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6.xml" ContentType="application/vnd.openxmlformats-officedocument.spreadsheetml.worksheet+xml"/>
  <Override PartName="/xl/drawings/drawing1.xml" ContentType="application/vnd.openxmlformats-officedocument.drawing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docProps/custom.xml" ContentType="application/vnd.openxmlformats-officedocument.custom-properties+xml"/>
  <Override PartName="/xl/ctrlProps/ctrlProp2.xml" ContentType="application/vnd.ms-excel.contro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trlProps/ctrlProp1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bookViews>
    <workbookView xWindow="120" yWindow="60" windowWidth="19020" windowHeight="10905"/>
  </bookViews>
  <sheets>
    <sheet name="Sonuc" sheetId="8" r:id="rId1"/>
    <sheet name="Pictures" sheetId="17" state="hidden" r:id="rId2"/>
    <sheet name="X1" sheetId="3" state="hidden" r:id="rId3"/>
    <sheet name="X2" sheetId="12" state="hidden" r:id="rId4"/>
    <sheet name="X3" sheetId="13" state="hidden" r:id="rId5"/>
    <sheet name="X4" sheetId="14" state="hidden" r:id="rId6"/>
    <sheet name="X5" sheetId="15" state="hidden" r:id="rId7"/>
    <sheet name="X6" sheetId="16" state="hidden" r:id="rId8"/>
    <sheet name="X7" sheetId="18" state="hidden" r:id="rId9"/>
    <sheet name="X8" sheetId="19" state="hidden" r:id="rId10"/>
    <sheet name="X9" sheetId="20" state="hidden" r:id="rId11"/>
    <sheet name="X10" sheetId="21" state="hidden" r:id="rId12"/>
    <sheet name="X11" sheetId="22" state="hidden" r:id="rId13"/>
    <sheet name="X12" sheetId="23" state="hidden" r:id="rId14"/>
    <sheet name="X13" sheetId="24" state="hidden" r:id="rId15"/>
    <sheet name="Alf" sheetId="7" state="hidden" r:id="rId16"/>
  </sheets>
  <definedNames>
    <definedName name="_xlnm._FilterDatabase" localSheetId="0" hidden="1">Sonuc!$B$47:$S$552</definedName>
    <definedName name="_MailOriginal" localSheetId="0">Alf!$L$6</definedName>
    <definedName name="DosyaYolu">Pictures!$L$1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B84" i="8" l="1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W29" i="8" l="1"/>
  <c r="W31" i="8" l="1"/>
  <c r="AB79" i="8" l="1"/>
  <c r="AB3" i="8"/>
  <c r="AB4" i="8"/>
  <c r="AB5" i="8"/>
  <c r="AB6" i="8"/>
  <c r="AB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2" i="8"/>
  <c r="DA89" i="8" l="1"/>
  <c r="DB89" i="8" s="1"/>
  <c r="DC89" i="8" s="1"/>
  <c r="DD89" i="8" s="1"/>
  <c r="DE89" i="8" s="1"/>
  <c r="CU89" i="8"/>
  <c r="CV89" i="8" s="1"/>
  <c r="CW89" i="8" s="1"/>
  <c r="CX89" i="8" s="1"/>
  <c r="CY89" i="8" s="1"/>
  <c r="CO89" i="8"/>
  <c r="CP89" i="8" s="1"/>
  <c r="CQ89" i="8" s="1"/>
  <c r="CR89" i="8" s="1"/>
  <c r="CS89" i="8" s="1"/>
  <c r="CI89" i="8"/>
  <c r="CJ89" i="8" s="1"/>
  <c r="CK89" i="8" s="1"/>
  <c r="CL89" i="8" s="1"/>
  <c r="CM89" i="8" s="1"/>
  <c r="CC89" i="8"/>
  <c r="CD89" i="8" s="1"/>
  <c r="CE89" i="8" s="1"/>
  <c r="CF89" i="8" s="1"/>
  <c r="CG89" i="8" s="1"/>
  <c r="BW89" i="8"/>
  <c r="BX89" i="8" s="1"/>
  <c r="BY89" i="8" s="1"/>
  <c r="BZ89" i="8" s="1"/>
  <c r="CA89" i="8" s="1"/>
  <c r="BQ89" i="8"/>
  <c r="BR89" i="8" s="1"/>
  <c r="BS89" i="8" s="1"/>
  <c r="BT89" i="8" s="1"/>
  <c r="BU89" i="8" s="1"/>
  <c r="AC75" i="8"/>
  <c r="AC76" i="8" s="1"/>
  <c r="AC77" i="8" s="1"/>
  <c r="AC78" i="8" s="1"/>
  <c r="AC79" i="8" s="1"/>
  <c r="AC69" i="8"/>
  <c r="AC70" i="8" s="1"/>
  <c r="AC71" i="8" s="1"/>
  <c r="AC72" i="8" s="1"/>
  <c r="AC73" i="8" s="1"/>
  <c r="AC63" i="8"/>
  <c r="AC64" i="8" s="1"/>
  <c r="AC65" i="8" s="1"/>
  <c r="AC66" i="8" s="1"/>
  <c r="AC67" i="8" s="1"/>
  <c r="AC57" i="8"/>
  <c r="AC58" i="8" s="1"/>
  <c r="AC59" i="8" s="1"/>
  <c r="AC60" i="8" s="1"/>
  <c r="AC61" i="8" s="1"/>
  <c r="AC51" i="8"/>
  <c r="AC52" i="8" s="1"/>
  <c r="AC53" i="8" s="1"/>
  <c r="AC54" i="8" s="1"/>
  <c r="AC55" i="8" s="1"/>
  <c r="AC45" i="8"/>
  <c r="AC46" i="8" s="1"/>
  <c r="AC47" i="8" s="1"/>
  <c r="AC48" i="8" s="1"/>
  <c r="AC49" i="8" s="1"/>
  <c r="AC39" i="8"/>
  <c r="AC40" i="8" s="1"/>
  <c r="AC41" i="8" s="1"/>
  <c r="AC42" i="8" s="1"/>
  <c r="AC43" i="8" s="1"/>
  <c r="B3" i="24"/>
  <c r="B3" i="23"/>
  <c r="B3" i="22"/>
  <c r="B3" i="21"/>
  <c r="B3" i="20"/>
  <c r="B3" i="19"/>
  <c r="B3" i="18"/>
  <c r="J4" i="7" l="1"/>
  <c r="A6" i="7"/>
  <c r="A7" i="7" s="1"/>
  <c r="A25" i="7" s="1"/>
  <c r="A23" i="7"/>
  <c r="E6" i="7"/>
  <c r="E7" i="7" s="1"/>
  <c r="E8" i="7" s="1"/>
  <c r="A46" i="7"/>
  <c r="A63" i="7"/>
  <c r="E46" i="7"/>
  <c r="A85" i="7"/>
  <c r="A86" i="7" s="1"/>
  <c r="A87" i="7" s="1"/>
  <c r="A88" i="7" s="1"/>
  <c r="A102" i="7"/>
  <c r="E85" i="7"/>
  <c r="E86" i="7" s="1"/>
  <c r="E87" i="7" s="1"/>
  <c r="A123" i="7"/>
  <c r="A141" i="7" s="1"/>
  <c r="A140" i="7"/>
  <c r="E123" i="7"/>
  <c r="E124" i="7" s="1"/>
  <c r="E125" i="7" s="1"/>
  <c r="E126" i="7" s="1"/>
  <c r="E127" i="7" s="1"/>
  <c r="E128" i="7" s="1"/>
  <c r="E129" i="7" s="1"/>
  <c r="A161" i="7"/>
  <c r="A179" i="7" s="1"/>
  <c r="A178" i="7"/>
  <c r="E161" i="7"/>
  <c r="E162" i="7" s="1"/>
  <c r="A200" i="7"/>
  <c r="A201" i="7" s="1"/>
  <c r="A217" i="7"/>
  <c r="E200" i="7"/>
  <c r="B3" i="16"/>
  <c r="A218" i="7" l="1"/>
  <c r="A103" i="7"/>
  <c r="A202" i="7"/>
  <c r="A203" i="7" s="1"/>
  <c r="A219" i="7"/>
  <c r="A124" i="7"/>
  <c r="A24" i="7"/>
  <c r="E130" i="7"/>
  <c r="A106" i="7"/>
  <c r="A89" i="7"/>
  <c r="E163" i="7"/>
  <c r="A105" i="7"/>
  <c r="E9" i="7"/>
  <c r="E201" i="7"/>
  <c r="E88" i="7"/>
  <c r="A162" i="7"/>
  <c r="A104" i="7"/>
  <c r="E47" i="7"/>
  <c r="A64" i="7" l="1"/>
  <c r="A47" i="7"/>
  <c r="A8" i="7"/>
  <c r="A220" i="7"/>
  <c r="A125" i="7"/>
  <c r="A142" i="7"/>
  <c r="A90" i="7"/>
  <c r="A107" i="7"/>
  <c r="E48" i="7"/>
  <c r="A163" i="7"/>
  <c r="A180" i="7"/>
  <c r="A204" i="7"/>
  <c r="A221" i="7"/>
  <c r="E202" i="7"/>
  <c r="E164" i="7"/>
  <c r="E131" i="7"/>
  <c r="E10" i="7"/>
  <c r="E89" i="7"/>
  <c r="A9" i="7" l="1"/>
  <c r="A26" i="7"/>
  <c r="A48" i="7"/>
  <c r="A65" i="7"/>
  <c r="A143" i="7"/>
  <c r="A126" i="7"/>
  <c r="E11" i="7"/>
  <c r="E90" i="7"/>
  <c r="E49" i="7"/>
  <c r="E165" i="7"/>
  <c r="E203" i="7"/>
  <c r="A181" i="7"/>
  <c r="A164" i="7"/>
  <c r="E132" i="7"/>
  <c r="A222" i="7"/>
  <c r="A205" i="7"/>
  <c r="A108" i="7"/>
  <c r="A91" i="7"/>
  <c r="A66" i="7" l="1"/>
  <c r="A49" i="7"/>
  <c r="A10" i="7"/>
  <c r="A27" i="7"/>
  <c r="A144" i="7"/>
  <c r="A127" i="7"/>
  <c r="A92" i="7"/>
  <c r="A109" i="7"/>
  <c r="A223" i="7"/>
  <c r="A206" i="7"/>
  <c r="E91" i="7"/>
  <c r="E204" i="7"/>
  <c r="E133" i="7"/>
  <c r="A182" i="7"/>
  <c r="A165" i="7"/>
  <c r="E50" i="7"/>
  <c r="E166" i="7"/>
  <c r="E12" i="7"/>
  <c r="A11" i="7" l="1"/>
  <c r="A28" i="7"/>
  <c r="A50" i="7"/>
  <c r="A67" i="7"/>
  <c r="A128" i="7"/>
  <c r="A145" i="7"/>
  <c r="E51" i="7"/>
  <c r="E134" i="7"/>
  <c r="A166" i="7"/>
  <c r="A183" i="7"/>
  <c r="E205" i="7"/>
  <c r="A207" i="7"/>
  <c r="A224" i="7"/>
  <c r="E13" i="7"/>
  <c r="E167" i="7"/>
  <c r="E92" i="7"/>
  <c r="A110" i="7"/>
  <c r="A93" i="7"/>
  <c r="A51" i="7" l="1"/>
  <c r="A68" i="7"/>
  <c r="A29" i="7"/>
  <c r="A12" i="7"/>
  <c r="A129" i="7"/>
  <c r="A146" i="7"/>
  <c r="A167" i="7"/>
  <c r="A184" i="7"/>
  <c r="E168" i="7"/>
  <c r="A225" i="7"/>
  <c r="A208" i="7"/>
  <c r="A94" i="7"/>
  <c r="A111" i="7"/>
  <c r="E14" i="7"/>
  <c r="E135" i="7"/>
  <c r="E93" i="7"/>
  <c r="E206" i="7"/>
  <c r="E52" i="7"/>
  <c r="A13" i="7" l="1"/>
  <c r="A30" i="7"/>
  <c r="A69" i="7"/>
  <c r="A52" i="7"/>
  <c r="A130" i="7"/>
  <c r="A147" i="7"/>
  <c r="E136" i="7"/>
  <c r="E94" i="7"/>
  <c r="E15" i="7"/>
  <c r="E169" i="7"/>
  <c r="A112" i="7"/>
  <c r="A95" i="7"/>
  <c r="A168" i="7"/>
  <c r="A185" i="7"/>
  <c r="E53" i="7"/>
  <c r="A209" i="7"/>
  <c r="A226" i="7"/>
  <c r="E207" i="7"/>
  <c r="A70" i="7" l="1"/>
  <c r="A53" i="7"/>
  <c r="A31" i="7"/>
  <c r="A14" i="7"/>
  <c r="A131" i="7"/>
  <c r="A148" i="7"/>
  <c r="A210" i="7"/>
  <c r="A227" i="7"/>
  <c r="E170" i="7"/>
  <c r="E95" i="7"/>
  <c r="A96" i="7"/>
  <c r="A113" i="7"/>
  <c r="E137" i="7"/>
  <c r="E54" i="7"/>
  <c r="E208" i="7"/>
  <c r="A186" i="7"/>
  <c r="A169" i="7"/>
  <c r="E16" i="7"/>
  <c r="A15" i="7" l="1"/>
  <c r="A32" i="7"/>
  <c r="A71" i="7"/>
  <c r="A54" i="7"/>
  <c r="A132" i="7"/>
  <c r="A149" i="7"/>
  <c r="E96" i="7"/>
  <c r="E209" i="7"/>
  <c r="E55" i="7"/>
  <c r="E171" i="7"/>
  <c r="E17" i="7"/>
  <c r="E138" i="7"/>
  <c r="A170" i="7"/>
  <c r="A187" i="7"/>
  <c r="A228" i="7"/>
  <c r="A211" i="7"/>
  <c r="A114" i="7"/>
  <c r="A97" i="7"/>
  <c r="A72" i="7" l="1"/>
  <c r="A55" i="7"/>
  <c r="A33" i="7"/>
  <c r="A16" i="7"/>
  <c r="A150" i="7"/>
  <c r="A133" i="7"/>
  <c r="E56" i="7"/>
  <c r="E139" i="7"/>
  <c r="A188" i="7"/>
  <c r="A171" i="7"/>
  <c r="A212" i="7"/>
  <c r="A229" i="7"/>
  <c r="E210" i="7"/>
  <c r="E18" i="7"/>
  <c r="A98" i="7"/>
  <c r="A115" i="7"/>
  <c r="E97" i="7"/>
  <c r="E172" i="7"/>
  <c r="A17" i="7" l="1"/>
  <c r="A34" i="7"/>
  <c r="A73" i="7"/>
  <c r="A56" i="7"/>
  <c r="A134" i="7"/>
  <c r="A151" i="7"/>
  <c r="E98" i="7"/>
  <c r="A116" i="7"/>
  <c r="A99" i="7"/>
  <c r="E57" i="7"/>
  <c r="E19" i="7"/>
  <c r="E140" i="7"/>
  <c r="A172" i="7"/>
  <c r="A189" i="7"/>
  <c r="E211" i="7"/>
  <c r="E173" i="7"/>
  <c r="A213" i="7"/>
  <c r="A230" i="7"/>
  <c r="A57" i="7" l="1"/>
  <c r="A74" i="7"/>
  <c r="A35" i="7"/>
  <c r="A18" i="7"/>
  <c r="A135" i="7"/>
  <c r="A152" i="7"/>
  <c r="A100" i="7"/>
  <c r="A117" i="7"/>
  <c r="E99" i="7"/>
  <c r="E141" i="7"/>
  <c r="E174" i="7"/>
  <c r="E212" i="7"/>
  <c r="E20" i="7"/>
  <c r="A214" i="7"/>
  <c r="A231" i="7"/>
  <c r="E58" i="7"/>
  <c r="A190" i="7"/>
  <c r="A173" i="7"/>
  <c r="A36" i="7" l="1"/>
  <c r="A19" i="7"/>
  <c r="A58" i="7"/>
  <c r="A75" i="7"/>
  <c r="A153" i="7"/>
  <c r="A136" i="7"/>
  <c r="A118" i="7"/>
  <c r="A101" i="7"/>
  <c r="A232" i="7"/>
  <c r="A215" i="7"/>
  <c r="E213" i="7"/>
  <c r="E100" i="7"/>
  <c r="E59" i="7"/>
  <c r="E175" i="7"/>
  <c r="A174" i="7"/>
  <c r="A191" i="7"/>
  <c r="E21" i="7"/>
  <c r="E142" i="7"/>
  <c r="A76" i="7" l="1"/>
  <c r="A59" i="7"/>
  <c r="A37" i="7"/>
  <c r="A20" i="7"/>
  <c r="A137" i="7"/>
  <c r="A154" i="7"/>
  <c r="E60" i="7"/>
  <c r="E143" i="7"/>
  <c r="E101" i="7"/>
  <c r="A119" i="7"/>
  <c r="E176" i="7"/>
  <c r="E214" i="7"/>
  <c r="A192" i="7"/>
  <c r="A175" i="7"/>
  <c r="E22" i="7"/>
  <c r="A216" i="7"/>
  <c r="A233" i="7"/>
  <c r="A21" i="7" l="1"/>
  <c r="A38" i="7"/>
  <c r="A60" i="7"/>
  <c r="A77" i="7"/>
  <c r="A155" i="7"/>
  <c r="A138" i="7"/>
  <c r="E215" i="7"/>
  <c r="A193" i="7"/>
  <c r="A176" i="7"/>
  <c r="E144" i="7"/>
  <c r="E177" i="7"/>
  <c r="A234" i="7"/>
  <c r="E61" i="7"/>
  <c r="E102" i="7"/>
  <c r="E23" i="7"/>
  <c r="A78" i="7" l="1"/>
  <c r="A61" i="7"/>
  <c r="A39" i="7"/>
  <c r="A22" i="7"/>
  <c r="A40" i="7" s="1"/>
  <c r="A156" i="7"/>
  <c r="A139" i="7"/>
  <c r="A157" i="7" s="1"/>
  <c r="E24" i="7"/>
  <c r="E103" i="7"/>
  <c r="E145" i="7"/>
  <c r="E62" i="7"/>
  <c r="A177" i="7"/>
  <c r="A194" i="7"/>
  <c r="E178" i="7"/>
  <c r="E216" i="7"/>
  <c r="A62" i="7" l="1"/>
  <c r="A80" i="7" s="1"/>
  <c r="A79" i="7"/>
  <c r="E179" i="7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O93" i="8" l="1"/>
  <c r="H89" i="8"/>
  <c r="N94" i="8"/>
  <c r="N98" i="8"/>
  <c r="N102" i="8"/>
  <c r="Q101" i="8"/>
  <c r="R93" i="8"/>
  <c r="R109" i="8"/>
  <c r="I90" i="8"/>
  <c r="O95" i="8"/>
  <c r="C101" i="8"/>
  <c r="K105" i="8"/>
  <c r="R94" i="8"/>
  <c r="J102" i="8"/>
  <c r="K86" i="8"/>
  <c r="N93" i="8"/>
  <c r="L98" i="8"/>
  <c r="R103" i="8"/>
  <c r="M101" i="8"/>
  <c r="F111" i="8"/>
  <c r="Q118" i="8"/>
  <c r="I122" i="8"/>
  <c r="S125" i="8"/>
  <c r="K129" i="8"/>
  <c r="J84" i="8"/>
  <c r="P108" i="8"/>
  <c r="D113" i="8"/>
  <c r="D117" i="8"/>
  <c r="D121" i="8"/>
  <c r="D125" i="8"/>
  <c r="D129" i="8"/>
  <c r="D133" i="8"/>
  <c r="I87" i="8"/>
  <c r="J107" i="8"/>
  <c r="O116" i="8"/>
  <c r="M121" i="8"/>
  <c r="Q127" i="8"/>
  <c r="O132" i="8"/>
  <c r="M137" i="8"/>
  <c r="J115" i="8"/>
  <c r="R123" i="8"/>
  <c r="R131" i="8"/>
  <c r="R139" i="8"/>
  <c r="S102" i="8"/>
  <c r="J110" i="8"/>
  <c r="M114" i="8"/>
  <c r="E118" i="8"/>
  <c r="O121" i="8"/>
  <c r="Q128" i="8"/>
  <c r="I132" i="8"/>
  <c r="I106" i="8"/>
  <c r="H113" i="8"/>
  <c r="D119" i="8"/>
  <c r="J124" i="8"/>
  <c r="H129" i="8"/>
  <c r="D135" i="8"/>
  <c r="J140" i="8"/>
  <c r="E101" i="8"/>
  <c r="F115" i="8"/>
  <c r="F123" i="8"/>
  <c r="J133" i="8"/>
  <c r="F143" i="8"/>
  <c r="O126" i="8"/>
  <c r="K139" i="8"/>
  <c r="G148" i="8"/>
  <c r="G164" i="8"/>
  <c r="M119" i="8"/>
  <c r="E138" i="8"/>
  <c r="H143" i="8"/>
  <c r="H148" i="8"/>
  <c r="F153" i="8"/>
  <c r="J159" i="8"/>
  <c r="H164" i="8"/>
  <c r="E127" i="8"/>
  <c r="I144" i="8"/>
  <c r="Q156" i="8"/>
  <c r="E115" i="8"/>
  <c r="O135" i="8"/>
  <c r="K143" i="8"/>
  <c r="R156" i="8"/>
  <c r="L110" i="8"/>
  <c r="O97" i="8"/>
  <c r="F90" i="8"/>
  <c r="D95" i="8"/>
  <c r="D99" i="8"/>
  <c r="D103" i="8"/>
  <c r="I105" i="8"/>
  <c r="J97" i="8"/>
  <c r="C97" i="8"/>
  <c r="K101" i="8"/>
  <c r="S105" i="8"/>
  <c r="D97" i="8"/>
  <c r="R102" i="8"/>
  <c r="J87" i="8"/>
  <c r="D94" i="8"/>
  <c r="J99" i="8"/>
  <c r="F105" i="8"/>
  <c r="M105" i="8"/>
  <c r="O111" i="8"/>
  <c r="O115" i="8"/>
  <c r="Q122" i="8"/>
  <c r="I126" i="8"/>
  <c r="S129" i="8"/>
  <c r="K94" i="8"/>
  <c r="K109" i="8"/>
  <c r="L113" i="8"/>
  <c r="L117" i="8"/>
  <c r="L121" i="8"/>
  <c r="L125" i="8"/>
  <c r="L129" i="8"/>
  <c r="L133" i="8"/>
  <c r="F108" i="8"/>
  <c r="O112" i="8"/>
  <c r="E117" i="8"/>
  <c r="I123" i="8"/>
  <c r="E133" i="8"/>
  <c r="C90" i="8"/>
  <c r="R115" i="8"/>
  <c r="F125" i="8"/>
  <c r="F133" i="8"/>
  <c r="F141" i="8"/>
  <c r="R104" i="8"/>
  <c r="S110" i="8"/>
  <c r="C115" i="8"/>
  <c r="M118" i="8"/>
  <c r="E122" i="8"/>
  <c r="O125" i="8"/>
  <c r="S85" i="8"/>
  <c r="P107" i="8"/>
  <c r="P113" i="8"/>
  <c r="L119" i="8"/>
  <c r="R124" i="8"/>
  <c r="P129" i="8"/>
  <c r="L135" i="8"/>
  <c r="R140" i="8"/>
  <c r="Q103" i="8"/>
  <c r="N115" i="8"/>
  <c r="N123" i="8"/>
  <c r="R133" i="8"/>
  <c r="N143" i="8"/>
  <c r="M131" i="8"/>
  <c r="E140" i="8"/>
  <c r="O148" i="8"/>
  <c r="O164" i="8"/>
  <c r="K124" i="8"/>
  <c r="S138" i="8"/>
  <c r="R143" i="8"/>
  <c r="P148" i="8"/>
  <c r="N153" i="8"/>
  <c r="R159" i="8"/>
  <c r="P164" i="8"/>
  <c r="Q129" i="8"/>
  <c r="O139" i="8"/>
  <c r="Q144" i="8"/>
  <c r="I160" i="8"/>
  <c r="Q117" i="8"/>
  <c r="N136" i="8"/>
  <c r="J144" i="8"/>
  <c r="J160" i="8"/>
  <c r="M115" i="8"/>
  <c r="D84" i="8"/>
  <c r="D91" i="8"/>
  <c r="L95" i="8"/>
  <c r="L99" i="8"/>
  <c r="L103" i="8"/>
  <c r="Q105" i="8"/>
  <c r="R97" i="8"/>
  <c r="H85" i="8"/>
  <c r="C93" i="8"/>
  <c r="K97" i="8"/>
  <c r="S101" i="8"/>
  <c r="D89" i="8"/>
  <c r="L97" i="8"/>
  <c r="H103" i="8"/>
  <c r="R87" i="8"/>
  <c r="L94" i="8"/>
  <c r="R99" i="8"/>
  <c r="N105" i="8"/>
  <c r="L106" i="8"/>
  <c r="E112" i="8"/>
  <c r="E116" i="8"/>
  <c r="O119" i="8"/>
  <c r="Q126" i="8"/>
  <c r="I130" i="8"/>
  <c r="I99" i="8"/>
  <c r="D110" i="8"/>
  <c r="J114" i="8"/>
  <c r="J118" i="8"/>
  <c r="J122" i="8"/>
  <c r="J126" i="8"/>
  <c r="J130" i="8"/>
  <c r="J134" i="8"/>
  <c r="S94" i="8"/>
  <c r="R108" i="8"/>
  <c r="E113" i="8"/>
  <c r="M117" i="8"/>
  <c r="Q123" i="8"/>
  <c r="O128" i="8"/>
  <c r="M133" i="8"/>
  <c r="O92" i="8"/>
  <c r="N117" i="8"/>
  <c r="N125" i="8"/>
  <c r="N133" i="8"/>
  <c r="N141" i="8"/>
  <c r="F106" i="8"/>
  <c r="J111" i="8"/>
  <c r="K115" i="8"/>
  <c r="C119" i="8"/>
  <c r="M122" i="8"/>
  <c r="E126" i="8"/>
  <c r="O129" i="8"/>
  <c r="D109" i="8"/>
  <c r="D115" i="8"/>
  <c r="J120" i="8"/>
  <c r="H125" i="8"/>
  <c r="D131" i="8"/>
  <c r="J136" i="8"/>
  <c r="H141" i="8"/>
  <c r="H105" i="8"/>
  <c r="J117" i="8"/>
  <c r="J125" i="8"/>
  <c r="N135" i="8"/>
  <c r="E105" i="8"/>
  <c r="Q140" i="8"/>
  <c r="G152" i="8"/>
  <c r="G168" i="8"/>
  <c r="I129" i="8"/>
  <c r="M139" i="8"/>
  <c r="H144" i="8"/>
  <c r="F149" i="8"/>
  <c r="J155" i="8"/>
  <c r="H160" i="8"/>
  <c r="J106" i="8"/>
  <c r="C132" i="8"/>
  <c r="O145" i="8"/>
  <c r="Q160" i="8"/>
  <c r="C120" i="8"/>
  <c r="K137" i="8"/>
  <c r="R144" i="8"/>
  <c r="R160" i="8"/>
  <c r="K120" i="8"/>
  <c r="D85" i="8"/>
  <c r="J92" i="8"/>
  <c r="J96" i="8"/>
  <c r="J100" i="8"/>
  <c r="I93" i="8"/>
  <c r="I109" i="8"/>
  <c r="J101" i="8"/>
  <c r="H86" i="8"/>
  <c r="K93" i="8"/>
  <c r="S97" i="8"/>
  <c r="I102" i="8"/>
  <c r="J90" i="8"/>
  <c r="J98" i="8"/>
  <c r="P103" i="8"/>
  <c r="F89" i="8"/>
  <c r="J95" i="8"/>
  <c r="F101" i="8"/>
  <c r="D106" i="8"/>
  <c r="H107" i="8"/>
  <c r="M112" i="8"/>
  <c r="M116" i="8"/>
  <c r="E120" i="8"/>
  <c r="O123" i="8"/>
  <c r="Q130" i="8"/>
  <c r="P110" i="8"/>
  <c r="R114" i="8"/>
  <c r="R118" i="8"/>
  <c r="R122" i="8"/>
  <c r="R126" i="8"/>
  <c r="R130" i="8"/>
  <c r="R134" i="8"/>
  <c r="E97" i="8"/>
  <c r="L109" i="8"/>
  <c r="M113" i="8"/>
  <c r="I119" i="8"/>
  <c r="E129" i="8"/>
  <c r="I135" i="8"/>
  <c r="M97" i="8"/>
  <c r="J119" i="8"/>
  <c r="J127" i="8"/>
  <c r="J135" i="8"/>
  <c r="J143" i="8"/>
  <c r="S106" i="8"/>
  <c r="S111" i="8"/>
  <c r="S115" i="8"/>
  <c r="K119" i="8"/>
  <c r="C123" i="8"/>
  <c r="M126" i="8"/>
  <c r="E130" i="8"/>
  <c r="S90" i="8"/>
  <c r="P109" i="8"/>
  <c r="L115" i="8"/>
  <c r="R120" i="8"/>
  <c r="P125" i="8"/>
  <c r="L131" i="8"/>
  <c r="R136" i="8"/>
  <c r="P141" i="8"/>
  <c r="K106" i="8"/>
  <c r="R117" i="8"/>
  <c r="R125" i="8"/>
  <c r="J137" i="8"/>
  <c r="K141" i="8"/>
  <c r="O152" i="8"/>
  <c r="O168" i="8"/>
  <c r="I133" i="8"/>
  <c r="F140" i="8"/>
  <c r="P144" i="8"/>
  <c r="N149" i="8"/>
  <c r="R155" i="8"/>
  <c r="P160" i="8"/>
  <c r="S109" i="8"/>
  <c r="K133" i="8"/>
  <c r="M141" i="8"/>
  <c r="I148" i="8"/>
  <c r="D86" i="8"/>
  <c r="R92" i="8"/>
  <c r="R96" i="8"/>
  <c r="R100" i="8"/>
  <c r="Q93" i="8"/>
  <c r="Q109" i="8"/>
  <c r="R101" i="8"/>
  <c r="S93" i="8"/>
  <c r="I98" i="8"/>
  <c r="Q102" i="8"/>
  <c r="R90" i="8"/>
  <c r="R98" i="8"/>
  <c r="D105" i="8"/>
  <c r="D90" i="8"/>
  <c r="R95" i="8"/>
  <c r="N101" i="8"/>
  <c r="S86" i="8"/>
  <c r="O108" i="8"/>
  <c r="C113" i="8"/>
  <c r="C117" i="8"/>
  <c r="M120" i="8"/>
  <c r="E124" i="8"/>
  <c r="O127" i="8"/>
  <c r="P105" i="8"/>
  <c r="H115" i="8"/>
  <c r="H119" i="8"/>
  <c r="H123" i="8"/>
  <c r="H127" i="8"/>
  <c r="H131" i="8"/>
  <c r="H135" i="8"/>
  <c r="Q99" i="8"/>
  <c r="F110" i="8"/>
  <c r="S114" i="8"/>
  <c r="Q119" i="8"/>
  <c r="O124" i="8"/>
  <c r="M129" i="8"/>
  <c r="Q135" i="8"/>
  <c r="K102" i="8"/>
  <c r="R119" i="8"/>
  <c r="R127" i="8"/>
  <c r="R135" i="8"/>
  <c r="J85" i="8"/>
  <c r="O107" i="8"/>
  <c r="I112" i="8"/>
  <c r="I116" i="8"/>
  <c r="S119" i="8"/>
  <c r="K123" i="8"/>
  <c r="C127" i="8"/>
  <c r="M130" i="8"/>
  <c r="E93" i="8"/>
  <c r="K110" i="8"/>
  <c r="J116" i="8"/>
  <c r="H121" i="8"/>
  <c r="D127" i="8"/>
  <c r="J132" i="8"/>
  <c r="H137" i="8"/>
  <c r="J86" i="8"/>
  <c r="F109" i="8"/>
  <c r="F119" i="8"/>
  <c r="N127" i="8"/>
  <c r="R137" i="8"/>
  <c r="S116" i="8"/>
  <c r="G156" i="8"/>
  <c r="M93" i="8"/>
  <c r="I134" i="8"/>
  <c r="S140" i="8"/>
  <c r="F145" i="8"/>
  <c r="J151" i="8"/>
  <c r="H156" i="8"/>
  <c r="F161" i="8"/>
  <c r="K112" i="8"/>
  <c r="M134" i="8"/>
  <c r="Q148" i="8"/>
  <c r="Q164" i="8"/>
  <c r="M127" i="8"/>
  <c r="P139" i="8"/>
  <c r="R148" i="8"/>
  <c r="R164" i="8"/>
  <c r="D87" i="8"/>
  <c r="H93" i="8"/>
  <c r="H97" i="8"/>
  <c r="H101" i="8"/>
  <c r="I97" i="8"/>
  <c r="J89" i="8"/>
  <c r="J105" i="8"/>
  <c r="C89" i="8"/>
  <c r="I94" i="8"/>
  <c r="Q98" i="8"/>
  <c r="D93" i="8"/>
  <c r="P99" i="8"/>
  <c r="L105" i="8"/>
  <c r="J91" i="8"/>
  <c r="F97" i="8"/>
  <c r="D102" i="8"/>
  <c r="E89" i="8"/>
  <c r="H109" i="8"/>
  <c r="K113" i="8"/>
  <c r="K117" i="8"/>
  <c r="C121" i="8"/>
  <c r="M124" i="8"/>
  <c r="E128" i="8"/>
  <c r="O131" i="8"/>
  <c r="N106" i="8"/>
  <c r="P111" i="8"/>
  <c r="P115" i="8"/>
  <c r="P119" i="8"/>
  <c r="P123" i="8"/>
  <c r="P127" i="8"/>
  <c r="P131" i="8"/>
  <c r="P135" i="8"/>
  <c r="C102" i="8"/>
  <c r="Q110" i="8"/>
  <c r="I115" i="8"/>
  <c r="E125" i="8"/>
  <c r="I131" i="8"/>
  <c r="C106" i="8"/>
  <c r="F121" i="8"/>
  <c r="F129" i="8"/>
  <c r="F137" i="8"/>
  <c r="K90" i="8"/>
  <c r="H108" i="8"/>
  <c r="Q112" i="8"/>
  <c r="Q116" i="8"/>
  <c r="I120" i="8"/>
  <c r="S123" i="8"/>
  <c r="K127" i="8"/>
  <c r="C131" i="8"/>
  <c r="Q95" i="8"/>
  <c r="L111" i="8"/>
  <c r="R116" i="8"/>
  <c r="P121" i="8"/>
  <c r="L127" i="8"/>
  <c r="R132" i="8"/>
  <c r="P137" i="8"/>
  <c r="I91" i="8"/>
  <c r="N110" i="8"/>
  <c r="N119" i="8"/>
  <c r="J129" i="8"/>
  <c r="N139" i="8"/>
  <c r="E119" i="8"/>
  <c r="I136" i="8"/>
  <c r="Q143" i="8"/>
  <c r="O156" i="8"/>
  <c r="E109" i="8"/>
  <c r="K135" i="8"/>
  <c r="L141" i="8"/>
  <c r="N145" i="8"/>
  <c r="R151" i="8"/>
  <c r="P156" i="8"/>
  <c r="N161" i="8"/>
  <c r="I117" i="8"/>
  <c r="M135" i="8"/>
  <c r="R142" i="8"/>
  <c r="I152" i="8"/>
  <c r="I168" i="8"/>
  <c r="K132" i="8"/>
  <c r="I140" i="8"/>
  <c r="J152" i="8"/>
  <c r="J168" i="8"/>
  <c r="Q132" i="8"/>
  <c r="R88" i="8"/>
  <c r="F94" i="8"/>
  <c r="F98" i="8"/>
  <c r="F102" i="8"/>
  <c r="I101" i="8"/>
  <c r="J93" i="8"/>
  <c r="J109" i="8"/>
  <c r="S89" i="8"/>
  <c r="O99" i="8"/>
  <c r="C105" i="8"/>
  <c r="J94" i="8"/>
  <c r="L101" i="8"/>
  <c r="K85" i="8"/>
  <c r="F93" i="8"/>
  <c r="D98" i="8"/>
  <c r="J103" i="8"/>
  <c r="O96" i="8"/>
  <c r="O110" i="8"/>
  <c r="Q114" i="8"/>
  <c r="I118" i="8"/>
  <c r="S121" i="8"/>
  <c r="K125" i="8"/>
  <c r="C129" i="8"/>
  <c r="M132" i="8"/>
  <c r="E108" i="8"/>
  <c r="N112" i="8"/>
  <c r="N116" i="8"/>
  <c r="N120" i="8"/>
  <c r="N124" i="8"/>
  <c r="N128" i="8"/>
  <c r="N132" i="8"/>
  <c r="S84" i="8"/>
  <c r="Q106" i="8"/>
  <c r="Q111" i="8"/>
  <c r="E121" i="8"/>
  <c r="I127" i="8"/>
  <c r="E137" i="8"/>
  <c r="M109" i="8"/>
  <c r="J123" i="8"/>
  <c r="J131" i="8"/>
  <c r="J139" i="8"/>
  <c r="N109" i="8"/>
  <c r="O113" i="8"/>
  <c r="O117" i="8"/>
  <c r="Q124" i="8"/>
  <c r="I128" i="8"/>
  <c r="S131" i="8"/>
  <c r="O100" i="8"/>
  <c r="R112" i="8"/>
  <c r="P117" i="8"/>
  <c r="L123" i="8"/>
  <c r="R128" i="8"/>
  <c r="P133" i="8"/>
  <c r="L139" i="8"/>
  <c r="S98" i="8"/>
  <c r="R113" i="8"/>
  <c r="R121" i="8"/>
  <c r="N131" i="8"/>
  <c r="R141" i="8"/>
  <c r="C124" i="8"/>
  <c r="R138" i="8"/>
  <c r="O144" i="8"/>
  <c r="O160" i="8"/>
  <c r="O114" i="8"/>
  <c r="Q142" i="8"/>
  <c r="R147" i="8"/>
  <c r="P152" i="8"/>
  <c r="N157" i="8"/>
  <c r="R163" i="8"/>
  <c r="S124" i="8"/>
  <c r="I137" i="8"/>
  <c r="S143" i="8"/>
  <c r="I156" i="8"/>
  <c r="S112" i="8"/>
  <c r="O134" i="8"/>
  <c r="O141" i="8"/>
  <c r="J156" i="8"/>
  <c r="D107" i="8"/>
  <c r="Q134" i="8"/>
  <c r="J88" i="8"/>
  <c r="Q94" i="8"/>
  <c r="L102" i="8"/>
  <c r="E132" i="8"/>
  <c r="F136" i="8"/>
  <c r="R106" i="8"/>
  <c r="Q120" i="8"/>
  <c r="J128" i="8"/>
  <c r="Q121" i="8"/>
  <c r="H152" i="8"/>
  <c r="Q168" i="8"/>
  <c r="R168" i="8"/>
  <c r="Q139" i="8"/>
  <c r="S144" i="8"/>
  <c r="K156" i="8"/>
  <c r="C168" i="8"/>
  <c r="E123" i="8"/>
  <c r="M138" i="8"/>
  <c r="M143" i="8"/>
  <c r="R149" i="8"/>
  <c r="R157" i="8"/>
  <c r="R165" i="8"/>
  <c r="C136" i="8"/>
  <c r="O143" i="8"/>
  <c r="M156" i="8"/>
  <c r="M108" i="8"/>
  <c r="E134" i="8"/>
  <c r="O140" i="8"/>
  <c r="D145" i="8"/>
  <c r="D149" i="8"/>
  <c r="D153" i="8"/>
  <c r="H163" i="8"/>
  <c r="F172" i="8"/>
  <c r="F176" i="8"/>
  <c r="F180" i="8"/>
  <c r="F184" i="8"/>
  <c r="F188" i="8"/>
  <c r="F192" i="8"/>
  <c r="Q171" i="8"/>
  <c r="G176" i="8"/>
  <c r="E181" i="8"/>
  <c r="E193" i="8"/>
  <c r="H172" i="8"/>
  <c r="P176" i="8"/>
  <c r="F181" i="8"/>
  <c r="J187" i="8"/>
  <c r="H192" i="8"/>
  <c r="J166" i="8"/>
  <c r="P173" i="8"/>
  <c r="J180" i="8"/>
  <c r="P185" i="8"/>
  <c r="P193" i="8"/>
  <c r="J173" i="8"/>
  <c r="J189" i="8"/>
  <c r="N197" i="8"/>
  <c r="J210" i="8"/>
  <c r="J218" i="8"/>
  <c r="J226" i="8"/>
  <c r="J234" i="8"/>
  <c r="P197" i="8"/>
  <c r="L204" i="8"/>
  <c r="G208" i="8"/>
  <c r="G212" i="8"/>
  <c r="O216" i="8"/>
  <c r="C222" i="8"/>
  <c r="K226" i="8"/>
  <c r="S230" i="8"/>
  <c r="H199" i="8"/>
  <c r="J207" i="8"/>
  <c r="P93" i="8"/>
  <c r="C94" i="8"/>
  <c r="I107" i="8"/>
  <c r="J104" i="8"/>
  <c r="N121" i="8"/>
  <c r="I124" i="8"/>
  <c r="H133" i="8"/>
  <c r="D137" i="8"/>
  <c r="F157" i="8"/>
  <c r="O122" i="8"/>
  <c r="I125" i="8"/>
  <c r="K140" i="8"/>
  <c r="C148" i="8"/>
  <c r="S156" i="8"/>
  <c r="K168" i="8"/>
  <c r="Q125" i="8"/>
  <c r="D144" i="8"/>
  <c r="D152" i="8"/>
  <c r="D160" i="8"/>
  <c r="D111" i="8"/>
  <c r="Q137" i="8"/>
  <c r="E144" i="8"/>
  <c r="E160" i="8"/>
  <c r="M111" i="8"/>
  <c r="E135" i="8"/>
  <c r="I141" i="8"/>
  <c r="L145" i="8"/>
  <c r="L149" i="8"/>
  <c r="L153" i="8"/>
  <c r="L165" i="8"/>
  <c r="N172" i="8"/>
  <c r="N176" i="8"/>
  <c r="N180" i="8"/>
  <c r="N184" i="8"/>
  <c r="N188" i="8"/>
  <c r="P163" i="8"/>
  <c r="G172" i="8"/>
  <c r="O176" i="8"/>
  <c r="M181" i="8"/>
  <c r="M193" i="8"/>
  <c r="P172" i="8"/>
  <c r="F177" i="8"/>
  <c r="N181" i="8"/>
  <c r="R187" i="8"/>
  <c r="P192" i="8"/>
  <c r="N168" i="8"/>
  <c r="N174" i="8"/>
  <c r="R180" i="8"/>
  <c r="J188" i="8"/>
  <c r="P159" i="8"/>
  <c r="R173" i="8"/>
  <c r="R189" i="8"/>
  <c r="P199" i="8"/>
  <c r="R210" i="8"/>
  <c r="R218" i="8"/>
  <c r="R226" i="8"/>
  <c r="R234" i="8"/>
  <c r="K198" i="8"/>
  <c r="E205" i="8"/>
  <c r="O208" i="8"/>
  <c r="O212" i="8"/>
  <c r="C218" i="8"/>
  <c r="K222" i="8"/>
  <c r="S226" i="8"/>
  <c r="Q231" i="8"/>
  <c r="R199" i="8"/>
  <c r="R207" i="8"/>
  <c r="P212" i="8"/>
  <c r="L218" i="8"/>
  <c r="R223" i="8"/>
  <c r="P228" i="8"/>
  <c r="F197" i="8"/>
  <c r="M206" i="8"/>
  <c r="M214" i="8"/>
  <c r="M222" i="8"/>
  <c r="I236" i="8"/>
  <c r="R208" i="8"/>
  <c r="R224" i="8"/>
  <c r="R240" i="8"/>
  <c r="O200" i="8"/>
  <c r="I205" i="8"/>
  <c r="S208" i="8"/>
  <c r="K212" i="8"/>
  <c r="P97" i="8"/>
  <c r="O103" i="8"/>
  <c r="C110" i="8"/>
  <c r="F112" i="8"/>
  <c r="H111" i="8"/>
  <c r="N129" i="8"/>
  <c r="S127" i="8"/>
  <c r="D139" i="8"/>
  <c r="J163" i="8"/>
  <c r="O133" i="8"/>
  <c r="Q133" i="8"/>
  <c r="D141" i="8"/>
  <c r="K148" i="8"/>
  <c r="C160" i="8"/>
  <c r="S168" i="8"/>
  <c r="C128" i="8"/>
  <c r="S139" i="8"/>
  <c r="L144" i="8"/>
  <c r="L152" i="8"/>
  <c r="L160" i="8"/>
  <c r="Q113" i="8"/>
  <c r="O138" i="8"/>
  <c r="M144" i="8"/>
  <c r="M160" i="8"/>
  <c r="K116" i="8"/>
  <c r="E136" i="8"/>
  <c r="C142" i="8"/>
  <c r="J146" i="8"/>
  <c r="J150" i="8"/>
  <c r="J154" i="8"/>
  <c r="D168" i="8"/>
  <c r="D173" i="8"/>
  <c r="D177" i="8"/>
  <c r="D181" i="8"/>
  <c r="D185" i="8"/>
  <c r="D189" i="8"/>
  <c r="N165" i="8"/>
  <c r="O172" i="8"/>
  <c r="E177" i="8"/>
  <c r="O184" i="8"/>
  <c r="D161" i="8"/>
  <c r="F173" i="8"/>
  <c r="N177" i="8"/>
  <c r="J183" i="8"/>
  <c r="H188" i="8"/>
  <c r="L161" i="8"/>
  <c r="O169" i="8"/>
  <c r="L175" i="8"/>
  <c r="H181" i="8"/>
  <c r="R188" i="8"/>
  <c r="P168" i="8"/>
  <c r="J177" i="8"/>
  <c r="J193" i="8"/>
  <c r="H203" i="8"/>
  <c r="F212" i="8"/>
  <c r="F220" i="8"/>
  <c r="F228" i="8"/>
  <c r="F236" i="8"/>
  <c r="F199" i="8"/>
  <c r="M205" i="8"/>
  <c r="M209" i="8"/>
  <c r="C214" i="8"/>
  <c r="K218" i="8"/>
  <c r="S222" i="8"/>
  <c r="I227" i="8"/>
  <c r="G232" i="8"/>
  <c r="K200" i="8"/>
  <c r="H208" i="8"/>
  <c r="D214" i="8"/>
  <c r="J219" i="8"/>
  <c r="H224" i="8"/>
  <c r="D230" i="8"/>
  <c r="N198" i="8"/>
  <c r="I208" i="8"/>
  <c r="I216" i="8"/>
  <c r="I224" i="8"/>
  <c r="Q236" i="8"/>
  <c r="J212" i="8"/>
  <c r="J228" i="8"/>
  <c r="N193" i="8"/>
  <c r="H201" i="8"/>
  <c r="Q205" i="8"/>
  <c r="I209" i="8"/>
  <c r="S212" i="8"/>
  <c r="K216" i="8"/>
  <c r="P101" i="8"/>
  <c r="L93" i="8"/>
  <c r="S113" i="8"/>
  <c r="F116" i="8"/>
  <c r="Q115" i="8"/>
  <c r="N137" i="8"/>
  <c r="K131" i="8"/>
  <c r="G160" i="8"/>
  <c r="C139" i="8"/>
  <c r="S135" i="8"/>
  <c r="Q141" i="8"/>
  <c r="S148" i="8"/>
  <c r="K160" i="8"/>
  <c r="I103" i="8"/>
  <c r="O130" i="8"/>
  <c r="M140" i="8"/>
  <c r="J145" i="8"/>
  <c r="J153" i="8"/>
  <c r="J161" i="8"/>
  <c r="C116" i="8"/>
  <c r="H139" i="8"/>
  <c r="E148" i="8"/>
  <c r="E164" i="8"/>
  <c r="I121" i="8"/>
  <c r="C137" i="8"/>
  <c r="N142" i="8"/>
  <c r="R146" i="8"/>
  <c r="R150" i="8"/>
  <c r="R154" i="8"/>
  <c r="F169" i="8"/>
  <c r="L173" i="8"/>
  <c r="L177" i="8"/>
  <c r="L181" i="8"/>
  <c r="L185" i="8"/>
  <c r="L189" i="8"/>
  <c r="F168" i="8"/>
  <c r="E173" i="8"/>
  <c r="M177" i="8"/>
  <c r="E185" i="8"/>
  <c r="H168" i="8"/>
  <c r="N173" i="8"/>
  <c r="L178" i="8"/>
  <c r="R183" i="8"/>
  <c r="P188" i="8"/>
  <c r="F164" i="8"/>
  <c r="M170" i="8"/>
  <c r="J176" i="8"/>
  <c r="P181" i="8"/>
  <c r="H189" i="8"/>
  <c r="D157" i="8"/>
  <c r="R177" i="8"/>
  <c r="R193" i="8"/>
  <c r="R203" i="8"/>
  <c r="N212" i="8"/>
  <c r="N220" i="8"/>
  <c r="N228" i="8"/>
  <c r="N236" i="8"/>
  <c r="Q199" i="8"/>
  <c r="C206" i="8"/>
  <c r="C210" i="8"/>
  <c r="K214" i="8"/>
  <c r="S218" i="8"/>
  <c r="I223" i="8"/>
  <c r="Q227" i="8"/>
  <c r="O232" i="8"/>
  <c r="J203" i="8"/>
  <c r="P208" i="8"/>
  <c r="L214" i="8"/>
  <c r="R219" i="8"/>
  <c r="P224" i="8"/>
  <c r="L230" i="8"/>
  <c r="I199" i="8"/>
  <c r="Q208" i="8"/>
  <c r="Q216" i="8"/>
  <c r="Q224" i="8"/>
  <c r="I240" i="8"/>
  <c r="R212" i="8"/>
  <c r="R228" i="8"/>
  <c r="O196" i="8"/>
  <c r="Q97" i="8"/>
  <c r="D101" i="8"/>
  <c r="S117" i="8"/>
  <c r="F120" i="8"/>
  <c r="O120" i="8"/>
  <c r="I95" i="8"/>
  <c r="C98" i="8"/>
  <c r="J113" i="8"/>
  <c r="C112" i="8"/>
  <c r="M136" i="8"/>
  <c r="C141" i="8"/>
  <c r="Q136" i="8"/>
  <c r="J142" i="8"/>
  <c r="C152" i="8"/>
  <c r="S160" i="8"/>
  <c r="Q107" i="8"/>
  <c r="S132" i="8"/>
  <c r="E141" i="8"/>
  <c r="R145" i="8"/>
  <c r="R153" i="8"/>
  <c r="R161" i="8"/>
  <c r="O118" i="8"/>
  <c r="N140" i="8"/>
  <c r="M148" i="8"/>
  <c r="M164" i="8"/>
  <c r="S137" i="8"/>
  <c r="E143" i="8"/>
  <c r="H147" i="8"/>
  <c r="H151" i="8"/>
  <c r="H155" i="8"/>
  <c r="E170" i="8"/>
  <c r="J174" i="8"/>
  <c r="J178" i="8"/>
  <c r="J182" i="8"/>
  <c r="J186" i="8"/>
  <c r="J190" i="8"/>
  <c r="J169" i="8"/>
  <c r="M173" i="8"/>
  <c r="S178" i="8"/>
  <c r="M185" i="8"/>
  <c r="L169" i="8"/>
  <c r="L174" i="8"/>
  <c r="J179" i="8"/>
  <c r="H184" i="8"/>
  <c r="F189" i="8"/>
  <c r="L168" i="8"/>
  <c r="L171" i="8"/>
  <c r="R176" i="8"/>
  <c r="L183" i="8"/>
  <c r="P189" i="8"/>
  <c r="D165" i="8"/>
  <c r="J181" i="8"/>
  <c r="L157" i="8"/>
  <c r="J206" i="8"/>
  <c r="J214" i="8"/>
  <c r="J222" i="8"/>
  <c r="J230" i="8"/>
  <c r="J238" i="8"/>
  <c r="J200" i="8"/>
  <c r="K206" i="8"/>
  <c r="K210" i="8"/>
  <c r="S214" i="8"/>
  <c r="I219" i="8"/>
  <c r="Q223" i="8"/>
  <c r="G228" i="8"/>
  <c r="D193" i="8"/>
  <c r="F205" i="8"/>
  <c r="D210" i="8"/>
  <c r="J215" i="8"/>
  <c r="H220" i="8"/>
  <c r="D226" i="8"/>
  <c r="J231" i="8"/>
  <c r="L200" i="8"/>
  <c r="E210" i="8"/>
  <c r="E218" i="8"/>
  <c r="M226" i="8"/>
  <c r="Q240" i="8"/>
  <c r="J216" i="8"/>
  <c r="J232" i="8"/>
  <c r="J197" i="8"/>
  <c r="K202" i="8"/>
  <c r="O206" i="8"/>
  <c r="G210" i="8"/>
  <c r="Q213" i="8"/>
  <c r="R89" i="8"/>
  <c r="K84" i="8"/>
  <c r="K121" i="8"/>
  <c r="F124" i="8"/>
  <c r="M125" i="8"/>
  <c r="C109" i="8"/>
  <c r="J112" i="8"/>
  <c r="J121" i="8"/>
  <c r="K136" i="8"/>
  <c r="I143" i="8"/>
  <c r="J148" i="8"/>
  <c r="L137" i="8"/>
  <c r="L143" i="8"/>
  <c r="K152" i="8"/>
  <c r="C164" i="8"/>
  <c r="I113" i="8"/>
  <c r="S133" i="8"/>
  <c r="S141" i="8"/>
  <c r="D148" i="8"/>
  <c r="D156" i="8"/>
  <c r="D164" i="8"/>
  <c r="M123" i="8"/>
  <c r="E152" i="8"/>
  <c r="E168" i="8"/>
  <c r="S128" i="8"/>
  <c r="Q138" i="8"/>
  <c r="P143" i="8"/>
  <c r="P147" i="8"/>
  <c r="P151" i="8"/>
  <c r="P155" i="8"/>
  <c r="R170" i="8"/>
  <c r="R174" i="8"/>
  <c r="R178" i="8"/>
  <c r="R182" i="8"/>
  <c r="R186" i="8"/>
  <c r="R190" i="8"/>
  <c r="H170" i="8"/>
  <c r="S174" i="8"/>
  <c r="Q179" i="8"/>
  <c r="O188" i="8"/>
  <c r="J170" i="8"/>
  <c r="J175" i="8"/>
  <c r="R179" i="8"/>
  <c r="P184" i="8"/>
  <c r="N189" i="8"/>
  <c r="N156" i="8"/>
  <c r="J172" i="8"/>
  <c r="H177" i="8"/>
  <c r="J184" i="8"/>
  <c r="J192" i="8"/>
  <c r="P170" i="8"/>
  <c r="R181" i="8"/>
  <c r="F160" i="8"/>
  <c r="R206" i="8"/>
  <c r="R214" i="8"/>
  <c r="R222" i="8"/>
  <c r="R230" i="8"/>
  <c r="R238" i="8"/>
  <c r="M201" i="8"/>
  <c r="S206" i="8"/>
  <c r="S210" i="8"/>
  <c r="I215" i="8"/>
  <c r="Q219" i="8"/>
  <c r="G224" i="8"/>
  <c r="O228" i="8"/>
  <c r="E197" i="8"/>
  <c r="N205" i="8"/>
  <c r="L210" i="8"/>
  <c r="R215" i="8"/>
  <c r="P220" i="8"/>
  <c r="L226" i="8"/>
  <c r="R231" i="8"/>
  <c r="L203" i="8"/>
  <c r="M210" i="8"/>
  <c r="M218" i="8"/>
  <c r="I228" i="8"/>
  <c r="L193" i="8"/>
  <c r="R216" i="8"/>
  <c r="R232" i="8"/>
  <c r="D198" i="8"/>
  <c r="K89" i="8"/>
  <c r="N97" i="8"/>
  <c r="M128" i="8"/>
  <c r="F132" i="8"/>
  <c r="O136" i="8"/>
  <c r="D123" i="8"/>
  <c r="J141" i="8"/>
  <c r="J147" i="8"/>
  <c r="I164" i="8"/>
  <c r="J164" i="8"/>
  <c r="E139" i="8"/>
  <c r="K144" i="8"/>
  <c r="C156" i="8"/>
  <c r="S164" i="8"/>
  <c r="S120" i="8"/>
  <c r="O137" i="8"/>
  <c r="C143" i="8"/>
  <c r="J149" i="8"/>
  <c r="J157" i="8"/>
  <c r="J165" i="8"/>
  <c r="C135" i="8"/>
  <c r="D143" i="8"/>
  <c r="E156" i="8"/>
  <c r="K98" i="8"/>
  <c r="C133" i="8"/>
  <c r="C140" i="8"/>
  <c r="N144" i="8"/>
  <c r="N148" i="8"/>
  <c r="N152" i="8"/>
  <c r="N160" i="8"/>
  <c r="P171" i="8"/>
  <c r="P175" i="8"/>
  <c r="P179" i="8"/>
  <c r="P183" i="8"/>
  <c r="P187" i="8"/>
  <c r="P191" i="8"/>
  <c r="I171" i="8"/>
  <c r="Q175" i="8"/>
  <c r="O180" i="8"/>
  <c r="M189" i="8"/>
  <c r="R171" i="8"/>
  <c r="H176" i="8"/>
  <c r="P180" i="8"/>
  <c r="N185" i="8"/>
  <c r="R191" i="8"/>
  <c r="N164" i="8"/>
  <c r="H173" i="8"/>
  <c r="L179" i="8"/>
  <c r="H185" i="8"/>
  <c r="H193" i="8"/>
  <c r="L172" i="8"/>
  <c r="R185" i="8"/>
  <c r="N192" i="8"/>
  <c r="N208" i="8"/>
  <c r="N216" i="8"/>
  <c r="N224" i="8"/>
  <c r="N232" i="8"/>
  <c r="D197" i="8"/>
  <c r="I203" i="8"/>
  <c r="Q207" i="8"/>
  <c r="Q211" i="8"/>
  <c r="G216" i="8"/>
  <c r="O220" i="8"/>
  <c r="C226" i="8"/>
  <c r="K230" i="8"/>
  <c r="L198" i="8"/>
  <c r="L206" i="8"/>
  <c r="R211" i="8"/>
  <c r="P216" i="8"/>
  <c r="L222" i="8"/>
  <c r="R227" i="8"/>
  <c r="P232" i="8"/>
  <c r="O205" i="8"/>
  <c r="Q212" i="8"/>
  <c r="Q220" i="8"/>
  <c r="I232" i="8"/>
  <c r="N206" i="8"/>
  <c r="R220" i="8"/>
  <c r="R236" i="8"/>
  <c r="L199" i="8"/>
  <c r="G204" i="8"/>
  <c r="C208" i="8"/>
  <c r="M211" i="8"/>
  <c r="E215" i="8"/>
  <c r="R105" i="8"/>
  <c r="F142" i="8"/>
  <c r="S136" i="8"/>
  <c r="M168" i="8"/>
  <c r="H175" i="8"/>
  <c r="E189" i="8"/>
  <c r="P177" i="8"/>
  <c r="F224" i="8"/>
  <c r="O224" i="8"/>
  <c r="D222" i="8"/>
  <c r="I212" i="8"/>
  <c r="J220" i="8"/>
  <c r="N203" i="8"/>
  <c r="E211" i="8"/>
  <c r="I217" i="8"/>
  <c r="S220" i="8"/>
  <c r="K224" i="8"/>
  <c r="C228" i="8"/>
  <c r="M231" i="8"/>
  <c r="L202" i="8"/>
  <c r="P206" i="8"/>
  <c r="P210" i="8"/>
  <c r="P214" i="8"/>
  <c r="P218" i="8"/>
  <c r="P222" i="8"/>
  <c r="P226" i="8"/>
  <c r="P230" i="8"/>
  <c r="Q203" i="8"/>
  <c r="Q210" i="8"/>
  <c r="Q218" i="8"/>
  <c r="Q226" i="8"/>
  <c r="Q234" i="8"/>
  <c r="G236" i="8"/>
  <c r="S244" i="8"/>
  <c r="C252" i="8"/>
  <c r="G258" i="8"/>
  <c r="K264" i="8"/>
  <c r="K272" i="8"/>
  <c r="O234" i="8"/>
  <c r="N241" i="8"/>
  <c r="R245" i="8"/>
  <c r="R249" i="8"/>
  <c r="R253" i="8"/>
  <c r="R257" i="8"/>
  <c r="R261" i="8"/>
  <c r="R265" i="8"/>
  <c r="P234" i="8"/>
  <c r="Q241" i="8"/>
  <c r="K245" i="8"/>
  <c r="C249" i="8"/>
  <c r="M252" i="8"/>
  <c r="E256" i="8"/>
  <c r="O259" i="8"/>
  <c r="G263" i="8"/>
  <c r="Q266" i="8"/>
  <c r="L236" i="8"/>
  <c r="N248" i="8"/>
  <c r="N256" i="8"/>
  <c r="N264" i="8"/>
  <c r="N272" i="8"/>
  <c r="M237" i="8"/>
  <c r="C246" i="8"/>
  <c r="G252" i="8"/>
  <c r="K258" i="8"/>
  <c r="O264" i="8"/>
  <c r="G276" i="8"/>
  <c r="D240" i="8"/>
  <c r="F245" i="8"/>
  <c r="N249" i="8"/>
  <c r="D254" i="8"/>
  <c r="L258" i="8"/>
  <c r="R263" i="8"/>
  <c r="P268" i="8"/>
  <c r="Q237" i="8"/>
  <c r="Q244" i="8"/>
  <c r="S251" i="8"/>
  <c r="M258" i="8"/>
  <c r="M266" i="8"/>
  <c r="D236" i="8"/>
  <c r="N246" i="8"/>
  <c r="N254" i="8"/>
  <c r="R264" i="8"/>
  <c r="F271" i="8"/>
  <c r="J281" i="8"/>
  <c r="J289" i="8"/>
  <c r="J297" i="8"/>
  <c r="R91" i="8"/>
  <c r="Q152" i="8"/>
  <c r="K142" i="8"/>
  <c r="E131" i="8"/>
  <c r="H179" i="8"/>
  <c r="J171" i="8"/>
  <c r="R184" i="8"/>
  <c r="F232" i="8"/>
  <c r="C230" i="8"/>
  <c r="J223" i="8"/>
  <c r="E214" i="8"/>
  <c r="J224" i="8"/>
  <c r="R204" i="8"/>
  <c r="C212" i="8"/>
  <c r="Q217" i="8"/>
  <c r="I221" i="8"/>
  <c r="S224" i="8"/>
  <c r="K228" i="8"/>
  <c r="L197" i="8"/>
  <c r="E203" i="8"/>
  <c r="F207" i="8"/>
  <c r="F211" i="8"/>
  <c r="F215" i="8"/>
  <c r="F219" i="8"/>
  <c r="F223" i="8"/>
  <c r="F227" i="8"/>
  <c r="F231" i="8"/>
  <c r="K205" i="8"/>
  <c r="E212" i="8"/>
  <c r="E220" i="8"/>
  <c r="E228" i="8"/>
  <c r="E236" i="8"/>
  <c r="E237" i="8"/>
  <c r="G246" i="8"/>
  <c r="K252" i="8"/>
  <c r="O258" i="8"/>
  <c r="S264" i="8"/>
  <c r="S272" i="8"/>
  <c r="M235" i="8"/>
  <c r="H242" i="8"/>
  <c r="H246" i="8"/>
  <c r="H250" i="8"/>
  <c r="H254" i="8"/>
  <c r="H258" i="8"/>
  <c r="H262" i="8"/>
  <c r="H266" i="8"/>
  <c r="N235" i="8"/>
  <c r="I242" i="8"/>
  <c r="S245" i="8"/>
  <c r="K249" i="8"/>
  <c r="C253" i="8"/>
  <c r="M256" i="8"/>
  <c r="E260" i="8"/>
  <c r="O263" i="8"/>
  <c r="G267" i="8"/>
  <c r="J237" i="8"/>
  <c r="J250" i="8"/>
  <c r="J258" i="8"/>
  <c r="J266" i="8"/>
  <c r="J274" i="8"/>
  <c r="H238" i="8"/>
  <c r="K246" i="8"/>
  <c r="O252" i="8"/>
  <c r="S258" i="8"/>
  <c r="K266" i="8"/>
  <c r="O276" i="8"/>
  <c r="P240" i="8"/>
  <c r="N245" i="8"/>
  <c r="D250" i="8"/>
  <c r="L254" i="8"/>
  <c r="J259" i="8"/>
  <c r="H264" i="8"/>
  <c r="D270" i="8"/>
  <c r="L238" i="8"/>
  <c r="E246" i="8"/>
  <c r="I252" i="8"/>
  <c r="I260" i="8"/>
  <c r="I268" i="8"/>
  <c r="R237" i="8"/>
  <c r="J248" i="8"/>
  <c r="J256" i="8"/>
  <c r="J268" i="8"/>
  <c r="E272" i="8"/>
  <c r="R281" i="8"/>
  <c r="R289" i="8"/>
  <c r="R297" i="8"/>
  <c r="C125" i="8"/>
  <c r="R152" i="8"/>
  <c r="L148" i="8"/>
  <c r="I139" i="8"/>
  <c r="H183" i="8"/>
  <c r="R175" i="8"/>
  <c r="R192" i="8"/>
  <c r="F240" i="8"/>
  <c r="R197" i="8"/>
  <c r="J227" i="8"/>
  <c r="I220" i="8"/>
  <c r="J236" i="8"/>
  <c r="G206" i="8"/>
  <c r="I213" i="8"/>
  <c r="G218" i="8"/>
  <c r="Q221" i="8"/>
  <c r="I225" i="8"/>
  <c r="S228" i="8"/>
  <c r="F198" i="8"/>
  <c r="P203" i="8"/>
  <c r="N207" i="8"/>
  <c r="N211" i="8"/>
  <c r="N215" i="8"/>
  <c r="N219" i="8"/>
  <c r="N223" i="8"/>
  <c r="N227" i="8"/>
  <c r="N231" i="8"/>
  <c r="S205" i="8"/>
  <c r="M212" i="8"/>
  <c r="M220" i="8"/>
  <c r="M228" i="8"/>
  <c r="M236" i="8"/>
  <c r="P238" i="8"/>
  <c r="O246" i="8"/>
  <c r="S252" i="8"/>
  <c r="C260" i="8"/>
  <c r="O266" i="8"/>
  <c r="O274" i="8"/>
  <c r="H236" i="8"/>
  <c r="P242" i="8"/>
  <c r="P246" i="8"/>
  <c r="P250" i="8"/>
  <c r="P254" i="8"/>
  <c r="P258" i="8"/>
  <c r="P262" i="8"/>
  <c r="P266" i="8"/>
  <c r="K236" i="8"/>
  <c r="Q242" i="8"/>
  <c r="I246" i="8"/>
  <c r="S249" i="8"/>
  <c r="K253" i="8"/>
  <c r="C257" i="8"/>
  <c r="M260" i="8"/>
  <c r="E264" i="8"/>
  <c r="O267" i="8"/>
  <c r="G238" i="8"/>
  <c r="R250" i="8"/>
  <c r="R258" i="8"/>
  <c r="R266" i="8"/>
  <c r="R274" i="8"/>
  <c r="C240" i="8"/>
  <c r="S246" i="8"/>
  <c r="C254" i="8"/>
  <c r="G260" i="8"/>
  <c r="S266" i="8"/>
  <c r="I233" i="8"/>
  <c r="J241" i="8"/>
  <c r="D246" i="8"/>
  <c r="L250" i="8"/>
  <c r="J255" i="8"/>
  <c r="R259" i="8"/>
  <c r="P264" i="8"/>
  <c r="L270" i="8"/>
  <c r="G240" i="8"/>
  <c r="M246" i="8"/>
  <c r="Q252" i="8"/>
  <c r="Q260" i="8"/>
  <c r="Q268" i="8"/>
  <c r="O238" i="8"/>
  <c r="R248" i="8"/>
  <c r="R256" i="8"/>
  <c r="R268" i="8"/>
  <c r="D274" i="8"/>
  <c r="F283" i="8"/>
  <c r="F291" i="8"/>
  <c r="F299" i="8"/>
  <c r="F128" i="8"/>
  <c r="J138" i="8"/>
  <c r="L156" i="8"/>
  <c r="F144" i="8"/>
  <c r="H187" i="8"/>
  <c r="H180" i="8"/>
  <c r="N171" i="8"/>
  <c r="P202" i="8"/>
  <c r="D206" i="8"/>
  <c r="H228" i="8"/>
  <c r="E222" i="8"/>
  <c r="J240" i="8"/>
  <c r="E207" i="8"/>
  <c r="G214" i="8"/>
  <c r="O218" i="8"/>
  <c r="G222" i="8"/>
  <c r="Q225" i="8"/>
  <c r="I229" i="8"/>
  <c r="S198" i="8"/>
  <c r="H204" i="8"/>
  <c r="D208" i="8"/>
  <c r="D212" i="8"/>
  <c r="D216" i="8"/>
  <c r="D220" i="8"/>
  <c r="D224" i="8"/>
  <c r="D228" i="8"/>
  <c r="D232" i="8"/>
  <c r="I206" i="8"/>
  <c r="I214" i="8"/>
  <c r="I222" i="8"/>
  <c r="I230" i="8"/>
  <c r="I238" i="8"/>
  <c r="K240" i="8"/>
  <c r="C248" i="8"/>
  <c r="G254" i="8"/>
  <c r="K260" i="8"/>
  <c r="C268" i="8"/>
  <c r="C276" i="8"/>
  <c r="F237" i="8"/>
  <c r="F243" i="8"/>
  <c r="F247" i="8"/>
  <c r="F251" i="8"/>
  <c r="F255" i="8"/>
  <c r="F259" i="8"/>
  <c r="F263" i="8"/>
  <c r="F267" i="8"/>
  <c r="I237" i="8"/>
  <c r="G243" i="8"/>
  <c r="Q246" i="8"/>
  <c r="I250" i="8"/>
  <c r="S253" i="8"/>
  <c r="K257" i="8"/>
  <c r="C261" i="8"/>
  <c r="M264" i="8"/>
  <c r="E268" i="8"/>
  <c r="N240" i="8"/>
  <c r="F252" i="8"/>
  <c r="F260" i="8"/>
  <c r="F268" i="8"/>
  <c r="F276" i="8"/>
  <c r="O240" i="8"/>
  <c r="G248" i="8"/>
  <c r="K254" i="8"/>
  <c r="O260" i="8"/>
  <c r="G268" i="8"/>
  <c r="G234" i="8"/>
  <c r="L242" i="8"/>
  <c r="L246" i="8"/>
  <c r="J251" i="8"/>
  <c r="R255" i="8"/>
  <c r="H260" i="8"/>
  <c r="D266" i="8"/>
  <c r="J233" i="8"/>
  <c r="S240" i="8"/>
  <c r="S247" i="8"/>
  <c r="E254" i="8"/>
  <c r="E262" i="8"/>
  <c r="E270" i="8"/>
  <c r="H240" i="8"/>
  <c r="F250" i="8"/>
  <c r="N258" i="8"/>
  <c r="J272" i="8"/>
  <c r="R275" i="8"/>
  <c r="N283" i="8"/>
  <c r="N291" i="8"/>
  <c r="Q131" i="8"/>
  <c r="C144" i="8"/>
  <c r="L164" i="8"/>
  <c r="F148" i="8"/>
  <c r="H191" i="8"/>
  <c r="F185" i="8"/>
  <c r="J185" i="8"/>
  <c r="I207" i="8"/>
  <c r="J211" i="8"/>
  <c r="H232" i="8"/>
  <c r="Q228" i="8"/>
  <c r="R198" i="8"/>
  <c r="M207" i="8"/>
  <c r="O214" i="8"/>
  <c r="E219" i="8"/>
  <c r="O222" i="8"/>
  <c r="G226" i="8"/>
  <c r="Q229" i="8"/>
  <c r="M199" i="8"/>
  <c r="S204" i="8"/>
  <c r="L208" i="8"/>
  <c r="L212" i="8"/>
  <c r="L216" i="8"/>
  <c r="L220" i="8"/>
  <c r="L224" i="8"/>
  <c r="L228" i="8"/>
  <c r="M197" i="8"/>
  <c r="Q206" i="8"/>
  <c r="Q214" i="8"/>
  <c r="Q222" i="8"/>
  <c r="Q230" i="8"/>
  <c r="Q238" i="8"/>
  <c r="C241" i="8"/>
  <c r="K248" i="8"/>
  <c r="O254" i="8"/>
  <c r="S260" i="8"/>
  <c r="K268" i="8"/>
  <c r="K276" i="8"/>
  <c r="C238" i="8"/>
  <c r="N243" i="8"/>
  <c r="N247" i="8"/>
  <c r="N251" i="8"/>
  <c r="N255" i="8"/>
  <c r="N259" i="8"/>
  <c r="N263" i="8"/>
  <c r="N267" i="8"/>
  <c r="D238" i="8"/>
  <c r="O243" i="8"/>
  <c r="G247" i="8"/>
  <c r="Q250" i="8"/>
  <c r="I254" i="8"/>
  <c r="S257" i="8"/>
  <c r="K261" i="8"/>
  <c r="C265" i="8"/>
  <c r="M268" i="8"/>
  <c r="R241" i="8"/>
  <c r="N252" i="8"/>
  <c r="N260" i="8"/>
  <c r="N268" i="8"/>
  <c r="N276" i="8"/>
  <c r="I241" i="8"/>
  <c r="O248" i="8"/>
  <c r="S254" i="8"/>
  <c r="C262" i="8"/>
  <c r="O268" i="8"/>
  <c r="E235" i="8"/>
  <c r="J243" i="8"/>
  <c r="J247" i="8"/>
  <c r="R251" i="8"/>
  <c r="H256" i="8"/>
  <c r="P260" i="8"/>
  <c r="L266" i="8"/>
  <c r="H234" i="8"/>
  <c r="K241" i="8"/>
  <c r="I248" i="8"/>
  <c r="M254" i="8"/>
  <c r="M262" i="8"/>
  <c r="M270" i="8"/>
  <c r="L241" i="8"/>
  <c r="N250" i="8"/>
  <c r="J260" i="8"/>
  <c r="R272" i="8"/>
  <c r="M276" i="8"/>
  <c r="J285" i="8"/>
  <c r="J293" i="8"/>
  <c r="S152" i="8"/>
  <c r="K128" i="8"/>
  <c r="F152" i="8"/>
  <c r="S170" i="8"/>
  <c r="J191" i="8"/>
  <c r="F165" i="8"/>
  <c r="I211" i="8"/>
  <c r="H212" i="8"/>
  <c r="F193" i="8"/>
  <c r="Q232" i="8"/>
  <c r="D200" i="8"/>
  <c r="K208" i="8"/>
  <c r="M215" i="8"/>
  <c r="M219" i="8"/>
  <c r="E223" i="8"/>
  <c r="O226" i="8"/>
  <c r="G230" i="8"/>
  <c r="F200" i="8"/>
  <c r="J205" i="8"/>
  <c r="J209" i="8"/>
  <c r="J213" i="8"/>
  <c r="J217" i="8"/>
  <c r="J221" i="8"/>
  <c r="J225" i="8"/>
  <c r="J229" i="8"/>
  <c r="N199" i="8"/>
  <c r="E208" i="8"/>
  <c r="E216" i="8"/>
  <c r="E224" i="8"/>
  <c r="E232" i="8"/>
  <c r="E240" i="8"/>
  <c r="M241" i="8"/>
  <c r="S248" i="8"/>
  <c r="C256" i="8"/>
  <c r="G262" i="8"/>
  <c r="S268" i="8"/>
  <c r="S276" i="8"/>
  <c r="S238" i="8"/>
  <c r="D244" i="8"/>
  <c r="D248" i="8"/>
  <c r="D252" i="8"/>
  <c r="D256" i="8"/>
  <c r="D260" i="8"/>
  <c r="D264" i="8"/>
  <c r="D268" i="8"/>
  <c r="R239" i="8"/>
  <c r="E244" i="8"/>
  <c r="O247" i="8"/>
  <c r="G251" i="8"/>
  <c r="Q254" i="8"/>
  <c r="I258" i="8"/>
  <c r="S261" i="8"/>
  <c r="K265" i="8"/>
  <c r="S232" i="8"/>
  <c r="N244" i="8"/>
  <c r="J254" i="8"/>
  <c r="J262" i="8"/>
  <c r="J270" i="8"/>
  <c r="D234" i="8"/>
  <c r="S241" i="8"/>
  <c r="C250" i="8"/>
  <c r="G256" i="8"/>
  <c r="K262" i="8"/>
  <c r="S270" i="8"/>
  <c r="P236" i="8"/>
  <c r="R243" i="8"/>
  <c r="R247" i="8"/>
  <c r="H252" i="8"/>
  <c r="P256" i="8"/>
  <c r="D262" i="8"/>
  <c r="J267" i="8"/>
  <c r="F235" i="8"/>
  <c r="M242" i="8"/>
  <c r="Q248" i="8"/>
  <c r="I256" i="8"/>
  <c r="I264" i="8"/>
  <c r="I272" i="8"/>
  <c r="J244" i="8"/>
  <c r="J252" i="8"/>
  <c r="R260" i="8"/>
  <c r="J276" i="8"/>
  <c r="K277" i="8"/>
  <c r="R285" i="8"/>
  <c r="R293" i="8"/>
  <c r="H117" i="8"/>
  <c r="K164" i="8"/>
  <c r="M142" i="8"/>
  <c r="F156" i="8"/>
  <c r="I175" i="8"/>
  <c r="H159" i="8"/>
  <c r="F208" i="8"/>
  <c r="Q215" i="8"/>
  <c r="H216" i="8"/>
  <c r="G205" i="8"/>
  <c r="M203" i="8"/>
  <c r="R201" i="8"/>
  <c r="Q209" i="8"/>
  <c r="C216" i="8"/>
  <c r="C220" i="8"/>
  <c r="M223" i="8"/>
  <c r="E227" i="8"/>
  <c r="O230" i="8"/>
  <c r="P200" i="8"/>
  <c r="R205" i="8"/>
  <c r="R209" i="8"/>
  <c r="R213" i="8"/>
  <c r="R217" i="8"/>
  <c r="R221" i="8"/>
  <c r="R225" i="8"/>
  <c r="R229" i="8"/>
  <c r="R200" i="8"/>
  <c r="M208" i="8"/>
  <c r="M216" i="8"/>
  <c r="M224" i="8"/>
  <c r="M232" i="8"/>
  <c r="C232" i="8"/>
  <c r="C244" i="8"/>
  <c r="G250" i="8"/>
  <c r="K256" i="8"/>
  <c r="O262" i="8"/>
  <c r="O270" i="8"/>
  <c r="K232" i="8"/>
  <c r="L240" i="8"/>
  <c r="L244" i="8"/>
  <c r="L248" i="8"/>
  <c r="L252" i="8"/>
  <c r="L256" i="8"/>
  <c r="L260" i="8"/>
  <c r="L264" i="8"/>
  <c r="L268" i="8"/>
  <c r="M240" i="8"/>
  <c r="M244" i="8"/>
  <c r="E248" i="8"/>
  <c r="O251" i="8"/>
  <c r="G255" i="8"/>
  <c r="Q258" i="8"/>
  <c r="I262" i="8"/>
  <c r="S265" i="8"/>
  <c r="C234" i="8"/>
  <c r="J246" i="8"/>
  <c r="R254" i="8"/>
  <c r="R262" i="8"/>
  <c r="R270" i="8"/>
  <c r="R235" i="8"/>
  <c r="G244" i="8"/>
  <c r="K250" i="8"/>
  <c r="O256" i="8"/>
  <c r="S262" i="8"/>
  <c r="G272" i="8"/>
  <c r="N237" i="8"/>
  <c r="H244" i="8"/>
  <c r="H248" i="8"/>
  <c r="P252" i="8"/>
  <c r="N257" i="8"/>
  <c r="L262" i="8"/>
  <c r="R267" i="8"/>
  <c r="C236" i="8"/>
  <c r="S243" i="8"/>
  <c r="E250" i="8"/>
  <c r="Q256" i="8"/>
  <c r="Q264" i="8"/>
  <c r="Q272" i="8"/>
  <c r="R244" i="8"/>
  <c r="R252" i="8"/>
  <c r="N262" i="8"/>
  <c r="R276" i="8"/>
  <c r="F279" i="8"/>
  <c r="F287" i="8"/>
  <c r="F295" i="8"/>
  <c r="R129" i="8"/>
  <c r="D218" i="8"/>
  <c r="M227" i="8"/>
  <c r="H226" i="8"/>
  <c r="K244" i="8"/>
  <c r="J249" i="8"/>
  <c r="M248" i="8"/>
  <c r="F256" i="8"/>
  <c r="O272" i="8"/>
  <c r="S236" i="8"/>
  <c r="J264" i="8"/>
  <c r="F303" i="8"/>
  <c r="F311" i="8"/>
  <c r="H272" i="8"/>
  <c r="C281" i="8"/>
  <c r="S285" i="8"/>
  <c r="C293" i="8"/>
  <c r="G299" i="8"/>
  <c r="G307" i="8"/>
  <c r="L272" i="8"/>
  <c r="D281" i="8"/>
  <c r="J286" i="8"/>
  <c r="H291" i="8"/>
  <c r="D297" i="8"/>
  <c r="J302" i="8"/>
  <c r="H307" i="8"/>
  <c r="D313" i="8"/>
  <c r="O271" i="8"/>
  <c r="J283" i="8"/>
  <c r="J299" i="8"/>
  <c r="J315" i="8"/>
  <c r="H276" i="8"/>
  <c r="M282" i="8"/>
  <c r="K287" i="8"/>
  <c r="O293" i="8"/>
  <c r="S299" i="8"/>
  <c r="C307" i="8"/>
  <c r="G313" i="8"/>
  <c r="G277" i="8"/>
  <c r="F282" i="8"/>
  <c r="F286" i="8"/>
  <c r="F290" i="8"/>
  <c r="F294" i="8"/>
  <c r="F298" i="8"/>
  <c r="F302" i="8"/>
  <c r="F306" i="8"/>
  <c r="F310" i="8"/>
  <c r="J314" i="8"/>
  <c r="J320" i="8"/>
  <c r="P325" i="8"/>
  <c r="L329" i="8"/>
  <c r="L333" i="8"/>
  <c r="L337" i="8"/>
  <c r="L341" i="8"/>
  <c r="L345" i="8"/>
  <c r="L349" i="8"/>
  <c r="L353" i="8"/>
  <c r="L357" i="8"/>
  <c r="L361" i="8"/>
  <c r="L365" i="8"/>
  <c r="L369" i="8"/>
  <c r="L373" i="8"/>
  <c r="H319" i="8"/>
  <c r="N324" i="8"/>
  <c r="O328" i="8"/>
  <c r="E333" i="8"/>
  <c r="M337" i="8"/>
  <c r="Q343" i="8"/>
  <c r="O348" i="8"/>
  <c r="M353" i="8"/>
  <c r="Q359" i="8"/>
  <c r="O364" i="8"/>
  <c r="M369" i="8"/>
  <c r="Q375" i="8"/>
  <c r="F321" i="8"/>
  <c r="R335" i="8"/>
  <c r="R351" i="8"/>
  <c r="R367" i="8"/>
  <c r="R383" i="8"/>
  <c r="R321" i="8"/>
  <c r="Q328" i="8"/>
  <c r="G333" i="8"/>
  <c r="O337" i="8"/>
  <c r="C343" i="8"/>
  <c r="K347" i="8"/>
  <c r="S351" i="8"/>
  <c r="E206" i="8"/>
  <c r="E231" i="8"/>
  <c r="H230" i="8"/>
  <c r="O250" i="8"/>
  <c r="J253" i="8"/>
  <c r="E252" i="8"/>
  <c r="F264" i="8"/>
  <c r="K238" i="8"/>
  <c r="I244" i="8"/>
  <c r="R269" i="8"/>
  <c r="N303" i="8"/>
  <c r="N311" i="8"/>
  <c r="E274" i="8"/>
  <c r="K281" i="8"/>
  <c r="G287" i="8"/>
  <c r="K293" i="8"/>
  <c r="O299" i="8"/>
  <c r="O307" i="8"/>
  <c r="K273" i="8"/>
  <c r="L281" i="8"/>
  <c r="R286" i="8"/>
  <c r="P291" i="8"/>
  <c r="L297" i="8"/>
  <c r="R302" i="8"/>
  <c r="P307" i="8"/>
  <c r="L313" i="8"/>
  <c r="P272" i="8"/>
  <c r="R283" i="8"/>
  <c r="R299" i="8"/>
  <c r="R315" i="8"/>
  <c r="F277" i="8"/>
  <c r="C283" i="8"/>
  <c r="S287" i="8"/>
  <c r="C295" i="8"/>
  <c r="G301" i="8"/>
  <c r="K307" i="8"/>
  <c r="O313" i="8"/>
  <c r="M278" i="8"/>
  <c r="N282" i="8"/>
  <c r="N286" i="8"/>
  <c r="N290" i="8"/>
  <c r="N294" i="8"/>
  <c r="N298" i="8"/>
  <c r="N302" i="8"/>
  <c r="N306" i="8"/>
  <c r="N310" i="8"/>
  <c r="K315" i="8"/>
  <c r="C321" i="8"/>
  <c r="H326" i="8"/>
  <c r="J330" i="8"/>
  <c r="J334" i="8"/>
  <c r="J338" i="8"/>
  <c r="J342" i="8"/>
  <c r="J346" i="8"/>
  <c r="J350" i="8"/>
  <c r="J354" i="8"/>
  <c r="J358" i="8"/>
  <c r="J362" i="8"/>
  <c r="J366" i="8"/>
  <c r="J370" i="8"/>
  <c r="J374" i="8"/>
  <c r="S319" i="8"/>
  <c r="G325" i="8"/>
  <c r="E329" i="8"/>
  <c r="M333" i="8"/>
  <c r="I339" i="8"/>
  <c r="G344" i="8"/>
  <c r="E349" i="8"/>
  <c r="I355" i="8"/>
  <c r="G360" i="8"/>
  <c r="E365" i="8"/>
  <c r="I371" i="8"/>
  <c r="G376" i="8"/>
  <c r="P321" i="8"/>
  <c r="J339" i="8"/>
  <c r="J355" i="8"/>
  <c r="J371" i="8"/>
  <c r="R314" i="8"/>
  <c r="C323" i="8"/>
  <c r="G329" i="8"/>
  <c r="O333" i="8"/>
  <c r="C339" i="8"/>
  <c r="K343" i="8"/>
  <c r="S347" i="8"/>
  <c r="I352" i="8"/>
  <c r="M152" i="8"/>
  <c r="J208" i="8"/>
  <c r="I201" i="8"/>
  <c r="F203" i="8"/>
  <c r="S256" i="8"/>
  <c r="J257" i="8"/>
  <c r="O255" i="8"/>
  <c r="F272" i="8"/>
  <c r="P244" i="8"/>
  <c r="M250" i="8"/>
  <c r="N279" i="8"/>
  <c r="J305" i="8"/>
  <c r="J313" i="8"/>
  <c r="C275" i="8"/>
  <c r="S281" i="8"/>
  <c r="O287" i="8"/>
  <c r="S293" i="8"/>
  <c r="C301" i="8"/>
  <c r="S309" i="8"/>
  <c r="H274" i="8"/>
  <c r="J282" i="8"/>
  <c r="H287" i="8"/>
  <c r="D293" i="8"/>
  <c r="J298" i="8"/>
  <c r="H303" i="8"/>
  <c r="D309" i="8"/>
  <c r="H270" i="8"/>
  <c r="L274" i="8"/>
  <c r="J287" i="8"/>
  <c r="J303" i="8"/>
  <c r="C269" i="8"/>
  <c r="S277" i="8"/>
  <c r="K283" i="8"/>
  <c r="G289" i="8"/>
  <c r="K295" i="8"/>
  <c r="O301" i="8"/>
  <c r="S307" i="8"/>
  <c r="J269" i="8"/>
  <c r="D279" i="8"/>
  <c r="D283" i="8"/>
  <c r="D287" i="8"/>
  <c r="D291" i="8"/>
  <c r="D295" i="8"/>
  <c r="D299" i="8"/>
  <c r="D303" i="8"/>
  <c r="D307" i="8"/>
  <c r="D311" i="8"/>
  <c r="J316" i="8"/>
  <c r="N321" i="8"/>
  <c r="Q326" i="8"/>
  <c r="R330" i="8"/>
  <c r="R334" i="8"/>
  <c r="R338" i="8"/>
  <c r="R342" i="8"/>
  <c r="R346" i="8"/>
  <c r="R350" i="8"/>
  <c r="R354" i="8"/>
  <c r="R358" i="8"/>
  <c r="R362" i="8"/>
  <c r="R366" i="8"/>
  <c r="R370" i="8"/>
  <c r="R374" i="8"/>
  <c r="L320" i="8"/>
  <c r="R325" i="8"/>
  <c r="M329" i="8"/>
  <c r="S334" i="8"/>
  <c r="Q339" i="8"/>
  <c r="O344" i="8"/>
  <c r="M349" i="8"/>
  <c r="Q355" i="8"/>
  <c r="O360" i="8"/>
  <c r="M365" i="8"/>
  <c r="Q371" i="8"/>
  <c r="O376" i="8"/>
  <c r="L323" i="8"/>
  <c r="R339" i="8"/>
  <c r="R355" i="8"/>
  <c r="R371" i="8"/>
  <c r="S315" i="8"/>
  <c r="N323" i="8"/>
  <c r="O329" i="8"/>
  <c r="C335" i="8"/>
  <c r="K339" i="8"/>
  <c r="S343" i="8"/>
  <c r="I348" i="8"/>
  <c r="Q352" i="8"/>
  <c r="H171" i="8"/>
  <c r="D203" i="8"/>
  <c r="H206" i="8"/>
  <c r="I210" i="8"/>
  <c r="C264" i="8"/>
  <c r="J261" i="8"/>
  <c r="G259" i="8"/>
  <c r="O236" i="8"/>
  <c r="P248" i="8"/>
  <c r="E258" i="8"/>
  <c r="N287" i="8"/>
  <c r="R305" i="8"/>
  <c r="R313" i="8"/>
  <c r="S275" i="8"/>
  <c r="Q282" i="8"/>
  <c r="C289" i="8"/>
  <c r="G295" i="8"/>
  <c r="K301" i="8"/>
  <c r="G311" i="8"/>
  <c r="F275" i="8"/>
  <c r="R282" i="8"/>
  <c r="P287" i="8"/>
  <c r="L293" i="8"/>
  <c r="R298" i="8"/>
  <c r="P303" i="8"/>
  <c r="L309" i="8"/>
  <c r="M272" i="8"/>
  <c r="E276" i="8"/>
  <c r="R287" i="8"/>
  <c r="R303" i="8"/>
  <c r="P270" i="8"/>
  <c r="C279" i="8"/>
  <c r="S283" i="8"/>
  <c r="O289" i="8"/>
  <c r="S295" i="8"/>
  <c r="C303" i="8"/>
  <c r="G309" i="8"/>
  <c r="Q270" i="8"/>
  <c r="L279" i="8"/>
  <c r="L283" i="8"/>
  <c r="L287" i="8"/>
  <c r="L291" i="8"/>
  <c r="L295" i="8"/>
  <c r="L299" i="8"/>
  <c r="L303" i="8"/>
  <c r="L307" i="8"/>
  <c r="K269" i="8"/>
  <c r="G317" i="8"/>
  <c r="F322" i="8"/>
  <c r="H327" i="8"/>
  <c r="H331" i="8"/>
  <c r="H335" i="8"/>
  <c r="H339" i="8"/>
  <c r="H343" i="8"/>
  <c r="H347" i="8"/>
  <c r="H351" i="8"/>
  <c r="H355" i="8"/>
  <c r="H359" i="8"/>
  <c r="H363" i="8"/>
  <c r="H367" i="8"/>
  <c r="H371" i="8"/>
  <c r="H375" i="8"/>
  <c r="D321" i="8"/>
  <c r="I326" i="8"/>
  <c r="S330" i="8"/>
  <c r="I335" i="8"/>
  <c r="G340" i="8"/>
  <c r="E345" i="8"/>
  <c r="I351" i="8"/>
  <c r="G356" i="8"/>
  <c r="E361" i="8"/>
  <c r="I367" i="8"/>
  <c r="G372" i="8"/>
  <c r="E377" i="8"/>
  <c r="J327" i="8"/>
  <c r="J343" i="8"/>
  <c r="J359" i="8"/>
  <c r="J375" i="8"/>
  <c r="Q316" i="8"/>
  <c r="L326" i="8"/>
  <c r="C331" i="8"/>
  <c r="K335" i="8"/>
  <c r="S339" i="8"/>
  <c r="I344" i="8"/>
  <c r="Q348" i="8"/>
  <c r="G353" i="8"/>
  <c r="G180" i="8"/>
  <c r="O210" i="8"/>
  <c r="H210" i="8"/>
  <c r="I218" i="8"/>
  <c r="C272" i="8"/>
  <c r="J265" i="8"/>
  <c r="Q262" i="8"/>
  <c r="O244" i="8"/>
  <c r="N253" i="8"/>
  <c r="E266" i="8"/>
  <c r="N295" i="8"/>
  <c r="F307" i="8"/>
  <c r="F315" i="8"/>
  <c r="P276" i="8"/>
  <c r="G283" i="8"/>
  <c r="K289" i="8"/>
  <c r="O295" i="8"/>
  <c r="S301" i="8"/>
  <c r="O311" i="8"/>
  <c r="Q276" i="8"/>
  <c r="H283" i="8"/>
  <c r="D289" i="8"/>
  <c r="J294" i="8"/>
  <c r="H299" i="8"/>
  <c r="D305" i="8"/>
  <c r="J310" i="8"/>
  <c r="I274" i="8"/>
  <c r="C277" i="8"/>
  <c r="J291" i="8"/>
  <c r="J307" i="8"/>
  <c r="R271" i="8"/>
  <c r="K279" i="8"/>
  <c r="G285" i="8"/>
  <c r="C291" i="8"/>
  <c r="G297" i="8"/>
  <c r="K303" i="8"/>
  <c r="O309" i="8"/>
  <c r="S273" i="8"/>
  <c r="J280" i="8"/>
  <c r="J284" i="8"/>
  <c r="J288" i="8"/>
  <c r="J292" i="8"/>
  <c r="J296" i="8"/>
  <c r="J300" i="8"/>
  <c r="J304" i="8"/>
  <c r="J308" i="8"/>
  <c r="D272" i="8"/>
  <c r="S317" i="8"/>
  <c r="Q322" i="8"/>
  <c r="P327" i="8"/>
  <c r="P331" i="8"/>
  <c r="P335" i="8"/>
  <c r="P339" i="8"/>
  <c r="P343" i="8"/>
  <c r="P347" i="8"/>
  <c r="P351" i="8"/>
  <c r="P355" i="8"/>
  <c r="P359" i="8"/>
  <c r="P363" i="8"/>
  <c r="P367" i="8"/>
  <c r="P371" i="8"/>
  <c r="M314" i="8"/>
  <c r="O321" i="8"/>
  <c r="R326" i="8"/>
  <c r="I331" i="8"/>
  <c r="Q335" i="8"/>
  <c r="O340" i="8"/>
  <c r="M345" i="8"/>
  <c r="Q351" i="8"/>
  <c r="O356" i="8"/>
  <c r="M361" i="8"/>
  <c r="Q367" i="8"/>
  <c r="O372" i="8"/>
  <c r="M377" i="8"/>
  <c r="R327" i="8"/>
  <c r="R343" i="8"/>
  <c r="R359" i="8"/>
  <c r="R375" i="8"/>
  <c r="K319" i="8"/>
  <c r="C327" i="8"/>
  <c r="K331" i="8"/>
  <c r="S335" i="8"/>
  <c r="I340" i="8"/>
  <c r="Q344" i="8"/>
  <c r="G349" i="8"/>
  <c r="R172" i="8"/>
  <c r="S216" i="8"/>
  <c r="H214" i="8"/>
  <c r="I226" i="8"/>
  <c r="R233" i="8"/>
  <c r="L232" i="8"/>
  <c r="I266" i="8"/>
  <c r="S250" i="8"/>
  <c r="D258" i="8"/>
  <c r="K234" i="8"/>
  <c r="N299" i="8"/>
  <c r="N307" i="8"/>
  <c r="N315" i="8"/>
  <c r="L277" i="8"/>
  <c r="O283" i="8"/>
  <c r="S289" i="8"/>
  <c r="C297" i="8"/>
  <c r="G303" i="8"/>
  <c r="G315" i="8"/>
  <c r="N277" i="8"/>
  <c r="P283" i="8"/>
  <c r="L289" i="8"/>
  <c r="R294" i="8"/>
  <c r="P299" i="8"/>
  <c r="L305" i="8"/>
  <c r="R310" i="8"/>
  <c r="D276" i="8"/>
  <c r="R277" i="8"/>
  <c r="R291" i="8"/>
  <c r="R307" i="8"/>
  <c r="R273" i="8"/>
  <c r="S279" i="8"/>
  <c r="O285" i="8"/>
  <c r="K291" i="8"/>
  <c r="O297" i="8"/>
  <c r="S303" i="8"/>
  <c r="C311" i="8"/>
  <c r="P274" i="8"/>
  <c r="R280" i="8"/>
  <c r="R284" i="8"/>
  <c r="R288" i="8"/>
  <c r="R292" i="8"/>
  <c r="R296" i="8"/>
  <c r="R300" i="8"/>
  <c r="R304" i="8"/>
  <c r="R308" i="8"/>
  <c r="Q274" i="8"/>
  <c r="N318" i="8"/>
  <c r="J323" i="8"/>
  <c r="F328" i="8"/>
  <c r="F332" i="8"/>
  <c r="F336" i="8"/>
  <c r="F340" i="8"/>
  <c r="F344" i="8"/>
  <c r="F348" i="8"/>
  <c r="F352" i="8"/>
  <c r="F356" i="8"/>
  <c r="F360" i="8"/>
  <c r="F364" i="8"/>
  <c r="F368" i="8"/>
  <c r="F372" i="8"/>
  <c r="L315" i="8"/>
  <c r="H322" i="8"/>
  <c r="I327" i="8"/>
  <c r="Q331" i="8"/>
  <c r="G336" i="8"/>
  <c r="E341" i="8"/>
  <c r="I347" i="8"/>
  <c r="G352" i="8"/>
  <c r="E357" i="8"/>
  <c r="I363" i="8"/>
  <c r="G368" i="8"/>
  <c r="E373" i="8"/>
  <c r="P315" i="8"/>
  <c r="J331" i="8"/>
  <c r="J347" i="8"/>
  <c r="J363" i="8"/>
  <c r="J379" i="8"/>
  <c r="D320" i="8"/>
  <c r="K327" i="8"/>
  <c r="S331" i="8"/>
  <c r="I336" i="8"/>
  <c r="Q340" i="8"/>
  <c r="G345" i="8"/>
  <c r="O349" i="8"/>
  <c r="G220" i="8"/>
  <c r="C224" i="8"/>
  <c r="H222" i="8"/>
  <c r="L234" i="8"/>
  <c r="J245" i="8"/>
  <c r="C245" i="8"/>
  <c r="R246" i="8"/>
  <c r="G264" i="8"/>
  <c r="H268" i="8"/>
  <c r="F254" i="8"/>
  <c r="R301" i="8"/>
  <c r="R309" i="8"/>
  <c r="G271" i="8"/>
  <c r="O279" i="8"/>
  <c r="K285" i="8"/>
  <c r="O291" i="8"/>
  <c r="S297" i="8"/>
  <c r="S305" i="8"/>
  <c r="J271" i="8"/>
  <c r="P279" i="8"/>
  <c r="L285" i="8"/>
  <c r="R290" i="8"/>
  <c r="P295" i="8"/>
  <c r="L301" i="8"/>
  <c r="R306" i="8"/>
  <c r="P311" i="8"/>
  <c r="I270" i="8"/>
  <c r="R279" i="8"/>
  <c r="R295" i="8"/>
  <c r="R311" i="8"/>
  <c r="K275" i="8"/>
  <c r="O281" i="8"/>
  <c r="C287" i="8"/>
  <c r="G293" i="8"/>
  <c r="K299" i="8"/>
  <c r="O305" i="8"/>
  <c r="S311" i="8"/>
  <c r="I276" i="8"/>
  <c r="P281" i="8"/>
  <c r="P285" i="8"/>
  <c r="P289" i="8"/>
  <c r="P293" i="8"/>
  <c r="P297" i="8"/>
  <c r="P301" i="8"/>
  <c r="P305" i="8"/>
  <c r="P309" i="8"/>
  <c r="J277" i="8"/>
  <c r="R319" i="8"/>
  <c r="F325" i="8"/>
  <c r="D329" i="8"/>
  <c r="D333" i="8"/>
  <c r="D337" i="8"/>
  <c r="D341" i="8"/>
  <c r="D345" i="8"/>
  <c r="D349" i="8"/>
  <c r="D353" i="8"/>
  <c r="D357" i="8"/>
  <c r="D361" i="8"/>
  <c r="D365" i="8"/>
  <c r="D369" i="8"/>
  <c r="D373" i="8"/>
  <c r="P318" i="8"/>
  <c r="K323" i="8"/>
  <c r="G328" i="8"/>
  <c r="O332" i="8"/>
  <c r="E337" i="8"/>
  <c r="I343" i="8"/>
  <c r="G348" i="8"/>
  <c r="E353" i="8"/>
  <c r="I359" i="8"/>
  <c r="G364" i="8"/>
  <c r="E369" i="8"/>
  <c r="I375" i="8"/>
  <c r="M320" i="8"/>
  <c r="J335" i="8"/>
  <c r="J351" i="8"/>
  <c r="J367" i="8"/>
  <c r="J383" i="8"/>
  <c r="G321" i="8"/>
  <c r="I328" i="8"/>
  <c r="Q332" i="8"/>
  <c r="G337" i="8"/>
  <c r="O341" i="8"/>
  <c r="C347" i="8"/>
  <c r="K351" i="8"/>
  <c r="F216" i="8"/>
  <c r="J263" i="8"/>
  <c r="K297" i="8"/>
  <c r="J306" i="8"/>
  <c r="M286" i="8"/>
  <c r="H289" i="8"/>
  <c r="M324" i="8"/>
  <c r="N356" i="8"/>
  <c r="G332" i="8"/>
  <c r="M373" i="8"/>
  <c r="I332" i="8"/>
  <c r="S355" i="8"/>
  <c r="I360" i="8"/>
  <c r="Q364" i="8"/>
  <c r="G369" i="8"/>
  <c r="O373" i="8"/>
  <c r="C379" i="8"/>
  <c r="D323" i="8"/>
  <c r="L331" i="8"/>
  <c r="P337" i="8"/>
  <c r="L343" i="8"/>
  <c r="H349" i="8"/>
  <c r="D355" i="8"/>
  <c r="J360" i="8"/>
  <c r="D367" i="8"/>
  <c r="J372" i="8"/>
  <c r="D379" i="8"/>
  <c r="C319" i="8"/>
  <c r="L325" i="8"/>
  <c r="I329" i="8"/>
  <c r="Q333" i="8"/>
  <c r="E339" i="8"/>
  <c r="M343" i="8"/>
  <c r="C348" i="8"/>
  <c r="K352" i="8"/>
  <c r="S356" i="8"/>
  <c r="I361" i="8"/>
  <c r="Q365" i="8"/>
  <c r="E371" i="8"/>
  <c r="M375" i="8"/>
  <c r="O319" i="8"/>
  <c r="D328" i="8"/>
  <c r="J333" i="8"/>
  <c r="F339" i="8"/>
  <c r="D344" i="8"/>
  <c r="J349" i="8"/>
  <c r="F355" i="8"/>
  <c r="D360" i="8"/>
  <c r="J365" i="8"/>
  <c r="F371" i="8"/>
  <c r="D376" i="8"/>
  <c r="L311" i="8"/>
  <c r="E379" i="8"/>
  <c r="E387" i="8"/>
  <c r="J398" i="8"/>
  <c r="J414" i="8"/>
  <c r="J430" i="8"/>
  <c r="J446" i="8"/>
  <c r="P382" i="8"/>
  <c r="F387" i="8"/>
  <c r="H391" i="8"/>
  <c r="I395" i="8"/>
  <c r="I399" i="8"/>
  <c r="Q403" i="8"/>
  <c r="G408" i="8"/>
  <c r="K414" i="8"/>
  <c r="O420" i="8"/>
  <c r="S426" i="8"/>
  <c r="C438" i="8"/>
  <c r="I383" i="8"/>
  <c r="H388" i="8"/>
  <c r="H392" i="8"/>
  <c r="H396" i="8"/>
  <c r="P400" i="8"/>
  <c r="P404" i="8"/>
  <c r="P408" i="8"/>
  <c r="P412" i="8"/>
  <c r="P416" i="8"/>
  <c r="P420" i="8"/>
  <c r="P424" i="8"/>
  <c r="P428" i="8"/>
  <c r="P432" i="8"/>
  <c r="P436" i="8"/>
  <c r="R386" i="8"/>
  <c r="Q381" i="8"/>
  <c r="J388" i="8"/>
  <c r="K220" i="8"/>
  <c r="F246" i="8"/>
  <c r="O303" i="8"/>
  <c r="H311" i="8"/>
  <c r="S291" i="8"/>
  <c r="H293" i="8"/>
  <c r="N328" i="8"/>
  <c r="N360" i="8"/>
  <c r="O336" i="8"/>
  <c r="J319" i="8"/>
  <c r="Q336" i="8"/>
  <c r="I356" i="8"/>
  <c r="Q360" i="8"/>
  <c r="G365" i="8"/>
  <c r="O369" i="8"/>
  <c r="C375" i="8"/>
  <c r="H313" i="8"/>
  <c r="O323" i="8"/>
  <c r="J332" i="8"/>
  <c r="D339" i="8"/>
  <c r="J344" i="8"/>
  <c r="P349" i="8"/>
  <c r="L355" i="8"/>
  <c r="R360" i="8"/>
  <c r="L367" i="8"/>
  <c r="R372" i="8"/>
  <c r="L379" i="8"/>
  <c r="N319" i="8"/>
  <c r="E326" i="8"/>
  <c r="Q329" i="8"/>
  <c r="E335" i="8"/>
  <c r="M339" i="8"/>
  <c r="C344" i="8"/>
  <c r="K348" i="8"/>
  <c r="S352" i="8"/>
  <c r="I357" i="8"/>
  <c r="Q361" i="8"/>
  <c r="E367" i="8"/>
  <c r="M371" i="8"/>
  <c r="C376" i="8"/>
  <c r="H320" i="8"/>
  <c r="L328" i="8"/>
  <c r="R333" i="8"/>
  <c r="N339" i="8"/>
  <c r="L344" i="8"/>
  <c r="R349" i="8"/>
  <c r="N355" i="8"/>
  <c r="L360" i="8"/>
  <c r="R365" i="8"/>
  <c r="N371" i="8"/>
  <c r="L376" i="8"/>
  <c r="H315" i="8"/>
  <c r="Q380" i="8"/>
  <c r="N387" i="8"/>
  <c r="R398" i="8"/>
  <c r="R414" i="8"/>
  <c r="R430" i="8"/>
  <c r="R446" i="8"/>
  <c r="H383" i="8"/>
  <c r="P387" i="8"/>
  <c r="Q391" i="8"/>
  <c r="Q395" i="8"/>
  <c r="Q399" i="8"/>
  <c r="G404" i="8"/>
  <c r="O408" i="8"/>
  <c r="S414" i="8"/>
  <c r="C422" i="8"/>
  <c r="O428" i="8"/>
  <c r="K438" i="8"/>
  <c r="L384" i="8"/>
  <c r="Q388" i="8"/>
  <c r="P392" i="8"/>
  <c r="P396" i="8"/>
  <c r="F401" i="8"/>
  <c r="F405" i="8"/>
  <c r="F409" i="8"/>
  <c r="F413" i="8"/>
  <c r="F417" i="8"/>
  <c r="F421" i="8"/>
  <c r="F425" i="8"/>
  <c r="F429" i="8"/>
  <c r="F433" i="8"/>
  <c r="F437" i="8"/>
  <c r="R387" i="8"/>
  <c r="L383" i="8"/>
  <c r="S388" i="8"/>
  <c r="H218" i="8"/>
  <c r="J301" i="8"/>
  <c r="O315" i="8"/>
  <c r="O277" i="8"/>
  <c r="C299" i="8"/>
  <c r="H297" i="8"/>
  <c r="N332" i="8"/>
  <c r="N364" i="8"/>
  <c r="M341" i="8"/>
  <c r="R331" i="8"/>
  <c r="G341" i="8"/>
  <c r="Q356" i="8"/>
  <c r="G361" i="8"/>
  <c r="O365" i="8"/>
  <c r="C371" i="8"/>
  <c r="K375" i="8"/>
  <c r="R316" i="8"/>
  <c r="D327" i="8"/>
  <c r="R332" i="8"/>
  <c r="L339" i="8"/>
  <c r="R344" i="8"/>
  <c r="D351" i="8"/>
  <c r="J356" i="8"/>
  <c r="P361" i="8"/>
  <c r="J368" i="8"/>
  <c r="P373" i="8"/>
  <c r="J380" i="8"/>
  <c r="F320" i="8"/>
  <c r="N326" i="8"/>
  <c r="E331" i="8"/>
  <c r="M335" i="8"/>
  <c r="C340" i="8"/>
  <c r="K344" i="8"/>
  <c r="S348" i="8"/>
  <c r="I353" i="8"/>
  <c r="Q357" i="8"/>
  <c r="E363" i="8"/>
  <c r="M367" i="8"/>
  <c r="C372" i="8"/>
  <c r="K376" i="8"/>
  <c r="R320" i="8"/>
  <c r="J329" i="8"/>
  <c r="F335" i="8"/>
  <c r="D340" i="8"/>
  <c r="J345" i="8"/>
  <c r="F351" i="8"/>
  <c r="D356" i="8"/>
  <c r="J361" i="8"/>
  <c r="F367" i="8"/>
  <c r="D372" i="8"/>
  <c r="J377" i="8"/>
  <c r="F319" i="8"/>
  <c r="L381" i="8"/>
  <c r="F388" i="8"/>
  <c r="J402" i="8"/>
  <c r="J418" i="8"/>
  <c r="J434" i="8"/>
  <c r="F376" i="8"/>
  <c r="S383" i="8"/>
  <c r="G388" i="8"/>
  <c r="G392" i="8"/>
  <c r="G396" i="8"/>
  <c r="G400" i="8"/>
  <c r="O404" i="8"/>
  <c r="C410" i="8"/>
  <c r="G416" i="8"/>
  <c r="K422" i="8"/>
  <c r="C430" i="8"/>
  <c r="S438" i="8"/>
  <c r="E385" i="8"/>
  <c r="H389" i="8"/>
  <c r="F393" i="8"/>
  <c r="N397" i="8"/>
  <c r="N401" i="8"/>
  <c r="N405" i="8"/>
  <c r="N409" i="8"/>
  <c r="N413" i="8"/>
  <c r="N417" i="8"/>
  <c r="N421" i="8"/>
  <c r="N425" i="8"/>
  <c r="N429" i="8"/>
  <c r="N433" i="8"/>
  <c r="N437" i="8"/>
  <c r="R388" i="8"/>
  <c r="H385" i="8"/>
  <c r="J389" i="8"/>
  <c r="I234" i="8"/>
  <c r="J309" i="8"/>
  <c r="H279" i="8"/>
  <c r="J279" i="8"/>
  <c r="G305" i="8"/>
  <c r="H301" i="8"/>
  <c r="N336" i="8"/>
  <c r="N368" i="8"/>
  <c r="Q347" i="8"/>
  <c r="R347" i="8"/>
  <c r="O345" i="8"/>
  <c r="G357" i="8"/>
  <c r="O361" i="8"/>
  <c r="C367" i="8"/>
  <c r="K371" i="8"/>
  <c r="S375" i="8"/>
  <c r="L319" i="8"/>
  <c r="L327" i="8"/>
  <c r="P333" i="8"/>
  <c r="J340" i="8"/>
  <c r="P345" i="8"/>
  <c r="L351" i="8"/>
  <c r="R356" i="8"/>
  <c r="D363" i="8"/>
  <c r="R368" i="8"/>
  <c r="D375" i="8"/>
  <c r="R380" i="8"/>
  <c r="Q320" i="8"/>
  <c r="E327" i="8"/>
  <c r="M331" i="8"/>
  <c r="C336" i="8"/>
  <c r="K340" i="8"/>
  <c r="S344" i="8"/>
  <c r="I349" i="8"/>
  <c r="Q353" i="8"/>
  <c r="E359" i="8"/>
  <c r="M363" i="8"/>
  <c r="C368" i="8"/>
  <c r="K372" i="8"/>
  <c r="S376" i="8"/>
  <c r="K321" i="8"/>
  <c r="R329" i="8"/>
  <c r="N335" i="8"/>
  <c r="L340" i="8"/>
  <c r="R345" i="8"/>
  <c r="N351" i="8"/>
  <c r="L356" i="8"/>
  <c r="R361" i="8"/>
  <c r="N367" i="8"/>
  <c r="L372" i="8"/>
  <c r="R377" i="8"/>
  <c r="P319" i="8"/>
  <c r="F383" i="8"/>
  <c r="O388" i="8"/>
  <c r="R402" i="8"/>
  <c r="R418" i="8"/>
  <c r="R434" i="8"/>
  <c r="G378" i="8"/>
  <c r="K384" i="8"/>
  <c r="P388" i="8"/>
  <c r="O392" i="8"/>
  <c r="O396" i="8"/>
  <c r="O400" i="8"/>
  <c r="M405" i="8"/>
  <c r="K410" i="8"/>
  <c r="O416" i="8"/>
  <c r="S422" i="8"/>
  <c r="K430" i="8"/>
  <c r="N376" i="8"/>
  <c r="P385" i="8"/>
  <c r="Q389" i="8"/>
  <c r="N393" i="8"/>
  <c r="D398" i="8"/>
  <c r="D402" i="8"/>
  <c r="D406" i="8"/>
  <c r="D410" i="8"/>
  <c r="D414" i="8"/>
  <c r="D418" i="8"/>
  <c r="D422" i="8"/>
  <c r="D426" i="8"/>
  <c r="D430" i="8"/>
  <c r="D434" i="8"/>
  <c r="K379" i="8"/>
  <c r="D377" i="8"/>
  <c r="R385" i="8"/>
  <c r="K390" i="8"/>
  <c r="D241" i="8"/>
  <c r="S269" i="8"/>
  <c r="D285" i="8"/>
  <c r="J295" i="8"/>
  <c r="K311" i="8"/>
  <c r="H305" i="8"/>
  <c r="N340" i="8"/>
  <c r="N372" i="8"/>
  <c r="O352" i="8"/>
  <c r="R363" i="8"/>
  <c r="C351" i="8"/>
  <c r="O357" i="8"/>
  <c r="C363" i="8"/>
  <c r="K367" i="8"/>
  <c r="S371" i="8"/>
  <c r="I376" i="8"/>
  <c r="E320" i="8"/>
  <c r="J328" i="8"/>
  <c r="D335" i="8"/>
  <c r="R340" i="8"/>
  <c r="D347" i="8"/>
  <c r="J352" i="8"/>
  <c r="H357" i="8"/>
  <c r="L363" i="8"/>
  <c r="H369" i="8"/>
  <c r="L375" i="8"/>
  <c r="P313" i="8"/>
  <c r="J321" i="8"/>
  <c r="M327" i="8"/>
  <c r="C332" i="8"/>
  <c r="K336" i="8"/>
  <c r="S340" i="8"/>
  <c r="I345" i="8"/>
  <c r="Q349" i="8"/>
  <c r="E355" i="8"/>
  <c r="M359" i="8"/>
  <c r="C364" i="8"/>
  <c r="K368" i="8"/>
  <c r="S372" i="8"/>
  <c r="I377" i="8"/>
  <c r="G323" i="8"/>
  <c r="F331" i="8"/>
  <c r="D336" i="8"/>
  <c r="J341" i="8"/>
  <c r="F347" i="8"/>
  <c r="D352" i="8"/>
  <c r="J357" i="8"/>
  <c r="F363" i="8"/>
  <c r="D368" i="8"/>
  <c r="J373" i="8"/>
  <c r="F379" i="8"/>
  <c r="L321" i="8"/>
  <c r="Q383" i="8"/>
  <c r="F389" i="8"/>
  <c r="J406" i="8"/>
  <c r="J422" i="8"/>
  <c r="J438" i="8"/>
  <c r="H379" i="8"/>
  <c r="D385" i="8"/>
  <c r="G389" i="8"/>
  <c r="M393" i="8"/>
  <c r="M397" i="8"/>
  <c r="M401" i="8"/>
  <c r="C406" i="8"/>
  <c r="S410" i="8"/>
  <c r="C418" i="8"/>
  <c r="G424" i="8"/>
  <c r="S430" i="8"/>
  <c r="J378" i="8"/>
  <c r="G386" i="8"/>
  <c r="H390" i="8"/>
  <c r="D394" i="8"/>
  <c r="L398" i="8"/>
  <c r="L402" i="8"/>
  <c r="L406" i="8"/>
  <c r="L410" i="8"/>
  <c r="L414" i="8"/>
  <c r="L418" i="8"/>
  <c r="L422" i="8"/>
  <c r="L426" i="8"/>
  <c r="L430" i="8"/>
  <c r="L434" i="8"/>
  <c r="G380" i="8"/>
  <c r="O378" i="8"/>
  <c r="J386" i="8"/>
  <c r="K391" i="8"/>
  <c r="E241" i="8"/>
  <c r="G279" i="8"/>
  <c r="J290" i="8"/>
  <c r="J311" i="8"/>
  <c r="N275" i="8"/>
  <c r="H309" i="8"/>
  <c r="N344" i="8"/>
  <c r="L316" i="8"/>
  <c r="M357" i="8"/>
  <c r="R379" i="8"/>
  <c r="O353" i="8"/>
  <c r="C359" i="8"/>
  <c r="K363" i="8"/>
  <c r="S367" i="8"/>
  <c r="I372" i="8"/>
  <c r="Q376" i="8"/>
  <c r="P320" i="8"/>
  <c r="R328" i="8"/>
  <c r="L335" i="8"/>
  <c r="H341" i="8"/>
  <c r="L347" i="8"/>
  <c r="R352" i="8"/>
  <c r="P357" i="8"/>
  <c r="J364" i="8"/>
  <c r="P369" i="8"/>
  <c r="J376" i="8"/>
  <c r="C315" i="8"/>
  <c r="M322" i="8"/>
  <c r="C328" i="8"/>
  <c r="K332" i="8"/>
  <c r="S336" i="8"/>
  <c r="I341" i="8"/>
  <c r="Q345" i="8"/>
  <c r="E351" i="8"/>
  <c r="M355" i="8"/>
  <c r="C360" i="8"/>
  <c r="K364" i="8"/>
  <c r="S368" i="8"/>
  <c r="I373" i="8"/>
  <c r="D315" i="8"/>
  <c r="R323" i="8"/>
  <c r="N331" i="8"/>
  <c r="L336" i="8"/>
  <c r="R341" i="8"/>
  <c r="N347" i="8"/>
  <c r="L352" i="8"/>
  <c r="R357" i="8"/>
  <c r="N363" i="8"/>
  <c r="L368" i="8"/>
  <c r="R373" i="8"/>
  <c r="N379" i="8"/>
  <c r="S323" i="8"/>
  <c r="M385" i="8"/>
  <c r="O389" i="8"/>
  <c r="R406" i="8"/>
  <c r="R422" i="8"/>
  <c r="R438" i="8"/>
  <c r="C380" i="8"/>
  <c r="O385" i="8"/>
  <c r="P389" i="8"/>
  <c r="C394" i="8"/>
  <c r="C398" i="8"/>
  <c r="C402" i="8"/>
  <c r="K406" i="8"/>
  <c r="G412" i="8"/>
  <c r="K418" i="8"/>
  <c r="O424" i="8"/>
  <c r="C434" i="8"/>
  <c r="I379" i="8"/>
  <c r="P386" i="8"/>
  <c r="R390" i="8"/>
  <c r="L394" i="8"/>
  <c r="J399" i="8"/>
  <c r="J403" i="8"/>
  <c r="J407" i="8"/>
  <c r="J411" i="8"/>
  <c r="J415" i="8"/>
  <c r="J419" i="8"/>
  <c r="J423" i="8"/>
  <c r="J427" i="8"/>
  <c r="J431" i="8"/>
  <c r="J435" i="8"/>
  <c r="D381" i="8"/>
  <c r="M379" i="8"/>
  <c r="S386" i="8"/>
  <c r="C258" i="8"/>
  <c r="G291" i="8"/>
  <c r="D301" i="8"/>
  <c r="G281" i="8"/>
  <c r="H285" i="8"/>
  <c r="G319" i="8"/>
  <c r="N352" i="8"/>
  <c r="Q327" i="8"/>
  <c r="O368" i="8"/>
  <c r="S327" i="8"/>
  <c r="K355" i="8"/>
  <c r="S359" i="8"/>
  <c r="I364" i="8"/>
  <c r="Q368" i="8"/>
  <c r="G373" i="8"/>
  <c r="O377" i="8"/>
  <c r="S321" i="8"/>
  <c r="D331" i="8"/>
  <c r="R336" i="8"/>
  <c r="D343" i="8"/>
  <c r="R348" i="8"/>
  <c r="P353" i="8"/>
  <c r="L359" i="8"/>
  <c r="P365" i="8"/>
  <c r="L371" i="8"/>
  <c r="P377" i="8"/>
  <c r="O317" i="8"/>
  <c r="P323" i="8"/>
  <c r="S328" i="8"/>
  <c r="I333" i="8"/>
  <c r="Q337" i="8"/>
  <c r="E343" i="8"/>
  <c r="M347" i="8"/>
  <c r="C352" i="8"/>
  <c r="K356" i="8"/>
  <c r="S360" i="8"/>
  <c r="I365" i="8"/>
  <c r="Q369" i="8"/>
  <c r="E375" i="8"/>
  <c r="D319" i="8"/>
  <c r="N327" i="8"/>
  <c r="L332" i="8"/>
  <c r="R337" i="8"/>
  <c r="N343" i="8"/>
  <c r="L348" i="8"/>
  <c r="R353" i="8"/>
  <c r="N359" i="8"/>
  <c r="L364" i="8"/>
  <c r="R369" i="8"/>
  <c r="N375" i="8"/>
  <c r="L380" i="8"/>
  <c r="O331" i="8"/>
  <c r="N386" i="8"/>
  <c r="R394" i="8"/>
  <c r="R410" i="8"/>
  <c r="R426" i="8"/>
  <c r="R442" i="8"/>
  <c r="M381" i="8"/>
  <c r="O386" i="8"/>
  <c r="P390" i="8"/>
  <c r="S394" i="8"/>
  <c r="S398" i="8"/>
  <c r="S402" i="8"/>
  <c r="Q407" i="8"/>
  <c r="C414" i="8"/>
  <c r="G420" i="8"/>
  <c r="K426" i="8"/>
  <c r="S434" i="8"/>
  <c r="O381" i="8"/>
  <c r="Q387" i="8"/>
  <c r="R391" i="8"/>
  <c r="R395" i="8"/>
  <c r="H400" i="8"/>
  <c r="H404" i="8"/>
  <c r="H408" i="8"/>
  <c r="H412" i="8"/>
  <c r="H416" i="8"/>
  <c r="H420" i="8"/>
  <c r="H424" i="8"/>
  <c r="H428" i="8"/>
  <c r="H432" i="8"/>
  <c r="H436" i="8"/>
  <c r="K383" i="8"/>
  <c r="E381" i="8"/>
  <c r="S387" i="8"/>
  <c r="S234" i="8"/>
  <c r="Q363" i="8"/>
  <c r="H321" i="8"/>
  <c r="D371" i="8"/>
  <c r="E347" i="8"/>
  <c r="F327" i="8"/>
  <c r="J369" i="8"/>
  <c r="J442" i="8"/>
  <c r="O412" i="8"/>
  <c r="R399" i="8"/>
  <c r="R431" i="8"/>
  <c r="F394" i="8"/>
  <c r="J400" i="8"/>
  <c r="J408" i="8"/>
  <c r="J416" i="8"/>
  <c r="J424" i="8"/>
  <c r="J432" i="8"/>
  <c r="L377" i="8"/>
  <c r="K387" i="8"/>
  <c r="N380" i="8"/>
  <c r="C386" i="8"/>
  <c r="D390" i="8"/>
  <c r="H394" i="8"/>
  <c r="H398" i="8"/>
  <c r="H402" i="8"/>
  <c r="P406" i="8"/>
  <c r="F411" i="8"/>
  <c r="N415" i="8"/>
  <c r="D420" i="8"/>
  <c r="L424" i="8"/>
  <c r="J429" i="8"/>
  <c r="J433" i="8"/>
  <c r="R437" i="8"/>
  <c r="D386" i="8"/>
  <c r="I394" i="8"/>
  <c r="K446" i="8"/>
  <c r="F461" i="8"/>
  <c r="F469" i="8"/>
  <c r="F477" i="8"/>
  <c r="F485" i="8"/>
  <c r="F493" i="8"/>
  <c r="F501" i="8"/>
  <c r="F509" i="8"/>
  <c r="F517" i="8"/>
  <c r="R444" i="8"/>
  <c r="C455" i="8"/>
  <c r="S459" i="8"/>
  <c r="C467" i="8"/>
  <c r="G473" i="8"/>
  <c r="K479" i="8"/>
  <c r="O485" i="8"/>
  <c r="S491" i="8"/>
  <c r="C499" i="8"/>
  <c r="G505" i="8"/>
  <c r="K511" i="8"/>
  <c r="O517" i="8"/>
  <c r="L447" i="8"/>
  <c r="P453" i="8"/>
  <c r="P457" i="8"/>
  <c r="P461" i="8"/>
  <c r="P465" i="8"/>
  <c r="P469" i="8"/>
  <c r="P473" i="8"/>
  <c r="P477" i="8"/>
  <c r="P481" i="8"/>
  <c r="P485" i="8"/>
  <c r="P489" i="8"/>
  <c r="P493" i="8"/>
  <c r="P497" i="8"/>
  <c r="P501" i="8"/>
  <c r="P505" i="8"/>
  <c r="P509" i="8"/>
  <c r="E455" i="8"/>
  <c r="E463" i="8"/>
  <c r="E471" i="8"/>
  <c r="E479" i="8"/>
  <c r="I489" i="8"/>
  <c r="Q501" i="8"/>
  <c r="S446" i="8"/>
  <c r="N467" i="8"/>
  <c r="N479" i="8"/>
  <c r="R489" i="8"/>
  <c r="J501" i="8"/>
  <c r="R509" i="8"/>
  <c r="N519" i="8"/>
  <c r="O448" i="8"/>
  <c r="Q454" i="8"/>
  <c r="I458" i="8"/>
  <c r="S461" i="8"/>
  <c r="K465" i="8"/>
  <c r="C469" i="8"/>
  <c r="M472" i="8"/>
  <c r="E476" i="8"/>
  <c r="O479" i="8"/>
  <c r="G483" i="8"/>
  <c r="Q486" i="8"/>
  <c r="Q490" i="8"/>
  <c r="G495" i="8"/>
  <c r="O499" i="8"/>
  <c r="C505" i="8"/>
  <c r="K509" i="8"/>
  <c r="F446" i="8"/>
  <c r="C285" i="8"/>
  <c r="N320" i="8"/>
  <c r="P329" i="8"/>
  <c r="R376" i="8"/>
  <c r="M351" i="8"/>
  <c r="D332" i="8"/>
  <c r="F375" i="8"/>
  <c r="S380" i="8"/>
  <c r="S418" i="8"/>
  <c r="R403" i="8"/>
  <c r="R435" i="8"/>
  <c r="N394" i="8"/>
  <c r="R400" i="8"/>
  <c r="R408" i="8"/>
  <c r="R416" i="8"/>
  <c r="R424" i="8"/>
  <c r="R432" i="8"/>
  <c r="P379" i="8"/>
  <c r="K388" i="8"/>
  <c r="I381" i="8"/>
  <c r="L386" i="8"/>
  <c r="M390" i="8"/>
  <c r="P394" i="8"/>
  <c r="P398" i="8"/>
  <c r="P402" i="8"/>
  <c r="N407" i="8"/>
  <c r="N411" i="8"/>
  <c r="D416" i="8"/>
  <c r="L420" i="8"/>
  <c r="J425" i="8"/>
  <c r="R429" i="8"/>
  <c r="R433" i="8"/>
  <c r="P375" i="8"/>
  <c r="M386" i="8"/>
  <c r="Q394" i="8"/>
  <c r="N449" i="8"/>
  <c r="N461" i="8"/>
  <c r="N469" i="8"/>
  <c r="N477" i="8"/>
  <c r="N485" i="8"/>
  <c r="N493" i="8"/>
  <c r="N501" i="8"/>
  <c r="N509" i="8"/>
  <c r="N517" i="8"/>
  <c r="L446" i="8"/>
  <c r="K455" i="8"/>
  <c r="G461" i="8"/>
  <c r="K467" i="8"/>
  <c r="O473" i="8"/>
  <c r="S479" i="8"/>
  <c r="C487" i="8"/>
  <c r="G493" i="8"/>
  <c r="K499" i="8"/>
  <c r="O505" i="8"/>
  <c r="S511" i="8"/>
  <c r="J440" i="8"/>
  <c r="J448" i="8"/>
  <c r="F454" i="8"/>
  <c r="F458" i="8"/>
  <c r="F462" i="8"/>
  <c r="F466" i="8"/>
  <c r="F470" i="8"/>
  <c r="F474" i="8"/>
  <c r="F478" i="8"/>
  <c r="F482" i="8"/>
  <c r="F486" i="8"/>
  <c r="F490" i="8"/>
  <c r="F494" i="8"/>
  <c r="F498" i="8"/>
  <c r="F502" i="8"/>
  <c r="F506" i="8"/>
  <c r="L440" i="8"/>
  <c r="M455" i="8"/>
  <c r="M463" i="8"/>
  <c r="M471" i="8"/>
  <c r="M479" i="8"/>
  <c r="Q489" i="8"/>
  <c r="M503" i="8"/>
  <c r="J457" i="8"/>
  <c r="J469" i="8"/>
  <c r="J481" i="8"/>
  <c r="N491" i="8"/>
  <c r="R501" i="8"/>
  <c r="N511" i="8"/>
  <c r="R440" i="8"/>
  <c r="J449" i="8"/>
  <c r="G455" i="8"/>
  <c r="Q458" i="8"/>
  <c r="I462" i="8"/>
  <c r="S465" i="8"/>
  <c r="K469" i="8"/>
  <c r="C473" i="8"/>
  <c r="M476" i="8"/>
  <c r="E480" i="8"/>
  <c r="O483" i="8"/>
  <c r="G487" i="8"/>
  <c r="G491" i="8"/>
  <c r="O495" i="8"/>
  <c r="C501" i="8"/>
  <c r="K505" i="8"/>
  <c r="S509" i="8"/>
  <c r="P448" i="8"/>
  <c r="H295" i="8"/>
  <c r="C355" i="8"/>
  <c r="J336" i="8"/>
  <c r="D316" i="8"/>
  <c r="C356" i="8"/>
  <c r="J337" i="8"/>
  <c r="D380" i="8"/>
  <c r="F386" i="8"/>
  <c r="C426" i="8"/>
  <c r="R407" i="8"/>
  <c r="P381" i="8"/>
  <c r="L395" i="8"/>
  <c r="F402" i="8"/>
  <c r="F410" i="8"/>
  <c r="F418" i="8"/>
  <c r="F426" i="8"/>
  <c r="F434" i="8"/>
  <c r="K380" i="8"/>
  <c r="L389" i="8"/>
  <c r="M382" i="8"/>
  <c r="C387" i="8"/>
  <c r="D391" i="8"/>
  <c r="F395" i="8"/>
  <c r="F399" i="8"/>
  <c r="N403" i="8"/>
  <c r="D408" i="8"/>
  <c r="D412" i="8"/>
  <c r="L416" i="8"/>
  <c r="J421" i="8"/>
  <c r="R425" i="8"/>
  <c r="H430" i="8"/>
  <c r="H434" i="8"/>
  <c r="S379" i="8"/>
  <c r="D387" i="8"/>
  <c r="Q398" i="8"/>
  <c r="J455" i="8"/>
  <c r="J463" i="8"/>
  <c r="J471" i="8"/>
  <c r="J479" i="8"/>
  <c r="J487" i="8"/>
  <c r="J495" i="8"/>
  <c r="J503" i="8"/>
  <c r="J511" i="8"/>
  <c r="J519" i="8"/>
  <c r="D449" i="8"/>
  <c r="S455" i="8"/>
  <c r="O461" i="8"/>
  <c r="S467" i="8"/>
  <c r="C475" i="8"/>
  <c r="G481" i="8"/>
  <c r="K487" i="8"/>
  <c r="O493" i="8"/>
  <c r="S499" i="8"/>
  <c r="C507" i="8"/>
  <c r="G513" i="8"/>
  <c r="M441" i="8"/>
  <c r="E449" i="8"/>
  <c r="N454" i="8"/>
  <c r="N458" i="8"/>
  <c r="N462" i="8"/>
  <c r="N466" i="8"/>
  <c r="N470" i="8"/>
  <c r="N474" i="8"/>
  <c r="N478" i="8"/>
  <c r="N482" i="8"/>
  <c r="N486" i="8"/>
  <c r="N490" i="8"/>
  <c r="N494" i="8"/>
  <c r="N498" i="8"/>
  <c r="N502" i="8"/>
  <c r="N506" i="8"/>
  <c r="K442" i="8"/>
  <c r="I457" i="8"/>
  <c r="I465" i="8"/>
  <c r="I473" i="8"/>
  <c r="I481" i="8"/>
  <c r="M491" i="8"/>
  <c r="I505" i="8"/>
  <c r="R457" i="8"/>
  <c r="R469" i="8"/>
  <c r="R481" i="8"/>
  <c r="J493" i="8"/>
  <c r="N503" i="8"/>
  <c r="J513" i="8"/>
  <c r="R441" i="8"/>
  <c r="D450" i="8"/>
  <c r="O455" i="8"/>
  <c r="G459" i="8"/>
  <c r="Q462" i="8"/>
  <c r="I466" i="8"/>
  <c r="S469" i="8"/>
  <c r="K473" i="8"/>
  <c r="C477" i="8"/>
  <c r="M480" i="8"/>
  <c r="E484" i="8"/>
  <c r="O487" i="8"/>
  <c r="O491" i="8"/>
  <c r="C497" i="8"/>
  <c r="K501" i="8"/>
  <c r="S505" i="8"/>
  <c r="I510" i="8"/>
  <c r="L449" i="8"/>
  <c r="M274" i="8"/>
  <c r="K359" i="8"/>
  <c r="P341" i="8"/>
  <c r="F323" i="8"/>
  <c r="K360" i="8"/>
  <c r="F343" i="8"/>
  <c r="O327" i="8"/>
  <c r="G390" i="8"/>
  <c r="K434" i="8"/>
  <c r="R411" i="8"/>
  <c r="I380" i="8"/>
  <c r="J396" i="8"/>
  <c r="N402" i="8"/>
  <c r="N410" i="8"/>
  <c r="N418" i="8"/>
  <c r="N426" i="8"/>
  <c r="N434" i="8"/>
  <c r="G381" i="8"/>
  <c r="O394" i="8"/>
  <c r="D383" i="8"/>
  <c r="L387" i="8"/>
  <c r="M391" i="8"/>
  <c r="N395" i="8"/>
  <c r="N399" i="8"/>
  <c r="D404" i="8"/>
  <c r="L408" i="8"/>
  <c r="L412" i="8"/>
  <c r="J417" i="8"/>
  <c r="R421" i="8"/>
  <c r="H426" i="8"/>
  <c r="P430" i="8"/>
  <c r="P434" i="8"/>
  <c r="O380" i="8"/>
  <c r="M387" i="8"/>
  <c r="Q402" i="8"/>
  <c r="R455" i="8"/>
  <c r="R463" i="8"/>
  <c r="R471" i="8"/>
  <c r="R479" i="8"/>
  <c r="R487" i="8"/>
  <c r="R495" i="8"/>
  <c r="R503" i="8"/>
  <c r="R511" i="8"/>
  <c r="R519" i="8"/>
  <c r="P449" i="8"/>
  <c r="G457" i="8"/>
  <c r="C463" i="8"/>
  <c r="G469" i="8"/>
  <c r="K475" i="8"/>
  <c r="O481" i="8"/>
  <c r="S487" i="8"/>
  <c r="C495" i="8"/>
  <c r="G501" i="8"/>
  <c r="K507" i="8"/>
  <c r="O513" i="8"/>
  <c r="H442" i="8"/>
  <c r="R449" i="8"/>
  <c r="D455" i="8"/>
  <c r="D459" i="8"/>
  <c r="D463" i="8"/>
  <c r="D467" i="8"/>
  <c r="D471" i="8"/>
  <c r="D475" i="8"/>
  <c r="D479" i="8"/>
  <c r="D483" i="8"/>
  <c r="D487" i="8"/>
  <c r="D491" i="8"/>
  <c r="D495" i="8"/>
  <c r="D499" i="8"/>
  <c r="D503" i="8"/>
  <c r="D507" i="8"/>
  <c r="I443" i="8"/>
  <c r="Q457" i="8"/>
  <c r="Q465" i="8"/>
  <c r="Q473" i="8"/>
  <c r="Q481" i="8"/>
  <c r="I493" i="8"/>
  <c r="Q505" i="8"/>
  <c r="J461" i="8"/>
  <c r="J473" i="8"/>
  <c r="N483" i="8"/>
  <c r="R493" i="8"/>
  <c r="J505" i="8"/>
  <c r="R513" i="8"/>
  <c r="N442" i="8"/>
  <c r="R450" i="8"/>
  <c r="E456" i="8"/>
  <c r="O459" i="8"/>
  <c r="G463" i="8"/>
  <c r="Q466" i="8"/>
  <c r="I470" i="8"/>
  <c r="S473" i="8"/>
  <c r="K477" i="8"/>
  <c r="C481" i="8"/>
  <c r="M484" i="8"/>
  <c r="M488" i="8"/>
  <c r="C493" i="8"/>
  <c r="K497" i="8"/>
  <c r="S501" i="8"/>
  <c r="I506" i="8"/>
  <c r="Q510" i="8"/>
  <c r="F450" i="8"/>
  <c r="H281" i="8"/>
  <c r="S363" i="8"/>
  <c r="J348" i="8"/>
  <c r="K328" i="8"/>
  <c r="S364" i="8"/>
  <c r="D348" i="8"/>
  <c r="E386" i="8"/>
  <c r="K394" i="8"/>
  <c r="F380" i="8"/>
  <c r="R415" i="8"/>
  <c r="J387" i="8"/>
  <c r="R396" i="8"/>
  <c r="J404" i="8"/>
  <c r="J412" i="8"/>
  <c r="J420" i="8"/>
  <c r="J428" i="8"/>
  <c r="J436" i="8"/>
  <c r="R381" i="8"/>
  <c r="O398" i="8"/>
  <c r="N383" i="8"/>
  <c r="C388" i="8"/>
  <c r="D392" i="8"/>
  <c r="D396" i="8"/>
  <c r="D400" i="8"/>
  <c r="L404" i="8"/>
  <c r="J409" i="8"/>
  <c r="J413" i="8"/>
  <c r="R417" i="8"/>
  <c r="H422" i="8"/>
  <c r="P426" i="8"/>
  <c r="F431" i="8"/>
  <c r="N435" i="8"/>
  <c r="J381" i="8"/>
  <c r="D388" i="8"/>
  <c r="L438" i="8"/>
  <c r="F457" i="8"/>
  <c r="F465" i="8"/>
  <c r="F473" i="8"/>
  <c r="F481" i="8"/>
  <c r="F489" i="8"/>
  <c r="F497" i="8"/>
  <c r="F505" i="8"/>
  <c r="F513" i="8"/>
  <c r="P438" i="8"/>
  <c r="K450" i="8"/>
  <c r="O457" i="8"/>
  <c r="K463" i="8"/>
  <c r="O469" i="8"/>
  <c r="S475" i="8"/>
  <c r="C483" i="8"/>
  <c r="G489" i="8"/>
  <c r="K495" i="8"/>
  <c r="O501" i="8"/>
  <c r="S507" i="8"/>
  <c r="C515" i="8"/>
  <c r="F443" i="8"/>
  <c r="L450" i="8"/>
  <c r="L455" i="8"/>
  <c r="L459" i="8"/>
  <c r="L463" i="8"/>
  <c r="L467" i="8"/>
  <c r="L471" i="8"/>
  <c r="L475" i="8"/>
  <c r="L479" i="8"/>
  <c r="L483" i="8"/>
  <c r="L487" i="8"/>
  <c r="L491" i="8"/>
  <c r="L495" i="8"/>
  <c r="L499" i="8"/>
  <c r="L503" i="8"/>
  <c r="L507" i="8"/>
  <c r="P446" i="8"/>
  <c r="E459" i="8"/>
  <c r="E467" i="8"/>
  <c r="E475" i="8"/>
  <c r="M483" i="8"/>
  <c r="Q493" i="8"/>
  <c r="Q509" i="8"/>
  <c r="R461" i="8"/>
  <c r="R473" i="8"/>
  <c r="J485" i="8"/>
  <c r="N495" i="8"/>
  <c r="R505" i="8"/>
  <c r="F515" i="8"/>
  <c r="L443" i="8"/>
  <c r="L451" i="8"/>
  <c r="M456" i="8"/>
  <c r="E460" i="8"/>
  <c r="O463" i="8"/>
  <c r="G467" i="8"/>
  <c r="Q470" i="8"/>
  <c r="I474" i="8"/>
  <c r="S477" i="8"/>
  <c r="K481" i="8"/>
  <c r="C485" i="8"/>
  <c r="C489" i="8"/>
  <c r="K493" i="8"/>
  <c r="S497" i="8"/>
  <c r="I502" i="8"/>
  <c r="Q506" i="8"/>
  <c r="D438" i="8"/>
  <c r="S450" i="8"/>
  <c r="L276" i="8"/>
  <c r="I368" i="8"/>
  <c r="H353" i="8"/>
  <c r="S332" i="8"/>
  <c r="I369" i="8"/>
  <c r="J353" i="8"/>
  <c r="J394" i="8"/>
  <c r="K398" i="8"/>
  <c r="H387" i="8"/>
  <c r="R419" i="8"/>
  <c r="J392" i="8"/>
  <c r="P397" i="8"/>
  <c r="R404" i="8"/>
  <c r="R412" i="8"/>
  <c r="R420" i="8"/>
  <c r="R428" i="8"/>
  <c r="R436" i="8"/>
  <c r="C383" i="8"/>
  <c r="Q377" i="8"/>
  <c r="G384" i="8"/>
  <c r="L388" i="8"/>
  <c r="L392" i="8"/>
  <c r="L396" i="8"/>
  <c r="L400" i="8"/>
  <c r="J405" i="8"/>
  <c r="R409" i="8"/>
  <c r="R413" i="8"/>
  <c r="H418" i="8"/>
  <c r="P422" i="8"/>
  <c r="N427" i="8"/>
  <c r="N431" i="8"/>
  <c r="D436" i="8"/>
  <c r="E383" i="8"/>
  <c r="N388" i="8"/>
  <c r="D440" i="8"/>
  <c r="N457" i="8"/>
  <c r="N465" i="8"/>
  <c r="N473" i="8"/>
  <c r="N481" i="8"/>
  <c r="N489" i="8"/>
  <c r="N497" i="8"/>
  <c r="N505" i="8"/>
  <c r="N513" i="8"/>
  <c r="H440" i="8"/>
  <c r="F451" i="8"/>
  <c r="M458" i="8"/>
  <c r="S463" i="8"/>
  <c r="C471" i="8"/>
  <c r="G477" i="8"/>
  <c r="K483" i="8"/>
  <c r="O489" i="8"/>
  <c r="S495" i="8"/>
  <c r="C503" i="8"/>
  <c r="G509" i="8"/>
  <c r="K515" i="8"/>
  <c r="D444" i="8"/>
  <c r="H451" i="8"/>
  <c r="J456" i="8"/>
  <c r="J460" i="8"/>
  <c r="J464" i="8"/>
  <c r="J468" i="8"/>
  <c r="J472" i="8"/>
  <c r="J476" i="8"/>
  <c r="J480" i="8"/>
  <c r="J484" i="8"/>
  <c r="J488" i="8"/>
  <c r="J492" i="8"/>
  <c r="J496" i="8"/>
  <c r="J500" i="8"/>
  <c r="J504" i="8"/>
  <c r="J508" i="8"/>
  <c r="F449" i="8"/>
  <c r="M459" i="8"/>
  <c r="M467" i="8"/>
  <c r="M475" i="8"/>
  <c r="I485" i="8"/>
  <c r="M495" i="8"/>
  <c r="P440" i="8"/>
  <c r="N463" i="8"/>
  <c r="N475" i="8"/>
  <c r="R485" i="8"/>
  <c r="J497" i="8"/>
  <c r="F507" i="8"/>
  <c r="N515" i="8"/>
  <c r="J444" i="8"/>
  <c r="K453" i="8"/>
  <c r="C457" i="8"/>
  <c r="M460" i="8"/>
  <c r="E464" i="8"/>
  <c r="O467" i="8"/>
  <c r="G471" i="8"/>
  <c r="Q474" i="8"/>
  <c r="I478" i="8"/>
  <c r="S481" i="8"/>
  <c r="K485" i="8"/>
  <c r="K489" i="8"/>
  <c r="S493" i="8"/>
  <c r="I498" i="8"/>
  <c r="Q502" i="8"/>
  <c r="G507" i="8"/>
  <c r="P442" i="8"/>
  <c r="R322" i="8"/>
  <c r="G377" i="8"/>
  <c r="R364" i="8"/>
  <c r="Q341" i="8"/>
  <c r="F316" i="8"/>
  <c r="D364" i="8"/>
  <c r="J426" i="8"/>
  <c r="S406" i="8"/>
  <c r="J395" i="8"/>
  <c r="R427" i="8"/>
  <c r="P393" i="8"/>
  <c r="N398" i="8"/>
  <c r="N406" i="8"/>
  <c r="N414" i="8"/>
  <c r="N422" i="8"/>
  <c r="N430" i="8"/>
  <c r="N438" i="8"/>
  <c r="K386" i="8"/>
  <c r="Q379" i="8"/>
  <c r="J385" i="8"/>
  <c r="M389" i="8"/>
  <c r="R393" i="8"/>
  <c r="R397" i="8"/>
  <c r="R401" i="8"/>
  <c r="H406" i="8"/>
  <c r="P410" i="8"/>
  <c r="P414" i="8"/>
  <c r="N419" i="8"/>
  <c r="D424" i="8"/>
  <c r="L428" i="8"/>
  <c r="L432" i="8"/>
  <c r="J437" i="8"/>
  <c r="L385" i="8"/>
  <c r="N389" i="8"/>
  <c r="R443" i="8"/>
  <c r="R459" i="8"/>
  <c r="R467" i="8"/>
  <c r="R475" i="8"/>
  <c r="R483" i="8"/>
  <c r="R491" i="8"/>
  <c r="R499" i="8"/>
  <c r="R507" i="8"/>
  <c r="R515" i="8"/>
  <c r="D443" i="8"/>
  <c r="M454" i="8"/>
  <c r="K459" i="8"/>
  <c r="O465" i="8"/>
  <c r="S471" i="8"/>
  <c r="C479" i="8"/>
  <c r="G485" i="8"/>
  <c r="K491" i="8"/>
  <c r="O497" i="8"/>
  <c r="S503" i="8"/>
  <c r="C511" i="8"/>
  <c r="G517" i="8"/>
  <c r="N446" i="8"/>
  <c r="H453" i="8"/>
  <c r="H457" i="8"/>
  <c r="H461" i="8"/>
  <c r="H465" i="8"/>
  <c r="H469" i="8"/>
  <c r="H473" i="8"/>
  <c r="H477" i="8"/>
  <c r="H481" i="8"/>
  <c r="H485" i="8"/>
  <c r="H489" i="8"/>
  <c r="H493" i="8"/>
  <c r="H497" i="8"/>
  <c r="H501" i="8"/>
  <c r="H505" i="8"/>
  <c r="H509" i="8"/>
  <c r="I451" i="8"/>
  <c r="Q461" i="8"/>
  <c r="Q469" i="8"/>
  <c r="Q477" i="8"/>
  <c r="M487" i="8"/>
  <c r="I501" i="8"/>
  <c r="C446" i="8"/>
  <c r="R465" i="8"/>
  <c r="R477" i="8"/>
  <c r="J489" i="8"/>
  <c r="N499" i="8"/>
  <c r="J509" i="8"/>
  <c r="R517" i="8"/>
  <c r="R447" i="8"/>
  <c r="N348" i="8"/>
  <c r="I391" i="8"/>
  <c r="F438" i="8"/>
  <c r="R405" i="8"/>
  <c r="P383" i="8"/>
  <c r="J499" i="8"/>
  <c r="O477" i="8"/>
  <c r="O452" i="8"/>
  <c r="R484" i="8"/>
  <c r="I461" i="8"/>
  <c r="N487" i="8"/>
  <c r="S457" i="8"/>
  <c r="E472" i="8"/>
  <c r="I486" i="8"/>
  <c r="O503" i="8"/>
  <c r="H455" i="8"/>
  <c r="D461" i="8"/>
  <c r="J466" i="8"/>
  <c r="H471" i="8"/>
  <c r="D477" i="8"/>
  <c r="J482" i="8"/>
  <c r="H487" i="8"/>
  <c r="D493" i="8"/>
  <c r="J498" i="8"/>
  <c r="H503" i="8"/>
  <c r="D509" i="8"/>
  <c r="J514" i="8"/>
  <c r="M449" i="8"/>
  <c r="E461" i="8"/>
  <c r="E469" i="8"/>
  <c r="E477" i="8"/>
  <c r="E485" i="8"/>
  <c r="E493" i="8"/>
  <c r="Q503" i="8"/>
  <c r="S524" i="8"/>
  <c r="K536" i="8"/>
  <c r="O551" i="8"/>
  <c r="P519" i="8"/>
  <c r="R525" i="8"/>
  <c r="R529" i="8"/>
  <c r="R533" i="8"/>
  <c r="R537" i="8"/>
  <c r="R541" i="8"/>
  <c r="H546" i="8"/>
  <c r="P515" i="8"/>
  <c r="M524" i="8"/>
  <c r="S529" i="8"/>
  <c r="E536" i="8"/>
  <c r="E544" i="8"/>
  <c r="P552" i="8"/>
  <c r="J522" i="8"/>
  <c r="J530" i="8"/>
  <c r="J538" i="8"/>
  <c r="J546" i="8"/>
  <c r="J547" i="8"/>
  <c r="D517" i="8"/>
  <c r="S526" i="8"/>
  <c r="C534" i="8"/>
  <c r="G540" i="8"/>
  <c r="K546" i="8"/>
  <c r="R547" i="8"/>
  <c r="H519" i="8"/>
  <c r="P524" i="8"/>
  <c r="P528" i="8"/>
  <c r="P532" i="8"/>
  <c r="P536" i="8"/>
  <c r="P540" i="8"/>
  <c r="P544" i="8"/>
  <c r="R551" i="8"/>
  <c r="N518" i="8"/>
  <c r="S523" i="8"/>
  <c r="K527" i="8"/>
  <c r="C531" i="8"/>
  <c r="M534" i="8"/>
  <c r="E538" i="8"/>
  <c r="O541" i="8"/>
  <c r="G545" i="8"/>
  <c r="Q548" i="8"/>
  <c r="R524" i="8"/>
  <c r="J536" i="8"/>
  <c r="N546" i="8"/>
  <c r="O549" i="8"/>
  <c r="H537" i="8"/>
  <c r="D470" i="8"/>
  <c r="L529" i="8"/>
  <c r="G527" i="8"/>
  <c r="M531" i="8"/>
  <c r="O488" i="8"/>
  <c r="F408" i="8"/>
  <c r="E504" i="8"/>
  <c r="L484" i="8"/>
  <c r="K508" i="8"/>
  <c r="O458" i="8"/>
  <c r="E510" i="8"/>
  <c r="Q444" i="8"/>
  <c r="S443" i="8"/>
  <c r="Q418" i="8"/>
  <c r="G379" i="8"/>
  <c r="Q429" i="8"/>
  <c r="I401" i="8"/>
  <c r="P417" i="8"/>
  <c r="S427" i="8"/>
  <c r="S395" i="8"/>
  <c r="H549" i="8"/>
  <c r="Q512" i="8"/>
  <c r="D545" i="8"/>
  <c r="K541" i="8"/>
  <c r="S548" i="8"/>
  <c r="G500" i="8"/>
  <c r="K451" i="8"/>
  <c r="I441" i="8"/>
  <c r="L496" i="8"/>
  <c r="D429" i="8"/>
  <c r="O470" i="8"/>
  <c r="D439" i="8"/>
  <c r="Q460" i="8"/>
  <c r="G449" i="8"/>
  <c r="K425" i="8"/>
  <c r="E396" i="8"/>
  <c r="K436" i="8"/>
  <c r="C408" i="8"/>
  <c r="H433" i="8"/>
  <c r="K435" i="8"/>
  <c r="C536" i="8"/>
  <c r="N522" i="8"/>
  <c r="M537" i="8"/>
  <c r="P516" i="8"/>
  <c r="E507" i="8"/>
  <c r="F441" i="8"/>
  <c r="K474" i="8"/>
  <c r="N480" i="8"/>
  <c r="O447" i="8"/>
  <c r="L468" i="8"/>
  <c r="C496" i="8"/>
  <c r="E446" i="8"/>
  <c r="I492" i="8"/>
  <c r="L502" i="8"/>
  <c r="E440" i="8"/>
  <c r="Q410" i="8"/>
  <c r="J312" i="8"/>
  <c r="Q421" i="8"/>
  <c r="K392" i="8"/>
  <c r="L399" i="8"/>
  <c r="C419" i="8"/>
  <c r="C528" i="8"/>
  <c r="N521" i="8"/>
  <c r="E537" i="8"/>
  <c r="I516" i="8"/>
  <c r="E499" i="8"/>
  <c r="Q519" i="8"/>
  <c r="C474" i="8"/>
  <c r="F480" i="8"/>
  <c r="H445" i="8"/>
  <c r="D468" i="8"/>
  <c r="O494" i="8"/>
  <c r="N441" i="8"/>
  <c r="M490" i="8"/>
  <c r="P500" i="8"/>
  <c r="Q438" i="8"/>
  <c r="I410" i="8"/>
  <c r="F435" i="8"/>
  <c r="I421" i="8"/>
  <c r="C392" i="8"/>
  <c r="D399" i="8"/>
  <c r="M418" i="8"/>
  <c r="S382" i="8"/>
  <c r="I407" i="8"/>
  <c r="G550" i="8"/>
  <c r="H464" i="8"/>
  <c r="Q527" i="8"/>
  <c r="Q372" i="8"/>
  <c r="R423" i="8"/>
  <c r="M383" i="8"/>
  <c r="H410" i="8"/>
  <c r="E389" i="8"/>
  <c r="J507" i="8"/>
  <c r="S483" i="8"/>
  <c r="R456" i="8"/>
  <c r="R488" i="8"/>
  <c r="I469" i="8"/>
  <c r="R497" i="8"/>
  <c r="C461" i="8"/>
  <c r="G475" i="8"/>
  <c r="S489" i="8"/>
  <c r="O507" i="8"/>
  <c r="P455" i="8"/>
  <c r="L461" i="8"/>
  <c r="R466" i="8"/>
  <c r="P471" i="8"/>
  <c r="L477" i="8"/>
  <c r="R482" i="8"/>
  <c r="P487" i="8"/>
  <c r="L493" i="8"/>
  <c r="R498" i="8"/>
  <c r="P503" i="8"/>
  <c r="L509" i="8"/>
  <c r="R514" i="8"/>
  <c r="P451" i="8"/>
  <c r="M461" i="8"/>
  <c r="M469" i="8"/>
  <c r="M477" i="8"/>
  <c r="M485" i="8"/>
  <c r="M493" i="8"/>
  <c r="M505" i="8"/>
  <c r="O526" i="8"/>
  <c r="S536" i="8"/>
  <c r="G549" i="8"/>
  <c r="M520" i="8"/>
  <c r="H526" i="8"/>
  <c r="H530" i="8"/>
  <c r="H534" i="8"/>
  <c r="H538" i="8"/>
  <c r="H542" i="8"/>
  <c r="L548" i="8"/>
  <c r="C519" i="8"/>
  <c r="K525" i="8"/>
  <c r="I530" i="8"/>
  <c r="M536" i="8"/>
  <c r="M544" i="8"/>
  <c r="K551" i="8"/>
  <c r="R522" i="8"/>
  <c r="R530" i="8"/>
  <c r="R538" i="8"/>
  <c r="R546" i="8"/>
  <c r="P548" i="8"/>
  <c r="G519" i="8"/>
  <c r="G528" i="8"/>
  <c r="K534" i="8"/>
  <c r="O540" i="8"/>
  <c r="S546" i="8"/>
  <c r="F549" i="8"/>
  <c r="F520" i="8"/>
  <c r="F525" i="8"/>
  <c r="F529" i="8"/>
  <c r="F533" i="8"/>
  <c r="F537" i="8"/>
  <c r="F541" i="8"/>
  <c r="F545" i="8"/>
  <c r="C551" i="8"/>
  <c r="K519" i="8"/>
  <c r="I524" i="8"/>
  <c r="S527" i="8"/>
  <c r="K531" i="8"/>
  <c r="C535" i="8"/>
  <c r="M538" i="8"/>
  <c r="E542" i="8"/>
  <c r="O545" i="8"/>
  <c r="I552" i="8"/>
  <c r="N526" i="8"/>
  <c r="R536" i="8"/>
  <c r="J548" i="8"/>
  <c r="E547" i="8"/>
  <c r="F530" i="8"/>
  <c r="Q547" i="8"/>
  <c r="S521" i="8"/>
  <c r="M518" i="8"/>
  <c r="D521" i="8"/>
  <c r="K482" i="8"/>
  <c r="N500" i="8"/>
  <c r="C453" i="8"/>
  <c r="H478" i="8"/>
  <c r="O502" i="8"/>
  <c r="I453" i="8"/>
  <c r="E502" i="8"/>
  <c r="E426" i="8"/>
  <c r="D417" i="8"/>
  <c r="G415" i="8"/>
  <c r="P378" i="8"/>
  <c r="G426" i="8"/>
  <c r="I397" i="8"/>
  <c r="P409" i="8"/>
  <c r="S423" i="8"/>
  <c r="S391" i="8"/>
  <c r="F542" i="8"/>
  <c r="G512" i="8"/>
  <c r="D537" i="8"/>
  <c r="G535" i="8"/>
  <c r="Q541" i="8"/>
  <c r="K494" i="8"/>
  <c r="F447" i="8"/>
  <c r="H415" i="8"/>
  <c r="P490" i="8"/>
  <c r="O514" i="8"/>
  <c r="K464" i="8"/>
  <c r="H419" i="8"/>
  <c r="N452" i="8"/>
  <c r="I447" i="8"/>
  <c r="S421" i="8"/>
  <c r="N391" i="8"/>
  <c r="S432" i="8"/>
  <c r="K404" i="8"/>
  <c r="H425" i="8"/>
  <c r="K431" i="8"/>
  <c r="I541" i="8"/>
  <c r="H480" i="8"/>
  <c r="M529" i="8"/>
  <c r="G516" i="8"/>
  <c r="R549" i="8"/>
  <c r="K514" i="8"/>
  <c r="G468" i="8"/>
  <c r="N464" i="8"/>
  <c r="E398" i="8"/>
  <c r="L460" i="8"/>
  <c r="S488" i="8"/>
  <c r="I452" i="8"/>
  <c r="I484" i="8"/>
  <c r="L486" i="8"/>
  <c r="O435" i="8"/>
  <c r="G407" i="8"/>
  <c r="D382" i="8"/>
  <c r="G418" i="8"/>
  <c r="M388" i="8"/>
  <c r="Q390" i="8"/>
  <c r="C415" i="8"/>
  <c r="E543" i="8"/>
  <c r="H472" i="8"/>
  <c r="E529" i="8"/>
  <c r="O516" i="8"/>
  <c r="F547" i="8"/>
  <c r="C514" i="8"/>
  <c r="S466" i="8"/>
  <c r="F464" i="8"/>
  <c r="C390" i="8"/>
  <c r="D460" i="8"/>
  <c r="K488" i="8"/>
  <c r="Q452" i="8"/>
  <c r="M482" i="8"/>
  <c r="P484" i="8"/>
  <c r="G435" i="8"/>
  <c r="Q406" i="8"/>
  <c r="L382" i="8"/>
  <c r="Q417" i="8"/>
  <c r="G387" i="8"/>
  <c r="O384" i="8"/>
  <c r="M414" i="8"/>
  <c r="H340" i="8"/>
  <c r="C362" i="8"/>
  <c r="D359" i="8"/>
  <c r="R392" i="8"/>
  <c r="S378" i="8"/>
  <c r="H414" i="8"/>
  <c r="D442" i="8"/>
  <c r="J515" i="8"/>
  <c r="C491" i="8"/>
  <c r="R460" i="8"/>
  <c r="R492" i="8"/>
  <c r="I477" i="8"/>
  <c r="N507" i="8"/>
  <c r="K461" i="8"/>
  <c r="O475" i="8"/>
  <c r="I490" i="8"/>
  <c r="C509" i="8"/>
  <c r="D457" i="8"/>
  <c r="J462" i="8"/>
  <c r="H467" i="8"/>
  <c r="D473" i="8"/>
  <c r="J478" i="8"/>
  <c r="H483" i="8"/>
  <c r="D489" i="8"/>
  <c r="J494" i="8"/>
  <c r="H499" i="8"/>
  <c r="D505" i="8"/>
  <c r="J510" i="8"/>
  <c r="H515" i="8"/>
  <c r="I455" i="8"/>
  <c r="I463" i="8"/>
  <c r="I471" i="8"/>
  <c r="I479" i="8"/>
  <c r="I487" i="8"/>
  <c r="I495" i="8"/>
  <c r="Q507" i="8"/>
  <c r="K528" i="8"/>
  <c r="S540" i="8"/>
  <c r="Q552" i="8"/>
  <c r="H522" i="8"/>
  <c r="P526" i="8"/>
  <c r="P530" i="8"/>
  <c r="P534" i="8"/>
  <c r="P538" i="8"/>
  <c r="P542" i="8"/>
  <c r="P550" i="8"/>
  <c r="S519" i="8"/>
  <c r="S525" i="8"/>
  <c r="Q530" i="8"/>
  <c r="I538" i="8"/>
  <c r="I546" i="8"/>
  <c r="L511" i="8"/>
  <c r="F524" i="8"/>
  <c r="F532" i="8"/>
  <c r="F540" i="8"/>
  <c r="F548" i="8"/>
  <c r="D550" i="8"/>
  <c r="K522" i="8"/>
  <c r="O528" i="8"/>
  <c r="S534" i="8"/>
  <c r="C542" i="8"/>
  <c r="G548" i="8"/>
  <c r="H552" i="8"/>
  <c r="R520" i="8"/>
  <c r="N525" i="8"/>
  <c r="N529" i="8"/>
  <c r="N533" i="8"/>
  <c r="N537" i="8"/>
  <c r="N541" i="8"/>
  <c r="N545" i="8"/>
  <c r="F510" i="8"/>
  <c r="H520" i="8"/>
  <c r="Q524" i="8"/>
  <c r="I528" i="8"/>
  <c r="S531" i="8"/>
  <c r="K535" i="8"/>
  <c r="C539" i="8"/>
  <c r="M542" i="8"/>
  <c r="E546" i="8"/>
  <c r="N510" i="8"/>
  <c r="J528" i="8"/>
  <c r="N538" i="8"/>
  <c r="R548" i="8"/>
  <c r="C552" i="8"/>
  <c r="L523" i="8"/>
  <c r="Q539" i="8"/>
  <c r="O520" i="8"/>
  <c r="I517" i="8"/>
  <c r="I497" i="8"/>
  <c r="G476" i="8"/>
  <c r="N484" i="8"/>
  <c r="M447" i="8"/>
  <c r="P470" i="8"/>
  <c r="S496" i="8"/>
  <c r="L448" i="8"/>
  <c r="E494" i="8"/>
  <c r="L506" i="8"/>
  <c r="I442" i="8"/>
  <c r="O411" i="8"/>
  <c r="H328" i="8"/>
  <c r="O422" i="8"/>
  <c r="I393" i="8"/>
  <c r="P401" i="8"/>
  <c r="S419" i="8"/>
  <c r="H386" i="8"/>
  <c r="L535" i="8"/>
  <c r="D462" i="8"/>
  <c r="D529" i="8"/>
  <c r="C525" i="8"/>
  <c r="Q529" i="8"/>
  <c r="G488" i="8"/>
  <c r="F400" i="8"/>
  <c r="M500" i="8"/>
  <c r="D484" i="8"/>
  <c r="C508" i="8"/>
  <c r="G458" i="8"/>
  <c r="Q508" i="8"/>
  <c r="C444" i="8"/>
  <c r="E443" i="8"/>
  <c r="I418" i="8"/>
  <c r="D378" i="8"/>
  <c r="I429" i="8"/>
  <c r="S400" i="8"/>
  <c r="H417" i="8"/>
  <c r="K427" i="8"/>
  <c r="I525" i="8"/>
  <c r="M521" i="8"/>
  <c r="C522" i="8"/>
  <c r="H460" i="8"/>
  <c r="D498" i="8"/>
  <c r="C510" i="8"/>
  <c r="C462" i="8"/>
  <c r="F448" i="8"/>
  <c r="H510" i="8"/>
  <c r="P454" i="8"/>
  <c r="O482" i="8"/>
  <c r="L445" i="8"/>
  <c r="I476" i="8"/>
  <c r="L470" i="8"/>
  <c r="E432" i="8"/>
  <c r="O403" i="8"/>
  <c r="G343" i="8"/>
  <c r="O414" i="8"/>
  <c r="K382" i="8"/>
  <c r="F349" i="8"/>
  <c r="C411" i="8"/>
  <c r="C548" i="8"/>
  <c r="E503" i="8"/>
  <c r="J521" i="8"/>
  <c r="D452" i="8"/>
  <c r="D490" i="8"/>
  <c r="E509" i="8"/>
  <c r="O460" i="8"/>
  <c r="I448" i="8"/>
  <c r="L508" i="8"/>
  <c r="H454" i="8"/>
  <c r="G482" i="8"/>
  <c r="G445" i="8"/>
  <c r="M474" i="8"/>
  <c r="P468" i="8"/>
  <c r="O431" i="8"/>
  <c r="G403" i="8"/>
  <c r="G335" i="8"/>
  <c r="G414" i="8"/>
  <c r="R378" i="8"/>
  <c r="F341" i="8"/>
  <c r="M410" i="8"/>
  <c r="M384" i="8"/>
  <c r="L437" i="8"/>
  <c r="F551" i="8"/>
  <c r="K521" i="8"/>
  <c r="L549" i="8"/>
  <c r="I337" i="8"/>
  <c r="F398" i="8"/>
  <c r="R384" i="8"/>
  <c r="P418" i="8"/>
  <c r="J459" i="8"/>
  <c r="F442" i="8"/>
  <c r="G497" i="8"/>
  <c r="R464" i="8"/>
  <c r="R496" i="8"/>
  <c r="Q485" i="8"/>
  <c r="J517" i="8"/>
  <c r="M464" i="8"/>
  <c r="Q478" i="8"/>
  <c r="I494" i="8"/>
  <c r="N443" i="8"/>
  <c r="L457" i="8"/>
  <c r="R462" i="8"/>
  <c r="P467" i="8"/>
  <c r="L473" i="8"/>
  <c r="R478" i="8"/>
  <c r="P483" i="8"/>
  <c r="L489" i="8"/>
  <c r="R494" i="8"/>
  <c r="P499" i="8"/>
  <c r="L505" i="8"/>
  <c r="R510" i="8"/>
  <c r="H438" i="8"/>
  <c r="Q455" i="8"/>
  <c r="Q463" i="8"/>
  <c r="Q471" i="8"/>
  <c r="Q479" i="8"/>
  <c r="Q487" i="8"/>
  <c r="Q495" i="8"/>
  <c r="M509" i="8"/>
  <c r="S528" i="8"/>
  <c r="S544" i="8"/>
  <c r="D511" i="8"/>
  <c r="P522" i="8"/>
  <c r="F527" i="8"/>
  <c r="F531" i="8"/>
  <c r="F535" i="8"/>
  <c r="F539" i="8"/>
  <c r="F543" i="8"/>
  <c r="D552" i="8"/>
  <c r="N520" i="8"/>
  <c r="I526" i="8"/>
  <c r="E532" i="8"/>
  <c r="Q538" i="8"/>
  <c r="Q546" i="8"/>
  <c r="C513" i="8"/>
  <c r="N524" i="8"/>
  <c r="N532" i="8"/>
  <c r="N540" i="8"/>
  <c r="N548" i="8"/>
  <c r="J551" i="8"/>
  <c r="S522" i="8"/>
  <c r="C530" i="8"/>
  <c r="G536" i="8"/>
  <c r="K542" i="8"/>
  <c r="O548" i="8"/>
  <c r="S551" i="8"/>
  <c r="D522" i="8"/>
  <c r="D526" i="8"/>
  <c r="D530" i="8"/>
  <c r="D534" i="8"/>
  <c r="D538" i="8"/>
  <c r="D542" i="8"/>
  <c r="D546" i="8"/>
  <c r="E512" i="8"/>
  <c r="L521" i="8"/>
  <c r="G525" i="8"/>
  <c r="Q528" i="8"/>
  <c r="I532" i="8"/>
  <c r="S535" i="8"/>
  <c r="K539" i="8"/>
  <c r="C543" i="8"/>
  <c r="M546" i="8"/>
  <c r="S513" i="8"/>
  <c r="R528" i="8"/>
  <c r="J540" i="8"/>
  <c r="N550" i="8"/>
  <c r="E551" i="8"/>
  <c r="H496" i="8"/>
  <c r="Q531" i="8"/>
  <c r="D516" i="8"/>
  <c r="F459" i="8"/>
  <c r="I515" i="8"/>
  <c r="C470" i="8"/>
  <c r="N468" i="8"/>
  <c r="E414" i="8"/>
  <c r="P462" i="8"/>
  <c r="O490" i="8"/>
  <c r="F404" i="8"/>
  <c r="E486" i="8"/>
  <c r="L490" i="8"/>
  <c r="M436" i="8"/>
  <c r="E408" i="8"/>
  <c r="F407" i="8"/>
  <c r="E419" i="8"/>
  <c r="S389" i="8"/>
  <c r="O391" i="8"/>
  <c r="S415" i="8"/>
  <c r="E531" i="8"/>
  <c r="P529" i="8"/>
  <c r="I547" i="8"/>
  <c r="H521" i="8"/>
  <c r="G518" i="8"/>
  <c r="J520" i="8"/>
  <c r="C482" i="8"/>
  <c r="F500" i="8"/>
  <c r="G452" i="8"/>
  <c r="L476" i="8"/>
  <c r="G502" i="8"/>
  <c r="P452" i="8"/>
  <c r="Q500" i="8"/>
  <c r="E418" i="8"/>
  <c r="D409" i="8"/>
  <c r="Q414" i="8"/>
  <c r="I378" i="8"/>
  <c r="Q425" i="8"/>
  <c r="S396" i="8"/>
  <c r="H409" i="8"/>
  <c r="K423" i="8"/>
  <c r="G530" i="8"/>
  <c r="D447" i="8"/>
  <c r="P551" i="8"/>
  <c r="G547" i="8"/>
  <c r="J549" i="8"/>
  <c r="O504" i="8"/>
  <c r="S454" i="8"/>
  <c r="J445" i="8"/>
  <c r="P502" i="8"/>
  <c r="N448" i="8"/>
  <c r="K476" i="8"/>
  <c r="H439" i="8"/>
  <c r="I468" i="8"/>
  <c r="L454" i="8"/>
  <c r="M428" i="8"/>
  <c r="O399" i="8"/>
  <c r="K440" i="8"/>
  <c r="E411" i="8"/>
  <c r="D326" i="8"/>
  <c r="I440" i="8"/>
  <c r="C407" i="8"/>
  <c r="I529" i="8"/>
  <c r="F439" i="8"/>
  <c r="H551" i="8"/>
  <c r="S545" i="8"/>
  <c r="N547" i="8"/>
  <c r="G504" i="8"/>
  <c r="K454" i="8"/>
  <c r="E442" i="8"/>
  <c r="H502" i="8"/>
  <c r="Q447" i="8"/>
  <c r="C476" i="8"/>
  <c r="P439" i="8"/>
  <c r="M466" i="8"/>
  <c r="N453" i="8"/>
  <c r="E428" i="8"/>
  <c r="G399" i="8"/>
  <c r="C440" i="8"/>
  <c r="O410" i="8"/>
  <c r="E318" i="8"/>
  <c r="M438" i="8"/>
  <c r="Q373" i="8"/>
  <c r="F406" i="8"/>
  <c r="D389" i="8"/>
  <c r="N423" i="8"/>
  <c r="J467" i="8"/>
  <c r="R451" i="8"/>
  <c r="K503" i="8"/>
  <c r="R468" i="8"/>
  <c r="R500" i="8"/>
  <c r="Q497" i="8"/>
  <c r="D446" i="8"/>
  <c r="C465" i="8"/>
  <c r="G479" i="8"/>
  <c r="Q494" i="8"/>
  <c r="L444" i="8"/>
  <c r="J458" i="8"/>
  <c r="H463" i="8"/>
  <c r="D469" i="8"/>
  <c r="J474" i="8"/>
  <c r="H479" i="8"/>
  <c r="D485" i="8"/>
  <c r="J490" i="8"/>
  <c r="H495" i="8"/>
  <c r="D501" i="8"/>
  <c r="J506" i="8"/>
  <c r="H511" i="8"/>
  <c r="C442" i="8"/>
  <c r="E457" i="8"/>
  <c r="E465" i="8"/>
  <c r="E473" i="8"/>
  <c r="E481" i="8"/>
  <c r="E489" i="8"/>
  <c r="E497" i="8"/>
  <c r="L515" i="8"/>
  <c r="O530" i="8"/>
  <c r="R545" i="8"/>
  <c r="F514" i="8"/>
  <c r="N523" i="8"/>
  <c r="N527" i="8"/>
  <c r="N531" i="8"/>
  <c r="N535" i="8"/>
  <c r="N539" i="8"/>
  <c r="N543" i="8"/>
  <c r="E552" i="8"/>
  <c r="I522" i="8"/>
  <c r="Q526" i="8"/>
  <c r="M532" i="8"/>
  <c r="E540" i="8"/>
  <c r="E548" i="8"/>
  <c r="N514" i="8"/>
  <c r="J526" i="8"/>
  <c r="J534" i="8"/>
  <c r="J542" i="8"/>
  <c r="J550" i="8"/>
  <c r="E550" i="8"/>
  <c r="G524" i="8"/>
  <c r="K530" i="8"/>
  <c r="O536" i="8"/>
  <c r="S542" i="8"/>
  <c r="K550" i="8"/>
  <c r="K513" i="8"/>
  <c r="L522" i="8"/>
  <c r="L526" i="8"/>
  <c r="L530" i="8"/>
  <c r="L534" i="8"/>
  <c r="L538" i="8"/>
  <c r="L542" i="8"/>
  <c r="L546" i="8"/>
  <c r="P513" i="8"/>
  <c r="E522" i="8"/>
  <c r="O525" i="8"/>
  <c r="G529" i="8"/>
  <c r="Q532" i="8"/>
  <c r="I536" i="8"/>
  <c r="S539" i="8"/>
  <c r="K543" i="8"/>
  <c r="C547" i="8"/>
  <c r="G515" i="8"/>
  <c r="N530" i="8"/>
  <c r="R540" i="8"/>
  <c r="J552" i="8"/>
  <c r="I549" i="8"/>
  <c r="Q521" i="8"/>
  <c r="Q523" i="8"/>
  <c r="H476" i="8"/>
  <c r="R512" i="8"/>
  <c r="S510" i="8"/>
  <c r="S462" i="8"/>
  <c r="L453" i="8"/>
  <c r="F511" i="8"/>
  <c r="D456" i="8"/>
  <c r="K484" i="8"/>
  <c r="M452" i="8"/>
  <c r="E478" i="8"/>
  <c r="L474" i="8"/>
  <c r="C433" i="8"/>
  <c r="M404" i="8"/>
  <c r="G359" i="8"/>
  <c r="M415" i="8"/>
  <c r="Q384" i="8"/>
  <c r="F365" i="8"/>
  <c r="S411" i="8"/>
  <c r="C544" i="8"/>
  <c r="D523" i="8"/>
  <c r="I539" i="8"/>
  <c r="H516" i="8"/>
  <c r="I513" i="8"/>
  <c r="H449" i="8"/>
  <c r="S474" i="8"/>
  <c r="F484" i="8"/>
  <c r="G447" i="8"/>
  <c r="H470" i="8"/>
  <c r="K496" i="8"/>
  <c r="N447" i="8"/>
  <c r="Q492" i="8"/>
  <c r="P504" i="8"/>
  <c r="M440" i="8"/>
  <c r="G411" i="8"/>
  <c r="I320" i="8"/>
  <c r="G422" i="8"/>
  <c r="S392" i="8"/>
  <c r="H401" i="8"/>
  <c r="K419" i="8"/>
  <c r="L547" i="8"/>
  <c r="C512" i="8"/>
  <c r="P543" i="8"/>
  <c r="C541" i="8"/>
  <c r="K548" i="8"/>
  <c r="I499" i="8"/>
  <c r="S451" i="8"/>
  <c r="Q441" i="8"/>
  <c r="D496" i="8"/>
  <c r="D421" i="8"/>
  <c r="G470" i="8"/>
  <c r="L439" i="8"/>
  <c r="I460" i="8"/>
  <c r="O449" i="8"/>
  <c r="C425" i="8"/>
  <c r="O395" i="8"/>
  <c r="C436" i="8"/>
  <c r="M407" i="8"/>
  <c r="L431" i="8"/>
  <c r="C435" i="8"/>
  <c r="C403" i="8"/>
  <c r="D547" i="8"/>
  <c r="K512" i="8"/>
  <c r="H543" i="8"/>
  <c r="O539" i="8"/>
  <c r="M547" i="8"/>
  <c r="S498" i="8"/>
  <c r="E451" i="8"/>
  <c r="C441" i="8"/>
  <c r="F495" i="8"/>
  <c r="D413" i="8"/>
  <c r="S468" i="8"/>
  <c r="E439" i="8"/>
  <c r="E458" i="8"/>
  <c r="I449" i="8"/>
  <c r="M424" i="8"/>
  <c r="G395" i="8"/>
  <c r="M435" i="8"/>
  <c r="E407" i="8"/>
  <c r="D431" i="8"/>
  <c r="M434" i="8"/>
  <c r="M402" i="8"/>
  <c r="G436" i="8"/>
  <c r="N416" i="8"/>
  <c r="L539" i="8"/>
  <c r="D502" i="8"/>
  <c r="L533" i="8"/>
  <c r="F359" i="8"/>
  <c r="J401" i="8"/>
  <c r="G465" i="8"/>
  <c r="R504" i="8"/>
  <c r="K457" i="8"/>
  <c r="G499" i="8"/>
  <c r="P463" i="8"/>
  <c r="P475" i="8"/>
  <c r="H491" i="8"/>
  <c r="R506" i="8"/>
  <c r="H446" i="8"/>
  <c r="I475" i="8"/>
  <c r="M497" i="8"/>
  <c r="O534" i="8"/>
  <c r="L524" i="8"/>
  <c r="D536" i="8"/>
  <c r="J545" i="8"/>
  <c r="E528" i="8"/>
  <c r="M548" i="8"/>
  <c r="N528" i="8"/>
  <c r="F552" i="8"/>
  <c r="S530" i="8"/>
  <c r="C546" i="8"/>
  <c r="R523" i="8"/>
  <c r="J535" i="8"/>
  <c r="H544" i="8"/>
  <c r="C523" i="8"/>
  <c r="G533" i="8"/>
  <c r="G541" i="8"/>
  <c r="L519" i="8"/>
  <c r="R552" i="8"/>
  <c r="N512" i="8"/>
  <c r="Q549" i="8"/>
  <c r="E448" i="8"/>
  <c r="M515" i="8"/>
  <c r="E462" i="8"/>
  <c r="M400" i="8"/>
  <c r="S404" i="8"/>
  <c r="S403" i="8"/>
  <c r="I531" i="8"/>
  <c r="N551" i="8"/>
  <c r="H452" i="8"/>
  <c r="G490" i="8"/>
  <c r="Q468" i="8"/>
  <c r="E404" i="8"/>
  <c r="E388" i="8"/>
  <c r="G546" i="8"/>
  <c r="P527" i="8"/>
  <c r="C494" i="8"/>
  <c r="H447" i="8"/>
  <c r="S456" i="8"/>
  <c r="N445" i="8"/>
  <c r="Q378" i="8"/>
  <c r="L415" i="8"/>
  <c r="H541" i="8"/>
  <c r="K520" i="8"/>
  <c r="K486" i="8"/>
  <c r="L488" i="8"/>
  <c r="M450" i="8"/>
  <c r="G443" i="8"/>
  <c r="C432" i="8"/>
  <c r="D407" i="8"/>
  <c r="G339" i="8"/>
  <c r="C540" i="8"/>
  <c r="Q543" i="8"/>
  <c r="G444" i="8"/>
  <c r="D482" i="8"/>
  <c r="O508" i="8"/>
  <c r="G460" i="8"/>
  <c r="Q448" i="8"/>
  <c r="D508" i="8"/>
  <c r="R453" i="8"/>
  <c r="S480" i="8"/>
  <c r="O445" i="8"/>
  <c r="E474" i="8"/>
  <c r="L466" i="8"/>
  <c r="G431" i="8"/>
  <c r="I402" i="8"/>
  <c r="G327" i="8"/>
  <c r="Q413" i="8"/>
  <c r="C374" i="8"/>
  <c r="F333" i="8"/>
  <c r="O409" i="8"/>
  <c r="J512" i="8"/>
  <c r="Q518" i="8"/>
  <c r="I535" i="8"/>
  <c r="C516" i="8"/>
  <c r="E483" i="8"/>
  <c r="M517" i="8"/>
  <c r="G472" i="8"/>
  <c r="F476" i="8"/>
  <c r="E438" i="8"/>
  <c r="H466" i="8"/>
  <c r="S492" i="8"/>
  <c r="F428" i="8"/>
  <c r="Q488" i="8"/>
  <c r="P496" i="8"/>
  <c r="S437" i="8"/>
  <c r="K409" i="8"/>
  <c r="F423" i="8"/>
  <c r="K420" i="8"/>
  <c r="L390" i="8"/>
  <c r="D395" i="8"/>
  <c r="G417" i="8"/>
  <c r="G534" i="8"/>
  <c r="D448" i="8"/>
  <c r="M525" i="8"/>
  <c r="H492" i="8"/>
  <c r="F521" i="8"/>
  <c r="Q511" i="8"/>
  <c r="O464" i="8"/>
  <c r="N456" i="8"/>
  <c r="P514" i="8"/>
  <c r="H458" i="8"/>
  <c r="G486" i="8"/>
  <c r="S452" i="8"/>
  <c r="I480" i="8"/>
  <c r="L478" i="8"/>
  <c r="S433" i="8"/>
  <c r="K405" i="8"/>
  <c r="G375" i="8"/>
  <c r="K416" i="8"/>
  <c r="Q386" i="8"/>
  <c r="J382" i="8"/>
  <c r="Q412" i="8"/>
  <c r="D531" i="8"/>
  <c r="E549" i="8"/>
  <c r="H523" i="8"/>
  <c r="E518" i="8"/>
  <c r="O521" i="8"/>
  <c r="S482" i="8"/>
  <c r="F504" i="8"/>
  <c r="E488" i="8"/>
  <c r="P478" i="8"/>
  <c r="C504" i="8"/>
  <c r="Q453" i="8"/>
  <c r="M502" i="8"/>
  <c r="E434" i="8"/>
  <c r="D425" i="8"/>
  <c r="O415" i="8"/>
  <c r="H378" i="8"/>
  <c r="O426" i="8"/>
  <c r="Q397" i="8"/>
  <c r="D411" i="8"/>
  <c r="I424" i="8"/>
  <c r="I392" i="8"/>
  <c r="Q419" i="8"/>
  <c r="G393" i="8"/>
  <c r="D322" i="8"/>
  <c r="O375" i="8"/>
  <c r="O343" i="8"/>
  <c r="H346" i="8"/>
  <c r="S322" i="8"/>
  <c r="S316" i="8"/>
  <c r="P360" i="8"/>
  <c r="S362" i="8"/>
  <c r="I309" i="8"/>
  <c r="S280" i="8"/>
  <c r="E273" i="8"/>
  <c r="M313" i="8"/>
  <c r="Q277" i="8"/>
  <c r="E284" i="8"/>
  <c r="H253" i="8"/>
  <c r="H207" i="8"/>
  <c r="D233" i="8"/>
  <c r="Q239" i="8"/>
  <c r="N202" i="8"/>
  <c r="N230" i="8"/>
  <c r="Q392" i="8"/>
  <c r="F314" i="8"/>
  <c r="Q374" i="8"/>
  <c r="J410" i="8"/>
  <c r="D428" i="8"/>
  <c r="K471" i="8"/>
  <c r="R508" i="8"/>
  <c r="E468" i="8"/>
  <c r="G503" i="8"/>
  <c r="D465" i="8"/>
  <c r="P479" i="8"/>
  <c r="P491" i="8"/>
  <c r="H507" i="8"/>
  <c r="M457" i="8"/>
  <c r="Q475" i="8"/>
  <c r="Q499" i="8"/>
  <c r="P546" i="8"/>
  <c r="J525" i="8"/>
  <c r="L536" i="8"/>
  <c r="M550" i="8"/>
  <c r="M528" i="8"/>
  <c r="I550" i="8"/>
  <c r="R534" i="8"/>
  <c r="N552" i="8"/>
  <c r="G532" i="8"/>
  <c r="S550" i="8"/>
  <c r="H524" i="8"/>
  <c r="R535" i="8"/>
  <c r="H548" i="8"/>
  <c r="K523" i="8"/>
  <c r="O533" i="8"/>
  <c r="S543" i="8"/>
  <c r="J524" i="8"/>
  <c r="L552" i="8"/>
  <c r="D453" i="8"/>
  <c r="O542" i="8"/>
  <c r="O441" i="8"/>
  <c r="G478" i="8"/>
  <c r="G453" i="8"/>
  <c r="M396" i="8"/>
  <c r="C342" i="8"/>
  <c r="S399" i="8"/>
  <c r="I523" i="8"/>
  <c r="S514" i="8"/>
  <c r="M448" i="8"/>
  <c r="C484" i="8"/>
  <c r="P488" i="8"/>
  <c r="E400" i="8"/>
  <c r="F384" i="8"/>
  <c r="P541" i="8"/>
  <c r="C520" i="8"/>
  <c r="S486" i="8"/>
  <c r="H490" i="8"/>
  <c r="E450" i="8"/>
  <c r="M443" i="8"/>
  <c r="K432" i="8"/>
  <c r="L407" i="8"/>
  <c r="F534" i="8"/>
  <c r="C533" i="8"/>
  <c r="G480" i="8"/>
  <c r="P482" i="8"/>
  <c r="H403" i="8"/>
  <c r="D393" i="8"/>
  <c r="K428" i="8"/>
  <c r="M430" i="8"/>
  <c r="I431" i="8"/>
  <c r="F546" i="8"/>
  <c r="Q535" i="8"/>
  <c r="K545" i="8"/>
  <c r="S552" i="8"/>
  <c r="I503" i="8"/>
  <c r="C454" i="8"/>
  <c r="D441" i="8"/>
  <c r="L500" i="8"/>
  <c r="F445" i="8"/>
  <c r="O474" i="8"/>
  <c r="I439" i="8"/>
  <c r="E466" i="8"/>
  <c r="F453" i="8"/>
  <c r="O427" i="8"/>
  <c r="I398" i="8"/>
  <c r="O438" i="8"/>
  <c r="G410" i="8"/>
  <c r="P437" i="8"/>
  <c r="O437" i="8"/>
  <c r="O405" i="8"/>
  <c r="G542" i="8"/>
  <c r="H456" i="8"/>
  <c r="I527" i="8"/>
  <c r="H500" i="8"/>
  <c r="P521" i="8"/>
  <c r="E513" i="8"/>
  <c r="C466" i="8"/>
  <c r="F460" i="8"/>
  <c r="F519" i="8"/>
  <c r="P458" i="8"/>
  <c r="O486" i="8"/>
  <c r="K452" i="8"/>
  <c r="Q480" i="8"/>
  <c r="P480" i="8"/>
  <c r="I434" i="8"/>
  <c r="S405" i="8"/>
  <c r="Q382" i="8"/>
  <c r="S416" i="8"/>
  <c r="I386" i="8"/>
  <c r="G383" i="8"/>
  <c r="G413" i="8"/>
  <c r="C524" i="8"/>
  <c r="F479" i="8"/>
  <c r="I509" i="8"/>
  <c r="S549" i="8"/>
  <c r="D466" i="8"/>
  <c r="I507" i="8"/>
  <c r="K458" i="8"/>
  <c r="K448" i="8"/>
  <c r="H506" i="8"/>
  <c r="R452" i="8"/>
  <c r="C480" i="8"/>
  <c r="Q445" i="8"/>
  <c r="I472" i="8"/>
  <c r="L462" i="8"/>
  <c r="I430" i="8"/>
  <c r="K401" i="8"/>
  <c r="G446" i="8"/>
  <c r="S412" i="8"/>
  <c r="C358" i="8"/>
  <c r="C317" i="8"/>
  <c r="C521" i="8"/>
  <c r="H525" i="8"/>
  <c r="E541" i="8"/>
  <c r="G520" i="8"/>
  <c r="S518" i="8"/>
  <c r="E505" i="8"/>
  <c r="O476" i="8"/>
  <c r="F488" i="8"/>
  <c r="E447" i="8"/>
  <c r="N471" i="8"/>
  <c r="G498" i="8"/>
  <c r="Q450" i="8"/>
  <c r="M494" i="8"/>
  <c r="P508" i="8"/>
  <c r="Q442" i="8"/>
  <c r="E412" i="8"/>
  <c r="H336" i="8"/>
  <c r="E423" i="8"/>
  <c r="Q393" i="8"/>
  <c r="D403" i="8"/>
  <c r="I420" i="8"/>
  <c r="I387" i="8"/>
  <c r="Q411" i="8"/>
  <c r="K378" i="8"/>
  <c r="N428" i="8"/>
  <c r="O371" i="8"/>
  <c r="O339" i="8"/>
  <c r="H330" i="8"/>
  <c r="I317" i="8"/>
  <c r="M370" i="8"/>
  <c r="P352" i="8"/>
  <c r="S346" i="8"/>
  <c r="Q305" i="8"/>
  <c r="F273" i="8"/>
  <c r="D310" i="8"/>
  <c r="O308" i="8"/>
  <c r="F244" i="8"/>
  <c r="F258" i="8"/>
  <c r="H245" i="8"/>
  <c r="F253" i="8"/>
  <c r="P233" i="8"/>
  <c r="Q265" i="8"/>
  <c r="O199" i="8"/>
  <c r="P225" i="8"/>
  <c r="F377" i="8"/>
  <c r="L425" i="8"/>
  <c r="K402" i="8"/>
  <c r="D432" i="8"/>
  <c r="O509" i="8"/>
  <c r="N450" i="8"/>
  <c r="M468" i="8"/>
  <c r="N451" i="8"/>
  <c r="L465" i="8"/>
  <c r="D481" i="8"/>
  <c r="P495" i="8"/>
  <c r="P507" i="8"/>
  <c r="I459" i="8"/>
  <c r="M481" i="8"/>
  <c r="M501" i="8"/>
  <c r="D548" i="8"/>
  <c r="D528" i="8"/>
  <c r="J537" i="8"/>
  <c r="G511" i="8"/>
  <c r="S533" i="8"/>
  <c r="Q550" i="8"/>
  <c r="F536" i="8"/>
  <c r="O511" i="8"/>
  <c r="O532" i="8"/>
  <c r="G552" i="8"/>
  <c r="J527" i="8"/>
  <c r="H536" i="8"/>
  <c r="N549" i="8"/>
  <c r="E526" i="8"/>
  <c r="E534" i="8"/>
  <c r="I544" i="8"/>
  <c r="J532" i="8"/>
  <c r="M552" i="8"/>
  <c r="L545" i="8"/>
  <c r="K506" i="8"/>
  <c r="H423" i="8"/>
  <c r="C472" i="8"/>
  <c r="L458" i="8"/>
  <c r="E392" i="8"/>
  <c r="P433" i="8"/>
  <c r="G526" i="8"/>
  <c r="E445" i="8"/>
  <c r="K510" i="8"/>
  <c r="E406" i="8"/>
  <c r="S476" i="8"/>
  <c r="P472" i="8"/>
  <c r="F403" i="8"/>
  <c r="C334" i="8"/>
  <c r="D535" i="8"/>
  <c r="K533" i="8"/>
  <c r="O480" i="8"/>
  <c r="F483" i="8"/>
  <c r="H411" i="8"/>
  <c r="D401" i="8"/>
  <c r="S428" i="8"/>
  <c r="C431" i="8"/>
  <c r="L527" i="8"/>
  <c r="R521" i="8"/>
  <c r="O444" i="8"/>
  <c r="P474" i="8"/>
  <c r="M506" i="8"/>
  <c r="C421" i="8"/>
  <c r="S424" i="8"/>
  <c r="M426" i="8"/>
  <c r="Q423" i="8"/>
  <c r="P533" i="8"/>
  <c r="Q520" i="8"/>
  <c r="G539" i="8"/>
  <c r="O546" i="8"/>
  <c r="K498" i="8"/>
  <c r="M451" i="8"/>
  <c r="K441" i="8"/>
  <c r="P494" i="8"/>
  <c r="D405" i="8"/>
  <c r="K468" i="8"/>
  <c r="M439" i="8"/>
  <c r="Q456" i="8"/>
  <c r="Q449" i="8"/>
  <c r="E424" i="8"/>
  <c r="S393" i="8"/>
  <c r="E435" i="8"/>
  <c r="O406" i="8"/>
  <c r="P429" i="8"/>
  <c r="O433" i="8"/>
  <c r="O401" i="8"/>
  <c r="C532" i="8"/>
  <c r="E487" i="8"/>
  <c r="I518" i="8"/>
  <c r="G551" i="8"/>
  <c r="D474" i="8"/>
  <c r="G508" i="8"/>
  <c r="S458" i="8"/>
  <c r="C448" i="8"/>
  <c r="P506" i="8"/>
  <c r="J453" i="8"/>
  <c r="K480" i="8"/>
  <c r="I445" i="8"/>
  <c r="Q472" i="8"/>
  <c r="P464" i="8"/>
  <c r="Q430" i="8"/>
  <c r="S401" i="8"/>
  <c r="O446" i="8"/>
  <c r="I413" i="8"/>
  <c r="C366" i="8"/>
  <c r="C325" i="8"/>
  <c r="G409" i="8"/>
  <c r="D551" i="8"/>
  <c r="H512" i="8"/>
  <c r="P547" i="8"/>
  <c r="O543" i="8"/>
  <c r="M551" i="8"/>
  <c r="K502" i="8"/>
  <c r="E453" i="8"/>
  <c r="E441" i="8"/>
  <c r="F499" i="8"/>
  <c r="P441" i="8"/>
  <c r="S472" i="8"/>
  <c r="C439" i="8"/>
  <c r="I464" i="8"/>
  <c r="Q451" i="8"/>
  <c r="Q426" i="8"/>
  <c r="K397" i="8"/>
  <c r="Q437" i="8"/>
  <c r="I409" i="8"/>
  <c r="L435" i="8"/>
  <c r="Q436" i="8"/>
  <c r="E527" i="8"/>
  <c r="H504" i="8"/>
  <c r="E533" i="8"/>
  <c r="S516" i="8"/>
  <c r="F467" i="8"/>
  <c r="Q515" i="8"/>
  <c r="K470" i="8"/>
  <c r="F472" i="8"/>
  <c r="E422" i="8"/>
  <c r="D464" i="8"/>
  <c r="C492" i="8"/>
  <c r="F412" i="8"/>
  <c r="M486" i="8"/>
  <c r="P492" i="8"/>
  <c r="C437" i="8"/>
  <c r="M408" i="8"/>
  <c r="F415" i="8"/>
  <c r="M419" i="8"/>
  <c r="K389" i="8"/>
  <c r="G391" i="8"/>
  <c r="I416" i="8"/>
  <c r="H372" i="8"/>
  <c r="E397" i="8"/>
  <c r="H384" i="8"/>
  <c r="L413" i="8"/>
  <c r="O367" i="8"/>
  <c r="O335" i="8"/>
  <c r="H314" i="8"/>
  <c r="H377" i="8"/>
  <c r="M354" i="8"/>
  <c r="P344" i="8"/>
  <c r="C318" i="8"/>
  <c r="G302" i="8"/>
  <c r="K271" i="8"/>
  <c r="F305" i="8"/>
  <c r="O304" i="8"/>
  <c r="F296" i="8"/>
  <c r="P298" i="8"/>
  <c r="P241" i="8"/>
  <c r="F206" i="8"/>
  <c r="L269" i="8"/>
  <c r="Q249" i="8"/>
  <c r="E202" i="8"/>
  <c r="D219" i="8"/>
  <c r="P384" i="8"/>
  <c r="N412" i="8"/>
  <c r="F430" i="8"/>
  <c r="J483" i="8"/>
  <c r="R472" i="8"/>
  <c r="J477" i="8"/>
  <c r="Q482" i="8"/>
  <c r="R458" i="8"/>
  <c r="R470" i="8"/>
  <c r="J486" i="8"/>
  <c r="L501" i="8"/>
  <c r="L513" i="8"/>
  <c r="I467" i="8"/>
  <c r="M489" i="8"/>
  <c r="K524" i="8"/>
  <c r="R516" i="8"/>
  <c r="D532" i="8"/>
  <c r="J541" i="8"/>
  <c r="O523" i="8"/>
  <c r="M540" i="8"/>
  <c r="P520" i="8"/>
  <c r="F544" i="8"/>
  <c r="O524" i="8"/>
  <c r="S538" i="8"/>
  <c r="H517" i="8"/>
  <c r="J531" i="8"/>
  <c r="H540" i="8"/>
  <c r="J516" i="8"/>
  <c r="O529" i="8"/>
  <c r="O537" i="8"/>
  <c r="S547" i="8"/>
  <c r="N542" i="8"/>
  <c r="D543" i="8"/>
  <c r="S541" i="8"/>
  <c r="O456" i="8"/>
  <c r="F491" i="8"/>
  <c r="S439" i="8"/>
  <c r="K429" i="8"/>
  <c r="I433" i="8"/>
  <c r="S435" i="8"/>
  <c r="H488" i="8"/>
  <c r="O547" i="8"/>
  <c r="K462" i="8"/>
  <c r="H462" i="8"/>
  <c r="S445" i="8"/>
  <c r="M432" i="8"/>
  <c r="O418" i="8"/>
  <c r="Q440" i="8"/>
  <c r="D454" i="8"/>
  <c r="K540" i="8"/>
  <c r="N496" i="8"/>
  <c r="M507" i="8"/>
  <c r="H448" i="8"/>
  <c r="I414" i="8"/>
  <c r="K400" i="8"/>
  <c r="C399" i="8"/>
  <c r="E545" i="8"/>
  <c r="Q525" i="8"/>
  <c r="H399" i="8"/>
  <c r="K500" i="8"/>
  <c r="S444" i="8"/>
  <c r="N390" i="8"/>
  <c r="C396" i="8"/>
  <c r="M398" i="8"/>
  <c r="L405" i="8"/>
  <c r="E495" i="8"/>
  <c r="S520" i="8"/>
  <c r="P518" i="8"/>
  <c r="D514" i="8"/>
  <c r="S478" i="8"/>
  <c r="N492" i="8"/>
  <c r="C447" i="8"/>
  <c r="H474" i="8"/>
  <c r="C500" i="8"/>
  <c r="G450" i="8"/>
  <c r="E498" i="8"/>
  <c r="E394" i="8"/>
  <c r="G385" i="8"/>
  <c r="K413" i="8"/>
  <c r="H360" i="8"/>
  <c r="K424" i="8"/>
  <c r="M395" i="8"/>
  <c r="P405" i="8"/>
  <c r="O421" i="8"/>
  <c r="R389" i="8"/>
  <c r="D539" i="8"/>
  <c r="D494" i="8"/>
  <c r="D533" i="8"/>
  <c r="G531" i="8"/>
  <c r="Q537" i="8"/>
  <c r="S490" i="8"/>
  <c r="F432" i="8"/>
  <c r="M508" i="8"/>
  <c r="F487" i="8"/>
  <c r="O510" i="8"/>
  <c r="S460" i="8"/>
  <c r="M514" i="8"/>
  <c r="F444" i="8"/>
  <c r="P443" i="8"/>
  <c r="E420" i="8"/>
  <c r="S384" i="8"/>
  <c r="E431" i="8"/>
  <c r="O402" i="8"/>
  <c r="H421" i="8"/>
  <c r="G429" i="8"/>
  <c r="G397" i="8"/>
  <c r="L531" i="8"/>
  <c r="M549" i="8"/>
  <c r="P523" i="8"/>
  <c r="L518" i="8"/>
  <c r="G522" i="8"/>
  <c r="G484" i="8"/>
  <c r="N504" i="8"/>
  <c r="E492" i="8"/>
  <c r="D480" i="8"/>
  <c r="K504" i="8"/>
  <c r="G454" i="8"/>
  <c r="I504" i="8"/>
  <c r="J441" i="8"/>
  <c r="D433" i="8"/>
  <c r="E416" i="8"/>
  <c r="N378" i="8"/>
  <c r="E427" i="8"/>
  <c r="G398" i="8"/>
  <c r="L411" i="8"/>
  <c r="Q424" i="8"/>
  <c r="F550" i="8"/>
  <c r="P512" i="8"/>
  <c r="H547" i="8"/>
  <c r="G543" i="8"/>
  <c r="O550" i="8"/>
  <c r="C502" i="8"/>
  <c r="J452" i="8"/>
  <c r="G441" i="8"/>
  <c r="P498" i="8"/>
  <c r="J439" i="8"/>
  <c r="K472" i="8"/>
  <c r="K439" i="8"/>
  <c r="M462" i="8"/>
  <c r="D451" i="8"/>
  <c r="I426" i="8"/>
  <c r="C397" i="8"/>
  <c r="I437" i="8"/>
  <c r="S408" i="8"/>
  <c r="D435" i="8"/>
  <c r="I436" i="8"/>
  <c r="I404" i="8"/>
  <c r="G440" i="8"/>
  <c r="L421" i="8"/>
  <c r="I427" i="8"/>
  <c r="J384" i="8"/>
  <c r="O355" i="8"/>
  <c r="I321" i="8"/>
  <c r="G362" i="8"/>
  <c r="F338" i="8"/>
  <c r="C313" i="8"/>
  <c r="E323" i="8"/>
  <c r="O312" i="8"/>
  <c r="M291" i="8"/>
  <c r="I300" i="8"/>
  <c r="F289" i="8"/>
  <c r="S290" i="8"/>
  <c r="Q306" i="8"/>
  <c r="N233" i="8"/>
  <c r="S259" i="8"/>
  <c r="M253" i="8"/>
  <c r="L245" i="8"/>
  <c r="O223" i="8"/>
  <c r="S196" i="8"/>
  <c r="O203" i="8"/>
  <c r="M425" i="8"/>
  <c r="O382" i="8"/>
  <c r="F414" i="8"/>
  <c r="S515" i="8"/>
  <c r="O471" i="8"/>
  <c r="L469" i="8"/>
  <c r="D497" i="8"/>
  <c r="Q459" i="8"/>
  <c r="P517" i="8"/>
  <c r="L528" i="8"/>
  <c r="I514" i="8"/>
  <c r="C517" i="8"/>
  <c r="H513" i="8"/>
  <c r="O552" i="8"/>
  <c r="J539" i="8"/>
  <c r="M526" i="8"/>
  <c r="Q544" i="8"/>
  <c r="E539" i="8"/>
  <c r="O500" i="8"/>
  <c r="S464" i="8"/>
  <c r="G442" i="8"/>
  <c r="I533" i="8"/>
  <c r="C506" i="8"/>
  <c r="F396" i="8"/>
  <c r="G351" i="8"/>
  <c r="H529" i="8"/>
  <c r="M445" i="8"/>
  <c r="I508" i="8"/>
  <c r="I425" i="8"/>
  <c r="D510" i="8"/>
  <c r="C384" i="8"/>
  <c r="M498" i="8"/>
  <c r="M403" i="8"/>
  <c r="Q415" i="8"/>
  <c r="L541" i="8"/>
  <c r="O538" i="8"/>
  <c r="F440" i="8"/>
  <c r="D488" i="8"/>
  <c r="G462" i="8"/>
  <c r="P445" i="8"/>
  <c r="M420" i="8"/>
  <c r="M431" i="8"/>
  <c r="P421" i="8"/>
  <c r="O397" i="8"/>
  <c r="E515" i="8"/>
  <c r="C545" i="8"/>
  <c r="S502" i="8"/>
  <c r="L441" i="8"/>
  <c r="H444" i="8"/>
  <c r="Q439" i="8"/>
  <c r="L452" i="8"/>
  <c r="S397" i="8"/>
  <c r="Q409" i="8"/>
  <c r="G437" i="8"/>
  <c r="H545" i="8"/>
  <c r="P539" i="8"/>
  <c r="K544" i="8"/>
  <c r="O451" i="8"/>
  <c r="L492" i="8"/>
  <c r="O466" i="8"/>
  <c r="E454" i="8"/>
  <c r="G423" i="8"/>
  <c r="G434" i="8"/>
  <c r="L427" i="8"/>
  <c r="F518" i="8"/>
  <c r="E525" i="8"/>
  <c r="E519" i="8"/>
  <c r="G464" i="8"/>
  <c r="H514" i="8"/>
  <c r="S484" i="8"/>
  <c r="M478" i="8"/>
  <c r="K433" i="8"/>
  <c r="G367" i="8"/>
  <c r="I385" i="8"/>
  <c r="I412" i="8"/>
  <c r="C330" i="8"/>
  <c r="N400" i="8"/>
  <c r="Q330" i="8"/>
  <c r="H365" i="8"/>
  <c r="P336" i="8"/>
  <c r="O298" i="8"/>
  <c r="H300" i="8"/>
  <c r="F280" i="8"/>
  <c r="C237" i="8"/>
  <c r="L261" i="8"/>
  <c r="E194" i="8"/>
  <c r="G331" i="8"/>
  <c r="Q370" i="8"/>
  <c r="Q338" i="8"/>
  <c r="O326" i="8"/>
  <c r="Q317" i="8"/>
  <c r="E370" i="8"/>
  <c r="L350" i="8"/>
  <c r="K346" i="8"/>
  <c r="I305" i="8"/>
  <c r="E271" i="8"/>
  <c r="N309" i="8"/>
  <c r="G308" i="8"/>
  <c r="N308" i="8"/>
  <c r="C242" i="8"/>
  <c r="L243" i="8"/>
  <c r="F249" i="8"/>
  <c r="C233" i="8"/>
  <c r="E384" i="8"/>
  <c r="L409" i="8"/>
  <c r="I366" i="8"/>
  <c r="I334" i="8"/>
  <c r="I314" i="8"/>
  <c r="F374" i="8"/>
  <c r="M350" i="8"/>
  <c r="D342" i="8"/>
  <c r="S318" i="8"/>
  <c r="I301" i="8"/>
  <c r="D271" i="8"/>
  <c r="H304" i="8"/>
  <c r="Q303" i="8"/>
  <c r="F292" i="8"/>
  <c r="P294" i="8"/>
  <c r="D237" i="8"/>
  <c r="S274" i="8"/>
  <c r="P267" i="8"/>
  <c r="H356" i="8"/>
  <c r="P423" i="8"/>
  <c r="S369" i="8"/>
  <c r="S337" i="8"/>
  <c r="N325" i="8"/>
  <c r="H302" i="8"/>
  <c r="E366" i="8"/>
  <c r="N349" i="8"/>
  <c r="K342" i="8"/>
  <c r="K304" i="8"/>
  <c r="H271" i="8"/>
  <c r="P308" i="8"/>
  <c r="S306" i="8"/>
  <c r="N304" i="8"/>
  <c r="L308" i="8"/>
  <c r="N242" i="8"/>
  <c r="F242" i="8"/>
  <c r="S233" i="8"/>
  <c r="M259" i="8"/>
  <c r="M421" i="8"/>
  <c r="C378" i="8"/>
  <c r="K353" i="8"/>
  <c r="D317" i="8"/>
  <c r="G354" i="8"/>
  <c r="H333" i="8"/>
  <c r="D284" i="8"/>
  <c r="O320" i="8"/>
  <c r="Q312" i="8"/>
  <c r="Q289" i="8"/>
  <c r="I296" i="8"/>
  <c r="D286" i="8"/>
  <c r="O288" i="8"/>
  <c r="E304" i="8"/>
  <c r="F270" i="8"/>
  <c r="G257" i="8"/>
  <c r="M249" i="8"/>
  <c r="R242" i="8"/>
  <c r="C221" i="8"/>
  <c r="C195" i="8"/>
  <c r="N200" i="8"/>
  <c r="E437" i="8"/>
  <c r="L393" i="8"/>
  <c r="C361" i="8"/>
  <c r="M328" i="8"/>
  <c r="I303" i="8"/>
  <c r="F358" i="8"/>
  <c r="E330" i="8"/>
  <c r="L330" i="8"/>
  <c r="O324" i="8"/>
  <c r="K296" i="8"/>
  <c r="M310" i="8"/>
  <c r="P296" i="8"/>
  <c r="M297" i="8"/>
  <c r="E259" i="8"/>
  <c r="M275" i="8"/>
  <c r="G269" i="8"/>
  <c r="E429" i="8"/>
  <c r="K385" i="8"/>
  <c r="F422" i="8"/>
  <c r="R445" i="8"/>
  <c r="I482" i="8"/>
  <c r="J470" i="8"/>
  <c r="L497" i="8"/>
  <c r="M465" i="8"/>
  <c r="O519" i="8"/>
  <c r="J529" i="8"/>
  <c r="Q522" i="8"/>
  <c r="D519" i="8"/>
  <c r="Q514" i="8"/>
  <c r="F516" i="8"/>
  <c r="R539" i="8"/>
  <c r="C527" i="8"/>
  <c r="K547" i="8"/>
  <c r="P549" i="8"/>
  <c r="S494" i="8"/>
  <c r="K445" i="8"/>
  <c r="S436" i="8"/>
  <c r="E523" i="8"/>
  <c r="O468" i="8"/>
  <c r="D445" i="8"/>
  <c r="S440" i="8"/>
  <c r="O512" i="8"/>
  <c r="F392" i="8"/>
  <c r="I500" i="8"/>
  <c r="C404" i="8"/>
  <c r="Q551" i="8"/>
  <c r="F496" i="8"/>
  <c r="J447" i="8"/>
  <c r="C400" i="8"/>
  <c r="P427" i="8"/>
  <c r="L525" i="8"/>
  <c r="M523" i="8"/>
  <c r="N508" i="8"/>
  <c r="H482" i="8"/>
  <c r="C456" i="8"/>
  <c r="E444" i="8"/>
  <c r="C417" i="8"/>
  <c r="C428" i="8"/>
  <c r="P413" i="8"/>
  <c r="O393" i="8"/>
  <c r="D512" i="8"/>
  <c r="S537" i="8"/>
  <c r="C498" i="8"/>
  <c r="S441" i="8"/>
  <c r="D397" i="8"/>
  <c r="G439" i="8"/>
  <c r="C449" i="8"/>
  <c r="K393" i="8"/>
  <c r="G406" i="8"/>
  <c r="G433" i="8"/>
  <c r="F538" i="8"/>
  <c r="P531" i="8"/>
  <c r="M535" i="8"/>
  <c r="F424" i="8"/>
  <c r="P486" i="8"/>
  <c r="K460" i="8"/>
  <c r="N444" i="8"/>
  <c r="O419" i="8"/>
  <c r="O430" i="8"/>
  <c r="L419" i="8"/>
  <c r="E516" i="8"/>
  <c r="E501" i="8"/>
  <c r="D458" i="8"/>
  <c r="C458" i="8"/>
  <c r="L504" i="8"/>
  <c r="O478" i="8"/>
  <c r="M470" i="8"/>
  <c r="S429" i="8"/>
  <c r="O442" i="8"/>
  <c r="C350" i="8"/>
  <c r="I408" i="8"/>
  <c r="N432" i="8"/>
  <c r="F391" i="8"/>
  <c r="G326" i="8"/>
  <c r="N350" i="8"/>
  <c r="P328" i="8"/>
  <c r="E295" i="8"/>
  <c r="D294" i="8"/>
  <c r="I235" i="8"/>
  <c r="C267" i="8"/>
  <c r="L253" i="8"/>
  <c r="I191" i="8"/>
  <c r="M433" i="8"/>
  <c r="Q366" i="8"/>
  <c r="Q334" i="8"/>
  <c r="P314" i="8"/>
  <c r="N374" i="8"/>
  <c r="E354" i="8"/>
  <c r="L342" i="8"/>
  <c r="K318" i="8"/>
  <c r="Q301" i="8"/>
  <c r="S271" i="8"/>
  <c r="P304" i="8"/>
  <c r="G304" i="8"/>
  <c r="N292" i="8"/>
  <c r="L296" i="8"/>
  <c r="M239" i="8"/>
  <c r="C198" i="8"/>
  <c r="D269" i="8"/>
  <c r="H323" i="8"/>
  <c r="L397" i="8"/>
  <c r="I362" i="8"/>
  <c r="S329" i="8"/>
  <c r="G314" i="8"/>
  <c r="F362" i="8"/>
  <c r="M334" i="8"/>
  <c r="D334" i="8"/>
  <c r="H290" i="8"/>
  <c r="Q297" i="8"/>
  <c r="E255" i="8"/>
  <c r="D298" i="8"/>
  <c r="S298" i="8"/>
  <c r="H278" i="8"/>
  <c r="P278" i="8"/>
  <c r="S237" i="8"/>
  <c r="I267" i="8"/>
  <c r="P259" i="8"/>
  <c r="R382" i="8"/>
  <c r="N408" i="8"/>
  <c r="S365" i="8"/>
  <c r="S333" i="8"/>
  <c r="Q314" i="8"/>
  <c r="H373" i="8"/>
  <c r="E350" i="8"/>
  <c r="N341" i="8"/>
  <c r="D318" i="8"/>
  <c r="S300" i="8"/>
  <c r="L271" i="8"/>
  <c r="L302" i="8"/>
  <c r="S302" i="8"/>
  <c r="N288" i="8"/>
  <c r="L292" i="8"/>
  <c r="L237" i="8"/>
  <c r="K274" i="8"/>
  <c r="H267" i="8"/>
  <c r="M243" i="8"/>
  <c r="I411" i="8"/>
  <c r="O383" i="8"/>
  <c r="K349" i="8"/>
  <c r="H370" i="8"/>
  <c r="G338" i="8"/>
  <c r="L322" i="8"/>
  <c r="P372" i="8"/>
  <c r="R312" i="8"/>
  <c r="C273" i="8"/>
  <c r="G286" i="8"/>
  <c r="I288" i="8"/>
  <c r="F281" i="8"/>
  <c r="G284" i="8"/>
  <c r="E296" i="8"/>
  <c r="H265" i="8"/>
  <c r="O249" i="8"/>
  <c r="S242" i="8"/>
  <c r="C239" i="8"/>
  <c r="S213" i="8"/>
  <c r="O195" i="8"/>
  <c r="G173" i="8"/>
  <c r="M429" i="8"/>
  <c r="C385" i="8"/>
  <c r="C357" i="8"/>
  <c r="E322" i="8"/>
  <c r="O366" i="8"/>
  <c r="N342" i="8"/>
  <c r="R318" i="8"/>
  <c r="E324" i="8"/>
  <c r="F312" i="8"/>
  <c r="S292" i="8"/>
  <c r="M302" i="8"/>
  <c r="L290" i="8"/>
  <c r="O292" i="8"/>
  <c r="K309" i="8"/>
  <c r="I265" i="8"/>
  <c r="C263" i="8"/>
  <c r="I419" i="8"/>
  <c r="F369" i="8"/>
  <c r="J397" i="8"/>
  <c r="R480" i="8"/>
  <c r="Q498" i="8"/>
  <c r="H475" i="8"/>
  <c r="R502" i="8"/>
  <c r="M473" i="8"/>
  <c r="S532" i="8"/>
  <c r="J533" i="8"/>
  <c r="O527" i="8"/>
  <c r="F528" i="8"/>
  <c r="K526" i="8"/>
  <c r="J523" i="8"/>
  <c r="R543" i="8"/>
  <c r="M530" i="8"/>
  <c r="L517" i="8"/>
  <c r="I512" i="8"/>
  <c r="R448" i="8"/>
  <c r="E470" i="8"/>
  <c r="K408" i="8"/>
  <c r="F455" i="8"/>
  <c r="F468" i="8"/>
  <c r="Q476" i="8"/>
  <c r="M411" i="8"/>
  <c r="P535" i="8"/>
  <c r="E500" i="8"/>
  <c r="E410" i="8"/>
  <c r="L423" i="8"/>
  <c r="H527" i="8"/>
  <c r="P447" i="8"/>
  <c r="P444" i="8"/>
  <c r="D415" i="8"/>
  <c r="E520" i="8"/>
  <c r="H508" i="8"/>
  <c r="M513" i="8"/>
  <c r="N460" i="8"/>
  <c r="N459" i="8"/>
  <c r="C452" i="8"/>
  <c r="L482" i="8"/>
  <c r="I406" i="8"/>
  <c r="I417" i="8"/>
  <c r="D384" i="8"/>
  <c r="I545" i="8"/>
  <c r="I543" i="8"/>
  <c r="C518" i="8"/>
  <c r="K478" i="8"/>
  <c r="K447" i="8"/>
  <c r="M499" i="8"/>
  <c r="Q496" i="8"/>
  <c r="Q446" i="8"/>
  <c r="H352" i="8"/>
  <c r="E395" i="8"/>
  <c r="G421" i="8"/>
  <c r="M516" i="8"/>
  <c r="K516" i="8"/>
  <c r="E517" i="8"/>
  <c r="N472" i="8"/>
  <c r="L464" i="8"/>
  <c r="F420" i="8"/>
  <c r="L494" i="8"/>
  <c r="C409" i="8"/>
  <c r="C420" i="8"/>
  <c r="H393" i="8"/>
  <c r="P537" i="8"/>
  <c r="H531" i="8"/>
  <c r="Q533" i="8"/>
  <c r="F416" i="8"/>
  <c r="H486" i="8"/>
  <c r="C460" i="8"/>
  <c r="I444" i="8"/>
  <c r="G419" i="8"/>
  <c r="G430" i="8"/>
  <c r="D419" i="8"/>
  <c r="I396" i="8"/>
  <c r="Q408" i="8"/>
  <c r="M380" i="8"/>
  <c r="H362" i="8"/>
  <c r="E316" i="8"/>
  <c r="I283" i="8"/>
  <c r="K284" i="8"/>
  <c r="J275" i="8"/>
  <c r="E292" i="8"/>
  <c r="O245" i="8"/>
  <c r="L239" i="8"/>
  <c r="D166" i="8"/>
  <c r="E401" i="8"/>
  <c r="Q358" i="8"/>
  <c r="O325" i="8"/>
  <c r="O374" i="8"/>
  <c r="F350" i="8"/>
  <c r="J325" i="8"/>
  <c r="J326" i="8"/>
  <c r="D312" i="8"/>
  <c r="O294" i="8"/>
  <c r="M306" i="8"/>
  <c r="N293" i="8"/>
  <c r="S294" i="8"/>
  <c r="S313" i="8"/>
  <c r="Q275" i="8"/>
  <c r="O265" i="8"/>
  <c r="E261" i="8"/>
  <c r="D253" i="8"/>
  <c r="E425" i="8"/>
  <c r="E382" i="8"/>
  <c r="I354" i="8"/>
  <c r="M318" i="8"/>
  <c r="G358" i="8"/>
  <c r="N334" i="8"/>
  <c r="D300" i="8"/>
  <c r="I322" i="8"/>
  <c r="P312" i="8"/>
  <c r="O290" i="8"/>
  <c r="E298" i="8"/>
  <c r="H288" i="8"/>
  <c r="C290" i="8"/>
  <c r="K305" i="8"/>
  <c r="F274" i="8"/>
  <c r="C259" i="8"/>
  <c r="Q251" i="8"/>
  <c r="P243" i="8"/>
  <c r="G432" i="8"/>
  <c r="F385" i="8"/>
  <c r="S357" i="8"/>
  <c r="L324" i="8"/>
  <c r="O370" i="8"/>
  <c r="F346" i="8"/>
  <c r="F324" i="8"/>
  <c r="H325" i="8"/>
  <c r="E312" i="8"/>
  <c r="Q293" i="8"/>
  <c r="Q304" i="8"/>
  <c r="P292" i="8"/>
  <c r="C294" i="8"/>
  <c r="Q310" i="8"/>
  <c r="L275" i="8"/>
  <c r="S263" i="8"/>
  <c r="I259" i="8"/>
  <c r="H251" i="8"/>
  <c r="I389" i="8"/>
  <c r="P435" i="8"/>
  <c r="K373" i="8"/>
  <c r="K341" i="8"/>
  <c r="H338" i="8"/>
  <c r="E317" i="8"/>
  <c r="E293" i="8"/>
  <c r="P356" i="8"/>
  <c r="S354" i="8"/>
  <c r="M307" i="8"/>
  <c r="E279" i="8"/>
  <c r="F262" i="8"/>
  <c r="K310" i="8"/>
  <c r="H277" i="8"/>
  <c r="Q278" i="8"/>
  <c r="H249" i="8"/>
  <c r="F265" i="8"/>
  <c r="F233" i="8"/>
  <c r="C202" i="8"/>
  <c r="K199" i="8"/>
  <c r="L227" i="8"/>
  <c r="C223" i="8"/>
  <c r="M409" i="8"/>
  <c r="S381" i="8"/>
  <c r="C349" i="8"/>
  <c r="P366" i="8"/>
  <c r="O334" i="8"/>
  <c r="I319" i="8"/>
  <c r="L370" i="8"/>
  <c r="I307" i="8"/>
  <c r="M319" i="8"/>
  <c r="Q285" i="8"/>
  <c r="E286" i="8"/>
  <c r="J393" i="8"/>
  <c r="S453" i="8"/>
  <c r="L481" i="8"/>
  <c r="Q443" i="8"/>
  <c r="O515" i="8"/>
  <c r="E524" i="8"/>
  <c r="N544" i="8"/>
  <c r="R527" i="8"/>
  <c r="M522" i="8"/>
  <c r="N534" i="8"/>
  <c r="C451" i="8"/>
  <c r="S425" i="8"/>
  <c r="L516" i="8"/>
  <c r="P450" i="8"/>
  <c r="F357" i="8"/>
  <c r="H407" i="8"/>
  <c r="L436" i="8"/>
  <c r="I454" i="8"/>
  <c r="L485" i="8"/>
  <c r="Q467" i="8"/>
  <c r="S517" i="8"/>
  <c r="I534" i="8"/>
  <c r="R550" i="8"/>
  <c r="H528" i="8"/>
  <c r="E530" i="8"/>
  <c r="J544" i="8"/>
  <c r="D504" i="8"/>
  <c r="I422" i="8"/>
  <c r="H468" i="8"/>
  <c r="Q484" i="8"/>
  <c r="K415" i="8"/>
  <c r="D476" i="8"/>
  <c r="L378" i="8"/>
  <c r="M539" i="8"/>
  <c r="E402" i="8"/>
  <c r="M394" i="8"/>
  <c r="O531" i="8"/>
  <c r="K466" i="8"/>
  <c r="G506" i="8"/>
  <c r="L498" i="8"/>
  <c r="F427" i="8"/>
  <c r="O429" i="8"/>
  <c r="F526" i="8"/>
  <c r="Q545" i="8"/>
  <c r="M492" i="8"/>
  <c r="O454" i="8"/>
  <c r="G427" i="8"/>
  <c r="C424" i="8"/>
  <c r="G401" i="8"/>
  <c r="L520" i="8"/>
  <c r="C478" i="8"/>
  <c r="M519" i="8"/>
  <c r="I488" i="8"/>
  <c r="I384" i="8"/>
  <c r="L403" i="8"/>
  <c r="F512" i="8"/>
  <c r="I511" i="8"/>
  <c r="M504" i="8"/>
  <c r="C445" i="8"/>
  <c r="Q422" i="8"/>
  <c r="I405" i="8"/>
  <c r="F397" i="8"/>
  <c r="I403" i="8"/>
  <c r="I279" i="8"/>
  <c r="Q318" i="8"/>
  <c r="I292" i="8"/>
  <c r="P282" i="8"/>
  <c r="P235" i="8"/>
  <c r="P205" i="8"/>
  <c r="Q362" i="8"/>
  <c r="P358" i="8"/>
  <c r="H337" i="8"/>
  <c r="L358" i="8"/>
  <c r="E297" i="8"/>
  <c r="E263" i="8"/>
  <c r="O273" i="8"/>
  <c r="I306" i="8"/>
  <c r="L251" i="8"/>
  <c r="E245" i="8"/>
  <c r="O432" i="8"/>
  <c r="I374" i="8"/>
  <c r="H374" i="8"/>
  <c r="H310" i="8"/>
  <c r="D366" i="8"/>
  <c r="L312" i="8"/>
  <c r="C280" i="8"/>
  <c r="D282" i="8"/>
  <c r="F308" i="8"/>
  <c r="D259" i="8"/>
  <c r="Q259" i="8"/>
  <c r="K403" i="8"/>
  <c r="H380" i="8"/>
  <c r="S341" i="8"/>
  <c r="O338" i="8"/>
  <c r="E334" i="8"/>
  <c r="K374" i="8"/>
  <c r="G290" i="8"/>
  <c r="P273" i="8"/>
  <c r="O284" i="8"/>
  <c r="E278" i="8"/>
  <c r="C243" i="8"/>
  <c r="H243" i="8"/>
  <c r="Q431" i="8"/>
  <c r="K365" i="8"/>
  <c r="H354" i="8"/>
  <c r="N358" i="8"/>
  <c r="P348" i="8"/>
  <c r="M312" i="8"/>
  <c r="F248" i="8"/>
  <c r="I253" i="8"/>
  <c r="E267" i="8"/>
  <c r="D242" i="8"/>
  <c r="M257" i="8"/>
  <c r="O242" i="8"/>
  <c r="N234" i="8"/>
  <c r="H332" i="8"/>
  <c r="C377" i="8"/>
  <c r="C333" i="8"/>
  <c r="M317" i="8"/>
  <c r="N381" i="8"/>
  <c r="K338" i="8"/>
  <c r="G282" i="8"/>
  <c r="N301" i="8"/>
  <c r="Q283" i="8"/>
  <c r="G278" i="8"/>
  <c r="O237" i="8"/>
  <c r="C346" i="8"/>
  <c r="M368" i="8"/>
  <c r="M336" i="8"/>
  <c r="J318" i="8"/>
  <c r="D278" i="8"/>
  <c r="M358" i="8"/>
  <c r="D346" i="8"/>
  <c r="K334" i="8"/>
  <c r="E303" i="8"/>
  <c r="Q271" i="8"/>
  <c r="D306" i="8"/>
  <c r="M305" i="8"/>
  <c r="F300" i="8"/>
  <c r="P302" i="8"/>
  <c r="O241" i="8"/>
  <c r="F222" i="8"/>
  <c r="D213" i="8"/>
  <c r="Q253" i="8"/>
  <c r="Q435" i="8"/>
  <c r="P391" i="8"/>
  <c r="E360" i="8"/>
  <c r="P326" i="8"/>
  <c r="I287" i="8"/>
  <c r="F354" i="8"/>
  <c r="K326" i="8"/>
  <c r="N329" i="8"/>
  <c r="K324" i="8"/>
  <c r="M295" i="8"/>
  <c r="Q308" i="8"/>
  <c r="L294" i="8"/>
  <c r="G296" i="8"/>
  <c r="E243" i="8"/>
  <c r="P275" i="8"/>
  <c r="K267" i="8"/>
  <c r="I263" i="8"/>
  <c r="H255" i="8"/>
  <c r="G249" i="8"/>
  <c r="R196" i="8"/>
  <c r="C213" i="8"/>
  <c r="D223" i="8"/>
  <c r="C207" i="8"/>
  <c r="C201" i="8"/>
  <c r="I186" i="8"/>
  <c r="N175" i="8"/>
  <c r="S176" i="8"/>
  <c r="Q188" i="8"/>
  <c r="Q187" i="8"/>
  <c r="Q150" i="8"/>
  <c r="I149" i="8"/>
  <c r="C151" i="8"/>
  <c r="P126" i="8"/>
  <c r="P124" i="8"/>
  <c r="H96" i="8"/>
  <c r="F85" i="8"/>
  <c r="K87" i="8"/>
  <c r="H221" i="8"/>
  <c r="M247" i="8"/>
  <c r="K195" i="8"/>
  <c r="O225" i="8"/>
  <c r="L194" i="8"/>
  <c r="G196" i="8"/>
  <c r="F191" i="8"/>
  <c r="E187" i="8"/>
  <c r="S162" i="8"/>
  <c r="D182" i="8"/>
  <c r="I114" i="8"/>
  <c r="H116" i="8"/>
  <c r="C130" i="8"/>
  <c r="O142" i="8"/>
  <c r="C103" i="8"/>
  <c r="H104" i="8"/>
  <c r="C199" i="8"/>
  <c r="K270" i="8"/>
  <c r="H217" i="8"/>
  <c r="N201" i="8"/>
  <c r="E188" i="8"/>
  <c r="Q169" i="8"/>
  <c r="N167" i="8"/>
  <c r="O192" i="8"/>
  <c r="F131" i="8"/>
  <c r="H145" i="8"/>
  <c r="P130" i="8"/>
  <c r="C95" i="8"/>
  <c r="S225" i="8"/>
  <c r="C231" i="8"/>
  <c r="F202" i="8"/>
  <c r="S177" i="8"/>
  <c r="C188" i="8"/>
  <c r="M190" i="8"/>
  <c r="E167" i="8"/>
  <c r="H136" i="8"/>
  <c r="G153" i="8"/>
  <c r="I108" i="8"/>
  <c r="L92" i="8"/>
  <c r="E142" i="8"/>
  <c r="C114" i="8"/>
  <c r="K91" i="8"/>
  <c r="I172" i="8"/>
  <c r="P174" i="8"/>
  <c r="H167" i="8"/>
  <c r="D147" i="8"/>
  <c r="I111" i="8"/>
  <c r="F103" i="8"/>
  <c r="Q197" i="8"/>
  <c r="S153" i="8"/>
  <c r="K92" i="8"/>
  <c r="G207" i="8"/>
  <c r="S219" i="8"/>
  <c r="J162" i="8"/>
  <c r="C173" i="8"/>
  <c r="G182" i="8"/>
  <c r="S183" i="8"/>
  <c r="F158" i="8"/>
  <c r="I157" i="8"/>
  <c r="K107" i="8"/>
  <c r="E85" i="8"/>
  <c r="S227" i="8"/>
  <c r="G171" i="8"/>
  <c r="C183" i="8"/>
  <c r="I165" i="8"/>
  <c r="R107" i="8"/>
  <c r="F91" i="8"/>
  <c r="O213" i="8"/>
  <c r="O181" i="8"/>
  <c r="F114" i="8"/>
  <c r="M103" i="8"/>
  <c r="H225" i="8"/>
  <c r="N213" i="8"/>
  <c r="G191" i="8"/>
  <c r="I170" i="8"/>
  <c r="F182" i="8"/>
  <c r="O166" i="8"/>
  <c r="C145" i="8"/>
  <c r="P149" i="8"/>
  <c r="D140" i="8"/>
  <c r="R111" i="8"/>
  <c r="O194" i="8"/>
  <c r="S202" i="8"/>
  <c r="P207" i="8"/>
  <c r="D188" i="8"/>
  <c r="M175" i="8"/>
  <c r="Q176" i="8"/>
  <c r="O163" i="8"/>
  <c r="O146" i="8"/>
  <c r="F117" i="8"/>
  <c r="M107" i="8"/>
  <c r="F100" i="8"/>
  <c r="M98" i="8"/>
  <c r="K203" i="8"/>
  <c r="N162" i="8"/>
  <c r="H122" i="8"/>
  <c r="D225" i="8"/>
  <c r="G189" i="8"/>
  <c r="Q204" i="8"/>
  <c r="E180" i="8"/>
  <c r="I189" i="8"/>
  <c r="S191" i="8"/>
  <c r="C167" i="8"/>
  <c r="F147" i="8"/>
  <c r="M154" i="8"/>
  <c r="L112" i="8"/>
  <c r="I194" i="8"/>
  <c r="R169" i="8"/>
  <c r="F138" i="8"/>
  <c r="J475" i="8"/>
  <c r="S485" i="8"/>
  <c r="R486" i="8"/>
  <c r="I483" i="8"/>
  <c r="D524" i="8"/>
  <c r="Q534" i="8"/>
  <c r="C526" i="8"/>
  <c r="R531" i="8"/>
  <c r="Q536" i="8"/>
  <c r="R544" i="8"/>
  <c r="H498" i="8"/>
  <c r="C412" i="8"/>
  <c r="J443" i="8"/>
  <c r="P456" i="8"/>
  <c r="K411" i="8"/>
  <c r="G514" i="8"/>
  <c r="K396" i="8"/>
  <c r="N516" i="8"/>
  <c r="K417" i="8"/>
  <c r="J390" i="8"/>
  <c r="G521" i="8"/>
  <c r="N476" i="8"/>
  <c r="G494" i="8"/>
  <c r="H443" i="8"/>
  <c r="I382" i="8"/>
  <c r="O425" i="8"/>
  <c r="C550" i="8"/>
  <c r="O522" i="8"/>
  <c r="D500" i="8"/>
  <c r="O450" i="8"/>
  <c r="O423" i="8"/>
  <c r="E399" i="8"/>
  <c r="I537" i="8"/>
  <c r="K537" i="8"/>
  <c r="S470" i="8"/>
  <c r="G510" i="8"/>
  <c r="L510" i="8"/>
  <c r="H344" i="8"/>
  <c r="Q432" i="8"/>
  <c r="D478" i="8"/>
  <c r="S506" i="8"/>
  <c r="D492" i="8"/>
  <c r="H435" i="8"/>
  <c r="C405" i="8"/>
  <c r="Q401" i="8"/>
  <c r="F353" i="8"/>
  <c r="G346" i="8"/>
  <c r="H306" i="8"/>
  <c r="E282" i="8"/>
  <c r="I275" i="8"/>
  <c r="C204" i="8"/>
  <c r="Q354" i="8"/>
  <c r="K325" i="8"/>
  <c r="Q313" i="8"/>
  <c r="E313" i="8"/>
  <c r="K237" i="8"/>
  <c r="M413" i="8"/>
  <c r="H358" i="8"/>
  <c r="D358" i="8"/>
  <c r="M271" i="8"/>
  <c r="K313" i="8"/>
  <c r="Q243" i="8"/>
  <c r="F329" i="8"/>
  <c r="G371" i="8"/>
  <c r="R195" i="8"/>
  <c r="P342" i="8"/>
  <c r="L334" i="8"/>
  <c r="M298" i="8"/>
  <c r="Q298" i="8"/>
  <c r="C235" i="8"/>
  <c r="I370" i="8"/>
  <c r="N346" i="8"/>
  <c r="E289" i="8"/>
  <c r="I269" i="8"/>
  <c r="D251" i="8"/>
  <c r="S390" i="8"/>
  <c r="K329" i="8"/>
  <c r="J491" i="8"/>
  <c r="J454" i="8"/>
  <c r="R490" i="8"/>
  <c r="Q483" i="8"/>
  <c r="L532" i="8"/>
  <c r="I542" i="8"/>
  <c r="C538" i="8"/>
  <c r="H532" i="8"/>
  <c r="G537" i="8"/>
  <c r="F463" i="8"/>
  <c r="J451" i="8"/>
  <c r="P425" i="8"/>
  <c r="D506" i="8"/>
  <c r="E436" i="8"/>
  <c r="M545" i="8"/>
  <c r="C459" i="8"/>
  <c r="J502" i="8"/>
  <c r="D540" i="8"/>
  <c r="K538" i="8"/>
  <c r="I540" i="8"/>
  <c r="D437" i="8"/>
  <c r="G456" i="8"/>
  <c r="G523" i="8"/>
  <c r="S417" i="8"/>
  <c r="O492" i="8"/>
  <c r="H368" i="8"/>
  <c r="I551" i="8"/>
  <c r="C391" i="8"/>
  <c r="H395" i="8"/>
  <c r="E390" i="8"/>
  <c r="O417" i="8"/>
  <c r="D525" i="8"/>
  <c r="F508" i="8"/>
  <c r="Q504" i="8"/>
  <c r="F378" i="8"/>
  <c r="G425" i="8"/>
  <c r="K529" i="8"/>
  <c r="E508" i="8"/>
  <c r="E514" i="8"/>
  <c r="F419" i="8"/>
  <c r="Q416" i="8"/>
  <c r="C529" i="8"/>
  <c r="L456" i="8"/>
  <c r="P476" i="8"/>
  <c r="C416" i="8"/>
  <c r="E433" i="8"/>
  <c r="O351" i="8"/>
  <c r="P376" i="8"/>
  <c r="H284" i="8"/>
  <c r="O253" i="8"/>
  <c r="M195" i="8"/>
  <c r="Q350" i="8"/>
  <c r="O342" i="8"/>
  <c r="L374" i="8"/>
  <c r="S308" i="8"/>
  <c r="M273" i="8"/>
  <c r="D277" i="8"/>
  <c r="K259" i="8"/>
  <c r="D245" i="8"/>
  <c r="F337" i="8"/>
  <c r="H342" i="8"/>
  <c r="C309" i="8"/>
  <c r="S358" i="8"/>
  <c r="E306" i="8"/>
  <c r="K294" i="8"/>
  <c r="D275" i="8"/>
  <c r="K235" i="8"/>
  <c r="E413" i="8"/>
  <c r="S349" i="8"/>
  <c r="I325" i="8"/>
  <c r="N373" i="8"/>
  <c r="I312" i="8"/>
  <c r="E247" i="8"/>
  <c r="S310" i="8"/>
  <c r="M288" i="8"/>
  <c r="C251" i="8"/>
  <c r="P239" i="8"/>
  <c r="N420" i="8"/>
  <c r="K345" i="8"/>
  <c r="G370" i="8"/>
  <c r="M330" i="8"/>
  <c r="L318" i="8"/>
  <c r="P271" i="8"/>
  <c r="K306" i="8"/>
  <c r="E288" i="8"/>
  <c r="K263" i="8"/>
  <c r="L257" i="8"/>
  <c r="P196" i="8"/>
  <c r="K399" i="8"/>
  <c r="H376" i="8"/>
  <c r="D304" i="8"/>
  <c r="F370" i="8"/>
  <c r="L346" i="8"/>
  <c r="E307" i="8"/>
  <c r="Q273" i="8"/>
  <c r="C302" i="8"/>
  <c r="Q286" i="8"/>
  <c r="S255" i="8"/>
  <c r="L417" i="8"/>
  <c r="M356" i="8"/>
  <c r="D296" i="8"/>
  <c r="G334" i="8"/>
  <c r="C316" i="8"/>
  <c r="D354" i="8"/>
  <c r="O318" i="8"/>
  <c r="C296" i="8"/>
  <c r="E302" i="8"/>
  <c r="F285" i="8"/>
  <c r="S282" i="8"/>
  <c r="I286" i="8"/>
  <c r="D247" i="8"/>
  <c r="C270" i="8"/>
  <c r="P255" i="8"/>
  <c r="K225" i="8"/>
  <c r="C338" i="8"/>
  <c r="E372" i="8"/>
  <c r="E336" i="8"/>
  <c r="D314" i="8"/>
  <c r="N338" i="8"/>
  <c r="N377" i="8"/>
  <c r="I291" i="8"/>
  <c r="Q309" i="8"/>
  <c r="G274" i="8"/>
  <c r="N305" i="8"/>
  <c r="O300" i="8"/>
  <c r="E308" i="8"/>
  <c r="L267" i="8"/>
  <c r="C247" i="8"/>
  <c r="O235" i="8"/>
  <c r="M267" i="8"/>
  <c r="K213" i="8"/>
  <c r="K221" i="8"/>
  <c r="N214" i="8"/>
  <c r="Q198" i="8"/>
  <c r="L205" i="8"/>
  <c r="E172" i="8"/>
  <c r="M187" i="8"/>
  <c r="G162" i="8"/>
  <c r="Q166" i="8"/>
  <c r="I146" i="8"/>
  <c r="H161" i="8"/>
  <c r="M165" i="8"/>
  <c r="N122" i="8"/>
  <c r="Q108" i="8"/>
  <c r="F95" i="8"/>
  <c r="K95" i="8"/>
  <c r="F204" i="8"/>
  <c r="O219" i="8"/>
  <c r="P221" i="8"/>
  <c r="E200" i="8"/>
  <c r="P219" i="8"/>
  <c r="G175" i="8"/>
  <c r="O190" i="8"/>
  <c r="O162" i="8"/>
  <c r="R158" i="8"/>
  <c r="I150" i="8"/>
  <c r="F113" i="8"/>
  <c r="D150" i="8"/>
  <c r="F122" i="8"/>
  <c r="K104" i="8"/>
  <c r="M99" i="8"/>
  <c r="S195" i="8"/>
  <c r="K209" i="8"/>
  <c r="C211" i="8"/>
  <c r="D202" i="8"/>
  <c r="P178" i="8"/>
  <c r="F186" i="8"/>
  <c r="K178" i="8"/>
  <c r="H146" i="8"/>
  <c r="K147" i="8"/>
  <c r="C111" i="8"/>
  <c r="I86" i="8"/>
  <c r="D215" i="8"/>
  <c r="E221" i="8"/>
  <c r="K173" i="8"/>
  <c r="G178" i="8"/>
  <c r="Q172" i="8"/>
  <c r="C153" i="8"/>
  <c r="N150" i="8"/>
  <c r="H130" i="8"/>
  <c r="K114" i="8"/>
  <c r="E103" i="8"/>
  <c r="L128" i="8"/>
  <c r="E100" i="8"/>
  <c r="L223" i="8"/>
  <c r="K185" i="8"/>
  <c r="S187" i="8"/>
  <c r="H165" i="8"/>
  <c r="M104" i="8"/>
  <c r="C86" i="8"/>
  <c r="K184" i="8"/>
  <c r="Q147" i="8"/>
  <c r="E257" i="8"/>
  <c r="J202" i="8"/>
  <c r="G201" i="8"/>
  <c r="P190" i="8"/>
  <c r="K172" i="8"/>
  <c r="D178" i="8"/>
  <c r="K145" i="8"/>
  <c r="D92" i="8"/>
  <c r="H209" i="8"/>
  <c r="P182" i="8"/>
  <c r="H166" i="8"/>
  <c r="G165" i="8"/>
  <c r="D108" i="8"/>
  <c r="E88" i="8"/>
  <c r="E179" i="8"/>
  <c r="D132" i="8"/>
  <c r="E249" i="8"/>
  <c r="Q201" i="8"/>
  <c r="O201" i="8"/>
  <c r="M172" i="8"/>
  <c r="I177" i="8"/>
  <c r="K171" i="8"/>
  <c r="R476" i="8"/>
  <c r="P511" i="8"/>
  <c r="L540" i="8"/>
  <c r="G544" i="8"/>
  <c r="Q540" i="8"/>
  <c r="H427" i="8"/>
  <c r="P510" i="8"/>
  <c r="O518" i="8"/>
  <c r="E391" i="8"/>
  <c r="M496" i="8"/>
  <c r="D423" i="8"/>
  <c r="Q516" i="8"/>
  <c r="E496" i="8"/>
  <c r="E506" i="8"/>
  <c r="M378" i="8"/>
  <c r="O413" i="8"/>
  <c r="D520" i="8"/>
  <c r="F492" i="8"/>
  <c r="Q464" i="8"/>
  <c r="G438" i="8"/>
  <c r="G405" i="8"/>
  <c r="K518" i="8"/>
  <c r="S447" i="8"/>
  <c r="I496" i="8"/>
  <c r="M423" i="8"/>
  <c r="L543" i="8"/>
  <c r="M543" i="8"/>
  <c r="F452" i="8"/>
  <c r="P460" i="8"/>
  <c r="K412" i="8"/>
  <c r="Q427" i="8"/>
  <c r="O347" i="8"/>
  <c r="P368" i="8"/>
  <c r="G300" i="8"/>
  <c r="E269" i="8"/>
  <c r="H213" i="8"/>
  <c r="Q346" i="8"/>
  <c r="E325" i="8"/>
  <c r="L366" i="8"/>
  <c r="G298" i="8"/>
  <c r="L298" i="8"/>
  <c r="R278" i="8"/>
  <c r="G253" i="8"/>
  <c r="Q404" i="8"/>
  <c r="O379" i="8"/>
  <c r="F326" i="8"/>
  <c r="M366" i="8"/>
  <c r="S342" i="8"/>
  <c r="E290" i="8"/>
  <c r="M285" i="8"/>
  <c r="F266" i="8"/>
  <c r="E233" i="8"/>
  <c r="F382" i="8"/>
  <c r="S345" i="8"/>
  <c r="I318" i="8"/>
  <c r="N365" i="8"/>
  <c r="E281" i="8"/>
  <c r="Q296" i="8"/>
  <c r="K298" i="8"/>
  <c r="E280" i="8"/>
  <c r="N265" i="8"/>
  <c r="E234" i="8"/>
  <c r="P407" i="8"/>
  <c r="K337" i="8"/>
  <c r="Q325" i="8"/>
  <c r="J322" i="8"/>
  <c r="G324" i="8"/>
  <c r="E239" i="8"/>
  <c r="K302" i="8"/>
  <c r="P306" i="8"/>
  <c r="J239" i="8"/>
  <c r="L249" i="8"/>
  <c r="H194" i="8"/>
  <c r="I388" i="8"/>
  <c r="C373" i="8"/>
  <c r="P350" i="8"/>
  <c r="N330" i="8"/>
  <c r="L338" i="8"/>
  <c r="M303" i="8"/>
  <c r="N313" i="8"/>
  <c r="G288" i="8"/>
  <c r="L304" i="8"/>
  <c r="Q396" i="8"/>
  <c r="P403" i="8"/>
  <c r="M352" i="8"/>
  <c r="H366" i="8"/>
  <c r="C322" i="8"/>
  <c r="M374" i="8"/>
  <c r="D338" i="8"/>
  <c r="C324" i="8"/>
  <c r="K292" i="8"/>
  <c r="E294" i="8"/>
  <c r="H280" i="8"/>
  <c r="I278" i="8"/>
  <c r="J273" i="8"/>
  <c r="H237" i="8"/>
  <c r="Q263" i="8"/>
  <c r="P247" i="8"/>
  <c r="K395" i="8"/>
  <c r="L429" i="8"/>
  <c r="E368" i="8"/>
  <c r="E332" i="8"/>
  <c r="O362" i="8"/>
  <c r="H329" i="8"/>
  <c r="N369" i="8"/>
  <c r="K366" i="8"/>
  <c r="G306" i="8"/>
  <c r="C271" i="8"/>
  <c r="P300" i="8"/>
  <c r="Q291" i="8"/>
  <c r="M300" i="8"/>
  <c r="P261" i="8"/>
  <c r="H215" i="8"/>
  <c r="H233" i="8"/>
  <c r="M251" i="8"/>
  <c r="J204" i="8"/>
  <c r="J201" i="8"/>
  <c r="H205" i="8"/>
  <c r="F229" i="8"/>
  <c r="D199" i="8"/>
  <c r="N191" i="8"/>
  <c r="C184" i="8"/>
  <c r="Q192" i="8"/>
  <c r="E161" i="8"/>
  <c r="H140" i="8"/>
  <c r="F154" i="8"/>
  <c r="M153" i="8"/>
  <c r="J108" i="8"/>
  <c r="C104" i="8"/>
  <c r="H90" i="8"/>
  <c r="E230" i="8"/>
  <c r="K231" i="8"/>
  <c r="O211" i="8"/>
  <c r="P213" i="8"/>
  <c r="L196" i="8"/>
  <c r="D205" i="8"/>
  <c r="O171" i="8"/>
  <c r="M183" i="8"/>
  <c r="I192" i="8"/>
  <c r="S186" i="8"/>
  <c r="S145" i="8"/>
  <c r="L159" i="8"/>
  <c r="Q163" i="8"/>
  <c r="C107" i="8"/>
  <c r="P92" i="8"/>
  <c r="E95" i="8"/>
  <c r="H229" i="8"/>
  <c r="I176" i="8"/>
  <c r="E201" i="8"/>
  <c r="C197" i="8"/>
  <c r="C170" i="8"/>
  <c r="H162" i="8"/>
  <c r="L167" i="8"/>
  <c r="E159" i="8"/>
  <c r="L146" i="8"/>
  <c r="E114" i="8"/>
  <c r="E265" i="8"/>
  <c r="G203" i="8"/>
  <c r="C186" i="8"/>
  <c r="D192" i="8"/>
  <c r="Q173" i="8"/>
  <c r="D186" i="8"/>
  <c r="Q146" i="8"/>
  <c r="S142" i="8"/>
  <c r="D120" i="8"/>
  <c r="D104" i="8"/>
  <c r="S96" i="8"/>
  <c r="L116" i="8"/>
  <c r="F99" i="8"/>
  <c r="N196" i="8"/>
  <c r="M176" i="8"/>
  <c r="O177" i="8"/>
  <c r="G157" i="8"/>
  <c r="F88" i="8"/>
  <c r="H198" i="8"/>
  <c r="N186" i="8"/>
  <c r="D112" i="8"/>
  <c r="D194" i="8"/>
  <c r="M230" i="8"/>
  <c r="L213" i="8"/>
  <c r="N183" i="8"/>
  <c r="C150" i="8"/>
  <c r="L442" i="8"/>
  <c r="D513" i="8"/>
  <c r="D544" i="8"/>
  <c r="O544" i="8"/>
  <c r="I548" i="8"/>
  <c r="J450" i="8"/>
  <c r="F503" i="8"/>
  <c r="M527" i="8"/>
  <c r="C427" i="8"/>
  <c r="Q513" i="8"/>
  <c r="M422" i="8"/>
  <c r="E491" i="8"/>
  <c r="N439" i="8"/>
  <c r="E490" i="8"/>
  <c r="S420" i="8"/>
  <c r="H382" i="8"/>
  <c r="D518" i="8"/>
  <c r="H494" i="8"/>
  <c r="I456" i="8"/>
  <c r="O434" i="8"/>
  <c r="E535" i="8"/>
  <c r="F475" i="8"/>
  <c r="E430" i="8"/>
  <c r="K449" i="8"/>
  <c r="Q405" i="8"/>
  <c r="I521" i="8"/>
  <c r="G496" i="8"/>
  <c r="Q517" i="8"/>
  <c r="S449" i="8"/>
  <c r="D427" i="8"/>
  <c r="P411" i="8"/>
  <c r="D280" i="8"/>
  <c r="S324" i="8"/>
  <c r="Q295" i="8"/>
  <c r="M261" i="8"/>
  <c r="K407" i="8"/>
  <c r="Q342" i="8"/>
  <c r="G322" i="8"/>
  <c r="M323" i="8"/>
  <c r="E291" i="8"/>
  <c r="P288" i="8"/>
  <c r="Q290" i="8"/>
  <c r="G245" i="8"/>
  <c r="J391" i="8"/>
  <c r="I358" i="8"/>
  <c r="G374" i="8"/>
  <c r="Q324" i="8"/>
  <c r="I313" i="8"/>
  <c r="I280" i="8"/>
  <c r="O280" i="8"/>
  <c r="D243" i="8"/>
  <c r="K233" i="8"/>
  <c r="N436" i="8"/>
  <c r="R317" i="8"/>
  <c r="H361" i="8"/>
  <c r="N357" i="8"/>
  <c r="M311" i="8"/>
  <c r="Q288" i="8"/>
  <c r="M289" i="8"/>
  <c r="N270" i="8"/>
  <c r="C266" i="8"/>
  <c r="F210" i="8"/>
  <c r="P395" i="8"/>
  <c r="K333" i="8"/>
  <c r="H294" i="8"/>
  <c r="P364" i="8"/>
  <c r="E311" i="8"/>
  <c r="I304" i="8"/>
  <c r="C298" i="8"/>
  <c r="P290" i="8"/>
  <c r="I239" i="8"/>
  <c r="H227" i="8"/>
  <c r="I196" i="8"/>
  <c r="F381" i="8"/>
  <c r="C369" i="8"/>
  <c r="P334" i="8"/>
  <c r="P316" i="8"/>
  <c r="C320" i="8"/>
  <c r="C300" i="8"/>
  <c r="L306" i="8"/>
  <c r="S278" i="8"/>
  <c r="L288" i="8"/>
  <c r="Q385" i="8"/>
  <c r="N392" i="8"/>
  <c r="M348" i="8"/>
  <c r="H350" i="8"/>
  <c r="F317" i="8"/>
  <c r="M342" i="8"/>
  <c r="D330" i="8"/>
  <c r="N312" i="8"/>
  <c r="S288" i="8"/>
  <c r="Q284" i="8"/>
  <c r="Q319" i="8"/>
  <c r="N273" i="8"/>
  <c r="P286" i="8"/>
  <c r="S267" i="8"/>
  <c r="Q255" i="8"/>
  <c r="F241" i="8"/>
  <c r="N384" i="8"/>
  <c r="P415" i="8"/>
  <c r="E364" i="8"/>
  <c r="M321" i="8"/>
  <c r="O346" i="8"/>
  <c r="L317" i="8"/>
  <c r="N361" i="8"/>
  <c r="K350" i="8"/>
  <c r="O302" i="8"/>
  <c r="F278" i="8"/>
  <c r="N289" i="8"/>
  <c r="S286" i="8"/>
  <c r="M292" i="8"/>
  <c r="P253" i="8"/>
  <c r="F257" i="8"/>
  <c r="H197" i="8"/>
  <c r="E238" i="8"/>
  <c r="C194" i="8"/>
  <c r="F196" i="8"/>
  <c r="F201" i="8"/>
  <c r="F213" i="8"/>
  <c r="S197" i="8"/>
  <c r="P186" i="8"/>
  <c r="K180" i="8"/>
  <c r="Q184" i="8"/>
  <c r="S167" i="8"/>
  <c r="F163" i="8"/>
  <c r="H149" i="8"/>
  <c r="M145" i="8"/>
  <c r="N104" i="8"/>
  <c r="O106" i="8"/>
  <c r="Q245" i="8"/>
  <c r="O217" i="8"/>
  <c r="G200" i="8"/>
  <c r="P204" i="8"/>
  <c r="N225" i="8"/>
  <c r="J198" i="8"/>
  <c r="H186" i="8"/>
  <c r="C180" i="8"/>
  <c r="I188" i="8"/>
  <c r="C154" i="8"/>
  <c r="C134" i="8"/>
  <c r="P153" i="8"/>
  <c r="Q151" i="8"/>
  <c r="D134" i="8"/>
  <c r="I84" i="8"/>
  <c r="O101" i="8"/>
  <c r="L211" i="8"/>
  <c r="Q194" i="8"/>
  <c r="Q195" i="8"/>
  <c r="M192" i="8"/>
  <c r="S192" i="8"/>
  <c r="C191" i="8"/>
  <c r="E158" i="8"/>
  <c r="E151" i="8"/>
  <c r="M157" i="8"/>
  <c r="D130" i="8"/>
  <c r="F218" i="8"/>
  <c r="G221" i="8"/>
  <c r="P215" i="8"/>
  <c r="D184" i="8"/>
  <c r="E157" i="8"/>
  <c r="N166" i="8"/>
  <c r="C126" i="8"/>
  <c r="K159" i="8"/>
  <c r="F130" i="8"/>
  <c r="P100" i="8"/>
  <c r="K103" i="8"/>
  <c r="H110" i="8"/>
  <c r="S215" i="8"/>
  <c r="J465" i="8"/>
  <c r="S442" i="8"/>
  <c r="L544" i="8"/>
  <c r="J518" i="8"/>
  <c r="R532" i="8"/>
  <c r="G448" i="8"/>
  <c r="N455" i="8"/>
  <c r="R518" i="8"/>
  <c r="C423" i="8"/>
  <c r="O506" i="8"/>
  <c r="M406" i="8"/>
  <c r="F523" i="8"/>
  <c r="C382" i="8"/>
  <c r="E482" i="8"/>
  <c r="E403" i="8"/>
  <c r="L551" i="8"/>
  <c r="K552" i="8"/>
  <c r="L480" i="8"/>
  <c r="M444" i="8"/>
  <c r="M427" i="8"/>
  <c r="P525" i="8"/>
  <c r="E511" i="8"/>
  <c r="D472" i="8"/>
  <c r="C443" i="8"/>
  <c r="G402" i="8"/>
  <c r="F471" i="8"/>
  <c r="C490" i="8"/>
  <c r="S508" i="8"/>
  <c r="K443" i="8"/>
  <c r="F373" i="8"/>
  <c r="G347" i="8"/>
  <c r="L314" i="8"/>
  <c r="C305" i="8"/>
  <c r="K286" i="8"/>
  <c r="M245" i="8"/>
  <c r="I415" i="8"/>
  <c r="I330" i="8"/>
  <c r="N362" i="8"/>
  <c r="J317" i="8"/>
  <c r="M287" i="8"/>
  <c r="L282" i="8"/>
  <c r="I282" i="8"/>
  <c r="N269" i="8"/>
  <c r="H364" i="8"/>
  <c r="I350" i="8"/>
  <c r="G342" i="8"/>
  <c r="D374" i="8"/>
  <c r="K308" i="8"/>
  <c r="H273" i="8"/>
  <c r="E277" i="8"/>
  <c r="G265" i="8"/>
  <c r="P251" i="8"/>
  <c r="N396" i="8"/>
  <c r="P370" i="8"/>
  <c r="F334" i="8"/>
  <c r="N333" i="8"/>
  <c r="C308" i="8"/>
  <c r="L278" i="8"/>
  <c r="G280" i="8"/>
  <c r="P265" i="8"/>
  <c r="I251" i="8"/>
  <c r="Q400" i="8"/>
  <c r="N385" i="8"/>
  <c r="C329" i="8"/>
  <c r="N370" i="8"/>
  <c r="P340" i="8"/>
  <c r="C304" i="8"/>
  <c r="I273" i="8"/>
  <c r="M293" i="8"/>
  <c r="E275" i="8"/>
  <c r="C274" i="8"/>
  <c r="Q257" i="8"/>
  <c r="N222" i="8"/>
  <c r="E421" i="8"/>
  <c r="C365" i="8"/>
  <c r="N322" i="8"/>
  <c r="E285" i="8"/>
  <c r="K370" i="8"/>
  <c r="I289" i="8"/>
  <c r="N285" i="8"/>
  <c r="P277" i="8"/>
  <c r="P269" i="8"/>
  <c r="D324" i="8"/>
  <c r="K381" i="8"/>
  <c r="M344" i="8"/>
  <c r="H334" i="8"/>
  <c r="N366" i="8"/>
  <c r="C326" i="8"/>
  <c r="I323" i="8"/>
  <c r="K312" i="8"/>
  <c r="I285" i="8"/>
  <c r="D273" i="8"/>
  <c r="M309" i="8"/>
  <c r="F284" i="8"/>
  <c r="H275" i="8"/>
  <c r="O261" i="8"/>
  <c r="Q247" i="8"/>
  <c r="S239" i="8"/>
  <c r="I316" i="8"/>
  <c r="L401" i="8"/>
  <c r="E356" i="8"/>
  <c r="D288" i="8"/>
  <c r="O330" i="8"/>
  <c r="K316" i="8"/>
  <c r="N353" i="8"/>
  <c r="K330" i="8"/>
  <c r="E299" i="8"/>
  <c r="Q300" i="8"/>
  <c r="P284" i="8"/>
  <c r="K282" i="8"/>
  <c r="M284" i="8"/>
  <c r="P245" i="8"/>
  <c r="F214" i="8"/>
  <c r="H263" i="8"/>
  <c r="K242" i="8"/>
  <c r="H231" i="8"/>
  <c r="K194" i="8"/>
  <c r="M234" i="8"/>
  <c r="P195" i="8"/>
  <c r="K193" i="8"/>
  <c r="L180" i="8"/>
  <c r="I173" i="8"/>
  <c r="Q180" i="8"/>
  <c r="K158" i="8"/>
  <c r="F151" i="8"/>
  <c r="I142" i="8"/>
  <c r="N138" i="8"/>
  <c r="L134" i="8"/>
  <c r="H99" i="8"/>
  <c r="C100" i="8"/>
  <c r="G219" i="8"/>
  <c r="D204" i="8"/>
  <c r="G192" i="8"/>
  <c r="J199" i="8"/>
  <c r="N209" i="8"/>
  <c r="C193" i="8"/>
  <c r="D180" i="8"/>
  <c r="K176" i="8"/>
  <c r="I184" i="8"/>
  <c r="D167" i="8"/>
  <c r="N159" i="8"/>
  <c r="L147" i="8"/>
  <c r="H138" i="8"/>
  <c r="L122" i="8"/>
  <c r="N96" i="8"/>
  <c r="M94" i="8"/>
  <c r="P198" i="8"/>
  <c r="N195" i="8"/>
  <c r="F221" i="8"/>
  <c r="O183" i="8"/>
  <c r="K188" i="8"/>
  <c r="E186" i="8"/>
  <c r="E153" i="8"/>
  <c r="I145" i="8"/>
  <c r="S146" i="8"/>
  <c r="P116" i="8"/>
  <c r="C209" i="8"/>
  <c r="O209" i="8"/>
  <c r="L201" i="8"/>
  <c r="H178" i="8"/>
  <c r="D183" i="8"/>
  <c r="Q191" i="8"/>
  <c r="P154" i="8"/>
  <c r="C147" i="8"/>
  <c r="K111" i="8"/>
  <c r="S91" i="8"/>
  <c r="N126" i="8"/>
  <c r="O102" i="8"/>
  <c r="K207" i="8"/>
  <c r="R167" i="8"/>
  <c r="O167" i="8"/>
  <c r="S150" i="8"/>
  <c r="H98" i="8"/>
  <c r="K223" i="8"/>
  <c r="S166" i="8"/>
  <c r="I92" i="8"/>
  <c r="I202" i="8"/>
  <c r="M200" i="8"/>
  <c r="J195" i="8"/>
  <c r="G170" i="8"/>
  <c r="D162" i="8"/>
  <c r="C146" i="8"/>
  <c r="E111" i="8"/>
  <c r="L126" i="8"/>
  <c r="C84" i="8"/>
  <c r="M213" i="8"/>
  <c r="I181" i="8"/>
  <c r="C157" i="8"/>
  <c r="K138" i="8"/>
  <c r="H106" i="8"/>
  <c r="G202" i="8"/>
  <c r="Q158" i="8"/>
  <c r="R86" i="8"/>
  <c r="C205" i="8"/>
  <c r="S207" i="8"/>
  <c r="H200" i="8"/>
  <c r="D176" i="8"/>
  <c r="L162" i="8"/>
  <c r="I138" i="8"/>
  <c r="R454" i="8"/>
  <c r="I491" i="8"/>
  <c r="Q542" i="8"/>
  <c r="J543" i="8"/>
  <c r="L537" i="8"/>
  <c r="M442" i="8"/>
  <c r="C429" i="8"/>
  <c r="S500" i="8"/>
  <c r="C395" i="8"/>
  <c r="O462" i="8"/>
  <c r="F522" i="8"/>
  <c r="I519" i="8"/>
  <c r="P466" i="8"/>
  <c r="O443" i="8"/>
  <c r="M399" i="8"/>
  <c r="P545" i="8"/>
  <c r="M512" i="8"/>
  <c r="L472" i="8"/>
  <c r="L514" i="8"/>
  <c r="H437" i="8"/>
  <c r="L512" i="8"/>
  <c r="O496" i="8"/>
  <c r="O498" i="8"/>
  <c r="I446" i="8"/>
  <c r="G394" i="8"/>
  <c r="H539" i="8"/>
  <c r="H450" i="8"/>
  <c r="G466" i="8"/>
  <c r="C401" i="8"/>
  <c r="M446" i="8"/>
  <c r="I435" i="8"/>
  <c r="G330" i="8"/>
  <c r="E315" i="8"/>
  <c r="C282" i="8"/>
  <c r="J235" i="8"/>
  <c r="P399" i="8"/>
  <c r="Q321" i="8"/>
  <c r="M316" i="8"/>
  <c r="G275" i="8"/>
  <c r="C284" i="8"/>
  <c r="Q299" i="8"/>
  <c r="L280" i="8"/>
  <c r="Q267" i="8"/>
  <c r="E393" i="8"/>
  <c r="I346" i="8"/>
  <c r="M325" i="8"/>
  <c r="D350" i="8"/>
  <c r="S304" i="8"/>
  <c r="F309" i="8"/>
  <c r="I298" i="8"/>
  <c r="K251" i="8"/>
  <c r="H239" i="8"/>
  <c r="S377" i="8"/>
  <c r="P354" i="8"/>
  <c r="H324" i="8"/>
  <c r="G320" i="8"/>
  <c r="I297" i="8"/>
  <c r="N297" i="8"/>
  <c r="M277" i="8"/>
  <c r="P257" i="8"/>
  <c r="I243" i="8"/>
  <c r="H348" i="8"/>
  <c r="K377" i="8"/>
  <c r="P322" i="8"/>
  <c r="H345" i="8"/>
  <c r="P332" i="8"/>
  <c r="K300" i="8"/>
  <c r="H308" i="8"/>
  <c r="Q279" i="8"/>
  <c r="G273" i="8"/>
  <c r="M265" i="8"/>
  <c r="D209" i="8"/>
  <c r="L215" i="8"/>
  <c r="C354" i="8"/>
  <c r="C353" i="8"/>
  <c r="K314" i="8"/>
  <c r="E362" i="8"/>
  <c r="K354" i="8"/>
  <c r="O278" i="8"/>
  <c r="P280" i="8"/>
  <c r="N300" i="8"/>
  <c r="L263" i="8"/>
  <c r="G363" i="8"/>
  <c r="M376" i="8"/>
  <c r="M340" i="8"/>
  <c r="S314" i="8"/>
  <c r="N354" i="8"/>
  <c r="F318" i="8"/>
  <c r="K320" i="8"/>
  <c r="E319" i="8"/>
  <c r="Q281" i="8"/>
  <c r="F313" i="8"/>
  <c r="M301" i="8"/>
  <c r="E251" i="8"/>
  <c r="I257" i="8"/>
  <c r="H459" i="8"/>
  <c r="Q491" i="8"/>
  <c r="R526" i="8"/>
  <c r="L550" i="8"/>
  <c r="C549" i="8"/>
  <c r="S431" i="8"/>
  <c r="O407" i="8"/>
  <c r="C464" i="8"/>
  <c r="G538" i="8"/>
  <c r="K456" i="8"/>
  <c r="D527" i="8"/>
  <c r="G492" i="8"/>
  <c r="M511" i="8"/>
  <c r="I438" i="8"/>
  <c r="L391" i="8"/>
  <c r="H533" i="8"/>
  <c r="O484" i="8"/>
  <c r="S504" i="8"/>
  <c r="H441" i="8"/>
  <c r="H429" i="8"/>
  <c r="D486" i="8"/>
  <c r="K490" i="8"/>
  <c r="K492" i="8"/>
  <c r="K437" i="8"/>
  <c r="C389" i="8"/>
  <c r="H484" i="8"/>
  <c r="F456" i="8"/>
  <c r="E452" i="8"/>
  <c r="M392" i="8"/>
  <c r="I432" i="8"/>
  <c r="E417" i="8"/>
  <c r="M326" i="8"/>
  <c r="C288" i="8"/>
  <c r="E300" i="8"/>
  <c r="S229" i="8"/>
  <c r="O390" i="8"/>
  <c r="P374" i="8"/>
  <c r="I315" i="8"/>
  <c r="K362" i="8"/>
  <c r="K280" i="8"/>
  <c r="K290" i="8"/>
  <c r="N274" i="8"/>
  <c r="E253" i="8"/>
  <c r="N440" i="8"/>
  <c r="I342" i="8"/>
  <c r="O322" i="8"/>
  <c r="S325" i="8"/>
  <c r="G294" i="8"/>
  <c r="F293" i="8"/>
  <c r="I290" i="8"/>
  <c r="K243" i="8"/>
  <c r="O239" i="8"/>
  <c r="S373" i="8"/>
  <c r="P338" i="8"/>
  <c r="O316" i="8"/>
  <c r="N314" i="8"/>
  <c r="O286" i="8"/>
  <c r="L286" i="8"/>
  <c r="G270" i="8"/>
  <c r="P249" i="8"/>
  <c r="S235" i="8"/>
  <c r="G382" i="8"/>
  <c r="K369" i="8"/>
  <c r="J324" i="8"/>
  <c r="H316" i="8"/>
  <c r="P324" i="8"/>
  <c r="S296" i="8"/>
  <c r="D302" i="8"/>
  <c r="F304" i="8"/>
  <c r="H257" i="8"/>
  <c r="D235" i="8"/>
  <c r="G227" i="8"/>
  <c r="P209" i="8"/>
  <c r="L433" i="8"/>
  <c r="C345" i="8"/>
  <c r="O350" i="8"/>
  <c r="E346" i="8"/>
  <c r="G318" i="8"/>
  <c r="I271" i="8"/>
  <c r="R474" i="8"/>
  <c r="H550" i="8"/>
  <c r="R542" i="8"/>
  <c r="K517" i="8"/>
  <c r="C450" i="8"/>
  <c r="E521" i="8"/>
  <c r="I390" i="8"/>
  <c r="K421" i="8"/>
  <c r="H518" i="8"/>
  <c r="E378" i="8"/>
  <c r="S512" i="8"/>
  <c r="O472" i="8"/>
  <c r="F436" i="8"/>
  <c r="S409" i="8"/>
  <c r="H397" i="8"/>
  <c r="D541" i="8"/>
  <c r="G451" i="8"/>
  <c r="C468" i="8"/>
  <c r="C413" i="8"/>
  <c r="H405" i="8"/>
  <c r="M533" i="8"/>
  <c r="R439" i="8"/>
  <c r="O439" i="8"/>
  <c r="C393" i="8"/>
  <c r="Q420" i="8"/>
  <c r="C537" i="8"/>
  <c r="H431" i="8"/>
  <c r="O453" i="8"/>
  <c r="Q433" i="8"/>
  <c r="I400" i="8"/>
  <c r="P459" i="8"/>
  <c r="H535" i="8"/>
  <c r="M453" i="8"/>
  <c r="Q428" i="8"/>
  <c r="M338" i="8"/>
  <c r="F345" i="8"/>
  <c r="M290" i="8"/>
  <c r="N424" i="8"/>
  <c r="E287" i="8"/>
  <c r="O440" i="8"/>
  <c r="K358" i="8"/>
  <c r="C200" i="8"/>
  <c r="C314" i="8"/>
  <c r="F297" i="8"/>
  <c r="O207" i="8"/>
  <c r="I324" i="8"/>
  <c r="I245" i="8"/>
  <c r="G241" i="8"/>
  <c r="E328" i="8"/>
  <c r="P380" i="8"/>
  <c r="M299" i="8"/>
  <c r="G292" i="8"/>
  <c r="K255" i="8"/>
  <c r="H211" i="8"/>
  <c r="S385" i="8"/>
  <c r="P362" i="8"/>
  <c r="E374" i="8"/>
  <c r="H317" i="8"/>
  <c r="Q292" i="8"/>
  <c r="I277" i="8"/>
  <c r="H241" i="8"/>
  <c r="H247" i="8"/>
  <c r="L235" i="8"/>
  <c r="C227" i="8"/>
  <c r="S189" i="8"/>
  <c r="P167" i="8"/>
  <c r="G158" i="8"/>
  <c r="O161" i="8"/>
  <c r="D114" i="8"/>
  <c r="M95" i="8"/>
  <c r="N261" i="8"/>
  <c r="S231" i="8"/>
  <c r="K189" i="8"/>
  <c r="S172" i="8"/>
  <c r="S158" i="8"/>
  <c r="G161" i="8"/>
  <c r="N113" i="8"/>
  <c r="D221" i="8"/>
  <c r="D227" i="8"/>
  <c r="I178" i="8"/>
  <c r="K179" i="8"/>
  <c r="D159" i="8"/>
  <c r="K118" i="8"/>
  <c r="I200" i="8"/>
  <c r="K170" i="8"/>
  <c r="K174" i="8"/>
  <c r="D146" i="8"/>
  <c r="N92" i="8"/>
  <c r="C171" i="8"/>
  <c r="E162" i="8"/>
  <c r="P114" i="8"/>
  <c r="D231" i="8"/>
  <c r="P161" i="8"/>
  <c r="C196" i="8"/>
  <c r="M217" i="8"/>
  <c r="C192" i="8"/>
  <c r="G166" i="8"/>
  <c r="G150" i="8"/>
  <c r="H100" i="8"/>
  <c r="M198" i="8"/>
  <c r="M171" i="8"/>
  <c r="E147" i="8"/>
  <c r="H92" i="8"/>
  <c r="P223" i="8"/>
  <c r="P145" i="8"/>
  <c r="M263" i="8"/>
  <c r="E198" i="8"/>
  <c r="K181" i="8"/>
  <c r="C172" i="8"/>
  <c r="G167" i="8"/>
  <c r="M155" i="8"/>
  <c r="F127" i="8"/>
  <c r="I88" i="8"/>
  <c r="P98" i="8"/>
  <c r="M196" i="8"/>
  <c r="N229" i="8"/>
  <c r="I190" i="8"/>
  <c r="P166" i="8"/>
  <c r="O193" i="8"/>
  <c r="C158" i="8"/>
  <c r="O154" i="8"/>
  <c r="K150" i="8"/>
  <c r="P120" i="8"/>
  <c r="E99" i="8"/>
  <c r="F187" i="8"/>
  <c r="S223" i="8"/>
  <c r="N187" i="8"/>
  <c r="K166" i="8"/>
  <c r="N134" i="8"/>
  <c r="O147" i="8"/>
  <c r="G149" i="8"/>
  <c r="S193" i="8"/>
  <c r="N169" i="8"/>
  <c r="H120" i="8"/>
  <c r="K134" i="8"/>
  <c r="F194" i="8"/>
  <c r="P96" i="8"/>
  <c r="N147" i="8"/>
  <c r="N218" i="8"/>
  <c r="K122" i="8"/>
  <c r="K532" i="8"/>
  <c r="S413" i="8"/>
  <c r="G474" i="8"/>
  <c r="K549" i="8"/>
  <c r="S326" i="8"/>
  <c r="E380" i="8"/>
  <c r="Q280" i="8"/>
  <c r="F390" i="8"/>
  <c r="M283" i="8"/>
  <c r="I423" i="8"/>
  <c r="H282" i="8"/>
  <c r="O257" i="8"/>
  <c r="I311" i="8"/>
  <c r="H292" i="8"/>
  <c r="H195" i="8"/>
  <c r="H286" i="8"/>
  <c r="C310" i="8"/>
  <c r="O436" i="8"/>
  <c r="E321" i="8"/>
  <c r="D370" i="8"/>
  <c r="O275" i="8"/>
  <c r="Q287" i="8"/>
  <c r="K247" i="8"/>
  <c r="Q269" i="8"/>
  <c r="F361" i="8"/>
  <c r="P346" i="8"/>
  <c r="E358" i="8"/>
  <c r="G312" i="8"/>
  <c r="I284" i="8"/>
  <c r="N271" i="8"/>
  <c r="P237" i="8"/>
  <c r="Q235" i="8"/>
  <c r="K239" i="8"/>
  <c r="K219" i="8"/>
  <c r="Q182" i="8"/>
  <c r="F190" i="8"/>
  <c r="H124" i="8"/>
  <c r="K155" i="8"/>
  <c r="L107" i="8"/>
  <c r="E91" i="8"/>
  <c r="G233" i="8"/>
  <c r="C219" i="8"/>
  <c r="S185" i="8"/>
  <c r="L166" i="8"/>
  <c r="O158" i="8"/>
  <c r="C155" i="8"/>
  <c r="I100" i="8"/>
  <c r="H219" i="8"/>
  <c r="S203" i="8"/>
  <c r="S173" i="8"/>
  <c r="O173" i="8"/>
  <c r="D151" i="8"/>
  <c r="C87" i="8"/>
  <c r="N194" i="8"/>
  <c r="C169" i="8"/>
  <c r="M158" i="8"/>
  <c r="Q155" i="8"/>
  <c r="R85" i="8"/>
  <c r="P112" i="8"/>
  <c r="S201" i="8"/>
  <c r="K186" i="8"/>
  <c r="N118" i="8"/>
  <c r="I198" i="8"/>
  <c r="E154" i="8"/>
  <c r="C190" i="8"/>
  <c r="S200" i="8"/>
  <c r="O186" i="8"/>
  <c r="S190" i="8"/>
  <c r="I96" i="8"/>
  <c r="H84" i="8"/>
  <c r="F209" i="8"/>
  <c r="F178" i="8"/>
  <c r="D155" i="8"/>
  <c r="N100" i="8"/>
  <c r="M188" i="8"/>
  <c r="D154" i="8"/>
  <c r="G223" i="8"/>
  <c r="I180" i="8"/>
  <c r="C177" i="8"/>
  <c r="L191" i="8"/>
  <c r="N158" i="8"/>
  <c r="Q149" i="8"/>
  <c r="K154" i="8"/>
  <c r="D126" i="8"/>
  <c r="C96" i="8"/>
  <c r="F234" i="8"/>
  <c r="N204" i="8"/>
  <c r="C185" i="8"/>
  <c r="Q189" i="8"/>
  <c r="K187" i="8"/>
  <c r="P158" i="8"/>
  <c r="L163" i="8"/>
  <c r="D138" i="8"/>
  <c r="R110" i="8"/>
  <c r="K100" i="8"/>
  <c r="M106" i="8"/>
  <c r="I193" i="8"/>
  <c r="Q159" i="8"/>
  <c r="O215" i="8"/>
  <c r="C215" i="8"/>
  <c r="K204" i="8"/>
  <c r="N179" i="8"/>
  <c r="D187" i="8"/>
  <c r="I155" i="8"/>
  <c r="N114" i="8"/>
  <c r="Q161" i="8"/>
  <c r="N99" i="8"/>
  <c r="S88" i="8"/>
  <c r="E196" i="8"/>
  <c r="O229" i="8"/>
  <c r="C217" i="8"/>
  <c r="O149" i="8"/>
  <c r="C92" i="8"/>
  <c r="H153" i="8"/>
  <c r="N536" i="8"/>
  <c r="I520" i="8"/>
  <c r="M416" i="8"/>
  <c r="S448" i="8"/>
  <c r="N278" i="8"/>
  <c r="E314" i="8"/>
  <c r="C286" i="8"/>
  <c r="I338" i="8"/>
  <c r="Q311" i="8"/>
  <c r="S361" i="8"/>
  <c r="E283" i="8"/>
  <c r="M233" i="8"/>
  <c r="M362" i="8"/>
  <c r="F288" i="8"/>
  <c r="C203" i="8"/>
  <c r="L362" i="8"/>
  <c r="C306" i="8"/>
  <c r="E409" i="8"/>
  <c r="I295" i="8"/>
  <c r="D362" i="8"/>
  <c r="K278" i="8"/>
  <c r="M308" i="8"/>
  <c r="H223" i="8"/>
  <c r="N239" i="8"/>
  <c r="C381" i="8"/>
  <c r="P330" i="8"/>
  <c r="E342" i="8"/>
  <c r="S312" i="8"/>
  <c r="L273" i="8"/>
  <c r="N296" i="8"/>
  <c r="G261" i="8"/>
  <c r="D239" i="8"/>
  <c r="M255" i="8"/>
  <c r="G213" i="8"/>
  <c r="G179" i="8"/>
  <c r="D179" i="8"/>
  <c r="K161" i="8"/>
  <c r="M146" i="8"/>
  <c r="K126" i="8"/>
  <c r="E87" i="8"/>
  <c r="G239" i="8"/>
  <c r="S211" i="8"/>
  <c r="I182" i="8"/>
  <c r="L187" i="8"/>
  <c r="C161" i="8"/>
  <c r="M150" i="8"/>
  <c r="S122" i="8"/>
  <c r="C229" i="8"/>
  <c r="M238" i="8"/>
  <c r="L192" i="8"/>
  <c r="L186" i="8"/>
  <c r="S159" i="8"/>
  <c r="S104" i="8"/>
  <c r="N217" i="8"/>
  <c r="K192" i="8"/>
  <c r="E145" i="8"/>
  <c r="K146" i="8"/>
  <c r="M100" i="8"/>
  <c r="L104" i="8"/>
  <c r="L209" i="8"/>
  <c r="C165" i="8"/>
  <c r="P140" i="8"/>
  <c r="E204" i="8"/>
  <c r="L130" i="8"/>
  <c r="F226" i="8"/>
  <c r="O191" i="8"/>
  <c r="Q177" i="8"/>
  <c r="M167" i="8"/>
  <c r="H157" i="8"/>
  <c r="K96" i="8"/>
  <c r="L229" i="8"/>
  <c r="E149" i="8"/>
  <c r="E150" i="8"/>
  <c r="O94" i="8"/>
  <c r="I163" i="8"/>
  <c r="Q202" i="8"/>
  <c r="I179" i="8"/>
  <c r="H190" i="8"/>
  <c r="Q162" i="8"/>
  <c r="K165" i="8"/>
  <c r="P165" i="8"/>
  <c r="C138" i="8"/>
  <c r="S130" i="8"/>
  <c r="I89" i="8"/>
  <c r="L219" i="8"/>
  <c r="I231" i="8"/>
  <c r="M180" i="8"/>
  <c r="I185" i="8"/>
  <c r="M182" i="8"/>
  <c r="O155" i="8"/>
  <c r="N154" i="8"/>
  <c r="D136" i="8"/>
  <c r="S126" i="8"/>
  <c r="J242" i="8"/>
  <c r="O174" i="8"/>
  <c r="N107" i="8"/>
  <c r="G199" i="8"/>
  <c r="H202" i="8"/>
  <c r="I197" i="8"/>
  <c r="D172" i="8"/>
  <c r="F174" i="8"/>
  <c r="S182" i="8"/>
  <c r="E163" i="8"/>
  <c r="L154" i="8"/>
  <c r="F107" i="8"/>
  <c r="D88" i="8"/>
  <c r="I174" i="8"/>
  <c r="L151" i="8"/>
  <c r="C85" i="8"/>
  <c r="S92" i="8"/>
  <c r="F134" i="8"/>
  <c r="O363" i="8"/>
  <c r="F269" i="8"/>
  <c r="I293" i="8"/>
  <c r="L255" i="8"/>
  <c r="D290" i="8"/>
  <c r="E344" i="8"/>
  <c r="E309" i="8"/>
  <c r="C182" i="8"/>
  <c r="G154" i="8"/>
  <c r="C174" i="8"/>
  <c r="H118" i="8"/>
  <c r="M110" i="8"/>
  <c r="O185" i="8"/>
  <c r="S217" i="8"/>
  <c r="L176" i="8"/>
  <c r="G215" i="8"/>
  <c r="D174" i="8"/>
  <c r="H174" i="8"/>
  <c r="O202" i="8"/>
  <c r="M179" i="8"/>
  <c r="D190" i="8"/>
  <c r="D515" i="8"/>
  <c r="C486" i="8"/>
  <c r="H413" i="8"/>
  <c r="M510" i="8"/>
  <c r="I308" i="8"/>
  <c r="O358" i="8"/>
  <c r="M281" i="8"/>
  <c r="D325" i="8"/>
  <c r="Q307" i="8"/>
  <c r="S353" i="8"/>
  <c r="M279" i="8"/>
  <c r="H259" i="8"/>
  <c r="M346" i="8"/>
  <c r="I310" i="8"/>
  <c r="G229" i="8"/>
  <c r="L354" i="8"/>
  <c r="N284" i="8"/>
  <c r="P431" i="8"/>
  <c r="G366" i="8"/>
  <c r="I299" i="8"/>
  <c r="E310" i="8"/>
  <c r="I302" i="8"/>
  <c r="F261" i="8"/>
  <c r="O231" i="8"/>
  <c r="E376" i="8"/>
  <c r="P317" i="8"/>
  <c r="K317" i="8"/>
  <c r="M315" i="8"/>
  <c r="L310" i="8"/>
  <c r="N280" i="8"/>
  <c r="C255" i="8"/>
  <c r="D195" i="8"/>
  <c r="G231" i="8"/>
  <c r="Q200" i="8"/>
  <c r="O175" i="8"/>
  <c r="K162" i="8"/>
  <c r="G155" i="8"/>
  <c r="L150" i="8"/>
  <c r="E90" i="8"/>
  <c r="M102" i="8"/>
  <c r="K229" i="8"/>
  <c r="O204" i="8"/>
  <c r="Q178" i="8"/>
  <c r="N178" i="8"/>
  <c r="Q154" i="8"/>
  <c r="E146" i="8"/>
  <c r="C108" i="8"/>
  <c r="M194" i="8"/>
  <c r="O221" i="8"/>
  <c r="L184" i="8"/>
  <c r="F166" i="8"/>
  <c r="O153" i="8"/>
  <c r="H95" i="8"/>
  <c r="J196" i="8"/>
  <c r="O182" i="8"/>
  <c r="G159" i="8"/>
  <c r="H112" i="8"/>
  <c r="L100" i="8"/>
  <c r="F92" i="8"/>
  <c r="G185" i="8"/>
  <c r="S149" i="8"/>
  <c r="E96" i="8"/>
  <c r="O179" i="8"/>
  <c r="S95" i="8"/>
  <c r="D211" i="8"/>
  <c r="G187" i="8"/>
  <c r="N182" i="8"/>
  <c r="S165" i="8"/>
  <c r="F150" i="8"/>
  <c r="Q100" i="8"/>
  <c r="G197" i="8"/>
  <c r="J167" i="8"/>
  <c r="C122" i="8"/>
  <c r="E84" i="8"/>
  <c r="H169" i="8"/>
  <c r="C99" i="8"/>
  <c r="K196" i="8"/>
  <c r="E217" i="8"/>
  <c r="F183" i="8"/>
  <c r="O189" i="8"/>
  <c r="K157" i="8"/>
  <c r="L155" i="8"/>
  <c r="D128" i="8"/>
  <c r="E106" i="8"/>
  <c r="S99" i="8"/>
  <c r="L207" i="8"/>
  <c r="E213" i="8"/>
  <c r="E176" i="8"/>
  <c r="S180" i="8"/>
  <c r="I159" i="8"/>
  <c r="K149" i="8"/>
  <c r="N146" i="8"/>
  <c r="D124" i="8"/>
  <c r="E102" i="8"/>
  <c r="K88" i="8"/>
  <c r="F195" i="8"/>
  <c r="E174" i="8"/>
  <c r="S118" i="8"/>
  <c r="P194" i="8"/>
  <c r="O198" i="8"/>
  <c r="D169" i="8"/>
  <c r="G169" i="8"/>
  <c r="F162" i="8"/>
  <c r="D158" i="8"/>
  <c r="I153" i="8"/>
  <c r="M161" i="8"/>
  <c r="P132" i="8"/>
  <c r="F171" i="8"/>
  <c r="S147" i="8"/>
  <c r="I450" i="8"/>
  <c r="M304" i="8"/>
  <c r="D229" i="8"/>
  <c r="M360" i="8"/>
  <c r="D263" i="8"/>
  <c r="H381" i="8"/>
  <c r="L284" i="8"/>
  <c r="R162" i="8"/>
  <c r="E92" i="8"/>
  <c r="K201" i="8"/>
  <c r="E226" i="8"/>
  <c r="G195" i="8"/>
  <c r="L114" i="8"/>
  <c r="L158" i="8"/>
  <c r="M178" i="8"/>
  <c r="D122" i="8"/>
  <c r="G186" i="8"/>
  <c r="K215" i="8"/>
  <c r="M92" i="8"/>
  <c r="M229" i="8"/>
  <c r="G181" i="8"/>
  <c r="O535" i="8"/>
  <c r="C488" i="8"/>
  <c r="M541" i="8"/>
  <c r="N382" i="8"/>
  <c r="D267" i="8"/>
  <c r="E338" i="8"/>
  <c r="N266" i="8"/>
  <c r="R324" i="8"/>
  <c r="M280" i="8"/>
  <c r="O314" i="8"/>
  <c r="N281" i="8"/>
  <c r="M437" i="8"/>
  <c r="S370" i="8"/>
  <c r="G237" i="8"/>
  <c r="P419" i="8"/>
  <c r="C312" i="8"/>
  <c r="Q302" i="8"/>
  <c r="M372" i="8"/>
  <c r="G350" i="8"/>
  <c r="S366" i="8"/>
  <c r="F301" i="8"/>
  <c r="I294" i="8"/>
  <c r="F239" i="8"/>
  <c r="G355" i="8"/>
  <c r="E352" i="8"/>
  <c r="K322" i="8"/>
  <c r="N345" i="8"/>
  <c r="C292" i="8"/>
  <c r="J278" i="8"/>
  <c r="G266" i="8"/>
  <c r="M269" i="8"/>
  <c r="D196" i="8"/>
  <c r="I183" i="8"/>
  <c r="M225" i="8"/>
  <c r="F170" i="8"/>
  <c r="S175" i="8"/>
  <c r="F135" i="8"/>
  <c r="P134" i="8"/>
  <c r="H91" i="8"/>
  <c r="S209" i="8"/>
  <c r="S194" i="8"/>
  <c r="E225" i="8"/>
  <c r="F175" i="8"/>
  <c r="S179" i="8"/>
  <c r="P150" i="8"/>
  <c r="H134" i="8"/>
  <c r="R84" i="8"/>
  <c r="G225" i="8"/>
  <c r="M221" i="8"/>
  <c r="E183" i="8"/>
  <c r="O159" i="8"/>
  <c r="P138" i="8"/>
  <c r="M202" i="8"/>
  <c r="K197" i="8"/>
  <c r="C162" i="8"/>
  <c r="Q157" i="8"/>
  <c r="E98" i="8"/>
  <c r="L188" i="8"/>
  <c r="H150" i="8"/>
  <c r="F84" i="8"/>
  <c r="F179" i="8"/>
  <c r="H94" i="8"/>
  <c r="G209" i="8"/>
  <c r="S181" i="8"/>
  <c r="I162" i="8"/>
  <c r="S157" i="8"/>
  <c r="C159" i="8"/>
  <c r="D265" i="8"/>
  <c r="Q190" i="8"/>
  <c r="I167" i="8"/>
  <c r="L124" i="8"/>
  <c r="K99" i="8"/>
  <c r="D171" i="8"/>
  <c r="N95" i="8"/>
  <c r="N238" i="8"/>
  <c r="P231" i="8"/>
  <c r="S169" i="8"/>
  <c r="K183" i="8"/>
  <c r="G151" i="8"/>
  <c r="O165" i="8"/>
  <c r="D116" i="8"/>
  <c r="S108" i="8"/>
  <c r="D257" i="8"/>
  <c r="R194" i="8"/>
  <c r="H196" i="8"/>
  <c r="Q170" i="8"/>
  <c r="E171" i="8"/>
  <c r="C166" i="8"/>
  <c r="L142" i="8"/>
  <c r="S163" i="8"/>
  <c r="H114" i="8"/>
  <c r="L108" i="8"/>
  <c r="O109" i="8"/>
  <c r="P201" i="8"/>
  <c r="K182" i="8"/>
  <c r="E86" i="8"/>
  <c r="E195" i="8"/>
  <c r="F225" i="8"/>
  <c r="C189" i="8"/>
  <c r="Q193" i="8"/>
  <c r="C187" i="8"/>
  <c r="I158" i="8"/>
  <c r="M149" i="8"/>
  <c r="L118" i="8"/>
  <c r="Q96" i="8"/>
  <c r="S188" i="8"/>
  <c r="O387" i="8"/>
  <c r="E301" i="8"/>
  <c r="C341" i="8"/>
  <c r="F330" i="8"/>
  <c r="O233" i="8"/>
  <c r="Q323" i="8"/>
  <c r="I247" i="8"/>
  <c r="C178" i="8"/>
  <c r="N111" i="8"/>
  <c r="I169" i="8"/>
  <c r="G174" i="8"/>
  <c r="O187" i="8"/>
  <c r="S154" i="8"/>
  <c r="S103" i="8"/>
  <c r="P142" i="8"/>
  <c r="N151" i="8"/>
  <c r="O197" i="8"/>
  <c r="F118" i="8"/>
  <c r="Q174" i="8"/>
  <c r="L132" i="8"/>
  <c r="S407" i="8"/>
  <c r="Q434" i="8"/>
  <c r="N488" i="8"/>
  <c r="I428" i="8"/>
  <c r="H261" i="8"/>
  <c r="D308" i="8"/>
  <c r="L259" i="8"/>
  <c r="G316" i="8"/>
  <c r="P310" i="8"/>
  <c r="O354" i="8"/>
  <c r="I261" i="8"/>
  <c r="C370" i="8"/>
  <c r="S338" i="8"/>
  <c r="O269" i="8"/>
  <c r="N404" i="8"/>
  <c r="O310" i="8"/>
  <c r="Q294" i="8"/>
  <c r="M364" i="8"/>
  <c r="F342" i="8"/>
  <c r="S350" i="8"/>
  <c r="H296" i="8"/>
  <c r="H269" i="8"/>
  <c r="G235" i="8"/>
  <c r="G428" i="8"/>
  <c r="E348" i="8"/>
  <c r="N317" i="8"/>
  <c r="N337" i="8"/>
  <c r="K288" i="8"/>
  <c r="Q315" i="8"/>
  <c r="L300" i="8"/>
  <c r="I255" i="8"/>
  <c r="Q261" i="8"/>
  <c r="I195" i="8"/>
  <c r="E209" i="8"/>
  <c r="P169" i="8"/>
  <c r="L170" i="8"/>
  <c r="I161" i="8"/>
  <c r="P118" i="8"/>
  <c r="I85" i="8"/>
  <c r="G184" i="8"/>
  <c r="C175" i="8"/>
  <c r="I204" i="8"/>
  <c r="N170" i="8"/>
  <c r="K175" i="8"/>
  <c r="M159" i="8"/>
  <c r="H126" i="8"/>
  <c r="P106" i="8"/>
  <c r="K211" i="8"/>
  <c r="M204" i="8"/>
  <c r="O178" i="8"/>
  <c r="K153" i="8"/>
  <c r="L120" i="8"/>
  <c r="Q196" i="8"/>
  <c r="E192" i="8"/>
  <c r="P162" i="8"/>
  <c r="O150" i="8"/>
  <c r="P128" i="8"/>
  <c r="H132" i="8"/>
  <c r="G242" i="8"/>
  <c r="Q185" i="8"/>
  <c r="E155" i="8"/>
  <c r="S100" i="8"/>
  <c r="M186" i="8"/>
  <c r="G188" i="8"/>
  <c r="K177" i="8"/>
  <c r="E190" i="8"/>
  <c r="O151" i="8"/>
  <c r="S151" i="8"/>
  <c r="S199" i="8"/>
  <c r="C181" i="8"/>
  <c r="H158" i="8"/>
  <c r="E107" i="8"/>
  <c r="H88" i="8"/>
  <c r="I147" i="8"/>
  <c r="O98" i="8"/>
  <c r="N210" i="8"/>
  <c r="P211" i="8"/>
  <c r="M191" i="8"/>
  <c r="E178" i="8"/>
  <c r="O104" i="8"/>
  <c r="O157" i="8"/>
  <c r="N108" i="8"/>
  <c r="E104" i="8"/>
  <c r="Q233" i="8"/>
  <c r="K227" i="8"/>
  <c r="P227" i="8"/>
  <c r="H182" i="8"/>
  <c r="N190" i="8"/>
  <c r="I166" i="8"/>
  <c r="N163" i="8"/>
  <c r="S155" i="8"/>
  <c r="E94" i="8"/>
  <c r="F104" i="8"/>
  <c r="S87" i="8"/>
  <c r="E229" i="8"/>
  <c r="S161" i="8"/>
  <c r="F87" i="8"/>
  <c r="L231" i="8"/>
  <c r="R202" i="8"/>
  <c r="M184" i="8"/>
  <c r="S184" i="8"/>
  <c r="E182" i="8"/>
  <c r="G163" i="8"/>
  <c r="D163" i="8"/>
  <c r="L138" i="8"/>
  <c r="I110" i="8"/>
  <c r="D217" i="8"/>
  <c r="K191" i="8"/>
  <c r="D118" i="8"/>
  <c r="E415" i="8"/>
  <c r="K217" i="8"/>
  <c r="H298" i="8"/>
  <c r="L233" i="8"/>
  <c r="N316" i="8"/>
  <c r="K361" i="8"/>
  <c r="C278" i="8"/>
  <c r="G310" i="8"/>
  <c r="M417" i="8"/>
  <c r="S284" i="8"/>
  <c r="D201" i="8"/>
  <c r="L182" i="8"/>
  <c r="F167" i="8"/>
  <c r="Q153" i="8"/>
  <c r="H128" i="8"/>
  <c r="C176" i="8"/>
  <c r="F217" i="8"/>
  <c r="E169" i="8"/>
  <c r="O105" i="8"/>
  <c r="K151" i="8"/>
  <c r="D175" i="8"/>
  <c r="F96" i="8"/>
  <c r="M174" i="8"/>
  <c r="Q104" i="8"/>
  <c r="K444" i="8"/>
  <c r="D549" i="8"/>
  <c r="M412" i="8"/>
  <c r="O359" i="8"/>
  <c r="G211" i="8"/>
  <c r="H312" i="8"/>
  <c r="D261" i="8"/>
  <c r="S374" i="8"/>
  <c r="E242" i="8"/>
  <c r="D292" i="8"/>
  <c r="M296" i="8"/>
  <c r="K357" i="8"/>
  <c r="O282" i="8"/>
  <c r="L265" i="8"/>
  <c r="C337" i="8"/>
  <c r="M294" i="8"/>
  <c r="L247" i="8"/>
  <c r="M332" i="8"/>
  <c r="H318" i="8"/>
  <c r="O306" i="8"/>
  <c r="O296" i="8"/>
  <c r="D255" i="8"/>
  <c r="P263" i="8"/>
  <c r="E405" i="8"/>
  <c r="E340" i="8"/>
  <c r="F366" i="8"/>
  <c r="S320" i="8"/>
  <c r="I281" i="8"/>
  <c r="E305" i="8"/>
  <c r="I249" i="8"/>
  <c r="H235" i="8"/>
  <c r="S221" i="8"/>
  <c r="F230" i="8"/>
  <c r="L221" i="8"/>
  <c r="E191" i="8"/>
  <c r="E166" i="8"/>
  <c r="C118" i="8"/>
  <c r="D100" i="8"/>
  <c r="J158" i="8"/>
  <c r="P229" i="8"/>
  <c r="D170" i="8"/>
  <c r="I151" i="8"/>
  <c r="M166" i="8"/>
  <c r="M147" i="8"/>
  <c r="E110" i="8"/>
  <c r="P94" i="8"/>
  <c r="O227" i="8"/>
  <c r="L217" i="8"/>
  <c r="E165" i="8"/>
  <c r="F155" i="8"/>
  <c r="N130" i="8"/>
  <c r="N226" i="8"/>
  <c r="G183" i="8"/>
  <c r="C179" i="8"/>
  <c r="P157" i="8"/>
  <c r="S134" i="8"/>
  <c r="L140" i="8"/>
  <c r="G194" i="8"/>
  <c r="D191" i="8"/>
  <c r="L136" i="8"/>
  <c r="C88" i="8"/>
  <c r="P146" i="8"/>
  <c r="C225" i="8"/>
  <c r="I187" i="8"/>
  <c r="K169" i="8"/>
  <c r="S171" i="8"/>
  <c r="H154" i="8"/>
  <c r="K108" i="8"/>
  <c r="F238" i="8"/>
  <c r="G190" i="8"/>
  <c r="C91" i="8"/>
  <c r="K130" i="8"/>
  <c r="P217" i="8"/>
  <c r="M151" i="8"/>
  <c r="H102" i="8"/>
  <c r="G217" i="8"/>
  <c r="Q186" i="8"/>
  <c r="Q181" i="8"/>
  <c r="K190" i="8"/>
  <c r="Q165" i="8"/>
  <c r="F139" i="8"/>
  <c r="S107" i="8"/>
  <c r="M96" i="8"/>
  <c r="E199" i="8"/>
  <c r="G198" i="8"/>
  <c r="G177" i="8"/>
  <c r="M169" i="8"/>
  <c r="M162" i="8"/>
  <c r="Q167" i="8"/>
  <c r="M163" i="8"/>
  <c r="P136" i="8"/>
  <c r="N103" i="8"/>
  <c r="D96" i="8"/>
  <c r="E184" i="8"/>
  <c r="Q145" i="8"/>
  <c r="Q92" i="8"/>
  <c r="D207" i="8"/>
  <c r="L195" i="8"/>
  <c r="R166" i="8"/>
  <c r="E175" i="8"/>
  <c r="L190" i="8"/>
  <c r="C149" i="8"/>
  <c r="F146" i="8"/>
  <c r="P122" i="8"/>
  <c r="I104" i="8"/>
  <c r="N221" i="8"/>
  <c r="K167" i="8"/>
  <c r="P95" i="8"/>
  <c r="L96" i="8"/>
  <c r="C163" i="8"/>
  <c r="D249" i="8"/>
  <c r="L225" i="8"/>
  <c r="O170" i="8"/>
  <c r="H142" i="8"/>
  <c r="K163" i="8"/>
  <c r="P104" i="8"/>
  <c r="J194" i="8"/>
  <c r="P102" i="8"/>
  <c r="F159" i="8"/>
  <c r="H87" i="8"/>
  <c r="F86" i="8"/>
  <c r="G193" i="8"/>
  <c r="D142" i="8"/>
  <c r="F126" i="8"/>
  <c r="Q183" i="8"/>
  <c r="N155" i="8"/>
  <c r="I154" i="8"/>
  <c r="O89" i="8"/>
  <c r="O88" i="8"/>
  <c r="O87" i="8"/>
  <c r="L88" i="8"/>
  <c r="M85" i="8"/>
  <c r="M84" i="8"/>
  <c r="L84" i="8"/>
  <c r="M88" i="8"/>
  <c r="L87" i="8"/>
  <c r="P88" i="8"/>
  <c r="M91" i="8"/>
  <c r="P86" i="8"/>
  <c r="P89" i="8"/>
  <c r="L91" i="8"/>
  <c r="P91" i="8"/>
  <c r="O91" i="8"/>
  <c r="L89" i="8"/>
  <c r="O90" i="8"/>
  <c r="P85" i="8"/>
  <c r="M89" i="8"/>
  <c r="O85" i="8"/>
  <c r="P87" i="8"/>
  <c r="O84" i="8"/>
  <c r="M90" i="8"/>
  <c r="L90" i="8"/>
  <c r="P90" i="8"/>
  <c r="O86" i="8"/>
  <c r="P84" i="8"/>
  <c r="L86" i="8"/>
  <c r="M87" i="8"/>
  <c r="L85" i="8"/>
  <c r="M86" i="8"/>
  <c r="Q84" i="8"/>
  <c r="N89" i="8"/>
  <c r="Q86" i="8"/>
  <c r="N84" i="8"/>
  <c r="Q89" i="8"/>
  <c r="Q90" i="8"/>
  <c r="Q88" i="8"/>
  <c r="N91" i="8"/>
  <c r="N85" i="8"/>
  <c r="Q85" i="8"/>
  <c r="Q87" i="8"/>
  <c r="N88" i="8"/>
  <c r="Q91" i="8"/>
  <c r="N87" i="8"/>
  <c r="N90" i="8"/>
  <c r="N86" i="8"/>
  <c r="AH5" i="22"/>
  <c r="AH5" i="20"/>
  <c r="AH5" i="23"/>
  <c r="AH5" i="24"/>
  <c r="AH5" i="18"/>
  <c r="AH5" i="19"/>
  <c r="AH5" i="21"/>
  <c r="R5" i="20"/>
  <c r="R5" i="22"/>
  <c r="R5" i="23"/>
  <c r="R5" i="24"/>
  <c r="R5" i="18"/>
  <c r="R5" i="19"/>
  <c r="R5" i="21"/>
  <c r="W5" i="19"/>
  <c r="W5" i="20"/>
  <c r="W5" i="21"/>
  <c r="W5" i="24"/>
  <c r="W5" i="22"/>
  <c r="W5" i="23"/>
  <c r="W5" i="18"/>
  <c r="AG5" i="21"/>
  <c r="AG5" i="19"/>
  <c r="AG5" i="22"/>
  <c r="AG5" i="23"/>
  <c r="AG5" i="18"/>
  <c r="AG5" i="24"/>
  <c r="AG5" i="20"/>
  <c r="Q5" i="21"/>
  <c r="Q5" i="22"/>
  <c r="Q5" i="18"/>
  <c r="Q5" i="19"/>
  <c r="Q5" i="23"/>
  <c r="Q5" i="24"/>
  <c r="Q5" i="20"/>
  <c r="X5" i="20"/>
  <c r="X5" i="21"/>
  <c r="X5" i="22"/>
  <c r="X5" i="23"/>
  <c r="X5" i="18"/>
  <c r="X5" i="24"/>
  <c r="X5" i="19"/>
  <c r="V5" i="18"/>
  <c r="V5" i="19"/>
  <c r="V5" i="20"/>
  <c r="V5" i="21"/>
  <c r="V5" i="23"/>
  <c r="V5" i="22"/>
  <c r="V5" i="24"/>
  <c r="U5" i="24"/>
  <c r="U5" i="22"/>
  <c r="U5" i="18"/>
  <c r="U5" i="19"/>
  <c r="U5" i="20"/>
  <c r="U5" i="21"/>
  <c r="U5" i="23"/>
  <c r="AL5" i="23"/>
  <c r="AL5" i="24"/>
  <c r="AL5" i="18"/>
  <c r="AL5" i="19"/>
  <c r="AL5" i="20"/>
  <c r="AL5" i="21"/>
  <c r="AL5" i="22"/>
  <c r="T5" i="23"/>
  <c r="T5" i="24"/>
  <c r="T5" i="18"/>
  <c r="T5" i="19"/>
  <c r="T5" i="20"/>
  <c r="T5" i="21"/>
  <c r="T5" i="22"/>
  <c r="AK5" i="22"/>
  <c r="AK5" i="23"/>
  <c r="AK5" i="24"/>
  <c r="AK5" i="18"/>
  <c r="AK5" i="19"/>
  <c r="AK5" i="20"/>
  <c r="AK5" i="21"/>
  <c r="S5" i="22"/>
  <c r="S5" i="23"/>
  <c r="S5" i="24"/>
  <c r="S5" i="21"/>
  <c r="S5" i="18"/>
  <c r="S5" i="19"/>
  <c r="S5" i="20"/>
  <c r="U5" i="16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V231" i="20" l="1"/>
  <c r="Z231" i="20" s="1"/>
  <c r="V227" i="20"/>
  <c r="V226" i="20"/>
  <c r="V229" i="20"/>
  <c r="V230" i="20"/>
  <c r="V228" i="20"/>
  <c r="S229" i="20"/>
  <c r="AC229" i="20" s="1"/>
  <c r="S227" i="20"/>
  <c r="AC227" i="20" s="1"/>
  <c r="S230" i="20"/>
  <c r="AC230" i="20" s="1"/>
  <c r="S226" i="20"/>
  <c r="S231" i="20"/>
  <c r="AC231" i="20" s="1"/>
  <c r="S228" i="20"/>
  <c r="AC228" i="20" s="1"/>
  <c r="T229" i="20"/>
  <c r="AD229" i="20" s="1"/>
  <c r="T228" i="20"/>
  <c r="AD228" i="20" s="1"/>
  <c r="T226" i="20"/>
  <c r="AD226" i="20" s="1"/>
  <c r="T230" i="20"/>
  <c r="AD230" i="20" s="1"/>
  <c r="T231" i="20"/>
  <c r="AD231" i="20" s="1"/>
  <c r="T227" i="20"/>
  <c r="AD227" i="20" s="1"/>
  <c r="X226" i="20"/>
  <c r="X231" i="20"/>
  <c r="AB231" i="20" s="1"/>
  <c r="X228" i="20"/>
  <c r="AB228" i="20" s="1"/>
  <c r="X227" i="20"/>
  <c r="AB227" i="20" s="1"/>
  <c r="X230" i="20"/>
  <c r="X229" i="20"/>
  <c r="AB229" i="20" s="1"/>
  <c r="V283" i="22"/>
  <c r="V261" i="22"/>
  <c r="Z261" i="22" s="1"/>
  <c r="V288" i="22"/>
  <c r="Z288" i="22" s="1"/>
  <c r="V254" i="22"/>
  <c r="V263" i="22"/>
  <c r="V272" i="22"/>
  <c r="V273" i="22"/>
  <c r="V293" i="22"/>
  <c r="Z293" i="22" s="1"/>
  <c r="V251" i="22"/>
  <c r="Z251" i="22" s="1"/>
  <c r="V297" i="22"/>
  <c r="Z297" i="22" s="1"/>
  <c r="V275" i="22"/>
  <c r="Z275" i="22" s="1"/>
  <c r="V249" i="22"/>
  <c r="V298" i="22"/>
  <c r="Z298" i="22" s="1"/>
  <c r="V290" i="22"/>
  <c r="V257" i="22"/>
  <c r="Z257" i="22" s="1"/>
  <c r="V233" i="22"/>
  <c r="Z233" i="22" s="1"/>
  <c r="V289" i="22"/>
  <c r="Z289" i="22" s="1"/>
  <c r="V253" i="22"/>
  <c r="V268" i="22"/>
  <c r="V248" i="22"/>
  <c r="Z248" i="22" s="1"/>
  <c r="V227" i="22"/>
  <c r="Z227" i="22" s="1"/>
  <c r="V246" i="22"/>
  <c r="Z246" i="22" s="1"/>
  <c r="V294" i="22"/>
  <c r="Z294" i="22" s="1"/>
  <c r="V301" i="22"/>
  <c r="Z301" i="22" s="1"/>
  <c r="V244" i="22"/>
  <c r="Z244" i="22" s="1"/>
  <c r="V255" i="22"/>
  <c r="Z255" i="22" s="1"/>
  <c r="V305" i="22"/>
  <c r="Z305" i="22" s="1"/>
  <c r="V241" i="22"/>
  <c r="Z241" i="22" s="1"/>
  <c r="V303" i="22"/>
  <c r="Z303" i="22" s="1"/>
  <c r="V258" i="22"/>
  <c r="Z258" i="22" s="1"/>
  <c r="V256" i="22"/>
  <c r="V266" i="22"/>
  <c r="Z266" i="22" s="1"/>
  <c r="V285" i="22"/>
  <c r="V237" i="22"/>
  <c r="V295" i="22"/>
  <c r="Z295" i="22" s="1"/>
  <c r="V306" i="22"/>
  <c r="Z306" i="22" s="1"/>
  <c r="V231" i="22"/>
  <c r="Z231" i="22" s="1"/>
  <c r="V279" i="22"/>
  <c r="V232" i="22"/>
  <c r="Z232" i="22" s="1"/>
  <c r="V264" i="22"/>
  <c r="Z264" i="22" s="1"/>
  <c r="V282" i="22"/>
  <c r="Z282" i="22" s="1"/>
  <c r="V300" i="22"/>
  <c r="Z300" i="22" s="1"/>
  <c r="V267" i="22"/>
  <c r="V292" i="22"/>
  <c r="V245" i="22"/>
  <c r="V276" i="22"/>
  <c r="Z276" i="22" s="1"/>
  <c r="V296" i="22"/>
  <c r="V240" i="22"/>
  <c r="Z240" i="22" s="1"/>
  <c r="V281" i="22"/>
  <c r="Z281" i="22" s="1"/>
  <c r="V265" i="22"/>
  <c r="Z265" i="22" s="1"/>
  <c r="V278" i="22"/>
  <c r="V299" i="22"/>
  <c r="Z299" i="22" s="1"/>
  <c r="V236" i="22"/>
  <c r="V243" i="22"/>
  <c r="Z243" i="22" s="1"/>
  <c r="V239" i="22"/>
  <c r="Z239" i="22" s="1"/>
  <c r="V229" i="22"/>
  <c r="Z229" i="22" s="1"/>
  <c r="V274" i="22"/>
  <c r="V259" i="22"/>
  <c r="Z259" i="22" s="1"/>
  <c r="V247" i="22"/>
  <c r="Z247" i="22" s="1"/>
  <c r="V280" i="22"/>
  <c r="Z280" i="22" s="1"/>
  <c r="V230" i="22"/>
  <c r="V250" i="22"/>
  <c r="Z250" i="22" s="1"/>
  <c r="V277" i="22"/>
  <c r="Z277" i="22" s="1"/>
  <c r="V287" i="22"/>
  <c r="V269" i="22"/>
  <c r="V235" i="22"/>
  <c r="V302" i="22"/>
  <c r="V238" i="22"/>
  <c r="V304" i="22"/>
  <c r="Z304" i="22" s="1"/>
  <c r="V291" i="22"/>
  <c r="V286" i="22"/>
  <c r="Z286" i="22" s="1"/>
  <c r="V262" i="22"/>
  <c r="V270" i="22"/>
  <c r="Z270" i="22" s="1"/>
  <c r="V242" i="22"/>
  <c r="Z242" i="22" s="1"/>
  <c r="V271" i="22"/>
  <c r="V252" i="22"/>
  <c r="V234" i="22"/>
  <c r="Z234" i="22" s="1"/>
  <c r="V228" i="22"/>
  <c r="Z228" i="22" s="1"/>
  <c r="V284" i="22"/>
  <c r="Z284" i="22" s="1"/>
  <c r="V260" i="22"/>
  <c r="Z260" i="22" s="1"/>
  <c r="W227" i="20"/>
  <c r="AA227" i="20" s="1"/>
  <c r="W230" i="20"/>
  <c r="AA230" i="20" s="1"/>
  <c r="W229" i="20"/>
  <c r="AA229" i="20" s="1"/>
  <c r="W226" i="20"/>
  <c r="AA226" i="20" s="1"/>
  <c r="W228" i="20"/>
  <c r="AA228" i="20" s="1"/>
  <c r="W231" i="20"/>
  <c r="AA231" i="20" s="1"/>
  <c r="S234" i="22"/>
  <c r="S232" i="22"/>
  <c r="S242" i="22"/>
  <c r="S248" i="22"/>
  <c r="S252" i="22"/>
  <c r="S267" i="22"/>
  <c r="AC267" i="22" s="1"/>
  <c r="S274" i="22"/>
  <c r="S289" i="22"/>
  <c r="AC289" i="22" s="1"/>
  <c r="S284" i="22"/>
  <c r="AC284" i="22" s="1"/>
  <c r="S283" i="22"/>
  <c r="AC283" i="22" s="1"/>
  <c r="S301" i="22"/>
  <c r="AC301" i="22" s="1"/>
  <c r="S294" i="22"/>
  <c r="S235" i="22"/>
  <c r="AC235" i="22" s="1"/>
  <c r="S239" i="22"/>
  <c r="S257" i="22"/>
  <c r="S245" i="22"/>
  <c r="AC245" i="22" s="1"/>
  <c r="S253" i="22"/>
  <c r="S260" i="22"/>
  <c r="S269" i="22"/>
  <c r="S259" i="22"/>
  <c r="S254" i="22"/>
  <c r="AC254" i="22" s="1"/>
  <c r="S268" i="22"/>
  <c r="S295" i="22"/>
  <c r="AC295" i="22" s="1"/>
  <c r="S231" i="22"/>
  <c r="AC231" i="22" s="1"/>
  <c r="S230" i="22"/>
  <c r="AC230" i="22" s="1"/>
  <c r="S237" i="22"/>
  <c r="S228" i="22"/>
  <c r="S247" i="22"/>
  <c r="S244" i="22"/>
  <c r="AC244" i="22" s="1"/>
  <c r="S265" i="22"/>
  <c r="AC265" i="22" s="1"/>
  <c r="S276" i="22"/>
  <c r="S270" i="22"/>
  <c r="AC270" i="22" s="1"/>
  <c r="S285" i="22"/>
  <c r="S297" i="22"/>
  <c r="AC297" i="22" s="1"/>
  <c r="S303" i="22"/>
  <c r="AC303" i="22" s="1"/>
  <c r="S229" i="22"/>
  <c r="S227" i="22"/>
  <c r="S256" i="22"/>
  <c r="S272" i="22"/>
  <c r="AC272" i="22" s="1"/>
  <c r="S290" i="22"/>
  <c r="S281" i="22"/>
  <c r="S300" i="22"/>
  <c r="S291" i="22"/>
  <c r="S258" i="22"/>
  <c r="AC258" i="22" s="1"/>
  <c r="S280" i="22"/>
  <c r="S278" i="22"/>
  <c r="S287" i="22"/>
  <c r="S233" i="22"/>
  <c r="S261" i="22"/>
  <c r="AC261" i="22" s="1"/>
  <c r="S304" i="22"/>
  <c r="AC304" i="22" s="1"/>
  <c r="S236" i="22"/>
  <c r="S243" i="22"/>
  <c r="S241" i="22"/>
  <c r="AC241" i="22" s="1"/>
  <c r="S249" i="22"/>
  <c r="S240" i="22"/>
  <c r="S251" i="22"/>
  <c r="S263" i="22"/>
  <c r="AC263" i="22" s="1"/>
  <c r="S273" i="22"/>
  <c r="S262" i="22"/>
  <c r="AC262" i="22" s="1"/>
  <c r="S271" i="22"/>
  <c r="S286" i="22"/>
  <c r="S266" i="22"/>
  <c r="AC266" i="22" s="1"/>
  <c r="S292" i="22"/>
  <c r="S296" i="22"/>
  <c r="AC296" i="22" s="1"/>
  <c r="S298" i="22"/>
  <c r="AC298" i="22" s="1"/>
  <c r="S306" i="22"/>
  <c r="AC306" i="22" s="1"/>
  <c r="S246" i="22"/>
  <c r="AC246" i="22" s="1"/>
  <c r="S255" i="22"/>
  <c r="AC255" i="22" s="1"/>
  <c r="S282" i="22"/>
  <c r="AC282" i="22" s="1"/>
  <c r="S288" i="22"/>
  <c r="S293" i="22"/>
  <c r="AC293" i="22" s="1"/>
  <c r="S277" i="22"/>
  <c r="AC277" i="22" s="1"/>
  <c r="S299" i="22"/>
  <c r="S302" i="22"/>
  <c r="AC302" i="22" s="1"/>
  <c r="S275" i="22"/>
  <c r="S238" i="22"/>
  <c r="AC238" i="22" s="1"/>
  <c r="S250" i="22"/>
  <c r="S264" i="22"/>
  <c r="S279" i="22"/>
  <c r="S305" i="22"/>
  <c r="X240" i="22"/>
  <c r="AB240" i="22" s="1"/>
  <c r="X301" i="22"/>
  <c r="AB301" i="22" s="1"/>
  <c r="X259" i="22"/>
  <c r="AB259" i="22" s="1"/>
  <c r="X263" i="22"/>
  <c r="AB263" i="22" s="1"/>
  <c r="X286" i="22"/>
  <c r="X289" i="22"/>
  <c r="AB289" i="22" s="1"/>
  <c r="X241" i="22"/>
  <c r="X237" i="22"/>
  <c r="X253" i="22"/>
  <c r="X255" i="22"/>
  <c r="AB255" i="22" s="1"/>
  <c r="X269" i="22"/>
  <c r="AB269" i="22" s="1"/>
  <c r="X273" i="22"/>
  <c r="AB273" i="22" s="1"/>
  <c r="X252" i="22"/>
  <c r="X292" i="22"/>
  <c r="AB292" i="22" s="1"/>
  <c r="X291" i="22"/>
  <c r="AB291" i="22" s="1"/>
  <c r="X246" i="22"/>
  <c r="AB246" i="22" s="1"/>
  <c r="X278" i="22"/>
  <c r="X295" i="22"/>
  <c r="AB295" i="22" s="1"/>
  <c r="X236" i="22"/>
  <c r="AB236" i="22" s="1"/>
  <c r="X266" i="22"/>
  <c r="X298" i="22"/>
  <c r="AB298" i="22" s="1"/>
  <c r="X290" i="22"/>
  <c r="AB290" i="22" s="1"/>
  <c r="X245" i="22"/>
  <c r="X234" i="22"/>
  <c r="X256" i="22"/>
  <c r="X243" i="22"/>
  <c r="AB243" i="22" s="1"/>
  <c r="X228" i="22"/>
  <c r="AB228" i="22" s="1"/>
  <c r="X262" i="22"/>
  <c r="X249" i="22"/>
  <c r="X299" i="22"/>
  <c r="AB299" i="22" s="1"/>
  <c r="X268" i="22"/>
  <c r="X296" i="22"/>
  <c r="X272" i="22"/>
  <c r="AB272" i="22" s="1"/>
  <c r="X277" i="22"/>
  <c r="AB277" i="22" s="1"/>
  <c r="X257" i="22"/>
  <c r="AB257" i="22" s="1"/>
  <c r="X254" i="22"/>
  <c r="AB254" i="22" s="1"/>
  <c r="X270" i="22"/>
  <c r="X300" i="22"/>
  <c r="X261" i="22"/>
  <c r="AB261" i="22" s="1"/>
  <c r="X235" i="22"/>
  <c r="X233" i="22"/>
  <c r="AB233" i="22" s="1"/>
  <c r="X265" i="22"/>
  <c r="AB265" i="22" s="1"/>
  <c r="X284" i="22"/>
  <c r="AB284" i="22" s="1"/>
  <c r="X250" i="22"/>
  <c r="AB250" i="22" s="1"/>
  <c r="X244" i="22"/>
  <c r="AB244" i="22" s="1"/>
  <c r="X282" i="22"/>
  <c r="AB282" i="22" s="1"/>
  <c r="X287" i="22"/>
  <c r="X230" i="22"/>
  <c r="X227" i="22"/>
  <c r="AB227" i="22" s="1"/>
  <c r="X258" i="22"/>
  <c r="AB258" i="22" s="1"/>
  <c r="X283" i="22"/>
  <c r="X285" i="22"/>
  <c r="AB285" i="22" s="1"/>
  <c r="X276" i="22"/>
  <c r="AB276" i="22" s="1"/>
  <c r="X297" i="22"/>
  <c r="AB297" i="22" s="1"/>
  <c r="X239" i="22"/>
  <c r="AB239" i="22" s="1"/>
  <c r="X229" i="22"/>
  <c r="AB229" i="22" s="1"/>
  <c r="X264" i="22"/>
  <c r="AB264" i="22" s="1"/>
  <c r="X279" i="22"/>
  <c r="AB279" i="22" s="1"/>
  <c r="X293" i="22"/>
  <c r="AB293" i="22" s="1"/>
  <c r="X302" i="22"/>
  <c r="AB302" i="22" s="1"/>
  <c r="X247" i="22"/>
  <c r="X238" i="22"/>
  <c r="X280" i="22"/>
  <c r="AB280" i="22" s="1"/>
  <c r="X248" i="22"/>
  <c r="AB248" i="22" s="1"/>
  <c r="X242" i="22"/>
  <c r="X275" i="22"/>
  <c r="AB275" i="22" s="1"/>
  <c r="X306" i="22"/>
  <c r="AB306" i="22" s="1"/>
  <c r="X303" i="22"/>
  <c r="AB303" i="22" s="1"/>
  <c r="X267" i="22"/>
  <c r="AB267" i="22" s="1"/>
  <c r="X305" i="22"/>
  <c r="X294" i="22"/>
  <c r="AB294" i="22" s="1"/>
  <c r="X304" i="22"/>
  <c r="AB304" i="22" s="1"/>
  <c r="X274" i="22"/>
  <c r="AB274" i="22" s="1"/>
  <c r="X271" i="22"/>
  <c r="AB271" i="22" s="1"/>
  <c r="X232" i="22"/>
  <c r="AB232" i="22" s="1"/>
  <c r="X281" i="22"/>
  <c r="AB281" i="22" s="1"/>
  <c r="X288" i="22"/>
  <c r="AB288" i="22" s="1"/>
  <c r="X251" i="22"/>
  <c r="AB251" i="22" s="1"/>
  <c r="X231" i="22"/>
  <c r="AB231" i="22" s="1"/>
  <c r="X260" i="22"/>
  <c r="U238" i="22"/>
  <c r="Y238" i="22" s="1"/>
  <c r="U280" i="22"/>
  <c r="Y280" i="22" s="1"/>
  <c r="U230" i="22"/>
  <c r="Y230" i="22" s="1"/>
  <c r="U301" i="22"/>
  <c r="Y301" i="22" s="1"/>
  <c r="U293" i="22"/>
  <c r="Y293" i="22" s="1"/>
  <c r="U239" i="22"/>
  <c r="Y239" i="22" s="1"/>
  <c r="U247" i="22"/>
  <c r="Y247" i="22" s="1"/>
  <c r="U237" i="22"/>
  <c r="Y237" i="22" s="1"/>
  <c r="U228" i="22"/>
  <c r="Y228" i="22" s="1"/>
  <c r="U260" i="22"/>
  <c r="Y260" i="22" s="1"/>
  <c r="U258" i="22"/>
  <c r="Y258" i="22" s="1"/>
  <c r="U299" i="22"/>
  <c r="Y299" i="22" s="1"/>
  <c r="U229" i="22"/>
  <c r="Y229" i="22" s="1"/>
  <c r="U302" i="22"/>
  <c r="Y302" i="22" s="1"/>
  <c r="U267" i="22"/>
  <c r="Y267" i="22" s="1"/>
  <c r="U255" i="22"/>
  <c r="Y255" i="22" s="1"/>
  <c r="U285" i="22"/>
  <c r="Y285" i="22" s="1"/>
  <c r="U251" i="22"/>
  <c r="Y251" i="22" s="1"/>
  <c r="U256" i="22"/>
  <c r="Y256" i="22" s="1"/>
  <c r="U248" i="22"/>
  <c r="Y248" i="22" s="1"/>
  <c r="U232" i="22"/>
  <c r="Y232" i="22" s="1"/>
  <c r="U283" i="22"/>
  <c r="Y283" i="22" s="1"/>
  <c r="U231" i="22"/>
  <c r="Y231" i="22" s="1"/>
  <c r="U265" i="22"/>
  <c r="Y265" i="22" s="1"/>
  <c r="U278" i="22"/>
  <c r="Y278" i="22" s="1"/>
  <c r="U292" i="22"/>
  <c r="Y292" i="22" s="1"/>
  <c r="U271" i="22"/>
  <c r="Y271" i="22" s="1"/>
  <c r="U263" i="22"/>
  <c r="Y263" i="22" s="1"/>
  <c r="U279" i="22"/>
  <c r="Y279" i="22" s="1"/>
  <c r="U281" i="22"/>
  <c r="Y281" i="22" s="1"/>
  <c r="U274" i="22"/>
  <c r="Y274" i="22" s="1"/>
  <c r="U305" i="22"/>
  <c r="Y305" i="22" s="1"/>
  <c r="U289" i="22"/>
  <c r="Y289" i="22" s="1"/>
  <c r="U244" i="22"/>
  <c r="Y244" i="22" s="1"/>
  <c r="U288" i="22"/>
  <c r="Y288" i="22" s="1"/>
  <c r="U306" i="22"/>
  <c r="Y306" i="22" s="1"/>
  <c r="U264" i="22"/>
  <c r="Y264" i="22" s="1"/>
  <c r="U294" i="22"/>
  <c r="Y294" i="22" s="1"/>
  <c r="U300" i="22"/>
  <c r="Y300" i="22" s="1"/>
  <c r="U233" i="22"/>
  <c r="Y233" i="22" s="1"/>
  <c r="U242" i="22"/>
  <c r="Y242" i="22" s="1"/>
  <c r="U277" i="22"/>
  <c r="Y277" i="22" s="1"/>
  <c r="U245" i="22"/>
  <c r="Y245" i="22" s="1"/>
  <c r="U246" i="22"/>
  <c r="Y246" i="22" s="1"/>
  <c r="U290" i="22"/>
  <c r="Y290" i="22" s="1"/>
  <c r="U227" i="22"/>
  <c r="Y227" i="22" s="1"/>
  <c r="U296" i="22"/>
  <c r="Y296" i="22" s="1"/>
  <c r="U273" i="22"/>
  <c r="Y273" i="22" s="1"/>
  <c r="U254" i="22"/>
  <c r="Y254" i="22" s="1"/>
  <c r="U266" i="22"/>
  <c r="Y266" i="22" s="1"/>
  <c r="U250" i="22"/>
  <c r="Y250" i="22" s="1"/>
  <c r="U269" i="22"/>
  <c r="Y269" i="22" s="1"/>
  <c r="U257" i="22"/>
  <c r="Y257" i="22" s="1"/>
  <c r="U262" i="22"/>
  <c r="Y262" i="22" s="1"/>
  <c r="U282" i="22"/>
  <c r="Y282" i="22" s="1"/>
  <c r="U261" i="22"/>
  <c r="Y261" i="22" s="1"/>
  <c r="U298" i="22"/>
  <c r="Y298" i="22" s="1"/>
  <c r="U295" i="22"/>
  <c r="Y295" i="22" s="1"/>
  <c r="U241" i="22"/>
  <c r="Y241" i="22" s="1"/>
  <c r="U287" i="22"/>
  <c r="Y287" i="22" s="1"/>
  <c r="U304" i="22"/>
  <c r="Y304" i="22" s="1"/>
  <c r="U291" i="22"/>
  <c r="Y291" i="22" s="1"/>
  <c r="U234" i="22"/>
  <c r="Y234" i="22" s="1"/>
  <c r="U272" i="22"/>
  <c r="Y272" i="22" s="1"/>
  <c r="U253" i="22"/>
  <c r="Y253" i="22" s="1"/>
  <c r="U275" i="22"/>
  <c r="Y275" i="22" s="1"/>
  <c r="U259" i="22"/>
  <c r="Y259" i="22" s="1"/>
  <c r="U286" i="22"/>
  <c r="Y286" i="22" s="1"/>
  <c r="U270" i="22"/>
  <c r="Y270" i="22" s="1"/>
  <c r="U236" i="22"/>
  <c r="Y236" i="22" s="1"/>
  <c r="U297" i="22"/>
  <c r="Y297" i="22" s="1"/>
  <c r="U268" i="22"/>
  <c r="Y268" i="22" s="1"/>
  <c r="U243" i="22"/>
  <c r="Y243" i="22" s="1"/>
  <c r="U276" i="22"/>
  <c r="Y276" i="22" s="1"/>
  <c r="U303" i="22"/>
  <c r="Y303" i="22" s="1"/>
  <c r="U249" i="22"/>
  <c r="Y249" i="22" s="1"/>
  <c r="U240" i="22"/>
  <c r="Y240" i="22" s="1"/>
  <c r="U235" i="22"/>
  <c r="Y235" i="22" s="1"/>
  <c r="U252" i="22"/>
  <c r="Y252" i="22" s="1"/>
  <c r="U284" i="22"/>
  <c r="Y284" i="22" s="1"/>
  <c r="W275" i="22"/>
  <c r="AA275" i="22" s="1"/>
  <c r="W250" i="22"/>
  <c r="AA250" i="22" s="1"/>
  <c r="W264" i="22"/>
  <c r="AA264" i="22" s="1"/>
  <c r="W233" i="22"/>
  <c r="AA233" i="22" s="1"/>
  <c r="W303" i="22"/>
  <c r="AA303" i="22" s="1"/>
  <c r="W241" i="22"/>
  <c r="AA241" i="22" s="1"/>
  <c r="W254" i="22"/>
  <c r="AA254" i="22" s="1"/>
  <c r="W292" i="22"/>
  <c r="AA292" i="22" s="1"/>
  <c r="W302" i="22"/>
  <c r="AA302" i="22" s="1"/>
  <c r="W260" i="22"/>
  <c r="AA260" i="22" s="1"/>
  <c r="W293" i="22"/>
  <c r="AA293" i="22" s="1"/>
  <c r="W278" i="22"/>
  <c r="AA278" i="22" s="1"/>
  <c r="W238" i="22"/>
  <c r="AA238" i="22" s="1"/>
  <c r="W231" i="22"/>
  <c r="AA231" i="22" s="1"/>
  <c r="W288" i="22"/>
  <c r="AA288" i="22" s="1"/>
  <c r="W265" i="22"/>
  <c r="AA265" i="22" s="1"/>
  <c r="W243" i="22"/>
  <c r="AA243" i="22" s="1"/>
  <c r="W248" i="22"/>
  <c r="AA248" i="22" s="1"/>
  <c r="W281" i="22"/>
  <c r="AA281" i="22" s="1"/>
  <c r="W279" i="22"/>
  <c r="AA279" i="22" s="1"/>
  <c r="W274" i="22"/>
  <c r="AA274" i="22" s="1"/>
  <c r="W258" i="22"/>
  <c r="AA258" i="22" s="1"/>
  <c r="W290" i="22"/>
  <c r="AA290" i="22" s="1"/>
  <c r="W262" i="22"/>
  <c r="AA262" i="22" s="1"/>
  <c r="W229" i="22"/>
  <c r="AA229" i="22" s="1"/>
  <c r="W295" i="22"/>
  <c r="AA295" i="22" s="1"/>
  <c r="W271" i="22"/>
  <c r="AA271" i="22" s="1"/>
  <c r="W244" i="22"/>
  <c r="AA244" i="22" s="1"/>
  <c r="W284" i="22"/>
  <c r="AA284" i="22" s="1"/>
  <c r="W246" i="22"/>
  <c r="AA246" i="22" s="1"/>
  <c r="W285" i="22"/>
  <c r="AA285" i="22" s="1"/>
  <c r="W299" i="22"/>
  <c r="AA299" i="22" s="1"/>
  <c r="W247" i="22"/>
  <c r="AA247" i="22" s="1"/>
  <c r="W228" i="22"/>
  <c r="AA228" i="22" s="1"/>
  <c r="W257" i="22"/>
  <c r="AA257" i="22" s="1"/>
  <c r="W294" i="22"/>
  <c r="AA294" i="22" s="1"/>
  <c r="W306" i="22"/>
  <c r="AA306" i="22" s="1"/>
  <c r="W298" i="22"/>
  <c r="AA298" i="22" s="1"/>
  <c r="W239" i="22"/>
  <c r="AA239" i="22" s="1"/>
  <c r="W227" i="22"/>
  <c r="AA227" i="22" s="1"/>
  <c r="W256" i="22"/>
  <c r="AA256" i="22" s="1"/>
  <c r="W301" i="22"/>
  <c r="AA301" i="22" s="1"/>
  <c r="W277" i="22"/>
  <c r="AA277" i="22" s="1"/>
  <c r="W266" i="22"/>
  <c r="AA266" i="22" s="1"/>
  <c r="W236" i="22"/>
  <c r="AA236" i="22" s="1"/>
  <c r="W280" i="22"/>
  <c r="AA280" i="22" s="1"/>
  <c r="W240" i="22"/>
  <c r="AA240" i="22" s="1"/>
  <c r="W305" i="22"/>
  <c r="AA305" i="22" s="1"/>
  <c r="W296" i="22"/>
  <c r="AA296" i="22" s="1"/>
  <c r="W268" i="22"/>
  <c r="AA268" i="22" s="1"/>
  <c r="W252" i="22"/>
  <c r="AA252" i="22" s="1"/>
  <c r="W232" i="22"/>
  <c r="AA232" i="22" s="1"/>
  <c r="W304" i="22"/>
  <c r="AA304" i="22" s="1"/>
  <c r="W259" i="22"/>
  <c r="AA259" i="22" s="1"/>
  <c r="W289" i="22"/>
  <c r="AA289" i="22" s="1"/>
  <c r="W273" i="22"/>
  <c r="AA273" i="22" s="1"/>
  <c r="W267" i="22"/>
  <c r="AA267" i="22" s="1"/>
  <c r="W297" i="22"/>
  <c r="AA297" i="22" s="1"/>
  <c r="W286" i="22"/>
  <c r="AA286" i="22" s="1"/>
  <c r="W263" i="22"/>
  <c r="AA263" i="22" s="1"/>
  <c r="W251" i="22"/>
  <c r="AA251" i="22" s="1"/>
  <c r="W272" i="22"/>
  <c r="AA272" i="22" s="1"/>
  <c r="W230" i="22"/>
  <c r="AA230" i="22" s="1"/>
  <c r="W276" i="22"/>
  <c r="AA276" i="22" s="1"/>
  <c r="W253" i="22"/>
  <c r="AA253" i="22" s="1"/>
  <c r="W249" i="22"/>
  <c r="AA249" i="22" s="1"/>
  <c r="W282" i="22"/>
  <c r="AA282" i="22" s="1"/>
  <c r="W261" i="22"/>
  <c r="AA261" i="22" s="1"/>
  <c r="W235" i="22"/>
  <c r="AA235" i="22" s="1"/>
  <c r="W270" i="22"/>
  <c r="AA270" i="22" s="1"/>
  <c r="W291" i="22"/>
  <c r="AA291" i="22" s="1"/>
  <c r="W255" i="22"/>
  <c r="AA255" i="22" s="1"/>
  <c r="W300" i="22"/>
  <c r="AA300" i="22" s="1"/>
  <c r="W287" i="22"/>
  <c r="AA287" i="22" s="1"/>
  <c r="W234" i="22"/>
  <c r="AA234" i="22" s="1"/>
  <c r="W237" i="22"/>
  <c r="AA237" i="22" s="1"/>
  <c r="W269" i="22"/>
  <c r="AA269" i="22" s="1"/>
  <c r="W283" i="22"/>
  <c r="AA283" i="22" s="1"/>
  <c r="W242" i="22"/>
  <c r="AA242" i="22" s="1"/>
  <c r="W245" i="22"/>
  <c r="AA245" i="22" s="1"/>
  <c r="R230" i="20"/>
  <c r="R231" i="20"/>
  <c r="R226" i="20"/>
  <c r="R229" i="20"/>
  <c r="R227" i="20"/>
  <c r="R228" i="20"/>
  <c r="U231" i="20"/>
  <c r="Y231" i="20" s="1"/>
  <c r="U226" i="20"/>
  <c r="Y226" i="20" s="1"/>
  <c r="U230" i="20"/>
  <c r="Y230" i="20" s="1"/>
  <c r="U228" i="20"/>
  <c r="Y228" i="20" s="1"/>
  <c r="U229" i="20"/>
  <c r="Y229" i="20" s="1"/>
  <c r="U227" i="20"/>
  <c r="Y227" i="20" s="1"/>
  <c r="AH226" i="20"/>
  <c r="AJ226" i="20" s="1"/>
  <c r="AH229" i="20"/>
  <c r="AJ229" i="20" s="1"/>
  <c r="AH230" i="20"/>
  <c r="AJ230" i="20" s="1"/>
  <c r="AH228" i="20"/>
  <c r="AJ228" i="20" s="1"/>
  <c r="AH227" i="20"/>
  <c r="AJ227" i="20" s="1"/>
  <c r="AH231" i="20"/>
  <c r="AJ231" i="20" s="1"/>
  <c r="AL233" i="22"/>
  <c r="AN233" i="22" s="1"/>
  <c r="AL246" i="22"/>
  <c r="AN246" i="22" s="1"/>
  <c r="AL264" i="22"/>
  <c r="AN264" i="22" s="1"/>
  <c r="AL258" i="22"/>
  <c r="AN258" i="22" s="1"/>
  <c r="AL273" i="22"/>
  <c r="AN273" i="22" s="1"/>
  <c r="AL279" i="22"/>
  <c r="AN279" i="22" s="1"/>
  <c r="AL266" i="22"/>
  <c r="AN266" i="22" s="1"/>
  <c r="AL281" i="22"/>
  <c r="AN281" i="22" s="1"/>
  <c r="AL306" i="22"/>
  <c r="AN306" i="22" s="1"/>
  <c r="AL257" i="22"/>
  <c r="AN257" i="22" s="1"/>
  <c r="AL232" i="22"/>
  <c r="AN232" i="22" s="1"/>
  <c r="AL227" i="22"/>
  <c r="AL261" i="22"/>
  <c r="AN261" i="22" s="1"/>
  <c r="AL249" i="22"/>
  <c r="AN249" i="22" s="1"/>
  <c r="AL248" i="22"/>
  <c r="AN248" i="22" s="1"/>
  <c r="AL252" i="22"/>
  <c r="AN252" i="22" s="1"/>
  <c r="AL272" i="22"/>
  <c r="AN272" i="22" s="1"/>
  <c r="AL274" i="22"/>
  <c r="AL284" i="22"/>
  <c r="AN284" i="22" s="1"/>
  <c r="AL283" i="22"/>
  <c r="AN283" i="22" s="1"/>
  <c r="AL301" i="22"/>
  <c r="AN301" i="22" s="1"/>
  <c r="AL299" i="22"/>
  <c r="AN299" i="22" s="1"/>
  <c r="AL294" i="22"/>
  <c r="AN294" i="22" s="1"/>
  <c r="AL235" i="22"/>
  <c r="AN235" i="22" s="1"/>
  <c r="AL234" i="22"/>
  <c r="AN234" i="22" s="1"/>
  <c r="AL229" i="22"/>
  <c r="AL242" i="22"/>
  <c r="AN242" i="22" s="1"/>
  <c r="AL253" i="22"/>
  <c r="AN253" i="22" s="1"/>
  <c r="AL245" i="22"/>
  <c r="AN245" i="22" s="1"/>
  <c r="AL260" i="22"/>
  <c r="AN260" i="22" s="1"/>
  <c r="AL254" i="22"/>
  <c r="AN254" i="22" s="1"/>
  <c r="AL275" i="22"/>
  <c r="AN275" i="22" s="1"/>
  <c r="AL277" i="22"/>
  <c r="AN277" i="22" s="1"/>
  <c r="AL304" i="22"/>
  <c r="AN304" i="22" s="1"/>
  <c r="AL302" i="22"/>
  <c r="AN302" i="22" s="1"/>
  <c r="AL239" i="22"/>
  <c r="AN239" i="22" s="1"/>
  <c r="AL250" i="22"/>
  <c r="AN250" i="22" s="1"/>
  <c r="AL259" i="22"/>
  <c r="AN259" i="22" s="1"/>
  <c r="AL269" i="22"/>
  <c r="AN269" i="22" s="1"/>
  <c r="AL267" i="22"/>
  <c r="AN267" i="22" s="1"/>
  <c r="AL270" i="22"/>
  <c r="AN270" i="22" s="1"/>
  <c r="AL297" i="22"/>
  <c r="AN297" i="22" s="1"/>
  <c r="AL305" i="22"/>
  <c r="AN305" i="22" s="1"/>
  <c r="AL230" i="22"/>
  <c r="AN230" i="22" s="1"/>
  <c r="AL287" i="22"/>
  <c r="AN287" i="22" s="1"/>
  <c r="AL231" i="22"/>
  <c r="AN231" i="22" s="1"/>
  <c r="AL286" i="22"/>
  <c r="AN286" i="22" s="1"/>
  <c r="AL289" i="22"/>
  <c r="AN289" i="22" s="1"/>
  <c r="AL296" i="22"/>
  <c r="AN296" i="22" s="1"/>
  <c r="AL256" i="22"/>
  <c r="AN256" i="22" s="1"/>
  <c r="AL278" i="22"/>
  <c r="AN278" i="22" s="1"/>
  <c r="AL291" i="22"/>
  <c r="AL228" i="22"/>
  <c r="AN228" i="22" s="1"/>
  <c r="AL236" i="22"/>
  <c r="AN236" i="22" s="1"/>
  <c r="AL243" i="22"/>
  <c r="AN243" i="22" s="1"/>
  <c r="AL240" i="22"/>
  <c r="AN240" i="22" s="1"/>
  <c r="AL265" i="22"/>
  <c r="AN265" i="22" s="1"/>
  <c r="AL263" i="22"/>
  <c r="AN263" i="22" s="1"/>
  <c r="AL262" i="22"/>
  <c r="AN262" i="22" s="1"/>
  <c r="AL282" i="22"/>
  <c r="AN282" i="22" s="1"/>
  <c r="AL271" i="22"/>
  <c r="AN271" i="22" s="1"/>
  <c r="AL300" i="22"/>
  <c r="AL237" i="22"/>
  <c r="AN237" i="22" s="1"/>
  <c r="AL292" i="22"/>
  <c r="AN292" i="22" s="1"/>
  <c r="AL288" i="22"/>
  <c r="AN288" i="22" s="1"/>
  <c r="AL293" i="22"/>
  <c r="AN293" i="22" s="1"/>
  <c r="AL276" i="22"/>
  <c r="AN276" i="22" s="1"/>
  <c r="AL303" i="22"/>
  <c r="AN303" i="22" s="1"/>
  <c r="AL247" i="22"/>
  <c r="AN247" i="22" s="1"/>
  <c r="AL268" i="22"/>
  <c r="AN268" i="22" s="1"/>
  <c r="AL238" i="22"/>
  <c r="AN238" i="22" s="1"/>
  <c r="AL251" i="22"/>
  <c r="AN251" i="22" s="1"/>
  <c r="AL244" i="22"/>
  <c r="AN244" i="22" s="1"/>
  <c r="AL280" i="22"/>
  <c r="AN280" i="22" s="1"/>
  <c r="AL285" i="22"/>
  <c r="AN285" i="22" s="1"/>
  <c r="AL298" i="22"/>
  <c r="AN298" i="22" s="1"/>
  <c r="AL255" i="22"/>
  <c r="AN255" i="22" s="1"/>
  <c r="AL241" i="22"/>
  <c r="AN241" i="22" s="1"/>
  <c r="AL295" i="22"/>
  <c r="AN295" i="22" s="1"/>
  <c r="AL290" i="22"/>
  <c r="AN290" i="22" s="1"/>
  <c r="T235" i="22"/>
  <c r="AD235" i="22" s="1"/>
  <c r="T239" i="22"/>
  <c r="AD239" i="22" s="1"/>
  <c r="T257" i="22"/>
  <c r="AD257" i="22" s="1"/>
  <c r="T253" i="22"/>
  <c r="AD253" i="22" s="1"/>
  <c r="T260" i="22"/>
  <c r="AD260" i="22" s="1"/>
  <c r="T269" i="22"/>
  <c r="AD269" i="22" s="1"/>
  <c r="T259" i="22"/>
  <c r="AD259" i="22" s="1"/>
  <c r="T279" i="22"/>
  <c r="AD279" i="22" s="1"/>
  <c r="T299" i="22"/>
  <c r="AD299" i="22" s="1"/>
  <c r="T231" i="22"/>
  <c r="AD231" i="22" s="1"/>
  <c r="T228" i="22"/>
  <c r="AD228" i="22" s="1"/>
  <c r="T250" i="22"/>
  <c r="AD250" i="22" s="1"/>
  <c r="T277" i="22"/>
  <c r="AD277" i="22" s="1"/>
  <c r="T275" i="22"/>
  <c r="AD275" i="22" s="1"/>
  <c r="T296" i="22"/>
  <c r="T302" i="22"/>
  <c r="AD302" i="22" s="1"/>
  <c r="T230" i="22"/>
  <c r="AD230" i="22" s="1"/>
  <c r="T256" i="22"/>
  <c r="AD256" i="22" s="1"/>
  <c r="T255" i="22"/>
  <c r="AD255" i="22" s="1"/>
  <c r="T262" i="22"/>
  <c r="AD262" i="22" s="1"/>
  <c r="T280" i="22"/>
  <c r="AD280" i="22" s="1"/>
  <c r="T300" i="22"/>
  <c r="AD300" i="22" s="1"/>
  <c r="T304" i="22"/>
  <c r="AD304" i="22" s="1"/>
  <c r="T295" i="22"/>
  <c r="AD295" i="22" s="1"/>
  <c r="T237" i="22"/>
  <c r="AD237" i="22" s="1"/>
  <c r="T229" i="22"/>
  <c r="AD229" i="22" s="1"/>
  <c r="T242" i="22"/>
  <c r="AD242" i="22" s="1"/>
  <c r="T245" i="22"/>
  <c r="AD245" i="22" s="1"/>
  <c r="T265" i="22"/>
  <c r="AD265" i="22" s="1"/>
  <c r="T258" i="22"/>
  <c r="AD258" i="22" s="1"/>
  <c r="T278" i="22"/>
  <c r="AD278" i="22" s="1"/>
  <c r="T284" i="22"/>
  <c r="AD284" i="22" s="1"/>
  <c r="T287" i="22"/>
  <c r="AD287" i="22" s="1"/>
  <c r="T240" i="22"/>
  <c r="AD240" i="22" s="1"/>
  <c r="T248" i="22"/>
  <c r="AD248" i="22" s="1"/>
  <c r="T263" i="22"/>
  <c r="AD263" i="22" s="1"/>
  <c r="T273" i="22"/>
  <c r="AD273" i="22" s="1"/>
  <c r="T271" i="22"/>
  <c r="AD271" i="22" s="1"/>
  <c r="T286" i="22"/>
  <c r="AD286" i="22" s="1"/>
  <c r="T292" i="22"/>
  <c r="AD292" i="22" s="1"/>
  <c r="T233" i="22"/>
  <c r="AD233" i="22" s="1"/>
  <c r="T261" i="22"/>
  <c r="AD261" i="22" s="1"/>
  <c r="T272" i="22"/>
  <c r="AD272" i="22" s="1"/>
  <c r="T281" i="22"/>
  <c r="AD281" i="22" s="1"/>
  <c r="T236" i="22"/>
  <c r="AD236" i="22" s="1"/>
  <c r="T243" i="22"/>
  <c r="AD243" i="22" s="1"/>
  <c r="T251" i="22"/>
  <c r="AD251" i="22" s="1"/>
  <c r="T291" i="22"/>
  <c r="AD291" i="22" s="1"/>
  <c r="T298" i="22"/>
  <c r="AD298" i="22" s="1"/>
  <c r="T306" i="22"/>
  <c r="AD306" i="22" s="1"/>
  <c r="T234" i="22"/>
  <c r="AD234" i="22" s="1"/>
  <c r="T238" i="22"/>
  <c r="AD238" i="22" s="1"/>
  <c r="T246" i="22"/>
  <c r="T282" i="22"/>
  <c r="AD282" i="22" s="1"/>
  <c r="T274" i="22"/>
  <c r="AD274" i="22" s="1"/>
  <c r="T285" i="22"/>
  <c r="AD285" i="22" s="1"/>
  <c r="T288" i="22"/>
  <c r="AD288" i="22" s="1"/>
  <c r="T293" i="22"/>
  <c r="AD293" i="22" s="1"/>
  <c r="T301" i="22"/>
  <c r="AD301" i="22" s="1"/>
  <c r="T303" i="22"/>
  <c r="AD303" i="22" s="1"/>
  <c r="T241" i="22"/>
  <c r="AD241" i="22" s="1"/>
  <c r="T249" i="22"/>
  <c r="AD249" i="22" s="1"/>
  <c r="T268" i="22"/>
  <c r="AD268" i="22" s="1"/>
  <c r="T276" i="22"/>
  <c r="AD276" i="22" s="1"/>
  <c r="T266" i="22"/>
  <c r="AD266" i="22" s="1"/>
  <c r="T227" i="22"/>
  <c r="AD227" i="22" s="1"/>
  <c r="T254" i="22"/>
  <c r="AD254" i="22" s="1"/>
  <c r="T270" i="22"/>
  <c r="AD270" i="22" s="1"/>
  <c r="T283" i="22"/>
  <c r="AD283" i="22" s="1"/>
  <c r="T294" i="22"/>
  <c r="AD294" i="22" s="1"/>
  <c r="T244" i="22"/>
  <c r="AD244" i="22" s="1"/>
  <c r="T297" i="22"/>
  <c r="AD297" i="22" s="1"/>
  <c r="T252" i="22"/>
  <c r="AD252" i="22" s="1"/>
  <c r="T232" i="22"/>
  <c r="AD232" i="22" s="1"/>
  <c r="T264" i="22"/>
  <c r="AD264" i="22" s="1"/>
  <c r="T267" i="22"/>
  <c r="AD267" i="22" s="1"/>
  <c r="T247" i="22"/>
  <c r="AD247" i="22" s="1"/>
  <c r="T290" i="22"/>
  <c r="AD290" i="22" s="1"/>
  <c r="T289" i="22"/>
  <c r="AD289" i="22" s="1"/>
  <c r="T305" i="22"/>
  <c r="AD305" i="22" s="1"/>
  <c r="AL226" i="20"/>
  <c r="AN226" i="20" s="1"/>
  <c r="AL227" i="20"/>
  <c r="AL231" i="20"/>
  <c r="AL228" i="20"/>
  <c r="AN228" i="20" s="1"/>
  <c r="AL229" i="20"/>
  <c r="AN229" i="20" s="1"/>
  <c r="AL230" i="20"/>
  <c r="R229" i="22"/>
  <c r="R228" i="22"/>
  <c r="R249" i="22"/>
  <c r="R234" i="22"/>
  <c r="R239" i="22"/>
  <c r="R259" i="22"/>
  <c r="R272" i="22"/>
  <c r="R267" i="22"/>
  <c r="R270" i="22"/>
  <c r="R291" i="22"/>
  <c r="R295" i="22"/>
  <c r="R299" i="22"/>
  <c r="R289" i="22"/>
  <c r="R302" i="22"/>
  <c r="R301" i="22"/>
  <c r="R236" i="22"/>
  <c r="R231" i="22"/>
  <c r="R252" i="22"/>
  <c r="R246" i="22"/>
  <c r="R258" i="22"/>
  <c r="R265" i="22"/>
  <c r="R253" i="22"/>
  <c r="R256" i="22"/>
  <c r="R279" i="22"/>
  <c r="R281" i="22"/>
  <c r="R282" i="22"/>
  <c r="R303" i="22"/>
  <c r="R245" i="22"/>
  <c r="R233" i="22"/>
  <c r="R243" i="22"/>
  <c r="R238" i="22"/>
  <c r="R263" i="22"/>
  <c r="R276" i="22"/>
  <c r="R271" i="22"/>
  <c r="R274" i="22"/>
  <c r="R283" i="22"/>
  <c r="R306" i="22"/>
  <c r="R305" i="22"/>
  <c r="R235" i="22"/>
  <c r="R230" i="22"/>
  <c r="R260" i="22"/>
  <c r="R290" i="22"/>
  <c r="R297" i="22"/>
  <c r="R296" i="22"/>
  <c r="R280" i="22"/>
  <c r="R278" i="22"/>
  <c r="R294" i="22"/>
  <c r="R241" i="22"/>
  <c r="R227" i="22"/>
  <c r="R254" i="22"/>
  <c r="R287" i="22"/>
  <c r="R300" i="22"/>
  <c r="R275" i="22"/>
  <c r="R240" i="22"/>
  <c r="R257" i="22"/>
  <c r="R264" i="22"/>
  <c r="R304" i="22"/>
  <c r="R244" i="22"/>
  <c r="R269" i="22"/>
  <c r="R273" i="22"/>
  <c r="R266" i="22"/>
  <c r="R288" i="22"/>
  <c r="R298" i="22"/>
  <c r="R262" i="22"/>
  <c r="R237" i="22"/>
  <c r="R268" i="22"/>
  <c r="R292" i="22"/>
  <c r="R248" i="22"/>
  <c r="R251" i="22"/>
  <c r="R232" i="22"/>
  <c r="R250" i="22"/>
  <c r="R261" i="22"/>
  <c r="R277" i="22"/>
  <c r="R247" i="22"/>
  <c r="R255" i="22"/>
  <c r="R286" i="22"/>
  <c r="R293" i="22"/>
  <c r="R285" i="22"/>
  <c r="R242" i="22"/>
  <c r="R284" i="22"/>
  <c r="AH242" i="22"/>
  <c r="AJ242" i="22" s="1"/>
  <c r="AH244" i="22"/>
  <c r="AJ244" i="22" s="1"/>
  <c r="AH251" i="22"/>
  <c r="AJ251" i="22" s="1"/>
  <c r="AH263" i="22"/>
  <c r="AJ263" i="22" s="1"/>
  <c r="AH293" i="22"/>
  <c r="AJ293" i="22" s="1"/>
  <c r="AH286" i="22"/>
  <c r="AJ286" i="22" s="1"/>
  <c r="AH292" i="22"/>
  <c r="AJ292" i="22" s="1"/>
  <c r="AH291" i="22"/>
  <c r="AJ291" i="22" s="1"/>
  <c r="AH231" i="22"/>
  <c r="AJ231" i="22" s="1"/>
  <c r="AH230" i="22"/>
  <c r="AJ230" i="22" s="1"/>
  <c r="AH236" i="22"/>
  <c r="AJ236" i="22" s="1"/>
  <c r="AH241" i="22"/>
  <c r="AJ241" i="22" s="1"/>
  <c r="AH261" i="22"/>
  <c r="AJ261" i="22" s="1"/>
  <c r="AH274" i="22"/>
  <c r="AJ274" i="22" s="1"/>
  <c r="AH269" i="22"/>
  <c r="AJ269" i="22" s="1"/>
  <c r="AH272" i="22"/>
  <c r="AJ272" i="22" s="1"/>
  <c r="AH271" i="22"/>
  <c r="AJ271" i="22" s="1"/>
  <c r="AH281" i="22"/>
  <c r="AJ281" i="22" s="1"/>
  <c r="AH304" i="22"/>
  <c r="AJ304" i="22" s="1"/>
  <c r="AH303" i="22"/>
  <c r="AJ303" i="22" s="1"/>
  <c r="AH298" i="22"/>
  <c r="AJ298" i="22" s="1"/>
  <c r="AH233" i="22"/>
  <c r="AJ233" i="22" s="1"/>
  <c r="AH228" i="22"/>
  <c r="AJ228" i="22" s="1"/>
  <c r="AH243" i="22"/>
  <c r="AJ243" i="22" s="1"/>
  <c r="AH246" i="22"/>
  <c r="AJ246" i="22" s="1"/>
  <c r="AH248" i="22"/>
  <c r="AJ248" i="22" s="1"/>
  <c r="AH265" i="22"/>
  <c r="AJ265" i="22" s="1"/>
  <c r="AH255" i="22"/>
  <c r="AJ255" i="22" s="1"/>
  <c r="AH266" i="22"/>
  <c r="AJ266" i="22" s="1"/>
  <c r="AH278" i="22"/>
  <c r="AJ278" i="22" s="1"/>
  <c r="AH297" i="22"/>
  <c r="AJ297" i="22" s="1"/>
  <c r="AH283" i="22"/>
  <c r="AJ283" i="22" s="1"/>
  <c r="AH296" i="22"/>
  <c r="AJ296" i="22" s="1"/>
  <c r="AH295" i="22"/>
  <c r="AJ295" i="22" s="1"/>
  <c r="AH290" i="22"/>
  <c r="AJ290" i="22" s="1"/>
  <c r="AH235" i="22"/>
  <c r="AJ235" i="22" s="1"/>
  <c r="AH247" i="22"/>
  <c r="AJ247" i="22" s="1"/>
  <c r="AH254" i="22"/>
  <c r="AJ254" i="22" s="1"/>
  <c r="AH257" i="22"/>
  <c r="AJ257" i="22" s="1"/>
  <c r="AH264" i="22"/>
  <c r="AJ264" i="22" s="1"/>
  <c r="AH270" i="22"/>
  <c r="AJ270" i="22" s="1"/>
  <c r="AH273" i="22"/>
  <c r="AJ273" i="22" s="1"/>
  <c r="AH289" i="22"/>
  <c r="AJ289" i="22" s="1"/>
  <c r="AH262" i="22"/>
  <c r="AJ262" i="22" s="1"/>
  <c r="AH299" i="22"/>
  <c r="AJ299" i="22" s="1"/>
  <c r="AH227" i="22"/>
  <c r="AJ227" i="22" s="1"/>
  <c r="AH229" i="22"/>
  <c r="AJ229" i="22" s="1"/>
  <c r="AH232" i="22"/>
  <c r="AJ232" i="22" s="1"/>
  <c r="AH302" i="22"/>
  <c r="AJ302" i="22" s="1"/>
  <c r="AH237" i="22"/>
  <c r="AJ237" i="22" s="1"/>
  <c r="AH245" i="22"/>
  <c r="AJ245" i="22" s="1"/>
  <c r="AH267" i="22"/>
  <c r="AJ267" i="22" s="1"/>
  <c r="AH277" i="22"/>
  <c r="AJ277" i="22" s="1"/>
  <c r="AH279" i="22"/>
  <c r="AJ279" i="22" s="1"/>
  <c r="AH282" i="22"/>
  <c r="AJ282" i="22" s="1"/>
  <c r="AH280" i="22"/>
  <c r="AJ280" i="22" s="1"/>
  <c r="AH259" i="22"/>
  <c r="AJ259" i="22" s="1"/>
  <c r="AH284" i="22"/>
  <c r="AJ284" i="22" s="1"/>
  <c r="AH234" i="22"/>
  <c r="AJ234" i="22" s="1"/>
  <c r="AH260" i="22"/>
  <c r="AJ260" i="22" s="1"/>
  <c r="AH276" i="22"/>
  <c r="AJ276" i="22" s="1"/>
  <c r="AH287" i="22"/>
  <c r="AJ287" i="22" s="1"/>
  <c r="AH252" i="22"/>
  <c r="AJ252" i="22" s="1"/>
  <c r="AH268" i="22"/>
  <c r="AJ268" i="22" s="1"/>
  <c r="AH301" i="22"/>
  <c r="AJ301" i="22" s="1"/>
  <c r="AH300" i="22"/>
  <c r="AJ300" i="22" s="1"/>
  <c r="AH250" i="22"/>
  <c r="AJ250" i="22" s="1"/>
  <c r="AH275" i="22"/>
  <c r="AJ275" i="22" s="1"/>
  <c r="AH285" i="22"/>
  <c r="AJ285" i="22" s="1"/>
  <c r="AH256" i="22"/>
  <c r="AJ256" i="22" s="1"/>
  <c r="AH239" i="22"/>
  <c r="AJ239" i="22" s="1"/>
  <c r="AH253" i="22"/>
  <c r="AJ253" i="22" s="1"/>
  <c r="AH294" i="22"/>
  <c r="AJ294" i="22" s="1"/>
  <c r="AH305" i="22"/>
  <c r="AJ305" i="22" s="1"/>
  <c r="AH238" i="22"/>
  <c r="AJ238" i="22" s="1"/>
  <c r="AH249" i="22"/>
  <c r="AJ249" i="22" s="1"/>
  <c r="AH240" i="22"/>
  <c r="AJ240" i="22" s="1"/>
  <c r="AH258" i="22"/>
  <c r="AJ258" i="22" s="1"/>
  <c r="AH288" i="22"/>
  <c r="AJ288" i="22" s="1"/>
  <c r="AH306" i="22"/>
  <c r="AJ306" i="22" s="1"/>
  <c r="S9" i="20"/>
  <c r="S17" i="20"/>
  <c r="S25" i="20"/>
  <c r="AC25" i="20" s="1"/>
  <c r="S46" i="20"/>
  <c r="AC46" i="20" s="1"/>
  <c r="S13" i="20"/>
  <c r="S21" i="20"/>
  <c r="S10" i="20"/>
  <c r="S54" i="20"/>
  <c r="S31" i="20"/>
  <c r="S18" i="20"/>
  <c r="S12" i="20"/>
  <c r="S20" i="20"/>
  <c r="S28" i="20"/>
  <c r="S29" i="20"/>
  <c r="S14" i="20"/>
  <c r="S22" i="20"/>
  <c r="S35" i="20"/>
  <c r="S11" i="20"/>
  <c r="S19" i="20"/>
  <c r="S27" i="20"/>
  <c r="S26" i="20"/>
  <c r="S30" i="20"/>
  <c r="S63" i="20"/>
  <c r="S16" i="20"/>
  <c r="S24" i="20"/>
  <c r="S7" i="20"/>
  <c r="S15" i="20"/>
  <c r="S23" i="20"/>
  <c r="S8" i="20"/>
  <c r="S38" i="20"/>
  <c r="S39" i="20"/>
  <c r="S47" i="20"/>
  <c r="S55" i="20"/>
  <c r="S57" i="20"/>
  <c r="S61" i="20"/>
  <c r="S69" i="20"/>
  <c r="S77" i="20"/>
  <c r="S65" i="20"/>
  <c r="AC65" i="20" s="1"/>
  <c r="S73" i="20"/>
  <c r="S81" i="20"/>
  <c r="S135" i="20"/>
  <c r="S94" i="20"/>
  <c r="S102" i="20"/>
  <c r="AC102" i="20" s="1"/>
  <c r="S138" i="20"/>
  <c r="S136" i="20"/>
  <c r="S145" i="20"/>
  <c r="S155" i="20"/>
  <c r="AC155" i="20" s="1"/>
  <c r="S37" i="20"/>
  <c r="AC37" i="20" s="1"/>
  <c r="S45" i="20"/>
  <c r="S53" i="20"/>
  <c r="S60" i="20"/>
  <c r="S68" i="20"/>
  <c r="AC68" i="20" s="1"/>
  <c r="S76" i="20"/>
  <c r="AC76" i="20" s="1"/>
  <c r="S64" i="20"/>
  <c r="AC64" i="20" s="1"/>
  <c r="S72" i="20"/>
  <c r="S80" i="20"/>
  <c r="S85" i="20"/>
  <c r="S93" i="20"/>
  <c r="S101" i="20"/>
  <c r="S109" i="20"/>
  <c r="S122" i="20"/>
  <c r="S95" i="20"/>
  <c r="S103" i="20"/>
  <c r="AC103" i="20" s="1"/>
  <c r="S119" i="20"/>
  <c r="AC119" i="20" s="1"/>
  <c r="S127" i="20"/>
  <c r="S130" i="20"/>
  <c r="S124" i="20"/>
  <c r="S147" i="20"/>
  <c r="S34" i="20"/>
  <c r="S79" i="20"/>
  <c r="S32" i="20"/>
  <c r="S62" i="20"/>
  <c r="S70" i="20"/>
  <c r="S78" i="20"/>
  <c r="S108" i="20"/>
  <c r="S91" i="20"/>
  <c r="S99" i="20"/>
  <c r="AC99" i="20" s="1"/>
  <c r="S107" i="20"/>
  <c r="S110" i="20"/>
  <c r="S157" i="20"/>
  <c r="S141" i="20"/>
  <c r="S140" i="20"/>
  <c r="AC140" i="20" s="1"/>
  <c r="S36" i="20"/>
  <c r="S44" i="20"/>
  <c r="AC44" i="20" s="1"/>
  <c r="S52" i="20"/>
  <c r="S43" i="20"/>
  <c r="S51" i="20"/>
  <c r="S42" i="20"/>
  <c r="S50" i="20"/>
  <c r="S59" i="20"/>
  <c r="S40" i="20"/>
  <c r="AC40" i="20" s="1"/>
  <c r="S48" i="20"/>
  <c r="S56" i="20"/>
  <c r="S83" i="20"/>
  <c r="S92" i="20"/>
  <c r="S58" i="20"/>
  <c r="AC58" i="20" s="1"/>
  <c r="S66" i="20"/>
  <c r="AC66" i="20" s="1"/>
  <c r="S74" i="20"/>
  <c r="S82" i="20"/>
  <c r="S112" i="20"/>
  <c r="S88" i="20"/>
  <c r="S96" i="20"/>
  <c r="AC96" i="20" s="1"/>
  <c r="S104" i="20"/>
  <c r="S113" i="20"/>
  <c r="S134" i="20"/>
  <c r="S142" i="20"/>
  <c r="AC142" i="20" s="1"/>
  <c r="S163" i="20"/>
  <c r="S71" i="20"/>
  <c r="AC71" i="20" s="1"/>
  <c r="S90" i="20"/>
  <c r="S98" i="20"/>
  <c r="S106" i="20"/>
  <c r="S97" i="20"/>
  <c r="AC97" i="20" s="1"/>
  <c r="S105" i="20"/>
  <c r="S121" i="20"/>
  <c r="S129" i="20"/>
  <c r="S126" i="20"/>
  <c r="S186" i="20"/>
  <c r="S154" i="20"/>
  <c r="S86" i="20"/>
  <c r="S67" i="20"/>
  <c r="S75" i="20"/>
  <c r="AC75" i="20" s="1"/>
  <c r="S87" i="20"/>
  <c r="S84" i="20"/>
  <c r="S117" i="20"/>
  <c r="S125" i="20"/>
  <c r="S137" i="20"/>
  <c r="S167" i="20"/>
  <c r="S148" i="20"/>
  <c r="S169" i="20"/>
  <c r="S100" i="20"/>
  <c r="AC100" i="20" s="1"/>
  <c r="S89" i="20"/>
  <c r="S111" i="20"/>
  <c r="S118" i="20"/>
  <c r="S116" i="20"/>
  <c r="S114" i="20"/>
  <c r="AC114" i="20" s="1"/>
  <c r="S120" i="20"/>
  <c r="S128" i="20"/>
  <c r="S133" i="20"/>
  <c r="S115" i="20"/>
  <c r="AC115" i="20" s="1"/>
  <c r="S131" i="20"/>
  <c r="S139" i="20"/>
  <c r="AC139" i="20" s="1"/>
  <c r="S143" i="20"/>
  <c r="S146" i="20"/>
  <c r="S149" i="20"/>
  <c r="S33" i="20"/>
  <c r="S41" i="20"/>
  <c r="S49" i="20"/>
  <c r="AC49" i="20" s="1"/>
  <c r="S132" i="20"/>
  <c r="S123" i="20"/>
  <c r="S150" i="20"/>
  <c r="S156" i="20"/>
  <c r="S165" i="20"/>
  <c r="S175" i="20"/>
  <c r="S189" i="20"/>
  <c r="S180" i="20"/>
  <c r="S217" i="20"/>
  <c r="S192" i="20"/>
  <c r="S201" i="20"/>
  <c r="AC201" i="20" s="1"/>
  <c r="S222" i="20"/>
  <c r="S219" i="20"/>
  <c r="S164" i="20"/>
  <c r="S172" i="20"/>
  <c r="S178" i="20"/>
  <c r="AC178" i="20" s="1"/>
  <c r="S184" i="20"/>
  <c r="S198" i="20"/>
  <c r="S196" i="20"/>
  <c r="S209" i="20"/>
  <c r="S214" i="20"/>
  <c r="S213" i="20"/>
  <c r="S221" i="20"/>
  <c r="S176" i="20"/>
  <c r="S183" i="20"/>
  <c r="S190" i="20"/>
  <c r="AC190" i="20" s="1"/>
  <c r="S188" i="20"/>
  <c r="AC188" i="20" s="1"/>
  <c r="S216" i="20"/>
  <c r="S224" i="20"/>
  <c r="AC224" i="20" s="1"/>
  <c r="S220" i="20"/>
  <c r="AC220" i="20" s="1"/>
  <c r="S162" i="20"/>
  <c r="S144" i="20"/>
  <c r="S187" i="20"/>
  <c r="AC187" i="20" s="1"/>
  <c r="S195" i="20"/>
  <c r="S194" i="20"/>
  <c r="AC194" i="20" s="1"/>
  <c r="S202" i="20"/>
  <c r="S193" i="20"/>
  <c r="S210" i="20"/>
  <c r="S205" i="20"/>
  <c r="S212" i="20"/>
  <c r="S215" i="20"/>
  <c r="S223" i="20"/>
  <c r="S153" i="20"/>
  <c r="AC153" i="20" s="1"/>
  <c r="S161" i="20"/>
  <c r="AC161" i="20" s="1"/>
  <c r="S151" i="20"/>
  <c r="S159" i="20"/>
  <c r="S158" i="20"/>
  <c r="S174" i="20"/>
  <c r="S170" i="20"/>
  <c r="AC170" i="20" s="1"/>
  <c r="S207" i="20"/>
  <c r="AC207" i="20" s="1"/>
  <c r="S204" i="20"/>
  <c r="AC204" i="20" s="1"/>
  <c r="S225" i="20"/>
  <c r="S152" i="20"/>
  <c r="S160" i="20"/>
  <c r="S166" i="20"/>
  <c r="S173" i="20"/>
  <c r="S171" i="20"/>
  <c r="S182" i="20"/>
  <c r="S181" i="20"/>
  <c r="S177" i="20"/>
  <c r="AC177" i="20" s="1"/>
  <c r="S191" i="20"/>
  <c r="AC191" i="20" s="1"/>
  <c r="S208" i="20"/>
  <c r="AC208" i="20" s="1"/>
  <c r="S203" i="20"/>
  <c r="S168" i="20"/>
  <c r="S179" i="20"/>
  <c r="S199" i="20"/>
  <c r="S185" i="20"/>
  <c r="S197" i="20"/>
  <c r="S200" i="20"/>
  <c r="S206" i="20"/>
  <c r="S211" i="20"/>
  <c r="S218" i="20"/>
  <c r="T9" i="22"/>
  <c r="AD9" i="22" s="1"/>
  <c r="T11" i="22"/>
  <c r="AD11" i="22" s="1"/>
  <c r="T19" i="22"/>
  <c r="AD19" i="22" s="1"/>
  <c r="T27" i="22"/>
  <c r="AD27" i="22" s="1"/>
  <c r="T35" i="22"/>
  <c r="AD35" i="22" s="1"/>
  <c r="T17" i="22"/>
  <c r="AD17" i="22" s="1"/>
  <c r="T25" i="22"/>
  <c r="AD25" i="22" s="1"/>
  <c r="T33" i="22"/>
  <c r="AD33" i="22" s="1"/>
  <c r="T10" i="22"/>
  <c r="AD10" i="22" s="1"/>
  <c r="T7" i="22"/>
  <c r="AD7" i="22" s="1"/>
  <c r="T8" i="22"/>
  <c r="AD8" i="22" s="1"/>
  <c r="T45" i="22"/>
  <c r="AD45" i="22" s="1"/>
  <c r="T16" i="22"/>
  <c r="AD16" i="22" s="1"/>
  <c r="T24" i="22"/>
  <c r="AD24" i="22" s="1"/>
  <c r="T18" i="22"/>
  <c r="AD18" i="22" s="1"/>
  <c r="T34" i="22"/>
  <c r="AD34" i="22" s="1"/>
  <c r="T26" i="22"/>
  <c r="AD26" i="22" s="1"/>
  <c r="T53" i="22"/>
  <c r="AD53" i="22" s="1"/>
  <c r="T113" i="22"/>
  <c r="AD113" i="22" s="1"/>
  <c r="T93" i="22"/>
  <c r="AD93" i="22" s="1"/>
  <c r="T101" i="22"/>
  <c r="AD101" i="22" s="1"/>
  <c r="T109" i="22"/>
  <c r="AD109" i="22" s="1"/>
  <c r="T137" i="22"/>
  <c r="AD137" i="22" s="1"/>
  <c r="T123" i="22"/>
  <c r="AD123" i="22" s="1"/>
  <c r="T131" i="22"/>
  <c r="AD131" i="22" s="1"/>
  <c r="T139" i="22"/>
  <c r="AD139" i="22" s="1"/>
  <c r="T155" i="22"/>
  <c r="AD155" i="22" s="1"/>
  <c r="T126" i="22"/>
  <c r="AD126" i="22" s="1"/>
  <c r="T61" i="22"/>
  <c r="AD61" i="22" s="1"/>
  <c r="T12" i="22"/>
  <c r="AD12" i="22" s="1"/>
  <c r="T20" i="22"/>
  <c r="AD20" i="22" s="1"/>
  <c r="T28" i="22"/>
  <c r="AD28" i="22" s="1"/>
  <c r="T36" i="22"/>
  <c r="AD36" i="22" s="1"/>
  <c r="T44" i="22"/>
  <c r="AD44" i="22" s="1"/>
  <c r="T52" i="22"/>
  <c r="AD52" i="22" s="1"/>
  <c r="T60" i="22"/>
  <c r="AD60" i="22" s="1"/>
  <c r="T78" i="22"/>
  <c r="AD78" i="22" s="1"/>
  <c r="T71" i="22"/>
  <c r="AD71" i="22" s="1"/>
  <c r="T79" i="22"/>
  <c r="AD79" i="22" s="1"/>
  <c r="T87" i="22"/>
  <c r="AD87" i="22" s="1"/>
  <c r="T75" i="22"/>
  <c r="T83" i="22"/>
  <c r="AD83" i="22" s="1"/>
  <c r="T91" i="22"/>
  <c r="AD91" i="22" s="1"/>
  <c r="T73" i="22"/>
  <c r="AD73" i="22" s="1"/>
  <c r="T81" i="22"/>
  <c r="AD81" i="22" s="1"/>
  <c r="T89" i="22"/>
  <c r="AD89" i="22" s="1"/>
  <c r="T122" i="22"/>
  <c r="AD122" i="22" s="1"/>
  <c r="T100" i="22"/>
  <c r="AD100" i="22" s="1"/>
  <c r="T108" i="22"/>
  <c r="AD108" i="22" s="1"/>
  <c r="T116" i="22"/>
  <c r="AD116" i="22" s="1"/>
  <c r="T43" i="22"/>
  <c r="AD43" i="22" s="1"/>
  <c r="T51" i="22"/>
  <c r="AD51" i="22" s="1"/>
  <c r="T59" i="22"/>
  <c r="AD59" i="22" s="1"/>
  <c r="T74" i="22"/>
  <c r="AD74" i="22" s="1"/>
  <c r="T82" i="22"/>
  <c r="AD82" i="22" s="1"/>
  <c r="T90" i="22"/>
  <c r="AD90" i="22" s="1"/>
  <c r="T97" i="22"/>
  <c r="AD97" i="22" s="1"/>
  <c r="T121" i="22"/>
  <c r="AD121" i="22" s="1"/>
  <c r="T39" i="22"/>
  <c r="AD39" i="22" s="1"/>
  <c r="T67" i="22"/>
  <c r="AD67" i="22" s="1"/>
  <c r="T42" i="22"/>
  <c r="AD42" i="22" s="1"/>
  <c r="T50" i="22"/>
  <c r="AD50" i="22" s="1"/>
  <c r="T58" i="22"/>
  <c r="AD58" i="22" s="1"/>
  <c r="T66" i="22"/>
  <c r="AD66" i="22" s="1"/>
  <c r="T105" i="22"/>
  <c r="AD105" i="22" s="1"/>
  <c r="T98" i="22"/>
  <c r="AD98" i="22" s="1"/>
  <c r="T106" i="22"/>
  <c r="AD106" i="22" s="1"/>
  <c r="T114" i="22"/>
  <c r="AD114" i="22" s="1"/>
  <c r="T129" i="22"/>
  <c r="AD129" i="22" s="1"/>
  <c r="T94" i="22"/>
  <c r="AD94" i="22" s="1"/>
  <c r="T102" i="22"/>
  <c r="AD102" i="22" s="1"/>
  <c r="T110" i="22"/>
  <c r="AD110" i="22" s="1"/>
  <c r="T32" i="22"/>
  <c r="AD32" i="22" s="1"/>
  <c r="T15" i="22"/>
  <c r="AD15" i="22" s="1"/>
  <c r="T23" i="22"/>
  <c r="AD23" i="22" s="1"/>
  <c r="T31" i="22"/>
  <c r="AD31" i="22" s="1"/>
  <c r="T14" i="22"/>
  <c r="AD14" i="22" s="1"/>
  <c r="T22" i="22"/>
  <c r="AD22" i="22" s="1"/>
  <c r="T30" i="22"/>
  <c r="AD30" i="22" s="1"/>
  <c r="T38" i="22"/>
  <c r="AD38" i="22" s="1"/>
  <c r="T46" i="22"/>
  <c r="AD46" i="22" s="1"/>
  <c r="T54" i="22"/>
  <c r="AD54" i="22" s="1"/>
  <c r="T62" i="22"/>
  <c r="AD62" i="22" s="1"/>
  <c r="T69" i="22"/>
  <c r="AD69" i="22" s="1"/>
  <c r="T77" i="22"/>
  <c r="AD77" i="22" s="1"/>
  <c r="T85" i="22"/>
  <c r="AD85" i="22" s="1"/>
  <c r="T76" i="22"/>
  <c r="AD76" i="22" s="1"/>
  <c r="T84" i="22"/>
  <c r="AD84" i="22" s="1"/>
  <c r="T104" i="22"/>
  <c r="AD104" i="22" s="1"/>
  <c r="T99" i="22"/>
  <c r="AD99" i="22" s="1"/>
  <c r="T107" i="22"/>
  <c r="AD107" i="22" s="1"/>
  <c r="T115" i="22"/>
  <c r="AD115" i="22" s="1"/>
  <c r="T163" i="22"/>
  <c r="T86" i="22"/>
  <c r="AD86" i="22" s="1"/>
  <c r="T47" i="22"/>
  <c r="AD47" i="22" s="1"/>
  <c r="T55" i="22"/>
  <c r="AD55" i="22" s="1"/>
  <c r="T63" i="22"/>
  <c r="AD63" i="22" s="1"/>
  <c r="T92" i="22"/>
  <c r="AD92" i="22" s="1"/>
  <c r="T112" i="22"/>
  <c r="AD112" i="22" s="1"/>
  <c r="T95" i="22"/>
  <c r="AD95" i="22" s="1"/>
  <c r="T103" i="22"/>
  <c r="AD103" i="22" s="1"/>
  <c r="T111" i="22"/>
  <c r="AD111" i="22" s="1"/>
  <c r="T119" i="22"/>
  <c r="AD119" i="22" s="1"/>
  <c r="T13" i="22"/>
  <c r="AD13" i="22" s="1"/>
  <c r="T21" i="22"/>
  <c r="AD21" i="22" s="1"/>
  <c r="T29" i="22"/>
  <c r="AD29" i="22" s="1"/>
  <c r="T37" i="22"/>
  <c r="AD37" i="22" s="1"/>
  <c r="T70" i="22"/>
  <c r="AD70" i="22" s="1"/>
  <c r="T41" i="22"/>
  <c r="AD41" i="22" s="1"/>
  <c r="T49" i="22"/>
  <c r="AD49" i="22" s="1"/>
  <c r="T57" i="22"/>
  <c r="AD57" i="22" s="1"/>
  <c r="T65" i="22"/>
  <c r="AD65" i="22" s="1"/>
  <c r="T40" i="22"/>
  <c r="AD40" i="22" s="1"/>
  <c r="T48" i="22"/>
  <c r="AD48" i="22" s="1"/>
  <c r="T56" i="22"/>
  <c r="AD56" i="22" s="1"/>
  <c r="T64" i="22"/>
  <c r="AD64" i="22" s="1"/>
  <c r="T72" i="22"/>
  <c r="AD72" i="22" s="1"/>
  <c r="T80" i="22"/>
  <c r="AD80" i="22" s="1"/>
  <c r="T88" i="22"/>
  <c r="AD88" i="22" s="1"/>
  <c r="T130" i="22"/>
  <c r="AD130" i="22" s="1"/>
  <c r="T120" i="22"/>
  <c r="AD120" i="22" s="1"/>
  <c r="T128" i="22"/>
  <c r="AD128" i="22" s="1"/>
  <c r="T136" i="22"/>
  <c r="AD136" i="22" s="1"/>
  <c r="T127" i="22"/>
  <c r="AD127" i="22" s="1"/>
  <c r="T135" i="22"/>
  <c r="AD135" i="22" s="1"/>
  <c r="T143" i="22"/>
  <c r="AD143" i="22" s="1"/>
  <c r="T68" i="22"/>
  <c r="AD68" i="22" s="1"/>
  <c r="T96" i="22"/>
  <c r="AD96" i="22" s="1"/>
  <c r="T117" i="22"/>
  <c r="AD117" i="22" s="1"/>
  <c r="T138" i="22"/>
  <c r="AD138" i="22" s="1"/>
  <c r="T144" i="22"/>
  <c r="AD144" i="22" s="1"/>
  <c r="T118" i="22"/>
  <c r="T134" i="22"/>
  <c r="AD134" i="22" s="1"/>
  <c r="T125" i="22"/>
  <c r="AD125" i="22" s="1"/>
  <c r="T133" i="22"/>
  <c r="AD133" i="22" s="1"/>
  <c r="T141" i="22"/>
  <c r="AD141" i="22" s="1"/>
  <c r="T146" i="22"/>
  <c r="AD146" i="22" s="1"/>
  <c r="T154" i="22"/>
  <c r="AD154" i="22" s="1"/>
  <c r="T162" i="22"/>
  <c r="AD162" i="22" s="1"/>
  <c r="T170" i="22"/>
  <c r="AD170" i="22" s="1"/>
  <c r="T191" i="22"/>
  <c r="AD191" i="22" s="1"/>
  <c r="T199" i="22"/>
  <c r="AD199" i="22" s="1"/>
  <c r="T142" i="22"/>
  <c r="AD142" i="22" s="1"/>
  <c r="T124" i="22"/>
  <c r="AD124" i="22" s="1"/>
  <c r="T132" i="22"/>
  <c r="AD132" i="22" s="1"/>
  <c r="T140" i="22"/>
  <c r="AD140" i="22" s="1"/>
  <c r="T192" i="22"/>
  <c r="AD192" i="22" s="1"/>
  <c r="T189" i="22"/>
  <c r="AD189" i="22" s="1"/>
  <c r="T197" i="22"/>
  <c r="AD197" i="22" s="1"/>
  <c r="T202" i="22"/>
  <c r="AD202" i="22" s="1"/>
  <c r="T210" i="22"/>
  <c r="AD210" i="22" s="1"/>
  <c r="T178" i="22"/>
  <c r="T176" i="22"/>
  <c r="AD176" i="22" s="1"/>
  <c r="T193" i="22"/>
  <c r="AD193" i="22" s="1"/>
  <c r="T200" i="22"/>
  <c r="AD200" i="22" s="1"/>
  <c r="T190" i="22"/>
  <c r="AD190" i="22" s="1"/>
  <c r="T188" i="22"/>
  <c r="AD188" i="22" s="1"/>
  <c r="T196" i="22"/>
  <c r="AD196" i="22" s="1"/>
  <c r="T217" i="22"/>
  <c r="AD217" i="22" s="1"/>
  <c r="T184" i="22"/>
  <c r="AD184" i="22" s="1"/>
  <c r="T181" i="22"/>
  <c r="AD181" i="22" s="1"/>
  <c r="T180" i="22"/>
  <c r="AD180" i="22" s="1"/>
  <c r="T195" i="22"/>
  <c r="AD195" i="22" s="1"/>
  <c r="T198" i="22"/>
  <c r="AD198" i="22" s="1"/>
  <c r="T216" i="22"/>
  <c r="AD216" i="22" s="1"/>
  <c r="T147" i="22"/>
  <c r="AD147" i="22" s="1"/>
  <c r="T145" i="22"/>
  <c r="AD145" i="22" s="1"/>
  <c r="T150" i="22"/>
  <c r="AD150" i="22" s="1"/>
  <c r="T158" i="22"/>
  <c r="AD158" i="22" s="1"/>
  <c r="T166" i="22"/>
  <c r="AD166" i="22" s="1"/>
  <c r="T174" i="22"/>
  <c r="AD174" i="22" s="1"/>
  <c r="T149" i="22"/>
  <c r="AD149" i="22" s="1"/>
  <c r="T207" i="22"/>
  <c r="AD207" i="22" s="1"/>
  <c r="T211" i="22"/>
  <c r="AD211" i="22" s="1"/>
  <c r="T224" i="22"/>
  <c r="AD224" i="22" s="1"/>
  <c r="T201" i="22"/>
  <c r="AD201" i="22" s="1"/>
  <c r="T215" i="22"/>
  <c r="AD215" i="22" s="1"/>
  <c r="T223" i="22"/>
  <c r="AD223" i="22" s="1"/>
  <c r="T213" i="22"/>
  <c r="AD213" i="22" s="1"/>
  <c r="T156" i="22"/>
  <c r="AD156" i="22" s="1"/>
  <c r="T164" i="22"/>
  <c r="AD164" i="22" s="1"/>
  <c r="T172" i="22"/>
  <c r="AD172" i="22" s="1"/>
  <c r="T153" i="22"/>
  <c r="AD153" i="22" s="1"/>
  <c r="T161" i="22"/>
  <c r="AD161" i="22" s="1"/>
  <c r="T169" i="22"/>
  <c r="AD169" i="22" s="1"/>
  <c r="T186" i="22"/>
  <c r="AD186" i="22" s="1"/>
  <c r="T151" i="22"/>
  <c r="AD151" i="22" s="1"/>
  <c r="T159" i="22"/>
  <c r="AD159" i="22" s="1"/>
  <c r="T167" i="22"/>
  <c r="AD167" i="22" s="1"/>
  <c r="T157" i="22"/>
  <c r="AD157" i="22" s="1"/>
  <c r="T165" i="22"/>
  <c r="AD165" i="22" s="1"/>
  <c r="T173" i="22"/>
  <c r="AD173" i="22" s="1"/>
  <c r="T179" i="22"/>
  <c r="AD179" i="22" s="1"/>
  <c r="T187" i="22"/>
  <c r="AD187" i="22" s="1"/>
  <c r="T183" i="22"/>
  <c r="AD183" i="22" s="1"/>
  <c r="T206" i="22"/>
  <c r="AD206" i="22" s="1"/>
  <c r="T209" i="22"/>
  <c r="AD209" i="22" s="1"/>
  <c r="T208" i="22"/>
  <c r="AD208" i="22" s="1"/>
  <c r="T218" i="22"/>
  <c r="AD218" i="22" s="1"/>
  <c r="T226" i="22"/>
  <c r="AD226" i="22" s="1"/>
  <c r="T214" i="22"/>
  <c r="AD214" i="22" s="1"/>
  <c r="T222" i="22"/>
  <c r="AD222" i="22" s="1"/>
  <c r="T221" i="22"/>
  <c r="AD221" i="22" s="1"/>
  <c r="T219" i="22"/>
  <c r="AD219" i="22" s="1"/>
  <c r="T148" i="22"/>
  <c r="AD148" i="22" s="1"/>
  <c r="T152" i="22"/>
  <c r="AD152" i="22" s="1"/>
  <c r="T160" i="22"/>
  <c r="AD160" i="22" s="1"/>
  <c r="T168" i="22"/>
  <c r="AD168" i="22" s="1"/>
  <c r="T175" i="22"/>
  <c r="AD175" i="22" s="1"/>
  <c r="T194" i="22"/>
  <c r="AD194" i="22" s="1"/>
  <c r="T182" i="22"/>
  <c r="AD182" i="22" s="1"/>
  <c r="T203" i="22"/>
  <c r="AD203" i="22" s="1"/>
  <c r="T171" i="22"/>
  <c r="AD171" i="22" s="1"/>
  <c r="T177" i="22"/>
  <c r="AD177" i="22" s="1"/>
  <c r="T185" i="22"/>
  <c r="AD185" i="22" s="1"/>
  <c r="T205" i="22"/>
  <c r="AD205" i="22" s="1"/>
  <c r="T225" i="22"/>
  <c r="AD225" i="22" s="1"/>
  <c r="T204" i="22"/>
  <c r="AD204" i="22" s="1"/>
  <c r="T212" i="22"/>
  <c r="AD212" i="22" s="1"/>
  <c r="T220" i="22"/>
  <c r="AD220" i="22" s="1"/>
  <c r="AL18" i="22"/>
  <c r="AN18" i="22" s="1"/>
  <c r="AL16" i="22"/>
  <c r="AN16" i="22" s="1"/>
  <c r="AL24" i="22"/>
  <c r="AN24" i="22" s="1"/>
  <c r="AL45" i="22"/>
  <c r="AN45" i="22" s="1"/>
  <c r="AL26" i="22"/>
  <c r="AN26" i="22" s="1"/>
  <c r="AL11" i="22"/>
  <c r="AN11" i="22" s="1"/>
  <c r="AL19" i="22"/>
  <c r="AN19" i="22" s="1"/>
  <c r="AL27" i="22"/>
  <c r="AN27" i="22" s="1"/>
  <c r="AL35" i="22"/>
  <c r="AN35" i="22" s="1"/>
  <c r="AL9" i="22"/>
  <c r="AN9" i="22" s="1"/>
  <c r="AL53" i="22"/>
  <c r="AN53" i="22" s="1"/>
  <c r="AL17" i="22"/>
  <c r="AN17" i="22" s="1"/>
  <c r="AL25" i="22"/>
  <c r="AN25" i="22" s="1"/>
  <c r="AL33" i="22"/>
  <c r="AL10" i="22"/>
  <c r="AN10" i="22" s="1"/>
  <c r="AL8" i="22"/>
  <c r="AN8" i="22" s="1"/>
  <c r="AL7" i="22"/>
  <c r="AN7" i="22" s="1"/>
  <c r="AL70" i="22"/>
  <c r="AN70" i="22" s="1"/>
  <c r="AL34" i="22"/>
  <c r="AN34" i="22" s="1"/>
  <c r="AL13" i="22"/>
  <c r="AN13" i="22" s="1"/>
  <c r="AL21" i="22"/>
  <c r="AN21" i="22" s="1"/>
  <c r="AL29" i="22"/>
  <c r="AN29" i="22" s="1"/>
  <c r="AL37" i="22"/>
  <c r="AN37" i="22" s="1"/>
  <c r="AL41" i="22"/>
  <c r="AL49" i="22"/>
  <c r="AN49" i="22" s="1"/>
  <c r="AL57" i="22"/>
  <c r="AN57" i="22" s="1"/>
  <c r="AL65" i="22"/>
  <c r="AN65" i="22" s="1"/>
  <c r="AL40" i="22"/>
  <c r="AN40" i="22" s="1"/>
  <c r="AL48" i="22"/>
  <c r="AN48" i="22" s="1"/>
  <c r="AL56" i="22"/>
  <c r="AN56" i="22" s="1"/>
  <c r="AL64" i="22"/>
  <c r="AN64" i="22" s="1"/>
  <c r="AL69" i="22"/>
  <c r="AN69" i="22" s="1"/>
  <c r="AL77" i="22"/>
  <c r="AN77" i="22" s="1"/>
  <c r="AL85" i="22"/>
  <c r="AN85" i="22" s="1"/>
  <c r="AL72" i="22"/>
  <c r="AN72" i="22" s="1"/>
  <c r="AL80" i="22"/>
  <c r="AN80" i="22" s="1"/>
  <c r="AL88" i="22"/>
  <c r="AN88" i="22" s="1"/>
  <c r="AL103" i="22"/>
  <c r="AN103" i="22" s="1"/>
  <c r="AL129" i="22"/>
  <c r="AN129" i="22" s="1"/>
  <c r="AL120" i="22"/>
  <c r="AN120" i="22" s="1"/>
  <c r="AL128" i="22"/>
  <c r="AN128" i="22" s="1"/>
  <c r="AL136" i="22"/>
  <c r="AN136" i="22" s="1"/>
  <c r="AL144" i="22"/>
  <c r="AN144" i="22" s="1"/>
  <c r="AL97" i="22"/>
  <c r="AN97" i="22" s="1"/>
  <c r="AL113" i="22"/>
  <c r="AN113" i="22" s="1"/>
  <c r="AL130" i="22"/>
  <c r="AN130" i="22" s="1"/>
  <c r="AL96" i="22"/>
  <c r="AN96" i="22" s="1"/>
  <c r="AL112" i="22"/>
  <c r="AN112" i="22" s="1"/>
  <c r="AL118" i="22"/>
  <c r="AN118" i="22" s="1"/>
  <c r="AL126" i="22"/>
  <c r="AN126" i="22" s="1"/>
  <c r="AL78" i="22"/>
  <c r="AN78" i="22" s="1"/>
  <c r="AL75" i="22"/>
  <c r="AN75" i="22" s="1"/>
  <c r="AL83" i="22"/>
  <c r="AN83" i="22" s="1"/>
  <c r="AL91" i="22"/>
  <c r="AN91" i="22" s="1"/>
  <c r="AL93" i="22"/>
  <c r="AN93" i="22" s="1"/>
  <c r="AL101" i="22"/>
  <c r="AL109" i="22"/>
  <c r="AN109" i="22" s="1"/>
  <c r="AL122" i="22"/>
  <c r="AN122" i="22" s="1"/>
  <c r="AL138" i="22"/>
  <c r="AN138" i="22" s="1"/>
  <c r="AL123" i="22"/>
  <c r="AN123" i="22" s="1"/>
  <c r="AL131" i="22"/>
  <c r="AN131" i="22" s="1"/>
  <c r="AL139" i="22"/>
  <c r="AN139" i="22" s="1"/>
  <c r="AL39" i="22"/>
  <c r="AN39" i="22" s="1"/>
  <c r="AL12" i="22"/>
  <c r="AN12" i="22" s="1"/>
  <c r="AL20" i="22"/>
  <c r="AN20" i="22" s="1"/>
  <c r="AL28" i="22"/>
  <c r="AL36" i="22"/>
  <c r="AN36" i="22" s="1"/>
  <c r="AL71" i="22"/>
  <c r="AN71" i="22" s="1"/>
  <c r="AL79" i="22"/>
  <c r="AN79" i="22" s="1"/>
  <c r="AL87" i="22"/>
  <c r="AN87" i="22" s="1"/>
  <c r="AL105" i="22"/>
  <c r="AN105" i="22" s="1"/>
  <c r="AL73" i="22"/>
  <c r="AN73" i="22" s="1"/>
  <c r="AL81" i="22"/>
  <c r="AN81" i="22" s="1"/>
  <c r="AL89" i="22"/>
  <c r="AN89" i="22" s="1"/>
  <c r="AL137" i="22"/>
  <c r="AN137" i="22" s="1"/>
  <c r="AL100" i="22"/>
  <c r="AN100" i="22" s="1"/>
  <c r="AL108" i="22"/>
  <c r="AN108" i="22" s="1"/>
  <c r="AL43" i="22"/>
  <c r="AN43" i="22" s="1"/>
  <c r="AL51" i="22"/>
  <c r="AN51" i="22" s="1"/>
  <c r="AL59" i="22"/>
  <c r="AN59" i="22" s="1"/>
  <c r="AL42" i="22"/>
  <c r="AN42" i="22" s="1"/>
  <c r="AL50" i="22"/>
  <c r="AN50" i="22" s="1"/>
  <c r="AL58" i="22"/>
  <c r="AN58" i="22" s="1"/>
  <c r="AL66" i="22"/>
  <c r="AN66" i="22" s="1"/>
  <c r="AL74" i="22"/>
  <c r="AN74" i="22" s="1"/>
  <c r="AL82" i="22"/>
  <c r="AN82" i="22" s="1"/>
  <c r="AL90" i="22"/>
  <c r="AN90" i="22" s="1"/>
  <c r="AL94" i="22"/>
  <c r="AN94" i="22" s="1"/>
  <c r="AL102" i="22"/>
  <c r="AN102" i="22" s="1"/>
  <c r="AL110" i="22"/>
  <c r="AN110" i="22" s="1"/>
  <c r="AL116" i="22"/>
  <c r="AL171" i="22"/>
  <c r="AN171" i="22" s="1"/>
  <c r="AL155" i="22"/>
  <c r="AL15" i="22"/>
  <c r="AL23" i="22"/>
  <c r="AN23" i="22" s="1"/>
  <c r="AL31" i="22"/>
  <c r="AN31" i="22" s="1"/>
  <c r="AL44" i="22"/>
  <c r="AN44" i="22" s="1"/>
  <c r="AL52" i="22"/>
  <c r="AN52" i="22" s="1"/>
  <c r="AL60" i="22"/>
  <c r="AN60" i="22" s="1"/>
  <c r="AL67" i="22"/>
  <c r="AN67" i="22" s="1"/>
  <c r="AL86" i="22"/>
  <c r="AN86" i="22" s="1"/>
  <c r="AL98" i="22"/>
  <c r="AN98" i="22" s="1"/>
  <c r="AL106" i="22"/>
  <c r="AN106" i="22" s="1"/>
  <c r="AL114" i="22"/>
  <c r="AN114" i="22" s="1"/>
  <c r="AL147" i="22"/>
  <c r="AN147" i="22" s="1"/>
  <c r="AL32" i="22"/>
  <c r="AN32" i="22" s="1"/>
  <c r="AL14" i="22"/>
  <c r="AN14" i="22" s="1"/>
  <c r="AL22" i="22"/>
  <c r="AL30" i="22"/>
  <c r="AN30" i="22" s="1"/>
  <c r="AL38" i="22"/>
  <c r="AN38" i="22" s="1"/>
  <c r="AL61" i="22"/>
  <c r="AN61" i="22" s="1"/>
  <c r="AL46" i="22"/>
  <c r="AL54" i="22"/>
  <c r="AN54" i="22" s="1"/>
  <c r="AL62" i="22"/>
  <c r="AN62" i="22" s="1"/>
  <c r="AL76" i="22"/>
  <c r="AL84" i="22"/>
  <c r="AN84" i="22" s="1"/>
  <c r="AL99" i="22"/>
  <c r="AN99" i="22" s="1"/>
  <c r="AL107" i="22"/>
  <c r="AN107" i="22" s="1"/>
  <c r="AL115" i="22"/>
  <c r="AN115" i="22" s="1"/>
  <c r="AL47" i="22"/>
  <c r="AN47" i="22" s="1"/>
  <c r="AL55" i="22"/>
  <c r="AN55" i="22" s="1"/>
  <c r="AL63" i="22"/>
  <c r="AN63" i="22" s="1"/>
  <c r="AL68" i="22"/>
  <c r="AL104" i="22"/>
  <c r="AL121" i="22"/>
  <c r="AN121" i="22" s="1"/>
  <c r="AL92" i="22"/>
  <c r="AN92" i="22" s="1"/>
  <c r="AL163" i="22"/>
  <c r="AN163" i="22" s="1"/>
  <c r="AL95" i="22"/>
  <c r="AN95" i="22" s="1"/>
  <c r="AL111" i="22"/>
  <c r="AN111" i="22" s="1"/>
  <c r="AL117" i="22"/>
  <c r="AN117" i="22" s="1"/>
  <c r="AL119" i="22"/>
  <c r="AN119" i="22" s="1"/>
  <c r="AL127" i="22"/>
  <c r="AN127" i="22" s="1"/>
  <c r="AL135" i="22"/>
  <c r="AN135" i="22" s="1"/>
  <c r="AL143" i="22"/>
  <c r="AN143" i="22" s="1"/>
  <c r="AL205" i="22"/>
  <c r="AN205" i="22" s="1"/>
  <c r="AL182" i="22"/>
  <c r="AN182" i="22" s="1"/>
  <c r="AL225" i="22"/>
  <c r="AN225" i="22" s="1"/>
  <c r="AL217" i="22"/>
  <c r="AN217" i="22" s="1"/>
  <c r="AL178" i="22"/>
  <c r="AN178" i="22" s="1"/>
  <c r="AL216" i="22"/>
  <c r="AN216" i="22" s="1"/>
  <c r="AL187" i="22"/>
  <c r="AN187" i="22" s="1"/>
  <c r="AL191" i="22"/>
  <c r="AN191" i="22" s="1"/>
  <c r="AL199" i="22"/>
  <c r="AN199" i="22" s="1"/>
  <c r="AL204" i="22"/>
  <c r="AN204" i="22" s="1"/>
  <c r="AL212" i="22"/>
  <c r="AN212" i="22" s="1"/>
  <c r="AL220" i="22"/>
  <c r="AN220" i="22" s="1"/>
  <c r="AL142" i="22"/>
  <c r="AN142" i="22" s="1"/>
  <c r="AL125" i="22"/>
  <c r="AN125" i="22" s="1"/>
  <c r="AL133" i="22"/>
  <c r="AN133" i="22" s="1"/>
  <c r="AL141" i="22"/>
  <c r="AN141" i="22" s="1"/>
  <c r="AL206" i="22"/>
  <c r="AN206" i="22" s="1"/>
  <c r="AL210" i="22"/>
  <c r="AN210" i="22" s="1"/>
  <c r="AL124" i="22"/>
  <c r="AN124" i="22" s="1"/>
  <c r="AL132" i="22"/>
  <c r="AN132" i="22" s="1"/>
  <c r="AL140" i="22"/>
  <c r="AN140" i="22" s="1"/>
  <c r="AL193" i="22"/>
  <c r="AN193" i="22" s="1"/>
  <c r="AL177" i="22"/>
  <c r="AN177" i="22" s="1"/>
  <c r="AL185" i="22"/>
  <c r="AN185" i="22" s="1"/>
  <c r="AL192" i="22"/>
  <c r="AL189" i="22"/>
  <c r="AL197" i="22"/>
  <c r="AN197" i="22" s="1"/>
  <c r="AL202" i="22"/>
  <c r="AN202" i="22" s="1"/>
  <c r="AL146" i="22"/>
  <c r="AN146" i="22" s="1"/>
  <c r="AL154" i="22"/>
  <c r="AN154" i="22" s="1"/>
  <c r="AL162" i="22"/>
  <c r="AN162" i="22" s="1"/>
  <c r="AL170" i="22"/>
  <c r="AN170" i="22" s="1"/>
  <c r="AL175" i="22"/>
  <c r="AN175" i="22" s="1"/>
  <c r="AL194" i="22"/>
  <c r="AN194" i="22" s="1"/>
  <c r="AL190" i="22"/>
  <c r="AN190" i="22" s="1"/>
  <c r="AL198" i="22"/>
  <c r="AN198" i="22" s="1"/>
  <c r="AL188" i="22"/>
  <c r="AN188" i="22" s="1"/>
  <c r="AL196" i="22"/>
  <c r="AN196" i="22" s="1"/>
  <c r="AL203" i="22"/>
  <c r="AN203" i="22" s="1"/>
  <c r="AL176" i="22"/>
  <c r="AN176" i="22" s="1"/>
  <c r="AL184" i="22"/>
  <c r="AN184" i="22" s="1"/>
  <c r="AL181" i="22"/>
  <c r="AN181" i="22" s="1"/>
  <c r="AL180" i="22"/>
  <c r="AN180" i="22" s="1"/>
  <c r="AL195" i="22"/>
  <c r="AL211" i="22"/>
  <c r="AN211" i="22" s="1"/>
  <c r="AL158" i="22"/>
  <c r="AN158" i="22" s="1"/>
  <c r="AL166" i="22"/>
  <c r="AN166" i="22" s="1"/>
  <c r="AL174" i="22"/>
  <c r="AN174" i="22" s="1"/>
  <c r="AL183" i="22"/>
  <c r="AN183" i="22" s="1"/>
  <c r="AL207" i="22"/>
  <c r="AN207" i="22" s="1"/>
  <c r="AL224" i="22"/>
  <c r="AN224" i="22" s="1"/>
  <c r="AL215" i="22"/>
  <c r="AL223" i="22"/>
  <c r="AN223" i="22" s="1"/>
  <c r="AL214" i="22"/>
  <c r="AN214" i="22" s="1"/>
  <c r="AL222" i="22"/>
  <c r="AN222" i="22" s="1"/>
  <c r="AL213" i="22"/>
  <c r="AN213" i="22" s="1"/>
  <c r="AL221" i="22"/>
  <c r="AN221" i="22" s="1"/>
  <c r="AL134" i="22"/>
  <c r="AN134" i="22" s="1"/>
  <c r="AL148" i="22"/>
  <c r="AN148" i="22" s="1"/>
  <c r="AL156" i="22"/>
  <c r="AN156" i="22" s="1"/>
  <c r="AL164" i="22"/>
  <c r="AN164" i="22" s="1"/>
  <c r="AL172" i="22"/>
  <c r="AN172" i="22" s="1"/>
  <c r="AL145" i="22"/>
  <c r="AN145" i="22" s="1"/>
  <c r="AL153" i="22"/>
  <c r="AN153" i="22" s="1"/>
  <c r="AL161" i="22"/>
  <c r="AN161" i="22" s="1"/>
  <c r="AL169" i="22"/>
  <c r="AN169" i="22" s="1"/>
  <c r="AL152" i="22"/>
  <c r="AN152" i="22" s="1"/>
  <c r="AL160" i="22"/>
  <c r="AN160" i="22" s="1"/>
  <c r="AL168" i="22"/>
  <c r="AN168" i="22" s="1"/>
  <c r="AL186" i="22"/>
  <c r="AN186" i="22" s="1"/>
  <c r="AL151" i="22"/>
  <c r="AN151" i="22" s="1"/>
  <c r="AL159" i="22"/>
  <c r="AN159" i="22" s="1"/>
  <c r="AL167" i="22"/>
  <c r="AN167" i="22" s="1"/>
  <c r="AL150" i="22"/>
  <c r="AN150" i="22" s="1"/>
  <c r="AL149" i="22"/>
  <c r="AL157" i="22"/>
  <c r="AN157" i="22" s="1"/>
  <c r="AL165" i="22"/>
  <c r="AN165" i="22" s="1"/>
  <c r="AL173" i="22"/>
  <c r="AN173" i="22" s="1"/>
  <c r="AL179" i="22"/>
  <c r="AN179" i="22" s="1"/>
  <c r="AL201" i="22"/>
  <c r="AN201" i="22" s="1"/>
  <c r="AL209" i="22"/>
  <c r="AN209" i="22" s="1"/>
  <c r="AL200" i="22"/>
  <c r="AN200" i="22" s="1"/>
  <c r="AL208" i="22"/>
  <c r="AN208" i="22" s="1"/>
  <c r="AL218" i="22"/>
  <c r="AN218" i="22" s="1"/>
  <c r="AL226" i="22"/>
  <c r="AN226" i="22" s="1"/>
  <c r="AL219" i="22"/>
  <c r="AN219" i="22" s="1"/>
  <c r="U17" i="23"/>
  <c r="Y17" i="23" s="1"/>
  <c r="U68" i="23"/>
  <c r="Y68" i="23" s="1"/>
  <c r="U14" i="23"/>
  <c r="Y14" i="23" s="1"/>
  <c r="U22" i="23"/>
  <c r="Y22" i="23" s="1"/>
  <c r="U54" i="23"/>
  <c r="Y54" i="23" s="1"/>
  <c r="U30" i="23"/>
  <c r="Y30" i="23" s="1"/>
  <c r="U8" i="23"/>
  <c r="Y8" i="23" s="1"/>
  <c r="U16" i="23"/>
  <c r="Y16" i="23" s="1"/>
  <c r="U24" i="23"/>
  <c r="Y24" i="23" s="1"/>
  <c r="U7" i="23"/>
  <c r="Y7" i="23" s="1"/>
  <c r="U15" i="23"/>
  <c r="Y15" i="23" s="1"/>
  <c r="U23" i="23"/>
  <c r="Y23" i="23" s="1"/>
  <c r="U25" i="23"/>
  <c r="Y25" i="23" s="1"/>
  <c r="U13" i="23"/>
  <c r="Y13" i="23" s="1"/>
  <c r="U21" i="23"/>
  <c r="Y21" i="23" s="1"/>
  <c r="U18" i="23"/>
  <c r="Y18" i="23" s="1"/>
  <c r="U26" i="23"/>
  <c r="Y26" i="23" s="1"/>
  <c r="U60" i="23"/>
  <c r="Y60" i="23" s="1"/>
  <c r="U84" i="23"/>
  <c r="Y84" i="23" s="1"/>
  <c r="U59" i="23"/>
  <c r="Y59" i="23" s="1"/>
  <c r="U67" i="23"/>
  <c r="Y67" i="23" s="1"/>
  <c r="U75" i="23"/>
  <c r="Y75" i="23" s="1"/>
  <c r="U83" i="23"/>
  <c r="Y83" i="23" s="1"/>
  <c r="U87" i="23"/>
  <c r="Y87" i="23" s="1"/>
  <c r="U64" i="23"/>
  <c r="Y64" i="23" s="1"/>
  <c r="U72" i="23"/>
  <c r="Y72" i="23" s="1"/>
  <c r="U80" i="23"/>
  <c r="Y80" i="23" s="1"/>
  <c r="U29" i="23"/>
  <c r="Y29" i="23" s="1"/>
  <c r="U20" i="23"/>
  <c r="Y20" i="23" s="1"/>
  <c r="U10" i="23"/>
  <c r="Y10" i="23" s="1"/>
  <c r="U62" i="23"/>
  <c r="Y62" i="23" s="1"/>
  <c r="U70" i="23"/>
  <c r="Y70" i="23" s="1"/>
  <c r="U78" i="23"/>
  <c r="Y78" i="23" s="1"/>
  <c r="U86" i="23"/>
  <c r="Y86" i="23" s="1"/>
  <c r="U12" i="23"/>
  <c r="Y12" i="23" s="1"/>
  <c r="U35" i="23"/>
  <c r="Y35" i="23" s="1"/>
  <c r="U43" i="23"/>
  <c r="Y43" i="23" s="1"/>
  <c r="U51" i="23"/>
  <c r="Y51" i="23" s="1"/>
  <c r="U61" i="23"/>
  <c r="Y61" i="23" s="1"/>
  <c r="U69" i="23"/>
  <c r="Y69" i="23" s="1"/>
  <c r="U77" i="23"/>
  <c r="Y77" i="23" s="1"/>
  <c r="U85" i="23"/>
  <c r="Y85" i="23" s="1"/>
  <c r="U46" i="23"/>
  <c r="Y46" i="23" s="1"/>
  <c r="U32" i="23"/>
  <c r="Y32" i="23" s="1"/>
  <c r="U40" i="23"/>
  <c r="Y40" i="23" s="1"/>
  <c r="U48" i="23"/>
  <c r="Y48" i="23" s="1"/>
  <c r="U56" i="23"/>
  <c r="Y56" i="23" s="1"/>
  <c r="U28" i="23"/>
  <c r="Y28" i="23" s="1"/>
  <c r="U58" i="23"/>
  <c r="Y58" i="23" s="1"/>
  <c r="U33" i="23"/>
  <c r="Y33" i="23" s="1"/>
  <c r="U41" i="23"/>
  <c r="Y41" i="23" s="1"/>
  <c r="U49" i="23"/>
  <c r="Y49" i="23" s="1"/>
  <c r="U57" i="23"/>
  <c r="Y57" i="23" s="1"/>
  <c r="U76" i="23"/>
  <c r="Y76" i="23" s="1"/>
  <c r="U38" i="23"/>
  <c r="Y38" i="23" s="1"/>
  <c r="U31" i="23"/>
  <c r="Y31" i="23" s="1"/>
  <c r="U39" i="23"/>
  <c r="Y39" i="23" s="1"/>
  <c r="U47" i="23"/>
  <c r="Y47" i="23" s="1"/>
  <c r="U55" i="23"/>
  <c r="Y55" i="23" s="1"/>
  <c r="U37" i="23"/>
  <c r="Y37" i="23" s="1"/>
  <c r="U45" i="23"/>
  <c r="Y45" i="23" s="1"/>
  <c r="U53" i="23"/>
  <c r="Y53" i="23" s="1"/>
  <c r="U88" i="23"/>
  <c r="Y88" i="23" s="1"/>
  <c r="U11" i="23"/>
  <c r="Y11" i="23" s="1"/>
  <c r="U19" i="23"/>
  <c r="Y19" i="23" s="1"/>
  <c r="U27" i="23"/>
  <c r="Y27" i="23" s="1"/>
  <c r="U36" i="23"/>
  <c r="Y36" i="23" s="1"/>
  <c r="U44" i="23"/>
  <c r="Y44" i="23" s="1"/>
  <c r="U52" i="23"/>
  <c r="Y52" i="23" s="1"/>
  <c r="U34" i="23"/>
  <c r="Y34" i="23" s="1"/>
  <c r="U42" i="23"/>
  <c r="Y42" i="23" s="1"/>
  <c r="U50" i="23"/>
  <c r="Y50" i="23" s="1"/>
  <c r="U9" i="23"/>
  <c r="Y9" i="23" s="1"/>
  <c r="U66" i="23"/>
  <c r="Y66" i="23" s="1"/>
  <c r="U74" i="23"/>
  <c r="Y74" i="23" s="1"/>
  <c r="U82" i="23"/>
  <c r="Y82" i="23" s="1"/>
  <c r="U65" i="23"/>
  <c r="Y65" i="23" s="1"/>
  <c r="U73" i="23"/>
  <c r="Y73" i="23" s="1"/>
  <c r="U81" i="23"/>
  <c r="Y81" i="23" s="1"/>
  <c r="U63" i="23"/>
  <c r="Y63" i="23" s="1"/>
  <c r="U71" i="23"/>
  <c r="Y71" i="23" s="1"/>
  <c r="U79" i="23"/>
  <c r="Y79" i="23" s="1"/>
  <c r="V47" i="24"/>
  <c r="V9" i="24"/>
  <c r="V19" i="24"/>
  <c r="V8" i="24"/>
  <c r="V22" i="24"/>
  <c r="Z22" i="24" s="1"/>
  <c r="V30" i="24"/>
  <c r="V39" i="24"/>
  <c r="V82" i="24"/>
  <c r="Z82" i="24" s="1"/>
  <c r="V43" i="24"/>
  <c r="V51" i="24"/>
  <c r="V59" i="24"/>
  <c r="V11" i="24"/>
  <c r="Z11" i="24" s="1"/>
  <c r="V27" i="24"/>
  <c r="V46" i="24"/>
  <c r="Z46" i="24" s="1"/>
  <c r="V25" i="24"/>
  <c r="Z25" i="24" s="1"/>
  <c r="V16" i="24"/>
  <c r="V10" i="24"/>
  <c r="V15" i="24"/>
  <c r="Z15" i="24" s="1"/>
  <c r="V36" i="24"/>
  <c r="V18" i="24"/>
  <c r="Z18" i="24" s="1"/>
  <c r="V26" i="24"/>
  <c r="Z26" i="24" s="1"/>
  <c r="V34" i="24"/>
  <c r="V66" i="24"/>
  <c r="V63" i="24"/>
  <c r="V17" i="24"/>
  <c r="V29" i="24"/>
  <c r="V37" i="24"/>
  <c r="V20" i="24"/>
  <c r="V28" i="24"/>
  <c r="V40" i="24"/>
  <c r="Z40" i="24" s="1"/>
  <c r="V38" i="24"/>
  <c r="Z38" i="24" s="1"/>
  <c r="V13" i="24"/>
  <c r="Z13" i="24" s="1"/>
  <c r="V24" i="24"/>
  <c r="V54" i="24"/>
  <c r="V21" i="24"/>
  <c r="V35" i="24"/>
  <c r="V73" i="24"/>
  <c r="Z73" i="24" s="1"/>
  <c r="V48" i="24"/>
  <c r="V56" i="24"/>
  <c r="V45" i="24"/>
  <c r="V53" i="24"/>
  <c r="V44" i="24"/>
  <c r="V52" i="24"/>
  <c r="V60" i="24"/>
  <c r="V7" i="24"/>
  <c r="V23" i="24"/>
  <c r="Z23" i="24" s="1"/>
  <c r="V31" i="24"/>
  <c r="V74" i="24"/>
  <c r="V32" i="24"/>
  <c r="V12" i="24"/>
  <c r="V14" i="24"/>
  <c r="V33" i="24"/>
  <c r="Z33" i="24" s="1"/>
  <c r="V55" i="24"/>
  <c r="V62" i="24"/>
  <c r="V78" i="24"/>
  <c r="V102" i="24"/>
  <c r="V85" i="24"/>
  <c r="V61" i="24"/>
  <c r="Z61" i="24" s="1"/>
  <c r="V69" i="24"/>
  <c r="V42" i="24"/>
  <c r="V50" i="24"/>
  <c r="V58" i="24"/>
  <c r="V98" i="24"/>
  <c r="V88" i="24"/>
  <c r="V99" i="24"/>
  <c r="Z99" i="24" s="1"/>
  <c r="V67" i="24"/>
  <c r="Z67" i="24" s="1"/>
  <c r="V75" i="24"/>
  <c r="V83" i="24"/>
  <c r="V89" i="24"/>
  <c r="V97" i="24"/>
  <c r="Z97" i="24" s="1"/>
  <c r="V105" i="24"/>
  <c r="V96" i="24"/>
  <c r="V104" i="24"/>
  <c r="Z104" i="24" s="1"/>
  <c r="V93" i="24"/>
  <c r="Z93" i="24" s="1"/>
  <c r="V101" i="24"/>
  <c r="V92" i="24"/>
  <c r="Z92" i="24" s="1"/>
  <c r="V100" i="24"/>
  <c r="V90" i="24"/>
  <c r="Z90" i="24" s="1"/>
  <c r="V106" i="24"/>
  <c r="V91" i="24"/>
  <c r="V103" i="24"/>
  <c r="V65" i="24"/>
  <c r="V81" i="24"/>
  <c r="V71" i="24"/>
  <c r="V79" i="24"/>
  <c r="V95" i="24"/>
  <c r="V84" i="24"/>
  <c r="V87" i="24"/>
  <c r="V86" i="24"/>
  <c r="V94" i="24"/>
  <c r="Z94" i="24" s="1"/>
  <c r="V41" i="24"/>
  <c r="Z41" i="24" s="1"/>
  <c r="V49" i="24"/>
  <c r="V57" i="24"/>
  <c r="V64" i="24"/>
  <c r="V72" i="24"/>
  <c r="V80" i="24"/>
  <c r="V70" i="24"/>
  <c r="V77" i="24"/>
  <c r="V68" i="24"/>
  <c r="V76" i="24"/>
  <c r="X19" i="19"/>
  <c r="X12" i="19"/>
  <c r="X20" i="19"/>
  <c r="AB20" i="19" s="1"/>
  <c r="X8" i="19"/>
  <c r="AB8" i="19" s="1"/>
  <c r="X16" i="19"/>
  <c r="X24" i="19"/>
  <c r="AB24" i="19" s="1"/>
  <c r="X7" i="19"/>
  <c r="X15" i="19"/>
  <c r="AB15" i="19" s="1"/>
  <c r="X9" i="19"/>
  <c r="AB9" i="19" s="1"/>
  <c r="X17" i="19"/>
  <c r="X25" i="19"/>
  <c r="AB25" i="19" s="1"/>
  <c r="X14" i="19"/>
  <c r="X10" i="19"/>
  <c r="X18" i="19"/>
  <c r="X26" i="19"/>
  <c r="AB26" i="19" s="1"/>
  <c r="X22" i="19"/>
  <c r="X11" i="19"/>
  <c r="X13" i="19"/>
  <c r="AB13" i="19" s="1"/>
  <c r="X21" i="19"/>
  <c r="X23" i="19"/>
  <c r="AB23" i="19" s="1"/>
  <c r="W17" i="18"/>
  <c r="AA17" i="18" s="1"/>
  <c r="W40" i="18"/>
  <c r="AA40" i="18" s="1"/>
  <c r="W26" i="18"/>
  <c r="AA26" i="18" s="1"/>
  <c r="W41" i="18"/>
  <c r="AA41" i="18" s="1"/>
  <c r="W13" i="18"/>
  <c r="AA13" i="18" s="1"/>
  <c r="W50" i="18"/>
  <c r="AA50" i="18" s="1"/>
  <c r="W7" i="18"/>
  <c r="AA7" i="18" s="1"/>
  <c r="W15" i="18"/>
  <c r="AA15" i="18" s="1"/>
  <c r="W23" i="18"/>
  <c r="AA23" i="18" s="1"/>
  <c r="W43" i="18"/>
  <c r="AA43" i="18" s="1"/>
  <c r="W10" i="18"/>
  <c r="AA10" i="18" s="1"/>
  <c r="W32" i="18"/>
  <c r="AA32" i="18" s="1"/>
  <c r="W14" i="18"/>
  <c r="AA14" i="18" s="1"/>
  <c r="W22" i="18"/>
  <c r="AA22" i="18" s="1"/>
  <c r="W34" i="18"/>
  <c r="AA34" i="18" s="1"/>
  <c r="W11" i="18"/>
  <c r="AA11" i="18" s="1"/>
  <c r="W19" i="18"/>
  <c r="AA19" i="18" s="1"/>
  <c r="W27" i="18"/>
  <c r="AA27" i="18" s="1"/>
  <c r="W31" i="18"/>
  <c r="AA31" i="18" s="1"/>
  <c r="W39" i="18"/>
  <c r="AA39" i="18" s="1"/>
  <c r="W47" i="18"/>
  <c r="AA47" i="18" s="1"/>
  <c r="W38" i="18"/>
  <c r="AA38" i="18" s="1"/>
  <c r="W46" i="18"/>
  <c r="AA46" i="18" s="1"/>
  <c r="W35" i="18"/>
  <c r="AA35" i="18" s="1"/>
  <c r="W28" i="18"/>
  <c r="AA28" i="18" s="1"/>
  <c r="W36" i="18"/>
  <c r="AA36" i="18" s="1"/>
  <c r="W25" i="18"/>
  <c r="AA25" i="18" s="1"/>
  <c r="W16" i="18"/>
  <c r="AA16" i="18" s="1"/>
  <c r="W12" i="18"/>
  <c r="AA12" i="18" s="1"/>
  <c r="W20" i="18"/>
  <c r="AA20" i="18" s="1"/>
  <c r="W37" i="18"/>
  <c r="AA37" i="18" s="1"/>
  <c r="W44" i="18"/>
  <c r="AA44" i="18" s="1"/>
  <c r="W33" i="18"/>
  <c r="AA33" i="18" s="1"/>
  <c r="W9" i="18"/>
  <c r="AA9" i="18" s="1"/>
  <c r="W29" i="18"/>
  <c r="AA29" i="18" s="1"/>
  <c r="W18" i="18"/>
  <c r="AA18" i="18" s="1"/>
  <c r="W21" i="18"/>
  <c r="AA21" i="18" s="1"/>
  <c r="W45" i="18"/>
  <c r="AA45" i="18" s="1"/>
  <c r="W24" i="18"/>
  <c r="AA24" i="18" s="1"/>
  <c r="W30" i="18"/>
  <c r="AA30" i="18" s="1"/>
  <c r="W8" i="18"/>
  <c r="AA8" i="18" s="1"/>
  <c r="W48" i="18"/>
  <c r="AA48" i="18" s="1"/>
  <c r="W42" i="18"/>
  <c r="AA42" i="18" s="1"/>
  <c r="W49" i="18"/>
  <c r="AA49" i="18" s="1"/>
  <c r="R8" i="21"/>
  <c r="R50" i="21"/>
  <c r="R35" i="21"/>
  <c r="R9" i="21"/>
  <c r="R12" i="21"/>
  <c r="R10" i="21"/>
  <c r="R19" i="21"/>
  <c r="R16" i="21"/>
  <c r="R44" i="21"/>
  <c r="R20" i="21"/>
  <c r="R28" i="21"/>
  <c r="R36" i="21"/>
  <c r="R18" i="21"/>
  <c r="R26" i="21"/>
  <c r="R34" i="21"/>
  <c r="R42" i="21"/>
  <c r="R13" i="21"/>
  <c r="R7" i="21"/>
  <c r="R14" i="21"/>
  <c r="R17" i="21"/>
  <c r="R25" i="21"/>
  <c r="R33" i="21"/>
  <c r="R41" i="21"/>
  <c r="R11" i="21"/>
  <c r="R27" i="21"/>
  <c r="R43" i="21"/>
  <c r="R74" i="21"/>
  <c r="R82" i="21"/>
  <c r="R90" i="21"/>
  <c r="R98" i="21"/>
  <c r="R78" i="21"/>
  <c r="R86" i="21"/>
  <c r="R94" i="21"/>
  <c r="R77" i="21"/>
  <c r="R85" i="21"/>
  <c r="R93" i="21"/>
  <c r="R116" i="21"/>
  <c r="R124" i="21"/>
  <c r="R132" i="21"/>
  <c r="R113" i="21"/>
  <c r="R121" i="21"/>
  <c r="R129" i="21"/>
  <c r="R137" i="21"/>
  <c r="R119" i="21"/>
  <c r="R127" i="21"/>
  <c r="R135" i="21"/>
  <c r="R66" i="21"/>
  <c r="R89" i="21"/>
  <c r="R83" i="21"/>
  <c r="R91" i="21"/>
  <c r="R99" i="21"/>
  <c r="R107" i="21"/>
  <c r="R114" i="21"/>
  <c r="R122" i="21"/>
  <c r="R130" i="21"/>
  <c r="R138" i="21"/>
  <c r="R24" i="21"/>
  <c r="R32" i="21"/>
  <c r="R40" i="21"/>
  <c r="R15" i="21"/>
  <c r="R23" i="21"/>
  <c r="R31" i="21"/>
  <c r="R39" i="21"/>
  <c r="R81" i="21"/>
  <c r="R97" i="21"/>
  <c r="R52" i="21"/>
  <c r="R60" i="21"/>
  <c r="R68" i="21"/>
  <c r="R73" i="21"/>
  <c r="R105" i="21"/>
  <c r="R21" i="21"/>
  <c r="R29" i="21"/>
  <c r="R37" i="21"/>
  <c r="R47" i="21"/>
  <c r="R55" i="21"/>
  <c r="R63" i="21"/>
  <c r="R70" i="21"/>
  <c r="R111" i="21"/>
  <c r="R106" i="21"/>
  <c r="R133" i="21"/>
  <c r="R110" i="21"/>
  <c r="R22" i="21"/>
  <c r="R30" i="21"/>
  <c r="R38" i="21"/>
  <c r="R45" i="21"/>
  <c r="R53" i="21"/>
  <c r="R61" i="21"/>
  <c r="R69" i="21"/>
  <c r="R102" i="21"/>
  <c r="R125" i="21"/>
  <c r="R118" i="21"/>
  <c r="R126" i="21"/>
  <c r="R134" i="21"/>
  <c r="R120" i="21"/>
  <c r="R128" i="21"/>
  <c r="R136" i="21"/>
  <c r="R140" i="21"/>
  <c r="R71" i="21"/>
  <c r="R79" i="21"/>
  <c r="R87" i="21"/>
  <c r="R95" i="21"/>
  <c r="R145" i="21"/>
  <c r="R49" i="21"/>
  <c r="R57" i="21"/>
  <c r="R65" i="21"/>
  <c r="R46" i="21"/>
  <c r="R54" i="21"/>
  <c r="R62" i="21"/>
  <c r="R75" i="21"/>
  <c r="R80" i="21"/>
  <c r="R88" i="21"/>
  <c r="R96" i="21"/>
  <c r="R76" i="21"/>
  <c r="R84" i="21"/>
  <c r="R92" i="21"/>
  <c r="R101" i="21"/>
  <c r="R109" i="21"/>
  <c r="R112" i="21"/>
  <c r="R117" i="21"/>
  <c r="R104" i="21"/>
  <c r="R115" i="21"/>
  <c r="R123" i="21"/>
  <c r="R131" i="21"/>
  <c r="R139" i="21"/>
  <c r="R58" i="21"/>
  <c r="R48" i="21"/>
  <c r="R56" i="21"/>
  <c r="R64" i="21"/>
  <c r="R72" i="21"/>
  <c r="R51" i="21"/>
  <c r="R59" i="21"/>
  <c r="R67" i="21"/>
  <c r="R108" i="21"/>
  <c r="R100" i="21"/>
  <c r="R144" i="21"/>
  <c r="R142" i="21"/>
  <c r="R141" i="21"/>
  <c r="R103" i="21"/>
  <c r="R143" i="21"/>
  <c r="AH9" i="21"/>
  <c r="AJ9" i="21" s="1"/>
  <c r="AH31" i="21"/>
  <c r="AJ31" i="21" s="1"/>
  <c r="AH10" i="21"/>
  <c r="AJ10" i="21" s="1"/>
  <c r="AH15" i="21"/>
  <c r="AJ15" i="21" s="1"/>
  <c r="AH39" i="21"/>
  <c r="AJ39" i="21" s="1"/>
  <c r="AH21" i="21"/>
  <c r="AJ21" i="21" s="1"/>
  <c r="AH29" i="21"/>
  <c r="AJ29" i="21" s="1"/>
  <c r="AH37" i="21"/>
  <c r="AJ37" i="21" s="1"/>
  <c r="AH7" i="21"/>
  <c r="AJ7" i="21" s="1"/>
  <c r="AH11" i="21"/>
  <c r="AJ11" i="21" s="1"/>
  <c r="AH12" i="21"/>
  <c r="AJ12" i="21" s="1"/>
  <c r="AH13" i="21"/>
  <c r="AJ13" i="21" s="1"/>
  <c r="AH8" i="21"/>
  <c r="AJ8" i="21" s="1"/>
  <c r="AH62" i="21"/>
  <c r="AJ62" i="21" s="1"/>
  <c r="AH14" i="21"/>
  <c r="AJ14" i="21" s="1"/>
  <c r="AH23" i="21"/>
  <c r="AJ23" i="21" s="1"/>
  <c r="AH16" i="21"/>
  <c r="AJ16" i="21" s="1"/>
  <c r="AH24" i="21"/>
  <c r="AJ24" i="21" s="1"/>
  <c r="AH32" i="21"/>
  <c r="AJ32" i="21" s="1"/>
  <c r="AH40" i="21"/>
  <c r="AJ40" i="21" s="1"/>
  <c r="AH22" i="21"/>
  <c r="AJ22" i="21" s="1"/>
  <c r="AH30" i="21"/>
  <c r="AJ30" i="21" s="1"/>
  <c r="AH38" i="21"/>
  <c r="AJ38" i="21" s="1"/>
  <c r="AH45" i="21"/>
  <c r="AJ45" i="21" s="1"/>
  <c r="AH53" i="21"/>
  <c r="AJ53" i="21" s="1"/>
  <c r="AH61" i="21"/>
  <c r="AJ61" i="21" s="1"/>
  <c r="AH69" i="21"/>
  <c r="AJ69" i="21" s="1"/>
  <c r="AH50" i="21"/>
  <c r="AJ50" i="21" s="1"/>
  <c r="AH58" i="21"/>
  <c r="AJ58" i="21" s="1"/>
  <c r="AH66" i="21"/>
  <c r="AJ66" i="21" s="1"/>
  <c r="AH76" i="21"/>
  <c r="AJ76" i="21" s="1"/>
  <c r="AH84" i="21"/>
  <c r="AJ84" i="21" s="1"/>
  <c r="AH92" i="21"/>
  <c r="AJ92" i="21" s="1"/>
  <c r="AH72" i="21"/>
  <c r="AJ72" i="21" s="1"/>
  <c r="AH112" i="21"/>
  <c r="AJ112" i="21" s="1"/>
  <c r="AH108" i="21"/>
  <c r="AJ108" i="21" s="1"/>
  <c r="AH119" i="21"/>
  <c r="AJ119" i="21" s="1"/>
  <c r="AH127" i="21"/>
  <c r="AJ127" i="21" s="1"/>
  <c r="AH135" i="21"/>
  <c r="AJ135" i="21" s="1"/>
  <c r="AH54" i="21"/>
  <c r="AJ54" i="21" s="1"/>
  <c r="AH46" i="21"/>
  <c r="AJ46" i="21" s="1"/>
  <c r="AH52" i="21"/>
  <c r="AJ52" i="21" s="1"/>
  <c r="AH60" i="21"/>
  <c r="AJ60" i="21" s="1"/>
  <c r="AH68" i="21"/>
  <c r="AJ68" i="21" s="1"/>
  <c r="AH47" i="21"/>
  <c r="AJ47" i="21" s="1"/>
  <c r="AH55" i="21"/>
  <c r="AJ55" i="21" s="1"/>
  <c r="AH63" i="21"/>
  <c r="AJ63" i="21" s="1"/>
  <c r="AH71" i="21"/>
  <c r="AJ71" i="21" s="1"/>
  <c r="AH80" i="21"/>
  <c r="AJ80" i="21" s="1"/>
  <c r="AH88" i="21"/>
  <c r="AJ88" i="21" s="1"/>
  <c r="AH96" i="21"/>
  <c r="AJ96" i="21" s="1"/>
  <c r="AH104" i="21"/>
  <c r="AJ104" i="21" s="1"/>
  <c r="AH100" i="21"/>
  <c r="AJ100" i="21" s="1"/>
  <c r="AH144" i="21"/>
  <c r="AJ144" i="21" s="1"/>
  <c r="AH78" i="21"/>
  <c r="AJ78" i="21" s="1"/>
  <c r="AH86" i="21"/>
  <c r="AJ86" i="21" s="1"/>
  <c r="AH94" i="21"/>
  <c r="AJ94" i="21" s="1"/>
  <c r="AH74" i="21"/>
  <c r="AJ74" i="21" s="1"/>
  <c r="AH82" i="21"/>
  <c r="AJ82" i="21" s="1"/>
  <c r="AH90" i="21"/>
  <c r="AJ90" i="21" s="1"/>
  <c r="AH98" i="21"/>
  <c r="AJ98" i="21" s="1"/>
  <c r="AH81" i="21"/>
  <c r="AJ81" i="21" s="1"/>
  <c r="AH89" i="21"/>
  <c r="AJ89" i="21" s="1"/>
  <c r="AH97" i="21"/>
  <c r="AJ97" i="21" s="1"/>
  <c r="AH113" i="21"/>
  <c r="AJ113" i="21" s="1"/>
  <c r="AH137" i="21"/>
  <c r="AJ137" i="21" s="1"/>
  <c r="AH107" i="21"/>
  <c r="AJ107" i="21" s="1"/>
  <c r="AH120" i="21"/>
  <c r="AJ120" i="21" s="1"/>
  <c r="AH128" i="21"/>
  <c r="AJ128" i="21" s="1"/>
  <c r="AH136" i="21"/>
  <c r="AJ136" i="21" s="1"/>
  <c r="AH117" i="21"/>
  <c r="AJ117" i="21" s="1"/>
  <c r="AH125" i="21"/>
  <c r="AJ125" i="21" s="1"/>
  <c r="AH133" i="21"/>
  <c r="AJ133" i="21" s="1"/>
  <c r="AH141" i="21"/>
  <c r="AJ141" i="21" s="1"/>
  <c r="AH70" i="21"/>
  <c r="AJ70" i="21" s="1"/>
  <c r="AH73" i="21"/>
  <c r="AJ73" i="21" s="1"/>
  <c r="AH101" i="21"/>
  <c r="AJ101" i="21" s="1"/>
  <c r="AH103" i="21"/>
  <c r="AJ103" i="21" s="1"/>
  <c r="AH121" i="21"/>
  <c r="AJ121" i="21" s="1"/>
  <c r="AH118" i="21"/>
  <c r="AJ118" i="21" s="1"/>
  <c r="AH126" i="21"/>
  <c r="AJ126" i="21" s="1"/>
  <c r="AH134" i="21"/>
  <c r="AJ134" i="21" s="1"/>
  <c r="AH115" i="21"/>
  <c r="AJ115" i="21" s="1"/>
  <c r="AH123" i="21"/>
  <c r="AJ123" i="21" s="1"/>
  <c r="AH131" i="21"/>
  <c r="AJ131" i="21" s="1"/>
  <c r="AH28" i="21"/>
  <c r="AJ28" i="21" s="1"/>
  <c r="AH36" i="21"/>
  <c r="AJ36" i="21" s="1"/>
  <c r="AH19" i="21"/>
  <c r="AJ19" i="21" s="1"/>
  <c r="AH27" i="21"/>
  <c r="AJ27" i="21" s="1"/>
  <c r="AH35" i="21"/>
  <c r="AJ35" i="21" s="1"/>
  <c r="AH44" i="21"/>
  <c r="AJ44" i="21" s="1"/>
  <c r="AH105" i="21"/>
  <c r="AJ105" i="21" s="1"/>
  <c r="AH79" i="21"/>
  <c r="AJ79" i="21" s="1"/>
  <c r="AH87" i="21"/>
  <c r="AJ87" i="21" s="1"/>
  <c r="AH95" i="21"/>
  <c r="AJ95" i="21" s="1"/>
  <c r="AH111" i="21"/>
  <c r="AJ111" i="21" s="1"/>
  <c r="AH109" i="21"/>
  <c r="AJ109" i="21" s="1"/>
  <c r="AH143" i="21"/>
  <c r="AJ143" i="21" s="1"/>
  <c r="AH20" i="21"/>
  <c r="AJ20" i="21" s="1"/>
  <c r="AH51" i="21"/>
  <c r="AJ51" i="21" s="1"/>
  <c r="AH59" i="21"/>
  <c r="AJ59" i="21" s="1"/>
  <c r="AH67" i="21"/>
  <c r="AJ67" i="21" s="1"/>
  <c r="AH48" i="21"/>
  <c r="AJ48" i="21" s="1"/>
  <c r="AH56" i="21"/>
  <c r="AJ56" i="21" s="1"/>
  <c r="AH64" i="21"/>
  <c r="AJ64" i="21" s="1"/>
  <c r="AH102" i="21"/>
  <c r="AJ102" i="21" s="1"/>
  <c r="AH129" i="21"/>
  <c r="AJ129" i="21" s="1"/>
  <c r="AH106" i="21"/>
  <c r="AJ106" i="21" s="1"/>
  <c r="AH139" i="21"/>
  <c r="AJ139" i="21" s="1"/>
  <c r="AH140" i="21"/>
  <c r="AJ140" i="21" s="1"/>
  <c r="AH17" i="21"/>
  <c r="AJ17" i="21" s="1"/>
  <c r="AH25" i="21"/>
  <c r="AJ25" i="21" s="1"/>
  <c r="AH33" i="21"/>
  <c r="AJ33" i="21" s="1"/>
  <c r="AH41" i="21"/>
  <c r="AJ41" i="21" s="1"/>
  <c r="AH93" i="21"/>
  <c r="AJ93" i="21" s="1"/>
  <c r="AH49" i="21"/>
  <c r="AJ49" i="21" s="1"/>
  <c r="AH57" i="21"/>
  <c r="AJ57" i="21" s="1"/>
  <c r="AH65" i="21"/>
  <c r="AJ65" i="21" s="1"/>
  <c r="AH85" i="21"/>
  <c r="AJ85" i="21" s="1"/>
  <c r="AH110" i="21"/>
  <c r="AJ110" i="21" s="1"/>
  <c r="AH114" i="21"/>
  <c r="AJ114" i="21" s="1"/>
  <c r="AH122" i="21"/>
  <c r="AJ122" i="21" s="1"/>
  <c r="AH130" i="21"/>
  <c r="AJ130" i="21" s="1"/>
  <c r="AH138" i="21"/>
  <c r="AJ138" i="21" s="1"/>
  <c r="AH142" i="21"/>
  <c r="AJ142" i="21" s="1"/>
  <c r="AH77" i="21"/>
  <c r="AJ77" i="21" s="1"/>
  <c r="AH18" i="21"/>
  <c r="AJ18" i="21" s="1"/>
  <c r="AH26" i="21"/>
  <c r="AJ26" i="21" s="1"/>
  <c r="AH34" i="21"/>
  <c r="AJ34" i="21" s="1"/>
  <c r="AH42" i="21"/>
  <c r="AJ42" i="21" s="1"/>
  <c r="AH43" i="21"/>
  <c r="AJ43" i="21" s="1"/>
  <c r="AH83" i="21"/>
  <c r="AJ83" i="21" s="1"/>
  <c r="AH116" i="21"/>
  <c r="AJ116" i="21" s="1"/>
  <c r="AH75" i="21"/>
  <c r="AJ75" i="21" s="1"/>
  <c r="AH99" i="21"/>
  <c r="AJ99" i="21" s="1"/>
  <c r="AH132" i="21"/>
  <c r="AJ132" i="21" s="1"/>
  <c r="AH145" i="21"/>
  <c r="AJ145" i="21" s="1"/>
  <c r="AH91" i="21"/>
  <c r="AJ91" i="21" s="1"/>
  <c r="AH124" i="21"/>
  <c r="AJ124" i="21" s="1"/>
  <c r="S9" i="19"/>
  <c r="S17" i="19"/>
  <c r="AC17" i="19" s="1"/>
  <c r="S25" i="19"/>
  <c r="AC25" i="19" s="1"/>
  <c r="S14" i="19"/>
  <c r="AC14" i="19" s="1"/>
  <c r="S13" i="19"/>
  <c r="S21" i="19"/>
  <c r="S26" i="19"/>
  <c r="S11" i="19"/>
  <c r="S19" i="19"/>
  <c r="S8" i="19"/>
  <c r="S16" i="19"/>
  <c r="S24" i="19"/>
  <c r="S22" i="19"/>
  <c r="AC22" i="19" s="1"/>
  <c r="S10" i="19"/>
  <c r="AC10" i="19" s="1"/>
  <c r="S18" i="19"/>
  <c r="S7" i="19"/>
  <c r="S15" i="19"/>
  <c r="S23" i="19"/>
  <c r="S12" i="19"/>
  <c r="S20" i="19"/>
  <c r="T7" i="21"/>
  <c r="AD7" i="21" s="1"/>
  <c r="T76" i="21"/>
  <c r="AD76" i="21" s="1"/>
  <c r="T13" i="21"/>
  <c r="AD13" i="21" s="1"/>
  <c r="T21" i="21"/>
  <c r="AD21" i="21" s="1"/>
  <c r="T29" i="21"/>
  <c r="AD29" i="21" s="1"/>
  <c r="T37" i="21"/>
  <c r="AD37" i="21" s="1"/>
  <c r="T15" i="21"/>
  <c r="AD15" i="21" s="1"/>
  <c r="T23" i="21"/>
  <c r="AD23" i="21" s="1"/>
  <c r="T31" i="21"/>
  <c r="AD31" i="21" s="1"/>
  <c r="T39" i="21"/>
  <c r="AD39" i="21" s="1"/>
  <c r="T61" i="21"/>
  <c r="T8" i="21"/>
  <c r="AD8" i="21" s="1"/>
  <c r="T10" i="21"/>
  <c r="AD10" i="21" s="1"/>
  <c r="T9" i="21"/>
  <c r="AD9" i="21" s="1"/>
  <c r="T20" i="21"/>
  <c r="AD20" i="21" s="1"/>
  <c r="T28" i="21"/>
  <c r="AD28" i="21" s="1"/>
  <c r="T36" i="21"/>
  <c r="AD36" i="21" s="1"/>
  <c r="T45" i="21"/>
  <c r="AD45" i="21" s="1"/>
  <c r="T22" i="21"/>
  <c r="AD22" i="21" s="1"/>
  <c r="T30" i="21"/>
  <c r="AD30" i="21" s="1"/>
  <c r="T14" i="21"/>
  <c r="AD14" i="21" s="1"/>
  <c r="T11" i="21"/>
  <c r="AD11" i="21" s="1"/>
  <c r="T38" i="21"/>
  <c r="AD38" i="21" s="1"/>
  <c r="T43" i="21"/>
  <c r="AD43" i="21" s="1"/>
  <c r="T69" i="21"/>
  <c r="AD69" i="21" s="1"/>
  <c r="T12" i="21"/>
  <c r="AD12" i="21" s="1"/>
  <c r="T18" i="21"/>
  <c r="AD18" i="21" s="1"/>
  <c r="T26" i="21"/>
  <c r="AD26" i="21" s="1"/>
  <c r="T34" i="21"/>
  <c r="AD34" i="21" s="1"/>
  <c r="T42" i="21"/>
  <c r="AD42" i="21" s="1"/>
  <c r="T47" i="21"/>
  <c r="AD47" i="21" s="1"/>
  <c r="T55" i="21"/>
  <c r="AD55" i="21" s="1"/>
  <c r="T63" i="21"/>
  <c r="AD63" i="21" s="1"/>
  <c r="T75" i="21"/>
  <c r="AD75" i="21" s="1"/>
  <c r="T102" i="21"/>
  <c r="AD102" i="21" s="1"/>
  <c r="T100" i="21"/>
  <c r="AD100" i="21" s="1"/>
  <c r="T112" i="21"/>
  <c r="AD112" i="21" s="1"/>
  <c r="T136" i="21"/>
  <c r="AD136" i="21" s="1"/>
  <c r="T108" i="21"/>
  <c r="AD108" i="21" s="1"/>
  <c r="T117" i="21"/>
  <c r="T125" i="21"/>
  <c r="AD125" i="21" s="1"/>
  <c r="T133" i="21"/>
  <c r="AD133" i="21" s="1"/>
  <c r="T142" i="21"/>
  <c r="AD142" i="21" s="1"/>
  <c r="T27" i="21"/>
  <c r="AD27" i="21" s="1"/>
  <c r="T35" i="21"/>
  <c r="AD35" i="21" s="1"/>
  <c r="T24" i="21"/>
  <c r="AD24" i="21" s="1"/>
  <c r="T32" i="21"/>
  <c r="AD32" i="21" s="1"/>
  <c r="T40" i="21"/>
  <c r="AD40" i="21" s="1"/>
  <c r="T105" i="21"/>
  <c r="AD105" i="21" s="1"/>
  <c r="T120" i="21"/>
  <c r="AD120" i="21" s="1"/>
  <c r="T141" i="21"/>
  <c r="AD141" i="21" s="1"/>
  <c r="T17" i="21"/>
  <c r="AD17" i="21" s="1"/>
  <c r="T25" i="21"/>
  <c r="AD25" i="21" s="1"/>
  <c r="T33" i="21"/>
  <c r="AD33" i="21" s="1"/>
  <c r="T41" i="21"/>
  <c r="AD41" i="21" s="1"/>
  <c r="T16" i="21"/>
  <c r="AD16" i="21" s="1"/>
  <c r="T50" i="21"/>
  <c r="AD50" i="21" s="1"/>
  <c r="T58" i="21"/>
  <c r="AD58" i="21" s="1"/>
  <c r="T66" i="21"/>
  <c r="AD66" i="21" s="1"/>
  <c r="T48" i="21"/>
  <c r="AD48" i="21" s="1"/>
  <c r="T56" i="21"/>
  <c r="AD56" i="21" s="1"/>
  <c r="T64" i="21"/>
  <c r="AD64" i="21" s="1"/>
  <c r="T70" i="21"/>
  <c r="AD70" i="21" s="1"/>
  <c r="T74" i="21"/>
  <c r="AD74" i="21" s="1"/>
  <c r="T104" i="21"/>
  <c r="AD104" i="21" s="1"/>
  <c r="T109" i="21"/>
  <c r="AD109" i="21" s="1"/>
  <c r="T113" i="21"/>
  <c r="T121" i="21"/>
  <c r="AD121" i="21" s="1"/>
  <c r="T129" i="21"/>
  <c r="AD129" i="21" s="1"/>
  <c r="T137" i="21"/>
  <c r="AD137" i="21" s="1"/>
  <c r="T140" i="21"/>
  <c r="AD140" i="21" s="1"/>
  <c r="T115" i="21"/>
  <c r="AD115" i="21" s="1"/>
  <c r="T123" i="21"/>
  <c r="AD123" i="21" s="1"/>
  <c r="T131" i="21"/>
  <c r="AD131" i="21" s="1"/>
  <c r="T83" i="21"/>
  <c r="AD83" i="21" s="1"/>
  <c r="T91" i="21"/>
  <c r="AD91" i="21" s="1"/>
  <c r="T99" i="21"/>
  <c r="AD99" i="21" s="1"/>
  <c r="T82" i="21"/>
  <c r="AD82" i="21" s="1"/>
  <c r="T90" i="21"/>
  <c r="AD90" i="21" s="1"/>
  <c r="T98" i="21"/>
  <c r="AD98" i="21" s="1"/>
  <c r="T128" i="21"/>
  <c r="AD128" i="21" s="1"/>
  <c r="T139" i="21"/>
  <c r="AD139" i="21" s="1"/>
  <c r="T19" i="21"/>
  <c r="AD19" i="21" s="1"/>
  <c r="T44" i="21"/>
  <c r="AD44" i="21" s="1"/>
  <c r="T52" i="21"/>
  <c r="AD52" i="21" s="1"/>
  <c r="T60" i="21"/>
  <c r="AD60" i="21" s="1"/>
  <c r="T68" i="21"/>
  <c r="AD68" i="21" s="1"/>
  <c r="T51" i="21"/>
  <c r="AD51" i="21" s="1"/>
  <c r="T59" i="21"/>
  <c r="AD59" i="21" s="1"/>
  <c r="T67" i="21"/>
  <c r="AD67" i="21" s="1"/>
  <c r="T49" i="21"/>
  <c r="AD49" i="21" s="1"/>
  <c r="T57" i="21"/>
  <c r="AD57" i="21" s="1"/>
  <c r="T65" i="21"/>
  <c r="AD65" i="21" s="1"/>
  <c r="T92" i="21"/>
  <c r="AD92" i="21" s="1"/>
  <c r="T84" i="21"/>
  <c r="AD84" i="21" s="1"/>
  <c r="T71" i="21"/>
  <c r="AD71" i="21" s="1"/>
  <c r="T79" i="21"/>
  <c r="AD79" i="21" s="1"/>
  <c r="T87" i="21"/>
  <c r="AD87" i="21" s="1"/>
  <c r="T95" i="21"/>
  <c r="AD95" i="21" s="1"/>
  <c r="T111" i="21"/>
  <c r="AD111" i="21" s="1"/>
  <c r="T107" i="21"/>
  <c r="AD107" i="21" s="1"/>
  <c r="T118" i="21"/>
  <c r="AD118" i="21" s="1"/>
  <c r="T126" i="21"/>
  <c r="AD126" i="21" s="1"/>
  <c r="T134" i="21"/>
  <c r="T46" i="21"/>
  <c r="AD46" i="21" s="1"/>
  <c r="T54" i="21"/>
  <c r="AD54" i="21" s="1"/>
  <c r="T62" i="21"/>
  <c r="AD62" i="21" s="1"/>
  <c r="T103" i="21"/>
  <c r="AD103" i="21" s="1"/>
  <c r="T114" i="21"/>
  <c r="AD114" i="21" s="1"/>
  <c r="T106" i="21"/>
  <c r="AD106" i="21" s="1"/>
  <c r="T119" i="21"/>
  <c r="AD119" i="21" s="1"/>
  <c r="T127" i="21"/>
  <c r="AD127" i="21" s="1"/>
  <c r="T135" i="21"/>
  <c r="AD135" i="21" s="1"/>
  <c r="T143" i="21"/>
  <c r="AD143" i="21" s="1"/>
  <c r="T77" i="21"/>
  <c r="T85" i="21"/>
  <c r="T93" i="21"/>
  <c r="AD93" i="21" s="1"/>
  <c r="T101" i="21"/>
  <c r="AD101" i="21" s="1"/>
  <c r="T73" i="21"/>
  <c r="AD73" i="21" s="1"/>
  <c r="T72" i="21"/>
  <c r="AD72" i="21" s="1"/>
  <c r="T80" i="21"/>
  <c r="AD80" i="21" s="1"/>
  <c r="T88" i="21"/>
  <c r="AD88" i="21" s="1"/>
  <c r="T96" i="21"/>
  <c r="AD96" i="21" s="1"/>
  <c r="T110" i="21"/>
  <c r="AD110" i="21" s="1"/>
  <c r="T116" i="21"/>
  <c r="AD116" i="21" s="1"/>
  <c r="T124" i="21"/>
  <c r="AD124" i="21" s="1"/>
  <c r="T132" i="21"/>
  <c r="AD132" i="21" s="1"/>
  <c r="T122" i="21"/>
  <c r="AD122" i="21" s="1"/>
  <c r="T130" i="21"/>
  <c r="AD130" i="21" s="1"/>
  <c r="T138" i="21"/>
  <c r="AD138" i="21" s="1"/>
  <c r="T53" i="21"/>
  <c r="AD53" i="21" s="1"/>
  <c r="T94" i="21"/>
  <c r="AD94" i="21" s="1"/>
  <c r="T86" i="21"/>
  <c r="AD86" i="21" s="1"/>
  <c r="T145" i="21"/>
  <c r="AD145" i="21" s="1"/>
  <c r="T144" i="21"/>
  <c r="AD144" i="21" s="1"/>
  <c r="T97" i="21"/>
  <c r="AD97" i="21" s="1"/>
  <c r="T78" i="21"/>
  <c r="AD78" i="21" s="1"/>
  <c r="T89" i="21"/>
  <c r="AD89" i="21" s="1"/>
  <c r="T81" i="21"/>
  <c r="AD81" i="21" s="1"/>
  <c r="AL30" i="21"/>
  <c r="AL11" i="21"/>
  <c r="AN11" i="21" s="1"/>
  <c r="AL12" i="21"/>
  <c r="AN12" i="21" s="1"/>
  <c r="AL19" i="21"/>
  <c r="AN19" i="21" s="1"/>
  <c r="AL13" i="21"/>
  <c r="AN13" i="21" s="1"/>
  <c r="AL69" i="21"/>
  <c r="AN69" i="21" s="1"/>
  <c r="AL14" i="21"/>
  <c r="AN14" i="21" s="1"/>
  <c r="AL7" i="21"/>
  <c r="AN7" i="21" s="1"/>
  <c r="AL112" i="21"/>
  <c r="AN112" i="21" s="1"/>
  <c r="AL15" i="21"/>
  <c r="AL23" i="21"/>
  <c r="AN23" i="21" s="1"/>
  <c r="AL31" i="21"/>
  <c r="AN31" i="21" s="1"/>
  <c r="AL39" i="21"/>
  <c r="AN39" i="21" s="1"/>
  <c r="AL8" i="21"/>
  <c r="AN8" i="21" s="1"/>
  <c r="AL38" i="21"/>
  <c r="AN38" i="21" s="1"/>
  <c r="AL22" i="21"/>
  <c r="AL10" i="21"/>
  <c r="AN10" i="21" s="1"/>
  <c r="AL9" i="21"/>
  <c r="AN9" i="21" s="1"/>
  <c r="AL21" i="21"/>
  <c r="AN21" i="21" s="1"/>
  <c r="AL29" i="21"/>
  <c r="AN29" i="21" s="1"/>
  <c r="AL37" i="21"/>
  <c r="AL20" i="21"/>
  <c r="AN20" i="21" s="1"/>
  <c r="AL28" i="21"/>
  <c r="AN28" i="21" s="1"/>
  <c r="AL36" i="21"/>
  <c r="AN36" i="21" s="1"/>
  <c r="AL84" i="21"/>
  <c r="AN84" i="21" s="1"/>
  <c r="AL77" i="21"/>
  <c r="AL85" i="21"/>
  <c r="AL93" i="21"/>
  <c r="AN93" i="21" s="1"/>
  <c r="AL73" i="21"/>
  <c r="AN73" i="21" s="1"/>
  <c r="AL81" i="21"/>
  <c r="AN81" i="21" s="1"/>
  <c r="AL89" i="21"/>
  <c r="AN89" i="21" s="1"/>
  <c r="AL97" i="21"/>
  <c r="AL72" i="21"/>
  <c r="AN72" i="21" s="1"/>
  <c r="AL80" i="21"/>
  <c r="AN80" i="21" s="1"/>
  <c r="AL88" i="21"/>
  <c r="AN88" i="21" s="1"/>
  <c r="AL96" i="21"/>
  <c r="AL101" i="21"/>
  <c r="AL103" i="21"/>
  <c r="AN103" i="21" s="1"/>
  <c r="AL116" i="21"/>
  <c r="AN116" i="21" s="1"/>
  <c r="AL124" i="21"/>
  <c r="AN124" i="21" s="1"/>
  <c r="AL132" i="21"/>
  <c r="AN132" i="21" s="1"/>
  <c r="AL122" i="21"/>
  <c r="AN122" i="21" s="1"/>
  <c r="AL130" i="21"/>
  <c r="AN130" i="21" s="1"/>
  <c r="AL138" i="21"/>
  <c r="AN138" i="21" s="1"/>
  <c r="AL43" i="21"/>
  <c r="AN43" i="21" s="1"/>
  <c r="AL76" i="21"/>
  <c r="AL92" i="21"/>
  <c r="AN92" i="21" s="1"/>
  <c r="AL100" i="21"/>
  <c r="AN100" i="21" s="1"/>
  <c r="AL78" i="21"/>
  <c r="AN78" i="21" s="1"/>
  <c r="AL86" i="21"/>
  <c r="AL94" i="21"/>
  <c r="AN94" i="21" s="1"/>
  <c r="AL102" i="21"/>
  <c r="AN102" i="21" s="1"/>
  <c r="AL110" i="21"/>
  <c r="AN110" i="21" s="1"/>
  <c r="AL119" i="21"/>
  <c r="AL127" i="21"/>
  <c r="AN127" i="21" s="1"/>
  <c r="AL135" i="21"/>
  <c r="AN135" i="21" s="1"/>
  <c r="AL117" i="21"/>
  <c r="AN117" i="21" s="1"/>
  <c r="AL125" i="21"/>
  <c r="AN125" i="21" s="1"/>
  <c r="AL133" i="21"/>
  <c r="AN133" i="21" s="1"/>
  <c r="AL27" i="21"/>
  <c r="AN27" i="21" s="1"/>
  <c r="AL35" i="21"/>
  <c r="AN35" i="21" s="1"/>
  <c r="AL18" i="21"/>
  <c r="AN18" i="21" s="1"/>
  <c r="AL26" i="21"/>
  <c r="AN26" i="21" s="1"/>
  <c r="AL34" i="21"/>
  <c r="AN34" i="21" s="1"/>
  <c r="AL47" i="21"/>
  <c r="AL55" i="21"/>
  <c r="AN55" i="21" s="1"/>
  <c r="AL63" i="21"/>
  <c r="AN63" i="21" s="1"/>
  <c r="AL108" i="21"/>
  <c r="AN108" i="21" s="1"/>
  <c r="AL128" i="21"/>
  <c r="AN128" i="21" s="1"/>
  <c r="AL42" i="21"/>
  <c r="AN42" i="21" s="1"/>
  <c r="AL16" i="21"/>
  <c r="AL24" i="21"/>
  <c r="AN24" i="21" s="1"/>
  <c r="AL32" i="21"/>
  <c r="AL40" i="21"/>
  <c r="AN40" i="21" s="1"/>
  <c r="AL50" i="21"/>
  <c r="AL58" i="21"/>
  <c r="AN58" i="21" s="1"/>
  <c r="AL66" i="21"/>
  <c r="AN66" i="21" s="1"/>
  <c r="AL109" i="21"/>
  <c r="AL105" i="21"/>
  <c r="AN105" i="21" s="1"/>
  <c r="AL45" i="21"/>
  <c r="AN45" i="21" s="1"/>
  <c r="AL17" i="21"/>
  <c r="AN17" i="21" s="1"/>
  <c r="AL25" i="21"/>
  <c r="AN25" i="21" s="1"/>
  <c r="AL33" i="21"/>
  <c r="AL41" i="21"/>
  <c r="AL70" i="21"/>
  <c r="AN70" i="21" s="1"/>
  <c r="AL48" i="21"/>
  <c r="AN48" i="21" s="1"/>
  <c r="AL56" i="21"/>
  <c r="AN56" i="21" s="1"/>
  <c r="AL64" i="21"/>
  <c r="AN64" i="21" s="1"/>
  <c r="AL120" i="21"/>
  <c r="AN120" i="21" s="1"/>
  <c r="AL111" i="21"/>
  <c r="AN111" i="21" s="1"/>
  <c r="AL104" i="21"/>
  <c r="AL121" i="21"/>
  <c r="AN121" i="21" s="1"/>
  <c r="AL129" i="21"/>
  <c r="AN129" i="21" s="1"/>
  <c r="AL137" i="21"/>
  <c r="AL143" i="21"/>
  <c r="AN143" i="21" s="1"/>
  <c r="AL115" i="21"/>
  <c r="AN115" i="21" s="1"/>
  <c r="AL123" i="21"/>
  <c r="AL131" i="21"/>
  <c r="AN131" i="21" s="1"/>
  <c r="AL141" i="21"/>
  <c r="AN141" i="21" s="1"/>
  <c r="AL53" i="21"/>
  <c r="AN53" i="21" s="1"/>
  <c r="AL74" i="21"/>
  <c r="AN74" i="21" s="1"/>
  <c r="AL82" i="21"/>
  <c r="AN82" i="21" s="1"/>
  <c r="AL90" i="21"/>
  <c r="AN90" i="21" s="1"/>
  <c r="AL98" i="21"/>
  <c r="AN98" i="21" s="1"/>
  <c r="AL142" i="21"/>
  <c r="AN142" i="21" s="1"/>
  <c r="AL113" i="21"/>
  <c r="AN113" i="21" s="1"/>
  <c r="AL49" i="21"/>
  <c r="AN49" i="21" s="1"/>
  <c r="AL57" i="21"/>
  <c r="AN57" i="21" s="1"/>
  <c r="AL65" i="21"/>
  <c r="AN65" i="21" s="1"/>
  <c r="AL71" i="21"/>
  <c r="AN71" i="21" s="1"/>
  <c r="AL79" i="21"/>
  <c r="AN79" i="21" s="1"/>
  <c r="AL87" i="21"/>
  <c r="AN87" i="21" s="1"/>
  <c r="AL95" i="21"/>
  <c r="AN95" i="21" s="1"/>
  <c r="AL107" i="21"/>
  <c r="AN107" i="21" s="1"/>
  <c r="AL118" i="21"/>
  <c r="AN118" i="21" s="1"/>
  <c r="AL126" i="21"/>
  <c r="AN126" i="21" s="1"/>
  <c r="AL134" i="21"/>
  <c r="AN134" i="21" s="1"/>
  <c r="AL61" i="21"/>
  <c r="AN61" i="21" s="1"/>
  <c r="AL44" i="21"/>
  <c r="AN44" i="21" s="1"/>
  <c r="AL52" i="21"/>
  <c r="AN52" i="21" s="1"/>
  <c r="AL60" i="21"/>
  <c r="AN60" i="21" s="1"/>
  <c r="AL68" i="21"/>
  <c r="AN68" i="21" s="1"/>
  <c r="AL75" i="21"/>
  <c r="AN75" i="21" s="1"/>
  <c r="AL51" i="21"/>
  <c r="AN51" i="21" s="1"/>
  <c r="AL59" i="21"/>
  <c r="AN59" i="21" s="1"/>
  <c r="AL67" i="21"/>
  <c r="AN67" i="21" s="1"/>
  <c r="AL46" i="21"/>
  <c r="AN46" i="21" s="1"/>
  <c r="AL54" i="21"/>
  <c r="AN54" i="21" s="1"/>
  <c r="AL62" i="21"/>
  <c r="AN62" i="21" s="1"/>
  <c r="AL83" i="21"/>
  <c r="AN83" i="21" s="1"/>
  <c r="AL91" i="21"/>
  <c r="AN91" i="21" s="1"/>
  <c r="AL114" i="21"/>
  <c r="AN114" i="21" s="1"/>
  <c r="AL106" i="21"/>
  <c r="AN106" i="21" s="1"/>
  <c r="AL99" i="21"/>
  <c r="AN99" i="21" s="1"/>
  <c r="AL139" i="21"/>
  <c r="AN139" i="21" s="1"/>
  <c r="AL136" i="21"/>
  <c r="AN136" i="21" s="1"/>
  <c r="AL140" i="21"/>
  <c r="AN140" i="21" s="1"/>
  <c r="AL145" i="21"/>
  <c r="AL144" i="21"/>
  <c r="AN144" i="21" s="1"/>
  <c r="U10" i="21"/>
  <c r="Y10" i="21" s="1"/>
  <c r="U8" i="21"/>
  <c r="Y8" i="21" s="1"/>
  <c r="U48" i="21"/>
  <c r="Y48" i="21" s="1"/>
  <c r="U15" i="21"/>
  <c r="Y15" i="21" s="1"/>
  <c r="U42" i="21"/>
  <c r="Y42" i="21" s="1"/>
  <c r="U17" i="21"/>
  <c r="Y17" i="21" s="1"/>
  <c r="U56" i="21"/>
  <c r="Y56" i="21" s="1"/>
  <c r="U33" i="21"/>
  <c r="Y33" i="21" s="1"/>
  <c r="U25" i="21"/>
  <c r="Y25" i="21" s="1"/>
  <c r="U18" i="21"/>
  <c r="Y18" i="21" s="1"/>
  <c r="U26" i="21"/>
  <c r="Y26" i="21" s="1"/>
  <c r="U34" i="21"/>
  <c r="Y34" i="21" s="1"/>
  <c r="U16" i="21"/>
  <c r="Y16" i="21" s="1"/>
  <c r="U24" i="21"/>
  <c r="Y24" i="21" s="1"/>
  <c r="U32" i="21"/>
  <c r="Y32" i="21" s="1"/>
  <c r="U40" i="21"/>
  <c r="Y40" i="21" s="1"/>
  <c r="U11" i="21"/>
  <c r="Y11" i="21" s="1"/>
  <c r="U12" i="21"/>
  <c r="Y12" i="21" s="1"/>
  <c r="U23" i="21"/>
  <c r="Y23" i="21" s="1"/>
  <c r="U31" i="21"/>
  <c r="Y31" i="21" s="1"/>
  <c r="U39" i="21"/>
  <c r="Y39" i="21" s="1"/>
  <c r="U9" i="21"/>
  <c r="Y9" i="21" s="1"/>
  <c r="U7" i="21"/>
  <c r="Y7" i="21" s="1"/>
  <c r="U13" i="21"/>
  <c r="Y13" i="21" s="1"/>
  <c r="U22" i="21"/>
  <c r="Y22" i="21" s="1"/>
  <c r="U41" i="21"/>
  <c r="Y41" i="21" s="1"/>
  <c r="U14" i="21"/>
  <c r="Y14" i="21" s="1"/>
  <c r="U101" i="21"/>
  <c r="Y101" i="21" s="1"/>
  <c r="U115" i="21"/>
  <c r="Y115" i="21" s="1"/>
  <c r="U95" i="21"/>
  <c r="Y95" i="21" s="1"/>
  <c r="U19" i="21"/>
  <c r="Y19" i="21" s="1"/>
  <c r="U27" i="21"/>
  <c r="Y27" i="21" s="1"/>
  <c r="U35" i="21"/>
  <c r="Y35" i="21" s="1"/>
  <c r="U64" i="21"/>
  <c r="Y64" i="21" s="1"/>
  <c r="U45" i="21"/>
  <c r="Y45" i="21" s="1"/>
  <c r="U53" i="21"/>
  <c r="Y53" i="21" s="1"/>
  <c r="U61" i="21"/>
  <c r="Y61" i="21" s="1"/>
  <c r="U69" i="21"/>
  <c r="Y69" i="21" s="1"/>
  <c r="U79" i="21"/>
  <c r="Y79" i="21" s="1"/>
  <c r="U50" i="21"/>
  <c r="Y50" i="21" s="1"/>
  <c r="U58" i="21"/>
  <c r="Y58" i="21" s="1"/>
  <c r="U66" i="21"/>
  <c r="Y66" i="21" s="1"/>
  <c r="U107" i="21"/>
  <c r="Y107" i="21" s="1"/>
  <c r="U104" i="21"/>
  <c r="Y104" i="21" s="1"/>
  <c r="U112" i="21"/>
  <c r="Y112" i="21" s="1"/>
  <c r="U108" i="21"/>
  <c r="Y108" i="21" s="1"/>
  <c r="U52" i="21"/>
  <c r="Y52" i="21" s="1"/>
  <c r="U60" i="21"/>
  <c r="Y60" i="21" s="1"/>
  <c r="U68" i="21"/>
  <c r="Y68" i="21" s="1"/>
  <c r="U116" i="21"/>
  <c r="Y116" i="21" s="1"/>
  <c r="U124" i="21"/>
  <c r="Y124" i="21" s="1"/>
  <c r="U132" i="21"/>
  <c r="Y132" i="21" s="1"/>
  <c r="U113" i="21"/>
  <c r="Y113" i="21" s="1"/>
  <c r="U144" i="21"/>
  <c r="Y144" i="21" s="1"/>
  <c r="U44" i="21"/>
  <c r="Y44" i="21" s="1"/>
  <c r="U20" i="21"/>
  <c r="Y20" i="21" s="1"/>
  <c r="U28" i="21"/>
  <c r="Y28" i="21" s="1"/>
  <c r="U36" i="21"/>
  <c r="Y36" i="21" s="1"/>
  <c r="U43" i="21"/>
  <c r="Y43" i="21" s="1"/>
  <c r="U51" i="21"/>
  <c r="Y51" i="21" s="1"/>
  <c r="U59" i="21"/>
  <c r="Y59" i="21" s="1"/>
  <c r="U67" i="21"/>
  <c r="Y67" i="21" s="1"/>
  <c r="U77" i="21"/>
  <c r="Y77" i="21" s="1"/>
  <c r="U85" i="21"/>
  <c r="Y85" i="21" s="1"/>
  <c r="U93" i="21"/>
  <c r="Y93" i="21" s="1"/>
  <c r="U118" i="21"/>
  <c r="Y118" i="21" s="1"/>
  <c r="U126" i="21"/>
  <c r="Y126" i="21" s="1"/>
  <c r="U134" i="21"/>
  <c r="Y134" i="21" s="1"/>
  <c r="U47" i="21"/>
  <c r="Y47" i="21" s="1"/>
  <c r="U55" i="21"/>
  <c r="Y55" i="21" s="1"/>
  <c r="U63" i="21"/>
  <c r="Y63" i="21" s="1"/>
  <c r="U78" i="21"/>
  <c r="Y78" i="21" s="1"/>
  <c r="U86" i="21"/>
  <c r="Y86" i="21" s="1"/>
  <c r="U94" i="21"/>
  <c r="Y94" i="21" s="1"/>
  <c r="U76" i="21"/>
  <c r="Y76" i="21" s="1"/>
  <c r="U84" i="21"/>
  <c r="Y84" i="21" s="1"/>
  <c r="U92" i="21"/>
  <c r="Y92" i="21" s="1"/>
  <c r="U114" i="21"/>
  <c r="Y114" i="21" s="1"/>
  <c r="U121" i="21"/>
  <c r="Y121" i="21" s="1"/>
  <c r="U129" i="21"/>
  <c r="Y129" i="21" s="1"/>
  <c r="U137" i="21"/>
  <c r="Y137" i="21" s="1"/>
  <c r="U111" i="21"/>
  <c r="Y111" i="21" s="1"/>
  <c r="U73" i="21"/>
  <c r="Y73" i="21" s="1"/>
  <c r="U46" i="21"/>
  <c r="Y46" i="21" s="1"/>
  <c r="U54" i="21"/>
  <c r="Y54" i="21" s="1"/>
  <c r="U62" i="21"/>
  <c r="Y62" i="21" s="1"/>
  <c r="U87" i="21"/>
  <c r="Y87" i="21" s="1"/>
  <c r="U49" i="21"/>
  <c r="Y49" i="21" s="1"/>
  <c r="U57" i="21"/>
  <c r="Y57" i="21" s="1"/>
  <c r="U65" i="21"/>
  <c r="Y65" i="21" s="1"/>
  <c r="U70" i="21"/>
  <c r="Y70" i="21" s="1"/>
  <c r="U75" i="21"/>
  <c r="Y75" i="21" s="1"/>
  <c r="U83" i="21"/>
  <c r="Y83" i="21" s="1"/>
  <c r="U91" i="21"/>
  <c r="Y91" i="21" s="1"/>
  <c r="U74" i="21"/>
  <c r="Y74" i="21" s="1"/>
  <c r="U82" i="21"/>
  <c r="Y82" i="21" s="1"/>
  <c r="U90" i="21"/>
  <c r="Y90" i="21" s="1"/>
  <c r="U98" i="21"/>
  <c r="Y98" i="21" s="1"/>
  <c r="U106" i="21"/>
  <c r="Y106" i="21" s="1"/>
  <c r="U123" i="21"/>
  <c r="Y123" i="21" s="1"/>
  <c r="U102" i="21"/>
  <c r="Y102" i="21" s="1"/>
  <c r="U110" i="21"/>
  <c r="Y110" i="21" s="1"/>
  <c r="U120" i="21"/>
  <c r="Y120" i="21" s="1"/>
  <c r="U128" i="21"/>
  <c r="Y128" i="21" s="1"/>
  <c r="U136" i="21"/>
  <c r="Y136" i="21" s="1"/>
  <c r="U119" i="21"/>
  <c r="Y119" i="21" s="1"/>
  <c r="U127" i="21"/>
  <c r="Y127" i="21" s="1"/>
  <c r="U135" i="21"/>
  <c r="Y135" i="21" s="1"/>
  <c r="U145" i="21"/>
  <c r="Y145" i="21" s="1"/>
  <c r="U30" i="21"/>
  <c r="Y30" i="21" s="1"/>
  <c r="U38" i="21"/>
  <c r="Y38" i="21" s="1"/>
  <c r="U71" i="21"/>
  <c r="Y71" i="21" s="1"/>
  <c r="U72" i="21"/>
  <c r="Y72" i="21" s="1"/>
  <c r="U80" i="21"/>
  <c r="Y80" i="21" s="1"/>
  <c r="U88" i="21"/>
  <c r="Y88" i="21" s="1"/>
  <c r="U96" i="21"/>
  <c r="Y96" i="21" s="1"/>
  <c r="U99" i="21"/>
  <c r="Y99" i="21" s="1"/>
  <c r="U100" i="21"/>
  <c r="Y100" i="21" s="1"/>
  <c r="U103" i="21"/>
  <c r="Y103" i="21" s="1"/>
  <c r="U109" i="21"/>
  <c r="Y109" i="21" s="1"/>
  <c r="U143" i="21"/>
  <c r="Y143" i="21" s="1"/>
  <c r="U122" i="21"/>
  <c r="Y122" i="21" s="1"/>
  <c r="U130" i="21"/>
  <c r="Y130" i="21" s="1"/>
  <c r="U138" i="21"/>
  <c r="Y138" i="21" s="1"/>
  <c r="U117" i="21"/>
  <c r="Y117" i="21" s="1"/>
  <c r="U125" i="21"/>
  <c r="Y125" i="21" s="1"/>
  <c r="U133" i="21"/>
  <c r="Y133" i="21" s="1"/>
  <c r="U21" i="21"/>
  <c r="Y21" i="21" s="1"/>
  <c r="U29" i="21"/>
  <c r="Y29" i="21" s="1"/>
  <c r="U37" i="21"/>
  <c r="Y37" i="21" s="1"/>
  <c r="U142" i="21"/>
  <c r="Y142" i="21" s="1"/>
  <c r="U139" i="21"/>
  <c r="Y139" i="21" s="1"/>
  <c r="U105" i="21"/>
  <c r="Y105" i="21" s="1"/>
  <c r="U97" i="21"/>
  <c r="Y97" i="21" s="1"/>
  <c r="U141" i="21"/>
  <c r="Y141" i="21" s="1"/>
  <c r="U140" i="21"/>
  <c r="Y140" i="21" s="1"/>
  <c r="U89" i="21"/>
  <c r="Y89" i="21" s="1"/>
  <c r="U81" i="21"/>
  <c r="Y81" i="21" s="1"/>
  <c r="U131" i="21"/>
  <c r="Y131" i="21" s="1"/>
  <c r="V37" i="22"/>
  <c r="V29" i="22"/>
  <c r="V12" i="22"/>
  <c r="V20" i="22"/>
  <c r="Z20" i="22" s="1"/>
  <c r="V28" i="22"/>
  <c r="Z28" i="22" s="1"/>
  <c r="V36" i="22"/>
  <c r="V7" i="22"/>
  <c r="Z7" i="22" s="1"/>
  <c r="V21" i="22"/>
  <c r="V13" i="22"/>
  <c r="Z13" i="22" s="1"/>
  <c r="V10" i="22"/>
  <c r="V9" i="22"/>
  <c r="V11" i="22"/>
  <c r="Z11" i="22" s="1"/>
  <c r="V19" i="22"/>
  <c r="V27" i="22"/>
  <c r="V64" i="22"/>
  <c r="V8" i="22"/>
  <c r="V14" i="22"/>
  <c r="V22" i="22"/>
  <c r="Z22" i="22" s="1"/>
  <c r="V30" i="22"/>
  <c r="Z30" i="22" s="1"/>
  <c r="V38" i="22"/>
  <c r="V15" i="22"/>
  <c r="V23" i="22"/>
  <c r="Z23" i="22" s="1"/>
  <c r="V31" i="22"/>
  <c r="Z31" i="22" s="1"/>
  <c r="V39" i="22"/>
  <c r="V74" i="22"/>
  <c r="V82" i="22"/>
  <c r="Z82" i="22" s="1"/>
  <c r="V90" i="22"/>
  <c r="V96" i="22"/>
  <c r="Z96" i="22" s="1"/>
  <c r="V112" i="22"/>
  <c r="Z112" i="22" s="1"/>
  <c r="V103" i="22"/>
  <c r="V145" i="22"/>
  <c r="V121" i="22"/>
  <c r="Z121" i="22" s="1"/>
  <c r="V47" i="22"/>
  <c r="V55" i="22"/>
  <c r="V63" i="22"/>
  <c r="V46" i="22"/>
  <c r="Z46" i="22" s="1"/>
  <c r="V54" i="22"/>
  <c r="V62" i="22"/>
  <c r="Z62" i="22" s="1"/>
  <c r="V73" i="22"/>
  <c r="V70" i="22"/>
  <c r="V78" i="22"/>
  <c r="V86" i="22"/>
  <c r="V68" i="22"/>
  <c r="V76" i="22"/>
  <c r="V84" i="22"/>
  <c r="Z84" i="22" s="1"/>
  <c r="V104" i="22"/>
  <c r="Z104" i="22" s="1"/>
  <c r="V174" i="22"/>
  <c r="Z174" i="22" s="1"/>
  <c r="V56" i="22"/>
  <c r="V85" i="22"/>
  <c r="V93" i="22"/>
  <c r="V101" i="22"/>
  <c r="Z101" i="22" s="1"/>
  <c r="V109" i="22"/>
  <c r="V141" i="22"/>
  <c r="V95" i="22"/>
  <c r="Z95" i="22" s="1"/>
  <c r="V111" i="22"/>
  <c r="V35" i="22"/>
  <c r="Z35" i="22" s="1"/>
  <c r="V41" i="22"/>
  <c r="V49" i="22"/>
  <c r="V57" i="22"/>
  <c r="Z57" i="22" s="1"/>
  <c r="V65" i="22"/>
  <c r="V45" i="22"/>
  <c r="V53" i="22"/>
  <c r="V61" i="22"/>
  <c r="Z61" i="22" s="1"/>
  <c r="V99" i="22"/>
  <c r="V115" i="22"/>
  <c r="V132" i="22"/>
  <c r="Z132" i="22" s="1"/>
  <c r="V71" i="22"/>
  <c r="V79" i="22"/>
  <c r="V87" i="22"/>
  <c r="V117" i="22"/>
  <c r="V69" i="22"/>
  <c r="V77" i="22"/>
  <c r="V108" i="22"/>
  <c r="Z108" i="22" s="1"/>
  <c r="V97" i="22"/>
  <c r="V105" i="22"/>
  <c r="V113" i="22"/>
  <c r="V94" i="22"/>
  <c r="V102" i="22"/>
  <c r="Z102" i="22" s="1"/>
  <c r="V110" i="22"/>
  <c r="Z110" i="22" s="1"/>
  <c r="V18" i="22"/>
  <c r="Z18" i="22" s="1"/>
  <c r="V26" i="22"/>
  <c r="Z26" i="22" s="1"/>
  <c r="V34" i="22"/>
  <c r="Z34" i="22" s="1"/>
  <c r="V17" i="22"/>
  <c r="Z17" i="22" s="1"/>
  <c r="V40" i="22"/>
  <c r="V42" i="22"/>
  <c r="V50" i="22"/>
  <c r="V58" i="22"/>
  <c r="V66" i="22"/>
  <c r="V72" i="22"/>
  <c r="Z72" i="22" s="1"/>
  <c r="V80" i="22"/>
  <c r="Z80" i="22" s="1"/>
  <c r="V88" i="22"/>
  <c r="V100" i="22"/>
  <c r="Z100" i="22" s="1"/>
  <c r="V116" i="22"/>
  <c r="V125" i="22"/>
  <c r="V98" i="22"/>
  <c r="V106" i="22"/>
  <c r="V114" i="22"/>
  <c r="V124" i="22"/>
  <c r="V140" i="22"/>
  <c r="V146" i="22"/>
  <c r="V25" i="22"/>
  <c r="V33" i="22"/>
  <c r="Z33" i="22" s="1"/>
  <c r="V48" i="22"/>
  <c r="V92" i="22"/>
  <c r="Z92" i="22" s="1"/>
  <c r="V107" i="22"/>
  <c r="Z107" i="22" s="1"/>
  <c r="V75" i="22"/>
  <c r="Z75" i="22" s="1"/>
  <c r="V83" i="22"/>
  <c r="V91" i="22"/>
  <c r="V123" i="22"/>
  <c r="V131" i="22"/>
  <c r="V139" i="22"/>
  <c r="V16" i="22"/>
  <c r="Z16" i="22" s="1"/>
  <c r="V24" i="22"/>
  <c r="V32" i="22"/>
  <c r="V81" i="22"/>
  <c r="V44" i="22"/>
  <c r="V43" i="22"/>
  <c r="V51" i="22"/>
  <c r="V59" i="22"/>
  <c r="V122" i="22"/>
  <c r="V130" i="22"/>
  <c r="V138" i="22"/>
  <c r="V89" i="22"/>
  <c r="V52" i="22"/>
  <c r="V60" i="22"/>
  <c r="V67" i="22"/>
  <c r="Z67" i="22" s="1"/>
  <c r="V133" i="22"/>
  <c r="V118" i="22"/>
  <c r="Z118" i="22" s="1"/>
  <c r="V126" i="22"/>
  <c r="V134" i="22"/>
  <c r="V142" i="22"/>
  <c r="V129" i="22"/>
  <c r="V137" i="22"/>
  <c r="V128" i="22"/>
  <c r="V144" i="22"/>
  <c r="V119" i="22"/>
  <c r="V127" i="22"/>
  <c r="V135" i="22"/>
  <c r="Z135" i="22" s="1"/>
  <c r="V143" i="22"/>
  <c r="Z143" i="22" s="1"/>
  <c r="V149" i="22"/>
  <c r="V157" i="22"/>
  <c r="Z157" i="22" s="1"/>
  <c r="V165" i="22"/>
  <c r="V173" i="22"/>
  <c r="V195" i="22"/>
  <c r="V194" i="22"/>
  <c r="Z194" i="22" s="1"/>
  <c r="V192" i="22"/>
  <c r="Z192" i="22" s="1"/>
  <c r="V200" i="22"/>
  <c r="V197" i="22"/>
  <c r="V191" i="22"/>
  <c r="V199" i="22"/>
  <c r="V205" i="22"/>
  <c r="V179" i="22"/>
  <c r="V187" i="22"/>
  <c r="V201" i="22"/>
  <c r="V176" i="22"/>
  <c r="Z176" i="22" s="1"/>
  <c r="V183" i="22"/>
  <c r="Z183" i="22" s="1"/>
  <c r="V190" i="22"/>
  <c r="Z190" i="22" s="1"/>
  <c r="V198" i="22"/>
  <c r="Z198" i="22" s="1"/>
  <c r="V193" i="22"/>
  <c r="V219" i="22"/>
  <c r="Z219" i="22" s="1"/>
  <c r="V166" i="22"/>
  <c r="Z166" i="22" s="1"/>
  <c r="V158" i="22"/>
  <c r="Z158" i="22" s="1"/>
  <c r="V184" i="22"/>
  <c r="V210" i="22"/>
  <c r="V218" i="22"/>
  <c r="Z218" i="22" s="1"/>
  <c r="V226" i="22"/>
  <c r="V181" i="22"/>
  <c r="Z181" i="22" s="1"/>
  <c r="V151" i="22"/>
  <c r="V159" i="22"/>
  <c r="V167" i="22"/>
  <c r="V175" i="22"/>
  <c r="V148" i="22"/>
  <c r="Z148" i="22" s="1"/>
  <c r="V156" i="22"/>
  <c r="Z156" i="22" s="1"/>
  <c r="V164" i="22"/>
  <c r="V172" i="22"/>
  <c r="Z172" i="22" s="1"/>
  <c r="V153" i="22"/>
  <c r="V161" i="22"/>
  <c r="Z161" i="22" s="1"/>
  <c r="V169" i="22"/>
  <c r="V188" i="22"/>
  <c r="Z188" i="22" s="1"/>
  <c r="V152" i="22"/>
  <c r="V160" i="22"/>
  <c r="Z160" i="22" s="1"/>
  <c r="V168" i="22"/>
  <c r="V182" i="22"/>
  <c r="V208" i="22"/>
  <c r="Z208" i="22" s="1"/>
  <c r="V206" i="22"/>
  <c r="V204" i="22"/>
  <c r="Z204" i="22" s="1"/>
  <c r="V212" i="22"/>
  <c r="V203" i="22"/>
  <c r="Z203" i="22" s="1"/>
  <c r="V211" i="22"/>
  <c r="V213" i="22"/>
  <c r="V221" i="22"/>
  <c r="V216" i="22"/>
  <c r="Z216" i="22" s="1"/>
  <c r="V224" i="22"/>
  <c r="V214" i="22"/>
  <c r="V222" i="22"/>
  <c r="V150" i="22"/>
  <c r="V147" i="22"/>
  <c r="Z147" i="22" s="1"/>
  <c r="V154" i="22"/>
  <c r="Z154" i="22" s="1"/>
  <c r="V162" i="22"/>
  <c r="Z162" i="22" s="1"/>
  <c r="V178" i="22"/>
  <c r="V186" i="22"/>
  <c r="Z186" i="22" s="1"/>
  <c r="V202" i="22"/>
  <c r="V217" i="22"/>
  <c r="Z217" i="22" s="1"/>
  <c r="V225" i="22"/>
  <c r="V155" i="22"/>
  <c r="Z155" i="22" s="1"/>
  <c r="V163" i="22"/>
  <c r="V171" i="22"/>
  <c r="Z171" i="22" s="1"/>
  <c r="V170" i="22"/>
  <c r="Z170" i="22" s="1"/>
  <c r="V177" i="22"/>
  <c r="V185" i="22"/>
  <c r="Z185" i="22" s="1"/>
  <c r="V196" i="22"/>
  <c r="V220" i="22"/>
  <c r="V207" i="22"/>
  <c r="V215" i="22"/>
  <c r="V223" i="22"/>
  <c r="V120" i="22"/>
  <c r="V136" i="22"/>
  <c r="V180" i="22"/>
  <c r="V189" i="22"/>
  <c r="V209" i="22"/>
  <c r="Z209" i="22" s="1"/>
  <c r="W10" i="23"/>
  <c r="AA10" i="23" s="1"/>
  <c r="W18" i="23"/>
  <c r="AA18" i="23" s="1"/>
  <c r="W26" i="23"/>
  <c r="AA26" i="23" s="1"/>
  <c r="W9" i="23"/>
  <c r="AA9" i="23" s="1"/>
  <c r="W17" i="23"/>
  <c r="AA17" i="23" s="1"/>
  <c r="W25" i="23"/>
  <c r="AA25" i="23" s="1"/>
  <c r="W27" i="23"/>
  <c r="AA27" i="23" s="1"/>
  <c r="W56" i="23"/>
  <c r="AA56" i="23" s="1"/>
  <c r="W8" i="23"/>
  <c r="AA8" i="23" s="1"/>
  <c r="W16" i="23"/>
  <c r="AA16" i="23" s="1"/>
  <c r="W24" i="23"/>
  <c r="AA24" i="23" s="1"/>
  <c r="W48" i="23"/>
  <c r="AA48" i="23" s="1"/>
  <c r="W7" i="23"/>
  <c r="AA7" i="23" s="1"/>
  <c r="W15" i="23"/>
  <c r="AA15" i="23" s="1"/>
  <c r="W14" i="23"/>
  <c r="AA14" i="23" s="1"/>
  <c r="W37" i="23"/>
  <c r="AA37" i="23" s="1"/>
  <c r="W45" i="23"/>
  <c r="AA45" i="23" s="1"/>
  <c r="W53" i="23"/>
  <c r="AA53" i="23" s="1"/>
  <c r="W35" i="23"/>
  <c r="AA35" i="23" s="1"/>
  <c r="W70" i="23"/>
  <c r="AA70" i="23" s="1"/>
  <c r="W63" i="23"/>
  <c r="AA63" i="23" s="1"/>
  <c r="W71" i="23"/>
  <c r="AA71" i="23" s="1"/>
  <c r="W79" i="23"/>
  <c r="AA79" i="23" s="1"/>
  <c r="W32" i="23"/>
  <c r="AA32" i="23" s="1"/>
  <c r="W86" i="23"/>
  <c r="AA86" i="23" s="1"/>
  <c r="W43" i="23"/>
  <c r="AA43" i="23" s="1"/>
  <c r="W51" i="23"/>
  <c r="AA51" i="23" s="1"/>
  <c r="W34" i="23"/>
  <c r="AA34" i="23" s="1"/>
  <c r="W42" i="23"/>
  <c r="AA42" i="23" s="1"/>
  <c r="W50" i="23"/>
  <c r="AA50" i="23" s="1"/>
  <c r="W33" i="23"/>
  <c r="AA33" i="23" s="1"/>
  <c r="W41" i="23"/>
  <c r="AA41" i="23" s="1"/>
  <c r="W49" i="23"/>
  <c r="AA49" i="23" s="1"/>
  <c r="W57" i="23"/>
  <c r="AA57" i="23" s="1"/>
  <c r="W31" i="23"/>
  <c r="AA31" i="23" s="1"/>
  <c r="W39" i="23"/>
  <c r="AA39" i="23" s="1"/>
  <c r="W47" i="23"/>
  <c r="AA47" i="23" s="1"/>
  <c r="W55" i="23"/>
  <c r="AA55" i="23" s="1"/>
  <c r="W11" i="23"/>
  <c r="AA11" i="23" s="1"/>
  <c r="W13" i="23"/>
  <c r="AA13" i="23" s="1"/>
  <c r="W21" i="23"/>
  <c r="AA21" i="23" s="1"/>
  <c r="W29" i="23"/>
  <c r="AA29" i="23" s="1"/>
  <c r="W30" i="23"/>
  <c r="AA30" i="23" s="1"/>
  <c r="W38" i="23"/>
  <c r="AA38" i="23" s="1"/>
  <c r="W46" i="23"/>
  <c r="AA46" i="23" s="1"/>
  <c r="W54" i="23"/>
  <c r="AA54" i="23" s="1"/>
  <c r="W65" i="23"/>
  <c r="AA65" i="23" s="1"/>
  <c r="W73" i="23"/>
  <c r="AA73" i="23" s="1"/>
  <c r="W36" i="23"/>
  <c r="AA36" i="23" s="1"/>
  <c r="W44" i="23"/>
  <c r="AA44" i="23" s="1"/>
  <c r="W52" i="23"/>
  <c r="AA52" i="23" s="1"/>
  <c r="W78" i="23"/>
  <c r="AA78" i="23" s="1"/>
  <c r="W60" i="23"/>
  <c r="AA60" i="23" s="1"/>
  <c r="W68" i="23"/>
  <c r="AA68" i="23" s="1"/>
  <c r="W76" i="23"/>
  <c r="AA76" i="23" s="1"/>
  <c r="W84" i="23"/>
  <c r="AA84" i="23" s="1"/>
  <c r="W59" i="23"/>
  <c r="AA59" i="23" s="1"/>
  <c r="W67" i="23"/>
  <c r="AA67" i="23" s="1"/>
  <c r="W75" i="23"/>
  <c r="AA75" i="23" s="1"/>
  <c r="W83" i="23"/>
  <c r="AA83" i="23" s="1"/>
  <c r="W81" i="23"/>
  <c r="AA81" i="23" s="1"/>
  <c r="W19" i="23"/>
  <c r="AA19" i="23" s="1"/>
  <c r="W61" i="23"/>
  <c r="AA61" i="23" s="1"/>
  <c r="W69" i="23"/>
  <c r="AA69" i="23" s="1"/>
  <c r="W77" i="23"/>
  <c r="AA77" i="23" s="1"/>
  <c r="W85" i="23"/>
  <c r="AA85" i="23" s="1"/>
  <c r="W87" i="23"/>
  <c r="AA87" i="23" s="1"/>
  <c r="W88" i="23"/>
  <c r="AA88" i="23" s="1"/>
  <c r="W22" i="23"/>
  <c r="AA22" i="23" s="1"/>
  <c r="W12" i="23"/>
  <c r="AA12" i="23" s="1"/>
  <c r="W20" i="23"/>
  <c r="AA20" i="23" s="1"/>
  <c r="W28" i="23"/>
  <c r="AA28" i="23" s="1"/>
  <c r="W62" i="23"/>
  <c r="AA62" i="23" s="1"/>
  <c r="W58" i="23"/>
  <c r="AA58" i="23" s="1"/>
  <c r="W66" i="23"/>
  <c r="AA66" i="23" s="1"/>
  <c r="W74" i="23"/>
  <c r="AA74" i="23" s="1"/>
  <c r="W82" i="23"/>
  <c r="AA82" i="23" s="1"/>
  <c r="W64" i="23"/>
  <c r="AA64" i="23" s="1"/>
  <c r="W72" i="23"/>
  <c r="AA72" i="23" s="1"/>
  <c r="W80" i="23"/>
  <c r="AA80" i="23" s="1"/>
  <c r="W23" i="23"/>
  <c r="AA23" i="23" s="1"/>
  <c r="W40" i="23"/>
  <c r="AA40" i="23" s="1"/>
  <c r="R19" i="19"/>
  <c r="R12" i="19"/>
  <c r="R20" i="19"/>
  <c r="R14" i="19"/>
  <c r="R22" i="19"/>
  <c r="R9" i="19"/>
  <c r="R17" i="19"/>
  <c r="R25" i="19"/>
  <c r="R10" i="19"/>
  <c r="R18" i="19"/>
  <c r="R26" i="19"/>
  <c r="R13" i="19"/>
  <c r="R21" i="19"/>
  <c r="R11" i="19"/>
  <c r="R8" i="19"/>
  <c r="R16" i="19"/>
  <c r="R24" i="19"/>
  <c r="R7" i="19"/>
  <c r="R15" i="19"/>
  <c r="R23" i="19"/>
  <c r="AH15" i="19"/>
  <c r="AJ15" i="19" s="1"/>
  <c r="AH8" i="19"/>
  <c r="AJ8" i="19" s="1"/>
  <c r="AH16" i="19"/>
  <c r="AJ16" i="19" s="1"/>
  <c r="AH24" i="19"/>
  <c r="AJ24" i="19" s="1"/>
  <c r="AH13" i="19"/>
  <c r="AJ13" i="19" s="1"/>
  <c r="AH21" i="19"/>
  <c r="AJ21" i="19" s="1"/>
  <c r="AH10" i="19"/>
  <c r="AJ10" i="19" s="1"/>
  <c r="AH18" i="19"/>
  <c r="AJ18" i="19" s="1"/>
  <c r="AH26" i="19"/>
  <c r="AJ26" i="19" s="1"/>
  <c r="AH23" i="19"/>
  <c r="AJ23" i="19" s="1"/>
  <c r="AH7" i="19"/>
  <c r="AJ7" i="19" s="1"/>
  <c r="AH14" i="19"/>
  <c r="AJ14" i="19" s="1"/>
  <c r="AH22" i="19"/>
  <c r="AJ22" i="19" s="1"/>
  <c r="AH25" i="19"/>
  <c r="AJ25" i="19" s="1"/>
  <c r="AH12" i="19"/>
  <c r="AJ12" i="19" s="1"/>
  <c r="AH20" i="19"/>
  <c r="AJ20" i="19" s="1"/>
  <c r="AH11" i="19"/>
  <c r="AJ11" i="19" s="1"/>
  <c r="AH19" i="19"/>
  <c r="AJ19" i="19" s="1"/>
  <c r="AH9" i="19"/>
  <c r="AJ9" i="19" s="1"/>
  <c r="AH17" i="19"/>
  <c r="AJ17" i="19" s="1"/>
  <c r="AK6" i="18"/>
  <c r="AK9" i="18" s="1"/>
  <c r="AK6" i="19"/>
  <c r="AK9" i="19" s="1"/>
  <c r="AK6" i="20"/>
  <c r="AK23" i="20" s="1"/>
  <c r="AM23" i="20" s="1"/>
  <c r="AK6" i="21"/>
  <c r="AK12" i="21" s="1"/>
  <c r="AM12" i="21" s="1"/>
  <c r="AK6" i="22"/>
  <c r="AK243" i="22" s="1"/>
  <c r="AK6" i="23"/>
  <c r="AK6" i="24"/>
  <c r="AK58" i="24" s="1"/>
  <c r="AM58" i="24" s="1"/>
  <c r="AK18" i="19"/>
  <c r="AM18" i="19" s="1"/>
  <c r="T28" i="20"/>
  <c r="AD28" i="20" s="1"/>
  <c r="T54" i="20"/>
  <c r="AD54" i="20" s="1"/>
  <c r="T31" i="20"/>
  <c r="AD31" i="20" s="1"/>
  <c r="T18" i="20"/>
  <c r="AD18" i="20" s="1"/>
  <c r="T12" i="20"/>
  <c r="AD12" i="20" s="1"/>
  <c r="T20" i="20"/>
  <c r="AD20" i="20" s="1"/>
  <c r="T29" i="20"/>
  <c r="AD29" i="20" s="1"/>
  <c r="T11" i="20"/>
  <c r="AD11" i="20" s="1"/>
  <c r="T19" i="20"/>
  <c r="AD19" i="20" s="1"/>
  <c r="T27" i="20"/>
  <c r="AD27" i="20" s="1"/>
  <c r="T26" i="20"/>
  <c r="AD26" i="20" s="1"/>
  <c r="T63" i="20"/>
  <c r="AD63" i="20" s="1"/>
  <c r="T8" i="20"/>
  <c r="AD8" i="20" s="1"/>
  <c r="T16" i="20"/>
  <c r="AD16" i="20" s="1"/>
  <c r="T24" i="20"/>
  <c r="AD24" i="20" s="1"/>
  <c r="T35" i="20"/>
  <c r="AD35" i="20" s="1"/>
  <c r="T14" i="20"/>
  <c r="AD14" i="20" s="1"/>
  <c r="T22" i="20"/>
  <c r="AD22" i="20" s="1"/>
  <c r="T30" i="20"/>
  <c r="AD30" i="20" s="1"/>
  <c r="T23" i="20"/>
  <c r="AD23" i="20" s="1"/>
  <c r="T38" i="20"/>
  <c r="AD38" i="20" s="1"/>
  <c r="T9" i="20"/>
  <c r="AD9" i="20" s="1"/>
  <c r="T17" i="20"/>
  <c r="AD17" i="20" s="1"/>
  <c r="T25" i="20"/>
  <c r="AD25" i="20" s="1"/>
  <c r="T46" i="20"/>
  <c r="AD46" i="20" s="1"/>
  <c r="T7" i="20"/>
  <c r="AD7" i="20" s="1"/>
  <c r="T15" i="20"/>
  <c r="AD15" i="20" s="1"/>
  <c r="T13" i="20"/>
  <c r="AD13" i="20" s="1"/>
  <c r="T21" i="20"/>
  <c r="AD21" i="20" s="1"/>
  <c r="T10" i="20"/>
  <c r="AD10" i="20" s="1"/>
  <c r="T37" i="20"/>
  <c r="AD37" i="20" s="1"/>
  <c r="T45" i="20"/>
  <c r="AD45" i="20" s="1"/>
  <c r="T53" i="20"/>
  <c r="AD53" i="20" s="1"/>
  <c r="T64" i="20"/>
  <c r="AD64" i="20" s="1"/>
  <c r="T72" i="20"/>
  <c r="AD72" i="20" s="1"/>
  <c r="T80" i="20"/>
  <c r="AD80" i="20" s="1"/>
  <c r="T93" i="20"/>
  <c r="T101" i="20"/>
  <c r="AD101" i="20" s="1"/>
  <c r="T109" i="20"/>
  <c r="AD109" i="20" s="1"/>
  <c r="T122" i="20"/>
  <c r="AD122" i="20" s="1"/>
  <c r="T95" i="20"/>
  <c r="AD95" i="20" s="1"/>
  <c r="T103" i="20"/>
  <c r="AD103" i="20" s="1"/>
  <c r="T132" i="20"/>
  <c r="AD132" i="20" s="1"/>
  <c r="T124" i="20"/>
  <c r="AD124" i="20" s="1"/>
  <c r="T147" i="20"/>
  <c r="AD147" i="20" s="1"/>
  <c r="T79" i="20"/>
  <c r="AD79" i="20" s="1"/>
  <c r="T62" i="20"/>
  <c r="AD62" i="20" s="1"/>
  <c r="T70" i="20"/>
  <c r="AD70" i="20" s="1"/>
  <c r="T78" i="20"/>
  <c r="AD78" i="20" s="1"/>
  <c r="T108" i="20"/>
  <c r="AD108" i="20" s="1"/>
  <c r="T91" i="20"/>
  <c r="AD91" i="20" s="1"/>
  <c r="T99" i="20"/>
  <c r="T107" i="20"/>
  <c r="AD107" i="20" s="1"/>
  <c r="T135" i="20"/>
  <c r="AD135" i="20" s="1"/>
  <c r="T110" i="20"/>
  <c r="AD110" i="20" s="1"/>
  <c r="T136" i="20"/>
  <c r="AD136" i="20" s="1"/>
  <c r="T157" i="20"/>
  <c r="AD157" i="20" s="1"/>
  <c r="T141" i="20"/>
  <c r="AD141" i="20" s="1"/>
  <c r="T140" i="20"/>
  <c r="AD140" i="20" s="1"/>
  <c r="T42" i="20"/>
  <c r="AD42" i="20" s="1"/>
  <c r="T50" i="20"/>
  <c r="AD50" i="20" s="1"/>
  <c r="T59" i="20"/>
  <c r="AD59" i="20" s="1"/>
  <c r="T40" i="20"/>
  <c r="AD40" i="20" s="1"/>
  <c r="T48" i="20"/>
  <c r="AD48" i="20" s="1"/>
  <c r="T56" i="20"/>
  <c r="AD56" i="20" s="1"/>
  <c r="T83" i="20"/>
  <c r="AD83" i="20" s="1"/>
  <c r="T92" i="20"/>
  <c r="AD92" i="20" s="1"/>
  <c r="T58" i="20"/>
  <c r="AD58" i="20" s="1"/>
  <c r="T66" i="20"/>
  <c r="AD66" i="20" s="1"/>
  <c r="T74" i="20"/>
  <c r="AD74" i="20" s="1"/>
  <c r="T82" i="20"/>
  <c r="AD82" i="20" s="1"/>
  <c r="T112" i="20"/>
  <c r="AD112" i="20" s="1"/>
  <c r="T88" i="20"/>
  <c r="AD88" i="20" s="1"/>
  <c r="T96" i="20"/>
  <c r="AD96" i="20" s="1"/>
  <c r="T104" i="20"/>
  <c r="AD104" i="20" s="1"/>
  <c r="T130" i="20"/>
  <c r="AD130" i="20" s="1"/>
  <c r="T134" i="20"/>
  <c r="AD134" i="20" s="1"/>
  <c r="T142" i="20"/>
  <c r="AD142" i="20" s="1"/>
  <c r="T163" i="20"/>
  <c r="AD163" i="20" s="1"/>
  <c r="T34" i="20"/>
  <c r="AD34" i="20" s="1"/>
  <c r="T32" i="20"/>
  <c r="AD32" i="20" s="1"/>
  <c r="T71" i="20"/>
  <c r="AD71" i="20" s="1"/>
  <c r="T60" i="20"/>
  <c r="AD60" i="20" s="1"/>
  <c r="T68" i="20"/>
  <c r="AD68" i="20" s="1"/>
  <c r="T76" i="20"/>
  <c r="AD76" i="20" s="1"/>
  <c r="T121" i="20"/>
  <c r="AD121" i="20" s="1"/>
  <c r="T129" i="20"/>
  <c r="AD129" i="20" s="1"/>
  <c r="T119" i="20"/>
  <c r="AD119" i="20" s="1"/>
  <c r="T127" i="20"/>
  <c r="AD127" i="20" s="1"/>
  <c r="T126" i="20"/>
  <c r="AD126" i="20" s="1"/>
  <c r="T137" i="20"/>
  <c r="AD137" i="20" s="1"/>
  <c r="T36" i="20"/>
  <c r="AD36" i="20" s="1"/>
  <c r="T44" i="20"/>
  <c r="AD44" i="20" s="1"/>
  <c r="T52" i="20"/>
  <c r="AD52" i="20" s="1"/>
  <c r="T43" i="20"/>
  <c r="AD43" i="20" s="1"/>
  <c r="T51" i="20"/>
  <c r="AD51" i="20" s="1"/>
  <c r="T67" i="20"/>
  <c r="AD67" i="20" s="1"/>
  <c r="T75" i="20"/>
  <c r="AD75" i="20" s="1"/>
  <c r="T87" i="20"/>
  <c r="T114" i="20"/>
  <c r="AD114" i="20" s="1"/>
  <c r="T113" i="20"/>
  <c r="AD113" i="20" s="1"/>
  <c r="T117" i="20"/>
  <c r="AD117" i="20" s="1"/>
  <c r="T125" i="20"/>
  <c r="AD125" i="20" s="1"/>
  <c r="T133" i="20"/>
  <c r="AD133" i="20" s="1"/>
  <c r="T131" i="20"/>
  <c r="AD131" i="20" s="1"/>
  <c r="T149" i="20"/>
  <c r="AD149" i="20" s="1"/>
  <c r="T33" i="20"/>
  <c r="AD33" i="20" s="1"/>
  <c r="T100" i="20"/>
  <c r="T111" i="20"/>
  <c r="AD111" i="20" s="1"/>
  <c r="T118" i="20"/>
  <c r="AD118" i="20" s="1"/>
  <c r="T90" i="20"/>
  <c r="AD90" i="20" s="1"/>
  <c r="T98" i="20"/>
  <c r="AD98" i="20" s="1"/>
  <c r="T106" i="20"/>
  <c r="AD106" i="20" s="1"/>
  <c r="T97" i="20"/>
  <c r="AD97" i="20" s="1"/>
  <c r="T105" i="20"/>
  <c r="AD105" i="20" s="1"/>
  <c r="T116" i="20"/>
  <c r="AD116" i="20" s="1"/>
  <c r="T120" i="20"/>
  <c r="AD120" i="20" s="1"/>
  <c r="T128" i="20"/>
  <c r="AD128" i="20" s="1"/>
  <c r="T139" i="20"/>
  <c r="AD139" i="20" s="1"/>
  <c r="T186" i="20"/>
  <c r="AD186" i="20" s="1"/>
  <c r="T57" i="20"/>
  <c r="AD57" i="20" s="1"/>
  <c r="T41" i="20"/>
  <c r="AD41" i="20" s="1"/>
  <c r="T49" i="20"/>
  <c r="AD49" i="20" s="1"/>
  <c r="T86" i="20"/>
  <c r="T123" i="20"/>
  <c r="AD123" i="20" s="1"/>
  <c r="T150" i="20"/>
  <c r="AD150" i="20" s="1"/>
  <c r="T148" i="20"/>
  <c r="AD148" i="20" s="1"/>
  <c r="T156" i="20"/>
  <c r="AD156" i="20" s="1"/>
  <c r="T169" i="20"/>
  <c r="AD169" i="20" s="1"/>
  <c r="T154" i="20"/>
  <c r="AD154" i="20" s="1"/>
  <c r="T39" i="20"/>
  <c r="AD39" i="20" s="1"/>
  <c r="T47" i="20"/>
  <c r="AD47" i="20" s="1"/>
  <c r="T55" i="20"/>
  <c r="AD55" i="20" s="1"/>
  <c r="T61" i="20"/>
  <c r="AD61" i="20" s="1"/>
  <c r="T69" i="20"/>
  <c r="AD69" i="20" s="1"/>
  <c r="T77" i="20"/>
  <c r="AD77" i="20" s="1"/>
  <c r="T89" i="20"/>
  <c r="AD89" i="20" s="1"/>
  <c r="T65" i="20"/>
  <c r="AD65" i="20" s="1"/>
  <c r="T73" i="20"/>
  <c r="AD73" i="20" s="1"/>
  <c r="T81" i="20"/>
  <c r="AD81" i="20" s="1"/>
  <c r="T84" i="20"/>
  <c r="AD84" i="20" s="1"/>
  <c r="T85" i="20"/>
  <c r="AD85" i="20" s="1"/>
  <c r="T94" i="20"/>
  <c r="AD94" i="20" s="1"/>
  <c r="T102" i="20"/>
  <c r="AD102" i="20" s="1"/>
  <c r="T138" i="20"/>
  <c r="AD138" i="20" s="1"/>
  <c r="T115" i="20"/>
  <c r="AD115" i="20" s="1"/>
  <c r="T167" i="20"/>
  <c r="AD167" i="20" s="1"/>
  <c r="T143" i="20"/>
  <c r="AD143" i="20" s="1"/>
  <c r="T145" i="20"/>
  <c r="AD145" i="20" s="1"/>
  <c r="T146" i="20"/>
  <c r="AD146" i="20" s="1"/>
  <c r="T155" i="20"/>
  <c r="AD155" i="20" s="1"/>
  <c r="T173" i="20"/>
  <c r="AD173" i="20" s="1"/>
  <c r="T178" i="20"/>
  <c r="AD178" i="20" s="1"/>
  <c r="T184" i="20"/>
  <c r="AD184" i="20" s="1"/>
  <c r="T190" i="20"/>
  <c r="AD190" i="20" s="1"/>
  <c r="T198" i="20"/>
  <c r="AD198" i="20" s="1"/>
  <c r="T188" i="20"/>
  <c r="AD188" i="20" s="1"/>
  <c r="T196" i="20"/>
  <c r="AD196" i="20" s="1"/>
  <c r="T209" i="20"/>
  <c r="AD209" i="20" s="1"/>
  <c r="T213" i="20"/>
  <c r="AD213" i="20" s="1"/>
  <c r="T221" i="20"/>
  <c r="AD221" i="20" s="1"/>
  <c r="T179" i="20"/>
  <c r="AD179" i="20" s="1"/>
  <c r="T189" i="20"/>
  <c r="AD189" i="20" s="1"/>
  <c r="T199" i="20"/>
  <c r="AD199" i="20" s="1"/>
  <c r="T183" i="20"/>
  <c r="AD183" i="20" s="1"/>
  <c r="T201" i="20"/>
  <c r="AD201" i="20" s="1"/>
  <c r="T216" i="20"/>
  <c r="AD216" i="20" s="1"/>
  <c r="T224" i="20"/>
  <c r="T222" i="20"/>
  <c r="AD222" i="20" s="1"/>
  <c r="T220" i="20"/>
  <c r="AD220" i="20" s="1"/>
  <c r="T164" i="20"/>
  <c r="AD164" i="20" s="1"/>
  <c r="T172" i="20"/>
  <c r="AD172" i="20" s="1"/>
  <c r="T214" i="20"/>
  <c r="AD214" i="20" s="1"/>
  <c r="T162" i="20"/>
  <c r="AD162" i="20" s="1"/>
  <c r="T174" i="20"/>
  <c r="AD174" i="20" s="1"/>
  <c r="T202" i="20"/>
  <c r="AD202" i="20" s="1"/>
  <c r="T193" i="20"/>
  <c r="AD193" i="20" s="1"/>
  <c r="T210" i="20"/>
  <c r="AD210" i="20" s="1"/>
  <c r="T205" i="20"/>
  <c r="AD205" i="20" s="1"/>
  <c r="T212" i="20"/>
  <c r="AD212" i="20" s="1"/>
  <c r="T153" i="20"/>
  <c r="AD153" i="20" s="1"/>
  <c r="T161" i="20"/>
  <c r="AD161" i="20" s="1"/>
  <c r="T151" i="20"/>
  <c r="AD151" i="20" s="1"/>
  <c r="T159" i="20"/>
  <c r="AD159" i="20" s="1"/>
  <c r="T158" i="20"/>
  <c r="AD158" i="20" s="1"/>
  <c r="T176" i="20"/>
  <c r="AD176" i="20" s="1"/>
  <c r="T170" i="20"/>
  <c r="AD170" i="20" s="1"/>
  <c r="T204" i="20"/>
  <c r="AD204" i="20" s="1"/>
  <c r="T225" i="20"/>
  <c r="AD225" i="20" s="1"/>
  <c r="T152" i="20"/>
  <c r="AD152" i="20" s="1"/>
  <c r="T160" i="20"/>
  <c r="AD160" i="20" s="1"/>
  <c r="T166" i="20"/>
  <c r="AD166" i="20" s="1"/>
  <c r="T171" i="20"/>
  <c r="AD171" i="20" s="1"/>
  <c r="T182" i="20"/>
  <c r="AD182" i="20" s="1"/>
  <c r="T181" i="20"/>
  <c r="AD181" i="20" s="1"/>
  <c r="T177" i="20"/>
  <c r="AD177" i="20" s="1"/>
  <c r="T187" i="20"/>
  <c r="AD187" i="20" s="1"/>
  <c r="T195" i="20"/>
  <c r="AD195" i="20" s="1"/>
  <c r="T194" i="20"/>
  <c r="AD194" i="20" s="1"/>
  <c r="T200" i="20"/>
  <c r="AD200" i="20" s="1"/>
  <c r="T208" i="20"/>
  <c r="AD208" i="20" s="1"/>
  <c r="T215" i="20"/>
  <c r="AD215" i="20" s="1"/>
  <c r="T223" i="20"/>
  <c r="T144" i="20"/>
  <c r="AD144" i="20" s="1"/>
  <c r="T168" i="20"/>
  <c r="AD168" i="20" s="1"/>
  <c r="T165" i="20"/>
  <c r="AD165" i="20" s="1"/>
  <c r="T185" i="20"/>
  <c r="AD185" i="20" s="1"/>
  <c r="T197" i="20"/>
  <c r="AD197" i="20" s="1"/>
  <c r="T206" i="20"/>
  <c r="AD206" i="20" s="1"/>
  <c r="T211" i="20"/>
  <c r="AD211" i="20" s="1"/>
  <c r="T218" i="20"/>
  <c r="AD218" i="20" s="1"/>
  <c r="T175" i="20"/>
  <c r="AD175" i="20" s="1"/>
  <c r="T180" i="20"/>
  <c r="AD180" i="20" s="1"/>
  <c r="T217" i="20"/>
  <c r="AD217" i="20" s="1"/>
  <c r="T192" i="20"/>
  <c r="AD192" i="20" s="1"/>
  <c r="T191" i="20"/>
  <c r="AD191" i="20" s="1"/>
  <c r="T207" i="20"/>
  <c r="AD207" i="20" s="1"/>
  <c r="T203" i="20"/>
  <c r="AD203" i="20" s="1"/>
  <c r="T219" i="20"/>
  <c r="AD219" i="20" s="1"/>
  <c r="AL16" i="20"/>
  <c r="AL24" i="20"/>
  <c r="AL7" i="20"/>
  <c r="AN7" i="20" s="1"/>
  <c r="AL15" i="20"/>
  <c r="AL23" i="20"/>
  <c r="AN23" i="20" s="1"/>
  <c r="AL26" i="20"/>
  <c r="AL13" i="20"/>
  <c r="AN13" i="20" s="1"/>
  <c r="AL21" i="20"/>
  <c r="AL18" i="20"/>
  <c r="AL9" i="20"/>
  <c r="AN9" i="20" s="1"/>
  <c r="AL17" i="20"/>
  <c r="AN17" i="20" s="1"/>
  <c r="AL25" i="20"/>
  <c r="AN25" i="20" s="1"/>
  <c r="AL87" i="20"/>
  <c r="AN87" i="20" s="1"/>
  <c r="AL38" i="20"/>
  <c r="AN38" i="20" s="1"/>
  <c r="AL29" i="20"/>
  <c r="AN29" i="20" s="1"/>
  <c r="AL12" i="20"/>
  <c r="AN12" i="20" s="1"/>
  <c r="AL20" i="20"/>
  <c r="AN20" i="20" s="1"/>
  <c r="AL28" i="20"/>
  <c r="AN28" i="20" s="1"/>
  <c r="AL54" i="20"/>
  <c r="AN54" i="20" s="1"/>
  <c r="AL10" i="20"/>
  <c r="AN10" i="20" s="1"/>
  <c r="AL46" i="20"/>
  <c r="AN46" i="20" s="1"/>
  <c r="AL11" i="20"/>
  <c r="AL19" i="20"/>
  <c r="AN19" i="20" s="1"/>
  <c r="AL27" i="20"/>
  <c r="AN27" i="20" s="1"/>
  <c r="AL30" i="20"/>
  <c r="AL14" i="20"/>
  <c r="AN14" i="20" s="1"/>
  <c r="AL22" i="20"/>
  <c r="AL8" i="20"/>
  <c r="AL33" i="20"/>
  <c r="AL41" i="20"/>
  <c r="AL49" i="20"/>
  <c r="AN49" i="20" s="1"/>
  <c r="AL59" i="20"/>
  <c r="AN59" i="20" s="1"/>
  <c r="AL112" i="20"/>
  <c r="AL120" i="20"/>
  <c r="AN120" i="20" s="1"/>
  <c r="AL128" i="20"/>
  <c r="AN128" i="20" s="1"/>
  <c r="AL135" i="20"/>
  <c r="AN135" i="20" s="1"/>
  <c r="AL123" i="20"/>
  <c r="AL148" i="20"/>
  <c r="AN148" i="20" s="1"/>
  <c r="AL31" i="20"/>
  <c r="AN31" i="20" s="1"/>
  <c r="AL39" i="20"/>
  <c r="AN39" i="20" s="1"/>
  <c r="AL47" i="20"/>
  <c r="AN47" i="20" s="1"/>
  <c r="AL55" i="20"/>
  <c r="AN55" i="20" s="1"/>
  <c r="AL108" i="20"/>
  <c r="AN108" i="20" s="1"/>
  <c r="AL122" i="20"/>
  <c r="AN122" i="20" s="1"/>
  <c r="AL100" i="20"/>
  <c r="AN100" i="20" s="1"/>
  <c r="AL65" i="20"/>
  <c r="AN65" i="20" s="1"/>
  <c r="AL73" i="20"/>
  <c r="AL81" i="20"/>
  <c r="AL118" i="20"/>
  <c r="AL111" i="20"/>
  <c r="AN111" i="20" s="1"/>
  <c r="AL94" i="20"/>
  <c r="AN94" i="20" s="1"/>
  <c r="AL102" i="20"/>
  <c r="AN102" i="20" s="1"/>
  <c r="AL115" i="20"/>
  <c r="AL143" i="20"/>
  <c r="AN143" i="20" s="1"/>
  <c r="AL156" i="20"/>
  <c r="AL61" i="20"/>
  <c r="AL69" i="20"/>
  <c r="AL77" i="20"/>
  <c r="AL64" i="20"/>
  <c r="AL72" i="20"/>
  <c r="AL80" i="20"/>
  <c r="AL85" i="20"/>
  <c r="AL93" i="20"/>
  <c r="AN93" i="20" s="1"/>
  <c r="AL101" i="20"/>
  <c r="AL109" i="20"/>
  <c r="AN109" i="20" s="1"/>
  <c r="AL95" i="20"/>
  <c r="AL103" i="20"/>
  <c r="AL86" i="20"/>
  <c r="AL124" i="20"/>
  <c r="AL146" i="20"/>
  <c r="AL155" i="20"/>
  <c r="AL63" i="20"/>
  <c r="AL130" i="20"/>
  <c r="AL132" i="20"/>
  <c r="AL145" i="20"/>
  <c r="AL150" i="20"/>
  <c r="AN150" i="20" s="1"/>
  <c r="AL136" i="20"/>
  <c r="AN136" i="20" s="1"/>
  <c r="AL149" i="20"/>
  <c r="AL141" i="20"/>
  <c r="AL140" i="20"/>
  <c r="AL37" i="20"/>
  <c r="AN37" i="20" s="1"/>
  <c r="AL45" i="20"/>
  <c r="AN45" i="20" s="1"/>
  <c r="AL53" i="20"/>
  <c r="AN53" i="20" s="1"/>
  <c r="AL42" i="20"/>
  <c r="AN42" i="20" s="1"/>
  <c r="AL50" i="20"/>
  <c r="AN50" i="20" s="1"/>
  <c r="AL32" i="20"/>
  <c r="AN32" i="20" s="1"/>
  <c r="AL40" i="20"/>
  <c r="AN40" i="20" s="1"/>
  <c r="AL48" i="20"/>
  <c r="AN48" i="20" s="1"/>
  <c r="AL62" i="20"/>
  <c r="AN62" i="20" s="1"/>
  <c r="AL70" i="20"/>
  <c r="AN70" i="20" s="1"/>
  <c r="AL78" i="20"/>
  <c r="AN78" i="20" s="1"/>
  <c r="AL60" i="20"/>
  <c r="AN60" i="20" s="1"/>
  <c r="AL68" i="20"/>
  <c r="AN68" i="20" s="1"/>
  <c r="AL76" i="20"/>
  <c r="AL84" i="20"/>
  <c r="AN84" i="20" s="1"/>
  <c r="AL66" i="20"/>
  <c r="AN66" i="20" s="1"/>
  <c r="AL74" i="20"/>
  <c r="AN74" i="20" s="1"/>
  <c r="AL82" i="20"/>
  <c r="AL96" i="20"/>
  <c r="AL104" i="20"/>
  <c r="AL119" i="20"/>
  <c r="AN119" i="20" s="1"/>
  <c r="AL127" i="20"/>
  <c r="AN127" i="20" s="1"/>
  <c r="AL142" i="20"/>
  <c r="AN142" i="20" s="1"/>
  <c r="AL71" i="20"/>
  <c r="AN71" i="20" s="1"/>
  <c r="AL35" i="20"/>
  <c r="AN35" i="20" s="1"/>
  <c r="AL43" i="20"/>
  <c r="AN43" i="20" s="1"/>
  <c r="AL51" i="20"/>
  <c r="AN51" i="20" s="1"/>
  <c r="AL34" i="20"/>
  <c r="AN34" i="20" s="1"/>
  <c r="AL56" i="20"/>
  <c r="AN56" i="20" s="1"/>
  <c r="AL83" i="20"/>
  <c r="AN83" i="20" s="1"/>
  <c r="AL58" i="20"/>
  <c r="AN58" i="20" s="1"/>
  <c r="AL91" i="20"/>
  <c r="AL99" i="20"/>
  <c r="AN99" i="20" s="1"/>
  <c r="AL107" i="20"/>
  <c r="AN107" i="20" s="1"/>
  <c r="AL88" i="20"/>
  <c r="AN88" i="20" s="1"/>
  <c r="AL133" i="20"/>
  <c r="AN133" i="20" s="1"/>
  <c r="AL126" i="20"/>
  <c r="AL157" i="20"/>
  <c r="AL134" i="20"/>
  <c r="AL162" i="20"/>
  <c r="AL36" i="20"/>
  <c r="AN36" i="20" s="1"/>
  <c r="AL44" i="20"/>
  <c r="AN44" i="20" s="1"/>
  <c r="AL52" i="20"/>
  <c r="AN52" i="20" s="1"/>
  <c r="AL57" i="20"/>
  <c r="AN57" i="20" s="1"/>
  <c r="AL67" i="20"/>
  <c r="AN67" i="20" s="1"/>
  <c r="AL75" i="20"/>
  <c r="AN75" i="20" s="1"/>
  <c r="AL97" i="20"/>
  <c r="AN97" i="20" s="1"/>
  <c r="AL105" i="20"/>
  <c r="AN105" i="20" s="1"/>
  <c r="AL113" i="20"/>
  <c r="AN113" i="20" s="1"/>
  <c r="AL121" i="20"/>
  <c r="AN121" i="20" s="1"/>
  <c r="AL138" i="20"/>
  <c r="AN138" i="20" s="1"/>
  <c r="AL147" i="20"/>
  <c r="AN147" i="20" s="1"/>
  <c r="AL125" i="20"/>
  <c r="AN125" i="20" s="1"/>
  <c r="AL129" i="20"/>
  <c r="AN129" i="20" s="1"/>
  <c r="AL79" i="20"/>
  <c r="AN79" i="20" s="1"/>
  <c r="AL92" i="20"/>
  <c r="AN92" i="20" s="1"/>
  <c r="AL89" i="20"/>
  <c r="AL114" i="20"/>
  <c r="AN114" i="20" s="1"/>
  <c r="AL90" i="20"/>
  <c r="AN90" i="20" s="1"/>
  <c r="AL98" i="20"/>
  <c r="AN98" i="20" s="1"/>
  <c r="AL106" i="20"/>
  <c r="AN106" i="20" s="1"/>
  <c r="AL110" i="20"/>
  <c r="AN110" i="20" s="1"/>
  <c r="AL116" i="20"/>
  <c r="AN116" i="20" s="1"/>
  <c r="AL117" i="20"/>
  <c r="AL131" i="20"/>
  <c r="AN131" i="20" s="1"/>
  <c r="AL139" i="20"/>
  <c r="AN139" i="20" s="1"/>
  <c r="AL137" i="20"/>
  <c r="AN137" i="20" s="1"/>
  <c r="AL154" i="20"/>
  <c r="AL164" i="20"/>
  <c r="AN164" i="20" s="1"/>
  <c r="AL144" i="20"/>
  <c r="AL176" i="20"/>
  <c r="AN176" i="20" s="1"/>
  <c r="AL166" i="20"/>
  <c r="AN166" i="20" s="1"/>
  <c r="AL181" i="20"/>
  <c r="AN181" i="20" s="1"/>
  <c r="AL177" i="20"/>
  <c r="AN177" i="20" s="1"/>
  <c r="AL191" i="20"/>
  <c r="AN191" i="20" s="1"/>
  <c r="AL200" i="20"/>
  <c r="AN200" i="20" s="1"/>
  <c r="AL208" i="20"/>
  <c r="AN208" i="20" s="1"/>
  <c r="AL199" i="20"/>
  <c r="AL207" i="20"/>
  <c r="AL206" i="20"/>
  <c r="AL203" i="20"/>
  <c r="AN203" i="20" s="1"/>
  <c r="AL211" i="20"/>
  <c r="AN211" i="20" s="1"/>
  <c r="AL218" i="20"/>
  <c r="AL174" i="20"/>
  <c r="AN174" i="20" s="1"/>
  <c r="AL167" i="20"/>
  <c r="AL168" i="20"/>
  <c r="AN168" i="20" s="1"/>
  <c r="AL165" i="20"/>
  <c r="AN165" i="20" s="1"/>
  <c r="AL173" i="20"/>
  <c r="AN173" i="20" s="1"/>
  <c r="AL179" i="20"/>
  <c r="AL185" i="20"/>
  <c r="AN185" i="20" s="1"/>
  <c r="AL192" i="20"/>
  <c r="AL219" i="20"/>
  <c r="AL178" i="20"/>
  <c r="AN178" i="20" s="1"/>
  <c r="AL180" i="20"/>
  <c r="AL184" i="20"/>
  <c r="AL197" i="20"/>
  <c r="AN197" i="20" s="1"/>
  <c r="AL222" i="20"/>
  <c r="AL221" i="20"/>
  <c r="AL172" i="20"/>
  <c r="AN172" i="20" s="1"/>
  <c r="AL183" i="20"/>
  <c r="AL190" i="20"/>
  <c r="AL198" i="20"/>
  <c r="AN198" i="20" s="1"/>
  <c r="AL201" i="20"/>
  <c r="AN201" i="20" s="1"/>
  <c r="AL209" i="20"/>
  <c r="AN209" i="20" s="1"/>
  <c r="AL217" i="20"/>
  <c r="AN217" i="20" s="1"/>
  <c r="AL225" i="20"/>
  <c r="AN225" i="20" s="1"/>
  <c r="AL213" i="20"/>
  <c r="AN213" i="20" s="1"/>
  <c r="AL220" i="20"/>
  <c r="AL188" i="20"/>
  <c r="AN188" i="20" s="1"/>
  <c r="AL196" i="20"/>
  <c r="AN196" i="20" s="1"/>
  <c r="AL214" i="20"/>
  <c r="AN214" i="20" s="1"/>
  <c r="AL182" i="20"/>
  <c r="AL193" i="20"/>
  <c r="AN193" i="20" s="1"/>
  <c r="AL205" i="20"/>
  <c r="AL216" i="20"/>
  <c r="AL224" i="20"/>
  <c r="AL153" i="20"/>
  <c r="AL161" i="20"/>
  <c r="AN161" i="20" s="1"/>
  <c r="AL151" i="20"/>
  <c r="AN151" i="20" s="1"/>
  <c r="AL159" i="20"/>
  <c r="AN159" i="20" s="1"/>
  <c r="AL158" i="20"/>
  <c r="AN158" i="20" s="1"/>
  <c r="AL170" i="20"/>
  <c r="AN170" i="20" s="1"/>
  <c r="AL210" i="20"/>
  <c r="AN210" i="20" s="1"/>
  <c r="AL194" i="20"/>
  <c r="AL202" i="20"/>
  <c r="AL204" i="20"/>
  <c r="AN204" i="20" s="1"/>
  <c r="AL212" i="20"/>
  <c r="AN212" i="20" s="1"/>
  <c r="AL169" i="20"/>
  <c r="AN169" i="20" s="1"/>
  <c r="AL152" i="20"/>
  <c r="AL160" i="20"/>
  <c r="AL163" i="20"/>
  <c r="AN163" i="20" s="1"/>
  <c r="AL175" i="20"/>
  <c r="AN175" i="20" s="1"/>
  <c r="AL171" i="20"/>
  <c r="AL189" i="20"/>
  <c r="AN189" i="20" s="1"/>
  <c r="AL186" i="20"/>
  <c r="AL187" i="20"/>
  <c r="AL195" i="20"/>
  <c r="AL215" i="20"/>
  <c r="AN215" i="20" s="1"/>
  <c r="AL223" i="20"/>
  <c r="AN223" i="20" s="1"/>
  <c r="U82" i="20"/>
  <c r="Y82" i="20" s="1"/>
  <c r="U13" i="20"/>
  <c r="Y13" i="20" s="1"/>
  <c r="U24" i="20"/>
  <c r="Y24" i="20" s="1"/>
  <c r="U30" i="20"/>
  <c r="Y30" i="20" s="1"/>
  <c r="U9" i="20"/>
  <c r="Y9" i="20" s="1"/>
  <c r="U17" i="20"/>
  <c r="Y17" i="20" s="1"/>
  <c r="U25" i="20"/>
  <c r="Y25" i="20" s="1"/>
  <c r="U7" i="20"/>
  <c r="Y7" i="20" s="1"/>
  <c r="U15" i="20"/>
  <c r="Y15" i="20" s="1"/>
  <c r="U23" i="20"/>
  <c r="Y23" i="20" s="1"/>
  <c r="U14" i="20"/>
  <c r="Y14" i="20" s="1"/>
  <c r="U22" i="20"/>
  <c r="Y22" i="20" s="1"/>
  <c r="U32" i="20"/>
  <c r="Y32" i="20" s="1"/>
  <c r="U49" i="20"/>
  <c r="Y49" i="20" s="1"/>
  <c r="U33" i="20"/>
  <c r="Y33" i="20" s="1"/>
  <c r="U11" i="20"/>
  <c r="Y11" i="20" s="1"/>
  <c r="U19" i="20"/>
  <c r="Y19" i="20" s="1"/>
  <c r="U27" i="20"/>
  <c r="Y27" i="20" s="1"/>
  <c r="U41" i="20"/>
  <c r="Y41" i="20" s="1"/>
  <c r="U28" i="20"/>
  <c r="Y28" i="20" s="1"/>
  <c r="U10" i="20"/>
  <c r="Y10" i="20" s="1"/>
  <c r="U18" i="20"/>
  <c r="Y18" i="20" s="1"/>
  <c r="U26" i="20"/>
  <c r="Y26" i="20" s="1"/>
  <c r="U8" i="20"/>
  <c r="Y8" i="20" s="1"/>
  <c r="U16" i="20"/>
  <c r="Y16" i="20" s="1"/>
  <c r="U21" i="20"/>
  <c r="Y21" i="20" s="1"/>
  <c r="U12" i="20"/>
  <c r="Y12" i="20" s="1"/>
  <c r="U20" i="20"/>
  <c r="Y20" i="20" s="1"/>
  <c r="U29" i="20"/>
  <c r="Y29" i="20" s="1"/>
  <c r="U64" i="20"/>
  <c r="Y64" i="20" s="1"/>
  <c r="U72" i="20"/>
  <c r="Y72" i="20" s="1"/>
  <c r="U80" i="20"/>
  <c r="Y80" i="20" s="1"/>
  <c r="U60" i="20"/>
  <c r="Y60" i="20" s="1"/>
  <c r="U68" i="20"/>
  <c r="Y68" i="20" s="1"/>
  <c r="U76" i="20"/>
  <c r="Y76" i="20" s="1"/>
  <c r="U59" i="20"/>
  <c r="Y59" i="20" s="1"/>
  <c r="U67" i="20"/>
  <c r="Y67" i="20" s="1"/>
  <c r="U75" i="20"/>
  <c r="Y75" i="20" s="1"/>
  <c r="U96" i="20"/>
  <c r="Y96" i="20" s="1"/>
  <c r="U104" i="20"/>
  <c r="Y104" i="20" s="1"/>
  <c r="U86" i="20"/>
  <c r="Y86" i="20" s="1"/>
  <c r="U111" i="20"/>
  <c r="Y111" i="20" s="1"/>
  <c r="U83" i="20"/>
  <c r="Y83" i="20" s="1"/>
  <c r="U138" i="20"/>
  <c r="Y138" i="20" s="1"/>
  <c r="U129" i="20"/>
  <c r="Y129" i="20" s="1"/>
  <c r="U137" i="20"/>
  <c r="Y137" i="20" s="1"/>
  <c r="U158" i="20"/>
  <c r="Y158" i="20" s="1"/>
  <c r="U40" i="20"/>
  <c r="Y40" i="20" s="1"/>
  <c r="U48" i="20"/>
  <c r="Y48" i="20" s="1"/>
  <c r="U38" i="20"/>
  <c r="Y38" i="20" s="1"/>
  <c r="U46" i="20"/>
  <c r="Y46" i="20" s="1"/>
  <c r="U54" i="20"/>
  <c r="Y54" i="20" s="1"/>
  <c r="U37" i="20"/>
  <c r="Y37" i="20" s="1"/>
  <c r="U45" i="20"/>
  <c r="Y45" i="20" s="1"/>
  <c r="U53" i="20"/>
  <c r="Y53" i="20" s="1"/>
  <c r="U65" i="20"/>
  <c r="Y65" i="20" s="1"/>
  <c r="U73" i="20"/>
  <c r="Y73" i="20" s="1"/>
  <c r="U81" i="20"/>
  <c r="Y81" i="20" s="1"/>
  <c r="U84" i="20"/>
  <c r="Y84" i="20" s="1"/>
  <c r="U85" i="20"/>
  <c r="Y85" i="20" s="1"/>
  <c r="U91" i="20"/>
  <c r="Y91" i="20" s="1"/>
  <c r="U99" i="20"/>
  <c r="Y99" i="20" s="1"/>
  <c r="U107" i="20"/>
  <c r="Y107" i="20" s="1"/>
  <c r="U98" i="20"/>
  <c r="Y98" i="20" s="1"/>
  <c r="U106" i="20"/>
  <c r="Y106" i="20" s="1"/>
  <c r="U117" i="20"/>
  <c r="Y117" i="20" s="1"/>
  <c r="U132" i="20"/>
  <c r="Y132" i="20" s="1"/>
  <c r="U121" i="20"/>
  <c r="Y121" i="20" s="1"/>
  <c r="U119" i="20"/>
  <c r="Y119" i="20" s="1"/>
  <c r="U127" i="20"/>
  <c r="Y127" i="20" s="1"/>
  <c r="U139" i="20"/>
  <c r="Y139" i="20" s="1"/>
  <c r="U135" i="20"/>
  <c r="Y135" i="20" s="1"/>
  <c r="U56" i="20"/>
  <c r="Y56" i="20" s="1"/>
  <c r="U58" i="20"/>
  <c r="Y58" i="20" s="1"/>
  <c r="U35" i="20"/>
  <c r="Y35" i="20" s="1"/>
  <c r="U43" i="20"/>
  <c r="Y43" i="20" s="1"/>
  <c r="U51" i="20"/>
  <c r="Y51" i="20" s="1"/>
  <c r="U57" i="20"/>
  <c r="Y57" i="20" s="1"/>
  <c r="U63" i="20"/>
  <c r="Y63" i="20" s="1"/>
  <c r="U71" i="20"/>
  <c r="Y71" i="20" s="1"/>
  <c r="U79" i="20"/>
  <c r="Y79" i="20" s="1"/>
  <c r="U62" i="20"/>
  <c r="Y62" i="20" s="1"/>
  <c r="U70" i="20"/>
  <c r="Y70" i="20" s="1"/>
  <c r="U78" i="20"/>
  <c r="Y78" i="20" s="1"/>
  <c r="U94" i="20"/>
  <c r="Y94" i="20" s="1"/>
  <c r="U102" i="20"/>
  <c r="Y102" i="20" s="1"/>
  <c r="U92" i="20"/>
  <c r="Y92" i="20" s="1"/>
  <c r="U100" i="20"/>
  <c r="Y100" i="20" s="1"/>
  <c r="U108" i="20"/>
  <c r="Y108" i="20" s="1"/>
  <c r="U122" i="20"/>
  <c r="Y122" i="20" s="1"/>
  <c r="U146" i="20"/>
  <c r="Y146" i="20" s="1"/>
  <c r="U130" i="20"/>
  <c r="Y130" i="20" s="1"/>
  <c r="U152" i="20"/>
  <c r="Y152" i="20" s="1"/>
  <c r="U145" i="20"/>
  <c r="Y145" i="20" s="1"/>
  <c r="U143" i="20"/>
  <c r="Y143" i="20" s="1"/>
  <c r="U74" i="20"/>
  <c r="Y74" i="20" s="1"/>
  <c r="U61" i="20"/>
  <c r="Y61" i="20" s="1"/>
  <c r="U69" i="20"/>
  <c r="Y69" i="20" s="1"/>
  <c r="U77" i="20"/>
  <c r="Y77" i="20" s="1"/>
  <c r="U103" i="20"/>
  <c r="Y103" i="20" s="1"/>
  <c r="U87" i="20"/>
  <c r="Y87" i="20" s="1"/>
  <c r="U124" i="20"/>
  <c r="Y124" i="20" s="1"/>
  <c r="U114" i="20"/>
  <c r="Y114" i="20" s="1"/>
  <c r="U141" i="20"/>
  <c r="Y141" i="20" s="1"/>
  <c r="U134" i="20"/>
  <c r="Y134" i="20" s="1"/>
  <c r="U144" i="20"/>
  <c r="Y144" i="20" s="1"/>
  <c r="U167" i="20"/>
  <c r="Y167" i="20" s="1"/>
  <c r="U31" i="20"/>
  <c r="Y31" i="20" s="1"/>
  <c r="U39" i="20"/>
  <c r="Y39" i="20" s="1"/>
  <c r="U47" i="20"/>
  <c r="Y47" i="20" s="1"/>
  <c r="U55" i="20"/>
  <c r="Y55" i="20" s="1"/>
  <c r="U90" i="20"/>
  <c r="Y90" i="20" s="1"/>
  <c r="U113" i="20"/>
  <c r="Y113" i="20" s="1"/>
  <c r="U116" i="20"/>
  <c r="Y116" i="20" s="1"/>
  <c r="U115" i="20"/>
  <c r="Y115" i="20" s="1"/>
  <c r="U112" i="20"/>
  <c r="Y112" i="20" s="1"/>
  <c r="U140" i="20"/>
  <c r="Y140" i="20" s="1"/>
  <c r="U34" i="20"/>
  <c r="Y34" i="20" s="1"/>
  <c r="U93" i="20"/>
  <c r="Y93" i="20" s="1"/>
  <c r="U101" i="20"/>
  <c r="Y101" i="20" s="1"/>
  <c r="U109" i="20"/>
  <c r="Y109" i="20" s="1"/>
  <c r="U136" i="20"/>
  <c r="Y136" i="20" s="1"/>
  <c r="U120" i="20"/>
  <c r="Y120" i="20" s="1"/>
  <c r="U128" i="20"/>
  <c r="Y128" i="20" s="1"/>
  <c r="U133" i="20"/>
  <c r="Y133" i="20" s="1"/>
  <c r="U142" i="20"/>
  <c r="Y142" i="20" s="1"/>
  <c r="U66" i="20"/>
  <c r="Y66" i="20" s="1"/>
  <c r="U95" i="20"/>
  <c r="Y95" i="20" s="1"/>
  <c r="U88" i="20"/>
  <c r="Y88" i="20" s="1"/>
  <c r="U125" i="20"/>
  <c r="Y125" i="20" s="1"/>
  <c r="U110" i="20"/>
  <c r="Y110" i="20" s="1"/>
  <c r="U123" i="20"/>
  <c r="Y123" i="20" s="1"/>
  <c r="U118" i="20"/>
  <c r="Y118" i="20" s="1"/>
  <c r="U126" i="20"/>
  <c r="Y126" i="20" s="1"/>
  <c r="U160" i="20"/>
  <c r="Y160" i="20" s="1"/>
  <c r="U151" i="20"/>
  <c r="Y151" i="20" s="1"/>
  <c r="U159" i="20"/>
  <c r="Y159" i="20" s="1"/>
  <c r="U164" i="20"/>
  <c r="Y164" i="20" s="1"/>
  <c r="U170" i="20"/>
  <c r="Y170" i="20" s="1"/>
  <c r="U42" i="20"/>
  <c r="Y42" i="20" s="1"/>
  <c r="U50" i="20"/>
  <c r="Y50" i="20" s="1"/>
  <c r="U36" i="20"/>
  <c r="Y36" i="20" s="1"/>
  <c r="U44" i="20"/>
  <c r="Y44" i="20" s="1"/>
  <c r="U52" i="20"/>
  <c r="Y52" i="20" s="1"/>
  <c r="U89" i="20"/>
  <c r="Y89" i="20" s="1"/>
  <c r="U97" i="20"/>
  <c r="Y97" i="20" s="1"/>
  <c r="U105" i="20"/>
  <c r="Y105" i="20" s="1"/>
  <c r="U131" i="20"/>
  <c r="Y131" i="20" s="1"/>
  <c r="U148" i="20"/>
  <c r="Y148" i="20" s="1"/>
  <c r="U149" i="20"/>
  <c r="Y149" i="20" s="1"/>
  <c r="U150" i="20"/>
  <c r="Y150" i="20" s="1"/>
  <c r="U178" i="20"/>
  <c r="Y178" i="20" s="1"/>
  <c r="U177" i="20"/>
  <c r="Y177" i="20" s="1"/>
  <c r="U183" i="20"/>
  <c r="Y183" i="20" s="1"/>
  <c r="U186" i="20"/>
  <c r="Y186" i="20" s="1"/>
  <c r="U191" i="20"/>
  <c r="Y191" i="20" s="1"/>
  <c r="U195" i="20"/>
  <c r="Y195" i="20" s="1"/>
  <c r="U204" i="20"/>
  <c r="Y204" i="20" s="1"/>
  <c r="U185" i="20"/>
  <c r="Y185" i="20" s="1"/>
  <c r="U181" i="20"/>
  <c r="Y181" i="20" s="1"/>
  <c r="U193" i="20"/>
  <c r="Y193" i="20" s="1"/>
  <c r="U199" i="20"/>
  <c r="Y199" i="20" s="1"/>
  <c r="U188" i="20"/>
  <c r="Y188" i="20" s="1"/>
  <c r="U212" i="20"/>
  <c r="Y212" i="20" s="1"/>
  <c r="U156" i="20"/>
  <c r="Y156" i="20" s="1"/>
  <c r="U166" i="20"/>
  <c r="Y166" i="20" s="1"/>
  <c r="U187" i="20"/>
  <c r="Y187" i="20" s="1"/>
  <c r="U197" i="20"/>
  <c r="Y197" i="20" s="1"/>
  <c r="U196" i="20"/>
  <c r="Y196" i="20" s="1"/>
  <c r="U219" i="20"/>
  <c r="Y219" i="20" s="1"/>
  <c r="U215" i="20"/>
  <c r="Y215" i="20" s="1"/>
  <c r="U223" i="20"/>
  <c r="Y223" i="20" s="1"/>
  <c r="U189" i="20"/>
  <c r="Y189" i="20" s="1"/>
  <c r="U157" i="20"/>
  <c r="Y157" i="20" s="1"/>
  <c r="U153" i="20"/>
  <c r="Y153" i="20" s="1"/>
  <c r="U161" i="20"/>
  <c r="Y161" i="20" s="1"/>
  <c r="U163" i="20"/>
  <c r="Y163" i="20" s="1"/>
  <c r="U198" i="20"/>
  <c r="Y198" i="20" s="1"/>
  <c r="U205" i="20"/>
  <c r="Y205" i="20" s="1"/>
  <c r="U209" i="20"/>
  <c r="Y209" i="20" s="1"/>
  <c r="U200" i="20"/>
  <c r="Y200" i="20" s="1"/>
  <c r="U208" i="20"/>
  <c r="Y208" i="20" s="1"/>
  <c r="U213" i="20"/>
  <c r="Y213" i="20" s="1"/>
  <c r="U154" i="20"/>
  <c r="Y154" i="20" s="1"/>
  <c r="U165" i="20"/>
  <c r="Y165" i="20" s="1"/>
  <c r="U169" i="20"/>
  <c r="Y169" i="20" s="1"/>
  <c r="U168" i="20"/>
  <c r="Y168" i="20" s="1"/>
  <c r="U174" i="20"/>
  <c r="Y174" i="20" s="1"/>
  <c r="U173" i="20"/>
  <c r="Y173" i="20" s="1"/>
  <c r="U184" i="20"/>
  <c r="Y184" i="20" s="1"/>
  <c r="U207" i="20"/>
  <c r="Y207" i="20" s="1"/>
  <c r="U218" i="20"/>
  <c r="Y218" i="20" s="1"/>
  <c r="U147" i="20"/>
  <c r="Y147" i="20" s="1"/>
  <c r="U155" i="20"/>
  <c r="Y155" i="20" s="1"/>
  <c r="U162" i="20"/>
  <c r="Y162" i="20" s="1"/>
  <c r="U171" i="20"/>
  <c r="Y171" i="20" s="1"/>
  <c r="U179" i="20"/>
  <c r="Y179" i="20" s="1"/>
  <c r="U176" i="20"/>
  <c r="Y176" i="20" s="1"/>
  <c r="U175" i="20"/>
  <c r="Y175" i="20" s="1"/>
  <c r="U182" i="20"/>
  <c r="Y182" i="20" s="1"/>
  <c r="U190" i="20"/>
  <c r="Y190" i="20" s="1"/>
  <c r="U194" i="20"/>
  <c r="Y194" i="20" s="1"/>
  <c r="U203" i="20"/>
  <c r="Y203" i="20" s="1"/>
  <c r="U211" i="20"/>
  <c r="Y211" i="20" s="1"/>
  <c r="U210" i="20"/>
  <c r="Y210" i="20" s="1"/>
  <c r="U206" i="20"/>
  <c r="Y206" i="20" s="1"/>
  <c r="U221" i="20"/>
  <c r="Y221" i="20" s="1"/>
  <c r="U217" i="20"/>
  <c r="Y217" i="20" s="1"/>
  <c r="U225" i="20"/>
  <c r="Y225" i="20" s="1"/>
  <c r="U172" i="20"/>
  <c r="Y172" i="20" s="1"/>
  <c r="U192" i="20"/>
  <c r="Y192" i="20" s="1"/>
  <c r="U180" i="20"/>
  <c r="Y180" i="20" s="1"/>
  <c r="U201" i="20"/>
  <c r="Y201" i="20" s="1"/>
  <c r="U202" i="20"/>
  <c r="Y202" i="20" s="1"/>
  <c r="U220" i="20"/>
  <c r="Y220" i="20" s="1"/>
  <c r="U216" i="20"/>
  <c r="Y216" i="20" s="1"/>
  <c r="U224" i="20"/>
  <c r="Y224" i="20" s="1"/>
  <c r="U214" i="20"/>
  <c r="Y214" i="20" s="1"/>
  <c r="U222" i="20"/>
  <c r="Y222" i="20" s="1"/>
  <c r="V54" i="23"/>
  <c r="V13" i="23"/>
  <c r="Z13" i="23" s="1"/>
  <c r="V30" i="23"/>
  <c r="V21" i="23"/>
  <c r="V8" i="23"/>
  <c r="V16" i="23"/>
  <c r="V24" i="23"/>
  <c r="V7" i="23"/>
  <c r="V15" i="23"/>
  <c r="Z15" i="23" s="1"/>
  <c r="V23" i="23"/>
  <c r="V25" i="23"/>
  <c r="V17" i="23"/>
  <c r="Z17" i="23" s="1"/>
  <c r="V68" i="23"/>
  <c r="V14" i="23"/>
  <c r="V22" i="23"/>
  <c r="V10" i="23"/>
  <c r="V50" i="23"/>
  <c r="Z50" i="23" s="1"/>
  <c r="V62" i="23"/>
  <c r="V70" i="23"/>
  <c r="V78" i="23"/>
  <c r="V86" i="23"/>
  <c r="V61" i="23"/>
  <c r="Z61" i="23" s="1"/>
  <c r="V69" i="23"/>
  <c r="Z69" i="23" s="1"/>
  <c r="V77" i="23"/>
  <c r="V85" i="23"/>
  <c r="V29" i="23"/>
  <c r="V46" i="23"/>
  <c r="V32" i="23"/>
  <c r="V40" i="23"/>
  <c r="Z40" i="23" s="1"/>
  <c r="V48" i="23"/>
  <c r="V56" i="23"/>
  <c r="V72" i="23"/>
  <c r="V80" i="23"/>
  <c r="Z80" i="23" s="1"/>
  <c r="V28" i="23"/>
  <c r="V58" i="23"/>
  <c r="V33" i="23"/>
  <c r="V41" i="23"/>
  <c r="V49" i="23"/>
  <c r="V57" i="23"/>
  <c r="V76" i="23"/>
  <c r="Z76" i="23" s="1"/>
  <c r="V64" i="23"/>
  <c r="V12" i="23"/>
  <c r="V20" i="23"/>
  <c r="Z20" i="23" s="1"/>
  <c r="V38" i="23"/>
  <c r="V31" i="23"/>
  <c r="Z31" i="23" s="1"/>
  <c r="V39" i="23"/>
  <c r="V47" i="23"/>
  <c r="V55" i="23"/>
  <c r="V37" i="23"/>
  <c r="V45" i="23"/>
  <c r="Z45" i="23" s="1"/>
  <c r="V53" i="23"/>
  <c r="Z53" i="23" s="1"/>
  <c r="V88" i="23"/>
  <c r="V11" i="23"/>
  <c r="Z11" i="23" s="1"/>
  <c r="V19" i="23"/>
  <c r="V27" i="23"/>
  <c r="Z27" i="23" s="1"/>
  <c r="V36" i="23"/>
  <c r="V44" i="23"/>
  <c r="V52" i="23"/>
  <c r="V35" i="23"/>
  <c r="Z35" i="23" s="1"/>
  <c r="V43" i="23"/>
  <c r="V51" i="23"/>
  <c r="V9" i="23"/>
  <c r="V66" i="23"/>
  <c r="V74" i="23"/>
  <c r="V82" i="23"/>
  <c r="Z82" i="23" s="1"/>
  <c r="V65" i="23"/>
  <c r="Z65" i="23" s="1"/>
  <c r="V73" i="23"/>
  <c r="Z73" i="23" s="1"/>
  <c r="V81" i="23"/>
  <c r="V63" i="23"/>
  <c r="V71" i="23"/>
  <c r="Z71" i="23" s="1"/>
  <c r="V79" i="23"/>
  <c r="V18" i="23"/>
  <c r="V26" i="23"/>
  <c r="Z26" i="23" s="1"/>
  <c r="V60" i="23"/>
  <c r="V34" i="23"/>
  <c r="V42" i="23"/>
  <c r="V84" i="23"/>
  <c r="Z84" i="23" s="1"/>
  <c r="V59" i="23"/>
  <c r="V67" i="23"/>
  <c r="Z67" i="23" s="1"/>
  <c r="V75" i="23"/>
  <c r="V83" i="23"/>
  <c r="V87" i="23"/>
  <c r="X34" i="24"/>
  <c r="X7" i="24"/>
  <c r="X29" i="24"/>
  <c r="X35" i="24"/>
  <c r="X38" i="24"/>
  <c r="AB38" i="24" s="1"/>
  <c r="X30" i="24"/>
  <c r="X39" i="24"/>
  <c r="X42" i="24"/>
  <c r="X50" i="24"/>
  <c r="X58" i="24"/>
  <c r="X47" i="24"/>
  <c r="X55" i="24"/>
  <c r="X9" i="24"/>
  <c r="X23" i="24"/>
  <c r="AB23" i="24" s="1"/>
  <c r="X31" i="24"/>
  <c r="X68" i="24"/>
  <c r="X22" i="24"/>
  <c r="AB22" i="24" s="1"/>
  <c r="X46" i="24"/>
  <c r="X54" i="24"/>
  <c r="X25" i="24"/>
  <c r="AB25" i="24" s="1"/>
  <c r="X37" i="24"/>
  <c r="AB37" i="24" s="1"/>
  <c r="X21" i="24"/>
  <c r="X8" i="24"/>
  <c r="X14" i="24"/>
  <c r="X26" i="24"/>
  <c r="AB26" i="24" s="1"/>
  <c r="X84" i="24"/>
  <c r="AB84" i="24" s="1"/>
  <c r="X56" i="24"/>
  <c r="X40" i="24"/>
  <c r="AB40" i="24" s="1"/>
  <c r="X57" i="24"/>
  <c r="AB57" i="24" s="1"/>
  <c r="X75" i="24"/>
  <c r="X27" i="24"/>
  <c r="X11" i="24"/>
  <c r="X19" i="24"/>
  <c r="X16" i="24"/>
  <c r="X24" i="24"/>
  <c r="X32" i="24"/>
  <c r="X10" i="24"/>
  <c r="X49" i="24"/>
  <c r="X48" i="24"/>
  <c r="X15" i="24"/>
  <c r="X18" i="24"/>
  <c r="X13" i="24"/>
  <c r="AB13" i="24" s="1"/>
  <c r="X12" i="24"/>
  <c r="X17" i="24"/>
  <c r="X45" i="24"/>
  <c r="X53" i="24"/>
  <c r="X33" i="24"/>
  <c r="AB33" i="24" s="1"/>
  <c r="X101" i="24"/>
  <c r="X20" i="24"/>
  <c r="AB20" i="24" s="1"/>
  <c r="X28" i="24"/>
  <c r="X36" i="24"/>
  <c r="X41" i="24"/>
  <c r="AB41" i="24" s="1"/>
  <c r="X44" i="24"/>
  <c r="X60" i="24"/>
  <c r="X85" i="24"/>
  <c r="AB85" i="24" s="1"/>
  <c r="X100" i="24"/>
  <c r="X94" i="24"/>
  <c r="AB94" i="24" s="1"/>
  <c r="X102" i="24"/>
  <c r="X61" i="24"/>
  <c r="X83" i="24"/>
  <c r="X65" i="24"/>
  <c r="X73" i="24"/>
  <c r="AB73" i="24" s="1"/>
  <c r="X81" i="24"/>
  <c r="X93" i="24"/>
  <c r="AB93" i="24" s="1"/>
  <c r="X89" i="24"/>
  <c r="X97" i="24"/>
  <c r="X105" i="24"/>
  <c r="AB105" i="24" s="1"/>
  <c r="X86" i="24"/>
  <c r="X66" i="24"/>
  <c r="X74" i="24"/>
  <c r="X82" i="24"/>
  <c r="X88" i="24"/>
  <c r="X96" i="24"/>
  <c r="X104" i="24"/>
  <c r="AB104" i="24" s="1"/>
  <c r="X76" i="24"/>
  <c r="AB76" i="24" s="1"/>
  <c r="X43" i="24"/>
  <c r="X51" i="24"/>
  <c r="X59" i="24"/>
  <c r="X71" i="24"/>
  <c r="X62" i="24"/>
  <c r="X70" i="24"/>
  <c r="AB70" i="24" s="1"/>
  <c r="X78" i="24"/>
  <c r="X64" i="24"/>
  <c r="X72" i="24"/>
  <c r="X80" i="24"/>
  <c r="X63" i="24"/>
  <c r="X67" i="24"/>
  <c r="X92" i="24"/>
  <c r="X79" i="24"/>
  <c r="AB79" i="24" s="1"/>
  <c r="X52" i="24"/>
  <c r="X69" i="24"/>
  <c r="X77" i="24"/>
  <c r="AB77" i="24" s="1"/>
  <c r="X91" i="24"/>
  <c r="X99" i="24"/>
  <c r="X90" i="24"/>
  <c r="AB90" i="24" s="1"/>
  <c r="X98" i="24"/>
  <c r="X106" i="24"/>
  <c r="AB106" i="24" s="1"/>
  <c r="X87" i="24"/>
  <c r="X95" i="24"/>
  <c r="AB95" i="24" s="1"/>
  <c r="X103" i="24"/>
  <c r="W15" i="22"/>
  <c r="AA15" i="22" s="1"/>
  <c r="W9" i="22"/>
  <c r="AA9" i="22" s="1"/>
  <c r="W13" i="22"/>
  <c r="AA13" i="22" s="1"/>
  <c r="W21" i="22"/>
  <c r="AA21" i="22" s="1"/>
  <c r="W31" i="22"/>
  <c r="AA31" i="22" s="1"/>
  <c r="W58" i="22"/>
  <c r="AA58" i="22" s="1"/>
  <c r="W23" i="22"/>
  <c r="AA23" i="22" s="1"/>
  <c r="W10" i="22"/>
  <c r="AA10" i="22" s="1"/>
  <c r="W16" i="22"/>
  <c r="AA16" i="22" s="1"/>
  <c r="W24" i="22"/>
  <c r="AA24" i="22" s="1"/>
  <c r="W32" i="22"/>
  <c r="AA32" i="22" s="1"/>
  <c r="W39" i="22"/>
  <c r="AA39" i="22" s="1"/>
  <c r="W14" i="22"/>
  <c r="AA14" i="22" s="1"/>
  <c r="W22" i="22"/>
  <c r="AA22" i="22" s="1"/>
  <c r="W30" i="22"/>
  <c r="AA30" i="22" s="1"/>
  <c r="W38" i="22"/>
  <c r="AA38" i="22" s="1"/>
  <c r="W8" i="22"/>
  <c r="AA8" i="22" s="1"/>
  <c r="W7" i="22"/>
  <c r="AA7" i="22" s="1"/>
  <c r="W118" i="22"/>
  <c r="AA118" i="22" s="1"/>
  <c r="W95" i="22"/>
  <c r="AA95" i="22" s="1"/>
  <c r="W103" i="22"/>
  <c r="AA103" i="22" s="1"/>
  <c r="W111" i="22"/>
  <c r="AA111" i="22" s="1"/>
  <c r="W135" i="22"/>
  <c r="AA135" i="22" s="1"/>
  <c r="W29" i="22"/>
  <c r="AA29" i="22" s="1"/>
  <c r="W37" i="22"/>
  <c r="AA37" i="22" s="1"/>
  <c r="W11" i="22"/>
  <c r="AA11" i="22" s="1"/>
  <c r="W19" i="22"/>
  <c r="AA19" i="22" s="1"/>
  <c r="W27" i="22"/>
  <c r="AA27" i="22" s="1"/>
  <c r="W35" i="22"/>
  <c r="AA35" i="22" s="1"/>
  <c r="W43" i="22"/>
  <c r="AA43" i="22" s="1"/>
  <c r="W51" i="22"/>
  <c r="AA51" i="22" s="1"/>
  <c r="W59" i="22"/>
  <c r="AA59" i="22" s="1"/>
  <c r="W73" i="22"/>
  <c r="AA73" i="22" s="1"/>
  <c r="W81" i="22"/>
  <c r="AA81" i="22" s="1"/>
  <c r="W89" i="22"/>
  <c r="AA89" i="22" s="1"/>
  <c r="W116" i="22"/>
  <c r="AA116" i="22" s="1"/>
  <c r="W96" i="22"/>
  <c r="AA96" i="22" s="1"/>
  <c r="W104" i="22"/>
  <c r="AA104" i="22" s="1"/>
  <c r="W112" i="22"/>
  <c r="AA112" i="22" s="1"/>
  <c r="W124" i="22"/>
  <c r="AA124" i="22" s="1"/>
  <c r="W132" i="22"/>
  <c r="AA132" i="22" s="1"/>
  <c r="W140" i="22"/>
  <c r="AA140" i="22" s="1"/>
  <c r="W42" i="22"/>
  <c r="AA42" i="22" s="1"/>
  <c r="W67" i="22"/>
  <c r="AA67" i="22" s="1"/>
  <c r="W127" i="22"/>
  <c r="AA127" i="22" s="1"/>
  <c r="W74" i="22"/>
  <c r="AA74" i="22" s="1"/>
  <c r="W82" i="22"/>
  <c r="AA82" i="22" s="1"/>
  <c r="W90" i="22"/>
  <c r="AA90" i="22" s="1"/>
  <c r="W100" i="22"/>
  <c r="AA100" i="22" s="1"/>
  <c r="W108" i="22"/>
  <c r="AA108" i="22" s="1"/>
  <c r="W126" i="22"/>
  <c r="AA126" i="22" s="1"/>
  <c r="W34" i="22"/>
  <c r="AA34" i="22" s="1"/>
  <c r="W75" i="22"/>
  <c r="AA75" i="22" s="1"/>
  <c r="W94" i="22"/>
  <c r="AA94" i="22" s="1"/>
  <c r="W101" i="22"/>
  <c r="AA101" i="22" s="1"/>
  <c r="W46" i="22"/>
  <c r="AA46" i="22" s="1"/>
  <c r="W54" i="22"/>
  <c r="AA54" i="22" s="1"/>
  <c r="W62" i="22"/>
  <c r="AA62" i="22" s="1"/>
  <c r="W61" i="22"/>
  <c r="AA61" i="22" s="1"/>
  <c r="W44" i="22"/>
  <c r="AA44" i="22" s="1"/>
  <c r="W52" i="22"/>
  <c r="AA52" i="22" s="1"/>
  <c r="W60" i="22"/>
  <c r="AA60" i="22" s="1"/>
  <c r="W109" i="22"/>
  <c r="AA109" i="22" s="1"/>
  <c r="W92" i="22"/>
  <c r="AA92" i="22" s="1"/>
  <c r="W125" i="22"/>
  <c r="AA125" i="22" s="1"/>
  <c r="W133" i="22"/>
  <c r="AA133" i="22" s="1"/>
  <c r="W141" i="22"/>
  <c r="AA141" i="22" s="1"/>
  <c r="W18" i="22"/>
  <c r="AA18" i="22" s="1"/>
  <c r="W26" i="22"/>
  <c r="AA26" i="22" s="1"/>
  <c r="W83" i="22"/>
  <c r="AA83" i="22" s="1"/>
  <c r="W45" i="22"/>
  <c r="AA45" i="22" s="1"/>
  <c r="W53" i="22"/>
  <c r="AA53" i="22" s="1"/>
  <c r="W134" i="22"/>
  <c r="AA134" i="22" s="1"/>
  <c r="W72" i="22"/>
  <c r="AA72" i="22" s="1"/>
  <c r="W80" i="22"/>
  <c r="AA80" i="22" s="1"/>
  <c r="W88" i="22"/>
  <c r="AA88" i="22" s="1"/>
  <c r="W69" i="22"/>
  <c r="AA69" i="22" s="1"/>
  <c r="W77" i="22"/>
  <c r="AA77" i="22" s="1"/>
  <c r="W85" i="22"/>
  <c r="AA85" i="22" s="1"/>
  <c r="W117" i="22"/>
  <c r="AA117" i="22" s="1"/>
  <c r="W144" i="22"/>
  <c r="AA144" i="22" s="1"/>
  <c r="W123" i="22"/>
  <c r="AA123" i="22" s="1"/>
  <c r="W131" i="22"/>
  <c r="AA131" i="22" s="1"/>
  <c r="W93" i="22"/>
  <c r="AA93" i="22" s="1"/>
  <c r="W102" i="22"/>
  <c r="AA102" i="22" s="1"/>
  <c r="W98" i="22"/>
  <c r="AA98" i="22" s="1"/>
  <c r="W106" i="22"/>
  <c r="AA106" i="22" s="1"/>
  <c r="W114" i="22"/>
  <c r="AA114" i="22" s="1"/>
  <c r="W120" i="22"/>
  <c r="AA120" i="22" s="1"/>
  <c r="W128" i="22"/>
  <c r="AA128" i="22" s="1"/>
  <c r="W136" i="22"/>
  <c r="AA136" i="22" s="1"/>
  <c r="W66" i="22"/>
  <c r="AA66" i="22" s="1"/>
  <c r="W47" i="22"/>
  <c r="AA47" i="22" s="1"/>
  <c r="W55" i="22"/>
  <c r="AA55" i="22" s="1"/>
  <c r="W63" i="22"/>
  <c r="AA63" i="22" s="1"/>
  <c r="W76" i="22"/>
  <c r="AA76" i="22" s="1"/>
  <c r="W84" i="22"/>
  <c r="AA84" i="22" s="1"/>
  <c r="W86" i="22"/>
  <c r="AA86" i="22" s="1"/>
  <c r="W143" i="22"/>
  <c r="AA143" i="22" s="1"/>
  <c r="W119" i="22"/>
  <c r="AA119" i="22" s="1"/>
  <c r="W99" i="22"/>
  <c r="AA99" i="22" s="1"/>
  <c r="W107" i="22"/>
  <c r="AA107" i="22" s="1"/>
  <c r="W115" i="22"/>
  <c r="AA115" i="22" s="1"/>
  <c r="W97" i="22"/>
  <c r="AA97" i="22" s="1"/>
  <c r="W105" i="22"/>
  <c r="AA105" i="22" s="1"/>
  <c r="W113" i="22"/>
  <c r="AA113" i="22" s="1"/>
  <c r="W142" i="22"/>
  <c r="AA142" i="22" s="1"/>
  <c r="W168" i="22"/>
  <c r="AA168" i="22" s="1"/>
  <c r="W50" i="22"/>
  <c r="AA50" i="22" s="1"/>
  <c r="W12" i="22"/>
  <c r="AA12" i="22" s="1"/>
  <c r="W20" i="22"/>
  <c r="AA20" i="22" s="1"/>
  <c r="W28" i="22"/>
  <c r="AA28" i="22" s="1"/>
  <c r="W36" i="22"/>
  <c r="AA36" i="22" s="1"/>
  <c r="W17" i="22"/>
  <c r="AA17" i="22" s="1"/>
  <c r="W25" i="22"/>
  <c r="AA25" i="22" s="1"/>
  <c r="W33" i="22"/>
  <c r="AA33" i="22" s="1"/>
  <c r="W41" i="22"/>
  <c r="AA41" i="22" s="1"/>
  <c r="W49" i="22"/>
  <c r="AA49" i="22" s="1"/>
  <c r="W57" i="22"/>
  <c r="AA57" i="22" s="1"/>
  <c r="W65" i="22"/>
  <c r="AA65" i="22" s="1"/>
  <c r="W40" i="22"/>
  <c r="AA40" i="22" s="1"/>
  <c r="W48" i="22"/>
  <c r="AA48" i="22" s="1"/>
  <c r="W56" i="22"/>
  <c r="AA56" i="22" s="1"/>
  <c r="W64" i="22"/>
  <c r="AA64" i="22" s="1"/>
  <c r="W110" i="22"/>
  <c r="AA110" i="22" s="1"/>
  <c r="W91" i="22"/>
  <c r="AA91" i="22" s="1"/>
  <c r="W68" i="22"/>
  <c r="AA68" i="22" s="1"/>
  <c r="W71" i="22"/>
  <c r="AA71" i="22" s="1"/>
  <c r="W79" i="22"/>
  <c r="AA79" i="22" s="1"/>
  <c r="W87" i="22"/>
  <c r="AA87" i="22" s="1"/>
  <c r="W70" i="22"/>
  <c r="AA70" i="22" s="1"/>
  <c r="W78" i="22"/>
  <c r="AA78" i="22" s="1"/>
  <c r="W160" i="22"/>
  <c r="AA160" i="22" s="1"/>
  <c r="W152" i="22"/>
  <c r="AA152" i="22" s="1"/>
  <c r="W190" i="22"/>
  <c r="AA190" i="22" s="1"/>
  <c r="W181" i="22"/>
  <c r="AA181" i="22" s="1"/>
  <c r="W180" i="22"/>
  <c r="AA180" i="22" s="1"/>
  <c r="W178" i="22"/>
  <c r="AA178" i="22" s="1"/>
  <c r="W186" i="22"/>
  <c r="AA186" i="22" s="1"/>
  <c r="W192" i="22"/>
  <c r="AA192" i="22" s="1"/>
  <c r="W187" i="22"/>
  <c r="AA187" i="22" s="1"/>
  <c r="W219" i="22"/>
  <c r="AA219" i="22" s="1"/>
  <c r="W149" i="22"/>
  <c r="AA149" i="22" s="1"/>
  <c r="W157" i="22"/>
  <c r="AA157" i="22" s="1"/>
  <c r="W165" i="22"/>
  <c r="AA165" i="22" s="1"/>
  <c r="W173" i="22"/>
  <c r="AA173" i="22" s="1"/>
  <c r="W147" i="22"/>
  <c r="AA147" i="22" s="1"/>
  <c r="W155" i="22"/>
  <c r="AA155" i="22" s="1"/>
  <c r="W176" i="22"/>
  <c r="AA176" i="22" s="1"/>
  <c r="W177" i="22"/>
  <c r="AA177" i="22" s="1"/>
  <c r="W185" i="22"/>
  <c r="AA185" i="22" s="1"/>
  <c r="W204" i="22"/>
  <c r="AA204" i="22" s="1"/>
  <c r="W212" i="22"/>
  <c r="AA212" i="22" s="1"/>
  <c r="W206" i="22"/>
  <c r="AA206" i="22" s="1"/>
  <c r="W214" i="22"/>
  <c r="AA214" i="22" s="1"/>
  <c r="W220" i="22"/>
  <c r="AA220" i="22" s="1"/>
  <c r="W218" i="22"/>
  <c r="AA218" i="22" s="1"/>
  <c r="W226" i="22"/>
  <c r="AA226" i="22" s="1"/>
  <c r="W145" i="22"/>
  <c r="AA145" i="22" s="1"/>
  <c r="W153" i="22"/>
  <c r="AA153" i="22" s="1"/>
  <c r="W161" i="22"/>
  <c r="AA161" i="22" s="1"/>
  <c r="W169" i="22"/>
  <c r="AA169" i="22" s="1"/>
  <c r="W150" i="22"/>
  <c r="AA150" i="22" s="1"/>
  <c r="W158" i="22"/>
  <c r="AA158" i="22" s="1"/>
  <c r="W166" i="22"/>
  <c r="AA166" i="22" s="1"/>
  <c r="W174" i="22"/>
  <c r="AA174" i="22" s="1"/>
  <c r="W211" i="22"/>
  <c r="AA211" i="22" s="1"/>
  <c r="W156" i="22"/>
  <c r="AA156" i="22" s="1"/>
  <c r="W164" i="22"/>
  <c r="AA164" i="22" s="1"/>
  <c r="W172" i="22"/>
  <c r="AA172" i="22" s="1"/>
  <c r="W163" i="22"/>
  <c r="AA163" i="22" s="1"/>
  <c r="W171" i="22"/>
  <c r="AA171" i="22" s="1"/>
  <c r="W184" i="22"/>
  <c r="AA184" i="22" s="1"/>
  <c r="W205" i="22"/>
  <c r="AA205" i="22" s="1"/>
  <c r="W215" i="22"/>
  <c r="AA215" i="22" s="1"/>
  <c r="W223" i="22"/>
  <c r="AA223" i="22" s="1"/>
  <c r="W216" i="22"/>
  <c r="AA216" i="22" s="1"/>
  <c r="W146" i="22"/>
  <c r="AA146" i="22" s="1"/>
  <c r="W154" i="22"/>
  <c r="AA154" i="22" s="1"/>
  <c r="W162" i="22"/>
  <c r="AA162" i="22" s="1"/>
  <c r="W170" i="22"/>
  <c r="AA170" i="22" s="1"/>
  <c r="W179" i="22"/>
  <c r="AA179" i="22" s="1"/>
  <c r="W188" i="22"/>
  <c r="AA188" i="22" s="1"/>
  <c r="W196" i="22"/>
  <c r="AA196" i="22" s="1"/>
  <c r="W210" i="22"/>
  <c r="AA210" i="22" s="1"/>
  <c r="W222" i="22"/>
  <c r="AA222" i="22" s="1"/>
  <c r="W224" i="22"/>
  <c r="AA224" i="22" s="1"/>
  <c r="W122" i="22"/>
  <c r="AA122" i="22" s="1"/>
  <c r="W138" i="22"/>
  <c r="AA138" i="22" s="1"/>
  <c r="W198" i="22"/>
  <c r="AA198" i="22" s="1"/>
  <c r="W201" i="22"/>
  <c r="AA201" i="22" s="1"/>
  <c r="W209" i="22"/>
  <c r="AA209" i="22" s="1"/>
  <c r="W217" i="22"/>
  <c r="AA217" i="22" s="1"/>
  <c r="W225" i="22"/>
  <c r="AA225" i="22" s="1"/>
  <c r="W139" i="22"/>
  <c r="AA139" i="22" s="1"/>
  <c r="W130" i="22"/>
  <c r="AA130" i="22" s="1"/>
  <c r="W183" i="22"/>
  <c r="AA183" i="22" s="1"/>
  <c r="W182" i="22"/>
  <c r="AA182" i="22" s="1"/>
  <c r="W203" i="22"/>
  <c r="AA203" i="22" s="1"/>
  <c r="W194" i="22"/>
  <c r="AA194" i="22" s="1"/>
  <c r="W202" i="22"/>
  <c r="AA202" i="22" s="1"/>
  <c r="W213" i="22"/>
  <c r="AA213" i="22" s="1"/>
  <c r="W207" i="22"/>
  <c r="AA207" i="22" s="1"/>
  <c r="W121" i="22"/>
  <c r="AA121" i="22" s="1"/>
  <c r="W129" i="22"/>
  <c r="AA129" i="22" s="1"/>
  <c r="W137" i="22"/>
  <c r="AA137" i="22" s="1"/>
  <c r="W151" i="22"/>
  <c r="AA151" i="22" s="1"/>
  <c r="W159" i="22"/>
  <c r="AA159" i="22" s="1"/>
  <c r="W167" i="22"/>
  <c r="AA167" i="22" s="1"/>
  <c r="W199" i="22"/>
  <c r="AA199" i="22" s="1"/>
  <c r="W191" i="22"/>
  <c r="AA191" i="22" s="1"/>
  <c r="W189" i="22"/>
  <c r="AA189" i="22" s="1"/>
  <c r="W197" i="22"/>
  <c r="AA197" i="22" s="1"/>
  <c r="W148" i="22"/>
  <c r="AA148" i="22" s="1"/>
  <c r="W175" i="22"/>
  <c r="AA175" i="22" s="1"/>
  <c r="W200" i="22"/>
  <c r="AA200" i="22" s="1"/>
  <c r="W195" i="22"/>
  <c r="AA195" i="22" s="1"/>
  <c r="W193" i="22"/>
  <c r="AA193" i="22" s="1"/>
  <c r="W208" i="22"/>
  <c r="AA208" i="22" s="1"/>
  <c r="W221" i="22"/>
  <c r="AA221" i="22" s="1"/>
  <c r="S43" i="18"/>
  <c r="S12" i="18"/>
  <c r="S20" i="18"/>
  <c r="S44" i="18"/>
  <c r="AC44" i="18" s="1"/>
  <c r="S13" i="18"/>
  <c r="S32" i="18"/>
  <c r="S40" i="18"/>
  <c r="S48" i="18"/>
  <c r="S28" i="18"/>
  <c r="S10" i="18"/>
  <c r="AC10" i="18" s="1"/>
  <c r="S18" i="18"/>
  <c r="S26" i="18"/>
  <c r="S8" i="18"/>
  <c r="S16" i="18"/>
  <c r="S24" i="18"/>
  <c r="S21" i="18"/>
  <c r="S11" i="18"/>
  <c r="S45" i="18"/>
  <c r="AC45" i="18" s="1"/>
  <c r="S34" i="18"/>
  <c r="S42" i="18"/>
  <c r="S30" i="18"/>
  <c r="S35" i="18"/>
  <c r="S14" i="18"/>
  <c r="S22" i="18"/>
  <c r="AC22" i="18" s="1"/>
  <c r="S38" i="18"/>
  <c r="S46" i="18"/>
  <c r="S19" i="18"/>
  <c r="S36" i="18"/>
  <c r="S27" i="18"/>
  <c r="S25" i="18"/>
  <c r="S7" i="18"/>
  <c r="S33" i="18"/>
  <c r="S41" i="18"/>
  <c r="S37" i="18"/>
  <c r="AC37" i="18" s="1"/>
  <c r="S9" i="18"/>
  <c r="S17" i="18"/>
  <c r="S15" i="18"/>
  <c r="AC15" i="18" s="1"/>
  <c r="S23" i="18"/>
  <c r="S29" i="18"/>
  <c r="AC29" i="18" s="1"/>
  <c r="S31" i="18"/>
  <c r="S39" i="18"/>
  <c r="S47" i="18"/>
  <c r="S50" i="18"/>
  <c r="S49" i="18"/>
  <c r="T14" i="19"/>
  <c r="AD14" i="19" s="1"/>
  <c r="T12" i="19"/>
  <c r="AD12" i="19" s="1"/>
  <c r="T20" i="19"/>
  <c r="AD20" i="19" s="1"/>
  <c r="T13" i="19"/>
  <c r="AD13" i="19" s="1"/>
  <c r="T21" i="19"/>
  <c r="AD21" i="19" s="1"/>
  <c r="T8" i="19"/>
  <c r="AD8" i="19" s="1"/>
  <c r="T16" i="19"/>
  <c r="AD16" i="19" s="1"/>
  <c r="T24" i="19"/>
  <c r="AD24" i="19" s="1"/>
  <c r="T22" i="19"/>
  <c r="AD22" i="19" s="1"/>
  <c r="T10" i="19"/>
  <c r="AD10" i="19" s="1"/>
  <c r="T18" i="19"/>
  <c r="AD18" i="19" s="1"/>
  <c r="T11" i="19"/>
  <c r="AD11" i="19" s="1"/>
  <c r="T19" i="19"/>
  <c r="AD19" i="19" s="1"/>
  <c r="T26" i="19"/>
  <c r="AD26" i="19" s="1"/>
  <c r="T7" i="19"/>
  <c r="AD7" i="19" s="1"/>
  <c r="T15" i="19"/>
  <c r="AD15" i="19" s="1"/>
  <c r="T23" i="19"/>
  <c r="AD23" i="19" s="1"/>
  <c r="T9" i="19"/>
  <c r="AD9" i="19" s="1"/>
  <c r="T17" i="19"/>
  <c r="AD17" i="19" s="1"/>
  <c r="T25" i="19"/>
  <c r="AD25" i="19" s="1"/>
  <c r="AL7" i="19"/>
  <c r="AN7" i="19" s="1"/>
  <c r="AL15" i="19"/>
  <c r="AL23" i="19"/>
  <c r="AN23" i="19" s="1"/>
  <c r="AL9" i="19"/>
  <c r="AL17" i="19"/>
  <c r="AN17" i="19" s="1"/>
  <c r="AL25" i="19"/>
  <c r="AN25" i="19" s="1"/>
  <c r="AL12" i="19"/>
  <c r="AN12" i="19" s="1"/>
  <c r="AL20" i="19"/>
  <c r="AN20" i="19" s="1"/>
  <c r="AL8" i="19"/>
  <c r="AL16" i="19"/>
  <c r="AN16" i="19" s="1"/>
  <c r="AL24" i="19"/>
  <c r="AN24" i="19" s="1"/>
  <c r="AL14" i="19"/>
  <c r="AN14" i="19" s="1"/>
  <c r="AL13" i="19"/>
  <c r="AN13" i="19" s="1"/>
  <c r="AL21" i="19"/>
  <c r="AN21" i="19" s="1"/>
  <c r="AL11" i="19"/>
  <c r="AN11" i="19" s="1"/>
  <c r="AL19" i="19"/>
  <c r="AN19" i="19" s="1"/>
  <c r="AL10" i="19"/>
  <c r="AN10" i="19" s="1"/>
  <c r="AL18" i="19"/>
  <c r="AN18" i="19" s="1"/>
  <c r="AL26" i="19"/>
  <c r="AN26" i="19" s="1"/>
  <c r="AL22" i="19"/>
  <c r="U9" i="19"/>
  <c r="Y9" i="19" s="1"/>
  <c r="U7" i="19"/>
  <c r="Y7" i="19" s="1"/>
  <c r="U15" i="19"/>
  <c r="Y15" i="19" s="1"/>
  <c r="U23" i="19"/>
  <c r="Y23" i="19" s="1"/>
  <c r="U12" i="19"/>
  <c r="Y12" i="19" s="1"/>
  <c r="U20" i="19"/>
  <c r="Y20" i="19" s="1"/>
  <c r="U14" i="19"/>
  <c r="Y14" i="19" s="1"/>
  <c r="U22" i="19"/>
  <c r="Y22" i="19" s="1"/>
  <c r="U25" i="19"/>
  <c r="Y25" i="19" s="1"/>
  <c r="U8" i="19"/>
  <c r="Y8" i="19" s="1"/>
  <c r="U16" i="19"/>
  <c r="Y16" i="19" s="1"/>
  <c r="U24" i="19"/>
  <c r="Y24" i="19" s="1"/>
  <c r="U13" i="19"/>
  <c r="Y13" i="19" s="1"/>
  <c r="U21" i="19"/>
  <c r="Y21" i="19" s="1"/>
  <c r="U11" i="19"/>
  <c r="Y11" i="19" s="1"/>
  <c r="U19" i="19"/>
  <c r="Y19" i="19" s="1"/>
  <c r="U17" i="19"/>
  <c r="Y17" i="19" s="1"/>
  <c r="U10" i="19"/>
  <c r="Y10" i="19" s="1"/>
  <c r="U18" i="19"/>
  <c r="Y18" i="19" s="1"/>
  <c r="U26" i="19"/>
  <c r="Y26" i="19" s="1"/>
  <c r="V7" i="21"/>
  <c r="V15" i="21"/>
  <c r="V42" i="21"/>
  <c r="V17" i="21"/>
  <c r="V56" i="21"/>
  <c r="V33" i="21"/>
  <c r="Z33" i="21" s="1"/>
  <c r="V25" i="21"/>
  <c r="V18" i="21"/>
  <c r="V26" i="21"/>
  <c r="V34" i="21"/>
  <c r="V16" i="21"/>
  <c r="V24" i="21"/>
  <c r="V32" i="21"/>
  <c r="V40" i="21"/>
  <c r="V11" i="21"/>
  <c r="Z11" i="21" s="1"/>
  <c r="V12" i="21"/>
  <c r="V23" i="21"/>
  <c r="V31" i="21"/>
  <c r="Z31" i="21" s="1"/>
  <c r="V39" i="21"/>
  <c r="V95" i="21"/>
  <c r="V9" i="21"/>
  <c r="V13" i="21"/>
  <c r="Z13" i="21" s="1"/>
  <c r="V41" i="21"/>
  <c r="V14" i="21"/>
  <c r="V10" i="21"/>
  <c r="V8" i="21"/>
  <c r="V48" i="21"/>
  <c r="V21" i="21"/>
  <c r="V29" i="21"/>
  <c r="V19" i="21"/>
  <c r="V27" i="21"/>
  <c r="V35" i="21"/>
  <c r="V64" i="21"/>
  <c r="V45" i="21"/>
  <c r="V53" i="21"/>
  <c r="V61" i="21"/>
  <c r="Z61" i="21" s="1"/>
  <c r="V69" i="21"/>
  <c r="V79" i="21"/>
  <c r="V50" i="21"/>
  <c r="Z50" i="21" s="1"/>
  <c r="V58" i="21"/>
  <c r="Z58" i="21" s="1"/>
  <c r="V66" i="21"/>
  <c r="V107" i="21"/>
  <c r="Z107" i="21" s="1"/>
  <c r="V104" i="21"/>
  <c r="V112" i="21"/>
  <c r="V108" i="21"/>
  <c r="Z108" i="21" s="1"/>
  <c r="V120" i="21"/>
  <c r="V128" i="21"/>
  <c r="V136" i="21"/>
  <c r="V22" i="21"/>
  <c r="V30" i="21"/>
  <c r="Z30" i="21" s="1"/>
  <c r="V38" i="21"/>
  <c r="V37" i="21"/>
  <c r="V43" i="21"/>
  <c r="V100" i="21"/>
  <c r="Z100" i="21" s="1"/>
  <c r="V103" i="21"/>
  <c r="V116" i="21"/>
  <c r="V124" i="21"/>
  <c r="V132" i="21"/>
  <c r="V144" i="21"/>
  <c r="V20" i="21"/>
  <c r="V28" i="21"/>
  <c r="V36" i="21"/>
  <c r="V51" i="21"/>
  <c r="V59" i="21"/>
  <c r="V67" i="21"/>
  <c r="V77" i="21"/>
  <c r="V85" i="21"/>
  <c r="Z85" i="21" s="1"/>
  <c r="V93" i="21"/>
  <c r="V118" i="21"/>
  <c r="Z118" i="21" s="1"/>
  <c r="V126" i="21"/>
  <c r="V134" i="21"/>
  <c r="V47" i="21"/>
  <c r="V55" i="21"/>
  <c r="V63" i="21"/>
  <c r="V73" i="21"/>
  <c r="Z73" i="21" s="1"/>
  <c r="V78" i="21"/>
  <c r="V86" i="21"/>
  <c r="V94" i="21"/>
  <c r="Z94" i="21" s="1"/>
  <c r="V101" i="21"/>
  <c r="Z101" i="21" s="1"/>
  <c r="V102" i="21"/>
  <c r="V114" i="21"/>
  <c r="V121" i="21"/>
  <c r="Z121" i="21" s="1"/>
  <c r="V129" i="21"/>
  <c r="V137" i="21"/>
  <c r="V46" i="21"/>
  <c r="Z46" i="21" s="1"/>
  <c r="V54" i="21"/>
  <c r="V62" i="21"/>
  <c r="V87" i="21"/>
  <c r="V60" i="21"/>
  <c r="V68" i="21"/>
  <c r="V49" i="21"/>
  <c r="V57" i="21"/>
  <c r="Z57" i="21" s="1"/>
  <c r="V65" i="21"/>
  <c r="V74" i="21"/>
  <c r="V82" i="21"/>
  <c r="Z82" i="21" s="1"/>
  <c r="V90" i="21"/>
  <c r="Z90" i="21" s="1"/>
  <c r="V98" i="21"/>
  <c r="V106" i="21"/>
  <c r="V123" i="21"/>
  <c r="V110" i="21"/>
  <c r="V113" i="21"/>
  <c r="V145" i="21"/>
  <c r="V44" i="21"/>
  <c r="V52" i="21"/>
  <c r="V71" i="21"/>
  <c r="Z71" i="21" s="1"/>
  <c r="V72" i="21"/>
  <c r="Z72" i="21" s="1"/>
  <c r="V80" i="21"/>
  <c r="V88" i="21"/>
  <c r="V96" i="21"/>
  <c r="V109" i="21"/>
  <c r="V143" i="21"/>
  <c r="Z143" i="21" s="1"/>
  <c r="V122" i="21"/>
  <c r="V130" i="21"/>
  <c r="V138" i="21"/>
  <c r="V117" i="21"/>
  <c r="V125" i="21"/>
  <c r="V133" i="21"/>
  <c r="V91" i="21"/>
  <c r="V81" i="21"/>
  <c r="V89" i="21"/>
  <c r="V97" i="21"/>
  <c r="V131" i="21"/>
  <c r="V105" i="21"/>
  <c r="Z105" i="21" s="1"/>
  <c r="V111" i="21"/>
  <c r="V135" i="21"/>
  <c r="Z135" i="21" s="1"/>
  <c r="V70" i="21"/>
  <c r="V84" i="21"/>
  <c r="V99" i="21"/>
  <c r="Z99" i="21" s="1"/>
  <c r="V76" i="21"/>
  <c r="V115" i="21"/>
  <c r="V140" i="21"/>
  <c r="V83" i="21"/>
  <c r="V127" i="21"/>
  <c r="V142" i="21"/>
  <c r="V139" i="21"/>
  <c r="V75" i="21"/>
  <c r="Z75" i="21" s="1"/>
  <c r="V119" i="21"/>
  <c r="Z119" i="21" s="1"/>
  <c r="V141" i="21"/>
  <c r="V92" i="21"/>
  <c r="X10" i="18"/>
  <c r="X32" i="18"/>
  <c r="X34" i="18"/>
  <c r="AB34" i="18" s="1"/>
  <c r="X21" i="18"/>
  <c r="X11" i="18"/>
  <c r="X19" i="18"/>
  <c r="X27" i="18"/>
  <c r="X31" i="18"/>
  <c r="AB31" i="18" s="1"/>
  <c r="X39" i="18"/>
  <c r="X47" i="18"/>
  <c r="X35" i="18"/>
  <c r="AB35" i="18" s="1"/>
  <c r="X43" i="18"/>
  <c r="X30" i="18"/>
  <c r="X49" i="18"/>
  <c r="X25" i="18"/>
  <c r="X16" i="18"/>
  <c r="X36" i="18"/>
  <c r="X33" i="18"/>
  <c r="AB33" i="18" s="1"/>
  <c r="X9" i="18"/>
  <c r="X12" i="18"/>
  <c r="X20" i="18"/>
  <c r="AB20" i="18" s="1"/>
  <c r="X44" i="18"/>
  <c r="X18" i="18"/>
  <c r="X14" i="18"/>
  <c r="X22" i="18"/>
  <c r="X28" i="18"/>
  <c r="AB28" i="18" s="1"/>
  <c r="X38" i="18"/>
  <c r="X46" i="18"/>
  <c r="X29" i="18"/>
  <c r="X24" i="18"/>
  <c r="AB24" i="18" s="1"/>
  <c r="X8" i="18"/>
  <c r="AB8" i="18" s="1"/>
  <c r="X42" i="18"/>
  <c r="X37" i="18"/>
  <c r="X45" i="18"/>
  <c r="X17" i="18"/>
  <c r="X40" i="18"/>
  <c r="X26" i="18"/>
  <c r="AB26" i="18" s="1"/>
  <c r="X41" i="18"/>
  <c r="X48" i="18"/>
  <c r="X50" i="18"/>
  <c r="X7" i="18"/>
  <c r="X15" i="18"/>
  <c r="X23" i="18"/>
  <c r="X13" i="18"/>
  <c r="AB13" i="18" s="1"/>
  <c r="W18" i="24"/>
  <c r="AA18" i="24" s="1"/>
  <c r="W12" i="24"/>
  <c r="AA12" i="24" s="1"/>
  <c r="W25" i="24"/>
  <c r="AA25" i="24" s="1"/>
  <c r="W37" i="24"/>
  <c r="AA37" i="24" s="1"/>
  <c r="W33" i="24"/>
  <c r="AA33" i="24" s="1"/>
  <c r="W101" i="24"/>
  <c r="AA101" i="24" s="1"/>
  <c r="W30" i="24"/>
  <c r="AA30" i="24" s="1"/>
  <c r="W20" i="24"/>
  <c r="AA20" i="24" s="1"/>
  <c r="W28" i="24"/>
  <c r="AA28" i="24" s="1"/>
  <c r="W36" i="24"/>
  <c r="AA36" i="24" s="1"/>
  <c r="W41" i="24"/>
  <c r="AA41" i="24" s="1"/>
  <c r="W34" i="24"/>
  <c r="AA34" i="24" s="1"/>
  <c r="W7" i="24"/>
  <c r="AA7" i="24" s="1"/>
  <c r="W29" i="24"/>
  <c r="AA29" i="24" s="1"/>
  <c r="W35" i="24"/>
  <c r="AA35" i="24" s="1"/>
  <c r="W42" i="24"/>
  <c r="AA42" i="24" s="1"/>
  <c r="W50" i="24"/>
  <c r="AA50" i="24" s="1"/>
  <c r="W58" i="24"/>
  <c r="AA58" i="24" s="1"/>
  <c r="W47" i="24"/>
  <c r="AA47" i="24" s="1"/>
  <c r="W55" i="24"/>
  <c r="AA55" i="24" s="1"/>
  <c r="W9" i="24"/>
  <c r="AA9" i="24" s="1"/>
  <c r="W17" i="24"/>
  <c r="AA17" i="24" s="1"/>
  <c r="W19" i="24"/>
  <c r="AA19" i="24" s="1"/>
  <c r="W38" i="24"/>
  <c r="AA38" i="24" s="1"/>
  <c r="W68" i="24"/>
  <c r="AA68" i="24" s="1"/>
  <c r="W13" i="24"/>
  <c r="AA13" i="24" s="1"/>
  <c r="W84" i="24"/>
  <c r="AA84" i="24" s="1"/>
  <c r="W15" i="24"/>
  <c r="AA15" i="24" s="1"/>
  <c r="W8" i="24"/>
  <c r="AA8" i="24" s="1"/>
  <c r="W14" i="24"/>
  <c r="AA14" i="24" s="1"/>
  <c r="W26" i="24"/>
  <c r="AA26" i="24" s="1"/>
  <c r="W56" i="24"/>
  <c r="AA56" i="24" s="1"/>
  <c r="W40" i="24"/>
  <c r="AA40" i="24" s="1"/>
  <c r="W57" i="24"/>
  <c r="AA57" i="24" s="1"/>
  <c r="W75" i="24"/>
  <c r="AA75" i="24" s="1"/>
  <c r="W45" i="24"/>
  <c r="AA45" i="24" s="1"/>
  <c r="W53" i="24"/>
  <c r="AA53" i="24" s="1"/>
  <c r="W21" i="24"/>
  <c r="AA21" i="24" s="1"/>
  <c r="W27" i="24"/>
  <c r="AA27" i="24" s="1"/>
  <c r="W11" i="24"/>
  <c r="AA11" i="24" s="1"/>
  <c r="W32" i="24"/>
  <c r="AA32" i="24" s="1"/>
  <c r="W39" i="24"/>
  <c r="AA39" i="24" s="1"/>
  <c r="W10" i="24"/>
  <c r="AA10" i="24" s="1"/>
  <c r="W16" i="24"/>
  <c r="AA16" i="24" s="1"/>
  <c r="W24" i="24"/>
  <c r="AA24" i="24" s="1"/>
  <c r="W49" i="24"/>
  <c r="AA49" i="24" s="1"/>
  <c r="W23" i="24"/>
  <c r="AA23" i="24" s="1"/>
  <c r="W31" i="24"/>
  <c r="AA31" i="24" s="1"/>
  <c r="W22" i="24"/>
  <c r="AA22" i="24" s="1"/>
  <c r="W48" i="24"/>
  <c r="AA48" i="24" s="1"/>
  <c r="W46" i="24"/>
  <c r="AA46" i="24" s="1"/>
  <c r="W54" i="24"/>
  <c r="AA54" i="24" s="1"/>
  <c r="W52" i="24"/>
  <c r="AA52" i="24" s="1"/>
  <c r="W67" i="24"/>
  <c r="AA67" i="24" s="1"/>
  <c r="W92" i="24"/>
  <c r="AA92" i="24" s="1"/>
  <c r="W65" i="24"/>
  <c r="AA65" i="24" s="1"/>
  <c r="W73" i="24"/>
  <c r="AA73" i="24" s="1"/>
  <c r="W81" i="24"/>
  <c r="AA81" i="24" s="1"/>
  <c r="W89" i="24"/>
  <c r="AA89" i="24" s="1"/>
  <c r="W97" i="24"/>
  <c r="AA97" i="24" s="1"/>
  <c r="W105" i="24"/>
  <c r="AA105" i="24" s="1"/>
  <c r="W87" i="24"/>
  <c r="AA87" i="24" s="1"/>
  <c r="W103" i="24"/>
  <c r="AA103" i="24" s="1"/>
  <c r="W44" i="24"/>
  <c r="AA44" i="24" s="1"/>
  <c r="W60" i="24"/>
  <c r="AA60" i="24" s="1"/>
  <c r="W69" i="24"/>
  <c r="AA69" i="24" s="1"/>
  <c r="W77" i="24"/>
  <c r="AA77" i="24" s="1"/>
  <c r="W85" i="24"/>
  <c r="AA85" i="24" s="1"/>
  <c r="W91" i="24"/>
  <c r="AA91" i="24" s="1"/>
  <c r="W99" i="24"/>
  <c r="AA99" i="24" s="1"/>
  <c r="W90" i="24"/>
  <c r="AA90" i="24" s="1"/>
  <c r="W98" i="24"/>
  <c r="AA98" i="24" s="1"/>
  <c r="W106" i="24"/>
  <c r="AA106" i="24" s="1"/>
  <c r="W95" i="24"/>
  <c r="AA95" i="24" s="1"/>
  <c r="W86" i="24"/>
  <c r="AA86" i="24" s="1"/>
  <c r="W61" i="24"/>
  <c r="AA61" i="24" s="1"/>
  <c r="W100" i="24"/>
  <c r="AA100" i="24" s="1"/>
  <c r="W94" i="24"/>
  <c r="AA94" i="24" s="1"/>
  <c r="W102" i="24"/>
  <c r="AA102" i="24" s="1"/>
  <c r="W83" i="24"/>
  <c r="AA83" i="24" s="1"/>
  <c r="W64" i="24"/>
  <c r="AA64" i="24" s="1"/>
  <c r="W72" i="24"/>
  <c r="AA72" i="24" s="1"/>
  <c r="W80" i="24"/>
  <c r="AA80" i="24" s="1"/>
  <c r="W93" i="24"/>
  <c r="AA93" i="24" s="1"/>
  <c r="W63" i="24"/>
  <c r="AA63" i="24" s="1"/>
  <c r="W79" i="24"/>
  <c r="AA79" i="24" s="1"/>
  <c r="W88" i="24"/>
  <c r="AA88" i="24" s="1"/>
  <c r="W96" i="24"/>
  <c r="AA96" i="24" s="1"/>
  <c r="W104" i="24"/>
  <c r="AA104" i="24" s="1"/>
  <c r="W43" i="24"/>
  <c r="AA43" i="24" s="1"/>
  <c r="W59" i="24"/>
  <c r="AA59" i="24" s="1"/>
  <c r="W66" i="24"/>
  <c r="AA66" i="24" s="1"/>
  <c r="W74" i="24"/>
  <c r="AA74" i="24" s="1"/>
  <c r="W82" i="24"/>
  <c r="AA82" i="24" s="1"/>
  <c r="W71" i="24"/>
  <c r="AA71" i="24" s="1"/>
  <c r="W62" i="24"/>
  <c r="AA62" i="24" s="1"/>
  <c r="W70" i="24"/>
  <c r="AA70" i="24" s="1"/>
  <c r="W78" i="24"/>
  <c r="AA78" i="24" s="1"/>
  <c r="W76" i="24"/>
  <c r="AA76" i="24" s="1"/>
  <c r="W51" i="24"/>
  <c r="AA51" i="24" s="1"/>
  <c r="R9" i="18"/>
  <c r="R10" i="18"/>
  <c r="R14" i="18"/>
  <c r="R22" i="18"/>
  <c r="R12" i="18"/>
  <c r="R20" i="18"/>
  <c r="R28" i="18"/>
  <c r="R38" i="18"/>
  <c r="R46" i="18"/>
  <c r="R36" i="18"/>
  <c r="R44" i="18"/>
  <c r="R26" i="18"/>
  <c r="R32" i="18"/>
  <c r="R40" i="18"/>
  <c r="R29" i="18"/>
  <c r="R37" i="18"/>
  <c r="R45" i="18"/>
  <c r="R24" i="18"/>
  <c r="R33" i="18"/>
  <c r="R17" i="18"/>
  <c r="R34" i="18"/>
  <c r="R13" i="18"/>
  <c r="R21" i="18"/>
  <c r="R30" i="18"/>
  <c r="R50" i="18"/>
  <c r="R49" i="18"/>
  <c r="R41" i="18"/>
  <c r="R18" i="18"/>
  <c r="R7" i="18"/>
  <c r="R15" i="18"/>
  <c r="R23" i="18"/>
  <c r="R42" i="18"/>
  <c r="R11" i="18"/>
  <c r="R19" i="18"/>
  <c r="R27" i="18"/>
  <c r="R35" i="18"/>
  <c r="R43" i="18"/>
  <c r="R25" i="18"/>
  <c r="R16" i="18"/>
  <c r="R48" i="18"/>
  <c r="R8" i="18"/>
  <c r="R31" i="18"/>
  <c r="R39" i="18"/>
  <c r="R47" i="18"/>
  <c r="AH20" i="18"/>
  <c r="AJ20" i="18" s="1"/>
  <c r="AH21" i="18"/>
  <c r="AJ21" i="18" s="1"/>
  <c r="AH11" i="18"/>
  <c r="AJ11" i="18" s="1"/>
  <c r="AH19" i="18"/>
  <c r="AJ19" i="18" s="1"/>
  <c r="AH27" i="18"/>
  <c r="AJ27" i="18" s="1"/>
  <c r="AH7" i="18"/>
  <c r="AJ7" i="18" s="1"/>
  <c r="AH15" i="18"/>
  <c r="AJ15" i="18" s="1"/>
  <c r="AH23" i="18"/>
  <c r="AJ23" i="18" s="1"/>
  <c r="AH31" i="18"/>
  <c r="AJ31" i="18" s="1"/>
  <c r="AH47" i="18"/>
  <c r="AJ47" i="18" s="1"/>
  <c r="AH14" i="18"/>
  <c r="AJ14" i="18" s="1"/>
  <c r="AH49" i="18"/>
  <c r="AJ49" i="18" s="1"/>
  <c r="AH44" i="18"/>
  <c r="AJ44" i="18" s="1"/>
  <c r="AH35" i="18"/>
  <c r="AJ35" i="18" s="1"/>
  <c r="AH43" i="18"/>
  <c r="AJ43" i="18" s="1"/>
  <c r="AH39" i="18"/>
  <c r="AJ39" i="18" s="1"/>
  <c r="AH45" i="18"/>
  <c r="AJ45" i="18" s="1"/>
  <c r="AH28" i="18"/>
  <c r="AJ28" i="18" s="1"/>
  <c r="AH46" i="18"/>
  <c r="AJ46" i="18" s="1"/>
  <c r="AH29" i="18"/>
  <c r="AJ29" i="18" s="1"/>
  <c r="AH10" i="18"/>
  <c r="AJ10" i="18" s="1"/>
  <c r="AH18" i="18"/>
  <c r="AJ18" i="18" s="1"/>
  <c r="AH26" i="18"/>
  <c r="AJ26" i="18" s="1"/>
  <c r="AH34" i="18"/>
  <c r="AJ34" i="18" s="1"/>
  <c r="AH42" i="18"/>
  <c r="AJ42" i="18" s="1"/>
  <c r="AH8" i="18"/>
  <c r="AJ8" i="18" s="1"/>
  <c r="AH16" i="18"/>
  <c r="AJ16" i="18" s="1"/>
  <c r="AH24" i="18"/>
  <c r="AJ24" i="18" s="1"/>
  <c r="AH32" i="18"/>
  <c r="AJ32" i="18" s="1"/>
  <c r="AH40" i="18"/>
  <c r="AJ40" i="18" s="1"/>
  <c r="AH48" i="18"/>
  <c r="AJ48" i="18" s="1"/>
  <c r="AH50" i="18"/>
  <c r="AJ50" i="18" s="1"/>
  <c r="AH12" i="18"/>
  <c r="AJ12" i="18" s="1"/>
  <c r="AH30" i="18"/>
  <c r="AJ30" i="18" s="1"/>
  <c r="AH36" i="18"/>
  <c r="AJ36" i="18" s="1"/>
  <c r="AH38" i="18"/>
  <c r="AJ38" i="18" s="1"/>
  <c r="AH33" i="18"/>
  <c r="AJ33" i="18" s="1"/>
  <c r="AH41" i="18"/>
  <c r="AJ41" i="18" s="1"/>
  <c r="AH22" i="18"/>
  <c r="AJ22" i="18" s="1"/>
  <c r="AH13" i="18"/>
  <c r="AJ13" i="18" s="1"/>
  <c r="AH9" i="18"/>
  <c r="AJ9" i="18" s="1"/>
  <c r="AH17" i="18"/>
  <c r="AJ17" i="18" s="1"/>
  <c r="AH25" i="18"/>
  <c r="AJ25" i="18" s="1"/>
  <c r="AH37" i="18"/>
  <c r="AJ37" i="18" s="1"/>
  <c r="S69" i="21"/>
  <c r="S12" i="21"/>
  <c r="S7" i="21"/>
  <c r="S76" i="21"/>
  <c r="S21" i="21"/>
  <c r="AC21" i="21" s="1"/>
  <c r="S29" i="21"/>
  <c r="S37" i="21"/>
  <c r="AC37" i="21" s="1"/>
  <c r="S20" i="21"/>
  <c r="S28" i="21"/>
  <c r="S36" i="21"/>
  <c r="S15" i="21"/>
  <c r="AC15" i="21" s="1"/>
  <c r="S23" i="21"/>
  <c r="S31" i="21"/>
  <c r="S39" i="21"/>
  <c r="S61" i="21"/>
  <c r="AC61" i="21" s="1"/>
  <c r="S8" i="21"/>
  <c r="S14" i="21"/>
  <c r="S10" i="21"/>
  <c r="AC10" i="21" s="1"/>
  <c r="S9" i="21"/>
  <c r="S45" i="21"/>
  <c r="AC45" i="21" s="1"/>
  <c r="S22" i="21"/>
  <c r="S30" i="21"/>
  <c r="AC30" i="21" s="1"/>
  <c r="S13" i="21"/>
  <c r="AC13" i="21" s="1"/>
  <c r="S11" i="21"/>
  <c r="S38" i="21"/>
  <c r="S43" i="21"/>
  <c r="S19" i="21"/>
  <c r="S27" i="21"/>
  <c r="S35" i="21"/>
  <c r="S53" i="21"/>
  <c r="S50" i="21"/>
  <c r="S58" i="21"/>
  <c r="AC58" i="21" s="1"/>
  <c r="S66" i="21"/>
  <c r="AC66" i="21" s="1"/>
  <c r="S78" i="21"/>
  <c r="S86" i="21"/>
  <c r="S94" i="21"/>
  <c r="S109" i="21"/>
  <c r="S140" i="21"/>
  <c r="S18" i="21"/>
  <c r="S26" i="21"/>
  <c r="S34" i="21"/>
  <c r="S42" i="21"/>
  <c r="AC42" i="21" s="1"/>
  <c r="S16" i="21"/>
  <c r="AC16" i="21" s="1"/>
  <c r="S47" i="21"/>
  <c r="S55" i="21"/>
  <c r="AC55" i="21" s="1"/>
  <c r="S63" i="21"/>
  <c r="AC63" i="21" s="1"/>
  <c r="S75" i="21"/>
  <c r="AC75" i="21" s="1"/>
  <c r="S100" i="21"/>
  <c r="AC100" i="21" s="1"/>
  <c r="S136" i="21"/>
  <c r="S108" i="21"/>
  <c r="S142" i="21"/>
  <c r="AC142" i="21" s="1"/>
  <c r="S24" i="21"/>
  <c r="S32" i="21"/>
  <c r="S40" i="21"/>
  <c r="S82" i="21"/>
  <c r="AC82" i="21" s="1"/>
  <c r="S90" i="21"/>
  <c r="AC90" i="21" s="1"/>
  <c r="S98" i="21"/>
  <c r="S102" i="21"/>
  <c r="S105" i="21"/>
  <c r="AC105" i="21" s="1"/>
  <c r="S120" i="21"/>
  <c r="S139" i="21"/>
  <c r="S141" i="21"/>
  <c r="S17" i="21"/>
  <c r="S25" i="21"/>
  <c r="S33" i="21"/>
  <c r="AC33" i="21" s="1"/>
  <c r="S41" i="21"/>
  <c r="S48" i="21"/>
  <c r="S56" i="21"/>
  <c r="S64" i="21"/>
  <c r="S70" i="21"/>
  <c r="AC70" i="21" s="1"/>
  <c r="S74" i="21"/>
  <c r="S104" i="21"/>
  <c r="S113" i="21"/>
  <c r="S121" i="21"/>
  <c r="S129" i="21"/>
  <c r="AC129" i="21" s="1"/>
  <c r="S137" i="21"/>
  <c r="S118" i="21"/>
  <c r="S126" i="21"/>
  <c r="AC126" i="21" s="1"/>
  <c r="S134" i="21"/>
  <c r="AC134" i="21" s="1"/>
  <c r="S115" i="21"/>
  <c r="AC115" i="21" s="1"/>
  <c r="S123" i="21"/>
  <c r="S131" i="21"/>
  <c r="S83" i="21"/>
  <c r="S91" i="21"/>
  <c r="S128" i="21"/>
  <c r="S44" i="21"/>
  <c r="S52" i="21"/>
  <c r="S60" i="21"/>
  <c r="AC60" i="21" s="1"/>
  <c r="S68" i="21"/>
  <c r="AC68" i="21" s="1"/>
  <c r="S51" i="21"/>
  <c r="S59" i="21"/>
  <c r="S67" i="21"/>
  <c r="S49" i="21"/>
  <c r="AC49" i="21" s="1"/>
  <c r="S57" i="21"/>
  <c r="AC57" i="21" s="1"/>
  <c r="S65" i="21"/>
  <c r="S92" i="21"/>
  <c r="S84" i="21"/>
  <c r="S99" i="21"/>
  <c r="AC99" i="21" s="1"/>
  <c r="S73" i="21"/>
  <c r="S71" i="21"/>
  <c r="AC71" i="21" s="1"/>
  <c r="S79" i="21"/>
  <c r="AC79" i="21" s="1"/>
  <c r="S87" i="21"/>
  <c r="S95" i="21"/>
  <c r="S111" i="21"/>
  <c r="S107" i="21"/>
  <c r="AC107" i="21" s="1"/>
  <c r="S46" i="21"/>
  <c r="AC46" i="21" s="1"/>
  <c r="S54" i="21"/>
  <c r="AC54" i="21" s="1"/>
  <c r="S62" i="21"/>
  <c r="S81" i="21"/>
  <c r="S89" i="21"/>
  <c r="S97" i="21"/>
  <c r="AC97" i="21" s="1"/>
  <c r="S103" i="21"/>
  <c r="S114" i="21"/>
  <c r="S106" i="21"/>
  <c r="S119" i="21"/>
  <c r="S127" i="21"/>
  <c r="S135" i="21"/>
  <c r="S143" i="21"/>
  <c r="S77" i="21"/>
  <c r="S85" i="21"/>
  <c r="S93" i="21"/>
  <c r="S101" i="21"/>
  <c r="AC101" i="21" s="1"/>
  <c r="S80" i="21"/>
  <c r="S124" i="21"/>
  <c r="AC124" i="21" s="1"/>
  <c r="S122" i="21"/>
  <c r="S72" i="21"/>
  <c r="AC72" i="21" s="1"/>
  <c r="S117" i="21"/>
  <c r="AC117" i="21" s="1"/>
  <c r="S116" i="21"/>
  <c r="S145" i="21"/>
  <c r="S144" i="21"/>
  <c r="AC144" i="21" s="1"/>
  <c r="S138" i="21"/>
  <c r="S96" i="21"/>
  <c r="S133" i="21"/>
  <c r="S110" i="21"/>
  <c r="S112" i="21"/>
  <c r="S130" i="21"/>
  <c r="S88" i="21"/>
  <c r="S125" i="21"/>
  <c r="S132" i="21"/>
  <c r="AK21" i="18"/>
  <c r="AM21" i="18" s="1"/>
  <c r="AK35" i="18"/>
  <c r="AK33" i="18"/>
  <c r="AK41" i="18"/>
  <c r="AM41" i="18" s="1"/>
  <c r="AK28" i="18"/>
  <c r="AK11" i="18"/>
  <c r="AK44" i="18"/>
  <c r="AK45" i="18"/>
  <c r="AM45" i="18" s="1"/>
  <c r="AK20" i="18"/>
  <c r="AK10" i="18"/>
  <c r="V8" i="20"/>
  <c r="V16" i="20"/>
  <c r="Z16" i="20" s="1"/>
  <c r="V7" i="20"/>
  <c r="Z7" i="20" s="1"/>
  <c r="V15" i="20"/>
  <c r="Z15" i="20" s="1"/>
  <c r="V23" i="20"/>
  <c r="Z23" i="20" s="1"/>
  <c r="V22" i="20"/>
  <c r="Z22" i="20" s="1"/>
  <c r="V14" i="20"/>
  <c r="V32" i="20"/>
  <c r="V33" i="20"/>
  <c r="Z33" i="20" s="1"/>
  <c r="V49" i="20"/>
  <c r="V11" i="20"/>
  <c r="Z11" i="20" s="1"/>
  <c r="V19" i="20"/>
  <c r="V27" i="20"/>
  <c r="Z27" i="20" s="1"/>
  <c r="V9" i="20"/>
  <c r="Z9" i="20" s="1"/>
  <c r="V17" i="20"/>
  <c r="Z17" i="20" s="1"/>
  <c r="V41" i="20"/>
  <c r="V28" i="20"/>
  <c r="Z28" i="20" s="1"/>
  <c r="V10" i="20"/>
  <c r="V18" i="20"/>
  <c r="Z18" i="20" s="1"/>
  <c r="V26" i="20"/>
  <c r="Z26" i="20" s="1"/>
  <c r="V25" i="20"/>
  <c r="Z25" i="20" s="1"/>
  <c r="V21" i="20"/>
  <c r="V12" i="20"/>
  <c r="V20" i="20"/>
  <c r="Z20" i="20" s="1"/>
  <c r="V82" i="20"/>
  <c r="Z82" i="20" s="1"/>
  <c r="V13" i="20"/>
  <c r="V24" i="20"/>
  <c r="V30" i="20"/>
  <c r="Z30" i="20" s="1"/>
  <c r="V34" i="20"/>
  <c r="Z34" i="20" s="1"/>
  <c r="V40" i="20"/>
  <c r="Z40" i="20" s="1"/>
  <c r="V48" i="20"/>
  <c r="V57" i="20"/>
  <c r="V65" i="20"/>
  <c r="Z65" i="20" s="1"/>
  <c r="V73" i="20"/>
  <c r="Z73" i="20" s="1"/>
  <c r="V81" i="20"/>
  <c r="V84" i="20"/>
  <c r="Z84" i="20" s="1"/>
  <c r="V98" i="20"/>
  <c r="V106" i="20"/>
  <c r="V119" i="20"/>
  <c r="Z119" i="20" s="1"/>
  <c r="V127" i="20"/>
  <c r="Z127" i="20" s="1"/>
  <c r="V139" i="20"/>
  <c r="V135" i="20"/>
  <c r="V150" i="20"/>
  <c r="V56" i="20"/>
  <c r="V35" i="20"/>
  <c r="Z35" i="20" s="1"/>
  <c r="V43" i="20"/>
  <c r="V51" i="20"/>
  <c r="V63" i="20"/>
  <c r="V71" i="20"/>
  <c r="Z71" i="20" s="1"/>
  <c r="V79" i="20"/>
  <c r="V87" i="20"/>
  <c r="V88" i="20"/>
  <c r="V94" i="20"/>
  <c r="Z94" i="20" s="1"/>
  <c r="V102" i="20"/>
  <c r="Z102" i="20" s="1"/>
  <c r="V110" i="20"/>
  <c r="Z110" i="20" s="1"/>
  <c r="V114" i="20"/>
  <c r="V122" i="20"/>
  <c r="V130" i="20"/>
  <c r="V152" i="20"/>
  <c r="V145" i="20"/>
  <c r="V143" i="20"/>
  <c r="V167" i="20"/>
  <c r="V74" i="20"/>
  <c r="V37" i="20"/>
  <c r="V45" i="20"/>
  <c r="Z45" i="20" s="1"/>
  <c r="V61" i="20"/>
  <c r="V69" i="20"/>
  <c r="Z69" i="20" s="1"/>
  <c r="V77" i="20"/>
  <c r="V103" i="20"/>
  <c r="Z103" i="20" s="1"/>
  <c r="V83" i="20"/>
  <c r="V91" i="20"/>
  <c r="V99" i="20"/>
  <c r="Z99" i="20" s="1"/>
  <c r="V116" i="20"/>
  <c r="V124" i="20"/>
  <c r="V141" i="20"/>
  <c r="V149" i="20"/>
  <c r="V144" i="20"/>
  <c r="V31" i="20"/>
  <c r="Z31" i="20" s="1"/>
  <c r="V39" i="20"/>
  <c r="V47" i="20"/>
  <c r="V55" i="20"/>
  <c r="V29" i="20"/>
  <c r="V53" i="20"/>
  <c r="Z53" i="20" s="1"/>
  <c r="V90" i="20"/>
  <c r="Z90" i="20" s="1"/>
  <c r="V86" i="20"/>
  <c r="V111" i="20"/>
  <c r="V107" i="20"/>
  <c r="Z107" i="20" s="1"/>
  <c r="V132" i="20"/>
  <c r="V112" i="20"/>
  <c r="Z112" i="20" s="1"/>
  <c r="V138" i="20"/>
  <c r="Z138" i="20" s="1"/>
  <c r="V140" i="20"/>
  <c r="V129" i="20"/>
  <c r="V137" i="20"/>
  <c r="V38" i="20"/>
  <c r="Z38" i="20" s="1"/>
  <c r="V46" i="20"/>
  <c r="Z46" i="20" s="1"/>
  <c r="V54" i="20"/>
  <c r="V62" i="20"/>
  <c r="Z62" i="20" s="1"/>
  <c r="V93" i="20"/>
  <c r="Z93" i="20" s="1"/>
  <c r="V101" i="20"/>
  <c r="V109" i="20"/>
  <c r="V117" i="20"/>
  <c r="V136" i="20"/>
  <c r="V121" i="20"/>
  <c r="V120" i="20"/>
  <c r="V128" i="20"/>
  <c r="V133" i="20"/>
  <c r="V142" i="20"/>
  <c r="V58" i="20"/>
  <c r="Z58" i="20" s="1"/>
  <c r="V66" i="20"/>
  <c r="V70" i="20"/>
  <c r="V78" i="20"/>
  <c r="V95" i="20"/>
  <c r="Z95" i="20" s="1"/>
  <c r="V92" i="20"/>
  <c r="Z92" i="20" s="1"/>
  <c r="V100" i="20"/>
  <c r="Z100" i="20" s="1"/>
  <c r="V108" i="20"/>
  <c r="Z108" i="20" s="1"/>
  <c r="V125" i="20"/>
  <c r="V123" i="20"/>
  <c r="V146" i="20"/>
  <c r="V118" i="20"/>
  <c r="V126" i="20"/>
  <c r="V160" i="20"/>
  <c r="Z160" i="20" s="1"/>
  <c r="V151" i="20"/>
  <c r="V159" i="20"/>
  <c r="V164" i="20"/>
  <c r="Z164" i="20" s="1"/>
  <c r="V170" i="20"/>
  <c r="Z170" i="20" s="1"/>
  <c r="V42" i="20"/>
  <c r="V50" i="20"/>
  <c r="Z50" i="20" s="1"/>
  <c r="V36" i="20"/>
  <c r="V44" i="20"/>
  <c r="V52" i="20"/>
  <c r="V89" i="20"/>
  <c r="V97" i="20"/>
  <c r="Z97" i="20" s="1"/>
  <c r="V105" i="20"/>
  <c r="V115" i="20"/>
  <c r="V131" i="20"/>
  <c r="V148" i="20"/>
  <c r="Z148" i="20" s="1"/>
  <c r="V134" i="20"/>
  <c r="V64" i="20"/>
  <c r="Z64" i="20" s="1"/>
  <c r="V72" i="20"/>
  <c r="Z72" i="20" s="1"/>
  <c r="V80" i="20"/>
  <c r="Z80" i="20" s="1"/>
  <c r="V85" i="20"/>
  <c r="Z85" i="20" s="1"/>
  <c r="V60" i="20"/>
  <c r="Z60" i="20" s="1"/>
  <c r="V68" i="20"/>
  <c r="V76" i="20"/>
  <c r="V59" i="20"/>
  <c r="V67" i="20"/>
  <c r="Z67" i="20" s="1"/>
  <c r="V75" i="20"/>
  <c r="V96" i="20"/>
  <c r="V104" i="20"/>
  <c r="Z104" i="20" s="1"/>
  <c r="V113" i="20"/>
  <c r="V158" i="20"/>
  <c r="Z158" i="20" s="1"/>
  <c r="V168" i="20"/>
  <c r="V185" i="20"/>
  <c r="V175" i="20"/>
  <c r="V193" i="20"/>
  <c r="V212" i="20"/>
  <c r="V187" i="20"/>
  <c r="V201" i="20"/>
  <c r="V219" i="20"/>
  <c r="Z219" i="20" s="1"/>
  <c r="V217" i="20"/>
  <c r="Z217" i="20" s="1"/>
  <c r="V225" i="20"/>
  <c r="Z225" i="20" s="1"/>
  <c r="V216" i="20"/>
  <c r="V224" i="20"/>
  <c r="V215" i="20"/>
  <c r="V223" i="20"/>
  <c r="Z223" i="20" s="1"/>
  <c r="V191" i="20"/>
  <c r="V199" i="20"/>
  <c r="V200" i="20"/>
  <c r="V157" i="20"/>
  <c r="Z157" i="20" s="1"/>
  <c r="V166" i="20"/>
  <c r="Z166" i="20" s="1"/>
  <c r="V153" i="20"/>
  <c r="V161" i="20"/>
  <c r="V178" i="20"/>
  <c r="V198" i="20"/>
  <c r="V205" i="20"/>
  <c r="V208" i="20"/>
  <c r="V156" i="20"/>
  <c r="Z156" i="20" s="1"/>
  <c r="V147" i="20"/>
  <c r="Z147" i="20" s="1"/>
  <c r="V154" i="20"/>
  <c r="V165" i="20"/>
  <c r="Z165" i="20" s="1"/>
  <c r="V169" i="20"/>
  <c r="V174" i="20"/>
  <c r="Z174" i="20" s="1"/>
  <c r="V173" i="20"/>
  <c r="V176" i="20"/>
  <c r="Z176" i="20" s="1"/>
  <c r="V184" i="20"/>
  <c r="V181" i="20"/>
  <c r="Z181" i="20" s="1"/>
  <c r="V190" i="20"/>
  <c r="Z190" i="20" s="1"/>
  <c r="V188" i="20"/>
  <c r="V196" i="20"/>
  <c r="Z196" i="20" s="1"/>
  <c r="V207" i="20"/>
  <c r="Z207" i="20" s="1"/>
  <c r="V218" i="20"/>
  <c r="Z218" i="20" s="1"/>
  <c r="V155" i="20"/>
  <c r="V162" i="20"/>
  <c r="V163" i="20"/>
  <c r="V171" i="20"/>
  <c r="V179" i="20"/>
  <c r="V182" i="20"/>
  <c r="V197" i="20"/>
  <c r="V194" i="20"/>
  <c r="V203" i="20"/>
  <c r="Z203" i="20" s="1"/>
  <c r="V211" i="20"/>
  <c r="V202" i="20"/>
  <c r="V210" i="20"/>
  <c r="V206" i="20"/>
  <c r="V221" i="20"/>
  <c r="Z221" i="20" s="1"/>
  <c r="V177" i="20"/>
  <c r="V172" i="20"/>
  <c r="V189" i="20"/>
  <c r="V186" i="20"/>
  <c r="Z186" i="20" s="1"/>
  <c r="V192" i="20"/>
  <c r="V180" i="20"/>
  <c r="V220" i="20"/>
  <c r="V214" i="20"/>
  <c r="Z214" i="20" s="1"/>
  <c r="V222" i="20"/>
  <c r="V183" i="20"/>
  <c r="V195" i="20"/>
  <c r="V204" i="20"/>
  <c r="V209" i="20"/>
  <c r="V213" i="20"/>
  <c r="Z213" i="20" s="1"/>
  <c r="X10" i="23"/>
  <c r="X18" i="23"/>
  <c r="X26" i="23"/>
  <c r="AB26" i="23" s="1"/>
  <c r="X9" i="23"/>
  <c r="AB9" i="23" s="1"/>
  <c r="X17" i="23"/>
  <c r="AB17" i="23" s="1"/>
  <c r="X25" i="23"/>
  <c r="X27" i="23"/>
  <c r="AB27" i="23" s="1"/>
  <c r="X56" i="23"/>
  <c r="X8" i="23"/>
  <c r="AB8" i="23" s="1"/>
  <c r="X16" i="23"/>
  <c r="X24" i="23"/>
  <c r="AB24" i="23" s="1"/>
  <c r="X48" i="23"/>
  <c r="X7" i="23"/>
  <c r="X15" i="23"/>
  <c r="AB15" i="23" s="1"/>
  <c r="X23" i="23"/>
  <c r="X33" i="23"/>
  <c r="X41" i="23"/>
  <c r="X49" i="23"/>
  <c r="AB49" i="23" s="1"/>
  <c r="X57" i="23"/>
  <c r="X31" i="23"/>
  <c r="AB31" i="23" s="1"/>
  <c r="X39" i="23"/>
  <c r="X47" i="23"/>
  <c r="X55" i="23"/>
  <c r="X58" i="23"/>
  <c r="X66" i="23"/>
  <c r="X74" i="23"/>
  <c r="X82" i="23"/>
  <c r="AB82" i="23" s="1"/>
  <c r="X14" i="23"/>
  <c r="X22" i="23"/>
  <c r="AB22" i="23" s="1"/>
  <c r="X11" i="23"/>
  <c r="X13" i="23"/>
  <c r="AB13" i="23" s="1"/>
  <c r="X21" i="23"/>
  <c r="X30" i="23"/>
  <c r="X38" i="23"/>
  <c r="X46" i="23"/>
  <c r="AB46" i="23" s="1"/>
  <c r="X54" i="23"/>
  <c r="X29" i="23"/>
  <c r="X37" i="23"/>
  <c r="AB37" i="23" s="1"/>
  <c r="X45" i="23"/>
  <c r="X53" i="23"/>
  <c r="X78" i="23"/>
  <c r="X60" i="23"/>
  <c r="X68" i="23"/>
  <c r="X76" i="23"/>
  <c r="AB76" i="23" s="1"/>
  <c r="X84" i="23"/>
  <c r="AB84" i="23" s="1"/>
  <c r="X59" i="23"/>
  <c r="X67" i="23"/>
  <c r="AB67" i="23" s="1"/>
  <c r="X75" i="23"/>
  <c r="X83" i="23"/>
  <c r="X65" i="23"/>
  <c r="X73" i="23"/>
  <c r="X81" i="23"/>
  <c r="X19" i="23"/>
  <c r="X61" i="23"/>
  <c r="AB61" i="23" s="1"/>
  <c r="X69" i="23"/>
  <c r="X77" i="23"/>
  <c r="X85" i="23"/>
  <c r="AB85" i="23" s="1"/>
  <c r="X87" i="23"/>
  <c r="X88" i="23"/>
  <c r="X12" i="23"/>
  <c r="X20" i="23"/>
  <c r="AB20" i="23" s="1"/>
  <c r="X28" i="23"/>
  <c r="X62" i="23"/>
  <c r="AB62" i="23" s="1"/>
  <c r="X64" i="23"/>
  <c r="X72" i="23"/>
  <c r="X80" i="23"/>
  <c r="X40" i="23"/>
  <c r="AB40" i="23" s="1"/>
  <c r="X36" i="23"/>
  <c r="X44" i="23"/>
  <c r="X52" i="23"/>
  <c r="X70" i="23"/>
  <c r="X63" i="23"/>
  <c r="X71" i="23"/>
  <c r="AB71" i="23" s="1"/>
  <c r="X79" i="23"/>
  <c r="X32" i="23"/>
  <c r="X86" i="23"/>
  <c r="X35" i="23"/>
  <c r="X43" i="23"/>
  <c r="X51" i="23"/>
  <c r="X34" i="23"/>
  <c r="X42" i="23"/>
  <c r="X50" i="23"/>
  <c r="W20" i="21"/>
  <c r="AA20" i="21" s="1"/>
  <c r="W28" i="21"/>
  <c r="AA28" i="21" s="1"/>
  <c r="W36" i="21"/>
  <c r="AA36" i="21" s="1"/>
  <c r="W18" i="21"/>
  <c r="AA18" i="21" s="1"/>
  <c r="W26" i="21"/>
  <c r="AA26" i="21" s="1"/>
  <c r="W34" i="21"/>
  <c r="AA34" i="21" s="1"/>
  <c r="W13" i="21"/>
  <c r="AA13" i="21" s="1"/>
  <c r="W14" i="21"/>
  <c r="AA14" i="21" s="1"/>
  <c r="W17" i="21"/>
  <c r="AA17" i="21" s="1"/>
  <c r="W25" i="21"/>
  <c r="AA25" i="21" s="1"/>
  <c r="W33" i="21"/>
  <c r="AA33" i="21" s="1"/>
  <c r="W41" i="21"/>
  <c r="AA41" i="21" s="1"/>
  <c r="W11" i="21"/>
  <c r="AA11" i="21" s="1"/>
  <c r="W7" i="21"/>
  <c r="AA7" i="21" s="1"/>
  <c r="W16" i="21"/>
  <c r="AA16" i="21" s="1"/>
  <c r="W35" i="21"/>
  <c r="AA35" i="21" s="1"/>
  <c r="W9" i="21"/>
  <c r="AA9" i="21" s="1"/>
  <c r="W50" i="21"/>
  <c r="AA50" i="21" s="1"/>
  <c r="W89" i="21"/>
  <c r="AA89" i="21" s="1"/>
  <c r="W8" i="21"/>
  <c r="AA8" i="21" s="1"/>
  <c r="W12" i="21"/>
  <c r="AA12" i="21" s="1"/>
  <c r="W10" i="21"/>
  <c r="AA10" i="21" s="1"/>
  <c r="W27" i="21"/>
  <c r="AA27" i="21" s="1"/>
  <c r="W19" i="21"/>
  <c r="AA19" i="21" s="1"/>
  <c r="W42" i="21"/>
  <c r="AA42" i="21" s="1"/>
  <c r="W30" i="21"/>
  <c r="AA30" i="21" s="1"/>
  <c r="W38" i="21"/>
  <c r="AA38" i="21" s="1"/>
  <c r="W72" i="21"/>
  <c r="AA72" i="21" s="1"/>
  <c r="W46" i="21"/>
  <c r="AA46" i="21" s="1"/>
  <c r="W54" i="21"/>
  <c r="AA54" i="21" s="1"/>
  <c r="W62" i="21"/>
  <c r="AA62" i="21" s="1"/>
  <c r="W69" i="21"/>
  <c r="AA69" i="21" s="1"/>
  <c r="W79" i="21"/>
  <c r="AA79" i="21" s="1"/>
  <c r="W87" i="21"/>
  <c r="AA87" i="21" s="1"/>
  <c r="W95" i="21"/>
  <c r="AA95" i="21" s="1"/>
  <c r="W120" i="21"/>
  <c r="AA120" i="21" s="1"/>
  <c r="W49" i="21"/>
  <c r="AA49" i="21" s="1"/>
  <c r="W57" i="21"/>
  <c r="AA57" i="21" s="1"/>
  <c r="W65" i="21"/>
  <c r="AA65" i="21" s="1"/>
  <c r="W81" i="21"/>
  <c r="AA81" i="21" s="1"/>
  <c r="W80" i="21"/>
  <c r="AA80" i="21" s="1"/>
  <c r="W88" i="21"/>
  <c r="AA88" i="21" s="1"/>
  <c r="W96" i="21"/>
  <c r="AA96" i="21" s="1"/>
  <c r="W92" i="21"/>
  <c r="AA92" i="21" s="1"/>
  <c r="W117" i="21"/>
  <c r="AA117" i="21" s="1"/>
  <c r="W111" i="21"/>
  <c r="AA111" i="21" s="1"/>
  <c r="W115" i="21"/>
  <c r="AA115" i="21" s="1"/>
  <c r="W123" i="21"/>
  <c r="AA123" i="21" s="1"/>
  <c r="W131" i="21"/>
  <c r="AA131" i="21" s="1"/>
  <c r="W140" i="21"/>
  <c r="AA140" i="21" s="1"/>
  <c r="W43" i="21"/>
  <c r="AA43" i="21" s="1"/>
  <c r="W48" i="21"/>
  <c r="AA48" i="21" s="1"/>
  <c r="W56" i="21"/>
  <c r="AA56" i="21" s="1"/>
  <c r="W64" i="21"/>
  <c r="AA64" i="21" s="1"/>
  <c r="W97" i="21"/>
  <c r="AA97" i="21" s="1"/>
  <c r="W78" i="21"/>
  <c r="AA78" i="21" s="1"/>
  <c r="W86" i="21"/>
  <c r="AA86" i="21" s="1"/>
  <c r="W94" i="21"/>
  <c r="AA94" i="21" s="1"/>
  <c r="W76" i="21"/>
  <c r="AA76" i="21" s="1"/>
  <c r="W84" i="21"/>
  <c r="AA84" i="21" s="1"/>
  <c r="W108" i="21"/>
  <c r="AA108" i="21" s="1"/>
  <c r="W104" i="21"/>
  <c r="AA104" i="21" s="1"/>
  <c r="W51" i="21"/>
  <c r="AA51" i="21" s="1"/>
  <c r="W59" i="21"/>
  <c r="AA59" i="21" s="1"/>
  <c r="W67" i="21"/>
  <c r="AA67" i="21" s="1"/>
  <c r="W74" i="21"/>
  <c r="AA74" i="21" s="1"/>
  <c r="W82" i="21"/>
  <c r="AA82" i="21" s="1"/>
  <c r="W90" i="21"/>
  <c r="AA90" i="21" s="1"/>
  <c r="W98" i="21"/>
  <c r="AA98" i="21" s="1"/>
  <c r="W102" i="21"/>
  <c r="AA102" i="21" s="1"/>
  <c r="W77" i="21"/>
  <c r="AA77" i="21" s="1"/>
  <c r="W85" i="21"/>
  <c r="AA85" i="21" s="1"/>
  <c r="W93" i="21"/>
  <c r="AA93" i="21" s="1"/>
  <c r="W100" i="21"/>
  <c r="AA100" i="21" s="1"/>
  <c r="W125" i="21"/>
  <c r="AA125" i="21" s="1"/>
  <c r="W103" i="21"/>
  <c r="AA103" i="21" s="1"/>
  <c r="W116" i="21"/>
  <c r="AA116" i="21" s="1"/>
  <c r="W124" i="21"/>
  <c r="AA124" i="21" s="1"/>
  <c r="W132" i="21"/>
  <c r="AA132" i="21" s="1"/>
  <c r="W139" i="21"/>
  <c r="AA139" i="21" s="1"/>
  <c r="W122" i="21"/>
  <c r="AA122" i="21" s="1"/>
  <c r="W130" i="21"/>
  <c r="AA130" i="21" s="1"/>
  <c r="W138" i="21"/>
  <c r="AA138" i="21" s="1"/>
  <c r="W113" i="21"/>
  <c r="AA113" i="21" s="1"/>
  <c r="W121" i="21"/>
  <c r="AA121" i="21" s="1"/>
  <c r="W129" i="21"/>
  <c r="AA129" i="21" s="1"/>
  <c r="W137" i="21"/>
  <c r="AA137" i="21" s="1"/>
  <c r="W24" i="21"/>
  <c r="AA24" i="21" s="1"/>
  <c r="W32" i="21"/>
  <c r="AA32" i="21" s="1"/>
  <c r="W40" i="21"/>
  <c r="AA40" i="21" s="1"/>
  <c r="W70" i="21"/>
  <c r="AA70" i="21" s="1"/>
  <c r="W107" i="21"/>
  <c r="AA107" i="21" s="1"/>
  <c r="W105" i="21"/>
  <c r="AA105" i="21" s="1"/>
  <c r="W119" i="21"/>
  <c r="AA119" i="21" s="1"/>
  <c r="W127" i="21"/>
  <c r="AA127" i="21" s="1"/>
  <c r="W135" i="21"/>
  <c r="AA135" i="21" s="1"/>
  <c r="W15" i="21"/>
  <c r="AA15" i="21" s="1"/>
  <c r="W23" i="21"/>
  <c r="AA23" i="21" s="1"/>
  <c r="W31" i="21"/>
  <c r="AA31" i="21" s="1"/>
  <c r="W39" i="21"/>
  <c r="AA39" i="21" s="1"/>
  <c r="W66" i="21"/>
  <c r="AA66" i="21" s="1"/>
  <c r="W58" i="21"/>
  <c r="AA58" i="21" s="1"/>
  <c r="W73" i="21"/>
  <c r="AA73" i="21" s="1"/>
  <c r="W44" i="21"/>
  <c r="AA44" i="21" s="1"/>
  <c r="W83" i="21"/>
  <c r="AA83" i="21" s="1"/>
  <c r="W91" i="21"/>
  <c r="AA91" i="21" s="1"/>
  <c r="W99" i="21"/>
  <c r="AA99" i="21" s="1"/>
  <c r="W112" i="21"/>
  <c r="AA112" i="21" s="1"/>
  <c r="W114" i="21"/>
  <c r="AA114" i="21" s="1"/>
  <c r="W47" i="21"/>
  <c r="AA47" i="21" s="1"/>
  <c r="W55" i="21"/>
  <c r="AA55" i="21" s="1"/>
  <c r="W63" i="21"/>
  <c r="AA63" i="21" s="1"/>
  <c r="W52" i="21"/>
  <c r="AA52" i="21" s="1"/>
  <c r="W60" i="21"/>
  <c r="AA60" i="21" s="1"/>
  <c r="W68" i="21"/>
  <c r="AA68" i="21" s="1"/>
  <c r="W75" i="21"/>
  <c r="AA75" i="21" s="1"/>
  <c r="W109" i="21"/>
  <c r="AA109" i="21" s="1"/>
  <c r="W106" i="21"/>
  <c r="AA106" i="21" s="1"/>
  <c r="W22" i="21"/>
  <c r="AA22" i="21" s="1"/>
  <c r="W21" i="21"/>
  <c r="AA21" i="21" s="1"/>
  <c r="W29" i="21"/>
  <c r="AA29" i="21" s="1"/>
  <c r="W37" i="21"/>
  <c r="AA37" i="21" s="1"/>
  <c r="W45" i="21"/>
  <c r="AA45" i="21" s="1"/>
  <c r="W53" i="21"/>
  <c r="AA53" i="21" s="1"/>
  <c r="W61" i="21"/>
  <c r="AA61" i="21" s="1"/>
  <c r="W71" i="21"/>
  <c r="AA71" i="21" s="1"/>
  <c r="W110" i="21"/>
  <c r="AA110" i="21" s="1"/>
  <c r="W134" i="21"/>
  <c r="AA134" i="21" s="1"/>
  <c r="W142" i="21"/>
  <c r="AA142" i="21" s="1"/>
  <c r="W126" i="21"/>
  <c r="AA126" i="21" s="1"/>
  <c r="W143" i="21"/>
  <c r="AA143" i="21" s="1"/>
  <c r="W118" i="21"/>
  <c r="AA118" i="21" s="1"/>
  <c r="W136" i="21"/>
  <c r="AA136" i="21" s="1"/>
  <c r="W133" i="21"/>
  <c r="AA133" i="21" s="1"/>
  <c r="W128" i="21"/>
  <c r="AA128" i="21" s="1"/>
  <c r="W101" i="21"/>
  <c r="AA101" i="21" s="1"/>
  <c r="W144" i="21"/>
  <c r="AA144" i="21" s="1"/>
  <c r="W145" i="21"/>
  <c r="AA145" i="21" s="1"/>
  <c r="W141" i="21"/>
  <c r="AA141" i="21" s="1"/>
  <c r="R9" i="24"/>
  <c r="R56" i="24"/>
  <c r="R76" i="24"/>
  <c r="R14" i="24"/>
  <c r="R83" i="24"/>
  <c r="R8" i="24"/>
  <c r="R17" i="24"/>
  <c r="R26" i="24"/>
  <c r="R19" i="24"/>
  <c r="R35" i="24"/>
  <c r="R13" i="24"/>
  <c r="R11" i="24"/>
  <c r="R34" i="24"/>
  <c r="R57" i="24"/>
  <c r="R39" i="24"/>
  <c r="R45" i="24"/>
  <c r="R53" i="24"/>
  <c r="R10" i="24"/>
  <c r="R16" i="24"/>
  <c r="R24" i="24"/>
  <c r="R32" i="24"/>
  <c r="R84" i="24"/>
  <c r="R67" i="24"/>
  <c r="R49" i="24"/>
  <c r="R12" i="24"/>
  <c r="R40" i="24"/>
  <c r="R41" i="24"/>
  <c r="R18" i="24"/>
  <c r="R23" i="24"/>
  <c r="R31" i="24"/>
  <c r="R38" i="24"/>
  <c r="R22" i="24"/>
  <c r="R30" i="24"/>
  <c r="R48" i="24"/>
  <c r="R20" i="24"/>
  <c r="R28" i="24"/>
  <c r="R36" i="24"/>
  <c r="R68" i="24"/>
  <c r="R46" i="24"/>
  <c r="R54" i="24"/>
  <c r="R21" i="24"/>
  <c r="R25" i="24"/>
  <c r="R33" i="24"/>
  <c r="R37" i="24"/>
  <c r="R75" i="24"/>
  <c r="R7" i="24"/>
  <c r="R15" i="24"/>
  <c r="R27" i="24"/>
  <c r="R29" i="24"/>
  <c r="R42" i="24"/>
  <c r="R50" i="24"/>
  <c r="R58" i="24"/>
  <c r="R47" i="24"/>
  <c r="R55" i="24"/>
  <c r="R100" i="24"/>
  <c r="R92" i="24"/>
  <c r="R64" i="24"/>
  <c r="R72" i="24"/>
  <c r="R80" i="24"/>
  <c r="R88" i="24"/>
  <c r="R96" i="24"/>
  <c r="R104" i="24"/>
  <c r="R43" i="24"/>
  <c r="R51" i="24"/>
  <c r="R59" i="24"/>
  <c r="R66" i="24"/>
  <c r="R74" i="24"/>
  <c r="R82" i="24"/>
  <c r="R63" i="24"/>
  <c r="R71" i="24"/>
  <c r="R79" i="24"/>
  <c r="R62" i="24"/>
  <c r="R70" i="24"/>
  <c r="R78" i="24"/>
  <c r="R44" i="24"/>
  <c r="R52" i="24"/>
  <c r="R60" i="24"/>
  <c r="R101" i="24"/>
  <c r="R87" i="24"/>
  <c r="R95" i="24"/>
  <c r="R103" i="24"/>
  <c r="R69" i="24"/>
  <c r="R77" i="24"/>
  <c r="R65" i="24"/>
  <c r="R73" i="24"/>
  <c r="R81" i="24"/>
  <c r="R85" i="24"/>
  <c r="R91" i="24"/>
  <c r="R99" i="24"/>
  <c r="R90" i="24"/>
  <c r="R98" i="24"/>
  <c r="R106" i="24"/>
  <c r="R89" i="24"/>
  <c r="R97" i="24"/>
  <c r="R105" i="24"/>
  <c r="R86" i="24"/>
  <c r="R94" i="24"/>
  <c r="R102" i="24"/>
  <c r="R61" i="24"/>
  <c r="R93" i="24"/>
  <c r="AH30" i="24"/>
  <c r="AJ30" i="24" s="1"/>
  <c r="AH21" i="24"/>
  <c r="AJ21" i="24" s="1"/>
  <c r="AH29" i="24"/>
  <c r="AJ29" i="24" s="1"/>
  <c r="AH27" i="24"/>
  <c r="AJ27" i="24" s="1"/>
  <c r="AH24" i="24"/>
  <c r="AJ24" i="24" s="1"/>
  <c r="AH37" i="24"/>
  <c r="AJ37" i="24" s="1"/>
  <c r="AH11" i="24"/>
  <c r="AJ11" i="24" s="1"/>
  <c r="AH23" i="24"/>
  <c r="AJ23" i="24" s="1"/>
  <c r="AH52" i="24"/>
  <c r="AJ52" i="24" s="1"/>
  <c r="AH33" i="24"/>
  <c r="AJ33" i="24" s="1"/>
  <c r="AH53" i="24"/>
  <c r="AJ53" i="24" s="1"/>
  <c r="AH38" i="24"/>
  <c r="AJ38" i="24" s="1"/>
  <c r="AH46" i="24"/>
  <c r="AJ46" i="24" s="1"/>
  <c r="AH43" i="24"/>
  <c r="AJ43" i="24" s="1"/>
  <c r="AH51" i="24"/>
  <c r="AJ51" i="24" s="1"/>
  <c r="AH59" i="24"/>
  <c r="AJ59" i="24" s="1"/>
  <c r="AH13" i="24"/>
  <c r="AJ13" i="24" s="1"/>
  <c r="AH54" i="24"/>
  <c r="AJ54" i="24" s="1"/>
  <c r="AH10" i="24"/>
  <c r="AJ10" i="24" s="1"/>
  <c r="AH45" i="24"/>
  <c r="AJ45" i="24" s="1"/>
  <c r="AH44" i="24"/>
  <c r="AJ44" i="24" s="1"/>
  <c r="AH88" i="24"/>
  <c r="AJ88" i="24" s="1"/>
  <c r="AH12" i="24"/>
  <c r="AJ12" i="24" s="1"/>
  <c r="AH39" i="24"/>
  <c r="AJ39" i="24" s="1"/>
  <c r="AH9" i="24"/>
  <c r="AJ9" i="24" s="1"/>
  <c r="AH41" i="24"/>
  <c r="AJ41" i="24" s="1"/>
  <c r="AH49" i="24"/>
  <c r="AJ49" i="24" s="1"/>
  <c r="AH57" i="24"/>
  <c r="AJ57" i="24" s="1"/>
  <c r="AH17" i="24"/>
  <c r="AJ17" i="24" s="1"/>
  <c r="AH71" i="24"/>
  <c r="AJ71" i="24" s="1"/>
  <c r="AH7" i="24"/>
  <c r="AJ7" i="24" s="1"/>
  <c r="AH14" i="24"/>
  <c r="AJ14" i="24" s="1"/>
  <c r="AH20" i="24"/>
  <c r="AJ20" i="24" s="1"/>
  <c r="AH28" i="24"/>
  <c r="AJ28" i="24" s="1"/>
  <c r="AH36" i="24"/>
  <c r="AJ36" i="24" s="1"/>
  <c r="AH97" i="24"/>
  <c r="AJ97" i="24" s="1"/>
  <c r="AH19" i="24"/>
  <c r="AJ19" i="24" s="1"/>
  <c r="AH31" i="24"/>
  <c r="AJ31" i="24" s="1"/>
  <c r="AH25" i="24"/>
  <c r="AJ25" i="24" s="1"/>
  <c r="AH15" i="24"/>
  <c r="AJ15" i="24" s="1"/>
  <c r="AH8" i="24"/>
  <c r="AJ8" i="24" s="1"/>
  <c r="AH22" i="24"/>
  <c r="AJ22" i="24" s="1"/>
  <c r="AH80" i="24"/>
  <c r="AJ80" i="24" s="1"/>
  <c r="AH35" i="24"/>
  <c r="AJ35" i="24" s="1"/>
  <c r="AH18" i="24"/>
  <c r="AJ18" i="24" s="1"/>
  <c r="AH26" i="24"/>
  <c r="AJ26" i="24" s="1"/>
  <c r="AH34" i="24"/>
  <c r="AJ34" i="24" s="1"/>
  <c r="AH16" i="24"/>
  <c r="AJ16" i="24" s="1"/>
  <c r="AH32" i="24"/>
  <c r="AJ32" i="24" s="1"/>
  <c r="AH60" i="24"/>
  <c r="AJ60" i="24" s="1"/>
  <c r="AH64" i="24"/>
  <c r="AJ64" i="24" s="1"/>
  <c r="AH42" i="24"/>
  <c r="AJ42" i="24" s="1"/>
  <c r="AH50" i="24"/>
  <c r="AJ50" i="24" s="1"/>
  <c r="AH58" i="24"/>
  <c r="AJ58" i="24" s="1"/>
  <c r="AH40" i="24"/>
  <c r="AJ40" i="24" s="1"/>
  <c r="AH48" i="24"/>
  <c r="AJ48" i="24" s="1"/>
  <c r="AH56" i="24"/>
  <c r="AJ56" i="24" s="1"/>
  <c r="AH79" i="24"/>
  <c r="AJ79" i="24" s="1"/>
  <c r="AH65" i="24"/>
  <c r="AJ65" i="24" s="1"/>
  <c r="AH73" i="24"/>
  <c r="AJ73" i="24" s="1"/>
  <c r="AH81" i="24"/>
  <c r="AJ81" i="24" s="1"/>
  <c r="AH69" i="24"/>
  <c r="AJ69" i="24" s="1"/>
  <c r="AH77" i="24"/>
  <c r="AJ77" i="24" s="1"/>
  <c r="AH89" i="24"/>
  <c r="AJ89" i="24" s="1"/>
  <c r="AH87" i="24"/>
  <c r="AJ87" i="24" s="1"/>
  <c r="AH95" i="24"/>
  <c r="AJ95" i="24" s="1"/>
  <c r="AH103" i="24"/>
  <c r="AJ103" i="24" s="1"/>
  <c r="AH94" i="24"/>
  <c r="AJ94" i="24" s="1"/>
  <c r="AH102" i="24"/>
  <c r="AJ102" i="24" s="1"/>
  <c r="AH93" i="24"/>
  <c r="AJ93" i="24" s="1"/>
  <c r="AH101" i="24"/>
  <c r="AJ101" i="24" s="1"/>
  <c r="AH91" i="24"/>
  <c r="AJ91" i="24" s="1"/>
  <c r="AH99" i="24"/>
  <c r="AJ99" i="24" s="1"/>
  <c r="AH90" i="24"/>
  <c r="AJ90" i="24" s="1"/>
  <c r="AH106" i="24"/>
  <c r="AJ106" i="24" s="1"/>
  <c r="AH98" i="24"/>
  <c r="AJ98" i="24" s="1"/>
  <c r="AH61" i="24"/>
  <c r="AJ61" i="24" s="1"/>
  <c r="AH72" i="24"/>
  <c r="AJ72" i="24" s="1"/>
  <c r="AH85" i="24"/>
  <c r="AJ85" i="24" s="1"/>
  <c r="AH68" i="24"/>
  <c r="AJ68" i="24" s="1"/>
  <c r="AH76" i="24"/>
  <c r="AJ76" i="24" s="1"/>
  <c r="AH84" i="24"/>
  <c r="AJ84" i="24" s="1"/>
  <c r="AH92" i="24"/>
  <c r="AJ92" i="24" s="1"/>
  <c r="AH100" i="24"/>
  <c r="AJ100" i="24" s="1"/>
  <c r="AH62" i="24"/>
  <c r="AJ62" i="24" s="1"/>
  <c r="AH70" i="24"/>
  <c r="AJ70" i="24" s="1"/>
  <c r="AH78" i="24"/>
  <c r="AJ78" i="24" s="1"/>
  <c r="AH105" i="24"/>
  <c r="AJ105" i="24" s="1"/>
  <c r="AH63" i="24"/>
  <c r="AJ63" i="24" s="1"/>
  <c r="AH104" i="24"/>
  <c r="AJ104" i="24" s="1"/>
  <c r="AH47" i="24"/>
  <c r="AJ47" i="24" s="1"/>
  <c r="AH55" i="24"/>
  <c r="AJ55" i="24" s="1"/>
  <c r="AH86" i="24"/>
  <c r="AJ86" i="24" s="1"/>
  <c r="AH67" i="24"/>
  <c r="AJ67" i="24" s="1"/>
  <c r="AH75" i="24"/>
  <c r="AJ75" i="24" s="1"/>
  <c r="AH83" i="24"/>
  <c r="AJ83" i="24" s="1"/>
  <c r="AH66" i="24"/>
  <c r="AJ66" i="24" s="1"/>
  <c r="AH74" i="24"/>
  <c r="AJ74" i="24" s="1"/>
  <c r="AH82" i="24"/>
  <c r="AJ82" i="24" s="1"/>
  <c r="AH96" i="24"/>
  <c r="AJ96" i="24" s="1"/>
  <c r="AG6" i="24"/>
  <c r="AG6" i="18"/>
  <c r="AG6" i="19"/>
  <c r="AG6" i="20"/>
  <c r="AG6" i="21"/>
  <c r="AG6" i="22"/>
  <c r="AG6" i="23"/>
  <c r="S59" i="24"/>
  <c r="S22" i="24"/>
  <c r="S19" i="24"/>
  <c r="S27" i="24"/>
  <c r="S35" i="24"/>
  <c r="S60" i="24"/>
  <c r="S79" i="24"/>
  <c r="S11" i="24"/>
  <c r="S8" i="24"/>
  <c r="S14" i="24"/>
  <c r="S18" i="24"/>
  <c r="S103" i="24"/>
  <c r="S48" i="24"/>
  <c r="S56" i="24"/>
  <c r="S16" i="24"/>
  <c r="S17" i="24"/>
  <c r="S13" i="24"/>
  <c r="S44" i="24"/>
  <c r="S63" i="24"/>
  <c r="S15" i="24"/>
  <c r="S41" i="24"/>
  <c r="AC41" i="24" s="1"/>
  <c r="S49" i="24"/>
  <c r="S57" i="24"/>
  <c r="S7" i="24"/>
  <c r="S24" i="24"/>
  <c r="AC24" i="24" s="1"/>
  <c r="S40" i="24"/>
  <c r="S38" i="24"/>
  <c r="S29" i="24"/>
  <c r="S62" i="24"/>
  <c r="S30" i="24"/>
  <c r="S36" i="24"/>
  <c r="S26" i="24"/>
  <c r="S34" i="24"/>
  <c r="S51" i="24"/>
  <c r="S25" i="24"/>
  <c r="S33" i="24"/>
  <c r="S23" i="24"/>
  <c r="S31" i="24"/>
  <c r="S61" i="24"/>
  <c r="S42" i="24"/>
  <c r="S50" i="24"/>
  <c r="S58" i="24"/>
  <c r="S70" i="24"/>
  <c r="AC70" i="24" s="1"/>
  <c r="S10" i="24"/>
  <c r="S43" i="24"/>
  <c r="S20" i="24"/>
  <c r="S28" i="24"/>
  <c r="S32" i="24"/>
  <c r="S9" i="24"/>
  <c r="S37" i="24"/>
  <c r="AC37" i="24" s="1"/>
  <c r="S45" i="24"/>
  <c r="S53" i="24"/>
  <c r="S12" i="24"/>
  <c r="S52" i="24"/>
  <c r="S21" i="24"/>
  <c r="S75" i="24"/>
  <c r="S91" i="24"/>
  <c r="S99" i="24"/>
  <c r="S46" i="24"/>
  <c r="AC46" i="24" s="1"/>
  <c r="S54" i="24"/>
  <c r="S71" i="24"/>
  <c r="S66" i="24"/>
  <c r="AC66" i="24" s="1"/>
  <c r="S74" i="24"/>
  <c r="S82" i="24"/>
  <c r="S65" i="24"/>
  <c r="S73" i="24"/>
  <c r="S81" i="24"/>
  <c r="S104" i="24"/>
  <c r="S78" i="24"/>
  <c r="S68" i="24"/>
  <c r="S76" i="24"/>
  <c r="S93" i="24"/>
  <c r="S101" i="24"/>
  <c r="S39" i="24"/>
  <c r="S47" i="24"/>
  <c r="S55" i="24"/>
  <c r="S96" i="24"/>
  <c r="S84" i="24"/>
  <c r="S86" i="24"/>
  <c r="S94" i="24"/>
  <c r="S102" i="24"/>
  <c r="S90" i="24"/>
  <c r="S98" i="24"/>
  <c r="S106" i="24"/>
  <c r="S64" i="24"/>
  <c r="S72" i="24"/>
  <c r="S80" i="24"/>
  <c r="S92" i="24"/>
  <c r="S100" i="24"/>
  <c r="S89" i="24"/>
  <c r="S97" i="24"/>
  <c r="S105" i="24"/>
  <c r="S85" i="24"/>
  <c r="S88" i="24"/>
  <c r="S69" i="24"/>
  <c r="S77" i="24"/>
  <c r="S67" i="24"/>
  <c r="S83" i="24"/>
  <c r="S87" i="24"/>
  <c r="S95" i="24"/>
  <c r="T44" i="18"/>
  <c r="AD44" i="18" s="1"/>
  <c r="T13" i="18"/>
  <c r="AD13" i="18" s="1"/>
  <c r="T32" i="18"/>
  <c r="AD32" i="18" s="1"/>
  <c r="T40" i="18"/>
  <c r="AD40" i="18" s="1"/>
  <c r="T48" i="18"/>
  <c r="AD48" i="18" s="1"/>
  <c r="T28" i="18"/>
  <c r="AD28" i="18" s="1"/>
  <c r="T8" i="18"/>
  <c r="AD8" i="18" s="1"/>
  <c r="T16" i="18"/>
  <c r="AD16" i="18" s="1"/>
  <c r="T24" i="18"/>
  <c r="AD24" i="18" s="1"/>
  <c r="T21" i="18"/>
  <c r="AD21" i="18" s="1"/>
  <c r="T11" i="18"/>
  <c r="AD11" i="18" s="1"/>
  <c r="T45" i="18"/>
  <c r="AD45" i="18" s="1"/>
  <c r="T18" i="18"/>
  <c r="AD18" i="18" s="1"/>
  <c r="T35" i="18"/>
  <c r="AD35" i="18" s="1"/>
  <c r="T14" i="18"/>
  <c r="AD14" i="18" s="1"/>
  <c r="T22" i="18"/>
  <c r="AD22" i="18" s="1"/>
  <c r="T38" i="18"/>
  <c r="AD38" i="18" s="1"/>
  <c r="T46" i="18"/>
  <c r="AD46" i="18" s="1"/>
  <c r="T19" i="18"/>
  <c r="AD19" i="18" s="1"/>
  <c r="T36" i="18"/>
  <c r="AD36" i="18" s="1"/>
  <c r="T27" i="18"/>
  <c r="AD27" i="18" s="1"/>
  <c r="T10" i="18"/>
  <c r="AD10" i="18" s="1"/>
  <c r="T26" i="18"/>
  <c r="AD26" i="18" s="1"/>
  <c r="T25" i="18"/>
  <c r="AD25" i="18" s="1"/>
  <c r="T7" i="18"/>
  <c r="AD7" i="18" s="1"/>
  <c r="T34" i="18"/>
  <c r="AD34" i="18" s="1"/>
  <c r="T33" i="18"/>
  <c r="AD33" i="18" s="1"/>
  <c r="T41" i="18"/>
  <c r="AD41" i="18" s="1"/>
  <c r="T30" i="18"/>
  <c r="AD30" i="18" s="1"/>
  <c r="T37" i="18"/>
  <c r="AD37" i="18" s="1"/>
  <c r="T9" i="18"/>
  <c r="AD9" i="18" s="1"/>
  <c r="T17" i="18"/>
  <c r="AD17" i="18" s="1"/>
  <c r="T15" i="18"/>
  <c r="AD15" i="18" s="1"/>
  <c r="T23" i="18"/>
  <c r="AD23" i="18" s="1"/>
  <c r="T29" i="18"/>
  <c r="AD29" i="18" s="1"/>
  <c r="T42" i="18"/>
  <c r="AD42" i="18" s="1"/>
  <c r="T31" i="18"/>
  <c r="AD31" i="18" s="1"/>
  <c r="T39" i="18"/>
  <c r="AD39" i="18" s="1"/>
  <c r="T47" i="18"/>
  <c r="AD47" i="18" s="1"/>
  <c r="T50" i="18"/>
  <c r="AD50" i="18" s="1"/>
  <c r="T49" i="18"/>
  <c r="AD49" i="18" s="1"/>
  <c r="T43" i="18"/>
  <c r="AD43" i="18" s="1"/>
  <c r="T12" i="18"/>
  <c r="AD12" i="18" s="1"/>
  <c r="T20" i="18"/>
  <c r="AL20" i="18"/>
  <c r="AN20" i="18" s="1"/>
  <c r="AL21" i="18"/>
  <c r="AL35" i="18"/>
  <c r="AN35" i="18" s="1"/>
  <c r="AL9" i="18"/>
  <c r="AL17" i="18"/>
  <c r="AN17" i="18" s="1"/>
  <c r="AL25" i="18"/>
  <c r="AL7" i="18"/>
  <c r="AN7" i="18" s="1"/>
  <c r="AL15" i="18"/>
  <c r="AL23" i="18"/>
  <c r="AN23" i="18" s="1"/>
  <c r="AL33" i="18"/>
  <c r="AL41" i="18"/>
  <c r="AL31" i="18"/>
  <c r="AN31" i="18" s="1"/>
  <c r="AL39" i="18"/>
  <c r="AN39" i="18" s="1"/>
  <c r="AL47" i="18"/>
  <c r="AL50" i="18"/>
  <c r="AN50" i="18" s="1"/>
  <c r="AL49" i="18"/>
  <c r="AN49" i="18" s="1"/>
  <c r="AL13" i="18"/>
  <c r="AN13" i="18" s="1"/>
  <c r="AL11" i="18"/>
  <c r="AN11" i="18" s="1"/>
  <c r="AL19" i="18"/>
  <c r="AN19" i="18" s="1"/>
  <c r="AL27" i="18"/>
  <c r="AN27" i="18" s="1"/>
  <c r="AL37" i="18"/>
  <c r="AN37" i="18" s="1"/>
  <c r="AL32" i="18"/>
  <c r="AN32" i="18" s="1"/>
  <c r="AL40" i="18"/>
  <c r="AN40" i="18" s="1"/>
  <c r="AL48" i="18"/>
  <c r="AN48" i="18" s="1"/>
  <c r="AL28" i="18"/>
  <c r="AL45" i="18"/>
  <c r="AN45" i="18" s="1"/>
  <c r="AL29" i="18"/>
  <c r="AN29" i="18" s="1"/>
  <c r="AL8" i="18"/>
  <c r="AN8" i="18" s="1"/>
  <c r="AL16" i="18"/>
  <c r="AN16" i="18" s="1"/>
  <c r="AL24" i="18"/>
  <c r="AN24" i="18" s="1"/>
  <c r="AL36" i="18"/>
  <c r="AN36" i="18" s="1"/>
  <c r="AL44" i="18"/>
  <c r="AN44" i="18" s="1"/>
  <c r="AL10" i="18"/>
  <c r="AN10" i="18" s="1"/>
  <c r="AL18" i="18"/>
  <c r="AN18" i="18" s="1"/>
  <c r="AL14" i="18"/>
  <c r="AN14" i="18" s="1"/>
  <c r="AL22" i="18"/>
  <c r="AL30" i="18"/>
  <c r="AN30" i="18" s="1"/>
  <c r="AL38" i="18"/>
  <c r="AN38" i="18" s="1"/>
  <c r="AL46" i="18"/>
  <c r="AN46" i="18" s="1"/>
  <c r="AL12" i="18"/>
  <c r="AN12" i="18" s="1"/>
  <c r="AL26" i="18"/>
  <c r="AN26" i="18" s="1"/>
  <c r="AL43" i="18"/>
  <c r="AN43" i="18" s="1"/>
  <c r="AL34" i="18"/>
  <c r="AN34" i="18" s="1"/>
  <c r="AL42" i="18"/>
  <c r="AN42" i="18" s="1"/>
  <c r="U39" i="18"/>
  <c r="Y39" i="18" s="1"/>
  <c r="U23" i="18"/>
  <c r="Y23" i="18" s="1"/>
  <c r="U11" i="18"/>
  <c r="Y11" i="18" s="1"/>
  <c r="U35" i="18"/>
  <c r="Y35" i="18" s="1"/>
  <c r="U43" i="18"/>
  <c r="Y43" i="18" s="1"/>
  <c r="U14" i="18"/>
  <c r="Y14" i="18" s="1"/>
  <c r="U46" i="18"/>
  <c r="Y46" i="18" s="1"/>
  <c r="U32" i="18"/>
  <c r="Y32" i="18" s="1"/>
  <c r="U30" i="18"/>
  <c r="Y30" i="18" s="1"/>
  <c r="U16" i="18"/>
  <c r="Y16" i="18" s="1"/>
  <c r="U48" i="18"/>
  <c r="Y48" i="18" s="1"/>
  <c r="U24" i="18"/>
  <c r="Y24" i="18" s="1"/>
  <c r="U19" i="18"/>
  <c r="Y19" i="18" s="1"/>
  <c r="U27" i="18"/>
  <c r="Y27" i="18" s="1"/>
  <c r="U38" i="18"/>
  <c r="Y38" i="18" s="1"/>
  <c r="U40" i="18"/>
  <c r="Y40" i="18" s="1"/>
  <c r="U8" i="18"/>
  <c r="Y8" i="18" s="1"/>
  <c r="U22" i="18"/>
  <c r="Y22" i="18" s="1"/>
  <c r="U13" i="18"/>
  <c r="Y13" i="18" s="1"/>
  <c r="U21" i="18"/>
  <c r="Y21" i="18" s="1"/>
  <c r="U12" i="18"/>
  <c r="Y12" i="18" s="1"/>
  <c r="U20" i="18"/>
  <c r="Y20" i="18" s="1"/>
  <c r="U36" i="18"/>
  <c r="Y36" i="18" s="1"/>
  <c r="U44" i="18"/>
  <c r="Y44" i="18" s="1"/>
  <c r="U49" i="18"/>
  <c r="Y49" i="18" s="1"/>
  <c r="U15" i="18"/>
  <c r="Y15" i="18" s="1"/>
  <c r="U28" i="18"/>
  <c r="Y28" i="18" s="1"/>
  <c r="U18" i="18"/>
  <c r="Y18" i="18" s="1"/>
  <c r="U9" i="18"/>
  <c r="Y9" i="18" s="1"/>
  <c r="U17" i="18"/>
  <c r="Y17" i="18" s="1"/>
  <c r="U25" i="18"/>
  <c r="Y25" i="18" s="1"/>
  <c r="U29" i="18"/>
  <c r="Y29" i="18" s="1"/>
  <c r="U37" i="18"/>
  <c r="Y37" i="18" s="1"/>
  <c r="U45" i="18"/>
  <c r="Y45" i="18" s="1"/>
  <c r="U33" i="18"/>
  <c r="Y33" i="18" s="1"/>
  <c r="U41" i="18"/>
  <c r="Y41" i="18" s="1"/>
  <c r="U7" i="18"/>
  <c r="Y7" i="18" s="1"/>
  <c r="U47" i="18"/>
  <c r="Y47" i="18" s="1"/>
  <c r="U10" i="18"/>
  <c r="Y10" i="18" s="1"/>
  <c r="U50" i="18"/>
  <c r="Y50" i="18" s="1"/>
  <c r="U34" i="18"/>
  <c r="Y34" i="18" s="1"/>
  <c r="U31" i="18"/>
  <c r="Y31" i="18" s="1"/>
  <c r="U26" i="18"/>
  <c r="Y26" i="18" s="1"/>
  <c r="U42" i="18"/>
  <c r="Y42" i="18" s="1"/>
  <c r="V25" i="19"/>
  <c r="Z25" i="19" s="1"/>
  <c r="V8" i="19"/>
  <c r="Z8" i="19" s="1"/>
  <c r="V16" i="19"/>
  <c r="V24" i="19"/>
  <c r="V11" i="19"/>
  <c r="Z11" i="19" s="1"/>
  <c r="V19" i="19"/>
  <c r="V17" i="19"/>
  <c r="Z17" i="19" s="1"/>
  <c r="V13" i="19"/>
  <c r="Z13" i="19" s="1"/>
  <c r="V14" i="19"/>
  <c r="V22" i="19"/>
  <c r="Z22" i="19" s="1"/>
  <c r="V21" i="19"/>
  <c r="V10" i="19"/>
  <c r="V18" i="19"/>
  <c r="Z18" i="19" s="1"/>
  <c r="V26" i="19"/>
  <c r="Z26" i="19" s="1"/>
  <c r="V9" i="19"/>
  <c r="V7" i="19"/>
  <c r="Z7" i="19" s="1"/>
  <c r="V15" i="19"/>
  <c r="V23" i="19"/>
  <c r="V12" i="19"/>
  <c r="V20" i="19"/>
  <c r="X13" i="22"/>
  <c r="AB13" i="22" s="1"/>
  <c r="X21" i="22"/>
  <c r="X29" i="22"/>
  <c r="X31" i="22"/>
  <c r="AB31" i="22" s="1"/>
  <c r="X58" i="22"/>
  <c r="AB58" i="22" s="1"/>
  <c r="X23" i="22"/>
  <c r="AB23" i="22" s="1"/>
  <c r="X16" i="22"/>
  <c r="AB16" i="22" s="1"/>
  <c r="X24" i="22"/>
  <c r="X32" i="22"/>
  <c r="X10" i="22"/>
  <c r="X39" i="22"/>
  <c r="X14" i="22"/>
  <c r="X22" i="22"/>
  <c r="AB22" i="22" s="1"/>
  <c r="X30" i="22"/>
  <c r="AB30" i="22" s="1"/>
  <c r="X38" i="22"/>
  <c r="AB38" i="22" s="1"/>
  <c r="X8" i="22"/>
  <c r="AB8" i="22" s="1"/>
  <c r="X7" i="22"/>
  <c r="X15" i="22"/>
  <c r="X9" i="22"/>
  <c r="AB9" i="22" s="1"/>
  <c r="X42" i="22"/>
  <c r="AB42" i="22" s="1"/>
  <c r="X47" i="22"/>
  <c r="X55" i="22"/>
  <c r="AB55" i="22" s="1"/>
  <c r="X63" i="22"/>
  <c r="X127" i="22"/>
  <c r="X74" i="22"/>
  <c r="X82" i="22"/>
  <c r="AB82" i="22" s="1"/>
  <c r="X90" i="22"/>
  <c r="AB90" i="22" s="1"/>
  <c r="X71" i="22"/>
  <c r="X79" i="22"/>
  <c r="X87" i="22"/>
  <c r="X92" i="22"/>
  <c r="X100" i="22"/>
  <c r="X108" i="22"/>
  <c r="X99" i="22"/>
  <c r="X107" i="22"/>
  <c r="AB107" i="22" s="1"/>
  <c r="X115" i="22"/>
  <c r="AB115" i="22" s="1"/>
  <c r="X126" i="22"/>
  <c r="AB126" i="22" s="1"/>
  <c r="X96" i="22"/>
  <c r="AB96" i="22" s="1"/>
  <c r="X104" i="22"/>
  <c r="AB104" i="22" s="1"/>
  <c r="X112" i="22"/>
  <c r="AB112" i="22" s="1"/>
  <c r="X12" i="22"/>
  <c r="X20" i="22"/>
  <c r="AB20" i="22" s="1"/>
  <c r="X28" i="22"/>
  <c r="AB28" i="22" s="1"/>
  <c r="X36" i="22"/>
  <c r="AB36" i="22" s="1"/>
  <c r="X67" i="22"/>
  <c r="AB67" i="22" s="1"/>
  <c r="X75" i="22"/>
  <c r="AB75" i="22" s="1"/>
  <c r="X94" i="22"/>
  <c r="X101" i="22"/>
  <c r="AB101" i="22" s="1"/>
  <c r="X44" i="22"/>
  <c r="X52" i="22"/>
  <c r="X60" i="22"/>
  <c r="X109" i="22"/>
  <c r="AB109" i="22" s="1"/>
  <c r="X117" i="22"/>
  <c r="X125" i="22"/>
  <c r="X133" i="22"/>
  <c r="X141" i="22"/>
  <c r="X11" i="22"/>
  <c r="X19" i="22"/>
  <c r="X27" i="22"/>
  <c r="X35" i="22"/>
  <c r="AB35" i="22" s="1"/>
  <c r="X18" i="22"/>
  <c r="X26" i="22"/>
  <c r="AB26" i="22" s="1"/>
  <c r="X34" i="22"/>
  <c r="AB34" i="22" s="1"/>
  <c r="X83" i="22"/>
  <c r="X118" i="22"/>
  <c r="AB118" i="22" s="1"/>
  <c r="X45" i="22"/>
  <c r="X53" i="22"/>
  <c r="X61" i="22"/>
  <c r="AB61" i="22" s="1"/>
  <c r="X134" i="22"/>
  <c r="X69" i="22"/>
  <c r="X77" i="22"/>
  <c r="AB77" i="22" s="1"/>
  <c r="X85" i="22"/>
  <c r="X102" i="22"/>
  <c r="AB102" i="22" s="1"/>
  <c r="X116" i="22"/>
  <c r="X120" i="22"/>
  <c r="X128" i="22"/>
  <c r="X136" i="22"/>
  <c r="X144" i="22"/>
  <c r="X124" i="22"/>
  <c r="X132" i="22"/>
  <c r="AB132" i="22" s="1"/>
  <c r="X140" i="22"/>
  <c r="X66" i="22"/>
  <c r="X46" i="22"/>
  <c r="AB46" i="22" s="1"/>
  <c r="X54" i="22"/>
  <c r="X62" i="22"/>
  <c r="AB62" i="22" s="1"/>
  <c r="X76" i="22"/>
  <c r="X84" i="22"/>
  <c r="AB84" i="22" s="1"/>
  <c r="X143" i="22"/>
  <c r="AB143" i="22" s="1"/>
  <c r="X119" i="22"/>
  <c r="AB119" i="22" s="1"/>
  <c r="X142" i="22"/>
  <c r="X168" i="22"/>
  <c r="X50" i="22"/>
  <c r="X17" i="22"/>
  <c r="AB17" i="22" s="1"/>
  <c r="X25" i="22"/>
  <c r="X33" i="22"/>
  <c r="X41" i="22"/>
  <c r="X49" i="22"/>
  <c r="AB49" i="22" s="1"/>
  <c r="X57" i="22"/>
  <c r="AB57" i="22" s="1"/>
  <c r="X65" i="22"/>
  <c r="AB65" i="22" s="1"/>
  <c r="X40" i="22"/>
  <c r="AB40" i="22" s="1"/>
  <c r="X48" i="22"/>
  <c r="X56" i="22"/>
  <c r="X64" i="22"/>
  <c r="X110" i="22"/>
  <c r="AB110" i="22" s="1"/>
  <c r="X91" i="22"/>
  <c r="AB91" i="22" s="1"/>
  <c r="X70" i="22"/>
  <c r="AB70" i="22" s="1"/>
  <c r="X78" i="22"/>
  <c r="X86" i="22"/>
  <c r="AB86" i="22" s="1"/>
  <c r="X97" i="22"/>
  <c r="X105" i="22"/>
  <c r="AB105" i="22" s="1"/>
  <c r="X113" i="22"/>
  <c r="X123" i="22"/>
  <c r="X131" i="22"/>
  <c r="X68" i="22"/>
  <c r="AB68" i="22" s="1"/>
  <c r="X72" i="22"/>
  <c r="AB72" i="22" s="1"/>
  <c r="X80" i="22"/>
  <c r="X88" i="22"/>
  <c r="X95" i="22"/>
  <c r="AB95" i="22" s="1"/>
  <c r="X103" i="22"/>
  <c r="X111" i="22"/>
  <c r="AB111" i="22" s="1"/>
  <c r="X98" i="22"/>
  <c r="X106" i="22"/>
  <c r="AB106" i="22" s="1"/>
  <c r="X114" i="22"/>
  <c r="X135" i="22"/>
  <c r="X37" i="22"/>
  <c r="AB37" i="22" s="1"/>
  <c r="X43" i="22"/>
  <c r="X51" i="22"/>
  <c r="X59" i="22"/>
  <c r="X93" i="22"/>
  <c r="X73" i="22"/>
  <c r="AB73" i="22" s="1"/>
  <c r="X81" i="22"/>
  <c r="X89" i="22"/>
  <c r="X145" i="22"/>
  <c r="X153" i="22"/>
  <c r="X161" i="22"/>
  <c r="AB161" i="22" s="1"/>
  <c r="X169" i="22"/>
  <c r="X150" i="22"/>
  <c r="X158" i="22"/>
  <c r="AB158" i="22" s="1"/>
  <c r="X166" i="22"/>
  <c r="AB166" i="22" s="1"/>
  <c r="X174" i="22"/>
  <c r="AB174" i="22" s="1"/>
  <c r="X211" i="22"/>
  <c r="X147" i="22"/>
  <c r="AB147" i="22" s="1"/>
  <c r="X155" i="22"/>
  <c r="AB155" i="22" s="1"/>
  <c r="X163" i="22"/>
  <c r="AB163" i="22" s="1"/>
  <c r="X171" i="22"/>
  <c r="X184" i="22"/>
  <c r="X195" i="22"/>
  <c r="X215" i="22"/>
  <c r="X223" i="22"/>
  <c r="AB223" i="22" s="1"/>
  <c r="X148" i="22"/>
  <c r="X146" i="22"/>
  <c r="X154" i="22"/>
  <c r="X162" i="22"/>
  <c r="X170" i="22"/>
  <c r="X200" i="22"/>
  <c r="AB200" i="22" s="1"/>
  <c r="X210" i="22"/>
  <c r="AB210" i="22" s="1"/>
  <c r="X222" i="22"/>
  <c r="X208" i="22"/>
  <c r="AB208" i="22" s="1"/>
  <c r="X205" i="22"/>
  <c r="X216" i="22"/>
  <c r="X224" i="22"/>
  <c r="X180" i="22"/>
  <c r="X198" i="22"/>
  <c r="X203" i="22"/>
  <c r="X201" i="22"/>
  <c r="X209" i="22"/>
  <c r="X219" i="22"/>
  <c r="AB219" i="22" s="1"/>
  <c r="X218" i="22"/>
  <c r="X226" i="22"/>
  <c r="X149" i="22"/>
  <c r="X157" i="22"/>
  <c r="AB157" i="22" s="1"/>
  <c r="X165" i="22"/>
  <c r="AB165" i="22" s="1"/>
  <c r="X173" i="22"/>
  <c r="X156" i="22"/>
  <c r="AB156" i="22" s="1"/>
  <c r="X164" i="22"/>
  <c r="X172" i="22"/>
  <c r="AB172" i="22" s="1"/>
  <c r="X183" i="22"/>
  <c r="AB183" i="22" s="1"/>
  <c r="X176" i="22"/>
  <c r="X182" i="22"/>
  <c r="X202" i="22"/>
  <c r="X213" i="22"/>
  <c r="X206" i="22"/>
  <c r="X225" i="22"/>
  <c r="X130" i="22"/>
  <c r="X151" i="22"/>
  <c r="X159" i="22"/>
  <c r="AB159" i="22" s="1"/>
  <c r="X167" i="22"/>
  <c r="X175" i="22"/>
  <c r="X199" i="22"/>
  <c r="X179" i="22"/>
  <c r="X191" i="22"/>
  <c r="AB191" i="22" s="1"/>
  <c r="X189" i="22"/>
  <c r="X197" i="22"/>
  <c r="X121" i="22"/>
  <c r="AB121" i="22" s="1"/>
  <c r="X129" i="22"/>
  <c r="X137" i="22"/>
  <c r="AB137" i="22" s="1"/>
  <c r="X188" i="22"/>
  <c r="X196" i="22"/>
  <c r="X221" i="22"/>
  <c r="X217" i="22"/>
  <c r="AB217" i="22" s="1"/>
  <c r="X139" i="22"/>
  <c r="X160" i="22"/>
  <c r="X122" i="22"/>
  <c r="X138" i="22"/>
  <c r="X152" i="22"/>
  <c r="X190" i="22"/>
  <c r="AB190" i="22" s="1"/>
  <c r="X181" i="22"/>
  <c r="X192" i="22"/>
  <c r="AB192" i="22" s="1"/>
  <c r="X193" i="22"/>
  <c r="X207" i="22"/>
  <c r="AB207" i="22" s="1"/>
  <c r="X178" i="22"/>
  <c r="AB178" i="22" s="1"/>
  <c r="X186" i="22"/>
  <c r="X177" i="22"/>
  <c r="X185" i="22"/>
  <c r="X187" i="22"/>
  <c r="X194" i="22"/>
  <c r="AB194" i="22" s="1"/>
  <c r="X204" i="22"/>
  <c r="AB204" i="22" s="1"/>
  <c r="X212" i="22"/>
  <c r="X214" i="22"/>
  <c r="X220" i="22"/>
  <c r="W15" i="20"/>
  <c r="AA15" i="20" s="1"/>
  <c r="W11" i="20"/>
  <c r="AA11" i="20" s="1"/>
  <c r="W19" i="20"/>
  <c r="AA19" i="20" s="1"/>
  <c r="W27" i="20"/>
  <c r="AA27" i="20" s="1"/>
  <c r="W43" i="20"/>
  <c r="AA43" i="20" s="1"/>
  <c r="W8" i="20"/>
  <c r="AA8" i="20" s="1"/>
  <c r="W16" i="20"/>
  <c r="AA16" i="20" s="1"/>
  <c r="W24" i="20"/>
  <c r="AA24" i="20" s="1"/>
  <c r="W29" i="20"/>
  <c r="AA29" i="20" s="1"/>
  <c r="W35" i="20"/>
  <c r="AA35" i="20" s="1"/>
  <c r="W13" i="20"/>
  <c r="AA13" i="20" s="1"/>
  <c r="W21" i="20"/>
  <c r="AA21" i="20" s="1"/>
  <c r="W7" i="20"/>
  <c r="AA7" i="20" s="1"/>
  <c r="W12" i="20"/>
  <c r="AA12" i="20" s="1"/>
  <c r="W20" i="20"/>
  <c r="AA20" i="20" s="1"/>
  <c r="W28" i="20"/>
  <c r="AA28" i="20" s="1"/>
  <c r="W10" i="20"/>
  <c r="AA10" i="20" s="1"/>
  <c r="W18" i="20"/>
  <c r="AA18" i="20" s="1"/>
  <c r="W26" i="20"/>
  <c r="AA26" i="20" s="1"/>
  <c r="W14" i="20"/>
  <c r="AA14" i="20" s="1"/>
  <c r="W22" i="20"/>
  <c r="AA22" i="20" s="1"/>
  <c r="W51" i="20"/>
  <c r="AA51" i="20" s="1"/>
  <c r="W34" i="20"/>
  <c r="AA34" i="20" s="1"/>
  <c r="W30" i="20"/>
  <c r="AA30" i="20" s="1"/>
  <c r="W23" i="20"/>
  <c r="AA23" i="20" s="1"/>
  <c r="W76" i="20"/>
  <c r="AA76" i="20" s="1"/>
  <c r="W32" i="20"/>
  <c r="AA32" i="20" s="1"/>
  <c r="W9" i="20"/>
  <c r="AA9" i="20" s="1"/>
  <c r="W17" i="20"/>
  <c r="AA17" i="20" s="1"/>
  <c r="W25" i="20"/>
  <c r="AA25" i="20" s="1"/>
  <c r="W37" i="20"/>
  <c r="AA37" i="20" s="1"/>
  <c r="W45" i="20"/>
  <c r="AA45" i="20" s="1"/>
  <c r="W53" i="20"/>
  <c r="AA53" i="20" s="1"/>
  <c r="W57" i="20"/>
  <c r="AA57" i="20" s="1"/>
  <c r="W105" i="20"/>
  <c r="AA105" i="20" s="1"/>
  <c r="W64" i="20"/>
  <c r="AA64" i="20" s="1"/>
  <c r="W72" i="20"/>
  <c r="AA72" i="20" s="1"/>
  <c r="W80" i="20"/>
  <c r="AA80" i="20" s="1"/>
  <c r="W63" i="20"/>
  <c r="AA63" i="20" s="1"/>
  <c r="W71" i="20"/>
  <c r="AA71" i="20" s="1"/>
  <c r="W94" i="20"/>
  <c r="AA94" i="20" s="1"/>
  <c r="W102" i="20"/>
  <c r="AA102" i="20" s="1"/>
  <c r="W138" i="20"/>
  <c r="AA138" i="20" s="1"/>
  <c r="W126" i="20"/>
  <c r="AA126" i="20" s="1"/>
  <c r="W116" i="20"/>
  <c r="AA116" i="20" s="1"/>
  <c r="W134" i="20"/>
  <c r="AA134" i="20" s="1"/>
  <c r="W148" i="20"/>
  <c r="AA148" i="20" s="1"/>
  <c r="W33" i="20"/>
  <c r="AA33" i="20" s="1"/>
  <c r="W41" i="20"/>
  <c r="AA41" i="20" s="1"/>
  <c r="W49" i="20"/>
  <c r="AA49" i="20" s="1"/>
  <c r="W86" i="20"/>
  <c r="AA86" i="20" s="1"/>
  <c r="W112" i="20"/>
  <c r="AA112" i="20" s="1"/>
  <c r="W111" i="20"/>
  <c r="AA111" i="20" s="1"/>
  <c r="W110" i="20"/>
  <c r="AA110" i="20" s="1"/>
  <c r="W118" i="20"/>
  <c r="AA118" i="20" s="1"/>
  <c r="W129" i="20"/>
  <c r="AA129" i="20" s="1"/>
  <c r="W136" i="20"/>
  <c r="AA136" i="20" s="1"/>
  <c r="W142" i="20"/>
  <c r="AA142" i="20" s="1"/>
  <c r="W172" i="20"/>
  <c r="AA172" i="20" s="1"/>
  <c r="W147" i="20"/>
  <c r="AA147" i="20" s="1"/>
  <c r="W175" i="20"/>
  <c r="AA175" i="20" s="1"/>
  <c r="W60" i="20"/>
  <c r="AA60" i="20" s="1"/>
  <c r="W95" i="20"/>
  <c r="AA95" i="20" s="1"/>
  <c r="W103" i="20"/>
  <c r="AA103" i="20" s="1"/>
  <c r="W119" i="20"/>
  <c r="AA119" i="20" s="1"/>
  <c r="W117" i="20"/>
  <c r="AA117" i="20" s="1"/>
  <c r="W114" i="20"/>
  <c r="AA114" i="20" s="1"/>
  <c r="W122" i="20"/>
  <c r="AA122" i="20" s="1"/>
  <c r="W154" i="20"/>
  <c r="AA154" i="20" s="1"/>
  <c r="W151" i="20"/>
  <c r="AA151" i="20" s="1"/>
  <c r="W38" i="20"/>
  <c r="AA38" i="20" s="1"/>
  <c r="W87" i="20"/>
  <c r="AA87" i="20" s="1"/>
  <c r="W115" i="20"/>
  <c r="AA115" i="20" s="1"/>
  <c r="W125" i="20"/>
  <c r="AA125" i="20" s="1"/>
  <c r="W135" i="20"/>
  <c r="AA135" i="20" s="1"/>
  <c r="W150" i="20"/>
  <c r="AA150" i="20" s="1"/>
  <c r="W140" i="20"/>
  <c r="AA140" i="20" s="1"/>
  <c r="W153" i="20"/>
  <c r="AA153" i="20" s="1"/>
  <c r="W161" i="20"/>
  <c r="AA161" i="20" s="1"/>
  <c r="W36" i="20"/>
  <c r="AA36" i="20" s="1"/>
  <c r="W44" i="20"/>
  <c r="AA44" i="20" s="1"/>
  <c r="W52" i="20"/>
  <c r="AA52" i="20" s="1"/>
  <c r="W46" i="20"/>
  <c r="AA46" i="20" s="1"/>
  <c r="W54" i="20"/>
  <c r="AA54" i="20" s="1"/>
  <c r="W58" i="20"/>
  <c r="AA58" i="20" s="1"/>
  <c r="W84" i="20"/>
  <c r="AA84" i="20" s="1"/>
  <c r="W90" i="20"/>
  <c r="AA90" i="20" s="1"/>
  <c r="W130" i="20"/>
  <c r="AA130" i="20" s="1"/>
  <c r="W113" i="20"/>
  <c r="AA113" i="20" s="1"/>
  <c r="W132" i="20"/>
  <c r="AA132" i="20" s="1"/>
  <c r="W120" i="20"/>
  <c r="AA120" i="20" s="1"/>
  <c r="W128" i="20"/>
  <c r="AA128" i="20" s="1"/>
  <c r="W144" i="20"/>
  <c r="AA144" i="20" s="1"/>
  <c r="W145" i="20"/>
  <c r="AA145" i="20" s="1"/>
  <c r="W66" i="20"/>
  <c r="AA66" i="20" s="1"/>
  <c r="W74" i="20"/>
  <c r="AA74" i="20" s="1"/>
  <c r="W82" i="20"/>
  <c r="AA82" i="20" s="1"/>
  <c r="W89" i="20"/>
  <c r="AA89" i="20" s="1"/>
  <c r="W62" i="20"/>
  <c r="AA62" i="20" s="1"/>
  <c r="W70" i="20"/>
  <c r="AA70" i="20" s="1"/>
  <c r="W78" i="20"/>
  <c r="AA78" i="20" s="1"/>
  <c r="W98" i="20"/>
  <c r="AA98" i="20" s="1"/>
  <c r="W106" i="20"/>
  <c r="AA106" i="20" s="1"/>
  <c r="W127" i="20"/>
  <c r="AA127" i="20" s="1"/>
  <c r="W92" i="20"/>
  <c r="AA92" i="20" s="1"/>
  <c r="W91" i="20"/>
  <c r="AA91" i="20" s="1"/>
  <c r="W99" i="20"/>
  <c r="AA99" i="20" s="1"/>
  <c r="W107" i="20"/>
  <c r="AA107" i="20" s="1"/>
  <c r="W143" i="20"/>
  <c r="AA143" i="20" s="1"/>
  <c r="W152" i="20"/>
  <c r="AA152" i="20" s="1"/>
  <c r="W160" i="20"/>
  <c r="AA160" i="20" s="1"/>
  <c r="W42" i="20"/>
  <c r="AA42" i="20" s="1"/>
  <c r="W50" i="20"/>
  <c r="AA50" i="20" s="1"/>
  <c r="W67" i="20"/>
  <c r="AA67" i="20" s="1"/>
  <c r="W75" i="20"/>
  <c r="AA75" i="20" s="1"/>
  <c r="W61" i="20"/>
  <c r="AA61" i="20" s="1"/>
  <c r="W69" i="20"/>
  <c r="AA69" i="20" s="1"/>
  <c r="W77" i="20"/>
  <c r="AA77" i="20" s="1"/>
  <c r="W88" i="20"/>
  <c r="AA88" i="20" s="1"/>
  <c r="W100" i="20"/>
  <c r="AA100" i="20" s="1"/>
  <c r="W108" i="20"/>
  <c r="AA108" i="20" s="1"/>
  <c r="W121" i="20"/>
  <c r="AA121" i="20" s="1"/>
  <c r="W133" i="20"/>
  <c r="AA133" i="20" s="1"/>
  <c r="W141" i="20"/>
  <c r="AA141" i="20" s="1"/>
  <c r="W68" i="20"/>
  <c r="AA68" i="20" s="1"/>
  <c r="W40" i="20"/>
  <c r="AA40" i="20" s="1"/>
  <c r="W48" i="20"/>
  <c r="AA48" i="20" s="1"/>
  <c r="W56" i="20"/>
  <c r="AA56" i="20" s="1"/>
  <c r="W31" i="20"/>
  <c r="AA31" i="20" s="1"/>
  <c r="W39" i="20"/>
  <c r="AA39" i="20" s="1"/>
  <c r="W47" i="20"/>
  <c r="AA47" i="20" s="1"/>
  <c r="W55" i="20"/>
  <c r="AA55" i="20" s="1"/>
  <c r="W59" i="20"/>
  <c r="AA59" i="20" s="1"/>
  <c r="W65" i="20"/>
  <c r="AA65" i="20" s="1"/>
  <c r="W73" i="20"/>
  <c r="AA73" i="20" s="1"/>
  <c r="W81" i="20"/>
  <c r="AA81" i="20" s="1"/>
  <c r="W79" i="20"/>
  <c r="AA79" i="20" s="1"/>
  <c r="W97" i="20"/>
  <c r="AA97" i="20" s="1"/>
  <c r="W83" i="20"/>
  <c r="AA83" i="20" s="1"/>
  <c r="W96" i="20"/>
  <c r="AA96" i="20" s="1"/>
  <c r="W104" i="20"/>
  <c r="AA104" i="20" s="1"/>
  <c r="W85" i="20"/>
  <c r="AA85" i="20" s="1"/>
  <c r="W93" i="20"/>
  <c r="AA93" i="20" s="1"/>
  <c r="W101" i="20"/>
  <c r="AA101" i="20" s="1"/>
  <c r="W109" i="20"/>
  <c r="AA109" i="20" s="1"/>
  <c r="W124" i="20"/>
  <c r="AA124" i="20" s="1"/>
  <c r="W123" i="20"/>
  <c r="AA123" i="20" s="1"/>
  <c r="W146" i="20"/>
  <c r="AA146" i="20" s="1"/>
  <c r="W131" i="20"/>
  <c r="AA131" i="20" s="1"/>
  <c r="W139" i="20"/>
  <c r="AA139" i="20" s="1"/>
  <c r="W137" i="20"/>
  <c r="AA137" i="20" s="1"/>
  <c r="W164" i="20"/>
  <c r="AA164" i="20" s="1"/>
  <c r="W158" i="20"/>
  <c r="AA158" i="20" s="1"/>
  <c r="W190" i="20"/>
  <c r="AA190" i="20" s="1"/>
  <c r="W198" i="20"/>
  <c r="AA198" i="20" s="1"/>
  <c r="W159" i="20"/>
  <c r="AA159" i="20" s="1"/>
  <c r="W169" i="20"/>
  <c r="AA169" i="20" s="1"/>
  <c r="W207" i="20"/>
  <c r="AA207" i="20" s="1"/>
  <c r="W203" i="20"/>
  <c r="AA203" i="20" s="1"/>
  <c r="W202" i="20"/>
  <c r="AA202" i="20" s="1"/>
  <c r="W210" i="20"/>
  <c r="AA210" i="20" s="1"/>
  <c r="W149" i="20"/>
  <c r="AA149" i="20" s="1"/>
  <c r="W157" i="20"/>
  <c r="AA157" i="20" s="1"/>
  <c r="W156" i="20"/>
  <c r="AA156" i="20" s="1"/>
  <c r="W155" i="20"/>
  <c r="AA155" i="20" s="1"/>
  <c r="W165" i="20"/>
  <c r="AA165" i="20" s="1"/>
  <c r="W173" i="20"/>
  <c r="AA173" i="20" s="1"/>
  <c r="W163" i="20"/>
  <c r="AA163" i="20" s="1"/>
  <c r="W171" i="20"/>
  <c r="AA171" i="20" s="1"/>
  <c r="W168" i="20"/>
  <c r="AA168" i="20" s="1"/>
  <c r="W179" i="20"/>
  <c r="AA179" i="20" s="1"/>
  <c r="W176" i="20"/>
  <c r="AA176" i="20" s="1"/>
  <c r="W189" i="20"/>
  <c r="AA189" i="20" s="1"/>
  <c r="W192" i="20"/>
  <c r="AA192" i="20" s="1"/>
  <c r="W222" i="20"/>
  <c r="AA222" i="20" s="1"/>
  <c r="W211" i="20"/>
  <c r="AA211" i="20" s="1"/>
  <c r="W209" i="20"/>
  <c r="AA209" i="20" s="1"/>
  <c r="W220" i="20"/>
  <c r="AA220" i="20" s="1"/>
  <c r="W178" i="20"/>
  <c r="AA178" i="20" s="1"/>
  <c r="W184" i="20"/>
  <c r="AA184" i="20" s="1"/>
  <c r="W186" i="20"/>
  <c r="AA186" i="20" s="1"/>
  <c r="W174" i="20"/>
  <c r="AA174" i="20" s="1"/>
  <c r="W205" i="20"/>
  <c r="AA205" i="20" s="1"/>
  <c r="W204" i="20"/>
  <c r="AA204" i="20" s="1"/>
  <c r="W212" i="20"/>
  <c r="AA212" i="20" s="1"/>
  <c r="W215" i="20"/>
  <c r="AA215" i="20" s="1"/>
  <c r="W223" i="20"/>
  <c r="AA223" i="20" s="1"/>
  <c r="W167" i="20"/>
  <c r="AA167" i="20" s="1"/>
  <c r="W170" i="20"/>
  <c r="AA170" i="20" s="1"/>
  <c r="W194" i="20"/>
  <c r="AA194" i="20" s="1"/>
  <c r="W177" i="20"/>
  <c r="AA177" i="20" s="1"/>
  <c r="W185" i="20"/>
  <c r="AA185" i="20" s="1"/>
  <c r="W182" i="20"/>
  <c r="AA182" i="20" s="1"/>
  <c r="W197" i="20"/>
  <c r="AA197" i="20" s="1"/>
  <c r="W188" i="20"/>
  <c r="AA188" i="20" s="1"/>
  <c r="W196" i="20"/>
  <c r="AA196" i="20" s="1"/>
  <c r="W200" i="20"/>
  <c r="AA200" i="20" s="1"/>
  <c r="W208" i="20"/>
  <c r="AA208" i="20" s="1"/>
  <c r="W219" i="20"/>
  <c r="AA219" i="20" s="1"/>
  <c r="W166" i="20"/>
  <c r="AA166" i="20" s="1"/>
  <c r="W162" i="20"/>
  <c r="AA162" i="20" s="1"/>
  <c r="W191" i="20"/>
  <c r="AA191" i="20" s="1"/>
  <c r="W187" i="20"/>
  <c r="AA187" i="20" s="1"/>
  <c r="W201" i="20"/>
  <c r="AA201" i="20" s="1"/>
  <c r="W206" i="20"/>
  <c r="AA206" i="20" s="1"/>
  <c r="W218" i="20"/>
  <c r="AA218" i="20" s="1"/>
  <c r="W216" i="20"/>
  <c r="AA216" i="20" s="1"/>
  <c r="W224" i="20"/>
  <c r="AA224" i="20" s="1"/>
  <c r="W181" i="20"/>
  <c r="AA181" i="20" s="1"/>
  <c r="W195" i="20"/>
  <c r="AA195" i="20" s="1"/>
  <c r="W193" i="20"/>
  <c r="AA193" i="20" s="1"/>
  <c r="W213" i="20"/>
  <c r="AA213" i="20" s="1"/>
  <c r="W183" i="20"/>
  <c r="AA183" i="20" s="1"/>
  <c r="W180" i="20"/>
  <c r="AA180" i="20" s="1"/>
  <c r="W199" i="20"/>
  <c r="AA199" i="20" s="1"/>
  <c r="W214" i="20"/>
  <c r="AA214" i="20" s="1"/>
  <c r="W221" i="20"/>
  <c r="AA221" i="20" s="1"/>
  <c r="W217" i="20"/>
  <c r="AA217" i="20" s="1"/>
  <c r="W225" i="20"/>
  <c r="AA225" i="20" s="1"/>
  <c r="R9" i="23"/>
  <c r="R17" i="23"/>
  <c r="R25" i="23"/>
  <c r="R27" i="23"/>
  <c r="R11" i="23"/>
  <c r="R56" i="23"/>
  <c r="R8" i="23"/>
  <c r="R16" i="23"/>
  <c r="R24" i="23"/>
  <c r="R7" i="23"/>
  <c r="R15" i="23"/>
  <c r="R48" i="23"/>
  <c r="R10" i="23"/>
  <c r="R18" i="23"/>
  <c r="R26" i="23"/>
  <c r="R30" i="23"/>
  <c r="R38" i="23"/>
  <c r="R46" i="23"/>
  <c r="R54" i="23"/>
  <c r="R65" i="23"/>
  <c r="R73" i="23"/>
  <c r="R81" i="23"/>
  <c r="R36" i="23"/>
  <c r="R44" i="23"/>
  <c r="R52" i="23"/>
  <c r="R68" i="23"/>
  <c r="R76" i="23"/>
  <c r="R84" i="23"/>
  <c r="R59" i="23"/>
  <c r="R67" i="23"/>
  <c r="R75" i="23"/>
  <c r="R83" i="23"/>
  <c r="R12" i="23"/>
  <c r="R20" i="23"/>
  <c r="R28" i="23"/>
  <c r="R61" i="23"/>
  <c r="R69" i="23"/>
  <c r="R77" i="23"/>
  <c r="R85" i="23"/>
  <c r="R64" i="23"/>
  <c r="R72" i="23"/>
  <c r="R80" i="23"/>
  <c r="R88" i="23"/>
  <c r="R32" i="23"/>
  <c r="R62" i="23"/>
  <c r="R60" i="23"/>
  <c r="R66" i="23"/>
  <c r="R74" i="23"/>
  <c r="R82" i="23"/>
  <c r="R63" i="23"/>
  <c r="R71" i="23"/>
  <c r="R79" i="23"/>
  <c r="R87" i="23"/>
  <c r="R23" i="23"/>
  <c r="R40" i="23"/>
  <c r="R14" i="23"/>
  <c r="R22" i="23"/>
  <c r="R35" i="23"/>
  <c r="R43" i="23"/>
  <c r="R51" i="23"/>
  <c r="R34" i="23"/>
  <c r="R42" i="23"/>
  <c r="R50" i="23"/>
  <c r="R58" i="23"/>
  <c r="R37" i="23"/>
  <c r="R45" i="23"/>
  <c r="R53" i="23"/>
  <c r="R78" i="23"/>
  <c r="R19" i="23"/>
  <c r="R13" i="23"/>
  <c r="R21" i="23"/>
  <c r="R29" i="23"/>
  <c r="R33" i="23"/>
  <c r="R41" i="23"/>
  <c r="R49" i="23"/>
  <c r="R57" i="23"/>
  <c r="R31" i="23"/>
  <c r="R39" i="23"/>
  <c r="R47" i="23"/>
  <c r="R55" i="23"/>
  <c r="R86" i="23"/>
  <c r="R70" i="23"/>
  <c r="AH44" i="23"/>
  <c r="AJ44" i="23" s="1"/>
  <c r="AH14" i="23"/>
  <c r="AJ14" i="23" s="1"/>
  <c r="AH22" i="23"/>
  <c r="AJ22" i="23" s="1"/>
  <c r="AH36" i="23"/>
  <c r="AJ36" i="23" s="1"/>
  <c r="AH82" i="23"/>
  <c r="AJ82" i="23" s="1"/>
  <c r="AH13" i="23"/>
  <c r="AJ13" i="23" s="1"/>
  <c r="AH21" i="23"/>
  <c r="AJ21" i="23" s="1"/>
  <c r="AH29" i="23"/>
  <c r="AJ29" i="23" s="1"/>
  <c r="AH12" i="23"/>
  <c r="AJ12" i="23" s="1"/>
  <c r="AH20" i="23"/>
  <c r="AJ20" i="23" s="1"/>
  <c r="AH28" i="23"/>
  <c r="AJ28" i="23" s="1"/>
  <c r="AH11" i="23"/>
  <c r="AJ11" i="23" s="1"/>
  <c r="AH7" i="23"/>
  <c r="AJ7" i="23" s="1"/>
  <c r="AH23" i="23"/>
  <c r="AJ23" i="23" s="1"/>
  <c r="AH33" i="23"/>
  <c r="AJ33" i="23" s="1"/>
  <c r="AH41" i="23"/>
  <c r="AJ41" i="23" s="1"/>
  <c r="AH49" i="23"/>
  <c r="AJ49" i="23" s="1"/>
  <c r="AH57" i="23"/>
  <c r="AJ57" i="23" s="1"/>
  <c r="AH66" i="23"/>
  <c r="AJ66" i="23" s="1"/>
  <c r="AH31" i="23"/>
  <c r="AJ31" i="23" s="1"/>
  <c r="AH39" i="23"/>
  <c r="AJ39" i="23" s="1"/>
  <c r="AH47" i="23"/>
  <c r="AJ47" i="23" s="1"/>
  <c r="AH55" i="23"/>
  <c r="AJ55" i="23" s="1"/>
  <c r="AH30" i="23"/>
  <c r="AJ30" i="23" s="1"/>
  <c r="AH38" i="23"/>
  <c r="AJ38" i="23" s="1"/>
  <c r="AH46" i="23"/>
  <c r="AJ46" i="23" s="1"/>
  <c r="AH54" i="23"/>
  <c r="AJ54" i="23" s="1"/>
  <c r="AH37" i="23"/>
  <c r="AJ37" i="23" s="1"/>
  <c r="AH45" i="23"/>
  <c r="AJ45" i="23" s="1"/>
  <c r="AH53" i="23"/>
  <c r="AJ53" i="23" s="1"/>
  <c r="AH35" i="23"/>
  <c r="AJ35" i="23" s="1"/>
  <c r="AH43" i="23"/>
  <c r="AJ43" i="23" s="1"/>
  <c r="AH51" i="23"/>
  <c r="AJ51" i="23" s="1"/>
  <c r="AH19" i="23"/>
  <c r="AJ19" i="23" s="1"/>
  <c r="AH9" i="23"/>
  <c r="AJ9" i="23" s="1"/>
  <c r="AH17" i="23"/>
  <c r="AJ17" i="23" s="1"/>
  <c r="AH25" i="23"/>
  <c r="AJ25" i="23" s="1"/>
  <c r="AH52" i="23"/>
  <c r="AJ52" i="23" s="1"/>
  <c r="AH34" i="23"/>
  <c r="AJ34" i="23" s="1"/>
  <c r="AH42" i="23"/>
  <c r="AJ42" i="23" s="1"/>
  <c r="AH50" i="23"/>
  <c r="AJ50" i="23" s="1"/>
  <c r="AH61" i="23"/>
  <c r="AJ61" i="23" s="1"/>
  <c r="AH69" i="23"/>
  <c r="AJ69" i="23" s="1"/>
  <c r="AH77" i="23"/>
  <c r="AJ77" i="23" s="1"/>
  <c r="AH85" i="23"/>
  <c r="AJ85" i="23" s="1"/>
  <c r="AH58" i="23"/>
  <c r="AJ58" i="23" s="1"/>
  <c r="AH32" i="23"/>
  <c r="AJ32" i="23" s="1"/>
  <c r="AH40" i="23"/>
  <c r="AJ40" i="23" s="1"/>
  <c r="AH48" i="23"/>
  <c r="AJ48" i="23" s="1"/>
  <c r="AH56" i="23"/>
  <c r="AJ56" i="23" s="1"/>
  <c r="AH64" i="23"/>
  <c r="AJ64" i="23" s="1"/>
  <c r="AH72" i="23"/>
  <c r="AJ72" i="23" s="1"/>
  <c r="AH80" i="23"/>
  <c r="AJ80" i="23" s="1"/>
  <c r="AH63" i="23"/>
  <c r="AJ63" i="23" s="1"/>
  <c r="AH71" i="23"/>
  <c r="AJ71" i="23" s="1"/>
  <c r="AH79" i="23"/>
  <c r="AJ79" i="23" s="1"/>
  <c r="AH8" i="23"/>
  <c r="AJ8" i="23" s="1"/>
  <c r="AH24" i="23"/>
  <c r="AJ24" i="23" s="1"/>
  <c r="AH65" i="23"/>
  <c r="AJ65" i="23" s="1"/>
  <c r="AH73" i="23"/>
  <c r="AJ73" i="23" s="1"/>
  <c r="AH81" i="23"/>
  <c r="AJ81" i="23" s="1"/>
  <c r="AH88" i="23"/>
  <c r="AJ88" i="23" s="1"/>
  <c r="AH27" i="23"/>
  <c r="AJ27" i="23" s="1"/>
  <c r="AH15" i="23"/>
  <c r="AJ15" i="23" s="1"/>
  <c r="AH16" i="23"/>
  <c r="AJ16" i="23" s="1"/>
  <c r="AH74" i="23"/>
  <c r="AJ74" i="23" s="1"/>
  <c r="AH60" i="23"/>
  <c r="AJ60" i="23" s="1"/>
  <c r="AH68" i="23"/>
  <c r="AJ68" i="23" s="1"/>
  <c r="AH76" i="23"/>
  <c r="AJ76" i="23" s="1"/>
  <c r="AH84" i="23"/>
  <c r="AJ84" i="23" s="1"/>
  <c r="AH62" i="23"/>
  <c r="AJ62" i="23" s="1"/>
  <c r="AH70" i="23"/>
  <c r="AJ70" i="23" s="1"/>
  <c r="AH78" i="23"/>
  <c r="AJ78" i="23" s="1"/>
  <c r="AH86" i="23"/>
  <c r="AJ86" i="23" s="1"/>
  <c r="AH59" i="23"/>
  <c r="AJ59" i="23" s="1"/>
  <c r="AH67" i="23"/>
  <c r="AJ67" i="23" s="1"/>
  <c r="AH75" i="23"/>
  <c r="AJ75" i="23" s="1"/>
  <c r="AH83" i="23"/>
  <c r="AJ83" i="23" s="1"/>
  <c r="AH87" i="23"/>
  <c r="AJ87" i="23" s="1"/>
  <c r="AH10" i="23"/>
  <c r="AJ10" i="23" s="1"/>
  <c r="AH18" i="23"/>
  <c r="AJ18" i="23" s="1"/>
  <c r="AH26" i="23"/>
  <c r="AJ26" i="23" s="1"/>
  <c r="S35" i="23"/>
  <c r="S18" i="23"/>
  <c r="S10" i="23"/>
  <c r="S26" i="23"/>
  <c r="S22" i="23"/>
  <c r="S13" i="23"/>
  <c r="AC13" i="23" s="1"/>
  <c r="S21" i="23"/>
  <c r="S29" i="23"/>
  <c r="AC29" i="23" s="1"/>
  <c r="S12" i="23"/>
  <c r="S20" i="23"/>
  <c r="S28" i="23"/>
  <c r="S43" i="23"/>
  <c r="S11" i="23"/>
  <c r="S19" i="23"/>
  <c r="S27" i="23"/>
  <c r="AC27" i="23" s="1"/>
  <c r="S31" i="23"/>
  <c r="S39" i="23"/>
  <c r="S47" i="23"/>
  <c r="S55" i="23"/>
  <c r="S88" i="23"/>
  <c r="S87" i="23"/>
  <c r="S7" i="23"/>
  <c r="S15" i="23"/>
  <c r="S23" i="23"/>
  <c r="S51" i="23"/>
  <c r="AC51" i="23" s="1"/>
  <c r="S64" i="23"/>
  <c r="S72" i="23"/>
  <c r="S80" i="23"/>
  <c r="S59" i="23"/>
  <c r="S67" i="23"/>
  <c r="S75" i="23"/>
  <c r="AC75" i="23" s="1"/>
  <c r="S83" i="23"/>
  <c r="S14" i="23"/>
  <c r="S81" i="23"/>
  <c r="S61" i="23"/>
  <c r="S69" i="23"/>
  <c r="S77" i="23"/>
  <c r="S85" i="23"/>
  <c r="S66" i="23"/>
  <c r="S74" i="23"/>
  <c r="S82" i="23"/>
  <c r="AC82" i="23" s="1"/>
  <c r="S9" i="23"/>
  <c r="S17" i="23"/>
  <c r="S25" i="23"/>
  <c r="S73" i="23"/>
  <c r="S32" i="23"/>
  <c r="S40" i="23"/>
  <c r="S48" i="23"/>
  <c r="S56" i="23"/>
  <c r="S30" i="23"/>
  <c r="AC30" i="23" s="1"/>
  <c r="S38" i="23"/>
  <c r="S46" i="23"/>
  <c r="S54" i="23"/>
  <c r="AC54" i="23" s="1"/>
  <c r="S37" i="23"/>
  <c r="AC37" i="23" s="1"/>
  <c r="S45" i="23"/>
  <c r="S53" i="23"/>
  <c r="S34" i="23"/>
  <c r="S42" i="23"/>
  <c r="S50" i="23"/>
  <c r="S33" i="23"/>
  <c r="S41" i="23"/>
  <c r="S49" i="23"/>
  <c r="S57" i="23"/>
  <c r="S8" i="23"/>
  <c r="S16" i="23"/>
  <c r="S24" i="23"/>
  <c r="S36" i="23"/>
  <c r="S44" i="23"/>
  <c r="S52" i="23"/>
  <c r="S62" i="23"/>
  <c r="AC62" i="23" s="1"/>
  <c r="S70" i="23"/>
  <c r="S78" i="23"/>
  <c r="S86" i="23"/>
  <c r="S58" i="23"/>
  <c r="S65" i="23"/>
  <c r="S63" i="23"/>
  <c r="AC63" i="23" s="1"/>
  <c r="S71" i="23"/>
  <c r="AC71" i="23" s="1"/>
  <c r="S79" i="23"/>
  <c r="S60" i="23"/>
  <c r="S68" i="23"/>
  <c r="S76" i="23"/>
  <c r="S84" i="23"/>
  <c r="AK29" i="23"/>
  <c r="AK12" i="23"/>
  <c r="AK20" i="23"/>
  <c r="AM20" i="23" s="1"/>
  <c r="AK28" i="23"/>
  <c r="AK11" i="23"/>
  <c r="AK19" i="23"/>
  <c r="AK27" i="23"/>
  <c r="AK43" i="23"/>
  <c r="AK10" i="23"/>
  <c r="AK18" i="23"/>
  <c r="AK13" i="23"/>
  <c r="AM13" i="23" s="1"/>
  <c r="AK21" i="23"/>
  <c r="AK8" i="23"/>
  <c r="AK16" i="23"/>
  <c r="AM16" i="23" s="1"/>
  <c r="AK24" i="23"/>
  <c r="AM24" i="23" s="1"/>
  <c r="AK36" i="23"/>
  <c r="AK44" i="23"/>
  <c r="AM44" i="23" s="1"/>
  <c r="AK52" i="23"/>
  <c r="AK22" i="23"/>
  <c r="AK33" i="23"/>
  <c r="AM33" i="23" s="1"/>
  <c r="AK41" i="23"/>
  <c r="AM41" i="23" s="1"/>
  <c r="AK49" i="23"/>
  <c r="AK57" i="23"/>
  <c r="AM57" i="23" s="1"/>
  <c r="AK60" i="23"/>
  <c r="AK68" i="23"/>
  <c r="AM68" i="23" s="1"/>
  <c r="AK76" i="23"/>
  <c r="AM76" i="23" s="1"/>
  <c r="AK84" i="23"/>
  <c r="AM84" i="23" s="1"/>
  <c r="AK51" i="23"/>
  <c r="AM51" i="23" s="1"/>
  <c r="AK31" i="23"/>
  <c r="AM31" i="23" s="1"/>
  <c r="AK39" i="23"/>
  <c r="AM39" i="23" s="1"/>
  <c r="AK47" i="23"/>
  <c r="AK55" i="23"/>
  <c r="AM55" i="23" s="1"/>
  <c r="AK64" i="23"/>
  <c r="AM64" i="23" s="1"/>
  <c r="AK72" i="23"/>
  <c r="AM72" i="23" s="1"/>
  <c r="AK80" i="23"/>
  <c r="AK63" i="23"/>
  <c r="AK71" i="23"/>
  <c r="AM71" i="23" s="1"/>
  <c r="AK79" i="23"/>
  <c r="AM79" i="23" s="1"/>
  <c r="AK62" i="23"/>
  <c r="AM62" i="23" s="1"/>
  <c r="AK70" i="23"/>
  <c r="AK78" i="23"/>
  <c r="AK86" i="23"/>
  <c r="AM86" i="23" s="1"/>
  <c r="AK35" i="23"/>
  <c r="AM35" i="23" s="1"/>
  <c r="AK7" i="23"/>
  <c r="AM7" i="23" s="1"/>
  <c r="AK15" i="23"/>
  <c r="AK23" i="23"/>
  <c r="AM23" i="23" s="1"/>
  <c r="AK59" i="23"/>
  <c r="AM59" i="23" s="1"/>
  <c r="AK67" i="23"/>
  <c r="AM67" i="23" s="1"/>
  <c r="AK75" i="23"/>
  <c r="AM75" i="23" s="1"/>
  <c r="AK83" i="23"/>
  <c r="AK87" i="23"/>
  <c r="AK26" i="23"/>
  <c r="AM26" i="23" s="1"/>
  <c r="AK88" i="23"/>
  <c r="AM88" i="23" s="1"/>
  <c r="AK73" i="23"/>
  <c r="AK61" i="23"/>
  <c r="AM61" i="23" s="1"/>
  <c r="AK69" i="23"/>
  <c r="AK77" i="23"/>
  <c r="AK85" i="23"/>
  <c r="AK58" i="23"/>
  <c r="AM58" i="23" s="1"/>
  <c r="AK66" i="23"/>
  <c r="AM66" i="23" s="1"/>
  <c r="AK74" i="23"/>
  <c r="AM74" i="23" s="1"/>
  <c r="AK82" i="23"/>
  <c r="AM82" i="23" s="1"/>
  <c r="AK9" i="23"/>
  <c r="AK17" i="23"/>
  <c r="AK25" i="23"/>
  <c r="AK81" i="23"/>
  <c r="AK30" i="23"/>
  <c r="AM30" i="23" s="1"/>
  <c r="AK38" i="23"/>
  <c r="AM38" i="23" s="1"/>
  <c r="AK46" i="23"/>
  <c r="AM46" i="23" s="1"/>
  <c r="AK54" i="23"/>
  <c r="AK65" i="23"/>
  <c r="AK37" i="23"/>
  <c r="AM37" i="23" s="1"/>
  <c r="AK45" i="23"/>
  <c r="AM45" i="23" s="1"/>
  <c r="AK53" i="23"/>
  <c r="AK14" i="23"/>
  <c r="AK34" i="23"/>
  <c r="AM34" i="23" s="1"/>
  <c r="AK42" i="23"/>
  <c r="AM42" i="23" s="1"/>
  <c r="AK50" i="23"/>
  <c r="AM50" i="23" s="1"/>
  <c r="AK32" i="23"/>
  <c r="AK40" i="23"/>
  <c r="AK48" i="23"/>
  <c r="AM48" i="23" s="1"/>
  <c r="AK56" i="23"/>
  <c r="T16" i="24"/>
  <c r="AD16" i="24" s="1"/>
  <c r="T11" i="24"/>
  <c r="T9" i="24"/>
  <c r="AD9" i="24" s="1"/>
  <c r="T8" i="24"/>
  <c r="AD8" i="24" s="1"/>
  <c r="T14" i="24"/>
  <c r="AD14" i="24" s="1"/>
  <c r="T18" i="24"/>
  <c r="AD18" i="24" s="1"/>
  <c r="T21" i="24"/>
  <c r="AD21" i="24" s="1"/>
  <c r="T103" i="24"/>
  <c r="AD103" i="24" s="1"/>
  <c r="T48" i="24"/>
  <c r="AD48" i="24" s="1"/>
  <c r="T56" i="24"/>
  <c r="AD56" i="24" s="1"/>
  <c r="T17" i="24"/>
  <c r="AD17" i="24" s="1"/>
  <c r="T13" i="24"/>
  <c r="AD13" i="24" s="1"/>
  <c r="T19" i="24"/>
  <c r="AD19" i="24" s="1"/>
  <c r="T44" i="24"/>
  <c r="AD44" i="24" s="1"/>
  <c r="T63" i="24"/>
  <c r="AD63" i="24" s="1"/>
  <c r="T7" i="24"/>
  <c r="AD7" i="24" s="1"/>
  <c r="T24" i="24"/>
  <c r="AD24" i="24" s="1"/>
  <c r="T27" i="24"/>
  <c r="AD27" i="24" s="1"/>
  <c r="T35" i="24"/>
  <c r="AD35" i="24" s="1"/>
  <c r="T40" i="24"/>
  <c r="AD40" i="24" s="1"/>
  <c r="T62" i="24"/>
  <c r="AD62" i="24" s="1"/>
  <c r="T30" i="24"/>
  <c r="AD30" i="24" s="1"/>
  <c r="T20" i="24"/>
  <c r="AD20" i="24" s="1"/>
  <c r="T28" i="24"/>
  <c r="AD28" i="24" s="1"/>
  <c r="T36" i="24"/>
  <c r="AD36" i="24" s="1"/>
  <c r="T26" i="24"/>
  <c r="AD26" i="24" s="1"/>
  <c r="T34" i="24"/>
  <c r="AD34" i="24" s="1"/>
  <c r="T51" i="24"/>
  <c r="AD51" i="24" s="1"/>
  <c r="T25" i="24"/>
  <c r="AD25" i="24" s="1"/>
  <c r="T33" i="24"/>
  <c r="AD33" i="24" s="1"/>
  <c r="T15" i="24"/>
  <c r="AD15" i="24" s="1"/>
  <c r="T23" i="24"/>
  <c r="AD23" i="24" s="1"/>
  <c r="T31" i="24"/>
  <c r="AD31" i="24" s="1"/>
  <c r="T70" i="24"/>
  <c r="AD70" i="24" s="1"/>
  <c r="T10" i="24"/>
  <c r="AD10" i="24" s="1"/>
  <c r="T43" i="24"/>
  <c r="AD43" i="24" s="1"/>
  <c r="T32" i="24"/>
  <c r="AD32" i="24" s="1"/>
  <c r="T41" i="24"/>
  <c r="T49" i="24"/>
  <c r="AD49" i="24" s="1"/>
  <c r="T57" i="24"/>
  <c r="AD57" i="24" s="1"/>
  <c r="T29" i="24"/>
  <c r="AD29" i="24" s="1"/>
  <c r="T37" i="24"/>
  <c r="AD37" i="24" s="1"/>
  <c r="T38" i="24"/>
  <c r="AD38" i="24" s="1"/>
  <c r="T45" i="24"/>
  <c r="AD45" i="24" s="1"/>
  <c r="T53" i="24"/>
  <c r="AD53" i="24" s="1"/>
  <c r="T61" i="24"/>
  <c r="AD61" i="24" s="1"/>
  <c r="T42" i="24"/>
  <c r="AD42" i="24" s="1"/>
  <c r="T50" i="24"/>
  <c r="AD50" i="24" s="1"/>
  <c r="T58" i="24"/>
  <c r="AD58" i="24" s="1"/>
  <c r="T12" i="24"/>
  <c r="AD12" i="24" s="1"/>
  <c r="T52" i="24"/>
  <c r="AD52" i="24" s="1"/>
  <c r="T59" i="24"/>
  <c r="AD59" i="24" s="1"/>
  <c r="T22" i="24"/>
  <c r="AD22" i="24" s="1"/>
  <c r="T60" i="24"/>
  <c r="AD60" i="24" s="1"/>
  <c r="T79" i="24"/>
  <c r="AD79" i="24" s="1"/>
  <c r="T46" i="24"/>
  <c r="AD46" i="24" s="1"/>
  <c r="T54" i="24"/>
  <c r="AD54" i="24" s="1"/>
  <c r="T71" i="24"/>
  <c r="AD71" i="24" s="1"/>
  <c r="T85" i="24"/>
  <c r="AD85" i="24" s="1"/>
  <c r="T69" i="24"/>
  <c r="AD69" i="24" s="1"/>
  <c r="T77" i="24"/>
  <c r="AD77" i="24" s="1"/>
  <c r="T67" i="24"/>
  <c r="AD67" i="24" s="1"/>
  <c r="T83" i="24"/>
  <c r="AD83" i="24" s="1"/>
  <c r="T66" i="24"/>
  <c r="T74" i="24"/>
  <c r="AD74" i="24" s="1"/>
  <c r="T82" i="24"/>
  <c r="AD82" i="24" s="1"/>
  <c r="T65" i="24"/>
  <c r="AD65" i="24" s="1"/>
  <c r="T73" i="24"/>
  <c r="AD73" i="24" s="1"/>
  <c r="T81" i="24"/>
  <c r="AD81" i="24" s="1"/>
  <c r="T104" i="24"/>
  <c r="AD104" i="24" s="1"/>
  <c r="T78" i="24"/>
  <c r="AD78" i="24" s="1"/>
  <c r="T39" i="24"/>
  <c r="AD39" i="24" s="1"/>
  <c r="T47" i="24"/>
  <c r="AD47" i="24" s="1"/>
  <c r="T55" i="24"/>
  <c r="AD55" i="24" s="1"/>
  <c r="T96" i="24"/>
  <c r="AD96" i="24" s="1"/>
  <c r="T86" i="24"/>
  <c r="AD86" i="24" s="1"/>
  <c r="T94" i="24"/>
  <c r="AD94" i="24" s="1"/>
  <c r="T102" i="24"/>
  <c r="AD102" i="24" s="1"/>
  <c r="T90" i="24"/>
  <c r="AD90" i="24" s="1"/>
  <c r="T98" i="24"/>
  <c r="AD98" i="24" s="1"/>
  <c r="T106" i="24"/>
  <c r="AD106" i="24" s="1"/>
  <c r="T64" i="24"/>
  <c r="AD64" i="24" s="1"/>
  <c r="T72" i="24"/>
  <c r="AD72" i="24" s="1"/>
  <c r="T80" i="24"/>
  <c r="AD80" i="24" s="1"/>
  <c r="T92" i="24"/>
  <c r="AD92" i="24" s="1"/>
  <c r="T100" i="24"/>
  <c r="AD100" i="24" s="1"/>
  <c r="T89" i="24"/>
  <c r="AD89" i="24" s="1"/>
  <c r="T97" i="24"/>
  <c r="AD97" i="24" s="1"/>
  <c r="T105" i="24"/>
  <c r="AD105" i="24" s="1"/>
  <c r="T68" i="24"/>
  <c r="AD68" i="24" s="1"/>
  <c r="T76" i="24"/>
  <c r="AD76" i="24" s="1"/>
  <c r="T84" i="24"/>
  <c r="AD84" i="24" s="1"/>
  <c r="T88" i="24"/>
  <c r="AD88" i="24" s="1"/>
  <c r="T93" i="24"/>
  <c r="AD93" i="24" s="1"/>
  <c r="T101" i="24"/>
  <c r="AD101" i="24" s="1"/>
  <c r="T87" i="24"/>
  <c r="AD87" i="24" s="1"/>
  <c r="T95" i="24"/>
  <c r="AD95" i="24" s="1"/>
  <c r="T75" i="24"/>
  <c r="AD75" i="24" s="1"/>
  <c r="T91" i="24"/>
  <c r="AD91" i="24" s="1"/>
  <c r="T99" i="24"/>
  <c r="AD99" i="24" s="1"/>
  <c r="AL12" i="24"/>
  <c r="AN12" i="24" s="1"/>
  <c r="AL43" i="24"/>
  <c r="AN43" i="24" s="1"/>
  <c r="AL59" i="24"/>
  <c r="AN59" i="24" s="1"/>
  <c r="AL37" i="24"/>
  <c r="AN37" i="24" s="1"/>
  <c r="AL9" i="24"/>
  <c r="AN9" i="24" s="1"/>
  <c r="AL22" i="24"/>
  <c r="AL8" i="24"/>
  <c r="AN8" i="24" s="1"/>
  <c r="AL14" i="24"/>
  <c r="AN14" i="24" s="1"/>
  <c r="AL30" i="24"/>
  <c r="AN30" i="24" s="1"/>
  <c r="AL52" i="24"/>
  <c r="AL78" i="24"/>
  <c r="AN78" i="24" s="1"/>
  <c r="AL71" i="24"/>
  <c r="AN71" i="24" s="1"/>
  <c r="AL48" i="24"/>
  <c r="AN48" i="24" s="1"/>
  <c r="AL56" i="24"/>
  <c r="AN56" i="24" s="1"/>
  <c r="AL11" i="24"/>
  <c r="AN11" i="24" s="1"/>
  <c r="AL13" i="24"/>
  <c r="AL19" i="24"/>
  <c r="AN19" i="24" s="1"/>
  <c r="AL27" i="24"/>
  <c r="AN27" i="24" s="1"/>
  <c r="AL35" i="24"/>
  <c r="AN35" i="24" s="1"/>
  <c r="AL17" i="24"/>
  <c r="AN17" i="24" s="1"/>
  <c r="AL21" i="24"/>
  <c r="AN21" i="24" s="1"/>
  <c r="AL29" i="24"/>
  <c r="AN29" i="24" s="1"/>
  <c r="AL7" i="24"/>
  <c r="AN7" i="24" s="1"/>
  <c r="AL16" i="24"/>
  <c r="AN16" i="24" s="1"/>
  <c r="AL26" i="24"/>
  <c r="AN26" i="24" s="1"/>
  <c r="AL34" i="24"/>
  <c r="AN34" i="24" s="1"/>
  <c r="AL25" i="24"/>
  <c r="AN25" i="24" s="1"/>
  <c r="AL33" i="24"/>
  <c r="AL51" i="24"/>
  <c r="AN51" i="24" s="1"/>
  <c r="AL15" i="24"/>
  <c r="AL41" i="24"/>
  <c r="AL49" i="24"/>
  <c r="AL57" i="24"/>
  <c r="AN57" i="24" s="1"/>
  <c r="AL28" i="24"/>
  <c r="AN28" i="24" s="1"/>
  <c r="AL36" i="24"/>
  <c r="AN36" i="24" s="1"/>
  <c r="AL40" i="24"/>
  <c r="AN40" i="24" s="1"/>
  <c r="AL38" i="24"/>
  <c r="AN38" i="24" s="1"/>
  <c r="AL32" i="24"/>
  <c r="AN32" i="24" s="1"/>
  <c r="AL23" i="24"/>
  <c r="AN23" i="24" s="1"/>
  <c r="AL31" i="24"/>
  <c r="AN31" i="24" s="1"/>
  <c r="AL62" i="24"/>
  <c r="AN62" i="24" s="1"/>
  <c r="AL24" i="24"/>
  <c r="AN24" i="24" s="1"/>
  <c r="AL10" i="24"/>
  <c r="AL18" i="24"/>
  <c r="AN18" i="24" s="1"/>
  <c r="AL20" i="24"/>
  <c r="AN20" i="24" s="1"/>
  <c r="AL44" i="24"/>
  <c r="AN44" i="24" s="1"/>
  <c r="AL60" i="24"/>
  <c r="AN60" i="24" s="1"/>
  <c r="AL45" i="24"/>
  <c r="AN45" i="24" s="1"/>
  <c r="AL53" i="24"/>
  <c r="AN53" i="24" s="1"/>
  <c r="AL42" i="24"/>
  <c r="AN42" i="24" s="1"/>
  <c r="AL50" i="24"/>
  <c r="AN50" i="24" s="1"/>
  <c r="AL58" i="24"/>
  <c r="AN58" i="24" s="1"/>
  <c r="AL95" i="24"/>
  <c r="AN95" i="24" s="1"/>
  <c r="AL61" i="24"/>
  <c r="AN61" i="24" s="1"/>
  <c r="AL70" i="24"/>
  <c r="AN70" i="24" s="1"/>
  <c r="AL87" i="24"/>
  <c r="AN87" i="24" s="1"/>
  <c r="AL88" i="24"/>
  <c r="AN88" i="24" s="1"/>
  <c r="AL104" i="24"/>
  <c r="AL67" i="24"/>
  <c r="AN67" i="24" s="1"/>
  <c r="AL75" i="24"/>
  <c r="AN75" i="24" s="1"/>
  <c r="AL83" i="24"/>
  <c r="AN83" i="24" s="1"/>
  <c r="AL91" i="24"/>
  <c r="AN91" i="24" s="1"/>
  <c r="AL99" i="24"/>
  <c r="AN99" i="24" s="1"/>
  <c r="AL46" i="24"/>
  <c r="AN46" i="24" s="1"/>
  <c r="AL54" i="24"/>
  <c r="AN54" i="24" s="1"/>
  <c r="AL69" i="24"/>
  <c r="AN69" i="24" s="1"/>
  <c r="AL66" i="24"/>
  <c r="AN66" i="24" s="1"/>
  <c r="AL74" i="24"/>
  <c r="AN74" i="24" s="1"/>
  <c r="AL82" i="24"/>
  <c r="AN82" i="24" s="1"/>
  <c r="AL65" i="24"/>
  <c r="AN65" i="24" s="1"/>
  <c r="AL73" i="24"/>
  <c r="AN73" i="24" s="1"/>
  <c r="AL81" i="24"/>
  <c r="AL63" i="24"/>
  <c r="AN63" i="24" s="1"/>
  <c r="AL79" i="24"/>
  <c r="AN79" i="24" s="1"/>
  <c r="AL77" i="24"/>
  <c r="AN77" i="24" s="1"/>
  <c r="AL47" i="24"/>
  <c r="AN47" i="24" s="1"/>
  <c r="AL55" i="24"/>
  <c r="AL90" i="24"/>
  <c r="AN90" i="24" s="1"/>
  <c r="AL98" i="24"/>
  <c r="AN98" i="24" s="1"/>
  <c r="AL106" i="24"/>
  <c r="AL39" i="24"/>
  <c r="AN39" i="24" s="1"/>
  <c r="AL64" i="24"/>
  <c r="AN64" i="24" s="1"/>
  <c r="AL72" i="24"/>
  <c r="AL80" i="24"/>
  <c r="AN80" i="24" s="1"/>
  <c r="AL68" i="24"/>
  <c r="AN68" i="24" s="1"/>
  <c r="AL76" i="24"/>
  <c r="AL84" i="24"/>
  <c r="AN84" i="24" s="1"/>
  <c r="AL103" i="24"/>
  <c r="AN103" i="24" s="1"/>
  <c r="AL86" i="24"/>
  <c r="AN86" i="24" s="1"/>
  <c r="AL102" i="24"/>
  <c r="AN102" i="24" s="1"/>
  <c r="AL93" i="24"/>
  <c r="AN93" i="24" s="1"/>
  <c r="AL101" i="24"/>
  <c r="AL92" i="24"/>
  <c r="AN92" i="24" s="1"/>
  <c r="AL100" i="24"/>
  <c r="AN100" i="24" s="1"/>
  <c r="AL89" i="24"/>
  <c r="AN89" i="24" s="1"/>
  <c r="AL97" i="24"/>
  <c r="AN97" i="24" s="1"/>
  <c r="AL105" i="24"/>
  <c r="AN105" i="24" s="1"/>
  <c r="AL96" i="24"/>
  <c r="AN96" i="24" s="1"/>
  <c r="AL85" i="24"/>
  <c r="AN85" i="24" s="1"/>
  <c r="AL94" i="24"/>
  <c r="AN94" i="24" s="1"/>
  <c r="U64" i="22"/>
  <c r="Y64" i="22" s="1"/>
  <c r="U8" i="22"/>
  <c r="Y8" i="22" s="1"/>
  <c r="U14" i="22"/>
  <c r="Y14" i="22" s="1"/>
  <c r="U22" i="22"/>
  <c r="Y22" i="22" s="1"/>
  <c r="U30" i="22"/>
  <c r="Y30" i="22" s="1"/>
  <c r="U38" i="22"/>
  <c r="Y38" i="22" s="1"/>
  <c r="U37" i="22"/>
  <c r="Y37" i="22" s="1"/>
  <c r="U29" i="22"/>
  <c r="Y29" i="22" s="1"/>
  <c r="U10" i="22"/>
  <c r="Y10" i="22" s="1"/>
  <c r="U12" i="22"/>
  <c r="Y12" i="22" s="1"/>
  <c r="U20" i="22"/>
  <c r="Y20" i="22" s="1"/>
  <c r="U28" i="22"/>
  <c r="Y28" i="22" s="1"/>
  <c r="U36" i="22"/>
  <c r="Y36" i="22" s="1"/>
  <c r="U7" i="22"/>
  <c r="Y7" i="22" s="1"/>
  <c r="U21" i="22"/>
  <c r="Y21" i="22" s="1"/>
  <c r="U13" i="22"/>
  <c r="Y13" i="22" s="1"/>
  <c r="U9" i="22"/>
  <c r="Y9" i="22" s="1"/>
  <c r="U11" i="22"/>
  <c r="Y11" i="22" s="1"/>
  <c r="U19" i="22"/>
  <c r="Y19" i="22" s="1"/>
  <c r="U27" i="22"/>
  <c r="Y27" i="22" s="1"/>
  <c r="U89" i="22"/>
  <c r="Y89" i="22" s="1"/>
  <c r="U45" i="22"/>
  <c r="Y45" i="22" s="1"/>
  <c r="U53" i="22"/>
  <c r="Y53" i="22" s="1"/>
  <c r="U61" i="22"/>
  <c r="Y61" i="22" s="1"/>
  <c r="U97" i="22"/>
  <c r="Y97" i="22" s="1"/>
  <c r="U105" i="22"/>
  <c r="Y105" i="22" s="1"/>
  <c r="U113" i="22"/>
  <c r="Y113" i="22" s="1"/>
  <c r="U133" i="22"/>
  <c r="Y133" i="22" s="1"/>
  <c r="U118" i="22"/>
  <c r="Y118" i="22" s="1"/>
  <c r="U126" i="22"/>
  <c r="Y126" i="22" s="1"/>
  <c r="U134" i="22"/>
  <c r="Y134" i="22" s="1"/>
  <c r="U142" i="22"/>
  <c r="Y142" i="22" s="1"/>
  <c r="U18" i="22"/>
  <c r="Y18" i="22" s="1"/>
  <c r="U26" i="22"/>
  <c r="Y26" i="22" s="1"/>
  <c r="U34" i="22"/>
  <c r="Y34" i="22" s="1"/>
  <c r="U15" i="22"/>
  <c r="Y15" i="22" s="1"/>
  <c r="U23" i="22"/>
  <c r="Y23" i="22" s="1"/>
  <c r="U31" i="22"/>
  <c r="Y31" i="22" s="1"/>
  <c r="U39" i="22"/>
  <c r="Y39" i="22" s="1"/>
  <c r="U74" i="22"/>
  <c r="Y74" i="22" s="1"/>
  <c r="U82" i="22"/>
  <c r="Y82" i="22" s="1"/>
  <c r="U90" i="22"/>
  <c r="Y90" i="22" s="1"/>
  <c r="U116" i="22"/>
  <c r="Y116" i="22" s="1"/>
  <c r="U69" i="22"/>
  <c r="Y69" i="22" s="1"/>
  <c r="U77" i="22"/>
  <c r="Y77" i="22" s="1"/>
  <c r="U85" i="22"/>
  <c r="Y85" i="22" s="1"/>
  <c r="U95" i="22"/>
  <c r="Y95" i="22" s="1"/>
  <c r="U111" i="22"/>
  <c r="Y111" i="22" s="1"/>
  <c r="U47" i="22"/>
  <c r="Y47" i="22" s="1"/>
  <c r="U55" i="22"/>
  <c r="Y55" i="22" s="1"/>
  <c r="U63" i="22"/>
  <c r="Y63" i="22" s="1"/>
  <c r="U46" i="22"/>
  <c r="Y46" i="22" s="1"/>
  <c r="U54" i="22"/>
  <c r="Y54" i="22" s="1"/>
  <c r="U62" i="22"/>
  <c r="Y62" i="22" s="1"/>
  <c r="U73" i="22"/>
  <c r="Y73" i="22" s="1"/>
  <c r="U68" i="22"/>
  <c r="Y68" i="22" s="1"/>
  <c r="U76" i="22"/>
  <c r="Y76" i="22" s="1"/>
  <c r="U84" i="22"/>
  <c r="Y84" i="22" s="1"/>
  <c r="U103" i="22"/>
  <c r="Y103" i="22" s="1"/>
  <c r="U145" i="22"/>
  <c r="Y145" i="22" s="1"/>
  <c r="U174" i="22"/>
  <c r="Y174" i="22" s="1"/>
  <c r="U56" i="22"/>
  <c r="Y56" i="22" s="1"/>
  <c r="U17" i="22"/>
  <c r="Y17" i="22" s="1"/>
  <c r="U25" i="22"/>
  <c r="Y25" i="22" s="1"/>
  <c r="U33" i="22"/>
  <c r="Y33" i="22" s="1"/>
  <c r="U93" i="22"/>
  <c r="Y93" i="22" s="1"/>
  <c r="U101" i="22"/>
  <c r="Y101" i="22" s="1"/>
  <c r="U109" i="22"/>
  <c r="Y109" i="22" s="1"/>
  <c r="U141" i="22"/>
  <c r="Y141" i="22" s="1"/>
  <c r="U146" i="22"/>
  <c r="Y146" i="22" s="1"/>
  <c r="U122" i="22"/>
  <c r="Y122" i="22" s="1"/>
  <c r="U130" i="22"/>
  <c r="Y130" i="22" s="1"/>
  <c r="U138" i="22"/>
  <c r="Y138" i="22" s="1"/>
  <c r="U35" i="22"/>
  <c r="Y35" i="22" s="1"/>
  <c r="U41" i="22"/>
  <c r="Y41" i="22" s="1"/>
  <c r="U49" i="22"/>
  <c r="Y49" i="22" s="1"/>
  <c r="U57" i="22"/>
  <c r="Y57" i="22" s="1"/>
  <c r="U65" i="22"/>
  <c r="Y65" i="22" s="1"/>
  <c r="U67" i="22"/>
  <c r="Y67" i="22" s="1"/>
  <c r="U99" i="22"/>
  <c r="Y99" i="22" s="1"/>
  <c r="U115" i="22"/>
  <c r="Y115" i="22" s="1"/>
  <c r="U132" i="22"/>
  <c r="Y132" i="22" s="1"/>
  <c r="U71" i="22"/>
  <c r="Y71" i="22" s="1"/>
  <c r="U79" i="22"/>
  <c r="Y79" i="22" s="1"/>
  <c r="U87" i="22"/>
  <c r="Y87" i="22" s="1"/>
  <c r="U117" i="22"/>
  <c r="Y117" i="22" s="1"/>
  <c r="U108" i="22"/>
  <c r="Y108" i="22" s="1"/>
  <c r="U40" i="22"/>
  <c r="Y40" i="22" s="1"/>
  <c r="U44" i="22"/>
  <c r="Y44" i="22" s="1"/>
  <c r="U52" i="22"/>
  <c r="Y52" i="22" s="1"/>
  <c r="U60" i="22"/>
  <c r="Y60" i="22" s="1"/>
  <c r="U42" i="22"/>
  <c r="Y42" i="22" s="1"/>
  <c r="U50" i="22"/>
  <c r="Y50" i="22" s="1"/>
  <c r="U58" i="22"/>
  <c r="Y58" i="22" s="1"/>
  <c r="U66" i="22"/>
  <c r="Y66" i="22" s="1"/>
  <c r="U72" i="22"/>
  <c r="Y72" i="22" s="1"/>
  <c r="U80" i="22"/>
  <c r="Y80" i="22" s="1"/>
  <c r="U88" i="22"/>
  <c r="Y88" i="22" s="1"/>
  <c r="U100" i="22"/>
  <c r="Y100" i="22" s="1"/>
  <c r="U125" i="22"/>
  <c r="Y125" i="22" s="1"/>
  <c r="U98" i="22"/>
  <c r="Y98" i="22" s="1"/>
  <c r="U106" i="22"/>
  <c r="Y106" i="22" s="1"/>
  <c r="U114" i="22"/>
  <c r="Y114" i="22" s="1"/>
  <c r="U124" i="22"/>
  <c r="Y124" i="22" s="1"/>
  <c r="U140" i="22"/>
  <c r="Y140" i="22" s="1"/>
  <c r="U94" i="22"/>
  <c r="Y94" i="22" s="1"/>
  <c r="U102" i="22"/>
  <c r="Y102" i="22" s="1"/>
  <c r="U110" i="22"/>
  <c r="Y110" i="22" s="1"/>
  <c r="U48" i="22"/>
  <c r="Y48" i="22" s="1"/>
  <c r="U70" i="22"/>
  <c r="Y70" i="22" s="1"/>
  <c r="U78" i="22"/>
  <c r="Y78" i="22" s="1"/>
  <c r="U86" i="22"/>
  <c r="Y86" i="22" s="1"/>
  <c r="U92" i="22"/>
  <c r="Y92" i="22" s="1"/>
  <c r="U107" i="22"/>
  <c r="Y107" i="22" s="1"/>
  <c r="U75" i="22"/>
  <c r="Y75" i="22" s="1"/>
  <c r="U83" i="22"/>
  <c r="Y83" i="22" s="1"/>
  <c r="U91" i="22"/>
  <c r="Y91" i="22" s="1"/>
  <c r="U123" i="22"/>
  <c r="Y123" i="22" s="1"/>
  <c r="U131" i="22"/>
  <c r="Y131" i="22" s="1"/>
  <c r="U139" i="22"/>
  <c r="Y139" i="22" s="1"/>
  <c r="U121" i="22"/>
  <c r="Y121" i="22" s="1"/>
  <c r="U129" i="22"/>
  <c r="Y129" i="22" s="1"/>
  <c r="U137" i="22"/>
  <c r="Y137" i="22" s="1"/>
  <c r="U16" i="22"/>
  <c r="Y16" i="22" s="1"/>
  <c r="U24" i="22"/>
  <c r="Y24" i="22" s="1"/>
  <c r="U32" i="22"/>
  <c r="Y32" i="22" s="1"/>
  <c r="U81" i="22"/>
  <c r="Y81" i="22" s="1"/>
  <c r="U43" i="22"/>
  <c r="Y43" i="22" s="1"/>
  <c r="U51" i="22"/>
  <c r="Y51" i="22" s="1"/>
  <c r="U59" i="22"/>
  <c r="Y59" i="22" s="1"/>
  <c r="U96" i="22"/>
  <c r="Y96" i="22" s="1"/>
  <c r="U104" i="22"/>
  <c r="Y104" i="22" s="1"/>
  <c r="U112" i="22"/>
  <c r="Y112" i="22" s="1"/>
  <c r="U180" i="22"/>
  <c r="Y180" i="22" s="1"/>
  <c r="U189" i="22"/>
  <c r="Y189" i="22" s="1"/>
  <c r="U209" i="22"/>
  <c r="Y209" i="22" s="1"/>
  <c r="U215" i="22"/>
  <c r="Y215" i="22" s="1"/>
  <c r="U223" i="22"/>
  <c r="Y223" i="22" s="1"/>
  <c r="U120" i="22"/>
  <c r="Y120" i="22" s="1"/>
  <c r="U128" i="22"/>
  <c r="Y128" i="22" s="1"/>
  <c r="U136" i="22"/>
  <c r="Y136" i="22" s="1"/>
  <c r="U144" i="22"/>
  <c r="Y144" i="22" s="1"/>
  <c r="U157" i="22"/>
  <c r="Y157" i="22" s="1"/>
  <c r="U165" i="22"/>
  <c r="Y165" i="22" s="1"/>
  <c r="U173" i="22"/>
  <c r="Y173" i="22" s="1"/>
  <c r="U195" i="22"/>
  <c r="Y195" i="22" s="1"/>
  <c r="U193" i="22"/>
  <c r="Y193" i="22" s="1"/>
  <c r="U200" i="22"/>
  <c r="Y200" i="22" s="1"/>
  <c r="U206" i="22"/>
  <c r="Y206" i="22" s="1"/>
  <c r="U119" i="22"/>
  <c r="Y119" i="22" s="1"/>
  <c r="U127" i="22"/>
  <c r="Y127" i="22" s="1"/>
  <c r="U135" i="22"/>
  <c r="Y135" i="22" s="1"/>
  <c r="U143" i="22"/>
  <c r="Y143" i="22" s="1"/>
  <c r="U149" i="22"/>
  <c r="Y149" i="22" s="1"/>
  <c r="U197" i="22"/>
  <c r="Y197" i="22" s="1"/>
  <c r="U178" i="22"/>
  <c r="Y178" i="22" s="1"/>
  <c r="U186" i="22"/>
  <c r="Y186" i="22" s="1"/>
  <c r="U192" i="22"/>
  <c r="Y192" i="22" s="1"/>
  <c r="U202" i="22"/>
  <c r="Y202" i="22" s="1"/>
  <c r="U217" i="22"/>
  <c r="Y217" i="22" s="1"/>
  <c r="U225" i="22"/>
  <c r="Y225" i="22" s="1"/>
  <c r="U150" i="22"/>
  <c r="Y150" i="22" s="1"/>
  <c r="U147" i="22"/>
  <c r="Y147" i="22" s="1"/>
  <c r="U155" i="22"/>
  <c r="Y155" i="22" s="1"/>
  <c r="U163" i="22"/>
  <c r="Y163" i="22" s="1"/>
  <c r="U171" i="22"/>
  <c r="Y171" i="22" s="1"/>
  <c r="U179" i="22"/>
  <c r="Y179" i="22" s="1"/>
  <c r="U187" i="22"/>
  <c r="Y187" i="22" s="1"/>
  <c r="U201" i="22"/>
  <c r="Y201" i="22" s="1"/>
  <c r="U183" i="22"/>
  <c r="Y183" i="22" s="1"/>
  <c r="U190" i="22"/>
  <c r="Y190" i="22" s="1"/>
  <c r="U198" i="22"/>
  <c r="Y198" i="22" s="1"/>
  <c r="U191" i="22"/>
  <c r="Y191" i="22" s="1"/>
  <c r="U199" i="22"/>
  <c r="Y199" i="22" s="1"/>
  <c r="U219" i="22"/>
  <c r="Y219" i="22" s="1"/>
  <c r="U216" i="22"/>
  <c r="Y216" i="22" s="1"/>
  <c r="U224" i="22"/>
  <c r="Y224" i="22" s="1"/>
  <c r="U166" i="22"/>
  <c r="Y166" i="22" s="1"/>
  <c r="U158" i="22"/>
  <c r="Y158" i="22" s="1"/>
  <c r="U154" i="22"/>
  <c r="Y154" i="22" s="1"/>
  <c r="U162" i="22"/>
  <c r="Y162" i="22" s="1"/>
  <c r="U170" i="22"/>
  <c r="Y170" i="22" s="1"/>
  <c r="U176" i="22"/>
  <c r="Y176" i="22" s="1"/>
  <c r="U184" i="22"/>
  <c r="Y184" i="22" s="1"/>
  <c r="U210" i="22"/>
  <c r="Y210" i="22" s="1"/>
  <c r="U218" i="22"/>
  <c r="Y218" i="22" s="1"/>
  <c r="U226" i="22"/>
  <c r="Y226" i="22" s="1"/>
  <c r="U181" i="22"/>
  <c r="Y181" i="22" s="1"/>
  <c r="U151" i="22"/>
  <c r="Y151" i="22" s="1"/>
  <c r="U159" i="22"/>
  <c r="Y159" i="22" s="1"/>
  <c r="U167" i="22"/>
  <c r="Y167" i="22" s="1"/>
  <c r="U175" i="22"/>
  <c r="Y175" i="22" s="1"/>
  <c r="U148" i="22"/>
  <c r="Y148" i="22" s="1"/>
  <c r="U156" i="22"/>
  <c r="Y156" i="22" s="1"/>
  <c r="U164" i="22"/>
  <c r="Y164" i="22" s="1"/>
  <c r="U172" i="22"/>
  <c r="Y172" i="22" s="1"/>
  <c r="U153" i="22"/>
  <c r="Y153" i="22" s="1"/>
  <c r="U161" i="22"/>
  <c r="Y161" i="22" s="1"/>
  <c r="U169" i="22"/>
  <c r="Y169" i="22" s="1"/>
  <c r="U188" i="22"/>
  <c r="Y188" i="22" s="1"/>
  <c r="U152" i="22"/>
  <c r="Y152" i="22" s="1"/>
  <c r="U160" i="22"/>
  <c r="Y160" i="22" s="1"/>
  <c r="U168" i="22"/>
  <c r="Y168" i="22" s="1"/>
  <c r="U182" i="22"/>
  <c r="Y182" i="22" s="1"/>
  <c r="U177" i="22"/>
  <c r="Y177" i="22" s="1"/>
  <c r="U185" i="22"/>
  <c r="Y185" i="22" s="1"/>
  <c r="U194" i="22"/>
  <c r="Y194" i="22" s="1"/>
  <c r="U208" i="22"/>
  <c r="Y208" i="22" s="1"/>
  <c r="U212" i="22"/>
  <c r="Y212" i="22" s="1"/>
  <c r="U213" i="22"/>
  <c r="Y213" i="22" s="1"/>
  <c r="U221" i="22"/>
  <c r="Y221" i="22" s="1"/>
  <c r="U204" i="22"/>
  <c r="Y204" i="22" s="1"/>
  <c r="U203" i="22"/>
  <c r="Y203" i="22" s="1"/>
  <c r="U211" i="22"/>
  <c r="Y211" i="22" s="1"/>
  <c r="U214" i="22"/>
  <c r="Y214" i="22" s="1"/>
  <c r="U222" i="22"/>
  <c r="Y222" i="22" s="1"/>
  <c r="U196" i="22"/>
  <c r="Y196" i="22" s="1"/>
  <c r="U220" i="22"/>
  <c r="Y220" i="22" s="1"/>
  <c r="U207" i="22"/>
  <c r="Y207" i="22" s="1"/>
  <c r="U205" i="22"/>
  <c r="Y205" i="22" s="1"/>
  <c r="X11" i="21"/>
  <c r="X7" i="21"/>
  <c r="X35" i="21"/>
  <c r="X50" i="21"/>
  <c r="X89" i="21"/>
  <c r="X8" i="21"/>
  <c r="AB8" i="21" s="1"/>
  <c r="X12" i="21"/>
  <c r="X10" i="21"/>
  <c r="X16" i="21"/>
  <c r="X9" i="21"/>
  <c r="AB9" i="21" s="1"/>
  <c r="X27" i="21"/>
  <c r="X19" i="21"/>
  <c r="X20" i="21"/>
  <c r="X28" i="21"/>
  <c r="X36" i="21"/>
  <c r="X18" i="21"/>
  <c r="X26" i="21"/>
  <c r="AB26" i="21" s="1"/>
  <c r="X34" i="21"/>
  <c r="X42" i="21"/>
  <c r="AB42" i="21" s="1"/>
  <c r="X13" i="21"/>
  <c r="AB13" i="21" s="1"/>
  <c r="X14" i="21"/>
  <c r="X17" i="21"/>
  <c r="X25" i="21"/>
  <c r="X33" i="21"/>
  <c r="AB33" i="21" s="1"/>
  <c r="X41" i="21"/>
  <c r="X43" i="21"/>
  <c r="X48" i="21"/>
  <c r="X56" i="21"/>
  <c r="X64" i="21"/>
  <c r="AB64" i="21" s="1"/>
  <c r="X97" i="21"/>
  <c r="X76" i="21"/>
  <c r="X84" i="21"/>
  <c r="X92" i="21"/>
  <c r="X100" i="21"/>
  <c r="X108" i="21"/>
  <c r="X104" i="21"/>
  <c r="AB104" i="21" s="1"/>
  <c r="X111" i="21"/>
  <c r="AB111" i="21" s="1"/>
  <c r="X140" i="21"/>
  <c r="X51" i="21"/>
  <c r="X59" i="21"/>
  <c r="X67" i="21"/>
  <c r="X74" i="21"/>
  <c r="X82" i="21"/>
  <c r="X90" i="21"/>
  <c r="AB90" i="21" s="1"/>
  <c r="X98" i="21"/>
  <c r="X102" i="21"/>
  <c r="AB102" i="21" s="1"/>
  <c r="X71" i="21"/>
  <c r="AB71" i="21" s="1"/>
  <c r="X125" i="21"/>
  <c r="X103" i="21"/>
  <c r="AB103" i="21" s="1"/>
  <c r="X116" i="21"/>
  <c r="X124" i="21"/>
  <c r="X132" i="21"/>
  <c r="AB132" i="21" s="1"/>
  <c r="X139" i="21"/>
  <c r="X70" i="21"/>
  <c r="AB70" i="21" s="1"/>
  <c r="X46" i="21"/>
  <c r="AB46" i="21" s="1"/>
  <c r="X54" i="21"/>
  <c r="X62" i="21"/>
  <c r="X107" i="21"/>
  <c r="X119" i="21"/>
  <c r="X127" i="21"/>
  <c r="AB127" i="21" s="1"/>
  <c r="X135" i="21"/>
  <c r="X66" i="21"/>
  <c r="X58" i="21"/>
  <c r="AB58" i="21" s="1"/>
  <c r="X73" i="21"/>
  <c r="AB73" i="21" s="1"/>
  <c r="X83" i="21"/>
  <c r="X91" i="21"/>
  <c r="X114" i="21"/>
  <c r="X47" i="21"/>
  <c r="X55" i="21"/>
  <c r="AB55" i="21" s="1"/>
  <c r="X63" i="21"/>
  <c r="AB63" i="21" s="1"/>
  <c r="X52" i="21"/>
  <c r="X60" i="21"/>
  <c r="X68" i="21"/>
  <c r="AB68" i="21" s="1"/>
  <c r="X75" i="21"/>
  <c r="AB75" i="21" s="1"/>
  <c r="X109" i="21"/>
  <c r="X78" i="21"/>
  <c r="X86" i="21"/>
  <c r="AB86" i="21" s="1"/>
  <c r="X94" i="21"/>
  <c r="AB94" i="21" s="1"/>
  <c r="X77" i="21"/>
  <c r="AB77" i="21" s="1"/>
  <c r="X85" i="21"/>
  <c r="AB85" i="21" s="1"/>
  <c r="X93" i="21"/>
  <c r="X99" i="21"/>
  <c r="AB99" i="21" s="1"/>
  <c r="X106" i="21"/>
  <c r="X112" i="21"/>
  <c r="X113" i="21"/>
  <c r="X121" i="21"/>
  <c r="AB121" i="21" s="1"/>
  <c r="X129" i="21"/>
  <c r="X137" i="21"/>
  <c r="AB137" i="21" s="1"/>
  <c r="X21" i="21"/>
  <c r="X29" i="21"/>
  <c r="X37" i="21"/>
  <c r="X133" i="21"/>
  <c r="X118" i="21"/>
  <c r="AB118" i="21" s="1"/>
  <c r="X126" i="21"/>
  <c r="AB126" i="21" s="1"/>
  <c r="X134" i="21"/>
  <c r="X122" i="21"/>
  <c r="AB122" i="21" s="1"/>
  <c r="X130" i="21"/>
  <c r="X138" i="21"/>
  <c r="X24" i="21"/>
  <c r="AB24" i="21" s="1"/>
  <c r="X32" i="21"/>
  <c r="X40" i="21"/>
  <c r="X15" i="21"/>
  <c r="X23" i="21"/>
  <c r="AB23" i="21" s="1"/>
  <c r="X31" i="21"/>
  <c r="AB31" i="21" s="1"/>
  <c r="X39" i="21"/>
  <c r="X22" i="21"/>
  <c r="AB22" i="21" s="1"/>
  <c r="X30" i="21"/>
  <c r="X38" i="21"/>
  <c r="AB38" i="21" s="1"/>
  <c r="X72" i="21"/>
  <c r="AB72" i="21" s="1"/>
  <c r="X45" i="21"/>
  <c r="AB45" i="21" s="1"/>
  <c r="X53" i="21"/>
  <c r="X61" i="21"/>
  <c r="X44" i="21"/>
  <c r="X79" i="21"/>
  <c r="AB79" i="21" s="1"/>
  <c r="X87" i="21"/>
  <c r="X95" i="21"/>
  <c r="X101" i="21"/>
  <c r="AB101" i="21" s="1"/>
  <c r="X105" i="21"/>
  <c r="AB105" i="21" s="1"/>
  <c r="X110" i="21"/>
  <c r="X120" i="21"/>
  <c r="X128" i="21"/>
  <c r="X136" i="21"/>
  <c r="X49" i="21"/>
  <c r="X57" i="21"/>
  <c r="AB57" i="21" s="1"/>
  <c r="X65" i="21"/>
  <c r="X81" i="21"/>
  <c r="X69" i="21"/>
  <c r="X80" i="21"/>
  <c r="X88" i="21"/>
  <c r="X144" i="21"/>
  <c r="X143" i="21"/>
  <c r="AB143" i="21" s="1"/>
  <c r="X141" i="21"/>
  <c r="X117" i="21"/>
  <c r="X131" i="21"/>
  <c r="X123" i="21"/>
  <c r="X115" i="21"/>
  <c r="AB115" i="21" s="1"/>
  <c r="X145" i="21"/>
  <c r="X96" i="21"/>
  <c r="AB96" i="21" s="1"/>
  <c r="X142" i="21"/>
  <c r="W11" i="19"/>
  <c r="AA11" i="19" s="1"/>
  <c r="W7" i="19"/>
  <c r="AA7" i="19" s="1"/>
  <c r="W15" i="19"/>
  <c r="AA15" i="19" s="1"/>
  <c r="W13" i="19"/>
  <c r="AA13" i="19" s="1"/>
  <c r="W21" i="19"/>
  <c r="AA21" i="19" s="1"/>
  <c r="W23" i="19"/>
  <c r="AA23" i="19" s="1"/>
  <c r="W19" i="19"/>
  <c r="AA19" i="19" s="1"/>
  <c r="W12" i="19"/>
  <c r="AA12" i="19" s="1"/>
  <c r="W20" i="19"/>
  <c r="AA20" i="19" s="1"/>
  <c r="W14" i="19"/>
  <c r="AA14" i="19" s="1"/>
  <c r="W22" i="19"/>
  <c r="AA22" i="19" s="1"/>
  <c r="W9" i="19"/>
  <c r="AA9" i="19" s="1"/>
  <c r="W17" i="19"/>
  <c r="AA17" i="19" s="1"/>
  <c r="W25" i="19"/>
  <c r="AA25" i="19" s="1"/>
  <c r="W10" i="19"/>
  <c r="AA10" i="19" s="1"/>
  <c r="W18" i="19"/>
  <c r="AA18" i="19" s="1"/>
  <c r="W26" i="19"/>
  <c r="AA26" i="19" s="1"/>
  <c r="W8" i="19"/>
  <c r="AA8" i="19" s="1"/>
  <c r="W16" i="19"/>
  <c r="AA16" i="19" s="1"/>
  <c r="W24" i="19"/>
  <c r="AA24" i="19" s="1"/>
  <c r="R39" i="22"/>
  <c r="R13" i="22"/>
  <c r="R21" i="22"/>
  <c r="R23" i="22"/>
  <c r="R10" i="22"/>
  <c r="R16" i="22"/>
  <c r="R24" i="22"/>
  <c r="R32" i="22"/>
  <c r="R50" i="22"/>
  <c r="R31" i="22"/>
  <c r="R14" i="22"/>
  <c r="R22" i="22"/>
  <c r="R30" i="22"/>
  <c r="R38" i="22"/>
  <c r="R68" i="22"/>
  <c r="R8" i="22"/>
  <c r="R7" i="22"/>
  <c r="R58" i="22"/>
  <c r="R15" i="22"/>
  <c r="R9" i="22"/>
  <c r="R75" i="22"/>
  <c r="R18" i="22"/>
  <c r="R26" i="22"/>
  <c r="R34" i="22"/>
  <c r="R46" i="22"/>
  <c r="R54" i="22"/>
  <c r="R62" i="22"/>
  <c r="R45" i="22"/>
  <c r="R53" i="22"/>
  <c r="R61" i="22"/>
  <c r="R109" i="22"/>
  <c r="R93" i="22"/>
  <c r="R69" i="22"/>
  <c r="R77" i="22"/>
  <c r="R85" i="22"/>
  <c r="R94" i="22"/>
  <c r="R134" i="22"/>
  <c r="R125" i="22"/>
  <c r="R133" i="22"/>
  <c r="R141" i="22"/>
  <c r="R101" i="22"/>
  <c r="R117" i="22"/>
  <c r="R123" i="22"/>
  <c r="R131" i="22"/>
  <c r="R72" i="22"/>
  <c r="R80" i="22"/>
  <c r="R88" i="22"/>
  <c r="R119" i="22"/>
  <c r="R135" i="22"/>
  <c r="R98" i="22"/>
  <c r="R106" i="22"/>
  <c r="R114" i="22"/>
  <c r="R120" i="22"/>
  <c r="R128" i="22"/>
  <c r="R136" i="22"/>
  <c r="R144" i="22"/>
  <c r="R17" i="22"/>
  <c r="R25" i="22"/>
  <c r="R33" i="22"/>
  <c r="R83" i="22"/>
  <c r="R76" i="22"/>
  <c r="R84" i="22"/>
  <c r="R92" i="22"/>
  <c r="R70" i="22"/>
  <c r="R78" i="22"/>
  <c r="R86" i="22"/>
  <c r="R142" i="22"/>
  <c r="R97" i="22"/>
  <c r="R105" i="22"/>
  <c r="R113" i="22"/>
  <c r="R40" i="22"/>
  <c r="R41" i="22"/>
  <c r="R49" i="22"/>
  <c r="R57" i="22"/>
  <c r="R65" i="22"/>
  <c r="R48" i="22"/>
  <c r="R56" i="22"/>
  <c r="R64" i="22"/>
  <c r="R47" i="22"/>
  <c r="R55" i="22"/>
  <c r="R63" i="22"/>
  <c r="R71" i="22"/>
  <c r="R79" i="22"/>
  <c r="R87" i="22"/>
  <c r="R99" i="22"/>
  <c r="R107" i="22"/>
  <c r="R115" i="22"/>
  <c r="R12" i="22"/>
  <c r="R20" i="22"/>
  <c r="R28" i="22"/>
  <c r="R36" i="22"/>
  <c r="R42" i="22"/>
  <c r="R95" i="22"/>
  <c r="R103" i="22"/>
  <c r="R111" i="22"/>
  <c r="R143" i="22"/>
  <c r="R126" i="22"/>
  <c r="R118" i="22"/>
  <c r="R160" i="22"/>
  <c r="R37" i="22"/>
  <c r="R11" i="22"/>
  <c r="R19" i="22"/>
  <c r="R27" i="22"/>
  <c r="R35" i="22"/>
  <c r="R43" i="22"/>
  <c r="R51" i="22"/>
  <c r="R59" i="22"/>
  <c r="R67" i="22"/>
  <c r="R91" i="22"/>
  <c r="R73" i="22"/>
  <c r="R81" i="22"/>
  <c r="R89" i="22"/>
  <c r="R110" i="22"/>
  <c r="R168" i="22"/>
  <c r="R96" i="22"/>
  <c r="R104" i="22"/>
  <c r="R112" i="22"/>
  <c r="R148" i="22"/>
  <c r="R29" i="22"/>
  <c r="R66" i="22"/>
  <c r="R44" i="22"/>
  <c r="R52" i="22"/>
  <c r="R60" i="22"/>
  <c r="R74" i="22"/>
  <c r="R82" i="22"/>
  <c r="R90" i="22"/>
  <c r="R102" i="22"/>
  <c r="R127" i="22"/>
  <c r="R100" i="22"/>
  <c r="R108" i="22"/>
  <c r="R116" i="22"/>
  <c r="R124" i="22"/>
  <c r="R132" i="22"/>
  <c r="R140" i="22"/>
  <c r="R179" i="22"/>
  <c r="R187" i="22"/>
  <c r="R203" i="22"/>
  <c r="R188" i="22"/>
  <c r="R196" i="22"/>
  <c r="R201" i="22"/>
  <c r="R209" i="22"/>
  <c r="R217" i="22"/>
  <c r="R225" i="22"/>
  <c r="R139" i="22"/>
  <c r="R122" i="22"/>
  <c r="R130" i="22"/>
  <c r="R138" i="22"/>
  <c r="R183" i="22"/>
  <c r="R182" i="22"/>
  <c r="R191" i="22"/>
  <c r="R211" i="22"/>
  <c r="R207" i="22"/>
  <c r="R121" i="22"/>
  <c r="R129" i="22"/>
  <c r="R137" i="22"/>
  <c r="R151" i="22"/>
  <c r="R159" i="22"/>
  <c r="R167" i="22"/>
  <c r="R175" i="22"/>
  <c r="R198" i="22"/>
  <c r="R189" i="22"/>
  <c r="R197" i="22"/>
  <c r="R202" i="22"/>
  <c r="R210" i="22"/>
  <c r="R194" i="22"/>
  <c r="R152" i="22"/>
  <c r="R199" i="22"/>
  <c r="R213" i="22"/>
  <c r="R195" i="22"/>
  <c r="R193" i="22"/>
  <c r="R181" i="22"/>
  <c r="R178" i="22"/>
  <c r="R186" i="22"/>
  <c r="R185" i="22"/>
  <c r="R192" i="22"/>
  <c r="R200" i="22"/>
  <c r="R208" i="22"/>
  <c r="R147" i="22"/>
  <c r="R155" i="22"/>
  <c r="R163" i="22"/>
  <c r="R171" i="22"/>
  <c r="R180" i="22"/>
  <c r="R204" i="22"/>
  <c r="R212" i="22"/>
  <c r="R214" i="22"/>
  <c r="R220" i="22"/>
  <c r="R219" i="22"/>
  <c r="R218" i="22"/>
  <c r="R226" i="22"/>
  <c r="R145" i="22"/>
  <c r="R153" i="22"/>
  <c r="R161" i="22"/>
  <c r="R169" i="22"/>
  <c r="R177" i="22"/>
  <c r="R150" i="22"/>
  <c r="R158" i="22"/>
  <c r="R166" i="22"/>
  <c r="R174" i="22"/>
  <c r="R149" i="22"/>
  <c r="R157" i="22"/>
  <c r="R165" i="22"/>
  <c r="R173" i="22"/>
  <c r="R156" i="22"/>
  <c r="R164" i="22"/>
  <c r="R172" i="22"/>
  <c r="R146" i="22"/>
  <c r="R154" i="22"/>
  <c r="R162" i="22"/>
  <c r="R170" i="22"/>
  <c r="R176" i="22"/>
  <c r="R184" i="22"/>
  <c r="R190" i="22"/>
  <c r="R222" i="22"/>
  <c r="R221" i="22"/>
  <c r="R206" i="22"/>
  <c r="R205" i="22"/>
  <c r="R215" i="22"/>
  <c r="R223" i="22"/>
  <c r="R216" i="22"/>
  <c r="R224" i="22"/>
  <c r="AH39" i="20"/>
  <c r="AJ39" i="20" s="1"/>
  <c r="AH7" i="20"/>
  <c r="AJ7" i="20" s="1"/>
  <c r="AH15" i="20"/>
  <c r="AJ15" i="20" s="1"/>
  <c r="AH23" i="20"/>
  <c r="AJ23" i="20" s="1"/>
  <c r="AH47" i="20"/>
  <c r="AJ47" i="20" s="1"/>
  <c r="AH9" i="20"/>
  <c r="AJ9" i="20" s="1"/>
  <c r="AH17" i="20"/>
  <c r="AJ17" i="20" s="1"/>
  <c r="AH25" i="20"/>
  <c r="AJ25" i="20" s="1"/>
  <c r="AH30" i="20"/>
  <c r="AJ30" i="20" s="1"/>
  <c r="AH27" i="20"/>
  <c r="AJ27" i="20" s="1"/>
  <c r="AH8" i="20"/>
  <c r="AJ8" i="20" s="1"/>
  <c r="AH16" i="20"/>
  <c r="AJ16" i="20" s="1"/>
  <c r="AH24" i="20"/>
  <c r="AJ24" i="20" s="1"/>
  <c r="AH55" i="20"/>
  <c r="AJ55" i="20" s="1"/>
  <c r="AH10" i="20"/>
  <c r="AJ10" i="20" s="1"/>
  <c r="AH18" i="20"/>
  <c r="AJ18" i="20" s="1"/>
  <c r="AH26" i="20"/>
  <c r="AJ26" i="20" s="1"/>
  <c r="AH29" i="20"/>
  <c r="AJ29" i="20" s="1"/>
  <c r="AH14" i="20"/>
  <c r="AJ14" i="20" s="1"/>
  <c r="AH22" i="20"/>
  <c r="AJ22" i="20" s="1"/>
  <c r="AH11" i="20"/>
  <c r="AJ11" i="20" s="1"/>
  <c r="AH64" i="20"/>
  <c r="AJ64" i="20" s="1"/>
  <c r="AH31" i="20"/>
  <c r="AJ31" i="20" s="1"/>
  <c r="AH13" i="20"/>
  <c r="AJ13" i="20" s="1"/>
  <c r="AH21" i="20"/>
  <c r="AJ21" i="20" s="1"/>
  <c r="AH19" i="20"/>
  <c r="AJ19" i="20" s="1"/>
  <c r="AH12" i="20"/>
  <c r="AJ12" i="20" s="1"/>
  <c r="AH20" i="20"/>
  <c r="AJ20" i="20" s="1"/>
  <c r="AH28" i="20"/>
  <c r="AJ28" i="20" s="1"/>
  <c r="AH37" i="20"/>
  <c r="AJ37" i="20" s="1"/>
  <c r="AH45" i="20"/>
  <c r="AJ45" i="20" s="1"/>
  <c r="AH53" i="20"/>
  <c r="AJ53" i="20" s="1"/>
  <c r="AH88" i="20"/>
  <c r="AJ88" i="20" s="1"/>
  <c r="AH68" i="20"/>
  <c r="AJ68" i="20" s="1"/>
  <c r="AH76" i="20"/>
  <c r="AJ76" i="20" s="1"/>
  <c r="AH98" i="20"/>
  <c r="AJ98" i="20" s="1"/>
  <c r="AH106" i="20"/>
  <c r="AJ106" i="20" s="1"/>
  <c r="AH115" i="20"/>
  <c r="AJ115" i="20" s="1"/>
  <c r="AH130" i="20"/>
  <c r="AJ130" i="20" s="1"/>
  <c r="AH118" i="20"/>
  <c r="AJ118" i="20" s="1"/>
  <c r="AH126" i="20"/>
  <c r="AJ126" i="20" s="1"/>
  <c r="AH136" i="20"/>
  <c r="AJ136" i="20" s="1"/>
  <c r="AH138" i="20"/>
  <c r="AJ138" i="20" s="1"/>
  <c r="AH162" i="20"/>
  <c r="AJ162" i="20" s="1"/>
  <c r="AH165" i="20"/>
  <c r="AJ165" i="20" s="1"/>
  <c r="AH91" i="20"/>
  <c r="AJ91" i="20" s="1"/>
  <c r="AH99" i="20"/>
  <c r="AJ99" i="20" s="1"/>
  <c r="AH107" i="20"/>
  <c r="AJ107" i="20" s="1"/>
  <c r="AH110" i="20"/>
  <c r="AJ110" i="20" s="1"/>
  <c r="AH132" i="20"/>
  <c r="AJ132" i="20" s="1"/>
  <c r="AH140" i="20"/>
  <c r="AJ140" i="20" s="1"/>
  <c r="AH155" i="20"/>
  <c r="AJ155" i="20" s="1"/>
  <c r="AH123" i="20"/>
  <c r="AJ123" i="20" s="1"/>
  <c r="AH121" i="20"/>
  <c r="AJ121" i="20" s="1"/>
  <c r="AH116" i="20"/>
  <c r="AJ116" i="20" s="1"/>
  <c r="AH124" i="20"/>
  <c r="AJ124" i="20" s="1"/>
  <c r="AH157" i="20"/>
  <c r="AJ157" i="20" s="1"/>
  <c r="AH168" i="20"/>
  <c r="AJ168" i="20" s="1"/>
  <c r="AH40" i="20"/>
  <c r="AJ40" i="20" s="1"/>
  <c r="AH48" i="20"/>
  <c r="AJ48" i="20" s="1"/>
  <c r="AH80" i="20"/>
  <c r="AJ80" i="20" s="1"/>
  <c r="AH34" i="20"/>
  <c r="AJ34" i="20" s="1"/>
  <c r="AH42" i="20"/>
  <c r="AJ42" i="20" s="1"/>
  <c r="AH50" i="20"/>
  <c r="AJ50" i="20" s="1"/>
  <c r="AH90" i="20"/>
  <c r="AJ90" i="20" s="1"/>
  <c r="AH109" i="20"/>
  <c r="AJ109" i="20" s="1"/>
  <c r="AH111" i="20"/>
  <c r="AJ111" i="20" s="1"/>
  <c r="AH113" i="20"/>
  <c r="AJ113" i="20" s="1"/>
  <c r="AH131" i="20"/>
  <c r="AJ131" i="20" s="1"/>
  <c r="AH158" i="20"/>
  <c r="AJ158" i="20" s="1"/>
  <c r="AH148" i="20"/>
  <c r="AJ148" i="20" s="1"/>
  <c r="AH144" i="20"/>
  <c r="AJ144" i="20" s="1"/>
  <c r="AH149" i="20"/>
  <c r="AJ149" i="20" s="1"/>
  <c r="AH32" i="20"/>
  <c r="AJ32" i="20" s="1"/>
  <c r="AH56" i="20"/>
  <c r="AJ56" i="20" s="1"/>
  <c r="AH62" i="20"/>
  <c r="AJ62" i="20" s="1"/>
  <c r="AH70" i="20"/>
  <c r="AJ70" i="20" s="1"/>
  <c r="AH78" i="20"/>
  <c r="AJ78" i="20" s="1"/>
  <c r="AH93" i="20"/>
  <c r="AJ93" i="20" s="1"/>
  <c r="AH66" i="20"/>
  <c r="AJ66" i="20" s="1"/>
  <c r="AH74" i="20"/>
  <c r="AJ74" i="20" s="1"/>
  <c r="AH82" i="20"/>
  <c r="AJ82" i="20" s="1"/>
  <c r="AH57" i="20"/>
  <c r="AJ57" i="20" s="1"/>
  <c r="AH65" i="20"/>
  <c r="AJ65" i="20" s="1"/>
  <c r="AH73" i="20"/>
  <c r="AJ73" i="20" s="1"/>
  <c r="AH81" i="20"/>
  <c r="AJ81" i="20" s="1"/>
  <c r="AH86" i="20"/>
  <c r="AJ86" i="20" s="1"/>
  <c r="AH94" i="20"/>
  <c r="AJ94" i="20" s="1"/>
  <c r="AH102" i="20"/>
  <c r="AJ102" i="20" s="1"/>
  <c r="AH129" i="20"/>
  <c r="AJ129" i="20" s="1"/>
  <c r="AH87" i="20"/>
  <c r="AJ87" i="20" s="1"/>
  <c r="AH95" i="20"/>
  <c r="AJ95" i="20" s="1"/>
  <c r="AH103" i="20"/>
  <c r="AJ103" i="20" s="1"/>
  <c r="AH139" i="20"/>
  <c r="AJ139" i="20" s="1"/>
  <c r="AH150" i="20"/>
  <c r="AJ150" i="20" s="1"/>
  <c r="AH156" i="20"/>
  <c r="AJ156" i="20" s="1"/>
  <c r="AH38" i="20"/>
  <c r="AJ38" i="20" s="1"/>
  <c r="AH46" i="20"/>
  <c r="AJ46" i="20" s="1"/>
  <c r="AH54" i="20"/>
  <c r="AJ54" i="20" s="1"/>
  <c r="AH72" i="20"/>
  <c r="AJ72" i="20" s="1"/>
  <c r="AH63" i="20"/>
  <c r="AJ63" i="20" s="1"/>
  <c r="AH71" i="20"/>
  <c r="AJ71" i="20" s="1"/>
  <c r="AH79" i="20"/>
  <c r="AJ79" i="20" s="1"/>
  <c r="AH112" i="20"/>
  <c r="AJ112" i="20" s="1"/>
  <c r="AH96" i="20"/>
  <c r="AJ96" i="20" s="1"/>
  <c r="AH104" i="20"/>
  <c r="AJ104" i="20" s="1"/>
  <c r="AH125" i="20"/>
  <c r="AJ125" i="20" s="1"/>
  <c r="AH147" i="20"/>
  <c r="AJ147" i="20" s="1"/>
  <c r="AH163" i="20"/>
  <c r="AJ163" i="20" s="1"/>
  <c r="AH137" i="20"/>
  <c r="AJ137" i="20" s="1"/>
  <c r="AH146" i="20"/>
  <c r="AJ146" i="20" s="1"/>
  <c r="AH85" i="20"/>
  <c r="AJ85" i="20" s="1"/>
  <c r="AH60" i="20"/>
  <c r="AJ60" i="20" s="1"/>
  <c r="AH35" i="20"/>
  <c r="AJ35" i="20" s="1"/>
  <c r="AH43" i="20"/>
  <c r="AJ43" i="20" s="1"/>
  <c r="AH51" i="20"/>
  <c r="AJ51" i="20" s="1"/>
  <c r="AH58" i="20"/>
  <c r="AJ58" i="20" s="1"/>
  <c r="AH61" i="20"/>
  <c r="AJ61" i="20" s="1"/>
  <c r="AH69" i="20"/>
  <c r="AJ69" i="20" s="1"/>
  <c r="AH77" i="20"/>
  <c r="AJ77" i="20" s="1"/>
  <c r="AH59" i="20"/>
  <c r="AJ59" i="20" s="1"/>
  <c r="AH67" i="20"/>
  <c r="AJ67" i="20" s="1"/>
  <c r="AH75" i="20"/>
  <c r="AJ75" i="20" s="1"/>
  <c r="AH84" i="20"/>
  <c r="AJ84" i="20" s="1"/>
  <c r="AH117" i="20"/>
  <c r="AJ117" i="20" s="1"/>
  <c r="AH92" i="20"/>
  <c r="AJ92" i="20" s="1"/>
  <c r="AH100" i="20"/>
  <c r="AJ100" i="20" s="1"/>
  <c r="AH108" i="20"/>
  <c r="AJ108" i="20" s="1"/>
  <c r="AH89" i="20"/>
  <c r="AJ89" i="20" s="1"/>
  <c r="AH97" i="20"/>
  <c r="AJ97" i="20" s="1"/>
  <c r="AH105" i="20"/>
  <c r="AJ105" i="20" s="1"/>
  <c r="AH120" i="20"/>
  <c r="AJ120" i="20" s="1"/>
  <c r="AH128" i="20"/>
  <c r="AJ128" i="20" s="1"/>
  <c r="AH151" i="20"/>
  <c r="AJ151" i="20" s="1"/>
  <c r="AH135" i="20"/>
  <c r="AJ135" i="20" s="1"/>
  <c r="AH143" i="20"/>
  <c r="AJ143" i="20" s="1"/>
  <c r="AH142" i="20"/>
  <c r="AJ142" i="20" s="1"/>
  <c r="AH141" i="20"/>
  <c r="AJ141" i="20" s="1"/>
  <c r="AH36" i="20"/>
  <c r="AJ36" i="20" s="1"/>
  <c r="AH44" i="20"/>
  <c r="AJ44" i="20" s="1"/>
  <c r="AH52" i="20"/>
  <c r="AJ52" i="20" s="1"/>
  <c r="AH33" i="20"/>
  <c r="AJ33" i="20" s="1"/>
  <c r="AH41" i="20"/>
  <c r="AJ41" i="20" s="1"/>
  <c r="AH49" i="20"/>
  <c r="AJ49" i="20" s="1"/>
  <c r="AH101" i="20"/>
  <c r="AJ101" i="20" s="1"/>
  <c r="AH83" i="20"/>
  <c r="AJ83" i="20" s="1"/>
  <c r="AH134" i="20"/>
  <c r="AJ134" i="20" s="1"/>
  <c r="AH114" i="20"/>
  <c r="AJ114" i="20" s="1"/>
  <c r="AH122" i="20"/>
  <c r="AJ122" i="20" s="1"/>
  <c r="AH133" i="20"/>
  <c r="AJ133" i="20" s="1"/>
  <c r="AH119" i="20"/>
  <c r="AJ119" i="20" s="1"/>
  <c r="AH127" i="20"/>
  <c r="AJ127" i="20" s="1"/>
  <c r="AH154" i="20"/>
  <c r="AJ154" i="20" s="1"/>
  <c r="AH159" i="20"/>
  <c r="AJ159" i="20" s="1"/>
  <c r="AH175" i="20"/>
  <c r="AJ175" i="20" s="1"/>
  <c r="AH198" i="20"/>
  <c r="AJ198" i="20" s="1"/>
  <c r="AH195" i="20"/>
  <c r="AJ195" i="20" s="1"/>
  <c r="AH203" i="20"/>
  <c r="AJ203" i="20" s="1"/>
  <c r="AH153" i="20"/>
  <c r="AJ153" i="20" s="1"/>
  <c r="AH161" i="20"/>
  <c r="AJ161" i="20" s="1"/>
  <c r="AH152" i="20"/>
  <c r="AJ152" i="20" s="1"/>
  <c r="AH160" i="20"/>
  <c r="AJ160" i="20" s="1"/>
  <c r="AH172" i="20"/>
  <c r="AJ172" i="20" s="1"/>
  <c r="AH171" i="20"/>
  <c r="AJ171" i="20" s="1"/>
  <c r="AH174" i="20"/>
  <c r="AJ174" i="20" s="1"/>
  <c r="AH182" i="20"/>
  <c r="AJ182" i="20" s="1"/>
  <c r="AH190" i="20"/>
  <c r="AJ190" i="20" s="1"/>
  <c r="AH188" i="20"/>
  <c r="AJ188" i="20" s="1"/>
  <c r="AH196" i="20"/>
  <c r="AJ196" i="20" s="1"/>
  <c r="AH205" i="20"/>
  <c r="AJ205" i="20" s="1"/>
  <c r="AH216" i="20"/>
  <c r="AJ216" i="20" s="1"/>
  <c r="AH224" i="20"/>
  <c r="AJ224" i="20" s="1"/>
  <c r="AH145" i="20"/>
  <c r="AJ145" i="20" s="1"/>
  <c r="AH169" i="20"/>
  <c r="AJ169" i="20" s="1"/>
  <c r="AH167" i="20"/>
  <c r="AJ167" i="20" s="1"/>
  <c r="AH180" i="20"/>
  <c r="AJ180" i="20" s="1"/>
  <c r="AH187" i="20"/>
  <c r="AJ187" i="20" s="1"/>
  <c r="AH209" i="20"/>
  <c r="AJ209" i="20" s="1"/>
  <c r="AH200" i="20"/>
  <c r="AJ200" i="20" s="1"/>
  <c r="AH208" i="20"/>
  <c r="AJ208" i="20" s="1"/>
  <c r="AH207" i="20"/>
  <c r="AJ207" i="20" s="1"/>
  <c r="AH204" i="20"/>
  <c r="AJ204" i="20" s="1"/>
  <c r="AH212" i="20"/>
  <c r="AJ212" i="20" s="1"/>
  <c r="AH219" i="20"/>
  <c r="AJ219" i="20" s="1"/>
  <c r="AH166" i="20"/>
  <c r="AJ166" i="20" s="1"/>
  <c r="AH179" i="20"/>
  <c r="AJ179" i="20" s="1"/>
  <c r="AH178" i="20"/>
  <c r="AJ178" i="20" s="1"/>
  <c r="AH192" i="20"/>
  <c r="AJ192" i="20" s="1"/>
  <c r="AH201" i="20"/>
  <c r="AJ201" i="20" s="1"/>
  <c r="AH170" i="20"/>
  <c r="AJ170" i="20" s="1"/>
  <c r="AH181" i="20"/>
  <c r="AJ181" i="20" s="1"/>
  <c r="AH193" i="20"/>
  <c r="AJ193" i="20" s="1"/>
  <c r="AH202" i="20"/>
  <c r="AJ202" i="20" s="1"/>
  <c r="AH210" i="20"/>
  <c r="AJ210" i="20" s="1"/>
  <c r="AH215" i="20"/>
  <c r="AJ215" i="20" s="1"/>
  <c r="AH223" i="20"/>
  <c r="AJ223" i="20" s="1"/>
  <c r="AH214" i="20"/>
  <c r="AJ214" i="20" s="1"/>
  <c r="AH222" i="20"/>
  <c r="AJ222" i="20" s="1"/>
  <c r="AH220" i="20"/>
  <c r="AJ220" i="20" s="1"/>
  <c r="AH176" i="20"/>
  <c r="AJ176" i="20" s="1"/>
  <c r="AH173" i="20"/>
  <c r="AJ173" i="20" s="1"/>
  <c r="AH177" i="20"/>
  <c r="AJ177" i="20" s="1"/>
  <c r="AH185" i="20"/>
  <c r="AJ185" i="20" s="1"/>
  <c r="AH184" i="20"/>
  <c r="AJ184" i="20" s="1"/>
  <c r="AH191" i="20"/>
  <c r="AJ191" i="20" s="1"/>
  <c r="AH197" i="20"/>
  <c r="AJ197" i="20" s="1"/>
  <c r="AH211" i="20"/>
  <c r="AJ211" i="20" s="1"/>
  <c r="AH213" i="20"/>
  <c r="AJ213" i="20" s="1"/>
  <c r="AH189" i="20"/>
  <c r="AJ189" i="20" s="1"/>
  <c r="AH218" i="20"/>
  <c r="AJ218" i="20" s="1"/>
  <c r="AH217" i="20"/>
  <c r="AJ217" i="20" s="1"/>
  <c r="AH225" i="20"/>
  <c r="AJ225" i="20" s="1"/>
  <c r="AH221" i="20"/>
  <c r="AJ221" i="20" s="1"/>
  <c r="AH164" i="20"/>
  <c r="AJ164" i="20" s="1"/>
  <c r="AH183" i="20"/>
  <c r="AJ183" i="20" s="1"/>
  <c r="AH186" i="20"/>
  <c r="AJ186" i="20" s="1"/>
  <c r="AH194" i="20"/>
  <c r="AJ194" i="20" s="1"/>
  <c r="AH199" i="20"/>
  <c r="AJ199" i="20" s="1"/>
  <c r="AH206" i="20"/>
  <c r="AJ206" i="20" s="1"/>
  <c r="S18" i="22"/>
  <c r="S34" i="22"/>
  <c r="S26" i="22"/>
  <c r="S9" i="22"/>
  <c r="S11" i="22"/>
  <c r="S19" i="22"/>
  <c r="S27" i="22"/>
  <c r="S35" i="22"/>
  <c r="S17" i="22"/>
  <c r="S25" i="22"/>
  <c r="S33" i="22"/>
  <c r="S8" i="22"/>
  <c r="S10" i="22"/>
  <c r="S7" i="22"/>
  <c r="S45" i="22"/>
  <c r="S16" i="22"/>
  <c r="S24" i="22"/>
  <c r="S96" i="22"/>
  <c r="AC96" i="22" s="1"/>
  <c r="S75" i="22"/>
  <c r="AC75" i="22" s="1"/>
  <c r="S83" i="22"/>
  <c r="S91" i="22"/>
  <c r="S138" i="22"/>
  <c r="S118" i="22"/>
  <c r="S134" i="22"/>
  <c r="S53" i="22"/>
  <c r="S43" i="22"/>
  <c r="S51" i="22"/>
  <c r="AC51" i="22" s="1"/>
  <c r="S59" i="22"/>
  <c r="S113" i="22"/>
  <c r="S94" i="22"/>
  <c r="S102" i="22"/>
  <c r="S110" i="22"/>
  <c r="S93" i="22"/>
  <c r="S101" i="22"/>
  <c r="S109" i="22"/>
  <c r="S137" i="22"/>
  <c r="S123" i="22"/>
  <c r="S131" i="22"/>
  <c r="S139" i="22"/>
  <c r="S155" i="22"/>
  <c r="S61" i="22"/>
  <c r="S12" i="22"/>
  <c r="S20" i="22"/>
  <c r="S28" i="22"/>
  <c r="S36" i="22"/>
  <c r="AC36" i="22" s="1"/>
  <c r="S44" i="22"/>
  <c r="S52" i="22"/>
  <c r="S60" i="22"/>
  <c r="S67" i="22"/>
  <c r="S42" i="22"/>
  <c r="S50" i="22"/>
  <c r="S58" i="22"/>
  <c r="S66" i="22"/>
  <c r="S78" i="22"/>
  <c r="S71" i="22"/>
  <c r="S79" i="22"/>
  <c r="S87" i="22"/>
  <c r="S73" i="22"/>
  <c r="S81" i="22"/>
  <c r="S89" i="22"/>
  <c r="S122" i="22"/>
  <c r="AC122" i="22" s="1"/>
  <c r="S100" i="22"/>
  <c r="S108" i="22"/>
  <c r="S116" i="22"/>
  <c r="S32" i="22"/>
  <c r="S15" i="22"/>
  <c r="S23" i="22"/>
  <c r="S31" i="22"/>
  <c r="S76" i="22"/>
  <c r="AC76" i="22" s="1"/>
  <c r="S84" i="22"/>
  <c r="S74" i="22"/>
  <c r="S82" i="22"/>
  <c r="S90" i="22"/>
  <c r="S97" i="22"/>
  <c r="S121" i="22"/>
  <c r="S39" i="22"/>
  <c r="S105" i="22"/>
  <c r="S98" i="22"/>
  <c r="S106" i="22"/>
  <c r="AC106" i="22" s="1"/>
  <c r="S114" i="22"/>
  <c r="S95" i="22"/>
  <c r="AC95" i="22" s="1"/>
  <c r="S103" i="22"/>
  <c r="S111" i="22"/>
  <c r="S129" i="22"/>
  <c r="S119" i="22"/>
  <c r="S127" i="22"/>
  <c r="S135" i="22"/>
  <c r="S143" i="22"/>
  <c r="S14" i="22"/>
  <c r="S22" i="22"/>
  <c r="S30" i="22"/>
  <c r="S38" i="22"/>
  <c r="AC38" i="22" s="1"/>
  <c r="S46" i="22"/>
  <c r="S54" i="22"/>
  <c r="S62" i="22"/>
  <c r="S69" i="22"/>
  <c r="S77" i="22"/>
  <c r="S85" i="22"/>
  <c r="S104" i="22"/>
  <c r="S99" i="22"/>
  <c r="S107" i="22"/>
  <c r="S115" i="22"/>
  <c r="S163" i="22"/>
  <c r="AC163" i="22" s="1"/>
  <c r="S120" i="22"/>
  <c r="S128" i="22"/>
  <c r="S136" i="22"/>
  <c r="S68" i="22"/>
  <c r="S86" i="22"/>
  <c r="S47" i="22"/>
  <c r="S55" i="22"/>
  <c r="AC55" i="22" s="1"/>
  <c r="S63" i="22"/>
  <c r="AC63" i="22" s="1"/>
  <c r="S92" i="22"/>
  <c r="S112" i="22"/>
  <c r="S117" i="22"/>
  <c r="S144" i="22"/>
  <c r="S13" i="22"/>
  <c r="S21" i="22"/>
  <c r="S29" i="22"/>
  <c r="S37" i="22"/>
  <c r="S70" i="22"/>
  <c r="S41" i="22"/>
  <c r="S49" i="22"/>
  <c r="S57" i="22"/>
  <c r="S65" i="22"/>
  <c r="AC65" i="22" s="1"/>
  <c r="S40" i="22"/>
  <c r="S48" i="22"/>
  <c r="S56" i="22"/>
  <c r="S64" i="22"/>
  <c r="S72" i="22"/>
  <c r="S80" i="22"/>
  <c r="AC80" i="22" s="1"/>
  <c r="S88" i="22"/>
  <c r="S130" i="22"/>
  <c r="S126" i="22"/>
  <c r="S142" i="22"/>
  <c r="S171" i="22"/>
  <c r="S177" i="22"/>
  <c r="S185" i="22"/>
  <c r="S192" i="22"/>
  <c r="S205" i="22"/>
  <c r="S225" i="22"/>
  <c r="AC225" i="22" s="1"/>
  <c r="S212" i="22"/>
  <c r="S202" i="22"/>
  <c r="S210" i="22"/>
  <c r="S220" i="22"/>
  <c r="S125" i="22"/>
  <c r="S133" i="22"/>
  <c r="S141" i="22"/>
  <c r="S146" i="22"/>
  <c r="S154" i="22"/>
  <c r="S162" i="22"/>
  <c r="S170" i="22"/>
  <c r="S200" i="22"/>
  <c r="S124" i="22"/>
  <c r="S132" i="22"/>
  <c r="S140" i="22"/>
  <c r="S184" i="22"/>
  <c r="S198" i="22"/>
  <c r="S189" i="22"/>
  <c r="S197" i="22"/>
  <c r="S211" i="22"/>
  <c r="S178" i="22"/>
  <c r="S193" i="22"/>
  <c r="S190" i="22"/>
  <c r="S188" i="22"/>
  <c r="S196" i="22"/>
  <c r="S217" i="22"/>
  <c r="S215" i="22"/>
  <c r="S223" i="22"/>
  <c r="S214" i="22"/>
  <c r="S222" i="22"/>
  <c r="S153" i="22"/>
  <c r="S161" i="22"/>
  <c r="AC161" i="22" s="1"/>
  <c r="S169" i="22"/>
  <c r="S176" i="22"/>
  <c r="S183" i="22"/>
  <c r="S181" i="22"/>
  <c r="S180" i="22"/>
  <c r="S195" i="22"/>
  <c r="S203" i="22"/>
  <c r="S216" i="22"/>
  <c r="S221" i="22"/>
  <c r="S147" i="22"/>
  <c r="S148" i="22"/>
  <c r="S145" i="22"/>
  <c r="S152" i="22"/>
  <c r="S160" i="22"/>
  <c r="S168" i="22"/>
  <c r="S175" i="22"/>
  <c r="S150" i="22"/>
  <c r="S158" i="22"/>
  <c r="S166" i="22"/>
  <c r="S174" i="22"/>
  <c r="S149" i="22"/>
  <c r="S207" i="22"/>
  <c r="S224" i="22"/>
  <c r="AC224" i="22" s="1"/>
  <c r="S201" i="22"/>
  <c r="S213" i="22"/>
  <c r="S156" i="22"/>
  <c r="S164" i="22"/>
  <c r="S172" i="22"/>
  <c r="S186" i="22"/>
  <c r="S151" i="22"/>
  <c r="S159" i="22"/>
  <c r="S167" i="22"/>
  <c r="S157" i="22"/>
  <c r="S165" i="22"/>
  <c r="AC165" i="22" s="1"/>
  <c r="S173" i="22"/>
  <c r="S179" i="22"/>
  <c r="S187" i="22"/>
  <c r="S206" i="22"/>
  <c r="S191" i="22"/>
  <c r="S199" i="22"/>
  <c r="S204" i="22"/>
  <c r="S209" i="22"/>
  <c r="S208" i="22"/>
  <c r="S218" i="22"/>
  <c r="S226" i="22"/>
  <c r="S219" i="22"/>
  <c r="AC219" i="22" s="1"/>
  <c r="S194" i="22"/>
  <c r="S182" i="22"/>
  <c r="AK26" i="22"/>
  <c r="AK24" i="22"/>
  <c r="AM24" i="22" s="1"/>
  <c r="AK53" i="22"/>
  <c r="AM53" i="22" s="1"/>
  <c r="AK17" i="22"/>
  <c r="AK33" i="22"/>
  <c r="AK10" i="22"/>
  <c r="AK34" i="22"/>
  <c r="AK47" i="22"/>
  <c r="AK55" i="22"/>
  <c r="AK130" i="22"/>
  <c r="AK112" i="22"/>
  <c r="AM112" i="22" s="1"/>
  <c r="AK92" i="22"/>
  <c r="AK127" i="22"/>
  <c r="AM127" i="22" s="1"/>
  <c r="AK143" i="22"/>
  <c r="AK13" i="22"/>
  <c r="AK49" i="22"/>
  <c r="AK65" i="22"/>
  <c r="AK40" i="22"/>
  <c r="AK72" i="22"/>
  <c r="AM72" i="22" s="1"/>
  <c r="AK88" i="22"/>
  <c r="AM88" i="22" s="1"/>
  <c r="AK122" i="22"/>
  <c r="AM122" i="22" s="1"/>
  <c r="AK144" i="22"/>
  <c r="AK137" i="22"/>
  <c r="AK118" i="22"/>
  <c r="AM118" i="22" s="1"/>
  <c r="AK91" i="22"/>
  <c r="AK101" i="22"/>
  <c r="AK109" i="22"/>
  <c r="AM109" i="22" s="1"/>
  <c r="AK171" i="22"/>
  <c r="AM171" i="22" s="1"/>
  <c r="AK39" i="22"/>
  <c r="AK12" i="22"/>
  <c r="AM12" i="22" s="1"/>
  <c r="AK52" i="22"/>
  <c r="AM52" i="22" s="1"/>
  <c r="AK67" i="22"/>
  <c r="AK86" i="22"/>
  <c r="AK81" i="22"/>
  <c r="AM81" i="22" s="1"/>
  <c r="AK147" i="22"/>
  <c r="AK100" i="22"/>
  <c r="AM100" i="22" s="1"/>
  <c r="AK59" i="22"/>
  <c r="AK50" i="22"/>
  <c r="AM50" i="22" s="1"/>
  <c r="AK58" i="22"/>
  <c r="AM58" i="22" s="1"/>
  <c r="AK94" i="22"/>
  <c r="AK110" i="22"/>
  <c r="AK15" i="22"/>
  <c r="AM15" i="22" s="1"/>
  <c r="AK98" i="22"/>
  <c r="AM98" i="22" s="1"/>
  <c r="AK114" i="22"/>
  <c r="AK163" i="22"/>
  <c r="AK38" i="22"/>
  <c r="AM38" i="22" s="1"/>
  <c r="AK54" i="22"/>
  <c r="AK62" i="22"/>
  <c r="AM62" i="22" s="1"/>
  <c r="AK84" i="22"/>
  <c r="AK129" i="22"/>
  <c r="AM129" i="22" s="1"/>
  <c r="AK99" i="22"/>
  <c r="AM99" i="22" s="1"/>
  <c r="AK164" i="22"/>
  <c r="AM164" i="22" s="1"/>
  <c r="AK145" i="22"/>
  <c r="AM145" i="22" s="1"/>
  <c r="AK153" i="22"/>
  <c r="AK168" i="22"/>
  <c r="AM168" i="22" s="1"/>
  <c r="AK159" i="22"/>
  <c r="AK167" i="22"/>
  <c r="AK173" i="22"/>
  <c r="AM173" i="22" s="1"/>
  <c r="AK216" i="22"/>
  <c r="AK201" i="22"/>
  <c r="AK226" i="22"/>
  <c r="AM226" i="22" s="1"/>
  <c r="AK182" i="22"/>
  <c r="AK206" i="22"/>
  <c r="AK191" i="22"/>
  <c r="AM191" i="22" s="1"/>
  <c r="AK204" i="22"/>
  <c r="AM204" i="22" s="1"/>
  <c r="AK212" i="22"/>
  <c r="AK133" i="22"/>
  <c r="AK146" i="22"/>
  <c r="AK154" i="22"/>
  <c r="AK124" i="22"/>
  <c r="AK140" i="22"/>
  <c r="AM140" i="22" s="1"/>
  <c r="AK192" i="22"/>
  <c r="AM192" i="22" s="1"/>
  <c r="AK198" i="22"/>
  <c r="AK196" i="22"/>
  <c r="AM196" i="22" s="1"/>
  <c r="AK224" i="22"/>
  <c r="AK184" i="22"/>
  <c r="AK180" i="22"/>
  <c r="AM180" i="22" s="1"/>
  <c r="AK195" i="22"/>
  <c r="AM195" i="22" s="1"/>
  <c r="AK174" i="22"/>
  <c r="AK225" i="22"/>
  <c r="AK207" i="22"/>
  <c r="AK222" i="22"/>
  <c r="AK221" i="22"/>
  <c r="T19" i="23"/>
  <c r="AD19" i="23" s="1"/>
  <c r="T11" i="23"/>
  <c r="AD11" i="23" s="1"/>
  <c r="T27" i="23"/>
  <c r="AD27" i="23" s="1"/>
  <c r="T10" i="23"/>
  <c r="AD10" i="23" s="1"/>
  <c r="T26" i="23"/>
  <c r="AD26" i="23" s="1"/>
  <c r="T18" i="23"/>
  <c r="AD18" i="23" s="1"/>
  <c r="T22" i="23"/>
  <c r="AD22" i="23" s="1"/>
  <c r="T13" i="23"/>
  <c r="AD13" i="23" s="1"/>
  <c r="T21" i="23"/>
  <c r="AD21" i="23" s="1"/>
  <c r="T29" i="23"/>
  <c r="AD29" i="23" s="1"/>
  <c r="T12" i="23"/>
  <c r="AD12" i="23" s="1"/>
  <c r="T20" i="23"/>
  <c r="AD20" i="23" s="1"/>
  <c r="T28" i="23"/>
  <c r="AD28" i="23" s="1"/>
  <c r="T43" i="23"/>
  <c r="AD43" i="23" s="1"/>
  <c r="T35" i="23"/>
  <c r="AD35" i="23" s="1"/>
  <c r="T7" i="23"/>
  <c r="AD7" i="23" s="1"/>
  <c r="T15" i="23"/>
  <c r="AD15" i="23" s="1"/>
  <c r="T23" i="23"/>
  <c r="AD23" i="23" s="1"/>
  <c r="T51" i="23"/>
  <c r="AD51" i="23" s="1"/>
  <c r="T64" i="23"/>
  <c r="AD64" i="23" s="1"/>
  <c r="T72" i="23"/>
  <c r="AD72" i="23" s="1"/>
  <c r="T80" i="23"/>
  <c r="AD80" i="23" s="1"/>
  <c r="T62" i="23"/>
  <c r="AD62" i="23" s="1"/>
  <c r="T70" i="23"/>
  <c r="AD70" i="23" s="1"/>
  <c r="T78" i="23"/>
  <c r="AD78" i="23" s="1"/>
  <c r="T86" i="23"/>
  <c r="AD86" i="23" s="1"/>
  <c r="T59" i="23"/>
  <c r="AD59" i="23" s="1"/>
  <c r="T67" i="23"/>
  <c r="AD67" i="23" s="1"/>
  <c r="T75" i="23"/>
  <c r="AD75" i="23" s="1"/>
  <c r="T83" i="23"/>
  <c r="AD83" i="23" s="1"/>
  <c r="T14" i="23"/>
  <c r="AD14" i="23" s="1"/>
  <c r="T81" i="23"/>
  <c r="AD81" i="23" s="1"/>
  <c r="T88" i="23"/>
  <c r="AD88" i="23" s="1"/>
  <c r="T87" i="23"/>
  <c r="AD87" i="23" s="1"/>
  <c r="T61" i="23"/>
  <c r="AD61" i="23" s="1"/>
  <c r="T69" i="23"/>
  <c r="AD69" i="23" s="1"/>
  <c r="T77" i="23"/>
  <c r="AD77" i="23" s="1"/>
  <c r="T85" i="23"/>
  <c r="AD85" i="23" s="1"/>
  <c r="T66" i="23"/>
  <c r="AD66" i="23" s="1"/>
  <c r="T74" i="23"/>
  <c r="AD74" i="23" s="1"/>
  <c r="T82" i="23"/>
  <c r="T9" i="23"/>
  <c r="AD9" i="23" s="1"/>
  <c r="T17" i="23"/>
  <c r="AD17" i="23" s="1"/>
  <c r="T25" i="23"/>
  <c r="AD25" i="23" s="1"/>
  <c r="T73" i="23"/>
  <c r="AD73" i="23" s="1"/>
  <c r="T30" i="23"/>
  <c r="AD30" i="23" s="1"/>
  <c r="T38" i="23"/>
  <c r="AD38" i="23" s="1"/>
  <c r="T46" i="23"/>
  <c r="AD46" i="23" s="1"/>
  <c r="T54" i="23"/>
  <c r="AD54" i="23" s="1"/>
  <c r="T37" i="23"/>
  <c r="T45" i="23"/>
  <c r="AD45" i="23" s="1"/>
  <c r="T53" i="23"/>
  <c r="AD53" i="23" s="1"/>
  <c r="T34" i="23"/>
  <c r="AD34" i="23" s="1"/>
  <c r="T42" i="23"/>
  <c r="AD42" i="23" s="1"/>
  <c r="T50" i="23"/>
  <c r="AD50" i="23" s="1"/>
  <c r="T8" i="23"/>
  <c r="AD8" i="23" s="1"/>
  <c r="T16" i="23"/>
  <c r="AD16" i="23" s="1"/>
  <c r="T24" i="23"/>
  <c r="AD24" i="23" s="1"/>
  <c r="T36" i="23"/>
  <c r="AD36" i="23" s="1"/>
  <c r="T44" i="23"/>
  <c r="AD44" i="23" s="1"/>
  <c r="T52" i="23"/>
  <c r="AD52" i="23" s="1"/>
  <c r="T32" i="23"/>
  <c r="AD32" i="23" s="1"/>
  <c r="T40" i="23"/>
  <c r="AD40" i="23" s="1"/>
  <c r="T48" i="23"/>
  <c r="AD48" i="23" s="1"/>
  <c r="T56" i="23"/>
  <c r="T58" i="23"/>
  <c r="AD58" i="23" s="1"/>
  <c r="T33" i="23"/>
  <c r="AD33" i="23" s="1"/>
  <c r="T41" i="23"/>
  <c r="AD41" i="23" s="1"/>
  <c r="T49" i="23"/>
  <c r="AD49" i="23" s="1"/>
  <c r="T57" i="23"/>
  <c r="AD57" i="23" s="1"/>
  <c r="T65" i="23"/>
  <c r="AD65" i="23" s="1"/>
  <c r="T63" i="23"/>
  <c r="AD63" i="23" s="1"/>
  <c r="T71" i="23"/>
  <c r="AD71" i="23" s="1"/>
  <c r="T79" i="23"/>
  <c r="AD79" i="23" s="1"/>
  <c r="T60" i="23"/>
  <c r="AD60" i="23" s="1"/>
  <c r="T68" i="23"/>
  <c r="AD68" i="23" s="1"/>
  <c r="T76" i="23"/>
  <c r="AD76" i="23" s="1"/>
  <c r="T84" i="23"/>
  <c r="AD84" i="23" s="1"/>
  <c r="T31" i="23"/>
  <c r="AD31" i="23" s="1"/>
  <c r="T39" i="23"/>
  <c r="AD39" i="23" s="1"/>
  <c r="T47" i="23"/>
  <c r="AD47" i="23" s="1"/>
  <c r="T55" i="23"/>
  <c r="AD55" i="23" s="1"/>
  <c r="AL13" i="23"/>
  <c r="AL21" i="23"/>
  <c r="AN21" i="23" s="1"/>
  <c r="AL20" i="23"/>
  <c r="AN20" i="23" s="1"/>
  <c r="AL28" i="23"/>
  <c r="AL12" i="23"/>
  <c r="AN12" i="23" s="1"/>
  <c r="AL11" i="23"/>
  <c r="AN11" i="23" s="1"/>
  <c r="AL19" i="23"/>
  <c r="AN19" i="23" s="1"/>
  <c r="AL27" i="23"/>
  <c r="AN27" i="23" s="1"/>
  <c r="AL10" i="23"/>
  <c r="AN10" i="23" s="1"/>
  <c r="AL18" i="23"/>
  <c r="AN18" i="23" s="1"/>
  <c r="AL43" i="23"/>
  <c r="AN43" i="23" s="1"/>
  <c r="AL29" i="23"/>
  <c r="AN29" i="23" s="1"/>
  <c r="AL22" i="23"/>
  <c r="AL34" i="23"/>
  <c r="AN34" i="23" s="1"/>
  <c r="AL42" i="23"/>
  <c r="AN42" i="23" s="1"/>
  <c r="AL50" i="23"/>
  <c r="AN50" i="23" s="1"/>
  <c r="AL33" i="23"/>
  <c r="AL41" i="23"/>
  <c r="AL49" i="23"/>
  <c r="AN49" i="23" s="1"/>
  <c r="AL57" i="23"/>
  <c r="AN57" i="23" s="1"/>
  <c r="AL60" i="23"/>
  <c r="AN60" i="23" s="1"/>
  <c r="AL68" i="23"/>
  <c r="AN68" i="23" s="1"/>
  <c r="AL76" i="23"/>
  <c r="AL84" i="23"/>
  <c r="AN84" i="23" s="1"/>
  <c r="AL31" i="23"/>
  <c r="AN31" i="23" s="1"/>
  <c r="AL39" i="23"/>
  <c r="AN39" i="23" s="1"/>
  <c r="AL47" i="23"/>
  <c r="AN47" i="23" s="1"/>
  <c r="AL55" i="23"/>
  <c r="AN55" i="23" s="1"/>
  <c r="AL63" i="23"/>
  <c r="AN63" i="23" s="1"/>
  <c r="AL71" i="23"/>
  <c r="AN71" i="23" s="1"/>
  <c r="AL79" i="23"/>
  <c r="AL62" i="23"/>
  <c r="AL70" i="23"/>
  <c r="AN70" i="23" s="1"/>
  <c r="AL78" i="23"/>
  <c r="AN78" i="23" s="1"/>
  <c r="AL86" i="23"/>
  <c r="AL7" i="23"/>
  <c r="AN7" i="23" s="1"/>
  <c r="AL15" i="23"/>
  <c r="AL23" i="23"/>
  <c r="AN23" i="23" s="1"/>
  <c r="AL59" i="23"/>
  <c r="AN59" i="23" s="1"/>
  <c r="AL67" i="23"/>
  <c r="AN67" i="23" s="1"/>
  <c r="AL75" i="23"/>
  <c r="AL83" i="23"/>
  <c r="AN83" i="23" s="1"/>
  <c r="AL87" i="23"/>
  <c r="AN87" i="23" s="1"/>
  <c r="AL26" i="23"/>
  <c r="AN26" i="23" s="1"/>
  <c r="AL51" i="23"/>
  <c r="AL64" i="23"/>
  <c r="AN64" i="23" s="1"/>
  <c r="AL72" i="23"/>
  <c r="AL80" i="23"/>
  <c r="AN80" i="23" s="1"/>
  <c r="AL88" i="23"/>
  <c r="AL35" i="23"/>
  <c r="AL73" i="23"/>
  <c r="AN73" i="23" s="1"/>
  <c r="AL61" i="23"/>
  <c r="AN61" i="23" s="1"/>
  <c r="AL69" i="23"/>
  <c r="AN69" i="23" s="1"/>
  <c r="AL77" i="23"/>
  <c r="AL85" i="23"/>
  <c r="AN85" i="23" s="1"/>
  <c r="AL58" i="23"/>
  <c r="AN58" i="23" s="1"/>
  <c r="AL66" i="23"/>
  <c r="AN66" i="23" s="1"/>
  <c r="AL74" i="23"/>
  <c r="AL82" i="23"/>
  <c r="AL9" i="23"/>
  <c r="AN9" i="23" s="1"/>
  <c r="AL17" i="23"/>
  <c r="AN17" i="23" s="1"/>
  <c r="AL25" i="23"/>
  <c r="AN25" i="23" s="1"/>
  <c r="AL81" i="23"/>
  <c r="AN81" i="23" s="1"/>
  <c r="AL30" i="23"/>
  <c r="AL38" i="23"/>
  <c r="AL46" i="23"/>
  <c r="AN46" i="23" s="1"/>
  <c r="AL54" i="23"/>
  <c r="AN54" i="23" s="1"/>
  <c r="AL65" i="23"/>
  <c r="AN65" i="23" s="1"/>
  <c r="AL37" i="23"/>
  <c r="AL45" i="23"/>
  <c r="AN45" i="23" s="1"/>
  <c r="AL53" i="23"/>
  <c r="AN53" i="23" s="1"/>
  <c r="AL14" i="23"/>
  <c r="AN14" i="23" s="1"/>
  <c r="AL32" i="23"/>
  <c r="AN32" i="23" s="1"/>
  <c r="AL40" i="23"/>
  <c r="AN40" i="23" s="1"/>
  <c r="AL48" i="23"/>
  <c r="AN48" i="23" s="1"/>
  <c r="AL56" i="23"/>
  <c r="AN56" i="23" s="1"/>
  <c r="AL8" i="23"/>
  <c r="AN8" i="23" s="1"/>
  <c r="AL16" i="23"/>
  <c r="AN16" i="23" s="1"/>
  <c r="AL24" i="23"/>
  <c r="AN24" i="23" s="1"/>
  <c r="AL36" i="23"/>
  <c r="AN36" i="23" s="1"/>
  <c r="AL44" i="23"/>
  <c r="AN44" i="23" s="1"/>
  <c r="AL52" i="23"/>
  <c r="AN52" i="23" s="1"/>
  <c r="U33" i="24"/>
  <c r="Y33" i="24" s="1"/>
  <c r="U15" i="24"/>
  <c r="Y15" i="24" s="1"/>
  <c r="U55" i="24"/>
  <c r="Y55" i="24" s="1"/>
  <c r="U14" i="24"/>
  <c r="Y14" i="24" s="1"/>
  <c r="U47" i="24"/>
  <c r="Y47" i="24" s="1"/>
  <c r="U17" i="24"/>
  <c r="Y17" i="24" s="1"/>
  <c r="U9" i="24"/>
  <c r="Y9" i="24" s="1"/>
  <c r="U19" i="24"/>
  <c r="Y19" i="24" s="1"/>
  <c r="U8" i="24"/>
  <c r="Y8" i="24" s="1"/>
  <c r="U39" i="24"/>
  <c r="Y39" i="24" s="1"/>
  <c r="U21" i="24"/>
  <c r="Y21" i="24" s="1"/>
  <c r="U29" i="24"/>
  <c r="Y29" i="24" s="1"/>
  <c r="U37" i="24"/>
  <c r="Y37" i="24" s="1"/>
  <c r="U82" i="24"/>
  <c r="Y82" i="24" s="1"/>
  <c r="U44" i="24"/>
  <c r="Y44" i="24" s="1"/>
  <c r="U52" i="24"/>
  <c r="Y52" i="24" s="1"/>
  <c r="U60" i="24"/>
  <c r="Y60" i="24" s="1"/>
  <c r="U27" i="24"/>
  <c r="Y27" i="24" s="1"/>
  <c r="U23" i="24"/>
  <c r="Y23" i="24" s="1"/>
  <c r="U31" i="24"/>
  <c r="Y31" i="24" s="1"/>
  <c r="U22" i="24"/>
  <c r="Y22" i="24" s="1"/>
  <c r="U30" i="24"/>
  <c r="Y30" i="24" s="1"/>
  <c r="U46" i="24"/>
  <c r="Y46" i="24" s="1"/>
  <c r="U25" i="24"/>
  <c r="Y25" i="24" s="1"/>
  <c r="U16" i="24"/>
  <c r="Y16" i="24" s="1"/>
  <c r="U10" i="24"/>
  <c r="Y10" i="24" s="1"/>
  <c r="U26" i="24"/>
  <c r="Y26" i="24" s="1"/>
  <c r="U34" i="24"/>
  <c r="Y34" i="24" s="1"/>
  <c r="U66" i="24"/>
  <c r="Y66" i="24" s="1"/>
  <c r="U20" i="24"/>
  <c r="Y20" i="24" s="1"/>
  <c r="U28" i="24"/>
  <c r="Y28" i="24" s="1"/>
  <c r="U36" i="24"/>
  <c r="Y36" i="24" s="1"/>
  <c r="U18" i="24"/>
  <c r="Y18" i="24" s="1"/>
  <c r="U40" i="24"/>
  <c r="Y40" i="24" s="1"/>
  <c r="U38" i="24"/>
  <c r="Y38" i="24" s="1"/>
  <c r="U13" i="24"/>
  <c r="Y13" i="24" s="1"/>
  <c r="U24" i="24"/>
  <c r="Y24" i="24" s="1"/>
  <c r="U54" i="24"/>
  <c r="Y54" i="24" s="1"/>
  <c r="U35" i="24"/>
  <c r="Y35" i="24" s="1"/>
  <c r="U73" i="24"/>
  <c r="Y73" i="24" s="1"/>
  <c r="U48" i="24"/>
  <c r="Y48" i="24" s="1"/>
  <c r="U56" i="24"/>
  <c r="Y56" i="24" s="1"/>
  <c r="U45" i="24"/>
  <c r="Y45" i="24" s="1"/>
  <c r="U53" i="24"/>
  <c r="Y53" i="24" s="1"/>
  <c r="U7" i="24"/>
  <c r="Y7" i="24" s="1"/>
  <c r="U11" i="24"/>
  <c r="Y11" i="24" s="1"/>
  <c r="U74" i="24"/>
  <c r="Y74" i="24" s="1"/>
  <c r="U32" i="24"/>
  <c r="Y32" i="24" s="1"/>
  <c r="U12" i="24"/>
  <c r="Y12" i="24" s="1"/>
  <c r="U63" i="24"/>
  <c r="Y63" i="24" s="1"/>
  <c r="U43" i="24"/>
  <c r="Y43" i="24" s="1"/>
  <c r="U51" i="24"/>
  <c r="Y51" i="24" s="1"/>
  <c r="U59" i="24"/>
  <c r="Y59" i="24" s="1"/>
  <c r="U64" i="24"/>
  <c r="Y64" i="24" s="1"/>
  <c r="U72" i="24"/>
  <c r="Y72" i="24" s="1"/>
  <c r="U80" i="24"/>
  <c r="Y80" i="24" s="1"/>
  <c r="U61" i="24"/>
  <c r="Y61" i="24" s="1"/>
  <c r="U84" i="24"/>
  <c r="Y84" i="24" s="1"/>
  <c r="U94" i="24"/>
  <c r="Y94" i="24" s="1"/>
  <c r="U41" i="24"/>
  <c r="Y41" i="24" s="1"/>
  <c r="U49" i="24"/>
  <c r="Y49" i="24" s="1"/>
  <c r="U57" i="24"/>
  <c r="Y57" i="24" s="1"/>
  <c r="U77" i="24"/>
  <c r="Y77" i="24" s="1"/>
  <c r="U68" i="24"/>
  <c r="Y68" i="24" s="1"/>
  <c r="U76" i="24"/>
  <c r="Y76" i="24" s="1"/>
  <c r="U85" i="24"/>
  <c r="Y85" i="24" s="1"/>
  <c r="U71" i="24"/>
  <c r="Y71" i="24" s="1"/>
  <c r="U79" i="24"/>
  <c r="Y79" i="24" s="1"/>
  <c r="U95" i="24"/>
  <c r="Y95" i="24" s="1"/>
  <c r="U103" i="24"/>
  <c r="Y103" i="24" s="1"/>
  <c r="U98" i="24"/>
  <c r="Y98" i="24" s="1"/>
  <c r="U88" i="24"/>
  <c r="Y88" i="24" s="1"/>
  <c r="U99" i="24"/>
  <c r="Y99" i="24" s="1"/>
  <c r="U42" i="24"/>
  <c r="Y42" i="24" s="1"/>
  <c r="U50" i="24"/>
  <c r="Y50" i="24" s="1"/>
  <c r="U58" i="24"/>
  <c r="Y58" i="24" s="1"/>
  <c r="U67" i="24"/>
  <c r="Y67" i="24" s="1"/>
  <c r="U75" i="24"/>
  <c r="Y75" i="24" s="1"/>
  <c r="U83" i="24"/>
  <c r="Y83" i="24" s="1"/>
  <c r="U87" i="24"/>
  <c r="Y87" i="24" s="1"/>
  <c r="U89" i="24"/>
  <c r="Y89" i="24" s="1"/>
  <c r="U97" i="24"/>
  <c r="Y97" i="24" s="1"/>
  <c r="U105" i="24"/>
  <c r="Y105" i="24" s="1"/>
  <c r="U96" i="24"/>
  <c r="Y96" i="24" s="1"/>
  <c r="U104" i="24"/>
  <c r="Y104" i="24" s="1"/>
  <c r="U93" i="24"/>
  <c r="Y93" i="24" s="1"/>
  <c r="U101" i="24"/>
  <c r="Y101" i="24" s="1"/>
  <c r="U92" i="24"/>
  <c r="Y92" i="24" s="1"/>
  <c r="U100" i="24"/>
  <c r="Y100" i="24" s="1"/>
  <c r="U90" i="24"/>
  <c r="Y90" i="24" s="1"/>
  <c r="U106" i="24"/>
  <c r="Y106" i="24" s="1"/>
  <c r="U91" i="24"/>
  <c r="Y91" i="24" s="1"/>
  <c r="U65" i="24"/>
  <c r="Y65" i="24" s="1"/>
  <c r="U81" i="24"/>
  <c r="Y81" i="24" s="1"/>
  <c r="U62" i="24"/>
  <c r="Y62" i="24" s="1"/>
  <c r="U70" i="24"/>
  <c r="Y70" i="24" s="1"/>
  <c r="U78" i="24"/>
  <c r="Y78" i="24" s="1"/>
  <c r="U69" i="24"/>
  <c r="Y69" i="24" s="1"/>
  <c r="U86" i="24"/>
  <c r="Y86" i="24" s="1"/>
  <c r="U102" i="24"/>
  <c r="Y102" i="24" s="1"/>
  <c r="V23" i="18"/>
  <c r="V35" i="18"/>
  <c r="V43" i="18"/>
  <c r="V14" i="18"/>
  <c r="V46" i="18"/>
  <c r="V32" i="18"/>
  <c r="V30" i="18"/>
  <c r="V16" i="18"/>
  <c r="V48" i="18"/>
  <c r="V24" i="18"/>
  <c r="V11" i="18"/>
  <c r="V19" i="18"/>
  <c r="V27" i="18"/>
  <c r="V38" i="18"/>
  <c r="V40" i="18"/>
  <c r="V22" i="18"/>
  <c r="V13" i="18"/>
  <c r="Z13" i="18" s="1"/>
  <c r="V21" i="18"/>
  <c r="V9" i="18"/>
  <c r="V17" i="18"/>
  <c r="V25" i="18"/>
  <c r="V33" i="18"/>
  <c r="V41" i="18"/>
  <c r="V49" i="18"/>
  <c r="V15" i="18"/>
  <c r="V29" i="18"/>
  <c r="V37" i="18"/>
  <c r="V45" i="18"/>
  <c r="V7" i="18"/>
  <c r="V8" i="18"/>
  <c r="Z8" i="18" s="1"/>
  <c r="V47" i="18"/>
  <c r="V10" i="18"/>
  <c r="V50" i="18"/>
  <c r="V31" i="18"/>
  <c r="V18" i="18"/>
  <c r="V26" i="18"/>
  <c r="V44" i="18"/>
  <c r="V42" i="18"/>
  <c r="V12" i="18"/>
  <c r="V20" i="18"/>
  <c r="Z20" i="18" s="1"/>
  <c r="V28" i="18"/>
  <c r="V39" i="18"/>
  <c r="V36" i="18"/>
  <c r="V34" i="18"/>
  <c r="X32" i="20"/>
  <c r="X13" i="20"/>
  <c r="X21" i="20"/>
  <c r="X7" i="20"/>
  <c r="X12" i="20"/>
  <c r="X20" i="20"/>
  <c r="AB20" i="20" s="1"/>
  <c r="X11" i="20"/>
  <c r="X19" i="20"/>
  <c r="X27" i="20"/>
  <c r="AB27" i="20" s="1"/>
  <c r="X14" i="20"/>
  <c r="X22" i="20"/>
  <c r="X28" i="20"/>
  <c r="X51" i="20"/>
  <c r="X34" i="20"/>
  <c r="AB34" i="20" s="1"/>
  <c r="X30" i="20"/>
  <c r="AB30" i="20" s="1"/>
  <c r="X23" i="20"/>
  <c r="X10" i="20"/>
  <c r="X18" i="20"/>
  <c r="X26" i="20"/>
  <c r="AB26" i="20" s="1"/>
  <c r="X9" i="20"/>
  <c r="AB9" i="20" s="1"/>
  <c r="X17" i="20"/>
  <c r="X25" i="20"/>
  <c r="X15" i="20"/>
  <c r="AB15" i="20" s="1"/>
  <c r="X43" i="20"/>
  <c r="X8" i="20"/>
  <c r="X16" i="20"/>
  <c r="AB16" i="20" s="1"/>
  <c r="X24" i="20"/>
  <c r="AB24" i="20" s="1"/>
  <c r="X29" i="20"/>
  <c r="X35" i="20"/>
  <c r="AB35" i="20" s="1"/>
  <c r="X31" i="20"/>
  <c r="AB31" i="20" s="1"/>
  <c r="X39" i="20"/>
  <c r="X47" i="20"/>
  <c r="X55" i="20"/>
  <c r="X88" i="20"/>
  <c r="X87" i="20"/>
  <c r="X95" i="20"/>
  <c r="X103" i="20"/>
  <c r="X111" i="20"/>
  <c r="X119" i="20"/>
  <c r="X85" i="20"/>
  <c r="AB85" i="20" s="1"/>
  <c r="X93" i="20"/>
  <c r="AB93" i="20" s="1"/>
  <c r="X101" i="20"/>
  <c r="X109" i="20"/>
  <c r="AB109" i="20" s="1"/>
  <c r="X135" i="20"/>
  <c r="AB135" i="20" s="1"/>
  <c r="X114" i="20"/>
  <c r="X122" i="20"/>
  <c r="AB122" i="20" s="1"/>
  <c r="X131" i="20"/>
  <c r="X139" i="20"/>
  <c r="X154" i="20"/>
  <c r="X151" i="20"/>
  <c r="X40" i="20"/>
  <c r="AB40" i="20" s="1"/>
  <c r="X48" i="20"/>
  <c r="X56" i="20"/>
  <c r="X83" i="20"/>
  <c r="X125" i="20"/>
  <c r="X123" i="20"/>
  <c r="X148" i="20"/>
  <c r="X145" i="20"/>
  <c r="X153" i="20"/>
  <c r="X161" i="20"/>
  <c r="AB161" i="20" s="1"/>
  <c r="X36" i="20"/>
  <c r="AB36" i="20" s="1"/>
  <c r="X44" i="20"/>
  <c r="X52" i="20"/>
  <c r="X38" i="20"/>
  <c r="AB38" i="20" s="1"/>
  <c r="X46" i="20"/>
  <c r="X54" i="20"/>
  <c r="X84" i="20"/>
  <c r="X64" i="20"/>
  <c r="AB64" i="20" s="1"/>
  <c r="X72" i="20"/>
  <c r="X80" i="20"/>
  <c r="X89" i="20"/>
  <c r="X86" i="20"/>
  <c r="X112" i="20"/>
  <c r="X94" i="20"/>
  <c r="X102" i="20"/>
  <c r="AB102" i="20" s="1"/>
  <c r="X113" i="20"/>
  <c r="X132" i="20"/>
  <c r="AB132" i="20" s="1"/>
  <c r="X120" i="20"/>
  <c r="X128" i="20"/>
  <c r="X134" i="20"/>
  <c r="X147" i="20"/>
  <c r="AB147" i="20" s="1"/>
  <c r="X175" i="20"/>
  <c r="AB175" i="20" s="1"/>
  <c r="X60" i="20"/>
  <c r="X66" i="20"/>
  <c r="X74" i="20"/>
  <c r="X82" i="20"/>
  <c r="X62" i="20"/>
  <c r="AB62" i="20" s="1"/>
  <c r="X70" i="20"/>
  <c r="AB70" i="20" s="1"/>
  <c r="X78" i="20"/>
  <c r="X98" i="20"/>
  <c r="X106" i="20"/>
  <c r="X127" i="20"/>
  <c r="X130" i="20"/>
  <c r="X91" i="20"/>
  <c r="X99" i="20"/>
  <c r="AB99" i="20" s="1"/>
  <c r="X107" i="20"/>
  <c r="X136" i="20"/>
  <c r="X152" i="20"/>
  <c r="X160" i="20"/>
  <c r="X42" i="20"/>
  <c r="AB42" i="20" s="1"/>
  <c r="X50" i="20"/>
  <c r="X59" i="20"/>
  <c r="X67" i="20"/>
  <c r="AB67" i="20" s="1"/>
  <c r="X75" i="20"/>
  <c r="AB75" i="20" s="1"/>
  <c r="X61" i="20"/>
  <c r="X69" i="20"/>
  <c r="X77" i="20"/>
  <c r="X92" i="20"/>
  <c r="X100" i="20"/>
  <c r="X108" i="20"/>
  <c r="X117" i="20"/>
  <c r="X143" i="20"/>
  <c r="AB143" i="20" s="1"/>
  <c r="X121" i="20"/>
  <c r="X141" i="20"/>
  <c r="X76" i="20"/>
  <c r="X68" i="20"/>
  <c r="X57" i="20"/>
  <c r="X65" i="20"/>
  <c r="X73" i="20"/>
  <c r="AB73" i="20" s="1"/>
  <c r="X81" i="20"/>
  <c r="X97" i="20"/>
  <c r="X96" i="20"/>
  <c r="AB96" i="20" s="1"/>
  <c r="X104" i="20"/>
  <c r="X115" i="20"/>
  <c r="X116" i="20"/>
  <c r="X124" i="20"/>
  <c r="X140" i="20"/>
  <c r="X144" i="20"/>
  <c r="X137" i="20"/>
  <c r="X37" i="20"/>
  <c r="AB37" i="20" s="1"/>
  <c r="X45" i="20"/>
  <c r="X53" i="20"/>
  <c r="X58" i="20"/>
  <c r="X105" i="20"/>
  <c r="X63" i="20"/>
  <c r="X71" i="20"/>
  <c r="AB71" i="20" s="1"/>
  <c r="X79" i="20"/>
  <c r="AB79" i="20" s="1"/>
  <c r="X90" i="20"/>
  <c r="X110" i="20"/>
  <c r="X118" i="20"/>
  <c r="X126" i="20"/>
  <c r="AB126" i="20" s="1"/>
  <c r="X150" i="20"/>
  <c r="X146" i="20"/>
  <c r="X33" i="20"/>
  <c r="AB33" i="20" s="1"/>
  <c r="X41" i="20"/>
  <c r="X49" i="20"/>
  <c r="X138" i="20"/>
  <c r="X129" i="20"/>
  <c r="X142" i="20"/>
  <c r="X172" i="20"/>
  <c r="X133" i="20"/>
  <c r="X156" i="20"/>
  <c r="X155" i="20"/>
  <c r="X171" i="20"/>
  <c r="X178" i="20"/>
  <c r="X192" i="20"/>
  <c r="AB192" i="20" s="1"/>
  <c r="X222" i="20"/>
  <c r="AB222" i="20" s="1"/>
  <c r="X209" i="20"/>
  <c r="X213" i="20"/>
  <c r="X220" i="20"/>
  <c r="X149" i="20"/>
  <c r="X157" i="20"/>
  <c r="AB157" i="20" s="1"/>
  <c r="X163" i="20"/>
  <c r="AB163" i="20" s="1"/>
  <c r="X179" i="20"/>
  <c r="X176" i="20"/>
  <c r="AB176" i="20" s="1"/>
  <c r="X184" i="20"/>
  <c r="AB184" i="20" s="1"/>
  <c r="X189" i="20"/>
  <c r="X183" i="20"/>
  <c r="AB183" i="20" s="1"/>
  <c r="X199" i="20"/>
  <c r="X190" i="20"/>
  <c r="X198" i="20"/>
  <c r="X205" i="20"/>
  <c r="AB205" i="20" s="1"/>
  <c r="X204" i="20"/>
  <c r="AB204" i="20" s="1"/>
  <c r="X215" i="20"/>
  <c r="X223" i="20"/>
  <c r="X167" i="20"/>
  <c r="X158" i="20"/>
  <c r="AB158" i="20" s="1"/>
  <c r="X170" i="20"/>
  <c r="AB170" i="20" s="1"/>
  <c r="X194" i="20"/>
  <c r="X186" i="20"/>
  <c r="X174" i="20"/>
  <c r="X182" i="20"/>
  <c r="AB182" i="20" s="1"/>
  <c r="X188" i="20"/>
  <c r="X196" i="20"/>
  <c r="X212" i="20"/>
  <c r="X200" i="20"/>
  <c r="AB200" i="20" s="1"/>
  <c r="X208" i="20"/>
  <c r="AB208" i="20" s="1"/>
  <c r="X166" i="20"/>
  <c r="X162" i="20"/>
  <c r="X168" i="20"/>
  <c r="X185" i="20"/>
  <c r="X201" i="20"/>
  <c r="AB201" i="20" s="1"/>
  <c r="X197" i="20"/>
  <c r="X203" i="20"/>
  <c r="X206" i="20"/>
  <c r="X216" i="20"/>
  <c r="X224" i="20"/>
  <c r="X165" i="20"/>
  <c r="AB165" i="20" s="1"/>
  <c r="X173" i="20"/>
  <c r="X181" i="20"/>
  <c r="AB181" i="20" s="1"/>
  <c r="X195" i="20"/>
  <c r="X193" i="20"/>
  <c r="X211" i="20"/>
  <c r="X180" i="20"/>
  <c r="AB180" i="20" s="1"/>
  <c r="X221" i="20"/>
  <c r="X217" i="20"/>
  <c r="AB217" i="20" s="1"/>
  <c r="X225" i="20"/>
  <c r="AB225" i="20" s="1"/>
  <c r="X177" i="20"/>
  <c r="X214" i="20"/>
  <c r="X219" i="20"/>
  <c r="X218" i="20"/>
  <c r="X159" i="20"/>
  <c r="AB159" i="20" s="1"/>
  <c r="X164" i="20"/>
  <c r="X169" i="20"/>
  <c r="X191" i="20"/>
  <c r="AB191" i="20" s="1"/>
  <c r="X187" i="20"/>
  <c r="X207" i="20"/>
  <c r="X202" i="20"/>
  <c r="X210" i="20"/>
  <c r="AB210" i="20" s="1"/>
  <c r="R7" i="20"/>
  <c r="R12" i="20"/>
  <c r="R20" i="20"/>
  <c r="R28" i="20"/>
  <c r="R35" i="20"/>
  <c r="R29" i="20"/>
  <c r="R23" i="20"/>
  <c r="R14" i="20"/>
  <c r="R22" i="20"/>
  <c r="R10" i="20"/>
  <c r="R18" i="20"/>
  <c r="R26" i="20"/>
  <c r="R32" i="20"/>
  <c r="R34" i="20"/>
  <c r="R43" i="20"/>
  <c r="R9" i="20"/>
  <c r="R17" i="20"/>
  <c r="R25" i="20"/>
  <c r="R60" i="20"/>
  <c r="R8" i="20"/>
  <c r="R16" i="20"/>
  <c r="R24" i="20"/>
  <c r="R51" i="20"/>
  <c r="R58" i="20"/>
  <c r="R11" i="20"/>
  <c r="R19" i="20"/>
  <c r="R27" i="20"/>
  <c r="R13" i="20"/>
  <c r="R21" i="20"/>
  <c r="R30" i="20"/>
  <c r="R15" i="20"/>
  <c r="R38" i="20"/>
  <c r="R46" i="20"/>
  <c r="R54" i="20"/>
  <c r="R97" i="20"/>
  <c r="R117" i="20"/>
  <c r="R125" i="20"/>
  <c r="R120" i="20"/>
  <c r="R128" i="20"/>
  <c r="R169" i="20"/>
  <c r="R146" i="20"/>
  <c r="R145" i="20"/>
  <c r="R153" i="20"/>
  <c r="R161" i="20"/>
  <c r="R36" i="20"/>
  <c r="R44" i="20"/>
  <c r="R52" i="20"/>
  <c r="R62" i="20"/>
  <c r="R70" i="20"/>
  <c r="R78" i="20"/>
  <c r="R113" i="20"/>
  <c r="R91" i="20"/>
  <c r="R99" i="20"/>
  <c r="R107" i="20"/>
  <c r="R138" i="20"/>
  <c r="R140" i="20"/>
  <c r="R86" i="20"/>
  <c r="R66" i="20"/>
  <c r="R74" i="20"/>
  <c r="R82" i="20"/>
  <c r="R105" i="20"/>
  <c r="R61" i="20"/>
  <c r="R69" i="20"/>
  <c r="R77" i="20"/>
  <c r="R90" i="20"/>
  <c r="R98" i="20"/>
  <c r="R106" i="20"/>
  <c r="R92" i="20"/>
  <c r="R100" i="20"/>
  <c r="R108" i="20"/>
  <c r="R130" i="20"/>
  <c r="R121" i="20"/>
  <c r="R129" i="20"/>
  <c r="R148" i="20"/>
  <c r="R152" i="20"/>
  <c r="R160" i="20"/>
  <c r="R42" i="20"/>
  <c r="R50" i="20"/>
  <c r="R59" i="20"/>
  <c r="R67" i="20"/>
  <c r="R75" i="20"/>
  <c r="R83" i="20"/>
  <c r="R89" i="20"/>
  <c r="R127" i="20"/>
  <c r="R84" i="20"/>
  <c r="R115" i="20"/>
  <c r="R133" i="20"/>
  <c r="R141" i="20"/>
  <c r="R150" i="20"/>
  <c r="R137" i="20"/>
  <c r="R31" i="20"/>
  <c r="R39" i="20"/>
  <c r="R47" i="20"/>
  <c r="R55" i="20"/>
  <c r="R37" i="20"/>
  <c r="R45" i="20"/>
  <c r="R53" i="20"/>
  <c r="R57" i="20"/>
  <c r="R65" i="20"/>
  <c r="R73" i="20"/>
  <c r="R81" i="20"/>
  <c r="R63" i="20"/>
  <c r="R71" i="20"/>
  <c r="R79" i="20"/>
  <c r="R88" i="20"/>
  <c r="R96" i="20"/>
  <c r="R104" i="20"/>
  <c r="R112" i="20"/>
  <c r="R85" i="20"/>
  <c r="R93" i="20"/>
  <c r="R101" i="20"/>
  <c r="R109" i="20"/>
  <c r="R116" i="20"/>
  <c r="R124" i="20"/>
  <c r="R131" i="20"/>
  <c r="R139" i="20"/>
  <c r="R68" i="20"/>
  <c r="R40" i="20"/>
  <c r="R48" i="20"/>
  <c r="R56" i="20"/>
  <c r="R110" i="20"/>
  <c r="R118" i="20"/>
  <c r="R126" i="20"/>
  <c r="R123" i="20"/>
  <c r="R132" i="20"/>
  <c r="R33" i="20"/>
  <c r="R41" i="20"/>
  <c r="R49" i="20"/>
  <c r="R64" i="20"/>
  <c r="R72" i="20"/>
  <c r="R80" i="20"/>
  <c r="R119" i="20"/>
  <c r="R94" i="20"/>
  <c r="R102" i="20"/>
  <c r="R143" i="20"/>
  <c r="R114" i="20"/>
  <c r="R122" i="20"/>
  <c r="R142" i="20"/>
  <c r="R154" i="20"/>
  <c r="R76" i="20"/>
  <c r="R87" i="20"/>
  <c r="R95" i="20"/>
  <c r="R103" i="20"/>
  <c r="R111" i="20"/>
  <c r="R147" i="20"/>
  <c r="R134" i="20"/>
  <c r="R135" i="20"/>
  <c r="R136" i="20"/>
  <c r="R162" i="20"/>
  <c r="R144" i="20"/>
  <c r="R151" i="20"/>
  <c r="R166" i="20"/>
  <c r="R165" i="20"/>
  <c r="R173" i="20"/>
  <c r="R184" i="20"/>
  <c r="R174" i="20"/>
  <c r="R182" i="20"/>
  <c r="R188" i="20"/>
  <c r="R196" i="20"/>
  <c r="R205" i="20"/>
  <c r="R204" i="20"/>
  <c r="R212" i="20"/>
  <c r="R211" i="20"/>
  <c r="R200" i="20"/>
  <c r="R208" i="20"/>
  <c r="R215" i="20"/>
  <c r="R223" i="20"/>
  <c r="R170" i="20"/>
  <c r="R197" i="20"/>
  <c r="R216" i="20"/>
  <c r="R224" i="20"/>
  <c r="R179" i="20"/>
  <c r="R164" i="20"/>
  <c r="R177" i="20"/>
  <c r="R185" i="20"/>
  <c r="R181" i="20"/>
  <c r="R206" i="20"/>
  <c r="R214" i="20"/>
  <c r="R219" i="20"/>
  <c r="R218" i="20"/>
  <c r="R194" i="20"/>
  <c r="R180" i="20"/>
  <c r="R187" i="20"/>
  <c r="R195" i="20"/>
  <c r="R193" i="20"/>
  <c r="R207" i="20"/>
  <c r="R217" i="20"/>
  <c r="R225" i="20"/>
  <c r="R176" i="20"/>
  <c r="R191" i="20"/>
  <c r="R222" i="20"/>
  <c r="R213" i="20"/>
  <c r="R221" i="20"/>
  <c r="R183" i="20"/>
  <c r="R201" i="20"/>
  <c r="R203" i="20"/>
  <c r="R190" i="20"/>
  <c r="R198" i="20"/>
  <c r="R199" i="20"/>
  <c r="R202" i="20"/>
  <c r="R210" i="20"/>
  <c r="R159" i="20"/>
  <c r="R158" i="20"/>
  <c r="R168" i="20"/>
  <c r="R156" i="20"/>
  <c r="R155" i="20"/>
  <c r="R186" i="20"/>
  <c r="R209" i="20"/>
  <c r="R149" i="20"/>
  <c r="R157" i="20"/>
  <c r="R167" i="20"/>
  <c r="R172" i="20"/>
  <c r="R163" i="20"/>
  <c r="R171" i="20"/>
  <c r="R175" i="20"/>
  <c r="R189" i="20"/>
  <c r="R178" i="20"/>
  <c r="R192" i="20"/>
  <c r="R220" i="20"/>
  <c r="AH7" i="22"/>
  <c r="AJ7" i="22" s="1"/>
  <c r="AH19" i="22"/>
  <c r="AJ19" i="22" s="1"/>
  <c r="AH11" i="22"/>
  <c r="AJ11" i="22" s="1"/>
  <c r="AH35" i="22"/>
  <c r="AJ35" i="22" s="1"/>
  <c r="AH27" i="22"/>
  <c r="AJ27" i="22" s="1"/>
  <c r="AH17" i="22"/>
  <c r="AJ17" i="22" s="1"/>
  <c r="AH25" i="22"/>
  <c r="AJ25" i="22" s="1"/>
  <c r="AH46" i="22"/>
  <c r="AJ46" i="22" s="1"/>
  <c r="AH12" i="22"/>
  <c r="AJ12" i="22" s="1"/>
  <c r="AH20" i="22"/>
  <c r="AJ20" i="22" s="1"/>
  <c r="AH28" i="22"/>
  <c r="AJ28" i="22" s="1"/>
  <c r="AH36" i="22"/>
  <c r="AJ36" i="22" s="1"/>
  <c r="AH10" i="22"/>
  <c r="AJ10" i="22" s="1"/>
  <c r="AH18" i="22"/>
  <c r="AJ18" i="22" s="1"/>
  <c r="AH26" i="22"/>
  <c r="AJ26" i="22" s="1"/>
  <c r="AH34" i="22"/>
  <c r="AJ34" i="22" s="1"/>
  <c r="AH106" i="22"/>
  <c r="AJ106" i="22" s="1"/>
  <c r="AH9" i="22"/>
  <c r="AJ9" i="22" s="1"/>
  <c r="AH8" i="22"/>
  <c r="AJ8" i="22" s="1"/>
  <c r="AH33" i="22"/>
  <c r="AJ33" i="22" s="1"/>
  <c r="AH15" i="22"/>
  <c r="AJ15" i="22" s="1"/>
  <c r="AH23" i="22"/>
  <c r="AJ23" i="22" s="1"/>
  <c r="AH31" i="22"/>
  <c r="AJ31" i="22" s="1"/>
  <c r="AH39" i="22"/>
  <c r="AJ39" i="22" s="1"/>
  <c r="AH47" i="22"/>
  <c r="AJ47" i="22" s="1"/>
  <c r="AH55" i="22"/>
  <c r="AJ55" i="22" s="1"/>
  <c r="AH63" i="22"/>
  <c r="AJ63" i="22" s="1"/>
  <c r="AH71" i="22"/>
  <c r="AJ71" i="22" s="1"/>
  <c r="AH69" i="22"/>
  <c r="AJ69" i="22" s="1"/>
  <c r="AH77" i="22"/>
  <c r="AJ77" i="22" s="1"/>
  <c r="AH85" i="22"/>
  <c r="AJ85" i="22" s="1"/>
  <c r="AH116" i="22"/>
  <c r="AJ116" i="22" s="1"/>
  <c r="AH97" i="22"/>
  <c r="AJ97" i="22" s="1"/>
  <c r="AH70" i="22"/>
  <c r="AJ70" i="22" s="1"/>
  <c r="AH78" i="22"/>
  <c r="AJ78" i="22" s="1"/>
  <c r="AH86" i="22"/>
  <c r="AJ86" i="22" s="1"/>
  <c r="AH118" i="22"/>
  <c r="AJ118" i="22" s="1"/>
  <c r="AH98" i="22"/>
  <c r="AJ98" i="22" s="1"/>
  <c r="AH96" i="22"/>
  <c r="AJ96" i="22" s="1"/>
  <c r="AH104" i="22"/>
  <c r="AJ104" i="22" s="1"/>
  <c r="AH112" i="22"/>
  <c r="AJ112" i="22" s="1"/>
  <c r="AH92" i="22"/>
  <c r="AJ92" i="22" s="1"/>
  <c r="AH100" i="22"/>
  <c r="AJ100" i="22" s="1"/>
  <c r="AH108" i="22"/>
  <c r="AJ108" i="22" s="1"/>
  <c r="AH120" i="22"/>
  <c r="AJ120" i="22" s="1"/>
  <c r="AH128" i="22"/>
  <c r="AJ128" i="22" s="1"/>
  <c r="AH136" i="22"/>
  <c r="AJ136" i="22" s="1"/>
  <c r="AH144" i="22"/>
  <c r="AJ144" i="22" s="1"/>
  <c r="AH54" i="22"/>
  <c r="AJ54" i="22" s="1"/>
  <c r="AH42" i="22"/>
  <c r="AJ42" i="22" s="1"/>
  <c r="AH50" i="22"/>
  <c r="AJ50" i="22" s="1"/>
  <c r="AH58" i="22"/>
  <c r="AJ58" i="22" s="1"/>
  <c r="AH66" i="22"/>
  <c r="AJ66" i="22" s="1"/>
  <c r="AH40" i="22"/>
  <c r="AJ40" i="22" s="1"/>
  <c r="AH48" i="22"/>
  <c r="AJ48" i="22" s="1"/>
  <c r="AH56" i="22"/>
  <c r="AJ56" i="22" s="1"/>
  <c r="AH64" i="22"/>
  <c r="AJ64" i="22" s="1"/>
  <c r="AH138" i="22"/>
  <c r="AJ138" i="22" s="1"/>
  <c r="AH121" i="22"/>
  <c r="AJ121" i="22" s="1"/>
  <c r="AH129" i="22"/>
  <c r="AJ129" i="22" s="1"/>
  <c r="AH137" i="22"/>
  <c r="AJ137" i="22" s="1"/>
  <c r="AH156" i="22"/>
  <c r="AJ156" i="22" s="1"/>
  <c r="AH62" i="22"/>
  <c r="AJ62" i="22" s="1"/>
  <c r="AH14" i="22"/>
  <c r="AJ14" i="22" s="1"/>
  <c r="AH22" i="22"/>
  <c r="AJ22" i="22" s="1"/>
  <c r="AH30" i="22"/>
  <c r="AJ30" i="22" s="1"/>
  <c r="AH38" i="22"/>
  <c r="AJ38" i="22" s="1"/>
  <c r="AH68" i="22"/>
  <c r="AJ68" i="22" s="1"/>
  <c r="AH93" i="22"/>
  <c r="AJ93" i="22" s="1"/>
  <c r="AH113" i="22"/>
  <c r="AJ113" i="22" s="1"/>
  <c r="AH123" i="22"/>
  <c r="AJ123" i="22" s="1"/>
  <c r="AH41" i="22"/>
  <c r="AJ41" i="22" s="1"/>
  <c r="AH49" i="22"/>
  <c r="AJ49" i="22" s="1"/>
  <c r="AH57" i="22"/>
  <c r="AJ57" i="22" s="1"/>
  <c r="AH65" i="22"/>
  <c r="AJ65" i="22" s="1"/>
  <c r="AH79" i="22"/>
  <c r="AJ79" i="22" s="1"/>
  <c r="AH73" i="22"/>
  <c r="AJ73" i="22" s="1"/>
  <c r="AH81" i="22"/>
  <c r="AJ81" i="22" s="1"/>
  <c r="AH89" i="22"/>
  <c r="AJ89" i="22" s="1"/>
  <c r="AH119" i="22"/>
  <c r="AJ119" i="22" s="1"/>
  <c r="AH127" i="22"/>
  <c r="AJ127" i="22" s="1"/>
  <c r="AH135" i="22"/>
  <c r="AJ135" i="22" s="1"/>
  <c r="AH76" i="22"/>
  <c r="AJ76" i="22" s="1"/>
  <c r="AH84" i="22"/>
  <c r="AJ84" i="22" s="1"/>
  <c r="AH94" i="22"/>
  <c r="AJ94" i="22" s="1"/>
  <c r="AH102" i="22"/>
  <c r="AJ102" i="22" s="1"/>
  <c r="AH110" i="22"/>
  <c r="AJ110" i="22" s="1"/>
  <c r="AH131" i="22"/>
  <c r="AJ131" i="22" s="1"/>
  <c r="AH124" i="22"/>
  <c r="AJ124" i="22" s="1"/>
  <c r="AH132" i="22"/>
  <c r="AJ132" i="22" s="1"/>
  <c r="AH140" i="22"/>
  <c r="AJ140" i="22" s="1"/>
  <c r="AH72" i="22"/>
  <c r="AJ72" i="22" s="1"/>
  <c r="AH80" i="22"/>
  <c r="AJ80" i="22" s="1"/>
  <c r="AH88" i="22"/>
  <c r="AJ88" i="22" s="1"/>
  <c r="AH114" i="22"/>
  <c r="AJ114" i="22" s="1"/>
  <c r="AH13" i="22"/>
  <c r="AJ13" i="22" s="1"/>
  <c r="AH21" i="22"/>
  <c r="AJ21" i="22" s="1"/>
  <c r="AH29" i="22"/>
  <c r="AJ29" i="22" s="1"/>
  <c r="AH37" i="22"/>
  <c r="AJ37" i="22" s="1"/>
  <c r="AH45" i="22"/>
  <c r="AJ45" i="22" s="1"/>
  <c r="AH53" i="22"/>
  <c r="AJ53" i="22" s="1"/>
  <c r="AH61" i="22"/>
  <c r="AJ61" i="22" s="1"/>
  <c r="AH44" i="22"/>
  <c r="AJ44" i="22" s="1"/>
  <c r="AH52" i="22"/>
  <c r="AJ52" i="22" s="1"/>
  <c r="AH60" i="22"/>
  <c r="AJ60" i="22" s="1"/>
  <c r="AH43" i="22"/>
  <c r="AJ43" i="22" s="1"/>
  <c r="AH51" i="22"/>
  <c r="AJ51" i="22" s="1"/>
  <c r="AH59" i="22"/>
  <c r="AJ59" i="22" s="1"/>
  <c r="AH164" i="22"/>
  <c r="AJ164" i="22" s="1"/>
  <c r="AH130" i="22"/>
  <c r="AJ130" i="22" s="1"/>
  <c r="AH75" i="22"/>
  <c r="AJ75" i="22" s="1"/>
  <c r="AH83" i="22"/>
  <c r="AJ83" i="22" s="1"/>
  <c r="AH91" i="22"/>
  <c r="AJ91" i="22" s="1"/>
  <c r="AH74" i="22"/>
  <c r="AJ74" i="22" s="1"/>
  <c r="AH82" i="22"/>
  <c r="AJ82" i="22" s="1"/>
  <c r="AH90" i="22"/>
  <c r="AJ90" i="22" s="1"/>
  <c r="AH95" i="22"/>
  <c r="AJ95" i="22" s="1"/>
  <c r="AH103" i="22"/>
  <c r="AJ103" i="22" s="1"/>
  <c r="AH111" i="22"/>
  <c r="AJ111" i="22" s="1"/>
  <c r="AH101" i="22"/>
  <c r="AJ101" i="22" s="1"/>
  <c r="AH109" i="22"/>
  <c r="AJ109" i="22" s="1"/>
  <c r="AH122" i="22"/>
  <c r="AJ122" i="22" s="1"/>
  <c r="AH16" i="22"/>
  <c r="AJ16" i="22" s="1"/>
  <c r="AH24" i="22"/>
  <c r="AJ24" i="22" s="1"/>
  <c r="AH32" i="22"/>
  <c r="AJ32" i="22" s="1"/>
  <c r="AH67" i="22"/>
  <c r="AJ67" i="22" s="1"/>
  <c r="AH87" i="22"/>
  <c r="AJ87" i="22" s="1"/>
  <c r="AH105" i="22"/>
  <c r="AJ105" i="22" s="1"/>
  <c r="AH139" i="22"/>
  <c r="AJ139" i="22" s="1"/>
  <c r="AH99" i="22"/>
  <c r="AJ99" i="22" s="1"/>
  <c r="AH107" i="22"/>
  <c r="AJ107" i="22" s="1"/>
  <c r="AH115" i="22"/>
  <c r="AJ115" i="22" s="1"/>
  <c r="AH176" i="22"/>
  <c r="AJ176" i="22" s="1"/>
  <c r="AH175" i="22"/>
  <c r="AJ175" i="22" s="1"/>
  <c r="AH207" i="22"/>
  <c r="AJ207" i="22" s="1"/>
  <c r="AH184" i="22"/>
  <c r="AJ184" i="22" s="1"/>
  <c r="AH182" i="22"/>
  <c r="AJ182" i="22" s="1"/>
  <c r="AH194" i="22"/>
  <c r="AJ194" i="22" s="1"/>
  <c r="AH181" i="22"/>
  <c r="AJ181" i="22" s="1"/>
  <c r="AH208" i="22"/>
  <c r="AJ208" i="22" s="1"/>
  <c r="AH212" i="22"/>
  <c r="AJ212" i="22" s="1"/>
  <c r="AH216" i="22"/>
  <c r="AJ216" i="22" s="1"/>
  <c r="AH224" i="22"/>
  <c r="AJ224" i="22" s="1"/>
  <c r="AH215" i="22"/>
  <c r="AJ215" i="22" s="1"/>
  <c r="AH223" i="22"/>
  <c r="AJ223" i="22" s="1"/>
  <c r="AH214" i="22"/>
  <c r="AJ214" i="22" s="1"/>
  <c r="AH222" i="22"/>
  <c r="AJ222" i="22" s="1"/>
  <c r="AH172" i="22"/>
  <c r="AJ172" i="22" s="1"/>
  <c r="AH149" i="22"/>
  <c r="AJ149" i="22" s="1"/>
  <c r="AH157" i="22"/>
  <c r="AJ157" i="22" s="1"/>
  <c r="AH165" i="22"/>
  <c r="AJ165" i="22" s="1"/>
  <c r="AH173" i="22"/>
  <c r="AJ173" i="22" s="1"/>
  <c r="AH154" i="22"/>
  <c r="AJ154" i="22" s="1"/>
  <c r="AH162" i="22"/>
  <c r="AJ162" i="22" s="1"/>
  <c r="AH170" i="22"/>
  <c r="AJ170" i="22" s="1"/>
  <c r="AH145" i="22"/>
  <c r="AJ145" i="22" s="1"/>
  <c r="AH153" i="22"/>
  <c r="AJ153" i="22" s="1"/>
  <c r="AH161" i="22"/>
  <c r="AJ161" i="22" s="1"/>
  <c r="AH169" i="22"/>
  <c r="AJ169" i="22" s="1"/>
  <c r="AH152" i="22"/>
  <c r="AJ152" i="22" s="1"/>
  <c r="AH160" i="22"/>
  <c r="AJ160" i="22" s="1"/>
  <c r="AH168" i="22"/>
  <c r="AJ168" i="22" s="1"/>
  <c r="AH151" i="22"/>
  <c r="AJ151" i="22" s="1"/>
  <c r="AH159" i="22"/>
  <c r="AJ159" i="22" s="1"/>
  <c r="AH167" i="22"/>
  <c r="AJ167" i="22" s="1"/>
  <c r="AH180" i="22"/>
  <c r="AJ180" i="22" s="1"/>
  <c r="AH226" i="22"/>
  <c r="AJ226" i="22" s="1"/>
  <c r="AH219" i="22"/>
  <c r="AJ219" i="22" s="1"/>
  <c r="AH148" i="22"/>
  <c r="AJ148" i="22" s="1"/>
  <c r="AH146" i="22"/>
  <c r="AJ146" i="22" s="1"/>
  <c r="AH150" i="22"/>
  <c r="AJ150" i="22" s="1"/>
  <c r="AH158" i="22"/>
  <c r="AJ158" i="22" s="1"/>
  <c r="AH166" i="22"/>
  <c r="AJ166" i="22" s="1"/>
  <c r="AH174" i="22"/>
  <c r="AJ174" i="22" s="1"/>
  <c r="AH195" i="22"/>
  <c r="AJ195" i="22" s="1"/>
  <c r="AH183" i="22"/>
  <c r="AJ183" i="22" s="1"/>
  <c r="AH202" i="22"/>
  <c r="AJ202" i="22" s="1"/>
  <c r="AH210" i="22"/>
  <c r="AJ210" i="22" s="1"/>
  <c r="AH201" i="22"/>
  <c r="AJ201" i="22" s="1"/>
  <c r="AH209" i="22"/>
  <c r="AJ209" i="22" s="1"/>
  <c r="AH220" i="22"/>
  <c r="AJ220" i="22" s="1"/>
  <c r="AH187" i="22"/>
  <c r="AJ187" i="22" s="1"/>
  <c r="AH192" i="22"/>
  <c r="AJ192" i="22" s="1"/>
  <c r="AH205" i="22"/>
  <c r="AJ205" i="22" s="1"/>
  <c r="AH217" i="22"/>
  <c r="AJ217" i="22" s="1"/>
  <c r="AH143" i="22"/>
  <c r="AJ143" i="22" s="1"/>
  <c r="AH179" i="22"/>
  <c r="AJ179" i="22" s="1"/>
  <c r="AH178" i="22"/>
  <c r="AJ178" i="22" s="1"/>
  <c r="AH186" i="22"/>
  <c r="AJ186" i="22" s="1"/>
  <c r="AH203" i="22"/>
  <c r="AJ203" i="22" s="1"/>
  <c r="AH211" i="22"/>
  <c r="AJ211" i="22" s="1"/>
  <c r="AH213" i="22"/>
  <c r="AJ213" i="22" s="1"/>
  <c r="AH221" i="22"/>
  <c r="AJ221" i="22" s="1"/>
  <c r="AH126" i="22"/>
  <c r="AJ126" i="22" s="1"/>
  <c r="AH134" i="22"/>
  <c r="AJ134" i="22" s="1"/>
  <c r="AH142" i="22"/>
  <c r="AJ142" i="22" s="1"/>
  <c r="AH147" i="22"/>
  <c r="AJ147" i="22" s="1"/>
  <c r="AH155" i="22"/>
  <c r="AJ155" i="22" s="1"/>
  <c r="AH163" i="22"/>
  <c r="AJ163" i="22" s="1"/>
  <c r="AH171" i="22"/>
  <c r="AJ171" i="22" s="1"/>
  <c r="AH200" i="22"/>
  <c r="AJ200" i="22" s="1"/>
  <c r="AH193" i="22"/>
  <c r="AJ193" i="22" s="1"/>
  <c r="AH225" i="22"/>
  <c r="AJ225" i="22" s="1"/>
  <c r="AH117" i="22"/>
  <c r="AJ117" i="22" s="1"/>
  <c r="AH125" i="22"/>
  <c r="AJ125" i="22" s="1"/>
  <c r="AH133" i="22"/>
  <c r="AJ133" i="22" s="1"/>
  <c r="AH141" i="22"/>
  <c r="AJ141" i="22" s="1"/>
  <c r="AH191" i="22"/>
  <c r="AJ191" i="22" s="1"/>
  <c r="AH199" i="22"/>
  <c r="AJ199" i="22" s="1"/>
  <c r="AH190" i="22"/>
  <c r="AJ190" i="22" s="1"/>
  <c r="AH198" i="22"/>
  <c r="AJ198" i="22" s="1"/>
  <c r="AH177" i="22"/>
  <c r="AJ177" i="22" s="1"/>
  <c r="AH185" i="22"/>
  <c r="AJ185" i="22" s="1"/>
  <c r="AH188" i="22"/>
  <c r="AJ188" i="22" s="1"/>
  <c r="AH196" i="22"/>
  <c r="AJ196" i="22" s="1"/>
  <c r="AH206" i="22"/>
  <c r="AJ206" i="22" s="1"/>
  <c r="AH189" i="22"/>
  <c r="AJ189" i="22" s="1"/>
  <c r="AH197" i="22"/>
  <c r="AJ197" i="22" s="1"/>
  <c r="AH218" i="22"/>
  <c r="AJ218" i="22" s="1"/>
  <c r="AH204" i="22"/>
  <c r="AJ204" i="22" s="1"/>
  <c r="X7" i="16"/>
  <c r="X8" i="16"/>
  <c r="X9" i="16"/>
  <c r="AB9" i="16" s="1"/>
  <c r="X10" i="16"/>
  <c r="X11" i="16"/>
  <c r="X12" i="16"/>
  <c r="X13" i="16"/>
  <c r="X14" i="16"/>
  <c r="X15" i="16"/>
  <c r="AB15" i="16" s="1"/>
  <c r="X16" i="16"/>
  <c r="X17" i="16"/>
  <c r="AB17" i="16" s="1"/>
  <c r="X18" i="16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L16" i="16"/>
  <c r="AN16" i="16" s="1"/>
  <c r="AL17" i="16"/>
  <c r="AL18" i="16"/>
  <c r="AK6" i="16"/>
  <c r="AK15" i="16" s="1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V13" i="16"/>
  <c r="V14" i="16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C223" i="20" l="1"/>
  <c r="AB140" i="22"/>
  <c r="AB33" i="22"/>
  <c r="AB119" i="21"/>
  <c r="AC96" i="21"/>
  <c r="AC17" i="18"/>
  <c r="AC70" i="20"/>
  <c r="AC111" i="21"/>
  <c r="AC40" i="22"/>
  <c r="AC214" i="22"/>
  <c r="AC166" i="20"/>
  <c r="AC134" i="20"/>
  <c r="AC146" i="20"/>
  <c r="AC287" i="22"/>
  <c r="AC276" i="22"/>
  <c r="AC218" i="20"/>
  <c r="AC106" i="21"/>
  <c r="AC102" i="21"/>
  <c r="AC176" i="22"/>
  <c r="AC64" i="21"/>
  <c r="AD100" i="20"/>
  <c r="AC205" i="20"/>
  <c r="AC179" i="20"/>
  <c r="AC84" i="22"/>
  <c r="AD93" i="20"/>
  <c r="AD99" i="20"/>
  <c r="AD41" i="24"/>
  <c r="AC90" i="20"/>
  <c r="AD37" i="23"/>
  <c r="AC44" i="21"/>
  <c r="AN47" i="21"/>
  <c r="AD163" i="22"/>
  <c r="AB218" i="20"/>
  <c r="AN123" i="21"/>
  <c r="Z71" i="24"/>
  <c r="AB230" i="22"/>
  <c r="AB234" i="22"/>
  <c r="Z230" i="22"/>
  <c r="Z238" i="22"/>
  <c r="AB36" i="23"/>
  <c r="AC112" i="21"/>
  <c r="AC185" i="20"/>
  <c r="AC164" i="20"/>
  <c r="AC200" i="20"/>
  <c r="AC183" i="20"/>
  <c r="AC128" i="21"/>
  <c r="AC61" i="24"/>
  <c r="AC51" i="21"/>
  <c r="AC110" i="21"/>
  <c r="AC55" i="23"/>
  <c r="AC45" i="23"/>
  <c r="AD246" i="22"/>
  <c r="AC153" i="22"/>
  <c r="AB176" i="22"/>
  <c r="AB24" i="24"/>
  <c r="AB181" i="22"/>
  <c r="Z93" i="22"/>
  <c r="AB247" i="22"/>
  <c r="AB266" i="22"/>
  <c r="AC203" i="20"/>
  <c r="Z154" i="20"/>
  <c r="AC42" i="20"/>
  <c r="AC25" i="23"/>
  <c r="AN205" i="20"/>
  <c r="AC225" i="20"/>
  <c r="AC36" i="21"/>
  <c r="AC126" i="20"/>
  <c r="AN199" i="20"/>
  <c r="AC144" i="20"/>
  <c r="AC124" i="20"/>
  <c r="AC49" i="24"/>
  <c r="AD75" i="22"/>
  <c r="AC72" i="23"/>
  <c r="AC57" i="20"/>
  <c r="AC80" i="20"/>
  <c r="AC63" i="20"/>
  <c r="AC62" i="24"/>
  <c r="AC207" i="22"/>
  <c r="AB103" i="20"/>
  <c r="AB156" i="20"/>
  <c r="Z76" i="21"/>
  <c r="Z9" i="21"/>
  <c r="Z291" i="22"/>
  <c r="AN8" i="20"/>
  <c r="AC128" i="20"/>
  <c r="AC197" i="20"/>
  <c r="AD85" i="21"/>
  <c r="AC166" i="22"/>
  <c r="AC13" i="19"/>
  <c r="AC234" i="22"/>
  <c r="AC253" i="22"/>
  <c r="AM14" i="23"/>
  <c r="AB188" i="22"/>
  <c r="AK23" i="19"/>
  <c r="AM23" i="19" s="1"/>
  <c r="AK21" i="19"/>
  <c r="AM21" i="19" s="1"/>
  <c r="AD296" i="22"/>
  <c r="AD86" i="20"/>
  <c r="AD223" i="20"/>
  <c r="AD87" i="20"/>
  <c r="AD118" i="22"/>
  <c r="AD20" i="18"/>
  <c r="AD77" i="21"/>
  <c r="AD113" i="21"/>
  <c r="AD61" i="21"/>
  <c r="AD224" i="20"/>
  <c r="AD56" i="23"/>
  <c r="AD82" i="23"/>
  <c r="AD11" i="24"/>
  <c r="AD134" i="21"/>
  <c r="AD117" i="21"/>
  <c r="AD178" i="22"/>
  <c r="AK213" i="22"/>
  <c r="AK183" i="22"/>
  <c r="AM183" i="22" s="1"/>
  <c r="AK181" i="22"/>
  <c r="AM181" i="22" s="1"/>
  <c r="AK188" i="22"/>
  <c r="AM188" i="22" s="1"/>
  <c r="AK132" i="22"/>
  <c r="AM132" i="22" s="1"/>
  <c r="AK141" i="22"/>
  <c r="AM141" i="22" s="1"/>
  <c r="AK199" i="22"/>
  <c r="AM199" i="22" s="1"/>
  <c r="AK219" i="22"/>
  <c r="AM219" i="22" s="1"/>
  <c r="AK179" i="22"/>
  <c r="AM179" i="22" s="1"/>
  <c r="AK151" i="22"/>
  <c r="AM151" i="22" s="1"/>
  <c r="AK172" i="22"/>
  <c r="AM172" i="22" s="1"/>
  <c r="AK103" i="22"/>
  <c r="AM103" i="22" s="1"/>
  <c r="AK46" i="22"/>
  <c r="AM46" i="22" s="1"/>
  <c r="AK106" i="22"/>
  <c r="AM106" i="22" s="1"/>
  <c r="AK102" i="22"/>
  <c r="AK42" i="22"/>
  <c r="AM42" i="22" s="1"/>
  <c r="AK89" i="22"/>
  <c r="AK60" i="22"/>
  <c r="AK155" i="22"/>
  <c r="AM155" i="22" s="1"/>
  <c r="AK93" i="22"/>
  <c r="AM93" i="22" s="1"/>
  <c r="AK105" i="22"/>
  <c r="AM105" i="22" s="1"/>
  <c r="AK80" i="22"/>
  <c r="AM80" i="22" s="1"/>
  <c r="AK57" i="22"/>
  <c r="AM57" i="22" s="1"/>
  <c r="AK135" i="22"/>
  <c r="AM135" i="22" s="1"/>
  <c r="AK96" i="22"/>
  <c r="AM96" i="22" s="1"/>
  <c r="AK18" i="22"/>
  <c r="AK25" i="22"/>
  <c r="AM25" i="22" s="1"/>
  <c r="AK16" i="22"/>
  <c r="AM16" i="22" s="1"/>
  <c r="AK93" i="24"/>
  <c r="AK214" i="22"/>
  <c r="AM214" i="22" s="1"/>
  <c r="AK166" i="22"/>
  <c r="AM166" i="22" s="1"/>
  <c r="AK176" i="22"/>
  <c r="AM176" i="22" s="1"/>
  <c r="AK190" i="22"/>
  <c r="AM190" i="22" s="1"/>
  <c r="AK210" i="22"/>
  <c r="AM210" i="22" s="1"/>
  <c r="AK125" i="22"/>
  <c r="AK187" i="22"/>
  <c r="AM187" i="22" s="1"/>
  <c r="AK218" i="22"/>
  <c r="AM218" i="22" s="1"/>
  <c r="AK165" i="22"/>
  <c r="AM165" i="22" s="1"/>
  <c r="AK160" i="22"/>
  <c r="AM160" i="22" s="1"/>
  <c r="AK156" i="22"/>
  <c r="AM156" i="22" s="1"/>
  <c r="AK76" i="22"/>
  <c r="AM76" i="22" s="1"/>
  <c r="AK30" i="22"/>
  <c r="AM30" i="22" s="1"/>
  <c r="AK121" i="22"/>
  <c r="AM121" i="22" s="1"/>
  <c r="AK90" i="22"/>
  <c r="AM90" i="22" s="1"/>
  <c r="AK51" i="22"/>
  <c r="AM51" i="22" s="1"/>
  <c r="AK73" i="22"/>
  <c r="AM73" i="22" s="1"/>
  <c r="AK44" i="22"/>
  <c r="AM44" i="22" s="1"/>
  <c r="AK139" i="22"/>
  <c r="AM139" i="22" s="1"/>
  <c r="AK83" i="22"/>
  <c r="AM83" i="22" s="1"/>
  <c r="AK136" i="22"/>
  <c r="AK78" i="22"/>
  <c r="AM78" i="22" s="1"/>
  <c r="AK41" i="22"/>
  <c r="AM41" i="22" s="1"/>
  <c r="AK119" i="22"/>
  <c r="AM119" i="22" s="1"/>
  <c r="AK113" i="22"/>
  <c r="AM113" i="22" s="1"/>
  <c r="AK7" i="22"/>
  <c r="AM7" i="22" s="1"/>
  <c r="AK35" i="22"/>
  <c r="AM35" i="22" s="1"/>
  <c r="AK45" i="22"/>
  <c r="AM45" i="22" s="1"/>
  <c r="AK77" i="24"/>
  <c r="AM77" i="24" s="1"/>
  <c r="AK223" i="22"/>
  <c r="AM223" i="22" s="1"/>
  <c r="AK158" i="22"/>
  <c r="AM158" i="22" s="1"/>
  <c r="AK203" i="22"/>
  <c r="AK175" i="22"/>
  <c r="AM175" i="22" s="1"/>
  <c r="AK194" i="22"/>
  <c r="AK142" i="22"/>
  <c r="AK185" i="22"/>
  <c r="AM185" i="22" s="1"/>
  <c r="AK208" i="22"/>
  <c r="AM208" i="22" s="1"/>
  <c r="AK157" i="22"/>
  <c r="AM157" i="22" s="1"/>
  <c r="AK152" i="22"/>
  <c r="AM152" i="22" s="1"/>
  <c r="AK148" i="22"/>
  <c r="AM148" i="22" s="1"/>
  <c r="AK85" i="22"/>
  <c r="AM85" i="22" s="1"/>
  <c r="AK22" i="22"/>
  <c r="AM22" i="22" s="1"/>
  <c r="AK104" i="22"/>
  <c r="AM104" i="22" s="1"/>
  <c r="AK82" i="22"/>
  <c r="AK43" i="22"/>
  <c r="AM43" i="22" s="1"/>
  <c r="AK87" i="22"/>
  <c r="AM87" i="22" s="1"/>
  <c r="AK36" i="22"/>
  <c r="AM36" i="22" s="1"/>
  <c r="AK131" i="22"/>
  <c r="AM131" i="22" s="1"/>
  <c r="AK75" i="22"/>
  <c r="AM75" i="22" s="1"/>
  <c r="AK128" i="22"/>
  <c r="AM128" i="22" s="1"/>
  <c r="AK64" i="22"/>
  <c r="AM64" i="22" s="1"/>
  <c r="AK37" i="22"/>
  <c r="AK117" i="22"/>
  <c r="AM117" i="22" s="1"/>
  <c r="AK97" i="22"/>
  <c r="AM97" i="22" s="1"/>
  <c r="AK8" i="22"/>
  <c r="AM8" i="22" s="1"/>
  <c r="AK27" i="22"/>
  <c r="AM27" i="22" s="1"/>
  <c r="AK28" i="24"/>
  <c r="AK215" i="22"/>
  <c r="AM215" i="22" s="1"/>
  <c r="AK205" i="22"/>
  <c r="AM205" i="22" s="1"/>
  <c r="AK150" i="22"/>
  <c r="AK197" i="22"/>
  <c r="AM197" i="22" s="1"/>
  <c r="AK170" i="22"/>
  <c r="AM170" i="22" s="1"/>
  <c r="AK220" i="22"/>
  <c r="AM220" i="22" s="1"/>
  <c r="AK177" i="22"/>
  <c r="AM177" i="22" s="1"/>
  <c r="AK200" i="22"/>
  <c r="AM200" i="22" s="1"/>
  <c r="AK149" i="22"/>
  <c r="AM149" i="22" s="1"/>
  <c r="AK169" i="22"/>
  <c r="AM169" i="22" s="1"/>
  <c r="AK115" i="22"/>
  <c r="AK77" i="22"/>
  <c r="AM77" i="22" s="1"/>
  <c r="AK14" i="22"/>
  <c r="AK31" i="22"/>
  <c r="AK74" i="22"/>
  <c r="AM74" i="22" s="1"/>
  <c r="AK61" i="22"/>
  <c r="AM61" i="22" s="1"/>
  <c r="AK79" i="22"/>
  <c r="AM79" i="22" s="1"/>
  <c r="AK28" i="22"/>
  <c r="AK123" i="22"/>
  <c r="AM123" i="22" s="1"/>
  <c r="AK134" i="22"/>
  <c r="AM134" i="22" s="1"/>
  <c r="AK120" i="22"/>
  <c r="AM120" i="22" s="1"/>
  <c r="AK56" i="22"/>
  <c r="AM56" i="22" s="1"/>
  <c r="AK29" i="22"/>
  <c r="AM29" i="22" s="1"/>
  <c r="AK111" i="22"/>
  <c r="AM111" i="22" s="1"/>
  <c r="AK68" i="22"/>
  <c r="AM68" i="22" s="1"/>
  <c r="AK70" i="22"/>
  <c r="AM70" i="22" s="1"/>
  <c r="AK19" i="22"/>
  <c r="AM19" i="22" s="1"/>
  <c r="AK16" i="24"/>
  <c r="AM16" i="24" s="1"/>
  <c r="AK103" i="24"/>
  <c r="AM103" i="24" s="1"/>
  <c r="AK217" i="22"/>
  <c r="AM217" i="22" s="1"/>
  <c r="AK211" i="22"/>
  <c r="AM211" i="22" s="1"/>
  <c r="AK186" i="22"/>
  <c r="AM186" i="22" s="1"/>
  <c r="AK189" i="22"/>
  <c r="AM189" i="22" s="1"/>
  <c r="AK162" i="22"/>
  <c r="AM162" i="22" s="1"/>
  <c r="AK202" i="22"/>
  <c r="AM202" i="22" s="1"/>
  <c r="AK193" i="22"/>
  <c r="AM193" i="22" s="1"/>
  <c r="AK209" i="22"/>
  <c r="AK178" i="22"/>
  <c r="AM178" i="22" s="1"/>
  <c r="AK161" i="22"/>
  <c r="AM161" i="22" s="1"/>
  <c r="AK107" i="22"/>
  <c r="AM107" i="22" s="1"/>
  <c r="AK69" i="22"/>
  <c r="AM69" i="22" s="1"/>
  <c r="AK32" i="22"/>
  <c r="AM32" i="22" s="1"/>
  <c r="AK23" i="22"/>
  <c r="AM23" i="22" s="1"/>
  <c r="AK66" i="22"/>
  <c r="AM66" i="22" s="1"/>
  <c r="AK108" i="22"/>
  <c r="AM108" i="22" s="1"/>
  <c r="AK71" i="22"/>
  <c r="AM71" i="22" s="1"/>
  <c r="AK20" i="22"/>
  <c r="AM20" i="22" s="1"/>
  <c r="AK116" i="22"/>
  <c r="AM116" i="22" s="1"/>
  <c r="AK126" i="22"/>
  <c r="AM126" i="22" s="1"/>
  <c r="AK138" i="22"/>
  <c r="AM138" i="22" s="1"/>
  <c r="AK48" i="22"/>
  <c r="AM48" i="22" s="1"/>
  <c r="AK21" i="22"/>
  <c r="AM21" i="22" s="1"/>
  <c r="AK95" i="22"/>
  <c r="AK63" i="22"/>
  <c r="AM63" i="22" s="1"/>
  <c r="AK9" i="22"/>
  <c r="AM9" i="22" s="1"/>
  <c r="AK11" i="22"/>
  <c r="AM11" i="22" s="1"/>
  <c r="AK9" i="24"/>
  <c r="AM9" i="24" s="1"/>
  <c r="AN96" i="21"/>
  <c r="AN132" i="20"/>
  <c r="AN37" i="23"/>
  <c r="AN51" i="23"/>
  <c r="AN55" i="24"/>
  <c r="AN9" i="18"/>
  <c r="AN8" i="19"/>
  <c r="AN152" i="20"/>
  <c r="AN222" i="20"/>
  <c r="AN179" i="20"/>
  <c r="AN89" i="20"/>
  <c r="AN69" i="20"/>
  <c r="AN118" i="20"/>
  <c r="AN112" i="20"/>
  <c r="AN30" i="20"/>
  <c r="AN18" i="20"/>
  <c r="AN16" i="20"/>
  <c r="AN145" i="21"/>
  <c r="AN86" i="21"/>
  <c r="AN77" i="21"/>
  <c r="AN149" i="22"/>
  <c r="AN230" i="20"/>
  <c r="AN300" i="22"/>
  <c r="AN72" i="23"/>
  <c r="AN25" i="18"/>
  <c r="AN216" i="20"/>
  <c r="AN68" i="22"/>
  <c r="AN195" i="22"/>
  <c r="AN28" i="22"/>
  <c r="AN182" i="20"/>
  <c r="AN206" i="20"/>
  <c r="AN162" i="20"/>
  <c r="AN91" i="20"/>
  <c r="AN140" i="20"/>
  <c r="AN63" i="20"/>
  <c r="AN61" i="20"/>
  <c r="AN81" i="20"/>
  <c r="AN21" i="20"/>
  <c r="AN32" i="21"/>
  <c r="AN189" i="22"/>
  <c r="AN46" i="22"/>
  <c r="AN86" i="23"/>
  <c r="AN72" i="24"/>
  <c r="AN10" i="24"/>
  <c r="AN134" i="20"/>
  <c r="AN141" i="20"/>
  <c r="AN73" i="20"/>
  <c r="AN97" i="21"/>
  <c r="AN192" i="22"/>
  <c r="AN291" i="22"/>
  <c r="AN227" i="22"/>
  <c r="AN160" i="20"/>
  <c r="AN35" i="23"/>
  <c r="AN180" i="20"/>
  <c r="AN144" i="20"/>
  <c r="AN149" i="20"/>
  <c r="AN146" i="20"/>
  <c r="AN85" i="20"/>
  <c r="AN11" i="20"/>
  <c r="AN26" i="20"/>
  <c r="AN16" i="21"/>
  <c r="AN47" i="18"/>
  <c r="AN192" i="20"/>
  <c r="AN215" i="22"/>
  <c r="AN38" i="23"/>
  <c r="AN88" i="23"/>
  <c r="AN13" i="23"/>
  <c r="AN171" i="20"/>
  <c r="AN153" i="20"/>
  <c r="AN126" i="20"/>
  <c r="AN124" i="20"/>
  <c r="AN115" i="20"/>
  <c r="AN137" i="21"/>
  <c r="AN109" i="21"/>
  <c r="AN227" i="20"/>
  <c r="AN229" i="22"/>
  <c r="AN274" i="22"/>
  <c r="AN79" i="23"/>
  <c r="AN103" i="20"/>
  <c r="AN116" i="22"/>
  <c r="AN77" i="23"/>
  <c r="AN82" i="20"/>
  <c r="AN77" i="20"/>
  <c r="AN50" i="21"/>
  <c r="AN30" i="23"/>
  <c r="AN62" i="23"/>
  <c r="AN106" i="24"/>
  <c r="AN81" i="24"/>
  <c r="AN49" i="24"/>
  <c r="AN13" i="24"/>
  <c r="AN9" i="19"/>
  <c r="AN194" i="20"/>
  <c r="AN224" i="20"/>
  <c r="AN220" i="20"/>
  <c r="AN183" i="20"/>
  <c r="AN154" i="20"/>
  <c r="AN86" i="20"/>
  <c r="AN72" i="20"/>
  <c r="AN37" i="21"/>
  <c r="AM222" i="22"/>
  <c r="AM174" i="22"/>
  <c r="AM124" i="22"/>
  <c r="AM84" i="22"/>
  <c r="AM59" i="22"/>
  <c r="AM49" i="22"/>
  <c r="AM34" i="22"/>
  <c r="AM17" i="22"/>
  <c r="AM26" i="22"/>
  <c r="AM56" i="23"/>
  <c r="AM53" i="23"/>
  <c r="AM85" i="23"/>
  <c r="AM52" i="23"/>
  <c r="AM18" i="23"/>
  <c r="AK101" i="24"/>
  <c r="AM101" i="24" s="1"/>
  <c r="AK47" i="24"/>
  <c r="AM47" i="24" s="1"/>
  <c r="AK67" i="24"/>
  <c r="AM67" i="24" s="1"/>
  <c r="AK36" i="24"/>
  <c r="AM36" i="24" s="1"/>
  <c r="AK40" i="24"/>
  <c r="AM40" i="24" s="1"/>
  <c r="AK22" i="24"/>
  <c r="AM22" i="24" s="1"/>
  <c r="AM78" i="23"/>
  <c r="AM37" i="22"/>
  <c r="AM17" i="23"/>
  <c r="AM69" i="23"/>
  <c r="AM70" i="23"/>
  <c r="AM43" i="23"/>
  <c r="AK102" i="24"/>
  <c r="AM102" i="24" s="1"/>
  <c r="AK39" i="24"/>
  <c r="AM39" i="24" s="1"/>
  <c r="AK104" i="24"/>
  <c r="AM104" i="24" s="1"/>
  <c r="AK57" i="24"/>
  <c r="AK7" i="24"/>
  <c r="AK11" i="24"/>
  <c r="AM11" i="24" s="1"/>
  <c r="AM136" i="22"/>
  <c r="AM150" i="22"/>
  <c r="AM32" i="23"/>
  <c r="AK86" i="24"/>
  <c r="AM86" i="24" s="1"/>
  <c r="AK81" i="24"/>
  <c r="AM81" i="24" s="1"/>
  <c r="AK88" i="24"/>
  <c r="AK49" i="24"/>
  <c r="AM49" i="24" s="1"/>
  <c r="AK51" i="24"/>
  <c r="AK71" i="24"/>
  <c r="AM71" i="24" s="1"/>
  <c r="AM243" i="22"/>
  <c r="AK80" i="24"/>
  <c r="AM80" i="24" s="1"/>
  <c r="AK66" i="24"/>
  <c r="AK87" i="24"/>
  <c r="AM87" i="24" s="1"/>
  <c r="AK33" i="24"/>
  <c r="AK56" i="24"/>
  <c r="AM56" i="24" s="1"/>
  <c r="AK50" i="24"/>
  <c r="AM50" i="24" s="1"/>
  <c r="AM207" i="22"/>
  <c r="AM224" i="22"/>
  <c r="AM212" i="22"/>
  <c r="AM163" i="22"/>
  <c r="AM13" i="22"/>
  <c r="AM55" i="22"/>
  <c r="AM10" i="22"/>
  <c r="AM15" i="23"/>
  <c r="AK72" i="24"/>
  <c r="AM72" i="24" s="1"/>
  <c r="AK69" i="24"/>
  <c r="AK70" i="24"/>
  <c r="AM70" i="24" s="1"/>
  <c r="AK25" i="24"/>
  <c r="AM25" i="24" s="1"/>
  <c r="AK48" i="24"/>
  <c r="AM48" i="24" s="1"/>
  <c r="AK42" i="24"/>
  <c r="AM42" i="24" s="1"/>
  <c r="AM221" i="22"/>
  <c r="AM225" i="22"/>
  <c r="AM146" i="22"/>
  <c r="AM159" i="22"/>
  <c r="AM110" i="22"/>
  <c r="AM147" i="22"/>
  <c r="AM101" i="22"/>
  <c r="AM137" i="22"/>
  <c r="AM143" i="22"/>
  <c r="AM63" i="23"/>
  <c r="AK64" i="24"/>
  <c r="AM64" i="24" s="1"/>
  <c r="AK54" i="24"/>
  <c r="AK61" i="24"/>
  <c r="AM61" i="24" s="1"/>
  <c r="AK34" i="24"/>
  <c r="AK30" i="24"/>
  <c r="AM30" i="24" s="1"/>
  <c r="AK53" i="24"/>
  <c r="AM53" i="24" s="1"/>
  <c r="AM29" i="23"/>
  <c r="AM18" i="22"/>
  <c r="AM22" i="23"/>
  <c r="AK105" i="24"/>
  <c r="AM105" i="24" s="1"/>
  <c r="AK106" i="24"/>
  <c r="AM106" i="24" s="1"/>
  <c r="AK46" i="24"/>
  <c r="AM46" i="24" s="1"/>
  <c r="AK37" i="24"/>
  <c r="AM37" i="24" s="1"/>
  <c r="AK26" i="24"/>
  <c r="AM26" i="24" s="1"/>
  <c r="AK14" i="24"/>
  <c r="AK45" i="24"/>
  <c r="AM45" i="24" s="1"/>
  <c r="AC208" i="22"/>
  <c r="AC24" i="18"/>
  <c r="AN80" i="20"/>
  <c r="AC273" i="22"/>
  <c r="AC237" i="22"/>
  <c r="AC299" i="22"/>
  <c r="AC281" i="22"/>
  <c r="AC233" i="22"/>
  <c r="AC229" i="22"/>
  <c r="AC259" i="22"/>
  <c r="AC62" i="22"/>
  <c r="AC275" i="22"/>
  <c r="AC30" i="24"/>
  <c r="AC42" i="22"/>
  <c r="AC25" i="24"/>
  <c r="AC38" i="24"/>
  <c r="AB219" i="20"/>
  <c r="Z92" i="21"/>
  <c r="AB242" i="22"/>
  <c r="AB286" i="22"/>
  <c r="AB171" i="20"/>
  <c r="Z142" i="20"/>
  <c r="Z38" i="23"/>
  <c r="AB201" i="22"/>
  <c r="AM36" i="23"/>
  <c r="AN75" i="23"/>
  <c r="AC14" i="18"/>
  <c r="AC101" i="20"/>
  <c r="AN186" i="20"/>
  <c r="AC119" i="21"/>
  <c r="AC199" i="20"/>
  <c r="AB187" i="20"/>
  <c r="AN195" i="20"/>
  <c r="Z183" i="20"/>
  <c r="AC24" i="19"/>
  <c r="AC182" i="22"/>
  <c r="AC30" i="22"/>
  <c r="AC204" i="22"/>
  <c r="AC260" i="22"/>
  <c r="AC247" i="22"/>
  <c r="AC300" i="22"/>
  <c r="AC232" i="22"/>
  <c r="AC285" i="22"/>
  <c r="AC305" i="22"/>
  <c r="AC251" i="22"/>
  <c r="AC290" i="22"/>
  <c r="AC191" i="22"/>
  <c r="AC279" i="22"/>
  <c r="AC292" i="22"/>
  <c r="AC240" i="22"/>
  <c r="AC257" i="22"/>
  <c r="AC274" i="22"/>
  <c r="AC264" i="22"/>
  <c r="AC288" i="22"/>
  <c r="AC249" i="22"/>
  <c r="AC278" i="22"/>
  <c r="AC256" i="22"/>
  <c r="AC268" i="22"/>
  <c r="AC239" i="22"/>
  <c r="AN231" i="20"/>
  <c r="AC250" i="22"/>
  <c r="AC286" i="22"/>
  <c r="AC280" i="22"/>
  <c r="AC227" i="22"/>
  <c r="AC252" i="22"/>
  <c r="AC271" i="22"/>
  <c r="AC243" i="22"/>
  <c r="AC294" i="22"/>
  <c r="AC248" i="22"/>
  <c r="AC226" i="20"/>
  <c r="AC236" i="22"/>
  <c r="AC291" i="22"/>
  <c r="AC228" i="22"/>
  <c r="AC269" i="22"/>
  <c r="AC242" i="22"/>
  <c r="AC55" i="24"/>
  <c r="AC89" i="22"/>
  <c r="AC76" i="24"/>
  <c r="AC36" i="24"/>
  <c r="AC200" i="22"/>
  <c r="Z262" i="22"/>
  <c r="Z287" i="22"/>
  <c r="AB256" i="22"/>
  <c r="AB278" i="22"/>
  <c r="AB253" i="22"/>
  <c r="Z296" i="22"/>
  <c r="Z256" i="22"/>
  <c r="Z273" i="22"/>
  <c r="AB230" i="20"/>
  <c r="AB260" i="22"/>
  <c r="AB235" i="22"/>
  <c r="AB296" i="22"/>
  <c r="AB237" i="22"/>
  <c r="Z279" i="22"/>
  <c r="Z290" i="22"/>
  <c r="Z272" i="22"/>
  <c r="Z228" i="20"/>
  <c r="Z41" i="20"/>
  <c r="Z62" i="23"/>
  <c r="AB287" i="22"/>
  <c r="AB268" i="22"/>
  <c r="AB245" i="22"/>
  <c r="AB241" i="22"/>
  <c r="Z236" i="22"/>
  <c r="Z245" i="22"/>
  <c r="Z263" i="22"/>
  <c r="Z230" i="20"/>
  <c r="AB65" i="20"/>
  <c r="AB27" i="22"/>
  <c r="AB305" i="22"/>
  <c r="AB238" i="22"/>
  <c r="AB300" i="22"/>
  <c r="Z252" i="22"/>
  <c r="Z292" i="22"/>
  <c r="Z249" i="22"/>
  <c r="Z254" i="22"/>
  <c r="Z229" i="20"/>
  <c r="Z40" i="21"/>
  <c r="AB270" i="22"/>
  <c r="AB249" i="22"/>
  <c r="AB252" i="22"/>
  <c r="Z271" i="22"/>
  <c r="Z302" i="22"/>
  <c r="Z278" i="22"/>
  <c r="Z267" i="22"/>
  <c r="Z268" i="22"/>
  <c r="AB226" i="20"/>
  <c r="Z226" i="20"/>
  <c r="AB171" i="22"/>
  <c r="AB262" i="22"/>
  <c r="Z235" i="22"/>
  <c r="Z237" i="22"/>
  <c r="Z253" i="22"/>
  <c r="Z227" i="20"/>
  <c r="Z188" i="20"/>
  <c r="AB283" i="22"/>
  <c r="Z269" i="22"/>
  <c r="Z274" i="22"/>
  <c r="Z285" i="22"/>
  <c r="Z283" i="22"/>
  <c r="AN187" i="20"/>
  <c r="AC72" i="20"/>
  <c r="AC137" i="20"/>
  <c r="AM153" i="22"/>
  <c r="AC100" i="22"/>
  <c r="AC67" i="20"/>
  <c r="AC157" i="22"/>
  <c r="AK227" i="20"/>
  <c r="AM227" i="20" s="1"/>
  <c r="AK246" i="22"/>
  <c r="AM246" i="22" s="1"/>
  <c r="AK260" i="22"/>
  <c r="AM260" i="22" s="1"/>
  <c r="AK287" i="22"/>
  <c r="AM287" i="22" s="1"/>
  <c r="AK302" i="22"/>
  <c r="AM302" i="22" s="1"/>
  <c r="AK296" i="22"/>
  <c r="AM296" i="22" s="1"/>
  <c r="AK229" i="20"/>
  <c r="AK236" i="22"/>
  <c r="AM236" i="22" s="1"/>
  <c r="AK251" i="22"/>
  <c r="AM251" i="22" s="1"/>
  <c r="AK272" i="22"/>
  <c r="AM272" i="22" s="1"/>
  <c r="AK294" i="22"/>
  <c r="AM294" i="22" s="1"/>
  <c r="AK292" i="22"/>
  <c r="AM292" i="22" s="1"/>
  <c r="AK226" i="20"/>
  <c r="AM226" i="20" s="1"/>
  <c r="AK298" i="22"/>
  <c r="AM298" i="22" s="1"/>
  <c r="AK238" i="22"/>
  <c r="AM238" i="22" s="1"/>
  <c r="AK256" i="22"/>
  <c r="AM256" i="22" s="1"/>
  <c r="AK275" i="22"/>
  <c r="AM275" i="22" s="1"/>
  <c r="AK281" i="22"/>
  <c r="AM281" i="22" s="1"/>
  <c r="AK231" i="20"/>
  <c r="AM231" i="20" s="1"/>
  <c r="AK285" i="22"/>
  <c r="AM285" i="22" s="1"/>
  <c r="AK288" i="22"/>
  <c r="AM288" i="22" s="1"/>
  <c r="AK265" i="22"/>
  <c r="AM265" i="22" s="1"/>
  <c r="AK244" i="22"/>
  <c r="AM244" i="22" s="1"/>
  <c r="AK267" i="22"/>
  <c r="AM267" i="22" s="1"/>
  <c r="AK262" i="22"/>
  <c r="AM262" i="22" s="1"/>
  <c r="AK290" i="22"/>
  <c r="AM290" i="22" s="1"/>
  <c r="AK305" i="22"/>
  <c r="AM305" i="22" s="1"/>
  <c r="AK289" i="22"/>
  <c r="AM289" i="22" s="1"/>
  <c r="AK291" i="22"/>
  <c r="AM291" i="22" s="1"/>
  <c r="AK255" i="22"/>
  <c r="AM255" i="22" s="1"/>
  <c r="AK266" i="22"/>
  <c r="AM266" i="22" s="1"/>
  <c r="AK297" i="22"/>
  <c r="AM297" i="22" s="1"/>
  <c r="AK286" i="22"/>
  <c r="AM286" i="22" s="1"/>
  <c r="AK293" i="22"/>
  <c r="AM293" i="22" s="1"/>
  <c r="AK295" i="22"/>
  <c r="AM295" i="22" s="1"/>
  <c r="AK268" i="22"/>
  <c r="AM268" i="22" s="1"/>
  <c r="AK304" i="22"/>
  <c r="AM304" i="22" s="1"/>
  <c r="AK259" i="22"/>
  <c r="AM259" i="22" s="1"/>
  <c r="AK278" i="22"/>
  <c r="AK271" i="22"/>
  <c r="AM271" i="22" s="1"/>
  <c r="AK252" i="22"/>
  <c r="AM252" i="22" s="1"/>
  <c r="AK284" i="22"/>
  <c r="AM284" i="22" s="1"/>
  <c r="AK239" i="22"/>
  <c r="AM239" i="22" s="1"/>
  <c r="AK263" i="22"/>
  <c r="AM263" i="22" s="1"/>
  <c r="Q300" i="22"/>
  <c r="AF300" i="22"/>
  <c r="AF258" i="22"/>
  <c r="Q258" i="22"/>
  <c r="AE258" i="22" s="1"/>
  <c r="Q234" i="22"/>
  <c r="AF234" i="22"/>
  <c r="AK13" i="19"/>
  <c r="AM13" i="19" s="1"/>
  <c r="AF287" i="22"/>
  <c r="Q287" i="22"/>
  <c r="Q246" i="22"/>
  <c r="AF246" i="22"/>
  <c r="AK26" i="18"/>
  <c r="AM26" i="18" s="1"/>
  <c r="AK19" i="19"/>
  <c r="AM19" i="19" s="1"/>
  <c r="Q254" i="22"/>
  <c r="AE254" i="22" s="1"/>
  <c r="AF254" i="22"/>
  <c r="AF282" i="22"/>
  <c r="Q282" i="22"/>
  <c r="AE282" i="22" s="1"/>
  <c r="AF228" i="22"/>
  <c r="Q228" i="22"/>
  <c r="Q227" i="22"/>
  <c r="AF227" i="22"/>
  <c r="Q231" i="22"/>
  <c r="AE231" i="22" s="1"/>
  <c r="AF231" i="22"/>
  <c r="Q270" i="22"/>
  <c r="AF270" i="22"/>
  <c r="AK97" i="24"/>
  <c r="AM97" i="24" s="1"/>
  <c r="AK84" i="24"/>
  <c r="AK98" i="24"/>
  <c r="AM98" i="24" s="1"/>
  <c r="AK73" i="24"/>
  <c r="AM73" i="24" s="1"/>
  <c r="AK99" i="24"/>
  <c r="AM99" i="24" s="1"/>
  <c r="AK79" i="24"/>
  <c r="AK32" i="24"/>
  <c r="AM32" i="24" s="1"/>
  <c r="AK41" i="24"/>
  <c r="AK20" i="24"/>
  <c r="AM20" i="24" s="1"/>
  <c r="AK35" i="24"/>
  <c r="AK29" i="24"/>
  <c r="AM29" i="24" s="1"/>
  <c r="AK78" i="24"/>
  <c r="AM78" i="24" s="1"/>
  <c r="AK18" i="24"/>
  <c r="AM18" i="24" s="1"/>
  <c r="AG234" i="22"/>
  <c r="AI234" i="22" s="1"/>
  <c r="AG239" i="22"/>
  <c r="AI239" i="22" s="1"/>
  <c r="AG229" i="22"/>
  <c r="AI229" i="22" s="1"/>
  <c r="AG238" i="22"/>
  <c r="AI238" i="22" s="1"/>
  <c r="AG249" i="22"/>
  <c r="AI249" i="22" s="1"/>
  <c r="AG256" i="22"/>
  <c r="AG271" i="22"/>
  <c r="AG301" i="22"/>
  <c r="AI301" i="22" s="1"/>
  <c r="AG289" i="22"/>
  <c r="AI289" i="22" s="1"/>
  <c r="AG280" i="22"/>
  <c r="AI280" i="22" s="1"/>
  <c r="AG298" i="22"/>
  <c r="AI298" i="22" s="1"/>
  <c r="AG242" i="22"/>
  <c r="AI242" i="22" s="1"/>
  <c r="AG263" i="22"/>
  <c r="AI263" i="22" s="1"/>
  <c r="AG293" i="22"/>
  <c r="AI293" i="22" s="1"/>
  <c r="AG286" i="22"/>
  <c r="AI286" i="22" s="1"/>
  <c r="AG292" i="22"/>
  <c r="AG291" i="22"/>
  <c r="AI291" i="22" s="1"/>
  <c r="AG230" i="22"/>
  <c r="AI230" i="22" s="1"/>
  <c r="AG233" i="22"/>
  <c r="AI233" i="22" s="1"/>
  <c r="AG250" i="22"/>
  <c r="AI250" i="22" s="1"/>
  <c r="AG253" i="22"/>
  <c r="AI253" i="22" s="1"/>
  <c r="AG260" i="22"/>
  <c r="AI260" i="22" s="1"/>
  <c r="AG268" i="22"/>
  <c r="AG258" i="22"/>
  <c r="AI258" i="22" s="1"/>
  <c r="AG279" i="22"/>
  <c r="AG275" i="22"/>
  <c r="AI275" i="22" s="1"/>
  <c r="AG284" i="22"/>
  <c r="AI284" i="22" s="1"/>
  <c r="AG302" i="22"/>
  <c r="AG248" i="22"/>
  <c r="AI248" i="22" s="1"/>
  <c r="AG285" i="22"/>
  <c r="AG287" i="22"/>
  <c r="AG241" i="22"/>
  <c r="AI241" i="22" s="1"/>
  <c r="AG261" i="22"/>
  <c r="AI261" i="22" s="1"/>
  <c r="AG267" i="22"/>
  <c r="AI267" i="22" s="1"/>
  <c r="AG255" i="22"/>
  <c r="AI255" i="22" s="1"/>
  <c r="AG232" i="22"/>
  <c r="AI232" i="22" s="1"/>
  <c r="AG254" i="22"/>
  <c r="AG257" i="22"/>
  <c r="AI257" i="22" s="1"/>
  <c r="AG265" i="22"/>
  <c r="AI265" i="22" s="1"/>
  <c r="AG264" i="22"/>
  <c r="AI264" i="22" s="1"/>
  <c r="AG251" i="22"/>
  <c r="AI251" i="22" s="1"/>
  <c r="AG270" i="22"/>
  <c r="AI270" i="22" s="1"/>
  <c r="AG273" i="22"/>
  <c r="AI273" i="22" s="1"/>
  <c r="AG278" i="22"/>
  <c r="AG262" i="22"/>
  <c r="AG274" i="22"/>
  <c r="AG299" i="22"/>
  <c r="AI299" i="22" s="1"/>
  <c r="AG227" i="22"/>
  <c r="AG236" i="22"/>
  <c r="AG296" i="22"/>
  <c r="AG303" i="22"/>
  <c r="AI303" i="22" s="1"/>
  <c r="AG231" i="22"/>
  <c r="AI231" i="22" s="1"/>
  <c r="AG237" i="22"/>
  <c r="AG243" i="22"/>
  <c r="AI243" i="22" s="1"/>
  <c r="AG245" i="22"/>
  <c r="AI245" i="22" s="1"/>
  <c r="AG240" i="22"/>
  <c r="AG277" i="22"/>
  <c r="AI277" i="22" s="1"/>
  <c r="AG282" i="22"/>
  <c r="AI282" i="22" s="1"/>
  <c r="AG228" i="22"/>
  <c r="AI228" i="22" s="1"/>
  <c r="AG244" i="22"/>
  <c r="AI244" i="22" s="1"/>
  <c r="AG294" i="22"/>
  <c r="AI294" i="22" s="1"/>
  <c r="AG235" i="22"/>
  <c r="AG266" i="22"/>
  <c r="AI266" i="22" s="1"/>
  <c r="AG276" i="22"/>
  <c r="AI276" i="22" s="1"/>
  <c r="AG297" i="22"/>
  <c r="AI297" i="22" s="1"/>
  <c r="AG290" i="22"/>
  <c r="AI290" i="22" s="1"/>
  <c r="AG252" i="22"/>
  <c r="AG246" i="22"/>
  <c r="AI246" i="22" s="1"/>
  <c r="AG281" i="22"/>
  <c r="AI281" i="22" s="1"/>
  <c r="AG300" i="22"/>
  <c r="AI300" i="22" s="1"/>
  <c r="AG259" i="22"/>
  <c r="AI259" i="22" s="1"/>
  <c r="AG304" i="22"/>
  <c r="AI304" i="22" s="1"/>
  <c r="AG269" i="22"/>
  <c r="AI269" i="22" s="1"/>
  <c r="AG283" i="22"/>
  <c r="AG306" i="22"/>
  <c r="AI306" i="22" s="1"/>
  <c r="AG247" i="22"/>
  <c r="AI247" i="22" s="1"/>
  <c r="AG305" i="22"/>
  <c r="AI305" i="22" s="1"/>
  <c r="AG295" i="22"/>
  <c r="AI295" i="22" s="1"/>
  <c r="AG272" i="22"/>
  <c r="AI272" i="22" s="1"/>
  <c r="AG288" i="22"/>
  <c r="AK30" i="18"/>
  <c r="AK24" i="18"/>
  <c r="AM24" i="18" s="1"/>
  <c r="AK40" i="18"/>
  <c r="AK50" i="18"/>
  <c r="AM50" i="18" s="1"/>
  <c r="AK7" i="18"/>
  <c r="AM7" i="18" s="1"/>
  <c r="AK34" i="18"/>
  <c r="AM34" i="18" s="1"/>
  <c r="AK24" i="19"/>
  <c r="AK12" i="19"/>
  <c r="AF284" i="22"/>
  <c r="Q284" i="22"/>
  <c r="AE284" i="22" s="1"/>
  <c r="Q261" i="22"/>
  <c r="AF261" i="22"/>
  <c r="AF262" i="22"/>
  <c r="Q262" i="22"/>
  <c r="Q264" i="22"/>
  <c r="AF264" i="22"/>
  <c r="Q241" i="22"/>
  <c r="AF241" i="22"/>
  <c r="AF230" i="22"/>
  <c r="Q230" i="22"/>
  <c r="Q263" i="22"/>
  <c r="AE263" i="22" s="1"/>
  <c r="AF263" i="22"/>
  <c r="AF279" i="22"/>
  <c r="Q279" i="22"/>
  <c r="AF236" i="22"/>
  <c r="Q236" i="22"/>
  <c r="Q267" i="22"/>
  <c r="AF267" i="22"/>
  <c r="AK273" i="22"/>
  <c r="AM273" i="22" s="1"/>
  <c r="AK241" i="22"/>
  <c r="AM241" i="22" s="1"/>
  <c r="AK269" i="22"/>
  <c r="AM269" i="22" s="1"/>
  <c r="AK253" i="22"/>
  <c r="AM253" i="22" s="1"/>
  <c r="AK248" i="22"/>
  <c r="AM248" i="22" s="1"/>
  <c r="AK270" i="22"/>
  <c r="AM270" i="22" s="1"/>
  <c r="AK247" i="22"/>
  <c r="AM247" i="22" s="1"/>
  <c r="AK257" i="22"/>
  <c r="AM257" i="22" s="1"/>
  <c r="AK279" i="22"/>
  <c r="AM279" i="22" s="1"/>
  <c r="AK240" i="22"/>
  <c r="AM240" i="22" s="1"/>
  <c r="AF273" i="22"/>
  <c r="Q273" i="22"/>
  <c r="Q245" i="22"/>
  <c r="AE245" i="22" s="1"/>
  <c r="AF245" i="22"/>
  <c r="AK15" i="19"/>
  <c r="AM15" i="19" s="1"/>
  <c r="Q269" i="22"/>
  <c r="AF269" i="22"/>
  <c r="AF303" i="22"/>
  <c r="Q303" i="22"/>
  <c r="AK46" i="18"/>
  <c r="AM46" i="18" s="1"/>
  <c r="AK13" i="18"/>
  <c r="AK19" i="18"/>
  <c r="AM19" i="18" s="1"/>
  <c r="AK14" i="19"/>
  <c r="AM14" i="19" s="1"/>
  <c r="AK7" i="19"/>
  <c r="Q268" i="22"/>
  <c r="AF268" i="22"/>
  <c r="Q290" i="22"/>
  <c r="AF290" i="22"/>
  <c r="Q291" i="22"/>
  <c r="AF291" i="22"/>
  <c r="AK12" i="18"/>
  <c r="AM12" i="18" s="1"/>
  <c r="AK49" i="18"/>
  <c r="AM49" i="18" s="1"/>
  <c r="AK15" i="18"/>
  <c r="AK20" i="19"/>
  <c r="AM20" i="19" s="1"/>
  <c r="AF237" i="22"/>
  <c r="Q237" i="22"/>
  <c r="Q276" i="22"/>
  <c r="AF276" i="22"/>
  <c r="AF230" i="20"/>
  <c r="Q230" i="20"/>
  <c r="AE230" i="20" s="1"/>
  <c r="AK89" i="24"/>
  <c r="AM89" i="24" s="1"/>
  <c r="AK76" i="24"/>
  <c r="AM76" i="24" s="1"/>
  <c r="AK90" i="24"/>
  <c r="AM90" i="24" s="1"/>
  <c r="AK65" i="24"/>
  <c r="AK91" i="24"/>
  <c r="AK63" i="24"/>
  <c r="AM63" i="24" s="1"/>
  <c r="AK38" i="24"/>
  <c r="AK15" i="24"/>
  <c r="AK62" i="24"/>
  <c r="AM62" i="24" s="1"/>
  <c r="AK27" i="24"/>
  <c r="AM27" i="24" s="1"/>
  <c r="AK8" i="24"/>
  <c r="AM8" i="24" s="1"/>
  <c r="AK52" i="24"/>
  <c r="AM52" i="24" s="1"/>
  <c r="AK10" i="24"/>
  <c r="AM10" i="24" s="1"/>
  <c r="AK22" i="18"/>
  <c r="AM22" i="18" s="1"/>
  <c r="AK16" i="18"/>
  <c r="AM16" i="18" s="1"/>
  <c r="AK32" i="18"/>
  <c r="AK47" i="18"/>
  <c r="AM47" i="18" s="1"/>
  <c r="AK25" i="18"/>
  <c r="AM25" i="18" s="1"/>
  <c r="AK43" i="18"/>
  <c r="AK16" i="19"/>
  <c r="AM16" i="19" s="1"/>
  <c r="AK25" i="19"/>
  <c r="AF242" i="22"/>
  <c r="Q242" i="22"/>
  <c r="AF250" i="22"/>
  <c r="Q250" i="22"/>
  <c r="AF298" i="22"/>
  <c r="Q298" i="22"/>
  <c r="AE298" i="22" s="1"/>
  <c r="Q257" i="22"/>
  <c r="AF257" i="22"/>
  <c r="Q294" i="22"/>
  <c r="AF294" i="22"/>
  <c r="Q235" i="22"/>
  <c r="AE235" i="22" s="1"/>
  <c r="AF235" i="22"/>
  <c r="AF238" i="22"/>
  <c r="Q238" i="22"/>
  <c r="AE238" i="22" s="1"/>
  <c r="Q256" i="22"/>
  <c r="AF256" i="22"/>
  <c r="Q301" i="22"/>
  <c r="AE301" i="22" s="1"/>
  <c r="AF301" i="22"/>
  <c r="AF272" i="22"/>
  <c r="Q272" i="22"/>
  <c r="AE272" i="22" s="1"/>
  <c r="AK303" i="22"/>
  <c r="AM303" i="22" s="1"/>
  <c r="AK283" i="22"/>
  <c r="AM283" i="22" s="1"/>
  <c r="AK228" i="22"/>
  <c r="AM228" i="22" s="1"/>
  <c r="AK301" i="22"/>
  <c r="AM301" i="22" s="1"/>
  <c r="AK242" i="22"/>
  <c r="AM242" i="22" s="1"/>
  <c r="AK245" i="22"/>
  <c r="AM245" i="22" s="1"/>
  <c r="AK232" i="22"/>
  <c r="AM232" i="22" s="1"/>
  <c r="AK234" i="22"/>
  <c r="AM234" i="22" s="1"/>
  <c r="AK258" i="22"/>
  <c r="AM258" i="22" s="1"/>
  <c r="AK249" i="22"/>
  <c r="AM249" i="22" s="1"/>
  <c r="Q248" i="22"/>
  <c r="AF248" i="22"/>
  <c r="AF283" i="22"/>
  <c r="Q283" i="22"/>
  <c r="Q229" i="20"/>
  <c r="AF229" i="20"/>
  <c r="Q292" i="22"/>
  <c r="AF292" i="22"/>
  <c r="AF274" i="22"/>
  <c r="Q274" i="22"/>
  <c r="Q295" i="22"/>
  <c r="AE295" i="22" s="1"/>
  <c r="AF295" i="22"/>
  <c r="Q226" i="20"/>
  <c r="AF226" i="20"/>
  <c r="AK36" i="18"/>
  <c r="AM36" i="18" s="1"/>
  <c r="AK23" i="18"/>
  <c r="AM23" i="18" s="1"/>
  <c r="Q247" i="22"/>
  <c r="AF247" i="22"/>
  <c r="Q271" i="22"/>
  <c r="AF271" i="22"/>
  <c r="AK11" i="19"/>
  <c r="AM11" i="19" s="1"/>
  <c r="AF277" i="22"/>
  <c r="Q277" i="22"/>
  <c r="AE277" i="22" s="1"/>
  <c r="Q260" i="22"/>
  <c r="AF260" i="22"/>
  <c r="AK100" i="24"/>
  <c r="AM100" i="24" s="1"/>
  <c r="AK68" i="24"/>
  <c r="AK94" i="24"/>
  <c r="AM94" i="24" s="1"/>
  <c r="AK82" i="24"/>
  <c r="AK83" i="24"/>
  <c r="AK85" i="24"/>
  <c r="AK59" i="24"/>
  <c r="AM59" i="24" s="1"/>
  <c r="AK60" i="24"/>
  <c r="AK31" i="24"/>
  <c r="AK19" i="24"/>
  <c r="AK21" i="24"/>
  <c r="AK12" i="24"/>
  <c r="AM12" i="24" s="1"/>
  <c r="AK24" i="24"/>
  <c r="AM24" i="24" s="1"/>
  <c r="AG226" i="20"/>
  <c r="AG229" i="20"/>
  <c r="AG227" i="20"/>
  <c r="AG228" i="20"/>
  <c r="AI228" i="20" s="1"/>
  <c r="AG230" i="20"/>
  <c r="AI230" i="20" s="1"/>
  <c r="AG231" i="20"/>
  <c r="AI231" i="20" s="1"/>
  <c r="AK14" i="18"/>
  <c r="AM14" i="18" s="1"/>
  <c r="AK8" i="18"/>
  <c r="AK37" i="18"/>
  <c r="AM37" i="18" s="1"/>
  <c r="AK39" i="18"/>
  <c r="AK17" i="18"/>
  <c r="AM17" i="18" s="1"/>
  <c r="AK8" i="19"/>
  <c r="AM8" i="19" s="1"/>
  <c r="AK17" i="19"/>
  <c r="AM17" i="19" s="1"/>
  <c r="Q285" i="22"/>
  <c r="AF285" i="22"/>
  <c r="AF232" i="22"/>
  <c r="Q232" i="22"/>
  <c r="Q288" i="22"/>
  <c r="AF288" i="22"/>
  <c r="AF240" i="22"/>
  <c r="Q240" i="22"/>
  <c r="AF278" i="22"/>
  <c r="Q278" i="22"/>
  <c r="AF305" i="22"/>
  <c r="Q305" i="22"/>
  <c r="AF243" i="22"/>
  <c r="Q243" i="22"/>
  <c r="Q253" i="22"/>
  <c r="AF253" i="22"/>
  <c r="AF302" i="22"/>
  <c r="Q302" i="22"/>
  <c r="AE302" i="22" s="1"/>
  <c r="Q259" i="22"/>
  <c r="AE259" i="22" s="1"/>
  <c r="AF259" i="22"/>
  <c r="Q228" i="20"/>
  <c r="AF228" i="20"/>
  <c r="AK230" i="20"/>
  <c r="AM230" i="20" s="1"/>
  <c r="AK277" i="22"/>
  <c r="AM277" i="22" s="1"/>
  <c r="AK282" i="22"/>
  <c r="AM282" i="22" s="1"/>
  <c r="AK254" i="22"/>
  <c r="AM254" i="22" s="1"/>
  <c r="AK274" i="22"/>
  <c r="AM274" i="22" s="1"/>
  <c r="AK231" i="22"/>
  <c r="AM231" i="22" s="1"/>
  <c r="AK261" i="22"/>
  <c r="AK229" i="22"/>
  <c r="AM229" i="22" s="1"/>
  <c r="AK306" i="22"/>
  <c r="AM306" i="22" s="1"/>
  <c r="AK264" i="22"/>
  <c r="AM264" i="22" s="1"/>
  <c r="AK250" i="22"/>
  <c r="AM250" i="22" s="1"/>
  <c r="Q286" i="22"/>
  <c r="AF286" i="22"/>
  <c r="Q296" i="22"/>
  <c r="AF296" i="22"/>
  <c r="Q299" i="22"/>
  <c r="AF299" i="22"/>
  <c r="AK10" i="19"/>
  <c r="AM10" i="19" s="1"/>
  <c r="Q255" i="22"/>
  <c r="AE255" i="22" s="1"/>
  <c r="AF255" i="22"/>
  <c r="AF297" i="22"/>
  <c r="Q297" i="22"/>
  <c r="Q249" i="22"/>
  <c r="AF249" i="22"/>
  <c r="AF244" i="22"/>
  <c r="Q244" i="22"/>
  <c r="AE244" i="22" s="1"/>
  <c r="AF252" i="22"/>
  <c r="Q252" i="22"/>
  <c r="AF231" i="20"/>
  <c r="Q231" i="20"/>
  <c r="AE231" i="20" s="1"/>
  <c r="AK38" i="18"/>
  <c r="AM38" i="18" s="1"/>
  <c r="AK48" i="18"/>
  <c r="AM48" i="18" s="1"/>
  <c r="AK42" i="18"/>
  <c r="AM42" i="18" s="1"/>
  <c r="AF304" i="22"/>
  <c r="Q304" i="22"/>
  <c r="AE304" i="22" s="1"/>
  <c r="AF281" i="22"/>
  <c r="Q281" i="22"/>
  <c r="Q229" i="22"/>
  <c r="AF229" i="22"/>
  <c r="AK92" i="24"/>
  <c r="AK95" i="24"/>
  <c r="AM95" i="24" s="1"/>
  <c r="AK55" i="24"/>
  <c r="AM55" i="24" s="1"/>
  <c r="AK74" i="24"/>
  <c r="AM74" i="24" s="1"/>
  <c r="AK75" i="24"/>
  <c r="AK96" i="24"/>
  <c r="AK43" i="24"/>
  <c r="AM43" i="24" s="1"/>
  <c r="AK44" i="24"/>
  <c r="AM44" i="24" s="1"/>
  <c r="AK23" i="24"/>
  <c r="AK13" i="24"/>
  <c r="AM13" i="24" s="1"/>
  <c r="AK17" i="24"/>
  <c r="AK18" i="18"/>
  <c r="AM18" i="18" s="1"/>
  <c r="AK29" i="18"/>
  <c r="AM29" i="18" s="1"/>
  <c r="AK27" i="18"/>
  <c r="AK31" i="18"/>
  <c r="AM31" i="18" s="1"/>
  <c r="AK26" i="19"/>
  <c r="AK22" i="19"/>
  <c r="AM22" i="19" s="1"/>
  <c r="AF293" i="22"/>
  <c r="Q293" i="22"/>
  <c r="AE293" i="22" s="1"/>
  <c r="AF251" i="22"/>
  <c r="Q251" i="22"/>
  <c r="AF266" i="22"/>
  <c r="Q266" i="22"/>
  <c r="Q275" i="22"/>
  <c r="AF275" i="22"/>
  <c r="AF280" i="22"/>
  <c r="Q280" i="22"/>
  <c r="AF306" i="22"/>
  <c r="Q306" i="22"/>
  <c r="AE306" i="22" s="1"/>
  <c r="Q233" i="22"/>
  <c r="AE233" i="22" s="1"/>
  <c r="AF233" i="22"/>
  <c r="Q265" i="22"/>
  <c r="AE265" i="22" s="1"/>
  <c r="AF265" i="22"/>
  <c r="Q289" i="22"/>
  <c r="AE289" i="22" s="1"/>
  <c r="AF289" i="22"/>
  <c r="AF239" i="22"/>
  <c r="Q239" i="22"/>
  <c r="AF227" i="20"/>
  <c r="Q227" i="20"/>
  <c r="AK228" i="20"/>
  <c r="AM228" i="20" s="1"/>
  <c r="AK276" i="22"/>
  <c r="AM276" i="22" s="1"/>
  <c r="AK280" i="22"/>
  <c r="AM280" i="22" s="1"/>
  <c r="AK227" i="22"/>
  <c r="AM227" i="22" s="1"/>
  <c r="AK237" i="22"/>
  <c r="AM237" i="22" s="1"/>
  <c r="AK299" i="22"/>
  <c r="AM299" i="22" s="1"/>
  <c r="AK230" i="22"/>
  <c r="AM230" i="22" s="1"/>
  <c r="AK235" i="22"/>
  <c r="AM235" i="22" s="1"/>
  <c r="AK300" i="22"/>
  <c r="AM300" i="22" s="1"/>
  <c r="AK233" i="22"/>
  <c r="AM233" i="22" s="1"/>
  <c r="AC89" i="24"/>
  <c r="AC101" i="24"/>
  <c r="AB53" i="24"/>
  <c r="AB49" i="24"/>
  <c r="AB75" i="24"/>
  <c r="AB30" i="24"/>
  <c r="Z65" i="24"/>
  <c r="Z100" i="24"/>
  <c r="Z69" i="24"/>
  <c r="AC84" i="24"/>
  <c r="AC73" i="24"/>
  <c r="AC10" i="24"/>
  <c r="AC33" i="24"/>
  <c r="AC29" i="24"/>
  <c r="AC15" i="24"/>
  <c r="AC103" i="24"/>
  <c r="AC27" i="24"/>
  <c r="AB64" i="24"/>
  <c r="AB82" i="24"/>
  <c r="AB61" i="24"/>
  <c r="AB45" i="24"/>
  <c r="Z103" i="24"/>
  <c r="AN52" i="24"/>
  <c r="AD66" i="24"/>
  <c r="AC100" i="24"/>
  <c r="AC106" i="24"/>
  <c r="AC96" i="24"/>
  <c r="AC65" i="24"/>
  <c r="AC45" i="24"/>
  <c r="AC63" i="24"/>
  <c r="AB99" i="24"/>
  <c r="AB17" i="24"/>
  <c r="AB55" i="24"/>
  <c r="AB35" i="24"/>
  <c r="Z105" i="24"/>
  <c r="Z85" i="24"/>
  <c r="Z53" i="24"/>
  <c r="Z17" i="24"/>
  <c r="AC68" i="24"/>
  <c r="AC82" i="24"/>
  <c r="AC99" i="24"/>
  <c r="AC58" i="24"/>
  <c r="AC51" i="24"/>
  <c r="AC40" i="24"/>
  <c r="AC44" i="24"/>
  <c r="AC14" i="24"/>
  <c r="AC22" i="24"/>
  <c r="AB103" i="24"/>
  <c r="AB91" i="24"/>
  <c r="AB102" i="24"/>
  <c r="AB36" i="24"/>
  <c r="Z101" i="24"/>
  <c r="Z102" i="24"/>
  <c r="Z45" i="24"/>
  <c r="AC95" i="24"/>
  <c r="AC90" i="24"/>
  <c r="AC13" i="24"/>
  <c r="AB86" i="24"/>
  <c r="AB65" i="24"/>
  <c r="AB46" i="24"/>
  <c r="AB58" i="24"/>
  <c r="Z80" i="24"/>
  <c r="Z31" i="24"/>
  <c r="AC80" i="24"/>
  <c r="AC75" i="24"/>
  <c r="AC42" i="24"/>
  <c r="AC17" i="24"/>
  <c r="AB50" i="24"/>
  <c r="AB34" i="24"/>
  <c r="Z58" i="24"/>
  <c r="Z34" i="24"/>
  <c r="Z30" i="24"/>
  <c r="AC105" i="24"/>
  <c r="AC72" i="24"/>
  <c r="AC102" i="24"/>
  <c r="AC71" i="24"/>
  <c r="AC21" i="24"/>
  <c r="AC57" i="24"/>
  <c r="AC16" i="24"/>
  <c r="AC79" i="24"/>
  <c r="AB63" i="24"/>
  <c r="AB101" i="24"/>
  <c r="AB15" i="24"/>
  <c r="AB42" i="24"/>
  <c r="Z50" i="24"/>
  <c r="Z7" i="24"/>
  <c r="Z27" i="24"/>
  <c r="AC67" i="24"/>
  <c r="AC97" i="24"/>
  <c r="AC64" i="24"/>
  <c r="AC54" i="24"/>
  <c r="AC60" i="24"/>
  <c r="AB96" i="24"/>
  <c r="AB27" i="24"/>
  <c r="AB31" i="24"/>
  <c r="Z84" i="24"/>
  <c r="Z96" i="24"/>
  <c r="Z75" i="24"/>
  <c r="Z60" i="24"/>
  <c r="Z35" i="24"/>
  <c r="Z20" i="24"/>
  <c r="AB72" i="24"/>
  <c r="Z76" i="24"/>
  <c r="AB9" i="24"/>
  <c r="Z29" i="24"/>
  <c r="Z9" i="24"/>
  <c r="Z16" i="24"/>
  <c r="AB28" i="24"/>
  <c r="AB16" i="24"/>
  <c r="Z95" i="24"/>
  <c r="AB67" i="24"/>
  <c r="AB62" i="24"/>
  <c r="Z72" i="24"/>
  <c r="Z62" i="24"/>
  <c r="AB71" i="24"/>
  <c r="AB68" i="24"/>
  <c r="Z64" i="24"/>
  <c r="Z28" i="24"/>
  <c r="AB8" i="24"/>
  <c r="Z57" i="24"/>
  <c r="Z8" i="24"/>
  <c r="AC16" i="23"/>
  <c r="AC40" i="23"/>
  <c r="AB53" i="23"/>
  <c r="AB41" i="23"/>
  <c r="Z58" i="23"/>
  <c r="Z7" i="23"/>
  <c r="AN82" i="23"/>
  <c r="AM54" i="23"/>
  <c r="AM27" i="23"/>
  <c r="AC65" i="23"/>
  <c r="AC80" i="23"/>
  <c r="AC22" i="23"/>
  <c r="AB86" i="23"/>
  <c r="AB79" i="23"/>
  <c r="AB28" i="23"/>
  <c r="AB77" i="23"/>
  <c r="AB45" i="23"/>
  <c r="AB58" i="23"/>
  <c r="AB33" i="23"/>
  <c r="Z28" i="23"/>
  <c r="Z22" i="23"/>
  <c r="AN74" i="23"/>
  <c r="AN28" i="23"/>
  <c r="AM19" i="23"/>
  <c r="AC84" i="23"/>
  <c r="AC58" i="23"/>
  <c r="AC70" i="23"/>
  <c r="AC57" i="23"/>
  <c r="AC73" i="23"/>
  <c r="AC61" i="23"/>
  <c r="AB50" i="23"/>
  <c r="AB55" i="23"/>
  <c r="AB23" i="23"/>
  <c r="Z64" i="23"/>
  <c r="Z85" i="23"/>
  <c r="Z16" i="23"/>
  <c r="AC76" i="23"/>
  <c r="AC49" i="23"/>
  <c r="AC46" i="23"/>
  <c r="AC64" i="23"/>
  <c r="AC10" i="23"/>
  <c r="AB42" i="23"/>
  <c r="AB63" i="23"/>
  <c r="AB25" i="23"/>
  <c r="Z46" i="23"/>
  <c r="Z8" i="23"/>
  <c r="AM21" i="23"/>
  <c r="AC68" i="23"/>
  <c r="AC41" i="23"/>
  <c r="AC38" i="23"/>
  <c r="AC17" i="23"/>
  <c r="AB34" i="23"/>
  <c r="AB70" i="23"/>
  <c r="AB73" i="23"/>
  <c r="Z34" i="23"/>
  <c r="Z9" i="23"/>
  <c r="Z57" i="23"/>
  <c r="Z29" i="23"/>
  <c r="AM81" i="23"/>
  <c r="AC60" i="23"/>
  <c r="AC44" i="23"/>
  <c r="AC33" i="23"/>
  <c r="AC14" i="23"/>
  <c r="AB65" i="23"/>
  <c r="AB68" i="23"/>
  <c r="Z60" i="23"/>
  <c r="Z25" i="23"/>
  <c r="Z30" i="23"/>
  <c r="AM83" i="23"/>
  <c r="AM49" i="23"/>
  <c r="AM12" i="23"/>
  <c r="AC79" i="23"/>
  <c r="AC36" i="23"/>
  <c r="AC66" i="23"/>
  <c r="AC15" i="23"/>
  <c r="AB72" i="23"/>
  <c r="AB38" i="23"/>
  <c r="AB57" i="23"/>
  <c r="Z41" i="23"/>
  <c r="Z72" i="23"/>
  <c r="Z23" i="23"/>
  <c r="AM73" i="23"/>
  <c r="AM10" i="23"/>
  <c r="AC24" i="23"/>
  <c r="AC42" i="23"/>
  <c r="AC67" i="23"/>
  <c r="AC21" i="23"/>
  <c r="AB35" i="23"/>
  <c r="AB64" i="23"/>
  <c r="AB75" i="23"/>
  <c r="AB30" i="23"/>
  <c r="AB16" i="23"/>
  <c r="Z75" i="23"/>
  <c r="Z18" i="23"/>
  <c r="Z33" i="23"/>
  <c r="AC142" i="22"/>
  <c r="AC44" i="22"/>
  <c r="AM154" i="22"/>
  <c r="AC194" i="22"/>
  <c r="AC199" i="22"/>
  <c r="AC201" i="22"/>
  <c r="AC175" i="22"/>
  <c r="AC188" i="22"/>
  <c r="AC146" i="22"/>
  <c r="AC212" i="22"/>
  <c r="AC126" i="22"/>
  <c r="AC21" i="22"/>
  <c r="AC107" i="22"/>
  <c r="AC46" i="22"/>
  <c r="AC119" i="22"/>
  <c r="AC105" i="22"/>
  <c r="AC66" i="22"/>
  <c r="AC10" i="22"/>
  <c r="AC198" i="22"/>
  <c r="AC29" i="22"/>
  <c r="AC203" i="22"/>
  <c r="AC99" i="22"/>
  <c r="AC137" i="22"/>
  <c r="AM213" i="22"/>
  <c r="AM201" i="22"/>
  <c r="AM167" i="22"/>
  <c r="AM86" i="22"/>
  <c r="AM92" i="22"/>
  <c r="AC205" i="22"/>
  <c r="AC57" i="22"/>
  <c r="AC144" i="22"/>
  <c r="AC68" i="22"/>
  <c r="AC111" i="22"/>
  <c r="AC33" i="22"/>
  <c r="AC115" i="22"/>
  <c r="AM206" i="22"/>
  <c r="AC190" i="22"/>
  <c r="AC130" i="22"/>
  <c r="AM114" i="22"/>
  <c r="AM39" i="22"/>
  <c r="AC187" i="22"/>
  <c r="AC152" i="22"/>
  <c r="AC178" i="22"/>
  <c r="AC124" i="22"/>
  <c r="AC49" i="22"/>
  <c r="AC117" i="22"/>
  <c r="AC22" i="22"/>
  <c r="AC103" i="22"/>
  <c r="AC97" i="22"/>
  <c r="AC15" i="22"/>
  <c r="AC73" i="22"/>
  <c r="AC101" i="22"/>
  <c r="AC25" i="22"/>
  <c r="AC13" i="22"/>
  <c r="AC129" i="22"/>
  <c r="AC58" i="22"/>
  <c r="AC218" i="22"/>
  <c r="AC179" i="22"/>
  <c r="AC172" i="22"/>
  <c r="AC223" i="22"/>
  <c r="AC185" i="22"/>
  <c r="AC72" i="22"/>
  <c r="AC41" i="22"/>
  <c r="AC112" i="22"/>
  <c r="AC128" i="22"/>
  <c r="AC14" i="22"/>
  <c r="AC90" i="22"/>
  <c r="AC67" i="22"/>
  <c r="AC61" i="22"/>
  <c r="AC24" i="22"/>
  <c r="AC17" i="22"/>
  <c r="AM130" i="22"/>
  <c r="AC164" i="22"/>
  <c r="AC183" i="22"/>
  <c r="AC197" i="22"/>
  <c r="AC170" i="22"/>
  <c r="AC220" i="22"/>
  <c r="AC177" i="22"/>
  <c r="AC64" i="22"/>
  <c r="AC70" i="22"/>
  <c r="AC114" i="22"/>
  <c r="AC82" i="22"/>
  <c r="AC60" i="22"/>
  <c r="AC155" i="22"/>
  <c r="AC110" i="22"/>
  <c r="AC134" i="22"/>
  <c r="AC16" i="22"/>
  <c r="AC221" i="22"/>
  <c r="AC54" i="22"/>
  <c r="AC140" i="22"/>
  <c r="AC171" i="22"/>
  <c r="AC37" i="22"/>
  <c r="AC71" i="22"/>
  <c r="AC139" i="22"/>
  <c r="AC102" i="22"/>
  <c r="AC45" i="22"/>
  <c r="AC27" i="22"/>
  <c r="AB218" i="22"/>
  <c r="AB93" i="22"/>
  <c r="Z138" i="22"/>
  <c r="AB187" i="22"/>
  <c r="AB225" i="22"/>
  <c r="AB41" i="22"/>
  <c r="AB85" i="22"/>
  <c r="AB127" i="22"/>
  <c r="AB24" i="22"/>
  <c r="Z223" i="22"/>
  <c r="Z151" i="22"/>
  <c r="Z179" i="22"/>
  <c r="Z127" i="22"/>
  <c r="Z41" i="22"/>
  <c r="Z85" i="22"/>
  <c r="AB150" i="22"/>
  <c r="Z97" i="22"/>
  <c r="Z29" i="22"/>
  <c r="AB179" i="22"/>
  <c r="AB205" i="22"/>
  <c r="AB146" i="22"/>
  <c r="AB103" i="22"/>
  <c r="AB64" i="22"/>
  <c r="AB94" i="22"/>
  <c r="AB63" i="22"/>
  <c r="Z221" i="22"/>
  <c r="Z182" i="22"/>
  <c r="Z119" i="22"/>
  <c r="Z122" i="22"/>
  <c r="Z99" i="22"/>
  <c r="Z8" i="22"/>
  <c r="Z207" i="22"/>
  <c r="Z213" i="22"/>
  <c r="Z164" i="22"/>
  <c r="Z58" i="22"/>
  <c r="Z69" i="22"/>
  <c r="Z73" i="22"/>
  <c r="Z64" i="22"/>
  <c r="AB209" i="22"/>
  <c r="AB153" i="22"/>
  <c r="Z144" i="22"/>
  <c r="AB175" i="22"/>
  <c r="AB222" i="22"/>
  <c r="AB79" i="22"/>
  <c r="Z165" i="22"/>
  <c r="Z50" i="22"/>
  <c r="Z53" i="22"/>
  <c r="Z103" i="22"/>
  <c r="Z27" i="22"/>
  <c r="AB25" i="22"/>
  <c r="AB214" i="22"/>
  <c r="AB122" i="22"/>
  <c r="AB129" i="22"/>
  <c r="AB182" i="22"/>
  <c r="AB135" i="22"/>
  <c r="AB50" i="22"/>
  <c r="AB71" i="22"/>
  <c r="Z225" i="22"/>
  <c r="Z150" i="22"/>
  <c r="Z60" i="22"/>
  <c r="Z25" i="22"/>
  <c r="Z94" i="22"/>
  <c r="Z45" i="22"/>
  <c r="Z15" i="22"/>
  <c r="Z173" i="22"/>
  <c r="AC79" i="22"/>
  <c r="AB53" i="22"/>
  <c r="Z180" i="22"/>
  <c r="Z196" i="22"/>
  <c r="Z222" i="22"/>
  <c r="Z175" i="22"/>
  <c r="Z184" i="22"/>
  <c r="Z197" i="22"/>
  <c r="Z40" i="22"/>
  <c r="Z65" i="22"/>
  <c r="Z76" i="22"/>
  <c r="Z38" i="22"/>
  <c r="AB76" i="22"/>
  <c r="Z205" i="22"/>
  <c r="AB180" i="22"/>
  <c r="AB170" i="22"/>
  <c r="AB184" i="22"/>
  <c r="AB45" i="22"/>
  <c r="AB99" i="22"/>
  <c r="AB15" i="22"/>
  <c r="Z214" i="22"/>
  <c r="Z142" i="22"/>
  <c r="Z105" i="22"/>
  <c r="Z71" i="22"/>
  <c r="Z90" i="22"/>
  <c r="Z9" i="22"/>
  <c r="AC73" i="21"/>
  <c r="AC130" i="21"/>
  <c r="AB37" i="21"/>
  <c r="AB106" i="21"/>
  <c r="AB109" i="21"/>
  <c r="AB140" i="21"/>
  <c r="AB17" i="21"/>
  <c r="AB28" i="21"/>
  <c r="AC122" i="21"/>
  <c r="AC38" i="21"/>
  <c r="AC14" i="21"/>
  <c r="Z122" i="21"/>
  <c r="Z60" i="21"/>
  <c r="Z67" i="21"/>
  <c r="Z22" i="21"/>
  <c r="Z64" i="21"/>
  <c r="Z23" i="21"/>
  <c r="Z26" i="21"/>
  <c r="Z7" i="21"/>
  <c r="AN119" i="21"/>
  <c r="AB20" i="21"/>
  <c r="AC62" i="21"/>
  <c r="AC67" i="21"/>
  <c r="AC137" i="21"/>
  <c r="AC139" i="21"/>
  <c r="AC40" i="21"/>
  <c r="Z84" i="21"/>
  <c r="Z102" i="21"/>
  <c r="Z35" i="21"/>
  <c r="Z18" i="21"/>
  <c r="AB61" i="21"/>
  <c r="AB93" i="21"/>
  <c r="AB91" i="21"/>
  <c r="AB50" i="21"/>
  <c r="AC80" i="21"/>
  <c r="Z62" i="21"/>
  <c r="Z103" i="21"/>
  <c r="Z27" i="21"/>
  <c r="Z41" i="21"/>
  <c r="Z25" i="21"/>
  <c r="AB110" i="21"/>
  <c r="AB53" i="21"/>
  <c r="AB107" i="21"/>
  <c r="AB82" i="21"/>
  <c r="AB27" i="21"/>
  <c r="AB35" i="21"/>
  <c r="AC41" i="21"/>
  <c r="AC24" i="21"/>
  <c r="AC140" i="21"/>
  <c r="AC29" i="21"/>
  <c r="Z96" i="21"/>
  <c r="AB65" i="21"/>
  <c r="AB15" i="21"/>
  <c r="AB129" i="21"/>
  <c r="AB62" i="21"/>
  <c r="AB34" i="21"/>
  <c r="AC114" i="21"/>
  <c r="AC84" i="21"/>
  <c r="AC22" i="21"/>
  <c r="Z142" i="21"/>
  <c r="Z65" i="21"/>
  <c r="Z28" i="21"/>
  <c r="Z69" i="21"/>
  <c r="Z29" i="21"/>
  <c r="AN85" i="21"/>
  <c r="AB40" i="21"/>
  <c r="AB67" i="21"/>
  <c r="AB41" i="21"/>
  <c r="AB16" i="21"/>
  <c r="AC103" i="21"/>
  <c r="AC25" i="21"/>
  <c r="AC27" i="21"/>
  <c r="AC76" i="21"/>
  <c r="Z80" i="21"/>
  <c r="Z110" i="21"/>
  <c r="Z93" i="21"/>
  <c r="Z20" i="21"/>
  <c r="Z112" i="21"/>
  <c r="Z95" i="21"/>
  <c r="Z17" i="21"/>
  <c r="AB49" i="21"/>
  <c r="AB95" i="21"/>
  <c r="AB84" i="21"/>
  <c r="AC95" i="21"/>
  <c r="AC65" i="21"/>
  <c r="AC17" i="21"/>
  <c r="Z127" i="21"/>
  <c r="Z138" i="21"/>
  <c r="Z144" i="21"/>
  <c r="Z38" i="21"/>
  <c r="Z104" i="21"/>
  <c r="Z53" i="21"/>
  <c r="Z16" i="21"/>
  <c r="AN30" i="21"/>
  <c r="AB30" i="21"/>
  <c r="AB112" i="21"/>
  <c r="AB135" i="21"/>
  <c r="AB76" i="21"/>
  <c r="AB25" i="21"/>
  <c r="AB36" i="21"/>
  <c r="AC89" i="21"/>
  <c r="Z97" i="21"/>
  <c r="Z132" i="21"/>
  <c r="Z45" i="21"/>
  <c r="Z8" i="21"/>
  <c r="Z34" i="21"/>
  <c r="Z15" i="21"/>
  <c r="AB118" i="20"/>
  <c r="AB53" i="20"/>
  <c r="AB115" i="20"/>
  <c r="AB68" i="20"/>
  <c r="AB127" i="20"/>
  <c r="AB28" i="20"/>
  <c r="Z101" i="20"/>
  <c r="AB110" i="20"/>
  <c r="AB45" i="20"/>
  <c r="AB104" i="20"/>
  <c r="AB76" i="20"/>
  <c r="AB106" i="20"/>
  <c r="Z29" i="20"/>
  <c r="Z13" i="20"/>
  <c r="AN95" i="20"/>
  <c r="AN24" i="20"/>
  <c r="AC73" i="20"/>
  <c r="AC14" i="20"/>
  <c r="AC10" i="20"/>
  <c r="AB49" i="20"/>
  <c r="AB90" i="20"/>
  <c r="AB94" i="20"/>
  <c r="AB101" i="20"/>
  <c r="AB13" i="20"/>
  <c r="Z122" i="20"/>
  <c r="Z8" i="20"/>
  <c r="AC95" i="20"/>
  <c r="AC30" i="20"/>
  <c r="AC29" i="20"/>
  <c r="AB121" i="20"/>
  <c r="AB112" i="20"/>
  <c r="AB46" i="20"/>
  <c r="AB8" i="20"/>
  <c r="Z76" i="20"/>
  <c r="Z132" i="20"/>
  <c r="Z57" i="20"/>
  <c r="AC122" i="20"/>
  <c r="AC13" i="20"/>
  <c r="AB188" i="20"/>
  <c r="AB107" i="20"/>
  <c r="AB86" i="20"/>
  <c r="AB23" i="20"/>
  <c r="Z118" i="20"/>
  <c r="Z121" i="20"/>
  <c r="AC27" i="20"/>
  <c r="AB119" i="20"/>
  <c r="AC82" i="20"/>
  <c r="AB91" i="20"/>
  <c r="AB82" i="20"/>
  <c r="AB111" i="20"/>
  <c r="AB25" i="20"/>
  <c r="AN123" i="20"/>
  <c r="AB58" i="20"/>
  <c r="AB57" i="20"/>
  <c r="AB50" i="20"/>
  <c r="AB72" i="20"/>
  <c r="AB17" i="20"/>
  <c r="Z96" i="20"/>
  <c r="AC33" i="20"/>
  <c r="AC45" i="20"/>
  <c r="AC55" i="20"/>
  <c r="AC24" i="20"/>
  <c r="AB207" i="20"/>
  <c r="AB194" i="20"/>
  <c r="AB129" i="20"/>
  <c r="AB95" i="20"/>
  <c r="Z162" i="20"/>
  <c r="Z216" i="20"/>
  <c r="Z75" i="20"/>
  <c r="Z150" i="20"/>
  <c r="AN218" i="20"/>
  <c r="AN96" i="20"/>
  <c r="AN145" i="20"/>
  <c r="AN64" i="20"/>
  <c r="AC219" i="20"/>
  <c r="AC165" i="20"/>
  <c r="AC157" i="20"/>
  <c r="AC62" i="20"/>
  <c r="AC16" i="20"/>
  <c r="AC22" i="20"/>
  <c r="AC54" i="20"/>
  <c r="AB190" i="20"/>
  <c r="AB178" i="20"/>
  <c r="AB77" i="20"/>
  <c r="AB84" i="20"/>
  <c r="AB153" i="20"/>
  <c r="AB22" i="20"/>
  <c r="Z172" i="20"/>
  <c r="Z155" i="20"/>
  <c r="Z184" i="20"/>
  <c r="Z175" i="20"/>
  <c r="Z151" i="20"/>
  <c r="Z61" i="20"/>
  <c r="Z135" i="20"/>
  <c r="AC182" i="20"/>
  <c r="AC106" i="20"/>
  <c r="AC51" i="20"/>
  <c r="AC110" i="20"/>
  <c r="AB214" i="20"/>
  <c r="Z222" i="20"/>
  <c r="Z194" i="20"/>
  <c r="Z208" i="20"/>
  <c r="Z185" i="20"/>
  <c r="AN184" i="20"/>
  <c r="AN130" i="20"/>
  <c r="AC171" i="20"/>
  <c r="AC198" i="20"/>
  <c r="AC107" i="20"/>
  <c r="AC79" i="20"/>
  <c r="AC38" i="20"/>
  <c r="AC21" i="20"/>
  <c r="AB155" i="20"/>
  <c r="AB41" i="20"/>
  <c r="AB137" i="20"/>
  <c r="AB61" i="20"/>
  <c r="AB55" i="20"/>
  <c r="Z197" i="20"/>
  <c r="Z173" i="20"/>
  <c r="Z205" i="20"/>
  <c r="AN202" i="20"/>
  <c r="AN117" i="20"/>
  <c r="AC212" i="20"/>
  <c r="AB223" i="20"/>
  <c r="Z182" i="20"/>
  <c r="Z198" i="20"/>
  <c r="AN190" i="20"/>
  <c r="AN207" i="20"/>
  <c r="AN156" i="20"/>
  <c r="AC176" i="20"/>
  <c r="AC111" i="20"/>
  <c r="AC117" i="20"/>
  <c r="AC112" i="20"/>
  <c r="AB146" i="20"/>
  <c r="AB63" i="20"/>
  <c r="AB140" i="20"/>
  <c r="Z180" i="20"/>
  <c r="Z179" i="20"/>
  <c r="AN167" i="20"/>
  <c r="AN157" i="20"/>
  <c r="AC221" i="20"/>
  <c r="AC172" i="20"/>
  <c r="AC89" i="20"/>
  <c r="AC84" i="20"/>
  <c r="AC129" i="20"/>
  <c r="AC163" i="20"/>
  <c r="AC36" i="20"/>
  <c r="AC60" i="20"/>
  <c r="AC61" i="20"/>
  <c r="AC15" i="20"/>
  <c r="AB174" i="20"/>
  <c r="AB209" i="20"/>
  <c r="AB172" i="20"/>
  <c r="AB150" i="20"/>
  <c r="AB105" i="20"/>
  <c r="Z209" i="20"/>
  <c r="Z192" i="20"/>
  <c r="Z171" i="20"/>
  <c r="Z161" i="20"/>
  <c r="Z105" i="20"/>
  <c r="Z144" i="20"/>
  <c r="Z143" i="20"/>
  <c r="AN219" i="20"/>
  <c r="AC152" i="20"/>
  <c r="AC41" i="20"/>
  <c r="AC130" i="20"/>
  <c r="AC17" i="20"/>
  <c r="AB166" i="20"/>
  <c r="AB179" i="20"/>
  <c r="Z204" i="20"/>
  <c r="AN221" i="20"/>
  <c r="AC214" i="20"/>
  <c r="AC175" i="20"/>
  <c r="AC105" i="20"/>
  <c r="AC15" i="19"/>
  <c r="AB22" i="19"/>
  <c r="Z23" i="19"/>
  <c r="Z15" i="19"/>
  <c r="AC16" i="19"/>
  <c r="AB16" i="19"/>
  <c r="AC21" i="19"/>
  <c r="Z9" i="19"/>
  <c r="AB17" i="19"/>
  <c r="Z20" i="19"/>
  <c r="Z16" i="19"/>
  <c r="AC46" i="18"/>
  <c r="AC30" i="18"/>
  <c r="AC16" i="18"/>
  <c r="AC40" i="18"/>
  <c r="AC27" i="18"/>
  <c r="AC49" i="18"/>
  <c r="AC36" i="18"/>
  <c r="Z28" i="18"/>
  <c r="Z33" i="18"/>
  <c r="Z40" i="18"/>
  <c r="Z30" i="18"/>
  <c r="Z35" i="18"/>
  <c r="AB50" i="18"/>
  <c r="Z29" i="18"/>
  <c r="Z25" i="18"/>
  <c r="Z38" i="18"/>
  <c r="Z23" i="18"/>
  <c r="AB25" i="18"/>
  <c r="AC41" i="18"/>
  <c r="Z15" i="18"/>
  <c r="Z17" i="18"/>
  <c r="Z27" i="18"/>
  <c r="AN28" i="18"/>
  <c r="AB23" i="18"/>
  <c r="AB45" i="18"/>
  <c r="AB22" i="18"/>
  <c r="AC33" i="18"/>
  <c r="AC38" i="18"/>
  <c r="Z9" i="18"/>
  <c r="AB15" i="18"/>
  <c r="AB37" i="18"/>
  <c r="AB9" i="18"/>
  <c r="AB49" i="18"/>
  <c r="AC42" i="18"/>
  <c r="Z26" i="18"/>
  <c r="Z7" i="18"/>
  <c r="Z11" i="18"/>
  <c r="Z46" i="18"/>
  <c r="AB41" i="18"/>
  <c r="AB27" i="18"/>
  <c r="AC25" i="18"/>
  <c r="Z34" i="18"/>
  <c r="Z18" i="18"/>
  <c r="AB42" i="18"/>
  <c r="AB46" i="18"/>
  <c r="AB36" i="18"/>
  <c r="Z31" i="18"/>
  <c r="Z22" i="18"/>
  <c r="AN21" i="18"/>
  <c r="AB40" i="18"/>
  <c r="AB38" i="18"/>
  <c r="AB30" i="18"/>
  <c r="Z50" i="18"/>
  <c r="Z45" i="18"/>
  <c r="Z41" i="18"/>
  <c r="Z16" i="18"/>
  <c r="AB17" i="18"/>
  <c r="AB16" i="18"/>
  <c r="AC21" i="18"/>
  <c r="AC13" i="18"/>
  <c r="AM94" i="22"/>
  <c r="Z83" i="20"/>
  <c r="Z83" i="23"/>
  <c r="AC145" i="20"/>
  <c r="Z83" i="24"/>
  <c r="AC145" i="21"/>
  <c r="AC145" i="22"/>
  <c r="Z83" i="21"/>
  <c r="Z83" i="22"/>
  <c r="AB142" i="21"/>
  <c r="AC91" i="24"/>
  <c r="AC91" i="22"/>
  <c r="AC91" i="21"/>
  <c r="AC91" i="20"/>
  <c r="AM25" i="23"/>
  <c r="AC202" i="20"/>
  <c r="AC92" i="22"/>
  <c r="AC92" i="24"/>
  <c r="AC98" i="24"/>
  <c r="AC98" i="21"/>
  <c r="AC31" i="18"/>
  <c r="AC217" i="22"/>
  <c r="AC92" i="20"/>
  <c r="AC202" i="22"/>
  <c r="AC98" i="22"/>
  <c r="AC94" i="22"/>
  <c r="AC98" i="20"/>
  <c r="AC83" i="20"/>
  <c r="AC83" i="24"/>
  <c r="AC18" i="21"/>
  <c r="AC31" i="22"/>
  <c r="AC83" i="22"/>
  <c r="AC18" i="23"/>
  <c r="AC94" i="24"/>
  <c r="AC31" i="24"/>
  <c r="AC83" i="21"/>
  <c r="AC83" i="23"/>
  <c r="AC18" i="18"/>
  <c r="AC31" i="23"/>
  <c r="AC93" i="24"/>
  <c r="AC93" i="21"/>
  <c r="AC31" i="21"/>
  <c r="AC18" i="19"/>
  <c r="AC93" i="20"/>
  <c r="AC94" i="20"/>
  <c r="AC18" i="20"/>
  <c r="AC93" i="22"/>
  <c r="AC18" i="22"/>
  <c r="AC18" i="24"/>
  <c r="AC92" i="21"/>
  <c r="AC94" i="21"/>
  <c r="AC31" i="20"/>
  <c r="AC149" i="20"/>
  <c r="AC113" i="20"/>
  <c r="AB14" i="19"/>
  <c r="AB14" i="20"/>
  <c r="AC169" i="22"/>
  <c r="AB14" i="22"/>
  <c r="Z145" i="21"/>
  <c r="AC113" i="22"/>
  <c r="AB14" i="21"/>
  <c r="Z212" i="20"/>
  <c r="Z145" i="20"/>
  <c r="AB14" i="18"/>
  <c r="Z145" i="22"/>
  <c r="AB142" i="22"/>
  <c r="AB14" i="23"/>
  <c r="AC217" i="20"/>
  <c r="AB185" i="20"/>
  <c r="AC151" i="22"/>
  <c r="AB14" i="24"/>
  <c r="AC159" i="20"/>
  <c r="AB164" i="20"/>
  <c r="AM184" i="22"/>
  <c r="AC149" i="22"/>
  <c r="AB164" i="22"/>
  <c r="AC113" i="21"/>
  <c r="Z212" i="22"/>
  <c r="AC151" i="20"/>
  <c r="AC159" i="22"/>
  <c r="AB142" i="20"/>
  <c r="AB185" i="22"/>
  <c r="AC169" i="20"/>
  <c r="Z215" i="22"/>
  <c r="AC168" i="20"/>
  <c r="AB168" i="20"/>
  <c r="AB215" i="20"/>
  <c r="AB213" i="20"/>
  <c r="AM182" i="22"/>
  <c r="AC206" i="22"/>
  <c r="AC160" i="22"/>
  <c r="AC195" i="22"/>
  <c r="AC222" i="22"/>
  <c r="AC193" i="22"/>
  <c r="AB196" i="22"/>
  <c r="Z177" i="20"/>
  <c r="AC132" i="21"/>
  <c r="AC206" i="20"/>
  <c r="Q221" i="20"/>
  <c r="AF221" i="20"/>
  <c r="Q80" i="20"/>
  <c r="AF80" i="20"/>
  <c r="Q74" i="20"/>
  <c r="AF74" i="20"/>
  <c r="Q18" i="20"/>
  <c r="AF18" i="20"/>
  <c r="AB117" i="20"/>
  <c r="AB52" i="20"/>
  <c r="AC20" i="22"/>
  <c r="AF29" i="22"/>
  <c r="Q29" i="22"/>
  <c r="Q171" i="20"/>
  <c r="AF171" i="20"/>
  <c r="Q155" i="20"/>
  <c r="AF155" i="20"/>
  <c r="AF198" i="20"/>
  <c r="Q198" i="20"/>
  <c r="AF191" i="20"/>
  <c r="Q191" i="20"/>
  <c r="AF180" i="20"/>
  <c r="Q180" i="20"/>
  <c r="Q181" i="20"/>
  <c r="AF181" i="20"/>
  <c r="AF170" i="20"/>
  <c r="Q170" i="20"/>
  <c r="Q205" i="20"/>
  <c r="AE205" i="20" s="1"/>
  <c r="AF205" i="20"/>
  <c r="Q166" i="20"/>
  <c r="AF166" i="20"/>
  <c r="Q111" i="20"/>
  <c r="AF111" i="20"/>
  <c r="Q114" i="20"/>
  <c r="AF114" i="20"/>
  <c r="AF49" i="20"/>
  <c r="Q49" i="20"/>
  <c r="AF56" i="20"/>
  <c r="Q56" i="20"/>
  <c r="Q109" i="20"/>
  <c r="AF109" i="20"/>
  <c r="Q79" i="20"/>
  <c r="AF79" i="20"/>
  <c r="Q45" i="20"/>
  <c r="AF45" i="20"/>
  <c r="AF141" i="20"/>
  <c r="Q141" i="20"/>
  <c r="AE141" i="20" s="1"/>
  <c r="Q67" i="20"/>
  <c r="AF67" i="20"/>
  <c r="Q121" i="20"/>
  <c r="AF121" i="20"/>
  <c r="Q77" i="20"/>
  <c r="AF77" i="20"/>
  <c r="AF140" i="20"/>
  <c r="Q140" i="20"/>
  <c r="Q62" i="20"/>
  <c r="AF62" i="20"/>
  <c r="AF169" i="20"/>
  <c r="Q169" i="20"/>
  <c r="Q38" i="20"/>
  <c r="AF38" i="20"/>
  <c r="Q58" i="20"/>
  <c r="AF58" i="20"/>
  <c r="Q9" i="20"/>
  <c r="AF9" i="20"/>
  <c r="AF14" i="20"/>
  <c r="Q14" i="20"/>
  <c r="AB211" i="20"/>
  <c r="AB206" i="20"/>
  <c r="AB198" i="20"/>
  <c r="AB92" i="20"/>
  <c r="AB66" i="20"/>
  <c r="AB113" i="20"/>
  <c r="AB48" i="20"/>
  <c r="AB29" i="20"/>
  <c r="AB7" i="20"/>
  <c r="Z10" i="18"/>
  <c r="Z37" i="18"/>
  <c r="AC173" i="22"/>
  <c r="AC148" i="22"/>
  <c r="AC215" i="22"/>
  <c r="AC120" i="22"/>
  <c r="AC69" i="22"/>
  <c r="AC143" i="22"/>
  <c r="AC116" i="22"/>
  <c r="AC35" i="22"/>
  <c r="Q223" i="22"/>
  <c r="AF223" i="22"/>
  <c r="Q176" i="22"/>
  <c r="AF176" i="22"/>
  <c r="AF173" i="22"/>
  <c r="Q173" i="22"/>
  <c r="AF177" i="22"/>
  <c r="Q177" i="22"/>
  <c r="AF219" i="22"/>
  <c r="Q219" i="22"/>
  <c r="Q163" i="22"/>
  <c r="AF163" i="22"/>
  <c r="Q178" i="22"/>
  <c r="AF178" i="22"/>
  <c r="Q210" i="22"/>
  <c r="AF210" i="22"/>
  <c r="Q151" i="22"/>
  <c r="AF151" i="22"/>
  <c r="Q183" i="22"/>
  <c r="AF183" i="22"/>
  <c r="AF201" i="22"/>
  <c r="Q201" i="22"/>
  <c r="AF124" i="22"/>
  <c r="Q124" i="22"/>
  <c r="Q74" i="22"/>
  <c r="AF74" i="22"/>
  <c r="AF104" i="22"/>
  <c r="Q104" i="22"/>
  <c r="Q67" i="22"/>
  <c r="AF67" i="22"/>
  <c r="AF37" i="22"/>
  <c r="Q37" i="22"/>
  <c r="Q42" i="22"/>
  <c r="AF42" i="22"/>
  <c r="Q87" i="22"/>
  <c r="AF87" i="22"/>
  <c r="Q48" i="22"/>
  <c r="AF48" i="22"/>
  <c r="AF97" i="22"/>
  <c r="Q97" i="22"/>
  <c r="AF83" i="22"/>
  <c r="Q83" i="22"/>
  <c r="Q114" i="22"/>
  <c r="AF114" i="22"/>
  <c r="Q131" i="22"/>
  <c r="AF131" i="22"/>
  <c r="Q94" i="22"/>
  <c r="AF94" i="22"/>
  <c r="Q45" i="22"/>
  <c r="AF45" i="22"/>
  <c r="Q9" i="22"/>
  <c r="AF9" i="22"/>
  <c r="Q22" i="22"/>
  <c r="AF22" i="22"/>
  <c r="Q23" i="22"/>
  <c r="AF23" i="22"/>
  <c r="AB145" i="21"/>
  <c r="AB117" i="21"/>
  <c r="AB32" i="21"/>
  <c r="AB113" i="21"/>
  <c r="AB66" i="21"/>
  <c r="AB125" i="21"/>
  <c r="AB59" i="21"/>
  <c r="AB18" i="21"/>
  <c r="AB10" i="21"/>
  <c r="Q210" i="20"/>
  <c r="AF210" i="20"/>
  <c r="Q154" i="20"/>
  <c r="AF154" i="20"/>
  <c r="Q152" i="20"/>
  <c r="AF152" i="20"/>
  <c r="AB89" i="20"/>
  <c r="AB39" i="20"/>
  <c r="AN76" i="23"/>
  <c r="Q172" i="22"/>
  <c r="AF172" i="22"/>
  <c r="Q27" i="22"/>
  <c r="AF27" i="22"/>
  <c r="AF163" i="20"/>
  <c r="Q163" i="20"/>
  <c r="Q156" i="20"/>
  <c r="AF156" i="20"/>
  <c r="Q190" i="20"/>
  <c r="AF190" i="20"/>
  <c r="Q176" i="20"/>
  <c r="AF176" i="20"/>
  <c r="Q194" i="20"/>
  <c r="AF194" i="20"/>
  <c r="AF185" i="20"/>
  <c r="Q185" i="20"/>
  <c r="Q223" i="20"/>
  <c r="AF223" i="20"/>
  <c r="Q196" i="20"/>
  <c r="AF196" i="20"/>
  <c r="AF151" i="20"/>
  <c r="Q151" i="20"/>
  <c r="AF103" i="20"/>
  <c r="Q103" i="20"/>
  <c r="Q143" i="20"/>
  <c r="AF143" i="20"/>
  <c r="AF41" i="20"/>
  <c r="Q41" i="20"/>
  <c r="Q48" i="20"/>
  <c r="AF48" i="20"/>
  <c r="Q101" i="20"/>
  <c r="AF101" i="20"/>
  <c r="Q71" i="20"/>
  <c r="AF71" i="20"/>
  <c r="Q37" i="20"/>
  <c r="AE37" i="20" s="1"/>
  <c r="AF37" i="20"/>
  <c r="Q133" i="20"/>
  <c r="AF133" i="20"/>
  <c r="Q59" i="20"/>
  <c r="AF59" i="20"/>
  <c r="AF130" i="20"/>
  <c r="Q130" i="20"/>
  <c r="Q69" i="20"/>
  <c r="AF69" i="20"/>
  <c r="Q138" i="20"/>
  <c r="AF138" i="20"/>
  <c r="Q52" i="20"/>
  <c r="AF52" i="20"/>
  <c r="Q128" i="20"/>
  <c r="AF128" i="20"/>
  <c r="Q15" i="20"/>
  <c r="AF15" i="20"/>
  <c r="Q51" i="20"/>
  <c r="AF51" i="20"/>
  <c r="Q43" i="20"/>
  <c r="AE43" i="20" s="1"/>
  <c r="AF43" i="20"/>
  <c r="Q23" i="20"/>
  <c r="AF23" i="20"/>
  <c r="AB193" i="20"/>
  <c r="AB203" i="20"/>
  <c r="AB138" i="20"/>
  <c r="AB160" i="20"/>
  <c r="AB60" i="20"/>
  <c r="AB87" i="20"/>
  <c r="AB21" i="20"/>
  <c r="Z42" i="18"/>
  <c r="AN15" i="23"/>
  <c r="AN22" i="23"/>
  <c r="AC209" i="22"/>
  <c r="AC156" i="22"/>
  <c r="AC158" i="22"/>
  <c r="AC147" i="22"/>
  <c r="AC189" i="22"/>
  <c r="AC162" i="22"/>
  <c r="AC210" i="22"/>
  <c r="AC56" i="22"/>
  <c r="AC135" i="22"/>
  <c r="AC74" i="22"/>
  <c r="AC108" i="22"/>
  <c r="AC52" i="22"/>
  <c r="AC118" i="22"/>
  <c r="Q215" i="22"/>
  <c r="AF215" i="22"/>
  <c r="AF170" i="22"/>
  <c r="Q170" i="22"/>
  <c r="AF165" i="22"/>
  <c r="Q165" i="22"/>
  <c r="Q169" i="22"/>
  <c r="AF169" i="22"/>
  <c r="Q155" i="22"/>
  <c r="AF155" i="22"/>
  <c r="AF181" i="22"/>
  <c r="Q181" i="22"/>
  <c r="Q202" i="22"/>
  <c r="AF202" i="22"/>
  <c r="Q137" i="22"/>
  <c r="AF137" i="22"/>
  <c r="Q138" i="22"/>
  <c r="AF138" i="22"/>
  <c r="AF196" i="22"/>
  <c r="Q196" i="22"/>
  <c r="AF116" i="22"/>
  <c r="Q116" i="22"/>
  <c r="Q60" i="22"/>
  <c r="AF60" i="22"/>
  <c r="Q96" i="22"/>
  <c r="AE96" i="22" s="1"/>
  <c r="AF96" i="22"/>
  <c r="Q59" i="22"/>
  <c r="AF59" i="22"/>
  <c r="Q160" i="22"/>
  <c r="AF160" i="22"/>
  <c r="AF36" i="22"/>
  <c r="Q36" i="22"/>
  <c r="Q79" i="22"/>
  <c r="AF79" i="22"/>
  <c r="Q65" i="22"/>
  <c r="AF65" i="22"/>
  <c r="Q142" i="22"/>
  <c r="AF142" i="22"/>
  <c r="Q33" i="22"/>
  <c r="AF33" i="22"/>
  <c r="Q149" i="20"/>
  <c r="AF149" i="20"/>
  <c r="AF135" i="20"/>
  <c r="Q135" i="20"/>
  <c r="AF89" i="20"/>
  <c r="Q89" i="20"/>
  <c r="Q60" i="20"/>
  <c r="AF60" i="20"/>
  <c r="AB128" i="20"/>
  <c r="AC88" i="22"/>
  <c r="AC23" i="22"/>
  <c r="AF166" i="22"/>
  <c r="Q166" i="22"/>
  <c r="AF175" i="22"/>
  <c r="Q175" i="22"/>
  <c r="AF81" i="22"/>
  <c r="Q81" i="22"/>
  <c r="AF92" i="22"/>
  <c r="Q92" i="22"/>
  <c r="AF26" i="22"/>
  <c r="Q26" i="22"/>
  <c r="Q172" i="20"/>
  <c r="AF172" i="20"/>
  <c r="AF203" i="20"/>
  <c r="Q203" i="20"/>
  <c r="Q177" i="20"/>
  <c r="AE177" i="20" s="1"/>
  <c r="AF177" i="20"/>
  <c r="Q215" i="20"/>
  <c r="AF215" i="20"/>
  <c r="AF144" i="20"/>
  <c r="Q144" i="20"/>
  <c r="AF95" i="20"/>
  <c r="Q95" i="20"/>
  <c r="AF102" i="20"/>
  <c r="Q102" i="20"/>
  <c r="AF33" i="20"/>
  <c r="Q33" i="20"/>
  <c r="AF40" i="20"/>
  <c r="Q40" i="20"/>
  <c r="Q93" i="20"/>
  <c r="AF93" i="20"/>
  <c r="Q63" i="20"/>
  <c r="AF63" i="20"/>
  <c r="Q55" i="20"/>
  <c r="AF55" i="20"/>
  <c r="Q115" i="20"/>
  <c r="AF115" i="20"/>
  <c r="Q50" i="20"/>
  <c r="AF50" i="20"/>
  <c r="AF108" i="20"/>
  <c r="Q108" i="20"/>
  <c r="Q61" i="20"/>
  <c r="AF61" i="20"/>
  <c r="Q107" i="20"/>
  <c r="AF107" i="20"/>
  <c r="Q44" i="20"/>
  <c r="AF44" i="20"/>
  <c r="Q120" i="20"/>
  <c r="AF120" i="20"/>
  <c r="Q30" i="20"/>
  <c r="AF30" i="20"/>
  <c r="Q24" i="20"/>
  <c r="AF24" i="20"/>
  <c r="Q34" i="20"/>
  <c r="AF34" i="20"/>
  <c r="AF29" i="20"/>
  <c r="Q29" i="20"/>
  <c r="AB195" i="20"/>
  <c r="AB197" i="20"/>
  <c r="AB212" i="20"/>
  <c r="AB199" i="20"/>
  <c r="AB149" i="20"/>
  <c r="AB141" i="20"/>
  <c r="AB69" i="20"/>
  <c r="AB152" i="20"/>
  <c r="AB98" i="20"/>
  <c r="AB54" i="20"/>
  <c r="AB145" i="20"/>
  <c r="AB151" i="20"/>
  <c r="AB88" i="20"/>
  <c r="AB18" i="20"/>
  <c r="Z12" i="18"/>
  <c r="Z47" i="18"/>
  <c r="AC213" i="22"/>
  <c r="AC150" i="22"/>
  <c r="AC196" i="22"/>
  <c r="AC154" i="22"/>
  <c r="AC48" i="22"/>
  <c r="AC127" i="22"/>
  <c r="AC78" i="22"/>
  <c r="AC131" i="22"/>
  <c r="AC138" i="22"/>
  <c r="AC7" i="22"/>
  <c r="AC19" i="22"/>
  <c r="Q205" i="22"/>
  <c r="AF205" i="22"/>
  <c r="Q162" i="22"/>
  <c r="AF162" i="22"/>
  <c r="AF157" i="22"/>
  <c r="Q157" i="22"/>
  <c r="Q161" i="22"/>
  <c r="AF161" i="22"/>
  <c r="AF220" i="22"/>
  <c r="Q220" i="22"/>
  <c r="Q147" i="22"/>
  <c r="AF147" i="22"/>
  <c r="Q193" i="22"/>
  <c r="AF193" i="22"/>
  <c r="AF197" i="22"/>
  <c r="Q197" i="22"/>
  <c r="Q129" i="22"/>
  <c r="AF129" i="22"/>
  <c r="Q130" i="22"/>
  <c r="AF130" i="22"/>
  <c r="AF188" i="22"/>
  <c r="Q188" i="22"/>
  <c r="AF108" i="22"/>
  <c r="Q108" i="22"/>
  <c r="Q52" i="22"/>
  <c r="AF52" i="22"/>
  <c r="Q168" i="22"/>
  <c r="AF168" i="22"/>
  <c r="Q51" i="22"/>
  <c r="AF51" i="22"/>
  <c r="Q118" i="22"/>
  <c r="AF118" i="22"/>
  <c r="AF28" i="22"/>
  <c r="Q28" i="22"/>
  <c r="Q71" i="22"/>
  <c r="AF71" i="22"/>
  <c r="Q57" i="22"/>
  <c r="AF57" i="22"/>
  <c r="Q86" i="22"/>
  <c r="AF86" i="22"/>
  <c r="Q25" i="22"/>
  <c r="AF25" i="22"/>
  <c r="Q98" i="22"/>
  <c r="AF98" i="22"/>
  <c r="AF117" i="22"/>
  <c r="Q117" i="22"/>
  <c r="Q77" i="22"/>
  <c r="AF77" i="22"/>
  <c r="Q54" i="22"/>
  <c r="AF54" i="22"/>
  <c r="Q58" i="22"/>
  <c r="AF58" i="22"/>
  <c r="Q31" i="22"/>
  <c r="AF31" i="22"/>
  <c r="Q13" i="22"/>
  <c r="AF13" i="22"/>
  <c r="AB131" i="21"/>
  <c r="AB88" i="21"/>
  <c r="AB128" i="21"/>
  <c r="AB97" i="21"/>
  <c r="Q211" i="20"/>
  <c r="AF211" i="20"/>
  <c r="Q65" i="20"/>
  <c r="AF65" i="20"/>
  <c r="Q27" i="20"/>
  <c r="AF27" i="20"/>
  <c r="AB133" i="20"/>
  <c r="AN33" i="23"/>
  <c r="AC132" i="22"/>
  <c r="AC121" i="22"/>
  <c r="Q222" i="22"/>
  <c r="AF222" i="22"/>
  <c r="Q199" i="22"/>
  <c r="AF199" i="22"/>
  <c r="Q102" i="22"/>
  <c r="AF102" i="22"/>
  <c r="AF40" i="22"/>
  <c r="Q40" i="22"/>
  <c r="Q109" i="22"/>
  <c r="AF109" i="22"/>
  <c r="Q168" i="20"/>
  <c r="AF168" i="20"/>
  <c r="Q225" i="20"/>
  <c r="AE225" i="20" s="1"/>
  <c r="AF225" i="20"/>
  <c r="AF188" i="20"/>
  <c r="Q188" i="20"/>
  <c r="AE188" i="20" s="1"/>
  <c r="AF220" i="20"/>
  <c r="Q220" i="20"/>
  <c r="Q167" i="20"/>
  <c r="AF167" i="20"/>
  <c r="Q158" i="20"/>
  <c r="AF158" i="20"/>
  <c r="Q201" i="20"/>
  <c r="AE201" i="20" s="1"/>
  <c r="AF201" i="20"/>
  <c r="Q217" i="20"/>
  <c r="AF217" i="20"/>
  <c r="Q218" i="20"/>
  <c r="AF218" i="20"/>
  <c r="AF164" i="20"/>
  <c r="Q164" i="20"/>
  <c r="Q208" i="20"/>
  <c r="AE208" i="20" s="1"/>
  <c r="AF208" i="20"/>
  <c r="Q182" i="20"/>
  <c r="AF182" i="20"/>
  <c r="AF162" i="20"/>
  <c r="Q162" i="20"/>
  <c r="AF87" i="20"/>
  <c r="Q87" i="20"/>
  <c r="AF94" i="20"/>
  <c r="Q94" i="20"/>
  <c r="AF132" i="20"/>
  <c r="Q132" i="20"/>
  <c r="Q68" i="20"/>
  <c r="AF68" i="20"/>
  <c r="AF85" i="20"/>
  <c r="Q85" i="20"/>
  <c r="AF81" i="20"/>
  <c r="Q81" i="20"/>
  <c r="Q47" i="20"/>
  <c r="AF47" i="20"/>
  <c r="Q84" i="20"/>
  <c r="AF84" i="20"/>
  <c r="Q42" i="20"/>
  <c r="AF42" i="20"/>
  <c r="Q100" i="20"/>
  <c r="AE100" i="20" s="1"/>
  <c r="AF100" i="20"/>
  <c r="Q105" i="20"/>
  <c r="AF105" i="20"/>
  <c r="Q99" i="20"/>
  <c r="AE99" i="20" s="1"/>
  <c r="AF99" i="20"/>
  <c r="AF36" i="20"/>
  <c r="Q36" i="20"/>
  <c r="Q125" i="20"/>
  <c r="AF125" i="20"/>
  <c r="Q21" i="20"/>
  <c r="AF21" i="20"/>
  <c r="AF16" i="20"/>
  <c r="Q16" i="20"/>
  <c r="AF32" i="20"/>
  <c r="Q32" i="20"/>
  <c r="Q35" i="20"/>
  <c r="AF35" i="20"/>
  <c r="AB169" i="20"/>
  <c r="AB177" i="20"/>
  <c r="AB196" i="20"/>
  <c r="AB167" i="20"/>
  <c r="AB97" i="20"/>
  <c r="AB136" i="20"/>
  <c r="AB78" i="20"/>
  <c r="AB148" i="20"/>
  <c r="AB154" i="20"/>
  <c r="AB10" i="20"/>
  <c r="AB32" i="20"/>
  <c r="Z44" i="18"/>
  <c r="Z19" i="18"/>
  <c r="Z32" i="18"/>
  <c r="AM115" i="22"/>
  <c r="AM28" i="22"/>
  <c r="AC167" i="22"/>
  <c r="AC216" i="22"/>
  <c r="AC184" i="22"/>
  <c r="AC47" i="22"/>
  <c r="AC123" i="22"/>
  <c r="AC11" i="22"/>
  <c r="AF206" i="22"/>
  <c r="Q206" i="22"/>
  <c r="Q154" i="22"/>
  <c r="AF154" i="22"/>
  <c r="AF149" i="22"/>
  <c r="Q149" i="22"/>
  <c r="Q153" i="22"/>
  <c r="AF153" i="22"/>
  <c r="Q214" i="22"/>
  <c r="AF214" i="22"/>
  <c r="AF208" i="22"/>
  <c r="Q208" i="22"/>
  <c r="AF195" i="22"/>
  <c r="Q195" i="22"/>
  <c r="AF189" i="22"/>
  <c r="Q189" i="22"/>
  <c r="Q121" i="22"/>
  <c r="AF121" i="22"/>
  <c r="Q122" i="22"/>
  <c r="AF122" i="22"/>
  <c r="AF203" i="22"/>
  <c r="Q203" i="22"/>
  <c r="AF100" i="22"/>
  <c r="Q100" i="22"/>
  <c r="Q44" i="22"/>
  <c r="AF44" i="22"/>
  <c r="AF110" i="22"/>
  <c r="Q110" i="22"/>
  <c r="Q43" i="22"/>
  <c r="AF43" i="22"/>
  <c r="Q126" i="22"/>
  <c r="AF126" i="22"/>
  <c r="Q20" i="22"/>
  <c r="AF20" i="22"/>
  <c r="AF63" i="22"/>
  <c r="Q63" i="22"/>
  <c r="Q49" i="22"/>
  <c r="AF49" i="22"/>
  <c r="AF78" i="22"/>
  <c r="Q78" i="22"/>
  <c r="Q17" i="22"/>
  <c r="AF17" i="22"/>
  <c r="Q135" i="22"/>
  <c r="AF135" i="22"/>
  <c r="Q101" i="22"/>
  <c r="AF101" i="22"/>
  <c r="Q69" i="22"/>
  <c r="AF69" i="22"/>
  <c r="Q46" i="22"/>
  <c r="AF46" i="22"/>
  <c r="Q7" i="22"/>
  <c r="AF7" i="22"/>
  <c r="Q50" i="22"/>
  <c r="AF50" i="22"/>
  <c r="AF39" i="22"/>
  <c r="Q39" i="22"/>
  <c r="AB123" i="21"/>
  <c r="AB80" i="21"/>
  <c r="AB120" i="21"/>
  <c r="AB44" i="21"/>
  <c r="AB39" i="21"/>
  <c r="AB138" i="21"/>
  <c r="AB29" i="21"/>
  <c r="AB114" i="21"/>
  <c r="AB139" i="21"/>
  <c r="AF193" i="20"/>
  <c r="Q193" i="20"/>
  <c r="Q126" i="20"/>
  <c r="AF126" i="20"/>
  <c r="AF106" i="20"/>
  <c r="Q106" i="20"/>
  <c r="AF20" i="20"/>
  <c r="Q20" i="20"/>
  <c r="AB125" i="20"/>
  <c r="Z14" i="18"/>
  <c r="AM40" i="22"/>
  <c r="AC50" i="22"/>
  <c r="AF192" i="20"/>
  <c r="Q192" i="20"/>
  <c r="AE192" i="20" s="1"/>
  <c r="AF157" i="20"/>
  <c r="Q157" i="20"/>
  <c r="AF159" i="20"/>
  <c r="Q159" i="20"/>
  <c r="Q183" i="20"/>
  <c r="AF183" i="20"/>
  <c r="Q207" i="20"/>
  <c r="AF207" i="20"/>
  <c r="AF179" i="20"/>
  <c r="Q179" i="20"/>
  <c r="AF200" i="20"/>
  <c r="Q200" i="20"/>
  <c r="AF174" i="20"/>
  <c r="Q174" i="20"/>
  <c r="Q136" i="20"/>
  <c r="AF136" i="20"/>
  <c r="AF76" i="20"/>
  <c r="Q76" i="20"/>
  <c r="Q119" i="20"/>
  <c r="AF119" i="20"/>
  <c r="Q123" i="20"/>
  <c r="AF123" i="20"/>
  <c r="Q139" i="20"/>
  <c r="AF139" i="20"/>
  <c r="AF112" i="20"/>
  <c r="Q112" i="20"/>
  <c r="AF73" i="20"/>
  <c r="Q73" i="20"/>
  <c r="AF39" i="20"/>
  <c r="Q39" i="20"/>
  <c r="AF127" i="20"/>
  <c r="Q127" i="20"/>
  <c r="Q160" i="20"/>
  <c r="AF160" i="20"/>
  <c r="Q92" i="20"/>
  <c r="AF92" i="20"/>
  <c r="Q82" i="20"/>
  <c r="AF82" i="20"/>
  <c r="Q91" i="20"/>
  <c r="AF91" i="20"/>
  <c r="Q161" i="20"/>
  <c r="AF161" i="20"/>
  <c r="Q117" i="20"/>
  <c r="AF117" i="20"/>
  <c r="AF13" i="20"/>
  <c r="Q13" i="20"/>
  <c r="Q8" i="20"/>
  <c r="AF8" i="20"/>
  <c r="Q26" i="20"/>
  <c r="AF26" i="20"/>
  <c r="AF28" i="20"/>
  <c r="Q28" i="20"/>
  <c r="AB173" i="20"/>
  <c r="AB189" i="20"/>
  <c r="AB220" i="20"/>
  <c r="AB144" i="20"/>
  <c r="AB81" i="20"/>
  <c r="AB134" i="20"/>
  <c r="AB123" i="20"/>
  <c r="AB139" i="20"/>
  <c r="AB47" i="20"/>
  <c r="AB43" i="20"/>
  <c r="AB19" i="20"/>
  <c r="Z21" i="18"/>
  <c r="AN41" i="23"/>
  <c r="AC168" i="22"/>
  <c r="AC141" i="22"/>
  <c r="AC86" i="22"/>
  <c r="AC39" i="22"/>
  <c r="AC28" i="22"/>
  <c r="AC59" i="22"/>
  <c r="AC8" i="22"/>
  <c r="AC9" i="22"/>
  <c r="Q221" i="22"/>
  <c r="AF221" i="22"/>
  <c r="Q146" i="22"/>
  <c r="AF146" i="22"/>
  <c r="AF174" i="22"/>
  <c r="Q174" i="22"/>
  <c r="AF145" i="22"/>
  <c r="Q145" i="22"/>
  <c r="AF212" i="22"/>
  <c r="Q212" i="22"/>
  <c r="AF200" i="22"/>
  <c r="Q200" i="22"/>
  <c r="Q213" i="22"/>
  <c r="AF213" i="22"/>
  <c r="Q198" i="22"/>
  <c r="AF198" i="22"/>
  <c r="Q207" i="22"/>
  <c r="AE207" i="22" s="1"/>
  <c r="AF207" i="22"/>
  <c r="AF139" i="22"/>
  <c r="Q139" i="22"/>
  <c r="AF187" i="22"/>
  <c r="Q187" i="22"/>
  <c r="Q127" i="22"/>
  <c r="AF127" i="22"/>
  <c r="Q66" i="22"/>
  <c r="AF66" i="22"/>
  <c r="AF89" i="22"/>
  <c r="Q89" i="22"/>
  <c r="Q35" i="22"/>
  <c r="AF35" i="22"/>
  <c r="Q143" i="22"/>
  <c r="AF143" i="22"/>
  <c r="AF12" i="22"/>
  <c r="Q12" i="22"/>
  <c r="Q55" i="22"/>
  <c r="AF55" i="22"/>
  <c r="Q41" i="22"/>
  <c r="AF41" i="22"/>
  <c r="Q70" i="22"/>
  <c r="AF70" i="22"/>
  <c r="Q144" i="22"/>
  <c r="AF144" i="22"/>
  <c r="AF119" i="22"/>
  <c r="Q119" i="22"/>
  <c r="AF141" i="22"/>
  <c r="Q141" i="22"/>
  <c r="AE141" i="22" s="1"/>
  <c r="Q93" i="22"/>
  <c r="AF93" i="22"/>
  <c r="Q34" i="22"/>
  <c r="AF34" i="22"/>
  <c r="AF8" i="22"/>
  <c r="Q8" i="22"/>
  <c r="AF32" i="22"/>
  <c r="Q32" i="22"/>
  <c r="AB69" i="21"/>
  <c r="AB130" i="21"/>
  <c r="AB21" i="21"/>
  <c r="AB56" i="21"/>
  <c r="AB19" i="21"/>
  <c r="AF224" i="20"/>
  <c r="Q224" i="20"/>
  <c r="AE224" i="20" s="1"/>
  <c r="AF131" i="20"/>
  <c r="Q131" i="20"/>
  <c r="Q153" i="20"/>
  <c r="AF153" i="20"/>
  <c r="AC104" i="22"/>
  <c r="AC109" i="22"/>
  <c r="Q204" i="22"/>
  <c r="AF204" i="22"/>
  <c r="Q225" i="22"/>
  <c r="AE225" i="22" s="1"/>
  <c r="AF225" i="22"/>
  <c r="AF47" i="22"/>
  <c r="Q47" i="22"/>
  <c r="AF133" i="22"/>
  <c r="Q133" i="22"/>
  <c r="Q24" i="22"/>
  <c r="AF24" i="22"/>
  <c r="AB81" i="21"/>
  <c r="AB60" i="21"/>
  <c r="AB83" i="21"/>
  <c r="AB124" i="21"/>
  <c r="AB108" i="21"/>
  <c r="AB48" i="21"/>
  <c r="AN76" i="24"/>
  <c r="AM47" i="23"/>
  <c r="AC53" i="23"/>
  <c r="AC48" i="23"/>
  <c r="AC85" i="23"/>
  <c r="AC7" i="23"/>
  <c r="Q49" i="23"/>
  <c r="AF49" i="23"/>
  <c r="AF53" i="23"/>
  <c r="Q53" i="23"/>
  <c r="Q42" i="23"/>
  <c r="AF42" i="23"/>
  <c r="Q23" i="23"/>
  <c r="AF23" i="23"/>
  <c r="Q63" i="23"/>
  <c r="AF63" i="23"/>
  <c r="Q72" i="23"/>
  <c r="AF72" i="23"/>
  <c r="AF12" i="23"/>
  <c r="Q12" i="23"/>
  <c r="AF54" i="23"/>
  <c r="Q54" i="23"/>
  <c r="Q15" i="23"/>
  <c r="AE15" i="23" s="1"/>
  <c r="AF15" i="23"/>
  <c r="Q25" i="23"/>
  <c r="AF25" i="23"/>
  <c r="AB206" i="22"/>
  <c r="AB51" i="22"/>
  <c r="AB113" i="22"/>
  <c r="AB124" i="22"/>
  <c r="AB133" i="22"/>
  <c r="AB92" i="22"/>
  <c r="AF178" i="20"/>
  <c r="Q178" i="20"/>
  <c r="Q184" i="20"/>
  <c r="AF184" i="20"/>
  <c r="Q31" i="20"/>
  <c r="AF31" i="20"/>
  <c r="Q97" i="20"/>
  <c r="AF97" i="20"/>
  <c r="Z24" i="18"/>
  <c r="AC81" i="22"/>
  <c r="AC26" i="22"/>
  <c r="AF226" i="22"/>
  <c r="Q226" i="22"/>
  <c r="Q211" i="22"/>
  <c r="AF211" i="22"/>
  <c r="Q111" i="22"/>
  <c r="AF111" i="22"/>
  <c r="Q136" i="22"/>
  <c r="AF136" i="22"/>
  <c r="Q68" i="22"/>
  <c r="AF68" i="22"/>
  <c r="Q189" i="20"/>
  <c r="AF189" i="20"/>
  <c r="AF202" i="20"/>
  <c r="Q202" i="20"/>
  <c r="Q195" i="20"/>
  <c r="AF195" i="20"/>
  <c r="AF214" i="20"/>
  <c r="Q214" i="20"/>
  <c r="AF212" i="20"/>
  <c r="Q212" i="20"/>
  <c r="Q173" i="20"/>
  <c r="AF173" i="20"/>
  <c r="AF134" i="20"/>
  <c r="Q134" i="20"/>
  <c r="Q142" i="20"/>
  <c r="AF142" i="20"/>
  <c r="AF72" i="20"/>
  <c r="Q72" i="20"/>
  <c r="Q118" i="20"/>
  <c r="AF118" i="20"/>
  <c r="AF124" i="20"/>
  <c r="Q124" i="20"/>
  <c r="AF96" i="20"/>
  <c r="Q96" i="20"/>
  <c r="AE96" i="20" s="1"/>
  <c r="AF57" i="20"/>
  <c r="Q57" i="20"/>
  <c r="AF137" i="20"/>
  <c r="Q137" i="20"/>
  <c r="AF83" i="20"/>
  <c r="Q83" i="20"/>
  <c r="AF148" i="20"/>
  <c r="Q148" i="20"/>
  <c r="Q98" i="20"/>
  <c r="AF98" i="20"/>
  <c r="Q66" i="20"/>
  <c r="AE66" i="20" s="1"/>
  <c r="AF66" i="20"/>
  <c r="Q78" i="20"/>
  <c r="AF78" i="20"/>
  <c r="AF145" i="20"/>
  <c r="Q145" i="20"/>
  <c r="AE145" i="20" s="1"/>
  <c r="AF54" i="20"/>
  <c r="Q54" i="20"/>
  <c r="AF19" i="20"/>
  <c r="Q19" i="20"/>
  <c r="Q25" i="20"/>
  <c r="AF25" i="20"/>
  <c r="AF10" i="20"/>
  <c r="Q10" i="20"/>
  <c r="AF12" i="20"/>
  <c r="Q12" i="20"/>
  <c r="AB221" i="20"/>
  <c r="AB224" i="20"/>
  <c r="AB162" i="20"/>
  <c r="AB124" i="20"/>
  <c r="AB108" i="20"/>
  <c r="AB59" i="20"/>
  <c r="AB120" i="20"/>
  <c r="AB80" i="20"/>
  <c r="AB44" i="20"/>
  <c r="AB83" i="20"/>
  <c r="Z36" i="18"/>
  <c r="Z49" i="18"/>
  <c r="Z48" i="18"/>
  <c r="AM198" i="22"/>
  <c r="AM133" i="22"/>
  <c r="AM216" i="22"/>
  <c r="AM65" i="22"/>
  <c r="AM47" i="22"/>
  <c r="AC226" i="22"/>
  <c r="AC186" i="22"/>
  <c r="AC180" i="22"/>
  <c r="AC125" i="22"/>
  <c r="AC192" i="22"/>
  <c r="AC136" i="22"/>
  <c r="AC85" i="22"/>
  <c r="AC12" i="22"/>
  <c r="AC43" i="22"/>
  <c r="AC34" i="22"/>
  <c r="Q224" i="22"/>
  <c r="AF224" i="22"/>
  <c r="Q190" i="22"/>
  <c r="AF190" i="22"/>
  <c r="Q164" i="22"/>
  <c r="AF164" i="22"/>
  <c r="AF158" i="22"/>
  <c r="Q158" i="22"/>
  <c r="AF218" i="22"/>
  <c r="Q218" i="22"/>
  <c r="AF180" i="22"/>
  <c r="Q180" i="22"/>
  <c r="Q185" i="22"/>
  <c r="AF185" i="22"/>
  <c r="Q152" i="22"/>
  <c r="AF152" i="22"/>
  <c r="Q167" i="22"/>
  <c r="AF167" i="22"/>
  <c r="AF191" i="22"/>
  <c r="Q191" i="22"/>
  <c r="Q217" i="22"/>
  <c r="AF217" i="22"/>
  <c r="AF140" i="22"/>
  <c r="Q140" i="22"/>
  <c r="Q90" i="22"/>
  <c r="AF90" i="22"/>
  <c r="Q148" i="22"/>
  <c r="AF148" i="22"/>
  <c r="AF73" i="22"/>
  <c r="Q73" i="22"/>
  <c r="Q19" i="22"/>
  <c r="AF19" i="22"/>
  <c r="Q103" i="22"/>
  <c r="AF103" i="22"/>
  <c r="AF107" i="22"/>
  <c r="Q107" i="22"/>
  <c r="AF64" i="22"/>
  <c r="Q64" i="22"/>
  <c r="Q113" i="22"/>
  <c r="AF113" i="22"/>
  <c r="Q84" i="22"/>
  <c r="AF84" i="22"/>
  <c r="AF128" i="22"/>
  <c r="Q128" i="22"/>
  <c r="AF80" i="22"/>
  <c r="Q80" i="22"/>
  <c r="AF125" i="22"/>
  <c r="Q125" i="22"/>
  <c r="Q61" i="22"/>
  <c r="AF61" i="22"/>
  <c r="Q18" i="22"/>
  <c r="AF18" i="22"/>
  <c r="Q38" i="22"/>
  <c r="AE38" i="22" s="1"/>
  <c r="AF38" i="22"/>
  <c r="Q16" i="22"/>
  <c r="AF16" i="22"/>
  <c r="AB134" i="21"/>
  <c r="AB52" i="21"/>
  <c r="AB116" i="21"/>
  <c r="AB74" i="21"/>
  <c r="AB100" i="21"/>
  <c r="AB43" i="21"/>
  <c r="AB7" i="21"/>
  <c r="AF219" i="20"/>
  <c r="Q219" i="20"/>
  <c r="Q104" i="20"/>
  <c r="AF104" i="20"/>
  <c r="Q113" i="20"/>
  <c r="AF113" i="20"/>
  <c r="AB131" i="20"/>
  <c r="AB11" i="20"/>
  <c r="AC133" i="22"/>
  <c r="Q192" i="22"/>
  <c r="AF192" i="22"/>
  <c r="Q179" i="22"/>
  <c r="AF179" i="22"/>
  <c r="AF115" i="22"/>
  <c r="Q115" i="22"/>
  <c r="AF88" i="22"/>
  <c r="Q88" i="22"/>
  <c r="Q209" i="20"/>
  <c r="AF209" i="20"/>
  <c r="Q213" i="20"/>
  <c r="AF213" i="20"/>
  <c r="Q216" i="20"/>
  <c r="AF216" i="20"/>
  <c r="Q175" i="20"/>
  <c r="AF175" i="20"/>
  <c r="AF186" i="20"/>
  <c r="Q186" i="20"/>
  <c r="AE186" i="20" s="1"/>
  <c r="Q199" i="20"/>
  <c r="AF199" i="20"/>
  <c r="Q222" i="20"/>
  <c r="AF222" i="20"/>
  <c r="Q187" i="20"/>
  <c r="AE187" i="20" s="1"/>
  <c r="AF187" i="20"/>
  <c r="Q206" i="20"/>
  <c r="AF206" i="20"/>
  <c r="Q197" i="20"/>
  <c r="AF197" i="20"/>
  <c r="AF204" i="20"/>
  <c r="Q204" i="20"/>
  <c r="AE204" i="20" s="1"/>
  <c r="AF165" i="20"/>
  <c r="Q165" i="20"/>
  <c r="AF147" i="20"/>
  <c r="Q147" i="20"/>
  <c r="Q122" i="20"/>
  <c r="AF122" i="20"/>
  <c r="Q64" i="20"/>
  <c r="AF64" i="20"/>
  <c r="AF110" i="20"/>
  <c r="Q110" i="20"/>
  <c r="AF116" i="20"/>
  <c r="Q116" i="20"/>
  <c r="Q88" i="20"/>
  <c r="AF88" i="20"/>
  <c r="Q53" i="20"/>
  <c r="AF53" i="20"/>
  <c r="Q150" i="20"/>
  <c r="AF150" i="20"/>
  <c r="Q75" i="20"/>
  <c r="AF75" i="20"/>
  <c r="AF129" i="20"/>
  <c r="Q129" i="20"/>
  <c r="Q90" i="20"/>
  <c r="AF90" i="20"/>
  <c r="AF86" i="20"/>
  <c r="Q86" i="20"/>
  <c r="Q70" i="20"/>
  <c r="AF70" i="20"/>
  <c r="Q146" i="20"/>
  <c r="AF146" i="20"/>
  <c r="Q46" i="20"/>
  <c r="AF46" i="20"/>
  <c r="AF11" i="20"/>
  <c r="Q11" i="20"/>
  <c r="AF17" i="20"/>
  <c r="Q17" i="20"/>
  <c r="Q22" i="20"/>
  <c r="AF22" i="20"/>
  <c r="Q7" i="20"/>
  <c r="AF7" i="20"/>
  <c r="AB202" i="20"/>
  <c r="AB216" i="20"/>
  <c r="AB186" i="20"/>
  <c r="AB116" i="20"/>
  <c r="AB100" i="20"/>
  <c r="AB130" i="20"/>
  <c r="AB74" i="20"/>
  <c r="AB56" i="20"/>
  <c r="AB114" i="20"/>
  <c r="AB51" i="20"/>
  <c r="AB12" i="20"/>
  <c r="Z39" i="18"/>
  <c r="Z43" i="18"/>
  <c r="AM89" i="22"/>
  <c r="AM60" i="22"/>
  <c r="AC174" i="22"/>
  <c r="AC181" i="22"/>
  <c r="AC211" i="22"/>
  <c r="AC77" i="22"/>
  <c r="AC32" i="22"/>
  <c r="AC87" i="22"/>
  <c r="AC53" i="22"/>
  <c r="AF216" i="22"/>
  <c r="Q216" i="22"/>
  <c r="Q184" i="22"/>
  <c r="AF184" i="22"/>
  <c r="Q156" i="22"/>
  <c r="AF156" i="22"/>
  <c r="AF150" i="22"/>
  <c r="Q150" i="22"/>
  <c r="AF171" i="22"/>
  <c r="Q171" i="22"/>
  <c r="Q186" i="22"/>
  <c r="AF186" i="22"/>
  <c r="Q194" i="22"/>
  <c r="AF194" i="22"/>
  <c r="Q159" i="22"/>
  <c r="AF159" i="22"/>
  <c r="Q182" i="22"/>
  <c r="AF182" i="22"/>
  <c r="AF209" i="22"/>
  <c r="Q209" i="22"/>
  <c r="AF132" i="22"/>
  <c r="Q132" i="22"/>
  <c r="Q82" i="22"/>
  <c r="AF82" i="22"/>
  <c r="Q112" i="22"/>
  <c r="AF112" i="22"/>
  <c r="Q91" i="22"/>
  <c r="AF91" i="22"/>
  <c r="AF11" i="22"/>
  <c r="Q11" i="22"/>
  <c r="Q95" i="22"/>
  <c r="AF95" i="22"/>
  <c r="AF99" i="22"/>
  <c r="Q99" i="22"/>
  <c r="AF56" i="22"/>
  <c r="Q56" i="22"/>
  <c r="Q105" i="22"/>
  <c r="AF105" i="22"/>
  <c r="Q76" i="22"/>
  <c r="AF76" i="22"/>
  <c r="AN15" i="24"/>
  <c r="AN22" i="24"/>
  <c r="AC50" i="23"/>
  <c r="AC56" i="23"/>
  <c r="AC87" i="23"/>
  <c r="AF57" i="23"/>
  <c r="Q57" i="23"/>
  <c r="Q78" i="23"/>
  <c r="AF78" i="23"/>
  <c r="Q50" i="23"/>
  <c r="AF50" i="23"/>
  <c r="Q40" i="23"/>
  <c r="AF40" i="23"/>
  <c r="Q71" i="23"/>
  <c r="AF71" i="23"/>
  <c r="AF80" i="23"/>
  <c r="Q80" i="23"/>
  <c r="Q20" i="23"/>
  <c r="AF20" i="23"/>
  <c r="Q68" i="23"/>
  <c r="AF68" i="23"/>
  <c r="Q65" i="23"/>
  <c r="AF65" i="23"/>
  <c r="Q48" i="23"/>
  <c r="AF48" i="23"/>
  <c r="Q27" i="23"/>
  <c r="AF27" i="23"/>
  <c r="AB221" i="22"/>
  <c r="AB216" i="22"/>
  <c r="AB154" i="22"/>
  <c r="AB169" i="22"/>
  <c r="AB59" i="22"/>
  <c r="AB123" i="22"/>
  <c r="AB83" i="22"/>
  <c r="AB141" i="22"/>
  <c r="AB100" i="22"/>
  <c r="Z21" i="19"/>
  <c r="AC69" i="24"/>
  <c r="AC53" i="24"/>
  <c r="AG12" i="19"/>
  <c r="AG20" i="19"/>
  <c r="AG11" i="19"/>
  <c r="AI11" i="19" s="1"/>
  <c r="AG19" i="19"/>
  <c r="AG24" i="19"/>
  <c r="AG15" i="19"/>
  <c r="AG8" i="19"/>
  <c r="AI8" i="19" s="1"/>
  <c r="AG16" i="19"/>
  <c r="AG10" i="19"/>
  <c r="AG18" i="19"/>
  <c r="AG26" i="19"/>
  <c r="AI26" i="19" s="1"/>
  <c r="AG13" i="19"/>
  <c r="AI13" i="19" s="1"/>
  <c r="AG21" i="19"/>
  <c r="AI21" i="19" s="1"/>
  <c r="AG23" i="19"/>
  <c r="AG9" i="19"/>
  <c r="AI9" i="19" s="1"/>
  <c r="AG17" i="19"/>
  <c r="AG7" i="19"/>
  <c r="AI7" i="19" s="1"/>
  <c r="AG14" i="19"/>
  <c r="AG22" i="19"/>
  <c r="AI22" i="19" s="1"/>
  <c r="AG25" i="19"/>
  <c r="AI25" i="19" s="1"/>
  <c r="AF89" i="24"/>
  <c r="Q89" i="24"/>
  <c r="Q103" i="24"/>
  <c r="AF103" i="24"/>
  <c r="AF82" i="24"/>
  <c r="Q82" i="24"/>
  <c r="Q96" i="24"/>
  <c r="AF96" i="24"/>
  <c r="Q100" i="24"/>
  <c r="AF100" i="24"/>
  <c r="AF15" i="24"/>
  <c r="Q15" i="24"/>
  <c r="AF46" i="24"/>
  <c r="Q46" i="24"/>
  <c r="AF38" i="24"/>
  <c r="Q38" i="24"/>
  <c r="AE38" i="24" s="1"/>
  <c r="Q67" i="24"/>
  <c r="AF67" i="24"/>
  <c r="Q39" i="24"/>
  <c r="AF39" i="24"/>
  <c r="Q17" i="24"/>
  <c r="AF17" i="24"/>
  <c r="AB51" i="23"/>
  <c r="AB52" i="23"/>
  <c r="AB80" i="23"/>
  <c r="AB48" i="23"/>
  <c r="Z52" i="20"/>
  <c r="Z133" i="20"/>
  <c r="Z124" i="20"/>
  <c r="Z130" i="20"/>
  <c r="Z79" i="20"/>
  <c r="Z10" i="20"/>
  <c r="Z49" i="20"/>
  <c r="AC127" i="21"/>
  <c r="AC56" i="21"/>
  <c r="AC11" i="21"/>
  <c r="AC8" i="21"/>
  <c r="AC20" i="21"/>
  <c r="Q31" i="18"/>
  <c r="AF31" i="18"/>
  <c r="Q19" i="18"/>
  <c r="AF19" i="18"/>
  <c r="Q50" i="18"/>
  <c r="AF50" i="18"/>
  <c r="AF34" i="18"/>
  <c r="Q34" i="18"/>
  <c r="AF24" i="18"/>
  <c r="Q24" i="18"/>
  <c r="Q44" i="18"/>
  <c r="AF44" i="18"/>
  <c r="Q14" i="18"/>
  <c r="AF14" i="18"/>
  <c r="AB48" i="18"/>
  <c r="Z133" i="21"/>
  <c r="Z113" i="21"/>
  <c r="Z74" i="21"/>
  <c r="Z54" i="21"/>
  <c r="Z126" i="21"/>
  <c r="Z36" i="21"/>
  <c r="Z120" i="21"/>
  <c r="Z79" i="21"/>
  <c r="Z19" i="21"/>
  <c r="AN15" i="19"/>
  <c r="AC9" i="18"/>
  <c r="AC35" i="18"/>
  <c r="AC32" i="18"/>
  <c r="AB74" i="24"/>
  <c r="AB81" i="24"/>
  <c r="AB32" i="24"/>
  <c r="Z81" i="23"/>
  <c r="Z36" i="23"/>
  <c r="Z37" i="23"/>
  <c r="AN76" i="20"/>
  <c r="AN41" i="20"/>
  <c r="Z220" i="22"/>
  <c r="Z211" i="22"/>
  <c r="Z199" i="22"/>
  <c r="Z128" i="22"/>
  <c r="Z51" i="22"/>
  <c r="Z131" i="22"/>
  <c r="Z125" i="22"/>
  <c r="Z117" i="22"/>
  <c r="Z36" i="22"/>
  <c r="AN15" i="21"/>
  <c r="AK212" i="20"/>
  <c r="AK158" i="20"/>
  <c r="AK189" i="20"/>
  <c r="AM189" i="20" s="1"/>
  <c r="AK216" i="20"/>
  <c r="AK188" i="20"/>
  <c r="AM188" i="20" s="1"/>
  <c r="AK209" i="20"/>
  <c r="AK200" i="20"/>
  <c r="AM200" i="20" s="1"/>
  <c r="AK215" i="20"/>
  <c r="AM215" i="20" s="1"/>
  <c r="AK152" i="20"/>
  <c r="AM152" i="20" s="1"/>
  <c r="AK57" i="20"/>
  <c r="AM57" i="20" s="1"/>
  <c r="AK126" i="20"/>
  <c r="AM126" i="20" s="1"/>
  <c r="AK129" i="20"/>
  <c r="AM129" i="20" s="1"/>
  <c r="AK82" i="20"/>
  <c r="AM82" i="20" s="1"/>
  <c r="AK40" i="20"/>
  <c r="AK136" i="20"/>
  <c r="AM136" i="20" s="1"/>
  <c r="AK58" i="20"/>
  <c r="AM58" i="20" s="1"/>
  <c r="AK95" i="20"/>
  <c r="AK77" i="20"/>
  <c r="AK37" i="20"/>
  <c r="AM37" i="20" s="1"/>
  <c r="AK65" i="20"/>
  <c r="AK123" i="20"/>
  <c r="AM123" i="20" s="1"/>
  <c r="AK41" i="20"/>
  <c r="AM41" i="20" s="1"/>
  <c r="AK111" i="20"/>
  <c r="AM111" i="20" s="1"/>
  <c r="AK79" i="20"/>
  <c r="AK11" i="20"/>
  <c r="AK54" i="20"/>
  <c r="AM54" i="20" s="1"/>
  <c r="AK15" i="20"/>
  <c r="Q144" i="21"/>
  <c r="AF144" i="21"/>
  <c r="AF100" i="21"/>
  <c r="Q100" i="21"/>
  <c r="AE100" i="21" s="1"/>
  <c r="Q67" i="21"/>
  <c r="AF67" i="21"/>
  <c r="Q139" i="21"/>
  <c r="AF139" i="21"/>
  <c r="Q101" i="21"/>
  <c r="AF101" i="21"/>
  <c r="AF62" i="21"/>
  <c r="Q62" i="21"/>
  <c r="Q95" i="21"/>
  <c r="AF95" i="21"/>
  <c r="Q120" i="21"/>
  <c r="AF120" i="21"/>
  <c r="Q53" i="21"/>
  <c r="AF53" i="21"/>
  <c r="Q106" i="21"/>
  <c r="AF106" i="21"/>
  <c r="Q21" i="21"/>
  <c r="AE21" i="21" s="1"/>
  <c r="AF21" i="21"/>
  <c r="Q39" i="21"/>
  <c r="AF39" i="21"/>
  <c r="AF130" i="21"/>
  <c r="Q130" i="21"/>
  <c r="Q66" i="21"/>
  <c r="AF66" i="21"/>
  <c r="AF86" i="21"/>
  <c r="Q86" i="21"/>
  <c r="Q11" i="21"/>
  <c r="AF11" i="21"/>
  <c r="Q42" i="21"/>
  <c r="AF42" i="21"/>
  <c r="AF16" i="21"/>
  <c r="Q16" i="21"/>
  <c r="AB11" i="19"/>
  <c r="Z68" i="24"/>
  <c r="Z12" i="24"/>
  <c r="Z44" i="24"/>
  <c r="Z54" i="24"/>
  <c r="Z51" i="24"/>
  <c r="AN15" i="22"/>
  <c r="AN33" i="22"/>
  <c r="AK95" i="21"/>
  <c r="AK71" i="21"/>
  <c r="AK126" i="21"/>
  <c r="AM126" i="21" s="1"/>
  <c r="AK98" i="21"/>
  <c r="AM98" i="21" s="1"/>
  <c r="AK68" i="21"/>
  <c r="AM68" i="21" s="1"/>
  <c r="AK123" i="21"/>
  <c r="AM123" i="21" s="1"/>
  <c r="AK56" i="21"/>
  <c r="AM56" i="21" s="1"/>
  <c r="AK113" i="21"/>
  <c r="AK32" i="21"/>
  <c r="AM32" i="21" s="1"/>
  <c r="AK47" i="21"/>
  <c r="AK117" i="21"/>
  <c r="AM117" i="21" s="1"/>
  <c r="AK42" i="21"/>
  <c r="AM42" i="21" s="1"/>
  <c r="AK96" i="21"/>
  <c r="AM96" i="21" s="1"/>
  <c r="AK93" i="21"/>
  <c r="AM93" i="21" s="1"/>
  <c r="AK106" i="21"/>
  <c r="AM106" i="21" s="1"/>
  <c r="AK76" i="21"/>
  <c r="AM76" i="21" s="1"/>
  <c r="AK8" i="21"/>
  <c r="AK21" i="21"/>
  <c r="AK7" i="21"/>
  <c r="AM7" i="21" s="1"/>
  <c r="AC181" i="20"/>
  <c r="AC216" i="20"/>
  <c r="AC209" i="20"/>
  <c r="AC120" i="20"/>
  <c r="AC148" i="20"/>
  <c r="AC81" i="20"/>
  <c r="AC47" i="20"/>
  <c r="AN15" i="18"/>
  <c r="AC88" i="24"/>
  <c r="AC19" i="24"/>
  <c r="Q85" i="24"/>
  <c r="AF85" i="24"/>
  <c r="Q95" i="24"/>
  <c r="AF95" i="24"/>
  <c r="AF74" i="24"/>
  <c r="Q74" i="24"/>
  <c r="Q88" i="24"/>
  <c r="AF88" i="24"/>
  <c r="AF55" i="24"/>
  <c r="Q55" i="24"/>
  <c r="AF7" i="24"/>
  <c r="Q7" i="24"/>
  <c r="Q68" i="24"/>
  <c r="AF68" i="24"/>
  <c r="AF31" i="24"/>
  <c r="Q31" i="24"/>
  <c r="Q84" i="24"/>
  <c r="AF84" i="24"/>
  <c r="AF57" i="24"/>
  <c r="Q57" i="24"/>
  <c r="Q8" i="24"/>
  <c r="AF8" i="24"/>
  <c r="AB43" i="23"/>
  <c r="AB44" i="23"/>
  <c r="AB88" i="23"/>
  <c r="AB83" i="23"/>
  <c r="AB60" i="23"/>
  <c r="Z200" i="20"/>
  <c r="Z59" i="20"/>
  <c r="Z134" i="20"/>
  <c r="Z44" i="20"/>
  <c r="Z128" i="20"/>
  <c r="Z55" i="20"/>
  <c r="Z116" i="20"/>
  <c r="Z139" i="20"/>
  <c r="AM11" i="18"/>
  <c r="AC59" i="21"/>
  <c r="AC48" i="21"/>
  <c r="AC32" i="21"/>
  <c r="AC50" i="21"/>
  <c r="AF8" i="18"/>
  <c r="Q8" i="18"/>
  <c r="AE8" i="18" s="1"/>
  <c r="Q11" i="18"/>
  <c r="AF11" i="18"/>
  <c r="Q41" i="18"/>
  <c r="AF41" i="18"/>
  <c r="Q17" i="18"/>
  <c r="AF17" i="18"/>
  <c r="Q32" i="18"/>
  <c r="AF32" i="18"/>
  <c r="Q36" i="18"/>
  <c r="AF36" i="18"/>
  <c r="Q10" i="18"/>
  <c r="AF10" i="18"/>
  <c r="AB7" i="18"/>
  <c r="AB29" i="18"/>
  <c r="AB18" i="18"/>
  <c r="Z140" i="21"/>
  <c r="Z111" i="21"/>
  <c r="Z125" i="21"/>
  <c r="Z88" i="21"/>
  <c r="Z86" i="21"/>
  <c r="Z43" i="21"/>
  <c r="Z32" i="21"/>
  <c r="Z56" i="21"/>
  <c r="AC47" i="18"/>
  <c r="AC11" i="18"/>
  <c r="AC20" i="18"/>
  <c r="AB78" i="24"/>
  <c r="AB66" i="24"/>
  <c r="AB12" i="24"/>
  <c r="AB56" i="24"/>
  <c r="AB54" i="24"/>
  <c r="AB47" i="24"/>
  <c r="AB29" i="24"/>
  <c r="Z55" i="23"/>
  <c r="Z56" i="23"/>
  <c r="Z54" i="23"/>
  <c r="AN33" i="20"/>
  <c r="AM9" i="19"/>
  <c r="Q11" i="19"/>
  <c r="AE11" i="19" s="1"/>
  <c r="AF11" i="19"/>
  <c r="AF20" i="19"/>
  <c r="Q20" i="19"/>
  <c r="Z189" i="22"/>
  <c r="Z152" i="22"/>
  <c r="Z210" i="22"/>
  <c r="Z191" i="22"/>
  <c r="Z137" i="22"/>
  <c r="Z43" i="22"/>
  <c r="Z123" i="22"/>
  <c r="Z116" i="22"/>
  <c r="Z42" i="22"/>
  <c r="Z87" i="22"/>
  <c r="Z141" i="22"/>
  <c r="Z54" i="22"/>
  <c r="Z19" i="22"/>
  <c r="AK204" i="20"/>
  <c r="AM204" i="20" s="1"/>
  <c r="AK159" i="20"/>
  <c r="AM159" i="20" s="1"/>
  <c r="AK175" i="20"/>
  <c r="AM175" i="20" s="1"/>
  <c r="AK198" i="20"/>
  <c r="AK184" i="20"/>
  <c r="AK201" i="20"/>
  <c r="AK218" i="20"/>
  <c r="AK191" i="20"/>
  <c r="AK195" i="20"/>
  <c r="AM195" i="20" s="1"/>
  <c r="AK169" i="20"/>
  <c r="AK52" i="20"/>
  <c r="AK133" i="20"/>
  <c r="AK127" i="20"/>
  <c r="AM127" i="20" s="1"/>
  <c r="AK74" i="20"/>
  <c r="AK32" i="20"/>
  <c r="AK150" i="20"/>
  <c r="AK83" i="20"/>
  <c r="AK109" i="20"/>
  <c r="AK69" i="20"/>
  <c r="AK143" i="20"/>
  <c r="AM143" i="20" s="1"/>
  <c r="AK122" i="20"/>
  <c r="AK135" i="20"/>
  <c r="AM135" i="20" s="1"/>
  <c r="AK33" i="20"/>
  <c r="AM33" i="20" s="1"/>
  <c r="AK110" i="20"/>
  <c r="AM110" i="20" s="1"/>
  <c r="AK108" i="20"/>
  <c r="AM108" i="20" s="1"/>
  <c r="AK10" i="20"/>
  <c r="AK18" i="20"/>
  <c r="AM18" i="20" s="1"/>
  <c r="AK7" i="20"/>
  <c r="AC7" i="19"/>
  <c r="AC26" i="19"/>
  <c r="AC9" i="19"/>
  <c r="Q143" i="21"/>
  <c r="AF143" i="21"/>
  <c r="Q59" i="21"/>
  <c r="AF59" i="21"/>
  <c r="AF131" i="21"/>
  <c r="Q131" i="21"/>
  <c r="Q92" i="21"/>
  <c r="AF92" i="21"/>
  <c r="Q54" i="21"/>
  <c r="AF54" i="21"/>
  <c r="AF87" i="21"/>
  <c r="Q87" i="21"/>
  <c r="Q134" i="21"/>
  <c r="AE134" i="21" s="1"/>
  <c r="AF134" i="21"/>
  <c r="AF45" i="21"/>
  <c r="Q45" i="21"/>
  <c r="AF111" i="21"/>
  <c r="Q111" i="21"/>
  <c r="Q105" i="21"/>
  <c r="AF105" i="21"/>
  <c r="Q31" i="21"/>
  <c r="AE31" i="21" s="1"/>
  <c r="AF31" i="21"/>
  <c r="AF122" i="21"/>
  <c r="Q122" i="21"/>
  <c r="Q135" i="21"/>
  <c r="AF135" i="21"/>
  <c r="Q132" i="21"/>
  <c r="AF132" i="21"/>
  <c r="AF78" i="21"/>
  <c r="Q78" i="21"/>
  <c r="AF41" i="21"/>
  <c r="Q41" i="21"/>
  <c r="Q34" i="21"/>
  <c r="AF34" i="21"/>
  <c r="Q19" i="21"/>
  <c r="AF19" i="21"/>
  <c r="AB12" i="19"/>
  <c r="Z77" i="24"/>
  <c r="Z91" i="24"/>
  <c r="Z88" i="24"/>
  <c r="Z32" i="24"/>
  <c r="Z24" i="24"/>
  <c r="Z10" i="24"/>
  <c r="Z43" i="24"/>
  <c r="Z47" i="24"/>
  <c r="AN155" i="22"/>
  <c r="AK101" i="21"/>
  <c r="AM101" i="21" s="1"/>
  <c r="AK90" i="21"/>
  <c r="AM90" i="21" s="1"/>
  <c r="AK60" i="21"/>
  <c r="AK115" i="21"/>
  <c r="AK48" i="21"/>
  <c r="AM48" i="21" s="1"/>
  <c r="AK105" i="21"/>
  <c r="AM105" i="21" s="1"/>
  <c r="AK24" i="21"/>
  <c r="AM24" i="21" s="1"/>
  <c r="AK34" i="21"/>
  <c r="AM34" i="21" s="1"/>
  <c r="AK110" i="21"/>
  <c r="AM110" i="21" s="1"/>
  <c r="AK138" i="21"/>
  <c r="AM138" i="21" s="1"/>
  <c r="AK88" i="21"/>
  <c r="AM88" i="21" s="1"/>
  <c r="AK85" i="21"/>
  <c r="AM85" i="21" s="1"/>
  <c r="AK62" i="21"/>
  <c r="AK61" i="21"/>
  <c r="AK39" i="21"/>
  <c r="AK22" i="21"/>
  <c r="AM22" i="21" s="1"/>
  <c r="AK11" i="21"/>
  <c r="AC195" i="20"/>
  <c r="AC196" i="20"/>
  <c r="AC222" i="20"/>
  <c r="AC156" i="20"/>
  <c r="AC167" i="20"/>
  <c r="AC86" i="20"/>
  <c r="AC104" i="20"/>
  <c r="AC32" i="20"/>
  <c r="AC39" i="20"/>
  <c r="AN104" i="24"/>
  <c r="AN33" i="24"/>
  <c r="AM65" i="23"/>
  <c r="AM9" i="23"/>
  <c r="AC86" i="23"/>
  <c r="AC34" i="23"/>
  <c r="AC77" i="23"/>
  <c r="AC59" i="23"/>
  <c r="AC19" i="23"/>
  <c r="Q70" i="23"/>
  <c r="AF70" i="23"/>
  <c r="Q41" i="23"/>
  <c r="AF41" i="23"/>
  <c r="AF45" i="23"/>
  <c r="Q45" i="23"/>
  <c r="Q34" i="23"/>
  <c r="AF34" i="23"/>
  <c r="Q82" i="23"/>
  <c r="AE82" i="23" s="1"/>
  <c r="AF82" i="23"/>
  <c r="Q64" i="23"/>
  <c r="AF64" i="23"/>
  <c r="Q83" i="23"/>
  <c r="AF83" i="23"/>
  <c r="AF52" i="23"/>
  <c r="Q52" i="23"/>
  <c r="AF46" i="23"/>
  <c r="Q46" i="23"/>
  <c r="AF7" i="23"/>
  <c r="Q7" i="23"/>
  <c r="Q17" i="23"/>
  <c r="AF17" i="23"/>
  <c r="AB177" i="22"/>
  <c r="AB152" i="22"/>
  <c r="AB199" i="22"/>
  <c r="AB213" i="22"/>
  <c r="AB173" i="22"/>
  <c r="AB148" i="22"/>
  <c r="AB43" i="22"/>
  <c r="AB56" i="22"/>
  <c r="AB144" i="22"/>
  <c r="AB69" i="22"/>
  <c r="AB125" i="22"/>
  <c r="AB87" i="22"/>
  <c r="AC85" i="24"/>
  <c r="AG37" i="18"/>
  <c r="AG39" i="18"/>
  <c r="AG20" i="18"/>
  <c r="AI20" i="18" s="1"/>
  <c r="AG21" i="18"/>
  <c r="AI21" i="18" s="1"/>
  <c r="AG11" i="18"/>
  <c r="AG19" i="18"/>
  <c r="AG27" i="18"/>
  <c r="AG7" i="18"/>
  <c r="AG15" i="18"/>
  <c r="AG23" i="18"/>
  <c r="AG31" i="18"/>
  <c r="AG47" i="18"/>
  <c r="AG14" i="18"/>
  <c r="AG49" i="18"/>
  <c r="AG8" i="18"/>
  <c r="AI8" i="18" s="1"/>
  <c r="AG16" i="18"/>
  <c r="AG24" i="18"/>
  <c r="AG44" i="18"/>
  <c r="AG35" i="18"/>
  <c r="AG43" i="18"/>
  <c r="AG32" i="18"/>
  <c r="AG40" i="18"/>
  <c r="AG48" i="18"/>
  <c r="AI48" i="18" s="1"/>
  <c r="AG50" i="18"/>
  <c r="AI50" i="18" s="1"/>
  <c r="AG45" i="18"/>
  <c r="AG28" i="18"/>
  <c r="AG46" i="18"/>
  <c r="AG29" i="18"/>
  <c r="AG10" i="18"/>
  <c r="AG18" i="18"/>
  <c r="AG26" i="18"/>
  <c r="AG34" i="18"/>
  <c r="AG42" i="18"/>
  <c r="AG12" i="18"/>
  <c r="AG30" i="18"/>
  <c r="AG36" i="18"/>
  <c r="AG38" i="18"/>
  <c r="AG33" i="18"/>
  <c r="AG41" i="18"/>
  <c r="AG22" i="18"/>
  <c r="AG13" i="18"/>
  <c r="AI13" i="18" s="1"/>
  <c r="AG9" i="18"/>
  <c r="AG17" i="18"/>
  <c r="AG25" i="18"/>
  <c r="Q102" i="24"/>
  <c r="AF102" i="24"/>
  <c r="AF106" i="24"/>
  <c r="Q106" i="24"/>
  <c r="AF81" i="24"/>
  <c r="Q81" i="24"/>
  <c r="AF87" i="24"/>
  <c r="Q87" i="24"/>
  <c r="Q78" i="24"/>
  <c r="AF78" i="24"/>
  <c r="Q66" i="24"/>
  <c r="AE66" i="24" s="1"/>
  <c r="AF66" i="24"/>
  <c r="AF80" i="24"/>
  <c r="Q80" i="24"/>
  <c r="AF47" i="24"/>
  <c r="Q47" i="24"/>
  <c r="Q75" i="24"/>
  <c r="AF75" i="24"/>
  <c r="Q36" i="24"/>
  <c r="AF36" i="24"/>
  <c r="AF23" i="24"/>
  <c r="Q23" i="24"/>
  <c r="Q32" i="24"/>
  <c r="AF32" i="24"/>
  <c r="Q34" i="24"/>
  <c r="AF34" i="24"/>
  <c r="Q83" i="24"/>
  <c r="AF83" i="24"/>
  <c r="AB87" i="23"/>
  <c r="AB78" i="23"/>
  <c r="AB74" i="23"/>
  <c r="AB18" i="23"/>
  <c r="Z199" i="20"/>
  <c r="Z168" i="20"/>
  <c r="Z36" i="20"/>
  <c r="Z126" i="20"/>
  <c r="Z120" i="20"/>
  <c r="Z54" i="20"/>
  <c r="Z47" i="20"/>
  <c r="Z37" i="20"/>
  <c r="Z114" i="20"/>
  <c r="Z63" i="20"/>
  <c r="Z32" i="20"/>
  <c r="AM28" i="18"/>
  <c r="AC125" i="21"/>
  <c r="AC131" i="21"/>
  <c r="AC121" i="21"/>
  <c r="AC120" i="21"/>
  <c r="AC53" i="21"/>
  <c r="AC39" i="21"/>
  <c r="Q48" i="18"/>
  <c r="AF48" i="18"/>
  <c r="AF45" i="18"/>
  <c r="Q45" i="18"/>
  <c r="AF46" i="18"/>
  <c r="Q46" i="18"/>
  <c r="AB19" i="18"/>
  <c r="Z117" i="21"/>
  <c r="Z137" i="21"/>
  <c r="Z78" i="21"/>
  <c r="Z37" i="21"/>
  <c r="Z21" i="21"/>
  <c r="Z24" i="21"/>
  <c r="AC39" i="18"/>
  <c r="AC28" i="18"/>
  <c r="AC12" i="18"/>
  <c r="AB92" i="24"/>
  <c r="AB7" i="24"/>
  <c r="Z19" i="23"/>
  <c r="Z47" i="23"/>
  <c r="Z48" i="23"/>
  <c r="Z10" i="23"/>
  <c r="AN104" i="20"/>
  <c r="AN15" i="20"/>
  <c r="AF23" i="19"/>
  <c r="Q23" i="19"/>
  <c r="Q12" i="19"/>
  <c r="AF12" i="19"/>
  <c r="Z149" i="22"/>
  <c r="Z129" i="22"/>
  <c r="Z52" i="22"/>
  <c r="Z44" i="22"/>
  <c r="Z91" i="22"/>
  <c r="Z146" i="22"/>
  <c r="Z113" i="22"/>
  <c r="Z79" i="22"/>
  <c r="Z109" i="22"/>
  <c r="AN22" i="21"/>
  <c r="AK202" i="20"/>
  <c r="AK151" i="20"/>
  <c r="AK182" i="20"/>
  <c r="AK190" i="20"/>
  <c r="AM190" i="20" s="1"/>
  <c r="AK180" i="20"/>
  <c r="AK192" i="20"/>
  <c r="AM192" i="20" s="1"/>
  <c r="AK211" i="20"/>
  <c r="AM211" i="20" s="1"/>
  <c r="AK197" i="20"/>
  <c r="AK187" i="20"/>
  <c r="AM187" i="20" s="1"/>
  <c r="AK125" i="20"/>
  <c r="AM125" i="20" s="1"/>
  <c r="AK44" i="20"/>
  <c r="AK92" i="20"/>
  <c r="AM92" i="20" s="1"/>
  <c r="AK119" i="20"/>
  <c r="AM119" i="20" s="1"/>
  <c r="AK66" i="20"/>
  <c r="AK50" i="20"/>
  <c r="AM50" i="20" s="1"/>
  <c r="AK145" i="20"/>
  <c r="AM145" i="20" s="1"/>
  <c r="AK56" i="20"/>
  <c r="AK101" i="20"/>
  <c r="AM101" i="20" s="1"/>
  <c r="AK61" i="20"/>
  <c r="AM61" i="20" s="1"/>
  <c r="AK132" i="20"/>
  <c r="AM132" i="20" s="1"/>
  <c r="AK55" i="20"/>
  <c r="AM55" i="20" s="1"/>
  <c r="AK128" i="20"/>
  <c r="AM128" i="20" s="1"/>
  <c r="AK154" i="20"/>
  <c r="AM154" i="20" s="1"/>
  <c r="AK106" i="20"/>
  <c r="AM106" i="20" s="1"/>
  <c r="AK22" i="20"/>
  <c r="AM22" i="20" s="1"/>
  <c r="AK28" i="20"/>
  <c r="AK21" i="20"/>
  <c r="AM21" i="20" s="1"/>
  <c r="AK25" i="20"/>
  <c r="Q103" i="21"/>
  <c r="AF103" i="21"/>
  <c r="Q51" i="21"/>
  <c r="AE51" i="21" s="1"/>
  <c r="AF51" i="21"/>
  <c r="Q123" i="21"/>
  <c r="AF123" i="21"/>
  <c r="AF84" i="21"/>
  <c r="Q84" i="21"/>
  <c r="Q46" i="21"/>
  <c r="AE46" i="21" s="1"/>
  <c r="AF46" i="21"/>
  <c r="AF79" i="21"/>
  <c r="Q79" i="21"/>
  <c r="Q126" i="21"/>
  <c r="AF126" i="21"/>
  <c r="Q38" i="21"/>
  <c r="AF38" i="21"/>
  <c r="AF70" i="21"/>
  <c r="Q70" i="21"/>
  <c r="AE70" i="21" s="1"/>
  <c r="Q73" i="21"/>
  <c r="AF73" i="21"/>
  <c r="Q23" i="21"/>
  <c r="AF23" i="21"/>
  <c r="AF114" i="21"/>
  <c r="Q114" i="21"/>
  <c r="Q127" i="21"/>
  <c r="AF127" i="21"/>
  <c r="Q124" i="21"/>
  <c r="AF124" i="21"/>
  <c r="Q98" i="21"/>
  <c r="AE98" i="21" s="1"/>
  <c r="AF98" i="21"/>
  <c r="AF33" i="21"/>
  <c r="Q33" i="21"/>
  <c r="AE33" i="21" s="1"/>
  <c r="Q26" i="21"/>
  <c r="AF26" i="21"/>
  <c r="AF10" i="21"/>
  <c r="Q10" i="21"/>
  <c r="AE10" i="21" s="1"/>
  <c r="AB7" i="19"/>
  <c r="AB19" i="19"/>
  <c r="Z70" i="24"/>
  <c r="Z106" i="24"/>
  <c r="Z98" i="24"/>
  <c r="Z74" i="24"/>
  <c r="Z63" i="24"/>
  <c r="AN104" i="22"/>
  <c r="AN22" i="22"/>
  <c r="AK118" i="21"/>
  <c r="AM118" i="21" s="1"/>
  <c r="AK84" i="21"/>
  <c r="AK82" i="21"/>
  <c r="AM82" i="21" s="1"/>
  <c r="AK52" i="21"/>
  <c r="AM52" i="21" s="1"/>
  <c r="AK143" i="21"/>
  <c r="AM143" i="21" s="1"/>
  <c r="AK70" i="21"/>
  <c r="AM70" i="21" s="1"/>
  <c r="AK142" i="21"/>
  <c r="AK16" i="21"/>
  <c r="AM16" i="21" s="1"/>
  <c r="AK26" i="21"/>
  <c r="AK102" i="21"/>
  <c r="AM102" i="21" s="1"/>
  <c r="AK130" i="21"/>
  <c r="AK80" i="21"/>
  <c r="AK77" i="21"/>
  <c r="AK54" i="21"/>
  <c r="AK36" i="21"/>
  <c r="AM36" i="21" s="1"/>
  <c r="AK31" i="21"/>
  <c r="AM31" i="21" s="1"/>
  <c r="AK38" i="21"/>
  <c r="AC215" i="20"/>
  <c r="AC150" i="20"/>
  <c r="AC143" i="20"/>
  <c r="AC116" i="20"/>
  <c r="AC154" i="20"/>
  <c r="AC43" i="20"/>
  <c r="Q120" i="22"/>
  <c r="AF120" i="22"/>
  <c r="AF72" i="22"/>
  <c r="Q72" i="22"/>
  <c r="Q134" i="22"/>
  <c r="AF134" i="22"/>
  <c r="Q53" i="22"/>
  <c r="AF53" i="22"/>
  <c r="Q75" i="22"/>
  <c r="AF75" i="22"/>
  <c r="Q30" i="22"/>
  <c r="AF30" i="22"/>
  <c r="AF10" i="22"/>
  <c r="Q10" i="22"/>
  <c r="AB141" i="21"/>
  <c r="AB54" i="21"/>
  <c r="AB92" i="21"/>
  <c r="AB11" i="21"/>
  <c r="AN101" i="24"/>
  <c r="AC78" i="23"/>
  <c r="AC8" i="23"/>
  <c r="AC32" i="23"/>
  <c r="AC69" i="23"/>
  <c r="AC11" i="23"/>
  <c r="Q86" i="23"/>
  <c r="AF86" i="23"/>
  <c r="Q33" i="23"/>
  <c r="AF33" i="23"/>
  <c r="AF37" i="23"/>
  <c r="Q37" i="23"/>
  <c r="Q51" i="23"/>
  <c r="AF51" i="23"/>
  <c r="AF74" i="23"/>
  <c r="Q74" i="23"/>
  <c r="Q85" i="23"/>
  <c r="AF85" i="23"/>
  <c r="AF75" i="23"/>
  <c r="Q75" i="23"/>
  <c r="Q44" i="23"/>
  <c r="AF44" i="23"/>
  <c r="AF38" i="23"/>
  <c r="Q38" i="23"/>
  <c r="AF24" i="23"/>
  <c r="Q24" i="23"/>
  <c r="Q9" i="23"/>
  <c r="AF9" i="23"/>
  <c r="AB220" i="22"/>
  <c r="AB186" i="22"/>
  <c r="AB138" i="22"/>
  <c r="AB202" i="22"/>
  <c r="AB211" i="22"/>
  <c r="AB145" i="22"/>
  <c r="AB88" i="22"/>
  <c r="AB97" i="22"/>
  <c r="AB48" i="22"/>
  <c r="AB136" i="22"/>
  <c r="AB134" i="22"/>
  <c r="AB18" i="22"/>
  <c r="AB117" i="22"/>
  <c r="AB47" i="22"/>
  <c r="Z10" i="19"/>
  <c r="Z14" i="19"/>
  <c r="AC47" i="24"/>
  <c r="AC74" i="24"/>
  <c r="AC9" i="24"/>
  <c r="AC50" i="24"/>
  <c r="AC34" i="24"/>
  <c r="AC8" i="24"/>
  <c r="AC59" i="24"/>
  <c r="AG22" i="24"/>
  <c r="AI22" i="24" s="1"/>
  <c r="AG80" i="24"/>
  <c r="AG35" i="24"/>
  <c r="AG18" i="24"/>
  <c r="AG26" i="24"/>
  <c r="AI26" i="24" s="1"/>
  <c r="AG34" i="24"/>
  <c r="AI34" i="24" s="1"/>
  <c r="AG33" i="24"/>
  <c r="AG16" i="24"/>
  <c r="AG32" i="24"/>
  <c r="AI32" i="24" s="1"/>
  <c r="AG60" i="24"/>
  <c r="AG64" i="24"/>
  <c r="AG42" i="24"/>
  <c r="AI42" i="24" s="1"/>
  <c r="AG50" i="24"/>
  <c r="AG58" i="24"/>
  <c r="AG30" i="24"/>
  <c r="AI30" i="24" s="1"/>
  <c r="AG21" i="24"/>
  <c r="AI21" i="24" s="1"/>
  <c r="AG29" i="24"/>
  <c r="AG54" i="24"/>
  <c r="AI54" i="24" s="1"/>
  <c r="AG37" i="24"/>
  <c r="AG11" i="24"/>
  <c r="AI11" i="24" s="1"/>
  <c r="AG23" i="24"/>
  <c r="AI23" i="24" s="1"/>
  <c r="AG52" i="24"/>
  <c r="AG53" i="24"/>
  <c r="AG38" i="24"/>
  <c r="AG46" i="24"/>
  <c r="AI46" i="24" s="1"/>
  <c r="AG43" i="24"/>
  <c r="AI43" i="24" s="1"/>
  <c r="AG51" i="24"/>
  <c r="AG59" i="24"/>
  <c r="AI59" i="24" s="1"/>
  <c r="AG88" i="24"/>
  <c r="AI88" i="24" s="1"/>
  <c r="AG13" i="24"/>
  <c r="AI13" i="24" s="1"/>
  <c r="AG39" i="24"/>
  <c r="AG17" i="24"/>
  <c r="AG10" i="24"/>
  <c r="AG7" i="24"/>
  <c r="AG45" i="24"/>
  <c r="AI45" i="24" s="1"/>
  <c r="AG44" i="24"/>
  <c r="AG12" i="24"/>
  <c r="AI12" i="24" s="1"/>
  <c r="AG19" i="24"/>
  <c r="AG25" i="24"/>
  <c r="AI25" i="24" s="1"/>
  <c r="AG9" i="24"/>
  <c r="AI9" i="24" s="1"/>
  <c r="AG41" i="24"/>
  <c r="AI41" i="24" s="1"/>
  <c r="AG49" i="24"/>
  <c r="AG57" i="24"/>
  <c r="AG71" i="24"/>
  <c r="AG14" i="24"/>
  <c r="AG20" i="24"/>
  <c r="AG28" i="24"/>
  <c r="AI28" i="24" s="1"/>
  <c r="AG36" i="24"/>
  <c r="AG97" i="24"/>
  <c r="AG31" i="24"/>
  <c r="AG15" i="24"/>
  <c r="AI15" i="24" s="1"/>
  <c r="AG8" i="24"/>
  <c r="AI8" i="24" s="1"/>
  <c r="AG27" i="24"/>
  <c r="AG24" i="24"/>
  <c r="AG98" i="24"/>
  <c r="AG79" i="24"/>
  <c r="AG65" i="24"/>
  <c r="AI65" i="24" s="1"/>
  <c r="AG73" i="24"/>
  <c r="AI73" i="24" s="1"/>
  <c r="AG81" i="24"/>
  <c r="AI81" i="24" s="1"/>
  <c r="AG69" i="24"/>
  <c r="AI69" i="24" s="1"/>
  <c r="AG77" i="24"/>
  <c r="AI77" i="24" s="1"/>
  <c r="AG89" i="24"/>
  <c r="AI89" i="24" s="1"/>
  <c r="AG87" i="24"/>
  <c r="AG95" i="24"/>
  <c r="AG103" i="24"/>
  <c r="AI103" i="24" s="1"/>
  <c r="AG94" i="24"/>
  <c r="AI94" i="24" s="1"/>
  <c r="AG102" i="24"/>
  <c r="AI102" i="24" s="1"/>
  <c r="AG93" i="24"/>
  <c r="AI93" i="24" s="1"/>
  <c r="AG101" i="24"/>
  <c r="AI101" i="24" s="1"/>
  <c r="AG90" i="24"/>
  <c r="AG106" i="24"/>
  <c r="AG61" i="24"/>
  <c r="AI61" i="24" s="1"/>
  <c r="AG72" i="24"/>
  <c r="AI72" i="24" s="1"/>
  <c r="AG85" i="24"/>
  <c r="AG63" i="24"/>
  <c r="AG47" i="24"/>
  <c r="AI47" i="24" s="1"/>
  <c r="AG55" i="24"/>
  <c r="AG68" i="24"/>
  <c r="AG76" i="24"/>
  <c r="AG84" i="24"/>
  <c r="AG67" i="24"/>
  <c r="AG75" i="24"/>
  <c r="AG83" i="24"/>
  <c r="AI83" i="24" s="1"/>
  <c r="AG66" i="24"/>
  <c r="AI66" i="24" s="1"/>
  <c r="AG74" i="24"/>
  <c r="AI74" i="24" s="1"/>
  <c r="AG82" i="24"/>
  <c r="AG92" i="24"/>
  <c r="AI92" i="24" s="1"/>
  <c r="AG100" i="24"/>
  <c r="AG62" i="24"/>
  <c r="AG70" i="24"/>
  <c r="AG78" i="24"/>
  <c r="AI78" i="24" s="1"/>
  <c r="AG105" i="24"/>
  <c r="AG104" i="24"/>
  <c r="AI104" i="24" s="1"/>
  <c r="AG86" i="24"/>
  <c r="AI86" i="24" s="1"/>
  <c r="AG40" i="24"/>
  <c r="AI40" i="24" s="1"/>
  <c r="AG48" i="24"/>
  <c r="AG56" i="24"/>
  <c r="AG96" i="24"/>
  <c r="AG91" i="24"/>
  <c r="AG99" i="24"/>
  <c r="AI99" i="24" s="1"/>
  <c r="Q94" i="24"/>
  <c r="AF94" i="24"/>
  <c r="AF98" i="24"/>
  <c r="Q98" i="24"/>
  <c r="AF73" i="24"/>
  <c r="Q73" i="24"/>
  <c r="Q101" i="24"/>
  <c r="AF101" i="24"/>
  <c r="Q70" i="24"/>
  <c r="AF70" i="24"/>
  <c r="Q59" i="24"/>
  <c r="AF59" i="24"/>
  <c r="Q72" i="24"/>
  <c r="AF72" i="24"/>
  <c r="AF58" i="24"/>
  <c r="Q58" i="24"/>
  <c r="AF37" i="24"/>
  <c r="Q37" i="24"/>
  <c r="Q28" i="24"/>
  <c r="AF28" i="24"/>
  <c r="AF18" i="24"/>
  <c r="Q18" i="24"/>
  <c r="AF24" i="24"/>
  <c r="Q24" i="24"/>
  <c r="Q11" i="24"/>
  <c r="AF11" i="24"/>
  <c r="AB21" i="23"/>
  <c r="AB66" i="23"/>
  <c r="AB10" i="23"/>
  <c r="Z220" i="20"/>
  <c r="Z206" i="20"/>
  <c r="Z191" i="20"/>
  <c r="Z68" i="20"/>
  <c r="Z131" i="20"/>
  <c r="Z78" i="20"/>
  <c r="Z39" i="20"/>
  <c r="Z91" i="20"/>
  <c r="Z74" i="20"/>
  <c r="Z51" i="20"/>
  <c r="Z48" i="20"/>
  <c r="Z12" i="20"/>
  <c r="Z14" i="20"/>
  <c r="AC88" i="21"/>
  <c r="AC123" i="21"/>
  <c r="AC47" i="21"/>
  <c r="AC109" i="21"/>
  <c r="AC35" i="21"/>
  <c r="Q16" i="18"/>
  <c r="AF16" i="18"/>
  <c r="Q42" i="18"/>
  <c r="AF42" i="18"/>
  <c r="Q37" i="18"/>
  <c r="AF37" i="18"/>
  <c r="Q26" i="18"/>
  <c r="AF26" i="18"/>
  <c r="AF38" i="18"/>
  <c r="Q38" i="18"/>
  <c r="Q9" i="18"/>
  <c r="AE9" i="18" s="1"/>
  <c r="AF9" i="18"/>
  <c r="AB11" i="18"/>
  <c r="Z131" i="21"/>
  <c r="Z123" i="21"/>
  <c r="Z49" i="21"/>
  <c r="Z129" i="21"/>
  <c r="Z48" i="21"/>
  <c r="Z39" i="21"/>
  <c r="Z42" i="21"/>
  <c r="AC19" i="18"/>
  <c r="AC43" i="18"/>
  <c r="AB87" i="24"/>
  <c r="AB69" i="24"/>
  <c r="AB83" i="24"/>
  <c r="AB18" i="24"/>
  <c r="AB19" i="24"/>
  <c r="Z59" i="23"/>
  <c r="Z51" i="23"/>
  <c r="Z39" i="23"/>
  <c r="Z24" i="23"/>
  <c r="AN22" i="20"/>
  <c r="Q15" i="19"/>
  <c r="AF15" i="19"/>
  <c r="Q21" i="19"/>
  <c r="AF21" i="19"/>
  <c r="Q19" i="19"/>
  <c r="AF19" i="19"/>
  <c r="Z136" i="22"/>
  <c r="Z202" i="22"/>
  <c r="Z169" i="22"/>
  <c r="Z167" i="22"/>
  <c r="Z201" i="22"/>
  <c r="Z200" i="22"/>
  <c r="Z89" i="22"/>
  <c r="Z81" i="22"/>
  <c r="Z140" i="22"/>
  <c r="Z88" i="22"/>
  <c r="Z68" i="22"/>
  <c r="Z63" i="22"/>
  <c r="Z12" i="22"/>
  <c r="AN76" i="21"/>
  <c r="AK194" i="20"/>
  <c r="AM194" i="20" s="1"/>
  <c r="AK144" i="20"/>
  <c r="AM144" i="20" s="1"/>
  <c r="AK163" i="20"/>
  <c r="AK183" i="20"/>
  <c r="AK179" i="20"/>
  <c r="AM179" i="20" s="1"/>
  <c r="AK203" i="20"/>
  <c r="AM203" i="20" s="1"/>
  <c r="AK177" i="20"/>
  <c r="AM177" i="20" s="1"/>
  <c r="AK186" i="20"/>
  <c r="AM186" i="20" s="1"/>
  <c r="AK147" i="20"/>
  <c r="AK36" i="20"/>
  <c r="AM36" i="20" s="1"/>
  <c r="AK51" i="20"/>
  <c r="AM51" i="20" s="1"/>
  <c r="AK138" i="20"/>
  <c r="AM138" i="20" s="1"/>
  <c r="AK84" i="20"/>
  <c r="AK42" i="20"/>
  <c r="AM42" i="20" s="1"/>
  <c r="AK130" i="20"/>
  <c r="AM130" i="20" s="1"/>
  <c r="AK34" i="20"/>
  <c r="AK93" i="20"/>
  <c r="AM93" i="20" s="1"/>
  <c r="AK78" i="20"/>
  <c r="AK102" i="20"/>
  <c r="AM102" i="20" s="1"/>
  <c r="AK47" i="20"/>
  <c r="AK120" i="20"/>
  <c r="AM120" i="20" s="1"/>
  <c r="AK156" i="20"/>
  <c r="AK98" i="20"/>
  <c r="AM98" i="20" s="1"/>
  <c r="AK14" i="20"/>
  <c r="AM14" i="20" s="1"/>
  <c r="AK20" i="20"/>
  <c r="AM20" i="20" s="1"/>
  <c r="AK13" i="20"/>
  <c r="AM13" i="20" s="1"/>
  <c r="AK17" i="20"/>
  <c r="AC20" i="19"/>
  <c r="AC8" i="19"/>
  <c r="AF72" i="21"/>
  <c r="Q72" i="21"/>
  <c r="AE72" i="21" s="1"/>
  <c r="AF115" i="21"/>
  <c r="Q115" i="21"/>
  <c r="Q76" i="21"/>
  <c r="AF76" i="21"/>
  <c r="AF65" i="21"/>
  <c r="Q65" i="21"/>
  <c r="Q71" i="21"/>
  <c r="AF71" i="21"/>
  <c r="Q118" i="21"/>
  <c r="AE118" i="21" s="1"/>
  <c r="AF118" i="21"/>
  <c r="Q30" i="21"/>
  <c r="AF30" i="21"/>
  <c r="Q63" i="21"/>
  <c r="AF63" i="21"/>
  <c r="Q68" i="21"/>
  <c r="AF68" i="21"/>
  <c r="AF15" i="21"/>
  <c r="Q15" i="21"/>
  <c r="Q107" i="21"/>
  <c r="AF107" i="21"/>
  <c r="Q119" i="21"/>
  <c r="AF119" i="21"/>
  <c r="Q116" i="21"/>
  <c r="AF116" i="21"/>
  <c r="Q90" i="21"/>
  <c r="AE90" i="21" s="1"/>
  <c r="AF90" i="21"/>
  <c r="AF25" i="21"/>
  <c r="Q25" i="21"/>
  <c r="AF18" i="21"/>
  <c r="Q18" i="21"/>
  <c r="AF12" i="21"/>
  <c r="Q12" i="21"/>
  <c r="Z86" i="24"/>
  <c r="Z89" i="24"/>
  <c r="Z78" i="24"/>
  <c r="Z56" i="24"/>
  <c r="Z66" i="24"/>
  <c r="Z39" i="24"/>
  <c r="AN76" i="22"/>
  <c r="AK144" i="21"/>
  <c r="AM144" i="21" s="1"/>
  <c r="AK79" i="21"/>
  <c r="AK65" i="21"/>
  <c r="AK74" i="21"/>
  <c r="AM74" i="21" s="1"/>
  <c r="AK44" i="21"/>
  <c r="AM44" i="21" s="1"/>
  <c r="AK137" i="21"/>
  <c r="AM137" i="21" s="1"/>
  <c r="AK41" i="21"/>
  <c r="AM41" i="21" s="1"/>
  <c r="AK109" i="21"/>
  <c r="AM109" i="21" s="1"/>
  <c r="AK108" i="21"/>
  <c r="AM108" i="21" s="1"/>
  <c r="AK18" i="21"/>
  <c r="AM18" i="21" s="1"/>
  <c r="AK94" i="21"/>
  <c r="AM94" i="21" s="1"/>
  <c r="AK122" i="21"/>
  <c r="AM122" i="21" s="1"/>
  <c r="AK72" i="21"/>
  <c r="AM72" i="21" s="1"/>
  <c r="AK140" i="21"/>
  <c r="AM140" i="21" s="1"/>
  <c r="AK46" i="21"/>
  <c r="AM46" i="21" s="1"/>
  <c r="AK28" i="21"/>
  <c r="AK23" i="21"/>
  <c r="AK14" i="21"/>
  <c r="AM14" i="21" s="1"/>
  <c r="AC173" i="20"/>
  <c r="AC174" i="20"/>
  <c r="AC184" i="20"/>
  <c r="AC192" i="20"/>
  <c r="AC123" i="20"/>
  <c r="AC118" i="20"/>
  <c r="AC125" i="20"/>
  <c r="AC186" i="20"/>
  <c r="AC88" i="20"/>
  <c r="AC56" i="20"/>
  <c r="AC52" i="20"/>
  <c r="AC34" i="20"/>
  <c r="AC136" i="20"/>
  <c r="AC77" i="20"/>
  <c r="AC8" i="20"/>
  <c r="AC26" i="20"/>
  <c r="AC28" i="20"/>
  <c r="AM87" i="23"/>
  <c r="AC88" i="23"/>
  <c r="AC43" i="23"/>
  <c r="AC26" i="23"/>
  <c r="AF55" i="23"/>
  <c r="Q55" i="23"/>
  <c r="Q29" i="23"/>
  <c r="AE29" i="23" s="1"/>
  <c r="AF29" i="23"/>
  <c r="Q43" i="23"/>
  <c r="AF43" i="23"/>
  <c r="Q66" i="23"/>
  <c r="AF66" i="23"/>
  <c r="Q77" i="23"/>
  <c r="AF77" i="23"/>
  <c r="AF67" i="23"/>
  <c r="Q67" i="23"/>
  <c r="Q36" i="23"/>
  <c r="AF36" i="23"/>
  <c r="AF30" i="23"/>
  <c r="Q30" i="23"/>
  <c r="Q16" i="23"/>
  <c r="AF16" i="23"/>
  <c r="AB167" i="22"/>
  <c r="AB203" i="22"/>
  <c r="AB215" i="22"/>
  <c r="AB89" i="22"/>
  <c r="AB80" i="22"/>
  <c r="AB54" i="22"/>
  <c r="AB128" i="22"/>
  <c r="Z19" i="19"/>
  <c r="AC87" i="24"/>
  <c r="AC39" i="24"/>
  <c r="AC78" i="24"/>
  <c r="AC32" i="24"/>
  <c r="AC26" i="24"/>
  <c r="AC7" i="24"/>
  <c r="AC11" i="24"/>
  <c r="AG7" i="23"/>
  <c r="AG44" i="23"/>
  <c r="AI44" i="23" s="1"/>
  <c r="AG14" i="23"/>
  <c r="AG22" i="23"/>
  <c r="AG36" i="23"/>
  <c r="AG82" i="23"/>
  <c r="AG13" i="23"/>
  <c r="AG21" i="23"/>
  <c r="AI21" i="23" s="1"/>
  <c r="AG29" i="23"/>
  <c r="AG12" i="23"/>
  <c r="AG20" i="23"/>
  <c r="AI20" i="23" s="1"/>
  <c r="AG28" i="23"/>
  <c r="AG11" i="23"/>
  <c r="AG19" i="23"/>
  <c r="AG10" i="23"/>
  <c r="AG18" i="23"/>
  <c r="AG26" i="23"/>
  <c r="AI26" i="23" s="1"/>
  <c r="AG23" i="23"/>
  <c r="AG9" i="23"/>
  <c r="AG17" i="23"/>
  <c r="AG25" i="23"/>
  <c r="AG33" i="23"/>
  <c r="AG41" i="23"/>
  <c r="AI41" i="23" s="1"/>
  <c r="AG49" i="23"/>
  <c r="AG57" i="23"/>
  <c r="AG66" i="23"/>
  <c r="AI66" i="23" s="1"/>
  <c r="AG37" i="23"/>
  <c r="AG45" i="23"/>
  <c r="AI45" i="23" s="1"/>
  <c r="AG53" i="23"/>
  <c r="AI53" i="23" s="1"/>
  <c r="AG35" i="23"/>
  <c r="AI35" i="23" s="1"/>
  <c r="AG43" i="23"/>
  <c r="AI43" i="23" s="1"/>
  <c r="AG51" i="23"/>
  <c r="AG58" i="23"/>
  <c r="AG52" i="23"/>
  <c r="AG34" i="23"/>
  <c r="AG42" i="23"/>
  <c r="AG50" i="23"/>
  <c r="AI50" i="23" s="1"/>
  <c r="AG61" i="23"/>
  <c r="AI61" i="23" s="1"/>
  <c r="AG69" i="23"/>
  <c r="AG77" i="23"/>
  <c r="AG85" i="23"/>
  <c r="AI85" i="23" s="1"/>
  <c r="AG16" i="23"/>
  <c r="AG32" i="23"/>
  <c r="AI32" i="23" s="1"/>
  <c r="AG40" i="23"/>
  <c r="AI40" i="23" s="1"/>
  <c r="AG48" i="23"/>
  <c r="AG56" i="23"/>
  <c r="AG64" i="23"/>
  <c r="AG72" i="23"/>
  <c r="AG80" i="23"/>
  <c r="AG63" i="23"/>
  <c r="AG71" i="23"/>
  <c r="AG79" i="23"/>
  <c r="AG60" i="23"/>
  <c r="AG68" i="23"/>
  <c r="AG76" i="23"/>
  <c r="AG84" i="23"/>
  <c r="AG8" i="23"/>
  <c r="AG24" i="23"/>
  <c r="AG65" i="23"/>
  <c r="AI65" i="23" s="1"/>
  <c r="AG73" i="23"/>
  <c r="AI73" i="23" s="1"/>
  <c r="AG81" i="23"/>
  <c r="AI81" i="23" s="1"/>
  <c r="AG88" i="23"/>
  <c r="AI88" i="23" s="1"/>
  <c r="AG27" i="23"/>
  <c r="AI27" i="23" s="1"/>
  <c r="AG15" i="23"/>
  <c r="AI15" i="23" s="1"/>
  <c r="AG74" i="23"/>
  <c r="AG31" i="23"/>
  <c r="AG39" i="23"/>
  <c r="AG47" i="23"/>
  <c r="AI47" i="23" s="1"/>
  <c r="AG55" i="23"/>
  <c r="AG30" i="23"/>
  <c r="AG38" i="23"/>
  <c r="AG46" i="23"/>
  <c r="AG54" i="23"/>
  <c r="AI54" i="23" s="1"/>
  <c r="AG62" i="23"/>
  <c r="AG70" i="23"/>
  <c r="AG78" i="23"/>
  <c r="AG86" i="23"/>
  <c r="AG59" i="23"/>
  <c r="AG67" i="23"/>
  <c r="AG75" i="23"/>
  <c r="AG83" i="23"/>
  <c r="AI83" i="23" s="1"/>
  <c r="AG87" i="23"/>
  <c r="AI87" i="23" s="1"/>
  <c r="Q93" i="24"/>
  <c r="AF93" i="24"/>
  <c r="Q86" i="24"/>
  <c r="AF86" i="24"/>
  <c r="AF90" i="24"/>
  <c r="Q90" i="24"/>
  <c r="AF65" i="24"/>
  <c r="Q65" i="24"/>
  <c r="AF62" i="24"/>
  <c r="Q62" i="24"/>
  <c r="Q51" i="24"/>
  <c r="AF51" i="24"/>
  <c r="AF64" i="24"/>
  <c r="Q64" i="24"/>
  <c r="Q50" i="24"/>
  <c r="AF50" i="24"/>
  <c r="AF33" i="24"/>
  <c r="Q33" i="24"/>
  <c r="AF20" i="24"/>
  <c r="Q20" i="24"/>
  <c r="Q41" i="24"/>
  <c r="AF41" i="24"/>
  <c r="AF16" i="24"/>
  <c r="Q16" i="24"/>
  <c r="Q13" i="24"/>
  <c r="AF13" i="24"/>
  <c r="AF14" i="24"/>
  <c r="Q14" i="24"/>
  <c r="AB59" i="23"/>
  <c r="AB56" i="23"/>
  <c r="Z210" i="20"/>
  <c r="Z169" i="20"/>
  <c r="Z178" i="20"/>
  <c r="Z201" i="20"/>
  <c r="Z113" i="20"/>
  <c r="Z115" i="20"/>
  <c r="Z42" i="20"/>
  <c r="Z146" i="20"/>
  <c r="Z70" i="20"/>
  <c r="Z136" i="20"/>
  <c r="Z111" i="20"/>
  <c r="Z167" i="20"/>
  <c r="Z43" i="20"/>
  <c r="Z106" i="20"/>
  <c r="Z21" i="20"/>
  <c r="AC85" i="21"/>
  <c r="AC104" i="21"/>
  <c r="AC23" i="21"/>
  <c r="Q25" i="18"/>
  <c r="AF25" i="18"/>
  <c r="AF23" i="18"/>
  <c r="Q23" i="18"/>
  <c r="Q29" i="18"/>
  <c r="AF29" i="18"/>
  <c r="AF28" i="18"/>
  <c r="Q28" i="18"/>
  <c r="AB44" i="18"/>
  <c r="AB43" i="18"/>
  <c r="AB21" i="18"/>
  <c r="Z115" i="21"/>
  <c r="Z130" i="21"/>
  <c r="Z106" i="21"/>
  <c r="Z68" i="21"/>
  <c r="Z63" i="21"/>
  <c r="Z77" i="21"/>
  <c r="AN22" i="19"/>
  <c r="AB100" i="24"/>
  <c r="AB11" i="24"/>
  <c r="Z74" i="23"/>
  <c r="Z43" i="23"/>
  <c r="Z88" i="23"/>
  <c r="Z32" i="23"/>
  <c r="Z14" i="23"/>
  <c r="Q7" i="19"/>
  <c r="AF7" i="19"/>
  <c r="Q13" i="19"/>
  <c r="AF13" i="19"/>
  <c r="Z120" i="22"/>
  <c r="Z177" i="22"/>
  <c r="Z224" i="22"/>
  <c r="Z206" i="22"/>
  <c r="Z159" i="22"/>
  <c r="Z187" i="22"/>
  <c r="Z134" i="22"/>
  <c r="Z32" i="22"/>
  <c r="Z124" i="22"/>
  <c r="Z49" i="22"/>
  <c r="Z86" i="22"/>
  <c r="Z55" i="22"/>
  <c r="Z10" i="22"/>
  <c r="AK210" i="20"/>
  <c r="AM210" i="20" s="1"/>
  <c r="AK161" i="20"/>
  <c r="AK214" i="20"/>
  <c r="AK172" i="20"/>
  <c r="AM172" i="20" s="1"/>
  <c r="AK219" i="20"/>
  <c r="AM219" i="20" s="1"/>
  <c r="AK173" i="20"/>
  <c r="AM173" i="20" s="1"/>
  <c r="AK206" i="20"/>
  <c r="AM206" i="20" s="1"/>
  <c r="AK178" i="20"/>
  <c r="AK185" i="20"/>
  <c r="AM185" i="20" s="1"/>
  <c r="AK105" i="20"/>
  <c r="AM105" i="20" s="1"/>
  <c r="AK162" i="20"/>
  <c r="AM162" i="20" s="1"/>
  <c r="AK43" i="20"/>
  <c r="AM43" i="20" s="1"/>
  <c r="AK121" i="20"/>
  <c r="AK76" i="20"/>
  <c r="AM76" i="20" s="1"/>
  <c r="AK140" i="20"/>
  <c r="AM140" i="20" s="1"/>
  <c r="AK88" i="20"/>
  <c r="AM88" i="20" s="1"/>
  <c r="AK63" i="20"/>
  <c r="AM63" i="20" s="1"/>
  <c r="AK85" i="20"/>
  <c r="AK70" i="20"/>
  <c r="AK94" i="20"/>
  <c r="AK39" i="20"/>
  <c r="AM39" i="20" s="1"/>
  <c r="AK112" i="20"/>
  <c r="AM112" i="20" s="1"/>
  <c r="AK139" i="20"/>
  <c r="AK90" i="20"/>
  <c r="AM90" i="20" s="1"/>
  <c r="AK24" i="20"/>
  <c r="AM24" i="20" s="1"/>
  <c r="AK12" i="20"/>
  <c r="AM12" i="20" s="1"/>
  <c r="AK29" i="20"/>
  <c r="AM29" i="20" s="1"/>
  <c r="AK9" i="20"/>
  <c r="AC12" i="19"/>
  <c r="AC19" i="19"/>
  <c r="Q64" i="21"/>
  <c r="AF64" i="21"/>
  <c r="Q104" i="21"/>
  <c r="AF104" i="21"/>
  <c r="Q96" i="21"/>
  <c r="AF96" i="21"/>
  <c r="Q57" i="21"/>
  <c r="AF57" i="21"/>
  <c r="Q125" i="21"/>
  <c r="AF125" i="21"/>
  <c r="Q22" i="21"/>
  <c r="AF22" i="21"/>
  <c r="AF55" i="21"/>
  <c r="Q55" i="21"/>
  <c r="Q60" i="21"/>
  <c r="AF60" i="21"/>
  <c r="AF40" i="21"/>
  <c r="Q40" i="21"/>
  <c r="AF99" i="21"/>
  <c r="Q99" i="21"/>
  <c r="AE99" i="21" s="1"/>
  <c r="Q137" i="21"/>
  <c r="AF137" i="21"/>
  <c r="Q93" i="21"/>
  <c r="AF93" i="21"/>
  <c r="Q82" i="21"/>
  <c r="AF82" i="21"/>
  <c r="Q17" i="21"/>
  <c r="AF17" i="21"/>
  <c r="Q36" i="21"/>
  <c r="AF36" i="21"/>
  <c r="Q9" i="21"/>
  <c r="AE9" i="21" s="1"/>
  <c r="AF9" i="21"/>
  <c r="AB18" i="19"/>
  <c r="Z79" i="24"/>
  <c r="Z48" i="24"/>
  <c r="AK145" i="21"/>
  <c r="AM145" i="21" s="1"/>
  <c r="AK57" i="21"/>
  <c r="AM57" i="21" s="1"/>
  <c r="AK99" i="21"/>
  <c r="AM99" i="21" s="1"/>
  <c r="AK53" i="21"/>
  <c r="AM53" i="21" s="1"/>
  <c r="AK129" i="21"/>
  <c r="AM129" i="21" s="1"/>
  <c r="AK33" i="21"/>
  <c r="AM33" i="21" s="1"/>
  <c r="AK66" i="21"/>
  <c r="AM66" i="21" s="1"/>
  <c r="AK111" i="21"/>
  <c r="AK35" i="21"/>
  <c r="AM35" i="21" s="1"/>
  <c r="AK86" i="21"/>
  <c r="AM86" i="21" s="1"/>
  <c r="AK132" i="21"/>
  <c r="AK97" i="21"/>
  <c r="AM97" i="21" s="1"/>
  <c r="AK135" i="21"/>
  <c r="AM135" i="21" s="1"/>
  <c r="AK92" i="21"/>
  <c r="AM92" i="21" s="1"/>
  <c r="AK20" i="21"/>
  <c r="AM20" i="21" s="1"/>
  <c r="AK15" i="21"/>
  <c r="AM15" i="21" s="1"/>
  <c r="AK69" i="21"/>
  <c r="AM69" i="21" s="1"/>
  <c r="AC211" i="20"/>
  <c r="AC158" i="20"/>
  <c r="AC162" i="20"/>
  <c r="AC132" i="20"/>
  <c r="AC131" i="20"/>
  <c r="AC48" i="20"/>
  <c r="AC147" i="20"/>
  <c r="AC109" i="20"/>
  <c r="AC138" i="20"/>
  <c r="AC69" i="20"/>
  <c r="AC23" i="20"/>
  <c r="AC20" i="20"/>
  <c r="AF106" i="22"/>
  <c r="Q106" i="22"/>
  <c r="AF123" i="22"/>
  <c r="Q123" i="22"/>
  <c r="Q85" i="22"/>
  <c r="AF85" i="22"/>
  <c r="Q62" i="22"/>
  <c r="AF62" i="22"/>
  <c r="Q15" i="22"/>
  <c r="AF15" i="22"/>
  <c r="AF14" i="22"/>
  <c r="Q14" i="22"/>
  <c r="AF21" i="22"/>
  <c r="Q21" i="22"/>
  <c r="AB144" i="21"/>
  <c r="AB136" i="21"/>
  <c r="AB87" i="21"/>
  <c r="AB133" i="21"/>
  <c r="AB78" i="21"/>
  <c r="AB47" i="21"/>
  <c r="AB51" i="21"/>
  <c r="AB12" i="21"/>
  <c r="AM80" i="23"/>
  <c r="AM8" i="23"/>
  <c r="AM11" i="23"/>
  <c r="AC28" i="23"/>
  <c r="Q47" i="23"/>
  <c r="AF47" i="23"/>
  <c r="Q21" i="23"/>
  <c r="AF21" i="23"/>
  <c r="Q35" i="23"/>
  <c r="AF35" i="23"/>
  <c r="Q60" i="23"/>
  <c r="AF60" i="23"/>
  <c r="Q69" i="23"/>
  <c r="AF69" i="23"/>
  <c r="AF59" i="23"/>
  <c r="Q59" i="23"/>
  <c r="Q26" i="23"/>
  <c r="AF26" i="23"/>
  <c r="AF8" i="23"/>
  <c r="Q8" i="23"/>
  <c r="AB212" i="22"/>
  <c r="AB160" i="22"/>
  <c r="AB149" i="22"/>
  <c r="AB198" i="22"/>
  <c r="AB195" i="22"/>
  <c r="AB81" i="22"/>
  <c r="AB114" i="22"/>
  <c r="AB78" i="22"/>
  <c r="AB168" i="22"/>
  <c r="AB120" i="22"/>
  <c r="AB60" i="22"/>
  <c r="AB39" i="22"/>
  <c r="AB29" i="22"/>
  <c r="AN22" i="18"/>
  <c r="AN41" i="18"/>
  <c r="AC104" i="24"/>
  <c r="AC28" i="24"/>
  <c r="AG9" i="22"/>
  <c r="AI9" i="22" s="1"/>
  <c r="AG8" i="22"/>
  <c r="AG7" i="22"/>
  <c r="AI7" i="22" s="1"/>
  <c r="AG19" i="22"/>
  <c r="AG11" i="22"/>
  <c r="AI11" i="22" s="1"/>
  <c r="AG35" i="22"/>
  <c r="AI35" i="22" s="1"/>
  <c r="AG27" i="22"/>
  <c r="AI27" i="22" s="1"/>
  <c r="AG17" i="22"/>
  <c r="AG25" i="22"/>
  <c r="AG46" i="22"/>
  <c r="AI46" i="22" s="1"/>
  <c r="AG12" i="22"/>
  <c r="AG20" i="22"/>
  <c r="AI20" i="22" s="1"/>
  <c r="AG28" i="22"/>
  <c r="AG36" i="22"/>
  <c r="AG10" i="22"/>
  <c r="AG18" i="22"/>
  <c r="AG26" i="22"/>
  <c r="AI26" i="22" s="1"/>
  <c r="AG34" i="22"/>
  <c r="AI34" i="22" s="1"/>
  <c r="AG106" i="22"/>
  <c r="AG16" i="22"/>
  <c r="AG24" i="22"/>
  <c r="AG32" i="22"/>
  <c r="AI32" i="22" s="1"/>
  <c r="AG87" i="22"/>
  <c r="AG118" i="22"/>
  <c r="AG105" i="22"/>
  <c r="AG139" i="22"/>
  <c r="AG99" i="22"/>
  <c r="AG107" i="22"/>
  <c r="AG115" i="22"/>
  <c r="AG92" i="22"/>
  <c r="AI92" i="22" s="1"/>
  <c r="AG100" i="22"/>
  <c r="AG108" i="22"/>
  <c r="AI108" i="22" s="1"/>
  <c r="AG33" i="22"/>
  <c r="AG15" i="22"/>
  <c r="AG23" i="22"/>
  <c r="AI23" i="22" s="1"/>
  <c r="AG31" i="22"/>
  <c r="AG39" i="22"/>
  <c r="AG47" i="22"/>
  <c r="AI47" i="22" s="1"/>
  <c r="AG55" i="22"/>
  <c r="AG63" i="22"/>
  <c r="AG71" i="22"/>
  <c r="AG40" i="22"/>
  <c r="AI40" i="22" s="1"/>
  <c r="AG48" i="22"/>
  <c r="AG56" i="22"/>
  <c r="AG64" i="22"/>
  <c r="AG69" i="22"/>
  <c r="AG77" i="22"/>
  <c r="AI77" i="22" s="1"/>
  <c r="AG85" i="22"/>
  <c r="AG116" i="22"/>
  <c r="AG14" i="22"/>
  <c r="AG22" i="22"/>
  <c r="AI22" i="22" s="1"/>
  <c r="AG30" i="22"/>
  <c r="AI30" i="22" s="1"/>
  <c r="AG38" i="22"/>
  <c r="AG93" i="22"/>
  <c r="AI93" i="22" s="1"/>
  <c r="AG97" i="22"/>
  <c r="AG41" i="22"/>
  <c r="AG49" i="22"/>
  <c r="AG57" i="22"/>
  <c r="AI57" i="22" s="1"/>
  <c r="AG65" i="22"/>
  <c r="AI65" i="22" s="1"/>
  <c r="AG70" i="22"/>
  <c r="AG78" i="22"/>
  <c r="AG86" i="22"/>
  <c r="AI86" i="22" s="1"/>
  <c r="AG98" i="22"/>
  <c r="AG73" i="22"/>
  <c r="AG81" i="22"/>
  <c r="AG89" i="22"/>
  <c r="AI89" i="22" s="1"/>
  <c r="AG96" i="22"/>
  <c r="AG104" i="22"/>
  <c r="AI104" i="22" s="1"/>
  <c r="AG112" i="22"/>
  <c r="AI112" i="22" s="1"/>
  <c r="AG120" i="22"/>
  <c r="AI120" i="22" s="1"/>
  <c r="AG128" i="22"/>
  <c r="AI128" i="22" s="1"/>
  <c r="AG136" i="22"/>
  <c r="AI136" i="22" s="1"/>
  <c r="AG144" i="22"/>
  <c r="AG54" i="22"/>
  <c r="AI54" i="22" s="1"/>
  <c r="AG42" i="22"/>
  <c r="AI42" i="22" s="1"/>
  <c r="AG50" i="22"/>
  <c r="AG58" i="22"/>
  <c r="AG66" i="22"/>
  <c r="AG138" i="22"/>
  <c r="AG121" i="22"/>
  <c r="AI121" i="22" s="1"/>
  <c r="AG129" i="22"/>
  <c r="AG137" i="22"/>
  <c r="AG156" i="22"/>
  <c r="AI156" i="22" s="1"/>
  <c r="AG62" i="22"/>
  <c r="AG68" i="22"/>
  <c r="AG113" i="22"/>
  <c r="AI113" i="22" s="1"/>
  <c r="AG123" i="22"/>
  <c r="AI123" i="22" s="1"/>
  <c r="AG79" i="22"/>
  <c r="AG119" i="22"/>
  <c r="AG127" i="22"/>
  <c r="AG135" i="22"/>
  <c r="AI135" i="22" s="1"/>
  <c r="AG13" i="22"/>
  <c r="AI13" i="22" s="1"/>
  <c r="AG21" i="22"/>
  <c r="AI21" i="22" s="1"/>
  <c r="AG29" i="22"/>
  <c r="AG37" i="22"/>
  <c r="AG76" i="22"/>
  <c r="AG84" i="22"/>
  <c r="AG74" i="22"/>
  <c r="AI74" i="22" s="1"/>
  <c r="AG82" i="22"/>
  <c r="AG90" i="22"/>
  <c r="AG94" i="22"/>
  <c r="AG102" i="22"/>
  <c r="AI102" i="22" s="1"/>
  <c r="AG110" i="22"/>
  <c r="AG101" i="22"/>
  <c r="AI101" i="22" s="1"/>
  <c r="AG109" i="22"/>
  <c r="AI109" i="22" s="1"/>
  <c r="AG131" i="22"/>
  <c r="AG124" i="22"/>
  <c r="AG132" i="22"/>
  <c r="AI132" i="22" s="1"/>
  <c r="AG140" i="22"/>
  <c r="AG67" i="22"/>
  <c r="AG72" i="22"/>
  <c r="AI72" i="22" s="1"/>
  <c r="AG80" i="22"/>
  <c r="AG88" i="22"/>
  <c r="AG114" i="22"/>
  <c r="AG45" i="22"/>
  <c r="AG53" i="22"/>
  <c r="AG61" i="22"/>
  <c r="AI61" i="22" s="1"/>
  <c r="AG44" i="22"/>
  <c r="AG52" i="22"/>
  <c r="AG60" i="22"/>
  <c r="AG43" i="22"/>
  <c r="AI43" i="22" s="1"/>
  <c r="AG51" i="22"/>
  <c r="AG59" i="22"/>
  <c r="AI59" i="22" s="1"/>
  <c r="AG164" i="22"/>
  <c r="AG130" i="22"/>
  <c r="AG75" i="22"/>
  <c r="AI75" i="22" s="1"/>
  <c r="AG83" i="22"/>
  <c r="AG91" i="22"/>
  <c r="AI91" i="22" s="1"/>
  <c r="AG95" i="22"/>
  <c r="AG103" i="22"/>
  <c r="AG111" i="22"/>
  <c r="AI111" i="22" s="1"/>
  <c r="AG122" i="22"/>
  <c r="AG151" i="22"/>
  <c r="AG159" i="22"/>
  <c r="AI159" i="22" s="1"/>
  <c r="AG167" i="22"/>
  <c r="AI167" i="22" s="1"/>
  <c r="AG177" i="22"/>
  <c r="AG185" i="22"/>
  <c r="AI185" i="22" s="1"/>
  <c r="AG188" i="22"/>
  <c r="AG196" i="22"/>
  <c r="AI196" i="22" s="1"/>
  <c r="AG206" i="22"/>
  <c r="AI206" i="22" s="1"/>
  <c r="AG218" i="22"/>
  <c r="AI218" i="22" s="1"/>
  <c r="AG204" i="22"/>
  <c r="AI204" i="22" s="1"/>
  <c r="AG176" i="22"/>
  <c r="AG146" i="22"/>
  <c r="AG150" i="22"/>
  <c r="AG158" i="22"/>
  <c r="AI158" i="22" s="1"/>
  <c r="AG166" i="22"/>
  <c r="AI166" i="22" s="1"/>
  <c r="AG174" i="22"/>
  <c r="AI174" i="22" s="1"/>
  <c r="AG207" i="22"/>
  <c r="AG184" i="22"/>
  <c r="AG194" i="22"/>
  <c r="AI194" i="22" s="1"/>
  <c r="AG208" i="22"/>
  <c r="AI208" i="22" s="1"/>
  <c r="AG202" i="22"/>
  <c r="AI202" i="22" s="1"/>
  <c r="AG210" i="22"/>
  <c r="AG201" i="22"/>
  <c r="AG209" i="22"/>
  <c r="AI209" i="22" s="1"/>
  <c r="AG216" i="22"/>
  <c r="AI216" i="22" s="1"/>
  <c r="AG224" i="22"/>
  <c r="AG215" i="22"/>
  <c r="AG223" i="22"/>
  <c r="AG214" i="22"/>
  <c r="AG222" i="22"/>
  <c r="AI222" i="22" s="1"/>
  <c r="AG220" i="22"/>
  <c r="AG172" i="22"/>
  <c r="AI172" i="22" s="1"/>
  <c r="AG149" i="22"/>
  <c r="AI149" i="22" s="1"/>
  <c r="AG157" i="22"/>
  <c r="AI157" i="22" s="1"/>
  <c r="AG165" i="22"/>
  <c r="AI165" i="22" s="1"/>
  <c r="AG173" i="22"/>
  <c r="AG154" i="22"/>
  <c r="AI154" i="22" s="1"/>
  <c r="AG162" i="22"/>
  <c r="AG170" i="22"/>
  <c r="AG145" i="22"/>
  <c r="AI145" i="22" s="1"/>
  <c r="AG153" i="22"/>
  <c r="AG161" i="22"/>
  <c r="AI161" i="22" s="1"/>
  <c r="AG169" i="22"/>
  <c r="AG152" i="22"/>
  <c r="AG160" i="22"/>
  <c r="AI160" i="22" s="1"/>
  <c r="AG168" i="22"/>
  <c r="AI168" i="22" s="1"/>
  <c r="AG180" i="22"/>
  <c r="AG187" i="22"/>
  <c r="AG226" i="22"/>
  <c r="AI226" i="22" s="1"/>
  <c r="AG219" i="22"/>
  <c r="AG148" i="22"/>
  <c r="AG195" i="22"/>
  <c r="AG183" i="22"/>
  <c r="AI183" i="22" s="1"/>
  <c r="AG213" i="22"/>
  <c r="AG221" i="22"/>
  <c r="AG126" i="22"/>
  <c r="AG134" i="22"/>
  <c r="AI134" i="22" s="1"/>
  <c r="AG142" i="22"/>
  <c r="AI142" i="22" s="1"/>
  <c r="AG192" i="22"/>
  <c r="AI192" i="22" s="1"/>
  <c r="AG205" i="22"/>
  <c r="AG217" i="22"/>
  <c r="AI217" i="22" s="1"/>
  <c r="AG143" i="22"/>
  <c r="AI143" i="22" s="1"/>
  <c r="AG117" i="22"/>
  <c r="AI117" i="22" s="1"/>
  <c r="AG125" i="22"/>
  <c r="AI125" i="22" s="1"/>
  <c r="AG133" i="22"/>
  <c r="AI133" i="22" s="1"/>
  <c r="AG141" i="22"/>
  <c r="AI141" i="22" s="1"/>
  <c r="AG179" i="22"/>
  <c r="AI179" i="22" s="1"/>
  <c r="AG178" i="22"/>
  <c r="AG186" i="22"/>
  <c r="AG190" i="22"/>
  <c r="AG198" i="22"/>
  <c r="AI198" i="22" s="1"/>
  <c r="AG203" i="22"/>
  <c r="AI203" i="22" s="1"/>
  <c r="AG211" i="22"/>
  <c r="AI211" i="22" s="1"/>
  <c r="AG147" i="22"/>
  <c r="AG155" i="22"/>
  <c r="AI155" i="22" s="1"/>
  <c r="AG163" i="22"/>
  <c r="AG171" i="22"/>
  <c r="AI171" i="22" s="1"/>
  <c r="AG200" i="22"/>
  <c r="AI200" i="22" s="1"/>
  <c r="AG193" i="22"/>
  <c r="AI193" i="22" s="1"/>
  <c r="AG189" i="22"/>
  <c r="AI189" i="22" s="1"/>
  <c r="AG197" i="22"/>
  <c r="AG225" i="22"/>
  <c r="AG175" i="22"/>
  <c r="AG182" i="22"/>
  <c r="AG181" i="22"/>
  <c r="AI181" i="22" s="1"/>
  <c r="AG191" i="22"/>
  <c r="AG199" i="22"/>
  <c r="AG212" i="22"/>
  <c r="AI212" i="22" s="1"/>
  <c r="AF61" i="24"/>
  <c r="Q61" i="24"/>
  <c r="Q77" i="24"/>
  <c r="AF77" i="24"/>
  <c r="Q60" i="24"/>
  <c r="AF60" i="24"/>
  <c r="Q79" i="24"/>
  <c r="AF79" i="24"/>
  <c r="Q43" i="24"/>
  <c r="AF43" i="24"/>
  <c r="Q42" i="24"/>
  <c r="AF42" i="24"/>
  <c r="Q25" i="24"/>
  <c r="AF25" i="24"/>
  <c r="Q48" i="24"/>
  <c r="AF48" i="24"/>
  <c r="Q40" i="24"/>
  <c r="AF40" i="24"/>
  <c r="Q10" i="24"/>
  <c r="AF10" i="24"/>
  <c r="Q35" i="24"/>
  <c r="AF35" i="24"/>
  <c r="Q76" i="24"/>
  <c r="AF76" i="24"/>
  <c r="AB32" i="23"/>
  <c r="AB69" i="23"/>
  <c r="AB11" i="23"/>
  <c r="Z202" i="20"/>
  <c r="Z215" i="20"/>
  <c r="Z187" i="20"/>
  <c r="Z123" i="20"/>
  <c r="Z66" i="20"/>
  <c r="Z117" i="20"/>
  <c r="Z137" i="20"/>
  <c r="Z86" i="20"/>
  <c r="Z98" i="20"/>
  <c r="AC133" i="21"/>
  <c r="AC138" i="21"/>
  <c r="AC77" i="21"/>
  <c r="AC52" i="21"/>
  <c r="AC74" i="21"/>
  <c r="AC108" i="21"/>
  <c r="AC86" i="21"/>
  <c r="AC19" i="21"/>
  <c r="AC9" i="21"/>
  <c r="AC7" i="21"/>
  <c r="AF43" i="18"/>
  <c r="Q43" i="18"/>
  <c r="AF15" i="18"/>
  <c r="Q15" i="18"/>
  <c r="Q30" i="18"/>
  <c r="AF30" i="18"/>
  <c r="Q20" i="18"/>
  <c r="AF20" i="18"/>
  <c r="Z89" i="21"/>
  <c r="Z52" i="21"/>
  <c r="Z98" i="21"/>
  <c r="Z114" i="21"/>
  <c r="Z55" i="21"/>
  <c r="Z124" i="21"/>
  <c r="Z66" i="21"/>
  <c r="Z10" i="21"/>
  <c r="AC23" i="18"/>
  <c r="AB98" i="24"/>
  <c r="AB52" i="24"/>
  <c r="AB80" i="24"/>
  <c r="AB59" i="24"/>
  <c r="AB97" i="24"/>
  <c r="AB48" i="24"/>
  <c r="AB39" i="24"/>
  <c r="Z42" i="23"/>
  <c r="Z79" i="23"/>
  <c r="Z66" i="23"/>
  <c r="Z77" i="23"/>
  <c r="Z86" i="23"/>
  <c r="Z68" i="23"/>
  <c r="Q24" i="19"/>
  <c r="AF24" i="19"/>
  <c r="Q26" i="19"/>
  <c r="AF26" i="19"/>
  <c r="AF25" i="19"/>
  <c r="Q25" i="19"/>
  <c r="Q22" i="19"/>
  <c r="AF22" i="19"/>
  <c r="Z178" i="22"/>
  <c r="Z153" i="22"/>
  <c r="Z126" i="22"/>
  <c r="Z130" i="22"/>
  <c r="Z24" i="22"/>
  <c r="Z114" i="22"/>
  <c r="Z115" i="22"/>
  <c r="Z78" i="22"/>
  <c r="Z47" i="22"/>
  <c r="Z74" i="22"/>
  <c r="Z14" i="22"/>
  <c r="Z37" i="22"/>
  <c r="AN41" i="21"/>
  <c r="AN101" i="21"/>
  <c r="AK181" i="20"/>
  <c r="AM181" i="20" s="1"/>
  <c r="AK153" i="20"/>
  <c r="AM153" i="20" s="1"/>
  <c r="AK221" i="20"/>
  <c r="AM221" i="20" s="1"/>
  <c r="AK213" i="20"/>
  <c r="AM213" i="20" s="1"/>
  <c r="AK165" i="20"/>
  <c r="AM165" i="20" s="1"/>
  <c r="AK207" i="20"/>
  <c r="AM207" i="20" s="1"/>
  <c r="AK176" i="20"/>
  <c r="AK171" i="20"/>
  <c r="AM171" i="20" s="1"/>
  <c r="AK97" i="20"/>
  <c r="AM97" i="20" s="1"/>
  <c r="AK157" i="20"/>
  <c r="AM157" i="20" s="1"/>
  <c r="AK35" i="20"/>
  <c r="AM35" i="20" s="1"/>
  <c r="AK113" i="20"/>
  <c r="AM113" i="20" s="1"/>
  <c r="AK68" i="20"/>
  <c r="AK141" i="20"/>
  <c r="AM141" i="20" s="1"/>
  <c r="AK107" i="20"/>
  <c r="AK155" i="20"/>
  <c r="AM155" i="20" s="1"/>
  <c r="AK80" i="20"/>
  <c r="AK62" i="20"/>
  <c r="AK118" i="20"/>
  <c r="AM118" i="20" s="1"/>
  <c r="AK31" i="20"/>
  <c r="AM31" i="20" s="1"/>
  <c r="AK86" i="20"/>
  <c r="AM86" i="20" s="1"/>
  <c r="AK131" i="20"/>
  <c r="AM131" i="20" s="1"/>
  <c r="AK114" i="20"/>
  <c r="AM114" i="20" s="1"/>
  <c r="AK16" i="20"/>
  <c r="AM16" i="20" s="1"/>
  <c r="AK30" i="20"/>
  <c r="AM30" i="20" s="1"/>
  <c r="AK26" i="20"/>
  <c r="AM26" i="20" s="1"/>
  <c r="AK8" i="20"/>
  <c r="AC11" i="19"/>
  <c r="Q141" i="21"/>
  <c r="AF141" i="21"/>
  <c r="Q56" i="21"/>
  <c r="AF56" i="21"/>
  <c r="Q117" i="21"/>
  <c r="AE117" i="21" s="1"/>
  <c r="AF117" i="21"/>
  <c r="Q88" i="21"/>
  <c r="AF88" i="21"/>
  <c r="Q49" i="21"/>
  <c r="AE49" i="21" s="1"/>
  <c r="AF49" i="21"/>
  <c r="Q140" i="21"/>
  <c r="AF140" i="21"/>
  <c r="AF102" i="21"/>
  <c r="Q102" i="21"/>
  <c r="AF47" i="21"/>
  <c r="Q47" i="21"/>
  <c r="Q52" i="21"/>
  <c r="AF52" i="21"/>
  <c r="AF32" i="21"/>
  <c r="Q32" i="21"/>
  <c r="Q91" i="21"/>
  <c r="AF91" i="21"/>
  <c r="Q129" i="21"/>
  <c r="AE129" i="21" s="1"/>
  <c r="AF129" i="21"/>
  <c r="Q85" i="21"/>
  <c r="AF85" i="21"/>
  <c r="Q74" i="21"/>
  <c r="AF74" i="21"/>
  <c r="AF14" i="21"/>
  <c r="Q14" i="21"/>
  <c r="Q28" i="21"/>
  <c r="AF28" i="21"/>
  <c r="Q35" i="21"/>
  <c r="AF35" i="21"/>
  <c r="AB10" i="19"/>
  <c r="Z87" i="24"/>
  <c r="Z55" i="24"/>
  <c r="AK107" i="21"/>
  <c r="AK49" i="21"/>
  <c r="AK91" i="21"/>
  <c r="AK121" i="21"/>
  <c r="AM121" i="21" s="1"/>
  <c r="AK25" i="21"/>
  <c r="AK58" i="21"/>
  <c r="AK120" i="21"/>
  <c r="AM120" i="21" s="1"/>
  <c r="AK27" i="21"/>
  <c r="AM27" i="21" s="1"/>
  <c r="AK78" i="21"/>
  <c r="AM78" i="21" s="1"/>
  <c r="AK124" i="21"/>
  <c r="AM124" i="21" s="1"/>
  <c r="AK89" i="21"/>
  <c r="AK127" i="21"/>
  <c r="AM127" i="21" s="1"/>
  <c r="AK67" i="21"/>
  <c r="AK9" i="21"/>
  <c r="AK112" i="21"/>
  <c r="AM112" i="21" s="1"/>
  <c r="AK13" i="21"/>
  <c r="AM13" i="21" s="1"/>
  <c r="AC160" i="20"/>
  <c r="AC210" i="20"/>
  <c r="AC180" i="20"/>
  <c r="AC108" i="20"/>
  <c r="AC19" i="20"/>
  <c r="AC12" i="20"/>
  <c r="AM40" i="23"/>
  <c r="AM77" i="23"/>
  <c r="AM60" i="23"/>
  <c r="AM28" i="23"/>
  <c r="AC52" i="23"/>
  <c r="AC81" i="23"/>
  <c r="AC47" i="23"/>
  <c r="AC20" i="23"/>
  <c r="Q39" i="23"/>
  <c r="AF39" i="23"/>
  <c r="Q13" i="23"/>
  <c r="AF13" i="23"/>
  <c r="Q22" i="23"/>
  <c r="AF22" i="23"/>
  <c r="Q87" i="23"/>
  <c r="AF87" i="23"/>
  <c r="Q62" i="23"/>
  <c r="AE62" i="23" s="1"/>
  <c r="AF62" i="23"/>
  <c r="Q61" i="23"/>
  <c r="AF61" i="23"/>
  <c r="AF84" i="23"/>
  <c r="Q84" i="23"/>
  <c r="Q81" i="23"/>
  <c r="AE81" i="23" s="1"/>
  <c r="AF81" i="23"/>
  <c r="AF18" i="23"/>
  <c r="Q18" i="23"/>
  <c r="Q56" i="23"/>
  <c r="AF56" i="23"/>
  <c r="AB193" i="22"/>
  <c r="AB139" i="22"/>
  <c r="AB197" i="22"/>
  <c r="AB151" i="22"/>
  <c r="AB226" i="22"/>
  <c r="AB66" i="22"/>
  <c r="AB116" i="22"/>
  <c r="AB19" i="22"/>
  <c r="AB52" i="22"/>
  <c r="AB10" i="22"/>
  <c r="AB21" i="22"/>
  <c r="Z12" i="19"/>
  <c r="Z24" i="19"/>
  <c r="AN33" i="18"/>
  <c r="AC52" i="24"/>
  <c r="AC20" i="24"/>
  <c r="AC56" i="24"/>
  <c r="AG14" i="21"/>
  <c r="AG23" i="21"/>
  <c r="AI23" i="21" s="1"/>
  <c r="AG11" i="21"/>
  <c r="AI11" i="21" s="1"/>
  <c r="AG16" i="21"/>
  <c r="AG24" i="21"/>
  <c r="AG32" i="21"/>
  <c r="AG40" i="21"/>
  <c r="AG22" i="21"/>
  <c r="AG30" i="21"/>
  <c r="AI30" i="21" s="1"/>
  <c r="AG38" i="21"/>
  <c r="AG9" i="21"/>
  <c r="AI9" i="21" s="1"/>
  <c r="AG31" i="21"/>
  <c r="AG10" i="21"/>
  <c r="AG39" i="21"/>
  <c r="AG21" i="21"/>
  <c r="AI21" i="21" s="1"/>
  <c r="AG29" i="21"/>
  <c r="AG37" i="21"/>
  <c r="AG7" i="21"/>
  <c r="AG12" i="21"/>
  <c r="AG13" i="21"/>
  <c r="AI13" i="21" s="1"/>
  <c r="AG8" i="21"/>
  <c r="AG62" i="21"/>
  <c r="AG15" i="21"/>
  <c r="AG77" i="21"/>
  <c r="AI77" i="21" s="1"/>
  <c r="AG43" i="21"/>
  <c r="AG71" i="21"/>
  <c r="AG75" i="21"/>
  <c r="AI75" i="21" s="1"/>
  <c r="AG83" i="21"/>
  <c r="AI83" i="21" s="1"/>
  <c r="AG91" i="21"/>
  <c r="AG99" i="21"/>
  <c r="AI99" i="21" s="1"/>
  <c r="AG80" i="21"/>
  <c r="AG88" i="21"/>
  <c r="AG96" i="21"/>
  <c r="AG100" i="21"/>
  <c r="AG45" i="21"/>
  <c r="AG53" i="21"/>
  <c r="AG61" i="21"/>
  <c r="AI61" i="21" s="1"/>
  <c r="AG69" i="21"/>
  <c r="AG50" i="21"/>
  <c r="AG58" i="21"/>
  <c r="AI58" i="21" s="1"/>
  <c r="AG66" i="21"/>
  <c r="AI66" i="21" s="1"/>
  <c r="AG76" i="21"/>
  <c r="AG84" i="21"/>
  <c r="AG92" i="21"/>
  <c r="AG72" i="21"/>
  <c r="AI72" i="21" s="1"/>
  <c r="AG108" i="21"/>
  <c r="AI108" i="21" s="1"/>
  <c r="AG107" i="21"/>
  <c r="AG119" i="21"/>
  <c r="AI119" i="21" s="1"/>
  <c r="AG127" i="21"/>
  <c r="AG135" i="21"/>
  <c r="AI135" i="21" s="1"/>
  <c r="AG54" i="21"/>
  <c r="AG46" i="21"/>
  <c r="AI46" i="21" s="1"/>
  <c r="AG52" i="21"/>
  <c r="AG60" i="21"/>
  <c r="AG68" i="21"/>
  <c r="AG47" i="21"/>
  <c r="AI47" i="21" s="1"/>
  <c r="AG55" i="21"/>
  <c r="AG63" i="21"/>
  <c r="AG70" i="21"/>
  <c r="AG73" i="21"/>
  <c r="AI73" i="21" s="1"/>
  <c r="AG101" i="21"/>
  <c r="AI101" i="21" s="1"/>
  <c r="AG104" i="21"/>
  <c r="AG144" i="21"/>
  <c r="AG115" i="21"/>
  <c r="AI115" i="21" s="1"/>
  <c r="AG123" i="21"/>
  <c r="AI123" i="21" s="1"/>
  <c r="AG131" i="21"/>
  <c r="AG44" i="21"/>
  <c r="AG78" i="21"/>
  <c r="AG86" i="21"/>
  <c r="AI86" i="21" s="1"/>
  <c r="AG94" i="21"/>
  <c r="AI94" i="21" s="1"/>
  <c r="AG74" i="21"/>
  <c r="AI74" i="21" s="1"/>
  <c r="AG82" i="21"/>
  <c r="AG90" i="21"/>
  <c r="AG98" i="21"/>
  <c r="AI98" i="21" s="1"/>
  <c r="AG81" i="21"/>
  <c r="AI81" i="21" s="1"/>
  <c r="AG89" i="21"/>
  <c r="AG97" i="21"/>
  <c r="AG79" i="21"/>
  <c r="AI79" i="21" s="1"/>
  <c r="AG87" i="21"/>
  <c r="AI87" i="21" s="1"/>
  <c r="AG95" i="21"/>
  <c r="AG113" i="21"/>
  <c r="AG137" i="21"/>
  <c r="AG120" i="21"/>
  <c r="AG128" i="21"/>
  <c r="AG136" i="21"/>
  <c r="AI136" i="21" s="1"/>
  <c r="AG143" i="21"/>
  <c r="AI143" i="21" s="1"/>
  <c r="AG117" i="21"/>
  <c r="AG125" i="21"/>
  <c r="AG133" i="21"/>
  <c r="AG141" i="21"/>
  <c r="AI141" i="21" s="1"/>
  <c r="AG48" i="21"/>
  <c r="AG56" i="21"/>
  <c r="AG64" i="21"/>
  <c r="AG103" i="21"/>
  <c r="AG121" i="21"/>
  <c r="AI121" i="21" s="1"/>
  <c r="AG118" i="21"/>
  <c r="AG126" i="21"/>
  <c r="AG134" i="21"/>
  <c r="AI134" i="21" s="1"/>
  <c r="AG28" i="21"/>
  <c r="AG36" i="21"/>
  <c r="AG19" i="21"/>
  <c r="AG27" i="21"/>
  <c r="AI27" i="21" s="1"/>
  <c r="AG35" i="21"/>
  <c r="AI35" i="21" s="1"/>
  <c r="AG17" i="21"/>
  <c r="AG25" i="21"/>
  <c r="AG33" i="21"/>
  <c r="AG41" i="21"/>
  <c r="AG105" i="21"/>
  <c r="AG111" i="21"/>
  <c r="AG110" i="21"/>
  <c r="AG109" i="21"/>
  <c r="AG20" i="21"/>
  <c r="AG18" i="21"/>
  <c r="AG26" i="21"/>
  <c r="AG34" i="21"/>
  <c r="AG42" i="21"/>
  <c r="AI42" i="21" s="1"/>
  <c r="AG51" i="21"/>
  <c r="AG59" i="21"/>
  <c r="AG67" i="21"/>
  <c r="AG102" i="21"/>
  <c r="AG129" i="21"/>
  <c r="AG106" i="21"/>
  <c r="AG139" i="21"/>
  <c r="AI139" i="21" s="1"/>
  <c r="AG116" i="21"/>
  <c r="AI116" i="21" s="1"/>
  <c r="AG124" i="21"/>
  <c r="AG132" i="21"/>
  <c r="AG140" i="21"/>
  <c r="AG93" i="21"/>
  <c r="AG49" i="21"/>
  <c r="AG57" i="21"/>
  <c r="AI57" i="21" s="1"/>
  <c r="AG65" i="21"/>
  <c r="AG85" i="21"/>
  <c r="AI85" i="21" s="1"/>
  <c r="AG112" i="21"/>
  <c r="AG138" i="21"/>
  <c r="AG130" i="21"/>
  <c r="AG122" i="21"/>
  <c r="AG114" i="21"/>
  <c r="AG142" i="21"/>
  <c r="AG145" i="21"/>
  <c r="Q105" i="24"/>
  <c r="AF105" i="24"/>
  <c r="Q99" i="24"/>
  <c r="AF99" i="24"/>
  <c r="Q69" i="24"/>
  <c r="AF69" i="24"/>
  <c r="Q52" i="24"/>
  <c r="AF52" i="24"/>
  <c r="Q71" i="24"/>
  <c r="AF71" i="24"/>
  <c r="Q29" i="24"/>
  <c r="AF29" i="24"/>
  <c r="Q21" i="24"/>
  <c r="AF21" i="24"/>
  <c r="Q30" i="24"/>
  <c r="AF30" i="24"/>
  <c r="Q12" i="24"/>
  <c r="AF12" i="24"/>
  <c r="AF53" i="24"/>
  <c r="Q53" i="24"/>
  <c r="Q19" i="24"/>
  <c r="AF19" i="24"/>
  <c r="Q56" i="24"/>
  <c r="AF56" i="24"/>
  <c r="AB12" i="23"/>
  <c r="AB81" i="23"/>
  <c r="AB29" i="23"/>
  <c r="AB47" i="23"/>
  <c r="Z163" i="20"/>
  <c r="Z153" i="20"/>
  <c r="Z224" i="20"/>
  <c r="Z125" i="20"/>
  <c r="Z109" i="20"/>
  <c r="Z129" i="20"/>
  <c r="Z149" i="20"/>
  <c r="Z77" i="20"/>
  <c r="Z88" i="20"/>
  <c r="Z56" i="20"/>
  <c r="Z19" i="20"/>
  <c r="AC143" i="21"/>
  <c r="AC87" i="21"/>
  <c r="AC136" i="21"/>
  <c r="AC34" i="21"/>
  <c r="AC78" i="21"/>
  <c r="AC43" i="21"/>
  <c r="AC12" i="21"/>
  <c r="AF47" i="18"/>
  <c r="Q47" i="18"/>
  <c r="Q35" i="18"/>
  <c r="AF35" i="18"/>
  <c r="AF7" i="18"/>
  <c r="Q7" i="18"/>
  <c r="Q21" i="18"/>
  <c r="AE21" i="18" s="1"/>
  <c r="AF21" i="18"/>
  <c r="Q33" i="18"/>
  <c r="AF33" i="18"/>
  <c r="Q40" i="18"/>
  <c r="AF40" i="18"/>
  <c r="Q12" i="18"/>
  <c r="AF12" i="18"/>
  <c r="AB12" i="18"/>
  <c r="AB47" i="18"/>
  <c r="AB32" i="18"/>
  <c r="Z141" i="21"/>
  <c r="Z81" i="21"/>
  <c r="Z44" i="21"/>
  <c r="Z87" i="21"/>
  <c r="Z47" i="21"/>
  <c r="Z59" i="21"/>
  <c r="Z116" i="21"/>
  <c r="Z136" i="21"/>
  <c r="Z14" i="21"/>
  <c r="Z12" i="21"/>
  <c r="AC7" i="18"/>
  <c r="AC8" i="18"/>
  <c r="AC48" i="18"/>
  <c r="AB51" i="24"/>
  <c r="AB88" i="24"/>
  <c r="AB89" i="24"/>
  <c r="AB60" i="24"/>
  <c r="AB21" i="24"/>
  <c r="Z52" i="23"/>
  <c r="Z78" i="23"/>
  <c r="Z21" i="23"/>
  <c r="AN101" i="20"/>
  <c r="AF16" i="19"/>
  <c r="Q16" i="19"/>
  <c r="Q18" i="19"/>
  <c r="AF18" i="19"/>
  <c r="AF17" i="19"/>
  <c r="Q17" i="19"/>
  <c r="AE17" i="19" s="1"/>
  <c r="Q14" i="19"/>
  <c r="AF14" i="19"/>
  <c r="Z193" i="22"/>
  <c r="Z195" i="22"/>
  <c r="Z106" i="22"/>
  <c r="Z66" i="22"/>
  <c r="Z77" i="22"/>
  <c r="Z56" i="22"/>
  <c r="Z70" i="22"/>
  <c r="Z39" i="22"/>
  <c r="Z21" i="22"/>
  <c r="AN104" i="21"/>
  <c r="AN33" i="21"/>
  <c r="AK170" i="20"/>
  <c r="AM170" i="20" s="1"/>
  <c r="AK205" i="20"/>
  <c r="AM205" i="20" s="1"/>
  <c r="AK220" i="20"/>
  <c r="AM220" i="20" s="1"/>
  <c r="AK222" i="20"/>
  <c r="AM222" i="20" s="1"/>
  <c r="AK225" i="20"/>
  <c r="AK167" i="20"/>
  <c r="AM167" i="20" s="1"/>
  <c r="AK199" i="20"/>
  <c r="AM199" i="20" s="1"/>
  <c r="AK164" i="20"/>
  <c r="AK168" i="20"/>
  <c r="AK75" i="20"/>
  <c r="AK137" i="20"/>
  <c r="AM137" i="20" s="1"/>
  <c r="AK71" i="20"/>
  <c r="AM71" i="20" s="1"/>
  <c r="AK104" i="20"/>
  <c r="AM104" i="20" s="1"/>
  <c r="AK60" i="20"/>
  <c r="AK134" i="20"/>
  <c r="AM134" i="20" s="1"/>
  <c r="AK99" i="20"/>
  <c r="AM99" i="20" s="1"/>
  <c r="AK124" i="20"/>
  <c r="AM124" i="20" s="1"/>
  <c r="AK72" i="20"/>
  <c r="AM72" i="20" s="1"/>
  <c r="AK53" i="20"/>
  <c r="AK81" i="20"/>
  <c r="AM81" i="20" s="1"/>
  <c r="AK148" i="20"/>
  <c r="AM148" i="20" s="1"/>
  <c r="AK59" i="20"/>
  <c r="AM59" i="20" s="1"/>
  <c r="AK115" i="20"/>
  <c r="AK89" i="20"/>
  <c r="AK27" i="20"/>
  <c r="AK46" i="20"/>
  <c r="AK38" i="20"/>
  <c r="Q48" i="21"/>
  <c r="AF48" i="21"/>
  <c r="Q112" i="21"/>
  <c r="AF112" i="21"/>
  <c r="Q80" i="21"/>
  <c r="AF80" i="21"/>
  <c r="AF136" i="21"/>
  <c r="Q136" i="21"/>
  <c r="AE136" i="21" s="1"/>
  <c r="AF69" i="21"/>
  <c r="Q69" i="21"/>
  <c r="Q110" i="21"/>
  <c r="AF110" i="21"/>
  <c r="Q37" i="21"/>
  <c r="AF37" i="21"/>
  <c r="Q97" i="21"/>
  <c r="AF97" i="21"/>
  <c r="AF24" i="21"/>
  <c r="Q24" i="21"/>
  <c r="Q83" i="21"/>
  <c r="AF83" i="21"/>
  <c r="Q121" i="21"/>
  <c r="AF121" i="21"/>
  <c r="Q77" i="21"/>
  <c r="AF77" i="21"/>
  <c r="AF43" i="21"/>
  <c r="Q43" i="21"/>
  <c r="Q7" i="21"/>
  <c r="AF7" i="21"/>
  <c r="Q20" i="21"/>
  <c r="AF20" i="21"/>
  <c r="Q50" i="21"/>
  <c r="AF50" i="21"/>
  <c r="AB21" i="19"/>
  <c r="Z81" i="24"/>
  <c r="Z42" i="24"/>
  <c r="AN101" i="22"/>
  <c r="AN41" i="22"/>
  <c r="AK134" i="21"/>
  <c r="AK139" i="21"/>
  <c r="AK83" i="21"/>
  <c r="AM83" i="21" s="1"/>
  <c r="AK141" i="21"/>
  <c r="AM141" i="21" s="1"/>
  <c r="AK104" i="21"/>
  <c r="AM104" i="21" s="1"/>
  <c r="AK17" i="21"/>
  <c r="AM17" i="21" s="1"/>
  <c r="AK50" i="21"/>
  <c r="AM50" i="21" s="1"/>
  <c r="AK63" i="21"/>
  <c r="AM63" i="21" s="1"/>
  <c r="AK133" i="21"/>
  <c r="AK100" i="21"/>
  <c r="AM100" i="21" s="1"/>
  <c r="AK116" i="21"/>
  <c r="AM116" i="21" s="1"/>
  <c r="AK81" i="21"/>
  <c r="AM81" i="21" s="1"/>
  <c r="AK119" i="21"/>
  <c r="AM119" i="21" s="1"/>
  <c r="AK59" i="21"/>
  <c r="AM59" i="21" s="1"/>
  <c r="AK10" i="21"/>
  <c r="AM10" i="21" s="1"/>
  <c r="AK37" i="21"/>
  <c r="AM37" i="21" s="1"/>
  <c r="AK19" i="21"/>
  <c r="AC193" i="20"/>
  <c r="AC213" i="20"/>
  <c r="AC189" i="20"/>
  <c r="AC133" i="20"/>
  <c r="AC87" i="20"/>
  <c r="AC121" i="20"/>
  <c r="AC74" i="20"/>
  <c r="AC59" i="20"/>
  <c r="AC78" i="20"/>
  <c r="AC53" i="20"/>
  <c r="AC7" i="20"/>
  <c r="AC11" i="20"/>
  <c r="AB98" i="21"/>
  <c r="AB89" i="21"/>
  <c r="AN41" i="24"/>
  <c r="AC9" i="23"/>
  <c r="AC74" i="23"/>
  <c r="AC23" i="23"/>
  <c r="AC39" i="23"/>
  <c r="AC12" i="23"/>
  <c r="AC35" i="23"/>
  <c r="Q31" i="23"/>
  <c r="AF31" i="23"/>
  <c r="Q19" i="23"/>
  <c r="AF19" i="23"/>
  <c r="Q58" i="23"/>
  <c r="AF58" i="23"/>
  <c r="AF14" i="23"/>
  <c r="Q14" i="23"/>
  <c r="Q79" i="23"/>
  <c r="AF79" i="23"/>
  <c r="AF32" i="23"/>
  <c r="Q32" i="23"/>
  <c r="Q88" i="23"/>
  <c r="AF88" i="23"/>
  <c r="Q28" i="23"/>
  <c r="AF28" i="23"/>
  <c r="Q76" i="23"/>
  <c r="AF76" i="23"/>
  <c r="Q73" i="23"/>
  <c r="AE73" i="23" s="1"/>
  <c r="AF73" i="23"/>
  <c r="Q10" i="23"/>
  <c r="AF10" i="23"/>
  <c r="Q11" i="23"/>
  <c r="AF11" i="23"/>
  <c r="AB189" i="22"/>
  <c r="AB130" i="22"/>
  <c r="AB224" i="22"/>
  <c r="AB162" i="22"/>
  <c r="AB98" i="22"/>
  <c r="AB131" i="22"/>
  <c r="AB11" i="22"/>
  <c r="AB44" i="22"/>
  <c r="AB12" i="22"/>
  <c r="AB108" i="22"/>
  <c r="AB74" i="22"/>
  <c r="AB7" i="22"/>
  <c r="AB32" i="22"/>
  <c r="AC77" i="24"/>
  <c r="AC86" i="24"/>
  <c r="AC81" i="24"/>
  <c r="AC12" i="24"/>
  <c r="AC43" i="24"/>
  <c r="AC23" i="24"/>
  <c r="AC48" i="24"/>
  <c r="AC35" i="24"/>
  <c r="AG30" i="20"/>
  <c r="AI30" i="20" s="1"/>
  <c r="AG39" i="20"/>
  <c r="AG7" i="20"/>
  <c r="AI7" i="20" s="1"/>
  <c r="AG15" i="20"/>
  <c r="AI15" i="20" s="1"/>
  <c r="AG23" i="20"/>
  <c r="AI23" i="20" s="1"/>
  <c r="AG47" i="20"/>
  <c r="AI47" i="20" s="1"/>
  <c r="AG9" i="20"/>
  <c r="AI9" i="20" s="1"/>
  <c r="AG17" i="20"/>
  <c r="AG25" i="20"/>
  <c r="AI25" i="20" s="1"/>
  <c r="AG27" i="20"/>
  <c r="AI27" i="20" s="1"/>
  <c r="AG8" i="20"/>
  <c r="AI8" i="20" s="1"/>
  <c r="AG16" i="20"/>
  <c r="AG24" i="20"/>
  <c r="AG55" i="20"/>
  <c r="AG10" i="20"/>
  <c r="AG18" i="20"/>
  <c r="AG26" i="20"/>
  <c r="AI26" i="20" s="1"/>
  <c r="AG29" i="20"/>
  <c r="AG14" i="20"/>
  <c r="AG22" i="20"/>
  <c r="AI22" i="20" s="1"/>
  <c r="AG13" i="20"/>
  <c r="AG21" i="20"/>
  <c r="AI21" i="20" s="1"/>
  <c r="AG11" i="20"/>
  <c r="AI11" i="20" s="1"/>
  <c r="AG20" i="20"/>
  <c r="AI20" i="20" s="1"/>
  <c r="AG28" i="20"/>
  <c r="AI28" i="20" s="1"/>
  <c r="AG64" i="20"/>
  <c r="AG31" i="20"/>
  <c r="AG19" i="20"/>
  <c r="AG12" i="20"/>
  <c r="AI12" i="20" s="1"/>
  <c r="AG36" i="20"/>
  <c r="AG44" i="20"/>
  <c r="AI44" i="20" s="1"/>
  <c r="AG52" i="20"/>
  <c r="AG101" i="20"/>
  <c r="AG83" i="20"/>
  <c r="AI83" i="20" s="1"/>
  <c r="AG114" i="20"/>
  <c r="AG122" i="20"/>
  <c r="AG119" i="20"/>
  <c r="AG127" i="20"/>
  <c r="AI127" i="20" s="1"/>
  <c r="AG110" i="20"/>
  <c r="AG37" i="20"/>
  <c r="AG45" i="20"/>
  <c r="AI45" i="20" s="1"/>
  <c r="AG53" i="20"/>
  <c r="AG68" i="20"/>
  <c r="AG76" i="20"/>
  <c r="AG98" i="20"/>
  <c r="AG106" i="20"/>
  <c r="AG115" i="20"/>
  <c r="AI115" i="20" s="1"/>
  <c r="AG130" i="20"/>
  <c r="AG118" i="20"/>
  <c r="AG126" i="20"/>
  <c r="AG138" i="20"/>
  <c r="AG165" i="20"/>
  <c r="AI165" i="20" s="1"/>
  <c r="AG34" i="20"/>
  <c r="AI34" i="20" s="1"/>
  <c r="AG42" i="20"/>
  <c r="AI42" i="20" s="1"/>
  <c r="AG50" i="20"/>
  <c r="AI50" i="20" s="1"/>
  <c r="AG90" i="20"/>
  <c r="AG91" i="20"/>
  <c r="AI91" i="20" s="1"/>
  <c r="AG99" i="20"/>
  <c r="AI99" i="20" s="1"/>
  <c r="AG107" i="20"/>
  <c r="AG111" i="20"/>
  <c r="AG113" i="20"/>
  <c r="AI113" i="20" s="1"/>
  <c r="AG132" i="20"/>
  <c r="AG140" i="20"/>
  <c r="AG149" i="20"/>
  <c r="AI149" i="20" s="1"/>
  <c r="AG32" i="20"/>
  <c r="AI32" i="20" s="1"/>
  <c r="AG56" i="20"/>
  <c r="AG66" i="20"/>
  <c r="AI66" i="20" s="1"/>
  <c r="AG74" i="20"/>
  <c r="AI74" i="20" s="1"/>
  <c r="AG82" i="20"/>
  <c r="AG123" i="20"/>
  <c r="AI123" i="20" s="1"/>
  <c r="AG87" i="20"/>
  <c r="AI87" i="20" s="1"/>
  <c r="AG95" i="20"/>
  <c r="AG103" i="20"/>
  <c r="AI103" i="20" s="1"/>
  <c r="AG121" i="20"/>
  <c r="AG116" i="20"/>
  <c r="AG124" i="20"/>
  <c r="AG157" i="20"/>
  <c r="AI157" i="20" s="1"/>
  <c r="AG168" i="20"/>
  <c r="AI168" i="20" s="1"/>
  <c r="AG40" i="20"/>
  <c r="AI40" i="20" s="1"/>
  <c r="AG48" i="20"/>
  <c r="AI48" i="20" s="1"/>
  <c r="AG80" i="20"/>
  <c r="AG109" i="20"/>
  <c r="AG96" i="20"/>
  <c r="AG104" i="20"/>
  <c r="AI104" i="20" s="1"/>
  <c r="AG125" i="20"/>
  <c r="AI125" i="20" s="1"/>
  <c r="AG131" i="20"/>
  <c r="AG158" i="20"/>
  <c r="AI158" i="20" s="1"/>
  <c r="AG148" i="20"/>
  <c r="AG146" i="20"/>
  <c r="AG144" i="20"/>
  <c r="AG58" i="20"/>
  <c r="AI58" i="20" s="1"/>
  <c r="AG62" i="20"/>
  <c r="AG70" i="20"/>
  <c r="AG78" i="20"/>
  <c r="AI78" i="20" s="1"/>
  <c r="AG93" i="20"/>
  <c r="AI93" i="20" s="1"/>
  <c r="AG57" i="20"/>
  <c r="AI57" i="20" s="1"/>
  <c r="AG65" i="20"/>
  <c r="AI65" i="20" s="1"/>
  <c r="AG73" i="20"/>
  <c r="AI73" i="20" s="1"/>
  <c r="AG81" i="20"/>
  <c r="AG117" i="20"/>
  <c r="AI117" i="20" s="1"/>
  <c r="AG86" i="20"/>
  <c r="AI86" i="20" s="1"/>
  <c r="AG94" i="20"/>
  <c r="AI94" i="20" s="1"/>
  <c r="AG102" i="20"/>
  <c r="AI102" i="20" s="1"/>
  <c r="AG129" i="20"/>
  <c r="AG139" i="20"/>
  <c r="AI139" i="20" s="1"/>
  <c r="AG150" i="20"/>
  <c r="AI150" i="20" s="1"/>
  <c r="AG142" i="20"/>
  <c r="AG141" i="20"/>
  <c r="AG156" i="20"/>
  <c r="AG38" i="20"/>
  <c r="AG46" i="20"/>
  <c r="AI46" i="20" s="1"/>
  <c r="AG54" i="20"/>
  <c r="AI54" i="20" s="1"/>
  <c r="AG33" i="20"/>
  <c r="AG41" i="20"/>
  <c r="AI41" i="20" s="1"/>
  <c r="AG49" i="20"/>
  <c r="AG72" i="20"/>
  <c r="AI72" i="20" s="1"/>
  <c r="AG63" i="20"/>
  <c r="AG71" i="20"/>
  <c r="AG79" i="20"/>
  <c r="AG134" i="20"/>
  <c r="AI134" i="20" s="1"/>
  <c r="AG112" i="20"/>
  <c r="AI112" i="20" s="1"/>
  <c r="AG133" i="20"/>
  <c r="AI133" i="20" s="1"/>
  <c r="AG147" i="20"/>
  <c r="AG163" i="20"/>
  <c r="AG137" i="20"/>
  <c r="AG85" i="20"/>
  <c r="AI85" i="20" s="1"/>
  <c r="AG60" i="20"/>
  <c r="AG35" i="20"/>
  <c r="AI35" i="20" s="1"/>
  <c r="AG43" i="20"/>
  <c r="AG51" i="20"/>
  <c r="AG61" i="20"/>
  <c r="AG69" i="20"/>
  <c r="AG77" i="20"/>
  <c r="AI77" i="20" s="1"/>
  <c r="AG88" i="20"/>
  <c r="AI88" i="20" s="1"/>
  <c r="AG59" i="20"/>
  <c r="AI59" i="20" s="1"/>
  <c r="AG67" i="20"/>
  <c r="AG75" i="20"/>
  <c r="AG84" i="20"/>
  <c r="AG92" i="20"/>
  <c r="AI92" i="20" s="1"/>
  <c r="AG100" i="20"/>
  <c r="AG108" i="20"/>
  <c r="AI108" i="20" s="1"/>
  <c r="AG89" i="20"/>
  <c r="AI89" i="20" s="1"/>
  <c r="AG97" i="20"/>
  <c r="AI97" i="20" s="1"/>
  <c r="AG105" i="20"/>
  <c r="AG120" i="20"/>
  <c r="AI120" i="20" s="1"/>
  <c r="AG128" i="20"/>
  <c r="AI128" i="20" s="1"/>
  <c r="AG136" i="20"/>
  <c r="AG151" i="20"/>
  <c r="AG135" i="20"/>
  <c r="AG143" i="20"/>
  <c r="AI143" i="20" s="1"/>
  <c r="AG162" i="20"/>
  <c r="AG164" i="20"/>
  <c r="AG152" i="20"/>
  <c r="AG160" i="20"/>
  <c r="AI160" i="20" s="1"/>
  <c r="AG171" i="20"/>
  <c r="AI171" i="20" s="1"/>
  <c r="AG183" i="20"/>
  <c r="AG186" i="20"/>
  <c r="AG194" i="20"/>
  <c r="AG206" i="20"/>
  <c r="AG205" i="20"/>
  <c r="AI205" i="20" s="1"/>
  <c r="AG155" i="20"/>
  <c r="AI155" i="20" s="1"/>
  <c r="AG154" i="20"/>
  <c r="AI154" i="20" s="1"/>
  <c r="AG145" i="20"/>
  <c r="AI145" i="20" s="1"/>
  <c r="AG159" i="20"/>
  <c r="AI159" i="20" s="1"/>
  <c r="AG167" i="20"/>
  <c r="AI167" i="20" s="1"/>
  <c r="AG175" i="20"/>
  <c r="AG198" i="20"/>
  <c r="AI198" i="20" s="1"/>
  <c r="AG195" i="20"/>
  <c r="AG203" i="20"/>
  <c r="AI203" i="20" s="1"/>
  <c r="AG153" i="20"/>
  <c r="AG161" i="20"/>
  <c r="AG172" i="20"/>
  <c r="AI172" i="20" s="1"/>
  <c r="AG179" i="20"/>
  <c r="AI179" i="20" s="1"/>
  <c r="AG174" i="20"/>
  <c r="AI174" i="20" s="1"/>
  <c r="AG182" i="20"/>
  <c r="AG178" i="20"/>
  <c r="AG190" i="20"/>
  <c r="AG188" i="20"/>
  <c r="AG196" i="20"/>
  <c r="AI196" i="20" s="1"/>
  <c r="AG192" i="20"/>
  <c r="AI192" i="20" s="1"/>
  <c r="AG201" i="20"/>
  <c r="AG216" i="20"/>
  <c r="AG224" i="20"/>
  <c r="AG169" i="20"/>
  <c r="AG170" i="20"/>
  <c r="AG180" i="20"/>
  <c r="AG187" i="20"/>
  <c r="AG193" i="20"/>
  <c r="AG209" i="20"/>
  <c r="AG200" i="20"/>
  <c r="AI200" i="20" s="1"/>
  <c r="AG208" i="20"/>
  <c r="AI208" i="20" s="1"/>
  <c r="AG207" i="20"/>
  <c r="AI207" i="20" s="1"/>
  <c r="AG204" i="20"/>
  <c r="AG212" i="20"/>
  <c r="AI212" i="20" s="1"/>
  <c r="AG219" i="20"/>
  <c r="AG220" i="20"/>
  <c r="AG166" i="20"/>
  <c r="AI166" i="20" s="1"/>
  <c r="AG185" i="20"/>
  <c r="AI185" i="20" s="1"/>
  <c r="AG213" i="20"/>
  <c r="AI213" i="20" s="1"/>
  <c r="AG181" i="20"/>
  <c r="AI181" i="20" s="1"/>
  <c r="AG189" i="20"/>
  <c r="AI189" i="20" s="1"/>
  <c r="AG202" i="20"/>
  <c r="AI202" i="20" s="1"/>
  <c r="AG210" i="20"/>
  <c r="AG215" i="20"/>
  <c r="AG223" i="20"/>
  <c r="AI223" i="20" s="1"/>
  <c r="AG214" i="20"/>
  <c r="AI214" i="20" s="1"/>
  <c r="AG222" i="20"/>
  <c r="AG221" i="20"/>
  <c r="AI221" i="20" s="1"/>
  <c r="AG176" i="20"/>
  <c r="AG173" i="20"/>
  <c r="AG177" i="20"/>
  <c r="AG184" i="20"/>
  <c r="AG191" i="20"/>
  <c r="AG197" i="20"/>
  <c r="AG199" i="20"/>
  <c r="AG211" i="20"/>
  <c r="AG218" i="20"/>
  <c r="AI218" i="20" s="1"/>
  <c r="AG217" i="20"/>
  <c r="AI217" i="20" s="1"/>
  <c r="AG225" i="20"/>
  <c r="AI225" i="20" s="1"/>
  <c r="AF97" i="24"/>
  <c r="Q97" i="24"/>
  <c r="Q91" i="24"/>
  <c r="AF91" i="24"/>
  <c r="Q44" i="24"/>
  <c r="AF44" i="24"/>
  <c r="Q63" i="24"/>
  <c r="AF63" i="24"/>
  <c r="AF104" i="24"/>
  <c r="Q104" i="24"/>
  <c r="Q92" i="24"/>
  <c r="AF92" i="24"/>
  <c r="Q27" i="24"/>
  <c r="AF27" i="24"/>
  <c r="AF54" i="24"/>
  <c r="Q54" i="24"/>
  <c r="Q22" i="24"/>
  <c r="AF22" i="24"/>
  <c r="Q49" i="24"/>
  <c r="AF49" i="24"/>
  <c r="Q45" i="24"/>
  <c r="AF45" i="24"/>
  <c r="Q26" i="24"/>
  <c r="AF26" i="24"/>
  <c r="AF9" i="24"/>
  <c r="Q9" i="24"/>
  <c r="AB19" i="23"/>
  <c r="AB54" i="23"/>
  <c r="AB39" i="23"/>
  <c r="AB7" i="23"/>
  <c r="Z195" i="20"/>
  <c r="Z189" i="20"/>
  <c r="Z211" i="20"/>
  <c r="Z193" i="20"/>
  <c r="Z89" i="20"/>
  <c r="Z159" i="20"/>
  <c r="Z140" i="20"/>
  <c r="Z141" i="20"/>
  <c r="Z152" i="20"/>
  <c r="Z87" i="20"/>
  <c r="Z81" i="20"/>
  <c r="Z24" i="20"/>
  <c r="AM9" i="18"/>
  <c r="AC116" i="21"/>
  <c r="AC135" i="21"/>
  <c r="AC81" i="21"/>
  <c r="AC118" i="21"/>
  <c r="AC141" i="21"/>
  <c r="AC26" i="21"/>
  <c r="AC28" i="21"/>
  <c r="AC69" i="21"/>
  <c r="AF39" i="18"/>
  <c r="Q39" i="18"/>
  <c r="Q27" i="18"/>
  <c r="AF27" i="18"/>
  <c r="Q18" i="18"/>
  <c r="AF18" i="18"/>
  <c r="AF49" i="18"/>
  <c r="Q49" i="18"/>
  <c r="Q13" i="18"/>
  <c r="AF13" i="18"/>
  <c r="AF22" i="18"/>
  <c r="Q22" i="18"/>
  <c r="AB39" i="18"/>
  <c r="AB10" i="18"/>
  <c r="Z139" i="21"/>
  <c r="Z70" i="21"/>
  <c r="Z91" i="21"/>
  <c r="Z109" i="21"/>
  <c r="Z134" i="21"/>
  <c r="Z51" i="21"/>
  <c r="Z128" i="21"/>
  <c r="AC50" i="18"/>
  <c r="AC34" i="18"/>
  <c r="AC26" i="18"/>
  <c r="AB43" i="24"/>
  <c r="AB44" i="24"/>
  <c r="AB10" i="24"/>
  <c r="Z87" i="23"/>
  <c r="Z63" i="23"/>
  <c r="Z44" i="23"/>
  <c r="Z12" i="23"/>
  <c r="Z49" i="23"/>
  <c r="Z70" i="23"/>
  <c r="AN155" i="20"/>
  <c r="AF8" i="19"/>
  <c r="Q8" i="19"/>
  <c r="AF10" i="19"/>
  <c r="Q10" i="19"/>
  <c r="AE10" i="19" s="1"/>
  <c r="AF9" i="19"/>
  <c r="Q9" i="19"/>
  <c r="Z163" i="22"/>
  <c r="Z168" i="22"/>
  <c r="Z226" i="22"/>
  <c r="Z133" i="22"/>
  <c r="Z59" i="22"/>
  <c r="Z139" i="22"/>
  <c r="Z48" i="22"/>
  <c r="Z98" i="22"/>
  <c r="Z111" i="22"/>
  <c r="AK166" i="20"/>
  <c r="AK193" i="20"/>
  <c r="AM193" i="20" s="1"/>
  <c r="AK224" i="20"/>
  <c r="AM224" i="20" s="1"/>
  <c r="AK196" i="20"/>
  <c r="AM196" i="20" s="1"/>
  <c r="AK217" i="20"/>
  <c r="AK174" i="20"/>
  <c r="AK208" i="20"/>
  <c r="AM208" i="20" s="1"/>
  <c r="AK223" i="20"/>
  <c r="AM223" i="20" s="1"/>
  <c r="AK160" i="20"/>
  <c r="AK67" i="20"/>
  <c r="AK117" i="20"/>
  <c r="AK142" i="20"/>
  <c r="AK96" i="20"/>
  <c r="AM96" i="20" s="1"/>
  <c r="AK48" i="20"/>
  <c r="AK149" i="20"/>
  <c r="AM149" i="20" s="1"/>
  <c r="AK91" i="20"/>
  <c r="AM91" i="20" s="1"/>
  <c r="AK103" i="20"/>
  <c r="AM103" i="20" s="1"/>
  <c r="AK64" i="20"/>
  <c r="AM64" i="20" s="1"/>
  <c r="AK45" i="20"/>
  <c r="AK73" i="20"/>
  <c r="AM73" i="20" s="1"/>
  <c r="AK146" i="20"/>
  <c r="AM146" i="20" s="1"/>
  <c r="AK49" i="20"/>
  <c r="AM49" i="20" s="1"/>
  <c r="AK116" i="20"/>
  <c r="AM116" i="20" s="1"/>
  <c r="AK100" i="20"/>
  <c r="AM100" i="20" s="1"/>
  <c r="AK19" i="20"/>
  <c r="AM19" i="20" s="1"/>
  <c r="AK87" i="20"/>
  <c r="AC23" i="19"/>
  <c r="AF142" i="21"/>
  <c r="Q142" i="21"/>
  <c r="Q108" i="21"/>
  <c r="AF108" i="21"/>
  <c r="Q58" i="21"/>
  <c r="AF58" i="21"/>
  <c r="AF109" i="21"/>
  <c r="Q109" i="21"/>
  <c r="AE109" i="21" s="1"/>
  <c r="Q75" i="21"/>
  <c r="AE75" i="21" s="1"/>
  <c r="AF75" i="21"/>
  <c r="AF145" i="21"/>
  <c r="Q145" i="21"/>
  <c r="Q128" i="21"/>
  <c r="AF128" i="21"/>
  <c r="Q61" i="21"/>
  <c r="AE61" i="21" s="1"/>
  <c r="AF61" i="21"/>
  <c r="Q133" i="21"/>
  <c r="AF133" i="21"/>
  <c r="Q29" i="21"/>
  <c r="AF29" i="21"/>
  <c r="Q81" i="21"/>
  <c r="AE81" i="21" s="1"/>
  <c r="AF81" i="21"/>
  <c r="AF138" i="21"/>
  <c r="Q138" i="21"/>
  <c r="Q89" i="21"/>
  <c r="AF89" i="21"/>
  <c r="Q113" i="21"/>
  <c r="AF113" i="21"/>
  <c r="AF94" i="21"/>
  <c r="Q94" i="21"/>
  <c r="AE94" i="21" s="1"/>
  <c r="Q27" i="21"/>
  <c r="AF27" i="21"/>
  <c r="Q13" i="21"/>
  <c r="AF13" i="21"/>
  <c r="Q44" i="21"/>
  <c r="AF44" i="21"/>
  <c r="Q8" i="21"/>
  <c r="AF8" i="21"/>
  <c r="Z49" i="24"/>
  <c r="Z14" i="24"/>
  <c r="Z52" i="24"/>
  <c r="Z21" i="24"/>
  <c r="Z37" i="24"/>
  <c r="Z36" i="24"/>
  <c r="Z59" i="24"/>
  <c r="Z19" i="24"/>
  <c r="AK87" i="21"/>
  <c r="AK103" i="21"/>
  <c r="AM103" i="21" s="1"/>
  <c r="AK136" i="21"/>
  <c r="AM136" i="21" s="1"/>
  <c r="AK75" i="21"/>
  <c r="AM75" i="21" s="1"/>
  <c r="AK131" i="21"/>
  <c r="AM131" i="21" s="1"/>
  <c r="AK64" i="21"/>
  <c r="AK45" i="21"/>
  <c r="AM45" i="21" s="1"/>
  <c r="AK40" i="21"/>
  <c r="AK55" i="21"/>
  <c r="AM55" i="21" s="1"/>
  <c r="AK125" i="21"/>
  <c r="AM125" i="21" s="1"/>
  <c r="AK43" i="21"/>
  <c r="AK128" i="21"/>
  <c r="AM128" i="21" s="1"/>
  <c r="AK73" i="21"/>
  <c r="AM73" i="21" s="1"/>
  <c r="AK114" i="21"/>
  <c r="AM114" i="21" s="1"/>
  <c r="AK51" i="21"/>
  <c r="AM51" i="21" s="1"/>
  <c r="AK30" i="21"/>
  <c r="AM30" i="21" s="1"/>
  <c r="AK29" i="21"/>
  <c r="AC50" i="20"/>
  <c r="AC141" i="20"/>
  <c r="AC127" i="20"/>
  <c r="AC85" i="20"/>
  <c r="AC135" i="20"/>
  <c r="AC35" i="20"/>
  <c r="AC9" i="20"/>
  <c r="AK14" i="16"/>
  <c r="AK13" i="16"/>
  <c r="AM13" i="16" s="1"/>
  <c r="AK11" i="16"/>
  <c r="AK10" i="16"/>
  <c r="AN17" i="16"/>
  <c r="AF8" i="16"/>
  <c r="Q8" i="16"/>
  <c r="AF16" i="16"/>
  <c r="Q16" i="16"/>
  <c r="Q7" i="16"/>
  <c r="AF7" i="16"/>
  <c r="AF13" i="16"/>
  <c r="Q13" i="16"/>
  <c r="AF15" i="16"/>
  <c r="Q15" i="16"/>
  <c r="Q12" i="16"/>
  <c r="AF12" i="16"/>
  <c r="AK12" i="16"/>
  <c r="AK18" i="16"/>
  <c r="AK9" i="16"/>
  <c r="AG7" i="16"/>
  <c r="AI7" i="16" s="1"/>
  <c r="AG8" i="16"/>
  <c r="AI8" i="16" s="1"/>
  <c r="AG9" i="16"/>
  <c r="AI9" i="16" s="1"/>
  <c r="AG10" i="16"/>
  <c r="AG11" i="16"/>
  <c r="AG12" i="16"/>
  <c r="AG13" i="16"/>
  <c r="AG14" i="16"/>
  <c r="AG15" i="16"/>
  <c r="AI15" i="16" s="1"/>
  <c r="AG16" i="16"/>
  <c r="AG17" i="16"/>
  <c r="AG18" i="16"/>
  <c r="AK17" i="16"/>
  <c r="AK8" i="16"/>
  <c r="AK16" i="16"/>
  <c r="AK7" i="16"/>
  <c r="AF14" i="16"/>
  <c r="Q14" i="16"/>
  <c r="Q11" i="16"/>
  <c r="AF11" i="16"/>
  <c r="AF18" i="16"/>
  <c r="Q18" i="16"/>
  <c r="Q10" i="16"/>
  <c r="AF17" i="16"/>
  <c r="Q17" i="16"/>
  <c r="Q9" i="16"/>
  <c r="AE9" i="16" s="1"/>
  <c r="AI131" i="22" l="1"/>
  <c r="AM117" i="20"/>
  <c r="AM214" i="20"/>
  <c r="AE106" i="21"/>
  <c r="AM178" i="20"/>
  <c r="AM78" i="20"/>
  <c r="AI214" i="22"/>
  <c r="AI88" i="22"/>
  <c r="AI237" i="22"/>
  <c r="AI44" i="18"/>
  <c r="AM176" i="20"/>
  <c r="AI41" i="22"/>
  <c r="AM95" i="21"/>
  <c r="AM69" i="20"/>
  <c r="AM32" i="20"/>
  <c r="AM95" i="22"/>
  <c r="AM125" i="22"/>
  <c r="AM144" i="22"/>
  <c r="AM102" i="22"/>
  <c r="AM194" i="22"/>
  <c r="AI58" i="24"/>
  <c r="AI69" i="23"/>
  <c r="AE266" i="22"/>
  <c r="AI117" i="21"/>
  <c r="AM261" i="22"/>
  <c r="AM166" i="20"/>
  <c r="AI28" i="18"/>
  <c r="AM180" i="20"/>
  <c r="AM85" i="20"/>
  <c r="AM95" i="20"/>
  <c r="AI229" i="20"/>
  <c r="AM209" i="22"/>
  <c r="AM278" i="22"/>
  <c r="AI28" i="21"/>
  <c r="AM28" i="24"/>
  <c r="AE21" i="19"/>
  <c r="AE114" i="21"/>
  <c r="AE48" i="23"/>
  <c r="AE170" i="20"/>
  <c r="AE43" i="21"/>
  <c r="AE29" i="18"/>
  <c r="AE68" i="21"/>
  <c r="AE95" i="21"/>
  <c r="AE67" i="21"/>
  <c r="AE128" i="22"/>
  <c r="AE54" i="20"/>
  <c r="AE82" i="20"/>
  <c r="AE68" i="20"/>
  <c r="AE27" i="20"/>
  <c r="AE241" i="22"/>
  <c r="AE9" i="19"/>
  <c r="AE49" i="18"/>
  <c r="AE24" i="24"/>
  <c r="AE98" i="20"/>
  <c r="AE54" i="23"/>
  <c r="AE44" i="20"/>
  <c r="AE93" i="20"/>
  <c r="AE190" i="20"/>
  <c r="AE172" i="22"/>
  <c r="AE176" i="22"/>
  <c r="AE273" i="22"/>
  <c r="AE10" i="23"/>
  <c r="AE119" i="21"/>
  <c r="AE135" i="21"/>
  <c r="AE31" i="20"/>
  <c r="AE153" i="20"/>
  <c r="AE119" i="20"/>
  <c r="AE109" i="20"/>
  <c r="AE181" i="20"/>
  <c r="AE32" i="23"/>
  <c r="AE91" i="21"/>
  <c r="AE25" i="21"/>
  <c r="AE44" i="18"/>
  <c r="AE68" i="23"/>
  <c r="AE142" i="20"/>
  <c r="AE12" i="23"/>
  <c r="AE76" i="20"/>
  <c r="AE179" i="20"/>
  <c r="AE81" i="20"/>
  <c r="AE59" i="20"/>
  <c r="AE227" i="20"/>
  <c r="AE15" i="18"/>
  <c r="AE76" i="21"/>
  <c r="AE101" i="21"/>
  <c r="AE24" i="18"/>
  <c r="AE134" i="20"/>
  <c r="AE33" i="20"/>
  <c r="AE15" i="21"/>
  <c r="AE37" i="23"/>
  <c r="AE31" i="18"/>
  <c r="AE27" i="23"/>
  <c r="AE25" i="20"/>
  <c r="AE36" i="20"/>
  <c r="AE164" i="20"/>
  <c r="AE135" i="20"/>
  <c r="AE49" i="20"/>
  <c r="AE191" i="20"/>
  <c r="AE229" i="20"/>
  <c r="AE246" i="22"/>
  <c r="AE43" i="18"/>
  <c r="AE57" i="21"/>
  <c r="AE46" i="24"/>
  <c r="AE91" i="20"/>
  <c r="AE139" i="20"/>
  <c r="AE152" i="20"/>
  <c r="AE59" i="23"/>
  <c r="AE12" i="21"/>
  <c r="AE37" i="24"/>
  <c r="AE24" i="23"/>
  <c r="AE164" i="22"/>
  <c r="AE63" i="20"/>
  <c r="AE128" i="21"/>
  <c r="AE21" i="23"/>
  <c r="AE11" i="24"/>
  <c r="AE70" i="24"/>
  <c r="AE72" i="20"/>
  <c r="AE49" i="23"/>
  <c r="AE183" i="20"/>
  <c r="AE167" i="20"/>
  <c r="AE130" i="20"/>
  <c r="AE154" i="20"/>
  <c r="AE24" i="19"/>
  <c r="AE15" i="19"/>
  <c r="AE38" i="23"/>
  <c r="AE62" i="21"/>
  <c r="AE146" i="20"/>
  <c r="AE73" i="20"/>
  <c r="AE128" i="20"/>
  <c r="AE163" i="22"/>
  <c r="AE221" i="20"/>
  <c r="AE247" i="22"/>
  <c r="AE29" i="21"/>
  <c r="AE9" i="24"/>
  <c r="AE17" i="21"/>
  <c r="AE66" i="23"/>
  <c r="AE54" i="21"/>
  <c r="AE89" i="24"/>
  <c r="AE116" i="20"/>
  <c r="AE10" i="20"/>
  <c r="AE117" i="20"/>
  <c r="AE109" i="22"/>
  <c r="AE118" i="22"/>
  <c r="AE60" i="22"/>
  <c r="AE67" i="20"/>
  <c r="AE275" i="22"/>
  <c r="AE48" i="21"/>
  <c r="AE142" i="21"/>
  <c r="AE8" i="23"/>
  <c r="AE67" i="24"/>
  <c r="AE70" i="20"/>
  <c r="AE90" i="22"/>
  <c r="AE157" i="20"/>
  <c r="AE44" i="22"/>
  <c r="AE94" i="20"/>
  <c r="AE107" i="20"/>
  <c r="AE89" i="20"/>
  <c r="AE101" i="20"/>
  <c r="AE140" i="20"/>
  <c r="AE229" i="22"/>
  <c r="AE262" i="22"/>
  <c r="AE54" i="24"/>
  <c r="AE61" i="24"/>
  <c r="AE82" i="21"/>
  <c r="AE107" i="21"/>
  <c r="AE44" i="23"/>
  <c r="AE51" i="23"/>
  <c r="AE11" i="20"/>
  <c r="AE163" i="20"/>
  <c r="AE166" i="20"/>
  <c r="AE67" i="23"/>
  <c r="AE98" i="24"/>
  <c r="AE106" i="20"/>
  <c r="AE61" i="20"/>
  <c r="AE181" i="22"/>
  <c r="AE51" i="20"/>
  <c r="AE226" i="20"/>
  <c r="AE8" i="19"/>
  <c r="AE27" i="21"/>
  <c r="AE27" i="18"/>
  <c r="AE76" i="23"/>
  <c r="AE11" i="21"/>
  <c r="AE139" i="21"/>
  <c r="AE119" i="22"/>
  <c r="AE136" i="20"/>
  <c r="AE207" i="20"/>
  <c r="AE29" i="20"/>
  <c r="AE38" i="20"/>
  <c r="AE283" i="22"/>
  <c r="AE300" i="22"/>
  <c r="AM33" i="22"/>
  <c r="AM142" i="22"/>
  <c r="AM67" i="22"/>
  <c r="AM82" i="22"/>
  <c r="AM91" i="22"/>
  <c r="AM54" i="22"/>
  <c r="AM31" i="22"/>
  <c r="AM14" i="22"/>
  <c r="AM203" i="22"/>
  <c r="AM174" i="20"/>
  <c r="AM29" i="21"/>
  <c r="AM67" i="21"/>
  <c r="AM34" i="20"/>
  <c r="AM39" i="21"/>
  <c r="AM75" i="24"/>
  <c r="AM82" i="24"/>
  <c r="AM32" i="18"/>
  <c r="AM7" i="19"/>
  <c r="AM10" i="18"/>
  <c r="AM57" i="24"/>
  <c r="AM132" i="21"/>
  <c r="AM40" i="18"/>
  <c r="AM70" i="20"/>
  <c r="AM62" i="21"/>
  <c r="AM109" i="20"/>
  <c r="AM79" i="20"/>
  <c r="AM17" i="24"/>
  <c r="AM19" i="24"/>
  <c r="AM68" i="24"/>
  <c r="AM84" i="20"/>
  <c r="AM38" i="21"/>
  <c r="AM83" i="20"/>
  <c r="AM31" i="24"/>
  <c r="AM25" i="19"/>
  <c r="AM91" i="24"/>
  <c r="AM13" i="18"/>
  <c r="AM79" i="24"/>
  <c r="AM130" i="21"/>
  <c r="AM53" i="20"/>
  <c r="AM56" i="20"/>
  <c r="AM150" i="20"/>
  <c r="AM209" i="20"/>
  <c r="AM23" i="24"/>
  <c r="AM92" i="24"/>
  <c r="AM60" i="24"/>
  <c r="AM65" i="24"/>
  <c r="AM12" i="19"/>
  <c r="AM75" i="20"/>
  <c r="AM17" i="20"/>
  <c r="AM163" i="20"/>
  <c r="AM26" i="19"/>
  <c r="AM39" i="18"/>
  <c r="AM43" i="18"/>
  <c r="AM34" i="24"/>
  <c r="AM33" i="18"/>
  <c r="AM21" i="21"/>
  <c r="AM43" i="21"/>
  <c r="AM142" i="20"/>
  <c r="AM19" i="21"/>
  <c r="AM27" i="20"/>
  <c r="AM168" i="20"/>
  <c r="AM74" i="20"/>
  <c r="AM85" i="24"/>
  <c r="AM45" i="20"/>
  <c r="AM107" i="20"/>
  <c r="AM66" i="20"/>
  <c r="AM122" i="20"/>
  <c r="AM15" i="20"/>
  <c r="AM8" i="18"/>
  <c r="AM35" i="24"/>
  <c r="AM84" i="24"/>
  <c r="AM35" i="18"/>
  <c r="AM7" i="24"/>
  <c r="AM113" i="21"/>
  <c r="AM169" i="20"/>
  <c r="AM202" i="20"/>
  <c r="AM67" i="20"/>
  <c r="AI50" i="24"/>
  <c r="AI23" i="23"/>
  <c r="AM15" i="18"/>
  <c r="AM30" i="18"/>
  <c r="AM44" i="18"/>
  <c r="AM20" i="18"/>
  <c r="AM83" i="24"/>
  <c r="AM54" i="24"/>
  <c r="AM14" i="24"/>
  <c r="AE8" i="21"/>
  <c r="AE260" i="22"/>
  <c r="AE230" i="22"/>
  <c r="AE287" i="22"/>
  <c r="AM93" i="24"/>
  <c r="AE285" i="22"/>
  <c r="AE242" i="22"/>
  <c r="AE267" i="22"/>
  <c r="AE261" i="22"/>
  <c r="AE280" i="22"/>
  <c r="AE240" i="22"/>
  <c r="AE271" i="22"/>
  <c r="AE294" i="22"/>
  <c r="AE236" i="22"/>
  <c r="AE270" i="22"/>
  <c r="AM51" i="24"/>
  <c r="AM33" i="24"/>
  <c r="AE253" i="22"/>
  <c r="AE274" i="22"/>
  <c r="AE276" i="22"/>
  <c r="AE291" i="22"/>
  <c r="AE299" i="22"/>
  <c r="AE243" i="22"/>
  <c r="AE248" i="22"/>
  <c r="AE256" i="22"/>
  <c r="AE257" i="22"/>
  <c r="AE237" i="22"/>
  <c r="AE279" i="22"/>
  <c r="AM88" i="24"/>
  <c r="AE249" i="22"/>
  <c r="AE228" i="20"/>
  <c r="AE288" i="22"/>
  <c r="AE290" i="22"/>
  <c r="AE303" i="22"/>
  <c r="AE264" i="22"/>
  <c r="AE234" i="22"/>
  <c r="AE297" i="22"/>
  <c r="AE296" i="22"/>
  <c r="AE305" i="22"/>
  <c r="AE232" i="22"/>
  <c r="AE292" i="22"/>
  <c r="AE227" i="22"/>
  <c r="AE281" i="22"/>
  <c r="AE250" i="22"/>
  <c r="AE268" i="22"/>
  <c r="AE228" i="22"/>
  <c r="AM229" i="20"/>
  <c r="AM69" i="24"/>
  <c r="AE239" i="22"/>
  <c r="AE251" i="22"/>
  <c r="AE252" i="22"/>
  <c r="AE286" i="22"/>
  <c r="AE278" i="22"/>
  <c r="AM15" i="24"/>
  <c r="AE269" i="22"/>
  <c r="AM96" i="24"/>
  <c r="AE11" i="23"/>
  <c r="AM21" i="24"/>
  <c r="AM38" i="24"/>
  <c r="AM41" i="24"/>
  <c r="AM66" i="24"/>
  <c r="AM111" i="21"/>
  <c r="AM64" i="21"/>
  <c r="AM24" i="19"/>
  <c r="AI222" i="20"/>
  <c r="AI42" i="18"/>
  <c r="AM27" i="18"/>
  <c r="AI211" i="20"/>
  <c r="AI252" i="22"/>
  <c r="AI283" i="22"/>
  <c r="AI227" i="20"/>
  <c r="AI227" i="22"/>
  <c r="AI287" i="22"/>
  <c r="AI268" i="22"/>
  <c r="AI271" i="22"/>
  <c r="AI226" i="20"/>
  <c r="AI256" i="22"/>
  <c r="AI262" i="22"/>
  <c r="AI254" i="22"/>
  <c r="AI278" i="22"/>
  <c r="AI302" i="22"/>
  <c r="AI296" i="22"/>
  <c r="AI91" i="24"/>
  <c r="AI236" i="22"/>
  <c r="AI279" i="22"/>
  <c r="AI288" i="22"/>
  <c r="AI240" i="22"/>
  <c r="AI292" i="22"/>
  <c r="AI235" i="22"/>
  <c r="AI274" i="22"/>
  <c r="AI30" i="23"/>
  <c r="AI285" i="22"/>
  <c r="AI142" i="21"/>
  <c r="I17" i="7"/>
  <c r="I16" i="7"/>
  <c r="I15" i="7"/>
  <c r="I14" i="7"/>
  <c r="I13" i="7"/>
  <c r="I12" i="7"/>
  <c r="I11" i="7"/>
  <c r="AI44" i="24"/>
  <c r="AE32" i="24"/>
  <c r="AE63" i="24"/>
  <c r="AE99" i="24"/>
  <c r="AE25" i="24"/>
  <c r="AE94" i="24"/>
  <c r="AI85" i="24"/>
  <c r="AI35" i="24"/>
  <c r="AE81" i="24"/>
  <c r="AE95" i="24"/>
  <c r="AE90" i="24"/>
  <c r="AI97" i="24"/>
  <c r="AI7" i="24"/>
  <c r="AE31" i="24"/>
  <c r="AE100" i="24"/>
  <c r="AE27" i="24"/>
  <c r="AE44" i="24"/>
  <c r="AE21" i="24"/>
  <c r="AE10" i="24"/>
  <c r="AE60" i="24"/>
  <c r="AE51" i="24"/>
  <c r="AE101" i="24"/>
  <c r="AI87" i="24"/>
  <c r="AE106" i="24"/>
  <c r="AE33" i="24"/>
  <c r="AE62" i="24"/>
  <c r="AE73" i="24"/>
  <c r="AI98" i="24"/>
  <c r="AE36" i="24"/>
  <c r="AE96" i="24"/>
  <c r="AE49" i="24"/>
  <c r="AE29" i="24"/>
  <c r="AE72" i="24"/>
  <c r="AI20" i="24"/>
  <c r="AI53" i="24"/>
  <c r="AE8" i="24"/>
  <c r="AE68" i="24"/>
  <c r="AE82" i="24"/>
  <c r="AI27" i="24"/>
  <c r="AE75" i="24"/>
  <c r="AE57" i="24"/>
  <c r="AE17" i="24"/>
  <c r="AE91" i="24"/>
  <c r="AE12" i="24"/>
  <c r="AE76" i="24"/>
  <c r="AE48" i="24"/>
  <c r="AE43" i="24"/>
  <c r="AE93" i="24"/>
  <c r="AE59" i="24"/>
  <c r="AI48" i="24"/>
  <c r="AI75" i="24"/>
  <c r="AE15" i="24"/>
  <c r="AI57" i="24"/>
  <c r="AI79" i="24"/>
  <c r="AI25" i="23"/>
  <c r="AE36" i="23"/>
  <c r="AE43" i="23"/>
  <c r="AE70" i="23"/>
  <c r="AI72" i="23"/>
  <c r="AI42" i="23"/>
  <c r="AI11" i="23"/>
  <c r="AE33" i="23"/>
  <c r="AI74" i="23"/>
  <c r="AI34" i="23"/>
  <c r="AI9" i="23"/>
  <c r="AI28" i="23"/>
  <c r="AI22" i="23"/>
  <c r="AE17" i="23"/>
  <c r="AI75" i="23"/>
  <c r="AI46" i="23"/>
  <c r="AI8" i="23"/>
  <c r="AE25" i="23"/>
  <c r="AI48" i="23"/>
  <c r="AI57" i="23"/>
  <c r="AI12" i="23"/>
  <c r="AE75" i="23"/>
  <c r="AE61" i="23"/>
  <c r="AE60" i="23"/>
  <c r="AI59" i="23"/>
  <c r="AI79" i="23"/>
  <c r="AI77" i="23"/>
  <c r="AI58" i="23"/>
  <c r="AI7" i="23"/>
  <c r="AE9" i="23"/>
  <c r="AE46" i="23"/>
  <c r="AE57" i="23"/>
  <c r="AE63" i="23"/>
  <c r="AE31" i="23"/>
  <c r="AI86" i="23"/>
  <c r="AI78" i="23"/>
  <c r="AI13" i="23"/>
  <c r="AE72" i="23"/>
  <c r="AE72" i="22"/>
  <c r="AE217" i="22"/>
  <c r="AE100" i="22"/>
  <c r="AE117" i="22"/>
  <c r="AE188" i="22"/>
  <c r="AE157" i="22"/>
  <c r="AE116" i="22"/>
  <c r="AE201" i="22"/>
  <c r="AE107" i="22"/>
  <c r="AE191" i="22"/>
  <c r="AE24" i="22"/>
  <c r="AE204" i="22"/>
  <c r="AE8" i="22"/>
  <c r="AE89" i="22"/>
  <c r="AE139" i="22"/>
  <c r="AE153" i="22"/>
  <c r="AE31" i="22"/>
  <c r="AE57" i="22"/>
  <c r="AE51" i="22"/>
  <c r="AE166" i="22"/>
  <c r="AE142" i="22"/>
  <c r="AE202" i="22"/>
  <c r="AE27" i="22"/>
  <c r="AE48" i="22"/>
  <c r="AE67" i="22"/>
  <c r="AE91" i="22"/>
  <c r="AE186" i="22"/>
  <c r="AE179" i="22"/>
  <c r="AE190" i="22"/>
  <c r="AE146" i="22"/>
  <c r="AE149" i="22"/>
  <c r="AE106" i="22"/>
  <c r="AE75" i="22"/>
  <c r="AE99" i="22"/>
  <c r="AE171" i="22"/>
  <c r="AE226" i="22"/>
  <c r="AE12" i="22"/>
  <c r="AE212" i="22"/>
  <c r="AE101" i="22"/>
  <c r="AE49" i="22"/>
  <c r="AE43" i="22"/>
  <c r="AE98" i="22"/>
  <c r="AE130" i="22"/>
  <c r="AE59" i="22"/>
  <c r="AE9" i="22"/>
  <c r="AE114" i="22"/>
  <c r="AE183" i="22"/>
  <c r="AE15" i="22"/>
  <c r="AE182" i="22"/>
  <c r="AE192" i="22"/>
  <c r="AE61" i="22"/>
  <c r="AE167" i="22"/>
  <c r="AE224" i="22"/>
  <c r="AE68" i="22"/>
  <c r="AE66" i="22"/>
  <c r="AE221" i="22"/>
  <c r="AE63" i="22"/>
  <c r="AE208" i="22"/>
  <c r="AE170" i="22"/>
  <c r="AE140" i="22"/>
  <c r="AE145" i="22"/>
  <c r="AE135" i="22"/>
  <c r="AE154" i="22"/>
  <c r="AE54" i="22"/>
  <c r="AE25" i="22"/>
  <c r="AE129" i="22"/>
  <c r="AE205" i="22"/>
  <c r="AE81" i="22"/>
  <c r="AE62" i="22"/>
  <c r="AE10" i="22"/>
  <c r="AE76" i="22"/>
  <c r="AE95" i="22"/>
  <c r="AE82" i="22"/>
  <c r="AE152" i="22"/>
  <c r="AE136" i="22"/>
  <c r="AE93" i="22"/>
  <c r="AE70" i="22"/>
  <c r="AE36" i="22"/>
  <c r="AE37" i="22"/>
  <c r="AE177" i="22"/>
  <c r="AE21" i="22"/>
  <c r="AE134" i="22"/>
  <c r="AE11" i="22"/>
  <c r="AE73" i="22"/>
  <c r="AE32" i="22"/>
  <c r="AE187" i="22"/>
  <c r="AE46" i="22"/>
  <c r="AE17" i="22"/>
  <c r="AE175" i="22"/>
  <c r="AE33" i="22"/>
  <c r="AE137" i="22"/>
  <c r="AE94" i="22"/>
  <c r="AE29" i="22"/>
  <c r="AI83" i="22"/>
  <c r="AI138" i="22"/>
  <c r="AI98" i="22"/>
  <c r="AI97" i="22"/>
  <c r="AI87" i="22"/>
  <c r="AI184" i="22"/>
  <c r="AI44" i="22"/>
  <c r="AI66" i="22"/>
  <c r="AI69" i="22"/>
  <c r="AI221" i="22"/>
  <c r="AI180" i="22"/>
  <c r="AI207" i="22"/>
  <c r="AI94" i="22"/>
  <c r="AI58" i="22"/>
  <c r="AI78" i="22"/>
  <c r="AI115" i="22"/>
  <c r="AI28" i="22"/>
  <c r="AI213" i="22"/>
  <c r="AI220" i="22"/>
  <c r="AI122" i="22"/>
  <c r="AI53" i="22"/>
  <c r="AI50" i="22"/>
  <c r="AI45" i="22"/>
  <c r="AI48" i="22"/>
  <c r="AI99" i="22"/>
  <c r="AI12" i="22"/>
  <c r="AI205" i="22"/>
  <c r="AI103" i="22"/>
  <c r="AI127" i="22"/>
  <c r="AI15" i="22"/>
  <c r="AI139" i="22"/>
  <c r="AI8" i="22"/>
  <c r="AI223" i="22"/>
  <c r="AI150" i="22"/>
  <c r="AI119" i="22"/>
  <c r="AI81" i="22"/>
  <c r="AI116" i="22"/>
  <c r="AI25" i="22"/>
  <c r="AI225" i="22"/>
  <c r="AI79" i="22"/>
  <c r="AI73" i="22"/>
  <c r="AI85" i="22"/>
  <c r="AE73" i="21"/>
  <c r="AE130" i="21"/>
  <c r="AI122" i="21"/>
  <c r="AI25" i="21"/>
  <c r="AI133" i="21"/>
  <c r="AI113" i="21"/>
  <c r="AI131" i="21"/>
  <c r="AI12" i="21"/>
  <c r="AE36" i="21"/>
  <c r="AE137" i="21"/>
  <c r="AM23" i="21"/>
  <c r="AM142" i="21"/>
  <c r="AE66" i="21"/>
  <c r="AE145" i="21"/>
  <c r="AI138" i="21"/>
  <c r="AI93" i="21"/>
  <c r="AI102" i="21"/>
  <c r="AI20" i="21"/>
  <c r="AI125" i="21"/>
  <c r="AI127" i="21"/>
  <c r="AI7" i="21"/>
  <c r="AE140" i="21"/>
  <c r="AE63" i="21"/>
  <c r="AM54" i="21"/>
  <c r="AE44" i="21"/>
  <c r="AI112" i="21"/>
  <c r="AI109" i="21"/>
  <c r="AI43" i="21"/>
  <c r="AE96" i="21"/>
  <c r="AE37" i="21"/>
  <c r="AI132" i="21"/>
  <c r="AI59" i="21"/>
  <c r="AI103" i="21"/>
  <c r="AI50" i="21"/>
  <c r="AI88" i="21"/>
  <c r="AI22" i="21"/>
  <c r="AM91" i="21"/>
  <c r="AE38" i="21"/>
  <c r="AE89" i="21"/>
  <c r="AM134" i="21"/>
  <c r="AI111" i="21"/>
  <c r="AI97" i="21"/>
  <c r="AI104" i="21"/>
  <c r="AI69" i="21"/>
  <c r="AI15" i="21"/>
  <c r="AI40" i="21"/>
  <c r="AM49" i="21"/>
  <c r="AM61" i="21"/>
  <c r="AI128" i="21"/>
  <c r="AI89" i="21"/>
  <c r="AI78" i="21"/>
  <c r="AI32" i="21"/>
  <c r="AM84" i="21"/>
  <c r="AM71" i="21"/>
  <c r="AE24" i="21"/>
  <c r="AI145" i="21"/>
  <c r="AI65" i="21"/>
  <c r="AI34" i="21"/>
  <c r="AI41" i="21"/>
  <c r="AI48" i="21"/>
  <c r="AI120" i="21"/>
  <c r="AI44" i="21"/>
  <c r="AI92" i="21"/>
  <c r="AI53" i="21"/>
  <c r="AI91" i="21"/>
  <c r="AI8" i="21"/>
  <c r="AM107" i="21"/>
  <c r="AE32" i="21"/>
  <c r="AE93" i="21"/>
  <c r="AE60" i="21"/>
  <c r="AM26" i="21"/>
  <c r="AI26" i="21"/>
  <c r="AI54" i="21"/>
  <c r="AI45" i="21"/>
  <c r="AM58" i="21"/>
  <c r="AE141" i="21"/>
  <c r="AM79" i="21"/>
  <c r="AE116" i="21"/>
  <c r="AE59" i="21"/>
  <c r="AI69" i="20"/>
  <c r="AI141" i="20"/>
  <c r="AI111" i="20"/>
  <c r="AI122" i="20"/>
  <c r="AI136" i="20"/>
  <c r="AI81" i="20"/>
  <c r="AI116" i="20"/>
  <c r="AM68" i="20"/>
  <c r="AI109" i="20"/>
  <c r="AI121" i="20"/>
  <c r="AI53" i="20"/>
  <c r="AE95" i="20"/>
  <c r="AI101" i="20"/>
  <c r="AE8" i="20"/>
  <c r="AI79" i="20"/>
  <c r="AM52" i="20"/>
  <c r="AE24" i="20"/>
  <c r="AI131" i="20"/>
  <c r="AI132" i="20"/>
  <c r="AM10" i="20"/>
  <c r="AE118" i="20"/>
  <c r="AI98" i="20"/>
  <c r="AI119" i="20"/>
  <c r="AI13" i="20"/>
  <c r="AE57" i="20"/>
  <c r="AI180" i="20"/>
  <c r="AM38" i="20"/>
  <c r="AM201" i="20"/>
  <c r="AE129" i="20"/>
  <c r="AE32" i="20"/>
  <c r="AM48" i="20"/>
  <c r="AI204" i="20"/>
  <c r="AI75" i="20"/>
  <c r="AI43" i="20"/>
  <c r="AM46" i="20"/>
  <c r="AM158" i="20"/>
  <c r="AM217" i="20"/>
  <c r="AM62" i="20"/>
  <c r="AM161" i="20"/>
  <c r="AM44" i="20"/>
  <c r="AM7" i="20"/>
  <c r="AM212" i="20"/>
  <c r="AE17" i="20"/>
  <c r="AE149" i="20"/>
  <c r="AE114" i="20"/>
  <c r="AI206" i="20"/>
  <c r="AM164" i="20"/>
  <c r="AM147" i="20"/>
  <c r="AE75" i="20"/>
  <c r="AE137" i="20"/>
  <c r="AE202" i="20"/>
  <c r="AI184" i="20"/>
  <c r="AI216" i="20"/>
  <c r="AI194" i="20"/>
  <c r="AE60" i="20"/>
  <c r="AE48" i="20"/>
  <c r="AE9" i="20"/>
  <c r="AE62" i="20"/>
  <c r="AI220" i="20"/>
  <c r="AI209" i="20"/>
  <c r="AI135" i="20"/>
  <c r="AI156" i="20"/>
  <c r="AM197" i="20"/>
  <c r="AE175" i="20"/>
  <c r="AE12" i="20"/>
  <c r="AE212" i="20"/>
  <c r="AE21" i="20"/>
  <c r="AE182" i="20"/>
  <c r="AE217" i="20"/>
  <c r="AE172" i="20"/>
  <c r="AI193" i="20"/>
  <c r="AI183" i="20"/>
  <c r="AM225" i="20"/>
  <c r="AM191" i="20"/>
  <c r="AE15" i="20"/>
  <c r="AE176" i="20"/>
  <c r="AE171" i="20"/>
  <c r="AI161" i="20"/>
  <c r="AI61" i="20"/>
  <c r="AI142" i="20"/>
  <c r="AI138" i="20"/>
  <c r="AM121" i="20"/>
  <c r="AE46" i="20"/>
  <c r="AE90" i="20"/>
  <c r="AI23" i="19"/>
  <c r="AE12" i="19"/>
  <c r="AE25" i="19"/>
  <c r="AI15" i="19"/>
  <c r="AI20" i="19"/>
  <c r="AI12" i="19"/>
  <c r="AE11" i="18"/>
  <c r="AE10" i="18"/>
  <c r="AE12" i="18"/>
  <c r="AE46" i="18"/>
  <c r="AE36" i="18"/>
  <c r="AI40" i="18"/>
  <c r="AI15" i="18"/>
  <c r="AI7" i="18"/>
  <c r="AI34" i="18"/>
  <c r="AE32" i="18"/>
  <c r="AI45" i="18"/>
  <c r="AI25" i="18"/>
  <c r="AI22" i="18"/>
  <c r="AI30" i="18"/>
  <c r="AI26" i="18"/>
  <c r="AI43" i="18"/>
  <c r="AI27" i="18"/>
  <c r="AE38" i="18"/>
  <c r="AI32" i="18"/>
  <c r="AI12" i="18"/>
  <c r="AI35" i="18"/>
  <c r="AI47" i="18"/>
  <c r="AE33" i="18"/>
  <c r="AE25" i="18"/>
  <c r="AI9" i="18"/>
  <c r="AI11" i="18"/>
  <c r="AE37" i="18"/>
  <c r="AE48" i="18"/>
  <c r="AI41" i="18"/>
  <c r="AE17" i="18"/>
  <c r="AI46" i="18"/>
  <c r="AI23" i="18"/>
  <c r="AI31" i="24"/>
  <c r="AI31" i="21"/>
  <c r="AI31" i="23"/>
  <c r="AI31" i="20"/>
  <c r="AI31" i="22"/>
  <c r="AI31" i="18"/>
  <c r="AM94" i="20"/>
  <c r="AI95" i="22"/>
  <c r="AI95" i="24"/>
  <c r="AI95" i="21"/>
  <c r="AI95" i="20"/>
  <c r="AM25" i="20"/>
  <c r="AM25" i="21"/>
  <c r="AM218" i="20"/>
  <c r="AE41" i="22"/>
  <c r="AI147" i="20"/>
  <c r="AE41" i="23"/>
  <c r="AE41" i="24"/>
  <c r="AM184" i="20"/>
  <c r="AI147" i="22"/>
  <c r="AM151" i="20"/>
  <c r="AE41" i="18"/>
  <c r="AE41" i="20"/>
  <c r="AM183" i="20"/>
  <c r="AE41" i="21"/>
  <c r="AE14" i="22"/>
  <c r="AE7" i="20"/>
  <c r="AI215" i="20"/>
  <c r="AE104" i="24"/>
  <c r="AI175" i="20"/>
  <c r="AI38" i="20"/>
  <c r="AM87" i="20"/>
  <c r="AE22" i="24"/>
  <c r="AI177" i="20"/>
  <c r="AI210" i="20"/>
  <c r="AI201" i="20"/>
  <c r="AI186" i="20"/>
  <c r="AI137" i="20"/>
  <c r="AI63" i="20"/>
  <c r="AI70" i="20"/>
  <c r="AI82" i="20"/>
  <c r="AI24" i="20"/>
  <c r="AE14" i="23"/>
  <c r="AE40" i="18"/>
  <c r="AI106" i="21"/>
  <c r="AI33" i="21"/>
  <c r="AI137" i="21"/>
  <c r="AI70" i="21"/>
  <c r="AI84" i="21"/>
  <c r="AI16" i="21"/>
  <c r="AE56" i="23"/>
  <c r="AE28" i="21"/>
  <c r="AM80" i="20"/>
  <c r="AI199" i="22"/>
  <c r="AI170" i="22"/>
  <c r="AI151" i="22"/>
  <c r="AI130" i="22"/>
  <c r="AI140" i="22"/>
  <c r="AI68" i="22"/>
  <c r="AI38" i="22"/>
  <c r="AI64" i="22"/>
  <c r="AI39" i="22"/>
  <c r="AI24" i="22"/>
  <c r="AE40" i="21"/>
  <c r="AI62" i="23"/>
  <c r="AI84" i="23"/>
  <c r="AI17" i="23"/>
  <c r="AI36" i="23"/>
  <c r="AE55" i="23"/>
  <c r="AI67" i="24"/>
  <c r="AI106" i="24"/>
  <c r="AI18" i="24"/>
  <c r="AM80" i="21"/>
  <c r="AI29" i="18"/>
  <c r="AI24" i="18"/>
  <c r="AI37" i="18"/>
  <c r="AM115" i="21"/>
  <c r="AE87" i="21"/>
  <c r="AI24" i="19"/>
  <c r="AE80" i="23"/>
  <c r="AE132" i="22"/>
  <c r="AE150" i="22"/>
  <c r="AE150" i="20"/>
  <c r="AE185" i="22"/>
  <c r="AE78" i="20"/>
  <c r="AE195" i="20"/>
  <c r="AE184" i="20"/>
  <c r="AE143" i="22"/>
  <c r="AE127" i="22"/>
  <c r="AE198" i="22"/>
  <c r="AE28" i="20"/>
  <c r="AE200" i="20"/>
  <c r="AE7" i="22"/>
  <c r="AE122" i="22"/>
  <c r="AE42" i="20"/>
  <c r="AE158" i="20"/>
  <c r="AE211" i="20"/>
  <c r="AE13" i="22"/>
  <c r="AE77" i="22"/>
  <c r="AE86" i="22"/>
  <c r="AE161" i="22"/>
  <c r="AE34" i="20"/>
  <c r="AE50" i="20"/>
  <c r="AE196" i="22"/>
  <c r="AE165" i="22"/>
  <c r="AE173" i="22"/>
  <c r="AE58" i="20"/>
  <c r="AE58" i="21"/>
  <c r="AM160" i="20"/>
  <c r="AE97" i="24"/>
  <c r="AI173" i="20"/>
  <c r="AI151" i="20"/>
  <c r="AI100" i="20"/>
  <c r="AI163" i="20"/>
  <c r="AI62" i="20"/>
  <c r="AI124" i="20"/>
  <c r="AI76" i="20"/>
  <c r="AI19" i="20"/>
  <c r="AI16" i="20"/>
  <c r="AE88" i="23"/>
  <c r="AE7" i="21"/>
  <c r="AE83" i="21"/>
  <c r="AE110" i="21"/>
  <c r="AE80" i="21"/>
  <c r="AM89" i="20"/>
  <c r="AE19" i="24"/>
  <c r="AE71" i="24"/>
  <c r="AE105" i="24"/>
  <c r="AI114" i="21"/>
  <c r="AI49" i="21"/>
  <c r="AI129" i="21"/>
  <c r="AI18" i="21"/>
  <c r="AI126" i="21"/>
  <c r="AI90" i="21"/>
  <c r="AI63" i="21"/>
  <c r="AI76" i="21"/>
  <c r="AE18" i="23"/>
  <c r="AE14" i="21"/>
  <c r="AE26" i="19"/>
  <c r="AI191" i="22"/>
  <c r="AI190" i="22"/>
  <c r="AI162" i="22"/>
  <c r="AI164" i="22"/>
  <c r="AI90" i="22"/>
  <c r="AI62" i="22"/>
  <c r="AI70" i="22"/>
  <c r="AI56" i="22"/>
  <c r="AI107" i="22"/>
  <c r="AI16" i="22"/>
  <c r="AI19" i="22"/>
  <c r="AE125" i="21"/>
  <c r="AE104" i="21"/>
  <c r="AM139" i="20"/>
  <c r="AI24" i="23"/>
  <c r="AI76" i="23"/>
  <c r="AI64" i="23"/>
  <c r="AM156" i="20"/>
  <c r="AI100" i="24"/>
  <c r="AI84" i="24"/>
  <c r="AI90" i="24"/>
  <c r="AI51" i="24"/>
  <c r="AI37" i="24"/>
  <c r="AI64" i="24"/>
  <c r="AE85" i="23"/>
  <c r="AE30" i="22"/>
  <c r="AE23" i="19"/>
  <c r="AE23" i="24"/>
  <c r="AE80" i="24"/>
  <c r="AI33" i="18"/>
  <c r="AI16" i="18"/>
  <c r="AE64" i="23"/>
  <c r="AM60" i="21"/>
  <c r="AE19" i="21"/>
  <c r="AE132" i="21"/>
  <c r="AE105" i="21"/>
  <c r="AE143" i="21"/>
  <c r="AM133" i="20"/>
  <c r="AM198" i="20"/>
  <c r="AE88" i="24"/>
  <c r="AE85" i="24"/>
  <c r="AE42" i="21"/>
  <c r="AE65" i="23"/>
  <c r="AE40" i="23"/>
  <c r="AE105" i="22"/>
  <c r="AE194" i="22"/>
  <c r="AE115" i="22"/>
  <c r="AE180" i="22"/>
  <c r="AE19" i="20"/>
  <c r="AE178" i="20"/>
  <c r="AE42" i="23"/>
  <c r="AE174" i="22"/>
  <c r="AE92" i="20"/>
  <c r="AE206" i="22"/>
  <c r="AE16" i="20"/>
  <c r="AE162" i="20"/>
  <c r="AE40" i="20"/>
  <c r="AE144" i="20"/>
  <c r="AE203" i="20"/>
  <c r="AE65" i="22"/>
  <c r="AE23" i="20"/>
  <c r="AE71" i="20"/>
  <c r="AE143" i="20"/>
  <c r="AE223" i="20"/>
  <c r="AE22" i="22"/>
  <c r="AE131" i="22"/>
  <c r="AE178" i="22"/>
  <c r="AE18" i="20"/>
  <c r="AE18" i="18"/>
  <c r="AE26" i="24"/>
  <c r="AI176" i="20"/>
  <c r="AI219" i="20"/>
  <c r="AI187" i="20"/>
  <c r="AI49" i="20"/>
  <c r="AI96" i="20"/>
  <c r="AI107" i="20"/>
  <c r="AI68" i="20"/>
  <c r="AI114" i="20"/>
  <c r="AI14" i="20"/>
  <c r="AM139" i="21"/>
  <c r="AE69" i="21"/>
  <c r="AM115" i="20"/>
  <c r="AE18" i="19"/>
  <c r="AE35" i="18"/>
  <c r="AE53" i="24"/>
  <c r="AI17" i="21"/>
  <c r="AI118" i="21"/>
  <c r="AI82" i="21"/>
  <c r="AI55" i="21"/>
  <c r="AI100" i="21"/>
  <c r="AI71" i="21"/>
  <c r="AI38" i="21"/>
  <c r="AE87" i="23"/>
  <c r="AE13" i="23"/>
  <c r="AM9" i="21"/>
  <c r="AE88" i="21"/>
  <c r="AE20" i="18"/>
  <c r="AE30" i="18"/>
  <c r="AE35" i="24"/>
  <c r="AE79" i="24"/>
  <c r="AI186" i="22"/>
  <c r="AI201" i="22"/>
  <c r="AI124" i="22"/>
  <c r="AI82" i="22"/>
  <c r="AI96" i="22"/>
  <c r="AI106" i="22"/>
  <c r="AE13" i="24"/>
  <c r="AE86" i="24"/>
  <c r="AI68" i="23"/>
  <c r="AI56" i="23"/>
  <c r="AI52" i="23"/>
  <c r="AI37" i="23"/>
  <c r="AI14" i="23"/>
  <c r="AM28" i="21"/>
  <c r="AE71" i="21"/>
  <c r="AE58" i="24"/>
  <c r="AI76" i="24"/>
  <c r="AI49" i="24"/>
  <c r="AI60" i="24"/>
  <c r="AI80" i="24"/>
  <c r="AE23" i="21"/>
  <c r="AE126" i="21"/>
  <c r="AE123" i="21"/>
  <c r="AE52" i="23"/>
  <c r="AE111" i="21"/>
  <c r="AE74" i="24"/>
  <c r="AM40" i="20"/>
  <c r="AE19" i="18"/>
  <c r="AE39" i="24"/>
  <c r="AI17" i="19"/>
  <c r="AE56" i="22"/>
  <c r="AE209" i="22"/>
  <c r="AE53" i="20"/>
  <c r="AE64" i="20"/>
  <c r="AE222" i="20"/>
  <c r="AE216" i="20"/>
  <c r="AE18" i="22"/>
  <c r="AE148" i="22"/>
  <c r="AE173" i="20"/>
  <c r="AE111" i="22"/>
  <c r="AE53" i="23"/>
  <c r="AE133" i="22"/>
  <c r="AE35" i="22"/>
  <c r="AE213" i="22"/>
  <c r="AE112" i="20"/>
  <c r="AE159" i="20"/>
  <c r="AE126" i="20"/>
  <c r="AE20" i="22"/>
  <c r="AE121" i="22"/>
  <c r="AE214" i="22"/>
  <c r="AE84" i="20"/>
  <c r="AE218" i="20"/>
  <c r="AE168" i="20"/>
  <c r="AE102" i="22"/>
  <c r="AE193" i="22"/>
  <c r="AE115" i="20"/>
  <c r="AE103" i="20"/>
  <c r="AE185" i="20"/>
  <c r="AE210" i="20"/>
  <c r="AE104" i="22"/>
  <c r="AE77" i="20"/>
  <c r="AE45" i="20"/>
  <c r="AE113" i="21"/>
  <c r="AE108" i="21"/>
  <c r="AI188" i="20"/>
  <c r="AI153" i="20"/>
  <c r="AI84" i="20"/>
  <c r="AI51" i="20"/>
  <c r="AI144" i="20"/>
  <c r="AI56" i="20"/>
  <c r="AI126" i="20"/>
  <c r="AI64" i="20"/>
  <c r="AI29" i="20"/>
  <c r="AI39" i="20"/>
  <c r="AE58" i="23"/>
  <c r="AM133" i="21"/>
  <c r="AE112" i="21"/>
  <c r="AM60" i="20"/>
  <c r="AE16" i="19"/>
  <c r="AE47" i="18"/>
  <c r="AE52" i="24"/>
  <c r="AI140" i="21"/>
  <c r="AI67" i="21"/>
  <c r="AI96" i="21"/>
  <c r="AI37" i="21"/>
  <c r="AI14" i="21"/>
  <c r="AE102" i="21"/>
  <c r="AI182" i="22"/>
  <c r="AI163" i="22"/>
  <c r="AI178" i="22"/>
  <c r="AI195" i="22"/>
  <c r="AI152" i="22"/>
  <c r="AI173" i="22"/>
  <c r="AI210" i="22"/>
  <c r="AI188" i="22"/>
  <c r="AI51" i="22"/>
  <c r="AI114" i="22"/>
  <c r="AI137" i="22"/>
  <c r="AI14" i="22"/>
  <c r="AE26" i="23"/>
  <c r="AE69" i="23"/>
  <c r="AE64" i="21"/>
  <c r="AE13" i="19"/>
  <c r="AE28" i="18"/>
  <c r="AE16" i="24"/>
  <c r="AI67" i="23"/>
  <c r="AI38" i="23"/>
  <c r="AI60" i="23"/>
  <c r="AE18" i="21"/>
  <c r="AE65" i="21"/>
  <c r="AM47" i="20"/>
  <c r="AE19" i="19"/>
  <c r="AE26" i="18"/>
  <c r="AI82" i="24"/>
  <c r="AI68" i="24"/>
  <c r="AI36" i="24"/>
  <c r="AI10" i="24"/>
  <c r="AI29" i="24"/>
  <c r="AE86" i="23"/>
  <c r="AE120" i="22"/>
  <c r="AE79" i="21"/>
  <c r="AE45" i="18"/>
  <c r="AI38" i="18"/>
  <c r="AI49" i="18"/>
  <c r="AE34" i="23"/>
  <c r="AM11" i="21"/>
  <c r="AE34" i="21"/>
  <c r="AE53" i="21"/>
  <c r="AE144" i="21"/>
  <c r="AE34" i="18"/>
  <c r="AE50" i="23"/>
  <c r="AE156" i="22"/>
  <c r="AE218" i="22"/>
  <c r="AE200" i="22"/>
  <c r="AE26" i="20"/>
  <c r="AE161" i="20"/>
  <c r="AE160" i="20"/>
  <c r="AE193" i="20"/>
  <c r="AE39" i="22"/>
  <c r="AE78" i="22"/>
  <c r="AE189" i="22"/>
  <c r="AE132" i="20"/>
  <c r="AE220" i="20"/>
  <c r="AE79" i="22"/>
  <c r="AE138" i="22"/>
  <c r="AE155" i="22"/>
  <c r="AE52" i="20"/>
  <c r="AE156" i="20"/>
  <c r="AE87" i="22"/>
  <c r="AE14" i="20"/>
  <c r="AE169" i="20"/>
  <c r="AE198" i="20"/>
  <c r="AE74" i="20"/>
  <c r="AE45" i="24"/>
  <c r="AI199" i="20"/>
  <c r="AI170" i="20"/>
  <c r="AI190" i="20"/>
  <c r="AI152" i="20"/>
  <c r="AI33" i="20"/>
  <c r="AI146" i="20"/>
  <c r="AI80" i="20"/>
  <c r="AI118" i="20"/>
  <c r="AI110" i="21"/>
  <c r="AI144" i="21"/>
  <c r="AI68" i="21"/>
  <c r="AI107" i="21"/>
  <c r="AI29" i="21"/>
  <c r="AE22" i="23"/>
  <c r="AE39" i="23"/>
  <c r="AE74" i="21"/>
  <c r="AE42" i="24"/>
  <c r="AI175" i="22"/>
  <c r="AI148" i="22"/>
  <c r="AI169" i="22"/>
  <c r="AI84" i="22"/>
  <c r="AI129" i="22"/>
  <c r="AI144" i="22"/>
  <c r="AI49" i="22"/>
  <c r="AI71" i="22"/>
  <c r="AI33" i="22"/>
  <c r="AI105" i="22"/>
  <c r="AE55" i="21"/>
  <c r="AM9" i="20"/>
  <c r="AE50" i="24"/>
  <c r="AI49" i="23"/>
  <c r="AI29" i="23"/>
  <c r="AE18" i="24"/>
  <c r="AI105" i="24"/>
  <c r="AI55" i="24"/>
  <c r="AI17" i="24"/>
  <c r="AI38" i="24"/>
  <c r="AI16" i="24"/>
  <c r="AE124" i="21"/>
  <c r="AE103" i="21"/>
  <c r="AE83" i="24"/>
  <c r="AI36" i="18"/>
  <c r="AE45" i="23"/>
  <c r="AE122" i="21"/>
  <c r="AE45" i="21"/>
  <c r="AE7" i="24"/>
  <c r="AE86" i="21"/>
  <c r="AM65" i="20"/>
  <c r="AE14" i="18"/>
  <c r="AE103" i="24"/>
  <c r="AI18" i="19"/>
  <c r="AE22" i="20"/>
  <c r="AE88" i="20"/>
  <c r="AE122" i="20"/>
  <c r="AE197" i="20"/>
  <c r="AE199" i="20"/>
  <c r="AE213" i="20"/>
  <c r="AE113" i="20"/>
  <c r="AE84" i="22"/>
  <c r="AE103" i="22"/>
  <c r="AE189" i="20"/>
  <c r="AE211" i="22"/>
  <c r="AE97" i="20"/>
  <c r="AE47" i="22"/>
  <c r="AE55" i="22"/>
  <c r="AE127" i="20"/>
  <c r="AE69" i="22"/>
  <c r="AE126" i="22"/>
  <c r="AE105" i="20"/>
  <c r="AE47" i="20"/>
  <c r="AE199" i="22"/>
  <c r="AE58" i="22"/>
  <c r="AE71" i="22"/>
  <c r="AE168" i="22"/>
  <c r="AE147" i="22"/>
  <c r="AE162" i="22"/>
  <c r="AE30" i="20"/>
  <c r="AE55" i="20"/>
  <c r="AE215" i="20"/>
  <c r="AE151" i="20"/>
  <c r="AE83" i="22"/>
  <c r="AE219" i="22"/>
  <c r="AE121" i="20"/>
  <c r="AE79" i="20"/>
  <c r="AM40" i="21"/>
  <c r="AM87" i="21"/>
  <c r="AE13" i="21"/>
  <c r="AE133" i="21"/>
  <c r="AE22" i="18"/>
  <c r="AE39" i="18"/>
  <c r="AI197" i="20"/>
  <c r="AI169" i="20"/>
  <c r="AI178" i="20"/>
  <c r="AI195" i="20"/>
  <c r="AI164" i="20"/>
  <c r="AI105" i="20"/>
  <c r="AI67" i="20"/>
  <c r="AI129" i="20"/>
  <c r="AI148" i="20"/>
  <c r="AI90" i="20"/>
  <c r="AI130" i="20"/>
  <c r="AI37" i="20"/>
  <c r="AI52" i="20"/>
  <c r="AI18" i="20"/>
  <c r="AI17" i="20"/>
  <c r="AE50" i="21"/>
  <c r="AE77" i="21"/>
  <c r="AE97" i="21"/>
  <c r="AE69" i="24"/>
  <c r="AI130" i="21"/>
  <c r="AI124" i="21"/>
  <c r="AI51" i="21"/>
  <c r="AI19" i="21"/>
  <c r="AI64" i="21"/>
  <c r="AI60" i="21"/>
  <c r="AI80" i="21"/>
  <c r="AE84" i="23"/>
  <c r="AM89" i="21"/>
  <c r="AE22" i="19"/>
  <c r="AI219" i="22"/>
  <c r="AI215" i="22"/>
  <c r="AI146" i="22"/>
  <c r="AI177" i="22"/>
  <c r="AI60" i="22"/>
  <c r="AI80" i="22"/>
  <c r="AI76" i="22"/>
  <c r="AI63" i="22"/>
  <c r="AI118" i="22"/>
  <c r="AI18" i="22"/>
  <c r="AI17" i="22"/>
  <c r="AE35" i="23"/>
  <c r="AE47" i="23"/>
  <c r="AE7" i="19"/>
  <c r="AE64" i="24"/>
  <c r="AE65" i="24"/>
  <c r="AI55" i="23"/>
  <c r="AI71" i="23"/>
  <c r="AI51" i="23"/>
  <c r="AI18" i="23"/>
  <c r="AE16" i="23"/>
  <c r="AE42" i="18"/>
  <c r="AI96" i="24"/>
  <c r="AI24" i="24"/>
  <c r="AI39" i="24"/>
  <c r="AI33" i="24"/>
  <c r="AE53" i="22"/>
  <c r="AM182" i="20"/>
  <c r="AI14" i="18"/>
  <c r="AE83" i="23"/>
  <c r="AE92" i="21"/>
  <c r="AE20" i="19"/>
  <c r="AM47" i="21"/>
  <c r="AE39" i="21"/>
  <c r="AE120" i="21"/>
  <c r="AM216" i="20"/>
  <c r="AI14" i="19"/>
  <c r="AI10" i="19"/>
  <c r="AE78" i="23"/>
  <c r="AE112" i="22"/>
  <c r="AE184" i="22"/>
  <c r="AE147" i="20"/>
  <c r="AE125" i="22"/>
  <c r="AE158" i="22"/>
  <c r="AE148" i="20"/>
  <c r="AE214" i="20"/>
  <c r="AE20" i="20"/>
  <c r="AE203" i="22"/>
  <c r="AE195" i="22"/>
  <c r="AE28" i="22"/>
  <c r="AE220" i="22"/>
  <c r="AE108" i="20"/>
  <c r="AE102" i="20"/>
  <c r="AE26" i="22"/>
  <c r="AE215" i="22"/>
  <c r="AE138" i="20"/>
  <c r="AE133" i="20"/>
  <c r="AE194" i="20"/>
  <c r="AE45" i="22"/>
  <c r="AE42" i="22"/>
  <c r="AE74" i="22"/>
  <c r="AE151" i="22"/>
  <c r="AE223" i="22"/>
  <c r="AE80" i="20"/>
  <c r="AE138" i="21"/>
  <c r="AE13" i="18"/>
  <c r="AE92" i="24"/>
  <c r="AI191" i="20"/>
  <c r="AI224" i="20"/>
  <c r="AI182" i="20"/>
  <c r="AI162" i="20"/>
  <c r="AI60" i="20"/>
  <c r="AI140" i="20"/>
  <c r="AI110" i="20"/>
  <c r="AI10" i="20"/>
  <c r="AE14" i="19"/>
  <c r="AI105" i="21"/>
  <c r="AI36" i="21"/>
  <c r="AI56" i="21"/>
  <c r="AI52" i="21"/>
  <c r="AI62" i="21"/>
  <c r="AI39" i="21"/>
  <c r="AE35" i="21"/>
  <c r="AE85" i="21"/>
  <c r="AE52" i="21"/>
  <c r="AE56" i="21"/>
  <c r="AM8" i="20"/>
  <c r="AE40" i="24"/>
  <c r="AE77" i="24"/>
  <c r="AI197" i="22"/>
  <c r="AI153" i="22"/>
  <c r="AI224" i="22"/>
  <c r="AI176" i="22"/>
  <c r="AI52" i="22"/>
  <c r="AI110" i="22"/>
  <c r="AI37" i="22"/>
  <c r="AI55" i="22"/>
  <c r="AI100" i="22"/>
  <c r="AI10" i="22"/>
  <c r="AE85" i="22"/>
  <c r="AI63" i="23"/>
  <c r="AI16" i="23"/>
  <c r="AI33" i="23"/>
  <c r="AI10" i="23"/>
  <c r="AE30" i="23"/>
  <c r="AE30" i="21"/>
  <c r="AI56" i="24"/>
  <c r="AI70" i="24"/>
  <c r="AI63" i="24"/>
  <c r="AI14" i="24"/>
  <c r="AI19" i="24"/>
  <c r="AI52" i="24"/>
  <c r="AE74" i="23"/>
  <c r="AE26" i="21"/>
  <c r="AE127" i="21"/>
  <c r="AM28" i="20"/>
  <c r="AE34" i="24"/>
  <c r="AE78" i="24"/>
  <c r="AE102" i="24"/>
  <c r="AI17" i="18"/>
  <c r="AI18" i="18"/>
  <c r="AI19" i="18"/>
  <c r="AE7" i="23"/>
  <c r="AE78" i="21"/>
  <c r="AE131" i="21"/>
  <c r="AE55" i="24"/>
  <c r="AM8" i="21"/>
  <c r="AE16" i="21"/>
  <c r="AM77" i="20"/>
  <c r="AE50" i="18"/>
  <c r="AI16" i="19"/>
  <c r="AI19" i="19"/>
  <c r="AE216" i="22"/>
  <c r="AE206" i="20"/>
  <c r="AE209" i="20"/>
  <c r="AE104" i="20"/>
  <c r="AE16" i="22"/>
  <c r="AE113" i="22"/>
  <c r="AE19" i="22"/>
  <c r="AE34" i="22"/>
  <c r="AE144" i="22"/>
  <c r="AE13" i="20"/>
  <c r="AE39" i="20"/>
  <c r="AE174" i="20"/>
  <c r="AE50" i="22"/>
  <c r="AE35" i="20"/>
  <c r="AE125" i="20"/>
  <c r="AE222" i="22"/>
  <c r="AE65" i="20"/>
  <c r="AE52" i="22"/>
  <c r="AE120" i="20"/>
  <c r="AE97" i="22"/>
  <c r="AE124" i="22"/>
  <c r="AE111" i="20"/>
  <c r="AE155" i="20"/>
  <c r="AI71" i="20"/>
  <c r="AI106" i="20"/>
  <c r="AI36" i="20"/>
  <c r="AI55" i="20"/>
  <c r="AE28" i="23"/>
  <c r="AE79" i="23"/>
  <c r="AE19" i="23"/>
  <c r="AE20" i="21"/>
  <c r="AE121" i="21"/>
  <c r="AE7" i="18"/>
  <c r="AE56" i="24"/>
  <c r="AE30" i="24"/>
  <c r="AI10" i="21"/>
  <c r="AI24" i="21"/>
  <c r="AE47" i="21"/>
  <c r="AI126" i="22"/>
  <c r="AI187" i="22"/>
  <c r="AI67" i="22"/>
  <c r="AI29" i="22"/>
  <c r="AI36" i="22"/>
  <c r="AE123" i="22"/>
  <c r="AE22" i="21"/>
  <c r="AE23" i="18"/>
  <c r="AE14" i="24"/>
  <c r="AE20" i="24"/>
  <c r="AI70" i="23"/>
  <c r="AI39" i="23"/>
  <c r="AI80" i="23"/>
  <c r="AI19" i="23"/>
  <c r="AI82" i="23"/>
  <c r="AE77" i="23"/>
  <c r="AM65" i="21"/>
  <c r="AE115" i="21"/>
  <c r="AE16" i="18"/>
  <c r="AE28" i="24"/>
  <c r="AI62" i="24"/>
  <c r="AI71" i="24"/>
  <c r="AM77" i="21"/>
  <c r="AE84" i="21"/>
  <c r="AE47" i="24"/>
  <c r="AE87" i="24"/>
  <c r="AI10" i="18"/>
  <c r="AI39" i="18"/>
  <c r="AE84" i="24"/>
  <c r="AM11" i="20"/>
  <c r="AE20" i="23"/>
  <c r="AE71" i="23"/>
  <c r="AE159" i="22"/>
  <c r="AE86" i="20"/>
  <c r="AE110" i="20"/>
  <c r="AE165" i="20"/>
  <c r="AE88" i="22"/>
  <c r="AE219" i="20"/>
  <c r="AE80" i="22"/>
  <c r="AE64" i="22"/>
  <c r="AE83" i="20"/>
  <c r="AE124" i="20"/>
  <c r="AE23" i="23"/>
  <c r="AE131" i="20"/>
  <c r="AE123" i="20"/>
  <c r="AE110" i="22"/>
  <c r="AE85" i="20"/>
  <c r="AE87" i="20"/>
  <c r="AE40" i="22"/>
  <c r="AE108" i="22"/>
  <c r="AE197" i="22"/>
  <c r="AE92" i="22"/>
  <c r="AE160" i="22"/>
  <c r="AE169" i="22"/>
  <c r="AE69" i="20"/>
  <c r="AE196" i="20"/>
  <c r="AE23" i="22"/>
  <c r="AE210" i="22"/>
  <c r="AE56" i="20"/>
  <c r="AE180" i="20"/>
  <c r="AM16" i="16"/>
  <c r="Y12" i="16" l="1"/>
  <c r="AM10" i="16" l="1"/>
  <c r="AG11" i="3" l="1"/>
  <c r="AH11" i="3"/>
  <c r="AJ11" i="3" s="1"/>
  <c r="AH8" i="3" l="1"/>
  <c r="AJ8" i="3" s="1"/>
  <c r="AG8" i="3"/>
  <c r="Z8" i="16"/>
  <c r="AB8" i="16"/>
  <c r="Z11" i="16"/>
  <c r="AH55" i="3"/>
  <c r="AJ55" i="3" s="1"/>
  <c r="AG55" i="3"/>
  <c r="AH46" i="3"/>
  <c r="AJ46" i="3" s="1"/>
  <c r="AG46" i="3"/>
  <c r="AB13" i="16" l="1"/>
  <c r="AN9" i="16"/>
  <c r="AM18" i="16"/>
  <c r="AM7" i="16"/>
  <c r="AI46" i="3"/>
  <c r="AI11" i="3"/>
  <c r="R1" i="8"/>
  <c r="AC3" i="8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91" i="8"/>
  <c r="AC92" i="8" s="1"/>
  <c r="W91" i="8"/>
  <c r="W92" i="8" s="1"/>
  <c r="W93" i="8" s="1"/>
  <c r="W94" i="8" s="1"/>
  <c r="W95" i="8" s="1"/>
  <c r="W96" i="8" s="1"/>
  <c r="W97" i="8" s="1"/>
  <c r="W98" i="8" s="1"/>
  <c r="W99" i="8" s="1"/>
  <c r="W100" i="8" s="1"/>
  <c r="W101" i="8" s="1"/>
  <c r="W102" i="8" s="1"/>
  <c r="W103" i="8" s="1"/>
  <c r="W104" i="8" s="1"/>
  <c r="W105" i="8" s="1"/>
  <c r="W106" i="8" s="1"/>
  <c r="W107" i="8" s="1"/>
  <c r="W108" i="8" s="1"/>
  <c r="W109" i="8" s="1"/>
  <c r="W110" i="8" s="1"/>
  <c r="W111" i="8" s="1"/>
  <c r="W112" i="8" s="1"/>
  <c r="W113" i="8" s="1"/>
  <c r="W114" i="8" s="1"/>
  <c r="W115" i="8" s="1"/>
  <c r="W116" i="8" s="1"/>
  <c r="W117" i="8" s="1"/>
  <c r="W118" i="8" s="1"/>
  <c r="W119" i="8" s="1"/>
  <c r="W120" i="8" s="1"/>
  <c r="W121" i="8" s="1"/>
  <c r="W122" i="8" s="1"/>
  <c r="W123" i="8" s="1"/>
  <c r="W124" i="8" s="1"/>
  <c r="W125" i="8" s="1"/>
  <c r="AY89" i="8"/>
  <c r="AZ89" i="8" s="1"/>
  <c r="BA89" i="8" s="1"/>
  <c r="BB89" i="8" s="1"/>
  <c r="BC89" i="8" s="1"/>
  <c r="BE89" i="8"/>
  <c r="BF89" i="8" s="1"/>
  <c r="BG89" i="8" s="1"/>
  <c r="BH89" i="8" s="1"/>
  <c r="BI89" i="8" s="1"/>
  <c r="BK89" i="8"/>
  <c r="BL89" i="8" s="1"/>
  <c r="BM89" i="8" s="1"/>
  <c r="BN89" i="8" s="1"/>
  <c r="BO89" i="8" s="1"/>
  <c r="B45" i="8"/>
  <c r="A49" i="8"/>
  <c r="A50" i="8" s="1"/>
  <c r="A51" i="8" s="1"/>
  <c r="A52" i="8" s="1"/>
  <c r="AC17" i="8" l="1"/>
  <c r="AC18" i="8" s="1"/>
  <c r="AC19" i="8" s="1"/>
  <c r="Y2" i="8"/>
  <c r="X29" i="8"/>
  <c r="AC4" i="8"/>
  <c r="AC5" i="8" s="1"/>
  <c r="AC6" i="8" s="1"/>
  <c r="AC7" i="8" s="1"/>
  <c r="A53" i="8"/>
  <c r="AC93" i="8"/>
  <c r="C12" i="8" l="1"/>
  <c r="B3" i="8"/>
  <c r="S44" i="8"/>
  <c r="AD89" i="8"/>
  <c r="W81" i="8" s="1"/>
  <c r="B44" i="8"/>
  <c r="I7" i="8"/>
  <c r="F7" i="8"/>
  <c r="C17" i="8"/>
  <c r="K2" i="8"/>
  <c r="L6" i="7" s="1"/>
  <c r="B22" i="8"/>
  <c r="J17" i="8"/>
  <c r="B27" i="8"/>
  <c r="M22" i="8"/>
  <c r="H17" i="8"/>
  <c r="E7" i="8"/>
  <c r="N2" i="8"/>
  <c r="L8" i="7" s="1"/>
  <c r="L10" i="7" s="1"/>
  <c r="L22" i="8"/>
  <c r="K7" i="8"/>
  <c r="E12" i="8"/>
  <c r="Q27" i="8"/>
  <c r="N17" i="8"/>
  <c r="G17" i="8"/>
  <c r="B12" i="8"/>
  <c r="L17" i="8"/>
  <c r="S32" i="8"/>
  <c r="S22" i="8"/>
  <c r="S7" i="8"/>
  <c r="L32" i="8"/>
  <c r="O12" i="8"/>
  <c r="F32" i="8"/>
  <c r="F27" i="8"/>
  <c r="L12" i="8"/>
  <c r="B32" i="8"/>
  <c r="Q17" i="8"/>
  <c r="S27" i="8"/>
  <c r="N27" i="8"/>
  <c r="Q7" i="8"/>
  <c r="N12" i="8"/>
  <c r="P32" i="8"/>
  <c r="I32" i="8"/>
  <c r="D27" i="8"/>
  <c r="S12" i="8"/>
  <c r="N7" i="8"/>
  <c r="I12" i="8"/>
  <c r="C32" i="8"/>
  <c r="P27" i="8"/>
  <c r="G7" i="8"/>
  <c r="J27" i="8"/>
  <c r="C27" i="8"/>
  <c r="P17" i="8"/>
  <c r="M7" i="8"/>
  <c r="D7" i="8"/>
  <c r="B7" i="8"/>
  <c r="J32" i="8"/>
  <c r="M32" i="8"/>
  <c r="K22" i="8"/>
  <c r="H12" i="8"/>
  <c r="C7" i="8"/>
  <c r="R22" i="8"/>
  <c r="M12" i="8"/>
  <c r="M27" i="8"/>
  <c r="O32" i="8"/>
  <c r="R12" i="8"/>
  <c r="P22" i="8"/>
  <c r="M17" i="8"/>
  <c r="J7" i="8"/>
  <c r="E32" i="8"/>
  <c r="G27" i="8"/>
  <c r="R32" i="8"/>
  <c r="O22" i="8"/>
  <c r="E17" i="8"/>
  <c r="O7" i="8"/>
  <c r="D32" i="8"/>
  <c r="G12" i="8"/>
  <c r="J22" i="8"/>
  <c r="D12" i="8"/>
  <c r="Q32" i="8"/>
  <c r="L27" i="8"/>
  <c r="I17" i="8"/>
  <c r="B17" i="8"/>
  <c r="H32" i="8"/>
  <c r="K12" i="8"/>
  <c r="I22" i="8"/>
  <c r="G32" i="8"/>
  <c r="D22" i="8"/>
  <c r="O17" i="8"/>
  <c r="J12" i="8"/>
  <c r="H27" i="8"/>
  <c r="P12" i="8"/>
  <c r="Q22" i="8"/>
  <c r="H22" i="8"/>
  <c r="I27" i="8"/>
  <c r="F17" i="8"/>
  <c r="Q12" i="8"/>
  <c r="L7" i="8"/>
  <c r="H7" i="8"/>
  <c r="K32" i="8"/>
  <c r="O27" i="8"/>
  <c r="N22" i="8"/>
  <c r="S17" i="8"/>
  <c r="C22" i="8"/>
  <c r="R7" i="8"/>
  <c r="D17" i="8"/>
  <c r="F12" i="8"/>
  <c r="R17" i="8"/>
  <c r="E27" i="8"/>
  <c r="P7" i="8"/>
  <c r="E22" i="8"/>
  <c r="G22" i="8"/>
  <c r="N32" i="8"/>
  <c r="K17" i="8"/>
  <c r="R27" i="8"/>
  <c r="K27" i="8"/>
  <c r="F22" i="8"/>
  <c r="A54" i="8"/>
  <c r="AC94" i="8"/>
  <c r="B34" i="8" l="1"/>
  <c r="AC95" i="8"/>
  <c r="A55" i="8"/>
  <c r="AI12" i="16" l="1"/>
  <c r="A56" i="8"/>
  <c r="AC96" i="8"/>
  <c r="AH37" i="3" l="1"/>
  <c r="AJ37" i="3" s="1"/>
  <c r="AG37" i="3"/>
  <c r="AI37" i="3" s="1"/>
  <c r="AH70" i="3"/>
  <c r="AJ70" i="3" s="1"/>
  <c r="AG70" i="3"/>
  <c r="AI70" i="3" s="1"/>
  <c r="AG14" i="3"/>
  <c r="AI14" i="3" s="1"/>
  <c r="AH14" i="3"/>
  <c r="AJ14" i="3" s="1"/>
  <c r="AG71" i="3"/>
  <c r="AI71" i="3" s="1"/>
  <c r="AH71" i="3"/>
  <c r="AJ71" i="3" s="1"/>
  <c r="AH20" i="3"/>
  <c r="AJ20" i="3" s="1"/>
  <c r="AG20" i="3"/>
  <c r="AG12" i="3"/>
  <c r="AI12" i="3" s="1"/>
  <c r="AH12" i="3"/>
  <c r="AJ12" i="3" s="1"/>
  <c r="AH40" i="3"/>
  <c r="AJ40" i="3" s="1"/>
  <c r="AG40" i="3"/>
  <c r="AG15" i="3"/>
  <c r="AH15" i="3"/>
  <c r="AJ15" i="3" s="1"/>
  <c r="AH64" i="3"/>
  <c r="AJ64" i="3" s="1"/>
  <c r="AG64" i="3"/>
  <c r="AI64" i="3" s="1"/>
  <c r="AG79" i="3"/>
  <c r="AI79" i="3" s="1"/>
  <c r="AH79" i="3"/>
  <c r="AJ79" i="3" s="1"/>
  <c r="AG87" i="3"/>
  <c r="AI87" i="3" s="1"/>
  <c r="AH87" i="3"/>
  <c r="AJ87" i="3" s="1"/>
  <c r="AG74" i="3"/>
  <c r="AI74" i="3" s="1"/>
  <c r="AH74" i="3"/>
  <c r="AJ74" i="3" s="1"/>
  <c r="AG85" i="3"/>
  <c r="AH85" i="3"/>
  <c r="AJ85" i="3" s="1"/>
  <c r="AG39" i="3"/>
  <c r="AI39" i="3" s="1"/>
  <c r="AH39" i="3"/>
  <c r="AJ39" i="3" s="1"/>
  <c r="AG88" i="3"/>
  <c r="AI88" i="3" s="1"/>
  <c r="AH88" i="3"/>
  <c r="AJ88" i="3" s="1"/>
  <c r="AH18" i="3"/>
  <c r="AJ18" i="3" s="1"/>
  <c r="AG18" i="3"/>
  <c r="AI18" i="3" s="1"/>
  <c r="AG34" i="3"/>
  <c r="AI34" i="3" s="1"/>
  <c r="AH34" i="3"/>
  <c r="AJ34" i="3" s="1"/>
  <c r="AH82" i="3"/>
  <c r="AJ82" i="3" s="1"/>
  <c r="AG82" i="3"/>
  <c r="AG65" i="3"/>
  <c r="AI65" i="3" s="1"/>
  <c r="AH65" i="3"/>
  <c r="AJ65" i="3" s="1"/>
  <c r="AH31" i="3"/>
  <c r="AJ31" i="3" s="1"/>
  <c r="AG31" i="3"/>
  <c r="AI31" i="3" s="1"/>
  <c r="AH97" i="3"/>
  <c r="AJ97" i="3" s="1"/>
  <c r="AG97" i="3"/>
  <c r="AG101" i="3"/>
  <c r="AH101" i="3"/>
  <c r="AJ101" i="3" s="1"/>
  <c r="AG91" i="3"/>
  <c r="AI91" i="3" s="1"/>
  <c r="AH91" i="3"/>
  <c r="AJ91" i="3" s="1"/>
  <c r="AH51" i="3"/>
  <c r="AJ51" i="3" s="1"/>
  <c r="AG51" i="3"/>
  <c r="AI51" i="3" s="1"/>
  <c r="AG83" i="3"/>
  <c r="AI83" i="3" s="1"/>
  <c r="AH83" i="3"/>
  <c r="AJ83" i="3" s="1"/>
  <c r="AG17" i="3"/>
  <c r="AI17" i="3" s="1"/>
  <c r="AH17" i="3"/>
  <c r="AJ17" i="3" s="1"/>
  <c r="AG13" i="3"/>
  <c r="AI13" i="3" s="1"/>
  <c r="AH13" i="3"/>
  <c r="AJ13" i="3" s="1"/>
  <c r="AG54" i="3"/>
  <c r="AI54" i="3" s="1"/>
  <c r="AH54" i="3"/>
  <c r="AJ54" i="3" s="1"/>
  <c r="AG102" i="3"/>
  <c r="AH102" i="3"/>
  <c r="AJ102" i="3" s="1"/>
  <c r="AH42" i="3"/>
  <c r="AJ42" i="3" s="1"/>
  <c r="AG42" i="3"/>
  <c r="AH35" i="3"/>
  <c r="AJ35" i="3" s="1"/>
  <c r="AG35" i="3"/>
  <c r="AG41" i="3"/>
  <c r="AH41" i="3"/>
  <c r="AJ41" i="3" s="1"/>
  <c r="AG29" i="3"/>
  <c r="AI29" i="3" s="1"/>
  <c r="AH29" i="3"/>
  <c r="AJ29" i="3" s="1"/>
  <c r="AG38" i="3"/>
  <c r="AI38" i="3" s="1"/>
  <c r="AH38" i="3"/>
  <c r="AJ38" i="3" s="1"/>
  <c r="AG45" i="3"/>
  <c r="AH45" i="3"/>
  <c r="AJ45" i="3" s="1"/>
  <c r="AH96" i="3"/>
  <c r="AJ96" i="3" s="1"/>
  <c r="AG96" i="3"/>
  <c r="AI96" i="3" s="1"/>
  <c r="AG50" i="3"/>
  <c r="AH50" i="3"/>
  <c r="AJ50" i="3" s="1"/>
  <c r="AH94" i="3"/>
  <c r="AJ94" i="3" s="1"/>
  <c r="AG94" i="3"/>
  <c r="AG106" i="3"/>
  <c r="AI106" i="3" s="1"/>
  <c r="AH106" i="3"/>
  <c r="AJ106" i="3" s="1"/>
  <c r="AH99" i="3"/>
  <c r="AJ99" i="3" s="1"/>
  <c r="AG99" i="3"/>
  <c r="AG25" i="3"/>
  <c r="AH25" i="3"/>
  <c r="AJ25" i="3" s="1"/>
  <c r="AH86" i="3"/>
  <c r="AJ86" i="3" s="1"/>
  <c r="AG86" i="3"/>
  <c r="AI86" i="3" s="1"/>
  <c r="AG73" i="3"/>
  <c r="AI73" i="3" s="1"/>
  <c r="AH73" i="3"/>
  <c r="AJ73" i="3" s="1"/>
  <c r="AH93" i="3"/>
  <c r="AJ93" i="3" s="1"/>
  <c r="AG93" i="3"/>
  <c r="AI93" i="3" s="1"/>
  <c r="AH63" i="3"/>
  <c r="AJ63" i="3" s="1"/>
  <c r="AG63" i="3"/>
  <c r="AI63" i="3" s="1"/>
  <c r="AG28" i="3"/>
  <c r="AI28" i="3" s="1"/>
  <c r="AH28" i="3"/>
  <c r="AJ28" i="3" s="1"/>
  <c r="AG47" i="3"/>
  <c r="AI47" i="3" s="1"/>
  <c r="AH47" i="3"/>
  <c r="AJ47" i="3" s="1"/>
  <c r="AH81" i="3"/>
  <c r="AJ81" i="3" s="1"/>
  <c r="AG81" i="3"/>
  <c r="AI81" i="3" s="1"/>
  <c r="AH26" i="3"/>
  <c r="AJ26" i="3" s="1"/>
  <c r="AG26" i="3"/>
  <c r="AI26" i="3" s="1"/>
  <c r="AH72" i="3"/>
  <c r="AJ72" i="3" s="1"/>
  <c r="AG72" i="3"/>
  <c r="AI72" i="3" s="1"/>
  <c r="AG80" i="3"/>
  <c r="AI80" i="3" s="1"/>
  <c r="AH80" i="3"/>
  <c r="AJ80" i="3" s="1"/>
  <c r="AG75" i="3"/>
  <c r="AH75" i="3"/>
  <c r="AJ75" i="3" s="1"/>
  <c r="AG68" i="3"/>
  <c r="AI68" i="3" s="1"/>
  <c r="AH68" i="3"/>
  <c r="AJ68" i="3" s="1"/>
  <c r="AG48" i="3"/>
  <c r="AI48" i="3" s="1"/>
  <c r="AH48" i="3"/>
  <c r="AJ48" i="3" s="1"/>
  <c r="AH104" i="3"/>
  <c r="AJ104" i="3" s="1"/>
  <c r="AG104" i="3"/>
  <c r="AI104" i="3" s="1"/>
  <c r="AH92" i="3"/>
  <c r="AJ92" i="3" s="1"/>
  <c r="AG92" i="3"/>
  <c r="AH44" i="3"/>
  <c r="AJ44" i="3" s="1"/>
  <c r="AG44" i="3"/>
  <c r="AG36" i="3"/>
  <c r="AI36" i="3" s="1"/>
  <c r="AH36" i="3"/>
  <c r="AJ36" i="3" s="1"/>
  <c r="AG95" i="3"/>
  <c r="AI95" i="3" s="1"/>
  <c r="AH95" i="3"/>
  <c r="AJ95" i="3" s="1"/>
  <c r="AH98" i="3"/>
  <c r="AJ98" i="3" s="1"/>
  <c r="AG98" i="3"/>
  <c r="AG90" i="3"/>
  <c r="AH90" i="3"/>
  <c r="AJ90" i="3" s="1"/>
  <c r="AG27" i="3"/>
  <c r="AH27" i="3"/>
  <c r="AJ27" i="3" s="1"/>
  <c r="AG19" i="3"/>
  <c r="AI19" i="3" s="1"/>
  <c r="AH19" i="3"/>
  <c r="AJ19" i="3" s="1"/>
  <c r="AH52" i="3"/>
  <c r="AJ52" i="3" s="1"/>
  <c r="AG52" i="3"/>
  <c r="AI52" i="3" s="1"/>
  <c r="AG77" i="3"/>
  <c r="AI77" i="3" s="1"/>
  <c r="AH77" i="3"/>
  <c r="AJ77" i="3" s="1"/>
  <c r="AH49" i="3"/>
  <c r="AJ49" i="3" s="1"/>
  <c r="AG49" i="3"/>
  <c r="AI49" i="3" s="1"/>
  <c r="AH60" i="3"/>
  <c r="AJ60" i="3" s="1"/>
  <c r="AG60" i="3"/>
  <c r="AI60" i="3" s="1"/>
  <c r="AG58" i="3"/>
  <c r="AI58" i="3" s="1"/>
  <c r="AH58" i="3"/>
  <c r="AJ58" i="3" s="1"/>
  <c r="AH105" i="3"/>
  <c r="AJ105" i="3" s="1"/>
  <c r="AG105" i="3"/>
  <c r="AG66" i="3"/>
  <c r="AI66" i="3" s="1"/>
  <c r="AH66" i="3"/>
  <c r="AJ66" i="3" s="1"/>
  <c r="AH43" i="3"/>
  <c r="AJ43" i="3" s="1"/>
  <c r="AG43" i="3"/>
  <c r="AG23" i="3"/>
  <c r="AH23" i="3"/>
  <c r="AJ23" i="3" s="1"/>
  <c r="AG53" i="3"/>
  <c r="AH53" i="3"/>
  <c r="AJ53" i="3" s="1"/>
  <c r="AG89" i="3"/>
  <c r="AH89" i="3"/>
  <c r="AJ89" i="3" s="1"/>
  <c r="AG57" i="3"/>
  <c r="AI57" i="3" s="1"/>
  <c r="AH57" i="3"/>
  <c r="AJ57" i="3" s="1"/>
  <c r="AH84" i="3"/>
  <c r="AJ84" i="3" s="1"/>
  <c r="AG84" i="3"/>
  <c r="AG69" i="3"/>
  <c r="AH69" i="3"/>
  <c r="AJ69" i="3" s="1"/>
  <c r="AH100" i="3"/>
  <c r="AJ100" i="3" s="1"/>
  <c r="AG100" i="3"/>
  <c r="AG76" i="3"/>
  <c r="AI76" i="3" s="1"/>
  <c r="AH76" i="3"/>
  <c r="AJ76" i="3" s="1"/>
  <c r="AH78" i="3"/>
  <c r="AJ78" i="3" s="1"/>
  <c r="AG78" i="3"/>
  <c r="AH33" i="3"/>
  <c r="AJ33" i="3" s="1"/>
  <c r="AG33" i="3"/>
  <c r="AI33" i="3" s="1"/>
  <c r="AH16" i="3"/>
  <c r="AJ16" i="3" s="1"/>
  <c r="AG16" i="3"/>
  <c r="AI16" i="3" s="1"/>
  <c r="AH61" i="3"/>
  <c r="AJ61" i="3" s="1"/>
  <c r="AG61" i="3"/>
  <c r="AI61" i="3" s="1"/>
  <c r="AH62" i="3"/>
  <c r="AJ62" i="3" s="1"/>
  <c r="AG62" i="3"/>
  <c r="AH56" i="3"/>
  <c r="AJ56" i="3" s="1"/>
  <c r="AG56" i="3"/>
  <c r="AI56" i="3" s="1"/>
  <c r="AH22" i="3"/>
  <c r="AJ22" i="3" s="1"/>
  <c r="AG22" i="3"/>
  <c r="AI22" i="3" s="1"/>
  <c r="AH30" i="3"/>
  <c r="AJ30" i="3" s="1"/>
  <c r="AG30" i="3"/>
  <c r="AG21" i="3"/>
  <c r="AI21" i="3" s="1"/>
  <c r="AH21" i="3"/>
  <c r="AJ21" i="3" s="1"/>
  <c r="AG59" i="3"/>
  <c r="AI59" i="3" s="1"/>
  <c r="AH59" i="3"/>
  <c r="AJ59" i="3" s="1"/>
  <c r="AH67" i="3"/>
  <c r="AJ67" i="3" s="1"/>
  <c r="AG67" i="3"/>
  <c r="AG103" i="3"/>
  <c r="AH103" i="3"/>
  <c r="AJ103" i="3" s="1"/>
  <c r="AG32" i="3"/>
  <c r="AI32" i="3" s="1"/>
  <c r="AH32" i="3"/>
  <c r="AJ32" i="3" s="1"/>
  <c r="AG24" i="3"/>
  <c r="AH24" i="3"/>
  <c r="AJ24" i="3" s="1"/>
  <c r="AG9" i="3"/>
  <c r="AH9" i="3"/>
  <c r="AJ9" i="3" s="1"/>
  <c r="AI8" i="3"/>
  <c r="A57" i="8"/>
  <c r="AC97" i="8"/>
  <c r="AI100" i="3" l="1"/>
  <c r="AI84" i="3"/>
  <c r="AI24" i="3"/>
  <c r="AC98" i="8"/>
  <c r="A58" i="8"/>
  <c r="A59" i="8" l="1"/>
  <c r="AC99" i="8"/>
  <c r="A60" i="8" l="1"/>
  <c r="AC100" i="8"/>
  <c r="AH10" i="3" l="1"/>
  <c r="AJ10" i="3" s="1"/>
  <c r="AG10" i="3"/>
  <c r="AI13" i="16"/>
  <c r="AM17" i="16"/>
  <c r="AC101" i="8"/>
  <c r="A61" i="8"/>
  <c r="AI11" i="16" l="1"/>
  <c r="AB16" i="16"/>
  <c r="AI10" i="3"/>
  <c r="AI50" i="3"/>
  <c r="Z13" i="16"/>
  <c r="AN11" i="16"/>
  <c r="A62" i="8"/>
  <c r="AC102" i="8"/>
  <c r="AC103" i="8" l="1"/>
  <c r="AC104" i="8" s="1"/>
  <c r="AC105" i="8" s="1"/>
  <c r="AC106" i="8" s="1"/>
  <c r="AC107" i="8" s="1"/>
  <c r="AC108" i="8" s="1"/>
  <c r="AC109" i="8" s="1"/>
  <c r="AC110" i="8" s="1"/>
  <c r="AC111" i="8" s="1"/>
  <c r="AC112" i="8" s="1"/>
  <c r="AC113" i="8" s="1"/>
  <c r="AC114" i="8" s="1"/>
  <c r="AC115" i="8" s="1"/>
  <c r="AC116" i="8" s="1"/>
  <c r="AC117" i="8" s="1"/>
  <c r="AC118" i="8" s="1"/>
  <c r="AC119" i="8" s="1"/>
  <c r="AC120" i="8" s="1"/>
  <c r="AC121" i="8" s="1"/>
  <c r="AC122" i="8" s="1"/>
  <c r="AC123" i="8" s="1"/>
  <c r="AC124" i="8" s="1"/>
  <c r="AC125" i="8" s="1"/>
  <c r="A63" i="8"/>
  <c r="A64" i="8" l="1"/>
  <c r="A65" i="8" l="1"/>
  <c r="Z18" i="16" l="1"/>
  <c r="A66" i="8"/>
  <c r="AM15" i="16" l="1"/>
  <c r="A67" i="8"/>
  <c r="AI15" i="3" l="1"/>
  <c r="A68" i="8"/>
  <c r="A69" i="8" l="1"/>
  <c r="A70" i="8" l="1"/>
  <c r="AC16" i="16" l="1"/>
  <c r="A71" i="8"/>
  <c r="AC10" i="16" l="1"/>
  <c r="AI23" i="3"/>
  <c r="A72" i="8"/>
  <c r="Z16" i="16" l="1"/>
  <c r="A73" i="8"/>
  <c r="A74" i="8" l="1"/>
  <c r="A75" i="8" l="1"/>
  <c r="AC14" i="16" l="1"/>
  <c r="A76" i="8"/>
  <c r="A77" i="8" l="1"/>
  <c r="A78" i="8" l="1"/>
  <c r="A79" i="8" l="1"/>
  <c r="A80" i="8" l="1"/>
  <c r="Z12" i="16" l="1"/>
  <c r="A81" i="8"/>
  <c r="A82" i="8" l="1"/>
  <c r="A83" i="8" l="1"/>
  <c r="AC9" i="16" l="1"/>
  <c r="AC8" i="16"/>
  <c r="AN18" i="16" l="1"/>
  <c r="AM14" i="16"/>
  <c r="AM12" i="16"/>
  <c r="AM8" i="16"/>
  <c r="AM11" i="16"/>
  <c r="AF10" i="16" l="1"/>
  <c r="AE10" i="16" l="1"/>
  <c r="AE7" i="16"/>
  <c r="AE17" i="16"/>
  <c r="AE8" i="16"/>
  <c r="AE12" i="16"/>
  <c r="AE15" i="16"/>
  <c r="AE11" i="16"/>
  <c r="AE13" i="16"/>
  <c r="AI102" i="3" l="1"/>
  <c r="AI53" i="3"/>
  <c r="AI45" i="3"/>
  <c r="AI89" i="3"/>
  <c r="AI105" i="3"/>
  <c r="AM9" i="16"/>
  <c r="AC17" i="16" l="1"/>
  <c r="B79" i="8" l="1"/>
  <c r="B78" i="8"/>
  <c r="J78" i="8" s="1"/>
  <c r="B80" i="8"/>
  <c r="R80" i="8" s="1"/>
  <c r="B81" i="8"/>
  <c r="J81" i="8" s="1"/>
  <c r="U297" i="12" l="1"/>
  <c r="Y297" i="12" s="1"/>
  <c r="V297" i="12"/>
  <c r="Z297" i="12" s="1"/>
  <c r="X445" i="12"/>
  <c r="W445" i="12"/>
  <c r="AA445" i="12" s="1"/>
  <c r="AK20" i="16"/>
  <c r="AM20" i="16" s="1"/>
  <c r="AL20" i="16"/>
  <c r="AN20" i="16" s="1"/>
  <c r="U172" i="12"/>
  <c r="Y172" i="12" s="1"/>
  <c r="V172" i="12"/>
  <c r="Z172" i="12" s="1"/>
  <c r="AK55" i="12"/>
  <c r="AM55" i="12" s="1"/>
  <c r="AL55" i="12"/>
  <c r="AN55" i="12" s="1"/>
  <c r="T100" i="16"/>
  <c r="AD100" i="16" s="1"/>
  <c r="S100" i="16"/>
  <c r="AC100" i="16" s="1"/>
  <c r="AH143" i="16"/>
  <c r="AJ143" i="16" s="1"/>
  <c r="AG143" i="16"/>
  <c r="AI143" i="16" s="1"/>
  <c r="R11" i="3"/>
  <c r="AG24" i="14"/>
  <c r="AI24" i="14" s="1"/>
  <c r="AH24" i="14"/>
  <c r="AJ24" i="14" s="1"/>
  <c r="AL122" i="16"/>
  <c r="AN122" i="16" s="1"/>
  <c r="AK122" i="16"/>
  <c r="AM122" i="16" s="1"/>
  <c r="T35" i="12"/>
  <c r="AD35" i="12" s="1"/>
  <c r="S35" i="12"/>
  <c r="U69" i="16"/>
  <c r="Y69" i="16" s="1"/>
  <c r="V69" i="16"/>
  <c r="AG88" i="12"/>
  <c r="AI88" i="12" s="1"/>
  <c r="AH88" i="12"/>
  <c r="AJ88" i="12" s="1"/>
  <c r="AK44" i="14"/>
  <c r="AL44" i="14"/>
  <c r="AN44" i="14" s="1"/>
  <c r="AK455" i="12"/>
  <c r="AM455" i="12" s="1"/>
  <c r="AL455" i="12"/>
  <c r="AN455" i="12" s="1"/>
  <c r="T33" i="16"/>
  <c r="AD33" i="16" s="1"/>
  <c r="S33" i="16"/>
  <c r="AC33" i="16" s="1"/>
  <c r="AK64" i="16"/>
  <c r="AM64" i="16" s="1"/>
  <c r="AL64" i="16"/>
  <c r="AN64" i="16" s="1"/>
  <c r="R81" i="16"/>
  <c r="X29" i="13"/>
  <c r="AB29" i="13" s="1"/>
  <c r="W29" i="13"/>
  <c r="AA29" i="13" s="1"/>
  <c r="AL27" i="3"/>
  <c r="AN27" i="3" s="1"/>
  <c r="AK27" i="3"/>
  <c r="AM27" i="3" s="1"/>
  <c r="U218" i="16"/>
  <c r="Y218" i="16" s="1"/>
  <c r="V218" i="16"/>
  <c r="Z218" i="16" s="1"/>
  <c r="AH506" i="12"/>
  <c r="AJ506" i="12" s="1"/>
  <c r="AG506" i="12"/>
  <c r="AI506" i="12" s="1"/>
  <c r="S36" i="16"/>
  <c r="AC36" i="16" s="1"/>
  <c r="T36" i="16"/>
  <c r="AD36" i="16" s="1"/>
  <c r="T24" i="12"/>
  <c r="AD24" i="12" s="1"/>
  <c r="S24" i="12"/>
  <c r="AC24" i="12" s="1"/>
  <c r="AH347" i="12"/>
  <c r="AJ347" i="12" s="1"/>
  <c r="AG347" i="12"/>
  <c r="AI347" i="12" s="1"/>
  <c r="AK143" i="16"/>
  <c r="AM143" i="16" s="1"/>
  <c r="AL143" i="16"/>
  <c r="AN143" i="16" s="1"/>
  <c r="AH180" i="16"/>
  <c r="AJ180" i="16" s="1"/>
  <c r="AG180" i="16"/>
  <c r="AI180" i="16" s="1"/>
  <c r="T37" i="3"/>
  <c r="AD37" i="3" s="1"/>
  <c r="S37" i="3"/>
  <c r="W138" i="12"/>
  <c r="AA138" i="12" s="1"/>
  <c r="X138" i="12"/>
  <c r="AB138" i="12" s="1"/>
  <c r="AK171" i="12"/>
  <c r="AM171" i="12" s="1"/>
  <c r="AL171" i="12"/>
  <c r="AN171" i="12" s="1"/>
  <c r="V115" i="12"/>
  <c r="U115" i="12"/>
  <c r="Y115" i="12" s="1"/>
  <c r="V482" i="12"/>
  <c r="U482" i="12"/>
  <c r="Y482" i="12" s="1"/>
  <c r="AG51" i="12"/>
  <c r="AI51" i="12" s="1"/>
  <c r="AH51" i="12"/>
  <c r="AJ51" i="12" s="1"/>
  <c r="W308" i="12"/>
  <c r="AA308" i="12" s="1"/>
  <c r="X308" i="12"/>
  <c r="AB308" i="12" s="1"/>
  <c r="T329" i="12"/>
  <c r="AD329" i="12" s="1"/>
  <c r="S329" i="12"/>
  <c r="AC329" i="12" s="1"/>
  <c r="U10" i="15"/>
  <c r="Y10" i="15" s="1"/>
  <c r="V10" i="15"/>
  <c r="Z10" i="15" s="1"/>
  <c r="U124" i="12"/>
  <c r="Y124" i="12" s="1"/>
  <c r="V124" i="12"/>
  <c r="AK103" i="3"/>
  <c r="AM103" i="3" s="1"/>
  <c r="AL103" i="3"/>
  <c r="AN103" i="3" s="1"/>
  <c r="S415" i="12"/>
  <c r="AC415" i="12" s="1"/>
  <c r="T415" i="12"/>
  <c r="AD415" i="12" s="1"/>
  <c r="X267" i="12"/>
  <c r="AB267" i="12" s="1"/>
  <c r="W267" i="12"/>
  <c r="AA267" i="12" s="1"/>
  <c r="R356" i="12"/>
  <c r="W15" i="13"/>
  <c r="AA15" i="13" s="1"/>
  <c r="X15" i="13"/>
  <c r="S285" i="12"/>
  <c r="T285" i="12"/>
  <c r="AD285" i="12" s="1"/>
  <c r="T15" i="3"/>
  <c r="AD15" i="3" s="1"/>
  <c r="S15" i="3"/>
  <c r="U76" i="12"/>
  <c r="Y76" i="12" s="1"/>
  <c r="V76" i="12"/>
  <c r="Z76" i="12" s="1"/>
  <c r="W398" i="12"/>
  <c r="AA398" i="12" s="1"/>
  <c r="X398" i="12"/>
  <c r="AB398" i="12" s="1"/>
  <c r="R493" i="12"/>
  <c r="V29" i="14"/>
  <c r="U29" i="14"/>
  <c r="Y29" i="14" s="1"/>
  <c r="AL46" i="14"/>
  <c r="AN46" i="14" s="1"/>
  <c r="AK46" i="14"/>
  <c r="T211" i="12"/>
  <c r="AD211" i="12" s="1"/>
  <c r="S211" i="12"/>
  <c r="AC211" i="12" s="1"/>
  <c r="V227" i="16"/>
  <c r="U227" i="16"/>
  <c r="Y227" i="16" s="1"/>
  <c r="AG23" i="14"/>
  <c r="AI13" i="14" s="1"/>
  <c r="AH23" i="14"/>
  <c r="AJ23" i="14" s="1"/>
  <c r="V51" i="12"/>
  <c r="Z51" i="12" s="1"/>
  <c r="U51" i="12"/>
  <c r="Y51" i="12" s="1"/>
  <c r="X174" i="16"/>
  <c r="AB174" i="16" s="1"/>
  <c r="W174" i="16"/>
  <c r="AA174" i="16" s="1"/>
  <c r="AG181" i="16"/>
  <c r="AI181" i="16" s="1"/>
  <c r="AH181" i="16"/>
  <c r="AJ181" i="16" s="1"/>
  <c r="U221" i="12"/>
  <c r="Y221" i="12" s="1"/>
  <c r="V221" i="12"/>
  <c r="W77" i="16"/>
  <c r="AA77" i="16" s="1"/>
  <c r="X77" i="16"/>
  <c r="AB77" i="16" s="1"/>
  <c r="R157" i="12"/>
  <c r="R60" i="3"/>
  <c r="R272" i="12"/>
  <c r="V484" i="12"/>
  <c r="Z484" i="12" s="1"/>
  <c r="U484" i="12"/>
  <c r="Y484" i="12" s="1"/>
  <c r="X41" i="12"/>
  <c r="AB41" i="12" s="1"/>
  <c r="W41" i="12"/>
  <c r="AA41" i="12" s="1"/>
  <c r="X53" i="16"/>
  <c r="AB53" i="16" s="1"/>
  <c r="W53" i="16"/>
  <c r="AA53" i="16" s="1"/>
  <c r="R289" i="12"/>
  <c r="R377" i="12"/>
  <c r="AH164" i="12"/>
  <c r="AJ164" i="12" s="1"/>
  <c r="AG164" i="12"/>
  <c r="AI164" i="12" s="1"/>
  <c r="R15" i="13"/>
  <c r="R73" i="3"/>
  <c r="R13" i="14"/>
  <c r="T283" i="12"/>
  <c r="AD283" i="12" s="1"/>
  <c r="S283" i="12"/>
  <c r="AC283" i="12" s="1"/>
  <c r="AH22" i="12"/>
  <c r="AJ22" i="12" s="1"/>
  <c r="AG22" i="12"/>
  <c r="R293" i="12"/>
  <c r="AH368" i="12"/>
  <c r="AJ368" i="12" s="1"/>
  <c r="AG368" i="12"/>
  <c r="AL264" i="12"/>
  <c r="AN264" i="12" s="1"/>
  <c r="AK264" i="12"/>
  <c r="AM264" i="12" s="1"/>
  <c r="X183" i="16"/>
  <c r="AB183" i="16" s="1"/>
  <c r="W183" i="16"/>
  <c r="AA183" i="16" s="1"/>
  <c r="V136" i="12"/>
  <c r="U136" i="12"/>
  <c r="Y136" i="12" s="1"/>
  <c r="X59" i="15"/>
  <c r="AB59" i="15" s="1"/>
  <c r="W59" i="15"/>
  <c r="AA59" i="15" s="1"/>
  <c r="AL144" i="16"/>
  <c r="AN144" i="16" s="1"/>
  <c r="AK144" i="16"/>
  <c r="AM144" i="16" s="1"/>
  <c r="S286" i="12"/>
  <c r="AC286" i="12" s="1"/>
  <c r="T286" i="12"/>
  <c r="AD286" i="12" s="1"/>
  <c r="V50" i="15"/>
  <c r="U50" i="15"/>
  <c r="Y50" i="15" s="1"/>
  <c r="S33" i="13"/>
  <c r="AC33" i="13" s="1"/>
  <c r="T33" i="13"/>
  <c r="AD33" i="13" s="1"/>
  <c r="X60" i="12"/>
  <c r="W60" i="12"/>
  <c r="AA60" i="12" s="1"/>
  <c r="AG214" i="12"/>
  <c r="AI214" i="12" s="1"/>
  <c r="AH214" i="12"/>
  <c r="AJ214" i="12" s="1"/>
  <c r="S225" i="12"/>
  <c r="T225" i="12"/>
  <c r="AD225" i="12" s="1"/>
  <c r="AG248" i="12"/>
  <c r="AH248" i="12"/>
  <c r="AJ248" i="12" s="1"/>
  <c r="U399" i="12"/>
  <c r="Y399" i="12" s="1"/>
  <c r="V399" i="12"/>
  <c r="S62" i="12"/>
  <c r="AC62" i="12" s="1"/>
  <c r="T62" i="12"/>
  <c r="AD62" i="12" s="1"/>
  <c r="X84" i="12"/>
  <c r="AB84" i="12" s="1"/>
  <c r="W84" i="12"/>
  <c r="AA84" i="12" s="1"/>
  <c r="G99" i="8"/>
  <c r="S58" i="3"/>
  <c r="T58" i="3"/>
  <c r="AD58" i="3" s="1"/>
  <c r="AH436" i="12"/>
  <c r="AJ436" i="12" s="1"/>
  <c r="AG436" i="12"/>
  <c r="AI436" i="12" s="1"/>
  <c r="W83" i="16"/>
  <c r="AA83" i="16" s="1"/>
  <c r="X83" i="16"/>
  <c r="AH40" i="14"/>
  <c r="AJ40" i="14" s="1"/>
  <c r="AG40" i="14"/>
  <c r="AI40" i="14" s="1"/>
  <c r="W223" i="16"/>
  <c r="AA223" i="16" s="1"/>
  <c r="X223" i="16"/>
  <c r="AB223" i="16" s="1"/>
  <c r="X13" i="12"/>
  <c r="AB13" i="12" s="1"/>
  <c r="W13" i="12"/>
  <c r="AA13" i="12" s="1"/>
  <c r="AL42" i="14"/>
  <c r="AN42" i="14" s="1"/>
  <c r="AK42" i="14"/>
  <c r="AM42" i="14" s="1"/>
  <c r="AK254" i="12"/>
  <c r="AM254" i="12" s="1"/>
  <c r="AL254" i="12"/>
  <c r="AN254" i="12" s="1"/>
  <c r="AH404" i="12"/>
  <c r="AJ404" i="12" s="1"/>
  <c r="AG404" i="12"/>
  <c r="AI404" i="12" s="1"/>
  <c r="S218" i="12"/>
  <c r="T218" i="12"/>
  <c r="AD218" i="12" s="1"/>
  <c r="X182" i="12"/>
  <c r="AB182" i="12" s="1"/>
  <c r="W182" i="12"/>
  <c r="AA182" i="12" s="1"/>
  <c r="X255" i="12"/>
  <c r="AB255" i="12" s="1"/>
  <c r="W255" i="12"/>
  <c r="AA255" i="12" s="1"/>
  <c r="T44" i="15"/>
  <c r="AD44" i="15" s="1"/>
  <c r="S44" i="15"/>
  <c r="AC44" i="15" s="1"/>
  <c r="U37" i="14"/>
  <c r="Y37" i="14" s="1"/>
  <c r="V37" i="14"/>
  <c r="R422" i="12"/>
  <c r="AG296" i="12"/>
  <c r="AH296" i="12"/>
  <c r="AJ296" i="12" s="1"/>
  <c r="T30" i="16"/>
  <c r="AD30" i="16" s="1"/>
  <c r="S30" i="16"/>
  <c r="AC30" i="16" s="1"/>
  <c r="V35" i="3"/>
  <c r="U35" i="3"/>
  <c r="Y35" i="3" s="1"/>
  <c r="U31" i="3"/>
  <c r="Y31" i="3" s="1"/>
  <c r="V31" i="3"/>
  <c r="Z31" i="3" s="1"/>
  <c r="R11" i="14"/>
  <c r="AG72" i="12"/>
  <c r="AH72" i="12"/>
  <c r="AJ72" i="12" s="1"/>
  <c r="AK175" i="12"/>
  <c r="AM175" i="12" s="1"/>
  <c r="AL175" i="12"/>
  <c r="AN175" i="12" s="1"/>
  <c r="T215" i="12"/>
  <c r="AD215" i="12" s="1"/>
  <c r="S215" i="12"/>
  <c r="AC215" i="12" s="1"/>
  <c r="AG106" i="16"/>
  <c r="AH106" i="16"/>
  <c r="AJ106" i="16" s="1"/>
  <c r="U199" i="12"/>
  <c r="Y199" i="12" s="1"/>
  <c r="V199" i="12"/>
  <c r="Z199" i="12" s="1"/>
  <c r="V42" i="16"/>
  <c r="U42" i="16"/>
  <c r="Y42" i="16" s="1"/>
  <c r="X10" i="12"/>
  <c r="AB10" i="12" s="1"/>
  <c r="W10" i="12"/>
  <c r="AA10" i="12" s="1"/>
  <c r="R230" i="12"/>
  <c r="U40" i="15"/>
  <c r="Y40" i="15" s="1"/>
  <c r="V40" i="15"/>
  <c r="Z40" i="15" s="1"/>
  <c r="U129" i="12"/>
  <c r="Y129" i="12" s="1"/>
  <c r="V129" i="12"/>
  <c r="Z129" i="12" s="1"/>
  <c r="U250" i="12"/>
  <c r="Y250" i="12" s="1"/>
  <c r="V250" i="12"/>
  <c r="Z250" i="12" s="1"/>
  <c r="V28" i="15"/>
  <c r="U28" i="15"/>
  <c r="Y28" i="15" s="1"/>
  <c r="R389" i="12"/>
  <c r="AF389" i="12" s="1"/>
  <c r="AH193" i="12"/>
  <c r="AJ193" i="12" s="1"/>
  <c r="AG193" i="12"/>
  <c r="AI193" i="12" s="1"/>
  <c r="R159" i="12"/>
  <c r="Q159" i="12" s="1"/>
  <c r="AE159" i="12" s="1"/>
  <c r="X177" i="12"/>
  <c r="AB177" i="12" s="1"/>
  <c r="W177" i="12"/>
  <c r="AA177" i="12" s="1"/>
  <c r="X168" i="12"/>
  <c r="AB168" i="12" s="1"/>
  <c r="W168" i="12"/>
  <c r="AA168" i="12" s="1"/>
  <c r="R63" i="12"/>
  <c r="AH45" i="15"/>
  <c r="AJ45" i="15" s="1"/>
  <c r="AG45" i="15"/>
  <c r="AI45" i="15" s="1"/>
  <c r="AG70" i="16"/>
  <c r="AH70" i="16"/>
  <c r="AJ70" i="16" s="1"/>
  <c r="R26" i="16"/>
  <c r="R67" i="16"/>
  <c r="W19" i="16"/>
  <c r="AA19" i="16" s="1"/>
  <c r="X19" i="16"/>
  <c r="W54" i="15"/>
  <c r="AA54" i="15" s="1"/>
  <c r="X54" i="15"/>
  <c r="AB54" i="15" s="1"/>
  <c r="R96" i="16"/>
  <c r="R33" i="13"/>
  <c r="Q33" i="13" s="1"/>
  <c r="AE33" i="13" s="1"/>
  <c r="AL200" i="12"/>
  <c r="AN200" i="12" s="1"/>
  <c r="AK200" i="12"/>
  <c r="AM200" i="12" s="1"/>
  <c r="U307" i="12"/>
  <c r="Y307" i="12" s="1"/>
  <c r="V307" i="12"/>
  <c r="Z307" i="12" s="1"/>
  <c r="AL35" i="13"/>
  <c r="AN35" i="13" s="1"/>
  <c r="AK35" i="13"/>
  <c r="AM35" i="13" s="1"/>
  <c r="W67" i="16"/>
  <c r="AA67" i="16" s="1"/>
  <c r="X67" i="16"/>
  <c r="T23" i="13"/>
  <c r="AD23" i="13" s="1"/>
  <c r="S23" i="13"/>
  <c r="AC23" i="13" s="1"/>
  <c r="AK226" i="12"/>
  <c r="AM226" i="12" s="1"/>
  <c r="AL226" i="12"/>
  <c r="AN226" i="12" s="1"/>
  <c r="AL94" i="16"/>
  <c r="AN94" i="16" s="1"/>
  <c r="AK94" i="16"/>
  <c r="AK136" i="16"/>
  <c r="AM136" i="16" s="1"/>
  <c r="AL136" i="16"/>
  <c r="AN136" i="16" s="1"/>
  <c r="G129" i="8"/>
  <c r="S88" i="3"/>
  <c r="T88" i="3"/>
  <c r="AD88" i="3" s="1"/>
  <c r="R113" i="12"/>
  <c r="T507" i="12"/>
  <c r="AD507" i="12" s="1"/>
  <c r="S507" i="12"/>
  <c r="AC507" i="12" s="1"/>
  <c r="V36" i="13"/>
  <c r="U36" i="13"/>
  <c r="Y36" i="13" s="1"/>
  <c r="U87" i="15"/>
  <c r="Y87" i="15" s="1"/>
  <c r="V87" i="15"/>
  <c r="Z87" i="15" s="1"/>
  <c r="AL414" i="12"/>
  <c r="AN414" i="12" s="1"/>
  <c r="AK414" i="12"/>
  <c r="AM414" i="12" s="1"/>
  <c r="AG225" i="12"/>
  <c r="AI225" i="12" s="1"/>
  <c r="AH225" i="12"/>
  <c r="AJ225" i="12" s="1"/>
  <c r="S205" i="16"/>
  <c r="AC205" i="16" s="1"/>
  <c r="T205" i="16"/>
  <c r="AD205" i="16" s="1"/>
  <c r="AG236" i="12"/>
  <c r="AI236" i="12" s="1"/>
  <c r="AH236" i="12"/>
  <c r="AJ236" i="12" s="1"/>
  <c r="T86" i="12"/>
  <c r="AD86" i="12" s="1"/>
  <c r="S86" i="12"/>
  <c r="AH372" i="12"/>
  <c r="AJ372" i="12" s="1"/>
  <c r="AG372" i="12"/>
  <c r="AI372" i="12" s="1"/>
  <c r="AK17" i="13"/>
  <c r="AM17" i="13" s="1"/>
  <c r="AL17" i="13"/>
  <c r="AN17" i="13" s="1"/>
  <c r="AK196" i="16"/>
  <c r="AM196" i="16" s="1"/>
  <c r="AL196" i="16"/>
  <c r="AN196" i="16" s="1"/>
  <c r="AH129" i="12"/>
  <c r="AJ129" i="12" s="1"/>
  <c r="AG129" i="12"/>
  <c r="AI129" i="12" s="1"/>
  <c r="T417" i="12"/>
  <c r="AD417" i="12" s="1"/>
  <c r="S417" i="12"/>
  <c r="AC417" i="12" s="1"/>
  <c r="AK44" i="15"/>
  <c r="AM44" i="15" s="1"/>
  <c r="AL44" i="15"/>
  <c r="AN44" i="15" s="1"/>
  <c r="W104" i="16"/>
  <c r="AA104" i="16" s="1"/>
  <c r="X104" i="16"/>
  <c r="AB104" i="16" s="1"/>
  <c r="AL128" i="16"/>
  <c r="AN128" i="16" s="1"/>
  <c r="AK128" i="16"/>
  <c r="AM128" i="16" s="1"/>
  <c r="X49" i="3"/>
  <c r="AB49" i="3" s="1"/>
  <c r="W49" i="3"/>
  <c r="X259" i="12"/>
  <c r="W259" i="12"/>
  <c r="AA259" i="12" s="1"/>
  <c r="W287" i="12"/>
  <c r="AA287" i="12" s="1"/>
  <c r="X287" i="12"/>
  <c r="U509" i="12"/>
  <c r="Y509" i="12" s="1"/>
  <c r="V509" i="12"/>
  <c r="Z509" i="12" s="1"/>
  <c r="X430" i="12"/>
  <c r="AB430" i="12" s="1"/>
  <c r="W430" i="12"/>
  <c r="AA430" i="12" s="1"/>
  <c r="R196" i="16"/>
  <c r="R309" i="12"/>
  <c r="AK32" i="15"/>
  <c r="AM32" i="15" s="1"/>
  <c r="AL32" i="15"/>
  <c r="AN32" i="15" s="1"/>
  <c r="X38" i="3"/>
  <c r="AB38" i="3" s="1"/>
  <c r="W38" i="3"/>
  <c r="AA38" i="3" s="1"/>
  <c r="R137" i="16"/>
  <c r="U204" i="12"/>
  <c r="Y204" i="12" s="1"/>
  <c r="V204" i="12"/>
  <c r="R160" i="16"/>
  <c r="U191" i="16"/>
  <c r="Y191" i="16" s="1"/>
  <c r="V191" i="16"/>
  <c r="V352" i="12"/>
  <c r="Z352" i="12" s="1"/>
  <c r="U352" i="12"/>
  <c r="Y352" i="12" s="1"/>
  <c r="AH412" i="12"/>
  <c r="AJ412" i="12" s="1"/>
  <c r="AG412" i="12"/>
  <c r="AI412" i="12" s="1"/>
  <c r="AH120" i="12"/>
  <c r="AJ120" i="12" s="1"/>
  <c r="AG120" i="12"/>
  <c r="AI120" i="12" s="1"/>
  <c r="W455" i="12"/>
  <c r="AA455" i="12" s="1"/>
  <c r="X455" i="12"/>
  <c r="R226" i="12"/>
  <c r="AG441" i="12"/>
  <c r="AI441" i="12" s="1"/>
  <c r="AH441" i="12"/>
  <c r="AJ441" i="12" s="1"/>
  <c r="AH358" i="12"/>
  <c r="AJ358" i="12" s="1"/>
  <c r="AG358" i="12"/>
  <c r="AI358" i="12" s="1"/>
  <c r="W31" i="16"/>
  <c r="AA31" i="16" s="1"/>
  <c r="X31" i="16"/>
  <c r="AB31" i="16" s="1"/>
  <c r="AH25" i="16"/>
  <c r="AJ25" i="16" s="1"/>
  <c r="AG25" i="16"/>
  <c r="AI25" i="16" s="1"/>
  <c r="V288" i="12"/>
  <c r="U288" i="12"/>
  <c r="Y288" i="12" s="1"/>
  <c r="W53" i="12"/>
  <c r="AA53" i="12" s="1"/>
  <c r="X53" i="12"/>
  <c r="AB53" i="12" s="1"/>
  <c r="R89" i="3"/>
  <c r="Q89" i="3" s="1"/>
  <c r="AE89" i="3" s="1"/>
  <c r="AL332" i="12"/>
  <c r="AN332" i="12" s="1"/>
  <c r="AK332" i="12"/>
  <c r="AM332" i="12" s="1"/>
  <c r="V275" i="12"/>
  <c r="U275" i="12"/>
  <c r="Y275" i="12" s="1"/>
  <c r="W59" i="3"/>
  <c r="AA59" i="3" s="1"/>
  <c r="X59" i="3"/>
  <c r="AB59" i="3" s="1"/>
  <c r="W141" i="16"/>
  <c r="AA141" i="16" s="1"/>
  <c r="X141" i="16"/>
  <c r="V175" i="16"/>
  <c r="Z175" i="16" s="1"/>
  <c r="U175" i="16"/>
  <c r="Y175" i="16" s="1"/>
  <c r="S100" i="3"/>
  <c r="G141" i="8"/>
  <c r="T100" i="3"/>
  <c r="AD100" i="3" s="1"/>
  <c r="AK56" i="3"/>
  <c r="AM56" i="3" s="1"/>
  <c r="AL56" i="3"/>
  <c r="AN56" i="3" s="1"/>
  <c r="T482" i="12"/>
  <c r="AD482" i="12" s="1"/>
  <c r="S482" i="12"/>
  <c r="AC482" i="12" s="1"/>
  <c r="AH146" i="12"/>
  <c r="AJ146" i="12" s="1"/>
  <c r="AG146" i="12"/>
  <c r="R19" i="12"/>
  <c r="U301" i="12"/>
  <c r="Y301" i="12" s="1"/>
  <c r="V301" i="12"/>
  <c r="X34" i="12"/>
  <c r="W34" i="12"/>
  <c r="AA34" i="12" s="1"/>
  <c r="S102" i="15"/>
  <c r="T102" i="15"/>
  <c r="AD102" i="15" s="1"/>
  <c r="AK300" i="12"/>
  <c r="AM300" i="12" s="1"/>
  <c r="AL300" i="12"/>
  <c r="AN300" i="12" s="1"/>
  <c r="W449" i="12"/>
  <c r="AA449" i="12" s="1"/>
  <c r="X449" i="12"/>
  <c r="AB449" i="12" s="1"/>
  <c r="AK82" i="16"/>
  <c r="AM82" i="16" s="1"/>
  <c r="AL82" i="16"/>
  <c r="AN82" i="16" s="1"/>
  <c r="S15" i="14"/>
  <c r="T15" i="14"/>
  <c r="AD15" i="14" s="1"/>
  <c r="AK95" i="15"/>
  <c r="AM95" i="15" s="1"/>
  <c r="AL95" i="15"/>
  <c r="AN95" i="15" s="1"/>
  <c r="AG154" i="12"/>
  <c r="AI154" i="12" s="1"/>
  <c r="AH154" i="12"/>
  <c r="AJ154" i="12" s="1"/>
  <c r="R324" i="12"/>
  <c r="T67" i="15"/>
  <c r="AD67" i="15" s="1"/>
  <c r="S67" i="15"/>
  <c r="AC67" i="15" s="1"/>
  <c r="U340" i="12"/>
  <c r="Y340" i="12" s="1"/>
  <c r="V340" i="12"/>
  <c r="Z340" i="12" s="1"/>
  <c r="T125" i="16"/>
  <c r="AD125" i="16" s="1"/>
  <c r="S125" i="16"/>
  <c r="AH393" i="12"/>
  <c r="AJ393" i="12" s="1"/>
  <c r="AG393" i="12"/>
  <c r="AI393" i="12" s="1"/>
  <c r="R386" i="12"/>
  <c r="AK88" i="16"/>
  <c r="AM88" i="16" s="1"/>
  <c r="AL88" i="16"/>
  <c r="AN88" i="16" s="1"/>
  <c r="T331" i="12"/>
  <c r="AD331" i="12" s="1"/>
  <c r="S331" i="12"/>
  <c r="AC331" i="12" s="1"/>
  <c r="W309" i="12"/>
  <c r="AA309" i="12" s="1"/>
  <c r="X309" i="12"/>
  <c r="AB309" i="12" s="1"/>
  <c r="T152" i="16"/>
  <c r="AD152" i="16" s="1"/>
  <c r="S152" i="16"/>
  <c r="AC152" i="16" s="1"/>
  <c r="U170" i="12"/>
  <c r="Y170" i="12" s="1"/>
  <c r="V170" i="12"/>
  <c r="Z170" i="12" s="1"/>
  <c r="AH38" i="12"/>
  <c r="AJ38" i="12" s="1"/>
  <c r="AG38" i="12"/>
  <c r="AI38" i="12" s="1"/>
  <c r="R164" i="16"/>
  <c r="W467" i="12"/>
  <c r="AA467" i="12" s="1"/>
  <c r="X467" i="12"/>
  <c r="S467" i="12"/>
  <c r="T467" i="12"/>
  <c r="AD467" i="12" s="1"/>
  <c r="R16" i="14"/>
  <c r="AK449" i="12"/>
  <c r="AM449" i="12" s="1"/>
  <c r="AL449" i="12"/>
  <c r="AN449" i="12" s="1"/>
  <c r="S458" i="12"/>
  <c r="T458" i="12"/>
  <c r="AD458" i="12" s="1"/>
  <c r="R34" i="13"/>
  <c r="W9" i="3"/>
  <c r="AA9" i="3" s="1"/>
  <c r="X9" i="3"/>
  <c r="AB9" i="3" s="1"/>
  <c r="AK442" i="12"/>
  <c r="AM442" i="12" s="1"/>
  <c r="AL442" i="12"/>
  <c r="AN442" i="12" s="1"/>
  <c r="G131" i="8"/>
  <c r="S90" i="3"/>
  <c r="T90" i="3"/>
  <c r="AD90" i="3" s="1"/>
  <c r="V9" i="14"/>
  <c r="Z9" i="14" s="1"/>
  <c r="U9" i="14"/>
  <c r="Y9" i="14" s="1"/>
  <c r="AK180" i="12"/>
  <c r="AM180" i="12" s="1"/>
  <c r="AL180" i="12"/>
  <c r="AN180" i="12" s="1"/>
  <c r="R39" i="16"/>
  <c r="AF39" i="16" s="1"/>
  <c r="AL335" i="12"/>
  <c r="AN335" i="12" s="1"/>
  <c r="AK335" i="12"/>
  <c r="AM335" i="12" s="1"/>
  <c r="V38" i="3"/>
  <c r="Z38" i="3" s="1"/>
  <c r="U38" i="3"/>
  <c r="Y38" i="3" s="1"/>
  <c r="AL81" i="12"/>
  <c r="AN81" i="12" s="1"/>
  <c r="AK81" i="12"/>
  <c r="AL430" i="12"/>
  <c r="AN430" i="12" s="1"/>
  <c r="AK430" i="12"/>
  <c r="AM430" i="12" s="1"/>
  <c r="R360" i="12"/>
  <c r="W123" i="16"/>
  <c r="AA123" i="16" s="1"/>
  <c r="X123" i="16"/>
  <c r="X17" i="15"/>
  <c r="AB17" i="15" s="1"/>
  <c r="W17" i="15"/>
  <c r="AA17" i="15" s="1"/>
  <c r="G101" i="8"/>
  <c r="T60" i="3"/>
  <c r="AD60" i="3" s="1"/>
  <c r="S60" i="3"/>
  <c r="AC60" i="3" s="1"/>
  <c r="AH26" i="13"/>
  <c r="AJ26" i="13" s="1"/>
  <c r="AG26" i="13"/>
  <c r="AI26" i="13" s="1"/>
  <c r="AH229" i="12"/>
  <c r="AJ229" i="12" s="1"/>
  <c r="AG229" i="12"/>
  <c r="AI229" i="12" s="1"/>
  <c r="U212" i="12"/>
  <c r="Y212" i="12" s="1"/>
  <c r="V212" i="12"/>
  <c r="Z212" i="12" s="1"/>
  <c r="T26" i="14"/>
  <c r="AD26" i="14" s="1"/>
  <c r="S26" i="14"/>
  <c r="AC26" i="14" s="1"/>
  <c r="S80" i="16"/>
  <c r="AC80" i="16" s="1"/>
  <c r="T80" i="16"/>
  <c r="AD80" i="16" s="1"/>
  <c r="W80" i="12"/>
  <c r="AA80" i="12" s="1"/>
  <c r="X80" i="12"/>
  <c r="AB80" i="12" s="1"/>
  <c r="X264" i="12"/>
  <c r="AB264" i="12" s="1"/>
  <c r="W264" i="12"/>
  <c r="AA264" i="12" s="1"/>
  <c r="R432" i="12"/>
  <c r="V142" i="12"/>
  <c r="U142" i="12"/>
  <c r="Y142" i="12" s="1"/>
  <c r="AL470" i="12"/>
  <c r="AN470" i="12" s="1"/>
  <c r="AK470" i="12"/>
  <c r="AM470" i="12" s="1"/>
  <c r="U30" i="12"/>
  <c r="Y30" i="12" s="1"/>
  <c r="V30" i="12"/>
  <c r="Z30" i="12" s="1"/>
  <c r="S26" i="3"/>
  <c r="T26" i="3"/>
  <c r="AD26" i="3" s="1"/>
  <c r="AH104" i="15"/>
  <c r="AJ104" i="15" s="1"/>
  <c r="AG104" i="15"/>
  <c r="V368" i="12"/>
  <c r="U368" i="12"/>
  <c r="Y368" i="12" s="1"/>
  <c r="V115" i="16"/>
  <c r="U115" i="16"/>
  <c r="Y115" i="16" s="1"/>
  <c r="W35" i="15"/>
  <c r="AA35" i="15" s="1"/>
  <c r="X35" i="15"/>
  <c r="AB35" i="15" s="1"/>
  <c r="AH144" i="12"/>
  <c r="AJ144" i="12" s="1"/>
  <c r="AG144" i="12"/>
  <c r="AI144" i="12" s="1"/>
  <c r="X62" i="15"/>
  <c r="AB62" i="15" s="1"/>
  <c r="W62" i="15"/>
  <c r="AA62" i="15" s="1"/>
  <c r="W66" i="12"/>
  <c r="AA66" i="12" s="1"/>
  <c r="X66" i="12"/>
  <c r="U372" i="12"/>
  <c r="Y372" i="12" s="1"/>
  <c r="V372" i="12"/>
  <c r="AK53" i="16"/>
  <c r="AM53" i="16" s="1"/>
  <c r="AL53" i="16"/>
  <c r="AN53" i="16" s="1"/>
  <c r="W118" i="16"/>
  <c r="AA118" i="16" s="1"/>
  <c r="X118" i="16"/>
  <c r="AB118" i="16" s="1"/>
  <c r="V266" i="12"/>
  <c r="U266" i="12"/>
  <c r="Y266" i="12" s="1"/>
  <c r="AL24" i="14"/>
  <c r="AN24" i="14" s="1"/>
  <c r="AK24" i="14"/>
  <c r="AM24" i="14" s="1"/>
  <c r="AL27" i="12"/>
  <c r="AN27" i="12" s="1"/>
  <c r="AK27" i="12"/>
  <c r="AM27" i="12" s="1"/>
  <c r="V152" i="16"/>
  <c r="U152" i="16"/>
  <c r="Y152" i="16" s="1"/>
  <c r="W199" i="12"/>
  <c r="AA199" i="12" s="1"/>
  <c r="X199" i="12"/>
  <c r="V44" i="3"/>
  <c r="Z44" i="3" s="1"/>
  <c r="U44" i="3"/>
  <c r="Y44" i="3" s="1"/>
  <c r="AL275" i="12"/>
  <c r="AN275" i="12" s="1"/>
  <c r="AK275" i="12"/>
  <c r="AM275" i="12" s="1"/>
  <c r="S159" i="12"/>
  <c r="AC159" i="12" s="1"/>
  <c r="T159" i="12"/>
  <c r="AD159" i="12" s="1"/>
  <c r="W32" i="14"/>
  <c r="AA32" i="14" s="1"/>
  <c r="X32" i="14"/>
  <c r="T8" i="13"/>
  <c r="AD8" i="13" s="1"/>
  <c r="S8" i="13"/>
  <c r="AC8" i="13" s="1"/>
  <c r="U26" i="16"/>
  <c r="Y26" i="16" s="1"/>
  <c r="V26" i="16"/>
  <c r="Z26" i="16" s="1"/>
  <c r="AG495" i="12"/>
  <c r="AI495" i="12" s="1"/>
  <c r="AH495" i="12"/>
  <c r="AJ495" i="12" s="1"/>
  <c r="R326" i="12"/>
  <c r="R11" i="15"/>
  <c r="AG170" i="12"/>
  <c r="AI170" i="12" s="1"/>
  <c r="AH170" i="12"/>
  <c r="AJ170" i="12" s="1"/>
  <c r="V90" i="12"/>
  <c r="Z90" i="12" s="1"/>
  <c r="U90" i="12"/>
  <c r="Y90" i="12" s="1"/>
  <c r="AL461" i="12"/>
  <c r="AN461" i="12" s="1"/>
  <c r="AK461" i="12"/>
  <c r="AM461" i="12" s="1"/>
  <c r="AH19" i="13"/>
  <c r="AJ19" i="13" s="1"/>
  <c r="AG19" i="13"/>
  <c r="AI19" i="13" s="1"/>
  <c r="AG92" i="15"/>
  <c r="AI92" i="15" s="1"/>
  <c r="AH92" i="15"/>
  <c r="AJ92" i="15" s="1"/>
  <c r="AG258" i="12"/>
  <c r="AI258" i="12" s="1"/>
  <c r="AH258" i="12"/>
  <c r="AJ258" i="12" s="1"/>
  <c r="AL276" i="12"/>
  <c r="AN276" i="12" s="1"/>
  <c r="AK276" i="12"/>
  <c r="AM276" i="12" s="1"/>
  <c r="AG78" i="16"/>
  <c r="AI78" i="16" s="1"/>
  <c r="AH78" i="16"/>
  <c r="AJ78" i="16" s="1"/>
  <c r="G96" i="8"/>
  <c r="S55" i="3"/>
  <c r="T55" i="3"/>
  <c r="AD55" i="3" s="1"/>
  <c r="AH420" i="12"/>
  <c r="AJ420" i="12" s="1"/>
  <c r="AG420" i="12"/>
  <c r="W463" i="12"/>
  <c r="AA463" i="12" s="1"/>
  <c r="X463" i="12"/>
  <c r="AB463" i="12" s="1"/>
  <c r="X73" i="3"/>
  <c r="AB73" i="3" s="1"/>
  <c r="W73" i="3"/>
  <c r="AA73" i="3" s="1"/>
  <c r="S351" i="12"/>
  <c r="T351" i="12"/>
  <c r="AD351" i="12" s="1"/>
  <c r="R13" i="15"/>
  <c r="T503" i="12"/>
  <c r="AD503" i="12" s="1"/>
  <c r="S503" i="12"/>
  <c r="AC503" i="12" s="1"/>
  <c r="R57" i="16"/>
  <c r="R368" i="12"/>
  <c r="X50" i="16"/>
  <c r="AB50" i="16" s="1"/>
  <c r="W50" i="16"/>
  <c r="AA50" i="16" s="1"/>
  <c r="AG209" i="12"/>
  <c r="AI209" i="12" s="1"/>
  <c r="AH209" i="12"/>
  <c r="AJ209" i="12" s="1"/>
  <c r="X354" i="12"/>
  <c r="W354" i="12"/>
  <c r="AA354" i="12" s="1"/>
  <c r="S125" i="12"/>
  <c r="T125" i="12"/>
  <c r="AD125" i="12" s="1"/>
  <c r="V72" i="15"/>
  <c r="U72" i="15"/>
  <c r="Y72" i="15" s="1"/>
  <c r="R162" i="12"/>
  <c r="AF162" i="12" s="1"/>
  <c r="AH34" i="12"/>
  <c r="AJ34" i="12" s="1"/>
  <c r="AG34" i="12"/>
  <c r="AI34" i="12" s="1"/>
  <c r="V450" i="12"/>
  <c r="U450" i="12"/>
  <c r="Y450" i="12" s="1"/>
  <c r="W201" i="16"/>
  <c r="AA201" i="16" s="1"/>
  <c r="X201" i="16"/>
  <c r="AB201" i="16" s="1"/>
  <c r="AG7" i="14"/>
  <c r="AH7" i="14"/>
  <c r="AJ7" i="14" s="1"/>
  <c r="R225" i="12"/>
  <c r="AF225" i="12" s="1"/>
  <c r="AG141" i="12"/>
  <c r="AI141" i="12" s="1"/>
  <c r="AH141" i="12"/>
  <c r="AJ141" i="12" s="1"/>
  <c r="W404" i="12"/>
  <c r="AA404" i="12" s="1"/>
  <c r="X404" i="12"/>
  <c r="AB404" i="12" s="1"/>
  <c r="AK54" i="15"/>
  <c r="AM54" i="15" s="1"/>
  <c r="AL54" i="15"/>
  <c r="AN54" i="15" s="1"/>
  <c r="W283" i="12"/>
  <c r="AA283" i="12" s="1"/>
  <c r="X283" i="12"/>
  <c r="V79" i="15"/>
  <c r="U79" i="15"/>
  <c r="Y79" i="15" s="1"/>
  <c r="R342" i="12"/>
  <c r="Q342" i="12" s="1"/>
  <c r="AE342" i="12" s="1"/>
  <c r="S19" i="13"/>
  <c r="AC19" i="13" s="1"/>
  <c r="T19" i="13"/>
  <c r="AD19" i="13" s="1"/>
  <c r="V116" i="16"/>
  <c r="U116" i="16"/>
  <c r="Y116" i="16" s="1"/>
  <c r="AL413" i="12"/>
  <c r="AN413" i="12" s="1"/>
  <c r="AK413" i="12"/>
  <c r="AM413" i="12" s="1"/>
  <c r="W137" i="12"/>
  <c r="AA137" i="12" s="1"/>
  <c r="X137" i="12"/>
  <c r="V258" i="12"/>
  <c r="Z258" i="12" s="1"/>
  <c r="U258" i="12"/>
  <c r="Y258" i="12" s="1"/>
  <c r="V13" i="3"/>
  <c r="Z13" i="3" s="1"/>
  <c r="U13" i="3"/>
  <c r="Y13" i="3" s="1"/>
  <c r="U70" i="16"/>
  <c r="Y70" i="16" s="1"/>
  <c r="V70" i="16"/>
  <c r="T234" i="12"/>
  <c r="AD234" i="12" s="1"/>
  <c r="S234" i="12"/>
  <c r="AC234" i="12" s="1"/>
  <c r="V244" i="12"/>
  <c r="Z244" i="12" s="1"/>
  <c r="U244" i="12"/>
  <c r="Y244" i="12" s="1"/>
  <c r="X126" i="12"/>
  <c r="AB126" i="12" s="1"/>
  <c r="W126" i="12"/>
  <c r="AA126" i="12" s="1"/>
  <c r="AH305" i="12"/>
  <c r="AJ305" i="12" s="1"/>
  <c r="AG305" i="12"/>
  <c r="AI305" i="12" s="1"/>
  <c r="R36" i="13"/>
  <c r="S258" i="12"/>
  <c r="T258" i="12"/>
  <c r="AD258" i="12" s="1"/>
  <c r="W365" i="12"/>
  <c r="AA365" i="12" s="1"/>
  <c r="X365" i="12"/>
  <c r="T94" i="3"/>
  <c r="AD94" i="3" s="1"/>
  <c r="S94" i="3"/>
  <c r="G135" i="8"/>
  <c r="T502" i="12"/>
  <c r="AD502" i="12" s="1"/>
  <c r="S502" i="12"/>
  <c r="AC502" i="12" s="1"/>
  <c r="U10" i="14"/>
  <c r="Y10" i="14" s="1"/>
  <c r="V10" i="14"/>
  <c r="Z10" i="14" s="1"/>
  <c r="R248" i="12"/>
  <c r="R54" i="3"/>
  <c r="AG11" i="14"/>
  <c r="AI11" i="14" s="1"/>
  <c r="AH11" i="14"/>
  <c r="AJ11" i="14" s="1"/>
  <c r="T103" i="16"/>
  <c r="AD103" i="16" s="1"/>
  <c r="S103" i="16"/>
  <c r="S414" i="12"/>
  <c r="AC414" i="12" s="1"/>
  <c r="T414" i="12"/>
  <c r="AD414" i="12" s="1"/>
  <c r="W162" i="12"/>
  <c r="AA162" i="12" s="1"/>
  <c r="X162" i="12"/>
  <c r="AB162" i="12" s="1"/>
  <c r="AG503" i="12"/>
  <c r="AH503" i="12"/>
  <c r="AJ503" i="12" s="1"/>
  <c r="X134" i="12"/>
  <c r="W134" i="12"/>
  <c r="AA134" i="12" s="1"/>
  <c r="V363" i="12"/>
  <c r="U363" i="12"/>
  <c r="Y363" i="12" s="1"/>
  <c r="AK387" i="12"/>
  <c r="AM387" i="12" s="1"/>
  <c r="AL387" i="12"/>
  <c r="AN387" i="12" s="1"/>
  <c r="R55" i="16"/>
  <c r="AK481" i="12"/>
  <c r="AM481" i="12" s="1"/>
  <c r="AL481" i="12"/>
  <c r="AN481" i="12" s="1"/>
  <c r="U475" i="12"/>
  <c r="Y475" i="12" s="1"/>
  <c r="V475" i="12"/>
  <c r="Z475" i="12" s="1"/>
  <c r="AG365" i="12"/>
  <c r="AH365" i="12"/>
  <c r="AJ365" i="12" s="1"/>
  <c r="AG196" i="16"/>
  <c r="AI196" i="16" s="1"/>
  <c r="AH196" i="16"/>
  <c r="AJ196" i="16" s="1"/>
  <c r="W214" i="16"/>
  <c r="AA214" i="16" s="1"/>
  <c r="X214" i="16"/>
  <c r="AB214" i="16" s="1"/>
  <c r="V70" i="3"/>
  <c r="Z70" i="3" s="1"/>
  <c r="U70" i="3"/>
  <c r="Y70" i="3" s="1"/>
  <c r="AL310" i="12"/>
  <c r="AN310" i="12" s="1"/>
  <c r="AK310" i="12"/>
  <c r="AM310" i="12" s="1"/>
  <c r="AH158" i="12"/>
  <c r="AJ158" i="12" s="1"/>
  <c r="AG158" i="12"/>
  <c r="AI158" i="12" s="1"/>
  <c r="AG93" i="12"/>
  <c r="AI93" i="12" s="1"/>
  <c r="AH93" i="12"/>
  <c r="AJ93" i="12" s="1"/>
  <c r="R344" i="12"/>
  <c r="S61" i="15"/>
  <c r="AC61" i="15" s="1"/>
  <c r="T61" i="15"/>
  <c r="AD61" i="15" s="1"/>
  <c r="W68" i="15"/>
  <c r="AA68" i="15" s="1"/>
  <c r="X68" i="15"/>
  <c r="AB68" i="15" s="1"/>
  <c r="X236" i="12"/>
  <c r="W236" i="12"/>
  <c r="AA236" i="12" s="1"/>
  <c r="V37" i="3"/>
  <c r="Z37" i="3" s="1"/>
  <c r="U37" i="3"/>
  <c r="Y37" i="3" s="1"/>
  <c r="AL416" i="12"/>
  <c r="AN416" i="12" s="1"/>
  <c r="AK416" i="12"/>
  <c r="AM416" i="12" s="1"/>
  <c r="X300" i="12"/>
  <c r="AB300" i="12" s="1"/>
  <c r="W300" i="12"/>
  <c r="AA300" i="12" s="1"/>
  <c r="U200" i="16"/>
  <c r="Y200" i="16" s="1"/>
  <c r="V200" i="16"/>
  <c r="Z200" i="16" s="1"/>
  <c r="AK179" i="12"/>
  <c r="AM179" i="12" s="1"/>
  <c r="AL179" i="12"/>
  <c r="AN179" i="12" s="1"/>
  <c r="V317" i="12"/>
  <c r="U317" i="12"/>
  <c r="Y317" i="12" s="1"/>
  <c r="W120" i="12"/>
  <c r="AA120" i="12" s="1"/>
  <c r="X120" i="12"/>
  <c r="AK316" i="12"/>
  <c r="AM316" i="12" s="1"/>
  <c r="AL316" i="12"/>
  <c r="AN316" i="12" s="1"/>
  <c r="T33" i="14"/>
  <c r="AD33" i="14" s="1"/>
  <c r="S33" i="14"/>
  <c r="AC33" i="14" s="1"/>
  <c r="AK63" i="12"/>
  <c r="AM63" i="12" s="1"/>
  <c r="AL63" i="12"/>
  <c r="AN63" i="12" s="1"/>
  <c r="T153" i="12"/>
  <c r="AD153" i="12" s="1"/>
  <c r="S153" i="12"/>
  <c r="U32" i="3"/>
  <c r="Y32" i="3" s="1"/>
  <c r="V32" i="3"/>
  <c r="Z32" i="3" s="1"/>
  <c r="AG63" i="16"/>
  <c r="AH63" i="16"/>
  <c r="AJ63" i="16" s="1"/>
  <c r="R332" i="12"/>
  <c r="R136" i="16"/>
  <c r="AL24" i="16"/>
  <c r="AN24" i="16" s="1"/>
  <c r="AK24" i="16"/>
  <c r="AM24" i="16" s="1"/>
  <c r="X191" i="12"/>
  <c r="AB191" i="12" s="1"/>
  <c r="W191" i="12"/>
  <c r="AA191" i="12" s="1"/>
  <c r="S61" i="3"/>
  <c r="AC61" i="3" s="1"/>
  <c r="T61" i="3"/>
  <c r="AD61" i="3" s="1"/>
  <c r="G102" i="8"/>
  <c r="R215" i="12"/>
  <c r="R302" i="12"/>
  <c r="R140" i="12"/>
  <c r="AH50" i="12"/>
  <c r="AJ50" i="12" s="1"/>
  <c r="AG50" i="12"/>
  <c r="AI50" i="12" s="1"/>
  <c r="R72" i="16"/>
  <c r="V24" i="16"/>
  <c r="Z24" i="16" s="1"/>
  <c r="U24" i="16"/>
  <c r="Y24" i="16" s="1"/>
  <c r="U55" i="12"/>
  <c r="Y55" i="12" s="1"/>
  <c r="V55" i="12"/>
  <c r="Z55" i="12" s="1"/>
  <c r="X222" i="16"/>
  <c r="AB222" i="16" s="1"/>
  <c r="W222" i="16"/>
  <c r="AA222" i="16" s="1"/>
  <c r="AH484" i="12"/>
  <c r="AJ484" i="12" s="1"/>
  <c r="AG484" i="12"/>
  <c r="AI484" i="12" s="1"/>
  <c r="V159" i="12"/>
  <c r="U159" i="12"/>
  <c r="Y159" i="12" s="1"/>
  <c r="S138" i="12"/>
  <c r="T138" i="12"/>
  <c r="AD138" i="12" s="1"/>
  <c r="U43" i="15"/>
  <c r="Y43" i="15" s="1"/>
  <c r="V43" i="15"/>
  <c r="Z43" i="15" s="1"/>
  <c r="AG161" i="16"/>
  <c r="AI161" i="16" s="1"/>
  <c r="AH161" i="16"/>
  <c r="AJ161" i="16" s="1"/>
  <c r="V158" i="16"/>
  <c r="Z158" i="16" s="1"/>
  <c r="U158" i="16"/>
  <c r="Y158" i="16" s="1"/>
  <c r="T107" i="15"/>
  <c r="AD107" i="15" s="1"/>
  <c r="S107" i="15"/>
  <c r="AC107" i="15" s="1"/>
  <c r="S16" i="14"/>
  <c r="T16" i="14"/>
  <c r="AD16" i="14" s="1"/>
  <c r="W198" i="12"/>
  <c r="AA198" i="12" s="1"/>
  <c r="X198" i="12"/>
  <c r="AB198" i="12" s="1"/>
  <c r="S328" i="12"/>
  <c r="T328" i="12"/>
  <c r="AD328" i="12" s="1"/>
  <c r="X50" i="12"/>
  <c r="AB50" i="12" s="1"/>
  <c r="W50" i="12"/>
  <c r="AA50" i="12" s="1"/>
  <c r="X320" i="12"/>
  <c r="W320" i="12"/>
  <c r="AA320" i="12" s="1"/>
  <c r="U15" i="14"/>
  <c r="Y15" i="14" s="1"/>
  <c r="V15" i="14"/>
  <c r="Z15" i="14" s="1"/>
  <c r="R234" i="12"/>
  <c r="AF234" i="12" s="1"/>
  <c r="AH216" i="12"/>
  <c r="AJ216" i="12" s="1"/>
  <c r="AG216" i="12"/>
  <c r="AI216" i="12" s="1"/>
  <c r="R141" i="12"/>
  <c r="AF141" i="12" s="1"/>
  <c r="AL20" i="14"/>
  <c r="AN20" i="14" s="1"/>
  <c r="AK20" i="14"/>
  <c r="AM20" i="14" s="1"/>
  <c r="AL160" i="12"/>
  <c r="AN160" i="12" s="1"/>
  <c r="AK160" i="12"/>
  <c r="AM160" i="12" s="1"/>
  <c r="U195" i="16"/>
  <c r="Y195" i="16" s="1"/>
  <c r="V195" i="16"/>
  <c r="AG467" i="12"/>
  <c r="AI467" i="12" s="1"/>
  <c r="AH467" i="12"/>
  <c r="AJ467" i="12" s="1"/>
  <c r="U187" i="12"/>
  <c r="Y187" i="12" s="1"/>
  <c r="V187" i="12"/>
  <c r="T435" i="12"/>
  <c r="AD435" i="12" s="1"/>
  <c r="S435" i="12"/>
  <c r="R104" i="12"/>
  <c r="Q104" i="12" s="1"/>
  <c r="AE104" i="12" s="1"/>
  <c r="R55" i="3"/>
  <c r="AK70" i="12"/>
  <c r="AM70" i="12" s="1"/>
  <c r="AL70" i="12"/>
  <c r="AN70" i="12" s="1"/>
  <c r="U33" i="15"/>
  <c r="Y33" i="15" s="1"/>
  <c r="V33" i="15"/>
  <c r="Z33" i="15" s="1"/>
  <c r="AH27" i="13"/>
  <c r="AJ27" i="13" s="1"/>
  <c r="AG27" i="13"/>
  <c r="AI27" i="13" s="1"/>
  <c r="U45" i="15"/>
  <c r="Y45" i="15" s="1"/>
  <c r="V45" i="15"/>
  <c r="Z45" i="15" s="1"/>
  <c r="T469" i="12"/>
  <c r="AD469" i="12" s="1"/>
  <c r="S469" i="12"/>
  <c r="AC469" i="12" s="1"/>
  <c r="AK233" i="12"/>
  <c r="AM233" i="12" s="1"/>
  <c r="AL233" i="12"/>
  <c r="AN233" i="12" s="1"/>
  <c r="AG128" i="12"/>
  <c r="AH128" i="12"/>
  <c r="AJ128" i="12" s="1"/>
  <c r="X383" i="12"/>
  <c r="AB383" i="12" s="1"/>
  <c r="W383" i="12"/>
  <c r="AA383" i="12" s="1"/>
  <c r="V46" i="14"/>
  <c r="Z46" i="14" s="1"/>
  <c r="U46" i="14"/>
  <c r="Y46" i="14" s="1"/>
  <c r="U267" i="12"/>
  <c r="Y267" i="12" s="1"/>
  <c r="V267" i="12"/>
  <c r="Z267" i="12" s="1"/>
  <c r="V241" i="12"/>
  <c r="Z241" i="12" s="1"/>
  <c r="U241" i="12"/>
  <c r="Y241" i="12" s="1"/>
  <c r="T123" i="16"/>
  <c r="AD123" i="16" s="1"/>
  <c r="S123" i="16"/>
  <c r="V437" i="12"/>
  <c r="Z437" i="12" s="1"/>
  <c r="U437" i="12"/>
  <c r="Y437" i="12" s="1"/>
  <c r="AH135" i="12"/>
  <c r="AJ135" i="12" s="1"/>
  <c r="AG135" i="12"/>
  <c r="AI135" i="12" s="1"/>
  <c r="R52" i="15"/>
  <c r="V54" i="15"/>
  <c r="Z54" i="15" s="1"/>
  <c r="U54" i="15"/>
  <c r="Y54" i="15" s="1"/>
  <c r="AL220" i="12"/>
  <c r="AN220" i="12" s="1"/>
  <c r="AK220" i="12"/>
  <c r="AM220" i="12" s="1"/>
  <c r="R347" i="12"/>
  <c r="V162" i="16"/>
  <c r="Z162" i="16" s="1"/>
  <c r="U162" i="16"/>
  <c r="Y162" i="16" s="1"/>
  <c r="R25" i="14"/>
  <c r="R84" i="3"/>
  <c r="V223" i="16"/>
  <c r="Z223" i="16" s="1"/>
  <c r="U223" i="16"/>
  <c r="Y223" i="16" s="1"/>
  <c r="T28" i="12"/>
  <c r="AD28" i="12" s="1"/>
  <c r="S28" i="12"/>
  <c r="AC28" i="12" s="1"/>
  <c r="AG28" i="13"/>
  <c r="AI28" i="13" s="1"/>
  <c r="AH28" i="13"/>
  <c r="AJ28" i="13" s="1"/>
  <c r="AK28" i="14"/>
  <c r="AM28" i="14" s="1"/>
  <c r="AL28" i="14"/>
  <c r="AN28" i="14" s="1"/>
  <c r="AH107" i="12"/>
  <c r="AJ107" i="12" s="1"/>
  <c r="AG107" i="12"/>
  <c r="AI107" i="12" s="1"/>
  <c r="W23" i="15"/>
  <c r="AA23" i="15" s="1"/>
  <c r="X23" i="15"/>
  <c r="AB23" i="15" s="1"/>
  <c r="S58" i="12"/>
  <c r="AC58" i="12" s="1"/>
  <c r="T58" i="12"/>
  <c r="AD58" i="12" s="1"/>
  <c r="AL68" i="15"/>
  <c r="AN68" i="15" s="1"/>
  <c r="AK68" i="15"/>
  <c r="AM68" i="15" s="1"/>
  <c r="R461" i="12"/>
  <c r="X91" i="15"/>
  <c r="AB91" i="15" s="1"/>
  <c r="W91" i="15"/>
  <c r="AA91" i="15" s="1"/>
  <c r="X244" i="12"/>
  <c r="AB244" i="12" s="1"/>
  <c r="W244" i="12"/>
  <c r="AA244" i="12" s="1"/>
  <c r="AG469" i="12"/>
  <c r="AI469" i="12" s="1"/>
  <c r="AH469" i="12"/>
  <c r="AJ469" i="12" s="1"/>
  <c r="V78" i="12"/>
  <c r="Z78" i="12" s="1"/>
  <c r="U78" i="12"/>
  <c r="Y78" i="12" s="1"/>
  <c r="X23" i="16"/>
  <c r="AB23" i="16" s="1"/>
  <c r="W23" i="16"/>
  <c r="AA23" i="16" s="1"/>
  <c r="R80" i="12"/>
  <c r="W200" i="16"/>
  <c r="AA200" i="16" s="1"/>
  <c r="X200" i="16"/>
  <c r="AB200" i="16" s="1"/>
  <c r="AH74" i="15"/>
  <c r="AJ74" i="15" s="1"/>
  <c r="AG74" i="15"/>
  <c r="AI74" i="15" s="1"/>
  <c r="W15" i="12"/>
  <c r="AA15" i="12" s="1"/>
  <c r="X15" i="12"/>
  <c r="AB15" i="12" s="1"/>
  <c r="W174" i="12"/>
  <c r="AA174" i="12" s="1"/>
  <c r="X174" i="12"/>
  <c r="AB174" i="12" s="1"/>
  <c r="R380" i="12"/>
  <c r="AG41" i="16"/>
  <c r="AI41" i="16" s="1"/>
  <c r="AH41" i="16"/>
  <c r="AJ41" i="16" s="1"/>
  <c r="R27" i="15"/>
  <c r="X189" i="16"/>
  <c r="W189" i="16"/>
  <c r="AA189" i="16" s="1"/>
  <c r="AK34" i="14"/>
  <c r="AM34" i="14" s="1"/>
  <c r="AL34" i="14"/>
  <c r="AN34" i="14" s="1"/>
  <c r="R229" i="12"/>
  <c r="S158" i="12"/>
  <c r="AC158" i="12" s="1"/>
  <c r="T158" i="12"/>
  <c r="AD158" i="12" s="1"/>
  <c r="R85" i="15"/>
  <c r="Q85" i="15" s="1"/>
  <c r="AE85" i="15" s="1"/>
  <c r="R151" i="16"/>
  <c r="R217" i="16"/>
  <c r="Q217" i="16" s="1"/>
  <c r="AE217" i="16" s="1"/>
  <c r="AK132" i="12"/>
  <c r="AM132" i="12" s="1"/>
  <c r="AL132" i="12"/>
  <c r="AN132" i="12" s="1"/>
  <c r="X20" i="3"/>
  <c r="W20" i="3"/>
  <c r="AA20" i="3" s="1"/>
  <c r="V201" i="16"/>
  <c r="U201" i="16"/>
  <c r="Y201" i="16" s="1"/>
  <c r="U322" i="12"/>
  <c r="Y322" i="12" s="1"/>
  <c r="V322" i="12"/>
  <c r="AL236" i="12"/>
  <c r="AN236" i="12" s="1"/>
  <c r="AK236" i="12"/>
  <c r="AM236" i="12" s="1"/>
  <c r="R76" i="12"/>
  <c r="U490" i="12"/>
  <c r="Y490" i="12" s="1"/>
  <c r="V490" i="12"/>
  <c r="R420" i="12"/>
  <c r="AF420" i="12" s="1"/>
  <c r="W323" i="12"/>
  <c r="AA323" i="12" s="1"/>
  <c r="X323" i="12"/>
  <c r="AB323" i="12" s="1"/>
  <c r="AL52" i="16"/>
  <c r="AN52" i="16" s="1"/>
  <c r="AK52" i="16"/>
  <c r="AM52" i="16" s="1"/>
  <c r="U46" i="15"/>
  <c r="Y46" i="15" s="1"/>
  <c r="V46" i="15"/>
  <c r="U96" i="15"/>
  <c r="Y96" i="15" s="1"/>
  <c r="V96" i="15"/>
  <c r="Z96" i="15" s="1"/>
  <c r="V64" i="15"/>
  <c r="Z64" i="15" s="1"/>
  <c r="U64" i="15"/>
  <c r="Y64" i="15" s="1"/>
  <c r="AH354" i="12"/>
  <c r="AJ354" i="12" s="1"/>
  <c r="AG354" i="12"/>
  <c r="AG317" i="12"/>
  <c r="AH317" i="12"/>
  <c r="AJ317" i="12" s="1"/>
  <c r="S438" i="12"/>
  <c r="T438" i="12"/>
  <c r="AD438" i="12" s="1"/>
  <c r="AG177" i="12"/>
  <c r="AI177" i="12" s="1"/>
  <c r="AH177" i="12"/>
  <c r="AJ177" i="12" s="1"/>
  <c r="S44" i="3"/>
  <c r="G85" i="8"/>
  <c r="T44" i="3"/>
  <c r="AD44" i="3" s="1"/>
  <c r="X182" i="16"/>
  <c r="AB182" i="16" s="1"/>
  <c r="W182" i="16"/>
  <c r="AA182" i="16" s="1"/>
  <c r="S336" i="12"/>
  <c r="T336" i="12"/>
  <c r="AD336" i="12" s="1"/>
  <c r="G137" i="8"/>
  <c r="T96" i="3"/>
  <c r="AD96" i="3" s="1"/>
  <c r="S96" i="3"/>
  <c r="S43" i="12"/>
  <c r="AC43" i="12" s="1"/>
  <c r="T43" i="12"/>
  <c r="AD43" i="12" s="1"/>
  <c r="AL304" i="12"/>
  <c r="AN304" i="12" s="1"/>
  <c r="AK304" i="12"/>
  <c r="AM304" i="12" s="1"/>
  <c r="R84" i="16"/>
  <c r="R45" i="12"/>
  <c r="X478" i="12"/>
  <c r="AB478" i="12" s="1"/>
  <c r="W478" i="12"/>
  <c r="AA478" i="12" s="1"/>
  <c r="AK30" i="3"/>
  <c r="AM30" i="3" s="1"/>
  <c r="AL30" i="3"/>
  <c r="AN30" i="3" s="1"/>
  <c r="AG22" i="13"/>
  <c r="AH22" i="13"/>
  <c r="AJ22" i="13" s="1"/>
  <c r="R372" i="12"/>
  <c r="W362" i="12"/>
  <c r="AA362" i="12" s="1"/>
  <c r="X362" i="12"/>
  <c r="AB362" i="12" s="1"/>
  <c r="W140" i="16"/>
  <c r="AA140" i="16" s="1"/>
  <c r="X140" i="16"/>
  <c r="AB140" i="16" s="1"/>
  <c r="V27" i="12"/>
  <c r="Z27" i="12" s="1"/>
  <c r="U27" i="12"/>
  <c r="Y27" i="12" s="1"/>
  <c r="R66" i="3"/>
  <c r="AH131" i="16"/>
  <c r="AJ131" i="16" s="1"/>
  <c r="AG131" i="16"/>
  <c r="AI131" i="16" s="1"/>
  <c r="AL83" i="16"/>
  <c r="AN83" i="16" s="1"/>
  <c r="AK83" i="16"/>
  <c r="AM83" i="16" s="1"/>
  <c r="S197" i="12"/>
  <c r="AC197" i="12" s="1"/>
  <c r="T197" i="12"/>
  <c r="AD197" i="12" s="1"/>
  <c r="AH68" i="12"/>
  <c r="AJ68" i="12" s="1"/>
  <c r="AG68" i="12"/>
  <c r="AI68" i="12" s="1"/>
  <c r="R511" i="12"/>
  <c r="AG463" i="12"/>
  <c r="AI463" i="12" s="1"/>
  <c r="AH463" i="12"/>
  <c r="AJ463" i="12" s="1"/>
  <c r="AG285" i="12"/>
  <c r="AI285" i="12" s="1"/>
  <c r="AH285" i="12"/>
  <c r="AJ285" i="12" s="1"/>
  <c r="W12" i="13"/>
  <c r="AA12" i="13" s="1"/>
  <c r="X12" i="13"/>
  <c r="AB12" i="13" s="1"/>
  <c r="R30" i="14"/>
  <c r="U37" i="12"/>
  <c r="Y37" i="12" s="1"/>
  <c r="V37" i="12"/>
  <c r="Z37" i="12" s="1"/>
  <c r="W440" i="12"/>
  <c r="AA440" i="12" s="1"/>
  <c r="X440" i="12"/>
  <c r="R416" i="12"/>
  <c r="AL38" i="14"/>
  <c r="AN38" i="14" s="1"/>
  <c r="AK38" i="14"/>
  <c r="AM38" i="14" s="1"/>
  <c r="AG66" i="12"/>
  <c r="AH66" i="12"/>
  <c r="AJ66" i="12" s="1"/>
  <c r="AG355" i="12"/>
  <c r="AH355" i="12"/>
  <c r="AJ355" i="12" s="1"/>
  <c r="S428" i="12"/>
  <c r="T428" i="12"/>
  <c r="AD428" i="12" s="1"/>
  <c r="AH186" i="16"/>
  <c r="AJ186" i="16" s="1"/>
  <c r="AG186" i="16"/>
  <c r="R284" i="12"/>
  <c r="X52" i="12"/>
  <c r="AB52" i="12" s="1"/>
  <c r="W52" i="12"/>
  <c r="AA52" i="12" s="1"/>
  <c r="W258" i="12"/>
  <c r="AA258" i="12" s="1"/>
  <c r="X258" i="12"/>
  <c r="AB258" i="12" s="1"/>
  <c r="AH255" i="12"/>
  <c r="AJ255" i="12" s="1"/>
  <c r="AG255" i="12"/>
  <c r="AI255" i="12" s="1"/>
  <c r="AK22" i="14"/>
  <c r="AM22" i="14" s="1"/>
  <c r="AL22" i="14"/>
  <c r="AN22" i="14" s="1"/>
  <c r="X275" i="12"/>
  <c r="W275" i="12"/>
  <c r="AA275" i="12" s="1"/>
  <c r="AG29" i="14"/>
  <c r="AI29" i="14" s="1"/>
  <c r="AH29" i="14"/>
  <c r="AJ29" i="14" s="1"/>
  <c r="U67" i="12"/>
  <c r="Y67" i="12" s="1"/>
  <c r="V67" i="12"/>
  <c r="Z67" i="12" s="1"/>
  <c r="AK101" i="3"/>
  <c r="AM101" i="3" s="1"/>
  <c r="AL101" i="3"/>
  <c r="AN101" i="3" s="1"/>
  <c r="R19" i="14"/>
  <c r="AF19" i="14" s="1"/>
  <c r="R86" i="12"/>
  <c r="AK68" i="12"/>
  <c r="AM68" i="12" s="1"/>
  <c r="AL68" i="12"/>
  <c r="AN68" i="12" s="1"/>
  <c r="AK59" i="12"/>
  <c r="AL59" i="12"/>
  <c r="AN59" i="12" s="1"/>
  <c r="R468" i="12"/>
  <c r="Q468" i="12" s="1"/>
  <c r="AE468" i="12" s="1"/>
  <c r="AG108" i="12"/>
  <c r="AI108" i="12" s="1"/>
  <c r="AH108" i="12"/>
  <c r="AJ108" i="12" s="1"/>
  <c r="R203" i="12"/>
  <c r="T483" i="12"/>
  <c r="AD483" i="12" s="1"/>
  <c r="S483" i="12"/>
  <c r="AC483" i="12" s="1"/>
  <c r="T386" i="12"/>
  <c r="AD386" i="12" s="1"/>
  <c r="S386" i="12"/>
  <c r="AC386" i="12" s="1"/>
  <c r="T330" i="12"/>
  <c r="AD330" i="12" s="1"/>
  <c r="S330" i="12"/>
  <c r="AC330" i="12" s="1"/>
  <c r="AL170" i="12"/>
  <c r="AN170" i="12" s="1"/>
  <c r="AK170" i="12"/>
  <c r="AM170" i="12" s="1"/>
  <c r="U102" i="16"/>
  <c r="Y102" i="16" s="1"/>
  <c r="V102" i="16"/>
  <c r="Z102" i="16" s="1"/>
  <c r="AH133" i="12"/>
  <c r="AJ133" i="12" s="1"/>
  <c r="AG133" i="12"/>
  <c r="AI133" i="12" s="1"/>
  <c r="R32" i="3"/>
  <c r="V23" i="14"/>
  <c r="U23" i="14"/>
  <c r="Y23" i="14" s="1"/>
  <c r="R362" i="12"/>
  <c r="X129" i="12"/>
  <c r="AB129" i="12" s="1"/>
  <c r="W129" i="12"/>
  <c r="AA129" i="12" s="1"/>
  <c r="V38" i="15"/>
  <c r="Z38" i="15" s="1"/>
  <c r="U38" i="15"/>
  <c r="Y38" i="15" s="1"/>
  <c r="W149" i="16"/>
  <c r="AA149" i="16" s="1"/>
  <c r="X149" i="16"/>
  <c r="AG448" i="12"/>
  <c r="AI448" i="12" s="1"/>
  <c r="AH448" i="12"/>
  <c r="AJ448" i="12" s="1"/>
  <c r="AK221" i="16"/>
  <c r="AM221" i="16" s="1"/>
  <c r="AL221" i="16"/>
  <c r="AN221" i="16" s="1"/>
  <c r="V229" i="12"/>
  <c r="Z229" i="12" s="1"/>
  <c r="U229" i="12"/>
  <c r="Y229" i="12" s="1"/>
  <c r="R253" i="12"/>
  <c r="AL211" i="12"/>
  <c r="AN211" i="12" s="1"/>
  <c r="AK211" i="12"/>
  <c r="AM211" i="12" s="1"/>
  <c r="U228" i="16"/>
  <c r="Y228" i="16" s="1"/>
  <c r="V228" i="16"/>
  <c r="Z228" i="16" s="1"/>
  <c r="X45" i="3"/>
  <c r="AB45" i="3" s="1"/>
  <c r="W45" i="3"/>
  <c r="AA45" i="3" s="1"/>
  <c r="R187" i="16"/>
  <c r="R187" i="12"/>
  <c r="AH160" i="16"/>
  <c r="AJ160" i="16" s="1"/>
  <c r="AG160" i="16"/>
  <c r="AI160" i="16" s="1"/>
  <c r="S88" i="15"/>
  <c r="AC88" i="15" s="1"/>
  <c r="T88" i="15"/>
  <c r="AD88" i="15" s="1"/>
  <c r="AL244" i="12"/>
  <c r="AN244" i="12" s="1"/>
  <c r="AK244" i="12"/>
  <c r="AM244" i="12" s="1"/>
  <c r="X31" i="3"/>
  <c r="AB31" i="3" s="1"/>
  <c r="W31" i="3"/>
  <c r="AA31" i="3" s="1"/>
  <c r="AL267" i="12"/>
  <c r="AN267" i="12" s="1"/>
  <c r="AK267" i="12"/>
  <c r="AM267" i="12" s="1"/>
  <c r="X263" i="12"/>
  <c r="W263" i="12"/>
  <c r="AA263" i="12" s="1"/>
  <c r="T96" i="12"/>
  <c r="AD96" i="12" s="1"/>
  <c r="S96" i="12"/>
  <c r="AC96" i="12" s="1"/>
  <c r="AG99" i="12"/>
  <c r="AI99" i="12" s="1"/>
  <c r="AH99" i="12"/>
  <c r="AJ99" i="12" s="1"/>
  <c r="AL159" i="16"/>
  <c r="AN159" i="16" s="1"/>
  <c r="AK159" i="16"/>
  <c r="AM159" i="16" s="1"/>
  <c r="AH32" i="15"/>
  <c r="AJ32" i="15" s="1"/>
  <c r="AG32" i="15"/>
  <c r="AI32" i="15" s="1"/>
  <c r="V89" i="3"/>
  <c r="Z89" i="3" s="1"/>
  <c r="U89" i="3"/>
  <c r="Y89" i="3" s="1"/>
  <c r="AG179" i="12"/>
  <c r="AI179" i="12" s="1"/>
  <c r="AH179" i="12"/>
  <c r="AJ179" i="12" s="1"/>
  <c r="R28" i="3"/>
  <c r="T32" i="14"/>
  <c r="AD32" i="14" s="1"/>
  <c r="S32" i="14"/>
  <c r="AC32" i="14" s="1"/>
  <c r="T245" i="12"/>
  <c r="AD245" i="12" s="1"/>
  <c r="S245" i="12"/>
  <c r="AC245" i="12" s="1"/>
  <c r="U84" i="15"/>
  <c r="Y84" i="15" s="1"/>
  <c r="V84" i="15"/>
  <c r="Z84" i="15" s="1"/>
  <c r="T82" i="15"/>
  <c r="AD82" i="15" s="1"/>
  <c r="S82" i="15"/>
  <c r="AC82" i="15" s="1"/>
  <c r="X217" i="16"/>
  <c r="AB217" i="16" s="1"/>
  <c r="W217" i="16"/>
  <c r="AA217" i="16" s="1"/>
  <c r="AH474" i="12"/>
  <c r="AJ474" i="12" s="1"/>
  <c r="AG474" i="12"/>
  <c r="AI474" i="12" s="1"/>
  <c r="S139" i="16"/>
  <c r="T139" i="16"/>
  <c r="AD139" i="16" s="1"/>
  <c r="R24" i="3"/>
  <c r="Q24" i="3" s="1"/>
  <c r="AE24" i="3" s="1"/>
  <c r="AL19" i="16"/>
  <c r="AN19" i="16" s="1"/>
  <c r="AK19" i="16"/>
  <c r="AM19" i="16" s="1"/>
  <c r="AL290" i="12"/>
  <c r="AN290" i="12" s="1"/>
  <c r="AK290" i="12"/>
  <c r="AM290" i="12" s="1"/>
  <c r="U422" i="12"/>
  <c r="Y422" i="12" s="1"/>
  <c r="V422" i="12"/>
  <c r="S508" i="12"/>
  <c r="T508" i="12"/>
  <c r="AD508" i="12" s="1"/>
  <c r="AG340" i="12"/>
  <c r="AI340" i="12" s="1"/>
  <c r="AH340" i="12"/>
  <c r="AJ340" i="12" s="1"/>
  <c r="AG99" i="16"/>
  <c r="AI99" i="16" s="1"/>
  <c r="AH99" i="16"/>
  <c r="AJ99" i="16" s="1"/>
  <c r="AK409" i="12"/>
  <c r="AM409" i="12" s="1"/>
  <c r="AL409" i="12"/>
  <c r="AN409" i="12" s="1"/>
  <c r="T9" i="3"/>
  <c r="AD9" i="3" s="1"/>
  <c r="S9" i="3"/>
  <c r="U50" i="3"/>
  <c r="Y50" i="3" s="1"/>
  <c r="V50" i="3"/>
  <c r="AL142" i="12"/>
  <c r="AN142" i="12" s="1"/>
  <c r="AK142" i="12"/>
  <c r="AM142" i="12" s="1"/>
  <c r="W144" i="12"/>
  <c r="AA144" i="12" s="1"/>
  <c r="X144" i="12"/>
  <c r="AL27" i="13"/>
  <c r="AN27" i="13" s="1"/>
  <c r="AK27" i="13"/>
  <c r="AM27" i="13" s="1"/>
  <c r="T233" i="12"/>
  <c r="AD233" i="12" s="1"/>
  <c r="S233" i="12"/>
  <c r="AC233" i="12" s="1"/>
  <c r="AL164" i="16"/>
  <c r="AN164" i="16" s="1"/>
  <c r="AK164" i="16"/>
  <c r="AM164" i="16" s="1"/>
  <c r="AK399" i="12"/>
  <c r="AM399" i="12" s="1"/>
  <c r="AL399" i="12"/>
  <c r="AN399" i="12" s="1"/>
  <c r="AL393" i="12"/>
  <c r="AN393" i="12" s="1"/>
  <c r="AK393" i="12"/>
  <c r="AM393" i="12" s="1"/>
  <c r="T87" i="3"/>
  <c r="AD87" i="3" s="1"/>
  <c r="S87" i="3"/>
  <c r="G128" i="8"/>
  <c r="R504" i="12"/>
  <c r="U16" i="3"/>
  <c r="Y16" i="3" s="1"/>
  <c r="V16" i="3"/>
  <c r="Z16" i="3" s="1"/>
  <c r="AH85" i="12"/>
  <c r="AJ85" i="12" s="1"/>
  <c r="AG85" i="12"/>
  <c r="AI85" i="12" s="1"/>
  <c r="T10" i="15"/>
  <c r="AD10" i="15" s="1"/>
  <c r="S10" i="15"/>
  <c r="AC10" i="15" s="1"/>
  <c r="R93" i="3"/>
  <c r="R18" i="13"/>
  <c r="Q18" i="13" s="1"/>
  <c r="R32" i="14"/>
  <c r="AF32" i="14" s="1"/>
  <c r="T22" i="13"/>
  <c r="AD22" i="13" s="1"/>
  <c r="S22" i="13"/>
  <c r="S11" i="3"/>
  <c r="T11" i="3"/>
  <c r="AD11" i="3" s="1"/>
  <c r="U494" i="12"/>
  <c r="Y494" i="12" s="1"/>
  <c r="V494" i="12"/>
  <c r="Z494" i="12" s="1"/>
  <c r="X114" i="16"/>
  <c r="W114" i="16"/>
  <c r="AA114" i="16" s="1"/>
  <c r="AK262" i="12"/>
  <c r="AM262" i="12" s="1"/>
  <c r="AL262" i="12"/>
  <c r="AN262" i="12" s="1"/>
  <c r="AK510" i="12"/>
  <c r="AM510" i="12" s="1"/>
  <c r="AL510" i="12"/>
  <c r="AN510" i="12" s="1"/>
  <c r="R66" i="15"/>
  <c r="Q66" i="15" s="1"/>
  <c r="R149" i="16"/>
  <c r="Q149" i="16" s="1"/>
  <c r="V94" i="12"/>
  <c r="Z94" i="12" s="1"/>
  <c r="U94" i="12"/>
  <c r="Y94" i="12" s="1"/>
  <c r="R35" i="15"/>
  <c r="X103" i="16"/>
  <c r="AB103" i="16" s="1"/>
  <c r="W103" i="16"/>
  <c r="AA103" i="16" s="1"/>
  <c r="AH425" i="12"/>
  <c r="AJ425" i="12" s="1"/>
  <c r="AG425" i="12"/>
  <c r="T490" i="12"/>
  <c r="AD490" i="12" s="1"/>
  <c r="S490" i="12"/>
  <c r="AH132" i="12"/>
  <c r="AJ132" i="12" s="1"/>
  <c r="AG132" i="12"/>
  <c r="AI132" i="12" s="1"/>
  <c r="X63" i="16"/>
  <c r="AB63" i="16" s="1"/>
  <c r="W63" i="16"/>
  <c r="AA63" i="16" s="1"/>
  <c r="AL23" i="14"/>
  <c r="AN23" i="14" s="1"/>
  <c r="AK23" i="14"/>
  <c r="AM23" i="14" s="1"/>
  <c r="AH188" i="12"/>
  <c r="AJ188" i="12" s="1"/>
  <c r="AG188" i="12"/>
  <c r="AI188" i="12" s="1"/>
  <c r="AH222" i="16"/>
  <c r="AJ222" i="16" s="1"/>
  <c r="AG222" i="16"/>
  <c r="AI222" i="16" s="1"/>
  <c r="AL209" i="12"/>
  <c r="AN209" i="12" s="1"/>
  <c r="AK209" i="12"/>
  <c r="X105" i="3"/>
  <c r="AB105" i="3" s="1"/>
  <c r="W105" i="3"/>
  <c r="AA105" i="3" s="1"/>
  <c r="W93" i="16"/>
  <c r="AA93" i="16" s="1"/>
  <c r="X93" i="16"/>
  <c r="AB93" i="16" s="1"/>
  <c r="S8" i="3"/>
  <c r="T8" i="3"/>
  <c r="AD8" i="3" s="1"/>
  <c r="AK138" i="12"/>
  <c r="AM138" i="12" s="1"/>
  <c r="AL138" i="12"/>
  <c r="AN138" i="12" s="1"/>
  <c r="V99" i="3"/>
  <c r="Z99" i="3" s="1"/>
  <c r="U99" i="3"/>
  <c r="Y99" i="3" s="1"/>
  <c r="U55" i="15"/>
  <c r="Y55" i="15" s="1"/>
  <c r="V55" i="15"/>
  <c r="Z55" i="15" s="1"/>
  <c r="AK212" i="12"/>
  <c r="AM212" i="12" s="1"/>
  <c r="AL212" i="12"/>
  <c r="AN212" i="12" s="1"/>
  <c r="R205" i="12"/>
  <c r="U41" i="12"/>
  <c r="Y41" i="12" s="1"/>
  <c r="V41" i="12"/>
  <c r="Z41" i="12" s="1"/>
  <c r="AG28" i="14"/>
  <c r="AH28" i="14"/>
  <c r="AJ28" i="14" s="1"/>
  <c r="AK195" i="12"/>
  <c r="AM195" i="12" s="1"/>
  <c r="AL195" i="12"/>
  <c r="AN195" i="12" s="1"/>
  <c r="T59" i="12"/>
  <c r="AD59" i="12" s="1"/>
  <c r="S59" i="12"/>
  <c r="AC59" i="12" s="1"/>
  <c r="AL369" i="12"/>
  <c r="AN369" i="12" s="1"/>
  <c r="AK369" i="12"/>
  <c r="AM369" i="12" s="1"/>
  <c r="W27" i="14"/>
  <c r="AA27" i="14" s="1"/>
  <c r="X27" i="14"/>
  <c r="AB27" i="14" s="1"/>
  <c r="AL194" i="16"/>
  <c r="AN194" i="16" s="1"/>
  <c r="AK194" i="16"/>
  <c r="AM194" i="16" s="1"/>
  <c r="R123" i="16"/>
  <c r="S26" i="13"/>
  <c r="AC26" i="13" s="1"/>
  <c r="T26" i="13"/>
  <c r="AD26" i="13" s="1"/>
  <c r="X156" i="12"/>
  <c r="AB156" i="12" s="1"/>
  <c r="W156" i="12"/>
  <c r="AA156" i="12" s="1"/>
  <c r="T32" i="3"/>
  <c r="AD32" i="3" s="1"/>
  <c r="S32" i="3"/>
  <c r="AC32" i="3" s="1"/>
  <c r="T22" i="16"/>
  <c r="AD22" i="16" s="1"/>
  <c r="S22" i="16"/>
  <c r="AK50" i="15"/>
  <c r="AM50" i="15" s="1"/>
  <c r="AL50" i="15"/>
  <c r="AN50" i="15" s="1"/>
  <c r="AL156" i="16"/>
  <c r="AN156" i="16" s="1"/>
  <c r="AK156" i="16"/>
  <c r="AM156" i="16" s="1"/>
  <c r="U83" i="15"/>
  <c r="Y83" i="15" s="1"/>
  <c r="V83" i="15"/>
  <c r="Z83" i="15" s="1"/>
  <c r="T388" i="12"/>
  <c r="AD388" i="12" s="1"/>
  <c r="S388" i="12"/>
  <c r="AK26" i="13"/>
  <c r="AM26" i="13" s="1"/>
  <c r="AL26" i="13"/>
  <c r="AN26" i="13" s="1"/>
  <c r="AK112" i="12"/>
  <c r="AM112" i="12" s="1"/>
  <c r="AL112" i="12"/>
  <c r="AN112" i="12" s="1"/>
  <c r="R280" i="12"/>
  <c r="W339" i="12"/>
  <c r="AA339" i="12" s="1"/>
  <c r="X339" i="12"/>
  <c r="AH497" i="12"/>
  <c r="AJ497" i="12" s="1"/>
  <c r="AG497" i="12"/>
  <c r="AI497" i="12" s="1"/>
  <c r="R21" i="13"/>
  <c r="AL30" i="13"/>
  <c r="AN30" i="13" s="1"/>
  <c r="AK30" i="13"/>
  <c r="AM30" i="13" s="1"/>
  <c r="T109" i="16"/>
  <c r="AD109" i="16" s="1"/>
  <c r="S109" i="16"/>
  <c r="T78" i="15"/>
  <c r="AD78" i="15" s="1"/>
  <c r="S78" i="15"/>
  <c r="S418" i="12"/>
  <c r="T418" i="12"/>
  <c r="AD418" i="12" s="1"/>
  <c r="V41" i="3"/>
  <c r="Z41" i="3" s="1"/>
  <c r="U41" i="3"/>
  <c r="Y41" i="3" s="1"/>
  <c r="AK87" i="16"/>
  <c r="AM87" i="16" s="1"/>
  <c r="AL87" i="16"/>
  <c r="AN87" i="16" s="1"/>
  <c r="S485" i="12"/>
  <c r="AC485" i="12" s="1"/>
  <c r="T485" i="12"/>
  <c r="AD485" i="12" s="1"/>
  <c r="W103" i="12"/>
  <c r="AA103" i="12" s="1"/>
  <c r="X103" i="12"/>
  <c r="AB103" i="12" s="1"/>
  <c r="S49" i="16"/>
  <c r="AC49" i="16" s="1"/>
  <c r="T49" i="16"/>
  <c r="AD49" i="16" s="1"/>
  <c r="T361" i="12"/>
  <c r="AD361" i="12" s="1"/>
  <c r="S361" i="12"/>
  <c r="AC361" i="12" s="1"/>
  <c r="V185" i="12"/>
  <c r="U185" i="12"/>
  <c r="Y185" i="12" s="1"/>
  <c r="AK182" i="12"/>
  <c r="AM182" i="12" s="1"/>
  <c r="AL182" i="12"/>
  <c r="AN182" i="12" s="1"/>
  <c r="W406" i="12"/>
  <c r="AA406" i="12" s="1"/>
  <c r="X406" i="12"/>
  <c r="V131" i="12"/>
  <c r="Z131" i="12" s="1"/>
  <c r="U131" i="12"/>
  <c r="Y131" i="12" s="1"/>
  <c r="X28" i="3"/>
  <c r="AB28" i="3" s="1"/>
  <c r="W28" i="3"/>
  <c r="AA28" i="3" s="1"/>
  <c r="AG15" i="13"/>
  <c r="AH15" i="13"/>
  <c r="AJ15" i="13" s="1"/>
  <c r="T103" i="15"/>
  <c r="AD103" i="15" s="1"/>
  <c r="S103" i="15"/>
  <c r="AC103" i="15" s="1"/>
  <c r="W184" i="16"/>
  <c r="AA184" i="16" s="1"/>
  <c r="X184" i="16"/>
  <c r="AB184" i="16" s="1"/>
  <c r="V153" i="12"/>
  <c r="U153" i="12"/>
  <c r="Y153" i="12" s="1"/>
  <c r="T214" i="16"/>
  <c r="AD214" i="16" s="1"/>
  <c r="S214" i="16"/>
  <c r="AC214" i="16" s="1"/>
  <c r="T59" i="15"/>
  <c r="AD59" i="15" s="1"/>
  <c r="S59" i="15"/>
  <c r="U157" i="16"/>
  <c r="Y157" i="16" s="1"/>
  <c r="V157" i="16"/>
  <c r="Z157" i="16" s="1"/>
  <c r="AG47" i="16"/>
  <c r="AI47" i="16" s="1"/>
  <c r="AH47" i="16"/>
  <c r="AJ47" i="16" s="1"/>
  <c r="V292" i="12"/>
  <c r="U292" i="12"/>
  <c r="Y292" i="12" s="1"/>
  <c r="S73" i="15"/>
  <c r="T73" i="15"/>
  <c r="AD73" i="15" s="1"/>
  <c r="AK191" i="16"/>
  <c r="AM191" i="16" s="1"/>
  <c r="AL191" i="16"/>
  <c r="AN191" i="16" s="1"/>
  <c r="T193" i="16"/>
  <c r="AD193" i="16" s="1"/>
  <c r="S193" i="16"/>
  <c r="U371" i="12"/>
  <c r="Y371" i="12" s="1"/>
  <c r="V371" i="12"/>
  <c r="R367" i="12"/>
  <c r="R49" i="12"/>
  <c r="AF49" i="12" s="1"/>
  <c r="X40" i="14"/>
  <c r="AB40" i="14" s="1"/>
  <c r="W40" i="14"/>
  <c r="AA40" i="14" s="1"/>
  <c r="R198" i="12"/>
  <c r="AG244" i="12"/>
  <c r="AI244" i="12" s="1"/>
  <c r="AH244" i="12"/>
  <c r="AJ244" i="12" s="1"/>
  <c r="R158" i="12"/>
  <c r="S101" i="12"/>
  <c r="AC101" i="12" s="1"/>
  <c r="T101" i="12"/>
  <c r="AD101" i="12" s="1"/>
  <c r="U106" i="12"/>
  <c r="Y106" i="12" s="1"/>
  <c r="V106" i="12"/>
  <c r="Z106" i="12" s="1"/>
  <c r="AG331" i="12"/>
  <c r="AI331" i="12" s="1"/>
  <c r="AH331" i="12"/>
  <c r="AJ331" i="12" s="1"/>
  <c r="U165" i="12"/>
  <c r="Y165" i="12" s="1"/>
  <c r="V165" i="12"/>
  <c r="R166" i="16"/>
  <c r="R95" i="12"/>
  <c r="X216" i="12"/>
  <c r="AB216" i="12" s="1"/>
  <c r="W216" i="12"/>
  <c r="AA216" i="12" s="1"/>
  <c r="X152" i="16"/>
  <c r="W152" i="16"/>
  <c r="AA152" i="16" s="1"/>
  <c r="W86" i="3"/>
  <c r="AA86" i="3" s="1"/>
  <c r="X86" i="3"/>
  <c r="AB86" i="3" s="1"/>
  <c r="W93" i="12"/>
  <c r="AA93" i="12" s="1"/>
  <c r="X93" i="12"/>
  <c r="V60" i="3"/>
  <c r="Z60" i="3" s="1"/>
  <c r="U60" i="3"/>
  <c r="Y60" i="3" s="1"/>
  <c r="AG417" i="12"/>
  <c r="AI417" i="12" s="1"/>
  <c r="AH417" i="12"/>
  <c r="AJ417" i="12" s="1"/>
  <c r="S412" i="12"/>
  <c r="AC412" i="12" s="1"/>
  <c r="T412" i="12"/>
  <c r="AD412" i="12" s="1"/>
  <c r="AG22" i="16"/>
  <c r="AI22" i="16" s="1"/>
  <c r="AH22" i="16"/>
  <c r="AJ22" i="16" s="1"/>
  <c r="AK497" i="12"/>
  <c r="AM497" i="12" s="1"/>
  <c r="AL497" i="12"/>
  <c r="AN497" i="12" s="1"/>
  <c r="R87" i="16"/>
  <c r="U24" i="13"/>
  <c r="Y24" i="13" s="1"/>
  <c r="V24" i="13"/>
  <c r="S60" i="16"/>
  <c r="AC60" i="16" s="1"/>
  <c r="T60" i="16"/>
  <c r="AD60" i="16" s="1"/>
  <c r="AG378" i="12"/>
  <c r="AI378" i="12" s="1"/>
  <c r="AH378" i="12"/>
  <c r="AJ378" i="12" s="1"/>
  <c r="R45" i="3"/>
  <c r="AF45" i="3" s="1"/>
  <c r="W310" i="12"/>
  <c r="AA310" i="12" s="1"/>
  <c r="X310" i="12"/>
  <c r="X52" i="3"/>
  <c r="AB52" i="3" s="1"/>
  <c r="W52" i="3"/>
  <c r="AA52" i="3" s="1"/>
  <c r="AK149" i="16"/>
  <c r="AM149" i="16" s="1"/>
  <c r="AL149" i="16"/>
  <c r="AN149" i="16" s="1"/>
  <c r="AK70" i="16"/>
  <c r="AM70" i="16" s="1"/>
  <c r="AL70" i="16"/>
  <c r="AN70" i="16" s="1"/>
  <c r="X314" i="12"/>
  <c r="AB314" i="12" s="1"/>
  <c r="W314" i="12"/>
  <c r="AA314" i="12" s="1"/>
  <c r="X83" i="12"/>
  <c r="W83" i="12"/>
  <c r="AA83" i="12" s="1"/>
  <c r="AL232" i="12"/>
  <c r="AN232" i="12" s="1"/>
  <c r="AK232" i="12"/>
  <c r="AM232" i="12" s="1"/>
  <c r="AH489" i="12"/>
  <c r="AJ489" i="12" s="1"/>
  <c r="AG489" i="12"/>
  <c r="AI489" i="12" s="1"/>
  <c r="X87" i="3"/>
  <c r="W87" i="3"/>
  <c r="AA87" i="3" s="1"/>
  <c r="AH26" i="12"/>
  <c r="AJ26" i="12" s="1"/>
  <c r="AG26" i="12"/>
  <c r="AI26" i="12" s="1"/>
  <c r="S180" i="12"/>
  <c r="AC180" i="12" s="1"/>
  <c r="T180" i="12"/>
  <c r="AD180" i="12" s="1"/>
  <c r="AH21" i="14"/>
  <c r="AJ21" i="14" s="1"/>
  <c r="AG21" i="14"/>
  <c r="W59" i="16"/>
  <c r="AA59" i="16" s="1"/>
  <c r="X59" i="16"/>
  <c r="AH29" i="16"/>
  <c r="AJ29" i="16" s="1"/>
  <c r="AG29" i="16"/>
  <c r="X276" i="12"/>
  <c r="AB276" i="12" s="1"/>
  <c r="W276" i="12"/>
  <c r="AA276" i="12" s="1"/>
  <c r="W96" i="16"/>
  <c r="AA96" i="16" s="1"/>
  <c r="X96" i="16"/>
  <c r="AB96" i="16" s="1"/>
  <c r="T30" i="3"/>
  <c r="AD30" i="3" s="1"/>
  <c r="S30" i="3"/>
  <c r="U149" i="16"/>
  <c r="Y149" i="16" s="1"/>
  <c r="V149" i="16"/>
  <c r="R509" i="12"/>
  <c r="AK54" i="16"/>
  <c r="AM54" i="16" s="1"/>
  <c r="AL54" i="16"/>
  <c r="AN54" i="16" s="1"/>
  <c r="W24" i="12"/>
  <c r="AA24" i="12" s="1"/>
  <c r="X24" i="12"/>
  <c r="AB24" i="12" s="1"/>
  <c r="T58" i="16"/>
  <c r="AD58" i="16" s="1"/>
  <c r="S58" i="16"/>
  <c r="AC58" i="16" s="1"/>
  <c r="U40" i="3"/>
  <c r="Y40" i="3" s="1"/>
  <c r="V40" i="3"/>
  <c r="Z40" i="3" s="1"/>
  <c r="AK17" i="15"/>
  <c r="AM17" i="15" s="1"/>
  <c r="AL17" i="15"/>
  <c r="AN17" i="15" s="1"/>
  <c r="S42" i="16"/>
  <c r="AC42" i="16" s="1"/>
  <c r="T42" i="16"/>
  <c r="AD42" i="16" s="1"/>
  <c r="AG202" i="12"/>
  <c r="AI202" i="12" s="1"/>
  <c r="AH202" i="12"/>
  <c r="AJ202" i="12" s="1"/>
  <c r="S129" i="16"/>
  <c r="AC129" i="16" s="1"/>
  <c r="T129" i="16"/>
  <c r="AD129" i="16" s="1"/>
  <c r="R20" i="12"/>
  <c r="Q20" i="12" s="1"/>
  <c r="AE20" i="12" s="1"/>
  <c r="AK91" i="15"/>
  <c r="AM91" i="15" s="1"/>
  <c r="AL91" i="15"/>
  <c r="AN91" i="15" s="1"/>
  <c r="AL92" i="16"/>
  <c r="AN92" i="16" s="1"/>
  <c r="AK92" i="16"/>
  <c r="AM92" i="16" s="1"/>
  <c r="R18" i="14"/>
  <c r="R258" i="12"/>
  <c r="AG162" i="12"/>
  <c r="AI162" i="12" s="1"/>
  <c r="AH162" i="12"/>
  <c r="AJ162" i="12" s="1"/>
  <c r="AL13" i="3"/>
  <c r="AN13" i="3" s="1"/>
  <c r="AK13" i="3"/>
  <c r="AM13" i="3" s="1"/>
  <c r="T22" i="14"/>
  <c r="AD22" i="14" s="1"/>
  <c r="S22" i="14"/>
  <c r="AC22" i="14" s="1"/>
  <c r="R90" i="3"/>
  <c r="Q90" i="3" s="1"/>
  <c r="U31" i="12"/>
  <c r="Y31" i="12" s="1"/>
  <c r="V31" i="12"/>
  <c r="Z31" i="12" s="1"/>
  <c r="R28" i="16"/>
  <c r="X90" i="16"/>
  <c r="AB90" i="16" s="1"/>
  <c r="W90" i="16"/>
  <c r="AA90" i="16" s="1"/>
  <c r="U66" i="16"/>
  <c r="Y66" i="16" s="1"/>
  <c r="V66" i="16"/>
  <c r="AH109" i="12"/>
  <c r="AJ109" i="12" s="1"/>
  <c r="AG109" i="12"/>
  <c r="AI109" i="12" s="1"/>
  <c r="AG25" i="13"/>
  <c r="AH25" i="13"/>
  <c r="AJ25" i="13" s="1"/>
  <c r="AH376" i="12"/>
  <c r="AJ376" i="12" s="1"/>
  <c r="AG376" i="12"/>
  <c r="X175" i="12"/>
  <c r="W175" i="12"/>
  <c r="AA175" i="12" s="1"/>
  <c r="AK346" i="12"/>
  <c r="AM346" i="12" s="1"/>
  <c r="AL346" i="12"/>
  <c r="AN346" i="12" s="1"/>
  <c r="U389" i="12"/>
  <c r="Y389" i="12" s="1"/>
  <c r="V389" i="12"/>
  <c r="W16" i="12"/>
  <c r="AA16" i="12" s="1"/>
  <c r="X16" i="12"/>
  <c r="AB16" i="12" s="1"/>
  <c r="S479" i="12"/>
  <c r="T479" i="12"/>
  <c r="AD479" i="12" s="1"/>
  <c r="AH499" i="12"/>
  <c r="AJ499" i="12" s="1"/>
  <c r="AG499" i="12"/>
  <c r="AI499" i="12" s="1"/>
  <c r="U147" i="16"/>
  <c r="Y147" i="16" s="1"/>
  <c r="V147" i="16"/>
  <c r="Z147" i="16" s="1"/>
  <c r="AL33" i="3"/>
  <c r="AN33" i="3" s="1"/>
  <c r="AK33" i="3"/>
  <c r="AM33" i="3" s="1"/>
  <c r="AG68" i="16"/>
  <c r="AH68" i="16"/>
  <c r="AJ68" i="16" s="1"/>
  <c r="AK489" i="12"/>
  <c r="AM489" i="12" s="1"/>
  <c r="AL489" i="12"/>
  <c r="AN489" i="12" s="1"/>
  <c r="AK24" i="3"/>
  <c r="AM24" i="3" s="1"/>
  <c r="AL24" i="3"/>
  <c r="AN24" i="3" s="1"/>
  <c r="V500" i="12"/>
  <c r="Z500" i="12" s="1"/>
  <c r="U500" i="12"/>
  <c r="Y500" i="12" s="1"/>
  <c r="U211" i="16"/>
  <c r="Y211" i="16" s="1"/>
  <c r="V211" i="16"/>
  <c r="AL268" i="12"/>
  <c r="AN268" i="12" s="1"/>
  <c r="AK268" i="12"/>
  <c r="AM268" i="12" s="1"/>
  <c r="R7" i="15"/>
  <c r="R490" i="12"/>
  <c r="R168" i="12"/>
  <c r="AF168" i="12" s="1"/>
  <c r="AG114" i="16"/>
  <c r="AH114" i="16"/>
  <c r="AJ114" i="16" s="1"/>
  <c r="W439" i="12"/>
  <c r="AA439" i="12" s="1"/>
  <c r="X439" i="12"/>
  <c r="AB439" i="12" s="1"/>
  <c r="AH445" i="12"/>
  <c r="AJ445" i="12" s="1"/>
  <c r="AG445" i="12"/>
  <c r="AI445" i="12" s="1"/>
  <c r="S29" i="12"/>
  <c r="AC29" i="12" s="1"/>
  <c r="T29" i="12"/>
  <c r="AD29" i="12" s="1"/>
  <c r="AK14" i="3"/>
  <c r="AM14" i="3" s="1"/>
  <c r="AL14" i="3"/>
  <c r="AN14" i="3" s="1"/>
  <c r="R181" i="12"/>
  <c r="X491" i="12"/>
  <c r="W491" i="12"/>
  <c r="AA491" i="12" s="1"/>
  <c r="W497" i="12"/>
  <c r="AA497" i="12" s="1"/>
  <c r="X497" i="12"/>
  <c r="AB497" i="12" s="1"/>
  <c r="X23" i="3"/>
  <c r="AB23" i="3" s="1"/>
  <c r="W23" i="3"/>
  <c r="AA23" i="3" s="1"/>
  <c r="S134" i="16"/>
  <c r="T134" i="16"/>
  <c r="AD134" i="16" s="1"/>
  <c r="R169" i="12"/>
  <c r="V100" i="16"/>
  <c r="Z100" i="16" s="1"/>
  <c r="U100" i="16"/>
  <c r="Y100" i="16" s="1"/>
  <c r="AL67" i="12"/>
  <c r="AN67" i="12" s="1"/>
  <c r="AK67" i="12"/>
  <c r="AM67" i="12" s="1"/>
  <c r="V34" i="13"/>
  <c r="Z34" i="13" s="1"/>
  <c r="U34" i="13"/>
  <c r="Y34" i="13" s="1"/>
  <c r="V421" i="12"/>
  <c r="Z421" i="12" s="1"/>
  <c r="U421" i="12"/>
  <c r="Y421" i="12" s="1"/>
  <c r="R142" i="16"/>
  <c r="X165" i="16"/>
  <c r="W165" i="16"/>
  <c r="AA165" i="16" s="1"/>
  <c r="R51" i="12"/>
  <c r="AG301" i="12"/>
  <c r="AI301" i="12" s="1"/>
  <c r="AH301" i="12"/>
  <c r="AJ301" i="12" s="1"/>
  <c r="R156" i="12"/>
  <c r="Q156" i="12" s="1"/>
  <c r="AE156" i="12" s="1"/>
  <c r="S310" i="12"/>
  <c r="T310" i="12"/>
  <c r="AD310" i="12" s="1"/>
  <c r="R55" i="12"/>
  <c r="R457" i="12"/>
  <c r="AL114" i="12"/>
  <c r="AN114" i="12" s="1"/>
  <c r="AK114" i="12"/>
  <c r="AM114" i="12" s="1"/>
  <c r="AK15" i="15"/>
  <c r="AM15" i="15" s="1"/>
  <c r="AL15" i="15"/>
  <c r="AN15" i="15" s="1"/>
  <c r="T12" i="3"/>
  <c r="AD12" i="3" s="1"/>
  <c r="S12" i="3"/>
  <c r="AH115" i="12"/>
  <c r="AJ115" i="12" s="1"/>
  <c r="AG115" i="12"/>
  <c r="AI115" i="12" s="1"/>
  <c r="V473" i="12"/>
  <c r="Z473" i="12" s="1"/>
  <c r="U473" i="12"/>
  <c r="Y473" i="12" s="1"/>
  <c r="AL364" i="12"/>
  <c r="AN364" i="12" s="1"/>
  <c r="AK364" i="12"/>
  <c r="AM364" i="12" s="1"/>
  <c r="W26" i="14"/>
  <c r="AA26" i="14" s="1"/>
  <c r="X26" i="14"/>
  <c r="AB26" i="14" s="1"/>
  <c r="S53" i="15"/>
  <c r="AC53" i="15" s="1"/>
  <c r="T53" i="15"/>
  <c r="AD53" i="15" s="1"/>
  <c r="AG504" i="12"/>
  <c r="AI504" i="12" s="1"/>
  <c r="AH504" i="12"/>
  <c r="AJ504" i="12" s="1"/>
  <c r="X212" i="12"/>
  <c r="AB212" i="12" s="1"/>
  <c r="W212" i="12"/>
  <c r="AA212" i="12" s="1"/>
  <c r="AH95" i="16"/>
  <c r="AJ95" i="16" s="1"/>
  <c r="AG95" i="16"/>
  <c r="AI95" i="16" s="1"/>
  <c r="U14" i="13"/>
  <c r="Y14" i="13" s="1"/>
  <c r="V14" i="13"/>
  <c r="Z14" i="13" s="1"/>
  <c r="X40" i="15"/>
  <c r="W40" i="15"/>
  <c r="AA40" i="15" s="1"/>
  <c r="AL11" i="15"/>
  <c r="AN11" i="15" s="1"/>
  <c r="AK11" i="15"/>
  <c r="AM11" i="15" s="1"/>
  <c r="R56" i="16"/>
  <c r="AG452" i="12"/>
  <c r="AI452" i="12" s="1"/>
  <c r="AH452" i="12"/>
  <c r="AJ452" i="12" s="1"/>
  <c r="AG363" i="12"/>
  <c r="AI363" i="12" s="1"/>
  <c r="AH363" i="12"/>
  <c r="AJ363" i="12" s="1"/>
  <c r="V222" i="12"/>
  <c r="Z222" i="12" s="1"/>
  <c r="U222" i="12"/>
  <c r="Y222" i="12" s="1"/>
  <c r="AH100" i="15"/>
  <c r="AJ100" i="15" s="1"/>
  <c r="AG100" i="15"/>
  <c r="AL23" i="15"/>
  <c r="AN23" i="15" s="1"/>
  <c r="AK23" i="15"/>
  <c r="AM23" i="15" s="1"/>
  <c r="AK400" i="12"/>
  <c r="AM400" i="12" s="1"/>
  <c r="AL400" i="12"/>
  <c r="AN400" i="12" s="1"/>
  <c r="V89" i="15"/>
  <c r="Z89" i="15" s="1"/>
  <c r="U89" i="15"/>
  <c r="Y89" i="15" s="1"/>
  <c r="S46" i="12"/>
  <c r="AC46" i="12" s="1"/>
  <c r="T46" i="12"/>
  <c r="AD46" i="12" s="1"/>
  <c r="AK199" i="12"/>
  <c r="AM199" i="12" s="1"/>
  <c r="AL199" i="12"/>
  <c r="AN199" i="12" s="1"/>
  <c r="AL395" i="12"/>
  <c r="AN395" i="12" s="1"/>
  <c r="AK395" i="12"/>
  <c r="AM395" i="12" s="1"/>
  <c r="U311" i="12"/>
  <c r="Y311" i="12" s="1"/>
  <c r="V311" i="12"/>
  <c r="Z311" i="12" s="1"/>
  <c r="AK77" i="12"/>
  <c r="AM77" i="12" s="1"/>
  <c r="AL77" i="12"/>
  <c r="R125" i="12"/>
  <c r="AH40" i="16"/>
  <c r="AJ40" i="16" s="1"/>
  <c r="AG40" i="16"/>
  <c r="AI40" i="16" s="1"/>
  <c r="X76" i="12"/>
  <c r="AB76" i="12" s="1"/>
  <c r="W76" i="12"/>
  <c r="AA76" i="12" s="1"/>
  <c r="V175" i="12"/>
  <c r="U175" i="12"/>
  <c r="Y175" i="12" s="1"/>
  <c r="AL67" i="16"/>
  <c r="AN67" i="16" s="1"/>
  <c r="AK67" i="16"/>
  <c r="AM67" i="16" s="1"/>
  <c r="U26" i="13"/>
  <c r="Y26" i="13" s="1"/>
  <c r="V26" i="13"/>
  <c r="Z26" i="13" s="1"/>
  <c r="R44" i="14"/>
  <c r="V377" i="12"/>
  <c r="U377" i="12"/>
  <c r="Y377" i="12" s="1"/>
  <c r="AH293" i="12"/>
  <c r="AJ293" i="12" s="1"/>
  <c r="AG293" i="12"/>
  <c r="AI293" i="12" s="1"/>
  <c r="U150" i="12"/>
  <c r="Y150" i="12" s="1"/>
  <c r="V150" i="12"/>
  <c r="AG247" i="12"/>
  <c r="AI247" i="12" s="1"/>
  <c r="AH247" i="12"/>
  <c r="AJ247" i="12" s="1"/>
  <c r="W248" i="12"/>
  <c r="AA248" i="12" s="1"/>
  <c r="X248" i="12"/>
  <c r="R17" i="3"/>
  <c r="Q17" i="3" s="1"/>
  <c r="AE17" i="3" s="1"/>
  <c r="AG78" i="12"/>
  <c r="AI78" i="12" s="1"/>
  <c r="AH78" i="12"/>
  <c r="AJ78" i="12" s="1"/>
  <c r="S156" i="16"/>
  <c r="T156" i="16"/>
  <c r="AD156" i="16" s="1"/>
  <c r="U203" i="12"/>
  <c r="Y203" i="12" s="1"/>
  <c r="V203" i="12"/>
  <c r="Z203" i="12" s="1"/>
  <c r="S7" i="13"/>
  <c r="T7" i="13"/>
  <c r="AD7" i="13" s="1"/>
  <c r="X22" i="14"/>
  <c r="AB22" i="14" s="1"/>
  <c r="W22" i="14"/>
  <c r="AA22" i="14" s="1"/>
  <c r="R440" i="12"/>
  <c r="Q440" i="12" s="1"/>
  <c r="AK198" i="16"/>
  <c r="AL198" i="16"/>
  <c r="AN198" i="16" s="1"/>
  <c r="AG194" i="16"/>
  <c r="AI194" i="16" s="1"/>
  <c r="AH194" i="16"/>
  <c r="AJ194" i="16" s="1"/>
  <c r="AK137" i="16"/>
  <c r="AM137" i="16" s="1"/>
  <c r="AL137" i="16"/>
  <c r="AN137" i="16" s="1"/>
  <c r="X103" i="3"/>
  <c r="AB103" i="3" s="1"/>
  <c r="W103" i="3"/>
  <c r="AA103" i="3" s="1"/>
  <c r="U21" i="13"/>
  <c r="Y21" i="13" s="1"/>
  <c r="V21" i="13"/>
  <c r="Z21" i="13" s="1"/>
  <c r="AL315" i="12"/>
  <c r="AN315" i="12" s="1"/>
  <c r="AK315" i="12"/>
  <c r="AM315" i="12" s="1"/>
  <c r="AK60" i="15"/>
  <c r="AM60" i="15" s="1"/>
  <c r="AL60" i="15"/>
  <c r="AN60" i="15" s="1"/>
  <c r="V96" i="16"/>
  <c r="Z96" i="16" s="1"/>
  <c r="U96" i="16"/>
  <c r="Y96" i="16" s="1"/>
  <c r="R56" i="12"/>
  <c r="AL26" i="3"/>
  <c r="AN26" i="3" s="1"/>
  <c r="AK26" i="3"/>
  <c r="AM26" i="3" s="1"/>
  <c r="AK508" i="12"/>
  <c r="AM508" i="12" s="1"/>
  <c r="AL508" i="12"/>
  <c r="AN508" i="12" s="1"/>
  <c r="G98" i="8"/>
  <c r="T57" i="3"/>
  <c r="AD57" i="3" s="1"/>
  <c r="S57" i="3"/>
  <c r="AC57" i="3" s="1"/>
  <c r="AK41" i="15"/>
  <c r="AM41" i="15" s="1"/>
  <c r="AL41" i="15"/>
  <c r="AN41" i="15" s="1"/>
  <c r="AG389" i="12"/>
  <c r="AI389" i="12" s="1"/>
  <c r="AH389" i="12"/>
  <c r="AJ389" i="12" s="1"/>
  <c r="W366" i="12"/>
  <c r="AA366" i="12" s="1"/>
  <c r="X366" i="12"/>
  <c r="AB366" i="12" s="1"/>
  <c r="R295" i="12"/>
  <c r="Q295" i="12" s="1"/>
  <c r="AE295" i="12" s="1"/>
  <c r="T101" i="16"/>
  <c r="AD101" i="16" s="1"/>
  <c r="S101" i="16"/>
  <c r="AG234" i="12"/>
  <c r="AI234" i="12" s="1"/>
  <c r="AH234" i="12"/>
  <c r="AJ234" i="12" s="1"/>
  <c r="R181" i="16"/>
  <c r="S35" i="16"/>
  <c r="T35" i="16"/>
  <c r="AD35" i="16" s="1"/>
  <c r="W70" i="15"/>
  <c r="AA70" i="15" s="1"/>
  <c r="X70" i="15"/>
  <c r="AB70" i="15" s="1"/>
  <c r="AL168" i="12"/>
  <c r="AN168" i="12" s="1"/>
  <c r="AK168" i="12"/>
  <c r="AM168" i="12" s="1"/>
  <c r="AH496" i="12"/>
  <c r="AJ496" i="12" s="1"/>
  <c r="AG496" i="12"/>
  <c r="AI496" i="12" s="1"/>
  <c r="AK91" i="16"/>
  <c r="AM91" i="16" s="1"/>
  <c r="AL91" i="16"/>
  <c r="AN91" i="16" s="1"/>
  <c r="AH430" i="12"/>
  <c r="AJ430" i="12" s="1"/>
  <c r="AG430" i="12"/>
  <c r="AI430" i="12" s="1"/>
  <c r="S115" i="12"/>
  <c r="AC115" i="12" s="1"/>
  <c r="T115" i="12"/>
  <c r="AD115" i="12" s="1"/>
  <c r="AL146" i="12"/>
  <c r="AN146" i="12" s="1"/>
  <c r="AK146" i="12"/>
  <c r="AM146" i="12" s="1"/>
  <c r="W33" i="14"/>
  <c r="AA33" i="14" s="1"/>
  <c r="X33" i="14"/>
  <c r="AB33" i="14" s="1"/>
  <c r="AK279" i="12"/>
  <c r="AM279" i="12" s="1"/>
  <c r="AL279" i="12"/>
  <c r="AN279" i="12" s="1"/>
  <c r="R448" i="12"/>
  <c r="T163" i="12"/>
  <c r="AD163" i="12" s="1"/>
  <c r="S163" i="12"/>
  <c r="T24" i="3"/>
  <c r="AD24" i="3" s="1"/>
  <c r="S24" i="3"/>
  <c r="AC24" i="3" s="1"/>
  <c r="AK169" i="12"/>
  <c r="AM169" i="12" s="1"/>
  <c r="AL169" i="12"/>
  <c r="AN169" i="12" s="1"/>
  <c r="U457" i="12"/>
  <c r="Y457" i="12" s="1"/>
  <c r="V457" i="12"/>
  <c r="Z457" i="12" s="1"/>
  <c r="AG10" i="12"/>
  <c r="AI10" i="12" s="1"/>
  <c r="AH10" i="12"/>
  <c r="AJ10" i="12" s="1"/>
  <c r="U476" i="12"/>
  <c r="Y476" i="12" s="1"/>
  <c r="V476" i="12"/>
  <c r="AL75" i="12"/>
  <c r="AN75" i="12" s="1"/>
  <c r="AK75" i="12"/>
  <c r="AM75" i="12" s="1"/>
  <c r="U261" i="12"/>
  <c r="Y261" i="12" s="1"/>
  <c r="V261" i="12"/>
  <c r="Z261" i="12" s="1"/>
  <c r="S114" i="12"/>
  <c r="AC114" i="12" s="1"/>
  <c r="T114" i="12"/>
  <c r="AD114" i="12" s="1"/>
  <c r="S38" i="14"/>
  <c r="AC38" i="14" s="1"/>
  <c r="T38" i="14"/>
  <c r="AD38" i="14" s="1"/>
  <c r="V102" i="15"/>
  <c r="U102" i="15"/>
  <c r="Y102" i="15" s="1"/>
  <c r="U67" i="3"/>
  <c r="Y67" i="3" s="1"/>
  <c r="V67" i="3"/>
  <c r="T17" i="14"/>
  <c r="AD17" i="14" s="1"/>
  <c r="S17" i="14"/>
  <c r="AC17" i="14" s="1"/>
  <c r="V246" i="12"/>
  <c r="U246" i="12"/>
  <c r="Y246" i="12" s="1"/>
  <c r="S30" i="15"/>
  <c r="AC30" i="15" s="1"/>
  <c r="T30" i="15"/>
  <c r="AD30" i="15" s="1"/>
  <c r="V29" i="15"/>
  <c r="Z29" i="15" s="1"/>
  <c r="U29" i="15"/>
  <c r="Y29" i="15" s="1"/>
  <c r="X32" i="3"/>
  <c r="AB32" i="3" s="1"/>
  <c r="W32" i="3"/>
  <c r="AA32" i="3" s="1"/>
  <c r="X416" i="12"/>
  <c r="AB416" i="12" s="1"/>
  <c r="W416" i="12"/>
  <c r="AA416" i="12" s="1"/>
  <c r="S511" i="12"/>
  <c r="AC511" i="12" s="1"/>
  <c r="T511" i="12"/>
  <c r="AD511" i="12" s="1"/>
  <c r="S302" i="12"/>
  <c r="AC302" i="12" s="1"/>
  <c r="T302" i="12"/>
  <c r="AD302" i="12" s="1"/>
  <c r="U433" i="12"/>
  <c r="Y433" i="12" s="1"/>
  <c r="V433" i="12"/>
  <c r="R93" i="16"/>
  <c r="AF93" i="16" s="1"/>
  <c r="U19" i="12"/>
  <c r="Y19" i="12" s="1"/>
  <c r="V19" i="12"/>
  <c r="Z19" i="12" s="1"/>
  <c r="AG482" i="12"/>
  <c r="AH482" i="12"/>
  <c r="AJ482" i="12" s="1"/>
  <c r="AG472" i="12"/>
  <c r="AI472" i="12" s="1"/>
  <c r="AH472" i="12"/>
  <c r="AJ472" i="12" s="1"/>
  <c r="R11" i="13"/>
  <c r="AH391" i="12"/>
  <c r="AJ391" i="12" s="1"/>
  <c r="AG391" i="12"/>
  <c r="AI391" i="12" s="1"/>
  <c r="V75" i="16"/>
  <c r="Z75" i="16" s="1"/>
  <c r="U75" i="16"/>
  <c r="Y75" i="16" s="1"/>
  <c r="X16" i="14"/>
  <c r="AB16" i="14" s="1"/>
  <c r="W16" i="14"/>
  <c r="AA16" i="14" s="1"/>
  <c r="S99" i="15"/>
  <c r="AC99" i="15" s="1"/>
  <c r="T99" i="15"/>
  <c r="AD99" i="15" s="1"/>
  <c r="AG252" i="12"/>
  <c r="AI252" i="12" s="1"/>
  <c r="AH252" i="12"/>
  <c r="AJ252" i="12" s="1"/>
  <c r="W161" i="16"/>
  <c r="AA161" i="16" s="1"/>
  <c r="X161" i="16"/>
  <c r="AB161" i="16" s="1"/>
  <c r="AG343" i="12"/>
  <c r="AI343" i="12" s="1"/>
  <c r="AH343" i="12"/>
  <c r="AJ343" i="12" s="1"/>
  <c r="R79" i="3"/>
  <c r="AF79" i="3" s="1"/>
  <c r="T226" i="16"/>
  <c r="AD226" i="16" s="1"/>
  <c r="S226" i="16"/>
  <c r="W29" i="12"/>
  <c r="AA29" i="12" s="1"/>
  <c r="X29" i="12"/>
  <c r="R40" i="16"/>
  <c r="X494" i="12"/>
  <c r="W494" i="12"/>
  <c r="AA494" i="12" s="1"/>
  <c r="V96" i="3"/>
  <c r="Z96" i="3" s="1"/>
  <c r="U96" i="3"/>
  <c r="Y96" i="3" s="1"/>
  <c r="U503" i="12"/>
  <c r="Y503" i="12" s="1"/>
  <c r="V503" i="12"/>
  <c r="W41" i="15"/>
  <c r="AA41" i="15" s="1"/>
  <c r="X41" i="15"/>
  <c r="U70" i="15"/>
  <c r="Y70" i="15" s="1"/>
  <c r="V70" i="15"/>
  <c r="W203" i="16"/>
  <c r="AA203" i="16" s="1"/>
  <c r="X203" i="16"/>
  <c r="AB203" i="16" s="1"/>
  <c r="AH57" i="16"/>
  <c r="AJ57" i="16" s="1"/>
  <c r="AG57" i="16"/>
  <c r="AI57" i="16" s="1"/>
  <c r="AK239" i="12"/>
  <c r="AM239" i="12" s="1"/>
  <c r="AL239" i="12"/>
  <c r="AN239" i="12" s="1"/>
  <c r="AK93" i="3"/>
  <c r="AM93" i="3" s="1"/>
  <c r="AL93" i="3"/>
  <c r="AN93" i="3" s="1"/>
  <c r="R52" i="12"/>
  <c r="W482" i="12"/>
  <c r="AA482" i="12" s="1"/>
  <c r="X482" i="12"/>
  <c r="AL225" i="16"/>
  <c r="AN225" i="16" s="1"/>
  <c r="AK225" i="16"/>
  <c r="AM225" i="16" s="1"/>
  <c r="X24" i="14"/>
  <c r="W24" i="14"/>
  <c r="AA24" i="14" s="1"/>
  <c r="AK167" i="16"/>
  <c r="AM167" i="16" s="1"/>
  <c r="AL167" i="16"/>
  <c r="AN167" i="16" s="1"/>
  <c r="R14" i="14"/>
  <c r="U107" i="12"/>
  <c r="Y107" i="12" s="1"/>
  <c r="V107" i="12"/>
  <c r="Z107" i="12" s="1"/>
  <c r="V141" i="12"/>
  <c r="U141" i="12"/>
  <c r="Y141" i="12" s="1"/>
  <c r="U42" i="12"/>
  <c r="Y42" i="12" s="1"/>
  <c r="V42" i="12"/>
  <c r="Z42" i="12" s="1"/>
  <c r="T249" i="12"/>
  <c r="AD249" i="12" s="1"/>
  <c r="S249" i="12"/>
  <c r="AC249" i="12" s="1"/>
  <c r="R212" i="16"/>
  <c r="AL325" i="12"/>
  <c r="AN325" i="12" s="1"/>
  <c r="AK325" i="12"/>
  <c r="AM325" i="12" s="1"/>
  <c r="W89" i="15"/>
  <c r="X89" i="15"/>
  <c r="AB89" i="15" s="1"/>
  <c r="AG26" i="16"/>
  <c r="AI26" i="16" s="1"/>
  <c r="AH26" i="16"/>
  <c r="AJ26" i="16" s="1"/>
  <c r="AG487" i="12"/>
  <c r="AH487" i="12"/>
  <c r="AJ487" i="12" s="1"/>
  <c r="V41" i="16"/>
  <c r="Z41" i="16" s="1"/>
  <c r="U41" i="16"/>
  <c r="Y41" i="16" s="1"/>
  <c r="R7" i="14"/>
  <c r="AF7" i="14" s="1"/>
  <c r="AL214" i="12"/>
  <c r="AN214" i="12" s="1"/>
  <c r="AK214" i="12"/>
  <c r="AM214" i="12" s="1"/>
  <c r="T67" i="3"/>
  <c r="AD67" i="3" s="1"/>
  <c r="S67" i="3"/>
  <c r="G108" i="8"/>
  <c r="W43" i="14"/>
  <c r="AA43" i="14" s="1"/>
  <c r="X43" i="14"/>
  <c r="AB43" i="14" s="1"/>
  <c r="U192" i="16"/>
  <c r="Y192" i="16" s="1"/>
  <c r="V192" i="16"/>
  <c r="Z192" i="16" s="1"/>
  <c r="V21" i="16"/>
  <c r="Z21" i="16" s="1"/>
  <c r="U21" i="16"/>
  <c r="Y21" i="16" s="1"/>
  <c r="T395" i="12"/>
  <c r="AD395" i="12" s="1"/>
  <c r="S395" i="12"/>
  <c r="AC395" i="12" s="1"/>
  <c r="R71" i="15"/>
  <c r="R20" i="14"/>
  <c r="AH14" i="12"/>
  <c r="AJ14" i="12" s="1"/>
  <c r="AG14" i="12"/>
  <c r="AI14" i="12" s="1"/>
  <c r="AK106" i="16"/>
  <c r="AM106" i="16" s="1"/>
  <c r="AL106" i="16"/>
  <c r="AN106" i="16" s="1"/>
  <c r="X8" i="3"/>
  <c r="W8" i="3"/>
  <c r="AA8" i="3" s="1"/>
  <c r="R37" i="14"/>
  <c r="X256" i="12"/>
  <c r="AB256" i="12" s="1"/>
  <c r="W256" i="12"/>
  <c r="AA256" i="12" s="1"/>
  <c r="R328" i="12"/>
  <c r="V332" i="12"/>
  <c r="Z332" i="12" s="1"/>
  <c r="U332" i="12"/>
  <c r="Y332" i="12" s="1"/>
  <c r="AK161" i="12"/>
  <c r="AM161" i="12" s="1"/>
  <c r="AL161" i="12"/>
  <c r="AN161" i="12" s="1"/>
  <c r="S90" i="16"/>
  <c r="AC90" i="16" s="1"/>
  <c r="T90" i="16"/>
  <c r="AD90" i="16" s="1"/>
  <c r="AG104" i="16"/>
  <c r="AI104" i="16" s="1"/>
  <c r="AH104" i="16"/>
  <c r="AJ104" i="16" s="1"/>
  <c r="S15" i="13"/>
  <c r="T15" i="13"/>
  <c r="AD15" i="13" s="1"/>
  <c r="AH351" i="12"/>
  <c r="AJ351" i="12" s="1"/>
  <c r="AG351" i="12"/>
  <c r="AI351" i="12" s="1"/>
  <c r="AG339" i="12"/>
  <c r="AI339" i="12" s="1"/>
  <c r="AH339" i="12"/>
  <c r="AJ339" i="12" s="1"/>
  <c r="AK31" i="15"/>
  <c r="AM31" i="15" s="1"/>
  <c r="AL31" i="15"/>
  <c r="AN31" i="15" s="1"/>
  <c r="W55" i="16"/>
  <c r="AA55" i="16" s="1"/>
  <c r="X55" i="16"/>
  <c r="AB55" i="16" s="1"/>
  <c r="W135" i="16"/>
  <c r="AA135" i="16" s="1"/>
  <c r="X135" i="16"/>
  <c r="AB135" i="16" s="1"/>
  <c r="AL35" i="16"/>
  <c r="AN35" i="16" s="1"/>
  <c r="AK35" i="16"/>
  <c r="AM35" i="16" s="1"/>
  <c r="V108" i="12"/>
  <c r="U108" i="12"/>
  <c r="Y108" i="12" s="1"/>
  <c r="AH228" i="16"/>
  <c r="AJ228" i="16" s="1"/>
  <c r="AG228" i="16"/>
  <c r="AI228" i="16" s="1"/>
  <c r="S27" i="16"/>
  <c r="AC27" i="16" s="1"/>
  <c r="T27" i="16"/>
  <c r="T44" i="16"/>
  <c r="AD44" i="16" s="1"/>
  <c r="S44" i="16"/>
  <c r="AC44" i="16" s="1"/>
  <c r="S437" i="12"/>
  <c r="T437" i="12"/>
  <c r="AD437" i="12" s="1"/>
  <c r="R20" i="16"/>
  <c r="AH42" i="14"/>
  <c r="AJ42" i="14" s="1"/>
  <c r="AG42" i="14"/>
  <c r="AI42" i="14" s="1"/>
  <c r="AG306" i="12"/>
  <c r="AI306" i="12" s="1"/>
  <c r="AH306" i="12"/>
  <c r="AJ306" i="12" s="1"/>
  <c r="R16" i="13"/>
  <c r="AG111" i="12"/>
  <c r="AI111" i="12" s="1"/>
  <c r="AH111" i="12"/>
  <c r="AJ111" i="12" s="1"/>
  <c r="AL411" i="12"/>
  <c r="AN411" i="12" s="1"/>
  <c r="AK411" i="12"/>
  <c r="AM411" i="12" s="1"/>
  <c r="AH80" i="15"/>
  <c r="AJ80" i="15" s="1"/>
  <c r="AG80" i="15"/>
  <c r="AI80" i="15" s="1"/>
  <c r="AK438" i="12"/>
  <c r="AM438" i="12" s="1"/>
  <c r="AL438" i="12"/>
  <c r="AN438" i="12" s="1"/>
  <c r="W424" i="12"/>
  <c r="AA424" i="12" s="1"/>
  <c r="X424" i="12"/>
  <c r="AB424" i="12" s="1"/>
  <c r="AH307" i="12"/>
  <c r="AJ307" i="12" s="1"/>
  <c r="AG307" i="12"/>
  <c r="AI307" i="12" s="1"/>
  <c r="AK91" i="3"/>
  <c r="AM91" i="3" s="1"/>
  <c r="AL91" i="3"/>
  <c r="AN91" i="3" s="1"/>
  <c r="AL299" i="12"/>
  <c r="AN299" i="12" s="1"/>
  <c r="AK299" i="12"/>
  <c r="AM299" i="12" s="1"/>
  <c r="T54" i="12"/>
  <c r="AD54" i="12" s="1"/>
  <c r="S54" i="12"/>
  <c r="AL471" i="12"/>
  <c r="AN471" i="12" s="1"/>
  <c r="AK471" i="12"/>
  <c r="AM471" i="12" s="1"/>
  <c r="X249" i="12"/>
  <c r="W249" i="12"/>
  <c r="AA249" i="12" s="1"/>
  <c r="T501" i="12"/>
  <c r="AD501" i="12" s="1"/>
  <c r="S501" i="12"/>
  <c r="AC501" i="12" s="1"/>
  <c r="R394" i="12"/>
  <c r="AL397" i="12"/>
  <c r="AN397" i="12" s="1"/>
  <c r="AK397" i="12"/>
  <c r="AM397" i="12" s="1"/>
  <c r="U106" i="16"/>
  <c r="Y106" i="16" s="1"/>
  <c r="V106" i="16"/>
  <c r="R176" i="12"/>
  <c r="Q176" i="12" s="1"/>
  <c r="AE176" i="12" s="1"/>
  <c r="AG84" i="16"/>
  <c r="AH84" i="16"/>
  <c r="AJ84" i="16" s="1"/>
  <c r="U59" i="12"/>
  <c r="Y59" i="12" s="1"/>
  <c r="V59" i="12"/>
  <c r="Z59" i="12" s="1"/>
  <c r="V41" i="15"/>
  <c r="U41" i="15"/>
  <c r="Y41" i="15" s="1"/>
  <c r="S32" i="16"/>
  <c r="T32" i="16"/>
  <c r="AD32" i="16" s="1"/>
  <c r="AK330" i="12"/>
  <c r="AM330" i="12" s="1"/>
  <c r="AL330" i="12"/>
  <c r="AN330" i="12" s="1"/>
  <c r="X7" i="15"/>
  <c r="W7" i="15"/>
  <c r="AA7" i="15" s="1"/>
  <c r="T510" i="12"/>
  <c r="AD510" i="12" s="1"/>
  <c r="S510" i="12"/>
  <c r="AC510" i="12" s="1"/>
  <c r="AH98" i="12"/>
  <c r="AJ98" i="12" s="1"/>
  <c r="AG98" i="12"/>
  <c r="AI98" i="12" s="1"/>
  <c r="AK338" i="12"/>
  <c r="AM338" i="12" s="1"/>
  <c r="AL338" i="12"/>
  <c r="AN338" i="12" s="1"/>
  <c r="V237" i="12"/>
  <c r="Z237" i="12" s="1"/>
  <c r="U237" i="12"/>
  <c r="Y237" i="12" s="1"/>
  <c r="G95" i="8"/>
  <c r="S54" i="3"/>
  <c r="AC54" i="3" s="1"/>
  <c r="T54" i="3"/>
  <c r="AD54" i="3" s="1"/>
  <c r="U133" i="16"/>
  <c r="Y133" i="16" s="1"/>
  <c r="V133" i="16"/>
  <c r="T179" i="12"/>
  <c r="AD179" i="12" s="1"/>
  <c r="S179" i="12"/>
  <c r="AC179" i="12" s="1"/>
  <c r="AG235" i="12"/>
  <c r="AI235" i="12" s="1"/>
  <c r="AH235" i="12"/>
  <c r="AJ235" i="12" s="1"/>
  <c r="S77" i="15"/>
  <c r="AC77" i="15" s="1"/>
  <c r="T77" i="15"/>
  <c r="AD77" i="15" s="1"/>
  <c r="T23" i="3"/>
  <c r="AD23" i="3" s="1"/>
  <c r="S23" i="3"/>
  <c r="V22" i="16"/>
  <c r="Z22" i="16" s="1"/>
  <c r="U22" i="16"/>
  <c r="Y22" i="16" s="1"/>
  <c r="R69" i="15"/>
  <c r="AG273" i="12"/>
  <c r="AI273" i="12" s="1"/>
  <c r="AH273" i="12"/>
  <c r="AJ273" i="12" s="1"/>
  <c r="W61" i="16"/>
  <c r="AA61" i="16" s="1"/>
  <c r="X61" i="16"/>
  <c r="AB61" i="16" s="1"/>
  <c r="S223" i="16"/>
  <c r="AC223" i="16" s="1"/>
  <c r="T223" i="16"/>
  <c r="AD223" i="16" s="1"/>
  <c r="S341" i="12"/>
  <c r="T341" i="12"/>
  <c r="AD341" i="12" s="1"/>
  <c r="AK265" i="12"/>
  <c r="AM265" i="12" s="1"/>
  <c r="AL265" i="12"/>
  <c r="AN265" i="12" s="1"/>
  <c r="V27" i="14"/>
  <c r="Z27" i="14" s="1"/>
  <c r="U27" i="14"/>
  <c r="Y27" i="14" s="1"/>
  <c r="R127" i="16"/>
  <c r="AH177" i="16"/>
  <c r="AJ177" i="16" s="1"/>
  <c r="AG177" i="16"/>
  <c r="T146" i="16"/>
  <c r="AD146" i="16" s="1"/>
  <c r="S146" i="16"/>
  <c r="AC146" i="16" s="1"/>
  <c r="R365" i="12"/>
  <c r="AH53" i="16"/>
  <c r="AJ53" i="16" s="1"/>
  <c r="AG53" i="16"/>
  <c r="AI53" i="16" s="1"/>
  <c r="T203" i="16"/>
  <c r="AD203" i="16" s="1"/>
  <c r="S203" i="16"/>
  <c r="AC203" i="16" s="1"/>
  <c r="AL22" i="15"/>
  <c r="AN22" i="15" s="1"/>
  <c r="AK22" i="15"/>
  <c r="AM22" i="15" s="1"/>
  <c r="R47" i="3"/>
  <c r="AG70" i="15"/>
  <c r="AH70" i="15"/>
  <c r="AJ70" i="15" s="1"/>
  <c r="AH52" i="15"/>
  <c r="AJ52" i="15" s="1"/>
  <c r="AG52" i="15"/>
  <c r="AI52" i="15" s="1"/>
  <c r="U224" i="16"/>
  <c r="Y224" i="16" s="1"/>
  <c r="V224" i="16"/>
  <c r="W88" i="3"/>
  <c r="AA88" i="3" s="1"/>
  <c r="X88" i="3"/>
  <c r="AB88" i="3" s="1"/>
  <c r="R15" i="3"/>
  <c r="AG413" i="12"/>
  <c r="AI413" i="12" s="1"/>
  <c r="AH413" i="12"/>
  <c r="AJ413" i="12" s="1"/>
  <c r="R423" i="12"/>
  <c r="AL141" i="16"/>
  <c r="AN141" i="16" s="1"/>
  <c r="AK141" i="16"/>
  <c r="AM141" i="16" s="1"/>
  <c r="R384" i="12"/>
  <c r="U220" i="12"/>
  <c r="Y220" i="12" s="1"/>
  <c r="V220" i="12"/>
  <c r="T169" i="16"/>
  <c r="AD169" i="16" s="1"/>
  <c r="S169" i="16"/>
  <c r="X473" i="12"/>
  <c r="W473" i="12"/>
  <c r="AA473" i="12" s="1"/>
  <c r="T201" i="12"/>
  <c r="AD201" i="12" s="1"/>
  <c r="S201" i="12"/>
  <c r="AC201" i="12" s="1"/>
  <c r="V132" i="12"/>
  <c r="Z132" i="12" s="1"/>
  <c r="U132" i="12"/>
  <c r="Y132" i="12" s="1"/>
  <c r="X91" i="12"/>
  <c r="AB91" i="12" s="1"/>
  <c r="W91" i="12"/>
  <c r="AA91" i="12" s="1"/>
  <c r="AL365" i="12"/>
  <c r="AN365" i="12" s="1"/>
  <c r="AK365" i="12"/>
  <c r="AM365" i="12" s="1"/>
  <c r="AH202" i="16"/>
  <c r="AJ202" i="16" s="1"/>
  <c r="AG202" i="16"/>
  <c r="AI202" i="16" s="1"/>
  <c r="U118" i="16"/>
  <c r="Y118" i="16" s="1"/>
  <c r="V118" i="16"/>
  <c r="Z118" i="16" s="1"/>
  <c r="R214" i="12"/>
  <c r="T127" i="12"/>
  <c r="AD127" i="12" s="1"/>
  <c r="S127" i="12"/>
  <c r="AC127" i="12" s="1"/>
  <c r="X101" i="3"/>
  <c r="AB101" i="3" s="1"/>
  <c r="W101" i="3"/>
  <c r="AA101" i="3" s="1"/>
  <c r="AK21" i="14"/>
  <c r="AM21" i="14" s="1"/>
  <c r="AL21" i="14"/>
  <c r="AN21" i="14" s="1"/>
  <c r="AH130" i="12"/>
  <c r="AJ130" i="12" s="1"/>
  <c r="AG130" i="12"/>
  <c r="V27" i="13"/>
  <c r="Z27" i="13" s="1"/>
  <c r="U27" i="13"/>
  <c r="Y27" i="13" s="1"/>
  <c r="S371" i="12"/>
  <c r="T371" i="12"/>
  <c r="AD371" i="12" s="1"/>
  <c r="R238" i="12"/>
  <c r="R89" i="15"/>
  <c r="AH144" i="16"/>
  <c r="AJ144" i="16" s="1"/>
  <c r="AG144" i="16"/>
  <c r="R12" i="14"/>
  <c r="R198" i="16"/>
  <c r="V95" i="3"/>
  <c r="Z95" i="3" s="1"/>
  <c r="U95" i="3"/>
  <c r="Y95" i="3" s="1"/>
  <c r="W88" i="15"/>
  <c r="AA88" i="15" s="1"/>
  <c r="X88" i="15"/>
  <c r="AB88" i="15" s="1"/>
  <c r="AH7" i="13"/>
  <c r="AJ7" i="13" s="1"/>
  <c r="AG7" i="13"/>
  <c r="U348" i="12"/>
  <c r="Y348" i="12" s="1"/>
  <c r="V348" i="12"/>
  <c r="R279" i="12"/>
  <c r="S174" i="16"/>
  <c r="T174" i="16"/>
  <c r="AD174" i="16" s="1"/>
  <c r="V13" i="15"/>
  <c r="U13" i="15"/>
  <c r="Y13" i="15" s="1"/>
  <c r="W192" i="12"/>
  <c r="AA192" i="12" s="1"/>
  <c r="X192" i="12"/>
  <c r="AB192" i="12" s="1"/>
  <c r="AL441" i="12"/>
  <c r="AN441" i="12" s="1"/>
  <c r="AK441" i="12"/>
  <c r="AM441" i="12" s="1"/>
  <c r="AH330" i="12"/>
  <c r="AJ330" i="12" s="1"/>
  <c r="AG330" i="12"/>
  <c r="AI330" i="12" s="1"/>
  <c r="AK350" i="12"/>
  <c r="AM350" i="12" s="1"/>
  <c r="AL350" i="12"/>
  <c r="AN350" i="12" s="1"/>
  <c r="AL278" i="12"/>
  <c r="AN278" i="12" s="1"/>
  <c r="AK278" i="12"/>
  <c r="AM278" i="12" s="1"/>
  <c r="T194" i="12"/>
  <c r="AD194" i="12" s="1"/>
  <c r="S194" i="12"/>
  <c r="AH16" i="13"/>
  <c r="AJ16" i="13" s="1"/>
  <c r="AG16" i="13"/>
  <c r="AI16" i="13" s="1"/>
  <c r="R91" i="15"/>
  <c r="AK84" i="12"/>
  <c r="AM84" i="12" s="1"/>
  <c r="AL84" i="12"/>
  <c r="AN84" i="12" s="1"/>
  <c r="U132" i="16"/>
  <c r="Y132" i="16" s="1"/>
  <c r="V132" i="16"/>
  <c r="Z132" i="16" s="1"/>
  <c r="R508" i="12"/>
  <c r="AL99" i="12"/>
  <c r="AN99" i="12" s="1"/>
  <c r="AK99" i="12"/>
  <c r="AM99" i="12" s="1"/>
  <c r="T465" i="12"/>
  <c r="AD465" i="12" s="1"/>
  <c r="S465" i="12"/>
  <c r="AC465" i="12" s="1"/>
  <c r="U87" i="3"/>
  <c r="V87" i="3"/>
  <c r="Z87" i="3" s="1"/>
  <c r="R49" i="16"/>
  <c r="AG402" i="12"/>
  <c r="AI402" i="12" s="1"/>
  <c r="AH402" i="12"/>
  <c r="AJ402" i="12" s="1"/>
  <c r="X92" i="3"/>
  <c r="W92" i="3"/>
  <c r="AA92" i="3" s="1"/>
  <c r="S275" i="12"/>
  <c r="AC275" i="12" s="1"/>
  <c r="T275" i="12"/>
  <c r="AD275" i="12" s="1"/>
  <c r="AG8" i="15"/>
  <c r="AI8" i="15" s="1"/>
  <c r="AH8" i="15"/>
  <c r="AJ8" i="15" s="1"/>
  <c r="W88" i="12"/>
  <c r="AA88" i="12" s="1"/>
  <c r="X88" i="12"/>
  <c r="AB88" i="12" s="1"/>
  <c r="AG319" i="12"/>
  <c r="AH319" i="12"/>
  <c r="AJ319" i="12" s="1"/>
  <c r="V98" i="16"/>
  <c r="U98" i="16"/>
  <c r="Y98" i="16" s="1"/>
  <c r="AG509" i="12"/>
  <c r="AI509" i="12" s="1"/>
  <c r="AH509" i="12"/>
  <c r="AJ509" i="12" s="1"/>
  <c r="AH134" i="12"/>
  <c r="AJ134" i="12" s="1"/>
  <c r="AG134" i="12"/>
  <c r="AI134" i="12" s="1"/>
  <c r="T124" i="12"/>
  <c r="AD124" i="12" s="1"/>
  <c r="S124" i="12"/>
  <c r="AL109" i="12"/>
  <c r="AN109" i="12" s="1"/>
  <c r="AK109" i="12"/>
  <c r="AM109" i="12" s="1"/>
  <c r="W133" i="16"/>
  <c r="AA133" i="16" s="1"/>
  <c r="X133" i="16"/>
  <c r="V164" i="12"/>
  <c r="Z164" i="12" s="1"/>
  <c r="U164" i="12"/>
  <c r="Y164" i="12" s="1"/>
  <c r="AK17" i="3"/>
  <c r="AM17" i="3" s="1"/>
  <c r="AL17" i="3"/>
  <c r="AN17" i="3" s="1"/>
  <c r="AG217" i="16"/>
  <c r="AI217" i="16" s="1"/>
  <c r="AH217" i="16"/>
  <c r="AJ217" i="16" s="1"/>
  <c r="U100" i="3"/>
  <c r="Y100" i="3" s="1"/>
  <c r="V100" i="3"/>
  <c r="Z100" i="3" s="1"/>
  <c r="W330" i="12"/>
  <c r="AA330" i="12" s="1"/>
  <c r="X330" i="12"/>
  <c r="AB330" i="12" s="1"/>
  <c r="R7" i="12"/>
  <c r="U309" i="12"/>
  <c r="Y309" i="12" s="1"/>
  <c r="V309" i="12"/>
  <c r="Z309" i="12" s="1"/>
  <c r="V324" i="12"/>
  <c r="Z324" i="12" s="1"/>
  <c r="U324" i="12"/>
  <c r="Y324" i="12" s="1"/>
  <c r="AK22" i="12"/>
  <c r="AM22" i="12" s="1"/>
  <c r="AL22" i="12"/>
  <c r="AN22" i="12" s="1"/>
  <c r="X64" i="16"/>
  <c r="AB64" i="16" s="1"/>
  <c r="W64" i="16"/>
  <c r="AA64" i="16" s="1"/>
  <c r="R51" i="3"/>
  <c r="AG192" i="12"/>
  <c r="AI192" i="12" s="1"/>
  <c r="AH192" i="12"/>
  <c r="AJ192" i="12" s="1"/>
  <c r="S40" i="12"/>
  <c r="T40" i="12"/>
  <c r="AD40" i="12" s="1"/>
  <c r="U243" i="12"/>
  <c r="Y243" i="12" s="1"/>
  <c r="V243" i="12"/>
  <c r="Z243" i="12" s="1"/>
  <c r="AL124" i="12"/>
  <c r="AN124" i="12" s="1"/>
  <c r="AK124" i="12"/>
  <c r="AM124" i="12" s="1"/>
  <c r="T190" i="16"/>
  <c r="AD190" i="16" s="1"/>
  <c r="S190" i="16"/>
  <c r="AC190" i="16" s="1"/>
  <c r="AK143" i="12"/>
  <c r="AM143" i="12" s="1"/>
  <c r="AL143" i="12"/>
  <c r="AN143" i="12" s="1"/>
  <c r="AK101" i="16"/>
  <c r="AM101" i="16" s="1"/>
  <c r="AL101" i="16"/>
  <c r="AN101" i="16" s="1"/>
  <c r="X96" i="15"/>
  <c r="AB96" i="15" s="1"/>
  <c r="W96" i="15"/>
  <c r="AA96" i="15" s="1"/>
  <c r="T108" i="12"/>
  <c r="AD108" i="12" s="1"/>
  <c r="S108" i="12"/>
  <c r="AL39" i="16"/>
  <c r="AN39" i="16" s="1"/>
  <c r="AK39" i="16"/>
  <c r="AM39" i="16" s="1"/>
  <c r="W188" i="12"/>
  <c r="AA188" i="12" s="1"/>
  <c r="X188" i="12"/>
  <c r="AB188" i="12" s="1"/>
  <c r="R130" i="16"/>
  <c r="AF130" i="16" s="1"/>
  <c r="S140" i="16"/>
  <c r="AC140" i="16" s="1"/>
  <c r="T140" i="16"/>
  <c r="AD140" i="16" s="1"/>
  <c r="X72" i="15"/>
  <c r="W72" i="15"/>
  <c r="AA72" i="15" s="1"/>
  <c r="V27" i="3"/>
  <c r="Z27" i="3" s="1"/>
  <c r="U27" i="3"/>
  <c r="Y27" i="3" s="1"/>
  <c r="R60" i="12"/>
  <c r="V17" i="15"/>
  <c r="U17" i="15"/>
  <c r="Y17" i="15" s="1"/>
  <c r="X22" i="15"/>
  <c r="AB22" i="15" s="1"/>
  <c r="W22" i="15"/>
  <c r="AA22" i="15" s="1"/>
  <c r="X127" i="16"/>
  <c r="AB127" i="16" s="1"/>
  <c r="W127" i="16"/>
  <c r="AA127" i="16" s="1"/>
  <c r="AK99" i="16"/>
  <c r="AM99" i="16" s="1"/>
  <c r="AL99" i="16"/>
  <c r="AN99" i="16" s="1"/>
  <c r="AK82" i="15"/>
  <c r="AM82" i="15" s="1"/>
  <c r="AL82" i="15"/>
  <c r="AN82" i="15" s="1"/>
  <c r="W145" i="12"/>
  <c r="AA145" i="12" s="1"/>
  <c r="X145" i="12"/>
  <c r="AB145" i="12" s="1"/>
  <c r="AL355" i="12"/>
  <c r="AN355" i="12" s="1"/>
  <c r="AK355" i="12"/>
  <c r="AM355" i="12" s="1"/>
  <c r="R75" i="15"/>
  <c r="R454" i="12"/>
  <c r="R315" i="12"/>
  <c r="X129" i="16"/>
  <c r="AB129" i="16" s="1"/>
  <c r="W129" i="16"/>
  <c r="AA129" i="16" s="1"/>
  <c r="R129" i="12"/>
  <c r="X169" i="16"/>
  <c r="W169" i="16"/>
  <c r="AA169" i="16" s="1"/>
  <c r="V249" i="12"/>
  <c r="U249" i="12"/>
  <c r="Y249" i="12" s="1"/>
  <c r="U27" i="15"/>
  <c r="Y27" i="15" s="1"/>
  <c r="V27" i="15"/>
  <c r="Z27" i="15" s="1"/>
  <c r="R23" i="15"/>
  <c r="R25" i="3"/>
  <c r="R48" i="3"/>
  <c r="X49" i="15"/>
  <c r="AB49" i="15" s="1"/>
  <c r="W49" i="15"/>
  <c r="AA49" i="15" s="1"/>
  <c r="AH325" i="12"/>
  <c r="AJ325" i="12" s="1"/>
  <c r="AG325" i="12"/>
  <c r="AI325" i="12" s="1"/>
  <c r="U144" i="16"/>
  <c r="Y144" i="16" s="1"/>
  <c r="V144" i="16"/>
  <c r="Z144" i="16" s="1"/>
  <c r="AG403" i="12"/>
  <c r="AI403" i="12" s="1"/>
  <c r="AH403" i="12"/>
  <c r="AJ403" i="12" s="1"/>
  <c r="W450" i="12"/>
  <c r="AA450" i="12" s="1"/>
  <c r="X450" i="12"/>
  <c r="S81" i="16"/>
  <c r="T81" i="16"/>
  <c r="AD81" i="16" s="1"/>
  <c r="AL151" i="12"/>
  <c r="AN151" i="12" s="1"/>
  <c r="AK151" i="12"/>
  <c r="AM151" i="12" s="1"/>
  <c r="R22" i="3"/>
  <c r="AG79" i="12"/>
  <c r="AI79" i="12" s="1"/>
  <c r="AH79" i="12"/>
  <c r="AJ79" i="12" s="1"/>
  <c r="R122" i="12"/>
  <c r="AG429" i="12"/>
  <c r="AI429" i="12" s="1"/>
  <c r="AH429" i="12"/>
  <c r="AJ429" i="12" s="1"/>
  <c r="S177" i="12"/>
  <c r="T177" i="12"/>
  <c r="AD177" i="12" s="1"/>
  <c r="AH53" i="12"/>
  <c r="AJ53" i="12" s="1"/>
  <c r="AG53" i="12"/>
  <c r="AI53" i="12" s="1"/>
  <c r="V87" i="12"/>
  <c r="Z87" i="12" s="1"/>
  <c r="U87" i="12"/>
  <c r="Y87" i="12" s="1"/>
  <c r="U366" i="12"/>
  <c r="Y366" i="12" s="1"/>
  <c r="V366" i="12"/>
  <c r="Z366" i="12" s="1"/>
  <c r="AH126" i="12"/>
  <c r="AJ126" i="12" s="1"/>
  <c r="AG126" i="12"/>
  <c r="AI126" i="12" s="1"/>
  <c r="AL31" i="13"/>
  <c r="AN31" i="13" s="1"/>
  <c r="AK31" i="13"/>
  <c r="AM31" i="13" s="1"/>
  <c r="V63" i="16"/>
  <c r="Z63" i="16" s="1"/>
  <c r="U63" i="16"/>
  <c r="Y63" i="16" s="1"/>
  <c r="W82" i="12"/>
  <c r="AA82" i="12" s="1"/>
  <c r="X82" i="12"/>
  <c r="W66" i="3"/>
  <c r="AA66" i="3" s="1"/>
  <c r="X66" i="3"/>
  <c r="AB66" i="3" s="1"/>
  <c r="X427" i="12"/>
  <c r="W427" i="12"/>
  <c r="AA427" i="12" s="1"/>
  <c r="U82" i="15"/>
  <c r="Y82" i="15" s="1"/>
  <c r="V82" i="15"/>
  <c r="Z82" i="15" s="1"/>
  <c r="U397" i="12"/>
  <c r="Y397" i="12" s="1"/>
  <c r="V397" i="12"/>
  <c r="AG85" i="15"/>
  <c r="AI85" i="15" s="1"/>
  <c r="AH85" i="15"/>
  <c r="AJ85" i="15" s="1"/>
  <c r="X237" i="12"/>
  <c r="AB237" i="12" s="1"/>
  <c r="W237" i="12"/>
  <c r="AA237" i="12" s="1"/>
  <c r="X101" i="16"/>
  <c r="AB101" i="16" s="1"/>
  <c r="W101" i="16"/>
  <c r="AA101" i="16" s="1"/>
  <c r="W131" i="12"/>
  <c r="AA131" i="12" s="1"/>
  <c r="X131" i="12"/>
  <c r="AB131" i="12" s="1"/>
  <c r="AG21" i="13"/>
  <c r="AI21" i="13" s="1"/>
  <c r="AH21" i="13"/>
  <c r="AJ21" i="13" s="1"/>
  <c r="S76" i="12"/>
  <c r="AC76" i="12" s="1"/>
  <c r="T76" i="12"/>
  <c r="AD76" i="12" s="1"/>
  <c r="AK499" i="12"/>
  <c r="AM499" i="12" s="1"/>
  <c r="AL499" i="12"/>
  <c r="AN499" i="12" s="1"/>
  <c r="AL126" i="12"/>
  <c r="AN126" i="12" s="1"/>
  <c r="AK126" i="12"/>
  <c r="AM126" i="12" s="1"/>
  <c r="AL72" i="15"/>
  <c r="AN72" i="15" s="1"/>
  <c r="AK72" i="15"/>
  <c r="AM72" i="15" s="1"/>
  <c r="U123" i="12"/>
  <c r="Y123" i="12" s="1"/>
  <c r="V123" i="12"/>
  <c r="Z123" i="12" s="1"/>
  <c r="R15" i="14"/>
  <c r="W324" i="12"/>
  <c r="AA324" i="12" s="1"/>
  <c r="X324" i="12"/>
  <c r="AB324" i="12" s="1"/>
  <c r="S321" i="12"/>
  <c r="AC321" i="12" s="1"/>
  <c r="T321" i="12"/>
  <c r="AD321" i="12" s="1"/>
  <c r="R34" i="12"/>
  <c r="AG450" i="12"/>
  <c r="AI450" i="12" s="1"/>
  <c r="AH450" i="12"/>
  <c r="AJ450" i="12" s="1"/>
  <c r="U59" i="3"/>
  <c r="Y59" i="3" s="1"/>
  <c r="V59" i="3"/>
  <c r="Z59" i="3" s="1"/>
  <c r="W21" i="14"/>
  <c r="AA21" i="14" s="1"/>
  <c r="X21" i="14"/>
  <c r="S180" i="16"/>
  <c r="T180" i="16"/>
  <c r="AD180" i="16" s="1"/>
  <c r="V17" i="3"/>
  <c r="Z17" i="3" s="1"/>
  <c r="U17" i="3"/>
  <c r="Y17" i="3" s="1"/>
  <c r="U99" i="12"/>
  <c r="Y99" i="12" s="1"/>
  <c r="V99" i="12"/>
  <c r="Z99" i="12" s="1"/>
  <c r="W150" i="12"/>
  <c r="AA150" i="12" s="1"/>
  <c r="X150" i="12"/>
  <c r="AK150" i="12"/>
  <c r="AM150" i="12" s="1"/>
  <c r="AL150" i="12"/>
  <c r="AN150" i="12" s="1"/>
  <c r="AH101" i="12"/>
  <c r="AJ101" i="12" s="1"/>
  <c r="AG101" i="12"/>
  <c r="AI101" i="12" s="1"/>
  <c r="AK391" i="12"/>
  <c r="AL391" i="12"/>
  <c r="AN391" i="12" s="1"/>
  <c r="R46" i="16"/>
  <c r="AH35" i="13"/>
  <c r="AJ35" i="13" s="1"/>
  <c r="AG35" i="13"/>
  <c r="W26" i="16"/>
  <c r="AA26" i="16" s="1"/>
  <c r="X26" i="16"/>
  <c r="AB26" i="16" s="1"/>
  <c r="AK412" i="12"/>
  <c r="AM412" i="12" s="1"/>
  <c r="AL412" i="12"/>
  <c r="AN412" i="12" s="1"/>
  <c r="W116" i="12"/>
  <c r="AA116" i="12" s="1"/>
  <c r="X116" i="12"/>
  <c r="AB116" i="12" s="1"/>
  <c r="T162" i="16"/>
  <c r="AD162" i="16" s="1"/>
  <c r="S162" i="16"/>
  <c r="T339" i="12"/>
  <c r="AD339" i="12" s="1"/>
  <c r="S339" i="12"/>
  <c r="AC339" i="12" s="1"/>
  <c r="R37" i="12"/>
  <c r="S94" i="15"/>
  <c r="AC94" i="15" s="1"/>
  <c r="T94" i="15"/>
  <c r="AD94" i="15" s="1"/>
  <c r="X39" i="16"/>
  <c r="W39" i="16"/>
  <c r="AA39" i="16" s="1"/>
  <c r="W179" i="12"/>
  <c r="AA179" i="12" s="1"/>
  <c r="X179" i="12"/>
  <c r="AL163" i="12"/>
  <c r="AN163" i="12" s="1"/>
  <c r="AK163" i="12"/>
  <c r="AM163" i="12" s="1"/>
  <c r="X436" i="12"/>
  <c r="AB436" i="12" s="1"/>
  <c r="W436" i="12"/>
  <c r="AA436" i="12" s="1"/>
  <c r="U22" i="12"/>
  <c r="Y22" i="12" s="1"/>
  <c r="V22" i="12"/>
  <c r="U25" i="16"/>
  <c r="Y25" i="16" s="1"/>
  <c r="V25" i="16"/>
  <c r="Z25" i="16" s="1"/>
  <c r="X9" i="15"/>
  <c r="AB9" i="15" s="1"/>
  <c r="W9" i="15"/>
  <c r="AA9" i="15" s="1"/>
  <c r="W405" i="12"/>
  <c r="AA405" i="12" s="1"/>
  <c r="X405" i="12"/>
  <c r="AB405" i="12" s="1"/>
  <c r="V169" i="16"/>
  <c r="U169" i="16"/>
  <c r="Y169" i="16" s="1"/>
  <c r="X79" i="12"/>
  <c r="W79" i="12"/>
  <c r="AA79" i="12" s="1"/>
  <c r="AG91" i="12"/>
  <c r="AI91" i="12" s="1"/>
  <c r="AH91" i="12"/>
  <c r="AJ91" i="12" s="1"/>
  <c r="R218" i="12"/>
  <c r="R213" i="16"/>
  <c r="S77" i="3"/>
  <c r="AC77" i="3" s="1"/>
  <c r="G118" i="8"/>
  <c r="T77" i="3"/>
  <c r="AD77" i="3" s="1"/>
  <c r="AG57" i="12"/>
  <c r="AI57" i="12" s="1"/>
  <c r="AH57" i="12"/>
  <c r="AJ57" i="12" s="1"/>
  <c r="AL218" i="16"/>
  <c r="AN218" i="16" s="1"/>
  <c r="AK218" i="16"/>
  <c r="AM218" i="16" s="1"/>
  <c r="W28" i="16"/>
  <c r="AA28" i="16" s="1"/>
  <c r="X28" i="16"/>
  <c r="AB28" i="16" s="1"/>
  <c r="S282" i="12"/>
  <c r="AC282" i="12" s="1"/>
  <c r="T282" i="12"/>
  <c r="AD282" i="12" s="1"/>
  <c r="AH80" i="12"/>
  <c r="AJ80" i="12" s="1"/>
  <c r="AG80" i="12"/>
  <c r="V187" i="16"/>
  <c r="U187" i="16"/>
  <c r="Y187" i="16" s="1"/>
  <c r="U56" i="16"/>
  <c r="Y56" i="16" s="1"/>
  <c r="V56" i="16"/>
  <c r="R16" i="15"/>
  <c r="R151" i="12"/>
  <c r="Q151" i="12" s="1"/>
  <c r="AE151" i="12" s="1"/>
  <c r="AG53" i="15"/>
  <c r="AI53" i="15" s="1"/>
  <c r="AH53" i="15"/>
  <c r="AJ53" i="15" s="1"/>
  <c r="X192" i="16"/>
  <c r="AB192" i="16" s="1"/>
  <c r="W192" i="16"/>
  <c r="AA192" i="16" s="1"/>
  <c r="V504" i="12"/>
  <c r="Z504" i="12" s="1"/>
  <c r="U504" i="12"/>
  <c r="Y504" i="12" s="1"/>
  <c r="T25" i="15"/>
  <c r="AD25" i="15" s="1"/>
  <c r="S25" i="15"/>
  <c r="AC25" i="15" s="1"/>
  <c r="R336" i="12"/>
  <c r="AH65" i="16"/>
  <c r="AJ65" i="16" s="1"/>
  <c r="AG65" i="16"/>
  <c r="AI65" i="16" s="1"/>
  <c r="W82" i="15"/>
  <c r="AA82" i="15" s="1"/>
  <c r="X82" i="15"/>
  <c r="AB82" i="15" s="1"/>
  <c r="W43" i="3"/>
  <c r="AA43" i="3" s="1"/>
  <c r="X43" i="3"/>
  <c r="S187" i="16"/>
  <c r="AC187" i="16" s="1"/>
  <c r="T187" i="16"/>
  <c r="AD187" i="16" s="1"/>
  <c r="X168" i="16"/>
  <c r="W168" i="16"/>
  <c r="AA168" i="16" s="1"/>
  <c r="AG464" i="12"/>
  <c r="AH464" i="12"/>
  <c r="AJ464" i="12" s="1"/>
  <c r="AL108" i="16"/>
  <c r="AN108" i="16" s="1"/>
  <c r="AK108" i="16"/>
  <c r="AM108" i="16" s="1"/>
  <c r="S265" i="12"/>
  <c r="AC265" i="12" s="1"/>
  <c r="T265" i="12"/>
  <c r="AD265" i="12" s="1"/>
  <c r="X37" i="3"/>
  <c r="AB37" i="3" s="1"/>
  <c r="W37" i="3"/>
  <c r="AA37" i="3" s="1"/>
  <c r="AG48" i="12"/>
  <c r="AI48" i="12" s="1"/>
  <c r="AH48" i="12"/>
  <c r="AJ48" i="12" s="1"/>
  <c r="X190" i="16"/>
  <c r="AB190" i="16" s="1"/>
  <c r="W190" i="16"/>
  <c r="AA190" i="16" s="1"/>
  <c r="W11" i="14"/>
  <c r="AA11" i="14" s="1"/>
  <c r="X11" i="14"/>
  <c r="AG89" i="12"/>
  <c r="AI89" i="12" s="1"/>
  <c r="AH89" i="12"/>
  <c r="AJ89" i="12" s="1"/>
  <c r="T303" i="12"/>
  <c r="AD303" i="12" s="1"/>
  <c r="S303" i="12"/>
  <c r="S18" i="13"/>
  <c r="T18" i="13"/>
  <c r="AD18" i="13" s="1"/>
  <c r="AK390" i="12"/>
  <c r="AM390" i="12" s="1"/>
  <c r="AL390" i="12"/>
  <c r="AN390" i="12" s="1"/>
  <c r="R27" i="14"/>
  <c r="X26" i="13"/>
  <c r="AB26" i="13" s="1"/>
  <c r="W26" i="13"/>
  <c r="AA26" i="13" s="1"/>
  <c r="AH14" i="15"/>
  <c r="AJ14" i="15" s="1"/>
  <c r="AG14" i="15"/>
  <c r="AI14" i="15" s="1"/>
  <c r="W64" i="3"/>
  <c r="AA64" i="3" s="1"/>
  <c r="X64" i="3"/>
  <c r="AB64" i="3" s="1"/>
  <c r="AK344" i="12"/>
  <c r="AM344" i="12" s="1"/>
  <c r="AL344" i="12"/>
  <c r="AN344" i="12" s="1"/>
  <c r="T352" i="12"/>
  <c r="AD352" i="12" s="1"/>
  <c r="S352" i="12"/>
  <c r="AC352" i="12" s="1"/>
  <c r="AG459" i="12"/>
  <c r="AI459" i="12" s="1"/>
  <c r="AH459" i="12"/>
  <c r="AJ459" i="12" s="1"/>
  <c r="AK448" i="12"/>
  <c r="AM448" i="12" s="1"/>
  <c r="AL448" i="12"/>
  <c r="AN448" i="12" s="1"/>
  <c r="W158" i="12"/>
  <c r="AA158" i="12" s="1"/>
  <c r="X158" i="12"/>
  <c r="AB158" i="12" s="1"/>
  <c r="X321" i="12"/>
  <c r="W321" i="12"/>
  <c r="AA321" i="12" s="1"/>
  <c r="U217" i="16"/>
  <c r="Y217" i="16" s="1"/>
  <c r="V217" i="16"/>
  <c r="Z217" i="16" s="1"/>
  <c r="AK61" i="3"/>
  <c r="AM61" i="3" s="1"/>
  <c r="AL61" i="3"/>
  <c r="AN61" i="3" s="1"/>
  <c r="W98" i="16"/>
  <c r="AA98" i="16" s="1"/>
  <c r="X98" i="16"/>
  <c r="X108" i="12"/>
  <c r="W108" i="12"/>
  <c r="AA108" i="12" s="1"/>
  <c r="AG369" i="12"/>
  <c r="AI369" i="12" s="1"/>
  <c r="AH369" i="12"/>
  <c r="AJ369" i="12" s="1"/>
  <c r="W75" i="16"/>
  <c r="AA75" i="16" s="1"/>
  <c r="X75" i="16"/>
  <c r="AB75" i="16" s="1"/>
  <c r="R34" i="15"/>
  <c r="AL49" i="16"/>
  <c r="AN49" i="16" s="1"/>
  <c r="AK49" i="16"/>
  <c r="AM49" i="16" s="1"/>
  <c r="V35" i="14"/>
  <c r="Z35" i="14" s="1"/>
  <c r="U35" i="14"/>
  <c r="Y35" i="14" s="1"/>
  <c r="R79" i="12"/>
  <c r="AG55" i="12"/>
  <c r="AI55" i="12" s="1"/>
  <c r="AH55" i="12"/>
  <c r="AJ55" i="12" s="1"/>
  <c r="X456" i="12"/>
  <c r="AB456" i="12" s="1"/>
  <c r="W456" i="12"/>
  <c r="AA456" i="12" s="1"/>
  <c r="R67" i="3"/>
  <c r="AG143" i="12"/>
  <c r="AI143" i="12" s="1"/>
  <c r="AH143" i="12"/>
  <c r="AJ143" i="12" s="1"/>
  <c r="V108" i="16"/>
  <c r="Z108" i="16" s="1"/>
  <c r="U108" i="16"/>
  <c r="Y108" i="16" s="1"/>
  <c r="W279" i="12"/>
  <c r="AA279" i="12" s="1"/>
  <c r="X279" i="12"/>
  <c r="W33" i="16"/>
  <c r="AA33" i="16" s="1"/>
  <c r="X33" i="16"/>
  <c r="AB33" i="16" s="1"/>
  <c r="U99" i="16"/>
  <c r="Y99" i="16" s="1"/>
  <c r="V99" i="16"/>
  <c r="Z99" i="16" s="1"/>
  <c r="AG507" i="12"/>
  <c r="AI507" i="12" s="1"/>
  <c r="AH507" i="12"/>
  <c r="AJ507" i="12" s="1"/>
  <c r="T137" i="16"/>
  <c r="AD137" i="16" s="1"/>
  <c r="S137" i="16"/>
  <c r="AK104" i="12"/>
  <c r="AM104" i="12" s="1"/>
  <c r="AL104" i="12"/>
  <c r="AN104" i="12" s="1"/>
  <c r="S63" i="3"/>
  <c r="AC63" i="3" s="1"/>
  <c r="T63" i="3"/>
  <c r="AD63" i="3" s="1"/>
  <c r="G104" i="8"/>
  <c r="U22" i="3"/>
  <c r="Y22" i="3" s="1"/>
  <c r="V22" i="3"/>
  <c r="Z22" i="3" s="1"/>
  <c r="R476" i="12"/>
  <c r="V44" i="14"/>
  <c r="Z44" i="14" s="1"/>
  <c r="U44" i="14"/>
  <c r="Y44" i="14" s="1"/>
  <c r="X35" i="13"/>
  <c r="AB35" i="13" s="1"/>
  <c r="W35" i="13"/>
  <c r="AA35" i="13" s="1"/>
  <c r="W103" i="15"/>
  <c r="AA103" i="15" s="1"/>
  <c r="X103" i="15"/>
  <c r="AB103" i="15" s="1"/>
  <c r="AK333" i="12"/>
  <c r="AM333" i="12" s="1"/>
  <c r="AL333" i="12"/>
  <c r="AN333" i="12" s="1"/>
  <c r="W52" i="16"/>
  <c r="AA52" i="16" s="1"/>
  <c r="X52" i="16"/>
  <c r="U42" i="3"/>
  <c r="Y42" i="3" s="1"/>
  <c r="V42" i="3"/>
  <c r="Z42" i="3" s="1"/>
  <c r="R369" i="12"/>
  <c r="R160" i="12"/>
  <c r="V464" i="12"/>
  <c r="U464" i="12"/>
  <c r="Y464" i="12" s="1"/>
  <c r="AL52" i="12"/>
  <c r="AK52" i="12"/>
  <c r="AM52" i="12" s="1"/>
  <c r="AH175" i="12"/>
  <c r="AJ175" i="12" s="1"/>
  <c r="AG175" i="12"/>
  <c r="V440" i="12"/>
  <c r="Z440" i="12" s="1"/>
  <c r="U440" i="12"/>
  <c r="Y440" i="12" s="1"/>
  <c r="R39" i="12"/>
  <c r="Q39" i="12" s="1"/>
  <c r="AE39" i="12" s="1"/>
  <c r="AL258" i="12"/>
  <c r="AN258" i="12" s="1"/>
  <c r="AK258" i="12"/>
  <c r="AM258" i="12" s="1"/>
  <c r="AH31" i="13"/>
  <c r="AJ31" i="13" s="1"/>
  <c r="AG31" i="13"/>
  <c r="W33" i="12"/>
  <c r="AA33" i="12" s="1"/>
  <c r="X33" i="12"/>
  <c r="AB33" i="12" s="1"/>
  <c r="V190" i="12"/>
  <c r="U190" i="12"/>
  <c r="Y190" i="12" s="1"/>
  <c r="R29" i="3"/>
  <c r="Q29" i="3" s="1"/>
  <c r="AE29" i="3" s="1"/>
  <c r="AK205" i="16"/>
  <c r="AM205" i="16" s="1"/>
  <c r="AL205" i="16"/>
  <c r="AN205" i="16" s="1"/>
  <c r="AH61" i="15"/>
  <c r="AJ61" i="15" s="1"/>
  <c r="AG61" i="15"/>
  <c r="AI61" i="15" s="1"/>
  <c r="R115" i="16"/>
  <c r="AH195" i="16"/>
  <c r="AJ195" i="16" s="1"/>
  <c r="AG195" i="16"/>
  <c r="AI195" i="16" s="1"/>
  <c r="R138" i="12"/>
  <c r="AL378" i="12"/>
  <c r="AN378" i="12" s="1"/>
  <c r="AK378" i="12"/>
  <c r="AM378" i="12" s="1"/>
  <c r="V146" i="12"/>
  <c r="U146" i="12"/>
  <c r="Y146" i="12" s="1"/>
  <c r="T340" i="12"/>
  <c r="AD340" i="12" s="1"/>
  <c r="S340" i="12"/>
  <c r="AC340" i="12" s="1"/>
  <c r="X140" i="12"/>
  <c r="W140" i="12"/>
  <c r="AA140" i="12" s="1"/>
  <c r="U37" i="15"/>
  <c r="Y37" i="15" s="1"/>
  <c r="V37" i="15"/>
  <c r="Z37" i="15" s="1"/>
  <c r="R317" i="12"/>
  <c r="AG14" i="13"/>
  <c r="AI14" i="13" s="1"/>
  <c r="AH14" i="13"/>
  <c r="AJ14" i="13" s="1"/>
  <c r="W111" i="16"/>
  <c r="AA111" i="16" s="1"/>
  <c r="X111" i="16"/>
  <c r="AB111" i="16" s="1"/>
  <c r="AG45" i="14"/>
  <c r="AI45" i="14" s="1"/>
  <c r="AH45" i="14"/>
  <c r="AJ45" i="14" s="1"/>
  <c r="R288" i="12"/>
  <c r="R42" i="14"/>
  <c r="V264" i="12"/>
  <c r="U264" i="12"/>
  <c r="Y264" i="12" s="1"/>
  <c r="S401" i="12"/>
  <c r="AC401" i="12" s="1"/>
  <c r="T401" i="12"/>
  <c r="AD401" i="12" s="1"/>
  <c r="AG120" i="16"/>
  <c r="AI120" i="16" s="1"/>
  <c r="AH120" i="16"/>
  <c r="AJ120" i="16" s="1"/>
  <c r="T135" i="16"/>
  <c r="AD135" i="16" s="1"/>
  <c r="S135" i="16"/>
  <c r="AC135" i="16" s="1"/>
  <c r="AL468" i="12"/>
  <c r="AN468" i="12" s="1"/>
  <c r="AK468" i="12"/>
  <c r="AM468" i="12" s="1"/>
  <c r="S459" i="12"/>
  <c r="T459" i="12"/>
  <c r="AD459" i="12" s="1"/>
  <c r="R101" i="16"/>
  <c r="T68" i="15"/>
  <c r="AD68" i="15" s="1"/>
  <c r="S68" i="15"/>
  <c r="AC68" i="15" s="1"/>
  <c r="R492" i="12"/>
  <c r="AK39" i="12"/>
  <c r="AM39" i="12" s="1"/>
  <c r="AL39" i="12"/>
  <c r="AN39" i="12" s="1"/>
  <c r="T311" i="12"/>
  <c r="AD311" i="12" s="1"/>
  <c r="S311" i="12"/>
  <c r="AC311" i="12" s="1"/>
  <c r="X90" i="3"/>
  <c r="W90" i="3"/>
  <c r="AA90" i="3" s="1"/>
  <c r="W459" i="12"/>
  <c r="AA459" i="12" s="1"/>
  <c r="X459" i="12"/>
  <c r="AB459" i="12" s="1"/>
  <c r="R256" i="12"/>
  <c r="AF256" i="12" s="1"/>
  <c r="T145" i="12"/>
  <c r="AD145" i="12" s="1"/>
  <c r="S145" i="12"/>
  <c r="AC145" i="12" s="1"/>
  <c r="AK34" i="3"/>
  <c r="AM34" i="3" s="1"/>
  <c r="AL34" i="3"/>
  <c r="AN34" i="3" s="1"/>
  <c r="AH21" i="16"/>
  <c r="AJ21" i="16" s="1"/>
  <c r="AG21" i="16"/>
  <c r="AI21" i="16" s="1"/>
  <c r="R88" i="16"/>
  <c r="AL32" i="13"/>
  <c r="AN32" i="13" s="1"/>
  <c r="AK32" i="13"/>
  <c r="AM32" i="13" s="1"/>
  <c r="U86" i="3"/>
  <c r="Y86" i="3" s="1"/>
  <c r="V86" i="3"/>
  <c r="Z86" i="3" s="1"/>
  <c r="W26" i="12"/>
  <c r="AA26" i="12" s="1"/>
  <c r="X26" i="12"/>
  <c r="AB26" i="12" s="1"/>
  <c r="X420" i="12"/>
  <c r="AB420" i="12" s="1"/>
  <c r="W420" i="12"/>
  <c r="AA420" i="12" s="1"/>
  <c r="W39" i="3"/>
  <c r="AA39" i="3" s="1"/>
  <c r="X39" i="3"/>
  <c r="AB39" i="3" s="1"/>
  <c r="S72" i="15"/>
  <c r="AC72" i="15" s="1"/>
  <c r="T72" i="15"/>
  <c r="AD72" i="15" s="1"/>
  <c r="R9" i="12"/>
  <c r="Q9" i="12" s="1"/>
  <c r="AE9" i="12" s="1"/>
  <c r="T122" i="16"/>
  <c r="AD122" i="16" s="1"/>
  <c r="S122" i="16"/>
  <c r="V105" i="3"/>
  <c r="U105" i="3"/>
  <c r="Y105" i="3" s="1"/>
  <c r="AK18" i="12"/>
  <c r="AM18" i="12" s="1"/>
  <c r="AL18" i="12"/>
  <c r="AN18" i="12" s="1"/>
  <c r="AK224" i="16"/>
  <c r="AM224" i="16" s="1"/>
  <c r="AL224" i="16"/>
  <c r="AN224" i="16" s="1"/>
  <c r="AK45" i="3"/>
  <c r="AM45" i="3" s="1"/>
  <c r="AL45" i="3"/>
  <c r="AN45" i="3" s="1"/>
  <c r="AH94" i="16"/>
  <c r="AJ94" i="16" s="1"/>
  <c r="AG94" i="16"/>
  <c r="AI94" i="16" s="1"/>
  <c r="AK48" i="12"/>
  <c r="AM48" i="12" s="1"/>
  <c r="AL48" i="12"/>
  <c r="AN48" i="12" s="1"/>
  <c r="AL38" i="12"/>
  <c r="AN38" i="12" s="1"/>
  <c r="AK38" i="12"/>
  <c r="AM38" i="12" s="1"/>
  <c r="T47" i="3"/>
  <c r="AD47" i="3" s="1"/>
  <c r="G88" i="8"/>
  <c r="S47" i="3"/>
  <c r="AC47" i="3" s="1"/>
  <c r="T25" i="13"/>
  <c r="AD25" i="13" s="1"/>
  <c r="S25" i="13"/>
  <c r="X305" i="12"/>
  <c r="AB305" i="12" s="1"/>
  <c r="W305" i="12"/>
  <c r="AA305" i="12" s="1"/>
  <c r="W170" i="16"/>
  <c r="AA170" i="16" s="1"/>
  <c r="X170" i="16"/>
  <c r="AB170" i="16" s="1"/>
  <c r="T102" i="12"/>
  <c r="AD102" i="12" s="1"/>
  <c r="S102" i="12"/>
  <c r="AC102" i="12" s="1"/>
  <c r="AL120" i="16"/>
  <c r="AN120" i="16" s="1"/>
  <c r="AK120" i="16"/>
  <c r="AM120" i="16" s="1"/>
  <c r="R182" i="12"/>
  <c r="AH102" i="15"/>
  <c r="AJ102" i="15" s="1"/>
  <c r="AG102" i="15"/>
  <c r="T105" i="15"/>
  <c r="AD105" i="15" s="1"/>
  <c r="S105" i="15"/>
  <c r="W419" i="12"/>
  <c r="AA419" i="12" s="1"/>
  <c r="X419" i="12"/>
  <c r="AG280" i="12"/>
  <c r="AH280" i="12"/>
  <c r="AJ280" i="12" s="1"/>
  <c r="AK389" i="12"/>
  <c r="AM389" i="12" s="1"/>
  <c r="AL389" i="12"/>
  <c r="AN389" i="12" s="1"/>
  <c r="R132" i="12"/>
  <c r="U296" i="12"/>
  <c r="Y296" i="12" s="1"/>
  <c r="V296" i="12"/>
  <c r="AL7" i="12"/>
  <c r="AN7" i="12" s="1"/>
  <c r="AK7" i="12"/>
  <c r="AM7" i="12" s="1"/>
  <c r="T41" i="12"/>
  <c r="AD41" i="12" s="1"/>
  <c r="S41" i="12"/>
  <c r="AC41" i="12" s="1"/>
  <c r="AL10" i="3"/>
  <c r="AN10" i="3" s="1"/>
  <c r="AK10" i="3"/>
  <c r="AM10" i="3" s="1"/>
  <c r="AL194" i="12"/>
  <c r="AN194" i="12" s="1"/>
  <c r="AK194" i="12"/>
  <c r="AM194" i="12" s="1"/>
  <c r="U153" i="16"/>
  <c r="Y153" i="16" s="1"/>
  <c r="V153" i="16"/>
  <c r="Z153" i="16" s="1"/>
  <c r="R12" i="12"/>
  <c r="X357" i="12"/>
  <c r="AB357" i="12" s="1"/>
  <c r="W357" i="12"/>
  <c r="AA357" i="12" s="1"/>
  <c r="S9" i="12"/>
  <c r="AC9" i="12" s="1"/>
  <c r="T9" i="12"/>
  <c r="AD9" i="12" s="1"/>
  <c r="R188" i="12"/>
  <c r="T385" i="12"/>
  <c r="AD385" i="12" s="1"/>
  <c r="S385" i="12"/>
  <c r="AC385" i="12" s="1"/>
  <c r="AL457" i="12"/>
  <c r="AN457" i="12" s="1"/>
  <c r="AK457" i="12"/>
  <c r="AM457" i="12" s="1"/>
  <c r="AH275" i="12"/>
  <c r="AJ275" i="12" s="1"/>
  <c r="AG275" i="12"/>
  <c r="AI275" i="12" s="1"/>
  <c r="AK426" i="12"/>
  <c r="AM426" i="12" s="1"/>
  <c r="AL426" i="12"/>
  <c r="AN426" i="12" s="1"/>
  <c r="X468" i="12"/>
  <c r="AB468" i="12" s="1"/>
  <c r="W468" i="12"/>
  <c r="AA468" i="12" s="1"/>
  <c r="T47" i="15"/>
  <c r="AD47" i="15" s="1"/>
  <c r="S47" i="15"/>
  <c r="T79" i="3"/>
  <c r="AD79" i="3" s="1"/>
  <c r="G120" i="8"/>
  <c r="S79" i="3"/>
  <c r="AC79" i="3" s="1"/>
  <c r="U65" i="15"/>
  <c r="Y65" i="15" s="1"/>
  <c r="V65" i="15"/>
  <c r="Z65" i="15" s="1"/>
  <c r="R155" i="12"/>
  <c r="R419" i="12"/>
  <c r="X84" i="3"/>
  <c r="W84" i="3"/>
  <c r="AA84" i="3" s="1"/>
  <c r="X297" i="12"/>
  <c r="AB297" i="12" s="1"/>
  <c r="W297" i="12"/>
  <c r="AA297" i="12" s="1"/>
  <c r="R47" i="16"/>
  <c r="AH156" i="12"/>
  <c r="AJ156" i="12" s="1"/>
  <c r="AG156" i="12"/>
  <c r="AI156" i="12" s="1"/>
  <c r="R85" i="16"/>
  <c r="U218" i="12"/>
  <c r="Y218" i="12" s="1"/>
  <c r="V218" i="12"/>
  <c r="Z218" i="12" s="1"/>
  <c r="S399" i="12"/>
  <c r="AC399" i="12" s="1"/>
  <c r="T399" i="12"/>
  <c r="AD399" i="12" s="1"/>
  <c r="U53" i="16"/>
  <c r="Y53" i="16" s="1"/>
  <c r="V53" i="16"/>
  <c r="Z53" i="16" s="1"/>
  <c r="AH297" i="12"/>
  <c r="AJ297" i="12" s="1"/>
  <c r="AG297" i="12"/>
  <c r="AI297" i="12" s="1"/>
  <c r="AG245" i="12"/>
  <c r="AI245" i="12" s="1"/>
  <c r="AH245" i="12"/>
  <c r="AJ245" i="12" s="1"/>
  <c r="S30" i="12"/>
  <c r="T30" i="12"/>
  <c r="AD30" i="12" s="1"/>
  <c r="AH219" i="12"/>
  <c r="AJ219" i="12" s="1"/>
  <c r="AG219" i="12"/>
  <c r="AG75" i="12"/>
  <c r="AI75" i="12" s="1"/>
  <c r="AH75" i="12"/>
  <c r="AJ75" i="12" s="1"/>
  <c r="U207" i="16"/>
  <c r="Y207" i="16" s="1"/>
  <c r="V207" i="16"/>
  <c r="Z207" i="16" s="1"/>
  <c r="R46" i="12"/>
  <c r="U39" i="16"/>
  <c r="Y39" i="16" s="1"/>
  <c r="V39" i="16"/>
  <c r="R22" i="14"/>
  <c r="W31" i="14"/>
  <c r="AA31" i="14" s="1"/>
  <c r="X31" i="14"/>
  <c r="S295" i="12"/>
  <c r="AC295" i="12" s="1"/>
  <c r="T295" i="12"/>
  <c r="AD295" i="12" s="1"/>
  <c r="AL42" i="15"/>
  <c r="AN42" i="15" s="1"/>
  <c r="AK42" i="15"/>
  <c r="AM42" i="15" s="1"/>
  <c r="S349" i="12"/>
  <c r="AC349" i="12" s="1"/>
  <c r="T349" i="12"/>
  <c r="AD349" i="12" s="1"/>
  <c r="AG25" i="15"/>
  <c r="AI25" i="15" s="1"/>
  <c r="AH25" i="15"/>
  <c r="AJ25" i="15" s="1"/>
  <c r="AK8" i="12"/>
  <c r="AM8" i="12" s="1"/>
  <c r="AL8" i="12"/>
  <c r="AN8" i="12" s="1"/>
  <c r="R191" i="12"/>
  <c r="AL201" i="16"/>
  <c r="AN201" i="16" s="1"/>
  <c r="AK201" i="16"/>
  <c r="AM201" i="16" s="1"/>
  <c r="U98" i="15"/>
  <c r="Y98" i="15" s="1"/>
  <c r="V98" i="15"/>
  <c r="AH303" i="12"/>
  <c r="AJ303" i="12" s="1"/>
  <c r="AG303" i="12"/>
  <c r="AI303" i="12" s="1"/>
  <c r="AL213" i="12"/>
  <c r="AN213" i="12" s="1"/>
  <c r="AK213" i="12"/>
  <c r="AM213" i="12" s="1"/>
  <c r="AK271" i="12"/>
  <c r="AM271" i="12" s="1"/>
  <c r="AL271" i="12"/>
  <c r="AN271" i="12" s="1"/>
  <c r="R207" i="12"/>
  <c r="V183" i="16"/>
  <c r="Z183" i="16" s="1"/>
  <c r="U183" i="16"/>
  <c r="Y183" i="16" s="1"/>
  <c r="T247" i="12"/>
  <c r="AD247" i="12" s="1"/>
  <c r="S247" i="12"/>
  <c r="AC247" i="12" s="1"/>
  <c r="AK122" i="12"/>
  <c r="AM122" i="12" s="1"/>
  <c r="AL122" i="12"/>
  <c r="AN122" i="12" s="1"/>
  <c r="R186" i="12"/>
  <c r="U316" i="12"/>
  <c r="Y316" i="12" s="1"/>
  <c r="V316" i="12"/>
  <c r="Z316" i="12" s="1"/>
  <c r="T97" i="12"/>
  <c r="AD97" i="12" s="1"/>
  <c r="S97" i="12"/>
  <c r="AC97" i="12" s="1"/>
  <c r="AH49" i="15"/>
  <c r="AJ49" i="15" s="1"/>
  <c r="AG49" i="15"/>
  <c r="AI49" i="15" s="1"/>
  <c r="W408" i="12"/>
  <c r="AA408" i="12" s="1"/>
  <c r="X408" i="12"/>
  <c r="AB408" i="12" s="1"/>
  <c r="R196" i="12"/>
  <c r="AL169" i="16"/>
  <c r="AN169" i="16" s="1"/>
  <c r="AK169" i="16"/>
  <c r="AM169" i="16" s="1"/>
  <c r="AL141" i="12"/>
  <c r="AN141" i="12" s="1"/>
  <c r="AK141" i="12"/>
  <c r="AM141" i="12" s="1"/>
  <c r="X13" i="3"/>
  <c r="AB13" i="3" s="1"/>
  <c r="W13" i="3"/>
  <c r="AA13" i="3" s="1"/>
  <c r="AH58" i="16"/>
  <c r="AJ58" i="16" s="1"/>
  <c r="AG58" i="16"/>
  <c r="AI58" i="16" s="1"/>
  <c r="S16" i="13"/>
  <c r="AC16" i="13" s="1"/>
  <c r="T16" i="13"/>
  <c r="AD16" i="13" s="1"/>
  <c r="AH50" i="16"/>
  <c r="AJ50" i="16" s="1"/>
  <c r="AG50" i="16"/>
  <c r="AI50" i="16" s="1"/>
  <c r="AG190" i="12"/>
  <c r="AI190" i="12" s="1"/>
  <c r="AH190" i="12"/>
  <c r="AJ190" i="12" s="1"/>
  <c r="X28" i="14"/>
  <c r="W28" i="14"/>
  <c r="AA28" i="14" s="1"/>
  <c r="T166" i="12"/>
  <c r="AD166" i="12" s="1"/>
  <c r="S166" i="12"/>
  <c r="AC166" i="12" s="1"/>
  <c r="U402" i="12"/>
  <c r="Y402" i="12" s="1"/>
  <c r="V402" i="12"/>
  <c r="Z402" i="12" s="1"/>
  <c r="AK64" i="15"/>
  <c r="AM64" i="15" s="1"/>
  <c r="AL64" i="15"/>
  <c r="AN64" i="15" s="1"/>
  <c r="U245" i="12"/>
  <c r="Y245" i="12" s="1"/>
  <c r="V245" i="12"/>
  <c r="Z245" i="12" s="1"/>
  <c r="U13" i="14"/>
  <c r="Y13" i="14" s="1"/>
  <c r="V13" i="14"/>
  <c r="X157" i="12"/>
  <c r="W157" i="12"/>
  <c r="AA157" i="12" s="1"/>
  <c r="W407" i="12"/>
  <c r="AA407" i="12" s="1"/>
  <c r="X407" i="12"/>
  <c r="AB407" i="12" s="1"/>
  <c r="V376" i="12"/>
  <c r="U376" i="12"/>
  <c r="Y376" i="12" s="1"/>
  <c r="V426" i="12"/>
  <c r="Z426" i="12" s="1"/>
  <c r="U426" i="12"/>
  <c r="Y426" i="12" s="1"/>
  <c r="T94" i="16"/>
  <c r="AD94" i="16" s="1"/>
  <c r="S94" i="16"/>
  <c r="AC94" i="16" s="1"/>
  <c r="AK320" i="12"/>
  <c r="AM320" i="12" s="1"/>
  <c r="AL320" i="12"/>
  <c r="AN320" i="12" s="1"/>
  <c r="S84" i="16"/>
  <c r="AC84" i="16" s="1"/>
  <c r="T84" i="16"/>
  <c r="AD84" i="16" s="1"/>
  <c r="T292" i="12"/>
  <c r="S292" i="12"/>
  <c r="AC292" i="12" s="1"/>
  <c r="V487" i="12"/>
  <c r="Z487" i="12" s="1"/>
  <c r="U487" i="12"/>
  <c r="Y487" i="12" s="1"/>
  <c r="U124" i="16"/>
  <c r="Y124" i="16" s="1"/>
  <c r="V124" i="16"/>
  <c r="Z124" i="16" s="1"/>
  <c r="AH110" i="12"/>
  <c r="AJ110" i="12" s="1"/>
  <c r="AG110" i="12"/>
  <c r="AI110" i="12" s="1"/>
  <c r="AH184" i="16"/>
  <c r="AJ184" i="16" s="1"/>
  <c r="AG184" i="16"/>
  <c r="AI184" i="16" s="1"/>
  <c r="U441" i="12"/>
  <c r="Y441" i="12" s="1"/>
  <c r="V441" i="12"/>
  <c r="Z441" i="12" s="1"/>
  <c r="AH122" i="16"/>
  <c r="AJ122" i="16" s="1"/>
  <c r="AG122" i="16"/>
  <c r="AI122" i="16" s="1"/>
  <c r="AK73" i="12"/>
  <c r="AM73" i="12" s="1"/>
  <c r="AL73" i="12"/>
  <c r="AN73" i="12" s="1"/>
  <c r="AK8" i="13"/>
  <c r="AM8" i="13" s="1"/>
  <c r="AL8" i="13"/>
  <c r="AN8" i="13" s="1"/>
  <c r="S403" i="12"/>
  <c r="AC403" i="12" s="1"/>
  <c r="T403" i="12"/>
  <c r="AD403" i="12" s="1"/>
  <c r="AG90" i="16"/>
  <c r="AI90" i="16" s="1"/>
  <c r="AH90" i="16"/>
  <c r="AJ90" i="16" s="1"/>
  <c r="AG107" i="15"/>
  <c r="AI107" i="15" s="1"/>
  <c r="AH107" i="15"/>
  <c r="AJ107" i="15" s="1"/>
  <c r="AH480" i="12"/>
  <c r="AJ480" i="12" s="1"/>
  <c r="AG480" i="12"/>
  <c r="U17" i="13"/>
  <c r="Y17" i="13" s="1"/>
  <c r="V17" i="13"/>
  <c r="V394" i="12"/>
  <c r="U394" i="12"/>
  <c r="Y394" i="12" s="1"/>
  <c r="AH20" i="13"/>
  <c r="AJ20" i="13" s="1"/>
  <c r="AG20" i="13"/>
  <c r="U67" i="16"/>
  <c r="Y67" i="16" s="1"/>
  <c r="V67" i="16"/>
  <c r="Z67" i="16" s="1"/>
  <c r="S363" i="12"/>
  <c r="AC363" i="12" s="1"/>
  <c r="T363" i="12"/>
  <c r="AD363" i="12" s="1"/>
  <c r="R125" i="16"/>
  <c r="S300" i="12"/>
  <c r="AC300" i="12" s="1"/>
  <c r="T300" i="12"/>
  <c r="AD300" i="12" s="1"/>
  <c r="W209" i="16"/>
  <c r="AA209" i="16" s="1"/>
  <c r="X209" i="16"/>
  <c r="AB209" i="16" s="1"/>
  <c r="V112" i="12"/>
  <c r="U112" i="12"/>
  <c r="Y112" i="12" s="1"/>
  <c r="AH20" i="15"/>
  <c r="AJ20" i="15" s="1"/>
  <c r="AG20" i="15"/>
  <c r="AK28" i="13"/>
  <c r="AM28" i="13" s="1"/>
  <c r="AL28" i="13"/>
  <c r="AN28" i="13" s="1"/>
  <c r="W196" i="12"/>
  <c r="AA196" i="12" s="1"/>
  <c r="X196" i="12"/>
  <c r="V146" i="16"/>
  <c r="U146" i="16"/>
  <c r="Y146" i="16" s="1"/>
  <c r="T95" i="12"/>
  <c r="AD95" i="12" s="1"/>
  <c r="S95" i="12"/>
  <c r="AC95" i="12" s="1"/>
  <c r="X18" i="3"/>
  <c r="AB18" i="3" s="1"/>
  <c r="W18" i="3"/>
  <c r="AA18" i="3" s="1"/>
  <c r="X431" i="12"/>
  <c r="AB431" i="12" s="1"/>
  <c r="W431" i="12"/>
  <c r="AA431" i="12" s="1"/>
  <c r="AL21" i="13"/>
  <c r="AN21" i="13" s="1"/>
  <c r="AK21" i="13"/>
  <c r="AM21" i="13" s="1"/>
  <c r="AG138" i="12"/>
  <c r="AI138" i="12" s="1"/>
  <c r="AH138" i="12"/>
  <c r="AJ138" i="12" s="1"/>
  <c r="W69" i="15"/>
  <c r="AA69" i="15" s="1"/>
  <c r="X69" i="15"/>
  <c r="AB69" i="15" s="1"/>
  <c r="AG148" i="12"/>
  <c r="AI148" i="12" s="1"/>
  <c r="AH148" i="12"/>
  <c r="AJ148" i="12" s="1"/>
  <c r="AH468" i="12"/>
  <c r="AJ468" i="12" s="1"/>
  <c r="AG468" i="12"/>
  <c r="AL198" i="12"/>
  <c r="AN198" i="12" s="1"/>
  <c r="AK198" i="12"/>
  <c r="AM198" i="12" s="1"/>
  <c r="R83" i="12"/>
  <c r="X34" i="15"/>
  <c r="AB34" i="15" s="1"/>
  <c r="W34" i="15"/>
  <c r="AA34" i="15" s="1"/>
  <c r="R40" i="12"/>
  <c r="AG150" i="16"/>
  <c r="AI150" i="16" s="1"/>
  <c r="AH150" i="16"/>
  <c r="AJ150" i="16" s="1"/>
  <c r="AK190" i="16"/>
  <c r="AM190" i="16" s="1"/>
  <c r="AL190" i="16"/>
  <c r="AN190" i="16" s="1"/>
  <c r="AG39" i="15"/>
  <c r="AI39" i="15" s="1"/>
  <c r="AH39" i="15"/>
  <c r="AJ39" i="15" s="1"/>
  <c r="AL19" i="15"/>
  <c r="AN19" i="15" s="1"/>
  <c r="AK19" i="15"/>
  <c r="AM19" i="15" s="1"/>
  <c r="W363" i="12"/>
  <c r="AA363" i="12" s="1"/>
  <c r="X363" i="12"/>
  <c r="W448" i="12"/>
  <c r="AA448" i="12" s="1"/>
  <c r="X448" i="12"/>
  <c r="AB448" i="12" s="1"/>
  <c r="AK348" i="12"/>
  <c r="AM348" i="12" s="1"/>
  <c r="AL348" i="12"/>
  <c r="AN348" i="12" s="1"/>
  <c r="T12" i="14"/>
  <c r="AD12" i="14" s="1"/>
  <c r="S12" i="14"/>
  <c r="AC12" i="14" s="1"/>
  <c r="V480" i="12"/>
  <c r="Z480" i="12" s="1"/>
  <c r="U480" i="12"/>
  <c r="Y480" i="12" s="1"/>
  <c r="AG290" i="12"/>
  <c r="AI290" i="12" s="1"/>
  <c r="AH290" i="12"/>
  <c r="AJ290" i="12" s="1"/>
  <c r="AL345" i="12"/>
  <c r="AN345" i="12" s="1"/>
  <c r="AK345" i="12"/>
  <c r="AM345" i="12" s="1"/>
  <c r="V11" i="15"/>
  <c r="Z11" i="15" s="1"/>
  <c r="U11" i="15"/>
  <c r="Y11" i="15" s="1"/>
  <c r="AL431" i="12"/>
  <c r="AN431" i="12" s="1"/>
  <c r="AK431" i="12"/>
  <c r="AM431" i="12" s="1"/>
  <c r="T425" i="12"/>
  <c r="AD425" i="12" s="1"/>
  <c r="S425" i="12"/>
  <c r="U10" i="3"/>
  <c r="Y10" i="3" s="1"/>
  <c r="V10" i="3"/>
  <c r="Z10" i="3" s="1"/>
  <c r="AG278" i="12"/>
  <c r="AI278" i="12" s="1"/>
  <c r="AH278" i="12"/>
  <c r="AJ278" i="12" s="1"/>
  <c r="AL40" i="14"/>
  <c r="AN40" i="14" s="1"/>
  <c r="AK40" i="14"/>
  <c r="AM40" i="14" s="1"/>
  <c r="AK13" i="14"/>
  <c r="AM13" i="14" s="1"/>
  <c r="AL13" i="14"/>
  <c r="AN13" i="14" s="1"/>
  <c r="T298" i="12"/>
  <c r="AD298" i="12" s="1"/>
  <c r="S298" i="12"/>
  <c r="S496" i="12"/>
  <c r="T496" i="12"/>
  <c r="AD496" i="12" s="1"/>
  <c r="S21" i="14"/>
  <c r="T21" i="14"/>
  <c r="AD21" i="14" s="1"/>
  <c r="T112" i="12"/>
  <c r="AD112" i="12" s="1"/>
  <c r="S112" i="12"/>
  <c r="AC112" i="12" s="1"/>
  <c r="R31" i="16"/>
  <c r="W7" i="13"/>
  <c r="AA7" i="13" s="1"/>
  <c r="X7" i="13"/>
  <c r="AL222" i="12"/>
  <c r="AN222" i="12" s="1"/>
  <c r="AK222" i="12"/>
  <c r="AM222" i="12" s="1"/>
  <c r="R462" i="12"/>
  <c r="AK29" i="15"/>
  <c r="AM29" i="15" s="1"/>
  <c r="AL29" i="15"/>
  <c r="AN29" i="15" s="1"/>
  <c r="W71" i="16"/>
  <c r="AA71" i="16" s="1"/>
  <c r="X71" i="16"/>
  <c r="AB71" i="16" s="1"/>
  <c r="R49" i="15"/>
  <c r="U499" i="12"/>
  <c r="Y499" i="12" s="1"/>
  <c r="V499" i="12"/>
  <c r="V32" i="14"/>
  <c r="U32" i="14"/>
  <c r="Y32" i="14" s="1"/>
  <c r="T449" i="12"/>
  <c r="AD449" i="12" s="1"/>
  <c r="S449" i="12"/>
  <c r="R102" i="16"/>
  <c r="AG49" i="16"/>
  <c r="AH49" i="16"/>
  <c r="AJ49" i="16" s="1"/>
  <c r="T41" i="15"/>
  <c r="AD41" i="15" s="1"/>
  <c r="S41" i="15"/>
  <c r="AC41" i="15" s="1"/>
  <c r="R96" i="15"/>
  <c r="Q96" i="15" s="1"/>
  <c r="AE96" i="15" s="1"/>
  <c r="W426" i="12"/>
  <c r="AA426" i="12" s="1"/>
  <c r="X426" i="12"/>
  <c r="AB426" i="12" s="1"/>
  <c r="AL11" i="13"/>
  <c r="AN11" i="13" s="1"/>
  <c r="AK11" i="13"/>
  <c r="AM11" i="13" s="1"/>
  <c r="T314" i="12"/>
  <c r="AD314" i="12" s="1"/>
  <c r="S314" i="12"/>
  <c r="AC314" i="12" s="1"/>
  <c r="U106" i="3"/>
  <c r="V106" i="3"/>
  <c r="Z106" i="3" s="1"/>
  <c r="AG181" i="12"/>
  <c r="AI181" i="12" s="1"/>
  <c r="AH181" i="12"/>
  <c r="AJ181" i="12" s="1"/>
  <c r="X493" i="12"/>
  <c r="W493" i="12"/>
  <c r="AA493" i="12" s="1"/>
  <c r="W124" i="12"/>
  <c r="AA124" i="12" s="1"/>
  <c r="X124" i="12"/>
  <c r="X402" i="12"/>
  <c r="AB402" i="12" s="1"/>
  <c r="W402" i="12"/>
  <c r="AA402" i="12" s="1"/>
  <c r="T64" i="3"/>
  <c r="AD64" i="3" s="1"/>
  <c r="S64" i="3"/>
  <c r="G105" i="8"/>
  <c r="AL223" i="16"/>
  <c r="AN223" i="16" s="1"/>
  <c r="AK223" i="16"/>
  <c r="AM223" i="16" s="1"/>
  <c r="R75" i="12"/>
  <c r="AK87" i="12"/>
  <c r="AM87" i="12" s="1"/>
  <c r="AL87" i="12"/>
  <c r="AN87" i="12" s="1"/>
  <c r="W21" i="12"/>
  <c r="AA21" i="12" s="1"/>
  <c r="X21" i="12"/>
  <c r="S191" i="12"/>
  <c r="AC191" i="12" s="1"/>
  <c r="T191" i="12"/>
  <c r="AD191" i="12" s="1"/>
  <c r="W389" i="12"/>
  <c r="AA389" i="12" s="1"/>
  <c r="X389" i="12"/>
  <c r="AL159" i="12"/>
  <c r="AN159" i="12" s="1"/>
  <c r="AK159" i="12"/>
  <c r="AM159" i="12" s="1"/>
  <c r="X208" i="16"/>
  <c r="AB208" i="16" s="1"/>
  <c r="W208" i="16"/>
  <c r="AA208" i="16" s="1"/>
  <c r="R47" i="15"/>
  <c r="AG193" i="16"/>
  <c r="AI193" i="16" s="1"/>
  <c r="AH193" i="16"/>
  <c r="AJ193" i="16" s="1"/>
  <c r="W302" i="12"/>
  <c r="AA302" i="12" s="1"/>
  <c r="X302" i="12"/>
  <c r="AB302" i="12" s="1"/>
  <c r="AK329" i="12"/>
  <c r="AM329" i="12" s="1"/>
  <c r="AL329" i="12"/>
  <c r="AN329" i="12" s="1"/>
  <c r="AL44" i="16"/>
  <c r="AN44" i="16" s="1"/>
  <c r="AK44" i="16"/>
  <c r="AM44" i="16" s="1"/>
  <c r="V202" i="16"/>
  <c r="U202" i="16"/>
  <c r="Y202" i="16" s="1"/>
  <c r="S162" i="12"/>
  <c r="AC162" i="12" s="1"/>
  <c r="T162" i="12"/>
  <c r="AD162" i="12" s="1"/>
  <c r="AL36" i="3"/>
  <c r="AN36" i="3" s="1"/>
  <c r="AK36" i="3"/>
  <c r="U66" i="12"/>
  <c r="Y66" i="12" s="1"/>
  <c r="V66" i="12"/>
  <c r="AL157" i="12"/>
  <c r="AN157" i="12" s="1"/>
  <c r="AK157" i="12"/>
  <c r="AM157" i="12" s="1"/>
  <c r="AG37" i="15"/>
  <c r="AI37" i="15" s="1"/>
  <c r="AH37" i="15"/>
  <c r="AJ37" i="15" s="1"/>
  <c r="W27" i="16"/>
  <c r="AA27" i="16" s="1"/>
  <c r="X27" i="16"/>
  <c r="AB27" i="16" s="1"/>
  <c r="X347" i="12"/>
  <c r="AB347" i="12" s="1"/>
  <c r="W347" i="12"/>
  <c r="AA347" i="12" s="1"/>
  <c r="S448" i="12"/>
  <c r="AC448" i="12" s="1"/>
  <c r="T448" i="12"/>
  <c r="AD448" i="12" s="1"/>
  <c r="AH204" i="12"/>
  <c r="AJ204" i="12" s="1"/>
  <c r="AG204" i="12"/>
  <c r="X151" i="12"/>
  <c r="W151" i="12"/>
  <c r="AA151" i="12" s="1"/>
  <c r="AH130" i="16"/>
  <c r="AJ130" i="16" s="1"/>
  <c r="AG130" i="16"/>
  <c r="R381" i="12"/>
  <c r="U354" i="12"/>
  <c r="Y354" i="12" s="1"/>
  <c r="V354" i="12"/>
  <c r="T11" i="12"/>
  <c r="AD11" i="12" s="1"/>
  <c r="S11" i="12"/>
  <c r="AC11" i="12" s="1"/>
  <c r="R78" i="12"/>
  <c r="R222" i="16"/>
  <c r="Q222" i="16" s="1"/>
  <c r="R127" i="12"/>
  <c r="AL427" i="12"/>
  <c r="AN427" i="12" s="1"/>
  <c r="AK427" i="12"/>
  <c r="AM427" i="12" s="1"/>
  <c r="AL97" i="3"/>
  <c r="AN97" i="3" s="1"/>
  <c r="AK97" i="3"/>
  <c r="AM97" i="3" s="1"/>
  <c r="W166" i="12"/>
  <c r="AA166" i="12" s="1"/>
  <c r="X166" i="12"/>
  <c r="AB166" i="12" s="1"/>
  <c r="V182" i="16"/>
  <c r="Z182" i="16" s="1"/>
  <c r="U182" i="16"/>
  <c r="Y182" i="16" s="1"/>
  <c r="AH344" i="12"/>
  <c r="AJ344" i="12" s="1"/>
  <c r="AG344" i="12"/>
  <c r="AI344" i="12" s="1"/>
  <c r="X373" i="12"/>
  <c r="W373" i="12"/>
  <c r="AA373" i="12" s="1"/>
  <c r="W171" i="16"/>
  <c r="AA171" i="16" s="1"/>
  <c r="X171" i="16"/>
  <c r="AB171" i="16" s="1"/>
  <c r="AL302" i="12"/>
  <c r="AN302" i="12" s="1"/>
  <c r="AK302" i="12"/>
  <c r="AM302" i="12" s="1"/>
  <c r="AK374" i="12"/>
  <c r="AM374" i="12" s="1"/>
  <c r="AL374" i="12"/>
  <c r="AN374" i="12" s="1"/>
  <c r="AH182" i="12"/>
  <c r="AJ182" i="12" s="1"/>
  <c r="AG182" i="12"/>
  <c r="AI182" i="12" s="1"/>
  <c r="T51" i="16"/>
  <c r="AD51" i="16" s="1"/>
  <c r="S51" i="16"/>
  <c r="AC51" i="16" s="1"/>
  <c r="AL229" i="12"/>
  <c r="AN229" i="12" s="1"/>
  <c r="AK229" i="12"/>
  <c r="AM229" i="12" s="1"/>
  <c r="R29" i="15"/>
  <c r="V62" i="12"/>
  <c r="U62" i="12"/>
  <c r="Y62" i="12" s="1"/>
  <c r="U216" i="12"/>
  <c r="Y216" i="12" s="1"/>
  <c r="V216" i="12"/>
  <c r="Z216" i="12" s="1"/>
  <c r="AH190" i="16"/>
  <c r="AJ190" i="16" s="1"/>
  <c r="AG190" i="16"/>
  <c r="T53" i="16"/>
  <c r="AD53" i="16" s="1"/>
  <c r="S53" i="16"/>
  <c r="S175" i="16"/>
  <c r="AC175" i="16" s="1"/>
  <c r="T175" i="16"/>
  <c r="AD175" i="16" s="1"/>
  <c r="AH133" i="16"/>
  <c r="AJ133" i="16" s="1"/>
  <c r="AG133" i="16"/>
  <c r="AI133" i="16" s="1"/>
  <c r="AG123" i="16"/>
  <c r="AI123" i="16" s="1"/>
  <c r="AH123" i="16"/>
  <c r="AJ123" i="16" s="1"/>
  <c r="AK95" i="12"/>
  <c r="AM95" i="12" s="1"/>
  <c r="AL95" i="12"/>
  <c r="AN95" i="12" s="1"/>
  <c r="AL366" i="12"/>
  <c r="AN366" i="12" s="1"/>
  <c r="AK366" i="12"/>
  <c r="AM366" i="12" s="1"/>
  <c r="R134" i="16"/>
  <c r="U58" i="12"/>
  <c r="Y58" i="12" s="1"/>
  <c r="V58" i="12"/>
  <c r="Z58" i="12" s="1"/>
  <c r="U362" i="12"/>
  <c r="Y362" i="12" s="1"/>
  <c r="V362" i="12"/>
  <c r="R472" i="12"/>
  <c r="AF472" i="12" s="1"/>
  <c r="V39" i="15"/>
  <c r="Z39" i="15" s="1"/>
  <c r="U39" i="15"/>
  <c r="Y39" i="15" s="1"/>
  <c r="R469" i="12"/>
  <c r="T410" i="12"/>
  <c r="AD410" i="12" s="1"/>
  <c r="S410" i="12"/>
  <c r="AC410" i="12" s="1"/>
  <c r="AK96" i="3"/>
  <c r="AM96" i="3" s="1"/>
  <c r="AL96" i="3"/>
  <c r="AN96" i="3" s="1"/>
  <c r="R63" i="15"/>
  <c r="W495" i="12"/>
  <c r="AA495" i="12" s="1"/>
  <c r="X495" i="12"/>
  <c r="AB495" i="12" s="1"/>
  <c r="S176" i="12"/>
  <c r="AC176" i="12" s="1"/>
  <c r="T176" i="12"/>
  <c r="AD176" i="12" s="1"/>
  <c r="R20" i="15"/>
  <c r="AH178" i="12"/>
  <c r="AJ178" i="12" s="1"/>
  <c r="AG178" i="12"/>
  <c r="AI178" i="12" s="1"/>
  <c r="S41" i="14"/>
  <c r="AC41" i="14" s="1"/>
  <c r="T41" i="14"/>
  <c r="AD41" i="14" s="1"/>
  <c r="T60" i="12"/>
  <c r="AD60" i="12" s="1"/>
  <c r="S60" i="12"/>
  <c r="AH74" i="12"/>
  <c r="AJ74" i="12" s="1"/>
  <c r="AG74" i="12"/>
  <c r="AI74" i="12" s="1"/>
  <c r="AG326" i="12"/>
  <c r="AH326" i="12"/>
  <c r="AJ326" i="12" s="1"/>
  <c r="U47" i="3"/>
  <c r="Y47" i="3" s="1"/>
  <c r="V47" i="3"/>
  <c r="Z47" i="3" s="1"/>
  <c r="X282" i="12"/>
  <c r="W282" i="12"/>
  <c r="AA282" i="12" s="1"/>
  <c r="X159" i="12"/>
  <c r="W159" i="12"/>
  <c r="AA159" i="12" s="1"/>
  <c r="R159" i="16"/>
  <c r="AL94" i="3"/>
  <c r="AN94" i="3" s="1"/>
  <c r="AK94" i="3"/>
  <c r="AM94" i="3" s="1"/>
  <c r="X393" i="12"/>
  <c r="AB393" i="12" s="1"/>
  <c r="W393" i="12"/>
  <c r="AA393" i="12" s="1"/>
  <c r="AL64" i="12"/>
  <c r="AN64" i="12" s="1"/>
  <c r="AK64" i="12"/>
  <c r="AM64" i="12" s="1"/>
  <c r="R220" i="16"/>
  <c r="U57" i="3"/>
  <c r="Y57" i="3" s="1"/>
  <c r="V57" i="3"/>
  <c r="Z57" i="3" s="1"/>
  <c r="V26" i="15"/>
  <c r="U26" i="15"/>
  <c r="Y26" i="15" s="1"/>
  <c r="R152" i="12"/>
  <c r="T433" i="12"/>
  <c r="AD433" i="12" s="1"/>
  <c r="S433" i="12"/>
  <c r="AC433" i="12" s="1"/>
  <c r="R322" i="12"/>
  <c r="S37" i="14"/>
  <c r="T37" i="14"/>
  <c r="AD37" i="14" s="1"/>
  <c r="T26" i="16"/>
  <c r="AD26" i="16" s="1"/>
  <c r="S26" i="16"/>
  <c r="AC26" i="16" s="1"/>
  <c r="R7" i="13"/>
  <c r="W169" i="12"/>
  <c r="AA169" i="12" s="1"/>
  <c r="X169" i="12"/>
  <c r="AB169" i="12" s="1"/>
  <c r="AG27" i="16"/>
  <c r="AI27" i="16" s="1"/>
  <c r="AH27" i="16"/>
  <c r="AJ27" i="16" s="1"/>
  <c r="V56" i="3"/>
  <c r="Z56" i="3" s="1"/>
  <c r="U56" i="3"/>
  <c r="Y56" i="3" s="1"/>
  <c r="T45" i="16"/>
  <c r="AD45" i="16" s="1"/>
  <c r="S45" i="16"/>
  <c r="S442" i="12"/>
  <c r="T442" i="12"/>
  <c r="AD442" i="12" s="1"/>
  <c r="AK199" i="16"/>
  <c r="AM199" i="16" s="1"/>
  <c r="AL199" i="16"/>
  <c r="AN199" i="16" s="1"/>
  <c r="X203" i="12"/>
  <c r="W203" i="12"/>
  <c r="AA203" i="12" s="1"/>
  <c r="W167" i="16"/>
  <c r="AA167" i="16" s="1"/>
  <c r="X167" i="16"/>
  <c r="U157" i="12"/>
  <c r="Y157" i="12" s="1"/>
  <c r="V157" i="12"/>
  <c r="S445" i="12"/>
  <c r="T445" i="12"/>
  <c r="AD445" i="12" s="1"/>
  <c r="X32" i="15"/>
  <c r="AB32" i="15" s="1"/>
  <c r="W32" i="15"/>
  <c r="AA32" i="15" s="1"/>
  <c r="X213" i="16"/>
  <c r="AB213" i="16" s="1"/>
  <c r="W213" i="16"/>
  <c r="AA213" i="16" s="1"/>
  <c r="R251" i="12"/>
  <c r="V40" i="14"/>
  <c r="Z40" i="14" s="1"/>
  <c r="U40" i="14"/>
  <c r="Y40" i="14" s="1"/>
  <c r="AH44" i="12"/>
  <c r="AJ44" i="12" s="1"/>
  <c r="AG44" i="12"/>
  <c r="AI44" i="12" s="1"/>
  <c r="R41" i="16"/>
  <c r="T24" i="14"/>
  <c r="AD24" i="14" s="1"/>
  <c r="S24" i="14"/>
  <c r="AL30" i="15"/>
  <c r="AN30" i="15" s="1"/>
  <c r="AK30" i="15"/>
  <c r="AM30" i="15" s="1"/>
  <c r="AG292" i="12"/>
  <c r="AH292" i="12"/>
  <c r="AJ292" i="12" s="1"/>
  <c r="X98" i="3"/>
  <c r="AB98" i="3" s="1"/>
  <c r="W98" i="3"/>
  <c r="AA98" i="3" s="1"/>
  <c r="S18" i="3"/>
  <c r="AC18" i="3" s="1"/>
  <c r="T18" i="3"/>
  <c r="AD18" i="3" s="1"/>
  <c r="AL57" i="3"/>
  <c r="AN57" i="3" s="1"/>
  <c r="AK57" i="3"/>
  <c r="AM57" i="3" s="1"/>
  <c r="S307" i="12"/>
  <c r="AC307" i="12" s="1"/>
  <c r="T307" i="12"/>
  <c r="AD307" i="12" s="1"/>
  <c r="S55" i="15"/>
  <c r="T55" i="15"/>
  <c r="AD55" i="15" s="1"/>
  <c r="T64" i="15"/>
  <c r="AD64" i="15" s="1"/>
  <c r="S64" i="15"/>
  <c r="AH189" i="16"/>
  <c r="AJ189" i="16" s="1"/>
  <c r="AG189" i="16"/>
  <c r="AI189" i="16" s="1"/>
  <c r="R221" i="12"/>
  <c r="Q221" i="12" s="1"/>
  <c r="AE221" i="12" s="1"/>
  <c r="R16" i="12"/>
  <c r="AK26" i="16"/>
  <c r="AM26" i="16" s="1"/>
  <c r="AL26" i="16"/>
  <c r="AN26" i="16" s="1"/>
  <c r="W204" i="12"/>
  <c r="AA204" i="12" s="1"/>
  <c r="X204" i="12"/>
  <c r="R121" i="12"/>
  <c r="T153" i="16"/>
  <c r="AD153" i="16" s="1"/>
  <c r="S153" i="16"/>
  <c r="AC153" i="16" s="1"/>
  <c r="R341" i="12"/>
  <c r="Q341" i="12" s="1"/>
  <c r="AG422" i="12"/>
  <c r="AH422" i="12"/>
  <c r="AJ422" i="12" s="1"/>
  <c r="T126" i="16"/>
  <c r="AD126" i="16" s="1"/>
  <c r="S126" i="16"/>
  <c r="AC126" i="16" s="1"/>
  <c r="AK241" i="12"/>
  <c r="AM241" i="12" s="1"/>
  <c r="AL241" i="12"/>
  <c r="AN241" i="12" s="1"/>
  <c r="X211" i="16"/>
  <c r="W211" i="16"/>
  <c r="AA211" i="16" s="1"/>
  <c r="U66" i="3"/>
  <c r="Y66" i="3" s="1"/>
  <c r="V66" i="3"/>
  <c r="Z66" i="3" s="1"/>
  <c r="R16" i="3"/>
  <c r="AL112" i="16"/>
  <c r="AN112" i="16" s="1"/>
  <c r="AK112" i="16"/>
  <c r="AM112" i="16" s="1"/>
  <c r="AL166" i="16"/>
  <c r="AN166" i="16" s="1"/>
  <c r="AK166" i="16"/>
  <c r="AM166" i="16" s="1"/>
  <c r="R109" i="12"/>
  <c r="AK486" i="12"/>
  <c r="AM486" i="12" s="1"/>
  <c r="AL486" i="12"/>
  <c r="AN486" i="12" s="1"/>
  <c r="T170" i="12"/>
  <c r="AD170" i="12" s="1"/>
  <c r="S170" i="12"/>
  <c r="AC170" i="12" s="1"/>
  <c r="T27" i="3"/>
  <c r="AD27" i="3" s="1"/>
  <c r="S27" i="3"/>
  <c r="V17" i="14"/>
  <c r="Z17" i="14" s="1"/>
  <c r="U17" i="14"/>
  <c r="Y17" i="14" s="1"/>
  <c r="W107" i="12"/>
  <c r="AA107" i="12" s="1"/>
  <c r="X107" i="12"/>
  <c r="AB107" i="12" s="1"/>
  <c r="S190" i="12"/>
  <c r="AC190" i="12" s="1"/>
  <c r="T190" i="12"/>
  <c r="AD190" i="12" s="1"/>
  <c r="AG186" i="12"/>
  <c r="AH186" i="12"/>
  <c r="AJ186" i="12" s="1"/>
  <c r="R40" i="3"/>
  <c r="AG91" i="15"/>
  <c r="AH91" i="15"/>
  <c r="AJ91" i="15" s="1"/>
  <c r="R29" i="14"/>
  <c r="AF29" i="14" s="1"/>
  <c r="R35" i="3"/>
  <c r="Q35" i="3" s="1"/>
  <c r="AE35" i="3" s="1"/>
  <c r="R79" i="16"/>
  <c r="R78" i="16"/>
  <c r="V84" i="16"/>
  <c r="Z84" i="16" s="1"/>
  <c r="U84" i="16"/>
  <c r="Y84" i="16" s="1"/>
  <c r="T150" i="16"/>
  <c r="AD150" i="16" s="1"/>
  <c r="S150" i="16"/>
  <c r="W481" i="12"/>
  <c r="AA481" i="12" s="1"/>
  <c r="X481" i="12"/>
  <c r="U130" i="12"/>
  <c r="Y130" i="12" s="1"/>
  <c r="V130" i="12"/>
  <c r="AG36" i="14"/>
  <c r="AI36" i="14" s="1"/>
  <c r="AH36" i="14"/>
  <c r="AJ36" i="14" s="1"/>
  <c r="T31" i="12"/>
  <c r="AD31" i="12" s="1"/>
  <c r="S31" i="12"/>
  <c r="R304" i="12"/>
  <c r="Q304" i="12" s="1"/>
  <c r="X21" i="13"/>
  <c r="AB21" i="13" s="1"/>
  <c r="W21" i="13"/>
  <c r="AA21" i="13" s="1"/>
  <c r="R460" i="12"/>
  <c r="U122" i="16"/>
  <c r="Y122" i="16" s="1"/>
  <c r="V122" i="16"/>
  <c r="Z122" i="16" s="1"/>
  <c r="V19" i="3"/>
  <c r="Z19" i="3" s="1"/>
  <c r="U19" i="3"/>
  <c r="Y19" i="3" s="1"/>
  <c r="T137" i="12"/>
  <c r="AD137" i="12" s="1"/>
  <c r="S137" i="12"/>
  <c r="AK41" i="14"/>
  <c r="AM41" i="14" s="1"/>
  <c r="AL41" i="14"/>
  <c r="AN41" i="14" s="1"/>
  <c r="V134" i="12"/>
  <c r="U134" i="12"/>
  <c r="Y134" i="12" s="1"/>
  <c r="AL410" i="12"/>
  <c r="AN410" i="12" s="1"/>
  <c r="AK410" i="12"/>
  <c r="AM410" i="12" s="1"/>
  <c r="T248" i="12"/>
  <c r="AD248" i="12" s="1"/>
  <c r="S248" i="12"/>
  <c r="AC248" i="12" s="1"/>
  <c r="U206" i="16"/>
  <c r="Y206" i="16" s="1"/>
  <c r="V206" i="16"/>
  <c r="T204" i="12"/>
  <c r="AD204" i="12" s="1"/>
  <c r="S204" i="12"/>
  <c r="AC204" i="12" s="1"/>
  <c r="R494" i="12"/>
  <c r="V129" i="16"/>
  <c r="U129" i="16"/>
  <c r="Y129" i="16" s="1"/>
  <c r="X53" i="3"/>
  <c r="W53" i="3"/>
  <c r="AA53" i="3" s="1"/>
  <c r="U98" i="12"/>
  <c r="Y98" i="12" s="1"/>
  <c r="V98" i="12"/>
  <c r="T220" i="12"/>
  <c r="AD220" i="12" s="1"/>
  <c r="S220" i="12"/>
  <c r="AL66" i="15"/>
  <c r="AN66" i="15" s="1"/>
  <c r="AK66" i="15"/>
  <c r="AM66" i="15" s="1"/>
  <c r="AH137" i="12"/>
  <c r="AJ137" i="12" s="1"/>
  <c r="AG137" i="12"/>
  <c r="AI137" i="12" s="1"/>
  <c r="V415" i="12"/>
  <c r="Z415" i="12" s="1"/>
  <c r="U415" i="12"/>
  <c r="Y415" i="12" s="1"/>
  <c r="T199" i="16"/>
  <c r="AD199" i="16" s="1"/>
  <c r="S199" i="16"/>
  <c r="AC199" i="16" s="1"/>
  <c r="AL42" i="3"/>
  <c r="AN42" i="3" s="1"/>
  <c r="AK42" i="3"/>
  <c r="AM42" i="3" s="1"/>
  <c r="R82" i="15"/>
  <c r="R335" i="12"/>
  <c r="AF335" i="12" s="1"/>
  <c r="X299" i="12"/>
  <c r="AB299" i="12" s="1"/>
  <c r="W299" i="12"/>
  <c r="AA299" i="12" s="1"/>
  <c r="T84" i="15"/>
  <c r="AD84" i="15" s="1"/>
  <c r="S84" i="15"/>
  <c r="AC84" i="15" s="1"/>
  <c r="S8" i="15"/>
  <c r="T8" i="15"/>
  <c r="AD8" i="15" s="1"/>
  <c r="U28" i="12"/>
  <c r="Y28" i="12" s="1"/>
  <c r="V28" i="12"/>
  <c r="Z28" i="12" s="1"/>
  <c r="AG48" i="15"/>
  <c r="AI48" i="15" s="1"/>
  <c r="AH48" i="15"/>
  <c r="AJ48" i="15" s="1"/>
  <c r="W34" i="16"/>
  <c r="AA34" i="16" s="1"/>
  <c r="X34" i="16"/>
  <c r="AB34" i="16" s="1"/>
  <c r="T15" i="15"/>
  <c r="AD15" i="15" s="1"/>
  <c r="S15" i="15"/>
  <c r="AG505" i="12"/>
  <c r="AH505" i="12"/>
  <c r="AJ505" i="12" s="1"/>
  <c r="X511" i="12"/>
  <c r="AB511" i="12" s="1"/>
  <c r="W511" i="12"/>
  <c r="AA511" i="12" s="1"/>
  <c r="AK63" i="16"/>
  <c r="AM63" i="16" s="1"/>
  <c r="AL63" i="16"/>
  <c r="AN63" i="16" s="1"/>
  <c r="S468" i="12"/>
  <c r="AC468" i="12" s="1"/>
  <c r="T468" i="12"/>
  <c r="AD468" i="12" s="1"/>
  <c r="AL372" i="12"/>
  <c r="AN372" i="12" s="1"/>
  <c r="AK372" i="12"/>
  <c r="AM372" i="12" s="1"/>
  <c r="V36" i="15"/>
  <c r="U36" i="15"/>
  <c r="Y36" i="15" s="1"/>
  <c r="V337" i="12"/>
  <c r="U337" i="12"/>
  <c r="Y337" i="12" s="1"/>
  <c r="AL100" i="12"/>
  <c r="AN100" i="12" s="1"/>
  <c r="AK100" i="12"/>
  <c r="AM100" i="12" s="1"/>
  <c r="R55" i="15"/>
  <c r="AK189" i="16"/>
  <c r="AM189" i="16" s="1"/>
  <c r="AL189" i="16"/>
  <c r="AN189" i="16" s="1"/>
  <c r="AH27" i="12"/>
  <c r="AJ27" i="12" s="1"/>
  <c r="AG27" i="12"/>
  <c r="AI27" i="12" s="1"/>
  <c r="R17" i="13"/>
  <c r="Q17" i="13" s="1"/>
  <c r="AE17" i="13" s="1"/>
  <c r="AL13" i="13"/>
  <c r="AN13" i="13" s="1"/>
  <c r="AK13" i="13"/>
  <c r="AM13" i="13" s="1"/>
  <c r="R17" i="14"/>
  <c r="R117" i="16"/>
  <c r="Q117" i="16" s="1"/>
  <c r="AE117" i="16" s="1"/>
  <c r="AG410" i="12"/>
  <c r="AI410" i="12" s="1"/>
  <c r="AH410" i="12"/>
  <c r="AJ410" i="12" s="1"/>
  <c r="R68" i="15"/>
  <c r="AL32" i="3"/>
  <c r="AN32" i="3" s="1"/>
  <c r="AK32" i="3"/>
  <c r="AM32" i="3" s="1"/>
  <c r="U298" i="12"/>
  <c r="Y298" i="12" s="1"/>
  <c r="V298" i="12"/>
  <c r="Z298" i="12" s="1"/>
  <c r="AL253" i="12"/>
  <c r="AN253" i="12" s="1"/>
  <c r="AK253" i="12"/>
  <c r="AM253" i="12" s="1"/>
  <c r="AH185" i="16"/>
  <c r="AJ185" i="16" s="1"/>
  <c r="AG185" i="16"/>
  <c r="AI185" i="16" s="1"/>
  <c r="R167" i="16"/>
  <c r="AF167" i="16" s="1"/>
  <c r="AH313" i="12"/>
  <c r="AJ313" i="12" s="1"/>
  <c r="AG313" i="12"/>
  <c r="AI313" i="12" s="1"/>
  <c r="W66" i="15"/>
  <c r="AA66" i="15" s="1"/>
  <c r="X66" i="15"/>
  <c r="AB66" i="15" s="1"/>
  <c r="AG127" i="16"/>
  <c r="AI127" i="16" s="1"/>
  <c r="AH127" i="16"/>
  <c r="AJ127" i="16" s="1"/>
  <c r="T478" i="12"/>
  <c r="AD478" i="12" s="1"/>
  <c r="S478" i="12"/>
  <c r="AC478" i="12" s="1"/>
  <c r="AK380" i="12"/>
  <c r="AM380" i="12" s="1"/>
  <c r="AL380" i="12"/>
  <c r="AN380" i="12" s="1"/>
  <c r="AL16" i="13"/>
  <c r="AN16" i="13" s="1"/>
  <c r="AK16" i="13"/>
  <c r="AM16" i="13" s="1"/>
  <c r="X22" i="13"/>
  <c r="AB22" i="13" s="1"/>
  <c r="W22" i="13"/>
  <c r="AA22" i="13" s="1"/>
  <c r="W78" i="16"/>
  <c r="AA78" i="16" s="1"/>
  <c r="X78" i="16"/>
  <c r="R473" i="12"/>
  <c r="T366" i="12"/>
  <c r="AD366" i="12" s="1"/>
  <c r="S366" i="12"/>
  <c r="AC366" i="12" s="1"/>
  <c r="AG33" i="15"/>
  <c r="AI33" i="15" s="1"/>
  <c r="AH33" i="15"/>
  <c r="AJ33" i="15" s="1"/>
  <c r="AK100" i="15"/>
  <c r="AM100" i="15" s="1"/>
  <c r="AL100" i="15"/>
  <c r="AN100" i="15" s="1"/>
  <c r="X375" i="12"/>
  <c r="AB375" i="12" s="1"/>
  <c r="W375" i="12"/>
  <c r="AA375" i="12" s="1"/>
  <c r="S198" i="12"/>
  <c r="AC198" i="12" s="1"/>
  <c r="T198" i="12"/>
  <c r="AD198" i="12" s="1"/>
  <c r="R84" i="15"/>
  <c r="W233" i="12"/>
  <c r="AA233" i="12" s="1"/>
  <c r="X233" i="12"/>
  <c r="V178" i="16"/>
  <c r="U178" i="16"/>
  <c r="Y178" i="16" s="1"/>
  <c r="S20" i="15"/>
  <c r="T20" i="15"/>
  <c r="AD20" i="15" s="1"/>
  <c r="T78" i="3"/>
  <c r="AD78" i="3" s="1"/>
  <c r="G119" i="8"/>
  <c r="S78" i="3"/>
  <c r="S40" i="3"/>
  <c r="T40" i="3"/>
  <c r="AD40" i="3" s="1"/>
  <c r="R250" i="12"/>
  <c r="AL174" i="12"/>
  <c r="AN174" i="12" s="1"/>
  <c r="AK174" i="12"/>
  <c r="AM174" i="12" s="1"/>
  <c r="AG189" i="12"/>
  <c r="AI189" i="12" s="1"/>
  <c r="AH189" i="12"/>
  <c r="AJ189" i="12" s="1"/>
  <c r="R175" i="16"/>
  <c r="U381" i="12"/>
  <c r="Y381" i="12" s="1"/>
  <c r="V381" i="12"/>
  <c r="Z381" i="12" s="1"/>
  <c r="AG380" i="12"/>
  <c r="AI380" i="12" s="1"/>
  <c r="AH380" i="12"/>
  <c r="AJ380" i="12" s="1"/>
  <c r="V391" i="12"/>
  <c r="U391" i="12"/>
  <c r="Y391" i="12" s="1"/>
  <c r="T228" i="12"/>
  <c r="AD228" i="12" s="1"/>
  <c r="S228" i="12"/>
  <c r="W95" i="15"/>
  <c r="AA95" i="15" s="1"/>
  <c r="X95" i="15"/>
  <c r="AB95" i="15" s="1"/>
  <c r="W102" i="15"/>
  <c r="AA102" i="15" s="1"/>
  <c r="X102" i="15"/>
  <c r="X45" i="12"/>
  <c r="W45" i="12"/>
  <c r="AA45" i="12" s="1"/>
  <c r="AK59" i="15"/>
  <c r="AM59" i="15" s="1"/>
  <c r="AL59" i="15"/>
  <c r="AN59" i="15" s="1"/>
  <c r="S37" i="15"/>
  <c r="T37" i="15"/>
  <c r="AD37" i="15" s="1"/>
  <c r="R243" i="12"/>
  <c r="AL90" i="16"/>
  <c r="AN90" i="16" s="1"/>
  <c r="AK90" i="16"/>
  <c r="AM90" i="16" s="1"/>
  <c r="X9" i="12"/>
  <c r="W9" i="12"/>
  <c r="AA9" i="12" s="1"/>
  <c r="AL175" i="16"/>
  <c r="AN175" i="16" s="1"/>
  <c r="AK175" i="16"/>
  <c r="AM175" i="16" s="1"/>
  <c r="R28" i="14"/>
  <c r="AL59" i="3"/>
  <c r="AN59" i="3" s="1"/>
  <c r="AK59" i="3"/>
  <c r="AM59" i="3" s="1"/>
  <c r="R190" i="16"/>
  <c r="R429" i="12"/>
  <c r="Q429" i="12" s="1"/>
  <c r="AL40" i="16"/>
  <c r="AN40" i="16" s="1"/>
  <c r="AK40" i="16"/>
  <c r="AM40" i="16" s="1"/>
  <c r="R239" i="12"/>
  <c r="X157" i="16"/>
  <c r="AB157" i="16" s="1"/>
  <c r="W157" i="16"/>
  <c r="AA157" i="16" s="1"/>
  <c r="X90" i="12"/>
  <c r="AB90" i="12" s="1"/>
  <c r="W90" i="12"/>
  <c r="AA90" i="12" s="1"/>
  <c r="X414" i="12"/>
  <c r="W414" i="12"/>
  <c r="AA414" i="12" s="1"/>
  <c r="V78" i="16"/>
  <c r="U78" i="16"/>
  <c r="Y78" i="16" s="1"/>
  <c r="V62" i="15"/>
  <c r="Z62" i="15" s="1"/>
  <c r="U62" i="15"/>
  <c r="Y62" i="15" s="1"/>
  <c r="AG81" i="12"/>
  <c r="AH81" i="12"/>
  <c r="AJ81" i="12" s="1"/>
  <c r="V12" i="12"/>
  <c r="U12" i="12"/>
  <c r="Y12" i="12" s="1"/>
  <c r="R25" i="13"/>
  <c r="V393" i="12"/>
  <c r="Z393" i="12" s="1"/>
  <c r="U393" i="12"/>
  <c r="Y393" i="12" s="1"/>
  <c r="R480" i="12"/>
  <c r="X124" i="16"/>
  <c r="AB124" i="16" s="1"/>
  <c r="W124" i="16"/>
  <c r="AA124" i="16" s="1"/>
  <c r="R321" i="12"/>
  <c r="AG18" i="14"/>
  <c r="AI18" i="14" s="1"/>
  <c r="AH18" i="14"/>
  <c r="AJ18" i="14" s="1"/>
  <c r="AL356" i="12"/>
  <c r="AN356" i="12" s="1"/>
  <c r="AK356" i="12"/>
  <c r="AM356" i="12" s="1"/>
  <c r="AH169" i="16"/>
  <c r="AJ169" i="16" s="1"/>
  <c r="AG169" i="16"/>
  <c r="W57" i="15"/>
  <c r="AA57" i="15" s="1"/>
  <c r="X57" i="15"/>
  <c r="W25" i="14"/>
  <c r="AA25" i="14" s="1"/>
  <c r="X25" i="14"/>
  <c r="AB25" i="14" s="1"/>
  <c r="V233" i="12"/>
  <c r="U233" i="12"/>
  <c r="Y233" i="12" s="1"/>
  <c r="AG82" i="16"/>
  <c r="AH82" i="16"/>
  <c r="AJ82" i="16" s="1"/>
  <c r="W52" i="15"/>
  <c r="AA52" i="15" s="1"/>
  <c r="X52" i="15"/>
  <c r="AB52" i="15" s="1"/>
  <c r="AH43" i="15"/>
  <c r="AJ43" i="15" s="1"/>
  <c r="AG43" i="15"/>
  <c r="AI43" i="15" s="1"/>
  <c r="AH447" i="12"/>
  <c r="AJ447" i="12" s="1"/>
  <c r="AG447" i="12"/>
  <c r="AI447" i="12" s="1"/>
  <c r="R43" i="14"/>
  <c r="Q43" i="14" s="1"/>
  <c r="AE43" i="14" s="1"/>
  <c r="R27" i="13"/>
  <c r="S106" i="12"/>
  <c r="AC106" i="12" s="1"/>
  <c r="T106" i="12"/>
  <c r="AD106" i="12" s="1"/>
  <c r="AH10" i="13"/>
  <c r="AJ10" i="13" s="1"/>
  <c r="AG10" i="13"/>
  <c r="W14" i="14"/>
  <c r="AA14" i="14" s="1"/>
  <c r="X14" i="14"/>
  <c r="U398" i="12"/>
  <c r="Y398" i="12" s="1"/>
  <c r="V398" i="12"/>
  <c r="Z398" i="12" s="1"/>
  <c r="W14" i="12"/>
  <c r="AA14" i="12" s="1"/>
  <c r="X14" i="12"/>
  <c r="AB14" i="12" s="1"/>
  <c r="W205" i="16"/>
  <c r="AA205" i="16" s="1"/>
  <c r="X205" i="16"/>
  <c r="AB205" i="16" s="1"/>
  <c r="S477" i="12"/>
  <c r="AC477" i="12" s="1"/>
  <c r="T477" i="12"/>
  <c r="AD477" i="12" s="1"/>
  <c r="T324" i="12"/>
  <c r="AD324" i="12" s="1"/>
  <c r="S324" i="12"/>
  <c r="R442" i="12"/>
  <c r="AK42" i="12"/>
  <c r="AM42" i="12" s="1"/>
  <c r="AL42" i="12"/>
  <c r="AN42" i="12" s="1"/>
  <c r="U303" i="12"/>
  <c r="Y303" i="12" s="1"/>
  <c r="V303" i="12"/>
  <c r="Z303" i="12" s="1"/>
  <c r="R463" i="12"/>
  <c r="AF463" i="12" s="1"/>
  <c r="U207" i="12"/>
  <c r="Y207" i="12" s="1"/>
  <c r="V207" i="12"/>
  <c r="AL177" i="12"/>
  <c r="AN177" i="12" s="1"/>
  <c r="AK177" i="12"/>
  <c r="AK102" i="16"/>
  <c r="AM102" i="16" s="1"/>
  <c r="AL102" i="16"/>
  <c r="AN102" i="16" s="1"/>
  <c r="S38" i="16"/>
  <c r="AC38" i="16" s="1"/>
  <c r="T38" i="16"/>
  <c r="AD38" i="16" s="1"/>
  <c r="W46" i="15"/>
  <c r="AA46" i="15" s="1"/>
  <c r="X46" i="15"/>
  <c r="AB46" i="15" s="1"/>
  <c r="V79" i="16"/>
  <c r="Z79" i="16" s="1"/>
  <c r="U79" i="16"/>
  <c r="Y79" i="16" s="1"/>
  <c r="R86" i="15"/>
  <c r="Q86" i="15" s="1"/>
  <c r="AE86" i="15" s="1"/>
  <c r="V98" i="3"/>
  <c r="Z98" i="3" s="1"/>
  <c r="U98" i="3"/>
  <c r="Y98" i="3" s="1"/>
  <c r="AK166" i="12"/>
  <c r="AM166" i="12" s="1"/>
  <c r="AL166" i="12"/>
  <c r="AN166" i="12" s="1"/>
  <c r="AL45" i="12"/>
  <c r="AN45" i="12" s="1"/>
  <c r="AK45" i="12"/>
  <c r="AM45" i="12" s="1"/>
  <c r="AK419" i="12"/>
  <c r="AM419" i="12" s="1"/>
  <c r="AL419" i="12"/>
  <c r="AN419" i="12" s="1"/>
  <c r="R81" i="15"/>
  <c r="AH41" i="12"/>
  <c r="AJ41" i="12" s="1"/>
  <c r="AG41" i="12"/>
  <c r="AI41" i="12" s="1"/>
  <c r="T119" i="16"/>
  <c r="AD119" i="16" s="1"/>
  <c r="S119" i="16"/>
  <c r="AC119" i="16" s="1"/>
  <c r="AK392" i="12"/>
  <c r="AM392" i="12" s="1"/>
  <c r="AL392" i="12"/>
  <c r="AN392" i="12" s="1"/>
  <c r="U205" i="12"/>
  <c r="Y205" i="12" s="1"/>
  <c r="V205" i="12"/>
  <c r="R199" i="16"/>
  <c r="AK95" i="3"/>
  <c r="AM95" i="3" s="1"/>
  <c r="AL95" i="3"/>
  <c r="AN95" i="3" s="1"/>
  <c r="AH23" i="16"/>
  <c r="AJ23" i="16" s="1"/>
  <c r="AG23" i="16"/>
  <c r="AI23" i="16" s="1"/>
  <c r="AK62" i="15"/>
  <c r="AM62" i="15" s="1"/>
  <c r="AL62" i="15"/>
  <c r="AN62" i="15" s="1"/>
  <c r="W104" i="15"/>
  <c r="AA104" i="15" s="1"/>
  <c r="X104" i="15"/>
  <c r="AB104" i="15" s="1"/>
  <c r="U61" i="12"/>
  <c r="Y61" i="12" s="1"/>
  <c r="V61" i="12"/>
  <c r="Z61" i="12" s="1"/>
  <c r="V221" i="16"/>
  <c r="Z221" i="16" s="1"/>
  <c r="U221" i="16"/>
  <c r="Y221" i="16" s="1"/>
  <c r="AK227" i="16"/>
  <c r="AM227" i="16" s="1"/>
  <c r="AL227" i="16"/>
  <c r="AN227" i="16" s="1"/>
  <c r="W30" i="16"/>
  <c r="AA30" i="16" s="1"/>
  <c r="X30" i="16"/>
  <c r="AB30" i="16" s="1"/>
  <c r="V193" i="16"/>
  <c r="U193" i="16"/>
  <c r="Y193" i="16" s="1"/>
  <c r="X117" i="16"/>
  <c r="W117" i="16"/>
  <c r="AA117" i="16" s="1"/>
  <c r="S53" i="12"/>
  <c r="AC53" i="12" s="1"/>
  <c r="T53" i="12"/>
  <c r="AD53" i="12" s="1"/>
  <c r="S154" i="16"/>
  <c r="T154" i="16"/>
  <c r="AD154" i="16" s="1"/>
  <c r="S68" i="12"/>
  <c r="T68" i="12"/>
  <c r="AG207" i="12"/>
  <c r="AI207" i="12" s="1"/>
  <c r="AH207" i="12"/>
  <c r="AJ207" i="12" s="1"/>
  <c r="AL98" i="15"/>
  <c r="AN98" i="15" s="1"/>
  <c r="AK98" i="15"/>
  <c r="U67" i="15"/>
  <c r="Y67" i="15" s="1"/>
  <c r="V67" i="15"/>
  <c r="AG82" i="12"/>
  <c r="AI82" i="12" s="1"/>
  <c r="AH82" i="12"/>
  <c r="AJ82" i="12" s="1"/>
  <c r="AL115" i="16"/>
  <c r="AN115" i="16" s="1"/>
  <c r="AK115" i="16"/>
  <c r="AM115" i="16" s="1"/>
  <c r="W121" i="12"/>
  <c r="AA121" i="12" s="1"/>
  <c r="X121" i="12"/>
  <c r="AB121" i="12" s="1"/>
  <c r="R450" i="12"/>
  <c r="AH103" i="16"/>
  <c r="AJ103" i="16" s="1"/>
  <c r="AG103" i="16"/>
  <c r="AI103" i="16" s="1"/>
  <c r="AH25" i="12"/>
  <c r="AJ25" i="12" s="1"/>
  <c r="AG25" i="12"/>
  <c r="AI25" i="12" s="1"/>
  <c r="AH87" i="16"/>
  <c r="AJ87" i="16" s="1"/>
  <c r="AG87" i="16"/>
  <c r="AI87" i="16" s="1"/>
  <c r="AH478" i="12"/>
  <c r="AJ478" i="12" s="1"/>
  <c r="AG478" i="12"/>
  <c r="AI478" i="12" s="1"/>
  <c r="U100" i="15"/>
  <c r="Y100" i="15" s="1"/>
  <c r="V100" i="15"/>
  <c r="Z100" i="15" s="1"/>
  <c r="V91" i="12"/>
  <c r="Z91" i="12" s="1"/>
  <c r="U91" i="12"/>
  <c r="Y91" i="12" s="1"/>
  <c r="AH29" i="15"/>
  <c r="AJ29" i="15" s="1"/>
  <c r="AG29" i="15"/>
  <c r="AI29" i="15" s="1"/>
  <c r="AK504" i="12"/>
  <c r="AM504" i="12" s="1"/>
  <c r="AL504" i="12"/>
  <c r="AN504" i="12" s="1"/>
  <c r="AL58" i="16"/>
  <c r="AN58" i="16" s="1"/>
  <c r="AK58" i="16"/>
  <c r="AM58" i="16" s="1"/>
  <c r="U9" i="13"/>
  <c r="Y9" i="13" s="1"/>
  <c r="V9" i="13"/>
  <c r="S76" i="15"/>
  <c r="AC76" i="15" s="1"/>
  <c r="T76" i="15"/>
  <c r="AD76" i="15" s="1"/>
  <c r="U63" i="3"/>
  <c r="Y63" i="3" s="1"/>
  <c r="V63" i="3"/>
  <c r="Z63" i="3" s="1"/>
  <c r="AL469" i="12"/>
  <c r="AN469" i="12" s="1"/>
  <c r="AK469" i="12"/>
  <c r="AM469" i="12" s="1"/>
  <c r="R10" i="12"/>
  <c r="R383" i="12"/>
  <c r="AF383" i="12" s="1"/>
  <c r="R124" i="12"/>
  <c r="AF124" i="12" s="1"/>
  <c r="R83" i="3"/>
  <c r="AK148" i="12"/>
  <c r="AM148" i="12" s="1"/>
  <c r="AL148" i="12"/>
  <c r="AN148" i="12" s="1"/>
  <c r="AG288" i="12"/>
  <c r="AI288" i="12" s="1"/>
  <c r="AH288" i="12"/>
  <c r="AJ288" i="12" s="1"/>
  <c r="S492" i="12"/>
  <c r="AC492" i="12" s="1"/>
  <c r="T492" i="12"/>
  <c r="AD492" i="12" s="1"/>
  <c r="V325" i="12"/>
  <c r="Z325" i="12" s="1"/>
  <c r="U325" i="12"/>
  <c r="Y325" i="12" s="1"/>
  <c r="W131" i="16"/>
  <c r="AA131" i="16" s="1"/>
  <c r="X131" i="16"/>
  <c r="T7" i="14"/>
  <c r="AD7" i="14" s="1"/>
  <c r="S7" i="14"/>
  <c r="V265" i="12"/>
  <c r="U265" i="12"/>
  <c r="Y265" i="12" s="1"/>
  <c r="W55" i="12"/>
  <c r="AA55" i="12" s="1"/>
  <c r="X55" i="12"/>
  <c r="AB55" i="12" s="1"/>
  <c r="X70" i="16"/>
  <c r="AB70" i="16" s="1"/>
  <c r="W70" i="16"/>
  <c r="AA70" i="16" s="1"/>
  <c r="R193" i="16"/>
  <c r="T256" i="12"/>
  <c r="AD256" i="12" s="1"/>
  <c r="S256" i="12"/>
  <c r="AC256" i="12" s="1"/>
  <c r="AK148" i="16"/>
  <c r="AM148" i="16" s="1"/>
  <c r="AL148" i="16"/>
  <c r="AN148" i="16" s="1"/>
  <c r="X54" i="12"/>
  <c r="AB54" i="12" s="1"/>
  <c r="W54" i="12"/>
  <c r="AA54" i="12" s="1"/>
  <c r="AH192" i="16"/>
  <c r="AJ192" i="16" s="1"/>
  <c r="AG192" i="16"/>
  <c r="AI192" i="16" s="1"/>
  <c r="R14" i="13"/>
  <c r="R264" i="12"/>
  <c r="AG42" i="16"/>
  <c r="AI42" i="16" s="1"/>
  <c r="AH42" i="16"/>
  <c r="AJ42" i="16" s="1"/>
  <c r="AH460" i="12"/>
  <c r="AJ460" i="12" s="1"/>
  <c r="AG460" i="12"/>
  <c r="AI460" i="12" s="1"/>
  <c r="AK43" i="15"/>
  <c r="AM43" i="15" s="1"/>
  <c r="AL43" i="15"/>
  <c r="AN43" i="15" s="1"/>
  <c r="AG174" i="16"/>
  <c r="AI174" i="16" s="1"/>
  <c r="AH174" i="16"/>
  <c r="AJ174" i="16" s="1"/>
  <c r="V208" i="12"/>
  <c r="U208" i="12"/>
  <c r="Y208" i="12" s="1"/>
  <c r="T33" i="3"/>
  <c r="AD33" i="3" s="1"/>
  <c r="S33" i="3"/>
  <c r="AC33" i="3" s="1"/>
  <c r="X64" i="12"/>
  <c r="W64" i="12"/>
  <c r="AA64" i="12" s="1"/>
  <c r="T65" i="16"/>
  <c r="AD65" i="16" s="1"/>
  <c r="S65" i="16"/>
  <c r="AC65" i="16" s="1"/>
  <c r="AK47" i="15"/>
  <c r="AM47" i="15" s="1"/>
  <c r="AL47" i="15"/>
  <c r="AN47" i="15" s="1"/>
  <c r="AL240" i="12"/>
  <c r="AN240" i="12" s="1"/>
  <c r="AK240" i="12"/>
  <c r="AM240" i="12" s="1"/>
  <c r="S10" i="14"/>
  <c r="T10" i="14"/>
  <c r="AD10" i="14" s="1"/>
  <c r="T73" i="3"/>
  <c r="AD73" i="3" s="1"/>
  <c r="S73" i="3"/>
  <c r="AC73" i="3" s="1"/>
  <c r="G114" i="8"/>
  <c r="AL77" i="3"/>
  <c r="AN77" i="3" s="1"/>
  <c r="AK77" i="3"/>
  <c r="AM77" i="3" s="1"/>
  <c r="V163" i="16"/>
  <c r="U163" i="16"/>
  <c r="Y163" i="16" s="1"/>
  <c r="AK466" i="12"/>
  <c r="AM466" i="12" s="1"/>
  <c r="AL466" i="12"/>
  <c r="AN466" i="12" s="1"/>
  <c r="V341" i="12"/>
  <c r="Z341" i="12" s="1"/>
  <c r="U341" i="12"/>
  <c r="Y341" i="12" s="1"/>
  <c r="AK189" i="12"/>
  <c r="AM189" i="12" s="1"/>
  <c r="AL189" i="12"/>
  <c r="AN189" i="12" s="1"/>
  <c r="AK187" i="12"/>
  <c r="AM187" i="12" s="1"/>
  <c r="AL187" i="12"/>
  <c r="AN187" i="12" s="1"/>
  <c r="AL243" i="12"/>
  <c r="AN243" i="12" s="1"/>
  <c r="AK243" i="12"/>
  <c r="AM243" i="12" s="1"/>
  <c r="AH165" i="12"/>
  <c r="AJ165" i="12" s="1"/>
  <c r="AG165" i="12"/>
  <c r="AI165" i="12" s="1"/>
  <c r="AG218" i="12"/>
  <c r="AI218" i="12" s="1"/>
  <c r="AH218" i="12"/>
  <c r="AJ218" i="12" s="1"/>
  <c r="AK72" i="12"/>
  <c r="AM72" i="12" s="1"/>
  <c r="AL72" i="12"/>
  <c r="AN72" i="12" s="1"/>
  <c r="AK174" i="16"/>
  <c r="AM174" i="16" s="1"/>
  <c r="AL174" i="16"/>
  <c r="AN174" i="16" s="1"/>
  <c r="R204" i="12"/>
  <c r="T25" i="3"/>
  <c r="AD25" i="3" s="1"/>
  <c r="S25" i="3"/>
  <c r="R200" i="12"/>
  <c r="R38" i="16"/>
  <c r="R224" i="12"/>
  <c r="S56" i="16"/>
  <c r="AC56" i="16" s="1"/>
  <c r="T56" i="16"/>
  <c r="AD56" i="16" s="1"/>
  <c r="AG210" i="16"/>
  <c r="AH210" i="16"/>
  <c r="AJ210" i="16" s="1"/>
  <c r="T83" i="3"/>
  <c r="AD83" i="3" s="1"/>
  <c r="S83" i="3"/>
  <c r="AC83" i="3" s="1"/>
  <c r="G124" i="8"/>
  <c r="X11" i="13"/>
  <c r="W11" i="13"/>
  <c r="AA11" i="13" s="1"/>
  <c r="R108" i="16"/>
  <c r="X371" i="12"/>
  <c r="AB371" i="12" s="1"/>
  <c r="W371" i="12"/>
  <c r="AA371" i="12" s="1"/>
  <c r="R484" i="12"/>
  <c r="V501" i="12"/>
  <c r="Z501" i="12" s="1"/>
  <c r="U501" i="12"/>
  <c r="Y501" i="12" s="1"/>
  <c r="W139" i="12"/>
  <c r="AA139" i="12" s="1"/>
  <c r="X139" i="12"/>
  <c r="AB139" i="12" s="1"/>
  <c r="AG502" i="12"/>
  <c r="AI502" i="12" s="1"/>
  <c r="AH502" i="12"/>
  <c r="AJ502" i="12" s="1"/>
  <c r="X396" i="12"/>
  <c r="W396" i="12"/>
  <c r="AA396" i="12" s="1"/>
  <c r="W159" i="16"/>
  <c r="AA159" i="16" s="1"/>
  <c r="X159" i="16"/>
  <c r="AB159" i="16" s="1"/>
  <c r="W193" i="12"/>
  <c r="AA193" i="12" s="1"/>
  <c r="X193" i="12"/>
  <c r="AB193" i="12" s="1"/>
  <c r="AL124" i="16"/>
  <c r="AN124" i="16" s="1"/>
  <c r="AK124" i="16"/>
  <c r="AM124" i="16" s="1"/>
  <c r="R87" i="3"/>
  <c r="AL183" i="16"/>
  <c r="AN183" i="16" s="1"/>
  <c r="AK183" i="16"/>
  <c r="AM183" i="16" s="1"/>
  <c r="V234" i="12"/>
  <c r="Z234" i="12" s="1"/>
  <c r="U234" i="12"/>
  <c r="Y234" i="12" s="1"/>
  <c r="W29" i="14"/>
  <c r="AA29" i="14" s="1"/>
  <c r="X29" i="14"/>
  <c r="AH55" i="15"/>
  <c r="AJ55" i="15" s="1"/>
  <c r="AG55" i="15"/>
  <c r="AI55" i="15" s="1"/>
  <c r="W76" i="15"/>
  <c r="AA76" i="15" s="1"/>
  <c r="X76" i="15"/>
  <c r="AB76" i="15" s="1"/>
  <c r="W57" i="16"/>
  <c r="AA57" i="16" s="1"/>
  <c r="X57" i="16"/>
  <c r="AB57" i="16" s="1"/>
  <c r="AL50" i="12"/>
  <c r="AN50" i="12" s="1"/>
  <c r="AK50" i="12"/>
  <c r="AM50" i="12" s="1"/>
  <c r="X30" i="14"/>
  <c r="AB30" i="14" s="1"/>
  <c r="W30" i="14"/>
  <c r="AA30" i="14" s="1"/>
  <c r="R24" i="12"/>
  <c r="AF24" i="12" s="1"/>
  <c r="AK75" i="16"/>
  <c r="AM75" i="16" s="1"/>
  <c r="AL75" i="16"/>
  <c r="AN75" i="16" s="1"/>
  <c r="X342" i="12"/>
  <c r="W342" i="12"/>
  <c r="AA342" i="12" s="1"/>
  <c r="T16" i="12"/>
  <c r="AD16" i="12" s="1"/>
  <c r="S16" i="12"/>
  <c r="AC16" i="12" s="1"/>
  <c r="AK24" i="15"/>
  <c r="AM24" i="15" s="1"/>
  <c r="AL24" i="15"/>
  <c r="AN24" i="15" s="1"/>
  <c r="AK73" i="16"/>
  <c r="AM73" i="16" s="1"/>
  <c r="AL73" i="16"/>
  <c r="AN73" i="16" s="1"/>
  <c r="V145" i="16"/>
  <c r="U145" i="16"/>
  <c r="Y145" i="16" s="1"/>
  <c r="AL42" i="16"/>
  <c r="AN42" i="16" s="1"/>
  <c r="AK42" i="16"/>
  <c r="AM42" i="16" s="1"/>
  <c r="R103" i="16"/>
  <c r="R106" i="12"/>
  <c r="Q106" i="12" s="1"/>
  <c r="AE106" i="12" s="1"/>
  <c r="AG471" i="12"/>
  <c r="AI471" i="12" s="1"/>
  <c r="AH471" i="12"/>
  <c r="AJ471" i="12" s="1"/>
  <c r="AK17" i="14"/>
  <c r="AL17" i="14"/>
  <c r="AN17" i="14" s="1"/>
  <c r="R85" i="12"/>
  <c r="Q85" i="12" s="1"/>
  <c r="AE85" i="12" s="1"/>
  <c r="T9" i="14"/>
  <c r="AD9" i="14" s="1"/>
  <c r="S9" i="14"/>
  <c r="AC9" i="14" s="1"/>
  <c r="W13" i="13"/>
  <c r="AA13" i="13" s="1"/>
  <c r="X13" i="13"/>
  <c r="V84" i="3"/>
  <c r="Z84" i="3" s="1"/>
  <c r="U84" i="3"/>
  <c r="Y84" i="3" s="1"/>
  <c r="R97" i="3"/>
  <c r="AL131" i="16"/>
  <c r="AN131" i="16" s="1"/>
  <c r="AK131" i="16"/>
  <c r="AM131" i="16" s="1"/>
  <c r="R287" i="12"/>
  <c r="S175" i="12"/>
  <c r="T175" i="12"/>
  <c r="AD175" i="12" s="1"/>
  <c r="AK45" i="15"/>
  <c r="AM45" i="15" s="1"/>
  <c r="AL45" i="15"/>
  <c r="AN45" i="15" s="1"/>
  <c r="R98" i="16"/>
  <c r="R36" i="3"/>
  <c r="Q36" i="3" s="1"/>
  <c r="AE36" i="3" s="1"/>
  <c r="AH302" i="12"/>
  <c r="AJ302" i="12" s="1"/>
  <c r="AG302" i="12"/>
  <c r="AI302" i="12" s="1"/>
  <c r="AL100" i="16"/>
  <c r="AN100" i="16" s="1"/>
  <c r="AK100" i="16"/>
  <c r="AM100" i="16" s="1"/>
  <c r="R76" i="16"/>
  <c r="AL48" i="3"/>
  <c r="AN48" i="3" s="1"/>
  <c r="AK48" i="3"/>
  <c r="AM48" i="3" s="1"/>
  <c r="AL385" i="12"/>
  <c r="AN385" i="12" s="1"/>
  <c r="AK385" i="12"/>
  <c r="AM385" i="12" s="1"/>
  <c r="AG20" i="16"/>
  <c r="AI20" i="16" s="1"/>
  <c r="AH20" i="16"/>
  <c r="AJ20" i="16" s="1"/>
  <c r="S19" i="15"/>
  <c r="T19" i="15"/>
  <c r="AD19" i="15" s="1"/>
  <c r="U66" i="15"/>
  <c r="Y66" i="15" s="1"/>
  <c r="V66" i="15"/>
  <c r="Z66" i="15" s="1"/>
  <c r="R201" i="16"/>
  <c r="AK84" i="15"/>
  <c r="AM84" i="15" s="1"/>
  <c r="AL84" i="15"/>
  <c r="AN84" i="15" s="1"/>
  <c r="W370" i="12"/>
  <c r="AA370" i="12" s="1"/>
  <c r="X370" i="12"/>
  <c r="AB370" i="12" s="1"/>
  <c r="R50" i="3"/>
  <c r="AH10" i="15"/>
  <c r="AJ10" i="15" s="1"/>
  <c r="AG10" i="15"/>
  <c r="AL146" i="16"/>
  <c r="AN146" i="16" s="1"/>
  <c r="AK146" i="16"/>
  <c r="AM146" i="16" s="1"/>
  <c r="V488" i="12"/>
  <c r="Z488" i="12" s="1"/>
  <c r="U488" i="12"/>
  <c r="Y488" i="12" s="1"/>
  <c r="W488" i="12"/>
  <c r="AA488" i="12" s="1"/>
  <c r="X488" i="12"/>
  <c r="AB488" i="12" s="1"/>
  <c r="X95" i="16"/>
  <c r="AB95" i="16" s="1"/>
  <c r="W95" i="16"/>
  <c r="AA95" i="16" s="1"/>
  <c r="S66" i="12"/>
  <c r="AC66" i="12" s="1"/>
  <c r="T66" i="12"/>
  <c r="AD66" i="12" s="1"/>
  <c r="W50" i="3"/>
  <c r="AA50" i="3" s="1"/>
  <c r="X50" i="3"/>
  <c r="AB50" i="3" s="1"/>
  <c r="S48" i="15"/>
  <c r="AC48" i="15" s="1"/>
  <c r="T48" i="15"/>
  <c r="AD48" i="15" s="1"/>
  <c r="R25" i="16"/>
  <c r="W115" i="16"/>
  <c r="AA115" i="16" s="1"/>
  <c r="X115" i="16"/>
  <c r="AB115" i="16" s="1"/>
  <c r="U451" i="12"/>
  <c r="Y451" i="12" s="1"/>
  <c r="V451" i="12"/>
  <c r="Z451" i="12" s="1"/>
  <c r="AL77" i="16"/>
  <c r="AN77" i="16" s="1"/>
  <c r="AK77" i="16"/>
  <c r="AM77" i="16" s="1"/>
  <c r="R82" i="3"/>
  <c r="AF82" i="3" s="1"/>
  <c r="R135" i="16"/>
  <c r="S93" i="15"/>
  <c r="AC93" i="15" s="1"/>
  <c r="T93" i="15"/>
  <c r="AD93" i="15" s="1"/>
  <c r="AK33" i="13"/>
  <c r="AM33" i="13" s="1"/>
  <c r="AL33" i="13"/>
  <c r="AN33" i="13" s="1"/>
  <c r="U182" i="12"/>
  <c r="Y182" i="12" s="1"/>
  <c r="V182" i="12"/>
  <c r="Z182" i="12" s="1"/>
  <c r="U356" i="12"/>
  <c r="Y356" i="12" s="1"/>
  <c r="V356" i="12"/>
  <c r="AH72" i="16"/>
  <c r="AJ72" i="16" s="1"/>
  <c r="AG72" i="16"/>
  <c r="AI72" i="16" s="1"/>
  <c r="T491" i="12"/>
  <c r="AD491" i="12" s="1"/>
  <c r="S491" i="12"/>
  <c r="W29" i="16"/>
  <c r="AA29" i="16" s="1"/>
  <c r="X29" i="16"/>
  <c r="AL173" i="16"/>
  <c r="AN173" i="16" s="1"/>
  <c r="AK173" i="16"/>
  <c r="AM173" i="16" s="1"/>
  <c r="R50" i="12"/>
  <c r="S278" i="12"/>
  <c r="AC278" i="12" s="1"/>
  <c r="T278" i="12"/>
  <c r="AD278" i="12" s="1"/>
  <c r="U81" i="15"/>
  <c r="Y81" i="15" s="1"/>
  <c r="V81" i="15"/>
  <c r="W176" i="16"/>
  <c r="AA176" i="16" s="1"/>
  <c r="X176" i="16"/>
  <c r="AB176" i="16" s="1"/>
  <c r="R204" i="16"/>
  <c r="X33" i="3"/>
  <c r="AB33" i="3" s="1"/>
  <c r="W33" i="3"/>
  <c r="AA33" i="3" s="1"/>
  <c r="V21" i="12"/>
  <c r="Z21" i="12" s="1"/>
  <c r="U21" i="12"/>
  <c r="Y21" i="12" s="1"/>
  <c r="V143" i="12"/>
  <c r="Z143" i="12" s="1"/>
  <c r="U143" i="12"/>
  <c r="Y143" i="12" s="1"/>
  <c r="AH95" i="15"/>
  <c r="AJ95" i="15" s="1"/>
  <c r="AG95" i="15"/>
  <c r="AI95" i="15" s="1"/>
  <c r="AH90" i="15"/>
  <c r="AJ90" i="15" s="1"/>
  <c r="AG90" i="15"/>
  <c r="AI90" i="15" s="1"/>
  <c r="AL406" i="12"/>
  <c r="AN406" i="12" s="1"/>
  <c r="AK406" i="12"/>
  <c r="AM406" i="12" s="1"/>
  <c r="S344" i="12"/>
  <c r="AC344" i="12" s="1"/>
  <c r="T344" i="12"/>
  <c r="AD344" i="12" s="1"/>
  <c r="AL62" i="16"/>
  <c r="AN62" i="16" s="1"/>
  <c r="AK62" i="16"/>
  <c r="AM62" i="16" s="1"/>
  <c r="AL407" i="12"/>
  <c r="AN407" i="12" s="1"/>
  <c r="AK407" i="12"/>
  <c r="AM407" i="12" s="1"/>
  <c r="AK47" i="16"/>
  <c r="AM47" i="16" s="1"/>
  <c r="AL47" i="16"/>
  <c r="AN47" i="16" s="1"/>
  <c r="AG101" i="16"/>
  <c r="AI101" i="16" s="1"/>
  <c r="AH101" i="16"/>
  <c r="AJ101" i="16" s="1"/>
  <c r="G89" i="8"/>
  <c r="S48" i="3"/>
  <c r="AC48" i="3" s="1"/>
  <c r="T48" i="3"/>
  <c r="AD48" i="3" s="1"/>
  <c r="W492" i="12"/>
  <c r="AA492" i="12" s="1"/>
  <c r="X492" i="12"/>
  <c r="AB492" i="12" s="1"/>
  <c r="AL460" i="12"/>
  <c r="AN460" i="12" s="1"/>
  <c r="AK460" i="12"/>
  <c r="AM460" i="12" s="1"/>
  <c r="V407" i="12"/>
  <c r="Z407" i="12" s="1"/>
  <c r="U407" i="12"/>
  <c r="Y407" i="12" s="1"/>
  <c r="T172" i="16"/>
  <c r="AD172" i="16" s="1"/>
  <c r="S172" i="16"/>
  <c r="AC172" i="16" s="1"/>
  <c r="R164" i="12"/>
  <c r="AK110" i="16"/>
  <c r="AM110" i="16" s="1"/>
  <c r="AL110" i="16"/>
  <c r="AN110" i="16" s="1"/>
  <c r="S226" i="12"/>
  <c r="AC226" i="12" s="1"/>
  <c r="T226" i="12"/>
  <c r="AD226" i="12" s="1"/>
  <c r="R195" i="16"/>
  <c r="Q195" i="16" s="1"/>
  <c r="AE195" i="16" s="1"/>
  <c r="S132" i="16"/>
  <c r="T132" i="16"/>
  <c r="AD132" i="16" s="1"/>
  <c r="R393" i="12"/>
  <c r="W42" i="3"/>
  <c r="AA42" i="3" s="1"/>
  <c r="X42" i="3"/>
  <c r="AB42" i="3" s="1"/>
  <c r="X71" i="12"/>
  <c r="AB71" i="12" s="1"/>
  <c r="W71" i="12"/>
  <c r="AA71" i="12" s="1"/>
  <c r="R396" i="12"/>
  <c r="AG41" i="14"/>
  <c r="AI41" i="14" s="1"/>
  <c r="AH41" i="14"/>
  <c r="AJ41" i="14" s="1"/>
  <c r="R10" i="3"/>
  <c r="S288" i="12"/>
  <c r="AC288" i="12" s="1"/>
  <c r="T288" i="12"/>
  <c r="AD288" i="12" s="1"/>
  <c r="AH335" i="12"/>
  <c r="AJ335" i="12" s="1"/>
  <c r="AG335" i="12"/>
  <c r="AK25" i="16"/>
  <c r="AM25" i="16" s="1"/>
  <c r="AL25" i="16"/>
  <c r="AN25" i="16" s="1"/>
  <c r="U55" i="3"/>
  <c r="Y55" i="3" s="1"/>
  <c r="V55" i="3"/>
  <c r="W19" i="3"/>
  <c r="AA19" i="3" s="1"/>
  <c r="X19" i="3"/>
  <c r="AB19" i="3" s="1"/>
  <c r="AL140" i="12"/>
  <c r="AN140" i="12" s="1"/>
  <c r="AK140" i="12"/>
  <c r="AM140" i="12" s="1"/>
  <c r="U13" i="13"/>
  <c r="Y13" i="13" s="1"/>
  <c r="V13" i="13"/>
  <c r="R66" i="16"/>
  <c r="AL39" i="3"/>
  <c r="AN39" i="3" s="1"/>
  <c r="AK39" i="3"/>
  <c r="AM39" i="3" s="1"/>
  <c r="T326" i="12"/>
  <c r="AD326" i="12" s="1"/>
  <c r="S326" i="12"/>
  <c r="AC326" i="12" s="1"/>
  <c r="U444" i="12"/>
  <c r="Y444" i="12" s="1"/>
  <c r="V444" i="12"/>
  <c r="Z444" i="12" s="1"/>
  <c r="AK440" i="12"/>
  <c r="AM440" i="12" s="1"/>
  <c r="AL440" i="12"/>
  <c r="AN440" i="12" s="1"/>
  <c r="AG483" i="12"/>
  <c r="AI483" i="12" s="1"/>
  <c r="AH483" i="12"/>
  <c r="AJ483" i="12" s="1"/>
  <c r="T75" i="16"/>
  <c r="AD75" i="16" s="1"/>
  <c r="S75" i="16"/>
  <c r="AC75" i="16" s="1"/>
  <c r="AK18" i="3"/>
  <c r="AM18" i="3" s="1"/>
  <c r="AL18" i="3"/>
  <c r="AN18" i="3" s="1"/>
  <c r="AK281" i="12"/>
  <c r="AM281" i="12" s="1"/>
  <c r="AL281" i="12"/>
  <c r="AN281" i="12" s="1"/>
  <c r="S48" i="12"/>
  <c r="T48" i="12"/>
  <c r="AD48" i="12" s="1"/>
  <c r="X146" i="16"/>
  <c r="AB146" i="16" s="1"/>
  <c r="W146" i="16"/>
  <c r="AA146" i="16" s="1"/>
  <c r="R10" i="13"/>
  <c r="AG31" i="15"/>
  <c r="AI31" i="15" s="1"/>
  <c r="AH31" i="15"/>
  <c r="AJ31" i="15" s="1"/>
  <c r="W44" i="16"/>
  <c r="AA44" i="16" s="1"/>
  <c r="X44" i="16"/>
  <c r="X483" i="12"/>
  <c r="W483" i="12"/>
  <c r="AA483" i="12" s="1"/>
  <c r="AH100" i="12"/>
  <c r="AJ100" i="12" s="1"/>
  <c r="AG100" i="12"/>
  <c r="AI100" i="12" s="1"/>
  <c r="AH61" i="12"/>
  <c r="AJ61" i="12" s="1"/>
  <c r="AG61" i="12"/>
  <c r="AI61" i="12" s="1"/>
  <c r="AL382" i="12"/>
  <c r="AN382" i="12" s="1"/>
  <c r="AK382" i="12"/>
  <c r="AM382" i="12" s="1"/>
  <c r="T382" i="12"/>
  <c r="AD382" i="12" s="1"/>
  <c r="S382" i="12"/>
  <c r="AC382" i="12" s="1"/>
  <c r="T251" i="12"/>
  <c r="AD251" i="12" s="1"/>
  <c r="S251" i="12"/>
  <c r="AC251" i="12" s="1"/>
  <c r="X245" i="12"/>
  <c r="AB245" i="12" s="1"/>
  <c r="W245" i="12"/>
  <c r="AA245" i="12" s="1"/>
  <c r="T43" i="16"/>
  <c r="AD43" i="16" s="1"/>
  <c r="S43" i="16"/>
  <c r="AG218" i="16"/>
  <c r="AI218" i="16" s="1"/>
  <c r="AH218" i="16"/>
  <c r="AJ218" i="16" s="1"/>
  <c r="T99" i="16"/>
  <c r="AD99" i="16" s="1"/>
  <c r="S99" i="16"/>
  <c r="AC99" i="16" s="1"/>
  <c r="AL309" i="12"/>
  <c r="AN309" i="12" s="1"/>
  <c r="AK309" i="12"/>
  <c r="AM309" i="12" s="1"/>
  <c r="V149" i="12"/>
  <c r="Z149" i="12" s="1"/>
  <c r="U149" i="12"/>
  <c r="Y149" i="12" s="1"/>
  <c r="V345" i="12"/>
  <c r="U345" i="12"/>
  <c r="Y345" i="12" s="1"/>
  <c r="R88" i="3"/>
  <c r="AF88" i="3" s="1"/>
  <c r="W227" i="12"/>
  <c r="AA227" i="12" s="1"/>
  <c r="X227" i="12"/>
  <c r="AB227" i="12" s="1"/>
  <c r="R61" i="3"/>
  <c r="AL217" i="12"/>
  <c r="AN217" i="12" s="1"/>
  <c r="AK217" i="12"/>
  <c r="AM217" i="12" s="1"/>
  <c r="X23" i="13"/>
  <c r="AB23" i="13" s="1"/>
  <c r="W23" i="13"/>
  <c r="AA23" i="13" s="1"/>
  <c r="S203" i="12"/>
  <c r="T203" i="12"/>
  <c r="AD203" i="12" s="1"/>
  <c r="AL125" i="16"/>
  <c r="AN125" i="16" s="1"/>
  <c r="AK125" i="16"/>
  <c r="AM125" i="16" s="1"/>
  <c r="S41" i="3"/>
  <c r="T41" i="3"/>
  <c r="AD41" i="3" s="1"/>
  <c r="T431" i="12"/>
  <c r="AD431" i="12" s="1"/>
  <c r="S431" i="12"/>
  <c r="AG314" i="12"/>
  <c r="AI314" i="12" s="1"/>
  <c r="AH314" i="12"/>
  <c r="AJ314" i="12" s="1"/>
  <c r="AG409" i="12"/>
  <c r="AI409" i="12" s="1"/>
  <c r="AH409" i="12"/>
  <c r="AJ409" i="12" s="1"/>
  <c r="AL190" i="12"/>
  <c r="AN190" i="12" s="1"/>
  <c r="AK190" i="12"/>
  <c r="AM190" i="12" s="1"/>
  <c r="T238" i="12"/>
  <c r="AD238" i="12" s="1"/>
  <c r="S238" i="12"/>
  <c r="AC238" i="12" s="1"/>
  <c r="V20" i="14"/>
  <c r="U20" i="14"/>
  <c r="Y20" i="14" s="1"/>
  <c r="AH168" i="12"/>
  <c r="AJ168" i="12" s="1"/>
  <c r="AG168" i="12"/>
  <c r="AK73" i="15"/>
  <c r="AM73" i="15" s="1"/>
  <c r="AL73" i="15"/>
  <c r="AN73" i="15" s="1"/>
  <c r="AK321" i="12"/>
  <c r="AM321" i="12" s="1"/>
  <c r="AL321" i="12"/>
  <c r="AN321" i="12" s="1"/>
  <c r="S35" i="13"/>
  <c r="T35" i="13"/>
  <c r="AD35" i="13" s="1"/>
  <c r="S86" i="16"/>
  <c r="T86" i="16"/>
  <c r="AD86" i="16" s="1"/>
  <c r="R32" i="16"/>
  <c r="AK343" i="12"/>
  <c r="AM343" i="12" s="1"/>
  <c r="AL343" i="12"/>
  <c r="AN343" i="12" s="1"/>
  <c r="R73" i="16"/>
  <c r="AL445" i="12"/>
  <c r="AN445" i="12" s="1"/>
  <c r="AK445" i="12"/>
  <c r="AM445" i="12" s="1"/>
  <c r="X63" i="15"/>
  <c r="AB63" i="15" s="1"/>
  <c r="W63" i="15"/>
  <c r="AA63" i="15" s="1"/>
  <c r="AK18" i="13"/>
  <c r="AM18" i="13" s="1"/>
  <c r="AL18" i="13"/>
  <c r="AN18" i="13" s="1"/>
  <c r="R353" i="12"/>
  <c r="AL324" i="12"/>
  <c r="AN324" i="12" s="1"/>
  <c r="AK324" i="12"/>
  <c r="AM324" i="12" s="1"/>
  <c r="R105" i="3"/>
  <c r="Q105" i="3" s="1"/>
  <c r="AE105" i="3" s="1"/>
  <c r="S78" i="12"/>
  <c r="T78" i="12"/>
  <c r="AD78" i="12" s="1"/>
  <c r="R129" i="16"/>
  <c r="AK505" i="12"/>
  <c r="AM505" i="12" s="1"/>
  <c r="AL505" i="12"/>
  <c r="AN505" i="12" s="1"/>
  <c r="T83" i="12"/>
  <c r="AD83" i="12" s="1"/>
  <c r="S83" i="12"/>
  <c r="AC83" i="12" s="1"/>
  <c r="W27" i="13"/>
  <c r="AA27" i="13" s="1"/>
  <c r="X27" i="13"/>
  <c r="AB27" i="13" s="1"/>
  <c r="R75" i="3"/>
  <c r="AF75" i="3" s="1"/>
  <c r="AK107" i="16"/>
  <c r="AM107" i="16" s="1"/>
  <c r="AL107" i="16"/>
  <c r="AN107" i="16" s="1"/>
  <c r="AL495" i="12"/>
  <c r="AN495" i="12" s="1"/>
  <c r="AK495" i="12"/>
  <c r="AM495" i="12" s="1"/>
  <c r="U39" i="3"/>
  <c r="Y39" i="3" s="1"/>
  <c r="V39" i="3"/>
  <c r="Z39" i="3" s="1"/>
  <c r="AH304" i="12"/>
  <c r="AJ304" i="12" s="1"/>
  <c r="AG304" i="12"/>
  <c r="AI304" i="12" s="1"/>
  <c r="X186" i="16"/>
  <c r="W186" i="16"/>
  <c r="AA186" i="16" s="1"/>
  <c r="X56" i="3"/>
  <c r="AB56" i="3" s="1"/>
  <c r="W56" i="3"/>
  <c r="AA56" i="3" s="1"/>
  <c r="AK69" i="12"/>
  <c r="AM69" i="12" s="1"/>
  <c r="AL69" i="12"/>
  <c r="AN69" i="12" s="1"/>
  <c r="R145" i="12"/>
  <c r="R24" i="15"/>
  <c r="AL105" i="15"/>
  <c r="AN105" i="15" s="1"/>
  <c r="AK105" i="15"/>
  <c r="AM105" i="15" s="1"/>
  <c r="AG395" i="12"/>
  <c r="AH395" i="12"/>
  <c r="AJ395" i="12" s="1"/>
  <c r="AL362" i="12"/>
  <c r="AN362" i="12" s="1"/>
  <c r="AK362" i="12"/>
  <c r="AM362" i="12" s="1"/>
  <c r="W71" i="3"/>
  <c r="AA71" i="3" s="1"/>
  <c r="X71" i="3"/>
  <c r="AB71" i="3" s="1"/>
  <c r="AL33" i="15"/>
  <c r="AN33" i="15" s="1"/>
  <c r="AK33" i="15"/>
  <c r="AM33" i="15" s="1"/>
  <c r="T106" i="15"/>
  <c r="AD106" i="15" s="1"/>
  <c r="S106" i="15"/>
  <c r="AC106" i="15" s="1"/>
  <c r="X68" i="12"/>
  <c r="AB68" i="12" s="1"/>
  <c r="W68" i="12"/>
  <c r="AA68" i="12" s="1"/>
  <c r="AH187" i="16"/>
  <c r="AJ187" i="16" s="1"/>
  <c r="AG187" i="16"/>
  <c r="AK99" i="15"/>
  <c r="AM99" i="15" s="1"/>
  <c r="AL99" i="15"/>
  <c r="AN99" i="15" s="1"/>
  <c r="S391" i="12"/>
  <c r="T391" i="12"/>
  <c r="AD391" i="12" s="1"/>
  <c r="V334" i="12"/>
  <c r="Z334" i="12" s="1"/>
  <c r="U334" i="12"/>
  <c r="Y334" i="12" s="1"/>
  <c r="AG418" i="12"/>
  <c r="AI418" i="12" s="1"/>
  <c r="AH418" i="12"/>
  <c r="AJ418" i="12" s="1"/>
  <c r="T87" i="15"/>
  <c r="AD87" i="15" s="1"/>
  <c r="S87" i="15"/>
  <c r="AC87" i="15" s="1"/>
  <c r="AH215" i="16"/>
  <c r="AJ215" i="16" s="1"/>
  <c r="AG215" i="16"/>
  <c r="AI215" i="16" s="1"/>
  <c r="X93" i="15"/>
  <c r="AB93" i="15" s="1"/>
  <c r="W93" i="15"/>
  <c r="AA93" i="15" s="1"/>
  <c r="X377" i="12"/>
  <c r="AB377" i="12" s="1"/>
  <c r="W377" i="12"/>
  <c r="AA377" i="12" s="1"/>
  <c r="AK36" i="15"/>
  <c r="AM36" i="15" s="1"/>
  <c r="AL36" i="15"/>
  <c r="AN36" i="15" s="1"/>
  <c r="R38" i="12"/>
  <c r="S17" i="13"/>
  <c r="AC17" i="13" s="1"/>
  <c r="T17" i="13"/>
  <c r="AD17" i="13" s="1"/>
  <c r="R216" i="16"/>
  <c r="V28" i="13"/>
  <c r="Z28" i="13" s="1"/>
  <c r="U28" i="13"/>
  <c r="Y28" i="13" s="1"/>
  <c r="X84" i="15"/>
  <c r="AB84" i="15" s="1"/>
  <c r="W84" i="15"/>
  <c r="AA84" i="15" s="1"/>
  <c r="AK484" i="12"/>
  <c r="AM484" i="12" s="1"/>
  <c r="AL484" i="12"/>
  <c r="AN484" i="12" s="1"/>
  <c r="T22" i="12"/>
  <c r="AD22" i="12" s="1"/>
  <c r="S22" i="12"/>
  <c r="R363" i="12"/>
  <c r="AK92" i="12"/>
  <c r="AM92" i="12" s="1"/>
  <c r="AL92" i="12"/>
  <c r="AN92" i="12" s="1"/>
  <c r="AL89" i="16"/>
  <c r="AN89" i="16" s="1"/>
  <c r="AK89" i="16"/>
  <c r="AM89" i="16" s="1"/>
  <c r="AH333" i="12"/>
  <c r="AJ333" i="12" s="1"/>
  <c r="AG333" i="12"/>
  <c r="V86" i="15"/>
  <c r="Z86" i="15" s="1"/>
  <c r="U86" i="15"/>
  <c r="Y86" i="15" s="1"/>
  <c r="U34" i="15"/>
  <c r="Y34" i="15" s="1"/>
  <c r="V34" i="15"/>
  <c r="Z34" i="15" s="1"/>
  <c r="V210" i="12"/>
  <c r="Z210" i="12" s="1"/>
  <c r="U210" i="12"/>
  <c r="Y210" i="12" s="1"/>
  <c r="AH455" i="12"/>
  <c r="AJ455" i="12" s="1"/>
  <c r="AG455" i="12"/>
  <c r="AI455" i="12" s="1"/>
  <c r="X106" i="3"/>
  <c r="AB106" i="3" s="1"/>
  <c r="W106" i="3"/>
  <c r="AA106" i="3" s="1"/>
  <c r="R24" i="14"/>
  <c r="Q24" i="14" s="1"/>
  <c r="AE24" i="14" s="1"/>
  <c r="V34" i="14"/>
  <c r="Z34" i="14" s="1"/>
  <c r="U34" i="14"/>
  <c r="Y34" i="14" s="1"/>
  <c r="V230" i="12"/>
  <c r="U230" i="12"/>
  <c r="Y230" i="12" s="1"/>
  <c r="T400" i="12"/>
  <c r="AD400" i="12" s="1"/>
  <c r="S400" i="12"/>
  <c r="T24" i="16"/>
  <c r="AD24" i="16" s="1"/>
  <c r="S24" i="16"/>
  <c r="AC24" i="16" s="1"/>
  <c r="R178" i="16"/>
  <c r="AF178" i="16" s="1"/>
  <c r="V74" i="15"/>
  <c r="Z74" i="15" s="1"/>
  <c r="U74" i="15"/>
  <c r="Y74" i="15" s="1"/>
  <c r="W135" i="12"/>
  <c r="AA135" i="12" s="1"/>
  <c r="X135" i="12"/>
  <c r="W318" i="12"/>
  <c r="AA318" i="12" s="1"/>
  <c r="X318" i="12"/>
  <c r="AK41" i="16"/>
  <c r="AM41" i="16" s="1"/>
  <c r="AL41" i="16"/>
  <c r="AN41" i="16" s="1"/>
  <c r="X337" i="12"/>
  <c r="AB337" i="12" s="1"/>
  <c r="W337" i="12"/>
  <c r="AA337" i="12" s="1"/>
  <c r="AK444" i="12"/>
  <c r="AM444" i="12" s="1"/>
  <c r="AL444" i="12"/>
  <c r="AN444" i="12" s="1"/>
  <c r="R169" i="16"/>
  <c r="V217" i="12"/>
  <c r="Z217" i="12" s="1"/>
  <c r="U217" i="12"/>
  <c r="Y217" i="12" s="1"/>
  <c r="V68" i="15"/>
  <c r="Z68" i="15" s="1"/>
  <c r="U68" i="15"/>
  <c r="Y68" i="15" s="1"/>
  <c r="AK488" i="12"/>
  <c r="AM488" i="12" s="1"/>
  <c r="AL488" i="12"/>
  <c r="AN488" i="12" s="1"/>
  <c r="AH476" i="12"/>
  <c r="AJ476" i="12" s="1"/>
  <c r="AG476" i="12"/>
  <c r="AI476" i="12" s="1"/>
  <c r="T72" i="12"/>
  <c r="AD72" i="12" s="1"/>
  <c r="S72" i="12"/>
  <c r="R72" i="12"/>
  <c r="AG75" i="16"/>
  <c r="AI75" i="16" s="1"/>
  <c r="AH75" i="16"/>
  <c r="AJ75" i="16" s="1"/>
  <c r="AH213" i="12"/>
  <c r="AJ213" i="12" s="1"/>
  <c r="AG213" i="12"/>
  <c r="AI213" i="12" s="1"/>
  <c r="X270" i="12"/>
  <c r="AB270" i="12" s="1"/>
  <c r="W270" i="12"/>
  <c r="AA270" i="12" s="1"/>
  <c r="W114" i="12"/>
  <c r="AA114" i="12" s="1"/>
  <c r="X114" i="12"/>
  <c r="AB114" i="12" s="1"/>
  <c r="AL8" i="3"/>
  <c r="AN8" i="3" s="1"/>
  <c r="AK8" i="3"/>
  <c r="AM8" i="3" s="1"/>
  <c r="R18" i="12"/>
  <c r="R79" i="15"/>
  <c r="AH440" i="12"/>
  <c r="AJ440" i="12" s="1"/>
  <c r="AG440" i="12"/>
  <c r="AI440" i="12" s="1"/>
  <c r="X44" i="14"/>
  <c r="W44" i="14"/>
  <c r="AA44" i="14" s="1"/>
  <c r="V170" i="16"/>
  <c r="Z170" i="16" s="1"/>
  <c r="U170" i="16"/>
  <c r="Y170" i="16" s="1"/>
  <c r="T338" i="12"/>
  <c r="AD338" i="12" s="1"/>
  <c r="S338" i="12"/>
  <c r="AH350" i="12"/>
  <c r="AJ350" i="12" s="1"/>
  <c r="AG350" i="12"/>
  <c r="AI350" i="12" s="1"/>
  <c r="AK9" i="15"/>
  <c r="AM9" i="15" s="1"/>
  <c r="AL9" i="15"/>
  <c r="AN9" i="15" s="1"/>
  <c r="R299" i="12"/>
  <c r="R37" i="16"/>
  <c r="X67" i="3"/>
  <c r="W67" i="3"/>
  <c r="AA67" i="3" s="1"/>
  <c r="AL125" i="12"/>
  <c r="AN125" i="12" s="1"/>
  <c r="AK125" i="12"/>
  <c r="AM125" i="12" s="1"/>
  <c r="R228" i="16"/>
  <c r="T34" i="3"/>
  <c r="AD34" i="3" s="1"/>
  <c r="S34" i="3"/>
  <c r="AC34" i="3" s="1"/>
  <c r="AL277" i="12"/>
  <c r="AN277" i="12" s="1"/>
  <c r="AK277" i="12"/>
  <c r="AM277" i="12" s="1"/>
  <c r="U105" i="16"/>
  <c r="Y105" i="16" s="1"/>
  <c r="V105" i="16"/>
  <c r="Z105" i="16" s="1"/>
  <c r="AG83" i="15"/>
  <c r="AI83" i="15" s="1"/>
  <c r="AH83" i="15"/>
  <c r="AJ83" i="15" s="1"/>
  <c r="AG309" i="12"/>
  <c r="AI309" i="12" s="1"/>
  <c r="AH309" i="12"/>
  <c r="AJ309" i="12" s="1"/>
  <c r="AL11" i="3"/>
  <c r="AN11" i="3" s="1"/>
  <c r="AK11" i="3"/>
  <c r="AM11" i="3" s="1"/>
  <c r="V141" i="16"/>
  <c r="U141" i="16"/>
  <c r="Y141" i="16" s="1"/>
  <c r="U71" i="15"/>
  <c r="Y71" i="15" s="1"/>
  <c r="V71" i="15"/>
  <c r="Z71" i="15" s="1"/>
  <c r="R35" i="14"/>
  <c r="W16" i="3"/>
  <c r="AA16" i="3" s="1"/>
  <c r="X16" i="3"/>
  <c r="AB16" i="3" s="1"/>
  <c r="AL158" i="12"/>
  <c r="AN158" i="12" s="1"/>
  <c r="AK158" i="12"/>
  <c r="AM158" i="12" s="1"/>
  <c r="AL87" i="3"/>
  <c r="AN87" i="3" s="1"/>
  <c r="AK87" i="3"/>
  <c r="AM87" i="3" s="1"/>
  <c r="X319" i="12"/>
  <c r="W319" i="12"/>
  <c r="AA319" i="12" s="1"/>
  <c r="AK358" i="12"/>
  <c r="AM358" i="12" s="1"/>
  <c r="AL358" i="12"/>
  <c r="AN358" i="12" s="1"/>
  <c r="AG200" i="16"/>
  <c r="AI200" i="16" s="1"/>
  <c r="AH200" i="16"/>
  <c r="AJ200" i="16" s="1"/>
  <c r="S8" i="14"/>
  <c r="AC8" i="14" s="1"/>
  <c r="T8" i="14"/>
  <c r="AD8" i="14" s="1"/>
  <c r="AL234" i="12"/>
  <c r="AN234" i="12" s="1"/>
  <c r="AK234" i="12"/>
  <c r="AM234" i="12" s="1"/>
  <c r="T24" i="13"/>
  <c r="AD24" i="13" s="1"/>
  <c r="S24" i="13"/>
  <c r="AC24" i="13" s="1"/>
  <c r="R25" i="12"/>
  <c r="R297" i="12"/>
  <c r="T379" i="12"/>
  <c r="AD379" i="12" s="1"/>
  <c r="S379" i="12"/>
  <c r="AC379" i="12" s="1"/>
  <c r="V64" i="3"/>
  <c r="Z64" i="3" s="1"/>
  <c r="U64" i="3"/>
  <c r="Y64" i="3" s="1"/>
  <c r="X19" i="14"/>
  <c r="AB19" i="14" s="1"/>
  <c r="W19" i="14"/>
  <c r="AA19" i="14" s="1"/>
  <c r="AG169" i="12"/>
  <c r="AI169" i="12" s="1"/>
  <c r="AH169" i="12"/>
  <c r="AJ169" i="12" s="1"/>
  <c r="W61" i="12"/>
  <c r="AA61" i="12" s="1"/>
  <c r="X61" i="12"/>
  <c r="AB61" i="12" s="1"/>
  <c r="X77" i="3"/>
  <c r="AB77" i="3" s="1"/>
  <c r="W77" i="3"/>
  <c r="AA77" i="3" s="1"/>
  <c r="R59" i="12"/>
  <c r="W240" i="12"/>
  <c r="AA240" i="12" s="1"/>
  <c r="X240" i="12"/>
  <c r="AB240" i="12" s="1"/>
  <c r="R471" i="12"/>
  <c r="Q471" i="12" s="1"/>
  <c r="AE471" i="12" s="1"/>
  <c r="T499" i="12"/>
  <c r="AD499" i="12" s="1"/>
  <c r="S499" i="12"/>
  <c r="R19" i="16"/>
  <c r="U410" i="12"/>
  <c r="Y410" i="12" s="1"/>
  <c r="V410" i="12"/>
  <c r="Z410" i="12" s="1"/>
  <c r="R319" i="12"/>
  <c r="U304" i="12"/>
  <c r="Y304" i="12" s="1"/>
  <c r="V304" i="12"/>
  <c r="R433" i="12"/>
  <c r="V247" i="12"/>
  <c r="Z247" i="12" s="1"/>
  <c r="U247" i="12"/>
  <c r="Y247" i="12" s="1"/>
  <c r="R112" i="16"/>
  <c r="V191" i="12"/>
  <c r="Z191" i="12" s="1"/>
  <c r="U191" i="12"/>
  <c r="Y191" i="12" s="1"/>
  <c r="V408" i="12"/>
  <c r="Z408" i="12" s="1"/>
  <c r="U408" i="12"/>
  <c r="Y408" i="12" s="1"/>
  <c r="X231" i="12"/>
  <c r="W231" i="12"/>
  <c r="AA231" i="12" s="1"/>
  <c r="R141" i="16"/>
  <c r="W208" i="12"/>
  <c r="AA208" i="12" s="1"/>
  <c r="X208" i="12"/>
  <c r="X471" i="12"/>
  <c r="AB471" i="12" s="1"/>
  <c r="W471" i="12"/>
  <c r="AA471" i="12" s="1"/>
  <c r="R105" i="12"/>
  <c r="AL151" i="16"/>
  <c r="AN151" i="16" s="1"/>
  <c r="AK151" i="16"/>
  <c r="W25" i="15"/>
  <c r="AA25" i="15" s="1"/>
  <c r="X25" i="15"/>
  <c r="AB25" i="15" s="1"/>
  <c r="X207" i="12"/>
  <c r="W207" i="12"/>
  <c r="AA207" i="12" s="1"/>
  <c r="S121" i="16"/>
  <c r="T121" i="16"/>
  <c r="AD121" i="16" s="1"/>
  <c r="U119" i="16"/>
  <c r="Y119" i="16" s="1"/>
  <c r="V119" i="16"/>
  <c r="Z119" i="16" s="1"/>
  <c r="W111" i="12"/>
  <c r="AA111" i="12" s="1"/>
  <c r="X111" i="12"/>
  <c r="R69" i="12"/>
  <c r="AF69" i="12" s="1"/>
  <c r="T296" i="12"/>
  <c r="AD296" i="12" s="1"/>
  <c r="S296" i="12"/>
  <c r="X434" i="12"/>
  <c r="AB434" i="12" s="1"/>
  <c r="W434" i="12"/>
  <c r="AA434" i="12" s="1"/>
  <c r="T37" i="12"/>
  <c r="AD37" i="12" s="1"/>
  <c r="S37" i="12"/>
  <c r="R143" i="12"/>
  <c r="U31" i="15"/>
  <c r="Y31" i="15" s="1"/>
  <c r="V31" i="15"/>
  <c r="Z31" i="15" s="1"/>
  <c r="U7" i="13"/>
  <c r="Y7" i="13" s="1"/>
  <c r="V7" i="13"/>
  <c r="R58" i="15"/>
  <c r="W85" i="3"/>
  <c r="AA85" i="3" s="1"/>
  <c r="X85" i="3"/>
  <c r="AB85" i="3" s="1"/>
  <c r="S104" i="16"/>
  <c r="T104" i="16"/>
  <c r="AD104" i="16" s="1"/>
  <c r="AK347" i="12"/>
  <c r="AM347" i="12" s="1"/>
  <c r="AL347" i="12"/>
  <c r="AN347" i="12" s="1"/>
  <c r="AL228" i="12"/>
  <c r="AN228" i="12" s="1"/>
  <c r="AK228" i="12"/>
  <c r="R59" i="15"/>
  <c r="AL21" i="3"/>
  <c r="AN21" i="3" s="1"/>
  <c r="AK21" i="3"/>
  <c r="AM21" i="3" s="1"/>
  <c r="AG199" i="12"/>
  <c r="AI199" i="12" s="1"/>
  <c r="AH199" i="12"/>
  <c r="AJ199" i="12" s="1"/>
  <c r="U232" i="12"/>
  <c r="Y232" i="12" s="1"/>
  <c r="V232" i="12"/>
  <c r="Z232" i="12" s="1"/>
  <c r="AG88" i="16"/>
  <c r="AI88" i="16" s="1"/>
  <c r="AH88" i="16"/>
  <c r="AJ88" i="16" s="1"/>
  <c r="W74" i="15"/>
  <c r="AA74" i="15" s="1"/>
  <c r="X74" i="15"/>
  <c r="AB74" i="15" s="1"/>
  <c r="R177" i="16"/>
  <c r="R24" i="13"/>
  <c r="T118" i="12"/>
  <c r="AD118" i="12" s="1"/>
  <c r="S118" i="12"/>
  <c r="R191" i="16"/>
  <c r="AL188" i="16"/>
  <c r="AN188" i="16" s="1"/>
  <c r="AK188" i="16"/>
  <c r="AM188" i="16" s="1"/>
  <c r="R98" i="15"/>
  <c r="Q98" i="15" s="1"/>
  <c r="AE98" i="15" s="1"/>
  <c r="V135" i="12"/>
  <c r="U135" i="12"/>
  <c r="Y135" i="12" s="1"/>
  <c r="R247" i="12"/>
  <c r="AL139" i="12"/>
  <c r="AN139" i="12" s="1"/>
  <c r="AK139" i="12"/>
  <c r="AM139" i="12" s="1"/>
  <c r="R63" i="3"/>
  <c r="AH449" i="12"/>
  <c r="AJ449" i="12" s="1"/>
  <c r="AG449" i="12"/>
  <c r="AI449" i="12" s="1"/>
  <c r="AK164" i="12"/>
  <c r="AM164" i="12" s="1"/>
  <c r="AL164" i="12"/>
  <c r="AN164" i="12" s="1"/>
  <c r="AL298" i="12"/>
  <c r="AN298" i="12" s="1"/>
  <c r="AK298" i="12"/>
  <c r="AM298" i="12" s="1"/>
  <c r="U282" i="12"/>
  <c r="Y282" i="12" s="1"/>
  <c r="V282" i="12"/>
  <c r="AK437" i="12"/>
  <c r="AM437" i="12" s="1"/>
  <c r="AL437" i="12"/>
  <c r="AN437" i="12" s="1"/>
  <c r="R48" i="15"/>
  <c r="Q48" i="15" s="1"/>
  <c r="R184" i="16"/>
  <c r="S393" i="12"/>
  <c r="AC393" i="12" s="1"/>
  <c r="T393" i="12"/>
  <c r="AD393" i="12" s="1"/>
  <c r="T264" i="12"/>
  <c r="AD264" i="12" s="1"/>
  <c r="S264" i="12"/>
  <c r="AC264" i="12" s="1"/>
  <c r="U184" i="16"/>
  <c r="Y184" i="16" s="1"/>
  <c r="V184" i="16"/>
  <c r="Z184" i="16" s="1"/>
  <c r="R495" i="12"/>
  <c r="R405" i="12"/>
  <c r="AH475" i="12"/>
  <c r="AJ475" i="12" s="1"/>
  <c r="AG475" i="12"/>
  <c r="R220" i="12"/>
  <c r="R36" i="15"/>
  <c r="S77" i="12"/>
  <c r="AC77" i="12" s="1"/>
  <c r="T77" i="12"/>
  <c r="AD77" i="12" s="1"/>
  <c r="AG77" i="16"/>
  <c r="AI77" i="16" s="1"/>
  <c r="AH77" i="16"/>
  <c r="AJ77" i="16" s="1"/>
  <c r="R102" i="15"/>
  <c r="R62" i="15"/>
  <c r="AG345" i="12"/>
  <c r="AI345" i="12" s="1"/>
  <c r="AH345" i="12"/>
  <c r="AJ345" i="12" s="1"/>
  <c r="G122" i="8"/>
  <c r="S81" i="3"/>
  <c r="AC81" i="3" s="1"/>
  <c r="T81" i="3"/>
  <c r="AD81" i="3" s="1"/>
  <c r="U161" i="12"/>
  <c r="Y161" i="12" s="1"/>
  <c r="V161" i="12"/>
  <c r="U64" i="16"/>
  <c r="Y64" i="16" s="1"/>
  <c r="V64" i="16"/>
  <c r="Z64" i="16" s="1"/>
  <c r="R195" i="12"/>
  <c r="AG151" i="16"/>
  <c r="AI151" i="16" s="1"/>
  <c r="AH151" i="16"/>
  <c r="AJ151" i="16" s="1"/>
  <c r="R76" i="3"/>
  <c r="Q76" i="3" s="1"/>
  <c r="AE76" i="3" s="1"/>
  <c r="X290" i="12"/>
  <c r="AB290" i="12" s="1"/>
  <c r="W290" i="12"/>
  <c r="AA290" i="12" s="1"/>
  <c r="X470" i="12"/>
  <c r="AB470" i="12" s="1"/>
  <c r="W470" i="12"/>
  <c r="AA470" i="12" s="1"/>
  <c r="S209" i="16"/>
  <c r="T209" i="16"/>
  <c r="AD209" i="16" s="1"/>
  <c r="AL91" i="12"/>
  <c r="AN91" i="12" s="1"/>
  <c r="AK91" i="12"/>
  <c r="AM91" i="12" s="1"/>
  <c r="S317" i="12"/>
  <c r="AC317" i="12" s="1"/>
  <c r="T317" i="12"/>
  <c r="AD317" i="12" s="1"/>
  <c r="AL72" i="3"/>
  <c r="AN72" i="3" s="1"/>
  <c r="AK72" i="3"/>
  <c r="AM72" i="3" s="1"/>
  <c r="W83" i="3"/>
  <c r="AA83" i="3" s="1"/>
  <c r="X83" i="3"/>
  <c r="AB83" i="3" s="1"/>
  <c r="R74" i="12"/>
  <c r="AG431" i="12"/>
  <c r="AI431" i="12" s="1"/>
  <c r="AH431" i="12"/>
  <c r="AJ431" i="12" s="1"/>
  <c r="R300" i="12"/>
  <c r="R15" i="15"/>
  <c r="W44" i="3"/>
  <c r="AA44" i="3" s="1"/>
  <c r="X44" i="3"/>
  <c r="AB44" i="3" s="1"/>
  <c r="S157" i="16"/>
  <c r="AC157" i="16" s="1"/>
  <c r="T157" i="16"/>
  <c r="AD157" i="16" s="1"/>
  <c r="W134" i="16"/>
  <c r="AA134" i="16" s="1"/>
  <c r="X134" i="16"/>
  <c r="U183" i="12"/>
  <c r="Y183" i="12" s="1"/>
  <c r="V183" i="12"/>
  <c r="X156" i="16"/>
  <c r="AB156" i="16" s="1"/>
  <c r="W156" i="16"/>
  <c r="AA156" i="16" s="1"/>
  <c r="U306" i="12"/>
  <c r="Y306" i="12" s="1"/>
  <c r="V306" i="12"/>
  <c r="Z306" i="12" s="1"/>
  <c r="T91" i="3"/>
  <c r="AD91" i="3" s="1"/>
  <c r="G132" i="8"/>
  <c r="S91" i="3"/>
  <c r="AC91" i="3" s="1"/>
  <c r="R298" i="12"/>
  <c r="AH118" i="12"/>
  <c r="AJ118" i="12" s="1"/>
  <c r="AG118" i="12"/>
  <c r="AI118" i="12" s="1"/>
  <c r="R74" i="3"/>
  <c r="V168" i="12"/>
  <c r="Z168" i="12" s="1"/>
  <c r="U168" i="12"/>
  <c r="Y168" i="12" s="1"/>
  <c r="AG253" i="12"/>
  <c r="AH253" i="12"/>
  <c r="AJ253" i="12" s="1"/>
  <c r="T65" i="3"/>
  <c r="AD65" i="3" s="1"/>
  <c r="S65" i="3"/>
  <c r="G106" i="8"/>
  <c r="S126" i="12"/>
  <c r="T126" i="12"/>
  <c r="AD126" i="12" s="1"/>
  <c r="R149" i="12"/>
  <c r="V225" i="16"/>
  <c r="Z225" i="16" s="1"/>
  <c r="U225" i="16"/>
  <c r="Y225" i="16" s="1"/>
  <c r="V30" i="16"/>
  <c r="Z30" i="16" s="1"/>
  <c r="U30" i="16"/>
  <c r="Y30" i="16" s="1"/>
  <c r="V458" i="12"/>
  <c r="Z458" i="12" s="1"/>
  <c r="U458" i="12"/>
  <c r="Y458" i="12" s="1"/>
  <c r="U181" i="16"/>
  <c r="Y181" i="16" s="1"/>
  <c r="V181" i="16"/>
  <c r="Z181" i="16" s="1"/>
  <c r="R417" i="12"/>
  <c r="S254" i="12"/>
  <c r="AC254" i="12" s="1"/>
  <c r="T254" i="12"/>
  <c r="AD254" i="12" s="1"/>
  <c r="S43" i="14"/>
  <c r="AC43" i="14" s="1"/>
  <c r="T43" i="14"/>
  <c r="S165" i="12"/>
  <c r="AC165" i="12" s="1"/>
  <c r="T165" i="12"/>
  <c r="AD165" i="12" s="1"/>
  <c r="U90" i="3"/>
  <c r="Y90" i="3" s="1"/>
  <c r="V90" i="3"/>
  <c r="Z90" i="3" s="1"/>
  <c r="X10" i="15"/>
  <c r="AB10" i="15" s="1"/>
  <c r="W10" i="15"/>
  <c r="AA10" i="15" s="1"/>
  <c r="R153" i="12"/>
  <c r="AH108" i="16"/>
  <c r="AJ108" i="16" s="1"/>
  <c r="AG108" i="16"/>
  <c r="AI108" i="16" s="1"/>
  <c r="AH86" i="15"/>
  <c r="AJ86" i="15" s="1"/>
  <c r="AG86" i="15"/>
  <c r="X10" i="14"/>
  <c r="AB10" i="14" s="1"/>
  <c r="W10" i="14"/>
  <c r="AA10" i="14" s="1"/>
  <c r="U100" i="12"/>
  <c r="Y100" i="12" s="1"/>
  <c r="V100" i="12"/>
  <c r="AL63" i="3"/>
  <c r="AN63" i="3" s="1"/>
  <c r="AK63" i="3"/>
  <c r="AM63" i="3" s="1"/>
  <c r="R58" i="16"/>
  <c r="X71" i="15"/>
  <c r="AB71" i="15" s="1"/>
  <c r="W71" i="15"/>
  <c r="AA71" i="15" s="1"/>
  <c r="R485" i="12"/>
  <c r="Q485" i="12" s="1"/>
  <c r="AE485" i="12" s="1"/>
  <c r="W78" i="12"/>
  <c r="AA78" i="12" s="1"/>
  <c r="X78" i="12"/>
  <c r="AB78" i="12" s="1"/>
  <c r="X65" i="16"/>
  <c r="AB65" i="16" s="1"/>
  <c r="W65" i="16"/>
  <c r="AA65" i="16" s="1"/>
  <c r="AG69" i="12"/>
  <c r="AI69" i="12" s="1"/>
  <c r="AH69" i="12"/>
  <c r="AJ69" i="12" s="1"/>
  <c r="T299" i="12"/>
  <c r="AD299" i="12" s="1"/>
  <c r="S299" i="12"/>
  <c r="AC299" i="12" s="1"/>
  <c r="AH371" i="12"/>
  <c r="AJ371" i="12" s="1"/>
  <c r="AG371" i="12"/>
  <c r="AI371" i="12" s="1"/>
  <c r="V186" i="16"/>
  <c r="Z186" i="16" s="1"/>
  <c r="U186" i="16"/>
  <c r="Y186" i="16" s="1"/>
  <c r="V50" i="16"/>
  <c r="Z50" i="16" s="1"/>
  <c r="U50" i="16"/>
  <c r="Y50" i="16" s="1"/>
  <c r="R175" i="12"/>
  <c r="S114" i="16"/>
  <c r="AC114" i="16" s="1"/>
  <c r="T114" i="16"/>
  <c r="AD114" i="16" s="1"/>
  <c r="AL81" i="15"/>
  <c r="AN81" i="15" s="1"/>
  <c r="AK81" i="15"/>
  <c r="AM81" i="15" s="1"/>
  <c r="T174" i="12"/>
  <c r="AD174" i="12" s="1"/>
  <c r="S174" i="12"/>
  <c r="AC174" i="12" s="1"/>
  <c r="AK171" i="16"/>
  <c r="AM171" i="16" s="1"/>
  <c r="AL171" i="16"/>
  <c r="AN171" i="16" s="1"/>
  <c r="R86" i="3"/>
  <c r="AG56" i="16"/>
  <c r="AH56" i="16"/>
  <c r="AJ56" i="16" s="1"/>
  <c r="U269" i="12"/>
  <c r="Y269" i="12" s="1"/>
  <c r="V269" i="12"/>
  <c r="Z269" i="12" s="1"/>
  <c r="U47" i="16"/>
  <c r="Y47" i="16" s="1"/>
  <c r="V47" i="16"/>
  <c r="AG142" i="16"/>
  <c r="AI142" i="16" s="1"/>
  <c r="AH142" i="16"/>
  <c r="AJ142" i="16" s="1"/>
  <c r="AL443" i="12"/>
  <c r="AN443" i="12" s="1"/>
  <c r="AK443" i="12"/>
  <c r="AM443" i="12" s="1"/>
  <c r="W34" i="14"/>
  <c r="AA34" i="14" s="1"/>
  <c r="X34" i="14"/>
  <c r="AB34" i="14" s="1"/>
  <c r="X195" i="12"/>
  <c r="W195" i="12"/>
  <c r="AA195" i="12" s="1"/>
  <c r="AG230" i="12"/>
  <c r="AH230" i="12"/>
  <c r="AJ230" i="12" s="1"/>
  <c r="R334" i="12"/>
  <c r="T231" i="12"/>
  <c r="AD231" i="12" s="1"/>
  <c r="S231" i="12"/>
  <c r="AC231" i="12" s="1"/>
  <c r="AL111" i="16"/>
  <c r="AN111" i="16" s="1"/>
  <c r="AK111" i="16"/>
  <c r="AM111" i="16" s="1"/>
  <c r="S112" i="16"/>
  <c r="AC112" i="16" s="1"/>
  <c r="T112" i="16"/>
  <c r="AD112" i="16" s="1"/>
  <c r="W296" i="12"/>
  <c r="AA296" i="12" s="1"/>
  <c r="X296" i="12"/>
  <c r="T104" i="15"/>
  <c r="AD104" i="15" s="1"/>
  <c r="S104" i="15"/>
  <c r="AC104" i="15" s="1"/>
  <c r="X45" i="15"/>
  <c r="AB45" i="15" s="1"/>
  <c r="W45" i="15"/>
  <c r="AL123" i="12"/>
  <c r="AN123" i="12" s="1"/>
  <c r="AK123" i="12"/>
  <c r="AM123" i="12" s="1"/>
  <c r="S320" i="12"/>
  <c r="T320" i="12"/>
  <c r="AD320" i="12" s="1"/>
  <c r="AG266" i="12"/>
  <c r="AH266" i="12"/>
  <c r="AJ266" i="12" s="1"/>
  <c r="V349" i="12"/>
  <c r="U349" i="12"/>
  <c r="Y349" i="12" s="1"/>
  <c r="U28" i="3"/>
  <c r="Y28" i="3" s="1"/>
  <c r="V28" i="3"/>
  <c r="Z28" i="3" s="1"/>
  <c r="R73" i="12"/>
  <c r="U25" i="13"/>
  <c r="Y25" i="13" s="1"/>
  <c r="V25" i="13"/>
  <c r="X146" i="12"/>
  <c r="W146" i="12"/>
  <c r="AA146" i="12" s="1"/>
  <c r="S506" i="12"/>
  <c r="AC506" i="12" s="1"/>
  <c r="T506" i="12"/>
  <c r="AD506" i="12" s="1"/>
  <c r="T476" i="12"/>
  <c r="AD476" i="12" s="1"/>
  <c r="S476" i="12"/>
  <c r="T347" i="12"/>
  <c r="AD347" i="12" s="1"/>
  <c r="S347" i="12"/>
  <c r="AC347" i="12" s="1"/>
  <c r="AG277" i="12"/>
  <c r="AI277" i="12" s="1"/>
  <c r="AH277" i="12"/>
  <c r="AJ277" i="12" s="1"/>
  <c r="R26" i="12"/>
  <c r="R113" i="16"/>
  <c r="U94" i="16"/>
  <c r="Y94" i="16" s="1"/>
  <c r="V94" i="16"/>
  <c r="Z94" i="16" s="1"/>
  <c r="U156" i="12"/>
  <c r="Y156" i="12" s="1"/>
  <c r="V156" i="12"/>
  <c r="Z156" i="12" s="1"/>
  <c r="V73" i="3"/>
  <c r="Z73" i="3" s="1"/>
  <c r="U73" i="3"/>
  <c r="Y73" i="3" s="1"/>
  <c r="T26" i="12"/>
  <c r="AD26" i="12" s="1"/>
  <c r="S26" i="12"/>
  <c r="AG147" i="16"/>
  <c r="AH147" i="16"/>
  <c r="AJ147" i="16" s="1"/>
  <c r="AK76" i="3"/>
  <c r="AM76" i="3" s="1"/>
  <c r="AL76" i="3"/>
  <c r="AN76" i="3" s="1"/>
  <c r="AH415" i="12"/>
  <c r="AJ415" i="12" s="1"/>
  <c r="AG415" i="12"/>
  <c r="AI415" i="12" s="1"/>
  <c r="AL128" i="12"/>
  <c r="AN128" i="12" s="1"/>
  <c r="AK128" i="12"/>
  <c r="AM128" i="12" s="1"/>
  <c r="AL36" i="14"/>
  <c r="AN36" i="14" s="1"/>
  <c r="AK36" i="14"/>
  <c r="AM36" i="14" s="1"/>
  <c r="R33" i="16"/>
  <c r="S23" i="15"/>
  <c r="AC23" i="15" s="1"/>
  <c r="T23" i="15"/>
  <c r="AD23" i="15" s="1"/>
  <c r="W433" i="12"/>
  <c r="AA433" i="12" s="1"/>
  <c r="X433" i="12"/>
  <c r="X360" i="12"/>
  <c r="AB360" i="12" s="1"/>
  <c r="W360" i="12"/>
  <c r="AA360" i="12" s="1"/>
  <c r="AH74" i="16"/>
  <c r="AJ74" i="16" s="1"/>
  <c r="AG74" i="16"/>
  <c r="AI74" i="16" s="1"/>
  <c r="T355" i="12"/>
  <c r="AD355" i="12" s="1"/>
  <c r="S355" i="12"/>
  <c r="AC355" i="12" s="1"/>
  <c r="S88" i="12"/>
  <c r="AC88" i="12" s="1"/>
  <c r="T88" i="12"/>
  <c r="AD88" i="12" s="1"/>
  <c r="AH312" i="12"/>
  <c r="AJ312" i="12" s="1"/>
  <c r="AG312" i="12"/>
  <c r="AI312" i="12" s="1"/>
  <c r="V93" i="3"/>
  <c r="Z93" i="3" s="1"/>
  <c r="U93" i="3"/>
  <c r="Y93" i="3" s="1"/>
  <c r="AK252" i="12"/>
  <c r="AM252" i="12" s="1"/>
  <c r="AL252" i="12"/>
  <c r="AN252" i="12" s="1"/>
  <c r="AK139" i="16"/>
  <c r="AL139" i="16"/>
  <c r="AN139" i="16" s="1"/>
  <c r="S32" i="15"/>
  <c r="AC32" i="15" s="1"/>
  <c r="T32" i="15"/>
  <c r="AD32" i="15" s="1"/>
  <c r="V95" i="12"/>
  <c r="U95" i="12"/>
  <c r="Y95" i="12" s="1"/>
  <c r="R64" i="16"/>
  <c r="G126" i="8"/>
  <c r="S85" i="3"/>
  <c r="T85" i="3"/>
  <c r="AD85" i="3" s="1"/>
  <c r="R375" i="12"/>
  <c r="AF375" i="12" s="1"/>
  <c r="S36" i="15"/>
  <c r="AC36" i="15" s="1"/>
  <c r="T36" i="15"/>
  <c r="AD36" i="15" s="1"/>
  <c r="T9" i="15"/>
  <c r="AD9" i="15" s="1"/>
  <c r="S9" i="15"/>
  <c r="AC9" i="15" s="1"/>
  <c r="AH228" i="12"/>
  <c r="AJ228" i="12" s="1"/>
  <c r="AG228" i="12"/>
  <c r="AI228" i="12" s="1"/>
  <c r="U147" i="12"/>
  <c r="Y147" i="12" s="1"/>
  <c r="V147" i="12"/>
  <c r="Z147" i="12" s="1"/>
  <c r="R395" i="12"/>
  <c r="R147" i="16"/>
  <c r="V235" i="12"/>
  <c r="Z235" i="12" s="1"/>
  <c r="U235" i="12"/>
  <c r="Y235" i="12" s="1"/>
  <c r="V439" i="12"/>
  <c r="Z439" i="12" s="1"/>
  <c r="U439" i="12"/>
  <c r="Y439" i="12" s="1"/>
  <c r="AH67" i="12"/>
  <c r="AJ67" i="12" s="1"/>
  <c r="AG67" i="12"/>
  <c r="AI67" i="12" s="1"/>
  <c r="X41" i="3"/>
  <c r="W41" i="3"/>
  <c r="AA41" i="3" s="1"/>
  <c r="T195" i="16"/>
  <c r="AD195" i="16" s="1"/>
  <c r="S195" i="16"/>
  <c r="W205" i="12"/>
  <c r="AA205" i="12" s="1"/>
  <c r="X205" i="12"/>
  <c r="X75" i="3"/>
  <c r="AB75" i="3" s="1"/>
  <c r="W75" i="3"/>
  <c r="AA75" i="3" s="1"/>
  <c r="W432" i="12"/>
  <c r="AA432" i="12" s="1"/>
  <c r="X432" i="12"/>
  <c r="W67" i="12"/>
  <c r="AA67" i="12" s="1"/>
  <c r="X67" i="12"/>
  <c r="AB67" i="12" s="1"/>
  <c r="S57" i="12"/>
  <c r="AC57" i="12" s="1"/>
  <c r="T57" i="12"/>
  <c r="AD57" i="12" s="1"/>
  <c r="R61" i="15"/>
  <c r="U69" i="15"/>
  <c r="Y69" i="15" s="1"/>
  <c r="V69" i="15"/>
  <c r="Z69" i="15" s="1"/>
  <c r="W409" i="12"/>
  <c r="AA409" i="12" s="1"/>
  <c r="X409" i="12"/>
  <c r="AB409" i="12" s="1"/>
  <c r="AG163" i="16"/>
  <c r="AH163" i="16"/>
  <c r="AJ163" i="16" s="1"/>
  <c r="X378" i="12"/>
  <c r="AB378" i="12" s="1"/>
  <c r="W378" i="12"/>
  <c r="AA378" i="12" s="1"/>
  <c r="R352" i="12"/>
  <c r="U148" i="12"/>
  <c r="Y148" i="12" s="1"/>
  <c r="V148" i="12"/>
  <c r="Z148" i="12" s="1"/>
  <c r="R311" i="12"/>
  <c r="Q311" i="12" s="1"/>
  <c r="AE311" i="12" s="1"/>
  <c r="W382" i="12"/>
  <c r="AA382" i="12" s="1"/>
  <c r="X382" i="12"/>
  <c r="U31" i="16"/>
  <c r="Y31" i="16" s="1"/>
  <c r="V31" i="16"/>
  <c r="Z31" i="16" s="1"/>
  <c r="V224" i="12"/>
  <c r="Z224" i="12" s="1"/>
  <c r="U224" i="12"/>
  <c r="Y224" i="12" s="1"/>
  <c r="AL337" i="12"/>
  <c r="AN337" i="12" s="1"/>
  <c r="AK337" i="12"/>
  <c r="AM337" i="12" s="1"/>
  <c r="U89" i="16"/>
  <c r="Y89" i="16" s="1"/>
  <c r="V89" i="16"/>
  <c r="T196" i="16"/>
  <c r="AD196" i="16" s="1"/>
  <c r="S196" i="16"/>
  <c r="T113" i="12"/>
  <c r="AD113" i="12" s="1"/>
  <c r="S113" i="12"/>
  <c r="U289" i="12"/>
  <c r="Y289" i="12" s="1"/>
  <c r="V289" i="12"/>
  <c r="Z289" i="12" s="1"/>
  <c r="W195" i="16"/>
  <c r="AA195" i="16" s="1"/>
  <c r="X195" i="16"/>
  <c r="AG71" i="12"/>
  <c r="AI71" i="12" s="1"/>
  <c r="AH71" i="12"/>
  <c r="AJ71" i="12" s="1"/>
  <c r="S74" i="15"/>
  <c r="AC74" i="15" s="1"/>
  <c r="T74" i="15"/>
  <c r="AD74" i="15" s="1"/>
  <c r="V474" i="12"/>
  <c r="Z474" i="12" s="1"/>
  <c r="U474" i="12"/>
  <c r="Y474" i="12" s="1"/>
  <c r="S79" i="15"/>
  <c r="T79" i="15"/>
  <c r="AD79" i="15" s="1"/>
  <c r="R371" i="12"/>
  <c r="U493" i="12"/>
  <c r="Y493" i="12" s="1"/>
  <c r="V493" i="12"/>
  <c r="Z493" i="12" s="1"/>
  <c r="V203" i="16"/>
  <c r="Z203" i="16" s="1"/>
  <c r="U203" i="16"/>
  <c r="Y203" i="16" s="1"/>
  <c r="U359" i="12"/>
  <c r="Y359" i="12" s="1"/>
  <c r="V359" i="12"/>
  <c r="Z359" i="12" s="1"/>
  <c r="S56" i="15"/>
  <c r="AC56" i="15" s="1"/>
  <c r="T56" i="15"/>
  <c r="AD56" i="15" s="1"/>
  <c r="U178" i="12"/>
  <c r="Y178" i="12" s="1"/>
  <c r="V178" i="12"/>
  <c r="Z178" i="12" s="1"/>
  <c r="W128" i="12"/>
  <c r="AA128" i="12" s="1"/>
  <c r="X128" i="12"/>
  <c r="X413" i="12"/>
  <c r="AB413" i="12" s="1"/>
  <c r="W413" i="12"/>
  <c r="AA413" i="12" s="1"/>
  <c r="T58" i="15"/>
  <c r="AD58" i="15" s="1"/>
  <c r="S58" i="15"/>
  <c r="AC58" i="15" s="1"/>
  <c r="U18" i="13"/>
  <c r="Y18" i="13" s="1"/>
  <c r="V18" i="13"/>
  <c r="Z18" i="13" s="1"/>
  <c r="AG184" i="12"/>
  <c r="AI184" i="12" s="1"/>
  <c r="AH184" i="12"/>
  <c r="AJ184" i="12" s="1"/>
  <c r="T13" i="12"/>
  <c r="AD13" i="12" s="1"/>
  <c r="S13" i="12"/>
  <c r="V22" i="15"/>
  <c r="Z22" i="15" s="1"/>
  <c r="U22" i="15"/>
  <c r="Y22" i="15" s="1"/>
  <c r="AH106" i="15"/>
  <c r="AJ106" i="15" s="1"/>
  <c r="AG106" i="15"/>
  <c r="AI106" i="15" s="1"/>
  <c r="S97" i="3"/>
  <c r="G138" i="8"/>
  <c r="T97" i="3"/>
  <c r="AD97" i="3" s="1"/>
  <c r="AK41" i="12"/>
  <c r="AM41" i="12" s="1"/>
  <c r="AL41" i="12"/>
  <c r="AN41" i="12" s="1"/>
  <c r="U219" i="16"/>
  <c r="Y219" i="16" s="1"/>
  <c r="V219" i="16"/>
  <c r="Z219" i="16" s="1"/>
  <c r="AL93" i="15"/>
  <c r="AN93" i="15" s="1"/>
  <c r="AK93" i="15"/>
  <c r="AM93" i="15" s="1"/>
  <c r="X81" i="15"/>
  <c r="W81" i="15"/>
  <c r="AA81" i="15" s="1"/>
  <c r="W123" i="12"/>
  <c r="AA123" i="12" s="1"/>
  <c r="X123" i="12"/>
  <c r="AB123" i="12" s="1"/>
  <c r="V274" i="12"/>
  <c r="Z274" i="12" s="1"/>
  <c r="U274" i="12"/>
  <c r="Y274" i="12" s="1"/>
  <c r="U151" i="12"/>
  <c r="Y151" i="12" s="1"/>
  <c r="V151" i="12"/>
  <c r="U158" i="12"/>
  <c r="Y158" i="12" s="1"/>
  <c r="V158" i="12"/>
  <c r="Z158" i="12" s="1"/>
  <c r="U318" i="12"/>
  <c r="Y318" i="12" s="1"/>
  <c r="V318" i="12"/>
  <c r="U190" i="16"/>
  <c r="Y190" i="16" s="1"/>
  <c r="V190" i="16"/>
  <c r="Z190" i="16" s="1"/>
  <c r="AL500" i="12"/>
  <c r="AN500" i="12" s="1"/>
  <c r="AK500" i="12"/>
  <c r="AM500" i="12" s="1"/>
  <c r="W161" i="12"/>
  <c r="AA161" i="12" s="1"/>
  <c r="X161" i="12"/>
  <c r="W218" i="12"/>
  <c r="AA218" i="12" s="1"/>
  <c r="X218" i="12"/>
  <c r="AB218" i="12" s="1"/>
  <c r="R414" i="12"/>
  <c r="W55" i="3"/>
  <c r="AA55" i="3" s="1"/>
  <c r="X55" i="3"/>
  <c r="AB55" i="3" s="1"/>
  <c r="S55" i="16"/>
  <c r="AC55" i="16" s="1"/>
  <c r="T55" i="16"/>
  <c r="AD55" i="16" s="1"/>
  <c r="R36" i="14"/>
  <c r="AF36" i="14" s="1"/>
  <c r="AG54" i="15"/>
  <c r="AI54" i="15" s="1"/>
  <c r="AH54" i="15"/>
  <c r="AJ54" i="15" s="1"/>
  <c r="U102" i="3"/>
  <c r="Y102" i="3" s="1"/>
  <c r="V102" i="3"/>
  <c r="AG30" i="14"/>
  <c r="AI30" i="14" s="1"/>
  <c r="AH30" i="14"/>
  <c r="AJ30" i="14" s="1"/>
  <c r="R351" i="12"/>
  <c r="AK12" i="15"/>
  <c r="AM12" i="15" s="1"/>
  <c r="AL12" i="15"/>
  <c r="AN12" i="15" s="1"/>
  <c r="AG32" i="16"/>
  <c r="AI32" i="16" s="1"/>
  <c r="AH32" i="16"/>
  <c r="AJ32" i="16" s="1"/>
  <c r="R37" i="15"/>
  <c r="AK9" i="3"/>
  <c r="AM9" i="3" s="1"/>
  <c r="AL9" i="3"/>
  <c r="AN9" i="3" s="1"/>
  <c r="R340" i="12"/>
  <c r="AK126" i="16"/>
  <c r="AM126" i="16" s="1"/>
  <c r="AL126" i="16"/>
  <c r="AN126" i="16" s="1"/>
  <c r="AG458" i="12"/>
  <c r="AI458" i="12" s="1"/>
  <c r="AH458" i="12"/>
  <c r="AJ458" i="12" s="1"/>
  <c r="V395" i="12"/>
  <c r="Z395" i="12" s="1"/>
  <c r="U395" i="12"/>
  <c r="Y395" i="12" s="1"/>
  <c r="X69" i="3"/>
  <c r="AB69" i="3" s="1"/>
  <c r="W69" i="3"/>
  <c r="AA69" i="3" s="1"/>
  <c r="R94" i="12"/>
  <c r="T192" i="12"/>
  <c r="AD192" i="12" s="1"/>
  <c r="S192" i="12"/>
  <c r="AC192" i="12" s="1"/>
  <c r="R370" i="12"/>
  <c r="AH167" i="12"/>
  <c r="AJ167" i="12" s="1"/>
  <c r="AG167" i="12"/>
  <c r="AH208" i="16"/>
  <c r="AJ208" i="16" s="1"/>
  <c r="AG208" i="16"/>
  <c r="AI208" i="16" s="1"/>
  <c r="X190" i="12"/>
  <c r="AB190" i="12" s="1"/>
  <c r="W190" i="12"/>
  <c r="AA190" i="12" s="1"/>
  <c r="AL452" i="12"/>
  <c r="AN452" i="12" s="1"/>
  <c r="AK452" i="12"/>
  <c r="AM452" i="12" s="1"/>
  <c r="AH267" i="12"/>
  <c r="AJ267" i="12" s="1"/>
  <c r="AG267" i="12"/>
  <c r="AI267" i="12" s="1"/>
  <c r="AH243" i="12"/>
  <c r="AJ243" i="12" s="1"/>
  <c r="AG243" i="12"/>
  <c r="AI243" i="12" s="1"/>
  <c r="V443" i="12"/>
  <c r="U443" i="12"/>
  <c r="Y443" i="12" s="1"/>
  <c r="W229" i="12"/>
  <c r="AA229" i="12" s="1"/>
  <c r="X229" i="12"/>
  <c r="AB229" i="12" s="1"/>
  <c r="AH242" i="12"/>
  <c r="AJ242" i="12" s="1"/>
  <c r="AG242" i="12"/>
  <c r="AI242" i="12" s="1"/>
  <c r="G139" i="8"/>
  <c r="T98" i="3"/>
  <c r="AD98" i="3" s="1"/>
  <c r="S98" i="3"/>
  <c r="R415" i="12"/>
  <c r="U496" i="12"/>
  <c r="Y496" i="12" s="1"/>
  <c r="V496" i="12"/>
  <c r="AH35" i="12"/>
  <c r="AJ35" i="12" s="1"/>
  <c r="AG35" i="12"/>
  <c r="AI35" i="12" s="1"/>
  <c r="AG92" i="12"/>
  <c r="AI92" i="12" s="1"/>
  <c r="AH92" i="12"/>
  <c r="AJ92" i="12" s="1"/>
  <c r="W72" i="16"/>
  <c r="AA72" i="16" s="1"/>
  <c r="X72" i="16"/>
  <c r="AB72" i="16" s="1"/>
  <c r="AK38" i="15"/>
  <c r="AM38" i="15" s="1"/>
  <c r="AL38" i="15"/>
  <c r="AN38" i="15" s="1"/>
  <c r="AL51" i="12"/>
  <c r="AN51" i="12" s="1"/>
  <c r="AK51" i="12"/>
  <c r="AK201" i="12"/>
  <c r="AM201" i="12" s="1"/>
  <c r="AL201" i="12"/>
  <c r="AN201" i="12" s="1"/>
  <c r="T398" i="12"/>
  <c r="AD398" i="12" s="1"/>
  <c r="S398" i="12"/>
  <c r="AC398" i="12" s="1"/>
  <c r="U460" i="12"/>
  <c r="Y460" i="12" s="1"/>
  <c r="V460" i="12"/>
  <c r="Z460" i="12" s="1"/>
  <c r="S67" i="16"/>
  <c r="AC67" i="16" s="1"/>
  <c r="T67" i="16"/>
  <c r="AD67" i="16" s="1"/>
  <c r="T402" i="12"/>
  <c r="AD402" i="12" s="1"/>
  <c r="S402" i="12"/>
  <c r="AC402" i="12" s="1"/>
  <c r="V26" i="12"/>
  <c r="U26" i="12"/>
  <c r="Y26" i="12" s="1"/>
  <c r="R209" i="16"/>
  <c r="AG28" i="15"/>
  <c r="AI28" i="15" s="1"/>
  <c r="AH28" i="15"/>
  <c r="AJ28" i="15" s="1"/>
  <c r="W273" i="12"/>
  <c r="AA273" i="12" s="1"/>
  <c r="X273" i="12"/>
  <c r="AB273" i="12" s="1"/>
  <c r="R203" i="16"/>
  <c r="V273" i="12"/>
  <c r="Z273" i="12" s="1"/>
  <c r="U273" i="12"/>
  <c r="Y273" i="12" s="1"/>
  <c r="AG271" i="12"/>
  <c r="AH271" i="12"/>
  <c r="AJ271" i="12" s="1"/>
  <c r="X429" i="12"/>
  <c r="W429" i="12"/>
  <c r="AA429" i="12" s="1"/>
  <c r="V315" i="12"/>
  <c r="U315" i="12"/>
  <c r="Y315" i="12" s="1"/>
  <c r="R502" i="12"/>
  <c r="AH64" i="16"/>
  <c r="AJ64" i="16" s="1"/>
  <c r="AG64" i="16"/>
  <c r="AL89" i="3"/>
  <c r="AN89" i="3" s="1"/>
  <c r="AK89" i="3"/>
  <c r="AM89" i="3" s="1"/>
  <c r="R104" i="3"/>
  <c r="R53" i="16"/>
  <c r="X160" i="16"/>
  <c r="W160" i="16"/>
  <c r="AA160" i="16" s="1"/>
  <c r="S31" i="13"/>
  <c r="T31" i="13"/>
  <c r="AD31" i="13" s="1"/>
  <c r="W197" i="16"/>
  <c r="AA197" i="16" s="1"/>
  <c r="X197" i="16"/>
  <c r="T122" i="12"/>
  <c r="AD122" i="12" s="1"/>
  <c r="S122" i="12"/>
  <c r="AC122" i="12" s="1"/>
  <c r="AL75" i="3"/>
  <c r="AN75" i="3" s="1"/>
  <c r="AK75" i="3"/>
  <c r="AM75" i="3" s="1"/>
  <c r="AH39" i="16"/>
  <c r="AJ39" i="16" s="1"/>
  <c r="AG39" i="16"/>
  <c r="V405" i="12"/>
  <c r="Z405" i="12" s="1"/>
  <c r="U405" i="12"/>
  <c r="Y405" i="12" s="1"/>
  <c r="AL49" i="12"/>
  <c r="AN49" i="12" s="1"/>
  <c r="AK49" i="12"/>
  <c r="AM49" i="12" s="1"/>
  <c r="AH18" i="13"/>
  <c r="AJ18" i="13" s="1"/>
  <c r="AG18" i="13"/>
  <c r="AI18" i="13" s="1"/>
  <c r="V29" i="13"/>
  <c r="Z29" i="13" s="1"/>
  <c r="U29" i="13"/>
  <c r="Y29" i="13" s="1"/>
  <c r="AK177" i="16"/>
  <c r="AM177" i="16" s="1"/>
  <c r="AL177" i="16"/>
  <c r="AN177" i="16" s="1"/>
  <c r="R385" i="12"/>
  <c r="R118" i="16"/>
  <c r="R459" i="12"/>
  <c r="AF459" i="12" s="1"/>
  <c r="AH19" i="15"/>
  <c r="AJ19" i="15" s="1"/>
  <c r="AG19" i="15"/>
  <c r="AG7" i="15"/>
  <c r="AH7" i="15"/>
  <c r="AJ7" i="15" s="1"/>
  <c r="AH220" i="16"/>
  <c r="AJ220" i="16" s="1"/>
  <c r="AG220" i="16"/>
  <c r="AI220" i="16" s="1"/>
  <c r="R161" i="12"/>
  <c r="R46" i="14"/>
  <c r="R11" i="12"/>
  <c r="AH282" i="12"/>
  <c r="AJ282" i="12" s="1"/>
  <c r="AG282" i="12"/>
  <c r="AI282" i="12" s="1"/>
  <c r="T34" i="16"/>
  <c r="AD34" i="16" s="1"/>
  <c r="S34" i="16"/>
  <c r="AH434" i="12"/>
  <c r="AJ434" i="12" s="1"/>
  <c r="AG434" i="12"/>
  <c r="W14" i="13"/>
  <c r="AA14" i="13" s="1"/>
  <c r="X14" i="13"/>
  <c r="W48" i="12"/>
  <c r="AA48" i="12" s="1"/>
  <c r="X48" i="12"/>
  <c r="AG17" i="13"/>
  <c r="AI17" i="13" s="1"/>
  <c r="AH17" i="13"/>
  <c r="AJ17" i="13" s="1"/>
  <c r="AL12" i="14"/>
  <c r="AN12" i="14" s="1"/>
  <c r="AK12" i="14"/>
  <c r="AM12" i="14" s="1"/>
  <c r="AL208" i="16"/>
  <c r="AN208" i="16" s="1"/>
  <c r="AK208" i="16"/>
  <c r="AM208" i="16" s="1"/>
  <c r="R176" i="16"/>
  <c r="U45" i="3"/>
  <c r="Y45" i="3" s="1"/>
  <c r="V45" i="3"/>
  <c r="AL11" i="12"/>
  <c r="AN11" i="12" s="1"/>
  <c r="AK11" i="12"/>
  <c r="AM11" i="12" s="1"/>
  <c r="R19" i="15"/>
  <c r="AL90" i="15"/>
  <c r="AN90" i="15" s="1"/>
  <c r="AK90" i="15"/>
  <c r="AM90" i="15" s="1"/>
  <c r="S187" i="12"/>
  <c r="T187" i="12"/>
  <c r="AD187" i="12" s="1"/>
  <c r="V45" i="16"/>
  <c r="Z45" i="16" s="1"/>
  <c r="U45" i="16"/>
  <c r="Y45" i="16" s="1"/>
  <c r="W163" i="16"/>
  <c r="AA163" i="16" s="1"/>
  <c r="X163" i="16"/>
  <c r="AB163" i="16" s="1"/>
  <c r="R31" i="14"/>
  <c r="AG29" i="12"/>
  <c r="AI29" i="12" s="1"/>
  <c r="AH29" i="12"/>
  <c r="AJ29" i="12" s="1"/>
  <c r="W41" i="14"/>
  <c r="AA41" i="14" s="1"/>
  <c r="X41" i="14"/>
  <c r="AB41" i="14" s="1"/>
  <c r="U188" i="12"/>
  <c r="Y188" i="12" s="1"/>
  <c r="V188" i="12"/>
  <c r="Z188" i="12" s="1"/>
  <c r="W62" i="16"/>
  <c r="AA62" i="16" s="1"/>
  <c r="X62" i="16"/>
  <c r="AB62" i="16" s="1"/>
  <c r="V320" i="12"/>
  <c r="U320" i="12"/>
  <c r="Y320" i="12" s="1"/>
  <c r="R95" i="15"/>
  <c r="S440" i="12"/>
  <c r="AC440" i="12" s="1"/>
  <c r="T440" i="12"/>
  <c r="AD440" i="12" s="1"/>
  <c r="R51" i="16"/>
  <c r="AH13" i="15"/>
  <c r="AJ13" i="15" s="1"/>
  <c r="AG13" i="15"/>
  <c r="X428" i="12"/>
  <c r="W428" i="12"/>
  <c r="AA428" i="12" s="1"/>
  <c r="V219" i="12"/>
  <c r="U219" i="12"/>
  <c r="Y219" i="12" s="1"/>
  <c r="AK269" i="12"/>
  <c r="AM269" i="12" s="1"/>
  <c r="AL269" i="12"/>
  <c r="AL43" i="3"/>
  <c r="AN43" i="3" s="1"/>
  <c r="AK43" i="3"/>
  <c r="AM43" i="3" s="1"/>
  <c r="U92" i="12"/>
  <c r="Y92" i="12" s="1"/>
  <c r="V92" i="12"/>
  <c r="Z92" i="12" s="1"/>
  <c r="W17" i="12"/>
  <c r="AA17" i="12" s="1"/>
  <c r="X17" i="12"/>
  <c r="AB17" i="12" s="1"/>
  <c r="T100" i="12"/>
  <c r="AD100" i="12" s="1"/>
  <c r="S100" i="12"/>
  <c r="R45" i="14"/>
  <c r="S21" i="15"/>
  <c r="T21" i="15"/>
  <c r="AD21" i="15" s="1"/>
  <c r="V33" i="14"/>
  <c r="Z33" i="14" s="1"/>
  <c r="U33" i="14"/>
  <c r="Y33" i="14" s="1"/>
  <c r="AK323" i="12"/>
  <c r="AM323" i="12" s="1"/>
  <c r="AL323" i="12"/>
  <c r="AN323" i="12" s="1"/>
  <c r="AL37" i="12"/>
  <c r="AN37" i="12" s="1"/>
  <c r="AK37" i="12"/>
  <c r="AM37" i="12" s="1"/>
  <c r="AL506" i="12"/>
  <c r="AN506" i="12" s="1"/>
  <c r="AK506" i="12"/>
  <c r="AM506" i="12" s="1"/>
  <c r="U126" i="12"/>
  <c r="Y126" i="12" s="1"/>
  <c r="V126" i="12"/>
  <c r="AG73" i="12"/>
  <c r="AI73" i="12" s="1"/>
  <c r="AH73" i="12"/>
  <c r="AJ73" i="12" s="1"/>
  <c r="W117" i="12"/>
  <c r="AA117" i="12" s="1"/>
  <c r="X117" i="12"/>
  <c r="AG276" i="12"/>
  <c r="AI276" i="12" s="1"/>
  <c r="AH276" i="12"/>
  <c r="AJ276" i="12" s="1"/>
  <c r="R9" i="15"/>
  <c r="Q9" i="15" s="1"/>
  <c r="AE9" i="15" s="1"/>
  <c r="T81" i="15"/>
  <c r="AD81" i="15" s="1"/>
  <c r="S81" i="15"/>
  <c r="AC81" i="15" s="1"/>
  <c r="V94" i="3"/>
  <c r="Z94" i="3" s="1"/>
  <c r="U94" i="3"/>
  <c r="Y94" i="3" s="1"/>
  <c r="X122" i="16"/>
  <c r="AB122" i="16" s="1"/>
  <c r="W122" i="16"/>
  <c r="AA122" i="16" s="1"/>
  <c r="V74" i="16"/>
  <c r="U74" i="16"/>
  <c r="Y74" i="16" s="1"/>
  <c r="T222" i="12"/>
  <c r="AD222" i="12" s="1"/>
  <c r="S222" i="12"/>
  <c r="AC222" i="12" s="1"/>
  <c r="S356" i="12"/>
  <c r="AC356" i="12" s="1"/>
  <c r="T356" i="12"/>
  <c r="AD356" i="12" s="1"/>
  <c r="R483" i="12"/>
  <c r="W11" i="12"/>
  <c r="AA11" i="12" s="1"/>
  <c r="X11" i="12"/>
  <c r="AK237" i="12"/>
  <c r="AM237" i="12" s="1"/>
  <c r="AL237" i="12"/>
  <c r="AN237" i="12" s="1"/>
  <c r="AL13" i="15"/>
  <c r="AN13" i="15" s="1"/>
  <c r="AK13" i="15"/>
  <c r="AM13" i="15" s="1"/>
  <c r="AK38" i="3"/>
  <c r="AM38" i="3" s="1"/>
  <c r="AL38" i="3"/>
  <c r="AN38" i="3" s="1"/>
  <c r="S451" i="12"/>
  <c r="AC451" i="12" s="1"/>
  <c r="T451" i="12"/>
  <c r="AD451" i="12" s="1"/>
  <c r="W160" i="12"/>
  <c r="AA160" i="12" s="1"/>
  <c r="X160" i="12"/>
  <c r="AB160" i="12" s="1"/>
  <c r="AL479" i="12"/>
  <c r="AN479" i="12" s="1"/>
  <c r="AK479" i="12"/>
  <c r="AM479" i="12" s="1"/>
  <c r="AG265" i="12"/>
  <c r="AH265" i="12"/>
  <c r="AJ265" i="12" s="1"/>
  <c r="AG195" i="12"/>
  <c r="AI195" i="12" s="1"/>
  <c r="AH195" i="12"/>
  <c r="AJ195" i="12" s="1"/>
  <c r="AL86" i="3"/>
  <c r="AN86" i="3" s="1"/>
  <c r="AK86" i="3"/>
  <c r="AM86" i="3" s="1"/>
  <c r="V286" i="12"/>
  <c r="Z286" i="12" s="1"/>
  <c r="U286" i="12"/>
  <c r="Y286" i="12" s="1"/>
  <c r="S78" i="16"/>
  <c r="T78" i="16"/>
  <c r="AD78" i="16" s="1"/>
  <c r="AK178" i="16"/>
  <c r="AM178" i="16" s="1"/>
  <c r="AL178" i="16"/>
  <c r="AN178" i="16" s="1"/>
  <c r="R201" i="12"/>
  <c r="S91" i="12"/>
  <c r="T91" i="12"/>
  <c r="AD91" i="12" s="1"/>
  <c r="R62" i="12"/>
  <c r="AK196" i="12"/>
  <c r="AM196" i="12" s="1"/>
  <c r="AL196" i="12"/>
  <c r="AN196" i="12" s="1"/>
  <c r="R64" i="15"/>
  <c r="T284" i="12"/>
  <c r="AD284" i="12" s="1"/>
  <c r="S284" i="12"/>
  <c r="AC284" i="12" s="1"/>
  <c r="W186" i="12"/>
  <c r="AA186" i="12" s="1"/>
  <c r="X186" i="12"/>
  <c r="W412" i="12"/>
  <c r="AA412" i="12" s="1"/>
  <c r="X412" i="12"/>
  <c r="AB412" i="12" s="1"/>
  <c r="AH115" i="16"/>
  <c r="AJ115" i="16" s="1"/>
  <c r="AG115" i="16"/>
  <c r="AI115" i="16" s="1"/>
  <c r="R56" i="3"/>
  <c r="T216" i="16"/>
  <c r="AD216" i="16" s="1"/>
  <c r="S216" i="16"/>
  <c r="T92" i="12"/>
  <c r="AD92" i="12" s="1"/>
  <c r="S92" i="12"/>
  <c r="AC92" i="12" s="1"/>
  <c r="X344" i="12"/>
  <c r="W344" i="12"/>
  <c r="AA344" i="12" s="1"/>
  <c r="X24" i="13"/>
  <c r="AB24" i="13" s="1"/>
  <c r="W24" i="13"/>
  <c r="AA24" i="13" s="1"/>
  <c r="T50" i="12"/>
  <c r="AD50" i="12" s="1"/>
  <c r="S50" i="12"/>
  <c r="AC50" i="12" s="1"/>
  <c r="R80" i="15"/>
  <c r="AK172" i="16"/>
  <c r="AM172" i="16" s="1"/>
  <c r="AL172" i="16"/>
  <c r="AN172" i="16" s="1"/>
  <c r="V336" i="12"/>
  <c r="Z336" i="12" s="1"/>
  <c r="U336" i="12"/>
  <c r="Y336" i="12" s="1"/>
  <c r="R146" i="16"/>
  <c r="AG226" i="12"/>
  <c r="AI226" i="12" s="1"/>
  <c r="AH226" i="12"/>
  <c r="AJ226" i="12" s="1"/>
  <c r="R260" i="12"/>
  <c r="U96" i="12"/>
  <c r="Y96" i="12" s="1"/>
  <c r="V96" i="12"/>
  <c r="AK76" i="15"/>
  <c r="AM76" i="15" s="1"/>
  <c r="AL76" i="15"/>
  <c r="AN76" i="15" s="1"/>
  <c r="AH59" i="12"/>
  <c r="AJ59" i="12" s="1"/>
  <c r="AG59" i="12"/>
  <c r="AI59" i="12" s="1"/>
  <c r="R426" i="12"/>
  <c r="G130" i="8"/>
  <c r="S89" i="3"/>
  <c r="T89" i="3"/>
  <c r="AD89" i="3" s="1"/>
  <c r="R266" i="12"/>
  <c r="AF266" i="12" s="1"/>
  <c r="T259" i="12"/>
  <c r="AD259" i="12" s="1"/>
  <c r="S259" i="12"/>
  <c r="AC259" i="12" s="1"/>
  <c r="AL213" i="16"/>
  <c r="AN213" i="16" s="1"/>
  <c r="AK213" i="16"/>
  <c r="AM213" i="16" s="1"/>
  <c r="X106" i="16"/>
  <c r="AB106" i="16" s="1"/>
  <c r="W106" i="16"/>
  <c r="AA106" i="16" s="1"/>
  <c r="AH65" i="12"/>
  <c r="AJ65" i="12" s="1"/>
  <c r="AG65" i="12"/>
  <c r="AI65" i="12" s="1"/>
  <c r="AK207" i="16"/>
  <c r="AM207" i="16" s="1"/>
  <c r="AL207" i="16"/>
  <c r="AN207" i="16" s="1"/>
  <c r="AH96" i="15"/>
  <c r="AJ96" i="15" s="1"/>
  <c r="AG96" i="15"/>
  <c r="AI96" i="15" s="1"/>
  <c r="AG18" i="12"/>
  <c r="AI18" i="12" s="1"/>
  <c r="AH18" i="12"/>
  <c r="AJ18" i="12" s="1"/>
  <c r="T312" i="12"/>
  <c r="AD312" i="12" s="1"/>
  <c r="S312" i="12"/>
  <c r="AC312" i="12" s="1"/>
  <c r="S90" i="15"/>
  <c r="AC90" i="15" s="1"/>
  <c r="T90" i="15"/>
  <c r="AD90" i="15" s="1"/>
  <c r="U102" i="12"/>
  <c r="Y102" i="12" s="1"/>
  <c r="V102" i="12"/>
  <c r="Z102" i="12" s="1"/>
  <c r="X115" i="12"/>
  <c r="W115" i="12"/>
  <c r="AA115" i="12" s="1"/>
  <c r="S17" i="3"/>
  <c r="AC17" i="3" s="1"/>
  <c r="T17" i="3"/>
  <c r="AD17" i="3" s="1"/>
  <c r="U378" i="12"/>
  <c r="Y378" i="12" s="1"/>
  <c r="V378" i="12"/>
  <c r="Z378" i="12" s="1"/>
  <c r="W95" i="3"/>
  <c r="AA95" i="3" s="1"/>
  <c r="X95" i="3"/>
  <c r="AB95" i="3" s="1"/>
  <c r="S145" i="16"/>
  <c r="T145" i="16"/>
  <c r="AD145" i="16" s="1"/>
  <c r="R242" i="12"/>
  <c r="Q242" i="12" s="1"/>
  <c r="AE242" i="12" s="1"/>
  <c r="T119" i="12"/>
  <c r="AD119" i="12" s="1"/>
  <c r="S119" i="12"/>
  <c r="T315" i="12"/>
  <c r="AD315" i="12" s="1"/>
  <c r="S315" i="12"/>
  <c r="AC315" i="12" s="1"/>
  <c r="R329" i="12"/>
  <c r="AF329" i="12" s="1"/>
  <c r="V16" i="15"/>
  <c r="Z16" i="15" s="1"/>
  <c r="U16" i="15"/>
  <c r="Y16" i="15" s="1"/>
  <c r="R320" i="12"/>
  <c r="U242" i="12"/>
  <c r="Y242" i="12" s="1"/>
  <c r="V242" i="12"/>
  <c r="Z242" i="12" s="1"/>
  <c r="AL78" i="15"/>
  <c r="AN78" i="15" s="1"/>
  <c r="AK78" i="15"/>
  <c r="AM78" i="15" s="1"/>
  <c r="S394" i="12"/>
  <c r="T394" i="12"/>
  <c r="AD394" i="12" s="1"/>
  <c r="AG37" i="16"/>
  <c r="AH37" i="16"/>
  <c r="AJ37" i="16" s="1"/>
  <c r="S149" i="16"/>
  <c r="AC149" i="16" s="1"/>
  <c r="T149" i="16"/>
  <c r="AD149" i="16" s="1"/>
  <c r="V174" i="16"/>
  <c r="Z174" i="16" s="1"/>
  <c r="U174" i="16"/>
  <c r="Y174" i="16" s="1"/>
  <c r="AG71" i="15"/>
  <c r="AI71" i="15" s="1"/>
  <c r="AH71" i="15"/>
  <c r="AJ71" i="15" s="1"/>
  <c r="V82" i="16"/>
  <c r="Z82" i="16" s="1"/>
  <c r="U82" i="16"/>
  <c r="Y82" i="16" s="1"/>
  <c r="R51" i="15"/>
  <c r="Q51" i="15" s="1"/>
  <c r="AE51" i="15" s="1"/>
  <c r="V21" i="15"/>
  <c r="U21" i="15"/>
  <c r="Y21" i="15" s="1"/>
  <c r="AK10" i="13"/>
  <c r="AM10" i="13" s="1"/>
  <c r="AL10" i="13"/>
  <c r="AN10" i="13" s="1"/>
  <c r="W35" i="3"/>
  <c r="AA35" i="3" s="1"/>
  <c r="X35" i="3"/>
  <c r="W37" i="15"/>
  <c r="AA37" i="15" s="1"/>
  <c r="X37" i="15"/>
  <c r="AB37" i="15" s="1"/>
  <c r="AG157" i="16"/>
  <c r="AI157" i="16" s="1"/>
  <c r="AH157" i="16"/>
  <c r="AJ157" i="16" s="1"/>
  <c r="R139" i="16"/>
  <c r="AL219" i="12"/>
  <c r="AN219" i="12" s="1"/>
  <c r="AK219" i="12"/>
  <c r="AM219" i="12" s="1"/>
  <c r="V43" i="3"/>
  <c r="U43" i="3"/>
  <c r="Y43" i="3" s="1"/>
  <c r="W401" i="12"/>
  <c r="AA401" i="12" s="1"/>
  <c r="X401" i="12"/>
  <c r="AB401" i="12" s="1"/>
  <c r="U154" i="16"/>
  <c r="Y154" i="16" s="1"/>
  <c r="V154" i="16"/>
  <c r="Z154" i="16" s="1"/>
  <c r="R35" i="16"/>
  <c r="T219" i="16"/>
  <c r="AD219" i="16" s="1"/>
  <c r="S219" i="16"/>
  <c r="AC219" i="16" s="1"/>
  <c r="AG21" i="15"/>
  <c r="AH21" i="15"/>
  <c r="AJ21" i="15" s="1"/>
  <c r="AH13" i="13"/>
  <c r="AJ13" i="13" s="1"/>
  <c r="AG13" i="13"/>
  <c r="T219" i="12"/>
  <c r="AD219" i="12" s="1"/>
  <c r="S219" i="12"/>
  <c r="R376" i="12"/>
  <c r="V32" i="15"/>
  <c r="Z32" i="15" s="1"/>
  <c r="U32" i="15"/>
  <c r="Y32" i="15" s="1"/>
  <c r="W89" i="3"/>
  <c r="AA89" i="3" s="1"/>
  <c r="X89" i="3"/>
  <c r="AB89" i="3" s="1"/>
  <c r="AL14" i="15"/>
  <c r="AN14" i="15" s="1"/>
  <c r="AK14" i="15"/>
  <c r="AM14" i="15" s="1"/>
  <c r="S98" i="16"/>
  <c r="T98" i="16"/>
  <c r="AD98" i="16" s="1"/>
  <c r="S12" i="12"/>
  <c r="AC12" i="12" s="1"/>
  <c r="T12" i="12"/>
  <c r="AD12" i="12" s="1"/>
  <c r="T39" i="12"/>
  <c r="AD39" i="12" s="1"/>
  <c r="S39" i="12"/>
  <c r="AC39" i="12" s="1"/>
  <c r="AH173" i="16"/>
  <c r="AJ173" i="16" s="1"/>
  <c r="AG173" i="16"/>
  <c r="AG81" i="15"/>
  <c r="AH81" i="15"/>
  <c r="AJ81" i="15" s="1"/>
  <c r="U205" i="16"/>
  <c r="Y205" i="16" s="1"/>
  <c r="V205" i="16"/>
  <c r="Z205" i="16" s="1"/>
  <c r="S348" i="12"/>
  <c r="AC348" i="12" s="1"/>
  <c r="T348" i="12"/>
  <c r="AD348" i="12" s="1"/>
  <c r="W7" i="12"/>
  <c r="AA7" i="12" s="1"/>
  <c r="X7" i="12"/>
  <c r="AB7" i="12" s="1"/>
  <c r="R89" i="16"/>
  <c r="R499" i="12"/>
  <c r="T105" i="16"/>
  <c r="AD105" i="16" s="1"/>
  <c r="S105" i="16"/>
  <c r="AC105" i="16" s="1"/>
  <c r="R154" i="16"/>
  <c r="U346" i="12"/>
  <c r="Y346" i="12" s="1"/>
  <c r="V346" i="12"/>
  <c r="U97" i="3"/>
  <c r="Y97" i="3" s="1"/>
  <c r="V97" i="3"/>
  <c r="U171" i="16"/>
  <c r="Y171" i="16" s="1"/>
  <c r="V171" i="16"/>
  <c r="Z171" i="16" s="1"/>
  <c r="R29" i="13"/>
  <c r="AH97" i="15"/>
  <c r="AJ97" i="15" s="1"/>
  <c r="AG97" i="15"/>
  <c r="AH492" i="12"/>
  <c r="AJ492" i="12" s="1"/>
  <c r="AG492" i="12"/>
  <c r="AI492" i="12" s="1"/>
  <c r="R150" i="16"/>
  <c r="X452" i="12"/>
  <c r="AB452" i="12" s="1"/>
  <c r="W452" i="12"/>
  <c r="AA452" i="12" s="1"/>
  <c r="U103" i="3"/>
  <c r="Y103" i="3" s="1"/>
  <c r="V103" i="3"/>
  <c r="Z103" i="3" s="1"/>
  <c r="S232" i="12"/>
  <c r="AC232" i="12" s="1"/>
  <c r="T232" i="12"/>
  <c r="AD232" i="12" s="1"/>
  <c r="T243" i="12"/>
  <c r="AD243" i="12" s="1"/>
  <c r="S243" i="12"/>
  <c r="AC243" i="12" s="1"/>
  <c r="T159" i="16"/>
  <c r="AD159" i="16" s="1"/>
  <c r="S159" i="16"/>
  <c r="AH116" i="16"/>
  <c r="AJ116" i="16" s="1"/>
  <c r="AG116" i="16"/>
  <c r="AI116" i="16" s="1"/>
  <c r="AH183" i="16"/>
  <c r="AJ183" i="16" s="1"/>
  <c r="AG183" i="16"/>
  <c r="AI183" i="16" s="1"/>
  <c r="S65" i="12"/>
  <c r="T65" i="12"/>
  <c r="AD65" i="12" s="1"/>
  <c r="AK98" i="16"/>
  <c r="AM98" i="16" s="1"/>
  <c r="AL98" i="16"/>
  <c r="AN98" i="16" s="1"/>
  <c r="AK432" i="12"/>
  <c r="AM432" i="12" s="1"/>
  <c r="AL432" i="12"/>
  <c r="AN432" i="12" s="1"/>
  <c r="T28" i="15"/>
  <c r="AD28" i="15" s="1"/>
  <c r="S28" i="15"/>
  <c r="AC28" i="15" s="1"/>
  <c r="V42" i="14"/>
  <c r="Z42" i="14" s="1"/>
  <c r="U42" i="14"/>
  <c r="Y42" i="14" s="1"/>
  <c r="S16" i="3"/>
  <c r="AC16" i="3" s="1"/>
  <c r="T16" i="3"/>
  <c r="AD16" i="3" s="1"/>
  <c r="S27" i="12"/>
  <c r="AC27" i="12" s="1"/>
  <c r="T27" i="12"/>
  <c r="AD27" i="12" s="1"/>
  <c r="W221" i="16"/>
  <c r="AA221" i="16" s="1"/>
  <c r="X221" i="16"/>
  <c r="AH262" i="12"/>
  <c r="AJ262" i="12" s="1"/>
  <c r="AG262" i="12"/>
  <c r="AI262" i="12" s="1"/>
  <c r="V156" i="16"/>
  <c r="Z156" i="16" s="1"/>
  <c r="U156" i="16"/>
  <c r="Y156" i="16" s="1"/>
  <c r="R263" i="12"/>
  <c r="X252" i="12"/>
  <c r="AB252" i="12" s="1"/>
  <c r="W252" i="12"/>
  <c r="AA252" i="12" s="1"/>
  <c r="W120" i="16"/>
  <c r="AA120" i="16" s="1"/>
  <c r="X120" i="16"/>
  <c r="W54" i="3"/>
  <c r="AA54" i="3" s="1"/>
  <c r="X54" i="3"/>
  <c r="AB54" i="3" s="1"/>
  <c r="U44" i="16"/>
  <c r="Y44" i="16" s="1"/>
  <c r="V44" i="16"/>
  <c r="W196" i="16"/>
  <c r="AA196" i="16" s="1"/>
  <c r="X196" i="16"/>
  <c r="AL490" i="12"/>
  <c r="AN490" i="12" s="1"/>
  <c r="AK490" i="12"/>
  <c r="AM490" i="12" s="1"/>
  <c r="AG295" i="12"/>
  <c r="AI295" i="12" s="1"/>
  <c r="AH295" i="12"/>
  <c r="AJ295" i="12" s="1"/>
  <c r="W343" i="12"/>
  <c r="AA343" i="12" s="1"/>
  <c r="X343" i="12"/>
  <c r="AB343" i="12" s="1"/>
  <c r="V215" i="16"/>
  <c r="U215" i="16"/>
  <c r="Y215" i="16" s="1"/>
  <c r="X78" i="3"/>
  <c r="AB78" i="3" s="1"/>
  <c r="W78" i="3"/>
  <c r="AA78" i="3" s="1"/>
  <c r="V481" i="12"/>
  <c r="U481" i="12"/>
  <c r="Y481" i="12" s="1"/>
  <c r="AK24" i="12"/>
  <c r="AM24" i="12" s="1"/>
  <c r="AL24" i="12"/>
  <c r="AN24" i="12" s="1"/>
  <c r="X298" i="12"/>
  <c r="AB298" i="12" s="1"/>
  <c r="W298" i="12"/>
  <c r="AA298" i="12" s="1"/>
  <c r="AK100" i="3"/>
  <c r="AM100" i="3" s="1"/>
  <c r="AL100" i="3"/>
  <c r="AN100" i="3" s="1"/>
  <c r="X59" i="12"/>
  <c r="AB59" i="12" s="1"/>
  <c r="W59" i="12"/>
  <c r="AA59" i="12" s="1"/>
  <c r="V148" i="16"/>
  <c r="Z148" i="16" s="1"/>
  <c r="U148" i="16"/>
  <c r="Y148" i="16" s="1"/>
  <c r="AG41" i="15"/>
  <c r="AH41" i="15"/>
  <c r="AJ41" i="15" s="1"/>
  <c r="W479" i="12"/>
  <c r="AA479" i="12" s="1"/>
  <c r="X479" i="12"/>
  <c r="T133" i="12"/>
  <c r="AD133" i="12" s="1"/>
  <c r="S133" i="12"/>
  <c r="S152" i="12"/>
  <c r="AC152" i="12" s="1"/>
  <c r="T152" i="12"/>
  <c r="AD152" i="12" s="1"/>
  <c r="AG172" i="16"/>
  <c r="AI172" i="16" s="1"/>
  <c r="AH172" i="16"/>
  <c r="AJ172" i="16" s="1"/>
  <c r="AK130" i="16"/>
  <c r="AM130" i="16" s="1"/>
  <c r="AL130" i="16"/>
  <c r="AN130" i="16" s="1"/>
  <c r="AG37" i="12"/>
  <c r="AI37" i="12" s="1"/>
  <c r="AH37" i="12"/>
  <c r="AJ37" i="12" s="1"/>
  <c r="V10" i="13"/>
  <c r="U10" i="13"/>
  <c r="Y10" i="13" s="1"/>
  <c r="AG124" i="12"/>
  <c r="AI124" i="12" s="1"/>
  <c r="AH124" i="12"/>
  <c r="AJ124" i="12" s="1"/>
  <c r="W217" i="12"/>
  <c r="AA217" i="12" s="1"/>
  <c r="X217" i="12"/>
  <c r="AG65" i="15"/>
  <c r="AH65" i="15"/>
  <c r="AJ65" i="15" s="1"/>
  <c r="AK33" i="16"/>
  <c r="AM33" i="16" s="1"/>
  <c r="AL33" i="16"/>
  <c r="R146" i="12"/>
  <c r="AF146" i="12" s="1"/>
  <c r="AH43" i="14"/>
  <c r="AJ43" i="14" s="1"/>
  <c r="AG43" i="14"/>
  <c r="AI43" i="14" s="1"/>
  <c r="R100" i="12"/>
  <c r="AG388" i="12"/>
  <c r="AI388" i="12" s="1"/>
  <c r="AH388" i="12"/>
  <c r="AJ388" i="12" s="1"/>
  <c r="U196" i="12"/>
  <c r="Y196" i="12" s="1"/>
  <c r="V196" i="12"/>
  <c r="T281" i="12"/>
  <c r="AD281" i="12" s="1"/>
  <c r="S281" i="12"/>
  <c r="AH352" i="12"/>
  <c r="AJ352" i="12" s="1"/>
  <c r="AG352" i="12"/>
  <c r="V107" i="16"/>
  <c r="Z107" i="16" s="1"/>
  <c r="U107" i="16"/>
  <c r="Y107" i="16" s="1"/>
  <c r="AK357" i="12"/>
  <c r="AM357" i="12" s="1"/>
  <c r="AL357" i="12"/>
  <c r="AN357" i="12" s="1"/>
  <c r="AK297" i="12"/>
  <c r="AM297" i="12" s="1"/>
  <c r="AL297" i="12"/>
  <c r="AN297" i="12" s="1"/>
  <c r="AK475" i="12"/>
  <c r="AM475" i="12" s="1"/>
  <c r="AL475" i="12"/>
  <c r="AN475" i="12" s="1"/>
  <c r="AL135" i="16"/>
  <c r="AN135" i="16" s="1"/>
  <c r="AK135" i="16"/>
  <c r="AL81" i="16"/>
  <c r="AN81" i="16" s="1"/>
  <c r="AK81" i="16"/>
  <c r="AM81" i="16" s="1"/>
  <c r="R152" i="16"/>
  <c r="AF152" i="16" s="1"/>
  <c r="AK80" i="15"/>
  <c r="AM80" i="15" s="1"/>
  <c r="AL80" i="15"/>
  <c r="AN80" i="15" s="1"/>
  <c r="U8" i="13"/>
  <c r="Y8" i="13" s="1"/>
  <c r="V8" i="13"/>
  <c r="AG479" i="12"/>
  <c r="AI479" i="12" s="1"/>
  <c r="AH479" i="12"/>
  <c r="AJ479" i="12" s="1"/>
  <c r="AK230" i="12"/>
  <c r="AM230" i="12" s="1"/>
  <c r="AL230" i="12"/>
  <c r="AN230" i="12" s="1"/>
  <c r="AL367" i="12"/>
  <c r="AN367" i="12" s="1"/>
  <c r="AK367" i="12"/>
  <c r="AM367" i="12" s="1"/>
  <c r="W34" i="13"/>
  <c r="AA34" i="13" s="1"/>
  <c r="X34" i="13"/>
  <c r="AB34" i="13" s="1"/>
  <c r="S185" i="12"/>
  <c r="T185" i="12"/>
  <c r="AD185" i="12" s="1"/>
  <c r="AK483" i="12"/>
  <c r="AM483" i="12" s="1"/>
  <c r="AL483" i="12"/>
  <c r="AN483" i="12" s="1"/>
  <c r="U57" i="16"/>
  <c r="Y57" i="16" s="1"/>
  <c r="V57" i="16"/>
  <c r="Z57" i="16" s="1"/>
  <c r="R246" i="12"/>
  <c r="R88" i="15"/>
  <c r="V477" i="12"/>
  <c r="Z477" i="12" s="1"/>
  <c r="U477" i="12"/>
  <c r="Y477" i="12" s="1"/>
  <c r="X239" i="12"/>
  <c r="AB239" i="12" s="1"/>
  <c r="W239" i="12"/>
  <c r="AA239" i="12" s="1"/>
  <c r="V88" i="12"/>
  <c r="Z88" i="12" s="1"/>
  <c r="U88" i="12"/>
  <c r="Y88" i="12" s="1"/>
  <c r="AH67" i="15"/>
  <c r="AJ67" i="15" s="1"/>
  <c r="AG67" i="15"/>
  <c r="S456" i="12"/>
  <c r="T456" i="12"/>
  <c r="AD456" i="12" s="1"/>
  <c r="W379" i="12"/>
  <c r="AA379" i="12" s="1"/>
  <c r="X379" i="12"/>
  <c r="AK361" i="12"/>
  <c r="AM361" i="12" s="1"/>
  <c r="AL361" i="12"/>
  <c r="AN361" i="12" s="1"/>
  <c r="AL152" i="16"/>
  <c r="AN152" i="16" s="1"/>
  <c r="AK152" i="16"/>
  <c r="AM152" i="16" s="1"/>
  <c r="AH62" i="16"/>
  <c r="AJ62" i="16" s="1"/>
  <c r="AG62" i="16"/>
  <c r="T161" i="12"/>
  <c r="AD161" i="12" s="1"/>
  <c r="S161" i="12"/>
  <c r="W30" i="12"/>
  <c r="AA30" i="12" s="1"/>
  <c r="X30" i="12"/>
  <c r="AB30" i="12" s="1"/>
  <c r="W490" i="12"/>
  <c r="AA490" i="12" s="1"/>
  <c r="X490" i="12"/>
  <c r="AH178" i="16"/>
  <c r="AJ178" i="16" s="1"/>
  <c r="AG178" i="16"/>
  <c r="R10" i="15"/>
  <c r="AH47" i="15"/>
  <c r="AJ47" i="15" s="1"/>
  <c r="AG47" i="15"/>
  <c r="AI47" i="15" s="1"/>
  <c r="W154" i="16"/>
  <c r="AA154" i="16" s="1"/>
  <c r="X154" i="16"/>
  <c r="R103" i="15"/>
  <c r="W69" i="12"/>
  <c r="AA69" i="12" s="1"/>
  <c r="X69" i="12"/>
  <c r="AB69" i="12" s="1"/>
  <c r="S107" i="12"/>
  <c r="T107" i="12"/>
  <c r="AD107" i="12" s="1"/>
  <c r="AL284" i="12"/>
  <c r="AN284" i="12" s="1"/>
  <c r="AK284" i="12"/>
  <c r="AM284" i="12" s="1"/>
  <c r="R8" i="13"/>
  <c r="AG77" i="12"/>
  <c r="AI77" i="12" s="1"/>
  <c r="AH77" i="12"/>
  <c r="AJ77" i="12" s="1"/>
  <c r="AL95" i="16"/>
  <c r="AN95" i="16" s="1"/>
  <c r="AK95" i="16"/>
  <c r="AM95" i="16" s="1"/>
  <c r="AH405" i="12"/>
  <c r="AJ405" i="12" s="1"/>
  <c r="AG405" i="12"/>
  <c r="AI405" i="12" s="1"/>
  <c r="R43" i="15"/>
  <c r="U208" i="16"/>
  <c r="Y208" i="16" s="1"/>
  <c r="V208" i="16"/>
  <c r="Z208" i="16" s="1"/>
  <c r="T61" i="12"/>
  <c r="AD61" i="12" s="1"/>
  <c r="S61" i="12"/>
  <c r="AC61" i="12" s="1"/>
  <c r="AL96" i="15"/>
  <c r="AN96" i="15" s="1"/>
  <c r="AK96" i="15"/>
  <c r="AM96" i="15" s="1"/>
  <c r="T103" i="3"/>
  <c r="AD103" i="3" s="1"/>
  <c r="S103" i="3"/>
  <c r="G144" i="8"/>
  <c r="V139" i="12"/>
  <c r="Z139" i="12" s="1"/>
  <c r="U139" i="12"/>
  <c r="Y139" i="12" s="1"/>
  <c r="AH11" i="13"/>
  <c r="AJ11" i="13" s="1"/>
  <c r="AG11" i="13"/>
  <c r="S422" i="12"/>
  <c r="AC422" i="12" s="1"/>
  <c r="T422" i="12"/>
  <c r="AD422" i="12" s="1"/>
  <c r="S12" i="13"/>
  <c r="AC12" i="13" s="1"/>
  <c r="T12" i="13"/>
  <c r="AD12" i="13" s="1"/>
  <c r="AK186" i="16"/>
  <c r="AM186" i="16" s="1"/>
  <c r="AL186" i="16"/>
  <c r="AN186" i="16" s="1"/>
  <c r="X56" i="16"/>
  <c r="W56" i="16"/>
  <c r="AA56" i="16" s="1"/>
  <c r="AG377" i="12"/>
  <c r="AI377" i="12" s="1"/>
  <c r="AH377" i="12"/>
  <c r="AJ377" i="12" s="1"/>
  <c r="AH212" i="12"/>
  <c r="AJ212" i="12" s="1"/>
  <c r="AG212" i="12"/>
  <c r="AI212" i="12" s="1"/>
  <c r="T150" i="12"/>
  <c r="AD150" i="12" s="1"/>
  <c r="S150" i="12"/>
  <c r="AC150" i="12" s="1"/>
  <c r="AG173" i="12"/>
  <c r="AH173" i="12"/>
  <c r="AJ173" i="12" s="1"/>
  <c r="R398" i="12"/>
  <c r="Q398" i="12" s="1"/>
  <c r="AE398" i="12" s="1"/>
  <c r="T167" i="12"/>
  <c r="AD167" i="12" s="1"/>
  <c r="S167" i="12"/>
  <c r="AC167" i="12" s="1"/>
  <c r="AG16" i="15"/>
  <c r="AI16" i="15" s="1"/>
  <c r="AH16" i="15"/>
  <c r="AJ16" i="15" s="1"/>
  <c r="S97" i="16"/>
  <c r="T97" i="16"/>
  <c r="AD97" i="16" s="1"/>
  <c r="AG125" i="12"/>
  <c r="AI125" i="12" s="1"/>
  <c r="AH125" i="12"/>
  <c r="AJ125" i="12" s="1"/>
  <c r="AK35" i="12"/>
  <c r="AM35" i="12" s="1"/>
  <c r="AL35" i="12"/>
  <c r="AN35" i="12" s="1"/>
  <c r="R346" i="12"/>
  <c r="U85" i="16"/>
  <c r="Y85" i="16" s="1"/>
  <c r="V85" i="16"/>
  <c r="Z85" i="16" s="1"/>
  <c r="R110" i="16"/>
  <c r="W194" i="12"/>
  <c r="AA194" i="12" s="1"/>
  <c r="X194" i="12"/>
  <c r="X170" i="12"/>
  <c r="AB170" i="12" s="1"/>
  <c r="W170" i="12"/>
  <c r="AA170" i="12" s="1"/>
  <c r="AL13" i="12"/>
  <c r="AN13" i="12" s="1"/>
  <c r="AK13" i="12"/>
  <c r="AM13" i="12" s="1"/>
  <c r="T39" i="3"/>
  <c r="AD39" i="3" s="1"/>
  <c r="S39" i="3"/>
  <c r="AC39" i="3" s="1"/>
  <c r="AK22" i="16"/>
  <c r="AM22" i="16" s="1"/>
  <c r="AL22" i="16"/>
  <c r="AN22" i="16" s="1"/>
  <c r="S29" i="14"/>
  <c r="T29" i="14"/>
  <c r="AD29" i="14" s="1"/>
  <c r="AK137" i="12"/>
  <c r="AM137" i="12" s="1"/>
  <c r="AL137" i="12"/>
  <c r="AN137" i="12" s="1"/>
  <c r="R180" i="16"/>
  <c r="Q180" i="16" s="1"/>
  <c r="W33" i="15"/>
  <c r="AA33" i="15" s="1"/>
  <c r="X33" i="15"/>
  <c r="AH62" i="15"/>
  <c r="AJ62" i="15" s="1"/>
  <c r="AG62" i="15"/>
  <c r="T38" i="15"/>
  <c r="AD38" i="15" s="1"/>
  <c r="S38" i="15"/>
  <c r="AC38" i="15" s="1"/>
  <c r="S213" i="16"/>
  <c r="AC213" i="16" s="1"/>
  <c r="T213" i="16"/>
  <c r="AD213" i="16" s="1"/>
  <c r="X8" i="13"/>
  <c r="AB8" i="13" s="1"/>
  <c r="W8" i="13"/>
  <c r="AA8" i="13" s="1"/>
  <c r="AL16" i="15"/>
  <c r="AN16" i="15" s="1"/>
  <c r="AK16" i="15"/>
  <c r="AM16" i="15" s="1"/>
  <c r="S109" i="12"/>
  <c r="AC109" i="12" s="1"/>
  <c r="T109" i="12"/>
  <c r="AD109" i="12" s="1"/>
  <c r="AL74" i="16"/>
  <c r="AN74" i="16" s="1"/>
  <c r="AK74" i="16"/>
  <c r="AM74" i="16" s="1"/>
  <c r="X201" i="12"/>
  <c r="AB201" i="12" s="1"/>
  <c r="W201" i="12"/>
  <c r="AA201" i="12" s="1"/>
  <c r="V51" i="3"/>
  <c r="Z51" i="3" s="1"/>
  <c r="U51" i="3"/>
  <c r="Y51" i="3" s="1"/>
  <c r="V323" i="12"/>
  <c r="Z323" i="12" s="1"/>
  <c r="U323" i="12"/>
  <c r="Y323" i="12" s="1"/>
  <c r="R115" i="12"/>
  <c r="U270" i="12"/>
  <c r="Y270" i="12" s="1"/>
  <c r="V270" i="12"/>
  <c r="Z270" i="12" s="1"/>
  <c r="R306" i="12"/>
  <c r="AF306" i="12" s="1"/>
  <c r="S377" i="12"/>
  <c r="AC377" i="12" s="1"/>
  <c r="T377" i="12"/>
  <c r="AD377" i="12" s="1"/>
  <c r="V165" i="16"/>
  <c r="Z165" i="16" s="1"/>
  <c r="U165" i="16"/>
  <c r="Y165" i="16" s="1"/>
  <c r="W33" i="13"/>
  <c r="AA33" i="13" s="1"/>
  <c r="X33" i="13"/>
  <c r="AB33" i="13" s="1"/>
  <c r="AL78" i="3"/>
  <c r="AN78" i="3" s="1"/>
  <c r="AK78" i="3"/>
  <c r="AM78" i="3" s="1"/>
  <c r="R92" i="3"/>
  <c r="AF92" i="3" s="1"/>
  <c r="T66" i="15"/>
  <c r="AD66" i="15" s="1"/>
  <c r="S66" i="15"/>
  <c r="AC66" i="15" s="1"/>
  <c r="AK15" i="12"/>
  <c r="AM15" i="12" s="1"/>
  <c r="AL15" i="12"/>
  <c r="AN15" i="12" s="1"/>
  <c r="AH374" i="12"/>
  <c r="AJ374" i="12" s="1"/>
  <c r="AG374" i="12"/>
  <c r="AI374" i="12" s="1"/>
  <c r="AK79" i="16"/>
  <c r="AM79" i="16" s="1"/>
  <c r="AL79" i="16"/>
  <c r="AN79" i="16" s="1"/>
  <c r="U268" i="12"/>
  <c r="Y268" i="12" s="1"/>
  <c r="V268" i="12"/>
  <c r="R244" i="12"/>
  <c r="R65" i="12"/>
  <c r="T146" i="12"/>
  <c r="AD146" i="12" s="1"/>
  <c r="S146" i="12"/>
  <c r="AC146" i="12" s="1"/>
  <c r="AK294" i="12"/>
  <c r="AM294" i="12" s="1"/>
  <c r="AL294" i="12"/>
  <c r="AN294" i="12" s="1"/>
  <c r="AL82" i="12"/>
  <c r="AN82" i="12" s="1"/>
  <c r="AK82" i="12"/>
  <c r="AM82" i="12" s="1"/>
  <c r="U383" i="12"/>
  <c r="Y383" i="12" s="1"/>
  <c r="V383" i="12"/>
  <c r="AL223" i="12"/>
  <c r="AN223" i="12" s="1"/>
  <c r="AK223" i="12"/>
  <c r="AM223" i="12" s="1"/>
  <c r="T268" i="12"/>
  <c r="AD268" i="12" s="1"/>
  <c r="S268" i="12"/>
  <c r="AC268" i="12" s="1"/>
  <c r="V193" i="12"/>
  <c r="Z193" i="12" s="1"/>
  <c r="U193" i="12"/>
  <c r="Y193" i="12" s="1"/>
  <c r="R491" i="12"/>
  <c r="U28" i="14"/>
  <c r="Y28" i="14" s="1"/>
  <c r="V28" i="14"/>
  <c r="X106" i="15"/>
  <c r="AB106" i="15" s="1"/>
  <c r="W106" i="15"/>
  <c r="AA106" i="15" s="1"/>
  <c r="W487" i="12"/>
  <c r="AA487" i="12" s="1"/>
  <c r="X487" i="12"/>
  <c r="AB487" i="12" s="1"/>
  <c r="V252" i="12"/>
  <c r="Z252" i="12" s="1"/>
  <c r="U252" i="12"/>
  <c r="Y252" i="12" s="1"/>
  <c r="AG35" i="16"/>
  <c r="AI35" i="16" s="1"/>
  <c r="AH35" i="16"/>
  <c r="AJ35" i="16" s="1"/>
  <c r="U281" i="12"/>
  <c r="Y281" i="12" s="1"/>
  <c r="V281" i="12"/>
  <c r="U58" i="16"/>
  <c r="Y58" i="16" s="1"/>
  <c r="V58" i="16"/>
  <c r="Z58" i="16" s="1"/>
  <c r="AL373" i="12"/>
  <c r="AN373" i="12" s="1"/>
  <c r="AK373" i="12"/>
  <c r="AM373" i="12" s="1"/>
  <c r="S79" i="12"/>
  <c r="T79" i="12"/>
  <c r="AD79" i="12" s="1"/>
  <c r="AH88" i="15"/>
  <c r="AJ88" i="15" s="1"/>
  <c r="AG88" i="15"/>
  <c r="AI88" i="15" s="1"/>
  <c r="R192" i="12"/>
  <c r="S59" i="16"/>
  <c r="T59" i="16"/>
  <c r="AD59" i="16" s="1"/>
  <c r="G133" i="8"/>
  <c r="S92" i="3"/>
  <c r="T92" i="3"/>
  <c r="AD92" i="3" s="1"/>
  <c r="R34" i="3"/>
  <c r="X21" i="15"/>
  <c r="W21" i="15"/>
  <c r="AA21" i="15" s="1"/>
  <c r="R434" i="12"/>
  <c r="R97" i="15"/>
  <c r="R237" i="12"/>
  <c r="R506" i="12"/>
  <c r="U23" i="3"/>
  <c r="Y23" i="3" s="1"/>
  <c r="V23" i="3"/>
  <c r="Z23" i="3" s="1"/>
  <c r="R137" i="12"/>
  <c r="AK107" i="15"/>
  <c r="AM107" i="15" s="1"/>
  <c r="AL107" i="15"/>
  <c r="AN107" i="15" s="1"/>
  <c r="AL424" i="12"/>
  <c r="AN424" i="12" s="1"/>
  <c r="AK424" i="12"/>
  <c r="AM424" i="12" s="1"/>
  <c r="T464" i="12"/>
  <c r="AD464" i="12" s="1"/>
  <c r="S464" i="12"/>
  <c r="AC464" i="12" s="1"/>
  <c r="AG25" i="14"/>
  <c r="AI25" i="14" s="1"/>
  <c r="AH25" i="14"/>
  <c r="AJ25" i="14" s="1"/>
  <c r="S184" i="12"/>
  <c r="T184" i="12"/>
  <c r="AD184" i="12" s="1"/>
  <c r="AG38" i="14"/>
  <c r="AI38" i="14" s="1"/>
  <c r="AH38" i="14"/>
  <c r="AJ38" i="14" s="1"/>
  <c r="W132" i="12"/>
  <c r="AA132" i="12" s="1"/>
  <c r="X132" i="12"/>
  <c r="AK121" i="12"/>
  <c r="AM121" i="12" s="1"/>
  <c r="AL121" i="12"/>
  <c r="AN121" i="12" s="1"/>
  <c r="AL94" i="12"/>
  <c r="AN94" i="12" s="1"/>
  <c r="AK94" i="12"/>
  <c r="AM94" i="12" s="1"/>
  <c r="S472" i="12"/>
  <c r="T472" i="12"/>
  <c r="AD472" i="12" s="1"/>
  <c r="R23" i="13"/>
  <c r="S12" i="15"/>
  <c r="AC12" i="15" s="1"/>
  <c r="T12" i="15"/>
  <c r="AD12" i="15" s="1"/>
  <c r="AL156" i="12"/>
  <c r="AN156" i="12" s="1"/>
  <c r="AK156" i="12"/>
  <c r="AM156" i="12" s="1"/>
  <c r="AL307" i="12"/>
  <c r="AN307" i="12" s="1"/>
  <c r="AK307" i="12"/>
  <c r="AM307" i="12" s="1"/>
  <c r="U55" i="16"/>
  <c r="Y55" i="16" s="1"/>
  <c r="V55" i="16"/>
  <c r="AL210" i="12"/>
  <c r="AN210" i="12" s="1"/>
  <c r="AK210" i="12"/>
  <c r="R95" i="16"/>
  <c r="AK263" i="12"/>
  <c r="AM263" i="12" s="1"/>
  <c r="AL263" i="12"/>
  <c r="AN263" i="12" s="1"/>
  <c r="V251" i="12"/>
  <c r="Z251" i="12" s="1"/>
  <c r="U251" i="12"/>
  <c r="Y251" i="12" s="1"/>
  <c r="R50" i="16"/>
  <c r="T22" i="3"/>
  <c r="AD22" i="3" s="1"/>
  <c r="S22" i="3"/>
  <c r="W257" i="12"/>
  <c r="AA257" i="12" s="1"/>
  <c r="X257" i="12"/>
  <c r="U60" i="15"/>
  <c r="Y60" i="15" s="1"/>
  <c r="V60" i="15"/>
  <c r="T473" i="12"/>
  <c r="AD473" i="12" s="1"/>
  <c r="S473" i="12"/>
  <c r="AC473" i="12" s="1"/>
  <c r="X167" i="12"/>
  <c r="AB167" i="12" s="1"/>
  <c r="W167" i="12"/>
  <c r="AA167" i="12" s="1"/>
  <c r="V140" i="16"/>
  <c r="Z140" i="16" s="1"/>
  <c r="U140" i="16"/>
  <c r="Y140" i="16" s="1"/>
  <c r="AG46" i="15"/>
  <c r="AH46" i="15"/>
  <c r="AJ46" i="15" s="1"/>
  <c r="W11" i="3"/>
  <c r="AA11" i="3" s="1"/>
  <c r="X11" i="3"/>
  <c r="AB11" i="3" s="1"/>
  <c r="R23" i="12"/>
  <c r="V263" i="12"/>
  <c r="U263" i="12"/>
  <c r="Y263" i="12" s="1"/>
  <c r="V112" i="16"/>
  <c r="Z112" i="16" s="1"/>
  <c r="U112" i="16"/>
  <c r="Y112" i="16" s="1"/>
  <c r="R139" i="12"/>
  <c r="AH291" i="12"/>
  <c r="AJ291" i="12" s="1"/>
  <c r="AG291" i="12"/>
  <c r="AI291" i="12" s="1"/>
  <c r="X121" i="16"/>
  <c r="AB121" i="16" s="1"/>
  <c r="W121" i="16"/>
  <c r="AA121" i="16" s="1"/>
  <c r="AG112" i="16"/>
  <c r="AI112" i="16" s="1"/>
  <c r="AH112" i="16"/>
  <c r="AJ112" i="16" s="1"/>
  <c r="AH15" i="12"/>
  <c r="AJ15" i="12" s="1"/>
  <c r="AG15" i="12"/>
  <c r="AI15" i="12" s="1"/>
  <c r="R144" i="12"/>
  <c r="AH201" i="16"/>
  <c r="AJ201" i="16" s="1"/>
  <c r="AG201" i="16"/>
  <c r="R170" i="12"/>
  <c r="AL83" i="3"/>
  <c r="AN83" i="3" s="1"/>
  <c r="AK83" i="3"/>
  <c r="AM83" i="3" s="1"/>
  <c r="U21" i="14"/>
  <c r="Y21" i="14" s="1"/>
  <c r="V21" i="14"/>
  <c r="T98" i="12"/>
  <c r="AD98" i="12" s="1"/>
  <c r="S98" i="12"/>
  <c r="AC98" i="12" s="1"/>
  <c r="X31" i="15"/>
  <c r="AB31" i="15" s="1"/>
  <c r="W31" i="15"/>
  <c r="AA31" i="15" s="1"/>
  <c r="T133" i="16"/>
  <c r="AD133" i="16" s="1"/>
  <c r="S133" i="16"/>
  <c r="W187" i="12"/>
  <c r="AA187" i="12" s="1"/>
  <c r="X187" i="12"/>
  <c r="AH50" i="15"/>
  <c r="AJ50" i="15" s="1"/>
  <c r="AG50" i="15"/>
  <c r="R30" i="13"/>
  <c r="AF30" i="13" s="1"/>
  <c r="T21" i="13"/>
  <c r="AD21" i="13" s="1"/>
  <c r="S21" i="13"/>
  <c r="AC21" i="13" s="1"/>
  <c r="S27" i="13"/>
  <c r="T27" i="13"/>
  <c r="AD27" i="13" s="1"/>
  <c r="R10" i="14"/>
  <c r="AH89" i="15"/>
  <c r="AJ89" i="15" s="1"/>
  <c r="AG89" i="15"/>
  <c r="AI89" i="15" s="1"/>
  <c r="S130" i="16"/>
  <c r="AC130" i="16" s="1"/>
  <c r="T130" i="16"/>
  <c r="AD130" i="16" s="1"/>
  <c r="AL261" i="12"/>
  <c r="AN261" i="12" s="1"/>
  <c r="AK261" i="12"/>
  <c r="AM261" i="12" s="1"/>
  <c r="V69" i="12"/>
  <c r="Z69" i="12" s="1"/>
  <c r="U69" i="12"/>
  <c r="Y69" i="12" s="1"/>
  <c r="W73" i="12"/>
  <c r="AA73" i="12" s="1"/>
  <c r="X73" i="12"/>
  <c r="AB73" i="12" s="1"/>
  <c r="R133" i="12"/>
  <c r="X46" i="3"/>
  <c r="AB46" i="3" s="1"/>
  <c r="W46" i="3"/>
  <c r="AA46" i="3" s="1"/>
  <c r="V166" i="12"/>
  <c r="Z166" i="12" s="1"/>
  <c r="U166" i="12"/>
  <c r="Y166" i="12" s="1"/>
  <c r="V428" i="12"/>
  <c r="U428" i="12"/>
  <c r="Y428" i="12" s="1"/>
  <c r="AL109" i="16"/>
  <c r="AN109" i="16" s="1"/>
  <c r="AK109" i="16"/>
  <c r="AM109" i="16" s="1"/>
  <c r="X48" i="15"/>
  <c r="AB48" i="15" s="1"/>
  <c r="W48" i="15"/>
  <c r="V18" i="3"/>
  <c r="Z18" i="3" s="1"/>
  <c r="U18" i="3"/>
  <c r="Y18" i="3" s="1"/>
  <c r="U58" i="3"/>
  <c r="Y58" i="3" s="1"/>
  <c r="V58" i="3"/>
  <c r="Z58" i="3" s="1"/>
  <c r="AK353" i="12"/>
  <c r="AM353" i="12" s="1"/>
  <c r="AL353" i="12"/>
  <c r="AN353" i="12" s="1"/>
  <c r="AK69" i="16"/>
  <c r="AM69" i="16" s="1"/>
  <c r="AL69" i="16"/>
  <c r="AN69" i="16" s="1"/>
  <c r="W501" i="12"/>
  <c r="AA501" i="12" s="1"/>
  <c r="X501" i="12"/>
  <c r="R101" i="3"/>
  <c r="R82" i="12"/>
  <c r="S289" i="12"/>
  <c r="AC289" i="12" s="1"/>
  <c r="T289" i="12"/>
  <c r="AD289" i="12" s="1"/>
  <c r="R64" i="12"/>
  <c r="S178" i="16"/>
  <c r="AC178" i="16" s="1"/>
  <c r="T178" i="16"/>
  <c r="AD178" i="16" s="1"/>
  <c r="R192" i="16"/>
  <c r="Q192" i="16" s="1"/>
  <c r="AE192" i="16" s="1"/>
  <c r="U8" i="12"/>
  <c r="Y8" i="12" s="1"/>
  <c r="V8" i="12"/>
  <c r="Z8" i="12" s="1"/>
  <c r="W367" i="12"/>
  <c r="AA367" i="12" s="1"/>
  <c r="X367" i="12"/>
  <c r="AL202" i="12"/>
  <c r="AN202" i="12" s="1"/>
  <c r="AK202" i="12"/>
  <c r="AM202" i="12" s="1"/>
  <c r="R359" i="12"/>
  <c r="R412" i="12"/>
  <c r="AH510" i="12"/>
  <c r="AJ510" i="12" s="1"/>
  <c r="AG510" i="12"/>
  <c r="AI510" i="12" s="1"/>
  <c r="T38" i="12"/>
  <c r="AD38" i="12" s="1"/>
  <c r="S38" i="12"/>
  <c r="AC38" i="12" s="1"/>
  <c r="W39" i="14"/>
  <c r="AA39" i="14" s="1"/>
  <c r="X39" i="14"/>
  <c r="AB39" i="14" s="1"/>
  <c r="AG34" i="13"/>
  <c r="AI34" i="13" s="1"/>
  <c r="AH34" i="13"/>
  <c r="AJ34" i="13" s="1"/>
  <c r="T426" i="12"/>
  <c r="AD426" i="12" s="1"/>
  <c r="S426" i="12"/>
  <c r="AK44" i="12"/>
  <c r="AM44" i="12" s="1"/>
  <c r="AL44" i="12"/>
  <c r="AN44" i="12" s="1"/>
  <c r="AL474" i="12"/>
  <c r="AN474" i="12" s="1"/>
  <c r="AK474" i="12"/>
  <c r="AM474" i="12" s="1"/>
  <c r="W61" i="3"/>
  <c r="AA61" i="3" s="1"/>
  <c r="X61" i="3"/>
  <c r="AB61" i="3" s="1"/>
  <c r="AL306" i="12"/>
  <c r="AN306" i="12" s="1"/>
  <c r="AK306" i="12"/>
  <c r="AM306" i="12" s="1"/>
  <c r="AK22" i="13"/>
  <c r="AM22" i="13" s="1"/>
  <c r="AL22" i="13"/>
  <c r="AN22" i="13" s="1"/>
  <c r="R114" i="16"/>
  <c r="S291" i="12"/>
  <c r="T291" i="12"/>
  <c r="AD291" i="12" s="1"/>
  <c r="X39" i="12"/>
  <c r="W39" i="12"/>
  <c r="AA39" i="12" s="1"/>
  <c r="AG187" i="12"/>
  <c r="AI187" i="12" s="1"/>
  <c r="AH187" i="12"/>
  <c r="AJ187" i="12" s="1"/>
  <c r="R13" i="3"/>
  <c r="S56" i="12"/>
  <c r="T56" i="12"/>
  <c r="AD56" i="12" s="1"/>
  <c r="X54" i="16"/>
  <c r="W54" i="16"/>
  <c r="AA54" i="16" s="1"/>
  <c r="R27" i="16"/>
  <c r="Q27" i="16" s="1"/>
  <c r="AE27" i="16" s="1"/>
  <c r="S322" i="12"/>
  <c r="AC322" i="12" s="1"/>
  <c r="T322" i="12"/>
  <c r="AD322" i="12" s="1"/>
  <c r="W213" i="12"/>
  <c r="AA213" i="12" s="1"/>
  <c r="X213" i="12"/>
  <c r="AB213" i="12" s="1"/>
  <c r="AL251" i="12"/>
  <c r="AN251" i="12" s="1"/>
  <c r="AK251" i="12"/>
  <c r="AM251" i="12" s="1"/>
  <c r="W268" i="12"/>
  <c r="AA268" i="12" s="1"/>
  <c r="X268" i="12"/>
  <c r="U22" i="13"/>
  <c r="Y22" i="13" s="1"/>
  <c r="V22" i="13"/>
  <c r="T171" i="16"/>
  <c r="AD171" i="16" s="1"/>
  <c r="S171" i="16"/>
  <c r="AC171" i="16" s="1"/>
  <c r="AH16" i="14"/>
  <c r="AJ16" i="14" s="1"/>
  <c r="AG16" i="14"/>
  <c r="AL86" i="15"/>
  <c r="AN86" i="15" s="1"/>
  <c r="AK86" i="15"/>
  <c r="T390" i="12"/>
  <c r="AD390" i="12" s="1"/>
  <c r="S390" i="12"/>
  <c r="R165" i="12"/>
  <c r="AL221" i="12"/>
  <c r="AN221" i="12" s="1"/>
  <c r="AK221" i="12"/>
  <c r="AM221" i="12" s="1"/>
  <c r="AK55" i="3"/>
  <c r="AM55" i="3" s="1"/>
  <c r="AL55" i="3"/>
  <c r="AN55" i="3" s="1"/>
  <c r="V331" i="12"/>
  <c r="Z331" i="12" s="1"/>
  <c r="U331" i="12"/>
  <c r="Y331" i="12" s="1"/>
  <c r="T72" i="3"/>
  <c r="AD72" i="3" s="1"/>
  <c r="G113" i="8"/>
  <c r="S72" i="3"/>
  <c r="AC72" i="3" s="1"/>
  <c r="AH161" i="12"/>
  <c r="AJ161" i="12" s="1"/>
  <c r="AG161" i="12"/>
  <c r="AL24" i="13"/>
  <c r="AN24" i="13" s="1"/>
  <c r="AK24" i="13"/>
  <c r="AM24" i="13" s="1"/>
  <c r="V369" i="12"/>
  <c r="Z369" i="12" s="1"/>
  <c r="U369" i="12"/>
  <c r="Y369" i="12" s="1"/>
  <c r="AK17" i="12"/>
  <c r="AM17" i="12" s="1"/>
  <c r="AL17" i="12"/>
  <c r="AN17" i="12" s="1"/>
  <c r="V351" i="12"/>
  <c r="Z351" i="12" s="1"/>
  <c r="U351" i="12"/>
  <c r="Y351" i="12" s="1"/>
  <c r="T81" i="12"/>
  <c r="AD81" i="12" s="1"/>
  <c r="S81" i="12"/>
  <c r="AL200" i="16"/>
  <c r="AK200" i="16"/>
  <c r="AM200" i="16" s="1"/>
  <c r="R12" i="15"/>
  <c r="X80" i="15"/>
  <c r="AB80" i="15" s="1"/>
  <c r="W80" i="15"/>
  <c r="AA80" i="15" s="1"/>
  <c r="R89" i="12"/>
  <c r="U485" i="12"/>
  <c r="Y485" i="12" s="1"/>
  <c r="V485" i="12"/>
  <c r="U76" i="3"/>
  <c r="Y76" i="3" s="1"/>
  <c r="V76" i="3"/>
  <c r="Z76" i="3" s="1"/>
  <c r="R23" i="14"/>
  <c r="X193" i="16"/>
  <c r="W193" i="16"/>
  <c r="AA193" i="16" s="1"/>
  <c r="R150" i="12"/>
  <c r="U447" i="12"/>
  <c r="Y447" i="12" s="1"/>
  <c r="V447" i="12"/>
  <c r="T409" i="12"/>
  <c r="AD409" i="12" s="1"/>
  <c r="S409" i="12"/>
  <c r="AC409" i="12" s="1"/>
  <c r="R30" i="16"/>
  <c r="AG329" i="12"/>
  <c r="AI329" i="12" s="1"/>
  <c r="AH329" i="12"/>
  <c r="AJ329" i="12" s="1"/>
  <c r="R65" i="3"/>
  <c r="Q65" i="3" s="1"/>
  <c r="AE65" i="3" s="1"/>
  <c r="R439" i="12"/>
  <c r="S44" i="12"/>
  <c r="AC44" i="12" s="1"/>
  <c r="T44" i="12"/>
  <c r="AD44" i="12" s="1"/>
  <c r="W8" i="12"/>
  <c r="AA8" i="12" s="1"/>
  <c r="X8" i="12"/>
  <c r="AB8" i="12" s="1"/>
  <c r="R107" i="16"/>
  <c r="AG136" i="16"/>
  <c r="AI136" i="16" s="1"/>
  <c r="AH136" i="16"/>
  <c r="AJ136" i="16" s="1"/>
  <c r="R31" i="13"/>
  <c r="R102" i="3"/>
  <c r="AL210" i="16"/>
  <c r="AN210" i="16" s="1"/>
  <c r="AK210" i="16"/>
  <c r="AM210" i="16" s="1"/>
  <c r="U35" i="16"/>
  <c r="Y35" i="16" s="1"/>
  <c r="V35" i="16"/>
  <c r="Z35" i="16" s="1"/>
  <c r="AL104" i="3"/>
  <c r="AN104" i="3" s="1"/>
  <c r="AK104" i="3"/>
  <c r="W107" i="16"/>
  <c r="AA107" i="16" s="1"/>
  <c r="X107" i="16"/>
  <c r="AB107" i="16" s="1"/>
  <c r="T255" i="12"/>
  <c r="AD255" i="12" s="1"/>
  <c r="S255" i="12"/>
  <c r="AC255" i="12" s="1"/>
  <c r="V86" i="12"/>
  <c r="U86" i="12"/>
  <c r="Y86" i="12" s="1"/>
  <c r="W403" i="12"/>
  <c r="AA403" i="12" s="1"/>
  <c r="X403" i="12"/>
  <c r="AB403" i="12" s="1"/>
  <c r="R424" i="12"/>
  <c r="S188" i="12"/>
  <c r="T188" i="12"/>
  <c r="AD188" i="12" s="1"/>
  <c r="T198" i="16"/>
  <c r="AD198" i="16" s="1"/>
  <c r="S198" i="16"/>
  <c r="X227" i="16"/>
  <c r="W227" i="16"/>
  <c r="AA227" i="16" s="1"/>
  <c r="R156" i="16"/>
  <c r="AF156" i="16" s="1"/>
  <c r="S29" i="15"/>
  <c r="AC29" i="15" s="1"/>
  <c r="T29" i="15"/>
  <c r="AD29" i="15" s="1"/>
  <c r="AK29" i="3"/>
  <c r="AM29" i="3" s="1"/>
  <c r="AL29" i="3"/>
  <c r="AN29" i="3" s="1"/>
  <c r="X444" i="12"/>
  <c r="W444" i="12"/>
  <c r="AA444" i="12" s="1"/>
  <c r="V63" i="12"/>
  <c r="Z63" i="12" s="1"/>
  <c r="U63" i="12"/>
  <c r="Y63" i="12" s="1"/>
  <c r="T325" i="12"/>
  <c r="AD325" i="12" s="1"/>
  <c r="S325" i="12"/>
  <c r="AC325" i="12" s="1"/>
  <c r="V185" i="16"/>
  <c r="U185" i="16"/>
  <c r="Y185" i="16" s="1"/>
  <c r="R116" i="12"/>
  <c r="AL30" i="12"/>
  <c r="AN30" i="12" s="1"/>
  <c r="AK30" i="12"/>
  <c r="AM30" i="12" s="1"/>
  <c r="T95" i="3"/>
  <c r="AD95" i="3" s="1"/>
  <c r="G136" i="8"/>
  <c r="S95" i="3"/>
  <c r="R312" i="12"/>
  <c r="AK102" i="15"/>
  <c r="AM102" i="15" s="1"/>
  <c r="AL102" i="15"/>
  <c r="AN102" i="15" s="1"/>
  <c r="X462" i="12"/>
  <c r="AB462" i="12" s="1"/>
  <c r="W462" i="12"/>
  <c r="AA462" i="12" s="1"/>
  <c r="U277" i="12"/>
  <c r="Y277" i="12" s="1"/>
  <c r="V277" i="12"/>
  <c r="AH205" i="16"/>
  <c r="AJ205" i="16" s="1"/>
  <c r="AG205" i="16"/>
  <c r="AI205" i="16" s="1"/>
  <c r="W142" i="12"/>
  <c r="AA142" i="12" s="1"/>
  <c r="X142" i="12"/>
  <c r="R130" i="12"/>
  <c r="AG223" i="16"/>
  <c r="AI223" i="16" s="1"/>
  <c r="AH223" i="16"/>
  <c r="AJ223" i="16" s="1"/>
  <c r="AK25" i="3"/>
  <c r="AM25" i="3" s="1"/>
  <c r="AL25" i="3"/>
  <c r="AN25" i="3" s="1"/>
  <c r="W81" i="12"/>
  <c r="AA81" i="12" s="1"/>
  <c r="X81" i="12"/>
  <c r="W96" i="3"/>
  <c r="AA96" i="3" s="1"/>
  <c r="X96" i="3"/>
  <c r="AB96" i="3" s="1"/>
  <c r="R27" i="3"/>
  <c r="U511" i="12"/>
  <c r="Y511" i="12" s="1"/>
  <c r="V511" i="12"/>
  <c r="Z511" i="12" s="1"/>
  <c r="R93" i="12"/>
  <c r="T381" i="12"/>
  <c r="AD381" i="12" s="1"/>
  <c r="S381" i="12"/>
  <c r="AC381" i="12" s="1"/>
  <c r="AG55" i="16"/>
  <c r="AH55" i="16"/>
  <c r="AJ55" i="16" s="1"/>
  <c r="U24" i="15"/>
  <c r="Y24" i="15" s="1"/>
  <c r="V24" i="15"/>
  <c r="Z24" i="15" s="1"/>
  <c r="AK29" i="14"/>
  <c r="AM29" i="14" s="1"/>
  <c r="AL29" i="14"/>
  <c r="AN29" i="14" s="1"/>
  <c r="T20" i="16"/>
  <c r="AD20" i="16" s="1"/>
  <c r="S20" i="16"/>
  <c r="AH100" i="16"/>
  <c r="AJ100" i="16" s="1"/>
  <c r="AG100" i="16"/>
  <c r="W149" i="12"/>
  <c r="AA149" i="12" s="1"/>
  <c r="X149" i="12"/>
  <c r="AB149" i="12" s="1"/>
  <c r="X41" i="16"/>
  <c r="AB41" i="16" s="1"/>
  <c r="W41" i="16"/>
  <c r="AA41" i="16" s="1"/>
  <c r="AH96" i="12"/>
  <c r="AJ96" i="12" s="1"/>
  <c r="AG96" i="12"/>
  <c r="X37" i="12"/>
  <c r="AB37" i="12" s="1"/>
  <c r="W37" i="12"/>
  <c r="AA37" i="12" s="1"/>
  <c r="AK29" i="12"/>
  <c r="AM29" i="12" s="1"/>
  <c r="AL29" i="12"/>
  <c r="AN29" i="12" s="1"/>
  <c r="AH386" i="12"/>
  <c r="AJ386" i="12" s="1"/>
  <c r="AG386" i="12"/>
  <c r="R23" i="3"/>
  <c r="AH321" i="12"/>
  <c r="AJ321" i="12" s="1"/>
  <c r="AG321" i="12"/>
  <c r="AI321" i="12" s="1"/>
  <c r="S196" i="12"/>
  <c r="AC196" i="12" s="1"/>
  <c r="T196" i="12"/>
  <c r="AD196" i="12" s="1"/>
  <c r="AH73" i="16"/>
  <c r="AJ73" i="16" s="1"/>
  <c r="AG73" i="16"/>
  <c r="AK19" i="12"/>
  <c r="AM19" i="12" s="1"/>
  <c r="AL19" i="12"/>
  <c r="AN19" i="12" s="1"/>
  <c r="AL331" i="12"/>
  <c r="AN331" i="12" s="1"/>
  <c r="AK331" i="12"/>
  <c r="AM331" i="12" s="1"/>
  <c r="AK15" i="13"/>
  <c r="AM15" i="13" s="1"/>
  <c r="AL15" i="13"/>
  <c r="AN15" i="13" s="1"/>
  <c r="R177" i="12"/>
  <c r="W93" i="3"/>
  <c r="AA93" i="3" s="1"/>
  <c r="X93" i="3"/>
  <c r="AB93" i="3" s="1"/>
  <c r="S69" i="3"/>
  <c r="T69" i="3"/>
  <c r="AD69" i="3" s="1"/>
  <c r="G110" i="8"/>
  <c r="AL219" i="16"/>
  <c r="AN219" i="16" s="1"/>
  <c r="AK219" i="16"/>
  <c r="AM219" i="16" s="1"/>
  <c r="V85" i="3"/>
  <c r="Z85" i="3" s="1"/>
  <c r="U85" i="3"/>
  <c r="Y85" i="3" s="1"/>
  <c r="AK215" i="16"/>
  <c r="AM215" i="16" s="1"/>
  <c r="AL215" i="16"/>
  <c r="AN215" i="16" s="1"/>
  <c r="U310" i="12"/>
  <c r="Y310" i="12" s="1"/>
  <c r="V310" i="12"/>
  <c r="AH454" i="12"/>
  <c r="AJ454" i="12" s="1"/>
  <c r="AG454" i="12"/>
  <c r="AI454" i="12" s="1"/>
  <c r="W496" i="12"/>
  <c r="AA496" i="12" s="1"/>
  <c r="X496" i="12"/>
  <c r="AH206" i="16"/>
  <c r="AJ206" i="16" s="1"/>
  <c r="AG206" i="16"/>
  <c r="AI206" i="16" s="1"/>
  <c r="R391" i="12"/>
  <c r="AF391" i="12" s="1"/>
  <c r="T20" i="3"/>
  <c r="AD20" i="3" s="1"/>
  <c r="S20" i="3"/>
  <c r="AL88" i="15"/>
  <c r="AN88" i="15" s="1"/>
  <c r="AK88" i="15"/>
  <c r="AM88" i="15" s="1"/>
  <c r="W44" i="15"/>
  <c r="AA44" i="15" s="1"/>
  <c r="X44" i="15"/>
  <c r="AB44" i="15" s="1"/>
  <c r="S143" i="16"/>
  <c r="AC143" i="16" s="1"/>
  <c r="T143" i="16"/>
  <c r="AD143" i="16" s="1"/>
  <c r="R40" i="15"/>
  <c r="Q40" i="15" s="1"/>
  <c r="AG205" i="12"/>
  <c r="AH205" i="12"/>
  <c r="AJ205" i="12" s="1"/>
  <c r="R75" i="16"/>
  <c r="S111" i="16"/>
  <c r="T111" i="16"/>
  <c r="AD111" i="16" s="1"/>
  <c r="R294" i="12"/>
  <c r="V61" i="3"/>
  <c r="Z61" i="3" s="1"/>
  <c r="U61" i="3"/>
  <c r="Y61" i="3" s="1"/>
  <c r="W70" i="12"/>
  <c r="AA70" i="12" s="1"/>
  <c r="X70" i="12"/>
  <c r="AB70" i="12" s="1"/>
  <c r="W12" i="12"/>
  <c r="AA12" i="12" s="1"/>
  <c r="X12" i="12"/>
  <c r="S273" i="12"/>
  <c r="T273" i="12"/>
  <c r="AD273" i="12" s="1"/>
  <c r="AG121" i="16"/>
  <c r="AI121" i="16" s="1"/>
  <c r="AH121" i="16"/>
  <c r="AJ121" i="16" s="1"/>
  <c r="AL242" i="12"/>
  <c r="AN242" i="12" s="1"/>
  <c r="AK242" i="12"/>
  <c r="AM242" i="12" s="1"/>
  <c r="S14" i="3"/>
  <c r="AC14" i="3" s="1"/>
  <c r="T14" i="3"/>
  <c r="AD14" i="3" s="1"/>
  <c r="AG198" i="16"/>
  <c r="AI198" i="16" s="1"/>
  <c r="AH198" i="16"/>
  <c r="AJ198" i="16" s="1"/>
  <c r="AG180" i="12"/>
  <c r="AI180" i="12" s="1"/>
  <c r="AH180" i="12"/>
  <c r="AJ180" i="12" s="1"/>
  <c r="R21" i="16"/>
  <c r="S182" i="12"/>
  <c r="T182" i="12"/>
  <c r="AD182" i="12" s="1"/>
  <c r="AH80" i="16"/>
  <c r="AJ80" i="16" s="1"/>
  <c r="AG80" i="16"/>
  <c r="S11" i="14"/>
  <c r="T11" i="14"/>
  <c r="AD11" i="14" s="1"/>
  <c r="AK494" i="12"/>
  <c r="AM494" i="12" s="1"/>
  <c r="AL494" i="12"/>
  <c r="AN494" i="12" s="1"/>
  <c r="R458" i="12"/>
  <c r="AL305" i="12"/>
  <c r="AN305" i="12" s="1"/>
  <c r="AK305" i="12"/>
  <c r="AM305" i="12" s="1"/>
  <c r="S424" i="12"/>
  <c r="AC424" i="12" s="1"/>
  <c r="T424" i="12"/>
  <c r="AD424" i="12" s="1"/>
  <c r="X222" i="12"/>
  <c r="AB222" i="12" s="1"/>
  <c r="W222" i="12"/>
  <c r="AA222" i="12" s="1"/>
  <c r="U70" i="12"/>
  <c r="Y70" i="12" s="1"/>
  <c r="V70" i="12"/>
  <c r="U133" i="12"/>
  <c r="Y133" i="12" s="1"/>
  <c r="V133" i="12"/>
  <c r="U88" i="3"/>
  <c r="Y88" i="3" s="1"/>
  <c r="V88" i="3"/>
  <c r="Z88" i="3" s="1"/>
  <c r="R8" i="14"/>
  <c r="X421" i="12"/>
  <c r="AB421" i="12" s="1"/>
  <c r="W421" i="12"/>
  <c r="AA421" i="12" s="1"/>
  <c r="R193" i="12"/>
  <c r="X25" i="13"/>
  <c r="W25" i="13"/>
  <c r="AA25" i="13" s="1"/>
  <c r="U77" i="15"/>
  <c r="Y77" i="15" s="1"/>
  <c r="V77" i="15"/>
  <c r="Z77" i="15" s="1"/>
  <c r="AL27" i="15"/>
  <c r="AN27" i="15" s="1"/>
  <c r="AK27" i="15"/>
  <c r="AM27" i="15" s="1"/>
  <c r="R57" i="12"/>
  <c r="S383" i="12"/>
  <c r="AC383" i="12" s="1"/>
  <c r="T383" i="12"/>
  <c r="AD383" i="12" s="1"/>
  <c r="W16" i="15"/>
  <c r="AA16" i="15" s="1"/>
  <c r="X16" i="15"/>
  <c r="AB16" i="15" s="1"/>
  <c r="AG390" i="12"/>
  <c r="AI390" i="12" s="1"/>
  <c r="AH390" i="12"/>
  <c r="AJ390" i="12" s="1"/>
  <c r="AK428" i="12"/>
  <c r="AM428" i="12" s="1"/>
  <c r="AL428" i="12"/>
  <c r="AN428" i="12" s="1"/>
  <c r="V278" i="12"/>
  <c r="Z278" i="12" s="1"/>
  <c r="U278" i="12"/>
  <c r="Y278" i="12" s="1"/>
  <c r="S405" i="12"/>
  <c r="T405" i="12"/>
  <c r="AD405" i="12" s="1"/>
  <c r="AG9" i="13"/>
  <c r="AH9" i="13"/>
  <c r="AJ9" i="13" s="1"/>
  <c r="T214" i="12"/>
  <c r="AD214" i="12" s="1"/>
  <c r="S214" i="12"/>
  <c r="AC214" i="12" s="1"/>
  <c r="W67" i="15"/>
  <c r="AA67" i="15" s="1"/>
  <c r="X67" i="15"/>
  <c r="AB67" i="15" s="1"/>
  <c r="U41" i="14"/>
  <c r="Y41" i="14" s="1"/>
  <c r="V41" i="14"/>
  <c r="Z41" i="14" s="1"/>
  <c r="AG56" i="15"/>
  <c r="AI56" i="15" s="1"/>
  <c r="AH56" i="15"/>
  <c r="AJ56" i="15" s="1"/>
  <c r="AG201" i="12"/>
  <c r="AI201" i="12" s="1"/>
  <c r="AH201" i="12"/>
  <c r="AJ201" i="12" s="1"/>
  <c r="X39" i="15"/>
  <c r="AB39" i="15" s="1"/>
  <c r="W39" i="15"/>
  <c r="AA39" i="15" s="1"/>
  <c r="U48" i="3"/>
  <c r="Y48" i="3" s="1"/>
  <c r="V48" i="3"/>
  <c r="Z48" i="3" s="1"/>
  <c r="W130" i="16"/>
  <c r="AA130" i="16" s="1"/>
  <c r="X130" i="16"/>
  <c r="T29" i="16"/>
  <c r="AD29" i="16" s="1"/>
  <c r="S29" i="16"/>
  <c r="AC29" i="16" s="1"/>
  <c r="U326" i="12"/>
  <c r="Y326" i="12" s="1"/>
  <c r="V326" i="12"/>
  <c r="AG281" i="12"/>
  <c r="AI281" i="12" s="1"/>
  <c r="AH281" i="12"/>
  <c r="AJ281" i="12" s="1"/>
  <c r="U145" i="12"/>
  <c r="Y145" i="12" s="1"/>
  <c r="V145" i="12"/>
  <c r="Z145" i="12" s="1"/>
  <c r="R427" i="12"/>
  <c r="S93" i="3"/>
  <c r="AC93" i="3" s="1"/>
  <c r="G134" i="8"/>
  <c r="T93" i="3"/>
  <c r="AD93" i="3" s="1"/>
  <c r="V92" i="3"/>
  <c r="Z92" i="3" s="1"/>
  <c r="U92" i="3"/>
  <c r="Y92" i="3" s="1"/>
  <c r="R94" i="16"/>
  <c r="AF94" i="16" s="1"/>
  <c r="U215" i="12"/>
  <c r="Y215" i="12" s="1"/>
  <c r="V215" i="12"/>
  <c r="AK90" i="3"/>
  <c r="AM90" i="3" s="1"/>
  <c r="AL90" i="3"/>
  <c r="AN90" i="3" s="1"/>
  <c r="S142" i="16"/>
  <c r="AC142" i="16" s="1"/>
  <c r="T142" i="16"/>
  <c r="AD142" i="16" s="1"/>
  <c r="AK147" i="12"/>
  <c r="AM147" i="12" s="1"/>
  <c r="AL147" i="12"/>
  <c r="AN147" i="12" s="1"/>
  <c r="S225" i="16"/>
  <c r="AC225" i="16" s="1"/>
  <c r="T225" i="16"/>
  <c r="AD225" i="16" s="1"/>
  <c r="V62" i="16"/>
  <c r="Z62" i="16" s="1"/>
  <c r="U62" i="16"/>
  <c r="Y62" i="16" s="1"/>
  <c r="AK291" i="12"/>
  <c r="AM291" i="12" s="1"/>
  <c r="AL291" i="12"/>
  <c r="AN291" i="12" s="1"/>
  <c r="S170" i="16"/>
  <c r="AC170" i="16" s="1"/>
  <c r="T170" i="16"/>
  <c r="AD170" i="16" s="1"/>
  <c r="S13" i="3"/>
  <c r="T13" i="3"/>
  <c r="AD13" i="3" s="1"/>
  <c r="U227" i="12"/>
  <c r="Y227" i="12" s="1"/>
  <c r="V227" i="12"/>
  <c r="Z227" i="12" s="1"/>
  <c r="AK31" i="14"/>
  <c r="AM31" i="14" s="1"/>
  <c r="AL31" i="14"/>
  <c r="AN31" i="14" s="1"/>
  <c r="V25" i="14"/>
  <c r="Z25" i="14" s="1"/>
  <c r="U25" i="14"/>
  <c r="Y25" i="14" s="1"/>
  <c r="R107" i="15"/>
  <c r="W477" i="12"/>
  <c r="AA477" i="12" s="1"/>
  <c r="X477" i="12"/>
  <c r="AB477" i="12" s="1"/>
  <c r="W232" i="12"/>
  <c r="AA232" i="12" s="1"/>
  <c r="X232" i="12"/>
  <c r="AB232" i="12" s="1"/>
  <c r="R18" i="3"/>
  <c r="X51" i="3"/>
  <c r="AB51" i="3" s="1"/>
  <c r="W51" i="3"/>
  <c r="AA51" i="3" s="1"/>
  <c r="T45" i="14"/>
  <c r="AD45" i="14" s="1"/>
  <c r="S45" i="14"/>
  <c r="AC45" i="14" s="1"/>
  <c r="R210" i="16"/>
  <c r="AH36" i="16"/>
  <c r="AJ36" i="16" s="1"/>
  <c r="AG36" i="16"/>
  <c r="V17" i="12"/>
  <c r="Z17" i="12" s="1"/>
  <c r="U17" i="12"/>
  <c r="Y17" i="12" s="1"/>
  <c r="T102" i="16"/>
  <c r="AD102" i="16" s="1"/>
  <c r="S102" i="16"/>
  <c r="AC102" i="16" s="1"/>
  <c r="AG328" i="12"/>
  <c r="AI328" i="12" s="1"/>
  <c r="AH328" i="12"/>
  <c r="AJ328" i="12" s="1"/>
  <c r="AK245" i="12"/>
  <c r="AM245" i="12" s="1"/>
  <c r="AL245" i="12"/>
  <c r="AN245" i="12" s="1"/>
  <c r="W94" i="3"/>
  <c r="AA94" i="3" s="1"/>
  <c r="X94" i="3"/>
  <c r="AB94" i="3" s="1"/>
  <c r="W92" i="15"/>
  <c r="AA92" i="15" s="1"/>
  <c r="X92" i="15"/>
  <c r="AB92" i="15" s="1"/>
  <c r="U91" i="16"/>
  <c r="Y91" i="16" s="1"/>
  <c r="V91" i="16"/>
  <c r="AH414" i="12"/>
  <c r="AJ414" i="12" s="1"/>
  <c r="AG414" i="12"/>
  <c r="AI414" i="12" s="1"/>
  <c r="R406" i="12"/>
  <c r="U412" i="12"/>
  <c r="Y412" i="12" s="1"/>
  <c r="V412" i="12"/>
  <c r="Z412" i="12" s="1"/>
  <c r="R14" i="15"/>
  <c r="U382" i="12"/>
  <c r="Y382" i="12" s="1"/>
  <c r="V382" i="12"/>
  <c r="AL228" i="16"/>
  <c r="AN228" i="16" s="1"/>
  <c r="AK228" i="16"/>
  <c r="AM228" i="16" s="1"/>
  <c r="AG64" i="12"/>
  <c r="AI64" i="12" s="1"/>
  <c r="AH64" i="12"/>
  <c r="AJ64" i="12" s="1"/>
  <c r="W446" i="12"/>
  <c r="AA446" i="12" s="1"/>
  <c r="X446" i="12"/>
  <c r="R153" i="16"/>
  <c r="AK47" i="3"/>
  <c r="AM47" i="3" s="1"/>
  <c r="AL47" i="3"/>
  <c r="AN47" i="3" s="1"/>
  <c r="AL71" i="16"/>
  <c r="AN71" i="16" s="1"/>
  <c r="AK71" i="16"/>
  <c r="AM71" i="16" s="1"/>
  <c r="R26" i="3"/>
  <c r="AL193" i="12"/>
  <c r="AN193" i="12" s="1"/>
  <c r="AK193" i="12"/>
  <c r="AM193" i="12" s="1"/>
  <c r="T59" i="3"/>
  <c r="AD59" i="3" s="1"/>
  <c r="S59" i="3"/>
  <c r="AC59" i="3" s="1"/>
  <c r="G100" i="8"/>
  <c r="W97" i="16"/>
  <c r="AA97" i="16" s="1"/>
  <c r="X97" i="16"/>
  <c r="AG457" i="12"/>
  <c r="AI457" i="12" s="1"/>
  <c r="AH457" i="12"/>
  <c r="AJ457" i="12" s="1"/>
  <c r="R443" i="12"/>
  <c r="W265" i="12"/>
  <c r="AA265" i="12" s="1"/>
  <c r="X265" i="12"/>
  <c r="AK145" i="16"/>
  <c r="AM145" i="16" s="1"/>
  <c r="AL145" i="16"/>
  <c r="AN145" i="16" s="1"/>
  <c r="AL12" i="13"/>
  <c r="AN12" i="13" s="1"/>
  <c r="AK12" i="13"/>
  <c r="AM12" i="13" s="1"/>
  <c r="T16" i="15"/>
  <c r="AD16" i="15" s="1"/>
  <c r="S16" i="15"/>
  <c r="AC16" i="15" s="1"/>
  <c r="AL61" i="12"/>
  <c r="AN61" i="12" s="1"/>
  <c r="AK61" i="12"/>
  <c r="V506" i="12"/>
  <c r="Z506" i="12" s="1"/>
  <c r="U506" i="12"/>
  <c r="Y506" i="12" s="1"/>
  <c r="AH399" i="12"/>
  <c r="AJ399" i="12" s="1"/>
  <c r="AG399" i="12"/>
  <c r="AI399" i="12" s="1"/>
  <c r="AG62" i="12"/>
  <c r="AI62" i="12" s="1"/>
  <c r="AH62" i="12"/>
  <c r="AJ62" i="12" s="1"/>
  <c r="R70" i="12"/>
  <c r="T31" i="14"/>
  <c r="AD31" i="14" s="1"/>
  <c r="S31" i="14"/>
  <c r="R136" i="12"/>
  <c r="Q136" i="12" s="1"/>
  <c r="AE136" i="12" s="1"/>
  <c r="R291" i="12"/>
  <c r="R180" i="12"/>
  <c r="AK192" i="12"/>
  <c r="AM192" i="12" s="1"/>
  <c r="AL192" i="12"/>
  <c r="AN192" i="12" s="1"/>
  <c r="X94" i="16"/>
  <c r="AB94" i="16" s="1"/>
  <c r="W94" i="16"/>
  <c r="AA94" i="16" s="1"/>
  <c r="W86" i="15"/>
  <c r="AA86" i="15" s="1"/>
  <c r="X86" i="15"/>
  <c r="V358" i="12"/>
  <c r="Z358" i="12" s="1"/>
  <c r="U358" i="12"/>
  <c r="Y358" i="12" s="1"/>
  <c r="AK28" i="16"/>
  <c r="AM28" i="16" s="1"/>
  <c r="AL28" i="16"/>
  <c r="AN28" i="16" s="1"/>
  <c r="AL51" i="15"/>
  <c r="AN51" i="15" s="1"/>
  <c r="AK51" i="15"/>
  <c r="AM51" i="15" s="1"/>
  <c r="X28" i="12"/>
  <c r="W28" i="12"/>
  <c r="AA28" i="12" s="1"/>
  <c r="AK25" i="14"/>
  <c r="AM25" i="14" s="1"/>
  <c r="AL25" i="14"/>
  <c r="AN25" i="14" s="1"/>
  <c r="W66" i="16"/>
  <c r="AA66" i="16" s="1"/>
  <c r="X66" i="16"/>
  <c r="S93" i="12"/>
  <c r="T93" i="12"/>
  <c r="AD93" i="12" s="1"/>
  <c r="R61" i="16"/>
  <c r="R318" i="12"/>
  <c r="S406" i="12"/>
  <c r="AC406" i="12" s="1"/>
  <c r="T406" i="12"/>
  <c r="AD406" i="12" s="1"/>
  <c r="R29" i="12"/>
  <c r="AK74" i="12"/>
  <c r="AM74" i="12" s="1"/>
  <c r="AL74" i="12"/>
  <c r="AN74" i="12" s="1"/>
  <c r="AH26" i="14"/>
  <c r="AJ26" i="14" s="1"/>
  <c r="AG26" i="14"/>
  <c r="AI26" i="14" s="1"/>
  <c r="AK155" i="12"/>
  <c r="AM155" i="12" s="1"/>
  <c r="AL155" i="12"/>
  <c r="AN155" i="12" s="1"/>
  <c r="R20" i="3"/>
  <c r="AH156" i="16"/>
  <c r="AJ156" i="16" s="1"/>
  <c r="AG156" i="16"/>
  <c r="AI156" i="16" s="1"/>
  <c r="AG366" i="12"/>
  <c r="AI366" i="12" s="1"/>
  <c r="AH366" i="12"/>
  <c r="AJ366" i="12" s="1"/>
  <c r="W266" i="12"/>
  <c r="AA266" i="12" s="1"/>
  <c r="X266" i="12"/>
  <c r="AB266" i="12" s="1"/>
  <c r="R477" i="12"/>
  <c r="AK384" i="12"/>
  <c r="AM384" i="12" s="1"/>
  <c r="AL384" i="12"/>
  <c r="AN384" i="12" s="1"/>
  <c r="U13" i="12"/>
  <c r="Y13" i="12" s="1"/>
  <c r="V13" i="12"/>
  <c r="Z13" i="12" s="1"/>
  <c r="R83" i="15"/>
  <c r="Q83" i="15" s="1"/>
  <c r="AE83" i="15" s="1"/>
  <c r="AH17" i="12"/>
  <c r="AJ17" i="12" s="1"/>
  <c r="AG17" i="12"/>
  <c r="AI17" i="12" s="1"/>
  <c r="AG337" i="12"/>
  <c r="AI337" i="12" s="1"/>
  <c r="AH337" i="12"/>
  <c r="AJ337" i="12" s="1"/>
  <c r="AH97" i="12"/>
  <c r="AJ97" i="12" s="1"/>
  <c r="AG97" i="12"/>
  <c r="AI97" i="12" s="1"/>
  <c r="W28" i="13"/>
  <c r="AA28" i="13" s="1"/>
  <c r="X28" i="13"/>
  <c r="AB28" i="13" s="1"/>
  <c r="AH12" i="13"/>
  <c r="AJ12" i="13" s="1"/>
  <c r="AG12" i="13"/>
  <c r="AI12" i="13" s="1"/>
  <c r="S14" i="15"/>
  <c r="T14" i="15"/>
  <c r="AD14" i="15" s="1"/>
  <c r="AG61" i="16"/>
  <c r="AI61" i="16" s="1"/>
  <c r="AH61" i="16"/>
  <c r="AJ61" i="16" s="1"/>
  <c r="R310" i="12"/>
  <c r="V25" i="3"/>
  <c r="Z25" i="3" s="1"/>
  <c r="U25" i="3"/>
  <c r="Y25" i="3" s="1"/>
  <c r="U212" i="16"/>
  <c r="Y212" i="16" s="1"/>
  <c r="V212" i="16"/>
  <c r="R120" i="16"/>
  <c r="Q120" i="16" s="1"/>
  <c r="AK187" i="16"/>
  <c r="AM187" i="16" s="1"/>
  <c r="AL187" i="16"/>
  <c r="AN187" i="16" s="1"/>
  <c r="AK60" i="16"/>
  <c r="AM60" i="16" s="1"/>
  <c r="AL60" i="16"/>
  <c r="AN60" i="16" s="1"/>
  <c r="X460" i="12"/>
  <c r="AB460" i="12" s="1"/>
  <c r="W460" i="12"/>
  <c r="AA460" i="12" s="1"/>
  <c r="S7" i="15"/>
  <c r="T7" i="15"/>
  <c r="AD7" i="15" s="1"/>
  <c r="S439" i="12"/>
  <c r="T439" i="12"/>
  <c r="AD439" i="12" s="1"/>
  <c r="S343" i="12"/>
  <c r="AC343" i="12" s="1"/>
  <c r="T343" i="12"/>
  <c r="AD343" i="12" s="1"/>
  <c r="U89" i="12"/>
  <c r="Y89" i="12" s="1"/>
  <c r="V89" i="12"/>
  <c r="Z89" i="12" s="1"/>
  <c r="AH18" i="15"/>
  <c r="AJ18" i="15" s="1"/>
  <c r="AG18" i="15"/>
  <c r="S140" i="12"/>
  <c r="T140" i="12"/>
  <c r="AD140" i="12" s="1"/>
  <c r="X386" i="12"/>
  <c r="AB386" i="12" s="1"/>
  <c r="W386" i="12"/>
  <c r="AA386" i="12" s="1"/>
  <c r="T509" i="12"/>
  <c r="AD509" i="12" s="1"/>
  <c r="S509" i="12"/>
  <c r="AC509" i="12" s="1"/>
  <c r="X110" i="12"/>
  <c r="W110" i="12"/>
  <c r="AA110" i="12" s="1"/>
  <c r="T128" i="12"/>
  <c r="AD128" i="12" s="1"/>
  <c r="S128" i="12"/>
  <c r="AC128" i="12" s="1"/>
  <c r="U260" i="12"/>
  <c r="Y260" i="12" s="1"/>
  <c r="V260" i="12"/>
  <c r="Z260" i="12" s="1"/>
  <c r="V111" i="12"/>
  <c r="U111" i="12"/>
  <c r="Y111" i="12" s="1"/>
  <c r="AH142" i="12"/>
  <c r="AJ142" i="12" s="1"/>
  <c r="AG142" i="12"/>
  <c r="AI142" i="12" s="1"/>
  <c r="T40" i="15"/>
  <c r="AD40" i="15" s="1"/>
  <c r="S40" i="15"/>
  <c r="AK216" i="12"/>
  <c r="AM216" i="12" s="1"/>
  <c r="AL216" i="12"/>
  <c r="AN216" i="12" s="1"/>
  <c r="R507" i="12"/>
  <c r="T313" i="12"/>
  <c r="AD313" i="12" s="1"/>
  <c r="S313" i="12"/>
  <c r="AC313" i="12" s="1"/>
  <c r="S228" i="16"/>
  <c r="AC228" i="16" s="1"/>
  <c r="T228" i="16"/>
  <c r="AD228" i="16" s="1"/>
  <c r="S70" i="3"/>
  <c r="T70" i="3"/>
  <c r="AD70" i="3" s="1"/>
  <c r="G111" i="8"/>
  <c r="R200" i="16"/>
  <c r="S266" i="12"/>
  <c r="AC266" i="12" s="1"/>
  <c r="T266" i="12"/>
  <c r="AD266" i="12" s="1"/>
  <c r="R174" i="12"/>
  <c r="AL67" i="15"/>
  <c r="AN67" i="15" s="1"/>
  <c r="AK67" i="15"/>
  <c r="AM67" i="15" s="1"/>
  <c r="AL135" i="12"/>
  <c r="AN135" i="12" s="1"/>
  <c r="AK135" i="12"/>
  <c r="AM135" i="12" s="1"/>
  <c r="AK12" i="12"/>
  <c r="AM12" i="12" s="1"/>
  <c r="AL12" i="12"/>
  <c r="AN12" i="12" s="1"/>
  <c r="R435" i="12"/>
  <c r="S301" i="12"/>
  <c r="T301" i="12"/>
  <c r="AD301" i="12" s="1"/>
  <c r="X69" i="16"/>
  <c r="W69" i="16"/>
  <c r="AA69" i="16" s="1"/>
  <c r="T240" i="12"/>
  <c r="AD240" i="12" s="1"/>
  <c r="S240" i="12"/>
  <c r="AC240" i="12" s="1"/>
  <c r="U25" i="12"/>
  <c r="Y25" i="12" s="1"/>
  <c r="V25" i="12"/>
  <c r="AH206" i="12"/>
  <c r="AJ206" i="12" s="1"/>
  <c r="AG206" i="12"/>
  <c r="AI206" i="12" s="1"/>
  <c r="AG102" i="16"/>
  <c r="AI102" i="16" s="1"/>
  <c r="AH102" i="16"/>
  <c r="AJ102" i="16" s="1"/>
  <c r="T217" i="12"/>
  <c r="AD217" i="12" s="1"/>
  <c r="S217" i="12"/>
  <c r="AC217" i="12" s="1"/>
  <c r="W90" i="15"/>
  <c r="AA90" i="15" s="1"/>
  <c r="X90" i="15"/>
  <c r="AB90" i="15" s="1"/>
  <c r="AL289" i="12"/>
  <c r="AN289" i="12" s="1"/>
  <c r="AK289" i="12"/>
  <c r="AM289" i="12" s="1"/>
  <c r="X253" i="12"/>
  <c r="AB253" i="12" s="1"/>
  <c r="W253" i="12"/>
  <c r="AA253" i="12" s="1"/>
  <c r="W35" i="12"/>
  <c r="AA35" i="12" s="1"/>
  <c r="X35" i="12"/>
  <c r="AB35" i="12" s="1"/>
  <c r="AL238" i="12"/>
  <c r="AN238" i="12" s="1"/>
  <c r="AK238" i="12"/>
  <c r="AM238" i="12" s="1"/>
  <c r="X178" i="12"/>
  <c r="AB178" i="12" s="1"/>
  <c r="W178" i="12"/>
  <c r="AA178" i="12" s="1"/>
  <c r="R99" i="15"/>
  <c r="R278" i="12"/>
  <c r="R223" i="16"/>
  <c r="R209" i="12"/>
  <c r="R41" i="14"/>
  <c r="R206" i="12"/>
  <c r="R78" i="3"/>
  <c r="T116" i="12"/>
  <c r="AD116" i="12" s="1"/>
  <c r="S116" i="12"/>
  <c r="AC116" i="12" s="1"/>
  <c r="AK21" i="15"/>
  <c r="AL21" i="15"/>
  <c r="AN21" i="15" s="1"/>
  <c r="AH419" i="12"/>
  <c r="AJ419" i="12" s="1"/>
  <c r="AG419" i="12"/>
  <c r="S239" i="12"/>
  <c r="T239" i="12"/>
  <c r="AD239" i="12" s="1"/>
  <c r="R226" i="16"/>
  <c r="R135" i="12"/>
  <c r="R178" i="12"/>
  <c r="AH196" i="12"/>
  <c r="AJ196" i="12" s="1"/>
  <c r="AG196" i="12"/>
  <c r="AI196" i="12" s="1"/>
  <c r="AK386" i="12"/>
  <c r="AM386" i="12" s="1"/>
  <c r="AL386" i="12"/>
  <c r="AN386" i="12" s="1"/>
  <c r="S224" i="12"/>
  <c r="T224" i="12"/>
  <c r="AD224" i="12" s="1"/>
  <c r="R194" i="16"/>
  <c r="AL130" i="12"/>
  <c r="AN130" i="12" s="1"/>
  <c r="AK130" i="12"/>
  <c r="AM130" i="12" s="1"/>
  <c r="R36" i="16"/>
  <c r="R33" i="12"/>
  <c r="Q33" i="12" s="1"/>
  <c r="AE33" i="12" s="1"/>
  <c r="R296" i="12"/>
  <c r="U434" i="12"/>
  <c r="Y434" i="12" s="1"/>
  <c r="V434" i="12"/>
  <c r="Z434" i="12" s="1"/>
  <c r="R8" i="3"/>
  <c r="T74" i="12"/>
  <c r="AD74" i="12" s="1"/>
  <c r="S74" i="12"/>
  <c r="X101" i="12"/>
  <c r="AB101" i="12" s="1"/>
  <c r="W101" i="12"/>
  <c r="AA101" i="12" s="1"/>
  <c r="U283" i="12"/>
  <c r="Y283" i="12" s="1"/>
  <c r="V283" i="12"/>
  <c r="AH60" i="15"/>
  <c r="AJ60" i="15" s="1"/>
  <c r="AG60" i="15"/>
  <c r="X465" i="12"/>
  <c r="AB465" i="12" s="1"/>
  <c r="W465" i="12"/>
  <c r="AA465" i="12" s="1"/>
  <c r="AH128" i="16"/>
  <c r="AJ128" i="16" s="1"/>
  <c r="AG128" i="16"/>
  <c r="AI128" i="16" s="1"/>
  <c r="W280" i="12"/>
  <c r="AA280" i="12" s="1"/>
  <c r="X280" i="12"/>
  <c r="S181" i="12"/>
  <c r="AC181" i="12" s="1"/>
  <c r="T181" i="12"/>
  <c r="AD181" i="12" s="1"/>
  <c r="AL447" i="12"/>
  <c r="AN447" i="12" s="1"/>
  <c r="AK447" i="12"/>
  <c r="AM447" i="12" s="1"/>
  <c r="V77" i="12"/>
  <c r="Z77" i="12" s="1"/>
  <c r="U77" i="12"/>
  <c r="Y77" i="12" s="1"/>
  <c r="AH46" i="14"/>
  <c r="AJ46" i="14" s="1"/>
  <c r="AG46" i="14"/>
  <c r="AI46" i="14" s="1"/>
  <c r="V12" i="15"/>
  <c r="Z12" i="15" s="1"/>
  <c r="U12" i="15"/>
  <c r="Y12" i="15" s="1"/>
  <c r="W55" i="15"/>
  <c r="AA55" i="15" s="1"/>
  <c r="X55" i="15"/>
  <c r="AB55" i="15" s="1"/>
  <c r="AG40" i="15"/>
  <c r="AH40" i="15"/>
  <c r="AJ40" i="15" s="1"/>
  <c r="R167" i="12"/>
  <c r="U327" i="12"/>
  <c r="Y327" i="12" s="1"/>
  <c r="V327" i="12"/>
  <c r="Z327" i="12" s="1"/>
  <c r="AH227" i="12"/>
  <c r="AJ227" i="12" s="1"/>
  <c r="AG227" i="12"/>
  <c r="AI227" i="12" s="1"/>
  <c r="U152" i="12"/>
  <c r="Y152" i="12" s="1"/>
  <c r="V152" i="12"/>
  <c r="X68" i="16"/>
  <c r="AB68" i="16" s="1"/>
  <c r="W68" i="16"/>
  <c r="AA68" i="16" s="1"/>
  <c r="X24" i="16"/>
  <c r="AB24" i="16" s="1"/>
  <c r="W24" i="16"/>
  <c r="AA24" i="16" s="1"/>
  <c r="AK183" i="12"/>
  <c r="AM183" i="12" s="1"/>
  <c r="AL183" i="12"/>
  <c r="AN183" i="12" s="1"/>
  <c r="AL376" i="12"/>
  <c r="AN376" i="12" s="1"/>
  <c r="AK376" i="12"/>
  <c r="AM376" i="12" s="1"/>
  <c r="R268" i="12"/>
  <c r="AK176" i="16"/>
  <c r="AM176" i="16" s="1"/>
  <c r="AL176" i="16"/>
  <c r="AN176" i="16" s="1"/>
  <c r="AL501" i="12"/>
  <c r="AN501" i="12" s="1"/>
  <c r="AK501" i="12"/>
  <c r="AM501" i="12" s="1"/>
  <c r="R116" i="16"/>
  <c r="AK287" i="12"/>
  <c r="AM287" i="12" s="1"/>
  <c r="AL287" i="12"/>
  <c r="AN287" i="12" s="1"/>
  <c r="R30" i="3"/>
  <c r="V68" i="16"/>
  <c r="Z68" i="16" s="1"/>
  <c r="U68" i="16"/>
  <c r="Y68" i="16" s="1"/>
  <c r="X211" i="12"/>
  <c r="W211" i="12"/>
  <c r="AA211" i="12" s="1"/>
  <c r="AG381" i="12"/>
  <c r="AI381" i="12" s="1"/>
  <c r="AH381" i="12"/>
  <c r="AJ381" i="12" s="1"/>
  <c r="V195" i="12"/>
  <c r="U195" i="12"/>
  <c r="Y195" i="12" s="1"/>
  <c r="S227" i="12"/>
  <c r="AC227" i="12" s="1"/>
  <c r="T227" i="12"/>
  <c r="AD227" i="12" s="1"/>
  <c r="R227" i="16"/>
  <c r="AF227" i="16" s="1"/>
  <c r="R99" i="3"/>
  <c r="AG400" i="12"/>
  <c r="AI400" i="12" s="1"/>
  <c r="AH400" i="12"/>
  <c r="AJ400" i="12" s="1"/>
  <c r="W112" i="16"/>
  <c r="AA112" i="16" s="1"/>
  <c r="X112" i="16"/>
  <c r="AB112" i="16" s="1"/>
  <c r="T31" i="16"/>
  <c r="AD31" i="16" s="1"/>
  <c r="S31" i="16"/>
  <c r="AC31" i="16" s="1"/>
  <c r="AL40" i="3"/>
  <c r="AN40" i="3" s="1"/>
  <c r="AK40" i="3"/>
  <c r="AM40" i="3" s="1"/>
  <c r="AG19" i="16"/>
  <c r="AI19" i="16" s="1"/>
  <c r="AH19" i="16"/>
  <c r="AJ19" i="16" s="1"/>
  <c r="AK92" i="3"/>
  <c r="AM92" i="3" s="1"/>
  <c r="AL92" i="3"/>
  <c r="AN92" i="3" s="1"/>
  <c r="AH72" i="15"/>
  <c r="AJ72" i="15" s="1"/>
  <c r="AG72" i="15"/>
  <c r="T353" i="12"/>
  <c r="AD353" i="12" s="1"/>
  <c r="S353" i="12"/>
  <c r="AC353" i="12" s="1"/>
  <c r="AG48" i="16"/>
  <c r="AI48" i="16" s="1"/>
  <c r="AH48" i="16"/>
  <c r="AJ48" i="16" s="1"/>
  <c r="T132" i="12"/>
  <c r="AD132" i="12" s="1"/>
  <c r="S132" i="12"/>
  <c r="X13" i="15"/>
  <c r="AB13" i="15" s="1"/>
  <c r="W13" i="15"/>
  <c r="AA13" i="15" s="1"/>
  <c r="X381" i="12"/>
  <c r="AB381" i="12" s="1"/>
  <c r="W381" i="12"/>
  <c r="AA381" i="12" s="1"/>
  <c r="AK46" i="12"/>
  <c r="AM46" i="12" s="1"/>
  <c r="AL46" i="12"/>
  <c r="AN46" i="12" s="1"/>
  <c r="V209" i="16"/>
  <c r="Z209" i="16" s="1"/>
  <c r="U209" i="16"/>
  <c r="Y209" i="16" s="1"/>
  <c r="S163" i="16"/>
  <c r="AC163" i="16" s="1"/>
  <c r="T163" i="16"/>
  <c r="AD163" i="16" s="1"/>
  <c r="X338" i="12"/>
  <c r="W338" i="12"/>
  <c r="AA338" i="12" s="1"/>
  <c r="AK103" i="15"/>
  <c r="AM103" i="15" s="1"/>
  <c r="AL103" i="15"/>
  <c r="AN103" i="15" s="1"/>
  <c r="V79" i="3"/>
  <c r="Z79" i="3" s="1"/>
  <c r="U79" i="3"/>
  <c r="Y79" i="3" s="1"/>
  <c r="AH194" i="12"/>
  <c r="AJ194" i="12" s="1"/>
  <c r="AG194" i="12"/>
  <c r="AI194" i="12" s="1"/>
  <c r="W137" i="16"/>
  <c r="AA137" i="16" s="1"/>
  <c r="X137" i="16"/>
  <c r="AB137" i="16" s="1"/>
  <c r="W44" i="12"/>
  <c r="AA44" i="12" s="1"/>
  <c r="X44" i="12"/>
  <c r="AB44" i="12" s="1"/>
  <c r="AK54" i="12"/>
  <c r="AM54" i="12" s="1"/>
  <c r="AL54" i="12"/>
  <c r="AN54" i="12" s="1"/>
  <c r="AK51" i="3"/>
  <c r="AL51" i="3"/>
  <c r="AN51" i="3" s="1"/>
  <c r="AL62" i="12"/>
  <c r="AN62" i="12" s="1"/>
  <c r="AK62" i="12"/>
  <c r="AM62" i="12" s="1"/>
  <c r="AK19" i="14"/>
  <c r="AM19" i="14" s="1"/>
  <c r="AL19" i="14"/>
  <c r="AN19" i="14" s="1"/>
  <c r="G103" i="8"/>
  <c r="T62" i="3"/>
  <c r="AD62" i="3" s="1"/>
  <c r="S62" i="3"/>
  <c r="AH327" i="12"/>
  <c r="AJ327" i="12" s="1"/>
  <c r="AG327" i="12"/>
  <c r="AI327" i="12" s="1"/>
  <c r="X36" i="16"/>
  <c r="AB36" i="16" s="1"/>
  <c r="W36" i="16"/>
  <c r="AA36" i="16" s="1"/>
  <c r="U88" i="15"/>
  <c r="Y88" i="15" s="1"/>
  <c r="V88" i="15"/>
  <c r="Z88" i="15" s="1"/>
  <c r="T82" i="16"/>
  <c r="AD82" i="16" s="1"/>
  <c r="S82" i="16"/>
  <c r="AC82" i="16" s="1"/>
  <c r="AH407" i="12"/>
  <c r="AJ407" i="12" s="1"/>
  <c r="AG407" i="12"/>
  <c r="AI407" i="12" s="1"/>
  <c r="S183" i="16"/>
  <c r="T183" i="16"/>
  <c r="AD183" i="16" s="1"/>
  <c r="X112" i="12"/>
  <c r="W112" i="12"/>
  <c r="AA112" i="12" s="1"/>
  <c r="W242" i="12"/>
  <c r="AA242" i="12" s="1"/>
  <c r="X242" i="12"/>
  <c r="AB242" i="12" s="1"/>
  <c r="R270" i="12"/>
  <c r="U497" i="12"/>
  <c r="Y497" i="12" s="1"/>
  <c r="V497" i="12"/>
  <c r="Z497" i="12" s="1"/>
  <c r="V226" i="12"/>
  <c r="U226" i="12"/>
  <c r="Y226" i="12" s="1"/>
  <c r="R59" i="3"/>
  <c r="S24" i="15"/>
  <c r="AC24" i="15" s="1"/>
  <c r="T24" i="15"/>
  <c r="AD24" i="15" s="1"/>
  <c r="V49" i="16"/>
  <c r="Z49" i="16" s="1"/>
  <c r="U49" i="16"/>
  <c r="Y49" i="16" s="1"/>
  <c r="AG176" i="16"/>
  <c r="AH176" i="16"/>
  <c r="AJ176" i="16" s="1"/>
  <c r="AH117" i="16"/>
  <c r="AJ117" i="16" s="1"/>
  <c r="AG117" i="16"/>
  <c r="AI117" i="16" s="1"/>
  <c r="W74" i="3"/>
  <c r="AA74" i="3" s="1"/>
  <c r="X74" i="3"/>
  <c r="AB74" i="3" s="1"/>
  <c r="U290" i="12"/>
  <c r="Y290" i="12" s="1"/>
  <c r="V290" i="12"/>
  <c r="Z290" i="12" s="1"/>
  <c r="R114" i="12"/>
  <c r="T17" i="12"/>
  <c r="AD17" i="12" s="1"/>
  <c r="S17" i="12"/>
  <c r="AC17" i="12" s="1"/>
  <c r="S211" i="16"/>
  <c r="T211" i="16"/>
  <c r="AD211" i="16" s="1"/>
  <c r="R120" i="12"/>
  <c r="R112" i="12"/>
  <c r="Q112" i="12" s="1"/>
  <c r="R117" i="12"/>
  <c r="U209" i="12"/>
  <c r="Y209" i="12" s="1"/>
  <c r="V209" i="12"/>
  <c r="Z209" i="12" s="1"/>
  <c r="AH461" i="12"/>
  <c r="AJ461" i="12" s="1"/>
  <c r="AG461" i="12"/>
  <c r="AI461" i="12" s="1"/>
  <c r="S129" i="12"/>
  <c r="AC129" i="12" s="1"/>
  <c r="T129" i="12"/>
  <c r="AD129" i="12" s="1"/>
  <c r="R92" i="12"/>
  <c r="Q92" i="12" s="1"/>
  <c r="AE92" i="12" s="1"/>
  <c r="R13" i="12"/>
  <c r="AL178" i="12"/>
  <c r="AN178" i="12" s="1"/>
  <c r="AK178" i="12"/>
  <c r="AM178" i="12" s="1"/>
  <c r="V344" i="12"/>
  <c r="U344" i="12"/>
  <c r="Y344" i="12" s="1"/>
  <c r="AK286" i="12"/>
  <c r="AM286" i="12" s="1"/>
  <c r="AL286" i="12"/>
  <c r="AN286" i="12" s="1"/>
  <c r="R43" i="12"/>
  <c r="Q43" i="12" s="1"/>
  <c r="AE43" i="12" s="1"/>
  <c r="W356" i="12"/>
  <c r="AA356" i="12" s="1"/>
  <c r="X356" i="12"/>
  <c r="R100" i="16"/>
  <c r="V194" i="16"/>
  <c r="Z194" i="16" s="1"/>
  <c r="U194" i="16"/>
  <c r="Y194" i="16" s="1"/>
  <c r="AK80" i="3"/>
  <c r="AM80" i="3" s="1"/>
  <c r="AL80" i="3"/>
  <c r="AN80" i="3" s="1"/>
  <c r="AL52" i="15"/>
  <c r="AN52" i="15" s="1"/>
  <c r="AK52" i="15"/>
  <c r="X43" i="12"/>
  <c r="AB43" i="12" s="1"/>
  <c r="W43" i="12"/>
  <c r="AA43" i="12" s="1"/>
  <c r="T486" i="12"/>
  <c r="AD486" i="12" s="1"/>
  <c r="S486" i="12"/>
  <c r="AG270" i="12"/>
  <c r="AI270" i="12" s="1"/>
  <c r="AH270" i="12"/>
  <c r="AJ270" i="12" s="1"/>
  <c r="X328" i="12"/>
  <c r="W328" i="12"/>
  <c r="AA328" i="12" s="1"/>
  <c r="AL296" i="12"/>
  <c r="AN296" i="12" s="1"/>
  <c r="AK296" i="12"/>
  <c r="AM296" i="12" s="1"/>
  <c r="V406" i="12"/>
  <c r="Z406" i="12" s="1"/>
  <c r="U406" i="12"/>
  <c r="Y406" i="12" s="1"/>
  <c r="R19" i="13"/>
  <c r="Q19" i="13" s="1"/>
  <c r="AL101" i="15"/>
  <c r="AN101" i="15" s="1"/>
  <c r="AK101" i="15"/>
  <c r="AM101" i="15" s="1"/>
  <c r="AH45" i="16"/>
  <c r="AJ45" i="16" s="1"/>
  <c r="AG45" i="16"/>
  <c r="AI45" i="16" s="1"/>
  <c r="T193" i="12"/>
  <c r="AD193" i="12" s="1"/>
  <c r="S193" i="12"/>
  <c r="AL19" i="13"/>
  <c r="AN19" i="13" s="1"/>
  <c r="AK19" i="13"/>
  <c r="AM19" i="13" s="1"/>
  <c r="X18" i="14"/>
  <c r="AB18" i="14" s="1"/>
  <c r="W18" i="14"/>
  <c r="AA18" i="14" s="1"/>
  <c r="AH19" i="12"/>
  <c r="AJ19" i="12" s="1"/>
  <c r="AG19" i="12"/>
  <c r="AI19" i="12" s="1"/>
  <c r="AL255" i="12"/>
  <c r="AN255" i="12" s="1"/>
  <c r="AK255" i="12"/>
  <c r="AM255" i="12" s="1"/>
  <c r="AL476" i="12"/>
  <c r="AN476" i="12" s="1"/>
  <c r="AK476" i="12"/>
  <c r="AM476" i="12" s="1"/>
  <c r="U314" i="12"/>
  <c r="Y314" i="12" s="1"/>
  <c r="V314" i="12"/>
  <c r="Z314" i="12" s="1"/>
  <c r="AL498" i="12"/>
  <c r="AN498" i="12" s="1"/>
  <c r="AK498" i="12"/>
  <c r="AM498" i="12" s="1"/>
  <c r="T396" i="12"/>
  <c r="AD396" i="12" s="1"/>
  <c r="S396" i="12"/>
  <c r="T45" i="3"/>
  <c r="AD45" i="3" s="1"/>
  <c r="G86" i="8"/>
  <c r="S45" i="3"/>
  <c r="S142" i="12"/>
  <c r="AC142" i="12" s="1"/>
  <c r="T142" i="12"/>
  <c r="AD142" i="12" s="1"/>
  <c r="S97" i="15"/>
  <c r="AC97" i="15" s="1"/>
  <c r="T97" i="15"/>
  <c r="AD97" i="15" s="1"/>
  <c r="R482" i="12"/>
  <c r="AL404" i="12"/>
  <c r="AN404" i="12" s="1"/>
  <c r="AK404" i="12"/>
  <c r="AM404" i="12" s="1"/>
  <c r="R219" i="16"/>
  <c r="U161" i="16"/>
  <c r="Y161" i="16" s="1"/>
  <c r="V161" i="16"/>
  <c r="Z161" i="16" s="1"/>
  <c r="AL50" i="16"/>
  <c r="AN50" i="16" s="1"/>
  <c r="AK50" i="16"/>
  <c r="AM50" i="16" s="1"/>
  <c r="U99" i="15"/>
  <c r="Y99" i="15" s="1"/>
  <c r="V99" i="15"/>
  <c r="Z99" i="15" s="1"/>
  <c r="U455" i="12"/>
  <c r="Y455" i="12" s="1"/>
  <c r="V455" i="12"/>
  <c r="Z455" i="12" s="1"/>
  <c r="T27" i="14"/>
  <c r="AD27" i="14" s="1"/>
  <c r="S27" i="14"/>
  <c r="AC27" i="14" s="1"/>
  <c r="X148" i="12"/>
  <c r="AB148" i="12" s="1"/>
  <c r="W148" i="12"/>
  <c r="AA148" i="12" s="1"/>
  <c r="AG294" i="12"/>
  <c r="AI294" i="12" s="1"/>
  <c r="AH294" i="12"/>
  <c r="AJ294" i="12" s="1"/>
  <c r="AL106" i="15"/>
  <c r="AN106" i="15" s="1"/>
  <c r="AK106" i="15"/>
  <c r="AM106" i="15" s="1"/>
  <c r="AL31" i="16"/>
  <c r="AN31" i="16" s="1"/>
  <c r="AK31" i="16"/>
  <c r="AM31" i="16" s="1"/>
  <c r="R155" i="16"/>
  <c r="AL256" i="12"/>
  <c r="AN256" i="12" s="1"/>
  <c r="AK256" i="12"/>
  <c r="AM256" i="12" s="1"/>
  <c r="AL222" i="16"/>
  <c r="AN222" i="16" s="1"/>
  <c r="AK222" i="16"/>
  <c r="AM222" i="16" s="1"/>
  <c r="AH13" i="12"/>
  <c r="AJ13" i="12" s="1"/>
  <c r="AG13" i="12"/>
  <c r="AI13" i="12" s="1"/>
  <c r="AL477" i="12"/>
  <c r="AN477" i="12" s="1"/>
  <c r="AK477" i="12"/>
  <c r="AM477" i="12" s="1"/>
  <c r="R12" i="13"/>
  <c r="AH446" i="12"/>
  <c r="AJ446" i="12" s="1"/>
  <c r="AG446" i="12"/>
  <c r="AI446" i="12" s="1"/>
  <c r="AL446" i="12"/>
  <c r="AN446" i="12" s="1"/>
  <c r="AK446" i="12"/>
  <c r="AM446" i="12" s="1"/>
  <c r="AL30" i="16"/>
  <c r="AN30" i="16" s="1"/>
  <c r="AK30" i="16"/>
  <c r="AM30" i="16" s="1"/>
  <c r="AK186" i="12"/>
  <c r="AM186" i="12" s="1"/>
  <c r="AL186" i="12"/>
  <c r="AN186" i="12" s="1"/>
  <c r="AK86" i="16"/>
  <c r="AM86" i="16" s="1"/>
  <c r="AL86" i="16"/>
  <c r="AN86" i="16" s="1"/>
  <c r="X12" i="15"/>
  <c r="AB12" i="15" s="1"/>
  <c r="W12" i="15"/>
  <c r="T160" i="12"/>
  <c r="AD160" i="12" s="1"/>
  <c r="S160" i="12"/>
  <c r="AC160" i="12" s="1"/>
  <c r="S49" i="15"/>
  <c r="AC49" i="15" s="1"/>
  <c r="T49" i="15"/>
  <c r="AD49" i="15" s="1"/>
  <c r="R97" i="16"/>
  <c r="Q97" i="16" s="1"/>
  <c r="S60" i="15"/>
  <c r="AC60" i="15" s="1"/>
  <c r="T60" i="15"/>
  <c r="AD60" i="15" s="1"/>
  <c r="V91" i="15"/>
  <c r="Z91" i="15" s="1"/>
  <c r="U91" i="15"/>
  <c r="Y91" i="15" s="1"/>
  <c r="S71" i="12"/>
  <c r="AC71" i="12" s="1"/>
  <c r="T71" i="12"/>
  <c r="AD71" i="12" s="1"/>
  <c r="R401" i="12"/>
  <c r="X289" i="12"/>
  <c r="AB289" i="12" s="1"/>
  <c r="W289" i="12"/>
  <c r="AA289" i="12" s="1"/>
  <c r="U14" i="15"/>
  <c r="Y14" i="15" s="1"/>
  <c r="V14" i="15"/>
  <c r="Z14" i="15" s="1"/>
  <c r="AH225" i="16"/>
  <c r="AJ225" i="16" s="1"/>
  <c r="AG225" i="16"/>
  <c r="AI225" i="16" s="1"/>
  <c r="AG268" i="12"/>
  <c r="AH268" i="12"/>
  <c r="AJ268" i="12" s="1"/>
  <c r="R431" i="12"/>
  <c r="S185" i="16"/>
  <c r="T185" i="16"/>
  <c r="AD185" i="16" s="1"/>
  <c r="U180" i="12"/>
  <c r="Y180" i="12" s="1"/>
  <c r="V180" i="12"/>
  <c r="U312" i="12"/>
  <c r="Y312" i="12" s="1"/>
  <c r="V312" i="12"/>
  <c r="Z312" i="12" s="1"/>
  <c r="U39" i="12"/>
  <c r="Y39" i="12" s="1"/>
  <c r="V39" i="12"/>
  <c r="T144" i="12"/>
  <c r="AD144" i="12" s="1"/>
  <c r="S144" i="12"/>
  <c r="X31" i="13"/>
  <c r="AB31" i="13" s="1"/>
  <c r="W31" i="13"/>
  <c r="AA31" i="13" s="1"/>
  <c r="U86" i="16"/>
  <c r="Y86" i="16" s="1"/>
  <c r="V86" i="16"/>
  <c r="AL212" i="16"/>
  <c r="AN212" i="16" s="1"/>
  <c r="AK212" i="16"/>
  <c r="AM212" i="16" s="1"/>
  <c r="R52" i="3"/>
  <c r="AG85" i="16"/>
  <c r="AH85" i="16"/>
  <c r="AJ85" i="16" s="1"/>
  <c r="S227" i="16"/>
  <c r="T227" i="16"/>
  <c r="AD227" i="16" s="1"/>
  <c r="AG174" i="12"/>
  <c r="AI174" i="12" s="1"/>
  <c r="AH174" i="12"/>
  <c r="AJ174" i="12" s="1"/>
  <c r="T40" i="16"/>
  <c r="AD40" i="16" s="1"/>
  <c r="S40" i="16"/>
  <c r="W476" i="12"/>
  <c r="AA476" i="12" s="1"/>
  <c r="X476" i="12"/>
  <c r="S131" i="12"/>
  <c r="T131" i="12"/>
  <c r="AD131" i="12" s="1"/>
  <c r="V198" i="12"/>
  <c r="Z198" i="12" s="1"/>
  <c r="U198" i="12"/>
  <c r="Y198" i="12" s="1"/>
  <c r="V328" i="12"/>
  <c r="U328" i="12"/>
  <c r="Y328" i="12" s="1"/>
  <c r="AK88" i="12"/>
  <c r="AM88" i="12" s="1"/>
  <c r="AL88" i="12"/>
  <c r="AN88" i="12" s="1"/>
  <c r="R33" i="14"/>
  <c r="Q33" i="14" s="1"/>
  <c r="AE33" i="14" s="1"/>
  <c r="AH316" i="12"/>
  <c r="AJ316" i="12" s="1"/>
  <c r="AG316" i="12"/>
  <c r="AI316" i="12" s="1"/>
  <c r="R124" i="16"/>
  <c r="AF124" i="16" s="1"/>
  <c r="U216" i="16"/>
  <c r="Y216" i="16" s="1"/>
  <c r="V216" i="16"/>
  <c r="Z216" i="16" s="1"/>
  <c r="U95" i="16"/>
  <c r="Y95" i="16" s="1"/>
  <c r="V95" i="16"/>
  <c r="Z95" i="16" s="1"/>
  <c r="AL8" i="15"/>
  <c r="AN8" i="15" s="1"/>
  <c r="AK8" i="15"/>
  <c r="AM8" i="15" s="1"/>
  <c r="R486" i="12"/>
  <c r="R90" i="15"/>
  <c r="W220" i="12"/>
  <c r="AA220" i="12" s="1"/>
  <c r="X220" i="12"/>
  <c r="S71" i="3"/>
  <c r="T71" i="3"/>
  <c r="AD71" i="3" s="1"/>
  <c r="G112" i="8"/>
  <c r="X457" i="12"/>
  <c r="AB457" i="12" s="1"/>
  <c r="W457" i="12"/>
  <c r="AA457" i="12" s="1"/>
  <c r="S88" i="16"/>
  <c r="AC88" i="16" s="1"/>
  <c r="T88" i="16"/>
  <c r="AD88" i="16" s="1"/>
  <c r="R283" i="12"/>
  <c r="W58" i="16"/>
  <c r="AA58" i="16" s="1"/>
  <c r="X58" i="16"/>
  <c r="AB58" i="16" s="1"/>
  <c r="AL106" i="3"/>
  <c r="AN106" i="3" s="1"/>
  <c r="AK106" i="3"/>
  <c r="AM106" i="3" s="1"/>
  <c r="AL58" i="12"/>
  <c r="AN58" i="12" s="1"/>
  <c r="AK58" i="12"/>
  <c r="AM58" i="12" s="1"/>
  <c r="R373" i="12"/>
  <c r="W509" i="12"/>
  <c r="AA509" i="12" s="1"/>
  <c r="X509" i="12"/>
  <c r="AB509" i="12" s="1"/>
  <c r="R183" i="16"/>
  <c r="R358" i="12"/>
  <c r="R54" i="16"/>
  <c r="R43" i="16"/>
  <c r="Q43" i="16" s="1"/>
  <c r="AE43" i="16" s="1"/>
  <c r="R505" i="12"/>
  <c r="Q505" i="12" s="1"/>
  <c r="AE505" i="12" s="1"/>
  <c r="V300" i="12"/>
  <c r="Z300" i="12" s="1"/>
  <c r="U300" i="12"/>
  <c r="Y300" i="12" s="1"/>
  <c r="R21" i="12"/>
  <c r="R227" i="12"/>
  <c r="W322" i="12"/>
  <c r="AA322" i="12" s="1"/>
  <c r="X322" i="12"/>
  <c r="AB322" i="12" s="1"/>
  <c r="U50" i="12"/>
  <c r="Y50" i="12" s="1"/>
  <c r="V50" i="12"/>
  <c r="Z50" i="12" s="1"/>
  <c r="R53" i="12"/>
  <c r="Q53" i="12" s="1"/>
  <c r="AE53" i="12" s="1"/>
  <c r="V45" i="14"/>
  <c r="Z45" i="14" s="1"/>
  <c r="U45" i="14"/>
  <c r="Y45" i="14" s="1"/>
  <c r="R303" i="12"/>
  <c r="T23" i="16"/>
  <c r="AD23" i="16" s="1"/>
  <c r="S23" i="16"/>
  <c r="AG220" i="12"/>
  <c r="AH220" i="12"/>
  <c r="AJ220" i="12" s="1"/>
  <c r="U14" i="14"/>
  <c r="Y14" i="14" s="1"/>
  <c r="V14" i="14"/>
  <c r="T270" i="12"/>
  <c r="AD270" i="12" s="1"/>
  <c r="S270" i="12"/>
  <c r="AH444" i="12"/>
  <c r="AJ444" i="12" s="1"/>
  <c r="AG444" i="12"/>
  <c r="AI444" i="12" s="1"/>
  <c r="W453" i="12"/>
  <c r="AA453" i="12" s="1"/>
  <c r="X453" i="12"/>
  <c r="AB453" i="12" s="1"/>
  <c r="AL30" i="14"/>
  <c r="AN30" i="14" s="1"/>
  <c r="AK30" i="14"/>
  <c r="AM30" i="14" s="1"/>
  <c r="W17" i="14"/>
  <c r="AA17" i="14" s="1"/>
  <c r="X17" i="14"/>
  <c r="AB17" i="14" s="1"/>
  <c r="U93" i="12"/>
  <c r="Y93" i="12" s="1"/>
  <c r="V93" i="12"/>
  <c r="AL208" i="12"/>
  <c r="AN208" i="12" s="1"/>
  <c r="AK208" i="12"/>
  <c r="AM208" i="12" s="1"/>
  <c r="AH24" i="13"/>
  <c r="AJ24" i="13" s="1"/>
  <c r="AG24" i="13"/>
  <c r="AI24" i="13" s="1"/>
  <c r="AH12" i="15"/>
  <c r="AJ12" i="15" s="1"/>
  <c r="AG12" i="15"/>
  <c r="AI12" i="15" s="1"/>
  <c r="AL493" i="12"/>
  <c r="AN493" i="12" s="1"/>
  <c r="AK493" i="12"/>
  <c r="AM493" i="12" s="1"/>
  <c r="R66" i="12"/>
  <c r="Q66" i="12" s="1"/>
  <c r="AE66" i="12" s="1"/>
  <c r="AK487" i="12"/>
  <c r="AM487" i="12" s="1"/>
  <c r="AL487" i="12"/>
  <c r="AN487" i="12" s="1"/>
  <c r="V8" i="3"/>
  <c r="Z8" i="3" s="1"/>
  <c r="U8" i="3"/>
  <c r="Y8" i="3" s="1"/>
  <c r="T13" i="14"/>
  <c r="AD13" i="14" s="1"/>
  <c r="S13" i="14"/>
  <c r="AC13" i="14" s="1"/>
  <c r="R190" i="12"/>
  <c r="V33" i="13"/>
  <c r="Z33" i="13" s="1"/>
  <c r="U33" i="13"/>
  <c r="Y33" i="13" s="1"/>
  <c r="W106" i="12"/>
  <c r="AA106" i="12" s="1"/>
  <c r="X106" i="12"/>
  <c r="AB106" i="12" s="1"/>
  <c r="AL163" i="16"/>
  <c r="AN163" i="16" s="1"/>
  <c r="AK163" i="16"/>
  <c r="AM163" i="16" s="1"/>
  <c r="X42" i="16"/>
  <c r="AB42" i="16" s="1"/>
  <c r="W42" i="16"/>
  <c r="AA42" i="16" s="1"/>
  <c r="AG33" i="13"/>
  <c r="AI33" i="13" s="1"/>
  <c r="AH33" i="13"/>
  <c r="AJ33" i="13" s="1"/>
  <c r="AL216" i="16"/>
  <c r="AN216" i="16" s="1"/>
  <c r="AK216" i="16"/>
  <c r="AM216" i="16" s="1"/>
  <c r="U103" i="16"/>
  <c r="Y103" i="16" s="1"/>
  <c r="V103" i="16"/>
  <c r="Z103" i="16" s="1"/>
  <c r="S474" i="12"/>
  <c r="AC474" i="12" s="1"/>
  <c r="T474" i="12"/>
  <c r="AD474" i="12" s="1"/>
  <c r="X505" i="12"/>
  <c r="W505" i="12"/>
  <c r="AA505" i="12" s="1"/>
  <c r="AL179" i="16"/>
  <c r="AN179" i="16" s="1"/>
  <c r="AK179" i="16"/>
  <c r="AM179" i="16" s="1"/>
  <c r="X26" i="15"/>
  <c r="W26" i="15"/>
  <c r="AA26" i="15" s="1"/>
  <c r="AH8" i="13"/>
  <c r="AJ8" i="13" s="1"/>
  <c r="AG8" i="13"/>
  <c r="AI8" i="13" s="1"/>
  <c r="R397" i="12"/>
  <c r="Q397" i="12" s="1"/>
  <c r="AE397" i="12" s="1"/>
  <c r="AL192" i="16"/>
  <c r="AN192" i="16" s="1"/>
  <c r="AK192" i="16"/>
  <c r="AM192" i="16" s="1"/>
  <c r="V79" i="12"/>
  <c r="U79" i="12"/>
  <c r="Y79" i="12" s="1"/>
  <c r="T169" i="12"/>
  <c r="AD169" i="12" s="1"/>
  <c r="S169" i="12"/>
  <c r="AC169" i="12" s="1"/>
  <c r="S18" i="15"/>
  <c r="T18" i="15"/>
  <c r="AD18" i="15" s="1"/>
  <c r="T358" i="12"/>
  <c r="AD358" i="12" s="1"/>
  <c r="S358" i="12"/>
  <c r="AC358" i="12" s="1"/>
  <c r="AK214" i="16"/>
  <c r="AM214" i="16" s="1"/>
  <c r="AL214" i="16"/>
  <c r="AN214" i="16" s="1"/>
  <c r="AL167" i="12"/>
  <c r="AN167" i="12" s="1"/>
  <c r="AK167" i="12"/>
  <c r="AM167" i="12" s="1"/>
  <c r="AK165" i="12"/>
  <c r="AM165" i="12" s="1"/>
  <c r="AL165" i="12"/>
  <c r="AN165" i="12" s="1"/>
  <c r="AH30" i="16"/>
  <c r="AJ30" i="16" s="1"/>
  <c r="AG30" i="16"/>
  <c r="AI30" i="16" s="1"/>
  <c r="R497" i="12"/>
  <c r="W75" i="12"/>
  <c r="AA75" i="12" s="1"/>
  <c r="X75" i="12"/>
  <c r="T20" i="13"/>
  <c r="AD20" i="13" s="1"/>
  <c r="S20" i="13"/>
  <c r="AC20" i="13" s="1"/>
  <c r="W139" i="16"/>
  <c r="AA139" i="16" s="1"/>
  <c r="X139" i="16"/>
  <c r="AB139" i="16" s="1"/>
  <c r="V32" i="12"/>
  <c r="U32" i="12"/>
  <c r="Y32" i="12" s="1"/>
  <c r="T50" i="16"/>
  <c r="AD50" i="16" s="1"/>
  <c r="S50" i="16"/>
  <c r="AG75" i="15"/>
  <c r="AH75" i="15"/>
  <c r="AJ75" i="15" s="1"/>
  <c r="W223" i="12"/>
  <c r="AA223" i="12" s="1"/>
  <c r="X223" i="12"/>
  <c r="S39" i="16"/>
  <c r="T39" i="16"/>
  <c r="AD39" i="16" s="1"/>
  <c r="AG215" i="12"/>
  <c r="AI215" i="12" s="1"/>
  <c r="AH215" i="12"/>
  <c r="AJ215" i="12" s="1"/>
  <c r="AH283" i="12"/>
  <c r="AJ283" i="12" s="1"/>
  <c r="AG283" i="12"/>
  <c r="AI283" i="12" s="1"/>
  <c r="R456" i="12"/>
  <c r="R379" i="12"/>
  <c r="AF379" i="12" s="1"/>
  <c r="AH163" i="12"/>
  <c r="AJ163" i="12" s="1"/>
  <c r="AG163" i="12"/>
  <c r="AI163" i="12" s="1"/>
  <c r="AK165" i="16"/>
  <c r="AM165" i="16" s="1"/>
  <c r="AL165" i="16"/>
  <c r="AN165" i="16" s="1"/>
  <c r="R323" i="12"/>
  <c r="S267" i="12"/>
  <c r="AC267" i="12" s="1"/>
  <c r="T267" i="12"/>
  <c r="AD267" i="12" s="1"/>
  <c r="AK34" i="16"/>
  <c r="AM34" i="16" s="1"/>
  <c r="AL34" i="16"/>
  <c r="AN34" i="16" s="1"/>
  <c r="W502" i="12"/>
  <c r="AA502" i="12" s="1"/>
  <c r="X502" i="12"/>
  <c r="AB502" i="12" s="1"/>
  <c r="V262" i="12"/>
  <c r="U262" i="12"/>
  <c r="Y262" i="12" s="1"/>
  <c r="AK82" i="3"/>
  <c r="AM82" i="3" s="1"/>
  <c r="AL82" i="3"/>
  <c r="AN82" i="3" s="1"/>
  <c r="T229" i="12"/>
  <c r="AD229" i="12" s="1"/>
  <c r="S229" i="12"/>
  <c r="AC229" i="12" s="1"/>
  <c r="W27" i="12"/>
  <c r="AA27" i="12" s="1"/>
  <c r="X27" i="12"/>
  <c r="AB27" i="12" s="1"/>
  <c r="AK25" i="12"/>
  <c r="AM25" i="12" s="1"/>
  <c r="AL25" i="12"/>
  <c r="AN25" i="12" s="1"/>
  <c r="X435" i="12"/>
  <c r="AB435" i="12" s="1"/>
  <c r="W435" i="12"/>
  <c r="AA435" i="12" s="1"/>
  <c r="W215" i="12"/>
  <c r="AA215" i="12" s="1"/>
  <c r="X215" i="12"/>
  <c r="AL439" i="12"/>
  <c r="AN439" i="12" s="1"/>
  <c r="AK439" i="12"/>
  <c r="AM439" i="12" s="1"/>
  <c r="W218" i="16"/>
  <c r="AA218" i="16" s="1"/>
  <c r="X218" i="16"/>
  <c r="AB218" i="16" s="1"/>
  <c r="U167" i="12"/>
  <c r="Y167" i="12" s="1"/>
  <c r="V167" i="12"/>
  <c r="Z167" i="12" s="1"/>
  <c r="AL116" i="16"/>
  <c r="AN116" i="16" s="1"/>
  <c r="AK116" i="16"/>
  <c r="AM116" i="16" s="1"/>
  <c r="X332" i="12"/>
  <c r="AB332" i="12" s="1"/>
  <c r="W332" i="12"/>
  <c r="AA332" i="12" s="1"/>
  <c r="AG93" i="16"/>
  <c r="AI93" i="16" s="1"/>
  <c r="AH93" i="16"/>
  <c r="AJ93" i="16" s="1"/>
  <c r="S51" i="3"/>
  <c r="AC51" i="3" s="1"/>
  <c r="G92" i="8"/>
  <c r="T51" i="3"/>
  <c r="AD51" i="3" s="1"/>
  <c r="AK467" i="12"/>
  <c r="AM467" i="12" s="1"/>
  <c r="AL467" i="12"/>
  <c r="AN467" i="12" s="1"/>
  <c r="W51" i="15"/>
  <c r="AA51" i="15" s="1"/>
  <c r="X51" i="15"/>
  <c r="U338" i="12"/>
  <c r="Y338" i="12" s="1"/>
  <c r="V338" i="12"/>
  <c r="X333" i="12"/>
  <c r="W333" i="12"/>
  <c r="AA333" i="12" s="1"/>
  <c r="AG477" i="12"/>
  <c r="AI477" i="12" s="1"/>
  <c r="AH477" i="12"/>
  <c r="AJ477" i="12" s="1"/>
  <c r="T443" i="12"/>
  <c r="AD443" i="12" s="1"/>
  <c r="S443" i="12"/>
  <c r="W351" i="12"/>
  <c r="AA351" i="12" s="1"/>
  <c r="X351" i="12"/>
  <c r="R70" i="3"/>
  <c r="R404" i="12"/>
  <c r="W81" i="16"/>
  <c r="AA81" i="16" s="1"/>
  <c r="X81" i="16"/>
  <c r="W162" i="16"/>
  <c r="AA162" i="16" s="1"/>
  <c r="X162" i="16"/>
  <c r="W87" i="16"/>
  <c r="AA87" i="16" s="1"/>
  <c r="X87" i="16"/>
  <c r="W397" i="12"/>
  <c r="AA397" i="12" s="1"/>
  <c r="X397" i="12"/>
  <c r="AB397" i="12" s="1"/>
  <c r="R69" i="16"/>
  <c r="V339" i="12"/>
  <c r="U339" i="12"/>
  <c r="Y339" i="12" s="1"/>
  <c r="R42" i="3"/>
  <c r="X126" i="16"/>
  <c r="AB126" i="16" s="1"/>
  <c r="W126" i="16"/>
  <c r="AA126" i="16" s="1"/>
  <c r="X178" i="16"/>
  <c r="AB178" i="16" s="1"/>
  <c r="W178" i="16"/>
  <c r="AA178" i="16" s="1"/>
  <c r="X22" i="12"/>
  <c r="W22" i="12"/>
  <c r="AA22" i="12" s="1"/>
  <c r="AL352" i="12"/>
  <c r="AN352" i="12" s="1"/>
  <c r="AK352" i="12"/>
  <c r="AM352" i="12" s="1"/>
  <c r="AG361" i="12"/>
  <c r="AI361" i="12" s="1"/>
  <c r="AH361" i="12"/>
  <c r="AJ361" i="12" s="1"/>
  <c r="AH114" i="12"/>
  <c r="AJ114" i="12" s="1"/>
  <c r="AG114" i="12"/>
  <c r="AI114" i="12" s="1"/>
  <c r="R487" i="12"/>
  <c r="W72" i="3"/>
  <c r="AA72" i="3" s="1"/>
  <c r="X72" i="3"/>
  <c r="AB72" i="3" s="1"/>
  <c r="R165" i="16"/>
  <c r="AG126" i="16"/>
  <c r="AH126" i="16"/>
  <c r="AJ126" i="16" s="1"/>
  <c r="W400" i="12"/>
  <c r="AA400" i="12" s="1"/>
  <c r="X400" i="12"/>
  <c r="AB400" i="12" s="1"/>
  <c r="AL485" i="12"/>
  <c r="AN485" i="12" s="1"/>
  <c r="AK485" i="12"/>
  <c r="AM485" i="12" s="1"/>
  <c r="S65" i="15"/>
  <c r="AC65" i="15" s="1"/>
  <c r="T65" i="15"/>
  <c r="AD65" i="15" s="1"/>
  <c r="AH287" i="12"/>
  <c r="AJ287" i="12" s="1"/>
  <c r="AG287" i="12"/>
  <c r="AI287" i="12" s="1"/>
  <c r="W469" i="12"/>
  <c r="AA469" i="12" s="1"/>
  <c r="X469" i="12"/>
  <c r="AB469" i="12" s="1"/>
  <c r="U120" i="16"/>
  <c r="Y120" i="16" s="1"/>
  <c r="V120" i="16"/>
  <c r="W36" i="15"/>
  <c r="AA36" i="15" s="1"/>
  <c r="X36" i="15"/>
  <c r="T110" i="16"/>
  <c r="AD110" i="16" s="1"/>
  <c r="S110" i="16"/>
  <c r="AC110" i="16" s="1"/>
  <c r="V498" i="12"/>
  <c r="U498" i="12"/>
  <c r="Y498" i="12" s="1"/>
  <c r="V435" i="12"/>
  <c r="Z435" i="12" s="1"/>
  <c r="U435" i="12"/>
  <c r="Y435" i="12" s="1"/>
  <c r="R87" i="12"/>
  <c r="R17" i="12"/>
  <c r="AF17" i="12" s="1"/>
  <c r="AG217" i="12"/>
  <c r="AI217" i="12" s="1"/>
  <c r="AH217" i="12"/>
  <c r="AJ217" i="12" s="1"/>
  <c r="AK63" i="15"/>
  <c r="AM63" i="15" s="1"/>
  <c r="AL63" i="15"/>
  <c r="AN63" i="15" s="1"/>
  <c r="R225" i="16"/>
  <c r="AH182" i="16"/>
  <c r="AJ182" i="16" s="1"/>
  <c r="AG182" i="16"/>
  <c r="AG370" i="12"/>
  <c r="AH370" i="12"/>
  <c r="AJ370" i="12" s="1"/>
  <c r="W23" i="14"/>
  <c r="AA23" i="14" s="1"/>
  <c r="X23" i="14"/>
  <c r="AB23" i="14" s="1"/>
  <c r="T105" i="12"/>
  <c r="AD105" i="12" s="1"/>
  <c r="S105" i="12"/>
  <c r="AC105" i="12" s="1"/>
  <c r="X183" i="12"/>
  <c r="W183" i="12"/>
  <c r="AA183" i="12" s="1"/>
  <c r="AH348" i="12"/>
  <c r="AJ348" i="12" s="1"/>
  <c r="AG348" i="12"/>
  <c r="AI348" i="12" s="1"/>
  <c r="R57" i="3"/>
  <c r="T70" i="15"/>
  <c r="AD70" i="15" s="1"/>
  <c r="S70" i="15"/>
  <c r="AC70" i="15" s="1"/>
  <c r="AG179" i="16"/>
  <c r="AI179" i="16" s="1"/>
  <c r="AH179" i="16"/>
  <c r="AJ179" i="16" s="1"/>
  <c r="AG197" i="16"/>
  <c r="AH197" i="16"/>
  <c r="AJ197" i="16" s="1"/>
  <c r="AK134" i="12"/>
  <c r="AM134" i="12" s="1"/>
  <c r="AL134" i="12"/>
  <c r="AN134" i="12" s="1"/>
  <c r="V76" i="16"/>
  <c r="Z76" i="16" s="1"/>
  <c r="U76" i="16"/>
  <c r="Y76" i="16" s="1"/>
  <c r="R387" i="12"/>
  <c r="T83" i="16"/>
  <c r="AD83" i="16" s="1"/>
  <c r="S83" i="16"/>
  <c r="AC83" i="16" s="1"/>
  <c r="AH308" i="12"/>
  <c r="AJ308" i="12" s="1"/>
  <c r="AG308" i="12"/>
  <c r="W385" i="12"/>
  <c r="AA385" i="12" s="1"/>
  <c r="X385" i="12"/>
  <c r="AB385" i="12" s="1"/>
  <c r="AL10" i="15"/>
  <c r="AN10" i="15" s="1"/>
  <c r="AK10" i="15"/>
  <c r="AM10" i="15" s="1"/>
  <c r="U196" i="16"/>
  <c r="Y196" i="16" s="1"/>
  <c r="V196" i="16"/>
  <c r="Z196" i="16" s="1"/>
  <c r="AH94" i="15"/>
  <c r="AJ94" i="15" s="1"/>
  <c r="AG94" i="15"/>
  <c r="AI94" i="15" s="1"/>
  <c r="T188" i="16"/>
  <c r="AD188" i="16" s="1"/>
  <c r="S188" i="16"/>
  <c r="AC188" i="16" s="1"/>
  <c r="AK511" i="12"/>
  <c r="AM511" i="12" s="1"/>
  <c r="AL511" i="12"/>
  <c r="AN511" i="12" s="1"/>
  <c r="R214" i="16"/>
  <c r="AF214" i="16" s="1"/>
  <c r="T105" i="3"/>
  <c r="AD105" i="3" s="1"/>
  <c r="G146" i="8"/>
  <c r="S105" i="3"/>
  <c r="W86" i="16"/>
  <c r="AA86" i="16" s="1"/>
  <c r="X86" i="16"/>
  <c r="AB86" i="16" s="1"/>
  <c r="U276" i="12"/>
  <c r="Y276" i="12" s="1"/>
  <c r="V276" i="12"/>
  <c r="Z276" i="12" s="1"/>
  <c r="U120" i="12"/>
  <c r="Y120" i="12" s="1"/>
  <c r="V120" i="12"/>
  <c r="X311" i="12"/>
  <c r="AB311" i="12" s="1"/>
  <c r="W311" i="12"/>
  <c r="AA311" i="12" s="1"/>
  <c r="V429" i="12"/>
  <c r="U429" i="12"/>
  <c r="Y429" i="12" s="1"/>
  <c r="V471" i="12"/>
  <c r="Z471" i="12" s="1"/>
  <c r="U471" i="12"/>
  <c r="Y471" i="12" s="1"/>
  <c r="V65" i="12"/>
  <c r="U65" i="12"/>
  <c r="Y65" i="12" s="1"/>
  <c r="W331" i="12"/>
  <c r="AA331" i="12" s="1"/>
  <c r="X331" i="12"/>
  <c r="AB331" i="12" s="1"/>
  <c r="W127" i="12"/>
  <c r="AA127" i="12" s="1"/>
  <c r="X127" i="12"/>
  <c r="X30" i="3"/>
  <c r="AB30" i="3" s="1"/>
  <c r="W30" i="3"/>
  <c r="AA30" i="3" s="1"/>
  <c r="T191" i="16"/>
  <c r="AD191" i="16" s="1"/>
  <c r="S191" i="16"/>
  <c r="AC191" i="16" s="1"/>
  <c r="X26" i="3"/>
  <c r="W26" i="3"/>
  <c r="AA26" i="3" s="1"/>
  <c r="T186" i="16"/>
  <c r="AD186" i="16" s="1"/>
  <c r="S186" i="16"/>
  <c r="AC186" i="16" s="1"/>
  <c r="AH46" i="12"/>
  <c r="AJ46" i="12" s="1"/>
  <c r="AG46" i="12"/>
  <c r="AI46" i="12" s="1"/>
  <c r="R197" i="16"/>
  <c r="R207" i="16"/>
  <c r="Q207" i="16" s="1"/>
  <c r="AE207" i="16" s="1"/>
  <c r="U225" i="12"/>
  <c r="Y225" i="12" s="1"/>
  <c r="V225" i="12"/>
  <c r="AL85" i="3"/>
  <c r="AN85" i="3" s="1"/>
  <c r="AK85" i="3"/>
  <c r="AM85" i="3" s="1"/>
  <c r="W105" i="12"/>
  <c r="AA105" i="12" s="1"/>
  <c r="X105" i="12"/>
  <c r="AK48" i="16"/>
  <c r="AM48" i="16" s="1"/>
  <c r="AL48" i="16"/>
  <c r="AN48" i="16" s="1"/>
  <c r="R186" i="16"/>
  <c r="AL70" i="3"/>
  <c r="AN70" i="3" s="1"/>
  <c r="AK70" i="3"/>
  <c r="AM70" i="3" s="1"/>
  <c r="S25" i="12"/>
  <c r="T25" i="12"/>
  <c r="AD25" i="12" s="1"/>
  <c r="AH84" i="12"/>
  <c r="AJ84" i="12" s="1"/>
  <c r="AG84" i="12"/>
  <c r="AI84" i="12" s="1"/>
  <c r="U32" i="13"/>
  <c r="Y32" i="13" s="1"/>
  <c r="V32" i="13"/>
  <c r="Z32" i="13" s="1"/>
  <c r="V80" i="3"/>
  <c r="Z80" i="3" s="1"/>
  <c r="U80" i="3"/>
  <c r="Y80" i="3" s="1"/>
  <c r="T8" i="12"/>
  <c r="S8" i="12"/>
  <c r="AC8" i="12" s="1"/>
  <c r="AL85" i="12"/>
  <c r="AN85" i="12" s="1"/>
  <c r="AK85" i="12"/>
  <c r="AM85" i="12" s="1"/>
  <c r="R59" i="16"/>
  <c r="Q59" i="16" s="1"/>
  <c r="AE59" i="16" s="1"/>
  <c r="S33" i="15"/>
  <c r="T33" i="15"/>
  <c r="AD33" i="15" s="1"/>
  <c r="R96" i="3"/>
  <c r="AF96" i="3" s="1"/>
  <c r="W142" i="16"/>
  <c r="AA142" i="16" s="1"/>
  <c r="X142" i="16"/>
  <c r="U400" i="12"/>
  <c r="Y400" i="12" s="1"/>
  <c r="V400" i="12"/>
  <c r="Z400" i="12" s="1"/>
  <c r="U201" i="12"/>
  <c r="Y201" i="12" s="1"/>
  <c r="V201" i="12"/>
  <c r="Z201" i="12" s="1"/>
  <c r="AL429" i="12"/>
  <c r="AN429" i="12" s="1"/>
  <c r="AK429" i="12"/>
  <c r="AM429" i="12" s="1"/>
  <c r="V93" i="16"/>
  <c r="Z93" i="16" s="1"/>
  <c r="U93" i="16"/>
  <c r="Y93" i="16" s="1"/>
  <c r="T111" i="12"/>
  <c r="AD111" i="12" s="1"/>
  <c r="S111" i="12"/>
  <c r="AC111" i="12" s="1"/>
  <c r="AH498" i="12"/>
  <c r="AJ498" i="12" s="1"/>
  <c r="AG498" i="12"/>
  <c r="R179" i="16"/>
  <c r="Q179" i="16" s="1"/>
  <c r="AE179" i="16" s="1"/>
  <c r="W368" i="12"/>
  <c r="AA368" i="12" s="1"/>
  <c r="X368" i="12"/>
  <c r="AB368" i="12" s="1"/>
  <c r="AG508" i="12"/>
  <c r="AI508" i="12" s="1"/>
  <c r="AH508" i="12"/>
  <c r="AJ508" i="12" s="1"/>
  <c r="S86" i="15"/>
  <c r="AC86" i="15" s="1"/>
  <c r="T86" i="15"/>
  <c r="AD86" i="15" s="1"/>
  <c r="AL119" i="16"/>
  <c r="AN119" i="16" s="1"/>
  <c r="AK119" i="16"/>
  <c r="AM119" i="16" s="1"/>
  <c r="V101" i="16"/>
  <c r="Z101" i="16" s="1"/>
  <c r="U101" i="16"/>
  <c r="Y101" i="16" s="1"/>
  <c r="U333" i="12"/>
  <c r="Y333" i="12" s="1"/>
  <c r="V333" i="12"/>
  <c r="R21" i="14"/>
  <c r="AF21" i="14" s="1"/>
  <c r="S31" i="3"/>
  <c r="AC31" i="3" s="1"/>
  <c r="T31" i="3"/>
  <c r="AD31" i="3" s="1"/>
  <c r="AG30" i="15"/>
  <c r="AI30" i="15" s="1"/>
  <c r="AH30" i="15"/>
  <c r="AJ30" i="15" s="1"/>
  <c r="T138" i="16"/>
  <c r="AD138" i="16" s="1"/>
  <c r="S138" i="16"/>
  <c r="V137" i="16"/>
  <c r="U137" i="16"/>
  <c r="Y137" i="16" s="1"/>
  <c r="S287" i="12"/>
  <c r="AC287" i="12" s="1"/>
  <c r="T287" i="12"/>
  <c r="AD287" i="12" s="1"/>
  <c r="AK58" i="15"/>
  <c r="AM58" i="15" s="1"/>
  <c r="AL58" i="15"/>
  <c r="AN58" i="15" s="1"/>
  <c r="U54" i="16"/>
  <c r="Y54" i="16" s="1"/>
  <c r="V54" i="16"/>
  <c r="S369" i="12"/>
  <c r="AC369" i="12" s="1"/>
  <c r="T369" i="12"/>
  <c r="AD369" i="12" s="1"/>
  <c r="T10" i="12"/>
  <c r="AD10" i="12" s="1"/>
  <c r="S10" i="12"/>
  <c r="AK295" i="12"/>
  <c r="AM295" i="12" s="1"/>
  <c r="AL295" i="12"/>
  <c r="AN295" i="12" s="1"/>
  <c r="T29" i="13"/>
  <c r="AD29" i="13" s="1"/>
  <c r="S29" i="13"/>
  <c r="AC29" i="13" s="1"/>
  <c r="S21" i="12"/>
  <c r="AC21" i="12" s="1"/>
  <c r="T21" i="12"/>
  <c r="AD21" i="12" s="1"/>
  <c r="R48" i="16"/>
  <c r="AK492" i="12"/>
  <c r="AM492" i="12" s="1"/>
  <c r="AL492" i="12"/>
  <c r="AN492" i="12" s="1"/>
  <c r="U90" i="15"/>
  <c r="Y90" i="15" s="1"/>
  <c r="V90" i="15"/>
  <c r="Z90" i="15" s="1"/>
  <c r="R38" i="15"/>
  <c r="S389" i="12"/>
  <c r="T389" i="12"/>
  <c r="AD389" i="12" s="1"/>
  <c r="V335" i="12"/>
  <c r="U335" i="12"/>
  <c r="Y335" i="12" s="1"/>
  <c r="G127" i="8"/>
  <c r="S86" i="3"/>
  <c r="AC86" i="3" s="1"/>
  <c r="T86" i="3"/>
  <c r="AD86" i="3" s="1"/>
  <c r="T39" i="14"/>
  <c r="AD39" i="14" s="1"/>
  <c r="S39" i="14"/>
  <c r="AG231" i="12"/>
  <c r="AI231" i="12" s="1"/>
  <c r="AH231" i="12"/>
  <c r="AJ231" i="12" s="1"/>
  <c r="AL226" i="16"/>
  <c r="AN226" i="16" s="1"/>
  <c r="AK226" i="16"/>
  <c r="AM226" i="16" s="1"/>
  <c r="X291" i="12"/>
  <c r="AB291" i="12" s="1"/>
  <c r="W291" i="12"/>
  <c r="AA291" i="12" s="1"/>
  <c r="U155" i="16"/>
  <c r="Y155" i="16" s="1"/>
  <c r="V155" i="16"/>
  <c r="Z155" i="16" s="1"/>
  <c r="AG251" i="12"/>
  <c r="AI251" i="12" s="1"/>
  <c r="AH251" i="12"/>
  <c r="AJ251" i="12" s="1"/>
  <c r="W380" i="12"/>
  <c r="AA380" i="12" s="1"/>
  <c r="X380" i="12"/>
  <c r="AB380" i="12" s="1"/>
  <c r="V77" i="3"/>
  <c r="Z77" i="3" s="1"/>
  <c r="U77" i="3"/>
  <c r="Y77" i="3" s="1"/>
  <c r="T441" i="12"/>
  <c r="AD441" i="12" s="1"/>
  <c r="S441" i="12"/>
  <c r="AC441" i="12" s="1"/>
  <c r="V256" i="12"/>
  <c r="Z256" i="12" s="1"/>
  <c r="U256" i="12"/>
  <c r="Y256" i="12" s="1"/>
  <c r="U171" i="12"/>
  <c r="Y171" i="12" s="1"/>
  <c r="V171" i="12"/>
  <c r="AG105" i="12"/>
  <c r="AI105" i="12" s="1"/>
  <c r="AH105" i="12"/>
  <c r="AJ105" i="12" s="1"/>
  <c r="W64" i="15"/>
  <c r="AA64" i="15" s="1"/>
  <c r="X64" i="15"/>
  <c r="AB64" i="15" s="1"/>
  <c r="AH59" i="16"/>
  <c r="AJ59" i="16" s="1"/>
  <c r="AG59" i="16"/>
  <c r="AI59" i="16" s="1"/>
  <c r="S257" i="12"/>
  <c r="AC257" i="12" s="1"/>
  <c r="T257" i="12"/>
  <c r="AD257" i="12" s="1"/>
  <c r="X23" i="12"/>
  <c r="W23" i="12"/>
  <c r="AA23" i="12" s="1"/>
  <c r="R194" i="12"/>
  <c r="AL85" i="15"/>
  <c r="AN85" i="15" s="1"/>
  <c r="AK85" i="15"/>
  <c r="AM85" i="15" s="1"/>
  <c r="R30" i="12"/>
  <c r="R224" i="16"/>
  <c r="R148" i="16"/>
  <c r="AK388" i="12"/>
  <c r="AM388" i="12" s="1"/>
  <c r="AL388" i="12"/>
  <c r="AN388" i="12" s="1"/>
  <c r="T106" i="16"/>
  <c r="AD106" i="16" s="1"/>
  <c r="S106" i="16"/>
  <c r="AC106" i="16" s="1"/>
  <c r="U18" i="12"/>
  <c r="Y18" i="12" s="1"/>
  <c r="V18" i="12"/>
  <c r="S36" i="14"/>
  <c r="AC36" i="14" s="1"/>
  <c r="T36" i="14"/>
  <c r="AD36" i="14" s="1"/>
  <c r="T141" i="16"/>
  <c r="AD141" i="16" s="1"/>
  <c r="S141" i="16"/>
  <c r="X38" i="15"/>
  <c r="AB38" i="15" s="1"/>
  <c r="W38" i="15"/>
  <c r="AA38" i="15" s="1"/>
  <c r="AH456" i="12"/>
  <c r="AJ456" i="12" s="1"/>
  <c r="AG456" i="12"/>
  <c r="AI456" i="12" s="1"/>
  <c r="X325" i="12"/>
  <c r="AB325" i="12" s="1"/>
  <c r="W325" i="12"/>
  <c r="AA325" i="12" s="1"/>
  <c r="U472" i="12"/>
  <c r="Y472" i="12" s="1"/>
  <c r="V472" i="12"/>
  <c r="AK33" i="14"/>
  <c r="AM33" i="14" s="1"/>
  <c r="AL33" i="14"/>
  <c r="AN33" i="14" s="1"/>
  <c r="AK491" i="12"/>
  <c r="AM491" i="12" s="1"/>
  <c r="AL491" i="12"/>
  <c r="AN491" i="12" s="1"/>
  <c r="AL69" i="3"/>
  <c r="AN69" i="3" s="1"/>
  <c r="AK69" i="3"/>
  <c r="AM69" i="3" s="1"/>
  <c r="S48" i="16"/>
  <c r="AC48" i="16" s="1"/>
  <c r="T48" i="16"/>
  <c r="AD48" i="16" s="1"/>
  <c r="R257" i="12"/>
  <c r="R126" i="12"/>
  <c r="AK57" i="16"/>
  <c r="AM57" i="16" s="1"/>
  <c r="AL57" i="16"/>
  <c r="AN57" i="16" s="1"/>
  <c r="AG77" i="15"/>
  <c r="AI77" i="15" s="1"/>
  <c r="AH77" i="15"/>
  <c r="AJ77" i="15" s="1"/>
  <c r="R185" i="12"/>
  <c r="R21" i="15"/>
  <c r="X36" i="3"/>
  <c r="AB36" i="3" s="1"/>
  <c r="W36" i="3"/>
  <c r="W454" i="12"/>
  <c r="AA454" i="12" s="1"/>
  <c r="X454" i="12"/>
  <c r="AB454" i="12" s="1"/>
  <c r="AG59" i="15"/>
  <c r="AH59" i="15"/>
  <c r="AJ59" i="15" s="1"/>
  <c r="V385" i="12"/>
  <c r="Z385" i="12" s="1"/>
  <c r="U385" i="12"/>
  <c r="Y385" i="12" s="1"/>
  <c r="U343" i="12"/>
  <c r="Y343" i="12" s="1"/>
  <c r="V343" i="12"/>
  <c r="Z343" i="12" s="1"/>
  <c r="R202" i="12"/>
  <c r="Q202" i="12" s="1"/>
  <c r="AE202" i="12" s="1"/>
  <c r="T63" i="12"/>
  <c r="AD63" i="12" s="1"/>
  <c r="S63" i="12"/>
  <c r="AG166" i="16"/>
  <c r="AI166" i="16" s="1"/>
  <c r="AH166" i="16"/>
  <c r="AJ166" i="16" s="1"/>
  <c r="U83" i="16"/>
  <c r="Y83" i="16" s="1"/>
  <c r="V83" i="16"/>
  <c r="Z83" i="16" s="1"/>
  <c r="AG171" i="12"/>
  <c r="AH171" i="12"/>
  <c r="AJ171" i="12" s="1"/>
  <c r="V95" i="15"/>
  <c r="Z95" i="15" s="1"/>
  <c r="U95" i="15"/>
  <c r="Y95" i="15" s="1"/>
  <c r="AK80" i="16"/>
  <c r="AM80" i="16" s="1"/>
  <c r="AL80" i="16"/>
  <c r="AN80" i="16" s="1"/>
  <c r="AG300" i="12"/>
  <c r="AI300" i="12" s="1"/>
  <c r="AH300" i="12"/>
  <c r="AJ300" i="12" s="1"/>
  <c r="R110" i="12"/>
  <c r="T89" i="15"/>
  <c r="AD89" i="15" s="1"/>
  <c r="S89" i="15"/>
  <c r="AC89" i="15" s="1"/>
  <c r="AK326" i="12"/>
  <c r="AM326" i="12" s="1"/>
  <c r="AL326" i="12"/>
  <c r="AN326" i="12" s="1"/>
  <c r="R182" i="16"/>
  <c r="Q182" i="16" s="1"/>
  <c r="AE182" i="16" s="1"/>
  <c r="U82" i="3"/>
  <c r="Y82" i="3" s="1"/>
  <c r="V82" i="3"/>
  <c r="AL195" i="16"/>
  <c r="AN195" i="16" s="1"/>
  <c r="AK195" i="16"/>
  <c r="AM195" i="16" s="1"/>
  <c r="AH148" i="16"/>
  <c r="AJ148" i="16" s="1"/>
  <c r="AG148" i="16"/>
  <c r="AI148" i="16" s="1"/>
  <c r="AK398" i="12"/>
  <c r="AM398" i="12" s="1"/>
  <c r="AL398" i="12"/>
  <c r="AN398" i="12" s="1"/>
  <c r="AH90" i="12"/>
  <c r="AJ90" i="12" s="1"/>
  <c r="AG90" i="12"/>
  <c r="AI90" i="12" s="1"/>
  <c r="X7" i="14"/>
  <c r="AB7" i="14" s="1"/>
  <c r="W7" i="14"/>
  <c r="AA7" i="14" s="1"/>
  <c r="AG140" i="12"/>
  <c r="AI140" i="12" s="1"/>
  <c r="AH140" i="12"/>
  <c r="AJ140" i="12" s="1"/>
  <c r="AK103" i="16"/>
  <c r="AM103" i="16" s="1"/>
  <c r="AL103" i="16"/>
  <c r="AN103" i="16" s="1"/>
  <c r="AL23" i="13"/>
  <c r="AN23" i="13" s="1"/>
  <c r="AK23" i="13"/>
  <c r="AM23" i="13" s="1"/>
  <c r="AK507" i="12"/>
  <c r="AM507" i="12" s="1"/>
  <c r="AL507" i="12"/>
  <c r="AN507" i="12" s="1"/>
  <c r="AG7" i="3"/>
  <c r="AH7" i="3"/>
  <c r="AJ7" i="3" s="1"/>
  <c r="X132" i="16"/>
  <c r="AB132" i="16" s="1"/>
  <c r="W132" i="16"/>
  <c r="AA132" i="16" s="1"/>
  <c r="AL247" i="12"/>
  <c r="AN247" i="12" s="1"/>
  <c r="AK247" i="12"/>
  <c r="AM247" i="12" s="1"/>
  <c r="W447" i="12"/>
  <c r="AA447" i="12" s="1"/>
  <c r="X447" i="12"/>
  <c r="AB447" i="12" s="1"/>
  <c r="AG33" i="12"/>
  <c r="AI33" i="12" s="1"/>
  <c r="AH33" i="12"/>
  <c r="AJ33" i="12" s="1"/>
  <c r="AK180" i="16"/>
  <c r="AM180" i="16" s="1"/>
  <c r="AL180" i="16"/>
  <c r="AN180" i="16" s="1"/>
  <c r="V29" i="3"/>
  <c r="Z29" i="3" s="1"/>
  <c r="U29" i="3"/>
  <c r="Y29" i="3" s="1"/>
  <c r="U413" i="12"/>
  <c r="Y413" i="12" s="1"/>
  <c r="V413" i="12"/>
  <c r="U26" i="14"/>
  <c r="Y26" i="14" s="1"/>
  <c r="V26" i="14"/>
  <c r="Z26" i="14" s="1"/>
  <c r="S218" i="16"/>
  <c r="AC218" i="16" s="1"/>
  <c r="T218" i="16"/>
  <c r="AD218" i="16" s="1"/>
  <c r="T165" i="16"/>
  <c r="AD165" i="16" s="1"/>
  <c r="S165" i="16"/>
  <c r="AC165" i="16" s="1"/>
  <c r="W84" i="16"/>
  <c r="AA84" i="16" s="1"/>
  <c r="X84" i="16"/>
  <c r="AB84" i="16" s="1"/>
  <c r="R37" i="3"/>
  <c r="S87" i="16"/>
  <c r="T87" i="16"/>
  <c r="AD87" i="16" s="1"/>
  <c r="X25" i="12"/>
  <c r="AB25" i="12" s="1"/>
  <c r="W25" i="12"/>
  <c r="AA25" i="12" s="1"/>
  <c r="U40" i="16"/>
  <c r="Y40" i="16" s="1"/>
  <c r="V40" i="16"/>
  <c r="Z40" i="16" s="1"/>
  <c r="V72" i="3"/>
  <c r="Z72" i="3" s="1"/>
  <c r="U72" i="3"/>
  <c r="Y72" i="3" s="1"/>
  <c r="AK10" i="14"/>
  <c r="AM10" i="14" s="1"/>
  <c r="AL10" i="14"/>
  <c r="AN10" i="14" s="1"/>
  <c r="X77" i="15"/>
  <c r="AB77" i="15" s="1"/>
  <c r="W77" i="15"/>
  <c r="AA77" i="15" s="1"/>
  <c r="V169" i="12"/>
  <c r="Z169" i="12" s="1"/>
  <c r="U169" i="12"/>
  <c r="Y169" i="12" s="1"/>
  <c r="AG160" i="12"/>
  <c r="AI160" i="12" s="1"/>
  <c r="AH160" i="12"/>
  <c r="AJ160" i="12" s="1"/>
  <c r="S34" i="14"/>
  <c r="AC34" i="14" s="1"/>
  <c r="T34" i="14"/>
  <c r="AD34" i="14" s="1"/>
  <c r="U167" i="16"/>
  <c r="Y167" i="16" s="1"/>
  <c r="V167" i="16"/>
  <c r="U118" i="12"/>
  <c r="Y118" i="12" s="1"/>
  <c r="V118" i="12"/>
  <c r="Z118" i="12" s="1"/>
  <c r="S471" i="12"/>
  <c r="T471" i="12"/>
  <c r="AD471" i="12" s="1"/>
  <c r="S480" i="12"/>
  <c r="AC480" i="12" s="1"/>
  <c r="T480" i="12"/>
  <c r="AD480" i="12" s="1"/>
  <c r="X194" i="16"/>
  <c r="AB194" i="16" s="1"/>
  <c r="W194" i="16"/>
  <c r="AA194" i="16" s="1"/>
  <c r="U364" i="12"/>
  <c r="Y364" i="12" s="1"/>
  <c r="V364" i="12"/>
  <c r="Z364" i="12" s="1"/>
  <c r="R9" i="14"/>
  <c r="R249" i="12"/>
  <c r="W35" i="14"/>
  <c r="AA35" i="14" s="1"/>
  <c r="X35" i="14"/>
  <c r="AL71" i="15"/>
  <c r="AN71" i="15" s="1"/>
  <c r="AK71" i="15"/>
  <c r="AM71" i="15" s="1"/>
  <c r="AH188" i="16"/>
  <c r="AJ188" i="16" s="1"/>
  <c r="AG188" i="16"/>
  <c r="U128" i="12"/>
  <c r="Y128" i="12" s="1"/>
  <c r="V128" i="12"/>
  <c r="T207" i="16"/>
  <c r="AD207" i="16" s="1"/>
  <c r="S207" i="16"/>
  <c r="R361" i="12"/>
  <c r="AH98" i="16"/>
  <c r="AJ98" i="16" s="1"/>
  <c r="AG98" i="16"/>
  <c r="AI98" i="16" s="1"/>
  <c r="U166" i="16"/>
  <c r="Y166" i="16" s="1"/>
  <c r="V166" i="16"/>
  <c r="Z166" i="16" s="1"/>
  <c r="AL496" i="12"/>
  <c r="AN496" i="12" s="1"/>
  <c r="AK496" i="12"/>
  <c r="AM496" i="12" s="1"/>
  <c r="R174" i="16"/>
  <c r="S61" i="16"/>
  <c r="AC61" i="16" s="1"/>
  <c r="T61" i="16"/>
  <c r="AD61" i="16" s="1"/>
  <c r="V125" i="12"/>
  <c r="Z125" i="12" s="1"/>
  <c r="U125" i="12"/>
  <c r="Y125" i="12" s="1"/>
  <c r="AL144" i="12"/>
  <c r="AN144" i="12" s="1"/>
  <c r="AK144" i="12"/>
  <c r="AM144" i="12" s="1"/>
  <c r="T397" i="12"/>
  <c r="AD397" i="12" s="1"/>
  <c r="S397" i="12"/>
  <c r="X306" i="12"/>
  <c r="AB306" i="12" s="1"/>
  <c r="W306" i="12"/>
  <c r="AA306" i="12" s="1"/>
  <c r="S75" i="3"/>
  <c r="T75" i="3"/>
  <c r="AD75" i="3" s="1"/>
  <c r="G116" i="8"/>
  <c r="T466" i="12"/>
  <c r="AD466" i="12" s="1"/>
  <c r="S466" i="12"/>
  <c r="AC466" i="12" s="1"/>
  <c r="T91" i="15"/>
  <c r="AD91" i="15" s="1"/>
  <c r="S91" i="15"/>
  <c r="AC91" i="15" s="1"/>
  <c r="R106" i="15"/>
  <c r="R39" i="14"/>
  <c r="Q39" i="14" s="1"/>
  <c r="AE39" i="14" s="1"/>
  <c r="R500" i="12"/>
  <c r="S167" i="16"/>
  <c r="T167" i="16"/>
  <c r="AD167" i="16" s="1"/>
  <c r="R95" i="3"/>
  <c r="X15" i="14"/>
  <c r="AB15" i="14" s="1"/>
  <c r="W15" i="14"/>
  <c r="AA15" i="14" s="1"/>
  <c r="V134" i="16"/>
  <c r="U134" i="16"/>
  <c r="Y134" i="16" s="1"/>
  <c r="T384" i="12"/>
  <c r="AD384" i="12" s="1"/>
  <c r="S384" i="12"/>
  <c r="AC384" i="12" s="1"/>
  <c r="X185" i="16"/>
  <c r="W185" i="16"/>
  <c r="AA185" i="16" s="1"/>
  <c r="X17" i="13"/>
  <c r="AB17" i="13" s="1"/>
  <c r="W17" i="13"/>
  <c r="AA17" i="13" s="1"/>
  <c r="AH203" i="16"/>
  <c r="AJ203" i="16" s="1"/>
  <c r="AG203" i="16"/>
  <c r="AI203" i="16" s="1"/>
  <c r="AK132" i="16"/>
  <c r="AM132" i="16" s="1"/>
  <c r="AL132" i="16"/>
  <c r="AN132" i="16" s="1"/>
  <c r="X425" i="12"/>
  <c r="W425" i="12"/>
  <c r="AA425" i="12" s="1"/>
  <c r="AH28" i="12"/>
  <c r="AJ28" i="12" s="1"/>
  <c r="AG28" i="12"/>
  <c r="AI28" i="12" s="1"/>
  <c r="T209" i="12"/>
  <c r="AD209" i="12" s="1"/>
  <c r="S209" i="12"/>
  <c r="AC209" i="12" s="1"/>
  <c r="R172" i="16"/>
  <c r="X10" i="13"/>
  <c r="AB10" i="13" s="1"/>
  <c r="W10" i="13"/>
  <c r="AA10" i="13" s="1"/>
  <c r="U174" i="12"/>
  <c r="Y174" i="12" s="1"/>
  <c r="V174" i="12"/>
  <c r="Z174" i="12" s="1"/>
  <c r="X206" i="12"/>
  <c r="AB206" i="12" s="1"/>
  <c r="W206" i="12"/>
  <c r="AA206" i="12" s="1"/>
  <c r="U65" i="3"/>
  <c r="Y65" i="3" s="1"/>
  <c r="V65" i="3"/>
  <c r="Z65" i="3" s="1"/>
  <c r="AK138" i="16"/>
  <c r="AM138" i="16" s="1"/>
  <c r="AL138" i="16"/>
  <c r="AN138" i="16" s="1"/>
  <c r="T411" i="12"/>
  <c r="AD411" i="12" s="1"/>
  <c r="S411" i="12"/>
  <c r="AC411" i="12" s="1"/>
  <c r="V53" i="12"/>
  <c r="U53" i="12"/>
  <c r="Y53" i="12" s="1"/>
  <c r="AL34" i="15"/>
  <c r="AN34" i="15" s="1"/>
  <c r="AK34" i="15"/>
  <c r="AM34" i="15" s="1"/>
  <c r="S95" i="15"/>
  <c r="AC95" i="15" s="1"/>
  <c r="T95" i="15"/>
  <c r="AD95" i="15" s="1"/>
  <c r="R481" i="12"/>
  <c r="X7" i="3"/>
  <c r="AB7" i="3" s="1"/>
  <c r="W7" i="3"/>
  <c r="AA7" i="3" s="1"/>
  <c r="R206" i="16"/>
  <c r="AK7" i="14"/>
  <c r="AM7" i="14" s="1"/>
  <c r="AL7" i="14"/>
  <c r="AN7" i="14" s="1"/>
  <c r="T39" i="15"/>
  <c r="AD39" i="15" s="1"/>
  <c r="S39" i="15"/>
  <c r="T276" i="12"/>
  <c r="AD276" i="12" s="1"/>
  <c r="S276" i="12"/>
  <c r="AC276" i="12" s="1"/>
  <c r="S345" i="12"/>
  <c r="AC345" i="12" s="1"/>
  <c r="T345" i="12"/>
  <c r="AD345" i="12" s="1"/>
  <c r="S25" i="16"/>
  <c r="AC25" i="16" s="1"/>
  <c r="T25" i="16"/>
  <c r="AD25" i="16" s="1"/>
  <c r="S319" i="12"/>
  <c r="AC319" i="12" s="1"/>
  <c r="T319" i="12"/>
  <c r="AD319" i="12" s="1"/>
  <c r="X65" i="12"/>
  <c r="AB65" i="12" s="1"/>
  <c r="W65" i="12"/>
  <c r="AA65" i="12" s="1"/>
  <c r="R39" i="15"/>
  <c r="W260" i="12"/>
  <c r="AA260" i="12" s="1"/>
  <c r="X260" i="12"/>
  <c r="AB260" i="12" s="1"/>
  <c r="T42" i="15"/>
  <c r="AD42" i="15" s="1"/>
  <c r="S42" i="15"/>
  <c r="AC42" i="15" s="1"/>
  <c r="T19" i="16"/>
  <c r="AD19" i="16" s="1"/>
  <c r="S19" i="16"/>
  <c r="R34" i="16"/>
  <c r="U76" i="15"/>
  <c r="Y76" i="15" s="1"/>
  <c r="V76" i="15"/>
  <c r="Z76" i="15" s="1"/>
  <c r="U104" i="12"/>
  <c r="Y104" i="12" s="1"/>
  <c r="V104" i="12"/>
  <c r="V42" i="15"/>
  <c r="Z42" i="15" s="1"/>
  <c r="U42" i="15"/>
  <c r="Y42" i="15" s="1"/>
  <c r="V103" i="12"/>
  <c r="Z103" i="12" s="1"/>
  <c r="U103" i="12"/>
  <c r="Y103" i="12" s="1"/>
  <c r="AG64" i="15"/>
  <c r="AI64" i="15" s="1"/>
  <c r="AH64" i="15"/>
  <c r="AJ64" i="15" s="1"/>
  <c r="AL87" i="15"/>
  <c r="AN87" i="15" s="1"/>
  <c r="AK87" i="15"/>
  <c r="AM87" i="15" s="1"/>
  <c r="X163" i="12"/>
  <c r="W163" i="12"/>
  <c r="AA163" i="12" s="1"/>
  <c r="AK206" i="12"/>
  <c r="AM206" i="12" s="1"/>
  <c r="AL206" i="12"/>
  <c r="AN206" i="12" s="1"/>
  <c r="AH30" i="13"/>
  <c r="AJ30" i="13" s="1"/>
  <c r="AG30" i="13"/>
  <c r="AI30" i="13" s="1"/>
  <c r="W65" i="3"/>
  <c r="AA65" i="3" s="1"/>
  <c r="X65" i="3"/>
  <c r="U419" i="12"/>
  <c r="Y419" i="12" s="1"/>
  <c r="V419" i="12"/>
  <c r="W51" i="16"/>
  <c r="AA51" i="16" s="1"/>
  <c r="X51" i="16"/>
  <c r="T392" i="12"/>
  <c r="AD392" i="12" s="1"/>
  <c r="S392" i="12"/>
  <c r="V73" i="15"/>
  <c r="U73" i="15"/>
  <c r="Y73" i="15" s="1"/>
  <c r="X47" i="12"/>
  <c r="AB47" i="12" s="1"/>
  <c r="W47" i="12"/>
  <c r="AA47" i="12" s="1"/>
  <c r="W13" i="14"/>
  <c r="AA13" i="14" s="1"/>
  <c r="X13" i="14"/>
  <c r="AB13" i="14" s="1"/>
  <c r="S212" i="12"/>
  <c r="T212" i="12"/>
  <c r="AD212" i="12" s="1"/>
  <c r="S470" i="12"/>
  <c r="AC470" i="12" s="1"/>
  <c r="T470" i="12"/>
  <c r="AD470" i="12" s="1"/>
  <c r="V414" i="12"/>
  <c r="U414" i="12"/>
  <c r="Y414" i="12" s="1"/>
  <c r="S334" i="12"/>
  <c r="T334" i="12"/>
  <c r="AD334" i="12" s="1"/>
  <c r="AH416" i="12"/>
  <c r="AJ416" i="12" s="1"/>
  <c r="AG416" i="12"/>
  <c r="AK61" i="16"/>
  <c r="AM61" i="16" s="1"/>
  <c r="AL61" i="16"/>
  <c r="S210" i="12"/>
  <c r="T210" i="12"/>
  <c r="AD210" i="12" s="1"/>
  <c r="AK65" i="3"/>
  <c r="AM65" i="3" s="1"/>
  <c r="AL65" i="3"/>
  <c r="AN65" i="3" s="1"/>
  <c r="AG98" i="15"/>
  <c r="AI98" i="15" s="1"/>
  <c r="AH98" i="15"/>
  <c r="AJ98" i="15" s="1"/>
  <c r="AL152" i="12"/>
  <c r="AN152" i="12" s="1"/>
  <c r="AK152" i="12"/>
  <c r="AM152" i="12" s="1"/>
  <c r="R80" i="16"/>
  <c r="R111" i="16"/>
  <c r="R72" i="3"/>
  <c r="Q72" i="3" s="1"/>
  <c r="AE72" i="3" s="1"/>
  <c r="T436" i="12"/>
  <c r="AD436" i="12" s="1"/>
  <c r="S436" i="12"/>
  <c r="AC436" i="12" s="1"/>
  <c r="AG135" i="16"/>
  <c r="AI135" i="16" s="1"/>
  <c r="AH135" i="16"/>
  <c r="AJ135" i="16" s="1"/>
  <c r="S54" i="16"/>
  <c r="AC54" i="16" s="1"/>
  <c r="T54" i="16"/>
  <c r="AD54" i="16" s="1"/>
  <c r="T49" i="12"/>
  <c r="AD49" i="12" s="1"/>
  <c r="S49" i="12"/>
  <c r="AC49" i="12" s="1"/>
  <c r="U467" i="12"/>
  <c r="Y467" i="12" s="1"/>
  <c r="V467" i="12"/>
  <c r="T28" i="16"/>
  <c r="AD28" i="16" s="1"/>
  <c r="S28" i="16"/>
  <c r="T99" i="3"/>
  <c r="AD99" i="3" s="1"/>
  <c r="G140" i="8"/>
  <c r="S99" i="3"/>
  <c r="AK188" i="12"/>
  <c r="AM188" i="12" s="1"/>
  <c r="AL188" i="12"/>
  <c r="AN188" i="12" s="1"/>
  <c r="AK99" i="3"/>
  <c r="AM99" i="3" s="1"/>
  <c r="AL99" i="3"/>
  <c r="AN99" i="3" s="1"/>
  <c r="AL394" i="12"/>
  <c r="AN394" i="12" s="1"/>
  <c r="AK394" i="12"/>
  <c r="AM394" i="12" s="1"/>
  <c r="R219" i="12"/>
  <c r="AH199" i="16"/>
  <c r="AJ199" i="16" s="1"/>
  <c r="AG199" i="16"/>
  <c r="AH501" i="12"/>
  <c r="AJ501" i="12" s="1"/>
  <c r="AG501" i="12"/>
  <c r="AI501" i="12" s="1"/>
  <c r="V319" i="12"/>
  <c r="Z319" i="12" s="1"/>
  <c r="U319" i="12"/>
  <c r="Y319" i="12" s="1"/>
  <c r="V38" i="12"/>
  <c r="Z38" i="12" s="1"/>
  <c r="U38" i="12"/>
  <c r="Y38" i="12" s="1"/>
  <c r="U495" i="12"/>
  <c r="Y495" i="12" s="1"/>
  <c r="V495" i="12"/>
  <c r="AL173" i="12"/>
  <c r="AN173" i="12" s="1"/>
  <c r="AK173" i="12"/>
  <c r="AM173" i="12" s="1"/>
  <c r="AL451" i="12"/>
  <c r="AN451" i="12" s="1"/>
  <c r="AK451" i="12"/>
  <c r="AM451" i="12" s="1"/>
  <c r="AK182" i="16"/>
  <c r="AM182" i="16" s="1"/>
  <c r="AL182" i="16"/>
  <c r="AN182" i="16" s="1"/>
  <c r="U197" i="12"/>
  <c r="Y197" i="12" s="1"/>
  <c r="V197" i="12"/>
  <c r="Z197" i="12" s="1"/>
  <c r="S120" i="16"/>
  <c r="T120" i="16"/>
  <c r="AD120" i="16" s="1"/>
  <c r="W43" i="16"/>
  <c r="AA43" i="16" s="1"/>
  <c r="X43" i="16"/>
  <c r="S44" i="14"/>
  <c r="T44" i="14"/>
  <c r="AD44" i="14" s="1"/>
  <c r="AG60" i="16"/>
  <c r="AH60" i="16"/>
  <c r="AJ60" i="16" s="1"/>
  <c r="AL154" i="16"/>
  <c r="AN154" i="16" s="1"/>
  <c r="AK154" i="16"/>
  <c r="AM154" i="16" s="1"/>
  <c r="W37" i="16"/>
  <c r="AA37" i="16" s="1"/>
  <c r="X37" i="16"/>
  <c r="AB37" i="16" s="1"/>
  <c r="AL12" i="3"/>
  <c r="AN12" i="3" s="1"/>
  <c r="AK12" i="3"/>
  <c r="AM12" i="3" s="1"/>
  <c r="U15" i="15"/>
  <c r="Y15" i="15" s="1"/>
  <c r="V15" i="15"/>
  <c r="Z15" i="15" s="1"/>
  <c r="AL312" i="12"/>
  <c r="AN312" i="12" s="1"/>
  <c r="AK312" i="12"/>
  <c r="AM312" i="12" s="1"/>
  <c r="AH394" i="12"/>
  <c r="AJ394" i="12" s="1"/>
  <c r="AG394" i="12"/>
  <c r="AI394" i="12" s="1"/>
  <c r="R44" i="3"/>
  <c r="R282" i="12"/>
  <c r="T179" i="16"/>
  <c r="AD179" i="16" s="1"/>
  <c r="S179" i="16"/>
  <c r="R38" i="14"/>
  <c r="T151" i="16"/>
  <c r="AD151" i="16" s="1"/>
  <c r="S151" i="16"/>
  <c r="AC151" i="16" s="1"/>
  <c r="U109" i="16"/>
  <c r="Y109" i="16" s="1"/>
  <c r="V109" i="16"/>
  <c r="S495" i="12"/>
  <c r="T495" i="12"/>
  <c r="AD495" i="12" s="1"/>
  <c r="AK58" i="3"/>
  <c r="AM58" i="3" s="1"/>
  <c r="AL58" i="3"/>
  <c r="AN58" i="3" s="1"/>
  <c r="AK14" i="14"/>
  <c r="AM14" i="14" s="1"/>
  <c r="AL14" i="14"/>
  <c r="AN14" i="14" s="1"/>
  <c r="R106" i="16"/>
  <c r="R105" i="16"/>
  <c r="Q105" i="16" s="1"/>
  <c r="AK113" i="16"/>
  <c r="AM113" i="16" s="1"/>
  <c r="AL113" i="16"/>
  <c r="AN113" i="16" s="1"/>
  <c r="AK66" i="16"/>
  <c r="AM66" i="16" s="1"/>
  <c r="AL66" i="16"/>
  <c r="AN66" i="16" s="1"/>
  <c r="V43" i="14"/>
  <c r="U43" i="14"/>
  <c r="Y43" i="14" s="1"/>
  <c r="S77" i="16"/>
  <c r="T77" i="16"/>
  <c r="AD77" i="16" s="1"/>
  <c r="G117" i="8"/>
  <c r="T76" i="3"/>
  <c r="S76" i="3"/>
  <c r="AC76" i="3" s="1"/>
  <c r="R301" i="12"/>
  <c r="AK73" i="3"/>
  <c r="AM73" i="3" s="1"/>
  <c r="AL73" i="3"/>
  <c r="AN73" i="3" s="1"/>
  <c r="V189" i="12"/>
  <c r="U189" i="12"/>
  <c r="Y189" i="12" s="1"/>
  <c r="T50" i="15"/>
  <c r="AD50" i="15" s="1"/>
  <c r="S50" i="15"/>
  <c r="AC50" i="15" s="1"/>
  <c r="X326" i="12"/>
  <c r="AB326" i="12" s="1"/>
  <c r="W326" i="12"/>
  <c r="AA326" i="12" s="1"/>
  <c r="AL503" i="12"/>
  <c r="AN503" i="12" s="1"/>
  <c r="AK503" i="12"/>
  <c r="AM503" i="12" s="1"/>
  <c r="V40" i="12"/>
  <c r="U40" i="12"/>
  <c r="Y40" i="12" s="1"/>
  <c r="V469" i="12"/>
  <c r="Z469" i="12" s="1"/>
  <c r="U469" i="12"/>
  <c r="Y469" i="12" s="1"/>
  <c r="S453" i="12"/>
  <c r="AC453" i="12" s="1"/>
  <c r="T453" i="12"/>
  <c r="AD453" i="12" s="1"/>
  <c r="X31" i="12"/>
  <c r="AB31" i="12" s="1"/>
  <c r="W31" i="12"/>
  <c r="AA31" i="12" s="1"/>
  <c r="AH406" i="12"/>
  <c r="AJ406" i="12" s="1"/>
  <c r="AG406" i="12"/>
  <c r="AI406" i="12" s="1"/>
  <c r="R171" i="12"/>
  <c r="T66" i="3"/>
  <c r="AD66" i="3" s="1"/>
  <c r="S66" i="3"/>
  <c r="AC66" i="3" s="1"/>
  <c r="G107" i="8"/>
  <c r="X24" i="15"/>
  <c r="AB24" i="15" s="1"/>
  <c r="W24" i="15"/>
  <c r="AA24" i="15" s="1"/>
  <c r="W399" i="12"/>
  <c r="AA399" i="12" s="1"/>
  <c r="X399" i="12"/>
  <c r="R464" i="12"/>
  <c r="AG257" i="12"/>
  <c r="AI257" i="12" s="1"/>
  <c r="AH257" i="12"/>
  <c r="AJ257" i="12" s="1"/>
  <c r="R470" i="12"/>
  <c r="AH421" i="12"/>
  <c r="AJ421" i="12" s="1"/>
  <c r="AG421" i="12"/>
  <c r="AI421" i="12" s="1"/>
  <c r="U214" i="16"/>
  <c r="Y214" i="16" s="1"/>
  <c r="V214" i="16"/>
  <c r="Z214" i="16" s="1"/>
  <c r="W92" i="16"/>
  <c r="AA92" i="16" s="1"/>
  <c r="X92" i="16"/>
  <c r="V436" i="12"/>
  <c r="Z436" i="12" s="1"/>
  <c r="U436" i="12"/>
  <c r="Y436" i="12" s="1"/>
  <c r="W119" i="12"/>
  <c r="AA119" i="12" s="1"/>
  <c r="X119" i="12"/>
  <c r="AB119" i="12" s="1"/>
  <c r="R228" i="12"/>
  <c r="AG401" i="12"/>
  <c r="AI401" i="12" s="1"/>
  <c r="AH401" i="12"/>
  <c r="AJ401" i="12" s="1"/>
  <c r="R85" i="3"/>
  <c r="AK248" i="12"/>
  <c r="AM248" i="12" s="1"/>
  <c r="AL248" i="12"/>
  <c r="AN248" i="12" s="1"/>
  <c r="W391" i="12"/>
  <c r="AA391" i="12" s="1"/>
  <c r="X391" i="12"/>
  <c r="AG113" i="16"/>
  <c r="AH113" i="16"/>
  <c r="AJ113" i="16" s="1"/>
  <c r="AK107" i="12"/>
  <c r="AM107" i="12" s="1"/>
  <c r="AL107" i="12"/>
  <c r="AN107" i="12" s="1"/>
  <c r="S91" i="16"/>
  <c r="T91" i="16"/>
  <c r="AD91" i="16" s="1"/>
  <c r="W20" i="12"/>
  <c r="AA20" i="12" s="1"/>
  <c r="X20" i="12"/>
  <c r="AB20" i="12" s="1"/>
  <c r="AG453" i="12"/>
  <c r="AI453" i="12" s="1"/>
  <c r="AH453" i="12"/>
  <c r="AJ453" i="12" s="1"/>
  <c r="AK292" i="12"/>
  <c r="AM292" i="12" s="1"/>
  <c r="AL292" i="12"/>
  <c r="AN292" i="12" s="1"/>
  <c r="R438" i="12"/>
  <c r="X57" i="12"/>
  <c r="AB57" i="12" s="1"/>
  <c r="W57" i="12"/>
  <c r="AA57" i="12" s="1"/>
  <c r="AK161" i="16"/>
  <c r="AM161" i="16" s="1"/>
  <c r="AL161" i="16"/>
  <c r="AN161" i="16" s="1"/>
  <c r="S236" i="12"/>
  <c r="T236" i="12"/>
  <c r="AD236" i="12" s="1"/>
  <c r="U59" i="16"/>
  <c r="Y59" i="16" s="1"/>
  <c r="V59" i="16"/>
  <c r="U52" i="15"/>
  <c r="Y52" i="15" s="1"/>
  <c r="V52" i="15"/>
  <c r="Z52" i="15" s="1"/>
  <c r="V49" i="12"/>
  <c r="Z49" i="12" s="1"/>
  <c r="U49" i="12"/>
  <c r="Y49" i="12" s="1"/>
  <c r="U54" i="3"/>
  <c r="Y54" i="3" s="1"/>
  <c r="V54" i="3"/>
  <c r="Z54" i="3" s="1"/>
  <c r="R331" i="12"/>
  <c r="U462" i="12"/>
  <c r="Y462" i="12" s="1"/>
  <c r="V462" i="12"/>
  <c r="Z462" i="12" s="1"/>
  <c r="AH264" i="12"/>
  <c r="AJ264" i="12" s="1"/>
  <c r="AG264" i="12"/>
  <c r="AI264" i="12" s="1"/>
  <c r="V20" i="3"/>
  <c r="Z20" i="3" s="1"/>
  <c r="U20" i="3"/>
  <c r="Y20" i="3" s="1"/>
  <c r="R313" i="12"/>
  <c r="X210" i="12"/>
  <c r="AB210" i="12" s="1"/>
  <c r="W210" i="12"/>
  <c r="AA210" i="12" s="1"/>
  <c r="X364" i="12"/>
  <c r="AB364" i="12" s="1"/>
  <c r="W364" i="12"/>
  <c r="AA364" i="12" s="1"/>
  <c r="AL105" i="12"/>
  <c r="AN105" i="12" s="1"/>
  <c r="AK105" i="12"/>
  <c r="AM105" i="12" s="1"/>
  <c r="U431" i="12"/>
  <c r="Y431" i="12" s="1"/>
  <c r="V431" i="12"/>
  <c r="Z431" i="12" s="1"/>
  <c r="R91" i="16"/>
  <c r="U255" i="12"/>
  <c r="Y255" i="12" s="1"/>
  <c r="V255" i="12"/>
  <c r="Z255" i="12" s="1"/>
  <c r="AG387" i="12"/>
  <c r="AI387" i="12" s="1"/>
  <c r="AH387" i="12"/>
  <c r="AJ387" i="12" s="1"/>
  <c r="V46" i="12"/>
  <c r="Z46" i="12" s="1"/>
  <c r="U46" i="12"/>
  <c r="Y46" i="12" s="1"/>
  <c r="R101" i="15"/>
  <c r="AF101" i="15" s="1"/>
  <c r="R172" i="12"/>
  <c r="T423" i="12"/>
  <c r="AD423" i="12" s="1"/>
  <c r="S423" i="12"/>
  <c r="X36" i="12"/>
  <c r="W36" i="12"/>
  <c r="AA36" i="12" s="1"/>
  <c r="R67" i="12"/>
  <c r="Q67" i="12" s="1"/>
  <c r="AE67" i="12" s="1"/>
  <c r="AG69" i="15"/>
  <c r="AI69" i="15" s="1"/>
  <c r="AH69" i="15"/>
  <c r="AJ69" i="15" s="1"/>
  <c r="X341" i="12"/>
  <c r="AB341" i="12" s="1"/>
  <c r="W341" i="12"/>
  <c r="AA341" i="12" s="1"/>
  <c r="AK66" i="12"/>
  <c r="AM66" i="12" s="1"/>
  <c r="AL66" i="12"/>
  <c r="AN66" i="12" s="1"/>
  <c r="R39" i="3"/>
  <c r="X143" i="12"/>
  <c r="AB143" i="12" s="1"/>
  <c r="W143" i="12"/>
  <c r="AA143" i="12" s="1"/>
  <c r="AG254" i="12"/>
  <c r="AI254" i="12" s="1"/>
  <c r="AH254" i="12"/>
  <c r="AJ254" i="12" s="1"/>
  <c r="R245" i="12"/>
  <c r="X303" i="12"/>
  <c r="AB303" i="12" s="1"/>
  <c r="W303" i="12"/>
  <c r="AA303" i="12" s="1"/>
  <c r="R41" i="15"/>
  <c r="AK70" i="15"/>
  <c r="AM70" i="15" s="1"/>
  <c r="AL70" i="15"/>
  <c r="AN70" i="15" s="1"/>
  <c r="R31" i="3"/>
  <c r="W56" i="12"/>
  <c r="AA56" i="12" s="1"/>
  <c r="X56" i="12"/>
  <c r="AB56" i="12" s="1"/>
  <c r="W485" i="12"/>
  <c r="AA485" i="12" s="1"/>
  <c r="X485" i="12"/>
  <c r="R63" i="16"/>
  <c r="Q63" i="16" s="1"/>
  <c r="R101" i="12"/>
  <c r="R56" i="15"/>
  <c r="AK340" i="12"/>
  <c r="AM340" i="12" s="1"/>
  <c r="AL340" i="12"/>
  <c r="AN340" i="12" s="1"/>
  <c r="AH113" i="12"/>
  <c r="AJ113" i="12" s="1"/>
  <c r="AG113" i="12"/>
  <c r="S244" i="12"/>
  <c r="T244" i="12"/>
  <c r="AD244" i="12" s="1"/>
  <c r="T135" i="12"/>
  <c r="AD135" i="12" s="1"/>
  <c r="S135" i="12"/>
  <c r="R161" i="16"/>
  <c r="Q161" i="16" s="1"/>
  <c r="AE161" i="16" s="1"/>
  <c r="W102" i="16"/>
  <c r="AA102" i="16" s="1"/>
  <c r="X102" i="16"/>
  <c r="AB102" i="16" s="1"/>
  <c r="W18" i="15"/>
  <c r="AA18" i="15" s="1"/>
  <c r="X18" i="15"/>
  <c r="AB18" i="15" s="1"/>
  <c r="R42" i="15"/>
  <c r="R58" i="3"/>
  <c r="S85" i="15"/>
  <c r="T85" i="15"/>
  <c r="AD85" i="15" s="1"/>
  <c r="X151" i="16"/>
  <c r="W151" i="16"/>
  <c r="AA151" i="16" s="1"/>
  <c r="R205" i="16"/>
  <c r="S14" i="12"/>
  <c r="AC14" i="12" s="1"/>
  <c r="T14" i="12"/>
  <c r="AD14" i="12" s="1"/>
  <c r="AH172" i="12"/>
  <c r="AJ172" i="12" s="1"/>
  <c r="AG172" i="12"/>
  <c r="AI172" i="12" s="1"/>
  <c r="AH357" i="12"/>
  <c r="AJ357" i="12" s="1"/>
  <c r="AG357" i="12"/>
  <c r="AI357" i="12" s="1"/>
  <c r="W122" i="12"/>
  <c r="AA122" i="12" s="1"/>
  <c r="X122" i="12"/>
  <c r="AB122" i="12" s="1"/>
  <c r="T73" i="12"/>
  <c r="AD73" i="12" s="1"/>
  <c r="S73" i="12"/>
  <c r="AC73" i="12" s="1"/>
  <c r="T46" i="15"/>
  <c r="AD46" i="15" s="1"/>
  <c r="S46" i="15"/>
  <c r="AC46" i="15" s="1"/>
  <c r="S444" i="12"/>
  <c r="AC444" i="12" s="1"/>
  <c r="T444" i="12"/>
  <c r="AD444" i="12" s="1"/>
  <c r="W83" i="15"/>
  <c r="AA83" i="15" s="1"/>
  <c r="X83" i="15"/>
  <c r="AB83" i="15" s="1"/>
  <c r="R121" i="16"/>
  <c r="T421" i="12"/>
  <c r="AD421" i="12" s="1"/>
  <c r="S421" i="12"/>
  <c r="AC421" i="12" s="1"/>
  <c r="U110" i="12"/>
  <c r="Y110" i="12" s="1"/>
  <c r="V110" i="12"/>
  <c r="T316" i="12"/>
  <c r="AD316" i="12" s="1"/>
  <c r="S316" i="12"/>
  <c r="AC316" i="12" s="1"/>
  <c r="W104" i="3"/>
  <c r="AA104" i="3" s="1"/>
  <c r="X104" i="3"/>
  <c r="AB104" i="3" s="1"/>
  <c r="R154" i="12"/>
  <c r="AH157" i="12"/>
  <c r="AJ157" i="12" s="1"/>
  <c r="AG157" i="12"/>
  <c r="AI157" i="12" s="1"/>
  <c r="R62" i="3"/>
  <c r="R173" i="16"/>
  <c r="R411" i="12"/>
  <c r="V77" i="16"/>
  <c r="U77" i="16"/>
  <c r="Y77" i="16" s="1"/>
  <c r="AL105" i="3"/>
  <c r="AN105" i="3" s="1"/>
  <c r="AK105" i="3"/>
  <c r="AM105" i="3" s="1"/>
  <c r="X97" i="3"/>
  <c r="W97" i="3"/>
  <c r="AA97" i="3" s="1"/>
  <c r="V36" i="16"/>
  <c r="U36" i="16"/>
  <c r="Y36" i="16" s="1"/>
  <c r="R392" i="12"/>
  <c r="AF392" i="12" s="1"/>
  <c r="T23" i="14"/>
  <c r="AD23" i="14" s="1"/>
  <c r="S23" i="14"/>
  <c r="AC23" i="14" s="1"/>
  <c r="T68" i="3"/>
  <c r="AD68" i="3" s="1"/>
  <c r="S68" i="3"/>
  <c r="G109" i="8"/>
  <c r="S222" i="16"/>
  <c r="T222" i="16"/>
  <c r="AD222" i="16" s="1"/>
  <c r="AG76" i="15"/>
  <c r="AI76" i="15" s="1"/>
  <c r="AH76" i="15"/>
  <c r="AJ76" i="15" s="1"/>
  <c r="AH216" i="16"/>
  <c r="AJ216" i="16" s="1"/>
  <c r="AG216" i="16"/>
  <c r="AI216" i="16" s="1"/>
  <c r="AG119" i="12"/>
  <c r="AI119" i="12" s="1"/>
  <c r="AH119" i="12"/>
  <c r="AJ119" i="12" s="1"/>
  <c r="T493" i="12"/>
  <c r="AD493" i="12" s="1"/>
  <c r="S493" i="12"/>
  <c r="AC493" i="12" s="1"/>
  <c r="S107" i="16"/>
  <c r="AC107" i="16" s="1"/>
  <c r="T107" i="16"/>
  <c r="AD107" i="16" s="1"/>
  <c r="W35" i="16"/>
  <c r="AA35" i="16" s="1"/>
  <c r="X35" i="16"/>
  <c r="AB35" i="16" s="1"/>
  <c r="R77" i="12"/>
  <c r="V63" i="15"/>
  <c r="U63" i="15"/>
  <c r="Y63" i="15" s="1"/>
  <c r="R9" i="13"/>
  <c r="AG435" i="12"/>
  <c r="AI435" i="12" s="1"/>
  <c r="AH435" i="12"/>
  <c r="AJ435" i="12" s="1"/>
  <c r="V11" i="14"/>
  <c r="U11" i="14"/>
  <c r="Y11" i="14" s="1"/>
  <c r="AK49" i="15"/>
  <c r="AM49" i="15" s="1"/>
  <c r="AL49" i="15"/>
  <c r="AN49" i="15" s="1"/>
  <c r="AG175" i="16"/>
  <c r="AH175" i="16"/>
  <c r="AJ175" i="16" s="1"/>
  <c r="AH149" i="16"/>
  <c r="AJ149" i="16" s="1"/>
  <c r="AG149" i="16"/>
  <c r="AI149" i="16" s="1"/>
  <c r="X47" i="3"/>
  <c r="AB47" i="3" s="1"/>
  <c r="W47" i="3"/>
  <c r="AA47" i="3" s="1"/>
  <c r="X78" i="15"/>
  <c r="W78" i="15"/>
  <c r="AA78" i="15" s="1"/>
  <c r="AG427" i="12"/>
  <c r="AI427" i="12" s="1"/>
  <c r="AH427" i="12"/>
  <c r="AJ427" i="12" s="1"/>
  <c r="R41" i="3"/>
  <c r="AG103" i="15"/>
  <c r="AH103" i="15"/>
  <c r="AJ103" i="15" s="1"/>
  <c r="R31" i="12"/>
  <c r="V416" i="12"/>
  <c r="Z416" i="12" s="1"/>
  <c r="U416" i="12"/>
  <c r="Y416" i="12" s="1"/>
  <c r="U160" i="12"/>
  <c r="Y160" i="12" s="1"/>
  <c r="V160" i="12"/>
  <c r="Z160" i="12" s="1"/>
  <c r="X113" i="16"/>
  <c r="W113" i="16"/>
  <c r="AA113" i="16" s="1"/>
  <c r="AL36" i="16"/>
  <c r="AN36" i="16" s="1"/>
  <c r="AK36" i="16"/>
  <c r="AM36" i="16" s="1"/>
  <c r="AH250" i="12"/>
  <c r="AJ250" i="12" s="1"/>
  <c r="AG250" i="12"/>
  <c r="AI250" i="12" s="1"/>
  <c r="W118" i="12"/>
  <c r="AA118" i="12" s="1"/>
  <c r="X118" i="12"/>
  <c r="AB118" i="12" s="1"/>
  <c r="T52" i="3"/>
  <c r="AD52" i="3" s="1"/>
  <c r="G93" i="8"/>
  <c r="S52" i="3"/>
  <c r="AC52" i="3" s="1"/>
  <c r="X101" i="15"/>
  <c r="AB101" i="15" s="1"/>
  <c r="W101" i="15"/>
  <c r="AA101" i="15" s="1"/>
  <c r="AL53" i="12"/>
  <c r="AN53" i="12" s="1"/>
  <c r="AK53" i="12"/>
  <c r="AM53" i="12" s="1"/>
  <c r="AG38" i="15"/>
  <c r="AI38" i="15" s="1"/>
  <c r="AH38" i="15"/>
  <c r="AJ38" i="15" s="1"/>
  <c r="V54" i="12"/>
  <c r="Z54" i="12" s="1"/>
  <c r="U54" i="12"/>
  <c r="Y54" i="12" s="1"/>
  <c r="V75" i="3"/>
  <c r="Z75" i="3" s="1"/>
  <c r="U75" i="3"/>
  <c r="Y75" i="3" s="1"/>
  <c r="R179" i="12"/>
  <c r="AL37" i="15"/>
  <c r="AN37" i="15" s="1"/>
  <c r="AK37" i="15"/>
  <c r="AM37" i="15" s="1"/>
  <c r="R105" i="15"/>
  <c r="W74" i="12"/>
  <c r="AA74" i="12" s="1"/>
  <c r="X74" i="12"/>
  <c r="AB74" i="12" s="1"/>
  <c r="R218" i="16"/>
  <c r="X327" i="12"/>
  <c r="AB327" i="12" s="1"/>
  <c r="W327" i="12"/>
  <c r="AA327" i="12" s="1"/>
  <c r="AL56" i="15"/>
  <c r="AN56" i="15" s="1"/>
  <c r="AK56" i="15"/>
  <c r="AM56" i="15" s="1"/>
  <c r="U85" i="15"/>
  <c r="Y85" i="15" s="1"/>
  <c r="V85" i="15"/>
  <c r="Z85" i="15" s="1"/>
  <c r="AG39" i="12"/>
  <c r="AI39" i="12" s="1"/>
  <c r="AH39" i="12"/>
  <c r="AJ39" i="12" s="1"/>
  <c r="X94" i="12"/>
  <c r="W94" i="12"/>
  <c r="AA94" i="12" s="1"/>
  <c r="AK142" i="16"/>
  <c r="AM142" i="16" s="1"/>
  <c r="AL142" i="16"/>
  <c r="AN142" i="16" s="1"/>
  <c r="X216" i="16"/>
  <c r="AB216" i="16" s="1"/>
  <c r="W216" i="16"/>
  <c r="AA216" i="16" s="1"/>
  <c r="AL41" i="3"/>
  <c r="AN41" i="3" s="1"/>
  <c r="AK41" i="3"/>
  <c r="AM41" i="3" s="1"/>
  <c r="T22" i="15"/>
  <c r="AD22" i="15" s="1"/>
  <c r="S22" i="15"/>
  <c r="AC22" i="15" s="1"/>
  <c r="G143" i="8"/>
  <c r="T102" i="3"/>
  <c r="AD102" i="3" s="1"/>
  <c r="S102" i="3"/>
  <c r="V285" i="12"/>
  <c r="U285" i="12"/>
  <c r="Y285" i="12" s="1"/>
  <c r="AH323" i="12"/>
  <c r="AJ323" i="12" s="1"/>
  <c r="AG323" i="12"/>
  <c r="AI323" i="12" s="1"/>
  <c r="G84" i="8"/>
  <c r="S43" i="3"/>
  <c r="T43" i="3"/>
  <c r="AD43" i="3" s="1"/>
  <c r="R57" i="15"/>
  <c r="Q57" i="15" s="1"/>
  <c r="AE57" i="15" s="1"/>
  <c r="R90" i="12"/>
  <c r="U188" i="16"/>
  <c r="Y188" i="16" s="1"/>
  <c r="V188" i="16"/>
  <c r="Z188" i="16" s="1"/>
  <c r="X85" i="16"/>
  <c r="AB85" i="16" s="1"/>
  <c r="W85" i="16"/>
  <c r="AA85" i="16" s="1"/>
  <c r="R133" i="16"/>
  <c r="AG56" i="12"/>
  <c r="AH56" i="12"/>
  <c r="AJ56" i="12" s="1"/>
  <c r="AL74" i="3"/>
  <c r="AN74" i="3" s="1"/>
  <c r="AK74" i="3"/>
  <c r="AM74" i="3" s="1"/>
  <c r="V72" i="12"/>
  <c r="Z72" i="12" s="1"/>
  <c r="U72" i="12"/>
  <c r="Y72" i="12" s="1"/>
  <c r="T463" i="12"/>
  <c r="AD463" i="12" s="1"/>
  <c r="S463" i="12"/>
  <c r="AC463" i="12" s="1"/>
  <c r="AK31" i="12"/>
  <c r="AM31" i="12" s="1"/>
  <c r="AL31" i="12"/>
  <c r="AN31" i="12" s="1"/>
  <c r="U194" i="12"/>
  <c r="Y194" i="12" s="1"/>
  <c r="V194" i="12"/>
  <c r="X53" i="15"/>
  <c r="AB53" i="15" s="1"/>
  <c r="W53" i="15"/>
  <c r="AA53" i="15" s="1"/>
  <c r="W125" i="16"/>
  <c r="AA125" i="16" s="1"/>
  <c r="X125" i="16"/>
  <c r="U7" i="3"/>
  <c r="Y7" i="3" s="1"/>
  <c r="V7" i="3"/>
  <c r="Z7" i="3" s="1"/>
  <c r="AK65" i="16"/>
  <c r="AM65" i="16" s="1"/>
  <c r="AL65" i="16"/>
  <c r="AN65" i="16" s="1"/>
  <c r="AK53" i="15"/>
  <c r="AM53" i="15" s="1"/>
  <c r="AL53" i="15"/>
  <c r="AN53" i="15" s="1"/>
  <c r="AK53" i="3"/>
  <c r="AM53" i="3" s="1"/>
  <c r="AL53" i="3"/>
  <c r="AN53" i="3" s="1"/>
  <c r="S18" i="12"/>
  <c r="AC18" i="12" s="1"/>
  <c r="T18" i="12"/>
  <c r="AD18" i="12" s="1"/>
  <c r="S43" i="15"/>
  <c r="AC43" i="15" s="1"/>
  <c r="T43" i="15"/>
  <c r="AD43" i="15" s="1"/>
  <c r="AH367" i="12"/>
  <c r="AJ367" i="12" s="1"/>
  <c r="AG367" i="12"/>
  <c r="AL89" i="12"/>
  <c r="AN89" i="12" s="1"/>
  <c r="AK89" i="12"/>
  <c r="AM89" i="12" s="1"/>
  <c r="W317" i="12"/>
  <c r="AA317" i="12" s="1"/>
  <c r="X317" i="12"/>
  <c r="R74" i="15"/>
  <c r="AH111" i="16"/>
  <c r="AJ111" i="16" s="1"/>
  <c r="AG111" i="16"/>
  <c r="AI111" i="16" s="1"/>
  <c r="S71" i="15"/>
  <c r="AC71" i="15" s="1"/>
  <c r="T71" i="15"/>
  <c r="AD71" i="15" s="1"/>
  <c r="S269" i="12"/>
  <c r="AC269" i="12" s="1"/>
  <c r="T269" i="12"/>
  <c r="AD269" i="12" s="1"/>
  <c r="AL359" i="12"/>
  <c r="AN359" i="12" s="1"/>
  <c r="AK359" i="12"/>
  <c r="X113" i="12"/>
  <c r="W113" i="12"/>
  <c r="AA113" i="12" s="1"/>
  <c r="AK207" i="12"/>
  <c r="AM207" i="12" s="1"/>
  <c r="AL207" i="12"/>
  <c r="AN207" i="12" s="1"/>
  <c r="AK155" i="16"/>
  <c r="AM155" i="16" s="1"/>
  <c r="AL155" i="16"/>
  <c r="AL97" i="16"/>
  <c r="AN97" i="16" s="1"/>
  <c r="AK97" i="16"/>
  <c r="AM97" i="16" s="1"/>
  <c r="T35" i="3"/>
  <c r="AD35" i="3" s="1"/>
  <c r="S35" i="3"/>
  <c r="AL26" i="14"/>
  <c r="AN26" i="14" s="1"/>
  <c r="AK26" i="14"/>
  <c r="AM26" i="14" s="1"/>
  <c r="AK20" i="3"/>
  <c r="AM20" i="3" s="1"/>
  <c r="AL20" i="3"/>
  <c r="AN20" i="3" s="1"/>
  <c r="W423" i="12"/>
  <c r="AA423" i="12" s="1"/>
  <c r="X423" i="12"/>
  <c r="AB423" i="12" s="1"/>
  <c r="AK371" i="12"/>
  <c r="AM371" i="12" s="1"/>
  <c r="AL371" i="12"/>
  <c r="AN371" i="12" s="1"/>
  <c r="S87" i="12"/>
  <c r="AC87" i="12" s="1"/>
  <c r="T87" i="12"/>
  <c r="AD87" i="12" s="1"/>
  <c r="AG197" i="12"/>
  <c r="AI197" i="12" s="1"/>
  <c r="AH197" i="12"/>
  <c r="AJ197" i="12" s="1"/>
  <c r="AH79" i="15"/>
  <c r="AJ79" i="15" s="1"/>
  <c r="AG79" i="15"/>
  <c r="S108" i="16"/>
  <c r="T108" i="16"/>
  <c r="R276" i="12"/>
  <c r="AF276" i="12" s="1"/>
  <c r="R307" i="12"/>
  <c r="T500" i="12"/>
  <c r="AD500" i="12" s="1"/>
  <c r="S500" i="12"/>
  <c r="AC500" i="12" s="1"/>
  <c r="X40" i="3"/>
  <c r="AB40" i="3" s="1"/>
  <c r="W40" i="3"/>
  <c r="AA40" i="3" s="1"/>
  <c r="AL46" i="3"/>
  <c r="AN46" i="3" s="1"/>
  <c r="AK46" i="3"/>
  <c r="AM46" i="3" s="1"/>
  <c r="S359" i="12"/>
  <c r="AC359" i="12" s="1"/>
  <c r="T359" i="12"/>
  <c r="AD359" i="12" s="1"/>
  <c r="AG500" i="12"/>
  <c r="AI500" i="12" s="1"/>
  <c r="AH500" i="12"/>
  <c r="AJ500" i="12" s="1"/>
  <c r="R34" i="14"/>
  <c r="T20" i="12"/>
  <c r="AD20" i="12" s="1"/>
  <c r="S20" i="12"/>
  <c r="AK25" i="13"/>
  <c r="AM25" i="13" s="1"/>
  <c r="AL25" i="13"/>
  <c r="AN25" i="13" s="1"/>
  <c r="AL465" i="12"/>
  <c r="AN465" i="12" s="1"/>
  <c r="AK465" i="12"/>
  <c r="AM465" i="12" s="1"/>
  <c r="S274" i="12"/>
  <c r="AC274" i="12" s="1"/>
  <c r="T274" i="12"/>
  <c r="AD274" i="12" s="1"/>
  <c r="T28" i="14"/>
  <c r="AD28" i="14" s="1"/>
  <c r="S28" i="14"/>
  <c r="AC28" i="14" s="1"/>
  <c r="T113" i="16"/>
  <c r="AD113" i="16" s="1"/>
  <c r="S113" i="16"/>
  <c r="X274" i="12"/>
  <c r="AB274" i="12" s="1"/>
  <c r="W274" i="12"/>
  <c r="AA274" i="12" s="1"/>
  <c r="R77" i="3"/>
  <c r="R104" i="15"/>
  <c r="R403" i="12"/>
  <c r="AG260" i="12"/>
  <c r="AI260" i="12" s="1"/>
  <c r="AH260" i="12"/>
  <c r="AJ260" i="12" s="1"/>
  <c r="S148" i="12"/>
  <c r="AC148" i="12" s="1"/>
  <c r="T148" i="12"/>
  <c r="AD148" i="12" s="1"/>
  <c r="U38" i="16"/>
  <c r="Y38" i="16" s="1"/>
  <c r="V38" i="16"/>
  <c r="Z38" i="16" s="1"/>
  <c r="T333" i="12"/>
  <c r="AD333" i="12" s="1"/>
  <c r="S333" i="12"/>
  <c r="V104" i="15"/>
  <c r="Z104" i="15" s="1"/>
  <c r="U104" i="15"/>
  <c r="Y104" i="15" s="1"/>
  <c r="AH122" i="12"/>
  <c r="AJ122" i="12" s="1"/>
  <c r="AG122" i="12"/>
  <c r="AI122" i="12" s="1"/>
  <c r="V423" i="12"/>
  <c r="Z423" i="12" s="1"/>
  <c r="U423" i="12"/>
  <c r="Y423" i="12" s="1"/>
  <c r="S32" i="13"/>
  <c r="T32" i="13"/>
  <c r="AD32" i="13" s="1"/>
  <c r="AK282" i="12"/>
  <c r="AM282" i="12" s="1"/>
  <c r="AL282" i="12"/>
  <c r="AN282" i="12" s="1"/>
  <c r="X105" i="16"/>
  <c r="AB105" i="16" s="1"/>
  <c r="W105" i="16"/>
  <c r="AA105" i="16" s="1"/>
  <c r="AG24" i="12"/>
  <c r="AI24" i="12" s="1"/>
  <c r="AH24" i="12"/>
  <c r="AJ24" i="12" s="1"/>
  <c r="V163" i="12"/>
  <c r="U163" i="12"/>
  <c r="Y163" i="12" s="1"/>
  <c r="U409" i="12"/>
  <c r="Y409" i="12" s="1"/>
  <c r="V409" i="12"/>
  <c r="Z409" i="12" s="1"/>
  <c r="R290" i="12"/>
  <c r="W60" i="16"/>
  <c r="AA60" i="16" s="1"/>
  <c r="X60" i="16"/>
  <c r="R86" i="16"/>
  <c r="AK203" i="16"/>
  <c r="AM203" i="16" s="1"/>
  <c r="AL203" i="16"/>
  <c r="AN203" i="16" s="1"/>
  <c r="T224" i="16"/>
  <c r="AD224" i="16" s="1"/>
  <c r="S224" i="16"/>
  <c r="AC224" i="16" s="1"/>
  <c r="W81" i="3"/>
  <c r="AA81" i="3" s="1"/>
  <c r="X81" i="3"/>
  <c r="AB81" i="3" s="1"/>
  <c r="AK40" i="12"/>
  <c r="AM40" i="12" s="1"/>
  <c r="AL40" i="12"/>
  <c r="AN40" i="12" s="1"/>
  <c r="AK54" i="3"/>
  <c r="AM54" i="3" s="1"/>
  <c r="AL54" i="3"/>
  <c r="AN54" i="3" s="1"/>
  <c r="AG45" i="12"/>
  <c r="AI45" i="12" s="1"/>
  <c r="AH45" i="12"/>
  <c r="AJ45" i="12" s="1"/>
  <c r="AL15" i="14"/>
  <c r="AN15" i="14" s="1"/>
  <c r="AK15" i="14"/>
  <c r="AM15" i="14" s="1"/>
  <c r="R478" i="12"/>
  <c r="R80" i="3"/>
  <c r="AK33" i="12"/>
  <c r="AM33" i="12" s="1"/>
  <c r="AL33" i="12"/>
  <c r="AN33" i="12" s="1"/>
  <c r="X336" i="12"/>
  <c r="AB336" i="12" s="1"/>
  <c r="W336" i="12"/>
  <c r="AA336" i="12" s="1"/>
  <c r="AL110" i="12"/>
  <c r="AN110" i="12" s="1"/>
  <c r="AK110" i="12"/>
  <c r="AM110" i="12" s="1"/>
  <c r="X51" i="12"/>
  <c r="AB51" i="12" s="1"/>
  <c r="W51" i="12"/>
  <c r="AA51" i="12" s="1"/>
  <c r="X24" i="3"/>
  <c r="AB24" i="3" s="1"/>
  <c r="W24" i="3"/>
  <c r="AA24" i="3" s="1"/>
  <c r="V211" i="12"/>
  <c r="Z211" i="12" s="1"/>
  <c r="U211" i="12"/>
  <c r="Y211" i="12" s="1"/>
  <c r="AG17" i="14"/>
  <c r="AI17" i="14" s="1"/>
  <c r="AH17" i="14"/>
  <c r="AJ17" i="14" s="1"/>
  <c r="AK39" i="14"/>
  <c r="AM39" i="14" s="1"/>
  <c r="AL39" i="14"/>
  <c r="AN39" i="14" s="1"/>
  <c r="U33" i="3"/>
  <c r="Y33" i="3" s="1"/>
  <c r="V33" i="3"/>
  <c r="Z33" i="3" s="1"/>
  <c r="R93" i="15"/>
  <c r="Q93" i="15" s="1"/>
  <c r="AE93" i="15" s="1"/>
  <c r="R107" i="12"/>
  <c r="AG462" i="12"/>
  <c r="AI462" i="12" s="1"/>
  <c r="AH462" i="12"/>
  <c r="AJ462" i="12" s="1"/>
  <c r="R147" i="12"/>
  <c r="U392" i="12"/>
  <c r="Y392" i="12" s="1"/>
  <c r="V392" i="12"/>
  <c r="X58" i="12"/>
  <c r="AB58" i="12" s="1"/>
  <c r="W58" i="12"/>
  <c r="AA58" i="12" s="1"/>
  <c r="AG152" i="12"/>
  <c r="AI152" i="12" s="1"/>
  <c r="AH152" i="12"/>
  <c r="AJ152" i="12" s="1"/>
  <c r="U453" i="12"/>
  <c r="Y453" i="12" s="1"/>
  <c r="V453" i="12"/>
  <c r="Z453" i="12" s="1"/>
  <c r="R236" i="12"/>
  <c r="V71" i="16"/>
  <c r="Z71" i="16" s="1"/>
  <c r="U71" i="16"/>
  <c r="Y71" i="16" s="1"/>
  <c r="W56" i="15"/>
  <c r="AA56" i="15" s="1"/>
  <c r="X56" i="15"/>
  <c r="AB56" i="15" s="1"/>
  <c r="AH43" i="12"/>
  <c r="AJ43" i="12" s="1"/>
  <c r="AG43" i="12"/>
  <c r="AI43" i="12" s="1"/>
  <c r="W225" i="16"/>
  <c r="AA225" i="16" s="1"/>
  <c r="X225" i="16"/>
  <c r="AB225" i="16" s="1"/>
  <c r="AG66" i="15"/>
  <c r="AH66" i="15"/>
  <c r="AJ66" i="15" s="1"/>
  <c r="R17" i="15"/>
  <c r="S36" i="3"/>
  <c r="T36" i="3"/>
  <c r="AD36" i="3" s="1"/>
  <c r="AG473" i="12"/>
  <c r="AH473" i="12"/>
  <c r="AJ473" i="12" s="1"/>
  <c r="AH145" i="12"/>
  <c r="AJ145" i="12" s="1"/>
  <c r="AG145" i="12"/>
  <c r="AI145" i="12" s="1"/>
  <c r="U181" i="12"/>
  <c r="Y181" i="12" s="1"/>
  <c r="V181" i="12"/>
  <c r="Z181" i="12" s="1"/>
  <c r="AL418" i="12"/>
  <c r="AN418" i="12" s="1"/>
  <c r="AK418" i="12"/>
  <c r="AM418" i="12" s="1"/>
  <c r="X96" i="12"/>
  <c r="AB96" i="12" s="1"/>
  <c r="W96" i="12"/>
  <c r="AA96" i="12" s="1"/>
  <c r="U479" i="12"/>
  <c r="Y479" i="12" s="1"/>
  <c r="V479" i="12"/>
  <c r="AK191" i="12"/>
  <c r="AM191" i="12" s="1"/>
  <c r="AL191" i="12"/>
  <c r="AN191" i="12" s="1"/>
  <c r="W100" i="12"/>
  <c r="AA100" i="12" s="1"/>
  <c r="X100" i="12"/>
  <c r="W46" i="12"/>
  <c r="AA46" i="12" s="1"/>
  <c r="X46" i="12"/>
  <c r="AB46" i="12" s="1"/>
  <c r="T21" i="16"/>
  <c r="AD21" i="16" s="1"/>
  <c r="S21" i="16"/>
  <c r="AC21" i="16" s="1"/>
  <c r="AK257" i="12"/>
  <c r="AM257" i="12" s="1"/>
  <c r="AL257" i="12"/>
  <c r="AN257" i="12" s="1"/>
  <c r="U14" i="3"/>
  <c r="Y14" i="3" s="1"/>
  <c r="V14" i="3"/>
  <c r="Z14" i="3" s="1"/>
  <c r="AG150" i="12"/>
  <c r="AH150" i="12"/>
  <c r="AJ150" i="12" s="1"/>
  <c r="U7" i="15"/>
  <c r="Y7" i="15" s="1"/>
  <c r="V7" i="15"/>
  <c r="R46" i="3"/>
  <c r="AH200" i="12"/>
  <c r="AJ200" i="12" s="1"/>
  <c r="AG200" i="12"/>
  <c r="AI200" i="12" s="1"/>
  <c r="R71" i="16"/>
  <c r="AK370" i="12"/>
  <c r="AM370" i="12" s="1"/>
  <c r="AL370" i="12"/>
  <c r="AN370" i="12" s="1"/>
  <c r="R421" i="12"/>
  <c r="X79" i="15"/>
  <c r="W79" i="15"/>
  <c r="AA79" i="15" s="1"/>
  <c r="AK185" i="12"/>
  <c r="AL185" i="12"/>
  <c r="AN185" i="12" s="1"/>
  <c r="R109" i="16"/>
  <c r="W410" i="12"/>
  <c r="AA410" i="12" s="1"/>
  <c r="X410" i="12"/>
  <c r="AK218" i="12"/>
  <c r="AM218" i="12" s="1"/>
  <c r="AL218" i="12"/>
  <c r="AN218" i="12" s="1"/>
  <c r="AK383" i="12"/>
  <c r="AM383" i="12" s="1"/>
  <c r="AL383" i="12"/>
  <c r="AN383" i="12" s="1"/>
  <c r="T172" i="12"/>
  <c r="AD172" i="12" s="1"/>
  <c r="S172" i="12"/>
  <c r="W19" i="15"/>
  <c r="AA19" i="15" s="1"/>
  <c r="X19" i="15"/>
  <c r="AB19" i="15" s="1"/>
  <c r="V97" i="16"/>
  <c r="Z97" i="16" s="1"/>
  <c r="U97" i="16"/>
  <c r="Y97" i="16" s="1"/>
  <c r="AL28" i="12"/>
  <c r="AN28" i="12" s="1"/>
  <c r="AK28" i="12"/>
  <c r="AM28" i="12" s="1"/>
  <c r="R453" i="12"/>
  <c r="T19" i="12"/>
  <c r="AD19" i="12" s="1"/>
  <c r="S19" i="12"/>
  <c r="AC19" i="12" s="1"/>
  <c r="AH96" i="16"/>
  <c r="AJ96" i="16" s="1"/>
  <c r="AG96" i="16"/>
  <c r="AK51" i="16"/>
  <c r="AM51" i="16" s="1"/>
  <c r="AL51" i="16"/>
  <c r="AN51" i="16" s="1"/>
  <c r="T149" i="12"/>
  <c r="AD149" i="12" s="1"/>
  <c r="S149" i="12"/>
  <c r="R100" i="15"/>
  <c r="T90" i="12"/>
  <c r="AD90" i="12" s="1"/>
  <c r="S90" i="12"/>
  <c r="AC90" i="12" s="1"/>
  <c r="AL104" i="15"/>
  <c r="AN104" i="15" s="1"/>
  <c r="AK104" i="15"/>
  <c r="AM104" i="15" s="1"/>
  <c r="W62" i="3"/>
  <c r="AA62" i="3" s="1"/>
  <c r="X62" i="3"/>
  <c r="AB62" i="3" s="1"/>
  <c r="R123" i="12"/>
  <c r="W220" i="16"/>
  <c r="AA220" i="16" s="1"/>
  <c r="X220" i="16"/>
  <c r="U8" i="14"/>
  <c r="Y8" i="14" s="1"/>
  <c r="V8" i="14"/>
  <c r="Z8" i="14" s="1"/>
  <c r="X176" i="12"/>
  <c r="AB176" i="12" s="1"/>
  <c r="W176" i="12"/>
  <c r="AA176" i="12" s="1"/>
  <c r="AG159" i="12"/>
  <c r="AH159" i="12"/>
  <c r="AJ159" i="12" s="1"/>
  <c r="R60" i="15"/>
  <c r="AG385" i="12"/>
  <c r="AI385" i="12" s="1"/>
  <c r="AH385" i="12"/>
  <c r="AJ385" i="12" s="1"/>
  <c r="T80" i="12"/>
  <c r="AD80" i="12" s="1"/>
  <c r="S80" i="12"/>
  <c r="AC80" i="12" s="1"/>
  <c r="R69" i="3"/>
  <c r="R140" i="16"/>
  <c r="W422" i="12"/>
  <c r="AA422" i="12" s="1"/>
  <c r="X422" i="12"/>
  <c r="S357" i="12"/>
  <c r="AC357" i="12" s="1"/>
  <c r="T357" i="12"/>
  <c r="AD357" i="12" s="1"/>
  <c r="V97" i="15"/>
  <c r="Z97" i="15" s="1"/>
  <c r="U97" i="15"/>
  <c r="Y97" i="15" s="1"/>
  <c r="AK283" i="12"/>
  <c r="AM283" i="12" s="1"/>
  <c r="AL283" i="12"/>
  <c r="AN283" i="12" s="1"/>
  <c r="S368" i="12"/>
  <c r="AC368" i="12" s="1"/>
  <c r="T368" i="12"/>
  <c r="AD368" i="12" s="1"/>
  <c r="X138" i="16"/>
  <c r="W138" i="16"/>
  <c r="AA138" i="16" s="1"/>
  <c r="V199" i="16"/>
  <c r="U199" i="16"/>
  <c r="Y199" i="16" s="1"/>
  <c r="AL98" i="3"/>
  <c r="AN98" i="3" s="1"/>
  <c r="AK98" i="3"/>
  <c r="AM98" i="3" s="1"/>
  <c r="S450" i="12"/>
  <c r="AC450" i="12" s="1"/>
  <c r="T450" i="12"/>
  <c r="AD450" i="12" s="1"/>
  <c r="X45" i="14"/>
  <c r="AB45" i="14" s="1"/>
  <c r="W45" i="14"/>
  <c r="AA45" i="14" s="1"/>
  <c r="S42" i="12"/>
  <c r="T42" i="12"/>
  <c r="AD42" i="12" s="1"/>
  <c r="V330" i="12"/>
  <c r="Z330" i="12" s="1"/>
  <c r="U330" i="12"/>
  <c r="Y330" i="12" s="1"/>
  <c r="R467" i="12"/>
  <c r="Q467" i="12" s="1"/>
  <c r="AE467" i="12" s="1"/>
  <c r="AH170" i="16"/>
  <c r="AJ170" i="16" s="1"/>
  <c r="AG170" i="16"/>
  <c r="W99" i="12"/>
  <c r="AA99" i="12" s="1"/>
  <c r="X99" i="12"/>
  <c r="S41" i="16"/>
  <c r="AC41" i="16" s="1"/>
  <c r="T41" i="16"/>
  <c r="AD41" i="16" s="1"/>
  <c r="X9" i="13"/>
  <c r="AB9" i="13" s="1"/>
  <c r="W9" i="13"/>
  <c r="AA9" i="13" s="1"/>
  <c r="U176" i="16"/>
  <c r="Y176" i="16" s="1"/>
  <c r="V176" i="16"/>
  <c r="Z176" i="16" s="1"/>
  <c r="AL322" i="12"/>
  <c r="AN322" i="12" s="1"/>
  <c r="AK322" i="12"/>
  <c r="AM322" i="12" s="1"/>
  <c r="AG79" i="16"/>
  <c r="AI79" i="16" s="1"/>
  <c r="AH79" i="16"/>
  <c r="AJ79" i="16" s="1"/>
  <c r="AK127" i="12"/>
  <c r="AM127" i="12" s="1"/>
  <c r="AL127" i="12"/>
  <c r="AN127" i="12" s="1"/>
  <c r="R479" i="12"/>
  <c r="U34" i="12"/>
  <c r="Y34" i="12" s="1"/>
  <c r="V34" i="12"/>
  <c r="AL89" i="15"/>
  <c r="AN89" i="15" s="1"/>
  <c r="AK89" i="15"/>
  <c r="AM89" i="15" s="1"/>
  <c r="AL133" i="16"/>
  <c r="AN133" i="16" s="1"/>
  <c r="AK133" i="16"/>
  <c r="AM133" i="16" s="1"/>
  <c r="W76" i="16"/>
  <c r="AA76" i="16" s="1"/>
  <c r="X76" i="16"/>
  <c r="AB76" i="16" s="1"/>
  <c r="AL105" i="16"/>
  <c r="AN105" i="16" s="1"/>
  <c r="AK105" i="16"/>
  <c r="AM105" i="16" s="1"/>
  <c r="X349" i="12"/>
  <c r="W349" i="12"/>
  <c r="AA349" i="12" s="1"/>
  <c r="R46" i="15"/>
  <c r="AG67" i="16"/>
  <c r="AH67" i="16"/>
  <c r="AJ67" i="16" s="1"/>
  <c r="AK463" i="12"/>
  <c r="AM463" i="12" s="1"/>
  <c r="AL463" i="12"/>
  <c r="AN463" i="12" s="1"/>
  <c r="X180" i="12"/>
  <c r="W180" i="12"/>
  <c r="AA180" i="12" s="1"/>
  <c r="T304" i="12"/>
  <c r="AD304" i="12" s="1"/>
  <c r="S304" i="12"/>
  <c r="T373" i="12"/>
  <c r="AD373" i="12" s="1"/>
  <c r="S373" i="12"/>
  <c r="AC373" i="12" s="1"/>
  <c r="AL250" i="12"/>
  <c r="AN250" i="12" s="1"/>
  <c r="AK250" i="12"/>
  <c r="AM250" i="12" s="1"/>
  <c r="R338" i="12"/>
  <c r="R9" i="3"/>
  <c r="AK197" i="12"/>
  <c r="AM197" i="12" s="1"/>
  <c r="AL197" i="12"/>
  <c r="AN197" i="12" s="1"/>
  <c r="U445" i="12"/>
  <c r="Y445" i="12" s="1"/>
  <c r="V445" i="12"/>
  <c r="T85" i="16"/>
  <c r="AD85" i="16" s="1"/>
  <c r="S85" i="16"/>
  <c r="R15" i="12"/>
  <c r="Q15" i="12" s="1"/>
  <c r="AE15" i="12" s="1"/>
  <c r="AH36" i="13"/>
  <c r="AJ36" i="13" s="1"/>
  <c r="AG36" i="13"/>
  <c r="AI36" i="13" s="1"/>
  <c r="AG240" i="12"/>
  <c r="AI240" i="12" s="1"/>
  <c r="AH240" i="12"/>
  <c r="AJ240" i="12" s="1"/>
  <c r="AH73" i="15"/>
  <c r="AJ73" i="15" s="1"/>
  <c r="AG73" i="15"/>
  <c r="AI73" i="15" s="1"/>
  <c r="W119" i="16"/>
  <c r="AA119" i="16" s="1"/>
  <c r="X119" i="16"/>
  <c r="AB119" i="16" s="1"/>
  <c r="T57" i="15"/>
  <c r="AD57" i="15" s="1"/>
  <c r="S57" i="15"/>
  <c r="AC57" i="15" s="1"/>
  <c r="R42" i="16"/>
  <c r="R44" i="12"/>
  <c r="AL423" i="12"/>
  <c r="AN423" i="12" s="1"/>
  <c r="AK423" i="12"/>
  <c r="AM423" i="12" s="1"/>
  <c r="X87" i="15"/>
  <c r="AB87" i="15" s="1"/>
  <c r="W87" i="15"/>
  <c r="AA87" i="15" s="1"/>
  <c r="AK15" i="3"/>
  <c r="AM15" i="3" s="1"/>
  <c r="AL15" i="3"/>
  <c r="AN15" i="3" s="1"/>
  <c r="AH151" i="12"/>
  <c r="AJ151" i="12" s="1"/>
  <c r="AG151" i="12"/>
  <c r="R354" i="12"/>
  <c r="AH274" i="12"/>
  <c r="AJ274" i="12" s="1"/>
  <c r="AG274" i="12"/>
  <c r="AG8" i="14"/>
  <c r="AI8" i="14" s="1"/>
  <c r="AH8" i="14"/>
  <c r="AJ8" i="14" s="1"/>
  <c r="R425" i="12"/>
  <c r="R48" i="12"/>
  <c r="W292" i="12"/>
  <c r="AA292" i="12" s="1"/>
  <c r="X292" i="12"/>
  <c r="W11" i="15"/>
  <c r="AA11" i="15" s="1"/>
  <c r="X11" i="15"/>
  <c r="U238" i="12"/>
  <c r="Y238" i="12" s="1"/>
  <c r="V238" i="12"/>
  <c r="U420" i="12"/>
  <c r="Y420" i="12" s="1"/>
  <c r="V420" i="12"/>
  <c r="Z420" i="12" s="1"/>
  <c r="R78" i="15"/>
  <c r="R407" i="12"/>
  <c r="AF407" i="12" s="1"/>
  <c r="V390" i="12"/>
  <c r="Z390" i="12" s="1"/>
  <c r="U390" i="12"/>
  <c r="Y390" i="12" s="1"/>
  <c r="U425" i="12"/>
  <c r="Y425" i="12" s="1"/>
  <c r="V425" i="12"/>
  <c r="T446" i="12"/>
  <c r="AD446" i="12" s="1"/>
  <c r="S446" i="12"/>
  <c r="AC446" i="12" s="1"/>
  <c r="V130" i="16"/>
  <c r="U130" i="16"/>
  <c r="Y130" i="16" s="1"/>
  <c r="AL134" i="16"/>
  <c r="AN134" i="16" s="1"/>
  <c r="AK134" i="16"/>
  <c r="AM134" i="16" s="1"/>
  <c r="AL78" i="12"/>
  <c r="AN78" i="12" s="1"/>
  <c r="AK78" i="12"/>
  <c r="AM78" i="12" s="1"/>
  <c r="T309" i="12"/>
  <c r="AD309" i="12" s="1"/>
  <c r="S309" i="12"/>
  <c r="AC309" i="12" s="1"/>
  <c r="W107" i="15"/>
  <c r="AA107" i="15" s="1"/>
  <c r="X107" i="15"/>
  <c r="AB107" i="15" s="1"/>
  <c r="U87" i="16"/>
  <c r="Y87" i="16" s="1"/>
  <c r="V87" i="16"/>
  <c r="W286" i="12"/>
  <c r="AA286" i="12" s="1"/>
  <c r="X286" i="12"/>
  <c r="AB286" i="12" s="1"/>
  <c r="V374" i="12"/>
  <c r="U374" i="12"/>
  <c r="Y374" i="12" s="1"/>
  <c r="AH32" i="14"/>
  <c r="AJ32" i="14" s="1"/>
  <c r="AG32" i="14"/>
  <c r="T143" i="12"/>
  <c r="AD143" i="12" s="1"/>
  <c r="S143" i="12"/>
  <c r="AC143" i="12" s="1"/>
  <c r="AK23" i="12"/>
  <c r="AM23" i="12" s="1"/>
  <c r="AL23" i="12"/>
  <c r="AN23" i="12" s="1"/>
  <c r="S297" i="12"/>
  <c r="AC297" i="12" s="1"/>
  <c r="T297" i="12"/>
  <c r="AD297" i="12" s="1"/>
  <c r="V34" i="16"/>
  <c r="Z34" i="16" s="1"/>
  <c r="U34" i="16"/>
  <c r="Y34" i="16" s="1"/>
  <c r="AL111" i="12"/>
  <c r="AN111" i="12" s="1"/>
  <c r="AK111" i="12"/>
  <c r="AM111" i="12" s="1"/>
  <c r="T64" i="12"/>
  <c r="AD64" i="12" s="1"/>
  <c r="S64" i="12"/>
  <c r="AC64" i="12" s="1"/>
  <c r="AH28" i="16"/>
  <c r="AJ28" i="16" s="1"/>
  <c r="AG28" i="16"/>
  <c r="AI28" i="16" s="1"/>
  <c r="AL123" i="16"/>
  <c r="AN123" i="16" s="1"/>
  <c r="AK123" i="16"/>
  <c r="AM123" i="16" s="1"/>
  <c r="S253" i="12"/>
  <c r="AC253" i="12" s="1"/>
  <c r="T253" i="12"/>
  <c r="AD253" i="12" s="1"/>
  <c r="R102" i="12"/>
  <c r="S207" i="12"/>
  <c r="T207" i="12"/>
  <c r="AD207" i="12" s="1"/>
  <c r="R441" i="12"/>
  <c r="AH226" i="16"/>
  <c r="AJ226" i="16" s="1"/>
  <c r="AG226" i="16"/>
  <c r="AI226" i="16" s="1"/>
  <c r="T98" i="15"/>
  <c r="AD98" i="15" s="1"/>
  <c r="S98" i="15"/>
  <c r="AH221" i="16"/>
  <c r="AJ221" i="16" s="1"/>
  <c r="AG221" i="16"/>
  <c r="AI221" i="16" s="1"/>
  <c r="AG116" i="12"/>
  <c r="AI116" i="12" s="1"/>
  <c r="AH116" i="12"/>
  <c r="AJ116" i="12" s="1"/>
  <c r="T155" i="12"/>
  <c r="AD155" i="12" s="1"/>
  <c r="S155" i="12"/>
  <c r="AC155" i="12" s="1"/>
  <c r="AH109" i="16"/>
  <c r="AJ109" i="16" s="1"/>
  <c r="AG109" i="16"/>
  <c r="AI109" i="16" s="1"/>
  <c r="AH238" i="12"/>
  <c r="AJ238" i="12" s="1"/>
  <c r="AG238" i="12"/>
  <c r="V284" i="12"/>
  <c r="Z284" i="12" s="1"/>
  <c r="U284" i="12"/>
  <c r="Y284" i="12" s="1"/>
  <c r="R74" i="16"/>
  <c r="W226" i="12"/>
  <c r="AA226" i="12" s="1"/>
  <c r="X226" i="12"/>
  <c r="AL72" i="16"/>
  <c r="AN72" i="16" s="1"/>
  <c r="AK72" i="16"/>
  <c r="AM72" i="16" s="1"/>
  <c r="W209" i="12"/>
  <c r="AA209" i="12" s="1"/>
  <c r="X209" i="12"/>
  <c r="AB209" i="12" s="1"/>
  <c r="AK363" i="12"/>
  <c r="AM363" i="12" s="1"/>
  <c r="AL363" i="12"/>
  <c r="AN363" i="12" s="1"/>
  <c r="AL249" i="12"/>
  <c r="AN249" i="12" s="1"/>
  <c r="AK249" i="12"/>
  <c r="AM249" i="12" s="1"/>
  <c r="T216" i="12"/>
  <c r="AD216" i="12" s="1"/>
  <c r="S216" i="12"/>
  <c r="AC216" i="12" s="1"/>
  <c r="R364" i="12"/>
  <c r="W8" i="14"/>
  <c r="AA8" i="14" s="1"/>
  <c r="X8" i="14"/>
  <c r="AB8" i="14" s="1"/>
  <c r="V18" i="14"/>
  <c r="Z18" i="14" s="1"/>
  <c r="U18" i="14"/>
  <c r="Y18" i="14" s="1"/>
  <c r="AG494" i="12"/>
  <c r="AI494" i="12" s="1"/>
  <c r="AH494" i="12"/>
  <c r="AJ494" i="12" s="1"/>
  <c r="R128" i="16"/>
  <c r="R171" i="16"/>
  <c r="U93" i="15"/>
  <c r="Y93" i="15" s="1"/>
  <c r="V93" i="15"/>
  <c r="Z93" i="15" s="1"/>
  <c r="AH24" i="16"/>
  <c r="AJ24" i="16" s="1"/>
  <c r="AG24" i="16"/>
  <c r="V19" i="14"/>
  <c r="Z19" i="14" s="1"/>
  <c r="U19" i="14"/>
  <c r="Y19" i="14" s="1"/>
  <c r="X443" i="12"/>
  <c r="AB443" i="12" s="1"/>
  <c r="W443" i="12"/>
  <c r="AA443" i="12" s="1"/>
  <c r="R35" i="12"/>
  <c r="W74" i="16"/>
  <c r="AA74" i="16" s="1"/>
  <c r="X74" i="16"/>
  <c r="S103" i="12"/>
  <c r="AC103" i="12" s="1"/>
  <c r="T103" i="12"/>
  <c r="AD103" i="12" s="1"/>
  <c r="W99" i="3"/>
  <c r="AA99" i="3" s="1"/>
  <c r="X99" i="3"/>
  <c r="AB99" i="3" s="1"/>
  <c r="T272" i="12"/>
  <c r="AD272" i="12" s="1"/>
  <c r="S272" i="12"/>
  <c r="AC272" i="12" s="1"/>
  <c r="U104" i="3"/>
  <c r="Y104" i="3" s="1"/>
  <c r="V104" i="3"/>
  <c r="Z104" i="3" s="1"/>
  <c r="U19" i="15"/>
  <c r="Y19" i="15" s="1"/>
  <c r="V19" i="15"/>
  <c r="AL162" i="12"/>
  <c r="AN162" i="12" s="1"/>
  <c r="AK162" i="12"/>
  <c r="AM162" i="12" s="1"/>
  <c r="AL308" i="12"/>
  <c r="AN308" i="12" s="1"/>
  <c r="AK308" i="12"/>
  <c r="AM308" i="12" s="1"/>
  <c r="AH191" i="12"/>
  <c r="AJ191" i="12" s="1"/>
  <c r="AG191" i="12"/>
  <c r="AI191" i="12" s="1"/>
  <c r="R24" i="16"/>
  <c r="R26" i="14"/>
  <c r="X307" i="12"/>
  <c r="AB307" i="12" s="1"/>
  <c r="W307" i="12"/>
  <c r="AA307" i="12" s="1"/>
  <c r="T55" i="12"/>
  <c r="AD55" i="12" s="1"/>
  <c r="S55" i="12"/>
  <c r="AC55" i="12" s="1"/>
  <c r="AK36" i="13"/>
  <c r="AM36" i="13" s="1"/>
  <c r="AL36" i="13"/>
  <c r="AN36" i="13" s="1"/>
  <c r="AL202" i="16"/>
  <c r="AN202" i="16" s="1"/>
  <c r="AK202" i="16"/>
  <c r="AM202" i="16" s="1"/>
  <c r="T11" i="13"/>
  <c r="AD11" i="13" s="1"/>
  <c r="S11" i="13"/>
  <c r="AL57" i="15"/>
  <c r="AN57" i="15" s="1"/>
  <c r="AK57" i="15"/>
  <c r="AM57" i="15" s="1"/>
  <c r="R30" i="15"/>
  <c r="AF30" i="15" s="1"/>
  <c r="V367" i="12"/>
  <c r="U367" i="12"/>
  <c r="Y367" i="12" s="1"/>
  <c r="AK67" i="3"/>
  <c r="AM67" i="3" s="1"/>
  <c r="AL67" i="3"/>
  <c r="AN67" i="3" s="1"/>
  <c r="AH12" i="12"/>
  <c r="AJ12" i="12" s="1"/>
  <c r="AG12" i="12"/>
  <c r="AI12" i="12" s="1"/>
  <c r="R189" i="12"/>
  <c r="Q189" i="12" s="1"/>
  <c r="S30" i="14"/>
  <c r="AC30" i="14" s="1"/>
  <c r="T30" i="14"/>
  <c r="AD30" i="14" s="1"/>
  <c r="W503" i="12"/>
  <c r="AA503" i="12" s="1"/>
  <c r="X503" i="12"/>
  <c r="X155" i="12"/>
  <c r="AB155" i="12" s="1"/>
  <c r="W155" i="12"/>
  <c r="AA155" i="12" s="1"/>
  <c r="AH324" i="12"/>
  <c r="AJ324" i="12" s="1"/>
  <c r="AG324" i="12"/>
  <c r="AI324" i="12" s="1"/>
  <c r="T42" i="14"/>
  <c r="AD42" i="14" s="1"/>
  <c r="S42" i="14"/>
  <c r="AC42" i="14" s="1"/>
  <c r="AG141" i="16"/>
  <c r="AI141" i="16" s="1"/>
  <c r="AH141" i="16"/>
  <c r="AJ141" i="16" s="1"/>
  <c r="S104" i="3"/>
  <c r="T104" i="3"/>
  <c r="AD104" i="3" s="1"/>
  <c r="G145" i="8"/>
  <c r="R106" i="3"/>
  <c r="R104" i="16"/>
  <c r="AK454" i="12"/>
  <c r="AM454" i="12" s="1"/>
  <c r="AL454" i="12"/>
  <c r="AN454" i="12" s="1"/>
  <c r="AH426" i="12"/>
  <c r="AJ426" i="12" s="1"/>
  <c r="AG426" i="12"/>
  <c r="AI426" i="12" s="1"/>
  <c r="T434" i="12"/>
  <c r="AD434" i="12" s="1"/>
  <c r="S434" i="12"/>
  <c r="AC434" i="12" s="1"/>
  <c r="R451" i="12"/>
  <c r="Q451" i="12" s="1"/>
  <c r="AE451" i="12" s="1"/>
  <c r="X125" i="12"/>
  <c r="W125" i="12"/>
  <c r="AA125" i="12" s="1"/>
  <c r="W60" i="3"/>
  <c r="AA60" i="3" s="1"/>
  <c r="X60" i="3"/>
  <c r="AB60" i="3" s="1"/>
  <c r="V8" i="15"/>
  <c r="Z8" i="15" s="1"/>
  <c r="U8" i="15"/>
  <c r="Y8" i="15" s="1"/>
  <c r="T487" i="12"/>
  <c r="AD487" i="12" s="1"/>
  <c r="S487" i="12"/>
  <c r="AC487" i="12" s="1"/>
  <c r="V357" i="12"/>
  <c r="U357" i="12"/>
  <c r="Y357" i="12" s="1"/>
  <c r="AK19" i="3"/>
  <c r="AM19" i="3" s="1"/>
  <c r="AL19" i="3"/>
  <c r="AN19" i="3" s="1"/>
  <c r="G123" i="8"/>
  <c r="S82" i="3"/>
  <c r="T82" i="3"/>
  <c r="AD82" i="3" s="1"/>
  <c r="U411" i="12"/>
  <c r="Y411" i="12" s="1"/>
  <c r="V411" i="12"/>
  <c r="AL84" i="16"/>
  <c r="AN84" i="16" s="1"/>
  <c r="AK84" i="16"/>
  <c r="AM84" i="16" s="1"/>
  <c r="AH103" i="12"/>
  <c r="AJ103" i="12" s="1"/>
  <c r="AG103" i="12"/>
  <c r="AI103" i="12" s="1"/>
  <c r="X98" i="15"/>
  <c r="AB98" i="15" s="1"/>
  <c r="W98" i="15"/>
  <c r="AA98" i="15" s="1"/>
  <c r="X312" i="12"/>
  <c r="AB312" i="12" s="1"/>
  <c r="W312" i="12"/>
  <c r="AA312" i="12" s="1"/>
  <c r="AK28" i="3"/>
  <c r="AM28" i="3" s="1"/>
  <c r="AL28" i="3"/>
  <c r="AN28" i="3" s="1"/>
  <c r="T15" i="12"/>
  <c r="AD15" i="12" s="1"/>
  <c r="S15" i="12"/>
  <c r="AC15" i="12" s="1"/>
  <c r="R12" i="3"/>
  <c r="V71" i="3"/>
  <c r="Z71" i="3" s="1"/>
  <c r="U71" i="3"/>
  <c r="AH66" i="16"/>
  <c r="AJ66" i="16" s="1"/>
  <c r="AG66" i="16"/>
  <c r="AI66" i="16" s="1"/>
  <c r="X130" i="12"/>
  <c r="W130" i="12"/>
  <c r="AA130" i="12" s="1"/>
  <c r="T208" i="12"/>
  <c r="AD208" i="12" s="1"/>
  <c r="S208" i="12"/>
  <c r="AH23" i="12"/>
  <c r="AJ23" i="12" s="1"/>
  <c r="AG23" i="12"/>
  <c r="AI23" i="12" s="1"/>
  <c r="V151" i="16"/>
  <c r="Z151" i="16" s="1"/>
  <c r="U151" i="16"/>
  <c r="Y151" i="16" s="1"/>
  <c r="AG334" i="12"/>
  <c r="AI334" i="12" s="1"/>
  <c r="AH334" i="12"/>
  <c r="AJ334" i="12" s="1"/>
  <c r="AL415" i="12"/>
  <c r="AN415" i="12" s="1"/>
  <c r="AK415" i="12"/>
  <c r="AM415" i="12" s="1"/>
  <c r="R447" i="12"/>
  <c r="V478" i="12"/>
  <c r="Z478" i="12" s="1"/>
  <c r="U478" i="12"/>
  <c r="Y478" i="12" s="1"/>
  <c r="AG44" i="15"/>
  <c r="AH44" i="15"/>
  <c r="AJ44" i="15" s="1"/>
  <c r="R126" i="16"/>
  <c r="R305" i="12"/>
  <c r="AG8" i="12"/>
  <c r="AI8" i="12" s="1"/>
  <c r="AH8" i="12"/>
  <c r="AJ8" i="12" s="1"/>
  <c r="S156" i="12"/>
  <c r="T156" i="12"/>
  <c r="AD156" i="12" s="1"/>
  <c r="AG7" i="12"/>
  <c r="AI7" i="12" s="1"/>
  <c r="AH7" i="12"/>
  <c r="AJ7" i="12" s="1"/>
  <c r="X504" i="12"/>
  <c r="AB504" i="12" s="1"/>
  <c r="W504" i="12"/>
  <c r="AA504" i="12" s="1"/>
  <c r="U75" i="15"/>
  <c r="Y75" i="15" s="1"/>
  <c r="V75" i="15"/>
  <c r="AH121" i="12"/>
  <c r="AJ121" i="12" s="1"/>
  <c r="AG121" i="12"/>
  <c r="AI121" i="12" s="1"/>
  <c r="AL150" i="16"/>
  <c r="AN150" i="16" s="1"/>
  <c r="AK150" i="16"/>
  <c r="AM150" i="16" s="1"/>
  <c r="V16" i="14"/>
  <c r="U16" i="14"/>
  <c r="Y16" i="14" s="1"/>
  <c r="R255" i="12"/>
  <c r="V299" i="12"/>
  <c r="Z299" i="12" s="1"/>
  <c r="U299" i="12"/>
  <c r="Y299" i="12" s="1"/>
  <c r="U53" i="15"/>
  <c r="Y53" i="15" s="1"/>
  <c r="V53" i="15"/>
  <c r="Z53" i="15" s="1"/>
  <c r="X17" i="3"/>
  <c r="AB17" i="3" s="1"/>
  <c r="W17" i="3"/>
  <c r="AA17" i="3" s="1"/>
  <c r="AH139" i="16"/>
  <c r="AJ139" i="16" s="1"/>
  <c r="AG139" i="16"/>
  <c r="AI139" i="16" s="1"/>
  <c r="R466" i="12"/>
  <c r="V135" i="16"/>
  <c r="Z135" i="16" s="1"/>
  <c r="U135" i="16"/>
  <c r="Y135" i="16" s="1"/>
  <c r="R350" i="12"/>
  <c r="AG69" i="16"/>
  <c r="AI69" i="16" s="1"/>
  <c r="AH69" i="16"/>
  <c r="AJ69" i="16" s="1"/>
  <c r="AL88" i="3"/>
  <c r="AN88" i="3" s="1"/>
  <c r="AK88" i="3"/>
  <c r="AM88" i="3" s="1"/>
  <c r="AK314" i="12"/>
  <c r="AM314" i="12" s="1"/>
  <c r="AL314" i="12"/>
  <c r="AN314" i="12" s="1"/>
  <c r="U418" i="12"/>
  <c r="Y418" i="12" s="1"/>
  <c r="V418" i="12"/>
  <c r="Z418" i="12" s="1"/>
  <c r="R273" i="12"/>
  <c r="W49" i="16"/>
  <c r="AA49" i="16" s="1"/>
  <c r="X49" i="16"/>
  <c r="AB49" i="16" s="1"/>
  <c r="S178" i="12"/>
  <c r="AC178" i="12" s="1"/>
  <c r="T178" i="12"/>
  <c r="AD178" i="12" s="1"/>
  <c r="AG227" i="16"/>
  <c r="AI227" i="16" s="1"/>
  <c r="AH227" i="16"/>
  <c r="AJ227" i="16" s="1"/>
  <c r="T197" i="16"/>
  <c r="AD197" i="16" s="1"/>
  <c r="S197" i="16"/>
  <c r="AC197" i="16" s="1"/>
  <c r="AL21" i="16"/>
  <c r="AN118" i="16" s="1"/>
  <c r="AK21" i="16"/>
  <c r="AM21" i="16" s="1"/>
  <c r="AH12" i="14"/>
  <c r="AJ12" i="14" s="1"/>
  <c r="AG12" i="14"/>
  <c r="AH155" i="12"/>
  <c r="AJ155" i="12" s="1"/>
  <c r="AG155" i="12"/>
  <c r="AI155" i="12" s="1"/>
  <c r="AG83" i="16"/>
  <c r="AI83" i="16" s="1"/>
  <c r="AH83" i="16"/>
  <c r="AJ83" i="16" s="1"/>
  <c r="V47" i="15"/>
  <c r="Z47" i="15" s="1"/>
  <c r="U47" i="15"/>
  <c r="Y47" i="15" s="1"/>
  <c r="W57" i="3"/>
  <c r="AA57" i="3" s="1"/>
  <c r="X57" i="3"/>
  <c r="AB57" i="3" s="1"/>
  <c r="AL420" i="12"/>
  <c r="AN420" i="12" s="1"/>
  <c r="AK420" i="12"/>
  <c r="AM420" i="12" s="1"/>
  <c r="AK34" i="13"/>
  <c r="AM34" i="13" s="1"/>
  <c r="AL34" i="13"/>
  <c r="AN34" i="13" s="1"/>
  <c r="V47" i="12"/>
  <c r="Z47" i="12" s="1"/>
  <c r="U47" i="12"/>
  <c r="Y47" i="12" s="1"/>
  <c r="S46" i="16"/>
  <c r="AC46" i="16" s="1"/>
  <c r="T46" i="16"/>
  <c r="AD46" i="16" s="1"/>
  <c r="T455" i="12"/>
  <c r="AD455" i="12" s="1"/>
  <c r="S455" i="12"/>
  <c r="AC455" i="12" s="1"/>
  <c r="U384" i="12"/>
  <c r="Y384" i="12" s="1"/>
  <c r="V384" i="12"/>
  <c r="AH42" i="12"/>
  <c r="AJ42" i="12" s="1"/>
  <c r="AG42" i="12"/>
  <c r="AI42" i="12" s="1"/>
  <c r="U46" i="3"/>
  <c r="Y46" i="3" s="1"/>
  <c r="V46" i="3"/>
  <c r="Z46" i="3" s="1"/>
  <c r="V51" i="15"/>
  <c r="U51" i="15"/>
  <c r="Y51" i="15" s="1"/>
  <c r="AL119" i="12"/>
  <c r="AN119" i="12" s="1"/>
  <c r="AK119" i="12"/>
  <c r="AM119" i="12" s="1"/>
  <c r="S186" i="12"/>
  <c r="AC186" i="12" s="1"/>
  <c r="T186" i="12"/>
  <c r="AD186" i="12" s="1"/>
  <c r="R44" i="16"/>
  <c r="Q44" i="16" s="1"/>
  <c r="AE44" i="16" s="1"/>
  <c r="AL76" i="16"/>
  <c r="AN76" i="16" s="1"/>
  <c r="AK76" i="16"/>
  <c r="AM76" i="16" s="1"/>
  <c r="X25" i="3"/>
  <c r="AB25" i="3" s="1"/>
  <c r="W25" i="3"/>
  <c r="AA25" i="3" s="1"/>
  <c r="V48" i="12"/>
  <c r="U48" i="12"/>
  <c r="Y48" i="12" s="1"/>
  <c r="X204" i="16"/>
  <c r="AB204" i="16" s="1"/>
  <c r="W204" i="16"/>
  <c r="AA204" i="16" s="1"/>
  <c r="S419" i="12"/>
  <c r="AC419" i="12" s="1"/>
  <c r="T419" i="12"/>
  <c r="AD419" i="12" s="1"/>
  <c r="AH432" i="12"/>
  <c r="AJ432" i="12" s="1"/>
  <c r="AG432" i="12"/>
  <c r="R444" i="12"/>
  <c r="S67" i="12"/>
  <c r="AC67" i="12" s="1"/>
  <c r="T67" i="12"/>
  <c r="AD67" i="12" s="1"/>
  <c r="T127" i="16"/>
  <c r="AD127" i="16" s="1"/>
  <c r="S127" i="16"/>
  <c r="T260" i="12"/>
  <c r="AD260" i="12" s="1"/>
  <c r="S260" i="12"/>
  <c r="AC260" i="12" s="1"/>
  <c r="W361" i="12"/>
  <c r="AA361" i="12" s="1"/>
  <c r="X361" i="12"/>
  <c r="AB361" i="12" s="1"/>
  <c r="X99" i="15"/>
  <c r="AB99" i="15" s="1"/>
  <c r="W99" i="15"/>
  <c r="AA99" i="15" s="1"/>
  <c r="S164" i="12"/>
  <c r="AC164" i="12" s="1"/>
  <c r="T164" i="12"/>
  <c r="AD164" i="12" s="1"/>
  <c r="X335" i="12"/>
  <c r="W335" i="12"/>
  <c r="AA335" i="12" s="1"/>
  <c r="AL71" i="12"/>
  <c r="AN71" i="12" s="1"/>
  <c r="AK71" i="12"/>
  <c r="AM71" i="12" s="1"/>
  <c r="U29" i="16"/>
  <c r="Y29" i="16" s="1"/>
  <c r="V29" i="16"/>
  <c r="Z29" i="16" s="1"/>
  <c r="R163" i="12"/>
  <c r="AG123" i="12"/>
  <c r="AI123" i="12" s="1"/>
  <c r="AH123" i="12"/>
  <c r="AJ123" i="12" s="1"/>
  <c r="R28" i="13"/>
  <c r="AL62" i="3"/>
  <c r="AN62" i="3" s="1"/>
  <c r="AK62" i="3"/>
  <c r="AM62" i="3" s="1"/>
  <c r="T184" i="16"/>
  <c r="AD184" i="16" s="1"/>
  <c r="S184" i="16"/>
  <c r="W73" i="16"/>
  <c r="AA73" i="16" s="1"/>
  <c r="X73" i="16"/>
  <c r="AG428" i="12"/>
  <c r="AI428" i="12" s="1"/>
  <c r="AH428" i="12"/>
  <c r="AJ428" i="12" s="1"/>
  <c r="T57" i="16"/>
  <c r="AD57" i="16" s="1"/>
  <c r="S57" i="16"/>
  <c r="AC57" i="16" s="1"/>
  <c r="R132" i="16"/>
  <c r="X108" i="16"/>
  <c r="W108" i="16"/>
  <c r="AA108" i="16" s="1"/>
  <c r="U109" i="12"/>
  <c r="Y109" i="12" s="1"/>
  <c r="V109" i="12"/>
  <c r="Z109" i="12" s="1"/>
  <c r="AG58" i="15"/>
  <c r="AH58" i="15"/>
  <c r="AJ58" i="15" s="1"/>
  <c r="AH221" i="12"/>
  <c r="AJ221" i="12" s="1"/>
  <c r="AG221" i="12"/>
  <c r="AI221" i="12" s="1"/>
  <c r="AH486" i="12"/>
  <c r="AJ486" i="12" s="1"/>
  <c r="AG486" i="12"/>
  <c r="AI486" i="12" s="1"/>
  <c r="U11" i="3"/>
  <c r="Y11" i="3" s="1"/>
  <c r="V11" i="3"/>
  <c r="Z11" i="3" s="1"/>
  <c r="R100" i="3"/>
  <c r="V236" i="12"/>
  <c r="U236" i="12"/>
  <c r="Y236" i="12" s="1"/>
  <c r="V72" i="16"/>
  <c r="Z72" i="16" s="1"/>
  <c r="U72" i="16"/>
  <c r="Y72" i="16" s="1"/>
  <c r="T19" i="3"/>
  <c r="AD19" i="3" s="1"/>
  <c r="S19" i="3"/>
  <c r="AC19" i="3" s="1"/>
  <c r="U14" i="12"/>
  <c r="Y14" i="12" s="1"/>
  <c r="V14" i="12"/>
  <c r="Z14" i="12" s="1"/>
  <c r="U64" i="12"/>
  <c r="Y64" i="12" s="1"/>
  <c r="V64" i="12"/>
  <c r="R274" i="12"/>
  <c r="X38" i="14"/>
  <c r="W38" i="14"/>
  <c r="AA38" i="14" s="1"/>
  <c r="AL26" i="12"/>
  <c r="AN26" i="12" s="1"/>
  <c r="AK26" i="12"/>
  <c r="AM26" i="12" s="1"/>
  <c r="AL193" i="16"/>
  <c r="AN193" i="16" s="1"/>
  <c r="AK193" i="16"/>
  <c r="AM193" i="16" s="1"/>
  <c r="T408" i="12"/>
  <c r="AD408" i="12" s="1"/>
  <c r="S408" i="12"/>
  <c r="AC408" i="12" s="1"/>
  <c r="AG32" i="12"/>
  <c r="AI32" i="12" s="1"/>
  <c r="AH32" i="12"/>
  <c r="AJ32" i="12" s="1"/>
  <c r="U20" i="15"/>
  <c r="Y20" i="15" s="1"/>
  <c r="V20" i="15"/>
  <c r="AK102" i="3"/>
  <c r="AM102" i="3" s="1"/>
  <c r="AL102" i="3"/>
  <c r="AN102" i="3" s="1"/>
  <c r="AH208" i="12"/>
  <c r="AJ208" i="12" s="1"/>
  <c r="AG208" i="12"/>
  <c r="AI208" i="12" s="1"/>
  <c r="W144" i="16"/>
  <c r="AA144" i="16" s="1"/>
  <c r="X144" i="16"/>
  <c r="R7" i="3"/>
  <c r="AF49" i="3" s="1"/>
  <c r="S454" i="12"/>
  <c r="AC454" i="12" s="1"/>
  <c r="T454" i="12"/>
  <c r="AD454" i="12" s="1"/>
  <c r="G121" i="8"/>
  <c r="T80" i="3"/>
  <c r="AD80" i="3" s="1"/>
  <c r="S80" i="3"/>
  <c r="AC80" i="3" s="1"/>
  <c r="V507" i="12"/>
  <c r="Z507" i="12" s="1"/>
  <c r="U507" i="12"/>
  <c r="Y507" i="12" s="1"/>
  <c r="X189" i="12"/>
  <c r="AB189" i="12" s="1"/>
  <c r="W189" i="12"/>
  <c r="AA189" i="12" s="1"/>
  <c r="AK35" i="14"/>
  <c r="AM35" i="14" s="1"/>
  <c r="AL35" i="14"/>
  <c r="AN35" i="14" s="1"/>
  <c r="V204" i="16"/>
  <c r="Z204" i="16" s="1"/>
  <c r="U204" i="16"/>
  <c r="Y204" i="16" s="1"/>
  <c r="U226" i="16"/>
  <c r="Y226" i="16" s="1"/>
  <c r="V226" i="16"/>
  <c r="V74" i="3"/>
  <c r="Z74" i="3" s="1"/>
  <c r="U74" i="3"/>
  <c r="Y74" i="3" s="1"/>
  <c r="X63" i="12"/>
  <c r="AB63" i="12" s="1"/>
  <c r="W63" i="12"/>
  <c r="AA63" i="12" s="1"/>
  <c r="S279" i="12"/>
  <c r="AC279" i="12" s="1"/>
  <c r="T279" i="12"/>
  <c r="AD279" i="12" s="1"/>
  <c r="S36" i="13"/>
  <c r="T36" i="13"/>
  <c r="AD36" i="13" s="1"/>
  <c r="V7" i="12"/>
  <c r="Z7" i="12" s="1"/>
  <c r="U7" i="12"/>
  <c r="Y7" i="12" s="1"/>
  <c r="W198" i="16"/>
  <c r="AA198" i="16" s="1"/>
  <c r="X198" i="16"/>
  <c r="W350" i="12"/>
  <c r="AA350" i="12" s="1"/>
  <c r="X350" i="12"/>
  <c r="S460" i="12"/>
  <c r="AC460" i="12" s="1"/>
  <c r="T460" i="12"/>
  <c r="AD460" i="12" s="1"/>
  <c r="R50" i="15"/>
  <c r="V103" i="15"/>
  <c r="Z103" i="15" s="1"/>
  <c r="U103" i="15"/>
  <c r="Y103" i="15" s="1"/>
  <c r="AG132" i="16"/>
  <c r="AI132" i="16" s="1"/>
  <c r="AH132" i="16"/>
  <c r="AJ132" i="16" s="1"/>
  <c r="U48" i="15"/>
  <c r="Y48" i="15" s="1"/>
  <c r="V48" i="15"/>
  <c r="Z48" i="15" s="1"/>
  <c r="AH383" i="12"/>
  <c r="AJ383" i="12" s="1"/>
  <c r="AG383" i="12"/>
  <c r="AI383" i="12" s="1"/>
  <c r="T38" i="3"/>
  <c r="AD38" i="3" s="1"/>
  <c r="S38" i="3"/>
  <c r="AC38" i="3" s="1"/>
  <c r="R22" i="16"/>
  <c r="T168" i="16"/>
  <c r="AD168" i="16" s="1"/>
  <c r="S168" i="16"/>
  <c r="AH155" i="16"/>
  <c r="AJ155" i="16" s="1"/>
  <c r="AG155" i="16"/>
  <c r="AI155" i="16" s="1"/>
  <c r="V293" i="12"/>
  <c r="Z293" i="12" s="1"/>
  <c r="U293" i="12"/>
  <c r="Y293" i="12" s="1"/>
  <c r="AH166" i="12"/>
  <c r="AJ166" i="12" s="1"/>
  <c r="AG166" i="12"/>
  <c r="AI166" i="12" s="1"/>
  <c r="AK433" i="12"/>
  <c r="AM433" i="12" s="1"/>
  <c r="AL433" i="12"/>
  <c r="AN433" i="12" s="1"/>
  <c r="AK435" i="12"/>
  <c r="AM435" i="12" s="1"/>
  <c r="AL435" i="12"/>
  <c r="AN435" i="12" s="1"/>
  <c r="V403" i="12"/>
  <c r="Z403" i="12" s="1"/>
  <c r="U403" i="12"/>
  <c r="Y403" i="12" s="1"/>
  <c r="AK7" i="3"/>
  <c r="AM7" i="3" s="1"/>
  <c r="AL7" i="3"/>
  <c r="AN7" i="3" s="1"/>
  <c r="AK473" i="12"/>
  <c r="AM473" i="12" s="1"/>
  <c r="AL473" i="12"/>
  <c r="AN473" i="12" s="1"/>
  <c r="T168" i="12"/>
  <c r="AD168" i="12" s="1"/>
  <c r="S168" i="12"/>
  <c r="AC168" i="12" s="1"/>
  <c r="X85" i="15"/>
  <c r="AB85" i="15" s="1"/>
  <c r="W85" i="15"/>
  <c r="AA85" i="15" s="1"/>
  <c r="V248" i="12"/>
  <c r="U248" i="12"/>
  <c r="Y248" i="12" s="1"/>
  <c r="W177" i="16"/>
  <c r="AA177" i="16" s="1"/>
  <c r="X177" i="16"/>
  <c r="V20" i="13"/>
  <c r="Z20" i="13" s="1"/>
  <c r="U20" i="13"/>
  <c r="Y20" i="13" s="1"/>
  <c r="X164" i="16"/>
  <c r="W164" i="16"/>
  <c r="AA164" i="16" s="1"/>
  <c r="U206" i="12"/>
  <c r="Y206" i="12" s="1"/>
  <c r="V206" i="12"/>
  <c r="R252" i="12"/>
  <c r="Q252" i="12" s="1"/>
  <c r="AE252" i="12" s="1"/>
  <c r="AG16" i="12"/>
  <c r="AI16" i="12" s="1"/>
  <c r="AH16" i="12"/>
  <c r="AJ16" i="12" s="1"/>
  <c r="T104" i="12"/>
  <c r="AD104" i="12" s="1"/>
  <c r="S104" i="12"/>
  <c r="AC104" i="12" s="1"/>
  <c r="W91" i="3"/>
  <c r="AA91" i="3" s="1"/>
  <c r="X91" i="3"/>
  <c r="AB91" i="3" s="1"/>
  <c r="X191" i="16"/>
  <c r="AB191" i="16" s="1"/>
  <c r="W191" i="16"/>
  <c r="AA191" i="16" s="1"/>
  <c r="AL48" i="15"/>
  <c r="AN48" i="15" s="1"/>
  <c r="AK48" i="15"/>
  <c r="AM48" i="15" s="1"/>
  <c r="X63" i="3"/>
  <c r="AB63" i="3" s="1"/>
  <c r="W63" i="3"/>
  <c r="AA63" i="3" s="1"/>
  <c r="U91" i="3"/>
  <c r="Y91" i="3" s="1"/>
  <c r="V91" i="3"/>
  <c r="Z91" i="3" s="1"/>
  <c r="X254" i="12"/>
  <c r="AB254" i="12" s="1"/>
  <c r="W254" i="12"/>
  <c r="AA254" i="12" s="1"/>
  <c r="T106" i="3"/>
  <c r="AD106" i="3" s="1"/>
  <c r="G147" i="8"/>
  <c r="S106" i="3"/>
  <c r="AH89" i="16"/>
  <c r="AJ89" i="16" s="1"/>
  <c r="AG89" i="16"/>
  <c r="AI89" i="16" s="1"/>
  <c r="T64" i="16"/>
  <c r="AD64" i="16" s="1"/>
  <c r="S64" i="16"/>
  <c r="AC64" i="16" s="1"/>
  <c r="U20" i="12"/>
  <c r="Y20" i="12" s="1"/>
  <c r="V20" i="12"/>
  <c r="Z20" i="12" s="1"/>
  <c r="AK27" i="16"/>
  <c r="AM27" i="16" s="1"/>
  <c r="AL27" i="16"/>
  <c r="AN27" i="16" s="1"/>
  <c r="V449" i="12"/>
  <c r="Z449" i="12" s="1"/>
  <c r="U449" i="12"/>
  <c r="Y449" i="12" s="1"/>
  <c r="AG118" i="16"/>
  <c r="AH118" i="16"/>
  <c r="AJ118" i="16" s="1"/>
  <c r="R271" i="12"/>
  <c r="Q271" i="12" s="1"/>
  <c r="AE271" i="12" s="1"/>
  <c r="AK246" i="12"/>
  <c r="AM246" i="12" s="1"/>
  <c r="AL246" i="12"/>
  <c r="AN246" i="12" s="1"/>
  <c r="R131" i="12"/>
  <c r="Q131" i="12" s="1"/>
  <c r="R131" i="16"/>
  <c r="AF131" i="16" s="1"/>
  <c r="W295" i="12"/>
  <c r="AA295" i="12" s="1"/>
  <c r="X295" i="12"/>
  <c r="AB295" i="12" s="1"/>
  <c r="W62" i="12"/>
  <c r="AA62" i="12" s="1"/>
  <c r="X62" i="12"/>
  <c r="AB62" i="12" s="1"/>
  <c r="AH51" i="15"/>
  <c r="AJ51" i="15" s="1"/>
  <c r="AG51" i="15"/>
  <c r="AG154" i="16"/>
  <c r="AI154" i="16" s="1"/>
  <c r="AH154" i="16"/>
  <c r="AJ154" i="16" s="1"/>
  <c r="R208" i="16"/>
  <c r="U53" i="3"/>
  <c r="Y53" i="3" s="1"/>
  <c r="V53" i="3"/>
  <c r="Z53" i="3" s="1"/>
  <c r="AK83" i="12"/>
  <c r="AM83" i="12" s="1"/>
  <c r="AL83" i="12"/>
  <c r="AN83" i="12" s="1"/>
  <c r="V56" i="15"/>
  <c r="Z56" i="15" s="1"/>
  <c r="U56" i="15"/>
  <c r="Y56" i="15" s="1"/>
  <c r="S461" i="12"/>
  <c r="AC461" i="12" s="1"/>
  <c r="T461" i="12"/>
  <c r="AD461" i="12" s="1"/>
  <c r="S84" i="3"/>
  <c r="AC84" i="3" s="1"/>
  <c r="G125" i="8"/>
  <c r="T84" i="3"/>
  <c r="AD84" i="3" s="1"/>
  <c r="U492" i="12"/>
  <c r="Y492" i="12" s="1"/>
  <c r="V492" i="12"/>
  <c r="Z492" i="12" s="1"/>
  <c r="AL421" i="12"/>
  <c r="AN421" i="12" s="1"/>
  <c r="AK421" i="12"/>
  <c r="AM421" i="12" s="1"/>
  <c r="R388" i="12"/>
  <c r="AH511" i="12"/>
  <c r="AJ511" i="12" s="1"/>
  <c r="AG511" i="12"/>
  <c r="AI511" i="12" s="1"/>
  <c r="X466" i="12"/>
  <c r="W466" i="12"/>
  <c r="AA466" i="12" s="1"/>
  <c r="AL77" i="15"/>
  <c r="AN77" i="15" s="1"/>
  <c r="AK77" i="15"/>
  <c r="AM77" i="15" s="1"/>
  <c r="T29" i="3"/>
  <c r="AD29" i="3" s="1"/>
  <c r="S29" i="3"/>
  <c r="AC29" i="3" s="1"/>
  <c r="W28" i="15"/>
  <c r="AA28" i="15" s="1"/>
  <c r="X28" i="15"/>
  <c r="U60" i="16"/>
  <c r="Y60" i="16" s="1"/>
  <c r="V60" i="16"/>
  <c r="Z60" i="16" s="1"/>
  <c r="R221" i="16"/>
  <c r="AG119" i="16"/>
  <c r="AI119" i="16" s="1"/>
  <c r="AH119" i="16"/>
  <c r="AJ119" i="16" s="1"/>
  <c r="T37" i="16"/>
  <c r="AD37" i="16" s="1"/>
  <c r="S37" i="16"/>
  <c r="AC37" i="16" s="1"/>
  <c r="AL158" i="16"/>
  <c r="AN158" i="16" s="1"/>
  <c r="AK158" i="16"/>
  <c r="AM158" i="16" s="1"/>
  <c r="X20" i="16"/>
  <c r="AB20" i="16" s="1"/>
  <c r="W20" i="16"/>
  <c r="AA20" i="16" s="1"/>
  <c r="R339" i="12"/>
  <c r="S498" i="12"/>
  <c r="AC498" i="12" s="1"/>
  <c r="T498" i="12"/>
  <c r="AD498" i="12" s="1"/>
  <c r="AL417" i="12"/>
  <c r="AN417" i="12" s="1"/>
  <c r="AK417" i="12"/>
  <c r="AM417" i="12" s="1"/>
  <c r="T76" i="16"/>
  <c r="AD76" i="16" s="1"/>
  <c r="S76" i="16"/>
  <c r="AC76" i="16" s="1"/>
  <c r="W293" i="12"/>
  <c r="AA293" i="12" s="1"/>
  <c r="X293" i="12"/>
  <c r="AB293" i="12" s="1"/>
  <c r="AK79" i="15"/>
  <c r="AM79" i="15" s="1"/>
  <c r="AL79" i="15"/>
  <c r="AN79" i="15" s="1"/>
  <c r="W474" i="12"/>
  <c r="AA474" i="12" s="1"/>
  <c r="X474" i="12"/>
  <c r="AB474" i="12" s="1"/>
  <c r="W73" i="15"/>
  <c r="AA73" i="15" s="1"/>
  <c r="X73" i="15"/>
  <c r="AB73" i="15" s="1"/>
  <c r="V71" i="12"/>
  <c r="Z71" i="12" s="1"/>
  <c r="U71" i="12"/>
  <c r="Y71" i="12" s="1"/>
  <c r="AK154" i="12"/>
  <c r="AM154" i="12" s="1"/>
  <c r="AL154" i="12"/>
  <c r="AN154" i="12" s="1"/>
  <c r="U22" i="14"/>
  <c r="Y22" i="14" s="1"/>
  <c r="V22" i="14"/>
  <c r="Z22" i="14" s="1"/>
  <c r="AH21" i="12"/>
  <c r="AJ21" i="12" s="1"/>
  <c r="AG21" i="12"/>
  <c r="AI21" i="12" s="1"/>
  <c r="T213" i="12"/>
  <c r="AD213" i="12" s="1"/>
  <c r="S213" i="12"/>
  <c r="AC213" i="12" s="1"/>
  <c r="R32" i="13"/>
  <c r="U49" i="3"/>
  <c r="Y49" i="3" s="1"/>
  <c r="V49" i="3"/>
  <c r="Z49" i="3" s="1"/>
  <c r="AL23" i="16"/>
  <c r="AN23" i="16" s="1"/>
  <c r="AK23" i="16"/>
  <c r="AM23" i="16" s="1"/>
  <c r="V213" i="12"/>
  <c r="Z213" i="12" s="1"/>
  <c r="U213" i="12"/>
  <c r="Y213" i="12" s="1"/>
  <c r="V31" i="14"/>
  <c r="U31" i="14"/>
  <c r="Y31" i="14" s="1"/>
  <c r="AH213" i="16"/>
  <c r="AJ213" i="16" s="1"/>
  <c r="AG213" i="16"/>
  <c r="AI213" i="16" s="1"/>
  <c r="R430" i="12"/>
  <c r="U179" i="16"/>
  <c r="Y179" i="16" s="1"/>
  <c r="V179" i="16"/>
  <c r="Z179" i="16" s="1"/>
  <c r="AG272" i="12"/>
  <c r="AH272" i="12"/>
  <c r="AJ272" i="12" s="1"/>
  <c r="R71" i="12"/>
  <c r="X58" i="15"/>
  <c r="AB58" i="15" s="1"/>
  <c r="W58" i="15"/>
  <c r="AA58" i="15" s="1"/>
  <c r="AG63" i="15"/>
  <c r="AH63" i="15"/>
  <c r="AJ63" i="15" s="1"/>
  <c r="V16" i="12"/>
  <c r="Z16" i="12" s="1"/>
  <c r="U16" i="12"/>
  <c r="Y16" i="12" s="1"/>
  <c r="AG99" i="15"/>
  <c r="AH99" i="15"/>
  <c r="AJ99" i="15" s="1"/>
  <c r="R390" i="12"/>
  <c r="T66" i="16"/>
  <c r="AD66" i="16" s="1"/>
  <c r="S66" i="16"/>
  <c r="AC66" i="16" s="1"/>
  <c r="AH396" i="12"/>
  <c r="AJ396" i="12" s="1"/>
  <c r="AG396" i="12"/>
  <c r="AI396" i="12" s="1"/>
  <c r="AG110" i="16"/>
  <c r="AH110" i="16"/>
  <c r="AJ110" i="16" s="1"/>
  <c r="R465" i="12"/>
  <c r="Q465" i="12" s="1"/>
  <c r="AE465" i="12" s="1"/>
  <c r="AK78" i="16"/>
  <c r="AM78" i="16" s="1"/>
  <c r="AL78" i="16"/>
  <c r="AN78" i="16" s="1"/>
  <c r="V69" i="3"/>
  <c r="Z69" i="3" s="1"/>
  <c r="U69" i="3"/>
  <c r="U18" i="15"/>
  <c r="Y18" i="15" s="1"/>
  <c r="V18" i="15"/>
  <c r="AH269" i="12"/>
  <c r="AJ269" i="12" s="1"/>
  <c r="AG269" i="12"/>
  <c r="R345" i="12"/>
  <c r="AG131" i="12"/>
  <c r="AI131" i="12" s="1"/>
  <c r="AH131" i="12"/>
  <c r="AJ131" i="12" s="1"/>
  <c r="T19" i="14"/>
  <c r="AD19" i="14" s="1"/>
  <c r="S19" i="14"/>
  <c r="AC19" i="14" s="1"/>
  <c r="V446" i="12"/>
  <c r="U446" i="12"/>
  <c r="Y446" i="12" s="1"/>
  <c r="R70" i="16"/>
  <c r="AH91" i="16"/>
  <c r="AJ91" i="16" s="1"/>
  <c r="AG91" i="16"/>
  <c r="AI91" i="16" s="1"/>
  <c r="W109" i="16"/>
  <c r="AA109" i="16" s="1"/>
  <c r="X109" i="16"/>
  <c r="AB109" i="16" s="1"/>
  <c r="X329" i="12"/>
  <c r="AB329" i="12" s="1"/>
  <c r="W329" i="12"/>
  <c r="AA329" i="12" s="1"/>
  <c r="R168" i="16"/>
  <c r="U213" i="16"/>
  <c r="Y213" i="16" s="1"/>
  <c r="V213" i="16"/>
  <c r="Z213" i="16" s="1"/>
  <c r="AL170" i="16"/>
  <c r="AN170" i="16" s="1"/>
  <c r="AK170" i="16"/>
  <c r="AM170" i="16" s="1"/>
  <c r="AH137" i="16"/>
  <c r="AJ137" i="16" s="1"/>
  <c r="AG137" i="16"/>
  <c r="T14" i="13"/>
  <c r="AD14" i="13" s="1"/>
  <c r="S14" i="13"/>
  <c r="AC14" i="13" s="1"/>
  <c r="W508" i="12"/>
  <c r="AA508" i="12" s="1"/>
  <c r="X508" i="12"/>
  <c r="AB508" i="12" s="1"/>
  <c r="AG23" i="13"/>
  <c r="AI23" i="13" s="1"/>
  <c r="AH23" i="13"/>
  <c r="AJ23" i="13" s="1"/>
  <c r="S201" i="16"/>
  <c r="AC201" i="16" s="1"/>
  <c r="T201" i="16"/>
  <c r="AD201" i="16" s="1"/>
  <c r="V361" i="12"/>
  <c r="Z361" i="12" s="1"/>
  <c r="U361" i="12"/>
  <c r="Y361" i="12" s="1"/>
  <c r="V39" i="14"/>
  <c r="Z39" i="14" s="1"/>
  <c r="U39" i="14"/>
  <c r="Y39" i="14" s="1"/>
  <c r="T75" i="15"/>
  <c r="AD75" i="15" s="1"/>
  <c r="S75" i="15"/>
  <c r="AC75" i="15" s="1"/>
  <c r="AH82" i="15"/>
  <c r="AJ82" i="15" s="1"/>
  <c r="AG82" i="15"/>
  <c r="AI82" i="15" s="1"/>
  <c r="R330" i="12"/>
  <c r="R210" i="12"/>
  <c r="X451" i="12"/>
  <c r="AB451" i="12" s="1"/>
  <c r="W451" i="12"/>
  <c r="AA451" i="12" s="1"/>
  <c r="R267" i="12"/>
  <c r="U302" i="12"/>
  <c r="Y302" i="12" s="1"/>
  <c r="V302" i="12"/>
  <c r="Z302" i="12" s="1"/>
  <c r="R94" i="15"/>
  <c r="U26" i="3"/>
  <c r="Y26" i="3" s="1"/>
  <c r="V26" i="3"/>
  <c r="Z26" i="3" s="1"/>
  <c r="S427" i="12"/>
  <c r="T427" i="12"/>
  <c r="AD427" i="12" s="1"/>
  <c r="S230" i="12"/>
  <c r="T230" i="12"/>
  <c r="AD230" i="12" s="1"/>
  <c r="AH224" i="16"/>
  <c r="AJ224" i="16" s="1"/>
  <c r="AG224" i="16"/>
  <c r="AG167" i="16"/>
  <c r="AI167" i="16" s="1"/>
  <c r="AH167" i="16"/>
  <c r="AJ167" i="16" s="1"/>
  <c r="AK478" i="12"/>
  <c r="AM478" i="12" s="1"/>
  <c r="AL478" i="12"/>
  <c r="AN478" i="12" s="1"/>
  <c r="AL14" i="12"/>
  <c r="AN14" i="12" s="1"/>
  <c r="AK14" i="12"/>
  <c r="AM14" i="12" s="1"/>
  <c r="AK157" i="16"/>
  <c r="AM157" i="16" s="1"/>
  <c r="AL157" i="16"/>
  <c r="AN157" i="16" s="1"/>
  <c r="W27" i="15"/>
  <c r="AA27" i="15" s="1"/>
  <c r="X27" i="15"/>
  <c r="AB27" i="15" s="1"/>
  <c r="AL401" i="12"/>
  <c r="AN401" i="12" s="1"/>
  <c r="AK401" i="12"/>
  <c r="AM401" i="12" s="1"/>
  <c r="AG171" i="16"/>
  <c r="AI171" i="16" s="1"/>
  <c r="AH171" i="16"/>
  <c r="AJ171" i="16" s="1"/>
  <c r="U23" i="16"/>
  <c r="Y23" i="16" s="1"/>
  <c r="V23" i="16"/>
  <c r="Z23" i="16" s="1"/>
  <c r="AG27" i="15"/>
  <c r="AI27" i="15" s="1"/>
  <c r="AH27" i="15"/>
  <c r="AJ27" i="15" s="1"/>
  <c r="AK80" i="12"/>
  <c r="AM80" i="12" s="1"/>
  <c r="AL80" i="12"/>
  <c r="AN80" i="12" s="1"/>
  <c r="AL35" i="3"/>
  <c r="AN35" i="3" s="1"/>
  <c r="AK35" i="3"/>
  <c r="AM35" i="3" s="1"/>
  <c r="X228" i="12"/>
  <c r="W228" i="12"/>
  <c r="AA228" i="12" s="1"/>
  <c r="U20" i="16"/>
  <c r="Y20" i="16" s="1"/>
  <c r="V20" i="16"/>
  <c r="Z20" i="16" s="1"/>
  <c r="AL26" i="15"/>
  <c r="AN26" i="15" s="1"/>
  <c r="AK26" i="15"/>
  <c r="AM26" i="15" s="1"/>
  <c r="R22" i="13"/>
  <c r="X102" i="12"/>
  <c r="AB102" i="12" s="1"/>
  <c r="W102" i="12"/>
  <c r="AA102" i="12" s="1"/>
  <c r="R254" i="12"/>
  <c r="Q254" i="12" s="1"/>
  <c r="AE254" i="12" s="1"/>
  <c r="AH54" i="12"/>
  <c r="AJ54" i="12" s="1"/>
  <c r="AG54" i="12"/>
  <c r="AI54" i="12" s="1"/>
  <c r="AL115" i="12"/>
  <c r="AN115" i="12" s="1"/>
  <c r="AK115" i="12"/>
  <c r="AM115" i="12" s="1"/>
  <c r="U463" i="12"/>
  <c r="Y463" i="12" s="1"/>
  <c r="V463" i="12"/>
  <c r="Z463" i="12" s="1"/>
  <c r="X109" i="12"/>
  <c r="W109" i="12"/>
  <c r="AA109" i="12" s="1"/>
  <c r="V184" i="12"/>
  <c r="U184" i="12"/>
  <c r="Y184" i="12" s="1"/>
  <c r="X97" i="12"/>
  <c r="AB97" i="12" s="1"/>
  <c r="W97" i="12"/>
  <c r="AA97" i="12" s="1"/>
  <c r="R145" i="16"/>
  <c r="W32" i="13"/>
  <c r="AA32" i="13" s="1"/>
  <c r="X32" i="13"/>
  <c r="AH203" i="12"/>
  <c r="AJ203" i="12" s="1"/>
  <c r="AG203" i="12"/>
  <c r="AI203" i="12" s="1"/>
  <c r="W27" i="3"/>
  <c r="AA27" i="3" s="1"/>
  <c r="X27" i="3"/>
  <c r="AB27" i="3" s="1"/>
  <c r="AL28" i="15"/>
  <c r="AN28" i="15" s="1"/>
  <c r="AK28" i="15"/>
  <c r="AM28" i="15" s="1"/>
  <c r="AK59" i="16"/>
  <c r="AM59" i="16" s="1"/>
  <c r="AL59" i="16"/>
  <c r="AN59" i="16" s="1"/>
  <c r="V61" i="16"/>
  <c r="Z61" i="16" s="1"/>
  <c r="U61" i="16"/>
  <c r="Y61" i="16" s="1"/>
  <c r="X88" i="16"/>
  <c r="W88" i="16"/>
  <c r="AA88" i="16" s="1"/>
  <c r="V424" i="12"/>
  <c r="U424" i="12"/>
  <c r="Y424" i="12" s="1"/>
  <c r="T376" i="12"/>
  <c r="AD376" i="12" s="1"/>
  <c r="S376" i="12"/>
  <c r="AC376" i="12" s="1"/>
  <c r="R52" i="16"/>
  <c r="T189" i="12"/>
  <c r="AD189" i="12" s="1"/>
  <c r="S189" i="12"/>
  <c r="V329" i="12"/>
  <c r="Z329" i="12" s="1"/>
  <c r="U329" i="12"/>
  <c r="Y329" i="12" s="1"/>
  <c r="U448" i="12"/>
  <c r="Y448" i="12" s="1"/>
  <c r="V448" i="12"/>
  <c r="Z448" i="12" s="1"/>
  <c r="V24" i="3"/>
  <c r="Z24" i="3" s="1"/>
  <c r="U24" i="3"/>
  <c r="Y24" i="3" s="1"/>
  <c r="U43" i="16"/>
  <c r="Y43" i="16" s="1"/>
  <c r="V43" i="16"/>
  <c r="X48" i="16"/>
  <c r="W48" i="16"/>
  <c r="AA48" i="16" s="1"/>
  <c r="AK480" i="12"/>
  <c r="AM480" i="12" s="1"/>
  <c r="AL480" i="12"/>
  <c r="AN480" i="12" s="1"/>
  <c r="S7" i="12"/>
  <c r="AC7" i="12" s="1"/>
  <c r="T7" i="12"/>
  <c r="AD7" i="12" s="1"/>
  <c r="U466" i="12"/>
  <c r="Y466" i="12" s="1"/>
  <c r="V466" i="12"/>
  <c r="W243" i="12"/>
  <c r="AA243" i="12" s="1"/>
  <c r="X243" i="12"/>
  <c r="AB243" i="12" s="1"/>
  <c r="V12" i="13"/>
  <c r="Z12" i="13" s="1"/>
  <c r="U12" i="13"/>
  <c r="Y12" i="13" s="1"/>
  <c r="R94" i="3"/>
  <c r="AH39" i="14"/>
  <c r="AJ39" i="14" s="1"/>
  <c r="AG39" i="14"/>
  <c r="AI39" i="14" s="1"/>
  <c r="R382" i="12"/>
  <c r="R222" i="12"/>
  <c r="R188" i="16"/>
  <c r="AK104" i="16"/>
  <c r="AM104" i="16" s="1"/>
  <c r="AL104" i="16"/>
  <c r="AN104" i="16" s="1"/>
  <c r="U253" i="12"/>
  <c r="Y253" i="12" s="1"/>
  <c r="V253" i="12"/>
  <c r="Z253" i="12" s="1"/>
  <c r="V83" i="12"/>
  <c r="U83" i="12"/>
  <c r="Y83" i="12" s="1"/>
  <c r="AK31" i="3"/>
  <c r="AM31" i="3" s="1"/>
  <c r="AL31" i="3"/>
  <c r="AN31" i="3" s="1"/>
  <c r="AK425" i="12"/>
  <c r="AM425" i="12" s="1"/>
  <c r="AL425" i="12"/>
  <c r="AN425" i="12" s="1"/>
  <c r="U85" i="12"/>
  <c r="Y85" i="12" s="1"/>
  <c r="V85" i="12"/>
  <c r="Z85" i="12" s="1"/>
  <c r="X358" i="12"/>
  <c r="AB358" i="12" s="1"/>
  <c r="W358" i="12"/>
  <c r="AA358" i="12" s="1"/>
  <c r="R44" i="15"/>
  <c r="T263" i="12"/>
  <c r="AD263" i="12" s="1"/>
  <c r="S263" i="12"/>
  <c r="AC263" i="12" s="1"/>
  <c r="AG43" i="16"/>
  <c r="AI43" i="16" s="1"/>
  <c r="AH43" i="16"/>
  <c r="AJ43" i="16" s="1"/>
  <c r="W206" i="16"/>
  <c r="AA206" i="16" s="1"/>
  <c r="X206" i="16"/>
  <c r="AK377" i="12"/>
  <c r="AM377" i="12" s="1"/>
  <c r="AL377" i="12"/>
  <c r="AN377" i="12" s="1"/>
  <c r="X294" i="12"/>
  <c r="AB294" i="12" s="1"/>
  <c r="W294" i="12"/>
  <c r="AA294" i="12" s="1"/>
  <c r="AK272" i="12"/>
  <c r="AM272" i="12" s="1"/>
  <c r="AL272" i="12"/>
  <c r="AN272" i="12" s="1"/>
  <c r="W72" i="12"/>
  <c r="AA72" i="12" s="1"/>
  <c r="X72" i="12"/>
  <c r="R53" i="15"/>
  <c r="Q53" i="15" s="1"/>
  <c r="AE53" i="15" s="1"/>
  <c r="R71" i="3"/>
  <c r="AF71" i="3" s="1"/>
  <c r="U61" i="15"/>
  <c r="Y61" i="15" s="1"/>
  <c r="V61" i="15"/>
  <c r="Z61" i="15" s="1"/>
  <c r="AH24" i="15"/>
  <c r="AJ24" i="15" s="1"/>
  <c r="AG24" i="15"/>
  <c r="S69" i="15"/>
  <c r="AC69" i="15" s="1"/>
  <c r="T69" i="15"/>
  <c r="AD69" i="15" s="1"/>
  <c r="T94" i="12"/>
  <c r="AD94" i="12" s="1"/>
  <c r="S94" i="12"/>
  <c r="AC94" i="12" s="1"/>
  <c r="U73" i="12"/>
  <c r="Y73" i="12" s="1"/>
  <c r="V73" i="12"/>
  <c r="Z73" i="12" s="1"/>
  <c r="T158" i="16"/>
  <c r="AD158" i="16" s="1"/>
  <c r="S158" i="16"/>
  <c r="R91" i="12"/>
  <c r="W38" i="12"/>
  <c r="AA38" i="12" s="1"/>
  <c r="X38" i="12"/>
  <c r="AB38" i="12" s="1"/>
  <c r="S457" i="12"/>
  <c r="AC457" i="12" s="1"/>
  <c r="T457" i="12"/>
  <c r="V459" i="12"/>
  <c r="Z459" i="12" s="1"/>
  <c r="U459" i="12"/>
  <c r="Y459" i="12" s="1"/>
  <c r="S372" i="12"/>
  <c r="T372" i="12"/>
  <c r="AD372" i="12" s="1"/>
  <c r="U210" i="16"/>
  <c r="Y210" i="16" s="1"/>
  <c r="V210" i="16"/>
  <c r="Z210" i="16" s="1"/>
  <c r="AH35" i="14"/>
  <c r="AJ35" i="14" s="1"/>
  <c r="AG35" i="14"/>
  <c r="AI35" i="14" s="1"/>
  <c r="S177" i="16"/>
  <c r="AC177" i="16" s="1"/>
  <c r="T177" i="16"/>
  <c r="AD177" i="16" s="1"/>
  <c r="X172" i="16"/>
  <c r="AB172" i="16" s="1"/>
  <c r="W172" i="16"/>
  <c r="AA172" i="16" s="1"/>
  <c r="AG411" i="12"/>
  <c r="AI411" i="12" s="1"/>
  <c r="AH411" i="12"/>
  <c r="AJ411" i="12" s="1"/>
  <c r="AK29" i="13"/>
  <c r="AM29" i="13" s="1"/>
  <c r="AL29" i="13"/>
  <c r="AN29" i="13" s="1"/>
  <c r="W285" i="12"/>
  <c r="AA285" i="12" s="1"/>
  <c r="X285" i="12"/>
  <c r="AG439" i="12"/>
  <c r="AI439" i="12" s="1"/>
  <c r="AH439" i="12"/>
  <c r="AJ439" i="12" s="1"/>
  <c r="X68" i="3"/>
  <c r="AB68" i="3" s="1"/>
  <c r="W68" i="3"/>
  <c r="AA68" i="3" s="1"/>
  <c r="AK75" i="15"/>
  <c r="AM75" i="15" s="1"/>
  <c r="AL75" i="15"/>
  <c r="AN75" i="15" s="1"/>
  <c r="AL184" i="12"/>
  <c r="AN184" i="12" s="1"/>
  <c r="AK184" i="12"/>
  <c r="AM184" i="12" s="1"/>
  <c r="W278" i="12"/>
  <c r="AA278" i="12" s="1"/>
  <c r="X278" i="12"/>
  <c r="V49" i="15"/>
  <c r="Z49" i="15" s="1"/>
  <c r="U49" i="15"/>
  <c r="Y49" i="15" s="1"/>
  <c r="AH284" i="12"/>
  <c r="AJ284" i="12" s="1"/>
  <c r="AG284" i="12"/>
  <c r="AI284" i="12" s="1"/>
  <c r="S34" i="12"/>
  <c r="AC34" i="12" s="1"/>
  <c r="T34" i="12"/>
  <c r="AD34" i="12" s="1"/>
  <c r="X441" i="12"/>
  <c r="AB441" i="12" s="1"/>
  <c r="W441" i="12"/>
  <c r="AA441" i="12" s="1"/>
  <c r="AL422" i="12"/>
  <c r="AN422" i="12" s="1"/>
  <c r="AK422" i="12"/>
  <c r="AM422" i="12" s="1"/>
  <c r="AH47" i="12"/>
  <c r="AJ47" i="12" s="1"/>
  <c r="AG47" i="12"/>
  <c r="AI47" i="12" s="1"/>
  <c r="X437" i="12"/>
  <c r="AB437" i="12" s="1"/>
  <c r="W437" i="12"/>
  <c r="AA437" i="12" s="1"/>
  <c r="AK43" i="16"/>
  <c r="AM43" i="16" s="1"/>
  <c r="AL43" i="16"/>
  <c r="AN43" i="16" s="1"/>
  <c r="V388" i="12"/>
  <c r="U388" i="12"/>
  <c r="Y388" i="12" s="1"/>
  <c r="AK83" i="15"/>
  <c r="AL83" i="15"/>
  <c r="AN83" i="15" s="1"/>
  <c r="AL405" i="12"/>
  <c r="AN405" i="12" s="1"/>
  <c r="AK405" i="12"/>
  <c r="AM405" i="12" s="1"/>
  <c r="AH49" i="12"/>
  <c r="AJ49" i="12" s="1"/>
  <c r="AG49" i="12"/>
  <c r="AI49" i="12" s="1"/>
  <c r="AH289" i="12"/>
  <c r="AJ289" i="12" s="1"/>
  <c r="AG289" i="12"/>
  <c r="AI289" i="12" s="1"/>
  <c r="W345" i="12"/>
  <c r="AA345" i="12" s="1"/>
  <c r="X345" i="12"/>
  <c r="AB345" i="12" s="1"/>
  <c r="R27" i="12"/>
  <c r="S21" i="3"/>
  <c r="T21" i="3"/>
  <c r="AD21" i="3" s="1"/>
  <c r="T208" i="16"/>
  <c r="AD208" i="16" s="1"/>
  <c r="S208" i="16"/>
  <c r="AC208" i="16" s="1"/>
  <c r="U220" i="16"/>
  <c r="Y220" i="16" s="1"/>
  <c r="V220" i="16"/>
  <c r="Z220" i="16" s="1"/>
  <c r="X251" i="12"/>
  <c r="AB251" i="12" s="1"/>
  <c r="W251" i="12"/>
  <c r="AA251" i="12" s="1"/>
  <c r="R73" i="15"/>
  <c r="AF73" i="15" s="1"/>
  <c r="AK181" i="12"/>
  <c r="AM181" i="12" s="1"/>
  <c r="AL181" i="12"/>
  <c r="AN181" i="12" s="1"/>
  <c r="AL34" i="12"/>
  <c r="AN34" i="12" s="1"/>
  <c r="AK34" i="12"/>
  <c r="AM34" i="12" s="1"/>
  <c r="X288" i="12"/>
  <c r="AB288" i="12" s="1"/>
  <c r="W288" i="12"/>
  <c r="AA288" i="12" s="1"/>
  <c r="V51" i="16"/>
  <c r="U51" i="16"/>
  <c r="Y51" i="16" s="1"/>
  <c r="AG214" i="16"/>
  <c r="AI214" i="16" s="1"/>
  <c r="AH214" i="16"/>
  <c r="AJ214" i="16" s="1"/>
  <c r="U401" i="12"/>
  <c r="Y401" i="12" s="1"/>
  <c r="V401" i="12"/>
  <c r="Z401" i="12" s="1"/>
  <c r="S181" i="16"/>
  <c r="AC181" i="16" s="1"/>
  <c r="T181" i="16"/>
  <c r="AD181" i="16" s="1"/>
  <c r="T481" i="12"/>
  <c r="AD481" i="12" s="1"/>
  <c r="S481" i="12"/>
  <c r="U75" i="12"/>
  <c r="Y75" i="12" s="1"/>
  <c r="V75" i="12"/>
  <c r="V202" i="12"/>
  <c r="U202" i="12"/>
  <c r="Y202" i="12" s="1"/>
  <c r="R357" i="12"/>
  <c r="AF357" i="12" s="1"/>
  <c r="S380" i="12"/>
  <c r="AC380" i="12" s="1"/>
  <c r="T380" i="12"/>
  <c r="AD380" i="12" s="1"/>
  <c r="X65" i="15"/>
  <c r="AB65" i="15" s="1"/>
  <c r="W65" i="15"/>
  <c r="AA65" i="15" s="1"/>
  <c r="V45" i="12"/>
  <c r="U45" i="12"/>
  <c r="Y45" i="12" s="1"/>
  <c r="T161" i="16"/>
  <c r="AD161" i="16" s="1"/>
  <c r="S161" i="16"/>
  <c r="AC161" i="16" s="1"/>
  <c r="S195" i="12"/>
  <c r="AC195" i="12" s="1"/>
  <c r="T195" i="12"/>
  <c r="AD195" i="12" s="1"/>
  <c r="S192" i="16"/>
  <c r="T192" i="16"/>
  <c r="AD192" i="16" s="1"/>
  <c r="R189" i="16"/>
  <c r="R76" i="15"/>
  <c r="Q76" i="15" s="1"/>
  <c r="AE76" i="15" s="1"/>
  <c r="X32" i="16"/>
  <c r="W32" i="16"/>
  <c r="AA32" i="16" s="1"/>
  <c r="S70" i="12"/>
  <c r="AC70" i="12" s="1"/>
  <c r="T70" i="12"/>
  <c r="AD70" i="12" s="1"/>
  <c r="U27" i="16"/>
  <c r="Y27" i="16" s="1"/>
  <c r="V27" i="16"/>
  <c r="Z27" i="16" s="1"/>
  <c r="S262" i="12"/>
  <c r="AC262" i="12" s="1"/>
  <c r="T262" i="12"/>
  <c r="AD262" i="12" s="1"/>
  <c r="W390" i="12"/>
  <c r="AA390" i="12" s="1"/>
  <c r="X390" i="12"/>
  <c r="AB390" i="12" s="1"/>
  <c r="S280" i="12"/>
  <c r="AC280" i="12" s="1"/>
  <c r="T280" i="12"/>
  <c r="AD280" i="12" s="1"/>
  <c r="AK402" i="12"/>
  <c r="AM402" i="12" s="1"/>
  <c r="AL402" i="12"/>
  <c r="AN402" i="12" s="1"/>
  <c r="R67" i="15"/>
  <c r="W42" i="12"/>
  <c r="AA42" i="12" s="1"/>
  <c r="X42" i="12"/>
  <c r="AB42" i="12" s="1"/>
  <c r="AL311" i="12"/>
  <c r="AN311" i="12" s="1"/>
  <c r="AK311" i="12"/>
  <c r="AM311" i="12" s="1"/>
  <c r="R259" i="12"/>
  <c r="X22" i="3"/>
  <c r="AB22" i="3" s="1"/>
  <c r="W22" i="3"/>
  <c r="AA22" i="3" s="1"/>
  <c r="W9" i="14"/>
  <c r="AA9" i="14" s="1"/>
  <c r="X9" i="14"/>
  <c r="AB9" i="14" s="1"/>
  <c r="AH315" i="12"/>
  <c r="AJ315" i="12" s="1"/>
  <c r="AG315" i="12"/>
  <c r="R90" i="16"/>
  <c r="AF90" i="16" s="1"/>
  <c r="S23" i="12"/>
  <c r="T23" i="12"/>
  <c r="AD23" i="12" s="1"/>
  <c r="V23" i="13"/>
  <c r="Z23" i="13" s="1"/>
  <c r="U23" i="13"/>
  <c r="Y23" i="13" s="1"/>
  <c r="AL327" i="12"/>
  <c r="AN327" i="12" s="1"/>
  <c r="AK327" i="12"/>
  <c r="AM327" i="12" s="1"/>
  <c r="T346" i="12"/>
  <c r="AD346" i="12" s="1"/>
  <c r="S346" i="12"/>
  <c r="AC346" i="12" s="1"/>
  <c r="V396" i="12"/>
  <c r="U396" i="12"/>
  <c r="Y396" i="12" s="1"/>
  <c r="T323" i="12"/>
  <c r="AD323" i="12" s="1"/>
  <c r="S323" i="12"/>
  <c r="AC323" i="12" s="1"/>
  <c r="T504" i="12"/>
  <c r="AD504" i="12" s="1"/>
  <c r="S504" i="12"/>
  <c r="X395" i="12"/>
  <c r="AB395" i="12" s="1"/>
  <c r="W395" i="12"/>
  <c r="AA395" i="12" s="1"/>
  <c r="AG112" i="12"/>
  <c r="AI112" i="12" s="1"/>
  <c r="AH112" i="12"/>
  <c r="AJ112" i="12" s="1"/>
  <c r="AL339" i="12"/>
  <c r="AN339" i="12" s="1"/>
  <c r="AK339" i="12"/>
  <c r="AM339" i="12" s="1"/>
  <c r="AL131" i="12"/>
  <c r="AN131" i="12" s="1"/>
  <c r="AK131" i="12"/>
  <c r="AM131" i="12" s="1"/>
  <c r="U150" i="16"/>
  <c r="Y150" i="16" s="1"/>
  <c r="V150" i="16"/>
  <c r="Z150" i="16" s="1"/>
  <c r="T46" i="14"/>
  <c r="AD46" i="14" s="1"/>
  <c r="S46" i="14"/>
  <c r="AC46" i="14" s="1"/>
  <c r="R349" i="12"/>
  <c r="AG165" i="16"/>
  <c r="AI165" i="16" s="1"/>
  <c r="AH165" i="16"/>
  <c r="AJ165" i="16" s="1"/>
  <c r="R378" i="12"/>
  <c r="V33" i="16"/>
  <c r="Z33" i="16" s="1"/>
  <c r="U33" i="16"/>
  <c r="Y33" i="16" s="1"/>
  <c r="R211" i="16"/>
  <c r="AK45" i="16"/>
  <c r="AM45" i="16" s="1"/>
  <c r="AL45" i="16"/>
  <c r="AN45" i="16" s="1"/>
  <c r="W187" i="16"/>
  <c r="AA187" i="16" s="1"/>
  <c r="X187" i="16"/>
  <c r="AB187" i="16" s="1"/>
  <c r="T139" i="12"/>
  <c r="AD139" i="12" s="1"/>
  <c r="S139" i="12"/>
  <c r="AH29" i="13"/>
  <c r="AJ29" i="13" s="1"/>
  <c r="AG29" i="13"/>
  <c r="AI29" i="13" s="1"/>
  <c r="U240" i="12"/>
  <c r="Y240" i="12" s="1"/>
  <c r="V240" i="12"/>
  <c r="Z240" i="12" s="1"/>
  <c r="V483" i="12"/>
  <c r="U483" i="12"/>
  <c r="Y483" i="12" s="1"/>
  <c r="S199" i="12"/>
  <c r="AC199" i="12" s="1"/>
  <c r="T199" i="12"/>
  <c r="AD199" i="12" s="1"/>
  <c r="AG298" i="12"/>
  <c r="AI298" i="12" s="1"/>
  <c r="AH298" i="12"/>
  <c r="AJ298" i="12" s="1"/>
  <c r="W207" i="16"/>
  <c r="AA207" i="16" s="1"/>
  <c r="X207" i="16"/>
  <c r="S52" i="12"/>
  <c r="AC52" i="12" s="1"/>
  <c r="T52" i="12"/>
  <c r="AD52" i="12" s="1"/>
  <c r="U57" i="12"/>
  <c r="Y57" i="12" s="1"/>
  <c r="V57" i="12"/>
  <c r="Z57" i="12" s="1"/>
  <c r="R402" i="12"/>
  <c r="U44" i="12"/>
  <c r="Y44" i="12" s="1"/>
  <c r="V44" i="12"/>
  <c r="Z44" i="12" s="1"/>
  <c r="R45" i="16"/>
  <c r="AL20" i="13"/>
  <c r="AN20" i="13" s="1"/>
  <c r="AK20" i="13"/>
  <c r="AM20" i="13" s="1"/>
  <c r="AL57" i="12"/>
  <c r="AN57" i="12" s="1"/>
  <c r="AK57" i="12"/>
  <c r="AM57" i="12" s="1"/>
  <c r="AH359" i="12"/>
  <c r="AJ359" i="12" s="1"/>
  <c r="AG359" i="12"/>
  <c r="AI359" i="12" s="1"/>
  <c r="V168" i="16"/>
  <c r="U168" i="16"/>
  <c r="Y168" i="16" s="1"/>
  <c r="R19" i="3"/>
  <c r="U35" i="13"/>
  <c r="Y35" i="13" s="1"/>
  <c r="V35" i="13"/>
  <c r="Z35" i="13" s="1"/>
  <c r="X355" i="12"/>
  <c r="W355" i="12"/>
  <c r="AA355" i="12" s="1"/>
  <c r="U505" i="12"/>
  <c r="Y505" i="12" s="1"/>
  <c r="V505" i="12"/>
  <c r="AH318" i="12"/>
  <c r="AJ318" i="12" s="1"/>
  <c r="AG318" i="12"/>
  <c r="AI318" i="12" s="1"/>
  <c r="R223" i="12"/>
  <c r="AH433" i="12"/>
  <c r="AJ433" i="12" s="1"/>
  <c r="AG433" i="12"/>
  <c r="AI433" i="12" s="1"/>
  <c r="X82" i="16"/>
  <c r="AB82" i="16" s="1"/>
  <c r="W82" i="16"/>
  <c r="AA82" i="16" s="1"/>
  <c r="AL32" i="16"/>
  <c r="AN32" i="16" s="1"/>
  <c r="AK32" i="16"/>
  <c r="AM32" i="16" s="1"/>
  <c r="R33" i="15"/>
  <c r="U154" i="12"/>
  <c r="Y154" i="12" s="1"/>
  <c r="V154" i="12"/>
  <c r="AH125" i="16"/>
  <c r="AJ125" i="16" s="1"/>
  <c r="AG125" i="16"/>
  <c r="AI125" i="16" s="1"/>
  <c r="X116" i="16"/>
  <c r="W116" i="16"/>
  <c r="AA116" i="16" s="1"/>
  <c r="U305" i="12"/>
  <c r="Y305" i="12" s="1"/>
  <c r="V305" i="12"/>
  <c r="Z305" i="12" s="1"/>
  <c r="U82" i="12"/>
  <c r="Y82" i="12" s="1"/>
  <c r="V82" i="12"/>
  <c r="T294" i="12"/>
  <c r="AD294" i="12" s="1"/>
  <c r="S294" i="12"/>
  <c r="AH204" i="16"/>
  <c r="AJ204" i="16" s="1"/>
  <c r="AG204" i="16"/>
  <c r="AI204" i="16" s="1"/>
  <c r="U186" i="12"/>
  <c r="Y186" i="12" s="1"/>
  <c r="V186" i="12"/>
  <c r="R235" i="12"/>
  <c r="X79" i="3"/>
  <c r="AB79" i="3" s="1"/>
  <c r="W79" i="3"/>
  <c r="AA79" i="3" s="1"/>
  <c r="V127" i="16"/>
  <c r="Z127" i="16" s="1"/>
  <c r="U127" i="16"/>
  <c r="Y127" i="16" s="1"/>
  <c r="R474" i="12"/>
  <c r="AH31" i="16"/>
  <c r="AJ31" i="16" s="1"/>
  <c r="AG31" i="16"/>
  <c r="X136" i="16"/>
  <c r="W136" i="16"/>
  <c r="AA136" i="16" s="1"/>
  <c r="AL502" i="12"/>
  <c r="AN502" i="12" s="1"/>
  <c r="AK502" i="12"/>
  <c r="AM502" i="12" s="1"/>
  <c r="R333" i="12"/>
  <c r="AH134" i="16"/>
  <c r="AJ134" i="16" s="1"/>
  <c r="AG134" i="16"/>
  <c r="AI134" i="16" s="1"/>
  <c r="R118" i="12"/>
  <c r="X19" i="12"/>
  <c r="AB19" i="12" s="1"/>
  <c r="W19" i="12"/>
  <c r="AA19" i="12" s="1"/>
  <c r="W284" i="12"/>
  <c r="AA284" i="12" s="1"/>
  <c r="X284" i="12"/>
  <c r="AB284" i="12" s="1"/>
  <c r="AG63" i="12"/>
  <c r="AI63" i="12" s="1"/>
  <c r="AH63" i="12"/>
  <c r="AJ63" i="12" s="1"/>
  <c r="R64" i="3"/>
  <c r="T30" i="13"/>
  <c r="AD30" i="13" s="1"/>
  <c r="S30" i="13"/>
  <c r="AC30" i="13" s="1"/>
  <c r="AG36" i="15"/>
  <c r="AH36" i="15"/>
  <c r="AJ36" i="15" s="1"/>
  <c r="AK136" i="12"/>
  <c r="AM136" i="12" s="1"/>
  <c r="AL136" i="12"/>
  <c r="AN136" i="12" s="1"/>
  <c r="AG87" i="15"/>
  <c r="AH87" i="15"/>
  <c r="AJ87" i="15" s="1"/>
  <c r="AK117" i="12"/>
  <c r="AM117" i="12" s="1"/>
  <c r="AL117" i="12"/>
  <c r="AN117" i="12" s="1"/>
  <c r="T210" i="16"/>
  <c r="AD210" i="16" s="1"/>
  <c r="S210" i="16"/>
  <c r="AC210" i="16" s="1"/>
  <c r="AK231" i="12"/>
  <c r="AM231" i="12" s="1"/>
  <c r="AL231" i="12"/>
  <c r="AN231" i="12" s="1"/>
  <c r="AL379" i="12"/>
  <c r="AN379" i="12" s="1"/>
  <c r="AK379" i="12"/>
  <c r="AM379" i="12" s="1"/>
  <c r="AG408" i="12"/>
  <c r="AI408" i="12" s="1"/>
  <c r="AH408" i="12"/>
  <c r="AJ408" i="12" s="1"/>
  <c r="T101" i="3"/>
  <c r="AD101" i="3" s="1"/>
  <c r="S101" i="3"/>
  <c r="G142" i="8"/>
  <c r="T206" i="12"/>
  <c r="AD206" i="12" s="1"/>
  <c r="S206" i="12"/>
  <c r="AC206" i="12" s="1"/>
  <c r="S206" i="16"/>
  <c r="T206" i="16"/>
  <c r="AD206" i="16" s="1"/>
  <c r="R183" i="12"/>
  <c r="S365" i="12"/>
  <c r="AC365" i="12" s="1"/>
  <c r="T365" i="12"/>
  <c r="AD365" i="12" s="1"/>
  <c r="R202" i="16"/>
  <c r="AL351" i="12"/>
  <c r="AN351" i="12" s="1"/>
  <c r="AK351" i="12"/>
  <c r="AM351" i="12" s="1"/>
  <c r="S124" i="16"/>
  <c r="AC124" i="16" s="1"/>
  <c r="T124" i="16"/>
  <c r="AD124" i="16" s="1"/>
  <c r="AK209" i="16"/>
  <c r="AM209" i="16" s="1"/>
  <c r="AL209" i="16"/>
  <c r="AN209" i="16" s="1"/>
  <c r="R231" i="12"/>
  <c r="AF231" i="12" s="1"/>
  <c r="T32" i="12"/>
  <c r="AD32" i="12" s="1"/>
  <c r="S32" i="12"/>
  <c r="AC32" i="12" s="1"/>
  <c r="R22" i="15"/>
  <c r="AK18" i="14"/>
  <c r="AM18" i="14" s="1"/>
  <c r="AL18" i="14"/>
  <c r="AN18" i="14" s="1"/>
  <c r="W353" i="12"/>
  <c r="AA353" i="12" s="1"/>
  <c r="X353" i="12"/>
  <c r="AB353" i="12" s="1"/>
  <c r="X86" i="12"/>
  <c r="AB86" i="12" s="1"/>
  <c r="W86" i="12"/>
  <c r="AA86" i="12" s="1"/>
  <c r="AL341" i="12"/>
  <c r="AN341" i="12" s="1"/>
  <c r="AK341" i="12"/>
  <c r="AM341" i="12" s="1"/>
  <c r="AH146" i="16"/>
  <c r="AJ146" i="16" s="1"/>
  <c r="AG146" i="16"/>
  <c r="AK396" i="12"/>
  <c r="AM396" i="12" s="1"/>
  <c r="AL396" i="12"/>
  <c r="AN396" i="12" s="1"/>
  <c r="AL301" i="12"/>
  <c r="AN301" i="12" s="1"/>
  <c r="AK301" i="12"/>
  <c r="AM301" i="12" s="1"/>
  <c r="W25" i="16"/>
  <c r="AA25" i="16" s="1"/>
  <c r="X25" i="16"/>
  <c r="AB25" i="16" s="1"/>
  <c r="AH40" i="12"/>
  <c r="AJ40" i="12" s="1"/>
  <c r="AG40" i="12"/>
  <c r="AI40" i="12" s="1"/>
  <c r="AK472" i="12"/>
  <c r="AM472" i="12" s="1"/>
  <c r="AL472" i="12"/>
  <c r="AN472" i="12" s="1"/>
  <c r="X47" i="15"/>
  <c r="AB47" i="15" s="1"/>
  <c r="W47" i="15"/>
  <c r="AA47" i="15" s="1"/>
  <c r="R241" i="12"/>
  <c r="X102" i="3"/>
  <c r="AB102" i="3" s="1"/>
  <c r="W102" i="3"/>
  <c r="AA102" i="3" s="1"/>
  <c r="AG138" i="16"/>
  <c r="AI138" i="16" s="1"/>
  <c r="AH138" i="16"/>
  <c r="AJ138" i="16" s="1"/>
  <c r="X58" i="3"/>
  <c r="AB58" i="3" s="1"/>
  <c r="W58" i="3"/>
  <c r="AA58" i="3" s="1"/>
  <c r="AL76" i="12"/>
  <c r="AN76" i="12" s="1"/>
  <c r="AK76" i="12"/>
  <c r="AM76" i="12" s="1"/>
  <c r="AK14" i="13"/>
  <c r="AM14" i="13" s="1"/>
  <c r="AL14" i="13"/>
  <c r="AN14" i="13" s="1"/>
  <c r="X392" i="12"/>
  <c r="AB392" i="12" s="1"/>
  <c r="W392" i="12"/>
  <c r="AA392" i="12" s="1"/>
  <c r="X147" i="16"/>
  <c r="AB147" i="16" s="1"/>
  <c r="W147" i="16"/>
  <c r="AA147" i="16" s="1"/>
  <c r="R409" i="12"/>
  <c r="AK181" i="16"/>
  <c r="AM181" i="16" s="1"/>
  <c r="AL181" i="16"/>
  <c r="AN181" i="16" s="1"/>
  <c r="V214" i="12"/>
  <c r="Z214" i="12" s="1"/>
  <c r="U214" i="12"/>
  <c r="Y214" i="12" s="1"/>
  <c r="W376" i="12"/>
  <c r="AA376" i="12" s="1"/>
  <c r="X376" i="12"/>
  <c r="R25" i="15"/>
  <c r="R475" i="12"/>
  <c r="Q475" i="12" s="1"/>
  <c r="AE475" i="12" s="1"/>
  <c r="T14" i="14"/>
  <c r="AD14" i="14" s="1"/>
  <c r="S14" i="14"/>
  <c r="AC14" i="14" s="1"/>
  <c r="S52" i="16"/>
  <c r="T52" i="16"/>
  <c r="AD52" i="16" s="1"/>
  <c r="AH44" i="14"/>
  <c r="AJ44" i="14" s="1"/>
  <c r="AG44" i="14"/>
  <c r="S74" i="16"/>
  <c r="T74" i="16"/>
  <c r="AD74" i="16" s="1"/>
  <c r="V29" i="12"/>
  <c r="Z29" i="12" s="1"/>
  <c r="U29" i="12"/>
  <c r="Y29" i="12" s="1"/>
  <c r="T62" i="16"/>
  <c r="AD62" i="16" s="1"/>
  <c r="S62" i="16"/>
  <c r="AC62" i="16" s="1"/>
  <c r="S413" i="12"/>
  <c r="AC413" i="12" s="1"/>
  <c r="T413" i="12"/>
  <c r="AD413" i="12" s="1"/>
  <c r="U502" i="12"/>
  <c r="Y502" i="12" s="1"/>
  <c r="V502" i="12"/>
  <c r="Z502" i="12" s="1"/>
  <c r="R103" i="3"/>
  <c r="W184" i="12"/>
  <c r="AA184" i="12" s="1"/>
  <c r="X184" i="12"/>
  <c r="U68" i="3"/>
  <c r="Y68" i="3" s="1"/>
  <c r="V68" i="3"/>
  <c r="Z68" i="3" s="1"/>
  <c r="R98" i="3"/>
  <c r="Q98" i="3" s="1"/>
  <c r="AE98" i="3" s="1"/>
  <c r="AL65" i="12"/>
  <c r="AN65" i="12" s="1"/>
  <c r="AK65" i="12"/>
  <c r="AM65" i="12" s="1"/>
  <c r="AH423" i="12"/>
  <c r="AJ423" i="12" s="1"/>
  <c r="AG423" i="12"/>
  <c r="AI423" i="12" s="1"/>
  <c r="V197" i="16"/>
  <c r="Z197" i="16" s="1"/>
  <c r="U197" i="16"/>
  <c r="Y197" i="16" s="1"/>
  <c r="W498" i="12"/>
  <c r="AA498" i="12" s="1"/>
  <c r="X498" i="12"/>
  <c r="R503" i="12"/>
  <c r="AF503" i="12" s="1"/>
  <c r="W89" i="16"/>
  <c r="AA89" i="16" s="1"/>
  <c r="X89" i="16"/>
  <c r="V52" i="3"/>
  <c r="Z52" i="3" s="1"/>
  <c r="U52" i="3"/>
  <c r="Y52" i="3" s="1"/>
  <c r="S82" i="12"/>
  <c r="AC82" i="12" s="1"/>
  <c r="T82" i="12"/>
  <c r="AD82" i="12" s="1"/>
  <c r="AH15" i="15"/>
  <c r="AJ15" i="15" s="1"/>
  <c r="AG15" i="15"/>
  <c r="AI15" i="15" s="1"/>
  <c r="U104" i="16"/>
  <c r="Y104" i="16" s="1"/>
  <c r="V104" i="16"/>
  <c r="Z104" i="16" s="1"/>
  <c r="AH207" i="16"/>
  <c r="AJ207" i="16" s="1"/>
  <c r="AG207" i="16"/>
  <c r="AI207" i="16" s="1"/>
  <c r="U15" i="12"/>
  <c r="Y15" i="12" s="1"/>
  <c r="V15" i="12"/>
  <c r="Z15" i="12" s="1"/>
  <c r="W359" i="12"/>
  <c r="AA359" i="12" s="1"/>
  <c r="X359" i="12"/>
  <c r="AH437" i="12"/>
  <c r="AJ437" i="12" s="1"/>
  <c r="AG437" i="12"/>
  <c r="AI437" i="12" s="1"/>
  <c r="S497" i="12"/>
  <c r="AC497" i="12" s="1"/>
  <c r="T497" i="12"/>
  <c r="AD497" i="12" s="1"/>
  <c r="X14" i="15"/>
  <c r="AB14" i="15" s="1"/>
  <c r="W14" i="15"/>
  <c r="AA14" i="15" s="1"/>
  <c r="AG76" i="12"/>
  <c r="AI76" i="12" s="1"/>
  <c r="AH76" i="12"/>
  <c r="AJ76" i="12" s="1"/>
  <c r="W12" i="3"/>
  <c r="AA12" i="3" s="1"/>
  <c r="X12" i="3"/>
  <c r="AB12" i="3" s="1"/>
  <c r="R262" i="12"/>
  <c r="S95" i="16"/>
  <c r="AC95" i="16" s="1"/>
  <c r="T95" i="16"/>
  <c r="AD95" i="16" s="1"/>
  <c r="AG442" i="12"/>
  <c r="AI442" i="12" s="1"/>
  <c r="AH442" i="12"/>
  <c r="AJ442" i="12" s="1"/>
  <c r="V83" i="3"/>
  <c r="Z83" i="3" s="1"/>
  <c r="U83" i="3"/>
  <c r="Y83" i="3" s="1"/>
  <c r="U90" i="16"/>
  <c r="Y90" i="16" s="1"/>
  <c r="V90" i="16"/>
  <c r="Z90" i="16" s="1"/>
  <c r="T375" i="12"/>
  <c r="AD375" i="12" s="1"/>
  <c r="S375" i="12"/>
  <c r="AC375" i="12" s="1"/>
  <c r="AH246" i="12"/>
  <c r="AJ246" i="12" s="1"/>
  <c r="AG246" i="12"/>
  <c r="AI246" i="12" s="1"/>
  <c r="AL217" i="16"/>
  <c r="AN217" i="16" s="1"/>
  <c r="AK217" i="16"/>
  <c r="AM217" i="16" s="1"/>
  <c r="AH105" i="16"/>
  <c r="AJ105" i="16" s="1"/>
  <c r="AG105" i="16"/>
  <c r="R53" i="3"/>
  <c r="AG183" i="12"/>
  <c r="AI183" i="12" s="1"/>
  <c r="AH183" i="12"/>
  <c r="AJ183" i="12" s="1"/>
  <c r="AK313" i="12"/>
  <c r="AM313" i="12" s="1"/>
  <c r="AL313" i="12"/>
  <c r="AN313" i="12" s="1"/>
  <c r="X387" i="12"/>
  <c r="AB387" i="12" s="1"/>
  <c r="W387" i="12"/>
  <c r="AA387" i="12" s="1"/>
  <c r="AK220" i="16"/>
  <c r="AM220" i="16" s="1"/>
  <c r="AL220" i="16"/>
  <c r="AN220" i="16" s="1"/>
  <c r="S488" i="12"/>
  <c r="AC488" i="12" s="1"/>
  <c r="T488" i="12"/>
  <c r="AD488" i="12" s="1"/>
  <c r="AK84" i="3"/>
  <c r="AM84" i="3" s="1"/>
  <c r="AL84" i="3"/>
  <c r="AN84" i="3" s="1"/>
  <c r="V452" i="12"/>
  <c r="Z452" i="12" s="1"/>
  <c r="U452" i="12"/>
  <c r="Y452" i="12" s="1"/>
  <c r="S75" i="12"/>
  <c r="T75" i="12"/>
  <c r="AD75" i="12" s="1"/>
  <c r="R275" i="12"/>
  <c r="AL96" i="12"/>
  <c r="AN96" i="12" s="1"/>
  <c r="AK96" i="12"/>
  <c r="V239" i="12"/>
  <c r="Z239" i="12" s="1"/>
  <c r="U239" i="12"/>
  <c r="Y239" i="12" s="1"/>
  <c r="X100" i="16"/>
  <c r="AB100" i="16" s="1"/>
  <c r="W100" i="16"/>
  <c r="AA100" i="16" s="1"/>
  <c r="AG341" i="12"/>
  <c r="AI341" i="12" s="1"/>
  <c r="AH341" i="12"/>
  <c r="AJ341" i="12" s="1"/>
  <c r="S364" i="12"/>
  <c r="AC364" i="12" s="1"/>
  <c r="T364" i="12"/>
  <c r="AD364" i="12" s="1"/>
  <c r="R408" i="12"/>
  <c r="R428" i="12"/>
  <c r="AL108" i="12"/>
  <c r="AN108" i="12" s="1"/>
  <c r="AK108" i="12"/>
  <c r="AM108" i="12" s="1"/>
  <c r="AG51" i="16"/>
  <c r="AH51" i="16"/>
  <c r="AJ51" i="16" s="1"/>
  <c r="T189" i="16"/>
  <c r="AD189" i="16" s="1"/>
  <c r="S189" i="16"/>
  <c r="U380" i="12"/>
  <c r="Y380" i="12" s="1"/>
  <c r="V380" i="12"/>
  <c r="Z380" i="12" s="1"/>
  <c r="R8" i="12"/>
  <c r="Q8" i="12" s="1"/>
  <c r="AE8" i="12" s="1"/>
  <c r="W224" i="16"/>
  <c r="AA224" i="16" s="1"/>
  <c r="X224" i="16"/>
  <c r="X394" i="12"/>
  <c r="AB394" i="12" s="1"/>
  <c r="W394" i="12"/>
  <c r="AA394" i="12" s="1"/>
  <c r="AK21" i="12"/>
  <c r="AM21" i="12" s="1"/>
  <c r="AL21" i="12"/>
  <c r="AN21" i="12" s="1"/>
  <c r="U259" i="12"/>
  <c r="Y259" i="12" s="1"/>
  <c r="V259" i="12"/>
  <c r="Z259" i="12" s="1"/>
  <c r="AH15" i="14"/>
  <c r="AJ15" i="14" s="1"/>
  <c r="AG15" i="14"/>
  <c r="AI15" i="14" s="1"/>
  <c r="V350" i="12"/>
  <c r="Z350" i="12" s="1"/>
  <c r="U350" i="12"/>
  <c r="Y350" i="12" s="1"/>
  <c r="AK235" i="12"/>
  <c r="AM235" i="12" s="1"/>
  <c r="AL235" i="12"/>
  <c r="AN235" i="12" s="1"/>
  <c r="V189" i="16"/>
  <c r="Z189" i="16" s="1"/>
  <c r="U189" i="16"/>
  <c r="Y189" i="16" s="1"/>
  <c r="R343" i="12"/>
  <c r="AL381" i="12"/>
  <c r="AN381" i="12" s="1"/>
  <c r="AK381" i="12"/>
  <c r="AM381" i="12" s="1"/>
  <c r="AH20" i="14"/>
  <c r="AJ20" i="14" s="1"/>
  <c r="AG20" i="14"/>
  <c r="AH149" i="12"/>
  <c r="AJ149" i="12" s="1"/>
  <c r="AG149" i="12"/>
  <c r="AI149" i="12" s="1"/>
  <c r="V121" i="16"/>
  <c r="Z121" i="16" s="1"/>
  <c r="U121" i="16"/>
  <c r="Y121" i="16" s="1"/>
  <c r="AL172" i="12"/>
  <c r="AN172" i="12" s="1"/>
  <c r="AK172" i="12"/>
  <c r="AM172" i="12" s="1"/>
  <c r="AK46" i="16"/>
  <c r="AM46" i="16" s="1"/>
  <c r="AL46" i="16"/>
  <c r="AN46" i="16" s="1"/>
  <c r="S47" i="16"/>
  <c r="T47" i="16"/>
  <c r="AD47" i="16" s="1"/>
  <c r="R65" i="16"/>
  <c r="Q65" i="16" s="1"/>
  <c r="AE65" i="16" s="1"/>
  <c r="R233" i="12"/>
  <c r="V387" i="12"/>
  <c r="Z387" i="12" s="1"/>
  <c r="U387" i="12"/>
  <c r="Y387" i="12" s="1"/>
  <c r="U116" i="12"/>
  <c r="Y116" i="12" s="1"/>
  <c r="V116" i="12"/>
  <c r="Z116" i="12" s="1"/>
  <c r="AG147" i="12"/>
  <c r="AI147" i="12" s="1"/>
  <c r="AH147" i="12"/>
  <c r="AJ147" i="12" s="1"/>
  <c r="AL60" i="12"/>
  <c r="AN60" i="12" s="1"/>
  <c r="AK60" i="12"/>
  <c r="AM60" i="12" s="1"/>
  <c r="W29" i="3"/>
  <c r="AA29" i="3" s="1"/>
  <c r="X29" i="3"/>
  <c r="AB29" i="3" s="1"/>
  <c r="AL38" i="16"/>
  <c r="AN38" i="16" s="1"/>
  <c r="AK38" i="16"/>
  <c r="AM38" i="16" s="1"/>
  <c r="U11" i="12"/>
  <c r="Y11" i="12" s="1"/>
  <c r="V11" i="12"/>
  <c r="AK8" i="14"/>
  <c r="AM8" i="14" s="1"/>
  <c r="AL8" i="14"/>
  <c r="AN8" i="14" s="1"/>
  <c r="X150" i="16"/>
  <c r="AB150" i="16" s="1"/>
  <c r="W150" i="16"/>
  <c r="AA150" i="16" s="1"/>
  <c r="X369" i="12"/>
  <c r="AB369" i="12" s="1"/>
  <c r="W369" i="12"/>
  <c r="AA369" i="12" s="1"/>
  <c r="X8" i="15"/>
  <c r="AB8" i="15" s="1"/>
  <c r="W8" i="15"/>
  <c r="AA8" i="15" s="1"/>
  <c r="U222" i="16"/>
  <c r="Y222" i="16" s="1"/>
  <c r="V222" i="16"/>
  <c r="Z222" i="16" s="1"/>
  <c r="U106" i="15"/>
  <c r="Y106" i="15" s="1"/>
  <c r="V106" i="15"/>
  <c r="Z106" i="15" s="1"/>
  <c r="T27" i="15"/>
  <c r="AD27" i="15" s="1"/>
  <c r="S27" i="15"/>
  <c r="AC27" i="15" s="1"/>
  <c r="S306" i="12"/>
  <c r="AC306" i="12" s="1"/>
  <c r="T306" i="12"/>
  <c r="AD306" i="12" s="1"/>
  <c r="R81" i="3"/>
  <c r="X472" i="12"/>
  <c r="W472" i="12"/>
  <c r="AA472" i="12" s="1"/>
  <c r="AK116" i="12"/>
  <c r="AM116" i="12" s="1"/>
  <c r="AL116" i="12"/>
  <c r="AN116" i="12" s="1"/>
  <c r="AL37" i="3"/>
  <c r="AN37" i="3" s="1"/>
  <c r="AK37" i="3"/>
  <c r="AM37" i="3" s="1"/>
  <c r="X215" i="16"/>
  <c r="W215" i="16"/>
  <c r="AA215" i="16" s="1"/>
  <c r="R413" i="12"/>
  <c r="Q413" i="12" s="1"/>
  <c r="AE413" i="12" s="1"/>
  <c r="V9" i="3"/>
  <c r="U9" i="3"/>
  <c r="Y9" i="3" s="1"/>
  <c r="AG117" i="12"/>
  <c r="AH117" i="12"/>
  <c r="AJ117" i="12" s="1"/>
  <c r="T84" i="12"/>
  <c r="AD84" i="12" s="1"/>
  <c r="S84" i="12"/>
  <c r="AC84" i="12" s="1"/>
  <c r="AG46" i="16"/>
  <c r="AI46" i="16" s="1"/>
  <c r="AH46" i="16"/>
  <c r="AJ46" i="16" s="1"/>
  <c r="AK32" i="14"/>
  <c r="AM32" i="14" s="1"/>
  <c r="AL32" i="14"/>
  <c r="AN32" i="14" s="1"/>
  <c r="AH373" i="12"/>
  <c r="AJ373" i="12" s="1"/>
  <c r="AG373" i="12"/>
  <c r="AI373" i="12" s="1"/>
  <c r="AG382" i="12"/>
  <c r="AH382" i="12"/>
  <c r="AJ382" i="12" s="1"/>
  <c r="X38" i="16"/>
  <c r="AB38" i="16" s="1"/>
  <c r="W38" i="16"/>
  <c r="AA38" i="16" s="1"/>
  <c r="V430" i="12"/>
  <c r="Z430" i="12" s="1"/>
  <c r="U430" i="12"/>
  <c r="Y430" i="12" s="1"/>
  <c r="AK184" i="16"/>
  <c r="AM184" i="16" s="1"/>
  <c r="AL184" i="16"/>
  <c r="AN184" i="16" s="1"/>
  <c r="U173" i="12"/>
  <c r="Y173" i="12" s="1"/>
  <c r="V173" i="12"/>
  <c r="U417" i="12"/>
  <c r="Y417" i="12" s="1"/>
  <c r="V417" i="12"/>
  <c r="AG261" i="12"/>
  <c r="AI261" i="12" s="1"/>
  <c r="AH261" i="12"/>
  <c r="AJ261" i="12" s="1"/>
  <c r="X281" i="12"/>
  <c r="W281" i="12"/>
  <c r="AA281" i="12" s="1"/>
  <c r="V432" i="12"/>
  <c r="U432" i="12"/>
  <c r="Y432" i="12" s="1"/>
  <c r="AG342" i="12"/>
  <c r="AH342" i="12"/>
  <c r="AJ342" i="12" s="1"/>
  <c r="R269" i="12"/>
  <c r="U173" i="16"/>
  <c r="Y173" i="16" s="1"/>
  <c r="V173" i="16"/>
  <c r="Z173" i="16" s="1"/>
  <c r="AL29" i="16"/>
  <c r="AN29" i="16" s="1"/>
  <c r="AK29" i="16"/>
  <c r="AM29" i="16" s="1"/>
  <c r="U122" i="12"/>
  <c r="Y122" i="12" s="1"/>
  <c r="V122" i="12"/>
  <c r="Z122" i="12" s="1"/>
  <c r="AG34" i="16"/>
  <c r="AI34" i="16" s="1"/>
  <c r="AH34" i="16"/>
  <c r="AJ34" i="16" s="1"/>
  <c r="X384" i="12"/>
  <c r="AB384" i="12" s="1"/>
  <c r="W384" i="12"/>
  <c r="AA384" i="12" s="1"/>
  <c r="AL60" i="3"/>
  <c r="AN60" i="3" s="1"/>
  <c r="AK60" i="3"/>
  <c r="AM60" i="3" s="1"/>
  <c r="AH397" i="12"/>
  <c r="AJ397" i="12" s="1"/>
  <c r="AG397" i="12"/>
  <c r="X30" i="13"/>
  <c r="AB30" i="13" s="1"/>
  <c r="W30" i="13"/>
  <c r="AA30" i="13" s="1"/>
  <c r="R99" i="12"/>
  <c r="AH127" i="12"/>
  <c r="AJ127" i="12" s="1"/>
  <c r="AG127" i="12"/>
  <c r="AI127" i="12" s="1"/>
  <c r="AL10" i="12"/>
  <c r="AN10" i="12" s="1"/>
  <c r="AK10" i="12"/>
  <c r="AM10" i="12" s="1"/>
  <c r="AH375" i="12"/>
  <c r="AJ375" i="12" s="1"/>
  <c r="AG375" i="12"/>
  <c r="AI375" i="12" s="1"/>
  <c r="S183" i="12"/>
  <c r="T183" i="12"/>
  <c r="AD183" i="12" s="1"/>
  <c r="T290" i="12"/>
  <c r="AD290" i="12" s="1"/>
  <c r="S290" i="12"/>
  <c r="R28" i="15"/>
  <c r="AF28" i="15" s="1"/>
  <c r="T116" i="16"/>
  <c r="AD116" i="16" s="1"/>
  <c r="S116" i="16"/>
  <c r="T430" i="12"/>
  <c r="AD430" i="12" s="1"/>
  <c r="S430" i="12"/>
  <c r="AC430" i="12" s="1"/>
  <c r="AL45" i="14"/>
  <c r="AN45" i="14" s="1"/>
  <c r="AK45" i="14"/>
  <c r="AM45" i="14" s="1"/>
  <c r="X316" i="12"/>
  <c r="AB316" i="12" s="1"/>
  <c r="W316" i="12"/>
  <c r="AA316" i="12" s="1"/>
  <c r="T25" i="14"/>
  <c r="AD25" i="14" s="1"/>
  <c r="S25" i="14"/>
  <c r="AC25" i="14" s="1"/>
  <c r="R173" i="12"/>
  <c r="Q173" i="12" s="1"/>
  <c r="AE173" i="12" s="1"/>
  <c r="X438" i="12"/>
  <c r="AB438" i="12" s="1"/>
  <c r="W438" i="12"/>
  <c r="AA438" i="12" s="1"/>
  <c r="R20" i="13"/>
  <c r="T246" i="12"/>
  <c r="AD246" i="12" s="1"/>
  <c r="S246" i="12"/>
  <c r="V136" i="16"/>
  <c r="Z136" i="16" s="1"/>
  <c r="U136" i="16"/>
  <c r="Y136" i="16" s="1"/>
  <c r="T11" i="15"/>
  <c r="AD11" i="15" s="1"/>
  <c r="S11" i="15"/>
  <c r="AC11" i="15" s="1"/>
  <c r="X175" i="16"/>
  <c r="AB175" i="16" s="1"/>
  <c r="W175" i="16"/>
  <c r="AA175" i="16" s="1"/>
  <c r="W417" i="12"/>
  <c r="AA417" i="12" s="1"/>
  <c r="X417" i="12"/>
  <c r="U31" i="13"/>
  <c r="Y31" i="13" s="1"/>
  <c r="V31" i="13"/>
  <c r="W507" i="12"/>
  <c r="AA507" i="12" s="1"/>
  <c r="X507" i="12"/>
  <c r="AB507" i="12" s="1"/>
  <c r="AK102" i="12"/>
  <c r="AM102" i="12" s="1"/>
  <c r="AL102" i="12"/>
  <c r="AN102" i="12" s="1"/>
  <c r="AG102" i="12"/>
  <c r="AI102" i="12" s="1"/>
  <c r="AH102" i="12"/>
  <c r="AJ102" i="12" s="1"/>
  <c r="U438" i="12"/>
  <c r="Y438" i="12" s="1"/>
  <c r="V438" i="12"/>
  <c r="U294" i="12"/>
  <c r="Y294" i="12" s="1"/>
  <c r="V294" i="12"/>
  <c r="Z294" i="12" s="1"/>
  <c r="AK7" i="13"/>
  <c r="AM7" i="13" s="1"/>
  <c r="AL7" i="13"/>
  <c r="AN7" i="13" s="1"/>
  <c r="U140" i="12"/>
  <c r="Y140" i="12" s="1"/>
  <c r="V140" i="12"/>
  <c r="R70" i="15"/>
  <c r="AK98" i="12"/>
  <c r="AM98" i="12" s="1"/>
  <c r="AL98" i="12"/>
  <c r="AN98" i="12" s="1"/>
  <c r="U365" i="12"/>
  <c r="Y365" i="12" s="1"/>
  <c r="V365" i="12"/>
  <c r="X94" i="15"/>
  <c r="AB94" i="15" s="1"/>
  <c r="W94" i="15"/>
  <c r="AA94" i="15" s="1"/>
  <c r="AL49" i="3"/>
  <c r="AN49" i="3" s="1"/>
  <c r="AK49" i="3"/>
  <c r="AM49" i="3" s="1"/>
  <c r="T362" i="12"/>
  <c r="AD362" i="12" s="1"/>
  <c r="S362" i="12"/>
  <c r="AC362" i="12" s="1"/>
  <c r="X171" i="12"/>
  <c r="W171" i="12"/>
  <c r="AA171" i="12" s="1"/>
  <c r="V128" i="16"/>
  <c r="Z128" i="16" s="1"/>
  <c r="U128" i="16"/>
  <c r="Y128" i="16" s="1"/>
  <c r="AL149" i="12"/>
  <c r="AN149" i="12" s="1"/>
  <c r="AK149" i="12"/>
  <c r="AM149" i="12" s="1"/>
  <c r="AK9" i="14"/>
  <c r="AL9" i="14"/>
  <c r="AN9" i="14" s="1"/>
  <c r="AL43" i="12"/>
  <c r="AN43" i="12" s="1"/>
  <c r="AK43" i="12"/>
  <c r="AM43" i="12" s="1"/>
  <c r="AH17" i="15"/>
  <c r="AJ17" i="15" s="1"/>
  <c r="AG17" i="15"/>
  <c r="AG129" i="16"/>
  <c r="AH129" i="16"/>
  <c r="AJ129" i="16" s="1"/>
  <c r="X246" i="12"/>
  <c r="W246" i="12"/>
  <c r="AA246" i="12" s="1"/>
  <c r="R163" i="16"/>
  <c r="W152" i="12"/>
  <c r="AA152" i="12" s="1"/>
  <c r="X152" i="12"/>
  <c r="X21" i="3"/>
  <c r="AB21" i="3" s="1"/>
  <c r="W21" i="3"/>
  <c r="AA21" i="3" s="1"/>
  <c r="W510" i="12"/>
  <c r="AA510" i="12" s="1"/>
  <c r="X510" i="12"/>
  <c r="AB510" i="12" s="1"/>
  <c r="AL260" i="12"/>
  <c r="AN260" i="12" s="1"/>
  <c r="AK260" i="12"/>
  <c r="AM260" i="12" s="1"/>
  <c r="AK464" i="12"/>
  <c r="AM464" i="12" s="1"/>
  <c r="AL464" i="12"/>
  <c r="AN464" i="12" s="1"/>
  <c r="AK35" i="15"/>
  <c r="AM35" i="15" s="1"/>
  <c r="AL35" i="15"/>
  <c r="AN35" i="15" s="1"/>
  <c r="U442" i="12"/>
  <c r="Y442" i="12" s="1"/>
  <c r="V442" i="12"/>
  <c r="Z442" i="12" s="1"/>
  <c r="T200" i="16"/>
  <c r="AD200" i="16" s="1"/>
  <c r="S200" i="16"/>
  <c r="AC200" i="16" s="1"/>
  <c r="R166" i="12"/>
  <c r="AF166" i="12" s="1"/>
  <c r="V160" i="16"/>
  <c r="Z160" i="16" s="1"/>
  <c r="U160" i="16"/>
  <c r="Y160" i="16" s="1"/>
  <c r="R355" i="12"/>
  <c r="AK69" i="15"/>
  <c r="AM69" i="15" s="1"/>
  <c r="AL69" i="15"/>
  <c r="AN69" i="15" s="1"/>
  <c r="AL20" i="15"/>
  <c r="AN20" i="15" s="1"/>
  <c r="AK20" i="15"/>
  <c r="AM20" i="15" s="1"/>
  <c r="V9" i="12"/>
  <c r="U9" i="12"/>
  <c r="Y9" i="12" s="1"/>
  <c r="X50" i="15"/>
  <c r="AB50" i="15" s="1"/>
  <c r="W50" i="15"/>
  <c r="AA50" i="15" s="1"/>
  <c r="U379" i="12"/>
  <c r="Y379" i="12" s="1"/>
  <c r="V379" i="12"/>
  <c r="R144" i="16"/>
  <c r="S51" i="15"/>
  <c r="T51" i="15"/>
  <c r="AD51" i="15" s="1"/>
  <c r="AH209" i="16"/>
  <c r="AJ209" i="16" s="1"/>
  <c r="AG209" i="16"/>
  <c r="AI209" i="16" s="1"/>
  <c r="X34" i="3"/>
  <c r="AB34" i="3" s="1"/>
  <c r="W34" i="3"/>
  <c r="AA34" i="3" s="1"/>
  <c r="W228" i="16"/>
  <c r="AA228" i="16" s="1"/>
  <c r="X228" i="16"/>
  <c r="AB228" i="16" s="1"/>
  <c r="AH23" i="15"/>
  <c r="AJ23" i="15" s="1"/>
  <c r="AG23" i="15"/>
  <c r="AI23" i="15" s="1"/>
  <c r="T505" i="12"/>
  <c r="S505" i="12"/>
  <c r="AC505" i="12" s="1"/>
  <c r="R87" i="15"/>
  <c r="T131" i="16"/>
  <c r="AD131" i="16" s="1"/>
  <c r="S131" i="16"/>
  <c r="AG76" i="16"/>
  <c r="AI76" i="16" s="1"/>
  <c r="AH76" i="16"/>
  <c r="AJ76" i="16" s="1"/>
  <c r="X15" i="15"/>
  <c r="AB15" i="15" s="1"/>
  <c r="W15" i="15"/>
  <c r="AA15" i="15" s="1"/>
  <c r="S335" i="12"/>
  <c r="AC335" i="12" s="1"/>
  <c r="T335" i="12"/>
  <c r="AD335" i="12" s="1"/>
  <c r="W99" i="16"/>
  <c r="AA99" i="16" s="1"/>
  <c r="X99" i="16"/>
  <c r="AB99" i="16" s="1"/>
  <c r="AH451" i="12"/>
  <c r="AJ451" i="12" s="1"/>
  <c r="AG451" i="12"/>
  <c r="AI451" i="12" s="1"/>
  <c r="V177" i="12"/>
  <c r="Z177" i="12" s="1"/>
  <c r="U177" i="12"/>
  <c r="Y177" i="12" s="1"/>
  <c r="T45" i="15"/>
  <c r="AD45" i="15" s="1"/>
  <c r="S45" i="15"/>
  <c r="AC45" i="15" s="1"/>
  <c r="V81" i="12"/>
  <c r="U81" i="12"/>
  <c r="Y81" i="12" s="1"/>
  <c r="AG33" i="14"/>
  <c r="AI33" i="14" s="1"/>
  <c r="AH33" i="14"/>
  <c r="AJ33" i="14" s="1"/>
  <c r="T68" i="16"/>
  <c r="AD68" i="16" s="1"/>
  <c r="S68" i="16"/>
  <c r="AC68" i="16" s="1"/>
  <c r="T194" i="16"/>
  <c r="AD194" i="16" s="1"/>
  <c r="S194" i="16"/>
  <c r="AC194" i="16" s="1"/>
  <c r="R281" i="12"/>
  <c r="Q281" i="12" s="1"/>
  <c r="AE281" i="12" s="1"/>
  <c r="X348" i="12"/>
  <c r="W348" i="12"/>
  <c r="AA348" i="12" s="1"/>
  <c r="T99" i="12"/>
  <c r="AD99" i="12" s="1"/>
  <c r="S99" i="12"/>
  <c r="AC99" i="12" s="1"/>
  <c r="U454" i="12"/>
  <c r="Y454" i="12" s="1"/>
  <c r="V454" i="12"/>
  <c r="Z454" i="12" s="1"/>
  <c r="T494" i="12"/>
  <c r="AD494" i="12" s="1"/>
  <c r="S494" i="12"/>
  <c r="T31" i="15"/>
  <c r="AD31" i="15" s="1"/>
  <c r="S31" i="15"/>
  <c r="AC31" i="15" s="1"/>
  <c r="AK97" i="12"/>
  <c r="AM97" i="12" s="1"/>
  <c r="AL97" i="12"/>
  <c r="AN97" i="12" s="1"/>
  <c r="U78" i="3"/>
  <c r="Y78" i="3" s="1"/>
  <c r="V78" i="3"/>
  <c r="AK319" i="12"/>
  <c r="AM319" i="12" s="1"/>
  <c r="AL319" i="12"/>
  <c r="AN319" i="12" s="1"/>
  <c r="AL185" i="16"/>
  <c r="AN185" i="16" s="1"/>
  <c r="AK185" i="16"/>
  <c r="AM185" i="16" s="1"/>
  <c r="AK285" i="12"/>
  <c r="AM285" i="12" s="1"/>
  <c r="AL285" i="12"/>
  <c r="AN285" i="12" s="1"/>
  <c r="R374" i="12"/>
  <c r="Q374" i="12" s="1"/>
  <c r="AE374" i="12" s="1"/>
  <c r="AH22" i="15"/>
  <c r="AJ22" i="15" s="1"/>
  <c r="AG22" i="15"/>
  <c r="R216" i="12"/>
  <c r="T360" i="12"/>
  <c r="AD360" i="12" s="1"/>
  <c r="S360" i="12"/>
  <c r="AL86" i="12"/>
  <c r="AN86" i="12" s="1"/>
  <c r="AK86" i="12"/>
  <c r="AM86" i="12" s="1"/>
  <c r="AG360" i="12"/>
  <c r="AI360" i="12" s="1"/>
  <c r="AH360" i="12"/>
  <c r="AJ360" i="12" s="1"/>
  <c r="S36" i="12"/>
  <c r="AC36" i="12" s="1"/>
  <c r="T36" i="12"/>
  <c r="AD36" i="12" s="1"/>
  <c r="S250" i="12"/>
  <c r="T250" i="12"/>
  <c r="AD250" i="12" s="1"/>
  <c r="X145" i="16"/>
  <c r="W145" i="16"/>
  <c r="AA145" i="16" s="1"/>
  <c r="AG78" i="15"/>
  <c r="AH78" i="15"/>
  <c r="AJ78" i="15" s="1"/>
  <c r="U23" i="12"/>
  <c r="Y23" i="12" s="1"/>
  <c r="V23" i="12"/>
  <c r="AK336" i="12"/>
  <c r="AM336" i="12" s="1"/>
  <c r="AL336" i="12"/>
  <c r="AN336" i="12" s="1"/>
  <c r="AK129" i="12"/>
  <c r="AM129" i="12" s="1"/>
  <c r="AL129" i="12"/>
  <c r="AN129" i="12" s="1"/>
  <c r="V62" i="3"/>
  <c r="U62" i="3"/>
  <c r="Y62" i="3" s="1"/>
  <c r="T26" i="15"/>
  <c r="AD26" i="15" s="1"/>
  <c r="S26" i="15"/>
  <c r="AC26" i="15" s="1"/>
  <c r="U105" i="15"/>
  <c r="Y105" i="15" s="1"/>
  <c r="V105" i="15"/>
  <c r="Z105" i="15" s="1"/>
  <c r="W98" i="12"/>
  <c r="AA98" i="12" s="1"/>
  <c r="X98" i="12"/>
  <c r="AB98" i="12" s="1"/>
  <c r="T10" i="3"/>
  <c r="AD10" i="3" s="1"/>
  <c r="S10" i="3"/>
  <c r="AC10" i="3" s="1"/>
  <c r="R498" i="12"/>
  <c r="X147" i="12"/>
  <c r="AB147" i="12" s="1"/>
  <c r="W147" i="12"/>
  <c r="AA147" i="12" s="1"/>
  <c r="AG37" i="14"/>
  <c r="AI37" i="14" s="1"/>
  <c r="AH37" i="14"/>
  <c r="AJ37" i="14" s="1"/>
  <c r="AK36" i="12"/>
  <c r="AM36" i="12" s="1"/>
  <c r="AL36" i="12"/>
  <c r="AN36" i="12" s="1"/>
  <c r="AG136" i="12"/>
  <c r="AI136" i="12" s="1"/>
  <c r="AH136" i="12"/>
  <c r="AJ136" i="12" s="1"/>
  <c r="R47" i="12"/>
  <c r="S136" i="12"/>
  <c r="AC136" i="12" s="1"/>
  <c r="T136" i="12"/>
  <c r="AD136" i="12" s="1"/>
  <c r="R72" i="15"/>
  <c r="AK55" i="15"/>
  <c r="AM55" i="15" s="1"/>
  <c r="AL55" i="15"/>
  <c r="W19" i="13"/>
  <c r="AA19" i="13" s="1"/>
  <c r="X19" i="13"/>
  <c r="T432" i="12"/>
  <c r="AD432" i="12" s="1"/>
  <c r="S432" i="12"/>
  <c r="AC432" i="12" s="1"/>
  <c r="AK153" i="12"/>
  <c r="AM153" i="12" s="1"/>
  <c r="AL153" i="12"/>
  <c r="AN153" i="12" s="1"/>
  <c r="R265" i="12"/>
  <c r="U23" i="15"/>
  <c r="Y23" i="15" s="1"/>
  <c r="V23" i="15"/>
  <c r="Z23" i="15" s="1"/>
  <c r="U313" i="12"/>
  <c r="Y313" i="12" s="1"/>
  <c r="V313" i="12"/>
  <c r="Z313" i="12" s="1"/>
  <c r="T10" i="13"/>
  <c r="AD10" i="13" s="1"/>
  <c r="S10" i="13"/>
  <c r="X12" i="14"/>
  <c r="AB12" i="14" s="1"/>
  <c r="W12" i="14"/>
  <c r="AA12" i="14" s="1"/>
  <c r="U461" i="12"/>
  <c r="Y461" i="12" s="1"/>
  <c r="V461" i="12"/>
  <c r="AK16" i="12"/>
  <c r="AM16" i="12" s="1"/>
  <c r="AL16" i="12"/>
  <c r="AN16" i="12" s="1"/>
  <c r="W185" i="12"/>
  <c r="AA185" i="12" s="1"/>
  <c r="X185" i="12"/>
  <c r="AL168" i="16"/>
  <c r="AN168" i="16" s="1"/>
  <c r="AK168" i="16"/>
  <c r="AM168" i="16" s="1"/>
  <c r="U35" i="12"/>
  <c r="Y35" i="12" s="1"/>
  <c r="V35" i="12"/>
  <c r="AG68" i="15"/>
  <c r="AI68" i="15" s="1"/>
  <c r="AH68" i="15"/>
  <c r="AJ68" i="15" s="1"/>
  <c r="AK145" i="12"/>
  <c r="AM145" i="12" s="1"/>
  <c r="AL145" i="12"/>
  <c r="AN145" i="12" s="1"/>
  <c r="V107" i="15"/>
  <c r="Z107" i="15" s="1"/>
  <c r="U107" i="15"/>
  <c r="Y107" i="15" s="1"/>
  <c r="R285" i="12"/>
  <c r="AF285" i="12" s="1"/>
  <c r="T370" i="12"/>
  <c r="AD370" i="12" s="1"/>
  <c r="S370" i="12"/>
  <c r="AC370" i="12" s="1"/>
  <c r="AH10" i="14"/>
  <c r="AJ10" i="14" s="1"/>
  <c r="AG10" i="14"/>
  <c r="AI10" i="14" s="1"/>
  <c r="AG481" i="12"/>
  <c r="AI481" i="12" s="1"/>
  <c r="AH481" i="12"/>
  <c r="AJ481" i="12" s="1"/>
  <c r="S308" i="12"/>
  <c r="T308" i="12"/>
  <c r="AD308" i="12" s="1"/>
  <c r="U180" i="16"/>
  <c r="Y180" i="16" s="1"/>
  <c r="V180" i="16"/>
  <c r="Z180" i="16" s="1"/>
  <c r="AK43" i="14"/>
  <c r="AM43" i="14" s="1"/>
  <c r="AL43" i="14"/>
  <c r="AN43" i="14" s="1"/>
  <c r="R38" i="3"/>
  <c r="AF38" i="3" s="1"/>
  <c r="AL270" i="12"/>
  <c r="AN270" i="12" s="1"/>
  <c r="AK270" i="12"/>
  <c r="AM270" i="12" s="1"/>
  <c r="AG488" i="12"/>
  <c r="AI488" i="12" s="1"/>
  <c r="AH488" i="12"/>
  <c r="AJ488" i="12" s="1"/>
  <c r="W210" i="16"/>
  <c r="AA210" i="16" s="1"/>
  <c r="X210" i="16"/>
  <c r="AB210" i="16" s="1"/>
  <c r="X80" i="3"/>
  <c r="AB80" i="3" s="1"/>
  <c r="W80" i="3"/>
  <c r="AA80" i="3" s="1"/>
  <c r="X21" i="16"/>
  <c r="W21" i="16"/>
  <c r="AA21" i="16" s="1"/>
  <c r="S235" i="12"/>
  <c r="AC235" i="12" s="1"/>
  <c r="T235" i="12"/>
  <c r="AD235" i="12" s="1"/>
  <c r="R41" i="12"/>
  <c r="X304" i="12"/>
  <c r="W304" i="12"/>
  <c r="AA304" i="12" s="1"/>
  <c r="AL303" i="12"/>
  <c r="AN303" i="12" s="1"/>
  <c r="AK303" i="12"/>
  <c r="AM303" i="12" s="1"/>
  <c r="W154" i="12"/>
  <c r="AA154" i="12" s="1"/>
  <c r="X154" i="12"/>
  <c r="AH36" i="12"/>
  <c r="AJ36" i="12" s="1"/>
  <c r="AG36" i="12"/>
  <c r="AK162" i="16"/>
  <c r="AM162" i="16" s="1"/>
  <c r="AL162" i="16"/>
  <c r="AN162" i="16" s="1"/>
  <c r="T447" i="12"/>
  <c r="AD447" i="12" s="1"/>
  <c r="S447" i="12"/>
  <c r="AC447" i="12" s="1"/>
  <c r="AK140" i="16"/>
  <c r="AM140" i="16" s="1"/>
  <c r="AL140" i="16"/>
  <c r="AN140" i="16" s="1"/>
  <c r="U19" i="13"/>
  <c r="Y19" i="13" s="1"/>
  <c r="V19" i="13"/>
  <c r="Z19" i="13" s="1"/>
  <c r="R162" i="16"/>
  <c r="V80" i="12"/>
  <c r="Z80" i="12" s="1"/>
  <c r="U80" i="12"/>
  <c r="Y80" i="12" s="1"/>
  <c r="S350" i="12"/>
  <c r="AC350" i="12" s="1"/>
  <c r="T350" i="12"/>
  <c r="AD350" i="12" s="1"/>
  <c r="T85" i="12"/>
  <c r="AD85" i="12" s="1"/>
  <c r="S85" i="12"/>
  <c r="R185" i="16"/>
  <c r="AF185" i="16" s="1"/>
  <c r="R316" i="12"/>
  <c r="AK9" i="13"/>
  <c r="AM9" i="13" s="1"/>
  <c r="B202" i="7" s="1"/>
  <c r="AL9" i="13"/>
  <c r="AN9" i="13" s="1"/>
  <c r="AG364" i="12"/>
  <c r="AH364" i="12"/>
  <c r="AJ364" i="12" s="1"/>
  <c r="V291" i="12"/>
  <c r="Z291" i="12" s="1"/>
  <c r="U291" i="12"/>
  <c r="Y291" i="12" s="1"/>
  <c r="AG223" i="12"/>
  <c r="AI223" i="12" s="1"/>
  <c r="AH223" i="12"/>
  <c r="AJ223" i="12" s="1"/>
  <c r="AH491" i="12"/>
  <c r="AJ491" i="12" s="1"/>
  <c r="AG491" i="12"/>
  <c r="AI491" i="12" s="1"/>
  <c r="AH191" i="16"/>
  <c r="AJ191" i="16" s="1"/>
  <c r="AG191" i="16"/>
  <c r="T130" i="12"/>
  <c r="AD130" i="12" s="1"/>
  <c r="S130" i="12"/>
  <c r="AC130" i="12" s="1"/>
  <c r="AG20" i="12"/>
  <c r="AI20" i="12" s="1"/>
  <c r="AH20" i="12"/>
  <c r="AJ20" i="12" s="1"/>
  <c r="AL20" i="12"/>
  <c r="AN20" i="12" s="1"/>
  <c r="AK20" i="12"/>
  <c r="AM20" i="12" s="1"/>
  <c r="R31" i="15"/>
  <c r="AK113" i="12"/>
  <c r="AM113" i="12" s="1"/>
  <c r="AL113" i="12"/>
  <c r="AN113" i="12" s="1"/>
  <c r="R446" i="12"/>
  <c r="Q446" i="12" s="1"/>
  <c r="AE446" i="12" s="1"/>
  <c r="AH70" i="12"/>
  <c r="AJ70" i="12" s="1"/>
  <c r="AG70" i="12"/>
  <c r="AI70" i="12" s="1"/>
  <c r="R18" i="15"/>
  <c r="T337" i="12"/>
  <c r="AD337" i="12" s="1"/>
  <c r="S337" i="12"/>
  <c r="AC337" i="12" s="1"/>
  <c r="W484" i="12"/>
  <c r="AA484" i="12" s="1"/>
  <c r="X484" i="12"/>
  <c r="AB484" i="12" s="1"/>
  <c r="U271" i="12"/>
  <c r="Y271" i="12" s="1"/>
  <c r="V271" i="12"/>
  <c r="R400" i="12"/>
  <c r="V159" i="16"/>
  <c r="U159" i="16"/>
  <c r="Y159" i="16" s="1"/>
  <c r="AL32" i="12"/>
  <c r="AN32" i="12" s="1"/>
  <c r="AK32" i="12"/>
  <c r="AM32" i="12" s="1"/>
  <c r="AH176" i="12"/>
  <c r="AJ176" i="12" s="1"/>
  <c r="AG176" i="12"/>
  <c r="AI176" i="12" s="1"/>
  <c r="R134" i="12"/>
  <c r="AG105" i="15"/>
  <c r="AH105" i="15"/>
  <c r="AJ105" i="15" s="1"/>
  <c r="T327" i="12"/>
  <c r="AD327" i="12" s="1"/>
  <c r="S327" i="12"/>
  <c r="AC327" i="12" s="1"/>
  <c r="S144" i="16"/>
  <c r="T144" i="16"/>
  <c r="AD144" i="16" s="1"/>
  <c r="R489" i="12"/>
  <c r="AF489" i="12" s="1"/>
  <c r="AK227" i="12"/>
  <c r="AM227" i="12" s="1"/>
  <c r="AL227" i="12"/>
  <c r="AN227" i="12" s="1"/>
  <c r="AH362" i="12"/>
  <c r="AJ362" i="12" s="1"/>
  <c r="AG362" i="12"/>
  <c r="V58" i="15"/>
  <c r="Z58" i="15" s="1"/>
  <c r="U58" i="15"/>
  <c r="Y58" i="15" s="1"/>
  <c r="R148" i="12"/>
  <c r="X104" i="12"/>
  <c r="AB104" i="12" s="1"/>
  <c r="W104" i="12"/>
  <c r="AA104" i="12" s="1"/>
  <c r="S74" i="3"/>
  <c r="G115" i="8"/>
  <c r="T74" i="3"/>
  <c r="AD74" i="3" s="1"/>
  <c r="S173" i="16"/>
  <c r="AC173" i="16" s="1"/>
  <c r="T173" i="16"/>
  <c r="AD173" i="16" s="1"/>
  <c r="U28" i="16"/>
  <c r="Y28" i="16" s="1"/>
  <c r="V28" i="16"/>
  <c r="Z28" i="16" s="1"/>
  <c r="U92" i="15"/>
  <c r="Y92" i="15" s="1"/>
  <c r="V92" i="15"/>
  <c r="Z92" i="15" s="1"/>
  <c r="R108" i="12"/>
  <c r="U321" i="12"/>
  <c r="Y321" i="12" s="1"/>
  <c r="V321" i="12"/>
  <c r="U12" i="3"/>
  <c r="Y12" i="3" s="1"/>
  <c r="V12" i="3"/>
  <c r="Z12" i="3" s="1"/>
  <c r="X148" i="16"/>
  <c r="AB148" i="16" s="1"/>
  <c r="W148" i="16"/>
  <c r="AA148" i="16" s="1"/>
  <c r="R488" i="12"/>
  <c r="T200" i="12"/>
  <c r="AD200" i="12" s="1"/>
  <c r="S200" i="12"/>
  <c r="AC200" i="12" s="1"/>
  <c r="S277" i="12"/>
  <c r="AC277" i="12" s="1"/>
  <c r="T277" i="12"/>
  <c r="AD277" i="12" s="1"/>
  <c r="U200" i="12"/>
  <c r="Y200" i="12" s="1"/>
  <c r="V200" i="12"/>
  <c r="Z200" i="12" s="1"/>
  <c r="V360" i="12"/>
  <c r="Z360" i="12" s="1"/>
  <c r="U360" i="12"/>
  <c r="Y360" i="12" s="1"/>
  <c r="V94" i="15"/>
  <c r="Z94" i="15" s="1"/>
  <c r="U94" i="15"/>
  <c r="Y94" i="15" s="1"/>
  <c r="AG249" i="12"/>
  <c r="AH249" i="12"/>
  <c r="AJ249" i="12" s="1"/>
  <c r="R399" i="12"/>
  <c r="R26" i="15"/>
  <c r="G91" i="8"/>
  <c r="S50" i="3"/>
  <c r="AC50" i="3" s="1"/>
  <c r="T50" i="3"/>
  <c r="AD50" i="3" s="1"/>
  <c r="S62" i="15"/>
  <c r="AC62" i="15" s="1"/>
  <c r="T62" i="15"/>
  <c r="AD62" i="15" s="1"/>
  <c r="AK509" i="12"/>
  <c r="AM509" i="12" s="1"/>
  <c r="AL509" i="12"/>
  <c r="AN509" i="12" s="1"/>
  <c r="R366" i="12"/>
  <c r="AF366" i="12" s="1"/>
  <c r="AK68" i="3"/>
  <c r="AM68" i="3" s="1"/>
  <c r="AL68" i="3"/>
  <c r="AN68" i="3" s="1"/>
  <c r="AG353" i="12"/>
  <c r="AI353" i="12" s="1"/>
  <c r="AH353" i="12"/>
  <c r="AJ353" i="12" s="1"/>
  <c r="AL266" i="12"/>
  <c r="AN266" i="12" s="1"/>
  <c r="AK266" i="12"/>
  <c r="AM266" i="12" s="1"/>
  <c r="W489" i="12"/>
  <c r="AA489" i="12" s="1"/>
  <c r="X489" i="12"/>
  <c r="AB489" i="12" s="1"/>
  <c r="T35" i="14"/>
  <c r="AD35" i="14" s="1"/>
  <c r="S35" i="14"/>
  <c r="AC35" i="14" s="1"/>
  <c r="AK92" i="15"/>
  <c r="AM92" i="15" s="1"/>
  <c r="AL92" i="15"/>
  <c r="AN92" i="15" s="1"/>
  <c r="S71" i="16"/>
  <c r="AC71" i="16" s="1"/>
  <c r="T71" i="16"/>
  <c r="AD71" i="16" s="1"/>
  <c r="AK224" i="12"/>
  <c r="AM224" i="12" s="1"/>
  <c r="AL224" i="12"/>
  <c r="AN224" i="12" s="1"/>
  <c r="AH332" i="12"/>
  <c r="AJ332" i="12" s="1"/>
  <c r="AG332" i="12"/>
  <c r="AI332" i="12" s="1"/>
  <c r="U33" i="12"/>
  <c r="Y33" i="12" s="1"/>
  <c r="V33" i="12"/>
  <c r="Z33" i="12" s="1"/>
  <c r="S20" i="14"/>
  <c r="T20" i="14"/>
  <c r="AD20" i="14" s="1"/>
  <c r="R211" i="12"/>
  <c r="V508" i="12"/>
  <c r="Z508" i="12" s="1"/>
  <c r="U508" i="12"/>
  <c r="Y508" i="12" s="1"/>
  <c r="R111" i="12"/>
  <c r="AG219" i="16"/>
  <c r="AH219" i="16"/>
  <c r="AJ219" i="16" s="1"/>
  <c r="AG286" i="12"/>
  <c r="AI286" i="12" s="1"/>
  <c r="AH286" i="12"/>
  <c r="AJ286" i="12" s="1"/>
  <c r="AL90" i="12"/>
  <c r="AN90" i="12" s="1"/>
  <c r="AK90" i="12"/>
  <c r="AM90" i="12" s="1"/>
  <c r="R437" i="12"/>
  <c r="X82" i="3"/>
  <c r="AB82" i="3" s="1"/>
  <c r="W82" i="3"/>
  <c r="AA82" i="3" s="1"/>
  <c r="T404" i="12"/>
  <c r="AD404" i="12" s="1"/>
  <c r="S404" i="12"/>
  <c r="AC404" i="12" s="1"/>
  <c r="R23" i="16"/>
  <c r="AL458" i="12"/>
  <c r="AN458" i="12" s="1"/>
  <c r="AK458" i="12"/>
  <c r="AM458" i="12" s="1"/>
  <c r="V117" i="12"/>
  <c r="U117" i="12"/>
  <c r="Y117" i="12" s="1"/>
  <c r="AK27" i="14"/>
  <c r="AL27" i="14"/>
  <c r="AN27" i="14" s="1"/>
  <c r="W272" i="12"/>
  <c r="AA272" i="12" s="1"/>
  <c r="X272" i="12"/>
  <c r="V35" i="15"/>
  <c r="Z35" i="15" s="1"/>
  <c r="U35" i="15"/>
  <c r="Y35" i="15" s="1"/>
  <c r="AL39" i="15"/>
  <c r="AN39" i="15" s="1"/>
  <c r="AK39" i="15"/>
  <c r="AM39" i="15" s="1"/>
  <c r="W42" i="14"/>
  <c r="AA42" i="14" s="1"/>
  <c r="X42" i="14"/>
  <c r="AB42" i="14" s="1"/>
  <c r="S305" i="12"/>
  <c r="AC305" i="12" s="1"/>
  <c r="T305" i="12"/>
  <c r="AD305" i="12" s="1"/>
  <c r="AL23" i="3"/>
  <c r="AN23" i="3" s="1"/>
  <c r="AK23" i="3"/>
  <c r="AM23" i="3" s="1"/>
  <c r="X87" i="12"/>
  <c r="AB87" i="12" s="1"/>
  <c r="W87" i="12"/>
  <c r="AA87" i="12" s="1"/>
  <c r="S117" i="12"/>
  <c r="AC117" i="12" s="1"/>
  <c r="T117" i="12"/>
  <c r="AD117" i="12" s="1"/>
  <c r="AG320" i="12"/>
  <c r="AH320" i="12"/>
  <c r="AJ320" i="12" s="1"/>
  <c r="X475" i="12"/>
  <c r="AB475" i="12" s="1"/>
  <c r="W475" i="12"/>
  <c r="AA475" i="12" s="1"/>
  <c r="R199" i="12"/>
  <c r="S378" i="12"/>
  <c r="AC378" i="12" s="1"/>
  <c r="T378" i="12"/>
  <c r="AD378" i="12" s="1"/>
  <c r="AK117" i="16"/>
  <c r="AM117" i="16" s="1"/>
  <c r="AL117" i="16"/>
  <c r="AN117" i="16" s="1"/>
  <c r="T212" i="16"/>
  <c r="AD212" i="16" s="1"/>
  <c r="S212" i="16"/>
  <c r="AC212" i="16" s="1"/>
  <c r="T205" i="12"/>
  <c r="AD205" i="12" s="1"/>
  <c r="S205" i="12"/>
  <c r="AC205" i="12" s="1"/>
  <c r="S148" i="16"/>
  <c r="T148" i="16"/>
  <c r="AD148" i="16" s="1"/>
  <c r="AG44" i="16"/>
  <c r="AI44" i="16" s="1"/>
  <c r="AH44" i="16"/>
  <c r="AJ44" i="16" s="1"/>
  <c r="S46" i="3"/>
  <c r="AC46" i="3" s="1"/>
  <c r="T46" i="3"/>
  <c r="AD46" i="3" s="1"/>
  <c r="G87" i="8"/>
  <c r="AK120" i="12"/>
  <c r="AM120" i="12" s="1"/>
  <c r="AL120" i="12"/>
  <c r="AN120" i="12" s="1"/>
  <c r="R142" i="12"/>
  <c r="U198" i="16"/>
  <c r="Y198" i="16" s="1"/>
  <c r="V198" i="16"/>
  <c r="Z198" i="16" s="1"/>
  <c r="W346" i="12"/>
  <c r="AA346" i="12" s="1"/>
  <c r="X346" i="12"/>
  <c r="V48" i="16"/>
  <c r="U48" i="16"/>
  <c r="Y48" i="16" s="1"/>
  <c r="S13" i="15"/>
  <c r="AC13" i="15" s="1"/>
  <c r="T13" i="15"/>
  <c r="AD13" i="15" s="1"/>
  <c r="X271" i="12"/>
  <c r="W271" i="12"/>
  <c r="AA271" i="12" s="1"/>
  <c r="X95" i="12"/>
  <c r="W95" i="12"/>
  <c r="AA95" i="12" s="1"/>
  <c r="AG30" i="12"/>
  <c r="AI30" i="12" s="1"/>
  <c r="AH30" i="12"/>
  <c r="AJ30" i="12" s="1"/>
  <c r="W10" i="3"/>
  <c r="AA10" i="3" s="1"/>
  <c r="X10" i="3"/>
  <c r="AB10" i="3" s="1"/>
  <c r="X40" i="12"/>
  <c r="W40" i="12"/>
  <c r="AA40" i="12" s="1"/>
  <c r="U101" i="12"/>
  <c r="Y101" i="12" s="1"/>
  <c r="V101" i="12"/>
  <c r="Z101" i="12" s="1"/>
  <c r="W79" i="16"/>
  <c r="AA79" i="16" s="1"/>
  <c r="X79" i="16"/>
  <c r="AB79" i="16" s="1"/>
  <c r="T462" i="12"/>
  <c r="AD462" i="12" s="1"/>
  <c r="S462" i="12"/>
  <c r="AC462" i="12" s="1"/>
  <c r="S154" i="12"/>
  <c r="AC154" i="12" s="1"/>
  <c r="T154" i="12"/>
  <c r="AD154" i="12" s="1"/>
  <c r="S160" i="16"/>
  <c r="T160" i="16"/>
  <c r="AD160" i="16" s="1"/>
  <c r="X29" i="15"/>
  <c r="AB29" i="15" s="1"/>
  <c r="W29" i="15"/>
  <c r="AA29" i="15" s="1"/>
  <c r="T54" i="15"/>
  <c r="AD54" i="15" s="1"/>
  <c r="S54" i="15"/>
  <c r="X92" i="12"/>
  <c r="AB92" i="12" s="1"/>
  <c r="W92" i="12"/>
  <c r="AA92" i="12" s="1"/>
  <c r="S332" i="12"/>
  <c r="T332" i="12"/>
  <c r="AD332" i="12" s="1"/>
  <c r="AG19" i="14"/>
  <c r="AI19" i="14" s="1"/>
  <c r="AH19" i="14"/>
  <c r="AJ19" i="14" s="1"/>
  <c r="X91" i="16"/>
  <c r="AB91" i="16" s="1"/>
  <c r="W91" i="16"/>
  <c r="AA91" i="16" s="1"/>
  <c r="R62" i="16"/>
  <c r="Q62" i="16" s="1"/>
  <c r="AE62" i="16" s="1"/>
  <c r="T115" i="16"/>
  <c r="AD115" i="16" s="1"/>
  <c r="S115" i="16"/>
  <c r="AC115" i="16" s="1"/>
  <c r="T374" i="12"/>
  <c r="AD374" i="12" s="1"/>
  <c r="S374" i="12"/>
  <c r="AC374" i="12" s="1"/>
  <c r="U308" i="12"/>
  <c r="Y308" i="12" s="1"/>
  <c r="V308" i="12"/>
  <c r="V92" i="16"/>
  <c r="U92" i="16"/>
  <c r="Y92" i="16" s="1"/>
  <c r="S217" i="16"/>
  <c r="AC217" i="16" s="1"/>
  <c r="T217" i="16"/>
  <c r="AD217" i="16" s="1"/>
  <c r="R21" i="3"/>
  <c r="U465" i="12"/>
  <c r="Y465" i="12" s="1"/>
  <c r="V465" i="12"/>
  <c r="Z465" i="12" s="1"/>
  <c r="AG107" i="16"/>
  <c r="AH107" i="16"/>
  <c r="AJ107" i="16" s="1"/>
  <c r="R65" i="15"/>
  <c r="R58" i="12"/>
  <c r="R261" i="12"/>
  <c r="U24" i="14"/>
  <c r="Y24" i="14" s="1"/>
  <c r="V24" i="14"/>
  <c r="X128" i="16"/>
  <c r="W128" i="16"/>
  <c r="AA128" i="16" s="1"/>
  <c r="V375" i="12"/>
  <c r="Z375" i="12" s="1"/>
  <c r="U375" i="12"/>
  <c r="Y375" i="12" s="1"/>
  <c r="AH27" i="14"/>
  <c r="AJ27" i="14" s="1"/>
  <c r="AG27" i="14"/>
  <c r="AI27" i="14" s="1"/>
  <c r="W32" i="12"/>
  <c r="AA32" i="12" s="1"/>
  <c r="X32" i="12"/>
  <c r="AB32" i="12" s="1"/>
  <c r="S221" i="16"/>
  <c r="T221" i="16"/>
  <c r="AD221" i="16" s="1"/>
  <c r="S416" i="12"/>
  <c r="AC416" i="12" s="1"/>
  <c r="T416" i="12"/>
  <c r="AD416" i="12" s="1"/>
  <c r="R77" i="15"/>
  <c r="U38" i="14"/>
  <c r="Y38" i="14" s="1"/>
  <c r="V38" i="14"/>
  <c r="AK462" i="12"/>
  <c r="AM462" i="12" s="1"/>
  <c r="AL462" i="12"/>
  <c r="AN462" i="12" s="1"/>
  <c r="X277" i="12"/>
  <c r="AB277" i="12" s="1"/>
  <c r="W277" i="12"/>
  <c r="AA277" i="12" s="1"/>
  <c r="R308" i="12"/>
  <c r="AL71" i="3"/>
  <c r="AN71" i="3" s="1"/>
  <c r="AK71" i="3"/>
  <c r="AM71" i="3" s="1"/>
  <c r="AL118" i="16"/>
  <c r="AK118" i="16"/>
  <c r="AM118" i="16" s="1"/>
  <c r="W166" i="16"/>
  <c r="AA166" i="16" s="1"/>
  <c r="X166" i="16"/>
  <c r="AB166" i="16" s="1"/>
  <c r="S80" i="15"/>
  <c r="AC80" i="15" s="1"/>
  <c r="T80" i="15"/>
  <c r="AD80" i="15" s="1"/>
  <c r="R314" i="12"/>
  <c r="R510" i="12"/>
  <c r="U489" i="12"/>
  <c r="Y489" i="12" s="1"/>
  <c r="V489" i="12"/>
  <c r="AH384" i="12"/>
  <c r="AJ384" i="12" s="1"/>
  <c r="AG384" i="12"/>
  <c r="T35" i="15"/>
  <c r="AD35" i="15" s="1"/>
  <c r="S35" i="15"/>
  <c r="AC35" i="15" s="1"/>
  <c r="AK40" i="15"/>
  <c r="AL40" i="15"/>
  <c r="AN40" i="15" s="1"/>
  <c r="U113" i="12"/>
  <c r="Y113" i="12" s="1"/>
  <c r="V113" i="12"/>
  <c r="W188" i="16"/>
  <c r="AA188" i="16" s="1"/>
  <c r="X188" i="16"/>
  <c r="AB188" i="16" s="1"/>
  <c r="R60" i="16"/>
  <c r="Q60" i="16" s="1"/>
  <c r="AE60" i="16" s="1"/>
  <c r="U30" i="14"/>
  <c r="Y30" i="14" s="1"/>
  <c r="V30" i="14"/>
  <c r="Z30" i="14" s="1"/>
  <c r="X202" i="16"/>
  <c r="W202" i="16"/>
  <c r="AA202" i="16" s="1"/>
  <c r="W133" i="12"/>
  <c r="AA133" i="12" s="1"/>
  <c r="X133" i="12"/>
  <c r="AB133" i="12" s="1"/>
  <c r="R410" i="12"/>
  <c r="R197" i="12"/>
  <c r="AH241" i="12"/>
  <c r="AJ241" i="12" s="1"/>
  <c r="AG241" i="12"/>
  <c r="AI241" i="12" s="1"/>
  <c r="R32" i="12"/>
  <c r="Q32" i="12" s="1"/>
  <c r="W20" i="13"/>
  <c r="AA20" i="13" s="1"/>
  <c r="X20" i="13"/>
  <c r="W506" i="12"/>
  <c r="AA506" i="12" s="1"/>
  <c r="X506" i="12"/>
  <c r="AB506" i="12" s="1"/>
  <c r="U43" i="12"/>
  <c r="Y43" i="12" s="1"/>
  <c r="V43" i="12"/>
  <c r="Z43" i="12" s="1"/>
  <c r="U36" i="12"/>
  <c r="Y36" i="12" s="1"/>
  <c r="V36" i="12"/>
  <c r="AG485" i="12"/>
  <c r="AH485" i="12"/>
  <c r="AJ485" i="12" s="1"/>
  <c r="U88" i="16"/>
  <c r="Y88" i="16" s="1"/>
  <c r="V88" i="16"/>
  <c r="AH33" i="16"/>
  <c r="AJ33" i="16" s="1"/>
  <c r="AG33" i="16"/>
  <c r="T151" i="12"/>
  <c r="AD151" i="12" s="1"/>
  <c r="S151" i="12"/>
  <c r="AC151" i="12" s="1"/>
  <c r="R277" i="12"/>
  <c r="V59" i="15"/>
  <c r="U59" i="15"/>
  <c r="Y59" i="15" s="1"/>
  <c r="U15" i="3"/>
  <c r="Y15" i="3" s="1"/>
  <c r="V15" i="3"/>
  <c r="Z15" i="3" s="1"/>
  <c r="X172" i="12"/>
  <c r="AB172" i="12" s="1"/>
  <c r="W172" i="12"/>
  <c r="AA172" i="12" s="1"/>
  <c r="AH32" i="13"/>
  <c r="AJ32" i="13" s="1"/>
  <c r="AG32" i="13"/>
  <c r="AI32" i="13" s="1"/>
  <c r="T155" i="16"/>
  <c r="AD155" i="16" s="1"/>
  <c r="S155" i="16"/>
  <c r="R54" i="12"/>
  <c r="Q54" i="12" s="1"/>
  <c r="R119" i="12"/>
  <c r="Q119" i="12" s="1"/>
  <c r="AE119" i="12" s="1"/>
  <c r="R82" i="16"/>
  <c r="AL96" i="16"/>
  <c r="AN96" i="16" s="1"/>
  <c r="AK96" i="16"/>
  <c r="AM96" i="16" s="1"/>
  <c r="X89" i="12"/>
  <c r="AB89" i="12" s="1"/>
  <c r="W89" i="12"/>
  <c r="AA89" i="12" s="1"/>
  <c r="R96" i="12"/>
  <c r="AF96" i="12" s="1"/>
  <c r="AL85" i="16"/>
  <c r="AN85" i="16" s="1"/>
  <c r="AK85" i="16"/>
  <c r="AM85" i="16" s="1"/>
  <c r="T475" i="12"/>
  <c r="AD475" i="12" s="1"/>
  <c r="S475" i="12"/>
  <c r="AC475" i="12" s="1"/>
  <c r="AG97" i="16"/>
  <c r="AI97" i="16" s="1"/>
  <c r="AH97" i="16"/>
  <c r="AJ97" i="16" s="1"/>
  <c r="AH95" i="12"/>
  <c r="AJ95" i="12" s="1"/>
  <c r="AG95" i="12"/>
  <c r="AI95" i="12" s="1"/>
  <c r="AG106" i="12"/>
  <c r="AH106" i="12"/>
  <c r="AJ106" i="12" s="1"/>
  <c r="V176" i="12"/>
  <c r="Z176" i="12" s="1"/>
  <c r="U176" i="12"/>
  <c r="Y176" i="12" s="1"/>
  <c r="U25" i="15"/>
  <c r="Y25" i="15" s="1"/>
  <c r="V25" i="15"/>
  <c r="Z25" i="15" s="1"/>
  <c r="AG233" i="12"/>
  <c r="AI233" i="12" s="1"/>
  <c r="AH233" i="12"/>
  <c r="AJ233" i="12" s="1"/>
  <c r="U192" i="12"/>
  <c r="Y192" i="12" s="1"/>
  <c r="V192" i="12"/>
  <c r="Z192" i="12" s="1"/>
  <c r="S72" i="16"/>
  <c r="AC72" i="16" s="1"/>
  <c r="T72" i="16"/>
  <c r="AD72" i="16" s="1"/>
  <c r="S147" i="16"/>
  <c r="T147" i="16"/>
  <c r="AD147" i="16" s="1"/>
  <c r="R83" i="16"/>
  <c r="AF83" i="16" s="1"/>
  <c r="AG87" i="12"/>
  <c r="AI87" i="12" s="1"/>
  <c r="AH87" i="12"/>
  <c r="AJ87" i="12" s="1"/>
  <c r="AL66" i="3"/>
  <c r="AN66" i="3" s="1"/>
  <c r="AK66" i="3"/>
  <c r="AM66" i="3" s="1"/>
  <c r="X225" i="12"/>
  <c r="AB225" i="12" s="1"/>
  <c r="W225" i="12"/>
  <c r="AA225" i="12" s="1"/>
  <c r="T92" i="15"/>
  <c r="AD92" i="15" s="1"/>
  <c r="S92" i="15"/>
  <c r="AC92" i="15" s="1"/>
  <c r="AH42" i="15"/>
  <c r="AJ42" i="15" s="1"/>
  <c r="AG42" i="15"/>
  <c r="AK127" i="16"/>
  <c r="AM127" i="16" s="1"/>
  <c r="AL127" i="16"/>
  <c r="AN127" i="16" s="1"/>
  <c r="AK68" i="16"/>
  <c r="AM68" i="16" s="1"/>
  <c r="AL68" i="16"/>
  <c r="AN68" i="16" s="1"/>
  <c r="S157" i="12"/>
  <c r="AC157" i="12" s="1"/>
  <c r="T157" i="12"/>
  <c r="AD157" i="12" s="1"/>
  <c r="V81" i="3"/>
  <c r="Z81" i="3" s="1"/>
  <c r="U81" i="3"/>
  <c r="Y81" i="3" s="1"/>
  <c r="AK360" i="12"/>
  <c r="AM360" i="12" s="1"/>
  <c r="AL360" i="12"/>
  <c r="AN360" i="12" s="1"/>
  <c r="W301" i="12"/>
  <c r="AA301" i="12" s="1"/>
  <c r="X301" i="12"/>
  <c r="R436" i="12"/>
  <c r="AH31" i="14"/>
  <c r="AJ31" i="14" s="1"/>
  <c r="AG31" i="14"/>
  <c r="AK103" i="12"/>
  <c r="AM103" i="12" s="1"/>
  <c r="AL103" i="12"/>
  <c r="AN103" i="12" s="1"/>
  <c r="V125" i="16"/>
  <c r="U125" i="16"/>
  <c r="Y125" i="16" s="1"/>
  <c r="AL160" i="16"/>
  <c r="AN160" i="16" s="1"/>
  <c r="AK160" i="16"/>
  <c r="AM160" i="16" s="1"/>
  <c r="R77" i="16"/>
  <c r="AF77" i="16" s="1"/>
  <c r="U370" i="12"/>
  <c r="Y370" i="12" s="1"/>
  <c r="V370" i="12"/>
  <c r="U486" i="12"/>
  <c r="Y486" i="12" s="1"/>
  <c r="V486" i="12"/>
  <c r="AG212" i="16"/>
  <c r="AI212" i="16" s="1"/>
  <c r="AH212" i="16"/>
  <c r="AJ212" i="16" s="1"/>
  <c r="R14" i="12"/>
  <c r="G90" i="8"/>
  <c r="S49" i="3"/>
  <c r="AC49" i="3" s="1"/>
  <c r="T49" i="3"/>
  <c r="AD49" i="3" s="1"/>
  <c r="AG164" i="16"/>
  <c r="AH164" i="16"/>
  <c r="AJ164" i="16" s="1"/>
  <c r="AH356" i="12"/>
  <c r="AJ356" i="12" s="1"/>
  <c r="AG356" i="12"/>
  <c r="AI356" i="12" s="1"/>
  <c r="W20" i="14"/>
  <c r="AA20" i="14" s="1"/>
  <c r="X20" i="14"/>
  <c r="W202" i="12"/>
  <c r="AA202" i="12" s="1"/>
  <c r="X202" i="12"/>
  <c r="T164" i="16"/>
  <c r="AD164" i="16" s="1"/>
  <c r="S164" i="16"/>
  <c r="AC164" i="16" s="1"/>
  <c r="AK56" i="16"/>
  <c r="AM56" i="16" s="1"/>
  <c r="AL56" i="16"/>
  <c r="AN56" i="16" s="1"/>
  <c r="V78" i="15"/>
  <c r="U78" i="15"/>
  <c r="Y78" i="15" s="1"/>
  <c r="R14" i="3"/>
  <c r="AL349" i="12"/>
  <c r="AN349" i="12" s="1"/>
  <c r="AK349" i="12"/>
  <c r="AM349" i="12" s="1"/>
  <c r="T110" i="12"/>
  <c r="AD110" i="12" s="1"/>
  <c r="S110" i="12"/>
  <c r="V456" i="12"/>
  <c r="Z456" i="12" s="1"/>
  <c r="U456" i="12"/>
  <c r="Y456" i="12" s="1"/>
  <c r="AH346" i="12"/>
  <c r="AJ346" i="12" s="1"/>
  <c r="AG346" i="12"/>
  <c r="AI346" i="12" s="1"/>
  <c r="V30" i="3"/>
  <c r="Z30" i="3" s="1"/>
  <c r="U30" i="3"/>
  <c r="Y30" i="3" s="1"/>
  <c r="AL408" i="12"/>
  <c r="AN408" i="12" s="1"/>
  <c r="AK408" i="12"/>
  <c r="AM408" i="12" s="1"/>
  <c r="R68" i="12"/>
  <c r="Q68" i="12" s="1"/>
  <c r="AE68" i="12" s="1"/>
  <c r="S42" i="3"/>
  <c r="AC42" i="3" s="1"/>
  <c r="T42" i="3"/>
  <c r="AD42" i="3" s="1"/>
  <c r="R33" i="3"/>
  <c r="R45" i="15"/>
  <c r="AG140" i="16"/>
  <c r="AI140" i="16" s="1"/>
  <c r="AH140" i="16"/>
  <c r="AJ140" i="16" s="1"/>
  <c r="R325" i="12"/>
  <c r="AF325" i="12" s="1"/>
  <c r="V16" i="13"/>
  <c r="Z16" i="13" s="1"/>
  <c r="U16" i="13"/>
  <c r="Y16" i="13" s="1"/>
  <c r="AK204" i="12"/>
  <c r="AM204" i="12" s="1"/>
  <c r="AL204" i="12"/>
  <c r="AN204" i="12" s="1"/>
  <c r="R28" i="12"/>
  <c r="X49" i="12"/>
  <c r="AB49" i="12" s="1"/>
  <c r="W49" i="12"/>
  <c r="AA49" i="12" s="1"/>
  <c r="AG84" i="15"/>
  <c r="AH84" i="15"/>
  <c r="AJ84" i="15" s="1"/>
  <c r="AH9" i="12"/>
  <c r="AJ9" i="12" s="1"/>
  <c r="AG9" i="12"/>
  <c r="AI9" i="12" s="1"/>
  <c r="W180" i="16"/>
  <c r="AA180" i="16" s="1"/>
  <c r="X180" i="16"/>
  <c r="AB180" i="16" s="1"/>
  <c r="W230" i="12"/>
  <c r="AA230" i="12" s="1"/>
  <c r="X230" i="12"/>
  <c r="V468" i="12"/>
  <c r="U468" i="12"/>
  <c r="Y468" i="12" s="1"/>
  <c r="W77" i="12"/>
  <c r="AA77" i="12" s="1"/>
  <c r="X77" i="12"/>
  <c r="AB77" i="12" s="1"/>
  <c r="S70" i="16"/>
  <c r="T70" i="16"/>
  <c r="AD70" i="16" s="1"/>
  <c r="W480" i="12"/>
  <c r="AA480" i="12" s="1"/>
  <c r="X480" i="12"/>
  <c r="AB480" i="12" s="1"/>
  <c r="AH38" i="16"/>
  <c r="AJ38" i="16" s="1"/>
  <c r="AG38" i="16"/>
  <c r="W40" i="16"/>
  <c r="AA40" i="16" s="1"/>
  <c r="X40" i="16"/>
  <c r="AB40" i="16" s="1"/>
  <c r="V111" i="16"/>
  <c r="U111" i="16"/>
  <c r="Y111" i="16" s="1"/>
  <c r="S9" i="13"/>
  <c r="AC9" i="13" s="1"/>
  <c r="T9" i="13"/>
  <c r="AD9" i="13" s="1"/>
  <c r="T51" i="12"/>
  <c r="AD51" i="12" s="1"/>
  <c r="S51" i="12"/>
  <c r="AC51" i="12" s="1"/>
  <c r="W235" i="12"/>
  <c r="AA235" i="12" s="1"/>
  <c r="X235" i="12"/>
  <c r="AB235" i="12" s="1"/>
  <c r="AK93" i="12"/>
  <c r="AM93" i="12" s="1"/>
  <c r="AL93" i="12"/>
  <c r="AN93" i="12" s="1"/>
  <c r="AH466" i="12"/>
  <c r="AJ466" i="12" s="1"/>
  <c r="AG466" i="12"/>
  <c r="AI466" i="12" s="1"/>
  <c r="AG239" i="12"/>
  <c r="AI239" i="12" s="1"/>
  <c r="AH239" i="12"/>
  <c r="AJ239" i="12" s="1"/>
  <c r="T241" i="12"/>
  <c r="AD241" i="12" s="1"/>
  <c r="S241" i="12"/>
  <c r="AC241" i="12" s="1"/>
  <c r="V142" i="16"/>
  <c r="Z142" i="16" s="1"/>
  <c r="U142" i="16"/>
  <c r="Y142" i="16" s="1"/>
  <c r="W14" i="3"/>
  <c r="AA14" i="3" s="1"/>
  <c r="X14" i="3"/>
  <c r="AB14" i="3" s="1"/>
  <c r="R103" i="12"/>
  <c r="Q103" i="12" s="1"/>
  <c r="AE103" i="12" s="1"/>
  <c r="V121" i="12"/>
  <c r="Z121" i="12" s="1"/>
  <c r="U121" i="12"/>
  <c r="Y121" i="12" s="1"/>
  <c r="S128" i="16"/>
  <c r="AC128" i="16" s="1"/>
  <c r="T128" i="16"/>
  <c r="AD128" i="16" s="1"/>
  <c r="U84" i="12"/>
  <c r="Y84" i="12" s="1"/>
  <c r="V84" i="12"/>
  <c r="Z84" i="12" s="1"/>
  <c r="AK176" i="12"/>
  <c r="AM176" i="12" s="1"/>
  <c r="AL176" i="12"/>
  <c r="AN176" i="12" s="1"/>
  <c r="S182" i="16"/>
  <c r="AC182" i="16" s="1"/>
  <c r="T182" i="16"/>
  <c r="AD182" i="16" s="1"/>
  <c r="S261" i="12"/>
  <c r="AC261" i="12" s="1"/>
  <c r="T261" i="12"/>
  <c r="AD261" i="12" s="1"/>
  <c r="AH152" i="16"/>
  <c r="AJ152" i="16" s="1"/>
  <c r="AG152" i="16"/>
  <c r="T118" i="16"/>
  <c r="AD118" i="16" s="1"/>
  <c r="S118" i="16"/>
  <c r="AC118" i="16" s="1"/>
  <c r="S92" i="16"/>
  <c r="T92" i="16"/>
  <c r="AD92" i="16" s="1"/>
  <c r="W219" i="12"/>
  <c r="AA219" i="12" s="1"/>
  <c r="X219" i="12"/>
  <c r="AB219" i="12" s="1"/>
  <c r="S171" i="12"/>
  <c r="T171" i="12"/>
  <c r="AD171" i="12" s="1"/>
  <c r="T73" i="16"/>
  <c r="AD73" i="16" s="1"/>
  <c r="S73" i="16"/>
  <c r="T40" i="14"/>
  <c r="AD40" i="14" s="1"/>
  <c r="S40" i="14"/>
  <c r="AC40" i="14" s="1"/>
  <c r="G97" i="8"/>
  <c r="T56" i="3"/>
  <c r="AD56" i="3" s="1"/>
  <c r="S56" i="3"/>
  <c r="W352" i="12"/>
  <c r="AA352" i="12" s="1"/>
  <c r="X352" i="12"/>
  <c r="AB352" i="12" s="1"/>
  <c r="AH322" i="12"/>
  <c r="AJ322" i="12" s="1"/>
  <c r="AG322" i="12"/>
  <c r="AI322" i="12" s="1"/>
  <c r="AG9" i="15"/>
  <c r="AH9" i="15"/>
  <c r="AJ9" i="15" s="1"/>
  <c r="W334" i="12"/>
  <c r="AA334" i="12" s="1"/>
  <c r="X334" i="12"/>
  <c r="AB334" i="12" s="1"/>
  <c r="T242" i="12"/>
  <c r="AD242" i="12" s="1"/>
  <c r="S242" i="12"/>
  <c r="AC242" i="12" s="1"/>
  <c r="AL129" i="16"/>
  <c r="AN129" i="16" s="1"/>
  <c r="AK129" i="16"/>
  <c r="AM129" i="16" s="1"/>
  <c r="S354" i="12"/>
  <c r="AC354" i="12" s="1"/>
  <c r="T354" i="12"/>
  <c r="AD354" i="12" s="1"/>
  <c r="R61" i="12"/>
  <c r="AL342" i="12"/>
  <c r="AN342" i="12" s="1"/>
  <c r="AK342" i="12"/>
  <c r="AM342" i="12" s="1"/>
  <c r="V280" i="12"/>
  <c r="U280" i="12"/>
  <c r="Y280" i="12" s="1"/>
  <c r="AL375" i="12"/>
  <c r="AN375" i="12" s="1"/>
  <c r="AK375" i="12"/>
  <c r="AM375" i="12" s="1"/>
  <c r="W442" i="12"/>
  <c r="AA442" i="12" s="1"/>
  <c r="X442" i="12"/>
  <c r="AB442" i="12" s="1"/>
  <c r="AK453" i="12"/>
  <c r="AM453" i="12" s="1"/>
  <c r="AL453" i="12"/>
  <c r="AN453" i="12" s="1"/>
  <c r="AL16" i="14"/>
  <c r="AN16" i="14" s="1"/>
  <c r="AK16" i="14"/>
  <c r="AM16" i="14" s="1"/>
  <c r="S63" i="16"/>
  <c r="AC63" i="16" s="1"/>
  <c r="T63" i="16"/>
  <c r="AD63" i="16" s="1"/>
  <c r="AH94" i="12"/>
  <c r="AJ94" i="12" s="1"/>
  <c r="AG94" i="12"/>
  <c r="AI94" i="12" s="1"/>
  <c r="AH81" i="16"/>
  <c r="AJ81" i="16" s="1"/>
  <c r="AG81" i="16"/>
  <c r="AI81" i="16" s="1"/>
  <c r="U105" i="12"/>
  <c r="Y105" i="12" s="1"/>
  <c r="V105" i="12"/>
  <c r="S220" i="16"/>
  <c r="AC220" i="16" s="1"/>
  <c r="T220" i="16"/>
  <c r="AD220" i="16" s="1"/>
  <c r="W18" i="13"/>
  <c r="AA18" i="13" s="1"/>
  <c r="X18" i="13"/>
  <c r="AB18" i="13" s="1"/>
  <c r="R143" i="16"/>
  <c r="AK482" i="12"/>
  <c r="AM482" i="12" s="1"/>
  <c r="AL482" i="12"/>
  <c r="AN482" i="12" s="1"/>
  <c r="S101" i="15"/>
  <c r="T101" i="15"/>
  <c r="AD101" i="15" s="1"/>
  <c r="W197" i="12"/>
  <c r="AA197" i="12" s="1"/>
  <c r="X197" i="12"/>
  <c r="AB197" i="12" s="1"/>
  <c r="AL280" i="12"/>
  <c r="AN280" i="12" s="1"/>
  <c r="AK280" i="12"/>
  <c r="AM280" i="12" s="1"/>
  <c r="AL64" i="3"/>
  <c r="AN64" i="3" s="1"/>
  <c r="AK64" i="3"/>
  <c r="AM64" i="3" s="1"/>
  <c r="W269" i="12"/>
  <c r="AA269" i="12" s="1"/>
  <c r="X269" i="12"/>
  <c r="AB269" i="12" s="1"/>
  <c r="AH13" i="14"/>
  <c r="AJ13" i="14" s="1"/>
  <c r="AG13" i="14"/>
  <c r="R68" i="16"/>
  <c r="U74" i="12"/>
  <c r="Y74" i="12" s="1"/>
  <c r="V74" i="12"/>
  <c r="Z74" i="12" s="1"/>
  <c r="AG93" i="15"/>
  <c r="AI93" i="15" s="1"/>
  <c r="AH93" i="15"/>
  <c r="AJ93" i="15" s="1"/>
  <c r="X219" i="16"/>
  <c r="AB219" i="16" s="1"/>
  <c r="W219" i="16"/>
  <c r="AA219" i="16" s="1"/>
  <c r="W43" i="15"/>
  <c r="AA43" i="15" s="1"/>
  <c r="X43" i="15"/>
  <c r="AB43" i="15" s="1"/>
  <c r="T89" i="16"/>
  <c r="AD89" i="16" s="1"/>
  <c r="S89" i="16"/>
  <c r="X75" i="15"/>
  <c r="AB75" i="15" s="1"/>
  <c r="W75" i="15"/>
  <c r="AA75" i="15" s="1"/>
  <c r="R452" i="12"/>
  <c r="U119" i="12"/>
  <c r="Y119" i="12" s="1"/>
  <c r="V119" i="12"/>
  <c r="Z119" i="12" s="1"/>
  <c r="X214" i="12"/>
  <c r="AB214" i="12" s="1"/>
  <c r="W214" i="12"/>
  <c r="AA214" i="12" s="1"/>
  <c r="AK47" i="12"/>
  <c r="AM47" i="12" s="1"/>
  <c r="AL47" i="12"/>
  <c r="AN47" i="12" s="1"/>
  <c r="U57" i="15"/>
  <c r="Y57" i="15" s="1"/>
  <c r="V57" i="15"/>
  <c r="Z57" i="15" s="1"/>
  <c r="R327" i="12"/>
  <c r="Q327" i="12" s="1"/>
  <c r="AE327" i="12" s="1"/>
  <c r="W500" i="12"/>
  <c r="AA500" i="12" s="1"/>
  <c r="X500" i="12"/>
  <c r="AB500" i="12" s="1"/>
  <c r="AK16" i="3"/>
  <c r="AM16" i="3" s="1"/>
  <c r="AL16" i="3"/>
  <c r="AN16" i="3" s="1"/>
  <c r="X45" i="16"/>
  <c r="AB45" i="16" s="1"/>
  <c r="W45" i="16"/>
  <c r="AA45" i="16" s="1"/>
  <c r="X173" i="16"/>
  <c r="W173" i="16"/>
  <c r="AA173" i="16" s="1"/>
  <c r="U24" i="12"/>
  <c r="Y24" i="12" s="1"/>
  <c r="V24" i="12"/>
  <c r="AH92" i="16"/>
  <c r="AJ92" i="16" s="1"/>
  <c r="AG92" i="16"/>
  <c r="AI92" i="16" s="1"/>
  <c r="V9" i="15"/>
  <c r="U9" i="15"/>
  <c r="Y9" i="15" s="1"/>
  <c r="S176" i="16"/>
  <c r="AC176" i="16" s="1"/>
  <c r="T176" i="16"/>
  <c r="AD176" i="16" s="1"/>
  <c r="AH470" i="12"/>
  <c r="AJ470" i="12" s="1"/>
  <c r="AG470" i="12"/>
  <c r="AI470" i="12" s="1"/>
  <c r="AH443" i="12"/>
  <c r="AJ443" i="12" s="1"/>
  <c r="AG443" i="12"/>
  <c r="AI443" i="12" s="1"/>
  <c r="X153" i="12"/>
  <c r="W153" i="12"/>
  <c r="AA153" i="12" s="1"/>
  <c r="U19" i="16"/>
  <c r="Y19" i="16" s="1"/>
  <c r="V19" i="16"/>
  <c r="AH198" i="12"/>
  <c r="AJ198" i="12" s="1"/>
  <c r="AG198" i="12"/>
  <c r="AH465" i="12"/>
  <c r="AJ465" i="12" s="1"/>
  <c r="AG465" i="12"/>
  <c r="AI465" i="12" s="1"/>
  <c r="X199" i="16"/>
  <c r="W199" i="16"/>
  <c r="AA199" i="16" s="1"/>
  <c r="R208" i="12"/>
  <c r="Q208" i="12" s="1"/>
  <c r="AH232" i="12"/>
  <c r="AJ232" i="12" s="1"/>
  <c r="AG232" i="12"/>
  <c r="AI232" i="12" s="1"/>
  <c r="R449" i="12"/>
  <c r="V137" i="12"/>
  <c r="U137" i="12"/>
  <c r="Y137" i="12" s="1"/>
  <c r="X165" i="12"/>
  <c r="W165" i="12"/>
  <c r="AA165" i="12" s="1"/>
  <c r="U257" i="12"/>
  <c r="Y257" i="12" s="1"/>
  <c r="V257" i="12"/>
  <c r="U117" i="16"/>
  <c r="Y117" i="16" s="1"/>
  <c r="V117" i="16"/>
  <c r="V80" i="16"/>
  <c r="Z80" i="16" s="1"/>
  <c r="U80" i="16"/>
  <c r="Y80" i="16" s="1"/>
  <c r="S34" i="15"/>
  <c r="AC34" i="15" s="1"/>
  <c r="T34" i="15"/>
  <c r="AD34" i="15" s="1"/>
  <c r="AH158" i="16"/>
  <c r="AJ158" i="16" s="1"/>
  <c r="AG158" i="16"/>
  <c r="AI158" i="16" s="1"/>
  <c r="W36" i="13"/>
  <c r="AA36" i="13" s="1"/>
  <c r="X36" i="13"/>
  <c r="AG31" i="12"/>
  <c r="AI31" i="12" s="1"/>
  <c r="AH31" i="12"/>
  <c r="AJ31" i="12" s="1"/>
  <c r="W250" i="12"/>
  <c r="AA250" i="12" s="1"/>
  <c r="X250" i="12"/>
  <c r="AB250" i="12" s="1"/>
  <c r="R88" i="12"/>
  <c r="AK55" i="16"/>
  <c r="AM55" i="16" s="1"/>
  <c r="AL55" i="16"/>
  <c r="AN55" i="16" s="1"/>
  <c r="AH224" i="12"/>
  <c r="AJ224" i="12" s="1"/>
  <c r="AG224" i="12"/>
  <c r="AI224" i="12" s="1"/>
  <c r="AK274" i="12"/>
  <c r="AM274" i="12" s="1"/>
  <c r="AL274" i="12"/>
  <c r="AN274" i="12" s="1"/>
  <c r="AK197" i="16"/>
  <c r="AM197" i="16" s="1"/>
  <c r="AL197" i="16"/>
  <c r="AN197" i="16" s="1"/>
  <c r="R99" i="16"/>
  <c r="AF99" i="16" s="1"/>
  <c r="X179" i="16"/>
  <c r="AB179" i="16" s="1"/>
  <c r="W179" i="16"/>
  <c r="AA179" i="16" s="1"/>
  <c r="W60" i="15"/>
  <c r="AA60" i="15" s="1"/>
  <c r="X60" i="15"/>
  <c r="AB60" i="15" s="1"/>
  <c r="R348" i="12"/>
  <c r="U110" i="16"/>
  <c r="Y110" i="16" s="1"/>
  <c r="V110" i="16"/>
  <c r="Z110" i="16" s="1"/>
  <c r="AK450" i="12"/>
  <c r="AM450" i="12" s="1"/>
  <c r="AL450" i="12"/>
  <c r="AN450" i="12" s="1"/>
  <c r="AG22" i="14"/>
  <c r="AI22" i="14" s="1"/>
  <c r="AH22" i="14"/>
  <c r="AJ22" i="14" s="1"/>
  <c r="W100" i="3"/>
  <c r="AA100" i="3" s="1"/>
  <c r="X100" i="3"/>
  <c r="AB100" i="3" s="1"/>
  <c r="U60" i="12"/>
  <c r="Y60" i="12" s="1"/>
  <c r="V60" i="12"/>
  <c r="W22" i="16"/>
  <c r="AA22" i="16" s="1"/>
  <c r="X22" i="16"/>
  <c r="AB22" i="16" s="1"/>
  <c r="AG14" i="14"/>
  <c r="AH14" i="14"/>
  <c r="AJ14" i="14" s="1"/>
  <c r="W37" i="14"/>
  <c r="AA37" i="14" s="1"/>
  <c r="X37" i="14"/>
  <c r="AB37" i="14" s="1"/>
  <c r="AL65" i="15"/>
  <c r="AN65" i="15" s="1"/>
  <c r="AK65" i="15"/>
  <c r="AM65" i="15" s="1"/>
  <c r="AG338" i="12"/>
  <c r="AI338" i="12" s="1"/>
  <c r="AH338" i="12"/>
  <c r="AJ338" i="12" s="1"/>
  <c r="T342" i="12"/>
  <c r="AD342" i="12" s="1"/>
  <c r="S342" i="12"/>
  <c r="AH168" i="16"/>
  <c r="AJ168" i="16" s="1"/>
  <c r="AG168" i="16"/>
  <c r="AI168" i="16" s="1"/>
  <c r="S120" i="12"/>
  <c r="AC120" i="12" s="1"/>
  <c r="T120" i="12"/>
  <c r="AD120" i="12" s="1"/>
  <c r="X221" i="12"/>
  <c r="W221" i="12"/>
  <c r="AA221" i="12" s="1"/>
  <c r="AH379" i="12"/>
  <c r="AJ379" i="12" s="1"/>
  <c r="AG379" i="12"/>
  <c r="V44" i="15"/>
  <c r="Z44" i="15" s="1"/>
  <c r="U44" i="15"/>
  <c r="Y44" i="15" s="1"/>
  <c r="R98" i="12"/>
  <c r="V144" i="12"/>
  <c r="U144" i="12"/>
  <c r="Y144" i="12" s="1"/>
  <c r="U272" i="12"/>
  <c r="Y272" i="12" s="1"/>
  <c r="V272" i="12"/>
  <c r="S52" i="15"/>
  <c r="T52" i="15"/>
  <c r="AD52" i="15" s="1"/>
  <c r="U353" i="12"/>
  <c r="Y353" i="12" s="1"/>
  <c r="V353" i="12"/>
  <c r="Z353" i="12" s="1"/>
  <c r="X224" i="12"/>
  <c r="W224" i="12"/>
  <c r="AA224" i="12" s="1"/>
  <c r="V491" i="12"/>
  <c r="U491" i="12"/>
  <c r="Y491" i="12" s="1"/>
  <c r="U295" i="12"/>
  <c r="Y295" i="12" s="1"/>
  <c r="V295" i="12"/>
  <c r="Z295" i="12" s="1"/>
  <c r="AH279" i="12"/>
  <c r="AJ279" i="12" s="1"/>
  <c r="AG279" i="12"/>
  <c r="AI279" i="12" s="1"/>
  <c r="T18" i="14"/>
  <c r="AD18" i="14" s="1"/>
  <c r="S18" i="14"/>
  <c r="AC18" i="14" s="1"/>
  <c r="S367" i="12"/>
  <c r="AC367" i="12" s="1"/>
  <c r="T367" i="12"/>
  <c r="AD367" i="12" s="1"/>
  <c r="X47" i="16"/>
  <c r="W47" i="16"/>
  <c r="AA47" i="16" s="1"/>
  <c r="W486" i="12"/>
  <c r="AA486" i="12" s="1"/>
  <c r="X486" i="12"/>
  <c r="S173" i="12"/>
  <c r="AC173" i="12" s="1"/>
  <c r="T173" i="12"/>
  <c r="AD173" i="12" s="1"/>
  <c r="W42" i="15"/>
  <c r="AA42" i="15" s="1"/>
  <c r="X42" i="15"/>
  <c r="AB42" i="15" s="1"/>
  <c r="V32" i="16"/>
  <c r="U32" i="16"/>
  <c r="Y32" i="16" s="1"/>
  <c r="S407" i="12"/>
  <c r="AC407" i="12" s="1"/>
  <c r="T407" i="12"/>
  <c r="AD407" i="12" s="1"/>
  <c r="U162" i="12"/>
  <c r="Y162" i="12" s="1"/>
  <c r="V162" i="12"/>
  <c r="Z162" i="12" s="1"/>
  <c r="R91" i="3"/>
  <c r="Q91" i="3" s="1"/>
  <c r="AE91" i="3" s="1"/>
  <c r="S134" i="12"/>
  <c r="AC134" i="12" s="1"/>
  <c r="T134" i="12"/>
  <c r="AD134" i="12" s="1"/>
  <c r="AK52" i="3"/>
  <c r="AM52" i="3" s="1"/>
  <c r="AL52" i="3"/>
  <c r="AN52" i="3" s="1"/>
  <c r="R97" i="12"/>
  <c r="R232" i="12"/>
  <c r="AG211" i="12"/>
  <c r="AI211" i="12" s="1"/>
  <c r="AH211" i="12"/>
  <c r="AJ211" i="12" s="1"/>
  <c r="T318" i="12"/>
  <c r="AD318" i="12" s="1"/>
  <c r="S318" i="12"/>
  <c r="AK93" i="16"/>
  <c r="AM93" i="16" s="1"/>
  <c r="AL93" i="16"/>
  <c r="AN93" i="16" s="1"/>
  <c r="AK354" i="12"/>
  <c r="AM354" i="12" s="1"/>
  <c r="AL354" i="12"/>
  <c r="AN354" i="12" s="1"/>
  <c r="S79" i="16"/>
  <c r="T79" i="16"/>
  <c r="AD79" i="16" s="1"/>
  <c r="U11" i="13"/>
  <c r="Y11" i="13" s="1"/>
  <c r="V11" i="13"/>
  <c r="AH237" i="12"/>
  <c r="AJ237" i="12" s="1"/>
  <c r="AG237" i="12"/>
  <c r="AI237" i="12" s="1"/>
  <c r="W461" i="12"/>
  <c r="AA461" i="12" s="1"/>
  <c r="X461" i="12"/>
  <c r="AK79" i="12"/>
  <c r="AM79" i="12" s="1"/>
  <c r="AL79" i="12"/>
  <c r="AN79" i="12" s="1"/>
  <c r="R81" i="12"/>
  <c r="AF81" i="12" s="1"/>
  <c r="AL328" i="12"/>
  <c r="AN328" i="12" s="1"/>
  <c r="AK328" i="12"/>
  <c r="T45" i="12"/>
  <c r="AD45" i="12" s="1"/>
  <c r="S45" i="12"/>
  <c r="AC45" i="12" s="1"/>
  <c r="R22" i="12"/>
  <c r="AK293" i="12"/>
  <c r="AM293" i="12" s="1"/>
  <c r="AL293" i="12"/>
  <c r="AN293" i="12" s="1"/>
  <c r="R215" i="16"/>
  <c r="AL22" i="3"/>
  <c r="AN22" i="3" s="1"/>
  <c r="AK22" i="3"/>
  <c r="AM22" i="3" s="1"/>
  <c r="V73" i="16"/>
  <c r="Z73" i="16" s="1"/>
  <c r="U73" i="16"/>
  <c r="Y73" i="16" s="1"/>
  <c r="U56" i="12"/>
  <c r="Y56" i="12" s="1"/>
  <c r="V56" i="12"/>
  <c r="V37" i="16"/>
  <c r="U37" i="16"/>
  <c r="Y37" i="16" s="1"/>
  <c r="S33" i="12"/>
  <c r="AC33" i="12" s="1"/>
  <c r="T33" i="12"/>
  <c r="AD33" i="12" s="1"/>
  <c r="R92" i="16"/>
  <c r="T237" i="12"/>
  <c r="AD237" i="12" s="1"/>
  <c r="S237" i="12"/>
  <c r="AC237" i="12" s="1"/>
  <c r="AH52" i="16"/>
  <c r="AJ52" i="16" s="1"/>
  <c r="AG52" i="16"/>
  <c r="AI130" i="16" s="1"/>
  <c r="AH145" i="16"/>
  <c r="AJ145" i="16" s="1"/>
  <c r="AG145" i="16"/>
  <c r="AI145" i="16" s="1"/>
  <c r="V279" i="12"/>
  <c r="U279" i="12"/>
  <c r="Y279" i="12" s="1"/>
  <c r="AH60" i="12"/>
  <c r="AJ60" i="12" s="1"/>
  <c r="AG60" i="12"/>
  <c r="AI60" i="12" s="1"/>
  <c r="X141" i="12"/>
  <c r="W141" i="12"/>
  <c r="AA141" i="12" s="1"/>
  <c r="W226" i="16"/>
  <c r="AA226" i="16" s="1"/>
  <c r="X226" i="16"/>
  <c r="AG58" i="12"/>
  <c r="AI58" i="12" s="1"/>
  <c r="AH58" i="12"/>
  <c r="AJ58" i="12" s="1"/>
  <c r="V347" i="12"/>
  <c r="Z347" i="12" s="1"/>
  <c r="U347" i="12"/>
  <c r="Y347" i="12" s="1"/>
  <c r="T69" i="16"/>
  <c r="AD69" i="16" s="1"/>
  <c r="S69" i="16"/>
  <c r="R337" i="12"/>
  <c r="AG310" i="12"/>
  <c r="AI310" i="12" s="1"/>
  <c r="AH310" i="12"/>
  <c r="AJ310" i="12" s="1"/>
  <c r="X415" i="12"/>
  <c r="W415" i="12"/>
  <c r="AA415" i="12" s="1"/>
  <c r="AG392" i="12"/>
  <c r="AI392" i="12" s="1"/>
  <c r="AH392" i="12"/>
  <c r="AJ392" i="12" s="1"/>
  <c r="AL56" i="12"/>
  <c r="AN56" i="12" s="1"/>
  <c r="AK56" i="12"/>
  <c r="AM56" i="12" s="1"/>
  <c r="AK436" i="12"/>
  <c r="AM436" i="12" s="1"/>
  <c r="AL436" i="12"/>
  <c r="AN436" i="12" s="1"/>
  <c r="V386" i="12"/>
  <c r="Z386" i="12" s="1"/>
  <c r="U386" i="12"/>
  <c r="Y386" i="12" s="1"/>
  <c r="S147" i="12"/>
  <c r="AC147" i="12" s="1"/>
  <c r="T147" i="12"/>
  <c r="AD147" i="12" s="1"/>
  <c r="AH26" i="15"/>
  <c r="AJ26" i="15" s="1"/>
  <c r="AG26" i="15"/>
  <c r="U52" i="16"/>
  <c r="Y52" i="16" s="1"/>
  <c r="V52" i="16"/>
  <c r="S83" i="15"/>
  <c r="AC83" i="15" s="1"/>
  <c r="T83" i="15"/>
  <c r="AD83" i="15" s="1"/>
  <c r="AG34" i="15"/>
  <c r="AI34" i="15" s="1"/>
  <c r="AH34" i="15"/>
  <c r="AJ34" i="15" s="1"/>
  <c r="AH11" i="15"/>
  <c r="AJ11" i="15" s="1"/>
  <c r="AG11" i="15"/>
  <c r="T100" i="15"/>
  <c r="AD100" i="15" s="1"/>
  <c r="S100" i="15"/>
  <c r="AC100" i="15" s="1"/>
  <c r="S63" i="15"/>
  <c r="AC63" i="15" s="1"/>
  <c r="T63" i="15"/>
  <c r="AD63" i="15" s="1"/>
  <c r="U34" i="3"/>
  <c r="Y34" i="3" s="1"/>
  <c r="V34" i="3"/>
  <c r="Z34" i="3" s="1"/>
  <c r="V114" i="16"/>
  <c r="U114" i="16"/>
  <c r="Y114" i="16" s="1"/>
  <c r="R213" i="12"/>
  <c r="Q213" i="12" s="1"/>
  <c r="AE213" i="12" s="1"/>
  <c r="V36" i="14"/>
  <c r="Z36" i="14" s="1"/>
  <c r="U36" i="14"/>
  <c r="Y36" i="14" s="1"/>
  <c r="R217" i="12"/>
  <c r="AG490" i="12"/>
  <c r="AI490" i="12" s="1"/>
  <c r="AH490" i="12"/>
  <c r="AJ490" i="12" s="1"/>
  <c r="R35" i="13"/>
  <c r="AF35" i="13" s="1"/>
  <c r="T13" i="13"/>
  <c r="AD13" i="13" s="1"/>
  <c r="S13" i="13"/>
  <c r="AC13" i="13" s="1"/>
  <c r="V139" i="16"/>
  <c r="U139" i="16"/>
  <c r="Y139" i="16" s="1"/>
  <c r="U113" i="16"/>
  <c r="Y113" i="16" s="1"/>
  <c r="V113" i="16"/>
  <c r="T17" i="15"/>
  <c r="AD17" i="15" s="1"/>
  <c r="S17" i="15"/>
  <c r="AC17" i="15" s="1"/>
  <c r="AH185" i="12"/>
  <c r="AJ185" i="12" s="1"/>
  <c r="AG185" i="12"/>
  <c r="AI185" i="12" s="1"/>
  <c r="AH11" i="12"/>
  <c r="AJ11" i="12" s="1"/>
  <c r="AG11" i="12"/>
  <c r="X70" i="3"/>
  <c r="W70" i="3"/>
  <c r="AA70" i="3" s="1"/>
  <c r="AL7" i="15"/>
  <c r="AN7" i="15" s="1"/>
  <c r="AK7" i="15"/>
  <c r="AM7" i="15" s="1"/>
  <c r="AL206" i="16"/>
  <c r="AN206" i="16" s="1"/>
  <c r="AK206" i="16"/>
  <c r="AM206" i="16" s="1"/>
  <c r="AL205" i="12"/>
  <c r="AN205" i="12" s="1"/>
  <c r="AK205" i="12"/>
  <c r="AM205" i="12" s="1"/>
  <c r="R36" i="12"/>
  <c r="T96" i="16"/>
  <c r="AD96" i="16" s="1"/>
  <c r="S96" i="16"/>
  <c r="AC96" i="16" s="1"/>
  <c r="V138" i="16"/>
  <c r="Z138" i="16" s="1"/>
  <c r="U138" i="16"/>
  <c r="Y138" i="16" s="1"/>
  <c r="W46" i="16"/>
  <c r="AA46" i="16" s="1"/>
  <c r="X46" i="16"/>
  <c r="AB46" i="16" s="1"/>
  <c r="U127" i="12"/>
  <c r="Y127" i="12" s="1"/>
  <c r="V127" i="12"/>
  <c r="AL9" i="12"/>
  <c r="AN9" i="12" s="1"/>
  <c r="AK9" i="12"/>
  <c r="AM9" i="12" s="1"/>
  <c r="AK61" i="15"/>
  <c r="AM61" i="15" s="1"/>
  <c r="AL61" i="15"/>
  <c r="AN61" i="15" s="1"/>
  <c r="AG424" i="12"/>
  <c r="AI424" i="12" s="1"/>
  <c r="AH424" i="12"/>
  <c r="AJ424" i="12" s="1"/>
  <c r="AG101" i="15"/>
  <c r="AH101" i="15"/>
  <c r="AJ101" i="15" s="1"/>
  <c r="AK18" i="15"/>
  <c r="AM18" i="15" s="1"/>
  <c r="AL18" i="15"/>
  <c r="AN18" i="15" s="1"/>
  <c r="AH398" i="12"/>
  <c r="AJ398" i="12" s="1"/>
  <c r="AG398" i="12"/>
  <c r="AI398" i="12" s="1"/>
  <c r="R13" i="13"/>
  <c r="AF13" i="13" s="1"/>
  <c r="T489" i="12"/>
  <c r="AD489" i="12" s="1"/>
  <c r="S489" i="12"/>
  <c r="AC489" i="12" s="1"/>
  <c r="U172" i="16"/>
  <c r="Y172" i="16" s="1"/>
  <c r="V172" i="16"/>
  <c r="Z172" i="16" s="1"/>
  <c r="AH139" i="12"/>
  <c r="AJ139" i="12" s="1"/>
  <c r="AG139" i="12"/>
  <c r="AI139" i="12" s="1"/>
  <c r="S28" i="3"/>
  <c r="AC28" i="3" s="1"/>
  <c r="T28" i="3"/>
  <c r="AD28" i="3" s="1"/>
  <c r="V355" i="12"/>
  <c r="U355" i="12"/>
  <c r="Y355" i="12" s="1"/>
  <c r="X374" i="12"/>
  <c r="W374" i="12"/>
  <c r="AA374" i="12" s="1"/>
  <c r="T223" i="12"/>
  <c r="AD223" i="12" s="1"/>
  <c r="S223" i="12"/>
  <c r="AC223" i="12" s="1"/>
  <c r="R418" i="12"/>
  <c r="W340" i="12"/>
  <c r="AA340" i="12" s="1"/>
  <c r="X340" i="12"/>
  <c r="AB340" i="12" s="1"/>
  <c r="AL101" i="12"/>
  <c r="AN101" i="12" s="1"/>
  <c r="AK101" i="12"/>
  <c r="AM101" i="12" s="1"/>
  <c r="S204" i="16"/>
  <c r="AC204" i="16" s="1"/>
  <c r="T204" i="16"/>
  <c r="AD204" i="16" s="1"/>
  <c r="U80" i="15"/>
  <c r="Y80" i="15" s="1"/>
  <c r="V80" i="15"/>
  <c r="Z80" i="15" s="1"/>
  <c r="U12" i="14"/>
  <c r="Y12" i="14" s="1"/>
  <c r="V12" i="14"/>
  <c r="Z12" i="14" s="1"/>
  <c r="U510" i="12"/>
  <c r="Y510" i="12" s="1"/>
  <c r="V510" i="12"/>
  <c r="W372" i="12"/>
  <c r="AA372" i="12" s="1"/>
  <c r="X372" i="12"/>
  <c r="R501" i="12"/>
  <c r="W181" i="16"/>
  <c r="AA181" i="16" s="1"/>
  <c r="X181" i="16"/>
  <c r="AB181" i="16" s="1"/>
  <c r="S252" i="12"/>
  <c r="T252" i="12"/>
  <c r="AD252" i="12" s="1"/>
  <c r="T141" i="12"/>
  <c r="AD141" i="12" s="1"/>
  <c r="S141" i="12"/>
  <c r="U123" i="16"/>
  <c r="Y123" i="16" s="1"/>
  <c r="V123" i="16"/>
  <c r="T293" i="12"/>
  <c r="AD293" i="12" s="1"/>
  <c r="S293" i="12"/>
  <c r="AK288" i="12"/>
  <c r="AM288" i="12" s="1"/>
  <c r="AL288" i="12"/>
  <c r="AN288" i="12" s="1"/>
  <c r="X464" i="12"/>
  <c r="AB464" i="12" s="1"/>
  <c r="W464" i="12"/>
  <c r="AA464" i="12" s="1"/>
  <c r="AK118" i="12"/>
  <c r="AM118" i="12" s="1"/>
  <c r="AL118" i="12"/>
  <c r="AN118" i="12" s="1"/>
  <c r="V179" i="12"/>
  <c r="U179" i="12"/>
  <c r="Y179" i="12" s="1"/>
  <c r="U287" i="12"/>
  <c r="Y287" i="12" s="1"/>
  <c r="V287" i="12"/>
  <c r="AH34" i="14"/>
  <c r="AJ34" i="14" s="1"/>
  <c r="AG34" i="14"/>
  <c r="AI34" i="14" s="1"/>
  <c r="AL273" i="12"/>
  <c r="AN273" i="12" s="1"/>
  <c r="AK273" i="12"/>
  <c r="AM273" i="12" s="1"/>
  <c r="R158" i="16"/>
  <c r="Q158" i="16" s="1"/>
  <c r="W313" i="12"/>
  <c r="AA313" i="12" s="1"/>
  <c r="X313" i="12"/>
  <c r="AB313" i="12" s="1"/>
  <c r="V65" i="16"/>
  <c r="Z65" i="16" s="1"/>
  <c r="U65" i="16"/>
  <c r="Y65" i="16" s="1"/>
  <c r="R496" i="12"/>
  <c r="Q496" i="12" s="1"/>
  <c r="AE496" i="12" s="1"/>
  <c r="AK147" i="16"/>
  <c r="AM147" i="16" s="1"/>
  <c r="AL147" i="16"/>
  <c r="AN147" i="16" s="1"/>
  <c r="AG336" i="12"/>
  <c r="AI336" i="12" s="1"/>
  <c r="AH336" i="12"/>
  <c r="AJ336" i="12" s="1"/>
  <c r="X164" i="12"/>
  <c r="AB164" i="12" s="1"/>
  <c r="W164" i="12"/>
  <c r="AA164" i="12" s="1"/>
  <c r="AL25" i="15"/>
  <c r="AN25" i="15" s="1"/>
  <c r="AK25" i="15"/>
  <c r="AM25" i="15" s="1"/>
  <c r="S387" i="12"/>
  <c r="AC387" i="12" s="1"/>
  <c r="T387" i="12"/>
  <c r="AD387" i="12" s="1"/>
  <c r="AG256" i="12"/>
  <c r="AI256" i="12" s="1"/>
  <c r="AH256" i="12"/>
  <c r="AJ256" i="12" s="1"/>
  <c r="R29" i="16"/>
  <c r="X30" i="15"/>
  <c r="AB30" i="15" s="1"/>
  <c r="W30" i="15"/>
  <c r="AA30" i="15" s="1"/>
  <c r="T93" i="16"/>
  <c r="AD93" i="16" s="1"/>
  <c r="S93" i="16"/>
  <c r="AC93" i="16" s="1"/>
  <c r="AG153" i="12"/>
  <c r="AH153" i="12"/>
  <c r="AJ153" i="12" s="1"/>
  <c r="AL121" i="16"/>
  <c r="AN121" i="16" s="1"/>
  <c r="AK121" i="16"/>
  <c r="AM121" i="16" s="1"/>
  <c r="AH493" i="12"/>
  <c r="AJ493" i="12" s="1"/>
  <c r="AG493" i="12"/>
  <c r="U373" i="12"/>
  <c r="Y373" i="12" s="1"/>
  <c r="V373" i="12"/>
  <c r="AL37" i="16"/>
  <c r="AN37" i="16" s="1"/>
  <c r="AK37" i="16"/>
  <c r="AM37" i="16" s="1"/>
  <c r="R68" i="3"/>
  <c r="S69" i="12"/>
  <c r="T69" i="12"/>
  <c r="AD69" i="12" s="1"/>
  <c r="S136" i="16"/>
  <c r="AC136" i="16" s="1"/>
  <c r="T136" i="16"/>
  <c r="AD136" i="16" s="1"/>
  <c r="U427" i="12"/>
  <c r="Y427" i="12" s="1"/>
  <c r="V427" i="12"/>
  <c r="AL204" i="16"/>
  <c r="AN204" i="16" s="1"/>
  <c r="AK204" i="16"/>
  <c r="AM204" i="16" s="1"/>
  <c r="S47" i="12"/>
  <c r="AC47" i="12" s="1"/>
  <c r="T47" i="12"/>
  <c r="AD47" i="12" s="1"/>
  <c r="V114" i="12"/>
  <c r="Z114" i="12" s="1"/>
  <c r="U114" i="12"/>
  <c r="Y114" i="12" s="1"/>
  <c r="AH299" i="12"/>
  <c r="AJ299" i="12" s="1"/>
  <c r="AG299" i="12"/>
  <c r="AI299" i="12" s="1"/>
  <c r="AK225" i="12"/>
  <c r="AM225" i="12" s="1"/>
  <c r="AL225" i="12"/>
  <c r="AN225" i="12" s="1"/>
  <c r="V177" i="16"/>
  <c r="U177" i="16"/>
  <c r="Y177" i="16" s="1"/>
  <c r="U223" i="12"/>
  <c r="Y223" i="12" s="1"/>
  <c r="V223" i="12"/>
  <c r="Z223" i="12" s="1"/>
  <c r="AH57" i="15"/>
  <c r="AJ57" i="15" s="1"/>
  <c r="AG57" i="15"/>
  <c r="AI57" i="15" s="1"/>
  <c r="AG162" i="16"/>
  <c r="AH162" i="16"/>
  <c r="AJ162" i="16" s="1"/>
  <c r="V164" i="16"/>
  <c r="Z164" i="16" s="1"/>
  <c r="U164" i="16"/>
  <c r="Y164" i="16" s="1"/>
  <c r="U36" i="3"/>
  <c r="Y36" i="3" s="1"/>
  <c r="V36" i="3"/>
  <c r="Z36" i="3" s="1"/>
  <c r="AG349" i="12"/>
  <c r="AH349" i="12"/>
  <c r="AJ349" i="12" s="1"/>
  <c r="X16" i="13"/>
  <c r="AB16" i="13" s="1"/>
  <c r="W16" i="13"/>
  <c r="AA16" i="13" s="1"/>
  <c r="S34" i="13"/>
  <c r="AC34" i="13" s="1"/>
  <c r="T34" i="13"/>
  <c r="AD34" i="13" s="1"/>
  <c r="U21" i="3"/>
  <c r="Y21" i="3" s="1"/>
  <c r="V21" i="3"/>
  <c r="Z21" i="3" s="1"/>
  <c r="W247" i="12"/>
  <c r="AA247" i="12" s="1"/>
  <c r="X247" i="12"/>
  <c r="AB247" i="12" s="1"/>
  <c r="AG71" i="16"/>
  <c r="AH71" i="16"/>
  <c r="AJ71" i="16" s="1"/>
  <c r="R8" i="15"/>
  <c r="W262" i="12"/>
  <c r="AA262" i="12" s="1"/>
  <c r="X262" i="12"/>
  <c r="AB262" i="12" s="1"/>
  <c r="AG54" i="16"/>
  <c r="AI54" i="16" s="1"/>
  <c r="AH54" i="16"/>
  <c r="AJ54" i="16" s="1"/>
  <c r="T202" i="16"/>
  <c r="AD202" i="16" s="1"/>
  <c r="S202" i="16"/>
  <c r="AC202" i="16" s="1"/>
  <c r="X18" i="12"/>
  <c r="W18" i="12"/>
  <c r="AA18" i="12" s="1"/>
  <c r="AL459" i="12"/>
  <c r="AN459" i="12" s="1"/>
  <c r="AK459" i="12"/>
  <c r="AM459" i="12" s="1"/>
  <c r="X411" i="12"/>
  <c r="W411" i="12"/>
  <c r="AA411" i="12" s="1"/>
  <c r="AG311" i="12"/>
  <c r="AI311" i="12" s="1"/>
  <c r="AH311" i="12"/>
  <c r="AJ311" i="12" s="1"/>
  <c r="X76" i="3"/>
  <c r="AB76" i="3" s="1"/>
  <c r="W76" i="3"/>
  <c r="AA76" i="3" s="1"/>
  <c r="V228" i="12"/>
  <c r="U228" i="12"/>
  <c r="Y228" i="12" s="1"/>
  <c r="T53" i="3"/>
  <c r="AD53" i="3" s="1"/>
  <c r="S53" i="3"/>
  <c r="G94" i="8"/>
  <c r="V81" i="16"/>
  <c r="Z81" i="16" s="1"/>
  <c r="U81" i="16"/>
  <c r="Y81" i="16" s="1"/>
  <c r="AK153" i="16"/>
  <c r="AM153" i="16" s="1"/>
  <c r="AL153" i="16"/>
  <c r="AN153" i="16" s="1"/>
  <c r="X153" i="16"/>
  <c r="AB153" i="16" s="1"/>
  <c r="W153" i="16"/>
  <c r="AA153" i="16" s="1"/>
  <c r="AH259" i="12"/>
  <c r="AJ259" i="12" s="1"/>
  <c r="AG259" i="12"/>
  <c r="AI259" i="12" s="1"/>
  <c r="W181" i="12"/>
  <c r="AA181" i="12" s="1"/>
  <c r="X181" i="12"/>
  <c r="AB181" i="12" s="1"/>
  <c r="U68" i="12"/>
  <c r="Y68" i="12" s="1"/>
  <c r="V68" i="12"/>
  <c r="Z68" i="12" s="1"/>
  <c r="S271" i="12"/>
  <c r="AC271" i="12" s="1"/>
  <c r="T271" i="12"/>
  <c r="AD271" i="12" s="1"/>
  <c r="R292" i="12"/>
  <c r="Q292" i="12" s="1"/>
  <c r="AE292" i="12" s="1"/>
  <c r="X200" i="12"/>
  <c r="AB200" i="12" s="1"/>
  <c r="W200" i="12"/>
  <c r="AA200" i="12" s="1"/>
  <c r="W499" i="12"/>
  <c r="AA499" i="12" s="1"/>
  <c r="X499" i="12"/>
  <c r="AH9" i="14"/>
  <c r="AJ9" i="14" s="1"/>
  <c r="AG9" i="14"/>
  <c r="AI9" i="14" s="1"/>
  <c r="W15" i="3"/>
  <c r="AA15" i="3" s="1"/>
  <c r="X15" i="3"/>
  <c r="AB15" i="3" s="1"/>
  <c r="U101" i="3"/>
  <c r="Y101" i="3" s="1"/>
  <c r="V101" i="3"/>
  <c r="Z101" i="3" s="1"/>
  <c r="U126" i="16"/>
  <c r="Y126" i="16" s="1"/>
  <c r="V126" i="16"/>
  <c r="Z126" i="16" s="1"/>
  <c r="AK74" i="15"/>
  <c r="AM74" i="15" s="1"/>
  <c r="AL74" i="15"/>
  <c r="AN74" i="15" s="1"/>
  <c r="AG83" i="12"/>
  <c r="AH83" i="12"/>
  <c r="AJ83" i="12" s="1"/>
  <c r="W238" i="12"/>
  <c r="AA238" i="12" s="1"/>
  <c r="X238" i="12"/>
  <c r="AH124" i="16"/>
  <c r="AJ124" i="16" s="1"/>
  <c r="AG124" i="16"/>
  <c r="AI62" i="16" s="1"/>
  <c r="AL106" i="12"/>
  <c r="AN106" i="12" s="1"/>
  <c r="AK106" i="12"/>
  <c r="AM106" i="12" s="1"/>
  <c r="R92" i="15"/>
  <c r="W158" i="16"/>
  <c r="AA158" i="16" s="1"/>
  <c r="X158" i="16"/>
  <c r="AB158" i="16" s="1"/>
  <c r="AK79" i="3"/>
  <c r="AM79" i="3" s="1"/>
  <c r="AL79" i="3"/>
  <c r="AN79" i="3" s="1"/>
  <c r="W105" i="15"/>
  <c r="AA105" i="15" s="1"/>
  <c r="X105" i="15"/>
  <c r="U155" i="12"/>
  <c r="Y155" i="12" s="1"/>
  <c r="V155" i="12"/>
  <c r="Z155" i="12" s="1"/>
  <c r="T484" i="12"/>
  <c r="AD484" i="12" s="1"/>
  <c r="S484" i="12"/>
  <c r="AC484" i="12" s="1"/>
  <c r="X155" i="16"/>
  <c r="AB155" i="16" s="1"/>
  <c r="W155" i="16"/>
  <c r="AA155" i="16" s="1"/>
  <c r="R212" i="12"/>
  <c r="W136" i="12"/>
  <c r="AA136" i="12" s="1"/>
  <c r="X136" i="12"/>
  <c r="V30" i="15"/>
  <c r="Z30" i="15" s="1"/>
  <c r="U30" i="15"/>
  <c r="Y30" i="15" s="1"/>
  <c r="AK81" i="3"/>
  <c r="AM81" i="3" s="1"/>
  <c r="AL81" i="3"/>
  <c r="AN81" i="3" s="1"/>
  <c r="AK403" i="12"/>
  <c r="AM403" i="12" s="1"/>
  <c r="AL403" i="12"/>
  <c r="AN403" i="12" s="1"/>
  <c r="T420" i="12"/>
  <c r="AD420" i="12" s="1"/>
  <c r="S420" i="12"/>
  <c r="AC420" i="12" s="1"/>
  <c r="T221" i="12"/>
  <c r="AD221" i="12" s="1"/>
  <c r="S221" i="12"/>
  <c r="AC221" i="12" s="1"/>
  <c r="R455" i="12"/>
  <c r="R157" i="16"/>
  <c r="AK368" i="12"/>
  <c r="AM368" i="12" s="1"/>
  <c r="AL368" i="12"/>
  <c r="AN368" i="12" s="1"/>
  <c r="AH153" i="16"/>
  <c r="AJ153" i="16" s="1"/>
  <c r="AG153" i="16"/>
  <c r="W46" i="14"/>
  <c r="AA46" i="14" s="1"/>
  <c r="X46" i="14"/>
  <c r="AB46" i="14" s="1"/>
  <c r="AK44" i="3"/>
  <c r="AM44" i="3" s="1"/>
  <c r="AL44" i="3"/>
  <c r="AN44" i="3" s="1"/>
  <c r="T429" i="12"/>
  <c r="AD429" i="12" s="1"/>
  <c r="S429" i="12"/>
  <c r="AC429" i="12" s="1"/>
  <c r="X388" i="12"/>
  <c r="W388" i="12"/>
  <c r="AA388" i="12" s="1"/>
  <c r="U15" i="13"/>
  <c r="Y15" i="13" s="1"/>
  <c r="V15" i="13"/>
  <c r="AG438" i="12"/>
  <c r="AH438" i="12"/>
  <c r="AJ438" i="12" s="1"/>
  <c r="U30" i="13"/>
  <c r="Y30" i="13" s="1"/>
  <c r="V30" i="13"/>
  <c r="Z30" i="13" s="1"/>
  <c r="R26" i="13"/>
  <c r="X80" i="16"/>
  <c r="W80" i="16"/>
  <c r="AA80" i="16" s="1"/>
  <c r="V138" i="12"/>
  <c r="Z138" i="12" s="1"/>
  <c r="U138" i="12"/>
  <c r="Y138" i="12" s="1"/>
  <c r="AK456" i="12"/>
  <c r="AM456" i="12" s="1"/>
  <c r="AL456" i="12"/>
  <c r="AN456" i="12" s="1"/>
  <c r="AH52" i="12"/>
  <c r="AJ52" i="12" s="1"/>
  <c r="AG52" i="12"/>
  <c r="AI52" i="12" s="1"/>
  <c r="X212" i="16"/>
  <c r="W212" i="16"/>
  <c r="AA212" i="16" s="1"/>
  <c r="AK114" i="16"/>
  <c r="AM114" i="16" s="1"/>
  <c r="AL114" i="16"/>
  <c r="AN114" i="16" s="1"/>
  <c r="X234" i="12"/>
  <c r="AB234" i="12" s="1"/>
  <c r="W234" i="12"/>
  <c r="AA234" i="12" s="1"/>
  <c r="AH86" i="16"/>
  <c r="AJ86" i="16" s="1"/>
  <c r="AG86" i="16"/>
  <c r="AI86" i="16" s="1"/>
  <c r="AG86" i="12"/>
  <c r="AI86" i="12" s="1"/>
  <c r="AH86" i="12"/>
  <c r="AJ86" i="12" s="1"/>
  <c r="R128" i="12"/>
  <c r="T7" i="3"/>
  <c r="AD7" i="3" s="1"/>
  <c r="S7" i="3"/>
  <c r="AC7" i="3" s="1"/>
  <c r="S121" i="12"/>
  <c r="AC121" i="12" s="1"/>
  <c r="T121" i="12"/>
  <c r="AD121" i="12" s="1"/>
  <c r="R119" i="16"/>
  <c r="AK215" i="12"/>
  <c r="AL215" i="12"/>
  <c r="AN215" i="12" s="1"/>
  <c r="U46" i="16"/>
  <c r="Y46" i="16" s="1"/>
  <c r="V46" i="16"/>
  <c r="Z46" i="16" s="1"/>
  <c r="X261" i="12"/>
  <c r="AB261" i="12" s="1"/>
  <c r="W261" i="12"/>
  <c r="AA261" i="12" s="1"/>
  <c r="AK434" i="12"/>
  <c r="AM434" i="12" s="1"/>
  <c r="AL434" i="12"/>
  <c r="AN434" i="12" s="1"/>
  <c r="AK97" i="15"/>
  <c r="AM97" i="15" s="1"/>
  <c r="AL97" i="15"/>
  <c r="AN97" i="15" s="1"/>
  <c r="X100" i="15"/>
  <c r="AB100" i="15" s="1"/>
  <c r="W100" i="15"/>
  <c r="AA100" i="15" s="1"/>
  <c r="AL133" i="12"/>
  <c r="AN133" i="12" s="1"/>
  <c r="AK133" i="12"/>
  <c r="AM133" i="12" s="1"/>
  <c r="V404" i="12"/>
  <c r="Z404" i="12" s="1"/>
  <c r="U404" i="12"/>
  <c r="Y404" i="12" s="1"/>
  <c r="AH35" i="15"/>
  <c r="AJ35" i="15" s="1"/>
  <c r="AG35" i="15"/>
  <c r="AI35" i="15" s="1"/>
  <c r="U97" i="12"/>
  <c r="Y97" i="12" s="1"/>
  <c r="V97" i="12"/>
  <c r="Z97" i="12" s="1"/>
  <c r="AL317" i="12"/>
  <c r="AN317" i="12" s="1"/>
  <c r="AK317" i="12"/>
  <c r="AM317" i="12" s="1"/>
  <c r="W48" i="3"/>
  <c r="AA48" i="3" s="1"/>
  <c r="X48" i="3"/>
  <c r="AB48" i="3" s="1"/>
  <c r="R138" i="16"/>
  <c r="AG263" i="12"/>
  <c r="AI263" i="12" s="1"/>
  <c r="AH263" i="12"/>
  <c r="AJ263" i="12" s="1"/>
  <c r="AK11" i="14"/>
  <c r="AM11" i="14" s="1"/>
  <c r="AL11" i="14"/>
  <c r="AN11" i="14" s="1"/>
  <c r="V470" i="12"/>
  <c r="Z470" i="12" s="1"/>
  <c r="U470" i="12"/>
  <c r="Y470" i="12" s="1"/>
  <c r="T89" i="12"/>
  <c r="AD89" i="12" s="1"/>
  <c r="S89" i="12"/>
  <c r="AC89" i="12" s="1"/>
  <c r="S96" i="15"/>
  <c r="AC96" i="15" s="1"/>
  <c r="T96" i="15"/>
  <c r="AD96" i="15" s="1"/>
  <c r="R32" i="15"/>
  <c r="R49" i="3"/>
  <c r="X315" i="12"/>
  <c r="AB315" i="12" s="1"/>
  <c r="W315" i="12"/>
  <c r="AA315" i="12" s="1"/>
  <c r="V254" i="12"/>
  <c r="Z254" i="12" s="1"/>
  <c r="U254" i="12"/>
  <c r="Y254" i="12" s="1"/>
  <c r="W36" i="14"/>
  <c r="AA36" i="14" s="1"/>
  <c r="X36" i="14"/>
  <c r="AB36" i="14" s="1"/>
  <c r="W110" i="16"/>
  <c r="AA110" i="16" s="1"/>
  <c r="X110" i="16"/>
  <c r="AB110" i="16" s="1"/>
  <c r="U52" i="12"/>
  <c r="Y52" i="12" s="1"/>
  <c r="V52" i="12"/>
  <c r="Z52" i="12" s="1"/>
  <c r="AL37" i="14"/>
  <c r="AN37" i="14" s="1"/>
  <c r="AK37" i="14"/>
  <c r="AM37" i="14" s="1"/>
  <c r="T215" i="16"/>
  <c r="AD215" i="16" s="1"/>
  <c r="S215" i="16"/>
  <c r="AC215" i="16" s="1"/>
  <c r="W173" i="12"/>
  <c r="AA173" i="12" s="1"/>
  <c r="X173" i="12"/>
  <c r="AL334" i="12"/>
  <c r="AN334" i="12" s="1"/>
  <c r="AK334" i="12"/>
  <c r="AM334" i="12" s="1"/>
  <c r="V342" i="12"/>
  <c r="U342" i="12"/>
  <c r="Y342" i="12" s="1"/>
  <c r="AK50" i="3"/>
  <c r="AM50" i="3" s="1"/>
  <c r="AL50" i="3"/>
  <c r="AN50" i="3" s="1"/>
  <c r="R170" i="16"/>
  <c r="S202" i="12"/>
  <c r="AC202" i="12" s="1"/>
  <c r="T202" i="12"/>
  <c r="AD202" i="12" s="1"/>
  <c r="AL259" i="12"/>
  <c r="AN259" i="12" s="1"/>
  <c r="AK259" i="12"/>
  <c r="AM259" i="12" s="1"/>
  <c r="R40" i="14"/>
  <c r="R286" i="12"/>
  <c r="R184" i="12"/>
  <c r="AF184" i="12" s="1"/>
  <c r="AG104" i="12"/>
  <c r="AH104" i="12"/>
  <c r="AJ104" i="12" s="1"/>
  <c r="AK46" i="15"/>
  <c r="AL46" i="15"/>
  <c r="AN46" i="15" s="1"/>
  <c r="R43" i="3"/>
  <c r="S123" i="12"/>
  <c r="AC60" i="12" s="1"/>
  <c r="T123" i="12"/>
  <c r="AD123" i="12" s="1"/>
  <c r="X20" i="15"/>
  <c r="W20" i="15"/>
  <c r="AA20" i="15" s="1"/>
  <c r="R54" i="15"/>
  <c r="X241" i="12"/>
  <c r="AB241" i="12" s="1"/>
  <c r="W241" i="12"/>
  <c r="AA241" i="12" s="1"/>
  <c r="U131" i="16"/>
  <c r="Y131" i="16" s="1"/>
  <c r="V131" i="16"/>
  <c r="X85" i="12"/>
  <c r="W85" i="12"/>
  <c r="AA85" i="12" s="1"/>
  <c r="X61" i="15"/>
  <c r="AB61" i="15" s="1"/>
  <c r="W61" i="15"/>
  <c r="AA61" i="15" s="1"/>
  <c r="R445" i="12"/>
  <c r="U143" i="16"/>
  <c r="Y143" i="16" s="1"/>
  <c r="V143" i="16"/>
  <c r="Z143" i="16" s="1"/>
  <c r="X143" i="16"/>
  <c r="AB143" i="16" s="1"/>
  <c r="W143" i="16"/>
  <c r="AA143" i="16" s="1"/>
  <c r="V7" i="14"/>
  <c r="U7" i="14"/>
  <c r="Y7" i="14" s="1"/>
  <c r="AK94" i="15"/>
  <c r="AM94" i="15" s="1"/>
  <c r="AL94" i="15"/>
  <c r="AN94" i="15" s="1"/>
  <c r="X418" i="12"/>
  <c r="AB418" i="12" s="1"/>
  <c r="W418" i="12"/>
  <c r="AA418" i="12" s="1"/>
  <c r="AL203" i="12"/>
  <c r="AN203" i="12" s="1"/>
  <c r="AK203" i="12"/>
  <c r="AM203" i="12" s="1"/>
  <c r="X458" i="12"/>
  <c r="AB458" i="12" s="1"/>
  <c r="W458" i="12"/>
  <c r="AA458" i="12" s="1"/>
  <c r="R240" i="12"/>
  <c r="R84" i="12"/>
  <c r="S28" i="13"/>
  <c r="AC28" i="13" s="1"/>
  <c r="T28" i="13"/>
  <c r="AD28" i="13" s="1"/>
  <c r="R42" i="12"/>
  <c r="Q42" i="12" s="1"/>
  <c r="X97" i="15"/>
  <c r="AB97" i="15" s="1"/>
  <c r="W97" i="15"/>
  <c r="AA97" i="15" s="1"/>
  <c r="AG210" i="12"/>
  <c r="AI210" i="12" s="1"/>
  <c r="AH210" i="12"/>
  <c r="AJ210" i="12" s="1"/>
  <c r="T452" i="12"/>
  <c r="AD452" i="12" s="1"/>
  <c r="S452" i="12"/>
  <c r="AG222" i="12"/>
  <c r="AI222" i="12" s="1"/>
  <c r="AH222" i="12"/>
  <c r="AJ222" i="12" s="1"/>
  <c r="AL211" i="16"/>
  <c r="AN211" i="16" s="1"/>
  <c r="AK211" i="16"/>
  <c r="AM211" i="16" s="1"/>
  <c r="U231" i="12"/>
  <c r="Y231" i="12" s="1"/>
  <c r="V231" i="12"/>
  <c r="AH159" i="16"/>
  <c r="AJ159" i="16" s="1"/>
  <c r="AG159" i="16"/>
  <c r="V10" i="12"/>
  <c r="Z10" i="12" s="1"/>
  <c r="U10" i="12"/>
  <c r="Y10" i="12" s="1"/>
  <c r="AK318" i="12"/>
  <c r="AM318" i="12" s="1"/>
  <c r="AL318" i="12"/>
  <c r="AN318" i="12" s="1"/>
  <c r="U101" i="15"/>
  <c r="Y101" i="15" s="1"/>
  <c r="V101" i="15"/>
  <c r="Z101" i="15" s="1"/>
  <c r="T166" i="16"/>
  <c r="AD166" i="16" s="1"/>
  <c r="S166" i="16"/>
  <c r="AC166" i="16" s="1"/>
  <c r="T117" i="16"/>
  <c r="AD117" i="16" s="1"/>
  <c r="S117" i="16"/>
  <c r="AC117" i="16" s="1"/>
  <c r="AG211" i="16"/>
  <c r="AI211" i="16" s="1"/>
  <c r="AH211" i="16"/>
  <c r="AJ211" i="16" s="1"/>
  <c r="R122" i="16"/>
  <c r="AF397" i="12"/>
  <c r="Q101" i="15"/>
  <c r="AE101" i="15" s="1"/>
  <c r="AF63" i="16"/>
  <c r="AF179" i="16"/>
  <c r="Q234" i="12"/>
  <c r="AE234" i="12" s="1"/>
  <c r="Q472" i="12"/>
  <c r="AE472" i="12" s="1"/>
  <c r="AF446" i="12"/>
  <c r="Q39" i="16"/>
  <c r="AF440" i="12"/>
  <c r="Q30" i="15"/>
  <c r="AE30" i="15" s="1"/>
  <c r="Q7" i="14"/>
  <c r="AE7" i="14" s="1"/>
  <c r="AF485" i="12"/>
  <c r="AF222" i="16"/>
  <c r="AF18" i="13"/>
  <c r="AF136" i="12"/>
  <c r="AF24" i="3"/>
  <c r="AF341" i="12"/>
  <c r="AF86" i="15"/>
  <c r="AF32" i="12"/>
  <c r="Q162" i="12"/>
  <c r="AE162" i="12" s="1"/>
  <c r="AF43" i="12"/>
  <c r="AF85" i="15"/>
  <c r="AF151" i="12"/>
  <c r="Q30" i="13"/>
  <c r="AE30" i="13" s="1"/>
  <c r="Q17" i="12"/>
  <c r="AE17" i="12" s="1"/>
  <c r="AF242" i="12"/>
  <c r="AF202" i="12"/>
  <c r="AF65" i="3"/>
  <c r="AF53" i="12"/>
  <c r="Q266" i="12"/>
  <c r="AE266" i="12" s="1"/>
  <c r="Q141" i="12"/>
  <c r="AE141" i="12" s="1"/>
  <c r="AF66" i="15"/>
  <c r="Q124" i="12"/>
  <c r="AE124" i="12" s="1"/>
  <c r="Q38" i="3"/>
  <c r="AE38" i="3" s="1"/>
  <c r="AF90" i="3"/>
  <c r="Q69" i="12"/>
  <c r="AE69" i="12" s="1"/>
  <c r="Q19" i="14"/>
  <c r="AE19" i="14" s="1"/>
  <c r="AF96" i="15"/>
  <c r="AF281" i="12"/>
  <c r="AF161" i="16"/>
  <c r="Q383" i="12"/>
  <c r="AE383" i="12" s="1"/>
  <c r="AF53" i="15"/>
  <c r="Q256" i="12"/>
  <c r="AE256" i="12" s="1"/>
  <c r="Q335" i="12"/>
  <c r="AE335" i="12" s="1"/>
  <c r="Q146" i="12"/>
  <c r="AE146" i="12" s="1"/>
  <c r="AF189" i="12"/>
  <c r="AF131" i="12"/>
  <c r="AF48" i="15"/>
  <c r="AF173" i="12"/>
  <c r="Q167" i="16"/>
  <c r="AE167" i="16" s="1"/>
  <c r="Q392" i="12"/>
  <c r="AE392" i="12" s="1"/>
  <c r="Q306" i="12"/>
  <c r="AF342" i="12"/>
  <c r="AF295" i="12"/>
  <c r="Q124" i="16"/>
  <c r="AF9" i="12"/>
  <c r="Q73" i="15"/>
  <c r="AE73" i="15" s="1"/>
  <c r="Q227" i="16"/>
  <c r="AE227" i="16" s="1"/>
  <c r="Q94" i="16"/>
  <c r="AE94" i="16" s="1"/>
  <c r="AF451" i="12"/>
  <c r="AF468" i="12"/>
  <c r="AF192" i="16"/>
  <c r="Q45" i="3"/>
  <c r="AF304" i="12"/>
  <c r="Q231" i="12"/>
  <c r="AE231" i="12" s="1"/>
  <c r="AF271" i="12"/>
  <c r="Q156" i="16"/>
  <c r="Q178" i="16"/>
  <c r="AE178" i="16" s="1"/>
  <c r="Q130" i="16"/>
  <c r="AE130" i="16" s="1"/>
  <c r="AF15" i="12"/>
  <c r="AF149" i="16"/>
  <c r="Q459" i="12"/>
  <c r="AE459" i="12" s="1"/>
  <c r="AF374" i="12"/>
  <c r="AF92" i="12"/>
  <c r="AF93" i="15"/>
  <c r="AF252" i="12"/>
  <c r="AF221" i="12"/>
  <c r="Q96" i="3"/>
  <c r="AE96" i="3" s="1"/>
  <c r="AF33" i="13"/>
  <c r="AF20" i="12"/>
  <c r="AF213" i="12"/>
  <c r="AF117" i="16"/>
  <c r="Q168" i="12"/>
  <c r="AE168" i="12" s="1"/>
  <c r="AF76" i="15"/>
  <c r="AF156" i="12"/>
  <c r="AF33" i="12"/>
  <c r="AF17" i="3"/>
  <c r="AF51" i="15"/>
  <c r="AF217" i="16"/>
  <c r="AF43" i="16"/>
  <c r="AF429" i="12"/>
  <c r="AF40" i="15"/>
  <c r="AF57" i="15"/>
  <c r="AF85" i="12"/>
  <c r="Q420" i="12"/>
  <c r="AE420" i="12" s="1"/>
  <c r="Q49" i="12"/>
  <c r="AE49" i="12" s="1"/>
  <c r="Q225" i="12"/>
  <c r="AE225" i="12" s="1"/>
  <c r="AF182" i="16"/>
  <c r="Q28" i="15"/>
  <c r="AE28" i="15" s="1"/>
  <c r="AF89" i="3"/>
  <c r="Q35" i="13"/>
  <c r="AE35" i="13" s="1"/>
  <c r="AF19" i="13"/>
  <c r="Q88" i="3"/>
  <c r="AE88" i="3" s="1"/>
  <c r="AF98" i="15"/>
  <c r="AF39" i="12"/>
  <c r="Q24" i="12"/>
  <c r="AE24" i="12" s="1"/>
  <c r="AF471" i="12"/>
  <c r="AF112" i="12"/>
  <c r="Q391" i="12"/>
  <c r="AE391" i="12" s="1"/>
  <c r="Q276" i="12"/>
  <c r="AE276" i="12" s="1"/>
  <c r="Q389" i="12"/>
  <c r="AE389" i="12" s="1"/>
  <c r="Q93" i="16"/>
  <c r="AE93" i="16" s="1"/>
  <c r="AF195" i="16"/>
  <c r="Q152" i="16"/>
  <c r="AE152" i="16" s="1"/>
  <c r="AF106" i="12"/>
  <c r="AF467" i="12"/>
  <c r="Q285" i="12"/>
  <c r="AE285" i="12" s="1"/>
  <c r="Q75" i="3"/>
  <c r="AE75" i="3" s="1"/>
  <c r="AC15" i="14"/>
  <c r="AC22" i="16"/>
  <c r="AC50" i="16"/>
  <c r="AC155" i="16"/>
  <c r="AF44" i="16"/>
  <c r="AC145" i="16"/>
  <c r="AC15" i="16"/>
  <c r="AC63" i="12"/>
  <c r="AC40" i="16"/>
  <c r="AC55" i="15"/>
  <c r="AC23" i="16"/>
  <c r="AI101" i="15"/>
  <c r="AC77" i="16"/>
  <c r="AC75" i="12"/>
  <c r="AC73" i="15"/>
  <c r="Q81" i="12"/>
  <c r="AE81" i="12" s="1"/>
  <c r="AM83" i="15"/>
  <c r="AN77" i="12"/>
  <c r="AC45" i="16"/>
  <c r="AC133" i="12"/>
  <c r="AC135" i="12"/>
  <c r="AC138" i="12"/>
  <c r="AC324" i="12"/>
  <c r="AC439" i="12"/>
  <c r="AC37" i="12"/>
  <c r="AC26" i="12"/>
  <c r="AC13" i="12"/>
  <c r="AC141" i="12"/>
  <c r="AC20" i="12"/>
  <c r="AC118" i="12"/>
  <c r="AI230" i="12"/>
  <c r="AI144" i="16"/>
  <c r="AC30" i="12"/>
  <c r="AC42" i="12"/>
  <c r="AC79" i="15"/>
  <c r="AC19" i="15"/>
  <c r="AC39" i="15"/>
  <c r="AC98" i="15"/>
  <c r="AM46" i="15"/>
  <c r="AM40" i="15"/>
  <c r="AD68" i="12"/>
  <c r="AC58" i="3"/>
  <c r="AC92" i="3"/>
  <c r="AD76" i="3"/>
  <c r="AF105" i="16"/>
  <c r="AC94" i="3"/>
  <c r="AF103" i="12"/>
  <c r="AC132" i="16"/>
  <c r="AC103" i="16"/>
  <c r="AC159" i="16"/>
  <c r="AC35" i="16"/>
  <c r="AB28" i="12"/>
  <c r="AB19" i="13"/>
  <c r="Z115" i="16"/>
  <c r="AI21" i="15"/>
  <c r="Y106" i="3"/>
  <c r="Z81" i="15"/>
  <c r="Z191" i="16"/>
  <c r="Z42" i="16"/>
  <c r="Z60" i="15"/>
  <c r="AI29" i="16"/>
  <c r="AB32" i="13"/>
  <c r="AC144" i="12"/>
  <c r="AC126" i="12"/>
  <c r="AC78" i="12"/>
  <c r="Q375" i="12"/>
  <c r="AE375" i="12" s="1"/>
  <c r="AB11" i="13"/>
  <c r="AC189" i="12"/>
  <c r="AC187" i="12"/>
  <c r="Z41" i="15"/>
  <c r="AC250" i="12"/>
  <c r="AC303" i="12"/>
  <c r="Z14" i="16"/>
  <c r="AF185" i="12"/>
  <c r="Q185" i="12"/>
  <c r="AE185" i="12" s="1"/>
  <c r="AF465" i="12"/>
  <c r="AI10" i="15"/>
  <c r="AI19" i="15"/>
  <c r="AM9" i="14"/>
  <c r="Z24" i="13"/>
  <c r="AB29" i="12"/>
  <c r="AB134" i="12"/>
  <c r="AB440" i="12"/>
  <c r="AB208" i="12"/>
  <c r="AB33" i="15"/>
  <c r="AB51" i="15"/>
  <c r="Z8" i="13"/>
  <c r="AF111" i="16"/>
  <c r="Q111" i="16"/>
  <c r="Z9" i="15"/>
  <c r="Q411" i="12"/>
  <c r="AE411" i="12" s="1"/>
  <c r="AF411" i="12"/>
  <c r="Q214" i="16"/>
  <c r="AF292" i="12"/>
  <c r="Z70" i="15"/>
  <c r="Q157" i="16"/>
  <c r="AE157" i="16" s="1"/>
  <c r="AF177" i="16"/>
  <c r="Q177" i="16"/>
  <c r="AE177" i="16" s="1"/>
  <c r="Q443" i="12"/>
  <c r="AF443" i="12"/>
  <c r="Z443" i="12"/>
  <c r="AB11" i="15"/>
  <c r="AA89" i="15"/>
  <c r="Z208" i="12"/>
  <c r="Z7" i="13"/>
  <c r="Z357" i="12"/>
  <c r="Z79" i="15"/>
  <c r="Z322" i="12"/>
  <c r="AB14" i="16"/>
  <c r="AM52" i="15"/>
  <c r="AC52" i="15"/>
  <c r="AC15" i="15"/>
  <c r="Z77" i="16"/>
  <c r="AC246" i="12"/>
  <c r="Y69" i="3"/>
  <c r="AC449" i="12"/>
  <c r="AC182" i="12"/>
  <c r="AC102" i="15"/>
  <c r="AC210" i="12"/>
  <c r="AM359" i="12"/>
  <c r="AI35" i="13"/>
  <c r="AI31" i="13"/>
  <c r="AF104" i="16"/>
  <c r="AC392" i="12"/>
  <c r="AC390" i="12"/>
  <c r="Q104" i="16"/>
  <c r="AE104" i="16" s="1"/>
  <c r="AF54" i="12"/>
  <c r="AI25" i="13"/>
  <c r="AC360" i="12"/>
  <c r="AD108" i="16"/>
  <c r="AC405" i="12"/>
  <c r="AB406" i="12"/>
  <c r="AN269" i="12"/>
  <c r="AD8" i="12"/>
  <c r="AF83" i="15"/>
  <c r="Z159" i="16"/>
  <c r="AC341" i="12"/>
  <c r="AB162" i="16"/>
  <c r="AC456" i="12"/>
  <c r="AC125" i="12"/>
  <c r="AB207" i="16"/>
  <c r="AC372" i="12"/>
  <c r="AC443" i="12"/>
  <c r="AC476" i="12"/>
  <c r="AI86" i="15"/>
  <c r="AI75" i="15"/>
  <c r="AI97" i="15"/>
  <c r="AC301" i="12"/>
  <c r="AC207" i="12"/>
  <c r="AI91" i="15"/>
  <c r="AI50" i="15"/>
  <c r="AI17" i="15"/>
  <c r="AI67" i="15"/>
  <c r="AC212" i="12"/>
  <c r="AC332" i="12"/>
  <c r="AC320" i="12"/>
  <c r="AC161" i="12"/>
  <c r="AC423" i="12"/>
  <c r="AC435" i="12"/>
  <c r="AI96" i="12"/>
  <c r="AI432" i="12"/>
  <c r="AD505" i="12"/>
  <c r="AC445" i="12"/>
  <c r="AC281" i="12"/>
  <c r="AC342" i="12"/>
  <c r="AI63" i="15"/>
  <c r="AC495" i="12"/>
  <c r="AI99" i="15"/>
  <c r="AC225" i="12"/>
  <c r="AC304" i="12"/>
  <c r="AC236" i="12"/>
  <c r="AI352" i="12"/>
  <c r="AI130" i="12"/>
  <c r="AI265" i="12"/>
  <c r="AF8" i="15"/>
  <c r="Q8" i="15"/>
  <c r="AE8" i="15" s="1"/>
  <c r="AF13" i="12"/>
  <c r="Q13" i="12"/>
  <c r="AE13" i="12" s="1"/>
  <c r="AF283" i="12"/>
  <c r="Q283" i="12"/>
  <c r="AE283" i="12" s="1"/>
  <c r="Q89" i="12"/>
  <c r="AE89" i="12" s="1"/>
  <c r="AF89" i="12"/>
  <c r="AF55" i="3"/>
  <c r="Q55" i="3"/>
  <c r="AE55" i="3" s="1"/>
  <c r="AF32" i="13"/>
  <c r="Q32" i="13"/>
  <c r="AE32" i="13" s="1"/>
  <c r="Q395" i="12"/>
  <c r="AE395" i="12" s="1"/>
  <c r="AF395" i="12"/>
  <c r="AF382" i="12"/>
  <c r="Q382" i="12"/>
  <c r="AE382" i="12" s="1"/>
  <c r="Q294" i="12"/>
  <c r="AE294" i="12" s="1"/>
  <c r="AF294" i="12"/>
  <c r="Q81" i="15"/>
  <c r="AE81" i="15" s="1"/>
  <c r="AF81" i="15"/>
  <c r="AF378" i="12"/>
  <c r="Q378" i="12"/>
  <c r="AE378" i="12" s="1"/>
  <c r="Q7" i="13"/>
  <c r="AE7" i="13" s="1"/>
  <c r="AF7" i="13"/>
  <c r="AF62" i="15"/>
  <c r="Q62" i="15"/>
  <c r="AE62" i="15" s="1"/>
  <c r="AF50" i="16"/>
  <c r="Q50" i="16"/>
  <c r="Q70" i="15"/>
  <c r="AE70" i="15" s="1"/>
  <c r="AF70" i="15"/>
  <c r="Q350" i="12"/>
  <c r="AE350" i="12" s="1"/>
  <c r="AF350" i="12"/>
  <c r="Q126" i="12"/>
  <c r="AE126" i="12" s="1"/>
  <c r="AF126" i="12"/>
  <c r="Q152" i="12"/>
  <c r="AE152" i="12" s="1"/>
  <c r="AF152" i="12"/>
  <c r="AF196" i="16"/>
  <c r="Q196" i="16"/>
  <c r="AE196" i="16" s="1"/>
  <c r="Q13" i="14"/>
  <c r="AE13" i="14" s="1"/>
  <c r="AF13" i="14"/>
  <c r="AF52" i="16"/>
  <c r="Q52" i="16"/>
  <c r="AF50" i="15"/>
  <c r="Q50" i="15"/>
  <c r="AF255" i="12"/>
  <c r="Q255" i="12"/>
  <c r="AE255" i="12" s="1"/>
  <c r="Q259" i="12"/>
  <c r="AE259" i="12" s="1"/>
  <c r="AF259" i="12"/>
  <c r="Q205" i="12"/>
  <c r="AE205" i="12" s="1"/>
  <c r="AF205" i="12"/>
  <c r="AF54" i="15"/>
  <c r="Q54" i="15"/>
  <c r="AE54" i="15" s="1"/>
  <c r="Q183" i="12"/>
  <c r="AE183" i="12" s="1"/>
  <c r="AF183" i="12"/>
  <c r="Q455" i="12"/>
  <c r="AE455" i="12" s="1"/>
  <c r="AF455" i="12"/>
  <c r="AF79" i="12"/>
  <c r="Q79" i="12"/>
  <c r="AE79" i="12" s="1"/>
  <c r="AF10" i="15"/>
  <c r="Q10" i="15"/>
  <c r="AE10" i="15" s="1"/>
  <c r="AF31" i="13"/>
  <c r="Q31" i="13"/>
  <c r="AE31" i="13" s="1"/>
  <c r="Q103" i="16"/>
  <c r="AE103" i="16" s="1"/>
  <c r="AF103" i="16"/>
  <c r="AF448" i="12"/>
  <c r="Q448" i="12"/>
  <c r="AE448" i="12" s="1"/>
  <c r="AF74" i="12"/>
  <c r="Q74" i="12"/>
  <c r="AE74" i="12" s="1"/>
  <c r="Q450" i="12"/>
  <c r="AE450" i="12" s="1"/>
  <c r="AF450" i="12"/>
  <c r="AF69" i="3"/>
  <c r="Q69" i="3"/>
  <c r="AE69" i="3" s="1"/>
  <c r="AF470" i="12"/>
  <c r="Q470" i="12"/>
  <c r="AE470" i="12" s="1"/>
  <c r="Q191" i="16"/>
  <c r="AE191" i="16" s="1"/>
  <c r="AF191" i="16"/>
  <c r="Q498" i="12"/>
  <c r="AE498" i="12" s="1"/>
  <c r="AF498" i="12"/>
  <c r="Q35" i="16"/>
  <c r="AF35" i="16"/>
  <c r="AF146" i="16"/>
  <c r="Q146" i="16"/>
  <c r="AE146" i="16" s="1"/>
  <c r="Q275" i="12"/>
  <c r="AE275" i="12" s="1"/>
  <c r="AF275" i="12"/>
  <c r="AF113" i="16"/>
  <c r="Q113" i="16"/>
  <c r="AF79" i="15"/>
  <c r="Q79" i="15"/>
  <c r="AF18" i="3"/>
  <c r="Q18" i="3"/>
  <c r="AE18" i="3" s="1"/>
  <c r="Q29" i="12"/>
  <c r="AE29" i="12" s="1"/>
  <c r="AF29" i="12"/>
  <c r="AF441" i="12"/>
  <c r="Q441" i="12"/>
  <c r="AE441" i="12" s="1"/>
  <c r="AF155" i="12"/>
  <c r="Q155" i="12"/>
  <c r="Q73" i="12"/>
  <c r="AF73" i="12"/>
  <c r="Q45" i="15"/>
  <c r="AE45" i="15" s="1"/>
  <c r="AF45" i="15"/>
  <c r="Q258" i="12"/>
  <c r="AF258" i="12"/>
  <c r="Q262" i="12"/>
  <c r="AE262" i="12" s="1"/>
  <c r="AF262" i="12"/>
  <c r="Q55" i="16"/>
  <c r="AE55" i="16" s="1"/>
  <c r="AF55" i="16"/>
  <c r="AF45" i="12"/>
  <c r="Q45" i="12"/>
  <c r="AE45" i="12" s="1"/>
  <c r="AF344" i="12"/>
  <c r="Q344" i="12"/>
  <c r="AE344" i="12" s="1"/>
  <c r="AF250" i="12"/>
  <c r="Q250" i="12"/>
  <c r="AE250" i="12" s="1"/>
  <c r="AF27" i="3"/>
  <c r="Q27" i="3"/>
  <c r="AE27" i="3" s="1"/>
  <c r="Q187" i="12"/>
  <c r="AE187" i="12" s="1"/>
  <c r="AF187" i="12"/>
  <c r="Q151" i="16"/>
  <c r="AE151" i="16" s="1"/>
  <c r="AF151" i="16"/>
  <c r="Q31" i="15"/>
  <c r="AE31" i="15" s="1"/>
  <c r="AF31" i="15"/>
  <c r="AF363" i="12"/>
  <c r="Q363" i="12"/>
  <c r="AE363" i="12" s="1"/>
  <c r="AF205" i="16"/>
  <c r="Q205" i="16"/>
  <c r="AE205" i="16" s="1"/>
  <c r="AF95" i="12"/>
  <c r="Q95" i="12"/>
  <c r="AE95" i="12" s="1"/>
  <c r="AF402" i="12"/>
  <c r="Q402" i="12"/>
  <c r="AE402" i="12" s="1"/>
  <c r="AF71" i="15"/>
  <c r="Q71" i="15"/>
  <c r="AE71" i="15" s="1"/>
  <c r="Q320" i="12"/>
  <c r="AE320" i="12" s="1"/>
  <c r="AF320" i="12"/>
  <c r="AF166" i="16"/>
  <c r="Q166" i="16"/>
  <c r="AE166" i="16" s="1"/>
  <c r="AF228" i="16"/>
  <c r="Q228" i="16"/>
  <c r="AE228" i="16" s="1"/>
  <c r="AF430" i="12"/>
  <c r="Q430" i="12"/>
  <c r="AE430" i="12" s="1"/>
  <c r="AF165" i="16"/>
  <c r="Q165" i="16"/>
  <c r="Q31" i="3"/>
  <c r="AE31" i="3" s="1"/>
  <c r="Q201" i="12"/>
  <c r="AE201" i="12" s="1"/>
  <c r="AF201" i="12"/>
  <c r="AF190" i="16"/>
  <c r="Q190" i="16"/>
  <c r="AE190" i="16" s="1"/>
  <c r="AF23" i="14"/>
  <c r="Q23" i="14"/>
  <c r="AE23" i="14" s="1"/>
  <c r="Q9" i="14"/>
  <c r="AE9" i="14" s="1"/>
  <c r="AF9" i="14"/>
  <c r="Q356" i="12"/>
  <c r="AE356" i="12" s="1"/>
  <c r="AF356" i="12"/>
  <c r="Q98" i="12"/>
  <c r="AE98" i="12" s="1"/>
  <c r="AF98" i="12"/>
  <c r="AF18" i="15"/>
  <c r="Q18" i="15"/>
  <c r="AE18" i="15" s="1"/>
  <c r="AF81" i="3"/>
  <c r="Q81" i="3"/>
  <c r="AE81" i="3" s="1"/>
  <c r="Q426" i="12"/>
  <c r="AE426" i="12" s="1"/>
  <c r="AF426" i="12"/>
  <c r="Q207" i="12"/>
  <c r="AE207" i="12" s="1"/>
  <c r="AF207" i="12"/>
  <c r="AF201" i="16"/>
  <c r="Q201" i="16"/>
  <c r="AE201" i="16" s="1"/>
  <c r="AF316" i="12"/>
  <c r="Q316" i="12"/>
  <c r="AE316" i="12" s="1"/>
  <c r="Q206" i="12"/>
  <c r="AE206" i="12" s="1"/>
  <c r="AF206" i="12"/>
  <c r="Q80" i="3"/>
  <c r="AE80" i="3" s="1"/>
  <c r="AF80" i="3"/>
  <c r="AF339" i="12"/>
  <c r="Q339" i="12"/>
  <c r="AE339" i="12" s="1"/>
  <c r="AF209" i="16"/>
  <c r="Q209" i="16"/>
  <c r="Q223" i="16"/>
  <c r="AE223" i="16" s="1"/>
  <c r="AF223" i="16"/>
  <c r="Q91" i="16"/>
  <c r="AE91" i="16" s="1"/>
  <c r="AF91" i="16"/>
  <c r="AF273" i="12"/>
  <c r="Q273" i="12"/>
  <c r="AE273" i="12" s="1"/>
  <c r="AF26" i="14"/>
  <c r="Q26" i="14"/>
  <c r="AE26" i="14" s="1"/>
  <c r="AF14" i="12"/>
  <c r="Q14" i="12"/>
  <c r="AE14" i="12" s="1"/>
  <c r="Q144" i="12"/>
  <c r="AE144" i="12" s="1"/>
  <c r="AF144" i="12"/>
  <c r="Q44" i="14"/>
  <c r="AE44" i="14" s="1"/>
  <c r="AF44" i="14"/>
  <c r="AF99" i="15"/>
  <c r="Q99" i="15"/>
  <c r="AE99" i="15" s="1"/>
  <c r="AF257" i="12"/>
  <c r="Q257" i="12"/>
  <c r="AE257" i="12" s="1"/>
  <c r="AF36" i="15"/>
  <c r="Q36" i="15"/>
  <c r="AE36" i="15" s="1"/>
  <c r="AF220" i="12"/>
  <c r="Q220" i="12"/>
  <c r="AE220" i="12" s="1"/>
  <c r="AF394" i="12"/>
  <c r="Q394" i="12"/>
  <c r="AE394" i="12" s="1"/>
  <c r="Q67" i="15"/>
  <c r="AE67" i="15" s="1"/>
  <c r="AF67" i="15"/>
  <c r="Q372" i="12"/>
  <c r="AE372" i="12" s="1"/>
  <c r="AF372" i="12"/>
  <c r="Q109" i="12"/>
  <c r="AE109" i="12" s="1"/>
  <c r="AF109" i="12"/>
  <c r="Q184" i="16"/>
  <c r="AF184" i="16"/>
  <c r="Q296" i="12"/>
  <c r="AE296" i="12" s="1"/>
  <c r="AF296" i="12"/>
  <c r="AF54" i="16"/>
  <c r="Q54" i="16"/>
  <c r="AE54" i="16" s="1"/>
  <c r="Q112" i="16"/>
  <c r="AF112" i="16"/>
  <c r="AF215" i="12"/>
  <c r="Q215" i="12"/>
  <c r="AE215" i="12" s="1"/>
  <c r="Q32" i="3"/>
  <c r="AE32" i="3" s="1"/>
  <c r="AF32" i="3"/>
  <c r="AF126" i="16"/>
  <c r="Q126" i="16"/>
  <c r="AE126" i="16" s="1"/>
  <c r="Q30" i="3"/>
  <c r="AE30" i="3" s="1"/>
  <c r="AF30" i="3"/>
  <c r="AF20" i="15"/>
  <c r="Q20" i="15"/>
  <c r="AE20" i="15" s="1"/>
  <c r="Q77" i="3"/>
  <c r="AE77" i="3" s="1"/>
  <c r="AF77" i="3"/>
  <c r="AF194" i="16"/>
  <c r="Q194" i="16"/>
  <c r="AE194" i="16" s="1"/>
  <c r="AF16" i="13"/>
  <c r="Q16" i="13"/>
  <c r="AE16" i="13" s="1"/>
  <c r="AF116" i="16"/>
  <c r="Q116" i="16"/>
  <c r="AE116" i="16" s="1"/>
  <c r="Q336" i="12"/>
  <c r="AF336" i="12"/>
  <c r="AF22" i="13"/>
  <c r="Q22" i="13"/>
  <c r="AE22" i="13" s="1"/>
  <c r="Q34" i="12"/>
  <c r="AE34" i="12" s="1"/>
  <c r="AF34" i="12"/>
  <c r="AF23" i="16"/>
  <c r="Q23" i="16"/>
  <c r="Q118" i="16"/>
  <c r="AE118" i="16" s="1"/>
  <c r="AF118" i="16"/>
  <c r="AF464" i="12"/>
  <c r="Q464" i="12"/>
  <c r="AE464" i="12" s="1"/>
  <c r="AF469" i="12"/>
  <c r="Q469" i="12"/>
  <c r="AF20" i="16"/>
  <c r="Q20" i="16"/>
  <c r="AF74" i="16"/>
  <c r="Q74" i="16"/>
  <c r="Q238" i="12"/>
  <c r="AE238" i="12" s="1"/>
  <c r="AF238" i="12"/>
  <c r="AF113" i="12"/>
  <c r="Q113" i="12"/>
  <c r="AE113" i="12" s="1"/>
  <c r="AF87" i="3"/>
  <c r="Q87" i="3"/>
  <c r="AF26" i="12"/>
  <c r="Q26" i="12"/>
  <c r="Q111" i="12"/>
  <c r="AE111" i="12" s="1"/>
  <c r="AF111" i="12"/>
  <c r="Q456" i="12"/>
  <c r="AE456" i="12" s="1"/>
  <c r="AF456" i="12"/>
  <c r="Q272" i="12"/>
  <c r="AE272" i="12" s="1"/>
  <c r="AF272" i="12"/>
  <c r="Q134" i="16"/>
  <c r="AE134" i="16" s="1"/>
  <c r="AF134" i="16"/>
  <c r="Q79" i="16"/>
  <c r="AF79" i="16"/>
  <c r="Q137" i="16"/>
  <c r="AE137" i="16" s="1"/>
  <c r="AF137" i="16"/>
  <c r="AF481" i="12"/>
  <c r="Q481" i="12"/>
  <c r="AE481" i="12" s="1"/>
  <c r="Q434" i="12"/>
  <c r="AE434" i="12" s="1"/>
  <c r="AF434" i="12"/>
  <c r="Q94" i="15"/>
  <c r="AE94" i="15" s="1"/>
  <c r="AF94" i="15"/>
  <c r="AF200" i="12"/>
  <c r="Q200" i="12"/>
  <c r="AE200" i="12" s="1"/>
  <c r="AF500" i="12"/>
  <c r="Q500" i="12"/>
  <c r="AE500" i="12" s="1"/>
  <c r="Q318" i="12"/>
  <c r="AE318" i="12" s="1"/>
  <c r="AF318" i="12"/>
  <c r="Q330" i="12"/>
  <c r="AE330" i="12" s="1"/>
  <c r="AF330" i="12"/>
  <c r="Q507" i="12"/>
  <c r="AE507" i="12" s="1"/>
  <c r="AF507" i="12"/>
  <c r="AF410" i="12"/>
  <c r="Q410" i="12"/>
  <c r="AE410" i="12" s="1"/>
  <c r="AF23" i="15"/>
  <c r="Q23" i="15"/>
  <c r="AE23" i="15" s="1"/>
  <c r="Q26" i="15"/>
  <c r="AE26" i="15" s="1"/>
  <c r="AF26" i="15"/>
  <c r="AF399" i="12"/>
  <c r="Q399" i="12"/>
  <c r="AE399" i="12" s="1"/>
  <c r="Q37" i="14"/>
  <c r="AE37" i="14" s="1"/>
  <c r="AF37" i="14"/>
  <c r="AF11" i="3"/>
  <c r="Q11" i="3"/>
  <c r="Q26" i="16"/>
  <c r="AE26" i="16" s="1"/>
  <c r="AF26" i="16"/>
  <c r="AF314" i="12"/>
  <c r="Q314" i="12"/>
  <c r="AE314" i="12" s="1"/>
  <c r="AF91" i="12"/>
  <c r="Q91" i="12"/>
  <c r="AE91" i="12" s="1"/>
  <c r="AF56" i="15"/>
  <c r="Q56" i="15"/>
  <c r="AE56" i="15" s="1"/>
  <c r="AF491" i="12"/>
  <c r="Q491" i="12"/>
  <c r="AE491" i="12" s="1"/>
  <c r="Q101" i="12"/>
  <c r="AE101" i="12" s="1"/>
  <c r="AF101" i="12"/>
  <c r="Q87" i="15"/>
  <c r="AE87" i="15" s="1"/>
  <c r="AF87" i="15"/>
  <c r="Q236" i="12"/>
  <c r="AE236" i="12" s="1"/>
  <c r="AF236" i="12"/>
  <c r="AF91" i="3"/>
  <c r="Q91" i="15"/>
  <c r="AE91" i="15" s="1"/>
  <c r="AF91" i="15"/>
  <c r="Q289" i="12"/>
  <c r="AE289" i="12" s="1"/>
  <c r="AF289" i="12"/>
  <c r="AF216" i="16"/>
  <c r="Q216" i="16"/>
  <c r="AF244" i="12"/>
  <c r="Q244" i="12"/>
  <c r="AE244" i="12" s="1"/>
  <c r="Q52" i="12"/>
  <c r="AF52" i="12"/>
  <c r="Q28" i="14"/>
  <c r="AE28" i="14" s="1"/>
  <c r="AF28" i="14"/>
  <c r="Q49" i="15"/>
  <c r="AE49" i="15" s="1"/>
  <c r="AF49" i="15"/>
  <c r="Q404" i="12"/>
  <c r="AE404" i="12" s="1"/>
  <c r="AF404" i="12"/>
  <c r="Q10" i="3"/>
  <c r="AE10" i="3" s="1"/>
  <c r="AF10" i="3"/>
  <c r="Q309" i="12"/>
  <c r="AE309" i="12" s="1"/>
  <c r="AF309" i="12"/>
  <c r="Q195" i="12"/>
  <c r="AE195" i="12" s="1"/>
  <c r="AF195" i="12"/>
  <c r="AF42" i="3"/>
  <c r="Q42" i="3"/>
  <c r="AE42" i="3" s="1"/>
  <c r="AF69" i="16"/>
  <c r="Q69" i="16"/>
  <c r="Q102" i="16"/>
  <c r="AE102" i="16" s="1"/>
  <c r="AF102" i="16"/>
  <c r="Q12" i="15"/>
  <c r="AE12" i="15" s="1"/>
  <c r="AF12" i="15"/>
  <c r="AF12" i="13"/>
  <c r="Q12" i="13"/>
  <c r="AE12" i="13" s="1"/>
  <c r="AF181" i="12"/>
  <c r="Q181" i="12"/>
  <c r="AE181" i="12" s="1"/>
  <c r="AF128" i="12"/>
  <c r="Q128" i="12"/>
  <c r="AE128" i="12" s="1"/>
  <c r="Q36" i="13"/>
  <c r="AE36" i="13" s="1"/>
  <c r="AF36" i="13"/>
  <c r="AF409" i="12"/>
  <c r="Q409" i="12"/>
  <c r="AE409" i="12" s="1"/>
  <c r="AF41" i="12"/>
  <c r="Q41" i="12"/>
  <c r="AE41" i="12" s="1"/>
  <c r="AF72" i="3"/>
  <c r="AF29" i="13"/>
  <c r="Q29" i="13"/>
  <c r="AE29" i="13" s="1"/>
  <c r="AF80" i="16"/>
  <c r="Q80" i="16"/>
  <c r="AE80" i="16" s="1"/>
  <c r="AF84" i="12"/>
  <c r="Q84" i="12"/>
  <c r="AE84" i="12" s="1"/>
  <c r="AF454" i="12"/>
  <c r="Q454" i="12"/>
  <c r="AE454" i="12" s="1"/>
  <c r="AF490" i="12"/>
  <c r="Q490" i="12"/>
  <c r="AE490" i="12" s="1"/>
  <c r="AF40" i="16"/>
  <c r="Q40" i="16"/>
  <c r="Q67" i="3"/>
  <c r="AF67" i="3"/>
  <c r="Q140" i="12"/>
  <c r="AE140" i="12" s="1"/>
  <c r="AF140" i="12"/>
  <c r="Q125" i="12"/>
  <c r="AE125" i="12" s="1"/>
  <c r="AF125" i="12"/>
  <c r="Q263" i="12"/>
  <c r="AE263" i="12" s="1"/>
  <c r="AF263" i="12"/>
  <c r="Q55" i="15"/>
  <c r="AE55" i="15" s="1"/>
  <c r="AF55" i="15"/>
  <c r="AF479" i="12"/>
  <c r="Q479" i="12"/>
  <c r="Q438" i="12"/>
  <c r="AE438" i="12" s="1"/>
  <c r="AF438" i="12"/>
  <c r="AF14" i="15"/>
  <c r="Q14" i="15"/>
  <c r="Q158" i="12"/>
  <c r="AE158" i="12" s="1"/>
  <c r="AF158" i="12"/>
  <c r="Q76" i="12"/>
  <c r="AE76" i="12" s="1"/>
  <c r="AF76" i="12"/>
  <c r="AF8" i="13"/>
  <c r="Q8" i="13"/>
  <c r="AE8" i="13" s="1"/>
  <c r="Q484" i="12"/>
  <c r="AE484" i="12" s="1"/>
  <c r="AF484" i="12"/>
  <c r="AF31" i="12"/>
  <c r="Q31" i="12"/>
  <c r="AF43" i="3"/>
  <c r="Q43" i="3"/>
  <c r="AE43" i="3" s="1"/>
  <c r="Q128" i="16"/>
  <c r="AE128" i="16" s="1"/>
  <c r="AF128" i="16"/>
  <c r="AF326" i="12"/>
  <c r="Q326" i="12"/>
  <c r="AE326" i="12" s="1"/>
  <c r="Q38" i="16"/>
  <c r="AE38" i="16" s="1"/>
  <c r="AF38" i="16"/>
  <c r="AF415" i="12"/>
  <c r="Q415" i="12"/>
  <c r="AE415" i="12" s="1"/>
  <c r="Q442" i="12"/>
  <c r="AF442" i="12"/>
  <c r="AF305" i="12"/>
  <c r="Q305" i="12"/>
  <c r="AE305" i="12" s="1"/>
  <c r="AF47" i="3"/>
  <c r="Q47" i="3"/>
  <c r="AE47" i="3" s="1"/>
  <c r="AF104" i="15"/>
  <c r="Q104" i="15"/>
  <c r="AE104" i="15" s="1"/>
  <c r="AF45" i="14"/>
  <c r="Q45" i="14"/>
  <c r="AE45" i="14" s="1"/>
  <c r="AF158" i="16"/>
  <c r="Q99" i="12"/>
  <c r="AE99" i="12" s="1"/>
  <c r="AF99" i="12"/>
  <c r="Q19" i="16"/>
  <c r="AF19" i="16"/>
  <c r="AF160" i="16"/>
  <c r="Q160" i="16"/>
  <c r="AE160" i="16" s="1"/>
  <c r="AF164" i="16"/>
  <c r="Q164" i="16"/>
  <c r="AE164" i="16" s="1"/>
  <c r="Q333" i="12"/>
  <c r="AE333" i="12" s="1"/>
  <c r="AF333" i="12"/>
  <c r="AF462" i="12"/>
  <c r="Q462" i="12"/>
  <c r="AE462" i="12" s="1"/>
  <c r="Q34" i="14"/>
  <c r="AE34" i="14" s="1"/>
  <c r="AF34" i="14"/>
  <c r="Q60" i="15"/>
  <c r="AE60" i="15" s="1"/>
  <c r="AF60" i="15"/>
  <c r="Q82" i="15"/>
  <c r="AE82" i="15" s="1"/>
  <c r="Q408" i="12"/>
  <c r="AF408" i="12"/>
  <c r="Q23" i="3"/>
  <c r="AE23" i="3" s="1"/>
  <c r="AF23" i="3"/>
  <c r="AF204" i="16"/>
  <c r="Q204" i="16"/>
  <c r="AE204" i="16" s="1"/>
  <c r="Q248" i="12"/>
  <c r="AE248" i="12" s="1"/>
  <c r="AF248" i="12"/>
  <c r="Q210" i="16"/>
  <c r="AE210" i="16" s="1"/>
  <c r="AF210" i="16"/>
  <c r="AF100" i="3"/>
  <c r="Q100" i="3"/>
  <c r="AF98" i="16"/>
  <c r="Q98" i="16"/>
  <c r="AE98" i="16" s="1"/>
  <c r="Q97" i="15"/>
  <c r="AE97" i="15" s="1"/>
  <c r="AF97" i="15"/>
  <c r="AF216" i="12"/>
  <c r="Q216" i="12"/>
  <c r="AE216" i="12" s="1"/>
  <c r="Q53" i="3"/>
  <c r="AE53" i="3" s="1"/>
  <c r="AF53" i="3"/>
  <c r="Q15" i="13"/>
  <c r="AE15" i="13" s="1"/>
  <c r="AF15" i="13"/>
  <c r="Q267" i="12"/>
  <c r="AF267" i="12"/>
  <c r="AF48" i="3"/>
  <c r="Q48" i="3"/>
  <c r="AE48" i="3" s="1"/>
  <c r="Q25" i="3"/>
  <c r="AE25" i="3" s="1"/>
  <c r="AF25" i="3"/>
  <c r="Q324" i="12"/>
  <c r="AF324" i="12"/>
  <c r="Q87" i="16"/>
  <c r="AF87" i="16"/>
  <c r="AF359" i="12"/>
  <c r="Q359" i="12"/>
  <c r="AE359" i="12" s="1"/>
  <c r="AF34" i="13"/>
  <c r="Q34" i="13"/>
  <c r="AE34" i="13" s="1"/>
  <c r="AF480" i="12"/>
  <c r="Q480" i="12"/>
  <c r="AE480" i="12" s="1"/>
  <c r="Q168" i="16"/>
  <c r="AF168" i="16"/>
  <c r="Q25" i="16"/>
  <c r="AE25" i="16" s="1"/>
  <c r="AF25" i="16"/>
  <c r="Q508" i="12"/>
  <c r="AF508" i="12"/>
  <c r="Q482" i="12"/>
  <c r="AE482" i="12" s="1"/>
  <c r="AF482" i="12"/>
  <c r="Q88" i="16"/>
  <c r="AF88" i="16"/>
  <c r="Q97" i="3"/>
  <c r="AF97" i="3"/>
  <c r="Q104" i="3"/>
  <c r="AF104" i="3"/>
  <c r="AF133" i="16"/>
  <c r="Q133" i="16"/>
  <c r="AF239" i="12"/>
  <c r="Q239" i="12"/>
  <c r="AF21" i="15"/>
  <c r="Q21" i="15"/>
  <c r="AE21" i="15" s="1"/>
  <c r="AF199" i="16"/>
  <c r="Q199" i="16"/>
  <c r="AE199" i="16" s="1"/>
  <c r="Q106" i="3"/>
  <c r="AE106" i="3" s="1"/>
  <c r="AF106" i="3"/>
  <c r="AF41" i="15"/>
  <c r="Q41" i="15"/>
  <c r="AE41" i="15" s="1"/>
  <c r="Q226" i="12"/>
  <c r="AE226" i="12" s="1"/>
  <c r="AF226" i="12"/>
  <c r="Q44" i="12"/>
  <c r="AE44" i="12" s="1"/>
  <c r="AF44" i="12"/>
  <c r="Q132" i="12"/>
  <c r="AE132" i="12" s="1"/>
  <c r="AF132" i="12"/>
  <c r="Q72" i="16"/>
  <c r="AE72" i="16" s="1"/>
  <c r="AF72" i="16"/>
  <c r="Q303" i="12"/>
  <c r="AE303" i="12" s="1"/>
  <c r="AF303" i="12"/>
  <c r="Q11" i="12"/>
  <c r="AE11" i="12" s="1"/>
  <c r="AF11" i="12"/>
  <c r="Q120" i="12"/>
  <c r="AE120" i="12" s="1"/>
  <c r="AF120" i="12"/>
  <c r="AF78" i="3"/>
  <c r="Q78" i="3"/>
  <c r="AE78" i="3" s="1"/>
  <c r="AF241" i="12"/>
  <c r="Q241" i="12"/>
  <c r="AE241" i="12" s="1"/>
  <c r="Q41" i="14"/>
  <c r="AF41" i="14"/>
  <c r="AF102" i="15"/>
  <c r="Q102" i="15"/>
  <c r="Q26" i="3"/>
  <c r="AE26" i="3" s="1"/>
  <c r="AF26" i="3"/>
  <c r="AF36" i="12"/>
  <c r="Q36" i="12"/>
  <c r="AE36" i="12" s="1"/>
  <c r="AF264" i="12"/>
  <c r="Q264" i="12"/>
  <c r="AE264" i="12" s="1"/>
  <c r="Q483" i="12"/>
  <c r="AE483" i="12" s="1"/>
  <c r="AF483" i="12"/>
  <c r="Q100" i="12"/>
  <c r="AF100" i="12"/>
  <c r="Q10" i="12"/>
  <c r="AE10" i="12" s="1"/>
  <c r="AF10" i="12"/>
  <c r="Q64" i="16"/>
  <c r="AF64" i="16"/>
  <c r="AF240" i="12"/>
  <c r="Q240" i="12"/>
  <c r="AE240" i="12" s="1"/>
  <c r="Q114" i="12"/>
  <c r="AE114" i="12" s="1"/>
  <c r="AF114" i="12"/>
  <c r="Q165" i="12"/>
  <c r="AE165" i="12" s="1"/>
  <c r="AF165" i="12"/>
  <c r="AF348" i="12"/>
  <c r="Q348" i="12"/>
  <c r="AE348" i="12" s="1"/>
  <c r="Q331" i="12"/>
  <c r="AE331" i="12" s="1"/>
  <c r="AF331" i="12"/>
  <c r="AF279" i="12"/>
  <c r="Q279" i="12"/>
  <c r="Q405" i="12"/>
  <c r="AE405" i="12" s="1"/>
  <c r="AF405" i="12"/>
  <c r="Q164" i="12"/>
  <c r="AE164" i="12" s="1"/>
  <c r="AF164" i="12"/>
  <c r="AF224" i="12"/>
  <c r="Q224" i="12"/>
  <c r="AE224" i="12" s="1"/>
  <c r="Q423" i="12"/>
  <c r="AF423" i="12"/>
  <c r="Q22" i="14"/>
  <c r="AE22" i="14" s="1"/>
  <c r="AF22" i="14"/>
  <c r="Q388" i="12"/>
  <c r="AE388" i="12" s="1"/>
  <c r="AF388" i="12"/>
  <c r="AF362" i="12"/>
  <c r="Q362" i="12"/>
  <c r="AE362" i="12" s="1"/>
  <c r="AF202" i="16"/>
  <c r="Q202" i="16"/>
  <c r="AE202" i="16" s="1"/>
  <c r="Q46" i="16"/>
  <c r="AE46" i="16" s="1"/>
  <c r="AF46" i="16"/>
  <c r="AF21" i="16"/>
  <c r="Q21" i="16"/>
  <c r="AE21" i="16" s="1"/>
  <c r="AF15" i="3"/>
  <c r="Q15" i="3"/>
  <c r="Q171" i="16"/>
  <c r="AE171" i="16" s="1"/>
  <c r="AF171" i="16"/>
  <c r="Q38" i="15"/>
  <c r="AE38" i="15" s="1"/>
  <c r="AF38" i="15"/>
  <c r="Q265" i="12"/>
  <c r="AE265" i="12" s="1"/>
  <c r="AF265" i="12"/>
  <c r="Q433" i="12"/>
  <c r="AE433" i="12" s="1"/>
  <c r="AF433" i="12"/>
  <c r="AF84" i="15"/>
  <c r="Q84" i="15"/>
  <c r="AE84" i="15" s="1"/>
  <c r="Q286" i="12"/>
  <c r="AE286" i="12" s="1"/>
  <c r="AF286" i="12"/>
  <c r="AF447" i="12"/>
  <c r="Q447" i="12"/>
  <c r="AE447" i="12" s="1"/>
  <c r="Q386" i="12"/>
  <c r="AE386" i="12" s="1"/>
  <c r="AF386" i="12"/>
  <c r="AF9" i="13"/>
  <c r="Q9" i="13"/>
  <c r="AE9" i="13" s="1"/>
  <c r="AF11" i="13"/>
  <c r="Q11" i="13"/>
  <c r="AE11" i="13" s="1"/>
  <c r="AF228" i="12"/>
  <c r="Q228" i="12"/>
  <c r="AE228" i="12" s="1"/>
  <c r="AF75" i="15"/>
  <c r="Q75" i="15"/>
  <c r="AE75" i="15" s="1"/>
  <c r="AF77" i="12"/>
  <c r="Q77" i="12"/>
  <c r="AE77" i="12" s="1"/>
  <c r="Q78" i="16"/>
  <c r="AF78" i="16"/>
  <c r="Q48" i="16"/>
  <c r="AE48" i="16" s="1"/>
  <c r="AF48" i="16"/>
  <c r="AF140" i="16"/>
  <c r="Q140" i="16"/>
  <c r="AE140" i="16" s="1"/>
  <c r="Q57" i="16"/>
  <c r="AE57" i="16" s="1"/>
  <c r="AF57" i="16"/>
  <c r="AF353" i="12"/>
  <c r="Q353" i="12"/>
  <c r="AE353" i="12" s="1"/>
  <c r="AF15" i="14"/>
  <c r="Q15" i="14"/>
  <c r="Q50" i="12"/>
  <c r="AE50" i="12" s="1"/>
  <c r="AF50" i="12"/>
  <c r="AF95" i="15"/>
  <c r="Q95" i="15"/>
  <c r="AE95" i="15" s="1"/>
  <c r="AF84" i="3"/>
  <c r="Q84" i="3"/>
  <c r="AE84" i="3" s="1"/>
  <c r="Q13" i="15"/>
  <c r="AE13" i="15" s="1"/>
  <c r="AF13" i="15"/>
  <c r="AF102" i="12"/>
  <c r="Q102" i="12"/>
  <c r="AE102" i="12" s="1"/>
  <c r="AF28" i="12"/>
  <c r="Q28" i="12"/>
  <c r="AE28" i="12" s="1"/>
  <c r="Q212" i="16"/>
  <c r="AE212" i="16" s="1"/>
  <c r="AF212" i="16"/>
  <c r="Q17" i="14"/>
  <c r="AE17" i="14" s="1"/>
  <c r="AF17" i="14"/>
  <c r="Q340" i="12"/>
  <c r="AE340" i="12" s="1"/>
  <c r="AF340" i="12"/>
  <c r="AF61" i="16"/>
  <c r="Q61" i="16"/>
  <c r="AE61" i="16" s="1"/>
  <c r="AF180" i="16"/>
  <c r="Q115" i="16"/>
  <c r="AE115" i="16" s="1"/>
  <c r="AF115" i="16"/>
  <c r="Q93" i="12"/>
  <c r="AE93" i="12" s="1"/>
  <c r="AF93" i="12"/>
  <c r="AF71" i="16"/>
  <c r="Q71" i="16"/>
  <c r="Q55" i="12"/>
  <c r="AE55" i="12" s="1"/>
  <c r="AF55" i="12"/>
  <c r="Q41" i="16"/>
  <c r="AE41" i="16" s="1"/>
  <c r="AF41" i="16"/>
  <c r="Q371" i="12"/>
  <c r="AE371" i="12" s="1"/>
  <c r="AF371" i="12"/>
  <c r="AF14" i="14"/>
  <c r="Q14" i="14"/>
  <c r="Q251" i="12"/>
  <c r="AF251" i="12"/>
  <c r="Q29" i="15"/>
  <c r="AE29" i="15" s="1"/>
  <c r="AF29" i="15"/>
  <c r="AF176" i="16"/>
  <c r="Q176" i="16"/>
  <c r="AE176" i="16" s="1"/>
  <c r="Q142" i="16"/>
  <c r="AE142" i="16" s="1"/>
  <c r="AF142" i="16"/>
  <c r="Q123" i="16"/>
  <c r="AF123" i="16"/>
  <c r="AF494" i="12"/>
  <c r="Q494" i="12"/>
  <c r="AE494" i="12" s="1"/>
  <c r="Q58" i="3"/>
  <c r="AE58" i="3" s="1"/>
  <c r="AF58" i="3"/>
  <c r="Q172" i="16"/>
  <c r="AE172" i="16" s="1"/>
  <c r="AF172" i="16"/>
  <c r="AF150" i="12"/>
  <c r="Q150" i="12"/>
  <c r="AE150" i="12" s="1"/>
  <c r="Q487" i="12"/>
  <c r="AE487" i="12" s="1"/>
  <c r="AF487" i="12"/>
  <c r="AF477" i="12"/>
  <c r="Q477" i="12"/>
  <c r="AE477" i="12" s="1"/>
  <c r="AF204" i="12"/>
  <c r="Q204" i="12"/>
  <c r="AE204" i="12" s="1"/>
  <c r="Q116" i="12"/>
  <c r="AE116" i="12" s="1"/>
  <c r="AF116" i="12"/>
  <c r="AF400" i="12"/>
  <c r="Q400" i="12"/>
  <c r="AE400" i="12" s="1"/>
  <c r="Q122" i="16"/>
  <c r="AF122" i="16"/>
  <c r="Q245" i="12"/>
  <c r="AE245" i="12" s="1"/>
  <c r="AF245" i="12"/>
  <c r="Q77" i="15"/>
  <c r="AE77" i="15" s="1"/>
  <c r="AF77" i="15"/>
  <c r="AF317" i="12"/>
  <c r="Q317" i="12"/>
  <c r="AE317" i="12" s="1"/>
  <c r="Q83" i="3"/>
  <c r="AE83" i="3" s="1"/>
  <c r="AF83" i="3"/>
  <c r="Q134" i="12"/>
  <c r="AE134" i="12" s="1"/>
  <c r="AF134" i="12"/>
  <c r="AF147" i="16"/>
  <c r="Q147" i="16"/>
  <c r="Q127" i="12"/>
  <c r="AE127" i="12" s="1"/>
  <c r="AF127" i="12"/>
  <c r="Q211" i="16"/>
  <c r="AE211" i="16" s="1"/>
  <c r="AF211" i="16"/>
  <c r="Q105" i="15"/>
  <c r="AF105" i="15"/>
  <c r="AF209" i="12"/>
  <c r="Q209" i="12"/>
  <c r="AF115" i="12"/>
  <c r="Q115" i="12"/>
  <c r="Q40" i="12"/>
  <c r="AE40" i="12" s="1"/>
  <c r="AF40" i="12"/>
  <c r="AF179" i="12"/>
  <c r="Q179" i="12"/>
  <c r="AE179" i="12" s="1"/>
  <c r="AF153" i="16"/>
  <c r="Q153" i="16"/>
  <c r="AE153" i="16" s="1"/>
  <c r="Q27" i="14"/>
  <c r="AE27" i="14" s="1"/>
  <c r="AF27" i="14"/>
  <c r="Q37" i="3"/>
  <c r="AF37" i="3"/>
  <c r="AF422" i="12"/>
  <c r="Q422" i="12"/>
  <c r="AE422" i="12" s="1"/>
  <c r="Q436" i="12"/>
  <c r="AE436" i="12" s="1"/>
  <c r="AF436" i="12"/>
  <c r="AF233" i="12"/>
  <c r="Q233" i="12"/>
  <c r="AE233" i="12" s="1"/>
  <c r="Q86" i="16"/>
  <c r="AF86" i="16"/>
  <c r="AF59" i="3"/>
  <c r="Q59" i="3"/>
  <c r="AE59" i="3" s="1"/>
  <c r="Q15" i="15"/>
  <c r="AE15" i="15" s="1"/>
  <c r="AF15" i="15"/>
  <c r="Q68" i="3"/>
  <c r="AE68" i="3" s="1"/>
  <c r="AF68" i="3"/>
  <c r="AF142" i="12"/>
  <c r="Q142" i="12"/>
  <c r="AE142" i="12" s="1"/>
  <c r="AF155" i="16"/>
  <c r="Q155" i="16"/>
  <c r="Q20" i="13"/>
  <c r="AF20" i="13"/>
  <c r="AF133" i="12"/>
  <c r="Q133" i="12"/>
  <c r="AE133" i="12" s="1"/>
  <c r="AF16" i="3"/>
  <c r="Q16" i="3"/>
  <c r="AE16" i="3" s="1"/>
  <c r="Q319" i="12"/>
  <c r="AF319" i="12"/>
  <c r="AF376" i="12"/>
  <c r="Q376" i="12"/>
  <c r="AE376" i="12" s="1"/>
  <c r="Q373" i="12"/>
  <c r="AE373" i="12" s="1"/>
  <c r="AF373" i="12"/>
  <c r="Q47" i="12"/>
  <c r="AE47" i="12" s="1"/>
  <c r="AF47" i="12"/>
  <c r="Q52" i="15"/>
  <c r="AE52" i="15" s="1"/>
  <c r="AF52" i="15"/>
  <c r="Q57" i="12"/>
  <c r="AE57" i="12" s="1"/>
  <c r="AF57" i="12"/>
  <c r="AF76" i="16"/>
  <c r="Q76" i="16"/>
  <c r="AE76" i="16" s="1"/>
  <c r="Q323" i="12"/>
  <c r="AE323" i="12" s="1"/>
  <c r="AF323" i="12"/>
  <c r="Q12" i="3"/>
  <c r="AE12" i="3" s="1"/>
  <c r="AF12" i="3"/>
  <c r="Q123" i="12"/>
  <c r="AF123" i="12"/>
  <c r="AF506" i="12"/>
  <c r="Q506" i="12"/>
  <c r="AE506" i="12" s="1"/>
  <c r="AF16" i="12"/>
  <c r="Q16" i="12"/>
  <c r="Q27" i="12"/>
  <c r="AE27" i="12" s="1"/>
  <c r="AF27" i="12"/>
  <c r="Q160" i="12"/>
  <c r="AE160" i="12" s="1"/>
  <c r="AF160" i="12"/>
  <c r="AF94" i="12"/>
  <c r="Q94" i="12"/>
  <c r="AE94" i="12" s="1"/>
  <c r="Q224" i="16"/>
  <c r="AE224" i="16" s="1"/>
  <c r="AF224" i="16"/>
  <c r="Q419" i="12"/>
  <c r="AE419" i="12" s="1"/>
  <c r="AF419" i="12"/>
  <c r="AF432" i="12"/>
  <c r="Q432" i="12"/>
  <c r="AE432" i="12" s="1"/>
  <c r="AF173" i="16"/>
  <c r="Q173" i="16"/>
  <c r="AE173" i="16" s="1"/>
  <c r="Q175" i="16"/>
  <c r="AE175" i="16" s="1"/>
  <c r="AF175" i="16"/>
  <c r="AF31" i="16"/>
  <c r="Q31" i="16"/>
  <c r="AE31" i="16" s="1"/>
  <c r="Q10" i="13"/>
  <c r="AE10" i="13" s="1"/>
  <c r="AF10" i="13"/>
  <c r="AF28" i="3"/>
  <c r="Q28" i="3"/>
  <c r="AE28" i="3" s="1"/>
  <c r="Q37" i="15"/>
  <c r="AE37" i="15" s="1"/>
  <c r="AF37" i="15"/>
  <c r="Q192" i="12"/>
  <c r="AE192" i="12" s="1"/>
  <c r="AF192" i="12"/>
  <c r="AF135" i="16"/>
  <c r="Q135" i="16"/>
  <c r="AE135" i="16" s="1"/>
  <c r="AF421" i="12"/>
  <c r="Q421" i="12"/>
  <c r="Q60" i="12"/>
  <c r="AE60" i="12" s="1"/>
  <c r="AF60" i="12"/>
  <c r="Q457" i="12"/>
  <c r="AE457" i="12" s="1"/>
  <c r="AF457" i="12"/>
  <c r="AF188" i="12"/>
  <c r="Q188" i="12"/>
  <c r="AE188" i="12" s="1"/>
  <c r="AF8" i="14"/>
  <c r="Q8" i="14"/>
  <c r="AE8" i="14" s="1"/>
  <c r="Q197" i="16"/>
  <c r="AF197" i="16"/>
  <c r="AF269" i="12"/>
  <c r="Q269" i="12"/>
  <c r="AE269" i="12" s="1"/>
  <c r="Q345" i="12"/>
  <c r="AE345" i="12" s="1"/>
  <c r="AF345" i="12"/>
  <c r="Q45" i="16"/>
  <c r="AF45" i="16"/>
  <c r="Q476" i="12"/>
  <c r="AE476" i="12" s="1"/>
  <c r="AF476" i="12"/>
  <c r="Q20" i="14"/>
  <c r="AE20" i="14" s="1"/>
  <c r="AF20" i="14"/>
  <c r="Q253" i="12"/>
  <c r="AE253" i="12" s="1"/>
  <c r="AF253" i="12"/>
  <c r="AF291" i="12"/>
  <c r="Q291" i="12"/>
  <c r="Q21" i="13"/>
  <c r="AE21" i="13" s="1"/>
  <c r="AF21" i="13"/>
  <c r="AF502" i="12"/>
  <c r="Q502" i="12"/>
  <c r="AE502" i="12" s="1"/>
  <c r="Q261" i="12"/>
  <c r="AE261" i="12" s="1"/>
  <c r="AF261" i="12"/>
  <c r="AF349" i="12"/>
  <c r="Q349" i="12"/>
  <c r="AE349" i="12" s="1"/>
  <c r="Q219" i="12"/>
  <c r="AE219" i="12" s="1"/>
  <c r="AF219" i="12"/>
  <c r="Q162" i="16"/>
  <c r="AF162" i="16"/>
  <c r="AF74" i="3"/>
  <c r="Q74" i="3"/>
  <c r="AE74" i="3" s="1"/>
  <c r="AF396" i="12"/>
  <c r="Q396" i="12"/>
  <c r="AE396" i="12" s="1"/>
  <c r="AF163" i="16"/>
  <c r="Q163" i="16"/>
  <c r="AE163" i="16" s="1"/>
  <c r="AF39" i="3"/>
  <c r="Q39" i="3"/>
  <c r="AE39" i="3" s="1"/>
  <c r="Q150" i="16"/>
  <c r="AF150" i="16"/>
  <c r="AF218" i="16"/>
  <c r="Q218" i="16"/>
  <c r="AF338" i="12"/>
  <c r="Q338" i="12"/>
  <c r="AE338" i="12" s="1"/>
  <c r="Q119" i="16"/>
  <c r="AE119" i="16" s="1"/>
  <c r="AF119" i="16"/>
  <c r="AF56" i="12"/>
  <c r="Q56" i="12"/>
  <c r="AF24" i="16"/>
  <c r="Q24" i="16"/>
  <c r="AE24" i="16" s="1"/>
  <c r="AF313" i="12"/>
  <c r="Q313" i="12"/>
  <c r="AE313" i="12" s="1"/>
  <c r="Q466" i="12"/>
  <c r="AE466" i="12" s="1"/>
  <c r="AF466" i="12"/>
  <c r="AF191" i="12"/>
  <c r="Q191" i="12"/>
  <c r="AE191" i="12" s="1"/>
  <c r="Q22" i="16"/>
  <c r="AF22" i="16"/>
  <c r="AF83" i="12"/>
  <c r="Q83" i="12"/>
  <c r="AE83" i="12" s="1"/>
  <c r="AF22" i="15"/>
  <c r="Q22" i="15"/>
  <c r="AE22" i="15" s="1"/>
  <c r="Q499" i="12"/>
  <c r="AE499" i="12" s="1"/>
  <c r="AF499" i="12"/>
  <c r="Q21" i="14"/>
  <c r="AF43" i="15"/>
  <c r="Q43" i="15"/>
  <c r="AF367" i="12"/>
  <c r="Q367" i="12"/>
  <c r="AE367" i="12" s="1"/>
  <c r="AF102" i="3"/>
  <c r="Q102" i="3"/>
  <c r="AE102" i="3" s="1"/>
  <c r="Q495" i="12"/>
  <c r="AE495" i="12" s="1"/>
  <c r="AF495" i="12"/>
  <c r="Q139" i="12"/>
  <c r="AE139" i="12" s="1"/>
  <c r="AF139" i="12"/>
  <c r="Q23" i="13"/>
  <c r="AE23" i="13" s="1"/>
  <c r="AF23" i="13"/>
  <c r="Q29" i="16"/>
  <c r="AE29" i="16" s="1"/>
  <c r="AF29" i="16"/>
  <c r="Q208" i="16"/>
  <c r="AE208" i="16" s="1"/>
  <c r="AF208" i="16"/>
  <c r="Q270" i="12"/>
  <c r="AE270" i="12" s="1"/>
  <c r="AF270" i="12"/>
  <c r="Q406" i="12"/>
  <c r="AE406" i="12" s="1"/>
  <c r="AF406" i="12"/>
  <c r="AF145" i="16"/>
  <c r="Q145" i="16"/>
  <c r="AE145" i="16" s="1"/>
  <c r="Q183" i="16"/>
  <c r="AE183" i="16" s="1"/>
  <c r="AF183" i="16"/>
  <c r="AF56" i="16"/>
  <c r="Q56" i="16"/>
  <c r="Q81" i="16"/>
  <c r="AE81" i="16" s="1"/>
  <c r="AF81" i="16"/>
  <c r="Q247" i="12"/>
  <c r="AE247" i="12" s="1"/>
  <c r="AF247" i="12"/>
  <c r="AF118" i="12"/>
  <c r="Q118" i="12"/>
  <c r="AE118" i="12" s="1"/>
  <c r="AF63" i="12"/>
  <c r="Q63" i="12"/>
  <c r="AE63" i="12" s="1"/>
  <c r="Q34" i="16"/>
  <c r="AE34" i="16" s="1"/>
  <c r="AF34" i="16"/>
  <c r="AF24" i="13"/>
  <c r="Q24" i="13"/>
  <c r="AE24" i="13" s="1"/>
  <c r="AF28" i="16"/>
  <c r="Q28" i="16"/>
  <c r="Q10" i="14"/>
  <c r="AE10" i="14" s="1"/>
  <c r="AF10" i="14"/>
  <c r="Q435" i="12"/>
  <c r="AF435" i="12"/>
  <c r="Q135" i="12"/>
  <c r="AF135" i="12"/>
  <c r="AF226" i="16"/>
  <c r="Q226" i="16"/>
  <c r="AE226" i="16" s="1"/>
  <c r="AF288" i="12"/>
  <c r="Q288" i="12"/>
  <c r="AE288" i="12" s="1"/>
  <c r="AF284" i="12"/>
  <c r="Q284" i="12"/>
  <c r="AE284" i="12" s="1"/>
  <c r="AF73" i="16"/>
  <c r="Q73" i="16"/>
  <c r="AE73" i="16" s="1"/>
  <c r="Q365" i="12"/>
  <c r="AE365" i="12" s="1"/>
  <c r="AF365" i="12"/>
  <c r="Q49" i="3"/>
  <c r="AE49" i="3" s="1"/>
  <c r="Q301" i="12"/>
  <c r="AE301" i="12" s="1"/>
  <c r="AF301" i="12"/>
  <c r="AF101" i="16"/>
  <c r="Q101" i="16"/>
  <c r="AE101" i="16" s="1"/>
  <c r="AF62" i="3"/>
  <c r="Q62" i="3"/>
  <c r="AF439" i="12"/>
  <c r="Q439" i="12"/>
  <c r="Q18" i="14"/>
  <c r="AE18" i="14" s="1"/>
  <c r="AF18" i="14"/>
  <c r="Q412" i="12"/>
  <c r="AE412" i="12" s="1"/>
  <c r="AF412" i="12"/>
  <c r="AF138" i="16"/>
  <c r="Q138" i="16"/>
  <c r="Q67" i="16"/>
  <c r="AE67" i="16" s="1"/>
  <c r="AF67" i="16"/>
  <c r="AF198" i="12"/>
  <c r="Q198" i="12"/>
  <c r="AE198" i="12" s="1"/>
  <c r="Q80" i="15"/>
  <c r="AE80" i="15" s="1"/>
  <c r="AF80" i="15"/>
  <c r="AF106" i="16"/>
  <c r="Q106" i="16"/>
  <c r="AE106" i="16" s="1"/>
  <c r="AF223" i="12"/>
  <c r="Q223" i="12"/>
  <c r="AE223" i="12" s="1"/>
  <c r="Q377" i="12"/>
  <c r="AE377" i="12" s="1"/>
  <c r="AF377" i="12"/>
  <c r="AF163" i="12"/>
  <c r="Q163" i="12"/>
  <c r="AE163" i="12" s="1"/>
  <c r="Q431" i="12"/>
  <c r="AE431" i="12" s="1"/>
  <c r="AF431" i="12"/>
  <c r="AF332" i="12"/>
  <c r="Q332" i="12"/>
  <c r="AE332" i="12" s="1"/>
  <c r="Q143" i="16"/>
  <c r="AF143" i="16"/>
  <c r="Q58" i="15"/>
  <c r="AE58" i="15" s="1"/>
  <c r="AF58" i="15"/>
  <c r="AF203" i="12"/>
  <c r="Q203" i="12"/>
  <c r="AE203" i="12" s="1"/>
  <c r="Q287" i="12"/>
  <c r="AE287" i="12" s="1"/>
  <c r="AF287" i="12"/>
  <c r="Q461" i="12"/>
  <c r="AE461" i="12" s="1"/>
  <c r="AF461" i="12"/>
  <c r="AF17" i="15"/>
  <c r="Q17" i="15"/>
  <c r="AE17" i="15" s="1"/>
  <c r="AF129" i="12"/>
  <c r="Q129" i="12"/>
  <c r="AE129" i="12" s="1"/>
  <c r="AF53" i="16"/>
  <c r="Q53" i="16"/>
  <c r="AF72" i="12"/>
  <c r="Q72" i="12"/>
  <c r="Q103" i="3"/>
  <c r="AE103" i="3" s="1"/>
  <c r="AF103" i="3"/>
  <c r="Q509" i="12"/>
  <c r="AE509" i="12" s="1"/>
  <c r="AF509" i="12"/>
  <c r="AF110" i="16"/>
  <c r="Q110" i="16"/>
  <c r="AE110" i="16" s="1"/>
  <c r="Q346" i="12"/>
  <c r="AE346" i="12" s="1"/>
  <c r="AF346" i="12"/>
  <c r="AF473" i="12"/>
  <c r="Q473" i="12"/>
  <c r="Q148" i="12"/>
  <c r="AE148" i="12" s="1"/>
  <c r="AF148" i="12"/>
  <c r="AF147" i="12"/>
  <c r="Q147" i="12"/>
  <c r="AE147" i="12" s="1"/>
  <c r="AF57" i="3"/>
  <c r="Q57" i="3"/>
  <c r="AE57" i="3" s="1"/>
  <c r="Q30" i="14"/>
  <c r="AE30" i="14" s="1"/>
  <c r="AF30" i="14"/>
  <c r="Q58" i="12"/>
  <c r="AE58" i="12" s="1"/>
  <c r="AF58" i="12"/>
  <c r="AF65" i="15"/>
  <c r="Q65" i="15"/>
  <c r="AE65" i="15" s="1"/>
  <c r="Q214" i="12"/>
  <c r="AE214" i="12" s="1"/>
  <c r="AF214" i="12"/>
  <c r="Q42" i="16"/>
  <c r="AE42" i="16" s="1"/>
  <c r="AF42" i="16"/>
  <c r="AF117" i="12"/>
  <c r="Q117" i="12"/>
  <c r="AE117" i="12" s="1"/>
  <c r="Q21" i="3"/>
  <c r="AF21" i="3"/>
  <c r="AF47" i="15"/>
  <c r="Q47" i="15"/>
  <c r="AE47" i="15" s="1"/>
  <c r="Q66" i="3"/>
  <c r="AE66" i="3" s="1"/>
  <c r="AF66" i="3"/>
  <c r="Q40" i="3"/>
  <c r="AE40" i="3" s="1"/>
  <c r="AF40" i="3"/>
  <c r="AF14" i="3"/>
  <c r="Q14" i="3"/>
  <c r="AE14" i="3" s="1"/>
  <c r="AF25" i="15"/>
  <c r="Q25" i="15"/>
  <c r="AE25" i="15" s="1"/>
  <c r="Q298" i="12"/>
  <c r="AF298" i="12"/>
  <c r="Q170" i="12"/>
  <c r="AE170" i="12" s="1"/>
  <c r="AF170" i="12"/>
  <c r="AF278" i="12"/>
  <c r="Q278" i="12"/>
  <c r="AE278" i="12" s="1"/>
  <c r="Q322" i="12"/>
  <c r="AE322" i="12" s="1"/>
  <c r="AF322" i="12"/>
  <c r="AF14" i="13"/>
  <c r="Q14" i="13"/>
  <c r="AE14" i="13" s="1"/>
  <c r="AF393" i="12"/>
  <c r="Q393" i="12"/>
  <c r="AE393" i="12" s="1"/>
  <c r="AF19" i="12"/>
  <c r="Q19" i="12"/>
  <c r="AE19" i="12" s="1"/>
  <c r="AF141" i="16"/>
  <c r="Q141" i="16"/>
  <c r="AE141" i="16" s="1"/>
  <c r="Q221" i="16"/>
  <c r="AE221" i="16" s="1"/>
  <c r="AF221" i="16"/>
  <c r="Q95" i="16"/>
  <c r="AE95" i="16" s="1"/>
  <c r="AF95" i="16"/>
  <c r="AF458" i="12"/>
  <c r="Q458" i="12"/>
  <c r="AE458" i="12" s="1"/>
  <c r="AF16" i="14"/>
  <c r="Q16" i="14"/>
  <c r="AF161" i="12"/>
  <c r="Q161" i="12"/>
  <c r="AE161" i="12" s="1"/>
  <c r="Q486" i="12"/>
  <c r="AE486" i="12" s="1"/>
  <c r="AF486" i="12"/>
  <c r="AF89" i="16"/>
  <c r="Q89" i="16"/>
  <c r="AE89" i="16" s="1"/>
  <c r="Q460" i="12"/>
  <c r="AE460" i="12" s="1"/>
  <c r="AF460" i="12"/>
  <c r="AF20" i="3"/>
  <c r="Q20" i="3"/>
  <c r="AE20" i="3" s="1"/>
  <c r="AF125" i="16"/>
  <c r="Q125" i="16"/>
  <c r="AE125" i="16" s="1"/>
  <c r="AF302" i="12"/>
  <c r="Q302" i="12"/>
  <c r="AE302" i="12" s="1"/>
  <c r="AF445" i="12"/>
  <c r="Q445" i="12"/>
  <c r="AE445" i="12" s="1"/>
  <c r="AF27" i="15"/>
  <c r="Q27" i="15"/>
  <c r="AE27" i="15" s="1"/>
  <c r="AF169" i="16"/>
  <c r="Q169" i="16"/>
  <c r="Q46" i="12"/>
  <c r="AE46" i="12" s="1"/>
  <c r="AF46" i="12"/>
  <c r="AF129" i="16"/>
  <c r="Q129" i="16"/>
  <c r="AE129" i="16" s="1"/>
  <c r="AF230" i="12"/>
  <c r="Q230" i="12"/>
  <c r="AE230" i="12" s="1"/>
  <c r="AF41" i="3"/>
  <c r="Q41" i="3"/>
  <c r="AE41" i="3" s="1"/>
  <c r="Q61" i="3"/>
  <c r="AE61" i="3" s="1"/>
  <c r="AF61" i="3"/>
  <c r="Q33" i="16"/>
  <c r="AF33" i="16"/>
  <c r="Q184" i="12"/>
  <c r="AE184" i="12" s="1"/>
  <c r="Q34" i="15"/>
  <c r="AE34" i="15" s="1"/>
  <c r="AF34" i="15"/>
  <c r="Q93" i="3"/>
  <c r="AE93" i="3" s="1"/>
  <c r="AF93" i="3"/>
  <c r="AF38" i="12"/>
  <c r="Q38" i="12"/>
  <c r="AE38" i="12" s="1"/>
  <c r="Q64" i="3"/>
  <c r="AE64" i="3" s="1"/>
  <c r="AF64" i="3"/>
  <c r="Q364" i="12"/>
  <c r="AE364" i="12" s="1"/>
  <c r="AF364" i="12"/>
  <c r="Q403" i="12"/>
  <c r="AE403" i="12" s="1"/>
  <c r="AF403" i="12"/>
  <c r="Q7" i="12"/>
  <c r="AE7" i="12" s="1"/>
  <c r="AF7" i="12"/>
  <c r="AF12" i="14"/>
  <c r="Q12" i="14"/>
  <c r="AE12" i="14" s="1"/>
  <c r="AF424" i="12"/>
  <c r="Q424" i="12"/>
  <c r="AE424" i="12" s="1"/>
  <c r="Q92" i="15"/>
  <c r="AE92" i="15" s="1"/>
  <c r="AF92" i="15"/>
  <c r="Q59" i="12"/>
  <c r="AE59" i="12" s="1"/>
  <c r="AF59" i="12"/>
  <c r="Q428" i="12"/>
  <c r="AE428" i="12" s="1"/>
  <c r="AF428" i="12"/>
  <c r="Q52" i="3"/>
  <c r="AE52" i="3" s="1"/>
  <c r="AF52" i="3"/>
  <c r="AF182" i="12"/>
  <c r="Q182" i="12"/>
  <c r="AF307" i="12"/>
  <c r="Q307" i="12"/>
  <c r="AE307" i="12" s="1"/>
  <c r="AF85" i="16"/>
  <c r="Q85" i="16"/>
  <c r="AE85" i="16" s="1"/>
  <c r="AF39" i="15"/>
  <c r="Q39" i="15"/>
  <c r="AE39" i="15" s="1"/>
  <c r="Q274" i="12"/>
  <c r="AE274" i="12" s="1"/>
  <c r="AF274" i="12"/>
  <c r="AF36" i="3"/>
  <c r="Q211" i="12"/>
  <c r="AE211" i="12" s="1"/>
  <c r="AF211" i="12"/>
  <c r="AF139" i="16"/>
  <c r="Q139" i="16"/>
  <c r="AE139" i="16" s="1"/>
  <c r="AF18" i="12"/>
  <c r="Q18" i="12"/>
  <c r="AE18" i="12" s="1"/>
  <c r="AF225" i="16"/>
  <c r="Q225" i="16"/>
  <c r="AE225" i="16" s="1"/>
  <c r="Q138" i="12"/>
  <c r="AF138" i="12"/>
  <c r="Q206" i="16"/>
  <c r="AF206" i="16"/>
  <c r="AF501" i="12"/>
  <c r="Q501" i="12"/>
  <c r="AE501" i="12" s="1"/>
  <c r="AF30" i="12"/>
  <c r="Q30" i="12"/>
  <c r="AE30" i="12" s="1"/>
  <c r="AF369" i="12"/>
  <c r="Q369" i="12"/>
  <c r="AE369" i="12" s="1"/>
  <c r="Q297" i="12"/>
  <c r="AE297" i="12" s="1"/>
  <c r="AF297" i="12"/>
  <c r="AF110" i="12"/>
  <c r="Q110" i="12"/>
  <c r="AF59" i="15"/>
  <c r="Q59" i="15"/>
  <c r="AE59" i="15" s="1"/>
  <c r="AF167" i="12"/>
  <c r="Q167" i="12"/>
  <c r="AE167" i="12" s="1"/>
  <c r="Q22" i="12"/>
  <c r="AE22" i="12" s="1"/>
  <c r="AF22" i="12"/>
  <c r="AF321" i="12"/>
  <c r="Q321" i="12"/>
  <c r="AE321" i="12" s="1"/>
  <c r="AF186" i="16"/>
  <c r="Q186" i="16"/>
  <c r="AE186" i="16" s="1"/>
  <c r="AF31" i="14"/>
  <c r="Q31" i="14"/>
  <c r="AE31" i="14" s="1"/>
  <c r="AF213" i="16"/>
  <c r="Q213" i="16"/>
  <c r="Q351" i="12"/>
  <c r="AF351" i="12"/>
  <c r="AF70" i="16"/>
  <c r="Q70" i="16"/>
  <c r="AE70" i="16" s="1"/>
  <c r="AF390" i="12"/>
  <c r="Q390" i="12"/>
  <c r="Q25" i="13"/>
  <c r="AE25" i="13" s="1"/>
  <c r="AF25" i="13"/>
  <c r="Q96" i="16"/>
  <c r="AE96" i="16" s="1"/>
  <c r="AF96" i="16"/>
  <c r="Q69" i="15"/>
  <c r="AE69" i="15" s="1"/>
  <c r="AF69" i="15"/>
  <c r="Q143" i="12"/>
  <c r="AE143" i="12" s="1"/>
  <c r="AF143" i="12"/>
  <c r="AF56" i="3"/>
  <c r="Q56" i="3"/>
  <c r="AE56" i="3" s="1"/>
  <c r="Q488" i="12"/>
  <c r="AE488" i="12" s="1"/>
  <c r="AF488" i="12"/>
  <c r="Q282" i="12"/>
  <c r="AF282" i="12"/>
  <c r="Q71" i="12"/>
  <c r="AE71" i="12" s="1"/>
  <c r="AF71" i="12"/>
  <c r="AF82" i="12"/>
  <c r="Q82" i="12"/>
  <c r="AE82" i="12" s="1"/>
  <c r="Q108" i="12"/>
  <c r="AE108" i="12" s="1"/>
  <c r="AF108" i="12"/>
  <c r="Q100" i="16"/>
  <c r="AE100" i="16" s="1"/>
  <c r="AF100" i="16"/>
  <c r="Q149" i="12"/>
  <c r="AE149" i="12" s="1"/>
  <c r="AF149" i="12"/>
  <c r="AF51" i="3"/>
  <c r="Q51" i="3"/>
  <c r="AE51" i="3" s="1"/>
  <c r="AF444" i="12"/>
  <c r="Q444" i="12"/>
  <c r="Q329" i="12"/>
  <c r="AE329" i="12" s="1"/>
  <c r="Q361" i="12"/>
  <c r="AE361" i="12" s="1"/>
  <c r="AF361" i="12"/>
  <c r="AF315" i="12"/>
  <c r="Q315" i="12"/>
  <c r="AE315" i="12" s="1"/>
  <c r="Q22" i="3"/>
  <c r="AE22" i="3" s="1"/>
  <c r="AF22" i="3"/>
  <c r="Q62" i="12"/>
  <c r="AE62" i="12" s="1"/>
  <c r="AF62" i="12"/>
  <c r="Q186" i="12"/>
  <c r="AE186" i="12" s="1"/>
  <c r="AF186" i="12"/>
  <c r="AF299" i="12"/>
  <c r="Q299" i="12"/>
  <c r="AE299" i="12" s="1"/>
  <c r="Q249" i="12"/>
  <c r="AE249" i="12" s="1"/>
  <c r="AF249" i="12"/>
  <c r="Q203" i="16"/>
  <c r="AF203" i="16"/>
  <c r="Q355" i="12"/>
  <c r="AE355" i="12" s="1"/>
  <c r="AF355" i="12"/>
  <c r="AF188" i="16"/>
  <c r="Q188" i="16"/>
  <c r="AE188" i="16" s="1"/>
  <c r="Q107" i="12"/>
  <c r="AE107" i="12" s="1"/>
  <c r="AF107" i="12"/>
  <c r="Q68" i="15"/>
  <c r="AE68" i="15" s="1"/>
  <c r="AF68" i="15"/>
  <c r="Q222" i="12"/>
  <c r="AE222" i="12" s="1"/>
  <c r="AF222" i="12"/>
  <c r="AF46" i="14"/>
  <c r="Q46" i="14"/>
  <c r="AF86" i="3"/>
  <c r="Q86" i="3"/>
  <c r="AE86" i="3" s="1"/>
  <c r="AF94" i="3"/>
  <c r="Q94" i="3"/>
  <c r="AF310" i="12"/>
  <c r="Q310" i="12"/>
  <c r="AE310" i="12" s="1"/>
  <c r="AF90" i="15"/>
  <c r="Q90" i="15"/>
  <c r="AF154" i="16"/>
  <c r="Q154" i="16"/>
  <c r="AE154" i="16" s="1"/>
  <c r="Q7" i="15"/>
  <c r="AE7" i="15" s="1"/>
  <c r="AF7" i="15"/>
  <c r="AF384" i="12"/>
  <c r="Q384" i="12"/>
  <c r="AE384" i="12" s="1"/>
  <c r="AF8" i="3"/>
  <c r="Q8" i="3"/>
  <c r="AF352" i="12"/>
  <c r="Q352" i="12"/>
  <c r="AE352" i="12" s="1"/>
  <c r="AF217" i="12"/>
  <c r="Q217" i="12"/>
  <c r="AE217" i="12" s="1"/>
  <c r="AF290" i="12"/>
  <c r="Q290" i="12"/>
  <c r="Q11" i="15"/>
  <c r="AE11" i="15" s="1"/>
  <c r="AF11" i="15"/>
  <c r="AF243" i="12"/>
  <c r="Q243" i="12"/>
  <c r="AE243" i="12" s="1"/>
  <c r="Q190" i="12"/>
  <c r="AE190" i="12" s="1"/>
  <c r="AF190" i="12"/>
  <c r="Q61" i="15"/>
  <c r="AE61" i="15" s="1"/>
  <c r="AF61" i="15"/>
  <c r="Q159" i="16"/>
  <c r="AF159" i="16"/>
  <c r="AF358" i="12"/>
  <c r="Q358" i="12"/>
  <c r="AE358" i="12" s="1"/>
  <c r="Q103" i="15"/>
  <c r="AE103" i="15" s="1"/>
  <c r="AF103" i="15"/>
  <c r="AF212" i="12"/>
  <c r="Q212" i="12"/>
  <c r="AE212" i="12" s="1"/>
  <c r="AF177" i="12"/>
  <c r="Q177" i="12"/>
  <c r="AE177" i="12" s="1"/>
  <c r="Q85" i="3"/>
  <c r="AF85" i="3"/>
  <c r="Q260" i="12"/>
  <c r="AE260" i="12" s="1"/>
  <c r="AF260" i="12"/>
  <c r="AF63" i="15"/>
  <c r="Q63" i="15"/>
  <c r="AE63" i="15" s="1"/>
  <c r="AF170" i="16"/>
  <c r="Q170" i="16"/>
  <c r="AE170" i="16" s="1"/>
  <c r="AF368" i="12"/>
  <c r="Q368" i="12"/>
  <c r="AE368" i="12" s="1"/>
  <c r="AF89" i="15"/>
  <c r="Q89" i="15"/>
  <c r="AE89" i="15" s="1"/>
  <c r="Q54" i="3"/>
  <c r="AE54" i="3" s="1"/>
  <c r="Q114" i="16"/>
  <c r="AE114" i="16" s="1"/>
  <c r="AF114" i="16"/>
  <c r="Q178" i="12"/>
  <c r="AE178" i="12" s="1"/>
  <c r="AF178" i="12"/>
  <c r="AF121" i="12"/>
  <c r="Q121" i="12"/>
  <c r="AE121" i="12" s="1"/>
  <c r="AF437" i="12"/>
  <c r="Q437" i="12"/>
  <c r="AE437" i="12" s="1"/>
  <c r="AF360" i="12"/>
  <c r="Q360" i="12"/>
  <c r="AE360" i="12" s="1"/>
  <c r="AF119" i="12"/>
  <c r="Q385" i="12"/>
  <c r="AE385" i="12" s="1"/>
  <c r="AF385" i="12"/>
  <c r="AF108" i="16"/>
  <c r="Q108" i="16"/>
  <c r="AF51" i="16"/>
  <c r="Q51" i="16"/>
  <c r="AE51" i="16" s="1"/>
  <c r="AF370" i="12"/>
  <c r="Q370" i="12"/>
  <c r="AE370" i="12" s="1"/>
  <c r="Q277" i="12"/>
  <c r="AE277" i="12" s="1"/>
  <c r="AF277" i="12"/>
  <c r="Q379" i="12"/>
  <c r="AE379" i="12" s="1"/>
  <c r="AF237" i="12"/>
  <c r="Q237" i="12"/>
  <c r="AF86" i="12"/>
  <c r="Q86" i="12"/>
  <c r="AE86" i="12" s="1"/>
  <c r="Q148" i="16"/>
  <c r="AF148" i="16"/>
  <c r="Q235" i="12"/>
  <c r="AE235" i="12" s="1"/>
  <c r="AF235" i="12"/>
  <c r="Q453" i="12"/>
  <c r="AE453" i="12" s="1"/>
  <c r="AF453" i="12"/>
  <c r="AF32" i="15"/>
  <c r="Q32" i="15"/>
  <c r="AE32" i="15" s="1"/>
  <c r="AF35" i="15"/>
  <c r="Q35" i="15"/>
  <c r="AF157" i="12"/>
  <c r="Q157" i="12"/>
  <c r="AE157" i="12" s="1"/>
  <c r="Q106" i="15"/>
  <c r="AE106" i="15" s="1"/>
  <c r="AF106" i="15"/>
  <c r="Q136" i="16"/>
  <c r="AE136" i="16" s="1"/>
  <c r="AF136" i="16"/>
  <c r="AF132" i="16"/>
  <c r="Q132" i="16"/>
  <c r="AF504" i="12"/>
  <c r="Q504" i="12"/>
  <c r="AE504" i="12" s="1"/>
  <c r="AF418" i="12"/>
  <c r="Q418" i="12"/>
  <c r="Q68" i="16"/>
  <c r="AE68" i="16" s="1"/>
  <c r="AF68" i="16"/>
  <c r="AF84" i="16"/>
  <c r="Q84" i="16"/>
  <c r="AF28" i="13"/>
  <c r="Q28" i="13"/>
  <c r="AE28" i="13" s="1"/>
  <c r="AF218" i="12"/>
  <c r="Q218" i="12"/>
  <c r="AE218" i="12" s="1"/>
  <c r="Q121" i="16"/>
  <c r="AF121" i="16"/>
  <c r="AF49" i="16"/>
  <c r="Q49" i="16"/>
  <c r="AE49" i="16" s="1"/>
  <c r="Q35" i="14"/>
  <c r="AE35" i="14" s="1"/>
  <c r="AF35" i="14"/>
  <c r="AF19" i="15"/>
  <c r="Q19" i="15"/>
  <c r="AE19" i="15" s="1"/>
  <c r="Q417" i="12"/>
  <c r="AE417" i="12" s="1"/>
  <c r="AF417" i="12"/>
  <c r="Q347" i="12"/>
  <c r="AF347" i="12"/>
  <c r="AF187" i="16"/>
  <c r="Q187" i="16"/>
  <c r="AE187" i="16" s="1"/>
  <c r="AF510" i="12"/>
  <c r="Q510" i="12"/>
  <c r="AE510" i="12" s="1"/>
  <c r="AF232" i="12"/>
  <c r="Q232" i="12"/>
  <c r="AE232" i="12" s="1"/>
  <c r="Q78" i="15"/>
  <c r="AE78" i="15" s="1"/>
  <c r="AF78" i="15"/>
  <c r="AF97" i="12"/>
  <c r="Q97" i="12"/>
  <c r="AE97" i="12" s="1"/>
  <c r="AF30" i="16"/>
  <c r="Q30" i="16"/>
  <c r="AE30" i="16" s="1"/>
  <c r="AF196" i="12"/>
  <c r="Q196" i="12"/>
  <c r="AE196" i="12" s="1"/>
  <c r="Q122" i="12"/>
  <c r="AE122" i="12" s="1"/>
  <c r="AF122" i="12"/>
  <c r="Q293" i="12"/>
  <c r="AE293" i="12" s="1"/>
  <c r="AF293" i="12"/>
  <c r="Q169" i="12"/>
  <c r="AE169" i="12" s="1"/>
  <c r="AF169" i="12"/>
  <c r="Q425" i="12"/>
  <c r="AE425" i="12" s="1"/>
  <c r="AF425" i="12"/>
  <c r="Q90" i="12"/>
  <c r="AE90" i="12" s="1"/>
  <c r="AF90" i="12"/>
  <c r="Q37" i="16"/>
  <c r="AE37" i="16" s="1"/>
  <c r="AF37" i="16"/>
  <c r="AE63" i="16"/>
  <c r="AE48" i="15"/>
  <c r="AE19" i="13"/>
  <c r="AE40" i="15"/>
  <c r="AE149" i="16"/>
  <c r="AE32" i="12"/>
  <c r="AE131" i="12"/>
  <c r="AE124" i="16"/>
  <c r="AE351" i="12"/>
  <c r="K78" i="8"/>
  <c r="B53" i="8"/>
  <c r="G53" i="8" s="1"/>
  <c r="B82" i="8"/>
  <c r="I82" i="8" s="1"/>
  <c r="L79" i="8"/>
  <c r="F79" i="8"/>
  <c r="D79" i="8"/>
  <c r="I79" i="8"/>
  <c r="E79" i="8"/>
  <c r="Q79" i="8"/>
  <c r="K79" i="8"/>
  <c r="S79" i="8"/>
  <c r="R79" i="8"/>
  <c r="P79" i="8"/>
  <c r="M79" i="8"/>
  <c r="N80" i="8"/>
  <c r="P80" i="8"/>
  <c r="C79" i="8"/>
  <c r="G79" i="8"/>
  <c r="J79" i="8"/>
  <c r="O79" i="8"/>
  <c r="H79" i="8"/>
  <c r="O78" i="8"/>
  <c r="N79" i="8"/>
  <c r="G78" i="8"/>
  <c r="I78" i="8"/>
  <c r="S78" i="8"/>
  <c r="M78" i="8"/>
  <c r="N78" i="8"/>
  <c r="H78" i="8"/>
  <c r="C78" i="8"/>
  <c r="Q78" i="8"/>
  <c r="F78" i="8"/>
  <c r="R78" i="8"/>
  <c r="E78" i="8"/>
  <c r="P78" i="8"/>
  <c r="D78" i="8"/>
  <c r="L78" i="8"/>
  <c r="J80" i="8"/>
  <c r="M80" i="8"/>
  <c r="D80" i="8"/>
  <c r="H80" i="8"/>
  <c r="C80" i="8"/>
  <c r="E80" i="8"/>
  <c r="S80" i="8"/>
  <c r="F80" i="8"/>
  <c r="L80" i="8"/>
  <c r="Q80" i="8"/>
  <c r="K80" i="8"/>
  <c r="I80" i="8"/>
  <c r="O80" i="8"/>
  <c r="G80" i="8"/>
  <c r="I81" i="8"/>
  <c r="P81" i="8"/>
  <c r="S81" i="8"/>
  <c r="O81" i="8"/>
  <c r="R81" i="8"/>
  <c r="L81" i="8"/>
  <c r="C81" i="8"/>
  <c r="D81" i="8"/>
  <c r="Q81" i="8"/>
  <c r="F81" i="8"/>
  <c r="K81" i="8"/>
  <c r="H81" i="8"/>
  <c r="E81" i="8"/>
  <c r="G81" i="8"/>
  <c r="M81" i="8"/>
  <c r="N81" i="8"/>
  <c r="Z134" i="16" l="1"/>
  <c r="AB56" i="16"/>
  <c r="AB221" i="16"/>
  <c r="Z74" i="16"/>
  <c r="Z193" i="16"/>
  <c r="AB133" i="16"/>
  <c r="Z178" i="16"/>
  <c r="AB144" i="16"/>
  <c r="Q77" i="16"/>
  <c r="AF97" i="16"/>
  <c r="AC206" i="16"/>
  <c r="AB211" i="16"/>
  <c r="AI60" i="16"/>
  <c r="AI173" i="16"/>
  <c r="AI31" i="16"/>
  <c r="AB66" i="16"/>
  <c r="AC69" i="16"/>
  <c r="AC174" i="16"/>
  <c r="AB80" i="16"/>
  <c r="Z52" i="16"/>
  <c r="Z111" i="16"/>
  <c r="AB89" i="16"/>
  <c r="Z202" i="16"/>
  <c r="AB177" i="16"/>
  <c r="AF65" i="16"/>
  <c r="AB193" i="16"/>
  <c r="AC198" i="16"/>
  <c r="AC108" i="16"/>
  <c r="AI24" i="16"/>
  <c r="Q185" i="16"/>
  <c r="AE185" i="16" s="1"/>
  <c r="AF120" i="16"/>
  <c r="AF62" i="16"/>
  <c r="AC167" i="16"/>
  <c r="AC211" i="16"/>
  <c r="AC192" i="16"/>
  <c r="Z145" i="16"/>
  <c r="AM139" i="16"/>
  <c r="AI191" i="16"/>
  <c r="AI51" i="16"/>
  <c r="AF59" i="16"/>
  <c r="AI84" i="16"/>
  <c r="AB54" i="16"/>
  <c r="AC122" i="16"/>
  <c r="AI49" i="16"/>
  <c r="AC28" i="16"/>
  <c r="AI85" i="16"/>
  <c r="AF207" i="16"/>
  <c r="AI14" i="16"/>
  <c r="AC70" i="16"/>
  <c r="AI68" i="16"/>
  <c r="Z36" i="16"/>
  <c r="AI55" i="16"/>
  <c r="AC227" i="16"/>
  <c r="AB120" i="16"/>
  <c r="Z59" i="16"/>
  <c r="Z199" i="16"/>
  <c r="AC97" i="16"/>
  <c r="AC158" i="16"/>
  <c r="AB98" i="16"/>
  <c r="Z163" i="16"/>
  <c r="Z212" i="16"/>
  <c r="AB151" i="16"/>
  <c r="AB87" i="16"/>
  <c r="AB164" i="16"/>
  <c r="AB136" i="16"/>
  <c r="Z227" i="16"/>
  <c r="Z224" i="16"/>
  <c r="AB7" i="16"/>
  <c r="AB51" i="16"/>
  <c r="AB123" i="16"/>
  <c r="AB81" i="16"/>
  <c r="Z120" i="16"/>
  <c r="AB168" i="16"/>
  <c r="AB212" i="16"/>
  <c r="Z32" i="16"/>
  <c r="Z139" i="16"/>
  <c r="AB39" i="16"/>
  <c r="AB69" i="16"/>
  <c r="Z215" i="16"/>
  <c r="AB52" i="16"/>
  <c r="AB43" i="16"/>
  <c r="Z116" i="16"/>
  <c r="AB215" i="16"/>
  <c r="AB128" i="16"/>
  <c r="Z185" i="16"/>
  <c r="Z91" i="16"/>
  <c r="AB202" i="16"/>
  <c r="AB185" i="16"/>
  <c r="AB206" i="16"/>
  <c r="Z137" i="16"/>
  <c r="AB44" i="16"/>
  <c r="AB78" i="16"/>
  <c r="AB141" i="16"/>
  <c r="AB113" i="16"/>
  <c r="Z48" i="16"/>
  <c r="Z88" i="16"/>
  <c r="Z89" i="16"/>
  <c r="AB92" i="16"/>
  <c r="AB108" i="16"/>
  <c r="AB59" i="16"/>
  <c r="Z146" i="16"/>
  <c r="AB138" i="16"/>
  <c r="AB47" i="16"/>
  <c r="AB97" i="16"/>
  <c r="AB114" i="16"/>
  <c r="AB83" i="16"/>
  <c r="AB18" i="16"/>
  <c r="Z141" i="16"/>
  <c r="AB227" i="16"/>
  <c r="AB11" i="16"/>
  <c r="AB197" i="16"/>
  <c r="AB73" i="16"/>
  <c r="Z133" i="16"/>
  <c r="AB145" i="16"/>
  <c r="Z114" i="16"/>
  <c r="AB224" i="16"/>
  <c r="AB74" i="16"/>
  <c r="Z129" i="16"/>
  <c r="Z152" i="16"/>
  <c r="AB32" i="16"/>
  <c r="AB12" i="16"/>
  <c r="AB48" i="16"/>
  <c r="Z55" i="16"/>
  <c r="AB134" i="16"/>
  <c r="AB160" i="16"/>
  <c r="AB131" i="16"/>
  <c r="AB88" i="16"/>
  <c r="AB130" i="16"/>
  <c r="AB167" i="16"/>
  <c r="AB220" i="16"/>
  <c r="AB19" i="16"/>
  <c r="AB21" i="16"/>
  <c r="Z125" i="16"/>
  <c r="AC54" i="15"/>
  <c r="Z78" i="15"/>
  <c r="AB102" i="15"/>
  <c r="Z51" i="15"/>
  <c r="Z98" i="15"/>
  <c r="AB7" i="15"/>
  <c r="Z28" i="15"/>
  <c r="Q36" i="14"/>
  <c r="AE36" i="14" s="1"/>
  <c r="AI14" i="14"/>
  <c r="AF33" i="14"/>
  <c r="Q29" i="14"/>
  <c r="AI44" i="14"/>
  <c r="AI23" i="14"/>
  <c r="AC21" i="14"/>
  <c r="AI31" i="14"/>
  <c r="AI16" i="14"/>
  <c r="AC11" i="14"/>
  <c r="Q32" i="14"/>
  <c r="AE32" i="14" s="1"/>
  <c r="AI7" i="14"/>
  <c r="AF24" i="14"/>
  <c r="AF39" i="14"/>
  <c r="AF43" i="14"/>
  <c r="AI32" i="14"/>
  <c r="AM17" i="14"/>
  <c r="AB35" i="14"/>
  <c r="Z11" i="14"/>
  <c r="Z29" i="14"/>
  <c r="AB32" i="14"/>
  <c r="AC22" i="13"/>
  <c r="AC15" i="13"/>
  <c r="Q13" i="13"/>
  <c r="AE13" i="13" s="1"/>
  <c r="AC36" i="13"/>
  <c r="AF17" i="13"/>
  <c r="AC18" i="13"/>
  <c r="AC10" i="13"/>
  <c r="AC31" i="13"/>
  <c r="AC27" i="13"/>
  <c r="Z22" i="13"/>
  <c r="AI186" i="12"/>
  <c r="AB346" i="12"/>
  <c r="AB184" i="12"/>
  <c r="AB376" i="12"/>
  <c r="AB163" i="12"/>
  <c r="AB79" i="12"/>
  <c r="AB265" i="12"/>
  <c r="AI333" i="12"/>
  <c r="AC351" i="12"/>
  <c r="AI80" i="12"/>
  <c r="AI113" i="12"/>
  <c r="AI198" i="12"/>
  <c r="Z100" i="12"/>
  <c r="AB301" i="12"/>
  <c r="Z117" i="12"/>
  <c r="AB246" i="12"/>
  <c r="Z40" i="12"/>
  <c r="Z419" i="12"/>
  <c r="Z510" i="12"/>
  <c r="AB112" i="12"/>
  <c r="AI56" i="12"/>
  <c r="Z231" i="12"/>
  <c r="Z389" i="12"/>
  <c r="AB175" i="12"/>
  <c r="AB180" i="12"/>
  <c r="Z382" i="12"/>
  <c r="Z486" i="12"/>
  <c r="Z115" i="12"/>
  <c r="AB140" i="12"/>
  <c r="AB99" i="12"/>
  <c r="Z271" i="12"/>
  <c r="AB154" i="12"/>
  <c r="AB351" i="12"/>
  <c r="AB473" i="12"/>
  <c r="AB339" i="12"/>
  <c r="AB499" i="12"/>
  <c r="Z348" i="12"/>
  <c r="Z342" i="12"/>
  <c r="AB268" i="12"/>
  <c r="AB196" i="12"/>
  <c r="AB111" i="12"/>
  <c r="AB34" i="12"/>
  <c r="Z384" i="12"/>
  <c r="Z367" i="12"/>
  <c r="AB187" i="12"/>
  <c r="AB494" i="12"/>
  <c r="Z130" i="12"/>
  <c r="Z377" i="12"/>
  <c r="Z163" i="12"/>
  <c r="Z65" i="12"/>
  <c r="AB228" i="12"/>
  <c r="Z186" i="12"/>
  <c r="Z472" i="12"/>
  <c r="AB195" i="12"/>
  <c r="Z265" i="12"/>
  <c r="Z141" i="12"/>
  <c r="Z301" i="12"/>
  <c r="AB350" i="12"/>
  <c r="AB461" i="12"/>
  <c r="AB467" i="12"/>
  <c r="AB428" i="12"/>
  <c r="AB132" i="12"/>
  <c r="AB483" i="12"/>
  <c r="Z12" i="12"/>
  <c r="AB272" i="12"/>
  <c r="Z383" i="12"/>
  <c r="AB263" i="12"/>
  <c r="Z152" i="12"/>
  <c r="AB171" i="12"/>
  <c r="Z320" i="12"/>
  <c r="AB146" i="12"/>
  <c r="Z368" i="12"/>
  <c r="Z499" i="12"/>
  <c r="Z490" i="12"/>
  <c r="Z349" i="12"/>
  <c r="AB374" i="12"/>
  <c r="Z83" i="12"/>
  <c r="Z328" i="12"/>
  <c r="AB328" i="12"/>
  <c r="AB233" i="12"/>
  <c r="AF35" i="3"/>
  <c r="AF98" i="3"/>
  <c r="AC43" i="3"/>
  <c r="AC30" i="3"/>
  <c r="AC9" i="3"/>
  <c r="AF31" i="3"/>
  <c r="AC45" i="3"/>
  <c r="AC37" i="3"/>
  <c r="AF54" i="3"/>
  <c r="AF7" i="3"/>
  <c r="Q92" i="3"/>
  <c r="AE92" i="3" s="1"/>
  <c r="AC40" i="3"/>
  <c r="AC75" i="3"/>
  <c r="AC96" i="3"/>
  <c r="Q7" i="3"/>
  <c r="AE9" i="3" s="1"/>
  <c r="Q79" i="3"/>
  <c r="AE79" i="3" s="1"/>
  <c r="AC95" i="3"/>
  <c r="AC78" i="3"/>
  <c r="AF76" i="3"/>
  <c r="AC56" i="3"/>
  <c r="AF105" i="3"/>
  <c r="Q71" i="3"/>
  <c r="AE71" i="3" s="1"/>
  <c r="AC21" i="3"/>
  <c r="Q82" i="3"/>
  <c r="AF29" i="3"/>
  <c r="Z45" i="3"/>
  <c r="AB90" i="3"/>
  <c r="AA49" i="3"/>
  <c r="AB70" i="3"/>
  <c r="AB67" i="3"/>
  <c r="AB152" i="12"/>
  <c r="AB344" i="12"/>
  <c r="AB472" i="12"/>
  <c r="AB444" i="12"/>
  <c r="AB271" i="12"/>
  <c r="Z429" i="12"/>
  <c r="Z185" i="12"/>
  <c r="Z187" i="12"/>
  <c r="Z184" i="12"/>
  <c r="Z285" i="12"/>
  <c r="Z82" i="12"/>
  <c r="Z318" i="12"/>
  <c r="Z219" i="12"/>
  <c r="Z53" i="12"/>
  <c r="Z483" i="12"/>
  <c r="Z151" i="12"/>
  <c r="AB493" i="12"/>
  <c r="AB81" i="12"/>
  <c r="Z9" i="12"/>
  <c r="Z498" i="12"/>
  <c r="Z146" i="12"/>
  <c r="AB72" i="15"/>
  <c r="AB53" i="3"/>
  <c r="Z133" i="12"/>
  <c r="AB173" i="12"/>
  <c r="AB203" i="12"/>
  <c r="AB287" i="12"/>
  <c r="AB161" i="12"/>
  <c r="AB257" i="12"/>
  <c r="AB414" i="12"/>
  <c r="AB321" i="12"/>
  <c r="AB455" i="12"/>
  <c r="AB281" i="12"/>
  <c r="Z468" i="12"/>
  <c r="AB372" i="12"/>
  <c r="Z345" i="12"/>
  <c r="Z70" i="12"/>
  <c r="AB224" i="12"/>
  <c r="AB503" i="12"/>
  <c r="Z16" i="14"/>
  <c r="Z34" i="12"/>
  <c r="AB64" i="12"/>
  <c r="Z39" i="12"/>
  <c r="AB20" i="13"/>
  <c r="Z36" i="15"/>
  <c r="Z144" i="12"/>
  <c r="Z22" i="12"/>
  <c r="Z25" i="13"/>
  <c r="AB136" i="12"/>
  <c r="Z373" i="12"/>
  <c r="Z287" i="12"/>
  <c r="AB304" i="12"/>
  <c r="Z35" i="12"/>
  <c r="AB38" i="14"/>
  <c r="Y71" i="3"/>
  <c r="AB125" i="12"/>
  <c r="Z73" i="15"/>
  <c r="Z128" i="12"/>
  <c r="AB43" i="3"/>
  <c r="AB21" i="14"/>
  <c r="Z17" i="15"/>
  <c r="AB41" i="15"/>
  <c r="AB202" i="12"/>
  <c r="AB296" i="12"/>
  <c r="AB396" i="12"/>
  <c r="AB479" i="12"/>
  <c r="AB86" i="15"/>
  <c r="AA48" i="15"/>
  <c r="AB310" i="12"/>
  <c r="Z97" i="3"/>
  <c r="Z189" i="12"/>
  <c r="Z134" i="12"/>
  <c r="Z263" i="12"/>
  <c r="Z110" i="12"/>
  <c r="Z161" i="12"/>
  <c r="Z399" i="12"/>
  <c r="Z226" i="12"/>
  <c r="Z272" i="12"/>
  <c r="Z180" i="12"/>
  <c r="Z95" i="12"/>
  <c r="Z433" i="12"/>
  <c r="Z414" i="12"/>
  <c r="AB275" i="12"/>
  <c r="Z495" i="12"/>
  <c r="AB249" i="12"/>
  <c r="AB48" i="12"/>
  <c r="Z9" i="3"/>
  <c r="Z233" i="12"/>
  <c r="Z205" i="12"/>
  <c r="AB186" i="12"/>
  <c r="AB105" i="15"/>
  <c r="AB8" i="3"/>
  <c r="Z446" i="12"/>
  <c r="AB120" i="12"/>
  <c r="AB388" i="12"/>
  <c r="AB151" i="12"/>
  <c r="AB359" i="12"/>
  <c r="AB231" i="12"/>
  <c r="AB446" i="12"/>
  <c r="AB367" i="12"/>
  <c r="Z344" i="12"/>
  <c r="AB127" i="12"/>
  <c r="Z98" i="12"/>
  <c r="Z104" i="12"/>
  <c r="Z283" i="12"/>
  <c r="Z7" i="14"/>
  <c r="Z23" i="12"/>
  <c r="Z56" i="12"/>
  <c r="Z221" i="12"/>
  <c r="Z64" i="12"/>
  <c r="Z75" i="12"/>
  <c r="Y87" i="3"/>
  <c r="Z36" i="12"/>
  <c r="Z86" i="12"/>
  <c r="AB12" i="12"/>
  <c r="AB14" i="13"/>
  <c r="AB85" i="12"/>
  <c r="Z78" i="3"/>
  <c r="Z20" i="15"/>
  <c r="AB97" i="3"/>
  <c r="Z413" i="12"/>
  <c r="AB35" i="3"/>
  <c r="Z26" i="15"/>
  <c r="AB373" i="12"/>
  <c r="AB501" i="12"/>
  <c r="Z43" i="3"/>
  <c r="Z257" i="12"/>
  <c r="Z424" i="12"/>
  <c r="Z326" i="12"/>
  <c r="Z485" i="12"/>
  <c r="Z81" i="12"/>
  <c r="Z20" i="14"/>
  <c r="Z374" i="12"/>
  <c r="Z23" i="14"/>
  <c r="Z356" i="12"/>
  <c r="Z338" i="12"/>
  <c r="Z137" i="12"/>
  <c r="Z93" i="12"/>
  <c r="Z35" i="3"/>
  <c r="AB87" i="3"/>
  <c r="Z445" i="12"/>
  <c r="AB238" i="12"/>
  <c r="AB230" i="12"/>
  <c r="Z7" i="15"/>
  <c r="Z96" i="12"/>
  <c r="AB282" i="12"/>
  <c r="AB57" i="15"/>
  <c r="AB320" i="12"/>
  <c r="AB391" i="12"/>
  <c r="AB124" i="12"/>
  <c r="AB410" i="12"/>
  <c r="AB183" i="12"/>
  <c r="AB429" i="12"/>
  <c r="AB485" i="12"/>
  <c r="AB505" i="12"/>
  <c r="Z425" i="12"/>
  <c r="Z9" i="13"/>
  <c r="Z346" i="12"/>
  <c r="AB79" i="15"/>
  <c r="Z112" i="12"/>
  <c r="AB185" i="12"/>
  <c r="Z127" i="12"/>
  <c r="AB20" i="3"/>
  <c r="Z246" i="12"/>
  <c r="Z194" i="12"/>
  <c r="Z275" i="12"/>
  <c r="Z277" i="12"/>
  <c r="Z43" i="14"/>
  <c r="Z67" i="15"/>
  <c r="AB18" i="12"/>
  <c r="AB427" i="12"/>
  <c r="AB60" i="12"/>
  <c r="AB15" i="13"/>
  <c r="AB24" i="14"/>
  <c r="AB93" i="12"/>
  <c r="AB14" i="14"/>
  <c r="AB141" i="12"/>
  <c r="Z24" i="12"/>
  <c r="Z11" i="12"/>
  <c r="AB94" i="12"/>
  <c r="AB425" i="12"/>
  <c r="AB356" i="12"/>
  <c r="AB21" i="15"/>
  <c r="Z36" i="13"/>
  <c r="Z315" i="12"/>
  <c r="AB153" i="12"/>
  <c r="AB419" i="12"/>
  <c r="AB211" i="12"/>
  <c r="AB157" i="12"/>
  <c r="AB498" i="12"/>
  <c r="AB109" i="12"/>
  <c r="Z157" i="12"/>
  <c r="Z482" i="12"/>
  <c r="Z14" i="14"/>
  <c r="AA12" i="15"/>
  <c r="Z466" i="12"/>
  <c r="Z62" i="12"/>
  <c r="Z220" i="12"/>
  <c r="Z171" i="12"/>
  <c r="Z21" i="14"/>
  <c r="Z447" i="12"/>
  <c r="Z379" i="12"/>
  <c r="Z476" i="12"/>
  <c r="AB292" i="12"/>
  <c r="AB223" i="12"/>
  <c r="Z230" i="12"/>
  <c r="AB117" i="12"/>
  <c r="AB248" i="12"/>
  <c r="Z102" i="15"/>
  <c r="AB317" i="12"/>
  <c r="AB81" i="15"/>
  <c r="AB84" i="3"/>
  <c r="AB110" i="12"/>
  <c r="AB83" i="12"/>
  <c r="AB194" i="12"/>
  <c r="AB9" i="12"/>
  <c r="AB280" i="12"/>
  <c r="AB199" i="12"/>
  <c r="AB481" i="12"/>
  <c r="AB204" i="12"/>
  <c r="AB115" i="12"/>
  <c r="Z190" i="12"/>
  <c r="Z372" i="12"/>
  <c r="Z335" i="12"/>
  <c r="AB65" i="3"/>
  <c r="Z376" i="12"/>
  <c r="Z183" i="12"/>
  <c r="AB26" i="3"/>
  <c r="Z102" i="3"/>
  <c r="AB78" i="15"/>
  <c r="Z46" i="15"/>
  <c r="Z28" i="14"/>
  <c r="Z310" i="12"/>
  <c r="Z25" i="12"/>
  <c r="Z37" i="14"/>
  <c r="Z18" i="12"/>
  <c r="AB36" i="12"/>
  <c r="AB66" i="12"/>
  <c r="AB92" i="3"/>
  <c r="AB105" i="12"/>
  <c r="Z355" i="12"/>
  <c r="AB221" i="12"/>
  <c r="AB165" i="12"/>
  <c r="AB20" i="14"/>
  <c r="Z59" i="15"/>
  <c r="Z489" i="12"/>
  <c r="Z38" i="14"/>
  <c r="AB40" i="12"/>
  <c r="Z321" i="12"/>
  <c r="Z461" i="12"/>
  <c r="Z62" i="3"/>
  <c r="AB417" i="12"/>
  <c r="Z432" i="12"/>
  <c r="Z154" i="12"/>
  <c r="Z505" i="12"/>
  <c r="Z45" i="12"/>
  <c r="Z388" i="12"/>
  <c r="AB278" i="12"/>
  <c r="Z18" i="15"/>
  <c r="AB466" i="12"/>
  <c r="Z264" i="12"/>
  <c r="Z371" i="12"/>
  <c r="Z66" i="12"/>
  <c r="AB75" i="12"/>
  <c r="AB389" i="12"/>
  <c r="AB215" i="12"/>
  <c r="AB207" i="12"/>
  <c r="AB236" i="12"/>
  <c r="AB411" i="12"/>
  <c r="Z496" i="12"/>
  <c r="Z225" i="12"/>
  <c r="Z13" i="13"/>
  <c r="Z248" i="12"/>
  <c r="Z159" i="12"/>
  <c r="Z236" i="12"/>
  <c r="Z428" i="12"/>
  <c r="Z124" i="12"/>
  <c r="Z228" i="12"/>
  <c r="Z150" i="12"/>
  <c r="Z206" i="12"/>
  <c r="Z204" i="12"/>
  <c r="AB283" i="12"/>
  <c r="Z392" i="12"/>
  <c r="AB217" i="12"/>
  <c r="AB150" i="12"/>
  <c r="AB142" i="12"/>
  <c r="AB349" i="12"/>
  <c r="AB490" i="12"/>
  <c r="AB319" i="12"/>
  <c r="AB318" i="12"/>
  <c r="AB355" i="12"/>
  <c r="Z135" i="12"/>
  <c r="Z142" i="12"/>
  <c r="Z363" i="12"/>
  <c r="AB363" i="12"/>
  <c r="AB482" i="12"/>
  <c r="AB36" i="15"/>
  <c r="Z10" i="13"/>
  <c r="Z60" i="12"/>
  <c r="Z153" i="12"/>
  <c r="Z215" i="12"/>
  <c r="Z48" i="12"/>
  <c r="AB31" i="14"/>
  <c r="Z32" i="12"/>
  <c r="Z63" i="15"/>
  <c r="AB486" i="12"/>
  <c r="AB36" i="13"/>
  <c r="AB23" i="12"/>
  <c r="AB26" i="15"/>
  <c r="Z11" i="13"/>
  <c r="Z491" i="12"/>
  <c r="Z438" i="12"/>
  <c r="Z82" i="3"/>
  <c r="Z333" i="12"/>
  <c r="AB39" i="12"/>
  <c r="Z126" i="12"/>
  <c r="AB205" i="12"/>
  <c r="AB342" i="12"/>
  <c r="Z17" i="13"/>
  <c r="B97" i="7" s="1"/>
  <c r="D97" i="7" s="1"/>
  <c r="AB491" i="12"/>
  <c r="AB382" i="12"/>
  <c r="AB179" i="12"/>
  <c r="AB135" i="12"/>
  <c r="AB108" i="12"/>
  <c r="AB348" i="12"/>
  <c r="AB333" i="12"/>
  <c r="Z50" i="3"/>
  <c r="Z207" i="12"/>
  <c r="Z266" i="12"/>
  <c r="Z411" i="12"/>
  <c r="Z173" i="12"/>
  <c r="Z450" i="12"/>
  <c r="Z394" i="12"/>
  <c r="AB21" i="12"/>
  <c r="Z396" i="12"/>
  <c r="Z397" i="12"/>
  <c r="Z262" i="12"/>
  <c r="Z280" i="12"/>
  <c r="Z288" i="12"/>
  <c r="AB44" i="14"/>
  <c r="AB432" i="12"/>
  <c r="Z175" i="12"/>
  <c r="Z304" i="12"/>
  <c r="Z31" i="13"/>
  <c r="Z108" i="12"/>
  <c r="Z308" i="12"/>
  <c r="AB354" i="12"/>
  <c r="AB226" i="12"/>
  <c r="AB144" i="12"/>
  <c r="AB365" i="12"/>
  <c r="AB496" i="12"/>
  <c r="AB445" i="12"/>
  <c r="Z391" i="12"/>
  <c r="Z136" i="12"/>
  <c r="Z282" i="12"/>
  <c r="Z370" i="12"/>
  <c r="AB379" i="12"/>
  <c r="Z26" i="12"/>
  <c r="Z13" i="14"/>
  <c r="Z362" i="12"/>
  <c r="Z55" i="3"/>
  <c r="Z105" i="12"/>
  <c r="Z354" i="12"/>
  <c r="Z503" i="12"/>
  <c r="Z79" i="12"/>
  <c r="Z15" i="13"/>
  <c r="AB7" i="13"/>
  <c r="B134" i="7" s="1"/>
  <c r="D134" i="7" s="1"/>
  <c r="AB28" i="15"/>
  <c r="AB259" i="12"/>
  <c r="AB25" i="13"/>
  <c r="AB45" i="12"/>
  <c r="AB20" i="15"/>
  <c r="Z24" i="14"/>
  <c r="AB95" i="12"/>
  <c r="Z202" i="12"/>
  <c r="Z31" i="14"/>
  <c r="Z120" i="12"/>
  <c r="AB28" i="14"/>
  <c r="Z105" i="3"/>
  <c r="AB11" i="14"/>
  <c r="Z13" i="15"/>
  <c r="AB40" i="15"/>
  <c r="AB41" i="3"/>
  <c r="AB422" i="12"/>
  <c r="AB279" i="12"/>
  <c r="AB128" i="12"/>
  <c r="AB130" i="12"/>
  <c r="Z111" i="12"/>
  <c r="Z417" i="12"/>
  <c r="Z268" i="12"/>
  <c r="Z249" i="12"/>
  <c r="Z50" i="15"/>
  <c r="Z337" i="12"/>
  <c r="Z165" i="12"/>
  <c r="Z296" i="12"/>
  <c r="Z238" i="12"/>
  <c r="Z365" i="12"/>
  <c r="Z339" i="12"/>
  <c r="AB82" i="12"/>
  <c r="Z317" i="12"/>
  <c r="Z195" i="12"/>
  <c r="Z481" i="12"/>
  <c r="Z196" i="12"/>
  <c r="Z292" i="12"/>
  <c r="Z479" i="12"/>
  <c r="AB476" i="12"/>
  <c r="AB335" i="12"/>
  <c r="AB137" i="12"/>
  <c r="AB433" i="12"/>
  <c r="AB100" i="12"/>
  <c r="AB113" i="12"/>
  <c r="AB450" i="12"/>
  <c r="AB220" i="12"/>
  <c r="Z422" i="12"/>
  <c r="AB285" i="12"/>
  <c r="Z279" i="12"/>
  <c r="Z464" i="12"/>
  <c r="Z427" i="12"/>
  <c r="AB399" i="12"/>
  <c r="Z67" i="3"/>
  <c r="AB13" i="13"/>
  <c r="Z140" i="12"/>
  <c r="Z179" i="12"/>
  <c r="Z281" i="12"/>
  <c r="Z113" i="12"/>
  <c r="Z467" i="12"/>
  <c r="Z21" i="15"/>
  <c r="AB11" i="12"/>
  <c r="Z19" i="15"/>
  <c r="AB22" i="12"/>
  <c r="AB338" i="12"/>
  <c r="AB159" i="12"/>
  <c r="AB29" i="14"/>
  <c r="AA36" i="3"/>
  <c r="AB415" i="12"/>
  <c r="Z75" i="15"/>
  <c r="AA45" i="15"/>
  <c r="Z32" i="14"/>
  <c r="Z72" i="15"/>
  <c r="AI161" i="12"/>
  <c r="AF157" i="16"/>
  <c r="AF311" i="12"/>
  <c r="AF176" i="12"/>
  <c r="AF398" i="12"/>
  <c r="B201" i="7"/>
  <c r="D201" i="7" s="1"/>
  <c r="AF66" i="12"/>
  <c r="AC86" i="12"/>
  <c r="AF159" i="12"/>
  <c r="AC20" i="14"/>
  <c r="AC74" i="12"/>
  <c r="AC224" i="12"/>
  <c r="AC388" i="12"/>
  <c r="AM215" i="12"/>
  <c r="AC39" i="14"/>
  <c r="AC91" i="12"/>
  <c r="AC252" i="12"/>
  <c r="AN155" i="16"/>
  <c r="AC40" i="12"/>
  <c r="AC47" i="16"/>
  <c r="AC183" i="16"/>
  <c r="AC40" i="15"/>
  <c r="AC31" i="12"/>
  <c r="AC68" i="3"/>
  <c r="AC296" i="12"/>
  <c r="AC101" i="3"/>
  <c r="AD457" i="12"/>
  <c r="AC183" i="12"/>
  <c r="AC333" i="12"/>
  <c r="AC98" i="3"/>
  <c r="AC318" i="12"/>
  <c r="AC427" i="12"/>
  <c r="AM98" i="15"/>
  <c r="AC11" i="3"/>
  <c r="AC139" i="16"/>
  <c r="AN55" i="15"/>
  <c r="AC70" i="3"/>
  <c r="AC467" i="12"/>
  <c r="AC479" i="12"/>
  <c r="AC69" i="12"/>
  <c r="AC334" i="12"/>
  <c r="AC239" i="12"/>
  <c r="AC184" i="16"/>
  <c r="AC132" i="12"/>
  <c r="AC69" i="3"/>
  <c r="AM151" i="16"/>
  <c r="AC203" i="12"/>
  <c r="AC8" i="3"/>
  <c r="AC100" i="3"/>
  <c r="AC163" i="12"/>
  <c r="AC308" i="12"/>
  <c r="AC85" i="3"/>
  <c r="AC20" i="3"/>
  <c r="AC7" i="14"/>
  <c r="AC139" i="12"/>
  <c r="AC12" i="3"/>
  <c r="AC36" i="3"/>
  <c r="AC171" i="12"/>
  <c r="AC10" i="12"/>
  <c r="AC92" i="16"/>
  <c r="AC125" i="16"/>
  <c r="AC74" i="16"/>
  <c r="AC85" i="12"/>
  <c r="AC51" i="15"/>
  <c r="AC140" i="12"/>
  <c r="AC109" i="16"/>
  <c r="AC43" i="16"/>
  <c r="AC59" i="16"/>
  <c r="AC220" i="12"/>
  <c r="AC44" i="3"/>
  <c r="AD27" i="16"/>
  <c r="AD292" i="12"/>
  <c r="AC226" i="16"/>
  <c r="AC193" i="16"/>
  <c r="AM198" i="16"/>
  <c r="AC179" i="16"/>
  <c r="AC87" i="16"/>
  <c r="AC23" i="12"/>
  <c r="AM36" i="3"/>
  <c r="AC47" i="15"/>
  <c r="Q90" i="16"/>
  <c r="AE90" i="16" s="1"/>
  <c r="AC222" i="16"/>
  <c r="AC123" i="16"/>
  <c r="AC22" i="12"/>
  <c r="AC101" i="16"/>
  <c r="AC20" i="16"/>
  <c r="AC168" i="16"/>
  <c r="AC53" i="16"/>
  <c r="AC144" i="16"/>
  <c r="AC148" i="16"/>
  <c r="AC52" i="16"/>
  <c r="AC64" i="15"/>
  <c r="AC156" i="12"/>
  <c r="AC172" i="12"/>
  <c r="AC78" i="16"/>
  <c r="AC106" i="3"/>
  <c r="AC31" i="14"/>
  <c r="AC65" i="3"/>
  <c r="AF82" i="15"/>
  <c r="AM27" i="14"/>
  <c r="AC48" i="12"/>
  <c r="AC394" i="12"/>
  <c r="AC496" i="12"/>
  <c r="AC508" i="12"/>
  <c r="AC15" i="3"/>
  <c r="AC437" i="12"/>
  <c r="AF104" i="12"/>
  <c r="AC113" i="12"/>
  <c r="AC195" i="16"/>
  <c r="AF9" i="16"/>
  <c r="AC8" i="15"/>
  <c r="B231" i="7"/>
  <c r="D231" i="7" s="1"/>
  <c r="AC120" i="16"/>
  <c r="B199" i="7"/>
  <c r="D199" i="7" s="1"/>
  <c r="AC90" i="3"/>
  <c r="AC105" i="3"/>
  <c r="AC338" i="12"/>
  <c r="AC67" i="3"/>
  <c r="AC425" i="12"/>
  <c r="AM59" i="12"/>
  <c r="AC62" i="3"/>
  <c r="AC85" i="15"/>
  <c r="AC10" i="14"/>
  <c r="AC504" i="12"/>
  <c r="Q166" i="12"/>
  <c r="Q463" i="12"/>
  <c r="AF61" i="12"/>
  <c r="AC494" i="12"/>
  <c r="AC137" i="12"/>
  <c r="AC150" i="16"/>
  <c r="AC107" i="12"/>
  <c r="AF8" i="12"/>
  <c r="AC124" i="12"/>
  <c r="AC196" i="16"/>
  <c r="AC209" i="16"/>
  <c r="AC71" i="3"/>
  <c r="AC156" i="16"/>
  <c r="AC65" i="12"/>
  <c r="AC169" i="16"/>
  <c r="AC34" i="16"/>
  <c r="AF9" i="15"/>
  <c r="B206" i="7"/>
  <c r="B216" i="7"/>
  <c r="D216" i="7" s="1"/>
  <c r="AC110" i="12"/>
  <c r="Q61" i="12"/>
  <c r="AE61" i="12" s="1"/>
  <c r="AC127" i="16"/>
  <c r="AC162" i="16"/>
  <c r="AC147" i="16"/>
  <c r="AC221" i="16"/>
  <c r="AC216" i="16"/>
  <c r="AC442" i="12"/>
  <c r="AC391" i="12"/>
  <c r="AC35" i="3"/>
  <c r="AC149" i="12"/>
  <c r="AC185" i="16"/>
  <c r="AC14" i="15"/>
  <c r="AC18" i="16"/>
  <c r="AC32" i="16"/>
  <c r="AF413" i="12"/>
  <c r="B212" i="7"/>
  <c r="D212" i="7" s="1"/>
  <c r="B214" i="7"/>
  <c r="D214" i="7" s="1"/>
  <c r="AC20" i="15"/>
  <c r="AC25" i="13"/>
  <c r="AC133" i="16"/>
  <c r="AC121" i="16"/>
  <c r="AC131" i="12"/>
  <c r="AC111" i="16"/>
  <c r="AM177" i="12"/>
  <c r="AC293" i="12"/>
  <c r="AC101" i="15"/>
  <c r="AF505" i="12"/>
  <c r="AC418" i="12"/>
  <c r="AC81" i="16"/>
  <c r="AC218" i="12"/>
  <c r="AC100" i="12"/>
  <c r="AC86" i="16"/>
  <c r="AC98" i="16"/>
  <c r="B213" i="7"/>
  <c r="D213" i="7" s="1"/>
  <c r="B203" i="7"/>
  <c r="D203" i="7" s="1"/>
  <c r="AC44" i="14"/>
  <c r="AF254" i="12"/>
  <c r="AC105" i="15"/>
  <c r="AM185" i="12"/>
  <c r="AC396" i="12"/>
  <c r="AM81" i="12"/>
  <c r="AC219" i="12"/>
  <c r="AC228" i="12"/>
  <c r="AC499" i="12"/>
  <c r="AC244" i="12"/>
  <c r="AF67" i="12"/>
  <c r="AC53" i="3"/>
  <c r="AC35" i="12"/>
  <c r="AC56" i="12"/>
  <c r="AC39" i="16"/>
  <c r="AC104" i="16"/>
  <c r="B207" i="7"/>
  <c r="D207" i="7" s="1"/>
  <c r="B200" i="7"/>
  <c r="D200" i="7" s="1"/>
  <c r="B223" i="7"/>
  <c r="AC79" i="12"/>
  <c r="Q32" i="16"/>
  <c r="AE32" i="16" s="1"/>
  <c r="AC310" i="12"/>
  <c r="AC336" i="12"/>
  <c r="AC294" i="12"/>
  <c r="AC486" i="12"/>
  <c r="AC180" i="16"/>
  <c r="AC481" i="12"/>
  <c r="AM391" i="12"/>
  <c r="AM44" i="14"/>
  <c r="AF27" i="16"/>
  <c r="AC13" i="16"/>
  <c r="AC102" i="3"/>
  <c r="AC78" i="15"/>
  <c r="AM21" i="15"/>
  <c r="AC389" i="12"/>
  <c r="AM104" i="3"/>
  <c r="AC458" i="12"/>
  <c r="AN33" i="16"/>
  <c r="AN52" i="12"/>
  <c r="AC160" i="16"/>
  <c r="B215" i="7"/>
  <c r="D215" i="7" s="1"/>
  <c r="B209" i="7"/>
  <c r="D209" i="7" s="1"/>
  <c r="AC11" i="13"/>
  <c r="AC184" i="12"/>
  <c r="AC21" i="15"/>
  <c r="AC24" i="14"/>
  <c r="Q407" i="12"/>
  <c r="AE407" i="12" s="1"/>
  <c r="AF32" i="16"/>
  <c r="AM228" i="12"/>
  <c r="AC273" i="12"/>
  <c r="AC185" i="12"/>
  <c r="AC154" i="16"/>
  <c r="AC141" i="16"/>
  <c r="AC472" i="12"/>
  <c r="AC452" i="12"/>
  <c r="AC291" i="12"/>
  <c r="AC73" i="16"/>
  <c r="AC97" i="3"/>
  <c r="AC104" i="3"/>
  <c r="AM51" i="12"/>
  <c r="AC428" i="12"/>
  <c r="AM328" i="12"/>
  <c r="AC33" i="15"/>
  <c r="B204" i="7"/>
  <c r="D204" i="7" s="1"/>
  <c r="B210" i="7"/>
  <c r="D210" i="7" s="1"/>
  <c r="B205" i="7"/>
  <c r="D205" i="7" s="1"/>
  <c r="AC74" i="3"/>
  <c r="AC18" i="15"/>
  <c r="AD43" i="14"/>
  <c r="AC491" i="12"/>
  <c r="AC7" i="13"/>
  <c r="AC438" i="12"/>
  <c r="AM209" i="12"/>
  <c r="AC113" i="16"/>
  <c r="AC207" i="16"/>
  <c r="AC137" i="16"/>
  <c r="AC134" i="16"/>
  <c r="AC471" i="12"/>
  <c r="AC7" i="15"/>
  <c r="AC270" i="12"/>
  <c r="AC25" i="3"/>
  <c r="AM94" i="16"/>
  <c r="AM51" i="3"/>
  <c r="AC188" i="12"/>
  <c r="AM61" i="12"/>
  <c r="AC85" i="16"/>
  <c r="AC19" i="16"/>
  <c r="AC91" i="16"/>
  <c r="B211" i="7"/>
  <c r="D211" i="7" s="1"/>
  <c r="B208" i="7"/>
  <c r="D208" i="7" s="1"/>
  <c r="AC116" i="16"/>
  <c r="AC208" i="12"/>
  <c r="AC89" i="3"/>
  <c r="AC41" i="3"/>
  <c r="AC175" i="12"/>
  <c r="AC298" i="12"/>
  <c r="AN200" i="16"/>
  <c r="AC426" i="12"/>
  <c r="AC26" i="3"/>
  <c r="AC123" i="12"/>
  <c r="AM96" i="12"/>
  <c r="AM86" i="15"/>
  <c r="AC23" i="3"/>
  <c r="AC54" i="12"/>
  <c r="AC16" i="14"/>
  <c r="B217" i="7"/>
  <c r="AC99" i="3"/>
  <c r="AC119" i="12"/>
  <c r="AC230" i="12"/>
  <c r="AM135" i="16"/>
  <c r="AC108" i="12"/>
  <c r="AC72" i="12"/>
  <c r="AM210" i="12"/>
  <c r="AC81" i="12"/>
  <c r="AC431" i="12"/>
  <c r="AC82" i="3"/>
  <c r="AC59" i="15"/>
  <c r="AC29" i="14"/>
  <c r="I8" i="7" s="1"/>
  <c r="AC490" i="12"/>
  <c r="AN61" i="16"/>
  <c r="AC153" i="12"/>
  <c r="AC64" i="3"/>
  <c r="AC13" i="3"/>
  <c r="AC285" i="12"/>
  <c r="AC189" i="16"/>
  <c r="AC32" i="13"/>
  <c r="AC25" i="12"/>
  <c r="AC397" i="12"/>
  <c r="AC89" i="16"/>
  <c r="AC55" i="3"/>
  <c r="AC88" i="3"/>
  <c r="AC93" i="12"/>
  <c r="AC328" i="12"/>
  <c r="AC79" i="16"/>
  <c r="AC87" i="3"/>
  <c r="AC131" i="16"/>
  <c r="AC290" i="12"/>
  <c r="AC103" i="3"/>
  <c r="AC27" i="3"/>
  <c r="AC22" i="3"/>
  <c r="AC258" i="12"/>
  <c r="AC35" i="13"/>
  <c r="AC459" i="12"/>
  <c r="AM46" i="14"/>
  <c r="AC193" i="12"/>
  <c r="AC400" i="12"/>
  <c r="AC37" i="14"/>
  <c r="AN21" i="16"/>
  <c r="AN15" i="16"/>
  <c r="AC177" i="12"/>
  <c r="AC371" i="12"/>
  <c r="AC138" i="16"/>
  <c r="AC194" i="12"/>
  <c r="AC68" i="12"/>
  <c r="B107" i="7"/>
  <c r="D107" i="7" s="1"/>
  <c r="B191" i="7"/>
  <c r="D191" i="7" s="1"/>
  <c r="AI22" i="13"/>
  <c r="AI24" i="15"/>
  <c r="AI36" i="15"/>
  <c r="AI51" i="15"/>
  <c r="AI13" i="15"/>
  <c r="AI79" i="15"/>
  <c r="AI65" i="15"/>
  <c r="AI46" i="15"/>
  <c r="B117" i="7"/>
  <c r="D117" i="7" s="1"/>
  <c r="B146" i="7"/>
  <c r="D146" i="7" s="1"/>
  <c r="AI128" i="12"/>
  <c r="AI66" i="15"/>
  <c r="AI72" i="15"/>
  <c r="B184" i="7"/>
  <c r="D184" i="7" s="1"/>
  <c r="Z98" i="16"/>
  <c r="AI368" i="12"/>
  <c r="AI22" i="15"/>
  <c r="AI9" i="15"/>
  <c r="AI10" i="13"/>
  <c r="AI7" i="15"/>
  <c r="AI205" i="12"/>
  <c r="AI96" i="16"/>
  <c r="AI7" i="3"/>
  <c r="AI27" i="3"/>
  <c r="AI103" i="3"/>
  <c r="AI67" i="3"/>
  <c r="AI78" i="3"/>
  <c r="AI85" i="3"/>
  <c r="AI20" i="3"/>
  <c r="AI40" i="3"/>
  <c r="AI55" i="3"/>
  <c r="AI25" i="3"/>
  <c r="AI35" i="3"/>
  <c r="AI44" i="3"/>
  <c r="AI98" i="3"/>
  <c r="AI41" i="3"/>
  <c r="AI43" i="3"/>
  <c r="AI42" i="3"/>
  <c r="AI99" i="3"/>
  <c r="AI101" i="3"/>
  <c r="AI69" i="3"/>
  <c r="AI82" i="3"/>
  <c r="AI90" i="3"/>
  <c r="AI97" i="3"/>
  <c r="AI30" i="3"/>
  <c r="AI62" i="3"/>
  <c r="AI94" i="3"/>
  <c r="AI75" i="3"/>
  <c r="AI92" i="3"/>
  <c r="AI9" i="3"/>
  <c r="AI36" i="16"/>
  <c r="AI178" i="16"/>
  <c r="AI167" i="12"/>
  <c r="AI319" i="12"/>
  <c r="AI21" i="14"/>
  <c r="AI28" i="14"/>
  <c r="AI317" i="12"/>
  <c r="AI22" i="12"/>
  <c r="AI40" i="15"/>
  <c r="AI266" i="12"/>
  <c r="AI182" i="16"/>
  <c r="AI220" i="12"/>
  <c r="AI9" i="13"/>
  <c r="AI159" i="12"/>
  <c r="AI473" i="12"/>
  <c r="AI434" i="12"/>
  <c r="Z211" i="16"/>
  <c r="AB149" i="16"/>
  <c r="AI419" i="12"/>
  <c r="AI326" i="12"/>
  <c r="Z149" i="16"/>
  <c r="Z201" i="16"/>
  <c r="AB67" i="16"/>
  <c r="AI67" i="16"/>
  <c r="AI268" i="12"/>
  <c r="AI201" i="16"/>
  <c r="AI104" i="15"/>
  <c r="AI150" i="12"/>
  <c r="AB196" i="16"/>
  <c r="AI503" i="12"/>
  <c r="AI416" i="12"/>
  <c r="AI422" i="12"/>
  <c r="AI176" i="16"/>
  <c r="AI151" i="12"/>
  <c r="AB154" i="16"/>
  <c r="AI335" i="12"/>
  <c r="AB29" i="16"/>
  <c r="AI292" i="12"/>
  <c r="AI103" i="15"/>
  <c r="Z87" i="16"/>
  <c r="Z130" i="16"/>
  <c r="AI367" i="12"/>
  <c r="AI487" i="12"/>
  <c r="AB60" i="16"/>
  <c r="AI274" i="12"/>
  <c r="AI425" i="12"/>
  <c r="AI420" i="12"/>
  <c r="AI170" i="16"/>
  <c r="AI146" i="16"/>
  <c r="Z167" i="16"/>
  <c r="Z69" i="16"/>
  <c r="AI505" i="12"/>
  <c r="Z66" i="16"/>
  <c r="AI248" i="12"/>
  <c r="Z43" i="16"/>
  <c r="AI118" i="16"/>
  <c r="AI175" i="16"/>
  <c r="AI147" i="16"/>
  <c r="AI137" i="16"/>
  <c r="AI365" i="12"/>
  <c r="AI87" i="15"/>
  <c r="Z109" i="16"/>
  <c r="AI197" i="16"/>
  <c r="AI253" i="12"/>
  <c r="AI498" i="12"/>
  <c r="B103" i="7"/>
  <c r="D103" i="7" s="1"/>
  <c r="AI249" i="12"/>
  <c r="AI362" i="12"/>
  <c r="AI129" i="16"/>
  <c r="AI382" i="12"/>
  <c r="AI187" i="16"/>
  <c r="AB173" i="16"/>
  <c r="Z92" i="16"/>
  <c r="B119" i="7"/>
  <c r="D119" i="7" s="1"/>
  <c r="AI58" i="15"/>
  <c r="AI171" i="12"/>
  <c r="AI370" i="12"/>
  <c r="AI18" i="15"/>
  <c r="B193" i="7"/>
  <c r="D193" i="7" s="1"/>
  <c r="B156" i="7"/>
  <c r="D156" i="7" s="1"/>
  <c r="AI81" i="12"/>
  <c r="Z187" i="16"/>
  <c r="AI376" i="12"/>
  <c r="AI485" i="12"/>
  <c r="AI384" i="12"/>
  <c r="AI224" i="16"/>
  <c r="AI100" i="16"/>
  <c r="Z44" i="16"/>
  <c r="AI395" i="12"/>
  <c r="AI72" i="12"/>
  <c r="AI33" i="16"/>
  <c r="AI117" i="12"/>
  <c r="AI105" i="16"/>
  <c r="Z206" i="16"/>
  <c r="AI219" i="12"/>
  <c r="AI397" i="12"/>
  <c r="Z51" i="16"/>
  <c r="AB198" i="16"/>
  <c r="AI107" i="16"/>
  <c r="AI475" i="12"/>
  <c r="AI271" i="12"/>
  <c r="AI82" i="16"/>
  <c r="AI320" i="12"/>
  <c r="AB116" i="16"/>
  <c r="AB165" i="16"/>
  <c r="AB189" i="16"/>
  <c r="AI78" i="15"/>
  <c r="B113" i="7"/>
  <c r="D113" i="7" s="1"/>
  <c r="B192" i="7"/>
  <c r="D192" i="7" s="1"/>
  <c r="B194" i="7"/>
  <c r="D194" i="7" s="1"/>
  <c r="AI42" i="15"/>
  <c r="AI11" i="15"/>
  <c r="AI113" i="16"/>
  <c r="B116" i="7"/>
  <c r="D116" i="7" s="1"/>
  <c r="B102" i="7"/>
  <c r="D102" i="7" s="1"/>
  <c r="B189" i="7"/>
  <c r="D189" i="7" s="1"/>
  <c r="B181" i="7"/>
  <c r="D181" i="7" s="1"/>
  <c r="AI280" i="12"/>
  <c r="AI66" i="12"/>
  <c r="B105" i="7"/>
  <c r="D105" i="7" s="1"/>
  <c r="B109" i="7"/>
  <c r="D109" i="7" s="1"/>
  <c r="B110" i="7"/>
  <c r="D110" i="7" s="1"/>
  <c r="B186" i="7"/>
  <c r="D186" i="7" s="1"/>
  <c r="B188" i="7"/>
  <c r="D188" i="7" s="1"/>
  <c r="AI152" i="16"/>
  <c r="AI364" i="12"/>
  <c r="AI210" i="16"/>
  <c r="AI44" i="15"/>
  <c r="AI26" i="15"/>
  <c r="AI219" i="16"/>
  <c r="AI70" i="16"/>
  <c r="AI106" i="12"/>
  <c r="B114" i="7"/>
  <c r="D114" i="7" s="1"/>
  <c r="B106" i="7"/>
  <c r="D106" i="7" s="1"/>
  <c r="B108" i="7"/>
  <c r="D108" i="7" s="1"/>
  <c r="B187" i="7"/>
  <c r="D187" i="7" s="1"/>
  <c r="B185" i="7"/>
  <c r="D185" i="7" s="1"/>
  <c r="B148" i="7"/>
  <c r="D148" i="7" s="1"/>
  <c r="AI38" i="16"/>
  <c r="AB152" i="16"/>
  <c r="AI84" i="15"/>
  <c r="AI20" i="15"/>
  <c r="AI36" i="12"/>
  <c r="AI11" i="13"/>
  <c r="AI62" i="15"/>
  <c r="B118" i="7"/>
  <c r="D118" i="7" s="1"/>
  <c r="B111" i="7"/>
  <c r="D111" i="7" s="1"/>
  <c r="B182" i="7"/>
  <c r="D182" i="7" s="1"/>
  <c r="B178" i="7"/>
  <c r="D178" i="7" s="1"/>
  <c r="B179" i="7"/>
  <c r="D179" i="7" s="1"/>
  <c r="AI468" i="12"/>
  <c r="AI11" i="12"/>
  <c r="Z56" i="16"/>
  <c r="AI41" i="15"/>
  <c r="AI60" i="15"/>
  <c r="AI100" i="15"/>
  <c r="AI59" i="15"/>
  <c r="B104" i="7"/>
  <c r="D104" i="7" s="1"/>
  <c r="B112" i="7"/>
  <c r="D112" i="7" s="1"/>
  <c r="B195" i="7"/>
  <c r="D195" i="7" s="1"/>
  <c r="B180" i="7"/>
  <c r="D180" i="7" s="1"/>
  <c r="B183" i="7"/>
  <c r="D183" i="7" s="1"/>
  <c r="AI70" i="15"/>
  <c r="AI7" i="13"/>
  <c r="Z86" i="16"/>
  <c r="Z37" i="16"/>
  <c r="AI188" i="16"/>
  <c r="B115" i="7"/>
  <c r="D115" i="7" s="1"/>
  <c r="B190" i="7"/>
  <c r="D190" i="7" s="1"/>
  <c r="AI20" i="14"/>
  <c r="AB125" i="16"/>
  <c r="AI308" i="12"/>
  <c r="AI20" i="13"/>
  <c r="AI56" i="16"/>
  <c r="AI71" i="16"/>
  <c r="AI73" i="16"/>
  <c r="AI386" i="12"/>
  <c r="Z117" i="16"/>
  <c r="AI269" i="12"/>
  <c r="Z226" i="16"/>
  <c r="AI80" i="16"/>
  <c r="AI173" i="12"/>
  <c r="AI480" i="12"/>
  <c r="AI464" i="12"/>
  <c r="Z169" i="16"/>
  <c r="Z54" i="16"/>
  <c r="AI342" i="12"/>
  <c r="AB142" i="16"/>
  <c r="Z47" i="16"/>
  <c r="Z78" i="16"/>
  <c r="AI83" i="12"/>
  <c r="AI438" i="12"/>
  <c r="AI13" i="13"/>
  <c r="AI482" i="12"/>
  <c r="AI153" i="16"/>
  <c r="AI199" i="16"/>
  <c r="Z131" i="16"/>
  <c r="Z177" i="16"/>
  <c r="Z123" i="16"/>
  <c r="AI105" i="15"/>
  <c r="Z168" i="16"/>
  <c r="AI272" i="12"/>
  <c r="AI15" i="13"/>
  <c r="AI63" i="16"/>
  <c r="AB226" i="16"/>
  <c r="AI12" i="14"/>
  <c r="AI37" i="16"/>
  <c r="AI164" i="16"/>
  <c r="AI124" i="16"/>
  <c r="AB117" i="16"/>
  <c r="Z19" i="16"/>
  <c r="AI104" i="12"/>
  <c r="AI379" i="12"/>
  <c r="AB199" i="16"/>
  <c r="AI110" i="16"/>
  <c r="AI355" i="12"/>
  <c r="AB195" i="16"/>
  <c r="AB186" i="16"/>
  <c r="Z39" i="16"/>
  <c r="AI296" i="12"/>
  <c r="AI349" i="12"/>
  <c r="AI153" i="12"/>
  <c r="Z113" i="16"/>
  <c r="AI81" i="15"/>
  <c r="AI354" i="12"/>
  <c r="Z195" i="16"/>
  <c r="AI64" i="16"/>
  <c r="AI190" i="16"/>
  <c r="AI102" i="15"/>
  <c r="AI162" i="16"/>
  <c r="AI238" i="12"/>
  <c r="AI163" i="16"/>
  <c r="AI169" i="16"/>
  <c r="AI175" i="12"/>
  <c r="AB169" i="16"/>
  <c r="AI146" i="12"/>
  <c r="AI106" i="16"/>
  <c r="AI493" i="12"/>
  <c r="AI52" i="16"/>
  <c r="AI39" i="16"/>
  <c r="Z106" i="16"/>
  <c r="AI114" i="16"/>
  <c r="AI315" i="12"/>
  <c r="Z70" i="16"/>
  <c r="AI126" i="16"/>
  <c r="AI204" i="12"/>
  <c r="AI177" i="16"/>
  <c r="AI186" i="16"/>
  <c r="AI168" i="12"/>
  <c r="AB10" i="16"/>
  <c r="Z10" i="16"/>
  <c r="B23" i="7"/>
  <c r="D23" i="7" s="1"/>
  <c r="AC7" i="16"/>
  <c r="B28" i="7"/>
  <c r="D28" i="7" s="1"/>
  <c r="AC12" i="16"/>
  <c r="B37" i="7"/>
  <c r="D37" i="7" s="1"/>
  <c r="B35" i="7"/>
  <c r="D35" i="7" s="1"/>
  <c r="B27" i="7"/>
  <c r="D27" i="7" s="1"/>
  <c r="AD9" i="16"/>
  <c r="AC11" i="16"/>
  <c r="AI159" i="16"/>
  <c r="AI10" i="16"/>
  <c r="AI17" i="16"/>
  <c r="AI16" i="16"/>
  <c r="AI18" i="16"/>
  <c r="AF42" i="12"/>
  <c r="Q325" i="12"/>
  <c r="AE325" i="12" s="1"/>
  <c r="Q366" i="12"/>
  <c r="AE366" i="12" s="1"/>
  <c r="AF68" i="12"/>
  <c r="Q131" i="16"/>
  <c r="AF475" i="12"/>
  <c r="B143" i="7"/>
  <c r="D143" i="7" s="1"/>
  <c r="B154" i="7"/>
  <c r="D154" i="7" s="1"/>
  <c r="B142" i="7"/>
  <c r="D142" i="7" s="1"/>
  <c r="B38" i="7"/>
  <c r="D38" i="7" s="1"/>
  <c r="B30" i="7"/>
  <c r="D30" i="7" s="1"/>
  <c r="B234" i="7"/>
  <c r="D234" i="7" s="1"/>
  <c r="B226" i="7"/>
  <c r="D226" i="7" s="1"/>
  <c r="AF33" i="3"/>
  <c r="Q33" i="3"/>
  <c r="AE33" i="3" s="1"/>
  <c r="Q33" i="15"/>
  <c r="AF33" i="15"/>
  <c r="AF19" i="3"/>
  <c r="Q19" i="3"/>
  <c r="AE19" i="3" s="1"/>
  <c r="Q44" i="15"/>
  <c r="AE44" i="15" s="1"/>
  <c r="AF44" i="15"/>
  <c r="Q210" i="12"/>
  <c r="AF210" i="12"/>
  <c r="Q354" i="12"/>
  <c r="AE354" i="12" s="1"/>
  <c r="AF354" i="12"/>
  <c r="Q46" i="3"/>
  <c r="AE46" i="3" s="1"/>
  <c r="AF46" i="3"/>
  <c r="Q401" i="12"/>
  <c r="AE401" i="12" s="1"/>
  <c r="AF401" i="12"/>
  <c r="AF268" i="12"/>
  <c r="Q268" i="12"/>
  <c r="AE268" i="12" s="1"/>
  <c r="AF427" i="12"/>
  <c r="Q427" i="12"/>
  <c r="AE427" i="12" s="1"/>
  <c r="Q193" i="12"/>
  <c r="AE193" i="12" s="1"/>
  <c r="AF193" i="12"/>
  <c r="Q88" i="15"/>
  <c r="AE88" i="15" s="1"/>
  <c r="AF88" i="15"/>
  <c r="AF78" i="12"/>
  <c r="Q78" i="12"/>
  <c r="AE78" i="12" s="1"/>
  <c r="AF381" i="12"/>
  <c r="Q381" i="12"/>
  <c r="AE381" i="12" s="1"/>
  <c r="Q37" i="12"/>
  <c r="AE37" i="12" s="1"/>
  <c r="AF37" i="12"/>
  <c r="AF60" i="16"/>
  <c r="B153" i="7"/>
  <c r="D153" i="7" s="1"/>
  <c r="B157" i="7"/>
  <c r="D157" i="7" s="1"/>
  <c r="B152" i="7"/>
  <c r="D152" i="7" s="1"/>
  <c r="B222" i="7"/>
  <c r="B225" i="7"/>
  <c r="D225" i="7" s="1"/>
  <c r="B229" i="7"/>
  <c r="D229" i="7" s="1"/>
  <c r="Q92" i="16"/>
  <c r="AE92" i="16" s="1"/>
  <c r="AF92" i="16"/>
  <c r="Q449" i="12"/>
  <c r="AE449" i="12" s="1"/>
  <c r="AF449" i="12"/>
  <c r="Q199" i="12"/>
  <c r="AE199" i="12" s="1"/>
  <c r="AF199" i="12"/>
  <c r="AF35" i="12"/>
  <c r="Q35" i="12"/>
  <c r="AF478" i="12"/>
  <c r="Q478" i="12"/>
  <c r="AE478" i="12" s="1"/>
  <c r="AF171" i="12"/>
  <c r="Q171" i="12"/>
  <c r="AE171" i="12" s="1"/>
  <c r="Q38" i="14"/>
  <c r="AE38" i="14" s="1"/>
  <c r="AF38" i="14"/>
  <c r="Q194" i="12"/>
  <c r="AF194" i="12"/>
  <c r="AF497" i="12"/>
  <c r="Q497" i="12"/>
  <c r="AE497" i="12" s="1"/>
  <c r="Q13" i="3"/>
  <c r="AE13" i="3" s="1"/>
  <c r="AF13" i="3"/>
  <c r="Q246" i="12"/>
  <c r="AE246" i="12" s="1"/>
  <c r="AF246" i="12"/>
  <c r="Q300" i="12"/>
  <c r="AE300" i="12" s="1"/>
  <c r="AF300" i="12"/>
  <c r="Q63" i="3"/>
  <c r="AE63" i="3" s="1"/>
  <c r="AF63" i="3"/>
  <c r="AF66" i="16"/>
  <c r="Q66" i="16"/>
  <c r="AE66" i="16" s="1"/>
  <c r="Q198" i="16"/>
  <c r="AE198" i="16" s="1"/>
  <c r="AF198" i="16"/>
  <c r="AF127" i="16"/>
  <c r="Q127" i="16"/>
  <c r="AF229" i="12"/>
  <c r="Q229" i="12"/>
  <c r="AE229" i="12" s="1"/>
  <c r="AC37" i="15"/>
  <c r="AF60" i="3"/>
  <c r="Q60" i="3"/>
  <c r="AE60" i="3" s="1"/>
  <c r="AF496" i="12"/>
  <c r="B141" i="7"/>
  <c r="D141" i="7" s="1"/>
  <c r="B150" i="7"/>
  <c r="D150" i="7" s="1"/>
  <c r="B33" i="7"/>
  <c r="D33" i="7" s="1"/>
  <c r="B31" i="7"/>
  <c r="D31" i="7" s="1"/>
  <c r="B233" i="7"/>
  <c r="D233" i="7" s="1"/>
  <c r="B221" i="7"/>
  <c r="D221" i="7" s="1"/>
  <c r="AF40" i="14"/>
  <c r="Q40" i="14"/>
  <c r="AE40" i="14" s="1"/>
  <c r="Q337" i="12"/>
  <c r="AE337" i="12" s="1"/>
  <c r="AF337" i="12"/>
  <c r="Q144" i="16"/>
  <c r="AE144" i="16" s="1"/>
  <c r="AF144" i="16"/>
  <c r="Q48" i="12"/>
  <c r="AE48" i="12" s="1"/>
  <c r="AF48" i="12"/>
  <c r="AF100" i="15"/>
  <c r="Q100" i="15"/>
  <c r="AE100" i="15" s="1"/>
  <c r="Q87" i="12"/>
  <c r="AE87" i="12" s="1"/>
  <c r="AF87" i="12"/>
  <c r="Q174" i="12"/>
  <c r="AE174" i="12" s="1"/>
  <c r="AF174" i="12"/>
  <c r="Q65" i="12"/>
  <c r="AE65" i="12" s="1"/>
  <c r="AF65" i="12"/>
  <c r="AF334" i="12"/>
  <c r="Q334" i="12"/>
  <c r="AE334" i="12" s="1"/>
  <c r="Q153" i="12"/>
  <c r="AF153" i="12"/>
  <c r="AF47" i="16"/>
  <c r="Q47" i="16"/>
  <c r="Q16" i="15"/>
  <c r="AF16" i="15"/>
  <c r="Q328" i="12"/>
  <c r="AF328" i="12"/>
  <c r="Q181" i="16"/>
  <c r="AE181" i="16" s="1"/>
  <c r="AF181" i="16"/>
  <c r="AF80" i="12"/>
  <c r="Q80" i="12"/>
  <c r="AE80" i="12" s="1"/>
  <c r="AF327" i="12"/>
  <c r="B147" i="7"/>
  <c r="D147" i="7" s="1"/>
  <c r="B149" i="7"/>
  <c r="D149" i="7" s="1"/>
  <c r="B39" i="7"/>
  <c r="D39" i="7" s="1"/>
  <c r="B32" i="7"/>
  <c r="D32" i="7" s="1"/>
  <c r="B24" i="7"/>
  <c r="D24" i="7" s="1"/>
  <c r="B230" i="7"/>
  <c r="D230" i="7" s="1"/>
  <c r="B218" i="7"/>
  <c r="Q83" i="16"/>
  <c r="AE83" i="16" s="1"/>
  <c r="AF215" i="16"/>
  <c r="Q215" i="16"/>
  <c r="AE215" i="16" s="1"/>
  <c r="AF452" i="12"/>
  <c r="Q452" i="12"/>
  <c r="AE452" i="12" s="1"/>
  <c r="AF82" i="16"/>
  <c r="Q82" i="16"/>
  <c r="Q72" i="15"/>
  <c r="AE72" i="15" s="1"/>
  <c r="AF72" i="15"/>
  <c r="Q343" i="12"/>
  <c r="AE343" i="12" s="1"/>
  <c r="AF343" i="12"/>
  <c r="AF474" i="12"/>
  <c r="Q474" i="12"/>
  <c r="AE474" i="12" s="1"/>
  <c r="Q109" i="16"/>
  <c r="AE109" i="16" s="1"/>
  <c r="AF109" i="16"/>
  <c r="Q95" i="3"/>
  <c r="AE95" i="3" s="1"/>
  <c r="AF95" i="3"/>
  <c r="AF174" i="16"/>
  <c r="Q174" i="16"/>
  <c r="AE174" i="16" s="1"/>
  <c r="Q36" i="16"/>
  <c r="AF36" i="16"/>
  <c r="AF107" i="15"/>
  <c r="Q107" i="15"/>
  <c r="AE107" i="15" s="1"/>
  <c r="AF101" i="3"/>
  <c r="Q101" i="3"/>
  <c r="AF23" i="12"/>
  <c r="Q23" i="12"/>
  <c r="AF58" i="16"/>
  <c r="Q58" i="16"/>
  <c r="AE58" i="16" s="1"/>
  <c r="AF25" i="12"/>
  <c r="Q25" i="12"/>
  <c r="AE25" i="12" s="1"/>
  <c r="Q27" i="13"/>
  <c r="AE27" i="13" s="1"/>
  <c r="AF27" i="13"/>
  <c r="AF75" i="12"/>
  <c r="Q75" i="12"/>
  <c r="AE75" i="12" s="1"/>
  <c r="AF51" i="12"/>
  <c r="Q51" i="12"/>
  <c r="AE51" i="12" s="1"/>
  <c r="AF380" i="12"/>
  <c r="Q380" i="12"/>
  <c r="AE380" i="12" s="1"/>
  <c r="AF11" i="14"/>
  <c r="Q11" i="14"/>
  <c r="AE11" i="14" s="1"/>
  <c r="Q9" i="3"/>
  <c r="AF9" i="3"/>
  <c r="Q387" i="12"/>
  <c r="AE387" i="12" s="1"/>
  <c r="AF387" i="12"/>
  <c r="Q227" i="12"/>
  <c r="AE227" i="12" s="1"/>
  <c r="AF227" i="12"/>
  <c r="AF130" i="12"/>
  <c r="Q130" i="12"/>
  <c r="AE130" i="12" s="1"/>
  <c r="Q34" i="3"/>
  <c r="AE34" i="3" s="1"/>
  <c r="AF34" i="3"/>
  <c r="Q64" i="15"/>
  <c r="AF64" i="15"/>
  <c r="Q414" i="12"/>
  <c r="AE414" i="12" s="1"/>
  <c r="AF414" i="12"/>
  <c r="AF12" i="12"/>
  <c r="Q12" i="12"/>
  <c r="AE12" i="12" s="1"/>
  <c r="Q280" i="12"/>
  <c r="AE280" i="12" s="1"/>
  <c r="AF280" i="12"/>
  <c r="AF416" i="12"/>
  <c r="Q416" i="12"/>
  <c r="AE416" i="12" s="1"/>
  <c r="AF493" i="12"/>
  <c r="Q493" i="12"/>
  <c r="Q503" i="12"/>
  <c r="AE503" i="12" s="1"/>
  <c r="B140" i="7"/>
  <c r="D140" i="7" s="1"/>
  <c r="B151" i="7"/>
  <c r="D151" i="7" s="1"/>
  <c r="B29" i="7"/>
  <c r="D29" i="7" s="1"/>
  <c r="B40" i="7"/>
  <c r="D40" i="7" s="1"/>
  <c r="B227" i="7"/>
  <c r="D227" i="7" s="1"/>
  <c r="B220" i="7"/>
  <c r="D220" i="7" s="1"/>
  <c r="B228" i="7"/>
  <c r="D228" i="7" s="1"/>
  <c r="Q26" i="13"/>
  <c r="AE26" i="13" s="1"/>
  <c r="AF26" i="13"/>
  <c r="B67" i="7" s="1"/>
  <c r="AF88" i="12"/>
  <c r="Q88" i="12"/>
  <c r="AE88" i="12" s="1"/>
  <c r="AF308" i="12"/>
  <c r="Q308" i="12"/>
  <c r="AF74" i="15"/>
  <c r="Q74" i="15"/>
  <c r="AE74" i="15" s="1"/>
  <c r="AF21" i="12"/>
  <c r="Q21" i="12"/>
  <c r="AE21" i="12" s="1"/>
  <c r="AF219" i="16"/>
  <c r="Q219" i="16"/>
  <c r="AF99" i="3"/>
  <c r="Q99" i="3"/>
  <c r="AE99" i="3" s="1"/>
  <c r="Q70" i="12"/>
  <c r="AE70" i="12" s="1"/>
  <c r="AF70" i="12"/>
  <c r="AF75" i="16"/>
  <c r="Q75" i="16"/>
  <c r="AE75" i="16" s="1"/>
  <c r="AF312" i="12"/>
  <c r="Q312" i="12"/>
  <c r="AE312" i="12" s="1"/>
  <c r="Q24" i="15"/>
  <c r="AE24" i="15" s="1"/>
  <c r="AF24" i="15"/>
  <c r="AF193" i="16"/>
  <c r="Q193" i="16"/>
  <c r="AE193" i="16" s="1"/>
  <c r="AF220" i="16"/>
  <c r="Q220" i="16"/>
  <c r="AE220" i="16" s="1"/>
  <c r="Q42" i="14"/>
  <c r="AE42" i="14" s="1"/>
  <c r="AF42" i="14"/>
  <c r="Q25" i="14"/>
  <c r="AE25" i="14" s="1"/>
  <c r="AF25" i="14"/>
  <c r="AF208" i="12"/>
  <c r="Q99" i="16"/>
  <c r="AE99" i="16" s="1"/>
  <c r="Q96" i="12"/>
  <c r="AE96" i="12" s="1"/>
  <c r="Q489" i="12"/>
  <c r="AE489" i="12" s="1"/>
  <c r="B144" i="7"/>
  <c r="D144" i="7" s="1"/>
  <c r="B145" i="7"/>
  <c r="D145" i="7" s="1"/>
  <c r="B25" i="7"/>
  <c r="D25" i="7" s="1"/>
  <c r="B26" i="7"/>
  <c r="D26" i="7" s="1"/>
  <c r="B232" i="7"/>
  <c r="D232" i="7" s="1"/>
  <c r="B224" i="7"/>
  <c r="D224" i="7" s="1"/>
  <c r="Q357" i="12"/>
  <c r="AE357" i="12" s="1"/>
  <c r="Q197" i="12"/>
  <c r="AE197" i="12" s="1"/>
  <c r="AF197" i="12"/>
  <c r="Q46" i="15"/>
  <c r="AE46" i="15" s="1"/>
  <c r="AF46" i="15"/>
  <c r="Q154" i="12"/>
  <c r="AE154" i="12" s="1"/>
  <c r="AF154" i="12"/>
  <c r="AF172" i="12"/>
  <c r="Q172" i="12"/>
  <c r="Q44" i="3"/>
  <c r="AE44" i="3" s="1"/>
  <c r="AF44" i="3"/>
  <c r="Q70" i="3"/>
  <c r="AF70" i="3"/>
  <c r="Q200" i="16"/>
  <c r="AF200" i="16"/>
  <c r="AF64" i="12"/>
  <c r="Q64" i="12"/>
  <c r="AE64" i="12" s="1"/>
  <c r="Q175" i="12"/>
  <c r="AE175" i="12" s="1"/>
  <c r="AF175" i="12"/>
  <c r="Q105" i="12"/>
  <c r="AF105" i="12"/>
  <c r="Q145" i="12"/>
  <c r="AE145" i="12" s="1"/>
  <c r="AF145" i="12"/>
  <c r="Q511" i="12"/>
  <c r="AE511" i="12" s="1"/>
  <c r="AF511" i="12"/>
  <c r="AF73" i="3"/>
  <c r="Q73" i="3"/>
  <c r="B36" i="7"/>
  <c r="D36" i="7" s="1"/>
  <c r="B155" i="7"/>
  <c r="D155" i="7" s="1"/>
  <c r="B34" i="7"/>
  <c r="D34" i="7" s="1"/>
  <c r="B219" i="7"/>
  <c r="D219" i="7" s="1"/>
  <c r="AF189" i="16"/>
  <c r="Q189" i="16"/>
  <c r="AF42" i="15"/>
  <c r="Q42" i="15"/>
  <c r="AE42" i="15" s="1"/>
  <c r="AF180" i="12"/>
  <c r="Q180" i="12"/>
  <c r="AE180" i="12" s="1"/>
  <c r="AF107" i="16"/>
  <c r="Q107" i="16"/>
  <c r="AE107" i="16" s="1"/>
  <c r="Q137" i="12"/>
  <c r="AE137" i="12" s="1"/>
  <c r="AF137" i="12"/>
  <c r="Q50" i="3"/>
  <c r="AE50" i="3" s="1"/>
  <c r="AF50" i="3"/>
  <c r="Q492" i="12"/>
  <c r="AE492" i="12" s="1"/>
  <c r="AF492" i="12"/>
  <c r="AB72" i="12"/>
  <c r="B84" i="7"/>
  <c r="D84" i="7" s="1"/>
  <c r="B12" i="7"/>
  <c r="D12" i="7" s="1"/>
  <c r="D218" i="7"/>
  <c r="B162" i="7"/>
  <c r="B161" i="7"/>
  <c r="B164" i="7"/>
  <c r="B163" i="7"/>
  <c r="D223" i="7"/>
  <c r="B8" i="7"/>
  <c r="D8" i="7" s="1"/>
  <c r="D217" i="7"/>
  <c r="D202" i="7"/>
  <c r="D206" i="7"/>
  <c r="B130" i="7"/>
  <c r="D130" i="7" s="1"/>
  <c r="B135" i="7"/>
  <c r="B6" i="7"/>
  <c r="D6" i="7" s="1"/>
  <c r="B63" i="7"/>
  <c r="B90" i="7"/>
  <c r="D90" i="7" s="1"/>
  <c r="B87" i="7"/>
  <c r="D87" i="7" s="1"/>
  <c r="B88" i="7"/>
  <c r="D88" i="7" s="1"/>
  <c r="B85" i="7"/>
  <c r="D85" i="7" s="1"/>
  <c r="B93" i="7"/>
  <c r="D93" i="7" s="1"/>
  <c r="B92" i="7"/>
  <c r="D92" i="7" s="1"/>
  <c r="AE64" i="15"/>
  <c r="AE88" i="16"/>
  <c r="AE20" i="13"/>
  <c r="AE29" i="14"/>
  <c r="AE79" i="15"/>
  <c r="AE77" i="16"/>
  <c r="AE90" i="15"/>
  <c r="AE210" i="12"/>
  <c r="AE105" i="16"/>
  <c r="AE172" i="12"/>
  <c r="AE8" i="3"/>
  <c r="AE429" i="12"/>
  <c r="AE219" i="16"/>
  <c r="AE239" i="12"/>
  <c r="AE123" i="16"/>
  <c r="AE168" i="16"/>
  <c r="AE105" i="12"/>
  <c r="AE18" i="13"/>
  <c r="AE216" i="16"/>
  <c r="AE70" i="3"/>
  <c r="AE7" i="3"/>
  <c r="AE143" i="16"/>
  <c r="AE35" i="16"/>
  <c r="AE112" i="12"/>
  <c r="AE111" i="16"/>
  <c r="AE150" i="16"/>
  <c r="I9" i="7"/>
  <c r="AE155" i="12"/>
  <c r="AE66" i="15"/>
  <c r="AE122" i="16"/>
  <c r="O82" i="8"/>
  <c r="M82" i="8"/>
  <c r="K53" i="8"/>
  <c r="P53" i="8"/>
  <c r="H53" i="8"/>
  <c r="D53" i="8"/>
  <c r="S53" i="8"/>
  <c r="Q53" i="8"/>
  <c r="I53" i="8"/>
  <c r="L53" i="8"/>
  <c r="O53" i="8"/>
  <c r="E53" i="8"/>
  <c r="R53" i="8"/>
  <c r="J53" i="8"/>
  <c r="N53" i="8"/>
  <c r="F53" i="8"/>
  <c r="C53" i="8"/>
  <c r="M53" i="8"/>
  <c r="B83" i="8"/>
  <c r="H82" i="8"/>
  <c r="K82" i="8"/>
  <c r="Q82" i="8"/>
  <c r="N82" i="8"/>
  <c r="G82" i="8"/>
  <c r="B64" i="8"/>
  <c r="B57" i="8"/>
  <c r="B55" i="8"/>
  <c r="B49" i="8"/>
  <c r="B56" i="8"/>
  <c r="B50" i="8"/>
  <c r="B76" i="8"/>
  <c r="B60" i="8"/>
  <c r="B77" i="8"/>
  <c r="B75" i="8"/>
  <c r="B59" i="8"/>
  <c r="B58" i="8"/>
  <c r="B68" i="8"/>
  <c r="B74" i="8"/>
  <c r="B69" i="8"/>
  <c r="B62" i="8"/>
  <c r="B72" i="8"/>
  <c r="B54" i="8"/>
  <c r="B67" i="8"/>
  <c r="B71" i="8"/>
  <c r="B66" i="8"/>
  <c r="B51" i="8"/>
  <c r="B73" i="8"/>
  <c r="B61" i="8"/>
  <c r="B63" i="8"/>
  <c r="R82" i="8"/>
  <c r="L82" i="8"/>
  <c r="J82" i="8"/>
  <c r="C82" i="8"/>
  <c r="E82" i="8"/>
  <c r="P82" i="8"/>
  <c r="D82" i="8"/>
  <c r="F82" i="8"/>
  <c r="S82" i="8"/>
  <c r="AE127" i="16" l="1"/>
  <c r="AE64" i="16"/>
  <c r="AE133" i="16"/>
  <c r="AE56" i="16"/>
  <c r="AE158" i="16"/>
  <c r="AE28" i="16"/>
  <c r="AE131" i="16"/>
  <c r="AE71" i="16"/>
  <c r="AE132" i="16"/>
  <c r="AE120" i="16"/>
  <c r="AE138" i="16"/>
  <c r="AE156" i="16"/>
  <c r="AE121" i="16"/>
  <c r="AE97" i="16"/>
  <c r="AE213" i="16"/>
  <c r="AE209" i="16"/>
  <c r="AE218" i="16"/>
  <c r="AE189" i="16"/>
  <c r="AE74" i="16"/>
  <c r="AE69" i="16"/>
  <c r="AE180" i="16"/>
  <c r="AE19" i="16"/>
  <c r="AE165" i="16"/>
  <c r="AE162" i="16"/>
  <c r="AE147" i="16"/>
  <c r="AE184" i="16"/>
  <c r="AE203" i="16"/>
  <c r="AE20" i="16"/>
  <c r="AE14" i="16"/>
  <c r="AE159" i="16"/>
  <c r="AE148" i="16"/>
  <c r="AE52" i="16"/>
  <c r="AE53" i="16"/>
  <c r="AE23" i="16"/>
  <c r="AE200" i="16"/>
  <c r="AE16" i="16"/>
  <c r="AE113" i="16"/>
  <c r="AE169" i="16"/>
  <c r="AE50" i="16"/>
  <c r="AE18" i="16"/>
  <c r="AE108" i="16"/>
  <c r="AE155" i="16"/>
  <c r="AE84" i="16"/>
  <c r="AE214" i="16"/>
  <c r="AE222" i="16"/>
  <c r="AE112" i="16"/>
  <c r="AE45" i="16"/>
  <c r="AE197" i="16"/>
  <c r="AE87" i="16"/>
  <c r="AE43" i="15"/>
  <c r="AE33" i="15"/>
  <c r="AE16" i="15"/>
  <c r="AE35" i="15"/>
  <c r="AE102" i="15"/>
  <c r="AE41" i="14"/>
  <c r="AE16" i="14"/>
  <c r="AE21" i="14"/>
  <c r="AE14" i="14"/>
  <c r="AE189" i="12"/>
  <c r="AE473" i="12"/>
  <c r="AE251" i="12"/>
  <c r="AE421" i="12"/>
  <c r="AE26" i="12"/>
  <c r="AE166" i="12"/>
  <c r="AE479" i="12"/>
  <c r="AE153" i="12"/>
  <c r="AE291" i="12"/>
  <c r="AE282" i="12"/>
  <c r="AE73" i="12"/>
  <c r="AE182" i="12"/>
  <c r="AE237" i="12"/>
  <c r="AE341" i="12"/>
  <c r="AE135" i="12"/>
  <c r="AE279" i="12"/>
  <c r="AE267" i="12"/>
  <c r="AE423" i="12"/>
  <c r="AE443" i="12"/>
  <c r="AE508" i="12"/>
  <c r="AE304" i="12"/>
  <c r="AE56" i="12"/>
  <c r="AE31" i="12"/>
  <c r="AE435" i="12"/>
  <c r="AE42" i="12"/>
  <c r="AE469" i="12"/>
  <c r="AE16" i="12"/>
  <c r="AE21" i="3"/>
  <c r="AE37" i="3"/>
  <c r="AE90" i="3"/>
  <c r="AE101" i="3"/>
  <c r="AE45" i="3"/>
  <c r="AE82" i="3"/>
  <c r="AE94" i="3"/>
  <c r="AE11" i="3"/>
  <c r="B86" i="7"/>
  <c r="D86" i="7" s="1"/>
  <c r="B126" i="7"/>
  <c r="D126" i="7" s="1"/>
  <c r="B132" i="7"/>
  <c r="D132" i="7" s="1"/>
  <c r="B96" i="7"/>
  <c r="D96" i="7" s="1"/>
  <c r="B123" i="7"/>
  <c r="D123" i="7" s="1"/>
  <c r="B139" i="7"/>
  <c r="D139" i="7" s="1"/>
  <c r="B100" i="7"/>
  <c r="D100" i="7" s="1"/>
  <c r="B137" i="7"/>
  <c r="D137" i="7" s="1"/>
  <c r="B127" i="7"/>
  <c r="D127" i="7" s="1"/>
  <c r="B131" i="7"/>
  <c r="B138" i="7"/>
  <c r="D138" i="7" s="1"/>
  <c r="B94" i="7"/>
  <c r="D94" i="7" s="1"/>
  <c r="B122" i="7"/>
  <c r="B124" i="7"/>
  <c r="D124" i="7" s="1"/>
  <c r="B89" i="7"/>
  <c r="D89" i="7" s="1"/>
  <c r="B98" i="7"/>
  <c r="D98" i="7" s="1"/>
  <c r="B101" i="7"/>
  <c r="D101" i="7" s="1"/>
  <c r="B128" i="7"/>
  <c r="D128" i="7" s="1"/>
  <c r="B129" i="7"/>
  <c r="D129" i="7" s="1"/>
  <c r="B136" i="7"/>
  <c r="D136" i="7" s="1"/>
  <c r="B125" i="7"/>
  <c r="D125" i="7" s="1"/>
  <c r="B95" i="7"/>
  <c r="D95" i="7" s="1"/>
  <c r="B99" i="7"/>
  <c r="D99" i="7" s="1"/>
  <c r="B133" i="7"/>
  <c r="D133" i="7" s="1"/>
  <c r="B91" i="7"/>
  <c r="D91" i="7" s="1"/>
  <c r="B77" i="7"/>
  <c r="D77" i="7" s="1"/>
  <c r="B72" i="7"/>
  <c r="D72" i="7" s="1"/>
  <c r="B76" i="7"/>
  <c r="D76" i="7" s="1"/>
  <c r="AE308" i="12"/>
  <c r="B68" i="7"/>
  <c r="D68" i="7" s="1"/>
  <c r="AE100" i="3"/>
  <c r="B78" i="7"/>
  <c r="D78" i="7" s="1"/>
  <c r="AE47" i="16"/>
  <c r="AE22" i="16"/>
  <c r="AE439" i="12"/>
  <c r="AE115" i="12"/>
  <c r="B73" i="7"/>
  <c r="D73" i="7" s="1"/>
  <c r="AE50" i="15"/>
  <c r="B80" i="7"/>
  <c r="D80" i="7" s="1"/>
  <c r="AE440" i="12"/>
  <c r="AE73" i="3"/>
  <c r="AE85" i="3"/>
  <c r="AE206" i="16"/>
  <c r="AE40" i="16"/>
  <c r="AE23" i="12"/>
  <c r="B74" i="7"/>
  <c r="D74" i="7" s="1"/>
  <c r="AE15" i="3"/>
  <c r="AE78" i="16"/>
  <c r="B65" i="7"/>
  <c r="AE110" i="12"/>
  <c r="B66" i="7"/>
  <c r="D66" i="7" s="1"/>
  <c r="B70" i="7"/>
  <c r="D70" i="7" s="1"/>
  <c r="B79" i="7"/>
  <c r="D79" i="7" s="1"/>
  <c r="B71" i="7"/>
  <c r="B64" i="7"/>
  <c r="D64" i="7" s="1"/>
  <c r="B75" i="7"/>
  <c r="D75" i="7" s="1"/>
  <c r="B69" i="7"/>
  <c r="D69" i="7" s="1"/>
  <c r="I10" i="7"/>
  <c r="I5" i="7"/>
  <c r="AE62" i="3"/>
  <c r="AE67" i="3"/>
  <c r="B17" i="7"/>
  <c r="D17" i="7" s="1"/>
  <c r="I6" i="7"/>
  <c r="AE104" i="3"/>
  <c r="I19" i="7"/>
  <c r="AE290" i="12"/>
  <c r="AE35" i="12"/>
  <c r="AE258" i="12"/>
  <c r="AE52" i="12"/>
  <c r="B20" i="7"/>
  <c r="D20" i="7" s="1"/>
  <c r="B9" i="7"/>
  <c r="D9" i="7" s="1"/>
  <c r="AE324" i="12"/>
  <c r="AE208" i="12"/>
  <c r="B7" i="7"/>
  <c r="D7" i="7" s="1"/>
  <c r="B13" i="7"/>
  <c r="D13" i="7" s="1"/>
  <c r="AE209" i="12"/>
  <c r="AE194" i="12"/>
  <c r="AE54" i="12"/>
  <c r="AE336" i="12"/>
  <c r="AE138" i="12"/>
  <c r="B22" i="7"/>
  <c r="D22" i="7" s="1"/>
  <c r="B14" i="7"/>
  <c r="D14" i="7" s="1"/>
  <c r="B10" i="7"/>
  <c r="D10" i="7" s="1"/>
  <c r="I7" i="7"/>
  <c r="AE105" i="15"/>
  <c r="AE306" i="12"/>
  <c r="AE347" i="12"/>
  <c r="AE463" i="12"/>
  <c r="AE493" i="12"/>
  <c r="I21" i="7"/>
  <c r="AE319" i="12"/>
  <c r="B16" i="7"/>
  <c r="D16" i="7" s="1"/>
  <c r="B19" i="7"/>
  <c r="D19" i="7" s="1"/>
  <c r="B21" i="7"/>
  <c r="D21" i="7" s="1"/>
  <c r="B11" i="7"/>
  <c r="D11" i="7" s="1"/>
  <c r="AE418" i="12"/>
  <c r="AE408" i="12"/>
  <c r="AE442" i="12"/>
  <c r="AE444" i="12"/>
  <c r="B18" i="7"/>
  <c r="D18" i="7" s="1"/>
  <c r="B5" i="7"/>
  <c r="D5" i="7" s="1"/>
  <c r="B15" i="7"/>
  <c r="D15" i="7" s="1"/>
  <c r="AE123" i="12"/>
  <c r="AE100" i="12"/>
  <c r="AE390" i="12"/>
  <c r="AE328" i="12"/>
  <c r="AE72" i="12"/>
  <c r="AE298" i="12"/>
  <c r="AE36" i="16"/>
  <c r="AE86" i="16"/>
  <c r="AE14" i="15"/>
  <c r="AE39" i="16"/>
  <c r="AE15" i="14"/>
  <c r="AE46" i="14"/>
  <c r="AE87" i="3"/>
  <c r="AE97" i="3"/>
  <c r="AE82" i="16"/>
  <c r="AE79" i="16"/>
  <c r="AE33" i="16"/>
  <c r="B167" i="7"/>
  <c r="D167" i="7" s="1"/>
  <c r="B177" i="7"/>
  <c r="D177" i="7" s="1"/>
  <c r="B175" i="7"/>
  <c r="D175" i="7" s="1"/>
  <c r="B160" i="7"/>
  <c r="D160" i="7" s="1"/>
  <c r="B173" i="7"/>
  <c r="D173" i="7" s="1"/>
  <c r="B169" i="7"/>
  <c r="D169" i="7" s="1"/>
  <c r="B170" i="7"/>
  <c r="B168" i="7"/>
  <c r="D168" i="7" s="1"/>
  <c r="B176" i="7"/>
  <c r="B174" i="7"/>
  <c r="D174" i="7" s="1"/>
  <c r="B166" i="7"/>
  <c r="D166" i="7" s="1"/>
  <c r="B172" i="7"/>
  <c r="D172" i="7" s="1"/>
  <c r="B171" i="7"/>
  <c r="D171" i="7" s="1"/>
  <c r="B165" i="7"/>
  <c r="D165" i="7" s="1"/>
  <c r="C232" i="7"/>
  <c r="C224" i="7"/>
  <c r="C223" i="7"/>
  <c r="D222" i="7"/>
  <c r="C204" i="7"/>
  <c r="C200" i="7"/>
  <c r="C220" i="7"/>
  <c r="C229" i="7"/>
  <c r="C234" i="7"/>
  <c r="C217" i="7"/>
  <c r="C218" i="7"/>
  <c r="C205" i="7"/>
  <c r="C207" i="7"/>
  <c r="C208" i="7"/>
  <c r="C209" i="7"/>
  <c r="C225" i="7"/>
  <c r="C202" i="7"/>
  <c r="C231" i="7"/>
  <c r="C210" i="7"/>
  <c r="C203" i="7"/>
  <c r="C215" i="7"/>
  <c r="C222" i="7"/>
  <c r="C227" i="7"/>
  <c r="C201" i="7"/>
  <c r="C228" i="7"/>
  <c r="C213" i="7"/>
  <c r="C199" i="7"/>
  <c r="C219" i="7"/>
  <c r="C206" i="7"/>
  <c r="C211" i="7"/>
  <c r="C230" i="7"/>
  <c r="C221" i="7"/>
  <c r="C216" i="7"/>
  <c r="C233" i="7"/>
  <c r="C226" i="7"/>
  <c r="C214" i="7"/>
  <c r="C212" i="7"/>
  <c r="B60" i="7"/>
  <c r="D60" i="7" s="1"/>
  <c r="B51" i="7"/>
  <c r="D51" i="7" s="1"/>
  <c r="B45" i="7"/>
  <c r="D45" i="7" s="1"/>
  <c r="D71" i="7"/>
  <c r="B58" i="7"/>
  <c r="B47" i="7"/>
  <c r="B61" i="7"/>
  <c r="B54" i="7"/>
  <c r="B55" i="7"/>
  <c r="D63" i="7"/>
  <c r="B49" i="7"/>
  <c r="B52" i="7"/>
  <c r="B48" i="7"/>
  <c r="D67" i="7"/>
  <c r="D65" i="7"/>
  <c r="B59" i="7"/>
  <c r="B57" i="7"/>
  <c r="B50" i="7"/>
  <c r="B46" i="7"/>
  <c r="D163" i="7"/>
  <c r="D162" i="7"/>
  <c r="B53" i="7"/>
  <c r="B62" i="7"/>
  <c r="B56" i="7"/>
  <c r="D135" i="7"/>
  <c r="D164" i="7"/>
  <c r="D161" i="7"/>
  <c r="B65" i="8"/>
  <c r="B52" i="8"/>
  <c r="B48" i="8"/>
  <c r="B70" i="8"/>
  <c r="G83" i="8"/>
  <c r="F83" i="8"/>
  <c r="I83" i="8"/>
  <c r="J83" i="8"/>
  <c r="S83" i="8"/>
  <c r="H83" i="8"/>
  <c r="E83" i="8"/>
  <c r="M83" i="8"/>
  <c r="K83" i="8"/>
  <c r="R83" i="8"/>
  <c r="C83" i="8"/>
  <c r="O83" i="8"/>
  <c r="L83" i="8"/>
  <c r="D83" i="8"/>
  <c r="P83" i="8"/>
  <c r="Q83" i="8"/>
  <c r="N83" i="8"/>
  <c r="P73" i="8"/>
  <c r="G73" i="8"/>
  <c r="J73" i="8"/>
  <c r="H73" i="8"/>
  <c r="E73" i="8"/>
  <c r="I73" i="8"/>
  <c r="R73" i="8"/>
  <c r="N73" i="8"/>
  <c r="L73" i="8"/>
  <c r="S73" i="8"/>
  <c r="C73" i="8"/>
  <c r="Q73" i="8"/>
  <c r="F73" i="8"/>
  <c r="O73" i="8"/>
  <c r="K73" i="8"/>
  <c r="M73" i="8"/>
  <c r="D73" i="8"/>
  <c r="Q68" i="8"/>
  <c r="M68" i="8"/>
  <c r="P68" i="8"/>
  <c r="G68" i="8"/>
  <c r="I68" i="8"/>
  <c r="J68" i="8"/>
  <c r="N68" i="8"/>
  <c r="D68" i="8"/>
  <c r="S68" i="8"/>
  <c r="O68" i="8"/>
  <c r="E68" i="8"/>
  <c r="R68" i="8"/>
  <c r="L68" i="8"/>
  <c r="F68" i="8"/>
  <c r="H68" i="8"/>
  <c r="C68" i="8"/>
  <c r="K68" i="8"/>
  <c r="N57" i="8"/>
  <c r="O57" i="8"/>
  <c r="J57" i="8"/>
  <c r="K57" i="8"/>
  <c r="I57" i="8"/>
  <c r="E57" i="8"/>
  <c r="G57" i="8"/>
  <c r="Q57" i="8"/>
  <c r="R57" i="8"/>
  <c r="H57" i="8"/>
  <c r="D57" i="8"/>
  <c r="S57" i="8"/>
  <c r="L57" i="8"/>
  <c r="C57" i="8"/>
  <c r="F57" i="8"/>
  <c r="M57" i="8"/>
  <c r="P57" i="8"/>
  <c r="N54" i="8"/>
  <c r="I54" i="8"/>
  <c r="K54" i="8"/>
  <c r="R54" i="8"/>
  <c r="F54" i="8"/>
  <c r="P54" i="8"/>
  <c r="H54" i="8"/>
  <c r="O54" i="8"/>
  <c r="J54" i="8"/>
  <c r="S54" i="8"/>
  <c r="Q54" i="8"/>
  <c r="L54" i="8"/>
  <c r="C54" i="8"/>
  <c r="M54" i="8"/>
  <c r="E54" i="8"/>
  <c r="D54" i="8"/>
  <c r="G54" i="8"/>
  <c r="S58" i="8"/>
  <c r="K58" i="8"/>
  <c r="M58" i="8"/>
  <c r="J58" i="8"/>
  <c r="O58" i="8"/>
  <c r="E58" i="8"/>
  <c r="L58" i="8"/>
  <c r="I58" i="8"/>
  <c r="D58" i="8"/>
  <c r="N58" i="8"/>
  <c r="R58" i="8"/>
  <c r="Q58" i="8"/>
  <c r="G58" i="8"/>
  <c r="C58" i="8"/>
  <c r="H58" i="8"/>
  <c r="P58" i="8"/>
  <c r="F58" i="8"/>
  <c r="D59" i="8"/>
  <c r="E59" i="8"/>
  <c r="R59" i="8"/>
  <c r="M59" i="8"/>
  <c r="C59" i="8"/>
  <c r="G59" i="8"/>
  <c r="F59" i="8"/>
  <c r="L59" i="8"/>
  <c r="H59" i="8"/>
  <c r="O59" i="8"/>
  <c r="N59" i="8"/>
  <c r="I59" i="8"/>
  <c r="P59" i="8"/>
  <c r="Q59" i="8"/>
  <c r="S59" i="8"/>
  <c r="K59" i="8"/>
  <c r="J59" i="8"/>
  <c r="R64" i="8"/>
  <c r="H64" i="8"/>
  <c r="D64" i="8"/>
  <c r="I64" i="8"/>
  <c r="P64" i="8"/>
  <c r="S64" i="8"/>
  <c r="E64" i="8"/>
  <c r="C64" i="8"/>
  <c r="J64" i="8"/>
  <c r="F64" i="8"/>
  <c r="L64" i="8"/>
  <c r="Q64" i="8"/>
  <c r="O64" i="8"/>
  <c r="G64" i="8"/>
  <c r="N64" i="8"/>
  <c r="K64" i="8"/>
  <c r="M64" i="8"/>
  <c r="E51" i="8"/>
  <c r="N51" i="8"/>
  <c r="L51" i="8"/>
  <c r="F51" i="8"/>
  <c r="J51" i="8"/>
  <c r="C51" i="8"/>
  <c r="Q51" i="8"/>
  <c r="P51" i="8"/>
  <c r="G51" i="8"/>
  <c r="K51" i="8"/>
  <c r="M51" i="8"/>
  <c r="O51" i="8"/>
  <c r="I51" i="8"/>
  <c r="H51" i="8"/>
  <c r="S51" i="8"/>
  <c r="R51" i="8"/>
  <c r="D51" i="8"/>
  <c r="K72" i="8"/>
  <c r="S72" i="8"/>
  <c r="H72" i="8"/>
  <c r="I72" i="8"/>
  <c r="J72" i="8"/>
  <c r="R72" i="8"/>
  <c r="E72" i="8"/>
  <c r="M72" i="8"/>
  <c r="D72" i="8"/>
  <c r="G72" i="8"/>
  <c r="F72" i="8"/>
  <c r="C72" i="8"/>
  <c r="P72" i="8"/>
  <c r="L72" i="8"/>
  <c r="Q72" i="8"/>
  <c r="O72" i="8"/>
  <c r="N72" i="8"/>
  <c r="E75" i="8"/>
  <c r="R75" i="8"/>
  <c r="S75" i="8"/>
  <c r="M75" i="8"/>
  <c r="D75" i="8"/>
  <c r="F75" i="8"/>
  <c r="G75" i="8"/>
  <c r="I75" i="8"/>
  <c r="Q75" i="8"/>
  <c r="K75" i="8"/>
  <c r="N75" i="8"/>
  <c r="C75" i="8"/>
  <c r="J75" i="8"/>
  <c r="O75" i="8"/>
  <c r="H75" i="8"/>
  <c r="P75" i="8"/>
  <c r="L75" i="8"/>
  <c r="N50" i="8"/>
  <c r="R50" i="8"/>
  <c r="C50" i="8"/>
  <c r="H50" i="8"/>
  <c r="S50" i="8"/>
  <c r="O50" i="8"/>
  <c r="D50" i="8"/>
  <c r="I50" i="8"/>
  <c r="P50" i="8"/>
  <c r="L50" i="8"/>
  <c r="G50" i="8"/>
  <c r="J50" i="8"/>
  <c r="M50" i="8"/>
  <c r="F50" i="8"/>
  <c r="Q50" i="8"/>
  <c r="E50" i="8"/>
  <c r="K50" i="8"/>
  <c r="D66" i="8"/>
  <c r="Q66" i="8"/>
  <c r="F66" i="8"/>
  <c r="E66" i="8"/>
  <c r="R66" i="8"/>
  <c r="H66" i="8"/>
  <c r="O66" i="8"/>
  <c r="L66" i="8"/>
  <c r="P66" i="8"/>
  <c r="G66" i="8"/>
  <c r="J66" i="8"/>
  <c r="N66" i="8"/>
  <c r="S66" i="8"/>
  <c r="K66" i="8"/>
  <c r="C66" i="8"/>
  <c r="I66" i="8"/>
  <c r="M66" i="8"/>
  <c r="C62" i="8"/>
  <c r="S62" i="8"/>
  <c r="L62" i="8"/>
  <c r="G62" i="8"/>
  <c r="H62" i="8"/>
  <c r="P62" i="8"/>
  <c r="I62" i="8"/>
  <c r="N62" i="8"/>
  <c r="J62" i="8"/>
  <c r="M62" i="8"/>
  <c r="R62" i="8"/>
  <c r="O62" i="8"/>
  <c r="Q62" i="8"/>
  <c r="E62" i="8"/>
  <c r="D62" i="8"/>
  <c r="K62" i="8"/>
  <c r="F62" i="8"/>
  <c r="H56" i="8"/>
  <c r="O56" i="8"/>
  <c r="E56" i="8"/>
  <c r="J56" i="8"/>
  <c r="N56" i="8"/>
  <c r="Q56" i="8"/>
  <c r="S56" i="8"/>
  <c r="R56" i="8"/>
  <c r="C56" i="8"/>
  <c r="D56" i="8"/>
  <c r="L56" i="8"/>
  <c r="M56" i="8"/>
  <c r="I56" i="8"/>
  <c r="F56" i="8"/>
  <c r="P56" i="8"/>
  <c r="K56" i="8"/>
  <c r="G56" i="8"/>
  <c r="F71" i="8"/>
  <c r="S71" i="8"/>
  <c r="H71" i="8"/>
  <c r="O71" i="8"/>
  <c r="M71" i="8"/>
  <c r="D71" i="8"/>
  <c r="I71" i="8"/>
  <c r="P71" i="8"/>
  <c r="R71" i="8"/>
  <c r="L71" i="8"/>
  <c r="C71" i="8"/>
  <c r="G71" i="8"/>
  <c r="K71" i="8"/>
  <c r="E71" i="8"/>
  <c r="Q71" i="8"/>
  <c r="J71" i="8"/>
  <c r="N71" i="8"/>
  <c r="R49" i="8"/>
  <c r="O49" i="8"/>
  <c r="D49" i="8"/>
  <c r="G49" i="8"/>
  <c r="I49" i="8"/>
  <c r="P49" i="8"/>
  <c r="F49" i="8"/>
  <c r="L49" i="8"/>
  <c r="K49" i="8"/>
  <c r="J49" i="8"/>
  <c r="E49" i="8"/>
  <c r="N49" i="8"/>
  <c r="S49" i="8"/>
  <c r="H49" i="8"/>
  <c r="Q49" i="8"/>
  <c r="C49" i="8"/>
  <c r="M49" i="8"/>
  <c r="O67" i="8"/>
  <c r="D67" i="8"/>
  <c r="E67" i="8"/>
  <c r="Q67" i="8"/>
  <c r="L67" i="8"/>
  <c r="M67" i="8"/>
  <c r="K67" i="8"/>
  <c r="G67" i="8"/>
  <c r="N67" i="8"/>
  <c r="S67" i="8"/>
  <c r="P67" i="8"/>
  <c r="R67" i="8"/>
  <c r="C67" i="8"/>
  <c r="J67" i="8"/>
  <c r="I67" i="8"/>
  <c r="F67" i="8"/>
  <c r="H67" i="8"/>
  <c r="L77" i="8"/>
  <c r="R77" i="8"/>
  <c r="H77" i="8"/>
  <c r="N77" i="8"/>
  <c r="G77" i="8"/>
  <c r="I77" i="8"/>
  <c r="K77" i="8"/>
  <c r="M77" i="8"/>
  <c r="J77" i="8"/>
  <c r="P77" i="8"/>
  <c r="S77" i="8"/>
  <c r="F77" i="8"/>
  <c r="E77" i="8"/>
  <c r="C77" i="8"/>
  <c r="D77" i="8"/>
  <c r="O77" i="8"/>
  <c r="Q77" i="8"/>
  <c r="J63" i="8"/>
  <c r="D63" i="8"/>
  <c r="L63" i="8"/>
  <c r="N63" i="8"/>
  <c r="F63" i="8"/>
  <c r="I63" i="8"/>
  <c r="O63" i="8"/>
  <c r="H63" i="8"/>
  <c r="S63" i="8"/>
  <c r="E63" i="8"/>
  <c r="M63" i="8"/>
  <c r="Q63" i="8"/>
  <c r="K63" i="8"/>
  <c r="P63" i="8"/>
  <c r="G63" i="8"/>
  <c r="C63" i="8"/>
  <c r="R63" i="8"/>
  <c r="P69" i="8"/>
  <c r="K69" i="8"/>
  <c r="G69" i="8"/>
  <c r="H69" i="8"/>
  <c r="Q69" i="8"/>
  <c r="D69" i="8"/>
  <c r="I69" i="8"/>
  <c r="M69" i="8"/>
  <c r="S69" i="8"/>
  <c r="J69" i="8"/>
  <c r="C69" i="8"/>
  <c r="F69" i="8"/>
  <c r="N69" i="8"/>
  <c r="L69" i="8"/>
  <c r="E69" i="8"/>
  <c r="R69" i="8"/>
  <c r="O69" i="8"/>
  <c r="J60" i="8"/>
  <c r="O60" i="8"/>
  <c r="E60" i="8"/>
  <c r="K60" i="8"/>
  <c r="R60" i="8"/>
  <c r="C60" i="8"/>
  <c r="S60" i="8"/>
  <c r="H60" i="8"/>
  <c r="F60" i="8"/>
  <c r="D60" i="8"/>
  <c r="M60" i="8"/>
  <c r="N60" i="8"/>
  <c r="P60" i="8"/>
  <c r="I60" i="8"/>
  <c r="L60" i="8"/>
  <c r="G60" i="8"/>
  <c r="Q60" i="8"/>
  <c r="F61" i="8"/>
  <c r="S61" i="8"/>
  <c r="H61" i="8"/>
  <c r="M61" i="8"/>
  <c r="G61" i="8"/>
  <c r="Q61" i="8"/>
  <c r="P61" i="8"/>
  <c r="D61" i="8"/>
  <c r="L61" i="8"/>
  <c r="J61" i="8"/>
  <c r="C61" i="8"/>
  <c r="I61" i="8"/>
  <c r="N61" i="8"/>
  <c r="O61" i="8"/>
  <c r="E61" i="8"/>
  <c r="R61" i="8"/>
  <c r="K61" i="8"/>
  <c r="H74" i="8"/>
  <c r="G74" i="8"/>
  <c r="L74" i="8"/>
  <c r="O74" i="8"/>
  <c r="F74" i="8"/>
  <c r="C74" i="8"/>
  <c r="M74" i="8"/>
  <c r="E74" i="8"/>
  <c r="N74" i="8"/>
  <c r="P74" i="8"/>
  <c r="J74" i="8"/>
  <c r="R74" i="8"/>
  <c r="D74" i="8"/>
  <c r="I74" i="8"/>
  <c r="Q74" i="8"/>
  <c r="S74" i="8"/>
  <c r="K74" i="8"/>
  <c r="K76" i="8"/>
  <c r="N76" i="8"/>
  <c r="P76" i="8"/>
  <c r="Q76" i="8"/>
  <c r="J76" i="8"/>
  <c r="S76" i="8"/>
  <c r="C76" i="8"/>
  <c r="H76" i="8"/>
  <c r="L76" i="8"/>
  <c r="R76" i="8"/>
  <c r="D76" i="8"/>
  <c r="M76" i="8"/>
  <c r="O76" i="8"/>
  <c r="F76" i="8"/>
  <c r="I76" i="8"/>
  <c r="G76" i="8"/>
  <c r="E76" i="8"/>
  <c r="G55" i="8"/>
  <c r="C55" i="8"/>
  <c r="R55" i="8"/>
  <c r="Q55" i="8"/>
  <c r="I55" i="8"/>
  <c r="P55" i="8"/>
  <c r="E55" i="8"/>
  <c r="S55" i="8"/>
  <c r="K55" i="8"/>
  <c r="O55" i="8"/>
  <c r="L55" i="8"/>
  <c r="D55" i="8"/>
  <c r="J55" i="8"/>
  <c r="H55" i="8"/>
  <c r="N55" i="8"/>
  <c r="F55" i="8"/>
  <c r="M55" i="8"/>
  <c r="C145" i="7" l="1"/>
  <c r="C142" i="7"/>
  <c r="C126" i="7"/>
  <c r="C140" i="7"/>
  <c r="C150" i="7"/>
  <c r="C149" i="7"/>
  <c r="C147" i="7"/>
  <c r="C123" i="7"/>
  <c r="C129" i="7"/>
  <c r="C141" i="7"/>
  <c r="D122" i="7"/>
  <c r="C133" i="7"/>
  <c r="C135" i="7"/>
  <c r="C132" i="7"/>
  <c r="C144" i="7"/>
  <c r="C153" i="7"/>
  <c r="F234" i="7"/>
  <c r="C148" i="7"/>
  <c r="C127" i="7"/>
  <c r="C134" i="7"/>
  <c r="C139" i="7"/>
  <c r="C146" i="7"/>
  <c r="C113" i="7"/>
  <c r="C131" i="7"/>
  <c r="C122" i="7"/>
  <c r="C157" i="7"/>
  <c r="C156" i="7"/>
  <c r="C130" i="7"/>
  <c r="C151" i="7"/>
  <c r="D131" i="7"/>
  <c r="C124" i="7"/>
  <c r="C152" i="7"/>
  <c r="C137" i="7"/>
  <c r="C154" i="7"/>
  <c r="C138" i="7"/>
  <c r="C128" i="7"/>
  <c r="C125" i="7"/>
  <c r="C107" i="7"/>
  <c r="C14" i="7"/>
  <c r="C109" i="7"/>
  <c r="C87" i="7"/>
  <c r="C32" i="7"/>
  <c r="C18" i="7"/>
  <c r="C114" i="7"/>
  <c r="C95" i="7"/>
  <c r="C108" i="7"/>
  <c r="C155" i="7"/>
  <c r="C115" i="7"/>
  <c r="C103" i="7"/>
  <c r="C100" i="7"/>
  <c r="C94" i="7"/>
  <c r="C97" i="7"/>
  <c r="C85" i="7"/>
  <c r="C86" i="7"/>
  <c r="C119" i="7"/>
  <c r="C105" i="7"/>
  <c r="C117" i="7"/>
  <c r="C99" i="7"/>
  <c r="C90" i="7"/>
  <c r="C106" i="7"/>
  <c r="C143" i="7"/>
  <c r="C92" i="7"/>
  <c r="C93" i="7"/>
  <c r="C111" i="7"/>
  <c r="C102" i="7"/>
  <c r="C88" i="7"/>
  <c r="C96" i="7"/>
  <c r="C136" i="7"/>
  <c r="C101" i="7"/>
  <c r="C91" i="7"/>
  <c r="C89" i="7"/>
  <c r="C104" i="7"/>
  <c r="C118" i="7"/>
  <c r="C116" i="7"/>
  <c r="C84" i="7"/>
  <c r="F84" i="7" s="1"/>
  <c r="C98" i="7"/>
  <c r="C110" i="7"/>
  <c r="C112" i="7"/>
  <c r="C27" i="7"/>
  <c r="C38" i="7"/>
  <c r="C9" i="7"/>
  <c r="C29" i="7"/>
  <c r="C10" i="7"/>
  <c r="C12" i="7"/>
  <c r="C6" i="7"/>
  <c r="C33" i="7"/>
  <c r="C36" i="7"/>
  <c r="C15" i="7"/>
  <c r="C20" i="7"/>
  <c r="C34" i="7"/>
  <c r="C11" i="7"/>
  <c r="C17" i="7"/>
  <c r="C39" i="7"/>
  <c r="C26" i="7"/>
  <c r="C8" i="7"/>
  <c r="C16" i="7"/>
  <c r="C35" i="7"/>
  <c r="C30" i="7"/>
  <c r="C28" i="7"/>
  <c r="C23" i="7"/>
  <c r="C25" i="7"/>
  <c r="C5" i="7"/>
  <c r="C13" i="7"/>
  <c r="C40" i="7"/>
  <c r="C21" i="7"/>
  <c r="C24" i="7"/>
  <c r="C22" i="7"/>
  <c r="C19" i="7"/>
  <c r="C37" i="7"/>
  <c r="C7" i="7"/>
  <c r="C31" i="7"/>
  <c r="C183" i="7"/>
  <c r="C173" i="7"/>
  <c r="C170" i="7"/>
  <c r="C188" i="7"/>
  <c r="C185" i="7"/>
  <c r="D170" i="7"/>
  <c r="C193" i="7"/>
  <c r="C168" i="7"/>
  <c r="C166" i="7"/>
  <c r="C180" i="7"/>
  <c r="C186" i="7"/>
  <c r="C169" i="7"/>
  <c r="C179" i="7"/>
  <c r="C178" i="7"/>
  <c r="C167" i="7"/>
  <c r="C176" i="7"/>
  <c r="C171" i="7"/>
  <c r="C191" i="7"/>
  <c r="C194" i="7"/>
  <c r="C175" i="7"/>
  <c r="C161" i="7"/>
  <c r="C190" i="7"/>
  <c r="D176" i="7"/>
  <c r="C192" i="7"/>
  <c r="C160" i="7"/>
  <c r="C163" i="7"/>
  <c r="C177" i="7"/>
  <c r="C182" i="7"/>
  <c r="C172" i="7"/>
  <c r="C187" i="7"/>
  <c r="C195" i="7"/>
  <c r="C164" i="7"/>
  <c r="C181" i="7"/>
  <c r="C184" i="7"/>
  <c r="C162" i="7"/>
  <c r="C165" i="7"/>
  <c r="C174" i="7"/>
  <c r="C189" i="7"/>
  <c r="F232" i="7"/>
  <c r="F224" i="7"/>
  <c r="F213" i="7"/>
  <c r="F233" i="7"/>
  <c r="F215" i="7"/>
  <c r="F227" i="7"/>
  <c r="F217" i="7"/>
  <c r="F229" i="7"/>
  <c r="F202" i="7"/>
  <c r="F230" i="7"/>
  <c r="F205" i="7"/>
  <c r="F203" i="7"/>
  <c r="F222" i="7"/>
  <c r="F214" i="7"/>
  <c r="F221" i="7"/>
  <c r="F210" i="7"/>
  <c r="F207" i="7"/>
  <c r="F220" i="7"/>
  <c r="F204" i="7"/>
  <c r="F226" i="7"/>
  <c r="F216" i="7"/>
  <c r="F228" i="7"/>
  <c r="F219" i="7"/>
  <c r="F201" i="7"/>
  <c r="F200" i="7"/>
  <c r="F218" i="7"/>
  <c r="F212" i="7"/>
  <c r="F223" i="7"/>
  <c r="F208" i="7"/>
  <c r="F209" i="7"/>
  <c r="F225" i="7"/>
  <c r="F199" i="7"/>
  <c r="F211" i="7"/>
  <c r="F231" i="7"/>
  <c r="F206" i="7"/>
  <c r="C78" i="7"/>
  <c r="C69" i="7"/>
  <c r="C66" i="7"/>
  <c r="D53" i="7"/>
  <c r="C53" i="7"/>
  <c r="D58" i="7"/>
  <c r="C58" i="7"/>
  <c r="C75" i="7"/>
  <c r="D56" i="7"/>
  <c r="C56" i="7"/>
  <c r="D46" i="7"/>
  <c r="C46" i="7"/>
  <c r="C45" i="7"/>
  <c r="C60" i="7"/>
  <c r="C68" i="7"/>
  <c r="C74" i="7"/>
  <c r="C51" i="7"/>
  <c r="C73" i="7"/>
  <c r="C64" i="7"/>
  <c r="C70" i="7"/>
  <c r="C72" i="7"/>
  <c r="C80" i="7"/>
  <c r="C63" i="7"/>
  <c r="C65" i="7"/>
  <c r="C76" i="7"/>
  <c r="C71" i="7"/>
  <c r="C79" i="7"/>
  <c r="C67" i="7"/>
  <c r="C77" i="7"/>
  <c r="D61" i="7"/>
  <c r="C61" i="7"/>
  <c r="D55" i="7"/>
  <c r="C55" i="7"/>
  <c r="D52" i="7"/>
  <c r="C52" i="7"/>
  <c r="D47" i="7"/>
  <c r="C47" i="7"/>
  <c r="D59" i="7"/>
  <c r="C59" i="7"/>
  <c r="D49" i="7"/>
  <c r="C49" i="7"/>
  <c r="D62" i="7"/>
  <c r="C62" i="7"/>
  <c r="D50" i="7"/>
  <c r="C50" i="7"/>
  <c r="D54" i="7"/>
  <c r="C54" i="7"/>
  <c r="D57" i="7"/>
  <c r="C57" i="7"/>
  <c r="D48" i="7"/>
  <c r="C48" i="7"/>
  <c r="P65" i="8"/>
  <c r="I65" i="8"/>
  <c r="R65" i="8"/>
  <c r="E65" i="8"/>
  <c r="S65" i="8"/>
  <c r="G65" i="8"/>
  <c r="L65" i="8"/>
  <c r="N65" i="8"/>
  <c r="F65" i="8"/>
  <c r="M65" i="8"/>
  <c r="K65" i="8"/>
  <c r="D65" i="8"/>
  <c r="Q65" i="8"/>
  <c r="J65" i="8"/>
  <c r="C65" i="8"/>
  <c r="H65" i="8"/>
  <c r="O65" i="8"/>
  <c r="M52" i="8"/>
  <c r="N52" i="8"/>
  <c r="P52" i="8"/>
  <c r="H52" i="8"/>
  <c r="L52" i="8"/>
  <c r="R52" i="8"/>
  <c r="J52" i="8"/>
  <c r="K52" i="8"/>
  <c r="G52" i="8"/>
  <c r="D52" i="8"/>
  <c r="O52" i="8"/>
  <c r="C52" i="8"/>
  <c r="Q52" i="8"/>
  <c r="F52" i="8"/>
  <c r="S52" i="8"/>
  <c r="E52" i="8"/>
  <c r="I52" i="8"/>
  <c r="S48" i="8"/>
  <c r="K48" i="8"/>
  <c r="L48" i="8"/>
  <c r="F48" i="8"/>
  <c r="P48" i="8"/>
  <c r="M48" i="8"/>
  <c r="Q48" i="8"/>
  <c r="C48" i="8"/>
  <c r="N48" i="8"/>
  <c r="H48" i="8"/>
  <c r="O48" i="8"/>
  <c r="E48" i="8"/>
  <c r="J48" i="8"/>
  <c r="I48" i="8"/>
  <c r="R48" i="8"/>
  <c r="D48" i="8"/>
  <c r="G48" i="8"/>
  <c r="F70" i="8"/>
  <c r="P70" i="8"/>
  <c r="R70" i="8"/>
  <c r="S70" i="8"/>
  <c r="L70" i="8"/>
  <c r="M70" i="8"/>
  <c r="H70" i="8"/>
  <c r="Q70" i="8"/>
  <c r="D70" i="8"/>
  <c r="G70" i="8"/>
  <c r="I70" i="8"/>
  <c r="K70" i="8"/>
  <c r="C70" i="8"/>
  <c r="N70" i="8"/>
  <c r="E70" i="8"/>
  <c r="J70" i="8"/>
  <c r="O70" i="8"/>
  <c r="F162" i="7" l="1"/>
  <c r="F133" i="7"/>
  <c r="F137" i="7"/>
  <c r="F139" i="7"/>
  <c r="F127" i="7"/>
  <c r="F134" i="7"/>
  <c r="F145" i="7"/>
  <c r="F132" i="7"/>
  <c r="F125" i="7"/>
  <c r="F126" i="7"/>
  <c r="F136" i="7"/>
  <c r="F131" i="7"/>
  <c r="F128" i="7"/>
  <c r="F135" i="7"/>
  <c r="F123" i="7"/>
  <c r="F130" i="7"/>
  <c r="F124" i="7"/>
  <c r="F157" i="7"/>
  <c r="F129" i="7"/>
  <c r="F122" i="7"/>
  <c r="F150" i="7"/>
  <c r="F138" i="7"/>
  <c r="F181" i="7"/>
  <c r="F8" i="7"/>
  <c r="AD93" i="8" s="1"/>
  <c r="CW93" i="8" s="1"/>
  <c r="F153" i="7"/>
  <c r="F97" i="7"/>
  <c r="F144" i="7"/>
  <c r="F90" i="7"/>
  <c r="F141" i="7"/>
  <c r="F116" i="7"/>
  <c r="F11" i="7"/>
  <c r="AD96" i="8" s="1"/>
  <c r="BI96" i="8" s="1"/>
  <c r="F154" i="7"/>
  <c r="F106" i="7"/>
  <c r="F140" i="7"/>
  <c r="F105" i="7"/>
  <c r="F147" i="7"/>
  <c r="F13" i="7"/>
  <c r="AD98" i="8" s="1"/>
  <c r="BL98" i="8" s="1"/>
  <c r="F100" i="7"/>
  <c r="F151" i="7"/>
  <c r="F152" i="7"/>
  <c r="F19" i="7"/>
  <c r="AD104" i="8" s="1"/>
  <c r="CE104" i="8" s="1"/>
  <c r="F148" i="7"/>
  <c r="F143" i="7"/>
  <c r="F146" i="7"/>
  <c r="F15" i="7"/>
  <c r="AD100" i="8" s="1"/>
  <c r="CJ100" i="8" s="1"/>
  <c r="F156" i="7"/>
  <c r="F142" i="7"/>
  <c r="F155" i="7"/>
  <c r="F149" i="7"/>
  <c r="F102" i="7"/>
  <c r="F103" i="7"/>
  <c r="F88" i="7"/>
  <c r="F110" i="7"/>
  <c r="F87" i="7"/>
  <c r="F117" i="7"/>
  <c r="F107" i="7"/>
  <c r="F108" i="7"/>
  <c r="F85" i="7"/>
  <c r="F91" i="7"/>
  <c r="F101" i="7"/>
  <c r="F113" i="7"/>
  <c r="F112" i="7"/>
  <c r="F92" i="7"/>
  <c r="F109" i="7"/>
  <c r="F96" i="7"/>
  <c r="F99" i="7"/>
  <c r="F89" i="7"/>
  <c r="F119" i="7"/>
  <c r="F111" i="7"/>
  <c r="F86" i="7"/>
  <c r="F115" i="7"/>
  <c r="F93" i="7"/>
  <c r="F104" i="7"/>
  <c r="F98" i="7"/>
  <c r="F94" i="7"/>
  <c r="F118" i="7"/>
  <c r="F95" i="7"/>
  <c r="F114" i="7"/>
  <c r="F24" i="7"/>
  <c r="AD109" i="8" s="1"/>
  <c r="AZ109" i="8" s="1"/>
  <c r="F165" i="7"/>
  <c r="F160" i="7"/>
  <c r="F16" i="7"/>
  <c r="AD101" i="8" s="1"/>
  <c r="CZ101" i="8" s="1"/>
  <c r="F32" i="7"/>
  <c r="AD117" i="8" s="1"/>
  <c r="BT117" i="8" s="1"/>
  <c r="F17" i="7"/>
  <c r="AD102" i="8" s="1"/>
  <c r="BX102" i="8" s="1"/>
  <c r="F37" i="7"/>
  <c r="AD122" i="8" s="1"/>
  <c r="AH122" i="8" s="1"/>
  <c r="F35" i="7"/>
  <c r="AD120" i="8" s="1"/>
  <c r="CT120" i="8" s="1"/>
  <c r="F161" i="7"/>
  <c r="F22" i="7"/>
  <c r="AD107" i="8" s="1"/>
  <c r="CB107" i="8" s="1"/>
  <c r="F12" i="7"/>
  <c r="AD97" i="8" s="1"/>
  <c r="CC97" i="8" s="1"/>
  <c r="F169" i="7"/>
  <c r="F167" i="7"/>
  <c r="F21" i="7"/>
  <c r="AD106" i="8" s="1"/>
  <c r="BJ106" i="8" s="1"/>
  <c r="F20" i="7"/>
  <c r="AD105" i="8" s="1"/>
  <c r="BE105" i="8" s="1"/>
  <c r="F31" i="7"/>
  <c r="AD116" i="8" s="1"/>
  <c r="BZ116" i="8" s="1"/>
  <c r="F10" i="7"/>
  <c r="AD95" i="8" s="1"/>
  <c r="AG95" i="8" s="1"/>
  <c r="F36" i="7"/>
  <c r="AD121" i="8" s="1"/>
  <c r="BA121" i="8" s="1"/>
  <c r="F163" i="7"/>
  <c r="F6" i="7"/>
  <c r="AD91" i="8" s="1"/>
  <c r="CU91" i="8" s="1"/>
  <c r="F39" i="7"/>
  <c r="AD124" i="8" s="1"/>
  <c r="BP124" i="8" s="1"/>
  <c r="F38" i="7"/>
  <c r="AD123" i="8" s="1"/>
  <c r="BO123" i="8" s="1"/>
  <c r="F28" i="7"/>
  <c r="AD113" i="8" s="1"/>
  <c r="CU113" i="8" s="1"/>
  <c r="F186" i="7"/>
  <c r="F166" i="7"/>
  <c r="F7" i="7"/>
  <c r="AD92" i="8" s="1"/>
  <c r="CL92" i="8" s="1"/>
  <c r="F18" i="7"/>
  <c r="AD103" i="8" s="1"/>
  <c r="CG103" i="8" s="1"/>
  <c r="F27" i="7"/>
  <c r="AD112" i="8" s="1"/>
  <c r="AI112" i="8" s="1"/>
  <c r="F29" i="7"/>
  <c r="AD114" i="8" s="1"/>
  <c r="F26" i="7"/>
  <c r="AD111" i="8" s="1"/>
  <c r="CU111" i="8" s="1"/>
  <c r="F34" i="7"/>
  <c r="AD119" i="8" s="1"/>
  <c r="AP119" i="8" s="1"/>
  <c r="F23" i="7"/>
  <c r="AD108" i="8" s="1"/>
  <c r="DA108" i="8" s="1"/>
  <c r="F33" i="7"/>
  <c r="AD118" i="8" s="1"/>
  <c r="BK118" i="8" s="1"/>
  <c r="F40" i="7"/>
  <c r="AD125" i="8" s="1"/>
  <c r="F5" i="7"/>
  <c r="W82" i="8" s="1"/>
  <c r="F9" i="7"/>
  <c r="AD94" i="8" s="1"/>
  <c r="CS94" i="8" s="1"/>
  <c r="F25" i="7"/>
  <c r="AD110" i="8" s="1"/>
  <c r="CM110" i="8" s="1"/>
  <c r="F14" i="7"/>
  <c r="AD99" i="8" s="1"/>
  <c r="BW99" i="8" s="1"/>
  <c r="F30" i="7"/>
  <c r="AD115" i="8" s="1"/>
  <c r="AL115" i="8" s="1"/>
  <c r="F171" i="7"/>
  <c r="F180" i="7"/>
  <c r="F176" i="7"/>
  <c r="F185" i="7"/>
  <c r="F175" i="7"/>
  <c r="F190" i="7"/>
  <c r="F191" i="7"/>
  <c r="F182" i="7"/>
  <c r="F193" i="7"/>
  <c r="F177" i="7"/>
  <c r="F174" i="7"/>
  <c r="F178" i="7"/>
  <c r="F194" i="7"/>
  <c r="F179" i="7"/>
  <c r="F173" i="7"/>
  <c r="F170" i="7"/>
  <c r="F184" i="7"/>
  <c r="F183" i="7"/>
  <c r="F195" i="7"/>
  <c r="F164" i="7"/>
  <c r="F188" i="7"/>
  <c r="F187" i="7"/>
  <c r="F189" i="7"/>
  <c r="F192" i="7"/>
  <c r="F172" i="7"/>
  <c r="F168" i="7"/>
  <c r="AH117" i="8"/>
  <c r="BX98" i="8"/>
  <c r="CC110" i="8"/>
  <c r="AY98" i="8"/>
  <c r="CE110" i="8"/>
  <c r="DB108" i="8"/>
  <c r="CD108" i="8"/>
  <c r="CT98" i="8"/>
  <c r="BP108" i="8"/>
  <c r="BY98" i="8"/>
  <c r="F79" i="7"/>
  <c r="F66" i="7"/>
  <c r="F71" i="7"/>
  <c r="F65" i="7"/>
  <c r="F55" i="7"/>
  <c r="F67" i="7"/>
  <c r="F57" i="7"/>
  <c r="F73" i="7"/>
  <c r="F50" i="7"/>
  <c r="F48" i="7"/>
  <c r="F68" i="7"/>
  <c r="F45" i="7"/>
  <c r="F75" i="7"/>
  <c r="F56" i="7"/>
  <c r="F76" i="7"/>
  <c r="F72" i="7"/>
  <c r="F49" i="7"/>
  <c r="F61" i="7"/>
  <c r="F77" i="7"/>
  <c r="F74" i="7"/>
  <c r="F51" i="7"/>
  <c r="F59" i="7"/>
  <c r="F47" i="7"/>
  <c r="F62" i="7"/>
  <c r="F53" i="7"/>
  <c r="F46" i="7"/>
  <c r="F80" i="7"/>
  <c r="F52" i="7"/>
  <c r="F54" i="7"/>
  <c r="F60" i="7"/>
  <c r="F58" i="7"/>
  <c r="F78" i="7"/>
  <c r="F70" i="7"/>
  <c r="F63" i="7"/>
  <c r="F64" i="7"/>
  <c r="F69" i="7"/>
  <c r="AF110" i="8"/>
  <c r="BK110" i="8"/>
  <c r="AQ110" i="8"/>
  <c r="CA110" i="8"/>
  <c r="AK110" i="8"/>
  <c r="AZ110" i="8"/>
  <c r="CZ110" i="8"/>
  <c r="CX110" i="8"/>
  <c r="CT110" i="8"/>
  <c r="CN110" i="8"/>
  <c r="BJ110" i="8"/>
  <c r="AS110" i="8"/>
  <c r="AT110" i="8"/>
  <c r="CH110" i="8"/>
  <c r="AM110" i="8"/>
  <c r="CJ110" i="8"/>
  <c r="AW110" i="8"/>
  <c r="BF110" i="8"/>
  <c r="BA110" i="8"/>
  <c r="AY110" i="8"/>
  <c r="CR110" i="8"/>
  <c r="BL110" i="8"/>
  <c r="BC110" i="8"/>
  <c r="AO110" i="8"/>
  <c r="DA114" i="8"/>
  <c r="BT110" i="8"/>
  <c r="BN117" i="8"/>
  <c r="AW117" i="8"/>
  <c r="AG117" i="8"/>
  <c r="CP117" i="8"/>
  <c r="CR117" i="8"/>
  <c r="AN117" i="8"/>
  <c r="CL117" i="8"/>
  <c r="AT117" i="8"/>
  <c r="BE117" i="8"/>
  <c r="CT117" i="8"/>
  <c r="CV117" i="8"/>
  <c r="CZ117" i="8"/>
  <c r="DA117" i="8"/>
  <c r="CH117" i="8"/>
  <c r="BZ117" i="8"/>
  <c r="CN117" i="8"/>
  <c r="CJ117" i="8"/>
  <c r="CA117" i="8"/>
  <c r="AQ117" i="8"/>
  <c r="BC117" i="8"/>
  <c r="AV117" i="8"/>
  <c r="BH117" i="8"/>
  <c r="DE117" i="8"/>
  <c r="BR117" i="8"/>
  <c r="CG117" i="8"/>
  <c r="CQ117" i="8"/>
  <c r="CW117" i="8"/>
  <c r="CF117" i="8"/>
  <c r="AM117" i="8"/>
  <c r="CK117" i="8"/>
  <c r="CD117" i="8"/>
  <c r="CB117" i="8"/>
  <c r="BI117" i="8"/>
  <c r="BV117" i="8"/>
  <c r="CE117" i="8"/>
  <c r="AI117" i="8"/>
  <c r="CX117" i="8"/>
  <c r="AZ117" i="8"/>
  <c r="AK117" i="8"/>
  <c r="BA117" i="8"/>
  <c r="BQ117" i="8"/>
  <c r="BS117" i="8"/>
  <c r="BF117" i="8"/>
  <c r="BY117" i="8"/>
  <c r="AJ117" i="8"/>
  <c r="CI117" i="8"/>
  <c r="AU117" i="8"/>
  <c r="CM117" i="8"/>
  <c r="AF117" i="8"/>
  <c r="DB117" i="8"/>
  <c r="BO117" i="8"/>
  <c r="AB117" i="8"/>
  <c r="CY117" i="8"/>
  <c r="BL117" i="8"/>
  <c r="AL117" i="8"/>
  <c r="K24" i="8"/>
  <c r="BB117" i="8"/>
  <c r="BP117" i="8"/>
  <c r="AX117" i="8"/>
  <c r="BD117" i="8"/>
  <c r="CS117" i="8"/>
  <c r="AO117" i="8"/>
  <c r="CO117" i="8"/>
  <c r="BK117" i="8"/>
  <c r="AY117" i="8"/>
  <c r="DC117" i="8"/>
  <c r="BX117" i="8"/>
  <c r="BU117" i="8"/>
  <c r="CC117" i="8"/>
  <c r="AS117" i="8"/>
  <c r="AP117" i="8"/>
  <c r="DD117" i="8"/>
  <c r="BG117" i="8"/>
  <c r="BM117" i="8"/>
  <c r="CU117" i="8"/>
  <c r="AR117" i="8"/>
  <c r="BW117" i="8"/>
  <c r="BJ117" i="8"/>
  <c r="AQ102" i="8"/>
  <c r="DE102" i="8"/>
  <c r="BA102" i="8"/>
  <c r="AO120" i="8"/>
  <c r="AT120" i="8"/>
  <c r="BA114" i="8"/>
  <c r="CO114" i="8"/>
  <c r="BY114" i="8"/>
  <c r="BC114" i="8"/>
  <c r="BQ114" i="8"/>
  <c r="CU114" i="8"/>
  <c r="CF114" i="8"/>
  <c r="BL114" i="8"/>
  <c r="CE114" i="8"/>
  <c r="AK114" i="8"/>
  <c r="CR114" i="8"/>
  <c r="CC114" i="8"/>
  <c r="BP114" i="8"/>
  <c r="BF114" i="8"/>
  <c r="CL114" i="8"/>
  <c r="AY114" i="8"/>
  <c r="AL114" i="8"/>
  <c r="DC114" i="8"/>
  <c r="AB114" i="8"/>
  <c r="BZ114" i="8"/>
  <c r="BV114" i="8"/>
  <c r="CP114" i="8"/>
  <c r="AW114" i="8"/>
  <c r="AR114" i="8"/>
  <c r="CW114" i="8"/>
  <c r="BI114" i="8"/>
  <c r="AN114" i="8"/>
  <c r="BT114" i="8"/>
  <c r="AO114" i="8"/>
  <c r="CS114" i="8"/>
  <c r="BS114" i="8"/>
  <c r="AX114" i="8"/>
  <c r="AV114" i="8"/>
  <c r="BR114" i="8"/>
  <c r="BN114" i="8"/>
  <c r="CN114" i="8"/>
  <c r="CG114" i="8"/>
  <c r="CI114" i="8"/>
  <c r="BW114" i="8"/>
  <c r="AU114" i="8"/>
  <c r="CJ114" i="8"/>
  <c r="DE114" i="8"/>
  <c r="DD114" i="8"/>
  <c r="CY114" i="8"/>
  <c r="AS114" i="8"/>
  <c r="BX114" i="8"/>
  <c r="AQ114" i="8"/>
  <c r="BH114" i="8"/>
  <c r="CD114" i="8"/>
  <c r="CA114" i="8"/>
  <c r="CM114" i="8"/>
  <c r="BD114" i="8"/>
  <c r="CQ114" i="8"/>
  <c r="AP114" i="8"/>
  <c r="AZ114" i="8"/>
  <c r="CV114" i="8"/>
  <c r="AH114" i="8"/>
  <c r="BJ114" i="8"/>
  <c r="BK114" i="8"/>
  <c r="CX114" i="8"/>
  <c r="BB114" i="8"/>
  <c r="BE114" i="8"/>
  <c r="CZ114" i="8"/>
  <c r="AJ114" i="8"/>
  <c r="CT114" i="8"/>
  <c r="AF114" i="8"/>
  <c r="CH114" i="8"/>
  <c r="BU114" i="8"/>
  <c r="AM114" i="8"/>
  <c r="AZ108" i="8"/>
  <c r="BD108" i="8"/>
  <c r="BK108" i="8"/>
  <c r="AR108" i="8"/>
  <c r="CI108" i="8"/>
  <c r="B19" i="8"/>
  <c r="BB108" i="8"/>
  <c r="CM108" i="8"/>
  <c r="BG114" i="8"/>
  <c r="CH124" i="8"/>
  <c r="CV110" i="8"/>
  <c r="BE100" i="8"/>
  <c r="AF100" i="8"/>
  <c r="BT100" i="8"/>
  <c r="AJ100" i="8"/>
  <c r="BZ100" i="8"/>
  <c r="DD100" i="8"/>
  <c r="CU100" i="8"/>
  <c r="AM100" i="8"/>
  <c r="AK98" i="8"/>
  <c r="AL98" i="8"/>
  <c r="AP124" i="8"/>
  <c r="BG124" i="8"/>
  <c r="DB124" i="8"/>
  <c r="CD124" i="8"/>
  <c r="AK124" i="8"/>
  <c r="AN124" i="8"/>
  <c r="CI124" i="8"/>
  <c r="CX124" i="8"/>
  <c r="DD124" i="8"/>
  <c r="CJ124" i="8"/>
  <c r="BY124" i="8"/>
  <c r="AQ124" i="8"/>
  <c r="CE124" i="8"/>
  <c r="AO124" i="8"/>
  <c r="BT124" i="8"/>
  <c r="AU124" i="8"/>
  <c r="CO124" i="8"/>
  <c r="CS124" i="8"/>
  <c r="AW124" i="8"/>
  <c r="CR124" i="8"/>
  <c r="BW124" i="8"/>
  <c r="BE124" i="8"/>
  <c r="AG124" i="8"/>
  <c r="BD124" i="8"/>
  <c r="CV124" i="8"/>
  <c r="AV124" i="8"/>
  <c r="CU124" i="8"/>
  <c r="BI124" i="8"/>
  <c r="AJ124" i="8"/>
  <c r="CT124" i="8"/>
  <c r="AX124" i="8"/>
  <c r="BX124" i="8"/>
  <c r="CA124" i="8"/>
  <c r="CF124" i="8"/>
  <c r="CK124" i="8"/>
  <c r="BM124" i="8"/>
  <c r="BH124" i="8"/>
  <c r="BZ124" i="8"/>
  <c r="AS124" i="8"/>
  <c r="BU124" i="8"/>
  <c r="BQ124" i="8"/>
  <c r="AH124" i="8"/>
  <c r="DC124" i="8"/>
  <c r="BS124" i="8"/>
  <c r="CP124" i="8"/>
  <c r="DE124" i="8"/>
  <c r="CB124" i="8"/>
  <c r="BB124" i="8"/>
  <c r="AM124" i="8"/>
  <c r="AY124" i="8"/>
  <c r="BO124" i="8"/>
  <c r="CC124" i="8"/>
  <c r="BA124" i="8"/>
  <c r="AZ124" i="8"/>
  <c r="CG124" i="8"/>
  <c r="CZ124" i="8"/>
  <c r="BN124" i="8"/>
  <c r="CN124" i="8"/>
  <c r="DA124" i="8"/>
  <c r="BF124" i="8"/>
  <c r="AF124" i="8"/>
  <c r="BL124" i="8"/>
  <c r="N29" i="8"/>
  <c r="CQ124" i="8"/>
  <c r="AL124" i="8"/>
  <c r="BR124" i="8"/>
  <c r="CY124" i="8"/>
  <c r="AT124" i="8"/>
  <c r="CM124" i="8"/>
  <c r="BV124" i="8"/>
  <c r="BK124" i="8"/>
  <c r="AB124" i="8"/>
  <c r="BC124" i="8"/>
  <c r="BJ124" i="8"/>
  <c r="CW124" i="8"/>
  <c r="AR124" i="8"/>
  <c r="AE124" i="8" s="1"/>
  <c r="BM114" i="8"/>
  <c r="AT114" i="8"/>
  <c r="DB114" i="8"/>
  <c r="BO114" i="8"/>
  <c r="CN108" i="8"/>
  <c r="AI124" i="8"/>
  <c r="BF106" i="8"/>
  <c r="CA106" i="8"/>
  <c r="CA105" i="8"/>
  <c r="CY105" i="8"/>
  <c r="BC105" i="8"/>
  <c r="BQ105" i="8"/>
  <c r="DB105" i="8"/>
  <c r="BK105" i="8"/>
  <c r="CW105" i="8"/>
  <c r="CE105" i="8"/>
  <c r="AM105" i="8"/>
  <c r="BG105" i="8"/>
  <c r="CK105" i="8"/>
  <c r="BX105" i="8"/>
  <c r="BZ105" i="8"/>
  <c r="CQ105" i="8"/>
  <c r="BA105" i="8"/>
  <c r="CZ105" i="8"/>
  <c r="AN105" i="8"/>
  <c r="BV105" i="8"/>
  <c r="CU105" i="8"/>
  <c r="BH105" i="8"/>
  <c r="BS116" i="8"/>
  <c r="AH116" i="8"/>
  <c r="H24" i="8"/>
  <c r="BI116" i="8"/>
  <c r="CQ116" i="8"/>
  <c r="BU116" i="8"/>
  <c r="CW116" i="8"/>
  <c r="BA116" i="8"/>
  <c r="DB96" i="8" l="1"/>
  <c r="AJ96" i="8"/>
  <c r="BJ95" i="8"/>
  <c r="AZ96" i="8"/>
  <c r="AT118" i="8"/>
  <c r="AM96" i="8"/>
  <c r="AU95" i="8"/>
  <c r="CG96" i="8"/>
  <c r="AV95" i="8"/>
  <c r="BA95" i="8"/>
  <c r="BF96" i="8"/>
  <c r="BA96" i="8"/>
  <c r="CN96" i="8"/>
  <c r="AF96" i="8"/>
  <c r="CA96" i="8"/>
  <c r="CL109" i="8"/>
  <c r="CI95" i="8"/>
  <c r="BQ96" i="8"/>
  <c r="BX96" i="8"/>
  <c r="AG96" i="8"/>
  <c r="CB96" i="8"/>
  <c r="BD96" i="8"/>
  <c r="CI96" i="8"/>
  <c r="CO96" i="8"/>
  <c r="CE96" i="8"/>
  <c r="AL96" i="8"/>
  <c r="CF96" i="8"/>
  <c r="AN95" i="8"/>
  <c r="CC95" i="8"/>
  <c r="CQ96" i="8"/>
  <c r="AK96" i="8"/>
  <c r="DD96" i="8"/>
  <c r="CC96" i="8"/>
  <c r="AH95" i="8"/>
  <c r="BB96" i="8"/>
  <c r="AU96" i="8"/>
  <c r="CP96" i="8"/>
  <c r="CW96" i="8"/>
  <c r="BV96" i="8"/>
  <c r="AQ96" i="8"/>
  <c r="AO96" i="8"/>
  <c r="BC96" i="8"/>
  <c r="BK96" i="8"/>
  <c r="AP96" i="8"/>
  <c r="BW96" i="8"/>
  <c r="BY96" i="8"/>
  <c r="CU96" i="8"/>
  <c r="CZ96" i="8"/>
  <c r="CV96" i="8"/>
  <c r="CL96" i="8"/>
  <c r="BM96" i="8"/>
  <c r="AX96" i="8"/>
  <c r="BR96" i="8"/>
  <c r="CD96" i="8"/>
  <c r="AW96" i="8"/>
  <c r="BL96" i="8"/>
  <c r="AT96" i="8"/>
  <c r="BA118" i="8"/>
  <c r="DD109" i="8"/>
  <c r="DA109" i="8"/>
  <c r="CE109" i="8"/>
  <c r="CT95" i="8"/>
  <c r="AI96" i="8"/>
  <c r="BE96" i="8"/>
  <c r="CS96" i="8"/>
  <c r="DC96" i="8"/>
  <c r="AB96" i="8"/>
  <c r="BU96" i="8"/>
  <c r="BO96" i="8"/>
  <c r="BJ96" i="8"/>
  <c r="AV96" i="8"/>
  <c r="CC118" i="8"/>
  <c r="BL109" i="8"/>
  <c r="AP118" i="8"/>
  <c r="BB109" i="8"/>
  <c r="AX109" i="8"/>
  <c r="AN109" i="8"/>
  <c r="BM118" i="8"/>
  <c r="CK109" i="8"/>
  <c r="AL109" i="8"/>
  <c r="BP96" i="8"/>
  <c r="AE96" i="8" s="1"/>
  <c r="AS96" i="8"/>
  <c r="BG96" i="8"/>
  <c r="CH96" i="8"/>
  <c r="DE96" i="8"/>
  <c r="CK96" i="8"/>
  <c r="AN96" i="8"/>
  <c r="CY96" i="8"/>
  <c r="DA96" i="8"/>
  <c r="N24" i="8"/>
  <c r="BC109" i="8"/>
  <c r="AV109" i="8"/>
  <c r="AR96" i="8"/>
  <c r="CM96" i="8"/>
  <c r="CT96" i="8"/>
  <c r="AH96" i="8"/>
  <c r="AY96" i="8"/>
  <c r="BS96" i="8"/>
  <c r="BZ96" i="8"/>
  <c r="CR96" i="8"/>
  <c r="B9" i="8"/>
  <c r="DE109" i="8"/>
  <c r="CM118" i="8"/>
  <c r="AY109" i="8"/>
  <c r="CW119" i="8"/>
  <c r="BS100" i="8"/>
  <c r="BP100" i="8"/>
  <c r="BV122" i="8"/>
  <c r="BG119" i="8"/>
  <c r="BO100" i="8"/>
  <c r="CP100" i="8"/>
  <c r="CH118" i="8"/>
  <c r="CZ119" i="8"/>
  <c r="AF109" i="8"/>
  <c r="CM109" i="8"/>
  <c r="CG109" i="8"/>
  <c r="CN109" i="8"/>
  <c r="BA109" i="8"/>
  <c r="CR109" i="8"/>
  <c r="BT98" i="8"/>
  <c r="CI100" i="8"/>
  <c r="BL118" i="8"/>
  <c r="BO118" i="8"/>
  <c r="CF98" i="8"/>
  <c r="CX109" i="8"/>
  <c r="DB109" i="8"/>
  <c r="CT109" i="8"/>
  <c r="CL98" i="8"/>
  <c r="CD115" i="8"/>
  <c r="BE115" i="8"/>
  <c r="BI105" i="8"/>
  <c r="CN105" i="8"/>
  <c r="BB105" i="8"/>
  <c r="AX105" i="8"/>
  <c r="AY105" i="8"/>
  <c r="BP98" i="8"/>
  <c r="BH100" i="8"/>
  <c r="CH100" i="8"/>
  <c r="CG100" i="8"/>
  <c r="AH100" i="8"/>
  <c r="BB100" i="8"/>
  <c r="BB119" i="8"/>
  <c r="CF119" i="8"/>
  <c r="BN115" i="8"/>
  <c r="AW98" i="8"/>
  <c r="AB105" i="8"/>
  <c r="AK100" i="8"/>
  <c r="CI98" i="8"/>
  <c r="AY119" i="8"/>
  <c r="BO115" i="8"/>
  <c r="CP115" i="8"/>
  <c r="AN98" i="8"/>
  <c r="AQ98" i="8"/>
  <c r="H9" i="8"/>
  <c r="H11" i="8" s="1"/>
  <c r="BA100" i="8"/>
  <c r="BK98" i="8"/>
  <c r="BD100" i="8"/>
  <c r="CX100" i="8"/>
  <c r="AO100" i="8"/>
  <c r="CV100" i="8"/>
  <c r="AJ119" i="8"/>
  <c r="CB115" i="8"/>
  <c r="BQ98" i="8"/>
  <c r="DE98" i="8"/>
  <c r="AG100" i="8"/>
  <c r="AL105" i="8"/>
  <c r="DD105" i="8"/>
  <c r="AT105" i="8"/>
  <c r="BO105" i="8"/>
  <c r="CR121" i="8"/>
  <c r="BU105" i="8"/>
  <c r="BW105" i="8"/>
  <c r="AI105" i="8"/>
  <c r="AZ105" i="8"/>
  <c r="AX98" i="8"/>
  <c r="BI100" i="8"/>
  <c r="CW100" i="8"/>
  <c r="DB100" i="8"/>
  <c r="AV100" i="8"/>
  <c r="CO119" i="8"/>
  <c r="CN115" i="8"/>
  <c r="BE98" i="8"/>
  <c r="AO98" i="8"/>
  <c r="CC98" i="8"/>
  <c r="CY98" i="8"/>
  <c r="AQ122" i="8"/>
  <c r="CV105" i="8"/>
  <c r="CT105" i="8"/>
  <c r="CG105" i="8"/>
  <c r="AF105" i="8"/>
  <c r="CP98" i="8"/>
  <c r="AB100" i="8"/>
  <c r="CN100" i="8"/>
  <c r="CD100" i="8"/>
  <c r="CB100" i="8"/>
  <c r="AN122" i="8"/>
  <c r="CD119" i="8"/>
  <c r="BW115" i="8"/>
  <c r="BW98" i="8"/>
  <c r="BB98" i="8"/>
  <c r="CT100" i="8"/>
  <c r="BJ100" i="8"/>
  <c r="CK100" i="8"/>
  <c r="BV100" i="8"/>
  <c r="CR100" i="8"/>
  <c r="BC122" i="8"/>
  <c r="AW119" i="8"/>
  <c r="BJ119" i="8"/>
  <c r="CS115" i="8"/>
  <c r="BS98" i="8"/>
  <c r="AT98" i="8"/>
  <c r="AZ98" i="8"/>
  <c r="CD122" i="8"/>
  <c r="DB98" i="8"/>
  <c r="DC100" i="8"/>
  <c r="BJ121" i="8"/>
  <c r="AF92" i="8"/>
  <c r="AJ92" i="8"/>
  <c r="BY121" i="8"/>
  <c r="CR92" i="8"/>
  <c r="BE121" i="8"/>
  <c r="AR121" i="8"/>
  <c r="AP93" i="8"/>
  <c r="BK121" i="8"/>
  <c r="BM121" i="8"/>
  <c r="AO93" i="8"/>
  <c r="AK121" i="8"/>
  <c r="CO121" i="8"/>
  <c r="BS121" i="8"/>
  <c r="AX93" i="8"/>
  <c r="BZ121" i="8"/>
  <c r="AI121" i="8"/>
  <c r="BD102" i="8"/>
  <c r="CY102" i="8"/>
  <c r="CD123" i="8"/>
  <c r="AQ99" i="8"/>
  <c r="BP102" i="8"/>
  <c r="CP102" i="8"/>
  <c r="DE99" i="8"/>
  <c r="BT106" i="8"/>
  <c r="BI102" i="8"/>
  <c r="CO102" i="8"/>
  <c r="CE111" i="8"/>
  <c r="CQ102" i="8"/>
  <c r="AJ102" i="8"/>
  <c r="AN111" i="8"/>
  <c r="BQ102" i="8"/>
  <c r="AG102" i="8"/>
  <c r="AU123" i="8"/>
  <c r="BM102" i="8"/>
  <c r="CS102" i="8"/>
  <c r="CC102" i="8"/>
  <c r="CL123" i="8"/>
  <c r="CF102" i="8"/>
  <c r="BG102" i="8"/>
  <c r="BJ102" i="8"/>
  <c r="AV92" i="8"/>
  <c r="AI93" i="8"/>
  <c r="CB93" i="8"/>
  <c r="CZ121" i="8"/>
  <c r="DE121" i="8"/>
  <c r="AP121" i="8"/>
  <c r="AJ121" i="8"/>
  <c r="BS92" i="8"/>
  <c r="CN93" i="8"/>
  <c r="CW121" i="8"/>
  <c r="CK121" i="8"/>
  <c r="AP107" i="8"/>
  <c r="BA92" i="8"/>
  <c r="BN93" i="8"/>
  <c r="AI113" i="8"/>
  <c r="AT92" i="8"/>
  <c r="DC93" i="8"/>
  <c r="AF115" i="8"/>
  <c r="BG115" i="8"/>
  <c r="AL92" i="8"/>
  <c r="BG93" i="8"/>
  <c r="CZ115" i="8"/>
  <c r="CP122" i="8"/>
  <c r="AU119" i="8"/>
  <c r="DE119" i="8"/>
  <c r="CX119" i="8"/>
  <c r="CH119" i="8"/>
  <c r="AO115" i="8"/>
  <c r="CM115" i="8"/>
  <c r="AT115" i="8"/>
  <c r="AS98" i="8"/>
  <c r="AH98" i="8"/>
  <c r="DD98" i="8"/>
  <c r="AF98" i="8"/>
  <c r="CO98" i="8"/>
  <c r="BI93" i="8"/>
  <c r="BJ105" i="8"/>
  <c r="CM98" i="8"/>
  <c r="BT93" i="8"/>
  <c r="CT121" i="8"/>
  <c r="DC121" i="8"/>
  <c r="AS105" i="8"/>
  <c r="AH105" i="8"/>
  <c r="AQ105" i="8"/>
  <c r="BS105" i="8"/>
  <c r="CH105" i="8"/>
  <c r="BT105" i="8"/>
  <c r="AO105" i="8"/>
  <c r="CS105" i="8"/>
  <c r="CL105" i="8"/>
  <c r="CB105" i="8"/>
  <c r="CC122" i="8"/>
  <c r="AK119" i="8"/>
  <c r="BN119" i="8"/>
  <c r="BZ119" i="8"/>
  <c r="CN119" i="8"/>
  <c r="BC115" i="8"/>
  <c r="AV115" i="8"/>
  <c r="CF115" i="8"/>
  <c r="DC98" i="8"/>
  <c r="CU98" i="8"/>
  <c r="CW98" i="8"/>
  <c r="BM98" i="8"/>
  <c r="E29" i="8"/>
  <c r="G31" i="8" s="1"/>
  <c r="BJ98" i="8"/>
  <c r="BA98" i="8"/>
  <c r="BC100" i="8"/>
  <c r="CA100" i="8"/>
  <c r="AR100" i="8"/>
  <c r="AJ98" i="8"/>
  <c r="AV121" i="8"/>
  <c r="AG121" i="8"/>
  <c r="BG98" i="8"/>
  <c r="BU98" i="8"/>
  <c r="CB92" i="8"/>
  <c r="H4" i="8"/>
  <c r="AB93" i="8"/>
  <c r="CO93" i="8"/>
  <c r="CF100" i="8"/>
  <c r="BM100" i="8"/>
  <c r="CQ100" i="8"/>
  <c r="CO100" i="8"/>
  <c r="AX100" i="8"/>
  <c r="AU100" i="8"/>
  <c r="BQ100" i="8"/>
  <c r="BY100" i="8"/>
  <c r="BD121" i="8"/>
  <c r="AW121" i="8"/>
  <c r="AO121" i="8"/>
  <c r="CH121" i="8"/>
  <c r="BB121" i="8"/>
  <c r="BL105" i="8"/>
  <c r="CC105" i="8"/>
  <c r="CP105" i="8"/>
  <c r="CJ105" i="8"/>
  <c r="AP105" i="8"/>
  <c r="CO105" i="8"/>
  <c r="CX105" i="8"/>
  <c r="AW105" i="8"/>
  <c r="DE105" i="8"/>
  <c r="BR105" i="8"/>
  <c r="BQ97" i="8"/>
  <c r="CZ98" i="8"/>
  <c r="BN98" i="8"/>
  <c r="AK92" i="8"/>
  <c r="CS93" i="8"/>
  <c r="CG93" i="8"/>
  <c r="BJ93" i="8"/>
  <c r="DE100" i="8"/>
  <c r="AW100" i="8"/>
  <c r="BK100" i="8"/>
  <c r="BW100" i="8"/>
  <c r="CY100" i="8"/>
  <c r="BF100" i="8"/>
  <c r="AN100" i="8"/>
  <c r="AZ100" i="8"/>
  <c r="CT122" i="8"/>
  <c r="BO119" i="8"/>
  <c r="BM119" i="8"/>
  <c r="AZ119" i="8"/>
  <c r="CJ115" i="8"/>
  <c r="AJ115" i="8"/>
  <c r="BK115" i="8"/>
  <c r="BR115" i="8"/>
  <c r="AG98" i="8"/>
  <c r="CG98" i="8"/>
  <c r="BR98" i="8"/>
  <c r="CV98" i="8"/>
  <c r="BC98" i="8"/>
  <c r="CN98" i="8"/>
  <c r="CH98" i="8"/>
  <c r="CJ98" i="8"/>
  <c r="BN100" i="8"/>
  <c r="CB98" i="8"/>
  <c r="CB121" i="8"/>
  <c r="BI121" i="8"/>
  <c r="CA121" i="8"/>
  <c r="CU121" i="8"/>
  <c r="CL121" i="8"/>
  <c r="CD105" i="8"/>
  <c r="BD105" i="8"/>
  <c r="AK105" i="8"/>
  <c r="CY107" i="8"/>
  <c r="AM98" i="8"/>
  <c r="DC92" i="8"/>
  <c r="CZ92" i="8"/>
  <c r="AR93" i="8"/>
  <c r="AT93" i="8"/>
  <c r="AL100" i="8"/>
  <c r="CE100" i="8"/>
  <c r="CZ100" i="8"/>
  <c r="CS100" i="8"/>
  <c r="BX100" i="8"/>
  <c r="CL100" i="8"/>
  <c r="AQ100" i="8"/>
  <c r="AP100" i="8"/>
  <c r="CM100" i="8"/>
  <c r="BK122" i="8"/>
  <c r="CB119" i="8"/>
  <c r="AS119" i="8"/>
  <c r="AI119" i="8"/>
  <c r="BY119" i="8"/>
  <c r="CC115" i="8"/>
  <c r="DD115" i="8"/>
  <c r="BM115" i="8"/>
  <c r="BQ115" i="8"/>
  <c r="BZ98" i="8"/>
  <c r="BD98" i="8"/>
  <c r="CK98" i="8"/>
  <c r="CE98" i="8"/>
  <c r="BF98" i="8"/>
  <c r="CS98" i="8"/>
  <c r="BH98" i="8"/>
  <c r="CQ98" i="8"/>
  <c r="CA98" i="8"/>
  <c r="CM122" i="8"/>
  <c r="AT100" i="8"/>
  <c r="AR98" i="8"/>
  <c r="AV105" i="8"/>
  <c r="CM105" i="8"/>
  <c r="BM105" i="8"/>
  <c r="CI105" i="8"/>
  <c r="AJ105" i="8"/>
  <c r="K14" i="8"/>
  <c r="M16" i="8" s="1"/>
  <c r="BF121" i="8"/>
  <c r="DB121" i="8"/>
  <c r="AB121" i="8"/>
  <c r="BR121" i="8"/>
  <c r="CS121" i="8"/>
  <c r="BY105" i="8"/>
  <c r="BP105" i="8"/>
  <c r="AE105" i="8" s="1"/>
  <c r="CR105" i="8"/>
  <c r="AG105" i="8"/>
  <c r="AR105" i="8"/>
  <c r="BN105" i="8"/>
  <c r="AU105" i="8"/>
  <c r="DC105" i="8"/>
  <c r="AB98" i="8"/>
  <c r="CX98" i="8"/>
  <c r="BJ92" i="8"/>
  <c r="CU92" i="8"/>
  <c r="CJ93" i="8"/>
  <c r="AF93" i="8"/>
  <c r="BR100" i="8"/>
  <c r="AS100" i="8"/>
  <c r="CC100" i="8"/>
  <c r="AI100" i="8"/>
  <c r="BL100" i="8"/>
  <c r="BG100" i="8"/>
  <c r="AY100" i="8"/>
  <c r="N9" i="8"/>
  <c r="DA100" i="8"/>
  <c r="BG122" i="8"/>
  <c r="AR119" i="8"/>
  <c r="AX119" i="8"/>
  <c r="CV119" i="8"/>
  <c r="BF115" i="8"/>
  <c r="BZ115" i="8"/>
  <c r="CY115" i="8"/>
  <c r="DA98" i="8"/>
  <c r="AU98" i="8"/>
  <c r="BV98" i="8"/>
  <c r="AP98" i="8"/>
  <c r="CD98" i="8"/>
  <c r="AI98" i="8"/>
  <c r="BO98" i="8"/>
  <c r="AV98" i="8"/>
  <c r="BI98" i="8"/>
  <c r="CR98" i="8"/>
  <c r="BU100" i="8"/>
  <c r="CS103" i="8"/>
  <c r="AD90" i="8"/>
  <c r="BJ90" i="8" s="1"/>
  <c r="BR113" i="8"/>
  <c r="AH113" i="8"/>
  <c r="DA103" i="8"/>
  <c r="BJ109" i="8"/>
  <c r="BN109" i="8"/>
  <c r="CV109" i="8"/>
  <c r="BO109" i="8"/>
  <c r="BI109" i="8"/>
  <c r="CJ96" i="8"/>
  <c r="AG109" i="8"/>
  <c r="BV109" i="8"/>
  <c r="AU109" i="8"/>
  <c r="CD109" i="8"/>
  <c r="BY109" i="8"/>
  <c r="AR109" i="8"/>
  <c r="CU109" i="8"/>
  <c r="BH112" i="8"/>
  <c r="BW94" i="8"/>
  <c r="CI109" i="8"/>
  <c r="CY109" i="8"/>
  <c r="BT96" i="8"/>
  <c r="CN91" i="8"/>
  <c r="CB109" i="8"/>
  <c r="AI109" i="8"/>
  <c r="CC109" i="8"/>
  <c r="AB109" i="8"/>
  <c r="DC109" i="8"/>
  <c r="BD109" i="8"/>
  <c r="BX109" i="8"/>
  <c r="BG109" i="8"/>
  <c r="AJ109" i="8"/>
  <c r="BP109" i="8"/>
  <c r="CO109" i="8"/>
  <c r="BH96" i="8"/>
  <c r="AW109" i="8"/>
  <c r="AP109" i="8"/>
  <c r="CH109" i="8"/>
  <c r="AK101" i="8"/>
  <c r="AS109" i="8"/>
  <c r="CZ109" i="8"/>
  <c r="BU109" i="8"/>
  <c r="BM109" i="8"/>
  <c r="BS109" i="8"/>
  <c r="BH109" i="8"/>
  <c r="AQ109" i="8"/>
  <c r="BF109" i="8"/>
  <c r="BN96" i="8"/>
  <c r="CA101" i="8"/>
  <c r="BN112" i="8"/>
  <c r="BR112" i="8"/>
  <c r="CR91" i="8"/>
  <c r="BC94" i="8"/>
  <c r="AT101" i="8"/>
  <c r="BX112" i="8"/>
  <c r="CP112" i="8"/>
  <c r="CM91" i="8"/>
  <c r="BH94" i="8"/>
  <c r="AH101" i="8"/>
  <c r="CQ101" i="8"/>
  <c r="BP112" i="8"/>
  <c r="AE112" i="8" s="1"/>
  <c r="AN91" i="8"/>
  <c r="DA91" i="8"/>
  <c r="AZ94" i="8"/>
  <c r="AW94" i="8"/>
  <c r="BF101" i="8"/>
  <c r="CV101" i="8"/>
  <c r="CM112" i="8"/>
  <c r="DB91" i="8"/>
  <c r="CV91" i="8"/>
  <c r="BN94" i="8"/>
  <c r="CW94" i="8"/>
  <c r="DB101" i="8"/>
  <c r="CT112" i="8"/>
  <c r="CL91" i="8"/>
  <c r="BD94" i="8"/>
  <c r="BC101" i="8"/>
  <c r="BM112" i="8"/>
  <c r="BJ91" i="8"/>
  <c r="DC94" i="8"/>
  <c r="CR101" i="8"/>
  <c r="DD112" i="8"/>
  <c r="BX91" i="8"/>
  <c r="CU94" i="8"/>
  <c r="BL97" i="8"/>
  <c r="CH103" i="8"/>
  <c r="BE103" i="8"/>
  <c r="CD103" i="8"/>
  <c r="BT103" i="8"/>
  <c r="BN103" i="8"/>
  <c r="BP121" i="8"/>
  <c r="AE121" i="8" s="1"/>
  <c r="CF109" i="8"/>
  <c r="CJ109" i="8"/>
  <c r="BW109" i="8"/>
  <c r="BT109" i="8"/>
  <c r="AK103" i="8"/>
  <c r="AM109" i="8"/>
  <c r="CB103" i="8"/>
  <c r="CS97" i="8"/>
  <c r="AO103" i="8"/>
  <c r="AT109" i="8"/>
  <c r="CX96" i="8"/>
  <c r="CP109" i="8"/>
  <c r="BQ109" i="8"/>
  <c r="AZ113" i="8"/>
  <c r="CS109" i="8"/>
  <c r="CA109" i="8"/>
  <c r="BR109" i="8"/>
  <c r="CP97" i="8"/>
  <c r="CO97" i="8"/>
  <c r="BJ97" i="8"/>
  <c r="CK107" i="8"/>
  <c r="DE92" i="8"/>
  <c r="DA92" i="8"/>
  <c r="BW92" i="8"/>
  <c r="AO92" i="8"/>
  <c r="BY92" i="8"/>
  <c r="CT92" i="8"/>
  <c r="BC92" i="8"/>
  <c r="CE92" i="8"/>
  <c r="CH93" i="8"/>
  <c r="BM93" i="8"/>
  <c r="CY93" i="8"/>
  <c r="BK93" i="8"/>
  <c r="AU93" i="8"/>
  <c r="BD93" i="8"/>
  <c r="AL93" i="8"/>
  <c r="CL93" i="8"/>
  <c r="AN103" i="8"/>
  <c r="E14" i="8"/>
  <c r="E16" i="8" s="1"/>
  <c r="CI103" i="8"/>
  <c r="CN103" i="8"/>
  <c r="CX103" i="8"/>
  <c r="CW103" i="8"/>
  <c r="CM103" i="8"/>
  <c r="BK103" i="8"/>
  <c r="BX103" i="8"/>
  <c r="AT103" i="8"/>
  <c r="AU103" i="8"/>
  <c r="AH121" i="8"/>
  <c r="AR104" i="8"/>
  <c r="AG103" i="8"/>
  <c r="AZ103" i="8"/>
  <c r="CE103" i="8"/>
  <c r="DD104" i="8"/>
  <c r="AL121" i="8"/>
  <c r="CX121" i="8"/>
  <c r="DD121" i="8"/>
  <c r="AN121" i="8"/>
  <c r="BO121" i="8"/>
  <c r="AZ121" i="8"/>
  <c r="BD97" i="8"/>
  <c r="CB97" i="8"/>
  <c r="CY97" i="8"/>
  <c r="DD107" i="8"/>
  <c r="CW92" i="8"/>
  <c r="AU92" i="8"/>
  <c r="CO92" i="8"/>
  <c r="BU92" i="8"/>
  <c r="BE92" i="8"/>
  <c r="AM92" i="8"/>
  <c r="CH92" i="8"/>
  <c r="BS93" i="8"/>
  <c r="DA93" i="8"/>
  <c r="AG93" i="8"/>
  <c r="CK93" i="8"/>
  <c r="AY93" i="8"/>
  <c r="DD93" i="8"/>
  <c r="BV93" i="8"/>
  <c r="BL93" i="8"/>
  <c r="BX93" i="8"/>
  <c r="BO103" i="8"/>
  <c r="AR103" i="8"/>
  <c r="AY103" i="8"/>
  <c r="BJ103" i="8"/>
  <c r="CT103" i="8"/>
  <c r="CR103" i="8"/>
  <c r="BC103" i="8"/>
  <c r="AW103" i="8"/>
  <c r="BA103" i="8"/>
  <c r="AL103" i="8"/>
  <c r="CI121" i="8"/>
  <c r="BA93" i="8"/>
  <c r="CQ93" i="8"/>
  <c r="BY97" i="8"/>
  <c r="CI97" i="8"/>
  <c r="CA97" i="8"/>
  <c r="DA107" i="8"/>
  <c r="CV92" i="8"/>
  <c r="CF92" i="8"/>
  <c r="BI92" i="8"/>
  <c r="BH92" i="8"/>
  <c r="CI92" i="8"/>
  <c r="AH92" i="8"/>
  <c r="AR92" i="8"/>
  <c r="BH93" i="8"/>
  <c r="BB93" i="8"/>
  <c r="BU93" i="8"/>
  <c r="BE93" i="8"/>
  <c r="K4" i="8"/>
  <c r="M6" i="8" s="1"/>
  <c r="CT93" i="8"/>
  <c r="CM93" i="8"/>
  <c r="CX93" i="8"/>
  <c r="AS93" i="8"/>
  <c r="CK103" i="8"/>
  <c r="AM103" i="8"/>
  <c r="CJ103" i="8"/>
  <c r="AB103" i="8"/>
  <c r="CU103" i="8"/>
  <c r="AF103" i="8"/>
  <c r="BQ103" i="8"/>
  <c r="AP103" i="8"/>
  <c r="AI103" i="8"/>
  <c r="CN121" i="8"/>
  <c r="DA121" i="8"/>
  <c r="BU121" i="8"/>
  <c r="DC103" i="8"/>
  <c r="DB103" i="8"/>
  <c r="BY103" i="8"/>
  <c r="CD97" i="8"/>
  <c r="AN97" i="8"/>
  <c r="BJ107" i="8"/>
  <c r="BA107" i="8"/>
  <c r="DD103" i="8"/>
  <c r="AN92" i="8"/>
  <c r="AQ92" i="8"/>
  <c r="CM92" i="8"/>
  <c r="BN92" i="8"/>
  <c r="CY92" i="8"/>
  <c r="CS92" i="8"/>
  <c r="BB92" i="8"/>
  <c r="AZ93" i="8"/>
  <c r="AV93" i="8"/>
  <c r="BC93" i="8"/>
  <c r="CC93" i="8"/>
  <c r="BP93" i="8"/>
  <c r="AE93" i="8" s="1"/>
  <c r="CF93" i="8"/>
  <c r="CD93" i="8"/>
  <c r="BQ93" i="8"/>
  <c r="BY93" i="8"/>
  <c r="AX103" i="8"/>
  <c r="AS103" i="8"/>
  <c r="BP103" i="8"/>
  <c r="BS103" i="8"/>
  <c r="CY103" i="8"/>
  <c r="CZ103" i="8"/>
  <c r="BF103" i="8"/>
  <c r="BL103" i="8"/>
  <c r="CO103" i="8"/>
  <c r="AN93" i="8"/>
  <c r="AH93" i="8"/>
  <c r="BZ92" i="8"/>
  <c r="BO92" i="8"/>
  <c r="BM92" i="8"/>
  <c r="AP92" i="8"/>
  <c r="BT92" i="8"/>
  <c r="BX92" i="8"/>
  <c r="BF92" i="8"/>
  <c r="DB92" i="8"/>
  <c r="BR93" i="8"/>
  <c r="BZ93" i="8"/>
  <c r="CI93" i="8"/>
  <c r="CZ93" i="8"/>
  <c r="CE93" i="8"/>
  <c r="AK93" i="8"/>
  <c r="CU93" i="8"/>
  <c r="AJ93" i="8"/>
  <c r="DE93" i="8"/>
  <c r="CQ103" i="8"/>
  <c r="BI103" i="8"/>
  <c r="CC103" i="8"/>
  <c r="DE103" i="8"/>
  <c r="AV103" i="8"/>
  <c r="AQ103" i="8"/>
  <c r="BG103" i="8"/>
  <c r="AH103" i="8"/>
  <c r="CL103" i="8"/>
  <c r="DB104" i="8"/>
  <c r="DB93" i="8"/>
  <c r="DA97" i="8"/>
  <c r="BV97" i="8"/>
  <c r="CU97" i="8"/>
  <c r="CP103" i="8"/>
  <c r="CA103" i="8"/>
  <c r="BD103" i="8"/>
  <c r="BV103" i="8"/>
  <c r="AJ103" i="8"/>
  <c r="AH97" i="8"/>
  <c r="BH97" i="8"/>
  <c r="CH97" i="8"/>
  <c r="AS107" i="8"/>
  <c r="AB107" i="8"/>
  <c r="BX90" i="8"/>
  <c r="CM121" i="8"/>
  <c r="BC121" i="8"/>
  <c r="CY121" i="8"/>
  <c r="CC121" i="8"/>
  <c r="AX121" i="8"/>
  <c r="AS121" i="8"/>
  <c r="BZ97" i="8"/>
  <c r="AZ97" i="8"/>
  <c r="BT97" i="8"/>
  <c r="CO107" i="8"/>
  <c r="BD92" i="8"/>
  <c r="CG92" i="8"/>
  <c r="CX92" i="8"/>
  <c r="CQ92" i="8"/>
  <c r="CK92" i="8"/>
  <c r="AG92" i="8"/>
  <c r="AY92" i="8"/>
  <c r="BF93" i="8"/>
  <c r="BW93" i="8"/>
  <c r="BO93" i="8"/>
  <c r="AQ93" i="8"/>
  <c r="CR93" i="8"/>
  <c r="CV93" i="8"/>
  <c r="CA93" i="8"/>
  <c r="CP93" i="8"/>
  <c r="BB103" i="8"/>
  <c r="CV103" i="8"/>
  <c r="BR103" i="8"/>
  <c r="BH103" i="8"/>
  <c r="BZ103" i="8"/>
  <c r="BM103" i="8"/>
  <c r="BU103" i="8"/>
  <c r="CF103" i="8"/>
  <c r="BW103" i="8"/>
  <c r="BT121" i="8"/>
  <c r="AW93" i="8"/>
  <c r="CU101" i="8"/>
  <c r="AU101" i="8"/>
  <c r="BT101" i="8"/>
  <c r="CT101" i="8"/>
  <c r="BB101" i="8"/>
  <c r="DC101" i="8"/>
  <c r="BL101" i="8"/>
  <c r="AF101" i="8"/>
  <c r="CH101" i="8"/>
  <c r="BK101" i="8"/>
  <c r="AG112" i="8"/>
  <c r="BK112" i="8"/>
  <c r="AJ112" i="8"/>
  <c r="BA112" i="8"/>
  <c r="AV112" i="8"/>
  <c r="CQ112" i="8"/>
  <c r="CR112" i="8"/>
  <c r="AQ112" i="8"/>
  <c r="AM112" i="8"/>
  <c r="CW112" i="8"/>
  <c r="CT91" i="8"/>
  <c r="BG91" i="8"/>
  <c r="CJ91" i="8"/>
  <c r="BE91" i="8"/>
  <c r="CH91" i="8"/>
  <c r="BM91" i="8"/>
  <c r="AM91" i="8"/>
  <c r="BZ91" i="8"/>
  <c r="BQ91" i="8"/>
  <c r="AJ91" i="8"/>
  <c r="CN94" i="8"/>
  <c r="AB94" i="8"/>
  <c r="CR94" i="8"/>
  <c r="AS94" i="8"/>
  <c r="AQ94" i="8"/>
  <c r="AP94" i="8"/>
  <c r="CH94" i="8"/>
  <c r="CK94" i="8"/>
  <c r="AV94" i="8"/>
  <c r="BF94" i="8"/>
  <c r="AI91" i="8"/>
  <c r="CD101" i="8"/>
  <c r="CO101" i="8"/>
  <c r="BI101" i="8"/>
  <c r="CE101" i="8"/>
  <c r="BY101" i="8"/>
  <c r="CW101" i="8"/>
  <c r="BR101" i="8"/>
  <c r="AV101" i="8"/>
  <c r="BV101" i="8"/>
  <c r="BD101" i="8"/>
  <c r="BS112" i="8"/>
  <c r="AH112" i="8"/>
  <c r="DA112" i="8"/>
  <c r="BT112" i="8"/>
  <c r="CA112" i="8"/>
  <c r="AZ112" i="8"/>
  <c r="N19" i="8"/>
  <c r="O23" i="8" s="1"/>
  <c r="AO112" i="8"/>
  <c r="AK112" i="8"/>
  <c r="CK112" i="8"/>
  <c r="AB91" i="8"/>
  <c r="DE91" i="8"/>
  <c r="BV91" i="8"/>
  <c r="AG91" i="8"/>
  <c r="AK91" i="8"/>
  <c r="BP91" i="8"/>
  <c r="AE91" i="8" s="1"/>
  <c r="BB91" i="8"/>
  <c r="BL91" i="8"/>
  <c r="BY91" i="8"/>
  <c r="DD94" i="8"/>
  <c r="CQ94" i="8"/>
  <c r="AU94" i="8"/>
  <c r="AL94" i="8"/>
  <c r="CY94" i="8"/>
  <c r="BI94" i="8"/>
  <c r="CT94" i="8"/>
  <c r="BU94" i="8"/>
  <c r="BK94" i="8"/>
  <c r="CA94" i="8"/>
  <c r="CC101" i="8"/>
  <c r="AM101" i="8"/>
  <c r="CP101" i="8"/>
  <c r="AY101" i="8"/>
  <c r="AR101" i="8"/>
  <c r="AG101" i="8"/>
  <c r="DE101" i="8"/>
  <c r="DD101" i="8"/>
  <c r="CS101" i="8"/>
  <c r="BU101" i="8"/>
  <c r="AW112" i="8"/>
  <c r="CO112" i="8"/>
  <c r="AX112" i="8"/>
  <c r="BV112" i="8"/>
  <c r="BU112" i="8"/>
  <c r="BO112" i="8"/>
  <c r="CJ112" i="8"/>
  <c r="CN112" i="8"/>
  <c r="AT112" i="8"/>
  <c r="AP112" i="8"/>
  <c r="CO91" i="8"/>
  <c r="BK91" i="8"/>
  <c r="CA91" i="8"/>
  <c r="BU91" i="8"/>
  <c r="AV91" i="8"/>
  <c r="CS91" i="8"/>
  <c r="CY91" i="8"/>
  <c r="AY91" i="8"/>
  <c r="AO91" i="8"/>
  <c r="BY94" i="8"/>
  <c r="CL94" i="8"/>
  <c r="CP94" i="8"/>
  <c r="AY94" i="8"/>
  <c r="CE94" i="8"/>
  <c r="CC94" i="8"/>
  <c r="AN94" i="8"/>
  <c r="CF94" i="8"/>
  <c r="AJ94" i="8"/>
  <c r="AI94" i="8"/>
  <c r="AZ101" i="8"/>
  <c r="BJ101" i="8"/>
  <c r="CG101" i="8"/>
  <c r="BE101" i="8"/>
  <c r="BZ101" i="8"/>
  <c r="AX101" i="8"/>
  <c r="BX101" i="8"/>
  <c r="BA101" i="8"/>
  <c r="CJ101" i="8"/>
  <c r="BW101" i="8"/>
  <c r="CY112" i="8"/>
  <c r="CF112" i="8"/>
  <c r="BQ112" i="8"/>
  <c r="CS112" i="8"/>
  <c r="CC112" i="8"/>
  <c r="CG112" i="8"/>
  <c r="CD112" i="8"/>
  <c r="AR112" i="8"/>
  <c r="BZ112" i="8"/>
  <c r="BD112" i="8"/>
  <c r="BC91" i="8"/>
  <c r="AT91" i="8"/>
  <c r="AF91" i="8"/>
  <c r="BH91" i="8"/>
  <c r="CK91" i="8"/>
  <c r="AH91" i="8"/>
  <c r="CB91" i="8"/>
  <c r="AW91" i="8"/>
  <c r="DD91" i="8"/>
  <c r="AQ91" i="8"/>
  <c r="AG94" i="8"/>
  <c r="BR94" i="8"/>
  <c r="BQ94" i="8"/>
  <c r="BO94" i="8"/>
  <c r="BT94" i="8"/>
  <c r="CD94" i="8"/>
  <c r="BM94" i="8"/>
  <c r="CG94" i="8"/>
  <c r="AT94" i="8"/>
  <c r="CX94" i="8"/>
  <c r="BP101" i="8"/>
  <c r="CF101" i="8"/>
  <c r="AI101" i="8"/>
  <c r="BO101" i="8"/>
  <c r="AL101" i="8"/>
  <c r="AN101" i="8"/>
  <c r="BG101" i="8"/>
  <c r="CB101" i="8"/>
  <c r="CY101" i="8"/>
  <c r="BQ101" i="8"/>
  <c r="DA101" i="8"/>
  <c r="BG112" i="8"/>
  <c r="BB112" i="8"/>
  <c r="BL112" i="8"/>
  <c r="CZ112" i="8"/>
  <c r="AL112" i="8"/>
  <c r="AU112" i="8"/>
  <c r="CI112" i="8"/>
  <c r="AN112" i="8"/>
  <c r="BF112" i="8"/>
  <c r="CB112" i="8"/>
  <c r="CP91" i="8"/>
  <c r="CQ91" i="8"/>
  <c r="CD91" i="8"/>
  <c r="BR91" i="8"/>
  <c r="CF91" i="8"/>
  <c r="CX91" i="8"/>
  <c r="CG91" i="8"/>
  <c r="BO91" i="8"/>
  <c r="AP91" i="8"/>
  <c r="AR91" i="8"/>
  <c r="BB94" i="8"/>
  <c r="BZ94" i="8"/>
  <c r="CZ94" i="8"/>
  <c r="CO94" i="8"/>
  <c r="AR94" i="8"/>
  <c r="AX94" i="8"/>
  <c r="N4" i="8"/>
  <c r="DA94" i="8"/>
  <c r="BS94" i="8"/>
  <c r="AO94" i="8"/>
  <c r="CZ91" i="8"/>
  <c r="CK101" i="8"/>
  <c r="CM101" i="8"/>
  <c r="AQ101" i="8"/>
  <c r="BM101" i="8"/>
  <c r="AP101" i="8"/>
  <c r="BS101" i="8"/>
  <c r="AB101" i="8"/>
  <c r="BH101" i="8"/>
  <c r="AW101" i="8"/>
  <c r="DE112" i="8"/>
  <c r="CX112" i="8"/>
  <c r="CU112" i="8"/>
  <c r="DC112" i="8"/>
  <c r="AF112" i="8"/>
  <c r="CV112" i="8"/>
  <c r="AY112" i="8"/>
  <c r="DB112" i="8"/>
  <c r="CH112" i="8"/>
  <c r="BJ112" i="8"/>
  <c r="DC91" i="8"/>
  <c r="BT91" i="8"/>
  <c r="BN91" i="8"/>
  <c r="AS91" i="8"/>
  <c r="CE91" i="8"/>
  <c r="BW91" i="8"/>
  <c r="CI91" i="8"/>
  <c r="E4" i="8"/>
  <c r="F6" i="8" s="1"/>
  <c r="BD91" i="8"/>
  <c r="CW91" i="8"/>
  <c r="BG94" i="8"/>
  <c r="CJ94" i="8"/>
  <c r="AF94" i="8"/>
  <c r="DE94" i="8"/>
  <c r="AM94" i="8"/>
  <c r="BV94" i="8"/>
  <c r="CV94" i="8"/>
  <c r="BL94" i="8"/>
  <c r="CB94" i="8"/>
  <c r="CL101" i="8"/>
  <c r="AJ101" i="8"/>
  <c r="CI101" i="8"/>
  <c r="CX101" i="8"/>
  <c r="CN101" i="8"/>
  <c r="AO101" i="8"/>
  <c r="Q9" i="8"/>
  <c r="BN101" i="8"/>
  <c r="AS101" i="8"/>
  <c r="AS112" i="8"/>
  <c r="BW112" i="8"/>
  <c r="CE112" i="8"/>
  <c r="BY112" i="8"/>
  <c r="CL112" i="8"/>
  <c r="AB112" i="8"/>
  <c r="BI112" i="8"/>
  <c r="BE112" i="8"/>
  <c r="BC112" i="8"/>
  <c r="BF91" i="8"/>
  <c r="BI91" i="8"/>
  <c r="BA91" i="8"/>
  <c r="CC91" i="8"/>
  <c r="AL91" i="8"/>
  <c r="BS91" i="8"/>
  <c r="AZ91" i="8"/>
  <c r="AU91" i="8"/>
  <c r="AX91" i="8"/>
  <c r="BJ94" i="8"/>
  <c r="CM94" i="8"/>
  <c r="BE94" i="8"/>
  <c r="BA94" i="8"/>
  <c r="BX94" i="8"/>
  <c r="DB94" i="8"/>
  <c r="BP94" i="8"/>
  <c r="AE94" i="8" s="1"/>
  <c r="CI94" i="8"/>
  <c r="AK94" i="8"/>
  <c r="AH94" i="8"/>
  <c r="DC102" i="8"/>
  <c r="AB106" i="8"/>
  <c r="CT102" i="8"/>
  <c r="BK102" i="8"/>
  <c r="AN102" i="8"/>
  <c r="AT102" i="8"/>
  <c r="CI102" i="8"/>
  <c r="BR102" i="8"/>
  <c r="CR102" i="8"/>
  <c r="AO102" i="8"/>
  <c r="AU102" i="8"/>
  <c r="CP99" i="8"/>
  <c r="AJ111" i="8"/>
  <c r="BW106" i="8"/>
  <c r="AK106" i="8"/>
  <c r="BA123" i="8"/>
  <c r="AM102" i="8"/>
  <c r="BO102" i="8"/>
  <c r="B14" i="8"/>
  <c r="B16" i="8" s="1"/>
  <c r="CL102" i="8"/>
  <c r="CW102" i="8"/>
  <c r="AX102" i="8"/>
  <c r="CG102" i="8"/>
  <c r="AF102" i="8"/>
  <c r="BV102" i="8"/>
  <c r="CX102" i="8"/>
  <c r="BN99" i="8"/>
  <c r="BN111" i="8"/>
  <c r="AJ99" i="8"/>
  <c r="CK106" i="8"/>
  <c r="CO123" i="8"/>
  <c r="CJ123" i="8"/>
  <c r="BF123" i="8"/>
  <c r="CB102" i="8"/>
  <c r="AS102" i="8"/>
  <c r="AI102" i="8"/>
  <c r="AZ102" i="8"/>
  <c r="BS102" i="8"/>
  <c r="BF102" i="8"/>
  <c r="DB102" i="8"/>
  <c r="DA102" i="8"/>
  <c r="CV102" i="8"/>
  <c r="BB102" i="8"/>
  <c r="CQ99" i="8"/>
  <c r="CV111" i="8"/>
  <c r="BF111" i="8"/>
  <c r="BD106" i="8"/>
  <c r="CK123" i="8"/>
  <c r="AH102" i="8"/>
  <c r="BN102" i="8"/>
  <c r="AW102" i="8"/>
  <c r="CU102" i="8"/>
  <c r="AL102" i="8"/>
  <c r="CN102" i="8"/>
  <c r="AV102" i="8"/>
  <c r="BY102" i="8"/>
  <c r="CD102" i="8"/>
  <c r="CM102" i="8"/>
  <c r="AW99" i="8"/>
  <c r="CH99" i="8"/>
  <c r="BR111" i="8"/>
  <c r="CS111" i="8"/>
  <c r="AZ106" i="8"/>
  <c r="BY123" i="8"/>
  <c r="BJ123" i="8"/>
  <c r="DD102" i="8"/>
  <c r="BL102" i="8"/>
  <c r="BT102" i="8"/>
  <c r="BE102" i="8"/>
  <c r="CZ102" i="8"/>
  <c r="BZ102" i="8"/>
  <c r="CA102" i="8"/>
  <c r="CH102" i="8"/>
  <c r="AP102" i="8"/>
  <c r="BU102" i="8"/>
  <c r="K9" i="8"/>
  <c r="L11" i="8" s="1"/>
  <c r="AH111" i="8"/>
  <c r="DC123" i="8"/>
  <c r="BW102" i="8"/>
  <c r="CJ102" i="8"/>
  <c r="BH102" i="8"/>
  <c r="CE102" i="8"/>
  <c r="BC102" i="8"/>
  <c r="AB102" i="8"/>
  <c r="AK102" i="8"/>
  <c r="CK102" i="8"/>
  <c r="AY102" i="8"/>
  <c r="AR102" i="8"/>
  <c r="CY99" i="8"/>
  <c r="BB111" i="8"/>
  <c r="AY106" i="8"/>
  <c r="AI116" i="8"/>
  <c r="DA116" i="8"/>
  <c r="CK116" i="8"/>
  <c r="AX116" i="8"/>
  <c r="CC116" i="8"/>
  <c r="CU116" i="8"/>
  <c r="DB116" i="8"/>
  <c r="AU116" i="8"/>
  <c r="BX108" i="8"/>
  <c r="BG108" i="8"/>
  <c r="CP108" i="8"/>
  <c r="AJ108" i="8"/>
  <c r="AT108" i="8"/>
  <c r="BT108" i="8"/>
  <c r="CZ108" i="8"/>
  <c r="AU108" i="8"/>
  <c r="CJ120" i="8"/>
  <c r="BG120" i="8"/>
  <c r="AI108" i="8"/>
  <c r="AB108" i="8"/>
  <c r="CJ116" i="8"/>
  <c r="CX116" i="8"/>
  <c r="CZ116" i="8"/>
  <c r="BS108" i="8"/>
  <c r="CW108" i="8"/>
  <c r="CT108" i="8"/>
  <c r="CO108" i="8"/>
  <c r="CJ108" i="8"/>
  <c r="AK108" i="8"/>
  <c r="BM108" i="8"/>
  <c r="CX120" i="8"/>
  <c r="CB120" i="8"/>
  <c r="BI108" i="8"/>
  <c r="DD116" i="8"/>
  <c r="BL116" i="8"/>
  <c r="BV116" i="8"/>
  <c r="AJ116" i="8"/>
  <c r="CI116" i="8"/>
  <c r="BH116" i="8"/>
  <c r="BM116" i="8"/>
  <c r="DC116" i="8"/>
  <c r="DE116" i="8"/>
  <c r="CV108" i="8"/>
  <c r="BH108" i="8"/>
  <c r="BQ108" i="8"/>
  <c r="CK108" i="8"/>
  <c r="BJ108" i="8"/>
  <c r="AL108" i="8"/>
  <c r="CH108" i="8"/>
  <c r="BV108" i="8"/>
  <c r="CA108" i="8"/>
  <c r="AU120" i="8"/>
  <c r="BV120" i="8"/>
  <c r="CL108" i="8"/>
  <c r="CT116" i="8"/>
  <c r="BC116" i="8"/>
  <c r="BA108" i="8"/>
  <c r="BE108" i="8"/>
  <c r="AF108" i="8"/>
  <c r="BU108" i="8"/>
  <c r="CC108" i="8"/>
  <c r="BW108" i="8"/>
  <c r="DD108" i="8"/>
  <c r="CU108" i="8"/>
  <c r="CI120" i="8"/>
  <c r="AN108" i="8"/>
  <c r="AF116" i="8"/>
  <c r="BW116" i="8"/>
  <c r="AY116" i="8"/>
  <c r="BD116" i="8"/>
  <c r="CM116" i="8"/>
  <c r="BR116" i="8"/>
  <c r="CR116" i="8"/>
  <c r="BE116" i="8"/>
  <c r="AO116" i="8"/>
  <c r="CA116" i="8"/>
  <c r="CX108" i="8"/>
  <c r="CB108" i="8"/>
  <c r="BZ108" i="8"/>
  <c r="DC108" i="8"/>
  <c r="AS108" i="8"/>
  <c r="AQ108" i="8"/>
  <c r="AP108" i="8"/>
  <c r="CN120" i="8"/>
  <c r="AX120" i="8"/>
  <c r="AO108" i="8"/>
  <c r="BY116" i="8"/>
  <c r="CF108" i="8"/>
  <c r="CE116" i="8"/>
  <c r="CN116" i="8"/>
  <c r="BO116" i="8"/>
  <c r="CL116" i="8"/>
  <c r="BK116" i="8"/>
  <c r="AG116" i="8"/>
  <c r="CD116" i="8"/>
  <c r="AS116" i="8"/>
  <c r="BQ116" i="8"/>
  <c r="AG108" i="8"/>
  <c r="AR116" i="8"/>
  <c r="AP116" i="8"/>
  <c r="BB116" i="8"/>
  <c r="AL116" i="8"/>
  <c r="CY116" i="8"/>
  <c r="CF116" i="8"/>
  <c r="CB116" i="8"/>
  <c r="AB116" i="8"/>
  <c r="AV108" i="8"/>
  <c r="BF108" i="8"/>
  <c r="CQ108" i="8"/>
  <c r="CE108" i="8"/>
  <c r="BR108" i="8"/>
  <c r="BC108" i="8"/>
  <c r="AH108" i="8"/>
  <c r="AI120" i="8"/>
  <c r="AQ120" i="8"/>
  <c r="CY108" i="8"/>
  <c r="AQ116" i="8"/>
  <c r="CG116" i="8"/>
  <c r="AN116" i="8"/>
  <c r="CP116" i="8"/>
  <c r="BF116" i="8"/>
  <c r="AM116" i="8"/>
  <c r="BP116" i="8"/>
  <c r="AE116" i="8" s="1"/>
  <c r="AZ116" i="8"/>
  <c r="BT116" i="8"/>
  <c r="CH116" i="8"/>
  <c r="CO116" i="8"/>
  <c r="CV116" i="8"/>
  <c r="BJ116" i="8"/>
  <c r="AV116" i="8"/>
  <c r="AK116" i="8"/>
  <c r="AT116" i="8"/>
  <c r="BN116" i="8"/>
  <c r="BX116" i="8"/>
  <c r="BL108" i="8"/>
  <c r="BO108" i="8"/>
  <c r="CS108" i="8"/>
  <c r="AW108" i="8"/>
  <c r="AY108" i="8"/>
  <c r="BY108" i="8"/>
  <c r="BN108" i="8"/>
  <c r="CG108" i="8"/>
  <c r="DE108" i="8"/>
  <c r="CY120" i="8"/>
  <c r="CV120" i="8"/>
  <c r="AX108" i="8"/>
  <c r="CS116" i="8"/>
  <c r="CD121" i="8"/>
  <c r="BD99" i="8"/>
  <c r="BW113" i="8"/>
  <c r="BS99" i="8"/>
  <c r="AN113" i="8"/>
  <c r="AH109" i="8"/>
  <c r="BE109" i="8"/>
  <c r="BZ109" i="8"/>
  <c r="E19" i="8"/>
  <c r="CW109" i="8"/>
  <c r="CL113" i="8"/>
  <c r="CQ109" i="8"/>
  <c r="AO109" i="8"/>
  <c r="BK113" i="8"/>
  <c r="BK109" i="8"/>
  <c r="AM93" i="8"/>
  <c r="AK109" i="8"/>
  <c r="CV113" i="8"/>
  <c r="DA113" i="8"/>
  <c r="DE97" i="8"/>
  <c r="AQ97" i="8"/>
  <c r="AR97" i="8"/>
  <c r="BP97" i="8"/>
  <c r="AE97" i="8" s="1"/>
  <c r="CN97" i="8"/>
  <c r="BA97" i="8"/>
  <c r="AK97" i="8"/>
  <c r="BN104" i="8"/>
  <c r="H14" i="8"/>
  <c r="H18" i="8" s="1"/>
  <c r="CI104" i="8"/>
  <c r="BO125" i="8"/>
  <c r="BQ125" i="8"/>
  <c r="BD125" i="8"/>
  <c r="BZ125" i="8"/>
  <c r="BQ92" i="8"/>
  <c r="AZ92" i="8"/>
  <c r="BR92" i="8"/>
  <c r="CA92" i="8"/>
  <c r="AW92" i="8"/>
  <c r="AB92" i="8"/>
  <c r="AX92" i="8"/>
  <c r="BG92" i="8"/>
  <c r="CD92" i="8"/>
  <c r="CC92" i="8"/>
  <c r="CP92" i="8"/>
  <c r="BK92" i="8"/>
  <c r="AI92" i="8"/>
  <c r="AS92" i="8"/>
  <c r="BL92" i="8"/>
  <c r="BV92" i="8"/>
  <c r="BP92" i="8"/>
  <c r="AE92" i="8" s="1"/>
  <c r="DD92" i="8"/>
  <c r="CJ92" i="8"/>
  <c r="CN92" i="8"/>
  <c r="BL121" i="8"/>
  <c r="BV121" i="8"/>
  <c r="BH121" i="8"/>
  <c r="CE121" i="8"/>
  <c r="CV121" i="8"/>
  <c r="BW121" i="8"/>
  <c r="AF121" i="8"/>
  <c r="BQ121" i="8"/>
  <c r="BN121" i="8"/>
  <c r="CQ121" i="8"/>
  <c r="BX121" i="8"/>
  <c r="AY121" i="8"/>
  <c r="AU121" i="8"/>
  <c r="CP121" i="8"/>
  <c r="CJ121" i="8"/>
  <c r="AQ121" i="8"/>
  <c r="CF121" i="8"/>
  <c r="BG121" i="8"/>
  <c r="AM121" i="8"/>
  <c r="DD97" i="8"/>
  <c r="BN97" i="8"/>
  <c r="BS97" i="8"/>
  <c r="AS97" i="8"/>
  <c r="CX97" i="8"/>
  <c r="AJ97" i="8"/>
  <c r="BE97" i="8"/>
  <c r="CK97" i="8"/>
  <c r="BO97" i="8"/>
  <c r="CL97" i="8"/>
  <c r="AV97" i="8"/>
  <c r="AO97" i="8"/>
  <c r="AP97" i="8"/>
  <c r="AL97" i="8"/>
  <c r="AW97" i="8"/>
  <c r="DB97" i="8"/>
  <c r="BR97" i="8"/>
  <c r="AU97" i="8"/>
  <c r="BC97" i="8"/>
  <c r="CQ97" i="8"/>
  <c r="AN104" i="8"/>
  <c r="CT104" i="8"/>
  <c r="BP104" i="8"/>
  <c r="AE104" i="8" s="1"/>
  <c r="CW104" i="8"/>
  <c r="BZ104" i="8"/>
  <c r="BF104" i="8"/>
  <c r="AL104" i="8"/>
  <c r="AU104" i="8"/>
  <c r="CM104" i="8"/>
  <c r="DA104" i="8"/>
  <c r="AG104" i="8"/>
  <c r="BA104" i="8"/>
  <c r="AS104" i="8"/>
  <c r="CR104" i="8"/>
  <c r="AH104" i="8"/>
  <c r="CG104" i="8"/>
  <c r="BH104" i="8"/>
  <c r="BK104" i="8"/>
  <c r="CN104" i="8"/>
  <c r="BS104" i="8"/>
  <c r="DC104" i="8"/>
  <c r="CB104" i="8"/>
  <c r="CK104" i="8"/>
  <c r="BQ104" i="8"/>
  <c r="BD104" i="8"/>
  <c r="CZ104" i="8"/>
  <c r="CV104" i="8"/>
  <c r="BX104" i="8"/>
  <c r="AW104" i="8"/>
  <c r="CO104" i="8"/>
  <c r="CU104" i="8"/>
  <c r="BU104" i="8"/>
  <c r="BJ104" i="8"/>
  <c r="CY104" i="8"/>
  <c r="AB104" i="8"/>
  <c r="AI104" i="8"/>
  <c r="BY104" i="8"/>
  <c r="BW104" i="8"/>
  <c r="DE104" i="8"/>
  <c r="AF104" i="8"/>
  <c r="CA104" i="8"/>
  <c r="BT104" i="8"/>
  <c r="CF104" i="8"/>
  <c r="BO104" i="8"/>
  <c r="BG104" i="8"/>
  <c r="CS104" i="8"/>
  <c r="BV104" i="8"/>
  <c r="AY104" i="8"/>
  <c r="AK104" i="8"/>
  <c r="AM104" i="8"/>
  <c r="AO104" i="8"/>
  <c r="BB104" i="8"/>
  <c r="AX104" i="8"/>
  <c r="BC104" i="8"/>
  <c r="AQ104" i="8"/>
  <c r="CD104" i="8"/>
  <c r="BK97" i="8"/>
  <c r="AM97" i="8"/>
  <c r="CJ97" i="8"/>
  <c r="CF97" i="8"/>
  <c r="BU97" i="8"/>
  <c r="BF97" i="8"/>
  <c r="AB97" i="8"/>
  <c r="BQ120" i="8"/>
  <c r="CA120" i="8"/>
  <c r="CP120" i="8"/>
  <c r="AT104" i="8"/>
  <c r="AJ104" i="8"/>
  <c r="CP104" i="8"/>
  <c r="AP104" i="8"/>
  <c r="CS113" i="8"/>
  <c r="BQ113" i="8"/>
  <c r="BP125" i="8"/>
  <c r="BL104" i="8"/>
  <c r="CC104" i="8"/>
  <c r="CM120" i="8"/>
  <c r="CQ120" i="8"/>
  <c r="BM120" i="8"/>
  <c r="AV120" i="8"/>
  <c r="BA120" i="8"/>
  <c r="AY120" i="8"/>
  <c r="BK120" i="8"/>
  <c r="DB120" i="8"/>
  <c r="BH120" i="8"/>
  <c r="AM120" i="8"/>
  <c r="AK120" i="8"/>
  <c r="BE120" i="8"/>
  <c r="AF120" i="8"/>
  <c r="CC120" i="8"/>
  <c r="BC120" i="8"/>
  <c r="AW120" i="8"/>
  <c r="BO120" i="8"/>
  <c r="AJ120" i="8"/>
  <c r="CK120" i="8"/>
  <c r="CR120" i="8"/>
  <c r="BW120" i="8"/>
  <c r="AR120" i="8"/>
  <c r="BN120" i="8"/>
  <c r="DE120" i="8"/>
  <c r="CS120" i="8"/>
  <c r="AH120" i="8"/>
  <c r="BF120" i="8"/>
  <c r="CU120" i="8"/>
  <c r="CO120" i="8"/>
  <c r="AL120" i="8"/>
  <c r="CZ120" i="8"/>
  <c r="BI120" i="8"/>
  <c r="CE120" i="8"/>
  <c r="AP120" i="8"/>
  <c r="BZ120" i="8"/>
  <c r="AS120" i="8"/>
  <c r="AB120" i="8"/>
  <c r="BU120" i="8"/>
  <c r="B29" i="8"/>
  <c r="C29" i="8" s="1"/>
  <c r="BX120" i="8"/>
  <c r="BJ120" i="8"/>
  <c r="DC120" i="8"/>
  <c r="DD120" i="8"/>
  <c r="BP120" i="8"/>
  <c r="AE120" i="8" s="1"/>
  <c r="DA120" i="8"/>
  <c r="BR120" i="8"/>
  <c r="AN120" i="8"/>
  <c r="CW120" i="8"/>
  <c r="AZ120" i="8"/>
  <c r="CG120" i="8"/>
  <c r="CR97" i="8"/>
  <c r="AG97" i="8"/>
  <c r="CZ97" i="8"/>
  <c r="AY97" i="8"/>
  <c r="CW97" i="8"/>
  <c r="CT97" i="8"/>
  <c r="DC97" i="8"/>
  <c r="CD120" i="8"/>
  <c r="CF120" i="8"/>
  <c r="BL120" i="8"/>
  <c r="BD120" i="8"/>
  <c r="BE104" i="8"/>
  <c r="CQ104" i="8"/>
  <c r="AB115" i="8"/>
  <c r="CT115" i="8"/>
  <c r="CE115" i="8"/>
  <c r="BA115" i="8"/>
  <c r="BY115" i="8"/>
  <c r="BS115" i="8"/>
  <c r="E24" i="8"/>
  <c r="E26" i="8" s="1"/>
  <c r="CH115" i="8"/>
  <c r="AN115" i="8"/>
  <c r="AM115" i="8"/>
  <c r="DC115" i="8"/>
  <c r="BJ115" i="8"/>
  <c r="BH115" i="8"/>
  <c r="DE115" i="8"/>
  <c r="AK115" i="8"/>
  <c r="CV115" i="8"/>
  <c r="CK115" i="8"/>
  <c r="BL115" i="8"/>
  <c r="AH115" i="8"/>
  <c r="AZ115" i="8"/>
  <c r="BD115" i="8"/>
  <c r="BI115" i="8"/>
  <c r="BX115" i="8"/>
  <c r="AW115" i="8"/>
  <c r="AY115" i="8"/>
  <c r="AI115" i="8"/>
  <c r="BV115" i="8"/>
  <c r="CR115" i="8"/>
  <c r="CW115" i="8"/>
  <c r="BU115" i="8"/>
  <c r="CL115" i="8"/>
  <c r="CI115" i="8"/>
  <c r="CO115" i="8"/>
  <c r="BB115" i="8"/>
  <c r="AR115" i="8"/>
  <c r="AS115" i="8"/>
  <c r="BP115" i="8"/>
  <c r="AE115" i="8" s="1"/>
  <c r="CU115" i="8"/>
  <c r="AX115" i="8"/>
  <c r="CA115" i="8"/>
  <c r="CG115" i="8"/>
  <c r="AP115" i="8"/>
  <c r="CQ115" i="8"/>
  <c r="AQ115" i="8"/>
  <c r="BT115" i="8"/>
  <c r="CX115" i="8"/>
  <c r="DB115" i="8"/>
  <c r="AG115" i="8"/>
  <c r="AU115" i="8"/>
  <c r="DA115" i="8"/>
  <c r="CI119" i="8"/>
  <c r="CP119" i="8"/>
  <c r="BU119" i="8"/>
  <c r="AV119" i="8"/>
  <c r="AQ119" i="8"/>
  <c r="CK119" i="8"/>
  <c r="CY119" i="8"/>
  <c r="BV119" i="8"/>
  <c r="Q24" i="8"/>
  <c r="R26" i="8" s="1"/>
  <c r="DB119" i="8"/>
  <c r="BC119" i="8"/>
  <c r="CQ119" i="8"/>
  <c r="AN119" i="8"/>
  <c r="AT119" i="8"/>
  <c r="BR119" i="8"/>
  <c r="AG119" i="8"/>
  <c r="AO119" i="8"/>
  <c r="CL119" i="8"/>
  <c r="BL119" i="8"/>
  <c r="DC119" i="8"/>
  <c r="CR119" i="8"/>
  <c r="CU119" i="8"/>
  <c r="CS119" i="8"/>
  <c r="BT119" i="8"/>
  <c r="CJ119" i="8"/>
  <c r="CM119" i="8"/>
  <c r="BW119" i="8"/>
  <c r="CG119" i="8"/>
  <c r="AF119" i="8"/>
  <c r="DD119" i="8"/>
  <c r="CC119" i="8"/>
  <c r="AB119" i="8"/>
  <c r="BP119" i="8"/>
  <c r="AE119" i="8" s="1"/>
  <c r="BA119" i="8"/>
  <c r="BD119" i="8"/>
  <c r="AH119" i="8"/>
  <c r="AM119" i="8"/>
  <c r="BS119" i="8"/>
  <c r="BH119" i="8"/>
  <c r="BX119" i="8"/>
  <c r="BF119" i="8"/>
  <c r="AL119" i="8"/>
  <c r="BK119" i="8"/>
  <c r="CE119" i="8"/>
  <c r="DA119" i="8"/>
  <c r="CT119" i="8"/>
  <c r="BI119" i="8"/>
  <c r="BE119" i="8"/>
  <c r="CA119" i="8"/>
  <c r="BQ119" i="8"/>
  <c r="BH113" i="8"/>
  <c r="BY113" i="8"/>
  <c r="BC113" i="8"/>
  <c r="BA113" i="8"/>
  <c r="CZ113" i="8"/>
  <c r="CM113" i="8"/>
  <c r="CE113" i="8"/>
  <c r="BT113" i="8"/>
  <c r="BN113" i="8"/>
  <c r="AT113" i="8"/>
  <c r="CI113" i="8"/>
  <c r="AP113" i="8"/>
  <c r="BI113" i="8"/>
  <c r="BZ113" i="8"/>
  <c r="BO113" i="8"/>
  <c r="CW113" i="8"/>
  <c r="CR113" i="8"/>
  <c r="CB113" i="8"/>
  <c r="BS113" i="8"/>
  <c r="BX113" i="8"/>
  <c r="AM113" i="8"/>
  <c r="CA113" i="8"/>
  <c r="CG113" i="8"/>
  <c r="AS113" i="8"/>
  <c r="BU113" i="8"/>
  <c r="BD113" i="8"/>
  <c r="DD113" i="8"/>
  <c r="AQ113" i="8"/>
  <c r="AY113" i="8"/>
  <c r="AR113" i="8"/>
  <c r="BJ113" i="8"/>
  <c r="CD113" i="8"/>
  <c r="BE113" i="8"/>
  <c r="AV113" i="8"/>
  <c r="AJ113" i="8"/>
  <c r="BL113" i="8"/>
  <c r="DC113" i="8"/>
  <c r="CQ113" i="8"/>
  <c r="CO113" i="8"/>
  <c r="BP113" i="8"/>
  <c r="AE113" i="8" s="1"/>
  <c r="CX113" i="8"/>
  <c r="DB113" i="8"/>
  <c r="BG113" i="8"/>
  <c r="BV113" i="8"/>
  <c r="BF113" i="8"/>
  <c r="DE113" i="8"/>
  <c r="AX113" i="8"/>
  <c r="CY113" i="8"/>
  <c r="CF105" i="8"/>
  <c r="DA105" i="8"/>
  <c r="BF105" i="8"/>
  <c r="BI97" i="8"/>
  <c r="BX97" i="8"/>
  <c r="CM97" i="8"/>
  <c r="BG97" i="8"/>
  <c r="CG97" i="8"/>
  <c r="AX97" i="8"/>
  <c r="BM97" i="8"/>
  <c r="BT120" i="8"/>
  <c r="BB120" i="8"/>
  <c r="CL120" i="8"/>
  <c r="BS120" i="8"/>
  <c r="CJ104" i="8"/>
  <c r="CH104" i="8"/>
  <c r="BM104" i="8"/>
  <c r="CP113" i="8"/>
  <c r="AO113" i="8"/>
  <c r="CN113" i="8"/>
  <c r="BR104" i="8"/>
  <c r="AI97" i="8"/>
  <c r="BB97" i="8"/>
  <c r="AT97" i="8"/>
  <c r="CE97" i="8"/>
  <c r="BW97" i="8"/>
  <c r="AF97" i="8"/>
  <c r="CV97" i="8"/>
  <c r="E9" i="8"/>
  <c r="G13" i="8" s="1"/>
  <c r="CH120" i="8"/>
  <c r="BY120" i="8"/>
  <c r="AG120" i="8"/>
  <c r="CL104" i="8"/>
  <c r="AV104" i="8"/>
  <c r="CX104" i="8"/>
  <c r="CF113" i="8"/>
  <c r="BI104" i="8"/>
  <c r="AZ104" i="8"/>
  <c r="AG110" i="8"/>
  <c r="AL110" i="8"/>
  <c r="CK110" i="8"/>
  <c r="AV110" i="8"/>
  <c r="CL110" i="8"/>
  <c r="BG110" i="8"/>
  <c r="AB110" i="8"/>
  <c r="BW110" i="8"/>
  <c r="DB110" i="8"/>
  <c r="DC110" i="8"/>
  <c r="CU110" i="8"/>
  <c r="BS110" i="8"/>
  <c r="CY110" i="8"/>
  <c r="AI110" i="8"/>
  <c r="CP110" i="8"/>
  <c r="BD110" i="8"/>
  <c r="BZ110" i="8"/>
  <c r="AJ110" i="8"/>
  <c r="CW110" i="8"/>
  <c r="BV110" i="8"/>
  <c r="CL124" i="8"/>
  <c r="BO110" i="8"/>
  <c r="AX110" i="8"/>
  <c r="AR110" i="8"/>
  <c r="CG110" i="8"/>
  <c r="CD110" i="8"/>
  <c r="CQ110" i="8"/>
  <c r="BQ110" i="8"/>
  <c r="AN110" i="8"/>
  <c r="BP110" i="8"/>
  <c r="AE110" i="8" s="1"/>
  <c r="BE110" i="8"/>
  <c r="BR110" i="8"/>
  <c r="AU110" i="8"/>
  <c r="CO110" i="8"/>
  <c r="BN110" i="8"/>
  <c r="BI110" i="8"/>
  <c r="CB110" i="8"/>
  <c r="BX110" i="8"/>
  <c r="BY110" i="8"/>
  <c r="CF110" i="8"/>
  <c r="CS110" i="8"/>
  <c r="CI110" i="8"/>
  <c r="DA110" i="8"/>
  <c r="BH110" i="8"/>
  <c r="BM110" i="8"/>
  <c r="DE110" i="8"/>
  <c r="BU110" i="8"/>
  <c r="BB110" i="8"/>
  <c r="AH110" i="8"/>
  <c r="H19" i="8"/>
  <c r="J23" i="8" s="1"/>
  <c r="DD110" i="8"/>
  <c r="CL90" i="8"/>
  <c r="AI118" i="8"/>
  <c r="BL90" i="8"/>
  <c r="AF90" i="8"/>
  <c r="CX90" i="8"/>
  <c r="AX90" i="8"/>
  <c r="BH90" i="8"/>
  <c r="CR90" i="8"/>
  <c r="BV90" i="8"/>
  <c r="AB95" i="8"/>
  <c r="AZ95" i="8"/>
  <c r="CE95" i="8"/>
  <c r="AS95" i="8"/>
  <c r="CF95" i="8"/>
  <c r="BR95" i="8"/>
  <c r="BN95" i="8"/>
  <c r="CG95" i="8"/>
  <c r="BZ95" i="8"/>
  <c r="BS107" i="8"/>
  <c r="BC107" i="8"/>
  <c r="CS107" i="8"/>
  <c r="CD107" i="8"/>
  <c r="BY107" i="8"/>
  <c r="BB107" i="8"/>
  <c r="AQ107" i="8"/>
  <c r="CM107" i="8"/>
  <c r="CA107" i="8"/>
  <c r="BE107" i="8"/>
  <c r="AE102" i="8"/>
  <c r="AM118" i="8"/>
  <c r="DE118" i="8"/>
  <c r="CL118" i="8"/>
  <c r="CJ118" i="8"/>
  <c r="BB118" i="8"/>
  <c r="BE118" i="8"/>
  <c r="BQ118" i="8"/>
  <c r="AR118" i="8"/>
  <c r="AV118" i="8"/>
  <c r="BL95" i="8"/>
  <c r="CS95" i="8"/>
  <c r="BV95" i="8"/>
  <c r="CH95" i="8"/>
  <c r="CD95" i="8"/>
  <c r="BM95" i="8"/>
  <c r="AX95" i="8"/>
  <c r="CL95" i="8"/>
  <c r="CP95" i="8"/>
  <c r="AR107" i="8"/>
  <c r="AN107" i="8"/>
  <c r="BT107" i="8"/>
  <c r="AY107" i="8"/>
  <c r="CL107" i="8"/>
  <c r="DB107" i="8"/>
  <c r="BZ107" i="8"/>
  <c r="AW107" i="8"/>
  <c r="CJ107" i="8"/>
  <c r="CR107" i="8"/>
  <c r="CG118" i="8"/>
  <c r="BZ118" i="8"/>
  <c r="AY118" i="8"/>
  <c r="BG118" i="8"/>
  <c r="AN118" i="8"/>
  <c r="BV118" i="8"/>
  <c r="BC118" i="8"/>
  <c r="CW118" i="8"/>
  <c r="AJ118" i="8"/>
  <c r="AW118" i="8"/>
  <c r="DB95" i="8"/>
  <c r="BP90" i="8"/>
  <c r="AE90" i="8" s="1"/>
  <c r="BG90" i="8"/>
  <c r="AM90" i="8"/>
  <c r="BM107" i="8"/>
  <c r="BD107" i="8"/>
  <c r="CN107" i="8"/>
  <c r="AV107" i="8"/>
  <c r="CE107" i="8"/>
  <c r="Q14" i="8"/>
  <c r="S18" i="8" s="1"/>
  <c r="BF107" i="8"/>
  <c r="AL107" i="8"/>
  <c r="BI107" i="8"/>
  <c r="AI107" i="8"/>
  <c r="CE118" i="8"/>
  <c r="BP118" i="8"/>
  <c r="AE118" i="8" s="1"/>
  <c r="CD118" i="8"/>
  <c r="DC118" i="8"/>
  <c r="CS118" i="8"/>
  <c r="DD118" i="8"/>
  <c r="CX118" i="8"/>
  <c r="BH118" i="8"/>
  <c r="CR118" i="8"/>
  <c r="BY118" i="8"/>
  <c r="CF118" i="8"/>
  <c r="CB118" i="8"/>
  <c r="DB118" i="8"/>
  <c r="CA118" i="8"/>
  <c r="CY118" i="8"/>
  <c r="BD118" i="8"/>
  <c r="AU118" i="8"/>
  <c r="AB118" i="8"/>
  <c r="CT118" i="8"/>
  <c r="AZ118" i="8"/>
  <c r="AO90" i="8"/>
  <c r="BZ90" i="8"/>
  <c r="AJ90" i="8"/>
  <c r="CU90" i="8"/>
  <c r="BF90" i="8"/>
  <c r="BS90" i="8"/>
  <c r="CH90" i="8"/>
  <c r="CA95" i="8"/>
  <c r="CR95" i="8"/>
  <c r="AK95" i="8"/>
  <c r="CK95" i="8"/>
  <c r="DC95" i="8"/>
  <c r="AO95" i="8"/>
  <c r="AT95" i="8"/>
  <c r="AI95" i="8"/>
  <c r="CN95" i="8"/>
  <c r="CS90" i="8"/>
  <c r="CN90" i="8"/>
  <c r="BO90" i="8"/>
  <c r="AF95" i="8"/>
  <c r="BB95" i="8"/>
  <c r="AW95" i="8"/>
  <c r="CQ95" i="8"/>
  <c r="CJ95" i="8"/>
  <c r="DE95" i="8"/>
  <c r="AM95" i="8"/>
  <c r="AR95" i="8"/>
  <c r="AL95" i="8"/>
  <c r="CX95" i="8"/>
  <c r="CH107" i="8"/>
  <c r="BR107" i="8"/>
  <c r="AG107" i="8"/>
  <c r="BQ107" i="8"/>
  <c r="BL107" i="8"/>
  <c r="CF107" i="8"/>
  <c r="AK107" i="8"/>
  <c r="CC107" i="8"/>
  <c r="BO107" i="8"/>
  <c r="AH107" i="8"/>
  <c r="CD90" i="8"/>
  <c r="DA90" i="8"/>
  <c r="AS90" i="8"/>
  <c r="CO90" i="8"/>
  <c r="BD90" i="8"/>
  <c r="CC90" i="8"/>
  <c r="CT90" i="8"/>
  <c r="AW90" i="8"/>
  <c r="CB95" i="8"/>
  <c r="BX95" i="8"/>
  <c r="BF95" i="8"/>
  <c r="CM95" i="8"/>
  <c r="BS95" i="8"/>
  <c r="DA95" i="8"/>
  <c r="AP95" i="8"/>
  <c r="AQ95" i="8"/>
  <c r="CV95" i="8"/>
  <c r="AT107" i="8"/>
  <c r="CI107" i="8"/>
  <c r="CW107" i="8"/>
  <c r="BV107" i="8"/>
  <c r="AX107" i="8"/>
  <c r="AF107" i="8"/>
  <c r="DE107" i="8"/>
  <c r="BG107" i="8"/>
  <c r="DC107" i="8"/>
  <c r="BP107" i="8"/>
  <c r="AE107" i="8" s="1"/>
  <c r="CK118" i="8"/>
  <c r="CZ118" i="8"/>
  <c r="CU118" i="8"/>
  <c r="BX118" i="8"/>
  <c r="AQ118" i="8"/>
  <c r="BN118" i="8"/>
  <c r="CV118" i="8"/>
  <c r="AK118" i="8"/>
  <c r="BT118" i="8"/>
  <c r="AX118" i="8"/>
  <c r="AL90" i="8"/>
  <c r="CK90" i="8"/>
  <c r="AU90" i="8"/>
  <c r="CZ90" i="8"/>
  <c r="AQ90" i="8"/>
  <c r="AG90" i="8"/>
  <c r="AY90" i="8"/>
  <c r="CV90" i="8"/>
  <c r="BR90" i="8"/>
  <c r="CA90" i="8"/>
  <c r="CW90" i="8"/>
  <c r="CO95" i="8"/>
  <c r="Q4" i="8"/>
  <c r="R6" i="8" s="1"/>
  <c r="BQ95" i="8"/>
  <c r="BE95" i="8"/>
  <c r="BW95" i="8"/>
  <c r="BP95" i="8"/>
  <c r="AE95" i="8" s="1"/>
  <c r="CZ95" i="8"/>
  <c r="CU95" i="8"/>
  <c r="BH95" i="8"/>
  <c r="BN107" i="8"/>
  <c r="AM107" i="8"/>
  <c r="BU107" i="8"/>
  <c r="CQ107" i="8"/>
  <c r="BW107" i="8"/>
  <c r="CP107" i="8"/>
  <c r="BK107" i="8"/>
  <c r="CT107" i="8"/>
  <c r="CX107" i="8"/>
  <c r="BH107" i="8"/>
  <c r="AF118" i="8"/>
  <c r="BF118" i="8"/>
  <c r="CO118" i="8"/>
  <c r="AL118" i="8"/>
  <c r="AH118" i="8"/>
  <c r="BJ118" i="8"/>
  <c r="AG118" i="8"/>
  <c r="BU118" i="8"/>
  <c r="CQ118" i="8"/>
  <c r="BS118" i="8"/>
  <c r="BM90" i="8"/>
  <c r="CQ90" i="8"/>
  <c r="AN90" i="8"/>
  <c r="DE90" i="8"/>
  <c r="BC90" i="8"/>
  <c r="AV90" i="8"/>
  <c r="AB90" i="8"/>
  <c r="BW90" i="8"/>
  <c r="AI90" i="8"/>
  <c r="AP90" i="8"/>
  <c r="CM90" i="8"/>
  <c r="AJ95" i="8"/>
  <c r="BY95" i="8"/>
  <c r="BC95" i="8"/>
  <c r="BT95" i="8"/>
  <c r="BU95" i="8"/>
  <c r="CW95" i="8"/>
  <c r="BD95" i="8"/>
  <c r="BG95" i="8"/>
  <c r="DD95" i="8"/>
  <c r="CI118" i="8"/>
  <c r="CU107" i="8"/>
  <c r="AZ107" i="8"/>
  <c r="BX107" i="8"/>
  <c r="AU107" i="8"/>
  <c r="CV107" i="8"/>
  <c r="AJ107" i="8"/>
  <c r="CG107" i="8"/>
  <c r="CZ107" i="8"/>
  <c r="AO107" i="8"/>
  <c r="CN118" i="8"/>
  <c r="BR118" i="8"/>
  <c r="BI118" i="8"/>
  <c r="AS118" i="8"/>
  <c r="CP118" i="8"/>
  <c r="AO118" i="8"/>
  <c r="BW118" i="8"/>
  <c r="DA118" i="8"/>
  <c r="AE117" i="8"/>
  <c r="AE98" i="8"/>
  <c r="AE100" i="8"/>
  <c r="AE109" i="8"/>
  <c r="AE103" i="8"/>
  <c r="AF113" i="8"/>
  <c r="CM106" i="8"/>
  <c r="AX106" i="8"/>
  <c r="CV106" i="8"/>
  <c r="AL106" i="8"/>
  <c r="CN106" i="8"/>
  <c r="BQ106" i="8"/>
  <c r="CD106" i="8"/>
  <c r="N14" i="8"/>
  <c r="P18" i="8" s="1"/>
  <c r="AL123" i="8"/>
  <c r="AG123" i="8"/>
  <c r="BZ123" i="8"/>
  <c r="BW123" i="8"/>
  <c r="CN123" i="8"/>
  <c r="BC123" i="8"/>
  <c r="AY123" i="8"/>
  <c r="CS122" i="8"/>
  <c r="BM122" i="8"/>
  <c r="BT122" i="8"/>
  <c r="BW122" i="8"/>
  <c r="AW122" i="8"/>
  <c r="AU122" i="8"/>
  <c r="CN122" i="8"/>
  <c r="CQ122" i="8"/>
  <c r="BX99" i="8"/>
  <c r="AY99" i="8"/>
  <c r="BF99" i="8"/>
  <c r="DD99" i="8"/>
  <c r="BO99" i="8"/>
  <c r="DB99" i="8"/>
  <c r="BZ99" i="8"/>
  <c r="BE99" i="8"/>
  <c r="DA99" i="8"/>
  <c r="CT111" i="8"/>
  <c r="AS111" i="8"/>
  <c r="CR111" i="8"/>
  <c r="AI111" i="8"/>
  <c r="BV111" i="8"/>
  <c r="BH111" i="8"/>
  <c r="BQ111" i="8"/>
  <c r="BW111" i="8"/>
  <c r="BT111" i="8"/>
  <c r="DE111" i="8"/>
  <c r="AH106" i="8"/>
  <c r="CO99" i="8"/>
  <c r="AZ122" i="8"/>
  <c r="AK99" i="8"/>
  <c r="DC106" i="8"/>
  <c r="DB106" i="8"/>
  <c r="AG106" i="8"/>
  <c r="CI106" i="8"/>
  <c r="AI106" i="8"/>
  <c r="AQ106" i="8"/>
  <c r="AT106" i="8"/>
  <c r="BD123" i="8"/>
  <c r="CT123" i="8"/>
  <c r="AP123" i="8"/>
  <c r="BT123" i="8"/>
  <c r="BR123" i="8"/>
  <c r="BM123" i="8"/>
  <c r="AI123" i="8"/>
  <c r="CR123" i="8"/>
  <c r="CX123" i="8"/>
  <c r="CZ123" i="8"/>
  <c r="BZ122" i="8"/>
  <c r="AJ122" i="8"/>
  <c r="CW122" i="8"/>
  <c r="CA122" i="8"/>
  <c r="CV122" i="8"/>
  <c r="CE122" i="8"/>
  <c r="BY122" i="8"/>
  <c r="AT122" i="8"/>
  <c r="K29" i="8"/>
  <c r="L29" i="8" s="1"/>
  <c r="CC123" i="8"/>
  <c r="CD99" i="8"/>
  <c r="BR99" i="8"/>
  <c r="AV99" i="8"/>
  <c r="CS99" i="8"/>
  <c r="BA99" i="8"/>
  <c r="BL99" i="8"/>
  <c r="CM99" i="8"/>
  <c r="BY99" i="8"/>
  <c r="AM99" i="8"/>
  <c r="AV111" i="8"/>
  <c r="AL111" i="8"/>
  <c r="AW111" i="8"/>
  <c r="BZ111" i="8"/>
  <c r="AK111" i="8"/>
  <c r="BO111" i="8"/>
  <c r="CD111" i="8"/>
  <c r="AX111" i="8"/>
  <c r="BA111" i="8"/>
  <c r="BL111" i="8"/>
  <c r="CB122" i="8"/>
  <c r="BL122" i="8"/>
  <c r="BO106" i="8"/>
  <c r="CH122" i="8"/>
  <c r="AN106" i="8"/>
  <c r="CC106" i="8"/>
  <c r="BR106" i="8"/>
  <c r="CS106" i="8"/>
  <c r="CZ106" i="8"/>
  <c r="CW106" i="8"/>
  <c r="CO106" i="8"/>
  <c r="AW106" i="8"/>
  <c r="AM106" i="8"/>
  <c r="AR123" i="8"/>
  <c r="BH123" i="8"/>
  <c r="CG123" i="8"/>
  <c r="BX123" i="8"/>
  <c r="CF123" i="8"/>
  <c r="DA123" i="8"/>
  <c r="CP123" i="8"/>
  <c r="AH123" i="8"/>
  <c r="BN123" i="8"/>
  <c r="CU123" i="8"/>
  <c r="AR122" i="8"/>
  <c r="BO122" i="8"/>
  <c r="CX122" i="8"/>
  <c r="BF122" i="8"/>
  <c r="DB122" i="8"/>
  <c r="AV122" i="8"/>
  <c r="CR122" i="8"/>
  <c r="CQ123" i="8"/>
  <c r="AQ123" i="8"/>
  <c r="BU99" i="8"/>
  <c r="CV99" i="8"/>
  <c r="CJ99" i="8"/>
  <c r="CB99" i="8"/>
  <c r="BP99" i="8"/>
  <c r="CX99" i="8"/>
  <c r="DC99" i="8"/>
  <c r="CC99" i="8"/>
  <c r="AO99" i="8"/>
  <c r="BJ111" i="8"/>
  <c r="AY111" i="8"/>
  <c r="AO111" i="8"/>
  <c r="AG111" i="8"/>
  <c r="BD111" i="8"/>
  <c r="CF111" i="8"/>
  <c r="AQ111" i="8"/>
  <c r="BC111" i="8"/>
  <c r="CQ111" i="8"/>
  <c r="CI111" i="8"/>
  <c r="AM122" i="8"/>
  <c r="CK122" i="8"/>
  <c r="BD122" i="8"/>
  <c r="CP106" i="8"/>
  <c r="BN122" i="8"/>
  <c r="BQ123" i="8"/>
  <c r="CJ106" i="8"/>
  <c r="BA106" i="8"/>
  <c r="AJ106" i="8"/>
  <c r="BE106" i="8"/>
  <c r="CE106" i="8"/>
  <c r="BP106" i="8"/>
  <c r="BY106" i="8"/>
  <c r="AN123" i="8"/>
  <c r="AS123" i="8"/>
  <c r="AM123" i="8"/>
  <c r="AO123" i="8"/>
  <c r="CB123" i="8"/>
  <c r="DE123" i="8"/>
  <c r="BG123" i="8"/>
  <c r="CM123" i="8"/>
  <c r="AK123" i="8"/>
  <c r="CO122" i="8"/>
  <c r="CG122" i="8"/>
  <c r="BA122" i="8"/>
  <c r="BJ122" i="8"/>
  <c r="DC122" i="8"/>
  <c r="CI122" i="8"/>
  <c r="BH122" i="8"/>
  <c r="AV123" i="8"/>
  <c r="AJ123" i="8"/>
  <c r="BH99" i="8"/>
  <c r="AN99" i="8"/>
  <c r="AT99" i="8"/>
  <c r="AI99" i="8"/>
  <c r="CF99" i="8"/>
  <c r="CK99" i="8"/>
  <c r="AB99" i="8"/>
  <c r="BI99" i="8"/>
  <c r="AU99" i="8"/>
  <c r="CK111" i="8"/>
  <c r="CB111" i="8"/>
  <c r="DB111" i="8"/>
  <c r="BI111" i="8"/>
  <c r="BG111" i="8"/>
  <c r="AB111" i="8"/>
  <c r="CP111" i="8"/>
  <c r="CG111" i="8"/>
  <c r="DD111" i="8"/>
  <c r="DC111" i="8"/>
  <c r="CQ106" i="8"/>
  <c r="AX122" i="8"/>
  <c r="AO122" i="8"/>
  <c r="CU122" i="8"/>
  <c r="BQ99" i="8"/>
  <c r="AF123" i="8"/>
  <c r="BS106" i="8"/>
  <c r="BU106" i="8"/>
  <c r="CR106" i="8"/>
  <c r="DE106" i="8"/>
  <c r="DD106" i="8"/>
  <c r="BH106" i="8"/>
  <c r="BG106" i="8"/>
  <c r="AS106" i="8"/>
  <c r="BE123" i="8"/>
  <c r="CS123" i="8"/>
  <c r="CI123" i="8"/>
  <c r="CV123" i="8"/>
  <c r="AZ123" i="8"/>
  <c r="BL123" i="8"/>
  <c r="BV123" i="8"/>
  <c r="CL122" i="8"/>
  <c r="DD122" i="8"/>
  <c r="AI122" i="8"/>
  <c r="BX122" i="8"/>
  <c r="BI122" i="8"/>
  <c r="AY122" i="8"/>
  <c r="CF122" i="8"/>
  <c r="CU99" i="8"/>
  <c r="AX99" i="8"/>
  <c r="CA99" i="8"/>
  <c r="CT99" i="8"/>
  <c r="AZ99" i="8"/>
  <c r="AS99" i="8"/>
  <c r="CW99" i="8"/>
  <c r="BM99" i="8"/>
  <c r="CL99" i="8"/>
  <c r="CO111" i="8"/>
  <c r="CN111" i="8"/>
  <c r="DA111" i="8"/>
  <c r="CC111" i="8"/>
  <c r="BK111" i="8"/>
  <c r="CX111" i="8"/>
  <c r="CA111" i="8"/>
  <c r="CZ111" i="8"/>
  <c r="AT111" i="8"/>
  <c r="AU111" i="8"/>
  <c r="BM106" i="8"/>
  <c r="AU106" i="8"/>
  <c r="CU106" i="8"/>
  <c r="DE122" i="8"/>
  <c r="BE122" i="8"/>
  <c r="AP122" i="8"/>
  <c r="CH123" i="8"/>
  <c r="AO106" i="8"/>
  <c r="DA106" i="8"/>
  <c r="CX106" i="8"/>
  <c r="AR106" i="8"/>
  <c r="AE106" i="8" s="1"/>
  <c r="BK106" i="8"/>
  <c r="CL106" i="8"/>
  <c r="BV106" i="8"/>
  <c r="DD123" i="8"/>
  <c r="AB123" i="8"/>
  <c r="CW123" i="8"/>
  <c r="BP123" i="8"/>
  <c r="BK123" i="8"/>
  <c r="CA123" i="8"/>
  <c r="AT123" i="8"/>
  <c r="BB122" i="8"/>
  <c r="BR122" i="8"/>
  <c r="BS122" i="8"/>
  <c r="AG122" i="8"/>
  <c r="CJ122" i="8"/>
  <c r="DA122" i="8"/>
  <c r="AB122" i="8"/>
  <c r="BV99" i="8"/>
  <c r="CE99" i="8"/>
  <c r="AH99" i="8"/>
  <c r="BG99" i="8"/>
  <c r="AF99" i="8"/>
  <c r="AL99" i="8"/>
  <c r="AR99" i="8"/>
  <c r="AG99" i="8"/>
  <c r="CZ99" i="8"/>
  <c r="CM111" i="8"/>
  <c r="BM111" i="8"/>
  <c r="BS111" i="8"/>
  <c r="AM111" i="8"/>
  <c r="K19" i="8"/>
  <c r="L21" i="8" s="1"/>
  <c r="BP111" i="8"/>
  <c r="AP111" i="8"/>
  <c r="CL111" i="8"/>
  <c r="BE111" i="8"/>
  <c r="BY111" i="8"/>
  <c r="AV106" i="8"/>
  <c r="CG99" i="8"/>
  <c r="CG106" i="8"/>
  <c r="AP106" i="8"/>
  <c r="AF106" i="8"/>
  <c r="BI123" i="8"/>
  <c r="BL106" i="8"/>
  <c r="CT106" i="8"/>
  <c r="CB106" i="8"/>
  <c r="BI106" i="8"/>
  <c r="BC106" i="8"/>
  <c r="BB106" i="8"/>
  <c r="CH106" i="8"/>
  <c r="BZ106" i="8"/>
  <c r="BB123" i="8"/>
  <c r="DB123" i="8"/>
  <c r="BS123" i="8"/>
  <c r="CE123" i="8"/>
  <c r="AW123" i="8"/>
  <c r="AX123" i="8"/>
  <c r="CY123" i="8"/>
  <c r="BU123" i="8"/>
  <c r="CY122" i="8"/>
  <c r="CZ122" i="8"/>
  <c r="AL122" i="8"/>
  <c r="AK122" i="8"/>
  <c r="AF122" i="8"/>
  <c r="H29" i="8"/>
  <c r="J33" i="8" s="1"/>
  <c r="BP122" i="8"/>
  <c r="BK99" i="8"/>
  <c r="BB99" i="8"/>
  <c r="CI99" i="8"/>
  <c r="BT99" i="8"/>
  <c r="CR99" i="8"/>
  <c r="CN99" i="8"/>
  <c r="AP99" i="8"/>
  <c r="BJ99" i="8"/>
  <c r="BC99" i="8"/>
  <c r="BU111" i="8"/>
  <c r="AZ111" i="8"/>
  <c r="AF111" i="8"/>
  <c r="AR111" i="8"/>
  <c r="CJ111" i="8"/>
  <c r="CY111" i="8"/>
  <c r="CH111" i="8"/>
  <c r="CW111" i="8"/>
  <c r="BX111" i="8"/>
  <c r="BX106" i="8"/>
  <c r="BN106" i="8"/>
  <c r="CF106" i="8"/>
  <c r="CY106" i="8"/>
  <c r="AK113" i="8"/>
  <c r="AP110" i="8"/>
  <c r="BB113" i="8"/>
  <c r="CR108" i="8"/>
  <c r="AM108" i="8"/>
  <c r="BG116" i="8"/>
  <c r="AW116" i="8"/>
  <c r="BO95" i="8"/>
  <c r="BM113" i="8"/>
  <c r="CK113" i="8"/>
  <c r="AB113" i="8"/>
  <c r="AW113" i="8"/>
  <c r="AG113" i="8"/>
  <c r="CT113" i="8"/>
  <c r="AL113" i="8"/>
  <c r="CC113" i="8"/>
  <c r="AU113" i="8"/>
  <c r="CJ113" i="8"/>
  <c r="CH113" i="8"/>
  <c r="Q19" i="8"/>
  <c r="BK95" i="8"/>
  <c r="BQ122" i="8"/>
  <c r="BU122" i="8"/>
  <c r="AS122" i="8"/>
  <c r="AI114" i="8"/>
  <c r="B24" i="8"/>
  <c r="AG114" i="8"/>
  <c r="CB114" i="8"/>
  <c r="CK114" i="8"/>
  <c r="BI95" i="8"/>
  <c r="CY95" i="8"/>
  <c r="AY95" i="8"/>
  <c r="CO125" i="8"/>
  <c r="DC125" i="8"/>
  <c r="BN125" i="8"/>
  <c r="AG125" i="8"/>
  <c r="CB125" i="8"/>
  <c r="AR125" i="8"/>
  <c r="BT125" i="8"/>
  <c r="AJ125" i="8"/>
  <c r="BJ125" i="8"/>
  <c r="CA125" i="8"/>
  <c r="CN125" i="8"/>
  <c r="CP125" i="8"/>
  <c r="AT125" i="8"/>
  <c r="AO125" i="8"/>
  <c r="BY125" i="8"/>
  <c r="BI125" i="8"/>
  <c r="BC125" i="8"/>
  <c r="AZ125" i="8"/>
  <c r="CV125" i="8"/>
  <c r="CJ125" i="8"/>
  <c r="AN125" i="8"/>
  <c r="AY125" i="8"/>
  <c r="CU125" i="8"/>
  <c r="AK125" i="8"/>
  <c r="BU125" i="8"/>
  <c r="BR125" i="8"/>
  <c r="AS125" i="8"/>
  <c r="DD125" i="8"/>
  <c r="AP125" i="8"/>
  <c r="CM125" i="8"/>
  <c r="BK125" i="8"/>
  <c r="AB125" i="8"/>
  <c r="AX125" i="8"/>
  <c r="BV125" i="8"/>
  <c r="CQ125" i="8"/>
  <c r="CE125" i="8"/>
  <c r="CX125" i="8"/>
  <c r="BA125" i="8"/>
  <c r="CZ125" i="8"/>
  <c r="BL125" i="8"/>
  <c r="CF125" i="8"/>
  <c r="AH125" i="8"/>
  <c r="BW125" i="8"/>
  <c r="AL125" i="8"/>
  <c r="BS125" i="8"/>
  <c r="CR125" i="8"/>
  <c r="CG125" i="8"/>
  <c r="CL125" i="8"/>
  <c r="CW125" i="8"/>
  <c r="CY125" i="8"/>
  <c r="CT125" i="8"/>
  <c r="AV125" i="8"/>
  <c r="BH125" i="8"/>
  <c r="BE125" i="8"/>
  <c r="BX125" i="8"/>
  <c r="CI125" i="8"/>
  <c r="AW125" i="8"/>
  <c r="Q29" i="8"/>
  <c r="AM125" i="8"/>
  <c r="CC125" i="8"/>
  <c r="AI125" i="8"/>
  <c r="BM125" i="8"/>
  <c r="AU125" i="8"/>
  <c r="CD125" i="8"/>
  <c r="CS125" i="8"/>
  <c r="CH125" i="8"/>
  <c r="DA125" i="8"/>
  <c r="BB125" i="8"/>
  <c r="BG125" i="8"/>
  <c r="CK125" i="8"/>
  <c r="DB125" i="8"/>
  <c r="DE125" i="8"/>
  <c r="AQ125" i="8"/>
  <c r="BF125" i="8"/>
  <c r="AF125" i="8"/>
  <c r="CG121" i="8"/>
  <c r="AT121" i="8"/>
  <c r="H16" i="8"/>
  <c r="I14" i="8"/>
  <c r="I18" i="8"/>
  <c r="E31" i="8"/>
  <c r="I13" i="8"/>
  <c r="I9" i="8"/>
  <c r="H13" i="8"/>
  <c r="J11" i="8"/>
  <c r="J13" i="8"/>
  <c r="N28" i="8"/>
  <c r="P28" i="8"/>
  <c r="P26" i="8"/>
  <c r="O26" i="8"/>
  <c r="O28" i="8"/>
  <c r="N26" i="8"/>
  <c r="O24" i="8"/>
  <c r="Q26" i="8"/>
  <c r="R9" i="8"/>
  <c r="Q11" i="8"/>
  <c r="R13" i="8"/>
  <c r="S11" i="8"/>
  <c r="R11" i="8"/>
  <c r="S13" i="8"/>
  <c r="Q13" i="8"/>
  <c r="L14" i="7"/>
  <c r="M14" i="7" s="1"/>
  <c r="I6" i="8"/>
  <c r="I4" i="8"/>
  <c r="J8" i="8"/>
  <c r="J6" i="8"/>
  <c r="H8" i="8"/>
  <c r="I8" i="8"/>
  <c r="H6" i="8"/>
  <c r="C23" i="8"/>
  <c r="C19" i="8"/>
  <c r="B21" i="8"/>
  <c r="B23" i="8"/>
  <c r="D23" i="8"/>
  <c r="D21" i="8"/>
  <c r="C21" i="8"/>
  <c r="K26" i="8"/>
  <c r="K28" i="8"/>
  <c r="L28" i="8"/>
  <c r="L24" i="8"/>
  <c r="L26" i="8"/>
  <c r="M26" i="8"/>
  <c r="M28" i="8"/>
  <c r="M18" i="8"/>
  <c r="L16" i="8"/>
  <c r="AE108" i="8"/>
  <c r="B33" i="8"/>
  <c r="AE114" i="8"/>
  <c r="O16" i="8"/>
  <c r="C14" i="8"/>
  <c r="N13" i="8"/>
  <c r="P13" i="8"/>
  <c r="O9" i="8"/>
  <c r="O13" i="8"/>
  <c r="P11" i="8"/>
  <c r="O11" i="8"/>
  <c r="N11" i="8"/>
  <c r="C13" i="8"/>
  <c r="C9" i="8"/>
  <c r="C11" i="8"/>
  <c r="D13" i="8"/>
  <c r="B13" i="8"/>
  <c r="D11" i="8"/>
  <c r="B11" i="8"/>
  <c r="I24" i="8"/>
  <c r="I26" i="8"/>
  <c r="H26" i="8"/>
  <c r="J28" i="8"/>
  <c r="H28" i="8"/>
  <c r="I28" i="8"/>
  <c r="J26" i="8"/>
  <c r="P33" i="8"/>
  <c r="O33" i="8"/>
  <c r="O29" i="8"/>
  <c r="P31" i="8"/>
  <c r="N33" i="8"/>
  <c r="O31" i="8"/>
  <c r="N31" i="8"/>
  <c r="O4" i="8"/>
  <c r="N6" i="8"/>
  <c r="P6" i="8"/>
  <c r="O6" i="8"/>
  <c r="N8" i="8"/>
  <c r="L16" i="7"/>
  <c r="M16" i="7" s="1"/>
  <c r="P8" i="8"/>
  <c r="O8" i="8"/>
  <c r="B18" i="8" l="1"/>
  <c r="C18" i="8"/>
  <c r="C16" i="8"/>
  <c r="D16" i="8"/>
  <c r="D18" i="8"/>
  <c r="CF90" i="8"/>
  <c r="BN90" i="8"/>
  <c r="BN84" i="8" s="1"/>
  <c r="BT90" i="8"/>
  <c r="BE90" i="8"/>
  <c r="AK90" i="8"/>
  <c r="DB90" i="8"/>
  <c r="BQ90" i="8"/>
  <c r="BQ84" i="8" s="1"/>
  <c r="CJ90" i="8"/>
  <c r="BU90" i="8"/>
  <c r="CP90" i="8"/>
  <c r="CP85" i="8" s="1"/>
  <c r="CY90" i="8"/>
  <c r="CI90" i="8"/>
  <c r="AZ90" i="8"/>
  <c r="CB90" i="8"/>
  <c r="CE90" i="8"/>
  <c r="CE84" i="8" s="1"/>
  <c r="DC90" i="8"/>
  <c r="DD90" i="8"/>
  <c r="BB90" i="8"/>
  <c r="BB84" i="8" s="1"/>
  <c r="AH90" i="8"/>
  <c r="BY90" i="8"/>
  <c r="BI90" i="8"/>
  <c r="B4" i="8"/>
  <c r="D8" i="8" s="1"/>
  <c r="CG90" i="8"/>
  <c r="CG85" i="8" s="1"/>
  <c r="G8" i="8"/>
  <c r="K6" i="8"/>
  <c r="Q18" i="8"/>
  <c r="K11" i="8"/>
  <c r="P23" i="8"/>
  <c r="K8" i="8"/>
  <c r="F4" i="8"/>
  <c r="I21" i="8"/>
  <c r="F8" i="8"/>
  <c r="L6" i="8"/>
  <c r="E8" i="8"/>
  <c r="L15" i="7"/>
  <c r="M15" i="7" s="1"/>
  <c r="E6" i="8"/>
  <c r="I11" i="8"/>
  <c r="L13" i="7"/>
  <c r="M13" i="7" s="1"/>
  <c r="I23" i="8"/>
  <c r="L4" i="8"/>
  <c r="L8" i="8"/>
  <c r="G16" i="8"/>
  <c r="G6" i="8"/>
  <c r="M8" i="8"/>
  <c r="I19" i="8"/>
  <c r="D31" i="8"/>
  <c r="M11" i="8"/>
  <c r="D33" i="8"/>
  <c r="S16" i="8"/>
  <c r="R14" i="8"/>
  <c r="M13" i="8"/>
  <c r="L9" i="8"/>
  <c r="C33" i="8"/>
  <c r="R16" i="8"/>
  <c r="L13" i="8"/>
  <c r="C31" i="8"/>
  <c r="K13" i="8"/>
  <c r="R18" i="8"/>
  <c r="B31" i="8"/>
  <c r="Q16" i="8"/>
  <c r="M31" i="8"/>
  <c r="P16" i="8"/>
  <c r="O14" i="8"/>
  <c r="M33" i="8"/>
  <c r="E11" i="8"/>
  <c r="S8" i="8"/>
  <c r="L18" i="8"/>
  <c r="E13" i="8"/>
  <c r="G33" i="8"/>
  <c r="G11" i="8"/>
  <c r="L14" i="8"/>
  <c r="F11" i="8"/>
  <c r="F13" i="8"/>
  <c r="F31" i="8"/>
  <c r="F29" i="8"/>
  <c r="K18" i="8"/>
  <c r="K16" i="8"/>
  <c r="F9" i="8"/>
  <c r="F33" i="8"/>
  <c r="E33" i="8"/>
  <c r="N21" i="8"/>
  <c r="G18" i="8"/>
  <c r="BK90" i="8"/>
  <c r="BK85" i="8" s="1"/>
  <c r="BA90" i="8"/>
  <c r="BA85" i="8" s="1"/>
  <c r="O19" i="8"/>
  <c r="F16" i="8"/>
  <c r="O21" i="8"/>
  <c r="E18" i="8"/>
  <c r="P21" i="8"/>
  <c r="F14" i="8"/>
  <c r="AT90" i="8"/>
  <c r="AT85" i="8" s="1"/>
  <c r="N23" i="8"/>
  <c r="F18" i="8"/>
  <c r="AR90" i="8"/>
  <c r="I16" i="8"/>
  <c r="J18" i="8"/>
  <c r="J16" i="8"/>
  <c r="R4" i="8"/>
  <c r="I29" i="8"/>
  <c r="Q6" i="8"/>
  <c r="Q8" i="8"/>
  <c r="S6" i="8"/>
  <c r="R8" i="8"/>
  <c r="J31" i="8"/>
  <c r="G28" i="8"/>
  <c r="I31" i="8"/>
  <c r="H33" i="8"/>
  <c r="AE101" i="8"/>
  <c r="L23" i="8"/>
  <c r="AE125" i="8"/>
  <c r="C8" i="8"/>
  <c r="F28" i="8"/>
  <c r="L12" i="7"/>
  <c r="M12" i="7" s="1"/>
  <c r="F26" i="8"/>
  <c r="J21" i="8"/>
  <c r="CY85" i="8"/>
  <c r="AE111" i="8"/>
  <c r="H31" i="8"/>
  <c r="H21" i="8"/>
  <c r="H23" i="8"/>
  <c r="I33" i="8"/>
  <c r="W32" i="8"/>
  <c r="B8" i="8"/>
  <c r="E28" i="8"/>
  <c r="C4" i="8"/>
  <c r="W33" i="8"/>
  <c r="D6" i="8"/>
  <c r="C6" i="8"/>
  <c r="F24" i="8"/>
  <c r="G21" i="8"/>
  <c r="E21" i="8"/>
  <c r="E23" i="8"/>
  <c r="F23" i="8"/>
  <c r="F21" i="8"/>
  <c r="G23" i="8"/>
  <c r="F19" i="8"/>
  <c r="B6" i="8"/>
  <c r="G26" i="8"/>
  <c r="CF84" i="8"/>
  <c r="CW84" i="8"/>
  <c r="CE85" i="8"/>
  <c r="DC84" i="8"/>
  <c r="CD85" i="8"/>
  <c r="R28" i="8"/>
  <c r="N18" i="8"/>
  <c r="O18" i="8"/>
  <c r="S28" i="8"/>
  <c r="K21" i="8"/>
  <c r="K31" i="8"/>
  <c r="Q28" i="8"/>
  <c r="L19" i="8"/>
  <c r="R24" i="8"/>
  <c r="M23" i="8"/>
  <c r="L33" i="8"/>
  <c r="L31" i="8"/>
  <c r="N16" i="8"/>
  <c r="M21" i="8"/>
  <c r="K23" i="8"/>
  <c r="S26" i="8"/>
  <c r="K33" i="8"/>
  <c r="BF85" i="8"/>
  <c r="BV85" i="8"/>
  <c r="BJ84" i="8"/>
  <c r="BP85" i="8"/>
  <c r="CW85" i="8"/>
  <c r="AQ84" i="8"/>
  <c r="BW85" i="8"/>
  <c r="CV84" i="8"/>
  <c r="BD85" i="8"/>
  <c r="BU85" i="8"/>
  <c r="CU85" i="8"/>
  <c r="CQ84" i="8"/>
  <c r="BZ85" i="8"/>
  <c r="CF85" i="8"/>
  <c r="BJ85" i="8"/>
  <c r="CV85" i="8"/>
  <c r="AQ85" i="8"/>
  <c r="BD84" i="8"/>
  <c r="CQ85" i="8"/>
  <c r="AE99" i="8"/>
  <c r="CU84" i="8"/>
  <c r="DE84" i="8"/>
  <c r="BU84" i="8"/>
  <c r="BV84" i="8"/>
  <c r="BT85" i="8"/>
  <c r="AV84" i="8"/>
  <c r="AO85" i="8"/>
  <c r="CN84" i="8"/>
  <c r="CA84" i="8"/>
  <c r="BE85" i="8"/>
  <c r="CB85" i="8"/>
  <c r="CM85" i="8"/>
  <c r="BZ84" i="8"/>
  <c r="BW84" i="8"/>
  <c r="CS84" i="8"/>
  <c r="AI84" i="8"/>
  <c r="CX85" i="8"/>
  <c r="AG84" i="8"/>
  <c r="CZ85" i="8"/>
  <c r="BY84" i="8"/>
  <c r="AH84" i="8"/>
  <c r="BR84" i="8"/>
  <c r="CO84" i="8"/>
  <c r="AX84" i="8"/>
  <c r="BF84" i="8"/>
  <c r="DC85" i="8"/>
  <c r="AN85" i="8"/>
  <c r="DA84" i="8"/>
  <c r="CO85" i="8"/>
  <c r="BO85" i="8"/>
  <c r="BE84" i="8"/>
  <c r="CB84" i="8"/>
  <c r="DB85" i="8"/>
  <c r="BH84" i="8"/>
  <c r="BT84" i="8"/>
  <c r="AV85" i="8"/>
  <c r="CA85" i="8"/>
  <c r="BM84" i="8"/>
  <c r="DD84" i="8"/>
  <c r="AO84" i="8"/>
  <c r="CS85" i="8"/>
  <c r="BG84" i="8"/>
  <c r="BS84" i="8"/>
  <c r="CT85" i="8"/>
  <c r="CH85" i="8"/>
  <c r="AR85" i="8"/>
  <c r="CP84" i="8"/>
  <c r="CM84" i="8"/>
  <c r="AM85" i="8"/>
  <c r="AP85" i="8"/>
  <c r="CK85" i="8"/>
  <c r="AR84" i="8"/>
  <c r="BI84" i="8"/>
  <c r="AJ85" i="8"/>
  <c r="CZ84" i="8"/>
  <c r="AG85" i="8"/>
  <c r="AG86" i="8" s="1"/>
  <c r="AG88" i="8" s="1"/>
  <c r="CT84" i="8"/>
  <c r="AN84" i="8"/>
  <c r="AI85" i="8"/>
  <c r="BR85" i="8"/>
  <c r="AH85" i="8"/>
  <c r="DD85" i="8"/>
  <c r="AM84" i="8"/>
  <c r="AP84" i="8"/>
  <c r="CH84" i="8"/>
  <c r="BM85" i="8"/>
  <c r="BA84" i="8"/>
  <c r="BH85" i="8"/>
  <c r="DB84" i="8"/>
  <c r="DA85" i="8"/>
  <c r="CK84" i="8"/>
  <c r="BG85" i="8"/>
  <c r="BY85" i="8"/>
  <c r="AX85" i="8"/>
  <c r="BS85" i="8"/>
  <c r="CD84" i="8"/>
  <c r="CL85" i="8"/>
  <c r="BL84" i="8"/>
  <c r="AK85" i="8"/>
  <c r="AY85" i="8"/>
  <c r="AS85" i="8"/>
  <c r="BO84" i="8"/>
  <c r="CY84" i="8"/>
  <c r="CJ85" i="8"/>
  <c r="CN85" i="8"/>
  <c r="AF85" i="8"/>
  <c r="AW84" i="8"/>
  <c r="BC85" i="8"/>
  <c r="AL85" i="8"/>
  <c r="BP84" i="8"/>
  <c r="CX84" i="8"/>
  <c r="AU85" i="8"/>
  <c r="CC85" i="8"/>
  <c r="AZ85" i="8"/>
  <c r="BX84" i="8"/>
  <c r="CI84" i="8"/>
  <c r="CR85" i="8"/>
  <c r="AJ84" i="8"/>
  <c r="BL85" i="8"/>
  <c r="AZ84" i="8"/>
  <c r="CC84" i="8"/>
  <c r="CC86" i="8" s="1"/>
  <c r="CC88" i="8" s="1"/>
  <c r="CL84" i="8"/>
  <c r="AK84" i="8"/>
  <c r="BX85" i="8"/>
  <c r="AF84" i="8"/>
  <c r="AY84" i="8"/>
  <c r="AS84" i="8"/>
  <c r="AL84" i="8"/>
  <c r="CJ84" i="8"/>
  <c r="DE85" i="8"/>
  <c r="BI85" i="8"/>
  <c r="CI85" i="8"/>
  <c r="CR84" i="8"/>
  <c r="BC84" i="8"/>
  <c r="AW85" i="8"/>
  <c r="AU84" i="8"/>
  <c r="AE122" i="8"/>
  <c r="AE123" i="8"/>
  <c r="S21" i="8"/>
  <c r="Q21" i="8"/>
  <c r="R21" i="8"/>
  <c r="Q23" i="8"/>
  <c r="S23" i="8"/>
  <c r="R19" i="8"/>
  <c r="R23" i="8"/>
  <c r="Q31" i="8"/>
  <c r="Q33" i="8"/>
  <c r="S31" i="8"/>
  <c r="S33" i="8"/>
  <c r="R31" i="8"/>
  <c r="R33" i="8"/>
  <c r="R29" i="8"/>
  <c r="B28" i="8"/>
  <c r="D28" i="8"/>
  <c r="B26" i="8"/>
  <c r="C26" i="8"/>
  <c r="C24" i="8"/>
  <c r="D26" i="8"/>
  <c r="C28" i="8"/>
  <c r="CM86" i="8" l="1"/>
  <c r="CM88" i="8" s="1"/>
  <c r="CP86" i="8"/>
  <c r="CP88" i="8" s="1"/>
  <c r="BV86" i="8"/>
  <c r="BV88" i="8" s="1"/>
  <c r="BJ86" i="8"/>
  <c r="BJ88" i="8" s="1"/>
  <c r="CW86" i="8"/>
  <c r="CW88" i="8" s="1"/>
  <c r="BN85" i="8"/>
  <c r="BN86" i="8" s="1"/>
  <c r="BN88" i="8" s="1"/>
  <c r="CG84" i="8"/>
  <c r="CG86" i="8" s="1"/>
  <c r="CG88" i="8" s="1"/>
  <c r="BB85" i="8"/>
  <c r="BB86" i="8" s="1"/>
  <c r="BB88" i="8" s="1"/>
  <c r="BQ85" i="8"/>
  <c r="BQ86" i="8" s="1"/>
  <c r="BQ88" i="8" s="1"/>
  <c r="BU86" i="8"/>
  <c r="BU88" i="8" s="1"/>
  <c r="CY86" i="8"/>
  <c r="CY88" i="8" s="1"/>
  <c r="DC86" i="8"/>
  <c r="DC88" i="8" s="1"/>
  <c r="AM86" i="8"/>
  <c r="AM88" i="8" s="1"/>
  <c r="BF86" i="8"/>
  <c r="BF88" i="8" s="1"/>
  <c r="DB86" i="8"/>
  <c r="DB88" i="8" s="1"/>
  <c r="CV86" i="8"/>
  <c r="CV88" i="8" s="1"/>
  <c r="CA86" i="8"/>
  <c r="CA88" i="8" s="1"/>
  <c r="BW86" i="8"/>
  <c r="BW88" i="8" s="1"/>
  <c r="BD86" i="8"/>
  <c r="BD88" i="8" s="1"/>
  <c r="BH86" i="8"/>
  <c r="BH88" i="8" s="1"/>
  <c r="AH86" i="8"/>
  <c r="AH88" i="8" s="1"/>
  <c r="AN86" i="8"/>
  <c r="AN88" i="8" s="1"/>
  <c r="BK84" i="8"/>
  <c r="BK86" i="8" s="1"/>
  <c r="BK88" i="8" s="1"/>
  <c r="AT84" i="8"/>
  <c r="AT86" i="8" s="1"/>
  <c r="AT88" i="8" s="1"/>
  <c r="CF86" i="8"/>
  <c r="CF88" i="8" s="1"/>
  <c r="DA86" i="8"/>
  <c r="DA88" i="8" s="1"/>
  <c r="AX86" i="8"/>
  <c r="AX88" i="8" s="1"/>
  <c r="CJ86" i="8"/>
  <c r="CJ88" i="8" s="1"/>
  <c r="CI86" i="8"/>
  <c r="CI88" i="8" s="1"/>
  <c r="AS86" i="8"/>
  <c r="AS88" i="8" s="1"/>
  <c r="CH86" i="8"/>
  <c r="CH88" i="8" s="1"/>
  <c r="BZ86" i="8"/>
  <c r="BZ88" i="8" s="1"/>
  <c r="BL86" i="8"/>
  <c r="BL88" i="8" s="1"/>
  <c r="AO86" i="8"/>
  <c r="AO88" i="8" s="1"/>
  <c r="BT86" i="8"/>
  <c r="BT88" i="8" s="1"/>
  <c r="CU86" i="8"/>
  <c r="CU88" i="8" s="1"/>
  <c r="CZ86" i="8"/>
  <c r="CZ88" i="8" s="1"/>
  <c r="BY86" i="8"/>
  <c r="BY88" i="8" s="1"/>
  <c r="CQ86" i="8"/>
  <c r="CQ88" i="8" s="1"/>
  <c r="AJ86" i="8"/>
  <c r="AJ88" i="8" s="1"/>
  <c r="BP86" i="8"/>
  <c r="BP88" i="8" s="1"/>
  <c r="BA86" i="8"/>
  <c r="BA88" i="8" s="1"/>
  <c r="BO86" i="8"/>
  <c r="BO88" i="8" s="1"/>
  <c r="AI86" i="8"/>
  <c r="AI88" i="8" s="1"/>
  <c r="BI86" i="8"/>
  <c r="BI88" i="8" s="1"/>
  <c r="AV86" i="8"/>
  <c r="AV88" i="8" s="1"/>
  <c r="CB86" i="8"/>
  <c r="CB88" i="8" s="1"/>
  <c r="CE86" i="8"/>
  <c r="CE88" i="8" s="1"/>
  <c r="CD86" i="8"/>
  <c r="CD88" i="8" s="1"/>
  <c r="BM86" i="8"/>
  <c r="BM88" i="8" s="1"/>
  <c r="CX86" i="8"/>
  <c r="CX88" i="8" s="1"/>
  <c r="CR86" i="8"/>
  <c r="CR88" i="8" s="1"/>
  <c r="BE86" i="8"/>
  <c r="BE88" i="8" s="1"/>
  <c r="AE85" i="8"/>
  <c r="AK86" i="8"/>
  <c r="AK88" i="8" s="1"/>
  <c r="BX86" i="8"/>
  <c r="BX88" i="8" s="1"/>
  <c r="BC86" i="8"/>
  <c r="BC88" i="8" s="1"/>
  <c r="BG86" i="8"/>
  <c r="BG88" i="8" s="1"/>
  <c r="AP86" i="8"/>
  <c r="AP88" i="8" s="1"/>
  <c r="CT86" i="8"/>
  <c r="CT88" i="8" s="1"/>
  <c r="CK86" i="8"/>
  <c r="CK88" i="8" s="1"/>
  <c r="CO86" i="8"/>
  <c r="CO88" i="8" s="1"/>
  <c r="BR86" i="8"/>
  <c r="BR88" i="8" s="1"/>
  <c r="CS86" i="8"/>
  <c r="CS88" i="8" s="1"/>
  <c r="DE86" i="8"/>
  <c r="DE88" i="8" s="1"/>
  <c r="AQ86" i="8"/>
  <c r="AQ88" i="8" s="1"/>
  <c r="AW86" i="8"/>
  <c r="AW88" i="8" s="1"/>
  <c r="AZ86" i="8"/>
  <c r="AZ88" i="8" s="1"/>
  <c r="CN86" i="8"/>
  <c r="CN88" i="8" s="1"/>
  <c r="AE84" i="8"/>
  <c r="AY86" i="8"/>
  <c r="AY88" i="8" s="1"/>
  <c r="BS86" i="8"/>
  <c r="BS88" i="8" s="1"/>
  <c r="DD86" i="8"/>
  <c r="DD88" i="8" s="1"/>
  <c r="AF86" i="8"/>
  <c r="AF88" i="8" s="1"/>
  <c r="AR86" i="8"/>
  <c r="AR88" i="8" s="1"/>
  <c r="AL86" i="8"/>
  <c r="AL88" i="8" s="1"/>
  <c r="AU86" i="8"/>
  <c r="AU88" i="8" s="1"/>
  <c r="CL86" i="8"/>
  <c r="CL88" i="8" s="1"/>
  <c r="L4" i="7"/>
  <c r="DJ1" i="8" s="1"/>
  <c r="Z86" i="8" l="1"/>
  <c r="Y90" i="8" s="1"/>
  <c r="Y91" i="8" s="1"/>
  <c r="Y92" i="8" s="1"/>
  <c r="Y93" i="8" s="1"/>
  <c r="Y94" i="8" s="1"/>
  <c r="Y95" i="8" s="1"/>
  <c r="Y96" i="8" s="1"/>
  <c r="Y97" i="8" s="1"/>
  <c r="Y98" i="8" s="1"/>
  <c r="Y99" i="8" s="1"/>
  <c r="Y100" i="8" s="1"/>
  <c r="Y101" i="8" s="1"/>
  <c r="Y102" i="8" s="1"/>
  <c r="Y103" i="8" s="1"/>
  <c r="Y104" i="8" s="1"/>
  <c r="Y105" i="8" s="1"/>
  <c r="Y106" i="8" s="1"/>
  <c r="Y107" i="8" s="1"/>
  <c r="Y108" i="8" s="1"/>
  <c r="AE86" i="8"/>
  <c r="AE88" i="8" s="1"/>
  <c r="Z87" i="8" l="1"/>
  <c r="Y109" i="8" s="1"/>
  <c r="Y110" i="8" s="1"/>
  <c r="Y111" i="8" s="1"/>
  <c r="Y112" i="8" s="1"/>
  <c r="Y113" i="8" s="1"/>
  <c r="Y114" i="8" s="1"/>
  <c r="Y115" i="8" s="1"/>
  <c r="Y116" i="8" s="1"/>
  <c r="Y117" i="8" s="1"/>
  <c r="Y118" i="8" s="1"/>
  <c r="Y119" i="8" s="1"/>
  <c r="Y120" i="8" s="1"/>
  <c r="Y121" i="8" s="1"/>
  <c r="Y122" i="8" s="1"/>
  <c r="Y123" i="8" s="1"/>
  <c r="Y124" i="8" s="1"/>
  <c r="Y125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<sst xmlns="http://schemas.openxmlformats.org/spreadsheetml/2006/main" count="13123" uniqueCount="4236">
  <si>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</si>
  <si>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</si>
  <si>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</si>
  <si>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</si>
  <si>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</si>
  <si>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</si>
  <si>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</si>
  <si>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</si>
  <si>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</si>
  <si>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</si>
  <si>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</si>
  <si>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</si>
  <si>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</si>
  <si>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</si>
  <si>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</si>
  <si>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</si>
  <si>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</si>
  <si>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</si>
  <si>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</si>
  <si>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</si>
  <si>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</si>
  <si>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</si>
  <si>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</si>
  <si>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</si>
  <si>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</si>
  <si>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</si>
  <si>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</si>
  <si>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</si>
  <si>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</si>
  <si>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</si>
  <si>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</si>
  <si>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</si>
  <si>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</si>
  <si>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</si>
  <si>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</si>
  <si>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</si>
  <si>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</si>
  <si>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</si>
  <si>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</si>
  <si>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</si>
  <si>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</si>
  <si>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</si>
  <si>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</si>
  <si>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</si>
  <si>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</si>
  <si>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</si>
  <si>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</si>
  <si>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</si>
  <si>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</si>
  <si>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</si>
  <si>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</si>
  <si>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</si>
  <si>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</si>
  <si>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</si>
  <si>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KRDMD TI Equity</t>
  </si>
  <si>
    <t>MAVI TI Equity</t>
  </si>
  <si>
    <t>KOZAL TI Equity</t>
  </si>
  <si>
    <t>TSKB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</si>
  <si>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</si>
  <si>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</si>
  <si>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</si>
  <si>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</si>
  <si>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</si>
  <si>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</si>
  <si>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</si>
  <si>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</si>
  <si>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</si>
  <si>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</si>
  <si>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</si>
  <si>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</si>
  <si>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</si>
  <si>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</si>
  <si>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</si>
  <si>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</si>
  <si>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</si>
  <si>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</si>
  <si>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GOZDE TI Equity</t>
  </si>
  <si>
    <t>GUBRF TI Equity</t>
  </si>
  <si>
    <t>NETAS TI Equity</t>
  </si>
  <si>
    <t>EGEEN TI Equity</t>
  </si>
  <si>
    <t>ODAS TI Equity</t>
  </si>
  <si>
    <t>ALGYO TI Equity</t>
  </si>
  <si>
    <t>GSDHO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</si>
  <si>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</si>
  <si>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</si>
  <si>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</si>
  <si>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</si>
  <si>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</si>
  <si>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</si>
  <si>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</si>
  <si>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</si>
  <si>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</si>
  <si>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</si>
  <si>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</si>
  <si>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</si>
  <si>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</si>
  <si>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</si>
  <si>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</si>
  <si>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</si>
  <si>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</si>
  <si>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</si>
  <si>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</si>
  <si>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</si>
  <si>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</si>
  <si>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</si>
  <si>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</si>
  <si>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</si>
  <si>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</si>
  <si>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</si>
  <si>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</si>
  <si>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</si>
  <si>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</si>
  <si>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</si>
  <si>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</si>
  <si>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</si>
  <si>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</si>
  <si>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</si>
  <si>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</si>
  <si>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</si>
  <si>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</si>
  <si>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</si>
  <si>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</si>
  <si>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</si>
  <si>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</si>
  <si>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</si>
  <si>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</si>
  <si>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</si>
  <si>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</si>
  <si>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</si>
  <si>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</si>
  <si>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</si>
  <si>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</si>
  <si>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</si>
  <si>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</si>
  <si>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</si>
  <si>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</si>
  <si>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</si>
  <si>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</si>
  <si>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</si>
  <si>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</si>
  <si>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</si>
  <si>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</si>
  <si>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</si>
  <si>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</si>
  <si>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</si>
  <si>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</si>
  <si>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</si>
  <si>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</si>
  <si>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</si>
  <si>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</si>
  <si>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</si>
  <si>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</si>
  <si>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</si>
  <si>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</si>
  <si>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</si>
  <si>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</si>
  <si>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</si>
  <si>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</si>
  <si>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</si>
  <si>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</si>
  <si>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</si>
  <si>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</si>
  <si>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</si>
  <si>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</si>
  <si>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</si>
  <si>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</si>
  <si>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</si>
  <si>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</si>
  <si>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</si>
  <si>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</si>
  <si>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</si>
  <si>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</si>
  <si>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</si>
  <si>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</si>
  <si>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</si>
  <si>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</si>
  <si>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</si>
  <si>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</si>
  <si>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</si>
  <si>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</si>
  <si>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</si>
  <si>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</si>
  <si>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</si>
  <si>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</si>
  <si>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</si>
  <si>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</si>
  <si>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</si>
  <si>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</si>
  <si>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</si>
  <si>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</si>
  <si>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</si>
  <si>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</si>
  <si>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</si>
  <si>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</si>
  <si>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</si>
  <si>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</si>
  <si>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</si>
  <si>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</si>
  <si>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</si>
  <si>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</si>
  <si>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</si>
  <si>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</si>
  <si>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</si>
  <si>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</si>
  <si>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</si>
  <si>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</si>
  <si>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</si>
  <si>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</si>
  <si>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</si>
  <si>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</si>
  <si>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</si>
  <si>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</si>
  <si>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</si>
  <si>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</si>
  <si>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</si>
  <si>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</si>
  <si>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</si>
  <si>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</si>
  <si>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</si>
  <si>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</si>
  <si>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</si>
  <si>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</si>
  <si>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</si>
  <si>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</si>
  <si>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</si>
  <si>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</si>
  <si>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</si>
  <si>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</si>
  <si>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</si>
  <si>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</si>
  <si>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</si>
  <si>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</si>
  <si>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</si>
  <si>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</si>
  <si>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</si>
  <si>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PFE UN Equity</t>
  </si>
  <si>
    <t>PG UN Equity</t>
  </si>
  <si>
    <t>T UN Equity</t>
  </si>
  <si>
    <t>TRV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</si>
  <si>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</si>
  <si>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</si>
  <si>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</si>
  <si>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</si>
  <si>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</si>
  <si>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</si>
  <si>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</si>
  <si>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</si>
  <si>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</si>
  <si>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</si>
  <si>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</si>
  <si>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</si>
  <si>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</si>
  <si>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</si>
  <si>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</si>
  <si>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</si>
  <si>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</si>
  <si>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</si>
  <si>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</si>
  <si>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</si>
  <si>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HES UN Equity</t>
  </si>
  <si>
    <t>AON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</si>
  <si>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</si>
  <si>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</si>
  <si>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</si>
  <si>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</si>
  <si>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</si>
  <si>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</si>
  <si>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</si>
  <si>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</si>
  <si>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</si>
  <si>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</si>
  <si>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</si>
  <si>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</si>
  <si>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</si>
  <si>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</si>
  <si>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</si>
  <si>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</si>
  <si>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</si>
  <si>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</si>
  <si>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</si>
  <si>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</si>
  <si>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</si>
  <si>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</si>
  <si>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</si>
  <si>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</si>
  <si>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</si>
  <si>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</si>
  <si>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</si>
  <si>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</si>
  <si>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</si>
  <si>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</si>
  <si>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</si>
  <si>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</si>
  <si>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</si>
  <si>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</si>
  <si>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</si>
  <si>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</si>
  <si>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</si>
  <si>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</si>
  <si>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</si>
  <si>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</si>
  <si>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</si>
  <si>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</si>
  <si>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</si>
  <si>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</si>
  <si>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</si>
  <si>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</si>
  <si>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</si>
  <si>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</si>
  <si>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</si>
  <si>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</si>
  <si>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</si>
  <si>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</si>
  <si>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</si>
  <si>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</si>
  <si>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</si>
  <si>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</si>
  <si>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</si>
  <si>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</si>
  <si>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</si>
  <si>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</si>
  <si>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</si>
  <si>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</si>
  <si>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</si>
  <si>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</si>
  <si>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</si>
  <si>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</si>
  <si>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</si>
  <si>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</si>
  <si>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</si>
  <si>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IPG UN Equity</t>
  </si>
  <si>
    <t>IFF UN Equity</t>
  </si>
  <si>
    <t>HBI UN Equity</t>
  </si>
  <si>
    <t>K UN Equity</t>
  </si>
  <si>
    <t>PRGO UN Equity</t>
  </si>
  <si>
    <t>KMB UN Equity</t>
  </si>
  <si>
    <t>KIM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</si>
  <si>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</si>
  <si>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</si>
  <si>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</si>
  <si>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</si>
  <si>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</si>
  <si>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</si>
  <si>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</si>
  <si>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</si>
  <si>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</si>
  <si>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</si>
  <si>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</si>
  <si>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</si>
  <si>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</si>
  <si>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</si>
  <si>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</si>
  <si>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</si>
  <si>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</si>
  <si>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LH UN Equity</t>
  </si>
  <si>
    <t>NEM UN Equity</t>
  </si>
  <si>
    <t>FOXA UW Equity</t>
  </si>
  <si>
    <t>NKE UN Equity</t>
  </si>
  <si>
    <t>NI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</si>
  <si>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</si>
  <si>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</si>
  <si>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</si>
  <si>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</si>
  <si>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</si>
  <si>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</si>
  <si>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</si>
  <si>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</si>
  <si>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</si>
  <si>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</si>
  <si>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</si>
  <si>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</si>
  <si>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</si>
  <si>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</si>
  <si>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</si>
  <si>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</si>
  <si>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</si>
  <si>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</si>
  <si>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</si>
  <si>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</si>
  <si>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</si>
  <si>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</si>
  <si>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</si>
  <si>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</si>
  <si>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</si>
  <si>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</si>
  <si>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</si>
  <si>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</si>
  <si>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LUV UN Equity</t>
  </si>
  <si>
    <t>SWK UN Equity</t>
  </si>
  <si>
    <t>PSA UN Equity</t>
  </si>
  <si>
    <t>SYY UN Equity</t>
  </si>
  <si>
    <t>TXN UW Equity</t>
  </si>
  <si>
    <t>TXT UN Equity</t>
  </si>
  <si>
    <t>TMO UN Equity</t>
  </si>
  <si>
    <t>TIF UN Equity</t>
  </si>
  <si>
    <t>TJX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</si>
  <si>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</si>
  <si>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</si>
  <si>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</si>
  <si>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</si>
  <si>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</si>
  <si>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</si>
  <si>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</si>
  <si>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</si>
  <si>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</si>
  <si>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</si>
  <si>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</si>
  <si>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</si>
  <si>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</si>
  <si>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</si>
  <si>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</si>
  <si>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</si>
  <si>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</si>
  <si>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</si>
  <si>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</si>
  <si>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</si>
  <si>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</si>
  <si>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</si>
  <si>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</si>
  <si>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</si>
  <si>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</si>
  <si>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</si>
  <si>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</si>
  <si>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</si>
  <si>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</si>
  <si>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</si>
  <si>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</si>
  <si>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</si>
  <si>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</si>
  <si>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</si>
  <si>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</si>
  <si>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</si>
  <si>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</si>
  <si>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</si>
  <si>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</si>
  <si>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</si>
  <si>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</si>
  <si>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</si>
  <si>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</si>
  <si>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</si>
  <si>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</si>
  <si>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</si>
  <si>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</si>
  <si>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</si>
  <si>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</si>
  <si>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</si>
  <si>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</si>
  <si>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</si>
  <si>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</si>
  <si>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</si>
  <si>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</si>
  <si>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</si>
  <si>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</si>
  <si>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</si>
  <si>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</si>
  <si>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</si>
  <si>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</si>
  <si>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TROW UW Equity</t>
  </si>
  <si>
    <t>WM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</si>
  <si>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</si>
  <si>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</si>
  <si>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</si>
  <si>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</si>
  <si>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</si>
  <si>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</si>
  <si>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</si>
  <si>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</si>
  <si>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</si>
  <si>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</si>
  <si>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</si>
  <si>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</si>
  <si>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</si>
  <si>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</si>
  <si>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</si>
  <si>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</si>
  <si>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</si>
  <si>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</si>
  <si>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</si>
  <si>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</si>
  <si>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</si>
  <si>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</si>
  <si>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</si>
  <si>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</si>
  <si>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</si>
  <si>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</si>
  <si>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</si>
  <si>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</si>
  <si>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</si>
  <si>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</si>
  <si>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</si>
  <si>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</si>
  <si>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</si>
  <si>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</si>
  <si>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</si>
  <si>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</si>
  <si>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</si>
  <si>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</si>
  <si>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</si>
  <si>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</si>
  <si>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</si>
  <si>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</si>
  <si>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</si>
  <si>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</si>
  <si>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</si>
  <si>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</si>
  <si>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</si>
  <si>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</si>
  <si>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</si>
  <si>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</si>
  <si>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</si>
  <si>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</si>
  <si>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</si>
  <si>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</si>
  <si>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</si>
  <si>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</si>
  <si>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</si>
  <si>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</si>
  <si>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</si>
  <si>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</si>
  <si>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</si>
  <si>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</si>
  <si>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</si>
  <si>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</si>
  <si>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</si>
  <si>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</si>
  <si>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</si>
  <si>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</si>
  <si>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</si>
  <si>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</si>
  <si>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</si>
  <si>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</si>
  <si>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</si>
  <si>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</si>
  <si>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</si>
  <si>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</si>
  <si>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</si>
  <si>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</si>
  <si>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</si>
  <si>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</si>
  <si>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</si>
  <si>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</si>
  <si>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</si>
  <si>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</si>
  <si>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</si>
  <si>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</si>
  <si>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</si>
  <si>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</si>
  <si>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</si>
  <si>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</si>
  <si>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</si>
  <si>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</si>
  <si>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</si>
  <si>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</si>
  <si>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</si>
  <si>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</si>
  <si>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</si>
  <si>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</si>
  <si>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</si>
  <si>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</si>
  <si>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</si>
  <si>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</si>
  <si>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</si>
  <si>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</si>
  <si>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</si>
  <si>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</si>
  <si>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</si>
  <si>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</si>
  <si>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</si>
  <si>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</si>
  <si>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</si>
  <si>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</si>
  <si>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</si>
  <si>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GOOG UW Equity</t>
  </si>
  <si>
    <t>TEL UN Equity</t>
  </si>
  <si>
    <t>COO UN Equity</t>
  </si>
  <si>
    <t>DFS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</si>
  <si>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</si>
  <si>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</si>
  <si>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</si>
  <si>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</si>
  <si>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</si>
  <si>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</si>
  <si>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</si>
  <si>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</si>
  <si>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</si>
  <si>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</si>
  <si>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</si>
  <si>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</si>
  <si>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</si>
  <si>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</si>
  <si>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</si>
  <si>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</si>
  <si>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</si>
  <si>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</si>
  <si>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</si>
  <si>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</si>
  <si>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</si>
  <si>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</si>
  <si>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</si>
  <si>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</si>
  <si>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</si>
  <si>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</si>
  <si>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</si>
  <si>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</si>
  <si>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</si>
  <si>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MLM UN Equity</t>
  </si>
  <si>
    <t>PYPL UW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</si>
  <si>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</si>
  <si>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</si>
  <si>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</si>
  <si>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</si>
  <si>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</si>
  <si>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</si>
  <si>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</si>
  <si>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</si>
  <si>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</si>
  <si>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LKQ UW Equity</t>
  </si>
  <si>
    <t>NLSN UN Equity</t>
  </si>
  <si>
    <t>GRMN UW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</si>
  <si>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</si>
  <si>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</si>
  <si>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</si>
  <si>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</si>
  <si>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</si>
  <si>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</si>
  <si>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</si>
  <si>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</si>
  <si>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</si>
  <si>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</si>
  <si>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</si>
  <si>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</si>
  <si>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</si>
  <si>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</si>
  <si>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</si>
  <si>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</si>
  <si>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</si>
  <si>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</si>
  <si>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</si>
  <si>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</si>
  <si>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</si>
  <si>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</si>
  <si>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</si>
  <si>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</si>
  <si>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</si>
  <si>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</si>
  <si>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</si>
  <si>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</si>
  <si>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</si>
  <si>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</si>
  <si>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</si>
  <si>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</si>
  <si>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</si>
  <si>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</si>
  <si>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</si>
  <si>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</si>
  <si>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</si>
  <si>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</si>
  <si>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</si>
  <si>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</si>
  <si>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</si>
  <si>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</si>
  <si>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</si>
  <si>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</si>
  <si>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</si>
  <si>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</si>
  <si>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</si>
  <si>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SAF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</si>
  <si>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</si>
  <si>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</si>
  <si>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</si>
  <si>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</si>
  <si>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</si>
  <si>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</si>
  <si>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</si>
  <si>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</si>
  <si>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</si>
  <si>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</si>
  <si>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</si>
  <si>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</si>
  <si>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</si>
  <si>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</si>
  <si>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</si>
  <si>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</si>
  <si>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</si>
  <si>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</si>
  <si>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</si>
  <si>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</si>
  <si>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</si>
  <si>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</si>
  <si>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</si>
  <si>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</si>
  <si>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</si>
  <si>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</si>
  <si>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</si>
  <si>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</si>
  <si>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</si>
  <si>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</si>
  <si>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</si>
  <si>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</si>
  <si>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</si>
  <si>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</si>
  <si>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</si>
  <si>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</si>
  <si>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</si>
  <si>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</si>
  <si>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</si>
  <si>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</si>
  <si>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</si>
  <si>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</si>
  <si>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</si>
  <si>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</si>
  <si>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</si>
  <si>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</si>
  <si>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</si>
  <si>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</si>
  <si>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</si>
  <si>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</si>
  <si>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</si>
  <si>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</si>
  <si>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AHT LN Equity</t>
  </si>
  <si>
    <t>III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</si>
  <si>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</si>
  <si>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</si>
  <si>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</si>
  <si>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</si>
  <si>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</si>
  <si>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</si>
  <si>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</si>
  <si>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</si>
  <si>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</si>
  <si>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</si>
  <si>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</si>
  <si>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</si>
  <si>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</si>
  <si>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</si>
  <si>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</si>
  <si>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</si>
  <si>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</si>
  <si>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</si>
  <si>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</si>
  <si>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</si>
  <si>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UU/ LN Equity</t>
  </si>
  <si>
    <t>INF LN Equity</t>
  </si>
  <si>
    <t>RTO LN Equity</t>
  </si>
  <si>
    <t>PSON LN Equity</t>
  </si>
  <si>
    <t>SGRO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</si>
  <si>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</si>
  <si>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</si>
  <si>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</si>
  <si>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</si>
  <si>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</si>
  <si>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</si>
  <si>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</si>
  <si>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</si>
  <si>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</si>
  <si>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</si>
  <si>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</si>
  <si>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</si>
  <si>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</si>
  <si>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</si>
  <si>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</si>
  <si>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</si>
  <si>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</si>
  <si>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</si>
  <si>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</si>
  <si>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</si>
  <si>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</si>
  <si>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</si>
  <si>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</si>
  <si>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</si>
  <si>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</si>
  <si>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</si>
  <si>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</si>
  <si>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</si>
  <si>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</si>
  <si>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</si>
  <si>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</si>
  <si>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</si>
  <si>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</si>
  <si>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</si>
  <si>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</si>
  <si>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</si>
  <si>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</si>
  <si>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</si>
  <si>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</si>
  <si>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</si>
  <si>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</si>
  <si>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</si>
  <si>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</si>
  <si>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</si>
  <si>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</si>
  <si>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</si>
  <si>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</si>
  <si>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</si>
  <si>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</si>
  <si>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</si>
  <si>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</si>
  <si>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</si>
  <si>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</si>
  <si>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</si>
  <si>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</si>
  <si>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</si>
  <si>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Tanıtım videosu:</t>
  </si>
  <si>
    <t>*Kaynak:Bloomberg</t>
  </si>
  <si>
    <t>AGHOL TI Equity</t>
  </si>
  <si>
    <t>Ahmet Toker</t>
  </si>
  <si>
    <t>ALBRK TI Equity</t>
  </si>
  <si>
    <t>ENJSA TI Equity</t>
  </si>
  <si>
    <t>HEKTS TI Equity</t>
  </si>
  <si>
    <t>ISDMR TI Equity</t>
  </si>
  <si>
    <t>ISFIN TI Equity</t>
  </si>
  <si>
    <t>MPARK TI Equity</t>
  </si>
  <si>
    <t>NTHOL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</si>
  <si>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</si>
  <si>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</si>
  <si>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</si>
  <si>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</si>
  <si>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</si>
  <si>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</si>
  <si>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</si>
  <si>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</si>
  <si>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</si>
  <si>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</si>
  <si>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</si>
  <si>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</si>
  <si>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</si>
  <si>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</si>
  <si>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</si>
  <si>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</si>
  <si>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</si>
  <si>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JKHY UW Equity</t>
  </si>
  <si>
    <t>KEYS UN Equity</t>
  </si>
  <si>
    <t>LIN UN Equity</t>
  </si>
  <si>
    <t>MSCI UN Equity</t>
  </si>
  <si>
    <t>NCLH UN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</si>
  <si>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</si>
  <si>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</si>
  <si>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</si>
  <si>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</si>
  <si>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</si>
  <si>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</si>
  <si>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</si>
  <si>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</si>
  <si>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</si>
  <si>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WELL UN Equity</t>
  </si>
  <si>
    <t>XEL UW Equity</t>
  </si>
  <si>
    <t>1COV GY Equity</t>
  </si>
  <si>
    <t>DSY FP Equity</t>
  </si>
  <si>
    <t>EL FP Equity</t>
  </si>
  <si>
    <t>RMS FP Equity</t>
  </si>
  <si>
    <t>URW NA Equity</t>
  </si>
  <si>
    <t>EVR LN Equity</t>
  </si>
  <si>
    <t>HLMA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</si>
  <si>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</si>
  <si>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</si>
  <si>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</si>
  <si>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</si>
  <si>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</si>
  <si>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</si>
  <si>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</si>
  <si>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</si>
  <si>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</si>
  <si>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</si>
  <si>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</si>
  <si>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</si>
  <si>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</si>
  <si>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</si>
  <si>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</si>
  <si>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</si>
  <si>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</si>
  <si>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</si>
  <si>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</si>
  <si>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</si>
  <si>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</si>
  <si>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</si>
  <si>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</si>
  <si>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</si>
  <si>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</si>
  <si>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CPG CT Equity</t>
  </si>
  <si>
    <t>TCN CT Equity</t>
  </si>
  <si>
    <t>SIA CT Equity</t>
  </si>
  <si>
    <t>CG CT Equity</t>
  </si>
  <si>
    <t>IFC CT Equity</t>
  </si>
  <si>
    <t>WN CT Equity</t>
  </si>
  <si>
    <t>IAG CT Equity</t>
  </si>
  <si>
    <t>MEG CT Equity</t>
  </si>
  <si>
    <t>H CT Equity</t>
  </si>
  <si>
    <t>PSK CT Equity</t>
  </si>
  <si>
    <t>CCO CT Equity</t>
  </si>
  <si>
    <t>CFP CT Equity</t>
  </si>
  <si>
    <t>NTR CT Equity</t>
  </si>
  <si>
    <t>CAS CT Equity</t>
  </si>
  <si>
    <t>RNW CT Equity</t>
  </si>
  <si>
    <t>IFP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</si>
  <si>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</si>
  <si>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</si>
  <si>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</si>
  <si>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</si>
  <si>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</si>
  <si>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</si>
  <si>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</si>
  <si>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</si>
  <si>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</si>
  <si>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</si>
  <si>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</si>
  <si>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</si>
  <si>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</si>
  <si>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</si>
  <si>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</si>
  <si>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</si>
  <si>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</si>
  <si>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</si>
  <si>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</si>
  <si>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</si>
  <si>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</si>
  <si>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X CT Equity</t>
  </si>
  <si>
    <t>SSL CT Equity</t>
  </si>
  <si>
    <t>ERO CT Equity</t>
  </si>
  <si>
    <t>PXT CT Equity</t>
  </si>
  <si>
    <t>BLX CT Equity</t>
  </si>
  <si>
    <t>MIC CT Equity</t>
  </si>
  <si>
    <t>MX CT Equity</t>
  </si>
  <si>
    <t>QSR CT Equity</t>
  </si>
  <si>
    <t>CSU CT Equity</t>
  </si>
  <si>
    <t>SU CT Equity</t>
  </si>
  <si>
    <t>ECN CT Equity</t>
  </si>
  <si>
    <t>PKI CT Equity</t>
  </si>
  <si>
    <t>MSI CT Equity</t>
  </si>
  <si>
    <t>GOOS CT Equity</t>
  </si>
  <si>
    <t>LUN CT Equity</t>
  </si>
  <si>
    <t>CRON CT Equity</t>
  </si>
  <si>
    <t>NG CT Equity</t>
  </si>
  <si>
    <t>ARE CT Equity</t>
  </si>
  <si>
    <t>KXS CT Equity</t>
  </si>
  <si>
    <t>ACO/X CT Equity</t>
  </si>
  <si>
    <t>TFII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</si>
  <si>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</si>
  <si>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</si>
  <si>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</si>
  <si>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</si>
  <si>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</si>
  <si>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</si>
  <si>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</si>
  <si>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LNR CT Equity</t>
  </si>
  <si>
    <t>KMP-U CT Equity</t>
  </si>
  <si>
    <t>NWC CT Equity</t>
  </si>
  <si>
    <t>CLS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</si>
  <si>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</si>
  <si>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</si>
  <si>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</si>
  <si>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</si>
  <si>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</si>
  <si>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</si>
  <si>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</si>
  <si>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</si>
  <si>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FM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</si>
  <si>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</si>
  <si>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</si>
  <si>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</si>
  <si>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</si>
  <si>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</si>
  <si>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</si>
  <si>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</si>
  <si>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</si>
  <si>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</si>
  <si>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SPB CT Equity</t>
  </si>
  <si>
    <t>WTE CT Equity</t>
  </si>
  <si>
    <t>NPI CT Equity</t>
  </si>
  <si>
    <t>CAR-U CT Equity</t>
  </si>
  <si>
    <t>IPL CT Equity</t>
  </si>
  <si>
    <t>AQN CT Equity</t>
  </si>
  <si>
    <t>SRU-U CT Equity</t>
  </si>
  <si>
    <t>PAAS CT Equity</t>
  </si>
  <si>
    <t>ALA CT Equity</t>
  </si>
  <si>
    <t>AIF CT Equity</t>
  </si>
  <si>
    <t>CUF-U CT Equity</t>
  </si>
  <si>
    <t>EMA CT Equity</t>
  </si>
  <si>
    <t>SMU-U CT Equity</t>
  </si>
  <si>
    <t>TXG CT Equity</t>
  </si>
  <si>
    <t>WCN CT Equity</t>
  </si>
  <si>
    <t>AP-U CT Equity</t>
  </si>
  <si>
    <t>KEY CT Equity</t>
  </si>
  <si>
    <t>ABX CT Equity</t>
  </si>
  <si>
    <t>BCE CT Equity</t>
  </si>
  <si>
    <t>CSH-U CT Equity</t>
  </si>
  <si>
    <t>PBH CT Equity</t>
  </si>
  <si>
    <t>AX-U CT Equity</t>
  </si>
  <si>
    <t>TRP CT Equity</t>
  </si>
  <si>
    <t>OGC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</si>
  <si>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</si>
  <si>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</si>
  <si>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</si>
  <si>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</si>
  <si>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</si>
  <si>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</si>
  <si>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</si>
  <si>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</si>
  <si>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</si>
  <si>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</si>
  <si>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</si>
  <si>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</si>
  <si>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</si>
  <si>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</si>
  <si>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</si>
  <si>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</si>
  <si>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</si>
  <si>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</si>
  <si>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</si>
  <si>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</si>
  <si>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</si>
  <si>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</si>
  <si>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</si>
  <si>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</si>
  <si>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</si>
  <si>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</si>
  <si>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</si>
  <si>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</si>
  <si>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</si>
  <si>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</si>
  <si>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</si>
  <si>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</si>
  <si>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</si>
  <si>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</si>
  <si>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</si>
  <si>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</si>
  <si>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</si>
  <si>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</si>
  <si>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</si>
  <si>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</si>
  <si>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</si>
  <si>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</si>
  <si>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</si>
  <si>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</si>
  <si>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</si>
  <si>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</si>
  <si>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</si>
  <si>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</si>
  <si>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</si>
  <si>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</si>
  <si>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</si>
  <si>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</si>
  <si>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</si>
  <si>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</si>
  <si>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</si>
  <si>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</si>
  <si>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</si>
  <si>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</si>
  <si>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</si>
  <si>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</si>
  <si>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</si>
  <si>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CNR CT Equity</t>
  </si>
  <si>
    <t>IMG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</si>
  <si>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</si>
  <si>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</si>
  <si>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</si>
  <si>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</si>
  <si>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</si>
  <si>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</si>
  <si>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</si>
  <si>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CLEBI TI Equity</t>
  </si>
  <si>
    <t>INDES TI Equity</t>
  </si>
  <si>
    <t>KERVT TI Equity</t>
  </si>
  <si>
    <t>AMCR UN Equity</t>
  </si>
  <si>
    <t>ATO UN Equity</t>
  </si>
  <si>
    <t>CE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</si>
  <si>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</si>
  <si>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</si>
  <si>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</si>
  <si>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</si>
  <si>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</si>
  <si>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</si>
  <si>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</si>
  <si>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</si>
  <si>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</si>
  <si>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</si>
  <si>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</si>
  <si>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</si>
  <si>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</si>
  <si>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</si>
  <si>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</si>
  <si>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</si>
  <si>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</si>
  <si>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</si>
  <si>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</si>
  <si>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</si>
  <si>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JD/ LN Equity</t>
  </si>
  <si>
    <t>PHNX LN Equity</t>
  </si>
  <si>
    <t>SPX LN Equity</t>
  </si>
  <si>
    <t>2021T</t>
  </si>
  <si>
    <t>21Y</t>
  </si>
  <si>
    <t>2021T Temettü verimi düşük.</t>
  </si>
  <si>
    <t>2021T Temettü verimi yüksek.</t>
  </si>
  <si>
    <t>AKCNS TI Equity</t>
  </si>
  <si>
    <t>AKGRT TI Equity</t>
  </si>
  <si>
    <t>AKSGY TI Equity</t>
  </si>
  <si>
    <t>ALCTL TI Equity</t>
  </si>
  <si>
    <t>ALKIM TI Equity</t>
  </si>
  <si>
    <t>ARDYZ TI Equity</t>
  </si>
  <si>
    <t>AYGAZ TI Equity</t>
  </si>
  <si>
    <t>BAGFS TI Equity</t>
  </si>
  <si>
    <t>BIZIM TI Equity</t>
  </si>
  <si>
    <t>BRISA TI Equity</t>
  </si>
  <si>
    <t>BRSAN TI Equity</t>
  </si>
  <si>
    <t>BUCIM TI Equity</t>
  </si>
  <si>
    <t>CIMSA TI Equity</t>
  </si>
  <si>
    <t>DEVA TI Equity</t>
  </si>
  <si>
    <t>DOAS TI Equity</t>
  </si>
  <si>
    <t>DOCO TI Equity</t>
  </si>
  <si>
    <t>GOODY TI Equity</t>
  </si>
  <si>
    <t>HLGYO TI Equity</t>
  </si>
  <si>
    <t>ISMEN TI Equity</t>
  </si>
  <si>
    <t>KAREL TI Equity</t>
  </si>
  <si>
    <t>KARTN TI Equity</t>
  </si>
  <si>
    <t>LOGO TI Equity</t>
  </si>
  <si>
    <t>OYAKC TI Equity</t>
  </si>
  <si>
    <t>OZKGY TI Equity</t>
  </si>
  <si>
    <t>PETUN TI Equity</t>
  </si>
  <si>
    <t>PNSUT TI Equity</t>
  </si>
  <si>
    <t>SELEC TI Equity</t>
  </si>
  <si>
    <t>TATGD TI Equity</t>
  </si>
  <si>
    <t>TRGYO TI Equity</t>
  </si>
  <si>
    <t>TURSG TI Equity</t>
  </si>
  <si>
    <t xml:space="preserve">" yatırım teması ile şirketleri incelediğimizde, </t>
  </si>
  <si>
    <t>piyasada analistlerin en çok AL verdiği hisselerden 5 tanesi</t>
  </si>
  <si>
    <t>ilgili ülke piyasasının F/K tahminine göre prim/iskontolu 5 hisse ön plana çıkmaktadır. Bu hisseler</t>
  </si>
  <si>
    <t>piyasası için raporumuzdaki "</t>
  </si>
  <si>
    <t>ilgili ülke piyasasının FD/FAVÖK tahminine göre prim/iskontolu 5 hisse ön plana çıkmaktadır. Bu hisseler</t>
  </si>
  <si>
    <t>tahmini temettü verimi belirtilen kriterler dahilindeki hisselerden 5 tanesi</t>
  </si>
  <si>
    <t>Yukselme Pot. En Az % … olanlar.</t>
  </si>
  <si>
    <t>Dusus Pot. En Az %… olanlar.</t>
  </si>
  <si>
    <t>Iskonto (Ucuzluk) orani en az %...</t>
  </si>
  <si>
    <t>Prim (Pahalilik) orani en az %...</t>
  </si>
  <si>
    <t>Iskonto (Ucuzluk) orani en az %... olanlar.</t>
  </si>
  <si>
    <t>Prim (Pahalilik) orani en az %...olanlar.</t>
  </si>
  <si>
    <t>AL Onerileri Toplam Onerilerin en az %...olanlar.</t>
  </si>
  <si>
    <t>SAT Onerileri Toplam Onerilerin en az %…olanlar.</t>
  </si>
  <si>
    <t>piyasa tahmini hisse başı kar büyümesi  belirtilen aralıkta olan hisselerden 5 tanesi</t>
  </si>
  <si>
    <t>piyasa konsensus tahmini hedef fiyatlarla hesaplanan, getiri potansiyeli, belirtilen kriterlere uyan 5 tanesi</t>
  </si>
  <si>
    <t>Best Div Yield</t>
  </si>
  <si>
    <t>AEP UW Equity</t>
  </si>
  <si>
    <t>APA UW Equity</t>
  </si>
  <si>
    <t>BIO UN Equity</t>
  </si>
  <si>
    <t>BKR UN Equity</t>
  </si>
  <si>
    <t>CARR UN Equity</t>
  </si>
  <si>
    <t>CDW UW Equity</t>
  </si>
  <si>
    <t>CTLT UN Equity</t>
  </si>
  <si>
    <t>DPZ UN Equity</t>
  </si>
  <si>
    <t>DXCM UW Equity</t>
  </si>
  <si>
    <t>ETSY UW Equity</t>
  </si>
  <si>
    <t>EXC UW Equity</t>
  </si>
  <si>
    <t>GL UN Equity</t>
  </si>
  <si>
    <t>HST UW Equity</t>
  </si>
  <si>
    <t>HWM UN Equity</t>
  </si>
  <si>
    <t>IEX UN Equity</t>
  </si>
  <si>
    <t>J UN Equity</t>
  </si>
  <si>
    <t>LDOS UN Equity</t>
  </si>
  <si>
    <t>LUMN UN Equity</t>
  </si>
  <si>
    <t>LVS UN Equity</t>
  </si>
  <si>
    <t>LYV UN Equity</t>
  </si>
  <si>
    <t>NLOK UW Equity</t>
  </si>
  <si>
    <t>NOW UN Equity</t>
  </si>
  <si>
    <t>NVR UN Equity</t>
  </si>
  <si>
    <t>ODFL UW Equity</t>
  </si>
  <si>
    <t>OTIS UN Equity</t>
  </si>
  <si>
    <t>PAYC UN Equity</t>
  </si>
  <si>
    <t>PEAK UN Equity</t>
  </si>
  <si>
    <t>POOL UW Equity</t>
  </si>
  <si>
    <t>RTX UN Equity</t>
  </si>
  <si>
    <t>STE UN Equity</t>
  </si>
  <si>
    <t>TDY UN Equity</t>
  </si>
  <si>
    <t>TER UW Equity</t>
  </si>
  <si>
    <t>TFC UN Equity</t>
  </si>
  <si>
    <t>TSLA UW Equity</t>
  </si>
  <si>
    <t>TT UN Equity</t>
  </si>
  <si>
    <t>TYL UN Equity</t>
  </si>
  <si>
    <t>VIAC UW Equity</t>
  </si>
  <si>
    <t>VNT UN Equity</t>
  </si>
  <si>
    <t>VTRS UW Equity</t>
  </si>
  <si>
    <t>WRB UN Equity</t>
  </si>
  <si>
    <t>WST UN Equity</t>
  </si>
  <si>
    <t>ZBRA UW Equity</t>
  </si>
  <si>
    <t>DHER GY Equity</t>
  </si>
  <si>
    <t>DWNI GY Equity</t>
  </si>
  <si>
    <t>MTX GY Equity</t>
  </si>
  <si>
    <t>ALO FP Equity</t>
  </si>
  <si>
    <t>TEP FP Equity</t>
  </si>
  <si>
    <t>WLN FP Equity</t>
  </si>
  <si>
    <t>AVST LN Equity</t>
  </si>
  <si>
    <t>BME LN Equity</t>
  </si>
  <si>
    <t>ENT LN Equity</t>
  </si>
  <si>
    <t>HIK LN Equity</t>
  </si>
  <si>
    <t>ICP LN Equity</t>
  </si>
  <si>
    <t>JET LN Equity</t>
  </si>
  <si>
    <t>MNG LN Equity</t>
  </si>
  <si>
    <t>NWG LN Equity</t>
  </si>
  <si>
    <t>PNN LN Equity</t>
  </si>
  <si>
    <t>POLY LN Equity</t>
  </si>
  <si>
    <t>PSH LN Equity</t>
  </si>
  <si>
    <t>AUP CT Equity</t>
  </si>
  <si>
    <t>BLDP CT Equity</t>
  </si>
  <si>
    <t>BYD CT Equity</t>
  </si>
  <si>
    <t>CJR/B CT Equity</t>
  </si>
  <si>
    <t>CRT-U CT Equity</t>
  </si>
  <si>
    <t>DPM CT Equity</t>
  </si>
  <si>
    <t>EQB CT Equity</t>
  </si>
  <si>
    <t>EQX CT Equity</t>
  </si>
  <si>
    <t>FCR-U CT Equity</t>
  </si>
  <si>
    <t>FVI CT Equity</t>
  </si>
  <si>
    <t>GFL CT Equity</t>
  </si>
  <si>
    <t>JWEL CT Equity</t>
  </si>
  <si>
    <t>LSPD CT Equity</t>
  </si>
  <si>
    <t>LUG CT Equity</t>
  </si>
  <si>
    <t>NGD CT Equity</t>
  </si>
  <si>
    <t>OSK CT Equity</t>
  </si>
  <si>
    <t>PRMW CT Equity</t>
  </si>
  <si>
    <t>REAL CT Equity</t>
  </si>
  <si>
    <t>SEA CT Equity</t>
  </si>
  <si>
    <t>SII CT Equity</t>
  </si>
  <si>
    <t>SIL CT Equity</t>
  </si>
  <si>
    <t>SVM CT Equity</t>
  </si>
  <si>
    <t>TGZ CT Equity</t>
  </si>
  <si>
    <t>TRIL CT Equity</t>
  </si>
  <si>
    <t>WDO CT Equity</t>
  </si>
  <si>
    <t>WIR-U CT Equity</t>
  </si>
  <si>
    <t>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</t>
  </si>
  <si>
    <t>2022T</t>
  </si>
  <si>
    <t>2021 yılı F/K tahminine göre pahalı</t>
  </si>
  <si>
    <t>2021 yılı FD/FAVÖK tahminine göre pahalı</t>
  </si>
  <si>
    <t>2021 yılı F/K tahminine göre ucuz</t>
  </si>
  <si>
    <t>2021 yılı FD/FAVÖK tahminine göre ucuz</t>
  </si>
  <si>
    <t>2021 FK</t>
  </si>
  <si>
    <t>Dosya Yolu</t>
  </si>
  <si>
    <t>Alfa_Avcisi</t>
  </si>
  <si>
    <t>BICS_LEVEL_4_SUB_INDUSTRY_NAME</t>
  </si>
  <si>
    <t>RTSI$ Index</t>
  </si>
  <si>
    <t>CBOM RM Equity</t>
  </si>
  <si>
    <t>TCSG RM Equity</t>
  </si>
  <si>
    <t>QIWI RM Equity</t>
  </si>
  <si>
    <t>DSKY RM Equity</t>
  </si>
  <si>
    <t>POLY RM Equity</t>
  </si>
  <si>
    <t>FIVE RM Equity</t>
  </si>
  <si>
    <t>YNDX RM Equity</t>
  </si>
  <si>
    <t>GAZP RM Equity</t>
  </si>
  <si>
    <t>GMKN RM Equity</t>
  </si>
  <si>
    <t>LKOH RM Equity</t>
  </si>
  <si>
    <t>CHMF RM Equity</t>
  </si>
  <si>
    <t>ROSN RM Equity</t>
  </si>
  <si>
    <t>NLMK RM Equity</t>
  </si>
  <si>
    <t>HHRU RM Equity</t>
  </si>
  <si>
    <t>SNGS RM Equity</t>
  </si>
  <si>
    <t>GLTR RM Equity</t>
  </si>
  <si>
    <t>MAGN RM Equity</t>
  </si>
  <si>
    <t>OZON RM Equity</t>
  </si>
  <si>
    <t>TRNFP RM Equity</t>
  </si>
  <si>
    <t>NVTK RM Equity</t>
  </si>
  <si>
    <t>TATN RM Equity</t>
  </si>
  <si>
    <t>SNGSP RM Equity</t>
  </si>
  <si>
    <t>ALRS RM Equity</t>
  </si>
  <si>
    <t>TATNP RM Equity</t>
  </si>
  <si>
    <t>MOEX RM Equity</t>
  </si>
  <si>
    <t>PLZL RM Equity</t>
  </si>
  <si>
    <t>SBER RM Equity</t>
  </si>
  <si>
    <t>VTBR RM Equity</t>
  </si>
  <si>
    <t>SBERP RM Equity</t>
  </si>
  <si>
    <t>AFKS RM Equity</t>
  </si>
  <si>
    <t>FEES RM Equity</t>
  </si>
  <si>
    <t>HYDR RM Equity</t>
  </si>
  <si>
    <t>RSTI RM Equity</t>
  </si>
  <si>
    <t>MGNT RM Equity</t>
  </si>
  <si>
    <t>IRAO RM Equity</t>
  </si>
  <si>
    <t>MTSS RM Equity</t>
  </si>
  <si>
    <t>RTKM RM Equity</t>
  </si>
  <si>
    <t>AFLT RM Equity</t>
  </si>
  <si>
    <t>PHOR RM Equity</t>
  </si>
  <si>
    <t>PIKK RM Equity</t>
  </si>
  <si>
    <t>LSRG RM Equity</t>
  </si>
  <si>
    <t>MAIL RM Equity</t>
  </si>
  <si>
    <t>POGR RM Equity</t>
  </si>
  <si>
    <t>RUAL RM Equity</t>
  </si>
  <si>
    <t>Rusya</t>
  </si>
  <si>
    <t>ABBN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</si>
  <si>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</si>
  <si>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</si>
  <si>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</si>
  <si>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</si>
  <si>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</si>
  <si>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</si>
  <si>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</si>
  <si>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</si>
  <si>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</si>
  <si>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</si>
  <si>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</si>
  <si>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</si>
  <si>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</si>
  <si>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</si>
  <si>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</si>
  <si>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</si>
  <si>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ALC SE Equity</t>
  </si>
  <si>
    <t>SIKA SE Equity</t>
  </si>
  <si>
    <t>PGHN SE Equity</t>
  </si>
  <si>
    <t>SMI Index</t>
  </si>
  <si>
    <t>İsviçre</t>
  </si>
  <si>
    <t>Japonya</t>
  </si>
  <si>
    <t>NKY Index</t>
  </si>
  <si>
    <t>9983 JT Equity</t>
  </si>
  <si>
    <t>9984 JT Equity</t>
  </si>
  <si>
    <t>8035 JT Equity</t>
  </si>
  <si>
    <t>6954 JT Equity</t>
  </si>
  <si>
    <t>6367 JT Equity</t>
  </si>
  <si>
    <t>6857 JT Equity</t>
  </si>
  <si>
    <t>9433 JT Equity</t>
  </si>
  <si>
    <t>4063 JT Equity</t>
  </si>
  <si>
    <t>2413 JT Equity</t>
  </si>
  <si>
    <t>4543 JT Equity</t>
  </si>
  <si>
    <t>6762 JT Equity</t>
  </si>
  <si>
    <t>6098 JT Equity</t>
  </si>
  <si>
    <t>6971 JT Equity</t>
  </si>
  <si>
    <t>4519 JT Equity</t>
  </si>
  <si>
    <t>6758 JT Equity</t>
  </si>
  <si>
    <t>9735 JT Equity</t>
  </si>
  <si>
    <t>6988 JT Equity</t>
  </si>
  <si>
    <t>7733 JT Equity</t>
  </si>
  <si>
    <t>9613 JT Equity</t>
  </si>
  <si>
    <t>4568 JT Equity</t>
  </si>
  <si>
    <t>6645 JT Equity</t>
  </si>
  <si>
    <t>4503 JT Equity</t>
  </si>
  <si>
    <t>7203 JT Equity</t>
  </si>
  <si>
    <t>7832 JT Equity</t>
  </si>
  <si>
    <t>4911 JT Equity</t>
  </si>
  <si>
    <t>3659 JT Equity</t>
  </si>
  <si>
    <t>4523 JT Equity</t>
  </si>
  <si>
    <t>4901 JT Equity</t>
  </si>
  <si>
    <t>6902 JT Equity</t>
  </si>
  <si>
    <t>4452 JT Equity</t>
  </si>
  <si>
    <t>2801 JT Equity</t>
  </si>
  <si>
    <t>9766 JT Equity</t>
  </si>
  <si>
    <t>7267 JT Equity</t>
  </si>
  <si>
    <t>7951 JT Equity</t>
  </si>
  <si>
    <t>4507 JT Equity</t>
  </si>
  <si>
    <t>4021 JT Equity</t>
  </si>
  <si>
    <t>4704 JT Equity</t>
  </si>
  <si>
    <t>6506 JT Equity</t>
  </si>
  <si>
    <t>6976 JT Equity</t>
  </si>
  <si>
    <t>3382 JT Equity</t>
  </si>
  <si>
    <t>8015 JT Equity</t>
  </si>
  <si>
    <t>2502 JT Equity</t>
  </si>
  <si>
    <t>5108 JT Equity</t>
  </si>
  <si>
    <t>4578 JT Equity</t>
  </si>
  <si>
    <t>7269 JT Equity</t>
  </si>
  <si>
    <t>7751 JT Equity</t>
  </si>
  <si>
    <t>6724 JT Equity</t>
  </si>
  <si>
    <t>8830 JT Equity</t>
  </si>
  <si>
    <t>4502 JT Equity</t>
  </si>
  <si>
    <t>8001 JT Equity</t>
  </si>
  <si>
    <t>1721 JT Equity</t>
  </si>
  <si>
    <t>4324 JT Equity</t>
  </si>
  <si>
    <t>6305 JT Equity</t>
  </si>
  <si>
    <t>4151 JT Equity</t>
  </si>
  <si>
    <t>1925 JT Equity</t>
  </si>
  <si>
    <t>6301 JT Equity</t>
  </si>
  <si>
    <t>9064 JT Equity</t>
  </si>
  <si>
    <t>8058 JT Equity</t>
  </si>
  <si>
    <t>8267 JT Equity</t>
  </si>
  <si>
    <t>5332 JT Equity</t>
  </si>
  <si>
    <t>6479 JT Equity</t>
  </si>
  <si>
    <t>7272 JT Equity</t>
  </si>
  <si>
    <t>8766 JT Equity</t>
  </si>
  <si>
    <t>6326 JT Equity</t>
  </si>
  <si>
    <t>8697 JT Equity</t>
  </si>
  <si>
    <t>2282 JT Equity</t>
  </si>
  <si>
    <t>8801 JT Equity</t>
  </si>
  <si>
    <t>5713 JT Equity</t>
  </si>
  <si>
    <t>8031 JT Equity</t>
  </si>
  <si>
    <t>1928 JT Equity</t>
  </si>
  <si>
    <t>2802 JT Equity</t>
  </si>
  <si>
    <t>7735 JT Equity</t>
  </si>
  <si>
    <t>2503 JT Equity</t>
  </si>
  <si>
    <t>8252 JT Equity</t>
  </si>
  <si>
    <t>2914 JT Equity</t>
  </si>
  <si>
    <t>7270 JT Equity</t>
  </si>
  <si>
    <t>5333 JT Equity</t>
  </si>
  <si>
    <t>6841 JT Equity</t>
  </si>
  <si>
    <t>6952 JT Equity</t>
  </si>
  <si>
    <t>4506 JT Equity</t>
  </si>
  <si>
    <t>6753 JT Equity</t>
  </si>
  <si>
    <t>4751 JT Equity</t>
  </si>
  <si>
    <t>8802 JT Equity</t>
  </si>
  <si>
    <t>5301 JT Equity</t>
  </si>
  <si>
    <t>2002 JT Equity</t>
  </si>
  <si>
    <t>6702 JT Equity</t>
  </si>
  <si>
    <t>9009 JT Equity</t>
  </si>
  <si>
    <t>6503 JT Equity</t>
  </si>
  <si>
    <t>5802 JT Equity</t>
  </si>
  <si>
    <t>9301 JT Equity</t>
  </si>
  <si>
    <t>9022 JT Equity</t>
  </si>
  <si>
    <t>8053 JT Equity</t>
  </si>
  <si>
    <t>9007 JT Equity</t>
  </si>
  <si>
    <t>9008 JT Equity</t>
  </si>
  <si>
    <t>9434 JT Equity</t>
  </si>
  <si>
    <t>2531 JT Equity</t>
  </si>
  <si>
    <t>4755 JT Equity</t>
  </si>
  <si>
    <t>2871 JT Equity</t>
  </si>
  <si>
    <t>2269 JT Equity</t>
  </si>
  <si>
    <t>6770 JT Equity</t>
  </si>
  <si>
    <t>6752 JT Equity</t>
  </si>
  <si>
    <t>5901 JT Equity</t>
  </si>
  <si>
    <t>8253 JT Equity</t>
  </si>
  <si>
    <t>1963 JT Equity</t>
  </si>
  <si>
    <t>3405 JT Equity</t>
  </si>
  <si>
    <t>6113 JT Equity</t>
  </si>
  <si>
    <t>6103 JT Equity</t>
  </si>
  <si>
    <t>7752 JT Equity</t>
  </si>
  <si>
    <t>3407 JT Equity</t>
  </si>
  <si>
    <t>9432 JT Equity</t>
  </si>
  <si>
    <t>7912 JT Equity</t>
  </si>
  <si>
    <t>6501 JT Equity</t>
  </si>
  <si>
    <t>5019 JT Equity</t>
  </si>
  <si>
    <t>7731 JT Equity</t>
  </si>
  <si>
    <t>5101 JT Equity</t>
  </si>
  <si>
    <t>8630 JT Equity</t>
  </si>
  <si>
    <t>6471 JT Equity</t>
  </si>
  <si>
    <t>1802 JT Equity</t>
  </si>
  <si>
    <t>5201 JT Equity</t>
  </si>
  <si>
    <t>6504 JT Equity</t>
  </si>
  <si>
    <t>6473 JT Equity</t>
  </si>
  <si>
    <t>4042 JT Equity</t>
  </si>
  <si>
    <t>6361 JT Equity</t>
  </si>
  <si>
    <t>7911 JT Equity</t>
  </si>
  <si>
    <t>8725 JT Equity</t>
  </si>
  <si>
    <t>6178 JT Equity</t>
  </si>
  <si>
    <t>7205 JT Equity</t>
  </si>
  <si>
    <t>5714 JT Equity</t>
  </si>
  <si>
    <t>8002 JT Equity</t>
  </si>
  <si>
    <t>1803 JT Equity</t>
  </si>
  <si>
    <t>4061 JT Equity</t>
  </si>
  <si>
    <t>8628 JT Equity</t>
  </si>
  <si>
    <t>8355 JT Equity</t>
  </si>
  <si>
    <t>9062 JT Equity</t>
  </si>
  <si>
    <t>3105 JT Equity</t>
  </si>
  <si>
    <t>5214 JT Equity</t>
  </si>
  <si>
    <t>8804 JT Equity</t>
  </si>
  <si>
    <t>1801 JT Equity</t>
  </si>
  <si>
    <t>3099 JT Equity</t>
  </si>
  <si>
    <t>1812 JT Equity</t>
  </si>
  <si>
    <t>9020 JT Equity</t>
  </si>
  <si>
    <t>9005 JT Equity</t>
  </si>
  <si>
    <t>3861 JT Equity</t>
  </si>
  <si>
    <t>4183 JT Equity</t>
  </si>
  <si>
    <t>8331 JT Equity</t>
  </si>
  <si>
    <t>3402 JT Equity</t>
  </si>
  <si>
    <t>2432 JT Equity</t>
  </si>
  <si>
    <t>6701 JT Equity</t>
  </si>
  <si>
    <t>6302 JT Equity</t>
  </si>
  <si>
    <t>4902 JT Equity</t>
  </si>
  <si>
    <t>3289 JT Equity</t>
  </si>
  <si>
    <t>9021 JT Equity</t>
  </si>
  <si>
    <t>8233 JT Equity</t>
  </si>
  <si>
    <t>6674 JT Equity</t>
  </si>
  <si>
    <t>8604 JT Equity</t>
  </si>
  <si>
    <t>8601 JT Equity</t>
  </si>
  <si>
    <t>8306 JT Equity</t>
  </si>
  <si>
    <t>5803 JT Equity</t>
  </si>
  <si>
    <t>9001 JT Equity</t>
  </si>
  <si>
    <t>4005 JT Equity</t>
  </si>
  <si>
    <t>7202 JT Equity</t>
  </si>
  <si>
    <t>7201 JT Equity</t>
  </si>
  <si>
    <t>5631 JT Equity</t>
  </si>
  <si>
    <t>3086 JT Equity</t>
  </si>
  <si>
    <t>1332 JT Equity</t>
  </si>
  <si>
    <t>4043 JT Equity</t>
  </si>
  <si>
    <t>5020 JT Equity</t>
  </si>
  <si>
    <t>9531 JT Equity</t>
  </si>
  <si>
    <t>9104 JT Equity</t>
  </si>
  <si>
    <t>9602 JT Equity</t>
  </si>
  <si>
    <t>2501 JT Equity</t>
  </si>
  <si>
    <t>9101 JT Equity</t>
  </si>
  <si>
    <t>9532 JT Equity</t>
  </si>
  <si>
    <t>7186 JT Equity</t>
  </si>
  <si>
    <t>4188 JT Equity</t>
  </si>
  <si>
    <t>8316 JT Equity</t>
  </si>
  <si>
    <t>8309 JT Equity</t>
  </si>
  <si>
    <t>8354 JT Equity</t>
  </si>
  <si>
    <t>5706 JT Equity</t>
  </si>
  <si>
    <t>7762 JT Equity</t>
  </si>
  <si>
    <t>3401 JT Equity</t>
  </si>
  <si>
    <t>5232 JT Equity</t>
  </si>
  <si>
    <t>4004 JT Equity</t>
  </si>
  <si>
    <t>7011 JT Equity</t>
  </si>
  <si>
    <t>6472 JT Equity</t>
  </si>
  <si>
    <t>9107 JT Equity</t>
  </si>
  <si>
    <t>1605 JT Equity</t>
  </si>
  <si>
    <t>1808 JT Equity</t>
  </si>
  <si>
    <t>5801 JT Equity</t>
  </si>
  <si>
    <t>3436 JT Equity</t>
  </si>
  <si>
    <t>4631 JT Equity</t>
  </si>
  <si>
    <t>5233 JT Equity</t>
  </si>
  <si>
    <t>8795 JT Equity</t>
  </si>
  <si>
    <t>7012 JT Equity</t>
  </si>
  <si>
    <t>9202 JT Equity</t>
  </si>
  <si>
    <t>1333 JT Equity</t>
  </si>
  <si>
    <t>5711 JT Equity</t>
  </si>
  <si>
    <t>8304 JT Equity</t>
  </si>
  <si>
    <t>5707 JT Equity</t>
  </si>
  <si>
    <t>4208 JT Equity</t>
  </si>
  <si>
    <t>7013 JT Equity</t>
  </si>
  <si>
    <t>5541 JT Equity</t>
  </si>
  <si>
    <t>5703 JT Equity</t>
  </si>
  <si>
    <t>4689 JT Equity</t>
  </si>
  <si>
    <t>8750 JT Equity</t>
  </si>
  <si>
    <t>5401 JT Equity</t>
  </si>
  <si>
    <t>7261 JT Equity</t>
  </si>
  <si>
    <t>7004 JT Equity</t>
  </si>
  <si>
    <t>8303 JT Equity</t>
  </si>
  <si>
    <t>8411 JT Equity</t>
  </si>
  <si>
    <t>5411 JT Equity</t>
  </si>
  <si>
    <t>3863 JT Equity</t>
  </si>
  <si>
    <t>3101 JT Equity</t>
  </si>
  <si>
    <t>9502 JT Equity</t>
  </si>
  <si>
    <t>6703 JT Equity</t>
  </si>
  <si>
    <t>9503 JT Equity</t>
  </si>
  <si>
    <t>5406 JT Equity</t>
  </si>
  <si>
    <t>5202 JT Equity</t>
  </si>
  <si>
    <t>7003 JT Equity</t>
  </si>
  <si>
    <t>9412 JT Equity</t>
  </si>
  <si>
    <t>8308 JT Equity</t>
  </si>
  <si>
    <t>3103 JT Equity</t>
  </si>
  <si>
    <t>2768 JT Equity</t>
  </si>
  <si>
    <t>9501 JT Equity</t>
  </si>
  <si>
    <t>7211 JT Equity</t>
  </si>
  <si>
    <t>JALSH Index</t>
  </si>
  <si>
    <t>IPL SJ Equity</t>
  </si>
  <si>
    <t>MTA SJ Equity</t>
  </si>
  <si>
    <t>OMN SJ Equity</t>
  </si>
  <si>
    <t>RDF SJ Equity</t>
  </si>
  <si>
    <t>PPH SJ Equity</t>
  </si>
  <si>
    <t>GLN SJ Equity</t>
  </si>
  <si>
    <t>CLH SJ Equity</t>
  </si>
  <si>
    <t>RBX SJ Equity</t>
  </si>
  <si>
    <t>TRU SJ Equity</t>
  </si>
  <si>
    <t>AIP SJ Equity</t>
  </si>
  <si>
    <t>SPP SJ Equity</t>
  </si>
  <si>
    <t>HAR SJ Equity</t>
  </si>
  <si>
    <t>PRX SJ Equity</t>
  </si>
  <si>
    <t>IMP SJ Equity</t>
  </si>
  <si>
    <t>EPP SJ Equity</t>
  </si>
  <si>
    <t>SLM SJ Equity</t>
  </si>
  <si>
    <t>AFE SJ Equity</t>
  </si>
  <si>
    <t>ABG SJ Equity</t>
  </si>
  <si>
    <t>ARI SJ Equity</t>
  </si>
  <si>
    <t>L2D SJ Equity</t>
  </si>
  <si>
    <t>TKG SJ Equity</t>
  </si>
  <si>
    <t>TXT SJ Equity</t>
  </si>
  <si>
    <t>SBK SJ Equity</t>
  </si>
  <si>
    <t>TFG SJ Equity</t>
  </si>
  <si>
    <t>HCI SJ Equity</t>
  </si>
  <si>
    <t>INL SJ Equity</t>
  </si>
  <si>
    <t>SUI SJ Equity</t>
  </si>
  <si>
    <t>AMS SJ Equity</t>
  </si>
  <si>
    <t>SAP SJ Equity</t>
  </si>
  <si>
    <t>SOL SJ Equity</t>
  </si>
  <si>
    <t>APN SJ Equity</t>
  </si>
  <si>
    <t>RMI SJ Equity</t>
  </si>
  <si>
    <t>FSR SJ Equity</t>
  </si>
  <si>
    <t>NTC SJ Equity</t>
  </si>
  <si>
    <t>WBO SJ Equity</t>
  </si>
  <si>
    <t>PSG SJ Equity</t>
  </si>
  <si>
    <t>PIK SJ Equity</t>
  </si>
  <si>
    <t>RLO SJ Equity</t>
  </si>
  <si>
    <t>NRP SJ Equity</t>
  </si>
  <si>
    <t>TSG SJ Equity</t>
  </si>
  <si>
    <t>RNI SJ Equity</t>
  </si>
  <si>
    <t>SHP SJ Equity</t>
  </si>
  <si>
    <t>TBS SJ Equity</t>
  </si>
  <si>
    <t>MRP SJ Equity</t>
  </si>
  <si>
    <t>NHM SJ Equity</t>
  </si>
  <si>
    <t>BAT SJ Equity</t>
  </si>
  <si>
    <t>MTH SJ Equity</t>
  </si>
  <si>
    <t>NED SJ Equity</t>
  </si>
  <si>
    <t>ATT SJ Equity</t>
  </si>
  <si>
    <t>MUR SJ Equity</t>
  </si>
  <si>
    <t>BID SJ Equity</t>
  </si>
  <si>
    <t>ANH SJ Equity</t>
  </si>
  <si>
    <t>QLT SJ Equity</t>
  </si>
  <si>
    <t>SAC SJ Equity</t>
  </si>
  <si>
    <t>DTC SJ Equity</t>
  </si>
  <si>
    <t>GFI SJ Equity</t>
  </si>
  <si>
    <t>SRE SJ Equity</t>
  </si>
  <si>
    <t>EQU SJ Equity</t>
  </si>
  <si>
    <t>EXX SJ Equity</t>
  </si>
  <si>
    <t>DGH SJ Equity</t>
  </si>
  <si>
    <t>RFG SJ Equity</t>
  </si>
  <si>
    <t>MSP SJ Equity</t>
  </si>
  <si>
    <t>MTN SJ Equity</t>
  </si>
  <si>
    <t>LTE SJ Equity</t>
  </si>
  <si>
    <t>CPI SJ Equity</t>
  </si>
  <si>
    <t>ITE SJ Equity</t>
  </si>
  <si>
    <t>MKR SJ Equity</t>
  </si>
  <si>
    <t>DCP SJ Equity</t>
  </si>
  <si>
    <t>COH SJ Equity</t>
  </si>
  <si>
    <t>MCG SJ Equity</t>
  </si>
  <si>
    <t>HMN SJ Equity</t>
  </si>
  <si>
    <t>RES SJ Equity</t>
  </si>
  <si>
    <t>CCO SJ Equity</t>
  </si>
  <si>
    <t>RBP SJ Equity</t>
  </si>
  <si>
    <t>BLU SJ Equity</t>
  </si>
  <si>
    <t>MNP SJ Equity</t>
  </si>
  <si>
    <t>BYI SJ Equity</t>
  </si>
  <si>
    <t>SSW SJ Equity</t>
  </si>
  <si>
    <t>AEL SJ Equity</t>
  </si>
  <si>
    <t>CFR SJ Equity</t>
  </si>
  <si>
    <t>TCP SJ Equity</t>
  </si>
  <si>
    <t>OCE SJ Equity</t>
  </si>
  <si>
    <t>KAP SJ Equity</t>
  </si>
  <si>
    <t>FBR SJ Equity</t>
  </si>
  <si>
    <t>BHP SJ Equity</t>
  </si>
  <si>
    <t>ADH SJ Equity</t>
  </si>
  <si>
    <t>BTI SJ Equity</t>
  </si>
  <si>
    <t>DSY SJ Equity</t>
  </si>
  <si>
    <t>PAN SJ Equity</t>
  </si>
  <si>
    <t>INP SJ Equity</t>
  </si>
  <si>
    <t>VKE SJ Equity</t>
  </si>
  <si>
    <t>KST SJ Equity</t>
  </si>
  <si>
    <t>ZED SJ Equity</t>
  </si>
  <si>
    <t>AIL SJ Equity</t>
  </si>
  <si>
    <t>REM SJ Equity</t>
  </si>
  <si>
    <t>FFA SJ Equity</t>
  </si>
  <si>
    <t>OMU SJ Equity</t>
  </si>
  <si>
    <t>IPF SJ Equity</t>
  </si>
  <si>
    <t>STP SJ Equity</t>
  </si>
  <si>
    <t>AFH SJ Equity</t>
  </si>
  <si>
    <t>LHC SJ Equity</t>
  </si>
  <si>
    <t>CLS SJ Equity</t>
  </si>
  <si>
    <t>ARL SJ Equity</t>
  </si>
  <si>
    <t>JSE SJ Equity</t>
  </si>
  <si>
    <t>MTM SJ Equity</t>
  </si>
  <si>
    <t>VOD SJ Equity</t>
  </si>
  <si>
    <t>KIO SJ Equity</t>
  </si>
  <si>
    <t>ANG SJ Equity</t>
  </si>
  <si>
    <t>SSS SJ Equity</t>
  </si>
  <si>
    <t>GND SJ Equity</t>
  </si>
  <si>
    <t>FFB SJ Equity</t>
  </si>
  <si>
    <t>CML SJ Equity</t>
  </si>
  <si>
    <t>MEI SJ Equity</t>
  </si>
  <si>
    <t>LBH SJ Equity</t>
  </si>
  <si>
    <t>AHB SJ Equity</t>
  </si>
  <si>
    <t>SNT SJ Equity</t>
  </si>
  <si>
    <t>AFT SJ Equity</t>
  </si>
  <si>
    <t>NY1 SJ Equity</t>
  </si>
  <si>
    <t>N91 SJ Equity</t>
  </si>
  <si>
    <t>TGO SJ Equity</t>
  </si>
  <si>
    <t>EMI SJ Equity</t>
  </si>
  <si>
    <t>AGL SJ Equity</t>
  </si>
  <si>
    <t>WHL SJ Equity</t>
  </si>
  <si>
    <t>NPN SJ Equity</t>
  </si>
  <si>
    <t>BAW SJ Equity</t>
  </si>
  <si>
    <t>IAP SJ Equity</t>
  </si>
  <si>
    <t>LBR SJ Equity</t>
  </si>
  <si>
    <t>DRD SJ Equity</t>
  </si>
  <si>
    <t>MSM SJ Equity</t>
  </si>
  <si>
    <t>SNH SJ Equity</t>
  </si>
  <si>
    <t>L4L SJ Equity</t>
  </si>
  <si>
    <t>AVI SJ Equity</t>
  </si>
  <si>
    <t>SPG SJ Equity</t>
  </si>
  <si>
    <t>BVT SJ Equity</t>
  </si>
  <si>
    <t>CSB SJ Equity</t>
  </si>
  <si>
    <t>GRT SJ Equity</t>
  </si>
  <si>
    <t>HDC SJ Equity</t>
  </si>
  <si>
    <t>HYP SJ Equity</t>
  </si>
  <si>
    <t>RPL SJ Equity</t>
  </si>
  <si>
    <t>G.Afrıka</t>
  </si>
  <si>
    <t>SHSZ300 Index</t>
  </si>
  <si>
    <t>Çın</t>
  </si>
  <si>
    <t>600519 CH Equity</t>
  </si>
  <si>
    <t>601318 CH Equity</t>
  </si>
  <si>
    <t>600036 CH Equity</t>
  </si>
  <si>
    <t>000858 CH Equity</t>
  </si>
  <si>
    <t>000333 CH Equity</t>
  </si>
  <si>
    <t>601166 CH Equity</t>
  </si>
  <si>
    <t>600276 CH Equity</t>
  </si>
  <si>
    <t>601888 CH Equity</t>
  </si>
  <si>
    <t>000651 CH Equity</t>
  </si>
  <si>
    <t>601012 CH Equity</t>
  </si>
  <si>
    <t>600887 CH Equity</t>
  </si>
  <si>
    <t>002415 CH Equity</t>
  </si>
  <si>
    <t>000001 CH Equity</t>
  </si>
  <si>
    <t>300059 CH Equity</t>
  </si>
  <si>
    <t>002714 CH Equity</t>
  </si>
  <si>
    <t>603259 CH Equity</t>
  </si>
  <si>
    <t>600030 CH Equity</t>
  </si>
  <si>
    <t>000725 CH Equity</t>
  </si>
  <si>
    <t>000002 CH Equity</t>
  </si>
  <si>
    <t>000568 CH Equity</t>
  </si>
  <si>
    <t>600031 CH Equity</t>
  </si>
  <si>
    <t>600900 CH Equity</t>
  </si>
  <si>
    <t>601398 CH Equity</t>
  </si>
  <si>
    <t>603288 CH Equity</t>
  </si>
  <si>
    <t>600309 CH Equity</t>
  </si>
  <si>
    <t>002475 CH Equity</t>
  </si>
  <si>
    <t>601899 CH Equity</t>
  </si>
  <si>
    <t>300122 CH Equity</t>
  </si>
  <si>
    <t>002594 CH Equity</t>
  </si>
  <si>
    <t>600809 CH Equity</t>
  </si>
  <si>
    <t>000661 CH Equity</t>
  </si>
  <si>
    <t>601328 CH Equity</t>
  </si>
  <si>
    <t>603501 CH Equity</t>
  </si>
  <si>
    <t>002142 CH Equity</t>
  </si>
  <si>
    <t>000100 CH Equity</t>
  </si>
  <si>
    <t>600690 CH Equity</t>
  </si>
  <si>
    <t>300015 CH Equity</t>
  </si>
  <si>
    <t>600000 CH Equity</t>
  </si>
  <si>
    <t>600585 CH Equity</t>
  </si>
  <si>
    <t>002352 CH Equity</t>
  </si>
  <si>
    <t>002304 CH Equity</t>
  </si>
  <si>
    <t>601601 CH Equity</t>
  </si>
  <si>
    <t>002027 CH Equity</t>
  </si>
  <si>
    <t>601668 CH Equity</t>
  </si>
  <si>
    <t>600436 CH Equity</t>
  </si>
  <si>
    <t>002271 CH Equity</t>
  </si>
  <si>
    <t>600048 CH Equity</t>
  </si>
  <si>
    <t>300014 CH Equity</t>
  </si>
  <si>
    <t>600016 CH Equity</t>
  </si>
  <si>
    <t>300142 CH Equity</t>
  </si>
  <si>
    <t>600438 CH Equity</t>
  </si>
  <si>
    <t>601688 CH Equity</t>
  </si>
  <si>
    <t>300124 CH Equity</t>
  </si>
  <si>
    <t>601288 CH Equity</t>
  </si>
  <si>
    <t>002241 CH Equity</t>
  </si>
  <si>
    <t>002230 CH Equity</t>
  </si>
  <si>
    <t>601919 CH Equity</t>
  </si>
  <si>
    <t>000338 CH Equity</t>
  </si>
  <si>
    <t>600837 CH Equity</t>
  </si>
  <si>
    <t>600919 CH Equity</t>
  </si>
  <si>
    <t>002460 CH Equity</t>
  </si>
  <si>
    <t>300347 CH Equity</t>
  </si>
  <si>
    <t>601229 CH Equity</t>
  </si>
  <si>
    <t>000063 CH Equity</t>
  </si>
  <si>
    <t>600019 CH Equity</t>
  </si>
  <si>
    <t>600570 CH Equity</t>
  </si>
  <si>
    <t>601211 CH Equity</t>
  </si>
  <si>
    <t>600406 CH Equity</t>
  </si>
  <si>
    <t>600196 CH Equity</t>
  </si>
  <si>
    <t>601766 CH Equity</t>
  </si>
  <si>
    <t>600660 CH Equity</t>
  </si>
  <si>
    <t>601169 CH Equity</t>
  </si>
  <si>
    <t>600104 CH Equity</t>
  </si>
  <si>
    <t>600763 CH Equity</t>
  </si>
  <si>
    <t>600999 CH Equity</t>
  </si>
  <si>
    <t>002410 CH Equity</t>
  </si>
  <si>
    <t>601988 CH Equity</t>
  </si>
  <si>
    <t>002311 CH Equity</t>
  </si>
  <si>
    <t>300498 CH Equity</t>
  </si>
  <si>
    <t>603986 CH Equity</t>
  </si>
  <si>
    <t>601088 CH Equity</t>
  </si>
  <si>
    <t>600346 CH Equity</t>
  </si>
  <si>
    <t>300601 CH Equity</t>
  </si>
  <si>
    <t>601818 CH Equity</t>
  </si>
  <si>
    <t>603799 CH Equity</t>
  </si>
  <si>
    <t>002812 CH Equity</t>
  </si>
  <si>
    <t>002493 CH Equity</t>
  </si>
  <si>
    <t>600028 CH Equity</t>
  </si>
  <si>
    <t>600703 CH Equity</t>
  </si>
  <si>
    <t>601628 CH Equity</t>
  </si>
  <si>
    <t>601009 CH Equity</t>
  </si>
  <si>
    <t>000538 CH Equity</t>
  </si>
  <si>
    <t>601390 CH Equity</t>
  </si>
  <si>
    <t>600588 CH Equity</t>
  </si>
  <si>
    <t>002001 CH Equity</t>
  </si>
  <si>
    <t>002129 CH Equity</t>
  </si>
  <si>
    <t>000157 CH Equity</t>
  </si>
  <si>
    <t>002049 CH Equity</t>
  </si>
  <si>
    <t>600926 CH Equity</t>
  </si>
  <si>
    <t>601377 CH Equity</t>
  </si>
  <si>
    <t>300413 CH Equity</t>
  </si>
  <si>
    <t>002821 CH Equity</t>
  </si>
  <si>
    <t>600009 CH Equity</t>
  </si>
  <si>
    <t>300408 CH Equity</t>
  </si>
  <si>
    <t>000786 CH Equity</t>
  </si>
  <si>
    <t>002007 CH Equity</t>
  </si>
  <si>
    <t>000963 CH Equity</t>
  </si>
  <si>
    <t>002601 CH Equity</t>
  </si>
  <si>
    <t>601939 CH Equity</t>
  </si>
  <si>
    <t>601225 CH Equity</t>
  </si>
  <si>
    <t>002841 CH Equity</t>
  </si>
  <si>
    <t>600111 CH Equity</t>
  </si>
  <si>
    <t>000776 CH Equity</t>
  </si>
  <si>
    <t>600745 CH Equity</t>
  </si>
  <si>
    <t>002236 CH Equity</t>
  </si>
  <si>
    <t>601857 CH Equity</t>
  </si>
  <si>
    <t>600584 CH Equity</t>
  </si>
  <si>
    <t>600741 CH Equity</t>
  </si>
  <si>
    <t>603993 CH Equity</t>
  </si>
  <si>
    <t>002371 CH Equity</t>
  </si>
  <si>
    <t>601006 CH Equity</t>
  </si>
  <si>
    <t>000166 CH Equity</t>
  </si>
  <si>
    <t>601155 CH Equity</t>
  </si>
  <si>
    <t>601633 CH Equity</t>
  </si>
  <si>
    <t>601336 CH Equity</t>
  </si>
  <si>
    <t>300003 CH Equity</t>
  </si>
  <si>
    <t>600893 CH Equity</t>
  </si>
  <si>
    <t>600050 CH Equity</t>
  </si>
  <si>
    <t>300433 CH Equity</t>
  </si>
  <si>
    <t>300529 CH Equity</t>
  </si>
  <si>
    <t>002050 CH Equity</t>
  </si>
  <si>
    <t>600015 CH Equity</t>
  </si>
  <si>
    <t>000069 CH Equity</t>
  </si>
  <si>
    <t>000895 CH Equity</t>
  </si>
  <si>
    <t>601901 CH Equity</t>
  </si>
  <si>
    <t>600176 CH Equity</t>
  </si>
  <si>
    <t>002179 CH Equity</t>
  </si>
  <si>
    <t>000876 CH Equity</t>
  </si>
  <si>
    <t>601989 CH Equity</t>
  </si>
  <si>
    <t>001979 CH Equity</t>
  </si>
  <si>
    <t>600958 CH Equity</t>
  </si>
  <si>
    <t>000625 CH Equity</t>
  </si>
  <si>
    <t>601877 CH Equity</t>
  </si>
  <si>
    <t>601186 CH Equity</t>
  </si>
  <si>
    <t>600352 CH Equity</t>
  </si>
  <si>
    <t>600547 CH Equity</t>
  </si>
  <si>
    <t>000425 CH Equity</t>
  </si>
  <si>
    <t>002008 CH Equity</t>
  </si>
  <si>
    <t>300144 CH Equity</t>
  </si>
  <si>
    <t>603899 CH Equity</t>
  </si>
  <si>
    <t>002044 CH Equity</t>
  </si>
  <si>
    <t>601100 CH Equity</t>
  </si>
  <si>
    <t>002202 CH Equity</t>
  </si>
  <si>
    <t>603369 CH Equity</t>
  </si>
  <si>
    <t>600010 CH Equity</t>
  </si>
  <si>
    <t>000768 CH Equity</t>
  </si>
  <si>
    <t>600600 CH Equity</t>
  </si>
  <si>
    <t>003816 CH Equity</t>
  </si>
  <si>
    <t>002736 CH Equity</t>
  </si>
  <si>
    <t>603833 CH Equity</t>
  </si>
  <si>
    <t>601788 CH Equity</t>
  </si>
  <si>
    <t>600109 CH Equity</t>
  </si>
  <si>
    <t>601669 CH Equity</t>
  </si>
  <si>
    <t>601600 CH Equity</t>
  </si>
  <si>
    <t>600029 CH Equity</t>
  </si>
  <si>
    <t>000783 CH Equity</t>
  </si>
  <si>
    <t>002555 CH Equity</t>
  </si>
  <si>
    <t>688036 CH Equity</t>
  </si>
  <si>
    <t>600886 CH Equity</t>
  </si>
  <si>
    <t>600362 CH Equity</t>
  </si>
  <si>
    <t>000977 CH Equity</t>
  </si>
  <si>
    <t>601066 CH Equity</t>
  </si>
  <si>
    <t>601138 CH Equity</t>
  </si>
  <si>
    <t>601985 CH Equity</t>
  </si>
  <si>
    <t>601360 CH Equity</t>
  </si>
  <si>
    <t>600795 CH Equity</t>
  </si>
  <si>
    <t>600183 CH Equity</t>
  </si>
  <si>
    <t>600383 CH Equity</t>
  </si>
  <si>
    <t>603019 CH Equity</t>
  </si>
  <si>
    <t>000596 CH Equity</t>
  </si>
  <si>
    <t>000938 CH Equity</t>
  </si>
  <si>
    <t>000708 CH Equity</t>
  </si>
  <si>
    <t>603160 CH Equity</t>
  </si>
  <si>
    <t>600872 CH Equity</t>
  </si>
  <si>
    <t>601838 CH Equity</t>
  </si>
  <si>
    <t>300676 CH Equity</t>
  </si>
  <si>
    <t>601607 CH Equity</t>
  </si>
  <si>
    <t>000860 CH Equity</t>
  </si>
  <si>
    <t>688012 CH Equity</t>
  </si>
  <si>
    <t>601108 CH Equity</t>
  </si>
  <si>
    <t>600522 CH Equity</t>
  </si>
  <si>
    <t>002024 CH Equity</t>
  </si>
  <si>
    <t>002624 CH Equity</t>
  </si>
  <si>
    <t>600161 CH Equity</t>
  </si>
  <si>
    <t>002602 CH Equity</t>
  </si>
  <si>
    <t>601555 CH Equity</t>
  </si>
  <si>
    <t>601111 CH Equity</t>
  </si>
  <si>
    <t>600760 CH Equity</t>
  </si>
  <si>
    <t>000703 CH Equity</t>
  </si>
  <si>
    <t>688008 CH Equity</t>
  </si>
  <si>
    <t>601800 CH Equity</t>
  </si>
  <si>
    <t>601021 CH Equity</t>
  </si>
  <si>
    <t>600115 CH Equity</t>
  </si>
  <si>
    <t>002414 CH Equity</t>
  </si>
  <si>
    <t>300033 CH Equity</t>
  </si>
  <si>
    <t>002600 CH Equity</t>
  </si>
  <si>
    <t>002157 CH Equity</t>
  </si>
  <si>
    <t>601618 CH Equity</t>
  </si>
  <si>
    <t>600061 CH Equity</t>
  </si>
  <si>
    <t>002422 CH Equity</t>
  </si>
  <si>
    <t>300136 CH Equity</t>
  </si>
  <si>
    <t>002938 CH Equity</t>
  </si>
  <si>
    <t>002252 CH Equity</t>
  </si>
  <si>
    <t>601933 CH Equity</t>
  </si>
  <si>
    <t>000656 CH Equity</t>
  </si>
  <si>
    <t>002384 CH Equity</t>
  </si>
  <si>
    <t>600705 CH Equity</t>
  </si>
  <si>
    <t>000066 CH Equity</t>
  </si>
  <si>
    <t>600606 CH Equity</t>
  </si>
  <si>
    <t>600177 CH Equity</t>
  </si>
  <si>
    <t>601878 CH Equity</t>
  </si>
  <si>
    <t>601816 CH Equity</t>
  </si>
  <si>
    <t>000728 CH Equity</t>
  </si>
  <si>
    <t>600068 CH Equity</t>
  </si>
  <si>
    <t>601216 CH Equity</t>
  </si>
  <si>
    <t>300628 CH Equity</t>
  </si>
  <si>
    <t>601727 CH Equity</t>
  </si>
  <si>
    <t>002120 CH Equity</t>
  </si>
  <si>
    <t>600011 CH Equity</t>
  </si>
  <si>
    <t>601658 CH Equity</t>
  </si>
  <si>
    <t>600655 CH Equity</t>
  </si>
  <si>
    <t>002456 CH Equity</t>
  </si>
  <si>
    <t>002508 CH Equity</t>
  </si>
  <si>
    <t>600066 CH Equity</t>
  </si>
  <si>
    <t>600637 CH Equity</t>
  </si>
  <si>
    <t>002463 CH Equity</t>
  </si>
  <si>
    <t>002607 CH Equity</t>
  </si>
  <si>
    <t>600118 CH Equity</t>
  </si>
  <si>
    <t>600332 CH Equity</t>
  </si>
  <si>
    <t>600085 CH Equity</t>
  </si>
  <si>
    <t>600489 CH Equity</t>
  </si>
  <si>
    <t>603658 CH Equity</t>
  </si>
  <si>
    <t>600487 CH Equity</t>
  </si>
  <si>
    <t>002739 CH Equity</t>
  </si>
  <si>
    <t>600845 CH Equity</t>
  </si>
  <si>
    <t>600018 CH Equity</t>
  </si>
  <si>
    <t>000723 CH Equity</t>
  </si>
  <si>
    <t>601998 CH Equity</t>
  </si>
  <si>
    <t>601162 CH Equity</t>
  </si>
  <si>
    <t>601117 CH Equity</t>
  </si>
  <si>
    <t>002916 CH Equity</t>
  </si>
  <si>
    <t>002673 CH Equity</t>
  </si>
  <si>
    <t>600369 CH Equity</t>
  </si>
  <si>
    <t>600233 CH Equity</t>
  </si>
  <si>
    <t>603392 CH Equity</t>
  </si>
  <si>
    <t>688009 CH Equity</t>
  </si>
  <si>
    <t>601990 CH Equity</t>
  </si>
  <si>
    <t>600004 CH Equity</t>
  </si>
  <si>
    <t>601198 CH Equity</t>
  </si>
  <si>
    <t>603156 CH Equity</t>
  </si>
  <si>
    <t>600390 CH Equity</t>
  </si>
  <si>
    <t>000961 CH Equity</t>
  </si>
  <si>
    <t>600208 CH Equity</t>
  </si>
  <si>
    <t>600271 CH Equity</t>
  </si>
  <si>
    <t>601916 CH Equity</t>
  </si>
  <si>
    <t>601319 CH Equity</t>
  </si>
  <si>
    <t>601881 CH Equity</t>
  </si>
  <si>
    <t>600998 CH Equity</t>
  </si>
  <si>
    <t>600498 CH Equity</t>
  </si>
  <si>
    <t>002032 CH Equity</t>
  </si>
  <si>
    <t>600848 CH Equity</t>
  </si>
  <si>
    <t>600297 CH Equity</t>
  </si>
  <si>
    <t>002958 CH Equity</t>
  </si>
  <si>
    <t>600989 CH Equity</t>
  </si>
  <si>
    <t>603195 CH Equity</t>
  </si>
  <si>
    <t>002558 CH Equity</t>
  </si>
  <si>
    <t>600027 CH Equity</t>
  </si>
  <si>
    <t>600482 CH Equity</t>
  </si>
  <si>
    <t>601577 CH Equity</t>
  </si>
  <si>
    <t>601231 CH Equity</t>
  </si>
  <si>
    <t>002146 CH Equity</t>
  </si>
  <si>
    <t>600025 CH Equity</t>
  </si>
  <si>
    <t>600150 CH Equity</t>
  </si>
  <si>
    <t>601238 CH Equity</t>
  </si>
  <si>
    <t>601872 CH Equity</t>
  </si>
  <si>
    <t>000671 CH Equity</t>
  </si>
  <si>
    <t>002939 CH Equity</t>
  </si>
  <si>
    <t>002153 CH Equity</t>
  </si>
  <si>
    <t>601236 CH Equity</t>
  </si>
  <si>
    <t>600340 CH Equity</t>
  </si>
  <si>
    <t>603087 CH Equity</t>
  </si>
  <si>
    <t>600918 CH Equity</t>
  </si>
  <si>
    <t>002773 CH Equity</t>
  </si>
  <si>
    <t>601808 CH Equity</t>
  </si>
  <si>
    <t>000627 CH Equity</t>
  </si>
  <si>
    <t>601077 CH Equity</t>
  </si>
  <si>
    <t>601698 CH Equity</t>
  </si>
  <si>
    <t>601696 CH Equity</t>
  </si>
  <si>
    <t>600299 CH Equity</t>
  </si>
  <si>
    <t>002945 CH Equity</t>
  </si>
  <si>
    <t>IBOV Index</t>
  </si>
  <si>
    <t>Brezılya</t>
  </si>
  <si>
    <t>VALE3 BS Equity</t>
  </si>
  <si>
    <t>ITUB4 BS Equity</t>
  </si>
  <si>
    <t>BBDC4 BS Equity</t>
  </si>
  <si>
    <t>PETR4 BS Equity</t>
  </si>
  <si>
    <t>B3SA3 BS Equity</t>
  </si>
  <si>
    <t>PETR3 BS Equity</t>
  </si>
  <si>
    <t>ABEV3 BS Equity</t>
  </si>
  <si>
    <t>MGLU3 BS Equity</t>
  </si>
  <si>
    <t>WEGE3 BS Equity</t>
  </si>
  <si>
    <t>SUZB3 BS Equity</t>
  </si>
  <si>
    <t>GNDI3 BS Equity</t>
  </si>
  <si>
    <t>ITSA4 BS Equity</t>
  </si>
  <si>
    <t>JBSS3 BS Equity</t>
  </si>
  <si>
    <t>NTCO3 BS Equity</t>
  </si>
  <si>
    <t>RENT3 BS Equity</t>
  </si>
  <si>
    <t>BBAS3 BS Equity</t>
  </si>
  <si>
    <t>GGBR4 BS Equity</t>
  </si>
  <si>
    <t>LREN3 BS Equity</t>
  </si>
  <si>
    <t>CSNA3 BS Equity</t>
  </si>
  <si>
    <t>BPAC11 BS Equity</t>
  </si>
  <si>
    <t>RADL3 BS Equity</t>
  </si>
  <si>
    <t>BRDT3 BS Equity</t>
  </si>
  <si>
    <t>BBDC3 BS Equity</t>
  </si>
  <si>
    <t>EQTL3 BS Equity</t>
  </si>
  <si>
    <t>RAIL3 BS Equity</t>
  </si>
  <si>
    <t>UGPA3 BS Equity</t>
  </si>
  <si>
    <t>KLBN11 BS Equity</t>
  </si>
  <si>
    <t>VIVT3 BS Equity</t>
  </si>
  <si>
    <t>VVAR3 BS Equity</t>
  </si>
  <si>
    <t>LAME4 BS Equity</t>
  </si>
  <si>
    <t>ENEV3 BS Equity</t>
  </si>
  <si>
    <t>BRFS3 BS Equity</t>
  </si>
  <si>
    <t>BRAP4 BS Equity</t>
  </si>
  <si>
    <t>HAPV3 BS Equity</t>
  </si>
  <si>
    <t>PRIO3 BS Equity</t>
  </si>
  <si>
    <t>BBSE3 BS Equity</t>
  </si>
  <si>
    <t>TOTS3 BS Equity</t>
  </si>
  <si>
    <t>SBSP3 BS Equity</t>
  </si>
  <si>
    <t>CSAN3 BS Equity</t>
  </si>
  <si>
    <t>HYPE3 BS Equity</t>
  </si>
  <si>
    <t>BRKM5 BS Equity</t>
  </si>
  <si>
    <t>SANB11 BS Equity</t>
  </si>
  <si>
    <t>BTOW3 BS Equity</t>
  </si>
  <si>
    <t>CCRO3 BS Equity</t>
  </si>
  <si>
    <t>CMIG4 BS Equity</t>
  </si>
  <si>
    <t>ELET3 BS Equity</t>
  </si>
  <si>
    <t>ASAI3 BS Equity</t>
  </si>
  <si>
    <t>AZUL4 BS Equity</t>
  </si>
  <si>
    <t>USIM5 BS Equity</t>
  </si>
  <si>
    <t>EMBR3 BS Equity</t>
  </si>
  <si>
    <t>ENGI11 BS Equity</t>
  </si>
  <si>
    <t>EGIE3 BS Equity</t>
  </si>
  <si>
    <t>GOAU4 BS Equity</t>
  </si>
  <si>
    <t>TIMS3 BS Equity</t>
  </si>
  <si>
    <t>SULA11 BS Equity</t>
  </si>
  <si>
    <t>TAEE11 BS Equity</t>
  </si>
  <si>
    <t>ELET6 BS Equity</t>
  </si>
  <si>
    <t>YDUQ3 BS Equity</t>
  </si>
  <si>
    <t>LCAM3 BS Equity</t>
  </si>
  <si>
    <t>CRFB3 BS Equity</t>
  </si>
  <si>
    <t>BRML3 BS Equity</t>
  </si>
  <si>
    <t>CPLE6 BS Equity</t>
  </si>
  <si>
    <t>FLRY3 BS Equity</t>
  </si>
  <si>
    <t>QUAL3 BS Equity</t>
  </si>
  <si>
    <t>IRBR3 BS Equity</t>
  </si>
  <si>
    <t>MRFG3 BS Equity</t>
  </si>
  <si>
    <t>COGN3 BS Equity</t>
  </si>
  <si>
    <t>CYRE3 BS Equity</t>
  </si>
  <si>
    <t>PCAR3 BS Equity</t>
  </si>
  <si>
    <t>MULT3 BS Equity</t>
  </si>
  <si>
    <t>CPFE3 BS Equity</t>
  </si>
  <si>
    <t>MRVE3 BS Equity</t>
  </si>
  <si>
    <t>ENBR3 BS Equity</t>
  </si>
  <si>
    <t>CVCB3 BS Equity</t>
  </si>
  <si>
    <t>CIEL3 BS Equity</t>
  </si>
  <si>
    <t>HGTX3 BS Equity</t>
  </si>
  <si>
    <t>GOLL4 BS Equity</t>
  </si>
  <si>
    <t>IGTA3 BS Equity</t>
  </si>
  <si>
    <t>EZTC3 BS Equity</t>
  </si>
  <si>
    <t>BEEF3 BS Equity</t>
  </si>
  <si>
    <t>ECOR3 BS Equity</t>
  </si>
  <si>
    <t>JHSF3 BS Equity</t>
  </si>
  <si>
    <t>KOSPI100 Index</t>
  </si>
  <si>
    <t>030200 KS Equity</t>
  </si>
  <si>
    <t>000270 KS Equity</t>
  </si>
  <si>
    <t>001040 KS Equity</t>
  </si>
  <si>
    <t>004370 KS Equity</t>
  </si>
  <si>
    <t>042660 KS Equity</t>
  </si>
  <si>
    <t>009540 KS Equity</t>
  </si>
  <si>
    <t>000100 KS Equity</t>
  </si>
  <si>
    <t>000880 KS Equity</t>
  </si>
  <si>
    <t>000120 KS Equity</t>
  </si>
  <si>
    <t>011780 KS Equity</t>
  </si>
  <si>
    <t>017670 KS Equity</t>
  </si>
  <si>
    <t>008770 KS Equity</t>
  </si>
  <si>
    <t>068270 KS Equity</t>
  </si>
  <si>
    <t>055550 KS Equity</t>
  </si>
  <si>
    <t>006360 KS Equity</t>
  </si>
  <si>
    <t>128940 KS Equity</t>
  </si>
  <si>
    <t>207940 KS Equity</t>
  </si>
  <si>
    <t>047810 KS Equity</t>
  </si>
  <si>
    <t>035720 KS Equity</t>
  </si>
  <si>
    <t>035250 KS Equity</t>
  </si>
  <si>
    <t>030000 KS Equity</t>
  </si>
  <si>
    <t>066570 KS Equity</t>
  </si>
  <si>
    <t>086790 KS Equity</t>
  </si>
  <si>
    <t>003550 KS Equity</t>
  </si>
  <si>
    <t>009150 KS Equity</t>
  </si>
  <si>
    <t>285130 KS Equity</t>
  </si>
  <si>
    <t>006400 KS Equity</t>
  </si>
  <si>
    <t>005930 KS Equity</t>
  </si>
  <si>
    <t>047050 KS Equity</t>
  </si>
  <si>
    <t>036460 KS Equity</t>
  </si>
  <si>
    <t>024110 KS Equity</t>
  </si>
  <si>
    <t>326030 KS Equity</t>
  </si>
  <si>
    <t>029780 KS Equity</t>
  </si>
  <si>
    <t>036570 KS Equity</t>
  </si>
  <si>
    <t>010140 KS Equity</t>
  </si>
  <si>
    <t>010950 KS Equity</t>
  </si>
  <si>
    <t>011070 KS Equity</t>
  </si>
  <si>
    <t>078930 KS Equity</t>
  </si>
  <si>
    <t>021240 KS Equity</t>
  </si>
  <si>
    <t>018880 KS Equity</t>
  </si>
  <si>
    <t>019170 KS Equity</t>
  </si>
  <si>
    <t>267250 KS Equity</t>
  </si>
  <si>
    <t>000210 KS Equity</t>
  </si>
  <si>
    <t>011170 KS Equity</t>
  </si>
  <si>
    <t>012330 KS Equity</t>
  </si>
  <si>
    <t>015760 KS Equity</t>
  </si>
  <si>
    <t>010130 KS Equity</t>
  </si>
  <si>
    <t>003490 KS Equity</t>
  </si>
  <si>
    <t>007310 KS Equity</t>
  </si>
  <si>
    <t>004990 KS Equity</t>
  </si>
  <si>
    <t>105560 KS Equity</t>
  </si>
  <si>
    <t>005490 KS Equity</t>
  </si>
  <si>
    <t>096770 KS Equity</t>
  </si>
  <si>
    <t>016360 KS Equity</t>
  </si>
  <si>
    <t>023530 KS Equity</t>
  </si>
  <si>
    <t>004170 KS Equity</t>
  </si>
  <si>
    <t>007070 KS Equity</t>
  </si>
  <si>
    <t>034220 KS Equity</t>
  </si>
  <si>
    <t>241560 KS Equity</t>
  </si>
  <si>
    <t>180640 KS Equity</t>
  </si>
  <si>
    <t>002790 KS Equity</t>
  </si>
  <si>
    <t>028050 KS Equity</t>
  </si>
  <si>
    <t>000660 KS Equity</t>
  </si>
  <si>
    <t>090430 KS Equity</t>
  </si>
  <si>
    <t>034730 KS Equity</t>
  </si>
  <si>
    <t>097950 KS Equity</t>
  </si>
  <si>
    <t>051900 KS Equity</t>
  </si>
  <si>
    <t>009240 KS Equity</t>
  </si>
  <si>
    <t>032640 KS Equity</t>
  </si>
  <si>
    <t>071050 KS Equity</t>
  </si>
  <si>
    <t>035420 KS Equity</t>
  </si>
  <si>
    <t>271560 KS Equity</t>
  </si>
  <si>
    <t>005940 KS Equity</t>
  </si>
  <si>
    <t>033780 KS Equity</t>
  </si>
  <si>
    <t>139480 KS Equity</t>
  </si>
  <si>
    <t>000080 KS Equity</t>
  </si>
  <si>
    <t>018260 KS Equity</t>
  </si>
  <si>
    <t>316140 KS Equity</t>
  </si>
  <si>
    <t>032830 KS Equity</t>
  </si>
  <si>
    <t>086280 KS Equity</t>
  </si>
  <si>
    <t>000810 KS Equity</t>
  </si>
  <si>
    <t>161390 KS Equity</t>
  </si>
  <si>
    <t>251270 KS Equity</t>
  </si>
  <si>
    <t>003670 KS Equity</t>
  </si>
  <si>
    <t>003410 KS Equity</t>
  </si>
  <si>
    <t>282330 KS Equity</t>
  </si>
  <si>
    <t>352820 KS Equity</t>
  </si>
  <si>
    <t>028260 KS Equity</t>
  </si>
  <si>
    <t>006800 KS Equity</t>
  </si>
  <si>
    <t>081660 KS Equity</t>
  </si>
  <si>
    <t>012750 KS Equity</t>
  </si>
  <si>
    <t>138930 KS Equity</t>
  </si>
  <si>
    <t>051910 KS Equity</t>
  </si>
  <si>
    <t>009830 KS Equity</t>
  </si>
  <si>
    <t>000720 KS Equity</t>
  </si>
  <si>
    <t>005380 KS Equity</t>
  </si>
  <si>
    <t>004020 KS Equity</t>
  </si>
  <si>
    <t>008930 KS Equity</t>
  </si>
  <si>
    <t>001450 KS Equity</t>
  </si>
  <si>
    <t>005830 KS Equity</t>
  </si>
  <si>
    <t xml:space="preserve">G.Kore </t>
  </si>
  <si>
    <t>22Y</t>
  </si>
  <si>
    <t>Q:\Daily\Gunluk_Tablo_Grafik\Alfa_avcisi</t>
  </si>
  <si>
    <t xml:space="preserve">“Global Alfa Avcısı” raporumuz; farklı ülkelerden, o ülke endeksinden, belirlenmiş çeşitli kriterler ile hisse seçimi yapmanıza yardımcı olabilmek için tasarlanmıştır. 
Hisse araştırması yapabileceğiniz ülkeler; Türkiye, ABD, Almanya, Fransa, İngiltere, Kanada, Rusya, İsviçre, Japonya, G.Afrika, Çin, Brezilya, G.Kore. 
Araştırma yapabileceğiniz yatırım temaları ise piyasa ortalama hedef fiyatlarına göre hisse seçimi, piyasada AL/SAT veren analist sayılarına göre hisse seçimi,  ait oldukları ülke piyasalarının tahmini F/K ve FD/FAVÖK oranları ike karşılaştırmalı şirketin iskonto/prim oranına göre hisse seçimi, tahmini temettü verimi ve kar büyümelerine göre hisse seçimi olarak sıralanabilir.
</t>
  </si>
  <si>
    <t>NA</t>
  </si>
  <si>
    <t/>
  </si>
  <si>
    <t>Non-Alcoholic Beverages</t>
  </si>
  <si>
    <t>Anadolu Efes Biracilik Ve Malt</t>
  </si>
  <si>
    <t>Food &amp; Drug Stores</t>
  </si>
  <si>
    <t>AG Anadolu Grubu Holding AS</t>
  </si>
  <si>
    <t>Banks</t>
  </si>
  <si>
    <t>Akbank TAS</t>
  </si>
  <si>
    <t>Cement &amp; Aggregates</t>
  </si>
  <si>
    <t>Akcansa Cimento AS</t>
  </si>
  <si>
    <t>P&amp;C Insurance</t>
  </si>
  <si>
    <t>Aksigorta AS</t>
  </si>
  <si>
    <t>Textile &amp; Textile Products</t>
  </si>
  <si>
    <t>Aksa Akrilik Kimya Sanayii AS</t>
  </si>
  <si>
    <t>Power Generation</t>
  </si>
  <si>
    <t>Aksa Enerji Uretim AS</t>
  </si>
  <si>
    <t>Multi Asset Class REIT</t>
  </si>
  <si>
    <t>AKIS Gayrimenkul Yatirimi AS</t>
  </si>
  <si>
    <t>Infrastructure Construction</t>
  </si>
  <si>
    <t>Alarko Holding AS</t>
  </si>
  <si>
    <t>Albaraka Turk Katilim Bankasi</t>
  </si>
  <si>
    <t>Communications Equipment</t>
  </si>
  <si>
    <t>Alcatel-Lucent Teletas Telekom</t>
  </si>
  <si>
    <t>Alarko Gayrimenkul Yatirim Ort</t>
  </si>
  <si>
    <t>Paper &amp; Pulp Mills</t>
  </si>
  <si>
    <t>Alkim Alkali Kimya AS</t>
  </si>
  <si>
    <t>Household Appliances</t>
  </si>
  <si>
    <t>Arcelik AS</t>
  </si>
  <si>
    <t>IT Services</t>
  </si>
  <si>
    <t>ARD Grup Bilisim Teknolojileri</t>
  </si>
  <si>
    <t>Defense</t>
  </si>
  <si>
    <t>Aselsan Elektronik Sanayi Ve T</t>
  </si>
  <si>
    <t>Refining &amp; Marketing</t>
  </si>
  <si>
    <t>Aygaz AS</t>
  </si>
  <si>
    <t>Agricultural Chemicals</t>
  </si>
  <si>
    <t>Bagfas Bandirma Gubre Fabrikal</t>
  </si>
  <si>
    <t>BIM Birlesik Magazalar AS</t>
  </si>
  <si>
    <t>Mass Merchants</t>
  </si>
  <si>
    <t>Bizim Toptan Satis Magazalari</t>
  </si>
  <si>
    <t>Auto Parts</t>
  </si>
  <si>
    <t>Brisa Bridgestone Sabanci Sana</t>
  </si>
  <si>
    <t>Steel Producers</t>
  </si>
  <si>
    <t>Borusan Mannesmann Boru Sanayi</t>
  </si>
  <si>
    <t>Bursa Cimento Fabrikasi AS</t>
  </si>
  <si>
    <t>Coca-Cola Icecek AS</t>
  </si>
  <si>
    <t>Cemtas Celik Makina Sanayi Ve</t>
  </si>
  <si>
    <t>Cimsa Cimento Sanayi VE Ticare</t>
  </si>
  <si>
    <t>Transport Operations &amp; Services</t>
  </si>
  <si>
    <t>Celebi Hava Servisi AS</t>
  </si>
  <si>
    <t>Specialty &amp; Generic Pharma</t>
  </si>
  <si>
    <t>Deva Holding AS</t>
  </si>
  <si>
    <t>Automotive Retailers</t>
  </si>
  <si>
    <t>Dogus Otomotiv Servis ve Ticar</t>
  </si>
  <si>
    <t>Food Services</t>
  </si>
  <si>
    <t>DO &amp; CO AG</t>
  </si>
  <si>
    <t>Midstream - Oil &amp; Gas</t>
  </si>
  <si>
    <t>Dogan Sirketler Grubu Holding</t>
  </si>
  <si>
    <t>EIS Eczacibasi Ilac ve Sinai v</t>
  </si>
  <si>
    <t>EGE Endustri VE Ticaret AS</t>
  </si>
  <si>
    <t>Real Estate Services</t>
  </si>
  <si>
    <t>Emlak Konut Gayrimenkul Yatiri</t>
  </si>
  <si>
    <t>Electric Transmission &amp; Dist</t>
  </si>
  <si>
    <t>Enerjisa Enerji AS</t>
  </si>
  <si>
    <t>Enka Insaat ve Sanayi AS</t>
  </si>
  <si>
    <t>Eregli Demir ve Celik Fabrikal</t>
  </si>
  <si>
    <t>Automobiles</t>
  </si>
  <si>
    <t>Ford Otomotiv Sanayi AS</t>
  </si>
  <si>
    <t>Turkiye Garanti Bankasi AS</t>
  </si>
  <si>
    <t>Goodyear Lastikleri TAS</t>
  </si>
  <si>
    <t>Private Equity</t>
  </si>
  <si>
    <t>Gozde Girisim Sermayesi Yatiri</t>
  </si>
  <si>
    <t>Commercial Finance</t>
  </si>
  <si>
    <t>GSD Holding AS</t>
  </si>
  <si>
    <t>Gubre Fabrikalari TAS</t>
  </si>
  <si>
    <t>Turkiye Halk Bankasi AS</t>
  </si>
  <si>
    <t>Hektas Ticaret TAS</t>
  </si>
  <si>
    <t>Halk Gayrimenkul Yatirim Ortak</t>
  </si>
  <si>
    <t>Consumer Elec &amp; Applc Whslrs</t>
  </si>
  <si>
    <t>Indeks Bilgisayar Sistemleri M</t>
  </si>
  <si>
    <t>Exploration &amp; Production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</si>
  <si>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</si>
  <si>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</si>
  <si>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</si>
  <si>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</si>
  <si>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</si>
  <si>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Institutional Brokerage</t>
  </si>
  <si>
    <t>Is Yatirim Menkul Degerler AS</t>
  </si>
  <si>
    <t>Karel Elektronik Sanayi ve Tic</t>
  </si>
  <si>
    <t>Containers &amp; Packaging</t>
  </si>
  <si>
    <t>Kartonsan Karton Sanayi ve Tic</t>
  </si>
  <si>
    <t>KOC Holding AS</t>
  </si>
  <si>
    <t>Packaged Food</t>
  </si>
  <si>
    <t>Kerevitas Gida Sanayi ve Ticar</t>
  </si>
  <si>
    <t>Rubber &amp; Plastic</t>
  </si>
  <si>
    <t>Kordsa Teknik Tekstil AS</t>
  </si>
  <si>
    <t>Base Metals</t>
  </si>
  <si>
    <t>Koza Anadolu Metal Madencilik</t>
  </si>
  <si>
    <t>Precious Metals</t>
  </si>
  <si>
    <t>Koza Altin Isletmeleri AS</t>
  </si>
  <si>
    <t>Kardemir Karabuk Demir Celik S</t>
  </si>
  <si>
    <t>Application Software</t>
  </si>
  <si>
    <t>Logo Yazilim Sanayi Ve Ticaret</t>
  </si>
  <si>
    <t>Specialty Apparel Stores</t>
  </si>
  <si>
    <t>Mavi Giyim Sanayi Ve Ticaret A</t>
  </si>
  <si>
    <t>Migros Ticaret AS</t>
  </si>
  <si>
    <t>Health Care Facilities</t>
  </si>
  <si>
    <t>MLP Saglik Hizmetleri AS</t>
  </si>
  <si>
    <t>Netas Telekomunikasyon AS</t>
  </si>
  <si>
    <t>Lodging</t>
  </si>
  <si>
    <t>NET Holding AS</t>
  </si>
  <si>
    <t>ODAS Elektrik Uretim ve Sanayi</t>
  </si>
  <si>
    <t>Otokar Otomotiv Ve Savunma San</t>
  </si>
  <si>
    <t>Oyak Cimento Fabrikalari AS</t>
  </si>
  <si>
    <t>Specialty REIT</t>
  </si>
  <si>
    <t>Ozak Gayrimenkul Yatirim Ortak</t>
  </si>
  <si>
    <t>Basic &amp; Diversified Chemicals</t>
  </si>
  <si>
    <t>Petkim Petrokimya Holding AS</t>
  </si>
  <si>
    <t>Agricultural Producers</t>
  </si>
  <si>
    <t>Pinar Entegre Et ve Un Sanayi</t>
  </si>
  <si>
    <t>Airlines</t>
  </si>
  <si>
    <t>Pegasus Hava Tasimaciligi AS</t>
  </si>
  <si>
    <t>Pinar SUT Mamulleri Sanayii AS</t>
  </si>
  <si>
    <t>Haci Omer Sabanci Holding AS</t>
  </si>
  <si>
    <t>Sasa Polyester Sanayi AS</t>
  </si>
  <si>
    <t>Health Care Supply Chain</t>
  </si>
  <si>
    <t>Selcuk Ecza Deposu Ticaret ve</t>
  </si>
  <si>
    <t>Building Materials</t>
  </si>
  <si>
    <t>Turkiye Sise ve Cam Fabrikalar</t>
  </si>
  <si>
    <t>Sekerbank Turk AS</t>
  </si>
  <si>
    <t>Sok Marketler Ticaret AS</t>
  </si>
  <si>
    <t>Tat Gida Sanayi AS</t>
  </si>
  <si>
    <t>TAV Havalimanlari Holding AS</t>
  </si>
  <si>
    <t>Wireless Telecommunications</t>
  </si>
  <si>
    <t>Turkcell Iletisim Hizmetleri A</t>
  </si>
  <si>
    <t>Turk Hava Yollari AO</t>
  </si>
  <si>
    <t>Building Construction</t>
  </si>
  <si>
    <t>Tekfen Holding AS</t>
  </si>
  <si>
    <t>Tumosan Motor ve Traktor Sanay</t>
  </si>
  <si>
    <t>Tofas Turk Otomobil Fabrikasi</t>
  </si>
  <si>
    <t>Retail REIT</t>
  </si>
  <si>
    <t>Torunlar Gayrimenkul Yatirim O</t>
  </si>
  <si>
    <t>Turkiye Sinai Kalkinma Bankasi</t>
  </si>
  <si>
    <t>Wireline Telecommunications</t>
  </si>
  <si>
    <t>Turk Telekomunikasyon AS</t>
  </si>
  <si>
    <t>Agricultural Machinery</t>
  </si>
  <si>
    <t>Turk Traktor ve Ziraat Makinel</t>
  </si>
  <si>
    <t>Turkiye Petrol Rafinerileri AS</t>
  </si>
  <si>
    <t>Turkiye Sigorta AS</t>
  </si>
  <si>
    <t>Ulker Biskuvi Sanayi AS</t>
  </si>
  <si>
    <t>Turkiye Vakiflar Bankasi TAO</t>
  </si>
  <si>
    <t>Consumer Electronics</t>
  </si>
  <si>
    <t>Vestel Elektronik Sanayi ve Ti</t>
  </si>
  <si>
    <t>Furniture</t>
  </si>
  <si>
    <t>Yatas Yatak ve Yorgan Sanayi v</t>
  </si>
  <si>
    <t>Yapi ve Kredi Bankasi AS</t>
  </si>
  <si>
    <t>Zorlu Enerji Elektrik Uretim A</t>
  </si>
  <si>
    <t>Life Science &amp; Diagnostics</t>
  </si>
  <si>
    <t>Agilent Technologies Inc</t>
  </si>
  <si>
    <t>American Airlines Group Inc</t>
  </si>
  <si>
    <t>Advance Auto Parts Inc</t>
  </si>
  <si>
    <t>Apple Inc</t>
  </si>
  <si>
    <t>Large Pharma</t>
  </si>
  <si>
    <t>AbbVie Inc</t>
  </si>
  <si>
    <t>AmerisourceBergen Corp</t>
  </si>
  <si>
    <t>Medical Devices</t>
  </si>
  <si>
    <t>ABIOMED Inc</t>
  </si>
  <si>
    <t>Abbott Laboratories</t>
  </si>
  <si>
    <t>Accenture PLC</t>
  </si>
  <si>
    <t>Adobe Inc</t>
  </si>
  <si>
    <t>Semiconductor Devices</t>
  </si>
  <si>
    <t>Analog Devices Inc</t>
  </si>
  <si>
    <t>Agricultural Products Whslrs</t>
  </si>
  <si>
    <t>Archer-Daniels-Midland Co</t>
  </si>
  <si>
    <t>Data &amp; Transaction Processors</t>
  </si>
  <si>
    <t>Automatic Data Processing Inc</t>
  </si>
  <si>
    <t>Autodesk Inc</t>
  </si>
  <si>
    <t>Integrated Electric Utilities</t>
  </si>
  <si>
    <t>Ameren Corp</t>
  </si>
  <si>
    <t>American Electric Power Co Inc</t>
  </si>
  <si>
    <t>AES Corp/The</t>
  </si>
  <si>
    <t>Life Insurance</t>
  </si>
  <si>
    <t>Aflac Inc</t>
  </si>
  <si>
    <t>American International Group I</t>
  </si>
  <si>
    <t>Assurant Inc</t>
  </si>
  <si>
    <t>Insurance Brokers &amp; Services</t>
  </si>
  <si>
    <t>Arthur J Gallagher &amp; Co</t>
  </si>
  <si>
    <t>Infrastructure Software</t>
  </si>
  <si>
    <t>Akamai Technologies Inc</t>
  </si>
  <si>
    <t>Specialty Chemicals</t>
  </si>
  <si>
    <t>Albemarle Corp</t>
  </si>
  <si>
    <t>Medical Equipment</t>
  </si>
  <si>
    <t>Align Technology Inc</t>
  </si>
  <si>
    <t>Alaska Air Group Inc</t>
  </si>
  <si>
    <t>Allstate Corp/The</t>
  </si>
  <si>
    <t>Comml &amp; Res Bldg Equip &amp; Sys</t>
  </si>
  <si>
    <t>Allegion plc</t>
  </si>
  <si>
    <t>Biotech</t>
  </si>
  <si>
    <t>Alexion Pharmaceuticals Inc</t>
  </si>
  <si>
    <t>Semiconductor Mfg</t>
  </si>
  <si>
    <t>Applied Materials Inc</t>
  </si>
  <si>
    <t>Amcor PLC</t>
  </si>
  <si>
    <t>Advanced Micro Devices Inc</t>
  </si>
  <si>
    <t>Measurement Instruments</t>
  </si>
  <si>
    <t>AMETEK Inc</t>
  </si>
  <si>
    <t>Amgen Inc</t>
  </si>
  <si>
    <t>Wealth Management</t>
  </si>
  <si>
    <t>Ameriprise Financial Inc</t>
  </si>
  <si>
    <t>Infrastructure REIT</t>
  </si>
  <si>
    <t>American Tower Corp</t>
  </si>
  <si>
    <t>Online Marketplace</t>
  </si>
  <si>
    <t>Amazon.com Inc</t>
  </si>
  <si>
    <t>Arista Networks Inc</t>
  </si>
  <si>
    <t>ANSYS Inc</t>
  </si>
  <si>
    <t>Managed Care</t>
  </si>
  <si>
    <t>Anthem Inc</t>
  </si>
  <si>
    <t>Aon PLC</t>
  </si>
  <si>
    <t>A O Smith Corp</t>
  </si>
  <si>
    <t>APA Corp</t>
  </si>
  <si>
    <t>Air Products and Chemicals Inc</t>
  </si>
  <si>
    <t>Electrical Components</t>
  </si>
  <si>
    <t>Amphenol Corp</t>
  </si>
  <si>
    <t>Aptiv PLC</t>
  </si>
  <si>
    <t>Office REIT</t>
  </si>
  <si>
    <t>Alexandria Real Estate Equitie</t>
  </si>
  <si>
    <t>Gas Utilities</t>
  </si>
  <si>
    <t>Atmos Energy Corp</t>
  </si>
  <si>
    <t>Video Games</t>
  </si>
  <si>
    <t>Activision Blizzard Inc</t>
  </si>
  <si>
    <t>Residential REIT</t>
  </si>
  <si>
    <t>AvalonBay Communities Inc</t>
  </si>
  <si>
    <t>Broadcom Inc</t>
  </si>
  <si>
    <t>Avery Dennison Corp</t>
  </si>
  <si>
    <t>Water Utilities</t>
  </si>
  <si>
    <t>American Water Works Co Inc</t>
  </si>
  <si>
    <t>Consumer Finance</t>
  </si>
  <si>
    <t>American Express Co</t>
  </si>
  <si>
    <t>AutoZone Inc</t>
  </si>
  <si>
    <t>Aircraft &amp; Parts</t>
  </si>
  <si>
    <t>Boeing Co/The</t>
  </si>
  <si>
    <t>Diversified Banks</t>
  </si>
  <si>
    <t>Bank of America Corp</t>
  </si>
  <si>
    <t>Health Care Supplies</t>
  </si>
  <si>
    <t>Baxter International Inc</t>
  </si>
  <si>
    <t>Electronics &amp; Appliances Stores</t>
  </si>
  <si>
    <t>Best Buy Co Inc</t>
  </si>
  <si>
    <t>Becton Dickinson and Co</t>
  </si>
  <si>
    <t>Investment Management</t>
  </si>
  <si>
    <t>Franklin Resources Inc</t>
  </si>
  <si>
    <t>Alcoholic Beverages</t>
  </si>
  <si>
    <t>Brown-Forman Corp</t>
  </si>
  <si>
    <t>Biogen Inc</t>
  </si>
  <si>
    <t>Bio-Rad Laboratories Inc</t>
  </si>
  <si>
    <t>Instl Trust, Fiduciary &amp; Custody</t>
  </si>
  <si>
    <t>Bank of New York Mellon Corp/T</t>
  </si>
  <si>
    <t>Internet Media &amp; Services</t>
  </si>
  <si>
    <t>Booking Holdings Inc</t>
  </si>
  <si>
    <t>Oilfield Services &amp; Equipment</t>
  </si>
  <si>
    <t>Baker Hughes Co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</si>
  <si>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</si>
  <si>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</si>
  <si>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</si>
  <si>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</si>
  <si>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</si>
  <si>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</si>
  <si>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</si>
  <si>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</si>
  <si>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</si>
  <si>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</si>
  <si>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</si>
  <si>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Carrier Global Corp</t>
  </si>
  <si>
    <t>Construction &amp; Mining Machinery</t>
  </si>
  <si>
    <t>Caterpillar Inc</t>
  </si>
  <si>
    <t>Chubb Ltd</t>
  </si>
  <si>
    <t>Security &amp; Cmdty Exchanges</t>
  </si>
  <si>
    <t>Cboe Global Markets Inc</t>
  </si>
  <si>
    <t>CBRE Group Inc</t>
  </si>
  <si>
    <t>Crown Castle International Cor</t>
  </si>
  <si>
    <t>Cruise Lines</t>
  </si>
  <si>
    <t>Carnival Corp</t>
  </si>
  <si>
    <t>Cadence Design Systems Inc</t>
  </si>
  <si>
    <t>CDW Corp/DE</t>
  </si>
  <si>
    <t>Celanese Corp</t>
  </si>
  <si>
    <t>Cerner Corp</t>
  </si>
  <si>
    <t>CF Industries Holdings Inc</t>
  </si>
  <si>
    <t>Citizens Financial Group Inc</t>
  </si>
  <si>
    <t>Home Products</t>
  </si>
  <si>
    <t>Church &amp; Dwight Co Inc</t>
  </si>
  <si>
    <t>Logistics Services</t>
  </si>
  <si>
    <t>CH Robinson Worldwide Inc</t>
  </si>
  <si>
    <t>Cable &amp; Satellite</t>
  </si>
  <si>
    <t>Charter Communications Inc</t>
  </si>
  <si>
    <t>Cigna Corp</t>
  </si>
  <si>
    <t>Cincinnati Financial Corp</t>
  </si>
  <si>
    <t>Personal Care Products</t>
  </si>
  <si>
    <t>Colgate-Palmolive Co</t>
  </si>
  <si>
    <t>Clorox Co/The</t>
  </si>
  <si>
    <t>Comerica Inc</t>
  </si>
  <si>
    <t>Comcast Corp</t>
  </si>
  <si>
    <t>CME Group Inc</t>
  </si>
  <si>
    <t>Restaurants</t>
  </si>
  <si>
    <t>Chipotle Mexican Grill Inc</t>
  </si>
  <si>
    <t>Commercial Vehicles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</si>
  <si>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</si>
  <si>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</si>
  <si>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</si>
  <si>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</si>
  <si>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</si>
  <si>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</si>
  <si>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</si>
  <si>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</si>
  <si>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</si>
  <si>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Campbell Soup Co</t>
  </si>
  <si>
    <t>Automotive Wholesalers</t>
  </si>
  <si>
    <t>Copart Inc</t>
  </si>
  <si>
    <t>salesforce.com Inc</t>
  </si>
  <si>
    <t>Cisco Systems Inc/Delaware</t>
  </si>
  <si>
    <t>Rail Freight</t>
  </si>
  <si>
    <t>CSX Corp</t>
  </si>
  <si>
    <t>Other Commercial Support Svcs</t>
  </si>
  <si>
    <t>Cintas Corp</t>
  </si>
  <si>
    <t>Health Care Services</t>
  </si>
  <si>
    <t>Catalent Inc</t>
  </si>
  <si>
    <t>Cognizant Technology Solutions</t>
  </si>
  <si>
    <t>Corteva Inc</t>
  </si>
  <si>
    <t>Citrix Systems Inc</t>
  </si>
  <si>
    <t>CVS Health Corp</t>
  </si>
  <si>
    <t>Integrated Oils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</si>
  <si>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</si>
  <si>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</si>
  <si>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</si>
  <si>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</si>
  <si>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</si>
  <si>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</si>
  <si>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</si>
  <si>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</si>
  <si>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</si>
  <si>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Homebuilding</t>
  </si>
  <si>
    <t>DR Horton Inc</t>
  </si>
  <si>
    <t>Danaher Corp</t>
  </si>
  <si>
    <t>Film &amp; TV</t>
  </si>
  <si>
    <t>Walt Disney Co/The</t>
  </si>
  <si>
    <t>Discovery Inc</t>
  </si>
  <si>
    <t>DISH Network Corp</t>
  </si>
  <si>
    <t>Data Center REIT</t>
  </si>
  <si>
    <t>Digital Realty Trust Inc</t>
  </si>
  <si>
    <t>Dollar Tree Inc</t>
  </si>
  <si>
    <t>Diversified Industrials</t>
  </si>
  <si>
    <t>Dover Corp</t>
  </si>
  <si>
    <t>Dow Inc</t>
  </si>
  <si>
    <t>Domino's Pizza Inc</t>
  </si>
  <si>
    <t>Industrial REIT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</si>
  <si>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</si>
  <si>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</si>
  <si>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</si>
  <si>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</si>
  <si>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</si>
  <si>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</si>
  <si>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</si>
  <si>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Dexcom Inc</t>
  </si>
  <si>
    <t>Electronic Arts Inc</t>
  </si>
  <si>
    <t>eBay Inc</t>
  </si>
  <si>
    <t>Ecolab Inc</t>
  </si>
  <si>
    <t>Consolidated Edison Inc</t>
  </si>
  <si>
    <t>Information Services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</si>
  <si>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</si>
  <si>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</si>
  <si>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</si>
  <si>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</si>
  <si>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</si>
  <si>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</si>
  <si>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</si>
  <si>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</si>
  <si>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</si>
  <si>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</si>
  <si>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Eaton Corp PLC</t>
  </si>
  <si>
    <t>Entergy Corp</t>
  </si>
  <si>
    <t>Etsy Inc</t>
  </si>
  <si>
    <t>Evergy Inc</t>
  </si>
  <si>
    <t>Edwards Lifesciences Corp</t>
  </si>
  <si>
    <t>Exelon Corp</t>
  </si>
  <si>
    <t>Expeditors International of Wa</t>
  </si>
  <si>
    <t>Expedia Group Inc</t>
  </si>
  <si>
    <t>Self-storage REIT</t>
  </si>
  <si>
    <t>Extra Space Storage Inc</t>
  </si>
  <si>
    <t>Ford Motor Co</t>
  </si>
  <si>
    <t>Diamondback Energy Inc</t>
  </si>
  <si>
    <t>Industrial Wholesale &amp; Rental</t>
  </si>
  <si>
    <t>Fastenal Co</t>
  </si>
  <si>
    <t>Facebook Inc</t>
  </si>
  <si>
    <t>Building Products</t>
  </si>
  <si>
    <t>Fortune Brands Home &amp; Security</t>
  </si>
  <si>
    <t>Freeport-McMoRan Inc</t>
  </si>
  <si>
    <t>Courier Services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</si>
  <si>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</si>
  <si>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</si>
  <si>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</si>
  <si>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</si>
  <si>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</si>
  <si>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</si>
  <si>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Specialty Technology Hardware</t>
  </si>
  <si>
    <t>FLIR Systems Inc</t>
  </si>
  <si>
    <t>Flow Control Equipment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</si>
  <si>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</si>
  <si>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</si>
  <si>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</si>
  <si>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</si>
  <si>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</si>
  <si>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</si>
  <si>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</si>
  <si>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</si>
  <si>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</si>
  <si>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</si>
  <si>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</si>
  <si>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</si>
  <si>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</si>
  <si>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Globe Life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</si>
  <si>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</si>
  <si>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</si>
  <si>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</si>
  <si>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</si>
  <si>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</si>
  <si>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</si>
  <si>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</si>
  <si>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</si>
  <si>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</si>
  <si>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</si>
  <si>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Toys &amp; Games</t>
  </si>
  <si>
    <t>Hasbro Inc</t>
  </si>
  <si>
    <t>Huntington Bancshares Inc/OH</t>
  </si>
  <si>
    <t>Apparel, Footwear &amp; Acc Design</t>
  </si>
  <si>
    <t>Hanesbrands Inc</t>
  </si>
  <si>
    <t>HCA Healthcare Inc</t>
  </si>
  <si>
    <t>Home Products Stores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</si>
  <si>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</si>
  <si>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</si>
  <si>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</si>
  <si>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</si>
  <si>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</si>
  <si>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</si>
  <si>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Hologic Inc</t>
  </si>
  <si>
    <t>Honeywell International Inc</t>
  </si>
  <si>
    <t>Computer Hardware &amp; Storage</t>
  </si>
  <si>
    <t>Hewlett Packard Enterprise Co</t>
  </si>
  <si>
    <t>HP Inc</t>
  </si>
  <si>
    <t>Hormel Foods Corp</t>
  </si>
  <si>
    <t>Henry Schein Inc</t>
  </si>
  <si>
    <t>Hotel REIT</t>
  </si>
  <si>
    <t>Host Hotels &amp; Resorts Inc</t>
  </si>
  <si>
    <t>Hershey Co/The</t>
  </si>
  <si>
    <t>Humana Inc</t>
  </si>
  <si>
    <t>Howmet Aerospace Inc</t>
  </si>
  <si>
    <t>International Business Machine</t>
  </si>
  <si>
    <t>Intercontinental Exchange Inc</t>
  </si>
  <si>
    <t>IDEXX Laboratories Inc</t>
  </si>
  <si>
    <t>IDEX Corp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</si>
  <si>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</si>
  <si>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</si>
  <si>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</si>
  <si>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</si>
  <si>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</si>
  <si>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</si>
  <si>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</si>
  <si>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Advertising &amp; Marketing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</si>
  <si>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</si>
  <si>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</si>
  <si>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</si>
  <si>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</si>
  <si>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</si>
  <si>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</si>
  <si>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</si>
  <si>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</si>
  <si>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</si>
  <si>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Engineering Services</t>
  </si>
  <si>
    <t>Jacobs Engineering Group Inc</t>
  </si>
  <si>
    <t>Trucking</t>
  </si>
  <si>
    <t>JB Hunt Transport Services Inc</t>
  </si>
  <si>
    <t>Johnson Controls International</t>
  </si>
  <si>
    <t>Jack Henry &amp; Associates Inc</t>
  </si>
  <si>
    <t>Johnson &amp; Johnson</t>
  </si>
  <si>
    <t>Juniper Networks Inc</t>
  </si>
  <si>
    <t>JPMorgan Chase &amp; Co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</si>
  <si>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</si>
  <si>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</si>
  <si>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</si>
  <si>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</si>
  <si>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</si>
  <si>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</si>
  <si>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</si>
  <si>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</si>
  <si>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</si>
  <si>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</si>
  <si>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</si>
  <si>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Kansas City Southern</t>
  </si>
  <si>
    <t>Loews Corp</t>
  </si>
  <si>
    <t>L Brands Inc</t>
  </si>
  <si>
    <t>Leidos Holdings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</si>
  <si>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</si>
  <si>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</si>
  <si>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</si>
  <si>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</si>
  <si>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</si>
  <si>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</si>
  <si>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</si>
  <si>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</si>
  <si>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</si>
  <si>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</si>
  <si>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</si>
  <si>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</si>
  <si>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Lumen Technologies Inc</t>
  </si>
  <si>
    <t>Southwest Airlines Co</t>
  </si>
  <si>
    <t>Casinos &amp; Gaming</t>
  </si>
  <si>
    <t>Las Vegas Sands Corp</t>
  </si>
  <si>
    <t>Lamb Weston Holdings Inc</t>
  </si>
  <si>
    <t>LyondellBasell Industries NV</t>
  </si>
  <si>
    <t>Entertainment Facilities</t>
  </si>
  <si>
    <t>Live Nation Entertainment Inc</t>
  </si>
  <si>
    <t>Mastercard Inc</t>
  </si>
  <si>
    <t>Mid-America Apartment Communit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</si>
  <si>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</si>
  <si>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</si>
  <si>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</si>
  <si>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</si>
  <si>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</si>
  <si>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</si>
  <si>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</si>
  <si>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</si>
  <si>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</si>
  <si>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</si>
  <si>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</si>
  <si>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</si>
  <si>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</si>
  <si>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</si>
  <si>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</si>
  <si>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</si>
  <si>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</si>
  <si>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Tobacco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</si>
  <si>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</si>
  <si>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</si>
  <si>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</si>
  <si>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</si>
  <si>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</si>
  <si>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</si>
  <si>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</si>
  <si>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</si>
  <si>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</si>
  <si>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</si>
  <si>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</si>
  <si>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</si>
  <si>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</si>
  <si>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</si>
  <si>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</si>
  <si>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</si>
  <si>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</si>
  <si>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</si>
  <si>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</si>
  <si>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</si>
  <si>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NortonLifeLock Inc</t>
  </si>
  <si>
    <t>Nielsen Holdings PLC</t>
  </si>
  <si>
    <t>Northrop Grumman Corp</t>
  </si>
  <si>
    <t>NOV Inc</t>
  </si>
  <si>
    <t>ServiceNow Inc</t>
  </si>
  <si>
    <t>NRG Energy Inc</t>
  </si>
  <si>
    <t>Norfolk Southern Corp</t>
  </si>
  <si>
    <t>NetApp Inc</t>
  </si>
  <si>
    <t>Northern Trust Corp</t>
  </si>
  <si>
    <t>Nucor Corp</t>
  </si>
  <si>
    <t>NVIDIA Corp</t>
  </si>
  <si>
    <t>NVR Inc</t>
  </si>
  <si>
    <t>Housewares</t>
  </si>
  <si>
    <t>Newell Brands Inc</t>
  </si>
  <si>
    <t>Publishing</t>
  </si>
  <si>
    <t>News Corp</t>
  </si>
  <si>
    <t>Realty Income Corp</t>
  </si>
  <si>
    <t>Old Dominion Freight Line Inc</t>
  </si>
  <si>
    <t>ONEOK Inc</t>
  </si>
  <si>
    <t>Omnicom Group Inc</t>
  </si>
  <si>
    <t>Oracle Corp</t>
  </si>
  <si>
    <t>O'Reilly Automotive Inc</t>
  </si>
  <si>
    <t>Otis Worldwide Corp</t>
  </si>
  <si>
    <t>Occidental Petroleum Corp</t>
  </si>
  <si>
    <t>Paycom Software Inc</t>
  </si>
  <si>
    <t>Paychex Inc</t>
  </si>
  <si>
    <t>People's United Financial Inc</t>
  </si>
  <si>
    <t>PACCAR Inc</t>
  </si>
  <si>
    <t>Health Care REIT</t>
  </si>
  <si>
    <t>Healthpeak Properties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</si>
  <si>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</si>
  <si>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</si>
  <si>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</si>
  <si>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</si>
  <si>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</si>
  <si>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</si>
  <si>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</si>
  <si>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</si>
  <si>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</si>
  <si>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</si>
  <si>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</si>
  <si>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</si>
  <si>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</si>
  <si>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</si>
  <si>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</si>
  <si>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Other Wholesalers</t>
  </si>
  <si>
    <t>Pool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</si>
  <si>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</si>
  <si>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</si>
  <si>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</si>
  <si>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</si>
  <si>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</si>
  <si>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</si>
  <si>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</si>
  <si>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</si>
  <si>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</si>
  <si>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</si>
  <si>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</si>
  <si>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</si>
  <si>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</si>
  <si>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Reinsurance</t>
  </si>
  <si>
    <t>Everest Re Group Ltd</t>
  </si>
  <si>
    <t>Regency Centers Corp</t>
  </si>
  <si>
    <t>Regeneron Pharmaceuticals Inc</t>
  </si>
  <si>
    <t>Regions Financial Corp</t>
  </si>
  <si>
    <t>Professional Services</t>
  </si>
  <si>
    <t>Robert Half International Inc</t>
  </si>
  <si>
    <t>Raymond James Financial Inc</t>
  </si>
  <si>
    <t>Ralph Lauren Corp</t>
  </si>
  <si>
    <t>ResMed Inc</t>
  </si>
  <si>
    <t>Rockwell Automation Inc</t>
  </si>
  <si>
    <t>Building Maintenance Services</t>
  </si>
  <si>
    <t>Rollins Inc</t>
  </si>
  <si>
    <t>Roper Technologies Inc</t>
  </si>
  <si>
    <t>Ross Stores Inc</t>
  </si>
  <si>
    <t>Waste Management</t>
  </si>
  <si>
    <t>Republic Services Inc</t>
  </si>
  <si>
    <t>Raytheon Technologies Corp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</si>
  <si>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</si>
  <si>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</si>
  <si>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</si>
  <si>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</si>
  <si>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</si>
  <si>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</si>
  <si>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</si>
  <si>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</si>
  <si>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</si>
  <si>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Other Machinery &amp; Equipment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</si>
  <si>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</si>
  <si>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</si>
  <si>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</si>
  <si>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</si>
  <si>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</si>
  <si>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</si>
  <si>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STERIS PLC</t>
  </si>
  <si>
    <t>State Street Corp</t>
  </si>
  <si>
    <t>Seagate Technology Holdings PL</t>
  </si>
  <si>
    <t>Constellation Brands Inc</t>
  </si>
  <si>
    <t>Stanley Black &amp; Decker Inc</t>
  </si>
  <si>
    <t>Skyworks Solutions Inc</t>
  </si>
  <si>
    <t>Synchrony Financial</t>
  </si>
  <si>
    <t>Stryker Corp</t>
  </si>
  <si>
    <t>Food &amp; Beverage Wholesalers</t>
  </si>
  <si>
    <t>Sysco Corp</t>
  </si>
  <si>
    <t>AT&amp;T Inc</t>
  </si>
  <si>
    <t>Molson Coors Beverage Co</t>
  </si>
  <si>
    <t>TransDigm Group Inc</t>
  </si>
  <si>
    <t>Teledyne Technologies Inc</t>
  </si>
  <si>
    <t>TE Connectivity Ltd</t>
  </si>
  <si>
    <t>Teradyne Inc</t>
  </si>
  <si>
    <t>Truist Financial Corp</t>
  </si>
  <si>
    <t>Teleflex Inc</t>
  </si>
  <si>
    <t>Target Corp</t>
  </si>
  <si>
    <t>Jewelry &amp; Watch Stores</t>
  </si>
  <si>
    <t>Tiffany &amp; Co</t>
  </si>
  <si>
    <t>TJX Cos Inc/The</t>
  </si>
  <si>
    <t>Thermo Fisher Scientific Inc</t>
  </si>
  <si>
    <t>T-Mobile US Inc</t>
  </si>
  <si>
    <t>Tapestry Inc</t>
  </si>
  <si>
    <t>T Rowe Price Group Inc</t>
  </si>
  <si>
    <t>Travelers Cos Inc/The</t>
  </si>
  <si>
    <t>Tractor Supply Co</t>
  </si>
  <si>
    <t>Tesla Inc</t>
  </si>
  <si>
    <t>Tyson Foods Inc</t>
  </si>
  <si>
    <t>Trane Technologies PLC</t>
  </si>
  <si>
    <t>Take-Two Interactive Software</t>
  </si>
  <si>
    <t>Twitter Inc</t>
  </si>
  <si>
    <t>Texas Instruments Inc</t>
  </si>
  <si>
    <t>Textron Inc</t>
  </si>
  <si>
    <t>Tyler Technologies Inc</t>
  </si>
  <si>
    <t>Under Armour Inc</t>
  </si>
  <si>
    <t>United Airlines Holdings Inc</t>
  </si>
  <si>
    <t>UDR Inc</t>
  </si>
  <si>
    <t>Universal Health Services Inc</t>
  </si>
  <si>
    <t>Other Spec Retail - Discr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</si>
  <si>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</si>
  <si>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</si>
  <si>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</si>
  <si>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</si>
  <si>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</si>
  <si>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</si>
  <si>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</si>
  <si>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Visa Inc</t>
  </si>
  <si>
    <t>Varian Medical Systems Inc</t>
  </si>
  <si>
    <t>VF Corp</t>
  </si>
  <si>
    <t>ViacomCBS Inc</t>
  </si>
  <si>
    <t>Valero Energy Corp</t>
  </si>
  <si>
    <t>Vulcan Materials Co</t>
  </si>
  <si>
    <t>Vornado Realty Trust</t>
  </si>
  <si>
    <t>Vontier Corp</t>
  </si>
  <si>
    <t>Verisk Analytics Inc</t>
  </si>
  <si>
    <t>VeriSign Inc</t>
  </si>
  <si>
    <t>Vertex Pharmaceuticals Inc</t>
  </si>
  <si>
    <t>Ventas Inc</t>
  </si>
  <si>
    <t>Viatris Inc</t>
  </si>
  <si>
    <t>Verizon Communications Inc</t>
  </si>
  <si>
    <t>Railroad Rolling Stock</t>
  </si>
  <si>
    <t>Westinghouse Air Brake Technol</t>
  </si>
  <si>
    <t>Waters Corp</t>
  </si>
  <si>
    <t>Walgreens Boots Alliance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</si>
  <si>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</si>
  <si>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</si>
  <si>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</si>
  <si>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</si>
  <si>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</si>
  <si>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</si>
  <si>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</si>
  <si>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</si>
  <si>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</si>
  <si>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 R Berkley Corp</t>
  </si>
  <si>
    <t>Westrock Co</t>
  </si>
  <si>
    <t>West Pharmaceutical Services I</t>
  </si>
  <si>
    <t>Western Union Co/The</t>
  </si>
  <si>
    <t>Timber REIT</t>
  </si>
  <si>
    <t>Weyerhaeuser Co</t>
  </si>
  <si>
    <t>Wynn Resorts Ltd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</si>
  <si>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</si>
  <si>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</si>
  <si>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</si>
  <si>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</si>
  <si>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</si>
  <si>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</si>
  <si>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</si>
  <si>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</si>
  <si>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Zebra Technologies Corp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</si>
  <si>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</si>
  <si>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</si>
  <si>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</si>
  <si>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</si>
  <si>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</si>
  <si>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</si>
  <si>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</si>
  <si>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</si>
  <si>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</si>
  <si>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</si>
  <si>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</si>
  <si>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</si>
  <si>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</si>
  <si>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Delivery Hero SE</t>
  </si>
  <si>
    <t>Deutsche Post AG</t>
  </si>
  <si>
    <t>Deutsche Telekom AG</t>
  </si>
  <si>
    <t>Residential Owners &amp; Developers</t>
  </si>
  <si>
    <t>Deutsche Wohnen SE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</si>
  <si>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</si>
  <si>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</si>
  <si>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</si>
  <si>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</si>
  <si>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</si>
  <si>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</si>
  <si>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Merck KGaA</t>
  </si>
  <si>
    <t>MTU Aero Engines AG</t>
  </si>
  <si>
    <t>Muenchener Rueckversicherungs-</t>
  </si>
  <si>
    <t>RWE AG</t>
  </si>
  <si>
    <t>SAP SE</t>
  </si>
  <si>
    <t>Siemens AG</t>
  </si>
  <si>
    <t>Vonovia SE</t>
  </si>
  <si>
    <t>Volkswagen AG</t>
  </si>
  <si>
    <t>Credit Agricole SA</t>
  </si>
  <si>
    <t>Air Liquide SA</t>
  </si>
  <si>
    <t>Airbus SE</t>
  </si>
  <si>
    <t>Alstom SA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</si>
  <si>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</si>
  <si>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</si>
  <si>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</si>
  <si>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</si>
  <si>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</si>
  <si>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</si>
  <si>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</si>
  <si>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</si>
  <si>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</si>
  <si>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</si>
  <si>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</si>
  <si>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TotalEnergies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</si>
  <si>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</si>
  <si>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</si>
  <si>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</si>
  <si>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</si>
  <si>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</si>
  <si>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</si>
  <si>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</si>
  <si>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</si>
  <si>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</si>
  <si>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</si>
  <si>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</si>
  <si>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</si>
  <si>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</si>
  <si>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</si>
  <si>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</si>
  <si>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</si>
  <si>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</si>
  <si>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Electrical Power Equipment</t>
  </si>
  <si>
    <t>Schneider Electric SE</t>
  </si>
  <si>
    <t>Teleperformance</t>
  </si>
  <si>
    <t>Peugeot SA</t>
  </si>
  <si>
    <t>Unibail-Rodamco-Westfield</t>
  </si>
  <si>
    <t>Veolia Environnement SA</t>
  </si>
  <si>
    <t>Music</t>
  </si>
  <si>
    <t>Vivendi SE</t>
  </si>
  <si>
    <t>Worldline SA/France</t>
  </si>
  <si>
    <t>#N/A Invalid Security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</si>
  <si>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</si>
  <si>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</si>
  <si>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</si>
  <si>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</si>
  <si>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</si>
  <si>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</si>
  <si>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</si>
  <si>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</si>
  <si>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Avast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</si>
  <si>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</si>
  <si>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</si>
  <si>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</si>
  <si>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</si>
  <si>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</si>
  <si>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</si>
  <si>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Iron</t>
  </si>
  <si>
    <t>BHP Group PLC</t>
  </si>
  <si>
    <t>Berkeley Group Holdings PLC</t>
  </si>
  <si>
    <t>British Land Co PLC/The</t>
  </si>
  <si>
    <t>B&amp;M European Value Retail SA</t>
  </si>
  <si>
    <t>Bunzl PLC</t>
  </si>
  <si>
    <t>BP PLC</t>
  </si>
  <si>
    <t>Burberry Group PLC</t>
  </si>
  <si>
    <t>BT Group PLC</t>
  </si>
  <si>
    <t>Coca-Cola HBC AG</t>
  </si>
  <si>
    <t>Compass Group PLC</t>
  </si>
  <si>
    <t>Croda International PLC</t>
  </si>
  <si>
    <t>CRH PLC</t>
  </si>
  <si>
    <t>DCC PLC</t>
  </si>
  <si>
    <t>Diageo PLC</t>
  </si>
  <si>
    <t>Entain PLC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</si>
  <si>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</si>
  <si>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</si>
  <si>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</si>
  <si>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</si>
  <si>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</si>
  <si>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</si>
  <si>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</si>
  <si>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Hikma Pharmaceuticals PLC</t>
  </si>
  <si>
    <t>Hargreaves Lansdown PLC</t>
  </si>
  <si>
    <t>Halma PLC</t>
  </si>
  <si>
    <t>HSBC Holdings PLC</t>
  </si>
  <si>
    <t>International Consolidated Air</t>
  </si>
  <si>
    <t>Intermediate Capital Group PLC</t>
  </si>
  <si>
    <t>InterContinental Hotels Group</t>
  </si>
  <si>
    <t>3i Group PLC</t>
  </si>
  <si>
    <t>Imperial Brands PLC</t>
  </si>
  <si>
    <t>Informa PLC</t>
  </si>
  <si>
    <t>Intertek Group PLC</t>
  </si>
  <si>
    <t>JD Sports Fashion PLC</t>
  </si>
  <si>
    <t>Just Eat Takeaway.com NV</t>
  </si>
  <si>
    <t>Johnson Matthey PLC</t>
  </si>
  <si>
    <t>Kingfisher PLC</t>
  </si>
  <si>
    <t>Land Securities Group PLC</t>
  </si>
  <si>
    <t>Legal &amp; General Group PLC</t>
  </si>
  <si>
    <t>Lloyds Banking Group PLC</t>
  </si>
  <si>
    <t>Mondi PLC</t>
  </si>
  <si>
    <t>M&amp;G PLC</t>
  </si>
  <si>
    <t>Investment Companies</t>
  </si>
  <si>
    <t>Melrose Industries PLC</t>
  </si>
  <si>
    <t>Wm Morrison Supermarkets PLC</t>
  </si>
  <si>
    <t>National Grid PLC</t>
  </si>
  <si>
    <t>Natwest Group PLC</t>
  </si>
  <si>
    <t>Next PLC</t>
  </si>
  <si>
    <t>Ocado Group PLC</t>
  </si>
  <si>
    <t>Phoenix Group Holdings PLC</t>
  </si>
  <si>
    <t>Pennon Group PLC</t>
  </si>
  <si>
    <t>Polymetal International PLC</t>
  </si>
  <si>
    <t>Prudential PLC</t>
  </si>
  <si>
    <t>Pershing Square Holdings Ltd/F</t>
  </si>
  <si>
    <t>Persimmon PLC</t>
  </si>
  <si>
    <t>Pearson PLC</t>
  </si>
  <si>
    <t>Reckitt Benckiser Group PLC</t>
  </si>
  <si>
    <t>Royal Dutch Shell PLC</t>
  </si>
  <si>
    <t>RELX PLC</t>
  </si>
  <si>
    <t>Rio Tinto PLC</t>
  </si>
  <si>
    <t>Rightmove PLC</t>
  </si>
  <si>
    <t>Rolls-Royce Holdings PLC</t>
  </si>
  <si>
    <t>RSA Insurance Group LTD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</si>
  <si>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</si>
  <si>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</si>
  <si>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</si>
  <si>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</si>
  <si>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</si>
  <si>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</si>
  <si>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</si>
  <si>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</si>
  <si>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Factory Automation Equipment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</si>
  <si>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</si>
  <si>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</si>
  <si>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</si>
  <si>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</si>
  <si>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</si>
  <si>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</si>
  <si>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</si>
  <si>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</si>
  <si>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</si>
  <si>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</si>
  <si>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</si>
  <si>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</si>
  <si>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</si>
  <si>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</si>
  <si>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</si>
  <si>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</si>
  <si>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</si>
  <si>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Cannabis</t>
  </si>
  <si>
    <t>Aurora Cannabis Inc</t>
  </si>
  <si>
    <t>Atco Ltd/Canada</t>
  </si>
  <si>
    <t>Agnico Eagle Mines Ltd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</si>
  <si>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</si>
  <si>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</si>
  <si>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</si>
  <si>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</si>
  <si>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</si>
  <si>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</si>
  <si>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</si>
  <si>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</si>
  <si>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ATS Automation Tooling Systems</t>
  </si>
  <si>
    <t>Alimentation Couche-Tard Inc</t>
  </si>
  <si>
    <t>Aritzia Inc</t>
  </si>
  <si>
    <t>Aurinia Pharmaceuticals Inc</t>
  </si>
  <si>
    <t>Artis Real Estate Investment T</t>
  </si>
  <si>
    <t>Badger Infrastructure Solution</t>
  </si>
  <si>
    <t>Brookfield Asset Management In</t>
  </si>
  <si>
    <t>BlackBerry Ltd</t>
  </si>
  <si>
    <t>Brookfield Business Partners L</t>
  </si>
  <si>
    <t>BCE Inc</t>
  </si>
  <si>
    <t>Boardwalk Real Estate Investme</t>
  </si>
  <si>
    <t>Brookfield Renewable Partners</t>
  </si>
  <si>
    <t>Bausch Health Cos Inc</t>
  </si>
  <si>
    <t>Brookfield Infrastructure Part</t>
  </si>
  <si>
    <t>Renewable Energy Equipment</t>
  </si>
  <si>
    <t>Ballard Power Systems Inc</t>
  </si>
  <si>
    <t>Boralex Inc</t>
  </si>
  <si>
    <t>Bank of Montreal</t>
  </si>
  <si>
    <t>Bank of Nova Scotia/The</t>
  </si>
  <si>
    <t>Multi Asset Class Own &amp; Develop</t>
  </si>
  <si>
    <t>Brookfield Property Partners L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</si>
  <si>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</si>
  <si>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</si>
  <si>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</si>
  <si>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</si>
  <si>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</si>
  <si>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</si>
  <si>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</si>
  <si>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</si>
  <si>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Wood Products</t>
  </si>
  <si>
    <t>Canfor Corp</t>
  </si>
  <si>
    <t>Centerra Gold Inc</t>
  </si>
  <si>
    <t>Choice Properties Real Estate</t>
  </si>
  <si>
    <t>Colliers International Group I</t>
  </si>
  <si>
    <t>CI Financial Corp</t>
  </si>
  <si>
    <t>Corus Entertainment Inc</t>
  </si>
  <si>
    <t>Air Freight</t>
  </si>
  <si>
    <t>Cargojet Inc</t>
  </si>
  <si>
    <t>EMS/ODM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</si>
  <si>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</si>
  <si>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</si>
  <si>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</si>
  <si>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</si>
  <si>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</si>
  <si>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</si>
  <si>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</si>
  <si>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</si>
  <si>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</si>
  <si>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CT Real Estate Investment Trus</t>
  </si>
  <si>
    <t>Health Care Owners &amp; Develop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</si>
  <si>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</si>
  <si>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</si>
  <si>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</si>
  <si>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</si>
  <si>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</si>
  <si>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</si>
  <si>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</si>
  <si>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Dream Industrial Real Estate I</t>
  </si>
  <si>
    <t>Dollarama Inc</t>
  </si>
  <si>
    <t>Recreational Vehicles</t>
  </si>
  <si>
    <t>BRP Inc</t>
  </si>
  <si>
    <t>Dundee Precious Metals Inc</t>
  </si>
  <si>
    <t>Descartes Systems Group Inc/Th</t>
  </si>
  <si>
    <t>Dream Office Real Estate Inves</t>
  </si>
  <si>
    <t>ECN Capital Corp</t>
  </si>
  <si>
    <t>Endeavour Mining PLC</t>
  </si>
  <si>
    <t>Element Fleet Management Corp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</si>
  <si>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</si>
  <si>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</si>
  <si>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</si>
  <si>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</si>
  <si>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</si>
  <si>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</si>
  <si>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Mortgage Finance</t>
  </si>
  <si>
    <t>Equitable Group Inc</t>
  </si>
  <si>
    <t>Equinox Gold Corp</t>
  </si>
  <si>
    <t>Enerplus Corp</t>
  </si>
  <si>
    <t>ERO Copper Corp</t>
  </si>
  <si>
    <t>First Capital Real Estate Inve</t>
  </si>
  <si>
    <t>Fairfax Financial Holdings Ltd</t>
  </si>
  <si>
    <t>First Quantum Minerals Ltd</t>
  </si>
  <si>
    <t>Franco-Nevada Corp</t>
  </si>
  <si>
    <t>First Majestic Silver Corp</t>
  </si>
  <si>
    <t>FirstService Corp</t>
  </si>
  <si>
    <t>Fortis Inc/Canada</t>
  </si>
  <si>
    <t>Finning International Inc</t>
  </si>
  <si>
    <t>Fortuna Silver Mines Inc</t>
  </si>
  <si>
    <t>Great Canadian Gaming Corp</t>
  </si>
  <si>
    <t>Gibson Energy Inc</t>
  </si>
  <si>
    <t>GFL Environmental Inc</t>
  </si>
  <si>
    <t>CGI Inc</t>
  </si>
  <si>
    <t>Gildan Activewear Inc</t>
  </si>
  <si>
    <t>Canada Goose Holdings Inc</t>
  </si>
  <si>
    <t>Granite Real Estate Investment</t>
  </si>
  <si>
    <t>Great-West Lifeco Inc</t>
  </si>
  <si>
    <t>Hydro One Ltd</t>
  </si>
  <si>
    <t>Hudbay Minerals Inc</t>
  </si>
  <si>
    <t>Home Capital Group Inc</t>
  </si>
  <si>
    <t>H&amp;R Real Estate Investment Tru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</si>
  <si>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</si>
  <si>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</si>
  <si>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</si>
  <si>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</si>
  <si>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</si>
  <si>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</si>
  <si>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</si>
  <si>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</si>
  <si>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</si>
  <si>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</si>
  <si>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</si>
  <si>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Jamieson Wellness Inc</t>
  </si>
  <si>
    <t>Kinross Gold Corp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</si>
  <si>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</si>
  <si>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</si>
  <si>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</si>
  <si>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</si>
  <si>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</si>
  <si>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</si>
  <si>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</si>
  <si>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</si>
  <si>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Lightspeed POS Inc</t>
  </si>
  <si>
    <t>Lundin Gold Inc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</si>
  <si>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</si>
  <si>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</si>
  <si>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</si>
  <si>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</si>
  <si>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</si>
  <si>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</si>
  <si>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Sagen MI Canada Inc</t>
  </si>
  <si>
    <t>Martinrea International Inc</t>
  </si>
  <si>
    <t>Metro Inc/CN</t>
  </si>
  <si>
    <t>LifeWorks Inc</t>
  </si>
  <si>
    <t>Mullen Group Ltd</t>
  </si>
  <si>
    <t>Methanex Corp</t>
  </si>
  <si>
    <t>National Bank of Canada</t>
  </si>
  <si>
    <t>NFI Group Inc</t>
  </si>
  <si>
    <t>Novagold Resources Inc</t>
  </si>
  <si>
    <t>New Gold Inc</t>
  </si>
  <si>
    <t>Northland Power Inc</t>
  </si>
  <si>
    <t>Nutrien Ltd</t>
  </si>
  <si>
    <t>North West Co Inc/The</t>
  </si>
  <si>
    <t>NorthWest Healthcare Propertie</t>
  </si>
  <si>
    <t>OceanaGold Corp</t>
  </si>
  <si>
    <t>Onex Corp</t>
  </si>
  <si>
    <t>Osisko Gold Royalties Ltd</t>
  </si>
  <si>
    <t>Norbord Inc</t>
  </si>
  <si>
    <t>Osisko Mining Inc</t>
  </si>
  <si>
    <t>Open Text Corp</t>
  </si>
  <si>
    <t>Pan American Silver Corp</t>
  </si>
  <si>
    <t>Premium Brands Holdings Corp</t>
  </si>
  <si>
    <t>Parkland Corp/Canada</t>
  </si>
  <si>
    <t>Power Corp of Canada</t>
  </si>
  <si>
    <t>Pembina Pipeline Corp</t>
  </si>
  <si>
    <t>Primo Water Corp</t>
  </si>
  <si>
    <t>PrairieSky Royalty Ltd</t>
  </si>
  <si>
    <t>Pretium Resources Inc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</si>
  <si>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</si>
  <si>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</si>
  <si>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</si>
  <si>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</si>
  <si>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</si>
  <si>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</si>
  <si>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Real Matters Inc</t>
  </si>
  <si>
    <t>RioCan Real Estate Investment</t>
  </si>
  <si>
    <t>TransAlta Renewables Inc</t>
  </si>
  <si>
    <t>Metal Svc Centers &amp; Processors</t>
  </si>
  <si>
    <t>Russel Metals Inc</t>
  </si>
  <si>
    <t>Royal Bank of Canada</t>
  </si>
  <si>
    <t>Saputo Inc</t>
  </si>
  <si>
    <t>Seabridge Gold Inc</t>
  </si>
  <si>
    <t>Shopify Inc</t>
  </si>
  <si>
    <t>Sienna Senior Living Inc</t>
  </si>
  <si>
    <t>Sprott Inc</t>
  </si>
  <si>
    <t>SilverCrest Metals Inc</t>
  </si>
  <si>
    <t>Stella-Jones Inc</t>
  </si>
  <si>
    <t>Shaw Communications Inc</t>
  </si>
  <si>
    <t>Sun Life Financial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</si>
  <si>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</si>
  <si>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</si>
  <si>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</si>
  <si>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</si>
  <si>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</si>
  <si>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</si>
  <si>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</si>
  <si>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</si>
  <si>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Silvercorp Metals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</si>
  <si>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</si>
  <si>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</si>
  <si>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</si>
  <si>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</si>
  <si>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</si>
  <si>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</si>
  <si>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</si>
  <si>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Teranga Gold Corp</t>
  </si>
  <si>
    <t>Toromont Industries Ltd</t>
  </si>
  <si>
    <t>Tourmaline Oil Corp</t>
  </si>
  <si>
    <t>Spin Master Corp</t>
  </si>
  <si>
    <t>Thomson Reuters Corp</t>
  </si>
  <si>
    <t>Trillium Therapeutics Inc</t>
  </si>
  <si>
    <t>TC Energy Corp</t>
  </si>
  <si>
    <t>Torex Gold Resources Inc</t>
  </si>
  <si>
    <t>Vermilion Energy Inc</t>
  </si>
  <si>
    <t>Seven Generations Energy Ltd</t>
  </si>
  <si>
    <t>Waste Connections Inc</t>
  </si>
  <si>
    <t>Whitecap Resources Inc</t>
  </si>
  <si>
    <t>Wesdome Gold Mines Ltd</t>
  </si>
  <si>
    <t>Canopy Growth Corp</t>
  </si>
  <si>
    <t>West Fraser Timber Co Ltd</t>
  </si>
  <si>
    <t>WPT Industrial Real Estate Inv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</si>
  <si>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</si>
  <si>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</si>
  <si>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</si>
  <si>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</si>
  <si>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</si>
  <si>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</si>
  <si>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</si>
  <si>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</si>
  <si>
    <t>Stars Group Inc/The</t>
  </si>
  <si>
    <t>Credit Bank of Moscow PJSC</t>
  </si>
  <si>
    <t>TCS Group Holding PLC</t>
  </si>
  <si>
    <t>QIWI plc</t>
  </si>
  <si>
    <t>Department Stores</t>
  </si>
  <si>
    <t>Detsky Mir PJSC</t>
  </si>
  <si>
    <t>X5 Retail Group NV</t>
  </si>
  <si>
    <t>Yandex NV</t>
  </si>
  <si>
    <t>Gazprom PJSC</t>
  </si>
  <si>
    <t>MMC Norilsk Nickel PJSC</t>
  </si>
  <si>
    <t>LUKOIL PJSC</t>
  </si>
  <si>
    <t>Severstal PAO</t>
  </si>
  <si>
    <t>Rosneft Oil Co PJSC</t>
  </si>
  <si>
    <t>Novolipetsk Steel PJSC</t>
  </si>
  <si>
    <t>HeadHunter Group PLC</t>
  </si>
  <si>
    <t>Surgutneftegas PJSC</t>
  </si>
  <si>
    <t>Globaltrans Investment PLC</t>
  </si>
  <si>
    <t>Magnitogorsk Iron &amp; Steel Work</t>
  </si>
  <si>
    <t>Ozon Holdings PLC</t>
  </si>
  <si>
    <t>Transneft PJSC</t>
  </si>
  <si>
    <t>Novatek PJSC</t>
  </si>
  <si>
    <t>Tatneft PJSC</t>
  </si>
  <si>
    <t>Mineral &amp; Precious Stone Mining</t>
  </si>
  <si>
    <t>Alrosa PJSC</t>
  </si>
  <si>
    <t>Moscow Exchange MICEX-RTS PJSC</t>
  </si>
  <si>
    <t>Polyus PJSC</t>
  </si>
  <si>
    <t>Sberbank of Russia PJSC</t>
  </si>
  <si>
    <t>VTB Bank PJSC</t>
  </si>
  <si>
    <t>Sistema PJSFC</t>
  </si>
  <si>
    <t>Federal Grid Co Unified Energy</t>
  </si>
  <si>
    <t>RusHydro PJSC</t>
  </si>
  <si>
    <t>ROSSETI PJSC</t>
  </si>
  <si>
    <t>Magnit PJSC</t>
  </si>
  <si>
    <t>Elec &amp; Gas Marketing &amp; Trading</t>
  </si>
  <si>
    <t>Inter RAO UES PJSC</t>
  </si>
  <si>
    <t>Mobile TeleSystems PJSC</t>
  </si>
  <si>
    <t>Rostelecom PJSC</t>
  </si>
  <si>
    <t>Aeroflot PJSC</t>
  </si>
  <si>
    <t>PhosAgro PJSC</t>
  </si>
  <si>
    <t>PIK Group PJSC</t>
  </si>
  <si>
    <t>LSR Group PJSC</t>
  </si>
  <si>
    <t>Mail.Ru Group Ltd</t>
  </si>
  <si>
    <t>Petropavlovsk PLC</t>
  </si>
  <si>
    <t>United Co RUSAL International</t>
  </si>
  <si>
    <t>ABB Ltd</t>
  </si>
  <si>
    <t>Cie Financiere Richemont SA</t>
  </si>
  <si>
    <t>Credit Suisse Group AG</t>
  </si>
  <si>
    <t>Geberit AG</t>
  </si>
  <si>
    <t>Givaudan SA</t>
  </si>
  <si>
    <t>Holcim Ltd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</si>
  <si>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</si>
  <si>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</si>
  <si>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</si>
  <si>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</si>
  <si>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</si>
  <si>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</si>
  <si>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</si>
  <si>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</si>
  <si>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</si>
  <si>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</si>
  <si>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</si>
  <si>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Alcon Inc</t>
  </si>
  <si>
    <t>Sika AG</t>
  </si>
  <si>
    <t>Partners Group Holding AG</t>
  </si>
  <si>
    <t>Fast Retailing Co Ltd</t>
  </si>
  <si>
    <t>SoftBank Group Corp</t>
  </si>
  <si>
    <t>Tokyo Electron Ltd</t>
  </si>
  <si>
    <t>FANUC Corp</t>
  </si>
  <si>
    <t>Daikin Industries Ltd</t>
  </si>
  <si>
    <t>Advantest Corp</t>
  </si>
  <si>
    <t>KDDI Corp</t>
  </si>
  <si>
    <t>Shin-Etsu Chemical Co Ltd</t>
  </si>
  <si>
    <t>M3 Inc</t>
  </si>
  <si>
    <t>Terumo Corp</t>
  </si>
  <si>
    <t>Electronics Components</t>
  </si>
  <si>
    <t>TDK Corp</t>
  </si>
  <si>
    <t>Recruit Holdings Co Ltd</t>
  </si>
  <si>
    <t>Kyocera Corp</t>
  </si>
  <si>
    <t>Chugai Pharmaceutical Co Ltd</t>
  </si>
  <si>
    <t>Sony Group Corp</t>
  </si>
  <si>
    <t>Security Services</t>
  </si>
  <si>
    <t>Secom Co Ltd</t>
  </si>
  <si>
    <t>Nitto Denko Corp</t>
  </si>
  <si>
    <t>Olympus Corp</t>
  </si>
  <si>
    <t>NTT Data Corp</t>
  </si>
  <si>
    <t>Daiichi Sankyo Co Ltd</t>
  </si>
  <si>
    <t>Omron Corp</t>
  </si>
  <si>
    <t>Astellas Pharma Inc</t>
  </si>
  <si>
    <t>Toyota Motor Corp</t>
  </si>
  <si>
    <t>Bandai Namco Holdings Inc</t>
  </si>
  <si>
    <t>Shiseido Co Ltd</t>
  </si>
  <si>
    <t>Nexon Co Ltd</t>
  </si>
  <si>
    <t>Eisai Co Ltd</t>
  </si>
  <si>
    <t>FUJIFILM Holdings Corp</t>
  </si>
  <si>
    <t>Denso Corp</t>
  </si>
  <si>
    <t>Kao Corp</t>
  </si>
  <si>
    <t>Kikkoman Corp</t>
  </si>
  <si>
    <t>Konami Holdings Corp</t>
  </si>
  <si>
    <t>Honda Motor Co Ltd</t>
  </si>
  <si>
    <t>Music Instruments</t>
  </si>
  <si>
    <t>Yamaha Corp</t>
  </si>
  <si>
    <t>Shionogi &amp; Co Ltd</t>
  </si>
  <si>
    <t>Nissan Chemical Corp</t>
  </si>
  <si>
    <t>Trend Micro Inc/Japan</t>
  </si>
  <si>
    <t>Yaskawa Electric Corp</t>
  </si>
  <si>
    <t>Taiyo Yuden Co Ltd</t>
  </si>
  <si>
    <t>Seven &amp; i Holdings Co Ltd</t>
  </si>
  <si>
    <t>Toyota Tsusho Corp</t>
  </si>
  <si>
    <t>Asahi Group Holdings Ltd</t>
  </si>
  <si>
    <t>Bridgestone Corp</t>
  </si>
  <si>
    <t>Otsuka Holdings Co Ltd</t>
  </si>
  <si>
    <t>Suzuki Motor Corp</t>
  </si>
  <si>
    <t>Canon Inc</t>
  </si>
  <si>
    <t>Seiko Epson Corp</t>
  </si>
  <si>
    <t>Sumitomo Realty &amp; Development</t>
  </si>
  <si>
    <t>Takeda Pharmaceutical Co Ltd</t>
  </si>
  <si>
    <t>ITOCHU Corp</t>
  </si>
  <si>
    <t>COMSYS Holdings Corp</t>
  </si>
  <si>
    <t>Dentsu Group Inc</t>
  </si>
  <si>
    <t>Hitachi Construction Machinery</t>
  </si>
  <si>
    <t>Kyowa Kirin Co Ltd</t>
  </si>
  <si>
    <t>Daiwa House Industry Co Ltd</t>
  </si>
  <si>
    <t>Komatsu Ltd</t>
  </si>
  <si>
    <t>Yamato Holdings Co Ltd</t>
  </si>
  <si>
    <t>Mitsubishi Corp</t>
  </si>
  <si>
    <t>Aeon Co Ltd</t>
  </si>
  <si>
    <t>TOTO Ltd</t>
  </si>
  <si>
    <t>MINEBEA MITSUMI Inc</t>
  </si>
  <si>
    <t>Yamaha Motor Co Ltd</t>
  </si>
  <si>
    <t>Tokio Marine Holdings Inc</t>
  </si>
  <si>
    <t>Kubota Corp</t>
  </si>
  <si>
    <t>Japan Exchange Group Inc</t>
  </si>
  <si>
    <t>NH Foods Ltd</t>
  </si>
  <si>
    <t>Mitsui Fudosan Co Ltd</t>
  </si>
  <si>
    <t>Sumitomo Metal Mining Co Ltd</t>
  </si>
  <si>
    <t>Mitsui &amp; Co Ltd</t>
  </si>
  <si>
    <t>Sekisui House Ltd</t>
  </si>
  <si>
    <t>Ajinomoto Co Inc</t>
  </si>
  <si>
    <t>SCREEN Holdings Co Ltd</t>
  </si>
  <si>
    <t>Kirin Holdings Co Ltd</t>
  </si>
  <si>
    <t>Marui Group Co Ltd</t>
  </si>
  <si>
    <t>Japan Tobacco Inc</t>
  </si>
  <si>
    <t>Subaru Corp</t>
  </si>
  <si>
    <t>NGK Insulators Ltd</t>
  </si>
  <si>
    <t>Yokogawa Electric Corp</t>
  </si>
  <si>
    <t>Casio Computer Co Ltd</t>
  </si>
  <si>
    <t>Sumitomo Dainippon Pharma Co L</t>
  </si>
  <si>
    <t>Sharp Corp/Japan</t>
  </si>
  <si>
    <t>CyberAgent Inc</t>
  </si>
  <si>
    <t>Office Owners &amp; Developers</t>
  </si>
  <si>
    <t>Mitsubishi Estate Co Ltd</t>
  </si>
  <si>
    <t>Tokai Carbon Co Ltd</t>
  </si>
  <si>
    <t>Nisshin Seifun Group Inc</t>
  </si>
  <si>
    <t>Fujitsu Ltd</t>
  </si>
  <si>
    <t>Transit Services</t>
  </si>
  <si>
    <t>Keisei Electric Railway Co Ltd</t>
  </si>
  <si>
    <t>Mitsubishi Electric Corp</t>
  </si>
  <si>
    <t>Sumitomo Electric Industries L</t>
  </si>
  <si>
    <t>Mitsubishi Logistics Corp</t>
  </si>
  <si>
    <t>Central Japan Railway Co</t>
  </si>
  <si>
    <t>Sumitomo Corp</t>
  </si>
  <si>
    <t>Odakyu Electric Railway Co Ltd</t>
  </si>
  <si>
    <t>Keio Corp</t>
  </si>
  <si>
    <t>SoftBank Corp</t>
  </si>
  <si>
    <t>Takara Holdings Inc</t>
  </si>
  <si>
    <t>Rakuten Group Inc</t>
  </si>
  <si>
    <t>Nichirei Corp</t>
  </si>
  <si>
    <t>MEIJI Holdings Co Ltd</t>
  </si>
  <si>
    <t>Alps Alpine Co Ltd</t>
  </si>
  <si>
    <t>Panasonic Corp</t>
  </si>
  <si>
    <t>Toyo Seikan Group Holdings Ltd</t>
  </si>
  <si>
    <t>Credit Saison Co Ltd</t>
  </si>
  <si>
    <t>JGC Holdings Corp</t>
  </si>
  <si>
    <t>Kuraray Co Ltd</t>
  </si>
  <si>
    <t>Metalworking Machinery</t>
  </si>
  <si>
    <t>Amada Co Ltd</t>
  </si>
  <si>
    <t>OKUMA Corp</t>
  </si>
  <si>
    <t>Ricoh Co Ltd</t>
  </si>
  <si>
    <t>Asahi Kasei Corp</t>
  </si>
  <si>
    <t>Nippon Telegraph &amp; Telephone C</t>
  </si>
  <si>
    <t>Printing Services</t>
  </si>
  <si>
    <t>Dai Nippon Printing Co Ltd</t>
  </si>
  <si>
    <t>Hitachi Ltd</t>
  </si>
  <si>
    <t>Idemitsu Kosan Co Ltd</t>
  </si>
  <si>
    <t>Nikon Corp</t>
  </si>
  <si>
    <t>Yokohama Rubber Co Ltd/The</t>
  </si>
  <si>
    <t>Sompo Holdings Inc</t>
  </si>
  <si>
    <t>Fabricated Metal &amp; Hardware</t>
  </si>
  <si>
    <t>NSK Ltd</t>
  </si>
  <si>
    <t>Obayashi Corp</t>
  </si>
  <si>
    <t>AGC Inc</t>
  </si>
  <si>
    <t>Fuji Electric Co Ltd</t>
  </si>
  <si>
    <t>JTEKT Corp</t>
  </si>
  <si>
    <t>Tosoh Corp</t>
  </si>
  <si>
    <t>Ebara Corp</t>
  </si>
  <si>
    <t>Toppan Printing Co Ltd</t>
  </si>
  <si>
    <t>MS&amp;AD Insurance Group Holdings</t>
  </si>
  <si>
    <t>Japan Post Holdings Co Ltd</t>
  </si>
  <si>
    <t>Hino Motors Ltd</t>
  </si>
  <si>
    <t>Dowa Holdings Co Ltd</t>
  </si>
  <si>
    <t>Marubeni Corp</t>
  </si>
  <si>
    <t>Shimizu Corp</t>
  </si>
  <si>
    <t>Denka Co Ltd</t>
  </si>
  <si>
    <t>Matsui Securities Co Ltd</t>
  </si>
  <si>
    <t>Shizuoka Bank Ltd/The</t>
  </si>
  <si>
    <t>Nippon Express Co Ltd</t>
  </si>
  <si>
    <t>Nisshinbo Holdings Inc</t>
  </si>
  <si>
    <t>Nippon Electric Glass Co Ltd</t>
  </si>
  <si>
    <t>Tokyo Tatemono Co Ltd</t>
  </si>
  <si>
    <t>Taisei Corp</t>
  </si>
  <si>
    <t>Isetan Mitsukoshi Holdings Ltd</t>
  </si>
  <si>
    <t>Kajima Corp</t>
  </si>
  <si>
    <t>East Japan Railway Co</t>
  </si>
  <si>
    <t>Tokyu Corp</t>
  </si>
  <si>
    <t>Oji Holdings Corp</t>
  </si>
  <si>
    <t>Mitsui Chemicals Inc</t>
  </si>
  <si>
    <t>Chiba Bank Ltd/The</t>
  </si>
  <si>
    <t>Toray Industries Inc</t>
  </si>
  <si>
    <t>DeNA Co Ltd</t>
  </si>
  <si>
    <t>NEC Corp</t>
  </si>
  <si>
    <t>Sumitomo Heavy Industries Ltd</t>
  </si>
  <si>
    <t>Konica Minolta Inc</t>
  </si>
  <si>
    <t>Tokyu Fudosan Holdings Corp</t>
  </si>
  <si>
    <t>West Japan Railway Co</t>
  </si>
  <si>
    <t>Takashimaya Co Ltd</t>
  </si>
  <si>
    <t>GS Yuasa Corp</t>
  </si>
  <si>
    <t>Nomura Holdings Inc</t>
  </si>
  <si>
    <t>Daiwa Securities Group Inc</t>
  </si>
  <si>
    <t>Mitsubishi UFJ Financial Group</t>
  </si>
  <si>
    <t>Fujikura Ltd</t>
  </si>
  <si>
    <t>Tobu Railway Co Ltd</t>
  </si>
  <si>
    <t>Sumitomo Chemical Co Ltd</t>
  </si>
  <si>
    <t>Isuzu Motors Ltd</t>
  </si>
  <si>
    <t>Nissan Motor Co Ltd</t>
  </si>
  <si>
    <t>Japan Steel Works Ltd/The</t>
  </si>
  <si>
    <t>J Front Retailing Co Ltd</t>
  </si>
  <si>
    <t>Nippon Suisan Kaisha Ltd</t>
  </si>
  <si>
    <t>Tokuyama Corp</t>
  </si>
  <si>
    <t>ENEOS Holdings Inc</t>
  </si>
  <si>
    <t>Tokyo Gas Co Ltd</t>
  </si>
  <si>
    <t>Marine Shipping</t>
  </si>
  <si>
    <t>Mitsui OSK Lines Ltd</t>
  </si>
  <si>
    <t>Toho Co Ltd/Tokyo</t>
  </si>
  <si>
    <t>Sapporo Holdings Ltd</t>
  </si>
  <si>
    <t>Nippon Yusen KK</t>
  </si>
  <si>
    <t>Osaka Gas Co Ltd</t>
  </si>
  <si>
    <t>Concordia Financial Group Ltd</t>
  </si>
  <si>
    <t>Mitsubishi Chemical Holdings C</t>
  </si>
  <si>
    <t>Sumitomo Mitsui Financial Grou</t>
  </si>
  <si>
    <t>Sumitomo Mitsui Trust Holdings</t>
  </si>
  <si>
    <t>Fukuoka Financial Group Inc</t>
  </si>
  <si>
    <t>Mitsui Mining &amp; Smelting Co Lt</t>
  </si>
  <si>
    <t>Citizen Watch Co Ltd</t>
  </si>
  <si>
    <t>Teijin Ltd</t>
  </si>
  <si>
    <t>Sumitomo Osaka Cement Co Ltd</t>
  </si>
  <si>
    <t>Showa Denko KK</t>
  </si>
  <si>
    <t>Mitsubishi Heavy Industries Lt</t>
  </si>
  <si>
    <t>NTN Corp</t>
  </si>
  <si>
    <t>Kawasaki Kisen Kaisha Ltd</t>
  </si>
  <si>
    <t>Inpex Corp</t>
  </si>
  <si>
    <t>Haseko Corp</t>
  </si>
  <si>
    <t>Furukawa Electric Co Ltd</t>
  </si>
  <si>
    <t>SUMCO Corp</t>
  </si>
  <si>
    <t>DIC Corp</t>
  </si>
  <si>
    <t>Taiheiyo Cement Corp</t>
  </si>
  <si>
    <t>T&amp;D Holdings Inc</t>
  </si>
  <si>
    <t>Kawasaki Heavy Industries Ltd</t>
  </si>
  <si>
    <t>ANA Holdings Inc</t>
  </si>
  <si>
    <t>Maruha Nichiro Corp</t>
  </si>
  <si>
    <t>Mitsubishi Materials Corp</t>
  </si>
  <si>
    <t>Aozora Bank Ltd</t>
  </si>
  <si>
    <t>Toho Zinc Co Ltd</t>
  </si>
  <si>
    <t>Ube Industries Ltd</t>
  </si>
  <si>
    <t>IHI Corp</t>
  </si>
  <si>
    <t>Pacific Metals Co Ltd</t>
  </si>
  <si>
    <t>Nippon Light Metal Holdings Co</t>
  </si>
  <si>
    <t>Z Holdings Corp</t>
  </si>
  <si>
    <t>Dai-ichi Life Holdings Inc</t>
  </si>
  <si>
    <t>Nippon Steel Corp</t>
  </si>
  <si>
    <t>Mazda Motor Corp</t>
  </si>
  <si>
    <t>Hitachi Zosen Corp</t>
  </si>
  <si>
    <t>Shinsei Bank Ltd</t>
  </si>
  <si>
    <t>Mizuho Financial Group Inc</t>
  </si>
  <si>
    <t>JFE Holdings Inc</t>
  </si>
  <si>
    <t>Nippon Paper Industries Co Ltd</t>
  </si>
  <si>
    <t>Toyobo Co Ltd</t>
  </si>
  <si>
    <t>Chubu Electric Power Co Inc</t>
  </si>
  <si>
    <t>Oki Electric Industry Co Ltd</t>
  </si>
  <si>
    <t>Kansai Electric Power Co Inc/T</t>
  </si>
  <si>
    <t>Kobe Steel Ltd</t>
  </si>
  <si>
    <t>Nippon Sheet Glass Co Ltd</t>
  </si>
  <si>
    <t>Shipbuilding</t>
  </si>
  <si>
    <t>Mitsui E&amp;S Holdings Co Ltd</t>
  </si>
  <si>
    <t>SKY Perfect JSAT Holdings Inc</t>
  </si>
  <si>
    <t>Resona Holdings Inc</t>
  </si>
  <si>
    <t>Unitika Ltd</t>
  </si>
  <si>
    <t>Chemicals Distribution</t>
  </si>
  <si>
    <t>Sojitz Corp</t>
  </si>
  <si>
    <t>Tokyo Electric Power Co Holdin</t>
  </si>
  <si>
    <t>Mitsubishi Motors Corp</t>
  </si>
  <si>
    <t>Imperial Logistics Ltd</t>
  </si>
  <si>
    <t>Metair Investments Ltd</t>
  </si>
  <si>
    <t>Omnia Holdings Ltd</t>
  </si>
  <si>
    <t>Redefine Properties Ltd</t>
  </si>
  <si>
    <t>Pepkor Holdings Ltd</t>
  </si>
  <si>
    <t>City Lodge Hotels Ltd</t>
  </si>
  <si>
    <t>Raubex Group Ltd</t>
  </si>
  <si>
    <t>Truworths International Ltd</t>
  </si>
  <si>
    <t>Adcock Ingram Holdings Ltd</t>
  </si>
  <si>
    <t>SPAR Group Ltd/The</t>
  </si>
  <si>
    <t>Harmony Gold Mining Co Ltd</t>
  </si>
  <si>
    <t>Prosus NV</t>
  </si>
  <si>
    <t>Impala Platinum Holdings Ltd</t>
  </si>
  <si>
    <t>Retail Owners &amp; Developers</t>
  </si>
  <si>
    <t>EPP NV</t>
  </si>
  <si>
    <t>Sanlam Ltd</t>
  </si>
  <si>
    <t>AECI Ltd</t>
  </si>
  <si>
    <t>Absa Group Ltd</t>
  </si>
  <si>
    <t>African Rainbow Minerals Ltd</t>
  </si>
  <si>
    <t>Liberty Two Degrees Ltd</t>
  </si>
  <si>
    <t>Telkom SA SOC Ltd</t>
  </si>
  <si>
    <t>Textainer Group Holdings Ltd</t>
  </si>
  <si>
    <t>Standard Bank Group Ltd</t>
  </si>
  <si>
    <t>Foschini Group Ltd/The</t>
  </si>
  <si>
    <t>Hosken Consolidated Investment</t>
  </si>
  <si>
    <t>Investec Ltd</t>
  </si>
  <si>
    <t>Sun International Ltd/South Af</t>
  </si>
  <si>
    <t>Anglo American Platinum Ltd</t>
  </si>
  <si>
    <t>Sappi Ltd</t>
  </si>
  <si>
    <t>Sasol Ltd</t>
  </si>
  <si>
    <t>Aspen Pharmacare Holdings Ltd</t>
  </si>
  <si>
    <t>Rand Merchant Investment Holdi</t>
  </si>
  <si>
    <t>FirstRand Ltd</t>
  </si>
  <si>
    <t>Netcare Ltd</t>
  </si>
  <si>
    <t>Wilson Bayly Holmes-Ovcon Ltd</t>
  </si>
  <si>
    <t>PSG Group Ltd</t>
  </si>
  <si>
    <t>Pick n Pay Stores Ltd</t>
  </si>
  <si>
    <t>Reunert Ltd</t>
  </si>
  <si>
    <t>NEPI Rockcastle PLC</t>
  </si>
  <si>
    <t>Tsogo Sun Gaming Ltd</t>
  </si>
  <si>
    <t>Reinet Investments SCA</t>
  </si>
  <si>
    <t>Shoprite Holdings Ltd</t>
  </si>
  <si>
    <t>Tiger Brands Ltd</t>
  </si>
  <si>
    <t>Mr Price Group Ltd</t>
  </si>
  <si>
    <t>Northam Platinum Ltd</t>
  </si>
  <si>
    <t>Brait PLC</t>
  </si>
  <si>
    <t>Motus Holdings Ltd</t>
  </si>
  <si>
    <t>Nedbank Group Ltd</t>
  </si>
  <si>
    <t>Attacq Ltd</t>
  </si>
  <si>
    <t>Murray &amp; Roberts Holdings Ltd</t>
  </si>
  <si>
    <t>Bid Corp Ltd</t>
  </si>
  <si>
    <t>Anheuser-Busch InBev SA/NV</t>
  </si>
  <si>
    <t>Quilter PLC</t>
  </si>
  <si>
    <t>SA Corporate Real Estate Ltd</t>
  </si>
  <si>
    <t>DataTec Ltd</t>
  </si>
  <si>
    <t>Gold Fields Ltd</t>
  </si>
  <si>
    <t>Sirius Real Estate Ltd</t>
  </si>
  <si>
    <t>Industrial Owners &amp; Developers</t>
  </si>
  <si>
    <t>Equites Property Fund Ltd</t>
  </si>
  <si>
    <t>Coal Mining</t>
  </si>
  <si>
    <t>Exxaro Resources Ltd</t>
  </si>
  <si>
    <t>Distell Group Holdings Ltd</t>
  </si>
  <si>
    <t>RFG Holdings Ltd</t>
  </si>
  <si>
    <t>MAS Real Estate Inc</t>
  </si>
  <si>
    <t>MTN Group</t>
  </si>
  <si>
    <t>Lighthouse Capital Ltd</t>
  </si>
  <si>
    <t>Capitec Bank Holdings Ltd</t>
  </si>
  <si>
    <t>Italtile Ltd</t>
  </si>
  <si>
    <t>Biofuels</t>
  </si>
  <si>
    <t>Montauk Renewables Inc</t>
  </si>
  <si>
    <t>Dis-Chem Pharmacies Ltd</t>
  </si>
  <si>
    <t>Educational Services</t>
  </si>
  <si>
    <t>Curro Holdings Ltd</t>
  </si>
  <si>
    <t>MultiChoice Group</t>
  </si>
  <si>
    <t>Hammerson PLC</t>
  </si>
  <si>
    <t>Resilient REIT Ltd</t>
  </si>
  <si>
    <t>Capital &amp; Counties Properties</t>
  </si>
  <si>
    <t>Royal Bafokeng Platinum Ltd</t>
  </si>
  <si>
    <t>Blue Label Telecoms Ltd</t>
  </si>
  <si>
    <t>Bytes Technology Group PLC</t>
  </si>
  <si>
    <t>Sibanye Stillwater Ltd</t>
  </si>
  <si>
    <t>Allied Electronics Corp Ltd</t>
  </si>
  <si>
    <t>Transaction Capital Ltd</t>
  </si>
  <si>
    <t>Oceana Group Ltd</t>
  </si>
  <si>
    <t>KAP Industrial Holdings Ltd</t>
  </si>
  <si>
    <t>Famous Brands Ltd</t>
  </si>
  <si>
    <t>Advtech Ltd</t>
  </si>
  <si>
    <t>Discovery Ltd</t>
  </si>
  <si>
    <t>Pan African Resources PLC</t>
  </si>
  <si>
    <t>Investec PLC</t>
  </si>
  <si>
    <t>Vukile Property Fund Ltd</t>
  </si>
  <si>
    <t>PSG Konsult Ltd</t>
  </si>
  <si>
    <t>Zeder Investments Ltd</t>
  </si>
  <si>
    <t>African Rainbow Capital Invest</t>
  </si>
  <si>
    <t>Remgro Ltd</t>
  </si>
  <si>
    <t>Fortress REIT Ltd</t>
  </si>
  <si>
    <t>Other Financial Services</t>
  </si>
  <si>
    <t>Old Mutual Ltd</t>
  </si>
  <si>
    <t>Investec Property Fund Ltd</t>
  </si>
  <si>
    <t>Stenprop Ltd</t>
  </si>
  <si>
    <t>Alexander Forbes Group Holding</t>
  </si>
  <si>
    <t>Life Healthcare Group Holdings</t>
  </si>
  <si>
    <t>Clicks Group Ltd</t>
  </si>
  <si>
    <t>Astral Foods Ltd</t>
  </si>
  <si>
    <t>JSE Ltd</t>
  </si>
  <si>
    <t>Momentum Metropolitan Holdings</t>
  </si>
  <si>
    <t>Vodacom Group Ltd</t>
  </si>
  <si>
    <t>Kumba Iron Ore Ltd</t>
  </si>
  <si>
    <t>AngloGold Ashanti Ltd</t>
  </si>
  <si>
    <t>Stor-Age Property REIT Ltd</t>
  </si>
  <si>
    <t>Grindrod Ltd</t>
  </si>
  <si>
    <t>Coronation Fund Managers Ltd</t>
  </si>
  <si>
    <t>Mediclinic International PLC</t>
  </si>
  <si>
    <t>Liberty Holdings Ltd</t>
  </si>
  <si>
    <t>Arrowhead Properties Ltd</t>
  </si>
  <si>
    <t>Santam Ltd</t>
  </si>
  <si>
    <t>Afrimat Ltd</t>
  </si>
  <si>
    <t>Ninety One Ltd</t>
  </si>
  <si>
    <t>Ninety One PLC</t>
  </si>
  <si>
    <t>Hotel Owners &amp; Developers</t>
  </si>
  <si>
    <t>Tsogo Sun Hotels Ltd</t>
  </si>
  <si>
    <t>Emira Property Fund Ltd</t>
  </si>
  <si>
    <t>Woolworths Holdings Ltd/South</t>
  </si>
  <si>
    <t>Naspers Ltd</t>
  </si>
  <si>
    <t>Barloworld Ltd</t>
  </si>
  <si>
    <t>Irongate Group</t>
  </si>
  <si>
    <t>Libstar Holdings Ltd</t>
  </si>
  <si>
    <t>DRDGOLD Ltd</t>
  </si>
  <si>
    <t>Massmart Holdings Ltd</t>
  </si>
  <si>
    <t>Steinhoff International Holdin</t>
  </si>
  <si>
    <t>Long4Life Ltd</t>
  </si>
  <si>
    <t>AVI Ltd</t>
  </si>
  <si>
    <t>Super Group Ltd/South Africa</t>
  </si>
  <si>
    <t>Bidvest Group Ltd/The</t>
  </si>
  <si>
    <t>Cashbuild Ltd</t>
  </si>
  <si>
    <t>Growthpoint Properties Ltd</t>
  </si>
  <si>
    <t>Hudaco Industries Ltd</t>
  </si>
  <si>
    <t>Hyprop Investments Ltd</t>
  </si>
  <si>
    <t>RDI REIT PLC</t>
  </si>
  <si>
    <t>Kweichow Moutai Co Ltd</t>
  </si>
  <si>
    <t>Ping An Insurance Group Co of</t>
  </si>
  <si>
    <t>China Merchants Bank Co Ltd</t>
  </si>
  <si>
    <t>Wuliangye Yibin Co Ltd</t>
  </si>
  <si>
    <t>Midea Group Co Ltd</t>
  </si>
  <si>
    <t>Industrial Bank Co Ltd</t>
  </si>
  <si>
    <t>Jiangsu Hengrui Medicine Co Lt</t>
  </si>
  <si>
    <t>China Tourism Group Duty Free</t>
  </si>
  <si>
    <t>Gree Electric Appliances Inc o</t>
  </si>
  <si>
    <t>LONGi Green Energy Technology</t>
  </si>
  <si>
    <t>Inner Mongolia Yili Industrial</t>
  </si>
  <si>
    <t>Hangzhou Hikvision Digital Tec</t>
  </si>
  <si>
    <t>Ping An Bank Co Ltd</t>
  </si>
  <si>
    <t>East Money Information Co Ltd</t>
  </si>
  <si>
    <t>Muyuan Foods Co Ltd</t>
  </si>
  <si>
    <t>WuXi AppTec Co Ltd</t>
  </si>
  <si>
    <t>CITIC Securities Co Ltd</t>
  </si>
  <si>
    <t>BOE Technology Group Co Ltd</t>
  </si>
  <si>
    <t>China Vanke Co Ltd</t>
  </si>
  <si>
    <t>Luzhou Laojiao Co Ltd</t>
  </si>
  <si>
    <t>Sany Heavy Industry Co Ltd</t>
  </si>
  <si>
    <t>China Yangtze Power Co Ltd</t>
  </si>
  <si>
    <t>Industrial &amp; Commercial Bank o</t>
  </si>
  <si>
    <t>Foshan Haitian Flavouring &amp; Fo</t>
  </si>
  <si>
    <t>Wanhua Chemical Group Co Ltd</t>
  </si>
  <si>
    <t>Luxshare Precision Industry Co</t>
  </si>
  <si>
    <t>Zijin Mining Group Co Ltd</t>
  </si>
  <si>
    <t>Chongqing Zhifei Biological Pr</t>
  </si>
  <si>
    <t>BYD Co Ltd</t>
  </si>
  <si>
    <t>Shanxi Xinghuacun Fen Wine Fac</t>
  </si>
  <si>
    <t>Changchun High &amp; New Technolog</t>
  </si>
  <si>
    <t>Bank of Communications Co Ltd</t>
  </si>
  <si>
    <t>Will Semiconductor Co Ltd Shan</t>
  </si>
  <si>
    <t>Bank of Ningbo Co Ltd</t>
  </si>
  <si>
    <t>TCL Technology Group Corp</t>
  </si>
  <si>
    <t>Haier Smart Home Co Ltd</t>
  </si>
  <si>
    <t>Aier Eye Hospital Group Co Ltd</t>
  </si>
  <si>
    <t>Shanghai Pudong Development Ba</t>
  </si>
  <si>
    <t>Anhui Conch Cement Co Ltd</t>
  </si>
  <si>
    <t>SF Holding Co Ltd</t>
  </si>
  <si>
    <t>Jiangsu Yanghe Brewery Joint-S</t>
  </si>
  <si>
    <t>China Pacific Insurance Group</t>
  </si>
  <si>
    <t>Focus Media Information Techno</t>
  </si>
  <si>
    <t>China State Construction Engin</t>
  </si>
  <si>
    <t>Zhangzhou Pientzehuang Pharmac</t>
  </si>
  <si>
    <t>Beijing Oriental Yuhong Waterp</t>
  </si>
  <si>
    <t>Poly Developments and Holdings</t>
  </si>
  <si>
    <t>Eve Energy Co Ltd</t>
  </si>
  <si>
    <t>China Minsheng Banking Corp Lt</t>
  </si>
  <si>
    <t>Walvax Biotechnology Co Ltd</t>
  </si>
  <si>
    <t>Tongwei Co Ltd</t>
  </si>
  <si>
    <t>Huatai Securities Co Ltd</t>
  </si>
  <si>
    <t>Shenzhen Inovance Technology C</t>
  </si>
  <si>
    <t>Agricultural Bank of China Ltd</t>
  </si>
  <si>
    <t>GoerTek Inc</t>
  </si>
  <si>
    <t>Iflytek Co Ltd</t>
  </si>
  <si>
    <t>COSCO SHIPPING Holdings Co Ltd</t>
  </si>
  <si>
    <t>Weichai Power Co Ltd</t>
  </si>
  <si>
    <t>Haitong Securities Co Ltd</t>
  </si>
  <si>
    <t>Bank of Jiangsu Co Ltd</t>
  </si>
  <si>
    <t>Ganfeng Lithium Co Ltd</t>
  </si>
  <si>
    <t>Hangzhou Tigermed Consulting C</t>
  </si>
  <si>
    <t>Bank of Shanghai Co Ltd</t>
  </si>
  <si>
    <t>ZTE Corp</t>
  </si>
  <si>
    <t>Baoshan Iron &amp; Steel Co Ltd</t>
  </si>
  <si>
    <t>Hundsun Technologies Inc</t>
  </si>
  <si>
    <t>Guotai Junan Securities Co Ltd</t>
  </si>
  <si>
    <t>NARI Technology Co Ltd</t>
  </si>
  <si>
    <t>Shanghai Fosun Pharmaceutical</t>
  </si>
  <si>
    <t>CRRC Corp Ltd</t>
  </si>
  <si>
    <t>Fuyao Glass Industry Group Co</t>
  </si>
  <si>
    <t>Bank of Beijing Co Ltd</t>
  </si>
  <si>
    <t>SAIC Motor Corp Ltd</t>
  </si>
  <si>
    <t>Topchoice Medical Corp</t>
  </si>
  <si>
    <t>China Merchants Securities Co</t>
  </si>
  <si>
    <t>Glodon Co Ltd</t>
  </si>
  <si>
    <t>Bank of China Ltd</t>
  </si>
  <si>
    <t>Guangdong Haid Group Co Ltd</t>
  </si>
  <si>
    <t>Wens Foodstuffs Group Co Ltd</t>
  </si>
  <si>
    <t>Gigadevice Semiconductor Beiji</t>
  </si>
  <si>
    <t>China Shenhua Energy Co Ltd</t>
  </si>
  <si>
    <t>Hengli Petrochemical Co Ltd</t>
  </si>
  <si>
    <t>Shenzhen Kangtai Biological Pr</t>
  </si>
  <si>
    <t>China Everbright Bank Co Ltd</t>
  </si>
  <si>
    <t>Zhejiang Huayou Cobalt Co Ltd</t>
  </si>
  <si>
    <t>Yunnan Energy New Material Co</t>
  </si>
  <si>
    <t>Rongsheng Petrochemical Co Ltd</t>
  </si>
  <si>
    <t>China Petroleum &amp; Chemical Cor</t>
  </si>
  <si>
    <t>Sanan Optoelectronics Co Ltd</t>
  </si>
  <si>
    <t>China Life Insurance Co Ltd</t>
  </si>
  <si>
    <t>Bank of Nanjing Co Ltd</t>
  </si>
  <si>
    <t>Yunnan Baiyao Group Co Ltd</t>
  </si>
  <si>
    <t>China Railway Group Ltd</t>
  </si>
  <si>
    <t>Yonyou Network Technology Co L</t>
  </si>
  <si>
    <t>Zhejiang NHU Co Ltd</t>
  </si>
  <si>
    <t>Tianjin Zhonghuan Semiconducto</t>
  </si>
  <si>
    <t>Zoomlion Heavy Industry Scienc</t>
  </si>
  <si>
    <t>Unigroup Guoxin Microelectroni</t>
  </si>
  <si>
    <t>Bank of Hangzhou Co Ltd</t>
  </si>
  <si>
    <t>Industrial Securities Co Ltd</t>
  </si>
  <si>
    <t>Catalog &amp; TV Based Retailers</t>
  </si>
  <si>
    <t>Mango Excellent Media Co Ltd</t>
  </si>
  <si>
    <t>Asymchem Laboratories Tianjin</t>
  </si>
  <si>
    <t>Shanghai International Airport</t>
  </si>
  <si>
    <t>Chaozhou Three-Circle Group Co</t>
  </si>
  <si>
    <t>Beijing New Building Materials</t>
  </si>
  <si>
    <t>Hualan Biological Engineering</t>
  </si>
  <si>
    <t>Huadong Medicine Co Ltd</t>
  </si>
  <si>
    <t>Lomon Billions Group Co Ltd</t>
  </si>
  <si>
    <t>China Construction Bank Corp</t>
  </si>
  <si>
    <t>Shaanxi Coal Industry Co Ltd</t>
  </si>
  <si>
    <t>Guangzhou Shiyuan Electronic T</t>
  </si>
  <si>
    <t>China Northern Rare Earth Grou</t>
  </si>
  <si>
    <t>GF Securities Co Ltd</t>
  </si>
  <si>
    <t>Wingtech Technology Co Ltd</t>
  </si>
  <si>
    <t>Zhejiang Dahua Technology Co L</t>
  </si>
  <si>
    <t>PetroChina Co Ltd</t>
  </si>
  <si>
    <t>JCET Group Co Ltd</t>
  </si>
  <si>
    <t>Huayu Automotive Systems Co Lt</t>
  </si>
  <si>
    <t>Metals &amp; Ore Whslrs &amp; Traders</t>
  </si>
  <si>
    <t>China Molybdenum Co Ltd</t>
  </si>
  <si>
    <t>NAURA Technology Group Co Ltd</t>
  </si>
  <si>
    <t>Daqin Railway Co Ltd</t>
  </si>
  <si>
    <t>Shenwan Hongyuan Group Co Ltd</t>
  </si>
  <si>
    <t>Seazen Holdings Co Ltd</t>
  </si>
  <si>
    <t>Great Wall Motor Co Ltd</t>
  </si>
  <si>
    <t>New China Life Insurance Co Lt</t>
  </si>
  <si>
    <t>Lepu Medical Technology Beijin</t>
  </si>
  <si>
    <t>AECC Aviation Power Co Ltd</t>
  </si>
  <si>
    <t>China United Network Communica</t>
  </si>
  <si>
    <t>Lens Technology Co Ltd</t>
  </si>
  <si>
    <t>Jafron Biomedical Co Ltd</t>
  </si>
  <si>
    <t>Zhejiang Sanhua Intelligent Co</t>
  </si>
  <si>
    <t>Huaxia Bank Co Ltd</t>
  </si>
  <si>
    <t>Shenzhen Overseas Chinese Town</t>
  </si>
  <si>
    <t>Henan Shuanghui Investment &amp; D</t>
  </si>
  <si>
    <t>Founder Securities Co Ltd</t>
  </si>
  <si>
    <t>China Jushi Co Ltd</t>
  </si>
  <si>
    <t>AVIC Jonhon Optronic Technolog</t>
  </si>
  <si>
    <t>New Hope Liuhe Co Ltd</t>
  </si>
  <si>
    <t>China Shipbuilding Industry Co</t>
  </si>
  <si>
    <t>China Merchants Shekou Industr</t>
  </si>
  <si>
    <t>Orient Securities Co Ltd/China</t>
  </si>
  <si>
    <t>Chongqing Changan Automobile C</t>
  </si>
  <si>
    <t>Zhejiang Chint Electrics Co Lt</t>
  </si>
  <si>
    <t>China Railway Construction Cor</t>
  </si>
  <si>
    <t>Zhejiang Longsheng Group Co Lt</t>
  </si>
  <si>
    <t>Shandong Gold Mining Co Ltd</t>
  </si>
  <si>
    <t>XCMG Construction Machinery Co</t>
  </si>
  <si>
    <t>Han's Laser Technology Industr</t>
  </si>
  <si>
    <t>Songcheng Performance Developm</t>
  </si>
  <si>
    <t>Shanghai M&amp;G Stationery Inc</t>
  </si>
  <si>
    <t>Meinian Onehealth Healthcare H</t>
  </si>
  <si>
    <t>Jiangsu Hengli Hydraulic Co Lt</t>
  </si>
  <si>
    <t>Xinjiang Goldwind Science &amp; Te</t>
  </si>
  <si>
    <t>Jiangsu King's Luck Brewery JS</t>
  </si>
  <si>
    <t>Inner Mongolia BaoTou Steel Un</t>
  </si>
  <si>
    <t>AVIC Xi'an Aircraft Industry G</t>
  </si>
  <si>
    <t>Tsingtao Brewery Co Ltd</t>
  </si>
  <si>
    <t>CGN Power Co Ltd</t>
  </si>
  <si>
    <t>Guosen Securities Co Ltd</t>
  </si>
  <si>
    <t>Oppein Home Group Inc</t>
  </si>
  <si>
    <t>Everbright Securities Co Ltd</t>
  </si>
  <si>
    <t>Sinolink Securities Co Ltd</t>
  </si>
  <si>
    <t>Power Construction Corp of Chi</t>
  </si>
  <si>
    <t>Aluminum Corp of China Ltd</t>
  </si>
  <si>
    <t>China Southern Airlines Co Ltd</t>
  </si>
  <si>
    <t>Changjiang Securities Co Ltd</t>
  </si>
  <si>
    <t>Wuhu Sanqi Interactive Enterta</t>
  </si>
  <si>
    <t>Shenzhen Transsion Holdings Co</t>
  </si>
  <si>
    <t>SDIC Power Holdings Co Ltd</t>
  </si>
  <si>
    <t>Jiangxi Copper Co Ltd</t>
  </si>
  <si>
    <t>Inspur Electronic Information</t>
  </si>
  <si>
    <t>CSC Financial Co Ltd</t>
  </si>
  <si>
    <t>Foxconn Industrial Internet Co</t>
  </si>
  <si>
    <t>China National Nuclear Power C</t>
  </si>
  <si>
    <t>360 Security Technology Inc</t>
  </si>
  <si>
    <t>GD Power Development Co Ltd</t>
  </si>
  <si>
    <t>Shengyi Technology Co Ltd</t>
  </si>
  <si>
    <t>Gemdale Corp</t>
  </si>
  <si>
    <t>Dawning Information Industry C</t>
  </si>
  <si>
    <t>Anhui Gujing Distillery Co Ltd</t>
  </si>
  <si>
    <t>Unisplendour Corp Ltd</t>
  </si>
  <si>
    <t>Citic Pacific Special Steel Gr</t>
  </si>
  <si>
    <t>Shenzhen Goodix Technology Co</t>
  </si>
  <si>
    <t>Jonjee Hi-Tech Industrial And</t>
  </si>
  <si>
    <t>Bank of Chengdu Co Ltd</t>
  </si>
  <si>
    <t>BGI Genomics Co Ltd</t>
  </si>
  <si>
    <t>Shanghai Pharmaceuticals Holdi</t>
  </si>
  <si>
    <t>Beijing Shunxin Agriculture Co</t>
  </si>
  <si>
    <t>Advanced Micro-Fabrication Equ</t>
  </si>
  <si>
    <t>Caitong Securities Co Ltd</t>
  </si>
  <si>
    <t>Jiangsu Zhongtian Technology C</t>
  </si>
  <si>
    <t>Suning.com Co Ltd</t>
  </si>
  <si>
    <t>Perfect World Co Ltd/China</t>
  </si>
  <si>
    <t>Beijing Tiantan Biological Pro</t>
  </si>
  <si>
    <t>Zhejiang Century Huatong Group</t>
  </si>
  <si>
    <t>SooChow Securities Co Ltd</t>
  </si>
  <si>
    <t>Air China Ltd</t>
  </si>
  <si>
    <t>AVIC Shenyang Aircraft Co Ltd</t>
  </si>
  <si>
    <t>Hengyi Petrochemical Co Ltd</t>
  </si>
  <si>
    <t>Montage Technology Co Ltd</t>
  </si>
  <si>
    <t>China Communications Construct</t>
  </si>
  <si>
    <t>Spring Airlines Co Ltd</t>
  </si>
  <si>
    <t>China Eastern Airlines Corp Lt</t>
  </si>
  <si>
    <t>Wuhan Guide Infrared Co Ltd</t>
  </si>
  <si>
    <t>Hithink RoyalFlush Information</t>
  </si>
  <si>
    <t>Lingyi iTech Guangdong Co</t>
  </si>
  <si>
    <t>Jiangxi Zhengbang Technology C</t>
  </si>
  <si>
    <t>Metallurgical Corp of China Lt</t>
  </si>
  <si>
    <t>SDIC Capital Co Ltd</t>
  </si>
  <si>
    <t>Sichuan Kelun Pharmaceutical C</t>
  </si>
  <si>
    <t>Shenzhen Sunway Communication</t>
  </si>
  <si>
    <t>Avary Holding Shenzhen Co Ltd</t>
  </si>
  <si>
    <t>Shanghai RAAS Blood Products C</t>
  </si>
  <si>
    <t>Yonghui Superstores Co Ltd</t>
  </si>
  <si>
    <t>Jinke Properties Group Co Ltd</t>
  </si>
  <si>
    <t>Suzhou Dongshan Precision Manu</t>
  </si>
  <si>
    <t>Avic Capital Co Ltd</t>
  </si>
  <si>
    <t>China Greatwall Technology Gro</t>
  </si>
  <si>
    <t>Greenland Holdings Corp Ltd</t>
  </si>
  <si>
    <t>Youngor Group Co Ltd</t>
  </si>
  <si>
    <t>Zheshang Securities Co Ltd</t>
  </si>
  <si>
    <t>Beijing-Shanghai High Speed Ra</t>
  </si>
  <si>
    <t>Guoyuan Securities Co Ltd</t>
  </si>
  <si>
    <t>China Gezhouba Group Co Ltd</t>
  </si>
  <si>
    <t>Inner Mongolia Junzheng Energy</t>
  </si>
  <si>
    <t>Yealink Network Technology Cor</t>
  </si>
  <si>
    <t>Shanghai Electric Group Co Ltd</t>
  </si>
  <si>
    <t>Yunda Holding Co Ltd</t>
  </si>
  <si>
    <t>Huaneng Power International In</t>
  </si>
  <si>
    <t>Postal Savings Bank of China C</t>
  </si>
  <si>
    <t>Shanghai Yuyuan Tourist Mart G</t>
  </si>
  <si>
    <t>OFILM Group Co Ltd</t>
  </si>
  <si>
    <t>Hangzhou Robam Appliances Co L</t>
  </si>
  <si>
    <t>Yutong Bus Co Ltd</t>
  </si>
  <si>
    <t>Oriental Pearl Group Co Ltd</t>
  </si>
  <si>
    <t>WUS Printed Circuit Kunshan Co</t>
  </si>
  <si>
    <t>Offcn Education Technology Co</t>
  </si>
  <si>
    <t>China Spacesat Co Ltd</t>
  </si>
  <si>
    <t>Guangzhou Baiyunshan Pharmaceu</t>
  </si>
  <si>
    <t>Beijing Tongrentang Co Ltd</t>
  </si>
  <si>
    <t>Zhongjin Gold Corp Ltd</t>
  </si>
  <si>
    <t>Autobio Diagnostics Co Ltd</t>
  </si>
  <si>
    <t>Hengtong Optic-electric Co Ltd</t>
  </si>
  <si>
    <t>Wanda Film Holding Co Ltd</t>
  </si>
  <si>
    <t>Shanghai Baosight Software Co</t>
  </si>
  <si>
    <t>Shanghai International Port Gr</t>
  </si>
  <si>
    <t>Shanxi Meijin Energy Co Ltd</t>
  </si>
  <si>
    <t>China CITIC Bank Corp Ltd</t>
  </si>
  <si>
    <t>Tianfeng Securities Co Ltd</t>
  </si>
  <si>
    <t>China National Chemical Engine</t>
  </si>
  <si>
    <t>Shennan Circuits Co Ltd</t>
  </si>
  <si>
    <t>Western Securities Co Ltd</t>
  </si>
  <si>
    <t>Southwest Securities Co Ltd</t>
  </si>
  <si>
    <t>YTO Express Group Co Ltd</t>
  </si>
  <si>
    <t>Beijing Wantai Biological Phar</t>
  </si>
  <si>
    <t>China Railway Signal &amp; Communi</t>
  </si>
  <si>
    <t>Nanjing Securities Co Ltd</t>
  </si>
  <si>
    <t>Guangzhou Baiyun International</t>
  </si>
  <si>
    <t>Dongxing Securities Co Ltd</t>
  </si>
  <si>
    <t>Hebei Yangyuan Zhihui Beverage</t>
  </si>
  <si>
    <t>Minmetals Capital Co Ltd</t>
  </si>
  <si>
    <t>Jiangsu Zhongnan Construction</t>
  </si>
  <si>
    <t>Xinhu Zhongbao Co Ltd</t>
  </si>
  <si>
    <t>Aisino Corp</t>
  </si>
  <si>
    <t>China Zheshang Bank Co Ltd</t>
  </si>
  <si>
    <t>People's Insurance Co Group of</t>
  </si>
  <si>
    <t>China Galaxy Securities Co Ltd</t>
  </si>
  <si>
    <t>Jointown Pharmaceutical Group</t>
  </si>
  <si>
    <t>Fiberhome Telecommunication Te</t>
  </si>
  <si>
    <t>Zhejiang Supor Co Ltd</t>
  </si>
  <si>
    <t>Specialty Owners &amp; Developers</t>
  </si>
  <si>
    <t>Shanghai Lingang Holdings Corp</t>
  </si>
  <si>
    <t>China Grand Automotive Service</t>
  </si>
  <si>
    <t>Qingdao Rural Commercial Bank</t>
  </si>
  <si>
    <t>Ningxia Baofeng Energy Group C</t>
  </si>
  <si>
    <t>Gongniu Group Co Ltd</t>
  </si>
  <si>
    <t>Giant Network Group Co Ltd</t>
  </si>
  <si>
    <t>Huadian Power International Co</t>
  </si>
  <si>
    <t>Engine &amp; Transmission</t>
  </si>
  <si>
    <t>China Shipbuilding Industry Gr</t>
  </si>
  <si>
    <t>Bank of Changsha Co Ltd</t>
  </si>
  <si>
    <t>Universal Scientific Industria</t>
  </si>
  <si>
    <t>RiseSun Real Estate Developmen</t>
  </si>
  <si>
    <t>Huaneng Lancang River Hydropow</t>
  </si>
  <si>
    <t>China CSSC Holdings Ltd</t>
  </si>
  <si>
    <t>Guangzhou Automobile Group Co</t>
  </si>
  <si>
    <t>China Merchants Energy Shippin</t>
  </si>
  <si>
    <t>Yango Group Co Ltd</t>
  </si>
  <si>
    <t>China Great Wall Securities Co</t>
  </si>
  <si>
    <t>Beijing Shiji Information Tech</t>
  </si>
  <si>
    <t>Hongta Securities Co Ltd</t>
  </si>
  <si>
    <t>China Fortune Land Development</t>
  </si>
  <si>
    <t>Gan &amp; Lee Pharmaceuticals Co L</t>
  </si>
  <si>
    <t>Zhongtai Securities Co Ltd</t>
  </si>
  <si>
    <t>Chengdu Kanghong Pharmaceutica</t>
  </si>
  <si>
    <t>Drilling &amp; Drilling Support</t>
  </si>
  <si>
    <t>China Oilfield Services Ltd</t>
  </si>
  <si>
    <t>Hubei Biocause Pharmaceutical</t>
  </si>
  <si>
    <t>Chongqing Rural Commercial Ban</t>
  </si>
  <si>
    <t>China Satellite Communications</t>
  </si>
  <si>
    <t>BOC International China Co Ltd</t>
  </si>
  <si>
    <t>Bluestar Adisseo Co</t>
  </si>
  <si>
    <t>Chinalin Securities Co Ltd</t>
  </si>
  <si>
    <t>Vale SA</t>
  </si>
  <si>
    <t>Itau Unibanco Holding SA</t>
  </si>
  <si>
    <t>Banco Bradesco SA</t>
  </si>
  <si>
    <t>Petroleo Brasileiro SA</t>
  </si>
  <si>
    <t>B3 SA - Brasil Bolsa Balcao</t>
  </si>
  <si>
    <t>Ambev SA</t>
  </si>
  <si>
    <t>Magazine Luiza SA</t>
  </si>
  <si>
    <t>WEG SA</t>
  </si>
  <si>
    <t>Suzano SA</t>
  </si>
  <si>
    <t>Notre Dame Intermedica Partici</t>
  </si>
  <si>
    <t>Itausa SA</t>
  </si>
  <si>
    <t>JBS SA</t>
  </si>
  <si>
    <t>Natura &amp; Co Holding SA</t>
  </si>
  <si>
    <t>Localiza Rent a Car SA</t>
  </si>
  <si>
    <t>Banco do Brasil SA</t>
  </si>
  <si>
    <t>Gerdau SA</t>
  </si>
  <si>
    <t>Lojas Renner SA</t>
  </si>
  <si>
    <t>Cia Siderurgica Nacional SA</t>
  </si>
  <si>
    <t>Banco BTG Pactual SA</t>
  </si>
  <si>
    <t>Raia Drogasil SA</t>
  </si>
  <si>
    <t>Petrobras Distribuidora SA</t>
  </si>
  <si>
    <t>Equatorial Energia SA</t>
  </si>
  <si>
    <t>Rumo SA</t>
  </si>
  <si>
    <t>Ultrapar Participacoes SA</t>
  </si>
  <si>
    <t>Klabin SA</t>
  </si>
  <si>
    <t>Telefonica Brasil SA</t>
  </si>
  <si>
    <t>Via Varejo S/A</t>
  </si>
  <si>
    <t>Lojas Americanas SA</t>
  </si>
  <si>
    <t>Eneva SA</t>
  </si>
  <si>
    <t>BRF SA</t>
  </si>
  <si>
    <t>Bradespar SA</t>
  </si>
  <si>
    <t>Hapvida Participacoes e Invest</t>
  </si>
  <si>
    <t>Petro Rio SA</t>
  </si>
  <si>
    <t>BB Seguridade Participacoes SA</t>
  </si>
  <si>
    <t>TOTVS SA</t>
  </si>
  <si>
    <t>Cia de Saneamento Basico do Es</t>
  </si>
  <si>
    <t>Cosan SA</t>
  </si>
  <si>
    <t>Hypera SA</t>
  </si>
  <si>
    <t>Braskem SA</t>
  </si>
  <si>
    <t>Banco Santander Brasil SA</t>
  </si>
  <si>
    <t>Specialty Online Retailers</t>
  </si>
  <si>
    <t>B2W Cia Digital</t>
  </si>
  <si>
    <t>CCR SA</t>
  </si>
  <si>
    <t>Cia Energetica de Minas Gerais</t>
  </si>
  <si>
    <t>Centrais Eletricas Brasileiras</t>
  </si>
  <si>
    <t>Sendas Distribuidora SA</t>
  </si>
  <si>
    <t>Azul SA</t>
  </si>
  <si>
    <t>Usinas Siderurgicas de Minas G</t>
  </si>
  <si>
    <t>Embraer SA</t>
  </si>
  <si>
    <t>Energisa SA</t>
  </si>
  <si>
    <t>Engie Brasil Energia SA</t>
  </si>
  <si>
    <t>Metalurgica Gerdau SA</t>
  </si>
  <si>
    <t>TIM SA/Brazil</t>
  </si>
  <si>
    <t>Sul America SA</t>
  </si>
  <si>
    <t>Transmissora Alianca de Energi</t>
  </si>
  <si>
    <t>YDUQS Participacoes SA</t>
  </si>
  <si>
    <t>Cia de Locacao das Americas</t>
  </si>
  <si>
    <t>Atacadao SA</t>
  </si>
  <si>
    <t>BR Malls Participacoes SA</t>
  </si>
  <si>
    <t>Cia Paranaense de Energia</t>
  </si>
  <si>
    <t>Fleury SA</t>
  </si>
  <si>
    <t>Qualicorp Consultoria e Corret</t>
  </si>
  <si>
    <t>IRB Brasil Resseguros S/A</t>
  </si>
  <si>
    <t>Marfrig Global Foods SA</t>
  </si>
  <si>
    <t>Cogna Educacao</t>
  </si>
  <si>
    <t>Cyrela Brazil Realty SA Empree</t>
  </si>
  <si>
    <t>Cia Brasileira de Distribuicao</t>
  </si>
  <si>
    <t>Multiplan Empreendimentos Imob</t>
  </si>
  <si>
    <t>CPFL Energia SA</t>
  </si>
  <si>
    <t>MRV Engenharia e Participacoes</t>
  </si>
  <si>
    <t>EDP - Energias do Brasil SA</t>
  </si>
  <si>
    <t>Travel Services</t>
  </si>
  <si>
    <t>CVC Brasil Operadora e Agencia</t>
  </si>
  <si>
    <t>Cielo SA</t>
  </si>
  <si>
    <t>Cia Hering</t>
  </si>
  <si>
    <t>Gol Linhas Aereas Inteligentes</t>
  </si>
  <si>
    <t>Iguatemi Empresa de Shopping C</t>
  </si>
  <si>
    <t>Ez Tec Empreendimentos e Parti</t>
  </si>
  <si>
    <t>Minerva SA/Brazil</t>
  </si>
  <si>
    <t>EcoRodovias Infraestrutura e L</t>
  </si>
  <si>
    <t>JHSF Participacoes SA</t>
  </si>
  <si>
    <t>KT Corp</t>
  </si>
  <si>
    <t>Kia Corp</t>
  </si>
  <si>
    <t>CJ Corp</t>
  </si>
  <si>
    <t>NongShim Co Ltd</t>
  </si>
  <si>
    <t>Daewoo Shipbuilding &amp; Marine E</t>
  </si>
  <si>
    <t>Korea Shipbuilding &amp; Offshore</t>
  </si>
  <si>
    <t>Yuhan Corp</t>
  </si>
  <si>
    <t>Hanwha Corp</t>
  </si>
  <si>
    <t>CJ Logistics Corp</t>
  </si>
  <si>
    <t>Kumho Petrochemical Co Ltd</t>
  </si>
  <si>
    <t>SK Telecom Co Ltd</t>
  </si>
  <si>
    <t>Hotel Shilla Co Ltd</t>
  </si>
  <si>
    <t>Celltrion Inc</t>
  </si>
  <si>
    <t>Shinhan Financial Group Co Ltd</t>
  </si>
  <si>
    <t>GS Engineering &amp; Construction</t>
  </si>
  <si>
    <t>Hanmi Pharm Co Ltd</t>
  </si>
  <si>
    <t>Samsung Biologics Co Ltd</t>
  </si>
  <si>
    <t>Korea Aerospace Industries Ltd</t>
  </si>
  <si>
    <t>Kakao Corp</t>
  </si>
  <si>
    <t>Kangwon Land Inc</t>
  </si>
  <si>
    <t>Cheil Worldwide Inc</t>
  </si>
  <si>
    <t>LG Electronics Inc</t>
  </si>
  <si>
    <t>Hana Financial Group Inc</t>
  </si>
  <si>
    <t>LG Corp</t>
  </si>
  <si>
    <t>Samsung Electro-Mechanics Co L</t>
  </si>
  <si>
    <t>SK Chemicals Co Ltd</t>
  </si>
  <si>
    <t>Samsung SDI Co Ltd</t>
  </si>
  <si>
    <t>Samsung Electronics Co Ltd</t>
  </si>
  <si>
    <t>Posco International Corp</t>
  </si>
  <si>
    <t>Korea Gas Corp</t>
  </si>
  <si>
    <t>Industrial Bank of Korea</t>
  </si>
  <si>
    <t>SK Biopharmaceuticals Co Ltd</t>
  </si>
  <si>
    <t>Samsung Card Co Ltd</t>
  </si>
  <si>
    <t>NCSoft Corp</t>
  </si>
  <si>
    <t>Samsung Heavy Industries Co Lt</t>
  </si>
  <si>
    <t>S-Oil Corp</t>
  </si>
  <si>
    <t>LG Innotek Co Ltd</t>
  </si>
  <si>
    <t>GS Holdings Corp</t>
  </si>
  <si>
    <t>Coway Co Ltd</t>
  </si>
  <si>
    <t>Hanon Systems</t>
  </si>
  <si>
    <t>Shin Poong Pharmaceutical Co L</t>
  </si>
  <si>
    <t>Hyundai Heavy Industries Holdi</t>
  </si>
  <si>
    <t>DL Holdings Co Ltd</t>
  </si>
  <si>
    <t>Lotte Chemical Corp</t>
  </si>
  <si>
    <t>Hyundai Mobis Co Ltd</t>
  </si>
  <si>
    <t>Korea Electric Power Corp</t>
  </si>
  <si>
    <t>Korea Zinc Co Ltd</t>
  </si>
  <si>
    <t>Korean Air Lines Co Ltd</t>
  </si>
  <si>
    <t>Ottogi Corp</t>
  </si>
  <si>
    <t>Lotte Corp</t>
  </si>
  <si>
    <t>KB Financial Group Inc</t>
  </si>
  <si>
    <t>POSCO</t>
  </si>
  <si>
    <t>SK Innovation Co Ltd</t>
  </si>
  <si>
    <t>Samsung Securities Co Ltd</t>
  </si>
  <si>
    <t>Lotte Shopping Co Ltd</t>
  </si>
  <si>
    <t>Shinsegae Inc</t>
  </si>
  <si>
    <t>GS Retail Co Ltd</t>
  </si>
  <si>
    <t>LG Display Co Ltd</t>
  </si>
  <si>
    <t>Doosan Bobcat Inc</t>
  </si>
  <si>
    <t>Hanjin Kal Corp</t>
  </si>
  <si>
    <t>AMOREPACIFIC Group</t>
  </si>
  <si>
    <t>Samsung Engineering Co Ltd</t>
  </si>
  <si>
    <t>SK Hynix Inc</t>
  </si>
  <si>
    <t>Amorepacific Corp</t>
  </si>
  <si>
    <t>SK Inc</t>
  </si>
  <si>
    <t>CJ CheilJedang Corp</t>
  </si>
  <si>
    <t>LG Household &amp; Health Care Ltd</t>
  </si>
  <si>
    <t>Hanssem Co Ltd</t>
  </si>
  <si>
    <t>LG Uplus Corp</t>
  </si>
  <si>
    <t>Korea Investment Holdings Co L</t>
  </si>
  <si>
    <t>NAVER Corp</t>
  </si>
  <si>
    <t>Orion Corp/Republic of Korea</t>
  </si>
  <si>
    <t>NH Investment &amp; Securities Co</t>
  </si>
  <si>
    <t>KT&amp;G Corp</t>
  </si>
  <si>
    <t>E-MART Inc</t>
  </si>
  <si>
    <t>Hite Jinro Co Ltd</t>
  </si>
  <si>
    <t>Samsung SDS Co Ltd</t>
  </si>
  <si>
    <t>Woori Financial Group Inc</t>
  </si>
  <si>
    <t>Samsung Life Insurance Co Ltd</t>
  </si>
  <si>
    <t>Hyundai Glovis Co Ltd</t>
  </si>
  <si>
    <t>Samsung Fire &amp; Marine Insuranc</t>
  </si>
  <si>
    <t>Hankook Tire &amp; Technology Co L</t>
  </si>
  <si>
    <t>Netmarble Corp</t>
  </si>
  <si>
    <t>POSCO Chemical Co Ltd</t>
  </si>
  <si>
    <t>SSANGYONG C&amp;E Co Ltd</t>
  </si>
  <si>
    <t>BGF retail Co Ltd</t>
  </si>
  <si>
    <t>HYBE Co Ltd</t>
  </si>
  <si>
    <t>Samsung C&amp;T Corp</t>
  </si>
  <si>
    <t>Mirae Asset Securities Co Ltd</t>
  </si>
  <si>
    <t>Fila Holdings Corp</t>
  </si>
  <si>
    <t>S-1 Corp</t>
  </si>
  <si>
    <t>BNK Financial Group Inc</t>
  </si>
  <si>
    <t>LG Chem Ltd</t>
  </si>
  <si>
    <t>Hanwha Solutions Corp</t>
  </si>
  <si>
    <t>Hyundai Engineering &amp; Construc</t>
  </si>
  <si>
    <t>Hyundai Motor Co</t>
  </si>
  <si>
    <t>Hyundai Steel Co</t>
  </si>
  <si>
    <t>Hanmi Science Co ltd</t>
  </si>
  <si>
    <t>Hyundai Marine &amp; Fire Insuranc</t>
  </si>
  <si>
    <t>DB Insurance Co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</si>
</sst>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7" fillId="0" borderId="0" applyNumberFormat="0" applyFill="0" applyBorder="0" applyAlignment="0" applyProtection="0"/>
  </cellStyleXfs>
  <cellXfs count="198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18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4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2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0" borderId="0" xfId="0" applyFont="1" applyBorder="1" applyProtection="1">
      <protection locked="0" hidden="1"/>
    </xf>
    <xf numFmtId="0" fontId="16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6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1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1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7" fillId="0" borderId="0" xfId="0" applyFont="1" applyProtection="1">
      <protection locked="0" hidden="1"/>
    </xf>
    <xf numFmtId="4" fontId="15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7" fillId="0" borderId="19" xfId="0" applyFont="1" applyBorder="1" applyAlignment="1" applyProtection="1">
      <alignment horizontal="lef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1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7" fillId="0" borderId="0" xfId="3" applyProtection="1">
      <protection locked="0" hidden="1"/>
    </xf>
    <xf numFmtId="0" fontId="27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7" fillId="0" borderId="0" xfId="3" applyAlignment="1">
      <alignment horizontal="right"/>
    </xf>
    <xf numFmtId="0" fontId="28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4" fillId="0" borderId="0" xfId="0" applyFont="1" applyFill="1" applyProtection="1">
      <protection locked="0" hidden="1"/>
    </xf>
    <xf numFmtId="0" fontId="30" fillId="0" borderId="0" xfId="0" applyFont="1" applyProtection="1">
      <protection locked="0" hidden="1"/>
    </xf>
    <xf numFmtId="0" fontId="9" fillId="0" borderId="0" xfId="0" applyFont="1" applyProtection="1">
      <protection locked="0" hidden="1"/>
    </xf>
    <xf numFmtId="0" fontId="11" fillId="2" borderId="0" xfId="0" applyFont="1" applyFill="1" applyProtection="1">
      <protection locked="0" hidden="1"/>
    </xf>
    <xf numFmtId="0" fontId="11" fillId="0" borderId="3" xfId="0" applyFont="1" applyBorder="1" applyProtection="1">
      <protection locked="0" hidden="1"/>
    </xf>
    <xf numFmtId="0" fontId="11" fillId="0" borderId="3" xfId="0" quotePrefix="1" applyFont="1" applyBorder="1" applyProtection="1">
      <protection locked="0" hidden="1"/>
    </xf>
    <xf numFmtId="0" fontId="11" fillId="0" borderId="0" xfId="0" applyFont="1" applyBorder="1" applyProtection="1">
      <protection locked="0" hidden="1"/>
    </xf>
    <xf numFmtId="0" fontId="11" fillId="0" borderId="0" xfId="0" applyFont="1" applyFill="1" applyProtection="1">
      <protection locked="0" hidden="1"/>
    </xf>
    <xf numFmtId="0" fontId="11" fillId="0" borderId="18" xfId="0" applyFont="1" applyFill="1" applyBorder="1" applyProtection="1">
      <protection locked="0" hidden="1"/>
    </xf>
    <xf numFmtId="0" fontId="11" fillId="0" borderId="18" xfId="0" applyFont="1" applyBorder="1" applyProtection="1">
      <protection locked="0" hidden="1"/>
    </xf>
    <xf numFmtId="0" fontId="11" fillId="0" borderId="1" xfId="0" applyFont="1" applyBorder="1" applyProtection="1">
      <protection locked="0" hidden="1"/>
    </xf>
    <xf numFmtId="0" fontId="11" fillId="0" borderId="1" xfId="0" applyFont="1" applyFill="1" applyBorder="1" applyProtection="1">
      <protection locked="0" hidden="1"/>
    </xf>
    <xf numFmtId="0" fontId="11" fillId="0" borderId="0" xfId="0" applyFont="1" applyFill="1" applyBorder="1" applyProtection="1">
      <protection locked="0" hidden="1"/>
    </xf>
    <xf numFmtId="0" fontId="11" fillId="0" borderId="2" xfId="0" applyFont="1" applyFill="1" applyBorder="1" applyProtection="1">
      <protection locked="0" hidden="1"/>
    </xf>
    <xf numFmtId="0" fontId="11" fillId="0" borderId="2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31" fillId="0" borderId="1" xfId="0" applyFont="1" applyBorder="1" applyProtection="1">
      <protection locked="0" hidden="1"/>
    </xf>
    <xf numFmtId="0" fontId="31" fillId="0" borderId="3" xfId="0" applyFont="1" applyBorder="1" applyProtection="1">
      <protection locked="0" hidden="1"/>
    </xf>
    <xf numFmtId="0" fontId="11" fillId="0" borderId="3" xfId="0" applyFont="1" applyFill="1" applyBorder="1" applyProtection="1">
      <protection locked="0" hidden="1"/>
    </xf>
    <xf numFmtId="4" fontId="11" fillId="0" borderId="2" xfId="0" applyNumberFormat="1" applyFont="1" applyBorder="1" applyProtection="1">
      <protection locked="0" hidden="1"/>
    </xf>
    <xf numFmtId="0" fontId="32" fillId="2" borderId="0" xfId="0" applyFont="1" applyFill="1"/>
    <xf numFmtId="0" fontId="32" fillId="0" borderId="25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10" fillId="45" borderId="0" xfId="0" applyFont="1" applyFill="1" applyProtection="1">
      <protection locked="0" hidden="1"/>
    </xf>
    <xf numFmtId="0" fontId="11" fillId="0" borderId="0" xfId="0" applyFont="1" applyAlignment="1" applyProtection="1">
      <alignment horizontal="left"/>
      <protection locked="0" hidden="1"/>
    </xf>
    <xf numFmtId="0" fontId="9" fillId="21" borderId="0" xfId="0" applyFont="1" applyFill="1" applyProtection="1">
      <protection locked="0" hidden="1"/>
    </xf>
    <xf numFmtId="0" fontId="17" fillId="0" borderId="19" xfId="0" applyFont="1" applyFill="1" applyBorder="1" applyAlignment="1" applyProtection="1">
      <alignment horizontal="left"/>
      <protection locked="0" hidden="1"/>
    </xf>
    <xf numFmtId="165" fontId="17" fillId="0" borderId="19" xfId="0" applyNumberFormat="1" applyFont="1" applyFill="1" applyBorder="1" applyAlignment="1" applyProtection="1">
      <alignment horizontal="right"/>
      <protection locked="0" hidden="1"/>
    </xf>
    <xf numFmtId="0" fontId="17" fillId="0" borderId="19" xfId="0" applyFont="1" applyFill="1" applyBorder="1" applyAlignment="1" applyProtection="1">
      <alignment horizontal="right"/>
      <protection locked="0" hidden="1"/>
    </xf>
    <xf numFmtId="166" fontId="17" fillId="0" borderId="19" xfId="0" applyNumberFormat="1" applyFont="1" applyFill="1" applyBorder="1" applyAlignment="1" applyProtection="1">
      <alignment horizontal="right"/>
      <protection locked="0" hidden="1"/>
    </xf>
    <xf numFmtId="164" fontId="17" fillId="0" borderId="19" xfId="0" applyNumberFormat="1" applyFont="1" applyFill="1" applyBorder="1" applyAlignment="1" applyProtection="1">
      <alignment horizontal="right"/>
      <protection locked="0" hidden="1"/>
    </xf>
    <xf numFmtId="0" fontId="9" fillId="0" borderId="0" xfId="0" applyFont="1" applyBorder="1" applyProtection="1">
      <protection locked="0" hidden="1"/>
    </xf>
    <xf numFmtId="0" fontId="9" fillId="0" borderId="0" xfId="0" applyFont="1" applyFill="1" applyBorder="1" applyProtection="1">
      <protection locked="0" hidden="1"/>
    </xf>
    <xf numFmtId="0" fontId="33" fillId="0" borderId="0" xfId="0" applyFont="1" applyAlignment="1">
      <alignment horizontal="right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3" fillId="0" borderId="17" xfId="0" applyFont="1" applyBorder="1" applyAlignment="1" applyProtection="1">
      <alignment horizontal="center"/>
      <protection locked="0" hidden="1"/>
    </xf>
    <xf numFmtId="22" fontId="17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FF66"/>
        </patternFill>
      </fill>
    </dxf>
  </dxfs>
  <tableStyles count="0" defaultTableStyle="TableStyleMedium2" defaultPivotStyle="PivotStyleLight16"/>
  <colors>
    <mruColors>
      <color rgb="FF920000"/>
      <color rgb="FFFFFF66"/>
      <color rgb="FFFFFF99"/>
      <color rgb="FFFFFFCC"/>
      <color rgb="FF740000"/>
      <color rgb="FFFAB47D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5" dropStyle="combo" dx="15" fmlaLink="$X$1" fmlaRange="$W$2:$W$15" sel="7" val="0"/>
</file>

<file path=xl/ctrlProps/ctrlProp2.xml><?xml version="1.0" encoding="utf-8"?>
<formControlPr xmlns="http://schemas.microsoft.com/office/spreadsheetml/2009/9/main" objectType="Drop" dropLines="10" dropStyle="combo" dx="15" fmlaLink="$X$18" fmlaRange="$W$19:$W$24" val="0"/>
</file>

<file path=xl/ctrlProps/ctrlProp3.xml><?xml version="1.0" encoding="utf-8"?>
<formControlPr xmlns="http://schemas.microsoft.com/office/spreadsheetml/2009/9/main" objectType="Radio" firstButton="1" fmlaLink="$U$16" lockText="1" noThreeD="1"/>
</file>

<file path=xl/ctrlProps/ctrlProp4.xml><?xml version="1.0" encoding="utf-8"?>
<formControlPr xmlns="http://schemas.microsoft.com/office/spreadsheetml/2009/9/main" objectType="Radio" checked="Checked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J720"/>
  <sheetViews>
    <sheetView showGridLines="0" tabSelected="1" zoomScale="85" zoomScaleNormal="85" workbookViewId="0">
      <selection activeCell="U10" sqref="U10"/>
    </sheetView>
  </sheetViews>
  <sheetFormatPr defaultRowHeight="14.25" x14ac:dyDescent="0.2"/>
  <cols>
    <col min="1" max="1" width="2.5703125" style="39" customWidth="1"/>
    <col min="2" max="13" width="11.140625" style="42" customWidth="1"/>
    <col min="14" max="14" width="12" style="42" customWidth="1"/>
    <col min="15" max="15" width="11.42578125" style="42" customWidth="1"/>
    <col min="16" max="19" width="11.140625" style="42" customWidth="1"/>
    <col min="20" max="20" width="5.85546875" style="42" customWidth="1"/>
    <col min="21" max="21" width="11" style="157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hidden="1" customWidth="1"/>
    <col min="70" max="71" width="9.140625" style="102" hidden="1" customWidth="1"/>
    <col min="72" max="76" width="0" style="102" hidden="1" customWidth="1"/>
    <col min="77" max="112" width="0" style="42" hidden="1" customWidth="1"/>
    <col min="113" max="16384" width="9.140625" style="42"/>
  </cols>
  <sheetData>
    <row r="1" spans="2:114" ht="27" thickBot="1" x14ac:dyDescent="0.45">
      <c r="B1" s="40"/>
      <c r="C1" s="40"/>
      <c r="D1" s="40"/>
      <c r="E1" s="192" t="s">
        <v>797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40"/>
      <c r="R1" s="41">
        <f ca="1">TODAY()</f>
        <v>44370</v>
      </c>
      <c r="S1" s="147" t="s">
        <v>805</v>
      </c>
      <c r="V1" s="158" t="s">
        <v>119</v>
      </c>
      <c r="W1" s="102" t="s">
        <v>121</v>
      </c>
      <c r="X1" s="102">
        <v>7</v>
      </c>
      <c r="Y1" s="102"/>
      <c r="Z1" s="159" t="s">
        <v>121</v>
      </c>
      <c r="AA1" s="159" t="s">
        <v>122</v>
      </c>
      <c r="AB1" s="159"/>
      <c r="AC1" s="159"/>
      <c r="AD1" s="159" t="s">
        <v>121</v>
      </c>
      <c r="AE1" s="159" t="s">
        <v>130</v>
      </c>
      <c r="AF1" s="160" t="s">
        <v>128</v>
      </c>
      <c r="AG1" s="160" t="s">
        <v>129</v>
      </c>
      <c r="AH1" s="159" t="s">
        <v>133</v>
      </c>
      <c r="AI1" s="159"/>
      <c r="AJ1" s="159"/>
      <c r="AK1" s="159" t="s">
        <v>138</v>
      </c>
      <c r="AL1" s="159"/>
      <c r="AM1" s="159"/>
      <c r="AN1" s="161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U1" s="157" t="s">
        <v>1232</v>
      </c>
      <c r="DJ1" s="157" t="str">
        <f ca="1">Alf!L4</f>
        <v>“Global Alfa Avcısı” raporumuz; farklı ülkelerden, o ülke endeksinden, belirlenmiş çeşitli kriterler ile hisse seçimi yapmanıza yardımcı olabilmek için tasarlanmıştır. 
Hisse araştırması yapabileceğiniz ülkeler; Türkiye, ABD, Almanya, Fransa, İngiltere, Kanada, Rusya, İsviçre, Japonya, G.Afrika, Çin, Brezilya, G.Kore. 
Araştırma yapabileceğiniz yatırım temaları ise piyasa ortalama hedef fiyatlarına göre hisse seçimi, piyasada AL/SAT veren analist sayılarına göre hisse seçimi,  ait oldukları ülke piyasalarının tahmini F/K ve FD/FAVÖK oranları ike karşılaştırmalı şirketin iskonto/prim oranına göre hisse seçimi, tahmini temettü verimi ve kar büyümelerine göre hisse seçimi olarak sıralanabilir.
 Rusya piyasası için raporumuzdaki "Piyasanın Medyan Hedef Fiyatına Göre " yatırım teması ile şirketleri incelediğimizde,  piyasa konsensus tahmini hedef fiyatlarla hesaplanan, getiri potansiyeli, belirtilen kriterlere uyan 5 tanesi: AFKS RM Equity-Sistema PJSFC, CHMF RM Equity-Severstal PAO, FIVE RM Equity-X5 Retail Group NV, HYDR RM Equity-RusHydro PJSC, IRAO RM Equity-Inter RAO UES PJSC.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v>
      </c>
    </row>
    <row r="2" spans="2:114" ht="25.5" customHeight="1" x14ac:dyDescent="0.2">
      <c r="J2" s="44" t="s">
        <v>770</v>
      </c>
      <c r="K2" s="45" t="str">
        <f>VLOOKUP($Y$2,$AC$2:$AJ$79,2,FALSE)</f>
        <v>Rusya</v>
      </c>
      <c r="L2" s="46"/>
      <c r="M2" s="44" t="s">
        <v>776</v>
      </c>
      <c r="N2" s="45" t="str">
        <f>VLOOKUP($Y$2,$AC$2:$AJ$79,3,FALSE)</f>
        <v xml:space="preserve">Piyasanın Medyan Hedef Fiyatına Göre </v>
      </c>
      <c r="O2" s="46"/>
      <c r="P2" s="46"/>
      <c r="Q2" s="46"/>
      <c r="V2" s="102"/>
      <c r="W2" s="102" t="s">
        <v>123</v>
      </c>
      <c r="X2" s="102"/>
      <c r="Y2" s="102">
        <f>VLOOKUP(W29,AB2:AC79,2,FALSE)</f>
        <v>70</v>
      </c>
      <c r="Z2" s="102">
        <v>1</v>
      </c>
      <c r="AA2" s="102">
        <v>1</v>
      </c>
      <c r="AB2" s="102" t="str">
        <f>CONCATENATE(Z2,AA2)</f>
        <v>11</v>
      </c>
      <c r="AC2" s="102">
        <v>10</v>
      </c>
      <c r="AD2" s="102" t="s">
        <v>123</v>
      </c>
      <c r="AE2" s="162" t="s">
        <v>15</v>
      </c>
      <c r="AF2" s="162" t="s">
        <v>157</v>
      </c>
      <c r="AG2" s="162" t="s">
        <v>154</v>
      </c>
      <c r="AH2" s="162" t="s">
        <v>792</v>
      </c>
      <c r="AI2" s="162" t="s">
        <v>796</v>
      </c>
      <c r="AJ2" s="162" t="s">
        <v>1230</v>
      </c>
      <c r="AK2" s="102">
        <v>44</v>
      </c>
      <c r="AL2" s="102">
        <v>8</v>
      </c>
      <c r="AM2" s="102">
        <v>9</v>
      </c>
      <c r="AN2" s="163" t="s">
        <v>786</v>
      </c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BP2" s="102"/>
      <c r="BQ2" s="102"/>
    </row>
    <row r="3" spans="2:114" ht="14.1" customHeight="1" x14ac:dyDescent="0.2">
      <c r="B3" s="47" t="str">
        <f>VLOOKUP($Y$2,$AC$2:$AP$79,12,FALSE)</f>
        <v>Özet tabloda piyasa medyanına göre getiri potansiyeli belirlenen kriterden büyük (AL) ve belirlenen ikinci kriterden küçük (SAT) olan hisseler birlikte listelenmiştir. Tamamı aşağıdaki tabloda görüntülenmektedir.</v>
      </c>
      <c r="C3" s="47"/>
      <c r="D3" s="47"/>
      <c r="E3" s="47"/>
      <c r="F3" s="47"/>
      <c r="G3" s="47"/>
      <c r="H3" s="47"/>
      <c r="I3" s="47"/>
      <c r="J3" s="47"/>
      <c r="K3" s="47"/>
      <c r="V3" s="102"/>
      <c r="W3" s="102" t="s">
        <v>125</v>
      </c>
      <c r="X3" s="102"/>
      <c r="Y3" s="102"/>
      <c r="Z3" s="102">
        <v>1</v>
      </c>
      <c r="AA3" s="102">
        <v>2</v>
      </c>
      <c r="AB3" s="102" t="str">
        <f t="shared" ref="AB3:AB66" si="0">CONCATENATE(Z3,AA3)</f>
        <v>12</v>
      </c>
      <c r="AC3" s="102">
        <f>AC2+1</f>
        <v>11</v>
      </c>
      <c r="AD3" s="102" t="s">
        <v>123</v>
      </c>
      <c r="AE3" s="162" t="s">
        <v>16</v>
      </c>
      <c r="AF3" s="162" t="s">
        <v>762</v>
      </c>
      <c r="AG3" s="162" t="s">
        <v>763</v>
      </c>
      <c r="AH3" s="162" t="s">
        <v>8</v>
      </c>
      <c r="AI3" s="162" t="s">
        <v>9</v>
      </c>
      <c r="AJ3" s="162" t="s">
        <v>764</v>
      </c>
      <c r="AK3" s="102">
        <v>2</v>
      </c>
      <c r="AL3" s="102">
        <v>3</v>
      </c>
      <c r="AM3" s="102">
        <v>5</v>
      </c>
      <c r="AN3" s="162" t="s">
        <v>788</v>
      </c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BP3" s="102"/>
      <c r="BQ3" s="102"/>
    </row>
    <row r="4" spans="2:114" ht="14.1" customHeight="1" x14ac:dyDescent="0.2">
      <c r="B4" s="48" t="str">
        <f>IF(ISERROR((VLOOKUP(1,$AC$90:$AD$125,2,FALSE)))=TRUE," ",((VLOOKUP(1,$AC$90:$AD$125,2,FALSE))))</f>
        <v>AFKS RM Equity</v>
      </c>
      <c r="C4" s="49" t="str">
        <f ca="1">IF($X$1=1,(VLOOKUP(B4,'X1'!$B:$AP,41,FALSE)),IF($X$1=2,(VLOOKUP(B4,'X2'!$B:$AP,41,FALSE)),IF($X$1=3,(VLOOKUP(B4,'X3'!$B:$AP,41,FALSE)),IF($X$1=4,(VLOOKUP(B4,'X4'!$B:$AP,41,FALSE)),IF($X$1=5,(VLOOKUP(B4,'X5'!$B:$AP,41,FALSE)),IF($X$1=6,(VLOOKUP(B4,'X6'!$B:$AP,41,FALSE)),IF($X$1=7,(VLOOKUP(B4,'X7'!$B:$AP,41,FALSE)),IF($X$1=8,(VLOOKUP(B4,'X8'!$B:$AP,41,FALSE)),IF($X$1=9,(VLOOKUP(B4,'X9'!$B:$AP,41,FALSE)),IF($X$1=10,(VLOOKUP(B4,'X10'!$B:$AP,41,FALSE)),IF($X$1=11,(VLOOKUP(B4,'X11'!$B:$AP,41,FALSE)),IF($X$1=12,(VLOOKUP(B4,'X12'!$B:$AP,41,FALSE)),IF($X$1=13,(VLOOKUP(B4,'X13'!$B:$AP,41,FALSE)),"P")))))))))))))</f>
        <v>Wireless Telecommunications</v>
      </c>
      <c r="D4" s="49"/>
      <c r="E4" s="50" t="str">
        <f>IF(ISERROR((VLOOKUP(2,$AC$90:$AD$125,2,FALSE)))=TRUE," ",((VLOOKUP(2,$AC$90:$AD$125,2,FALSE))))</f>
        <v>CHMF RM Equity</v>
      </c>
      <c r="F4" s="49" t="str">
        <f ca="1">IF($X$1=1,(VLOOKUP(E4,'X1'!$B:$AP,41,FALSE)),IF($X$1=2,(VLOOKUP(E4,'X2'!$B:$AP,41,FALSE)),IF($X$1=3,(VLOOKUP(E4,'X3'!$B:$AP,41,FALSE)),IF($X$1=4,(VLOOKUP(E4,'X4'!$B:$AP,41,FALSE)),IF($X$1=5,(VLOOKUP(E4,'X5'!$B:$AP,41,FALSE)),IF($X$1=6,(VLOOKUP(E4,'X6'!$B:$AP,41,FALSE)),IF($X$1=7,(VLOOKUP(E4,'X7'!$B:$AP,41,FALSE)),IF($X$1=8,(VLOOKUP(E4,'X8'!$B:$AP,41,FALSE)),IF($X$1=9,(VLOOKUP(E4,'X9'!$B:$AP,41,FALSE)),IF($X$1=10,(VLOOKUP(E4,'X10'!$B:$AP,41,FALSE)),IF($X$1=11,(VLOOKUP(E4,'X11'!$B:$AP,41,FALSE)),IF($X$1=12,(VLOOKUP(E4,'X12'!$B:$AP,41,FALSE)),IF($X$1=13,(VLOOKUP(E4,'X13'!$B:$AP,41,FALSE)),"P")))))))))))))</f>
        <v>Steel Producers</v>
      </c>
      <c r="G4" s="49"/>
      <c r="H4" s="50" t="str">
        <f>IF(ISERROR((VLOOKUP(3,$AC$90:$AD$125,2,FALSE)))=TRUE," ",((VLOOKUP(3,$AC$90:$AD$125,2,FALSE))))</f>
        <v>FIVE RM Equity</v>
      </c>
      <c r="I4" s="49" t="str">
        <f ca="1">IF($X$1=1,(VLOOKUP(H4,'X1'!$B:$AP,41,FALSE)),IF($X$1=2,(VLOOKUP(H4,'X2'!$B:$AP,41,FALSE)),IF($X$1=3,(VLOOKUP(H4,'X3'!$B:$AP,41,FALSE)),IF($X$1=4,(VLOOKUP(H4,'X4'!$B:$AP,41,FALSE)),IF($X$1=5,(VLOOKUP(H4,'X5'!$B:$AP,41,FALSE)),IF($X$1=6,(VLOOKUP(H4,'X6'!$B:$AP,41,FALSE)),IF($X$1=7,(VLOOKUP(H4,'X7'!$B:$AP,41,FALSE)),IF($X$1=8,(VLOOKUP(H4,'X8'!$B:$AP,41,FALSE)),IF($X$1=9,(VLOOKUP(H4,'X9'!$B:$AP,41,FALSE)),IF($X$1=10,(VLOOKUP(H4,'X10'!$B:$AP,41,FALSE)),IF($X$1=11,(VLOOKUP(H4,'X11'!$B:$AP,41,FALSE)),IF($X$1=12,(VLOOKUP(H4,'X12'!$B:$AP,41,FALSE)),IF($X$1=13,(VLOOKUP(H4,'X13'!$B:$AP,41,FALSE)),"P")))))))))))))</f>
        <v>Food &amp; Drug Stores</v>
      </c>
      <c r="J4" s="49"/>
      <c r="K4" s="50" t="str">
        <f>IF(ISERROR((VLOOKUP(4,$AC$90:$AD$125,2,FALSE)))=TRUE," ",((VLOOKUP(4,$AC$90:$AD$125,2,FALSE))))</f>
        <v>HYDR RM Equity</v>
      </c>
      <c r="L4" s="49" t="str">
        <f ca="1">IF($X$1=1,(VLOOKUP(K4,'X1'!$B:$AP,41,FALSE)),IF($X$1=2,(VLOOKUP(K4,'X2'!$B:$AP,41,FALSE)),IF($X$1=3,(VLOOKUP(K4,'X3'!$B:$AP,41,FALSE)),IF($X$1=4,(VLOOKUP(K4,'X4'!$B:$AP,41,FALSE)),IF($X$1=5,(VLOOKUP(K4,'X5'!$B:$AP,41,FALSE)),IF($X$1=6,(VLOOKUP(K4,'X6'!$B:$AP,41,FALSE)),IF($X$1=7,(VLOOKUP(K4,'X7'!$B:$AP,41,FALSE)),IF($X$1=8,(VLOOKUP(K4,'X8'!$B:$AP,41,FALSE)),IF($X$1=9,(VLOOKUP(K4,'X9'!$B:$AP,41,FALSE)),IF($X$1=10,(VLOOKUP(K4,'X10'!$B:$AP,41,FALSE)),IF($X$1=11,(VLOOKUP(K4,'X11'!$B:$AP,41,FALSE)),IF($X$1=12,(VLOOKUP(K4,'X12'!$B:$AP,41,FALSE)),IF($X$1=13,(VLOOKUP(K4,'X13'!$B:$AP,41,FALSE)),"P")))))))))))))</f>
        <v>Power Generation</v>
      </c>
      <c r="M4" s="49"/>
      <c r="N4" s="50" t="str">
        <f>IF(ISERROR((VLOOKUP(5,$AC$90:$AD$125,2,FALSE)))=TRUE," ",((VLOOKUP(5,$AC$90:$AD$125,2,FALSE))))</f>
        <v>IRAO RM Equity</v>
      </c>
      <c r="O4" s="49" t="str">
        <f ca="1">IF($X$1=1,(VLOOKUP(N4,'X1'!$B:$AP,41,FALSE)),IF($X$1=2,(VLOOKUP(N4,'X2'!$B:$AP,41,FALSE)),IF($X$1=3,(VLOOKUP(N4,'X3'!$B:$AP,41,FALSE)),IF($X$1=4,(VLOOKUP(N4,'X4'!$B:$AP,41,FALSE)),IF($X$1=5,(VLOOKUP(N4,'X5'!$B:$AP,41,FALSE)),IF($X$1=6,(VLOOKUP(N4,'X6'!$B:$AP,41,FALSE)),IF($X$1=7,(VLOOKUP(N4,'X7'!$B:$AP,41,FALSE)),IF($X$1=8,(VLOOKUP(N4,'X8'!$B:$AP,41,FALSE)),IF($X$1=9,(VLOOKUP(N4,'X9'!$B:$AP,41,FALSE)),IF($X$1=10,(VLOOKUP(N4,'X10'!$B:$AP,41,FALSE)),IF($X$1=11,(VLOOKUP(N4,'X11'!$B:$AP,41,FALSE)),IF($X$1=12,(VLOOKUP(N4,'X12'!$B:$AP,41,FALSE)),IF($X$1=13,(VLOOKUP(N4,'X13'!$B:$AP,41,FALSE)),"P")))))))))))))</f>
        <v>Elec &amp; Gas Marketing &amp; Trading</v>
      </c>
      <c r="P4" s="49"/>
      <c r="Q4" s="50" t="str">
        <f>IF(ISERROR((VLOOKUP(6,$AC$90:$AD$125,2,FALSE)))=TRUE," ",((VLOOKUP(6,$AC$90:$AD$125,2,FALSE))))</f>
        <v>LSRG RM Equity</v>
      </c>
      <c r="R4" s="49" t="str">
        <f ca="1">IF($X$1=1,(VLOOKUP(Q4,'X1'!$B:$AP,41,FALSE)),IF($X$1=2,(VLOOKUP(Q4,'X2'!$B:$AP,41,FALSE)),IF($X$1=3,(VLOOKUP(Q4,'X3'!$B:$AP,41,FALSE)),IF($X$1=4,(VLOOKUP(Q4,'X4'!$B:$AP,41,FALSE)),IF($X$1=5,(VLOOKUP(Q4,'X5'!$B:$AP,41,FALSE)),IF($X$1=6,(VLOOKUP(Q4,'X6'!$B:$AP,41,FALSE)),IF($X$1=7,(VLOOKUP(Q4,'X7'!$B:$AP,41,FALSE)),IF($X$1=8,(VLOOKUP(Q4,'X8'!$B:$AP,41,FALSE)),IF($X$1=9,(VLOOKUP(Q4,'X9'!$B:$AP,41,FALSE)),IF($X$1=10,(VLOOKUP(Q4,'X10'!$B:$AP,41,FALSE)),IF($X$1=11,(VLOOKUP(Q4,'X11'!$B:$AP,41,FALSE)),IF($X$1=12,(VLOOKUP(Q4,'X12'!$B:$AP,41,FALSE)),IF($X$1=13,(VLOOKUP(Q4,'X13'!$B:$AP,41,FALSE)),"P")))))))))))))</f>
        <v>Multi Asset Class Own &amp; Develop</v>
      </c>
      <c r="S4" s="51"/>
      <c r="V4" s="102"/>
      <c r="W4" s="102" t="s">
        <v>126</v>
      </c>
      <c r="X4" s="102"/>
      <c r="Y4" s="102"/>
      <c r="Z4" s="102">
        <v>1</v>
      </c>
      <c r="AA4" s="102">
        <v>3</v>
      </c>
      <c r="AB4" s="102" t="str">
        <f t="shared" si="0"/>
        <v>13</v>
      </c>
      <c r="AC4" s="102">
        <f t="shared" ref="AC4:AC7" si="1">AC3+1</f>
        <v>12</v>
      </c>
      <c r="AD4" s="102" t="s">
        <v>123</v>
      </c>
      <c r="AE4" s="162" t="s">
        <v>17</v>
      </c>
      <c r="AF4" s="162" t="s">
        <v>1226</v>
      </c>
      <c r="AG4" s="162" t="s">
        <v>1228</v>
      </c>
      <c r="AH4" s="162" t="s">
        <v>1088</v>
      </c>
      <c r="AI4" s="162" t="s">
        <v>1225</v>
      </c>
      <c r="AJ4" s="162" t="s">
        <v>134</v>
      </c>
      <c r="AK4" s="102">
        <v>9</v>
      </c>
      <c r="AL4" s="102">
        <v>10</v>
      </c>
      <c r="AM4" s="102">
        <v>45</v>
      </c>
      <c r="AN4" s="162" t="s">
        <v>782</v>
      </c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</row>
    <row r="5" spans="2:114" ht="14.1" customHeight="1" x14ac:dyDescent="0.2">
      <c r="B5" s="52" t="s">
        <v>107</v>
      </c>
      <c r="C5" s="53" t="s">
        <v>131</v>
      </c>
      <c r="D5" s="54" t="s">
        <v>794</v>
      </c>
      <c r="E5" s="55" t="s">
        <v>107</v>
      </c>
      <c r="F5" s="53" t="s">
        <v>131</v>
      </c>
      <c r="G5" s="54" t="s">
        <v>132</v>
      </c>
      <c r="H5" s="55" t="s">
        <v>107</v>
      </c>
      <c r="I5" s="53" t="s">
        <v>131</v>
      </c>
      <c r="J5" s="54" t="s">
        <v>132</v>
      </c>
      <c r="K5" s="55" t="s">
        <v>107</v>
      </c>
      <c r="L5" s="53" t="s">
        <v>131</v>
      </c>
      <c r="M5" s="54" t="s">
        <v>132</v>
      </c>
      <c r="N5" s="55" t="s">
        <v>107</v>
      </c>
      <c r="O5" s="53" t="s">
        <v>131</v>
      </c>
      <c r="P5" s="54" t="s">
        <v>132</v>
      </c>
      <c r="Q5" s="55" t="s">
        <v>107</v>
      </c>
      <c r="R5" s="53" t="s">
        <v>131</v>
      </c>
      <c r="S5" s="56" t="s">
        <v>132</v>
      </c>
      <c r="T5" s="57"/>
      <c r="U5" s="186"/>
      <c r="V5" s="102"/>
      <c r="W5" s="102" t="s">
        <v>759</v>
      </c>
      <c r="X5" s="102"/>
      <c r="Y5" s="102"/>
      <c r="Z5" s="102">
        <v>1</v>
      </c>
      <c r="AA5" s="102">
        <v>4</v>
      </c>
      <c r="AB5" s="102" t="str">
        <f t="shared" si="0"/>
        <v>14</v>
      </c>
      <c r="AC5" s="102">
        <f t="shared" si="1"/>
        <v>13</v>
      </c>
      <c r="AD5" s="102" t="s">
        <v>123</v>
      </c>
      <c r="AE5" s="162" t="s">
        <v>18</v>
      </c>
      <c r="AF5" s="162" t="s">
        <v>1227</v>
      </c>
      <c r="AG5" s="162" t="s">
        <v>1229</v>
      </c>
      <c r="AH5" s="162" t="s">
        <v>1088</v>
      </c>
      <c r="AI5" s="162" t="s">
        <v>1225</v>
      </c>
      <c r="AJ5" s="162" t="s">
        <v>134</v>
      </c>
      <c r="AK5" s="102">
        <v>11</v>
      </c>
      <c r="AL5" s="102">
        <v>12</v>
      </c>
      <c r="AM5" s="102">
        <v>46</v>
      </c>
      <c r="AN5" s="162" t="s">
        <v>783</v>
      </c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</row>
    <row r="6" spans="2:114" ht="14.1" customHeight="1" x14ac:dyDescent="0.2">
      <c r="B6" s="58">
        <f ca="1">IF(ISERROR(IF($X$1=1,(VLOOKUP(B4,'X1'!$B:$AP,7,FALSE)),IF($X$1=2,(VLOOKUP(B4,'X2'!$B:$AP,7,FALSE)),IF($X$1=3,(VLOOKUP(B4,'X3'!$B:$AP,7,FALSE)),IF($X$1=4,(VLOOKUP(B4,'X4'!$B:$AP,7,FALSE)),IF($X$1=5,(VLOOKUP(B4,'X5'!$B:$AP,7,FALSE)),IF($X$1=6,(VLOOKUP(B4,'X6'!$B:$AP,7,FALSE)),IF($X$1=7,(VLOOKUP(B4,'X7'!$B:$AP,7,FALSE)),IF($X$1=8,(VLOOKUP(B4,'X8'!$B:$AP,7,FALSE)),IF($X$1=9,(VLOOKUP(B4,'X9'!$B:$AP,7,FALSE)),IF($X$1=10,(VLOOKUP(B4,'X10'!$B:$AP,7,FALSE)),IF($X$1=11,(VLOOKUP(B4,'X11'!$B:$AP,7,FALSE)),IF($X$1=12,(VLOOKUP(B4,'X12'!$B:$AP,7,FALSE)),IF($X$1=13,(VLOOKUP(B4,'X13'!$B:$AP,7,FALSE)),"P"))))))))))))))=TRUE," ",(IF($X$1=1,(VLOOKUP(B4,'X1'!$B:$AP,7,FALSE)),IF($X$1=2,(VLOOKUP(B4,'X2'!$B:$AP,7,FALSE)),IF($X$1=3,(VLOOKUP(B4,'X3'!$B:$AP,7,FALSE)),IF($X$1=4,(VLOOKUP(B4,'X4'!$B:$AP,7,FALSE)),IF($X$1=5,(VLOOKUP(B4,'X5'!$B:$AP,7,FALSE)),IF($X$1=6,(VLOOKUP(B4,'X6'!$B:$AP,7,FALSE)),IF($X$1=7,(VLOOKUP(B4,'X7'!$B:$AP,7,FALSE)),IF($X$1=8,(VLOOKUP(B4,'X8'!$B:$AP,7,FALSE)),IF($X$1=9,(VLOOKUP(B4,'X9'!$B:$AP,7,FALSE)),IF($X$1=10,(VLOOKUP(B4,'X10'!$B:$AP,7,FALSE)),IF($X$1=11,(VLOOKUP(B4,'X11'!$B:$AP,7,FALSE)),IF($X$1=12,(VLOOKUP(B4,'X12'!$B:$AP,7,FALSE)),IF($X$1=13,(VLOOKUP(B4,'X13'!$B:$AP,7,FALSE)),"P")))))))))))))))</f>
        <v>31.16</v>
      </c>
      <c r="C6" s="59">
        <f ca="1">IF(ISERROR(IF($X$1=1,(VLOOKUP(B4,'X1'!$B:$AO,6,FALSE)),IF($X$1=2,(VLOOKUP(B4,'X2'!$B:$AO,6,FALSE)),IF($X$1=3,(VLOOKUP(B4,'X3'!$B:$AO,6,FALSE)),IF($X$1=4,(VLOOKUP(B4,'X4'!$B:$AO,6,FALSE)),IF($X$1=5,(VLOOKUP(B4,'X5'!$B:$AO,6,FALSE)),IF($X$1=6,(VLOOKUP(B4,'X6'!$B:$AO,6,FALSE)),IF($X$1=7,(VLOOKUP(B4,'X7'!$B:$AO,6,FALSE)),IF($X$1=8,(VLOOKUP(B4,'X8'!$B:$AO,6,FALSE)),IF($X$1=9,(VLOOKUP(B4,'X9'!$B:$AO,6,FALSE)),IF($X$1=10,(VLOOKUP(B4,'X10'!$B:$AO,6,FALSE)),IF($X$1=11,(VLOOKUP(B4,'X11'!$B:$AO,6,FALSE)),IF($X$1=12,(VLOOKUP(B4,'X12'!$B:$AO,6,FALSE)),IF($X$1=13,(VLOOKUP(B4,'X13'!$B:$AO,6,FALSE)),"P"))))))))))))))=TRUE," ",(IF($X$1=1,(VLOOKUP(B4,'X1'!$B:$AO,6,FALSE)),IF($X$1=2,(VLOOKUP(B4,'X2'!$B:$AO,6,FALSE)),IF($X$1=3,(VLOOKUP(B4,'X3'!$B:$AO,6,FALSE)),IF($X$1=4,(VLOOKUP(B4,'X4'!$B:$AO,6,FALSE)),IF($X$1=5,(VLOOKUP(B4,'X5'!$B:$AO,6,FALSE)),IF($X$1=6,(VLOOKUP(B4,'X6'!$B:$AO,6,FALSE)),IF($X$1=7,(VLOOKUP(B4,'X7'!$B:$AO,6,FALSE)),IF($X$1=8,(VLOOKUP(B4,'X8'!$B:$AO,6,FALSE)),IF($X$1=9,(VLOOKUP(B4,'X9'!$B:$AO,6,FALSE)),IF($X$1=10,(VLOOKUP(B4,'X10'!$B:$AO,6,FALSE)),IF($X$1=11,(VLOOKUP(B4,'X11'!$B:$AO,6,FALSE)),IF($X$1=12,(VLOOKUP(B4,'X12'!$B:$AO,6,FALSE)),IF($X$1=13,(VLOOKUP(B4,'X13'!$B:$AO,6,FALSE)),"P")))))))))))))))</f>
        <v>45</v>
      </c>
      <c r="D6" s="60">
        <f ca="1">IF(ISERROR(IF($X$1=1,(VLOOKUP(B4,'X1'!$B:$AZ,44,FALSE)),IF($X$1=2,(VLOOKUP(B4,'X2'!$B:$AZ,44,FALSE)),IF($X$1=3,(VLOOKUP(B4,'X3'!$B:$AZ,44,FALSE)),IF($X$1=4,(VLOOKUP(B4,'X4'!$B:$AZ,44,FALSE)),IF($X$1=5,(VLOOKUP(B4,'X5'!$B:$AZ,44,FALSE)),IF($X$1=6,(VLOOKUP(B4,'X6'!$B:$AZ,44,FALSE)),IF($X$1=7,(VLOOKUP(B4,'X7'!$B:$AZ,44,FALSE)),IF($X$1=8,(VLOOKUP(B4,'X8'!$B:$AZ,44,FALSE)),IF($X$1=9,(VLOOKUP(B4,'X9'!$B:$AZ,44,FALSE)),IF($X$1=10,(VLOOKUP(B4,'X10'!$B:$AZ,44,FALSE)),IF($X$1=11,(VLOOKUP(B4,'X11'!$B:$AZ,44,FALSE)),IF($X$1=12,(VLOOKUP(B4,'X12'!$B:$AZ,44,FALSE)),IF($X$1=13,(VLOOKUP(B4,'X13'!$B:$AZ,44,FALSE)),"P"))))))))))))))=TRUE," ",(IF($X$1=1,(VLOOKUP(B4,'X1'!$B:$AZ,44,FALSE)),IF($X$1=2,(VLOOKUP(B4,'X2'!$B:$AZ,44,FALSE)),IF($X$1=3,(VLOOKUP(B4,'X3'!$B:$AZ,44,FALSE)),IF($X$1=4,(VLOOKUP(B4,'X4'!$B:$AZ,44,FALSE)),IF($X$1=5,(VLOOKUP(B4,'X5'!$B:$AZ,44,FALSE)),IF($X$1=6,(VLOOKUP(B4,'X6'!$B:$AZ,44,FALSE)),IF($X$1=7,(VLOOKUP(B4,'X7'!$B:$AZ,44,FALSE)),IF($X$1=8,(VLOOKUP(B4,'X8'!$B:$AZ,44,FALSE)),IF($X$1=9,(VLOOKUP(B4,'X9'!$B:$AZ,44,FALSE)),IF($X$1=10,(VLOOKUP(B4,'X10'!$B:$AZ,44,FALSE)),IF($X$1=11,(VLOOKUP(B4,'X11'!$B:$AZ,44,FALSE)),IF($X$1=12,(VLOOKUP(B4,'X12'!$B:$AZ,44,FALSE)),IF($X$1=13,(VLOOKUP(B4,'X13'!$B:$AZ,44,FALSE)),"P")))))))))))))))</f>
        <v>44.415917843388961</v>
      </c>
      <c r="E6" s="61">
        <f ca="1">IF(ISERROR(IF($X$1=1,(VLOOKUP(E4,'X1'!$B:$AP,7,FALSE)),IF($X$1=2,(VLOOKUP(E4,'X2'!$B:$AP,7,FALSE)),IF($X$1=3,(VLOOKUP(E4,'X3'!$B:$AP,7,FALSE)),IF($X$1=4,(VLOOKUP(E4,'X4'!$B:$AP,7,FALSE)),IF($X$1=5,(VLOOKUP(E4,'X5'!$B:$AP,7,FALSE)),IF($X$1=6,(VLOOKUP(E4,'X6'!$B:$AP,7,FALSE)),IF($X$1=7,(VLOOKUP(E4,'X7'!$B:$AP,7,FALSE)),IF($X$1=8,(VLOOKUP(E4,'X8'!$B:$AP,7,FALSE)),IF($X$1=9,(VLOOKUP(E4,'X9'!$B:$AP,7,FALSE)),IF($X$1=10,(VLOOKUP(E4,'X10'!$B:$AP,7,FALSE)),IF($X$1=11,(VLOOKUP(E4,'X11'!$B:$AP,7,FALSE)),IF($X$1=12,(VLOOKUP(E4,'X12'!$B:$AP,7,FALSE)),IF($X$1=13,(VLOOKUP(E4,'X13'!$B:$AP,7,FALSE)),"P"))))))))))))))=TRUE," ",(IF($X$1=1,(VLOOKUP(E4,'X1'!$B:$AP,7,FALSE)),IF($X$1=2,(VLOOKUP(E4,'X2'!$B:$AP,7,FALSE)),IF($X$1=3,(VLOOKUP(E4,'X3'!$B:$AP,7,FALSE)),IF($X$1=4,(VLOOKUP(E4,'X4'!$B:$AP,7,FALSE)),IF($X$1=5,(VLOOKUP(E4,'X5'!$B:$AP,7,FALSE)),IF($X$1=6,(VLOOKUP(E4,'X6'!$B:$AP,7,FALSE)),IF($X$1=7,(VLOOKUP(E4,'X7'!$B:$AP,7,FALSE)),IF($X$1=8,(VLOOKUP(E4,'X8'!$B:$AP,7,FALSE)),IF($X$1=9,(VLOOKUP(E4,'X9'!$B:$AP,7,FALSE)),IF($X$1=10,(VLOOKUP(E4,'X10'!$B:$AP,7,FALSE)),IF($X$1=11,(VLOOKUP(E4,'X11'!$B:$AP,7,FALSE)),IF($X$1=12,(VLOOKUP(E4,'X12'!$B:$AP,7,FALSE)),IF($X$1=13,(VLOOKUP(E4,'X13'!$B:$AP,7,FALSE)),"P")))))))))))))))</f>
        <v>1595</v>
      </c>
      <c r="F6" s="59">
        <f ca="1">IF(ISERROR(IF($X$1=1,(VLOOKUP(E4,'X1'!$B:$AO,6,FALSE)),IF($X$1=2,(VLOOKUP(E4,'X2'!$B:$AO,6,FALSE)),IF($X$1=3,(VLOOKUP(E4,'X3'!$B:$AO,6,FALSE)),IF($X$1=4,(VLOOKUP(E4,'X4'!$B:$AO,6,FALSE)),IF($X$1=5,(VLOOKUP(E4,'X5'!$B:$AO,6,FALSE)),IF($X$1=6,(VLOOKUP(E4,'X6'!$B:$AO,6,FALSE)),IF($X$1=7,(VLOOKUP(E4,'X7'!$B:$AO,6,FALSE)),IF($X$1=8,(VLOOKUP(E4,'X8'!$B:$AO,6,FALSE)),IF($X$1=9,(VLOOKUP(E4,'X9'!$B:$AO,6,FALSE)),IF($X$1=10,(VLOOKUP(E4,'X10'!$B:$AO,6,FALSE)),IF($X$1=11,(VLOOKUP(E4,'X11'!$B:$AO,6,FALSE)),IF($X$1=12,(VLOOKUP(E4,'X12'!$B:$AO,6,FALSE)),IF($X$1=13,(VLOOKUP(E4,'X13'!$B:$AO,6,FALSE)),"P"))))))))))))))=TRUE," ",(IF($X$1=1,(VLOOKUP(E4,'X1'!$B:$AO,6,FALSE)),IF($X$1=2,(VLOOKUP(E4,'X2'!$B:$AO,6,FALSE)),IF($X$1=3,(VLOOKUP(E4,'X3'!$B:$AO,6,FALSE)),IF($X$1=4,(VLOOKUP(E4,'X4'!$B:$AO,6,FALSE)),IF($X$1=5,(VLOOKUP(E4,'X5'!$B:$AO,6,FALSE)),IF($X$1=6,(VLOOKUP(E4,'X6'!$B:$AO,6,FALSE)),IF($X$1=7,(VLOOKUP(E4,'X7'!$B:$AO,6,FALSE)),IF($X$1=8,(VLOOKUP(E4,'X8'!$B:$AO,6,FALSE)),IF($X$1=9,(VLOOKUP(E4,'X9'!$B:$AO,6,FALSE)),IF($X$1=10,(VLOOKUP(E4,'X10'!$B:$AO,6,FALSE)),IF($X$1=11,(VLOOKUP(E4,'X11'!$B:$AO,6,FALSE)),IF($X$1=12,(VLOOKUP(E4,'X12'!$B:$AO,6,FALSE)),IF($X$1=13,(VLOOKUP(E4,'X13'!$B:$AO,6,FALSE)),"P")))))))))))))))</f>
        <v>1902.3258056640625</v>
      </c>
      <c r="G6" s="60">
        <f ca="1">IF(ISERROR(IF($X$1=1,(VLOOKUP(E4,'X1'!$B:$AZ,44,FALSE)),IF($X$1=2,(VLOOKUP(E4,'X2'!$B:$AZ,44,FALSE)),IF($X$1=3,(VLOOKUP(E4,'X3'!$B:$AZ,44,FALSE)),IF($X$1=4,(VLOOKUP(E4,'X4'!$B:$AZ,44,FALSE)),IF($X$1=5,(VLOOKUP(E4,'X5'!$B:$AZ,44,FALSE)),IF($X$1=6,(VLOOKUP(E4,'X6'!$B:$AZ,44,FALSE)),IF($X$1=7,(VLOOKUP(E4,'X7'!$B:$AZ,44,FALSE)),IF($X$1=8,(VLOOKUP(E4,'X8'!$B:$AZ,44,FALSE)),IF($X$1=9,(VLOOKUP(E4,'X9'!$B:$AZ,44,FALSE)),IF($X$1=10,(VLOOKUP(E4,'X10'!$B:$AZ,44,FALSE)),IF($X$1=11,(VLOOKUP(E4,'X11'!$B:$AZ,44,FALSE)),IF($X$1=12,(VLOOKUP(E4,'X12'!$B:$AZ,44,FALSE)),IF($X$1=13,(VLOOKUP(E4,'X13'!$B:$AZ,44,FALSE)),"P"))))))))))))))=TRUE," ",(IF($X$1=1,(VLOOKUP(E4,'X1'!$B:$AZ,44,FALSE)),IF($X$1=2,(VLOOKUP(E4,'X2'!$B:$AZ,44,FALSE)),IF($X$1=3,(VLOOKUP(E4,'X3'!$B:$AZ,44,FALSE)),IF($X$1=4,(VLOOKUP(E4,'X4'!$B:$AZ,44,FALSE)),IF($X$1=5,(VLOOKUP(E4,'X5'!$B:$AZ,44,FALSE)),IF($X$1=6,(VLOOKUP(E4,'X6'!$B:$AZ,44,FALSE)),IF($X$1=7,(VLOOKUP(E4,'X7'!$B:$AZ,44,FALSE)),IF($X$1=8,(VLOOKUP(E4,'X8'!$B:$AZ,44,FALSE)),IF($X$1=9,(VLOOKUP(E4,'X9'!$B:$AZ,44,FALSE)),IF($X$1=10,(VLOOKUP(E4,'X10'!$B:$AZ,44,FALSE)),IF($X$1=11,(VLOOKUP(E4,'X11'!$B:$AZ,44,FALSE)),IF($X$1=12,(VLOOKUP(E4,'X12'!$B:$AZ,44,FALSE)),IF($X$1=13,(VLOOKUP(E4,'X13'!$B:$AZ,44,FALSE)),"P")))))))))))))))</f>
        <v>19.268075590223344</v>
      </c>
      <c r="H6" s="61">
        <f ca="1">IF(ISERROR(IF($X$1=1,(VLOOKUP(H4,'X1'!$B:$AP,7,FALSE)),IF($X$1=2,(VLOOKUP(H4,'X2'!$B:$AP,7,FALSE)),IF($X$1=3,(VLOOKUP(H4,'X3'!$B:$AP,7,FALSE)),IF($X$1=4,(VLOOKUP(H4,'X4'!$B:$AP,7,FALSE)),IF($X$1=5,(VLOOKUP(H4,'X5'!$B:$AP,7,FALSE)),IF($X$1=6,(VLOOKUP(H4,'X6'!$B:$AP,7,FALSE)),IF($X$1=7,(VLOOKUP(H4,'X7'!$B:$AP,7,FALSE)),IF($X$1=8,(VLOOKUP(H4,'X8'!$B:$AP,7,FALSE)),IF($X$1=9,(VLOOKUP(H4,'X9'!$B:$AP,7,FALSE)),IF($X$1=10,(VLOOKUP(H4,'X10'!$B:$AP,7,FALSE)),IF($X$1=11,(VLOOKUP(H4,'X11'!$B:$AP,7,FALSE)),IF($X$1=12,(VLOOKUP(H4,'X12'!$B:$AP,7,FALSE)),IF($X$1=13,(VLOOKUP(H4,'X13'!$B:$AP,7,FALSE)),"P"))))))))))))))=TRUE," ",(IF($X$1=1,(VLOOKUP(H4,'X1'!$B:$AP,7,FALSE)),IF($X$1=2,(VLOOKUP(H4,'X2'!$B:$AP,7,FALSE)),IF($X$1=3,(VLOOKUP(H4,'X3'!$B:$AP,7,FALSE)),IF($X$1=4,(VLOOKUP(H4,'X4'!$B:$AP,7,FALSE)),IF($X$1=5,(VLOOKUP(H4,'X5'!$B:$AP,7,FALSE)),IF($X$1=6,(VLOOKUP(H4,'X6'!$B:$AP,7,FALSE)),IF($X$1=7,(VLOOKUP(H4,'X7'!$B:$AP,7,FALSE)),IF($X$1=8,(VLOOKUP(H4,'X8'!$B:$AP,7,FALSE)),IF($X$1=9,(VLOOKUP(H4,'X9'!$B:$AP,7,FALSE)),IF($X$1=10,(VLOOKUP(H4,'X10'!$B:$AP,7,FALSE)),IF($X$1=11,(VLOOKUP(H4,'X11'!$B:$AP,7,FALSE)),IF($X$1=12,(VLOOKUP(H4,'X12'!$B:$AP,7,FALSE)),IF($X$1=13,(VLOOKUP(H4,'X13'!$B:$AP,7,FALSE)),"P")))))))))))))))</f>
        <v>2405</v>
      </c>
      <c r="I6" s="59">
        <f ca="1">IF(ISERROR(IF($X$1=1,(VLOOKUP(H4,'X1'!$B:$AO,6,FALSE)),IF($X$1=2,(VLOOKUP(H4,'X2'!$B:$AO,6,FALSE)),IF($X$1=3,(VLOOKUP(H4,'X3'!$B:$AO,6,FALSE)),IF($X$1=4,(VLOOKUP(H4,'X4'!$B:$AO,6,FALSE)),IF($X$1=5,(VLOOKUP(H4,'X5'!$B:$AO,6,FALSE)),IF($X$1=6,(VLOOKUP(H4,'X6'!$B:$AO,6,FALSE)),IF($X$1=7,(VLOOKUP(H4,'X7'!$B:$AO,6,FALSE)),IF($X$1=8,(VLOOKUP(H4,'X8'!$B:$AO,6,FALSE)),IF($X$1=9,(VLOOKUP(H4,'X9'!$B:$AO,6,FALSE)),IF($X$1=10,(VLOOKUP(H4,'X10'!$B:$AO,6,FALSE)),IF($X$1=11,(VLOOKUP(H4,'X11'!$B:$AO,6,FALSE)),IF($X$1=12,(VLOOKUP(H4,'X12'!$B:$AO,6,FALSE)),IF($X$1=13,(VLOOKUP(H4,'X13'!$B:$AO,6,FALSE)),"P"))))))))))))))=TRUE," ",(IF($X$1=1,(VLOOKUP(H4,'X1'!$B:$AO,6,FALSE)),IF($X$1=2,(VLOOKUP(H4,'X2'!$B:$AO,6,FALSE)),IF($X$1=3,(VLOOKUP(H4,'X3'!$B:$AO,6,FALSE)),IF($X$1=4,(VLOOKUP(H4,'X4'!$B:$AO,6,FALSE)),IF($X$1=5,(VLOOKUP(H4,'X5'!$B:$AO,6,FALSE)),IF($X$1=6,(VLOOKUP(H4,'X6'!$B:$AO,6,FALSE)),IF($X$1=7,(VLOOKUP(H4,'X7'!$B:$AO,6,FALSE)),IF($X$1=8,(VLOOKUP(H4,'X8'!$B:$AO,6,FALSE)),IF($X$1=9,(VLOOKUP(H4,'X9'!$B:$AO,6,FALSE)),IF($X$1=10,(VLOOKUP(H4,'X10'!$B:$AO,6,FALSE)),IF($X$1=11,(VLOOKUP(H4,'X11'!$B:$AO,6,FALSE)),IF($X$1=12,(VLOOKUP(H4,'X12'!$B:$AO,6,FALSE)),IF($X$1=13,(VLOOKUP(H4,'X13'!$B:$AO,6,FALSE)),"P")))))))))))))))</f>
        <v>3483.2919921875</v>
      </c>
      <c r="J6" s="60">
        <f ca="1">IF(ISERROR(IF($X$1=1,(VLOOKUP(H4,'X1'!$B:$AZ,44,FALSE)),IF($X$1=2,(VLOOKUP(H4,'X2'!$B:$AZ,44,FALSE)),IF($X$1=3,(VLOOKUP(H4,'X3'!$B:$AZ,44,FALSE)),IF($X$1=4,(VLOOKUP(H4,'X4'!$B:$AZ,44,FALSE)),IF($X$1=5,(VLOOKUP(H4,'X5'!$B:$AZ,44,FALSE)),IF($X$1=6,(VLOOKUP(H4,'X6'!$B:$AZ,44,FALSE)),IF($X$1=7,(VLOOKUP(H4,'X7'!$B:$AZ,44,FALSE)),IF($X$1=8,(VLOOKUP(H4,'X8'!$B:$AZ,44,FALSE)),IF($X$1=9,(VLOOKUP(H4,'X9'!$B:$AZ,44,FALSE)),IF($X$1=10,(VLOOKUP(H4,'X10'!$B:$AZ,44,FALSE)),IF($X$1=11,(VLOOKUP(H4,'X11'!$B:$AZ,44,FALSE)),IF($X$1=12,(VLOOKUP(H4,'X12'!$B:$AZ,44,FALSE)),IF($X$1=13,(VLOOKUP(H4,'X13'!$B:$AZ,44,FALSE)),"P"))))))))))))))=TRUE," ",(IF($X$1=1,(VLOOKUP(H4,'X1'!$B:$AZ,44,FALSE)),IF($X$1=2,(VLOOKUP(H4,'X2'!$B:$AZ,44,FALSE)),IF($X$1=3,(VLOOKUP(H4,'X3'!$B:$AZ,44,FALSE)),IF($X$1=4,(VLOOKUP(H4,'X4'!$B:$AZ,44,FALSE)),IF($X$1=5,(VLOOKUP(H4,'X5'!$B:$AZ,44,FALSE)),IF($X$1=6,(VLOOKUP(H4,'X6'!$B:$AZ,44,FALSE)),IF($X$1=7,(VLOOKUP(H4,'X7'!$B:$AZ,44,FALSE)),IF($X$1=8,(VLOOKUP(H4,'X8'!$B:$AZ,44,FALSE)),IF($X$1=9,(VLOOKUP(H4,'X9'!$B:$AZ,44,FALSE)),IF($X$1=10,(VLOOKUP(H4,'X10'!$B:$AZ,44,FALSE)),IF($X$1=11,(VLOOKUP(H4,'X11'!$B:$AZ,44,FALSE)),IF($X$1=12,(VLOOKUP(H4,'X12'!$B:$AZ,44,FALSE)),IF($X$1=13,(VLOOKUP(H4,'X13'!$B:$AZ,44,FALSE)),"P")))))))))))))))</f>
        <v>44.835425870582114</v>
      </c>
      <c r="K6" s="61">
        <f ca="1">IF(ISERROR(IF($X$1=1,(VLOOKUP(K4,'X1'!$B:$AP,7,FALSE)),IF($X$1=2,(VLOOKUP(K4,'X2'!$B:$AP,7,FALSE)),IF($X$1=3,(VLOOKUP(K4,'X3'!$B:$AP,7,FALSE)),IF($X$1=4,(VLOOKUP(K4,'X4'!$B:$AP,7,FALSE)),IF($X$1=5,(VLOOKUP(K4,'X5'!$B:$AP,7,FALSE)),IF($X$1=6,(VLOOKUP(K4,'X6'!$B:$AP,7,FALSE)),IF($X$1=7,(VLOOKUP(K4,'X7'!$B:$AP,7,FALSE)),IF($X$1=8,(VLOOKUP(K4,'X8'!$B:$AP,7,FALSE)),IF($X$1=9,(VLOOKUP(K4,'X9'!$B:$AP,7,FALSE)),IF($X$1=10,(VLOOKUP(K4,'X10'!$B:$AP,7,FALSE)),IF($X$1=11,(VLOOKUP(K4,'X11'!$B:$AP,7,FALSE)),IF($X$1=12,(VLOOKUP(K4,'X12'!$B:$AP,7,FALSE)),IF($X$1=13,(VLOOKUP(K4,'X13'!$B:$AP,7,FALSE)),"P"))))))))))))))=TRUE," ",(IF($X$1=1,(VLOOKUP(K4,'X1'!$B:$AP,7,FALSE)),IF($X$1=2,(VLOOKUP(K4,'X2'!$B:$AP,7,FALSE)),IF($X$1=3,(VLOOKUP(K4,'X3'!$B:$AP,7,FALSE)),IF($X$1=4,(VLOOKUP(K4,'X4'!$B:$AP,7,FALSE)),IF($X$1=5,(VLOOKUP(K4,'X5'!$B:$AP,7,FALSE)),IF($X$1=6,(VLOOKUP(K4,'X6'!$B:$AP,7,FALSE)),IF($X$1=7,(VLOOKUP(K4,'X7'!$B:$AP,7,FALSE)),IF($X$1=8,(VLOOKUP(K4,'X8'!$B:$AP,7,FALSE)),IF($X$1=9,(VLOOKUP(K4,'X9'!$B:$AP,7,FALSE)),IF($X$1=10,(VLOOKUP(K4,'X10'!$B:$AP,7,FALSE)),IF($X$1=11,(VLOOKUP(K4,'X11'!$B:$AP,7,FALSE)),IF($X$1=12,(VLOOKUP(K4,'X12'!$B:$AP,7,FALSE)),IF($X$1=13,(VLOOKUP(K4,'X13'!$B:$AP,7,FALSE)),"P")))))))))))))))</f>
        <v>0.84619999999999995</v>
      </c>
      <c r="L6" s="59">
        <f ca="1">IF(ISERROR(IF($X$1=1,(VLOOKUP(K4,'X1'!$B:$AO,6,FALSE)),IF($X$1=2,(VLOOKUP(K4,'X2'!$B:$AO,6,FALSE)),IF($X$1=3,(VLOOKUP(K4,'X3'!$B:$AO,6,FALSE)),IF($X$1=4,(VLOOKUP(K4,'X4'!$B:$AO,6,FALSE)),IF($X$1=5,(VLOOKUP(K4,'X5'!$B:$AO,6,FALSE)),IF($X$1=6,(VLOOKUP(K4,'X6'!$B:$AO,6,FALSE)),IF($X$1=7,(VLOOKUP(K4,'X7'!$B:$AO,6,FALSE)),IF($X$1=8,(VLOOKUP(K4,'X8'!$B:$AO,6,FALSE)),IF($X$1=9,(VLOOKUP(K4,'X9'!$B:$AO,6,FALSE)),IF($X$1=10,(VLOOKUP(K4,'X10'!$B:$AO,6,FALSE)),IF($X$1=11,(VLOOKUP(K4,'X11'!$B:$AO,6,FALSE)),IF($X$1=12,(VLOOKUP(K4,'X12'!$B:$AO,6,FALSE)),IF($X$1=13,(VLOOKUP(K4,'X13'!$B:$AO,6,FALSE)),"P"))))))))))))))=TRUE," ",(IF($X$1=1,(VLOOKUP(K4,'X1'!$B:$AO,6,FALSE)),IF($X$1=2,(VLOOKUP(K4,'X2'!$B:$AO,6,FALSE)),IF($X$1=3,(VLOOKUP(K4,'X3'!$B:$AO,6,FALSE)),IF($X$1=4,(VLOOKUP(K4,'X4'!$B:$AO,6,FALSE)),IF($X$1=5,(VLOOKUP(K4,'X5'!$B:$AO,6,FALSE)),IF($X$1=6,(VLOOKUP(K4,'X6'!$B:$AO,6,FALSE)),IF($X$1=7,(VLOOKUP(K4,'X7'!$B:$AO,6,FALSE)),IF($X$1=8,(VLOOKUP(K4,'X8'!$B:$AO,6,FALSE)),IF($X$1=9,(VLOOKUP(K4,'X9'!$B:$AO,6,FALSE)),IF($X$1=10,(VLOOKUP(K4,'X10'!$B:$AO,6,FALSE)),IF($X$1=11,(VLOOKUP(K4,'X11'!$B:$AO,6,FALSE)),IF($X$1=12,(VLOOKUP(K4,'X12'!$B:$AO,6,FALSE)),IF($X$1=13,(VLOOKUP(K4,'X13'!$B:$AO,6,FALSE)),"P")))))))))))))))</f>
        <v>1</v>
      </c>
      <c r="M6" s="60">
        <f ca="1">IF(ISERROR(IF($X$1=1,(VLOOKUP(K4,'X1'!$B:$AZ,44,FALSE)),IF($X$1=2,(VLOOKUP(K4,'X2'!$B:$AZ,44,FALSE)),IF($X$1=3,(VLOOKUP(K4,'X3'!$B:$AZ,44,FALSE)),IF($X$1=4,(VLOOKUP(K4,'X4'!$B:$AZ,44,FALSE)),IF($X$1=5,(VLOOKUP(K4,'X5'!$B:$AZ,44,FALSE)),IF($X$1=6,(VLOOKUP(K4,'X6'!$B:$AZ,44,FALSE)),IF($X$1=7,(VLOOKUP(K4,'X7'!$B:$AZ,44,FALSE)),IF($X$1=8,(VLOOKUP(K4,'X8'!$B:$AZ,44,FALSE)),IF($X$1=9,(VLOOKUP(K4,'X9'!$B:$AZ,44,FALSE)),IF($X$1=10,(VLOOKUP(K4,'X10'!$B:$AZ,44,FALSE)),IF($X$1=11,(VLOOKUP(K4,'X11'!$B:$AZ,44,FALSE)),IF($X$1=12,(VLOOKUP(K4,'X12'!$B:$AZ,44,FALSE)),IF($X$1=13,(VLOOKUP(K4,'X13'!$B:$AZ,44,FALSE)),"P"))))))))))))))=TRUE," ",(IF($X$1=1,(VLOOKUP(K4,'X1'!$B:$AZ,44,FALSE)),IF($X$1=2,(VLOOKUP(K4,'X2'!$B:$AZ,44,FALSE)),IF($X$1=3,(VLOOKUP(K4,'X3'!$B:$AZ,44,FALSE)),IF($X$1=4,(VLOOKUP(K4,'X4'!$B:$AZ,44,FALSE)),IF($X$1=5,(VLOOKUP(K4,'X5'!$B:$AZ,44,FALSE)),IF($X$1=6,(VLOOKUP(K4,'X6'!$B:$AZ,44,FALSE)),IF($X$1=7,(VLOOKUP(K4,'X7'!$B:$AZ,44,FALSE)),IF($X$1=8,(VLOOKUP(K4,'X8'!$B:$AZ,44,FALSE)),IF($X$1=9,(VLOOKUP(K4,'X9'!$B:$AZ,44,FALSE)),IF($X$1=10,(VLOOKUP(K4,'X10'!$B:$AZ,44,FALSE)),IF($X$1=11,(VLOOKUP(K4,'X11'!$B:$AZ,44,FALSE)),IF($X$1=12,(VLOOKUP(K4,'X12'!$B:$AZ,44,FALSE)),IF($X$1=13,(VLOOKUP(K4,'X13'!$B:$AZ,44,FALSE)),"P")))))))))))))))</f>
        <v>18.175372252422605</v>
      </c>
      <c r="N6" s="61">
        <f ca="1">IF(ISERROR(IF($X$1=1,(VLOOKUP(N4,'X1'!$B:$AP,7,FALSE)),IF($X$1=2,(VLOOKUP(N4,'X2'!$B:$AP,7,FALSE)),IF($X$1=3,(VLOOKUP(N4,'X3'!$B:$AP,7,FALSE)),IF($X$1=4,(VLOOKUP(N4,'X4'!$B:$AP,7,FALSE)),IF($X$1=5,(VLOOKUP(N4,'X5'!$B:$AP,7,FALSE)),IF($X$1=6,(VLOOKUP(N4,'X6'!$B:$AP,7,FALSE)),IF($X$1=7,(VLOOKUP(N4,'X7'!$B:$AP,7,FALSE)),IF($X$1=8,(VLOOKUP(N4,'X8'!$B:$AP,7,FALSE)),IF($X$1=9,(VLOOKUP(N4,'X9'!$B:$AP,7,FALSE)),IF($X$1=10,(VLOOKUP(N4,'X10'!$B:$AP,7,FALSE)),IF($X$1=11,(VLOOKUP(N4,'X11'!$B:$AP,7,FALSE)),IF($X$1=12,(VLOOKUP(N4,'X12'!$B:$AP,7,FALSE)),IF($X$1=13,(VLOOKUP(N4,'X13'!$B:$AP,7,FALSE)),"P"))))))))))))))=TRUE," ",(IF($X$1=1,(VLOOKUP(N4,'X1'!$B:$AP,7,FALSE)),IF($X$1=2,(VLOOKUP(N4,'X2'!$B:$AP,7,FALSE)),IF($X$1=3,(VLOOKUP(N4,'X3'!$B:$AP,7,FALSE)),IF($X$1=4,(VLOOKUP(N4,'X4'!$B:$AP,7,FALSE)),IF($X$1=5,(VLOOKUP(N4,'X5'!$B:$AP,7,FALSE)),IF($X$1=6,(VLOOKUP(N4,'X6'!$B:$AP,7,FALSE)),IF($X$1=7,(VLOOKUP(N4,'X7'!$B:$AP,7,FALSE)),IF($X$1=8,(VLOOKUP(N4,'X8'!$B:$AP,7,FALSE)),IF($X$1=9,(VLOOKUP(N4,'X9'!$B:$AP,7,FALSE)),IF($X$1=10,(VLOOKUP(N4,'X10'!$B:$AP,7,FALSE)),IF($X$1=11,(VLOOKUP(N4,'X11'!$B:$AP,7,FALSE)),IF($X$1=12,(VLOOKUP(N4,'X12'!$B:$AP,7,FALSE)),IF($X$1=13,(VLOOKUP(N4,'X13'!$B:$AP,7,FALSE)),"P")))))))))))))))</f>
        <v>4.8419999999999996</v>
      </c>
      <c r="O6" s="59">
        <f ca="1">IF(ISERROR(IF($X$1=1,(VLOOKUP(N4,'X1'!$B:$AO,6,FALSE)),IF($X$1=2,(VLOOKUP(N4,'X2'!$B:$AO,6,FALSE)),IF($X$1=3,(VLOOKUP(N4,'X3'!$B:$AO,6,FALSE)),IF($X$1=4,(VLOOKUP(N4,'X4'!$B:$AO,6,FALSE)),IF($X$1=5,(VLOOKUP(N4,'X5'!$B:$AO,6,FALSE)),IF($X$1=6,(VLOOKUP(N4,'X6'!$B:$AO,6,FALSE)),IF($X$1=7,(VLOOKUP(N4,'X7'!$B:$AO,6,FALSE)),IF($X$1=8,(VLOOKUP(N4,'X8'!$B:$AO,6,FALSE)),IF($X$1=9,(VLOOKUP(N4,'X9'!$B:$AO,6,FALSE)),IF($X$1=10,(VLOOKUP(N4,'X10'!$B:$AO,6,FALSE)),IF($X$1=11,(VLOOKUP(N4,'X11'!$B:$AO,6,FALSE)),IF($X$1=12,(VLOOKUP(N4,'X12'!$B:$AO,6,FALSE)),IF($X$1=13,(VLOOKUP(N4,'X13'!$B:$AO,6,FALSE)),"P"))))))))))))))=TRUE," ",(IF($X$1=1,(VLOOKUP(N4,'X1'!$B:$AO,6,FALSE)),IF($X$1=2,(VLOOKUP(N4,'X2'!$B:$AO,6,FALSE)),IF($X$1=3,(VLOOKUP(N4,'X3'!$B:$AO,6,FALSE)),IF($X$1=4,(VLOOKUP(N4,'X4'!$B:$AO,6,FALSE)),IF($X$1=5,(VLOOKUP(N4,'X5'!$B:$AO,6,FALSE)),IF($X$1=6,(VLOOKUP(N4,'X6'!$B:$AO,6,FALSE)),IF($X$1=7,(VLOOKUP(N4,'X7'!$B:$AO,6,FALSE)),IF($X$1=8,(VLOOKUP(N4,'X8'!$B:$AO,6,FALSE)),IF($X$1=9,(VLOOKUP(N4,'X9'!$B:$AO,6,FALSE)),IF($X$1=10,(VLOOKUP(N4,'X10'!$B:$AO,6,FALSE)),IF($X$1=11,(VLOOKUP(N4,'X11'!$B:$AO,6,FALSE)),IF($X$1=12,(VLOOKUP(N4,'X12'!$B:$AO,6,FALSE)),IF($X$1=13,(VLOOKUP(N4,'X13'!$B:$AO,6,FALSE)),"P")))))))))))))))</f>
        <v>7</v>
      </c>
      <c r="P6" s="60">
        <f ca="1">IF(ISERROR(IF($X$1=1,(VLOOKUP(N4,'X1'!$B:$AZ,44,FALSE)),IF($X$1=2,(VLOOKUP(N4,'X2'!$B:$AZ,44,FALSE)),IF($X$1=3,(VLOOKUP(N4,'X3'!$B:$AZ,44,FALSE)),IF($X$1=4,(VLOOKUP(N4,'X4'!$B:$AZ,44,FALSE)),IF($X$1=5,(VLOOKUP(N4,'X5'!$B:$AZ,44,FALSE)),IF($X$1=6,(VLOOKUP(N4,'X6'!$B:$AZ,44,FALSE)),IF($X$1=7,(VLOOKUP(N4,'X7'!$B:$AZ,44,FALSE)),IF($X$1=8,(VLOOKUP(N4,'X8'!$B:$AZ,44,FALSE)),IF($X$1=9,(VLOOKUP(N4,'X9'!$B:$AZ,44,FALSE)),IF($X$1=10,(VLOOKUP(N4,'X10'!$B:$AZ,44,FALSE)),IF($X$1=11,(VLOOKUP(N4,'X11'!$B:$AZ,44,FALSE)),IF($X$1=12,(VLOOKUP(N4,'X12'!$B:$AZ,44,FALSE)),IF($X$1=13,(VLOOKUP(N4,'X13'!$B:$AZ,44,FALSE)),"P"))))))))))))))=TRUE," ",(IF($X$1=1,(VLOOKUP(N4,'X1'!$B:$AZ,44,FALSE)),IF($X$1=2,(VLOOKUP(N4,'X2'!$B:$AZ,44,FALSE)),IF($X$1=3,(VLOOKUP(N4,'X3'!$B:$AZ,44,FALSE)),IF($X$1=4,(VLOOKUP(N4,'X4'!$B:$AZ,44,FALSE)),IF($X$1=5,(VLOOKUP(N4,'X5'!$B:$AZ,44,FALSE)),IF($X$1=6,(VLOOKUP(N4,'X6'!$B:$AZ,44,FALSE)),IF($X$1=7,(VLOOKUP(N4,'X7'!$B:$AZ,44,FALSE)),IF($X$1=8,(VLOOKUP(N4,'X8'!$B:$AZ,44,FALSE)),IF($X$1=9,(VLOOKUP(N4,'X9'!$B:$AZ,44,FALSE)),IF($X$1=10,(VLOOKUP(N4,'X10'!$B:$AZ,44,FALSE)),IF($X$1=11,(VLOOKUP(N4,'X11'!$B:$AZ,44,FALSE)),IF($X$1=12,(VLOOKUP(N4,'X12'!$B:$AZ,44,FALSE)),IF($X$1=13,(VLOOKUP(N4,'X13'!$B:$AZ,44,FALSE)),"P")))))))))))))))</f>
        <v>44.568360181743081</v>
      </c>
      <c r="Q6" s="61">
        <f ca="1">IF(ISERROR(IF($X$1=1,(VLOOKUP(Q4,'X1'!$B:$AP,7,FALSE)),IF($X$1=2,(VLOOKUP(Q4,'X2'!$B:$AP,7,FALSE)),IF($X$1=3,(VLOOKUP(Q4,'X3'!$B:$AP,7,FALSE)),IF($X$1=4,(VLOOKUP(Q4,'X4'!$B:$AP,7,FALSE)),IF($X$1=5,(VLOOKUP(Q4,'X5'!$B:$AP,7,FALSE)),IF($X$1=6,(VLOOKUP(Q4,'X6'!$B:$AP,7,FALSE)),IF($X$1=7,(VLOOKUP(Q4,'X7'!$B:$AP,7,FALSE)),IF($X$1=8,(VLOOKUP(Q4,'X8'!$B:$AP,7,FALSE)),IF($X$1=9,(VLOOKUP(Q4,'X9'!$B:$AP,7,FALSE)),IF($X$1=10,(VLOOKUP(Q4,'X10'!$B:$AP,7,FALSE)),IF($X$1=11,(VLOOKUP(Q4,'X11'!$B:$AP,7,FALSE)),IF($X$1=12,(VLOOKUP(Q4,'X12'!$B:$AP,7,FALSE)),IF($X$1=13,(VLOOKUP(Q4,'X13'!$B:$AP,7,FALSE)),"P"))))))))))))))=TRUE," ",(IF($X$1=1,(VLOOKUP(Q4,'X1'!$B:$AP,7,FALSE)),IF($X$1=2,(VLOOKUP(Q4,'X2'!$B:$AP,7,FALSE)),IF($X$1=3,(VLOOKUP(Q4,'X3'!$B:$AP,7,FALSE)),IF($X$1=4,(VLOOKUP(Q4,'X4'!$B:$AP,7,FALSE)),IF($X$1=5,(VLOOKUP(Q4,'X5'!$B:$AP,7,FALSE)),IF($X$1=6,(VLOOKUP(Q4,'X6'!$B:$AP,7,FALSE)),IF($X$1=7,(VLOOKUP(Q4,'X7'!$B:$AP,7,FALSE)),IF($X$1=8,(VLOOKUP(Q4,'X8'!$B:$AP,7,FALSE)),IF($X$1=9,(VLOOKUP(Q4,'X9'!$B:$AP,7,FALSE)),IF($X$1=10,(VLOOKUP(Q4,'X10'!$B:$AP,7,FALSE)),IF($X$1=11,(VLOOKUP(Q4,'X11'!$B:$AP,7,FALSE)),IF($X$1=12,(VLOOKUP(Q4,'X12'!$B:$AP,7,FALSE)),IF($X$1=13,(VLOOKUP(Q4,'X13'!$B:$AP,7,FALSE)),"P")))))))))))))))</f>
        <v>775.8</v>
      </c>
      <c r="R6" s="59">
        <f ca="1">IF(ISERROR(IF($X$1=1,(VLOOKUP(Q4,'X1'!$B:$AO,6,FALSE)),IF($X$1=2,(VLOOKUP(Q4,'X2'!$B:$AO,6,FALSE)),IF($X$1=3,(VLOOKUP(Q4,'X3'!$B:$AO,6,FALSE)),IF($X$1=4,(VLOOKUP(Q4,'X4'!$B:$AO,6,FALSE)),IF($X$1=5,(VLOOKUP(Q4,'X5'!$B:$AO,6,FALSE)),IF($X$1=6,(VLOOKUP(Q4,'X6'!$B:$AO,6,FALSE)),IF($X$1=7,(VLOOKUP(Q4,'X7'!$B:$AO,6,FALSE)),IF($X$1=8,(VLOOKUP(Q4,'X8'!$B:$AO,6,FALSE)),IF($X$1=9,(VLOOKUP(Q4,'X9'!$B:$AO,6,FALSE)),IF($X$1=10,(VLOOKUP(Q4,'X10'!$B:$AO,6,FALSE)),IF($X$1=11,(VLOOKUP(Q4,'X11'!$B:$AO,6,FALSE)),IF($X$1=12,(VLOOKUP(Q4,'X12'!$B:$AO,6,FALSE)),IF($X$1=13,(VLOOKUP(Q4,'X13'!$B:$AO,6,FALSE)),"P"))))))))))))))=TRUE," ",(IF($X$1=1,(VLOOKUP(Q4,'X1'!$B:$AO,6,FALSE)),IF($X$1=2,(VLOOKUP(Q4,'X2'!$B:$AO,6,FALSE)),IF($X$1=3,(VLOOKUP(Q4,'X3'!$B:$AO,6,FALSE)),IF($X$1=4,(VLOOKUP(Q4,'X4'!$B:$AO,6,FALSE)),IF($X$1=5,(VLOOKUP(Q4,'X5'!$B:$AO,6,FALSE)),IF($X$1=6,(VLOOKUP(Q4,'X6'!$B:$AO,6,FALSE)),IF($X$1=7,(VLOOKUP(Q4,'X7'!$B:$AO,6,FALSE)),IF($X$1=8,(VLOOKUP(Q4,'X8'!$B:$AO,6,FALSE)),IF($X$1=9,(VLOOKUP(Q4,'X9'!$B:$AO,6,FALSE)),IF($X$1=10,(VLOOKUP(Q4,'X10'!$B:$AO,6,FALSE)),IF($X$1=11,(VLOOKUP(Q4,'X11'!$B:$AO,6,FALSE)),IF($X$1=12,(VLOOKUP(Q4,'X12'!$B:$AO,6,FALSE)),IF($X$1=13,(VLOOKUP(Q4,'X13'!$B:$AO,6,FALSE)),"P")))))))))))))))</f>
        <v>1095</v>
      </c>
      <c r="S6" s="62">
        <f ca="1">IF(ISERROR(IF($X$1=1,(VLOOKUP(Q4,'X1'!$B:$AZ,44,FALSE)),IF($X$1=2,(VLOOKUP(Q4,'X2'!$B:$AZ,44,FALSE)),IF($X$1=3,(VLOOKUP(Q4,'X3'!$B:$AZ,44,FALSE)),IF($X$1=4,(VLOOKUP(Q4,'X4'!$B:$AZ,44,FALSE)),IF($X$1=5,(VLOOKUP(Q4,'X5'!$B:$AZ,44,FALSE)),IF($X$1=6,(VLOOKUP(Q4,'X6'!$B:$AZ,44,FALSE)),IF($X$1=7,(VLOOKUP(Q4,'X7'!$B:$AZ,44,FALSE)),IF($X$1=8,(VLOOKUP(Q4,'X8'!$B:$AZ,44,FALSE)),IF($X$1=9,(VLOOKUP(Q4,'X9'!$B:$AZ,44,FALSE)),IF($X$1=10,(VLOOKUP(Q4,'X10'!$B:$AZ,44,FALSE)),IF($X$1=11,(VLOOKUP(Q4,'X11'!$B:$AZ,44,FALSE)),IF($X$1=12,(VLOOKUP(Q4,'X12'!$B:$AZ,44,FALSE)),IF($X$1=13,(VLOOKUP(Q4,'X13'!$B:$AZ,44,FALSE)),"P"))))))))))))))=TRUE," ",(IF($X$1=1,(VLOOKUP(Q4,'X1'!$B:$AZ,44,FALSE)),IF($X$1=2,(VLOOKUP(Q4,'X2'!$B:$AZ,44,FALSE)),IF($X$1=3,(VLOOKUP(Q4,'X3'!$B:$AZ,44,FALSE)),IF($X$1=4,(VLOOKUP(Q4,'X4'!$B:$AZ,44,FALSE)),IF($X$1=5,(VLOOKUP(Q4,'X5'!$B:$AZ,44,FALSE)),IF($X$1=6,(VLOOKUP(Q4,'X6'!$B:$AZ,44,FALSE)),IF($X$1=7,(VLOOKUP(Q4,'X7'!$B:$AZ,44,FALSE)),IF($X$1=8,(VLOOKUP(Q4,'X8'!$B:$AZ,44,FALSE)),IF($X$1=9,(VLOOKUP(Q4,'X9'!$B:$AZ,44,FALSE)),IF($X$1=10,(VLOOKUP(Q4,'X10'!$B:$AZ,44,FALSE)),IF($X$1=11,(VLOOKUP(Q4,'X11'!$B:$AZ,44,FALSE)),IF($X$1=12,(VLOOKUP(Q4,'X12'!$B:$AZ,44,FALSE)),IF($X$1=13,(VLOOKUP(Q4,'X13'!$B:$AZ,44,FALSE)),"P")))))))))))))))</f>
        <v>41.1446249033256</v>
      </c>
      <c r="T6" s="57"/>
      <c r="U6" s="186"/>
      <c r="V6" s="102"/>
      <c r="W6" s="102" t="s">
        <v>760</v>
      </c>
      <c r="X6" s="102"/>
      <c r="Y6" s="102"/>
      <c r="Z6" s="102">
        <v>1</v>
      </c>
      <c r="AA6" s="102">
        <v>5</v>
      </c>
      <c r="AB6" s="102" t="str">
        <f t="shared" si="0"/>
        <v>15</v>
      </c>
      <c r="AC6" s="102">
        <f t="shared" si="1"/>
        <v>14</v>
      </c>
      <c r="AD6" s="102" t="s">
        <v>123</v>
      </c>
      <c r="AE6" s="162" t="s">
        <v>19</v>
      </c>
      <c r="AF6" s="162" t="s">
        <v>1090</v>
      </c>
      <c r="AG6" s="162" t="s">
        <v>1091</v>
      </c>
      <c r="AH6" s="162" t="s">
        <v>793</v>
      </c>
      <c r="AI6" s="162" t="s">
        <v>795</v>
      </c>
      <c r="AJ6" s="162" t="s">
        <v>1230</v>
      </c>
      <c r="AK6" s="102">
        <v>8</v>
      </c>
      <c r="AL6" s="102">
        <v>15</v>
      </c>
      <c r="AM6" s="102">
        <v>9</v>
      </c>
      <c r="AN6" s="162" t="s">
        <v>784</v>
      </c>
      <c r="AO6" s="162"/>
      <c r="AP6" s="16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</row>
    <row r="7" spans="2:114" ht="14.1" customHeight="1" x14ac:dyDescent="0.2">
      <c r="B7" s="52" t="str">
        <f>VLOOKUP($Y$2,$AC$2:$AJ$79,6,FALSE)</f>
        <v>Get.Pot.%</v>
      </c>
      <c r="C7" s="53" t="str">
        <f>VLOOKUP($Y$2,$AC$2:$AJ$79,7,FALSE)</f>
        <v>Piy.Deg $</v>
      </c>
      <c r="D7" s="54" t="str">
        <f>VLOOKUP($Y$2,$AC$2:$AJ$79,8,FALSE)</f>
        <v>2021 FK</v>
      </c>
      <c r="E7" s="55" t="str">
        <f>VLOOKUP($Y$2,$AC$2:$AJ$79,6,FALSE)</f>
        <v>Get.Pot.%</v>
      </c>
      <c r="F7" s="53" t="str">
        <f>VLOOKUP($Y$2,$AC$2:$AJ$79,7,FALSE)</f>
        <v>Piy.Deg $</v>
      </c>
      <c r="G7" s="54" t="str">
        <f>VLOOKUP($Y$2,$AC$2:$AJ$79,8,FALSE)</f>
        <v>2021 FK</v>
      </c>
      <c r="H7" s="55" t="str">
        <f>VLOOKUP($Y$2,$AC$2:$AJ$79,6,FALSE)</f>
        <v>Get.Pot.%</v>
      </c>
      <c r="I7" s="53" t="str">
        <f>VLOOKUP($Y$2,$AC$2:$AJ$79,7,FALSE)</f>
        <v>Piy.Deg $</v>
      </c>
      <c r="J7" s="54" t="str">
        <f>VLOOKUP($Y$2,$AC$2:$AJ$79,8,FALSE)</f>
        <v>2021 FK</v>
      </c>
      <c r="K7" s="55" t="str">
        <f>VLOOKUP($Y$2,$AC$2:$AJ$79,6,FALSE)</f>
        <v>Get.Pot.%</v>
      </c>
      <c r="L7" s="53" t="str">
        <f>VLOOKUP($Y$2,$AC$2:$AJ$79,7,FALSE)</f>
        <v>Piy.Deg $</v>
      </c>
      <c r="M7" s="54" t="str">
        <f>VLOOKUP($Y$2,$AC$2:$AJ$79,8,FALSE)</f>
        <v>2021 FK</v>
      </c>
      <c r="N7" s="55" t="str">
        <f>VLOOKUP($Y$2,$AC$2:$AJ$79,6,FALSE)</f>
        <v>Get.Pot.%</v>
      </c>
      <c r="O7" s="53" t="str">
        <f>VLOOKUP($Y$2,$AC$2:$AJ$79,7,FALSE)</f>
        <v>Piy.Deg $</v>
      </c>
      <c r="P7" s="54" t="str">
        <f>VLOOKUP($Y$2,$AC$2:$AJ$79,8,FALSE)</f>
        <v>2021 FK</v>
      </c>
      <c r="Q7" s="55" t="str">
        <f>VLOOKUP($Y$2,$AC$2:$AJ$79,6,FALSE)</f>
        <v>Get.Pot.%</v>
      </c>
      <c r="R7" s="53" t="str">
        <f>VLOOKUP($Y$2,$AC$2:$AJ$79,7,FALSE)</f>
        <v>Piy.Deg $</v>
      </c>
      <c r="S7" s="56" t="str">
        <f>VLOOKUP($Y$2,$AC$2:$AJ$79,8,FALSE)</f>
        <v>2021 FK</v>
      </c>
      <c r="T7" s="57"/>
      <c r="U7" s="186"/>
      <c r="V7" s="102"/>
      <c r="W7" s="102" t="s">
        <v>857</v>
      </c>
      <c r="X7" s="102"/>
      <c r="Y7" s="102"/>
      <c r="Z7" s="165">
        <v>1</v>
      </c>
      <c r="AA7" s="165">
        <v>6</v>
      </c>
      <c r="AB7" s="165" t="str">
        <f t="shared" si="0"/>
        <v>16</v>
      </c>
      <c r="AC7" s="165">
        <f t="shared" si="1"/>
        <v>15</v>
      </c>
      <c r="AD7" s="165" t="s">
        <v>123</v>
      </c>
      <c r="AE7" s="166" t="s">
        <v>118</v>
      </c>
      <c r="AF7" s="166" t="s">
        <v>156</v>
      </c>
      <c r="AG7" s="166" t="s">
        <v>155</v>
      </c>
      <c r="AH7" s="166" t="s">
        <v>135</v>
      </c>
      <c r="AI7" s="166" t="s">
        <v>137</v>
      </c>
      <c r="AJ7" s="166" t="s">
        <v>1230</v>
      </c>
      <c r="AK7" s="165">
        <v>13</v>
      </c>
      <c r="AL7" s="165">
        <v>14</v>
      </c>
      <c r="AM7" s="165">
        <v>9</v>
      </c>
      <c r="AN7" s="167" t="s">
        <v>785</v>
      </c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</row>
    <row r="8" spans="2:114" ht="14.1" customHeight="1" x14ac:dyDescent="0.2">
      <c r="B8" s="64">
        <f ca="1">IF(ISERROR(((ROUND((IF($X$1=1,((VLOOKUP(B$4,'X1'!$B:$ZZ,(VLOOKUP($Y$2,$AC$1:$AM$79,9,FALSE)),FALSE))),(IF($X$1=2,((VLOOKUP(B$4,'X2'!$B:$ZZ,(VLOOKUP($Y$2,$AC$1:$AM$79,9,FALSE)),FALSE))),(IF($X$1=3,((VLOOKUP(B$4,'X3'!$B:$ZZ,(VLOOKUP($Y$2,$AC$1:$AM$79,9,FALSE)),FALSE))),(IF($X$1=4,((VLOOKUP(B$4,'X4'!$B:$ZZ,(VLOOKUP($Y$2,$AC$1:$AM$79,9,FALSE)),FALSE))),(IF($X$1=5,((VLOOKUP(B$4,'X5'!$B:$ZZ,(VLOOKUP($Y$2,$AC$1:$AM$79,9,FALSE)),FALSE))),(IF($X$1=6,((VLOOKUP(B$4,'X6'!$B:$ZZ,(VLOOKUP($Y$2,$AC$1:$AM$79,9,FALSE)),FALSE))),(IF($X$1=7,((VLOOKUP(B$4,'X7'!$B:$ZZ,(VLOOKUP($Y$2,$AC$1:$AM$79,9,FALSE)),FALSE))),(IF($X$1=8,((VLOOKUP(B$4,'X8'!$B:$ZZ,(VLOOKUP($Y$2,$AC$1:$AM$79,9,FALSE)),FALSE))),(IF($X$1=9,((VLOOKUP(B$4,'X9'!$B:$ZZ,(VLOOKUP($Y$2,$AC$1:$AM$79,9,FALSE)),FALSE))),(IF($X$1=10,((VLOOKUP(B$4,'X10'!$B:$ZZ,(VLOOKUP($Y$2,$AC$1:$AM$79,9,FALSE)),FALSE))),(IF($X$1=11,((VLOOKUP(B$4,'X11'!$B:$ZZ,(VLOOKUP($Y$2,$AC$1:$AM$79,9,FALSE)),FALSE))),(IF($X$1=12,((VLOOKUP(B$4,'X12'!$B:$ZZ,(VLOOKUP($Y$2,$AC$1:$AM$79,9,FALSE)),FALSE))),((VLOOKUP(B$4,'X13'!$B:$ZZ,(VLOOKUP($Y$2,$AC$1:$AM$79,9,FALSE)),FALSE))))))))))))))))))))))))))),1))))=TRUE," ",(((ROUND((IF($X$1=1,((VLOOKUP(B$4,'X1'!$B:$ZZ,(VLOOKUP($Y$2,$AC$1:$AM$79,9,FALSE)),FALSE))),(IF($X$1=2,((VLOOKUP(B$4,'X2'!$B:$ZZ,(VLOOKUP($Y$2,$AC$1:$AM$79,9,FALSE)),FALSE))),(IF($X$1=3,((VLOOKUP(B$4,'X3'!$B:$ZZ,(VLOOKUP($Y$2,$AC$1:$AM$79,9,FALSE)),FALSE))),(IF($X$1=4,((VLOOKUP(B$4,'X4'!$B:$ZZ,(VLOOKUP($Y$2,$AC$1:$AM$79,9,FALSE)),FALSE))),(IF($X$1=5,((VLOOKUP(B$4,'X5'!$B:$ZZ,(VLOOKUP($Y$2,$AC$1:$AM$79,9,FALSE)),FALSE))),(IF($X$1=6,((VLOOKUP(B$4,'X6'!$B:$ZZ,(VLOOKUP($Y$2,$AC$1:$AM$79,9,FALSE)),FALSE))),(IF($X$1=7,((VLOOKUP(B$4,'X7'!$B:$ZZ,(VLOOKUP($Y$2,$AC$1:$AM$79,9,FALSE)),FALSE))),(IF($X$1=8,((VLOOKUP(B$4,'X8'!$B:$ZZ,(VLOOKUP($Y$2,$AC$1:$AM$79,9,FALSE)),FALSE))),(IF($X$1=9,((VLOOKUP(B$4,'X9'!$B:$ZZ,(VLOOKUP($Y$2,$AC$1:$AM$79,9,FALSE)),FALSE))),(IF($X$1=10,((VLOOKUP(B$4,'X10'!$B:$ZZ,(VLOOKUP($Y$2,$AC$1:$AM$79,9,FALSE)),FALSE))),(IF($X$1=11,((VLOOKUP(B$4,'X11'!$B:$ZZ,(VLOOKUP($Y$2,$AC$1:$AM$79,9,FALSE)),FALSE))),(IF($X$1=12,((VLOOKUP(B$4,'X12'!$B:$ZZ,(VLOOKUP($Y$2,$AC$1:$AM$79,9,FALSE)),FALSE))),((VLOOKUP(B$4,'X13'!$B:$ZZ,(VLOOKUP($Y$2,$AC$1:$AM$79,9,FALSE)),FALSE))))))))))))))))))))))))))),1)))))</f>
        <v>44.4</v>
      </c>
      <c r="C8" s="65">
        <f ca="1">IF(ISERROR(((ROUND((IF($X$1=1,((VLOOKUP(B$4,'X1'!$B:$ZZ,(VLOOKUP($Y$2,$AC$1:$AM$79,10,FALSE)),FALSE))),(IF($X$1=2,((VLOOKUP(B$4,'X2'!$B:$ZZ,(VLOOKUP($Y$2,$AC$1:$AM$79,10,FALSE)),FALSE))),(IF($X$1=3,((VLOOKUP(B$4,'X3'!$B:$ZZ,(VLOOKUP($Y$2,$AC$1:$AM$79,10,FALSE)),FALSE))),(IF($X$1=4,((VLOOKUP(B$4,'X4'!$B:$ZZ,(VLOOKUP($Y$2,$AC$1:$AM$79,10,FALSE)),FALSE))),(IF($X$1=5,((VLOOKUP(B$4,'X5'!$B:$ZZ,(VLOOKUP($Y$2,$AC$1:$AM$79,10,FALSE)),FALSE))),(IF($X$1=6,((VLOOKUP(B$4,'X6'!$B:$ZZ,(VLOOKUP($Y$2,$AC$1:$AM$79,10,FALSE)),FALSE))),(IF($X$1=7,((VLOOKUP(B$4,'X7'!$B:$ZZ,(VLOOKUP($Y$2,$AC$1:$AM$79,10,FALSE)),FALSE))),(IF($X$1=8,((VLOOKUP(B$4,'X8'!$B:$ZZ,(VLOOKUP($Y$2,$AC$1:$AM$79,10,FALSE)),FALSE))),(IF($X$1=9,((VLOOKUP(B$4,'X9'!$B:$ZZ,(VLOOKUP($Y$2,$AC$1:$AM$79,10,FALSE)),FALSE))),(IF($X$1=10,((VLOOKUP(B$4,'X10'!$B:$ZZ,(VLOOKUP($Y$2,$AC$1:$AM$79,10,FALSE)),FALSE))),(IF($X$1=11,((VLOOKUP(B$4,'X11'!$B:$ZZ,(VLOOKUP($Y$2,$AC$1:$AM$79,10,FALSE)),FALSE))),(IF($X$1=12,((VLOOKUP(B$4,'X12'!$B:$ZZ,(VLOOKUP($Y$2,$AC$1:$AM$79,10,FALSE)),FALSE))),((VLOOKUP(B$4,'X13'!$B:$ZZ,(VLOOKUP($Y$2,$AC$1:$AM$79,10,FALSE)),FALSE))))))))))))))))))))))))))),1))))=TRUE," ",(((ROUND((IF($X$1=1,((VLOOKUP(B$4,'X1'!$B:$ZZ,(VLOOKUP($Y$2,$AC$1:$AM$79,10,FALSE)),FALSE))),(IF($X$1=2,((VLOOKUP(B$4,'X2'!$B:$ZZ,(VLOOKUP($Y$2,$AC$1:$AM$79,10,FALSE)),FALSE))),(IF($X$1=3,((VLOOKUP(B$4,'X3'!$B:$ZZ,(VLOOKUP($Y$2,$AC$1:$AM$79,10,FALSE)),FALSE))),(IF($X$1=4,((VLOOKUP(B$4,'X4'!$B:$ZZ,(VLOOKUP($Y$2,$AC$1:$AM$79,10,FALSE)),FALSE))),(IF($X$1=5,((VLOOKUP(B$4,'X5'!$B:$ZZ,(VLOOKUP($Y$2,$AC$1:$AM$79,10,FALSE)),FALSE))),(IF($X$1=6,((VLOOKUP(B$4,'X6'!$B:$ZZ,(VLOOKUP($Y$2,$AC$1:$AM$79,10,FALSE)),FALSE))),(IF($X$1=7,((VLOOKUP(B$4,'X7'!$B:$ZZ,(VLOOKUP($Y$2,$AC$1:$AM$79,10,FALSE)),FALSE))),(IF($X$1=8,((VLOOKUP(B$4,'X8'!$B:$ZZ,(VLOOKUP($Y$2,$AC$1:$AM$79,10,FALSE)),FALSE))),(IF($X$1=9,((VLOOKUP(B$4,'X9'!$B:$ZZ,(VLOOKUP($Y$2,$AC$1:$AM$79,10,FALSE)),FALSE))),(IF($X$1=10,((VLOOKUP(B$4,'X10'!$B:$ZZ,(VLOOKUP($Y$2,$AC$1:$AM$79,10,FALSE)),FALSE))),(IF($X$1=11,((VLOOKUP(B$4,'X11'!$B:$ZZ,(VLOOKUP($Y$2,$AC$1:$AM$79,10,FALSE)),FALSE))),(IF($X$1=12,((VLOOKUP(B$4,'X12'!$B:$ZZ,(VLOOKUP($Y$2,$AC$1:$AM$79,10,FALSE)),FALSE))),((VLOOKUP(B$4,'X13'!$B:$ZZ,(VLOOKUP($Y$2,$AC$1:$AM$79,10,FALSE)),FALSE))))))))))))))))))))))))))),1)))))</f>
        <v>4125.1000000000004</v>
      </c>
      <c r="D8" s="60">
        <f ca="1">IF(ISERROR(((ROUND((IF($X$1=1,((VLOOKUP(B$4,'X1'!$B:$ZZ,(VLOOKUP($Y$2,$AC$1:$AM$79,11,FALSE)),FALSE))),(IF($X$1=2,((VLOOKUP(B$4,'X2'!$B:$ZZ,(VLOOKUP($Y$2,$AC$1:$AM$79,11,FALSE)),FALSE))),(IF($X$1=3,((VLOOKUP(B$4,'X3'!$B:$ZZ,(VLOOKUP($Y$2,$AC$1:$AM$79,11,FALSE)),FALSE))),(IF($X$1=4,((VLOOKUP(B$4,'X4'!$B:$ZZ,(VLOOKUP($Y$2,$AC$1:$AM$79,11,FALSE)),FALSE))),(IF($X$1=5,((VLOOKUP(B$4,'X5'!$B:$ZZ,(VLOOKUP($Y$2,$AC$1:$AM$79,11,FALSE)),FALSE))),(IF($X$1=6,((VLOOKUP(B$4,'X6'!$B:$ZZ,(VLOOKUP($Y$2,$AC$1:$AM$79,11,FALSE)),FALSE))),(IF($X$1=7,((VLOOKUP(B$4,'X7'!$B:$ZZ,(VLOOKUP($Y$2,$AC$1:$AM$79,11,FALSE)),FALSE))),(IF($X$1=8,((VLOOKUP(B$4,'X8'!$B:$ZZ,(VLOOKUP($Y$2,$AC$1:$AM$79,11,FALSE)),FALSE))),(IF($X$1=9,((VLOOKUP(B$4,'X9'!$B:$ZZ,(VLOOKUP($Y$2,$AC$1:$AM$79,11,FALSE)),FALSE))),(IF($X$1=10,((VLOOKUP(B$4,'X10'!$B:$ZZ,(VLOOKUP($Y$2,$AC$1:$AM$79,11,FALSE)),FALSE))),(IF($X$1=11,((VLOOKUP(B$4,'X11'!$B:$ZZ,(VLOOKUP($Y$2,$AC$1:$AM$79,11,FALSE)),FALSE))),(IF($X$1=12,((VLOOKUP(B$4,'X12'!$B:$ZZ,(VLOOKUP($Y$2,$AC$1:$AM$79,11,FALSE)),FALSE))),((VLOOKUP(B$4,'X13'!$B:$ZZ,(VLOOKUP($Y$2,$AC$1:$AM$79,11,FALSE)),FALSE))))))))))))))))))))))))))),1))))=TRUE," ",(((ROUND((IF($X$1=1,((VLOOKUP(B$4,'X1'!$B:$ZZ,(VLOOKUP($Y$2,$AC$1:$AM$79,11,FALSE)),FALSE))),(IF($X$1=2,((VLOOKUP(B$4,'X2'!$B:$ZZ,(VLOOKUP($Y$2,$AC$1:$AM$79,11,FALSE)),FALSE))),(IF($X$1=3,((VLOOKUP(B$4,'X3'!$B:$ZZ,(VLOOKUP($Y$2,$AC$1:$AM$79,11,FALSE)),FALSE))),(IF($X$1=4,((VLOOKUP(B$4,'X4'!$B:$ZZ,(VLOOKUP($Y$2,$AC$1:$AM$79,11,FALSE)),FALSE))),(IF($X$1=5,((VLOOKUP(B$4,'X5'!$B:$ZZ,(VLOOKUP($Y$2,$AC$1:$AM$79,11,FALSE)),FALSE))),(IF($X$1=6,((VLOOKUP(B$4,'X6'!$B:$ZZ,(VLOOKUP($Y$2,$AC$1:$AM$79,11,FALSE)),FALSE))),(IF($X$1=7,((VLOOKUP(B$4,'X7'!$B:$ZZ,(VLOOKUP($Y$2,$AC$1:$AM$79,11,FALSE)),FALSE))),(IF($X$1=8,((VLOOKUP(B$4,'X8'!$B:$ZZ,(VLOOKUP($Y$2,$AC$1:$AM$79,11,FALSE)),FALSE))),(IF($X$1=9,((VLOOKUP(B$4,'X9'!$B:$ZZ,(VLOOKUP($Y$2,$AC$1:$AM$79,11,FALSE)),FALSE))),(IF($X$1=10,((VLOOKUP(B$4,'X10'!$B:$ZZ,(VLOOKUP($Y$2,$AC$1:$AM$79,11,FALSE)),FALSE))),(IF($X$1=11,((VLOOKUP(B$4,'X11'!$B:$ZZ,(VLOOKUP($Y$2,$AC$1:$AM$79,11,FALSE)),FALSE))),(IF($X$1=12,((VLOOKUP(B$4,'X12'!$B:$ZZ,(VLOOKUP($Y$2,$AC$1:$AM$79,11,FALSE)),FALSE))),((VLOOKUP(B$4,'X13'!$B:$ZZ,(VLOOKUP($Y$2,$AC$1:$AM$79,11,FALSE)),FALSE))))))))))))))))))))))))))),1)))))</f>
        <v>0.8</v>
      </c>
      <c r="E8" s="66">
        <f ca="1">IF(ISERROR(((ROUND((IF($X$1=1,((VLOOKUP(E$4,'X1'!$B:$ZZ,(VLOOKUP($Y$2,$AC$1:$AM$79,9,FALSE)),FALSE))),(IF($X$1=2,((VLOOKUP(E$4,'X2'!$B:$ZZ,(VLOOKUP($Y$2,$AC$1:$AM$79,9,FALSE)),FALSE))),(IF($X$1=3,((VLOOKUP(E$4,'X3'!$B:$ZZ,(VLOOKUP($Y$2,$AC$1:$AM$79,9,FALSE)),FALSE))),(IF($X$1=4,((VLOOKUP(E$4,'X4'!$B:$ZZ,(VLOOKUP($Y$2,$AC$1:$AM$79,9,FALSE)),FALSE))),(IF($X$1=5,((VLOOKUP(E$4,'X5'!$B:$ZZ,(VLOOKUP($Y$2,$AC$1:$AM$79,9,FALSE)),FALSE))),(IF($X$1=6,((VLOOKUP(E$4,'X6'!$B:$ZZ,(VLOOKUP($Y$2,$AC$1:$AM$79,9,FALSE)),FALSE))),(IF($X$1=7,((VLOOKUP(E$4,'X7'!$B:$ZZ,(VLOOKUP($Y$2,$AC$1:$AM$79,9,FALSE)),FALSE))),(IF($X$1=8,((VLOOKUP(E$4,'X8'!$B:$ZZ,(VLOOKUP($Y$2,$AC$1:$AM$79,9,FALSE)),FALSE))),(IF($X$1=9,((VLOOKUP(E$4,'X9'!$B:$ZZ,(VLOOKUP($Y$2,$AC$1:$AM$79,9,FALSE)),FALSE))),(IF($X$1=10,((VLOOKUP(E$4,'X10'!$B:$ZZ,(VLOOKUP($Y$2,$AC$1:$AM$79,9,FALSE)),FALSE))),(IF($X$1=11,((VLOOKUP(E$4,'X11'!$B:$ZZ,(VLOOKUP($Y$2,$AC$1:$AM$79,9,FALSE)),FALSE))),(IF($X$1=12,((VLOOKUP(E$4,'X12'!$B:$ZZ,(VLOOKUP($Y$2,$AC$1:$AM$79,9,FALSE)),FALSE))),((VLOOKUP(E$4,'X13'!$B:$ZZ,(VLOOKUP($Y$2,$AC$1:$AM$79,9,FALSE)),FALSE))))))))))))))))))))))))))),1))))=TRUE," ",(((ROUND((IF($X$1=1,((VLOOKUP(E$4,'X1'!$B:$ZZ,(VLOOKUP($Y$2,$AC$1:$AM$79,9,FALSE)),FALSE))),(IF($X$1=2,((VLOOKUP(E$4,'X2'!$B:$ZZ,(VLOOKUP($Y$2,$AC$1:$AM$79,9,FALSE)),FALSE))),(IF($X$1=3,((VLOOKUP(E$4,'X3'!$B:$ZZ,(VLOOKUP($Y$2,$AC$1:$AM$79,9,FALSE)),FALSE))),(IF($X$1=4,((VLOOKUP(E$4,'X4'!$B:$ZZ,(VLOOKUP($Y$2,$AC$1:$AM$79,9,FALSE)),FALSE))),(IF($X$1=5,((VLOOKUP(E$4,'X5'!$B:$ZZ,(VLOOKUP($Y$2,$AC$1:$AM$79,9,FALSE)),FALSE))),(IF($X$1=6,((VLOOKUP(E$4,'X6'!$B:$ZZ,(VLOOKUP($Y$2,$AC$1:$AM$79,9,FALSE)),FALSE))),(IF($X$1=7,((VLOOKUP(E$4,'X7'!$B:$ZZ,(VLOOKUP($Y$2,$AC$1:$AM$79,9,FALSE)),FALSE))),(IF($X$1=8,((VLOOKUP(E$4,'X8'!$B:$ZZ,(VLOOKUP($Y$2,$AC$1:$AM$79,9,FALSE)),FALSE))),(IF($X$1=9,((VLOOKUP(E$4,'X9'!$B:$ZZ,(VLOOKUP($Y$2,$AC$1:$AM$79,9,FALSE)),FALSE))),(IF($X$1=10,((VLOOKUP(E$4,'X10'!$B:$ZZ,(VLOOKUP($Y$2,$AC$1:$AM$79,9,FALSE)),FALSE))),(IF($X$1=11,((VLOOKUP(E$4,'X11'!$B:$ZZ,(VLOOKUP($Y$2,$AC$1:$AM$79,9,FALSE)),FALSE))),(IF($X$1=12,((VLOOKUP(E$4,'X12'!$B:$ZZ,(VLOOKUP($Y$2,$AC$1:$AM$79,9,FALSE)),FALSE))),((VLOOKUP(E$4,'X13'!$B:$ZZ,(VLOOKUP($Y$2,$AC$1:$AM$79,9,FALSE)),FALSE))))))))))))))))))))))))))),1)))))</f>
        <v>19.3</v>
      </c>
      <c r="F8" s="65">
        <f ca="1">IF(ISERROR(((ROUND((IF($X$1=1,((VLOOKUP(E$4,'X1'!$B:$ZZ,(VLOOKUP($Y$2,$AC$1:$AM$79,10,FALSE)),FALSE))),(IF($X$1=2,((VLOOKUP(E$4,'X2'!$B:$ZZ,(VLOOKUP($Y$2,$AC$1:$AM$79,10,FALSE)),FALSE))),(IF($X$1=3,((VLOOKUP(E$4,'X3'!$B:$ZZ,(VLOOKUP($Y$2,$AC$1:$AM$79,10,FALSE)),FALSE))),(IF($X$1=4,((VLOOKUP(E$4,'X4'!$B:$ZZ,(VLOOKUP($Y$2,$AC$1:$AM$79,10,FALSE)),FALSE))),(IF($X$1=5,((VLOOKUP(E$4,'X5'!$B:$ZZ,(VLOOKUP($Y$2,$AC$1:$AM$79,10,FALSE)),FALSE))),(IF($X$1=6,((VLOOKUP(E$4,'X6'!$B:$ZZ,(VLOOKUP($Y$2,$AC$1:$AM$79,10,FALSE)),FALSE))),(IF($X$1=7,((VLOOKUP(E$4,'X7'!$B:$ZZ,(VLOOKUP($Y$2,$AC$1:$AM$79,10,FALSE)),FALSE))),(IF($X$1=8,((VLOOKUP(E$4,'X8'!$B:$ZZ,(VLOOKUP($Y$2,$AC$1:$AM$79,10,FALSE)),FALSE))),(IF($X$1=9,((VLOOKUP(E$4,'X9'!$B:$ZZ,(VLOOKUP($Y$2,$AC$1:$AM$79,10,FALSE)),FALSE))),(IF($X$1=10,((VLOOKUP(E$4,'X10'!$B:$ZZ,(VLOOKUP($Y$2,$AC$1:$AM$79,10,FALSE)),FALSE))),(IF($X$1=11,((VLOOKUP(E$4,'X11'!$B:$ZZ,(VLOOKUP($Y$2,$AC$1:$AM$79,10,FALSE)),FALSE))),(IF($X$1=12,((VLOOKUP(E$4,'X12'!$B:$ZZ,(VLOOKUP($Y$2,$AC$1:$AM$79,10,FALSE)),FALSE))),((VLOOKUP(E$4,'X13'!$B:$ZZ,(VLOOKUP($Y$2,$AC$1:$AM$79,10,FALSE)),FALSE))))))))))))))))))))))))))),1))))=TRUE," ",(((ROUND((IF($X$1=1,((VLOOKUP(E$4,'X1'!$B:$ZZ,(VLOOKUP($Y$2,$AC$1:$AM$79,10,FALSE)),FALSE))),(IF($X$1=2,((VLOOKUP(E$4,'X2'!$B:$ZZ,(VLOOKUP($Y$2,$AC$1:$AM$79,10,FALSE)),FALSE))),(IF($X$1=3,((VLOOKUP(E$4,'X3'!$B:$ZZ,(VLOOKUP($Y$2,$AC$1:$AM$79,10,FALSE)),FALSE))),(IF($X$1=4,((VLOOKUP(E$4,'X4'!$B:$ZZ,(VLOOKUP($Y$2,$AC$1:$AM$79,10,FALSE)),FALSE))),(IF($X$1=5,((VLOOKUP(E$4,'X5'!$B:$ZZ,(VLOOKUP($Y$2,$AC$1:$AM$79,10,FALSE)),FALSE))),(IF($X$1=6,((VLOOKUP(E$4,'X6'!$B:$ZZ,(VLOOKUP($Y$2,$AC$1:$AM$79,10,FALSE)),FALSE))),(IF($X$1=7,((VLOOKUP(E$4,'X7'!$B:$ZZ,(VLOOKUP($Y$2,$AC$1:$AM$79,10,FALSE)),FALSE))),(IF($X$1=8,((VLOOKUP(E$4,'X8'!$B:$ZZ,(VLOOKUP($Y$2,$AC$1:$AM$79,10,FALSE)),FALSE))),(IF($X$1=9,((VLOOKUP(E$4,'X9'!$B:$ZZ,(VLOOKUP($Y$2,$AC$1:$AM$79,10,FALSE)),FALSE))),(IF($X$1=10,((VLOOKUP(E$4,'X10'!$B:$ZZ,(VLOOKUP($Y$2,$AC$1:$AM$79,10,FALSE)),FALSE))),(IF($X$1=11,((VLOOKUP(E$4,'X11'!$B:$ZZ,(VLOOKUP($Y$2,$AC$1:$AM$79,10,FALSE)),FALSE))),(IF($X$1=12,((VLOOKUP(E$4,'X12'!$B:$ZZ,(VLOOKUP($Y$2,$AC$1:$AM$79,10,FALSE)),FALSE))),((VLOOKUP(E$4,'X13'!$B:$ZZ,(VLOOKUP($Y$2,$AC$1:$AM$79,10,FALSE)),FALSE))))))))))))))))))))))))))),1)))))</f>
        <v>18330.3</v>
      </c>
      <c r="G8" s="60">
        <f ca="1">IF(ISERROR(((ROUND((IF($X$1=1,((VLOOKUP(E$4,'X1'!$B:$ZZ,(VLOOKUP($Y$2,$AC$1:$AM$79,11,FALSE)),FALSE))),(IF($X$1=2,((VLOOKUP(E$4,'X2'!$B:$ZZ,(VLOOKUP($Y$2,$AC$1:$AM$79,11,FALSE)),FALSE))),(IF($X$1=3,((VLOOKUP(E$4,'X3'!$B:$ZZ,(VLOOKUP($Y$2,$AC$1:$AM$79,11,FALSE)),FALSE))),(IF($X$1=4,((VLOOKUP(E$4,'X4'!$B:$ZZ,(VLOOKUP($Y$2,$AC$1:$AM$79,11,FALSE)),FALSE))),(IF($X$1=5,((VLOOKUP(E$4,'X5'!$B:$ZZ,(VLOOKUP($Y$2,$AC$1:$AM$79,11,FALSE)),FALSE))),(IF($X$1=6,((VLOOKUP(E$4,'X6'!$B:$ZZ,(VLOOKUP($Y$2,$AC$1:$AM$79,11,FALSE)),FALSE))),(IF($X$1=7,((VLOOKUP(E$4,'X7'!$B:$ZZ,(VLOOKUP($Y$2,$AC$1:$AM$79,11,FALSE)),FALSE))),(IF($X$1=8,((VLOOKUP(E$4,'X8'!$B:$ZZ,(VLOOKUP($Y$2,$AC$1:$AM$79,11,FALSE)),FALSE))),(IF($X$1=9,((VLOOKUP(E$4,'X9'!$B:$ZZ,(VLOOKUP($Y$2,$AC$1:$AM$79,11,FALSE)),FALSE))),(IF($X$1=10,((VLOOKUP(E$4,'X10'!$B:$ZZ,(VLOOKUP($Y$2,$AC$1:$AM$79,11,FALSE)),FALSE))),(IF($X$1=11,((VLOOKUP(E$4,'X11'!$B:$ZZ,(VLOOKUP($Y$2,$AC$1:$AM$79,11,FALSE)),FALSE))),(IF($X$1=12,((VLOOKUP(E$4,'X12'!$B:$ZZ,(VLOOKUP($Y$2,$AC$1:$AM$79,11,FALSE)),FALSE))),((VLOOKUP(E$4,'X13'!$B:$ZZ,(VLOOKUP($Y$2,$AC$1:$AM$79,11,FALSE)),FALSE))))))))))))))))))))))))))),1))))=TRUE," ",(((ROUND((IF($X$1=1,((VLOOKUP(E$4,'X1'!$B:$ZZ,(VLOOKUP($Y$2,$AC$1:$AM$79,11,FALSE)),FALSE))),(IF($X$1=2,((VLOOKUP(E$4,'X2'!$B:$ZZ,(VLOOKUP($Y$2,$AC$1:$AM$79,11,FALSE)),FALSE))),(IF($X$1=3,((VLOOKUP(E$4,'X3'!$B:$ZZ,(VLOOKUP($Y$2,$AC$1:$AM$79,11,FALSE)),FALSE))),(IF($X$1=4,((VLOOKUP(E$4,'X4'!$B:$ZZ,(VLOOKUP($Y$2,$AC$1:$AM$79,11,FALSE)),FALSE))),(IF($X$1=5,((VLOOKUP(E$4,'X5'!$B:$ZZ,(VLOOKUP($Y$2,$AC$1:$AM$79,11,FALSE)),FALSE))),(IF($X$1=6,((VLOOKUP(E$4,'X6'!$B:$ZZ,(VLOOKUP($Y$2,$AC$1:$AM$79,11,FALSE)),FALSE))),(IF($X$1=7,((VLOOKUP(E$4,'X7'!$B:$ZZ,(VLOOKUP($Y$2,$AC$1:$AM$79,11,FALSE)),FALSE))),(IF($X$1=8,((VLOOKUP(E$4,'X8'!$B:$ZZ,(VLOOKUP($Y$2,$AC$1:$AM$79,11,FALSE)),FALSE))),(IF($X$1=9,((VLOOKUP(E$4,'X9'!$B:$ZZ,(VLOOKUP($Y$2,$AC$1:$AM$79,11,FALSE)),FALSE))),(IF($X$1=10,((VLOOKUP(E$4,'X10'!$B:$ZZ,(VLOOKUP($Y$2,$AC$1:$AM$79,11,FALSE)),FALSE))),(IF($X$1=11,((VLOOKUP(E$4,'X11'!$B:$ZZ,(VLOOKUP($Y$2,$AC$1:$AM$79,11,FALSE)),FALSE))),(IF($X$1=12,((VLOOKUP(E$4,'X12'!$B:$ZZ,(VLOOKUP($Y$2,$AC$1:$AM$79,11,FALSE)),FALSE))),((VLOOKUP(E$4,'X13'!$B:$ZZ,(VLOOKUP($Y$2,$AC$1:$AM$79,11,FALSE)),FALSE))))))))))))))))))))))))))),1)))))</f>
        <v>6.7</v>
      </c>
      <c r="H8" s="66">
        <f ca="1">IF(ISERROR(((ROUND((IF($X$1=1,((VLOOKUP(H$4,'X1'!$B:$ZZ,(VLOOKUP($Y$2,$AC$1:$AM$79,9,FALSE)),FALSE))),(IF($X$1=2,((VLOOKUP(H$4,'X2'!$B:$ZZ,(VLOOKUP($Y$2,$AC$1:$AM$79,9,FALSE)),FALSE))),(IF($X$1=3,((VLOOKUP(H$4,'X3'!$B:$ZZ,(VLOOKUP($Y$2,$AC$1:$AM$79,9,FALSE)),FALSE))),(IF($X$1=4,((VLOOKUP(H$4,'X4'!$B:$ZZ,(VLOOKUP($Y$2,$AC$1:$AM$79,9,FALSE)),FALSE))),(IF($X$1=5,((VLOOKUP(H$4,'X5'!$B:$ZZ,(VLOOKUP($Y$2,$AC$1:$AM$79,9,FALSE)),FALSE))),(IF($X$1=6,((VLOOKUP(H$4,'X6'!$B:$ZZ,(VLOOKUP($Y$2,$AC$1:$AM$79,9,FALSE)),FALSE))),(IF($X$1=7,((VLOOKUP(H$4,'X7'!$B:$ZZ,(VLOOKUP($Y$2,$AC$1:$AM$79,9,FALSE)),FALSE))),(IF($X$1=8,((VLOOKUP(H$4,'X8'!$B:$ZZ,(VLOOKUP($Y$2,$AC$1:$AM$79,9,FALSE)),FALSE))),(IF($X$1=9,((VLOOKUP(H$4,'X9'!$B:$ZZ,(VLOOKUP($Y$2,$AC$1:$AM$79,9,FALSE)),FALSE))),(IF($X$1=10,((VLOOKUP(H$4,'X10'!$B:$ZZ,(VLOOKUP($Y$2,$AC$1:$AM$79,9,FALSE)),FALSE))),(IF($X$1=11,((VLOOKUP(H$4,'X11'!$B:$ZZ,(VLOOKUP($Y$2,$AC$1:$AM$79,9,FALSE)),FALSE))),(IF($X$1=12,((VLOOKUP(H$4,'X12'!$B:$ZZ,(VLOOKUP($Y$2,$AC$1:$AM$79,9,FALSE)),FALSE))),((VLOOKUP(H$4,'X13'!$B:$ZZ,(VLOOKUP($Y$2,$AC$1:$AM$79,9,FALSE)),FALSE))))))))))))))))))))))))))),1))))=TRUE," ",(((ROUND((IF($X$1=1,((VLOOKUP(H$4,'X1'!$B:$ZZ,(VLOOKUP($Y$2,$AC$1:$AM$79,9,FALSE)),FALSE))),(IF($X$1=2,((VLOOKUP(H$4,'X2'!$B:$ZZ,(VLOOKUP($Y$2,$AC$1:$AM$79,9,FALSE)),FALSE))),(IF($X$1=3,((VLOOKUP(H$4,'X3'!$B:$ZZ,(VLOOKUP($Y$2,$AC$1:$AM$79,9,FALSE)),FALSE))),(IF($X$1=4,((VLOOKUP(H$4,'X4'!$B:$ZZ,(VLOOKUP($Y$2,$AC$1:$AM$79,9,FALSE)),FALSE))),(IF($X$1=5,((VLOOKUP(H$4,'X5'!$B:$ZZ,(VLOOKUP($Y$2,$AC$1:$AM$79,9,FALSE)),FALSE))),(IF($X$1=6,((VLOOKUP(H$4,'X6'!$B:$ZZ,(VLOOKUP($Y$2,$AC$1:$AM$79,9,FALSE)),FALSE))),(IF($X$1=7,((VLOOKUP(H$4,'X7'!$B:$ZZ,(VLOOKUP($Y$2,$AC$1:$AM$79,9,FALSE)),FALSE))),(IF($X$1=8,((VLOOKUP(H$4,'X8'!$B:$ZZ,(VLOOKUP($Y$2,$AC$1:$AM$79,9,FALSE)),FALSE))),(IF($X$1=9,((VLOOKUP(H$4,'X9'!$B:$ZZ,(VLOOKUP($Y$2,$AC$1:$AM$79,9,FALSE)),FALSE))),(IF($X$1=10,((VLOOKUP(H$4,'X10'!$B:$ZZ,(VLOOKUP($Y$2,$AC$1:$AM$79,9,FALSE)),FALSE))),(IF($X$1=11,((VLOOKUP(H$4,'X11'!$B:$ZZ,(VLOOKUP($Y$2,$AC$1:$AM$79,9,FALSE)),FALSE))),(IF($X$1=12,((VLOOKUP(H$4,'X12'!$B:$ZZ,(VLOOKUP($Y$2,$AC$1:$AM$79,9,FALSE)),FALSE))),((VLOOKUP(H$4,'X13'!$B:$ZZ,(VLOOKUP($Y$2,$AC$1:$AM$79,9,FALSE)),FALSE))))))))))))))))))))))))))),1)))))</f>
        <v>44.8</v>
      </c>
      <c r="I8" s="65">
        <f ca="1">IF(ISERROR(((ROUND((IF($X$1=1,((VLOOKUP(H$4,'X1'!$B:$ZZ,(VLOOKUP($Y$2,$AC$1:$AM$79,10,FALSE)),FALSE))),(IF($X$1=2,((VLOOKUP(H$4,'X2'!$B:$ZZ,(VLOOKUP($Y$2,$AC$1:$AM$79,10,FALSE)),FALSE))),(IF($X$1=3,((VLOOKUP(H$4,'X3'!$B:$ZZ,(VLOOKUP($Y$2,$AC$1:$AM$79,10,FALSE)),FALSE))),(IF($X$1=4,((VLOOKUP(H$4,'X4'!$B:$ZZ,(VLOOKUP($Y$2,$AC$1:$AM$79,10,FALSE)),FALSE))),(IF($X$1=5,((VLOOKUP(H$4,'X5'!$B:$ZZ,(VLOOKUP($Y$2,$AC$1:$AM$79,10,FALSE)),FALSE))),(IF($X$1=6,((VLOOKUP(H$4,'X6'!$B:$ZZ,(VLOOKUP($Y$2,$AC$1:$AM$79,10,FALSE)),FALSE))),(IF($X$1=7,((VLOOKUP(H$4,'X7'!$B:$ZZ,(VLOOKUP($Y$2,$AC$1:$AM$79,10,FALSE)),FALSE))),(IF($X$1=8,((VLOOKUP(H$4,'X8'!$B:$ZZ,(VLOOKUP($Y$2,$AC$1:$AM$79,10,FALSE)),FALSE))),(IF($X$1=9,((VLOOKUP(H$4,'X9'!$B:$ZZ,(VLOOKUP($Y$2,$AC$1:$AM$79,10,FALSE)),FALSE))),(IF($X$1=10,((VLOOKUP(H$4,'X10'!$B:$ZZ,(VLOOKUP($Y$2,$AC$1:$AM$79,10,FALSE)),FALSE))),(IF($X$1=11,((VLOOKUP(H$4,'X11'!$B:$ZZ,(VLOOKUP($Y$2,$AC$1:$AM$79,10,FALSE)),FALSE))),(IF($X$1=12,((VLOOKUP(H$4,'X12'!$B:$ZZ,(VLOOKUP($Y$2,$AC$1:$AM$79,10,FALSE)),FALSE))),((VLOOKUP(H$4,'X13'!$B:$ZZ,(VLOOKUP($Y$2,$AC$1:$AM$79,10,FALSE)),FALSE))))))))))))))))))))))))))),1))))=TRUE," ",(((ROUND((IF($X$1=1,((VLOOKUP(H$4,'X1'!$B:$ZZ,(VLOOKUP($Y$2,$AC$1:$AM$79,10,FALSE)),FALSE))),(IF($X$1=2,((VLOOKUP(H$4,'X2'!$B:$ZZ,(VLOOKUP($Y$2,$AC$1:$AM$79,10,FALSE)),FALSE))),(IF($X$1=3,((VLOOKUP(H$4,'X3'!$B:$ZZ,(VLOOKUP($Y$2,$AC$1:$AM$79,10,FALSE)),FALSE))),(IF($X$1=4,((VLOOKUP(H$4,'X4'!$B:$ZZ,(VLOOKUP($Y$2,$AC$1:$AM$79,10,FALSE)),FALSE))),(IF($X$1=5,((VLOOKUP(H$4,'X5'!$B:$ZZ,(VLOOKUP($Y$2,$AC$1:$AM$79,10,FALSE)),FALSE))),(IF($X$1=6,((VLOOKUP(H$4,'X6'!$B:$ZZ,(VLOOKUP($Y$2,$AC$1:$AM$79,10,FALSE)),FALSE))),(IF($X$1=7,((VLOOKUP(H$4,'X7'!$B:$ZZ,(VLOOKUP($Y$2,$AC$1:$AM$79,10,FALSE)),FALSE))),(IF($X$1=8,((VLOOKUP(H$4,'X8'!$B:$ZZ,(VLOOKUP($Y$2,$AC$1:$AM$79,10,FALSE)),FALSE))),(IF($X$1=9,((VLOOKUP(H$4,'X9'!$B:$ZZ,(VLOOKUP($Y$2,$AC$1:$AM$79,10,FALSE)),FALSE))),(IF($X$1=10,((VLOOKUP(H$4,'X10'!$B:$ZZ,(VLOOKUP($Y$2,$AC$1:$AM$79,10,FALSE)),FALSE))),(IF($X$1=11,((VLOOKUP(H$4,'X11'!$B:$ZZ,(VLOOKUP($Y$2,$AC$1:$AM$79,10,FALSE)),FALSE))),(IF($X$1=12,((VLOOKUP(H$4,'X12'!$B:$ZZ,(VLOOKUP($Y$2,$AC$1:$AM$79,10,FALSE)),FALSE))),((VLOOKUP(H$4,'X13'!$B:$ZZ,(VLOOKUP($Y$2,$AC$1:$AM$79,10,FALSE)),FALSE))))))))))))))))))))))))))),1)))))</f>
        <v>8959.7000000000007</v>
      </c>
      <c r="J8" s="60">
        <f ca="1">IF(ISERROR(((ROUND((IF($X$1=1,((VLOOKUP(H$4,'X1'!$B:$ZZ,(VLOOKUP($Y$2,$AC$1:$AM$79,11,FALSE)),FALSE))),(IF($X$1=2,((VLOOKUP(H$4,'X2'!$B:$ZZ,(VLOOKUP($Y$2,$AC$1:$AM$79,11,FALSE)),FALSE))),(IF($X$1=3,((VLOOKUP(H$4,'X3'!$B:$ZZ,(VLOOKUP($Y$2,$AC$1:$AM$79,11,FALSE)),FALSE))),(IF($X$1=4,((VLOOKUP(H$4,'X4'!$B:$ZZ,(VLOOKUP($Y$2,$AC$1:$AM$79,11,FALSE)),FALSE))),(IF($X$1=5,((VLOOKUP(H$4,'X5'!$B:$ZZ,(VLOOKUP($Y$2,$AC$1:$AM$79,11,FALSE)),FALSE))),(IF($X$1=6,((VLOOKUP(H$4,'X6'!$B:$ZZ,(VLOOKUP($Y$2,$AC$1:$AM$79,11,FALSE)),FALSE))),(IF($X$1=7,((VLOOKUP(H$4,'X7'!$B:$ZZ,(VLOOKUP($Y$2,$AC$1:$AM$79,11,FALSE)),FALSE))),(IF($X$1=8,((VLOOKUP(H$4,'X8'!$B:$ZZ,(VLOOKUP($Y$2,$AC$1:$AM$79,11,FALSE)),FALSE))),(IF($X$1=9,((VLOOKUP(H$4,'X9'!$B:$ZZ,(VLOOKUP($Y$2,$AC$1:$AM$79,11,FALSE)),FALSE))),(IF($X$1=10,((VLOOKUP(H$4,'X10'!$B:$ZZ,(VLOOKUP($Y$2,$AC$1:$AM$79,11,FALSE)),FALSE))),(IF($X$1=11,((VLOOKUP(H$4,'X11'!$B:$ZZ,(VLOOKUP($Y$2,$AC$1:$AM$79,11,FALSE)),FALSE))),(IF($X$1=12,((VLOOKUP(H$4,'X12'!$B:$ZZ,(VLOOKUP($Y$2,$AC$1:$AM$79,11,FALSE)),FALSE))),((VLOOKUP(H$4,'X13'!$B:$ZZ,(VLOOKUP($Y$2,$AC$1:$AM$79,11,FALSE)),FALSE))))))))))))))))))))))))))),1))))=TRUE," ",(((ROUND((IF($X$1=1,((VLOOKUP(H$4,'X1'!$B:$ZZ,(VLOOKUP($Y$2,$AC$1:$AM$79,11,FALSE)),FALSE))),(IF($X$1=2,((VLOOKUP(H$4,'X2'!$B:$ZZ,(VLOOKUP($Y$2,$AC$1:$AM$79,11,FALSE)),FALSE))),(IF($X$1=3,((VLOOKUP(H$4,'X3'!$B:$ZZ,(VLOOKUP($Y$2,$AC$1:$AM$79,11,FALSE)),FALSE))),(IF($X$1=4,((VLOOKUP(H$4,'X4'!$B:$ZZ,(VLOOKUP($Y$2,$AC$1:$AM$79,11,FALSE)),FALSE))),(IF($X$1=5,((VLOOKUP(H$4,'X5'!$B:$ZZ,(VLOOKUP($Y$2,$AC$1:$AM$79,11,FALSE)),FALSE))),(IF($X$1=6,((VLOOKUP(H$4,'X6'!$B:$ZZ,(VLOOKUP($Y$2,$AC$1:$AM$79,11,FALSE)),FALSE))),(IF($X$1=7,((VLOOKUP(H$4,'X7'!$B:$ZZ,(VLOOKUP($Y$2,$AC$1:$AM$79,11,FALSE)),FALSE))),(IF($X$1=8,((VLOOKUP(H$4,'X8'!$B:$ZZ,(VLOOKUP($Y$2,$AC$1:$AM$79,11,FALSE)),FALSE))),(IF($X$1=9,((VLOOKUP(H$4,'X9'!$B:$ZZ,(VLOOKUP($Y$2,$AC$1:$AM$79,11,FALSE)),FALSE))),(IF($X$1=10,((VLOOKUP(H$4,'X10'!$B:$ZZ,(VLOOKUP($Y$2,$AC$1:$AM$79,11,FALSE)),FALSE))),(IF($X$1=11,((VLOOKUP(H$4,'X11'!$B:$ZZ,(VLOOKUP($Y$2,$AC$1:$AM$79,11,FALSE)),FALSE))),(IF($X$1=12,((VLOOKUP(H$4,'X12'!$B:$ZZ,(VLOOKUP($Y$2,$AC$1:$AM$79,11,FALSE)),FALSE))),((VLOOKUP(H$4,'X13'!$B:$ZZ,(VLOOKUP($Y$2,$AC$1:$AM$79,11,FALSE)),FALSE))))))))))))))))))))))))))),1)))))</f>
        <v>14.6</v>
      </c>
      <c r="K8" s="66">
        <f ca="1">IF(ISERROR(((ROUND((IF($X$1=1,((VLOOKUP(K$4,'X1'!$B:$ZZ,(VLOOKUP($Y$2,$AC$1:$AM$79,9,FALSE)),FALSE))),(IF($X$1=2,((VLOOKUP(K$4,'X2'!$B:$ZZ,(VLOOKUP($Y$2,$AC$1:$AM$79,9,FALSE)),FALSE))),(IF($X$1=3,((VLOOKUP(K$4,'X3'!$B:$ZZ,(VLOOKUP($Y$2,$AC$1:$AM$79,9,FALSE)),FALSE))),(IF($X$1=4,((VLOOKUP(K$4,'X4'!$B:$ZZ,(VLOOKUP($Y$2,$AC$1:$AM$79,9,FALSE)),FALSE))),(IF($X$1=5,((VLOOKUP(K$4,'X5'!$B:$ZZ,(VLOOKUP($Y$2,$AC$1:$AM$79,9,FALSE)),FALSE))),(IF($X$1=6,((VLOOKUP(K$4,'X6'!$B:$ZZ,(VLOOKUP($Y$2,$AC$1:$AM$79,9,FALSE)),FALSE))),(IF($X$1=7,((VLOOKUP(K$4,'X7'!$B:$ZZ,(VLOOKUP($Y$2,$AC$1:$AM$79,9,FALSE)),FALSE))),(IF($X$1=8,((VLOOKUP(K$4,'X8'!$B:$ZZ,(VLOOKUP($Y$2,$AC$1:$AM$79,9,FALSE)),FALSE))),(IF($X$1=9,((VLOOKUP(K$4,'X9'!$B:$ZZ,(VLOOKUP($Y$2,$AC$1:$AM$79,9,FALSE)),FALSE))),(IF($X$1=10,((VLOOKUP(K$4,'X10'!$B:$ZZ,(VLOOKUP($Y$2,$AC$1:$AM$79,9,FALSE)),FALSE))),(IF($X$1=11,((VLOOKUP(K$4,'X11'!$B:$ZZ,(VLOOKUP($Y$2,$AC$1:$AM$79,9,FALSE)),FALSE))),(IF($X$1=12,((VLOOKUP(K$4,'X12'!$B:$ZZ,(VLOOKUP($Y$2,$AC$1:$AM$79,9,FALSE)),FALSE))),((VLOOKUP(K$4,'X13'!$B:$ZZ,(VLOOKUP($Y$2,$AC$1:$AM$79,9,FALSE)),FALSE))))))))))))))))))))))))))),1))))=TRUE," ",(((ROUND((IF($X$1=1,((VLOOKUP(K$4,'X1'!$B:$ZZ,(VLOOKUP($Y$2,$AC$1:$AM$79,9,FALSE)),FALSE))),(IF($X$1=2,((VLOOKUP(K$4,'X2'!$B:$ZZ,(VLOOKUP($Y$2,$AC$1:$AM$79,9,FALSE)),FALSE))),(IF($X$1=3,((VLOOKUP(K$4,'X3'!$B:$ZZ,(VLOOKUP($Y$2,$AC$1:$AM$79,9,FALSE)),FALSE))),(IF($X$1=4,((VLOOKUP(K$4,'X4'!$B:$ZZ,(VLOOKUP($Y$2,$AC$1:$AM$79,9,FALSE)),FALSE))),(IF($X$1=5,((VLOOKUP(K$4,'X5'!$B:$ZZ,(VLOOKUP($Y$2,$AC$1:$AM$79,9,FALSE)),FALSE))),(IF($X$1=6,((VLOOKUP(K$4,'X6'!$B:$ZZ,(VLOOKUP($Y$2,$AC$1:$AM$79,9,FALSE)),FALSE))),(IF($X$1=7,((VLOOKUP(K$4,'X7'!$B:$ZZ,(VLOOKUP($Y$2,$AC$1:$AM$79,9,FALSE)),FALSE))),(IF($X$1=8,((VLOOKUP(K$4,'X8'!$B:$ZZ,(VLOOKUP($Y$2,$AC$1:$AM$79,9,FALSE)),FALSE))),(IF($X$1=9,((VLOOKUP(K$4,'X9'!$B:$ZZ,(VLOOKUP($Y$2,$AC$1:$AM$79,9,FALSE)),FALSE))),(IF($X$1=10,((VLOOKUP(K$4,'X10'!$B:$ZZ,(VLOOKUP($Y$2,$AC$1:$AM$79,9,FALSE)),FALSE))),(IF($X$1=11,((VLOOKUP(K$4,'X11'!$B:$ZZ,(VLOOKUP($Y$2,$AC$1:$AM$79,9,FALSE)),FALSE))),(IF($X$1=12,((VLOOKUP(K$4,'X12'!$B:$ZZ,(VLOOKUP($Y$2,$AC$1:$AM$79,9,FALSE)),FALSE))),((VLOOKUP(K$4,'X13'!$B:$ZZ,(VLOOKUP($Y$2,$AC$1:$AM$79,9,FALSE)),FALSE))))))))))))))))))))))))))),1)))))</f>
        <v>18.2</v>
      </c>
      <c r="L8" s="65">
        <f ca="1">IF(ISERROR(((ROUND((IF($X$1=1,((VLOOKUP(K$4,'X1'!$B:$ZZ,(VLOOKUP($Y$2,$AC$1:$AM$79,10,FALSE)),FALSE))),(IF($X$1=2,((VLOOKUP(K$4,'X2'!$B:$ZZ,(VLOOKUP($Y$2,$AC$1:$AM$79,10,FALSE)),FALSE))),(IF($X$1=3,((VLOOKUP(K$4,'X3'!$B:$ZZ,(VLOOKUP($Y$2,$AC$1:$AM$79,10,FALSE)),FALSE))),(IF($X$1=4,((VLOOKUP(K$4,'X4'!$B:$ZZ,(VLOOKUP($Y$2,$AC$1:$AM$79,10,FALSE)),FALSE))),(IF($X$1=5,((VLOOKUP(K$4,'X5'!$B:$ZZ,(VLOOKUP($Y$2,$AC$1:$AM$79,10,FALSE)),FALSE))),(IF($X$1=6,((VLOOKUP(K$4,'X6'!$B:$ZZ,(VLOOKUP($Y$2,$AC$1:$AM$79,10,FALSE)),FALSE))),(IF($X$1=7,((VLOOKUP(K$4,'X7'!$B:$ZZ,(VLOOKUP($Y$2,$AC$1:$AM$79,10,FALSE)),FALSE))),(IF($X$1=8,((VLOOKUP(K$4,'X8'!$B:$ZZ,(VLOOKUP($Y$2,$AC$1:$AM$79,10,FALSE)),FALSE))),(IF($X$1=9,((VLOOKUP(K$4,'X9'!$B:$ZZ,(VLOOKUP($Y$2,$AC$1:$AM$79,10,FALSE)),FALSE))),(IF($X$1=10,((VLOOKUP(K$4,'X10'!$B:$ZZ,(VLOOKUP($Y$2,$AC$1:$AM$79,10,FALSE)),FALSE))),(IF($X$1=11,((VLOOKUP(K$4,'X11'!$B:$ZZ,(VLOOKUP($Y$2,$AC$1:$AM$79,10,FALSE)),FALSE))),(IF($X$1=12,((VLOOKUP(K$4,'X12'!$B:$ZZ,(VLOOKUP($Y$2,$AC$1:$AM$79,10,FALSE)),FALSE))),((VLOOKUP(K$4,'X13'!$B:$ZZ,(VLOOKUP($Y$2,$AC$1:$AM$79,10,FALSE)),FALSE))))))))))))))))))))))))))),1))))=TRUE," ",(((ROUND((IF($X$1=1,((VLOOKUP(K$4,'X1'!$B:$ZZ,(VLOOKUP($Y$2,$AC$1:$AM$79,10,FALSE)),FALSE))),(IF($X$1=2,((VLOOKUP(K$4,'X2'!$B:$ZZ,(VLOOKUP($Y$2,$AC$1:$AM$79,10,FALSE)),FALSE))),(IF($X$1=3,((VLOOKUP(K$4,'X3'!$B:$ZZ,(VLOOKUP($Y$2,$AC$1:$AM$79,10,FALSE)),FALSE))),(IF($X$1=4,((VLOOKUP(K$4,'X4'!$B:$ZZ,(VLOOKUP($Y$2,$AC$1:$AM$79,10,FALSE)),FALSE))),(IF($X$1=5,((VLOOKUP(K$4,'X5'!$B:$ZZ,(VLOOKUP($Y$2,$AC$1:$AM$79,10,FALSE)),FALSE))),(IF($X$1=6,((VLOOKUP(K$4,'X6'!$B:$ZZ,(VLOOKUP($Y$2,$AC$1:$AM$79,10,FALSE)),FALSE))),(IF($X$1=7,((VLOOKUP(K$4,'X7'!$B:$ZZ,(VLOOKUP($Y$2,$AC$1:$AM$79,10,FALSE)),FALSE))),(IF($X$1=8,((VLOOKUP(K$4,'X8'!$B:$ZZ,(VLOOKUP($Y$2,$AC$1:$AM$79,10,FALSE)),FALSE))),(IF($X$1=9,((VLOOKUP(K$4,'X9'!$B:$ZZ,(VLOOKUP($Y$2,$AC$1:$AM$79,10,FALSE)),FALSE))),(IF($X$1=10,((VLOOKUP(K$4,'X10'!$B:$ZZ,(VLOOKUP($Y$2,$AC$1:$AM$79,10,FALSE)),FALSE))),(IF($X$1=11,((VLOOKUP(K$4,'X11'!$B:$ZZ,(VLOOKUP($Y$2,$AC$1:$AM$79,10,FALSE)),FALSE))),(IF($X$1=12,((VLOOKUP(K$4,'X12'!$B:$ZZ,(VLOOKUP($Y$2,$AC$1:$AM$79,10,FALSE)),FALSE))),((VLOOKUP(K$4,'X13'!$B:$ZZ,(VLOOKUP($Y$2,$AC$1:$AM$79,10,FALSE)),FALSE))))))))))))))))))))))))))),1)))))</f>
        <v>5099.6000000000004</v>
      </c>
      <c r="M8" s="60">
        <f ca="1">IF(ISERROR(((ROUND((IF($X$1=1,((VLOOKUP(K$4,'X1'!$B:$ZZ,(VLOOKUP($Y$2,$AC$1:$AM$79,11,FALSE)),FALSE))),(IF($X$1=2,((VLOOKUP(K$4,'X2'!$B:$ZZ,(VLOOKUP($Y$2,$AC$1:$AM$79,11,FALSE)),FALSE))),(IF($X$1=3,((VLOOKUP(K$4,'X3'!$B:$ZZ,(VLOOKUP($Y$2,$AC$1:$AM$79,11,FALSE)),FALSE))),(IF($X$1=4,((VLOOKUP(K$4,'X4'!$B:$ZZ,(VLOOKUP($Y$2,$AC$1:$AM$79,11,FALSE)),FALSE))),(IF($X$1=5,((VLOOKUP(K$4,'X5'!$B:$ZZ,(VLOOKUP($Y$2,$AC$1:$AM$79,11,FALSE)),FALSE))),(IF($X$1=6,((VLOOKUP(K$4,'X6'!$B:$ZZ,(VLOOKUP($Y$2,$AC$1:$AM$79,11,FALSE)),FALSE))),(IF($X$1=7,((VLOOKUP(K$4,'X7'!$B:$ZZ,(VLOOKUP($Y$2,$AC$1:$AM$79,11,FALSE)),FALSE))),(IF($X$1=8,((VLOOKUP(K$4,'X8'!$B:$ZZ,(VLOOKUP($Y$2,$AC$1:$AM$79,11,FALSE)),FALSE))),(IF($X$1=9,((VLOOKUP(K$4,'X9'!$B:$ZZ,(VLOOKUP($Y$2,$AC$1:$AM$79,11,FALSE)),FALSE))),(IF($X$1=10,((VLOOKUP(K$4,'X10'!$B:$ZZ,(VLOOKUP($Y$2,$AC$1:$AM$79,11,FALSE)),FALSE))),(IF($X$1=11,((VLOOKUP(K$4,'X11'!$B:$ZZ,(VLOOKUP($Y$2,$AC$1:$AM$79,11,FALSE)),FALSE))),(IF($X$1=12,((VLOOKUP(K$4,'X12'!$B:$ZZ,(VLOOKUP($Y$2,$AC$1:$AM$79,11,FALSE)),FALSE))),((VLOOKUP(K$4,'X13'!$B:$ZZ,(VLOOKUP($Y$2,$AC$1:$AM$79,11,FALSE)),FALSE))))))))))))))))))))))))))),1))))=TRUE," ",(((ROUND((IF($X$1=1,((VLOOKUP(K$4,'X1'!$B:$ZZ,(VLOOKUP($Y$2,$AC$1:$AM$79,11,FALSE)),FALSE))),(IF($X$1=2,((VLOOKUP(K$4,'X2'!$B:$ZZ,(VLOOKUP($Y$2,$AC$1:$AM$79,11,FALSE)),FALSE))),(IF($X$1=3,((VLOOKUP(K$4,'X3'!$B:$ZZ,(VLOOKUP($Y$2,$AC$1:$AM$79,11,FALSE)),FALSE))),(IF($X$1=4,((VLOOKUP(K$4,'X4'!$B:$ZZ,(VLOOKUP($Y$2,$AC$1:$AM$79,11,FALSE)),FALSE))),(IF($X$1=5,((VLOOKUP(K$4,'X5'!$B:$ZZ,(VLOOKUP($Y$2,$AC$1:$AM$79,11,FALSE)),FALSE))),(IF($X$1=6,((VLOOKUP(K$4,'X6'!$B:$ZZ,(VLOOKUP($Y$2,$AC$1:$AM$79,11,FALSE)),FALSE))),(IF($X$1=7,((VLOOKUP(K$4,'X7'!$B:$ZZ,(VLOOKUP($Y$2,$AC$1:$AM$79,11,FALSE)),FALSE))),(IF($X$1=8,((VLOOKUP(K$4,'X8'!$B:$ZZ,(VLOOKUP($Y$2,$AC$1:$AM$79,11,FALSE)),FALSE))),(IF($X$1=9,((VLOOKUP(K$4,'X9'!$B:$ZZ,(VLOOKUP($Y$2,$AC$1:$AM$79,11,FALSE)),FALSE))),(IF($X$1=10,((VLOOKUP(K$4,'X10'!$B:$ZZ,(VLOOKUP($Y$2,$AC$1:$AM$79,11,FALSE)),FALSE))),(IF($X$1=11,((VLOOKUP(K$4,'X11'!$B:$ZZ,(VLOOKUP($Y$2,$AC$1:$AM$79,11,FALSE)),FALSE))),(IF($X$1=12,((VLOOKUP(K$4,'X12'!$B:$ZZ,(VLOOKUP($Y$2,$AC$1:$AM$79,11,FALSE)),FALSE))),((VLOOKUP(K$4,'X13'!$B:$ZZ,(VLOOKUP($Y$2,$AC$1:$AM$79,11,FALSE)),FALSE))))))))))))))))))))))))))),1)))))</f>
        <v>6.6</v>
      </c>
      <c r="N8" s="66">
        <f ca="1">IF(ISERROR(((ROUND((IF($X$1=1,((VLOOKUP(N$4,'X1'!$B:$ZZ,(VLOOKUP($Y$2,$AC$1:$AM$79,9,FALSE)),FALSE))),(IF($X$1=2,((VLOOKUP(N$4,'X2'!$B:$ZZ,(VLOOKUP($Y$2,$AC$1:$AM$79,9,FALSE)),FALSE))),(IF($X$1=3,((VLOOKUP(N$4,'X3'!$B:$ZZ,(VLOOKUP($Y$2,$AC$1:$AM$79,9,FALSE)),FALSE))),(IF($X$1=4,((VLOOKUP(N$4,'X4'!$B:$ZZ,(VLOOKUP($Y$2,$AC$1:$AM$79,9,FALSE)),FALSE))),(IF($X$1=5,((VLOOKUP(N$4,'X5'!$B:$ZZ,(VLOOKUP($Y$2,$AC$1:$AM$79,9,FALSE)),FALSE))),(IF($X$1=6,((VLOOKUP(N$4,'X6'!$B:$ZZ,(VLOOKUP($Y$2,$AC$1:$AM$79,9,FALSE)),FALSE))),(IF($X$1=7,((VLOOKUP(N$4,'X7'!$B:$ZZ,(VLOOKUP($Y$2,$AC$1:$AM$79,9,FALSE)),FALSE))),(IF($X$1=8,((VLOOKUP(N$4,'X8'!$B:$ZZ,(VLOOKUP($Y$2,$AC$1:$AM$79,9,FALSE)),FALSE))),(IF($X$1=9,((VLOOKUP(N$4,'X9'!$B:$ZZ,(VLOOKUP($Y$2,$AC$1:$AM$79,9,FALSE)),FALSE))),(IF($X$1=10,((VLOOKUP(N$4,'X10'!$B:$ZZ,(VLOOKUP($Y$2,$AC$1:$AM$79,9,FALSE)),FALSE))),(IF($X$1=11,((VLOOKUP(N$4,'X11'!$B:$ZZ,(VLOOKUP($Y$2,$AC$1:$AM$79,9,FALSE)),FALSE))),(IF($X$1=12,((VLOOKUP(N$4,'X12'!$B:$ZZ,(VLOOKUP($Y$2,$AC$1:$AM$79,9,FALSE)),FALSE))),((VLOOKUP(N$4,'X13'!$B:$ZZ,(VLOOKUP($Y$2,$AC$1:$AM$79,9,FALSE)),FALSE))))))))))))))))))))))))))),1))))=TRUE," ",(((ROUND((IF($X$1=1,((VLOOKUP(N$4,'X1'!$B:$ZZ,(VLOOKUP($Y$2,$AC$1:$AM$79,9,FALSE)),FALSE))),(IF($X$1=2,((VLOOKUP(N$4,'X2'!$B:$ZZ,(VLOOKUP($Y$2,$AC$1:$AM$79,9,FALSE)),FALSE))),(IF($X$1=3,((VLOOKUP(N$4,'X3'!$B:$ZZ,(VLOOKUP($Y$2,$AC$1:$AM$79,9,FALSE)),FALSE))),(IF($X$1=4,((VLOOKUP(N$4,'X4'!$B:$ZZ,(VLOOKUP($Y$2,$AC$1:$AM$79,9,FALSE)),FALSE))),(IF($X$1=5,((VLOOKUP(N$4,'X5'!$B:$ZZ,(VLOOKUP($Y$2,$AC$1:$AM$79,9,FALSE)),FALSE))),(IF($X$1=6,((VLOOKUP(N$4,'X6'!$B:$ZZ,(VLOOKUP($Y$2,$AC$1:$AM$79,9,FALSE)),FALSE))),(IF($X$1=7,((VLOOKUP(N$4,'X7'!$B:$ZZ,(VLOOKUP($Y$2,$AC$1:$AM$79,9,FALSE)),FALSE))),(IF($X$1=8,((VLOOKUP(N$4,'X8'!$B:$ZZ,(VLOOKUP($Y$2,$AC$1:$AM$79,9,FALSE)),FALSE))),(IF($X$1=9,((VLOOKUP(N$4,'X9'!$B:$ZZ,(VLOOKUP($Y$2,$AC$1:$AM$79,9,FALSE)),FALSE))),(IF($X$1=10,((VLOOKUP(N$4,'X10'!$B:$ZZ,(VLOOKUP($Y$2,$AC$1:$AM$79,9,FALSE)),FALSE))),(IF($X$1=11,((VLOOKUP(N$4,'X11'!$B:$ZZ,(VLOOKUP($Y$2,$AC$1:$AM$79,9,FALSE)),FALSE))),(IF($X$1=12,((VLOOKUP(N$4,'X12'!$B:$ZZ,(VLOOKUP($Y$2,$AC$1:$AM$79,9,FALSE)),FALSE))),((VLOOKUP(N$4,'X13'!$B:$ZZ,(VLOOKUP($Y$2,$AC$1:$AM$79,9,FALSE)),FALSE))))))))))))))))))))))))))),1)))))</f>
        <v>44.6</v>
      </c>
      <c r="O8" s="65">
        <f ca="1">IF(ISERROR(((ROUND((IF($X$1=1,((VLOOKUP(N$4,'X1'!$B:$ZZ,(VLOOKUP($Y$2,$AC$1:$AM$79,10,FALSE)),FALSE))),(IF($X$1=2,((VLOOKUP(N$4,'X2'!$B:$ZZ,(VLOOKUP($Y$2,$AC$1:$AM$79,10,FALSE)),FALSE))),(IF($X$1=3,((VLOOKUP(N$4,'X3'!$B:$ZZ,(VLOOKUP($Y$2,$AC$1:$AM$79,10,FALSE)),FALSE))),(IF($X$1=4,((VLOOKUP(N$4,'X4'!$B:$ZZ,(VLOOKUP($Y$2,$AC$1:$AM$79,10,FALSE)),FALSE))),(IF($X$1=5,((VLOOKUP(N$4,'X5'!$B:$ZZ,(VLOOKUP($Y$2,$AC$1:$AM$79,10,FALSE)),FALSE))),(IF($X$1=6,((VLOOKUP(N$4,'X6'!$B:$ZZ,(VLOOKUP($Y$2,$AC$1:$AM$79,10,FALSE)),FALSE))),(IF($X$1=7,((VLOOKUP(N$4,'X7'!$B:$ZZ,(VLOOKUP($Y$2,$AC$1:$AM$79,10,FALSE)),FALSE))),(IF($X$1=8,((VLOOKUP(N$4,'X8'!$B:$ZZ,(VLOOKUP($Y$2,$AC$1:$AM$79,10,FALSE)),FALSE))),(IF($X$1=9,((VLOOKUP(N$4,'X9'!$B:$ZZ,(VLOOKUP($Y$2,$AC$1:$AM$79,10,FALSE)),FALSE))),(IF($X$1=10,((VLOOKUP(N$4,'X10'!$B:$ZZ,(VLOOKUP($Y$2,$AC$1:$AM$79,10,FALSE)),FALSE))),(IF($X$1=11,((VLOOKUP(N$4,'X11'!$B:$ZZ,(VLOOKUP($Y$2,$AC$1:$AM$79,10,FALSE)),FALSE))),(IF($X$1=12,((VLOOKUP(N$4,'X12'!$B:$ZZ,(VLOOKUP($Y$2,$AC$1:$AM$79,10,FALSE)),FALSE))),((VLOOKUP(N$4,'X13'!$B:$ZZ,(VLOOKUP($Y$2,$AC$1:$AM$79,10,FALSE)),FALSE))))))))))))))))))))))))))),1))))=TRUE," ",(((ROUND((IF($X$1=1,((VLOOKUP(N$4,'X1'!$B:$ZZ,(VLOOKUP($Y$2,$AC$1:$AM$79,10,FALSE)),FALSE))),(IF($X$1=2,((VLOOKUP(N$4,'X2'!$B:$ZZ,(VLOOKUP($Y$2,$AC$1:$AM$79,10,FALSE)),FALSE))),(IF($X$1=3,((VLOOKUP(N$4,'X3'!$B:$ZZ,(VLOOKUP($Y$2,$AC$1:$AM$79,10,FALSE)),FALSE))),(IF($X$1=4,((VLOOKUP(N$4,'X4'!$B:$ZZ,(VLOOKUP($Y$2,$AC$1:$AM$79,10,FALSE)),FALSE))),(IF($X$1=5,((VLOOKUP(N$4,'X5'!$B:$ZZ,(VLOOKUP($Y$2,$AC$1:$AM$79,10,FALSE)),FALSE))),(IF($X$1=6,((VLOOKUP(N$4,'X6'!$B:$ZZ,(VLOOKUP($Y$2,$AC$1:$AM$79,10,FALSE)),FALSE))),(IF($X$1=7,((VLOOKUP(N$4,'X7'!$B:$ZZ,(VLOOKUP($Y$2,$AC$1:$AM$79,10,FALSE)),FALSE))),(IF($X$1=8,((VLOOKUP(N$4,'X8'!$B:$ZZ,(VLOOKUP($Y$2,$AC$1:$AM$79,10,FALSE)),FALSE))),(IF($X$1=9,((VLOOKUP(N$4,'X9'!$B:$ZZ,(VLOOKUP($Y$2,$AC$1:$AM$79,10,FALSE)),FALSE))),(IF($X$1=10,((VLOOKUP(N$4,'X10'!$B:$ZZ,(VLOOKUP($Y$2,$AC$1:$AM$79,10,FALSE)),FALSE))),(IF($X$1=11,((VLOOKUP(N$4,'X11'!$B:$ZZ,(VLOOKUP($Y$2,$AC$1:$AM$79,10,FALSE)),FALSE))),(IF($X$1=12,((VLOOKUP(N$4,'X12'!$B:$ZZ,(VLOOKUP($Y$2,$AC$1:$AM$79,10,FALSE)),FALSE))),((VLOOKUP(N$4,'X13'!$B:$ZZ,(VLOOKUP($Y$2,$AC$1:$AM$79,10,FALSE)),FALSE))))))))))))))))))))))))))),1)))))</f>
        <v>6934.8</v>
      </c>
      <c r="P8" s="60">
        <f ca="1">IF(ISERROR(((ROUND((IF($X$1=1,((VLOOKUP(N$4,'X1'!$B:$ZZ,(VLOOKUP($Y$2,$AC$1:$AM$79,11,FALSE)),FALSE))),(IF($X$1=2,((VLOOKUP(N$4,'X2'!$B:$ZZ,(VLOOKUP($Y$2,$AC$1:$AM$79,11,FALSE)),FALSE))),(IF($X$1=3,((VLOOKUP(N$4,'X3'!$B:$ZZ,(VLOOKUP($Y$2,$AC$1:$AM$79,11,FALSE)),FALSE))),(IF($X$1=4,((VLOOKUP(N$4,'X4'!$B:$ZZ,(VLOOKUP($Y$2,$AC$1:$AM$79,11,FALSE)),FALSE))),(IF($X$1=5,((VLOOKUP(N$4,'X5'!$B:$ZZ,(VLOOKUP($Y$2,$AC$1:$AM$79,11,FALSE)),FALSE))),(IF($X$1=6,((VLOOKUP(N$4,'X6'!$B:$ZZ,(VLOOKUP($Y$2,$AC$1:$AM$79,11,FALSE)),FALSE))),(IF($X$1=7,((VLOOKUP(N$4,'X7'!$B:$ZZ,(VLOOKUP($Y$2,$AC$1:$AM$79,11,FALSE)),FALSE))),(IF($X$1=8,((VLOOKUP(N$4,'X8'!$B:$ZZ,(VLOOKUP($Y$2,$AC$1:$AM$79,11,FALSE)),FALSE))),(IF($X$1=9,((VLOOKUP(N$4,'X9'!$B:$ZZ,(VLOOKUP($Y$2,$AC$1:$AM$79,11,FALSE)),FALSE))),(IF($X$1=10,((VLOOKUP(N$4,'X10'!$B:$ZZ,(VLOOKUP($Y$2,$AC$1:$AM$79,11,FALSE)),FALSE))),(IF($X$1=11,((VLOOKUP(N$4,'X11'!$B:$ZZ,(VLOOKUP($Y$2,$AC$1:$AM$79,11,FALSE)),FALSE))),(IF($X$1=12,((VLOOKUP(N$4,'X12'!$B:$ZZ,(VLOOKUP($Y$2,$AC$1:$AM$79,11,FALSE)),FALSE))),((VLOOKUP(N$4,'X13'!$B:$ZZ,(VLOOKUP($Y$2,$AC$1:$AM$79,11,FALSE)),FALSE))))))))))))))))))))))))))),1))))=TRUE," ",(((ROUND((IF($X$1=1,((VLOOKUP(N$4,'X1'!$B:$ZZ,(VLOOKUP($Y$2,$AC$1:$AM$79,11,FALSE)),FALSE))),(IF($X$1=2,((VLOOKUP(N$4,'X2'!$B:$ZZ,(VLOOKUP($Y$2,$AC$1:$AM$79,11,FALSE)),FALSE))),(IF($X$1=3,((VLOOKUP(N$4,'X3'!$B:$ZZ,(VLOOKUP($Y$2,$AC$1:$AM$79,11,FALSE)),FALSE))),(IF($X$1=4,((VLOOKUP(N$4,'X4'!$B:$ZZ,(VLOOKUP($Y$2,$AC$1:$AM$79,11,FALSE)),FALSE))),(IF($X$1=5,((VLOOKUP(N$4,'X5'!$B:$ZZ,(VLOOKUP($Y$2,$AC$1:$AM$79,11,FALSE)),FALSE))),(IF($X$1=6,((VLOOKUP(N$4,'X6'!$B:$ZZ,(VLOOKUP($Y$2,$AC$1:$AM$79,11,FALSE)),FALSE))),(IF($X$1=7,((VLOOKUP(N$4,'X7'!$B:$ZZ,(VLOOKUP($Y$2,$AC$1:$AM$79,11,FALSE)),FALSE))),(IF($X$1=8,((VLOOKUP(N$4,'X8'!$B:$ZZ,(VLOOKUP($Y$2,$AC$1:$AM$79,11,FALSE)),FALSE))),(IF($X$1=9,((VLOOKUP(N$4,'X9'!$B:$ZZ,(VLOOKUP($Y$2,$AC$1:$AM$79,11,FALSE)),FALSE))),(IF($X$1=10,((VLOOKUP(N$4,'X10'!$B:$ZZ,(VLOOKUP($Y$2,$AC$1:$AM$79,11,FALSE)),FALSE))),(IF($X$1=11,((VLOOKUP(N$4,'X11'!$B:$ZZ,(VLOOKUP($Y$2,$AC$1:$AM$79,11,FALSE)),FALSE))),(IF($X$1=12,((VLOOKUP(N$4,'X12'!$B:$ZZ,(VLOOKUP($Y$2,$AC$1:$AM$79,11,FALSE)),FALSE))),((VLOOKUP(N$4,'X13'!$B:$ZZ,(VLOOKUP($Y$2,$AC$1:$AM$79,11,FALSE)),FALSE))))))))))))))))))))))))))),1)))))</f>
        <v>4.4000000000000004</v>
      </c>
      <c r="Q8" s="66">
        <f ca="1">IF(ISERROR(((ROUND((IF($X$1=1,((VLOOKUP(Q$4,'X1'!$B:$ZZ,(VLOOKUP($Y$2,$AC$1:$AM$79,9,FALSE)),FALSE))),(IF($X$1=2,((VLOOKUP(Q$4,'X2'!$B:$ZZ,(VLOOKUP($Y$2,$AC$1:$AM$79,9,FALSE)),FALSE))),(IF($X$1=3,((VLOOKUP(Q$4,'X3'!$B:$ZZ,(VLOOKUP($Y$2,$AC$1:$AM$79,9,FALSE)),FALSE))),(IF($X$1=4,((VLOOKUP(Q$4,'X4'!$B:$ZZ,(VLOOKUP($Y$2,$AC$1:$AM$79,9,FALSE)),FALSE))),(IF($X$1=5,((VLOOKUP(Q$4,'X5'!$B:$ZZ,(VLOOKUP($Y$2,$AC$1:$AM$79,9,FALSE)),FALSE))),(IF($X$1=6,((VLOOKUP(Q$4,'X6'!$B:$ZZ,(VLOOKUP($Y$2,$AC$1:$AM$79,9,FALSE)),FALSE))),(IF($X$1=7,((VLOOKUP(Q$4,'X7'!$B:$ZZ,(VLOOKUP($Y$2,$AC$1:$AM$79,9,FALSE)),FALSE))),(IF($X$1=8,((VLOOKUP(Q$4,'X8'!$B:$ZZ,(VLOOKUP($Y$2,$AC$1:$AM$79,9,FALSE)),FALSE))),(IF($X$1=9,((VLOOKUP(Q$4,'X9'!$B:$ZZ,(VLOOKUP($Y$2,$AC$1:$AM$79,9,FALSE)),FALSE))),(IF($X$1=10,((VLOOKUP(Q$4,'X10'!$B:$ZZ,(VLOOKUP($Y$2,$AC$1:$AM$79,9,FALSE)),FALSE))),(IF($X$1=11,((VLOOKUP(Q$4,'X11'!$B:$ZZ,(VLOOKUP($Y$2,$AC$1:$AM$79,9,FALSE)),FALSE))),(IF($X$1=12,((VLOOKUP(Q$4,'X12'!$B:$ZZ,(VLOOKUP($Y$2,$AC$1:$AM$79,9,FALSE)),FALSE))),((VLOOKUP(Q$4,'X13'!$B:$ZZ,(VLOOKUP($Y$2,$AC$1:$AM$79,9,FALSE)),FALSE))))))))))))))))))))))))))),1))))=TRUE," ",(((ROUND((IF($X$1=1,((VLOOKUP(Q$4,'X1'!$B:$ZZ,(VLOOKUP($Y$2,$AC$1:$AM$79,9,FALSE)),FALSE))),(IF($X$1=2,((VLOOKUP(Q$4,'X2'!$B:$ZZ,(VLOOKUP($Y$2,$AC$1:$AM$79,9,FALSE)),FALSE))),(IF($X$1=3,((VLOOKUP(Q$4,'X3'!$B:$ZZ,(VLOOKUP($Y$2,$AC$1:$AM$79,9,FALSE)),FALSE))),(IF($X$1=4,((VLOOKUP(Q$4,'X4'!$B:$ZZ,(VLOOKUP($Y$2,$AC$1:$AM$79,9,FALSE)),FALSE))),(IF($X$1=5,((VLOOKUP(Q$4,'X5'!$B:$ZZ,(VLOOKUP($Y$2,$AC$1:$AM$79,9,FALSE)),FALSE))),(IF($X$1=6,((VLOOKUP(Q$4,'X6'!$B:$ZZ,(VLOOKUP($Y$2,$AC$1:$AM$79,9,FALSE)),FALSE))),(IF($X$1=7,((VLOOKUP(Q$4,'X7'!$B:$ZZ,(VLOOKUP($Y$2,$AC$1:$AM$79,9,FALSE)),FALSE))),(IF($X$1=8,((VLOOKUP(Q$4,'X8'!$B:$ZZ,(VLOOKUP($Y$2,$AC$1:$AM$79,9,FALSE)),FALSE))),(IF($X$1=9,((VLOOKUP(Q$4,'X9'!$B:$ZZ,(VLOOKUP($Y$2,$AC$1:$AM$79,9,FALSE)),FALSE))),(IF($X$1=10,((VLOOKUP(Q$4,'X10'!$B:$ZZ,(VLOOKUP($Y$2,$AC$1:$AM$79,9,FALSE)),FALSE))),(IF($X$1=11,((VLOOKUP(Q$4,'X11'!$B:$ZZ,(VLOOKUP($Y$2,$AC$1:$AM$79,9,FALSE)),FALSE))),(IF($X$1=12,((VLOOKUP(Q$4,'X12'!$B:$ZZ,(VLOOKUP($Y$2,$AC$1:$AM$79,9,FALSE)),FALSE))),((VLOOKUP(Q$4,'X13'!$B:$ZZ,(VLOOKUP($Y$2,$AC$1:$AM$79,9,FALSE)),FALSE))))))))))))))))))))))))))),1)))))</f>
        <v>41.1</v>
      </c>
      <c r="R8" s="65">
        <f ca="1">IF(ISERROR(((ROUND((IF($X$1=1,((VLOOKUP(Q$4,'X1'!$B:$ZZ,(VLOOKUP($Y$2,$AC$1:$AM$79,10,FALSE)),FALSE))),(IF($X$1=2,((VLOOKUP(Q$4,'X2'!$B:$ZZ,(VLOOKUP($Y$2,$AC$1:$AM$79,10,FALSE)),FALSE))),(IF($X$1=3,((VLOOKUP(Q$4,'X3'!$B:$ZZ,(VLOOKUP($Y$2,$AC$1:$AM$79,10,FALSE)),FALSE))),(IF($X$1=4,((VLOOKUP(Q$4,'X4'!$B:$ZZ,(VLOOKUP($Y$2,$AC$1:$AM$79,10,FALSE)),FALSE))),(IF($X$1=5,((VLOOKUP(Q$4,'X5'!$B:$ZZ,(VLOOKUP($Y$2,$AC$1:$AM$79,10,FALSE)),FALSE))),(IF($X$1=6,((VLOOKUP(Q$4,'X6'!$B:$ZZ,(VLOOKUP($Y$2,$AC$1:$AM$79,10,FALSE)),FALSE))),(IF($X$1=7,((VLOOKUP(Q$4,'X7'!$B:$ZZ,(VLOOKUP($Y$2,$AC$1:$AM$79,10,FALSE)),FALSE))),(IF($X$1=8,((VLOOKUP(Q$4,'X8'!$B:$ZZ,(VLOOKUP($Y$2,$AC$1:$AM$79,10,FALSE)),FALSE))),(IF($X$1=9,((VLOOKUP(Q$4,'X9'!$B:$ZZ,(VLOOKUP($Y$2,$AC$1:$AM$79,10,FALSE)),FALSE))),(IF($X$1=10,((VLOOKUP(Q$4,'X10'!$B:$ZZ,(VLOOKUP($Y$2,$AC$1:$AM$79,10,FALSE)),FALSE))),(IF($X$1=11,((VLOOKUP(Q$4,'X11'!$B:$ZZ,(VLOOKUP($Y$2,$AC$1:$AM$79,10,FALSE)),FALSE))),(IF($X$1=12,((VLOOKUP(Q$4,'X12'!$B:$ZZ,(VLOOKUP($Y$2,$AC$1:$AM$79,10,FALSE)),FALSE))),((VLOOKUP(Q$4,'X13'!$B:$ZZ,(VLOOKUP($Y$2,$AC$1:$AM$79,10,FALSE)),FALSE))))))))))))))))))))))))))),1))))=TRUE," ",(((ROUND((IF($X$1=1,((VLOOKUP(Q$4,'X1'!$B:$ZZ,(VLOOKUP($Y$2,$AC$1:$AM$79,10,FALSE)),FALSE))),(IF($X$1=2,((VLOOKUP(Q$4,'X2'!$B:$ZZ,(VLOOKUP($Y$2,$AC$1:$AM$79,10,FALSE)),FALSE))),(IF($X$1=3,((VLOOKUP(Q$4,'X3'!$B:$ZZ,(VLOOKUP($Y$2,$AC$1:$AM$79,10,FALSE)),FALSE))),(IF($X$1=4,((VLOOKUP(Q$4,'X4'!$B:$ZZ,(VLOOKUP($Y$2,$AC$1:$AM$79,10,FALSE)),FALSE))),(IF($X$1=5,((VLOOKUP(Q$4,'X5'!$B:$ZZ,(VLOOKUP($Y$2,$AC$1:$AM$79,10,FALSE)),FALSE))),(IF($X$1=6,((VLOOKUP(Q$4,'X6'!$B:$ZZ,(VLOOKUP($Y$2,$AC$1:$AM$79,10,FALSE)),FALSE))),(IF($X$1=7,((VLOOKUP(Q$4,'X7'!$B:$ZZ,(VLOOKUP($Y$2,$AC$1:$AM$79,10,FALSE)),FALSE))),(IF($X$1=8,((VLOOKUP(Q$4,'X8'!$B:$ZZ,(VLOOKUP($Y$2,$AC$1:$AM$79,10,FALSE)),FALSE))),(IF($X$1=9,((VLOOKUP(Q$4,'X9'!$B:$ZZ,(VLOOKUP($Y$2,$AC$1:$AM$79,10,FALSE)),FALSE))),(IF($X$1=10,((VLOOKUP(Q$4,'X10'!$B:$ZZ,(VLOOKUP($Y$2,$AC$1:$AM$79,10,FALSE)),FALSE))),(IF($X$1=11,((VLOOKUP(Q$4,'X11'!$B:$ZZ,(VLOOKUP($Y$2,$AC$1:$AM$79,10,FALSE)),FALSE))),(IF($X$1=12,((VLOOKUP(Q$4,'X12'!$B:$ZZ,(VLOOKUP($Y$2,$AC$1:$AM$79,10,FALSE)),FALSE))),((VLOOKUP(Q$4,'X13'!$B:$ZZ,(VLOOKUP($Y$2,$AC$1:$AM$79,10,FALSE)),FALSE))))))))))))))))))))))))))),1)))))</f>
        <v>1096.5</v>
      </c>
      <c r="S8" s="62">
        <f ca="1">IF(ISERROR(((ROUND((IF($X$1=1,((VLOOKUP(Q$4,'X1'!$B:$ZZ,(VLOOKUP($Y$2,$AC$1:$AM$79,11,FALSE)),FALSE))),(IF($X$1=2,((VLOOKUP(Q$4,'X2'!$B:$ZZ,(VLOOKUP($Y$2,$AC$1:$AM$79,11,FALSE)),FALSE))),(IF($X$1=3,((VLOOKUP(Q$4,'X3'!$B:$ZZ,(VLOOKUP($Y$2,$AC$1:$AM$79,11,FALSE)),FALSE))),(IF($X$1=4,((VLOOKUP(Q$4,'X4'!$B:$ZZ,(VLOOKUP($Y$2,$AC$1:$AM$79,11,FALSE)),FALSE))),(IF($X$1=5,((VLOOKUP(Q$4,'X5'!$B:$ZZ,(VLOOKUP($Y$2,$AC$1:$AM$79,11,FALSE)),FALSE))),(IF($X$1=6,((VLOOKUP(Q$4,'X6'!$B:$ZZ,(VLOOKUP($Y$2,$AC$1:$AM$79,11,FALSE)),FALSE))),(IF($X$1=7,((VLOOKUP(Q$4,'X7'!$B:$ZZ,(VLOOKUP($Y$2,$AC$1:$AM$79,11,FALSE)),FALSE))),(IF($X$1=8,((VLOOKUP(Q$4,'X8'!$B:$ZZ,(VLOOKUP($Y$2,$AC$1:$AM$79,11,FALSE)),FALSE))),(IF($X$1=9,((VLOOKUP(Q$4,'X9'!$B:$ZZ,(VLOOKUP($Y$2,$AC$1:$AM$79,11,FALSE)),FALSE))),(IF($X$1=10,((VLOOKUP(Q$4,'X10'!$B:$ZZ,(VLOOKUP($Y$2,$AC$1:$AM$79,11,FALSE)),FALSE))),(IF($X$1=11,((VLOOKUP(Q$4,'X11'!$B:$ZZ,(VLOOKUP($Y$2,$AC$1:$AM$79,11,FALSE)),FALSE))),(IF($X$1=12,((VLOOKUP(Q$4,'X12'!$B:$ZZ,(VLOOKUP($Y$2,$AC$1:$AM$79,11,FALSE)),FALSE))),((VLOOKUP(Q$4,'X13'!$B:$ZZ,(VLOOKUP($Y$2,$AC$1:$AM$79,11,FALSE)),FALSE))))))))))))))))))))))))))),1))))=TRUE," ",(((ROUND((IF($X$1=1,((VLOOKUP(Q$4,'X1'!$B:$ZZ,(VLOOKUP($Y$2,$AC$1:$AM$79,11,FALSE)),FALSE))),(IF($X$1=2,((VLOOKUP(Q$4,'X2'!$B:$ZZ,(VLOOKUP($Y$2,$AC$1:$AM$79,11,FALSE)),FALSE))),(IF($X$1=3,((VLOOKUP(Q$4,'X3'!$B:$ZZ,(VLOOKUP($Y$2,$AC$1:$AM$79,11,FALSE)),FALSE))),(IF($X$1=4,((VLOOKUP(Q$4,'X4'!$B:$ZZ,(VLOOKUP($Y$2,$AC$1:$AM$79,11,FALSE)),FALSE))),(IF($X$1=5,((VLOOKUP(Q$4,'X5'!$B:$ZZ,(VLOOKUP($Y$2,$AC$1:$AM$79,11,FALSE)),FALSE))),(IF($X$1=6,((VLOOKUP(Q$4,'X6'!$B:$ZZ,(VLOOKUP($Y$2,$AC$1:$AM$79,11,FALSE)),FALSE))),(IF($X$1=7,((VLOOKUP(Q$4,'X7'!$B:$ZZ,(VLOOKUP($Y$2,$AC$1:$AM$79,11,FALSE)),FALSE))),(IF($X$1=8,((VLOOKUP(Q$4,'X8'!$B:$ZZ,(VLOOKUP($Y$2,$AC$1:$AM$79,11,FALSE)),FALSE))),(IF($X$1=9,((VLOOKUP(Q$4,'X9'!$B:$ZZ,(VLOOKUP($Y$2,$AC$1:$AM$79,11,FALSE)),FALSE))),(IF($X$1=10,((VLOOKUP(Q$4,'X10'!$B:$ZZ,(VLOOKUP($Y$2,$AC$1:$AM$79,11,FALSE)),FALSE))),(IF($X$1=11,((VLOOKUP(Q$4,'X11'!$B:$ZZ,(VLOOKUP($Y$2,$AC$1:$AM$79,11,FALSE)),FALSE))),(IF($X$1=12,((VLOOKUP(Q$4,'X12'!$B:$ZZ,(VLOOKUP($Y$2,$AC$1:$AM$79,11,FALSE)),FALSE))),((VLOOKUP(Q$4,'X13'!$B:$ZZ,(VLOOKUP($Y$2,$AC$1:$AM$79,11,FALSE)),FALSE))))))))))))))))))))))))))),1)))))</f>
        <v>10.3</v>
      </c>
      <c r="T8" s="57"/>
      <c r="U8" s="186"/>
      <c r="V8" s="102"/>
      <c r="W8" s="42" t="s">
        <v>1279</v>
      </c>
      <c r="Z8" s="102">
        <v>2</v>
      </c>
      <c r="AA8" s="102">
        <v>1</v>
      </c>
      <c r="AB8" s="102" t="str">
        <f t="shared" si="0"/>
        <v>21</v>
      </c>
      <c r="AC8" s="102">
        <v>20</v>
      </c>
      <c r="AD8" s="102" t="s">
        <v>125</v>
      </c>
      <c r="AE8" s="162" t="s">
        <v>15</v>
      </c>
      <c r="AF8" s="162" t="s">
        <v>157</v>
      </c>
      <c r="AG8" s="162" t="s">
        <v>154</v>
      </c>
      <c r="AH8" s="162" t="s">
        <v>792</v>
      </c>
      <c r="AI8" s="162" t="s">
        <v>796</v>
      </c>
      <c r="AJ8" s="162" t="s">
        <v>1230</v>
      </c>
      <c r="AK8" s="102">
        <v>44</v>
      </c>
      <c r="AL8" s="102">
        <v>8</v>
      </c>
      <c r="AM8" s="102">
        <v>9</v>
      </c>
      <c r="AN8" s="168" t="s">
        <v>786</v>
      </c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</row>
    <row r="9" spans="2:114" ht="14.1" customHeight="1" x14ac:dyDescent="0.2">
      <c r="B9" s="52" t="str">
        <f>IF(ISERROR((VLOOKUP(7,$AC$90:$AD$125,2,FALSE)))=TRUE," ",((VLOOKUP(7,$AC$90:$AD$125,2,FALSE))))</f>
        <v>MAGN RM Equity</v>
      </c>
      <c r="C9" s="67" t="str">
        <f ca="1">IF($X$1=1,(VLOOKUP(B9,'X1'!$B:$AP,41,FALSE)),IF($X$1=2,(VLOOKUP(B9,'X2'!$B:$AP,41,FALSE)),IF($X$1=3,(VLOOKUP(B9,'X3'!$B:$AP,41,FALSE)),IF($X$1=4,(VLOOKUP(B9,'X4'!$B:$AP,41,FALSE)),IF($X$1=5,(VLOOKUP(B9,'X5'!$B:$AP,41,FALSE)),IF($X$1=6,(VLOOKUP(B9,'X6'!$B:$AP,41,FALSE)),IF($X$1=7,(VLOOKUP(B9,'X7'!$B:$AP,41,FALSE)),IF($X$1=8,(VLOOKUP(B9,'X8'!$B:$AP,41,FALSE)),IF($X$1=9,(VLOOKUP(B9,'X9'!$B:$AP,41,FALSE)),IF($X$1=10,(VLOOKUP(B9,'X10'!$B:$AP,41,FALSE)),IF($X$1=11,(VLOOKUP(B9,'X11'!$B:$AP,41,FALSE)),IF($X$1=12,(VLOOKUP(B9,'X12'!$B:$AP,41,FALSE)),IF($X$1=13,(VLOOKUP(B9,'X13'!$B:$AP,41,FALSE)),"P")))))))))))))</f>
        <v>Steel Producers</v>
      </c>
      <c r="D9" s="67"/>
      <c r="E9" s="55" t="str">
        <f>IF(ISERROR((VLOOKUP(8,$AC$90:$AD$125,2,FALSE)))=TRUE," ",((VLOOKUP(8,$AC$90:$AD$125,2,FALSE))))</f>
        <v>MAIL RM Equity</v>
      </c>
      <c r="F9" s="67" t="str">
        <f ca="1">IF($X$1=1,(VLOOKUP(E9,'X1'!$B:$AP,41,FALSE)),IF($X$1=2,(VLOOKUP(E9,'X2'!$B:$AP,41,FALSE)),IF($X$1=3,(VLOOKUP(E9,'X3'!$B:$AP,41,FALSE)),IF($X$1=4,(VLOOKUP(E9,'X4'!$B:$AP,41,FALSE)),IF($X$1=5,(VLOOKUP(E9,'X5'!$B:$AP,41,FALSE)),IF($X$1=6,(VLOOKUP(E9,'X6'!$B:$AP,41,FALSE)),IF($X$1=7,(VLOOKUP(E9,'X7'!$B:$AP,41,FALSE)),IF($X$1=8,(VLOOKUP(E9,'X8'!$B:$AP,41,FALSE)),IF($X$1=9,(VLOOKUP(E9,'X9'!$B:$AP,41,FALSE)),IF($X$1=10,(VLOOKUP(E9,'X10'!$B:$AP,41,FALSE)),IF($X$1=11,(VLOOKUP(E9,'X11'!$B:$AP,41,FALSE)),IF($X$1=12,(VLOOKUP(E9,'X12'!$B:$AP,41,FALSE)),IF($X$1=13,(VLOOKUP(E9,'X13'!$B:$AP,41,FALSE)),"P")))))))))))))</f>
        <v>Internet Media &amp; Services</v>
      </c>
      <c r="G9" s="67"/>
      <c r="H9" s="55" t="str">
        <f>IF(ISERROR((VLOOKUP(9,$AC$90:$AD$125,2,FALSE)))=TRUE," ",((VLOOKUP(9,$AC$90:$AD$125,2,FALSE))))</f>
        <v>MGNT RM Equity</v>
      </c>
      <c r="I9" s="67" t="str">
        <f ca="1">IF($X$1=1,(VLOOKUP(H9,'X1'!$B:$AP,41,FALSE)),IF($X$1=2,(VLOOKUP(H9,'X2'!$B:$AP,41,FALSE)),IF($X$1=3,(VLOOKUP(H9,'X3'!$B:$AP,41,FALSE)),IF($X$1=4,(VLOOKUP(H9,'X4'!$B:$AP,41,FALSE)),IF($X$1=5,(VLOOKUP(H9,'X5'!$B:$AP,41,FALSE)),IF($X$1=6,(VLOOKUP(H9,'X6'!$B:$AP,41,FALSE)),IF($X$1=7,(VLOOKUP(H9,'X7'!$B:$AP,41,FALSE)),IF($X$1=8,(VLOOKUP(H9,'X8'!$B:$AP,41,FALSE)),IF($X$1=9,(VLOOKUP(H9,'X9'!$B:$AP,41,FALSE)),IF($X$1=10,(VLOOKUP(H9,'X10'!$B:$AP,41,FALSE)),IF($X$1=11,(VLOOKUP(H9,'X11'!$B:$AP,41,FALSE)),IF($X$1=12,(VLOOKUP(H9,'X12'!$B:$AP,41,FALSE)),IF($X$1=13,(VLOOKUP(H9,'X13'!$B:$AP,41,FALSE)),"P")))))))))))))</f>
        <v>Food &amp; Drug Stores</v>
      </c>
      <c r="J9" s="67"/>
      <c r="K9" s="55" t="str">
        <f>IF(ISERROR((VLOOKUP(10,$AC$90:$AD$125,2,FALSE)))=TRUE," ",((VLOOKUP(10,$AC$90:$AD$125,2,FALSE))))</f>
        <v>OZON RM Equity</v>
      </c>
      <c r="L9" s="67" t="str">
        <f ca="1">IF($X$1=1,(VLOOKUP(K9,'X1'!$B:$AP,41,FALSE)),IF($X$1=2,(VLOOKUP(K9,'X2'!$B:$AP,41,FALSE)),IF($X$1=3,(VLOOKUP(K9,'X3'!$B:$AP,41,FALSE)),IF($X$1=4,(VLOOKUP(K9,'X4'!$B:$AP,41,FALSE)),IF($X$1=5,(VLOOKUP(K9,'X5'!$B:$AP,41,FALSE)),IF($X$1=6,(VLOOKUP(K9,'X6'!$B:$AP,41,FALSE)),IF($X$1=7,(VLOOKUP(K9,'X7'!$B:$AP,41,FALSE)),IF($X$1=8,(VLOOKUP(K9,'X8'!$B:$AP,41,FALSE)),IF($X$1=9,(VLOOKUP(K9,'X9'!$B:$AP,41,FALSE)),IF($X$1=10,(VLOOKUP(K9,'X10'!$B:$AP,41,FALSE)),IF($X$1=11,(VLOOKUP(K9,'X11'!$B:$AP,41,FALSE)),IF($X$1=12,(VLOOKUP(K9,'X12'!$B:$AP,41,FALSE)),IF($X$1=13,(VLOOKUP(K9,'X13'!$B:$AP,41,FALSE)),"P")))))))))))))</f>
        <v>Online Marketplace</v>
      </c>
      <c r="M9" s="67"/>
      <c r="N9" s="55" t="str">
        <f>IF(ISERROR((VLOOKUP(11,$AC$90:$AD$125,2,FALSE)))=TRUE," ",((VLOOKUP(11,$AC$90:$AD$125,2,FALSE))))</f>
        <v>PLZL RM Equity</v>
      </c>
      <c r="O9" s="67" t="str">
        <f ca="1">IF($X$1=1,(VLOOKUP(N9,'X1'!$B:$AP,41,FALSE)),IF($X$1=2,(VLOOKUP(N9,'X2'!$B:$AP,41,FALSE)),IF($X$1=3,(VLOOKUP(N9,'X3'!$B:$AP,41,FALSE)),IF($X$1=4,(VLOOKUP(N9,'X4'!$B:$AP,41,FALSE)),IF($X$1=5,(VLOOKUP(N9,'X5'!$B:$AP,41,FALSE)),IF($X$1=6,(VLOOKUP(N9,'X6'!$B:$AP,41,FALSE)),IF($X$1=7,(VLOOKUP(N9,'X7'!$B:$AP,41,FALSE)),IF($X$1=8,(VLOOKUP(N9,'X8'!$B:$AP,41,FALSE)),IF($X$1=9,(VLOOKUP(N9,'X9'!$B:$AP,41,FALSE)),IF($X$1=10,(VLOOKUP(N9,'X10'!$B:$AP,41,FALSE)),IF($X$1=11,(VLOOKUP(N9,'X11'!$B:$AP,41,FALSE)),IF($X$1=12,(VLOOKUP(N9,'X12'!$B:$AP,41,FALSE)),IF($X$1=13,(VLOOKUP(N9,'X13'!$B:$AP,41,FALSE)),"P")))))))))))))</f>
        <v>Precious Metals</v>
      </c>
      <c r="P9" s="67"/>
      <c r="Q9" s="55" t="str">
        <f>IF(ISERROR((VLOOKUP(12,$AC$90:$AD$125,2,FALSE)))=TRUE," ",((VLOOKUP(12,$AC$90:$AD$125,2,FALSE))))</f>
        <v>ROSN RM Equity</v>
      </c>
      <c r="R9" s="67" t="str">
        <f ca="1">IF($X$1=1,(VLOOKUP(Q9,'X1'!$B:$AP,41,FALSE)),IF($X$1=2,(VLOOKUP(Q9,'X2'!$B:$AP,41,FALSE)),IF($X$1=3,(VLOOKUP(Q9,'X3'!$B:$AP,41,FALSE)),IF($X$1=4,(VLOOKUP(Q9,'X4'!$B:$AP,41,FALSE)),IF($X$1=5,(VLOOKUP(Q9,'X5'!$B:$AP,41,FALSE)),IF($X$1=6,(VLOOKUP(Q9,'X6'!$B:$AP,41,FALSE)),IF($X$1=7,(VLOOKUP(Q9,'X7'!$B:$AP,41,FALSE)),IF($X$1=8,(VLOOKUP(Q9,'X8'!$B:$AP,41,FALSE)),IF($X$1=9,(VLOOKUP(Q9,'X9'!$B:$AP,41,FALSE)),IF($X$1=10,(VLOOKUP(Q9,'X10'!$B:$AP,41,FALSE)),IF($X$1=11,(VLOOKUP(Q9,'X11'!$B:$AP,41,FALSE)),IF($X$1=12,(VLOOKUP(Q9,'X12'!$B:$AP,41,FALSE)),IF($X$1=13,(VLOOKUP(Q9,'X13'!$B:$AP,41,FALSE)),"P")))))))))))))</f>
        <v>Integrated Oils</v>
      </c>
      <c r="S9" s="68"/>
      <c r="T9" s="57"/>
      <c r="U9" s="186"/>
      <c r="V9" s="102"/>
      <c r="W9" s="42" t="s">
        <v>1301</v>
      </c>
      <c r="Z9" s="102">
        <v>2</v>
      </c>
      <c r="AA9" s="102">
        <v>2</v>
      </c>
      <c r="AB9" s="102" t="str">
        <f t="shared" si="0"/>
        <v>22</v>
      </c>
      <c r="AC9" s="102">
        <f>AC8+1</f>
        <v>21</v>
      </c>
      <c r="AD9" s="102" t="s">
        <v>125</v>
      </c>
      <c r="AE9" s="162" t="s">
        <v>16</v>
      </c>
      <c r="AF9" s="162" t="s">
        <v>762</v>
      </c>
      <c r="AG9" s="162" t="s">
        <v>763</v>
      </c>
      <c r="AH9" s="162" t="s">
        <v>8</v>
      </c>
      <c r="AI9" s="162" t="s">
        <v>9</v>
      </c>
      <c r="AJ9" s="162" t="s">
        <v>764</v>
      </c>
      <c r="AK9" s="102">
        <v>2</v>
      </c>
      <c r="AL9" s="102">
        <v>3</v>
      </c>
      <c r="AM9" s="102">
        <v>5</v>
      </c>
      <c r="AN9" s="167" t="s">
        <v>788</v>
      </c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</row>
    <row r="10" spans="2:114" ht="14.1" customHeight="1" x14ac:dyDescent="0.2">
      <c r="B10" s="52" t="s">
        <v>107</v>
      </c>
      <c r="C10" s="53" t="s">
        <v>131</v>
      </c>
      <c r="D10" s="54" t="s">
        <v>132</v>
      </c>
      <c r="E10" s="55" t="s">
        <v>107</v>
      </c>
      <c r="F10" s="53" t="s">
        <v>131</v>
      </c>
      <c r="G10" s="54" t="s">
        <v>132</v>
      </c>
      <c r="H10" s="55" t="s">
        <v>107</v>
      </c>
      <c r="I10" s="53" t="s">
        <v>131</v>
      </c>
      <c r="J10" s="54" t="s">
        <v>132</v>
      </c>
      <c r="K10" s="55" t="s">
        <v>107</v>
      </c>
      <c r="L10" s="53" t="s">
        <v>131</v>
      </c>
      <c r="M10" s="54" t="s">
        <v>132</v>
      </c>
      <c r="N10" s="55" t="s">
        <v>107</v>
      </c>
      <c r="O10" s="53" t="s">
        <v>131</v>
      </c>
      <c r="P10" s="54" t="s">
        <v>132</v>
      </c>
      <c r="Q10" s="55" t="s">
        <v>107</v>
      </c>
      <c r="R10" s="53" t="s">
        <v>131</v>
      </c>
      <c r="S10" s="56" t="s">
        <v>132</v>
      </c>
      <c r="T10" s="43"/>
      <c r="U10" s="186"/>
      <c r="V10" s="102"/>
      <c r="W10" s="42" t="s">
        <v>1302</v>
      </c>
      <c r="Z10" s="102">
        <v>2</v>
      </c>
      <c r="AA10" s="102">
        <v>3</v>
      </c>
      <c r="AB10" s="102" t="str">
        <f t="shared" si="0"/>
        <v>23</v>
      </c>
      <c r="AC10" s="102">
        <f t="shared" ref="AC10:AC13" si="2">AC9+1</f>
        <v>22</v>
      </c>
      <c r="AD10" s="102" t="s">
        <v>125</v>
      </c>
      <c r="AE10" s="162" t="s">
        <v>17</v>
      </c>
      <c r="AF10" s="162" t="s">
        <v>1226</v>
      </c>
      <c r="AG10" s="162" t="s">
        <v>1228</v>
      </c>
      <c r="AH10" s="162" t="s">
        <v>1088</v>
      </c>
      <c r="AI10" s="162" t="s">
        <v>1225</v>
      </c>
      <c r="AJ10" s="162" t="s">
        <v>134</v>
      </c>
      <c r="AK10" s="102">
        <v>9</v>
      </c>
      <c r="AL10" s="102">
        <v>10</v>
      </c>
      <c r="AM10" s="102">
        <v>45</v>
      </c>
      <c r="AN10" s="167" t="s">
        <v>782</v>
      </c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</row>
    <row r="11" spans="2:114" ht="14.1" customHeight="1" x14ac:dyDescent="0.2">
      <c r="B11" s="58">
        <f ca="1">IF(ISERROR(IF($X$1=1,(VLOOKUP(B9,'X1'!$B:$AP,7,FALSE)),IF($X$1=2,(VLOOKUP(B9,'X2'!$B:$AP,7,FALSE)),IF($X$1=3,(VLOOKUP(B9,'X3'!$B:$AP,7,FALSE)),IF($X$1=4,(VLOOKUP(B9,'X4'!$B:$AP,7,FALSE)),IF($X$1=5,(VLOOKUP(B9,'X5'!$B:$AP,7,FALSE)),IF($X$1=6,(VLOOKUP(B9,'X6'!$B:$AP,7,FALSE)),IF($X$1=7,(VLOOKUP(B9,'X7'!$B:$AP,7,FALSE)),IF($X$1=8,(VLOOKUP(B9,'X8'!$B:$AP,7,FALSE)),IF($X$1=9,(VLOOKUP(B9,'X9'!$B:$AP,7,FALSE)),IF($X$1=10,(VLOOKUP(B9,'X10'!$B:$AP,7,FALSE)),IF($X$1=11,(VLOOKUP(B9,'X11'!$B:$AP,7,FALSE)),IF($X$1=12,(VLOOKUP(B9,'X12'!$B:$AP,7,FALSE)),IF($X$1=13,(VLOOKUP(B9,'X13'!$B:$AP,7,FALSE)),"P"))))))))))))))=TRUE," ",(IF($X$1=1,(VLOOKUP(B9,'X1'!$B:$AP,7,FALSE)),IF($X$1=2,(VLOOKUP(B9,'X2'!$B:$AP,7,FALSE)),IF($X$1=3,(VLOOKUP(B9,'X3'!$B:$AP,7,FALSE)),IF($X$1=4,(VLOOKUP(B9,'X4'!$B:$AP,7,FALSE)),IF($X$1=5,(VLOOKUP(B9,'X5'!$B:$AP,7,FALSE)),IF($X$1=6,(VLOOKUP(B9,'X6'!$B:$AP,7,FALSE)),IF($X$1=7,(VLOOKUP(B9,'X7'!$B:$AP,7,FALSE)),IF($X$1=8,(VLOOKUP(B9,'X8'!$B:$AP,7,FALSE)),IF($X$1=9,(VLOOKUP(B9,'X9'!$B:$AP,7,FALSE)),IF($X$1=10,(VLOOKUP(B9,'X10'!$B:$AP,7,FALSE)),IF($X$1=11,(VLOOKUP(B9,'X11'!$B:$AP,7,FALSE)),IF($X$1=12,(VLOOKUP(B9,'X12'!$B:$AP,7,FALSE)),IF($X$1=13,(VLOOKUP(B9,'X13'!$B:$AP,7,FALSE)),"P")))))))))))))))</f>
        <v>62.72</v>
      </c>
      <c r="C11" s="59">
        <f ca="1">IF(ISERROR(IF($X$1=1,(VLOOKUP(B9,'X1'!$B:$AO,6,FALSE)),IF($X$1=2,(VLOOKUP(B9,'X2'!$B:$AO,6,FALSE)),IF($X$1=3,(VLOOKUP(B9,'X3'!$B:$AO,6,FALSE)),IF($X$1=4,(VLOOKUP(B9,'X4'!$B:$AO,6,FALSE)),IF($X$1=5,(VLOOKUP(B9,'X5'!$B:$AO,6,FALSE)),IF($X$1=6,(VLOOKUP(B9,'X6'!$B:$AO,6,FALSE)),IF($X$1=7,(VLOOKUP(B9,'X7'!$B:$AO,6,FALSE)),IF($X$1=8,(VLOOKUP(B9,'X8'!$B:$AO,6,FALSE)),IF($X$1=9,(VLOOKUP(B9,'X9'!$B:$AO,6,FALSE)),IF($X$1=10,(VLOOKUP(B9,'X10'!$B:$AO,6,FALSE)),IF($X$1=11,(VLOOKUP(B9,'X11'!$B:$AO,6,FALSE)),IF($X$1=12,(VLOOKUP(B9,'X12'!$B:$AO,6,FALSE)),IF($X$1=13,(VLOOKUP(B9,'X13'!$B:$AO,6,FALSE)),"P"))))))))))))))=TRUE," ",(IF($X$1=1,(VLOOKUP(B9,'X1'!$B:$AO,6,FALSE)),IF($X$1=2,(VLOOKUP(B9,'X2'!$B:$AO,6,FALSE)),IF($X$1=3,(VLOOKUP(B9,'X3'!$B:$AO,6,FALSE)),IF($X$1=4,(VLOOKUP(B9,'X4'!$B:$AO,6,FALSE)),IF($X$1=5,(VLOOKUP(B9,'X5'!$B:$AO,6,FALSE)),IF($X$1=6,(VLOOKUP(B9,'X6'!$B:$AO,6,FALSE)),IF($X$1=7,(VLOOKUP(B9,'X7'!$B:$AO,6,FALSE)),IF($X$1=8,(VLOOKUP(B9,'X8'!$B:$AO,6,FALSE)),IF($X$1=9,(VLOOKUP(B9,'X9'!$B:$AO,6,FALSE)),IF($X$1=10,(VLOOKUP(B9,'X10'!$B:$AO,6,FALSE)),IF($X$1=11,(VLOOKUP(B9,'X11'!$B:$AO,6,FALSE)),IF($X$1=12,(VLOOKUP(B9,'X12'!$B:$AO,6,FALSE)),IF($X$1=13,(VLOOKUP(B9,'X13'!$B:$AO,6,FALSE)),"P")))))))))))))))</f>
        <v>83.5</v>
      </c>
      <c r="D11" s="60">
        <f ca="1">IF(ISERROR(IF($X$1=1,(VLOOKUP(B9,'X1'!$B:$AZ,44,FALSE)),IF($X$1=2,(VLOOKUP(B9,'X2'!$B:$AZ,44,FALSE)),IF($X$1=3,(VLOOKUP(B9,'X3'!$B:$AZ,44,FALSE)),IF($X$1=4,(VLOOKUP(B9,'X4'!$B:$AZ,44,FALSE)),IF($X$1=5,(VLOOKUP(B9,'X5'!$B:$AZ,44,FALSE)),IF($X$1=6,(VLOOKUP(B9,'X6'!$B:$AZ,44,FALSE)),IF($X$1=7,(VLOOKUP(B9,'X7'!$B:$AZ,44,FALSE)),IF($X$1=8,(VLOOKUP(B9,'X8'!$B:$AZ,44,FALSE)),IF($X$1=9,(VLOOKUP(B9,'X9'!$B:$AZ,44,FALSE)),IF($X$1=10,(VLOOKUP(B9,'X10'!$B:$AZ,44,FALSE)),IF($X$1=11,(VLOOKUP(B9,'X11'!$B:$AZ,44,FALSE)),IF($X$1=12,(VLOOKUP(B9,'X12'!$B:$AZ,44,FALSE)),IF($X$1=13,(VLOOKUP(B9,'X13'!$B:$AZ,44,FALSE)),"P"))))))))))))))=TRUE," ",(IF($X$1=1,(VLOOKUP(B9,'X1'!$B:$AZ,44,FALSE)),IF($X$1=2,(VLOOKUP(B9,'X2'!$B:$AZ,44,FALSE)),IF($X$1=3,(VLOOKUP(B9,'X3'!$B:$AZ,44,FALSE)),IF($X$1=4,(VLOOKUP(B9,'X4'!$B:$AZ,44,FALSE)),IF($X$1=5,(VLOOKUP(B9,'X5'!$B:$AZ,44,FALSE)),IF($X$1=6,(VLOOKUP(B9,'X6'!$B:$AZ,44,FALSE)),IF($X$1=7,(VLOOKUP(B9,'X7'!$B:$AZ,44,FALSE)),IF($X$1=8,(VLOOKUP(B9,'X8'!$B:$AZ,44,FALSE)),IF($X$1=9,(VLOOKUP(B9,'X9'!$B:$AZ,44,FALSE)),IF($X$1=10,(VLOOKUP(B9,'X10'!$B:$AZ,44,FALSE)),IF($X$1=11,(VLOOKUP(B9,'X11'!$B:$AZ,44,FALSE)),IF($X$1=12,(VLOOKUP(B9,'X12'!$B:$AZ,44,FALSE)),IF($X$1=13,(VLOOKUP(B9,'X13'!$B:$AZ,44,FALSE)),"P")))))))))))))))</f>
        <v>33.1313775510204</v>
      </c>
      <c r="E11" s="61">
        <f ca="1">IF(ISERROR(IF($X$1=1,(VLOOKUP(E9,'X1'!$B:$AP,7,FALSE)),IF($X$1=2,(VLOOKUP(E9,'X2'!$B:$AP,7,FALSE)),IF($X$1=3,(VLOOKUP(E9,'X3'!$B:$AP,7,FALSE)),IF($X$1=4,(VLOOKUP(E9,'X4'!$B:$AP,7,FALSE)),IF($X$1=5,(VLOOKUP(E9,'X5'!$B:$AP,7,FALSE)),IF($X$1=6,(VLOOKUP(E9,'X6'!$B:$AP,7,FALSE)),IF($X$1=7,(VLOOKUP(E9,'X7'!$B:$AP,7,FALSE)),IF($X$1=8,(VLOOKUP(E9,'X8'!$B:$AP,7,FALSE)),IF($X$1=9,(VLOOKUP(E9,'X9'!$B:$AP,7,FALSE)),IF($X$1=10,(VLOOKUP(E9,'X10'!$B:$AP,7,FALSE)),IF($X$1=11,(VLOOKUP(E9,'X11'!$B:$AP,7,FALSE)),IF($X$1=12,(VLOOKUP(E9,'X12'!$B:$AP,7,FALSE)),IF($X$1=13,(VLOOKUP(E9,'X13'!$B:$AP,7,FALSE)),"P"))))))))))))))=TRUE," ",(IF($X$1=1,(VLOOKUP(E9,'X1'!$B:$AP,7,FALSE)),IF($X$1=2,(VLOOKUP(E9,'X2'!$B:$AP,7,FALSE)),IF($X$1=3,(VLOOKUP(E9,'X3'!$B:$AP,7,FALSE)),IF($X$1=4,(VLOOKUP(E9,'X4'!$B:$AP,7,FALSE)),IF($X$1=5,(VLOOKUP(E9,'X5'!$B:$AP,7,FALSE)),IF($X$1=6,(VLOOKUP(E9,'X6'!$B:$AP,7,FALSE)),IF($X$1=7,(VLOOKUP(E9,'X7'!$B:$AP,7,FALSE)),IF($X$1=8,(VLOOKUP(E9,'X8'!$B:$AP,7,FALSE)),IF($X$1=9,(VLOOKUP(E9,'X9'!$B:$AP,7,FALSE)),IF($X$1=10,(VLOOKUP(E9,'X10'!$B:$AP,7,FALSE)),IF($X$1=11,(VLOOKUP(E9,'X11'!$B:$AP,7,FALSE)),IF($X$1=12,(VLOOKUP(E9,'X12'!$B:$AP,7,FALSE)),IF($X$1=13,(VLOOKUP(E9,'X13'!$B:$AP,7,FALSE)),"P")))))))))))))))</f>
        <v>1595</v>
      </c>
      <c r="F11" s="59">
        <f ca="1">IF(ISERROR(IF($X$1=1,(VLOOKUP(E9,'X1'!$B:$AO,6,FALSE)),IF($X$1=2,(VLOOKUP(E9,'X2'!$B:$AO,6,FALSE)),IF($X$1=3,(VLOOKUP(E9,'X3'!$B:$AO,6,FALSE)),IF($X$1=4,(VLOOKUP(E9,'X4'!$B:$AO,6,FALSE)),IF($X$1=5,(VLOOKUP(E9,'X5'!$B:$AO,6,FALSE)),IF($X$1=6,(VLOOKUP(E9,'X6'!$B:$AO,6,FALSE)),IF($X$1=7,(VLOOKUP(E9,'X7'!$B:$AO,6,FALSE)),IF($X$1=8,(VLOOKUP(E9,'X8'!$B:$AO,6,FALSE)),IF($X$1=9,(VLOOKUP(E9,'X9'!$B:$AO,6,FALSE)),IF($X$1=10,(VLOOKUP(E9,'X10'!$B:$AO,6,FALSE)),IF($X$1=11,(VLOOKUP(E9,'X11'!$B:$AO,6,FALSE)),IF($X$1=12,(VLOOKUP(E9,'X12'!$B:$AO,6,FALSE)),IF($X$1=13,(VLOOKUP(E9,'X13'!$B:$AO,6,FALSE)),"P"))))))))))))))=TRUE," ",(IF($X$1=1,(VLOOKUP(E9,'X1'!$B:$AO,6,FALSE)),IF($X$1=2,(VLOOKUP(E9,'X2'!$B:$AO,6,FALSE)),IF($X$1=3,(VLOOKUP(E9,'X3'!$B:$AO,6,FALSE)),IF($X$1=4,(VLOOKUP(E9,'X4'!$B:$AO,6,FALSE)),IF($X$1=5,(VLOOKUP(E9,'X5'!$B:$AO,6,FALSE)),IF($X$1=6,(VLOOKUP(E9,'X6'!$B:$AO,6,FALSE)),IF($X$1=7,(VLOOKUP(E9,'X7'!$B:$AO,6,FALSE)),IF($X$1=8,(VLOOKUP(E9,'X8'!$B:$AO,6,FALSE)),IF($X$1=9,(VLOOKUP(E9,'X9'!$B:$AO,6,FALSE)),IF($X$1=10,(VLOOKUP(E9,'X10'!$B:$AO,6,FALSE)),IF($X$1=11,(VLOOKUP(E9,'X11'!$B:$AO,6,FALSE)),IF($X$1=12,(VLOOKUP(E9,'X12'!$B:$AO,6,FALSE)),IF($X$1=13,(VLOOKUP(E9,'X13'!$B:$AO,6,FALSE)),"P")))))))))))))))</f>
        <v>2700</v>
      </c>
      <c r="G11" s="60">
        <f ca="1">IF(ISERROR(IF($X$1=1,(VLOOKUP(E9,'X1'!$B:$AZ,44,FALSE)),IF($X$1=2,(VLOOKUP(E9,'X2'!$B:$AZ,44,FALSE)),IF($X$1=3,(VLOOKUP(E9,'X3'!$B:$AZ,44,FALSE)),IF($X$1=4,(VLOOKUP(E9,'X4'!$B:$AZ,44,FALSE)),IF($X$1=5,(VLOOKUP(E9,'X5'!$B:$AZ,44,FALSE)),IF($X$1=6,(VLOOKUP(E9,'X6'!$B:$AZ,44,FALSE)),IF($X$1=7,(VLOOKUP(E9,'X7'!$B:$AZ,44,FALSE)),IF($X$1=8,(VLOOKUP(E9,'X8'!$B:$AZ,44,FALSE)),IF($X$1=9,(VLOOKUP(E9,'X9'!$B:$AZ,44,FALSE)),IF($X$1=10,(VLOOKUP(E9,'X10'!$B:$AZ,44,FALSE)),IF($X$1=11,(VLOOKUP(E9,'X11'!$B:$AZ,44,FALSE)),IF($X$1=12,(VLOOKUP(E9,'X12'!$B:$AZ,44,FALSE)),IF($X$1=13,(VLOOKUP(E9,'X13'!$B:$AZ,44,FALSE)),"P"))))))))))))))=TRUE," ",(IF($X$1=1,(VLOOKUP(E9,'X1'!$B:$AZ,44,FALSE)),IF($X$1=2,(VLOOKUP(E9,'X2'!$B:$AZ,44,FALSE)),IF($X$1=3,(VLOOKUP(E9,'X3'!$B:$AZ,44,FALSE)),IF($X$1=4,(VLOOKUP(E9,'X4'!$B:$AZ,44,FALSE)),IF($X$1=5,(VLOOKUP(E9,'X5'!$B:$AZ,44,FALSE)),IF($X$1=6,(VLOOKUP(E9,'X6'!$B:$AZ,44,FALSE)),IF($X$1=7,(VLOOKUP(E9,'X7'!$B:$AZ,44,FALSE)),IF($X$1=8,(VLOOKUP(E9,'X8'!$B:$AZ,44,FALSE)),IF($X$1=9,(VLOOKUP(E9,'X9'!$B:$AZ,44,FALSE)),IF($X$1=10,(VLOOKUP(E9,'X10'!$B:$AZ,44,FALSE)),IF($X$1=11,(VLOOKUP(E9,'X11'!$B:$AZ,44,FALSE)),IF($X$1=12,(VLOOKUP(E9,'X12'!$B:$AZ,44,FALSE)),IF($X$1=13,(VLOOKUP(E9,'X13'!$B:$AZ,44,FALSE)),"P")))))))))))))))</f>
        <v>69.278996865203752</v>
      </c>
      <c r="H11" s="61">
        <f ca="1">IF(ISERROR(IF($X$1=1,(VLOOKUP(H9,'X1'!$B:$AP,7,FALSE)),IF($X$1=2,(VLOOKUP(H9,'X2'!$B:$AP,7,FALSE)),IF($X$1=3,(VLOOKUP(H9,'X3'!$B:$AP,7,FALSE)),IF($X$1=4,(VLOOKUP(H9,'X4'!$B:$AP,7,FALSE)),IF($X$1=5,(VLOOKUP(H9,'X5'!$B:$AP,7,FALSE)),IF($X$1=6,(VLOOKUP(H9,'X6'!$B:$AP,7,FALSE)),IF($X$1=7,(VLOOKUP(H9,'X7'!$B:$AP,7,FALSE)),IF($X$1=8,(VLOOKUP(H9,'X8'!$B:$AP,7,FALSE)),IF($X$1=9,(VLOOKUP(H9,'X9'!$B:$AP,7,FALSE)),IF($X$1=10,(VLOOKUP(H9,'X10'!$B:$AP,7,FALSE)),IF($X$1=11,(VLOOKUP(H9,'X11'!$B:$AP,7,FALSE)),IF($X$1=12,(VLOOKUP(H9,'X12'!$B:$AP,7,FALSE)),IF($X$1=13,(VLOOKUP(H9,'X13'!$B:$AP,7,FALSE)),"P"))))))))))))))=TRUE," ",(IF($X$1=1,(VLOOKUP(H9,'X1'!$B:$AP,7,FALSE)),IF($X$1=2,(VLOOKUP(H9,'X2'!$B:$AP,7,FALSE)),IF($X$1=3,(VLOOKUP(H9,'X3'!$B:$AP,7,FALSE)),IF($X$1=4,(VLOOKUP(H9,'X4'!$B:$AP,7,FALSE)),IF($X$1=5,(VLOOKUP(H9,'X5'!$B:$AP,7,FALSE)),IF($X$1=6,(VLOOKUP(H9,'X6'!$B:$AP,7,FALSE)),IF($X$1=7,(VLOOKUP(H9,'X7'!$B:$AP,7,FALSE)),IF($X$1=8,(VLOOKUP(H9,'X8'!$B:$AP,7,FALSE)),IF($X$1=9,(VLOOKUP(H9,'X9'!$B:$AP,7,FALSE)),IF($X$1=10,(VLOOKUP(H9,'X10'!$B:$AP,7,FALSE)),IF($X$1=11,(VLOOKUP(H9,'X11'!$B:$AP,7,FALSE)),IF($X$1=12,(VLOOKUP(H9,'X12'!$B:$AP,7,FALSE)),IF($X$1=13,(VLOOKUP(H9,'X13'!$B:$AP,7,FALSE)),"P")))))))))))))))</f>
        <v>5633</v>
      </c>
      <c r="I11" s="59">
        <f ca="1">IF(ISERROR(IF($X$1=1,(VLOOKUP(H9,'X1'!$B:$AO,6,FALSE)),IF($X$1=2,(VLOOKUP(H9,'X2'!$B:$AO,6,FALSE)),IF($X$1=3,(VLOOKUP(H9,'X3'!$B:$AO,6,FALSE)),IF($X$1=4,(VLOOKUP(H9,'X4'!$B:$AO,6,FALSE)),IF($X$1=5,(VLOOKUP(H9,'X5'!$B:$AO,6,FALSE)),IF($X$1=6,(VLOOKUP(H9,'X6'!$B:$AO,6,FALSE)),IF($X$1=7,(VLOOKUP(H9,'X7'!$B:$AO,6,FALSE)),IF($X$1=8,(VLOOKUP(H9,'X8'!$B:$AO,6,FALSE)),IF($X$1=9,(VLOOKUP(H9,'X9'!$B:$AO,6,FALSE)),IF($X$1=10,(VLOOKUP(H9,'X10'!$B:$AO,6,FALSE)),IF($X$1=11,(VLOOKUP(H9,'X11'!$B:$AO,6,FALSE)),IF($X$1=12,(VLOOKUP(H9,'X12'!$B:$AO,6,FALSE)),IF($X$1=13,(VLOOKUP(H9,'X13'!$B:$AO,6,FALSE)),"P"))))))))))))))=TRUE," ",(IF($X$1=1,(VLOOKUP(H9,'X1'!$B:$AO,6,FALSE)),IF($X$1=2,(VLOOKUP(H9,'X2'!$B:$AO,6,FALSE)),IF($X$1=3,(VLOOKUP(H9,'X3'!$B:$AO,6,FALSE)),IF($X$1=4,(VLOOKUP(H9,'X4'!$B:$AO,6,FALSE)),IF($X$1=5,(VLOOKUP(H9,'X5'!$B:$AO,6,FALSE)),IF($X$1=6,(VLOOKUP(H9,'X6'!$B:$AO,6,FALSE)),IF($X$1=7,(VLOOKUP(H9,'X7'!$B:$AO,6,FALSE)),IF($X$1=8,(VLOOKUP(H9,'X8'!$B:$AO,6,FALSE)),IF($X$1=9,(VLOOKUP(H9,'X9'!$B:$AO,6,FALSE)),IF($X$1=10,(VLOOKUP(H9,'X10'!$B:$AO,6,FALSE)),IF($X$1=11,(VLOOKUP(H9,'X11'!$B:$AO,6,FALSE)),IF($X$1=12,(VLOOKUP(H9,'X12'!$B:$AO,6,FALSE)),IF($X$1=13,(VLOOKUP(H9,'X13'!$B:$AO,6,FALSE)),"P")))))))))))))))</f>
        <v>6670</v>
      </c>
      <c r="J11" s="60">
        <f ca="1">IF(ISERROR(IF($X$1=1,(VLOOKUP(H9,'X1'!$B:$AZ,44,FALSE)),IF($X$1=2,(VLOOKUP(H9,'X2'!$B:$AZ,44,FALSE)),IF($X$1=3,(VLOOKUP(H9,'X3'!$B:$AZ,44,FALSE)),IF($X$1=4,(VLOOKUP(H9,'X4'!$B:$AZ,44,FALSE)),IF($X$1=5,(VLOOKUP(H9,'X5'!$B:$AZ,44,FALSE)),IF($X$1=6,(VLOOKUP(H9,'X6'!$B:$AZ,44,FALSE)),IF($X$1=7,(VLOOKUP(H9,'X7'!$B:$AZ,44,FALSE)),IF($X$1=8,(VLOOKUP(H9,'X8'!$B:$AZ,44,FALSE)),IF($X$1=9,(VLOOKUP(H9,'X9'!$B:$AZ,44,FALSE)),IF($X$1=10,(VLOOKUP(H9,'X10'!$B:$AZ,44,FALSE)),IF($X$1=11,(VLOOKUP(H9,'X11'!$B:$AZ,44,FALSE)),IF($X$1=12,(VLOOKUP(H9,'X12'!$B:$AZ,44,FALSE)),IF($X$1=13,(VLOOKUP(H9,'X13'!$B:$AZ,44,FALSE)),"P"))))))))))))))=TRUE," ",(IF($X$1=1,(VLOOKUP(H9,'X1'!$B:$AZ,44,FALSE)),IF($X$1=2,(VLOOKUP(H9,'X2'!$B:$AZ,44,FALSE)),IF($X$1=3,(VLOOKUP(H9,'X3'!$B:$AZ,44,FALSE)),IF($X$1=4,(VLOOKUP(H9,'X4'!$B:$AZ,44,FALSE)),IF($X$1=5,(VLOOKUP(H9,'X5'!$B:$AZ,44,FALSE)),IF($X$1=6,(VLOOKUP(H9,'X6'!$B:$AZ,44,FALSE)),IF($X$1=7,(VLOOKUP(H9,'X7'!$B:$AZ,44,FALSE)),IF($X$1=8,(VLOOKUP(H9,'X8'!$B:$AZ,44,FALSE)),IF($X$1=9,(VLOOKUP(H9,'X9'!$B:$AZ,44,FALSE)),IF($X$1=10,(VLOOKUP(H9,'X10'!$B:$AZ,44,FALSE)),IF($X$1=11,(VLOOKUP(H9,'X11'!$B:$AZ,44,FALSE)),IF($X$1=12,(VLOOKUP(H9,'X12'!$B:$AZ,44,FALSE)),IF($X$1=13,(VLOOKUP(H9,'X13'!$B:$AZ,44,FALSE)),"P")))))))))))))))</f>
        <v>18.409373335700341</v>
      </c>
      <c r="K11" s="61">
        <f ca="1">IF(ISERROR(IF($X$1=1,(VLOOKUP(K9,'X1'!$B:$AP,7,FALSE)),IF($X$1=2,(VLOOKUP(K9,'X2'!$B:$AP,7,FALSE)),IF($X$1=3,(VLOOKUP(K9,'X3'!$B:$AP,7,FALSE)),IF($X$1=4,(VLOOKUP(K9,'X4'!$B:$AP,7,FALSE)),IF($X$1=5,(VLOOKUP(K9,'X5'!$B:$AP,7,FALSE)),IF($X$1=6,(VLOOKUP(K9,'X6'!$B:$AP,7,FALSE)),IF($X$1=7,(VLOOKUP(K9,'X7'!$B:$AP,7,FALSE)),IF($X$1=8,(VLOOKUP(K9,'X8'!$B:$AP,7,FALSE)),IF($X$1=9,(VLOOKUP(K9,'X9'!$B:$AP,7,FALSE)),IF($X$1=10,(VLOOKUP(K9,'X10'!$B:$AP,7,FALSE)),IF($X$1=11,(VLOOKUP(K9,'X11'!$B:$AP,7,FALSE)),IF($X$1=12,(VLOOKUP(K9,'X12'!$B:$AP,7,FALSE)),IF($X$1=13,(VLOOKUP(K9,'X13'!$B:$AP,7,FALSE)),"P"))))))))))))))=TRUE," ",(IF($X$1=1,(VLOOKUP(K9,'X1'!$B:$AP,7,FALSE)),IF($X$1=2,(VLOOKUP(K9,'X2'!$B:$AP,7,FALSE)),IF($X$1=3,(VLOOKUP(K9,'X3'!$B:$AP,7,FALSE)),IF($X$1=4,(VLOOKUP(K9,'X4'!$B:$AP,7,FALSE)),IF($X$1=5,(VLOOKUP(K9,'X5'!$B:$AP,7,FALSE)),IF($X$1=6,(VLOOKUP(K9,'X6'!$B:$AP,7,FALSE)),IF($X$1=7,(VLOOKUP(K9,'X7'!$B:$AP,7,FALSE)),IF($X$1=8,(VLOOKUP(K9,'X8'!$B:$AP,7,FALSE)),IF($X$1=9,(VLOOKUP(K9,'X9'!$B:$AP,7,FALSE)),IF($X$1=10,(VLOOKUP(K9,'X10'!$B:$AP,7,FALSE)),IF($X$1=11,(VLOOKUP(K9,'X11'!$B:$AP,7,FALSE)),IF($X$1=12,(VLOOKUP(K9,'X12'!$B:$AP,7,FALSE)),IF($X$1=13,(VLOOKUP(K9,'X13'!$B:$AP,7,FALSE)),"P")))))))))))))))</f>
        <v>4237.5</v>
      </c>
      <c r="L11" s="59">
        <f ca="1">IF(ISERROR(IF($X$1=1,(VLOOKUP(K9,'X1'!$B:$AO,6,FALSE)),IF($X$1=2,(VLOOKUP(K9,'X2'!$B:$AO,6,FALSE)),IF($X$1=3,(VLOOKUP(K9,'X3'!$B:$AO,6,FALSE)),IF($X$1=4,(VLOOKUP(K9,'X4'!$B:$AO,6,FALSE)),IF($X$1=5,(VLOOKUP(K9,'X5'!$B:$AO,6,FALSE)),IF($X$1=6,(VLOOKUP(K9,'X6'!$B:$AO,6,FALSE)),IF($X$1=7,(VLOOKUP(K9,'X7'!$B:$AO,6,FALSE)),IF($X$1=8,(VLOOKUP(K9,'X8'!$B:$AO,6,FALSE)),IF($X$1=9,(VLOOKUP(K9,'X9'!$B:$AO,6,FALSE)),IF($X$1=10,(VLOOKUP(K9,'X10'!$B:$AO,6,FALSE)),IF($X$1=11,(VLOOKUP(K9,'X11'!$B:$AO,6,FALSE)),IF($X$1=12,(VLOOKUP(K9,'X12'!$B:$AO,6,FALSE)),IF($X$1=13,(VLOOKUP(K9,'X13'!$B:$AO,6,FALSE)),"P"))))))))))))))=TRUE," ",(IF($X$1=1,(VLOOKUP(K9,'X1'!$B:$AO,6,FALSE)),IF($X$1=2,(VLOOKUP(K9,'X2'!$B:$AO,6,FALSE)),IF($X$1=3,(VLOOKUP(K9,'X3'!$B:$AO,6,FALSE)),IF($X$1=4,(VLOOKUP(K9,'X4'!$B:$AO,6,FALSE)),IF($X$1=5,(VLOOKUP(K9,'X5'!$B:$AO,6,FALSE)),IF($X$1=6,(VLOOKUP(K9,'X6'!$B:$AO,6,FALSE)),IF($X$1=7,(VLOOKUP(K9,'X7'!$B:$AO,6,FALSE)),IF($X$1=8,(VLOOKUP(K9,'X8'!$B:$AO,6,FALSE)),IF($X$1=9,(VLOOKUP(K9,'X9'!$B:$AO,6,FALSE)),IF($X$1=10,(VLOOKUP(K9,'X10'!$B:$AO,6,FALSE)),IF($X$1=11,(VLOOKUP(K9,'X11'!$B:$AO,6,FALSE)),IF($X$1=12,(VLOOKUP(K9,'X12'!$B:$AO,6,FALSE)),IF($X$1=13,(VLOOKUP(K9,'X13'!$B:$AO,6,FALSE)),"P")))))))))))))))</f>
        <v>4967.5</v>
      </c>
      <c r="M11" s="60">
        <f ca="1">IF(ISERROR(IF($X$1=1,(VLOOKUP(K9,'X1'!$B:$AZ,44,FALSE)),IF($X$1=2,(VLOOKUP(K9,'X2'!$B:$AZ,44,FALSE)),IF($X$1=3,(VLOOKUP(K9,'X3'!$B:$AZ,44,FALSE)),IF($X$1=4,(VLOOKUP(K9,'X4'!$B:$AZ,44,FALSE)),IF($X$1=5,(VLOOKUP(K9,'X5'!$B:$AZ,44,FALSE)),IF($X$1=6,(VLOOKUP(K9,'X6'!$B:$AZ,44,FALSE)),IF($X$1=7,(VLOOKUP(K9,'X7'!$B:$AZ,44,FALSE)),IF($X$1=8,(VLOOKUP(K9,'X8'!$B:$AZ,44,FALSE)),IF($X$1=9,(VLOOKUP(K9,'X9'!$B:$AZ,44,FALSE)),IF($X$1=10,(VLOOKUP(K9,'X10'!$B:$AZ,44,FALSE)),IF($X$1=11,(VLOOKUP(K9,'X11'!$B:$AZ,44,FALSE)),IF($X$1=12,(VLOOKUP(K9,'X12'!$B:$AZ,44,FALSE)),IF($X$1=13,(VLOOKUP(K9,'X13'!$B:$AZ,44,FALSE)),"P"))))))))))))))=TRUE," ",(IF($X$1=1,(VLOOKUP(K9,'X1'!$B:$AZ,44,FALSE)),IF($X$1=2,(VLOOKUP(K9,'X2'!$B:$AZ,44,FALSE)),IF($X$1=3,(VLOOKUP(K9,'X3'!$B:$AZ,44,FALSE)),IF($X$1=4,(VLOOKUP(K9,'X4'!$B:$AZ,44,FALSE)),IF($X$1=5,(VLOOKUP(K9,'X5'!$B:$AZ,44,FALSE)),IF($X$1=6,(VLOOKUP(K9,'X6'!$B:$AZ,44,FALSE)),IF($X$1=7,(VLOOKUP(K9,'X7'!$B:$AZ,44,FALSE)),IF($X$1=8,(VLOOKUP(K9,'X8'!$B:$AZ,44,FALSE)),IF($X$1=9,(VLOOKUP(K9,'X9'!$B:$AZ,44,FALSE)),IF($X$1=10,(VLOOKUP(K9,'X10'!$B:$AZ,44,FALSE)),IF($X$1=11,(VLOOKUP(K9,'X11'!$B:$AZ,44,FALSE)),IF($X$1=12,(VLOOKUP(K9,'X12'!$B:$AZ,44,FALSE)),IF($X$1=13,(VLOOKUP(K9,'X13'!$B:$AZ,44,FALSE)),"P")))))))))))))))</f>
        <v>17.227138643067839</v>
      </c>
      <c r="N11" s="61">
        <f ca="1">IF(ISERROR(IF($X$1=1,(VLOOKUP(N9,'X1'!$B:$AP,7,FALSE)),IF($X$1=2,(VLOOKUP(N9,'X2'!$B:$AP,7,FALSE)),IF($X$1=3,(VLOOKUP(N9,'X3'!$B:$AP,7,FALSE)),IF($X$1=4,(VLOOKUP(N9,'X4'!$B:$AP,7,FALSE)),IF($X$1=5,(VLOOKUP(N9,'X5'!$B:$AP,7,FALSE)),IF($X$1=6,(VLOOKUP(N9,'X6'!$B:$AP,7,FALSE)),IF($X$1=7,(VLOOKUP(N9,'X7'!$B:$AP,7,FALSE)),IF($X$1=8,(VLOOKUP(N9,'X8'!$B:$AP,7,FALSE)),IF($X$1=9,(VLOOKUP(N9,'X9'!$B:$AP,7,FALSE)),IF($X$1=10,(VLOOKUP(N9,'X10'!$B:$AP,7,FALSE)),IF($X$1=11,(VLOOKUP(N9,'X11'!$B:$AP,7,FALSE)),IF($X$1=12,(VLOOKUP(N9,'X12'!$B:$AP,7,FALSE)),IF($X$1=13,(VLOOKUP(N9,'X13'!$B:$AP,7,FALSE)),"P"))))))))))))))=TRUE," ",(IF($X$1=1,(VLOOKUP(N9,'X1'!$B:$AP,7,FALSE)),IF($X$1=2,(VLOOKUP(N9,'X2'!$B:$AP,7,FALSE)),IF($X$1=3,(VLOOKUP(N9,'X3'!$B:$AP,7,FALSE)),IF($X$1=4,(VLOOKUP(N9,'X4'!$B:$AP,7,FALSE)),IF($X$1=5,(VLOOKUP(N9,'X5'!$B:$AP,7,FALSE)),IF($X$1=6,(VLOOKUP(N9,'X6'!$B:$AP,7,FALSE)),IF($X$1=7,(VLOOKUP(N9,'X7'!$B:$AP,7,FALSE)),IF($X$1=8,(VLOOKUP(N9,'X8'!$B:$AP,7,FALSE)),IF($X$1=9,(VLOOKUP(N9,'X9'!$B:$AP,7,FALSE)),IF($X$1=10,(VLOOKUP(N9,'X10'!$B:$AP,7,FALSE)),IF($X$1=11,(VLOOKUP(N9,'X11'!$B:$AP,7,FALSE)),IF($X$1=12,(VLOOKUP(N9,'X12'!$B:$AP,7,FALSE)),IF($X$1=13,(VLOOKUP(N9,'X13'!$B:$AP,7,FALSE)),"P")))))))))))))))</f>
        <v>14697</v>
      </c>
      <c r="O11" s="59">
        <f ca="1">IF(ISERROR(IF($X$1=1,(VLOOKUP(N9,'X1'!$B:$AO,6,FALSE)),IF($X$1=2,(VLOOKUP(N9,'X2'!$B:$AO,6,FALSE)),IF($X$1=3,(VLOOKUP(N9,'X3'!$B:$AO,6,FALSE)),IF($X$1=4,(VLOOKUP(N9,'X4'!$B:$AO,6,FALSE)),IF($X$1=5,(VLOOKUP(N9,'X5'!$B:$AO,6,FALSE)),IF($X$1=6,(VLOOKUP(N9,'X6'!$B:$AO,6,FALSE)),IF($X$1=7,(VLOOKUP(N9,'X7'!$B:$AO,6,FALSE)),IF($X$1=8,(VLOOKUP(N9,'X8'!$B:$AO,6,FALSE)),IF($X$1=9,(VLOOKUP(N9,'X9'!$B:$AO,6,FALSE)),IF($X$1=10,(VLOOKUP(N9,'X10'!$B:$AO,6,FALSE)),IF($X$1=11,(VLOOKUP(N9,'X11'!$B:$AO,6,FALSE)),IF($X$1=12,(VLOOKUP(N9,'X12'!$B:$AO,6,FALSE)),IF($X$1=13,(VLOOKUP(N9,'X13'!$B:$AO,6,FALSE)),"P"))))))))))))))=TRUE," ",(IF($X$1=1,(VLOOKUP(N9,'X1'!$B:$AO,6,FALSE)),IF($X$1=2,(VLOOKUP(N9,'X2'!$B:$AO,6,FALSE)),IF($X$1=3,(VLOOKUP(N9,'X3'!$B:$AO,6,FALSE)),IF($X$1=4,(VLOOKUP(N9,'X4'!$B:$AO,6,FALSE)),IF($X$1=5,(VLOOKUP(N9,'X5'!$B:$AO,6,FALSE)),IF($X$1=6,(VLOOKUP(N9,'X6'!$B:$AO,6,FALSE)),IF($X$1=7,(VLOOKUP(N9,'X7'!$B:$AO,6,FALSE)),IF($X$1=8,(VLOOKUP(N9,'X8'!$B:$AO,6,FALSE)),IF($X$1=9,(VLOOKUP(N9,'X9'!$B:$AO,6,FALSE)),IF($X$1=10,(VLOOKUP(N9,'X10'!$B:$AO,6,FALSE)),IF($X$1=11,(VLOOKUP(N9,'X11'!$B:$AO,6,FALSE)),IF($X$1=12,(VLOOKUP(N9,'X12'!$B:$AO,6,FALSE)),IF($X$1=13,(VLOOKUP(N9,'X13'!$B:$AO,6,FALSE)),"P")))))))))))))))</f>
        <v>17760</v>
      </c>
      <c r="P11" s="60">
        <f ca="1">IF(ISERROR(IF($X$1=1,(VLOOKUP(N9,'X1'!$B:$AZ,44,FALSE)),IF($X$1=2,(VLOOKUP(N9,'X2'!$B:$AZ,44,FALSE)),IF($X$1=3,(VLOOKUP(N9,'X3'!$B:$AZ,44,FALSE)),IF($X$1=4,(VLOOKUP(N9,'X4'!$B:$AZ,44,FALSE)),IF($X$1=5,(VLOOKUP(N9,'X5'!$B:$AZ,44,FALSE)),IF($X$1=6,(VLOOKUP(N9,'X6'!$B:$AZ,44,FALSE)),IF($X$1=7,(VLOOKUP(N9,'X7'!$B:$AZ,44,FALSE)),IF($X$1=8,(VLOOKUP(N9,'X8'!$B:$AZ,44,FALSE)),IF($X$1=9,(VLOOKUP(N9,'X9'!$B:$AZ,44,FALSE)),IF($X$1=10,(VLOOKUP(N9,'X10'!$B:$AZ,44,FALSE)),IF($X$1=11,(VLOOKUP(N9,'X11'!$B:$AZ,44,FALSE)),IF($X$1=12,(VLOOKUP(N9,'X12'!$B:$AZ,44,FALSE)),IF($X$1=13,(VLOOKUP(N9,'X13'!$B:$AZ,44,FALSE)),"P"))))))))))))))=TRUE," ",(IF($X$1=1,(VLOOKUP(N9,'X1'!$B:$AZ,44,FALSE)),IF($X$1=2,(VLOOKUP(N9,'X2'!$B:$AZ,44,FALSE)),IF($X$1=3,(VLOOKUP(N9,'X3'!$B:$AZ,44,FALSE)),IF($X$1=4,(VLOOKUP(N9,'X4'!$B:$AZ,44,FALSE)),IF($X$1=5,(VLOOKUP(N9,'X5'!$B:$AZ,44,FALSE)),IF($X$1=6,(VLOOKUP(N9,'X6'!$B:$AZ,44,FALSE)),IF($X$1=7,(VLOOKUP(N9,'X7'!$B:$AZ,44,FALSE)),IF($X$1=8,(VLOOKUP(N9,'X8'!$B:$AZ,44,FALSE)),IF($X$1=9,(VLOOKUP(N9,'X9'!$B:$AZ,44,FALSE)),IF($X$1=10,(VLOOKUP(N9,'X10'!$B:$AZ,44,FALSE)),IF($X$1=11,(VLOOKUP(N9,'X11'!$B:$AZ,44,FALSE)),IF($X$1=12,(VLOOKUP(N9,'X12'!$B:$AZ,44,FALSE)),IF($X$1=13,(VLOOKUP(N9,'X13'!$B:$AZ,44,FALSE)),"P")))))))))))))))</f>
        <v>20.840987956725865</v>
      </c>
      <c r="Q11" s="61">
        <f ca="1">IF(ISERROR(IF($X$1=1,(VLOOKUP(Q9,'X1'!$B:$AP,7,FALSE)),IF($X$1=2,(VLOOKUP(Q9,'X2'!$B:$AP,7,FALSE)),IF($X$1=3,(VLOOKUP(Q9,'X3'!$B:$AP,7,FALSE)),IF($X$1=4,(VLOOKUP(Q9,'X4'!$B:$AP,7,FALSE)),IF($X$1=5,(VLOOKUP(Q9,'X5'!$B:$AP,7,FALSE)),IF($X$1=6,(VLOOKUP(Q9,'X6'!$B:$AP,7,FALSE)),IF($X$1=7,(VLOOKUP(Q9,'X7'!$B:$AP,7,FALSE)),IF($X$1=8,(VLOOKUP(Q9,'X8'!$B:$AP,7,FALSE)),IF($X$1=9,(VLOOKUP(Q9,'X9'!$B:$AP,7,FALSE)),IF($X$1=10,(VLOOKUP(Q9,'X10'!$B:$AP,7,FALSE)),IF($X$1=11,(VLOOKUP(Q9,'X11'!$B:$AP,7,FALSE)),IF($X$1=12,(VLOOKUP(Q9,'X12'!$B:$AP,7,FALSE)),IF($X$1=13,(VLOOKUP(Q9,'X13'!$B:$AP,7,FALSE)),"P"))))))))))))))=TRUE," ",(IF($X$1=1,(VLOOKUP(Q9,'X1'!$B:$AP,7,FALSE)),IF($X$1=2,(VLOOKUP(Q9,'X2'!$B:$AP,7,FALSE)),IF($X$1=3,(VLOOKUP(Q9,'X3'!$B:$AP,7,FALSE)),IF($X$1=4,(VLOOKUP(Q9,'X4'!$B:$AP,7,FALSE)),IF($X$1=5,(VLOOKUP(Q9,'X5'!$B:$AP,7,FALSE)),IF($X$1=6,(VLOOKUP(Q9,'X6'!$B:$AP,7,FALSE)),IF($X$1=7,(VLOOKUP(Q9,'X7'!$B:$AP,7,FALSE)),IF($X$1=8,(VLOOKUP(Q9,'X8'!$B:$AP,7,FALSE)),IF($X$1=9,(VLOOKUP(Q9,'X9'!$B:$AP,7,FALSE)),IF($X$1=10,(VLOOKUP(Q9,'X10'!$B:$AP,7,FALSE)),IF($X$1=11,(VLOOKUP(Q9,'X11'!$B:$AP,7,FALSE)),IF($X$1=12,(VLOOKUP(Q9,'X12'!$B:$AP,7,FALSE)),IF($X$1=13,(VLOOKUP(Q9,'X13'!$B:$AP,7,FALSE)),"P")))))))))))))))</f>
        <v>551.04999999999995</v>
      </c>
      <c r="R11" s="59">
        <f ca="1">IF(ISERROR(IF($X$1=1,(VLOOKUP(Q9,'X1'!$B:$AO,6,FALSE)),IF($X$1=2,(VLOOKUP(Q9,'X2'!$B:$AO,6,FALSE)),IF($X$1=3,(VLOOKUP(Q9,'X3'!$B:$AO,6,FALSE)),IF($X$1=4,(VLOOKUP(Q9,'X4'!$B:$AO,6,FALSE)),IF($X$1=5,(VLOOKUP(Q9,'X5'!$B:$AO,6,FALSE)),IF($X$1=6,(VLOOKUP(Q9,'X6'!$B:$AO,6,FALSE)),IF($X$1=7,(VLOOKUP(Q9,'X7'!$B:$AO,6,FALSE)),IF($X$1=8,(VLOOKUP(Q9,'X8'!$B:$AO,6,FALSE)),IF($X$1=9,(VLOOKUP(Q9,'X9'!$B:$AO,6,FALSE)),IF($X$1=10,(VLOOKUP(Q9,'X10'!$B:$AO,6,FALSE)),IF($X$1=11,(VLOOKUP(Q9,'X11'!$B:$AO,6,FALSE)),IF($X$1=12,(VLOOKUP(Q9,'X12'!$B:$AO,6,FALSE)),IF($X$1=13,(VLOOKUP(Q9,'X13'!$B:$AO,6,FALSE)),"P"))))))))))))))=TRUE," ",(IF($X$1=1,(VLOOKUP(Q9,'X1'!$B:$AO,6,FALSE)),IF($X$1=2,(VLOOKUP(Q9,'X2'!$B:$AO,6,FALSE)),IF($X$1=3,(VLOOKUP(Q9,'X3'!$B:$AO,6,FALSE)),IF($X$1=4,(VLOOKUP(Q9,'X4'!$B:$AO,6,FALSE)),IF($X$1=5,(VLOOKUP(Q9,'X5'!$B:$AO,6,FALSE)),IF($X$1=6,(VLOOKUP(Q9,'X6'!$B:$AO,6,FALSE)),IF($X$1=7,(VLOOKUP(Q9,'X7'!$B:$AO,6,FALSE)),IF($X$1=8,(VLOOKUP(Q9,'X8'!$B:$AO,6,FALSE)),IF($X$1=9,(VLOOKUP(Q9,'X9'!$B:$AO,6,FALSE)),IF($X$1=10,(VLOOKUP(Q9,'X10'!$B:$AO,6,FALSE)),IF($X$1=11,(VLOOKUP(Q9,'X11'!$B:$AO,6,FALSE)),IF($X$1=12,(VLOOKUP(Q9,'X12'!$B:$AO,6,FALSE)),IF($X$1=13,(VLOOKUP(Q9,'X13'!$B:$AO,6,FALSE)),"P")))))))))))))))</f>
        <v>740</v>
      </c>
      <c r="S11" s="62">
        <f ca="1">IF(ISERROR(IF($X$1=1,(VLOOKUP(Q9,'X1'!$B:$AZ,44,FALSE)),IF($X$1=2,(VLOOKUP(Q9,'X2'!$B:$AZ,44,FALSE)),IF($X$1=3,(VLOOKUP(Q9,'X3'!$B:$AZ,44,FALSE)),IF($X$1=4,(VLOOKUP(Q9,'X4'!$B:$AZ,44,FALSE)),IF($X$1=5,(VLOOKUP(Q9,'X5'!$B:$AZ,44,FALSE)),IF($X$1=6,(VLOOKUP(Q9,'X6'!$B:$AZ,44,FALSE)),IF($X$1=7,(VLOOKUP(Q9,'X7'!$B:$AZ,44,FALSE)),IF($X$1=8,(VLOOKUP(Q9,'X8'!$B:$AZ,44,FALSE)),IF($X$1=9,(VLOOKUP(Q9,'X9'!$B:$AZ,44,FALSE)),IF($X$1=10,(VLOOKUP(Q9,'X10'!$B:$AZ,44,FALSE)),IF($X$1=11,(VLOOKUP(Q9,'X11'!$B:$AZ,44,FALSE)),IF($X$1=12,(VLOOKUP(Q9,'X12'!$B:$AZ,44,FALSE)),IF($X$1=13,(VLOOKUP(Q9,'X13'!$B:$AZ,44,FALSE)),"P"))))))))))))))=TRUE," ",(IF($X$1=1,(VLOOKUP(Q9,'X1'!$B:$AZ,44,FALSE)),IF($X$1=2,(VLOOKUP(Q9,'X2'!$B:$AZ,44,FALSE)),IF($X$1=3,(VLOOKUP(Q9,'X3'!$B:$AZ,44,FALSE)),IF($X$1=4,(VLOOKUP(Q9,'X4'!$B:$AZ,44,FALSE)),IF($X$1=5,(VLOOKUP(Q9,'X5'!$B:$AZ,44,FALSE)),IF($X$1=6,(VLOOKUP(Q9,'X6'!$B:$AZ,44,FALSE)),IF($X$1=7,(VLOOKUP(Q9,'X7'!$B:$AZ,44,FALSE)),IF($X$1=8,(VLOOKUP(Q9,'X8'!$B:$AZ,44,FALSE)),IF($X$1=9,(VLOOKUP(Q9,'X9'!$B:$AZ,44,FALSE)),IF($X$1=10,(VLOOKUP(Q9,'X10'!$B:$AZ,44,FALSE)),IF($X$1=11,(VLOOKUP(Q9,'X11'!$B:$AZ,44,FALSE)),IF($X$1=12,(VLOOKUP(Q9,'X12'!$B:$AZ,44,FALSE)),IF($X$1=13,(VLOOKUP(Q9,'X13'!$B:$AZ,44,FALSE)),"P")))))))))))))))</f>
        <v>34.28908447509302</v>
      </c>
      <c r="T11" s="43"/>
      <c r="U11" s="186"/>
      <c r="V11" s="102"/>
      <c r="W11" s="42" t="s">
        <v>1669</v>
      </c>
      <c r="Z11" s="102">
        <v>2</v>
      </c>
      <c r="AA11" s="102">
        <v>4</v>
      </c>
      <c r="AB11" s="102" t="str">
        <f t="shared" si="0"/>
        <v>24</v>
      </c>
      <c r="AC11" s="102">
        <f t="shared" si="2"/>
        <v>23</v>
      </c>
      <c r="AD11" s="102" t="s">
        <v>125</v>
      </c>
      <c r="AE11" s="162" t="s">
        <v>18</v>
      </c>
      <c r="AF11" s="162" t="s">
        <v>1227</v>
      </c>
      <c r="AG11" s="162" t="s">
        <v>1229</v>
      </c>
      <c r="AH11" s="162" t="s">
        <v>1088</v>
      </c>
      <c r="AI11" s="162" t="s">
        <v>1225</v>
      </c>
      <c r="AJ11" s="162" t="s">
        <v>134</v>
      </c>
      <c r="AK11" s="102">
        <v>11</v>
      </c>
      <c r="AL11" s="102">
        <v>12</v>
      </c>
      <c r="AM11" s="102">
        <v>46</v>
      </c>
      <c r="AN11" s="167" t="s">
        <v>783</v>
      </c>
      <c r="AO11" s="161"/>
      <c r="AP11" s="161"/>
      <c r="AQ11" s="161"/>
      <c r="AR11" s="161"/>
      <c r="AS11" s="161"/>
      <c r="AT11" s="161"/>
      <c r="AU11" s="161"/>
      <c r="AV11" s="161"/>
      <c r="AW11" s="161"/>
      <c r="AX11" s="161"/>
      <c r="AY11" s="161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</row>
    <row r="12" spans="2:114" ht="14.1" customHeight="1" x14ac:dyDescent="0.2">
      <c r="B12" s="52" t="str">
        <f>VLOOKUP($Y$2,$AC$2:$AJ$79,6,FALSE)</f>
        <v>Get.Pot.%</v>
      </c>
      <c r="C12" s="53" t="str">
        <f>VLOOKUP($Y$2,$AC$2:$AJ$79,7,FALSE)</f>
        <v>Piy.Deg $</v>
      </c>
      <c r="D12" s="54" t="str">
        <f>VLOOKUP($Y$2,$AC$2:$AJ$79,8,FALSE)</f>
        <v>2021 FK</v>
      </c>
      <c r="E12" s="55" t="str">
        <f>VLOOKUP($Y$2,$AC$2:$AJ$79,6,FALSE)</f>
        <v>Get.Pot.%</v>
      </c>
      <c r="F12" s="53" t="str">
        <f>VLOOKUP($Y$2,$AC$2:$AJ$79,7,FALSE)</f>
        <v>Piy.Deg $</v>
      </c>
      <c r="G12" s="54" t="str">
        <f>VLOOKUP($Y$2,$AC$2:$AJ$79,8,FALSE)</f>
        <v>2021 FK</v>
      </c>
      <c r="H12" s="55" t="str">
        <f>VLOOKUP($Y$2,$AC$2:$AJ$79,6,FALSE)</f>
        <v>Get.Pot.%</v>
      </c>
      <c r="I12" s="53" t="str">
        <f>VLOOKUP($Y$2,$AC$2:$AJ$79,7,FALSE)</f>
        <v>Piy.Deg $</v>
      </c>
      <c r="J12" s="54" t="str">
        <f>VLOOKUP($Y$2,$AC$2:$AJ$79,8,FALSE)</f>
        <v>2021 FK</v>
      </c>
      <c r="K12" s="55" t="str">
        <f>VLOOKUP($Y$2,$AC$2:$AJ$79,6,FALSE)</f>
        <v>Get.Pot.%</v>
      </c>
      <c r="L12" s="53" t="str">
        <f>VLOOKUP($Y$2,$AC$2:$AJ$79,7,FALSE)</f>
        <v>Piy.Deg $</v>
      </c>
      <c r="M12" s="54" t="str">
        <f>VLOOKUP($Y$2,$AC$2:$AJ$79,8,FALSE)</f>
        <v>2021 FK</v>
      </c>
      <c r="N12" s="55" t="str">
        <f>VLOOKUP($Y$2,$AC$2:$AJ$79,6,FALSE)</f>
        <v>Get.Pot.%</v>
      </c>
      <c r="O12" s="53" t="str">
        <f>VLOOKUP($Y$2,$AC$2:$AJ$79,7,FALSE)</f>
        <v>Piy.Deg $</v>
      </c>
      <c r="P12" s="54" t="str">
        <f>VLOOKUP($Y$2,$AC$2:$AJ$79,8,FALSE)</f>
        <v>2021 FK</v>
      </c>
      <c r="Q12" s="55" t="str">
        <f>VLOOKUP($Y$2,$AC$2:$AJ$79,6,FALSE)</f>
        <v>Get.Pot.%</v>
      </c>
      <c r="R12" s="53" t="str">
        <f>VLOOKUP($Y$2,$AC$2:$AJ$79,7,FALSE)</f>
        <v>Piy.Deg $</v>
      </c>
      <c r="S12" s="56" t="str">
        <f>VLOOKUP($Y$2,$AC$2:$AJ$79,8,FALSE)</f>
        <v>2021 FK</v>
      </c>
      <c r="T12" s="43"/>
      <c r="U12" s="186"/>
      <c r="V12" s="102"/>
      <c r="W12" s="42" t="s">
        <v>1671</v>
      </c>
      <c r="Z12" s="102">
        <v>2</v>
      </c>
      <c r="AA12" s="102">
        <v>5</v>
      </c>
      <c r="AB12" s="102" t="str">
        <f t="shared" si="0"/>
        <v>25</v>
      </c>
      <c r="AC12" s="102">
        <f t="shared" si="2"/>
        <v>24</v>
      </c>
      <c r="AD12" s="102" t="s">
        <v>125</v>
      </c>
      <c r="AE12" s="162" t="s">
        <v>19</v>
      </c>
      <c r="AF12" s="162" t="s">
        <v>1090</v>
      </c>
      <c r="AG12" s="162" t="s">
        <v>1091</v>
      </c>
      <c r="AH12" s="162" t="s">
        <v>793</v>
      </c>
      <c r="AI12" s="162" t="s">
        <v>795</v>
      </c>
      <c r="AJ12" s="162" t="s">
        <v>1230</v>
      </c>
      <c r="AK12" s="102">
        <v>8</v>
      </c>
      <c r="AL12" s="102">
        <v>15</v>
      </c>
      <c r="AM12" s="102">
        <v>9</v>
      </c>
      <c r="AN12" s="162" t="s">
        <v>784</v>
      </c>
      <c r="AO12" s="161"/>
      <c r="AP12" s="161"/>
      <c r="AQ12" s="161"/>
      <c r="AR12" s="161"/>
      <c r="AS12" s="161"/>
      <c r="AT12" s="161"/>
      <c r="AU12" s="161"/>
      <c r="AV12" s="161"/>
      <c r="AW12" s="161"/>
      <c r="AX12" s="161"/>
      <c r="AY12" s="161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02"/>
      <c r="BM12" s="102"/>
      <c r="BN12" s="102"/>
      <c r="BO12" s="102"/>
      <c r="BP12" s="102"/>
      <c r="BQ12" s="102"/>
    </row>
    <row r="13" spans="2:114" ht="14.1" customHeight="1" x14ac:dyDescent="0.2">
      <c r="B13" s="64">
        <f ca="1">IF(ISERROR(((ROUND((IF($X$1=1,((VLOOKUP(B$9,'X1'!$B:$ZZ,(VLOOKUP($Y$2,$AC$1:$AM$79,9,FALSE)),FALSE))),(IF($X$1=2,((VLOOKUP(B$9,'X2'!$B:$ZZ,(VLOOKUP($Y$2,$AC$1:$AM$79,9,FALSE)),FALSE))),(IF($X$1=3,((VLOOKUP(B$9,'X3'!$B:$ZZ,(VLOOKUP($Y$2,$AC$1:$AM$79,9,FALSE)),FALSE))),(IF($X$1=4,((VLOOKUP(B$9,'X4'!$B:$ZZ,(VLOOKUP($Y$2,$AC$1:$AM$79,9,FALSE)),FALSE))),(IF($X$1=5,((VLOOKUP(B$9,'X5'!$B:$ZZ,(VLOOKUP($Y$2,$AC$1:$AM$79,9,FALSE)),FALSE))),(IF($X$1=6,((VLOOKUP(B$9,'X6'!$B:$ZZ,(VLOOKUP($Y$2,$AC$1:$AM$79,9,FALSE)),FALSE))),(IF($X$1=7,((VLOOKUP(B$9,'X7'!$B:$ZZ,(VLOOKUP($Y$2,$AC$1:$AM$79,9,FALSE)),FALSE))),(IF($X$1=8,((VLOOKUP(B$9,'X8'!$B:$ZZ,(VLOOKUP($Y$2,$AC$1:$AM$79,9,FALSE)),FALSE))),(IF($X$1=9,((VLOOKUP(B$9,'X9'!$B:$ZZ,(VLOOKUP($Y$2,$AC$1:$AM$79,9,FALSE)),FALSE))),(IF($X$1=10,((VLOOKUP(B$9,'X10'!$B:$ZZ,(VLOOKUP($Y$2,$AC$1:$AM$79,9,FALSE)),FALSE))),(IF($X$1=11,((VLOOKUP(B$9,'X11'!$B:$ZZ,(VLOOKUP($Y$2,$AC$1:$AM$79,9,FALSE)),FALSE))),(IF($X$1=12,((VLOOKUP(B$9,'X12'!$B:$ZZ,(VLOOKUP($Y$2,$AC$1:$AM$79,9,FALSE)),FALSE))),((VLOOKUP(B$9,'X13'!$B:$ZZ,(VLOOKUP($Y$2,$AC$1:$AM$79,9,FALSE)),FALSE))))))))))))))))))))))))))),1))))=TRUE," ",(((ROUND((IF($X$1=1,((VLOOKUP(B$9,'X1'!$B:$ZZ,(VLOOKUP($Y$2,$AC$1:$AM$79,9,FALSE)),FALSE))),(IF($X$1=2,((VLOOKUP(B$9,'X2'!$B:$ZZ,(VLOOKUP($Y$2,$AC$1:$AM$79,9,FALSE)),FALSE))),(IF($X$1=3,((VLOOKUP(B$9,'X3'!$B:$ZZ,(VLOOKUP($Y$2,$AC$1:$AM$79,9,FALSE)),FALSE))),(IF($X$1=4,((VLOOKUP(B$9,'X4'!$B:$ZZ,(VLOOKUP($Y$2,$AC$1:$AM$79,9,FALSE)),FALSE))),(IF($X$1=5,((VLOOKUP(B$9,'X5'!$B:$ZZ,(VLOOKUP($Y$2,$AC$1:$AM$79,9,FALSE)),FALSE))),(IF($X$1=6,((VLOOKUP(B$9,'X6'!$B:$ZZ,(VLOOKUP($Y$2,$AC$1:$AM$79,9,FALSE)),FALSE))),(IF($X$1=7,((VLOOKUP(B$9,'X7'!$B:$ZZ,(VLOOKUP($Y$2,$AC$1:$AM$79,9,FALSE)),FALSE))),(IF($X$1=8,((VLOOKUP(B$9,'X8'!$B:$ZZ,(VLOOKUP($Y$2,$AC$1:$AM$79,9,FALSE)),FALSE))),(IF($X$1=9,((VLOOKUP(B$9,'X9'!$B:$ZZ,(VLOOKUP($Y$2,$AC$1:$AM$79,9,FALSE)),FALSE))),(IF($X$1=10,((VLOOKUP(B$9,'X10'!$B:$ZZ,(VLOOKUP($Y$2,$AC$1:$AM$79,9,FALSE)),FALSE))),(IF($X$1=11,((VLOOKUP(B$9,'X11'!$B:$ZZ,(VLOOKUP($Y$2,$AC$1:$AM$79,9,FALSE)),FALSE))),(IF($X$1=12,((VLOOKUP(B$9,'X12'!$B:$ZZ,(VLOOKUP($Y$2,$AC$1:$AM$79,9,FALSE)),FALSE))),((VLOOKUP(B$9,'X13'!$B:$ZZ,(VLOOKUP($Y$2,$AC$1:$AM$79,9,FALSE)),FALSE))))))))))))))))))))))))))),1)))))</f>
        <v>33.1</v>
      </c>
      <c r="C13" s="65">
        <f ca="1">IF(ISERROR(((ROUND((IF($X$1=1,((VLOOKUP(B$9,'X1'!$B:$ZZ,(VLOOKUP($Y$2,$AC$1:$AM$79,10,FALSE)),FALSE))),(IF($X$1=2,((VLOOKUP(B$9,'X2'!$B:$ZZ,(VLOOKUP($Y$2,$AC$1:$AM$79,10,FALSE)),FALSE))),(IF($X$1=3,((VLOOKUP(B$9,'X3'!$B:$ZZ,(VLOOKUP($Y$2,$AC$1:$AM$79,10,FALSE)),FALSE))),(IF($X$1=4,((VLOOKUP(B$9,'X4'!$B:$ZZ,(VLOOKUP($Y$2,$AC$1:$AM$79,10,FALSE)),FALSE))),(IF($X$1=5,((VLOOKUP(B$9,'X5'!$B:$ZZ,(VLOOKUP($Y$2,$AC$1:$AM$79,10,FALSE)),FALSE))),(IF($X$1=6,((VLOOKUP(B$9,'X6'!$B:$ZZ,(VLOOKUP($Y$2,$AC$1:$AM$79,10,FALSE)),FALSE))),(IF($X$1=7,((VLOOKUP(B$9,'X7'!$B:$ZZ,(VLOOKUP($Y$2,$AC$1:$AM$79,10,FALSE)),FALSE))),(IF($X$1=8,((VLOOKUP(B$9,'X8'!$B:$ZZ,(VLOOKUP($Y$2,$AC$1:$AM$79,10,FALSE)),FALSE))),(IF($X$1=9,((VLOOKUP(B$9,'X9'!$B:$ZZ,(VLOOKUP($Y$2,$AC$1:$AM$79,10,FALSE)),FALSE))),(IF($X$1=10,((VLOOKUP(B$9,'X10'!$B:$ZZ,(VLOOKUP($Y$2,$AC$1:$AM$79,10,FALSE)),FALSE))),(IF($X$1=11,((VLOOKUP(B$9,'X11'!$B:$ZZ,(VLOOKUP($Y$2,$AC$1:$AM$79,10,FALSE)),FALSE))),(IF($X$1=12,((VLOOKUP(B$9,'X12'!$B:$ZZ,(VLOOKUP($Y$2,$AC$1:$AM$79,10,FALSE)),FALSE))),((VLOOKUP(B$9,'X13'!$B:$ZZ,(VLOOKUP($Y$2,$AC$1:$AM$79,10,FALSE)),FALSE))))))))))))))))))))))))))),1))))=TRUE," ",(((ROUND((IF($X$1=1,((VLOOKUP(B$9,'X1'!$B:$ZZ,(VLOOKUP($Y$2,$AC$1:$AM$79,10,FALSE)),FALSE))),(IF($X$1=2,((VLOOKUP(B$9,'X2'!$B:$ZZ,(VLOOKUP($Y$2,$AC$1:$AM$79,10,FALSE)),FALSE))),(IF($X$1=3,((VLOOKUP(B$9,'X3'!$B:$ZZ,(VLOOKUP($Y$2,$AC$1:$AM$79,10,FALSE)),FALSE))),(IF($X$1=4,((VLOOKUP(B$9,'X4'!$B:$ZZ,(VLOOKUP($Y$2,$AC$1:$AM$79,10,FALSE)),FALSE))),(IF($X$1=5,((VLOOKUP(B$9,'X5'!$B:$ZZ,(VLOOKUP($Y$2,$AC$1:$AM$79,10,FALSE)),FALSE))),(IF($X$1=6,((VLOOKUP(B$9,'X6'!$B:$ZZ,(VLOOKUP($Y$2,$AC$1:$AM$79,10,FALSE)),FALSE))),(IF($X$1=7,((VLOOKUP(B$9,'X7'!$B:$ZZ,(VLOOKUP($Y$2,$AC$1:$AM$79,10,FALSE)),FALSE))),(IF($X$1=8,((VLOOKUP(B$9,'X8'!$B:$ZZ,(VLOOKUP($Y$2,$AC$1:$AM$79,10,FALSE)),FALSE))),(IF($X$1=9,((VLOOKUP(B$9,'X9'!$B:$ZZ,(VLOOKUP($Y$2,$AC$1:$AM$79,10,FALSE)),FALSE))),(IF($X$1=10,((VLOOKUP(B$9,'X10'!$B:$ZZ,(VLOOKUP($Y$2,$AC$1:$AM$79,10,FALSE)),FALSE))),(IF($X$1=11,((VLOOKUP(B$9,'X11'!$B:$ZZ,(VLOOKUP($Y$2,$AC$1:$AM$79,10,FALSE)),FALSE))),(IF($X$1=12,((VLOOKUP(B$9,'X12'!$B:$ZZ,(VLOOKUP($Y$2,$AC$1:$AM$79,10,FALSE)),FALSE))),((VLOOKUP(B$9,'X13'!$B:$ZZ,(VLOOKUP($Y$2,$AC$1:$AM$79,10,FALSE)),FALSE))))))))))))))))))))))))))),1)))))</f>
        <v>9614.7999999999993</v>
      </c>
      <c r="D13" s="60">
        <f ca="1">IF(ISERROR(((ROUND((IF($X$1=1,((VLOOKUP(B$9,'X1'!$B:$ZZ,(VLOOKUP($Y$2,$AC$1:$AM$79,11,FALSE)),FALSE))),(IF($X$1=2,((VLOOKUP(B$9,'X2'!$B:$ZZ,(VLOOKUP($Y$2,$AC$1:$AM$79,11,FALSE)),FALSE))),(IF($X$1=3,((VLOOKUP(B$9,'X3'!$B:$ZZ,(VLOOKUP($Y$2,$AC$1:$AM$79,11,FALSE)),FALSE))),(IF($X$1=4,((VLOOKUP(B$9,'X4'!$B:$ZZ,(VLOOKUP($Y$2,$AC$1:$AM$79,11,FALSE)),FALSE))),(IF($X$1=5,((VLOOKUP(B$9,'X5'!$B:$ZZ,(VLOOKUP($Y$2,$AC$1:$AM$79,11,FALSE)),FALSE))),(IF($X$1=6,((VLOOKUP(B$9,'X6'!$B:$ZZ,(VLOOKUP($Y$2,$AC$1:$AM$79,11,FALSE)),FALSE))),(IF($X$1=7,((VLOOKUP(B$9,'X7'!$B:$ZZ,(VLOOKUP($Y$2,$AC$1:$AM$79,11,FALSE)),FALSE))),(IF($X$1=8,((VLOOKUP(B$9,'X8'!$B:$ZZ,(VLOOKUP($Y$2,$AC$1:$AM$79,11,FALSE)),FALSE))),(IF($X$1=9,((VLOOKUP(B$9,'X9'!$B:$ZZ,(VLOOKUP($Y$2,$AC$1:$AM$79,11,FALSE)),FALSE))),(IF($X$1=10,((VLOOKUP(B$9,'X10'!$B:$ZZ,(VLOOKUP($Y$2,$AC$1:$AM$79,11,FALSE)),FALSE))),(IF($X$1=11,((VLOOKUP(B$9,'X11'!$B:$ZZ,(VLOOKUP($Y$2,$AC$1:$AM$79,11,FALSE)),FALSE))),(IF($X$1=12,((VLOOKUP(B$9,'X12'!$B:$ZZ,(VLOOKUP($Y$2,$AC$1:$AM$79,11,FALSE)),FALSE))),((VLOOKUP(B$9,'X13'!$B:$ZZ,(VLOOKUP($Y$2,$AC$1:$AM$79,11,FALSE)),FALSE))))))))))))))))))))))))))),1))))=TRUE," ",(((ROUND((IF($X$1=1,((VLOOKUP(B$9,'X1'!$B:$ZZ,(VLOOKUP($Y$2,$AC$1:$AM$79,11,FALSE)),FALSE))),(IF($X$1=2,((VLOOKUP(B$9,'X2'!$B:$ZZ,(VLOOKUP($Y$2,$AC$1:$AM$79,11,FALSE)),FALSE))),(IF($X$1=3,((VLOOKUP(B$9,'X3'!$B:$ZZ,(VLOOKUP($Y$2,$AC$1:$AM$79,11,FALSE)),FALSE))),(IF($X$1=4,((VLOOKUP(B$9,'X4'!$B:$ZZ,(VLOOKUP($Y$2,$AC$1:$AM$79,11,FALSE)),FALSE))),(IF($X$1=5,((VLOOKUP(B$9,'X5'!$B:$ZZ,(VLOOKUP($Y$2,$AC$1:$AM$79,11,FALSE)),FALSE))),(IF($X$1=6,((VLOOKUP(B$9,'X6'!$B:$ZZ,(VLOOKUP($Y$2,$AC$1:$AM$79,11,FALSE)),FALSE))),(IF($X$1=7,((VLOOKUP(B$9,'X7'!$B:$ZZ,(VLOOKUP($Y$2,$AC$1:$AM$79,11,FALSE)),FALSE))),(IF($X$1=8,((VLOOKUP(B$9,'X8'!$B:$ZZ,(VLOOKUP($Y$2,$AC$1:$AM$79,11,FALSE)),FALSE))),(IF($X$1=9,((VLOOKUP(B$9,'X9'!$B:$ZZ,(VLOOKUP($Y$2,$AC$1:$AM$79,11,FALSE)),FALSE))),(IF($X$1=10,((VLOOKUP(B$9,'X10'!$B:$ZZ,(VLOOKUP($Y$2,$AC$1:$AM$79,11,FALSE)),FALSE))),(IF($X$1=11,((VLOOKUP(B$9,'X11'!$B:$ZZ,(VLOOKUP($Y$2,$AC$1:$AM$79,11,FALSE)),FALSE))),(IF($X$1=12,((VLOOKUP(B$9,'X12'!$B:$ZZ,(VLOOKUP($Y$2,$AC$1:$AM$79,11,FALSE)),FALSE))),((VLOOKUP(B$9,'X13'!$B:$ZZ,(VLOOKUP($Y$2,$AC$1:$AM$79,11,FALSE)),FALSE))))))))))))))))))))))))))),1)))))</f>
        <v>4.3</v>
      </c>
      <c r="E13" s="66">
        <f ca="1">IF(ISERROR(((ROUND((IF($X$1=1,((VLOOKUP(E$9,'X1'!$B:$ZZ,(VLOOKUP($Y$2,$AC$1:$AM$79,9,FALSE)),FALSE))),(IF($X$1=2,((VLOOKUP(E$9,'X2'!$B:$ZZ,(VLOOKUP($Y$2,$AC$1:$AM$79,9,FALSE)),FALSE))),(IF($X$1=3,((VLOOKUP(E$9,'X3'!$B:$ZZ,(VLOOKUP($Y$2,$AC$1:$AM$79,9,FALSE)),FALSE))),(IF($X$1=4,((VLOOKUP(E$9,'X4'!$B:$ZZ,(VLOOKUP($Y$2,$AC$1:$AM$79,9,FALSE)),FALSE))),(IF($X$1=5,((VLOOKUP(E$9,'X5'!$B:$ZZ,(VLOOKUP($Y$2,$AC$1:$AM$79,9,FALSE)),FALSE))),(IF($X$1=6,((VLOOKUP(E$9,'X6'!$B:$ZZ,(VLOOKUP($Y$2,$AC$1:$AM$79,9,FALSE)),FALSE))),(IF($X$1=7,((VLOOKUP(E$9,'X7'!$B:$ZZ,(VLOOKUP($Y$2,$AC$1:$AM$79,9,FALSE)),FALSE))),(IF($X$1=8,((VLOOKUP(E$9,'X8'!$B:$ZZ,(VLOOKUP($Y$2,$AC$1:$AM$79,9,FALSE)),FALSE))),(IF($X$1=9,((VLOOKUP(E$9,'X9'!$B:$ZZ,(VLOOKUP($Y$2,$AC$1:$AM$79,9,FALSE)),FALSE))),(IF($X$1=10,((VLOOKUP(E$9,'X10'!$B:$ZZ,(VLOOKUP($Y$2,$AC$1:$AM$79,9,FALSE)),FALSE))),(IF($X$1=11,((VLOOKUP(E$9,'X11'!$B:$ZZ,(VLOOKUP($Y$2,$AC$1:$AM$79,9,FALSE)),FALSE))),(IF($X$1=12,((VLOOKUP(E$9,'X12'!$B:$ZZ,(VLOOKUP($Y$2,$AC$1:$AM$79,9,FALSE)),FALSE))),((VLOOKUP(E$9,'X13'!$B:$ZZ,(VLOOKUP($Y$2,$AC$1:$AM$79,9,FALSE)),FALSE))))))))))))))))))))))))))),1))))=TRUE," ",(((ROUND((IF($X$1=1,((VLOOKUP(E$9,'X1'!$B:$ZZ,(VLOOKUP($Y$2,$AC$1:$AM$79,9,FALSE)),FALSE))),(IF($X$1=2,((VLOOKUP(E$9,'X2'!$B:$ZZ,(VLOOKUP($Y$2,$AC$1:$AM$79,9,FALSE)),FALSE))),(IF($X$1=3,((VLOOKUP(E$9,'X3'!$B:$ZZ,(VLOOKUP($Y$2,$AC$1:$AM$79,9,FALSE)),FALSE))),(IF($X$1=4,((VLOOKUP(E$9,'X4'!$B:$ZZ,(VLOOKUP($Y$2,$AC$1:$AM$79,9,FALSE)),FALSE))),(IF($X$1=5,((VLOOKUP(E$9,'X5'!$B:$ZZ,(VLOOKUP($Y$2,$AC$1:$AM$79,9,FALSE)),FALSE))),(IF($X$1=6,((VLOOKUP(E$9,'X6'!$B:$ZZ,(VLOOKUP($Y$2,$AC$1:$AM$79,9,FALSE)),FALSE))),(IF($X$1=7,((VLOOKUP(E$9,'X7'!$B:$ZZ,(VLOOKUP($Y$2,$AC$1:$AM$79,9,FALSE)),FALSE))),(IF($X$1=8,((VLOOKUP(E$9,'X8'!$B:$ZZ,(VLOOKUP($Y$2,$AC$1:$AM$79,9,FALSE)),FALSE))),(IF($X$1=9,((VLOOKUP(E$9,'X9'!$B:$ZZ,(VLOOKUP($Y$2,$AC$1:$AM$79,9,FALSE)),FALSE))),(IF($X$1=10,((VLOOKUP(E$9,'X10'!$B:$ZZ,(VLOOKUP($Y$2,$AC$1:$AM$79,9,FALSE)),FALSE))),(IF($X$1=11,((VLOOKUP(E$9,'X11'!$B:$ZZ,(VLOOKUP($Y$2,$AC$1:$AM$79,9,FALSE)),FALSE))),(IF($X$1=12,((VLOOKUP(E$9,'X12'!$B:$ZZ,(VLOOKUP($Y$2,$AC$1:$AM$79,9,FALSE)),FALSE))),((VLOOKUP(E$9,'X13'!$B:$ZZ,(VLOOKUP($Y$2,$AC$1:$AM$79,9,FALSE)),FALSE))))))))))))))))))))))))))),1)))))</f>
        <v>69.3</v>
      </c>
      <c r="F13" s="65">
        <f ca="1">IF(ISERROR(((ROUND((IF($X$1=1,((VLOOKUP(E$9,'X1'!$B:$ZZ,(VLOOKUP($Y$2,$AC$1:$AM$79,10,FALSE)),FALSE))),(IF($X$1=2,((VLOOKUP(E$9,'X2'!$B:$ZZ,(VLOOKUP($Y$2,$AC$1:$AM$79,10,FALSE)),FALSE))),(IF($X$1=3,((VLOOKUP(E$9,'X3'!$B:$ZZ,(VLOOKUP($Y$2,$AC$1:$AM$79,10,FALSE)),FALSE))),(IF($X$1=4,((VLOOKUP(E$9,'X4'!$B:$ZZ,(VLOOKUP($Y$2,$AC$1:$AM$79,10,FALSE)),FALSE))),(IF($X$1=5,((VLOOKUP(E$9,'X5'!$B:$ZZ,(VLOOKUP($Y$2,$AC$1:$AM$79,10,FALSE)),FALSE))),(IF($X$1=6,((VLOOKUP(E$9,'X6'!$B:$ZZ,(VLOOKUP($Y$2,$AC$1:$AM$79,10,FALSE)),FALSE))),(IF($X$1=7,((VLOOKUP(E$9,'X7'!$B:$ZZ,(VLOOKUP($Y$2,$AC$1:$AM$79,10,FALSE)),FALSE))),(IF($X$1=8,((VLOOKUP(E$9,'X8'!$B:$ZZ,(VLOOKUP($Y$2,$AC$1:$AM$79,10,FALSE)),FALSE))),(IF($X$1=9,((VLOOKUP(E$9,'X9'!$B:$ZZ,(VLOOKUP($Y$2,$AC$1:$AM$79,10,FALSE)),FALSE))),(IF($X$1=10,((VLOOKUP(E$9,'X10'!$B:$ZZ,(VLOOKUP($Y$2,$AC$1:$AM$79,10,FALSE)),FALSE))),(IF($X$1=11,((VLOOKUP(E$9,'X11'!$B:$ZZ,(VLOOKUP($Y$2,$AC$1:$AM$79,10,FALSE)),FALSE))),(IF($X$1=12,((VLOOKUP(E$9,'X12'!$B:$ZZ,(VLOOKUP($Y$2,$AC$1:$AM$79,10,FALSE)),FALSE))),((VLOOKUP(E$9,'X13'!$B:$ZZ,(VLOOKUP($Y$2,$AC$1:$AM$79,10,FALSE)),FALSE))))))))))))))))))))))))))),1))))=TRUE," ",(((ROUND((IF($X$1=1,((VLOOKUP(E$9,'X1'!$B:$ZZ,(VLOOKUP($Y$2,$AC$1:$AM$79,10,FALSE)),FALSE))),(IF($X$1=2,((VLOOKUP(E$9,'X2'!$B:$ZZ,(VLOOKUP($Y$2,$AC$1:$AM$79,10,FALSE)),FALSE))),(IF($X$1=3,((VLOOKUP(E$9,'X3'!$B:$ZZ,(VLOOKUP($Y$2,$AC$1:$AM$79,10,FALSE)),FALSE))),(IF($X$1=4,((VLOOKUP(E$9,'X4'!$B:$ZZ,(VLOOKUP($Y$2,$AC$1:$AM$79,10,FALSE)),FALSE))),(IF($X$1=5,((VLOOKUP(E$9,'X5'!$B:$ZZ,(VLOOKUP($Y$2,$AC$1:$AM$79,10,FALSE)),FALSE))),(IF($X$1=6,((VLOOKUP(E$9,'X6'!$B:$ZZ,(VLOOKUP($Y$2,$AC$1:$AM$79,10,FALSE)),FALSE))),(IF($X$1=7,((VLOOKUP(E$9,'X7'!$B:$ZZ,(VLOOKUP($Y$2,$AC$1:$AM$79,10,FALSE)),FALSE))),(IF($X$1=8,((VLOOKUP(E$9,'X8'!$B:$ZZ,(VLOOKUP($Y$2,$AC$1:$AM$79,10,FALSE)),FALSE))),(IF($X$1=9,((VLOOKUP(E$9,'X9'!$B:$ZZ,(VLOOKUP($Y$2,$AC$1:$AM$79,10,FALSE)),FALSE))),(IF($X$1=10,((VLOOKUP(E$9,'X10'!$B:$ZZ,(VLOOKUP($Y$2,$AC$1:$AM$79,10,FALSE)),FALSE))),(IF($X$1=11,((VLOOKUP(E$9,'X11'!$B:$ZZ,(VLOOKUP($Y$2,$AC$1:$AM$79,10,FALSE)),FALSE))),(IF($X$1=12,((VLOOKUP(E$9,'X12'!$B:$ZZ,(VLOOKUP($Y$2,$AC$1:$AM$79,10,FALSE)),FALSE))),((VLOOKUP(E$9,'X13'!$B:$ZZ,(VLOOKUP($Y$2,$AC$1:$AM$79,10,FALSE)),FALSE))))))))))))))))))))))))))),1)))))</f>
        <v>5237.8</v>
      </c>
      <c r="G13" s="60">
        <f ca="1">IF(ISERROR(((ROUND((IF($X$1=1,((VLOOKUP(E$9,'X1'!$B:$ZZ,(VLOOKUP($Y$2,$AC$1:$AM$79,11,FALSE)),FALSE))),(IF($X$1=2,((VLOOKUP(E$9,'X2'!$B:$ZZ,(VLOOKUP($Y$2,$AC$1:$AM$79,11,FALSE)),FALSE))),(IF($X$1=3,((VLOOKUP(E$9,'X3'!$B:$ZZ,(VLOOKUP($Y$2,$AC$1:$AM$79,11,FALSE)),FALSE))),(IF($X$1=4,((VLOOKUP(E$9,'X4'!$B:$ZZ,(VLOOKUP($Y$2,$AC$1:$AM$79,11,FALSE)),FALSE))),(IF($X$1=5,((VLOOKUP(E$9,'X5'!$B:$ZZ,(VLOOKUP($Y$2,$AC$1:$AM$79,11,FALSE)),FALSE))),(IF($X$1=6,((VLOOKUP(E$9,'X6'!$B:$ZZ,(VLOOKUP($Y$2,$AC$1:$AM$79,11,FALSE)),FALSE))),(IF($X$1=7,((VLOOKUP(E$9,'X7'!$B:$ZZ,(VLOOKUP($Y$2,$AC$1:$AM$79,11,FALSE)),FALSE))),(IF($X$1=8,((VLOOKUP(E$9,'X8'!$B:$ZZ,(VLOOKUP($Y$2,$AC$1:$AM$79,11,FALSE)),FALSE))),(IF($X$1=9,((VLOOKUP(E$9,'X9'!$B:$ZZ,(VLOOKUP($Y$2,$AC$1:$AM$79,11,FALSE)),FALSE))),(IF($X$1=10,((VLOOKUP(E$9,'X10'!$B:$ZZ,(VLOOKUP($Y$2,$AC$1:$AM$79,11,FALSE)),FALSE))),(IF($X$1=11,((VLOOKUP(E$9,'X11'!$B:$ZZ,(VLOOKUP($Y$2,$AC$1:$AM$79,11,FALSE)),FALSE))),(IF($X$1=12,((VLOOKUP(E$9,'X12'!$B:$ZZ,(VLOOKUP($Y$2,$AC$1:$AM$79,11,FALSE)),FALSE))),((VLOOKUP(E$9,'X13'!$B:$ZZ,(VLOOKUP($Y$2,$AC$1:$AM$79,11,FALSE)),FALSE))))))))))))))))))))))))))),1))))=TRUE," ",(((ROUND((IF($X$1=1,((VLOOKUP(E$9,'X1'!$B:$ZZ,(VLOOKUP($Y$2,$AC$1:$AM$79,11,FALSE)),FALSE))),(IF($X$1=2,((VLOOKUP(E$9,'X2'!$B:$ZZ,(VLOOKUP($Y$2,$AC$1:$AM$79,11,FALSE)),FALSE))),(IF($X$1=3,((VLOOKUP(E$9,'X3'!$B:$ZZ,(VLOOKUP($Y$2,$AC$1:$AM$79,11,FALSE)),FALSE))),(IF($X$1=4,((VLOOKUP(E$9,'X4'!$B:$ZZ,(VLOOKUP($Y$2,$AC$1:$AM$79,11,FALSE)),FALSE))),(IF($X$1=5,((VLOOKUP(E$9,'X5'!$B:$ZZ,(VLOOKUP($Y$2,$AC$1:$AM$79,11,FALSE)),FALSE))),(IF($X$1=6,((VLOOKUP(E$9,'X6'!$B:$ZZ,(VLOOKUP($Y$2,$AC$1:$AM$79,11,FALSE)),FALSE))),(IF($X$1=7,((VLOOKUP(E$9,'X7'!$B:$ZZ,(VLOOKUP($Y$2,$AC$1:$AM$79,11,FALSE)),FALSE))),(IF($X$1=8,((VLOOKUP(E$9,'X8'!$B:$ZZ,(VLOOKUP($Y$2,$AC$1:$AM$79,11,FALSE)),FALSE))),(IF($X$1=9,((VLOOKUP(E$9,'X9'!$B:$ZZ,(VLOOKUP($Y$2,$AC$1:$AM$79,11,FALSE)),FALSE))),(IF($X$1=10,((VLOOKUP(E$9,'X10'!$B:$ZZ,(VLOOKUP($Y$2,$AC$1:$AM$79,11,FALSE)),FALSE))),(IF($X$1=11,((VLOOKUP(E$9,'X11'!$B:$ZZ,(VLOOKUP($Y$2,$AC$1:$AM$79,11,FALSE)),FALSE))),(IF($X$1=12,((VLOOKUP(E$9,'X12'!$B:$ZZ,(VLOOKUP($Y$2,$AC$1:$AM$79,11,FALSE)),FALSE))),((VLOOKUP(E$9,'X13'!$B:$ZZ,(VLOOKUP($Y$2,$AC$1:$AM$79,11,FALSE)),FALSE))))))))))))))))))))))))))),1)))))</f>
        <v>38.6</v>
      </c>
      <c r="H13" s="66">
        <f ca="1">IF(ISERROR(((ROUND((IF($X$1=1,((VLOOKUP(H$9,'X1'!$B:$ZZ,(VLOOKUP($Y$2,$AC$1:$AM$79,9,FALSE)),FALSE))),(IF($X$1=2,((VLOOKUP(H$9,'X2'!$B:$ZZ,(VLOOKUP($Y$2,$AC$1:$AM$79,9,FALSE)),FALSE))),(IF($X$1=3,((VLOOKUP(H$9,'X3'!$B:$ZZ,(VLOOKUP($Y$2,$AC$1:$AM$79,9,FALSE)),FALSE))),(IF($X$1=4,((VLOOKUP(H$9,'X4'!$B:$ZZ,(VLOOKUP($Y$2,$AC$1:$AM$79,9,FALSE)),FALSE))),(IF($X$1=5,((VLOOKUP(H$9,'X5'!$B:$ZZ,(VLOOKUP($Y$2,$AC$1:$AM$79,9,FALSE)),FALSE))),(IF($X$1=6,((VLOOKUP(H$9,'X6'!$B:$ZZ,(VLOOKUP($Y$2,$AC$1:$AM$79,9,FALSE)),FALSE))),(IF($X$1=7,((VLOOKUP(H$9,'X7'!$B:$ZZ,(VLOOKUP($Y$2,$AC$1:$AM$79,9,FALSE)),FALSE))),(IF($X$1=8,((VLOOKUP(H$9,'X8'!$B:$ZZ,(VLOOKUP($Y$2,$AC$1:$AM$79,9,FALSE)),FALSE))),(IF($X$1=9,((VLOOKUP(H$9,'X9'!$B:$ZZ,(VLOOKUP($Y$2,$AC$1:$AM$79,9,FALSE)),FALSE))),(IF($X$1=10,((VLOOKUP(H$9,'X10'!$B:$ZZ,(VLOOKUP($Y$2,$AC$1:$AM$79,9,FALSE)),FALSE))),(IF($X$1=11,((VLOOKUP(H$9,'X11'!$B:$ZZ,(VLOOKUP($Y$2,$AC$1:$AM$79,9,FALSE)),FALSE))),(IF($X$1=12,((VLOOKUP(H$9,'X12'!$B:$ZZ,(VLOOKUP($Y$2,$AC$1:$AM$79,9,FALSE)),FALSE))),((VLOOKUP(H$9,'X13'!$B:$ZZ,(VLOOKUP($Y$2,$AC$1:$AM$79,9,FALSE)),FALSE))))))))))))))))))))))))))),1))))=TRUE," ",(((ROUND((IF($X$1=1,((VLOOKUP(H$9,'X1'!$B:$ZZ,(VLOOKUP($Y$2,$AC$1:$AM$79,9,FALSE)),FALSE))),(IF($X$1=2,((VLOOKUP(H$9,'X2'!$B:$ZZ,(VLOOKUP($Y$2,$AC$1:$AM$79,9,FALSE)),FALSE))),(IF($X$1=3,((VLOOKUP(H$9,'X3'!$B:$ZZ,(VLOOKUP($Y$2,$AC$1:$AM$79,9,FALSE)),FALSE))),(IF($X$1=4,((VLOOKUP(H$9,'X4'!$B:$ZZ,(VLOOKUP($Y$2,$AC$1:$AM$79,9,FALSE)),FALSE))),(IF($X$1=5,((VLOOKUP(H$9,'X5'!$B:$ZZ,(VLOOKUP($Y$2,$AC$1:$AM$79,9,FALSE)),FALSE))),(IF($X$1=6,((VLOOKUP(H$9,'X6'!$B:$ZZ,(VLOOKUP($Y$2,$AC$1:$AM$79,9,FALSE)),FALSE))),(IF($X$1=7,((VLOOKUP(H$9,'X7'!$B:$ZZ,(VLOOKUP($Y$2,$AC$1:$AM$79,9,FALSE)),FALSE))),(IF($X$1=8,((VLOOKUP(H$9,'X8'!$B:$ZZ,(VLOOKUP($Y$2,$AC$1:$AM$79,9,FALSE)),FALSE))),(IF($X$1=9,((VLOOKUP(H$9,'X9'!$B:$ZZ,(VLOOKUP($Y$2,$AC$1:$AM$79,9,FALSE)),FALSE))),(IF($X$1=10,((VLOOKUP(H$9,'X10'!$B:$ZZ,(VLOOKUP($Y$2,$AC$1:$AM$79,9,FALSE)),FALSE))),(IF($X$1=11,((VLOOKUP(H$9,'X11'!$B:$ZZ,(VLOOKUP($Y$2,$AC$1:$AM$79,9,FALSE)),FALSE))),(IF($X$1=12,((VLOOKUP(H$9,'X12'!$B:$ZZ,(VLOOKUP($Y$2,$AC$1:$AM$79,9,FALSE)),FALSE))),((VLOOKUP(H$9,'X13'!$B:$ZZ,(VLOOKUP($Y$2,$AC$1:$AM$79,9,FALSE)),FALSE))))))))))))))))))))))))))),1)))))</f>
        <v>18.399999999999999</v>
      </c>
      <c r="I13" s="65">
        <f ca="1">IF(ISERROR(((ROUND((IF($X$1=1,((VLOOKUP(H$9,'X1'!$B:$ZZ,(VLOOKUP($Y$2,$AC$1:$AM$79,10,FALSE)),FALSE))),(IF($X$1=2,((VLOOKUP(H$9,'X2'!$B:$ZZ,(VLOOKUP($Y$2,$AC$1:$AM$79,10,FALSE)),FALSE))),(IF($X$1=3,((VLOOKUP(H$9,'X3'!$B:$ZZ,(VLOOKUP($Y$2,$AC$1:$AM$79,10,FALSE)),FALSE))),(IF($X$1=4,((VLOOKUP(H$9,'X4'!$B:$ZZ,(VLOOKUP($Y$2,$AC$1:$AM$79,10,FALSE)),FALSE))),(IF($X$1=5,((VLOOKUP(H$9,'X5'!$B:$ZZ,(VLOOKUP($Y$2,$AC$1:$AM$79,10,FALSE)),FALSE))),(IF($X$1=6,((VLOOKUP(H$9,'X6'!$B:$ZZ,(VLOOKUP($Y$2,$AC$1:$AM$79,10,FALSE)),FALSE))),(IF($X$1=7,((VLOOKUP(H$9,'X7'!$B:$ZZ,(VLOOKUP($Y$2,$AC$1:$AM$79,10,FALSE)),FALSE))),(IF($X$1=8,((VLOOKUP(H$9,'X8'!$B:$ZZ,(VLOOKUP($Y$2,$AC$1:$AM$79,10,FALSE)),FALSE))),(IF($X$1=9,((VLOOKUP(H$9,'X9'!$B:$ZZ,(VLOOKUP($Y$2,$AC$1:$AM$79,10,FALSE)),FALSE))),(IF($X$1=10,((VLOOKUP(H$9,'X10'!$B:$ZZ,(VLOOKUP($Y$2,$AC$1:$AM$79,10,FALSE)),FALSE))),(IF($X$1=11,((VLOOKUP(H$9,'X11'!$B:$ZZ,(VLOOKUP($Y$2,$AC$1:$AM$79,10,FALSE)),FALSE))),(IF($X$1=12,((VLOOKUP(H$9,'X12'!$B:$ZZ,(VLOOKUP($Y$2,$AC$1:$AM$79,10,FALSE)),FALSE))),((VLOOKUP(H$9,'X13'!$B:$ZZ,(VLOOKUP($Y$2,$AC$1:$AM$79,10,FALSE)),FALSE))))))))))))))))))))))))))),1))))=TRUE," ",(((ROUND((IF($X$1=1,((VLOOKUP(H$9,'X1'!$B:$ZZ,(VLOOKUP($Y$2,$AC$1:$AM$79,10,FALSE)),FALSE))),(IF($X$1=2,((VLOOKUP(H$9,'X2'!$B:$ZZ,(VLOOKUP($Y$2,$AC$1:$AM$79,10,FALSE)),FALSE))),(IF($X$1=3,((VLOOKUP(H$9,'X3'!$B:$ZZ,(VLOOKUP($Y$2,$AC$1:$AM$79,10,FALSE)),FALSE))),(IF($X$1=4,((VLOOKUP(H$9,'X4'!$B:$ZZ,(VLOOKUP($Y$2,$AC$1:$AM$79,10,FALSE)),FALSE))),(IF($X$1=5,((VLOOKUP(H$9,'X5'!$B:$ZZ,(VLOOKUP($Y$2,$AC$1:$AM$79,10,FALSE)),FALSE))),(IF($X$1=6,((VLOOKUP(H$9,'X6'!$B:$ZZ,(VLOOKUP($Y$2,$AC$1:$AM$79,10,FALSE)),FALSE))),(IF($X$1=7,((VLOOKUP(H$9,'X7'!$B:$ZZ,(VLOOKUP($Y$2,$AC$1:$AM$79,10,FALSE)),FALSE))),(IF($X$1=8,((VLOOKUP(H$9,'X8'!$B:$ZZ,(VLOOKUP($Y$2,$AC$1:$AM$79,10,FALSE)),FALSE))),(IF($X$1=9,((VLOOKUP(H$9,'X9'!$B:$ZZ,(VLOOKUP($Y$2,$AC$1:$AM$79,10,FALSE)),FALSE))),(IF($X$1=10,((VLOOKUP(H$9,'X10'!$B:$ZZ,(VLOOKUP($Y$2,$AC$1:$AM$79,10,FALSE)),FALSE))),(IF($X$1=11,((VLOOKUP(H$9,'X11'!$B:$ZZ,(VLOOKUP($Y$2,$AC$1:$AM$79,10,FALSE)),FALSE))),(IF($X$1=12,((VLOOKUP(H$9,'X12'!$B:$ZZ,(VLOOKUP($Y$2,$AC$1:$AM$79,10,FALSE)),FALSE))),((VLOOKUP(H$9,'X13'!$B:$ZZ,(VLOOKUP($Y$2,$AC$1:$AM$79,10,FALSE)),FALSE))))))))))))))))))))))))))),1)))))</f>
        <v>7875.4</v>
      </c>
      <c r="J13" s="60">
        <f ca="1">IF(ISERROR(((ROUND((IF($X$1=1,((VLOOKUP(H$9,'X1'!$B:$ZZ,(VLOOKUP($Y$2,$AC$1:$AM$79,11,FALSE)),FALSE))),(IF($X$1=2,((VLOOKUP(H$9,'X2'!$B:$ZZ,(VLOOKUP($Y$2,$AC$1:$AM$79,11,FALSE)),FALSE))),(IF($X$1=3,((VLOOKUP(H$9,'X3'!$B:$ZZ,(VLOOKUP($Y$2,$AC$1:$AM$79,11,FALSE)),FALSE))),(IF($X$1=4,((VLOOKUP(H$9,'X4'!$B:$ZZ,(VLOOKUP($Y$2,$AC$1:$AM$79,11,FALSE)),FALSE))),(IF($X$1=5,((VLOOKUP(H$9,'X5'!$B:$ZZ,(VLOOKUP($Y$2,$AC$1:$AM$79,11,FALSE)),FALSE))),(IF($X$1=6,((VLOOKUP(H$9,'X6'!$B:$ZZ,(VLOOKUP($Y$2,$AC$1:$AM$79,11,FALSE)),FALSE))),(IF($X$1=7,((VLOOKUP(H$9,'X7'!$B:$ZZ,(VLOOKUP($Y$2,$AC$1:$AM$79,11,FALSE)),FALSE))),(IF($X$1=8,((VLOOKUP(H$9,'X8'!$B:$ZZ,(VLOOKUP($Y$2,$AC$1:$AM$79,11,FALSE)),FALSE))),(IF($X$1=9,((VLOOKUP(H$9,'X9'!$B:$ZZ,(VLOOKUP($Y$2,$AC$1:$AM$79,11,FALSE)),FALSE))),(IF($X$1=10,((VLOOKUP(H$9,'X10'!$B:$ZZ,(VLOOKUP($Y$2,$AC$1:$AM$79,11,FALSE)),FALSE))),(IF($X$1=11,((VLOOKUP(H$9,'X11'!$B:$ZZ,(VLOOKUP($Y$2,$AC$1:$AM$79,11,FALSE)),FALSE))),(IF($X$1=12,((VLOOKUP(H$9,'X12'!$B:$ZZ,(VLOOKUP($Y$2,$AC$1:$AM$79,11,FALSE)),FALSE))),((VLOOKUP(H$9,'X13'!$B:$ZZ,(VLOOKUP($Y$2,$AC$1:$AM$79,11,FALSE)),FALSE))))))))))))))))))))))))))),1))))=TRUE," ",(((ROUND((IF($X$1=1,((VLOOKUP(H$9,'X1'!$B:$ZZ,(VLOOKUP($Y$2,$AC$1:$AM$79,11,FALSE)),FALSE))),(IF($X$1=2,((VLOOKUP(H$9,'X2'!$B:$ZZ,(VLOOKUP($Y$2,$AC$1:$AM$79,11,FALSE)),FALSE))),(IF($X$1=3,((VLOOKUP(H$9,'X3'!$B:$ZZ,(VLOOKUP($Y$2,$AC$1:$AM$79,11,FALSE)),FALSE))),(IF($X$1=4,((VLOOKUP(H$9,'X4'!$B:$ZZ,(VLOOKUP($Y$2,$AC$1:$AM$79,11,FALSE)),FALSE))),(IF($X$1=5,((VLOOKUP(H$9,'X5'!$B:$ZZ,(VLOOKUP($Y$2,$AC$1:$AM$79,11,FALSE)),FALSE))),(IF($X$1=6,((VLOOKUP(H$9,'X6'!$B:$ZZ,(VLOOKUP($Y$2,$AC$1:$AM$79,11,FALSE)),FALSE))),(IF($X$1=7,((VLOOKUP(H$9,'X7'!$B:$ZZ,(VLOOKUP($Y$2,$AC$1:$AM$79,11,FALSE)),FALSE))),(IF($X$1=8,((VLOOKUP(H$9,'X8'!$B:$ZZ,(VLOOKUP($Y$2,$AC$1:$AM$79,11,FALSE)),FALSE))),(IF($X$1=9,((VLOOKUP(H$9,'X9'!$B:$ZZ,(VLOOKUP($Y$2,$AC$1:$AM$79,11,FALSE)),FALSE))),(IF($X$1=10,((VLOOKUP(H$9,'X10'!$B:$ZZ,(VLOOKUP($Y$2,$AC$1:$AM$79,11,FALSE)),FALSE))),(IF($X$1=11,((VLOOKUP(H$9,'X11'!$B:$ZZ,(VLOOKUP($Y$2,$AC$1:$AM$79,11,FALSE)),FALSE))),(IF($X$1=12,((VLOOKUP(H$9,'X12'!$B:$ZZ,(VLOOKUP($Y$2,$AC$1:$AM$79,11,FALSE)),FALSE))),((VLOOKUP(H$9,'X13'!$B:$ZZ,(VLOOKUP($Y$2,$AC$1:$AM$79,11,FALSE)),FALSE))))))))))))))))))))))))))),1)))))</f>
        <v>13.9</v>
      </c>
      <c r="K13" s="66">
        <f ca="1">IF(ISERROR(((ROUND((IF($X$1=1,((VLOOKUP(K$9,'X1'!$B:$ZZ,(VLOOKUP($Y$2,$AC$1:$AM$79,9,FALSE)),FALSE))),(IF($X$1=2,((VLOOKUP(K$9,'X2'!$B:$ZZ,(VLOOKUP($Y$2,$AC$1:$AM$79,9,FALSE)),FALSE))),(IF($X$1=3,((VLOOKUP(K$9,'X3'!$B:$ZZ,(VLOOKUP($Y$2,$AC$1:$AM$79,9,FALSE)),FALSE))),(IF($X$1=4,((VLOOKUP(K$9,'X4'!$B:$ZZ,(VLOOKUP($Y$2,$AC$1:$AM$79,9,FALSE)),FALSE))),(IF($X$1=5,((VLOOKUP(K$9,'X5'!$B:$ZZ,(VLOOKUP($Y$2,$AC$1:$AM$79,9,FALSE)),FALSE))),(IF($X$1=6,((VLOOKUP(K$9,'X6'!$B:$ZZ,(VLOOKUP($Y$2,$AC$1:$AM$79,9,FALSE)),FALSE))),(IF($X$1=7,((VLOOKUP(K$9,'X7'!$B:$ZZ,(VLOOKUP($Y$2,$AC$1:$AM$79,9,FALSE)),FALSE))),(IF($X$1=8,((VLOOKUP(K$9,'X8'!$B:$ZZ,(VLOOKUP($Y$2,$AC$1:$AM$79,9,FALSE)),FALSE))),(IF($X$1=9,((VLOOKUP(K$9,'X9'!$B:$ZZ,(VLOOKUP($Y$2,$AC$1:$AM$79,9,FALSE)),FALSE))),(IF($X$1=10,((VLOOKUP(K$9,'X10'!$B:$ZZ,(VLOOKUP($Y$2,$AC$1:$AM$79,9,FALSE)),FALSE))),(IF($X$1=11,((VLOOKUP(K$9,'X11'!$B:$ZZ,(VLOOKUP($Y$2,$AC$1:$AM$79,9,FALSE)),FALSE))),(IF($X$1=12,((VLOOKUP(K$9,'X12'!$B:$ZZ,(VLOOKUP($Y$2,$AC$1:$AM$79,9,FALSE)),FALSE))),((VLOOKUP(K$9,'X13'!$B:$ZZ,(VLOOKUP($Y$2,$AC$1:$AM$79,9,FALSE)),FALSE))))))))))))))))))))))))))),1))))=TRUE," ",(((ROUND((IF($X$1=1,((VLOOKUP(K$9,'X1'!$B:$ZZ,(VLOOKUP($Y$2,$AC$1:$AM$79,9,FALSE)),FALSE))),(IF($X$1=2,((VLOOKUP(K$9,'X2'!$B:$ZZ,(VLOOKUP($Y$2,$AC$1:$AM$79,9,FALSE)),FALSE))),(IF($X$1=3,((VLOOKUP(K$9,'X3'!$B:$ZZ,(VLOOKUP($Y$2,$AC$1:$AM$79,9,FALSE)),FALSE))),(IF($X$1=4,((VLOOKUP(K$9,'X4'!$B:$ZZ,(VLOOKUP($Y$2,$AC$1:$AM$79,9,FALSE)),FALSE))),(IF($X$1=5,((VLOOKUP(K$9,'X5'!$B:$ZZ,(VLOOKUP($Y$2,$AC$1:$AM$79,9,FALSE)),FALSE))),(IF($X$1=6,((VLOOKUP(K$9,'X6'!$B:$ZZ,(VLOOKUP($Y$2,$AC$1:$AM$79,9,FALSE)),FALSE))),(IF($X$1=7,((VLOOKUP(K$9,'X7'!$B:$ZZ,(VLOOKUP($Y$2,$AC$1:$AM$79,9,FALSE)),FALSE))),(IF($X$1=8,((VLOOKUP(K$9,'X8'!$B:$ZZ,(VLOOKUP($Y$2,$AC$1:$AM$79,9,FALSE)),FALSE))),(IF($X$1=9,((VLOOKUP(K$9,'X9'!$B:$ZZ,(VLOOKUP($Y$2,$AC$1:$AM$79,9,FALSE)),FALSE))),(IF($X$1=10,((VLOOKUP(K$9,'X10'!$B:$ZZ,(VLOOKUP($Y$2,$AC$1:$AM$79,9,FALSE)),FALSE))),(IF($X$1=11,((VLOOKUP(K$9,'X11'!$B:$ZZ,(VLOOKUP($Y$2,$AC$1:$AM$79,9,FALSE)),FALSE))),(IF($X$1=12,((VLOOKUP(K$9,'X12'!$B:$ZZ,(VLOOKUP($Y$2,$AC$1:$AM$79,9,FALSE)),FALSE))),((VLOOKUP(K$9,'X13'!$B:$ZZ,(VLOOKUP($Y$2,$AC$1:$AM$79,9,FALSE)),FALSE))))))))))))))))))))))))))),1)))))</f>
        <v>17.2</v>
      </c>
      <c r="L13" s="65">
        <f ca="1">IF(ISERROR(((ROUND((IF($X$1=1,((VLOOKUP(K$9,'X1'!$B:$ZZ,(VLOOKUP($Y$2,$AC$1:$AM$79,10,FALSE)),FALSE))),(IF($X$1=2,((VLOOKUP(K$9,'X2'!$B:$ZZ,(VLOOKUP($Y$2,$AC$1:$AM$79,10,FALSE)),FALSE))),(IF($X$1=3,((VLOOKUP(K$9,'X3'!$B:$ZZ,(VLOOKUP($Y$2,$AC$1:$AM$79,10,FALSE)),FALSE))),(IF($X$1=4,((VLOOKUP(K$9,'X4'!$B:$ZZ,(VLOOKUP($Y$2,$AC$1:$AM$79,10,FALSE)),FALSE))),(IF($X$1=5,((VLOOKUP(K$9,'X5'!$B:$ZZ,(VLOOKUP($Y$2,$AC$1:$AM$79,10,FALSE)),FALSE))),(IF($X$1=6,((VLOOKUP(K$9,'X6'!$B:$ZZ,(VLOOKUP($Y$2,$AC$1:$AM$79,10,FALSE)),FALSE))),(IF($X$1=7,((VLOOKUP(K$9,'X7'!$B:$ZZ,(VLOOKUP($Y$2,$AC$1:$AM$79,10,FALSE)),FALSE))),(IF($X$1=8,((VLOOKUP(K$9,'X8'!$B:$ZZ,(VLOOKUP($Y$2,$AC$1:$AM$79,10,FALSE)),FALSE))),(IF($X$1=9,((VLOOKUP(K$9,'X9'!$B:$ZZ,(VLOOKUP($Y$2,$AC$1:$AM$79,10,FALSE)),FALSE))),(IF($X$1=10,((VLOOKUP(K$9,'X10'!$B:$ZZ,(VLOOKUP($Y$2,$AC$1:$AM$79,10,FALSE)),FALSE))),(IF($X$1=11,((VLOOKUP(K$9,'X11'!$B:$ZZ,(VLOOKUP($Y$2,$AC$1:$AM$79,10,FALSE)),FALSE))),(IF($X$1=12,((VLOOKUP(K$9,'X12'!$B:$ZZ,(VLOOKUP($Y$2,$AC$1:$AM$79,10,FALSE)),FALSE))),((VLOOKUP(K$9,'X13'!$B:$ZZ,(VLOOKUP($Y$2,$AC$1:$AM$79,10,FALSE)),FALSE))))))))))))))))))))))))))),1))))=TRUE," ",(((ROUND((IF($X$1=1,((VLOOKUP(K$9,'X1'!$B:$ZZ,(VLOOKUP($Y$2,$AC$1:$AM$79,10,FALSE)),FALSE))),(IF($X$1=2,((VLOOKUP(K$9,'X2'!$B:$ZZ,(VLOOKUP($Y$2,$AC$1:$AM$79,10,FALSE)),FALSE))),(IF($X$1=3,((VLOOKUP(K$9,'X3'!$B:$ZZ,(VLOOKUP($Y$2,$AC$1:$AM$79,10,FALSE)),FALSE))),(IF($X$1=4,((VLOOKUP(K$9,'X4'!$B:$ZZ,(VLOOKUP($Y$2,$AC$1:$AM$79,10,FALSE)),FALSE))),(IF($X$1=5,((VLOOKUP(K$9,'X5'!$B:$ZZ,(VLOOKUP($Y$2,$AC$1:$AM$79,10,FALSE)),FALSE))),(IF($X$1=6,((VLOOKUP(K$9,'X6'!$B:$ZZ,(VLOOKUP($Y$2,$AC$1:$AM$79,10,FALSE)),FALSE))),(IF($X$1=7,((VLOOKUP(K$9,'X7'!$B:$ZZ,(VLOOKUP($Y$2,$AC$1:$AM$79,10,FALSE)),FALSE))),(IF($X$1=8,((VLOOKUP(K$9,'X8'!$B:$ZZ,(VLOOKUP($Y$2,$AC$1:$AM$79,10,FALSE)),FALSE))),(IF($X$1=9,((VLOOKUP(K$9,'X9'!$B:$ZZ,(VLOOKUP($Y$2,$AC$1:$AM$79,10,FALSE)),FALSE))),(IF($X$1=10,((VLOOKUP(K$9,'X10'!$B:$ZZ,(VLOOKUP($Y$2,$AC$1:$AM$79,10,FALSE)),FALSE))),(IF($X$1=11,((VLOOKUP(K$9,'X11'!$B:$ZZ,(VLOOKUP($Y$2,$AC$1:$AM$79,10,FALSE)),FALSE))),(IF($X$1=12,((VLOOKUP(K$9,'X12'!$B:$ZZ,(VLOOKUP($Y$2,$AC$1:$AM$79,10,FALSE)),FALSE))),((VLOOKUP(K$9,'X13'!$B:$ZZ,(VLOOKUP($Y$2,$AC$1:$AM$79,10,FALSE)),FALSE))))))))))))))))))))))))))),1)))))</f>
        <v>11854.6</v>
      </c>
      <c r="M13" s="60" t="str">
        <f ca="1">IF(ISERROR(((ROUND((IF($X$1=1,((VLOOKUP(K$9,'X1'!$B:$ZZ,(VLOOKUP($Y$2,$AC$1:$AM$79,11,FALSE)),FALSE))),(IF($X$1=2,((VLOOKUP(K$9,'X2'!$B:$ZZ,(VLOOKUP($Y$2,$AC$1:$AM$79,11,FALSE)),FALSE))),(IF($X$1=3,((VLOOKUP(K$9,'X3'!$B:$ZZ,(VLOOKUP($Y$2,$AC$1:$AM$79,11,FALSE)),FALSE))),(IF($X$1=4,((VLOOKUP(K$9,'X4'!$B:$ZZ,(VLOOKUP($Y$2,$AC$1:$AM$79,11,FALSE)),FALSE))),(IF($X$1=5,((VLOOKUP(K$9,'X5'!$B:$ZZ,(VLOOKUP($Y$2,$AC$1:$AM$79,11,FALSE)),FALSE))),(IF($X$1=6,((VLOOKUP(K$9,'X6'!$B:$ZZ,(VLOOKUP($Y$2,$AC$1:$AM$79,11,FALSE)),FALSE))),(IF($X$1=7,((VLOOKUP(K$9,'X7'!$B:$ZZ,(VLOOKUP($Y$2,$AC$1:$AM$79,11,FALSE)),FALSE))),(IF($X$1=8,((VLOOKUP(K$9,'X8'!$B:$ZZ,(VLOOKUP($Y$2,$AC$1:$AM$79,11,FALSE)),FALSE))),(IF($X$1=9,((VLOOKUP(K$9,'X9'!$B:$ZZ,(VLOOKUP($Y$2,$AC$1:$AM$79,11,FALSE)),FALSE))),(IF($X$1=10,((VLOOKUP(K$9,'X10'!$B:$ZZ,(VLOOKUP($Y$2,$AC$1:$AM$79,11,FALSE)),FALSE))),(IF($X$1=11,((VLOOKUP(K$9,'X11'!$B:$ZZ,(VLOOKUP($Y$2,$AC$1:$AM$79,11,FALSE)),FALSE))),(IF($X$1=12,((VLOOKUP(K$9,'X12'!$B:$ZZ,(VLOOKUP($Y$2,$AC$1:$AM$79,11,FALSE)),FALSE))),((VLOOKUP(K$9,'X13'!$B:$ZZ,(VLOOKUP($Y$2,$AC$1:$AM$79,11,FALSE)),FALSE))))))))))))))))))))))))))),1))))=TRUE," ",(((ROUND((IF($X$1=1,((VLOOKUP(K$9,'X1'!$B:$ZZ,(VLOOKUP($Y$2,$AC$1:$AM$79,11,FALSE)),FALSE))),(IF($X$1=2,((VLOOKUP(K$9,'X2'!$B:$ZZ,(VLOOKUP($Y$2,$AC$1:$AM$79,11,FALSE)),FALSE))),(IF($X$1=3,((VLOOKUP(K$9,'X3'!$B:$ZZ,(VLOOKUP($Y$2,$AC$1:$AM$79,11,FALSE)),FALSE))),(IF($X$1=4,((VLOOKUP(K$9,'X4'!$B:$ZZ,(VLOOKUP($Y$2,$AC$1:$AM$79,11,FALSE)),FALSE))),(IF($X$1=5,((VLOOKUP(K$9,'X5'!$B:$ZZ,(VLOOKUP($Y$2,$AC$1:$AM$79,11,FALSE)),FALSE))),(IF($X$1=6,((VLOOKUP(K$9,'X6'!$B:$ZZ,(VLOOKUP($Y$2,$AC$1:$AM$79,11,FALSE)),FALSE))),(IF($X$1=7,((VLOOKUP(K$9,'X7'!$B:$ZZ,(VLOOKUP($Y$2,$AC$1:$AM$79,11,FALSE)),FALSE))),(IF($X$1=8,((VLOOKUP(K$9,'X8'!$B:$ZZ,(VLOOKUP($Y$2,$AC$1:$AM$79,11,FALSE)),FALSE))),(IF($X$1=9,((VLOOKUP(K$9,'X9'!$B:$ZZ,(VLOOKUP($Y$2,$AC$1:$AM$79,11,FALSE)),FALSE))),(IF($X$1=10,((VLOOKUP(K$9,'X10'!$B:$ZZ,(VLOOKUP($Y$2,$AC$1:$AM$79,11,FALSE)),FALSE))),(IF($X$1=11,((VLOOKUP(K$9,'X11'!$B:$ZZ,(VLOOKUP($Y$2,$AC$1:$AM$79,11,FALSE)),FALSE))),(IF($X$1=12,((VLOOKUP(K$9,'X12'!$B:$ZZ,(VLOOKUP($Y$2,$AC$1:$AM$79,11,FALSE)),FALSE))),((VLOOKUP(K$9,'X13'!$B:$ZZ,(VLOOKUP($Y$2,$AC$1:$AM$79,11,FALSE)),FALSE))))))))))))))))))))))))))),1)))))</f>
        <v xml:space="preserve"> </v>
      </c>
      <c r="N13" s="66">
        <f ca="1">IF(ISERROR(((ROUND((IF($X$1=1,((VLOOKUP(N$9,'X1'!$B:$ZZ,(VLOOKUP($Y$2,$AC$1:$AM$79,9,FALSE)),FALSE))),(IF($X$1=2,((VLOOKUP(N$9,'X2'!$B:$ZZ,(VLOOKUP($Y$2,$AC$1:$AM$79,9,FALSE)),FALSE))),(IF($X$1=3,((VLOOKUP(N$9,'X3'!$B:$ZZ,(VLOOKUP($Y$2,$AC$1:$AM$79,9,FALSE)),FALSE))),(IF($X$1=4,((VLOOKUP(N$9,'X4'!$B:$ZZ,(VLOOKUP($Y$2,$AC$1:$AM$79,9,FALSE)),FALSE))),(IF($X$1=5,((VLOOKUP(N$9,'X5'!$B:$ZZ,(VLOOKUP($Y$2,$AC$1:$AM$79,9,FALSE)),FALSE))),(IF($X$1=6,((VLOOKUP(N$9,'X6'!$B:$ZZ,(VLOOKUP($Y$2,$AC$1:$AM$79,9,FALSE)),FALSE))),(IF($X$1=7,((VLOOKUP(N$9,'X7'!$B:$ZZ,(VLOOKUP($Y$2,$AC$1:$AM$79,9,FALSE)),FALSE))),(IF($X$1=8,((VLOOKUP(N$9,'X8'!$B:$ZZ,(VLOOKUP($Y$2,$AC$1:$AM$79,9,FALSE)),FALSE))),(IF($X$1=9,((VLOOKUP(N$9,'X9'!$B:$ZZ,(VLOOKUP($Y$2,$AC$1:$AM$79,9,FALSE)),FALSE))),(IF($X$1=10,((VLOOKUP(N$9,'X10'!$B:$ZZ,(VLOOKUP($Y$2,$AC$1:$AM$79,9,FALSE)),FALSE))),(IF($X$1=11,((VLOOKUP(N$9,'X11'!$B:$ZZ,(VLOOKUP($Y$2,$AC$1:$AM$79,9,FALSE)),FALSE))),(IF($X$1=12,((VLOOKUP(N$9,'X12'!$B:$ZZ,(VLOOKUP($Y$2,$AC$1:$AM$79,9,FALSE)),FALSE))),((VLOOKUP(N$9,'X13'!$B:$ZZ,(VLOOKUP($Y$2,$AC$1:$AM$79,9,FALSE)),FALSE))))))))))))))))))))))))))),1))))=TRUE," ",(((ROUND((IF($X$1=1,((VLOOKUP(N$9,'X1'!$B:$ZZ,(VLOOKUP($Y$2,$AC$1:$AM$79,9,FALSE)),FALSE))),(IF($X$1=2,((VLOOKUP(N$9,'X2'!$B:$ZZ,(VLOOKUP($Y$2,$AC$1:$AM$79,9,FALSE)),FALSE))),(IF($X$1=3,((VLOOKUP(N$9,'X3'!$B:$ZZ,(VLOOKUP($Y$2,$AC$1:$AM$79,9,FALSE)),FALSE))),(IF($X$1=4,((VLOOKUP(N$9,'X4'!$B:$ZZ,(VLOOKUP($Y$2,$AC$1:$AM$79,9,FALSE)),FALSE))),(IF($X$1=5,((VLOOKUP(N$9,'X5'!$B:$ZZ,(VLOOKUP($Y$2,$AC$1:$AM$79,9,FALSE)),FALSE))),(IF($X$1=6,((VLOOKUP(N$9,'X6'!$B:$ZZ,(VLOOKUP($Y$2,$AC$1:$AM$79,9,FALSE)),FALSE))),(IF($X$1=7,((VLOOKUP(N$9,'X7'!$B:$ZZ,(VLOOKUP($Y$2,$AC$1:$AM$79,9,FALSE)),FALSE))),(IF($X$1=8,((VLOOKUP(N$9,'X8'!$B:$ZZ,(VLOOKUP($Y$2,$AC$1:$AM$79,9,FALSE)),FALSE))),(IF($X$1=9,((VLOOKUP(N$9,'X9'!$B:$ZZ,(VLOOKUP($Y$2,$AC$1:$AM$79,9,FALSE)),FALSE))),(IF($X$1=10,((VLOOKUP(N$9,'X10'!$B:$ZZ,(VLOOKUP($Y$2,$AC$1:$AM$79,9,FALSE)),FALSE))),(IF($X$1=11,((VLOOKUP(N$9,'X11'!$B:$ZZ,(VLOOKUP($Y$2,$AC$1:$AM$79,9,FALSE)),FALSE))),(IF($X$1=12,((VLOOKUP(N$9,'X12'!$B:$ZZ,(VLOOKUP($Y$2,$AC$1:$AM$79,9,FALSE)),FALSE))),((VLOOKUP(N$9,'X13'!$B:$ZZ,(VLOOKUP($Y$2,$AC$1:$AM$79,9,FALSE)),FALSE))))))))))))))))))))))))))),1)))))</f>
        <v>20.8</v>
      </c>
      <c r="O13" s="65">
        <f ca="1">IF(ISERROR(((ROUND((IF($X$1=1,((VLOOKUP(N$9,'X1'!$B:$ZZ,(VLOOKUP($Y$2,$AC$1:$AM$79,10,FALSE)),FALSE))),(IF($X$1=2,((VLOOKUP(N$9,'X2'!$B:$ZZ,(VLOOKUP($Y$2,$AC$1:$AM$79,10,FALSE)),FALSE))),(IF($X$1=3,((VLOOKUP(N$9,'X3'!$B:$ZZ,(VLOOKUP($Y$2,$AC$1:$AM$79,10,FALSE)),FALSE))),(IF($X$1=4,((VLOOKUP(N$9,'X4'!$B:$ZZ,(VLOOKUP($Y$2,$AC$1:$AM$79,10,FALSE)),FALSE))),(IF($X$1=5,((VLOOKUP(N$9,'X5'!$B:$ZZ,(VLOOKUP($Y$2,$AC$1:$AM$79,10,FALSE)),FALSE))),(IF($X$1=6,((VLOOKUP(N$9,'X6'!$B:$ZZ,(VLOOKUP($Y$2,$AC$1:$AM$79,10,FALSE)),FALSE))),(IF($X$1=7,((VLOOKUP(N$9,'X7'!$B:$ZZ,(VLOOKUP($Y$2,$AC$1:$AM$79,10,FALSE)),FALSE))),(IF($X$1=8,((VLOOKUP(N$9,'X8'!$B:$ZZ,(VLOOKUP($Y$2,$AC$1:$AM$79,10,FALSE)),FALSE))),(IF($X$1=9,((VLOOKUP(N$9,'X9'!$B:$ZZ,(VLOOKUP($Y$2,$AC$1:$AM$79,10,FALSE)),FALSE))),(IF($X$1=10,((VLOOKUP(N$9,'X10'!$B:$ZZ,(VLOOKUP($Y$2,$AC$1:$AM$79,10,FALSE)),FALSE))),(IF($X$1=11,((VLOOKUP(N$9,'X11'!$B:$ZZ,(VLOOKUP($Y$2,$AC$1:$AM$79,10,FALSE)),FALSE))),(IF($X$1=12,((VLOOKUP(N$9,'X12'!$B:$ZZ,(VLOOKUP($Y$2,$AC$1:$AM$79,10,FALSE)),FALSE))),((VLOOKUP(N$9,'X13'!$B:$ZZ,(VLOOKUP($Y$2,$AC$1:$AM$79,10,FALSE)),FALSE))))))))))))))))))))))))))),1))))=TRUE," ",(((ROUND((IF($X$1=1,((VLOOKUP(N$9,'X1'!$B:$ZZ,(VLOOKUP($Y$2,$AC$1:$AM$79,10,FALSE)),FALSE))),(IF($X$1=2,((VLOOKUP(N$9,'X2'!$B:$ZZ,(VLOOKUP($Y$2,$AC$1:$AM$79,10,FALSE)),FALSE))),(IF($X$1=3,((VLOOKUP(N$9,'X3'!$B:$ZZ,(VLOOKUP($Y$2,$AC$1:$AM$79,10,FALSE)),FALSE))),(IF($X$1=4,((VLOOKUP(N$9,'X4'!$B:$ZZ,(VLOOKUP($Y$2,$AC$1:$AM$79,10,FALSE)),FALSE))),(IF($X$1=5,((VLOOKUP(N$9,'X5'!$B:$ZZ,(VLOOKUP($Y$2,$AC$1:$AM$79,10,FALSE)),FALSE))),(IF($X$1=6,((VLOOKUP(N$9,'X6'!$B:$ZZ,(VLOOKUP($Y$2,$AC$1:$AM$79,10,FALSE)),FALSE))),(IF($X$1=7,((VLOOKUP(N$9,'X7'!$B:$ZZ,(VLOOKUP($Y$2,$AC$1:$AM$79,10,FALSE)),FALSE))),(IF($X$1=8,((VLOOKUP(N$9,'X8'!$B:$ZZ,(VLOOKUP($Y$2,$AC$1:$AM$79,10,FALSE)),FALSE))),(IF($X$1=9,((VLOOKUP(N$9,'X9'!$B:$ZZ,(VLOOKUP($Y$2,$AC$1:$AM$79,10,FALSE)),FALSE))),(IF($X$1=10,((VLOOKUP(N$9,'X10'!$B:$ZZ,(VLOOKUP($Y$2,$AC$1:$AM$79,10,FALSE)),FALSE))),(IF($X$1=11,((VLOOKUP(N$9,'X11'!$B:$ZZ,(VLOOKUP($Y$2,$AC$1:$AM$79,10,FALSE)),FALSE))),(IF($X$1=12,((VLOOKUP(N$9,'X12'!$B:$ZZ,(VLOOKUP($Y$2,$AC$1:$AM$79,10,FALSE)),FALSE))),((VLOOKUP(N$9,'X13'!$B:$ZZ,(VLOOKUP($Y$2,$AC$1:$AM$79,10,FALSE)),FALSE))))))))))))))))))))))))))),1)))))</f>
        <v>27434.7</v>
      </c>
      <c r="P13" s="60">
        <f ca="1">IF(ISERROR(((ROUND((IF($X$1=1,((VLOOKUP(N$9,'X1'!$B:$ZZ,(VLOOKUP($Y$2,$AC$1:$AM$79,11,FALSE)),FALSE))),(IF($X$1=2,((VLOOKUP(N$9,'X2'!$B:$ZZ,(VLOOKUP($Y$2,$AC$1:$AM$79,11,FALSE)),FALSE))),(IF($X$1=3,((VLOOKUP(N$9,'X3'!$B:$ZZ,(VLOOKUP($Y$2,$AC$1:$AM$79,11,FALSE)),FALSE))),(IF($X$1=4,((VLOOKUP(N$9,'X4'!$B:$ZZ,(VLOOKUP($Y$2,$AC$1:$AM$79,11,FALSE)),FALSE))),(IF($X$1=5,((VLOOKUP(N$9,'X5'!$B:$ZZ,(VLOOKUP($Y$2,$AC$1:$AM$79,11,FALSE)),FALSE))),(IF($X$1=6,((VLOOKUP(N$9,'X6'!$B:$ZZ,(VLOOKUP($Y$2,$AC$1:$AM$79,11,FALSE)),FALSE))),(IF($X$1=7,((VLOOKUP(N$9,'X7'!$B:$ZZ,(VLOOKUP($Y$2,$AC$1:$AM$79,11,FALSE)),FALSE))),(IF($X$1=8,((VLOOKUP(N$9,'X8'!$B:$ZZ,(VLOOKUP($Y$2,$AC$1:$AM$79,11,FALSE)),FALSE))),(IF($X$1=9,((VLOOKUP(N$9,'X9'!$B:$ZZ,(VLOOKUP($Y$2,$AC$1:$AM$79,11,FALSE)),FALSE))),(IF($X$1=10,((VLOOKUP(N$9,'X10'!$B:$ZZ,(VLOOKUP($Y$2,$AC$1:$AM$79,11,FALSE)),FALSE))),(IF($X$1=11,((VLOOKUP(N$9,'X11'!$B:$ZZ,(VLOOKUP($Y$2,$AC$1:$AM$79,11,FALSE)),FALSE))),(IF($X$1=12,((VLOOKUP(N$9,'X12'!$B:$ZZ,(VLOOKUP($Y$2,$AC$1:$AM$79,11,FALSE)),FALSE))),((VLOOKUP(N$9,'X13'!$B:$ZZ,(VLOOKUP($Y$2,$AC$1:$AM$79,11,FALSE)),FALSE))))))))))))))))))))))))))),1))))=TRUE," ",(((ROUND((IF($X$1=1,((VLOOKUP(N$9,'X1'!$B:$ZZ,(VLOOKUP($Y$2,$AC$1:$AM$79,11,FALSE)),FALSE))),(IF($X$1=2,((VLOOKUP(N$9,'X2'!$B:$ZZ,(VLOOKUP($Y$2,$AC$1:$AM$79,11,FALSE)),FALSE))),(IF($X$1=3,((VLOOKUP(N$9,'X3'!$B:$ZZ,(VLOOKUP($Y$2,$AC$1:$AM$79,11,FALSE)),FALSE))),(IF($X$1=4,((VLOOKUP(N$9,'X4'!$B:$ZZ,(VLOOKUP($Y$2,$AC$1:$AM$79,11,FALSE)),FALSE))),(IF($X$1=5,((VLOOKUP(N$9,'X5'!$B:$ZZ,(VLOOKUP($Y$2,$AC$1:$AM$79,11,FALSE)),FALSE))),(IF($X$1=6,((VLOOKUP(N$9,'X6'!$B:$ZZ,(VLOOKUP($Y$2,$AC$1:$AM$79,11,FALSE)),FALSE))),(IF($X$1=7,((VLOOKUP(N$9,'X7'!$B:$ZZ,(VLOOKUP($Y$2,$AC$1:$AM$79,11,FALSE)),FALSE))),(IF($X$1=8,((VLOOKUP(N$9,'X8'!$B:$ZZ,(VLOOKUP($Y$2,$AC$1:$AM$79,11,FALSE)),FALSE))),(IF($X$1=9,((VLOOKUP(N$9,'X9'!$B:$ZZ,(VLOOKUP($Y$2,$AC$1:$AM$79,11,FALSE)),FALSE))),(IF($X$1=10,((VLOOKUP(N$9,'X10'!$B:$ZZ,(VLOOKUP($Y$2,$AC$1:$AM$79,11,FALSE)),FALSE))),(IF($X$1=11,((VLOOKUP(N$9,'X11'!$B:$ZZ,(VLOOKUP($Y$2,$AC$1:$AM$79,11,FALSE)),FALSE))),(IF($X$1=12,((VLOOKUP(N$9,'X12'!$B:$ZZ,(VLOOKUP($Y$2,$AC$1:$AM$79,11,FALSE)),FALSE))),((VLOOKUP(N$9,'X13'!$B:$ZZ,(VLOOKUP($Y$2,$AC$1:$AM$79,11,FALSE)),FALSE))))))))))))))))))))))))))),1)))))</f>
        <v>11.4</v>
      </c>
      <c r="Q13" s="66">
        <f ca="1">IF(ISERROR(((ROUND((IF($X$1=1,((VLOOKUP(Q$9,'X1'!$B:$ZZ,(VLOOKUP($Y$2,$AC$1:$AM$79,9,FALSE)),FALSE))),(IF($X$1=2,((VLOOKUP(Q$9,'X2'!$B:$ZZ,(VLOOKUP($Y$2,$AC$1:$AM$79,9,FALSE)),FALSE))),(IF($X$1=3,((VLOOKUP(Q$9,'X3'!$B:$ZZ,(VLOOKUP($Y$2,$AC$1:$AM$79,9,FALSE)),FALSE))),(IF($X$1=4,((VLOOKUP(Q$9,'X4'!$B:$ZZ,(VLOOKUP($Y$2,$AC$1:$AM$79,9,FALSE)),FALSE))),(IF($X$1=5,((VLOOKUP(Q$9,'X5'!$B:$ZZ,(VLOOKUP($Y$2,$AC$1:$AM$79,9,FALSE)),FALSE))),(IF($X$1=6,((VLOOKUP(Q$9,'X6'!$B:$ZZ,(VLOOKUP($Y$2,$AC$1:$AM$79,9,FALSE)),FALSE))),(IF($X$1=7,((VLOOKUP(Q$9,'X7'!$B:$ZZ,(VLOOKUP($Y$2,$AC$1:$AM$79,9,FALSE)),FALSE))),(IF($X$1=8,((VLOOKUP(Q$9,'X8'!$B:$ZZ,(VLOOKUP($Y$2,$AC$1:$AM$79,9,FALSE)),FALSE))),(IF($X$1=9,((VLOOKUP(Q$9,'X9'!$B:$ZZ,(VLOOKUP($Y$2,$AC$1:$AM$79,9,FALSE)),FALSE))),(IF($X$1=10,((VLOOKUP(Q$9,'X10'!$B:$ZZ,(VLOOKUP($Y$2,$AC$1:$AM$79,9,FALSE)),FALSE))),(IF($X$1=11,((VLOOKUP(Q$9,'X11'!$B:$ZZ,(VLOOKUP($Y$2,$AC$1:$AM$79,9,FALSE)),FALSE))),(IF($X$1=12,((VLOOKUP(Q$9,'X12'!$B:$ZZ,(VLOOKUP($Y$2,$AC$1:$AM$79,9,FALSE)),FALSE))),((VLOOKUP(Q$9,'X13'!$B:$ZZ,(VLOOKUP($Y$2,$AC$1:$AM$79,9,FALSE)),FALSE))))))))))))))))))))))))))),1))))=TRUE," ",(((ROUND((IF($X$1=1,((VLOOKUP(Q$9,'X1'!$B:$ZZ,(VLOOKUP($Y$2,$AC$1:$AM$79,9,FALSE)),FALSE))),(IF($X$1=2,((VLOOKUP(Q$9,'X2'!$B:$ZZ,(VLOOKUP($Y$2,$AC$1:$AM$79,9,FALSE)),FALSE))),(IF($X$1=3,((VLOOKUP(Q$9,'X3'!$B:$ZZ,(VLOOKUP($Y$2,$AC$1:$AM$79,9,FALSE)),FALSE))),(IF($X$1=4,((VLOOKUP(Q$9,'X4'!$B:$ZZ,(VLOOKUP($Y$2,$AC$1:$AM$79,9,FALSE)),FALSE))),(IF($X$1=5,((VLOOKUP(Q$9,'X5'!$B:$ZZ,(VLOOKUP($Y$2,$AC$1:$AM$79,9,FALSE)),FALSE))),(IF($X$1=6,((VLOOKUP(Q$9,'X6'!$B:$ZZ,(VLOOKUP($Y$2,$AC$1:$AM$79,9,FALSE)),FALSE))),(IF($X$1=7,((VLOOKUP(Q$9,'X7'!$B:$ZZ,(VLOOKUP($Y$2,$AC$1:$AM$79,9,FALSE)),FALSE))),(IF($X$1=8,((VLOOKUP(Q$9,'X8'!$B:$ZZ,(VLOOKUP($Y$2,$AC$1:$AM$79,9,FALSE)),FALSE))),(IF($X$1=9,((VLOOKUP(Q$9,'X9'!$B:$ZZ,(VLOOKUP($Y$2,$AC$1:$AM$79,9,FALSE)),FALSE))),(IF($X$1=10,((VLOOKUP(Q$9,'X10'!$B:$ZZ,(VLOOKUP($Y$2,$AC$1:$AM$79,9,FALSE)),FALSE))),(IF($X$1=11,((VLOOKUP(Q$9,'X11'!$B:$ZZ,(VLOOKUP($Y$2,$AC$1:$AM$79,9,FALSE)),FALSE))),(IF($X$1=12,((VLOOKUP(Q$9,'X12'!$B:$ZZ,(VLOOKUP($Y$2,$AC$1:$AM$79,9,FALSE)),FALSE))),((VLOOKUP(Q$9,'X13'!$B:$ZZ,(VLOOKUP($Y$2,$AC$1:$AM$79,9,FALSE)),FALSE))))))))))))))))))))))))))),1)))))</f>
        <v>34.299999999999997</v>
      </c>
      <c r="R13" s="65">
        <f ca="1">IF(ISERROR(((ROUND((IF($X$1=1,((VLOOKUP(Q$9,'X1'!$B:$ZZ,(VLOOKUP($Y$2,$AC$1:$AM$79,10,FALSE)),FALSE))),(IF($X$1=2,((VLOOKUP(Q$9,'X2'!$B:$ZZ,(VLOOKUP($Y$2,$AC$1:$AM$79,10,FALSE)),FALSE))),(IF($X$1=3,((VLOOKUP(Q$9,'X3'!$B:$ZZ,(VLOOKUP($Y$2,$AC$1:$AM$79,10,FALSE)),FALSE))),(IF($X$1=4,((VLOOKUP(Q$9,'X4'!$B:$ZZ,(VLOOKUP($Y$2,$AC$1:$AM$79,10,FALSE)),FALSE))),(IF($X$1=5,((VLOOKUP(Q$9,'X5'!$B:$ZZ,(VLOOKUP($Y$2,$AC$1:$AM$79,10,FALSE)),FALSE))),(IF($X$1=6,((VLOOKUP(Q$9,'X6'!$B:$ZZ,(VLOOKUP($Y$2,$AC$1:$AM$79,10,FALSE)),FALSE))),(IF($X$1=7,((VLOOKUP(Q$9,'X7'!$B:$ZZ,(VLOOKUP($Y$2,$AC$1:$AM$79,10,FALSE)),FALSE))),(IF($X$1=8,((VLOOKUP(Q$9,'X8'!$B:$ZZ,(VLOOKUP($Y$2,$AC$1:$AM$79,10,FALSE)),FALSE))),(IF($X$1=9,((VLOOKUP(Q$9,'X9'!$B:$ZZ,(VLOOKUP($Y$2,$AC$1:$AM$79,10,FALSE)),FALSE))),(IF($X$1=10,((VLOOKUP(Q$9,'X10'!$B:$ZZ,(VLOOKUP($Y$2,$AC$1:$AM$79,10,FALSE)),FALSE))),(IF($X$1=11,((VLOOKUP(Q$9,'X11'!$B:$ZZ,(VLOOKUP($Y$2,$AC$1:$AM$79,10,FALSE)),FALSE))),(IF($X$1=12,((VLOOKUP(Q$9,'X12'!$B:$ZZ,(VLOOKUP($Y$2,$AC$1:$AM$79,10,FALSE)),FALSE))),((VLOOKUP(Q$9,'X13'!$B:$ZZ,(VLOOKUP($Y$2,$AC$1:$AM$79,10,FALSE)),FALSE))))))))))))))))))))))))))),1))))=TRUE," ",(((ROUND((IF($X$1=1,((VLOOKUP(Q$9,'X1'!$B:$ZZ,(VLOOKUP($Y$2,$AC$1:$AM$79,10,FALSE)),FALSE))),(IF($X$1=2,((VLOOKUP(Q$9,'X2'!$B:$ZZ,(VLOOKUP($Y$2,$AC$1:$AM$79,10,FALSE)),FALSE))),(IF($X$1=3,((VLOOKUP(Q$9,'X3'!$B:$ZZ,(VLOOKUP($Y$2,$AC$1:$AM$79,10,FALSE)),FALSE))),(IF($X$1=4,((VLOOKUP(Q$9,'X4'!$B:$ZZ,(VLOOKUP($Y$2,$AC$1:$AM$79,10,FALSE)),FALSE))),(IF($X$1=5,((VLOOKUP(Q$9,'X5'!$B:$ZZ,(VLOOKUP($Y$2,$AC$1:$AM$79,10,FALSE)),FALSE))),(IF($X$1=6,((VLOOKUP(Q$9,'X6'!$B:$ZZ,(VLOOKUP($Y$2,$AC$1:$AM$79,10,FALSE)),FALSE))),(IF($X$1=7,((VLOOKUP(Q$9,'X7'!$B:$ZZ,(VLOOKUP($Y$2,$AC$1:$AM$79,10,FALSE)),FALSE))),(IF($X$1=8,((VLOOKUP(Q$9,'X8'!$B:$ZZ,(VLOOKUP($Y$2,$AC$1:$AM$79,10,FALSE)),FALSE))),(IF($X$1=9,((VLOOKUP(Q$9,'X9'!$B:$ZZ,(VLOOKUP($Y$2,$AC$1:$AM$79,10,FALSE)),FALSE))),(IF($X$1=10,((VLOOKUP(Q$9,'X10'!$B:$ZZ,(VLOOKUP($Y$2,$AC$1:$AM$79,10,FALSE)),FALSE))),(IF($X$1=11,((VLOOKUP(Q$9,'X11'!$B:$ZZ,(VLOOKUP($Y$2,$AC$1:$AM$79,10,FALSE)),FALSE))),(IF($X$1=12,((VLOOKUP(Q$9,'X12'!$B:$ZZ,(VLOOKUP($Y$2,$AC$1:$AM$79,10,FALSE)),FALSE))),((VLOOKUP(Q$9,'X13'!$B:$ZZ,(VLOOKUP($Y$2,$AC$1:$AM$79,10,FALSE)),FALSE))))))))))))))))))))))))))),1)))))</f>
        <v>80118.600000000006</v>
      </c>
      <c r="S13" s="62">
        <f ca="1">IF(ISERROR(((ROUND((IF($X$1=1,((VLOOKUP(Q$9,'X1'!$B:$ZZ,(VLOOKUP($Y$2,$AC$1:$AM$79,11,FALSE)),FALSE))),(IF($X$1=2,((VLOOKUP(Q$9,'X2'!$B:$ZZ,(VLOOKUP($Y$2,$AC$1:$AM$79,11,FALSE)),FALSE))),(IF($X$1=3,((VLOOKUP(Q$9,'X3'!$B:$ZZ,(VLOOKUP($Y$2,$AC$1:$AM$79,11,FALSE)),FALSE))),(IF($X$1=4,((VLOOKUP(Q$9,'X4'!$B:$ZZ,(VLOOKUP($Y$2,$AC$1:$AM$79,11,FALSE)),FALSE))),(IF($X$1=5,((VLOOKUP(Q$9,'X5'!$B:$ZZ,(VLOOKUP($Y$2,$AC$1:$AM$79,11,FALSE)),FALSE))),(IF($X$1=6,((VLOOKUP(Q$9,'X6'!$B:$ZZ,(VLOOKUP($Y$2,$AC$1:$AM$79,11,FALSE)),FALSE))),(IF($X$1=7,((VLOOKUP(Q$9,'X7'!$B:$ZZ,(VLOOKUP($Y$2,$AC$1:$AM$79,11,FALSE)),FALSE))),(IF($X$1=8,((VLOOKUP(Q$9,'X8'!$B:$ZZ,(VLOOKUP($Y$2,$AC$1:$AM$79,11,FALSE)),FALSE))),(IF($X$1=9,((VLOOKUP(Q$9,'X9'!$B:$ZZ,(VLOOKUP($Y$2,$AC$1:$AM$79,11,FALSE)),FALSE))),(IF($X$1=10,((VLOOKUP(Q$9,'X10'!$B:$ZZ,(VLOOKUP($Y$2,$AC$1:$AM$79,11,FALSE)),FALSE))),(IF($X$1=11,((VLOOKUP(Q$9,'X11'!$B:$ZZ,(VLOOKUP($Y$2,$AC$1:$AM$79,11,FALSE)),FALSE))),(IF($X$1=12,((VLOOKUP(Q$9,'X12'!$B:$ZZ,(VLOOKUP($Y$2,$AC$1:$AM$79,11,FALSE)),FALSE))),((VLOOKUP(Q$9,'X13'!$B:$ZZ,(VLOOKUP($Y$2,$AC$1:$AM$79,11,FALSE)),FALSE))))))))))))))))))))))))))),1))))=TRUE," ",(((ROUND((IF($X$1=1,((VLOOKUP(Q$9,'X1'!$B:$ZZ,(VLOOKUP($Y$2,$AC$1:$AM$79,11,FALSE)),FALSE))),(IF($X$1=2,((VLOOKUP(Q$9,'X2'!$B:$ZZ,(VLOOKUP($Y$2,$AC$1:$AM$79,11,FALSE)),FALSE))),(IF($X$1=3,((VLOOKUP(Q$9,'X3'!$B:$ZZ,(VLOOKUP($Y$2,$AC$1:$AM$79,11,FALSE)),FALSE))),(IF($X$1=4,((VLOOKUP(Q$9,'X4'!$B:$ZZ,(VLOOKUP($Y$2,$AC$1:$AM$79,11,FALSE)),FALSE))),(IF($X$1=5,((VLOOKUP(Q$9,'X5'!$B:$ZZ,(VLOOKUP($Y$2,$AC$1:$AM$79,11,FALSE)),FALSE))),(IF($X$1=6,((VLOOKUP(Q$9,'X6'!$B:$ZZ,(VLOOKUP($Y$2,$AC$1:$AM$79,11,FALSE)),FALSE))),(IF($X$1=7,((VLOOKUP(Q$9,'X7'!$B:$ZZ,(VLOOKUP($Y$2,$AC$1:$AM$79,11,FALSE)),FALSE))),(IF($X$1=8,((VLOOKUP(Q$9,'X8'!$B:$ZZ,(VLOOKUP($Y$2,$AC$1:$AM$79,11,FALSE)),FALSE))),(IF($X$1=9,((VLOOKUP(Q$9,'X9'!$B:$ZZ,(VLOOKUP($Y$2,$AC$1:$AM$79,11,FALSE)),FALSE))),(IF($X$1=10,((VLOOKUP(Q$9,'X10'!$B:$ZZ,(VLOOKUP($Y$2,$AC$1:$AM$79,11,FALSE)),FALSE))),(IF($X$1=11,((VLOOKUP(Q$9,'X11'!$B:$ZZ,(VLOOKUP($Y$2,$AC$1:$AM$79,11,FALSE)),FALSE))),(IF($X$1=12,((VLOOKUP(Q$9,'X12'!$B:$ZZ,(VLOOKUP($Y$2,$AC$1:$AM$79,11,FALSE)),FALSE))),((VLOOKUP(Q$9,'X13'!$B:$ZZ,(VLOOKUP($Y$2,$AC$1:$AM$79,11,FALSE)),FALSE))))))))))))))))))))))))))),1)))))</f>
        <v>5.8</v>
      </c>
      <c r="T13" s="43"/>
      <c r="U13" s="186"/>
      <c r="V13" s="102"/>
      <c r="W13" s="42" t="s">
        <v>1973</v>
      </c>
      <c r="Z13" s="165">
        <v>2</v>
      </c>
      <c r="AA13" s="165">
        <v>6</v>
      </c>
      <c r="AB13" s="165" t="str">
        <f t="shared" si="0"/>
        <v>26</v>
      </c>
      <c r="AC13" s="165">
        <f t="shared" si="2"/>
        <v>25</v>
      </c>
      <c r="AD13" s="165" t="s">
        <v>125</v>
      </c>
      <c r="AE13" s="166" t="s">
        <v>118</v>
      </c>
      <c r="AF13" s="166" t="s">
        <v>156</v>
      </c>
      <c r="AG13" s="166" t="s">
        <v>155</v>
      </c>
      <c r="AH13" s="166" t="s">
        <v>135</v>
      </c>
      <c r="AI13" s="166" t="s">
        <v>137</v>
      </c>
      <c r="AJ13" s="166" t="s">
        <v>1230</v>
      </c>
      <c r="AK13" s="165">
        <v>13</v>
      </c>
      <c r="AL13" s="165">
        <v>14</v>
      </c>
      <c r="AM13" s="165">
        <v>9</v>
      </c>
      <c r="AN13" s="166" t="s">
        <v>785</v>
      </c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</row>
    <row r="14" spans="2:114" ht="14.1" customHeight="1" x14ac:dyDescent="0.2">
      <c r="B14" s="52" t="str">
        <f>IF(ISERROR((VLOOKUP(13,$AC$90:$AD$125,2,FALSE)))=TRUE," ",((VLOOKUP(13,$AC$90:$AD$125,2,FALSE))))</f>
        <v>SBER RM Equity</v>
      </c>
      <c r="C14" s="67" t="str">
        <f ca="1">IF($X$1=1,(VLOOKUP(B14,'X1'!$B:$AP,41,FALSE)),IF($X$1=2,(VLOOKUP(B14,'X2'!$B:$AP,41,FALSE)),IF($X$1=3,(VLOOKUP(B14,'X3'!$B:$AP,41,FALSE)),IF($X$1=4,(VLOOKUP(B14,'X4'!$B:$AP,41,FALSE)),IF($X$1=5,(VLOOKUP(B14,'X5'!$B:$AP,41,FALSE)),IF($X$1=6,(VLOOKUP(B14,'X6'!$B:$AP,41,FALSE)),IF($X$1=7,(VLOOKUP(B14,'X7'!$B:$AP,41,FALSE)),IF($X$1=8,(VLOOKUP(B14,'X8'!$B:$AP,41,FALSE)),IF($X$1=9,(VLOOKUP(B14,'X9'!$B:$AP,41,FALSE)),IF($X$1=10,(VLOOKUP(B14,'X10'!$B:$AP,41,FALSE)),IF($X$1=11,(VLOOKUP(B14,'X11'!$B:$AP,41,FALSE)),IF($X$1=12,(VLOOKUP(B14,'X12'!$B:$AP,41,FALSE)),IF($X$1=13,(VLOOKUP(B14,'X13'!$B:$AP,41,FALSE)),"P")))))))))))))</f>
        <v>Banks</v>
      </c>
      <c r="D14" s="67"/>
      <c r="E14" s="55" t="str">
        <f>IF(ISERROR((VLOOKUP(14,$AC$90:$AD$125,2,FALSE)))=TRUE," ",((VLOOKUP(14,$AC$90:$AD$125,2,FALSE))))</f>
        <v>SBERP RM Equity</v>
      </c>
      <c r="F14" s="67" t="str">
        <f ca="1">IF($X$1=1,(VLOOKUP(E14,'X1'!$B:$AP,41,FALSE)),IF($X$1=2,(VLOOKUP(E14,'X2'!$B:$AP,41,FALSE)),IF($X$1=3,(VLOOKUP(E14,'X3'!$B:$AP,41,FALSE)),IF($X$1=4,(VLOOKUP(E14,'X4'!$B:$AP,41,FALSE)),IF($X$1=5,(VLOOKUP(E14,'X5'!$B:$AP,41,FALSE)),IF($X$1=6,(VLOOKUP(E14,'X6'!$B:$AP,41,FALSE)),IF($X$1=7,(VLOOKUP(E14,'X7'!$B:$AP,41,FALSE)),IF($X$1=8,(VLOOKUP(E14,'X8'!$B:$AP,41,FALSE)),IF($X$1=9,(VLOOKUP(E14,'X9'!$B:$AP,41,FALSE)),IF($X$1=10,(VLOOKUP(E14,'X10'!$B:$AP,41,FALSE)),IF($X$1=11,(VLOOKUP(E14,'X11'!$B:$AP,41,FALSE)),IF($X$1=12,(VLOOKUP(E14,'X12'!$B:$AP,41,FALSE)),IF($X$1=13,(VLOOKUP(E14,'X13'!$B:$AP,41,FALSE)),"P")))))))))))))</f>
        <v>Banks</v>
      </c>
      <c r="G14" s="67"/>
      <c r="H14" s="55" t="str">
        <f>IF(ISERROR((VLOOKUP(15,$AC$90:$AD$125,2,FALSE)))=TRUE," ",((VLOOKUP(15,$AC$90:$AD$125,2,FALSE))))</f>
        <v>SNGS RM Equity</v>
      </c>
      <c r="I14" s="67" t="str">
        <f ca="1">IF($X$1=1,(VLOOKUP(H14,'X1'!$B:$AP,41,FALSE)),IF($X$1=2,(VLOOKUP(H14,'X2'!$B:$AP,41,FALSE)),IF($X$1=3,(VLOOKUP(H14,'X3'!$B:$AP,41,FALSE)),IF($X$1=4,(VLOOKUP(H14,'X4'!$B:$AP,41,FALSE)),IF($X$1=5,(VLOOKUP(H14,'X5'!$B:$AP,41,FALSE)),IF($X$1=6,(VLOOKUP(H14,'X6'!$B:$AP,41,FALSE)),IF($X$1=7,(VLOOKUP(H14,'X7'!$B:$AP,41,FALSE)),IF($X$1=8,(VLOOKUP(H14,'X8'!$B:$AP,41,FALSE)),IF($X$1=9,(VLOOKUP(H14,'X9'!$B:$AP,41,FALSE)),IF($X$1=10,(VLOOKUP(H14,'X10'!$B:$AP,41,FALSE)),IF($X$1=11,(VLOOKUP(H14,'X11'!$B:$AP,41,FALSE)),IF($X$1=12,(VLOOKUP(H14,'X12'!$B:$AP,41,FALSE)),IF($X$1=13,(VLOOKUP(H14,'X13'!$B:$AP,41,FALSE)),"P")))))))))))))</f>
        <v>Integrated Oils</v>
      </c>
      <c r="J14" s="67"/>
      <c r="K14" s="55" t="str">
        <f>IF(ISERROR((VLOOKUP(16,$AC$90:$AD$125,2,FALSE)))=TRUE," ",((VLOOKUP(16,$AC$90:$AD$125,2,FALSE))))</f>
        <v>TATN RM Equity</v>
      </c>
      <c r="L14" s="67" t="str">
        <f ca="1">IF($X$1=1,(VLOOKUP(K14,'X1'!$B:$AP,41,FALSE)),IF($X$1=2,(VLOOKUP(K14,'X2'!$B:$AP,41,FALSE)),IF($X$1=3,(VLOOKUP(K14,'X3'!$B:$AP,41,FALSE)),IF($X$1=4,(VLOOKUP(K14,'X4'!$B:$AP,41,FALSE)),IF($X$1=5,(VLOOKUP(K14,'X5'!$B:$AP,41,FALSE)),IF($X$1=6,(VLOOKUP(K14,'X6'!$B:$AP,41,FALSE)),IF($X$1=7,(VLOOKUP(K14,'X7'!$B:$AP,41,FALSE)),IF($X$1=8,(VLOOKUP(K14,'X8'!$B:$AP,41,FALSE)),IF($X$1=9,(VLOOKUP(K14,'X9'!$B:$AP,41,FALSE)),IF($X$1=10,(VLOOKUP(K14,'X10'!$B:$AP,41,FALSE)),IF($X$1=11,(VLOOKUP(K14,'X11'!$B:$AP,41,FALSE)),IF($X$1=12,(VLOOKUP(K14,'X12'!$B:$AP,41,FALSE)),IF($X$1=13,(VLOOKUP(K14,'X13'!$B:$AP,41,FALSE)),"P")))))))))))))</f>
        <v>Integrated Oils</v>
      </c>
      <c r="M14" s="67"/>
      <c r="N14" s="55" t="str">
        <f>IF(ISERROR((VLOOKUP(17,$AC$90:$AD$125,2,FALSE)))=TRUE," ",((VLOOKUP(17,$AC$90:$AD$125,2,FALSE))))</f>
        <v>TATNP RM Equity</v>
      </c>
      <c r="O14" s="67" t="str">
        <f ca="1">IF($X$1=1,(VLOOKUP(N14,'X1'!$B:$AP,41,FALSE)),IF($X$1=2,(VLOOKUP(N14,'X2'!$B:$AP,41,FALSE)),IF($X$1=3,(VLOOKUP(N14,'X3'!$B:$AP,41,FALSE)),IF($X$1=4,(VLOOKUP(N14,'X4'!$B:$AP,41,FALSE)),IF($X$1=5,(VLOOKUP(N14,'X5'!$B:$AP,41,FALSE)),IF($X$1=6,(VLOOKUP(N14,'X6'!$B:$AP,41,FALSE)),IF($X$1=7,(VLOOKUP(N14,'X7'!$B:$AP,41,FALSE)),IF($X$1=8,(VLOOKUP(N14,'X8'!$B:$AP,41,FALSE)),IF($X$1=9,(VLOOKUP(N14,'X9'!$B:$AP,41,FALSE)),IF($X$1=10,(VLOOKUP(N14,'X10'!$B:$AP,41,FALSE)),IF($X$1=11,(VLOOKUP(N14,'X11'!$B:$AP,41,FALSE)),IF($X$1=12,(VLOOKUP(N14,'X12'!$B:$AP,41,FALSE)),IF($X$1=13,(VLOOKUP(N14,'X13'!$B:$AP,41,FALSE)),"P")))))))))))))</f>
        <v>Integrated Oils</v>
      </c>
      <c r="P14" s="67"/>
      <c r="Q14" s="55" t="str">
        <f>IF(ISERROR((VLOOKUP(18,$AC$90:$AD$125,2,FALSE)))=TRUE," ",((VLOOKUP(18,$AC$90:$AD$125,2,FALSE))))</f>
        <v>YNDX RM Equity</v>
      </c>
      <c r="R14" s="67" t="str">
        <f ca="1">IF($X$1=1,(VLOOKUP(Q14,'X1'!$B:$AP,41,FALSE)),IF($X$1=2,(VLOOKUP(Q14,'X2'!$B:$AP,41,FALSE)),IF($X$1=3,(VLOOKUP(Q14,'X3'!$B:$AP,41,FALSE)),IF($X$1=4,(VLOOKUP(Q14,'X4'!$B:$AP,41,FALSE)),IF($X$1=5,(VLOOKUP(Q14,'X5'!$B:$AP,41,FALSE)),IF($X$1=6,(VLOOKUP(Q14,'X6'!$B:$AP,41,FALSE)),IF($X$1=7,(VLOOKUP(Q14,'X7'!$B:$AP,41,FALSE)),IF($X$1=8,(VLOOKUP(Q14,'X8'!$B:$AP,41,FALSE)),IF($X$1=9,(VLOOKUP(Q14,'X9'!$B:$AP,41,FALSE)),IF($X$1=10,(VLOOKUP(Q14,'X10'!$B:$AP,41,FALSE)),IF($X$1=11,(VLOOKUP(Q14,'X11'!$B:$AP,41,FALSE)),IF($X$1=12,(VLOOKUP(Q14,'X12'!$B:$AP,41,FALSE)),IF($X$1=13,(VLOOKUP(Q14,'X13'!$B:$AP,41,FALSE)),"P")))))))))))))</f>
        <v>Internet Media &amp; Services</v>
      </c>
      <c r="S14" s="68"/>
      <c r="T14" s="43"/>
      <c r="U14" s="186"/>
      <c r="V14" s="102"/>
      <c r="W14" s="42" t="s">
        <v>2157</v>
      </c>
      <c r="Z14" s="102">
        <v>3</v>
      </c>
      <c r="AA14" s="102">
        <v>1</v>
      </c>
      <c r="AB14" s="102" t="str">
        <f t="shared" si="0"/>
        <v>31</v>
      </c>
      <c r="AC14" s="102">
        <v>30</v>
      </c>
      <c r="AD14" s="102" t="s">
        <v>126</v>
      </c>
      <c r="AE14" s="162" t="s">
        <v>15</v>
      </c>
      <c r="AF14" s="162" t="s">
        <v>157</v>
      </c>
      <c r="AG14" s="162" t="s">
        <v>154</v>
      </c>
      <c r="AH14" s="162" t="s">
        <v>792</v>
      </c>
      <c r="AI14" s="162" t="s">
        <v>796</v>
      </c>
      <c r="AJ14" s="162" t="s">
        <v>1230</v>
      </c>
      <c r="AK14" s="102">
        <v>44</v>
      </c>
      <c r="AL14" s="102">
        <v>8</v>
      </c>
      <c r="AM14" s="102">
        <v>9</v>
      </c>
      <c r="AN14" s="162" t="s">
        <v>786</v>
      </c>
      <c r="AO14" s="102"/>
      <c r="AP14" s="102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</row>
    <row r="15" spans="2:114" ht="14.1" customHeight="1" x14ac:dyDescent="0.2">
      <c r="B15" s="52" t="s">
        <v>107</v>
      </c>
      <c r="C15" s="53" t="s">
        <v>131</v>
      </c>
      <c r="D15" s="54" t="s">
        <v>132</v>
      </c>
      <c r="E15" s="55" t="s">
        <v>107</v>
      </c>
      <c r="F15" s="53" t="s">
        <v>131</v>
      </c>
      <c r="G15" s="54" t="s">
        <v>132</v>
      </c>
      <c r="H15" s="55" t="s">
        <v>107</v>
      </c>
      <c r="I15" s="53" t="s">
        <v>131</v>
      </c>
      <c r="J15" s="54" t="s">
        <v>132</v>
      </c>
      <c r="K15" s="55" t="s">
        <v>107</v>
      </c>
      <c r="L15" s="53" t="s">
        <v>131</v>
      </c>
      <c r="M15" s="54" t="s">
        <v>132</v>
      </c>
      <c r="N15" s="55" t="s">
        <v>107</v>
      </c>
      <c r="O15" s="53" t="s">
        <v>131</v>
      </c>
      <c r="P15" s="54" t="s">
        <v>132</v>
      </c>
      <c r="Q15" s="55" t="s">
        <v>107</v>
      </c>
      <c r="R15" s="53" t="s">
        <v>131</v>
      </c>
      <c r="S15" s="56" t="s">
        <v>132</v>
      </c>
      <c r="T15" s="43"/>
      <c r="U15" s="186"/>
      <c r="V15" s="102"/>
      <c r="X15" s="102"/>
      <c r="Y15" s="102"/>
      <c r="Z15" s="102">
        <v>3</v>
      </c>
      <c r="AA15" s="102">
        <v>2</v>
      </c>
      <c r="AB15" s="102" t="str">
        <f t="shared" si="0"/>
        <v>32</v>
      </c>
      <c r="AC15" s="102">
        <f>AC14+1</f>
        <v>31</v>
      </c>
      <c r="AD15" s="102" t="s">
        <v>126</v>
      </c>
      <c r="AE15" s="162" t="s">
        <v>16</v>
      </c>
      <c r="AF15" s="162" t="s">
        <v>762</v>
      </c>
      <c r="AG15" s="162" t="s">
        <v>763</v>
      </c>
      <c r="AH15" s="162" t="s">
        <v>8</v>
      </c>
      <c r="AI15" s="162" t="s">
        <v>9</v>
      </c>
      <c r="AJ15" s="162" t="s">
        <v>764</v>
      </c>
      <c r="AK15" s="102">
        <v>2</v>
      </c>
      <c r="AL15" s="102">
        <v>3</v>
      </c>
      <c r="AM15" s="102">
        <v>5</v>
      </c>
      <c r="AN15" s="162" t="s">
        <v>788</v>
      </c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  <c r="BP15" s="102"/>
      <c r="BQ15" s="102"/>
    </row>
    <row r="16" spans="2:114" ht="14.1" customHeight="1" x14ac:dyDescent="0.2">
      <c r="B16" s="58">
        <f ca="1">IF(ISERROR(IF($X$1=1,(VLOOKUP(B14,'X1'!$B:$AP,7,FALSE)),IF($X$1=2,(VLOOKUP(B14,'X2'!$B:$AP,7,FALSE)),IF($X$1=3,(VLOOKUP(B14,'X3'!$B:$AP,7,FALSE)),IF($X$1=4,(VLOOKUP(B14,'X4'!$B:$AP,7,FALSE)),IF($X$1=5,(VLOOKUP(B14,'X5'!$B:$AP,7,FALSE)),IF($X$1=6,(VLOOKUP(B14,'X6'!$B:$AP,7,FALSE)),IF($X$1=7,(VLOOKUP(B14,'X7'!$B:$AP,7,FALSE)),IF($X$1=8,(VLOOKUP(B14,'X8'!$B:$AP,7,FALSE)),IF($X$1=9,(VLOOKUP(B14,'X9'!$B:$AP,7,FALSE)),IF($X$1=10,(VLOOKUP(B14,'X10'!$B:$AP,7,FALSE)),IF($X$1=11,(VLOOKUP(B14,'X11'!$B:$AP,7,FALSE)),IF($X$1=12,(VLOOKUP(B14,'X12'!$B:$AP,7,FALSE)),IF($X$1=13,(VLOOKUP(B14,'X13'!$B:$AP,7,FALSE)),"P"))))))))))))))=TRUE," ",(IF($X$1=1,(VLOOKUP(B14,'X1'!$B:$AP,7,FALSE)),IF($X$1=2,(VLOOKUP(B14,'X2'!$B:$AP,7,FALSE)),IF($X$1=3,(VLOOKUP(B14,'X3'!$B:$AP,7,FALSE)),IF($X$1=4,(VLOOKUP(B14,'X4'!$B:$AP,7,FALSE)),IF($X$1=5,(VLOOKUP(B14,'X5'!$B:$AP,7,FALSE)),IF($X$1=6,(VLOOKUP(B14,'X6'!$B:$AP,7,FALSE)),IF($X$1=7,(VLOOKUP(B14,'X7'!$B:$AP,7,FALSE)),IF($X$1=8,(VLOOKUP(B14,'X8'!$B:$AP,7,FALSE)),IF($X$1=9,(VLOOKUP(B14,'X9'!$B:$AP,7,FALSE)),IF($X$1=10,(VLOOKUP(B14,'X10'!$B:$AP,7,FALSE)),IF($X$1=11,(VLOOKUP(B14,'X11'!$B:$AP,7,FALSE)),IF($X$1=12,(VLOOKUP(B14,'X12'!$B:$AP,7,FALSE)),IF($X$1=13,(VLOOKUP(B14,'X13'!$B:$AP,7,FALSE)),"P")))))))))))))))</f>
        <v>309.37</v>
      </c>
      <c r="C16" s="59">
        <f ca="1">IF(ISERROR(IF($X$1=1,(VLOOKUP(B14,'X1'!$B:$AO,6,FALSE)),IF($X$1=2,(VLOOKUP(B14,'X2'!$B:$AO,6,FALSE)),IF($X$1=3,(VLOOKUP(B14,'X3'!$B:$AO,6,FALSE)),IF($X$1=4,(VLOOKUP(B14,'X4'!$B:$AO,6,FALSE)),IF($X$1=5,(VLOOKUP(B14,'X5'!$B:$AO,6,FALSE)),IF($X$1=6,(VLOOKUP(B14,'X6'!$B:$AO,6,FALSE)),IF($X$1=7,(VLOOKUP(B14,'X7'!$B:$AO,6,FALSE)),IF($X$1=8,(VLOOKUP(B14,'X8'!$B:$AO,6,FALSE)),IF($X$1=9,(VLOOKUP(B14,'X9'!$B:$AO,6,FALSE)),IF($X$1=10,(VLOOKUP(B14,'X10'!$B:$AO,6,FALSE)),IF($X$1=11,(VLOOKUP(B14,'X11'!$B:$AO,6,FALSE)),IF($X$1=12,(VLOOKUP(B14,'X12'!$B:$AO,6,FALSE)),IF($X$1=13,(VLOOKUP(B14,'X13'!$B:$AO,6,FALSE)),"P"))))))))))))))=TRUE," ",(IF($X$1=1,(VLOOKUP(B14,'X1'!$B:$AO,6,FALSE)),IF($X$1=2,(VLOOKUP(B14,'X2'!$B:$AO,6,FALSE)),IF($X$1=3,(VLOOKUP(B14,'X3'!$B:$AO,6,FALSE)),IF($X$1=4,(VLOOKUP(B14,'X4'!$B:$AO,6,FALSE)),IF($X$1=5,(VLOOKUP(B14,'X5'!$B:$AO,6,FALSE)),IF($X$1=6,(VLOOKUP(B14,'X6'!$B:$AO,6,FALSE)),IF($X$1=7,(VLOOKUP(B14,'X7'!$B:$AO,6,FALSE)),IF($X$1=8,(VLOOKUP(B14,'X8'!$B:$AO,6,FALSE)),IF($X$1=9,(VLOOKUP(B14,'X9'!$B:$AO,6,FALSE)),IF($X$1=10,(VLOOKUP(B14,'X10'!$B:$AO,6,FALSE)),IF($X$1=11,(VLOOKUP(B14,'X11'!$B:$AO,6,FALSE)),IF($X$1=12,(VLOOKUP(B14,'X12'!$B:$AO,6,FALSE)),IF($X$1=13,(VLOOKUP(B14,'X13'!$B:$AO,6,FALSE)),"P")))))))))))))))</f>
        <v>377</v>
      </c>
      <c r="D16" s="60">
        <f ca="1">IF(ISERROR(IF($X$1=1,(VLOOKUP(B14,'X1'!$B:$AZ,44,FALSE)),IF($X$1=2,(VLOOKUP(B14,'X2'!$B:$AZ,44,FALSE)),IF($X$1=3,(VLOOKUP(B14,'X3'!$B:$AZ,44,FALSE)),IF($X$1=4,(VLOOKUP(B14,'X4'!$B:$AZ,44,FALSE)),IF($X$1=5,(VLOOKUP(B14,'X5'!$B:$AZ,44,FALSE)),IF($X$1=6,(VLOOKUP(B14,'X6'!$B:$AZ,44,FALSE)),IF($X$1=7,(VLOOKUP(B14,'X7'!$B:$AZ,44,FALSE)),IF($X$1=8,(VLOOKUP(B14,'X8'!$B:$AZ,44,FALSE)),IF($X$1=9,(VLOOKUP(B14,'X9'!$B:$AZ,44,FALSE)),IF($X$1=10,(VLOOKUP(B14,'X10'!$B:$AZ,44,FALSE)),IF($X$1=11,(VLOOKUP(B14,'X11'!$B:$AZ,44,FALSE)),IF($X$1=12,(VLOOKUP(B14,'X12'!$B:$AZ,44,FALSE)),IF($X$1=13,(VLOOKUP(B14,'X13'!$B:$AZ,44,FALSE)),"P"))))))))))))))=TRUE," ",(IF($X$1=1,(VLOOKUP(B14,'X1'!$B:$AZ,44,FALSE)),IF($X$1=2,(VLOOKUP(B14,'X2'!$B:$AZ,44,FALSE)),IF($X$1=3,(VLOOKUP(B14,'X3'!$B:$AZ,44,FALSE)),IF($X$1=4,(VLOOKUP(B14,'X4'!$B:$AZ,44,FALSE)),IF($X$1=5,(VLOOKUP(B14,'X5'!$B:$AZ,44,FALSE)),IF($X$1=6,(VLOOKUP(B14,'X6'!$B:$AZ,44,FALSE)),IF($X$1=7,(VLOOKUP(B14,'X7'!$B:$AZ,44,FALSE)),IF($X$1=8,(VLOOKUP(B14,'X8'!$B:$AZ,44,FALSE)),IF($X$1=9,(VLOOKUP(B14,'X9'!$B:$AZ,44,FALSE)),IF($X$1=10,(VLOOKUP(B14,'X10'!$B:$AZ,44,FALSE)),IF($X$1=11,(VLOOKUP(B14,'X11'!$B:$AZ,44,FALSE)),IF($X$1=12,(VLOOKUP(B14,'X12'!$B:$AZ,44,FALSE)),IF($X$1=13,(VLOOKUP(B14,'X13'!$B:$AZ,44,FALSE)),"P")))))))))))))))</f>
        <v>21.860555322106222</v>
      </c>
      <c r="E16" s="61">
        <f ca="1">IF(ISERROR(IF($X$1=1,(VLOOKUP(E14,'X1'!$B:$AP,7,FALSE)),IF($X$1=2,(VLOOKUP(E14,'X2'!$B:$AP,7,FALSE)),IF($X$1=3,(VLOOKUP(E14,'X3'!$B:$AP,7,FALSE)),IF($X$1=4,(VLOOKUP(E14,'X4'!$B:$AP,7,FALSE)),IF($X$1=5,(VLOOKUP(E14,'X5'!$B:$AP,7,FALSE)),IF($X$1=6,(VLOOKUP(E14,'X6'!$B:$AP,7,FALSE)),IF($X$1=7,(VLOOKUP(E14,'X7'!$B:$AP,7,FALSE)),IF($X$1=8,(VLOOKUP(E14,'X8'!$B:$AP,7,FALSE)),IF($X$1=9,(VLOOKUP(E14,'X9'!$B:$AP,7,FALSE)),IF($X$1=10,(VLOOKUP(E14,'X10'!$B:$AP,7,FALSE)),IF($X$1=11,(VLOOKUP(E14,'X11'!$B:$AP,7,FALSE)),IF($X$1=12,(VLOOKUP(E14,'X12'!$B:$AP,7,FALSE)),IF($X$1=13,(VLOOKUP(E14,'X13'!$B:$AP,7,FALSE)),"P"))))))))))))))=TRUE," ",(IF($X$1=1,(VLOOKUP(E14,'X1'!$B:$AP,7,FALSE)),IF($X$1=2,(VLOOKUP(E14,'X2'!$B:$AP,7,FALSE)),IF($X$1=3,(VLOOKUP(E14,'X3'!$B:$AP,7,FALSE)),IF($X$1=4,(VLOOKUP(E14,'X4'!$B:$AP,7,FALSE)),IF($X$1=5,(VLOOKUP(E14,'X5'!$B:$AP,7,FALSE)),IF($X$1=6,(VLOOKUP(E14,'X6'!$B:$AP,7,FALSE)),IF($X$1=7,(VLOOKUP(E14,'X7'!$B:$AP,7,FALSE)),IF($X$1=8,(VLOOKUP(E14,'X8'!$B:$AP,7,FALSE)),IF($X$1=9,(VLOOKUP(E14,'X9'!$B:$AP,7,FALSE)),IF($X$1=10,(VLOOKUP(E14,'X10'!$B:$AP,7,FALSE)),IF($X$1=11,(VLOOKUP(E14,'X11'!$B:$AP,7,FALSE)),IF($X$1=12,(VLOOKUP(E14,'X12'!$B:$AP,7,FALSE)),IF($X$1=13,(VLOOKUP(E14,'X13'!$B:$AP,7,FALSE)),"P")))))))))))))))</f>
        <v>285.10000000000002</v>
      </c>
      <c r="F16" s="59">
        <f ca="1">IF(ISERROR(IF($X$1=1,(VLOOKUP(E14,'X1'!$B:$AO,6,FALSE)),IF($X$1=2,(VLOOKUP(E14,'X2'!$B:$AO,6,FALSE)),IF($X$1=3,(VLOOKUP(E14,'X3'!$B:$AO,6,FALSE)),IF($X$1=4,(VLOOKUP(E14,'X4'!$B:$AO,6,FALSE)),IF($X$1=5,(VLOOKUP(E14,'X5'!$B:$AO,6,FALSE)),IF($X$1=6,(VLOOKUP(E14,'X6'!$B:$AO,6,FALSE)),IF($X$1=7,(VLOOKUP(E14,'X7'!$B:$AO,6,FALSE)),IF($X$1=8,(VLOOKUP(E14,'X8'!$B:$AO,6,FALSE)),IF($X$1=9,(VLOOKUP(E14,'X9'!$B:$AO,6,FALSE)),IF($X$1=10,(VLOOKUP(E14,'X10'!$B:$AO,6,FALSE)),IF($X$1=11,(VLOOKUP(E14,'X11'!$B:$AO,6,FALSE)),IF($X$1=12,(VLOOKUP(E14,'X12'!$B:$AO,6,FALSE)),IF($X$1=13,(VLOOKUP(E14,'X13'!$B:$AO,6,FALSE)),"P"))))))))))))))=TRUE," ",(IF($X$1=1,(VLOOKUP(E14,'X1'!$B:$AO,6,FALSE)),IF($X$1=2,(VLOOKUP(E14,'X2'!$B:$AO,6,FALSE)),IF($X$1=3,(VLOOKUP(E14,'X3'!$B:$AO,6,FALSE)),IF($X$1=4,(VLOOKUP(E14,'X4'!$B:$AO,6,FALSE)),IF($X$1=5,(VLOOKUP(E14,'X5'!$B:$AO,6,FALSE)),IF($X$1=6,(VLOOKUP(E14,'X6'!$B:$AO,6,FALSE)),IF($X$1=7,(VLOOKUP(E14,'X7'!$B:$AO,6,FALSE)),IF($X$1=8,(VLOOKUP(E14,'X8'!$B:$AO,6,FALSE)),IF($X$1=9,(VLOOKUP(E14,'X9'!$B:$AO,6,FALSE)),IF($X$1=10,(VLOOKUP(E14,'X10'!$B:$AO,6,FALSE)),IF($X$1=11,(VLOOKUP(E14,'X11'!$B:$AO,6,FALSE)),IF($X$1=12,(VLOOKUP(E14,'X12'!$B:$AO,6,FALSE)),IF($X$1=13,(VLOOKUP(E14,'X13'!$B:$AO,6,FALSE)),"P")))))))))))))))</f>
        <v>336.10000610351562</v>
      </c>
      <c r="G16" s="60">
        <f ca="1">IF(ISERROR(IF($X$1=1,(VLOOKUP(E14,'X1'!$B:$AZ,44,FALSE)),IF($X$1=2,(VLOOKUP(E14,'X2'!$B:$AZ,44,FALSE)),IF($X$1=3,(VLOOKUP(E14,'X3'!$B:$AZ,44,FALSE)),IF($X$1=4,(VLOOKUP(E14,'X4'!$B:$AZ,44,FALSE)),IF($X$1=5,(VLOOKUP(E14,'X5'!$B:$AZ,44,FALSE)),IF($X$1=6,(VLOOKUP(E14,'X6'!$B:$AZ,44,FALSE)),IF($X$1=7,(VLOOKUP(E14,'X7'!$B:$AZ,44,FALSE)),IF($X$1=8,(VLOOKUP(E14,'X8'!$B:$AZ,44,FALSE)),IF($X$1=9,(VLOOKUP(E14,'X9'!$B:$AZ,44,FALSE)),IF($X$1=10,(VLOOKUP(E14,'X10'!$B:$AZ,44,FALSE)),IF($X$1=11,(VLOOKUP(E14,'X11'!$B:$AZ,44,FALSE)),IF($X$1=12,(VLOOKUP(E14,'X12'!$B:$AZ,44,FALSE)),IF($X$1=13,(VLOOKUP(E14,'X13'!$B:$AZ,44,FALSE)),"P"))))))))))))))=TRUE," ",(IF($X$1=1,(VLOOKUP(E14,'X1'!$B:$AZ,44,FALSE)),IF($X$1=2,(VLOOKUP(E14,'X2'!$B:$AZ,44,FALSE)),IF($X$1=3,(VLOOKUP(E14,'X3'!$B:$AZ,44,FALSE)),IF($X$1=4,(VLOOKUP(E14,'X4'!$B:$AZ,44,FALSE)),IF($X$1=5,(VLOOKUP(E14,'X5'!$B:$AZ,44,FALSE)),IF($X$1=6,(VLOOKUP(E14,'X6'!$B:$AZ,44,FALSE)),IF($X$1=7,(VLOOKUP(E14,'X7'!$B:$AZ,44,FALSE)),IF($X$1=8,(VLOOKUP(E14,'X8'!$B:$AZ,44,FALSE)),IF($X$1=9,(VLOOKUP(E14,'X9'!$B:$AZ,44,FALSE)),IF($X$1=10,(VLOOKUP(E14,'X10'!$B:$AZ,44,FALSE)),IF($X$1=11,(VLOOKUP(E14,'X11'!$B:$AZ,44,FALSE)),IF($X$1=12,(VLOOKUP(E14,'X12'!$B:$AZ,44,FALSE)),IF($X$1=13,(VLOOKUP(E14,'X13'!$B:$AZ,44,FALSE)),"P")))))))))))))))</f>
        <v>17.888462330240486</v>
      </c>
      <c r="H16" s="61">
        <f ca="1">IF(ISERROR(IF($X$1=1,(VLOOKUP(H14,'X1'!$B:$AP,7,FALSE)),IF($X$1=2,(VLOOKUP(H14,'X2'!$B:$AP,7,FALSE)),IF($X$1=3,(VLOOKUP(H14,'X3'!$B:$AP,7,FALSE)),IF($X$1=4,(VLOOKUP(H14,'X4'!$B:$AP,7,FALSE)),IF($X$1=5,(VLOOKUP(H14,'X5'!$B:$AP,7,FALSE)),IF($X$1=6,(VLOOKUP(H14,'X6'!$B:$AP,7,FALSE)),IF($X$1=7,(VLOOKUP(H14,'X7'!$B:$AP,7,FALSE)),IF($X$1=8,(VLOOKUP(H14,'X8'!$B:$AP,7,FALSE)),IF($X$1=9,(VLOOKUP(H14,'X9'!$B:$AP,7,FALSE)),IF($X$1=10,(VLOOKUP(H14,'X10'!$B:$AP,7,FALSE)),IF($X$1=11,(VLOOKUP(H14,'X11'!$B:$AP,7,FALSE)),IF($X$1=12,(VLOOKUP(H14,'X12'!$B:$AP,7,FALSE)),IF($X$1=13,(VLOOKUP(H14,'X13'!$B:$AP,7,FALSE)),"P"))))))))))))))=TRUE," ",(IF($X$1=1,(VLOOKUP(H14,'X1'!$B:$AP,7,FALSE)),IF($X$1=2,(VLOOKUP(H14,'X2'!$B:$AP,7,FALSE)),IF($X$1=3,(VLOOKUP(H14,'X3'!$B:$AP,7,FALSE)),IF($X$1=4,(VLOOKUP(H14,'X4'!$B:$AP,7,FALSE)),IF($X$1=5,(VLOOKUP(H14,'X5'!$B:$AP,7,FALSE)),IF($X$1=6,(VLOOKUP(H14,'X6'!$B:$AP,7,FALSE)),IF($X$1=7,(VLOOKUP(H14,'X7'!$B:$AP,7,FALSE)),IF($X$1=8,(VLOOKUP(H14,'X8'!$B:$AP,7,FALSE)),IF($X$1=9,(VLOOKUP(H14,'X9'!$B:$AP,7,FALSE)),IF($X$1=10,(VLOOKUP(H14,'X10'!$B:$AP,7,FALSE)),IF($X$1=11,(VLOOKUP(H14,'X11'!$B:$AP,7,FALSE)),IF($X$1=12,(VLOOKUP(H14,'X12'!$B:$AP,7,FALSE)),IF($X$1=13,(VLOOKUP(H14,'X13'!$B:$AP,7,FALSE)),"P")))))))))))))))</f>
        <v>37.9</v>
      </c>
      <c r="I16" s="59">
        <f ca="1">IF(ISERROR(IF($X$1=1,(VLOOKUP(H14,'X1'!$B:$AO,6,FALSE)),IF($X$1=2,(VLOOKUP(H14,'X2'!$B:$AO,6,FALSE)),IF($X$1=3,(VLOOKUP(H14,'X3'!$B:$AO,6,FALSE)),IF($X$1=4,(VLOOKUP(H14,'X4'!$B:$AO,6,FALSE)),IF($X$1=5,(VLOOKUP(H14,'X5'!$B:$AO,6,FALSE)),IF($X$1=6,(VLOOKUP(H14,'X6'!$B:$AO,6,FALSE)),IF($X$1=7,(VLOOKUP(H14,'X7'!$B:$AO,6,FALSE)),IF($X$1=8,(VLOOKUP(H14,'X8'!$B:$AO,6,FALSE)),IF($X$1=9,(VLOOKUP(H14,'X9'!$B:$AO,6,FALSE)),IF($X$1=10,(VLOOKUP(H14,'X10'!$B:$AO,6,FALSE)),IF($X$1=11,(VLOOKUP(H14,'X11'!$B:$AO,6,FALSE)),IF($X$1=12,(VLOOKUP(H14,'X12'!$B:$AO,6,FALSE)),IF($X$1=13,(VLOOKUP(H14,'X13'!$B:$AO,6,FALSE)),"P"))))))))))))))=TRUE," ",(IF($X$1=1,(VLOOKUP(H14,'X1'!$B:$AO,6,FALSE)),IF($X$1=2,(VLOOKUP(H14,'X2'!$B:$AO,6,FALSE)),IF($X$1=3,(VLOOKUP(H14,'X3'!$B:$AO,6,FALSE)),IF($X$1=4,(VLOOKUP(H14,'X4'!$B:$AO,6,FALSE)),IF($X$1=5,(VLOOKUP(H14,'X5'!$B:$AO,6,FALSE)),IF($X$1=6,(VLOOKUP(H14,'X6'!$B:$AO,6,FALSE)),IF($X$1=7,(VLOOKUP(H14,'X7'!$B:$AO,6,FALSE)),IF($X$1=8,(VLOOKUP(H14,'X8'!$B:$AO,6,FALSE)),IF($X$1=9,(VLOOKUP(H14,'X9'!$B:$AO,6,FALSE)),IF($X$1=10,(VLOOKUP(H14,'X10'!$B:$AO,6,FALSE)),IF($X$1=11,(VLOOKUP(H14,'X11'!$B:$AO,6,FALSE)),IF($X$1=12,(VLOOKUP(H14,'X12'!$B:$AO,6,FALSE)),IF($X$1=13,(VLOOKUP(H14,'X13'!$B:$AO,6,FALSE)),"P")))))))))))))))</f>
        <v>44.549999237060547</v>
      </c>
      <c r="J16" s="60">
        <f ca="1">IF(ISERROR(IF($X$1=1,(VLOOKUP(H14,'X1'!$B:$AZ,44,FALSE)),IF($X$1=2,(VLOOKUP(H14,'X2'!$B:$AZ,44,FALSE)),IF($X$1=3,(VLOOKUP(H14,'X3'!$B:$AZ,44,FALSE)),IF($X$1=4,(VLOOKUP(H14,'X4'!$B:$AZ,44,FALSE)),IF($X$1=5,(VLOOKUP(H14,'X5'!$B:$AZ,44,FALSE)),IF($X$1=6,(VLOOKUP(H14,'X6'!$B:$AZ,44,FALSE)),IF($X$1=7,(VLOOKUP(H14,'X7'!$B:$AZ,44,FALSE)),IF($X$1=8,(VLOOKUP(H14,'X8'!$B:$AZ,44,FALSE)),IF($X$1=9,(VLOOKUP(H14,'X9'!$B:$AZ,44,FALSE)),IF($X$1=10,(VLOOKUP(H14,'X10'!$B:$AZ,44,FALSE)),IF($X$1=11,(VLOOKUP(H14,'X11'!$B:$AZ,44,FALSE)),IF($X$1=12,(VLOOKUP(H14,'X12'!$B:$AZ,44,FALSE)),IF($X$1=13,(VLOOKUP(H14,'X13'!$B:$AZ,44,FALSE)),"P"))))))))))))))=TRUE," ",(IF($X$1=1,(VLOOKUP(H14,'X1'!$B:$AZ,44,FALSE)),IF($X$1=2,(VLOOKUP(H14,'X2'!$B:$AZ,44,FALSE)),IF($X$1=3,(VLOOKUP(H14,'X3'!$B:$AZ,44,FALSE)),IF($X$1=4,(VLOOKUP(H14,'X4'!$B:$AZ,44,FALSE)),IF($X$1=5,(VLOOKUP(H14,'X5'!$B:$AZ,44,FALSE)),IF($X$1=6,(VLOOKUP(H14,'X6'!$B:$AZ,44,FALSE)),IF($X$1=7,(VLOOKUP(H14,'X7'!$B:$AZ,44,FALSE)),IF($X$1=8,(VLOOKUP(H14,'X8'!$B:$AZ,44,FALSE)),IF($X$1=9,(VLOOKUP(H14,'X9'!$B:$AZ,44,FALSE)),IF($X$1=10,(VLOOKUP(H14,'X10'!$B:$AZ,44,FALSE)),IF($X$1=11,(VLOOKUP(H14,'X11'!$B:$AZ,44,FALSE)),IF($X$1=12,(VLOOKUP(H14,'X12'!$B:$AZ,44,FALSE)),IF($X$1=13,(VLOOKUP(H14,'X13'!$B:$AZ,44,FALSE)),"P")))))))))))))))</f>
        <v>17.546172129447356</v>
      </c>
      <c r="K16" s="61">
        <f ca="1">IF(ISERROR(IF($X$1=1,(VLOOKUP(K14,'X1'!$B:$AP,7,FALSE)),IF($X$1=2,(VLOOKUP(K14,'X2'!$B:$AP,7,FALSE)),IF($X$1=3,(VLOOKUP(K14,'X3'!$B:$AP,7,FALSE)),IF($X$1=4,(VLOOKUP(K14,'X4'!$B:$AP,7,FALSE)),IF($X$1=5,(VLOOKUP(K14,'X5'!$B:$AP,7,FALSE)),IF($X$1=6,(VLOOKUP(K14,'X6'!$B:$AP,7,FALSE)),IF($X$1=7,(VLOOKUP(K14,'X7'!$B:$AP,7,FALSE)),IF($X$1=8,(VLOOKUP(K14,'X8'!$B:$AP,7,FALSE)),IF($X$1=9,(VLOOKUP(K14,'X9'!$B:$AP,7,FALSE)),IF($X$1=10,(VLOOKUP(K14,'X10'!$B:$AP,7,FALSE)),IF($X$1=11,(VLOOKUP(K14,'X11'!$B:$AP,7,FALSE)),IF($X$1=12,(VLOOKUP(K14,'X12'!$B:$AP,7,FALSE)),IF($X$1=13,(VLOOKUP(K14,'X13'!$B:$AP,7,FALSE)),"P"))))))))))))))=TRUE," ",(IF($X$1=1,(VLOOKUP(K14,'X1'!$B:$AP,7,FALSE)),IF($X$1=2,(VLOOKUP(K14,'X2'!$B:$AP,7,FALSE)),IF($X$1=3,(VLOOKUP(K14,'X3'!$B:$AP,7,FALSE)),IF($X$1=4,(VLOOKUP(K14,'X4'!$B:$AP,7,FALSE)),IF($X$1=5,(VLOOKUP(K14,'X5'!$B:$AP,7,FALSE)),IF($X$1=6,(VLOOKUP(K14,'X6'!$B:$AP,7,FALSE)),IF($X$1=7,(VLOOKUP(K14,'X7'!$B:$AP,7,FALSE)),IF($X$1=8,(VLOOKUP(K14,'X8'!$B:$AP,7,FALSE)),IF($X$1=9,(VLOOKUP(K14,'X9'!$B:$AP,7,FALSE)),IF($X$1=10,(VLOOKUP(K14,'X10'!$B:$AP,7,FALSE)),IF($X$1=11,(VLOOKUP(K14,'X11'!$B:$AP,7,FALSE)),IF($X$1=12,(VLOOKUP(K14,'X12'!$B:$AP,7,FALSE)),IF($X$1=13,(VLOOKUP(K14,'X13'!$B:$AP,7,FALSE)),"P")))))))))))))))</f>
        <v>537.70000000000005</v>
      </c>
      <c r="L16" s="59">
        <f ca="1">IF(ISERROR(IF($X$1=1,(VLOOKUP(K14,'X1'!$B:$AO,6,FALSE)),IF($X$1=2,(VLOOKUP(K14,'X2'!$B:$AO,6,FALSE)),IF($X$1=3,(VLOOKUP(K14,'X3'!$B:$AO,6,FALSE)),IF($X$1=4,(VLOOKUP(K14,'X4'!$B:$AO,6,FALSE)),IF($X$1=5,(VLOOKUP(K14,'X5'!$B:$AO,6,FALSE)),IF($X$1=6,(VLOOKUP(K14,'X6'!$B:$AO,6,FALSE)),IF($X$1=7,(VLOOKUP(K14,'X7'!$B:$AO,6,FALSE)),IF($X$1=8,(VLOOKUP(K14,'X8'!$B:$AO,6,FALSE)),IF($X$1=9,(VLOOKUP(K14,'X9'!$B:$AO,6,FALSE)),IF($X$1=10,(VLOOKUP(K14,'X10'!$B:$AO,6,FALSE)),IF($X$1=11,(VLOOKUP(K14,'X11'!$B:$AO,6,FALSE)),IF($X$1=12,(VLOOKUP(K14,'X12'!$B:$AO,6,FALSE)),IF($X$1=13,(VLOOKUP(K14,'X13'!$B:$AO,6,FALSE)),"P"))))))))))))))=TRUE," ",(IF($X$1=1,(VLOOKUP(K14,'X1'!$B:$AO,6,FALSE)),IF($X$1=2,(VLOOKUP(K14,'X2'!$B:$AO,6,FALSE)),IF($X$1=3,(VLOOKUP(K14,'X3'!$B:$AO,6,FALSE)),IF($X$1=4,(VLOOKUP(K14,'X4'!$B:$AO,6,FALSE)),IF($X$1=5,(VLOOKUP(K14,'X5'!$B:$AO,6,FALSE)),IF($X$1=6,(VLOOKUP(K14,'X6'!$B:$AO,6,FALSE)),IF($X$1=7,(VLOOKUP(K14,'X7'!$B:$AO,6,FALSE)),IF($X$1=8,(VLOOKUP(K14,'X8'!$B:$AO,6,FALSE)),IF($X$1=9,(VLOOKUP(K14,'X9'!$B:$AO,6,FALSE)),IF($X$1=10,(VLOOKUP(K14,'X10'!$B:$AO,6,FALSE)),IF($X$1=11,(VLOOKUP(K14,'X11'!$B:$AO,6,FALSE)),IF($X$1=12,(VLOOKUP(K14,'X12'!$B:$AO,6,FALSE)),IF($X$1=13,(VLOOKUP(K14,'X13'!$B:$AO,6,FALSE)),"P")))))))))))))))</f>
        <v>668.48834228515625</v>
      </c>
      <c r="M16" s="60">
        <f ca="1">IF(ISERROR(IF($X$1=1,(VLOOKUP(K14,'X1'!$B:$AZ,44,FALSE)),IF($X$1=2,(VLOOKUP(K14,'X2'!$B:$AZ,44,FALSE)),IF($X$1=3,(VLOOKUP(K14,'X3'!$B:$AZ,44,FALSE)),IF($X$1=4,(VLOOKUP(K14,'X4'!$B:$AZ,44,FALSE)),IF($X$1=5,(VLOOKUP(K14,'X5'!$B:$AZ,44,FALSE)),IF($X$1=6,(VLOOKUP(K14,'X6'!$B:$AZ,44,FALSE)),IF($X$1=7,(VLOOKUP(K14,'X7'!$B:$AZ,44,FALSE)),IF($X$1=8,(VLOOKUP(K14,'X8'!$B:$AZ,44,FALSE)),IF($X$1=9,(VLOOKUP(K14,'X9'!$B:$AZ,44,FALSE)),IF($X$1=10,(VLOOKUP(K14,'X10'!$B:$AZ,44,FALSE)),IF($X$1=11,(VLOOKUP(K14,'X11'!$B:$AZ,44,FALSE)),IF($X$1=12,(VLOOKUP(K14,'X12'!$B:$AZ,44,FALSE)),IF($X$1=13,(VLOOKUP(K14,'X13'!$B:$AZ,44,FALSE)),"P"))))))))))))))=TRUE," ",(IF($X$1=1,(VLOOKUP(K14,'X1'!$B:$AZ,44,FALSE)),IF($X$1=2,(VLOOKUP(K14,'X2'!$B:$AZ,44,FALSE)),IF($X$1=3,(VLOOKUP(K14,'X3'!$B:$AZ,44,FALSE)),IF($X$1=4,(VLOOKUP(K14,'X4'!$B:$AZ,44,FALSE)),IF($X$1=5,(VLOOKUP(K14,'X5'!$B:$AZ,44,FALSE)),IF($X$1=6,(VLOOKUP(K14,'X6'!$B:$AZ,44,FALSE)),IF($X$1=7,(VLOOKUP(K14,'X7'!$B:$AZ,44,FALSE)),IF($X$1=8,(VLOOKUP(K14,'X8'!$B:$AZ,44,FALSE)),IF($X$1=9,(VLOOKUP(K14,'X9'!$B:$AZ,44,FALSE)),IF($X$1=10,(VLOOKUP(K14,'X10'!$B:$AZ,44,FALSE)),IF($X$1=11,(VLOOKUP(K14,'X11'!$B:$AZ,44,FALSE)),IF($X$1=12,(VLOOKUP(K14,'X12'!$B:$AZ,44,FALSE)),IF($X$1=13,(VLOOKUP(K14,'X13'!$B:$AZ,44,FALSE)),"P")))))))))))))))</f>
        <v>24.323664178009331</v>
      </c>
      <c r="N16" s="61">
        <f ca="1">IF(ISERROR(IF($X$1=1,(VLOOKUP(N14,'X1'!$B:$AP,7,FALSE)),IF($X$1=2,(VLOOKUP(N14,'X2'!$B:$AP,7,FALSE)),IF($X$1=3,(VLOOKUP(N14,'X3'!$B:$AP,7,FALSE)),IF($X$1=4,(VLOOKUP(N14,'X4'!$B:$AP,7,FALSE)),IF($X$1=5,(VLOOKUP(N14,'X5'!$B:$AP,7,FALSE)),IF($X$1=6,(VLOOKUP(N14,'X6'!$B:$AP,7,FALSE)),IF($X$1=7,(VLOOKUP(N14,'X7'!$B:$AP,7,FALSE)),IF($X$1=8,(VLOOKUP(N14,'X8'!$B:$AP,7,FALSE)),IF($X$1=9,(VLOOKUP(N14,'X9'!$B:$AP,7,FALSE)),IF($X$1=10,(VLOOKUP(N14,'X10'!$B:$AP,7,FALSE)),IF($X$1=11,(VLOOKUP(N14,'X11'!$B:$AP,7,FALSE)),IF($X$1=12,(VLOOKUP(N14,'X12'!$B:$AP,7,FALSE)),IF($X$1=13,(VLOOKUP(N14,'X13'!$B:$AP,7,FALSE)),"P"))))))))))))))=TRUE," ",(IF($X$1=1,(VLOOKUP(N14,'X1'!$B:$AP,7,FALSE)),IF($X$1=2,(VLOOKUP(N14,'X2'!$B:$AP,7,FALSE)),IF($X$1=3,(VLOOKUP(N14,'X3'!$B:$AP,7,FALSE)),IF($X$1=4,(VLOOKUP(N14,'X4'!$B:$AP,7,FALSE)),IF($X$1=5,(VLOOKUP(N14,'X5'!$B:$AP,7,FALSE)),IF($X$1=6,(VLOOKUP(N14,'X6'!$B:$AP,7,FALSE)),IF($X$1=7,(VLOOKUP(N14,'X7'!$B:$AP,7,FALSE)),IF($X$1=8,(VLOOKUP(N14,'X8'!$B:$AP,7,FALSE)),IF($X$1=9,(VLOOKUP(N14,'X9'!$B:$AP,7,FALSE)),IF($X$1=10,(VLOOKUP(N14,'X10'!$B:$AP,7,FALSE)),IF($X$1=11,(VLOOKUP(N14,'X11'!$B:$AP,7,FALSE)),IF($X$1=12,(VLOOKUP(N14,'X12'!$B:$AP,7,FALSE)),IF($X$1=13,(VLOOKUP(N14,'X13'!$B:$AP,7,FALSE)),"P")))))))))))))))</f>
        <v>511</v>
      </c>
      <c r="O16" s="59">
        <f ca="1">IF(ISERROR(IF($X$1=1,(VLOOKUP(N14,'X1'!$B:$AO,6,FALSE)),IF($X$1=2,(VLOOKUP(N14,'X2'!$B:$AO,6,FALSE)),IF($X$1=3,(VLOOKUP(N14,'X3'!$B:$AO,6,FALSE)),IF($X$1=4,(VLOOKUP(N14,'X4'!$B:$AO,6,FALSE)),IF($X$1=5,(VLOOKUP(N14,'X5'!$B:$AO,6,FALSE)),IF($X$1=6,(VLOOKUP(N14,'X6'!$B:$AO,6,FALSE)),IF($X$1=7,(VLOOKUP(N14,'X7'!$B:$AO,6,FALSE)),IF($X$1=8,(VLOOKUP(N14,'X8'!$B:$AO,6,FALSE)),IF($X$1=9,(VLOOKUP(N14,'X9'!$B:$AO,6,FALSE)),IF($X$1=10,(VLOOKUP(N14,'X10'!$B:$AO,6,FALSE)),IF($X$1=11,(VLOOKUP(N14,'X11'!$B:$AO,6,FALSE)),IF($X$1=12,(VLOOKUP(N14,'X12'!$B:$AO,6,FALSE)),IF($X$1=13,(VLOOKUP(N14,'X13'!$B:$AO,6,FALSE)),"P"))))))))))))))=TRUE," ",(IF($X$1=1,(VLOOKUP(N14,'X1'!$B:$AO,6,FALSE)),IF($X$1=2,(VLOOKUP(N14,'X2'!$B:$AO,6,FALSE)),IF($X$1=3,(VLOOKUP(N14,'X3'!$B:$AO,6,FALSE)),IF($X$1=4,(VLOOKUP(N14,'X4'!$B:$AO,6,FALSE)),IF($X$1=5,(VLOOKUP(N14,'X5'!$B:$AO,6,FALSE)),IF($X$1=6,(VLOOKUP(N14,'X6'!$B:$AO,6,FALSE)),IF($X$1=7,(VLOOKUP(N14,'X7'!$B:$AO,6,FALSE)),IF($X$1=8,(VLOOKUP(N14,'X8'!$B:$AO,6,FALSE)),IF($X$1=9,(VLOOKUP(N14,'X9'!$B:$AO,6,FALSE)),IF($X$1=10,(VLOOKUP(N14,'X10'!$B:$AO,6,FALSE)),IF($X$1=11,(VLOOKUP(N14,'X11'!$B:$AO,6,FALSE)),IF($X$1=12,(VLOOKUP(N14,'X12'!$B:$AO,6,FALSE)),IF($X$1=13,(VLOOKUP(N14,'X13'!$B:$AO,6,FALSE)),"P")))))))))))))))</f>
        <v>630</v>
      </c>
      <c r="P16" s="60">
        <f ca="1">IF(ISERROR(IF($X$1=1,(VLOOKUP(N14,'X1'!$B:$AZ,44,FALSE)),IF($X$1=2,(VLOOKUP(N14,'X2'!$B:$AZ,44,FALSE)),IF($X$1=3,(VLOOKUP(N14,'X3'!$B:$AZ,44,FALSE)),IF($X$1=4,(VLOOKUP(N14,'X4'!$B:$AZ,44,FALSE)),IF($X$1=5,(VLOOKUP(N14,'X5'!$B:$AZ,44,FALSE)),IF($X$1=6,(VLOOKUP(N14,'X6'!$B:$AZ,44,FALSE)),IF($X$1=7,(VLOOKUP(N14,'X7'!$B:$AZ,44,FALSE)),IF($X$1=8,(VLOOKUP(N14,'X8'!$B:$AZ,44,FALSE)),IF($X$1=9,(VLOOKUP(N14,'X9'!$B:$AZ,44,FALSE)),IF($X$1=10,(VLOOKUP(N14,'X10'!$B:$AZ,44,FALSE)),IF($X$1=11,(VLOOKUP(N14,'X11'!$B:$AZ,44,FALSE)),IF($X$1=12,(VLOOKUP(N14,'X12'!$B:$AZ,44,FALSE)),IF($X$1=13,(VLOOKUP(N14,'X13'!$B:$AZ,44,FALSE)),"P"))))))))))))))=TRUE," ",(IF($X$1=1,(VLOOKUP(N14,'X1'!$B:$AZ,44,FALSE)),IF($X$1=2,(VLOOKUP(N14,'X2'!$B:$AZ,44,FALSE)),IF($X$1=3,(VLOOKUP(N14,'X3'!$B:$AZ,44,FALSE)),IF($X$1=4,(VLOOKUP(N14,'X4'!$B:$AZ,44,FALSE)),IF($X$1=5,(VLOOKUP(N14,'X5'!$B:$AZ,44,FALSE)),IF($X$1=6,(VLOOKUP(N14,'X6'!$B:$AZ,44,FALSE)),IF($X$1=7,(VLOOKUP(N14,'X7'!$B:$AZ,44,FALSE)),IF($X$1=8,(VLOOKUP(N14,'X8'!$B:$AZ,44,FALSE)),IF($X$1=9,(VLOOKUP(N14,'X9'!$B:$AZ,44,FALSE)),IF($X$1=10,(VLOOKUP(N14,'X10'!$B:$AZ,44,FALSE)),IF($X$1=11,(VLOOKUP(N14,'X11'!$B:$AZ,44,FALSE)),IF($X$1=12,(VLOOKUP(N14,'X12'!$B:$AZ,44,FALSE)),IF($X$1=13,(VLOOKUP(N14,'X13'!$B:$AZ,44,FALSE)),"P")))))))))))))))</f>
        <v>23.287671232876718</v>
      </c>
      <c r="Q16" s="61">
        <f ca="1">IF(ISERROR(IF($X$1=1,(VLOOKUP(Q14,'X1'!$B:$AP,7,FALSE)),IF($X$1=2,(VLOOKUP(Q14,'X2'!$B:$AP,7,FALSE)),IF($X$1=3,(VLOOKUP(Q14,'X3'!$B:$AP,7,FALSE)),IF($X$1=4,(VLOOKUP(Q14,'X4'!$B:$AP,7,FALSE)),IF($X$1=5,(VLOOKUP(Q14,'X5'!$B:$AP,7,FALSE)),IF($X$1=6,(VLOOKUP(Q14,'X6'!$B:$AP,7,FALSE)),IF($X$1=7,(VLOOKUP(Q14,'X7'!$B:$AP,7,FALSE)),IF($X$1=8,(VLOOKUP(Q14,'X8'!$B:$AP,7,FALSE)),IF($X$1=9,(VLOOKUP(Q14,'X9'!$B:$AP,7,FALSE)),IF($X$1=10,(VLOOKUP(Q14,'X10'!$B:$AP,7,FALSE)),IF($X$1=11,(VLOOKUP(Q14,'X11'!$B:$AP,7,FALSE)),IF($X$1=12,(VLOOKUP(Q14,'X12'!$B:$AP,7,FALSE)),IF($X$1=13,(VLOOKUP(Q14,'X13'!$B:$AP,7,FALSE)),"P"))))))))))))))=TRUE," ",(IF($X$1=1,(VLOOKUP(Q14,'X1'!$B:$AP,7,FALSE)),IF($X$1=2,(VLOOKUP(Q14,'X2'!$B:$AP,7,FALSE)),IF($X$1=3,(VLOOKUP(Q14,'X3'!$B:$AP,7,FALSE)),IF($X$1=4,(VLOOKUP(Q14,'X4'!$B:$AP,7,FALSE)),IF($X$1=5,(VLOOKUP(Q14,'X5'!$B:$AP,7,FALSE)),IF($X$1=6,(VLOOKUP(Q14,'X6'!$B:$AP,7,FALSE)),IF($X$1=7,(VLOOKUP(Q14,'X7'!$B:$AP,7,FALSE)),IF($X$1=8,(VLOOKUP(Q14,'X8'!$B:$AP,7,FALSE)),IF($X$1=9,(VLOOKUP(Q14,'X9'!$B:$AP,7,FALSE)),IF($X$1=10,(VLOOKUP(Q14,'X10'!$B:$AP,7,FALSE)),IF($X$1=11,(VLOOKUP(Q14,'X11'!$B:$AP,7,FALSE)),IF($X$1=12,(VLOOKUP(Q14,'X12'!$B:$AP,7,FALSE)),IF($X$1=13,(VLOOKUP(Q14,'X13'!$B:$AP,7,FALSE)),"P")))))))))))))))</f>
        <v>4989.3999999999996</v>
      </c>
      <c r="R16" s="59">
        <f ca="1">IF(ISERROR(IF($X$1=1,(VLOOKUP(Q14,'X1'!$B:$AO,6,FALSE)),IF($X$1=2,(VLOOKUP(Q14,'X2'!$B:$AO,6,FALSE)),IF($X$1=3,(VLOOKUP(Q14,'X3'!$B:$AO,6,FALSE)),IF($X$1=4,(VLOOKUP(Q14,'X4'!$B:$AO,6,FALSE)),IF($X$1=5,(VLOOKUP(Q14,'X5'!$B:$AO,6,FALSE)),IF($X$1=6,(VLOOKUP(Q14,'X6'!$B:$AO,6,FALSE)),IF($X$1=7,(VLOOKUP(Q14,'X7'!$B:$AO,6,FALSE)),IF($X$1=8,(VLOOKUP(Q14,'X8'!$B:$AO,6,FALSE)),IF($X$1=9,(VLOOKUP(Q14,'X9'!$B:$AO,6,FALSE)),IF($X$1=10,(VLOOKUP(Q14,'X10'!$B:$AO,6,FALSE)),IF($X$1=11,(VLOOKUP(Q14,'X11'!$B:$AO,6,FALSE)),IF($X$1=12,(VLOOKUP(Q14,'X12'!$B:$AO,6,FALSE)),IF($X$1=13,(VLOOKUP(Q14,'X13'!$B:$AO,6,FALSE)),"P"))))))))))))))=TRUE," ",(IF($X$1=1,(VLOOKUP(Q14,'X1'!$B:$AO,6,FALSE)),IF($X$1=2,(VLOOKUP(Q14,'X2'!$B:$AO,6,FALSE)),IF($X$1=3,(VLOOKUP(Q14,'X3'!$B:$AO,6,FALSE)),IF($X$1=4,(VLOOKUP(Q14,'X4'!$B:$AO,6,FALSE)),IF($X$1=5,(VLOOKUP(Q14,'X5'!$B:$AO,6,FALSE)),IF($X$1=6,(VLOOKUP(Q14,'X6'!$B:$AO,6,FALSE)),IF($X$1=7,(VLOOKUP(Q14,'X7'!$B:$AO,6,FALSE)),IF($X$1=8,(VLOOKUP(Q14,'X8'!$B:$AO,6,FALSE)),IF($X$1=9,(VLOOKUP(Q14,'X9'!$B:$AO,6,FALSE)),IF($X$1=10,(VLOOKUP(Q14,'X10'!$B:$AO,6,FALSE)),IF($X$1=11,(VLOOKUP(Q14,'X11'!$B:$AO,6,FALSE)),IF($X$1=12,(VLOOKUP(Q14,'X12'!$B:$AO,6,FALSE)),IF($X$1=13,(VLOOKUP(Q14,'X13'!$B:$AO,6,FALSE)),"P")))))))))))))))</f>
        <v>5961</v>
      </c>
      <c r="S16" s="62">
        <f ca="1">IF(ISERROR(IF($X$1=1,(VLOOKUP(Q14,'X1'!$B:$AZ,44,FALSE)),IF($X$1=2,(VLOOKUP(Q14,'X2'!$B:$AZ,44,FALSE)),IF($X$1=3,(VLOOKUP(Q14,'X3'!$B:$AZ,44,FALSE)),IF($X$1=4,(VLOOKUP(Q14,'X4'!$B:$AZ,44,FALSE)),IF($X$1=5,(VLOOKUP(Q14,'X5'!$B:$AZ,44,FALSE)),IF($X$1=6,(VLOOKUP(Q14,'X6'!$B:$AZ,44,FALSE)),IF($X$1=7,(VLOOKUP(Q14,'X7'!$B:$AZ,44,FALSE)),IF($X$1=8,(VLOOKUP(Q14,'X8'!$B:$AZ,44,FALSE)),IF($X$1=9,(VLOOKUP(Q14,'X9'!$B:$AZ,44,FALSE)),IF($X$1=10,(VLOOKUP(Q14,'X10'!$B:$AZ,44,FALSE)),IF($X$1=11,(VLOOKUP(Q14,'X11'!$B:$AZ,44,FALSE)),IF($X$1=12,(VLOOKUP(Q14,'X12'!$B:$AZ,44,FALSE)),IF($X$1=13,(VLOOKUP(Q14,'X13'!$B:$AZ,44,FALSE)),"P"))))))))))))))=TRUE," ",(IF($X$1=1,(VLOOKUP(Q14,'X1'!$B:$AZ,44,FALSE)),IF($X$1=2,(VLOOKUP(Q14,'X2'!$B:$AZ,44,FALSE)),IF($X$1=3,(VLOOKUP(Q14,'X3'!$B:$AZ,44,FALSE)),IF($X$1=4,(VLOOKUP(Q14,'X4'!$B:$AZ,44,FALSE)),IF($X$1=5,(VLOOKUP(Q14,'X5'!$B:$AZ,44,FALSE)),IF($X$1=6,(VLOOKUP(Q14,'X6'!$B:$AZ,44,FALSE)),IF($X$1=7,(VLOOKUP(Q14,'X7'!$B:$AZ,44,FALSE)),IF($X$1=8,(VLOOKUP(Q14,'X8'!$B:$AZ,44,FALSE)),IF($X$1=9,(VLOOKUP(Q14,'X9'!$B:$AZ,44,FALSE)),IF($X$1=10,(VLOOKUP(Q14,'X10'!$B:$AZ,44,FALSE)),IF($X$1=11,(VLOOKUP(Q14,'X11'!$B:$AZ,44,FALSE)),IF($X$1=12,(VLOOKUP(Q14,'X12'!$B:$AZ,44,FALSE)),IF($X$1=13,(VLOOKUP(Q14,'X13'!$B:$AZ,44,FALSE)),"P")))))))))))))))</f>
        <v>19.473283360724736</v>
      </c>
      <c r="T16" s="43"/>
      <c r="U16" s="187">
        <v>2</v>
      </c>
      <c r="V16" s="102"/>
      <c r="X16" s="102"/>
      <c r="Y16" s="102"/>
      <c r="Z16" s="102">
        <v>3</v>
      </c>
      <c r="AA16" s="102">
        <v>3</v>
      </c>
      <c r="AB16" s="102" t="str">
        <f t="shared" si="0"/>
        <v>33</v>
      </c>
      <c r="AC16" s="102">
        <f t="shared" ref="AC16:AC19" si="3">AC15+1</f>
        <v>32</v>
      </c>
      <c r="AD16" s="102" t="s">
        <v>126</v>
      </c>
      <c r="AE16" s="162" t="s">
        <v>17</v>
      </c>
      <c r="AF16" s="162" t="s">
        <v>1226</v>
      </c>
      <c r="AG16" s="162" t="s">
        <v>1228</v>
      </c>
      <c r="AH16" s="162" t="s">
        <v>1088</v>
      </c>
      <c r="AI16" s="162" t="s">
        <v>1225</v>
      </c>
      <c r="AJ16" s="162" t="s">
        <v>134</v>
      </c>
      <c r="AK16" s="102">
        <v>9</v>
      </c>
      <c r="AL16" s="102">
        <v>10</v>
      </c>
      <c r="AM16" s="102">
        <v>45</v>
      </c>
      <c r="AN16" s="162" t="s">
        <v>782</v>
      </c>
      <c r="AO16" s="102"/>
      <c r="AP16" s="102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  <c r="BF16" s="102"/>
      <c r="BG16" s="102"/>
      <c r="BH16" s="102"/>
      <c r="BI16" s="102"/>
      <c r="BJ16" s="102"/>
      <c r="BK16" s="102"/>
      <c r="BL16" s="102"/>
      <c r="BM16" s="102"/>
      <c r="BN16" s="102"/>
      <c r="BO16" s="102"/>
      <c r="BP16" s="102"/>
      <c r="BQ16" s="102"/>
    </row>
    <row r="17" spans="2:77" ht="14.1" customHeight="1" x14ac:dyDescent="0.2">
      <c r="B17" s="52" t="str">
        <f>VLOOKUP($Y$2,$AC$2:$AJ$79,6,FALSE)</f>
        <v>Get.Pot.%</v>
      </c>
      <c r="C17" s="53" t="str">
        <f>VLOOKUP($Y$2,$AC$2:$AJ$79,7,FALSE)</f>
        <v>Piy.Deg $</v>
      </c>
      <c r="D17" s="54" t="str">
        <f>VLOOKUP($Y$2,$AC$2:$AJ$79,8,FALSE)</f>
        <v>2021 FK</v>
      </c>
      <c r="E17" s="55" t="str">
        <f>VLOOKUP($Y$2,$AC$2:$AJ$79,6,FALSE)</f>
        <v>Get.Pot.%</v>
      </c>
      <c r="F17" s="53" t="str">
        <f>VLOOKUP($Y$2,$AC$2:$AJ$79,7,FALSE)</f>
        <v>Piy.Deg $</v>
      </c>
      <c r="G17" s="54" t="str">
        <f>VLOOKUP($Y$2,$AC$2:$AJ$79,8,FALSE)</f>
        <v>2021 FK</v>
      </c>
      <c r="H17" s="55" t="str">
        <f>VLOOKUP($Y$2,$AC$2:$AJ$79,6,FALSE)</f>
        <v>Get.Pot.%</v>
      </c>
      <c r="I17" s="53" t="str">
        <f>VLOOKUP($Y$2,$AC$2:$AJ$79,7,FALSE)</f>
        <v>Piy.Deg $</v>
      </c>
      <c r="J17" s="54" t="str">
        <f>VLOOKUP($Y$2,$AC$2:$AJ$79,8,FALSE)</f>
        <v>2021 FK</v>
      </c>
      <c r="K17" s="55" t="str">
        <f>VLOOKUP($Y$2,$AC$2:$AJ$79,6,FALSE)</f>
        <v>Get.Pot.%</v>
      </c>
      <c r="L17" s="53" t="str">
        <f>VLOOKUP($Y$2,$AC$2:$AJ$79,7,FALSE)</f>
        <v>Piy.Deg $</v>
      </c>
      <c r="M17" s="54" t="str">
        <f>VLOOKUP($Y$2,$AC$2:$AJ$79,8,FALSE)</f>
        <v>2021 FK</v>
      </c>
      <c r="N17" s="55" t="str">
        <f>VLOOKUP($Y$2,$AC$2:$AJ$79,6,FALSE)</f>
        <v>Get.Pot.%</v>
      </c>
      <c r="O17" s="53" t="str">
        <f>VLOOKUP($Y$2,$AC$2:$AJ$79,7,FALSE)</f>
        <v>Piy.Deg $</v>
      </c>
      <c r="P17" s="54" t="str">
        <f>VLOOKUP($Y$2,$AC$2:$AJ$79,8,FALSE)</f>
        <v>2021 FK</v>
      </c>
      <c r="Q17" s="55" t="str">
        <f>VLOOKUP($Y$2,$AC$2:$AJ$79,6,FALSE)</f>
        <v>Get.Pot.%</v>
      </c>
      <c r="R17" s="53" t="str">
        <f>VLOOKUP($Y$2,$AC$2:$AJ$79,7,FALSE)</f>
        <v>Piy.Deg $</v>
      </c>
      <c r="S17" s="56" t="str">
        <f>VLOOKUP($Y$2,$AC$2:$AJ$79,8,FALSE)</f>
        <v>2021 FK</v>
      </c>
      <c r="T17" s="43"/>
      <c r="U17" s="186"/>
      <c r="V17" s="102"/>
      <c r="W17" s="102"/>
      <c r="X17" s="102"/>
      <c r="Y17" s="102"/>
      <c r="Z17" s="102">
        <v>3</v>
      </c>
      <c r="AA17" s="102">
        <v>4</v>
      </c>
      <c r="AB17" s="102" t="str">
        <f t="shared" si="0"/>
        <v>34</v>
      </c>
      <c r="AC17" s="102">
        <f t="shared" si="3"/>
        <v>33</v>
      </c>
      <c r="AD17" s="102" t="s">
        <v>126</v>
      </c>
      <c r="AE17" s="162" t="s">
        <v>18</v>
      </c>
      <c r="AF17" s="162" t="s">
        <v>1227</v>
      </c>
      <c r="AG17" s="162" t="s">
        <v>1229</v>
      </c>
      <c r="AH17" s="162" t="s">
        <v>1088</v>
      </c>
      <c r="AI17" s="162" t="s">
        <v>1225</v>
      </c>
      <c r="AJ17" s="162" t="s">
        <v>134</v>
      </c>
      <c r="AK17" s="102">
        <v>11</v>
      </c>
      <c r="AL17" s="102">
        <v>12</v>
      </c>
      <c r="AM17" s="102">
        <v>46</v>
      </c>
      <c r="AN17" s="162" t="s">
        <v>783</v>
      </c>
      <c r="AO17" s="102"/>
      <c r="AP17" s="102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  <c r="BC17" s="102"/>
      <c r="BD17" s="102"/>
      <c r="BE17" s="102"/>
      <c r="BF17" s="102"/>
      <c r="BG17" s="102"/>
      <c r="BH17" s="102"/>
      <c r="BI17" s="102"/>
      <c r="BJ17" s="102"/>
      <c r="BK17" s="102"/>
      <c r="BL17" s="102"/>
      <c r="BM17" s="102"/>
      <c r="BN17" s="102"/>
      <c r="BO17" s="102"/>
      <c r="BP17" s="102"/>
      <c r="BQ17" s="102"/>
    </row>
    <row r="18" spans="2:77" ht="14.1" customHeight="1" x14ac:dyDescent="0.2">
      <c r="B18" s="64">
        <f ca="1">IF(ISERROR(((ROUND((IF($X$1=1,((VLOOKUP(B$14,'X1'!$B:$ZZ,(VLOOKUP($Y$2,$AC$1:$AM$79,9,FALSE)),FALSE))),(IF($X$1=2,((VLOOKUP(B$14,'X2'!$B:$ZZ,(VLOOKUP($Y$2,$AC$1:$AM$79,9,FALSE)),FALSE))),(IF($X$1=3,((VLOOKUP(B$14,'X3'!$B:$ZZ,(VLOOKUP($Y$2,$AC$1:$AM$79,9,FALSE)),FALSE))),(IF($X$1=4,((VLOOKUP(B$14,'X4'!$B:$ZZ,(VLOOKUP($Y$2,$AC$1:$AM$79,9,FALSE)),FALSE))),(IF($X$1=5,((VLOOKUP(B$14,'X5'!$B:$ZZ,(VLOOKUP($Y$2,$AC$1:$AM$79,9,FALSE)),FALSE))),(IF($X$1=6,((VLOOKUP(B$14,'X6'!$B:$ZZ,(VLOOKUP($Y$2,$AC$1:$AM$79,9,FALSE)),FALSE))),(IF($X$1=7,((VLOOKUP(B$14,'X7'!$B:$ZZ,(VLOOKUP($Y$2,$AC$1:$AM$79,9,FALSE)),FALSE))),(IF($X$1=8,((VLOOKUP(B$14,'X8'!$B:$ZZ,(VLOOKUP($Y$2,$AC$1:$AM$79,9,FALSE)),FALSE))),(IF($X$1=9,((VLOOKUP(B$14,'X9'!$B:$ZZ,(VLOOKUP($Y$2,$AC$1:$AM$79,9,FALSE)),FALSE))),(IF($X$1=10,((VLOOKUP(B$14,'X10'!$B:$ZZ,(VLOOKUP($Y$2,$AC$1:$AM$79,9,FALSE)),FALSE))),(IF($X$1=11,((VLOOKUP(B$14,'X11'!$B:$ZZ,(VLOOKUP($Y$2,$AC$1:$AM$79,9,FALSE)),FALSE))),(IF($X$1=12,((VLOOKUP(B$14,'X12'!$B:$ZZ,(VLOOKUP($Y$2,$AC$1:$AM$79,9,FALSE)),FALSE))),((VLOOKUP(B$14,'X13'!$B:$ZZ,(VLOOKUP($Y$2,$AC$1:$AM$79,9,FALSE)),FALSE))))))))))))))))))))))))))),1))))=TRUE," ",(((ROUND((IF($X$1=1,((VLOOKUP(B$14,'X1'!$B:$ZZ,(VLOOKUP($Y$2,$AC$1:$AM$79,9,FALSE)),FALSE))),(IF($X$1=2,((VLOOKUP(B$14,'X2'!$B:$ZZ,(VLOOKUP($Y$2,$AC$1:$AM$79,9,FALSE)),FALSE))),(IF($X$1=3,((VLOOKUP(B$14,'X3'!$B:$ZZ,(VLOOKUP($Y$2,$AC$1:$AM$79,9,FALSE)),FALSE))),(IF($X$1=4,((VLOOKUP(B$14,'X4'!$B:$ZZ,(VLOOKUP($Y$2,$AC$1:$AM$79,9,FALSE)),FALSE))),(IF($X$1=5,((VLOOKUP(B$14,'X5'!$B:$ZZ,(VLOOKUP($Y$2,$AC$1:$AM$79,9,FALSE)),FALSE))),(IF($X$1=6,((VLOOKUP(B$14,'X6'!$B:$ZZ,(VLOOKUP($Y$2,$AC$1:$AM$79,9,FALSE)),FALSE))),(IF($X$1=7,((VLOOKUP(B$14,'X7'!$B:$ZZ,(VLOOKUP($Y$2,$AC$1:$AM$79,9,FALSE)),FALSE))),(IF($X$1=8,((VLOOKUP(B$14,'X8'!$B:$ZZ,(VLOOKUP($Y$2,$AC$1:$AM$79,9,FALSE)),FALSE))),(IF($X$1=9,((VLOOKUP(B$14,'X9'!$B:$ZZ,(VLOOKUP($Y$2,$AC$1:$AM$79,9,FALSE)),FALSE))),(IF($X$1=10,((VLOOKUP(B$14,'X10'!$B:$ZZ,(VLOOKUP($Y$2,$AC$1:$AM$79,9,FALSE)),FALSE))),(IF($X$1=11,((VLOOKUP(B$14,'X11'!$B:$ZZ,(VLOOKUP($Y$2,$AC$1:$AM$79,9,FALSE)),FALSE))),(IF($X$1=12,((VLOOKUP(B$14,'X12'!$B:$ZZ,(VLOOKUP($Y$2,$AC$1:$AM$79,9,FALSE)),FALSE))),((VLOOKUP(B$14,'X13'!$B:$ZZ,(VLOOKUP($Y$2,$AC$1:$AM$79,9,FALSE)),FALSE))))))))))))))))))))))))))),1)))))</f>
        <v>21.9</v>
      </c>
      <c r="C18" s="65">
        <f ca="1">IF(ISERROR(((ROUND((IF($X$1=1,((VLOOKUP(B$14,'X1'!$B:$ZZ,(VLOOKUP($Y$2,$AC$1:$AM$79,10,FALSE)),FALSE))),(IF($X$1=2,((VLOOKUP(B$14,'X2'!$B:$ZZ,(VLOOKUP($Y$2,$AC$1:$AM$79,10,FALSE)),FALSE))),(IF($X$1=3,((VLOOKUP(B$14,'X3'!$B:$ZZ,(VLOOKUP($Y$2,$AC$1:$AM$79,10,FALSE)),FALSE))),(IF($X$1=4,((VLOOKUP(B$14,'X4'!$B:$ZZ,(VLOOKUP($Y$2,$AC$1:$AM$79,10,FALSE)),FALSE))),(IF($X$1=5,((VLOOKUP(B$14,'X5'!$B:$ZZ,(VLOOKUP($Y$2,$AC$1:$AM$79,10,FALSE)),FALSE))),(IF($X$1=6,((VLOOKUP(B$14,'X6'!$B:$ZZ,(VLOOKUP($Y$2,$AC$1:$AM$79,10,FALSE)),FALSE))),(IF($X$1=7,((VLOOKUP(B$14,'X7'!$B:$ZZ,(VLOOKUP($Y$2,$AC$1:$AM$79,10,FALSE)),FALSE))),(IF($X$1=8,((VLOOKUP(B$14,'X8'!$B:$ZZ,(VLOOKUP($Y$2,$AC$1:$AM$79,10,FALSE)),FALSE))),(IF($X$1=9,((VLOOKUP(B$14,'X9'!$B:$ZZ,(VLOOKUP($Y$2,$AC$1:$AM$79,10,FALSE)),FALSE))),(IF($X$1=10,((VLOOKUP(B$14,'X10'!$B:$ZZ,(VLOOKUP($Y$2,$AC$1:$AM$79,10,FALSE)),FALSE))),(IF($X$1=11,((VLOOKUP(B$14,'X11'!$B:$ZZ,(VLOOKUP($Y$2,$AC$1:$AM$79,10,FALSE)),FALSE))),(IF($X$1=12,((VLOOKUP(B$14,'X12'!$B:$ZZ,(VLOOKUP($Y$2,$AC$1:$AM$79,10,FALSE)),FALSE))),((VLOOKUP(B$14,'X13'!$B:$ZZ,(VLOOKUP($Y$2,$AC$1:$AM$79,10,FALSE)),FALSE))))))))))))))))))))))))))),1))))=TRUE," ",(((ROUND((IF($X$1=1,((VLOOKUP(B$14,'X1'!$B:$ZZ,(VLOOKUP($Y$2,$AC$1:$AM$79,10,FALSE)),FALSE))),(IF($X$1=2,((VLOOKUP(B$14,'X2'!$B:$ZZ,(VLOOKUP($Y$2,$AC$1:$AM$79,10,FALSE)),FALSE))),(IF($X$1=3,((VLOOKUP(B$14,'X3'!$B:$ZZ,(VLOOKUP($Y$2,$AC$1:$AM$79,10,FALSE)),FALSE))),(IF($X$1=4,((VLOOKUP(B$14,'X4'!$B:$ZZ,(VLOOKUP($Y$2,$AC$1:$AM$79,10,FALSE)),FALSE))),(IF($X$1=5,((VLOOKUP(B$14,'X5'!$B:$ZZ,(VLOOKUP($Y$2,$AC$1:$AM$79,10,FALSE)),FALSE))),(IF($X$1=6,((VLOOKUP(B$14,'X6'!$B:$ZZ,(VLOOKUP($Y$2,$AC$1:$AM$79,10,FALSE)),FALSE))),(IF($X$1=7,((VLOOKUP(B$14,'X7'!$B:$ZZ,(VLOOKUP($Y$2,$AC$1:$AM$79,10,FALSE)),FALSE))),(IF($X$1=8,((VLOOKUP(B$14,'X8'!$B:$ZZ,(VLOOKUP($Y$2,$AC$1:$AM$79,10,FALSE)),FALSE))),(IF($X$1=9,((VLOOKUP(B$14,'X9'!$B:$ZZ,(VLOOKUP($Y$2,$AC$1:$AM$79,10,FALSE)),FALSE))),(IF($X$1=10,((VLOOKUP(B$14,'X10'!$B:$ZZ,(VLOOKUP($Y$2,$AC$1:$AM$79,10,FALSE)),FALSE))),(IF($X$1=11,((VLOOKUP(B$14,'X11'!$B:$ZZ,(VLOOKUP($Y$2,$AC$1:$AM$79,10,FALSE)),FALSE))),(IF($X$1=12,((VLOOKUP(B$14,'X12'!$B:$ZZ,(VLOOKUP($Y$2,$AC$1:$AM$79,10,FALSE)),FALSE))),((VLOOKUP(B$14,'X13'!$B:$ZZ,(VLOOKUP($Y$2,$AC$1:$AM$79,10,FALSE)),FALSE))))))))))))))))))))))))))),1)))))</f>
        <v>91618</v>
      </c>
      <c r="D18" s="60">
        <f ca="1">IF(ISERROR(((ROUND((IF($X$1=1,((VLOOKUP(B$14,'X1'!$B:$ZZ,(VLOOKUP($Y$2,$AC$1:$AM$79,11,FALSE)),FALSE))),(IF($X$1=2,((VLOOKUP(B$14,'X2'!$B:$ZZ,(VLOOKUP($Y$2,$AC$1:$AM$79,11,FALSE)),FALSE))),(IF($X$1=3,((VLOOKUP(B$14,'X3'!$B:$ZZ,(VLOOKUP($Y$2,$AC$1:$AM$79,11,FALSE)),FALSE))),(IF($X$1=4,((VLOOKUP(B$14,'X4'!$B:$ZZ,(VLOOKUP($Y$2,$AC$1:$AM$79,11,FALSE)),FALSE))),(IF($X$1=5,((VLOOKUP(B$14,'X5'!$B:$ZZ,(VLOOKUP($Y$2,$AC$1:$AM$79,11,FALSE)),FALSE))),(IF($X$1=6,((VLOOKUP(B$14,'X6'!$B:$ZZ,(VLOOKUP($Y$2,$AC$1:$AM$79,11,FALSE)),FALSE))),(IF($X$1=7,((VLOOKUP(B$14,'X7'!$B:$ZZ,(VLOOKUP($Y$2,$AC$1:$AM$79,11,FALSE)),FALSE))),(IF($X$1=8,((VLOOKUP(B$14,'X8'!$B:$ZZ,(VLOOKUP($Y$2,$AC$1:$AM$79,11,FALSE)),FALSE))),(IF($X$1=9,((VLOOKUP(B$14,'X9'!$B:$ZZ,(VLOOKUP($Y$2,$AC$1:$AM$79,11,FALSE)),FALSE))),(IF($X$1=10,((VLOOKUP(B$14,'X10'!$B:$ZZ,(VLOOKUP($Y$2,$AC$1:$AM$79,11,FALSE)),FALSE))),(IF($X$1=11,((VLOOKUP(B$14,'X11'!$B:$ZZ,(VLOOKUP($Y$2,$AC$1:$AM$79,11,FALSE)),FALSE))),(IF($X$1=12,((VLOOKUP(B$14,'X12'!$B:$ZZ,(VLOOKUP($Y$2,$AC$1:$AM$79,11,FALSE)),FALSE))),((VLOOKUP(B$14,'X13'!$B:$ZZ,(VLOOKUP($Y$2,$AC$1:$AM$79,11,FALSE)),FALSE))))))))))))))))))))))))))),1))))=TRUE," ",(((ROUND((IF($X$1=1,((VLOOKUP(B$14,'X1'!$B:$ZZ,(VLOOKUP($Y$2,$AC$1:$AM$79,11,FALSE)),FALSE))),(IF($X$1=2,((VLOOKUP(B$14,'X2'!$B:$ZZ,(VLOOKUP($Y$2,$AC$1:$AM$79,11,FALSE)),FALSE))),(IF($X$1=3,((VLOOKUP(B$14,'X3'!$B:$ZZ,(VLOOKUP($Y$2,$AC$1:$AM$79,11,FALSE)),FALSE))),(IF($X$1=4,((VLOOKUP(B$14,'X4'!$B:$ZZ,(VLOOKUP($Y$2,$AC$1:$AM$79,11,FALSE)),FALSE))),(IF($X$1=5,((VLOOKUP(B$14,'X5'!$B:$ZZ,(VLOOKUP($Y$2,$AC$1:$AM$79,11,FALSE)),FALSE))),(IF($X$1=6,((VLOOKUP(B$14,'X6'!$B:$ZZ,(VLOOKUP($Y$2,$AC$1:$AM$79,11,FALSE)),FALSE))),(IF($X$1=7,((VLOOKUP(B$14,'X7'!$B:$ZZ,(VLOOKUP($Y$2,$AC$1:$AM$79,11,FALSE)),FALSE))),(IF($X$1=8,((VLOOKUP(B$14,'X8'!$B:$ZZ,(VLOOKUP($Y$2,$AC$1:$AM$79,11,FALSE)),FALSE))),(IF($X$1=9,((VLOOKUP(B$14,'X9'!$B:$ZZ,(VLOOKUP($Y$2,$AC$1:$AM$79,11,FALSE)),FALSE))),(IF($X$1=10,((VLOOKUP(B$14,'X10'!$B:$ZZ,(VLOOKUP($Y$2,$AC$1:$AM$79,11,FALSE)),FALSE))),(IF($X$1=11,((VLOOKUP(B$14,'X11'!$B:$ZZ,(VLOOKUP($Y$2,$AC$1:$AM$79,11,FALSE)),FALSE))),(IF($X$1=12,((VLOOKUP(B$14,'X12'!$B:$ZZ,(VLOOKUP($Y$2,$AC$1:$AM$79,11,FALSE)),FALSE))),((VLOOKUP(B$14,'X13'!$B:$ZZ,(VLOOKUP($Y$2,$AC$1:$AM$79,11,FALSE)),FALSE))))))))))))))))))))))))))),1)))))</f>
        <v>6.7</v>
      </c>
      <c r="E18" s="66">
        <f ca="1">IF(ISERROR(((ROUND((IF($X$1=1,((VLOOKUP(E$14,'X1'!$B:$ZZ,(VLOOKUP($Y$2,$AC$1:$AM$79,9,FALSE)),FALSE))),(IF($X$1=2,((VLOOKUP(E$14,'X2'!$B:$ZZ,(VLOOKUP($Y$2,$AC$1:$AM$79,9,FALSE)),FALSE))),(IF($X$1=3,((VLOOKUP(E$14,'X3'!$B:$ZZ,(VLOOKUP($Y$2,$AC$1:$AM$79,9,FALSE)),FALSE))),(IF($X$1=4,((VLOOKUP(E$14,'X4'!$B:$ZZ,(VLOOKUP($Y$2,$AC$1:$AM$79,9,FALSE)),FALSE))),(IF($X$1=5,((VLOOKUP(E$14,'X5'!$B:$ZZ,(VLOOKUP($Y$2,$AC$1:$AM$79,9,FALSE)),FALSE))),(IF($X$1=6,((VLOOKUP(E$14,'X6'!$B:$ZZ,(VLOOKUP($Y$2,$AC$1:$AM$79,9,FALSE)),FALSE))),(IF($X$1=7,((VLOOKUP(E$14,'X7'!$B:$ZZ,(VLOOKUP($Y$2,$AC$1:$AM$79,9,FALSE)),FALSE))),(IF($X$1=8,((VLOOKUP(E$14,'X8'!$B:$ZZ,(VLOOKUP($Y$2,$AC$1:$AM$79,9,FALSE)),FALSE))),(IF($X$1=9,((VLOOKUP(E$14,'X9'!$B:$ZZ,(VLOOKUP($Y$2,$AC$1:$AM$79,9,FALSE)),FALSE))),(IF($X$1=10,((VLOOKUP(E$14,'X10'!$B:$ZZ,(VLOOKUP($Y$2,$AC$1:$AM$79,9,FALSE)),FALSE))),(IF($X$1=11,((VLOOKUP(E$14,'X11'!$B:$ZZ,(VLOOKUP($Y$2,$AC$1:$AM$79,9,FALSE)),FALSE))),(IF($X$1=12,((VLOOKUP(E$14,'X12'!$B:$ZZ,(VLOOKUP($Y$2,$AC$1:$AM$79,9,FALSE)),FALSE))),((VLOOKUP(E$14,'X13'!$B:$ZZ,(VLOOKUP($Y$2,$AC$1:$AM$79,9,FALSE)),FALSE))))))))))))))))))))))))))),1))))=TRUE," ",(((ROUND((IF($X$1=1,((VLOOKUP(E$14,'X1'!$B:$ZZ,(VLOOKUP($Y$2,$AC$1:$AM$79,9,FALSE)),FALSE))),(IF($X$1=2,((VLOOKUP(E$14,'X2'!$B:$ZZ,(VLOOKUP($Y$2,$AC$1:$AM$79,9,FALSE)),FALSE))),(IF($X$1=3,((VLOOKUP(E$14,'X3'!$B:$ZZ,(VLOOKUP($Y$2,$AC$1:$AM$79,9,FALSE)),FALSE))),(IF($X$1=4,((VLOOKUP(E$14,'X4'!$B:$ZZ,(VLOOKUP($Y$2,$AC$1:$AM$79,9,FALSE)),FALSE))),(IF($X$1=5,((VLOOKUP(E$14,'X5'!$B:$ZZ,(VLOOKUP($Y$2,$AC$1:$AM$79,9,FALSE)),FALSE))),(IF($X$1=6,((VLOOKUP(E$14,'X6'!$B:$ZZ,(VLOOKUP($Y$2,$AC$1:$AM$79,9,FALSE)),FALSE))),(IF($X$1=7,((VLOOKUP(E$14,'X7'!$B:$ZZ,(VLOOKUP($Y$2,$AC$1:$AM$79,9,FALSE)),FALSE))),(IF($X$1=8,((VLOOKUP(E$14,'X8'!$B:$ZZ,(VLOOKUP($Y$2,$AC$1:$AM$79,9,FALSE)),FALSE))),(IF($X$1=9,((VLOOKUP(E$14,'X9'!$B:$ZZ,(VLOOKUP($Y$2,$AC$1:$AM$79,9,FALSE)),FALSE))),(IF($X$1=10,((VLOOKUP(E$14,'X10'!$B:$ZZ,(VLOOKUP($Y$2,$AC$1:$AM$79,9,FALSE)),FALSE))),(IF($X$1=11,((VLOOKUP(E$14,'X11'!$B:$ZZ,(VLOOKUP($Y$2,$AC$1:$AM$79,9,FALSE)),FALSE))),(IF($X$1=12,((VLOOKUP(E$14,'X12'!$B:$ZZ,(VLOOKUP($Y$2,$AC$1:$AM$79,9,FALSE)),FALSE))),((VLOOKUP(E$14,'X13'!$B:$ZZ,(VLOOKUP($Y$2,$AC$1:$AM$79,9,FALSE)),FALSE))))))))))))))))))))))))))),1)))))</f>
        <v>17.899999999999999</v>
      </c>
      <c r="F18" s="65">
        <f ca="1">IF(ISERROR(((ROUND((IF($X$1=1,((VLOOKUP(E$14,'X1'!$B:$ZZ,(VLOOKUP($Y$2,$AC$1:$AM$79,10,FALSE)),FALSE))),(IF($X$1=2,((VLOOKUP(E$14,'X2'!$B:$ZZ,(VLOOKUP($Y$2,$AC$1:$AM$79,10,FALSE)),FALSE))),(IF($X$1=3,((VLOOKUP(E$14,'X3'!$B:$ZZ,(VLOOKUP($Y$2,$AC$1:$AM$79,10,FALSE)),FALSE))),(IF($X$1=4,((VLOOKUP(E$14,'X4'!$B:$ZZ,(VLOOKUP($Y$2,$AC$1:$AM$79,10,FALSE)),FALSE))),(IF($X$1=5,((VLOOKUP(E$14,'X5'!$B:$ZZ,(VLOOKUP($Y$2,$AC$1:$AM$79,10,FALSE)),FALSE))),(IF($X$1=6,((VLOOKUP(E$14,'X6'!$B:$ZZ,(VLOOKUP($Y$2,$AC$1:$AM$79,10,FALSE)),FALSE))),(IF($X$1=7,((VLOOKUP(E$14,'X7'!$B:$ZZ,(VLOOKUP($Y$2,$AC$1:$AM$79,10,FALSE)),FALSE))),(IF($X$1=8,((VLOOKUP(E$14,'X8'!$B:$ZZ,(VLOOKUP($Y$2,$AC$1:$AM$79,10,FALSE)),FALSE))),(IF($X$1=9,((VLOOKUP(E$14,'X9'!$B:$ZZ,(VLOOKUP($Y$2,$AC$1:$AM$79,10,FALSE)),FALSE))),(IF($X$1=10,((VLOOKUP(E$14,'X10'!$B:$ZZ,(VLOOKUP($Y$2,$AC$1:$AM$79,10,FALSE)),FALSE))),(IF($X$1=11,((VLOOKUP(E$14,'X11'!$B:$ZZ,(VLOOKUP($Y$2,$AC$1:$AM$79,10,FALSE)),FALSE))),(IF($X$1=12,((VLOOKUP(E$14,'X12'!$B:$ZZ,(VLOOKUP($Y$2,$AC$1:$AM$79,10,FALSE)),FALSE))),((VLOOKUP(E$14,'X13'!$B:$ZZ,(VLOOKUP($Y$2,$AC$1:$AM$79,10,FALSE)),FALSE))))))))))))))))))))))))))),1))))=TRUE," ",(((ROUND((IF($X$1=1,((VLOOKUP(E$14,'X1'!$B:$ZZ,(VLOOKUP($Y$2,$AC$1:$AM$79,10,FALSE)),FALSE))),(IF($X$1=2,((VLOOKUP(E$14,'X2'!$B:$ZZ,(VLOOKUP($Y$2,$AC$1:$AM$79,10,FALSE)),FALSE))),(IF($X$1=3,((VLOOKUP(E$14,'X3'!$B:$ZZ,(VLOOKUP($Y$2,$AC$1:$AM$79,10,FALSE)),FALSE))),(IF($X$1=4,((VLOOKUP(E$14,'X4'!$B:$ZZ,(VLOOKUP($Y$2,$AC$1:$AM$79,10,FALSE)),FALSE))),(IF($X$1=5,((VLOOKUP(E$14,'X5'!$B:$ZZ,(VLOOKUP($Y$2,$AC$1:$AM$79,10,FALSE)),FALSE))),(IF($X$1=6,((VLOOKUP(E$14,'X6'!$B:$ZZ,(VLOOKUP($Y$2,$AC$1:$AM$79,10,FALSE)),FALSE))),(IF($X$1=7,((VLOOKUP(E$14,'X7'!$B:$ZZ,(VLOOKUP($Y$2,$AC$1:$AM$79,10,FALSE)),FALSE))),(IF($X$1=8,((VLOOKUP(E$14,'X8'!$B:$ZZ,(VLOOKUP($Y$2,$AC$1:$AM$79,10,FALSE)),FALSE))),(IF($X$1=9,((VLOOKUP(E$14,'X9'!$B:$ZZ,(VLOOKUP($Y$2,$AC$1:$AM$79,10,FALSE)),FALSE))),(IF($X$1=10,((VLOOKUP(E$14,'X10'!$B:$ZZ,(VLOOKUP($Y$2,$AC$1:$AM$79,10,FALSE)),FALSE))),(IF($X$1=11,((VLOOKUP(E$14,'X11'!$B:$ZZ,(VLOOKUP($Y$2,$AC$1:$AM$79,10,FALSE)),FALSE))),(IF($X$1=12,((VLOOKUP(E$14,'X12'!$B:$ZZ,(VLOOKUP($Y$2,$AC$1:$AM$79,10,FALSE)),FALSE))),((VLOOKUP(E$14,'X13'!$B:$ZZ,(VLOOKUP($Y$2,$AC$1:$AM$79,10,FALSE)),FALSE))))))))))))))))))))))))))),1)))))</f>
        <v>3911.2</v>
      </c>
      <c r="G18" s="60">
        <f ca="1">IF(ISERROR(((ROUND((IF($X$1=1,((VLOOKUP(E$14,'X1'!$B:$ZZ,(VLOOKUP($Y$2,$AC$1:$AM$79,11,FALSE)),FALSE))),(IF($X$1=2,((VLOOKUP(E$14,'X2'!$B:$ZZ,(VLOOKUP($Y$2,$AC$1:$AM$79,11,FALSE)),FALSE))),(IF($X$1=3,((VLOOKUP(E$14,'X3'!$B:$ZZ,(VLOOKUP($Y$2,$AC$1:$AM$79,11,FALSE)),FALSE))),(IF($X$1=4,((VLOOKUP(E$14,'X4'!$B:$ZZ,(VLOOKUP($Y$2,$AC$1:$AM$79,11,FALSE)),FALSE))),(IF($X$1=5,((VLOOKUP(E$14,'X5'!$B:$ZZ,(VLOOKUP($Y$2,$AC$1:$AM$79,11,FALSE)),FALSE))),(IF($X$1=6,((VLOOKUP(E$14,'X6'!$B:$ZZ,(VLOOKUP($Y$2,$AC$1:$AM$79,11,FALSE)),FALSE))),(IF($X$1=7,((VLOOKUP(E$14,'X7'!$B:$ZZ,(VLOOKUP($Y$2,$AC$1:$AM$79,11,FALSE)),FALSE))),(IF($X$1=8,((VLOOKUP(E$14,'X8'!$B:$ZZ,(VLOOKUP($Y$2,$AC$1:$AM$79,11,FALSE)),FALSE))),(IF($X$1=9,((VLOOKUP(E$14,'X9'!$B:$ZZ,(VLOOKUP($Y$2,$AC$1:$AM$79,11,FALSE)),FALSE))),(IF($X$1=10,((VLOOKUP(E$14,'X10'!$B:$ZZ,(VLOOKUP($Y$2,$AC$1:$AM$79,11,FALSE)),FALSE))),(IF($X$1=11,((VLOOKUP(E$14,'X11'!$B:$ZZ,(VLOOKUP($Y$2,$AC$1:$AM$79,11,FALSE)),FALSE))),(IF($X$1=12,((VLOOKUP(E$14,'X12'!$B:$ZZ,(VLOOKUP($Y$2,$AC$1:$AM$79,11,FALSE)),FALSE))),((VLOOKUP(E$14,'X13'!$B:$ZZ,(VLOOKUP($Y$2,$AC$1:$AM$79,11,FALSE)),FALSE))))))))))))))))))))))))))),1))))=TRUE," ",(((ROUND((IF($X$1=1,((VLOOKUP(E$14,'X1'!$B:$ZZ,(VLOOKUP($Y$2,$AC$1:$AM$79,11,FALSE)),FALSE))),(IF($X$1=2,((VLOOKUP(E$14,'X2'!$B:$ZZ,(VLOOKUP($Y$2,$AC$1:$AM$79,11,FALSE)),FALSE))),(IF($X$1=3,((VLOOKUP(E$14,'X3'!$B:$ZZ,(VLOOKUP($Y$2,$AC$1:$AM$79,11,FALSE)),FALSE))),(IF($X$1=4,((VLOOKUP(E$14,'X4'!$B:$ZZ,(VLOOKUP($Y$2,$AC$1:$AM$79,11,FALSE)),FALSE))),(IF($X$1=5,((VLOOKUP(E$14,'X5'!$B:$ZZ,(VLOOKUP($Y$2,$AC$1:$AM$79,11,FALSE)),FALSE))),(IF($X$1=6,((VLOOKUP(E$14,'X6'!$B:$ZZ,(VLOOKUP($Y$2,$AC$1:$AM$79,11,FALSE)),FALSE))),(IF($X$1=7,((VLOOKUP(E$14,'X7'!$B:$ZZ,(VLOOKUP($Y$2,$AC$1:$AM$79,11,FALSE)),FALSE))),(IF($X$1=8,((VLOOKUP(E$14,'X8'!$B:$ZZ,(VLOOKUP($Y$2,$AC$1:$AM$79,11,FALSE)),FALSE))),(IF($X$1=9,((VLOOKUP(E$14,'X9'!$B:$ZZ,(VLOOKUP($Y$2,$AC$1:$AM$79,11,FALSE)),FALSE))),(IF($X$1=10,((VLOOKUP(E$14,'X10'!$B:$ZZ,(VLOOKUP($Y$2,$AC$1:$AM$79,11,FALSE)),FALSE))),(IF($X$1=11,((VLOOKUP(E$14,'X11'!$B:$ZZ,(VLOOKUP($Y$2,$AC$1:$AM$79,11,FALSE)),FALSE))),(IF($X$1=12,((VLOOKUP(E$14,'X12'!$B:$ZZ,(VLOOKUP($Y$2,$AC$1:$AM$79,11,FALSE)),FALSE))),((VLOOKUP(E$14,'X13'!$B:$ZZ,(VLOOKUP($Y$2,$AC$1:$AM$79,11,FALSE)),FALSE))))))))))))))))))))))))))),1)))))</f>
        <v>6.1</v>
      </c>
      <c r="H18" s="66">
        <f ca="1">IF(ISERROR(((ROUND((IF($X$1=1,((VLOOKUP(H$14,'X1'!$B:$ZZ,(VLOOKUP($Y$2,$AC$1:$AM$79,9,FALSE)),FALSE))),(IF($X$1=2,((VLOOKUP(H$14,'X2'!$B:$ZZ,(VLOOKUP($Y$2,$AC$1:$AM$79,9,FALSE)),FALSE))),(IF($X$1=3,((VLOOKUP(H$14,'X3'!$B:$ZZ,(VLOOKUP($Y$2,$AC$1:$AM$79,9,FALSE)),FALSE))),(IF($X$1=4,((VLOOKUP(H$14,'X4'!$B:$ZZ,(VLOOKUP($Y$2,$AC$1:$AM$79,9,FALSE)),FALSE))),(IF($X$1=5,((VLOOKUP(H$14,'X5'!$B:$ZZ,(VLOOKUP($Y$2,$AC$1:$AM$79,9,FALSE)),FALSE))),(IF($X$1=6,((VLOOKUP(H$14,'X6'!$B:$ZZ,(VLOOKUP($Y$2,$AC$1:$AM$79,9,FALSE)),FALSE))),(IF($X$1=7,((VLOOKUP(H$14,'X7'!$B:$ZZ,(VLOOKUP($Y$2,$AC$1:$AM$79,9,FALSE)),FALSE))),(IF($X$1=8,((VLOOKUP(H$14,'X8'!$B:$ZZ,(VLOOKUP($Y$2,$AC$1:$AM$79,9,FALSE)),FALSE))),(IF($X$1=9,((VLOOKUP(H$14,'X9'!$B:$ZZ,(VLOOKUP($Y$2,$AC$1:$AM$79,9,FALSE)),FALSE))),(IF($X$1=10,((VLOOKUP(H$14,'X10'!$B:$ZZ,(VLOOKUP($Y$2,$AC$1:$AM$79,9,FALSE)),FALSE))),(IF($X$1=11,((VLOOKUP(H$14,'X11'!$B:$ZZ,(VLOOKUP($Y$2,$AC$1:$AM$79,9,FALSE)),FALSE))),(IF($X$1=12,((VLOOKUP(H$14,'X12'!$B:$ZZ,(VLOOKUP($Y$2,$AC$1:$AM$79,9,FALSE)),FALSE))),((VLOOKUP(H$14,'X13'!$B:$ZZ,(VLOOKUP($Y$2,$AC$1:$AM$79,9,FALSE)),FALSE))))))))))))))))))))))))))),1))))=TRUE," ",(((ROUND((IF($X$1=1,((VLOOKUP(H$14,'X1'!$B:$ZZ,(VLOOKUP($Y$2,$AC$1:$AM$79,9,FALSE)),FALSE))),(IF($X$1=2,((VLOOKUP(H$14,'X2'!$B:$ZZ,(VLOOKUP($Y$2,$AC$1:$AM$79,9,FALSE)),FALSE))),(IF($X$1=3,((VLOOKUP(H$14,'X3'!$B:$ZZ,(VLOOKUP($Y$2,$AC$1:$AM$79,9,FALSE)),FALSE))),(IF($X$1=4,((VLOOKUP(H$14,'X4'!$B:$ZZ,(VLOOKUP($Y$2,$AC$1:$AM$79,9,FALSE)),FALSE))),(IF($X$1=5,((VLOOKUP(H$14,'X5'!$B:$ZZ,(VLOOKUP($Y$2,$AC$1:$AM$79,9,FALSE)),FALSE))),(IF($X$1=6,((VLOOKUP(H$14,'X6'!$B:$ZZ,(VLOOKUP($Y$2,$AC$1:$AM$79,9,FALSE)),FALSE))),(IF($X$1=7,((VLOOKUP(H$14,'X7'!$B:$ZZ,(VLOOKUP($Y$2,$AC$1:$AM$79,9,FALSE)),FALSE))),(IF($X$1=8,((VLOOKUP(H$14,'X8'!$B:$ZZ,(VLOOKUP($Y$2,$AC$1:$AM$79,9,FALSE)),FALSE))),(IF($X$1=9,((VLOOKUP(H$14,'X9'!$B:$ZZ,(VLOOKUP($Y$2,$AC$1:$AM$79,9,FALSE)),FALSE))),(IF($X$1=10,((VLOOKUP(H$14,'X10'!$B:$ZZ,(VLOOKUP($Y$2,$AC$1:$AM$79,9,FALSE)),FALSE))),(IF($X$1=11,((VLOOKUP(H$14,'X11'!$B:$ZZ,(VLOOKUP($Y$2,$AC$1:$AM$79,9,FALSE)),FALSE))),(IF($X$1=12,((VLOOKUP(H$14,'X12'!$B:$ZZ,(VLOOKUP($Y$2,$AC$1:$AM$79,9,FALSE)),FALSE))),((VLOOKUP(H$14,'X13'!$B:$ZZ,(VLOOKUP($Y$2,$AC$1:$AM$79,9,FALSE)),FALSE))))))))))))))))))))))))))),1)))))</f>
        <v>17.5</v>
      </c>
      <c r="I18" s="65">
        <f ca="1">IF(ISERROR(((ROUND((IF($X$1=1,((VLOOKUP(H$14,'X1'!$B:$ZZ,(VLOOKUP($Y$2,$AC$1:$AM$79,10,FALSE)),FALSE))),(IF($X$1=2,((VLOOKUP(H$14,'X2'!$B:$ZZ,(VLOOKUP($Y$2,$AC$1:$AM$79,10,FALSE)),FALSE))),(IF($X$1=3,((VLOOKUP(H$14,'X3'!$B:$ZZ,(VLOOKUP($Y$2,$AC$1:$AM$79,10,FALSE)),FALSE))),(IF($X$1=4,((VLOOKUP(H$14,'X4'!$B:$ZZ,(VLOOKUP($Y$2,$AC$1:$AM$79,10,FALSE)),FALSE))),(IF($X$1=5,((VLOOKUP(H$14,'X5'!$B:$ZZ,(VLOOKUP($Y$2,$AC$1:$AM$79,10,FALSE)),FALSE))),(IF($X$1=6,((VLOOKUP(H$14,'X6'!$B:$ZZ,(VLOOKUP($Y$2,$AC$1:$AM$79,10,FALSE)),FALSE))),(IF($X$1=7,((VLOOKUP(H$14,'X7'!$B:$ZZ,(VLOOKUP($Y$2,$AC$1:$AM$79,10,FALSE)),FALSE))),(IF($X$1=8,((VLOOKUP(H$14,'X8'!$B:$ZZ,(VLOOKUP($Y$2,$AC$1:$AM$79,10,FALSE)),FALSE))),(IF($X$1=9,((VLOOKUP(H$14,'X9'!$B:$ZZ,(VLOOKUP($Y$2,$AC$1:$AM$79,10,FALSE)),FALSE))),(IF($X$1=10,((VLOOKUP(H$14,'X10'!$B:$ZZ,(VLOOKUP($Y$2,$AC$1:$AM$79,10,FALSE)),FALSE))),(IF($X$1=11,((VLOOKUP(H$14,'X11'!$B:$ZZ,(VLOOKUP($Y$2,$AC$1:$AM$79,10,FALSE)),FALSE))),(IF($X$1=12,((VLOOKUP(H$14,'X12'!$B:$ZZ,(VLOOKUP($Y$2,$AC$1:$AM$79,10,FALSE)),FALSE))),((VLOOKUP(H$14,'X13'!$B:$ZZ,(VLOOKUP($Y$2,$AC$1:$AM$79,10,FALSE)),FALSE))))))))))))))))))))))))))),1))))=TRUE," ",(((ROUND((IF($X$1=1,((VLOOKUP(H$14,'X1'!$B:$ZZ,(VLOOKUP($Y$2,$AC$1:$AM$79,10,FALSE)),FALSE))),(IF($X$1=2,((VLOOKUP(H$14,'X2'!$B:$ZZ,(VLOOKUP($Y$2,$AC$1:$AM$79,10,FALSE)),FALSE))),(IF($X$1=3,((VLOOKUP(H$14,'X3'!$B:$ZZ,(VLOOKUP($Y$2,$AC$1:$AM$79,10,FALSE)),FALSE))),(IF($X$1=4,((VLOOKUP(H$14,'X4'!$B:$ZZ,(VLOOKUP($Y$2,$AC$1:$AM$79,10,FALSE)),FALSE))),(IF($X$1=5,((VLOOKUP(H$14,'X5'!$B:$ZZ,(VLOOKUP($Y$2,$AC$1:$AM$79,10,FALSE)),FALSE))),(IF($X$1=6,((VLOOKUP(H$14,'X6'!$B:$ZZ,(VLOOKUP($Y$2,$AC$1:$AM$79,10,FALSE)),FALSE))),(IF($X$1=7,((VLOOKUP(H$14,'X7'!$B:$ZZ,(VLOOKUP($Y$2,$AC$1:$AM$79,10,FALSE)),FALSE))),(IF($X$1=8,((VLOOKUP(H$14,'X8'!$B:$ZZ,(VLOOKUP($Y$2,$AC$1:$AM$79,10,FALSE)),FALSE))),(IF($X$1=9,((VLOOKUP(H$14,'X9'!$B:$ZZ,(VLOOKUP($Y$2,$AC$1:$AM$79,10,FALSE)),FALSE))),(IF($X$1=10,((VLOOKUP(H$14,'X10'!$B:$ZZ,(VLOOKUP($Y$2,$AC$1:$AM$79,10,FALSE)),FALSE))),(IF($X$1=11,((VLOOKUP(H$14,'X11'!$B:$ZZ,(VLOOKUP($Y$2,$AC$1:$AM$79,10,FALSE)),FALSE))),(IF($X$1=12,((VLOOKUP(H$14,'X12'!$B:$ZZ,(VLOOKUP($Y$2,$AC$1:$AM$79,10,FALSE)),FALSE))),((VLOOKUP(H$14,'X13'!$B:$ZZ,(VLOOKUP($Y$2,$AC$1:$AM$79,10,FALSE)),FALSE))))))))))))))))))))))))))),1)))))</f>
        <v>18575.3</v>
      </c>
      <c r="J18" s="60">
        <f ca="1">IF(ISERROR(((ROUND((IF($X$1=1,((VLOOKUP(H$14,'X1'!$B:$ZZ,(VLOOKUP($Y$2,$AC$1:$AM$79,11,FALSE)),FALSE))),(IF($X$1=2,((VLOOKUP(H$14,'X2'!$B:$ZZ,(VLOOKUP($Y$2,$AC$1:$AM$79,11,FALSE)),FALSE))),(IF($X$1=3,((VLOOKUP(H$14,'X3'!$B:$ZZ,(VLOOKUP($Y$2,$AC$1:$AM$79,11,FALSE)),FALSE))),(IF($X$1=4,((VLOOKUP(H$14,'X4'!$B:$ZZ,(VLOOKUP($Y$2,$AC$1:$AM$79,11,FALSE)),FALSE))),(IF($X$1=5,((VLOOKUP(H$14,'X5'!$B:$ZZ,(VLOOKUP($Y$2,$AC$1:$AM$79,11,FALSE)),FALSE))),(IF($X$1=6,((VLOOKUP(H$14,'X6'!$B:$ZZ,(VLOOKUP($Y$2,$AC$1:$AM$79,11,FALSE)),FALSE))),(IF($X$1=7,((VLOOKUP(H$14,'X7'!$B:$ZZ,(VLOOKUP($Y$2,$AC$1:$AM$79,11,FALSE)),FALSE))),(IF($X$1=8,((VLOOKUP(H$14,'X8'!$B:$ZZ,(VLOOKUP($Y$2,$AC$1:$AM$79,11,FALSE)),FALSE))),(IF($X$1=9,((VLOOKUP(H$14,'X9'!$B:$ZZ,(VLOOKUP($Y$2,$AC$1:$AM$79,11,FALSE)),FALSE))),(IF($X$1=10,((VLOOKUP(H$14,'X10'!$B:$ZZ,(VLOOKUP($Y$2,$AC$1:$AM$79,11,FALSE)),FALSE))),(IF($X$1=11,((VLOOKUP(H$14,'X11'!$B:$ZZ,(VLOOKUP($Y$2,$AC$1:$AM$79,11,FALSE)),FALSE))),(IF($X$1=12,((VLOOKUP(H$14,'X12'!$B:$ZZ,(VLOOKUP($Y$2,$AC$1:$AM$79,11,FALSE)),FALSE))),((VLOOKUP(H$14,'X13'!$B:$ZZ,(VLOOKUP($Y$2,$AC$1:$AM$79,11,FALSE)),FALSE))))))))))))))))))))))))))),1))))=TRUE," ",(((ROUND((IF($X$1=1,((VLOOKUP(H$14,'X1'!$B:$ZZ,(VLOOKUP($Y$2,$AC$1:$AM$79,11,FALSE)),FALSE))),(IF($X$1=2,((VLOOKUP(H$14,'X2'!$B:$ZZ,(VLOOKUP($Y$2,$AC$1:$AM$79,11,FALSE)),FALSE))),(IF($X$1=3,((VLOOKUP(H$14,'X3'!$B:$ZZ,(VLOOKUP($Y$2,$AC$1:$AM$79,11,FALSE)),FALSE))),(IF($X$1=4,((VLOOKUP(H$14,'X4'!$B:$ZZ,(VLOOKUP($Y$2,$AC$1:$AM$79,11,FALSE)),FALSE))),(IF($X$1=5,((VLOOKUP(H$14,'X5'!$B:$ZZ,(VLOOKUP($Y$2,$AC$1:$AM$79,11,FALSE)),FALSE))),(IF($X$1=6,((VLOOKUP(H$14,'X6'!$B:$ZZ,(VLOOKUP($Y$2,$AC$1:$AM$79,11,FALSE)),FALSE))),(IF($X$1=7,((VLOOKUP(H$14,'X7'!$B:$ZZ,(VLOOKUP($Y$2,$AC$1:$AM$79,11,FALSE)),FALSE))),(IF($X$1=8,((VLOOKUP(H$14,'X8'!$B:$ZZ,(VLOOKUP($Y$2,$AC$1:$AM$79,11,FALSE)),FALSE))),(IF($X$1=9,((VLOOKUP(H$14,'X9'!$B:$ZZ,(VLOOKUP($Y$2,$AC$1:$AM$79,11,FALSE)),FALSE))),(IF($X$1=10,((VLOOKUP(H$14,'X10'!$B:$ZZ,(VLOOKUP($Y$2,$AC$1:$AM$79,11,FALSE)),FALSE))),(IF($X$1=11,((VLOOKUP(H$14,'X11'!$B:$ZZ,(VLOOKUP($Y$2,$AC$1:$AM$79,11,FALSE)),FALSE))),(IF($X$1=12,((VLOOKUP(H$14,'X12'!$B:$ZZ,(VLOOKUP($Y$2,$AC$1:$AM$79,11,FALSE)),FALSE))),((VLOOKUP(H$14,'X13'!$B:$ZZ,(VLOOKUP($Y$2,$AC$1:$AM$79,11,FALSE)),FALSE))))))))))))))))))))))))))),1)))))</f>
        <v>5.0999999999999996</v>
      </c>
      <c r="K18" s="66">
        <f ca="1">IF(ISERROR(((ROUND((IF($X$1=1,((VLOOKUP(K$14,'X1'!$B:$ZZ,(VLOOKUP($Y$2,$AC$1:$AM$79,9,FALSE)),FALSE))),(IF($X$1=2,((VLOOKUP(K$14,'X2'!$B:$ZZ,(VLOOKUP($Y$2,$AC$1:$AM$79,9,FALSE)),FALSE))),(IF($X$1=3,((VLOOKUP(K$14,'X3'!$B:$ZZ,(VLOOKUP($Y$2,$AC$1:$AM$79,9,FALSE)),FALSE))),(IF($X$1=4,((VLOOKUP(K$14,'X4'!$B:$ZZ,(VLOOKUP($Y$2,$AC$1:$AM$79,9,FALSE)),FALSE))),(IF($X$1=5,((VLOOKUP(K$14,'X5'!$B:$ZZ,(VLOOKUP($Y$2,$AC$1:$AM$79,9,FALSE)),FALSE))),(IF($X$1=6,((VLOOKUP(K$14,'X6'!$B:$ZZ,(VLOOKUP($Y$2,$AC$1:$AM$79,9,FALSE)),FALSE))),(IF($X$1=7,((VLOOKUP(K$14,'X7'!$B:$ZZ,(VLOOKUP($Y$2,$AC$1:$AM$79,9,FALSE)),FALSE))),(IF($X$1=8,((VLOOKUP(K$14,'X8'!$B:$ZZ,(VLOOKUP($Y$2,$AC$1:$AM$79,9,FALSE)),FALSE))),(IF($X$1=9,((VLOOKUP(K$14,'X9'!$B:$ZZ,(VLOOKUP($Y$2,$AC$1:$AM$79,9,FALSE)),FALSE))),(IF($X$1=10,((VLOOKUP(K$14,'X10'!$B:$ZZ,(VLOOKUP($Y$2,$AC$1:$AM$79,9,FALSE)),FALSE))),(IF($X$1=11,((VLOOKUP(K$14,'X11'!$B:$ZZ,(VLOOKUP($Y$2,$AC$1:$AM$79,9,FALSE)),FALSE))),(IF($X$1=12,((VLOOKUP(K$14,'X12'!$B:$ZZ,(VLOOKUP($Y$2,$AC$1:$AM$79,9,FALSE)),FALSE))),((VLOOKUP(K$14,'X13'!$B:$ZZ,(VLOOKUP($Y$2,$AC$1:$AM$79,9,FALSE)),FALSE))))))))))))))))))))))))))),1))))=TRUE," ",(((ROUND((IF($X$1=1,((VLOOKUP(K$14,'X1'!$B:$ZZ,(VLOOKUP($Y$2,$AC$1:$AM$79,9,FALSE)),FALSE))),(IF($X$1=2,((VLOOKUP(K$14,'X2'!$B:$ZZ,(VLOOKUP($Y$2,$AC$1:$AM$79,9,FALSE)),FALSE))),(IF($X$1=3,((VLOOKUP(K$14,'X3'!$B:$ZZ,(VLOOKUP($Y$2,$AC$1:$AM$79,9,FALSE)),FALSE))),(IF($X$1=4,((VLOOKUP(K$14,'X4'!$B:$ZZ,(VLOOKUP($Y$2,$AC$1:$AM$79,9,FALSE)),FALSE))),(IF($X$1=5,((VLOOKUP(K$14,'X5'!$B:$ZZ,(VLOOKUP($Y$2,$AC$1:$AM$79,9,FALSE)),FALSE))),(IF($X$1=6,((VLOOKUP(K$14,'X6'!$B:$ZZ,(VLOOKUP($Y$2,$AC$1:$AM$79,9,FALSE)),FALSE))),(IF($X$1=7,((VLOOKUP(K$14,'X7'!$B:$ZZ,(VLOOKUP($Y$2,$AC$1:$AM$79,9,FALSE)),FALSE))),(IF($X$1=8,((VLOOKUP(K$14,'X8'!$B:$ZZ,(VLOOKUP($Y$2,$AC$1:$AM$79,9,FALSE)),FALSE))),(IF($X$1=9,((VLOOKUP(K$14,'X9'!$B:$ZZ,(VLOOKUP($Y$2,$AC$1:$AM$79,9,FALSE)),FALSE))),(IF($X$1=10,((VLOOKUP(K$14,'X10'!$B:$ZZ,(VLOOKUP($Y$2,$AC$1:$AM$79,9,FALSE)),FALSE))),(IF($X$1=11,((VLOOKUP(K$14,'X11'!$B:$ZZ,(VLOOKUP($Y$2,$AC$1:$AM$79,9,FALSE)),FALSE))),(IF($X$1=12,((VLOOKUP(K$14,'X12'!$B:$ZZ,(VLOOKUP($Y$2,$AC$1:$AM$79,9,FALSE)),FALSE))),((VLOOKUP(K$14,'X13'!$B:$ZZ,(VLOOKUP($Y$2,$AC$1:$AM$79,9,FALSE)),FALSE))))))))))))))))))))))))))),1)))))</f>
        <v>24.3</v>
      </c>
      <c r="L18" s="65">
        <f ca="1">IF(ISERROR(((ROUND((IF($X$1=1,((VLOOKUP(K$14,'X1'!$B:$ZZ,(VLOOKUP($Y$2,$AC$1:$AM$79,10,FALSE)),FALSE))),(IF($X$1=2,((VLOOKUP(K$14,'X2'!$B:$ZZ,(VLOOKUP($Y$2,$AC$1:$AM$79,10,FALSE)),FALSE))),(IF($X$1=3,((VLOOKUP(K$14,'X3'!$B:$ZZ,(VLOOKUP($Y$2,$AC$1:$AM$79,10,FALSE)),FALSE))),(IF($X$1=4,((VLOOKUP(K$14,'X4'!$B:$ZZ,(VLOOKUP($Y$2,$AC$1:$AM$79,10,FALSE)),FALSE))),(IF($X$1=5,((VLOOKUP(K$14,'X5'!$B:$ZZ,(VLOOKUP($Y$2,$AC$1:$AM$79,10,FALSE)),FALSE))),(IF($X$1=6,((VLOOKUP(K$14,'X6'!$B:$ZZ,(VLOOKUP($Y$2,$AC$1:$AM$79,10,FALSE)),FALSE))),(IF($X$1=7,((VLOOKUP(K$14,'X7'!$B:$ZZ,(VLOOKUP($Y$2,$AC$1:$AM$79,10,FALSE)),FALSE))),(IF($X$1=8,((VLOOKUP(K$14,'X8'!$B:$ZZ,(VLOOKUP($Y$2,$AC$1:$AM$79,10,FALSE)),FALSE))),(IF($X$1=9,((VLOOKUP(K$14,'X9'!$B:$ZZ,(VLOOKUP($Y$2,$AC$1:$AM$79,10,FALSE)),FALSE))),(IF($X$1=10,((VLOOKUP(K$14,'X10'!$B:$ZZ,(VLOOKUP($Y$2,$AC$1:$AM$79,10,FALSE)),FALSE))),(IF($X$1=11,((VLOOKUP(K$14,'X11'!$B:$ZZ,(VLOOKUP($Y$2,$AC$1:$AM$79,10,FALSE)),FALSE))),(IF($X$1=12,((VLOOKUP(K$14,'X12'!$B:$ZZ,(VLOOKUP($Y$2,$AC$1:$AM$79,10,FALSE)),FALSE))),((VLOOKUP(K$14,'X13'!$B:$ZZ,(VLOOKUP($Y$2,$AC$1:$AM$79,10,FALSE)),FALSE))))))))))))))))))))))))))),1))))=TRUE," ",(((ROUND((IF($X$1=1,((VLOOKUP(K$14,'X1'!$B:$ZZ,(VLOOKUP($Y$2,$AC$1:$AM$79,10,FALSE)),FALSE))),(IF($X$1=2,((VLOOKUP(K$14,'X2'!$B:$ZZ,(VLOOKUP($Y$2,$AC$1:$AM$79,10,FALSE)),FALSE))),(IF($X$1=3,((VLOOKUP(K$14,'X3'!$B:$ZZ,(VLOOKUP($Y$2,$AC$1:$AM$79,10,FALSE)),FALSE))),(IF($X$1=4,((VLOOKUP(K$14,'X4'!$B:$ZZ,(VLOOKUP($Y$2,$AC$1:$AM$79,10,FALSE)),FALSE))),(IF($X$1=5,((VLOOKUP(K$14,'X5'!$B:$ZZ,(VLOOKUP($Y$2,$AC$1:$AM$79,10,FALSE)),FALSE))),(IF($X$1=6,((VLOOKUP(K$14,'X6'!$B:$ZZ,(VLOOKUP($Y$2,$AC$1:$AM$79,10,FALSE)),FALSE))),(IF($X$1=7,((VLOOKUP(K$14,'X7'!$B:$ZZ,(VLOOKUP($Y$2,$AC$1:$AM$79,10,FALSE)),FALSE))),(IF($X$1=8,((VLOOKUP(K$14,'X8'!$B:$ZZ,(VLOOKUP($Y$2,$AC$1:$AM$79,10,FALSE)),FALSE))),(IF($X$1=9,((VLOOKUP(K$14,'X9'!$B:$ZZ,(VLOOKUP($Y$2,$AC$1:$AM$79,10,FALSE)),FALSE))),(IF($X$1=10,((VLOOKUP(K$14,'X10'!$B:$ZZ,(VLOOKUP($Y$2,$AC$1:$AM$79,10,FALSE)),FALSE))),(IF($X$1=11,((VLOOKUP(K$14,'X11'!$B:$ZZ,(VLOOKUP($Y$2,$AC$1:$AM$79,10,FALSE)),FALSE))),(IF($X$1=12,((VLOOKUP(K$14,'X12'!$B:$ZZ,(VLOOKUP($Y$2,$AC$1:$AM$79,10,FALSE)),FALSE))),((VLOOKUP(K$14,'X13'!$B:$ZZ,(VLOOKUP($Y$2,$AC$1:$AM$79,10,FALSE)),FALSE))))))))))))))))))))))))))),1)))))</f>
        <v>17105.2</v>
      </c>
      <c r="M18" s="60">
        <f ca="1">IF(ISERROR(((ROUND((IF($X$1=1,((VLOOKUP(K$14,'X1'!$B:$ZZ,(VLOOKUP($Y$2,$AC$1:$AM$79,11,FALSE)),FALSE))),(IF($X$1=2,((VLOOKUP(K$14,'X2'!$B:$ZZ,(VLOOKUP($Y$2,$AC$1:$AM$79,11,FALSE)),FALSE))),(IF($X$1=3,((VLOOKUP(K$14,'X3'!$B:$ZZ,(VLOOKUP($Y$2,$AC$1:$AM$79,11,FALSE)),FALSE))),(IF($X$1=4,((VLOOKUP(K$14,'X4'!$B:$ZZ,(VLOOKUP($Y$2,$AC$1:$AM$79,11,FALSE)),FALSE))),(IF($X$1=5,((VLOOKUP(K$14,'X5'!$B:$ZZ,(VLOOKUP($Y$2,$AC$1:$AM$79,11,FALSE)),FALSE))),(IF($X$1=6,((VLOOKUP(K$14,'X6'!$B:$ZZ,(VLOOKUP($Y$2,$AC$1:$AM$79,11,FALSE)),FALSE))),(IF($X$1=7,((VLOOKUP(K$14,'X7'!$B:$ZZ,(VLOOKUP($Y$2,$AC$1:$AM$79,11,FALSE)),FALSE))),(IF($X$1=8,((VLOOKUP(K$14,'X8'!$B:$ZZ,(VLOOKUP($Y$2,$AC$1:$AM$79,11,FALSE)),FALSE))),(IF($X$1=9,((VLOOKUP(K$14,'X9'!$B:$ZZ,(VLOOKUP($Y$2,$AC$1:$AM$79,11,FALSE)),FALSE))),(IF($X$1=10,((VLOOKUP(K$14,'X10'!$B:$ZZ,(VLOOKUP($Y$2,$AC$1:$AM$79,11,FALSE)),FALSE))),(IF($X$1=11,((VLOOKUP(K$14,'X11'!$B:$ZZ,(VLOOKUP($Y$2,$AC$1:$AM$79,11,FALSE)),FALSE))),(IF($X$1=12,((VLOOKUP(K$14,'X12'!$B:$ZZ,(VLOOKUP($Y$2,$AC$1:$AM$79,11,FALSE)),FALSE))),((VLOOKUP(K$14,'X13'!$B:$ZZ,(VLOOKUP($Y$2,$AC$1:$AM$79,11,FALSE)),FALSE))))))))))))))))))))))))))),1))))=TRUE," ",(((ROUND((IF($X$1=1,((VLOOKUP(K$14,'X1'!$B:$ZZ,(VLOOKUP($Y$2,$AC$1:$AM$79,11,FALSE)),FALSE))),(IF($X$1=2,((VLOOKUP(K$14,'X2'!$B:$ZZ,(VLOOKUP($Y$2,$AC$1:$AM$79,11,FALSE)),FALSE))),(IF($X$1=3,((VLOOKUP(K$14,'X3'!$B:$ZZ,(VLOOKUP($Y$2,$AC$1:$AM$79,11,FALSE)),FALSE))),(IF($X$1=4,((VLOOKUP(K$14,'X4'!$B:$ZZ,(VLOOKUP($Y$2,$AC$1:$AM$79,11,FALSE)),FALSE))),(IF($X$1=5,((VLOOKUP(K$14,'X5'!$B:$ZZ,(VLOOKUP($Y$2,$AC$1:$AM$79,11,FALSE)),FALSE))),(IF($X$1=6,((VLOOKUP(K$14,'X6'!$B:$ZZ,(VLOOKUP($Y$2,$AC$1:$AM$79,11,FALSE)),FALSE))),(IF($X$1=7,((VLOOKUP(K$14,'X7'!$B:$ZZ,(VLOOKUP($Y$2,$AC$1:$AM$79,11,FALSE)),FALSE))),(IF($X$1=8,((VLOOKUP(K$14,'X8'!$B:$ZZ,(VLOOKUP($Y$2,$AC$1:$AM$79,11,FALSE)),FALSE))),(IF($X$1=9,((VLOOKUP(K$14,'X9'!$B:$ZZ,(VLOOKUP($Y$2,$AC$1:$AM$79,11,FALSE)),FALSE))),(IF($X$1=10,((VLOOKUP(K$14,'X10'!$B:$ZZ,(VLOOKUP($Y$2,$AC$1:$AM$79,11,FALSE)),FALSE))),(IF($X$1=11,((VLOOKUP(K$14,'X11'!$B:$ZZ,(VLOOKUP($Y$2,$AC$1:$AM$79,11,FALSE)),FALSE))),(IF($X$1=12,((VLOOKUP(K$14,'X12'!$B:$ZZ,(VLOOKUP($Y$2,$AC$1:$AM$79,11,FALSE)),FALSE))),((VLOOKUP(K$14,'X13'!$B:$ZZ,(VLOOKUP($Y$2,$AC$1:$AM$79,11,FALSE)),FALSE))))))))))))))))))))))))))),1)))))</f>
        <v>6.6</v>
      </c>
      <c r="N18" s="66">
        <f ca="1">IF(ISERROR(((ROUND((IF($X$1=1,((VLOOKUP(N$14,'X1'!$B:$ZZ,(VLOOKUP($Y$2,$AC$1:$AM$79,9,FALSE)),FALSE))),(IF($X$1=2,((VLOOKUP(N$14,'X2'!$B:$ZZ,(VLOOKUP($Y$2,$AC$1:$AM$79,9,FALSE)),FALSE))),(IF($X$1=3,((VLOOKUP(N$14,'X3'!$B:$ZZ,(VLOOKUP($Y$2,$AC$1:$AM$79,9,FALSE)),FALSE))),(IF($X$1=4,((VLOOKUP(N$14,'X4'!$B:$ZZ,(VLOOKUP($Y$2,$AC$1:$AM$79,9,FALSE)),FALSE))),(IF($X$1=5,((VLOOKUP(N$14,'X5'!$B:$ZZ,(VLOOKUP($Y$2,$AC$1:$AM$79,9,FALSE)),FALSE))),(IF($X$1=6,((VLOOKUP(N$14,'X6'!$B:$ZZ,(VLOOKUP($Y$2,$AC$1:$AM$79,9,FALSE)),FALSE))),(IF($X$1=7,((VLOOKUP(N$14,'X7'!$B:$ZZ,(VLOOKUP($Y$2,$AC$1:$AM$79,9,FALSE)),FALSE))),(IF($X$1=8,((VLOOKUP(N$14,'X8'!$B:$ZZ,(VLOOKUP($Y$2,$AC$1:$AM$79,9,FALSE)),FALSE))),(IF($X$1=9,((VLOOKUP(N$14,'X9'!$B:$ZZ,(VLOOKUP($Y$2,$AC$1:$AM$79,9,FALSE)),FALSE))),(IF($X$1=10,((VLOOKUP(N$14,'X10'!$B:$ZZ,(VLOOKUP($Y$2,$AC$1:$AM$79,9,FALSE)),FALSE))),(IF($X$1=11,((VLOOKUP(N$14,'X11'!$B:$ZZ,(VLOOKUP($Y$2,$AC$1:$AM$79,9,FALSE)),FALSE))),(IF($X$1=12,((VLOOKUP(N$14,'X12'!$B:$ZZ,(VLOOKUP($Y$2,$AC$1:$AM$79,9,FALSE)),FALSE))),((VLOOKUP(N$14,'X13'!$B:$ZZ,(VLOOKUP($Y$2,$AC$1:$AM$79,9,FALSE)),FALSE))))))))))))))))))))))))))),1))))=TRUE," ",(((ROUND((IF($X$1=1,((VLOOKUP(N$14,'X1'!$B:$ZZ,(VLOOKUP($Y$2,$AC$1:$AM$79,9,FALSE)),FALSE))),(IF($X$1=2,((VLOOKUP(N$14,'X2'!$B:$ZZ,(VLOOKUP($Y$2,$AC$1:$AM$79,9,FALSE)),FALSE))),(IF($X$1=3,((VLOOKUP(N$14,'X3'!$B:$ZZ,(VLOOKUP($Y$2,$AC$1:$AM$79,9,FALSE)),FALSE))),(IF($X$1=4,((VLOOKUP(N$14,'X4'!$B:$ZZ,(VLOOKUP($Y$2,$AC$1:$AM$79,9,FALSE)),FALSE))),(IF($X$1=5,((VLOOKUP(N$14,'X5'!$B:$ZZ,(VLOOKUP($Y$2,$AC$1:$AM$79,9,FALSE)),FALSE))),(IF($X$1=6,((VLOOKUP(N$14,'X6'!$B:$ZZ,(VLOOKUP($Y$2,$AC$1:$AM$79,9,FALSE)),FALSE))),(IF($X$1=7,((VLOOKUP(N$14,'X7'!$B:$ZZ,(VLOOKUP($Y$2,$AC$1:$AM$79,9,FALSE)),FALSE))),(IF($X$1=8,((VLOOKUP(N$14,'X8'!$B:$ZZ,(VLOOKUP($Y$2,$AC$1:$AM$79,9,FALSE)),FALSE))),(IF($X$1=9,((VLOOKUP(N$14,'X9'!$B:$ZZ,(VLOOKUP($Y$2,$AC$1:$AM$79,9,FALSE)),FALSE))),(IF($X$1=10,((VLOOKUP(N$14,'X10'!$B:$ZZ,(VLOOKUP($Y$2,$AC$1:$AM$79,9,FALSE)),FALSE))),(IF($X$1=11,((VLOOKUP(N$14,'X11'!$B:$ZZ,(VLOOKUP($Y$2,$AC$1:$AM$79,9,FALSE)),FALSE))),(IF($X$1=12,((VLOOKUP(N$14,'X12'!$B:$ZZ,(VLOOKUP($Y$2,$AC$1:$AM$79,9,FALSE)),FALSE))),((VLOOKUP(N$14,'X13'!$B:$ZZ,(VLOOKUP($Y$2,$AC$1:$AM$79,9,FALSE)),FALSE))))))))))))))))))))))))))),1)))))</f>
        <v>23.3</v>
      </c>
      <c r="O18" s="65">
        <f ca="1">IF(ISERROR(((ROUND((IF($X$1=1,((VLOOKUP(N$14,'X1'!$B:$ZZ,(VLOOKUP($Y$2,$AC$1:$AM$79,10,FALSE)),FALSE))),(IF($X$1=2,((VLOOKUP(N$14,'X2'!$B:$ZZ,(VLOOKUP($Y$2,$AC$1:$AM$79,10,FALSE)),FALSE))),(IF($X$1=3,((VLOOKUP(N$14,'X3'!$B:$ZZ,(VLOOKUP($Y$2,$AC$1:$AM$79,10,FALSE)),FALSE))),(IF($X$1=4,((VLOOKUP(N$14,'X4'!$B:$ZZ,(VLOOKUP($Y$2,$AC$1:$AM$79,10,FALSE)),FALSE))),(IF($X$1=5,((VLOOKUP(N$14,'X5'!$B:$ZZ,(VLOOKUP($Y$2,$AC$1:$AM$79,10,FALSE)),FALSE))),(IF($X$1=6,((VLOOKUP(N$14,'X6'!$B:$ZZ,(VLOOKUP($Y$2,$AC$1:$AM$79,10,FALSE)),FALSE))),(IF($X$1=7,((VLOOKUP(N$14,'X7'!$B:$ZZ,(VLOOKUP($Y$2,$AC$1:$AM$79,10,FALSE)),FALSE))),(IF($X$1=8,((VLOOKUP(N$14,'X8'!$B:$ZZ,(VLOOKUP($Y$2,$AC$1:$AM$79,10,FALSE)),FALSE))),(IF($X$1=9,((VLOOKUP(N$14,'X9'!$B:$ZZ,(VLOOKUP($Y$2,$AC$1:$AM$79,10,FALSE)),FALSE))),(IF($X$1=10,((VLOOKUP(N$14,'X10'!$B:$ZZ,(VLOOKUP($Y$2,$AC$1:$AM$79,10,FALSE)),FALSE))),(IF($X$1=11,((VLOOKUP(N$14,'X11'!$B:$ZZ,(VLOOKUP($Y$2,$AC$1:$AM$79,10,FALSE)),FALSE))),(IF($X$1=12,((VLOOKUP(N$14,'X12'!$B:$ZZ,(VLOOKUP($Y$2,$AC$1:$AM$79,10,FALSE)),FALSE))),((VLOOKUP(N$14,'X13'!$B:$ZZ,(VLOOKUP($Y$2,$AC$1:$AM$79,10,FALSE)),FALSE))))))))))))))))))))))))))),1))))=TRUE," ",(((ROUND((IF($X$1=1,((VLOOKUP(N$14,'X1'!$B:$ZZ,(VLOOKUP($Y$2,$AC$1:$AM$79,10,FALSE)),FALSE))),(IF($X$1=2,((VLOOKUP(N$14,'X2'!$B:$ZZ,(VLOOKUP($Y$2,$AC$1:$AM$79,10,FALSE)),FALSE))),(IF($X$1=3,((VLOOKUP(N$14,'X3'!$B:$ZZ,(VLOOKUP($Y$2,$AC$1:$AM$79,10,FALSE)),FALSE))),(IF($X$1=4,((VLOOKUP(N$14,'X4'!$B:$ZZ,(VLOOKUP($Y$2,$AC$1:$AM$79,10,FALSE)),FALSE))),(IF($X$1=5,((VLOOKUP(N$14,'X5'!$B:$ZZ,(VLOOKUP($Y$2,$AC$1:$AM$79,10,FALSE)),FALSE))),(IF($X$1=6,((VLOOKUP(N$14,'X6'!$B:$ZZ,(VLOOKUP($Y$2,$AC$1:$AM$79,10,FALSE)),FALSE))),(IF($X$1=7,((VLOOKUP(N$14,'X7'!$B:$ZZ,(VLOOKUP($Y$2,$AC$1:$AM$79,10,FALSE)),FALSE))),(IF($X$1=8,((VLOOKUP(N$14,'X8'!$B:$ZZ,(VLOOKUP($Y$2,$AC$1:$AM$79,10,FALSE)),FALSE))),(IF($X$1=9,((VLOOKUP(N$14,'X9'!$B:$ZZ,(VLOOKUP($Y$2,$AC$1:$AM$79,10,FALSE)),FALSE))),(IF($X$1=10,((VLOOKUP(N$14,'X10'!$B:$ZZ,(VLOOKUP($Y$2,$AC$1:$AM$79,10,FALSE)),FALSE))),(IF($X$1=11,((VLOOKUP(N$14,'X11'!$B:$ZZ,(VLOOKUP($Y$2,$AC$1:$AM$79,10,FALSE)),FALSE))),(IF($X$1=12,((VLOOKUP(N$14,'X12'!$B:$ZZ,(VLOOKUP($Y$2,$AC$1:$AM$79,10,FALSE)),FALSE))),((VLOOKUP(N$14,'X13'!$B:$ZZ,(VLOOKUP($Y$2,$AC$1:$AM$79,10,FALSE)),FALSE))))))))))))))))))))))))))),1)))))</f>
        <v>17105.2</v>
      </c>
      <c r="P18" s="60">
        <f ca="1">IF(ISERROR(((ROUND((IF($X$1=1,((VLOOKUP(N$14,'X1'!$B:$ZZ,(VLOOKUP($Y$2,$AC$1:$AM$79,11,FALSE)),FALSE))),(IF($X$1=2,((VLOOKUP(N$14,'X2'!$B:$ZZ,(VLOOKUP($Y$2,$AC$1:$AM$79,11,FALSE)),FALSE))),(IF($X$1=3,((VLOOKUP(N$14,'X3'!$B:$ZZ,(VLOOKUP($Y$2,$AC$1:$AM$79,11,FALSE)),FALSE))),(IF($X$1=4,((VLOOKUP(N$14,'X4'!$B:$ZZ,(VLOOKUP($Y$2,$AC$1:$AM$79,11,FALSE)),FALSE))),(IF($X$1=5,((VLOOKUP(N$14,'X5'!$B:$ZZ,(VLOOKUP($Y$2,$AC$1:$AM$79,11,FALSE)),FALSE))),(IF($X$1=6,((VLOOKUP(N$14,'X6'!$B:$ZZ,(VLOOKUP($Y$2,$AC$1:$AM$79,11,FALSE)),FALSE))),(IF($X$1=7,((VLOOKUP(N$14,'X7'!$B:$ZZ,(VLOOKUP($Y$2,$AC$1:$AM$79,11,FALSE)),FALSE))),(IF($X$1=8,((VLOOKUP(N$14,'X8'!$B:$ZZ,(VLOOKUP($Y$2,$AC$1:$AM$79,11,FALSE)),FALSE))),(IF($X$1=9,((VLOOKUP(N$14,'X9'!$B:$ZZ,(VLOOKUP($Y$2,$AC$1:$AM$79,11,FALSE)),FALSE))),(IF($X$1=10,((VLOOKUP(N$14,'X10'!$B:$ZZ,(VLOOKUP($Y$2,$AC$1:$AM$79,11,FALSE)),FALSE))),(IF($X$1=11,((VLOOKUP(N$14,'X11'!$B:$ZZ,(VLOOKUP($Y$2,$AC$1:$AM$79,11,FALSE)),FALSE))),(IF($X$1=12,((VLOOKUP(N$14,'X12'!$B:$ZZ,(VLOOKUP($Y$2,$AC$1:$AM$79,11,FALSE)),FALSE))),((VLOOKUP(N$14,'X13'!$B:$ZZ,(VLOOKUP($Y$2,$AC$1:$AM$79,11,FALSE)),FALSE))))))))))))))))))))))))))),1))))=TRUE," ",(((ROUND((IF($X$1=1,((VLOOKUP(N$14,'X1'!$B:$ZZ,(VLOOKUP($Y$2,$AC$1:$AM$79,11,FALSE)),FALSE))),(IF($X$1=2,((VLOOKUP(N$14,'X2'!$B:$ZZ,(VLOOKUP($Y$2,$AC$1:$AM$79,11,FALSE)),FALSE))),(IF($X$1=3,((VLOOKUP(N$14,'X3'!$B:$ZZ,(VLOOKUP($Y$2,$AC$1:$AM$79,11,FALSE)),FALSE))),(IF($X$1=4,((VLOOKUP(N$14,'X4'!$B:$ZZ,(VLOOKUP($Y$2,$AC$1:$AM$79,11,FALSE)),FALSE))),(IF($X$1=5,((VLOOKUP(N$14,'X5'!$B:$ZZ,(VLOOKUP($Y$2,$AC$1:$AM$79,11,FALSE)),FALSE))),(IF($X$1=6,((VLOOKUP(N$14,'X6'!$B:$ZZ,(VLOOKUP($Y$2,$AC$1:$AM$79,11,FALSE)),FALSE))),(IF($X$1=7,((VLOOKUP(N$14,'X7'!$B:$ZZ,(VLOOKUP($Y$2,$AC$1:$AM$79,11,FALSE)),FALSE))),(IF($X$1=8,((VLOOKUP(N$14,'X8'!$B:$ZZ,(VLOOKUP($Y$2,$AC$1:$AM$79,11,FALSE)),FALSE))),(IF($X$1=9,((VLOOKUP(N$14,'X9'!$B:$ZZ,(VLOOKUP($Y$2,$AC$1:$AM$79,11,FALSE)),FALSE))),(IF($X$1=10,((VLOOKUP(N$14,'X10'!$B:$ZZ,(VLOOKUP($Y$2,$AC$1:$AM$79,11,FALSE)),FALSE))),(IF($X$1=11,((VLOOKUP(N$14,'X11'!$B:$ZZ,(VLOOKUP($Y$2,$AC$1:$AM$79,11,FALSE)),FALSE))),(IF($X$1=12,((VLOOKUP(N$14,'X12'!$B:$ZZ,(VLOOKUP($Y$2,$AC$1:$AM$79,11,FALSE)),FALSE))),((VLOOKUP(N$14,'X13'!$B:$ZZ,(VLOOKUP($Y$2,$AC$1:$AM$79,11,FALSE)),FALSE))))))))))))))))))))))))))),1)))))</f>
        <v>6.3</v>
      </c>
      <c r="Q18" s="66">
        <f ca="1">IF(ISERROR(((ROUND((IF($X$1=1,((VLOOKUP(Q$14,'X1'!$B:$ZZ,(VLOOKUP($Y$2,$AC$1:$AM$79,9,FALSE)),FALSE))),(IF($X$1=2,((VLOOKUP(Q$14,'X2'!$B:$ZZ,(VLOOKUP($Y$2,$AC$1:$AM$79,9,FALSE)),FALSE))),(IF($X$1=3,((VLOOKUP(Q$14,'X3'!$B:$ZZ,(VLOOKUP($Y$2,$AC$1:$AM$79,9,FALSE)),FALSE))),(IF($X$1=4,((VLOOKUP(Q$14,'X4'!$B:$ZZ,(VLOOKUP($Y$2,$AC$1:$AM$79,9,FALSE)),FALSE))),(IF($X$1=5,((VLOOKUP(Q$14,'X5'!$B:$ZZ,(VLOOKUP($Y$2,$AC$1:$AM$79,9,FALSE)),FALSE))),(IF($X$1=6,((VLOOKUP(Q$14,'X6'!$B:$ZZ,(VLOOKUP($Y$2,$AC$1:$AM$79,9,FALSE)),FALSE))),(IF($X$1=7,((VLOOKUP(Q$14,'X7'!$B:$ZZ,(VLOOKUP($Y$2,$AC$1:$AM$79,9,FALSE)),FALSE))),(IF($X$1=8,((VLOOKUP(Q$14,'X8'!$B:$ZZ,(VLOOKUP($Y$2,$AC$1:$AM$79,9,FALSE)),FALSE))),(IF($X$1=9,((VLOOKUP(Q$14,'X9'!$B:$ZZ,(VLOOKUP($Y$2,$AC$1:$AM$79,9,FALSE)),FALSE))),(IF($X$1=10,((VLOOKUP(Q$14,'X10'!$B:$ZZ,(VLOOKUP($Y$2,$AC$1:$AM$79,9,FALSE)),FALSE))),(IF($X$1=11,((VLOOKUP(Q$14,'X11'!$B:$ZZ,(VLOOKUP($Y$2,$AC$1:$AM$79,9,FALSE)),FALSE))),(IF($X$1=12,((VLOOKUP(Q$14,'X12'!$B:$ZZ,(VLOOKUP($Y$2,$AC$1:$AM$79,9,FALSE)),FALSE))),((VLOOKUP(Q$14,'X13'!$B:$ZZ,(VLOOKUP($Y$2,$AC$1:$AM$79,9,FALSE)),FALSE))))))))))))))))))))))))))),1))))=TRUE," ",(((ROUND((IF($X$1=1,((VLOOKUP(Q$14,'X1'!$B:$ZZ,(VLOOKUP($Y$2,$AC$1:$AM$79,9,FALSE)),FALSE))),(IF($X$1=2,((VLOOKUP(Q$14,'X2'!$B:$ZZ,(VLOOKUP($Y$2,$AC$1:$AM$79,9,FALSE)),FALSE))),(IF($X$1=3,((VLOOKUP(Q$14,'X3'!$B:$ZZ,(VLOOKUP($Y$2,$AC$1:$AM$79,9,FALSE)),FALSE))),(IF($X$1=4,((VLOOKUP(Q$14,'X4'!$B:$ZZ,(VLOOKUP($Y$2,$AC$1:$AM$79,9,FALSE)),FALSE))),(IF($X$1=5,((VLOOKUP(Q$14,'X5'!$B:$ZZ,(VLOOKUP($Y$2,$AC$1:$AM$79,9,FALSE)),FALSE))),(IF($X$1=6,((VLOOKUP(Q$14,'X6'!$B:$ZZ,(VLOOKUP($Y$2,$AC$1:$AM$79,9,FALSE)),FALSE))),(IF($X$1=7,((VLOOKUP(Q$14,'X7'!$B:$ZZ,(VLOOKUP($Y$2,$AC$1:$AM$79,9,FALSE)),FALSE))),(IF($X$1=8,((VLOOKUP(Q$14,'X8'!$B:$ZZ,(VLOOKUP($Y$2,$AC$1:$AM$79,9,FALSE)),FALSE))),(IF($X$1=9,((VLOOKUP(Q$14,'X9'!$B:$ZZ,(VLOOKUP($Y$2,$AC$1:$AM$79,9,FALSE)),FALSE))),(IF($X$1=10,((VLOOKUP(Q$14,'X10'!$B:$ZZ,(VLOOKUP($Y$2,$AC$1:$AM$79,9,FALSE)),FALSE))),(IF($X$1=11,((VLOOKUP(Q$14,'X11'!$B:$ZZ,(VLOOKUP($Y$2,$AC$1:$AM$79,9,FALSE)),FALSE))),(IF($X$1=12,((VLOOKUP(Q$14,'X12'!$B:$ZZ,(VLOOKUP($Y$2,$AC$1:$AM$79,9,FALSE)),FALSE))),((VLOOKUP(Q$14,'X13'!$B:$ZZ,(VLOOKUP($Y$2,$AC$1:$AM$79,9,FALSE)),FALSE))))))))))))))))))))))))))),1)))))</f>
        <v>19.5</v>
      </c>
      <c r="R18" s="65">
        <f ca="1">IF(ISERROR(((ROUND((IF($X$1=1,((VLOOKUP(Q$14,'X1'!$B:$ZZ,(VLOOKUP($Y$2,$AC$1:$AM$79,10,FALSE)),FALSE))),(IF($X$1=2,((VLOOKUP(Q$14,'X2'!$B:$ZZ,(VLOOKUP($Y$2,$AC$1:$AM$79,10,FALSE)),FALSE))),(IF($X$1=3,((VLOOKUP(Q$14,'X3'!$B:$ZZ,(VLOOKUP($Y$2,$AC$1:$AM$79,10,FALSE)),FALSE))),(IF($X$1=4,((VLOOKUP(Q$14,'X4'!$B:$ZZ,(VLOOKUP($Y$2,$AC$1:$AM$79,10,FALSE)),FALSE))),(IF($X$1=5,((VLOOKUP(Q$14,'X5'!$B:$ZZ,(VLOOKUP($Y$2,$AC$1:$AM$79,10,FALSE)),FALSE))),(IF($X$1=6,((VLOOKUP(Q$14,'X6'!$B:$ZZ,(VLOOKUP($Y$2,$AC$1:$AM$79,10,FALSE)),FALSE))),(IF($X$1=7,((VLOOKUP(Q$14,'X7'!$B:$ZZ,(VLOOKUP($Y$2,$AC$1:$AM$79,10,FALSE)),FALSE))),(IF($X$1=8,((VLOOKUP(Q$14,'X8'!$B:$ZZ,(VLOOKUP($Y$2,$AC$1:$AM$79,10,FALSE)),FALSE))),(IF($X$1=9,((VLOOKUP(Q$14,'X9'!$B:$ZZ,(VLOOKUP($Y$2,$AC$1:$AM$79,10,FALSE)),FALSE))),(IF($X$1=10,((VLOOKUP(Q$14,'X10'!$B:$ZZ,(VLOOKUP($Y$2,$AC$1:$AM$79,10,FALSE)),FALSE))),(IF($X$1=11,((VLOOKUP(Q$14,'X11'!$B:$ZZ,(VLOOKUP($Y$2,$AC$1:$AM$79,10,FALSE)),FALSE))),(IF($X$1=12,((VLOOKUP(Q$14,'X12'!$B:$ZZ,(VLOOKUP($Y$2,$AC$1:$AM$79,10,FALSE)),FALSE))),((VLOOKUP(Q$14,'X13'!$B:$ZZ,(VLOOKUP($Y$2,$AC$1:$AM$79,10,FALSE)),FALSE))))))))))))))))))))))))))),1))))=TRUE," ",(((ROUND((IF($X$1=1,((VLOOKUP(Q$14,'X1'!$B:$ZZ,(VLOOKUP($Y$2,$AC$1:$AM$79,10,FALSE)),FALSE))),(IF($X$1=2,((VLOOKUP(Q$14,'X2'!$B:$ZZ,(VLOOKUP($Y$2,$AC$1:$AM$79,10,FALSE)),FALSE))),(IF($X$1=3,((VLOOKUP(Q$14,'X3'!$B:$ZZ,(VLOOKUP($Y$2,$AC$1:$AM$79,10,FALSE)),FALSE))),(IF($X$1=4,((VLOOKUP(Q$14,'X4'!$B:$ZZ,(VLOOKUP($Y$2,$AC$1:$AM$79,10,FALSE)),FALSE))),(IF($X$1=5,((VLOOKUP(Q$14,'X5'!$B:$ZZ,(VLOOKUP($Y$2,$AC$1:$AM$79,10,FALSE)),FALSE))),(IF($X$1=6,((VLOOKUP(Q$14,'X6'!$B:$ZZ,(VLOOKUP($Y$2,$AC$1:$AM$79,10,FALSE)),FALSE))),(IF($X$1=7,((VLOOKUP(Q$14,'X7'!$B:$ZZ,(VLOOKUP($Y$2,$AC$1:$AM$79,10,FALSE)),FALSE))),(IF($X$1=8,((VLOOKUP(Q$14,'X8'!$B:$ZZ,(VLOOKUP($Y$2,$AC$1:$AM$79,10,FALSE)),FALSE))),(IF($X$1=9,((VLOOKUP(Q$14,'X9'!$B:$ZZ,(VLOOKUP($Y$2,$AC$1:$AM$79,10,FALSE)),FALSE))),(IF($X$1=10,((VLOOKUP(Q$14,'X10'!$B:$ZZ,(VLOOKUP($Y$2,$AC$1:$AM$79,10,FALSE)),FALSE))),(IF($X$1=11,((VLOOKUP(Q$14,'X11'!$B:$ZZ,(VLOOKUP($Y$2,$AC$1:$AM$79,10,FALSE)),FALSE))),(IF($X$1=12,((VLOOKUP(Q$14,'X12'!$B:$ZZ,(VLOOKUP($Y$2,$AC$1:$AM$79,10,FALSE)),FALSE))),((VLOOKUP(Q$14,'X13'!$B:$ZZ,(VLOOKUP($Y$2,$AC$1:$AM$79,10,FALSE)),FALSE))))))))))))))))))))))))))),1)))))</f>
        <v>24466.5</v>
      </c>
      <c r="S18" s="62" t="str">
        <f ca="1">IF(ISERROR(((ROUND((IF($X$1=1,((VLOOKUP(Q$14,'X1'!$B:$ZZ,(VLOOKUP($Y$2,$AC$1:$AM$79,11,FALSE)),FALSE))),(IF($X$1=2,((VLOOKUP(Q$14,'X2'!$B:$ZZ,(VLOOKUP($Y$2,$AC$1:$AM$79,11,FALSE)),FALSE))),(IF($X$1=3,((VLOOKUP(Q$14,'X3'!$B:$ZZ,(VLOOKUP($Y$2,$AC$1:$AM$79,11,FALSE)),FALSE))),(IF($X$1=4,((VLOOKUP(Q$14,'X4'!$B:$ZZ,(VLOOKUP($Y$2,$AC$1:$AM$79,11,FALSE)),FALSE))),(IF($X$1=5,((VLOOKUP(Q$14,'X5'!$B:$ZZ,(VLOOKUP($Y$2,$AC$1:$AM$79,11,FALSE)),FALSE))),(IF($X$1=6,((VLOOKUP(Q$14,'X6'!$B:$ZZ,(VLOOKUP($Y$2,$AC$1:$AM$79,11,FALSE)),FALSE))),(IF($X$1=7,((VLOOKUP(Q$14,'X7'!$B:$ZZ,(VLOOKUP($Y$2,$AC$1:$AM$79,11,FALSE)),FALSE))),(IF($X$1=8,((VLOOKUP(Q$14,'X8'!$B:$ZZ,(VLOOKUP($Y$2,$AC$1:$AM$79,11,FALSE)),FALSE))),(IF($X$1=9,((VLOOKUP(Q$14,'X9'!$B:$ZZ,(VLOOKUP($Y$2,$AC$1:$AM$79,11,FALSE)),FALSE))),(IF($X$1=10,((VLOOKUP(Q$14,'X10'!$B:$ZZ,(VLOOKUP($Y$2,$AC$1:$AM$79,11,FALSE)),FALSE))),(IF($X$1=11,((VLOOKUP(Q$14,'X11'!$B:$ZZ,(VLOOKUP($Y$2,$AC$1:$AM$79,11,FALSE)),FALSE))),(IF($X$1=12,((VLOOKUP(Q$14,'X12'!$B:$ZZ,(VLOOKUP($Y$2,$AC$1:$AM$79,11,FALSE)),FALSE))),((VLOOKUP(Q$14,'X13'!$B:$ZZ,(VLOOKUP($Y$2,$AC$1:$AM$79,11,FALSE)),FALSE))))))))))))))))))))))))))),1))))=TRUE," ",(((ROUND((IF($X$1=1,((VLOOKUP(Q$14,'X1'!$B:$ZZ,(VLOOKUP($Y$2,$AC$1:$AM$79,11,FALSE)),FALSE))),(IF($X$1=2,((VLOOKUP(Q$14,'X2'!$B:$ZZ,(VLOOKUP($Y$2,$AC$1:$AM$79,11,FALSE)),FALSE))),(IF($X$1=3,((VLOOKUP(Q$14,'X3'!$B:$ZZ,(VLOOKUP($Y$2,$AC$1:$AM$79,11,FALSE)),FALSE))),(IF($X$1=4,((VLOOKUP(Q$14,'X4'!$B:$ZZ,(VLOOKUP($Y$2,$AC$1:$AM$79,11,FALSE)),FALSE))),(IF($X$1=5,((VLOOKUP(Q$14,'X5'!$B:$ZZ,(VLOOKUP($Y$2,$AC$1:$AM$79,11,FALSE)),FALSE))),(IF($X$1=6,((VLOOKUP(Q$14,'X6'!$B:$ZZ,(VLOOKUP($Y$2,$AC$1:$AM$79,11,FALSE)),FALSE))),(IF($X$1=7,((VLOOKUP(Q$14,'X7'!$B:$ZZ,(VLOOKUP($Y$2,$AC$1:$AM$79,11,FALSE)),FALSE))),(IF($X$1=8,((VLOOKUP(Q$14,'X8'!$B:$ZZ,(VLOOKUP($Y$2,$AC$1:$AM$79,11,FALSE)),FALSE))),(IF($X$1=9,((VLOOKUP(Q$14,'X9'!$B:$ZZ,(VLOOKUP($Y$2,$AC$1:$AM$79,11,FALSE)),FALSE))),(IF($X$1=10,((VLOOKUP(Q$14,'X10'!$B:$ZZ,(VLOOKUP($Y$2,$AC$1:$AM$79,11,FALSE)),FALSE))),(IF($X$1=11,((VLOOKUP(Q$14,'X11'!$B:$ZZ,(VLOOKUP($Y$2,$AC$1:$AM$79,11,FALSE)),FALSE))),(IF($X$1=12,((VLOOKUP(Q$14,'X12'!$B:$ZZ,(VLOOKUP($Y$2,$AC$1:$AM$79,11,FALSE)),FALSE))),((VLOOKUP(Q$14,'X13'!$B:$ZZ,(VLOOKUP($Y$2,$AC$1:$AM$79,11,FALSE)),FALSE))))))))))))))))))))))))))),1)))))</f>
        <v xml:space="preserve"> </v>
      </c>
      <c r="T18" s="43"/>
      <c r="U18" s="186"/>
      <c r="V18" s="102"/>
      <c r="W18" s="102" t="s">
        <v>122</v>
      </c>
      <c r="X18" s="102">
        <v>1</v>
      </c>
      <c r="Y18" s="102"/>
      <c r="Z18" s="102">
        <v>3</v>
      </c>
      <c r="AA18" s="102">
        <v>5</v>
      </c>
      <c r="AB18" s="102" t="str">
        <f t="shared" si="0"/>
        <v>35</v>
      </c>
      <c r="AC18" s="102">
        <f t="shared" si="3"/>
        <v>34</v>
      </c>
      <c r="AD18" s="102" t="s">
        <v>126</v>
      </c>
      <c r="AE18" s="162" t="s">
        <v>19</v>
      </c>
      <c r="AF18" s="162" t="s">
        <v>1090</v>
      </c>
      <c r="AG18" s="162" t="s">
        <v>1091</v>
      </c>
      <c r="AH18" s="162" t="s">
        <v>793</v>
      </c>
      <c r="AI18" s="162" t="s">
        <v>795</v>
      </c>
      <c r="AJ18" s="162" t="s">
        <v>1230</v>
      </c>
      <c r="AK18" s="102">
        <v>8</v>
      </c>
      <c r="AL18" s="102">
        <v>15</v>
      </c>
      <c r="AM18" s="102">
        <v>9</v>
      </c>
      <c r="AN18" s="162" t="s">
        <v>784</v>
      </c>
      <c r="AO18" s="102"/>
      <c r="AP18" s="102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  <c r="BC18" s="102"/>
      <c r="BD18" s="102"/>
      <c r="BE18" s="102"/>
      <c r="BF18" s="102"/>
      <c r="BG18" s="102"/>
      <c r="BH18" s="102"/>
      <c r="BI18" s="102"/>
      <c r="BJ18" s="102"/>
      <c r="BK18" s="102"/>
      <c r="BL18" s="102"/>
      <c r="BM18" s="102"/>
      <c r="BN18" s="102"/>
      <c r="BO18" s="102"/>
      <c r="BP18" s="102"/>
      <c r="BQ18" s="102"/>
    </row>
    <row r="19" spans="2:77" ht="14.1" customHeight="1" x14ac:dyDescent="0.2">
      <c r="B19" s="69" t="str">
        <f>IF(ISERROR((VLOOKUP(19,$AC$90:$AD$125,2,FALSE)))=TRUE," ",((VLOOKUP(19,$AC$90:$AD$125,2,FALSE))))</f>
        <v/>
      </c>
      <c r="C19" s="67" t="e">
        <f ca="1">IF($X$1=1,(VLOOKUP(B19,'X1'!$B:$AP,41,FALSE)),IF($X$1=2,(VLOOKUP(B19,'X2'!$B:$AP,41,FALSE)),IF($X$1=3,(VLOOKUP(B19,'X3'!$B:$AP,41,FALSE)),IF($X$1=4,(VLOOKUP(B19,'X4'!$B:$AP,41,FALSE)),IF($X$1=5,(VLOOKUP(B19,'X5'!$B:$AP,41,FALSE)),IF($X$1=6,(VLOOKUP(B19,'X6'!$B:$AP,41,FALSE)),IF($X$1=7,(VLOOKUP(B19,'X7'!$B:$AP,41,FALSE)),IF($X$1=8,(VLOOKUP(B19,'X8'!$B:$AP,41,FALSE)),IF($X$1=9,(VLOOKUP(B19,'X9'!$B:$AP,41,FALSE)),IF($X$1=10,(VLOOKUP(B19,'X10'!$B:$AP,41,FALSE)),IF($X$1=11,(VLOOKUP(B19,'X11'!$B:$AP,41,FALSE)),IF($X$1=12,(VLOOKUP(B19,'X12'!$B:$AP,41,FALSE)),IF($X$1=13,(VLOOKUP(B19,'X13'!$B:$AP,41,FALSE)),"P")))))))))))))</f>
        <v>#N/A</v>
      </c>
      <c r="D19" s="67"/>
      <c r="E19" s="55" t="str">
        <f>IF(ISERROR((VLOOKUP(20,$AC$90:$AD$125,2,FALSE)))=TRUE," ",((VLOOKUP(20,$AC$90:$AD$125,2,FALSE))))</f>
        <v/>
      </c>
      <c r="F19" s="67" t="e">
        <f ca="1">IF($X$1=1,(VLOOKUP(E19,'X1'!$B:$AP,41,FALSE)),IF($X$1=2,(VLOOKUP(E19,'X2'!$B:$AP,41,FALSE)),IF($X$1=3,(VLOOKUP(E19,'X3'!$B:$AP,41,FALSE)),IF($X$1=4,(VLOOKUP(E19,'X4'!$B:$AP,41,FALSE)),IF($X$1=5,(VLOOKUP(E19,'X5'!$B:$AP,41,FALSE)),IF($X$1=6,(VLOOKUP(E19,'X6'!$B:$AP,41,FALSE)),IF($X$1=7,(VLOOKUP(E19,'X7'!$B:$AP,41,FALSE)),IF($X$1=8,(VLOOKUP(E19,'X8'!$B:$AP,41,FALSE)),IF($X$1=9,(VLOOKUP(E19,'X9'!$B:$AP,41,FALSE)),IF($X$1=10,(VLOOKUP(E19,'X10'!$B:$AP,41,FALSE)),IF($X$1=11,(VLOOKUP(E19,'X11'!$B:$AP,41,FALSE)),IF($X$1=12,(VLOOKUP(E19,'X12'!$B:$AP,41,FALSE)),IF($X$1=13,(VLOOKUP(E19,'X13'!$B:$AP,41,FALSE)),"P")))))))))))))</f>
        <v>#N/A</v>
      </c>
      <c r="G19" s="67"/>
      <c r="H19" s="55" t="str">
        <f>IF(ISERROR((VLOOKUP(21,$AC$90:$AD$125,2,FALSE)))=TRUE," ",((VLOOKUP(21,$AC$90:$AD$125,2,FALSE))))</f>
        <v/>
      </c>
      <c r="I19" s="67" t="e">
        <f ca="1">IF($X$1=1,(VLOOKUP(H19,'X1'!$B:$AP,41,FALSE)),IF($X$1=2,(VLOOKUP(H19,'X2'!$B:$AP,41,FALSE)),IF($X$1=3,(VLOOKUP(H19,'X3'!$B:$AP,41,FALSE)),IF($X$1=4,(VLOOKUP(H19,'X4'!$B:$AP,41,FALSE)),IF($X$1=5,(VLOOKUP(H19,'X5'!$B:$AP,41,FALSE)),IF($X$1=6,(VLOOKUP(H19,'X6'!$B:$AP,41,FALSE)),IF($X$1=7,(VLOOKUP(H19,'X7'!$B:$AP,41,FALSE)),IF($X$1=8,(VLOOKUP(H19,'X8'!$B:$AP,41,FALSE)),IF($X$1=9,(VLOOKUP(H19,'X9'!$B:$AP,41,FALSE)),IF($X$1=10,(VLOOKUP(H19,'X10'!$B:$AP,41,FALSE)),IF($X$1=11,(VLOOKUP(H19,'X11'!$B:$AP,41,FALSE)),IF($X$1=12,(VLOOKUP(H19,'X12'!$B:$AP,41,FALSE)),IF($X$1=13,(VLOOKUP(H19,'X13'!$B:$AP,41,FALSE)),"P")))))))))))))</f>
        <v>#N/A</v>
      </c>
      <c r="J19" s="67"/>
      <c r="K19" s="55" t="str">
        <f>IF(ISERROR((VLOOKUP(22,$AC$90:$AD$125,2,FALSE)))=TRUE," ",((VLOOKUP(22,$AC$90:$AD$125,2,FALSE))))</f>
        <v/>
      </c>
      <c r="L19" s="67" t="e">
        <f ca="1">IF($X$1=1,(VLOOKUP(K19,'X1'!$B:$AP,41,FALSE)),IF($X$1=2,(VLOOKUP(K19,'X2'!$B:$AP,41,FALSE)),IF($X$1=3,(VLOOKUP(K19,'X3'!$B:$AP,41,FALSE)),IF($X$1=4,(VLOOKUP(K19,'X4'!$B:$AP,41,FALSE)),IF($X$1=5,(VLOOKUP(K19,'X5'!$B:$AP,41,FALSE)),IF($X$1=6,(VLOOKUP(K19,'X6'!$B:$AP,41,FALSE)),IF($X$1=7,(VLOOKUP(K19,'X7'!$B:$AP,41,FALSE)),IF($X$1=8,(VLOOKUP(K19,'X8'!$B:$AP,41,FALSE)),IF($X$1=9,(VLOOKUP(K19,'X9'!$B:$AP,41,FALSE)),IF($X$1=10,(VLOOKUP(K19,'X10'!$B:$AP,41,FALSE)),IF($X$1=11,(VLOOKUP(K19,'X11'!$B:$AP,41,FALSE)),IF($X$1=12,(VLOOKUP(K19,'X12'!$B:$AP,41,FALSE)),IF($X$1=13,(VLOOKUP(K19,'X13'!$B:$AP,41,FALSE)),"P")))))))))))))</f>
        <v>#N/A</v>
      </c>
      <c r="M19" s="67"/>
      <c r="N19" s="55" t="str">
        <f>IF(ISERROR((VLOOKUP(23,$AC$90:$AD$125,2,FALSE)))=TRUE," ",((VLOOKUP(23,$AC$90:$AD$125,2,FALSE))))</f>
        <v/>
      </c>
      <c r="O19" s="67" t="e">
        <f ca="1">IF($X$1=1,(VLOOKUP(N19,'X1'!$B:$AP,41,FALSE)),IF($X$1=2,(VLOOKUP(N19,'X2'!$B:$AP,41,FALSE)),IF($X$1=3,(VLOOKUP(N19,'X3'!$B:$AP,41,FALSE)),IF($X$1=4,(VLOOKUP(N19,'X4'!$B:$AP,41,FALSE)),IF($X$1=5,(VLOOKUP(N19,'X5'!$B:$AP,41,FALSE)),IF($X$1=6,(VLOOKUP(N19,'X6'!$B:$AP,41,FALSE)),IF($X$1=7,(VLOOKUP(N19,'X7'!$B:$AP,41,FALSE)),IF($X$1=8,(VLOOKUP(N19,'X8'!$B:$AP,41,FALSE)),IF($X$1=9,(VLOOKUP(N19,'X9'!$B:$AP,41,FALSE)),IF($X$1=10,(VLOOKUP(N19,'X10'!$B:$AP,41,FALSE)),IF($X$1=11,(VLOOKUP(N19,'X11'!$B:$AP,41,FALSE)),IF($X$1=12,(VLOOKUP(N19,'X12'!$B:$AP,41,FALSE)),IF($X$1=13,(VLOOKUP(N19,'X13'!$B:$AP,41,FALSE)),"P")))))))))))))</f>
        <v>#N/A</v>
      </c>
      <c r="P19" s="67"/>
      <c r="Q19" s="55" t="str">
        <f>IF(ISERROR((VLOOKUP(24,$AC$90:$AD$125,2,FALSE)))=TRUE," ",((VLOOKUP(24,$AC$90:$AD$125,2,FALSE))))</f>
        <v/>
      </c>
      <c r="R19" s="67" t="e">
        <f ca="1">IF($X$1=1,(VLOOKUP(Q19,'X1'!$B:$AP,41,FALSE)),IF($X$1=2,(VLOOKUP(Q19,'X2'!$B:$AP,41,FALSE)),IF($X$1=3,(VLOOKUP(Q19,'X3'!$B:$AP,41,FALSE)),IF($X$1=4,(VLOOKUP(Q19,'X4'!$B:$AP,41,FALSE)),IF($X$1=5,(VLOOKUP(Q19,'X5'!$B:$AP,41,FALSE)),IF($X$1=6,(VLOOKUP(Q19,'X6'!$B:$AP,41,FALSE)),IF($X$1=7,(VLOOKUP(Q19,'X7'!$B:$AP,41,FALSE)),IF($X$1=8,(VLOOKUP(Q19,'X8'!$B:$AP,41,FALSE)),IF($X$1=9,(VLOOKUP(Q19,'X9'!$B:$AP,41,FALSE)),IF($X$1=10,(VLOOKUP(Q19,'X10'!$B:$AP,41,FALSE)),IF($X$1=11,(VLOOKUP(Q19,'X11'!$B:$AP,41,FALSE)),IF($X$1=12,(VLOOKUP(Q19,'X12'!$B:$AP,41,FALSE)),IF($X$1=13,(VLOOKUP(Q19,'X13'!$B:$AP,41,FALSE)),"P")))))))))))))</f>
        <v>#N/A</v>
      </c>
      <c r="S19" s="68"/>
      <c r="T19" s="43"/>
      <c r="U19" s="186"/>
      <c r="V19" s="102"/>
      <c r="W19" s="102" t="s">
        <v>15</v>
      </c>
      <c r="X19" s="102" t="s">
        <v>124</v>
      </c>
      <c r="Y19" s="102"/>
      <c r="Z19" s="165">
        <v>3</v>
      </c>
      <c r="AA19" s="165">
        <v>6</v>
      </c>
      <c r="AB19" s="165" t="str">
        <f t="shared" si="0"/>
        <v>36</v>
      </c>
      <c r="AC19" s="165">
        <f t="shared" si="3"/>
        <v>35</v>
      </c>
      <c r="AD19" s="165" t="s">
        <v>126</v>
      </c>
      <c r="AE19" s="166" t="s">
        <v>118</v>
      </c>
      <c r="AF19" s="166" t="s">
        <v>156</v>
      </c>
      <c r="AG19" s="166" t="s">
        <v>155</v>
      </c>
      <c r="AH19" s="166" t="s">
        <v>135</v>
      </c>
      <c r="AI19" s="166" t="s">
        <v>137</v>
      </c>
      <c r="AJ19" s="166" t="s">
        <v>1230</v>
      </c>
      <c r="AK19" s="165">
        <v>13</v>
      </c>
      <c r="AL19" s="165">
        <v>14</v>
      </c>
      <c r="AM19" s="165">
        <v>9</v>
      </c>
      <c r="AN19" s="167" t="s">
        <v>785</v>
      </c>
      <c r="AO19" s="102"/>
      <c r="AP19" s="102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/>
      <c r="BO19" s="102"/>
      <c r="BP19" s="102"/>
      <c r="BQ19" s="102"/>
      <c r="BY19" s="102"/>
    </row>
    <row r="20" spans="2:77" ht="14.1" customHeight="1" x14ac:dyDescent="0.25">
      <c r="B20" s="52" t="s">
        <v>107</v>
      </c>
      <c r="C20" s="53" t="s">
        <v>131</v>
      </c>
      <c r="D20" s="54" t="s">
        <v>132</v>
      </c>
      <c r="E20" s="55" t="s">
        <v>107</v>
      </c>
      <c r="F20" s="53" t="s">
        <v>131</v>
      </c>
      <c r="G20" s="54" t="s">
        <v>132</v>
      </c>
      <c r="H20" s="55" t="s">
        <v>107</v>
      </c>
      <c r="I20" s="53" t="s">
        <v>131</v>
      </c>
      <c r="J20" s="54" t="s">
        <v>132</v>
      </c>
      <c r="K20" s="55" t="s">
        <v>107</v>
      </c>
      <c r="L20" s="53" t="s">
        <v>131</v>
      </c>
      <c r="M20" s="54" t="s">
        <v>132</v>
      </c>
      <c r="N20" s="55" t="s">
        <v>107</v>
      </c>
      <c r="O20" s="53" t="s">
        <v>131</v>
      </c>
      <c r="P20" s="54" t="s">
        <v>132</v>
      </c>
      <c r="Q20" s="55" t="s">
        <v>107</v>
      </c>
      <c r="R20" s="53" t="s">
        <v>131</v>
      </c>
      <c r="S20" s="56" t="s">
        <v>132</v>
      </c>
      <c r="T20" s="43"/>
      <c r="U20" s="186"/>
      <c r="V20" s="102"/>
      <c r="W20" s="102" t="s">
        <v>16</v>
      </c>
      <c r="X20" s="102" t="s">
        <v>124</v>
      </c>
      <c r="Y20" s="102"/>
      <c r="Z20" s="170">
        <v>4</v>
      </c>
      <c r="AA20" s="170">
        <v>1</v>
      </c>
      <c r="AB20" s="170" t="str">
        <f t="shared" si="0"/>
        <v>41</v>
      </c>
      <c r="AC20" s="102">
        <v>40</v>
      </c>
      <c r="AD20" s="102" t="s">
        <v>759</v>
      </c>
      <c r="AE20" s="162" t="s">
        <v>15</v>
      </c>
      <c r="AF20" s="162" t="s">
        <v>157</v>
      </c>
      <c r="AG20" s="162" t="s">
        <v>154</v>
      </c>
      <c r="AH20" s="162" t="s">
        <v>792</v>
      </c>
      <c r="AI20" s="162" t="s">
        <v>796</v>
      </c>
      <c r="AJ20" s="162" t="s">
        <v>1230</v>
      </c>
      <c r="AK20" s="102">
        <v>44</v>
      </c>
      <c r="AL20" s="102">
        <v>8</v>
      </c>
      <c r="AM20" s="102">
        <v>9</v>
      </c>
      <c r="AN20" s="168" t="s">
        <v>786</v>
      </c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Y20" s="102"/>
    </row>
    <row r="21" spans="2:77" ht="14.1" customHeight="1" x14ac:dyDescent="0.25">
      <c r="B21" s="58" t="str">
        <f ca="1">IF(ISERROR(IF($X$1=1,(VLOOKUP(B19,'X1'!$B:$AP,7,FALSE)),IF($X$1=2,(VLOOKUP(B19,'X2'!$B:$AP,7,FALSE)),IF($X$1=3,(VLOOKUP(B19,'X3'!$B:$AP,7,FALSE)),IF($X$1=4,(VLOOKUP(B19,'X4'!$B:$AP,7,FALSE)),IF($X$1=5,(VLOOKUP(B19,'X5'!$B:$AP,7,FALSE)),IF($X$1=6,(VLOOKUP(B19,'X6'!$B:$AP,7,FALSE)),IF($X$1=7,(VLOOKUP(B19,'X7'!$B:$AP,7,FALSE)),IF($X$1=8,(VLOOKUP(B19,'X8'!$B:$AP,7,FALSE)),IF($X$1=9,(VLOOKUP(B19,'X9'!$B:$AP,7,FALSE)),IF($X$1=10,(VLOOKUP(B19,'X10'!$B:$AP,7,FALSE)),IF($X$1=11,(VLOOKUP(B19,'X11'!$B:$AP,7,FALSE)),IF($X$1=12,(VLOOKUP(B19,'X12'!$B:$AP,7,FALSE)),IF($X$1=13,(VLOOKUP(B19,'X13'!$B:$AP,7,FALSE)),"P"))))))))))))))=TRUE," ",(IF($X$1=1,(VLOOKUP(B19,'X1'!$B:$AP,7,FALSE)),IF($X$1=2,(VLOOKUP(B19,'X2'!$B:$AP,7,FALSE)),IF($X$1=3,(VLOOKUP(B19,'X3'!$B:$AP,7,FALSE)),IF($X$1=4,(VLOOKUP(B19,'X4'!$B:$AP,7,FALSE)),IF($X$1=5,(VLOOKUP(B19,'X5'!$B:$AP,7,FALSE)),IF($X$1=6,(VLOOKUP(B19,'X6'!$B:$AP,7,FALSE)),IF($X$1=7,(VLOOKUP(B19,'X7'!$B:$AP,7,FALSE)),IF($X$1=8,(VLOOKUP(B19,'X8'!$B:$AP,7,FALSE)),IF($X$1=9,(VLOOKUP(B19,'X9'!$B:$AP,7,FALSE)),IF($X$1=10,(VLOOKUP(B19,'X10'!$B:$AP,7,FALSE)),IF($X$1=11,(VLOOKUP(B19,'X11'!$B:$AP,7,FALSE)),IF($X$1=12,(VLOOKUP(B19,'X12'!$B:$AP,7,FALSE)),IF($X$1=13,(VLOOKUP(B19,'X13'!$B:$AP,7,FALSE)),"P")))))))))))))))</f>
        <v xml:space="preserve"> </v>
      </c>
      <c r="C21" s="59" t="str">
        <f ca="1">IF(ISERROR(IF($X$1=1,(VLOOKUP(B19,'X1'!$B:$AO,6,FALSE)),IF($X$1=2,(VLOOKUP(B19,'X2'!$B:$AO,6,FALSE)),IF($X$1=3,(VLOOKUP(B19,'X3'!$B:$AO,6,FALSE)),IF($X$1=4,(VLOOKUP(B19,'X4'!$B:$AO,6,FALSE)),IF($X$1=5,(VLOOKUP(B19,'X5'!$B:$AO,6,FALSE)),IF($X$1=6,(VLOOKUP(B19,'X6'!$B:$AO,6,FALSE)),IF($X$1=7,(VLOOKUP(B19,'X7'!$B:$AO,6,FALSE)),IF($X$1=8,(VLOOKUP(B19,'X8'!$B:$AO,6,FALSE)),IF($X$1=9,(VLOOKUP(B19,'X9'!$B:$AO,6,FALSE)),IF($X$1=10,(VLOOKUP(B19,'X10'!$B:$AO,6,FALSE)),IF($X$1=11,(VLOOKUP(B19,'X11'!$B:$AO,6,FALSE)),IF($X$1=12,(VLOOKUP(B19,'X12'!$B:$AO,6,FALSE)),IF($X$1=13,(VLOOKUP(B19,'X13'!$B:$AO,6,FALSE)),"P"))))))))))))))=TRUE," ",(IF($X$1=1,(VLOOKUP(B19,'X1'!$B:$AO,6,FALSE)),IF($X$1=2,(VLOOKUP(B19,'X2'!$B:$AO,6,FALSE)),IF($X$1=3,(VLOOKUP(B19,'X3'!$B:$AO,6,FALSE)),IF($X$1=4,(VLOOKUP(B19,'X4'!$B:$AO,6,FALSE)),IF($X$1=5,(VLOOKUP(B19,'X5'!$B:$AO,6,FALSE)),IF($X$1=6,(VLOOKUP(B19,'X6'!$B:$AO,6,FALSE)),IF($X$1=7,(VLOOKUP(B19,'X7'!$B:$AO,6,FALSE)),IF($X$1=8,(VLOOKUP(B19,'X8'!$B:$AO,6,FALSE)),IF($X$1=9,(VLOOKUP(B19,'X9'!$B:$AO,6,FALSE)),IF($X$1=10,(VLOOKUP(B19,'X10'!$B:$AO,6,FALSE)),IF($X$1=11,(VLOOKUP(B19,'X11'!$B:$AO,6,FALSE)),IF($X$1=12,(VLOOKUP(B19,'X12'!$B:$AO,6,FALSE)),IF($X$1=13,(VLOOKUP(B19,'X13'!$B:$AO,6,FALSE)),"P")))))))))))))))</f>
        <v xml:space="preserve"> </v>
      </c>
      <c r="D21" s="60" t="str">
        <f ca="1">IF(ISERROR(IF($X$1=1,(VLOOKUP(B19,'X1'!$B:$AZ,44,FALSE)),IF($X$1=2,(VLOOKUP(B19,'X2'!$B:$AZ,44,FALSE)),IF($X$1=3,(VLOOKUP(B19,'X3'!$B:$AZ,44,FALSE)),IF($X$1=4,(VLOOKUP(B19,'X4'!$B:$AZ,44,FALSE)),IF($X$1=5,(VLOOKUP(B19,'X5'!$B:$AZ,44,FALSE)),IF($X$1=6,(VLOOKUP(B19,'X6'!$B:$AZ,44,FALSE)),IF($X$1=7,(VLOOKUP(B19,'X7'!$B:$AZ,44,FALSE)),IF($X$1=8,(VLOOKUP(B19,'X8'!$B:$AZ,44,FALSE)),IF($X$1=9,(VLOOKUP(B19,'X9'!$B:$AZ,44,FALSE)),IF($X$1=10,(VLOOKUP(B19,'X10'!$B:$AZ,44,FALSE)),IF($X$1=11,(VLOOKUP(B19,'X11'!$B:$AZ,44,FALSE)),IF($X$1=12,(VLOOKUP(B19,'X12'!$B:$AZ,44,FALSE)),IF($X$1=13,(VLOOKUP(B19,'X13'!$B:$AZ,44,FALSE)),"P"))))))))))))))=TRUE," ",(IF($X$1=1,(VLOOKUP(B19,'X1'!$B:$AZ,44,FALSE)),IF($X$1=2,(VLOOKUP(B19,'X2'!$B:$AZ,44,FALSE)),IF($X$1=3,(VLOOKUP(B19,'X3'!$B:$AZ,44,FALSE)),IF($X$1=4,(VLOOKUP(B19,'X4'!$B:$AZ,44,FALSE)),IF($X$1=5,(VLOOKUP(B19,'X5'!$B:$AZ,44,FALSE)),IF($X$1=6,(VLOOKUP(B19,'X6'!$B:$AZ,44,FALSE)),IF($X$1=7,(VLOOKUP(B19,'X7'!$B:$AZ,44,FALSE)),IF($X$1=8,(VLOOKUP(B19,'X8'!$B:$AZ,44,FALSE)),IF($X$1=9,(VLOOKUP(B19,'X9'!$B:$AZ,44,FALSE)),IF($X$1=10,(VLOOKUP(B19,'X10'!$B:$AZ,44,FALSE)),IF($X$1=11,(VLOOKUP(B19,'X11'!$B:$AZ,44,FALSE)),IF($X$1=12,(VLOOKUP(B19,'X12'!$B:$AZ,44,FALSE)),IF($X$1=13,(VLOOKUP(B19,'X13'!$B:$AZ,44,FALSE)),"P")))))))))))))))</f>
        <v xml:space="preserve"> </v>
      </c>
      <c r="E21" s="61" t="str">
        <f ca="1">IF(ISERROR(IF($X$1=1,(VLOOKUP(E19,'X1'!$B:$AP,7,FALSE)),IF($X$1=2,(VLOOKUP(E19,'X2'!$B:$AP,7,FALSE)),IF($X$1=3,(VLOOKUP(E19,'X3'!$B:$AP,7,FALSE)),IF($X$1=4,(VLOOKUP(E19,'X4'!$B:$AP,7,FALSE)),IF($X$1=5,(VLOOKUP(E19,'X5'!$B:$AP,7,FALSE)),IF($X$1=6,(VLOOKUP(E19,'X6'!$B:$AP,7,FALSE)),IF($X$1=7,(VLOOKUP(E19,'X7'!$B:$AP,7,FALSE)),IF($X$1=8,(VLOOKUP(E19,'X8'!$B:$AP,7,FALSE)),IF($X$1=9,(VLOOKUP(E19,'X9'!$B:$AP,7,FALSE)),IF($X$1=10,(VLOOKUP(E19,'X10'!$B:$AP,7,FALSE)),IF($X$1=11,(VLOOKUP(E19,'X11'!$B:$AP,7,FALSE)),IF($X$1=12,(VLOOKUP(E19,'X12'!$B:$AP,7,FALSE)),IF($X$1=13,(VLOOKUP(E19,'X13'!$B:$AP,7,FALSE)),"P"))))))))))))))=TRUE," ",(IF($X$1=1,(VLOOKUP(E19,'X1'!$B:$AP,7,FALSE)),IF($X$1=2,(VLOOKUP(E19,'X2'!$B:$AP,7,FALSE)),IF($X$1=3,(VLOOKUP(E19,'X3'!$B:$AP,7,FALSE)),IF($X$1=4,(VLOOKUP(E19,'X4'!$B:$AP,7,FALSE)),IF($X$1=5,(VLOOKUP(E19,'X5'!$B:$AP,7,FALSE)),IF($X$1=6,(VLOOKUP(E19,'X6'!$B:$AP,7,FALSE)),IF($X$1=7,(VLOOKUP(E19,'X7'!$B:$AP,7,FALSE)),IF($X$1=8,(VLOOKUP(E19,'X8'!$B:$AP,7,FALSE)),IF($X$1=9,(VLOOKUP(E19,'X9'!$B:$AP,7,FALSE)),IF($X$1=10,(VLOOKUP(E19,'X10'!$B:$AP,7,FALSE)),IF($X$1=11,(VLOOKUP(E19,'X11'!$B:$AP,7,FALSE)),IF($X$1=12,(VLOOKUP(E19,'X12'!$B:$AP,7,FALSE)),IF($X$1=13,(VLOOKUP(E19,'X13'!$B:$AP,7,FALSE)),"P")))))))))))))))</f>
        <v xml:space="preserve"> </v>
      </c>
      <c r="F21" s="59" t="str">
        <f ca="1">IF(ISERROR(IF($X$1=1,(VLOOKUP(E19,'X1'!$B:$AO,6,FALSE)),IF($X$1=2,(VLOOKUP(E19,'X2'!$B:$AO,6,FALSE)),IF($X$1=3,(VLOOKUP(E19,'X3'!$B:$AO,6,FALSE)),IF($X$1=4,(VLOOKUP(E19,'X4'!$B:$AO,6,FALSE)),IF($X$1=5,(VLOOKUP(E19,'X5'!$B:$AO,6,FALSE)),IF($X$1=6,(VLOOKUP(E19,'X6'!$B:$AO,6,FALSE)),IF($X$1=7,(VLOOKUP(E19,'X7'!$B:$AO,6,FALSE)),IF($X$1=8,(VLOOKUP(E19,'X8'!$B:$AO,6,FALSE)),IF($X$1=9,(VLOOKUP(E19,'X9'!$B:$AO,6,FALSE)),IF($X$1=10,(VLOOKUP(E19,'X10'!$B:$AO,6,FALSE)),IF($X$1=11,(VLOOKUP(E19,'X11'!$B:$AO,6,FALSE)),IF($X$1=12,(VLOOKUP(E19,'X12'!$B:$AO,6,FALSE)),IF($X$1=13,(VLOOKUP(E19,'X13'!$B:$AO,6,FALSE)),"P"))))))))))))))=TRUE," ",(IF($X$1=1,(VLOOKUP(E19,'X1'!$B:$AO,6,FALSE)),IF($X$1=2,(VLOOKUP(E19,'X2'!$B:$AO,6,FALSE)),IF($X$1=3,(VLOOKUP(E19,'X3'!$B:$AO,6,FALSE)),IF($X$1=4,(VLOOKUP(E19,'X4'!$B:$AO,6,FALSE)),IF($X$1=5,(VLOOKUP(E19,'X5'!$B:$AO,6,FALSE)),IF($X$1=6,(VLOOKUP(E19,'X6'!$B:$AO,6,FALSE)),IF($X$1=7,(VLOOKUP(E19,'X7'!$B:$AO,6,FALSE)),IF($X$1=8,(VLOOKUP(E19,'X8'!$B:$AO,6,FALSE)),IF($X$1=9,(VLOOKUP(E19,'X9'!$B:$AO,6,FALSE)),IF($X$1=10,(VLOOKUP(E19,'X10'!$B:$AO,6,FALSE)),IF($X$1=11,(VLOOKUP(E19,'X11'!$B:$AO,6,FALSE)),IF($X$1=12,(VLOOKUP(E19,'X12'!$B:$AO,6,FALSE)),IF($X$1=13,(VLOOKUP(E19,'X13'!$B:$AO,6,FALSE)),"P")))))))))))))))</f>
        <v xml:space="preserve"> </v>
      </c>
      <c r="G21" s="60" t="str">
        <f ca="1">IF(ISERROR(IF($X$1=1,(VLOOKUP(E19,'X1'!$B:$AZ,44,FALSE)),IF($X$1=2,(VLOOKUP(E19,'X2'!$B:$AZ,44,FALSE)),IF($X$1=3,(VLOOKUP(E19,'X3'!$B:$AZ,44,FALSE)),IF($X$1=4,(VLOOKUP(E19,'X4'!$B:$AZ,44,FALSE)),IF($X$1=5,(VLOOKUP(E19,'X5'!$B:$AZ,44,FALSE)),IF($X$1=6,(VLOOKUP(E19,'X6'!$B:$AZ,44,FALSE)),IF($X$1=7,(VLOOKUP(E19,'X7'!$B:$AZ,44,FALSE)),IF($X$1=8,(VLOOKUP(E19,'X8'!$B:$AZ,44,FALSE)),IF($X$1=9,(VLOOKUP(E19,'X9'!$B:$AZ,44,FALSE)),IF($X$1=10,(VLOOKUP(E19,'X10'!$B:$AZ,44,FALSE)),IF($X$1=11,(VLOOKUP(E19,'X11'!$B:$AZ,44,FALSE)),IF($X$1=12,(VLOOKUP(E19,'X12'!$B:$AZ,44,FALSE)),IF($X$1=13,(VLOOKUP(E19,'X13'!$B:$AZ,44,FALSE)),"P"))))))))))))))=TRUE," ",(IF($X$1=1,(VLOOKUP(E19,'X1'!$B:$AZ,44,FALSE)),IF($X$1=2,(VLOOKUP(E19,'X2'!$B:$AZ,44,FALSE)),IF($X$1=3,(VLOOKUP(E19,'X3'!$B:$AZ,44,FALSE)),IF($X$1=4,(VLOOKUP(E19,'X4'!$B:$AZ,44,FALSE)),IF($X$1=5,(VLOOKUP(E19,'X5'!$B:$AZ,44,FALSE)),IF($X$1=6,(VLOOKUP(E19,'X6'!$B:$AZ,44,FALSE)),IF($X$1=7,(VLOOKUP(E19,'X7'!$B:$AZ,44,FALSE)),IF($X$1=8,(VLOOKUP(E19,'X8'!$B:$AZ,44,FALSE)),IF($X$1=9,(VLOOKUP(E19,'X9'!$B:$AZ,44,FALSE)),IF($X$1=10,(VLOOKUP(E19,'X10'!$B:$AZ,44,FALSE)),IF($X$1=11,(VLOOKUP(E19,'X11'!$B:$AZ,44,FALSE)),IF($X$1=12,(VLOOKUP(E19,'X12'!$B:$AZ,44,FALSE)),IF($X$1=13,(VLOOKUP(E19,'X13'!$B:$AZ,44,FALSE)),"P")))))))))))))))</f>
        <v xml:space="preserve"> </v>
      </c>
      <c r="H21" s="61" t="str">
        <f ca="1">IF(ISERROR(IF($X$1=1,(VLOOKUP(H19,'X1'!$B:$AP,7,FALSE)),IF($X$1=2,(VLOOKUP(H19,'X2'!$B:$AP,7,FALSE)),IF($X$1=3,(VLOOKUP(H19,'X3'!$B:$AP,7,FALSE)),IF($X$1=4,(VLOOKUP(H19,'X4'!$B:$AP,7,FALSE)),IF($X$1=5,(VLOOKUP(H19,'X5'!$B:$AP,7,FALSE)),IF($X$1=6,(VLOOKUP(H19,'X6'!$B:$AP,7,FALSE)),IF($X$1=7,(VLOOKUP(H19,'X7'!$B:$AP,7,FALSE)),IF($X$1=8,(VLOOKUP(H19,'X8'!$B:$AP,7,FALSE)),IF($X$1=9,(VLOOKUP(H19,'X9'!$B:$AP,7,FALSE)),IF($X$1=10,(VLOOKUP(H19,'X10'!$B:$AP,7,FALSE)),IF($X$1=11,(VLOOKUP(H19,'X11'!$B:$AP,7,FALSE)),IF($X$1=12,(VLOOKUP(H19,'X12'!$B:$AP,7,FALSE)),IF($X$1=13,(VLOOKUP(H19,'X13'!$B:$AP,7,FALSE)),"P"))))))))))))))=TRUE," ",(IF($X$1=1,(VLOOKUP(H19,'X1'!$B:$AP,7,FALSE)),IF($X$1=2,(VLOOKUP(H19,'X2'!$B:$AP,7,FALSE)),IF($X$1=3,(VLOOKUP(H19,'X3'!$B:$AP,7,FALSE)),IF($X$1=4,(VLOOKUP(H19,'X4'!$B:$AP,7,FALSE)),IF($X$1=5,(VLOOKUP(H19,'X5'!$B:$AP,7,FALSE)),IF($X$1=6,(VLOOKUP(H19,'X6'!$B:$AP,7,FALSE)),IF($X$1=7,(VLOOKUP(H19,'X7'!$B:$AP,7,FALSE)),IF($X$1=8,(VLOOKUP(H19,'X8'!$B:$AP,7,FALSE)),IF($X$1=9,(VLOOKUP(H19,'X9'!$B:$AP,7,FALSE)),IF($X$1=10,(VLOOKUP(H19,'X10'!$B:$AP,7,FALSE)),IF($X$1=11,(VLOOKUP(H19,'X11'!$B:$AP,7,FALSE)),IF($X$1=12,(VLOOKUP(H19,'X12'!$B:$AP,7,FALSE)),IF($X$1=13,(VLOOKUP(H19,'X13'!$B:$AP,7,FALSE)),"P")))))))))))))))</f>
        <v xml:space="preserve"> </v>
      </c>
      <c r="I21" s="59" t="str">
        <f ca="1">IF(ISERROR(IF($X$1=1,(VLOOKUP(H19,'X1'!$B:$AO,6,FALSE)),IF($X$1=2,(VLOOKUP(H19,'X2'!$B:$AO,6,FALSE)),IF($X$1=3,(VLOOKUP(H19,'X3'!$B:$AO,6,FALSE)),IF($X$1=4,(VLOOKUP(H19,'X4'!$B:$AO,6,FALSE)),IF($X$1=5,(VLOOKUP(H19,'X5'!$B:$AO,6,FALSE)),IF($X$1=6,(VLOOKUP(H19,'X6'!$B:$AO,6,FALSE)),IF($X$1=7,(VLOOKUP(H19,'X7'!$B:$AO,6,FALSE)),IF($X$1=8,(VLOOKUP(H19,'X8'!$B:$AO,6,FALSE)),IF($X$1=9,(VLOOKUP(H19,'X9'!$B:$AO,6,FALSE)),IF($X$1=10,(VLOOKUP(H19,'X10'!$B:$AO,6,FALSE)),IF($X$1=11,(VLOOKUP(H19,'X11'!$B:$AO,6,FALSE)),IF($X$1=12,(VLOOKUP(H19,'X12'!$B:$AO,6,FALSE)),IF($X$1=13,(VLOOKUP(H19,'X13'!$B:$AO,6,FALSE)),"P"))))))))))))))=TRUE," ",(IF($X$1=1,(VLOOKUP(H19,'X1'!$B:$AO,6,FALSE)),IF($X$1=2,(VLOOKUP(H19,'X2'!$B:$AO,6,FALSE)),IF($X$1=3,(VLOOKUP(H19,'X3'!$B:$AO,6,FALSE)),IF($X$1=4,(VLOOKUP(H19,'X4'!$B:$AO,6,FALSE)),IF($X$1=5,(VLOOKUP(H19,'X5'!$B:$AO,6,FALSE)),IF($X$1=6,(VLOOKUP(H19,'X6'!$B:$AO,6,FALSE)),IF($X$1=7,(VLOOKUP(H19,'X7'!$B:$AO,6,FALSE)),IF($X$1=8,(VLOOKUP(H19,'X8'!$B:$AO,6,FALSE)),IF($X$1=9,(VLOOKUP(H19,'X9'!$B:$AO,6,FALSE)),IF($X$1=10,(VLOOKUP(H19,'X10'!$B:$AO,6,FALSE)),IF($X$1=11,(VLOOKUP(H19,'X11'!$B:$AO,6,FALSE)),IF($X$1=12,(VLOOKUP(H19,'X12'!$B:$AO,6,FALSE)),IF($X$1=13,(VLOOKUP(H19,'X13'!$B:$AO,6,FALSE)),"P")))))))))))))))</f>
        <v xml:space="preserve"> </v>
      </c>
      <c r="J21" s="60" t="str">
        <f ca="1">IF(ISERROR(IF($X$1=1,(VLOOKUP(H19,'X1'!$B:$AZ,44,FALSE)),IF($X$1=2,(VLOOKUP(H19,'X2'!$B:$AZ,44,FALSE)),IF($X$1=3,(VLOOKUP(H19,'X3'!$B:$AZ,44,FALSE)),IF($X$1=4,(VLOOKUP(H19,'X4'!$B:$AZ,44,FALSE)),IF($X$1=5,(VLOOKUP(H19,'X5'!$B:$AZ,44,FALSE)),IF($X$1=6,(VLOOKUP(H19,'X6'!$B:$AZ,44,FALSE)),IF($X$1=7,(VLOOKUP(H19,'X7'!$B:$AZ,44,FALSE)),IF($X$1=8,(VLOOKUP(H19,'X8'!$B:$AZ,44,FALSE)),IF($X$1=9,(VLOOKUP(H19,'X9'!$B:$AZ,44,FALSE)),IF($X$1=10,(VLOOKUP(H19,'X10'!$B:$AZ,44,FALSE)),IF($X$1=11,(VLOOKUP(H19,'X11'!$B:$AZ,44,FALSE)),IF($X$1=12,(VLOOKUP(H19,'X12'!$B:$AZ,44,FALSE)),IF($X$1=13,(VLOOKUP(H19,'X13'!$B:$AZ,44,FALSE)),"P"))))))))))))))=TRUE," ",(IF($X$1=1,(VLOOKUP(H19,'X1'!$B:$AZ,44,FALSE)),IF($X$1=2,(VLOOKUP(H19,'X2'!$B:$AZ,44,FALSE)),IF($X$1=3,(VLOOKUP(H19,'X3'!$B:$AZ,44,FALSE)),IF($X$1=4,(VLOOKUP(H19,'X4'!$B:$AZ,44,FALSE)),IF($X$1=5,(VLOOKUP(H19,'X5'!$B:$AZ,44,FALSE)),IF($X$1=6,(VLOOKUP(H19,'X6'!$B:$AZ,44,FALSE)),IF($X$1=7,(VLOOKUP(H19,'X7'!$B:$AZ,44,FALSE)),IF($X$1=8,(VLOOKUP(H19,'X8'!$B:$AZ,44,FALSE)),IF($X$1=9,(VLOOKUP(H19,'X9'!$B:$AZ,44,FALSE)),IF($X$1=10,(VLOOKUP(H19,'X10'!$B:$AZ,44,FALSE)),IF($X$1=11,(VLOOKUP(H19,'X11'!$B:$AZ,44,FALSE)),IF($X$1=12,(VLOOKUP(H19,'X12'!$B:$AZ,44,FALSE)),IF($X$1=13,(VLOOKUP(H19,'X13'!$B:$AZ,44,FALSE)),"P")))))))))))))))</f>
        <v xml:space="preserve"> </v>
      </c>
      <c r="K21" s="61" t="str">
        <f ca="1">IF(ISERROR(IF($X$1=1,(VLOOKUP(K19,'X1'!$B:$AP,7,FALSE)),IF($X$1=2,(VLOOKUP(K19,'X2'!$B:$AP,7,FALSE)),IF($X$1=3,(VLOOKUP(K19,'X3'!$B:$AP,7,FALSE)),IF($X$1=4,(VLOOKUP(K19,'X4'!$B:$AP,7,FALSE)),IF($X$1=5,(VLOOKUP(K19,'X5'!$B:$AP,7,FALSE)),IF($X$1=6,(VLOOKUP(K19,'X6'!$B:$AP,7,FALSE)),IF($X$1=7,(VLOOKUP(K19,'X7'!$B:$AP,7,FALSE)),IF($X$1=8,(VLOOKUP(K19,'X8'!$B:$AP,7,FALSE)),IF($X$1=9,(VLOOKUP(K19,'X9'!$B:$AP,7,FALSE)),IF($X$1=10,(VLOOKUP(K19,'X10'!$B:$AP,7,FALSE)),IF($X$1=11,(VLOOKUP(K19,'X11'!$B:$AP,7,FALSE)),IF($X$1=12,(VLOOKUP(K19,'X12'!$B:$AP,7,FALSE)),IF($X$1=13,(VLOOKUP(K19,'X13'!$B:$AP,7,FALSE)),"P"))))))))))))))=TRUE," ",(IF($X$1=1,(VLOOKUP(K19,'X1'!$B:$AP,7,FALSE)),IF($X$1=2,(VLOOKUP(K19,'X2'!$B:$AP,7,FALSE)),IF($X$1=3,(VLOOKUP(K19,'X3'!$B:$AP,7,FALSE)),IF($X$1=4,(VLOOKUP(K19,'X4'!$B:$AP,7,FALSE)),IF($X$1=5,(VLOOKUP(K19,'X5'!$B:$AP,7,FALSE)),IF($X$1=6,(VLOOKUP(K19,'X6'!$B:$AP,7,FALSE)),IF($X$1=7,(VLOOKUP(K19,'X7'!$B:$AP,7,FALSE)),IF($X$1=8,(VLOOKUP(K19,'X8'!$B:$AP,7,FALSE)),IF($X$1=9,(VLOOKUP(K19,'X9'!$B:$AP,7,FALSE)),IF($X$1=10,(VLOOKUP(K19,'X10'!$B:$AP,7,FALSE)),IF($X$1=11,(VLOOKUP(K19,'X11'!$B:$AP,7,FALSE)),IF($X$1=12,(VLOOKUP(K19,'X12'!$B:$AP,7,FALSE)),IF($X$1=13,(VLOOKUP(K19,'X13'!$B:$AP,7,FALSE)),"P")))))))))))))))</f>
        <v xml:space="preserve"> </v>
      </c>
      <c r="L21" s="59" t="str">
        <f ca="1">IF(ISERROR(IF($X$1=1,(VLOOKUP(K19,'X1'!$B:$AO,6,FALSE)),IF($X$1=2,(VLOOKUP(K19,'X2'!$B:$AO,6,FALSE)),IF($X$1=3,(VLOOKUP(K19,'X3'!$B:$AO,6,FALSE)),IF($X$1=4,(VLOOKUP(K19,'X4'!$B:$AO,6,FALSE)),IF($X$1=5,(VLOOKUP(K19,'X5'!$B:$AO,6,FALSE)),IF($X$1=6,(VLOOKUP(K19,'X6'!$B:$AO,6,FALSE)),IF($X$1=7,(VLOOKUP(K19,'X7'!$B:$AO,6,FALSE)),IF($X$1=8,(VLOOKUP(K19,'X8'!$B:$AO,6,FALSE)),IF($X$1=9,(VLOOKUP(K19,'X9'!$B:$AO,6,FALSE)),IF($X$1=10,(VLOOKUP(K19,'X10'!$B:$AO,6,FALSE)),IF($X$1=11,(VLOOKUP(K19,'X11'!$B:$AO,6,FALSE)),IF($X$1=12,(VLOOKUP(K19,'X12'!$B:$AO,6,FALSE)),IF($X$1=13,(VLOOKUP(K19,'X13'!$B:$AO,6,FALSE)),"P"))))))))))))))=TRUE," ",(IF($X$1=1,(VLOOKUP(K19,'X1'!$B:$AO,6,FALSE)),IF($X$1=2,(VLOOKUP(K19,'X2'!$B:$AO,6,FALSE)),IF($X$1=3,(VLOOKUP(K19,'X3'!$B:$AO,6,FALSE)),IF($X$1=4,(VLOOKUP(K19,'X4'!$B:$AO,6,FALSE)),IF($X$1=5,(VLOOKUP(K19,'X5'!$B:$AO,6,FALSE)),IF($X$1=6,(VLOOKUP(K19,'X6'!$B:$AO,6,FALSE)),IF($X$1=7,(VLOOKUP(K19,'X7'!$B:$AO,6,FALSE)),IF($X$1=8,(VLOOKUP(K19,'X8'!$B:$AO,6,FALSE)),IF($X$1=9,(VLOOKUP(K19,'X9'!$B:$AO,6,FALSE)),IF($X$1=10,(VLOOKUP(K19,'X10'!$B:$AO,6,FALSE)),IF($X$1=11,(VLOOKUP(K19,'X11'!$B:$AO,6,FALSE)),IF($X$1=12,(VLOOKUP(K19,'X12'!$B:$AO,6,FALSE)),IF($X$1=13,(VLOOKUP(K19,'X13'!$B:$AO,6,FALSE)),"P")))))))))))))))</f>
        <v xml:space="preserve"> </v>
      </c>
      <c r="M21" s="60" t="str">
        <f ca="1">IF(ISERROR(IF($X$1=1,(VLOOKUP(K19,'X1'!$B:$AZ,44,FALSE)),IF($X$1=2,(VLOOKUP(K19,'X2'!$B:$AZ,44,FALSE)),IF($X$1=3,(VLOOKUP(K19,'X3'!$B:$AZ,44,FALSE)),IF($X$1=4,(VLOOKUP(K19,'X4'!$B:$AZ,44,FALSE)),IF($X$1=5,(VLOOKUP(K19,'X5'!$B:$AZ,44,FALSE)),IF($X$1=6,(VLOOKUP(K19,'X6'!$B:$AZ,44,FALSE)),IF($X$1=7,(VLOOKUP(K19,'X7'!$B:$AZ,44,FALSE)),IF($X$1=8,(VLOOKUP(K19,'X8'!$B:$AZ,44,FALSE)),IF($X$1=9,(VLOOKUP(K19,'X9'!$B:$AZ,44,FALSE)),IF($X$1=10,(VLOOKUP(K19,'X10'!$B:$AZ,44,FALSE)),IF($X$1=11,(VLOOKUP(K19,'X11'!$B:$AZ,44,FALSE)),IF($X$1=12,(VLOOKUP(K19,'X12'!$B:$AZ,44,FALSE)),IF($X$1=13,(VLOOKUP(K19,'X13'!$B:$AZ,44,FALSE)),"P"))))))))))))))=TRUE," ",(IF($X$1=1,(VLOOKUP(K19,'X1'!$B:$AZ,44,FALSE)),IF($X$1=2,(VLOOKUP(K19,'X2'!$B:$AZ,44,FALSE)),IF($X$1=3,(VLOOKUP(K19,'X3'!$B:$AZ,44,FALSE)),IF($X$1=4,(VLOOKUP(K19,'X4'!$B:$AZ,44,FALSE)),IF($X$1=5,(VLOOKUP(K19,'X5'!$B:$AZ,44,FALSE)),IF($X$1=6,(VLOOKUP(K19,'X6'!$B:$AZ,44,FALSE)),IF($X$1=7,(VLOOKUP(K19,'X7'!$B:$AZ,44,FALSE)),IF($X$1=8,(VLOOKUP(K19,'X8'!$B:$AZ,44,FALSE)),IF($X$1=9,(VLOOKUP(K19,'X9'!$B:$AZ,44,FALSE)),IF($X$1=10,(VLOOKUP(K19,'X10'!$B:$AZ,44,FALSE)),IF($X$1=11,(VLOOKUP(K19,'X11'!$B:$AZ,44,FALSE)),IF($X$1=12,(VLOOKUP(K19,'X12'!$B:$AZ,44,FALSE)),IF($X$1=13,(VLOOKUP(K19,'X13'!$B:$AZ,44,FALSE)),"P")))))))))))))))</f>
        <v xml:space="preserve"> </v>
      </c>
      <c r="N21" s="61" t="str">
        <f ca="1">IF(ISERROR(IF($X$1=1,(VLOOKUP(N19,'X1'!$B:$AP,7,FALSE)),IF($X$1=2,(VLOOKUP(N19,'X2'!$B:$AP,7,FALSE)),IF($X$1=3,(VLOOKUP(N19,'X3'!$B:$AP,7,FALSE)),IF($X$1=4,(VLOOKUP(N19,'X4'!$B:$AP,7,FALSE)),IF($X$1=5,(VLOOKUP(N19,'X5'!$B:$AP,7,FALSE)),IF($X$1=6,(VLOOKUP(N19,'X6'!$B:$AP,7,FALSE)),IF($X$1=7,(VLOOKUP(N19,'X7'!$B:$AP,7,FALSE)),IF($X$1=8,(VLOOKUP(N19,'X8'!$B:$AP,7,FALSE)),IF($X$1=9,(VLOOKUP(N19,'X9'!$B:$AP,7,FALSE)),IF($X$1=10,(VLOOKUP(N19,'X10'!$B:$AP,7,FALSE)),IF($X$1=11,(VLOOKUP(N19,'X11'!$B:$AP,7,FALSE)),IF($X$1=12,(VLOOKUP(N19,'X12'!$B:$AP,7,FALSE)),IF($X$1=13,(VLOOKUP(N19,'X13'!$B:$AP,7,FALSE)),"P"))))))))))))))=TRUE," ",(IF($X$1=1,(VLOOKUP(N19,'X1'!$B:$AP,7,FALSE)),IF($X$1=2,(VLOOKUP(N19,'X2'!$B:$AP,7,FALSE)),IF($X$1=3,(VLOOKUP(N19,'X3'!$B:$AP,7,FALSE)),IF($X$1=4,(VLOOKUP(N19,'X4'!$B:$AP,7,FALSE)),IF($X$1=5,(VLOOKUP(N19,'X5'!$B:$AP,7,FALSE)),IF($X$1=6,(VLOOKUP(N19,'X6'!$B:$AP,7,FALSE)),IF($X$1=7,(VLOOKUP(N19,'X7'!$B:$AP,7,FALSE)),IF($X$1=8,(VLOOKUP(N19,'X8'!$B:$AP,7,FALSE)),IF($X$1=9,(VLOOKUP(N19,'X9'!$B:$AP,7,FALSE)),IF($X$1=10,(VLOOKUP(N19,'X10'!$B:$AP,7,FALSE)),IF($X$1=11,(VLOOKUP(N19,'X11'!$B:$AP,7,FALSE)),IF($X$1=12,(VLOOKUP(N19,'X12'!$B:$AP,7,FALSE)),IF($X$1=13,(VLOOKUP(N19,'X13'!$B:$AP,7,FALSE)),"P")))))))))))))))</f>
        <v xml:space="preserve"> </v>
      </c>
      <c r="O21" s="59" t="str">
        <f ca="1">IF(ISERROR(IF($X$1=1,(VLOOKUP(N19,'X1'!$B:$AO,6,FALSE)),IF($X$1=2,(VLOOKUP(N19,'X2'!$B:$AO,6,FALSE)),IF($X$1=3,(VLOOKUP(N19,'X3'!$B:$AO,6,FALSE)),IF($X$1=4,(VLOOKUP(N19,'X4'!$B:$AO,6,FALSE)),IF($X$1=5,(VLOOKUP(N19,'X5'!$B:$AO,6,FALSE)),IF($X$1=6,(VLOOKUP(N19,'X6'!$B:$AO,6,FALSE)),IF($X$1=7,(VLOOKUP(N19,'X7'!$B:$AO,6,FALSE)),IF($X$1=8,(VLOOKUP(N19,'X8'!$B:$AO,6,FALSE)),IF($X$1=9,(VLOOKUP(N19,'X9'!$B:$AO,6,FALSE)),IF($X$1=10,(VLOOKUP(N19,'X10'!$B:$AO,6,FALSE)),IF($X$1=11,(VLOOKUP(N19,'X11'!$B:$AO,6,FALSE)),IF($X$1=12,(VLOOKUP(N19,'X12'!$B:$AO,6,FALSE)),IF($X$1=13,(VLOOKUP(N19,'X13'!$B:$AO,6,FALSE)),"P"))))))))))))))=TRUE," ",(IF($X$1=1,(VLOOKUP(N19,'X1'!$B:$AO,6,FALSE)),IF($X$1=2,(VLOOKUP(N19,'X2'!$B:$AO,6,FALSE)),IF($X$1=3,(VLOOKUP(N19,'X3'!$B:$AO,6,FALSE)),IF($X$1=4,(VLOOKUP(N19,'X4'!$B:$AO,6,FALSE)),IF($X$1=5,(VLOOKUP(N19,'X5'!$B:$AO,6,FALSE)),IF($X$1=6,(VLOOKUP(N19,'X6'!$B:$AO,6,FALSE)),IF($X$1=7,(VLOOKUP(N19,'X7'!$B:$AO,6,FALSE)),IF($X$1=8,(VLOOKUP(N19,'X8'!$B:$AO,6,FALSE)),IF($X$1=9,(VLOOKUP(N19,'X9'!$B:$AO,6,FALSE)),IF($X$1=10,(VLOOKUP(N19,'X10'!$B:$AO,6,FALSE)),IF($X$1=11,(VLOOKUP(N19,'X11'!$B:$AO,6,FALSE)),IF($X$1=12,(VLOOKUP(N19,'X12'!$B:$AO,6,FALSE)),IF($X$1=13,(VLOOKUP(N19,'X13'!$B:$AO,6,FALSE)),"P")))))))))))))))</f>
        <v xml:space="preserve"> </v>
      </c>
      <c r="P21" s="60" t="str">
        <f ca="1">IF(ISERROR(IF($X$1=1,(VLOOKUP(N19,'X1'!$B:$AZ,44,FALSE)),IF($X$1=2,(VLOOKUP(N19,'X2'!$B:$AZ,44,FALSE)),IF($X$1=3,(VLOOKUP(N19,'X3'!$B:$AZ,44,FALSE)),IF($X$1=4,(VLOOKUP(N19,'X4'!$B:$AZ,44,FALSE)),IF($X$1=5,(VLOOKUP(N19,'X5'!$B:$AZ,44,FALSE)),IF($X$1=6,(VLOOKUP(N19,'X6'!$B:$AZ,44,FALSE)),IF($X$1=7,(VLOOKUP(N19,'X7'!$B:$AZ,44,FALSE)),IF($X$1=8,(VLOOKUP(N19,'X8'!$B:$AZ,44,FALSE)),IF($X$1=9,(VLOOKUP(N19,'X9'!$B:$AZ,44,FALSE)),IF($X$1=10,(VLOOKUP(N19,'X10'!$B:$AZ,44,FALSE)),IF($X$1=11,(VLOOKUP(N19,'X11'!$B:$AZ,44,FALSE)),IF($X$1=12,(VLOOKUP(N19,'X12'!$B:$AZ,44,FALSE)),IF($X$1=13,(VLOOKUP(N19,'X13'!$B:$AZ,44,FALSE)),"P"))))))))))))))=TRUE," ",(IF($X$1=1,(VLOOKUP(N19,'X1'!$B:$AZ,44,FALSE)),IF($X$1=2,(VLOOKUP(N19,'X2'!$B:$AZ,44,FALSE)),IF($X$1=3,(VLOOKUP(N19,'X3'!$B:$AZ,44,FALSE)),IF($X$1=4,(VLOOKUP(N19,'X4'!$B:$AZ,44,FALSE)),IF($X$1=5,(VLOOKUP(N19,'X5'!$B:$AZ,44,FALSE)),IF($X$1=6,(VLOOKUP(N19,'X6'!$B:$AZ,44,FALSE)),IF($X$1=7,(VLOOKUP(N19,'X7'!$B:$AZ,44,FALSE)),IF($X$1=8,(VLOOKUP(N19,'X8'!$B:$AZ,44,FALSE)),IF($X$1=9,(VLOOKUP(N19,'X9'!$B:$AZ,44,FALSE)),IF($X$1=10,(VLOOKUP(N19,'X10'!$B:$AZ,44,FALSE)),IF($X$1=11,(VLOOKUP(N19,'X11'!$B:$AZ,44,FALSE)),IF($X$1=12,(VLOOKUP(N19,'X12'!$B:$AZ,44,FALSE)),IF($X$1=13,(VLOOKUP(N19,'X13'!$B:$AZ,44,FALSE)),"P")))))))))))))))</f>
        <v xml:space="preserve"> </v>
      </c>
      <c r="Q21" s="61" t="str">
        <f ca="1">IF(ISERROR(IF($X$1=1,(VLOOKUP(Q19,'X1'!$B:$AP,7,FALSE)),IF($X$1=2,(VLOOKUP(Q19,'X2'!$B:$AP,7,FALSE)),IF($X$1=3,(VLOOKUP(Q19,'X3'!$B:$AP,7,FALSE)),IF($X$1=4,(VLOOKUP(Q19,'X4'!$B:$AP,7,FALSE)),IF($X$1=5,(VLOOKUP(Q19,'X5'!$B:$AP,7,FALSE)),IF($X$1=6,(VLOOKUP(Q19,'X6'!$B:$AP,7,FALSE)),IF($X$1=7,(VLOOKUP(Q19,'X7'!$B:$AP,7,FALSE)),IF($X$1=8,(VLOOKUP(Q19,'X8'!$B:$AP,7,FALSE)),IF($X$1=9,(VLOOKUP(Q19,'X9'!$B:$AP,7,FALSE)),IF($X$1=10,(VLOOKUP(Q19,'X10'!$B:$AP,7,FALSE)),IF($X$1=11,(VLOOKUP(Q19,'X11'!$B:$AP,7,FALSE)),IF($X$1=12,(VLOOKUP(Q19,'X12'!$B:$AP,7,FALSE)),IF($X$1=13,(VLOOKUP(Q19,'X13'!$B:$AP,7,FALSE)),"P"))))))))))))))=TRUE," ",(IF($X$1=1,(VLOOKUP(Q19,'X1'!$B:$AP,7,FALSE)),IF($X$1=2,(VLOOKUP(Q19,'X2'!$B:$AP,7,FALSE)),IF($X$1=3,(VLOOKUP(Q19,'X3'!$B:$AP,7,FALSE)),IF($X$1=4,(VLOOKUP(Q19,'X4'!$B:$AP,7,FALSE)),IF($X$1=5,(VLOOKUP(Q19,'X5'!$B:$AP,7,FALSE)),IF($X$1=6,(VLOOKUP(Q19,'X6'!$B:$AP,7,FALSE)),IF($X$1=7,(VLOOKUP(Q19,'X7'!$B:$AP,7,FALSE)),IF($X$1=8,(VLOOKUP(Q19,'X8'!$B:$AP,7,FALSE)),IF($X$1=9,(VLOOKUP(Q19,'X9'!$B:$AP,7,FALSE)),IF($X$1=10,(VLOOKUP(Q19,'X10'!$B:$AP,7,FALSE)),IF($X$1=11,(VLOOKUP(Q19,'X11'!$B:$AP,7,FALSE)),IF($X$1=12,(VLOOKUP(Q19,'X12'!$B:$AP,7,FALSE)),IF($X$1=13,(VLOOKUP(Q19,'X13'!$B:$AP,7,FALSE)),"P")))))))))))))))</f>
        <v xml:space="preserve"> </v>
      </c>
      <c r="R21" s="59" t="str">
        <f ca="1">IF(ISERROR(IF($X$1=1,(VLOOKUP(Q19,'X1'!$B:$AO,6,FALSE)),IF($X$1=2,(VLOOKUP(Q19,'X2'!$B:$AO,6,FALSE)),IF($X$1=3,(VLOOKUP(Q19,'X3'!$B:$AO,6,FALSE)),IF($X$1=4,(VLOOKUP(Q19,'X4'!$B:$AO,6,FALSE)),IF($X$1=5,(VLOOKUP(Q19,'X5'!$B:$AO,6,FALSE)),IF($X$1=6,(VLOOKUP(Q19,'X6'!$B:$AO,6,FALSE)),IF($X$1=7,(VLOOKUP(Q19,'X7'!$B:$AO,6,FALSE)),IF($X$1=8,(VLOOKUP(Q19,'X8'!$B:$AO,6,FALSE)),IF($X$1=9,(VLOOKUP(Q19,'X9'!$B:$AO,6,FALSE)),IF($X$1=10,(VLOOKUP(Q19,'X10'!$B:$AO,6,FALSE)),IF($X$1=11,(VLOOKUP(Q19,'X11'!$B:$AO,6,FALSE)),IF($X$1=12,(VLOOKUP(Q19,'X12'!$B:$AO,6,FALSE)),IF($X$1=13,(VLOOKUP(Q19,'X13'!$B:$AO,6,FALSE)),"P"))))))))))))))=TRUE," ",(IF($X$1=1,(VLOOKUP(Q19,'X1'!$B:$AO,6,FALSE)),IF($X$1=2,(VLOOKUP(Q19,'X2'!$B:$AO,6,FALSE)),IF($X$1=3,(VLOOKUP(Q19,'X3'!$B:$AO,6,FALSE)),IF($X$1=4,(VLOOKUP(Q19,'X4'!$B:$AO,6,FALSE)),IF($X$1=5,(VLOOKUP(Q19,'X5'!$B:$AO,6,FALSE)),IF($X$1=6,(VLOOKUP(Q19,'X6'!$B:$AO,6,FALSE)),IF($X$1=7,(VLOOKUP(Q19,'X7'!$B:$AO,6,FALSE)),IF($X$1=8,(VLOOKUP(Q19,'X8'!$B:$AO,6,FALSE)),IF($X$1=9,(VLOOKUP(Q19,'X9'!$B:$AO,6,FALSE)),IF($X$1=10,(VLOOKUP(Q19,'X10'!$B:$AO,6,FALSE)),IF($X$1=11,(VLOOKUP(Q19,'X11'!$B:$AO,6,FALSE)),IF($X$1=12,(VLOOKUP(Q19,'X12'!$B:$AO,6,FALSE)),IF($X$1=13,(VLOOKUP(Q19,'X13'!$B:$AO,6,FALSE)),"P")))))))))))))))</f>
        <v xml:space="preserve"> </v>
      </c>
      <c r="S21" s="62" t="str">
        <f ca="1">IF(ISERROR(IF($X$1=1,(VLOOKUP(Q19,'X1'!$B:$AZ,44,FALSE)),IF($X$1=2,(VLOOKUP(Q19,'X2'!$B:$AZ,44,FALSE)),IF($X$1=3,(VLOOKUP(Q19,'X3'!$B:$AZ,44,FALSE)),IF($X$1=4,(VLOOKUP(Q19,'X4'!$B:$AZ,44,FALSE)),IF($X$1=5,(VLOOKUP(Q19,'X5'!$B:$AZ,44,FALSE)),IF($X$1=6,(VLOOKUP(Q19,'X6'!$B:$AZ,44,FALSE)),IF($X$1=7,(VLOOKUP(Q19,'X7'!$B:$AZ,44,FALSE)),IF($X$1=8,(VLOOKUP(Q19,'X8'!$B:$AZ,44,FALSE)),IF($X$1=9,(VLOOKUP(Q19,'X9'!$B:$AZ,44,FALSE)),IF($X$1=10,(VLOOKUP(Q19,'X10'!$B:$AZ,44,FALSE)),IF($X$1=11,(VLOOKUP(Q19,'X11'!$B:$AZ,44,FALSE)),IF($X$1=12,(VLOOKUP(Q19,'X12'!$B:$AZ,44,FALSE)),IF($X$1=13,(VLOOKUP(Q19,'X13'!$B:$AZ,44,FALSE)),"P"))))))))))))))=TRUE," ",(IF($X$1=1,(VLOOKUP(Q19,'X1'!$B:$AZ,44,FALSE)),IF($X$1=2,(VLOOKUP(Q19,'X2'!$B:$AZ,44,FALSE)),IF($X$1=3,(VLOOKUP(Q19,'X3'!$B:$AZ,44,FALSE)),IF($X$1=4,(VLOOKUP(Q19,'X4'!$B:$AZ,44,FALSE)),IF($X$1=5,(VLOOKUP(Q19,'X5'!$B:$AZ,44,FALSE)),IF($X$1=6,(VLOOKUP(Q19,'X6'!$B:$AZ,44,FALSE)),IF($X$1=7,(VLOOKUP(Q19,'X7'!$B:$AZ,44,FALSE)),IF($X$1=8,(VLOOKUP(Q19,'X8'!$B:$AZ,44,FALSE)),IF($X$1=9,(VLOOKUP(Q19,'X9'!$B:$AZ,44,FALSE)),IF($X$1=10,(VLOOKUP(Q19,'X10'!$B:$AZ,44,FALSE)),IF($X$1=11,(VLOOKUP(Q19,'X11'!$B:$AZ,44,FALSE)),IF($X$1=12,(VLOOKUP(Q19,'X12'!$B:$AZ,44,FALSE)),IF($X$1=13,(VLOOKUP(Q19,'X13'!$B:$AZ,44,FALSE)),"P")))))))))))))))</f>
        <v xml:space="preserve"> </v>
      </c>
      <c r="T21" s="43"/>
      <c r="U21" s="186"/>
      <c r="V21" s="102"/>
      <c r="W21" s="102" t="s">
        <v>17</v>
      </c>
      <c r="X21" s="102" t="s">
        <v>124</v>
      </c>
      <c r="Y21" s="102"/>
      <c r="Z21" s="170">
        <v>4</v>
      </c>
      <c r="AA21" s="170">
        <v>2</v>
      </c>
      <c r="AB21" s="170" t="str">
        <f t="shared" si="0"/>
        <v>42</v>
      </c>
      <c r="AC21" s="102">
        <f>AC20+1</f>
        <v>41</v>
      </c>
      <c r="AD21" s="102" t="s">
        <v>759</v>
      </c>
      <c r="AE21" s="162" t="s">
        <v>16</v>
      </c>
      <c r="AF21" s="162" t="s">
        <v>762</v>
      </c>
      <c r="AG21" s="162" t="s">
        <v>763</v>
      </c>
      <c r="AH21" s="162" t="s">
        <v>8</v>
      </c>
      <c r="AI21" s="162" t="s">
        <v>9</v>
      </c>
      <c r="AJ21" s="162" t="s">
        <v>764</v>
      </c>
      <c r="AK21" s="102">
        <v>2</v>
      </c>
      <c r="AL21" s="102">
        <v>3</v>
      </c>
      <c r="AM21" s="102">
        <v>5</v>
      </c>
      <c r="AN21" s="167" t="s">
        <v>788</v>
      </c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Y21" s="102"/>
    </row>
    <row r="22" spans="2:77" ht="14.1" customHeight="1" x14ac:dyDescent="0.25">
      <c r="B22" s="52" t="str">
        <f>VLOOKUP($Y$2,$AC$2:$AJ$79,6,FALSE)</f>
        <v>Get.Pot.%</v>
      </c>
      <c r="C22" s="53" t="str">
        <f>VLOOKUP($Y$2,$AC$2:$AJ$79,7,FALSE)</f>
        <v>Piy.Deg $</v>
      </c>
      <c r="D22" s="54" t="str">
        <f>VLOOKUP($Y$2,$AC$2:$AJ$79,8,FALSE)</f>
        <v>2021 FK</v>
      </c>
      <c r="E22" s="55" t="str">
        <f>VLOOKUP($Y$2,$AC$2:$AJ$79,6,FALSE)</f>
        <v>Get.Pot.%</v>
      </c>
      <c r="F22" s="53" t="str">
        <f>VLOOKUP($Y$2,$AC$2:$AJ$79,7,FALSE)</f>
        <v>Piy.Deg $</v>
      </c>
      <c r="G22" s="54" t="str">
        <f>VLOOKUP($Y$2,$AC$2:$AJ$79,8,FALSE)</f>
        <v>2021 FK</v>
      </c>
      <c r="H22" s="55" t="str">
        <f>VLOOKUP($Y$2,$AC$2:$AJ$79,6,FALSE)</f>
        <v>Get.Pot.%</v>
      </c>
      <c r="I22" s="53" t="str">
        <f>VLOOKUP($Y$2,$AC$2:$AJ$79,7,FALSE)</f>
        <v>Piy.Deg $</v>
      </c>
      <c r="J22" s="54" t="str">
        <f>VLOOKUP($Y$2,$AC$2:$AJ$79,8,FALSE)</f>
        <v>2021 FK</v>
      </c>
      <c r="K22" s="55" t="str">
        <f>VLOOKUP($Y$2,$AC$2:$AJ$79,6,FALSE)</f>
        <v>Get.Pot.%</v>
      </c>
      <c r="L22" s="53" t="str">
        <f>VLOOKUP($Y$2,$AC$2:$AJ$79,7,FALSE)</f>
        <v>Piy.Deg $</v>
      </c>
      <c r="M22" s="54" t="str">
        <f>VLOOKUP($Y$2,$AC$2:$AJ$79,8,FALSE)</f>
        <v>2021 FK</v>
      </c>
      <c r="N22" s="55" t="str">
        <f>VLOOKUP($Y$2,$AC$2:$AJ$79,6,FALSE)</f>
        <v>Get.Pot.%</v>
      </c>
      <c r="O22" s="53" t="str">
        <f>VLOOKUP($Y$2,$AC$2:$AJ$79,7,FALSE)</f>
        <v>Piy.Deg $</v>
      </c>
      <c r="P22" s="54" t="str">
        <f>VLOOKUP($Y$2,$AC$2:$AJ$79,8,FALSE)</f>
        <v>2021 FK</v>
      </c>
      <c r="Q22" s="55" t="str">
        <f>VLOOKUP($Y$2,$AC$2:$AJ$79,6,FALSE)</f>
        <v>Get.Pot.%</v>
      </c>
      <c r="R22" s="53" t="str">
        <f>VLOOKUP($Y$2,$AC$2:$AJ$79,7,FALSE)</f>
        <v>Piy.Deg $</v>
      </c>
      <c r="S22" s="56" t="str">
        <f>VLOOKUP($Y$2,$AC$2:$AJ$79,8,FALSE)</f>
        <v>2021 FK</v>
      </c>
      <c r="T22" s="43"/>
      <c r="U22" s="186"/>
      <c r="V22" s="102"/>
      <c r="W22" s="102" t="s">
        <v>18</v>
      </c>
      <c r="X22" s="102" t="s">
        <v>124</v>
      </c>
      <c r="Y22" s="102"/>
      <c r="Z22" s="170">
        <v>4</v>
      </c>
      <c r="AA22" s="170">
        <v>3</v>
      </c>
      <c r="AB22" s="170" t="str">
        <f t="shared" si="0"/>
        <v>43</v>
      </c>
      <c r="AC22" s="102">
        <f t="shared" ref="AC22:AC25" si="4">AC21+1</f>
        <v>42</v>
      </c>
      <c r="AD22" s="102" t="s">
        <v>759</v>
      </c>
      <c r="AE22" s="162" t="s">
        <v>17</v>
      </c>
      <c r="AF22" s="162" t="s">
        <v>1226</v>
      </c>
      <c r="AG22" s="162" t="s">
        <v>1228</v>
      </c>
      <c r="AH22" s="162" t="s">
        <v>1088</v>
      </c>
      <c r="AI22" s="162" t="s">
        <v>1225</v>
      </c>
      <c r="AJ22" s="162" t="s">
        <v>134</v>
      </c>
      <c r="AK22" s="102">
        <v>9</v>
      </c>
      <c r="AL22" s="102">
        <v>10</v>
      </c>
      <c r="AM22" s="102">
        <v>45</v>
      </c>
      <c r="AN22" s="167" t="s">
        <v>782</v>
      </c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Y22" s="102"/>
    </row>
    <row r="23" spans="2:77" ht="14.1" customHeight="1" x14ac:dyDescent="0.25">
      <c r="B23" s="64" t="str">
        <f ca="1">IF(ISERROR(((ROUND((IF($X$1=1,((VLOOKUP(B$19,'X1'!$B:$ZZ,(VLOOKUP($Y$2,$AC$1:$AM$79,9,FALSE)),FALSE))),(IF($X$1=2,((VLOOKUP(B$19,'X2'!$B:$ZZ,(VLOOKUP($Y$2,$AC$1:$AM$79,9,FALSE)),FALSE))),(IF($X$1=3,((VLOOKUP(B$19,'X3'!$B:$ZZ,(VLOOKUP($Y$2,$AC$1:$AM$79,9,FALSE)),FALSE))),(IF($X$1=4,((VLOOKUP(B$19,'X4'!$B:$ZZ,(VLOOKUP($Y$2,$AC$1:$AM$79,9,FALSE)),FALSE))),(IF($X$1=5,((VLOOKUP(B$19,'X5'!$B:$ZZ,(VLOOKUP($Y$2,$AC$1:$AM$79,9,FALSE)),FALSE))),(IF($X$1=6,((VLOOKUP(B$19,'X6'!$B:$ZZ,(VLOOKUP($Y$2,$AC$1:$AM$79,9,FALSE)),FALSE))),(IF($X$1=7,((VLOOKUP(B$19,'X7'!$B:$ZZ,(VLOOKUP($Y$2,$AC$1:$AM$79,9,FALSE)),FALSE))),(IF($X$1=8,((VLOOKUP(B$19,'X8'!$B:$ZZ,(VLOOKUP($Y$2,$AC$1:$AM$79,9,FALSE)),FALSE))),(IF($X$1=9,((VLOOKUP(B$19,'X9'!$B:$ZZ,(VLOOKUP($Y$2,$AC$1:$AM$79,9,FALSE)),FALSE))),(IF($X$1=10,((VLOOKUP(B$19,'X10'!$B:$ZZ,(VLOOKUP($Y$2,$AC$1:$AM$79,9,FALSE)),FALSE))),(IF($X$1=11,((VLOOKUP(B$19,'X11'!$B:$ZZ,(VLOOKUP($Y$2,$AC$1:$AM$79,9,FALSE)),FALSE))),(IF($X$1=12,((VLOOKUP(B$19,'X12'!$B:$ZZ,(VLOOKUP($Y$2,$AC$1:$AM$79,9,FALSE)),FALSE))),((VLOOKUP(B$19,'X13'!$B:$ZZ,(VLOOKUP($Y$2,$AC$1:$AM$79,9,FALSE)),FALSE))))))))))))))))))))))))))),1))))=TRUE," ",(((ROUND((IF($X$1=1,((VLOOKUP(B$19,'X1'!$B:$ZZ,(VLOOKUP($Y$2,$AC$1:$AM$79,9,FALSE)),FALSE))),(IF($X$1=2,((VLOOKUP(B$19,'X2'!$B:$ZZ,(VLOOKUP($Y$2,$AC$1:$AM$79,9,FALSE)),FALSE))),(IF($X$1=3,((VLOOKUP(B$19,'X3'!$B:$ZZ,(VLOOKUP($Y$2,$AC$1:$AM$79,9,FALSE)),FALSE))),(IF($X$1=4,((VLOOKUP(B$19,'X4'!$B:$ZZ,(VLOOKUP($Y$2,$AC$1:$AM$79,9,FALSE)),FALSE))),(IF($X$1=5,((VLOOKUP(B$19,'X5'!$B:$ZZ,(VLOOKUP($Y$2,$AC$1:$AM$79,9,FALSE)),FALSE))),(IF($X$1=6,((VLOOKUP(B$19,'X6'!$B:$ZZ,(VLOOKUP($Y$2,$AC$1:$AM$79,9,FALSE)),FALSE))),(IF($X$1=7,((VLOOKUP(B$19,'X7'!$B:$ZZ,(VLOOKUP($Y$2,$AC$1:$AM$79,9,FALSE)),FALSE))),(IF($X$1=8,((VLOOKUP(B$19,'X8'!$B:$ZZ,(VLOOKUP($Y$2,$AC$1:$AM$79,9,FALSE)),FALSE))),(IF($X$1=9,((VLOOKUP(B$19,'X9'!$B:$ZZ,(VLOOKUP($Y$2,$AC$1:$AM$79,9,FALSE)),FALSE))),(IF($X$1=10,((VLOOKUP(B$19,'X10'!$B:$ZZ,(VLOOKUP($Y$2,$AC$1:$AM$79,9,FALSE)),FALSE))),(IF($X$1=11,((VLOOKUP(B$19,'X11'!$B:$ZZ,(VLOOKUP($Y$2,$AC$1:$AM$79,9,FALSE)),FALSE))),(IF($X$1=12,((VLOOKUP(B$19,'X12'!$B:$ZZ,(VLOOKUP($Y$2,$AC$1:$AM$79,9,FALSE)),FALSE))),((VLOOKUP(B$19,'X13'!$B:$ZZ,(VLOOKUP($Y$2,$AC$1:$AM$79,9,FALSE)),FALSE))))))))))))))))))))))))))),1)))))</f>
        <v xml:space="preserve"> </v>
      </c>
      <c r="C23" s="65" t="str">
        <f ca="1">IF(ISERROR(((ROUND((IF($X$1=1,((VLOOKUP(B$19,'X1'!$B:$ZZ,(VLOOKUP($Y$2,$AC$1:$AM$79,10,FALSE)),FALSE))),(IF($X$1=2,((VLOOKUP(B$19,'X2'!$B:$ZZ,(VLOOKUP($Y$2,$AC$1:$AM$79,10,FALSE)),FALSE))),(IF($X$1=3,((VLOOKUP(B$19,'X3'!$B:$ZZ,(VLOOKUP($Y$2,$AC$1:$AM$79,10,FALSE)),FALSE))),(IF($X$1=4,((VLOOKUP(B$19,'X4'!$B:$ZZ,(VLOOKUP($Y$2,$AC$1:$AM$79,10,FALSE)),FALSE))),(IF($X$1=5,((VLOOKUP(B$19,'X5'!$B:$ZZ,(VLOOKUP($Y$2,$AC$1:$AM$79,10,FALSE)),FALSE))),(IF($X$1=6,((VLOOKUP(B$19,'X6'!$B:$ZZ,(VLOOKUP($Y$2,$AC$1:$AM$79,10,FALSE)),FALSE))),(IF($X$1=7,((VLOOKUP(B$19,'X7'!$B:$ZZ,(VLOOKUP($Y$2,$AC$1:$AM$79,10,FALSE)),FALSE))),(IF($X$1=8,((VLOOKUP(B$19,'X8'!$B:$ZZ,(VLOOKUP($Y$2,$AC$1:$AM$79,10,FALSE)),FALSE))),(IF($X$1=9,((VLOOKUP(B$19,'X9'!$B:$ZZ,(VLOOKUP($Y$2,$AC$1:$AM$79,10,FALSE)),FALSE))),(IF($X$1=10,((VLOOKUP(B$19,'X10'!$B:$ZZ,(VLOOKUP($Y$2,$AC$1:$AM$79,10,FALSE)),FALSE))),(IF($X$1=11,((VLOOKUP(B$19,'X11'!$B:$ZZ,(VLOOKUP($Y$2,$AC$1:$AM$79,10,FALSE)),FALSE))),(IF($X$1=12,((VLOOKUP(B$19,'X12'!$B:$ZZ,(VLOOKUP($Y$2,$AC$1:$AM$79,10,FALSE)),FALSE))),((VLOOKUP(B$19,'X13'!$B:$ZZ,(VLOOKUP($Y$2,$AC$1:$AM$79,10,FALSE)),FALSE))))))))))))))))))))))))))),1))))=TRUE," ",(((ROUND((IF($X$1=1,((VLOOKUP(B$19,'X1'!$B:$ZZ,(VLOOKUP($Y$2,$AC$1:$AM$79,10,FALSE)),FALSE))),(IF($X$1=2,((VLOOKUP(B$19,'X2'!$B:$ZZ,(VLOOKUP($Y$2,$AC$1:$AM$79,10,FALSE)),FALSE))),(IF($X$1=3,((VLOOKUP(B$19,'X3'!$B:$ZZ,(VLOOKUP($Y$2,$AC$1:$AM$79,10,FALSE)),FALSE))),(IF($X$1=4,((VLOOKUP(B$19,'X4'!$B:$ZZ,(VLOOKUP($Y$2,$AC$1:$AM$79,10,FALSE)),FALSE))),(IF($X$1=5,((VLOOKUP(B$19,'X5'!$B:$ZZ,(VLOOKUP($Y$2,$AC$1:$AM$79,10,FALSE)),FALSE))),(IF($X$1=6,((VLOOKUP(B$19,'X6'!$B:$ZZ,(VLOOKUP($Y$2,$AC$1:$AM$79,10,FALSE)),FALSE))),(IF($X$1=7,((VLOOKUP(B$19,'X7'!$B:$ZZ,(VLOOKUP($Y$2,$AC$1:$AM$79,10,FALSE)),FALSE))),(IF($X$1=8,((VLOOKUP(B$19,'X8'!$B:$ZZ,(VLOOKUP($Y$2,$AC$1:$AM$79,10,FALSE)),FALSE))),(IF($X$1=9,((VLOOKUP(B$19,'X9'!$B:$ZZ,(VLOOKUP($Y$2,$AC$1:$AM$79,10,FALSE)),FALSE))),(IF($X$1=10,((VLOOKUP(B$19,'X10'!$B:$ZZ,(VLOOKUP($Y$2,$AC$1:$AM$79,10,FALSE)),FALSE))),(IF($X$1=11,((VLOOKUP(B$19,'X11'!$B:$ZZ,(VLOOKUP($Y$2,$AC$1:$AM$79,10,FALSE)),FALSE))),(IF($X$1=12,((VLOOKUP(B$19,'X12'!$B:$ZZ,(VLOOKUP($Y$2,$AC$1:$AM$79,10,FALSE)),FALSE))),((VLOOKUP(B$19,'X13'!$B:$ZZ,(VLOOKUP($Y$2,$AC$1:$AM$79,10,FALSE)),FALSE))))))))))))))))))))))))))),1)))))</f>
        <v xml:space="preserve"> </v>
      </c>
      <c r="D23" s="60" t="str">
        <f ca="1">IF(ISERROR(((ROUND((IF($X$1=1,((VLOOKUP(B$19,'X1'!$B:$ZZ,(VLOOKUP($Y$2,$AC$1:$AM$79,11,FALSE)),FALSE))),(IF($X$1=2,((VLOOKUP(B$19,'X2'!$B:$ZZ,(VLOOKUP($Y$2,$AC$1:$AM$79,11,FALSE)),FALSE))),(IF($X$1=3,((VLOOKUP(B$19,'X3'!$B:$ZZ,(VLOOKUP($Y$2,$AC$1:$AM$79,11,FALSE)),FALSE))),(IF($X$1=4,((VLOOKUP(B$19,'X4'!$B:$ZZ,(VLOOKUP($Y$2,$AC$1:$AM$79,11,FALSE)),FALSE))),(IF($X$1=5,((VLOOKUP(B$19,'X5'!$B:$ZZ,(VLOOKUP($Y$2,$AC$1:$AM$79,11,FALSE)),FALSE))),(IF($X$1=6,((VLOOKUP(B$19,'X6'!$B:$ZZ,(VLOOKUP($Y$2,$AC$1:$AM$79,11,FALSE)),FALSE))),(IF($X$1=7,((VLOOKUP(B$19,'X7'!$B:$ZZ,(VLOOKUP($Y$2,$AC$1:$AM$79,11,FALSE)),FALSE))),(IF($X$1=8,((VLOOKUP(B$19,'X8'!$B:$ZZ,(VLOOKUP($Y$2,$AC$1:$AM$79,11,FALSE)),FALSE))),(IF($X$1=9,((VLOOKUP(B$19,'X9'!$B:$ZZ,(VLOOKUP($Y$2,$AC$1:$AM$79,11,FALSE)),FALSE))),(IF($X$1=10,((VLOOKUP(B$19,'X10'!$B:$ZZ,(VLOOKUP($Y$2,$AC$1:$AM$79,11,FALSE)),FALSE))),(IF($X$1=11,((VLOOKUP(B$19,'X11'!$B:$ZZ,(VLOOKUP($Y$2,$AC$1:$AM$79,11,FALSE)),FALSE))),(IF($X$1=12,((VLOOKUP(B$19,'X12'!$B:$ZZ,(VLOOKUP($Y$2,$AC$1:$AM$79,11,FALSE)),FALSE))),((VLOOKUP(B$19,'X13'!$B:$ZZ,(VLOOKUP($Y$2,$AC$1:$AM$79,11,FALSE)),FALSE))))))))))))))))))))))))))),1))))=TRUE," ",(((ROUND((IF($X$1=1,((VLOOKUP(B$19,'X1'!$B:$ZZ,(VLOOKUP($Y$2,$AC$1:$AM$79,11,FALSE)),FALSE))),(IF($X$1=2,((VLOOKUP(B$19,'X2'!$B:$ZZ,(VLOOKUP($Y$2,$AC$1:$AM$79,11,FALSE)),FALSE))),(IF($X$1=3,((VLOOKUP(B$19,'X3'!$B:$ZZ,(VLOOKUP($Y$2,$AC$1:$AM$79,11,FALSE)),FALSE))),(IF($X$1=4,((VLOOKUP(B$19,'X4'!$B:$ZZ,(VLOOKUP($Y$2,$AC$1:$AM$79,11,FALSE)),FALSE))),(IF($X$1=5,((VLOOKUP(B$19,'X5'!$B:$ZZ,(VLOOKUP($Y$2,$AC$1:$AM$79,11,FALSE)),FALSE))),(IF($X$1=6,((VLOOKUP(B$19,'X6'!$B:$ZZ,(VLOOKUP($Y$2,$AC$1:$AM$79,11,FALSE)),FALSE))),(IF($X$1=7,((VLOOKUP(B$19,'X7'!$B:$ZZ,(VLOOKUP($Y$2,$AC$1:$AM$79,11,FALSE)),FALSE))),(IF($X$1=8,((VLOOKUP(B$19,'X8'!$B:$ZZ,(VLOOKUP($Y$2,$AC$1:$AM$79,11,FALSE)),FALSE))),(IF($X$1=9,((VLOOKUP(B$19,'X9'!$B:$ZZ,(VLOOKUP($Y$2,$AC$1:$AM$79,11,FALSE)),FALSE))),(IF($X$1=10,((VLOOKUP(B$19,'X10'!$B:$ZZ,(VLOOKUP($Y$2,$AC$1:$AM$79,11,FALSE)),FALSE))),(IF($X$1=11,((VLOOKUP(B$19,'X11'!$B:$ZZ,(VLOOKUP($Y$2,$AC$1:$AM$79,11,FALSE)),FALSE))),(IF($X$1=12,((VLOOKUP(B$19,'X12'!$B:$ZZ,(VLOOKUP($Y$2,$AC$1:$AM$79,11,FALSE)),FALSE))),((VLOOKUP(B$19,'X13'!$B:$ZZ,(VLOOKUP($Y$2,$AC$1:$AM$79,11,FALSE)),FALSE))))))))))))))))))))))))))),1)))))</f>
        <v xml:space="preserve"> </v>
      </c>
      <c r="E23" s="66" t="str">
        <f ca="1">IF(ISERROR(((ROUND((IF($X$1=1,((VLOOKUP(E$19,'X1'!$B:$ZZ,(VLOOKUP($Y$2,$AC$1:$AM$79,9,FALSE)),FALSE))),(IF($X$1=2,((VLOOKUP(E$19,'X2'!$B:$ZZ,(VLOOKUP($Y$2,$AC$1:$AM$79,9,FALSE)),FALSE))),(IF($X$1=3,((VLOOKUP(E$19,'X3'!$B:$ZZ,(VLOOKUP($Y$2,$AC$1:$AM$79,9,FALSE)),FALSE))),(IF($X$1=4,((VLOOKUP(E$19,'X4'!$B:$ZZ,(VLOOKUP($Y$2,$AC$1:$AM$79,9,FALSE)),FALSE))),(IF($X$1=5,((VLOOKUP(E$19,'X5'!$B:$ZZ,(VLOOKUP($Y$2,$AC$1:$AM$79,9,FALSE)),FALSE))),(IF($X$1=6,((VLOOKUP(E$19,'X6'!$B:$ZZ,(VLOOKUP($Y$2,$AC$1:$AM$79,9,FALSE)),FALSE))),(IF($X$1=7,((VLOOKUP(E$19,'X7'!$B:$ZZ,(VLOOKUP($Y$2,$AC$1:$AM$79,9,FALSE)),FALSE))),(IF($X$1=8,((VLOOKUP(E$19,'X8'!$B:$ZZ,(VLOOKUP($Y$2,$AC$1:$AM$79,9,FALSE)),FALSE))),(IF($X$1=9,((VLOOKUP(E$19,'X9'!$B:$ZZ,(VLOOKUP($Y$2,$AC$1:$AM$79,9,FALSE)),FALSE))),(IF($X$1=10,((VLOOKUP(E$19,'X10'!$B:$ZZ,(VLOOKUP($Y$2,$AC$1:$AM$79,9,FALSE)),FALSE))),(IF($X$1=11,((VLOOKUP(E$19,'X11'!$B:$ZZ,(VLOOKUP($Y$2,$AC$1:$AM$79,9,FALSE)),FALSE))),(IF($X$1=12,((VLOOKUP(E$19,'X12'!$B:$ZZ,(VLOOKUP($Y$2,$AC$1:$AM$79,9,FALSE)),FALSE))),((VLOOKUP(E$19,'X13'!$B:$ZZ,(VLOOKUP($Y$2,$AC$1:$AM$79,9,FALSE)),FALSE))))))))))))))))))))))))))),1))))=TRUE," ",(((ROUND((IF($X$1=1,((VLOOKUP(E$19,'X1'!$B:$ZZ,(VLOOKUP($Y$2,$AC$1:$AM$79,9,FALSE)),FALSE))),(IF($X$1=2,((VLOOKUP(E$19,'X2'!$B:$ZZ,(VLOOKUP($Y$2,$AC$1:$AM$79,9,FALSE)),FALSE))),(IF($X$1=3,((VLOOKUP(E$19,'X3'!$B:$ZZ,(VLOOKUP($Y$2,$AC$1:$AM$79,9,FALSE)),FALSE))),(IF($X$1=4,((VLOOKUP(E$19,'X4'!$B:$ZZ,(VLOOKUP($Y$2,$AC$1:$AM$79,9,FALSE)),FALSE))),(IF($X$1=5,((VLOOKUP(E$19,'X5'!$B:$ZZ,(VLOOKUP($Y$2,$AC$1:$AM$79,9,FALSE)),FALSE))),(IF($X$1=6,((VLOOKUP(E$19,'X6'!$B:$ZZ,(VLOOKUP($Y$2,$AC$1:$AM$79,9,FALSE)),FALSE))),(IF($X$1=7,((VLOOKUP(E$19,'X7'!$B:$ZZ,(VLOOKUP($Y$2,$AC$1:$AM$79,9,FALSE)),FALSE))),(IF($X$1=8,((VLOOKUP(E$19,'X8'!$B:$ZZ,(VLOOKUP($Y$2,$AC$1:$AM$79,9,FALSE)),FALSE))),(IF($X$1=9,((VLOOKUP(E$19,'X9'!$B:$ZZ,(VLOOKUP($Y$2,$AC$1:$AM$79,9,FALSE)),FALSE))),(IF($X$1=10,((VLOOKUP(E$19,'X10'!$B:$ZZ,(VLOOKUP($Y$2,$AC$1:$AM$79,9,FALSE)),FALSE))),(IF($X$1=11,((VLOOKUP(E$19,'X11'!$B:$ZZ,(VLOOKUP($Y$2,$AC$1:$AM$79,9,FALSE)),FALSE))),(IF($X$1=12,((VLOOKUP(E$19,'X12'!$B:$ZZ,(VLOOKUP($Y$2,$AC$1:$AM$79,9,FALSE)),FALSE))),((VLOOKUP(E$19,'X13'!$B:$ZZ,(VLOOKUP($Y$2,$AC$1:$AM$79,9,FALSE)),FALSE))))))))))))))))))))))))))),1)))))</f>
        <v xml:space="preserve"> </v>
      </c>
      <c r="F23" s="65" t="str">
        <f ca="1">IF(ISERROR(((ROUND((IF($X$1=1,((VLOOKUP(E$19,'X1'!$B:$ZZ,(VLOOKUP($Y$2,$AC$1:$AM$79,10,FALSE)),FALSE))),(IF($X$1=2,((VLOOKUP(E$19,'X2'!$B:$ZZ,(VLOOKUP($Y$2,$AC$1:$AM$79,10,FALSE)),FALSE))),(IF($X$1=3,((VLOOKUP(E$19,'X3'!$B:$ZZ,(VLOOKUP($Y$2,$AC$1:$AM$79,10,FALSE)),FALSE))),(IF($X$1=4,((VLOOKUP(E$19,'X4'!$B:$ZZ,(VLOOKUP($Y$2,$AC$1:$AM$79,10,FALSE)),FALSE))),(IF($X$1=5,((VLOOKUP(E$19,'X5'!$B:$ZZ,(VLOOKUP($Y$2,$AC$1:$AM$79,10,FALSE)),FALSE))),(IF($X$1=6,((VLOOKUP(E$19,'X6'!$B:$ZZ,(VLOOKUP($Y$2,$AC$1:$AM$79,10,FALSE)),FALSE))),(IF($X$1=7,((VLOOKUP(E$19,'X7'!$B:$ZZ,(VLOOKUP($Y$2,$AC$1:$AM$79,10,FALSE)),FALSE))),(IF($X$1=8,((VLOOKUP(E$19,'X8'!$B:$ZZ,(VLOOKUP($Y$2,$AC$1:$AM$79,10,FALSE)),FALSE))),(IF($X$1=9,((VLOOKUP(E$19,'X9'!$B:$ZZ,(VLOOKUP($Y$2,$AC$1:$AM$79,10,FALSE)),FALSE))),(IF($X$1=10,((VLOOKUP(E$19,'X10'!$B:$ZZ,(VLOOKUP($Y$2,$AC$1:$AM$79,10,FALSE)),FALSE))),(IF($X$1=11,((VLOOKUP(E$19,'X11'!$B:$ZZ,(VLOOKUP($Y$2,$AC$1:$AM$79,10,FALSE)),FALSE))),(IF($X$1=12,((VLOOKUP(E$19,'X12'!$B:$ZZ,(VLOOKUP($Y$2,$AC$1:$AM$79,10,FALSE)),FALSE))),((VLOOKUP(E$19,'X13'!$B:$ZZ,(VLOOKUP($Y$2,$AC$1:$AM$79,10,FALSE)),FALSE))))))))))))))))))))))))))),1))))=TRUE," ",(((ROUND((IF($X$1=1,((VLOOKUP(E$19,'X1'!$B:$ZZ,(VLOOKUP($Y$2,$AC$1:$AM$79,10,FALSE)),FALSE))),(IF($X$1=2,((VLOOKUP(E$19,'X2'!$B:$ZZ,(VLOOKUP($Y$2,$AC$1:$AM$79,10,FALSE)),FALSE))),(IF($X$1=3,((VLOOKUP(E$19,'X3'!$B:$ZZ,(VLOOKUP($Y$2,$AC$1:$AM$79,10,FALSE)),FALSE))),(IF($X$1=4,((VLOOKUP(E$19,'X4'!$B:$ZZ,(VLOOKUP($Y$2,$AC$1:$AM$79,10,FALSE)),FALSE))),(IF($X$1=5,((VLOOKUP(E$19,'X5'!$B:$ZZ,(VLOOKUP($Y$2,$AC$1:$AM$79,10,FALSE)),FALSE))),(IF($X$1=6,((VLOOKUP(E$19,'X6'!$B:$ZZ,(VLOOKUP($Y$2,$AC$1:$AM$79,10,FALSE)),FALSE))),(IF($X$1=7,((VLOOKUP(E$19,'X7'!$B:$ZZ,(VLOOKUP($Y$2,$AC$1:$AM$79,10,FALSE)),FALSE))),(IF($X$1=8,((VLOOKUP(E$19,'X8'!$B:$ZZ,(VLOOKUP($Y$2,$AC$1:$AM$79,10,FALSE)),FALSE))),(IF($X$1=9,((VLOOKUP(E$19,'X9'!$B:$ZZ,(VLOOKUP($Y$2,$AC$1:$AM$79,10,FALSE)),FALSE))),(IF($X$1=10,((VLOOKUP(E$19,'X10'!$B:$ZZ,(VLOOKUP($Y$2,$AC$1:$AM$79,10,FALSE)),FALSE))),(IF($X$1=11,((VLOOKUP(E$19,'X11'!$B:$ZZ,(VLOOKUP($Y$2,$AC$1:$AM$79,10,FALSE)),FALSE))),(IF($X$1=12,((VLOOKUP(E$19,'X12'!$B:$ZZ,(VLOOKUP($Y$2,$AC$1:$AM$79,10,FALSE)),FALSE))),((VLOOKUP(E$19,'X13'!$B:$ZZ,(VLOOKUP($Y$2,$AC$1:$AM$79,10,FALSE)),FALSE))))))))))))))))))))))))))),1)))))</f>
        <v xml:space="preserve"> </v>
      </c>
      <c r="G23" s="60" t="str">
        <f ca="1">IF(ISERROR(((ROUND((IF($X$1=1,((VLOOKUP(E$19,'X1'!$B:$ZZ,(VLOOKUP($Y$2,$AC$1:$AM$79,11,FALSE)),FALSE))),(IF($X$1=2,((VLOOKUP(E$19,'X2'!$B:$ZZ,(VLOOKUP($Y$2,$AC$1:$AM$79,11,FALSE)),FALSE))),(IF($X$1=3,((VLOOKUP(E$19,'X3'!$B:$ZZ,(VLOOKUP($Y$2,$AC$1:$AM$79,11,FALSE)),FALSE))),(IF($X$1=4,((VLOOKUP(E$19,'X4'!$B:$ZZ,(VLOOKUP($Y$2,$AC$1:$AM$79,11,FALSE)),FALSE))),(IF($X$1=5,((VLOOKUP(E$19,'X5'!$B:$ZZ,(VLOOKUP($Y$2,$AC$1:$AM$79,11,FALSE)),FALSE))),(IF($X$1=6,((VLOOKUP(E$19,'X6'!$B:$ZZ,(VLOOKUP($Y$2,$AC$1:$AM$79,11,FALSE)),FALSE))),(IF($X$1=7,((VLOOKUP(E$19,'X7'!$B:$ZZ,(VLOOKUP($Y$2,$AC$1:$AM$79,11,FALSE)),FALSE))),(IF($X$1=8,((VLOOKUP(E$19,'X8'!$B:$ZZ,(VLOOKUP($Y$2,$AC$1:$AM$79,11,FALSE)),FALSE))),(IF($X$1=9,((VLOOKUP(E$19,'X9'!$B:$ZZ,(VLOOKUP($Y$2,$AC$1:$AM$79,11,FALSE)),FALSE))),(IF($X$1=10,((VLOOKUP(E$19,'X10'!$B:$ZZ,(VLOOKUP($Y$2,$AC$1:$AM$79,11,FALSE)),FALSE))),(IF($X$1=11,((VLOOKUP(E$19,'X11'!$B:$ZZ,(VLOOKUP($Y$2,$AC$1:$AM$79,11,FALSE)),FALSE))),(IF($X$1=12,((VLOOKUP(E$19,'X12'!$B:$ZZ,(VLOOKUP($Y$2,$AC$1:$AM$79,11,FALSE)),FALSE))),((VLOOKUP(E$19,'X13'!$B:$ZZ,(VLOOKUP($Y$2,$AC$1:$AM$79,11,FALSE)),FALSE))))))))))))))))))))))))))),1))))=TRUE," ",(((ROUND((IF($X$1=1,((VLOOKUP(E$19,'X1'!$B:$ZZ,(VLOOKUP($Y$2,$AC$1:$AM$79,11,FALSE)),FALSE))),(IF($X$1=2,((VLOOKUP(E$19,'X2'!$B:$ZZ,(VLOOKUP($Y$2,$AC$1:$AM$79,11,FALSE)),FALSE))),(IF($X$1=3,((VLOOKUP(E$19,'X3'!$B:$ZZ,(VLOOKUP($Y$2,$AC$1:$AM$79,11,FALSE)),FALSE))),(IF($X$1=4,((VLOOKUP(E$19,'X4'!$B:$ZZ,(VLOOKUP($Y$2,$AC$1:$AM$79,11,FALSE)),FALSE))),(IF($X$1=5,((VLOOKUP(E$19,'X5'!$B:$ZZ,(VLOOKUP($Y$2,$AC$1:$AM$79,11,FALSE)),FALSE))),(IF($X$1=6,((VLOOKUP(E$19,'X6'!$B:$ZZ,(VLOOKUP($Y$2,$AC$1:$AM$79,11,FALSE)),FALSE))),(IF($X$1=7,((VLOOKUP(E$19,'X7'!$B:$ZZ,(VLOOKUP($Y$2,$AC$1:$AM$79,11,FALSE)),FALSE))),(IF($X$1=8,((VLOOKUP(E$19,'X8'!$B:$ZZ,(VLOOKUP($Y$2,$AC$1:$AM$79,11,FALSE)),FALSE))),(IF($X$1=9,((VLOOKUP(E$19,'X9'!$B:$ZZ,(VLOOKUP($Y$2,$AC$1:$AM$79,11,FALSE)),FALSE))),(IF($X$1=10,((VLOOKUP(E$19,'X10'!$B:$ZZ,(VLOOKUP($Y$2,$AC$1:$AM$79,11,FALSE)),FALSE))),(IF($X$1=11,((VLOOKUP(E$19,'X11'!$B:$ZZ,(VLOOKUP($Y$2,$AC$1:$AM$79,11,FALSE)),FALSE))),(IF($X$1=12,((VLOOKUP(E$19,'X12'!$B:$ZZ,(VLOOKUP($Y$2,$AC$1:$AM$79,11,FALSE)),FALSE))),((VLOOKUP(E$19,'X13'!$B:$ZZ,(VLOOKUP($Y$2,$AC$1:$AM$79,11,FALSE)),FALSE))))))))))))))))))))))))))),1)))))</f>
        <v xml:space="preserve"> </v>
      </c>
      <c r="H23" s="66" t="str">
        <f ca="1">IF(ISERROR(((ROUND((IF($X$1=1,((VLOOKUP(H$19,'X1'!$B:$ZZ,(VLOOKUP($Y$2,$AC$1:$AM$79,9,FALSE)),FALSE))),(IF($X$1=2,((VLOOKUP(H$19,'X2'!$B:$ZZ,(VLOOKUP($Y$2,$AC$1:$AM$79,9,FALSE)),FALSE))),(IF($X$1=3,((VLOOKUP(H$19,'X3'!$B:$ZZ,(VLOOKUP($Y$2,$AC$1:$AM$79,9,FALSE)),FALSE))),(IF($X$1=4,((VLOOKUP(H$19,'X4'!$B:$ZZ,(VLOOKUP($Y$2,$AC$1:$AM$79,9,FALSE)),FALSE))),(IF($X$1=5,((VLOOKUP(H$19,'X5'!$B:$ZZ,(VLOOKUP($Y$2,$AC$1:$AM$79,9,FALSE)),FALSE))),(IF($X$1=6,((VLOOKUP(H$19,'X6'!$B:$ZZ,(VLOOKUP($Y$2,$AC$1:$AM$79,9,FALSE)),FALSE))),(IF($X$1=7,((VLOOKUP(H$19,'X7'!$B:$ZZ,(VLOOKUP($Y$2,$AC$1:$AM$79,9,FALSE)),FALSE))),(IF($X$1=8,((VLOOKUP(H$19,'X8'!$B:$ZZ,(VLOOKUP($Y$2,$AC$1:$AM$79,9,FALSE)),FALSE))),(IF($X$1=9,((VLOOKUP(H$19,'X9'!$B:$ZZ,(VLOOKUP($Y$2,$AC$1:$AM$79,9,FALSE)),FALSE))),(IF($X$1=10,((VLOOKUP(H$19,'X10'!$B:$ZZ,(VLOOKUP($Y$2,$AC$1:$AM$79,9,FALSE)),FALSE))),(IF($X$1=11,((VLOOKUP(H$19,'X11'!$B:$ZZ,(VLOOKUP($Y$2,$AC$1:$AM$79,9,FALSE)),FALSE))),(IF($X$1=12,((VLOOKUP(H$19,'X12'!$B:$ZZ,(VLOOKUP($Y$2,$AC$1:$AM$79,9,FALSE)),FALSE))),((VLOOKUP(H$19,'X13'!$B:$ZZ,(VLOOKUP($Y$2,$AC$1:$AM$79,9,FALSE)),FALSE))))))))))))))))))))))))))),1))))=TRUE," ",(((ROUND((IF($X$1=1,((VLOOKUP(H$19,'X1'!$B:$ZZ,(VLOOKUP($Y$2,$AC$1:$AM$79,9,FALSE)),FALSE))),(IF($X$1=2,((VLOOKUP(H$19,'X2'!$B:$ZZ,(VLOOKUP($Y$2,$AC$1:$AM$79,9,FALSE)),FALSE))),(IF($X$1=3,((VLOOKUP(H$19,'X3'!$B:$ZZ,(VLOOKUP($Y$2,$AC$1:$AM$79,9,FALSE)),FALSE))),(IF($X$1=4,((VLOOKUP(H$19,'X4'!$B:$ZZ,(VLOOKUP($Y$2,$AC$1:$AM$79,9,FALSE)),FALSE))),(IF($X$1=5,((VLOOKUP(H$19,'X5'!$B:$ZZ,(VLOOKUP($Y$2,$AC$1:$AM$79,9,FALSE)),FALSE))),(IF($X$1=6,((VLOOKUP(H$19,'X6'!$B:$ZZ,(VLOOKUP($Y$2,$AC$1:$AM$79,9,FALSE)),FALSE))),(IF($X$1=7,((VLOOKUP(H$19,'X7'!$B:$ZZ,(VLOOKUP($Y$2,$AC$1:$AM$79,9,FALSE)),FALSE))),(IF($X$1=8,((VLOOKUP(H$19,'X8'!$B:$ZZ,(VLOOKUP($Y$2,$AC$1:$AM$79,9,FALSE)),FALSE))),(IF($X$1=9,((VLOOKUP(H$19,'X9'!$B:$ZZ,(VLOOKUP($Y$2,$AC$1:$AM$79,9,FALSE)),FALSE))),(IF($X$1=10,((VLOOKUP(H$19,'X10'!$B:$ZZ,(VLOOKUP($Y$2,$AC$1:$AM$79,9,FALSE)),FALSE))),(IF($X$1=11,((VLOOKUP(H$19,'X11'!$B:$ZZ,(VLOOKUP($Y$2,$AC$1:$AM$79,9,FALSE)),FALSE))),(IF($X$1=12,((VLOOKUP(H$19,'X12'!$B:$ZZ,(VLOOKUP($Y$2,$AC$1:$AM$79,9,FALSE)),FALSE))),((VLOOKUP(H$19,'X13'!$B:$ZZ,(VLOOKUP($Y$2,$AC$1:$AM$79,9,FALSE)),FALSE))))))))))))))))))))))))))),1)))))</f>
        <v xml:space="preserve"> </v>
      </c>
      <c r="I23" s="65" t="str">
        <f ca="1">IF(ISERROR(((ROUND((IF($X$1=1,((VLOOKUP(H$19,'X1'!$B:$ZZ,(VLOOKUP($Y$2,$AC$1:$AM$79,10,FALSE)),FALSE))),(IF($X$1=2,((VLOOKUP(H$19,'X2'!$B:$ZZ,(VLOOKUP($Y$2,$AC$1:$AM$79,10,FALSE)),FALSE))),(IF($X$1=3,((VLOOKUP(H$19,'X3'!$B:$ZZ,(VLOOKUP($Y$2,$AC$1:$AM$79,10,FALSE)),FALSE))),(IF($X$1=4,((VLOOKUP(H$19,'X4'!$B:$ZZ,(VLOOKUP($Y$2,$AC$1:$AM$79,10,FALSE)),FALSE))),(IF($X$1=5,((VLOOKUP(H$19,'X5'!$B:$ZZ,(VLOOKUP($Y$2,$AC$1:$AM$79,10,FALSE)),FALSE))),(IF($X$1=6,((VLOOKUP(H$19,'X6'!$B:$ZZ,(VLOOKUP($Y$2,$AC$1:$AM$79,10,FALSE)),FALSE))),(IF($X$1=7,((VLOOKUP(H$19,'X7'!$B:$ZZ,(VLOOKUP($Y$2,$AC$1:$AM$79,10,FALSE)),FALSE))),(IF($X$1=8,((VLOOKUP(H$19,'X8'!$B:$ZZ,(VLOOKUP($Y$2,$AC$1:$AM$79,10,FALSE)),FALSE))),(IF($X$1=9,((VLOOKUP(H$19,'X9'!$B:$ZZ,(VLOOKUP($Y$2,$AC$1:$AM$79,10,FALSE)),FALSE))),(IF($X$1=10,((VLOOKUP(H$19,'X10'!$B:$ZZ,(VLOOKUP($Y$2,$AC$1:$AM$79,10,FALSE)),FALSE))),(IF($X$1=11,((VLOOKUP(H$19,'X11'!$B:$ZZ,(VLOOKUP($Y$2,$AC$1:$AM$79,10,FALSE)),FALSE))),(IF($X$1=12,((VLOOKUP(H$19,'X12'!$B:$ZZ,(VLOOKUP($Y$2,$AC$1:$AM$79,10,FALSE)),FALSE))),((VLOOKUP(H$19,'X13'!$B:$ZZ,(VLOOKUP($Y$2,$AC$1:$AM$79,10,FALSE)),FALSE))))))))))))))))))))))))))),1))))=TRUE," ",(((ROUND((IF($X$1=1,((VLOOKUP(H$19,'X1'!$B:$ZZ,(VLOOKUP($Y$2,$AC$1:$AM$79,10,FALSE)),FALSE))),(IF($X$1=2,((VLOOKUP(H$19,'X2'!$B:$ZZ,(VLOOKUP($Y$2,$AC$1:$AM$79,10,FALSE)),FALSE))),(IF($X$1=3,((VLOOKUP(H$19,'X3'!$B:$ZZ,(VLOOKUP($Y$2,$AC$1:$AM$79,10,FALSE)),FALSE))),(IF($X$1=4,((VLOOKUP(H$19,'X4'!$B:$ZZ,(VLOOKUP($Y$2,$AC$1:$AM$79,10,FALSE)),FALSE))),(IF($X$1=5,((VLOOKUP(H$19,'X5'!$B:$ZZ,(VLOOKUP($Y$2,$AC$1:$AM$79,10,FALSE)),FALSE))),(IF($X$1=6,((VLOOKUP(H$19,'X6'!$B:$ZZ,(VLOOKUP($Y$2,$AC$1:$AM$79,10,FALSE)),FALSE))),(IF($X$1=7,((VLOOKUP(H$19,'X7'!$B:$ZZ,(VLOOKUP($Y$2,$AC$1:$AM$79,10,FALSE)),FALSE))),(IF($X$1=8,((VLOOKUP(H$19,'X8'!$B:$ZZ,(VLOOKUP($Y$2,$AC$1:$AM$79,10,FALSE)),FALSE))),(IF($X$1=9,((VLOOKUP(H$19,'X9'!$B:$ZZ,(VLOOKUP($Y$2,$AC$1:$AM$79,10,FALSE)),FALSE))),(IF($X$1=10,((VLOOKUP(H$19,'X10'!$B:$ZZ,(VLOOKUP($Y$2,$AC$1:$AM$79,10,FALSE)),FALSE))),(IF($X$1=11,((VLOOKUP(H$19,'X11'!$B:$ZZ,(VLOOKUP($Y$2,$AC$1:$AM$79,10,FALSE)),FALSE))),(IF($X$1=12,((VLOOKUP(H$19,'X12'!$B:$ZZ,(VLOOKUP($Y$2,$AC$1:$AM$79,10,FALSE)),FALSE))),((VLOOKUP(H$19,'X13'!$B:$ZZ,(VLOOKUP($Y$2,$AC$1:$AM$79,10,FALSE)),FALSE))))))))))))))))))))))))))),1)))))</f>
        <v xml:space="preserve"> </v>
      </c>
      <c r="J23" s="60" t="str">
        <f ca="1">IF(ISERROR(((ROUND((IF($X$1=1,((VLOOKUP(H$19,'X1'!$B:$ZZ,(VLOOKUP($Y$2,$AC$1:$AM$79,11,FALSE)),FALSE))),(IF($X$1=2,((VLOOKUP(H$19,'X2'!$B:$ZZ,(VLOOKUP($Y$2,$AC$1:$AM$79,11,FALSE)),FALSE))),(IF($X$1=3,((VLOOKUP(H$19,'X3'!$B:$ZZ,(VLOOKUP($Y$2,$AC$1:$AM$79,11,FALSE)),FALSE))),(IF($X$1=4,((VLOOKUP(H$19,'X4'!$B:$ZZ,(VLOOKUP($Y$2,$AC$1:$AM$79,11,FALSE)),FALSE))),(IF($X$1=5,((VLOOKUP(H$19,'X5'!$B:$ZZ,(VLOOKUP($Y$2,$AC$1:$AM$79,11,FALSE)),FALSE))),(IF($X$1=6,((VLOOKUP(H$19,'X6'!$B:$ZZ,(VLOOKUP($Y$2,$AC$1:$AM$79,11,FALSE)),FALSE))),(IF($X$1=7,((VLOOKUP(H$19,'X7'!$B:$ZZ,(VLOOKUP($Y$2,$AC$1:$AM$79,11,FALSE)),FALSE))),(IF($X$1=8,((VLOOKUP(H$19,'X8'!$B:$ZZ,(VLOOKUP($Y$2,$AC$1:$AM$79,11,FALSE)),FALSE))),(IF($X$1=9,((VLOOKUP(H$19,'X9'!$B:$ZZ,(VLOOKUP($Y$2,$AC$1:$AM$79,11,FALSE)),FALSE))),(IF($X$1=10,((VLOOKUP(H$19,'X10'!$B:$ZZ,(VLOOKUP($Y$2,$AC$1:$AM$79,11,FALSE)),FALSE))),(IF($X$1=11,((VLOOKUP(H$19,'X11'!$B:$ZZ,(VLOOKUP($Y$2,$AC$1:$AM$79,11,FALSE)),FALSE))),(IF($X$1=12,((VLOOKUP(H$19,'X12'!$B:$ZZ,(VLOOKUP($Y$2,$AC$1:$AM$79,11,FALSE)),FALSE))),((VLOOKUP(H$19,'X13'!$B:$ZZ,(VLOOKUP($Y$2,$AC$1:$AM$79,11,FALSE)),FALSE))))))))))))))))))))))))))),1))))=TRUE," ",(((ROUND((IF($X$1=1,((VLOOKUP(H$19,'X1'!$B:$ZZ,(VLOOKUP($Y$2,$AC$1:$AM$79,11,FALSE)),FALSE))),(IF($X$1=2,((VLOOKUP(H$19,'X2'!$B:$ZZ,(VLOOKUP($Y$2,$AC$1:$AM$79,11,FALSE)),FALSE))),(IF($X$1=3,((VLOOKUP(H$19,'X3'!$B:$ZZ,(VLOOKUP($Y$2,$AC$1:$AM$79,11,FALSE)),FALSE))),(IF($X$1=4,((VLOOKUP(H$19,'X4'!$B:$ZZ,(VLOOKUP($Y$2,$AC$1:$AM$79,11,FALSE)),FALSE))),(IF($X$1=5,((VLOOKUP(H$19,'X5'!$B:$ZZ,(VLOOKUP($Y$2,$AC$1:$AM$79,11,FALSE)),FALSE))),(IF($X$1=6,((VLOOKUP(H$19,'X6'!$B:$ZZ,(VLOOKUP($Y$2,$AC$1:$AM$79,11,FALSE)),FALSE))),(IF($X$1=7,((VLOOKUP(H$19,'X7'!$B:$ZZ,(VLOOKUP($Y$2,$AC$1:$AM$79,11,FALSE)),FALSE))),(IF($X$1=8,((VLOOKUP(H$19,'X8'!$B:$ZZ,(VLOOKUP($Y$2,$AC$1:$AM$79,11,FALSE)),FALSE))),(IF($X$1=9,((VLOOKUP(H$19,'X9'!$B:$ZZ,(VLOOKUP($Y$2,$AC$1:$AM$79,11,FALSE)),FALSE))),(IF($X$1=10,((VLOOKUP(H$19,'X10'!$B:$ZZ,(VLOOKUP($Y$2,$AC$1:$AM$79,11,FALSE)),FALSE))),(IF($X$1=11,((VLOOKUP(H$19,'X11'!$B:$ZZ,(VLOOKUP($Y$2,$AC$1:$AM$79,11,FALSE)),FALSE))),(IF($X$1=12,((VLOOKUP(H$19,'X12'!$B:$ZZ,(VLOOKUP($Y$2,$AC$1:$AM$79,11,FALSE)),FALSE))),((VLOOKUP(H$19,'X13'!$B:$ZZ,(VLOOKUP($Y$2,$AC$1:$AM$79,11,FALSE)),FALSE))))))))))))))))))))))))))),1)))))</f>
        <v xml:space="preserve"> </v>
      </c>
      <c r="K23" s="66" t="str">
        <f ca="1">IF(ISERROR(((ROUND((IF($X$1=1,((VLOOKUP(K$19,'X1'!$B:$ZZ,(VLOOKUP($Y$2,$AC$1:$AM$79,9,FALSE)),FALSE))),(IF($X$1=2,((VLOOKUP(K$19,'X2'!$B:$ZZ,(VLOOKUP($Y$2,$AC$1:$AM$79,9,FALSE)),FALSE))),(IF($X$1=3,((VLOOKUP(K$19,'X3'!$B:$ZZ,(VLOOKUP($Y$2,$AC$1:$AM$79,9,FALSE)),FALSE))),(IF($X$1=4,((VLOOKUP(K$19,'X4'!$B:$ZZ,(VLOOKUP($Y$2,$AC$1:$AM$79,9,FALSE)),FALSE))),(IF($X$1=5,((VLOOKUP(K$19,'X5'!$B:$ZZ,(VLOOKUP($Y$2,$AC$1:$AM$79,9,FALSE)),FALSE))),(IF($X$1=6,((VLOOKUP(K$19,'X6'!$B:$ZZ,(VLOOKUP($Y$2,$AC$1:$AM$79,9,FALSE)),FALSE))),(IF($X$1=7,((VLOOKUP(K$19,'X7'!$B:$ZZ,(VLOOKUP($Y$2,$AC$1:$AM$79,9,FALSE)),FALSE))),(IF($X$1=8,((VLOOKUP(K$19,'X8'!$B:$ZZ,(VLOOKUP($Y$2,$AC$1:$AM$79,9,FALSE)),FALSE))),(IF($X$1=9,((VLOOKUP(K$19,'X9'!$B:$ZZ,(VLOOKUP($Y$2,$AC$1:$AM$79,9,FALSE)),FALSE))),(IF($X$1=10,((VLOOKUP(K$19,'X10'!$B:$ZZ,(VLOOKUP($Y$2,$AC$1:$AM$79,9,FALSE)),FALSE))),(IF($X$1=11,((VLOOKUP(K$19,'X11'!$B:$ZZ,(VLOOKUP($Y$2,$AC$1:$AM$79,9,FALSE)),FALSE))),(IF($X$1=12,((VLOOKUP(K$19,'X12'!$B:$ZZ,(VLOOKUP($Y$2,$AC$1:$AM$79,9,FALSE)),FALSE))),((VLOOKUP(K$19,'X13'!$B:$ZZ,(VLOOKUP($Y$2,$AC$1:$AM$79,9,FALSE)),FALSE))))))))))))))))))))))))))),1))))=TRUE," ",(((ROUND((IF($X$1=1,((VLOOKUP(K$19,'X1'!$B:$ZZ,(VLOOKUP($Y$2,$AC$1:$AM$79,9,FALSE)),FALSE))),(IF($X$1=2,((VLOOKUP(K$19,'X2'!$B:$ZZ,(VLOOKUP($Y$2,$AC$1:$AM$79,9,FALSE)),FALSE))),(IF($X$1=3,((VLOOKUP(K$19,'X3'!$B:$ZZ,(VLOOKUP($Y$2,$AC$1:$AM$79,9,FALSE)),FALSE))),(IF($X$1=4,((VLOOKUP(K$19,'X4'!$B:$ZZ,(VLOOKUP($Y$2,$AC$1:$AM$79,9,FALSE)),FALSE))),(IF($X$1=5,((VLOOKUP(K$19,'X5'!$B:$ZZ,(VLOOKUP($Y$2,$AC$1:$AM$79,9,FALSE)),FALSE))),(IF($X$1=6,((VLOOKUP(K$19,'X6'!$B:$ZZ,(VLOOKUP($Y$2,$AC$1:$AM$79,9,FALSE)),FALSE))),(IF($X$1=7,((VLOOKUP(K$19,'X7'!$B:$ZZ,(VLOOKUP($Y$2,$AC$1:$AM$79,9,FALSE)),FALSE))),(IF($X$1=8,((VLOOKUP(K$19,'X8'!$B:$ZZ,(VLOOKUP($Y$2,$AC$1:$AM$79,9,FALSE)),FALSE))),(IF($X$1=9,((VLOOKUP(K$19,'X9'!$B:$ZZ,(VLOOKUP($Y$2,$AC$1:$AM$79,9,FALSE)),FALSE))),(IF($X$1=10,((VLOOKUP(K$19,'X10'!$B:$ZZ,(VLOOKUP($Y$2,$AC$1:$AM$79,9,FALSE)),FALSE))),(IF($X$1=11,((VLOOKUP(K$19,'X11'!$B:$ZZ,(VLOOKUP($Y$2,$AC$1:$AM$79,9,FALSE)),FALSE))),(IF($X$1=12,((VLOOKUP(K$19,'X12'!$B:$ZZ,(VLOOKUP($Y$2,$AC$1:$AM$79,9,FALSE)),FALSE))),((VLOOKUP(K$19,'X13'!$B:$ZZ,(VLOOKUP($Y$2,$AC$1:$AM$79,9,FALSE)),FALSE))))))))))))))))))))))))))),1)))))</f>
        <v xml:space="preserve"> </v>
      </c>
      <c r="L23" s="65" t="str">
        <f ca="1">IF(ISERROR(((ROUND((IF($X$1=1,((VLOOKUP(K$19,'X1'!$B:$ZZ,(VLOOKUP($Y$2,$AC$1:$AM$79,10,FALSE)),FALSE))),(IF($X$1=2,((VLOOKUP(K$19,'X2'!$B:$ZZ,(VLOOKUP($Y$2,$AC$1:$AM$79,10,FALSE)),FALSE))),(IF($X$1=3,((VLOOKUP(K$19,'X3'!$B:$ZZ,(VLOOKUP($Y$2,$AC$1:$AM$79,10,FALSE)),FALSE))),(IF($X$1=4,((VLOOKUP(K$19,'X4'!$B:$ZZ,(VLOOKUP($Y$2,$AC$1:$AM$79,10,FALSE)),FALSE))),(IF($X$1=5,((VLOOKUP(K$19,'X5'!$B:$ZZ,(VLOOKUP($Y$2,$AC$1:$AM$79,10,FALSE)),FALSE))),(IF($X$1=6,((VLOOKUP(K$19,'X6'!$B:$ZZ,(VLOOKUP($Y$2,$AC$1:$AM$79,10,FALSE)),FALSE))),(IF($X$1=7,((VLOOKUP(K$19,'X7'!$B:$ZZ,(VLOOKUP($Y$2,$AC$1:$AM$79,10,FALSE)),FALSE))),(IF($X$1=8,((VLOOKUP(K$19,'X8'!$B:$ZZ,(VLOOKUP($Y$2,$AC$1:$AM$79,10,FALSE)),FALSE))),(IF($X$1=9,((VLOOKUP(K$19,'X9'!$B:$ZZ,(VLOOKUP($Y$2,$AC$1:$AM$79,10,FALSE)),FALSE))),(IF($X$1=10,((VLOOKUP(K$19,'X10'!$B:$ZZ,(VLOOKUP($Y$2,$AC$1:$AM$79,10,FALSE)),FALSE))),(IF($X$1=11,((VLOOKUP(K$19,'X11'!$B:$ZZ,(VLOOKUP($Y$2,$AC$1:$AM$79,10,FALSE)),FALSE))),(IF($X$1=12,((VLOOKUP(K$19,'X12'!$B:$ZZ,(VLOOKUP($Y$2,$AC$1:$AM$79,10,FALSE)),FALSE))),((VLOOKUP(K$19,'X13'!$B:$ZZ,(VLOOKUP($Y$2,$AC$1:$AM$79,10,FALSE)),FALSE))))))))))))))))))))))))))),1))))=TRUE," ",(((ROUND((IF($X$1=1,((VLOOKUP(K$19,'X1'!$B:$ZZ,(VLOOKUP($Y$2,$AC$1:$AM$79,10,FALSE)),FALSE))),(IF($X$1=2,((VLOOKUP(K$19,'X2'!$B:$ZZ,(VLOOKUP($Y$2,$AC$1:$AM$79,10,FALSE)),FALSE))),(IF($X$1=3,((VLOOKUP(K$19,'X3'!$B:$ZZ,(VLOOKUP($Y$2,$AC$1:$AM$79,10,FALSE)),FALSE))),(IF($X$1=4,((VLOOKUP(K$19,'X4'!$B:$ZZ,(VLOOKUP($Y$2,$AC$1:$AM$79,10,FALSE)),FALSE))),(IF($X$1=5,((VLOOKUP(K$19,'X5'!$B:$ZZ,(VLOOKUP($Y$2,$AC$1:$AM$79,10,FALSE)),FALSE))),(IF($X$1=6,((VLOOKUP(K$19,'X6'!$B:$ZZ,(VLOOKUP($Y$2,$AC$1:$AM$79,10,FALSE)),FALSE))),(IF($X$1=7,((VLOOKUP(K$19,'X7'!$B:$ZZ,(VLOOKUP($Y$2,$AC$1:$AM$79,10,FALSE)),FALSE))),(IF($X$1=8,((VLOOKUP(K$19,'X8'!$B:$ZZ,(VLOOKUP($Y$2,$AC$1:$AM$79,10,FALSE)),FALSE))),(IF($X$1=9,((VLOOKUP(K$19,'X9'!$B:$ZZ,(VLOOKUP($Y$2,$AC$1:$AM$79,10,FALSE)),FALSE))),(IF($X$1=10,((VLOOKUP(K$19,'X10'!$B:$ZZ,(VLOOKUP($Y$2,$AC$1:$AM$79,10,FALSE)),FALSE))),(IF($X$1=11,((VLOOKUP(K$19,'X11'!$B:$ZZ,(VLOOKUP($Y$2,$AC$1:$AM$79,10,FALSE)),FALSE))),(IF($X$1=12,((VLOOKUP(K$19,'X12'!$B:$ZZ,(VLOOKUP($Y$2,$AC$1:$AM$79,10,FALSE)),FALSE))),((VLOOKUP(K$19,'X13'!$B:$ZZ,(VLOOKUP($Y$2,$AC$1:$AM$79,10,FALSE)),FALSE))))))))))))))))))))))))))),1)))))</f>
        <v xml:space="preserve"> </v>
      </c>
      <c r="M23" s="60" t="str">
        <f ca="1">IF(ISERROR(((ROUND((IF($X$1=1,((VLOOKUP(K$19,'X1'!$B:$ZZ,(VLOOKUP($Y$2,$AC$1:$AM$79,11,FALSE)),FALSE))),(IF($X$1=2,((VLOOKUP(K$19,'X2'!$B:$ZZ,(VLOOKUP($Y$2,$AC$1:$AM$79,11,FALSE)),FALSE))),(IF($X$1=3,((VLOOKUP(K$19,'X3'!$B:$ZZ,(VLOOKUP($Y$2,$AC$1:$AM$79,11,FALSE)),FALSE))),(IF($X$1=4,((VLOOKUP(K$19,'X4'!$B:$ZZ,(VLOOKUP($Y$2,$AC$1:$AM$79,11,FALSE)),FALSE))),(IF($X$1=5,((VLOOKUP(K$19,'X5'!$B:$ZZ,(VLOOKUP($Y$2,$AC$1:$AM$79,11,FALSE)),FALSE))),(IF($X$1=6,((VLOOKUP(K$19,'X6'!$B:$ZZ,(VLOOKUP($Y$2,$AC$1:$AM$79,11,FALSE)),FALSE))),(IF($X$1=7,((VLOOKUP(K$19,'X7'!$B:$ZZ,(VLOOKUP($Y$2,$AC$1:$AM$79,11,FALSE)),FALSE))),(IF($X$1=8,((VLOOKUP(K$19,'X8'!$B:$ZZ,(VLOOKUP($Y$2,$AC$1:$AM$79,11,FALSE)),FALSE))),(IF($X$1=9,((VLOOKUP(K$19,'X9'!$B:$ZZ,(VLOOKUP($Y$2,$AC$1:$AM$79,11,FALSE)),FALSE))),(IF($X$1=10,((VLOOKUP(K$19,'X10'!$B:$ZZ,(VLOOKUP($Y$2,$AC$1:$AM$79,11,FALSE)),FALSE))),(IF($X$1=11,((VLOOKUP(K$19,'X11'!$B:$ZZ,(VLOOKUP($Y$2,$AC$1:$AM$79,11,FALSE)),FALSE))),(IF($X$1=12,((VLOOKUP(K$19,'X12'!$B:$ZZ,(VLOOKUP($Y$2,$AC$1:$AM$79,11,FALSE)),FALSE))),((VLOOKUP(K$19,'X13'!$B:$ZZ,(VLOOKUP($Y$2,$AC$1:$AM$79,11,FALSE)),FALSE))))))))))))))))))))))))))),1))))=TRUE," ",(((ROUND((IF($X$1=1,((VLOOKUP(K$19,'X1'!$B:$ZZ,(VLOOKUP($Y$2,$AC$1:$AM$79,11,FALSE)),FALSE))),(IF($X$1=2,((VLOOKUP(K$19,'X2'!$B:$ZZ,(VLOOKUP($Y$2,$AC$1:$AM$79,11,FALSE)),FALSE))),(IF($X$1=3,((VLOOKUP(K$19,'X3'!$B:$ZZ,(VLOOKUP($Y$2,$AC$1:$AM$79,11,FALSE)),FALSE))),(IF($X$1=4,((VLOOKUP(K$19,'X4'!$B:$ZZ,(VLOOKUP($Y$2,$AC$1:$AM$79,11,FALSE)),FALSE))),(IF($X$1=5,((VLOOKUP(K$19,'X5'!$B:$ZZ,(VLOOKUP($Y$2,$AC$1:$AM$79,11,FALSE)),FALSE))),(IF($X$1=6,((VLOOKUP(K$19,'X6'!$B:$ZZ,(VLOOKUP($Y$2,$AC$1:$AM$79,11,FALSE)),FALSE))),(IF($X$1=7,((VLOOKUP(K$19,'X7'!$B:$ZZ,(VLOOKUP($Y$2,$AC$1:$AM$79,11,FALSE)),FALSE))),(IF($X$1=8,((VLOOKUP(K$19,'X8'!$B:$ZZ,(VLOOKUP($Y$2,$AC$1:$AM$79,11,FALSE)),FALSE))),(IF($X$1=9,((VLOOKUP(K$19,'X9'!$B:$ZZ,(VLOOKUP($Y$2,$AC$1:$AM$79,11,FALSE)),FALSE))),(IF($X$1=10,((VLOOKUP(K$19,'X10'!$B:$ZZ,(VLOOKUP($Y$2,$AC$1:$AM$79,11,FALSE)),FALSE))),(IF($X$1=11,((VLOOKUP(K$19,'X11'!$B:$ZZ,(VLOOKUP($Y$2,$AC$1:$AM$79,11,FALSE)),FALSE))),(IF($X$1=12,((VLOOKUP(K$19,'X12'!$B:$ZZ,(VLOOKUP($Y$2,$AC$1:$AM$79,11,FALSE)),FALSE))),((VLOOKUP(K$19,'X13'!$B:$ZZ,(VLOOKUP($Y$2,$AC$1:$AM$79,11,FALSE)),FALSE))))))))))))))))))))))))))),1)))))</f>
        <v xml:space="preserve"> </v>
      </c>
      <c r="N23" s="66" t="str">
        <f ca="1">IF(ISERROR(((ROUND((IF($X$1=1,((VLOOKUP(N$19,'X1'!$B:$ZZ,(VLOOKUP($Y$2,$AC$1:$AM$79,9,FALSE)),FALSE))),(IF($X$1=2,((VLOOKUP(N$19,'X2'!$B:$ZZ,(VLOOKUP($Y$2,$AC$1:$AM$79,9,FALSE)),FALSE))),(IF($X$1=3,((VLOOKUP(N$19,'X3'!$B:$ZZ,(VLOOKUP($Y$2,$AC$1:$AM$79,9,FALSE)),FALSE))),(IF($X$1=4,((VLOOKUP(N$19,'X4'!$B:$ZZ,(VLOOKUP($Y$2,$AC$1:$AM$79,9,FALSE)),FALSE))),(IF($X$1=5,((VLOOKUP(N$19,'X5'!$B:$ZZ,(VLOOKUP($Y$2,$AC$1:$AM$79,9,FALSE)),FALSE))),(IF($X$1=6,((VLOOKUP(N$19,'X6'!$B:$ZZ,(VLOOKUP($Y$2,$AC$1:$AM$79,9,FALSE)),FALSE))),(IF($X$1=7,((VLOOKUP(N$19,'X7'!$B:$ZZ,(VLOOKUP($Y$2,$AC$1:$AM$79,9,FALSE)),FALSE))),(IF($X$1=8,((VLOOKUP(N$19,'X8'!$B:$ZZ,(VLOOKUP($Y$2,$AC$1:$AM$79,9,FALSE)),FALSE))),(IF($X$1=9,((VLOOKUP(N$19,'X9'!$B:$ZZ,(VLOOKUP($Y$2,$AC$1:$AM$79,9,FALSE)),FALSE))),(IF($X$1=10,((VLOOKUP(N$19,'X10'!$B:$ZZ,(VLOOKUP($Y$2,$AC$1:$AM$79,9,FALSE)),FALSE))),(IF($X$1=11,((VLOOKUP(N$19,'X11'!$B:$ZZ,(VLOOKUP($Y$2,$AC$1:$AM$79,9,FALSE)),FALSE))),(IF($X$1=12,((VLOOKUP(N$19,'X12'!$B:$ZZ,(VLOOKUP($Y$2,$AC$1:$AM$79,9,FALSE)),FALSE))),((VLOOKUP(N$19,'X13'!$B:$ZZ,(VLOOKUP($Y$2,$AC$1:$AM$79,9,FALSE)),FALSE))))))))))))))))))))))))))),1))))=TRUE," ",(((ROUND((IF($X$1=1,((VLOOKUP(N$19,'X1'!$B:$ZZ,(VLOOKUP($Y$2,$AC$1:$AM$79,9,FALSE)),FALSE))),(IF($X$1=2,((VLOOKUP(N$19,'X2'!$B:$ZZ,(VLOOKUP($Y$2,$AC$1:$AM$79,9,FALSE)),FALSE))),(IF($X$1=3,((VLOOKUP(N$19,'X3'!$B:$ZZ,(VLOOKUP($Y$2,$AC$1:$AM$79,9,FALSE)),FALSE))),(IF($X$1=4,((VLOOKUP(N$19,'X4'!$B:$ZZ,(VLOOKUP($Y$2,$AC$1:$AM$79,9,FALSE)),FALSE))),(IF($X$1=5,((VLOOKUP(N$19,'X5'!$B:$ZZ,(VLOOKUP($Y$2,$AC$1:$AM$79,9,FALSE)),FALSE))),(IF($X$1=6,((VLOOKUP(N$19,'X6'!$B:$ZZ,(VLOOKUP($Y$2,$AC$1:$AM$79,9,FALSE)),FALSE))),(IF($X$1=7,((VLOOKUP(N$19,'X7'!$B:$ZZ,(VLOOKUP($Y$2,$AC$1:$AM$79,9,FALSE)),FALSE))),(IF($X$1=8,((VLOOKUP(N$19,'X8'!$B:$ZZ,(VLOOKUP($Y$2,$AC$1:$AM$79,9,FALSE)),FALSE))),(IF($X$1=9,((VLOOKUP(N$19,'X9'!$B:$ZZ,(VLOOKUP($Y$2,$AC$1:$AM$79,9,FALSE)),FALSE))),(IF($X$1=10,((VLOOKUP(N$19,'X10'!$B:$ZZ,(VLOOKUP($Y$2,$AC$1:$AM$79,9,FALSE)),FALSE))),(IF($X$1=11,((VLOOKUP(N$19,'X11'!$B:$ZZ,(VLOOKUP($Y$2,$AC$1:$AM$79,9,FALSE)),FALSE))),(IF($X$1=12,((VLOOKUP(N$19,'X12'!$B:$ZZ,(VLOOKUP($Y$2,$AC$1:$AM$79,9,FALSE)),FALSE))),((VLOOKUP(N$19,'X13'!$B:$ZZ,(VLOOKUP($Y$2,$AC$1:$AM$79,9,FALSE)),FALSE))))))))))))))))))))))))))),1)))))</f>
        <v xml:space="preserve"> </v>
      </c>
      <c r="O23" s="65" t="str">
        <f ca="1">IF(ISERROR(((ROUND((IF($X$1=1,((VLOOKUP(N$19,'X1'!$B:$ZZ,(VLOOKUP($Y$2,$AC$1:$AM$79,10,FALSE)),FALSE))),(IF($X$1=2,((VLOOKUP(N$19,'X2'!$B:$ZZ,(VLOOKUP($Y$2,$AC$1:$AM$79,10,FALSE)),FALSE))),(IF($X$1=3,((VLOOKUP(N$19,'X3'!$B:$ZZ,(VLOOKUP($Y$2,$AC$1:$AM$79,10,FALSE)),FALSE))),(IF($X$1=4,((VLOOKUP(N$19,'X4'!$B:$ZZ,(VLOOKUP($Y$2,$AC$1:$AM$79,10,FALSE)),FALSE))),(IF($X$1=5,((VLOOKUP(N$19,'X5'!$B:$ZZ,(VLOOKUP($Y$2,$AC$1:$AM$79,10,FALSE)),FALSE))),(IF($X$1=6,((VLOOKUP(N$19,'X6'!$B:$ZZ,(VLOOKUP($Y$2,$AC$1:$AM$79,10,FALSE)),FALSE))),(IF($X$1=7,((VLOOKUP(N$19,'X7'!$B:$ZZ,(VLOOKUP($Y$2,$AC$1:$AM$79,10,FALSE)),FALSE))),(IF($X$1=8,((VLOOKUP(N$19,'X8'!$B:$ZZ,(VLOOKUP($Y$2,$AC$1:$AM$79,10,FALSE)),FALSE))),(IF($X$1=9,((VLOOKUP(N$19,'X9'!$B:$ZZ,(VLOOKUP($Y$2,$AC$1:$AM$79,10,FALSE)),FALSE))),(IF($X$1=10,((VLOOKUP(N$19,'X10'!$B:$ZZ,(VLOOKUP($Y$2,$AC$1:$AM$79,10,FALSE)),FALSE))),(IF($X$1=11,((VLOOKUP(N$19,'X11'!$B:$ZZ,(VLOOKUP($Y$2,$AC$1:$AM$79,10,FALSE)),FALSE))),(IF($X$1=12,((VLOOKUP(N$19,'X12'!$B:$ZZ,(VLOOKUP($Y$2,$AC$1:$AM$79,10,FALSE)),FALSE))),((VLOOKUP(N$19,'X13'!$B:$ZZ,(VLOOKUP($Y$2,$AC$1:$AM$79,10,FALSE)),FALSE))))))))))))))))))))))))))),1))))=TRUE," ",(((ROUND((IF($X$1=1,((VLOOKUP(N$19,'X1'!$B:$ZZ,(VLOOKUP($Y$2,$AC$1:$AM$79,10,FALSE)),FALSE))),(IF($X$1=2,((VLOOKUP(N$19,'X2'!$B:$ZZ,(VLOOKUP($Y$2,$AC$1:$AM$79,10,FALSE)),FALSE))),(IF($X$1=3,((VLOOKUP(N$19,'X3'!$B:$ZZ,(VLOOKUP($Y$2,$AC$1:$AM$79,10,FALSE)),FALSE))),(IF($X$1=4,((VLOOKUP(N$19,'X4'!$B:$ZZ,(VLOOKUP($Y$2,$AC$1:$AM$79,10,FALSE)),FALSE))),(IF($X$1=5,((VLOOKUP(N$19,'X5'!$B:$ZZ,(VLOOKUP($Y$2,$AC$1:$AM$79,10,FALSE)),FALSE))),(IF($X$1=6,((VLOOKUP(N$19,'X6'!$B:$ZZ,(VLOOKUP($Y$2,$AC$1:$AM$79,10,FALSE)),FALSE))),(IF($X$1=7,((VLOOKUP(N$19,'X7'!$B:$ZZ,(VLOOKUP($Y$2,$AC$1:$AM$79,10,FALSE)),FALSE))),(IF($X$1=8,((VLOOKUP(N$19,'X8'!$B:$ZZ,(VLOOKUP($Y$2,$AC$1:$AM$79,10,FALSE)),FALSE))),(IF($X$1=9,((VLOOKUP(N$19,'X9'!$B:$ZZ,(VLOOKUP($Y$2,$AC$1:$AM$79,10,FALSE)),FALSE))),(IF($X$1=10,((VLOOKUP(N$19,'X10'!$B:$ZZ,(VLOOKUP($Y$2,$AC$1:$AM$79,10,FALSE)),FALSE))),(IF($X$1=11,((VLOOKUP(N$19,'X11'!$B:$ZZ,(VLOOKUP($Y$2,$AC$1:$AM$79,10,FALSE)),FALSE))),(IF($X$1=12,((VLOOKUP(N$19,'X12'!$B:$ZZ,(VLOOKUP($Y$2,$AC$1:$AM$79,10,FALSE)),FALSE))),((VLOOKUP(N$19,'X13'!$B:$ZZ,(VLOOKUP($Y$2,$AC$1:$AM$79,10,FALSE)),FALSE))))))))))))))))))))))))))),1)))))</f>
        <v xml:space="preserve"> </v>
      </c>
      <c r="P23" s="60" t="str">
        <f ca="1">IF(ISERROR(((ROUND((IF($X$1=1,((VLOOKUP(N$19,'X1'!$B:$ZZ,(VLOOKUP($Y$2,$AC$1:$AM$79,11,FALSE)),FALSE))),(IF($X$1=2,((VLOOKUP(N$19,'X2'!$B:$ZZ,(VLOOKUP($Y$2,$AC$1:$AM$79,11,FALSE)),FALSE))),(IF($X$1=3,((VLOOKUP(N$19,'X3'!$B:$ZZ,(VLOOKUP($Y$2,$AC$1:$AM$79,11,FALSE)),FALSE))),(IF($X$1=4,((VLOOKUP(N$19,'X4'!$B:$ZZ,(VLOOKUP($Y$2,$AC$1:$AM$79,11,FALSE)),FALSE))),(IF($X$1=5,((VLOOKUP(N$19,'X5'!$B:$ZZ,(VLOOKUP($Y$2,$AC$1:$AM$79,11,FALSE)),FALSE))),(IF($X$1=6,((VLOOKUP(N$19,'X6'!$B:$ZZ,(VLOOKUP($Y$2,$AC$1:$AM$79,11,FALSE)),FALSE))),(IF($X$1=7,((VLOOKUP(N$19,'X7'!$B:$ZZ,(VLOOKUP($Y$2,$AC$1:$AM$79,11,FALSE)),FALSE))),(IF($X$1=8,((VLOOKUP(N$19,'X8'!$B:$ZZ,(VLOOKUP($Y$2,$AC$1:$AM$79,11,FALSE)),FALSE))),(IF($X$1=9,((VLOOKUP(N$19,'X9'!$B:$ZZ,(VLOOKUP($Y$2,$AC$1:$AM$79,11,FALSE)),FALSE))),(IF($X$1=10,((VLOOKUP(N$19,'X10'!$B:$ZZ,(VLOOKUP($Y$2,$AC$1:$AM$79,11,FALSE)),FALSE))),(IF($X$1=11,((VLOOKUP(N$19,'X11'!$B:$ZZ,(VLOOKUP($Y$2,$AC$1:$AM$79,11,FALSE)),FALSE))),(IF($X$1=12,((VLOOKUP(N$19,'X12'!$B:$ZZ,(VLOOKUP($Y$2,$AC$1:$AM$79,11,FALSE)),FALSE))),((VLOOKUP(N$19,'X13'!$B:$ZZ,(VLOOKUP($Y$2,$AC$1:$AM$79,11,FALSE)),FALSE))))))))))))))))))))))))))),1))))=TRUE," ",(((ROUND((IF($X$1=1,((VLOOKUP(N$19,'X1'!$B:$ZZ,(VLOOKUP($Y$2,$AC$1:$AM$79,11,FALSE)),FALSE))),(IF($X$1=2,((VLOOKUP(N$19,'X2'!$B:$ZZ,(VLOOKUP($Y$2,$AC$1:$AM$79,11,FALSE)),FALSE))),(IF($X$1=3,((VLOOKUP(N$19,'X3'!$B:$ZZ,(VLOOKUP($Y$2,$AC$1:$AM$79,11,FALSE)),FALSE))),(IF($X$1=4,((VLOOKUP(N$19,'X4'!$B:$ZZ,(VLOOKUP($Y$2,$AC$1:$AM$79,11,FALSE)),FALSE))),(IF($X$1=5,((VLOOKUP(N$19,'X5'!$B:$ZZ,(VLOOKUP($Y$2,$AC$1:$AM$79,11,FALSE)),FALSE))),(IF($X$1=6,((VLOOKUP(N$19,'X6'!$B:$ZZ,(VLOOKUP($Y$2,$AC$1:$AM$79,11,FALSE)),FALSE))),(IF($X$1=7,((VLOOKUP(N$19,'X7'!$B:$ZZ,(VLOOKUP($Y$2,$AC$1:$AM$79,11,FALSE)),FALSE))),(IF($X$1=8,((VLOOKUP(N$19,'X8'!$B:$ZZ,(VLOOKUP($Y$2,$AC$1:$AM$79,11,FALSE)),FALSE))),(IF($X$1=9,((VLOOKUP(N$19,'X9'!$B:$ZZ,(VLOOKUP($Y$2,$AC$1:$AM$79,11,FALSE)),FALSE))),(IF($X$1=10,((VLOOKUP(N$19,'X10'!$B:$ZZ,(VLOOKUP($Y$2,$AC$1:$AM$79,11,FALSE)),FALSE))),(IF($X$1=11,((VLOOKUP(N$19,'X11'!$B:$ZZ,(VLOOKUP($Y$2,$AC$1:$AM$79,11,FALSE)),FALSE))),(IF($X$1=12,((VLOOKUP(N$19,'X12'!$B:$ZZ,(VLOOKUP($Y$2,$AC$1:$AM$79,11,FALSE)),FALSE))),((VLOOKUP(N$19,'X13'!$B:$ZZ,(VLOOKUP($Y$2,$AC$1:$AM$79,11,FALSE)),FALSE))))))))))))))))))))))))))),1)))))</f>
        <v xml:space="preserve"> </v>
      </c>
      <c r="Q23" s="66" t="str">
        <f ca="1">IF(ISERROR(((ROUND((IF($X$1=1,((VLOOKUP(Q$19,'X1'!$B:$ZZ,(VLOOKUP($Y$2,$AC$1:$AM$79,9,FALSE)),FALSE))),(IF($X$1=2,((VLOOKUP(Q$19,'X2'!$B:$ZZ,(VLOOKUP($Y$2,$AC$1:$AM$79,9,FALSE)),FALSE))),(IF($X$1=3,((VLOOKUP(Q$19,'X3'!$B:$ZZ,(VLOOKUP($Y$2,$AC$1:$AM$79,9,FALSE)),FALSE))),(IF($X$1=4,((VLOOKUP(Q$19,'X4'!$B:$ZZ,(VLOOKUP($Y$2,$AC$1:$AM$79,9,FALSE)),FALSE))),(IF($X$1=5,((VLOOKUP(Q$19,'X5'!$B:$ZZ,(VLOOKUP($Y$2,$AC$1:$AM$79,9,FALSE)),FALSE))),(IF($X$1=6,((VLOOKUP(Q$19,'X6'!$B:$ZZ,(VLOOKUP($Y$2,$AC$1:$AM$79,9,FALSE)),FALSE))),(IF($X$1=7,((VLOOKUP(Q$19,'X7'!$B:$ZZ,(VLOOKUP($Y$2,$AC$1:$AM$79,9,FALSE)),FALSE))),(IF($X$1=8,((VLOOKUP(Q$19,'X8'!$B:$ZZ,(VLOOKUP($Y$2,$AC$1:$AM$79,9,FALSE)),FALSE))),(IF($X$1=9,((VLOOKUP(Q$19,'X9'!$B:$ZZ,(VLOOKUP($Y$2,$AC$1:$AM$79,9,FALSE)),FALSE))),(IF($X$1=10,((VLOOKUP(Q$19,'X10'!$B:$ZZ,(VLOOKUP($Y$2,$AC$1:$AM$79,9,FALSE)),FALSE))),(IF($X$1=11,((VLOOKUP(Q$19,'X11'!$B:$ZZ,(VLOOKUP($Y$2,$AC$1:$AM$79,9,FALSE)),FALSE))),(IF($X$1=12,((VLOOKUP(Q$19,'X12'!$B:$ZZ,(VLOOKUP($Y$2,$AC$1:$AM$79,9,FALSE)),FALSE))),((VLOOKUP(Q$19,'X13'!$B:$ZZ,(VLOOKUP($Y$2,$AC$1:$AM$79,9,FALSE)),FALSE))))))))))))))))))))))))))),1))))=TRUE," ",(((ROUND((IF($X$1=1,((VLOOKUP(Q$19,'X1'!$B:$ZZ,(VLOOKUP($Y$2,$AC$1:$AM$79,9,FALSE)),FALSE))),(IF($X$1=2,((VLOOKUP(Q$19,'X2'!$B:$ZZ,(VLOOKUP($Y$2,$AC$1:$AM$79,9,FALSE)),FALSE))),(IF($X$1=3,((VLOOKUP(Q$19,'X3'!$B:$ZZ,(VLOOKUP($Y$2,$AC$1:$AM$79,9,FALSE)),FALSE))),(IF($X$1=4,((VLOOKUP(Q$19,'X4'!$B:$ZZ,(VLOOKUP($Y$2,$AC$1:$AM$79,9,FALSE)),FALSE))),(IF($X$1=5,((VLOOKUP(Q$19,'X5'!$B:$ZZ,(VLOOKUP($Y$2,$AC$1:$AM$79,9,FALSE)),FALSE))),(IF($X$1=6,((VLOOKUP(Q$19,'X6'!$B:$ZZ,(VLOOKUP($Y$2,$AC$1:$AM$79,9,FALSE)),FALSE))),(IF($X$1=7,((VLOOKUP(Q$19,'X7'!$B:$ZZ,(VLOOKUP($Y$2,$AC$1:$AM$79,9,FALSE)),FALSE))),(IF($X$1=8,((VLOOKUP(Q$19,'X8'!$B:$ZZ,(VLOOKUP($Y$2,$AC$1:$AM$79,9,FALSE)),FALSE))),(IF($X$1=9,((VLOOKUP(Q$19,'X9'!$B:$ZZ,(VLOOKUP($Y$2,$AC$1:$AM$79,9,FALSE)),FALSE))),(IF($X$1=10,((VLOOKUP(Q$19,'X10'!$B:$ZZ,(VLOOKUP($Y$2,$AC$1:$AM$79,9,FALSE)),FALSE))),(IF($X$1=11,((VLOOKUP(Q$19,'X11'!$B:$ZZ,(VLOOKUP($Y$2,$AC$1:$AM$79,9,FALSE)),FALSE))),(IF($X$1=12,((VLOOKUP(Q$19,'X12'!$B:$ZZ,(VLOOKUP($Y$2,$AC$1:$AM$79,9,FALSE)),FALSE))),((VLOOKUP(Q$19,'X13'!$B:$ZZ,(VLOOKUP($Y$2,$AC$1:$AM$79,9,FALSE)),FALSE))))))))))))))))))))))))))),1)))))</f>
        <v xml:space="preserve"> </v>
      </c>
      <c r="R23" s="65" t="str">
        <f ca="1">IF(ISERROR(((ROUND((IF($X$1=1,((VLOOKUP(Q$19,'X1'!$B:$ZZ,(VLOOKUP($Y$2,$AC$1:$AM$79,10,FALSE)),FALSE))),(IF($X$1=2,((VLOOKUP(Q$19,'X2'!$B:$ZZ,(VLOOKUP($Y$2,$AC$1:$AM$79,10,FALSE)),FALSE))),(IF($X$1=3,((VLOOKUP(Q$19,'X3'!$B:$ZZ,(VLOOKUP($Y$2,$AC$1:$AM$79,10,FALSE)),FALSE))),(IF($X$1=4,((VLOOKUP(Q$19,'X4'!$B:$ZZ,(VLOOKUP($Y$2,$AC$1:$AM$79,10,FALSE)),FALSE))),(IF($X$1=5,((VLOOKUP(Q$19,'X5'!$B:$ZZ,(VLOOKUP($Y$2,$AC$1:$AM$79,10,FALSE)),FALSE))),(IF($X$1=6,((VLOOKUP(Q$19,'X6'!$B:$ZZ,(VLOOKUP($Y$2,$AC$1:$AM$79,10,FALSE)),FALSE))),(IF($X$1=7,((VLOOKUP(Q$19,'X7'!$B:$ZZ,(VLOOKUP($Y$2,$AC$1:$AM$79,10,FALSE)),FALSE))),(IF($X$1=8,((VLOOKUP(Q$19,'X8'!$B:$ZZ,(VLOOKUP($Y$2,$AC$1:$AM$79,10,FALSE)),FALSE))),(IF($X$1=9,((VLOOKUP(Q$19,'X9'!$B:$ZZ,(VLOOKUP($Y$2,$AC$1:$AM$79,10,FALSE)),FALSE))),(IF($X$1=10,((VLOOKUP(Q$19,'X10'!$B:$ZZ,(VLOOKUP($Y$2,$AC$1:$AM$79,10,FALSE)),FALSE))),(IF($X$1=11,((VLOOKUP(Q$19,'X11'!$B:$ZZ,(VLOOKUP($Y$2,$AC$1:$AM$79,10,FALSE)),FALSE))),(IF($X$1=12,((VLOOKUP(Q$19,'X12'!$B:$ZZ,(VLOOKUP($Y$2,$AC$1:$AM$79,10,FALSE)),FALSE))),((VLOOKUP(Q$19,'X13'!$B:$ZZ,(VLOOKUP($Y$2,$AC$1:$AM$79,10,FALSE)),FALSE))))))))))))))))))))))))))),1))))=TRUE," ",(((ROUND((IF($X$1=1,((VLOOKUP(Q$19,'X1'!$B:$ZZ,(VLOOKUP($Y$2,$AC$1:$AM$79,10,FALSE)),FALSE))),(IF($X$1=2,((VLOOKUP(Q$19,'X2'!$B:$ZZ,(VLOOKUP($Y$2,$AC$1:$AM$79,10,FALSE)),FALSE))),(IF($X$1=3,((VLOOKUP(Q$19,'X3'!$B:$ZZ,(VLOOKUP($Y$2,$AC$1:$AM$79,10,FALSE)),FALSE))),(IF($X$1=4,((VLOOKUP(Q$19,'X4'!$B:$ZZ,(VLOOKUP($Y$2,$AC$1:$AM$79,10,FALSE)),FALSE))),(IF($X$1=5,((VLOOKUP(Q$19,'X5'!$B:$ZZ,(VLOOKUP($Y$2,$AC$1:$AM$79,10,FALSE)),FALSE))),(IF($X$1=6,((VLOOKUP(Q$19,'X6'!$B:$ZZ,(VLOOKUP($Y$2,$AC$1:$AM$79,10,FALSE)),FALSE))),(IF($X$1=7,((VLOOKUP(Q$19,'X7'!$B:$ZZ,(VLOOKUP($Y$2,$AC$1:$AM$79,10,FALSE)),FALSE))),(IF($X$1=8,((VLOOKUP(Q$19,'X8'!$B:$ZZ,(VLOOKUP($Y$2,$AC$1:$AM$79,10,FALSE)),FALSE))),(IF($X$1=9,((VLOOKUP(Q$19,'X9'!$B:$ZZ,(VLOOKUP($Y$2,$AC$1:$AM$79,10,FALSE)),FALSE))),(IF($X$1=10,((VLOOKUP(Q$19,'X10'!$B:$ZZ,(VLOOKUP($Y$2,$AC$1:$AM$79,10,FALSE)),FALSE))),(IF($X$1=11,((VLOOKUP(Q$19,'X11'!$B:$ZZ,(VLOOKUP($Y$2,$AC$1:$AM$79,10,FALSE)),FALSE))),(IF($X$1=12,((VLOOKUP(Q$19,'X12'!$B:$ZZ,(VLOOKUP($Y$2,$AC$1:$AM$79,10,FALSE)),FALSE))),((VLOOKUP(Q$19,'X13'!$B:$ZZ,(VLOOKUP($Y$2,$AC$1:$AM$79,10,FALSE)),FALSE))))))))))))))))))))))))))),1)))))</f>
        <v xml:space="preserve"> </v>
      </c>
      <c r="S23" s="62" t="str">
        <f ca="1">IF(ISERROR(((ROUND((IF($X$1=1,((VLOOKUP(Q$19,'X1'!$B:$ZZ,(VLOOKUP($Y$2,$AC$1:$AM$79,11,FALSE)),FALSE))),(IF($X$1=2,((VLOOKUP(Q$19,'X2'!$B:$ZZ,(VLOOKUP($Y$2,$AC$1:$AM$79,11,FALSE)),FALSE))),(IF($X$1=3,((VLOOKUP(Q$19,'X3'!$B:$ZZ,(VLOOKUP($Y$2,$AC$1:$AM$79,11,FALSE)),FALSE))),(IF($X$1=4,((VLOOKUP(Q$19,'X4'!$B:$ZZ,(VLOOKUP($Y$2,$AC$1:$AM$79,11,FALSE)),FALSE))),(IF($X$1=5,((VLOOKUP(Q$19,'X5'!$B:$ZZ,(VLOOKUP($Y$2,$AC$1:$AM$79,11,FALSE)),FALSE))),(IF($X$1=6,((VLOOKUP(Q$19,'X6'!$B:$ZZ,(VLOOKUP($Y$2,$AC$1:$AM$79,11,FALSE)),FALSE))),(IF($X$1=7,((VLOOKUP(Q$19,'X7'!$B:$ZZ,(VLOOKUP($Y$2,$AC$1:$AM$79,11,FALSE)),FALSE))),(IF($X$1=8,((VLOOKUP(Q$19,'X8'!$B:$ZZ,(VLOOKUP($Y$2,$AC$1:$AM$79,11,FALSE)),FALSE))),(IF($X$1=9,((VLOOKUP(Q$19,'X9'!$B:$ZZ,(VLOOKUP($Y$2,$AC$1:$AM$79,11,FALSE)),FALSE))),(IF($X$1=10,((VLOOKUP(Q$19,'X10'!$B:$ZZ,(VLOOKUP($Y$2,$AC$1:$AM$79,11,FALSE)),FALSE))),(IF($X$1=11,((VLOOKUP(Q$19,'X11'!$B:$ZZ,(VLOOKUP($Y$2,$AC$1:$AM$79,11,FALSE)),FALSE))),(IF($X$1=12,((VLOOKUP(Q$19,'X12'!$B:$ZZ,(VLOOKUP($Y$2,$AC$1:$AM$79,11,FALSE)),FALSE))),((VLOOKUP(Q$19,'X13'!$B:$ZZ,(VLOOKUP($Y$2,$AC$1:$AM$79,11,FALSE)),FALSE))))))))))))))))))))))))))),1))))=TRUE," ",(((ROUND((IF($X$1=1,((VLOOKUP(Q$19,'X1'!$B:$ZZ,(VLOOKUP($Y$2,$AC$1:$AM$79,11,FALSE)),FALSE))),(IF($X$1=2,((VLOOKUP(Q$19,'X2'!$B:$ZZ,(VLOOKUP($Y$2,$AC$1:$AM$79,11,FALSE)),FALSE))),(IF($X$1=3,((VLOOKUP(Q$19,'X3'!$B:$ZZ,(VLOOKUP($Y$2,$AC$1:$AM$79,11,FALSE)),FALSE))),(IF($X$1=4,((VLOOKUP(Q$19,'X4'!$B:$ZZ,(VLOOKUP($Y$2,$AC$1:$AM$79,11,FALSE)),FALSE))),(IF($X$1=5,((VLOOKUP(Q$19,'X5'!$B:$ZZ,(VLOOKUP($Y$2,$AC$1:$AM$79,11,FALSE)),FALSE))),(IF($X$1=6,((VLOOKUP(Q$19,'X6'!$B:$ZZ,(VLOOKUP($Y$2,$AC$1:$AM$79,11,FALSE)),FALSE))),(IF($X$1=7,((VLOOKUP(Q$19,'X7'!$B:$ZZ,(VLOOKUP($Y$2,$AC$1:$AM$79,11,FALSE)),FALSE))),(IF($X$1=8,((VLOOKUP(Q$19,'X8'!$B:$ZZ,(VLOOKUP($Y$2,$AC$1:$AM$79,11,FALSE)),FALSE))),(IF($X$1=9,((VLOOKUP(Q$19,'X9'!$B:$ZZ,(VLOOKUP($Y$2,$AC$1:$AM$79,11,FALSE)),FALSE))),(IF($X$1=10,((VLOOKUP(Q$19,'X10'!$B:$ZZ,(VLOOKUP($Y$2,$AC$1:$AM$79,11,FALSE)),FALSE))),(IF($X$1=11,((VLOOKUP(Q$19,'X11'!$B:$ZZ,(VLOOKUP($Y$2,$AC$1:$AM$79,11,FALSE)),FALSE))),(IF($X$1=12,((VLOOKUP(Q$19,'X12'!$B:$ZZ,(VLOOKUP($Y$2,$AC$1:$AM$79,11,FALSE)),FALSE))),((VLOOKUP(Q$19,'X13'!$B:$ZZ,(VLOOKUP($Y$2,$AC$1:$AM$79,11,FALSE)),FALSE))))))))))))))))))))))))))),1)))))</f>
        <v xml:space="preserve"> </v>
      </c>
      <c r="T23" s="43"/>
      <c r="U23" s="186"/>
      <c r="V23" s="102"/>
      <c r="W23" s="102" t="s">
        <v>19</v>
      </c>
      <c r="X23" s="102" t="s">
        <v>124</v>
      </c>
      <c r="Y23" s="102"/>
      <c r="Z23" s="170">
        <v>4</v>
      </c>
      <c r="AA23" s="170">
        <v>4</v>
      </c>
      <c r="AB23" s="170" t="str">
        <f t="shared" si="0"/>
        <v>44</v>
      </c>
      <c r="AC23" s="102">
        <f t="shared" si="4"/>
        <v>43</v>
      </c>
      <c r="AD23" s="102" t="s">
        <v>759</v>
      </c>
      <c r="AE23" s="162" t="s">
        <v>18</v>
      </c>
      <c r="AF23" s="162" t="s">
        <v>1227</v>
      </c>
      <c r="AG23" s="162" t="s">
        <v>1229</v>
      </c>
      <c r="AH23" s="162" t="s">
        <v>1088</v>
      </c>
      <c r="AI23" s="162" t="s">
        <v>1225</v>
      </c>
      <c r="AJ23" s="162" t="s">
        <v>134</v>
      </c>
      <c r="AK23" s="102">
        <v>11</v>
      </c>
      <c r="AL23" s="102">
        <v>12</v>
      </c>
      <c r="AM23" s="102">
        <v>46</v>
      </c>
      <c r="AN23" s="167" t="s">
        <v>783</v>
      </c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02"/>
      <c r="BA23" s="102"/>
      <c r="BB23" s="102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/>
      <c r="BO23" s="102"/>
      <c r="BP23" s="102"/>
      <c r="BQ23" s="102"/>
      <c r="BY23" s="102"/>
    </row>
    <row r="24" spans="2:77" ht="14.1" customHeight="1" x14ac:dyDescent="0.25">
      <c r="B24" s="52" t="str">
        <f>IF(ISERROR((VLOOKUP(25,$AC$90:$AD$125,2,FALSE)))=TRUE," ",((VLOOKUP(25,$AC$90:$AD$125,2,FALSE))))</f>
        <v/>
      </c>
      <c r="C24" s="67" t="e">
        <f ca="1">IF($X$1=1,(VLOOKUP(B24,'X1'!$B:$AP,41,FALSE)),IF($X$1=2,(VLOOKUP(B24,'X2'!$B:$AP,41,FALSE)),IF($X$1=3,(VLOOKUP(B24,'X3'!$B:$AP,41,FALSE)),IF($X$1=4,(VLOOKUP(B24,'X4'!$B:$AP,41,FALSE)),IF($X$1=5,(VLOOKUP(B24,'X5'!$B:$AP,41,FALSE)),IF($X$1=6,(VLOOKUP(B24,'X6'!$B:$AP,41,FALSE)),IF($X$1=7,(VLOOKUP(B24,'X7'!$B:$AP,41,FALSE)),IF($X$1=8,(VLOOKUP(B24,'X8'!$B:$AP,41,FALSE)),IF($X$1=9,(VLOOKUP(B24,'X9'!$B:$AP,41,FALSE)),IF($X$1=10,(VLOOKUP(B24,'X10'!$B:$AP,41,FALSE)),IF($X$1=11,(VLOOKUP(B24,'X11'!$B:$AP,41,FALSE)),IF($X$1=12,(VLOOKUP(B24,'X12'!$B:$AP,41,FALSE)),IF($X$1=13,(VLOOKUP(B24,'X13'!$B:$AP,41,FALSE)),"P")))))))))))))</f>
        <v>#N/A</v>
      </c>
      <c r="D24" s="67"/>
      <c r="E24" s="55" t="str">
        <f>IF(ISERROR((VLOOKUP(26,$AC$90:$AD$125,2,FALSE)))=TRUE," ",((VLOOKUP(26,$AC$90:$AD$125,2,FALSE))))</f>
        <v/>
      </c>
      <c r="F24" s="67" t="e">
        <f ca="1">IF($X$1=1,(VLOOKUP(E24,'X1'!$B:$AP,41,FALSE)),IF($X$1=2,(VLOOKUP(E24,'X2'!$B:$AP,41,FALSE)),IF($X$1=3,(VLOOKUP(E24,'X3'!$B:$AP,41,FALSE)),IF($X$1=4,(VLOOKUP(E24,'X4'!$B:$AP,41,FALSE)),IF($X$1=5,(VLOOKUP(E24,'X5'!$B:$AP,41,FALSE)),IF($X$1=6,(VLOOKUP(E24,'X6'!$B:$AP,41,FALSE)),IF($X$1=7,(VLOOKUP(E24,'X7'!$B:$AP,41,FALSE)),IF($X$1=8,(VLOOKUP(E24,'X8'!$B:$AP,41,FALSE)),IF($X$1=9,(VLOOKUP(E24,'X9'!$B:$AP,41,FALSE)),IF($X$1=10,(VLOOKUP(E24,'X10'!$B:$AP,41,FALSE)),IF($X$1=11,(VLOOKUP(E24,'X11'!$B:$AP,41,FALSE)),IF($X$1=12,(VLOOKUP(E24,'X12'!$B:$AP,41,FALSE)),IF($X$1=13,(VLOOKUP(E24,'X13'!$B:$AP,41,FALSE)),"P")))))))))))))</f>
        <v>#N/A</v>
      </c>
      <c r="G24" s="67"/>
      <c r="H24" s="55" t="str">
        <f>IF(ISERROR((VLOOKUP(27,$AC$90:$AD$125,2,FALSE)))=TRUE," ",((VLOOKUP(27,$AC$90:$AD$125,2,FALSE))))</f>
        <v/>
      </c>
      <c r="I24" s="67" t="e">
        <f ca="1">IF($X$1=1,(VLOOKUP(H24,'X1'!$B:$AP,41,FALSE)),IF($X$1=2,(VLOOKUP(H24,'X2'!$B:$AP,41,FALSE)),IF($X$1=3,(VLOOKUP(H24,'X3'!$B:$AP,41,FALSE)),IF($X$1=4,(VLOOKUP(H24,'X4'!$B:$AP,41,FALSE)),IF($X$1=5,(VLOOKUP(H24,'X5'!$B:$AP,41,FALSE)),IF($X$1=6,(VLOOKUP(H24,'X6'!$B:$AP,41,FALSE)),IF($X$1=7,(VLOOKUP(H24,'X7'!$B:$AP,41,FALSE)),IF($X$1=8,(VLOOKUP(H24,'X8'!$B:$AP,41,FALSE)),IF($X$1=9,(VLOOKUP(H24,'X9'!$B:$AP,41,FALSE)),IF($X$1=10,(VLOOKUP(H24,'X10'!$B:$AP,41,FALSE)),IF($X$1=11,(VLOOKUP(H24,'X11'!$B:$AP,41,FALSE)),IF($X$1=12,(VLOOKUP(H24,'X12'!$B:$AP,41,FALSE)),IF($X$1=13,(VLOOKUP(H24,'X13'!$B:$AP,41,FALSE)),"P")))))))))))))</f>
        <v>#N/A</v>
      </c>
      <c r="J24" s="67"/>
      <c r="K24" s="55" t="str">
        <f>IF(ISERROR((VLOOKUP(28,$AC$90:$AD$125,2,FALSE)))=TRUE," ",((VLOOKUP(28,$AC$90:$AD$125,2,FALSE))))</f>
        <v/>
      </c>
      <c r="L24" s="67" t="e">
        <f ca="1">IF($X$1=1,(VLOOKUP(K24,'X1'!$B:$AP,41,FALSE)),IF($X$1=2,(VLOOKUP(K24,'X2'!$B:$AP,41,FALSE)),IF($X$1=3,(VLOOKUP(K24,'X3'!$B:$AP,41,FALSE)),IF($X$1=4,(VLOOKUP(K24,'X4'!$B:$AP,41,FALSE)),IF($X$1=5,(VLOOKUP(K24,'X5'!$B:$AP,41,FALSE)),IF($X$1=6,(VLOOKUP(K24,'X6'!$B:$AP,41,FALSE)),IF($X$1=7,(VLOOKUP(K24,'X7'!$B:$AP,41,FALSE)),IF($X$1=8,(VLOOKUP(K24,'X8'!$B:$AP,41,FALSE)),IF($X$1=9,(VLOOKUP(K24,'X9'!$B:$AP,41,FALSE)),IF($X$1=10,(VLOOKUP(K24,'X10'!$B:$AP,41,FALSE)),IF($X$1=11,(VLOOKUP(K24,'X11'!$B:$AP,41,FALSE)),IF($X$1=12,(VLOOKUP(K24,'X12'!$B:$AP,41,FALSE)),IF($X$1=13,(VLOOKUP(K24,'X13'!$B:$AP,41,FALSE)),"P")))))))))))))</f>
        <v>#N/A</v>
      </c>
      <c r="M24" s="67"/>
      <c r="N24" s="55" t="str">
        <f>IF(ISERROR((VLOOKUP(29,$AC$90:$AD$125,2,FALSE)))=TRUE," ",((VLOOKUP(29,$AC$90:$AD$125,2,FALSE))))</f>
        <v/>
      </c>
      <c r="O24" s="67" t="e">
        <f ca="1">IF($X$1=1,(VLOOKUP(N24,'X1'!$B:$AP,41,FALSE)),IF($X$1=2,(VLOOKUP(N24,'X2'!$B:$AP,41,FALSE)),IF($X$1=3,(VLOOKUP(N24,'X3'!$B:$AP,41,FALSE)),IF($X$1=4,(VLOOKUP(N24,'X4'!$B:$AP,41,FALSE)),IF($X$1=5,(VLOOKUP(N24,'X5'!$B:$AP,41,FALSE)),IF($X$1=6,(VLOOKUP(N24,'X6'!$B:$AP,41,FALSE)),IF($X$1=7,(VLOOKUP(N24,'X7'!$B:$AP,41,FALSE)),IF($X$1=8,(VLOOKUP(N24,'X8'!$B:$AP,41,FALSE)),IF($X$1=9,(VLOOKUP(N24,'X9'!$B:$AP,41,FALSE)),IF($X$1=10,(VLOOKUP(N24,'X10'!$B:$AP,41,FALSE)),IF($X$1=11,(VLOOKUP(N24,'X11'!$B:$AP,41,FALSE)),IF($X$1=12,(VLOOKUP(N24,'X12'!$B:$AP,41,FALSE)),IF($X$1=13,(VLOOKUP(N24,'X13'!$B:$AP,41,FALSE)),"P")))))))))))))</f>
        <v>#N/A</v>
      </c>
      <c r="P24" s="67"/>
      <c r="Q24" s="55" t="str">
        <f>IF(ISERROR((VLOOKUP(30,$AC$90:$AD$125,2,FALSE)))=TRUE," ",((VLOOKUP(30,$AC$90:$AD$125,2,FALSE))))</f>
        <v/>
      </c>
      <c r="R24" s="67" t="e">
        <f ca="1">IF($X$1=1,(VLOOKUP(Q24,'X1'!$B:$AP,41,FALSE)),IF($X$1=2,(VLOOKUP(Q24,'X2'!$B:$AP,41,FALSE)),IF($X$1=3,(VLOOKUP(Q24,'X3'!$B:$AP,41,FALSE)),IF($X$1=4,(VLOOKUP(Q24,'X4'!$B:$AP,41,FALSE)),IF($X$1=5,(VLOOKUP(Q24,'X5'!$B:$AP,41,FALSE)),IF($X$1=6,(VLOOKUP(Q24,'X6'!$B:$AP,41,FALSE)),IF($X$1=7,(VLOOKUP(Q24,'X7'!$B:$AP,41,FALSE)),IF($X$1=8,(VLOOKUP(Q24,'X8'!$B:$AP,41,FALSE)),IF($X$1=9,(VLOOKUP(Q24,'X9'!$B:$AP,41,FALSE)),IF($X$1=10,(VLOOKUP(Q24,'X10'!$B:$AP,41,FALSE)),IF($X$1=11,(VLOOKUP(Q24,'X11'!$B:$AP,41,FALSE)),IF($X$1=12,(VLOOKUP(Q24,'X12'!$B:$AP,41,FALSE)),IF($X$1=13,(VLOOKUP(Q24,'X13'!$B:$AP,41,FALSE)),"P")))))))))))))</f>
        <v>#N/A</v>
      </c>
      <c r="S24" s="68"/>
      <c r="T24" s="43"/>
      <c r="U24" s="186"/>
      <c r="V24" s="102"/>
      <c r="W24" s="102" t="s">
        <v>118</v>
      </c>
      <c r="X24" s="102" t="s">
        <v>124</v>
      </c>
      <c r="Y24" s="102"/>
      <c r="Z24" s="170">
        <v>4</v>
      </c>
      <c r="AA24" s="170">
        <v>5</v>
      </c>
      <c r="AB24" s="170" t="str">
        <f t="shared" si="0"/>
        <v>45</v>
      </c>
      <c r="AC24" s="102">
        <f t="shared" si="4"/>
        <v>44</v>
      </c>
      <c r="AD24" s="102" t="s">
        <v>759</v>
      </c>
      <c r="AE24" s="162" t="s">
        <v>19</v>
      </c>
      <c r="AF24" s="162" t="s">
        <v>1090</v>
      </c>
      <c r="AG24" s="162" t="s">
        <v>1091</v>
      </c>
      <c r="AH24" s="162" t="s">
        <v>793</v>
      </c>
      <c r="AI24" s="162" t="s">
        <v>795</v>
      </c>
      <c r="AJ24" s="162" t="s">
        <v>1230</v>
      </c>
      <c r="AK24" s="102">
        <v>8</v>
      </c>
      <c r="AL24" s="102">
        <v>15</v>
      </c>
      <c r="AM24" s="102">
        <v>9</v>
      </c>
      <c r="AN24" s="162" t="s">
        <v>784</v>
      </c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02"/>
      <c r="BA24" s="102"/>
      <c r="BB24" s="102"/>
      <c r="BC24" s="102"/>
      <c r="BD24" s="102"/>
      <c r="BE24" s="102"/>
      <c r="BF24" s="102"/>
      <c r="BG24" s="102"/>
      <c r="BH24" s="102"/>
      <c r="BI24" s="102"/>
      <c r="BJ24" s="102"/>
      <c r="BK24" s="102"/>
      <c r="BL24" s="102"/>
      <c r="BM24" s="102"/>
      <c r="BN24" s="102"/>
      <c r="BO24" s="102"/>
      <c r="BP24" s="102"/>
      <c r="BQ24" s="102"/>
      <c r="BY24" s="102"/>
    </row>
    <row r="25" spans="2:77" ht="14.1" customHeight="1" x14ac:dyDescent="0.25">
      <c r="B25" s="58" t="s">
        <v>107</v>
      </c>
      <c r="C25" s="53" t="s">
        <v>131</v>
      </c>
      <c r="D25" s="54" t="s">
        <v>132</v>
      </c>
      <c r="E25" s="61" t="s">
        <v>107</v>
      </c>
      <c r="F25" s="53" t="s">
        <v>131</v>
      </c>
      <c r="G25" s="54" t="s">
        <v>132</v>
      </c>
      <c r="H25" s="55" t="s">
        <v>107</v>
      </c>
      <c r="I25" s="53" t="s">
        <v>131</v>
      </c>
      <c r="J25" s="54" t="s">
        <v>132</v>
      </c>
      <c r="K25" s="55" t="s">
        <v>107</v>
      </c>
      <c r="L25" s="53" t="s">
        <v>131</v>
      </c>
      <c r="M25" s="54" t="s">
        <v>132</v>
      </c>
      <c r="N25" s="55" t="s">
        <v>107</v>
      </c>
      <c r="O25" s="53" t="s">
        <v>131</v>
      </c>
      <c r="P25" s="54" t="s">
        <v>132</v>
      </c>
      <c r="Q25" s="55" t="s">
        <v>107</v>
      </c>
      <c r="R25" s="53" t="s">
        <v>131</v>
      </c>
      <c r="S25" s="56" t="s">
        <v>132</v>
      </c>
      <c r="T25" s="43"/>
      <c r="U25" s="186"/>
      <c r="V25" s="102"/>
      <c r="W25" s="102"/>
      <c r="X25" s="102"/>
      <c r="Y25" s="102"/>
      <c r="Z25" s="171">
        <v>4</v>
      </c>
      <c r="AA25" s="171">
        <v>6</v>
      </c>
      <c r="AB25" s="171" t="str">
        <f t="shared" si="0"/>
        <v>46</v>
      </c>
      <c r="AC25" s="165">
        <f t="shared" si="4"/>
        <v>45</v>
      </c>
      <c r="AD25" s="165" t="s">
        <v>759</v>
      </c>
      <c r="AE25" s="166" t="s">
        <v>118</v>
      </c>
      <c r="AF25" s="166" t="s">
        <v>156</v>
      </c>
      <c r="AG25" s="166" t="s">
        <v>155</v>
      </c>
      <c r="AH25" s="166" t="s">
        <v>135</v>
      </c>
      <c r="AI25" s="166" t="s">
        <v>137</v>
      </c>
      <c r="AJ25" s="166" t="s">
        <v>1230</v>
      </c>
      <c r="AK25" s="165">
        <v>13</v>
      </c>
      <c r="AL25" s="165">
        <v>14</v>
      </c>
      <c r="AM25" s="165">
        <v>9</v>
      </c>
      <c r="AN25" s="166" t="s">
        <v>785</v>
      </c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02"/>
      <c r="BA25" s="102"/>
      <c r="BB25" s="102"/>
      <c r="BC25" s="102"/>
      <c r="BD25" s="102"/>
      <c r="BE25" s="102"/>
      <c r="BF25" s="102"/>
      <c r="BG25" s="102"/>
      <c r="BH25" s="102"/>
      <c r="BI25" s="102"/>
      <c r="BJ25" s="102"/>
      <c r="BK25" s="102"/>
      <c r="BL25" s="102"/>
      <c r="BM25" s="102"/>
      <c r="BN25" s="102"/>
      <c r="BO25" s="102"/>
      <c r="BP25" s="102"/>
      <c r="BQ25" s="102"/>
    </row>
    <row r="26" spans="2:77" ht="14.1" customHeight="1" x14ac:dyDescent="0.25">
      <c r="B26" s="58" t="str">
        <f ca="1">IF(ISERROR(IF($X$1=1,(VLOOKUP(B24,'X1'!$B:$AP,7,FALSE)),IF($X$1=2,(VLOOKUP(B24,'X2'!$B:$AP,7,FALSE)),IF($X$1=3,(VLOOKUP(B24,'X3'!$B:$AP,7,FALSE)),IF($X$1=4,(VLOOKUP(B24,'X4'!$B:$AP,7,FALSE)),IF($X$1=5,(VLOOKUP(B24,'X5'!$B:$AP,7,FALSE)),IF($X$1=6,(VLOOKUP(B24,'X6'!$B:$AP,7,FALSE)),IF($X$1=7,(VLOOKUP(B24,'X7'!$B:$AP,7,FALSE)),IF($X$1=8,(VLOOKUP(B24,'X8'!$B:$AP,7,FALSE)),IF($X$1=9,(VLOOKUP(B24,'X9'!$B:$AP,7,FALSE)),IF($X$1=10,(VLOOKUP(B24,'X10'!$B:$AP,7,FALSE)),IF($X$1=11,(VLOOKUP(B24,'X11'!$B:$AP,7,FALSE)),IF($X$1=12,(VLOOKUP(B24,'X12'!$B:$AP,7,FALSE)),IF($X$1=13,(VLOOKUP(B24,'X13'!$B:$AP,7,FALSE)),"P"))))))))))))))=TRUE," ",(IF($X$1=1,(VLOOKUP(B24,'X1'!$B:$AP,7,FALSE)),IF($X$1=2,(VLOOKUP(B24,'X2'!$B:$AP,7,FALSE)),IF($X$1=3,(VLOOKUP(B24,'X3'!$B:$AP,7,FALSE)),IF($X$1=4,(VLOOKUP(B24,'X4'!$B:$AP,7,FALSE)),IF($X$1=5,(VLOOKUP(B24,'X5'!$B:$AP,7,FALSE)),IF($X$1=6,(VLOOKUP(B24,'X6'!$B:$AP,7,FALSE)),IF($X$1=7,(VLOOKUP(B24,'X7'!$B:$AP,7,FALSE)),IF($X$1=8,(VLOOKUP(B24,'X8'!$B:$AP,7,FALSE)),IF($X$1=9,(VLOOKUP(B24,'X9'!$B:$AP,7,FALSE)),IF($X$1=10,(VLOOKUP(B24,'X10'!$B:$AP,7,FALSE)),IF($X$1=11,(VLOOKUP(B24,'X11'!$B:$AP,7,FALSE)),IF($X$1=12,(VLOOKUP(B24,'X12'!$B:$AP,7,FALSE)),IF($X$1=13,(VLOOKUP(B24,'X13'!$B:$AP,7,FALSE)),"P")))))))))))))))</f>
        <v xml:space="preserve"> </v>
      </c>
      <c r="C26" s="59" t="str">
        <f ca="1">IF(ISERROR(IF($X$1=1,(VLOOKUP(B24,'X1'!$B:$AO,6,FALSE)),IF($X$1=2,(VLOOKUP(B24,'X2'!$B:$AO,6,FALSE)),IF($X$1=3,(VLOOKUP(B24,'X3'!$B:$AO,6,FALSE)),IF($X$1=4,(VLOOKUP(B24,'X4'!$B:$AO,6,FALSE)),IF($X$1=5,(VLOOKUP(B24,'X5'!$B:$AO,6,FALSE)),IF($X$1=6,(VLOOKUP(B24,'X6'!$B:$AO,6,FALSE)),IF($X$1=7,(VLOOKUP(B24,'X7'!$B:$AO,6,FALSE)),IF($X$1=8,(VLOOKUP(B24,'X8'!$B:$AO,6,FALSE)),IF($X$1=9,(VLOOKUP(B24,'X9'!$B:$AO,6,FALSE)),IF($X$1=10,(VLOOKUP(B24,'X10'!$B:$AO,6,FALSE)),IF($X$1=11,(VLOOKUP(B24,'X11'!$B:$AO,6,FALSE)),IF($X$1=12,(VLOOKUP(B24,'X12'!$B:$AO,6,FALSE)),IF($X$1=13,(VLOOKUP(B24,'X13'!$B:$AO,6,FALSE)),"P"))))))))))))))=TRUE," ",(IF($X$1=1,(VLOOKUP(B24,'X1'!$B:$AO,6,FALSE)),IF($X$1=2,(VLOOKUP(B24,'X2'!$B:$AO,6,FALSE)),IF($X$1=3,(VLOOKUP(B24,'X3'!$B:$AO,6,FALSE)),IF($X$1=4,(VLOOKUP(B24,'X4'!$B:$AO,6,FALSE)),IF($X$1=5,(VLOOKUP(B24,'X5'!$B:$AO,6,FALSE)),IF($X$1=6,(VLOOKUP(B24,'X6'!$B:$AO,6,FALSE)),IF($X$1=7,(VLOOKUP(B24,'X7'!$B:$AO,6,FALSE)),IF($X$1=8,(VLOOKUP(B24,'X8'!$B:$AO,6,FALSE)),IF($X$1=9,(VLOOKUP(B24,'X9'!$B:$AO,6,FALSE)),IF($X$1=10,(VLOOKUP(B24,'X10'!$B:$AO,6,FALSE)),IF($X$1=11,(VLOOKUP(B24,'X11'!$B:$AO,6,FALSE)),IF($X$1=12,(VLOOKUP(B24,'X12'!$B:$AO,6,FALSE)),IF($X$1=13,(VLOOKUP(B24,'X13'!$B:$AO,6,FALSE)),"P")))))))))))))))</f>
        <v xml:space="preserve"> </v>
      </c>
      <c r="D26" s="60" t="str">
        <f ca="1">IF(ISERROR(IF($X$1=1,(VLOOKUP(B24,'X1'!$B:$AZ,44,FALSE)),IF($X$1=2,(VLOOKUP(B24,'X2'!$B:$AZ,44,FALSE)),IF($X$1=3,(VLOOKUP(B24,'X3'!$B:$AZ,44,FALSE)),IF($X$1=4,(VLOOKUP(B24,'X4'!$B:$AZ,44,FALSE)),IF($X$1=5,(VLOOKUP(B24,'X5'!$B:$AZ,44,FALSE)),IF($X$1=6,(VLOOKUP(B24,'X6'!$B:$AZ,44,FALSE)),IF($X$1=7,(VLOOKUP(B24,'X7'!$B:$AZ,44,FALSE)),IF($X$1=8,(VLOOKUP(B24,'X8'!$B:$AZ,44,FALSE)),IF($X$1=9,(VLOOKUP(B24,'X9'!$B:$AZ,44,FALSE)),IF($X$1=10,(VLOOKUP(B24,'X10'!$B:$AZ,44,FALSE)),IF($X$1=11,(VLOOKUP(B24,'X11'!$B:$AZ,44,FALSE)),IF($X$1=12,(VLOOKUP(B24,'X12'!$B:$AZ,44,FALSE)),IF($X$1=13,(VLOOKUP(B24,'X13'!$B:$AZ,44,FALSE)),"P"))))))))))))))=TRUE," ",(IF($X$1=1,(VLOOKUP(B24,'X1'!$B:$AZ,44,FALSE)),IF($X$1=2,(VLOOKUP(B24,'X2'!$B:$AZ,44,FALSE)),IF($X$1=3,(VLOOKUP(B24,'X3'!$B:$AZ,44,FALSE)),IF($X$1=4,(VLOOKUP(B24,'X4'!$B:$AZ,44,FALSE)),IF($X$1=5,(VLOOKUP(B24,'X5'!$B:$AZ,44,FALSE)),IF($X$1=6,(VLOOKUP(B24,'X6'!$B:$AZ,44,FALSE)),IF($X$1=7,(VLOOKUP(B24,'X7'!$B:$AZ,44,FALSE)),IF($X$1=8,(VLOOKUP(B24,'X8'!$B:$AZ,44,FALSE)),IF($X$1=9,(VLOOKUP(B24,'X9'!$B:$AZ,44,FALSE)),IF($X$1=10,(VLOOKUP(B24,'X10'!$B:$AZ,44,FALSE)),IF($X$1=11,(VLOOKUP(B24,'X11'!$B:$AZ,44,FALSE)),IF($X$1=12,(VLOOKUP(B24,'X12'!$B:$AZ,44,FALSE)),IF($X$1=13,(VLOOKUP(B24,'X13'!$B:$AZ,44,FALSE)),"P")))))))))))))))</f>
        <v xml:space="preserve"> </v>
      </c>
      <c r="E26" s="61" t="str">
        <f ca="1">IF(ISERROR(IF($X$1=1,(VLOOKUP(E24,'X1'!$B:$AP,7,FALSE)),IF($X$1=2,(VLOOKUP(E24,'X2'!$B:$AP,7,FALSE)),IF($X$1=3,(VLOOKUP(E24,'X3'!$B:$AP,7,FALSE)),IF($X$1=4,(VLOOKUP(E24,'X4'!$B:$AP,7,FALSE)),IF($X$1=5,(VLOOKUP(E24,'X5'!$B:$AP,7,FALSE)),IF($X$1=6,(VLOOKUP(E24,'X6'!$B:$AP,7,FALSE)),IF($X$1=7,(VLOOKUP(E24,'X7'!$B:$AP,7,FALSE)),IF($X$1=8,(VLOOKUP(E24,'X8'!$B:$AP,7,FALSE)),IF($X$1=9,(VLOOKUP(E24,'X9'!$B:$AP,7,FALSE)),IF($X$1=10,(VLOOKUP(E24,'X10'!$B:$AP,7,FALSE)),IF($X$1=11,(VLOOKUP(E24,'X11'!$B:$AP,7,FALSE)),IF($X$1=12,(VLOOKUP(E24,'X12'!$B:$AP,7,FALSE)),IF($X$1=13,(VLOOKUP(E24,'X13'!$B:$AP,7,FALSE)),"P"))))))))))))))=TRUE," ",(IF($X$1=1,(VLOOKUP(E24,'X1'!$B:$AP,7,FALSE)),IF($X$1=2,(VLOOKUP(E24,'X2'!$B:$AP,7,FALSE)),IF($X$1=3,(VLOOKUP(E24,'X3'!$B:$AP,7,FALSE)),IF($X$1=4,(VLOOKUP(E24,'X4'!$B:$AP,7,FALSE)),IF($X$1=5,(VLOOKUP(E24,'X5'!$B:$AP,7,FALSE)),IF($X$1=6,(VLOOKUP(E24,'X6'!$B:$AP,7,FALSE)),IF($X$1=7,(VLOOKUP(E24,'X7'!$B:$AP,7,FALSE)),IF($X$1=8,(VLOOKUP(E24,'X8'!$B:$AP,7,FALSE)),IF($X$1=9,(VLOOKUP(E24,'X9'!$B:$AP,7,FALSE)),IF($X$1=10,(VLOOKUP(E24,'X10'!$B:$AP,7,FALSE)),IF($X$1=11,(VLOOKUP(E24,'X11'!$B:$AP,7,FALSE)),IF($X$1=12,(VLOOKUP(E24,'X12'!$B:$AP,7,FALSE)),IF($X$1=13,(VLOOKUP(E24,'X13'!$B:$AP,7,FALSE)),"P")))))))))))))))</f>
        <v xml:space="preserve"> </v>
      </c>
      <c r="F26" s="59" t="str">
        <f ca="1">IF(ISERROR(IF($X$1=1,(VLOOKUP(E24,'X1'!$B:$AO,6,FALSE)),IF($X$1=2,(VLOOKUP(E24,'X2'!$B:$AO,6,FALSE)),IF($X$1=3,(VLOOKUP(E24,'X3'!$B:$AO,6,FALSE)),IF($X$1=4,(VLOOKUP(E24,'X4'!$B:$AO,6,FALSE)),IF($X$1=5,(VLOOKUP(E24,'X5'!$B:$AO,6,FALSE)),IF($X$1=6,(VLOOKUP(E24,'X6'!$B:$AO,6,FALSE)),IF($X$1=7,(VLOOKUP(E24,'X7'!$B:$AO,6,FALSE)),IF($X$1=8,(VLOOKUP(E24,'X8'!$B:$AO,6,FALSE)),IF($X$1=9,(VLOOKUP(E24,'X9'!$B:$AO,6,FALSE)),IF($X$1=10,(VLOOKUP(E24,'X10'!$B:$AO,6,FALSE)),IF($X$1=11,(VLOOKUP(E24,'X11'!$B:$AO,6,FALSE)),IF($X$1=12,(VLOOKUP(E24,'X12'!$B:$AO,6,FALSE)),IF($X$1=13,(VLOOKUP(E24,'X13'!$B:$AO,6,FALSE)),"P"))))))))))))))=TRUE," ",(IF($X$1=1,(VLOOKUP(E24,'X1'!$B:$AO,6,FALSE)),IF($X$1=2,(VLOOKUP(E24,'X2'!$B:$AO,6,FALSE)),IF($X$1=3,(VLOOKUP(E24,'X3'!$B:$AO,6,FALSE)),IF($X$1=4,(VLOOKUP(E24,'X4'!$B:$AO,6,FALSE)),IF($X$1=5,(VLOOKUP(E24,'X5'!$B:$AO,6,FALSE)),IF($X$1=6,(VLOOKUP(E24,'X6'!$B:$AO,6,FALSE)),IF($X$1=7,(VLOOKUP(E24,'X7'!$B:$AO,6,FALSE)),IF($X$1=8,(VLOOKUP(E24,'X8'!$B:$AO,6,FALSE)),IF($X$1=9,(VLOOKUP(E24,'X9'!$B:$AO,6,FALSE)),IF($X$1=10,(VLOOKUP(E24,'X10'!$B:$AO,6,FALSE)),IF($X$1=11,(VLOOKUP(E24,'X11'!$B:$AO,6,FALSE)),IF($X$1=12,(VLOOKUP(E24,'X12'!$B:$AO,6,FALSE)),IF($X$1=13,(VLOOKUP(E24,'X13'!$B:$AO,6,FALSE)),"P")))))))))))))))</f>
        <v xml:space="preserve"> </v>
      </c>
      <c r="G26" s="60" t="str">
        <f ca="1">IF(ISERROR(IF($X$1=1,(VLOOKUP(E24,'X1'!$B:$AZ,44,FALSE)),IF($X$1=2,(VLOOKUP(E24,'X2'!$B:$AZ,44,FALSE)),IF($X$1=3,(VLOOKUP(E24,'X3'!$B:$AZ,44,FALSE)),IF($X$1=4,(VLOOKUP(E24,'X4'!$B:$AZ,44,FALSE)),IF($X$1=5,(VLOOKUP(E24,'X5'!$B:$AZ,44,FALSE)),IF($X$1=6,(VLOOKUP(E24,'X6'!$B:$AZ,44,FALSE)),IF($X$1=7,(VLOOKUP(E24,'X7'!$B:$AZ,44,FALSE)),IF($X$1=8,(VLOOKUP(E24,'X8'!$B:$AZ,44,FALSE)),IF($X$1=9,(VLOOKUP(E24,'X9'!$B:$AZ,44,FALSE)),IF($X$1=10,(VLOOKUP(E24,'X10'!$B:$AZ,44,FALSE)),IF($X$1=11,(VLOOKUP(E24,'X11'!$B:$AZ,44,FALSE)),IF($X$1=12,(VLOOKUP(E24,'X12'!$B:$AZ,44,FALSE)),IF($X$1=13,(VLOOKUP(E24,'X13'!$B:$AZ,44,FALSE)),"P"))))))))))))))=TRUE," ",(IF($X$1=1,(VLOOKUP(E24,'X1'!$B:$AZ,44,FALSE)),IF($X$1=2,(VLOOKUP(E24,'X2'!$B:$AZ,44,FALSE)),IF($X$1=3,(VLOOKUP(E24,'X3'!$B:$AZ,44,FALSE)),IF($X$1=4,(VLOOKUP(E24,'X4'!$B:$AZ,44,FALSE)),IF($X$1=5,(VLOOKUP(E24,'X5'!$B:$AZ,44,FALSE)),IF($X$1=6,(VLOOKUP(E24,'X6'!$B:$AZ,44,FALSE)),IF($X$1=7,(VLOOKUP(E24,'X7'!$B:$AZ,44,FALSE)),IF($X$1=8,(VLOOKUP(E24,'X8'!$B:$AZ,44,FALSE)),IF($X$1=9,(VLOOKUP(E24,'X9'!$B:$AZ,44,FALSE)),IF($X$1=10,(VLOOKUP(E24,'X10'!$B:$AZ,44,FALSE)),IF($X$1=11,(VLOOKUP(E24,'X11'!$B:$AZ,44,FALSE)),IF($X$1=12,(VLOOKUP(E24,'X12'!$B:$AZ,44,FALSE)),IF($X$1=13,(VLOOKUP(E24,'X13'!$B:$AZ,44,FALSE)),"P")))))))))))))))</f>
        <v xml:space="preserve"> </v>
      </c>
      <c r="H26" s="61" t="str">
        <f ca="1">IF(ISERROR(IF($X$1=1,(VLOOKUP(H24,'X1'!$B:$AP,7,FALSE)),IF($X$1=2,(VLOOKUP(H24,'X2'!$B:$AP,7,FALSE)),IF($X$1=3,(VLOOKUP(H24,'X3'!$B:$AP,7,FALSE)),IF($X$1=4,(VLOOKUP(H24,'X4'!$B:$AP,7,FALSE)),IF($X$1=5,(VLOOKUP(H24,'X5'!$B:$AP,7,FALSE)),IF($X$1=6,(VLOOKUP(H24,'X6'!$B:$AP,7,FALSE)),IF($X$1=7,(VLOOKUP(H24,'X7'!$B:$AP,7,FALSE)),IF($X$1=8,(VLOOKUP(H24,'X8'!$B:$AP,7,FALSE)),IF($X$1=9,(VLOOKUP(H24,'X9'!$B:$AP,7,FALSE)),IF($X$1=10,(VLOOKUP(H24,'X10'!$B:$AP,7,FALSE)),IF($X$1=11,(VLOOKUP(H24,'X11'!$B:$AP,7,FALSE)),IF($X$1=12,(VLOOKUP(H24,'X12'!$B:$AP,7,FALSE)),IF($X$1=13,(VLOOKUP(H24,'X13'!$B:$AP,7,FALSE)),"P"))))))))))))))=TRUE," ",(IF($X$1=1,(VLOOKUP(H24,'X1'!$B:$AP,7,FALSE)),IF($X$1=2,(VLOOKUP(H24,'X2'!$B:$AP,7,FALSE)),IF($X$1=3,(VLOOKUP(H24,'X3'!$B:$AP,7,FALSE)),IF($X$1=4,(VLOOKUP(H24,'X4'!$B:$AP,7,FALSE)),IF($X$1=5,(VLOOKUP(H24,'X5'!$B:$AP,7,FALSE)),IF($X$1=6,(VLOOKUP(H24,'X6'!$B:$AP,7,FALSE)),IF($X$1=7,(VLOOKUP(H24,'X7'!$B:$AP,7,FALSE)),IF($X$1=8,(VLOOKUP(H24,'X8'!$B:$AP,7,FALSE)),IF($X$1=9,(VLOOKUP(H24,'X9'!$B:$AP,7,FALSE)),IF($X$1=10,(VLOOKUP(H24,'X10'!$B:$AP,7,FALSE)),IF($X$1=11,(VLOOKUP(H24,'X11'!$B:$AP,7,FALSE)),IF($X$1=12,(VLOOKUP(H24,'X12'!$B:$AP,7,FALSE)),IF($X$1=13,(VLOOKUP(H24,'X13'!$B:$AP,7,FALSE)),"P")))))))))))))))</f>
        <v xml:space="preserve"> </v>
      </c>
      <c r="I26" s="59" t="str">
        <f ca="1">IF(ISERROR(IF($X$1=1,(VLOOKUP(H24,'X1'!$B:$AO,6,FALSE)),IF($X$1=2,(VLOOKUP(H24,'X2'!$B:$AO,6,FALSE)),IF($X$1=3,(VLOOKUP(H24,'X3'!$B:$AO,6,FALSE)),IF($X$1=4,(VLOOKUP(H24,'X4'!$B:$AO,6,FALSE)),IF($X$1=5,(VLOOKUP(H24,'X5'!$B:$AO,6,FALSE)),IF($X$1=6,(VLOOKUP(H24,'X6'!$B:$AO,6,FALSE)),IF($X$1=7,(VLOOKUP(H24,'X7'!$B:$AO,6,FALSE)),IF($X$1=8,(VLOOKUP(H24,'X8'!$B:$AO,6,FALSE)),IF($X$1=9,(VLOOKUP(H24,'X9'!$B:$AO,6,FALSE)),IF($X$1=10,(VLOOKUP(H24,'X10'!$B:$AO,6,FALSE)),IF($X$1=11,(VLOOKUP(H24,'X11'!$B:$AO,6,FALSE)),IF($X$1=12,(VLOOKUP(H24,'X12'!$B:$AO,6,FALSE)),IF($X$1=13,(VLOOKUP(H24,'X13'!$B:$AO,6,FALSE)),"P"))))))))))))))=TRUE," ",(IF($X$1=1,(VLOOKUP(H24,'X1'!$B:$AO,6,FALSE)),IF($X$1=2,(VLOOKUP(H24,'X2'!$B:$AO,6,FALSE)),IF($X$1=3,(VLOOKUP(H24,'X3'!$B:$AO,6,FALSE)),IF($X$1=4,(VLOOKUP(H24,'X4'!$B:$AO,6,FALSE)),IF($X$1=5,(VLOOKUP(H24,'X5'!$B:$AO,6,FALSE)),IF($X$1=6,(VLOOKUP(H24,'X6'!$B:$AO,6,FALSE)),IF($X$1=7,(VLOOKUP(H24,'X7'!$B:$AO,6,FALSE)),IF($X$1=8,(VLOOKUP(H24,'X8'!$B:$AO,6,FALSE)),IF($X$1=9,(VLOOKUP(H24,'X9'!$B:$AO,6,FALSE)),IF($X$1=10,(VLOOKUP(H24,'X10'!$B:$AO,6,FALSE)),IF($X$1=11,(VLOOKUP(H24,'X11'!$B:$AO,6,FALSE)),IF($X$1=12,(VLOOKUP(H24,'X12'!$B:$AO,6,FALSE)),IF($X$1=13,(VLOOKUP(H24,'X13'!$B:$AO,6,FALSE)),"P")))))))))))))))</f>
        <v xml:space="preserve"> </v>
      </c>
      <c r="J26" s="60" t="str">
        <f ca="1">IF(ISERROR(IF($X$1=1,(VLOOKUP(H24,'X1'!$B:$AZ,44,FALSE)),IF($X$1=2,(VLOOKUP(H24,'X2'!$B:$AZ,44,FALSE)),IF($X$1=3,(VLOOKUP(H24,'X3'!$B:$AZ,44,FALSE)),IF($X$1=4,(VLOOKUP(H24,'X4'!$B:$AZ,44,FALSE)),IF($X$1=5,(VLOOKUP(H24,'X5'!$B:$AZ,44,FALSE)),IF($X$1=6,(VLOOKUP(H24,'X6'!$B:$AZ,44,FALSE)),IF($X$1=7,(VLOOKUP(H24,'X7'!$B:$AZ,44,FALSE)),IF($X$1=8,(VLOOKUP(H24,'X8'!$B:$AZ,44,FALSE)),IF($X$1=9,(VLOOKUP(H24,'X9'!$B:$AZ,44,FALSE)),IF($X$1=10,(VLOOKUP(H24,'X10'!$B:$AZ,44,FALSE)),IF($X$1=11,(VLOOKUP(H24,'X11'!$B:$AZ,44,FALSE)),IF($X$1=12,(VLOOKUP(H24,'X12'!$B:$AZ,44,FALSE)),IF($X$1=13,(VLOOKUP(H24,'X13'!$B:$AZ,44,FALSE)),"P"))))))))))))))=TRUE," ",(IF($X$1=1,(VLOOKUP(H24,'X1'!$B:$AZ,44,FALSE)),IF($X$1=2,(VLOOKUP(H24,'X2'!$B:$AZ,44,FALSE)),IF($X$1=3,(VLOOKUP(H24,'X3'!$B:$AZ,44,FALSE)),IF($X$1=4,(VLOOKUP(H24,'X4'!$B:$AZ,44,FALSE)),IF($X$1=5,(VLOOKUP(H24,'X5'!$B:$AZ,44,FALSE)),IF($X$1=6,(VLOOKUP(H24,'X6'!$B:$AZ,44,FALSE)),IF($X$1=7,(VLOOKUP(H24,'X7'!$B:$AZ,44,FALSE)),IF($X$1=8,(VLOOKUP(H24,'X8'!$B:$AZ,44,FALSE)),IF($X$1=9,(VLOOKUP(H24,'X9'!$B:$AZ,44,FALSE)),IF($X$1=10,(VLOOKUP(H24,'X10'!$B:$AZ,44,FALSE)),IF($X$1=11,(VLOOKUP(H24,'X11'!$B:$AZ,44,FALSE)),IF($X$1=12,(VLOOKUP(H24,'X12'!$B:$AZ,44,FALSE)),IF($X$1=13,(VLOOKUP(H24,'X13'!$B:$AZ,44,FALSE)),"P")))))))))))))))</f>
        <v xml:space="preserve"> </v>
      </c>
      <c r="K26" s="61" t="str">
        <f ca="1">IF(ISERROR(IF($X$1=1,(VLOOKUP(K24,'X1'!$B:$AP,7,FALSE)),IF($X$1=2,(VLOOKUP(K24,'X2'!$B:$AP,7,FALSE)),IF($X$1=3,(VLOOKUP(K24,'X3'!$B:$AP,7,FALSE)),IF($X$1=4,(VLOOKUP(K24,'X4'!$B:$AP,7,FALSE)),IF($X$1=5,(VLOOKUP(K24,'X5'!$B:$AP,7,FALSE)),IF($X$1=6,(VLOOKUP(K24,'X6'!$B:$AP,7,FALSE)),IF($X$1=7,(VLOOKUP(K24,'X7'!$B:$AP,7,FALSE)),IF($X$1=8,(VLOOKUP(K24,'X8'!$B:$AP,7,FALSE)),IF($X$1=9,(VLOOKUP(K24,'X9'!$B:$AP,7,FALSE)),IF($X$1=10,(VLOOKUP(K24,'X10'!$B:$AP,7,FALSE)),IF($X$1=11,(VLOOKUP(K24,'X11'!$B:$AP,7,FALSE)),IF($X$1=12,(VLOOKUP(K24,'X12'!$B:$AP,7,FALSE)),IF($X$1=13,(VLOOKUP(K24,'X13'!$B:$AP,7,FALSE)),"P"))))))))))))))=TRUE," ",(IF($X$1=1,(VLOOKUP(K24,'X1'!$B:$AP,7,FALSE)),IF($X$1=2,(VLOOKUP(K24,'X2'!$B:$AP,7,FALSE)),IF($X$1=3,(VLOOKUP(K24,'X3'!$B:$AP,7,FALSE)),IF($X$1=4,(VLOOKUP(K24,'X4'!$B:$AP,7,FALSE)),IF($X$1=5,(VLOOKUP(K24,'X5'!$B:$AP,7,FALSE)),IF($X$1=6,(VLOOKUP(K24,'X6'!$B:$AP,7,FALSE)),IF($X$1=7,(VLOOKUP(K24,'X7'!$B:$AP,7,FALSE)),IF($X$1=8,(VLOOKUP(K24,'X8'!$B:$AP,7,FALSE)),IF($X$1=9,(VLOOKUP(K24,'X9'!$B:$AP,7,FALSE)),IF($X$1=10,(VLOOKUP(K24,'X10'!$B:$AP,7,FALSE)),IF($X$1=11,(VLOOKUP(K24,'X11'!$B:$AP,7,FALSE)),IF($X$1=12,(VLOOKUP(K24,'X12'!$B:$AP,7,FALSE)),IF($X$1=13,(VLOOKUP(K24,'X13'!$B:$AP,7,FALSE)),"P")))))))))))))))</f>
        <v xml:space="preserve"> </v>
      </c>
      <c r="L26" s="59" t="str">
        <f ca="1">IF(ISERROR(IF($X$1=1,(VLOOKUP(K24,'X1'!$B:$AO,6,FALSE)),IF($X$1=2,(VLOOKUP(K24,'X2'!$B:$AO,6,FALSE)),IF($X$1=3,(VLOOKUP(K24,'X3'!$B:$AO,6,FALSE)),IF($X$1=4,(VLOOKUP(K24,'X4'!$B:$AO,6,FALSE)),IF($X$1=5,(VLOOKUP(K24,'X5'!$B:$AO,6,FALSE)),IF($X$1=6,(VLOOKUP(K24,'X6'!$B:$AO,6,FALSE)),IF($X$1=7,(VLOOKUP(K24,'X7'!$B:$AO,6,FALSE)),IF($X$1=8,(VLOOKUP(K24,'X8'!$B:$AO,6,FALSE)),IF($X$1=9,(VLOOKUP(K24,'X9'!$B:$AO,6,FALSE)),IF($X$1=10,(VLOOKUP(K24,'X10'!$B:$AO,6,FALSE)),IF($X$1=11,(VLOOKUP(K24,'X11'!$B:$AO,6,FALSE)),IF($X$1=12,(VLOOKUP(K24,'X12'!$B:$AO,6,FALSE)),IF($X$1=13,(VLOOKUP(K24,'X13'!$B:$AO,6,FALSE)),"P"))))))))))))))=TRUE," ",(IF($X$1=1,(VLOOKUP(K24,'X1'!$B:$AO,6,FALSE)),IF($X$1=2,(VLOOKUP(K24,'X2'!$B:$AO,6,FALSE)),IF($X$1=3,(VLOOKUP(K24,'X3'!$B:$AO,6,FALSE)),IF($X$1=4,(VLOOKUP(K24,'X4'!$B:$AO,6,FALSE)),IF($X$1=5,(VLOOKUP(K24,'X5'!$B:$AO,6,FALSE)),IF($X$1=6,(VLOOKUP(K24,'X6'!$B:$AO,6,FALSE)),IF($X$1=7,(VLOOKUP(K24,'X7'!$B:$AO,6,FALSE)),IF($X$1=8,(VLOOKUP(K24,'X8'!$B:$AO,6,FALSE)),IF($X$1=9,(VLOOKUP(K24,'X9'!$B:$AO,6,FALSE)),IF($X$1=10,(VLOOKUP(K24,'X10'!$B:$AO,6,FALSE)),IF($X$1=11,(VLOOKUP(K24,'X11'!$B:$AO,6,FALSE)),IF($X$1=12,(VLOOKUP(K24,'X12'!$B:$AO,6,FALSE)),IF($X$1=13,(VLOOKUP(K24,'X13'!$B:$AO,6,FALSE)),"P")))))))))))))))</f>
        <v xml:space="preserve"> </v>
      </c>
      <c r="M26" s="60" t="str">
        <f ca="1">IF(ISERROR(IF($X$1=1,(VLOOKUP(K24,'X1'!$B:$AZ,44,FALSE)),IF($X$1=2,(VLOOKUP(K24,'X2'!$B:$AZ,44,FALSE)),IF($X$1=3,(VLOOKUP(K24,'X3'!$B:$AZ,44,FALSE)),IF($X$1=4,(VLOOKUP(K24,'X4'!$B:$AZ,44,FALSE)),IF($X$1=5,(VLOOKUP(K24,'X5'!$B:$AZ,44,FALSE)),IF($X$1=6,(VLOOKUP(K24,'X6'!$B:$AZ,44,FALSE)),IF($X$1=7,(VLOOKUP(K24,'X7'!$B:$AZ,44,FALSE)),IF($X$1=8,(VLOOKUP(K24,'X8'!$B:$AZ,44,FALSE)),IF($X$1=9,(VLOOKUP(K24,'X9'!$B:$AZ,44,FALSE)),IF($X$1=10,(VLOOKUP(K24,'X10'!$B:$AZ,44,FALSE)),IF($X$1=11,(VLOOKUP(K24,'X11'!$B:$AZ,44,FALSE)),IF($X$1=12,(VLOOKUP(K24,'X12'!$B:$AZ,44,FALSE)),IF($X$1=13,(VLOOKUP(K24,'X13'!$B:$AZ,44,FALSE)),"P"))))))))))))))=TRUE," ",(IF($X$1=1,(VLOOKUP(K24,'X1'!$B:$AZ,44,FALSE)),IF($X$1=2,(VLOOKUP(K24,'X2'!$B:$AZ,44,FALSE)),IF($X$1=3,(VLOOKUP(K24,'X3'!$B:$AZ,44,FALSE)),IF($X$1=4,(VLOOKUP(K24,'X4'!$B:$AZ,44,FALSE)),IF($X$1=5,(VLOOKUP(K24,'X5'!$B:$AZ,44,FALSE)),IF($X$1=6,(VLOOKUP(K24,'X6'!$B:$AZ,44,FALSE)),IF($X$1=7,(VLOOKUP(K24,'X7'!$B:$AZ,44,FALSE)),IF($X$1=8,(VLOOKUP(K24,'X8'!$B:$AZ,44,FALSE)),IF($X$1=9,(VLOOKUP(K24,'X9'!$B:$AZ,44,FALSE)),IF($X$1=10,(VLOOKUP(K24,'X10'!$B:$AZ,44,FALSE)),IF($X$1=11,(VLOOKUP(K24,'X11'!$B:$AZ,44,FALSE)),IF($X$1=12,(VLOOKUP(K24,'X12'!$B:$AZ,44,FALSE)),IF($X$1=13,(VLOOKUP(K24,'X13'!$B:$AZ,44,FALSE)),"P")))))))))))))))</f>
        <v xml:space="preserve"> </v>
      </c>
      <c r="N26" s="61" t="str">
        <f ca="1">IF(ISERROR(IF($X$1=1,(VLOOKUP(N24,'X1'!$B:$AP,7,FALSE)),IF($X$1=2,(VLOOKUP(N24,'X2'!$B:$AP,7,FALSE)),IF($X$1=3,(VLOOKUP(N24,'X3'!$B:$AP,7,FALSE)),IF($X$1=4,(VLOOKUP(N24,'X4'!$B:$AP,7,FALSE)),IF($X$1=5,(VLOOKUP(N24,'X5'!$B:$AP,7,FALSE)),IF($X$1=6,(VLOOKUP(N24,'X6'!$B:$AP,7,FALSE)),IF($X$1=7,(VLOOKUP(N24,'X7'!$B:$AP,7,FALSE)),IF($X$1=8,(VLOOKUP(N24,'X8'!$B:$AP,7,FALSE)),IF($X$1=9,(VLOOKUP(N24,'X9'!$B:$AP,7,FALSE)),IF($X$1=10,(VLOOKUP(N24,'X10'!$B:$AP,7,FALSE)),IF($X$1=11,(VLOOKUP(N24,'X11'!$B:$AP,7,FALSE)),IF($X$1=12,(VLOOKUP(N24,'X12'!$B:$AP,7,FALSE)),IF($X$1=13,(VLOOKUP(N24,'X13'!$B:$AP,7,FALSE)),"P"))))))))))))))=TRUE," ",(IF($X$1=1,(VLOOKUP(N24,'X1'!$B:$AP,7,FALSE)),IF($X$1=2,(VLOOKUP(N24,'X2'!$B:$AP,7,FALSE)),IF($X$1=3,(VLOOKUP(N24,'X3'!$B:$AP,7,FALSE)),IF($X$1=4,(VLOOKUP(N24,'X4'!$B:$AP,7,FALSE)),IF($X$1=5,(VLOOKUP(N24,'X5'!$B:$AP,7,FALSE)),IF($X$1=6,(VLOOKUP(N24,'X6'!$B:$AP,7,FALSE)),IF($X$1=7,(VLOOKUP(N24,'X7'!$B:$AP,7,FALSE)),IF($X$1=8,(VLOOKUP(N24,'X8'!$B:$AP,7,FALSE)),IF($X$1=9,(VLOOKUP(N24,'X9'!$B:$AP,7,FALSE)),IF($X$1=10,(VLOOKUP(N24,'X10'!$B:$AP,7,FALSE)),IF($X$1=11,(VLOOKUP(N24,'X11'!$B:$AP,7,FALSE)),IF($X$1=12,(VLOOKUP(N24,'X12'!$B:$AP,7,FALSE)),IF($X$1=13,(VLOOKUP(N24,'X13'!$B:$AP,7,FALSE)),"P")))))))))))))))</f>
        <v xml:space="preserve"> </v>
      </c>
      <c r="O26" s="59" t="str">
        <f ca="1">IF(ISERROR(IF($X$1=1,(VLOOKUP(N24,'X1'!$B:$AO,6,FALSE)),IF($X$1=2,(VLOOKUP(N24,'X2'!$B:$AO,6,FALSE)),IF($X$1=3,(VLOOKUP(N24,'X3'!$B:$AO,6,FALSE)),IF($X$1=4,(VLOOKUP(N24,'X4'!$B:$AO,6,FALSE)),IF($X$1=5,(VLOOKUP(N24,'X5'!$B:$AO,6,FALSE)),IF($X$1=6,(VLOOKUP(N24,'X6'!$B:$AO,6,FALSE)),IF($X$1=7,(VLOOKUP(N24,'X7'!$B:$AO,6,FALSE)),IF($X$1=8,(VLOOKUP(N24,'X8'!$B:$AO,6,FALSE)),IF($X$1=9,(VLOOKUP(N24,'X9'!$B:$AO,6,FALSE)),IF($X$1=10,(VLOOKUP(N24,'X10'!$B:$AO,6,FALSE)),IF($X$1=11,(VLOOKUP(N24,'X11'!$B:$AO,6,FALSE)),IF($X$1=12,(VLOOKUP(N24,'X12'!$B:$AO,6,FALSE)),IF($X$1=13,(VLOOKUP(N24,'X13'!$B:$AO,6,FALSE)),"P"))))))))))))))=TRUE," ",(IF($X$1=1,(VLOOKUP(N24,'X1'!$B:$AO,6,FALSE)),IF($X$1=2,(VLOOKUP(N24,'X2'!$B:$AO,6,FALSE)),IF($X$1=3,(VLOOKUP(N24,'X3'!$B:$AO,6,FALSE)),IF($X$1=4,(VLOOKUP(N24,'X4'!$B:$AO,6,FALSE)),IF($X$1=5,(VLOOKUP(N24,'X5'!$B:$AO,6,FALSE)),IF($X$1=6,(VLOOKUP(N24,'X6'!$B:$AO,6,FALSE)),IF($X$1=7,(VLOOKUP(N24,'X7'!$B:$AO,6,FALSE)),IF($X$1=8,(VLOOKUP(N24,'X8'!$B:$AO,6,FALSE)),IF($X$1=9,(VLOOKUP(N24,'X9'!$B:$AO,6,FALSE)),IF($X$1=10,(VLOOKUP(N24,'X10'!$B:$AO,6,FALSE)),IF($X$1=11,(VLOOKUP(N24,'X11'!$B:$AO,6,FALSE)),IF($X$1=12,(VLOOKUP(N24,'X12'!$B:$AO,6,FALSE)),IF($X$1=13,(VLOOKUP(N24,'X13'!$B:$AO,6,FALSE)),"P")))))))))))))))</f>
        <v xml:space="preserve"> </v>
      </c>
      <c r="P26" s="60" t="str">
        <f ca="1">IF(ISERROR(IF($X$1=1,(VLOOKUP(N24,'X1'!$B:$AZ,44,FALSE)),IF($X$1=2,(VLOOKUP(N24,'X2'!$B:$AZ,44,FALSE)),IF($X$1=3,(VLOOKUP(N24,'X3'!$B:$AZ,44,FALSE)),IF($X$1=4,(VLOOKUP(N24,'X4'!$B:$AZ,44,FALSE)),IF($X$1=5,(VLOOKUP(N24,'X5'!$B:$AZ,44,FALSE)),IF($X$1=6,(VLOOKUP(N24,'X6'!$B:$AZ,44,FALSE)),IF($X$1=7,(VLOOKUP(N24,'X7'!$B:$AZ,44,FALSE)),IF($X$1=8,(VLOOKUP(N24,'X8'!$B:$AZ,44,FALSE)),IF($X$1=9,(VLOOKUP(N24,'X9'!$B:$AZ,44,FALSE)),IF($X$1=10,(VLOOKUP(N24,'X10'!$B:$AZ,44,FALSE)),IF($X$1=11,(VLOOKUP(N24,'X11'!$B:$AZ,44,FALSE)),IF($X$1=12,(VLOOKUP(N24,'X12'!$B:$AZ,44,FALSE)),IF($X$1=13,(VLOOKUP(N24,'X13'!$B:$AZ,44,FALSE)),"P"))))))))))))))=TRUE," ",(IF($X$1=1,(VLOOKUP(N24,'X1'!$B:$AZ,44,FALSE)),IF($X$1=2,(VLOOKUP(N24,'X2'!$B:$AZ,44,FALSE)),IF($X$1=3,(VLOOKUP(N24,'X3'!$B:$AZ,44,FALSE)),IF($X$1=4,(VLOOKUP(N24,'X4'!$B:$AZ,44,FALSE)),IF($X$1=5,(VLOOKUP(N24,'X5'!$B:$AZ,44,FALSE)),IF($X$1=6,(VLOOKUP(N24,'X6'!$B:$AZ,44,FALSE)),IF($X$1=7,(VLOOKUP(N24,'X7'!$B:$AZ,44,FALSE)),IF($X$1=8,(VLOOKUP(N24,'X8'!$B:$AZ,44,FALSE)),IF($X$1=9,(VLOOKUP(N24,'X9'!$B:$AZ,44,FALSE)),IF($X$1=10,(VLOOKUP(N24,'X10'!$B:$AZ,44,FALSE)),IF($X$1=11,(VLOOKUP(N24,'X11'!$B:$AZ,44,FALSE)),IF($X$1=12,(VLOOKUP(N24,'X12'!$B:$AZ,44,FALSE)),IF($X$1=13,(VLOOKUP(N24,'X13'!$B:$AZ,44,FALSE)),"P")))))))))))))))</f>
        <v xml:space="preserve"> </v>
      </c>
      <c r="Q26" s="61" t="str">
        <f ca="1">IF(ISERROR(IF($X$1=1,(VLOOKUP(Q24,'X1'!$B:$AP,7,FALSE)),IF($X$1=2,(VLOOKUP(Q24,'X2'!$B:$AP,7,FALSE)),IF($X$1=3,(VLOOKUP(Q24,'X3'!$B:$AP,7,FALSE)),IF($X$1=4,(VLOOKUP(Q24,'X4'!$B:$AP,7,FALSE)),IF($X$1=5,(VLOOKUP(Q24,'X5'!$B:$AP,7,FALSE)),IF($X$1=6,(VLOOKUP(Q24,'X6'!$B:$AP,7,FALSE)),IF($X$1=7,(VLOOKUP(Q24,'X7'!$B:$AP,7,FALSE)),IF($X$1=8,(VLOOKUP(Q24,'X8'!$B:$AP,7,FALSE)),IF($X$1=9,(VLOOKUP(Q24,'X9'!$B:$AP,7,FALSE)),IF($X$1=10,(VLOOKUP(Q24,'X10'!$B:$AP,7,FALSE)),IF($X$1=11,(VLOOKUP(Q24,'X11'!$B:$AP,7,FALSE)),IF($X$1=12,(VLOOKUP(Q24,'X12'!$B:$AP,7,FALSE)),IF($X$1=13,(VLOOKUP(Q24,'X13'!$B:$AP,7,FALSE)),"P"))))))))))))))=TRUE," ",(IF($X$1=1,(VLOOKUP(Q24,'X1'!$B:$AP,7,FALSE)),IF($X$1=2,(VLOOKUP(Q24,'X2'!$B:$AP,7,FALSE)),IF($X$1=3,(VLOOKUP(Q24,'X3'!$B:$AP,7,FALSE)),IF($X$1=4,(VLOOKUP(Q24,'X4'!$B:$AP,7,FALSE)),IF($X$1=5,(VLOOKUP(Q24,'X5'!$B:$AP,7,FALSE)),IF($X$1=6,(VLOOKUP(Q24,'X6'!$B:$AP,7,FALSE)),IF($X$1=7,(VLOOKUP(Q24,'X7'!$B:$AP,7,FALSE)),IF($X$1=8,(VLOOKUP(Q24,'X8'!$B:$AP,7,FALSE)),IF($X$1=9,(VLOOKUP(Q24,'X9'!$B:$AP,7,FALSE)),IF($X$1=10,(VLOOKUP(Q24,'X10'!$B:$AP,7,FALSE)),IF($X$1=11,(VLOOKUP(Q24,'X11'!$B:$AP,7,FALSE)),IF($X$1=12,(VLOOKUP(Q24,'X12'!$B:$AP,7,FALSE)),IF($X$1=13,(VLOOKUP(Q24,'X13'!$B:$AP,7,FALSE)),"P")))))))))))))))</f>
        <v xml:space="preserve"> </v>
      </c>
      <c r="R26" s="59" t="str">
        <f ca="1">IF(ISERROR(IF($X$1=1,(VLOOKUP(Q24,'X1'!$B:$AO,6,FALSE)),IF($X$1=2,(VLOOKUP(Q24,'X2'!$B:$AO,6,FALSE)),IF($X$1=3,(VLOOKUP(Q24,'X3'!$B:$AO,6,FALSE)),IF($X$1=4,(VLOOKUP(Q24,'X4'!$B:$AO,6,FALSE)),IF($X$1=5,(VLOOKUP(Q24,'X5'!$B:$AO,6,FALSE)),IF($X$1=6,(VLOOKUP(Q24,'X6'!$B:$AO,6,FALSE)),IF($X$1=7,(VLOOKUP(Q24,'X7'!$B:$AO,6,FALSE)),IF($X$1=8,(VLOOKUP(Q24,'X8'!$B:$AO,6,FALSE)),IF($X$1=9,(VLOOKUP(Q24,'X9'!$B:$AO,6,FALSE)),IF($X$1=10,(VLOOKUP(Q24,'X10'!$B:$AO,6,FALSE)),IF($X$1=11,(VLOOKUP(Q24,'X11'!$B:$AO,6,FALSE)),IF($X$1=12,(VLOOKUP(Q24,'X12'!$B:$AO,6,FALSE)),IF($X$1=13,(VLOOKUP(Q24,'X13'!$B:$AO,6,FALSE)),"P"))))))))))))))=TRUE," ",(IF($X$1=1,(VLOOKUP(Q24,'X1'!$B:$AO,6,FALSE)),IF($X$1=2,(VLOOKUP(Q24,'X2'!$B:$AO,6,FALSE)),IF($X$1=3,(VLOOKUP(Q24,'X3'!$B:$AO,6,FALSE)),IF($X$1=4,(VLOOKUP(Q24,'X4'!$B:$AO,6,FALSE)),IF($X$1=5,(VLOOKUP(Q24,'X5'!$B:$AO,6,FALSE)),IF($X$1=6,(VLOOKUP(Q24,'X6'!$B:$AO,6,FALSE)),IF($X$1=7,(VLOOKUP(Q24,'X7'!$B:$AO,6,FALSE)),IF($X$1=8,(VLOOKUP(Q24,'X8'!$B:$AO,6,FALSE)),IF($X$1=9,(VLOOKUP(Q24,'X9'!$B:$AO,6,FALSE)),IF($X$1=10,(VLOOKUP(Q24,'X10'!$B:$AO,6,FALSE)),IF($X$1=11,(VLOOKUP(Q24,'X11'!$B:$AO,6,FALSE)),IF($X$1=12,(VLOOKUP(Q24,'X12'!$B:$AO,6,FALSE)),IF($X$1=13,(VLOOKUP(Q24,'X13'!$B:$AO,6,FALSE)),"P")))))))))))))))</f>
        <v xml:space="preserve"> </v>
      </c>
      <c r="S26" s="62" t="str">
        <f ca="1">IF(ISERROR(IF($X$1=1,(VLOOKUP(Q24,'X1'!$B:$AZ,44,FALSE)),IF($X$1=2,(VLOOKUP(Q24,'X2'!$B:$AZ,44,FALSE)),IF($X$1=3,(VLOOKUP(Q24,'X3'!$B:$AZ,44,FALSE)),IF($X$1=4,(VLOOKUP(Q24,'X4'!$B:$AZ,44,FALSE)),IF($X$1=5,(VLOOKUP(Q24,'X5'!$B:$AZ,44,FALSE)),IF($X$1=6,(VLOOKUP(Q24,'X6'!$B:$AZ,44,FALSE)),IF($X$1=7,(VLOOKUP(Q24,'X7'!$B:$AZ,44,FALSE)),IF($X$1=8,(VLOOKUP(Q24,'X8'!$B:$AZ,44,FALSE)),IF($X$1=9,(VLOOKUP(Q24,'X9'!$B:$AZ,44,FALSE)),IF($X$1=10,(VLOOKUP(Q24,'X10'!$B:$AZ,44,FALSE)),IF($X$1=11,(VLOOKUP(Q24,'X11'!$B:$AZ,44,FALSE)),IF($X$1=12,(VLOOKUP(Q24,'X12'!$B:$AZ,44,FALSE)),IF($X$1=13,(VLOOKUP(Q24,'X13'!$B:$AZ,44,FALSE)),"P"))))))))))))))=TRUE," ",(IF($X$1=1,(VLOOKUP(Q24,'X1'!$B:$AZ,44,FALSE)),IF($X$1=2,(VLOOKUP(Q24,'X2'!$B:$AZ,44,FALSE)),IF($X$1=3,(VLOOKUP(Q24,'X3'!$B:$AZ,44,FALSE)),IF($X$1=4,(VLOOKUP(Q24,'X4'!$B:$AZ,44,FALSE)),IF($X$1=5,(VLOOKUP(Q24,'X5'!$B:$AZ,44,FALSE)),IF($X$1=6,(VLOOKUP(Q24,'X6'!$B:$AZ,44,FALSE)),IF($X$1=7,(VLOOKUP(Q24,'X7'!$B:$AZ,44,FALSE)),IF($X$1=8,(VLOOKUP(Q24,'X8'!$B:$AZ,44,FALSE)),IF($X$1=9,(VLOOKUP(Q24,'X9'!$B:$AZ,44,FALSE)),IF($X$1=10,(VLOOKUP(Q24,'X10'!$B:$AZ,44,FALSE)),IF($X$1=11,(VLOOKUP(Q24,'X11'!$B:$AZ,44,FALSE)),IF($X$1=12,(VLOOKUP(Q24,'X12'!$B:$AZ,44,FALSE)),IF($X$1=13,(VLOOKUP(Q24,'X13'!$B:$AZ,44,FALSE)),"P")))))))))))))))</f>
        <v xml:space="preserve"> </v>
      </c>
      <c r="T26" s="43"/>
      <c r="U26" s="186"/>
      <c r="V26" s="102"/>
      <c r="W26" s="102"/>
      <c r="X26" s="102"/>
      <c r="Y26" s="102"/>
      <c r="Z26" s="170">
        <v>5</v>
      </c>
      <c r="AA26" s="170">
        <v>1</v>
      </c>
      <c r="AB26" s="170" t="str">
        <f t="shared" si="0"/>
        <v>51</v>
      </c>
      <c r="AC26" s="102">
        <v>50</v>
      </c>
      <c r="AD26" s="102" t="s">
        <v>760</v>
      </c>
      <c r="AE26" s="162" t="s">
        <v>15</v>
      </c>
      <c r="AF26" s="162" t="s">
        <v>157</v>
      </c>
      <c r="AG26" s="162" t="s">
        <v>154</v>
      </c>
      <c r="AH26" s="162" t="s">
        <v>792</v>
      </c>
      <c r="AI26" s="162" t="s">
        <v>796</v>
      </c>
      <c r="AJ26" s="162" t="s">
        <v>1230</v>
      </c>
      <c r="AK26" s="102">
        <v>44</v>
      </c>
      <c r="AL26" s="102">
        <v>8</v>
      </c>
      <c r="AM26" s="102">
        <v>9</v>
      </c>
      <c r="AN26" s="162" t="s">
        <v>786</v>
      </c>
      <c r="AO26" s="102"/>
      <c r="AP26" s="102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  <c r="BC26" s="102"/>
      <c r="BD26" s="102"/>
      <c r="BE26" s="102"/>
      <c r="BF26" s="102"/>
      <c r="BG26" s="102"/>
      <c r="BH26" s="102"/>
      <c r="BI26" s="102"/>
      <c r="BJ26" s="102"/>
      <c r="BK26" s="102"/>
      <c r="BL26" s="102"/>
      <c r="BM26" s="102"/>
      <c r="BN26" s="102"/>
      <c r="BO26" s="102"/>
      <c r="BP26" s="102"/>
      <c r="BQ26" s="102"/>
    </row>
    <row r="27" spans="2:77" ht="14.1" customHeight="1" x14ac:dyDescent="0.25">
      <c r="B27" s="52" t="str">
        <f>VLOOKUP($Y$2,$AC$2:$AJ$79,6,FALSE)</f>
        <v>Get.Pot.%</v>
      </c>
      <c r="C27" s="53" t="str">
        <f>VLOOKUP($Y$2,$AC$2:$AJ$79,7,FALSE)</f>
        <v>Piy.Deg $</v>
      </c>
      <c r="D27" s="54" t="str">
        <f>VLOOKUP($Y$2,$AC$2:$AJ$79,8,FALSE)</f>
        <v>2021 FK</v>
      </c>
      <c r="E27" s="55" t="str">
        <f>VLOOKUP($Y$2,$AC$2:$AJ$79,6,FALSE)</f>
        <v>Get.Pot.%</v>
      </c>
      <c r="F27" s="53" t="str">
        <f>VLOOKUP($Y$2,$AC$2:$AJ$79,7,FALSE)</f>
        <v>Piy.Deg $</v>
      </c>
      <c r="G27" s="54" t="str">
        <f>VLOOKUP($Y$2,$AC$2:$AJ$79,8,FALSE)</f>
        <v>2021 FK</v>
      </c>
      <c r="H27" s="55" t="str">
        <f>VLOOKUP($Y$2,$AC$2:$AJ$79,6,FALSE)</f>
        <v>Get.Pot.%</v>
      </c>
      <c r="I27" s="53" t="str">
        <f>VLOOKUP($Y$2,$AC$2:$AJ$79,7,FALSE)</f>
        <v>Piy.Deg $</v>
      </c>
      <c r="J27" s="54" t="str">
        <f>VLOOKUP($Y$2,$AC$2:$AJ$79,8,FALSE)</f>
        <v>2021 FK</v>
      </c>
      <c r="K27" s="55" t="str">
        <f>VLOOKUP($Y$2,$AC$2:$AJ$79,6,FALSE)</f>
        <v>Get.Pot.%</v>
      </c>
      <c r="L27" s="53" t="str">
        <f>VLOOKUP($Y$2,$AC$2:$AJ$79,7,FALSE)</f>
        <v>Piy.Deg $</v>
      </c>
      <c r="M27" s="54" t="str">
        <f>VLOOKUP($Y$2,$AC$2:$AJ$79,8,FALSE)</f>
        <v>2021 FK</v>
      </c>
      <c r="N27" s="55" t="str">
        <f>VLOOKUP($Y$2,$AC$2:$AJ$79,6,FALSE)</f>
        <v>Get.Pot.%</v>
      </c>
      <c r="O27" s="53" t="str">
        <f>VLOOKUP($Y$2,$AC$2:$AJ$79,7,FALSE)</f>
        <v>Piy.Deg $</v>
      </c>
      <c r="P27" s="54" t="str">
        <f>VLOOKUP($Y$2,$AC$2:$AJ$79,8,FALSE)</f>
        <v>2021 FK</v>
      </c>
      <c r="Q27" s="55" t="str">
        <f>VLOOKUP($Y$2,$AC$2:$AJ$79,6,FALSE)</f>
        <v>Get.Pot.%</v>
      </c>
      <c r="R27" s="53" t="str">
        <f>VLOOKUP($Y$2,$AC$2:$AJ$79,7,FALSE)</f>
        <v>Piy.Deg $</v>
      </c>
      <c r="S27" s="56" t="str">
        <f>VLOOKUP($Y$2,$AC$2:$AJ$79,8,FALSE)</f>
        <v>2021 FK</v>
      </c>
      <c r="T27" s="43"/>
      <c r="U27" s="186"/>
      <c r="V27" s="102"/>
      <c r="W27" s="102"/>
      <c r="X27" s="102"/>
      <c r="Y27" s="102"/>
      <c r="Z27" s="170">
        <v>5</v>
      </c>
      <c r="AA27" s="170">
        <v>2</v>
      </c>
      <c r="AB27" s="170" t="str">
        <f t="shared" si="0"/>
        <v>52</v>
      </c>
      <c r="AC27" s="102">
        <f>AC26+1</f>
        <v>51</v>
      </c>
      <c r="AD27" s="102" t="s">
        <v>760</v>
      </c>
      <c r="AE27" s="162" t="s">
        <v>16</v>
      </c>
      <c r="AF27" s="162" t="s">
        <v>762</v>
      </c>
      <c r="AG27" s="162" t="s">
        <v>763</v>
      </c>
      <c r="AH27" s="162" t="s">
        <v>8</v>
      </c>
      <c r="AI27" s="162" t="s">
        <v>9</v>
      </c>
      <c r="AJ27" s="162" t="s">
        <v>764</v>
      </c>
      <c r="AK27" s="102">
        <v>2</v>
      </c>
      <c r="AL27" s="102">
        <v>3</v>
      </c>
      <c r="AM27" s="102">
        <v>5</v>
      </c>
      <c r="AN27" s="162" t="s">
        <v>788</v>
      </c>
      <c r="AO27" s="102"/>
      <c r="AP27" s="102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  <c r="BC27" s="102"/>
      <c r="BD27" s="102"/>
      <c r="BE27" s="102"/>
      <c r="BF27" s="102"/>
      <c r="BG27" s="102"/>
      <c r="BH27" s="102"/>
      <c r="BI27" s="102"/>
      <c r="BJ27" s="102"/>
      <c r="BK27" s="102"/>
      <c r="BL27" s="102"/>
      <c r="BM27" s="102"/>
      <c r="BN27" s="102"/>
      <c r="BO27" s="102"/>
      <c r="BP27" s="102"/>
      <c r="BQ27" s="102"/>
    </row>
    <row r="28" spans="2:77" ht="14.1" customHeight="1" x14ac:dyDescent="0.25">
      <c r="B28" s="64" t="str">
        <f ca="1">IF(ISERROR(((ROUND((IF($X$1=1,((VLOOKUP(B$24,'X1'!$B:$ZZ,(VLOOKUP($Y$2,$AC$1:$AM$79,9,FALSE)),FALSE))),(IF($X$1=2,((VLOOKUP(B$24,'X2'!$B:$ZZ,(VLOOKUP($Y$2,$AC$1:$AM$79,9,FALSE)),FALSE))),(IF($X$1=3,((VLOOKUP(B$24,'X3'!$B:$ZZ,(VLOOKUP($Y$2,$AC$1:$AM$79,9,FALSE)),FALSE))),(IF($X$1=4,((VLOOKUP(B$24,'X4'!$B:$ZZ,(VLOOKUP($Y$2,$AC$1:$AM$79,9,FALSE)),FALSE))),(IF($X$1=5,((VLOOKUP(B$24,'X5'!$B:$ZZ,(VLOOKUP($Y$2,$AC$1:$AM$79,9,FALSE)),FALSE))),(IF($X$1=6,((VLOOKUP(B$24,'X6'!$B:$ZZ,(VLOOKUP($Y$2,$AC$1:$AM$79,9,FALSE)),FALSE))),(IF($X$1=7,((VLOOKUP(B$24,'X7'!$B:$ZZ,(VLOOKUP($Y$2,$AC$1:$AM$79,9,FALSE)),FALSE))),(IF($X$1=8,((VLOOKUP(B$24,'X8'!$B:$ZZ,(VLOOKUP($Y$2,$AC$1:$AM$79,9,FALSE)),FALSE))),(IF($X$1=9,((VLOOKUP(B$24,'X9'!$B:$ZZ,(VLOOKUP($Y$2,$AC$1:$AM$79,9,FALSE)),FALSE))),(IF($X$1=10,((VLOOKUP(B$24,'X10'!$B:$ZZ,(VLOOKUP($Y$2,$AC$1:$AM$79,9,FALSE)),FALSE))),(IF($X$1=11,((VLOOKUP(B$24,'X11'!$B:$ZZ,(VLOOKUP($Y$2,$AC$1:$AM$79,9,FALSE)),FALSE))),(IF($X$1=12,((VLOOKUP(B$24,'X12'!$B:$ZZ,(VLOOKUP($Y$2,$AC$1:$AM$79,9,FALSE)),FALSE))),((VLOOKUP(B$24,'X13'!$B:$ZZ,(VLOOKUP($Y$2,$AC$1:$AM$79,9,FALSE)),FALSE))))))))))))))))))))))))))),1))))=TRUE," ",(((ROUND((IF($X$1=1,((VLOOKUP(B$24,'X1'!$B:$ZZ,(VLOOKUP($Y$2,$AC$1:$AM$79,9,FALSE)),FALSE))),(IF($X$1=2,((VLOOKUP(B$24,'X2'!$B:$ZZ,(VLOOKUP($Y$2,$AC$1:$AM$79,9,FALSE)),FALSE))),(IF($X$1=3,((VLOOKUP(B$24,'X3'!$B:$ZZ,(VLOOKUP($Y$2,$AC$1:$AM$79,9,FALSE)),FALSE))),(IF($X$1=4,((VLOOKUP(B$24,'X4'!$B:$ZZ,(VLOOKUP($Y$2,$AC$1:$AM$79,9,FALSE)),FALSE))),(IF($X$1=5,((VLOOKUP(B$24,'X5'!$B:$ZZ,(VLOOKUP($Y$2,$AC$1:$AM$79,9,FALSE)),FALSE))),(IF($X$1=6,((VLOOKUP(B$24,'X6'!$B:$ZZ,(VLOOKUP($Y$2,$AC$1:$AM$79,9,FALSE)),FALSE))),(IF($X$1=7,((VLOOKUP(B$24,'X7'!$B:$ZZ,(VLOOKUP($Y$2,$AC$1:$AM$79,9,FALSE)),FALSE))),(IF($X$1=8,((VLOOKUP(B$24,'X8'!$B:$ZZ,(VLOOKUP($Y$2,$AC$1:$AM$79,9,FALSE)),FALSE))),(IF($X$1=9,((VLOOKUP(B$24,'X9'!$B:$ZZ,(VLOOKUP($Y$2,$AC$1:$AM$79,9,FALSE)),FALSE))),(IF($X$1=10,((VLOOKUP(B$24,'X10'!$B:$ZZ,(VLOOKUP($Y$2,$AC$1:$AM$79,9,FALSE)),FALSE))),(IF($X$1=11,((VLOOKUP(B$24,'X11'!$B:$ZZ,(VLOOKUP($Y$2,$AC$1:$AM$79,9,FALSE)),FALSE))),(IF($X$1=12,((VLOOKUP(B$24,'X12'!$B:$ZZ,(VLOOKUP($Y$2,$AC$1:$AM$79,9,FALSE)),FALSE))),((VLOOKUP(B$24,'X13'!$B:$ZZ,(VLOOKUP($Y$2,$AC$1:$AM$79,9,FALSE)),FALSE))))))))))))))))))))))))))),1)))))</f>
        <v xml:space="preserve"> </v>
      </c>
      <c r="C28" s="65" t="str">
        <f ca="1">IF(ISERROR(((ROUND((IF($X$1=1,((VLOOKUP(B$24,'X1'!$B:$ZZ,(VLOOKUP($Y$2,$AC$1:$AM$79,10,FALSE)),FALSE))),(IF($X$1=2,((VLOOKUP(B$24,'X2'!$B:$ZZ,(VLOOKUP($Y$2,$AC$1:$AM$79,10,FALSE)),FALSE))),(IF($X$1=3,((VLOOKUP(B$24,'X3'!$B:$ZZ,(VLOOKUP($Y$2,$AC$1:$AM$79,10,FALSE)),FALSE))),(IF($X$1=4,((VLOOKUP(B$24,'X4'!$B:$ZZ,(VLOOKUP($Y$2,$AC$1:$AM$79,10,FALSE)),FALSE))),(IF($X$1=5,((VLOOKUP(B$24,'X5'!$B:$ZZ,(VLOOKUP($Y$2,$AC$1:$AM$79,10,FALSE)),FALSE))),(IF($X$1=6,((VLOOKUP(B$24,'X6'!$B:$ZZ,(VLOOKUP($Y$2,$AC$1:$AM$79,10,FALSE)),FALSE))),(IF($X$1=7,((VLOOKUP(B$24,'X7'!$B:$ZZ,(VLOOKUP($Y$2,$AC$1:$AM$79,10,FALSE)),FALSE))),(IF($X$1=8,((VLOOKUP(B$24,'X8'!$B:$ZZ,(VLOOKUP($Y$2,$AC$1:$AM$79,10,FALSE)),FALSE))),(IF($X$1=9,((VLOOKUP(B$24,'X9'!$B:$ZZ,(VLOOKUP($Y$2,$AC$1:$AM$79,10,FALSE)),FALSE))),(IF($X$1=10,((VLOOKUP(B$24,'X10'!$B:$ZZ,(VLOOKUP($Y$2,$AC$1:$AM$79,10,FALSE)),FALSE))),(IF($X$1=11,((VLOOKUP(B$24,'X11'!$B:$ZZ,(VLOOKUP($Y$2,$AC$1:$AM$79,10,FALSE)),FALSE))),(IF($X$1=12,((VLOOKUP(B$24,'X12'!$B:$ZZ,(VLOOKUP($Y$2,$AC$1:$AM$79,10,FALSE)),FALSE))),((VLOOKUP(B$24,'X13'!$B:$ZZ,(VLOOKUP($Y$2,$AC$1:$AM$79,10,FALSE)),FALSE))))))))))))))))))))))))))),1))))=TRUE," ",(((ROUND((IF($X$1=1,((VLOOKUP(B$24,'X1'!$B:$ZZ,(VLOOKUP($Y$2,$AC$1:$AM$79,10,FALSE)),FALSE))),(IF($X$1=2,((VLOOKUP(B$24,'X2'!$B:$ZZ,(VLOOKUP($Y$2,$AC$1:$AM$79,10,FALSE)),FALSE))),(IF($X$1=3,((VLOOKUP(B$24,'X3'!$B:$ZZ,(VLOOKUP($Y$2,$AC$1:$AM$79,10,FALSE)),FALSE))),(IF($X$1=4,((VLOOKUP(B$24,'X4'!$B:$ZZ,(VLOOKUP($Y$2,$AC$1:$AM$79,10,FALSE)),FALSE))),(IF($X$1=5,((VLOOKUP(B$24,'X5'!$B:$ZZ,(VLOOKUP($Y$2,$AC$1:$AM$79,10,FALSE)),FALSE))),(IF($X$1=6,((VLOOKUP(B$24,'X6'!$B:$ZZ,(VLOOKUP($Y$2,$AC$1:$AM$79,10,FALSE)),FALSE))),(IF($X$1=7,((VLOOKUP(B$24,'X7'!$B:$ZZ,(VLOOKUP($Y$2,$AC$1:$AM$79,10,FALSE)),FALSE))),(IF($X$1=8,((VLOOKUP(B$24,'X8'!$B:$ZZ,(VLOOKUP($Y$2,$AC$1:$AM$79,10,FALSE)),FALSE))),(IF($X$1=9,((VLOOKUP(B$24,'X9'!$B:$ZZ,(VLOOKUP($Y$2,$AC$1:$AM$79,10,FALSE)),FALSE))),(IF($X$1=10,((VLOOKUP(B$24,'X10'!$B:$ZZ,(VLOOKUP($Y$2,$AC$1:$AM$79,10,FALSE)),FALSE))),(IF($X$1=11,((VLOOKUP(B$24,'X11'!$B:$ZZ,(VLOOKUP($Y$2,$AC$1:$AM$79,10,FALSE)),FALSE))),(IF($X$1=12,((VLOOKUP(B$24,'X12'!$B:$ZZ,(VLOOKUP($Y$2,$AC$1:$AM$79,10,FALSE)),FALSE))),((VLOOKUP(B$24,'X13'!$B:$ZZ,(VLOOKUP($Y$2,$AC$1:$AM$79,10,FALSE)),FALSE))))))))))))))))))))))))))),1)))))</f>
        <v xml:space="preserve"> </v>
      </c>
      <c r="D28" s="60" t="str">
        <f ca="1">IF(ISERROR(((ROUND((IF($X$1=1,((VLOOKUP(B$24,'X1'!$B:$ZZ,(VLOOKUP($Y$2,$AC$1:$AM$79,11,FALSE)),FALSE))),(IF($X$1=2,((VLOOKUP(B$24,'X2'!$B:$ZZ,(VLOOKUP($Y$2,$AC$1:$AM$79,11,FALSE)),FALSE))),(IF($X$1=3,((VLOOKUP(B$24,'X3'!$B:$ZZ,(VLOOKUP($Y$2,$AC$1:$AM$79,11,FALSE)),FALSE))),(IF($X$1=4,((VLOOKUP(B$24,'X4'!$B:$ZZ,(VLOOKUP($Y$2,$AC$1:$AM$79,11,FALSE)),FALSE))),(IF($X$1=5,((VLOOKUP(B$24,'X5'!$B:$ZZ,(VLOOKUP($Y$2,$AC$1:$AM$79,11,FALSE)),FALSE))),(IF($X$1=6,((VLOOKUP(B$24,'X6'!$B:$ZZ,(VLOOKUP($Y$2,$AC$1:$AM$79,11,FALSE)),FALSE))),(IF($X$1=7,((VLOOKUP(B$24,'X7'!$B:$ZZ,(VLOOKUP($Y$2,$AC$1:$AM$79,11,FALSE)),FALSE))),(IF($X$1=8,((VLOOKUP(B$24,'X8'!$B:$ZZ,(VLOOKUP($Y$2,$AC$1:$AM$79,11,FALSE)),FALSE))),(IF($X$1=9,((VLOOKUP(B$24,'X9'!$B:$ZZ,(VLOOKUP($Y$2,$AC$1:$AM$79,11,FALSE)),FALSE))),(IF($X$1=10,((VLOOKUP(B$24,'X10'!$B:$ZZ,(VLOOKUP($Y$2,$AC$1:$AM$79,11,FALSE)),FALSE))),(IF($X$1=11,((VLOOKUP(B$24,'X11'!$B:$ZZ,(VLOOKUP($Y$2,$AC$1:$AM$79,11,FALSE)),FALSE))),(IF($X$1=12,((VLOOKUP(B$24,'X12'!$B:$ZZ,(VLOOKUP($Y$2,$AC$1:$AM$79,11,FALSE)),FALSE))),((VLOOKUP(B$24,'X13'!$B:$ZZ,(VLOOKUP($Y$2,$AC$1:$AM$79,11,FALSE)),FALSE))))))))))))))))))))))))))),1))))=TRUE," ",(((ROUND((IF($X$1=1,((VLOOKUP(B$24,'X1'!$B:$ZZ,(VLOOKUP($Y$2,$AC$1:$AM$79,11,FALSE)),FALSE))),(IF($X$1=2,((VLOOKUP(B$24,'X2'!$B:$ZZ,(VLOOKUP($Y$2,$AC$1:$AM$79,11,FALSE)),FALSE))),(IF($X$1=3,((VLOOKUP(B$24,'X3'!$B:$ZZ,(VLOOKUP($Y$2,$AC$1:$AM$79,11,FALSE)),FALSE))),(IF($X$1=4,((VLOOKUP(B$24,'X4'!$B:$ZZ,(VLOOKUP($Y$2,$AC$1:$AM$79,11,FALSE)),FALSE))),(IF($X$1=5,((VLOOKUP(B$24,'X5'!$B:$ZZ,(VLOOKUP($Y$2,$AC$1:$AM$79,11,FALSE)),FALSE))),(IF($X$1=6,((VLOOKUP(B$24,'X6'!$B:$ZZ,(VLOOKUP($Y$2,$AC$1:$AM$79,11,FALSE)),FALSE))),(IF($X$1=7,((VLOOKUP(B$24,'X7'!$B:$ZZ,(VLOOKUP($Y$2,$AC$1:$AM$79,11,FALSE)),FALSE))),(IF($X$1=8,((VLOOKUP(B$24,'X8'!$B:$ZZ,(VLOOKUP($Y$2,$AC$1:$AM$79,11,FALSE)),FALSE))),(IF($X$1=9,((VLOOKUP(B$24,'X9'!$B:$ZZ,(VLOOKUP($Y$2,$AC$1:$AM$79,11,FALSE)),FALSE))),(IF($X$1=10,((VLOOKUP(B$24,'X10'!$B:$ZZ,(VLOOKUP($Y$2,$AC$1:$AM$79,11,FALSE)),FALSE))),(IF($X$1=11,((VLOOKUP(B$24,'X11'!$B:$ZZ,(VLOOKUP($Y$2,$AC$1:$AM$79,11,FALSE)),FALSE))),(IF($X$1=12,((VLOOKUP(B$24,'X12'!$B:$ZZ,(VLOOKUP($Y$2,$AC$1:$AM$79,11,FALSE)),FALSE))),((VLOOKUP(B$24,'X13'!$B:$ZZ,(VLOOKUP($Y$2,$AC$1:$AM$79,11,FALSE)),FALSE))))))))))))))))))))))))))),1)))))</f>
        <v xml:space="preserve"> </v>
      </c>
      <c r="E28" s="66" t="str">
        <f ca="1">IF(ISERROR(((ROUND((IF($X$1=1,((VLOOKUP(E$24,'X1'!$B:$ZZ,(VLOOKUP($Y$2,$AC$1:$AM$79,9,FALSE)),FALSE))),(IF($X$1=2,((VLOOKUP(E$24,'X2'!$B:$ZZ,(VLOOKUP($Y$2,$AC$1:$AM$79,9,FALSE)),FALSE))),(IF($X$1=3,((VLOOKUP(E$24,'X3'!$B:$ZZ,(VLOOKUP($Y$2,$AC$1:$AM$79,9,FALSE)),FALSE))),(IF($X$1=4,((VLOOKUP(E$24,'X4'!$B:$ZZ,(VLOOKUP($Y$2,$AC$1:$AM$79,9,FALSE)),FALSE))),(IF($X$1=5,((VLOOKUP(E$24,'X5'!$B:$ZZ,(VLOOKUP($Y$2,$AC$1:$AM$79,9,FALSE)),FALSE))),(IF($X$1=6,((VLOOKUP(E$24,'X6'!$B:$ZZ,(VLOOKUP($Y$2,$AC$1:$AM$79,9,FALSE)),FALSE))),(IF($X$1=7,((VLOOKUP(E$24,'X7'!$B:$ZZ,(VLOOKUP($Y$2,$AC$1:$AM$79,9,FALSE)),FALSE))),(IF($X$1=8,((VLOOKUP(E$24,'X8'!$B:$ZZ,(VLOOKUP($Y$2,$AC$1:$AM$79,9,FALSE)),FALSE))),(IF($X$1=9,((VLOOKUP(E$24,'X9'!$B:$ZZ,(VLOOKUP($Y$2,$AC$1:$AM$79,9,FALSE)),FALSE))),(IF($X$1=10,((VLOOKUP(E$24,'X10'!$B:$ZZ,(VLOOKUP($Y$2,$AC$1:$AM$79,9,FALSE)),FALSE))),(IF($X$1=11,((VLOOKUP(E$24,'X11'!$B:$ZZ,(VLOOKUP($Y$2,$AC$1:$AM$79,9,FALSE)),FALSE))),(IF($X$1=12,((VLOOKUP(E$24,'X12'!$B:$ZZ,(VLOOKUP($Y$2,$AC$1:$AM$79,9,FALSE)),FALSE))),((VLOOKUP(E$24,'X13'!$B:$ZZ,(VLOOKUP($Y$2,$AC$1:$AM$79,9,FALSE)),FALSE))))))))))))))))))))))))))),1))))=TRUE," ",(((ROUND((IF($X$1=1,((VLOOKUP(E$24,'X1'!$B:$ZZ,(VLOOKUP($Y$2,$AC$1:$AM$79,9,FALSE)),FALSE))),(IF($X$1=2,((VLOOKUP(E$24,'X2'!$B:$ZZ,(VLOOKUP($Y$2,$AC$1:$AM$79,9,FALSE)),FALSE))),(IF($X$1=3,((VLOOKUP(E$24,'X3'!$B:$ZZ,(VLOOKUP($Y$2,$AC$1:$AM$79,9,FALSE)),FALSE))),(IF($X$1=4,((VLOOKUP(E$24,'X4'!$B:$ZZ,(VLOOKUP($Y$2,$AC$1:$AM$79,9,FALSE)),FALSE))),(IF($X$1=5,((VLOOKUP(E$24,'X5'!$B:$ZZ,(VLOOKUP($Y$2,$AC$1:$AM$79,9,FALSE)),FALSE))),(IF($X$1=6,((VLOOKUP(E$24,'X6'!$B:$ZZ,(VLOOKUP($Y$2,$AC$1:$AM$79,9,FALSE)),FALSE))),(IF($X$1=7,((VLOOKUP(E$24,'X7'!$B:$ZZ,(VLOOKUP($Y$2,$AC$1:$AM$79,9,FALSE)),FALSE))),(IF($X$1=8,((VLOOKUP(E$24,'X8'!$B:$ZZ,(VLOOKUP($Y$2,$AC$1:$AM$79,9,FALSE)),FALSE))),(IF($X$1=9,((VLOOKUP(E$24,'X9'!$B:$ZZ,(VLOOKUP($Y$2,$AC$1:$AM$79,9,FALSE)),FALSE))),(IF($X$1=10,((VLOOKUP(E$24,'X10'!$B:$ZZ,(VLOOKUP($Y$2,$AC$1:$AM$79,9,FALSE)),FALSE))),(IF($X$1=11,((VLOOKUP(E$24,'X11'!$B:$ZZ,(VLOOKUP($Y$2,$AC$1:$AM$79,9,FALSE)),FALSE))),(IF($X$1=12,((VLOOKUP(E$24,'X12'!$B:$ZZ,(VLOOKUP($Y$2,$AC$1:$AM$79,9,FALSE)),FALSE))),((VLOOKUP(E$24,'X13'!$B:$ZZ,(VLOOKUP($Y$2,$AC$1:$AM$79,9,FALSE)),FALSE))))))))))))))))))))))))))),1)))))</f>
        <v xml:space="preserve"> </v>
      </c>
      <c r="F28" s="65" t="str">
        <f ca="1">IF(ISERROR(((ROUND((IF($X$1=1,((VLOOKUP(E$24,'X1'!$B:$ZZ,(VLOOKUP($Y$2,$AC$1:$AM$79,10,FALSE)),FALSE))),(IF($X$1=2,((VLOOKUP(E$24,'X2'!$B:$ZZ,(VLOOKUP($Y$2,$AC$1:$AM$79,10,FALSE)),FALSE))),(IF($X$1=3,((VLOOKUP(E$24,'X3'!$B:$ZZ,(VLOOKUP($Y$2,$AC$1:$AM$79,10,FALSE)),FALSE))),(IF($X$1=4,((VLOOKUP(E$24,'X4'!$B:$ZZ,(VLOOKUP($Y$2,$AC$1:$AM$79,10,FALSE)),FALSE))),(IF($X$1=5,((VLOOKUP(E$24,'X5'!$B:$ZZ,(VLOOKUP($Y$2,$AC$1:$AM$79,10,FALSE)),FALSE))),(IF($X$1=6,((VLOOKUP(E$24,'X6'!$B:$ZZ,(VLOOKUP($Y$2,$AC$1:$AM$79,10,FALSE)),FALSE))),(IF($X$1=7,((VLOOKUP(E$24,'X7'!$B:$ZZ,(VLOOKUP($Y$2,$AC$1:$AM$79,10,FALSE)),FALSE))),(IF($X$1=8,((VLOOKUP(E$24,'X8'!$B:$ZZ,(VLOOKUP($Y$2,$AC$1:$AM$79,10,FALSE)),FALSE))),(IF($X$1=9,((VLOOKUP(E$24,'X9'!$B:$ZZ,(VLOOKUP($Y$2,$AC$1:$AM$79,10,FALSE)),FALSE))),(IF($X$1=10,((VLOOKUP(E$24,'X10'!$B:$ZZ,(VLOOKUP($Y$2,$AC$1:$AM$79,10,FALSE)),FALSE))),(IF($X$1=11,((VLOOKUP(E$24,'X11'!$B:$ZZ,(VLOOKUP($Y$2,$AC$1:$AM$79,10,FALSE)),FALSE))),(IF($X$1=12,((VLOOKUP(E$24,'X12'!$B:$ZZ,(VLOOKUP($Y$2,$AC$1:$AM$79,10,FALSE)),FALSE))),((VLOOKUP(E$24,'X13'!$B:$ZZ,(VLOOKUP($Y$2,$AC$1:$AM$79,10,FALSE)),FALSE))))))))))))))))))))))))))),1))))=TRUE," ",(((ROUND((IF($X$1=1,((VLOOKUP(E$24,'X1'!$B:$ZZ,(VLOOKUP($Y$2,$AC$1:$AM$79,10,FALSE)),FALSE))),(IF($X$1=2,((VLOOKUP(E$24,'X2'!$B:$ZZ,(VLOOKUP($Y$2,$AC$1:$AM$79,10,FALSE)),FALSE))),(IF($X$1=3,((VLOOKUP(E$24,'X3'!$B:$ZZ,(VLOOKUP($Y$2,$AC$1:$AM$79,10,FALSE)),FALSE))),(IF($X$1=4,((VLOOKUP(E$24,'X4'!$B:$ZZ,(VLOOKUP($Y$2,$AC$1:$AM$79,10,FALSE)),FALSE))),(IF($X$1=5,((VLOOKUP(E$24,'X5'!$B:$ZZ,(VLOOKUP($Y$2,$AC$1:$AM$79,10,FALSE)),FALSE))),(IF($X$1=6,((VLOOKUP(E$24,'X6'!$B:$ZZ,(VLOOKUP($Y$2,$AC$1:$AM$79,10,FALSE)),FALSE))),(IF($X$1=7,((VLOOKUP(E$24,'X7'!$B:$ZZ,(VLOOKUP($Y$2,$AC$1:$AM$79,10,FALSE)),FALSE))),(IF($X$1=8,((VLOOKUP(E$24,'X8'!$B:$ZZ,(VLOOKUP($Y$2,$AC$1:$AM$79,10,FALSE)),FALSE))),(IF($X$1=9,((VLOOKUP(E$24,'X9'!$B:$ZZ,(VLOOKUP($Y$2,$AC$1:$AM$79,10,FALSE)),FALSE))),(IF($X$1=10,((VLOOKUP(E$24,'X10'!$B:$ZZ,(VLOOKUP($Y$2,$AC$1:$AM$79,10,FALSE)),FALSE))),(IF($X$1=11,((VLOOKUP(E$24,'X11'!$B:$ZZ,(VLOOKUP($Y$2,$AC$1:$AM$79,10,FALSE)),FALSE))),(IF($X$1=12,((VLOOKUP(E$24,'X12'!$B:$ZZ,(VLOOKUP($Y$2,$AC$1:$AM$79,10,FALSE)),FALSE))),((VLOOKUP(E$24,'X13'!$B:$ZZ,(VLOOKUP($Y$2,$AC$1:$AM$79,10,FALSE)),FALSE))))))))))))))))))))))))))),1)))))</f>
        <v xml:space="preserve"> </v>
      </c>
      <c r="G28" s="60" t="str">
        <f ca="1">IF(ISERROR(((ROUND((IF($X$1=1,((VLOOKUP(E$24,'X1'!$B:$ZZ,(VLOOKUP($Y$2,$AC$1:$AM$79,11,FALSE)),FALSE))),(IF($X$1=2,((VLOOKUP(E$24,'X2'!$B:$ZZ,(VLOOKUP($Y$2,$AC$1:$AM$79,11,FALSE)),FALSE))),(IF($X$1=3,((VLOOKUP(E$24,'X3'!$B:$ZZ,(VLOOKUP($Y$2,$AC$1:$AM$79,11,FALSE)),FALSE))),(IF($X$1=4,((VLOOKUP(E$24,'X4'!$B:$ZZ,(VLOOKUP($Y$2,$AC$1:$AM$79,11,FALSE)),FALSE))),(IF($X$1=5,((VLOOKUP(E$24,'X5'!$B:$ZZ,(VLOOKUP($Y$2,$AC$1:$AM$79,11,FALSE)),FALSE))),(IF($X$1=6,((VLOOKUP(E$24,'X6'!$B:$ZZ,(VLOOKUP($Y$2,$AC$1:$AM$79,11,FALSE)),FALSE))),(IF($X$1=7,((VLOOKUP(E$24,'X7'!$B:$ZZ,(VLOOKUP($Y$2,$AC$1:$AM$79,11,FALSE)),FALSE))),(IF($X$1=8,((VLOOKUP(E$24,'X8'!$B:$ZZ,(VLOOKUP($Y$2,$AC$1:$AM$79,11,FALSE)),FALSE))),(IF($X$1=9,((VLOOKUP(E$24,'X9'!$B:$ZZ,(VLOOKUP($Y$2,$AC$1:$AM$79,11,FALSE)),FALSE))),(IF($X$1=10,((VLOOKUP(E$24,'X10'!$B:$ZZ,(VLOOKUP($Y$2,$AC$1:$AM$79,11,FALSE)),FALSE))),(IF($X$1=11,((VLOOKUP(E$24,'X11'!$B:$ZZ,(VLOOKUP($Y$2,$AC$1:$AM$79,11,FALSE)),FALSE))),(IF($X$1=12,((VLOOKUP(E$24,'X12'!$B:$ZZ,(VLOOKUP($Y$2,$AC$1:$AM$79,11,FALSE)),FALSE))),((VLOOKUP(E$24,'X13'!$B:$ZZ,(VLOOKUP($Y$2,$AC$1:$AM$79,11,FALSE)),FALSE))))))))))))))))))))))))))),1))))=TRUE," ",(((ROUND((IF($X$1=1,((VLOOKUP(E$24,'X1'!$B:$ZZ,(VLOOKUP($Y$2,$AC$1:$AM$79,11,FALSE)),FALSE))),(IF($X$1=2,((VLOOKUP(E$24,'X2'!$B:$ZZ,(VLOOKUP($Y$2,$AC$1:$AM$79,11,FALSE)),FALSE))),(IF($X$1=3,((VLOOKUP(E$24,'X3'!$B:$ZZ,(VLOOKUP($Y$2,$AC$1:$AM$79,11,FALSE)),FALSE))),(IF($X$1=4,((VLOOKUP(E$24,'X4'!$B:$ZZ,(VLOOKUP($Y$2,$AC$1:$AM$79,11,FALSE)),FALSE))),(IF($X$1=5,((VLOOKUP(E$24,'X5'!$B:$ZZ,(VLOOKUP($Y$2,$AC$1:$AM$79,11,FALSE)),FALSE))),(IF($X$1=6,((VLOOKUP(E$24,'X6'!$B:$ZZ,(VLOOKUP($Y$2,$AC$1:$AM$79,11,FALSE)),FALSE))),(IF($X$1=7,((VLOOKUP(E$24,'X7'!$B:$ZZ,(VLOOKUP($Y$2,$AC$1:$AM$79,11,FALSE)),FALSE))),(IF($X$1=8,((VLOOKUP(E$24,'X8'!$B:$ZZ,(VLOOKUP($Y$2,$AC$1:$AM$79,11,FALSE)),FALSE))),(IF($X$1=9,((VLOOKUP(E$24,'X9'!$B:$ZZ,(VLOOKUP($Y$2,$AC$1:$AM$79,11,FALSE)),FALSE))),(IF($X$1=10,((VLOOKUP(E$24,'X10'!$B:$ZZ,(VLOOKUP($Y$2,$AC$1:$AM$79,11,FALSE)),FALSE))),(IF($X$1=11,((VLOOKUP(E$24,'X11'!$B:$ZZ,(VLOOKUP($Y$2,$AC$1:$AM$79,11,FALSE)),FALSE))),(IF($X$1=12,((VLOOKUP(E$24,'X12'!$B:$ZZ,(VLOOKUP($Y$2,$AC$1:$AM$79,11,FALSE)),FALSE))),((VLOOKUP(E$24,'X13'!$B:$ZZ,(VLOOKUP($Y$2,$AC$1:$AM$79,11,FALSE)),FALSE))))))))))))))))))))))))))),1)))))</f>
        <v xml:space="preserve"> </v>
      </c>
      <c r="H28" s="66" t="str">
        <f ca="1">IF(ISERROR(((ROUND((IF($X$1=1,((VLOOKUP(H$24,'X1'!$B:$ZZ,(VLOOKUP($Y$2,$AC$1:$AM$79,9,FALSE)),FALSE))),(IF($X$1=2,((VLOOKUP(H$24,'X2'!$B:$ZZ,(VLOOKUP($Y$2,$AC$1:$AM$79,9,FALSE)),FALSE))),(IF($X$1=3,((VLOOKUP(H$24,'X3'!$B:$ZZ,(VLOOKUP($Y$2,$AC$1:$AM$79,9,FALSE)),FALSE))),(IF($X$1=4,((VLOOKUP(H$24,'X4'!$B:$ZZ,(VLOOKUP($Y$2,$AC$1:$AM$79,9,FALSE)),FALSE))),(IF($X$1=5,((VLOOKUP(H$24,'X5'!$B:$ZZ,(VLOOKUP($Y$2,$AC$1:$AM$79,9,FALSE)),FALSE))),(IF($X$1=6,((VLOOKUP(H$24,'X6'!$B:$ZZ,(VLOOKUP($Y$2,$AC$1:$AM$79,9,FALSE)),FALSE))),(IF($X$1=7,((VLOOKUP(H$24,'X7'!$B:$ZZ,(VLOOKUP($Y$2,$AC$1:$AM$79,9,FALSE)),FALSE))),(IF($X$1=8,((VLOOKUP(H$24,'X8'!$B:$ZZ,(VLOOKUP($Y$2,$AC$1:$AM$79,9,FALSE)),FALSE))),(IF($X$1=9,((VLOOKUP(H$24,'X9'!$B:$ZZ,(VLOOKUP($Y$2,$AC$1:$AM$79,9,FALSE)),FALSE))),(IF($X$1=10,((VLOOKUP(H$24,'X10'!$B:$ZZ,(VLOOKUP($Y$2,$AC$1:$AM$79,9,FALSE)),FALSE))),(IF($X$1=11,((VLOOKUP(H$24,'X11'!$B:$ZZ,(VLOOKUP($Y$2,$AC$1:$AM$79,9,FALSE)),FALSE))),(IF($X$1=12,((VLOOKUP(H$24,'X12'!$B:$ZZ,(VLOOKUP($Y$2,$AC$1:$AM$79,9,FALSE)),FALSE))),((VLOOKUP(H$24,'X13'!$B:$ZZ,(VLOOKUP($Y$2,$AC$1:$AM$79,9,FALSE)),FALSE))))))))))))))))))))))))))),1))))=TRUE," ",(((ROUND((IF($X$1=1,((VLOOKUP(H$24,'X1'!$B:$ZZ,(VLOOKUP($Y$2,$AC$1:$AM$79,9,FALSE)),FALSE))),(IF($X$1=2,((VLOOKUP(H$24,'X2'!$B:$ZZ,(VLOOKUP($Y$2,$AC$1:$AM$79,9,FALSE)),FALSE))),(IF($X$1=3,((VLOOKUP(H$24,'X3'!$B:$ZZ,(VLOOKUP($Y$2,$AC$1:$AM$79,9,FALSE)),FALSE))),(IF($X$1=4,((VLOOKUP(H$24,'X4'!$B:$ZZ,(VLOOKUP($Y$2,$AC$1:$AM$79,9,FALSE)),FALSE))),(IF($X$1=5,((VLOOKUP(H$24,'X5'!$B:$ZZ,(VLOOKUP($Y$2,$AC$1:$AM$79,9,FALSE)),FALSE))),(IF($X$1=6,((VLOOKUP(H$24,'X6'!$B:$ZZ,(VLOOKUP($Y$2,$AC$1:$AM$79,9,FALSE)),FALSE))),(IF($X$1=7,((VLOOKUP(H$24,'X7'!$B:$ZZ,(VLOOKUP($Y$2,$AC$1:$AM$79,9,FALSE)),FALSE))),(IF($X$1=8,((VLOOKUP(H$24,'X8'!$B:$ZZ,(VLOOKUP($Y$2,$AC$1:$AM$79,9,FALSE)),FALSE))),(IF($X$1=9,((VLOOKUP(H$24,'X9'!$B:$ZZ,(VLOOKUP($Y$2,$AC$1:$AM$79,9,FALSE)),FALSE))),(IF($X$1=10,((VLOOKUP(H$24,'X10'!$B:$ZZ,(VLOOKUP($Y$2,$AC$1:$AM$79,9,FALSE)),FALSE))),(IF($X$1=11,((VLOOKUP(H$24,'X11'!$B:$ZZ,(VLOOKUP($Y$2,$AC$1:$AM$79,9,FALSE)),FALSE))),(IF($X$1=12,((VLOOKUP(H$24,'X12'!$B:$ZZ,(VLOOKUP($Y$2,$AC$1:$AM$79,9,FALSE)),FALSE))),((VLOOKUP(H$24,'X13'!$B:$ZZ,(VLOOKUP($Y$2,$AC$1:$AM$79,9,FALSE)),FALSE))))))))))))))))))))))))))),1)))))</f>
        <v xml:space="preserve"> </v>
      </c>
      <c r="I28" s="65" t="str">
        <f ca="1">IF(ISERROR(((ROUND((IF($X$1=1,((VLOOKUP(H$24,'X1'!$B:$ZZ,(VLOOKUP($Y$2,$AC$1:$AM$79,10,FALSE)),FALSE))),(IF($X$1=2,((VLOOKUP(H$24,'X2'!$B:$ZZ,(VLOOKUP($Y$2,$AC$1:$AM$79,10,FALSE)),FALSE))),(IF($X$1=3,((VLOOKUP(H$24,'X3'!$B:$ZZ,(VLOOKUP($Y$2,$AC$1:$AM$79,10,FALSE)),FALSE))),(IF($X$1=4,((VLOOKUP(H$24,'X4'!$B:$ZZ,(VLOOKUP($Y$2,$AC$1:$AM$79,10,FALSE)),FALSE))),(IF($X$1=5,((VLOOKUP(H$24,'X5'!$B:$ZZ,(VLOOKUP($Y$2,$AC$1:$AM$79,10,FALSE)),FALSE))),(IF($X$1=6,((VLOOKUP(H$24,'X6'!$B:$ZZ,(VLOOKUP($Y$2,$AC$1:$AM$79,10,FALSE)),FALSE))),(IF($X$1=7,((VLOOKUP(H$24,'X7'!$B:$ZZ,(VLOOKUP($Y$2,$AC$1:$AM$79,10,FALSE)),FALSE))),(IF($X$1=8,((VLOOKUP(H$24,'X8'!$B:$ZZ,(VLOOKUP($Y$2,$AC$1:$AM$79,10,FALSE)),FALSE))),(IF($X$1=9,((VLOOKUP(H$24,'X9'!$B:$ZZ,(VLOOKUP($Y$2,$AC$1:$AM$79,10,FALSE)),FALSE))),(IF($X$1=10,((VLOOKUP(H$24,'X10'!$B:$ZZ,(VLOOKUP($Y$2,$AC$1:$AM$79,10,FALSE)),FALSE))),(IF($X$1=11,((VLOOKUP(H$24,'X11'!$B:$ZZ,(VLOOKUP($Y$2,$AC$1:$AM$79,10,FALSE)),FALSE))),(IF($X$1=12,((VLOOKUP(H$24,'X12'!$B:$ZZ,(VLOOKUP($Y$2,$AC$1:$AM$79,10,FALSE)),FALSE))),((VLOOKUP(H$24,'X13'!$B:$ZZ,(VLOOKUP($Y$2,$AC$1:$AM$79,10,FALSE)),FALSE))))))))))))))))))))))))))),1))))=TRUE," ",(((ROUND((IF($X$1=1,((VLOOKUP(H$24,'X1'!$B:$ZZ,(VLOOKUP($Y$2,$AC$1:$AM$79,10,FALSE)),FALSE))),(IF($X$1=2,((VLOOKUP(H$24,'X2'!$B:$ZZ,(VLOOKUP($Y$2,$AC$1:$AM$79,10,FALSE)),FALSE))),(IF($X$1=3,((VLOOKUP(H$24,'X3'!$B:$ZZ,(VLOOKUP($Y$2,$AC$1:$AM$79,10,FALSE)),FALSE))),(IF($X$1=4,((VLOOKUP(H$24,'X4'!$B:$ZZ,(VLOOKUP($Y$2,$AC$1:$AM$79,10,FALSE)),FALSE))),(IF($X$1=5,((VLOOKUP(H$24,'X5'!$B:$ZZ,(VLOOKUP($Y$2,$AC$1:$AM$79,10,FALSE)),FALSE))),(IF($X$1=6,((VLOOKUP(H$24,'X6'!$B:$ZZ,(VLOOKUP($Y$2,$AC$1:$AM$79,10,FALSE)),FALSE))),(IF($X$1=7,((VLOOKUP(H$24,'X7'!$B:$ZZ,(VLOOKUP($Y$2,$AC$1:$AM$79,10,FALSE)),FALSE))),(IF($X$1=8,((VLOOKUP(H$24,'X8'!$B:$ZZ,(VLOOKUP($Y$2,$AC$1:$AM$79,10,FALSE)),FALSE))),(IF($X$1=9,((VLOOKUP(H$24,'X9'!$B:$ZZ,(VLOOKUP($Y$2,$AC$1:$AM$79,10,FALSE)),FALSE))),(IF($X$1=10,((VLOOKUP(H$24,'X10'!$B:$ZZ,(VLOOKUP($Y$2,$AC$1:$AM$79,10,FALSE)),FALSE))),(IF($X$1=11,((VLOOKUP(H$24,'X11'!$B:$ZZ,(VLOOKUP($Y$2,$AC$1:$AM$79,10,FALSE)),FALSE))),(IF($X$1=12,((VLOOKUP(H$24,'X12'!$B:$ZZ,(VLOOKUP($Y$2,$AC$1:$AM$79,10,FALSE)),FALSE))),((VLOOKUP(H$24,'X13'!$B:$ZZ,(VLOOKUP($Y$2,$AC$1:$AM$79,10,FALSE)),FALSE))))))))))))))))))))))))))),1)))))</f>
        <v xml:space="preserve"> </v>
      </c>
      <c r="J28" s="60" t="str">
        <f ca="1">IF(ISERROR(((ROUND((IF($X$1=1,((VLOOKUP(H$24,'X1'!$B:$ZZ,(VLOOKUP($Y$2,$AC$1:$AM$79,11,FALSE)),FALSE))),(IF($X$1=2,((VLOOKUP(H$24,'X2'!$B:$ZZ,(VLOOKUP($Y$2,$AC$1:$AM$79,11,FALSE)),FALSE))),(IF($X$1=3,((VLOOKUP(H$24,'X3'!$B:$ZZ,(VLOOKUP($Y$2,$AC$1:$AM$79,11,FALSE)),FALSE))),(IF($X$1=4,((VLOOKUP(H$24,'X4'!$B:$ZZ,(VLOOKUP($Y$2,$AC$1:$AM$79,11,FALSE)),FALSE))),(IF($X$1=5,((VLOOKUP(H$24,'X5'!$B:$ZZ,(VLOOKUP($Y$2,$AC$1:$AM$79,11,FALSE)),FALSE))),(IF($X$1=6,((VLOOKUP(H$24,'X6'!$B:$ZZ,(VLOOKUP($Y$2,$AC$1:$AM$79,11,FALSE)),FALSE))),(IF($X$1=7,((VLOOKUP(H$24,'X7'!$B:$ZZ,(VLOOKUP($Y$2,$AC$1:$AM$79,11,FALSE)),FALSE))),(IF($X$1=8,((VLOOKUP(H$24,'X8'!$B:$ZZ,(VLOOKUP($Y$2,$AC$1:$AM$79,11,FALSE)),FALSE))),(IF($X$1=9,((VLOOKUP(H$24,'X9'!$B:$ZZ,(VLOOKUP($Y$2,$AC$1:$AM$79,11,FALSE)),FALSE))),(IF($X$1=10,((VLOOKUP(H$24,'X10'!$B:$ZZ,(VLOOKUP($Y$2,$AC$1:$AM$79,11,FALSE)),FALSE))),(IF($X$1=11,((VLOOKUP(H$24,'X11'!$B:$ZZ,(VLOOKUP($Y$2,$AC$1:$AM$79,11,FALSE)),FALSE))),(IF($X$1=12,((VLOOKUP(H$24,'X12'!$B:$ZZ,(VLOOKUP($Y$2,$AC$1:$AM$79,11,FALSE)),FALSE))),((VLOOKUP(H$24,'X13'!$B:$ZZ,(VLOOKUP($Y$2,$AC$1:$AM$79,11,FALSE)),FALSE))))))))))))))))))))))))))),1))))=TRUE," ",(((ROUND((IF($X$1=1,((VLOOKUP(H$24,'X1'!$B:$ZZ,(VLOOKUP($Y$2,$AC$1:$AM$79,11,FALSE)),FALSE))),(IF($X$1=2,((VLOOKUP(H$24,'X2'!$B:$ZZ,(VLOOKUP($Y$2,$AC$1:$AM$79,11,FALSE)),FALSE))),(IF($X$1=3,((VLOOKUP(H$24,'X3'!$B:$ZZ,(VLOOKUP($Y$2,$AC$1:$AM$79,11,FALSE)),FALSE))),(IF($X$1=4,((VLOOKUP(H$24,'X4'!$B:$ZZ,(VLOOKUP($Y$2,$AC$1:$AM$79,11,FALSE)),FALSE))),(IF($X$1=5,((VLOOKUP(H$24,'X5'!$B:$ZZ,(VLOOKUP($Y$2,$AC$1:$AM$79,11,FALSE)),FALSE))),(IF($X$1=6,((VLOOKUP(H$24,'X6'!$B:$ZZ,(VLOOKUP($Y$2,$AC$1:$AM$79,11,FALSE)),FALSE))),(IF($X$1=7,((VLOOKUP(H$24,'X7'!$B:$ZZ,(VLOOKUP($Y$2,$AC$1:$AM$79,11,FALSE)),FALSE))),(IF($X$1=8,((VLOOKUP(H$24,'X8'!$B:$ZZ,(VLOOKUP($Y$2,$AC$1:$AM$79,11,FALSE)),FALSE))),(IF($X$1=9,((VLOOKUP(H$24,'X9'!$B:$ZZ,(VLOOKUP($Y$2,$AC$1:$AM$79,11,FALSE)),FALSE))),(IF($X$1=10,((VLOOKUP(H$24,'X10'!$B:$ZZ,(VLOOKUP($Y$2,$AC$1:$AM$79,11,FALSE)),FALSE))),(IF($X$1=11,((VLOOKUP(H$24,'X11'!$B:$ZZ,(VLOOKUP($Y$2,$AC$1:$AM$79,11,FALSE)),FALSE))),(IF($X$1=12,((VLOOKUP(H$24,'X12'!$B:$ZZ,(VLOOKUP($Y$2,$AC$1:$AM$79,11,FALSE)),FALSE))),((VLOOKUP(H$24,'X13'!$B:$ZZ,(VLOOKUP($Y$2,$AC$1:$AM$79,11,FALSE)),FALSE))))))))))))))))))))))))))),1)))))</f>
        <v xml:space="preserve"> </v>
      </c>
      <c r="K28" s="66" t="str">
        <f ca="1">IF(ISERROR(((ROUND((IF($X$1=1,((VLOOKUP(K$24,'X1'!$B:$ZZ,(VLOOKUP($Y$2,$AC$1:$AM$79,9,FALSE)),FALSE))),(IF($X$1=2,((VLOOKUP(K$24,'X2'!$B:$ZZ,(VLOOKUP($Y$2,$AC$1:$AM$79,9,FALSE)),FALSE))),(IF($X$1=3,((VLOOKUP(K$24,'X3'!$B:$ZZ,(VLOOKUP($Y$2,$AC$1:$AM$79,9,FALSE)),FALSE))),(IF($X$1=4,((VLOOKUP(K$24,'X4'!$B:$ZZ,(VLOOKUP($Y$2,$AC$1:$AM$79,9,FALSE)),FALSE))),(IF($X$1=5,((VLOOKUP(K$24,'X5'!$B:$ZZ,(VLOOKUP($Y$2,$AC$1:$AM$79,9,FALSE)),FALSE))),(IF($X$1=6,((VLOOKUP(K$24,'X6'!$B:$ZZ,(VLOOKUP($Y$2,$AC$1:$AM$79,9,FALSE)),FALSE))),(IF($X$1=7,((VLOOKUP(K$24,'X7'!$B:$ZZ,(VLOOKUP($Y$2,$AC$1:$AM$79,9,FALSE)),FALSE))),(IF($X$1=8,((VLOOKUP(K$24,'X8'!$B:$ZZ,(VLOOKUP($Y$2,$AC$1:$AM$79,9,FALSE)),FALSE))),(IF($X$1=9,((VLOOKUP(K$24,'X9'!$B:$ZZ,(VLOOKUP($Y$2,$AC$1:$AM$79,9,FALSE)),FALSE))),(IF($X$1=10,((VLOOKUP(K$24,'X10'!$B:$ZZ,(VLOOKUP($Y$2,$AC$1:$AM$79,9,FALSE)),FALSE))),(IF($X$1=11,((VLOOKUP(K$24,'X11'!$B:$ZZ,(VLOOKUP($Y$2,$AC$1:$AM$79,9,FALSE)),FALSE))),(IF($X$1=12,((VLOOKUP(K$24,'X12'!$B:$ZZ,(VLOOKUP($Y$2,$AC$1:$AM$79,9,FALSE)),FALSE))),((VLOOKUP(K$24,'X13'!$B:$ZZ,(VLOOKUP($Y$2,$AC$1:$AM$79,9,FALSE)),FALSE))))))))))))))))))))))))))),1))))=TRUE," ",(((ROUND((IF($X$1=1,((VLOOKUP(K$24,'X1'!$B:$ZZ,(VLOOKUP($Y$2,$AC$1:$AM$79,9,FALSE)),FALSE))),(IF($X$1=2,((VLOOKUP(K$24,'X2'!$B:$ZZ,(VLOOKUP($Y$2,$AC$1:$AM$79,9,FALSE)),FALSE))),(IF($X$1=3,((VLOOKUP(K$24,'X3'!$B:$ZZ,(VLOOKUP($Y$2,$AC$1:$AM$79,9,FALSE)),FALSE))),(IF($X$1=4,((VLOOKUP(K$24,'X4'!$B:$ZZ,(VLOOKUP($Y$2,$AC$1:$AM$79,9,FALSE)),FALSE))),(IF($X$1=5,((VLOOKUP(K$24,'X5'!$B:$ZZ,(VLOOKUP($Y$2,$AC$1:$AM$79,9,FALSE)),FALSE))),(IF($X$1=6,((VLOOKUP(K$24,'X6'!$B:$ZZ,(VLOOKUP($Y$2,$AC$1:$AM$79,9,FALSE)),FALSE))),(IF($X$1=7,((VLOOKUP(K$24,'X7'!$B:$ZZ,(VLOOKUP($Y$2,$AC$1:$AM$79,9,FALSE)),FALSE))),(IF($X$1=8,((VLOOKUP(K$24,'X8'!$B:$ZZ,(VLOOKUP($Y$2,$AC$1:$AM$79,9,FALSE)),FALSE))),(IF($X$1=9,((VLOOKUP(K$24,'X9'!$B:$ZZ,(VLOOKUP($Y$2,$AC$1:$AM$79,9,FALSE)),FALSE))),(IF($X$1=10,((VLOOKUP(K$24,'X10'!$B:$ZZ,(VLOOKUP($Y$2,$AC$1:$AM$79,9,FALSE)),FALSE))),(IF($X$1=11,((VLOOKUP(K$24,'X11'!$B:$ZZ,(VLOOKUP($Y$2,$AC$1:$AM$79,9,FALSE)),FALSE))),(IF($X$1=12,((VLOOKUP(K$24,'X12'!$B:$ZZ,(VLOOKUP($Y$2,$AC$1:$AM$79,9,FALSE)),FALSE))),((VLOOKUP(K$24,'X13'!$B:$ZZ,(VLOOKUP($Y$2,$AC$1:$AM$79,9,FALSE)),FALSE))))))))))))))))))))))))))),1)))))</f>
        <v xml:space="preserve"> </v>
      </c>
      <c r="L28" s="65" t="str">
        <f ca="1">IF(ISERROR(((ROUND((IF($X$1=1,((VLOOKUP(K$24,'X1'!$B:$ZZ,(VLOOKUP($Y$2,$AC$1:$AM$79,10,FALSE)),FALSE))),(IF($X$1=2,((VLOOKUP(K$24,'X2'!$B:$ZZ,(VLOOKUP($Y$2,$AC$1:$AM$79,10,FALSE)),FALSE))),(IF($X$1=3,((VLOOKUP(K$24,'X3'!$B:$ZZ,(VLOOKUP($Y$2,$AC$1:$AM$79,10,FALSE)),FALSE))),(IF($X$1=4,((VLOOKUP(K$24,'X4'!$B:$ZZ,(VLOOKUP($Y$2,$AC$1:$AM$79,10,FALSE)),FALSE))),(IF($X$1=5,((VLOOKUP(K$24,'X5'!$B:$ZZ,(VLOOKUP($Y$2,$AC$1:$AM$79,10,FALSE)),FALSE))),(IF($X$1=6,((VLOOKUP(K$24,'X6'!$B:$ZZ,(VLOOKUP($Y$2,$AC$1:$AM$79,10,FALSE)),FALSE))),(IF($X$1=7,((VLOOKUP(K$24,'X7'!$B:$ZZ,(VLOOKUP($Y$2,$AC$1:$AM$79,10,FALSE)),FALSE))),(IF($X$1=8,((VLOOKUP(K$24,'X8'!$B:$ZZ,(VLOOKUP($Y$2,$AC$1:$AM$79,10,FALSE)),FALSE))),(IF($X$1=9,((VLOOKUP(K$24,'X9'!$B:$ZZ,(VLOOKUP($Y$2,$AC$1:$AM$79,10,FALSE)),FALSE))),(IF($X$1=10,((VLOOKUP(K$24,'X10'!$B:$ZZ,(VLOOKUP($Y$2,$AC$1:$AM$79,10,FALSE)),FALSE))),(IF($X$1=11,((VLOOKUP(K$24,'X11'!$B:$ZZ,(VLOOKUP($Y$2,$AC$1:$AM$79,10,FALSE)),FALSE))),(IF($X$1=12,((VLOOKUP(K$24,'X12'!$B:$ZZ,(VLOOKUP($Y$2,$AC$1:$AM$79,10,FALSE)),FALSE))),((VLOOKUP(K$24,'X13'!$B:$ZZ,(VLOOKUP($Y$2,$AC$1:$AM$79,10,FALSE)),FALSE))))))))))))))))))))))))))),1))))=TRUE," ",(((ROUND((IF($X$1=1,((VLOOKUP(K$24,'X1'!$B:$ZZ,(VLOOKUP($Y$2,$AC$1:$AM$79,10,FALSE)),FALSE))),(IF($X$1=2,((VLOOKUP(K$24,'X2'!$B:$ZZ,(VLOOKUP($Y$2,$AC$1:$AM$79,10,FALSE)),FALSE))),(IF($X$1=3,((VLOOKUP(K$24,'X3'!$B:$ZZ,(VLOOKUP($Y$2,$AC$1:$AM$79,10,FALSE)),FALSE))),(IF($X$1=4,((VLOOKUP(K$24,'X4'!$B:$ZZ,(VLOOKUP($Y$2,$AC$1:$AM$79,10,FALSE)),FALSE))),(IF($X$1=5,((VLOOKUP(K$24,'X5'!$B:$ZZ,(VLOOKUP($Y$2,$AC$1:$AM$79,10,FALSE)),FALSE))),(IF($X$1=6,((VLOOKUP(K$24,'X6'!$B:$ZZ,(VLOOKUP($Y$2,$AC$1:$AM$79,10,FALSE)),FALSE))),(IF($X$1=7,((VLOOKUP(K$24,'X7'!$B:$ZZ,(VLOOKUP($Y$2,$AC$1:$AM$79,10,FALSE)),FALSE))),(IF($X$1=8,((VLOOKUP(K$24,'X8'!$B:$ZZ,(VLOOKUP($Y$2,$AC$1:$AM$79,10,FALSE)),FALSE))),(IF($X$1=9,((VLOOKUP(K$24,'X9'!$B:$ZZ,(VLOOKUP($Y$2,$AC$1:$AM$79,10,FALSE)),FALSE))),(IF($X$1=10,((VLOOKUP(K$24,'X10'!$B:$ZZ,(VLOOKUP($Y$2,$AC$1:$AM$79,10,FALSE)),FALSE))),(IF($X$1=11,((VLOOKUP(K$24,'X11'!$B:$ZZ,(VLOOKUP($Y$2,$AC$1:$AM$79,10,FALSE)),FALSE))),(IF($X$1=12,((VLOOKUP(K$24,'X12'!$B:$ZZ,(VLOOKUP($Y$2,$AC$1:$AM$79,10,FALSE)),FALSE))),((VLOOKUP(K$24,'X13'!$B:$ZZ,(VLOOKUP($Y$2,$AC$1:$AM$79,10,FALSE)),FALSE))))))))))))))))))))))))))),1)))))</f>
        <v xml:space="preserve"> </v>
      </c>
      <c r="M28" s="60" t="str">
        <f ca="1">IF(ISERROR(((ROUND((IF($X$1=1,((VLOOKUP(K$24,'X1'!$B:$ZZ,(VLOOKUP($Y$2,$AC$1:$AM$79,11,FALSE)),FALSE))),(IF($X$1=2,((VLOOKUP(K$24,'X2'!$B:$ZZ,(VLOOKUP($Y$2,$AC$1:$AM$79,11,FALSE)),FALSE))),(IF($X$1=3,((VLOOKUP(K$24,'X3'!$B:$ZZ,(VLOOKUP($Y$2,$AC$1:$AM$79,11,FALSE)),FALSE))),(IF($X$1=4,((VLOOKUP(K$24,'X4'!$B:$ZZ,(VLOOKUP($Y$2,$AC$1:$AM$79,11,FALSE)),FALSE))),(IF($X$1=5,((VLOOKUP(K$24,'X5'!$B:$ZZ,(VLOOKUP($Y$2,$AC$1:$AM$79,11,FALSE)),FALSE))),(IF($X$1=6,((VLOOKUP(K$24,'X6'!$B:$ZZ,(VLOOKUP($Y$2,$AC$1:$AM$79,11,FALSE)),FALSE))),(IF($X$1=7,((VLOOKUP(K$24,'X7'!$B:$ZZ,(VLOOKUP($Y$2,$AC$1:$AM$79,11,FALSE)),FALSE))),(IF($X$1=8,((VLOOKUP(K$24,'X8'!$B:$ZZ,(VLOOKUP($Y$2,$AC$1:$AM$79,11,FALSE)),FALSE))),(IF($X$1=9,((VLOOKUP(K$24,'X9'!$B:$ZZ,(VLOOKUP($Y$2,$AC$1:$AM$79,11,FALSE)),FALSE))),(IF($X$1=10,((VLOOKUP(K$24,'X10'!$B:$ZZ,(VLOOKUP($Y$2,$AC$1:$AM$79,11,FALSE)),FALSE))),(IF($X$1=11,((VLOOKUP(K$24,'X11'!$B:$ZZ,(VLOOKUP($Y$2,$AC$1:$AM$79,11,FALSE)),FALSE))),(IF($X$1=12,((VLOOKUP(K$24,'X12'!$B:$ZZ,(VLOOKUP($Y$2,$AC$1:$AM$79,11,FALSE)),FALSE))),((VLOOKUP(K$24,'X13'!$B:$ZZ,(VLOOKUP($Y$2,$AC$1:$AM$79,11,FALSE)),FALSE))))))))))))))))))))))))))),1))))=TRUE," ",(((ROUND((IF($X$1=1,((VLOOKUP(K$24,'X1'!$B:$ZZ,(VLOOKUP($Y$2,$AC$1:$AM$79,11,FALSE)),FALSE))),(IF($X$1=2,((VLOOKUP(K$24,'X2'!$B:$ZZ,(VLOOKUP($Y$2,$AC$1:$AM$79,11,FALSE)),FALSE))),(IF($X$1=3,((VLOOKUP(K$24,'X3'!$B:$ZZ,(VLOOKUP($Y$2,$AC$1:$AM$79,11,FALSE)),FALSE))),(IF($X$1=4,((VLOOKUP(K$24,'X4'!$B:$ZZ,(VLOOKUP($Y$2,$AC$1:$AM$79,11,FALSE)),FALSE))),(IF($X$1=5,((VLOOKUP(K$24,'X5'!$B:$ZZ,(VLOOKUP($Y$2,$AC$1:$AM$79,11,FALSE)),FALSE))),(IF($X$1=6,((VLOOKUP(K$24,'X6'!$B:$ZZ,(VLOOKUP($Y$2,$AC$1:$AM$79,11,FALSE)),FALSE))),(IF($X$1=7,((VLOOKUP(K$24,'X7'!$B:$ZZ,(VLOOKUP($Y$2,$AC$1:$AM$79,11,FALSE)),FALSE))),(IF($X$1=8,((VLOOKUP(K$24,'X8'!$B:$ZZ,(VLOOKUP($Y$2,$AC$1:$AM$79,11,FALSE)),FALSE))),(IF($X$1=9,((VLOOKUP(K$24,'X9'!$B:$ZZ,(VLOOKUP($Y$2,$AC$1:$AM$79,11,FALSE)),FALSE))),(IF($X$1=10,((VLOOKUP(K$24,'X10'!$B:$ZZ,(VLOOKUP($Y$2,$AC$1:$AM$79,11,FALSE)),FALSE))),(IF($X$1=11,((VLOOKUP(K$24,'X11'!$B:$ZZ,(VLOOKUP($Y$2,$AC$1:$AM$79,11,FALSE)),FALSE))),(IF($X$1=12,((VLOOKUP(K$24,'X12'!$B:$ZZ,(VLOOKUP($Y$2,$AC$1:$AM$79,11,FALSE)),FALSE))),((VLOOKUP(K$24,'X13'!$B:$ZZ,(VLOOKUP($Y$2,$AC$1:$AM$79,11,FALSE)),FALSE))))))))))))))))))))))))))),1)))))</f>
        <v xml:space="preserve"> </v>
      </c>
      <c r="N28" s="66" t="str">
        <f ca="1">IF(ISERROR(((ROUND((IF($X$1=1,((VLOOKUP(N$24,'X1'!$B:$ZZ,(VLOOKUP($Y$2,$AC$1:$AM$79,9,FALSE)),FALSE))),(IF($X$1=2,((VLOOKUP(N$24,'X2'!$B:$ZZ,(VLOOKUP($Y$2,$AC$1:$AM$79,9,FALSE)),FALSE))),(IF($X$1=3,((VLOOKUP(N$24,'X3'!$B:$ZZ,(VLOOKUP($Y$2,$AC$1:$AM$79,9,FALSE)),FALSE))),(IF($X$1=4,((VLOOKUP(N$24,'X4'!$B:$ZZ,(VLOOKUP($Y$2,$AC$1:$AM$79,9,FALSE)),FALSE))),(IF($X$1=5,((VLOOKUP(N$24,'X5'!$B:$ZZ,(VLOOKUP($Y$2,$AC$1:$AM$79,9,FALSE)),FALSE))),(IF($X$1=6,((VLOOKUP(N$24,'X6'!$B:$ZZ,(VLOOKUP($Y$2,$AC$1:$AM$79,9,FALSE)),FALSE))),(IF($X$1=7,((VLOOKUP(N$24,'X7'!$B:$ZZ,(VLOOKUP($Y$2,$AC$1:$AM$79,9,FALSE)),FALSE))),(IF($X$1=8,((VLOOKUP(N$24,'X8'!$B:$ZZ,(VLOOKUP($Y$2,$AC$1:$AM$79,9,FALSE)),FALSE))),(IF($X$1=9,((VLOOKUP(N$24,'X9'!$B:$ZZ,(VLOOKUP($Y$2,$AC$1:$AM$79,9,FALSE)),FALSE))),(IF($X$1=10,((VLOOKUP(N$24,'X10'!$B:$ZZ,(VLOOKUP($Y$2,$AC$1:$AM$79,9,FALSE)),FALSE))),(IF($X$1=11,((VLOOKUP(N$24,'X11'!$B:$ZZ,(VLOOKUP($Y$2,$AC$1:$AM$79,9,FALSE)),FALSE))),(IF($X$1=12,((VLOOKUP(N$24,'X12'!$B:$ZZ,(VLOOKUP($Y$2,$AC$1:$AM$79,9,FALSE)),FALSE))),((VLOOKUP(N$24,'X13'!$B:$ZZ,(VLOOKUP($Y$2,$AC$1:$AM$79,9,FALSE)),FALSE))))))))))))))))))))))))))),1))))=TRUE," ",(((ROUND((IF($X$1=1,((VLOOKUP(N$24,'X1'!$B:$ZZ,(VLOOKUP($Y$2,$AC$1:$AM$79,9,FALSE)),FALSE))),(IF($X$1=2,((VLOOKUP(N$24,'X2'!$B:$ZZ,(VLOOKUP($Y$2,$AC$1:$AM$79,9,FALSE)),FALSE))),(IF($X$1=3,((VLOOKUP(N$24,'X3'!$B:$ZZ,(VLOOKUP($Y$2,$AC$1:$AM$79,9,FALSE)),FALSE))),(IF($X$1=4,((VLOOKUP(N$24,'X4'!$B:$ZZ,(VLOOKUP($Y$2,$AC$1:$AM$79,9,FALSE)),FALSE))),(IF($X$1=5,((VLOOKUP(N$24,'X5'!$B:$ZZ,(VLOOKUP($Y$2,$AC$1:$AM$79,9,FALSE)),FALSE))),(IF($X$1=6,((VLOOKUP(N$24,'X6'!$B:$ZZ,(VLOOKUP($Y$2,$AC$1:$AM$79,9,FALSE)),FALSE))),(IF($X$1=7,((VLOOKUP(N$24,'X7'!$B:$ZZ,(VLOOKUP($Y$2,$AC$1:$AM$79,9,FALSE)),FALSE))),(IF($X$1=8,((VLOOKUP(N$24,'X8'!$B:$ZZ,(VLOOKUP($Y$2,$AC$1:$AM$79,9,FALSE)),FALSE))),(IF($X$1=9,((VLOOKUP(N$24,'X9'!$B:$ZZ,(VLOOKUP($Y$2,$AC$1:$AM$79,9,FALSE)),FALSE))),(IF($X$1=10,((VLOOKUP(N$24,'X10'!$B:$ZZ,(VLOOKUP($Y$2,$AC$1:$AM$79,9,FALSE)),FALSE))),(IF($X$1=11,((VLOOKUP(N$24,'X11'!$B:$ZZ,(VLOOKUP($Y$2,$AC$1:$AM$79,9,FALSE)),FALSE))),(IF($X$1=12,((VLOOKUP(N$24,'X12'!$B:$ZZ,(VLOOKUP($Y$2,$AC$1:$AM$79,9,FALSE)),FALSE))),((VLOOKUP(N$24,'X13'!$B:$ZZ,(VLOOKUP($Y$2,$AC$1:$AM$79,9,FALSE)),FALSE))))))))))))))))))))))))))),1)))))</f>
        <v xml:space="preserve"> </v>
      </c>
      <c r="O28" s="65" t="str">
        <f ca="1">IF(ISERROR(((ROUND((IF($X$1=1,((VLOOKUP(N$24,'X1'!$B:$ZZ,(VLOOKUP($Y$2,$AC$1:$AM$79,10,FALSE)),FALSE))),(IF($X$1=2,((VLOOKUP(N$24,'X2'!$B:$ZZ,(VLOOKUP($Y$2,$AC$1:$AM$79,10,FALSE)),FALSE))),(IF($X$1=3,((VLOOKUP(N$24,'X3'!$B:$ZZ,(VLOOKUP($Y$2,$AC$1:$AM$79,10,FALSE)),FALSE))),(IF($X$1=4,((VLOOKUP(N$24,'X4'!$B:$ZZ,(VLOOKUP($Y$2,$AC$1:$AM$79,10,FALSE)),FALSE))),(IF($X$1=5,((VLOOKUP(N$24,'X5'!$B:$ZZ,(VLOOKUP($Y$2,$AC$1:$AM$79,10,FALSE)),FALSE))),(IF($X$1=6,((VLOOKUP(N$24,'X6'!$B:$ZZ,(VLOOKUP($Y$2,$AC$1:$AM$79,10,FALSE)),FALSE))),(IF($X$1=7,((VLOOKUP(N$24,'X7'!$B:$ZZ,(VLOOKUP($Y$2,$AC$1:$AM$79,10,FALSE)),FALSE))),(IF($X$1=8,((VLOOKUP(N$24,'X8'!$B:$ZZ,(VLOOKUP($Y$2,$AC$1:$AM$79,10,FALSE)),FALSE))),(IF($X$1=9,((VLOOKUP(N$24,'X9'!$B:$ZZ,(VLOOKUP($Y$2,$AC$1:$AM$79,10,FALSE)),FALSE))),(IF($X$1=10,((VLOOKUP(N$24,'X10'!$B:$ZZ,(VLOOKUP($Y$2,$AC$1:$AM$79,10,FALSE)),FALSE))),(IF($X$1=11,((VLOOKUP(N$24,'X11'!$B:$ZZ,(VLOOKUP($Y$2,$AC$1:$AM$79,10,FALSE)),FALSE))),(IF($X$1=12,((VLOOKUP(N$24,'X12'!$B:$ZZ,(VLOOKUP($Y$2,$AC$1:$AM$79,10,FALSE)),FALSE))),((VLOOKUP(N$24,'X13'!$B:$ZZ,(VLOOKUP($Y$2,$AC$1:$AM$79,10,FALSE)),FALSE))))))))))))))))))))))))))),1))))=TRUE," ",(((ROUND((IF($X$1=1,((VLOOKUP(N$24,'X1'!$B:$ZZ,(VLOOKUP($Y$2,$AC$1:$AM$79,10,FALSE)),FALSE))),(IF($X$1=2,((VLOOKUP(N$24,'X2'!$B:$ZZ,(VLOOKUP($Y$2,$AC$1:$AM$79,10,FALSE)),FALSE))),(IF($X$1=3,((VLOOKUP(N$24,'X3'!$B:$ZZ,(VLOOKUP($Y$2,$AC$1:$AM$79,10,FALSE)),FALSE))),(IF($X$1=4,((VLOOKUP(N$24,'X4'!$B:$ZZ,(VLOOKUP($Y$2,$AC$1:$AM$79,10,FALSE)),FALSE))),(IF($X$1=5,((VLOOKUP(N$24,'X5'!$B:$ZZ,(VLOOKUP($Y$2,$AC$1:$AM$79,10,FALSE)),FALSE))),(IF($X$1=6,((VLOOKUP(N$24,'X6'!$B:$ZZ,(VLOOKUP($Y$2,$AC$1:$AM$79,10,FALSE)),FALSE))),(IF($X$1=7,((VLOOKUP(N$24,'X7'!$B:$ZZ,(VLOOKUP($Y$2,$AC$1:$AM$79,10,FALSE)),FALSE))),(IF($X$1=8,((VLOOKUP(N$24,'X8'!$B:$ZZ,(VLOOKUP($Y$2,$AC$1:$AM$79,10,FALSE)),FALSE))),(IF($X$1=9,((VLOOKUP(N$24,'X9'!$B:$ZZ,(VLOOKUP($Y$2,$AC$1:$AM$79,10,FALSE)),FALSE))),(IF($X$1=10,((VLOOKUP(N$24,'X10'!$B:$ZZ,(VLOOKUP($Y$2,$AC$1:$AM$79,10,FALSE)),FALSE))),(IF($X$1=11,((VLOOKUP(N$24,'X11'!$B:$ZZ,(VLOOKUP($Y$2,$AC$1:$AM$79,10,FALSE)),FALSE))),(IF($X$1=12,((VLOOKUP(N$24,'X12'!$B:$ZZ,(VLOOKUP($Y$2,$AC$1:$AM$79,10,FALSE)),FALSE))),((VLOOKUP(N$24,'X13'!$B:$ZZ,(VLOOKUP($Y$2,$AC$1:$AM$79,10,FALSE)),FALSE))))))))))))))))))))))))))),1)))))</f>
        <v xml:space="preserve"> </v>
      </c>
      <c r="P28" s="60" t="str">
        <f ca="1">IF(ISERROR(((ROUND((IF($X$1=1,((VLOOKUP(N$24,'X1'!$B:$ZZ,(VLOOKUP($Y$2,$AC$1:$AM$79,11,FALSE)),FALSE))),(IF($X$1=2,((VLOOKUP(N$24,'X2'!$B:$ZZ,(VLOOKUP($Y$2,$AC$1:$AM$79,11,FALSE)),FALSE))),(IF($X$1=3,((VLOOKUP(N$24,'X3'!$B:$ZZ,(VLOOKUP($Y$2,$AC$1:$AM$79,11,FALSE)),FALSE))),(IF($X$1=4,((VLOOKUP(N$24,'X4'!$B:$ZZ,(VLOOKUP($Y$2,$AC$1:$AM$79,11,FALSE)),FALSE))),(IF($X$1=5,((VLOOKUP(N$24,'X5'!$B:$ZZ,(VLOOKUP($Y$2,$AC$1:$AM$79,11,FALSE)),FALSE))),(IF($X$1=6,((VLOOKUP(N$24,'X6'!$B:$ZZ,(VLOOKUP($Y$2,$AC$1:$AM$79,11,FALSE)),FALSE))),(IF($X$1=7,((VLOOKUP(N$24,'X7'!$B:$ZZ,(VLOOKUP($Y$2,$AC$1:$AM$79,11,FALSE)),FALSE))),(IF($X$1=8,((VLOOKUP(N$24,'X8'!$B:$ZZ,(VLOOKUP($Y$2,$AC$1:$AM$79,11,FALSE)),FALSE))),(IF($X$1=9,((VLOOKUP(N$24,'X9'!$B:$ZZ,(VLOOKUP($Y$2,$AC$1:$AM$79,11,FALSE)),FALSE))),(IF($X$1=10,((VLOOKUP(N$24,'X10'!$B:$ZZ,(VLOOKUP($Y$2,$AC$1:$AM$79,11,FALSE)),FALSE))),(IF($X$1=11,((VLOOKUP(N$24,'X11'!$B:$ZZ,(VLOOKUP($Y$2,$AC$1:$AM$79,11,FALSE)),FALSE))),(IF($X$1=12,((VLOOKUP(N$24,'X12'!$B:$ZZ,(VLOOKUP($Y$2,$AC$1:$AM$79,11,FALSE)),FALSE))),((VLOOKUP(N$24,'X13'!$B:$ZZ,(VLOOKUP($Y$2,$AC$1:$AM$79,11,FALSE)),FALSE))))))))))))))))))))))))))),1))))=TRUE," ",(((ROUND((IF($X$1=1,((VLOOKUP(N$24,'X1'!$B:$ZZ,(VLOOKUP($Y$2,$AC$1:$AM$79,11,FALSE)),FALSE))),(IF($X$1=2,((VLOOKUP(N$24,'X2'!$B:$ZZ,(VLOOKUP($Y$2,$AC$1:$AM$79,11,FALSE)),FALSE))),(IF($X$1=3,((VLOOKUP(N$24,'X3'!$B:$ZZ,(VLOOKUP($Y$2,$AC$1:$AM$79,11,FALSE)),FALSE))),(IF($X$1=4,((VLOOKUP(N$24,'X4'!$B:$ZZ,(VLOOKUP($Y$2,$AC$1:$AM$79,11,FALSE)),FALSE))),(IF($X$1=5,((VLOOKUP(N$24,'X5'!$B:$ZZ,(VLOOKUP($Y$2,$AC$1:$AM$79,11,FALSE)),FALSE))),(IF($X$1=6,((VLOOKUP(N$24,'X6'!$B:$ZZ,(VLOOKUP($Y$2,$AC$1:$AM$79,11,FALSE)),FALSE))),(IF($X$1=7,((VLOOKUP(N$24,'X7'!$B:$ZZ,(VLOOKUP($Y$2,$AC$1:$AM$79,11,FALSE)),FALSE))),(IF($X$1=8,((VLOOKUP(N$24,'X8'!$B:$ZZ,(VLOOKUP($Y$2,$AC$1:$AM$79,11,FALSE)),FALSE))),(IF($X$1=9,((VLOOKUP(N$24,'X9'!$B:$ZZ,(VLOOKUP($Y$2,$AC$1:$AM$79,11,FALSE)),FALSE))),(IF($X$1=10,((VLOOKUP(N$24,'X10'!$B:$ZZ,(VLOOKUP($Y$2,$AC$1:$AM$79,11,FALSE)),FALSE))),(IF($X$1=11,((VLOOKUP(N$24,'X11'!$B:$ZZ,(VLOOKUP($Y$2,$AC$1:$AM$79,11,FALSE)),FALSE))),(IF($X$1=12,((VLOOKUP(N$24,'X12'!$B:$ZZ,(VLOOKUP($Y$2,$AC$1:$AM$79,11,FALSE)),FALSE))),((VLOOKUP(N$24,'X13'!$B:$ZZ,(VLOOKUP($Y$2,$AC$1:$AM$79,11,FALSE)),FALSE))))))))))))))))))))))))))),1)))))</f>
        <v xml:space="preserve"> </v>
      </c>
      <c r="Q28" s="66" t="str">
        <f ca="1">IF(ISERROR(((ROUND((IF($X$1=1,((VLOOKUP(Q$24,'X1'!$B:$ZZ,(VLOOKUP($Y$2,$AC$1:$AM$79,9,FALSE)),FALSE))),(IF($X$1=2,((VLOOKUP(Q$24,'X2'!$B:$ZZ,(VLOOKUP($Y$2,$AC$1:$AM$79,9,FALSE)),FALSE))),(IF($X$1=3,((VLOOKUP(Q$24,'X3'!$B:$ZZ,(VLOOKUP($Y$2,$AC$1:$AM$79,9,FALSE)),FALSE))),(IF($X$1=4,((VLOOKUP(Q$24,'X4'!$B:$ZZ,(VLOOKUP($Y$2,$AC$1:$AM$79,9,FALSE)),FALSE))),(IF($X$1=5,((VLOOKUP(Q$24,'X5'!$B:$ZZ,(VLOOKUP($Y$2,$AC$1:$AM$79,9,FALSE)),FALSE))),(IF($X$1=6,((VLOOKUP(Q$24,'X6'!$B:$ZZ,(VLOOKUP($Y$2,$AC$1:$AM$79,9,FALSE)),FALSE))),(IF($X$1=7,((VLOOKUP(Q$24,'X7'!$B:$ZZ,(VLOOKUP($Y$2,$AC$1:$AM$79,9,FALSE)),FALSE))),(IF($X$1=8,((VLOOKUP(Q$24,'X8'!$B:$ZZ,(VLOOKUP($Y$2,$AC$1:$AM$79,9,FALSE)),FALSE))),(IF($X$1=9,((VLOOKUP(Q$24,'X9'!$B:$ZZ,(VLOOKUP($Y$2,$AC$1:$AM$79,9,FALSE)),FALSE))),(IF($X$1=10,((VLOOKUP(Q$24,'X10'!$B:$ZZ,(VLOOKUP($Y$2,$AC$1:$AM$79,9,FALSE)),FALSE))),(IF($X$1=11,((VLOOKUP(Q$24,'X11'!$B:$ZZ,(VLOOKUP($Y$2,$AC$1:$AM$79,9,FALSE)),FALSE))),(IF($X$1=12,((VLOOKUP(Q$24,'X12'!$B:$ZZ,(VLOOKUP($Y$2,$AC$1:$AM$79,9,FALSE)),FALSE))),((VLOOKUP(Q$24,'X13'!$B:$ZZ,(VLOOKUP($Y$2,$AC$1:$AM$79,9,FALSE)),FALSE))))))))))))))))))))))))))),1))))=TRUE," ",(((ROUND((IF($X$1=1,((VLOOKUP(Q$24,'X1'!$B:$ZZ,(VLOOKUP($Y$2,$AC$1:$AM$79,9,FALSE)),FALSE))),(IF($X$1=2,((VLOOKUP(Q$24,'X2'!$B:$ZZ,(VLOOKUP($Y$2,$AC$1:$AM$79,9,FALSE)),FALSE))),(IF($X$1=3,((VLOOKUP(Q$24,'X3'!$B:$ZZ,(VLOOKUP($Y$2,$AC$1:$AM$79,9,FALSE)),FALSE))),(IF($X$1=4,((VLOOKUP(Q$24,'X4'!$B:$ZZ,(VLOOKUP($Y$2,$AC$1:$AM$79,9,FALSE)),FALSE))),(IF($X$1=5,((VLOOKUP(Q$24,'X5'!$B:$ZZ,(VLOOKUP($Y$2,$AC$1:$AM$79,9,FALSE)),FALSE))),(IF($X$1=6,((VLOOKUP(Q$24,'X6'!$B:$ZZ,(VLOOKUP($Y$2,$AC$1:$AM$79,9,FALSE)),FALSE))),(IF($X$1=7,((VLOOKUP(Q$24,'X7'!$B:$ZZ,(VLOOKUP($Y$2,$AC$1:$AM$79,9,FALSE)),FALSE))),(IF($X$1=8,((VLOOKUP(Q$24,'X8'!$B:$ZZ,(VLOOKUP($Y$2,$AC$1:$AM$79,9,FALSE)),FALSE))),(IF($X$1=9,((VLOOKUP(Q$24,'X9'!$B:$ZZ,(VLOOKUP($Y$2,$AC$1:$AM$79,9,FALSE)),FALSE))),(IF($X$1=10,((VLOOKUP(Q$24,'X10'!$B:$ZZ,(VLOOKUP($Y$2,$AC$1:$AM$79,9,FALSE)),FALSE))),(IF($X$1=11,((VLOOKUP(Q$24,'X11'!$B:$ZZ,(VLOOKUP($Y$2,$AC$1:$AM$79,9,FALSE)),FALSE))),(IF($X$1=12,((VLOOKUP(Q$24,'X12'!$B:$ZZ,(VLOOKUP($Y$2,$AC$1:$AM$79,9,FALSE)),FALSE))),((VLOOKUP(Q$24,'X13'!$B:$ZZ,(VLOOKUP($Y$2,$AC$1:$AM$79,9,FALSE)),FALSE))))))))))))))))))))))))))),1)))))</f>
        <v xml:space="preserve"> </v>
      </c>
      <c r="R28" s="65" t="str">
        <f ca="1">IF(ISERROR(((ROUND((IF($X$1=1,((VLOOKUP(Q$24,'X1'!$B:$ZZ,(VLOOKUP($Y$2,$AC$1:$AM$79,10,FALSE)),FALSE))),(IF($X$1=2,((VLOOKUP(Q$24,'X2'!$B:$ZZ,(VLOOKUP($Y$2,$AC$1:$AM$79,10,FALSE)),FALSE))),(IF($X$1=3,((VLOOKUP(Q$24,'X3'!$B:$ZZ,(VLOOKUP($Y$2,$AC$1:$AM$79,10,FALSE)),FALSE))),(IF($X$1=4,((VLOOKUP(Q$24,'X4'!$B:$ZZ,(VLOOKUP($Y$2,$AC$1:$AM$79,10,FALSE)),FALSE))),(IF($X$1=5,((VLOOKUP(Q$24,'X5'!$B:$ZZ,(VLOOKUP($Y$2,$AC$1:$AM$79,10,FALSE)),FALSE))),(IF($X$1=6,((VLOOKUP(Q$24,'X6'!$B:$ZZ,(VLOOKUP($Y$2,$AC$1:$AM$79,10,FALSE)),FALSE))),(IF($X$1=7,((VLOOKUP(Q$24,'X7'!$B:$ZZ,(VLOOKUP($Y$2,$AC$1:$AM$79,10,FALSE)),FALSE))),(IF($X$1=8,((VLOOKUP(Q$24,'X8'!$B:$ZZ,(VLOOKUP($Y$2,$AC$1:$AM$79,10,FALSE)),FALSE))),(IF($X$1=9,((VLOOKUP(Q$24,'X9'!$B:$ZZ,(VLOOKUP($Y$2,$AC$1:$AM$79,10,FALSE)),FALSE))),(IF($X$1=10,((VLOOKUP(Q$24,'X10'!$B:$ZZ,(VLOOKUP($Y$2,$AC$1:$AM$79,10,FALSE)),FALSE))),(IF($X$1=11,((VLOOKUP(Q$24,'X11'!$B:$ZZ,(VLOOKUP($Y$2,$AC$1:$AM$79,10,FALSE)),FALSE))),(IF($X$1=12,((VLOOKUP(Q$24,'X12'!$B:$ZZ,(VLOOKUP($Y$2,$AC$1:$AM$79,10,FALSE)),FALSE))),((VLOOKUP(Q$24,'X13'!$B:$ZZ,(VLOOKUP($Y$2,$AC$1:$AM$79,10,FALSE)),FALSE))))))))))))))))))))))))))),1))))=TRUE," ",(((ROUND((IF($X$1=1,((VLOOKUP(Q$24,'X1'!$B:$ZZ,(VLOOKUP($Y$2,$AC$1:$AM$79,10,FALSE)),FALSE))),(IF($X$1=2,((VLOOKUP(Q$24,'X2'!$B:$ZZ,(VLOOKUP($Y$2,$AC$1:$AM$79,10,FALSE)),FALSE))),(IF($X$1=3,((VLOOKUP(Q$24,'X3'!$B:$ZZ,(VLOOKUP($Y$2,$AC$1:$AM$79,10,FALSE)),FALSE))),(IF($X$1=4,((VLOOKUP(Q$24,'X4'!$B:$ZZ,(VLOOKUP($Y$2,$AC$1:$AM$79,10,FALSE)),FALSE))),(IF($X$1=5,((VLOOKUP(Q$24,'X5'!$B:$ZZ,(VLOOKUP($Y$2,$AC$1:$AM$79,10,FALSE)),FALSE))),(IF($X$1=6,((VLOOKUP(Q$24,'X6'!$B:$ZZ,(VLOOKUP($Y$2,$AC$1:$AM$79,10,FALSE)),FALSE))),(IF($X$1=7,((VLOOKUP(Q$24,'X7'!$B:$ZZ,(VLOOKUP($Y$2,$AC$1:$AM$79,10,FALSE)),FALSE))),(IF($X$1=8,((VLOOKUP(Q$24,'X8'!$B:$ZZ,(VLOOKUP($Y$2,$AC$1:$AM$79,10,FALSE)),FALSE))),(IF($X$1=9,((VLOOKUP(Q$24,'X9'!$B:$ZZ,(VLOOKUP($Y$2,$AC$1:$AM$79,10,FALSE)),FALSE))),(IF($X$1=10,((VLOOKUP(Q$24,'X10'!$B:$ZZ,(VLOOKUP($Y$2,$AC$1:$AM$79,10,FALSE)),FALSE))),(IF($X$1=11,((VLOOKUP(Q$24,'X11'!$B:$ZZ,(VLOOKUP($Y$2,$AC$1:$AM$79,10,FALSE)),FALSE))),(IF($X$1=12,((VLOOKUP(Q$24,'X12'!$B:$ZZ,(VLOOKUP($Y$2,$AC$1:$AM$79,10,FALSE)),FALSE))),((VLOOKUP(Q$24,'X13'!$B:$ZZ,(VLOOKUP($Y$2,$AC$1:$AM$79,10,FALSE)),FALSE))))))))))))))))))))))))))),1)))))</f>
        <v xml:space="preserve"> </v>
      </c>
      <c r="S28" s="62" t="str">
        <f ca="1">IF(ISERROR(((ROUND((IF($X$1=1,((VLOOKUP(Q$24,'X1'!$B:$ZZ,(VLOOKUP($Y$2,$AC$1:$AM$79,11,FALSE)),FALSE))),(IF($X$1=2,((VLOOKUP(Q$24,'X2'!$B:$ZZ,(VLOOKUP($Y$2,$AC$1:$AM$79,11,FALSE)),FALSE))),(IF($X$1=3,((VLOOKUP(Q$24,'X3'!$B:$ZZ,(VLOOKUP($Y$2,$AC$1:$AM$79,11,FALSE)),FALSE))),(IF($X$1=4,((VLOOKUP(Q$24,'X4'!$B:$ZZ,(VLOOKUP($Y$2,$AC$1:$AM$79,11,FALSE)),FALSE))),(IF($X$1=5,((VLOOKUP(Q$24,'X5'!$B:$ZZ,(VLOOKUP($Y$2,$AC$1:$AM$79,11,FALSE)),FALSE))),(IF($X$1=6,((VLOOKUP(Q$24,'X6'!$B:$ZZ,(VLOOKUP($Y$2,$AC$1:$AM$79,11,FALSE)),FALSE))),(IF($X$1=7,((VLOOKUP(Q$24,'X7'!$B:$ZZ,(VLOOKUP($Y$2,$AC$1:$AM$79,11,FALSE)),FALSE))),(IF($X$1=8,((VLOOKUP(Q$24,'X8'!$B:$ZZ,(VLOOKUP($Y$2,$AC$1:$AM$79,11,FALSE)),FALSE))),(IF($X$1=9,((VLOOKUP(Q$24,'X9'!$B:$ZZ,(VLOOKUP($Y$2,$AC$1:$AM$79,11,FALSE)),FALSE))),(IF($X$1=10,((VLOOKUP(Q$24,'X10'!$B:$ZZ,(VLOOKUP($Y$2,$AC$1:$AM$79,11,FALSE)),FALSE))),(IF($X$1=11,((VLOOKUP(Q$24,'X11'!$B:$ZZ,(VLOOKUP($Y$2,$AC$1:$AM$79,11,FALSE)),FALSE))),(IF($X$1=12,((VLOOKUP(Q$24,'X12'!$B:$ZZ,(VLOOKUP($Y$2,$AC$1:$AM$79,11,FALSE)),FALSE))),((VLOOKUP(Q$24,'X13'!$B:$ZZ,(VLOOKUP($Y$2,$AC$1:$AM$79,11,FALSE)),FALSE))))))))))))))))))))))))))),1))))=TRUE," ",(((ROUND((IF($X$1=1,((VLOOKUP(Q$24,'X1'!$B:$ZZ,(VLOOKUP($Y$2,$AC$1:$AM$79,11,FALSE)),FALSE))),(IF($X$1=2,((VLOOKUP(Q$24,'X2'!$B:$ZZ,(VLOOKUP($Y$2,$AC$1:$AM$79,11,FALSE)),FALSE))),(IF($X$1=3,((VLOOKUP(Q$24,'X3'!$B:$ZZ,(VLOOKUP($Y$2,$AC$1:$AM$79,11,FALSE)),FALSE))),(IF($X$1=4,((VLOOKUP(Q$24,'X4'!$B:$ZZ,(VLOOKUP($Y$2,$AC$1:$AM$79,11,FALSE)),FALSE))),(IF($X$1=5,((VLOOKUP(Q$24,'X5'!$B:$ZZ,(VLOOKUP($Y$2,$AC$1:$AM$79,11,FALSE)),FALSE))),(IF($X$1=6,((VLOOKUP(Q$24,'X6'!$B:$ZZ,(VLOOKUP($Y$2,$AC$1:$AM$79,11,FALSE)),FALSE))),(IF($X$1=7,((VLOOKUP(Q$24,'X7'!$B:$ZZ,(VLOOKUP($Y$2,$AC$1:$AM$79,11,FALSE)),FALSE))),(IF($X$1=8,((VLOOKUP(Q$24,'X8'!$B:$ZZ,(VLOOKUP($Y$2,$AC$1:$AM$79,11,FALSE)),FALSE))),(IF($X$1=9,((VLOOKUP(Q$24,'X9'!$B:$ZZ,(VLOOKUP($Y$2,$AC$1:$AM$79,11,FALSE)),FALSE))),(IF($X$1=10,((VLOOKUP(Q$24,'X10'!$B:$ZZ,(VLOOKUP($Y$2,$AC$1:$AM$79,11,FALSE)),FALSE))),(IF($X$1=11,((VLOOKUP(Q$24,'X11'!$B:$ZZ,(VLOOKUP($Y$2,$AC$1:$AM$79,11,FALSE)),FALSE))),(IF($X$1=12,((VLOOKUP(Q$24,'X12'!$B:$ZZ,(VLOOKUP($Y$2,$AC$1:$AM$79,11,FALSE)),FALSE))),((VLOOKUP(Q$24,'X13'!$B:$ZZ,(VLOOKUP($Y$2,$AC$1:$AM$79,11,FALSE)),FALSE))))))))))))))))))))))))))),1)))))</f>
        <v xml:space="preserve"> </v>
      </c>
      <c r="T28" s="43"/>
      <c r="U28" s="186"/>
      <c r="V28" s="102"/>
      <c r="W28" s="179" t="s">
        <v>121</v>
      </c>
      <c r="X28" s="179" t="s">
        <v>772</v>
      </c>
      <c r="Y28" s="102"/>
      <c r="Z28" s="170">
        <v>5</v>
      </c>
      <c r="AA28" s="170">
        <v>3</v>
      </c>
      <c r="AB28" s="170" t="str">
        <f t="shared" si="0"/>
        <v>53</v>
      </c>
      <c r="AC28" s="102">
        <f t="shared" ref="AC28:AC31" si="5">AC27+1</f>
        <v>52</v>
      </c>
      <c r="AD28" s="102" t="s">
        <v>760</v>
      </c>
      <c r="AE28" s="162" t="s">
        <v>17</v>
      </c>
      <c r="AF28" s="162" t="s">
        <v>1226</v>
      </c>
      <c r="AG28" s="162" t="s">
        <v>1228</v>
      </c>
      <c r="AH28" s="162" t="s">
        <v>1088</v>
      </c>
      <c r="AI28" s="162" t="s">
        <v>1225</v>
      </c>
      <c r="AJ28" s="162" t="s">
        <v>134</v>
      </c>
      <c r="AK28" s="102">
        <v>9</v>
      </c>
      <c r="AL28" s="102">
        <v>10</v>
      </c>
      <c r="AM28" s="102">
        <v>45</v>
      </c>
      <c r="AN28" s="162" t="s">
        <v>782</v>
      </c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</row>
    <row r="29" spans="2:77" ht="14.1" customHeight="1" x14ac:dyDescent="0.25">
      <c r="B29" s="52" t="str">
        <f>IF(ISERROR((VLOOKUP(31,$AC$90:$AD$125,2,FALSE)))=TRUE," ",((VLOOKUP(31,$AC$90:$AD$125,2,FALSE))))</f>
        <v/>
      </c>
      <c r="C29" s="67" t="e">
        <f ca="1">IF($X$1=1,(VLOOKUP(B29,'X1'!$B:$AP,41,FALSE)),IF($X$1=2,(VLOOKUP(B29,'X2'!$B:$AP,41,FALSE)),IF($X$1=3,(VLOOKUP(B29,'X3'!$B:$AP,41,FALSE)),IF($X$1=4,(VLOOKUP(B29,'X4'!$B:$AP,41,FALSE)),IF($X$1=5,(VLOOKUP(B29,'X5'!$B:$AP,41,FALSE)),IF($X$1=6,(VLOOKUP(B29,'X6'!$B:$AP,41,FALSE)),IF($X$1=7,(VLOOKUP(B29,'X7'!$B:$AP,41,FALSE)),IF($X$1=8,(VLOOKUP(B29,'X8'!$B:$AP,41,FALSE)),IF($X$1=9,(VLOOKUP(B29,'X9'!$B:$AP,41,FALSE)),IF($X$1=10,(VLOOKUP(B29,'X10'!$B:$AP,41,FALSE)),IF($X$1=11,(VLOOKUP(B29,'X11'!$B:$AP,41,FALSE)),IF($X$1=12,(VLOOKUP(B29,'X12'!$B:$AP,41,FALSE)),IF($X$1=13,(VLOOKUP(B29,'X13'!$B:$AP,41,FALSE)),"P")))))))))))))</f>
        <v>#N/A</v>
      </c>
      <c r="D29" s="67"/>
      <c r="E29" s="55" t="str">
        <f>IF(ISERROR((VLOOKUP(32,$AC$90:$AD$125,2,FALSE)))=TRUE," ",((VLOOKUP(32,$AC$90:$AD$125,2,FALSE))))</f>
        <v/>
      </c>
      <c r="F29" s="67" t="e">
        <f ca="1">IF($X$1=1,(VLOOKUP(E29,'X1'!$B:$AP,41,FALSE)),IF($X$1=2,(VLOOKUP(E29,'X2'!$B:$AP,41,FALSE)),IF($X$1=3,(VLOOKUP(E29,'X3'!$B:$AP,41,FALSE)),IF($X$1=4,(VLOOKUP(E29,'X4'!$B:$AP,41,FALSE)),IF($X$1=5,(VLOOKUP(E29,'X5'!$B:$AP,41,FALSE)),IF($X$1=6,(VLOOKUP(E29,'X6'!$B:$AP,41,FALSE)),IF($X$1=7,(VLOOKUP(E29,'X7'!$B:$AP,41,FALSE)),IF($X$1=8,(VLOOKUP(E29,'X8'!$B:$AP,41,FALSE)),IF($X$1=9,(VLOOKUP(E29,'X9'!$B:$AP,41,FALSE)),IF($X$1=10,(VLOOKUP(E29,'X10'!$B:$AP,41,FALSE)),IF($X$1=11,(VLOOKUP(E29,'X11'!$B:$AP,41,FALSE)),IF($X$1=12,(VLOOKUP(E29,'X12'!$B:$AP,41,FALSE)),IF($X$1=13,(VLOOKUP(E29,'X13'!$B:$AP,41,FALSE)),"P")))))))))))))</f>
        <v>#N/A</v>
      </c>
      <c r="G29" s="67"/>
      <c r="H29" s="55" t="str">
        <f>IF(ISERROR((VLOOKUP(33,$AC$90:$AD$125,2,FALSE)))=TRUE," ",((VLOOKUP(33,$AC$90:$AD$125,2,FALSE))))</f>
        <v/>
      </c>
      <c r="I29" s="67" t="e">
        <f ca="1">IF($X$1=1,(VLOOKUP(H29,'X1'!$B:$AP,41,FALSE)),IF($X$1=2,(VLOOKUP(H29,'X2'!$B:$AP,41,FALSE)),IF($X$1=3,(VLOOKUP(H29,'X3'!$B:$AP,41,FALSE)),IF($X$1=4,(VLOOKUP(H29,'X4'!$B:$AP,41,FALSE)),IF($X$1=5,(VLOOKUP(H29,'X5'!$B:$AP,41,FALSE)),IF($X$1=6,(VLOOKUP(H29,'X6'!$B:$AP,41,FALSE)),IF($X$1=7,(VLOOKUP(H29,'X7'!$B:$AP,41,FALSE)),IF($X$1=8,(VLOOKUP(H29,'X8'!$B:$AP,41,FALSE)),IF($X$1=9,(VLOOKUP(H29,'X9'!$B:$AP,41,FALSE)),IF($X$1=10,(VLOOKUP(H29,'X10'!$B:$AP,41,FALSE)),IF($X$1=11,(VLOOKUP(H29,'X11'!$B:$AP,41,FALSE)),IF($X$1=12,(VLOOKUP(H29,'X12'!$B:$AP,41,FALSE)),IF($X$1=13,(VLOOKUP(H29,'X13'!$B:$AP,41,FALSE)),"P")))))))))))))</f>
        <v>#N/A</v>
      </c>
      <c r="J29" s="67"/>
      <c r="K29" s="55" t="str">
        <f>IF(ISERROR((VLOOKUP(34,$AC$90:$AD$125,2,FALSE)))=TRUE," ",((VLOOKUP(34,$AC$90:$AD$125,2,FALSE))))</f>
        <v/>
      </c>
      <c r="L29" s="67" t="e">
        <f ca="1">IF($X$1=1,(VLOOKUP(K29,'X1'!$B:$AP,41,FALSE)),IF($X$1=2,(VLOOKUP(K29,'X2'!$B:$AP,41,FALSE)),IF($X$1=3,(VLOOKUP(K29,'X3'!$B:$AP,41,FALSE)),IF($X$1=4,(VLOOKUP(K29,'X4'!$B:$AP,41,FALSE)),IF($X$1=5,(VLOOKUP(K29,'X5'!$B:$AP,41,FALSE)),IF($X$1=6,(VLOOKUP(K29,'X6'!$B:$AP,41,FALSE)),IF($X$1=7,(VLOOKUP(K29,'X7'!$B:$AP,41,FALSE)),IF($X$1=8,(VLOOKUP(K29,'X8'!$B:$AP,41,FALSE)),IF($X$1=9,(VLOOKUP(K29,'X9'!$B:$AP,41,FALSE)),IF($X$1=10,(VLOOKUP(K29,'X10'!$B:$AP,41,FALSE)),IF($X$1=11,(VLOOKUP(K29,'X11'!$B:$AP,41,FALSE)),IF($X$1=12,(VLOOKUP(K29,'X12'!$B:$AP,41,FALSE)),IF($X$1=13,(VLOOKUP(K29,'X13'!$B:$AP,41,FALSE)),"P")))))))))))))</f>
        <v>#N/A</v>
      </c>
      <c r="M29" s="67"/>
      <c r="N29" s="55" t="str">
        <f>IF(ISERROR((VLOOKUP(35,$AC$90:$AD$125,2,FALSE)))=TRUE," ",((VLOOKUP(35,$AC$90:$AD$125,2,FALSE))))</f>
        <v/>
      </c>
      <c r="O29" s="67" t="e">
        <f ca="1">IF($X$1=1,(VLOOKUP(N29,'X1'!$B:$AP,41,FALSE)),IF($X$1=2,(VLOOKUP(N29,'X2'!$B:$AP,41,FALSE)),IF($X$1=3,(VLOOKUP(N29,'X3'!$B:$AP,41,FALSE)),IF($X$1=4,(VLOOKUP(N29,'X4'!$B:$AP,41,FALSE)),IF($X$1=5,(VLOOKUP(N29,'X5'!$B:$AP,41,FALSE)),IF($X$1=6,(VLOOKUP(N29,'X6'!$B:$AP,41,FALSE)),IF($X$1=7,(VLOOKUP(N29,'X7'!$B:$AP,41,FALSE)),IF($X$1=8,(VLOOKUP(N29,'X8'!$B:$AP,41,FALSE)),IF($X$1=9,(VLOOKUP(N29,'X9'!$B:$AP,41,FALSE)),IF($X$1=10,(VLOOKUP(N29,'X10'!$B:$AP,41,FALSE)),IF($X$1=11,(VLOOKUP(N29,'X11'!$B:$AP,41,FALSE)),IF($X$1=12,(VLOOKUP(N29,'X12'!$B:$AP,41,FALSE)),IF($X$1=13,(VLOOKUP(N29,'X13'!$B:$AP,41,FALSE)),"P")))))))))))))</f>
        <v>#N/A</v>
      </c>
      <c r="P29" s="67"/>
      <c r="Q29" s="55" t="str">
        <f>IF(ISERROR((VLOOKUP(36,$AC$90:$AD$125,2,FALSE)))=TRUE," ",((VLOOKUP(36,$AC$90:$AD$125,2,FALSE))))</f>
        <v/>
      </c>
      <c r="R29" s="67" t="e">
        <f ca="1">IF($X$1=1,(VLOOKUP(Q29,'X1'!$B:$AP,41,FALSE)),IF($X$1=2,(VLOOKUP(Q29,'X2'!$B:$AP,41,FALSE)),IF($X$1=3,(VLOOKUP(Q29,'X3'!$B:$AP,41,FALSE)),IF($X$1=4,(VLOOKUP(Q29,'X4'!$B:$AP,41,FALSE)),IF($X$1=5,(VLOOKUP(Q29,'X5'!$B:$AP,41,FALSE)),IF($X$1=6,(VLOOKUP(Q29,'X6'!$B:$AP,41,FALSE)),IF($X$1=7,(VLOOKUP(Q29,'X7'!$B:$AP,41,FALSE)),IF($X$1=8,(VLOOKUP(Q29,'X8'!$B:$AP,41,FALSE)),IF($X$1=9,(VLOOKUP(Q29,'X9'!$B:$AP,41,FALSE)),IF($X$1=10,(VLOOKUP(Q29,'X10'!$B:$AP,41,FALSE)),IF($X$1=11,(VLOOKUP(Q29,'X11'!$B:$AP,41,FALSE)),IF($X$1=12,(VLOOKUP(Q29,'X12'!$B:$AP,41,FALSE)),IF($X$1=13,(VLOOKUP(Q29,'X13'!$B:$AP,41,FALSE)),"P")))))))))))))</f>
        <v>#N/A</v>
      </c>
      <c r="S29" s="68"/>
      <c r="T29" s="43"/>
      <c r="U29" s="186"/>
      <c r="V29" s="102"/>
      <c r="W29" s="179" t="str">
        <f>CONCATENATE(X1,X18)</f>
        <v>71</v>
      </c>
      <c r="X29" s="179">
        <f>VLOOKUP(W29,AB2:AC79,2,FALSE)+1</f>
        <v>71</v>
      </c>
      <c r="Y29" s="102"/>
      <c r="Z29" s="170">
        <v>5</v>
      </c>
      <c r="AA29" s="170">
        <v>4</v>
      </c>
      <c r="AB29" s="170" t="str">
        <f t="shared" si="0"/>
        <v>54</v>
      </c>
      <c r="AC29" s="102">
        <f t="shared" si="5"/>
        <v>53</v>
      </c>
      <c r="AD29" s="102" t="s">
        <v>760</v>
      </c>
      <c r="AE29" s="162" t="s">
        <v>18</v>
      </c>
      <c r="AF29" s="162" t="s">
        <v>1227</v>
      </c>
      <c r="AG29" s="162" t="s">
        <v>1229</v>
      </c>
      <c r="AH29" s="162" t="s">
        <v>1088</v>
      </c>
      <c r="AI29" s="162" t="s">
        <v>1225</v>
      </c>
      <c r="AJ29" s="162" t="s">
        <v>134</v>
      </c>
      <c r="AK29" s="102">
        <v>11</v>
      </c>
      <c r="AL29" s="102">
        <v>12</v>
      </c>
      <c r="AM29" s="102">
        <v>46</v>
      </c>
      <c r="AN29" s="162" t="s">
        <v>783</v>
      </c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</row>
    <row r="30" spans="2:77" ht="14.1" customHeight="1" x14ac:dyDescent="0.25">
      <c r="B30" s="52" t="s">
        <v>107</v>
      </c>
      <c r="C30" s="53" t="s">
        <v>131</v>
      </c>
      <c r="D30" s="54" t="s">
        <v>132</v>
      </c>
      <c r="E30" s="55" t="s">
        <v>107</v>
      </c>
      <c r="F30" s="53" t="s">
        <v>131</v>
      </c>
      <c r="G30" s="54" t="s">
        <v>132</v>
      </c>
      <c r="H30" s="55" t="s">
        <v>107</v>
      </c>
      <c r="I30" s="53" t="s">
        <v>131</v>
      </c>
      <c r="J30" s="54" t="s">
        <v>132</v>
      </c>
      <c r="K30" s="55" t="s">
        <v>107</v>
      </c>
      <c r="L30" s="53" t="s">
        <v>131</v>
      </c>
      <c r="M30" s="54" t="s">
        <v>132</v>
      </c>
      <c r="N30" s="55" t="s">
        <v>107</v>
      </c>
      <c r="O30" s="53" t="s">
        <v>131</v>
      </c>
      <c r="P30" s="54" t="s">
        <v>132</v>
      </c>
      <c r="Q30" s="55" t="s">
        <v>107</v>
      </c>
      <c r="R30" s="53" t="s">
        <v>131</v>
      </c>
      <c r="S30" s="56" t="s">
        <v>132</v>
      </c>
      <c r="T30" s="43"/>
      <c r="U30" s="186"/>
      <c r="V30" s="102"/>
      <c r="W30" s="102"/>
      <c r="X30" s="102"/>
      <c r="Y30" s="102"/>
      <c r="Z30" s="170">
        <v>5</v>
      </c>
      <c r="AA30" s="170">
        <v>5</v>
      </c>
      <c r="AB30" s="170" t="str">
        <f t="shared" si="0"/>
        <v>55</v>
      </c>
      <c r="AC30" s="102">
        <f t="shared" si="5"/>
        <v>54</v>
      </c>
      <c r="AD30" s="102" t="s">
        <v>760</v>
      </c>
      <c r="AE30" s="162" t="s">
        <v>19</v>
      </c>
      <c r="AF30" s="162" t="s">
        <v>1090</v>
      </c>
      <c r="AG30" s="162" t="s">
        <v>1091</v>
      </c>
      <c r="AH30" s="162" t="s">
        <v>793</v>
      </c>
      <c r="AI30" s="162" t="s">
        <v>795</v>
      </c>
      <c r="AJ30" s="162" t="s">
        <v>1230</v>
      </c>
      <c r="AK30" s="102">
        <v>8</v>
      </c>
      <c r="AL30" s="102">
        <v>15</v>
      </c>
      <c r="AM30" s="102">
        <v>9</v>
      </c>
      <c r="AN30" s="162" t="s">
        <v>784</v>
      </c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</row>
    <row r="31" spans="2:77" ht="14.1" customHeight="1" x14ac:dyDescent="0.25">
      <c r="B31" s="58" t="str">
        <f ca="1">IF(ISERROR(IF($X$1=1,(VLOOKUP(B29,'X1'!$B:$AP,7,FALSE)),IF($X$1=2,(VLOOKUP(B29,'X2'!$B:$AP,7,FALSE)),IF($X$1=3,(VLOOKUP(B29,'X3'!$B:$AP,7,FALSE)),IF($X$1=4,(VLOOKUP(B29,'X4'!$B:$AP,7,FALSE)),IF($X$1=5,(VLOOKUP(B29,'X5'!$B:$AP,7,FALSE)),IF($X$1=6,(VLOOKUP(B29,'X6'!$B:$AP,7,FALSE)),IF($X$1=7,(VLOOKUP(B29,'X7'!$B:$AP,7,FALSE)),IF($X$1=8,(VLOOKUP(B29,'X8'!$B:$AP,7,FALSE)),IF($X$1=9,(VLOOKUP(B29,'X9'!$B:$AP,7,FALSE)),IF($X$1=10,(VLOOKUP(B29,'X10'!$B:$AP,7,FALSE)),IF($X$1=11,(VLOOKUP(B29,'X11'!$B:$AP,7,FALSE)),IF($X$1=12,(VLOOKUP(B29,'X12'!$B:$AP,7,FALSE)),IF($X$1=13,(VLOOKUP(B29,'X13'!$B:$AP,7,FALSE)),"P"))))))))))))))=TRUE," ",(IF($X$1=1,(VLOOKUP(B29,'X1'!$B:$AP,7,FALSE)),IF($X$1=2,(VLOOKUP(B29,'X2'!$B:$AP,7,FALSE)),IF($X$1=3,(VLOOKUP(B29,'X3'!$B:$AP,7,FALSE)),IF($X$1=4,(VLOOKUP(B29,'X4'!$B:$AP,7,FALSE)),IF($X$1=5,(VLOOKUP(B29,'X5'!$B:$AP,7,FALSE)),IF($X$1=6,(VLOOKUP(B29,'X6'!$B:$AP,7,FALSE)),IF($X$1=7,(VLOOKUP(B29,'X7'!$B:$AP,7,FALSE)),IF($X$1=8,(VLOOKUP(B29,'X8'!$B:$AP,7,FALSE)),IF($X$1=9,(VLOOKUP(B29,'X9'!$B:$AP,7,FALSE)),IF($X$1=10,(VLOOKUP(B29,'X10'!$B:$AP,7,FALSE)),IF($X$1=11,(VLOOKUP(B29,'X11'!$B:$AP,7,FALSE)),IF($X$1=12,(VLOOKUP(B29,'X12'!$B:$AP,7,FALSE)),IF($X$1=13,(VLOOKUP(B29,'X13'!$B:$AP,7,FALSE)),"P")))))))))))))))</f>
        <v xml:space="preserve"> </v>
      </c>
      <c r="C31" s="59" t="str">
        <f ca="1">IF(ISERROR(IF($X$1=1,(VLOOKUP(B29,'X1'!$B:$AO,6,FALSE)),IF($X$1=2,(VLOOKUP(B29,'X2'!$B:$AO,6,FALSE)),IF($X$1=3,(VLOOKUP(B29,'X3'!$B:$AO,6,FALSE)),IF($X$1=4,(VLOOKUP(B29,'X4'!$B:$AO,6,FALSE)),IF($X$1=5,(VLOOKUP(B29,'X5'!$B:$AO,6,FALSE)),IF($X$1=6,(VLOOKUP(B29,'X6'!$B:$AO,6,FALSE)),IF($X$1=7,(VLOOKUP(B29,'X7'!$B:$AO,6,FALSE)),IF($X$1=8,(VLOOKUP(B29,'X8'!$B:$AO,6,FALSE)),IF($X$1=9,(VLOOKUP(B29,'X9'!$B:$AO,6,FALSE)),IF($X$1=10,(VLOOKUP(B29,'X10'!$B:$AO,6,FALSE)),IF($X$1=11,(VLOOKUP(B29,'X11'!$B:$AO,6,FALSE)),IF($X$1=12,(VLOOKUP(B29,'X12'!$B:$AO,6,FALSE)),IF($X$1=13,(VLOOKUP(B29,'X13'!$B:$AO,6,FALSE)),"P"))))))))))))))=TRUE," ",(IF($X$1=1,(VLOOKUP(B29,'X1'!$B:$AO,6,FALSE)),IF($X$1=2,(VLOOKUP(B29,'X2'!$B:$AO,6,FALSE)),IF($X$1=3,(VLOOKUP(B29,'X3'!$B:$AO,6,FALSE)),IF($X$1=4,(VLOOKUP(B29,'X4'!$B:$AO,6,FALSE)),IF($X$1=5,(VLOOKUP(B29,'X5'!$B:$AO,6,FALSE)),IF($X$1=6,(VLOOKUP(B29,'X6'!$B:$AO,6,FALSE)),IF($X$1=7,(VLOOKUP(B29,'X7'!$B:$AO,6,FALSE)),IF($X$1=8,(VLOOKUP(B29,'X8'!$B:$AO,6,FALSE)),IF($X$1=9,(VLOOKUP(B29,'X9'!$B:$AO,6,FALSE)),IF($X$1=10,(VLOOKUP(B29,'X10'!$B:$AO,6,FALSE)),IF($X$1=11,(VLOOKUP(B29,'X11'!$B:$AO,6,FALSE)),IF($X$1=12,(VLOOKUP(B29,'X12'!$B:$AO,6,FALSE)),IF($X$1=13,(VLOOKUP(B29,'X13'!$B:$AO,6,FALSE)),"P")))))))))))))))</f>
        <v xml:space="preserve"> </v>
      </c>
      <c r="D31" s="60" t="str">
        <f ca="1">IF(ISERROR(IF($X$1=1,(VLOOKUP(B29,'X1'!$B:$AZ,44,FALSE)),IF($X$1=2,(VLOOKUP(B29,'X2'!$B:$AZ,44,FALSE)),IF($X$1=3,(VLOOKUP(B29,'X3'!$B:$AZ,44,FALSE)),IF($X$1=4,(VLOOKUP(B29,'X4'!$B:$AZ,44,FALSE)),IF($X$1=5,(VLOOKUP(B29,'X5'!$B:$AZ,44,FALSE)),IF($X$1=6,(VLOOKUP(B29,'X6'!$B:$AZ,44,FALSE)),IF($X$1=7,(VLOOKUP(B29,'X7'!$B:$AZ,44,FALSE)),IF($X$1=8,(VLOOKUP(B29,'X8'!$B:$AZ,44,FALSE)),IF($X$1=9,(VLOOKUP(B29,'X9'!$B:$AZ,44,FALSE)),IF($X$1=10,(VLOOKUP(B29,'X10'!$B:$AZ,44,FALSE)),IF($X$1=11,(VLOOKUP(B29,'X11'!$B:$AZ,44,FALSE)),IF($X$1=12,(VLOOKUP(B29,'X12'!$B:$AZ,44,FALSE)),IF($X$1=13,(VLOOKUP(B29,'X13'!$B:$AZ,44,FALSE)),"P"))))))))))))))=TRUE," ",(IF($X$1=1,(VLOOKUP(B29,'X1'!$B:$AZ,44,FALSE)),IF($X$1=2,(VLOOKUP(B29,'X2'!$B:$AZ,44,FALSE)),IF($X$1=3,(VLOOKUP(B29,'X3'!$B:$AZ,44,FALSE)),IF($X$1=4,(VLOOKUP(B29,'X4'!$B:$AZ,44,FALSE)),IF($X$1=5,(VLOOKUP(B29,'X5'!$B:$AZ,44,FALSE)),IF($X$1=6,(VLOOKUP(B29,'X6'!$B:$AZ,44,FALSE)),IF($X$1=7,(VLOOKUP(B29,'X7'!$B:$AZ,44,FALSE)),IF($X$1=8,(VLOOKUP(B29,'X8'!$B:$AZ,44,FALSE)),IF($X$1=9,(VLOOKUP(B29,'X9'!$B:$AZ,44,FALSE)),IF($X$1=10,(VLOOKUP(B29,'X10'!$B:$AZ,44,FALSE)),IF($X$1=11,(VLOOKUP(B29,'X11'!$B:$AZ,44,FALSE)),IF($X$1=12,(VLOOKUP(B29,'X12'!$B:$AZ,44,FALSE)),IF($X$1=13,(VLOOKUP(B29,'X13'!$B:$AZ,44,FALSE)),"P")))))))))))))))</f>
        <v xml:space="preserve"> </v>
      </c>
      <c r="E31" s="61" t="str">
        <f ca="1">IF(ISERROR(IF($X$1=1,(VLOOKUP(E29,'X1'!$B:$AP,7,FALSE)),IF($X$1=2,(VLOOKUP(E29,'X2'!$B:$AP,7,FALSE)),IF($X$1=3,(VLOOKUP(E29,'X3'!$B:$AP,7,FALSE)),IF($X$1=4,(VLOOKUP(E29,'X4'!$B:$AP,7,FALSE)),IF($X$1=5,(VLOOKUP(E29,'X5'!$B:$AP,7,FALSE)),IF($X$1=6,(VLOOKUP(E29,'X6'!$B:$AP,7,FALSE)),IF($X$1=7,(VLOOKUP(E29,'X7'!$B:$AP,7,FALSE)),IF($X$1=8,(VLOOKUP(E29,'X8'!$B:$AP,7,FALSE)),IF($X$1=9,(VLOOKUP(E29,'X9'!$B:$AP,7,FALSE)),IF($X$1=10,(VLOOKUP(E29,'X10'!$B:$AP,7,FALSE)),IF($X$1=11,(VLOOKUP(E29,'X11'!$B:$AP,7,FALSE)),IF($X$1=12,(VLOOKUP(E29,'X12'!$B:$AP,7,FALSE)),IF($X$1=13,(VLOOKUP(E29,'X13'!$B:$AP,7,FALSE)),"P"))))))))))))))=TRUE," ",(IF($X$1=1,(VLOOKUP(E29,'X1'!$B:$AP,7,FALSE)),IF($X$1=2,(VLOOKUP(E29,'X2'!$B:$AP,7,FALSE)),IF($X$1=3,(VLOOKUP(E29,'X3'!$B:$AP,7,FALSE)),IF($X$1=4,(VLOOKUP(E29,'X4'!$B:$AP,7,FALSE)),IF($X$1=5,(VLOOKUP(E29,'X5'!$B:$AP,7,FALSE)),IF($X$1=6,(VLOOKUP(E29,'X6'!$B:$AP,7,FALSE)),IF($X$1=7,(VLOOKUP(E29,'X7'!$B:$AP,7,FALSE)),IF($X$1=8,(VLOOKUP(E29,'X8'!$B:$AP,7,FALSE)),IF($X$1=9,(VLOOKUP(E29,'X9'!$B:$AP,7,FALSE)),IF($X$1=10,(VLOOKUP(E29,'X10'!$B:$AP,7,FALSE)),IF($X$1=11,(VLOOKUP(E29,'X11'!$B:$AP,7,FALSE)),IF($X$1=12,(VLOOKUP(E29,'X12'!$B:$AP,7,FALSE)),IF($X$1=13,(VLOOKUP(E29,'X13'!$B:$AP,7,FALSE)),"P")))))))))))))))</f>
        <v xml:space="preserve"> </v>
      </c>
      <c r="F31" s="59" t="str">
        <f ca="1">IF(ISERROR(IF($X$1=1,(VLOOKUP(E29,'X1'!$B:$AO,6,FALSE)),IF($X$1=2,(VLOOKUP(E29,'X2'!$B:$AO,6,FALSE)),IF($X$1=3,(VLOOKUP(E29,'X3'!$B:$AO,6,FALSE)),IF($X$1=4,(VLOOKUP(E29,'X4'!$B:$AO,6,FALSE)),IF($X$1=5,(VLOOKUP(E29,'X5'!$B:$AO,6,FALSE)),IF($X$1=6,(VLOOKUP(E29,'X6'!$B:$AO,6,FALSE)),IF($X$1=7,(VLOOKUP(E29,'X7'!$B:$AO,6,FALSE)),IF($X$1=8,(VLOOKUP(E29,'X8'!$B:$AO,6,FALSE)),IF($X$1=9,(VLOOKUP(E29,'X9'!$B:$AO,6,FALSE)),IF($X$1=10,(VLOOKUP(E29,'X10'!$B:$AO,6,FALSE)),IF($X$1=11,(VLOOKUP(E29,'X11'!$B:$AO,6,FALSE)),IF($X$1=12,(VLOOKUP(E29,'X12'!$B:$AO,6,FALSE)),IF($X$1=13,(VLOOKUP(E29,'X13'!$B:$AO,6,FALSE)),"P"))))))))))))))=TRUE," ",(IF($X$1=1,(VLOOKUP(E29,'X1'!$B:$AO,6,FALSE)),IF($X$1=2,(VLOOKUP(E29,'X2'!$B:$AO,6,FALSE)),IF($X$1=3,(VLOOKUP(E29,'X3'!$B:$AO,6,FALSE)),IF($X$1=4,(VLOOKUP(E29,'X4'!$B:$AO,6,FALSE)),IF($X$1=5,(VLOOKUP(E29,'X5'!$B:$AO,6,FALSE)),IF($X$1=6,(VLOOKUP(E29,'X6'!$B:$AO,6,FALSE)),IF($X$1=7,(VLOOKUP(E29,'X7'!$B:$AO,6,FALSE)),IF($X$1=8,(VLOOKUP(E29,'X8'!$B:$AO,6,FALSE)),IF($X$1=9,(VLOOKUP(E29,'X9'!$B:$AO,6,FALSE)),IF($X$1=10,(VLOOKUP(E29,'X10'!$B:$AO,6,FALSE)),IF($X$1=11,(VLOOKUP(E29,'X11'!$B:$AO,6,FALSE)),IF($X$1=12,(VLOOKUP(E29,'X12'!$B:$AO,6,FALSE)),IF($X$1=13,(VLOOKUP(E29,'X13'!$B:$AO,6,FALSE)),"P")))))))))))))))</f>
        <v xml:space="preserve"> </v>
      </c>
      <c r="G31" s="60" t="str">
        <f ca="1">IF(ISERROR(IF($X$1=1,(VLOOKUP(E29,'X1'!$B:$AZ,44,FALSE)),IF($X$1=2,(VLOOKUP(E29,'X2'!$B:$AZ,44,FALSE)),IF($X$1=3,(VLOOKUP(E29,'X3'!$B:$AZ,44,FALSE)),IF($X$1=4,(VLOOKUP(E29,'X4'!$B:$AZ,44,FALSE)),IF($X$1=5,(VLOOKUP(E29,'X5'!$B:$AZ,44,FALSE)),IF($X$1=6,(VLOOKUP(E29,'X6'!$B:$AZ,44,FALSE)),IF($X$1=7,(VLOOKUP(E29,'X7'!$B:$AZ,44,FALSE)),IF($X$1=8,(VLOOKUP(E29,'X8'!$B:$AZ,44,FALSE)),IF($X$1=9,(VLOOKUP(E29,'X9'!$B:$AZ,44,FALSE)),IF($X$1=10,(VLOOKUP(E29,'X10'!$B:$AZ,44,FALSE)),IF($X$1=11,(VLOOKUP(E29,'X11'!$B:$AZ,44,FALSE)),IF($X$1=12,(VLOOKUP(E29,'X12'!$B:$AZ,44,FALSE)),IF($X$1=13,(VLOOKUP(E29,'X13'!$B:$AZ,44,FALSE)),"P"))))))))))))))=TRUE," ",(IF($X$1=1,(VLOOKUP(E29,'X1'!$B:$AZ,44,FALSE)),IF($X$1=2,(VLOOKUP(E29,'X2'!$B:$AZ,44,FALSE)),IF($X$1=3,(VLOOKUP(E29,'X3'!$B:$AZ,44,FALSE)),IF($X$1=4,(VLOOKUP(E29,'X4'!$B:$AZ,44,FALSE)),IF($X$1=5,(VLOOKUP(E29,'X5'!$B:$AZ,44,FALSE)),IF($X$1=6,(VLOOKUP(E29,'X6'!$B:$AZ,44,FALSE)),IF($X$1=7,(VLOOKUP(E29,'X7'!$B:$AZ,44,FALSE)),IF($X$1=8,(VLOOKUP(E29,'X8'!$B:$AZ,44,FALSE)),IF($X$1=9,(VLOOKUP(E29,'X9'!$B:$AZ,44,FALSE)),IF($X$1=10,(VLOOKUP(E29,'X10'!$B:$AZ,44,FALSE)),IF($X$1=11,(VLOOKUP(E29,'X11'!$B:$AZ,44,FALSE)),IF($X$1=12,(VLOOKUP(E29,'X12'!$B:$AZ,44,FALSE)),IF($X$1=13,(VLOOKUP(E29,'X13'!$B:$AZ,44,FALSE)),"P")))))))))))))))</f>
        <v xml:space="preserve"> </v>
      </c>
      <c r="H31" s="61" t="str">
        <f ca="1">IF(ISERROR(IF($X$1=1,(VLOOKUP(H29,'X1'!$B:$AP,7,FALSE)),IF($X$1=2,(VLOOKUP(H29,'X2'!$B:$AP,7,FALSE)),IF($X$1=3,(VLOOKUP(H29,'X3'!$B:$AP,7,FALSE)),IF($X$1=4,(VLOOKUP(H29,'X4'!$B:$AP,7,FALSE)),IF($X$1=5,(VLOOKUP(H29,'X5'!$B:$AP,7,FALSE)),IF($X$1=6,(VLOOKUP(H29,'X6'!$B:$AP,7,FALSE)),IF($X$1=7,(VLOOKUP(H29,'X7'!$B:$AP,7,FALSE)),IF($X$1=8,(VLOOKUP(H29,'X8'!$B:$AP,7,FALSE)),IF($X$1=9,(VLOOKUP(H29,'X9'!$B:$AP,7,FALSE)),IF($X$1=10,(VLOOKUP(H29,'X10'!$B:$AP,7,FALSE)),IF($X$1=11,(VLOOKUP(H29,'X11'!$B:$AP,7,FALSE)),IF($X$1=12,(VLOOKUP(H29,'X12'!$B:$AP,7,FALSE)),IF($X$1=13,(VLOOKUP(H29,'X13'!$B:$AP,7,FALSE)),"P"))))))))))))))=TRUE," ",(IF($X$1=1,(VLOOKUP(H29,'X1'!$B:$AP,7,FALSE)),IF($X$1=2,(VLOOKUP(H29,'X2'!$B:$AP,7,FALSE)),IF($X$1=3,(VLOOKUP(H29,'X3'!$B:$AP,7,FALSE)),IF($X$1=4,(VLOOKUP(H29,'X4'!$B:$AP,7,FALSE)),IF($X$1=5,(VLOOKUP(H29,'X5'!$B:$AP,7,FALSE)),IF($X$1=6,(VLOOKUP(H29,'X6'!$B:$AP,7,FALSE)),IF($X$1=7,(VLOOKUP(H29,'X7'!$B:$AP,7,FALSE)),IF($X$1=8,(VLOOKUP(H29,'X8'!$B:$AP,7,FALSE)),IF($X$1=9,(VLOOKUP(H29,'X9'!$B:$AP,7,FALSE)),IF($X$1=10,(VLOOKUP(H29,'X10'!$B:$AP,7,FALSE)),IF($X$1=11,(VLOOKUP(H29,'X11'!$B:$AP,7,FALSE)),IF($X$1=12,(VLOOKUP(H29,'X12'!$B:$AP,7,FALSE)),IF($X$1=13,(VLOOKUP(H29,'X13'!$B:$AP,7,FALSE)),"P")))))))))))))))</f>
        <v xml:space="preserve"> </v>
      </c>
      <c r="I31" s="59" t="str">
        <f ca="1">IF(ISERROR(IF($X$1=1,(VLOOKUP(H29,'X1'!$B:$AO,6,FALSE)),IF($X$1=2,(VLOOKUP(H29,'X2'!$B:$AO,6,FALSE)),IF($X$1=3,(VLOOKUP(H29,'X3'!$B:$AO,6,FALSE)),IF($X$1=4,(VLOOKUP(H29,'X4'!$B:$AO,6,FALSE)),IF($X$1=5,(VLOOKUP(H29,'X5'!$B:$AO,6,FALSE)),IF($X$1=6,(VLOOKUP(H29,'X6'!$B:$AO,6,FALSE)),IF($X$1=7,(VLOOKUP(H29,'X7'!$B:$AO,6,FALSE)),IF($X$1=8,(VLOOKUP(H29,'X8'!$B:$AO,6,FALSE)),IF($X$1=9,(VLOOKUP(H29,'X9'!$B:$AO,6,FALSE)),IF($X$1=10,(VLOOKUP(H29,'X10'!$B:$AO,6,FALSE)),IF($X$1=11,(VLOOKUP(H29,'X11'!$B:$AO,6,FALSE)),IF($X$1=12,(VLOOKUP(H29,'X12'!$B:$AO,6,FALSE)),IF($X$1=13,(VLOOKUP(H29,'X13'!$B:$AO,6,FALSE)),"P"))))))))))))))=TRUE," ",(IF($X$1=1,(VLOOKUP(H29,'X1'!$B:$AO,6,FALSE)),IF($X$1=2,(VLOOKUP(H29,'X2'!$B:$AO,6,FALSE)),IF($X$1=3,(VLOOKUP(H29,'X3'!$B:$AO,6,FALSE)),IF($X$1=4,(VLOOKUP(H29,'X4'!$B:$AO,6,FALSE)),IF($X$1=5,(VLOOKUP(H29,'X5'!$B:$AO,6,FALSE)),IF($X$1=6,(VLOOKUP(H29,'X6'!$B:$AO,6,FALSE)),IF($X$1=7,(VLOOKUP(H29,'X7'!$B:$AO,6,FALSE)),IF($X$1=8,(VLOOKUP(H29,'X8'!$B:$AO,6,FALSE)),IF($X$1=9,(VLOOKUP(H29,'X9'!$B:$AO,6,FALSE)),IF($X$1=10,(VLOOKUP(H29,'X10'!$B:$AO,6,FALSE)),IF($X$1=11,(VLOOKUP(H29,'X11'!$B:$AO,6,FALSE)),IF($X$1=12,(VLOOKUP(H29,'X12'!$B:$AO,6,FALSE)),IF($X$1=13,(VLOOKUP(H29,'X13'!$B:$AO,6,FALSE)),"P")))))))))))))))</f>
        <v xml:space="preserve"> </v>
      </c>
      <c r="J31" s="60" t="str">
        <f ca="1">IF(ISERROR(IF($X$1=1,(VLOOKUP(H29,'X1'!$B:$AZ,44,FALSE)),IF($X$1=2,(VLOOKUP(H29,'X2'!$B:$AZ,44,FALSE)),IF($X$1=3,(VLOOKUP(H29,'X3'!$B:$AZ,44,FALSE)),IF($X$1=4,(VLOOKUP(H29,'X4'!$B:$AZ,44,FALSE)),IF($X$1=5,(VLOOKUP(H29,'X5'!$B:$AZ,44,FALSE)),IF($X$1=6,(VLOOKUP(H29,'X6'!$B:$AZ,44,FALSE)),IF($X$1=7,(VLOOKUP(H29,'X7'!$B:$AZ,44,FALSE)),IF($X$1=8,(VLOOKUP(H29,'X8'!$B:$AZ,44,FALSE)),IF($X$1=9,(VLOOKUP(H29,'X9'!$B:$AZ,44,FALSE)),IF($X$1=10,(VLOOKUP(H29,'X10'!$B:$AZ,44,FALSE)),IF($X$1=11,(VLOOKUP(H29,'X11'!$B:$AZ,44,FALSE)),IF($X$1=12,(VLOOKUP(H29,'X12'!$B:$AZ,44,FALSE)),IF($X$1=13,(VLOOKUP(H29,'X13'!$B:$AZ,44,FALSE)),"P"))))))))))))))=TRUE," ",(IF($X$1=1,(VLOOKUP(H29,'X1'!$B:$AZ,44,FALSE)),IF($X$1=2,(VLOOKUP(H29,'X2'!$B:$AZ,44,FALSE)),IF($X$1=3,(VLOOKUP(H29,'X3'!$B:$AZ,44,FALSE)),IF($X$1=4,(VLOOKUP(H29,'X4'!$B:$AZ,44,FALSE)),IF($X$1=5,(VLOOKUP(H29,'X5'!$B:$AZ,44,FALSE)),IF($X$1=6,(VLOOKUP(H29,'X6'!$B:$AZ,44,FALSE)),IF($X$1=7,(VLOOKUP(H29,'X7'!$B:$AZ,44,FALSE)),IF($X$1=8,(VLOOKUP(H29,'X8'!$B:$AZ,44,FALSE)),IF($X$1=9,(VLOOKUP(H29,'X9'!$B:$AZ,44,FALSE)),IF($X$1=10,(VLOOKUP(H29,'X10'!$B:$AZ,44,FALSE)),IF($X$1=11,(VLOOKUP(H29,'X11'!$B:$AZ,44,FALSE)),IF($X$1=12,(VLOOKUP(H29,'X12'!$B:$AZ,44,FALSE)),IF($X$1=13,(VLOOKUP(H29,'X13'!$B:$AZ,44,FALSE)),"P")))))))))))))))</f>
        <v xml:space="preserve"> </v>
      </c>
      <c r="K31" s="61" t="str">
        <f ca="1">IF(ISERROR(IF($X$1=1,(VLOOKUP(K29,'X1'!$B:$AP,7,FALSE)),IF($X$1=2,(VLOOKUP(K29,'X2'!$B:$AP,7,FALSE)),IF($X$1=3,(VLOOKUP(K29,'X3'!$B:$AP,7,FALSE)),IF($X$1=4,(VLOOKUP(K29,'X4'!$B:$AP,7,FALSE)),IF($X$1=5,(VLOOKUP(K29,'X5'!$B:$AP,7,FALSE)),IF($X$1=6,(VLOOKUP(K29,'X6'!$B:$AP,7,FALSE)),IF($X$1=7,(VLOOKUP(K29,'X7'!$B:$AP,7,FALSE)),IF($X$1=8,(VLOOKUP(K29,'X8'!$B:$AP,7,FALSE)),IF($X$1=9,(VLOOKUP(K29,'X9'!$B:$AP,7,FALSE)),IF($X$1=10,(VLOOKUP(K29,'X10'!$B:$AP,7,FALSE)),IF($X$1=11,(VLOOKUP(K29,'X11'!$B:$AP,7,FALSE)),IF($X$1=12,(VLOOKUP(K29,'X12'!$B:$AP,7,FALSE)),IF($X$1=13,(VLOOKUP(K29,'X13'!$B:$AP,7,FALSE)),"P"))))))))))))))=TRUE," ",(IF($X$1=1,(VLOOKUP(K29,'X1'!$B:$AP,7,FALSE)),IF($X$1=2,(VLOOKUP(K29,'X2'!$B:$AP,7,FALSE)),IF($X$1=3,(VLOOKUP(K29,'X3'!$B:$AP,7,FALSE)),IF($X$1=4,(VLOOKUP(K29,'X4'!$B:$AP,7,FALSE)),IF($X$1=5,(VLOOKUP(K29,'X5'!$B:$AP,7,FALSE)),IF($X$1=6,(VLOOKUP(K29,'X6'!$B:$AP,7,FALSE)),IF($X$1=7,(VLOOKUP(K29,'X7'!$B:$AP,7,FALSE)),IF($X$1=8,(VLOOKUP(K29,'X8'!$B:$AP,7,FALSE)),IF($X$1=9,(VLOOKUP(K29,'X9'!$B:$AP,7,FALSE)),IF($X$1=10,(VLOOKUP(K29,'X10'!$B:$AP,7,FALSE)),IF($X$1=11,(VLOOKUP(K29,'X11'!$B:$AP,7,FALSE)),IF($X$1=12,(VLOOKUP(K29,'X12'!$B:$AP,7,FALSE)),IF($X$1=13,(VLOOKUP(K29,'X13'!$B:$AP,7,FALSE)),"P")))))))))))))))</f>
        <v xml:space="preserve"> </v>
      </c>
      <c r="L31" s="59" t="str">
        <f ca="1">IF(ISERROR(IF($X$1=1,(VLOOKUP(K29,'X1'!$B:$AO,6,FALSE)),IF($X$1=2,(VLOOKUP(K29,'X2'!$B:$AO,6,FALSE)),IF($X$1=3,(VLOOKUP(K29,'X3'!$B:$AO,6,FALSE)),IF($X$1=4,(VLOOKUP(K29,'X4'!$B:$AO,6,FALSE)),IF($X$1=5,(VLOOKUP(K29,'X5'!$B:$AO,6,FALSE)),IF($X$1=6,(VLOOKUP(K29,'X6'!$B:$AO,6,FALSE)),IF($X$1=7,(VLOOKUP(K29,'X7'!$B:$AO,6,FALSE)),IF($X$1=8,(VLOOKUP(K29,'X8'!$B:$AO,6,FALSE)),IF($X$1=9,(VLOOKUP(K29,'X9'!$B:$AO,6,FALSE)),IF($X$1=10,(VLOOKUP(K29,'X10'!$B:$AO,6,FALSE)),IF($X$1=11,(VLOOKUP(K29,'X11'!$B:$AO,6,FALSE)),IF($X$1=12,(VLOOKUP(K29,'X12'!$B:$AO,6,FALSE)),IF($X$1=13,(VLOOKUP(K29,'X13'!$B:$AO,6,FALSE)),"P"))))))))))))))=TRUE," ",(IF($X$1=1,(VLOOKUP(K29,'X1'!$B:$AO,6,FALSE)),IF($X$1=2,(VLOOKUP(K29,'X2'!$B:$AO,6,FALSE)),IF($X$1=3,(VLOOKUP(K29,'X3'!$B:$AO,6,FALSE)),IF($X$1=4,(VLOOKUP(K29,'X4'!$B:$AO,6,FALSE)),IF($X$1=5,(VLOOKUP(K29,'X5'!$B:$AO,6,FALSE)),IF($X$1=6,(VLOOKUP(K29,'X6'!$B:$AO,6,FALSE)),IF($X$1=7,(VLOOKUP(K29,'X7'!$B:$AO,6,FALSE)),IF($X$1=8,(VLOOKUP(K29,'X8'!$B:$AO,6,FALSE)),IF($X$1=9,(VLOOKUP(K29,'X9'!$B:$AO,6,FALSE)),IF($X$1=10,(VLOOKUP(K29,'X10'!$B:$AO,6,FALSE)),IF($X$1=11,(VLOOKUP(K29,'X11'!$B:$AO,6,FALSE)),IF($X$1=12,(VLOOKUP(K29,'X12'!$B:$AO,6,FALSE)),IF($X$1=13,(VLOOKUP(K29,'X13'!$B:$AO,6,FALSE)),"P")))))))))))))))</f>
        <v xml:space="preserve"> </v>
      </c>
      <c r="M31" s="60" t="str">
        <f ca="1">IF(ISERROR(IF($X$1=1,(VLOOKUP(K29,'X1'!$B:$AZ,44,FALSE)),IF($X$1=2,(VLOOKUP(K29,'X2'!$B:$AZ,44,FALSE)),IF($X$1=3,(VLOOKUP(K29,'X3'!$B:$AZ,44,FALSE)),IF($X$1=4,(VLOOKUP(K29,'X4'!$B:$AZ,44,FALSE)),IF($X$1=5,(VLOOKUP(K29,'X5'!$B:$AZ,44,FALSE)),IF($X$1=6,(VLOOKUP(K29,'X6'!$B:$AZ,44,FALSE)),IF($X$1=7,(VLOOKUP(K29,'X7'!$B:$AZ,44,FALSE)),IF($X$1=8,(VLOOKUP(K29,'X8'!$B:$AZ,44,FALSE)),IF($X$1=9,(VLOOKUP(K29,'X9'!$B:$AZ,44,FALSE)),IF($X$1=10,(VLOOKUP(K29,'X10'!$B:$AZ,44,FALSE)),IF($X$1=11,(VLOOKUP(K29,'X11'!$B:$AZ,44,FALSE)),IF($X$1=12,(VLOOKUP(K29,'X12'!$B:$AZ,44,FALSE)),IF($X$1=13,(VLOOKUP(K29,'X13'!$B:$AZ,44,FALSE)),"P"))))))))))))))=TRUE," ",(IF($X$1=1,(VLOOKUP(K29,'X1'!$B:$AZ,44,FALSE)),IF($X$1=2,(VLOOKUP(K29,'X2'!$B:$AZ,44,FALSE)),IF($X$1=3,(VLOOKUP(K29,'X3'!$B:$AZ,44,FALSE)),IF($X$1=4,(VLOOKUP(K29,'X4'!$B:$AZ,44,FALSE)),IF($X$1=5,(VLOOKUP(K29,'X5'!$B:$AZ,44,FALSE)),IF($X$1=6,(VLOOKUP(K29,'X6'!$B:$AZ,44,FALSE)),IF($X$1=7,(VLOOKUP(K29,'X7'!$B:$AZ,44,FALSE)),IF($X$1=8,(VLOOKUP(K29,'X8'!$B:$AZ,44,FALSE)),IF($X$1=9,(VLOOKUP(K29,'X9'!$B:$AZ,44,FALSE)),IF($X$1=10,(VLOOKUP(K29,'X10'!$B:$AZ,44,FALSE)),IF($X$1=11,(VLOOKUP(K29,'X11'!$B:$AZ,44,FALSE)),IF($X$1=12,(VLOOKUP(K29,'X12'!$B:$AZ,44,FALSE)),IF($X$1=13,(VLOOKUP(K29,'X13'!$B:$AZ,44,FALSE)),"P")))))))))))))))</f>
        <v xml:space="preserve"> </v>
      </c>
      <c r="N31" s="61" t="str">
        <f ca="1">IF(ISERROR(IF($X$1=1,(VLOOKUP(N29,'X1'!$B:$AP,7,FALSE)),IF($X$1=2,(VLOOKUP(N29,'X2'!$B:$AP,7,FALSE)),IF($X$1=3,(VLOOKUP(N29,'X3'!$B:$AP,7,FALSE)),IF($X$1=4,(VLOOKUP(N29,'X4'!$B:$AP,7,FALSE)),IF($X$1=5,(VLOOKUP(N29,'X5'!$B:$AP,7,FALSE)),IF($X$1=6,(VLOOKUP(N29,'X6'!$B:$AP,7,FALSE)),IF($X$1=7,(VLOOKUP(N29,'X7'!$B:$AP,7,FALSE)),IF($X$1=8,(VLOOKUP(N29,'X8'!$B:$AP,7,FALSE)),IF($X$1=9,(VLOOKUP(N29,'X9'!$B:$AP,7,FALSE)),IF($X$1=10,(VLOOKUP(N29,'X10'!$B:$AP,7,FALSE)),IF($X$1=11,(VLOOKUP(N29,'X11'!$B:$AP,7,FALSE)),IF($X$1=12,(VLOOKUP(N29,'X12'!$B:$AP,7,FALSE)),IF($X$1=13,(VLOOKUP(N29,'X13'!$B:$AP,7,FALSE)),"P"))))))))))))))=TRUE," ",(IF($X$1=1,(VLOOKUP(N29,'X1'!$B:$AP,7,FALSE)),IF($X$1=2,(VLOOKUP(N29,'X2'!$B:$AP,7,FALSE)),IF($X$1=3,(VLOOKUP(N29,'X3'!$B:$AP,7,FALSE)),IF($X$1=4,(VLOOKUP(N29,'X4'!$B:$AP,7,FALSE)),IF($X$1=5,(VLOOKUP(N29,'X5'!$B:$AP,7,FALSE)),IF($X$1=6,(VLOOKUP(N29,'X6'!$B:$AP,7,FALSE)),IF($X$1=7,(VLOOKUP(N29,'X7'!$B:$AP,7,FALSE)),IF($X$1=8,(VLOOKUP(N29,'X8'!$B:$AP,7,FALSE)),IF($X$1=9,(VLOOKUP(N29,'X9'!$B:$AP,7,FALSE)),IF($X$1=10,(VLOOKUP(N29,'X10'!$B:$AP,7,FALSE)),IF($X$1=11,(VLOOKUP(N29,'X11'!$B:$AP,7,FALSE)),IF($X$1=12,(VLOOKUP(N29,'X12'!$B:$AP,7,FALSE)),IF($X$1=13,(VLOOKUP(N29,'X13'!$B:$AP,7,FALSE)),"P")))))))))))))))</f>
        <v xml:space="preserve"> </v>
      </c>
      <c r="O31" s="59" t="str">
        <f ca="1">IF(ISERROR(IF($X$1=1,(VLOOKUP(N29,'X1'!$B:$AO,6,FALSE)),IF($X$1=2,(VLOOKUP(N29,'X2'!$B:$AO,6,FALSE)),IF($X$1=3,(VLOOKUP(N29,'X3'!$B:$AO,6,FALSE)),IF($X$1=4,(VLOOKUP(N29,'X4'!$B:$AO,6,FALSE)),IF($X$1=5,(VLOOKUP(N29,'X5'!$B:$AO,6,FALSE)),IF($X$1=6,(VLOOKUP(N29,'X6'!$B:$AO,6,FALSE)),IF($X$1=7,(VLOOKUP(N29,'X7'!$B:$AO,6,FALSE)),IF($X$1=8,(VLOOKUP(N29,'X8'!$B:$AO,6,FALSE)),IF($X$1=9,(VLOOKUP(N29,'X9'!$B:$AO,6,FALSE)),IF($X$1=10,(VLOOKUP(N29,'X10'!$B:$AO,6,FALSE)),IF($X$1=11,(VLOOKUP(N29,'X11'!$B:$AO,6,FALSE)),IF($X$1=12,(VLOOKUP(N29,'X12'!$B:$AO,6,FALSE)),IF($X$1=13,(VLOOKUP(N29,'X13'!$B:$AO,6,FALSE)),"P"))))))))))))))=TRUE," ",(IF($X$1=1,(VLOOKUP(N29,'X1'!$B:$AO,6,FALSE)),IF($X$1=2,(VLOOKUP(N29,'X2'!$B:$AO,6,FALSE)),IF($X$1=3,(VLOOKUP(N29,'X3'!$B:$AO,6,FALSE)),IF($X$1=4,(VLOOKUP(N29,'X4'!$B:$AO,6,FALSE)),IF($X$1=5,(VLOOKUP(N29,'X5'!$B:$AO,6,FALSE)),IF($X$1=6,(VLOOKUP(N29,'X6'!$B:$AO,6,FALSE)),IF($X$1=7,(VLOOKUP(N29,'X7'!$B:$AO,6,FALSE)),IF($X$1=8,(VLOOKUP(N29,'X8'!$B:$AO,6,FALSE)),IF($X$1=9,(VLOOKUP(N29,'X9'!$B:$AO,6,FALSE)),IF($X$1=10,(VLOOKUP(N29,'X10'!$B:$AO,6,FALSE)),IF($X$1=11,(VLOOKUP(N29,'X11'!$B:$AO,6,FALSE)),IF($X$1=12,(VLOOKUP(N29,'X12'!$B:$AO,6,FALSE)),IF($X$1=13,(VLOOKUP(N29,'X13'!$B:$AO,6,FALSE)),"P")))))))))))))))</f>
        <v xml:space="preserve"> </v>
      </c>
      <c r="P31" s="60" t="str">
        <f ca="1">IF(ISERROR(IF($X$1=1,(VLOOKUP(N29,'X1'!$B:$AZ,44,FALSE)),IF($X$1=2,(VLOOKUP(N29,'X2'!$B:$AZ,44,FALSE)),IF($X$1=3,(VLOOKUP(N29,'X3'!$B:$AZ,44,FALSE)),IF($X$1=4,(VLOOKUP(N29,'X4'!$B:$AZ,44,FALSE)),IF($X$1=5,(VLOOKUP(N29,'X5'!$B:$AZ,44,FALSE)),IF($X$1=6,(VLOOKUP(N29,'X6'!$B:$AZ,44,FALSE)),IF($X$1=7,(VLOOKUP(N29,'X7'!$B:$AZ,44,FALSE)),IF($X$1=8,(VLOOKUP(N29,'X8'!$B:$AZ,44,FALSE)),IF($X$1=9,(VLOOKUP(N29,'X9'!$B:$AZ,44,FALSE)),IF($X$1=10,(VLOOKUP(N29,'X10'!$B:$AZ,44,FALSE)),IF($X$1=11,(VLOOKUP(N29,'X11'!$B:$AZ,44,FALSE)),IF($X$1=12,(VLOOKUP(N29,'X12'!$B:$AZ,44,FALSE)),IF($X$1=13,(VLOOKUP(N29,'X13'!$B:$AZ,44,FALSE)),"P"))))))))))))))=TRUE," ",(IF($X$1=1,(VLOOKUP(N29,'X1'!$B:$AZ,44,FALSE)),IF($X$1=2,(VLOOKUP(N29,'X2'!$B:$AZ,44,FALSE)),IF($X$1=3,(VLOOKUP(N29,'X3'!$B:$AZ,44,FALSE)),IF($X$1=4,(VLOOKUP(N29,'X4'!$B:$AZ,44,FALSE)),IF($X$1=5,(VLOOKUP(N29,'X5'!$B:$AZ,44,FALSE)),IF($X$1=6,(VLOOKUP(N29,'X6'!$B:$AZ,44,FALSE)),IF($X$1=7,(VLOOKUP(N29,'X7'!$B:$AZ,44,FALSE)),IF($X$1=8,(VLOOKUP(N29,'X8'!$B:$AZ,44,FALSE)),IF($X$1=9,(VLOOKUP(N29,'X9'!$B:$AZ,44,FALSE)),IF($X$1=10,(VLOOKUP(N29,'X10'!$B:$AZ,44,FALSE)),IF($X$1=11,(VLOOKUP(N29,'X11'!$B:$AZ,44,FALSE)),IF($X$1=12,(VLOOKUP(N29,'X12'!$B:$AZ,44,FALSE)),IF($X$1=13,(VLOOKUP(N29,'X13'!$B:$AZ,44,FALSE)),"P")))))))))))))))</f>
        <v xml:space="preserve"> </v>
      </c>
      <c r="Q31" s="61" t="str">
        <f ca="1">IF(ISERROR(IF($X$1=1,(VLOOKUP(Q29,'X1'!$B:$AP,7,FALSE)),IF($X$1=2,(VLOOKUP(Q29,'X2'!$B:$AP,7,FALSE)),IF($X$1=3,(VLOOKUP(Q29,'X3'!$B:$AP,7,FALSE)),IF($X$1=4,(VLOOKUP(Q29,'X4'!$B:$AP,7,FALSE)),IF($X$1=5,(VLOOKUP(Q29,'X5'!$B:$AP,7,FALSE)),IF($X$1=6,(VLOOKUP(Q29,'X6'!$B:$AP,7,FALSE)),IF($X$1=7,(VLOOKUP(Q29,'X7'!$B:$AP,7,FALSE)),IF($X$1=8,(VLOOKUP(Q29,'X8'!$B:$AP,7,FALSE)),IF($X$1=9,(VLOOKUP(Q29,'X9'!$B:$AP,7,FALSE)),IF($X$1=10,(VLOOKUP(Q29,'X10'!$B:$AP,7,FALSE)),IF($X$1=11,(VLOOKUP(Q29,'X11'!$B:$AP,7,FALSE)),IF($X$1=12,(VLOOKUP(Q29,'X12'!$B:$AP,7,FALSE)),IF($X$1=13,(VLOOKUP(Q29,'X13'!$B:$AP,7,FALSE)),"P"))))))))))))))=TRUE," ",(IF($X$1=1,(VLOOKUP(Q29,'X1'!$B:$AP,7,FALSE)),IF($X$1=2,(VLOOKUP(Q29,'X2'!$B:$AP,7,FALSE)),IF($X$1=3,(VLOOKUP(Q29,'X3'!$B:$AP,7,FALSE)),IF($X$1=4,(VLOOKUP(Q29,'X4'!$B:$AP,7,FALSE)),IF($X$1=5,(VLOOKUP(Q29,'X5'!$B:$AP,7,FALSE)),IF($X$1=6,(VLOOKUP(Q29,'X6'!$B:$AP,7,FALSE)),IF($X$1=7,(VLOOKUP(Q29,'X7'!$B:$AP,7,FALSE)),IF($X$1=8,(VLOOKUP(Q29,'X8'!$B:$AP,7,FALSE)),IF($X$1=9,(VLOOKUP(Q29,'X9'!$B:$AP,7,FALSE)),IF($X$1=10,(VLOOKUP(Q29,'X10'!$B:$AP,7,FALSE)),IF($X$1=11,(VLOOKUP(Q29,'X11'!$B:$AP,7,FALSE)),IF($X$1=12,(VLOOKUP(Q29,'X12'!$B:$AP,7,FALSE)),IF($X$1=13,(VLOOKUP(Q29,'X13'!$B:$AP,7,FALSE)),"P")))))))))))))))</f>
        <v xml:space="preserve"> </v>
      </c>
      <c r="R31" s="59" t="str">
        <f ca="1">IF(ISERROR(IF($X$1=1,(VLOOKUP(Q29,'X1'!$B:$AO,6,FALSE)),IF($X$1=2,(VLOOKUP(Q29,'X2'!$B:$AO,6,FALSE)),IF($X$1=3,(VLOOKUP(Q29,'X3'!$B:$AO,6,FALSE)),IF($X$1=4,(VLOOKUP(Q29,'X4'!$B:$AO,6,FALSE)),IF($X$1=5,(VLOOKUP(Q29,'X5'!$B:$AO,6,FALSE)),IF($X$1=6,(VLOOKUP(Q29,'X6'!$B:$AO,6,FALSE)),IF($X$1=7,(VLOOKUP(Q29,'X7'!$B:$AO,6,FALSE)),IF($X$1=8,(VLOOKUP(Q29,'X8'!$B:$AO,6,FALSE)),IF($X$1=9,(VLOOKUP(Q29,'X9'!$B:$AO,6,FALSE)),IF($X$1=10,(VLOOKUP(Q29,'X10'!$B:$AO,6,FALSE)),IF($X$1=11,(VLOOKUP(Q29,'X11'!$B:$AO,6,FALSE)),IF($X$1=12,(VLOOKUP(Q29,'X12'!$B:$AO,6,FALSE)),IF($X$1=13,(VLOOKUP(Q29,'X13'!$B:$AO,6,FALSE)),"P"))))))))))))))=TRUE," ",(IF($X$1=1,(VLOOKUP(Q29,'X1'!$B:$AO,6,FALSE)),IF($X$1=2,(VLOOKUP(Q29,'X2'!$B:$AO,6,FALSE)),IF($X$1=3,(VLOOKUP(Q29,'X3'!$B:$AO,6,FALSE)),IF($X$1=4,(VLOOKUP(Q29,'X4'!$B:$AO,6,FALSE)),IF($X$1=5,(VLOOKUP(Q29,'X5'!$B:$AO,6,FALSE)),IF($X$1=6,(VLOOKUP(Q29,'X6'!$B:$AO,6,FALSE)),IF($X$1=7,(VLOOKUP(Q29,'X7'!$B:$AO,6,FALSE)),IF($X$1=8,(VLOOKUP(Q29,'X8'!$B:$AO,6,FALSE)),IF($X$1=9,(VLOOKUP(Q29,'X9'!$B:$AO,6,FALSE)),IF($X$1=10,(VLOOKUP(Q29,'X10'!$B:$AO,6,FALSE)),IF($X$1=11,(VLOOKUP(Q29,'X11'!$B:$AO,6,FALSE)),IF($X$1=12,(VLOOKUP(Q29,'X12'!$B:$AO,6,FALSE)),IF($X$1=13,(VLOOKUP(Q29,'X13'!$B:$AO,6,FALSE)),"P")))))))))))))))</f>
        <v xml:space="preserve"> </v>
      </c>
      <c r="S31" s="62" t="str">
        <f ca="1">IF(ISERROR(IF($X$1=1,(VLOOKUP(Q29,'X1'!$B:$AZ,44,FALSE)),IF($X$1=2,(VLOOKUP(Q29,'X2'!$B:$AZ,44,FALSE)),IF($X$1=3,(VLOOKUP(Q29,'X3'!$B:$AZ,44,FALSE)),IF($X$1=4,(VLOOKUP(Q29,'X4'!$B:$AZ,44,FALSE)),IF($X$1=5,(VLOOKUP(Q29,'X5'!$B:$AZ,44,FALSE)),IF($X$1=6,(VLOOKUP(Q29,'X6'!$B:$AZ,44,FALSE)),IF($X$1=7,(VLOOKUP(Q29,'X7'!$B:$AZ,44,FALSE)),IF($X$1=8,(VLOOKUP(Q29,'X8'!$B:$AZ,44,FALSE)),IF($X$1=9,(VLOOKUP(Q29,'X9'!$B:$AZ,44,FALSE)),IF($X$1=10,(VLOOKUP(Q29,'X10'!$B:$AZ,44,FALSE)),IF($X$1=11,(VLOOKUP(Q29,'X11'!$B:$AZ,44,FALSE)),IF($X$1=12,(VLOOKUP(Q29,'X12'!$B:$AZ,44,FALSE)),IF($X$1=13,(VLOOKUP(Q29,'X13'!$B:$AZ,44,FALSE)),"P"))))))))))))))=TRUE," ",(IF($X$1=1,(VLOOKUP(Q29,'X1'!$B:$AZ,44,FALSE)),IF($X$1=2,(VLOOKUP(Q29,'X2'!$B:$AZ,44,FALSE)),IF($X$1=3,(VLOOKUP(Q29,'X3'!$B:$AZ,44,FALSE)),IF($X$1=4,(VLOOKUP(Q29,'X4'!$B:$AZ,44,FALSE)),IF($X$1=5,(VLOOKUP(Q29,'X5'!$B:$AZ,44,FALSE)),IF($X$1=6,(VLOOKUP(Q29,'X6'!$B:$AZ,44,FALSE)),IF($X$1=7,(VLOOKUP(Q29,'X7'!$B:$AZ,44,FALSE)),IF($X$1=8,(VLOOKUP(Q29,'X8'!$B:$AZ,44,FALSE)),IF($X$1=9,(VLOOKUP(Q29,'X9'!$B:$AZ,44,FALSE)),IF($X$1=10,(VLOOKUP(Q29,'X10'!$B:$AZ,44,FALSE)),IF($X$1=11,(VLOOKUP(Q29,'X11'!$B:$AZ,44,FALSE)),IF($X$1=12,(VLOOKUP(Q29,'X12'!$B:$AZ,44,FALSE)),IF($X$1=13,(VLOOKUP(Q29,'X13'!$B:$AZ,44,FALSE)),"P")))))))))))))))</f>
        <v xml:space="preserve"> </v>
      </c>
      <c r="T31" s="43"/>
      <c r="U31" s="186"/>
      <c r="V31" s="102"/>
      <c r="W31" s="180" t="str">
        <f>IF($X$1=1,"A",IF($X$1=2,"B",IF($X$1=3,"C",IF($X$1=4,"D",IF($X$1=5,"E",IF($X$1=6,"F",IF($X$1=7,"G",IF($X$1=8,"H",IF($X$1=9,"J",IF($X$1=10,"K",IF($X$1=11,"L",IF($X$1=12,"M",IF($X$1=13,"N","P")))))))))))))</f>
        <v>G</v>
      </c>
      <c r="X31" s="102"/>
      <c r="Y31" s="102"/>
      <c r="Z31" s="171">
        <v>5</v>
      </c>
      <c r="AA31" s="171">
        <v>6</v>
      </c>
      <c r="AB31" s="171" t="str">
        <f t="shared" si="0"/>
        <v>56</v>
      </c>
      <c r="AC31" s="165">
        <f t="shared" si="5"/>
        <v>55</v>
      </c>
      <c r="AD31" s="165" t="s">
        <v>760</v>
      </c>
      <c r="AE31" s="166" t="s">
        <v>118</v>
      </c>
      <c r="AF31" s="166" t="s">
        <v>156</v>
      </c>
      <c r="AG31" s="166" t="s">
        <v>155</v>
      </c>
      <c r="AH31" s="166" t="s">
        <v>135</v>
      </c>
      <c r="AI31" s="166" t="s">
        <v>137</v>
      </c>
      <c r="AJ31" s="166" t="s">
        <v>1230</v>
      </c>
      <c r="AK31" s="165">
        <v>13</v>
      </c>
      <c r="AL31" s="165">
        <v>14</v>
      </c>
      <c r="AM31" s="165">
        <v>9</v>
      </c>
      <c r="AN31" s="166" t="s">
        <v>785</v>
      </c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</row>
    <row r="32" spans="2:77" ht="14.1" customHeight="1" x14ac:dyDescent="0.25">
      <c r="B32" s="52" t="str">
        <f>VLOOKUP($Y$2,$AC$2:$AJ$79,6,FALSE)</f>
        <v>Get.Pot.%</v>
      </c>
      <c r="C32" s="53" t="str">
        <f>VLOOKUP($Y$2,$AC$2:$AJ$79,7,FALSE)</f>
        <v>Piy.Deg $</v>
      </c>
      <c r="D32" s="54" t="str">
        <f>VLOOKUP($Y$2,$AC$2:$AJ$79,8,FALSE)</f>
        <v>2021 FK</v>
      </c>
      <c r="E32" s="55" t="str">
        <f>VLOOKUP($Y$2,$AC$2:$AJ$79,6,FALSE)</f>
        <v>Get.Pot.%</v>
      </c>
      <c r="F32" s="53" t="str">
        <f>VLOOKUP($Y$2,$AC$2:$AJ$79,7,FALSE)</f>
        <v>Piy.Deg $</v>
      </c>
      <c r="G32" s="54" t="str">
        <f>VLOOKUP($Y$2,$AC$2:$AJ$79,8,FALSE)</f>
        <v>2021 FK</v>
      </c>
      <c r="H32" s="55" t="str">
        <f>VLOOKUP($Y$2,$AC$2:$AJ$79,6,FALSE)</f>
        <v>Get.Pot.%</v>
      </c>
      <c r="I32" s="53" t="str">
        <f>VLOOKUP($Y$2,$AC$2:$AJ$79,7,FALSE)</f>
        <v>Piy.Deg $</v>
      </c>
      <c r="J32" s="54" t="str">
        <f>VLOOKUP($Y$2,$AC$2:$AJ$79,8,FALSE)</f>
        <v>2021 FK</v>
      </c>
      <c r="K32" s="55" t="str">
        <f>VLOOKUP($Y$2,$AC$2:$AJ$79,6,FALSE)</f>
        <v>Get.Pot.%</v>
      </c>
      <c r="L32" s="53" t="str">
        <f>VLOOKUP($Y$2,$AC$2:$AJ$79,7,FALSE)</f>
        <v>Piy.Deg $</v>
      </c>
      <c r="M32" s="54" t="str">
        <f>VLOOKUP($Y$2,$AC$2:$AJ$79,8,FALSE)</f>
        <v>2021 FK</v>
      </c>
      <c r="N32" s="55" t="str">
        <f>VLOOKUP($Y$2,$AC$2:$AJ$79,6,FALSE)</f>
        <v>Get.Pot.%</v>
      </c>
      <c r="O32" s="53" t="str">
        <f>VLOOKUP($Y$2,$AC$2:$AJ$79,7,FALSE)</f>
        <v>Piy.Deg $</v>
      </c>
      <c r="P32" s="54" t="str">
        <f>VLOOKUP($Y$2,$AC$2:$AJ$79,8,FALSE)</f>
        <v>2021 FK</v>
      </c>
      <c r="Q32" s="55" t="str">
        <f>VLOOKUP($Y$2,$AC$2:$AJ$79,6,FALSE)</f>
        <v>Get.Pot.%</v>
      </c>
      <c r="R32" s="53" t="str">
        <f>VLOOKUP($Y$2,$AC$2:$AJ$79,7,FALSE)</f>
        <v>Piy.Deg $</v>
      </c>
      <c r="S32" s="56" t="str">
        <f>VLOOKUP($Y$2,$AC$2:$AJ$79,8,FALSE)</f>
        <v>2021 FK</v>
      </c>
      <c r="V32" s="102"/>
      <c r="W32" s="102" t="str">
        <f ca="1">IF($X$1=1,(VLOOKUP(B4,'X1'!$B:$AP,41,FALSE)),IF($X$1=2,(VLOOKUP(B4,'X2'!$B:$AP,41,FALSE)),IF($X$1=3,(VLOOKUP(B4,'X3'!$B:$AP,41,FALSE)),IF($X$1=4,(VLOOKUP(B4,'X4'!$B:$AP,41,FALSE)),IF($X$1=5,(VLOOKUP(B4,'X5'!$B:$AP,41,FALSE)),IF($X$1=6,(VLOOKUP(B4,'X6'!$B:$AP,41,FALSE)),IF($X$1=7,(VLOOKUP(B4,'X7'!$B:$AP,41,FALSE)),IF($X$1=8,(VLOOKUP(B4,'X8'!$B:$AP,41,FALSE)),IF($X$1=9,(VLOOKUP(B4,'X9'!$B:$AP,41,FALSE)),IF($X$1=10,(VLOOKUP(B4,'X10'!$B:$AP,41,FALSE)),IF($X$1=11,(VLOOKUP(B4,'X11'!$B:$AP,41,FALSE)),IF($X$1=12,(VLOOKUP(B4,'X12'!$B:$AP,41,FALSE)),IF($X$1=13,(VLOOKUP(B4,'X13'!$B:$AP,41,FALSE)),"P")))))))))))))</f>
        <v>Wireless Telecommunications</v>
      </c>
      <c r="X32" s="102"/>
      <c r="Y32" s="102"/>
      <c r="Z32" s="170">
        <v>6</v>
      </c>
      <c r="AA32" s="170">
        <v>1</v>
      </c>
      <c r="AB32" s="170" t="str">
        <f t="shared" si="0"/>
        <v>61</v>
      </c>
      <c r="AC32" s="102">
        <v>60</v>
      </c>
      <c r="AD32" s="102" t="s">
        <v>857</v>
      </c>
      <c r="AE32" s="162" t="s">
        <v>15</v>
      </c>
      <c r="AF32" s="162" t="s">
        <v>157</v>
      </c>
      <c r="AG32" s="162" t="s">
        <v>154</v>
      </c>
      <c r="AH32" s="162" t="s">
        <v>792</v>
      </c>
      <c r="AI32" s="162" t="s">
        <v>796</v>
      </c>
      <c r="AJ32" s="162" t="s">
        <v>1230</v>
      </c>
      <c r="AK32" s="102">
        <v>44</v>
      </c>
      <c r="AL32" s="102">
        <v>8</v>
      </c>
      <c r="AM32" s="102">
        <v>9</v>
      </c>
      <c r="AN32" s="162" t="s">
        <v>786</v>
      </c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</row>
    <row r="33" spans="1:69" ht="14.1" customHeight="1" x14ac:dyDescent="0.25">
      <c r="B33" s="70" t="str">
        <f ca="1">IF(ISERROR(((ROUND((IF($X$1=1,((VLOOKUP(B$29,'X1'!$B:$ZZ,(VLOOKUP($Y$2,$AC$1:$AM$79,9,FALSE)),FALSE))),(IF($X$1=2,((VLOOKUP(B$29,'X2'!$B:$ZZ,(VLOOKUP($Y$2,$AC$1:$AM$79,9,FALSE)),FALSE))),(IF($X$1=3,((VLOOKUP(B$29,'X3'!$B:$ZZ,(VLOOKUP($Y$2,$AC$1:$AM$79,9,FALSE)),FALSE))),(IF($X$1=4,((VLOOKUP(B$29,'X4'!$B:$ZZ,(VLOOKUP($Y$2,$AC$1:$AM$79,9,FALSE)),FALSE))),(IF($X$1=5,((VLOOKUP(B$29,'X5'!$B:$ZZ,(VLOOKUP($Y$2,$AC$1:$AM$79,9,FALSE)),FALSE))),(IF($X$1=6,((VLOOKUP(B$29,'X6'!$B:$ZZ,(VLOOKUP($Y$2,$AC$1:$AM$79,9,FALSE)),FALSE))),(IF($X$1=7,((VLOOKUP(B$29,'X7'!$B:$ZZ,(VLOOKUP($Y$2,$AC$1:$AM$79,9,FALSE)),FALSE))),(IF($X$1=8,((VLOOKUP(B$29,'X8'!$B:$ZZ,(VLOOKUP($Y$2,$AC$1:$AM$79,9,FALSE)),FALSE))),(IF($X$1=9,((VLOOKUP(B$29,'X9'!$B:$ZZ,(VLOOKUP($Y$2,$AC$1:$AM$79,9,FALSE)),FALSE))),(IF($X$1=10,((VLOOKUP(B$29,'X10'!$B:$ZZ,(VLOOKUP($Y$2,$AC$1:$AM$79,9,FALSE)),FALSE))),(IF($X$1=11,((VLOOKUP(B$29,'X11'!$B:$ZZ,(VLOOKUP($Y$2,$AC$1:$AM$79,9,FALSE)),FALSE))),(IF($X$1=12,((VLOOKUP(B$29,'X12'!$B:$ZZ,(VLOOKUP($Y$2,$AC$1:$AM$79,9,FALSE)),FALSE))),((VLOOKUP(B$29,'X13'!$B:$ZZ,(VLOOKUP($Y$2,$AC$1:$AM$79,9,FALSE)),FALSE))))))))))))))))))))))))))),1))))=TRUE," ",(((ROUND((IF($X$1=1,((VLOOKUP(B$29,'X1'!$B:$ZZ,(VLOOKUP($Y$2,$AC$1:$AM$79,9,FALSE)),FALSE))),(IF($X$1=2,((VLOOKUP(B$29,'X2'!$B:$ZZ,(VLOOKUP($Y$2,$AC$1:$AM$79,9,FALSE)),FALSE))),(IF($X$1=3,((VLOOKUP(B$29,'X3'!$B:$ZZ,(VLOOKUP($Y$2,$AC$1:$AM$79,9,FALSE)),FALSE))),(IF($X$1=4,((VLOOKUP(B$29,'X4'!$B:$ZZ,(VLOOKUP($Y$2,$AC$1:$AM$79,9,FALSE)),FALSE))),(IF($X$1=5,((VLOOKUP(B$29,'X5'!$B:$ZZ,(VLOOKUP($Y$2,$AC$1:$AM$79,9,FALSE)),FALSE))),(IF($X$1=6,((VLOOKUP(B$29,'X6'!$B:$ZZ,(VLOOKUP($Y$2,$AC$1:$AM$79,9,FALSE)),FALSE))),(IF($X$1=7,((VLOOKUP(B$29,'X7'!$B:$ZZ,(VLOOKUP($Y$2,$AC$1:$AM$79,9,FALSE)),FALSE))),(IF($X$1=8,((VLOOKUP(B$29,'X8'!$B:$ZZ,(VLOOKUP($Y$2,$AC$1:$AM$79,9,FALSE)),FALSE))),(IF($X$1=9,((VLOOKUP(B$29,'X9'!$B:$ZZ,(VLOOKUP($Y$2,$AC$1:$AM$79,9,FALSE)),FALSE))),(IF($X$1=10,((VLOOKUP(B$29,'X10'!$B:$ZZ,(VLOOKUP($Y$2,$AC$1:$AM$79,9,FALSE)),FALSE))),(IF($X$1=11,((VLOOKUP(B$29,'X11'!$B:$ZZ,(VLOOKUP($Y$2,$AC$1:$AM$79,9,FALSE)),FALSE))),(IF($X$1=12,((VLOOKUP(B$29,'X12'!$B:$ZZ,(VLOOKUP($Y$2,$AC$1:$AM$79,9,FALSE)),FALSE))),((VLOOKUP(B$29,'X13'!$B:$ZZ,(VLOOKUP($Y$2,$AC$1:$AM$79,9,FALSE)),FALSE))))))))))))))))))))))))))),1)))))</f>
        <v xml:space="preserve"> </v>
      </c>
      <c r="C33" s="71" t="str">
        <f ca="1">IF(ISERROR(((ROUND((IF($X$1=1,((VLOOKUP(B$29,'X1'!$B:$ZZ,(VLOOKUP($Y$2,$AC$1:$AM$79,10,FALSE)),FALSE))),(IF($X$1=2,((VLOOKUP(B$29,'X2'!$B:$ZZ,(VLOOKUP($Y$2,$AC$1:$AM$79,10,FALSE)),FALSE))),(IF($X$1=3,((VLOOKUP(B$29,'X3'!$B:$ZZ,(VLOOKUP($Y$2,$AC$1:$AM$79,10,FALSE)),FALSE))),(IF($X$1=4,((VLOOKUP(B$29,'X4'!$B:$ZZ,(VLOOKUP($Y$2,$AC$1:$AM$79,10,FALSE)),FALSE))),(IF($X$1=5,((VLOOKUP(B$29,'X5'!$B:$ZZ,(VLOOKUP($Y$2,$AC$1:$AM$79,10,FALSE)),FALSE))),(IF($X$1=6,((VLOOKUP(B$29,'X6'!$B:$ZZ,(VLOOKUP($Y$2,$AC$1:$AM$79,10,FALSE)),FALSE))),(IF($X$1=7,((VLOOKUP(B$29,'X7'!$B:$ZZ,(VLOOKUP($Y$2,$AC$1:$AM$79,10,FALSE)),FALSE))),(IF($X$1=8,((VLOOKUP(B$29,'X8'!$B:$ZZ,(VLOOKUP($Y$2,$AC$1:$AM$79,10,FALSE)),FALSE))),(IF($X$1=9,((VLOOKUP(B$29,'X9'!$B:$ZZ,(VLOOKUP($Y$2,$AC$1:$AM$79,10,FALSE)),FALSE))),(IF($X$1=10,((VLOOKUP(B$29,'X10'!$B:$ZZ,(VLOOKUP($Y$2,$AC$1:$AM$79,10,FALSE)),FALSE))),(IF($X$1=11,((VLOOKUP(B$29,'X11'!$B:$ZZ,(VLOOKUP($Y$2,$AC$1:$AM$79,10,FALSE)),FALSE))),(IF($X$1=12,((VLOOKUP(B$29,'X12'!$B:$ZZ,(VLOOKUP($Y$2,$AC$1:$AM$79,10,FALSE)),FALSE))),((VLOOKUP(B$29,'X13'!$B:$ZZ,(VLOOKUP($Y$2,$AC$1:$AM$79,10,FALSE)),FALSE))))))))))))))))))))))))))),1))))=TRUE," ",(((ROUND((IF($X$1=1,((VLOOKUP(B$29,'X1'!$B:$ZZ,(VLOOKUP($Y$2,$AC$1:$AM$79,10,FALSE)),FALSE))),(IF($X$1=2,((VLOOKUP(B$29,'X2'!$B:$ZZ,(VLOOKUP($Y$2,$AC$1:$AM$79,10,FALSE)),FALSE))),(IF($X$1=3,((VLOOKUP(B$29,'X3'!$B:$ZZ,(VLOOKUP($Y$2,$AC$1:$AM$79,10,FALSE)),FALSE))),(IF($X$1=4,((VLOOKUP(B$29,'X4'!$B:$ZZ,(VLOOKUP($Y$2,$AC$1:$AM$79,10,FALSE)),FALSE))),(IF($X$1=5,((VLOOKUP(B$29,'X5'!$B:$ZZ,(VLOOKUP($Y$2,$AC$1:$AM$79,10,FALSE)),FALSE))),(IF($X$1=6,((VLOOKUP(B$29,'X6'!$B:$ZZ,(VLOOKUP($Y$2,$AC$1:$AM$79,10,FALSE)),FALSE))),(IF($X$1=7,((VLOOKUP(B$29,'X7'!$B:$ZZ,(VLOOKUP($Y$2,$AC$1:$AM$79,10,FALSE)),FALSE))),(IF($X$1=8,((VLOOKUP(B$29,'X8'!$B:$ZZ,(VLOOKUP($Y$2,$AC$1:$AM$79,10,FALSE)),FALSE))),(IF($X$1=9,((VLOOKUP(B$29,'X9'!$B:$ZZ,(VLOOKUP($Y$2,$AC$1:$AM$79,10,FALSE)),FALSE))),(IF($X$1=10,((VLOOKUP(B$29,'X10'!$B:$ZZ,(VLOOKUP($Y$2,$AC$1:$AM$79,10,FALSE)),FALSE))),(IF($X$1=11,((VLOOKUP(B$29,'X11'!$B:$ZZ,(VLOOKUP($Y$2,$AC$1:$AM$79,10,FALSE)),FALSE))),(IF($X$1=12,((VLOOKUP(B$29,'X12'!$B:$ZZ,(VLOOKUP($Y$2,$AC$1:$AM$79,10,FALSE)),FALSE))),((VLOOKUP(B$29,'X13'!$B:$ZZ,(VLOOKUP($Y$2,$AC$1:$AM$79,10,FALSE)),FALSE))))))))))))))))))))))))))),1)))))</f>
        <v xml:space="preserve"> </v>
      </c>
      <c r="D33" s="138" t="str">
        <f ca="1">IF(ISERROR(((ROUND((IF($X$1=1,((VLOOKUP(B$29,'X1'!$B:$ZZ,(VLOOKUP($Y$2,$AC$1:$AM$79,11,FALSE)),FALSE))),(IF($X$1=2,((VLOOKUP(B$29,'X2'!$B:$ZZ,(VLOOKUP($Y$2,$AC$1:$AM$79,11,FALSE)),FALSE))),(IF($X$1=3,((VLOOKUP(B$29,'X3'!$B:$ZZ,(VLOOKUP($Y$2,$AC$1:$AM$79,11,FALSE)),FALSE))),(IF($X$1=4,((VLOOKUP(B$29,'X4'!$B:$ZZ,(VLOOKUP($Y$2,$AC$1:$AM$79,11,FALSE)),FALSE))),(IF($X$1=5,((VLOOKUP(B$29,'X5'!$B:$ZZ,(VLOOKUP($Y$2,$AC$1:$AM$79,11,FALSE)),FALSE))),(IF($X$1=6,((VLOOKUP(B$29,'X6'!$B:$ZZ,(VLOOKUP($Y$2,$AC$1:$AM$79,11,FALSE)),FALSE))),(IF($X$1=7,((VLOOKUP(B$29,'X7'!$B:$ZZ,(VLOOKUP($Y$2,$AC$1:$AM$79,11,FALSE)),FALSE))),(IF($X$1=8,((VLOOKUP(B$29,'X8'!$B:$ZZ,(VLOOKUP($Y$2,$AC$1:$AM$79,11,FALSE)),FALSE))),(IF($X$1=9,((VLOOKUP(B$29,'X9'!$B:$ZZ,(VLOOKUP($Y$2,$AC$1:$AM$79,11,FALSE)),FALSE))),(IF($X$1=10,((VLOOKUP(B$29,'X10'!$B:$ZZ,(VLOOKUP($Y$2,$AC$1:$AM$79,11,FALSE)),FALSE))),(IF($X$1=11,((VLOOKUP(B$29,'X11'!$B:$ZZ,(VLOOKUP($Y$2,$AC$1:$AM$79,11,FALSE)),FALSE))),(IF($X$1=12,((VLOOKUP(B$29,'X12'!$B:$ZZ,(VLOOKUP($Y$2,$AC$1:$AM$79,11,FALSE)),FALSE))),((VLOOKUP(B$29,'X13'!$B:$ZZ,(VLOOKUP($Y$2,$AC$1:$AM$79,11,FALSE)),FALSE))))))))))))))))))))))))))),1))))=TRUE," ",(((ROUND((IF($X$1=1,((VLOOKUP(B$29,'X1'!$B:$ZZ,(VLOOKUP($Y$2,$AC$1:$AM$79,11,FALSE)),FALSE))),(IF($X$1=2,((VLOOKUP(B$29,'X2'!$B:$ZZ,(VLOOKUP($Y$2,$AC$1:$AM$79,11,FALSE)),FALSE))),(IF($X$1=3,((VLOOKUP(B$29,'X3'!$B:$ZZ,(VLOOKUP($Y$2,$AC$1:$AM$79,11,FALSE)),FALSE))),(IF($X$1=4,((VLOOKUP(B$29,'X4'!$B:$ZZ,(VLOOKUP($Y$2,$AC$1:$AM$79,11,FALSE)),FALSE))),(IF($X$1=5,((VLOOKUP(B$29,'X5'!$B:$ZZ,(VLOOKUP($Y$2,$AC$1:$AM$79,11,FALSE)),FALSE))),(IF($X$1=6,((VLOOKUP(B$29,'X6'!$B:$ZZ,(VLOOKUP($Y$2,$AC$1:$AM$79,11,FALSE)),FALSE))),(IF($X$1=7,((VLOOKUP(B$29,'X7'!$B:$ZZ,(VLOOKUP($Y$2,$AC$1:$AM$79,11,FALSE)),FALSE))),(IF($X$1=8,((VLOOKUP(B$29,'X8'!$B:$ZZ,(VLOOKUP($Y$2,$AC$1:$AM$79,11,FALSE)),FALSE))),(IF($X$1=9,((VLOOKUP(B$29,'X9'!$B:$ZZ,(VLOOKUP($Y$2,$AC$1:$AM$79,11,FALSE)),FALSE))),(IF($X$1=10,((VLOOKUP(B$29,'X10'!$B:$ZZ,(VLOOKUP($Y$2,$AC$1:$AM$79,11,FALSE)),FALSE))),(IF($X$1=11,((VLOOKUP(B$29,'X11'!$B:$ZZ,(VLOOKUP($Y$2,$AC$1:$AM$79,11,FALSE)),FALSE))),(IF($X$1=12,((VLOOKUP(B$29,'X12'!$B:$ZZ,(VLOOKUP($Y$2,$AC$1:$AM$79,11,FALSE)),FALSE))),((VLOOKUP(B$29,'X13'!$B:$ZZ,(VLOOKUP($Y$2,$AC$1:$AM$79,11,FALSE)),FALSE))))))))))))))))))))))))))),1)))))</f>
        <v xml:space="preserve"> </v>
      </c>
      <c r="E33" s="72" t="str">
        <f ca="1">IF(ISERROR(((ROUND((IF($X$1=1,((VLOOKUP(E$29,'X1'!$B:$ZZ,(VLOOKUP($Y$2,$AC$1:$AM$79,9,FALSE)),FALSE))),(IF($X$1=2,((VLOOKUP(E$29,'X2'!$B:$ZZ,(VLOOKUP($Y$2,$AC$1:$AM$79,9,FALSE)),FALSE))),(IF($X$1=3,((VLOOKUP(E$29,'X3'!$B:$ZZ,(VLOOKUP($Y$2,$AC$1:$AM$79,9,FALSE)),FALSE))),(IF($X$1=4,((VLOOKUP(E$29,'X4'!$B:$ZZ,(VLOOKUP($Y$2,$AC$1:$AM$79,9,FALSE)),FALSE))),(IF($X$1=5,((VLOOKUP(E$29,'X5'!$B:$ZZ,(VLOOKUP($Y$2,$AC$1:$AM$79,9,FALSE)),FALSE))),(IF($X$1=6,((VLOOKUP(E$29,'X6'!$B:$ZZ,(VLOOKUP($Y$2,$AC$1:$AM$79,9,FALSE)),FALSE))),(IF($X$1=7,((VLOOKUP(E$29,'X7'!$B:$ZZ,(VLOOKUP($Y$2,$AC$1:$AM$79,9,FALSE)),FALSE))),(IF($X$1=8,((VLOOKUP(E$29,'X8'!$B:$ZZ,(VLOOKUP($Y$2,$AC$1:$AM$79,9,FALSE)),FALSE))),(IF($X$1=9,((VLOOKUP(E$29,'X9'!$B:$ZZ,(VLOOKUP($Y$2,$AC$1:$AM$79,9,FALSE)),FALSE))),(IF($X$1=10,((VLOOKUP(E$29,'X10'!$B:$ZZ,(VLOOKUP($Y$2,$AC$1:$AM$79,9,FALSE)),FALSE))),(IF($X$1=11,((VLOOKUP(E$29,'X11'!$B:$ZZ,(VLOOKUP($Y$2,$AC$1:$AM$79,9,FALSE)),FALSE))),(IF($X$1=12,((VLOOKUP(E$29,'X12'!$B:$ZZ,(VLOOKUP($Y$2,$AC$1:$AM$79,9,FALSE)),FALSE))),((VLOOKUP(E$29,'X13'!$B:$ZZ,(VLOOKUP($Y$2,$AC$1:$AM$79,9,FALSE)),FALSE))))))))))))))))))))))))))),1))))=TRUE," ",(((ROUND((IF($X$1=1,((VLOOKUP(E$29,'X1'!$B:$ZZ,(VLOOKUP($Y$2,$AC$1:$AM$79,9,FALSE)),FALSE))),(IF($X$1=2,((VLOOKUP(E$29,'X2'!$B:$ZZ,(VLOOKUP($Y$2,$AC$1:$AM$79,9,FALSE)),FALSE))),(IF($X$1=3,((VLOOKUP(E$29,'X3'!$B:$ZZ,(VLOOKUP($Y$2,$AC$1:$AM$79,9,FALSE)),FALSE))),(IF($X$1=4,((VLOOKUP(E$29,'X4'!$B:$ZZ,(VLOOKUP($Y$2,$AC$1:$AM$79,9,FALSE)),FALSE))),(IF($X$1=5,((VLOOKUP(E$29,'X5'!$B:$ZZ,(VLOOKUP($Y$2,$AC$1:$AM$79,9,FALSE)),FALSE))),(IF($X$1=6,((VLOOKUP(E$29,'X6'!$B:$ZZ,(VLOOKUP($Y$2,$AC$1:$AM$79,9,FALSE)),FALSE))),(IF($X$1=7,((VLOOKUP(E$29,'X7'!$B:$ZZ,(VLOOKUP($Y$2,$AC$1:$AM$79,9,FALSE)),FALSE))),(IF($X$1=8,((VLOOKUP(E$29,'X8'!$B:$ZZ,(VLOOKUP($Y$2,$AC$1:$AM$79,9,FALSE)),FALSE))),(IF($X$1=9,((VLOOKUP(E$29,'X9'!$B:$ZZ,(VLOOKUP($Y$2,$AC$1:$AM$79,9,FALSE)),FALSE))),(IF($X$1=10,((VLOOKUP(E$29,'X10'!$B:$ZZ,(VLOOKUP($Y$2,$AC$1:$AM$79,9,FALSE)),FALSE))),(IF($X$1=11,((VLOOKUP(E$29,'X11'!$B:$ZZ,(VLOOKUP($Y$2,$AC$1:$AM$79,9,FALSE)),FALSE))),(IF($X$1=12,((VLOOKUP(E$29,'X12'!$B:$ZZ,(VLOOKUP($Y$2,$AC$1:$AM$79,9,FALSE)),FALSE))),((VLOOKUP(E$29,'X13'!$B:$ZZ,(VLOOKUP($Y$2,$AC$1:$AM$79,9,FALSE)),FALSE))))))))))))))))))))))))))),1)))))</f>
        <v xml:space="preserve"> </v>
      </c>
      <c r="F33" s="71" t="str">
        <f ca="1">IF(ISERROR(((ROUND((IF($X$1=1,((VLOOKUP(E$29,'X1'!$B:$ZZ,(VLOOKUP($Y$2,$AC$1:$AM$79,10,FALSE)),FALSE))),(IF($X$1=2,((VLOOKUP(E$29,'X2'!$B:$ZZ,(VLOOKUP($Y$2,$AC$1:$AM$79,10,FALSE)),FALSE))),(IF($X$1=3,((VLOOKUP(E$29,'X3'!$B:$ZZ,(VLOOKUP($Y$2,$AC$1:$AM$79,10,FALSE)),FALSE))),(IF($X$1=4,((VLOOKUP(E$29,'X4'!$B:$ZZ,(VLOOKUP($Y$2,$AC$1:$AM$79,10,FALSE)),FALSE))),(IF($X$1=5,((VLOOKUP(E$29,'X5'!$B:$ZZ,(VLOOKUP($Y$2,$AC$1:$AM$79,10,FALSE)),FALSE))),(IF($X$1=6,((VLOOKUP(E$29,'X6'!$B:$ZZ,(VLOOKUP($Y$2,$AC$1:$AM$79,10,FALSE)),FALSE))),(IF($X$1=7,((VLOOKUP(E$29,'X7'!$B:$ZZ,(VLOOKUP($Y$2,$AC$1:$AM$79,10,FALSE)),FALSE))),(IF($X$1=8,((VLOOKUP(E$29,'X8'!$B:$ZZ,(VLOOKUP($Y$2,$AC$1:$AM$79,10,FALSE)),FALSE))),(IF($X$1=9,((VLOOKUP(E$29,'X9'!$B:$ZZ,(VLOOKUP($Y$2,$AC$1:$AM$79,10,FALSE)),FALSE))),(IF($X$1=10,((VLOOKUP(E$29,'X10'!$B:$ZZ,(VLOOKUP($Y$2,$AC$1:$AM$79,10,FALSE)),FALSE))),(IF($X$1=11,((VLOOKUP(E$29,'X11'!$B:$ZZ,(VLOOKUP($Y$2,$AC$1:$AM$79,10,FALSE)),FALSE))),(IF($X$1=12,((VLOOKUP(E$29,'X12'!$B:$ZZ,(VLOOKUP($Y$2,$AC$1:$AM$79,10,FALSE)),FALSE))),((VLOOKUP(E$29,'X13'!$B:$ZZ,(VLOOKUP($Y$2,$AC$1:$AM$79,10,FALSE)),FALSE))))))))))))))))))))))))))),1))))=TRUE," ",(((ROUND((IF($X$1=1,((VLOOKUP(E$29,'X1'!$B:$ZZ,(VLOOKUP($Y$2,$AC$1:$AM$79,10,FALSE)),FALSE))),(IF($X$1=2,((VLOOKUP(E$29,'X2'!$B:$ZZ,(VLOOKUP($Y$2,$AC$1:$AM$79,10,FALSE)),FALSE))),(IF($X$1=3,((VLOOKUP(E$29,'X3'!$B:$ZZ,(VLOOKUP($Y$2,$AC$1:$AM$79,10,FALSE)),FALSE))),(IF($X$1=4,((VLOOKUP(E$29,'X4'!$B:$ZZ,(VLOOKUP($Y$2,$AC$1:$AM$79,10,FALSE)),FALSE))),(IF($X$1=5,((VLOOKUP(E$29,'X5'!$B:$ZZ,(VLOOKUP($Y$2,$AC$1:$AM$79,10,FALSE)),FALSE))),(IF($X$1=6,((VLOOKUP(E$29,'X6'!$B:$ZZ,(VLOOKUP($Y$2,$AC$1:$AM$79,10,FALSE)),FALSE))),(IF($X$1=7,((VLOOKUP(E$29,'X7'!$B:$ZZ,(VLOOKUP($Y$2,$AC$1:$AM$79,10,FALSE)),FALSE))),(IF($X$1=8,((VLOOKUP(E$29,'X8'!$B:$ZZ,(VLOOKUP($Y$2,$AC$1:$AM$79,10,FALSE)),FALSE))),(IF($X$1=9,((VLOOKUP(E$29,'X9'!$B:$ZZ,(VLOOKUP($Y$2,$AC$1:$AM$79,10,FALSE)),FALSE))),(IF($X$1=10,((VLOOKUP(E$29,'X10'!$B:$ZZ,(VLOOKUP($Y$2,$AC$1:$AM$79,10,FALSE)),FALSE))),(IF($X$1=11,((VLOOKUP(E$29,'X11'!$B:$ZZ,(VLOOKUP($Y$2,$AC$1:$AM$79,10,FALSE)),FALSE))),(IF($X$1=12,((VLOOKUP(E$29,'X12'!$B:$ZZ,(VLOOKUP($Y$2,$AC$1:$AM$79,10,FALSE)),FALSE))),((VLOOKUP(E$29,'X13'!$B:$ZZ,(VLOOKUP($Y$2,$AC$1:$AM$79,10,FALSE)),FALSE))))))))))))))))))))))))))),1)))))</f>
        <v xml:space="preserve"> </v>
      </c>
      <c r="G33" s="138" t="str">
        <f ca="1">IF(ISERROR(((ROUND((IF($X$1=1,((VLOOKUP(E$29,'X1'!$B:$ZZ,(VLOOKUP($Y$2,$AC$1:$AM$79,11,FALSE)),FALSE))),(IF($X$1=2,((VLOOKUP(E$29,'X2'!$B:$ZZ,(VLOOKUP($Y$2,$AC$1:$AM$79,11,FALSE)),FALSE))),(IF($X$1=3,((VLOOKUP(E$29,'X3'!$B:$ZZ,(VLOOKUP($Y$2,$AC$1:$AM$79,11,FALSE)),FALSE))),(IF($X$1=4,((VLOOKUP(E$29,'X4'!$B:$ZZ,(VLOOKUP($Y$2,$AC$1:$AM$79,11,FALSE)),FALSE))),(IF($X$1=5,((VLOOKUP(E$29,'X5'!$B:$ZZ,(VLOOKUP($Y$2,$AC$1:$AM$79,11,FALSE)),FALSE))),(IF($X$1=6,((VLOOKUP(E$29,'X6'!$B:$ZZ,(VLOOKUP($Y$2,$AC$1:$AM$79,11,FALSE)),FALSE))),(IF($X$1=7,((VLOOKUP(E$29,'X7'!$B:$ZZ,(VLOOKUP($Y$2,$AC$1:$AM$79,11,FALSE)),FALSE))),(IF($X$1=8,((VLOOKUP(E$29,'X8'!$B:$ZZ,(VLOOKUP($Y$2,$AC$1:$AM$79,11,FALSE)),FALSE))),(IF($X$1=9,((VLOOKUP(E$29,'X9'!$B:$ZZ,(VLOOKUP($Y$2,$AC$1:$AM$79,11,FALSE)),FALSE))),(IF($X$1=10,((VLOOKUP(E$29,'X10'!$B:$ZZ,(VLOOKUP($Y$2,$AC$1:$AM$79,11,FALSE)),FALSE))),(IF($X$1=11,((VLOOKUP(E$29,'X11'!$B:$ZZ,(VLOOKUP($Y$2,$AC$1:$AM$79,11,FALSE)),FALSE))),(IF($X$1=12,((VLOOKUP(E$29,'X12'!$B:$ZZ,(VLOOKUP($Y$2,$AC$1:$AM$79,11,FALSE)),FALSE))),((VLOOKUP(E$29,'X13'!$B:$ZZ,(VLOOKUP($Y$2,$AC$1:$AM$79,11,FALSE)),FALSE))))))))))))))))))))))))))),1))))=TRUE," ",(((ROUND((IF($X$1=1,((VLOOKUP(E$29,'X1'!$B:$ZZ,(VLOOKUP($Y$2,$AC$1:$AM$79,11,FALSE)),FALSE))),(IF($X$1=2,((VLOOKUP(E$29,'X2'!$B:$ZZ,(VLOOKUP($Y$2,$AC$1:$AM$79,11,FALSE)),FALSE))),(IF($X$1=3,((VLOOKUP(E$29,'X3'!$B:$ZZ,(VLOOKUP($Y$2,$AC$1:$AM$79,11,FALSE)),FALSE))),(IF($X$1=4,((VLOOKUP(E$29,'X4'!$B:$ZZ,(VLOOKUP($Y$2,$AC$1:$AM$79,11,FALSE)),FALSE))),(IF($X$1=5,((VLOOKUP(E$29,'X5'!$B:$ZZ,(VLOOKUP($Y$2,$AC$1:$AM$79,11,FALSE)),FALSE))),(IF($X$1=6,((VLOOKUP(E$29,'X6'!$B:$ZZ,(VLOOKUP($Y$2,$AC$1:$AM$79,11,FALSE)),FALSE))),(IF($X$1=7,((VLOOKUP(E$29,'X7'!$B:$ZZ,(VLOOKUP($Y$2,$AC$1:$AM$79,11,FALSE)),FALSE))),(IF($X$1=8,((VLOOKUP(E$29,'X8'!$B:$ZZ,(VLOOKUP($Y$2,$AC$1:$AM$79,11,FALSE)),FALSE))),(IF($X$1=9,((VLOOKUP(E$29,'X9'!$B:$ZZ,(VLOOKUP($Y$2,$AC$1:$AM$79,11,FALSE)),FALSE))),(IF($X$1=10,((VLOOKUP(E$29,'X10'!$B:$ZZ,(VLOOKUP($Y$2,$AC$1:$AM$79,11,FALSE)),FALSE))),(IF($X$1=11,((VLOOKUP(E$29,'X11'!$B:$ZZ,(VLOOKUP($Y$2,$AC$1:$AM$79,11,FALSE)),FALSE))),(IF($X$1=12,((VLOOKUP(E$29,'X12'!$B:$ZZ,(VLOOKUP($Y$2,$AC$1:$AM$79,11,FALSE)),FALSE))),((VLOOKUP(E$29,'X13'!$B:$ZZ,(VLOOKUP($Y$2,$AC$1:$AM$79,11,FALSE)),FALSE))))))))))))))))))))))))))),1)))))</f>
        <v xml:space="preserve"> </v>
      </c>
      <c r="H33" s="72" t="str">
        <f ca="1">IF(ISERROR(((ROUND((IF($X$1=1,((VLOOKUP(H$29,'X1'!$B:$ZZ,(VLOOKUP($Y$2,$AC$1:$AM$79,9,FALSE)),FALSE))),(IF($X$1=2,((VLOOKUP(H$29,'X2'!$B:$ZZ,(VLOOKUP($Y$2,$AC$1:$AM$79,9,FALSE)),FALSE))),(IF($X$1=3,((VLOOKUP(H$29,'X3'!$B:$ZZ,(VLOOKUP($Y$2,$AC$1:$AM$79,9,FALSE)),FALSE))),(IF($X$1=4,((VLOOKUP(H$29,'X4'!$B:$ZZ,(VLOOKUP($Y$2,$AC$1:$AM$79,9,FALSE)),FALSE))),(IF($X$1=5,((VLOOKUP(H$29,'X5'!$B:$ZZ,(VLOOKUP($Y$2,$AC$1:$AM$79,9,FALSE)),FALSE))),(IF($X$1=6,((VLOOKUP(H$29,'X6'!$B:$ZZ,(VLOOKUP($Y$2,$AC$1:$AM$79,9,FALSE)),FALSE))),(IF($X$1=7,((VLOOKUP(H$29,'X7'!$B:$ZZ,(VLOOKUP($Y$2,$AC$1:$AM$79,9,FALSE)),FALSE))),(IF($X$1=8,((VLOOKUP(H$29,'X8'!$B:$ZZ,(VLOOKUP($Y$2,$AC$1:$AM$79,9,FALSE)),FALSE))),(IF($X$1=9,((VLOOKUP(H$29,'X9'!$B:$ZZ,(VLOOKUP($Y$2,$AC$1:$AM$79,9,FALSE)),FALSE))),(IF($X$1=10,((VLOOKUP(H$29,'X10'!$B:$ZZ,(VLOOKUP($Y$2,$AC$1:$AM$79,9,FALSE)),FALSE))),(IF($X$1=11,((VLOOKUP(H$29,'X11'!$B:$ZZ,(VLOOKUP($Y$2,$AC$1:$AM$79,9,FALSE)),FALSE))),(IF($X$1=12,((VLOOKUP(H$29,'X12'!$B:$ZZ,(VLOOKUP($Y$2,$AC$1:$AM$79,9,FALSE)),FALSE))),((VLOOKUP(H$29,'X13'!$B:$ZZ,(VLOOKUP($Y$2,$AC$1:$AM$79,9,FALSE)),FALSE))))))))))))))))))))))))))),1))))=TRUE," ",(((ROUND((IF($X$1=1,((VLOOKUP(H$29,'X1'!$B:$ZZ,(VLOOKUP($Y$2,$AC$1:$AM$79,9,FALSE)),FALSE))),(IF($X$1=2,((VLOOKUP(H$29,'X2'!$B:$ZZ,(VLOOKUP($Y$2,$AC$1:$AM$79,9,FALSE)),FALSE))),(IF($X$1=3,((VLOOKUP(H$29,'X3'!$B:$ZZ,(VLOOKUP($Y$2,$AC$1:$AM$79,9,FALSE)),FALSE))),(IF($X$1=4,((VLOOKUP(H$29,'X4'!$B:$ZZ,(VLOOKUP($Y$2,$AC$1:$AM$79,9,FALSE)),FALSE))),(IF($X$1=5,((VLOOKUP(H$29,'X5'!$B:$ZZ,(VLOOKUP($Y$2,$AC$1:$AM$79,9,FALSE)),FALSE))),(IF($X$1=6,((VLOOKUP(H$29,'X6'!$B:$ZZ,(VLOOKUP($Y$2,$AC$1:$AM$79,9,FALSE)),FALSE))),(IF($X$1=7,((VLOOKUP(H$29,'X7'!$B:$ZZ,(VLOOKUP($Y$2,$AC$1:$AM$79,9,FALSE)),FALSE))),(IF($X$1=8,((VLOOKUP(H$29,'X8'!$B:$ZZ,(VLOOKUP($Y$2,$AC$1:$AM$79,9,FALSE)),FALSE))),(IF($X$1=9,((VLOOKUP(H$29,'X9'!$B:$ZZ,(VLOOKUP($Y$2,$AC$1:$AM$79,9,FALSE)),FALSE))),(IF($X$1=10,((VLOOKUP(H$29,'X10'!$B:$ZZ,(VLOOKUP($Y$2,$AC$1:$AM$79,9,FALSE)),FALSE))),(IF($X$1=11,((VLOOKUP(H$29,'X11'!$B:$ZZ,(VLOOKUP($Y$2,$AC$1:$AM$79,9,FALSE)),FALSE))),(IF($X$1=12,((VLOOKUP(H$29,'X12'!$B:$ZZ,(VLOOKUP($Y$2,$AC$1:$AM$79,9,FALSE)),FALSE))),((VLOOKUP(H$29,'X13'!$B:$ZZ,(VLOOKUP($Y$2,$AC$1:$AM$79,9,FALSE)),FALSE))))))))))))))))))))))))))),1)))))</f>
        <v xml:space="preserve"> </v>
      </c>
      <c r="I33" s="71" t="str">
        <f ca="1">IF(ISERROR(((ROUND((IF($X$1=1,((VLOOKUP(H$29,'X1'!$B:$ZZ,(VLOOKUP($Y$2,$AC$1:$AM$79,10,FALSE)),FALSE))),(IF($X$1=2,((VLOOKUP(H$29,'X2'!$B:$ZZ,(VLOOKUP($Y$2,$AC$1:$AM$79,10,FALSE)),FALSE))),(IF($X$1=3,((VLOOKUP(H$29,'X3'!$B:$ZZ,(VLOOKUP($Y$2,$AC$1:$AM$79,10,FALSE)),FALSE))),(IF($X$1=4,((VLOOKUP(H$29,'X4'!$B:$ZZ,(VLOOKUP($Y$2,$AC$1:$AM$79,10,FALSE)),FALSE))),(IF($X$1=5,((VLOOKUP(H$29,'X5'!$B:$ZZ,(VLOOKUP($Y$2,$AC$1:$AM$79,10,FALSE)),FALSE))),(IF($X$1=6,((VLOOKUP(H$29,'X6'!$B:$ZZ,(VLOOKUP($Y$2,$AC$1:$AM$79,10,FALSE)),FALSE))),(IF($X$1=7,((VLOOKUP(H$29,'X7'!$B:$ZZ,(VLOOKUP($Y$2,$AC$1:$AM$79,10,FALSE)),FALSE))),(IF($X$1=8,((VLOOKUP(H$29,'X8'!$B:$ZZ,(VLOOKUP($Y$2,$AC$1:$AM$79,10,FALSE)),FALSE))),(IF($X$1=9,((VLOOKUP(H$29,'X9'!$B:$ZZ,(VLOOKUP($Y$2,$AC$1:$AM$79,10,FALSE)),FALSE))),(IF($X$1=10,((VLOOKUP(H$29,'X10'!$B:$ZZ,(VLOOKUP($Y$2,$AC$1:$AM$79,10,FALSE)),FALSE))),(IF($X$1=11,((VLOOKUP(H$29,'X11'!$B:$ZZ,(VLOOKUP($Y$2,$AC$1:$AM$79,10,FALSE)),FALSE))),(IF($X$1=12,((VLOOKUP(H$29,'X12'!$B:$ZZ,(VLOOKUP($Y$2,$AC$1:$AM$79,10,FALSE)),FALSE))),((VLOOKUP(H$29,'X13'!$B:$ZZ,(VLOOKUP($Y$2,$AC$1:$AM$79,10,FALSE)),FALSE))))))))))))))))))))))))))),1))))=TRUE," ",(((ROUND((IF($X$1=1,((VLOOKUP(H$29,'X1'!$B:$ZZ,(VLOOKUP($Y$2,$AC$1:$AM$79,10,FALSE)),FALSE))),(IF($X$1=2,((VLOOKUP(H$29,'X2'!$B:$ZZ,(VLOOKUP($Y$2,$AC$1:$AM$79,10,FALSE)),FALSE))),(IF($X$1=3,((VLOOKUP(H$29,'X3'!$B:$ZZ,(VLOOKUP($Y$2,$AC$1:$AM$79,10,FALSE)),FALSE))),(IF($X$1=4,((VLOOKUP(H$29,'X4'!$B:$ZZ,(VLOOKUP($Y$2,$AC$1:$AM$79,10,FALSE)),FALSE))),(IF($X$1=5,((VLOOKUP(H$29,'X5'!$B:$ZZ,(VLOOKUP($Y$2,$AC$1:$AM$79,10,FALSE)),FALSE))),(IF($X$1=6,((VLOOKUP(H$29,'X6'!$B:$ZZ,(VLOOKUP($Y$2,$AC$1:$AM$79,10,FALSE)),FALSE))),(IF($X$1=7,((VLOOKUP(H$29,'X7'!$B:$ZZ,(VLOOKUP($Y$2,$AC$1:$AM$79,10,FALSE)),FALSE))),(IF($X$1=8,((VLOOKUP(H$29,'X8'!$B:$ZZ,(VLOOKUP($Y$2,$AC$1:$AM$79,10,FALSE)),FALSE))),(IF($X$1=9,((VLOOKUP(H$29,'X9'!$B:$ZZ,(VLOOKUP($Y$2,$AC$1:$AM$79,10,FALSE)),FALSE))),(IF($X$1=10,((VLOOKUP(H$29,'X10'!$B:$ZZ,(VLOOKUP($Y$2,$AC$1:$AM$79,10,FALSE)),FALSE))),(IF($X$1=11,((VLOOKUP(H$29,'X11'!$B:$ZZ,(VLOOKUP($Y$2,$AC$1:$AM$79,10,FALSE)),FALSE))),(IF($X$1=12,((VLOOKUP(H$29,'X12'!$B:$ZZ,(VLOOKUP($Y$2,$AC$1:$AM$79,10,FALSE)),FALSE))),((VLOOKUP(H$29,'X13'!$B:$ZZ,(VLOOKUP($Y$2,$AC$1:$AM$79,10,FALSE)),FALSE))))))))))))))))))))))))))),1)))))</f>
        <v xml:space="preserve"> </v>
      </c>
      <c r="J33" s="138" t="str">
        <f ca="1">IF(ISERROR(((ROUND((IF($X$1=1,((VLOOKUP(H$29,'X1'!$B:$ZZ,(VLOOKUP($Y$2,$AC$1:$AM$79,11,FALSE)),FALSE))),(IF($X$1=2,((VLOOKUP(H$29,'X2'!$B:$ZZ,(VLOOKUP($Y$2,$AC$1:$AM$79,11,FALSE)),FALSE))),(IF($X$1=3,((VLOOKUP(H$29,'X3'!$B:$ZZ,(VLOOKUP($Y$2,$AC$1:$AM$79,11,FALSE)),FALSE))),(IF($X$1=4,((VLOOKUP(H$29,'X4'!$B:$ZZ,(VLOOKUP($Y$2,$AC$1:$AM$79,11,FALSE)),FALSE))),(IF($X$1=5,((VLOOKUP(H$29,'X5'!$B:$ZZ,(VLOOKUP($Y$2,$AC$1:$AM$79,11,FALSE)),FALSE))),(IF($X$1=6,((VLOOKUP(H$29,'X6'!$B:$ZZ,(VLOOKUP($Y$2,$AC$1:$AM$79,11,FALSE)),FALSE))),(IF($X$1=7,((VLOOKUP(H$29,'X7'!$B:$ZZ,(VLOOKUP($Y$2,$AC$1:$AM$79,11,FALSE)),FALSE))),(IF($X$1=8,((VLOOKUP(H$29,'X8'!$B:$ZZ,(VLOOKUP($Y$2,$AC$1:$AM$79,11,FALSE)),FALSE))),(IF($X$1=9,((VLOOKUP(H$29,'X9'!$B:$ZZ,(VLOOKUP($Y$2,$AC$1:$AM$79,11,FALSE)),FALSE))),(IF($X$1=10,((VLOOKUP(H$29,'X10'!$B:$ZZ,(VLOOKUP($Y$2,$AC$1:$AM$79,11,FALSE)),FALSE))),(IF($X$1=11,((VLOOKUP(H$29,'X11'!$B:$ZZ,(VLOOKUP($Y$2,$AC$1:$AM$79,11,FALSE)),FALSE))),(IF($X$1=12,((VLOOKUP(H$29,'X12'!$B:$ZZ,(VLOOKUP($Y$2,$AC$1:$AM$79,11,FALSE)),FALSE))),((VLOOKUP(H$29,'X13'!$B:$ZZ,(VLOOKUP($Y$2,$AC$1:$AM$79,11,FALSE)),FALSE))))))))))))))))))))))))))),1))))=TRUE," ",(((ROUND((IF($X$1=1,((VLOOKUP(H$29,'X1'!$B:$ZZ,(VLOOKUP($Y$2,$AC$1:$AM$79,11,FALSE)),FALSE))),(IF($X$1=2,((VLOOKUP(H$29,'X2'!$B:$ZZ,(VLOOKUP($Y$2,$AC$1:$AM$79,11,FALSE)),FALSE))),(IF($X$1=3,((VLOOKUP(H$29,'X3'!$B:$ZZ,(VLOOKUP($Y$2,$AC$1:$AM$79,11,FALSE)),FALSE))),(IF($X$1=4,((VLOOKUP(H$29,'X4'!$B:$ZZ,(VLOOKUP($Y$2,$AC$1:$AM$79,11,FALSE)),FALSE))),(IF($X$1=5,((VLOOKUP(H$29,'X5'!$B:$ZZ,(VLOOKUP($Y$2,$AC$1:$AM$79,11,FALSE)),FALSE))),(IF($X$1=6,((VLOOKUP(H$29,'X6'!$B:$ZZ,(VLOOKUP($Y$2,$AC$1:$AM$79,11,FALSE)),FALSE))),(IF($X$1=7,((VLOOKUP(H$29,'X7'!$B:$ZZ,(VLOOKUP($Y$2,$AC$1:$AM$79,11,FALSE)),FALSE))),(IF($X$1=8,((VLOOKUP(H$29,'X8'!$B:$ZZ,(VLOOKUP($Y$2,$AC$1:$AM$79,11,FALSE)),FALSE))),(IF($X$1=9,((VLOOKUP(H$29,'X9'!$B:$ZZ,(VLOOKUP($Y$2,$AC$1:$AM$79,11,FALSE)),FALSE))),(IF($X$1=10,((VLOOKUP(H$29,'X10'!$B:$ZZ,(VLOOKUP($Y$2,$AC$1:$AM$79,11,FALSE)),FALSE))),(IF($X$1=11,((VLOOKUP(H$29,'X11'!$B:$ZZ,(VLOOKUP($Y$2,$AC$1:$AM$79,11,FALSE)),FALSE))),(IF($X$1=12,((VLOOKUP(H$29,'X12'!$B:$ZZ,(VLOOKUP($Y$2,$AC$1:$AM$79,11,FALSE)),FALSE))),((VLOOKUP(H$29,'X13'!$B:$ZZ,(VLOOKUP($Y$2,$AC$1:$AM$79,11,FALSE)),FALSE))))))))))))))))))))))))))),1)))))</f>
        <v xml:space="preserve"> </v>
      </c>
      <c r="K33" s="72" t="str">
        <f ca="1">IF(ISERROR(((ROUND((IF($X$1=1,((VLOOKUP(K$29,'X1'!$B:$ZZ,(VLOOKUP($Y$2,$AC$1:$AM$79,9,FALSE)),FALSE))),(IF($X$1=2,((VLOOKUP(K$29,'X2'!$B:$ZZ,(VLOOKUP($Y$2,$AC$1:$AM$79,9,FALSE)),FALSE))),(IF($X$1=3,((VLOOKUP(K$29,'X3'!$B:$ZZ,(VLOOKUP($Y$2,$AC$1:$AM$79,9,FALSE)),FALSE))),(IF($X$1=4,((VLOOKUP(K$29,'X4'!$B:$ZZ,(VLOOKUP($Y$2,$AC$1:$AM$79,9,FALSE)),FALSE))),(IF($X$1=5,((VLOOKUP(K$29,'X5'!$B:$ZZ,(VLOOKUP($Y$2,$AC$1:$AM$79,9,FALSE)),FALSE))),(IF($X$1=6,((VLOOKUP(K$29,'X6'!$B:$ZZ,(VLOOKUP($Y$2,$AC$1:$AM$79,9,FALSE)),FALSE))),(IF($X$1=7,((VLOOKUP(K$29,'X7'!$B:$ZZ,(VLOOKUP($Y$2,$AC$1:$AM$79,9,FALSE)),FALSE))),(IF($X$1=8,((VLOOKUP(K$29,'X8'!$B:$ZZ,(VLOOKUP($Y$2,$AC$1:$AM$79,9,FALSE)),FALSE))),(IF($X$1=9,((VLOOKUP(K$29,'X9'!$B:$ZZ,(VLOOKUP($Y$2,$AC$1:$AM$79,9,FALSE)),FALSE))),(IF($X$1=10,((VLOOKUP(K$29,'X10'!$B:$ZZ,(VLOOKUP($Y$2,$AC$1:$AM$79,9,FALSE)),FALSE))),(IF($X$1=11,((VLOOKUP(K$29,'X11'!$B:$ZZ,(VLOOKUP($Y$2,$AC$1:$AM$79,9,FALSE)),FALSE))),(IF($X$1=12,((VLOOKUP(K$29,'X12'!$B:$ZZ,(VLOOKUP($Y$2,$AC$1:$AM$79,9,FALSE)),FALSE))),((VLOOKUP(K$29,'X13'!$B:$ZZ,(VLOOKUP($Y$2,$AC$1:$AM$79,9,FALSE)),FALSE))))))))))))))))))))))))))),1))))=TRUE," ",(((ROUND((IF($X$1=1,((VLOOKUP(K$29,'X1'!$B:$ZZ,(VLOOKUP($Y$2,$AC$1:$AM$79,9,FALSE)),FALSE))),(IF($X$1=2,((VLOOKUP(K$29,'X2'!$B:$ZZ,(VLOOKUP($Y$2,$AC$1:$AM$79,9,FALSE)),FALSE))),(IF($X$1=3,((VLOOKUP(K$29,'X3'!$B:$ZZ,(VLOOKUP($Y$2,$AC$1:$AM$79,9,FALSE)),FALSE))),(IF($X$1=4,((VLOOKUP(K$29,'X4'!$B:$ZZ,(VLOOKUP($Y$2,$AC$1:$AM$79,9,FALSE)),FALSE))),(IF($X$1=5,((VLOOKUP(K$29,'X5'!$B:$ZZ,(VLOOKUP($Y$2,$AC$1:$AM$79,9,FALSE)),FALSE))),(IF($X$1=6,((VLOOKUP(K$29,'X6'!$B:$ZZ,(VLOOKUP($Y$2,$AC$1:$AM$79,9,FALSE)),FALSE))),(IF($X$1=7,((VLOOKUP(K$29,'X7'!$B:$ZZ,(VLOOKUP($Y$2,$AC$1:$AM$79,9,FALSE)),FALSE))),(IF($X$1=8,((VLOOKUP(K$29,'X8'!$B:$ZZ,(VLOOKUP($Y$2,$AC$1:$AM$79,9,FALSE)),FALSE))),(IF($X$1=9,((VLOOKUP(K$29,'X9'!$B:$ZZ,(VLOOKUP($Y$2,$AC$1:$AM$79,9,FALSE)),FALSE))),(IF($X$1=10,((VLOOKUP(K$29,'X10'!$B:$ZZ,(VLOOKUP($Y$2,$AC$1:$AM$79,9,FALSE)),FALSE))),(IF($X$1=11,((VLOOKUP(K$29,'X11'!$B:$ZZ,(VLOOKUP($Y$2,$AC$1:$AM$79,9,FALSE)),FALSE))),(IF($X$1=12,((VLOOKUP(K$29,'X12'!$B:$ZZ,(VLOOKUP($Y$2,$AC$1:$AM$79,9,FALSE)),FALSE))),((VLOOKUP(K$29,'X13'!$B:$ZZ,(VLOOKUP($Y$2,$AC$1:$AM$79,9,FALSE)),FALSE))))))))))))))))))))))))))),1)))))</f>
        <v xml:space="preserve"> </v>
      </c>
      <c r="L33" s="71" t="str">
        <f ca="1">IF(ISERROR(((ROUND((IF($X$1=1,((VLOOKUP(K$29,'X1'!$B:$ZZ,(VLOOKUP($Y$2,$AC$1:$AM$79,10,FALSE)),FALSE))),(IF($X$1=2,((VLOOKUP(K$29,'X2'!$B:$ZZ,(VLOOKUP($Y$2,$AC$1:$AM$79,10,FALSE)),FALSE))),(IF($X$1=3,((VLOOKUP(K$29,'X3'!$B:$ZZ,(VLOOKUP($Y$2,$AC$1:$AM$79,10,FALSE)),FALSE))),(IF($X$1=4,((VLOOKUP(K$29,'X4'!$B:$ZZ,(VLOOKUP($Y$2,$AC$1:$AM$79,10,FALSE)),FALSE))),(IF($X$1=5,((VLOOKUP(K$29,'X5'!$B:$ZZ,(VLOOKUP($Y$2,$AC$1:$AM$79,10,FALSE)),FALSE))),(IF($X$1=6,((VLOOKUP(K$29,'X6'!$B:$ZZ,(VLOOKUP($Y$2,$AC$1:$AM$79,10,FALSE)),FALSE))),(IF($X$1=7,((VLOOKUP(K$29,'X7'!$B:$ZZ,(VLOOKUP($Y$2,$AC$1:$AM$79,10,FALSE)),FALSE))),(IF($X$1=8,((VLOOKUP(K$29,'X8'!$B:$ZZ,(VLOOKUP($Y$2,$AC$1:$AM$79,10,FALSE)),FALSE))),(IF($X$1=9,((VLOOKUP(K$29,'X9'!$B:$ZZ,(VLOOKUP($Y$2,$AC$1:$AM$79,10,FALSE)),FALSE))),(IF($X$1=10,((VLOOKUP(K$29,'X10'!$B:$ZZ,(VLOOKUP($Y$2,$AC$1:$AM$79,10,FALSE)),FALSE))),(IF($X$1=11,((VLOOKUP(K$29,'X11'!$B:$ZZ,(VLOOKUP($Y$2,$AC$1:$AM$79,10,FALSE)),FALSE))),(IF($X$1=12,((VLOOKUP(K$29,'X12'!$B:$ZZ,(VLOOKUP($Y$2,$AC$1:$AM$79,10,FALSE)),FALSE))),((VLOOKUP(K$29,'X13'!$B:$ZZ,(VLOOKUP($Y$2,$AC$1:$AM$79,10,FALSE)),FALSE))))))))))))))))))))))))))),1))))=TRUE," ",(((ROUND((IF($X$1=1,((VLOOKUP(K$29,'X1'!$B:$ZZ,(VLOOKUP($Y$2,$AC$1:$AM$79,10,FALSE)),FALSE))),(IF($X$1=2,((VLOOKUP(K$29,'X2'!$B:$ZZ,(VLOOKUP($Y$2,$AC$1:$AM$79,10,FALSE)),FALSE))),(IF($X$1=3,((VLOOKUP(K$29,'X3'!$B:$ZZ,(VLOOKUP($Y$2,$AC$1:$AM$79,10,FALSE)),FALSE))),(IF($X$1=4,((VLOOKUP(K$29,'X4'!$B:$ZZ,(VLOOKUP($Y$2,$AC$1:$AM$79,10,FALSE)),FALSE))),(IF($X$1=5,((VLOOKUP(K$29,'X5'!$B:$ZZ,(VLOOKUP($Y$2,$AC$1:$AM$79,10,FALSE)),FALSE))),(IF($X$1=6,((VLOOKUP(K$29,'X6'!$B:$ZZ,(VLOOKUP($Y$2,$AC$1:$AM$79,10,FALSE)),FALSE))),(IF($X$1=7,((VLOOKUP(K$29,'X7'!$B:$ZZ,(VLOOKUP($Y$2,$AC$1:$AM$79,10,FALSE)),FALSE))),(IF($X$1=8,((VLOOKUP(K$29,'X8'!$B:$ZZ,(VLOOKUP($Y$2,$AC$1:$AM$79,10,FALSE)),FALSE))),(IF($X$1=9,((VLOOKUP(K$29,'X9'!$B:$ZZ,(VLOOKUP($Y$2,$AC$1:$AM$79,10,FALSE)),FALSE))),(IF($X$1=10,((VLOOKUP(K$29,'X10'!$B:$ZZ,(VLOOKUP($Y$2,$AC$1:$AM$79,10,FALSE)),FALSE))),(IF($X$1=11,((VLOOKUP(K$29,'X11'!$B:$ZZ,(VLOOKUP($Y$2,$AC$1:$AM$79,10,FALSE)),FALSE))),(IF($X$1=12,((VLOOKUP(K$29,'X12'!$B:$ZZ,(VLOOKUP($Y$2,$AC$1:$AM$79,10,FALSE)),FALSE))),((VLOOKUP(K$29,'X13'!$B:$ZZ,(VLOOKUP($Y$2,$AC$1:$AM$79,10,FALSE)),FALSE))))))))))))))))))))))))))),1)))))</f>
        <v xml:space="preserve"> </v>
      </c>
      <c r="M33" s="138" t="str">
        <f ca="1">IF(ISERROR(((ROUND((IF($X$1=1,((VLOOKUP(K$29,'X1'!$B:$ZZ,(VLOOKUP($Y$2,$AC$1:$AM$79,11,FALSE)),FALSE))),(IF($X$1=2,((VLOOKUP(K$29,'X2'!$B:$ZZ,(VLOOKUP($Y$2,$AC$1:$AM$79,11,FALSE)),FALSE))),(IF($X$1=3,((VLOOKUP(K$29,'X3'!$B:$ZZ,(VLOOKUP($Y$2,$AC$1:$AM$79,11,FALSE)),FALSE))),(IF($X$1=4,((VLOOKUP(K$29,'X4'!$B:$ZZ,(VLOOKUP($Y$2,$AC$1:$AM$79,11,FALSE)),FALSE))),(IF($X$1=5,((VLOOKUP(K$29,'X5'!$B:$ZZ,(VLOOKUP($Y$2,$AC$1:$AM$79,11,FALSE)),FALSE))),(IF($X$1=6,((VLOOKUP(K$29,'X6'!$B:$ZZ,(VLOOKUP($Y$2,$AC$1:$AM$79,11,FALSE)),FALSE))),(IF($X$1=7,((VLOOKUP(K$29,'X7'!$B:$ZZ,(VLOOKUP($Y$2,$AC$1:$AM$79,11,FALSE)),FALSE))),(IF($X$1=8,((VLOOKUP(K$29,'X8'!$B:$ZZ,(VLOOKUP($Y$2,$AC$1:$AM$79,11,FALSE)),FALSE))),(IF($X$1=9,((VLOOKUP(K$29,'X9'!$B:$ZZ,(VLOOKUP($Y$2,$AC$1:$AM$79,11,FALSE)),FALSE))),(IF($X$1=10,((VLOOKUP(K$29,'X10'!$B:$ZZ,(VLOOKUP($Y$2,$AC$1:$AM$79,11,FALSE)),FALSE))),(IF($X$1=11,((VLOOKUP(K$29,'X11'!$B:$ZZ,(VLOOKUP($Y$2,$AC$1:$AM$79,11,FALSE)),FALSE))),(IF($X$1=12,((VLOOKUP(K$29,'X12'!$B:$ZZ,(VLOOKUP($Y$2,$AC$1:$AM$79,11,FALSE)),FALSE))),((VLOOKUP(K$29,'X13'!$B:$ZZ,(VLOOKUP($Y$2,$AC$1:$AM$79,11,FALSE)),FALSE))))))))))))))))))))))))))),1))))=TRUE," ",(((ROUND((IF($X$1=1,((VLOOKUP(K$29,'X1'!$B:$ZZ,(VLOOKUP($Y$2,$AC$1:$AM$79,11,FALSE)),FALSE))),(IF($X$1=2,((VLOOKUP(K$29,'X2'!$B:$ZZ,(VLOOKUP($Y$2,$AC$1:$AM$79,11,FALSE)),FALSE))),(IF($X$1=3,((VLOOKUP(K$29,'X3'!$B:$ZZ,(VLOOKUP($Y$2,$AC$1:$AM$79,11,FALSE)),FALSE))),(IF($X$1=4,((VLOOKUP(K$29,'X4'!$B:$ZZ,(VLOOKUP($Y$2,$AC$1:$AM$79,11,FALSE)),FALSE))),(IF($X$1=5,((VLOOKUP(K$29,'X5'!$B:$ZZ,(VLOOKUP($Y$2,$AC$1:$AM$79,11,FALSE)),FALSE))),(IF($X$1=6,((VLOOKUP(K$29,'X6'!$B:$ZZ,(VLOOKUP($Y$2,$AC$1:$AM$79,11,FALSE)),FALSE))),(IF($X$1=7,((VLOOKUP(K$29,'X7'!$B:$ZZ,(VLOOKUP($Y$2,$AC$1:$AM$79,11,FALSE)),FALSE))),(IF($X$1=8,((VLOOKUP(K$29,'X8'!$B:$ZZ,(VLOOKUP($Y$2,$AC$1:$AM$79,11,FALSE)),FALSE))),(IF($X$1=9,((VLOOKUP(K$29,'X9'!$B:$ZZ,(VLOOKUP($Y$2,$AC$1:$AM$79,11,FALSE)),FALSE))),(IF($X$1=10,((VLOOKUP(K$29,'X10'!$B:$ZZ,(VLOOKUP($Y$2,$AC$1:$AM$79,11,FALSE)),FALSE))),(IF($X$1=11,((VLOOKUP(K$29,'X11'!$B:$ZZ,(VLOOKUP($Y$2,$AC$1:$AM$79,11,FALSE)),FALSE))),(IF($X$1=12,((VLOOKUP(K$29,'X12'!$B:$ZZ,(VLOOKUP($Y$2,$AC$1:$AM$79,11,FALSE)),FALSE))),((VLOOKUP(K$29,'X13'!$B:$ZZ,(VLOOKUP($Y$2,$AC$1:$AM$79,11,FALSE)),FALSE))))))))))))))))))))))))))),1)))))</f>
        <v xml:space="preserve"> </v>
      </c>
      <c r="N33" s="72" t="str">
        <f ca="1">IF(ISERROR(((ROUND((IF($X$1=1,((VLOOKUP(N$29,'X1'!$B:$ZZ,(VLOOKUP($Y$2,$AC$1:$AM$79,9,FALSE)),FALSE))),(IF($X$1=2,((VLOOKUP(N$29,'X2'!$B:$ZZ,(VLOOKUP($Y$2,$AC$1:$AM$79,9,FALSE)),FALSE))),(IF($X$1=3,((VLOOKUP(N$29,'X3'!$B:$ZZ,(VLOOKUP($Y$2,$AC$1:$AM$79,9,FALSE)),FALSE))),(IF($X$1=4,((VLOOKUP(N$29,'X4'!$B:$ZZ,(VLOOKUP($Y$2,$AC$1:$AM$79,9,FALSE)),FALSE))),(IF($X$1=5,((VLOOKUP(N$29,'X5'!$B:$ZZ,(VLOOKUP($Y$2,$AC$1:$AM$79,9,FALSE)),FALSE))),(IF($X$1=6,((VLOOKUP(N$29,'X6'!$B:$ZZ,(VLOOKUP($Y$2,$AC$1:$AM$79,9,FALSE)),FALSE))),(IF($X$1=7,((VLOOKUP(N$29,'X7'!$B:$ZZ,(VLOOKUP($Y$2,$AC$1:$AM$79,9,FALSE)),FALSE))),(IF($X$1=8,((VLOOKUP(N$29,'X8'!$B:$ZZ,(VLOOKUP($Y$2,$AC$1:$AM$79,9,FALSE)),FALSE))),(IF($X$1=9,((VLOOKUP(N$29,'X9'!$B:$ZZ,(VLOOKUP($Y$2,$AC$1:$AM$79,9,FALSE)),FALSE))),(IF($X$1=10,((VLOOKUP(N$29,'X10'!$B:$ZZ,(VLOOKUP($Y$2,$AC$1:$AM$79,9,FALSE)),FALSE))),(IF($X$1=11,((VLOOKUP(N$29,'X11'!$B:$ZZ,(VLOOKUP($Y$2,$AC$1:$AM$79,9,FALSE)),FALSE))),(IF($X$1=12,((VLOOKUP(N$29,'X12'!$B:$ZZ,(VLOOKUP($Y$2,$AC$1:$AM$79,9,FALSE)),FALSE))),((VLOOKUP(N$29,'X13'!$B:$ZZ,(VLOOKUP($Y$2,$AC$1:$AM$79,9,FALSE)),FALSE))))))))))))))))))))))))))),1))))=TRUE," ",(((ROUND((IF($X$1=1,((VLOOKUP(N$29,'X1'!$B:$ZZ,(VLOOKUP($Y$2,$AC$1:$AM$79,9,FALSE)),FALSE))),(IF($X$1=2,((VLOOKUP(N$29,'X2'!$B:$ZZ,(VLOOKUP($Y$2,$AC$1:$AM$79,9,FALSE)),FALSE))),(IF($X$1=3,((VLOOKUP(N$29,'X3'!$B:$ZZ,(VLOOKUP($Y$2,$AC$1:$AM$79,9,FALSE)),FALSE))),(IF($X$1=4,((VLOOKUP(N$29,'X4'!$B:$ZZ,(VLOOKUP($Y$2,$AC$1:$AM$79,9,FALSE)),FALSE))),(IF($X$1=5,((VLOOKUP(N$29,'X5'!$B:$ZZ,(VLOOKUP($Y$2,$AC$1:$AM$79,9,FALSE)),FALSE))),(IF($X$1=6,((VLOOKUP(N$29,'X6'!$B:$ZZ,(VLOOKUP($Y$2,$AC$1:$AM$79,9,FALSE)),FALSE))),(IF($X$1=7,((VLOOKUP(N$29,'X7'!$B:$ZZ,(VLOOKUP($Y$2,$AC$1:$AM$79,9,FALSE)),FALSE))),(IF($X$1=8,((VLOOKUP(N$29,'X8'!$B:$ZZ,(VLOOKUP($Y$2,$AC$1:$AM$79,9,FALSE)),FALSE))),(IF($X$1=9,((VLOOKUP(N$29,'X9'!$B:$ZZ,(VLOOKUP($Y$2,$AC$1:$AM$79,9,FALSE)),FALSE))),(IF($X$1=10,((VLOOKUP(N$29,'X10'!$B:$ZZ,(VLOOKUP($Y$2,$AC$1:$AM$79,9,FALSE)),FALSE))),(IF($X$1=11,((VLOOKUP(N$29,'X11'!$B:$ZZ,(VLOOKUP($Y$2,$AC$1:$AM$79,9,FALSE)),FALSE))),(IF($X$1=12,((VLOOKUP(N$29,'X12'!$B:$ZZ,(VLOOKUP($Y$2,$AC$1:$AM$79,9,FALSE)),FALSE))),((VLOOKUP(N$29,'X13'!$B:$ZZ,(VLOOKUP($Y$2,$AC$1:$AM$79,9,FALSE)),FALSE))))))))))))))))))))))))))),1)))))</f>
        <v xml:space="preserve"> </v>
      </c>
      <c r="O33" s="71" t="str">
        <f ca="1">IF(ISERROR(((ROUND((IF($X$1=1,((VLOOKUP(N$29,'X1'!$B:$ZZ,(VLOOKUP($Y$2,$AC$1:$AM$79,10,FALSE)),FALSE))),(IF($X$1=2,((VLOOKUP(N$29,'X2'!$B:$ZZ,(VLOOKUP($Y$2,$AC$1:$AM$79,10,FALSE)),FALSE))),(IF($X$1=3,((VLOOKUP(N$29,'X3'!$B:$ZZ,(VLOOKUP($Y$2,$AC$1:$AM$79,10,FALSE)),FALSE))),(IF($X$1=4,((VLOOKUP(N$29,'X4'!$B:$ZZ,(VLOOKUP($Y$2,$AC$1:$AM$79,10,FALSE)),FALSE))),(IF($X$1=5,((VLOOKUP(N$29,'X5'!$B:$ZZ,(VLOOKUP($Y$2,$AC$1:$AM$79,10,FALSE)),FALSE))),(IF($X$1=6,((VLOOKUP(N$29,'X6'!$B:$ZZ,(VLOOKUP($Y$2,$AC$1:$AM$79,10,FALSE)),FALSE))),(IF($X$1=7,((VLOOKUP(N$29,'X7'!$B:$ZZ,(VLOOKUP($Y$2,$AC$1:$AM$79,10,FALSE)),FALSE))),(IF($X$1=8,((VLOOKUP(N$29,'X8'!$B:$ZZ,(VLOOKUP($Y$2,$AC$1:$AM$79,10,FALSE)),FALSE))),(IF($X$1=9,((VLOOKUP(N$29,'X9'!$B:$ZZ,(VLOOKUP($Y$2,$AC$1:$AM$79,10,FALSE)),FALSE))),(IF($X$1=10,((VLOOKUP(N$29,'X10'!$B:$ZZ,(VLOOKUP($Y$2,$AC$1:$AM$79,10,FALSE)),FALSE))),(IF($X$1=11,((VLOOKUP(N$29,'X11'!$B:$ZZ,(VLOOKUP($Y$2,$AC$1:$AM$79,10,FALSE)),FALSE))),(IF($X$1=12,((VLOOKUP(N$29,'X12'!$B:$ZZ,(VLOOKUP($Y$2,$AC$1:$AM$79,10,FALSE)),FALSE))),((VLOOKUP(N$29,'X13'!$B:$ZZ,(VLOOKUP($Y$2,$AC$1:$AM$79,10,FALSE)),FALSE))))))))))))))))))))))))))),1))))=TRUE," ",(((ROUND((IF($X$1=1,((VLOOKUP(N$29,'X1'!$B:$ZZ,(VLOOKUP($Y$2,$AC$1:$AM$79,10,FALSE)),FALSE))),(IF($X$1=2,((VLOOKUP(N$29,'X2'!$B:$ZZ,(VLOOKUP($Y$2,$AC$1:$AM$79,10,FALSE)),FALSE))),(IF($X$1=3,((VLOOKUP(N$29,'X3'!$B:$ZZ,(VLOOKUP($Y$2,$AC$1:$AM$79,10,FALSE)),FALSE))),(IF($X$1=4,((VLOOKUP(N$29,'X4'!$B:$ZZ,(VLOOKUP($Y$2,$AC$1:$AM$79,10,FALSE)),FALSE))),(IF($X$1=5,((VLOOKUP(N$29,'X5'!$B:$ZZ,(VLOOKUP($Y$2,$AC$1:$AM$79,10,FALSE)),FALSE))),(IF($X$1=6,((VLOOKUP(N$29,'X6'!$B:$ZZ,(VLOOKUP($Y$2,$AC$1:$AM$79,10,FALSE)),FALSE))),(IF($X$1=7,((VLOOKUP(N$29,'X7'!$B:$ZZ,(VLOOKUP($Y$2,$AC$1:$AM$79,10,FALSE)),FALSE))),(IF($X$1=8,((VLOOKUP(N$29,'X8'!$B:$ZZ,(VLOOKUP($Y$2,$AC$1:$AM$79,10,FALSE)),FALSE))),(IF($X$1=9,((VLOOKUP(N$29,'X9'!$B:$ZZ,(VLOOKUP($Y$2,$AC$1:$AM$79,10,FALSE)),FALSE))),(IF($X$1=10,((VLOOKUP(N$29,'X10'!$B:$ZZ,(VLOOKUP($Y$2,$AC$1:$AM$79,10,FALSE)),FALSE))),(IF($X$1=11,((VLOOKUP(N$29,'X11'!$B:$ZZ,(VLOOKUP($Y$2,$AC$1:$AM$79,10,FALSE)),FALSE))),(IF($X$1=12,((VLOOKUP(N$29,'X12'!$B:$ZZ,(VLOOKUP($Y$2,$AC$1:$AM$79,10,FALSE)),FALSE))),((VLOOKUP(N$29,'X13'!$B:$ZZ,(VLOOKUP($Y$2,$AC$1:$AM$79,10,FALSE)),FALSE))))))))))))))))))))))))))),1)))))</f>
        <v xml:space="preserve"> </v>
      </c>
      <c r="P33" s="138" t="str">
        <f ca="1">IF(ISERROR(((ROUND((IF($X$1=1,((VLOOKUP(N$29,'X1'!$B:$ZZ,(VLOOKUP($Y$2,$AC$1:$AM$79,11,FALSE)),FALSE))),(IF($X$1=2,((VLOOKUP(N$29,'X2'!$B:$ZZ,(VLOOKUP($Y$2,$AC$1:$AM$79,11,FALSE)),FALSE))),(IF($X$1=3,((VLOOKUP(N$29,'X3'!$B:$ZZ,(VLOOKUP($Y$2,$AC$1:$AM$79,11,FALSE)),FALSE))),(IF($X$1=4,((VLOOKUP(N$29,'X4'!$B:$ZZ,(VLOOKUP($Y$2,$AC$1:$AM$79,11,FALSE)),FALSE))),(IF($X$1=5,((VLOOKUP(N$29,'X5'!$B:$ZZ,(VLOOKUP($Y$2,$AC$1:$AM$79,11,FALSE)),FALSE))),(IF($X$1=6,((VLOOKUP(N$29,'X6'!$B:$ZZ,(VLOOKUP($Y$2,$AC$1:$AM$79,11,FALSE)),FALSE))),(IF($X$1=7,((VLOOKUP(N$29,'X7'!$B:$ZZ,(VLOOKUP($Y$2,$AC$1:$AM$79,11,FALSE)),FALSE))),(IF($X$1=8,((VLOOKUP(N$29,'X8'!$B:$ZZ,(VLOOKUP($Y$2,$AC$1:$AM$79,11,FALSE)),FALSE))),(IF($X$1=9,((VLOOKUP(N$29,'X9'!$B:$ZZ,(VLOOKUP($Y$2,$AC$1:$AM$79,11,FALSE)),FALSE))),(IF($X$1=10,((VLOOKUP(N$29,'X10'!$B:$ZZ,(VLOOKUP($Y$2,$AC$1:$AM$79,11,FALSE)),FALSE))),(IF($X$1=11,((VLOOKUP(N$29,'X11'!$B:$ZZ,(VLOOKUP($Y$2,$AC$1:$AM$79,11,FALSE)),FALSE))),(IF($X$1=12,((VLOOKUP(N$29,'X12'!$B:$ZZ,(VLOOKUP($Y$2,$AC$1:$AM$79,11,FALSE)),FALSE))),((VLOOKUP(N$29,'X13'!$B:$ZZ,(VLOOKUP($Y$2,$AC$1:$AM$79,11,FALSE)),FALSE))))))))))))))))))))))))))),1))))=TRUE," ",(((ROUND((IF($X$1=1,((VLOOKUP(N$29,'X1'!$B:$ZZ,(VLOOKUP($Y$2,$AC$1:$AM$79,11,FALSE)),FALSE))),(IF($X$1=2,((VLOOKUP(N$29,'X2'!$B:$ZZ,(VLOOKUP($Y$2,$AC$1:$AM$79,11,FALSE)),FALSE))),(IF($X$1=3,((VLOOKUP(N$29,'X3'!$B:$ZZ,(VLOOKUP($Y$2,$AC$1:$AM$79,11,FALSE)),FALSE))),(IF($X$1=4,((VLOOKUP(N$29,'X4'!$B:$ZZ,(VLOOKUP($Y$2,$AC$1:$AM$79,11,FALSE)),FALSE))),(IF($X$1=5,((VLOOKUP(N$29,'X5'!$B:$ZZ,(VLOOKUP($Y$2,$AC$1:$AM$79,11,FALSE)),FALSE))),(IF($X$1=6,((VLOOKUP(N$29,'X6'!$B:$ZZ,(VLOOKUP($Y$2,$AC$1:$AM$79,11,FALSE)),FALSE))),(IF($X$1=7,((VLOOKUP(N$29,'X7'!$B:$ZZ,(VLOOKUP($Y$2,$AC$1:$AM$79,11,FALSE)),FALSE))),(IF($X$1=8,((VLOOKUP(N$29,'X8'!$B:$ZZ,(VLOOKUP($Y$2,$AC$1:$AM$79,11,FALSE)),FALSE))),(IF($X$1=9,((VLOOKUP(N$29,'X9'!$B:$ZZ,(VLOOKUP($Y$2,$AC$1:$AM$79,11,FALSE)),FALSE))),(IF($X$1=10,((VLOOKUP(N$29,'X10'!$B:$ZZ,(VLOOKUP($Y$2,$AC$1:$AM$79,11,FALSE)),FALSE))),(IF($X$1=11,((VLOOKUP(N$29,'X11'!$B:$ZZ,(VLOOKUP($Y$2,$AC$1:$AM$79,11,FALSE)),FALSE))),(IF($X$1=12,((VLOOKUP(N$29,'X12'!$B:$ZZ,(VLOOKUP($Y$2,$AC$1:$AM$79,11,FALSE)),FALSE))),((VLOOKUP(N$29,'X13'!$B:$ZZ,(VLOOKUP($Y$2,$AC$1:$AM$79,11,FALSE)),FALSE))))))))))))))))))))))))))),1)))))</f>
        <v xml:space="preserve"> </v>
      </c>
      <c r="Q33" s="72" t="str">
        <f ca="1">IF(ISERROR(((ROUND((IF($X$1=1,((VLOOKUP(Q$29,'X1'!$B:$ZZ,(VLOOKUP($Y$2,$AC$1:$AM$79,9,FALSE)),FALSE))),(IF($X$1=2,((VLOOKUP(Q$29,'X2'!$B:$ZZ,(VLOOKUP($Y$2,$AC$1:$AM$79,9,FALSE)),FALSE))),(IF($X$1=3,((VLOOKUP(Q$29,'X3'!$B:$ZZ,(VLOOKUP($Y$2,$AC$1:$AM$79,9,FALSE)),FALSE))),(IF($X$1=4,((VLOOKUP(Q$29,'X4'!$B:$ZZ,(VLOOKUP($Y$2,$AC$1:$AM$79,9,FALSE)),FALSE))),(IF($X$1=5,((VLOOKUP(Q$29,'X5'!$B:$ZZ,(VLOOKUP($Y$2,$AC$1:$AM$79,9,FALSE)),FALSE))),(IF($X$1=6,((VLOOKUP(Q$29,'X6'!$B:$ZZ,(VLOOKUP($Y$2,$AC$1:$AM$79,9,FALSE)),FALSE))),(IF($X$1=7,((VLOOKUP(Q$29,'X7'!$B:$ZZ,(VLOOKUP($Y$2,$AC$1:$AM$79,9,FALSE)),FALSE))),(IF($X$1=8,((VLOOKUP(Q$29,'X8'!$B:$ZZ,(VLOOKUP($Y$2,$AC$1:$AM$79,9,FALSE)),FALSE))),(IF($X$1=9,((VLOOKUP(Q$29,'X9'!$B:$ZZ,(VLOOKUP($Y$2,$AC$1:$AM$79,9,FALSE)),FALSE))),(IF($X$1=10,((VLOOKUP(Q$29,'X10'!$B:$ZZ,(VLOOKUP($Y$2,$AC$1:$AM$79,9,FALSE)),FALSE))),(IF($X$1=11,((VLOOKUP(Q$29,'X11'!$B:$ZZ,(VLOOKUP($Y$2,$AC$1:$AM$79,9,FALSE)),FALSE))),(IF($X$1=12,((VLOOKUP(Q$29,'X12'!$B:$ZZ,(VLOOKUP($Y$2,$AC$1:$AM$79,9,FALSE)),FALSE))),((VLOOKUP(Q$29,'X13'!$B:$ZZ,(VLOOKUP($Y$2,$AC$1:$AM$79,9,FALSE)),FALSE))))))))))))))))))))))))))),1))))=TRUE," ",(((ROUND((IF($X$1=1,((VLOOKUP(Q$29,'X1'!$B:$ZZ,(VLOOKUP($Y$2,$AC$1:$AM$79,9,FALSE)),FALSE))),(IF($X$1=2,((VLOOKUP(Q$29,'X2'!$B:$ZZ,(VLOOKUP($Y$2,$AC$1:$AM$79,9,FALSE)),FALSE))),(IF($X$1=3,((VLOOKUP(Q$29,'X3'!$B:$ZZ,(VLOOKUP($Y$2,$AC$1:$AM$79,9,FALSE)),FALSE))),(IF($X$1=4,((VLOOKUP(Q$29,'X4'!$B:$ZZ,(VLOOKUP($Y$2,$AC$1:$AM$79,9,FALSE)),FALSE))),(IF($X$1=5,((VLOOKUP(Q$29,'X5'!$B:$ZZ,(VLOOKUP($Y$2,$AC$1:$AM$79,9,FALSE)),FALSE))),(IF($X$1=6,((VLOOKUP(Q$29,'X6'!$B:$ZZ,(VLOOKUP($Y$2,$AC$1:$AM$79,9,FALSE)),FALSE))),(IF($X$1=7,((VLOOKUP(Q$29,'X7'!$B:$ZZ,(VLOOKUP($Y$2,$AC$1:$AM$79,9,FALSE)),FALSE))),(IF($X$1=8,((VLOOKUP(Q$29,'X8'!$B:$ZZ,(VLOOKUP($Y$2,$AC$1:$AM$79,9,FALSE)),FALSE))),(IF($X$1=9,((VLOOKUP(Q$29,'X9'!$B:$ZZ,(VLOOKUP($Y$2,$AC$1:$AM$79,9,FALSE)),FALSE))),(IF($X$1=10,((VLOOKUP(Q$29,'X10'!$B:$ZZ,(VLOOKUP($Y$2,$AC$1:$AM$79,9,FALSE)),FALSE))),(IF($X$1=11,((VLOOKUP(Q$29,'X11'!$B:$ZZ,(VLOOKUP($Y$2,$AC$1:$AM$79,9,FALSE)),FALSE))),(IF($X$1=12,((VLOOKUP(Q$29,'X12'!$B:$ZZ,(VLOOKUP($Y$2,$AC$1:$AM$79,9,FALSE)),FALSE))),((VLOOKUP(Q$29,'X13'!$B:$ZZ,(VLOOKUP($Y$2,$AC$1:$AM$79,9,FALSE)),FALSE))))))))))))))))))))))))))),1)))))</f>
        <v xml:space="preserve"> </v>
      </c>
      <c r="R33" s="71" t="str">
        <f ca="1">IF(ISERROR(((ROUND((IF($X$1=1,((VLOOKUP(Q$29,'X1'!$B:$ZZ,(VLOOKUP($Y$2,$AC$1:$AM$79,10,FALSE)),FALSE))),(IF($X$1=2,((VLOOKUP(Q$29,'X2'!$B:$ZZ,(VLOOKUP($Y$2,$AC$1:$AM$79,10,FALSE)),FALSE))),(IF($X$1=3,((VLOOKUP(Q$29,'X3'!$B:$ZZ,(VLOOKUP($Y$2,$AC$1:$AM$79,10,FALSE)),FALSE))),(IF($X$1=4,((VLOOKUP(Q$29,'X4'!$B:$ZZ,(VLOOKUP($Y$2,$AC$1:$AM$79,10,FALSE)),FALSE))),(IF($X$1=5,((VLOOKUP(Q$29,'X5'!$B:$ZZ,(VLOOKUP($Y$2,$AC$1:$AM$79,10,FALSE)),FALSE))),(IF($X$1=6,((VLOOKUP(Q$29,'X6'!$B:$ZZ,(VLOOKUP($Y$2,$AC$1:$AM$79,10,FALSE)),FALSE))),(IF($X$1=7,((VLOOKUP(Q$29,'X7'!$B:$ZZ,(VLOOKUP($Y$2,$AC$1:$AM$79,10,FALSE)),FALSE))),(IF($X$1=8,((VLOOKUP(Q$29,'X8'!$B:$ZZ,(VLOOKUP($Y$2,$AC$1:$AM$79,10,FALSE)),FALSE))),(IF($X$1=9,((VLOOKUP(Q$29,'X9'!$B:$ZZ,(VLOOKUP($Y$2,$AC$1:$AM$79,10,FALSE)),FALSE))),(IF($X$1=10,((VLOOKUP(Q$29,'X10'!$B:$ZZ,(VLOOKUP($Y$2,$AC$1:$AM$79,10,FALSE)),FALSE))),(IF($X$1=11,((VLOOKUP(Q$29,'X11'!$B:$ZZ,(VLOOKUP($Y$2,$AC$1:$AM$79,10,FALSE)),FALSE))),(IF($X$1=12,((VLOOKUP(Q$29,'X12'!$B:$ZZ,(VLOOKUP($Y$2,$AC$1:$AM$79,10,FALSE)),FALSE))),((VLOOKUP(Q$29,'X13'!$B:$ZZ,(VLOOKUP($Y$2,$AC$1:$AM$79,10,FALSE)),FALSE))))))))))))))))))))))))))),1))))=TRUE," ",(((ROUND((IF($X$1=1,((VLOOKUP(Q$29,'X1'!$B:$ZZ,(VLOOKUP($Y$2,$AC$1:$AM$79,10,FALSE)),FALSE))),(IF($X$1=2,((VLOOKUP(Q$29,'X2'!$B:$ZZ,(VLOOKUP($Y$2,$AC$1:$AM$79,10,FALSE)),FALSE))),(IF($X$1=3,((VLOOKUP(Q$29,'X3'!$B:$ZZ,(VLOOKUP($Y$2,$AC$1:$AM$79,10,FALSE)),FALSE))),(IF($X$1=4,((VLOOKUP(Q$29,'X4'!$B:$ZZ,(VLOOKUP($Y$2,$AC$1:$AM$79,10,FALSE)),FALSE))),(IF($X$1=5,((VLOOKUP(Q$29,'X5'!$B:$ZZ,(VLOOKUP($Y$2,$AC$1:$AM$79,10,FALSE)),FALSE))),(IF($X$1=6,((VLOOKUP(Q$29,'X6'!$B:$ZZ,(VLOOKUP($Y$2,$AC$1:$AM$79,10,FALSE)),FALSE))),(IF($X$1=7,((VLOOKUP(Q$29,'X7'!$B:$ZZ,(VLOOKUP($Y$2,$AC$1:$AM$79,10,FALSE)),FALSE))),(IF($X$1=8,((VLOOKUP(Q$29,'X8'!$B:$ZZ,(VLOOKUP($Y$2,$AC$1:$AM$79,10,FALSE)),FALSE))),(IF($X$1=9,((VLOOKUP(Q$29,'X9'!$B:$ZZ,(VLOOKUP($Y$2,$AC$1:$AM$79,10,FALSE)),FALSE))),(IF($X$1=10,((VLOOKUP(Q$29,'X10'!$B:$ZZ,(VLOOKUP($Y$2,$AC$1:$AM$79,10,FALSE)),FALSE))),(IF($X$1=11,((VLOOKUP(Q$29,'X11'!$B:$ZZ,(VLOOKUP($Y$2,$AC$1:$AM$79,10,FALSE)),FALSE))),(IF($X$1=12,((VLOOKUP(Q$29,'X12'!$B:$ZZ,(VLOOKUP($Y$2,$AC$1:$AM$79,10,FALSE)),FALSE))),((VLOOKUP(Q$29,'X13'!$B:$ZZ,(VLOOKUP($Y$2,$AC$1:$AM$79,10,FALSE)),FALSE))))))))))))))))))))))))))),1)))))</f>
        <v xml:space="preserve"> </v>
      </c>
      <c r="S33" s="139" t="str">
        <f ca="1">IF(ISERROR(((ROUND((IF($X$1=1,((VLOOKUP(Q$29,'X1'!$B:$ZZ,(VLOOKUP($Y$2,$AC$1:$AM$79,11,FALSE)),FALSE))),(IF($X$1=2,((VLOOKUP(Q$29,'X2'!$B:$ZZ,(VLOOKUP($Y$2,$AC$1:$AM$79,11,FALSE)),FALSE))),(IF($X$1=3,((VLOOKUP(Q$29,'X3'!$B:$ZZ,(VLOOKUP($Y$2,$AC$1:$AM$79,11,FALSE)),FALSE))),(IF($X$1=4,((VLOOKUP(Q$29,'X4'!$B:$ZZ,(VLOOKUP($Y$2,$AC$1:$AM$79,11,FALSE)),FALSE))),(IF($X$1=5,((VLOOKUP(Q$29,'X5'!$B:$ZZ,(VLOOKUP($Y$2,$AC$1:$AM$79,11,FALSE)),FALSE))),(IF($X$1=6,((VLOOKUP(Q$29,'X6'!$B:$ZZ,(VLOOKUP($Y$2,$AC$1:$AM$79,11,FALSE)),FALSE))),(IF($X$1=7,((VLOOKUP(Q$29,'X7'!$B:$ZZ,(VLOOKUP($Y$2,$AC$1:$AM$79,11,FALSE)),FALSE))),(IF($X$1=8,((VLOOKUP(Q$29,'X8'!$B:$ZZ,(VLOOKUP($Y$2,$AC$1:$AM$79,11,FALSE)),FALSE))),(IF($X$1=9,((VLOOKUP(Q$29,'X9'!$B:$ZZ,(VLOOKUP($Y$2,$AC$1:$AM$79,11,FALSE)),FALSE))),(IF($X$1=10,((VLOOKUP(Q$29,'X10'!$B:$ZZ,(VLOOKUP($Y$2,$AC$1:$AM$79,11,FALSE)),FALSE))),(IF($X$1=11,((VLOOKUP(Q$29,'X11'!$B:$ZZ,(VLOOKUP($Y$2,$AC$1:$AM$79,11,FALSE)),FALSE))),(IF($X$1=12,((VLOOKUP(Q$29,'X12'!$B:$ZZ,(VLOOKUP($Y$2,$AC$1:$AM$79,11,FALSE)),FALSE))),((VLOOKUP(Q$29,'X13'!$B:$ZZ,(VLOOKUP($Y$2,$AC$1:$AM$79,11,FALSE)),FALSE))))))))))))))))))))))))))),1))))=TRUE," ",(((ROUND((IF($X$1=1,((VLOOKUP(Q$29,'X1'!$B:$ZZ,(VLOOKUP($Y$2,$AC$1:$AM$79,11,FALSE)),FALSE))),(IF($X$1=2,((VLOOKUP(Q$29,'X2'!$B:$ZZ,(VLOOKUP($Y$2,$AC$1:$AM$79,11,FALSE)),FALSE))),(IF($X$1=3,((VLOOKUP(Q$29,'X3'!$B:$ZZ,(VLOOKUP($Y$2,$AC$1:$AM$79,11,FALSE)),FALSE))),(IF($X$1=4,((VLOOKUP(Q$29,'X4'!$B:$ZZ,(VLOOKUP($Y$2,$AC$1:$AM$79,11,FALSE)),FALSE))),(IF($X$1=5,((VLOOKUP(Q$29,'X5'!$B:$ZZ,(VLOOKUP($Y$2,$AC$1:$AM$79,11,FALSE)),FALSE))),(IF($X$1=6,((VLOOKUP(Q$29,'X6'!$B:$ZZ,(VLOOKUP($Y$2,$AC$1:$AM$79,11,FALSE)),FALSE))),(IF($X$1=7,((VLOOKUP(Q$29,'X7'!$B:$ZZ,(VLOOKUP($Y$2,$AC$1:$AM$79,11,FALSE)),FALSE))),(IF($X$1=8,((VLOOKUP(Q$29,'X8'!$B:$ZZ,(VLOOKUP($Y$2,$AC$1:$AM$79,11,FALSE)),FALSE))),(IF($X$1=9,((VLOOKUP(Q$29,'X9'!$B:$ZZ,(VLOOKUP($Y$2,$AC$1:$AM$79,11,FALSE)),FALSE))),(IF($X$1=10,((VLOOKUP(Q$29,'X10'!$B:$ZZ,(VLOOKUP($Y$2,$AC$1:$AM$79,11,FALSE)),FALSE))),(IF($X$1=11,((VLOOKUP(Q$29,'X11'!$B:$ZZ,(VLOOKUP($Y$2,$AC$1:$AM$79,11,FALSE)),FALSE))),(IF($X$1=12,((VLOOKUP(Q$29,'X12'!$B:$ZZ,(VLOOKUP($Y$2,$AC$1:$AM$79,11,FALSE)),FALSE))),((VLOOKUP(Q$29,'X13'!$B:$ZZ,(VLOOKUP($Y$2,$AC$1:$AM$79,11,FALSE)),FALSE))))))))))))))))))))))))))),1)))))</f>
        <v xml:space="preserve"> </v>
      </c>
      <c r="V33" s="102"/>
      <c r="W33" s="102" t="str">
        <f ca="1">IF($X$1=1,(VLOOKUP(B4,'X1'!$B:$AP,41,FALSE)),IF($X$1=2,(VLOOKUP(B4,'X2'!$B:$AP,41,FALSE)),IF($X$1=3,(VLOOKUP(B4,'X3'!$B:$AP,41,FALSE)),IF($X$1=4,(VLOOKUP(B4,'X4'!$B:$AP,41,FALSE)),IF($X$1=5,(VLOOKUP(B4,'X5'!$B:$AP,41,FALSE)),IF($X$1=6,(VLOOKUP(B4,'X6'!$B:$AP,41,FALSE)),IF($X$1=7,(VLOOKUP(B4,'X7'!$B:$AP,41,FALSE)),IF($X$1=8,(VLOOKUP(B4,'X8'!$B:$AP,41,FALSE)),IF($X$1=9,(VLOOKUP(B4,'X9'!$B:$AP,41,FALSE)),IF($X$1=10,(VLOOKUP(B4,'X10'!$B:$AP,41,FALSE)),IF($X$1=11,(VLOOKUP(B4,'X11'!$B:$AP,41,FALSE)),IF($X$1=12,(VLOOKUP(B4,'X12'!$B:$AP,41,FALSE)),IF($X$1=13,(VLOOKUP(B4,'X13'!$B:$AP,41,FALSE)),"P")))))))))))))</f>
        <v>Wireless Telecommunications</v>
      </c>
      <c r="X33" s="102"/>
      <c r="Y33" s="102"/>
      <c r="Z33" s="170">
        <v>6</v>
      </c>
      <c r="AA33" s="170">
        <v>2</v>
      </c>
      <c r="AB33" s="170" t="str">
        <f t="shared" si="0"/>
        <v>62</v>
      </c>
      <c r="AC33" s="102">
        <f>AC32+1</f>
        <v>61</v>
      </c>
      <c r="AD33" s="102" t="s">
        <v>857</v>
      </c>
      <c r="AE33" s="162" t="s">
        <v>16</v>
      </c>
      <c r="AF33" s="162" t="s">
        <v>762</v>
      </c>
      <c r="AG33" s="162" t="s">
        <v>763</v>
      </c>
      <c r="AH33" s="162" t="s">
        <v>8</v>
      </c>
      <c r="AI33" s="162" t="s">
        <v>9</v>
      </c>
      <c r="AJ33" s="162" t="s">
        <v>764</v>
      </c>
      <c r="AK33" s="102">
        <v>2</v>
      </c>
      <c r="AL33" s="102">
        <v>3</v>
      </c>
      <c r="AM33" s="102">
        <v>5</v>
      </c>
      <c r="AN33" s="162" t="s">
        <v>788</v>
      </c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</row>
    <row r="34" spans="1:69" ht="14.1" customHeight="1" x14ac:dyDescent="0.25">
      <c r="B34" s="141" t="str">
        <f>IF(K2="Türkiye","Türkiye için internet sitemizdeki `Gelişmiş Hisse Arama` sayfasında daha detaylı arama yapabilir, şablonlarınızı kayıt edebilirsiniz.","")</f>
        <v/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V34" s="102"/>
      <c r="W34" s="102"/>
      <c r="X34" s="102"/>
      <c r="Y34" s="102"/>
      <c r="Z34" s="170">
        <v>6</v>
      </c>
      <c r="AA34" s="170">
        <v>3</v>
      </c>
      <c r="AB34" s="170" t="str">
        <f t="shared" si="0"/>
        <v>63</v>
      </c>
      <c r="AC34" s="102">
        <f t="shared" ref="AC34:AC37" si="6">AC33+1</f>
        <v>62</v>
      </c>
      <c r="AD34" s="102" t="s">
        <v>857</v>
      </c>
      <c r="AE34" s="162" t="s">
        <v>17</v>
      </c>
      <c r="AF34" s="162" t="s">
        <v>1226</v>
      </c>
      <c r="AG34" s="162" t="s">
        <v>1228</v>
      </c>
      <c r="AH34" s="162" t="s">
        <v>1088</v>
      </c>
      <c r="AI34" s="162" t="s">
        <v>1225</v>
      </c>
      <c r="AJ34" s="162" t="s">
        <v>134</v>
      </c>
      <c r="AK34" s="102">
        <v>9</v>
      </c>
      <c r="AL34" s="102">
        <v>10</v>
      </c>
      <c r="AM34" s="102">
        <v>45</v>
      </c>
      <c r="AN34" s="162" t="s">
        <v>782</v>
      </c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</row>
    <row r="35" spans="1:69" ht="14.1" customHeight="1" x14ac:dyDescent="0.25">
      <c r="B35" s="73" t="s">
        <v>781</v>
      </c>
      <c r="C35" s="74"/>
      <c r="D35" s="74"/>
      <c r="E35" s="74"/>
      <c r="F35" s="74"/>
      <c r="G35" s="74"/>
      <c r="H35" s="74"/>
      <c r="I35" s="74"/>
      <c r="J35" s="74"/>
      <c r="K35" s="74"/>
      <c r="L35" s="144"/>
      <c r="M35" s="143"/>
      <c r="N35" s="142"/>
      <c r="O35" s="143" t="s">
        <v>802</v>
      </c>
      <c r="P35" s="142"/>
      <c r="Q35" s="142"/>
      <c r="R35" s="142"/>
      <c r="S35" s="145" t="s">
        <v>1056</v>
      </c>
      <c r="V35" s="102"/>
      <c r="W35" s="102"/>
      <c r="X35" s="102"/>
      <c r="Y35" s="102"/>
      <c r="Z35" s="170">
        <v>6</v>
      </c>
      <c r="AA35" s="170">
        <v>4</v>
      </c>
      <c r="AB35" s="170" t="str">
        <f t="shared" si="0"/>
        <v>64</v>
      </c>
      <c r="AC35" s="102">
        <f t="shared" si="6"/>
        <v>63</v>
      </c>
      <c r="AD35" s="102" t="s">
        <v>857</v>
      </c>
      <c r="AE35" s="162" t="s">
        <v>18</v>
      </c>
      <c r="AF35" s="162" t="s">
        <v>1227</v>
      </c>
      <c r="AG35" s="162" t="s">
        <v>1229</v>
      </c>
      <c r="AH35" s="162" t="s">
        <v>1088</v>
      </c>
      <c r="AI35" s="162" t="s">
        <v>1225</v>
      </c>
      <c r="AJ35" s="162" t="s">
        <v>134</v>
      </c>
      <c r="AK35" s="102">
        <v>11</v>
      </c>
      <c r="AL35" s="102">
        <v>12</v>
      </c>
      <c r="AM35" s="102">
        <v>46</v>
      </c>
      <c r="AN35" s="162" t="s">
        <v>783</v>
      </c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</row>
    <row r="36" spans="1:69" ht="14.1" customHeight="1" x14ac:dyDescent="0.25">
      <c r="B36" s="190" t="s">
        <v>777</v>
      </c>
      <c r="C36" s="189"/>
      <c r="D36" s="189"/>
      <c r="E36" s="189"/>
      <c r="F36" s="189"/>
      <c r="G36" s="189"/>
      <c r="H36" s="190" t="s">
        <v>789</v>
      </c>
      <c r="I36" s="189"/>
      <c r="J36" s="189"/>
      <c r="K36" s="189"/>
      <c r="L36" s="189"/>
      <c r="M36" s="189"/>
      <c r="N36" s="189"/>
      <c r="O36" s="191"/>
      <c r="P36" s="190" t="s">
        <v>778</v>
      </c>
      <c r="Q36" s="189"/>
      <c r="R36" s="189"/>
      <c r="S36" s="191"/>
      <c r="V36" s="102"/>
      <c r="W36" s="102"/>
      <c r="X36" s="102"/>
      <c r="Y36" s="102"/>
      <c r="Z36" s="170">
        <v>6</v>
      </c>
      <c r="AA36" s="170">
        <v>5</v>
      </c>
      <c r="AB36" s="170" t="str">
        <f t="shared" si="0"/>
        <v>65</v>
      </c>
      <c r="AC36" s="102">
        <f t="shared" si="6"/>
        <v>64</v>
      </c>
      <c r="AD36" s="102" t="s">
        <v>857</v>
      </c>
      <c r="AE36" s="162" t="s">
        <v>19</v>
      </c>
      <c r="AF36" s="162" t="s">
        <v>1090</v>
      </c>
      <c r="AG36" s="162" t="s">
        <v>1091</v>
      </c>
      <c r="AH36" s="162" t="s">
        <v>793</v>
      </c>
      <c r="AI36" s="162" t="s">
        <v>795</v>
      </c>
      <c r="AJ36" s="162" t="s">
        <v>1230</v>
      </c>
      <c r="AK36" s="102">
        <v>8</v>
      </c>
      <c r="AL36" s="102">
        <v>15</v>
      </c>
      <c r="AM36" s="102">
        <v>9</v>
      </c>
      <c r="AN36" s="162" t="s">
        <v>784</v>
      </c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</row>
    <row r="37" spans="1:69" ht="14.1" customHeight="1" thickBot="1" x14ac:dyDescent="0.3">
      <c r="B37" s="190" t="s">
        <v>1128</v>
      </c>
      <c r="C37" s="189"/>
      <c r="D37" s="189"/>
      <c r="E37" s="189" t="s">
        <v>1129</v>
      </c>
      <c r="F37" s="189"/>
      <c r="G37" s="189"/>
      <c r="H37" s="190" t="s">
        <v>1132</v>
      </c>
      <c r="I37" s="189"/>
      <c r="J37" s="189"/>
      <c r="K37" s="189"/>
      <c r="L37" s="189" t="s">
        <v>1133</v>
      </c>
      <c r="M37" s="189"/>
      <c r="N37" s="189"/>
      <c r="O37" s="191"/>
      <c r="P37" s="75" t="s">
        <v>791</v>
      </c>
      <c r="Q37" s="76"/>
      <c r="R37" s="76" t="s">
        <v>779</v>
      </c>
      <c r="S37" s="77"/>
      <c r="V37" s="161"/>
      <c r="W37" s="161"/>
      <c r="X37" s="161"/>
      <c r="Y37" s="161"/>
      <c r="Z37" s="172">
        <v>6</v>
      </c>
      <c r="AA37" s="172">
        <v>6</v>
      </c>
      <c r="AB37" s="172" t="str">
        <f t="shared" si="0"/>
        <v>66</v>
      </c>
      <c r="AC37" s="159">
        <f t="shared" si="6"/>
        <v>65</v>
      </c>
      <c r="AD37" s="159" t="s">
        <v>857</v>
      </c>
      <c r="AE37" s="173" t="s">
        <v>118</v>
      </c>
      <c r="AF37" s="173" t="s">
        <v>156</v>
      </c>
      <c r="AG37" s="173" t="s">
        <v>155</v>
      </c>
      <c r="AH37" s="173" t="s">
        <v>135</v>
      </c>
      <c r="AI37" s="173" t="s">
        <v>137</v>
      </c>
      <c r="AJ37" s="173" t="s">
        <v>1230</v>
      </c>
      <c r="AK37" s="159">
        <v>13</v>
      </c>
      <c r="AL37" s="159">
        <v>14</v>
      </c>
      <c r="AM37" s="159">
        <v>9</v>
      </c>
      <c r="AN37" s="173" t="s">
        <v>785</v>
      </c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</row>
    <row r="38" spans="1:69" ht="14.1" customHeight="1" x14ac:dyDescent="0.2">
      <c r="B38" s="190">
        <v>15</v>
      </c>
      <c r="C38" s="189"/>
      <c r="D38" s="189"/>
      <c r="E38" s="189">
        <v>-20</v>
      </c>
      <c r="F38" s="189"/>
      <c r="G38" s="191"/>
      <c r="H38" s="190">
        <v>-10</v>
      </c>
      <c r="I38" s="189"/>
      <c r="J38" s="189"/>
      <c r="K38" s="74"/>
      <c r="L38" s="74"/>
      <c r="M38" s="189">
        <v>300</v>
      </c>
      <c r="N38" s="189"/>
      <c r="O38" s="78"/>
      <c r="P38" s="79">
        <v>3</v>
      </c>
      <c r="Q38" s="79">
        <v>50</v>
      </c>
      <c r="R38" s="190">
        <v>0</v>
      </c>
      <c r="S38" s="191"/>
      <c r="Z38" s="102">
        <v>7</v>
      </c>
      <c r="AA38" s="102">
        <v>1</v>
      </c>
      <c r="AB38" s="102" t="str">
        <f t="shared" si="0"/>
        <v>71</v>
      </c>
      <c r="AC38" s="42">
        <v>70</v>
      </c>
      <c r="AD38" s="42" t="s">
        <v>1279</v>
      </c>
      <c r="AE38" s="162" t="s">
        <v>15</v>
      </c>
      <c r="AF38" s="162" t="s">
        <v>157</v>
      </c>
      <c r="AG38" s="162" t="s">
        <v>154</v>
      </c>
      <c r="AH38" s="162" t="s">
        <v>792</v>
      </c>
      <c r="AI38" s="162" t="s">
        <v>796</v>
      </c>
      <c r="AJ38" s="162" t="s">
        <v>1230</v>
      </c>
      <c r="AK38" s="102">
        <v>44</v>
      </c>
      <c r="AL38" s="102">
        <v>8</v>
      </c>
      <c r="AM38" s="102">
        <v>9</v>
      </c>
      <c r="AN38" s="163" t="s">
        <v>786</v>
      </c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02"/>
    </row>
    <row r="39" spans="1:69" ht="14.1" customHeight="1" x14ac:dyDescent="0.2">
      <c r="B39" s="190" t="s">
        <v>790</v>
      </c>
      <c r="C39" s="189"/>
      <c r="D39" s="189"/>
      <c r="E39" s="189"/>
      <c r="F39" s="189"/>
      <c r="G39" s="189"/>
      <c r="H39" s="194" t="s">
        <v>787</v>
      </c>
      <c r="I39" s="195"/>
      <c r="J39" s="195"/>
      <c r="K39" s="195"/>
      <c r="L39" s="195"/>
      <c r="M39" s="195"/>
      <c r="N39" s="195"/>
      <c r="O39" s="196"/>
      <c r="P39" s="190" t="s">
        <v>780</v>
      </c>
      <c r="Q39" s="189"/>
      <c r="R39" s="189"/>
      <c r="S39" s="191"/>
      <c r="Z39" s="102">
        <v>7</v>
      </c>
      <c r="AA39" s="102">
        <v>2</v>
      </c>
      <c r="AB39" s="102" t="str">
        <f t="shared" si="0"/>
        <v>72</v>
      </c>
      <c r="AC39" s="102">
        <f>AC38+1</f>
        <v>71</v>
      </c>
      <c r="AD39" s="42" t="s">
        <v>1279</v>
      </c>
      <c r="AE39" s="162" t="s">
        <v>16</v>
      </c>
      <c r="AF39" s="162" t="s">
        <v>762</v>
      </c>
      <c r="AG39" s="162" t="s">
        <v>763</v>
      </c>
      <c r="AH39" s="162" t="s">
        <v>8</v>
      </c>
      <c r="AI39" s="162" t="s">
        <v>9</v>
      </c>
      <c r="AJ39" s="162" t="s">
        <v>764</v>
      </c>
      <c r="AK39" s="102">
        <v>2</v>
      </c>
      <c r="AL39" s="102">
        <v>3</v>
      </c>
      <c r="AM39" s="102">
        <v>5</v>
      </c>
      <c r="AN39" s="162" t="s">
        <v>788</v>
      </c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</row>
    <row r="40" spans="1:69" ht="14.1" customHeight="1" x14ac:dyDescent="0.2">
      <c r="B40" s="190" t="s">
        <v>1130</v>
      </c>
      <c r="C40" s="189"/>
      <c r="D40" s="189"/>
      <c r="E40" s="189" t="s">
        <v>1131</v>
      </c>
      <c r="F40" s="189"/>
      <c r="G40" s="189"/>
      <c r="H40" s="190" t="s">
        <v>1134</v>
      </c>
      <c r="I40" s="189"/>
      <c r="J40" s="189"/>
      <c r="K40" s="189"/>
      <c r="L40" s="189" t="s">
        <v>1135</v>
      </c>
      <c r="M40" s="189"/>
      <c r="N40" s="189"/>
      <c r="O40" s="191"/>
      <c r="P40" s="75" t="s">
        <v>791</v>
      </c>
      <c r="Q40" s="76"/>
      <c r="R40" s="76" t="s">
        <v>779</v>
      </c>
      <c r="S40" s="77"/>
      <c r="Z40" s="102">
        <v>7</v>
      </c>
      <c r="AA40" s="102">
        <v>3</v>
      </c>
      <c r="AB40" s="102" t="str">
        <f t="shared" si="0"/>
        <v>73</v>
      </c>
      <c r="AC40" s="102">
        <f t="shared" ref="AC40:AC43" si="7">AC39+1</f>
        <v>72</v>
      </c>
      <c r="AD40" s="42" t="s">
        <v>1279</v>
      </c>
      <c r="AE40" s="162" t="s">
        <v>17</v>
      </c>
      <c r="AF40" s="162" t="s">
        <v>1226</v>
      </c>
      <c r="AG40" s="162" t="s">
        <v>1228</v>
      </c>
      <c r="AH40" s="162" t="s">
        <v>1088</v>
      </c>
      <c r="AI40" s="162" t="s">
        <v>1225</v>
      </c>
      <c r="AJ40" s="162" t="s">
        <v>134</v>
      </c>
      <c r="AK40" s="102">
        <v>9</v>
      </c>
      <c r="AL40" s="102">
        <v>10</v>
      </c>
      <c r="AM40" s="102">
        <v>45</v>
      </c>
      <c r="AN40" s="162" t="s">
        <v>782</v>
      </c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</row>
    <row r="41" spans="1:69" ht="14.1" customHeight="1" x14ac:dyDescent="0.2">
      <c r="B41" s="190">
        <v>-10</v>
      </c>
      <c r="C41" s="189"/>
      <c r="D41" s="189"/>
      <c r="E41" s="189">
        <v>200</v>
      </c>
      <c r="F41" s="189"/>
      <c r="G41" s="191"/>
      <c r="H41" s="190">
        <v>80</v>
      </c>
      <c r="I41" s="189"/>
      <c r="J41" s="189"/>
      <c r="K41" s="81"/>
      <c r="L41" s="81"/>
      <c r="M41" s="189">
        <v>30</v>
      </c>
      <c r="N41" s="189"/>
      <c r="O41" s="82"/>
      <c r="P41" s="79">
        <v>80</v>
      </c>
      <c r="Q41" s="79">
        <v>100</v>
      </c>
      <c r="R41" s="190">
        <v>-50</v>
      </c>
      <c r="S41" s="191"/>
      <c r="Z41" s="102">
        <v>7</v>
      </c>
      <c r="AA41" s="102">
        <v>4</v>
      </c>
      <c r="AB41" s="102" t="str">
        <f t="shared" si="0"/>
        <v>74</v>
      </c>
      <c r="AC41" s="102">
        <f t="shared" si="7"/>
        <v>73</v>
      </c>
      <c r="AD41" s="42" t="s">
        <v>1279</v>
      </c>
      <c r="AE41" s="162" t="s">
        <v>18</v>
      </c>
      <c r="AF41" s="162" t="s">
        <v>1227</v>
      </c>
      <c r="AG41" s="162" t="s">
        <v>1229</v>
      </c>
      <c r="AH41" s="162" t="s">
        <v>1088</v>
      </c>
      <c r="AI41" s="162" t="s">
        <v>1225</v>
      </c>
      <c r="AJ41" s="162" t="s">
        <v>134</v>
      </c>
      <c r="AK41" s="102">
        <v>11</v>
      </c>
      <c r="AL41" s="102">
        <v>12</v>
      </c>
      <c r="AM41" s="102">
        <v>46</v>
      </c>
      <c r="AN41" s="162" t="s">
        <v>783</v>
      </c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</row>
    <row r="42" spans="1:69" ht="14.1" customHeight="1" x14ac:dyDescent="0.2">
      <c r="Z42" s="102">
        <v>7</v>
      </c>
      <c r="AA42" s="102">
        <v>5</v>
      </c>
      <c r="AB42" s="102" t="str">
        <f t="shared" si="0"/>
        <v>75</v>
      </c>
      <c r="AC42" s="102">
        <f t="shared" si="7"/>
        <v>74</v>
      </c>
      <c r="AD42" s="42" t="s">
        <v>1279</v>
      </c>
      <c r="AE42" s="162" t="s">
        <v>19</v>
      </c>
      <c r="AF42" s="162" t="s">
        <v>1090</v>
      </c>
      <c r="AG42" s="162" t="s">
        <v>1091</v>
      </c>
      <c r="AH42" s="162" t="s">
        <v>793</v>
      </c>
      <c r="AI42" s="162" t="s">
        <v>795</v>
      </c>
      <c r="AJ42" s="162" t="s">
        <v>1230</v>
      </c>
      <c r="AK42" s="102">
        <v>8</v>
      </c>
      <c r="AL42" s="102">
        <v>15</v>
      </c>
      <c r="AM42" s="102">
        <v>9</v>
      </c>
      <c r="AN42" s="162" t="s">
        <v>784</v>
      </c>
      <c r="AO42" s="162"/>
      <c r="AP42" s="16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</row>
    <row r="43" spans="1:69" ht="14.1" customHeight="1" x14ac:dyDescent="0.25">
      <c r="B43" s="84"/>
      <c r="C43" s="85"/>
      <c r="D43" s="86"/>
      <c r="E43" s="87"/>
      <c r="F43" s="88"/>
      <c r="G43" s="89"/>
      <c r="H43" s="90"/>
      <c r="I43" s="91"/>
      <c r="J43" s="92"/>
      <c r="K43" s="92"/>
      <c r="L43" s="93"/>
      <c r="M43" s="94"/>
      <c r="N43" s="95"/>
      <c r="O43" s="96"/>
      <c r="P43" s="97"/>
      <c r="Q43" s="98"/>
      <c r="R43" s="99"/>
      <c r="S43" s="100"/>
      <c r="Z43" s="171">
        <v>7</v>
      </c>
      <c r="AA43" s="171">
        <v>6</v>
      </c>
      <c r="AB43" s="171" t="str">
        <f t="shared" si="0"/>
        <v>76</v>
      </c>
      <c r="AC43" s="165">
        <f t="shared" si="7"/>
        <v>75</v>
      </c>
      <c r="AD43" s="63" t="s">
        <v>1279</v>
      </c>
      <c r="AE43" s="166" t="s">
        <v>118</v>
      </c>
      <c r="AF43" s="166" t="s">
        <v>156</v>
      </c>
      <c r="AG43" s="166" t="s">
        <v>155</v>
      </c>
      <c r="AH43" s="166" t="s">
        <v>135</v>
      </c>
      <c r="AI43" s="166" t="s">
        <v>137</v>
      </c>
      <c r="AJ43" s="166" t="s">
        <v>1230</v>
      </c>
      <c r="AK43" s="165">
        <v>13</v>
      </c>
      <c r="AL43" s="165">
        <v>14</v>
      </c>
      <c r="AM43" s="165">
        <v>9</v>
      </c>
      <c r="AN43" s="166" t="s">
        <v>785</v>
      </c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02"/>
    </row>
    <row r="44" spans="1:69" ht="14.1" customHeight="1" x14ac:dyDescent="0.2">
      <c r="B44" s="102" t="str">
        <f>VLOOKUP($Y$2,$AC$2:$AJ$79,4,FALSE)</f>
        <v>Yükselme Potansiyeli Dusuk</v>
      </c>
      <c r="C44" s="103"/>
      <c r="D44" s="103"/>
      <c r="E44" s="103"/>
      <c r="S44" s="104" t="str">
        <f>VLOOKUP($Y$2,$AC$2:$AJ$79,5,FALSE)</f>
        <v>Yükselme Potansiyeli Yüksek</v>
      </c>
      <c r="Z44" s="102">
        <v>8</v>
      </c>
      <c r="AA44" s="102">
        <v>1</v>
      </c>
      <c r="AB44" s="102" t="str">
        <f t="shared" si="0"/>
        <v>81</v>
      </c>
      <c r="AC44" s="42">
        <v>80</v>
      </c>
      <c r="AD44" s="42" t="s">
        <v>1301</v>
      </c>
      <c r="AE44" s="162" t="s">
        <v>15</v>
      </c>
      <c r="AF44" s="162" t="s">
        <v>157</v>
      </c>
      <c r="AG44" s="162" t="s">
        <v>154</v>
      </c>
      <c r="AH44" s="162" t="s">
        <v>792</v>
      </c>
      <c r="AI44" s="162" t="s">
        <v>796</v>
      </c>
      <c r="AJ44" s="162" t="s">
        <v>1230</v>
      </c>
      <c r="AK44" s="102">
        <v>44</v>
      </c>
      <c r="AL44" s="102">
        <v>8</v>
      </c>
      <c r="AM44" s="102">
        <v>9</v>
      </c>
      <c r="AN44" s="167" t="s">
        <v>786</v>
      </c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02"/>
    </row>
    <row r="45" spans="1:69" ht="14.1" customHeight="1" x14ac:dyDescent="0.2">
      <c r="A45" s="155"/>
      <c r="B45" s="193">
        <f>'X1'!B3</f>
        <v>44370.014862152777</v>
      </c>
      <c r="C45" s="193"/>
      <c r="D45" s="109" t="s">
        <v>768</v>
      </c>
      <c r="E45" s="109"/>
      <c r="S45" s="146" t="s">
        <v>803</v>
      </c>
      <c r="Z45" s="102">
        <v>8</v>
      </c>
      <c r="AA45" s="102">
        <v>2</v>
      </c>
      <c r="AB45" s="102" t="str">
        <f t="shared" si="0"/>
        <v>82</v>
      </c>
      <c r="AC45" s="102">
        <f>AC44+1</f>
        <v>81</v>
      </c>
      <c r="AD45" s="42" t="s">
        <v>1301</v>
      </c>
      <c r="AE45" s="162" t="s">
        <v>16</v>
      </c>
      <c r="AF45" s="162" t="s">
        <v>762</v>
      </c>
      <c r="AG45" s="162" t="s">
        <v>763</v>
      </c>
      <c r="AH45" s="162" t="s">
        <v>8</v>
      </c>
      <c r="AI45" s="162" t="s">
        <v>9</v>
      </c>
      <c r="AJ45" s="162" t="s">
        <v>764</v>
      </c>
      <c r="AK45" s="102">
        <v>2</v>
      </c>
      <c r="AL45" s="102">
        <v>3</v>
      </c>
      <c r="AM45" s="102">
        <v>5</v>
      </c>
      <c r="AN45" s="167" t="s">
        <v>788</v>
      </c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02"/>
    </row>
    <row r="46" spans="1:69" ht="14.1" customHeight="1" x14ac:dyDescent="0.2">
      <c r="A46" s="155"/>
      <c r="B46" s="114"/>
      <c r="C46" s="115"/>
      <c r="D46" s="115"/>
      <c r="E46" s="115"/>
      <c r="F46" s="115"/>
      <c r="G46" s="115"/>
      <c r="H46" s="115"/>
      <c r="I46" s="116" t="s">
        <v>765</v>
      </c>
      <c r="J46" s="117"/>
      <c r="K46" s="118"/>
      <c r="L46" s="116" t="s">
        <v>766</v>
      </c>
      <c r="M46" s="117"/>
      <c r="N46" s="118"/>
      <c r="O46" s="116" t="s">
        <v>767</v>
      </c>
      <c r="P46" s="117"/>
      <c r="Q46" s="118"/>
      <c r="R46" s="115" t="s">
        <v>1088</v>
      </c>
      <c r="S46" s="114"/>
      <c r="Z46" s="102">
        <v>8</v>
      </c>
      <c r="AA46" s="102">
        <v>3</v>
      </c>
      <c r="AB46" s="102" t="str">
        <f t="shared" si="0"/>
        <v>83</v>
      </c>
      <c r="AC46" s="102">
        <f t="shared" ref="AC46:AC49" si="8">AC45+1</f>
        <v>82</v>
      </c>
      <c r="AD46" s="42" t="s">
        <v>1301</v>
      </c>
      <c r="AE46" s="162" t="s">
        <v>17</v>
      </c>
      <c r="AF46" s="162" t="s">
        <v>1226</v>
      </c>
      <c r="AG46" s="162" t="s">
        <v>1228</v>
      </c>
      <c r="AH46" s="162" t="s">
        <v>1088</v>
      </c>
      <c r="AI46" s="162" t="s">
        <v>1225</v>
      </c>
      <c r="AJ46" s="162" t="s">
        <v>134</v>
      </c>
      <c r="AK46" s="102">
        <v>9</v>
      </c>
      <c r="AL46" s="102">
        <v>10</v>
      </c>
      <c r="AM46" s="102">
        <v>45</v>
      </c>
      <c r="AN46" s="167" t="s">
        <v>782</v>
      </c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02"/>
    </row>
    <row r="47" spans="1:69" ht="14.1" customHeight="1" x14ac:dyDescent="0.2">
      <c r="B47" s="114" t="s">
        <v>106</v>
      </c>
      <c r="C47" s="115" t="s">
        <v>775</v>
      </c>
      <c r="D47" s="115" t="s">
        <v>109</v>
      </c>
      <c r="E47" s="115" t="s">
        <v>107</v>
      </c>
      <c r="F47" s="115" t="s">
        <v>108</v>
      </c>
      <c r="G47" s="115" t="s">
        <v>792</v>
      </c>
      <c r="H47" s="115" t="s">
        <v>1057</v>
      </c>
      <c r="I47" s="154" t="s">
        <v>127</v>
      </c>
      <c r="J47" s="154" t="s">
        <v>9</v>
      </c>
      <c r="K47" s="154" t="s">
        <v>771</v>
      </c>
      <c r="L47" s="154" t="s">
        <v>1088</v>
      </c>
      <c r="M47" s="154" t="s">
        <v>1225</v>
      </c>
      <c r="N47" s="154" t="s">
        <v>110</v>
      </c>
      <c r="O47" s="154" t="s">
        <v>1088</v>
      </c>
      <c r="P47" s="154" t="s">
        <v>1225</v>
      </c>
      <c r="Q47" s="154" t="s">
        <v>110</v>
      </c>
      <c r="R47" s="148" t="s">
        <v>136</v>
      </c>
      <c r="S47" s="114" t="s">
        <v>162</v>
      </c>
      <c r="Z47" s="102">
        <v>8</v>
      </c>
      <c r="AA47" s="102">
        <v>4</v>
      </c>
      <c r="AB47" s="102" t="str">
        <f t="shared" si="0"/>
        <v>84</v>
      </c>
      <c r="AC47" s="102">
        <f t="shared" si="8"/>
        <v>83</v>
      </c>
      <c r="AD47" s="42" t="s">
        <v>1301</v>
      </c>
      <c r="AE47" s="162" t="s">
        <v>18</v>
      </c>
      <c r="AF47" s="162" t="s">
        <v>1227</v>
      </c>
      <c r="AG47" s="162" t="s">
        <v>1229</v>
      </c>
      <c r="AH47" s="162" t="s">
        <v>1088</v>
      </c>
      <c r="AI47" s="162" t="s">
        <v>1225</v>
      </c>
      <c r="AJ47" s="162" t="s">
        <v>134</v>
      </c>
      <c r="AK47" s="102">
        <v>11</v>
      </c>
      <c r="AL47" s="102">
        <v>12</v>
      </c>
      <c r="AM47" s="102">
        <v>46</v>
      </c>
      <c r="AN47" s="167" t="s">
        <v>783</v>
      </c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02"/>
    </row>
    <row r="48" spans="1:69" ht="14.1" customHeight="1" x14ac:dyDescent="0.2">
      <c r="A48" s="156">
        <v>1</v>
      </c>
      <c r="B48" s="122" t="str">
        <f>IF(ISERROR(IF($U$16=1,(VLOOKUP(A48,$AC$89:$AH$125,2,FALSE)),IF((IF($X$1=1,'X1'!B7,(IF($X$1=2,'X2'!B7,(IF($X$1=3,'X3'!B7,(IF($X$1=4,'X4'!B7,(IF($X$1=5,'X5'!B7,(IF($X$1=6,'X6'!B7,(IF($X$1=7,'X7'!B7,(IF($X$1=8,'X8'!B7,(IF($X$1=9,'X9'!B7,(IF($X$1=10,'X10'!B7,(IF($X$1=11,'X11'!B7,(IF($X$1=12,'X12'!B7,'X13'!B7))))))))))))))))))))))))="","",(IF($X$1=1,'X1'!B7,(IF($X$1=2,'X2'!B7,(IF($X$1=3,'X3'!B7,(IF($X$1=4,'X4'!B7,(IF($X$1=5,'X5'!B7,(IF($X$1=6,'X6'!B7,(IF($X$1=7,'X7'!B7,(IF($X$1=8,'X8'!B7,(IF($X$1=9,'X9'!B7,(IF($X$1=10,'X10'!B7,(IF($X$1=11,'X11'!B7,(IF($X$1=12,'X12'!B7,'X13'!B7)))))))))))))))))))))))))))=TRUE," ",(IF($U$16=1,(VLOOKUP(A48,$AC$89:$AH$125,2,FALSE)),IF((IF($X$1=1,'X1'!B7,(IF($X$1=2,'X2'!B7,(IF($X$1=3,'X3'!B7,(IF($X$1=4,'X4'!B7,(IF($X$1=5,'X5'!B7,(IF($X$1=6,'X6'!B7,(IF($X$1=7,'X7'!B7,(IF($X$1=8,'X8'!B7,(IF($X$1=9,'X9'!B7,(IF($X$1=10,'X10'!B7,(IF($X$1=11,'X11'!B7,(IF($X$1=12,'X12'!B7,'X13'!B7))))))))))))))))))))))))="","",(IF($X$1=1,'X1'!B7,(IF($X$1=2,'X2'!B7,(IF($X$1=3,'X3'!B7,(IF($X$1=4,'X4'!B7,(IF($X$1=5,'X5'!B7,(IF($X$1=6,'X6'!B7,(IF($X$1=7,'X7'!B7,(IF($X$1=8,'X8'!B7,(IF($X$1=9,'X9'!B7,(IF($X$1=10,'X10'!B7,(IF($X$1=11,'X11'!B7,(IF($X$1=12,'X12'!B7,'X13'!B7))))))))))))))))))))))))))))</f>
        <v>CBOM RM Equity</v>
      </c>
      <c r="C48" s="181" t="str">
        <f ca="1">IF(ISERROR(IF($X$1=1,(VLOOKUP(B48,'X1'!$B:$AZ,47,FALSE)),IF($X$1=2,(VLOOKUP(B48,'X2'!$B:$AZ,47,FALSE)),IF($X$1=3,(VLOOKUP(B48,'X3'!$B:$AZ,47,FALSE)),IF($X$1=4,(VLOOKUP(B48,'X4'!$B:$AZ,47,FALSE)),IF($X$1=5,(VLOOKUP(B48,'X5'!$B:$AZ,47,FALSE)),IF($X$1=6,(VLOOKUP(B48,'X6'!$B:$AZ,47,FALSE)),IF($X$1=7,(VLOOKUP(B48,'X7'!$B:$AZ,47,FALSE)),IF($X$1=8,(VLOOKUP(B48,'X8'!$B:$AZ,47,FALSE)),IF($X$1=9,(VLOOKUP(B48,'X9'!$B:$AZ,47,FALSE)),IF($X$1=10,(VLOOKUP(B48,'X10'!$B:$AZ,47,FALSE)),IF($X$1=11,(VLOOKUP(B48,'X11'!$B:$AZ,47,FALSE)),IF($X$1=12,(VLOOKUP(B48,'X12'!$B:$AZ,47,FALSE)),IF($X$1=13,(VLOOKUP(B48,'X13'!$B:$AZ,47,FALSE)),"B"))))))))))))))=TRUE," ",(IF($X$1=1,(VLOOKUP(B48,'X1'!$B:$AZ,47,FALSE)),IF($X$1=2,(VLOOKUP(B48,'X2'!$B:$AZ,47,FALSE)),IF($X$1=3,(VLOOKUP(B48,'X3'!$B:$AZ,47,FALSE)),IF($X$1=4,(VLOOKUP(B48,'X4'!$B:$AZ,47,FALSE)),IF($X$1=5,(VLOOKUP(B48,'X5'!$B:$AZ,47,FALSE)),IF($X$1=6,(VLOOKUP(B48,'X6'!$B:$AZ,47,FALSE)),IF($X$1=7,(VLOOKUP(B48,'X7'!$B:$AZ,47,FALSE)),IF($X$1=8,(VLOOKUP(B48,'X8'!$B:$AZ,47,FALSE)),IF($X$1=9,(VLOOKUP(B48,'X9'!$B:$AZ,47,FALSE)),IF($X$1=10,(VLOOKUP(B48,'X10'!$B:$AZ,47,FALSE)),IF($X$1=11,(VLOOKUP(B48,'X11'!$B:$AZ,47,FALSE)),IF($X$1=12,(VLOOKUP(B48,'X12'!$B:$AZ,47,FALSE)),IF($X$1=13,(VLOOKUP(B48,'X13'!$B:$AZ,47,FALSE)),"B")))))))))))))))</f>
        <v>Credit Bank of Moscow PJSC</v>
      </c>
      <c r="D48" s="181" t="str">
        <f ca="1">IF(ISERROR(IF($X$1=1,(VLOOKUP(B48,'X1'!$B:$AP,41,FALSE)),IF($X$1=2,(VLOOKUP(B48,'X2'!$B:$AP,41,FALSE)),IF($X$1=3,(VLOOKUP(B48,'X3'!$B:$AP,41,FALSE)),IF($X$1=4,(VLOOKUP(B48,'X4'!$B:$AP,41,FALSE)),IF($X$1=5,(VLOOKUP(B48,'X5'!$B:$AP,41,FALSE)),IF($X$1=6,(VLOOKUP(B48,'X6'!$B:$AP,41,FALSE)),IF($X$1=7,(VLOOKUP(B48,'X7'!$B:$AP,41,FALSE)),IF($X$1=8,(VLOOKUP(B48,'X8'!$B:$AP,41,FALSE)),IF($X$1=9,(VLOOKUP(B48,'X9'!$B:$AP,41,FALSE)),IF($X$1=10,(VLOOKUP(B48,'X10'!$B:$AP,41,FALSE)),IF($X$1=11,(VLOOKUP(B48,'X11'!$B:$AP,41,FALSE)),IF($X$1=12,(VLOOKUP(B48,'X12'!$B:$AP,41,FALSE)),IF($X$1=13,(VLOOKUP(B48,'X13'!$B:$AP,41,FALSE)),"B"))))))))))))))=TRUE," ",(IF($X$1=1,(VLOOKUP(B48,'X1'!$B:$AP,41,FALSE)),IF($X$1=2,(VLOOKUP(B48,'X2'!$B:$AP,41,FALSE)),IF($X$1=3,(VLOOKUP(B48,'X3'!$B:$AP,41,FALSE)),IF($X$1=4,(VLOOKUP(B48,'X4'!$B:$AP,41,FALSE)),IF($X$1=5,(VLOOKUP(B48,'X5'!$B:$AP,41,FALSE)),IF($X$1=6,(VLOOKUP(B48,'X6'!$B:$AP,41,FALSE)),IF($X$1=7,(VLOOKUP(B48,'X7'!$B:$AP,41,FALSE)),IF($X$1=8,(VLOOKUP(B48,'X8'!$B:$AP,41,FALSE)),IF($X$1=9,(VLOOKUP(B48,'X9'!$B:$AP,41,FALSE)),IF($X$1=10,(VLOOKUP(B48,'X10'!$B:$AP,41,FALSE)),IF($X$1=11,(VLOOKUP(B48,'X11'!$B:$AP,41,FALSE)),IF($X$1=12,(VLOOKUP(B48,'X12'!$B:$AP,41,FALSE)),IF($X$1=13,(VLOOKUP(B48,'X13'!$B:$AP,41,FALSE)),"B")))))))))))))))</f>
        <v>Banks</v>
      </c>
      <c r="E48" s="182">
        <f ca="1">IF(ISERROR(IF($X$1=1,(VLOOKUP(B48,'X1'!$B:$AP,7,FALSE)),IF($X$1=2,(VLOOKUP(B48,'X2'!$B:$AP,7,FALSE)),IF($X$1=3,(VLOOKUP(B48,'X3'!$B:$AP,7,FALSE)),IF($X$1=4,(VLOOKUP(B48,'X4'!$B:$AP,7,FALSE)),IF($X$1=5,(VLOOKUP(B48,'X5'!$B:$AP,7,FALSE)),IF($X$1=6,(VLOOKUP(B48,'X6'!$B:$AP,7,FALSE)),IF($X$1=7,(VLOOKUP(B48,'X7'!$B:$AP,7,FALSE)),IF($X$1=8,(VLOOKUP(B48,'X8'!$B:$AP,7,FALSE)),IF($X$1=9,(VLOOKUP(B48,'X9'!$B:$AP,7,FALSE)),IF($X$1=10,(VLOOKUP(B48,'X10'!$B:$AP,7,FALSE)),IF($X$1=11,(VLOOKUP(B48,'X11'!$B:$AP,7,FALSE)),IF($X$1=12,(VLOOKUP(B48,'X12'!$B:$AP,7,FALSE)),IF($X$1=13,(VLOOKUP(B48,'X13'!$B:$AP,7,FALSE)),"B"))))))))))))))=TRUE," ",(IF($X$1=1,(VLOOKUP(B48,'X1'!$B:$AP,7,FALSE)),IF($X$1=2,(VLOOKUP(B48,'X2'!$B:$AP,7,FALSE)),IF($X$1=3,(VLOOKUP(B48,'X3'!$B:$AP,7,FALSE)),IF($X$1=4,(VLOOKUP(B48,'X4'!$B:$AP,7,FALSE)),IF($X$1=5,(VLOOKUP(B48,'X5'!$B:$AP,7,FALSE)),IF($X$1=6,(VLOOKUP(B48,'X6'!$B:$AP,7,FALSE)),IF($X$1=7,(VLOOKUP(B48,'X7'!$B:$AP,7,FALSE)),IF($X$1=8,(VLOOKUP(B48,'X8'!$B:$AP,7,FALSE)),IF($X$1=9,(VLOOKUP(B48,'X9'!$B:$AP,7,FALSE)),IF($X$1=10,(VLOOKUP(B48,'X10'!$B:$AP,7,FALSE)),IF($X$1=11,(VLOOKUP(B48,'X11'!$B:$AP,7,FALSE)),IF($X$1=12,(VLOOKUP(B48,'X12'!$B:$AP,7,FALSE)),IF($X$1=13,(VLOOKUP(B48,'X13'!$B:$AP,7,FALSE)),"B")))))))))))))))</f>
        <v>6.48</v>
      </c>
      <c r="F48" s="182" t="str">
        <f ca="1">IF(ISERROR(IF((IF($X$1=1,(VLOOKUP(B48,'X1'!$B:$AO,6,FALSE)),(IF($X$1=2,(VLOOKUP(B48,'X2'!$B:$AO,6,FALSE)),(IF($X$1=3,(VLOOKUP(B48,'X3'!$B:$AO,6,FALSE)),(IF($X$1=4,(VLOOKUP(B48,'X4'!$B:$AO,6,FALSE)),(IF($X$1=5,(VLOOKUP(B48,'X5'!$B:$AO,6,FALSE)),(IF($X$1=6,(VLOOKUP(B48,'X6'!$B:$AO,6,FALSE)),(IF($X$1=7,(VLOOKUP(B48,'X7'!$B:$AO,6,FALSE)),(IF($X$1=8,(VLOOKUP(B48,'X8'!$B:$AO,6,FALSE)),(IF($X$1=9,(VLOOKUP(B48,'X9'!$B:$AO,6,FALSE)),(IF($X$1=10,(VLOOKUP(B48,'X10'!$B:$AO,6,FALSE)),(IF($X$1=11,(VLOOKUP(B48,'X11'!$B:$AO,6,FALSE)),(IF($X$1=12,(VLOOKUP(B48,'X12'!$B:$AO,6,FALSE)),(VLOOKUP(B48,'X13'!$B:$AO,6,FALSE))))))))))))))))))))))))))=$V$1," ",(IF($X$1=1,(VLOOKUP(B48,'X1'!$B:$AO,6,FALSE)),(IF($X$1=2,(VLOOKUP(B48,'X2'!$B:$AO,6,FALSE)),(IF($X$1=3,(VLOOKUP(B48,'X3'!$B:$AO,6,FALSE)),(IF($X$1=4,(VLOOKUP(B48,'X4'!$B:$AO,6,FALSE)),(IF($X$1=5,(VLOOKUP(B48,'X5'!$B:$AO,6,FALSE)),(IF($X$1=6,(VLOOKUP(B48,'X6'!$B:$AO,6,FALSE)),(IF($X$1=7,(VLOOKUP(B48,'X7'!$B:$AO,6,FALSE)),(IF($X$1=8,(VLOOKUP(B48,'X8'!$B:$AO,6,FALSE)),(IF($X$1=9,(VLOOKUP(B48,'X9'!$B:$AO,6,FALSE)),(IF($X$1=10,(VLOOKUP(B48,'X10'!$B:$AO,6,FALSE)),(IF($X$1=11,(VLOOKUP(B48,'X11'!$B:$AO,6,FALSE)),(IF($X$1=12,(VLOOKUP(B48,'X12'!$B:$AO,6,FALSE)),(VLOOKUP(B48,'X13'!$B:$AO,6,FALSE))))))))))))))))))))))))))))=TRUE," ",(IF((IF($X$1=1,(VLOOKUP(B48,'X1'!$B:$AO,6,FALSE)),(IF($X$1=2,(VLOOKUP(B48,'X2'!$B:$AO,6,FALSE)),(IF($X$1=3,(VLOOKUP(B48,'X3'!$B:$AO,6,FALSE)),(IF($X$1=4,(VLOOKUP(B48,'X4'!$B:$AO,6,FALSE)),(IF($X$1=5,(VLOOKUP(B48,'X5'!$B:$AO,6,FALSE)),(IF($X$1=6,(VLOOKUP(B48,'X6'!$B:$AO,6,FALSE)),(IF($X$1=7,(VLOOKUP(B48,'X7'!$B:$AO,6,FALSE)),(IF($X$1=8,(VLOOKUP(B48,'X8'!$B:$AO,6,FALSE)),(IF($X$1=9,(VLOOKUP(B48,'X9'!$B:$AO,6,FALSE)),(IF($X$1=10,(VLOOKUP(B48,'X10'!$B:$AO,6,FALSE)),(IF($X$1=11,(VLOOKUP(B48,'X11'!$B:$AO,6,FALSE)),(IF($X$1=12,(VLOOKUP(B48,'X12'!$B:$AO,6,FALSE)),(VLOOKUP(B48,'X13'!$B:$AO,6,FALSE))))))))))))))))))))))))))=$V$1," ",(IF($X$1=1,(VLOOKUP(B48,'X1'!$B:$AO,6,FALSE)),(IF($X$1=2,(VLOOKUP(B48,'X2'!$B:$AO,6,FALSE)),(IF($X$1=3,(VLOOKUP(B48,'X3'!$B:$AO,6,FALSE)),(IF($X$1=4,(VLOOKUP(B48,'X4'!$B:$AO,6,FALSE)),(IF($X$1=5,(VLOOKUP(B48,'X5'!$B:$AO,6,FALSE)),(IF($X$1=6,(VLOOKUP(B48,'X6'!$B:$AO,6,FALSE)),(IF($X$1=7,(VLOOKUP(B48,'X7'!$B:$AO,6,FALSE)),(IF($X$1=8,(VLOOKUP(B48,'X8'!$B:$AO,6,FALSE)),(IF($X$1=9,(VLOOKUP(B48,'X9'!$B:$AO,6,FALSE)),(IF($X$1=10,(VLOOKUP(B48,'X10'!$B:$AO,6,FALSE)),(IF($X$1=11,(VLOOKUP(B48,'X11'!$B:$AO,6,FALSE)),(IF($X$1=12,(VLOOKUP(B48,'X12'!$B:$AO,6,FALSE)),(VLOOKUP(B48,'X13'!$B:$AO,6,FALSE)))))))))))))))))))))))))))))</f>
        <v/>
      </c>
      <c r="G48" s="182" t="str">
        <f ca="1">IF(ISERROR(IF($X$1=1,(VLOOKUP(B48,'X1'!$B:$AZ,44,FALSE)),IF($X$1=2,(VLOOKUP(B48,'X2'!$B:$AZ,44,FALSE)),IF($X$1=3,(VLOOKUP(B48,'X3'!$B:$AZ,44,FALSE)),IF($X$1=4,(VLOOKUP(B48,'X4'!$B:$AZ,44,FALSE)),IF($X$1=5,(VLOOKUP(B48,'X5'!$B:$AZ,44,FALSE)),IF($X$1=6,(VLOOKUP(B48,'X6'!$B:$AZ,44,FALSE)),IF($X$1=7,(VLOOKUP(B48,'X7'!$B:$AZ,44,FALSE)),IF($X$1=8,(VLOOKUP(B48,'X8'!$B:$AZ,44,FALSE)),IF($X$1=9,(VLOOKUP(B48,'X9'!$B:$AZ,44,FALSE)),IF($X$1=10,(VLOOKUP(B48,'X10'!$B:$AZ,44,FALSE)),IF($X$1=11,(VLOOKUP(B48,'X11'!$B:$AZ,44,FALSE)),IF($X$1=12,(VLOOKUP(B48,'X12'!$B:$AZ,44,FALSE)),IF($X$1=13,(VLOOKUP(B48,'X13'!$B:$AZ,44,FALSE)),"B"))))))))))))))=TRUE," ",(IF($X$1=1,(VLOOKUP(B48,'X1'!$B:$AZ,44,FALSE)),IF($X$1=2,(VLOOKUP(B48,'X2'!$B:$AZ,44,FALSE)),IF($X$1=3,(VLOOKUP(B48,'X3'!$B:$AZ,44,FALSE)),IF($X$1=4,(VLOOKUP(B48,'X4'!$B:$AZ,44,FALSE)),IF($X$1=5,(VLOOKUP(B48,'X5'!$B:$AZ,44,FALSE)),IF($X$1=6,(VLOOKUP(B48,'X6'!$B:$AZ,44,FALSE)),IF($X$1=7,(VLOOKUP(B48,'X7'!$B:$AZ,44,FALSE)),IF($X$1=8,(VLOOKUP(B48,'X8'!$B:$AZ,44,FALSE)),IF($X$1=9,(VLOOKUP(B48,'X9'!$B:$AZ,44,FALSE)),IF($X$1=10,(VLOOKUP(B48,'X10'!$B:$AZ,44,FALSE)),IF($X$1=11,(VLOOKUP(B48,'X11'!$B:$AZ,44,FALSE)),IF($X$1=12,(VLOOKUP(B48,'X12'!$B:$AZ,44,FALSE)),IF($X$1=13,(VLOOKUP(B48,'X13'!$B:$AZ,44,FALSE)),"B")))))))))))))))</f>
        <v xml:space="preserve"> </v>
      </c>
      <c r="H48" s="182">
        <f ca="1">IF(ISERROR(IF($X$1=1,(VLOOKUP(B48,'X1'!$B:$AZ,8,FALSE)),IF($X$1=2,(VLOOKUP(B48,'X2'!$B:$AZ,8,FALSE)),IF($X$1=3,(VLOOKUP(B48,'X3'!$B:$AZ,8,FALSE)),IF($X$1=4,(VLOOKUP(B48,'X4'!$B:$AZ,8,FALSE)),IF($X$1=5,(VLOOKUP(B48,'X5'!$B:$AZ,8,FALSE)),IF($X$1=6,(VLOOKUP(B48,'X6'!$B:$AZ,8,FALSE)),IF($X$1=7,(VLOOKUP(B48,'X7'!$B:$AZ,8,FALSE)),IF($X$1=8,(VLOOKUP(B48,'X8'!$B:$AZ,8,FALSE)),IF($X$1=9,(VLOOKUP(B48,'X9'!$B:$AZ,8,FALSE)),IF($X$1=10,(VLOOKUP(B48,'X10'!$B:$AZ,8,FALSE)),IF($X$1=11,(VLOOKUP(B48,'X11'!$B:$AZ,8,FALSE)),IF($X$1=12,(VLOOKUP(B48,'X12'!$B:$AZ,8,FALSE)),IF($X$1=13,(VLOOKUP(B48,'X13'!$B:$AZ,8,FALSE)),"B"))))))))))))))=TRUE," ",(IF($X$1=1,(VLOOKUP(B48,'X1'!$B:$AZ,8,FALSE)),IF($X$1=2,(VLOOKUP(B48,'X2'!$B:$AZ,8,FALSE)),IF($X$1=3,(VLOOKUP(B48,'X3'!$B:$AZ,8,FALSE)),IF($X$1=4,(VLOOKUP(B48,'X4'!$B:$AZ,8,FALSE)),IF($X$1=5,(VLOOKUP(B48,'X5'!$B:$AZ,8,FALSE)),IF($X$1=6,(VLOOKUP(B48,'X6'!$B:$AZ,8,FALSE)),IF($X$1=7,(VLOOKUP(B48,'X7'!$B:$AZ,8,FALSE)),IF($X$1=8,(VLOOKUP(B48,'X8'!$B:$AZ,8,FALSE)),IF($X$1=9,(VLOOKUP(B48,'X9'!$B:$AZ,8,FALSE)),IF($X$1=10,(VLOOKUP(B48,'X10'!$B:$AZ,8,FALSE)),IF($X$1=11,(VLOOKUP(B48,'X11'!$B:$AZ,8,FALSE)),IF($X$1=12,(VLOOKUP(B48,'X12'!$B:$AZ,8,FALSE)),IF($X$1=13,(VLOOKUP(B48,'X13'!$B:$AZ,8,FALSE)),"B")))))))))))))))</f>
        <v>2971.7946884511925</v>
      </c>
      <c r="I48" s="183">
        <f ca="1">IF(ISERROR(IF($X$1=1,(VLOOKUP(B48,'X1'!$B:$AZ,2,FALSE)),IF($X$1=2,(VLOOKUP(B48,'X2'!$B:$AZ,2,FALSE)),IF($X$1=3,(VLOOKUP(B48,'X3'!$B:$AZ,2,FALSE)),IF($X$1=4,(VLOOKUP(B48,'X4'!$B:$AZ,2,FALSE)),IF($X$1=5,(VLOOKUP(B48,'X5'!$B:$AZ,2,FALSE)),IF($X$1=6,(VLOOKUP(B48,'X6'!$B:$AZ,2,FALSE)),IF($X$1=7,(VLOOKUP(B48,'X7'!$B:$AZ,2,FALSE)),IF($X$1=8,(VLOOKUP(B48,'X8'!$B:$AZ,2,FALSE)),IF($X$1=9,(VLOOKUP(B48,'X9'!$B:$AZ,2,FALSE)),IF($X$1=10,(VLOOKUP(B48,'X10'!$B:$AZ,2,FALSE)),IF($X$1=11,(VLOOKUP(B48,'X11'!$B:$AZ,2,FALSE)),IF($X$1=12,(VLOOKUP(B48,'X12'!$B:$AZ,2,FALSE)),IF($X$1=13,(VLOOKUP(B48,'X13'!$B:$AZ,2,FALSE)),"B"))))))))))))))=TRUE," ",(IF($X$1=1,(VLOOKUP(B48,'X1'!$B:$AZ,2,FALSE)),IF($X$1=2,(VLOOKUP(B48,'X2'!$B:$AZ,2,FALSE)),IF($X$1=3,(VLOOKUP(B48,'X3'!$B:$AZ,2,FALSE)),IF($X$1=4,(VLOOKUP(B48,'X4'!$B:$AZ,2,FALSE)),IF($X$1=5,(VLOOKUP(B48,'X5'!$B:$AZ,2,FALSE)),IF($X$1=6,(VLOOKUP(B48,'X6'!$B:$AZ,2,FALSE)),IF($X$1=7,(VLOOKUP(B48,'X7'!$B:$AZ,2,FALSE)),IF($X$1=8,(VLOOKUP(B48,'X8'!$B:$AZ,2,FALSE)),IF($X$1=9,(VLOOKUP(B48,'X9'!$B:$AZ,2,FALSE)),IF($X$1=10,(VLOOKUP(B48,'X10'!$B:$AZ,2,FALSE)),IF($X$1=11,(VLOOKUP(B48,'X11'!$B:$AZ,2,FALSE)),IF($X$1=12,(VLOOKUP(B48,'X12'!$B:$AZ,2,FALSE)),IF($X$1=13,(VLOOKUP(B48,'X13'!$B:$AZ,2,FALSE)),"B")))))))))))))))</f>
        <v>1</v>
      </c>
      <c r="J48" s="183">
        <f ca="1">IF(ISERROR(IF($X$1=1,(VLOOKUP(B48,'X1'!$B:$AZ,3,FALSE)),IF($X$1=2,(VLOOKUP(B48,'X2'!$B:$AZ,3,FALSE)),IF($X$1=3,(VLOOKUP(B48,'X3'!$B:$AZ,3,FALSE)),IF($X$1=4,(VLOOKUP(B48,'X4'!$B:$AZ,3,FALSE)),IF($X$1=5,(VLOOKUP(B48,'X5'!$B:$AZ,3,FALSE)),IF($X$1=6,(VLOOKUP(B48,'X6'!$B:$AZ,3,FALSE)),IF($X$1=7,(VLOOKUP(B48,'X7'!$B:$AZ,3,FALSE)),IF($X$1=8,(VLOOKUP(B48,'X8'!$B:$AZ,3,FALSE)),IF($X$1=9,(VLOOKUP(B48,'X9'!$B:$AZ,3,FALSE)),IF($X$1=10,(VLOOKUP(B48,'X10'!$B:$AZ,3,FALSE)),IF($X$1=11,(VLOOKUP(B48,'X11'!$B:$AZ,3,FALSE)),IF($X$1=12,(VLOOKUP(B48,'X12'!$B:$AZ,3,FALSE)),IF($X$1=13,(VLOOKUP(B48,'X13'!$B:$AZ,3,FALSE)),"B"))))))))))))))=TRUE," ",(IF($X$1=1,(VLOOKUP(B48,'X1'!$B:$AZ,3,FALSE)),IF($X$1=2,(VLOOKUP(B48,'X2'!$B:$AZ,3,FALSE)),IF($X$1=3,(VLOOKUP(B48,'X3'!$B:$AZ,3,FALSE)),IF($X$1=4,(VLOOKUP(B48,'X4'!$B:$AZ,3,FALSE)),IF($X$1=5,(VLOOKUP(B48,'X5'!$B:$AZ,3,FALSE)),IF($X$1=6,(VLOOKUP(B48,'X6'!$B:$AZ,3,FALSE)),IF($X$1=7,(VLOOKUP(B48,'X7'!$B:$AZ,3,FALSE)),IF($X$1=8,(VLOOKUP(B48,'X8'!$B:$AZ,3,FALSE)),IF($X$1=9,(VLOOKUP(B48,'X9'!$B:$AZ,3,FALSE)),IF($X$1=10,(VLOOKUP(B48,'X10'!$B:$AZ,3,FALSE)),IF($X$1=11,(VLOOKUP(B48,'X11'!$B:$AZ,3,FALSE)),IF($X$1=12,(VLOOKUP(B48,'X12'!$B:$AZ,3,FALSE)),IF($X$1=13,(VLOOKUP(B48,'X13'!$B:$AZ,3,FALSE)),"B")))))))))))))))</f>
        <v>0</v>
      </c>
      <c r="K48" s="183">
        <f ca="1">IF(ISERROR(IF($X$1=1,(VLOOKUP(B48,'X1'!$B:$AZ,5,FALSE)),IF($X$1=2,(VLOOKUP(B48,'X2'!$B:$AZ,5,FALSE)),IF($X$1=3,(VLOOKUP(B48,'X3'!$B:$AZ,5,FALSE)),IF($X$1=4,(VLOOKUP(B48,'X4'!$B:$AZ,5,FALSE)),IF($X$1=5,(VLOOKUP(B48,'X5'!$B:$AZ,5,FALSE)),IF($X$1=6,(VLOOKUP(B48,'X6'!$B:$AZ,5,FALSE)),IF($X$1=7,(VLOOKUP(B48,'X7'!$B:$AZ,5,FALSE)),IF($X$1=8,(VLOOKUP(B48,'X8'!$B:$AZ,5,FALSE)),IF($X$1=9,(VLOOKUP(B48,'X9'!$B:$AZ,5,FALSE)),IF($X$1=10,(VLOOKUP(B48,'X10'!$B:$AZ,5,FALSE)),IF($X$1=11,(VLOOKUP(B48,'X11'!$B:$AZ,5,FALSE)),IF($X$1=12,(VLOOKUP(B48,'X12'!$B:$AZ,5,FALSE)),IF($X$1=13,(VLOOKUP(B48,'X13'!$B:$AZ,5,FALSE)),"B"))))))))))))))=TRUE," ",(IF($X$1=1,(VLOOKUP(B48,'X1'!$B:$AZ,5,FALSE)),IF($X$1=2,(VLOOKUP(B48,'X2'!$B:$AZ,5,FALSE)),IF($X$1=3,(VLOOKUP(B48,'X3'!$B:$AZ,5,FALSE)),IF($X$1=4,(VLOOKUP(B48,'X4'!$B:$AZ,5,FALSE)),IF($X$1=5,(VLOOKUP(B48,'X5'!$B:$AZ,5,FALSE)),IF($X$1=6,(VLOOKUP(B48,'X6'!$B:$AZ,5,FALSE)),IF($X$1=7,(VLOOKUP(B48,'X7'!$B:$AZ,5,FALSE)),IF($X$1=8,(VLOOKUP(B48,'X8'!$B:$AZ,5,FALSE)),IF($X$1=9,(VLOOKUP(B48,'X9'!$B:$AZ,5,FALSE)),IF($X$1=10,(VLOOKUP(B48,'X10'!$B:$AZ,5,FALSE)),IF($X$1=11,(VLOOKUP(B48,'X11'!$B:$AZ,5,FALSE)),IF($X$1=12,(VLOOKUP(B48,'X12'!$B:$AZ,5,FALSE)),IF($X$1=13,(VLOOKUP(B48,'X13'!$B:$AZ,5,FALSE)),"B")))))))))))))))</f>
        <v>1</v>
      </c>
      <c r="L48" s="184">
        <f ca="1">IF(ISERROR(IF($X$1=1,(VLOOKUP(B48,'X1'!$B:$AZ,9,FALSE)),IF($X$1=2,(VLOOKUP(B48,'X2'!$B:$AZ,9,FALSE)),IF($X$1=3,(VLOOKUP(B48,'X3'!$B:$AZ,9,FALSE)),IF($X$1=4,(VLOOKUP(B48,'X4'!$B:$AZ,9,FALSE)),IF($X$1=5,(VLOOKUP(B48,'X5'!$B:$AZ,9,FALSE)),IF($X$1=6,(VLOOKUP(B48,'X6'!$B:$AZ,9,FALSE)),IF($X$1=7,(VLOOKUP(B48,'X7'!$B:$AZ,9,FALSE)),IF($X$1=8,(VLOOKUP(B48,'X8'!$B:$AZ,9,FALSE)),IF($X$1=9,(VLOOKUP(B48,'X9'!$B:$AZ,9,FALSE)),IF($X$1=10,(VLOOKUP(B48,'X10'!$B:$AZ,9,FALSE)),IF($X$1=11,(VLOOKUP(B48,'X11'!$B:$AZ,9,FALSE)),IF($X$1=12,(VLOOKUP(B48,'X12'!$B:$AZ,9,FALSE)),IF($X$1=13,(VLOOKUP(B48,'X13'!$B:$AZ,9,FALSE)),"B"))))))))))))))=TRUE," ",(IF($X$1=1,(VLOOKUP(B48,'X1'!$B:$AZ,9,FALSE)),IF($X$1=2,(VLOOKUP(B48,'X2'!$B:$AZ,9,FALSE)),IF($X$1=3,(VLOOKUP(B48,'X3'!$B:$AZ,9,FALSE)),IF($X$1=4,(VLOOKUP(B48,'X4'!$B:$AZ,9,FALSE)),IF($X$1=5,(VLOOKUP(B48,'X5'!$B:$AZ,9,FALSE)),IF($X$1=6,(VLOOKUP(B48,'X6'!$B:$AZ,9,FALSE)),IF($X$1=7,(VLOOKUP(B48,'X7'!$B:$AZ,9,FALSE)),IF($X$1=8,(VLOOKUP(B48,'X8'!$B:$AZ,9,FALSE)),IF($X$1=9,(VLOOKUP(B48,'X9'!$B:$AZ,9,FALSE)),IF($X$1=10,(VLOOKUP(B48,'X10'!$B:$AZ,9,FALSE)),IF($X$1=11,(VLOOKUP(B48,'X11'!$B:$AZ,9,FALSE)),IF($X$1=12,(VLOOKUP(B48,'X12'!$B:$AZ,9,FALSE)),IF($X$1=13,(VLOOKUP(B48,'X13'!$B:$AZ,9,FALSE)),"B")))))))))))))))</f>
        <v>6.6122448979591839</v>
      </c>
      <c r="M48" s="184">
        <f ca="1">IF(ISERROR(IF($X$1=1,(VLOOKUP(B48,'X1'!$B:$AZ,10,FALSE)),IF($X$1=2,(VLOOKUP(B48,'X2'!$B:$AZ,10,FALSE)),IF($X$1=3,(VLOOKUP(B48,'X3'!$B:$AZ,10,FALSE)),IF($X$1=4,(VLOOKUP(B48,'X4'!$B:$AZ,10,FALSE)),IF($X$1=5,(VLOOKUP(B48,'X5'!$B:$AZ,10,FALSE)),IF($X$1=6,(VLOOKUP(B48,'X6'!$B:$AZ,10,FALSE)),IF($X$1=7,(VLOOKUP(B48,'X7'!$B:$AZ,10,FALSE)),IF($X$1=8,(VLOOKUP(B48,'X8'!$B:$AZ,10,FALSE)),IF($X$1=9,(VLOOKUP(B48,'X9'!$B:$AZ,10,FALSE)),IF($X$1=10,(VLOOKUP(B48,'X10'!$B:$AZ,10,FALSE)),IF($X$1=11,(VLOOKUP(B48,'X11'!$B:$AZ,10,FALSE)),IF($X$1=12,(VLOOKUP(B48,'X12'!$B:$AZ,10,FALSE)),IF($X$1=13,(VLOOKUP(B48,'X13'!$B:$AZ,10,FALSE)),"B"))))))))))))))=TRUE," ",(IF($X$1=1,(VLOOKUP(B48,'X1'!$B:$AZ,10,FALSE)),IF($X$1=2,(VLOOKUP(B48,'X2'!$B:$AZ,10,FALSE)),IF($X$1=3,(VLOOKUP(B48,'X3'!$B:$AZ,10,FALSE)),IF($X$1=4,(VLOOKUP(B48,'X4'!$B:$AZ,10,FALSE)),IF($X$1=5,(VLOOKUP(B48,'X5'!$B:$AZ,10,FALSE)),IF($X$1=6,(VLOOKUP(B48,'X6'!$B:$AZ,10,FALSE)),IF($X$1=7,(VLOOKUP(B48,'X7'!$B:$AZ,10,FALSE)),IF($X$1=8,(VLOOKUP(B48,'X8'!$B:$AZ,10,FALSE)),IF($X$1=9,(VLOOKUP(B48,'X9'!$B:$AZ,10,FALSE)),IF($X$1=10,(VLOOKUP(B48,'X10'!$B:$AZ,10,FALSE)),IF($X$1=11,(VLOOKUP(B48,'X11'!$B:$AZ,10,FALSE)),IF($X$1=12,(VLOOKUP(B48,'X12'!$B:$AZ,10,FALSE)),IF($X$1=13,(VLOOKUP(B48,'X13'!$B:$AZ,10,FALSE)),"B")))))))))))))))</f>
        <v>5.4453781512605044</v>
      </c>
      <c r="N48" s="185">
        <f ca="1">IF(ISERROR(IF($X$1=1,(VLOOKUP(B48,'X1'!$B:$AZ,45,FALSE)),IF($X$1=2,(VLOOKUP(B48,'X2'!$B:$AZ,45,FALSE)),IF($X$1=3,(VLOOKUP(B48,'X3'!$B:$AZ,45,FALSE)),IF($X$1=4,(VLOOKUP(B48,'X4'!$B:$AZ,45,FALSE)),IF($X$1=5,(VLOOKUP(B48,'X5'!$B:$AZ,45,FALSE)),IF($X$1=6,(VLOOKUP(B48,'X6'!$B:$AZ,45,FALSE)),IF($X$1=7,(VLOOKUP(B48,'X7'!$B:$AZ,45,FALSE)),IF($X$1=8,(VLOOKUP(B48,'X8'!$B:$AZ,45,FALSE)),IF($X$1=9,(VLOOKUP(B48,'X9'!$B:$AZ,45,FALSE)),IF($X$1=10,(VLOOKUP(B48,'X10'!$B:$AZ,45,FALSE)),IF($X$1=11,(VLOOKUP(B48,'X11'!$B:$AZ,45,FALSE)),IF($X$1=12,(VLOOKUP(B48,'X12'!$B:$AZ,45,FALSE)),IF($X$1=13,(VLOOKUP(B48,'X13'!$B:$AZ,45,FALSE)),"B"))))))))))))))=TRUE," ",(IF($X$1=1,(VLOOKUP(B48,'X1'!$B:$AZ,45,FALSE)),IF($X$1=2,(VLOOKUP(B48,'X2'!$B:$AZ,45,FALSE)),IF($X$1=3,(VLOOKUP(B48,'X3'!$B:$AZ,45,FALSE)),IF($X$1=4,(VLOOKUP(B48,'X4'!$B:$AZ,45,FALSE)),IF($X$1=5,(VLOOKUP(B48,'X5'!$B:$AZ,45,FALSE)),IF($X$1=6,(VLOOKUP(B48,'X6'!$B:$AZ,45,FALSE)),IF($X$1=7,(VLOOKUP(B48,'X7'!$B:$AZ,45,FALSE)),IF($X$1=8,(VLOOKUP(B48,'X8'!$B:$AZ,45,FALSE)),IF($X$1=9,(VLOOKUP(B48,'X9'!$B:$AZ,45,FALSE)),IF($X$1=10,(VLOOKUP(B48,'X10'!$B:$AZ,45,FALSE)),IF($X$1=11,(VLOOKUP(B48,'X11'!$B:$AZ,45,FALSE)),IF($X$1=12,(VLOOKUP(B48,'X12'!$B:$AZ,45,FALSE)),IF($X$1=13,(VLOOKUP(B48,'X13'!$B:$AZ,45,FALSE)),"B")))))))))))))))</f>
        <v>-60.768034590117502</v>
      </c>
      <c r="O48" s="184" t="str">
        <f ca="1">IF(ISERROR(IF($X$1=1,(VLOOKUP(B48,'X1'!$B:$AZ,11,FALSE)),IF($X$1=2,(VLOOKUP(B48,'X2'!$B:$AZ,11,FALSE)),IF($X$1=3,(VLOOKUP(B48,'X3'!$B:$AZ,11,FALSE)),IF($X$1=4,(VLOOKUP(B48,'X4'!$B:$AZ,11,FALSE)),IF($X$1=5,(VLOOKUP(B48,'X5'!$B:$AZ,11,FALSE)),IF($X$1=6,(VLOOKUP(B48,'X6'!$B:$AZ,11,FALSE)),IF($X$1=7,(VLOOKUP(B48,'X7'!$B:$AZ,11,FALSE)),IF($X$1=8,(VLOOKUP(B48,'X8'!$B:$AZ,11,FALSE)),IF($X$1=9,(VLOOKUP(B48,'X9'!$B:$AZ,11,FALSE)),IF($X$1=10,(VLOOKUP(B48,'X10'!$B:$AZ,11,FALSE)),IF($X$1=11,(VLOOKUP(B48,'X11'!$B:$AZ,11,FALSE)),IF($X$1=12,(VLOOKUP(B48,'X12'!$B:$AZ,11,FALSE)),IF($X$1=13,(VLOOKUP(B48,'X13'!$B:$AZ,11,FALSE)),"B"))))))))))))))=TRUE," ",(IF($X$1=1,(VLOOKUP(B48,'X1'!$B:$AZ,11,FALSE)),IF($X$1=2,(VLOOKUP(B48,'X2'!$B:$AZ,11,FALSE)),IF($X$1=3,(VLOOKUP(B48,'X3'!$B:$AZ,11,FALSE)),IF($X$1=4,(VLOOKUP(B48,'X4'!$B:$AZ,11,FALSE)),IF($X$1=5,(VLOOKUP(B48,'X5'!$B:$AZ,11,FALSE)),IF($X$1=6,(VLOOKUP(B48,'X6'!$B:$AZ,11,FALSE)),IF($X$1=7,(VLOOKUP(B48,'X7'!$B:$AZ,11,FALSE)),IF($X$1=8,(VLOOKUP(B48,'X8'!$B:$AZ,11,FALSE)),IF($X$1=9,(VLOOKUP(B48,'X9'!$B:$AZ,11,FALSE)),IF($X$1=10,(VLOOKUP(B48,'X10'!$B:$AZ,11,FALSE)),IF($X$1=11,(VLOOKUP(B48,'X11'!$B:$AZ,11,FALSE)),IF($X$1=12,(VLOOKUP(B48,'X12'!$B:$AZ,11,FALSE)),IF($X$1=13,(VLOOKUP(B48,'X13'!$B:$AZ,11,FALSE)),"B")))))))))))))))</f>
        <v>NA</v>
      </c>
      <c r="P48" s="184" t="str">
        <f ca="1">IF(ISERROR(IF($X$1=1,(VLOOKUP(B48,'X1'!$B:$AZ,12,FALSE)),IF($X$1=2,(VLOOKUP(B48,'X2'!$B:$AZ,12,FALSE)),IF($X$1=3,(VLOOKUP(B48,'X3'!$B:$AZ,12,FALSE)),IF($X$1=4,(VLOOKUP(B48,'X4'!$B:$AZ,12,FALSE)),IF($X$1=5,(VLOOKUP(B48,'X5'!$B:$AZ,12,FALSE)),IF($X$1=6,(VLOOKUP(B48,'X6'!$B:$AZ,12,FALSE)),IF($X$1=7,(VLOOKUP(B48,'X7'!$B:$AZ,12,FALSE)),IF($X$1=8,(VLOOKUP(B48,'X8'!$B:$AZ,12,FALSE)),IF($X$1=9,(VLOOKUP(B48,'X9'!$B:$AZ,12,FALSE)),IF($X$1=10,(VLOOKUP(B48,'X10'!$B:$AZ,12,FALSE)),IF($X$1=11,(VLOOKUP(B48,'X11'!$B:$AZ,12,FALSE)),IF($X$1=12,(VLOOKUP(B48,'X12'!$B:$AZ,12,FALSE)),IF($X$1=13,(VLOOKUP(B48,'X13'!$B:$AZ,12,FALSE)),"B"))))))))))))))=TRUE," ",(IF($X$1=1,(VLOOKUP(B48,'X1'!$B:$AZ,12,FALSE)),IF($X$1=2,(VLOOKUP(B48,'X2'!$B:$AZ,12,FALSE)),IF($X$1=3,(VLOOKUP(B48,'X3'!$B:$AZ,12,FALSE)),IF($X$1=4,(VLOOKUP(B48,'X4'!$B:$AZ,12,FALSE)),IF($X$1=5,(VLOOKUP(B48,'X5'!$B:$AZ,12,FALSE)),IF($X$1=6,(VLOOKUP(B48,'X6'!$B:$AZ,12,FALSE)),IF($X$1=7,(VLOOKUP(B48,'X7'!$B:$AZ,12,FALSE)),IF($X$1=8,(VLOOKUP(B48,'X8'!$B:$AZ,12,FALSE)),IF($X$1=9,(VLOOKUP(B48,'X9'!$B:$AZ,12,FALSE)),IF($X$1=10,(VLOOKUP(B48,'X10'!$B:$AZ,12,FALSE)),IF($X$1=11,(VLOOKUP(B48,'X11'!$B:$AZ,12,FALSE)),IF($X$1=12,(VLOOKUP(B48,'X12'!$B:$AZ,12,FALSE)),IF($X$1=13,(VLOOKUP(B48,'X13'!$B:$AZ,12,FALSE)),"B")))))))))))))))</f>
        <v>NA</v>
      </c>
      <c r="Q48" s="185" t="str">
        <f ca="1">IF(ISERROR(IF($X$1=1,(VLOOKUP(B48,'X1'!$B:$AZ,46,FALSE)),IF($X$1=2,(VLOOKUP(B48,'X2'!$B:$AZ,46,FALSE)),IF($X$1=3,(VLOOKUP(B48,'X3'!$B:$AZ,46,FALSE)),IF($X$1=4,(VLOOKUP(B48,'X4'!$B:$AZ,46,FALSE)),IF($X$1=5,(VLOOKUP(B48,'X5'!$B:$AZ,46,FALSE)),IF($X$1=6,(VLOOKUP(B48,'X6'!$B:$AZ,46,FALSE)),IF($X$1=7,(VLOOKUP(B48,'X7'!$B:$AZ,46,FALSE)),IF($X$1=8,(VLOOKUP(B48,'X8'!$B:$AZ,46,FALSE)),IF($X$1=9,(VLOOKUP(B48,'X9'!$B:$AZ,46,FALSE)),IF($X$1=10,(VLOOKUP(B48,'X10'!$B:$AZ,46,FALSE)),IF($X$1=11,(VLOOKUP(B48,'X11'!$B:$AZ,46,FALSE)),IF($X$1=12,(VLOOKUP(B48,'X12'!$B:$AZ,46,FALSE)),IF($X$1=13,(VLOOKUP(B48,'X13'!$B:$AZ,46,FALSE)),"B"))))))))))))))=TRUE," ",(IF($X$1=1,(VLOOKUP(B48,'X1'!$B:$AZ,46,FALSE)),IF($X$1=2,(VLOOKUP(B48,'X2'!$B:$AZ,46,FALSE)),IF($X$1=3,(VLOOKUP(B48,'X3'!$B:$AZ,46,FALSE)),IF($X$1=4,(VLOOKUP(B48,'X4'!$B:$AZ,46,FALSE)),IF($X$1=5,(VLOOKUP(B48,'X5'!$B:$AZ,46,FALSE)),IF($X$1=6,(VLOOKUP(B48,'X6'!$B:$AZ,46,FALSE)),IF($X$1=7,(VLOOKUP(B48,'X7'!$B:$AZ,46,FALSE)),IF($X$1=8,(VLOOKUP(B48,'X8'!$B:$AZ,46,FALSE)),IF($X$1=9,(VLOOKUP(B48,'X9'!$B:$AZ,46,FALSE)),IF($X$1=10,(VLOOKUP(B48,'X10'!$B:$AZ,46,FALSE)),IF($X$1=11,(VLOOKUP(B48,'X11'!$B:$AZ,46,FALSE)),IF($X$1=12,(VLOOKUP(B48,'X12'!$B:$AZ,46,FALSE)),IF($X$1=13,(VLOOKUP(B48,'X13'!$B:$AZ,46,FALSE)),"B")))))))))))))))</f>
        <v xml:space="preserve"> </v>
      </c>
      <c r="R48" s="185">
        <f ca="1">IF(ISERROR(IF($X$1=1,(VLOOKUP(B48,'X1'!$B:$AZ,15,FALSE)),IF($X$1=2,(VLOOKUP(B48,'X2'!$B:$AZ,15,FALSE)),IF($X$1=3,(VLOOKUP(B48,'X3'!$B:$AZ,15,FALSE)),IF($X$1=4,(VLOOKUP(B48,'X4'!$B:$AZ,15,FALSE)),IF($X$1=5,(VLOOKUP(B48,'X5'!$B:$AZ,15,FALSE)),IF($X$1=6,(VLOOKUP(B48,'X6'!$B:$AZ,15,FALSE)),IF($X$1=7,(VLOOKUP(B48,'X7'!$B:$AZ,15,FALSE)),IF($X$1=8,(VLOOKUP(B48,'X8'!$B:$AZ,15,FALSE)),IF($X$1=9,(VLOOKUP(B48,'X9'!$B:$AZ,15,FALSE)),IF($X$1=10,(VLOOKUP(B48,'X10'!$B:$AZ,15,FALSE)),IF($X$1=11,(VLOOKUP(B48,'X11'!$B:$AZ,15,FALSE)),IF($X$1=12,(VLOOKUP(B48,'X12'!$B:$AZ,15,FALSE)),IF($X$1=13,(VLOOKUP(B48,'X13'!$B:$AZ,15,FALSE)),"B"))))))))))))))=TRUE," ",(IF($X$1=1,(VLOOKUP(B48,'X1'!$B:$AZ,15,FALSE)),IF($X$1=2,(VLOOKUP(B48,'X2'!$B:$AZ,15,FALSE)),IF($X$1=3,(VLOOKUP(B48,'X3'!$B:$AZ,15,FALSE)),IF($X$1=4,(VLOOKUP(B48,'X4'!$B:$AZ,15,FALSE)),IF($X$1=5,(VLOOKUP(B48,'X5'!$B:$AZ,15,FALSE)),IF($X$1=6,(VLOOKUP(B48,'X6'!$B:$AZ,15,FALSE)),IF($X$1=7,(VLOOKUP(B48,'X7'!$B:$AZ,15,FALSE)),IF($X$1=8,(VLOOKUP(B48,'X8'!$B:$AZ,15,FALSE)),IF($X$1=9,(VLOOKUP(B48,'X9'!$B:$AZ,15,FALSE)),IF($X$1=10,(VLOOKUP(B48,'X10'!$B:$AZ,15,FALSE)),IF($X$1=11,(VLOOKUP(B48,'X11'!$B:$AZ,15,FALSE)),IF($X$1=12,(VLOOKUP(B48,'X12'!$B:$AZ,15,FALSE)),IF($X$1=13,(VLOOKUP(B48,'X13'!$B:$AZ,15,FALSE)),"B")))))))))))))))</f>
        <v>3.7808641975308639</v>
      </c>
      <c r="S48" s="185">
        <f ca="1">IF(ISERROR(IF((IF($X$1=1,(VLOOKUP(B48,'X1'!$B:$AZ,14,FALSE)),(IF($X$1=2,(VLOOKUP(B48,'X2'!$B:$AZ,14,FALSE)),(IF($X$1=3,(VLOOKUP(B48,'X3'!$B:$AZ,14,FALSE)),(IF($X$1=4,(VLOOKUP(B48,'X4'!$B:$AZ,14,FALSE)),(IF($X$1=5,(VLOOKUP(B48,'X5'!$B:$AZ,14,FALSE)),(IF($X$1=6,(VLOOKUP(B48,'X6'!$B:$AZ,14,FALSE)),(IF($X$1=7,(VLOOKUP(B48,'X7'!$B:$AZ,14,FALSE)),(IF($X$1=8,(VLOOKUP(B48,'X8'!$B:$AZ,14,FALSE)),(IF($X$1=9,(VLOOKUP(B48,'X9'!$B:$AZ,14,FALSE)),(IF($X$1=10,(VLOOKUP(B48,'X10'!$B:$AZ,14,FALSE)),(IF($X$1=11,(VLOOKUP(B48,'X11'!$B:$AZ,14,FALSE)),(IF($X$1=12,(VLOOKUP(B48,'X12'!$B:$AZ,14,FALSE)),(VLOOKUP(B48,'X13'!$B:$AZ,14,FALSE))))))))))))))))))))))))))=$V$1," ",(IF($X$1=1,(VLOOKUP(B48,'X1'!$B:$AZ,14,FALSE)),(IF($X$1=2,(VLOOKUP(B48,'X2'!$B:$AZ,14,FALSE)),(IF($X$1=3,(VLOOKUP(B48,'X3'!$B:$AZ,14,FALSE)),(IF($X$1=4,(VLOOKUP(B48,'X4'!$B:$AZ,14,FALSE)),(IF($X$1=5,(VLOOKUP(B48,'X5'!$B:$AZ,14,FALSE)),(IF($X$1=6,(VLOOKUP(B48,'X6'!$B:$AZ,14,FALSE)),(IF($X$1=7,(VLOOKUP(B48,'X7'!$B:$AZ,14,FALSE)),(IF($X$1=8,(VLOOKUP(B48,'X8'!$B:$AZ,14,FALSE)),(IF($X$1=9,(VLOOKUP(B48,'X9'!$B:$AZ,14,FALSE)),(IF($X$1=10,(VLOOKUP(B48,'X10'!$B:$AZ,14,FALSE)),(IF($X$1=11,(VLOOKUP(B48,'X11'!$B:$AZ,14,FALSE)),(IF($X$1=12,(VLOOKUP(B48,'X12'!$B:$AZ,14,FALSE)),(VLOOKUP(B48,'X13'!$B:$AZ,14,FALSE))))))))))))))))))))))))))))=TRUE," ",(IF((IF($X$1=1,(VLOOKUP(B48,'X1'!$B:$AZ,14,FALSE)),(IF($X$1=2,(VLOOKUP(B48,'X2'!$B:$AZ,14,FALSE)),(IF($X$1=3,(VLOOKUP(B48,'X3'!$B:$AZ,14,FALSE)),(IF($X$1=4,(VLOOKUP(B48,'X4'!$B:$AZ,14,FALSE)),(IF($X$1=5,(VLOOKUP(B48,'X5'!$B:$AZ,14,FALSE)),(IF($X$1=6,(VLOOKUP(B48,'X6'!$B:$AZ,14,FALSE)),(IF($X$1=7,(VLOOKUP(B48,'X7'!$B:$AZ,14,FALSE)),(IF($X$1=8,(VLOOKUP(B48,'X8'!$B:$AZ,14,FALSE)),(IF($X$1=9,(VLOOKUP(B48,'X9'!$B:$AZ,14,FALSE)),(IF($X$1=10,(VLOOKUP(B48,'X10'!$B:$AZ,14,FALSE)),(IF($X$1=11,(VLOOKUP(B48,'X11'!$B:$AZ,14,FALSE)),(IF($X$1=12,(VLOOKUP(B48,'X12'!$B:$AZ,14,FALSE)),(VLOOKUP(B48,'X13'!$B:$AZ,14,FALSE))))))))))))))))))))))))))=$V$1," ",(IF($X$1=1,(VLOOKUP(B48,'X1'!$B:$AZ,14,FALSE)),(IF($X$1=2,(VLOOKUP(B48,'X2'!$B:$AZ,14,FALSE)),(IF($X$1=3,(VLOOKUP(B48,'X3'!$B:$AZ,14,FALSE)),(IF($X$1=4,(VLOOKUP(B48,'X4'!$B:$AZ,14,FALSE)),(IF($X$1=5,(VLOOKUP(B48,'X5'!$B:$AZ,14,FALSE)),(IF($X$1=6,(VLOOKUP(B48,'X6'!$B:$AZ,14,FALSE)),(IF($X$1=7,(VLOOKUP(B48,'X7'!$B:$AZ,14,FALSE)),(IF($X$1=8,(VLOOKUP(B48,'X8'!$B:$AZ,14,FALSE)),(IF($X$1=9,(VLOOKUP(B48,'X9'!$B:$AZ,14,FALSE)),(IF($X$1=10,(VLOOKUP(B48,'X10'!$B:$AZ,14,FALSE)),(IF($X$1=11,(VLOOKUP(B48,'X11'!$B:$AZ,14,FALSE)),(IF($X$1=12,(VLOOKUP(B48,'X12'!$B:$AZ,14,FALSE)),(VLOOKUP(B48,'X13'!$B:$AZ,14,FALSE)))))))))))))))))))))))))))))</f>
        <v>7.1038251366120155</v>
      </c>
      <c r="Z48" s="102">
        <v>8</v>
      </c>
      <c r="AA48" s="102">
        <v>5</v>
      </c>
      <c r="AB48" s="102" t="str">
        <f t="shared" si="0"/>
        <v>85</v>
      </c>
      <c r="AC48" s="102">
        <f t="shared" si="8"/>
        <v>84</v>
      </c>
      <c r="AD48" s="42" t="s">
        <v>1301</v>
      </c>
      <c r="AE48" s="162" t="s">
        <v>19</v>
      </c>
      <c r="AF48" s="162" t="s">
        <v>1090</v>
      </c>
      <c r="AG48" s="162" t="s">
        <v>1091</v>
      </c>
      <c r="AH48" s="162" t="s">
        <v>793</v>
      </c>
      <c r="AI48" s="162" t="s">
        <v>795</v>
      </c>
      <c r="AJ48" s="162" t="s">
        <v>1230</v>
      </c>
      <c r="AK48" s="102">
        <v>8</v>
      </c>
      <c r="AL48" s="102">
        <v>15</v>
      </c>
      <c r="AM48" s="102">
        <v>9</v>
      </c>
      <c r="AN48" s="162" t="s">
        <v>784</v>
      </c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02"/>
    </row>
    <row r="49" spans="1:52" ht="14.1" customHeight="1" x14ac:dyDescent="0.25">
      <c r="A49" s="156">
        <f>A48+1</f>
        <v>2</v>
      </c>
      <c r="B49" s="122" t="str">
        <f>IF(ISERROR(IF($U$16=1,(VLOOKUP(A49,$AC$89:$AH$125,2,FALSE)),IF((IF($X$1=1,'X1'!B8,(IF($X$1=2,'X2'!B8,(IF($X$1=3,'X3'!B8,(IF($X$1=4,'X4'!B8,(IF($X$1=5,'X5'!B8,(IF($X$1=6,'X6'!B8,(IF($X$1=7,'X7'!B8,(IF($X$1=8,'X8'!B8,(IF($X$1=9,'X9'!B8,(IF($X$1=10,'X10'!B8,(IF($X$1=11,'X11'!B8,(IF($X$1=12,'X12'!B8,'X13'!B8))))))))))))))))))))))))="","",(IF($X$1=1,'X1'!B8,(IF($X$1=2,'X2'!B8,(IF($X$1=3,'X3'!B8,(IF($X$1=4,'X4'!B8,(IF($X$1=5,'X5'!B8,(IF($X$1=6,'X6'!B8,(IF($X$1=7,'X7'!B8,(IF($X$1=8,'X8'!B8,(IF($X$1=9,'X9'!B8,(IF($X$1=10,'X10'!B8,(IF($X$1=11,'X11'!B8,(IF($X$1=12,'X12'!B8,'X13'!B8)))))))))))))))))))))))))))=TRUE," ",(IF($U$16=1,(VLOOKUP(A49,$AC$89:$AH$125,2,FALSE)),IF((IF($X$1=1,'X1'!B8,(IF($X$1=2,'X2'!B8,(IF($X$1=3,'X3'!B8,(IF($X$1=4,'X4'!B8,(IF($X$1=5,'X5'!B8,(IF($X$1=6,'X6'!B8,(IF($X$1=7,'X7'!B8,(IF($X$1=8,'X8'!B8,(IF($X$1=9,'X9'!B8,(IF($X$1=10,'X10'!B8,(IF($X$1=11,'X11'!B8,(IF($X$1=12,'X12'!B8,'X13'!B8))))))))))))))))))))))))="","",(IF($X$1=1,'X1'!B8,(IF($X$1=2,'X2'!B8,(IF($X$1=3,'X3'!B8,(IF($X$1=4,'X4'!B8,(IF($X$1=5,'X5'!B8,(IF($X$1=6,'X6'!B8,(IF($X$1=7,'X7'!B8,(IF($X$1=8,'X8'!B8,(IF($X$1=9,'X9'!B8,(IF($X$1=10,'X10'!B8,(IF($X$1=11,'X11'!B8,(IF($X$1=12,'X12'!B8,'X13'!B8))))))))))))))))))))))))))))</f>
        <v>TCSG RM Equity</v>
      </c>
      <c r="C49" s="181" t="str">
        <f ca="1">IF(ISERROR(IF($X$1=1,(VLOOKUP(B49,'X1'!$B:$AZ,47,FALSE)),IF($X$1=2,(VLOOKUP(B49,'X2'!$B:$AZ,47,FALSE)),IF($X$1=3,(VLOOKUP(B49,'X3'!$B:$AZ,47,FALSE)),IF($X$1=4,(VLOOKUP(B49,'X4'!$B:$AZ,47,FALSE)),IF($X$1=5,(VLOOKUP(B49,'X5'!$B:$AZ,47,FALSE)),IF($X$1=6,(VLOOKUP(B49,'X6'!$B:$AZ,47,FALSE)),IF($X$1=7,(VLOOKUP(B49,'X7'!$B:$AZ,47,FALSE)),IF($X$1=8,(VLOOKUP(B49,'X8'!$B:$AZ,47,FALSE)),IF($X$1=9,(VLOOKUP(B49,'X9'!$B:$AZ,47,FALSE)),IF($X$1=10,(VLOOKUP(B49,'X10'!$B:$AZ,47,FALSE)),IF($X$1=11,(VLOOKUP(B49,'X11'!$B:$AZ,47,FALSE)),IF($X$1=12,(VLOOKUP(B49,'X12'!$B:$AZ,47,FALSE)),IF($X$1=13,(VLOOKUP(B49,'X13'!$B:$AZ,47,FALSE)),"B"))))))))))))))=TRUE," ",(IF($X$1=1,(VLOOKUP(B49,'X1'!$B:$AZ,47,FALSE)),IF($X$1=2,(VLOOKUP(B49,'X2'!$B:$AZ,47,FALSE)),IF($X$1=3,(VLOOKUP(B49,'X3'!$B:$AZ,47,FALSE)),IF($X$1=4,(VLOOKUP(B49,'X4'!$B:$AZ,47,FALSE)),IF($X$1=5,(VLOOKUP(B49,'X5'!$B:$AZ,47,FALSE)),IF($X$1=6,(VLOOKUP(B49,'X6'!$B:$AZ,47,FALSE)),IF($X$1=7,(VLOOKUP(B49,'X7'!$B:$AZ,47,FALSE)),IF($X$1=8,(VLOOKUP(B49,'X8'!$B:$AZ,47,FALSE)),IF($X$1=9,(VLOOKUP(B49,'X9'!$B:$AZ,47,FALSE)),IF($X$1=10,(VLOOKUP(B49,'X10'!$B:$AZ,47,FALSE)),IF($X$1=11,(VLOOKUP(B49,'X11'!$B:$AZ,47,FALSE)),IF($X$1=12,(VLOOKUP(B49,'X12'!$B:$AZ,47,FALSE)),IF($X$1=13,(VLOOKUP(B49,'X13'!$B:$AZ,47,FALSE)),"B")))))))))))))))</f>
        <v>TCS Group Holding PLC</v>
      </c>
      <c r="D49" s="181" t="str">
        <f ca="1">IF(ISERROR(IF($X$1=1,(VLOOKUP(B49,'X1'!$B:$AP,41,FALSE)),IF($X$1=2,(VLOOKUP(B49,'X2'!$B:$AP,41,FALSE)),IF($X$1=3,(VLOOKUP(B49,'X3'!$B:$AP,41,FALSE)),IF($X$1=4,(VLOOKUP(B49,'X4'!$B:$AP,41,FALSE)),IF($X$1=5,(VLOOKUP(B49,'X5'!$B:$AP,41,FALSE)),IF($X$1=6,(VLOOKUP(B49,'X6'!$B:$AP,41,FALSE)),IF($X$1=7,(VLOOKUP(B49,'X7'!$B:$AP,41,FALSE)),IF($X$1=8,(VLOOKUP(B49,'X8'!$B:$AP,41,FALSE)),IF($X$1=9,(VLOOKUP(B49,'X9'!$B:$AP,41,FALSE)),IF($X$1=10,(VLOOKUP(B49,'X10'!$B:$AP,41,FALSE)),IF($X$1=11,(VLOOKUP(B49,'X11'!$B:$AP,41,FALSE)),IF($X$1=12,(VLOOKUP(B49,'X12'!$B:$AP,41,FALSE)),IF($X$1=13,(VLOOKUP(B49,'X13'!$B:$AP,41,FALSE)),"B"))))))))))))))=TRUE," ",(IF($X$1=1,(VLOOKUP(B49,'X1'!$B:$AP,41,FALSE)),IF($X$1=2,(VLOOKUP(B49,'X2'!$B:$AP,41,FALSE)),IF($X$1=3,(VLOOKUP(B49,'X3'!$B:$AP,41,FALSE)),IF($X$1=4,(VLOOKUP(B49,'X4'!$B:$AP,41,FALSE)),IF($X$1=5,(VLOOKUP(B49,'X5'!$B:$AP,41,FALSE)),IF($X$1=6,(VLOOKUP(B49,'X6'!$B:$AP,41,FALSE)),IF($X$1=7,(VLOOKUP(B49,'X7'!$B:$AP,41,FALSE)),IF($X$1=8,(VLOOKUP(B49,'X8'!$B:$AP,41,FALSE)),IF($X$1=9,(VLOOKUP(B49,'X9'!$B:$AP,41,FALSE)),IF($X$1=10,(VLOOKUP(B49,'X10'!$B:$AP,41,FALSE)),IF($X$1=11,(VLOOKUP(B49,'X11'!$B:$AP,41,FALSE)),IF($X$1=12,(VLOOKUP(B49,'X12'!$B:$AP,41,FALSE)),IF($X$1=13,(VLOOKUP(B49,'X13'!$B:$AP,41,FALSE)),"B")))))))))))))))</f>
        <v>Banks</v>
      </c>
      <c r="E49" s="182">
        <f ca="1">IF(ISERROR(IF($X$1=1,(VLOOKUP(B49,'X1'!$B:$AP,7,FALSE)),IF($X$1=2,(VLOOKUP(B49,'X2'!$B:$AP,7,FALSE)),IF($X$1=3,(VLOOKUP(B49,'X3'!$B:$AP,7,FALSE)),IF($X$1=4,(VLOOKUP(B49,'X4'!$B:$AP,7,FALSE)),IF($X$1=5,(VLOOKUP(B49,'X5'!$B:$AP,7,FALSE)),IF($X$1=6,(VLOOKUP(B49,'X6'!$B:$AP,7,FALSE)),IF($X$1=7,(VLOOKUP(B49,'X7'!$B:$AP,7,FALSE)),IF($X$1=8,(VLOOKUP(B49,'X8'!$B:$AP,7,FALSE)),IF($X$1=9,(VLOOKUP(B49,'X9'!$B:$AP,7,FALSE)),IF($X$1=10,(VLOOKUP(B49,'X10'!$B:$AP,7,FALSE)),IF($X$1=11,(VLOOKUP(B49,'X11'!$B:$AP,7,FALSE)),IF($X$1=12,(VLOOKUP(B49,'X12'!$B:$AP,7,FALSE)),IF($X$1=13,(VLOOKUP(B49,'X13'!$B:$AP,7,FALSE)),"B"))))))))))))))=TRUE," ",(IF($X$1=1,(VLOOKUP(B49,'X1'!$B:$AP,7,FALSE)),IF($X$1=2,(VLOOKUP(B49,'X2'!$B:$AP,7,FALSE)),IF($X$1=3,(VLOOKUP(B49,'X3'!$B:$AP,7,FALSE)),IF($X$1=4,(VLOOKUP(B49,'X4'!$B:$AP,7,FALSE)),IF($X$1=5,(VLOOKUP(B49,'X5'!$B:$AP,7,FALSE)),IF($X$1=6,(VLOOKUP(B49,'X6'!$B:$AP,7,FALSE)),IF($X$1=7,(VLOOKUP(B49,'X7'!$B:$AP,7,FALSE)),IF($X$1=8,(VLOOKUP(B49,'X8'!$B:$AP,7,FALSE)),IF($X$1=9,(VLOOKUP(B49,'X9'!$B:$AP,7,FALSE)),IF($X$1=10,(VLOOKUP(B49,'X10'!$B:$AP,7,FALSE)),IF($X$1=11,(VLOOKUP(B49,'X11'!$B:$AP,7,FALSE)),IF($X$1=12,(VLOOKUP(B49,'X12'!$B:$AP,7,FALSE)),IF($X$1=13,(VLOOKUP(B49,'X13'!$B:$AP,7,FALSE)),"B")))))))))))))))</f>
        <v>5800</v>
      </c>
      <c r="F49" s="182" t="str">
        <f ca="1">IF(ISERROR(IF((IF($X$1=1,(VLOOKUP(B49,'X1'!$B:$AO,6,FALSE)),(IF($X$1=2,(VLOOKUP(B49,'X2'!$B:$AO,6,FALSE)),(IF($X$1=3,(VLOOKUP(B49,'X3'!$B:$AO,6,FALSE)),(IF($X$1=4,(VLOOKUP(B49,'X4'!$B:$AO,6,FALSE)),(IF($X$1=5,(VLOOKUP(B49,'X5'!$B:$AO,6,FALSE)),(IF($X$1=6,(VLOOKUP(B49,'X6'!$B:$AO,6,FALSE)),(IF($X$1=7,(VLOOKUP(B49,'X7'!$B:$AO,6,FALSE)),(IF($X$1=8,(VLOOKUP(B49,'X8'!$B:$AO,6,FALSE)),(IF($X$1=9,(VLOOKUP(B49,'X9'!$B:$AO,6,FALSE)),(IF($X$1=10,(VLOOKUP(B49,'X10'!$B:$AO,6,FALSE)),(IF($X$1=11,(VLOOKUP(B49,'X11'!$B:$AO,6,FALSE)),(IF($X$1=12,(VLOOKUP(B49,'X12'!$B:$AO,6,FALSE)),(VLOOKUP(B49,'X13'!$B:$AO,6,FALSE))))))))))))))))))))))))))=$V$1," ",(IF($X$1=1,(VLOOKUP(B49,'X1'!$B:$AO,6,FALSE)),(IF($X$1=2,(VLOOKUP(B49,'X2'!$B:$AO,6,FALSE)),(IF($X$1=3,(VLOOKUP(B49,'X3'!$B:$AO,6,FALSE)),(IF($X$1=4,(VLOOKUP(B49,'X4'!$B:$AO,6,FALSE)),(IF($X$1=5,(VLOOKUP(B49,'X5'!$B:$AO,6,FALSE)),(IF($X$1=6,(VLOOKUP(B49,'X6'!$B:$AO,6,FALSE)),(IF($X$1=7,(VLOOKUP(B49,'X7'!$B:$AO,6,FALSE)),(IF($X$1=8,(VLOOKUP(B49,'X8'!$B:$AO,6,FALSE)),(IF($X$1=9,(VLOOKUP(B49,'X9'!$B:$AO,6,FALSE)),(IF($X$1=10,(VLOOKUP(B49,'X10'!$B:$AO,6,FALSE)),(IF($X$1=11,(VLOOKUP(B49,'X11'!$B:$AO,6,FALSE)),(IF($X$1=12,(VLOOKUP(B49,'X12'!$B:$AO,6,FALSE)),(VLOOKUP(B49,'X13'!$B:$AO,6,FALSE))))))))))))))))))))))))))))=TRUE," ",(IF((IF($X$1=1,(VLOOKUP(B49,'X1'!$B:$AO,6,FALSE)),(IF($X$1=2,(VLOOKUP(B49,'X2'!$B:$AO,6,FALSE)),(IF($X$1=3,(VLOOKUP(B49,'X3'!$B:$AO,6,FALSE)),(IF($X$1=4,(VLOOKUP(B49,'X4'!$B:$AO,6,FALSE)),(IF($X$1=5,(VLOOKUP(B49,'X5'!$B:$AO,6,FALSE)),(IF($X$1=6,(VLOOKUP(B49,'X6'!$B:$AO,6,FALSE)),(IF($X$1=7,(VLOOKUP(B49,'X7'!$B:$AO,6,FALSE)),(IF($X$1=8,(VLOOKUP(B49,'X8'!$B:$AO,6,FALSE)),(IF($X$1=9,(VLOOKUP(B49,'X9'!$B:$AO,6,FALSE)),(IF($X$1=10,(VLOOKUP(B49,'X10'!$B:$AO,6,FALSE)),(IF($X$1=11,(VLOOKUP(B49,'X11'!$B:$AO,6,FALSE)),(IF($X$1=12,(VLOOKUP(B49,'X12'!$B:$AO,6,FALSE)),(VLOOKUP(B49,'X13'!$B:$AO,6,FALSE))))))))))))))))))))))))))=$V$1," ",(IF($X$1=1,(VLOOKUP(B49,'X1'!$B:$AO,6,FALSE)),(IF($X$1=2,(VLOOKUP(B49,'X2'!$B:$AO,6,FALSE)),(IF($X$1=3,(VLOOKUP(B49,'X3'!$B:$AO,6,FALSE)),(IF($X$1=4,(VLOOKUP(B49,'X4'!$B:$AO,6,FALSE)),(IF($X$1=5,(VLOOKUP(B49,'X5'!$B:$AO,6,FALSE)),(IF($X$1=6,(VLOOKUP(B49,'X6'!$B:$AO,6,FALSE)),(IF($X$1=7,(VLOOKUP(B49,'X7'!$B:$AO,6,FALSE)),(IF($X$1=8,(VLOOKUP(B49,'X8'!$B:$AO,6,FALSE)),(IF($X$1=9,(VLOOKUP(B49,'X9'!$B:$AO,6,FALSE)),(IF($X$1=10,(VLOOKUP(B49,'X10'!$B:$AO,6,FALSE)),(IF($X$1=11,(VLOOKUP(B49,'X11'!$B:$AO,6,FALSE)),(IF($X$1=12,(VLOOKUP(B49,'X12'!$B:$AO,6,FALSE)),(VLOOKUP(B49,'X13'!$B:$AO,6,FALSE)))))))))))))))))))))))))))))</f>
        <v/>
      </c>
      <c r="G49" s="182" t="str">
        <f ca="1">IF(ISERROR(IF($X$1=1,(VLOOKUP(B49,'X1'!$B:$AZ,44,FALSE)),IF($X$1=2,(VLOOKUP(B49,'X2'!$B:$AZ,44,FALSE)),IF($X$1=3,(VLOOKUP(B49,'X3'!$B:$AZ,44,FALSE)),IF($X$1=4,(VLOOKUP(B49,'X4'!$B:$AZ,44,FALSE)),IF($X$1=5,(VLOOKUP(B49,'X5'!$B:$AZ,44,FALSE)),IF($X$1=6,(VLOOKUP(B49,'X6'!$B:$AZ,44,FALSE)),IF($X$1=7,(VLOOKUP(B49,'X7'!$B:$AZ,44,FALSE)),IF($X$1=8,(VLOOKUP(B49,'X8'!$B:$AZ,44,FALSE)),IF($X$1=9,(VLOOKUP(B49,'X9'!$B:$AZ,44,FALSE)),IF($X$1=10,(VLOOKUP(B49,'X10'!$B:$AZ,44,FALSE)),IF($X$1=11,(VLOOKUP(B49,'X11'!$B:$AZ,44,FALSE)),IF($X$1=12,(VLOOKUP(B49,'X12'!$B:$AZ,44,FALSE)),IF($X$1=13,(VLOOKUP(B49,'X13'!$B:$AZ,44,FALSE)),"B"))))))))))))))=TRUE," ",(IF($X$1=1,(VLOOKUP(B49,'X1'!$B:$AZ,44,FALSE)),IF($X$1=2,(VLOOKUP(B49,'X2'!$B:$AZ,44,FALSE)),IF($X$1=3,(VLOOKUP(B49,'X3'!$B:$AZ,44,FALSE)),IF($X$1=4,(VLOOKUP(B49,'X4'!$B:$AZ,44,FALSE)),IF($X$1=5,(VLOOKUP(B49,'X5'!$B:$AZ,44,FALSE)),IF($X$1=6,(VLOOKUP(B49,'X6'!$B:$AZ,44,FALSE)),IF($X$1=7,(VLOOKUP(B49,'X7'!$B:$AZ,44,FALSE)),IF($X$1=8,(VLOOKUP(B49,'X8'!$B:$AZ,44,FALSE)),IF($X$1=9,(VLOOKUP(B49,'X9'!$B:$AZ,44,FALSE)),IF($X$1=10,(VLOOKUP(B49,'X10'!$B:$AZ,44,FALSE)),IF($X$1=11,(VLOOKUP(B49,'X11'!$B:$AZ,44,FALSE)),IF($X$1=12,(VLOOKUP(B49,'X12'!$B:$AZ,44,FALSE)),IF($X$1=13,(VLOOKUP(B49,'X13'!$B:$AZ,44,FALSE)),"B")))))))))))))))</f>
        <v xml:space="preserve"> </v>
      </c>
      <c r="H49" s="182">
        <f ca="1">IF(ISERROR(IF($X$1=1,(VLOOKUP(B49,'X1'!$B:$AZ,8,FALSE)),IF($X$1=2,(VLOOKUP(B49,'X2'!$B:$AZ,8,FALSE)),IF($X$1=3,(VLOOKUP(B49,'X3'!$B:$AZ,8,FALSE)),IF($X$1=4,(VLOOKUP(B49,'X4'!$B:$AZ,8,FALSE)),IF($X$1=5,(VLOOKUP(B49,'X5'!$B:$AZ,8,FALSE)),IF($X$1=6,(VLOOKUP(B49,'X6'!$B:$AZ,8,FALSE)),IF($X$1=7,(VLOOKUP(B49,'X7'!$B:$AZ,8,FALSE)),IF($X$1=8,(VLOOKUP(B49,'X8'!$B:$AZ,8,FALSE)),IF($X$1=9,(VLOOKUP(B49,'X9'!$B:$AZ,8,FALSE)),IF($X$1=10,(VLOOKUP(B49,'X10'!$B:$AZ,8,FALSE)),IF($X$1=11,(VLOOKUP(B49,'X11'!$B:$AZ,8,FALSE)),IF($X$1=12,(VLOOKUP(B49,'X12'!$B:$AZ,8,FALSE)),IF($X$1=13,(VLOOKUP(B49,'X13'!$B:$AZ,8,FALSE)),"B"))))))))))))))=TRUE," ",(IF($X$1=1,(VLOOKUP(B49,'X1'!$B:$AZ,8,FALSE)),IF($X$1=2,(VLOOKUP(B49,'X2'!$B:$AZ,8,FALSE)),IF($X$1=3,(VLOOKUP(B49,'X3'!$B:$AZ,8,FALSE)),IF($X$1=4,(VLOOKUP(B49,'X4'!$B:$AZ,8,FALSE)),IF($X$1=5,(VLOOKUP(B49,'X5'!$B:$AZ,8,FALSE)),IF($X$1=6,(VLOOKUP(B49,'X6'!$B:$AZ,8,FALSE)),IF($X$1=7,(VLOOKUP(B49,'X7'!$B:$AZ,8,FALSE)),IF($X$1=8,(VLOOKUP(B49,'X8'!$B:$AZ,8,FALSE)),IF($X$1=9,(VLOOKUP(B49,'X9'!$B:$AZ,8,FALSE)),IF($X$1=10,(VLOOKUP(B49,'X10'!$B:$AZ,8,FALSE)),IF($X$1=11,(VLOOKUP(B49,'X11'!$B:$AZ,8,FALSE)),IF($X$1=12,(VLOOKUP(B49,'X12'!$B:$AZ,8,FALSE)),IF($X$1=13,(VLOOKUP(B49,'X13'!$B:$AZ,8,FALSE)),"B")))))))))))))))</f>
        <v>15858.366428745016</v>
      </c>
      <c r="I49" s="183">
        <f ca="1">IF(ISERROR(IF($X$1=1,(VLOOKUP(B49,'X1'!$B:$AZ,2,FALSE)),IF($X$1=2,(VLOOKUP(B49,'X2'!$B:$AZ,2,FALSE)),IF($X$1=3,(VLOOKUP(B49,'X3'!$B:$AZ,2,FALSE)),IF($X$1=4,(VLOOKUP(B49,'X4'!$B:$AZ,2,FALSE)),IF($X$1=5,(VLOOKUP(B49,'X5'!$B:$AZ,2,FALSE)),IF($X$1=6,(VLOOKUP(B49,'X6'!$B:$AZ,2,FALSE)),IF($X$1=7,(VLOOKUP(B49,'X7'!$B:$AZ,2,FALSE)),IF($X$1=8,(VLOOKUP(B49,'X8'!$B:$AZ,2,FALSE)),IF($X$1=9,(VLOOKUP(B49,'X9'!$B:$AZ,2,FALSE)),IF($X$1=10,(VLOOKUP(B49,'X10'!$B:$AZ,2,FALSE)),IF($X$1=11,(VLOOKUP(B49,'X11'!$B:$AZ,2,FALSE)),IF($X$1=12,(VLOOKUP(B49,'X12'!$B:$AZ,2,FALSE)),IF($X$1=13,(VLOOKUP(B49,'X13'!$B:$AZ,2,FALSE)),"B"))))))))))))))=TRUE," ",(IF($X$1=1,(VLOOKUP(B49,'X1'!$B:$AZ,2,FALSE)),IF($X$1=2,(VLOOKUP(B49,'X2'!$B:$AZ,2,FALSE)),IF($X$1=3,(VLOOKUP(B49,'X3'!$B:$AZ,2,FALSE)),IF($X$1=4,(VLOOKUP(B49,'X4'!$B:$AZ,2,FALSE)),IF($X$1=5,(VLOOKUP(B49,'X5'!$B:$AZ,2,FALSE)),IF($X$1=6,(VLOOKUP(B49,'X6'!$B:$AZ,2,FALSE)),IF($X$1=7,(VLOOKUP(B49,'X7'!$B:$AZ,2,FALSE)),IF($X$1=8,(VLOOKUP(B49,'X8'!$B:$AZ,2,FALSE)),IF($X$1=9,(VLOOKUP(B49,'X9'!$B:$AZ,2,FALSE)),IF($X$1=10,(VLOOKUP(B49,'X10'!$B:$AZ,2,FALSE)),IF($X$1=11,(VLOOKUP(B49,'X11'!$B:$AZ,2,FALSE)),IF($X$1=12,(VLOOKUP(B49,'X12'!$B:$AZ,2,FALSE)),IF($X$1=13,(VLOOKUP(B49,'X13'!$B:$AZ,2,FALSE)),"B")))))))))))))))</f>
        <v>0</v>
      </c>
      <c r="J49" s="183">
        <f ca="1">IF(ISERROR(IF($X$1=1,(VLOOKUP(B49,'X1'!$B:$AZ,3,FALSE)),IF($X$1=2,(VLOOKUP(B49,'X2'!$B:$AZ,3,FALSE)),IF($X$1=3,(VLOOKUP(B49,'X3'!$B:$AZ,3,FALSE)),IF($X$1=4,(VLOOKUP(B49,'X4'!$B:$AZ,3,FALSE)),IF($X$1=5,(VLOOKUP(B49,'X5'!$B:$AZ,3,FALSE)),IF($X$1=6,(VLOOKUP(B49,'X6'!$B:$AZ,3,FALSE)),IF($X$1=7,(VLOOKUP(B49,'X7'!$B:$AZ,3,FALSE)),IF($X$1=8,(VLOOKUP(B49,'X8'!$B:$AZ,3,FALSE)),IF($X$1=9,(VLOOKUP(B49,'X9'!$B:$AZ,3,FALSE)),IF($X$1=10,(VLOOKUP(B49,'X10'!$B:$AZ,3,FALSE)),IF($X$1=11,(VLOOKUP(B49,'X11'!$B:$AZ,3,FALSE)),IF($X$1=12,(VLOOKUP(B49,'X12'!$B:$AZ,3,FALSE)),IF($X$1=13,(VLOOKUP(B49,'X13'!$B:$AZ,3,FALSE)),"B"))))))))))))))=TRUE," ",(IF($X$1=1,(VLOOKUP(B49,'X1'!$B:$AZ,3,FALSE)),IF($X$1=2,(VLOOKUP(B49,'X2'!$B:$AZ,3,FALSE)),IF($X$1=3,(VLOOKUP(B49,'X3'!$B:$AZ,3,FALSE)),IF($X$1=4,(VLOOKUP(B49,'X4'!$B:$AZ,3,FALSE)),IF($X$1=5,(VLOOKUP(B49,'X5'!$B:$AZ,3,FALSE)),IF($X$1=6,(VLOOKUP(B49,'X6'!$B:$AZ,3,FALSE)),IF($X$1=7,(VLOOKUP(B49,'X7'!$B:$AZ,3,FALSE)),IF($X$1=8,(VLOOKUP(B49,'X8'!$B:$AZ,3,FALSE)),IF($X$1=9,(VLOOKUP(B49,'X9'!$B:$AZ,3,FALSE)),IF($X$1=10,(VLOOKUP(B49,'X10'!$B:$AZ,3,FALSE)),IF($X$1=11,(VLOOKUP(B49,'X11'!$B:$AZ,3,FALSE)),IF($X$1=12,(VLOOKUP(B49,'X12'!$B:$AZ,3,FALSE)),IF($X$1=13,(VLOOKUP(B49,'X13'!$B:$AZ,3,FALSE)),"B")))))))))))))))</f>
        <v>0</v>
      </c>
      <c r="K49" s="183">
        <f ca="1">IF(ISERROR(IF($X$1=1,(VLOOKUP(B49,'X1'!$B:$AZ,5,FALSE)),IF($X$1=2,(VLOOKUP(B49,'X2'!$B:$AZ,5,FALSE)),IF($X$1=3,(VLOOKUP(B49,'X3'!$B:$AZ,5,FALSE)),IF($X$1=4,(VLOOKUP(B49,'X4'!$B:$AZ,5,FALSE)),IF($X$1=5,(VLOOKUP(B49,'X5'!$B:$AZ,5,FALSE)),IF($X$1=6,(VLOOKUP(B49,'X6'!$B:$AZ,5,FALSE)),IF($X$1=7,(VLOOKUP(B49,'X7'!$B:$AZ,5,FALSE)),IF($X$1=8,(VLOOKUP(B49,'X8'!$B:$AZ,5,FALSE)),IF($X$1=9,(VLOOKUP(B49,'X9'!$B:$AZ,5,FALSE)),IF($X$1=10,(VLOOKUP(B49,'X10'!$B:$AZ,5,FALSE)),IF($X$1=11,(VLOOKUP(B49,'X11'!$B:$AZ,5,FALSE)),IF($X$1=12,(VLOOKUP(B49,'X12'!$B:$AZ,5,FALSE)),IF($X$1=13,(VLOOKUP(B49,'X13'!$B:$AZ,5,FALSE)),"B"))))))))))))))=TRUE," ",(IF($X$1=1,(VLOOKUP(B49,'X1'!$B:$AZ,5,FALSE)),IF($X$1=2,(VLOOKUP(B49,'X2'!$B:$AZ,5,FALSE)),IF($X$1=3,(VLOOKUP(B49,'X3'!$B:$AZ,5,FALSE)),IF($X$1=4,(VLOOKUP(B49,'X4'!$B:$AZ,5,FALSE)),IF($X$1=5,(VLOOKUP(B49,'X5'!$B:$AZ,5,FALSE)),IF($X$1=6,(VLOOKUP(B49,'X6'!$B:$AZ,5,FALSE)),IF($X$1=7,(VLOOKUP(B49,'X7'!$B:$AZ,5,FALSE)),IF($X$1=8,(VLOOKUP(B49,'X8'!$B:$AZ,5,FALSE)),IF($X$1=9,(VLOOKUP(B49,'X9'!$B:$AZ,5,FALSE)),IF($X$1=10,(VLOOKUP(B49,'X10'!$B:$AZ,5,FALSE)),IF($X$1=11,(VLOOKUP(B49,'X11'!$B:$AZ,5,FALSE)),IF($X$1=12,(VLOOKUP(B49,'X12'!$B:$AZ,5,FALSE)),IF($X$1=13,(VLOOKUP(B49,'X13'!$B:$AZ,5,FALSE)),"B")))))))))))))))</f>
        <v>0</v>
      </c>
      <c r="L49" s="184">
        <f ca="1">IF(ISERROR(IF($X$1=1,(VLOOKUP(B49,'X1'!$B:$AZ,9,FALSE)),IF($X$1=2,(VLOOKUP(B49,'X2'!$B:$AZ,9,FALSE)),IF($X$1=3,(VLOOKUP(B49,'X3'!$B:$AZ,9,FALSE)),IF($X$1=4,(VLOOKUP(B49,'X4'!$B:$AZ,9,FALSE)),IF($X$1=5,(VLOOKUP(B49,'X5'!$B:$AZ,9,FALSE)),IF($X$1=6,(VLOOKUP(B49,'X6'!$B:$AZ,9,FALSE)),IF($X$1=7,(VLOOKUP(B49,'X7'!$B:$AZ,9,FALSE)),IF($X$1=8,(VLOOKUP(B49,'X8'!$B:$AZ,9,FALSE)),IF($X$1=9,(VLOOKUP(B49,'X9'!$B:$AZ,9,FALSE)),IF($X$1=10,(VLOOKUP(B49,'X10'!$B:$AZ,9,FALSE)),IF($X$1=11,(VLOOKUP(B49,'X11'!$B:$AZ,9,FALSE)),IF($X$1=12,(VLOOKUP(B49,'X12'!$B:$AZ,9,FALSE)),IF($X$1=13,(VLOOKUP(B49,'X13'!$B:$AZ,9,FALSE)),"B"))))))))))))))=TRUE," ",(IF($X$1=1,(VLOOKUP(B49,'X1'!$B:$AZ,9,FALSE)),IF($X$1=2,(VLOOKUP(B49,'X2'!$B:$AZ,9,FALSE)),IF($X$1=3,(VLOOKUP(B49,'X3'!$B:$AZ,9,FALSE)),IF($X$1=4,(VLOOKUP(B49,'X4'!$B:$AZ,9,FALSE)),IF($X$1=5,(VLOOKUP(B49,'X5'!$B:$AZ,9,FALSE)),IF($X$1=6,(VLOOKUP(B49,'X6'!$B:$AZ,9,FALSE)),IF($X$1=7,(VLOOKUP(B49,'X7'!$B:$AZ,9,FALSE)),IF($X$1=8,(VLOOKUP(B49,'X8'!$B:$AZ,9,FALSE)),IF($X$1=9,(VLOOKUP(B49,'X9'!$B:$AZ,9,FALSE)),IF($X$1=10,(VLOOKUP(B49,'X10'!$B:$AZ,9,FALSE)),IF($X$1=11,(VLOOKUP(B49,'X11'!$B:$AZ,9,FALSE)),IF($X$1=12,(VLOOKUP(B49,'X12'!$B:$AZ,9,FALSE)),IF($X$1=13,(VLOOKUP(B49,'X13'!$B:$AZ,9,FALSE)),"B")))))))))))))))</f>
        <v>20.329691514456862</v>
      </c>
      <c r="M49" s="184">
        <f ca="1">IF(ISERROR(IF($X$1=1,(VLOOKUP(B49,'X1'!$B:$AZ,10,FALSE)),IF($X$1=2,(VLOOKUP(B49,'X2'!$B:$AZ,10,FALSE)),IF($X$1=3,(VLOOKUP(B49,'X3'!$B:$AZ,10,FALSE)),IF($X$1=4,(VLOOKUP(B49,'X4'!$B:$AZ,10,FALSE)),IF($X$1=5,(VLOOKUP(B49,'X5'!$B:$AZ,10,FALSE)),IF($X$1=6,(VLOOKUP(B49,'X6'!$B:$AZ,10,FALSE)),IF($X$1=7,(VLOOKUP(B49,'X7'!$B:$AZ,10,FALSE)),IF($X$1=8,(VLOOKUP(B49,'X8'!$B:$AZ,10,FALSE)),IF($X$1=9,(VLOOKUP(B49,'X9'!$B:$AZ,10,FALSE)),IF($X$1=10,(VLOOKUP(B49,'X10'!$B:$AZ,10,FALSE)),IF($X$1=11,(VLOOKUP(B49,'X11'!$B:$AZ,10,FALSE)),IF($X$1=12,(VLOOKUP(B49,'X12'!$B:$AZ,10,FALSE)),IF($X$1=13,(VLOOKUP(B49,'X13'!$B:$AZ,10,FALSE)),"B"))))))))))))))=TRUE," ",(IF($X$1=1,(VLOOKUP(B49,'X1'!$B:$AZ,10,FALSE)),IF($X$1=2,(VLOOKUP(B49,'X2'!$B:$AZ,10,FALSE)),IF($X$1=3,(VLOOKUP(B49,'X3'!$B:$AZ,10,FALSE)),IF($X$1=4,(VLOOKUP(B49,'X4'!$B:$AZ,10,FALSE)),IF($X$1=5,(VLOOKUP(B49,'X5'!$B:$AZ,10,FALSE)),IF($X$1=6,(VLOOKUP(B49,'X6'!$B:$AZ,10,FALSE)),IF($X$1=7,(VLOOKUP(B49,'X7'!$B:$AZ,10,FALSE)),IF($X$1=8,(VLOOKUP(B49,'X8'!$B:$AZ,10,FALSE)),IF($X$1=9,(VLOOKUP(B49,'X9'!$B:$AZ,10,FALSE)),IF($X$1=10,(VLOOKUP(B49,'X10'!$B:$AZ,10,FALSE)),IF($X$1=11,(VLOOKUP(B49,'X11'!$B:$AZ,10,FALSE)),IF($X$1=12,(VLOOKUP(B49,'X12'!$B:$AZ,10,FALSE)),IF($X$1=13,(VLOOKUP(B49,'X13'!$B:$AZ,10,FALSE)),"B")))))))))))))))</f>
        <v>15.982804706660421</v>
      </c>
      <c r="N49" s="185">
        <f ca="1">IF(ISERROR(IF($X$1=1,(VLOOKUP(B49,'X1'!$B:$AZ,45,FALSE)),IF($X$1=2,(VLOOKUP(B49,'X2'!$B:$AZ,45,FALSE)),IF($X$1=3,(VLOOKUP(B49,'X3'!$B:$AZ,45,FALSE)),IF($X$1=4,(VLOOKUP(B49,'X4'!$B:$AZ,45,FALSE)),IF($X$1=5,(VLOOKUP(B49,'X5'!$B:$AZ,45,FALSE)),IF($X$1=6,(VLOOKUP(B49,'X6'!$B:$AZ,45,FALSE)),IF($X$1=7,(VLOOKUP(B49,'X7'!$B:$AZ,45,FALSE)),IF($X$1=8,(VLOOKUP(B49,'X8'!$B:$AZ,45,FALSE)),IF($X$1=9,(VLOOKUP(B49,'X9'!$B:$AZ,45,FALSE)),IF($X$1=10,(VLOOKUP(B49,'X10'!$B:$AZ,45,FALSE)),IF($X$1=11,(VLOOKUP(B49,'X11'!$B:$AZ,45,FALSE)),IF($X$1=12,(VLOOKUP(B49,'X12'!$B:$AZ,45,FALSE)),IF($X$1=13,(VLOOKUP(B49,'X13'!$B:$AZ,45,FALSE)),"B"))))))))))))))=TRUE," ",(IF($X$1=1,(VLOOKUP(B49,'X1'!$B:$AZ,45,FALSE)),IF($X$1=2,(VLOOKUP(B49,'X2'!$B:$AZ,45,FALSE)),IF($X$1=3,(VLOOKUP(B49,'X3'!$B:$AZ,45,FALSE)),IF($X$1=4,(VLOOKUP(B49,'X4'!$B:$AZ,45,FALSE)),IF($X$1=5,(VLOOKUP(B49,'X5'!$B:$AZ,45,FALSE)),IF($X$1=6,(VLOOKUP(B49,'X6'!$B:$AZ,45,FALSE)),IF($X$1=7,(VLOOKUP(B49,'X7'!$B:$AZ,45,FALSE)),IF($X$1=8,(VLOOKUP(B49,'X8'!$B:$AZ,45,FALSE)),IF($X$1=9,(VLOOKUP(B49,'X9'!$B:$AZ,45,FALSE)),IF($X$1=10,(VLOOKUP(B49,'X10'!$B:$AZ,45,FALSE)),IF($X$1=11,(VLOOKUP(B49,'X11'!$B:$AZ,45,FALSE)),IF($X$1=12,(VLOOKUP(B49,'X12'!$B:$AZ,45,FALSE)),IF($X$1=13,(VLOOKUP(B49,'X13'!$B:$AZ,45,FALSE)),"B")))))))))))))))</f>
        <v>20.620722099225031</v>
      </c>
      <c r="O49" s="184" t="str">
        <f ca="1">IF(ISERROR(IF($X$1=1,(VLOOKUP(B49,'X1'!$B:$AZ,11,FALSE)),IF($X$1=2,(VLOOKUP(B49,'X2'!$B:$AZ,11,FALSE)),IF($X$1=3,(VLOOKUP(B49,'X3'!$B:$AZ,11,FALSE)),IF($X$1=4,(VLOOKUP(B49,'X4'!$B:$AZ,11,FALSE)),IF($X$1=5,(VLOOKUP(B49,'X5'!$B:$AZ,11,FALSE)),IF($X$1=6,(VLOOKUP(B49,'X6'!$B:$AZ,11,FALSE)),IF($X$1=7,(VLOOKUP(B49,'X7'!$B:$AZ,11,FALSE)),IF($X$1=8,(VLOOKUP(B49,'X8'!$B:$AZ,11,FALSE)),IF($X$1=9,(VLOOKUP(B49,'X9'!$B:$AZ,11,FALSE)),IF($X$1=10,(VLOOKUP(B49,'X10'!$B:$AZ,11,FALSE)),IF($X$1=11,(VLOOKUP(B49,'X11'!$B:$AZ,11,FALSE)),IF($X$1=12,(VLOOKUP(B49,'X12'!$B:$AZ,11,FALSE)),IF($X$1=13,(VLOOKUP(B49,'X13'!$B:$AZ,11,FALSE)),"B"))))))))))))))=TRUE," ",(IF($X$1=1,(VLOOKUP(B49,'X1'!$B:$AZ,11,FALSE)),IF($X$1=2,(VLOOKUP(B49,'X2'!$B:$AZ,11,FALSE)),IF($X$1=3,(VLOOKUP(B49,'X3'!$B:$AZ,11,FALSE)),IF($X$1=4,(VLOOKUP(B49,'X4'!$B:$AZ,11,FALSE)),IF($X$1=5,(VLOOKUP(B49,'X5'!$B:$AZ,11,FALSE)),IF($X$1=6,(VLOOKUP(B49,'X6'!$B:$AZ,11,FALSE)),IF($X$1=7,(VLOOKUP(B49,'X7'!$B:$AZ,11,FALSE)),IF($X$1=8,(VLOOKUP(B49,'X8'!$B:$AZ,11,FALSE)),IF($X$1=9,(VLOOKUP(B49,'X9'!$B:$AZ,11,FALSE)),IF($X$1=10,(VLOOKUP(B49,'X10'!$B:$AZ,11,FALSE)),IF($X$1=11,(VLOOKUP(B49,'X11'!$B:$AZ,11,FALSE)),IF($X$1=12,(VLOOKUP(B49,'X12'!$B:$AZ,11,FALSE)),IF($X$1=13,(VLOOKUP(B49,'X13'!$B:$AZ,11,FALSE)),"B")))))))))))))))</f>
        <v>NA</v>
      </c>
      <c r="P49" s="184" t="str">
        <f ca="1">IF(ISERROR(IF($X$1=1,(VLOOKUP(B49,'X1'!$B:$AZ,12,FALSE)),IF($X$1=2,(VLOOKUP(B49,'X2'!$B:$AZ,12,FALSE)),IF($X$1=3,(VLOOKUP(B49,'X3'!$B:$AZ,12,FALSE)),IF($X$1=4,(VLOOKUP(B49,'X4'!$B:$AZ,12,FALSE)),IF($X$1=5,(VLOOKUP(B49,'X5'!$B:$AZ,12,FALSE)),IF($X$1=6,(VLOOKUP(B49,'X6'!$B:$AZ,12,FALSE)),IF($X$1=7,(VLOOKUP(B49,'X7'!$B:$AZ,12,FALSE)),IF($X$1=8,(VLOOKUP(B49,'X8'!$B:$AZ,12,FALSE)),IF($X$1=9,(VLOOKUP(B49,'X9'!$B:$AZ,12,FALSE)),IF($X$1=10,(VLOOKUP(B49,'X10'!$B:$AZ,12,FALSE)),IF($X$1=11,(VLOOKUP(B49,'X11'!$B:$AZ,12,FALSE)),IF($X$1=12,(VLOOKUP(B49,'X12'!$B:$AZ,12,FALSE)),IF($X$1=13,(VLOOKUP(B49,'X13'!$B:$AZ,12,FALSE)),"B"))))))))))))))=TRUE," ",(IF($X$1=1,(VLOOKUP(B49,'X1'!$B:$AZ,12,FALSE)),IF($X$1=2,(VLOOKUP(B49,'X2'!$B:$AZ,12,FALSE)),IF($X$1=3,(VLOOKUP(B49,'X3'!$B:$AZ,12,FALSE)),IF($X$1=4,(VLOOKUP(B49,'X4'!$B:$AZ,12,FALSE)),IF($X$1=5,(VLOOKUP(B49,'X5'!$B:$AZ,12,FALSE)),IF($X$1=6,(VLOOKUP(B49,'X6'!$B:$AZ,12,FALSE)),IF($X$1=7,(VLOOKUP(B49,'X7'!$B:$AZ,12,FALSE)),IF($X$1=8,(VLOOKUP(B49,'X8'!$B:$AZ,12,FALSE)),IF($X$1=9,(VLOOKUP(B49,'X9'!$B:$AZ,12,FALSE)),IF($X$1=10,(VLOOKUP(B49,'X10'!$B:$AZ,12,FALSE)),IF($X$1=11,(VLOOKUP(B49,'X11'!$B:$AZ,12,FALSE)),IF($X$1=12,(VLOOKUP(B49,'X12'!$B:$AZ,12,FALSE)),IF($X$1=13,(VLOOKUP(B49,'X13'!$B:$AZ,12,FALSE)),"B")))))))))))))))</f>
        <v>NA</v>
      </c>
      <c r="Q49" s="185" t="str">
        <f ca="1">IF(ISERROR(IF($X$1=1,(VLOOKUP(B49,'X1'!$B:$AZ,46,FALSE)),IF($X$1=2,(VLOOKUP(B49,'X2'!$B:$AZ,46,FALSE)),IF($X$1=3,(VLOOKUP(B49,'X3'!$B:$AZ,46,FALSE)),IF($X$1=4,(VLOOKUP(B49,'X4'!$B:$AZ,46,FALSE)),IF($X$1=5,(VLOOKUP(B49,'X5'!$B:$AZ,46,FALSE)),IF($X$1=6,(VLOOKUP(B49,'X6'!$B:$AZ,46,FALSE)),IF($X$1=7,(VLOOKUP(B49,'X7'!$B:$AZ,46,FALSE)),IF($X$1=8,(VLOOKUP(B49,'X8'!$B:$AZ,46,FALSE)),IF($X$1=9,(VLOOKUP(B49,'X9'!$B:$AZ,46,FALSE)),IF($X$1=10,(VLOOKUP(B49,'X10'!$B:$AZ,46,FALSE)),IF($X$1=11,(VLOOKUP(B49,'X11'!$B:$AZ,46,FALSE)),IF($X$1=12,(VLOOKUP(B49,'X12'!$B:$AZ,46,FALSE)),IF($X$1=13,(VLOOKUP(B49,'X13'!$B:$AZ,46,FALSE)),"B"))))))))))))))=TRUE," ",(IF($X$1=1,(VLOOKUP(B49,'X1'!$B:$AZ,46,FALSE)),IF($X$1=2,(VLOOKUP(B49,'X2'!$B:$AZ,46,FALSE)),IF($X$1=3,(VLOOKUP(B49,'X3'!$B:$AZ,46,FALSE)),IF($X$1=4,(VLOOKUP(B49,'X4'!$B:$AZ,46,FALSE)),IF($X$1=5,(VLOOKUP(B49,'X5'!$B:$AZ,46,FALSE)),IF($X$1=6,(VLOOKUP(B49,'X6'!$B:$AZ,46,FALSE)),IF($X$1=7,(VLOOKUP(B49,'X7'!$B:$AZ,46,FALSE)),IF($X$1=8,(VLOOKUP(B49,'X8'!$B:$AZ,46,FALSE)),IF($X$1=9,(VLOOKUP(B49,'X9'!$B:$AZ,46,FALSE)),IF($X$1=10,(VLOOKUP(B49,'X10'!$B:$AZ,46,FALSE)),IF($X$1=11,(VLOOKUP(B49,'X11'!$B:$AZ,46,FALSE)),IF($X$1=12,(VLOOKUP(B49,'X12'!$B:$AZ,46,FALSE)),IF($X$1=13,(VLOOKUP(B49,'X13'!$B:$AZ,46,FALSE)),"B")))))))))))))))</f>
        <v xml:space="preserve"> </v>
      </c>
      <c r="R49" s="185">
        <f ca="1">IF(ISERROR(IF($X$1=1,(VLOOKUP(B49,'X1'!$B:$AZ,15,FALSE)),IF($X$1=2,(VLOOKUP(B49,'X2'!$B:$AZ,15,FALSE)),IF($X$1=3,(VLOOKUP(B49,'X3'!$B:$AZ,15,FALSE)),IF($X$1=4,(VLOOKUP(B49,'X4'!$B:$AZ,15,FALSE)),IF($X$1=5,(VLOOKUP(B49,'X5'!$B:$AZ,15,FALSE)),IF($X$1=6,(VLOOKUP(B49,'X6'!$B:$AZ,15,FALSE)),IF($X$1=7,(VLOOKUP(B49,'X7'!$B:$AZ,15,FALSE)),IF($X$1=8,(VLOOKUP(B49,'X8'!$B:$AZ,15,FALSE)),IF($X$1=9,(VLOOKUP(B49,'X9'!$B:$AZ,15,FALSE)),IF($X$1=10,(VLOOKUP(B49,'X10'!$B:$AZ,15,FALSE)),IF($X$1=11,(VLOOKUP(B49,'X11'!$B:$AZ,15,FALSE)),IF($X$1=12,(VLOOKUP(B49,'X12'!$B:$AZ,15,FALSE)),IF($X$1=13,(VLOOKUP(B49,'X13'!$B:$AZ,15,FALSE)),"B"))))))))))))))=TRUE," ",(IF($X$1=1,(VLOOKUP(B49,'X1'!$B:$AZ,15,FALSE)),IF($X$1=2,(VLOOKUP(B49,'X2'!$B:$AZ,15,FALSE)),IF($X$1=3,(VLOOKUP(B49,'X3'!$B:$AZ,15,FALSE)),IF($X$1=4,(VLOOKUP(B49,'X4'!$B:$AZ,15,FALSE)),IF($X$1=5,(VLOOKUP(B49,'X5'!$B:$AZ,15,FALSE)),IF($X$1=6,(VLOOKUP(B49,'X6'!$B:$AZ,15,FALSE)),IF($X$1=7,(VLOOKUP(B49,'X7'!$B:$AZ,15,FALSE)),IF($X$1=8,(VLOOKUP(B49,'X8'!$B:$AZ,15,FALSE)),IF($X$1=9,(VLOOKUP(B49,'X9'!$B:$AZ,15,FALSE)),IF($X$1=10,(VLOOKUP(B49,'X10'!$B:$AZ,15,FALSE)),IF($X$1=11,(VLOOKUP(B49,'X11'!$B:$AZ,15,FALSE)),IF($X$1=12,(VLOOKUP(B49,'X12'!$B:$AZ,15,FALSE)),IF($X$1=13,(VLOOKUP(B49,'X13'!$B:$AZ,15,FALSE)),"B")))))))))))))))</f>
        <v>0.25637931034482758</v>
      </c>
      <c r="S49" s="185">
        <f ca="1">IF(ISERROR(IF((IF($X$1=1,(VLOOKUP(B49,'X1'!$B:$AZ,14,FALSE)),(IF($X$1=2,(VLOOKUP(B49,'X2'!$B:$AZ,14,FALSE)),(IF($X$1=3,(VLOOKUP(B49,'X3'!$B:$AZ,14,FALSE)),(IF($X$1=4,(VLOOKUP(B49,'X4'!$B:$AZ,14,FALSE)),(IF($X$1=5,(VLOOKUP(B49,'X5'!$B:$AZ,14,FALSE)),(IF($X$1=6,(VLOOKUP(B49,'X6'!$B:$AZ,14,FALSE)),(IF($X$1=7,(VLOOKUP(B49,'X7'!$B:$AZ,14,FALSE)),(IF($X$1=8,(VLOOKUP(B49,'X8'!$B:$AZ,14,FALSE)),(IF($X$1=9,(VLOOKUP(B49,'X9'!$B:$AZ,14,FALSE)),(IF($X$1=10,(VLOOKUP(B49,'X10'!$B:$AZ,14,FALSE)),(IF($X$1=11,(VLOOKUP(B49,'X11'!$B:$AZ,14,FALSE)),(IF($X$1=12,(VLOOKUP(B49,'X12'!$B:$AZ,14,FALSE)),(VLOOKUP(B49,'X13'!$B:$AZ,14,FALSE))))))))))))))))))))))))))=$V$1," ",(IF($X$1=1,(VLOOKUP(B49,'X1'!$B:$AZ,14,FALSE)),(IF($X$1=2,(VLOOKUP(B49,'X2'!$B:$AZ,14,FALSE)),(IF($X$1=3,(VLOOKUP(B49,'X3'!$B:$AZ,14,FALSE)),(IF($X$1=4,(VLOOKUP(B49,'X4'!$B:$AZ,14,FALSE)),(IF($X$1=5,(VLOOKUP(B49,'X5'!$B:$AZ,14,FALSE)),(IF($X$1=6,(VLOOKUP(B49,'X6'!$B:$AZ,14,FALSE)),(IF($X$1=7,(VLOOKUP(B49,'X7'!$B:$AZ,14,FALSE)),(IF($X$1=8,(VLOOKUP(B49,'X8'!$B:$AZ,14,FALSE)),(IF($X$1=9,(VLOOKUP(B49,'X9'!$B:$AZ,14,FALSE)),(IF($X$1=10,(VLOOKUP(B49,'X10'!$B:$AZ,14,FALSE)),(IF($X$1=11,(VLOOKUP(B49,'X11'!$B:$AZ,14,FALSE)),(IF($X$1=12,(VLOOKUP(B49,'X12'!$B:$AZ,14,FALSE)),(VLOOKUP(B49,'X13'!$B:$AZ,14,FALSE))))))))))))))))))))))))))))=TRUE," ",(IF((IF($X$1=1,(VLOOKUP(B49,'X1'!$B:$AZ,14,FALSE)),(IF($X$1=2,(VLOOKUP(B49,'X2'!$B:$AZ,14,FALSE)),(IF($X$1=3,(VLOOKUP(B49,'X3'!$B:$AZ,14,FALSE)),(IF($X$1=4,(VLOOKUP(B49,'X4'!$B:$AZ,14,FALSE)),(IF($X$1=5,(VLOOKUP(B49,'X5'!$B:$AZ,14,FALSE)),(IF($X$1=6,(VLOOKUP(B49,'X6'!$B:$AZ,14,FALSE)),(IF($X$1=7,(VLOOKUP(B49,'X7'!$B:$AZ,14,FALSE)),(IF($X$1=8,(VLOOKUP(B49,'X8'!$B:$AZ,14,FALSE)),(IF($X$1=9,(VLOOKUP(B49,'X9'!$B:$AZ,14,FALSE)),(IF($X$1=10,(VLOOKUP(B49,'X10'!$B:$AZ,14,FALSE)),(IF($X$1=11,(VLOOKUP(B49,'X11'!$B:$AZ,14,FALSE)),(IF($X$1=12,(VLOOKUP(B49,'X12'!$B:$AZ,14,FALSE)),(VLOOKUP(B49,'X13'!$B:$AZ,14,FALSE))))))))))))))))))))))))))=$V$1," ",(IF($X$1=1,(VLOOKUP(B49,'X1'!$B:$AZ,14,FALSE)),(IF($X$1=2,(VLOOKUP(B49,'X2'!$B:$AZ,14,FALSE)),(IF($X$1=3,(VLOOKUP(B49,'X3'!$B:$AZ,14,FALSE)),(IF($X$1=4,(VLOOKUP(B49,'X4'!$B:$AZ,14,FALSE)),(IF($X$1=5,(VLOOKUP(B49,'X5'!$B:$AZ,14,FALSE)),(IF($X$1=6,(VLOOKUP(B49,'X6'!$B:$AZ,14,FALSE)),(IF($X$1=7,(VLOOKUP(B49,'X7'!$B:$AZ,14,FALSE)),(IF($X$1=8,(VLOOKUP(B49,'X8'!$B:$AZ,14,FALSE)),(IF($X$1=9,(VLOOKUP(B49,'X9'!$B:$AZ,14,FALSE)),(IF($X$1=10,(VLOOKUP(B49,'X10'!$B:$AZ,14,FALSE)),(IF($X$1=11,(VLOOKUP(B49,'X11'!$B:$AZ,14,FALSE)),(IF($X$1=12,(VLOOKUP(B49,'X12'!$B:$AZ,14,FALSE)),(VLOOKUP(B49,'X13'!$B:$AZ,14,FALSE)))))))))))))))))))))))))))))</f>
        <v>27.518437402225899</v>
      </c>
      <c r="Z49" s="171">
        <v>8</v>
      </c>
      <c r="AA49" s="171">
        <v>6</v>
      </c>
      <c r="AB49" s="171" t="str">
        <f t="shared" si="0"/>
        <v>86</v>
      </c>
      <c r="AC49" s="165">
        <f t="shared" si="8"/>
        <v>85</v>
      </c>
      <c r="AD49" s="63" t="s">
        <v>1301</v>
      </c>
      <c r="AE49" s="166" t="s">
        <v>118</v>
      </c>
      <c r="AF49" s="166" t="s">
        <v>156</v>
      </c>
      <c r="AG49" s="166" t="s">
        <v>155</v>
      </c>
      <c r="AH49" s="166" t="s">
        <v>135</v>
      </c>
      <c r="AI49" s="166" t="s">
        <v>137</v>
      </c>
      <c r="AJ49" s="166" t="s">
        <v>1230</v>
      </c>
      <c r="AK49" s="165">
        <v>13</v>
      </c>
      <c r="AL49" s="165">
        <v>14</v>
      </c>
      <c r="AM49" s="165">
        <v>9</v>
      </c>
      <c r="AN49" s="166" t="s">
        <v>785</v>
      </c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02"/>
    </row>
    <row r="50" spans="1:52" ht="14.1" customHeight="1" x14ac:dyDescent="0.2">
      <c r="A50" s="156">
        <f t="shared" ref="A50:A83" si="9">A49+1</f>
        <v>3</v>
      </c>
      <c r="B50" s="122" t="str">
        <f>IF(ISERROR(IF($U$16=1,(VLOOKUP(A50,$AC$89:$AH$125,2,FALSE)),IF((IF($X$1=1,'X1'!B9,(IF($X$1=2,'X2'!B9,(IF($X$1=3,'X3'!B9,(IF($X$1=4,'X4'!B9,(IF($X$1=5,'X5'!B9,(IF($X$1=6,'X6'!B9,(IF($X$1=7,'X7'!B9,(IF($X$1=8,'X8'!B9,(IF($X$1=9,'X9'!B9,(IF($X$1=10,'X10'!B9,(IF($X$1=11,'X11'!B9,(IF($X$1=12,'X12'!B9,'X13'!B9))))))))))))))))))))))))="","",(IF($X$1=1,'X1'!B9,(IF($X$1=2,'X2'!B9,(IF($X$1=3,'X3'!B9,(IF($X$1=4,'X4'!B9,(IF($X$1=5,'X5'!B9,(IF($X$1=6,'X6'!B9,(IF($X$1=7,'X7'!B9,(IF($X$1=8,'X8'!B9,(IF($X$1=9,'X9'!B9,(IF($X$1=10,'X10'!B9,(IF($X$1=11,'X11'!B9,(IF($X$1=12,'X12'!B9,'X13'!B9)))))))))))))))))))))))))))=TRUE," ",(IF($U$16=1,(VLOOKUP(A50,$AC$89:$AH$125,2,FALSE)),IF((IF($X$1=1,'X1'!B9,(IF($X$1=2,'X2'!B9,(IF($X$1=3,'X3'!B9,(IF($X$1=4,'X4'!B9,(IF($X$1=5,'X5'!B9,(IF($X$1=6,'X6'!B9,(IF($X$1=7,'X7'!B9,(IF($X$1=8,'X8'!B9,(IF($X$1=9,'X9'!B9,(IF($X$1=10,'X10'!B9,(IF($X$1=11,'X11'!B9,(IF($X$1=12,'X12'!B9,'X13'!B9))))))))))))))))))))))))="","",(IF($X$1=1,'X1'!B9,(IF($X$1=2,'X2'!B9,(IF($X$1=3,'X3'!B9,(IF($X$1=4,'X4'!B9,(IF($X$1=5,'X5'!B9,(IF($X$1=6,'X6'!B9,(IF($X$1=7,'X7'!B9,(IF($X$1=8,'X8'!B9,(IF($X$1=9,'X9'!B9,(IF($X$1=10,'X10'!B9,(IF($X$1=11,'X11'!B9,(IF($X$1=12,'X12'!B9,'X13'!B9))))))))))))))))))))))))))))</f>
        <v>QIWI RM Equity</v>
      </c>
      <c r="C50" s="181" t="str">
        <f ca="1">IF(ISERROR(IF($X$1=1,(VLOOKUP(B50,'X1'!$B:$AZ,47,FALSE)),IF($X$1=2,(VLOOKUP(B50,'X2'!$B:$AZ,47,FALSE)),IF($X$1=3,(VLOOKUP(B50,'X3'!$B:$AZ,47,FALSE)),IF($X$1=4,(VLOOKUP(B50,'X4'!$B:$AZ,47,FALSE)),IF($X$1=5,(VLOOKUP(B50,'X5'!$B:$AZ,47,FALSE)),IF($X$1=6,(VLOOKUP(B50,'X6'!$B:$AZ,47,FALSE)),IF($X$1=7,(VLOOKUP(B50,'X7'!$B:$AZ,47,FALSE)),IF($X$1=8,(VLOOKUP(B50,'X8'!$B:$AZ,47,FALSE)),IF($X$1=9,(VLOOKUP(B50,'X9'!$B:$AZ,47,FALSE)),IF($X$1=10,(VLOOKUP(B50,'X10'!$B:$AZ,47,FALSE)),IF($X$1=11,(VLOOKUP(B50,'X11'!$B:$AZ,47,FALSE)),IF($X$1=12,(VLOOKUP(B50,'X12'!$B:$AZ,47,FALSE)),IF($X$1=13,(VLOOKUP(B50,'X13'!$B:$AZ,47,FALSE)),"B"))))))))))))))=TRUE," ",(IF($X$1=1,(VLOOKUP(B50,'X1'!$B:$AZ,47,FALSE)),IF($X$1=2,(VLOOKUP(B50,'X2'!$B:$AZ,47,FALSE)),IF($X$1=3,(VLOOKUP(B50,'X3'!$B:$AZ,47,FALSE)),IF($X$1=4,(VLOOKUP(B50,'X4'!$B:$AZ,47,FALSE)),IF($X$1=5,(VLOOKUP(B50,'X5'!$B:$AZ,47,FALSE)),IF($X$1=6,(VLOOKUP(B50,'X6'!$B:$AZ,47,FALSE)),IF($X$1=7,(VLOOKUP(B50,'X7'!$B:$AZ,47,FALSE)),IF($X$1=8,(VLOOKUP(B50,'X8'!$B:$AZ,47,FALSE)),IF($X$1=9,(VLOOKUP(B50,'X9'!$B:$AZ,47,FALSE)),IF($X$1=10,(VLOOKUP(B50,'X10'!$B:$AZ,47,FALSE)),IF($X$1=11,(VLOOKUP(B50,'X11'!$B:$AZ,47,FALSE)),IF($X$1=12,(VLOOKUP(B50,'X12'!$B:$AZ,47,FALSE)),IF($X$1=13,(VLOOKUP(B50,'X13'!$B:$AZ,47,FALSE)),"B")))))))))))))))</f>
        <v>QIWI plc</v>
      </c>
      <c r="D50" s="181" t="str">
        <f ca="1">IF(ISERROR(IF($X$1=1,(VLOOKUP(B50,'X1'!$B:$AP,41,FALSE)),IF($X$1=2,(VLOOKUP(B50,'X2'!$B:$AP,41,FALSE)),IF($X$1=3,(VLOOKUP(B50,'X3'!$B:$AP,41,FALSE)),IF($X$1=4,(VLOOKUP(B50,'X4'!$B:$AP,41,FALSE)),IF($X$1=5,(VLOOKUP(B50,'X5'!$B:$AP,41,FALSE)),IF($X$1=6,(VLOOKUP(B50,'X6'!$B:$AP,41,FALSE)),IF($X$1=7,(VLOOKUP(B50,'X7'!$B:$AP,41,FALSE)),IF($X$1=8,(VLOOKUP(B50,'X8'!$B:$AP,41,FALSE)),IF($X$1=9,(VLOOKUP(B50,'X9'!$B:$AP,41,FALSE)),IF($X$1=10,(VLOOKUP(B50,'X10'!$B:$AP,41,FALSE)),IF($X$1=11,(VLOOKUP(B50,'X11'!$B:$AP,41,FALSE)),IF($X$1=12,(VLOOKUP(B50,'X12'!$B:$AP,41,FALSE)),IF($X$1=13,(VLOOKUP(B50,'X13'!$B:$AP,41,FALSE)),"B"))))))))))))))=TRUE," ",(IF($X$1=1,(VLOOKUP(B50,'X1'!$B:$AP,41,FALSE)),IF($X$1=2,(VLOOKUP(B50,'X2'!$B:$AP,41,FALSE)),IF($X$1=3,(VLOOKUP(B50,'X3'!$B:$AP,41,FALSE)),IF($X$1=4,(VLOOKUP(B50,'X4'!$B:$AP,41,FALSE)),IF($X$1=5,(VLOOKUP(B50,'X5'!$B:$AP,41,FALSE)),IF($X$1=6,(VLOOKUP(B50,'X6'!$B:$AP,41,FALSE)),IF($X$1=7,(VLOOKUP(B50,'X7'!$B:$AP,41,FALSE)),IF($X$1=8,(VLOOKUP(B50,'X8'!$B:$AP,41,FALSE)),IF($X$1=9,(VLOOKUP(B50,'X9'!$B:$AP,41,FALSE)),IF($X$1=10,(VLOOKUP(B50,'X10'!$B:$AP,41,FALSE)),IF($X$1=11,(VLOOKUP(B50,'X11'!$B:$AP,41,FALSE)),IF($X$1=12,(VLOOKUP(B50,'X12'!$B:$AP,41,FALSE)),IF($X$1=13,(VLOOKUP(B50,'X13'!$B:$AP,41,FALSE)),"B")))))))))))))))</f>
        <v>Data &amp; Transaction Processors</v>
      </c>
      <c r="E50" s="182">
        <f ca="1">IF(ISERROR(IF($X$1=1,(VLOOKUP(B50,'X1'!$B:$AP,7,FALSE)),IF($X$1=2,(VLOOKUP(B50,'X2'!$B:$AP,7,FALSE)),IF($X$1=3,(VLOOKUP(B50,'X3'!$B:$AP,7,FALSE)),IF($X$1=4,(VLOOKUP(B50,'X4'!$B:$AP,7,FALSE)),IF($X$1=5,(VLOOKUP(B50,'X5'!$B:$AP,7,FALSE)),IF($X$1=6,(VLOOKUP(B50,'X6'!$B:$AP,7,FALSE)),IF($X$1=7,(VLOOKUP(B50,'X7'!$B:$AP,7,FALSE)),IF($X$1=8,(VLOOKUP(B50,'X8'!$B:$AP,7,FALSE)),IF($X$1=9,(VLOOKUP(B50,'X9'!$B:$AP,7,FALSE)),IF($X$1=10,(VLOOKUP(B50,'X10'!$B:$AP,7,FALSE)),IF($X$1=11,(VLOOKUP(B50,'X11'!$B:$AP,7,FALSE)),IF($X$1=12,(VLOOKUP(B50,'X12'!$B:$AP,7,FALSE)),IF($X$1=13,(VLOOKUP(B50,'X13'!$B:$AP,7,FALSE)),"B"))))))))))))))=TRUE," ",(IF($X$1=1,(VLOOKUP(B50,'X1'!$B:$AP,7,FALSE)),IF($X$1=2,(VLOOKUP(B50,'X2'!$B:$AP,7,FALSE)),IF($X$1=3,(VLOOKUP(B50,'X3'!$B:$AP,7,FALSE)),IF($X$1=4,(VLOOKUP(B50,'X4'!$B:$AP,7,FALSE)),IF($X$1=5,(VLOOKUP(B50,'X5'!$B:$AP,7,FALSE)),IF($X$1=6,(VLOOKUP(B50,'X6'!$B:$AP,7,FALSE)),IF($X$1=7,(VLOOKUP(B50,'X7'!$B:$AP,7,FALSE)),IF($X$1=8,(VLOOKUP(B50,'X8'!$B:$AP,7,FALSE)),IF($X$1=9,(VLOOKUP(B50,'X9'!$B:$AP,7,FALSE)),IF($X$1=10,(VLOOKUP(B50,'X10'!$B:$AP,7,FALSE)),IF($X$1=11,(VLOOKUP(B50,'X11'!$B:$AP,7,FALSE)),IF($X$1=12,(VLOOKUP(B50,'X12'!$B:$AP,7,FALSE)),IF($X$1=13,(VLOOKUP(B50,'X13'!$B:$AP,7,FALSE)),"B")))))))))))))))</f>
        <v>772.5</v>
      </c>
      <c r="F50" s="182" t="str">
        <f ca="1">IF(ISERROR(IF((IF($X$1=1,(VLOOKUP(B50,'X1'!$B:$AO,6,FALSE)),(IF($X$1=2,(VLOOKUP(B50,'X2'!$B:$AO,6,FALSE)),(IF($X$1=3,(VLOOKUP(B50,'X3'!$B:$AO,6,FALSE)),(IF($X$1=4,(VLOOKUP(B50,'X4'!$B:$AO,6,FALSE)),(IF($X$1=5,(VLOOKUP(B50,'X5'!$B:$AO,6,FALSE)),(IF($X$1=6,(VLOOKUP(B50,'X6'!$B:$AO,6,FALSE)),(IF($X$1=7,(VLOOKUP(B50,'X7'!$B:$AO,6,FALSE)),(IF($X$1=8,(VLOOKUP(B50,'X8'!$B:$AO,6,FALSE)),(IF($X$1=9,(VLOOKUP(B50,'X9'!$B:$AO,6,FALSE)),(IF($X$1=10,(VLOOKUP(B50,'X10'!$B:$AO,6,FALSE)),(IF($X$1=11,(VLOOKUP(B50,'X11'!$B:$AO,6,FALSE)),(IF($X$1=12,(VLOOKUP(B50,'X12'!$B:$AO,6,FALSE)),(VLOOKUP(B50,'X13'!$B:$AO,6,FALSE))))))))))))))))))))))))))=$V$1," ",(IF($X$1=1,(VLOOKUP(B50,'X1'!$B:$AO,6,FALSE)),(IF($X$1=2,(VLOOKUP(B50,'X2'!$B:$AO,6,FALSE)),(IF($X$1=3,(VLOOKUP(B50,'X3'!$B:$AO,6,FALSE)),(IF($X$1=4,(VLOOKUP(B50,'X4'!$B:$AO,6,FALSE)),(IF($X$1=5,(VLOOKUP(B50,'X5'!$B:$AO,6,FALSE)),(IF($X$1=6,(VLOOKUP(B50,'X6'!$B:$AO,6,FALSE)),(IF($X$1=7,(VLOOKUP(B50,'X7'!$B:$AO,6,FALSE)),(IF($X$1=8,(VLOOKUP(B50,'X8'!$B:$AO,6,FALSE)),(IF($X$1=9,(VLOOKUP(B50,'X9'!$B:$AO,6,FALSE)),(IF($X$1=10,(VLOOKUP(B50,'X10'!$B:$AO,6,FALSE)),(IF($X$1=11,(VLOOKUP(B50,'X11'!$B:$AO,6,FALSE)),(IF($X$1=12,(VLOOKUP(B50,'X12'!$B:$AO,6,FALSE)),(VLOOKUP(B50,'X13'!$B:$AO,6,FALSE))))))))))))))))))))))))))))=TRUE," ",(IF((IF($X$1=1,(VLOOKUP(B50,'X1'!$B:$AO,6,FALSE)),(IF($X$1=2,(VLOOKUP(B50,'X2'!$B:$AO,6,FALSE)),(IF($X$1=3,(VLOOKUP(B50,'X3'!$B:$AO,6,FALSE)),(IF($X$1=4,(VLOOKUP(B50,'X4'!$B:$AO,6,FALSE)),(IF($X$1=5,(VLOOKUP(B50,'X5'!$B:$AO,6,FALSE)),(IF($X$1=6,(VLOOKUP(B50,'X6'!$B:$AO,6,FALSE)),(IF($X$1=7,(VLOOKUP(B50,'X7'!$B:$AO,6,FALSE)),(IF($X$1=8,(VLOOKUP(B50,'X8'!$B:$AO,6,FALSE)),(IF($X$1=9,(VLOOKUP(B50,'X9'!$B:$AO,6,FALSE)),(IF($X$1=10,(VLOOKUP(B50,'X10'!$B:$AO,6,FALSE)),(IF($X$1=11,(VLOOKUP(B50,'X11'!$B:$AO,6,FALSE)),(IF($X$1=12,(VLOOKUP(B50,'X12'!$B:$AO,6,FALSE)),(VLOOKUP(B50,'X13'!$B:$AO,6,FALSE))))))))))))))))))))))))))=$V$1," ",(IF($X$1=1,(VLOOKUP(B50,'X1'!$B:$AO,6,FALSE)),(IF($X$1=2,(VLOOKUP(B50,'X2'!$B:$AO,6,FALSE)),(IF($X$1=3,(VLOOKUP(B50,'X3'!$B:$AO,6,FALSE)),(IF($X$1=4,(VLOOKUP(B50,'X4'!$B:$AO,6,FALSE)),(IF($X$1=5,(VLOOKUP(B50,'X5'!$B:$AO,6,FALSE)),(IF($X$1=6,(VLOOKUP(B50,'X6'!$B:$AO,6,FALSE)),(IF($X$1=7,(VLOOKUP(B50,'X7'!$B:$AO,6,FALSE)),(IF($X$1=8,(VLOOKUP(B50,'X8'!$B:$AO,6,FALSE)),(IF($X$1=9,(VLOOKUP(B50,'X9'!$B:$AO,6,FALSE)),(IF($X$1=10,(VLOOKUP(B50,'X10'!$B:$AO,6,FALSE)),(IF($X$1=11,(VLOOKUP(B50,'X11'!$B:$AO,6,FALSE)),(IF($X$1=12,(VLOOKUP(B50,'X12'!$B:$AO,6,FALSE)),(VLOOKUP(B50,'X13'!$B:$AO,6,FALSE)))))))))))))))))))))))))))))</f>
        <v/>
      </c>
      <c r="G50" s="182" t="str">
        <f ca="1">IF(ISERROR(IF($X$1=1,(VLOOKUP(B50,'X1'!$B:$AZ,44,FALSE)),IF($X$1=2,(VLOOKUP(B50,'X2'!$B:$AZ,44,FALSE)),IF($X$1=3,(VLOOKUP(B50,'X3'!$B:$AZ,44,FALSE)),IF($X$1=4,(VLOOKUP(B50,'X4'!$B:$AZ,44,FALSE)),IF($X$1=5,(VLOOKUP(B50,'X5'!$B:$AZ,44,FALSE)),IF($X$1=6,(VLOOKUP(B50,'X6'!$B:$AZ,44,FALSE)),IF($X$1=7,(VLOOKUP(B50,'X7'!$B:$AZ,44,FALSE)),IF($X$1=8,(VLOOKUP(B50,'X8'!$B:$AZ,44,FALSE)),IF($X$1=9,(VLOOKUP(B50,'X9'!$B:$AZ,44,FALSE)),IF($X$1=10,(VLOOKUP(B50,'X10'!$B:$AZ,44,FALSE)),IF($X$1=11,(VLOOKUP(B50,'X11'!$B:$AZ,44,FALSE)),IF($X$1=12,(VLOOKUP(B50,'X12'!$B:$AZ,44,FALSE)),IF($X$1=13,(VLOOKUP(B50,'X13'!$B:$AZ,44,FALSE)),"B"))))))))))))))=TRUE," ",(IF($X$1=1,(VLOOKUP(B50,'X1'!$B:$AZ,44,FALSE)),IF($X$1=2,(VLOOKUP(B50,'X2'!$B:$AZ,44,FALSE)),IF($X$1=3,(VLOOKUP(B50,'X3'!$B:$AZ,44,FALSE)),IF($X$1=4,(VLOOKUP(B50,'X4'!$B:$AZ,44,FALSE)),IF($X$1=5,(VLOOKUP(B50,'X5'!$B:$AZ,44,FALSE)),IF($X$1=6,(VLOOKUP(B50,'X6'!$B:$AZ,44,FALSE)),IF($X$1=7,(VLOOKUP(B50,'X7'!$B:$AZ,44,FALSE)),IF($X$1=8,(VLOOKUP(B50,'X8'!$B:$AZ,44,FALSE)),IF($X$1=9,(VLOOKUP(B50,'X9'!$B:$AZ,44,FALSE)),IF($X$1=10,(VLOOKUP(B50,'X10'!$B:$AZ,44,FALSE)),IF($X$1=11,(VLOOKUP(B50,'X11'!$B:$AZ,44,FALSE)),IF($X$1=12,(VLOOKUP(B50,'X12'!$B:$AZ,44,FALSE)),IF($X$1=13,(VLOOKUP(B50,'X13'!$B:$AZ,44,FALSE)),"B")))))))))))))))</f>
        <v xml:space="preserve"> </v>
      </c>
      <c r="H50" s="182">
        <f ca="1">IF(ISERROR(IF($X$1=1,(VLOOKUP(B50,'X1'!$B:$AZ,8,FALSE)),IF($X$1=2,(VLOOKUP(B50,'X2'!$B:$AZ,8,FALSE)),IF($X$1=3,(VLOOKUP(B50,'X3'!$B:$AZ,8,FALSE)),IF($X$1=4,(VLOOKUP(B50,'X4'!$B:$AZ,8,FALSE)),IF($X$1=5,(VLOOKUP(B50,'X5'!$B:$AZ,8,FALSE)),IF($X$1=6,(VLOOKUP(B50,'X6'!$B:$AZ,8,FALSE)),IF($X$1=7,(VLOOKUP(B50,'X7'!$B:$AZ,8,FALSE)),IF($X$1=8,(VLOOKUP(B50,'X8'!$B:$AZ,8,FALSE)),IF($X$1=9,(VLOOKUP(B50,'X9'!$B:$AZ,8,FALSE)),IF($X$1=10,(VLOOKUP(B50,'X10'!$B:$AZ,8,FALSE)),IF($X$1=11,(VLOOKUP(B50,'X11'!$B:$AZ,8,FALSE)),IF($X$1=12,(VLOOKUP(B50,'X12'!$B:$AZ,8,FALSE)),IF($X$1=13,(VLOOKUP(B50,'X13'!$B:$AZ,8,FALSE)),"B"))))))))))))))=TRUE," ",(IF($X$1=1,(VLOOKUP(B50,'X1'!$B:$AZ,8,FALSE)),IF($X$1=2,(VLOOKUP(B50,'X2'!$B:$AZ,8,FALSE)),IF($X$1=3,(VLOOKUP(B50,'X3'!$B:$AZ,8,FALSE)),IF($X$1=4,(VLOOKUP(B50,'X4'!$B:$AZ,8,FALSE)),IF($X$1=5,(VLOOKUP(B50,'X5'!$B:$AZ,8,FALSE)),IF($X$1=6,(VLOOKUP(B50,'X6'!$B:$AZ,8,FALSE)),IF($X$1=7,(VLOOKUP(B50,'X7'!$B:$AZ,8,FALSE)),IF($X$1=8,(VLOOKUP(B50,'X8'!$B:$AZ,8,FALSE)),IF($X$1=9,(VLOOKUP(B50,'X9'!$B:$AZ,8,FALSE)),IF($X$1=10,(VLOOKUP(B50,'X10'!$B:$AZ,8,FALSE)),IF($X$1=11,(VLOOKUP(B50,'X11'!$B:$AZ,8,FALSE)),IF($X$1=12,(VLOOKUP(B50,'X12'!$B:$AZ,8,FALSE)),IF($X$1=13,(VLOOKUP(B50,'X13'!$B:$AZ,8,FALSE)),"B")))))))))))))))</f>
        <v>664.61031965324082</v>
      </c>
      <c r="I50" s="183">
        <f ca="1">IF(ISERROR(IF($X$1=1,(VLOOKUP(B50,'X1'!$B:$AZ,2,FALSE)),IF($X$1=2,(VLOOKUP(B50,'X2'!$B:$AZ,2,FALSE)),IF($X$1=3,(VLOOKUP(B50,'X3'!$B:$AZ,2,FALSE)),IF($X$1=4,(VLOOKUP(B50,'X4'!$B:$AZ,2,FALSE)),IF($X$1=5,(VLOOKUP(B50,'X5'!$B:$AZ,2,FALSE)),IF($X$1=6,(VLOOKUP(B50,'X6'!$B:$AZ,2,FALSE)),IF($X$1=7,(VLOOKUP(B50,'X7'!$B:$AZ,2,FALSE)),IF($X$1=8,(VLOOKUP(B50,'X8'!$B:$AZ,2,FALSE)),IF($X$1=9,(VLOOKUP(B50,'X9'!$B:$AZ,2,FALSE)),IF($X$1=10,(VLOOKUP(B50,'X10'!$B:$AZ,2,FALSE)),IF($X$1=11,(VLOOKUP(B50,'X11'!$B:$AZ,2,FALSE)),IF($X$1=12,(VLOOKUP(B50,'X12'!$B:$AZ,2,FALSE)),IF($X$1=13,(VLOOKUP(B50,'X13'!$B:$AZ,2,FALSE)),"B"))))))))))))))=TRUE," ",(IF($X$1=1,(VLOOKUP(B50,'X1'!$B:$AZ,2,FALSE)),IF($X$1=2,(VLOOKUP(B50,'X2'!$B:$AZ,2,FALSE)),IF($X$1=3,(VLOOKUP(B50,'X3'!$B:$AZ,2,FALSE)),IF($X$1=4,(VLOOKUP(B50,'X4'!$B:$AZ,2,FALSE)),IF($X$1=5,(VLOOKUP(B50,'X5'!$B:$AZ,2,FALSE)),IF($X$1=6,(VLOOKUP(B50,'X6'!$B:$AZ,2,FALSE)),IF($X$1=7,(VLOOKUP(B50,'X7'!$B:$AZ,2,FALSE)),IF($X$1=8,(VLOOKUP(B50,'X8'!$B:$AZ,2,FALSE)),IF($X$1=9,(VLOOKUP(B50,'X9'!$B:$AZ,2,FALSE)),IF($X$1=10,(VLOOKUP(B50,'X10'!$B:$AZ,2,FALSE)),IF($X$1=11,(VLOOKUP(B50,'X11'!$B:$AZ,2,FALSE)),IF($X$1=12,(VLOOKUP(B50,'X12'!$B:$AZ,2,FALSE)),IF($X$1=13,(VLOOKUP(B50,'X13'!$B:$AZ,2,FALSE)),"B")))))))))))))))</f>
        <v>0</v>
      </c>
      <c r="J50" s="183">
        <f ca="1">IF(ISERROR(IF($X$1=1,(VLOOKUP(B50,'X1'!$B:$AZ,3,FALSE)),IF($X$1=2,(VLOOKUP(B50,'X2'!$B:$AZ,3,FALSE)),IF($X$1=3,(VLOOKUP(B50,'X3'!$B:$AZ,3,FALSE)),IF($X$1=4,(VLOOKUP(B50,'X4'!$B:$AZ,3,FALSE)),IF($X$1=5,(VLOOKUP(B50,'X5'!$B:$AZ,3,FALSE)),IF($X$1=6,(VLOOKUP(B50,'X6'!$B:$AZ,3,FALSE)),IF($X$1=7,(VLOOKUP(B50,'X7'!$B:$AZ,3,FALSE)),IF($X$1=8,(VLOOKUP(B50,'X8'!$B:$AZ,3,FALSE)),IF($X$1=9,(VLOOKUP(B50,'X9'!$B:$AZ,3,FALSE)),IF($X$1=10,(VLOOKUP(B50,'X10'!$B:$AZ,3,FALSE)),IF($X$1=11,(VLOOKUP(B50,'X11'!$B:$AZ,3,FALSE)),IF($X$1=12,(VLOOKUP(B50,'X12'!$B:$AZ,3,FALSE)),IF($X$1=13,(VLOOKUP(B50,'X13'!$B:$AZ,3,FALSE)),"B"))))))))))))))=TRUE," ",(IF($X$1=1,(VLOOKUP(B50,'X1'!$B:$AZ,3,FALSE)),IF($X$1=2,(VLOOKUP(B50,'X2'!$B:$AZ,3,FALSE)),IF($X$1=3,(VLOOKUP(B50,'X3'!$B:$AZ,3,FALSE)),IF($X$1=4,(VLOOKUP(B50,'X4'!$B:$AZ,3,FALSE)),IF($X$1=5,(VLOOKUP(B50,'X5'!$B:$AZ,3,FALSE)),IF($X$1=6,(VLOOKUP(B50,'X6'!$B:$AZ,3,FALSE)),IF($X$1=7,(VLOOKUP(B50,'X7'!$B:$AZ,3,FALSE)),IF($X$1=8,(VLOOKUP(B50,'X8'!$B:$AZ,3,FALSE)),IF($X$1=9,(VLOOKUP(B50,'X9'!$B:$AZ,3,FALSE)),IF($X$1=10,(VLOOKUP(B50,'X10'!$B:$AZ,3,FALSE)),IF($X$1=11,(VLOOKUP(B50,'X11'!$B:$AZ,3,FALSE)),IF($X$1=12,(VLOOKUP(B50,'X12'!$B:$AZ,3,FALSE)),IF($X$1=13,(VLOOKUP(B50,'X13'!$B:$AZ,3,FALSE)),"B")))))))))))))))</f>
        <v>0</v>
      </c>
      <c r="K50" s="183">
        <f ca="1">IF(ISERROR(IF($X$1=1,(VLOOKUP(B50,'X1'!$B:$AZ,5,FALSE)),IF($X$1=2,(VLOOKUP(B50,'X2'!$B:$AZ,5,FALSE)),IF($X$1=3,(VLOOKUP(B50,'X3'!$B:$AZ,5,FALSE)),IF($X$1=4,(VLOOKUP(B50,'X4'!$B:$AZ,5,FALSE)),IF($X$1=5,(VLOOKUP(B50,'X5'!$B:$AZ,5,FALSE)),IF($X$1=6,(VLOOKUP(B50,'X6'!$B:$AZ,5,FALSE)),IF($X$1=7,(VLOOKUP(B50,'X7'!$B:$AZ,5,FALSE)),IF($X$1=8,(VLOOKUP(B50,'X8'!$B:$AZ,5,FALSE)),IF($X$1=9,(VLOOKUP(B50,'X9'!$B:$AZ,5,FALSE)),IF($X$1=10,(VLOOKUP(B50,'X10'!$B:$AZ,5,FALSE)),IF($X$1=11,(VLOOKUP(B50,'X11'!$B:$AZ,5,FALSE)),IF($X$1=12,(VLOOKUP(B50,'X12'!$B:$AZ,5,FALSE)),IF($X$1=13,(VLOOKUP(B50,'X13'!$B:$AZ,5,FALSE)),"B"))))))))))))))=TRUE," ",(IF($X$1=1,(VLOOKUP(B50,'X1'!$B:$AZ,5,FALSE)),IF($X$1=2,(VLOOKUP(B50,'X2'!$B:$AZ,5,FALSE)),IF($X$1=3,(VLOOKUP(B50,'X3'!$B:$AZ,5,FALSE)),IF($X$1=4,(VLOOKUP(B50,'X4'!$B:$AZ,5,FALSE)),IF($X$1=5,(VLOOKUP(B50,'X5'!$B:$AZ,5,FALSE)),IF($X$1=6,(VLOOKUP(B50,'X6'!$B:$AZ,5,FALSE)),IF($X$1=7,(VLOOKUP(B50,'X7'!$B:$AZ,5,FALSE)),IF($X$1=8,(VLOOKUP(B50,'X8'!$B:$AZ,5,FALSE)),IF($X$1=9,(VLOOKUP(B50,'X9'!$B:$AZ,5,FALSE)),IF($X$1=10,(VLOOKUP(B50,'X10'!$B:$AZ,5,FALSE)),IF($X$1=11,(VLOOKUP(B50,'X11'!$B:$AZ,5,FALSE)),IF($X$1=12,(VLOOKUP(B50,'X12'!$B:$AZ,5,FALSE)),IF($X$1=13,(VLOOKUP(B50,'X13'!$B:$AZ,5,FALSE)),"B")))))))))))))))</f>
        <v>1</v>
      </c>
      <c r="L50" s="184">
        <f ca="1">IF(ISERROR(IF($X$1=1,(VLOOKUP(B50,'X1'!$B:$AZ,9,FALSE)),IF($X$1=2,(VLOOKUP(B50,'X2'!$B:$AZ,9,FALSE)),IF($X$1=3,(VLOOKUP(B50,'X3'!$B:$AZ,9,FALSE)),IF($X$1=4,(VLOOKUP(B50,'X4'!$B:$AZ,9,FALSE)),IF($X$1=5,(VLOOKUP(B50,'X5'!$B:$AZ,9,FALSE)),IF($X$1=6,(VLOOKUP(B50,'X6'!$B:$AZ,9,FALSE)),IF($X$1=7,(VLOOKUP(B50,'X7'!$B:$AZ,9,FALSE)),IF($X$1=8,(VLOOKUP(B50,'X8'!$B:$AZ,9,FALSE)),IF($X$1=9,(VLOOKUP(B50,'X9'!$B:$AZ,9,FALSE)),IF($X$1=10,(VLOOKUP(B50,'X10'!$B:$AZ,9,FALSE)),IF($X$1=11,(VLOOKUP(B50,'X11'!$B:$AZ,9,FALSE)),IF($X$1=12,(VLOOKUP(B50,'X12'!$B:$AZ,9,FALSE)),IF($X$1=13,(VLOOKUP(B50,'X13'!$B:$AZ,9,FALSE)),"B"))))))))))))))=TRUE," ",(IF($X$1=1,(VLOOKUP(B50,'X1'!$B:$AZ,9,FALSE)),IF($X$1=2,(VLOOKUP(B50,'X2'!$B:$AZ,9,FALSE)),IF($X$1=3,(VLOOKUP(B50,'X3'!$B:$AZ,9,FALSE)),IF($X$1=4,(VLOOKUP(B50,'X4'!$B:$AZ,9,FALSE)),IF($X$1=5,(VLOOKUP(B50,'X5'!$B:$AZ,9,FALSE)),IF($X$1=6,(VLOOKUP(B50,'X6'!$B:$AZ,9,FALSE)),IF($X$1=7,(VLOOKUP(B50,'X7'!$B:$AZ,9,FALSE)),IF($X$1=8,(VLOOKUP(B50,'X8'!$B:$AZ,9,FALSE)),IF($X$1=9,(VLOOKUP(B50,'X9'!$B:$AZ,9,FALSE)),IF($X$1=10,(VLOOKUP(B50,'X10'!$B:$AZ,9,FALSE)),IF($X$1=11,(VLOOKUP(B50,'X11'!$B:$AZ,9,FALSE)),IF($X$1=12,(VLOOKUP(B50,'X12'!$B:$AZ,9,FALSE)),IF($X$1=13,(VLOOKUP(B50,'X13'!$B:$AZ,9,FALSE)),"B")))))))))))))))</f>
        <v>5.9148717870186749</v>
      </c>
      <c r="M50" s="184">
        <f ca="1">IF(ISERROR(IF($X$1=1,(VLOOKUP(B50,'X1'!$B:$AZ,10,FALSE)),IF($X$1=2,(VLOOKUP(B50,'X2'!$B:$AZ,10,FALSE)),IF($X$1=3,(VLOOKUP(B50,'X3'!$B:$AZ,10,FALSE)),IF($X$1=4,(VLOOKUP(B50,'X4'!$B:$AZ,10,FALSE)),IF($X$1=5,(VLOOKUP(B50,'X5'!$B:$AZ,10,FALSE)),IF($X$1=6,(VLOOKUP(B50,'X6'!$B:$AZ,10,FALSE)),IF($X$1=7,(VLOOKUP(B50,'X7'!$B:$AZ,10,FALSE)),IF($X$1=8,(VLOOKUP(B50,'X8'!$B:$AZ,10,FALSE)),IF($X$1=9,(VLOOKUP(B50,'X9'!$B:$AZ,10,FALSE)),IF($X$1=10,(VLOOKUP(B50,'X10'!$B:$AZ,10,FALSE)),IF($X$1=11,(VLOOKUP(B50,'X11'!$B:$AZ,10,FALSE)),IF($X$1=12,(VLOOKUP(B50,'X12'!$B:$AZ,10,FALSE)),IF($X$1=13,(VLOOKUP(B50,'X13'!$B:$AZ,10,FALSE)),"B"))))))))))))))=TRUE," ",(IF($X$1=1,(VLOOKUP(B50,'X1'!$B:$AZ,10,FALSE)),IF($X$1=2,(VLOOKUP(B50,'X2'!$B:$AZ,10,FALSE)),IF($X$1=3,(VLOOKUP(B50,'X3'!$B:$AZ,10,FALSE)),IF($X$1=4,(VLOOKUP(B50,'X4'!$B:$AZ,10,FALSE)),IF($X$1=5,(VLOOKUP(B50,'X5'!$B:$AZ,10,FALSE)),IF($X$1=6,(VLOOKUP(B50,'X6'!$B:$AZ,10,FALSE)),IF($X$1=7,(VLOOKUP(B50,'X7'!$B:$AZ,10,FALSE)),IF($X$1=8,(VLOOKUP(B50,'X8'!$B:$AZ,10,FALSE)),IF($X$1=9,(VLOOKUP(B50,'X9'!$B:$AZ,10,FALSE)),IF($X$1=10,(VLOOKUP(B50,'X10'!$B:$AZ,10,FALSE)),IF($X$1=11,(VLOOKUP(B50,'X11'!$B:$AZ,10,FALSE)),IF($X$1=12,(VLOOKUP(B50,'X12'!$B:$AZ,10,FALSE)),IF($X$1=13,(VLOOKUP(B50,'X13'!$B:$AZ,10,FALSE)),"B")))))))))))))))</f>
        <v>6.0778914240755304</v>
      </c>
      <c r="N50" s="185">
        <f ca="1">IF(ISERROR(IF($X$1=1,(VLOOKUP(B50,'X1'!$B:$AZ,45,FALSE)),IF($X$1=2,(VLOOKUP(B50,'X2'!$B:$AZ,45,FALSE)),IF($X$1=3,(VLOOKUP(B50,'X3'!$B:$AZ,45,FALSE)),IF($X$1=4,(VLOOKUP(B50,'X4'!$B:$AZ,45,FALSE)),IF($X$1=5,(VLOOKUP(B50,'X5'!$B:$AZ,45,FALSE)),IF($X$1=6,(VLOOKUP(B50,'X6'!$B:$AZ,45,FALSE)),IF($X$1=7,(VLOOKUP(B50,'X7'!$B:$AZ,45,FALSE)),IF($X$1=8,(VLOOKUP(B50,'X8'!$B:$AZ,45,FALSE)),IF($X$1=9,(VLOOKUP(B50,'X9'!$B:$AZ,45,FALSE)),IF($X$1=10,(VLOOKUP(B50,'X10'!$B:$AZ,45,FALSE)),IF($X$1=11,(VLOOKUP(B50,'X11'!$B:$AZ,45,FALSE)),IF($X$1=12,(VLOOKUP(B50,'X12'!$B:$AZ,45,FALSE)),IF($X$1=13,(VLOOKUP(B50,'X13'!$B:$AZ,45,FALSE)),"B"))))))))))))))=TRUE," ",(IF($X$1=1,(VLOOKUP(B50,'X1'!$B:$AZ,45,FALSE)),IF($X$1=2,(VLOOKUP(B50,'X2'!$B:$AZ,45,FALSE)),IF($X$1=3,(VLOOKUP(B50,'X3'!$B:$AZ,45,FALSE)),IF($X$1=4,(VLOOKUP(B50,'X4'!$B:$AZ,45,FALSE)),IF($X$1=5,(VLOOKUP(B50,'X5'!$B:$AZ,45,FALSE)),IF($X$1=6,(VLOOKUP(B50,'X6'!$B:$AZ,45,FALSE)),IF($X$1=7,(VLOOKUP(B50,'X7'!$B:$AZ,45,FALSE)),IF($X$1=8,(VLOOKUP(B50,'X8'!$B:$AZ,45,FALSE)),IF($X$1=9,(VLOOKUP(B50,'X9'!$B:$AZ,45,FALSE)),IF($X$1=10,(VLOOKUP(B50,'X10'!$B:$AZ,45,FALSE)),IF($X$1=11,(VLOOKUP(B50,'X11'!$B:$AZ,45,FALSE)),IF($X$1=12,(VLOOKUP(B50,'X12'!$B:$AZ,45,FALSE)),IF($X$1=13,(VLOOKUP(B50,'X13'!$B:$AZ,45,FALSE)),"B")))))))))))))))</f>
        <v>-64.905709190561353</v>
      </c>
      <c r="O50" s="184">
        <f ca="1">IF(ISERROR(IF($X$1=1,(VLOOKUP(B50,'X1'!$B:$AZ,11,FALSE)),IF($X$1=2,(VLOOKUP(B50,'X2'!$B:$AZ,11,FALSE)),IF($X$1=3,(VLOOKUP(B50,'X3'!$B:$AZ,11,FALSE)),IF($X$1=4,(VLOOKUP(B50,'X4'!$B:$AZ,11,FALSE)),IF($X$1=5,(VLOOKUP(B50,'X5'!$B:$AZ,11,FALSE)),IF($X$1=6,(VLOOKUP(B50,'X6'!$B:$AZ,11,FALSE)),IF($X$1=7,(VLOOKUP(B50,'X7'!$B:$AZ,11,FALSE)),IF($X$1=8,(VLOOKUP(B50,'X8'!$B:$AZ,11,FALSE)),IF($X$1=9,(VLOOKUP(B50,'X9'!$B:$AZ,11,FALSE)),IF($X$1=10,(VLOOKUP(B50,'X10'!$B:$AZ,11,FALSE)),IF($X$1=11,(VLOOKUP(B50,'X11'!$B:$AZ,11,FALSE)),IF($X$1=12,(VLOOKUP(B50,'X12'!$B:$AZ,11,FALSE)),IF($X$1=13,(VLOOKUP(B50,'X13'!$B:$AZ,11,FALSE)),"B"))))))))))))))=TRUE," ",(IF($X$1=1,(VLOOKUP(B50,'X1'!$B:$AZ,11,FALSE)),IF($X$1=2,(VLOOKUP(B50,'X2'!$B:$AZ,11,FALSE)),IF($X$1=3,(VLOOKUP(B50,'X3'!$B:$AZ,11,FALSE)),IF($X$1=4,(VLOOKUP(B50,'X4'!$B:$AZ,11,FALSE)),IF($X$1=5,(VLOOKUP(B50,'X5'!$B:$AZ,11,FALSE)),IF($X$1=6,(VLOOKUP(B50,'X6'!$B:$AZ,11,FALSE)),IF($X$1=7,(VLOOKUP(B50,'X7'!$B:$AZ,11,FALSE)),IF($X$1=8,(VLOOKUP(B50,'X8'!$B:$AZ,11,FALSE)),IF($X$1=9,(VLOOKUP(B50,'X9'!$B:$AZ,11,FALSE)),IF($X$1=10,(VLOOKUP(B50,'X10'!$B:$AZ,11,FALSE)),IF($X$1=11,(VLOOKUP(B50,'X11'!$B:$AZ,11,FALSE)),IF($X$1=12,(VLOOKUP(B50,'X12'!$B:$AZ,11,FALSE)),IF($X$1=13,(VLOOKUP(B50,'X13'!$B:$AZ,11,FALSE)),"B")))))))))))))))</f>
        <v>1.3852009035526046E-2</v>
      </c>
      <c r="P50" s="184">
        <f ca="1">IF(ISERROR(IF($X$1=1,(VLOOKUP(B50,'X1'!$B:$AZ,12,FALSE)),IF($X$1=2,(VLOOKUP(B50,'X2'!$B:$AZ,12,FALSE)),IF($X$1=3,(VLOOKUP(B50,'X3'!$B:$AZ,12,FALSE)),IF($X$1=4,(VLOOKUP(B50,'X4'!$B:$AZ,12,FALSE)),IF($X$1=5,(VLOOKUP(B50,'X5'!$B:$AZ,12,FALSE)),IF($X$1=6,(VLOOKUP(B50,'X6'!$B:$AZ,12,FALSE)),IF($X$1=7,(VLOOKUP(B50,'X7'!$B:$AZ,12,FALSE)),IF($X$1=8,(VLOOKUP(B50,'X8'!$B:$AZ,12,FALSE)),IF($X$1=9,(VLOOKUP(B50,'X9'!$B:$AZ,12,FALSE)),IF($X$1=10,(VLOOKUP(B50,'X10'!$B:$AZ,12,FALSE)),IF($X$1=11,(VLOOKUP(B50,'X11'!$B:$AZ,12,FALSE)),IF($X$1=12,(VLOOKUP(B50,'X12'!$B:$AZ,12,FALSE)),IF($X$1=13,(VLOOKUP(B50,'X13'!$B:$AZ,12,FALSE)),"B"))))))))))))))=TRUE," ",(IF($X$1=1,(VLOOKUP(B50,'X1'!$B:$AZ,12,FALSE)),IF($X$1=2,(VLOOKUP(B50,'X2'!$B:$AZ,12,FALSE)),IF($X$1=3,(VLOOKUP(B50,'X3'!$B:$AZ,12,FALSE)),IF($X$1=4,(VLOOKUP(B50,'X4'!$B:$AZ,12,FALSE)),IF($X$1=5,(VLOOKUP(B50,'X5'!$B:$AZ,12,FALSE)),IF($X$1=6,(VLOOKUP(B50,'X6'!$B:$AZ,12,FALSE)),IF($X$1=7,(VLOOKUP(B50,'X7'!$B:$AZ,12,FALSE)),IF($X$1=8,(VLOOKUP(B50,'X8'!$B:$AZ,12,FALSE)),IF($X$1=9,(VLOOKUP(B50,'X9'!$B:$AZ,12,FALSE)),IF($X$1=10,(VLOOKUP(B50,'X10'!$B:$AZ,12,FALSE)),IF($X$1=11,(VLOOKUP(B50,'X11'!$B:$AZ,12,FALSE)),IF($X$1=12,(VLOOKUP(B50,'X12'!$B:$AZ,12,FALSE)),IF($X$1=13,(VLOOKUP(B50,'X13'!$B:$AZ,12,FALSE)),"B")))))))))))))))</f>
        <v>1.3768443970698296E-2</v>
      </c>
      <c r="Q50" s="185">
        <f ca="1">IF(ISERROR(IF($X$1=1,(VLOOKUP(B50,'X1'!$B:$AZ,46,FALSE)),IF($X$1=2,(VLOOKUP(B50,'X2'!$B:$AZ,46,FALSE)),IF($X$1=3,(VLOOKUP(B50,'X3'!$B:$AZ,46,FALSE)),IF($X$1=4,(VLOOKUP(B50,'X4'!$B:$AZ,46,FALSE)),IF($X$1=5,(VLOOKUP(B50,'X5'!$B:$AZ,46,FALSE)),IF($X$1=6,(VLOOKUP(B50,'X6'!$B:$AZ,46,FALSE)),IF($X$1=7,(VLOOKUP(B50,'X7'!$B:$AZ,46,FALSE)),IF($X$1=8,(VLOOKUP(B50,'X8'!$B:$AZ,46,FALSE)),IF($X$1=9,(VLOOKUP(B50,'X9'!$B:$AZ,46,FALSE)),IF($X$1=10,(VLOOKUP(B50,'X10'!$B:$AZ,46,FALSE)),IF($X$1=11,(VLOOKUP(B50,'X11'!$B:$AZ,46,FALSE)),IF($X$1=12,(VLOOKUP(B50,'X12'!$B:$AZ,46,FALSE)),IF($X$1=13,(VLOOKUP(B50,'X13'!$B:$AZ,46,FALSE)),"B"))))))))))))))=TRUE," ",(IF($X$1=1,(VLOOKUP(B50,'X1'!$B:$AZ,46,FALSE)),IF($X$1=2,(VLOOKUP(B50,'X2'!$B:$AZ,46,FALSE)),IF($X$1=3,(VLOOKUP(B50,'X3'!$B:$AZ,46,FALSE)),IF($X$1=4,(VLOOKUP(B50,'X4'!$B:$AZ,46,FALSE)),IF($X$1=5,(VLOOKUP(B50,'X5'!$B:$AZ,46,FALSE)),IF($X$1=6,(VLOOKUP(B50,'X6'!$B:$AZ,46,FALSE)),IF($X$1=7,(VLOOKUP(B50,'X7'!$B:$AZ,46,FALSE)),IF($X$1=8,(VLOOKUP(B50,'X8'!$B:$AZ,46,FALSE)),IF($X$1=9,(VLOOKUP(B50,'X9'!$B:$AZ,46,FALSE)),IF($X$1=10,(VLOOKUP(B50,'X10'!$B:$AZ,46,FALSE)),IF($X$1=11,(VLOOKUP(B50,'X11'!$B:$AZ,46,FALSE)),IF($X$1=12,(VLOOKUP(B50,'X12'!$B:$AZ,46,FALSE)),IF($X$1=13,(VLOOKUP(B50,'X13'!$B:$AZ,46,FALSE)),"B")))))))))))))))</f>
        <v>-99.885541226218791</v>
      </c>
      <c r="R50" s="185">
        <f ca="1">IF(ISERROR(IF($X$1=1,(VLOOKUP(B50,'X1'!$B:$AZ,15,FALSE)),IF($X$1=2,(VLOOKUP(B50,'X2'!$B:$AZ,15,FALSE)),IF($X$1=3,(VLOOKUP(B50,'X3'!$B:$AZ,15,FALSE)),IF($X$1=4,(VLOOKUP(B50,'X4'!$B:$AZ,15,FALSE)),IF($X$1=5,(VLOOKUP(B50,'X5'!$B:$AZ,15,FALSE)),IF($X$1=6,(VLOOKUP(B50,'X6'!$B:$AZ,15,FALSE)),IF($X$1=7,(VLOOKUP(B50,'X7'!$B:$AZ,15,FALSE)),IF($X$1=8,(VLOOKUP(B50,'X8'!$B:$AZ,15,FALSE)),IF($X$1=9,(VLOOKUP(B50,'X9'!$B:$AZ,15,FALSE)),IF($X$1=10,(VLOOKUP(B50,'X10'!$B:$AZ,15,FALSE)),IF($X$1=11,(VLOOKUP(B50,'X11'!$B:$AZ,15,FALSE)),IF($X$1=12,(VLOOKUP(B50,'X12'!$B:$AZ,15,FALSE)),IF($X$1=13,(VLOOKUP(B50,'X13'!$B:$AZ,15,FALSE)),"B"))))))))))))))=TRUE," ",(IF($X$1=1,(VLOOKUP(B50,'X1'!$B:$AZ,15,FALSE)),IF($X$1=2,(VLOOKUP(B50,'X2'!$B:$AZ,15,FALSE)),IF($X$1=3,(VLOOKUP(B50,'X3'!$B:$AZ,15,FALSE)),IF($X$1=4,(VLOOKUP(B50,'X4'!$B:$AZ,15,FALSE)),IF($X$1=5,(VLOOKUP(B50,'X5'!$B:$AZ,15,FALSE)),IF($X$1=6,(VLOOKUP(B50,'X6'!$B:$AZ,15,FALSE)),IF($X$1=7,(VLOOKUP(B50,'X7'!$B:$AZ,15,FALSE)),IF($X$1=8,(VLOOKUP(B50,'X8'!$B:$AZ,15,FALSE)),IF($X$1=9,(VLOOKUP(B50,'X9'!$B:$AZ,15,FALSE)),IF($X$1=10,(VLOOKUP(B50,'X10'!$B:$AZ,15,FALSE)),IF($X$1=11,(VLOOKUP(B50,'X11'!$B:$AZ,15,FALSE)),IF($X$1=12,(VLOOKUP(B50,'X12'!$B:$AZ,15,FALSE)),IF($X$1=13,(VLOOKUP(B50,'X13'!$B:$AZ,15,FALSE)),"B")))))))))))))))</f>
        <v>8.8090614886731391</v>
      </c>
      <c r="S50" s="185">
        <f ca="1">IF(ISERROR(IF((IF($X$1=1,(VLOOKUP(B50,'X1'!$B:$AZ,14,FALSE)),(IF($X$1=2,(VLOOKUP(B50,'X2'!$B:$AZ,14,FALSE)),(IF($X$1=3,(VLOOKUP(B50,'X3'!$B:$AZ,14,FALSE)),(IF($X$1=4,(VLOOKUP(B50,'X4'!$B:$AZ,14,FALSE)),(IF($X$1=5,(VLOOKUP(B50,'X5'!$B:$AZ,14,FALSE)),(IF($X$1=6,(VLOOKUP(B50,'X6'!$B:$AZ,14,FALSE)),(IF($X$1=7,(VLOOKUP(B50,'X7'!$B:$AZ,14,FALSE)),(IF($X$1=8,(VLOOKUP(B50,'X8'!$B:$AZ,14,FALSE)),(IF($X$1=9,(VLOOKUP(B50,'X9'!$B:$AZ,14,FALSE)),(IF($X$1=10,(VLOOKUP(B50,'X10'!$B:$AZ,14,FALSE)),(IF($X$1=11,(VLOOKUP(B50,'X11'!$B:$AZ,14,FALSE)),(IF($X$1=12,(VLOOKUP(B50,'X12'!$B:$AZ,14,FALSE)),(VLOOKUP(B50,'X13'!$B:$AZ,14,FALSE))))))))))))))))))))))))))=$V$1," ",(IF($X$1=1,(VLOOKUP(B50,'X1'!$B:$AZ,14,FALSE)),(IF($X$1=2,(VLOOKUP(B50,'X2'!$B:$AZ,14,FALSE)),(IF($X$1=3,(VLOOKUP(B50,'X3'!$B:$AZ,14,FALSE)),(IF($X$1=4,(VLOOKUP(B50,'X4'!$B:$AZ,14,FALSE)),(IF($X$1=5,(VLOOKUP(B50,'X5'!$B:$AZ,14,FALSE)),(IF($X$1=6,(VLOOKUP(B50,'X6'!$B:$AZ,14,FALSE)),(IF($X$1=7,(VLOOKUP(B50,'X7'!$B:$AZ,14,FALSE)),(IF($X$1=8,(VLOOKUP(B50,'X8'!$B:$AZ,14,FALSE)),(IF($X$1=9,(VLOOKUP(B50,'X9'!$B:$AZ,14,FALSE)),(IF($X$1=10,(VLOOKUP(B50,'X10'!$B:$AZ,14,FALSE)),(IF($X$1=11,(VLOOKUP(B50,'X11'!$B:$AZ,14,FALSE)),(IF($X$1=12,(VLOOKUP(B50,'X12'!$B:$AZ,14,FALSE)),(VLOOKUP(B50,'X13'!$B:$AZ,14,FALSE))))))))))))))))))))))))))))=TRUE," ",(IF((IF($X$1=1,(VLOOKUP(B50,'X1'!$B:$AZ,14,FALSE)),(IF($X$1=2,(VLOOKUP(B50,'X2'!$B:$AZ,14,FALSE)),(IF($X$1=3,(VLOOKUP(B50,'X3'!$B:$AZ,14,FALSE)),(IF($X$1=4,(VLOOKUP(B50,'X4'!$B:$AZ,14,FALSE)),(IF($X$1=5,(VLOOKUP(B50,'X5'!$B:$AZ,14,FALSE)),(IF($X$1=6,(VLOOKUP(B50,'X6'!$B:$AZ,14,FALSE)),(IF($X$1=7,(VLOOKUP(B50,'X7'!$B:$AZ,14,FALSE)),(IF($X$1=8,(VLOOKUP(B50,'X8'!$B:$AZ,14,FALSE)),(IF($X$1=9,(VLOOKUP(B50,'X9'!$B:$AZ,14,FALSE)),(IF($X$1=10,(VLOOKUP(B50,'X10'!$B:$AZ,14,FALSE)),(IF($X$1=11,(VLOOKUP(B50,'X11'!$B:$AZ,14,FALSE)),(IF($X$1=12,(VLOOKUP(B50,'X12'!$B:$AZ,14,FALSE)),(VLOOKUP(B50,'X13'!$B:$AZ,14,FALSE))))))))))))))))))))))))))=$V$1," ",(IF($X$1=1,(VLOOKUP(B50,'X1'!$B:$AZ,14,FALSE)),(IF($X$1=2,(VLOOKUP(B50,'X2'!$B:$AZ,14,FALSE)),(IF($X$1=3,(VLOOKUP(B50,'X3'!$B:$AZ,14,FALSE)),(IF($X$1=4,(VLOOKUP(B50,'X4'!$B:$AZ,14,FALSE)),(IF($X$1=5,(VLOOKUP(B50,'X5'!$B:$AZ,14,FALSE)),(IF($X$1=6,(VLOOKUP(B50,'X6'!$B:$AZ,14,FALSE)),(IF($X$1=7,(VLOOKUP(B50,'X7'!$B:$AZ,14,FALSE)),(IF($X$1=8,(VLOOKUP(B50,'X8'!$B:$AZ,14,FALSE)),(IF($X$1=9,(VLOOKUP(B50,'X9'!$B:$AZ,14,FALSE)),(IF($X$1=10,(VLOOKUP(B50,'X10'!$B:$AZ,14,FALSE)),(IF($X$1=11,(VLOOKUP(B50,'X11'!$B:$AZ,14,FALSE)),(IF($X$1=12,(VLOOKUP(B50,'X12'!$B:$AZ,14,FALSE)),(VLOOKUP(B50,'X13'!$B:$AZ,14,FALSE)))))))))))))))))))))))))))))</f>
        <v>-20.88981767520746</v>
      </c>
      <c r="Z50" s="102">
        <v>9</v>
      </c>
      <c r="AA50" s="102">
        <v>1</v>
      </c>
      <c r="AB50" s="102" t="str">
        <f t="shared" si="0"/>
        <v>91</v>
      </c>
      <c r="AC50" s="42">
        <v>90</v>
      </c>
      <c r="AD50" s="42" t="s">
        <v>1302</v>
      </c>
      <c r="AE50" s="162" t="s">
        <v>15</v>
      </c>
      <c r="AF50" s="162" t="s">
        <v>157</v>
      </c>
      <c r="AG50" s="162" t="s">
        <v>154</v>
      </c>
      <c r="AH50" s="162" t="s">
        <v>792</v>
      </c>
      <c r="AI50" s="162" t="s">
        <v>796</v>
      </c>
      <c r="AJ50" s="162" t="s">
        <v>1230</v>
      </c>
      <c r="AK50" s="102">
        <v>44</v>
      </c>
      <c r="AL50" s="102">
        <v>8</v>
      </c>
      <c r="AM50" s="102">
        <v>9</v>
      </c>
      <c r="AN50" s="162" t="s">
        <v>786</v>
      </c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</row>
    <row r="51" spans="1:52" ht="14.1" customHeight="1" x14ac:dyDescent="0.2">
      <c r="A51" s="156">
        <f t="shared" si="9"/>
        <v>4</v>
      </c>
      <c r="B51" s="122" t="str">
        <f>IF(ISERROR(IF($U$16=1,(VLOOKUP(A51,$AC$89:$AH$125,2,FALSE)),IF((IF($X$1=1,'X1'!B10,(IF($X$1=2,'X2'!B10,(IF($X$1=3,'X3'!B10,(IF($X$1=4,'X4'!B10,(IF($X$1=5,'X5'!B10,(IF($X$1=6,'X6'!B10,(IF($X$1=7,'X7'!B10,(IF($X$1=8,'X8'!B10,(IF($X$1=9,'X9'!B10,(IF($X$1=10,'X10'!B10,(IF($X$1=11,'X11'!B10,(IF($X$1=12,'X12'!B10,'X13'!B10))))))))))))))))))))))))="","",(IF($X$1=1,'X1'!B10,(IF($X$1=2,'X2'!B10,(IF($X$1=3,'X3'!B10,(IF($X$1=4,'X4'!B10,(IF($X$1=5,'X5'!B10,(IF($X$1=6,'X6'!B10,(IF($X$1=7,'X7'!B10,(IF($X$1=8,'X8'!B10,(IF($X$1=9,'X9'!B10,(IF($X$1=10,'X10'!B10,(IF($X$1=11,'X11'!B10,(IF($X$1=12,'X12'!B10,'X13'!B10)))))))))))))))))))))))))))=TRUE," ",(IF($U$16=1,(VLOOKUP(A51,$AC$89:$AH$125,2,FALSE)),IF((IF($X$1=1,'X1'!B10,(IF($X$1=2,'X2'!B10,(IF($X$1=3,'X3'!B10,(IF($X$1=4,'X4'!B10,(IF($X$1=5,'X5'!B10,(IF($X$1=6,'X6'!B10,(IF($X$1=7,'X7'!B10,(IF($X$1=8,'X8'!B10,(IF($X$1=9,'X9'!B10,(IF($X$1=10,'X10'!B10,(IF($X$1=11,'X11'!B10,(IF($X$1=12,'X12'!B10,'X13'!B10))))))))))))))))))))))))="","",(IF($X$1=1,'X1'!B10,(IF($X$1=2,'X2'!B10,(IF($X$1=3,'X3'!B10,(IF($X$1=4,'X4'!B10,(IF($X$1=5,'X5'!B10,(IF($X$1=6,'X6'!B10,(IF($X$1=7,'X7'!B10,(IF($X$1=8,'X8'!B10,(IF($X$1=9,'X9'!B10,(IF($X$1=10,'X10'!B10,(IF($X$1=11,'X11'!B10,(IF($X$1=12,'X12'!B10,'X13'!B10))))))))))))))))))))))))))))</f>
        <v>DSKY RM Equity</v>
      </c>
      <c r="C51" s="181" t="str">
        <f ca="1">IF(ISERROR(IF($X$1=1,(VLOOKUP(B51,'X1'!$B:$AZ,47,FALSE)),IF($X$1=2,(VLOOKUP(B51,'X2'!$B:$AZ,47,FALSE)),IF($X$1=3,(VLOOKUP(B51,'X3'!$B:$AZ,47,FALSE)),IF($X$1=4,(VLOOKUP(B51,'X4'!$B:$AZ,47,FALSE)),IF($X$1=5,(VLOOKUP(B51,'X5'!$B:$AZ,47,FALSE)),IF($X$1=6,(VLOOKUP(B51,'X6'!$B:$AZ,47,FALSE)),IF($X$1=7,(VLOOKUP(B51,'X7'!$B:$AZ,47,FALSE)),IF($X$1=8,(VLOOKUP(B51,'X8'!$B:$AZ,47,FALSE)),IF($X$1=9,(VLOOKUP(B51,'X9'!$B:$AZ,47,FALSE)),IF($X$1=10,(VLOOKUP(B51,'X10'!$B:$AZ,47,FALSE)),IF($X$1=11,(VLOOKUP(B51,'X11'!$B:$AZ,47,FALSE)),IF($X$1=12,(VLOOKUP(B51,'X12'!$B:$AZ,47,FALSE)),IF($X$1=13,(VLOOKUP(B51,'X13'!$B:$AZ,47,FALSE)),"B"))))))))))))))=TRUE," ",(IF($X$1=1,(VLOOKUP(B51,'X1'!$B:$AZ,47,FALSE)),IF($X$1=2,(VLOOKUP(B51,'X2'!$B:$AZ,47,FALSE)),IF($X$1=3,(VLOOKUP(B51,'X3'!$B:$AZ,47,FALSE)),IF($X$1=4,(VLOOKUP(B51,'X4'!$B:$AZ,47,FALSE)),IF($X$1=5,(VLOOKUP(B51,'X5'!$B:$AZ,47,FALSE)),IF($X$1=6,(VLOOKUP(B51,'X6'!$B:$AZ,47,FALSE)),IF($X$1=7,(VLOOKUP(B51,'X7'!$B:$AZ,47,FALSE)),IF($X$1=8,(VLOOKUP(B51,'X8'!$B:$AZ,47,FALSE)),IF($X$1=9,(VLOOKUP(B51,'X9'!$B:$AZ,47,FALSE)),IF($X$1=10,(VLOOKUP(B51,'X10'!$B:$AZ,47,FALSE)),IF($X$1=11,(VLOOKUP(B51,'X11'!$B:$AZ,47,FALSE)),IF($X$1=12,(VLOOKUP(B51,'X12'!$B:$AZ,47,FALSE)),IF($X$1=13,(VLOOKUP(B51,'X13'!$B:$AZ,47,FALSE)),"B")))))))))))))))</f>
        <v>Detsky Mir PJSC</v>
      </c>
      <c r="D51" s="181" t="str">
        <f ca="1">IF(ISERROR(IF($X$1=1,(VLOOKUP(B51,'X1'!$B:$AP,41,FALSE)),IF($X$1=2,(VLOOKUP(B51,'X2'!$B:$AP,41,FALSE)),IF($X$1=3,(VLOOKUP(B51,'X3'!$B:$AP,41,FALSE)),IF($X$1=4,(VLOOKUP(B51,'X4'!$B:$AP,41,FALSE)),IF($X$1=5,(VLOOKUP(B51,'X5'!$B:$AP,41,FALSE)),IF($X$1=6,(VLOOKUP(B51,'X6'!$B:$AP,41,FALSE)),IF($X$1=7,(VLOOKUP(B51,'X7'!$B:$AP,41,FALSE)),IF($X$1=8,(VLOOKUP(B51,'X8'!$B:$AP,41,FALSE)),IF($X$1=9,(VLOOKUP(B51,'X9'!$B:$AP,41,FALSE)),IF($X$1=10,(VLOOKUP(B51,'X10'!$B:$AP,41,FALSE)),IF($X$1=11,(VLOOKUP(B51,'X11'!$B:$AP,41,FALSE)),IF($X$1=12,(VLOOKUP(B51,'X12'!$B:$AP,41,FALSE)),IF($X$1=13,(VLOOKUP(B51,'X13'!$B:$AP,41,FALSE)),"B"))))))))))))))=TRUE," ",(IF($X$1=1,(VLOOKUP(B51,'X1'!$B:$AP,41,FALSE)),IF($X$1=2,(VLOOKUP(B51,'X2'!$B:$AP,41,FALSE)),IF($X$1=3,(VLOOKUP(B51,'X3'!$B:$AP,41,FALSE)),IF($X$1=4,(VLOOKUP(B51,'X4'!$B:$AP,41,FALSE)),IF($X$1=5,(VLOOKUP(B51,'X5'!$B:$AP,41,FALSE)),IF($X$1=6,(VLOOKUP(B51,'X6'!$B:$AP,41,FALSE)),IF($X$1=7,(VLOOKUP(B51,'X7'!$B:$AP,41,FALSE)),IF($X$1=8,(VLOOKUP(B51,'X8'!$B:$AP,41,FALSE)),IF($X$1=9,(VLOOKUP(B51,'X9'!$B:$AP,41,FALSE)),IF($X$1=10,(VLOOKUP(B51,'X10'!$B:$AP,41,FALSE)),IF($X$1=11,(VLOOKUP(B51,'X11'!$B:$AP,41,FALSE)),IF($X$1=12,(VLOOKUP(B51,'X12'!$B:$AP,41,FALSE)),IF($X$1=13,(VLOOKUP(B51,'X13'!$B:$AP,41,FALSE)),"B")))))))))))))))</f>
        <v>Department Stores</v>
      </c>
      <c r="E51" s="182">
        <f ca="1">IF(ISERROR(IF($X$1=1,(VLOOKUP(B51,'X1'!$B:$AP,7,FALSE)),IF($X$1=2,(VLOOKUP(B51,'X2'!$B:$AP,7,FALSE)),IF($X$1=3,(VLOOKUP(B51,'X3'!$B:$AP,7,FALSE)),IF($X$1=4,(VLOOKUP(B51,'X4'!$B:$AP,7,FALSE)),IF($X$1=5,(VLOOKUP(B51,'X5'!$B:$AP,7,FALSE)),IF($X$1=6,(VLOOKUP(B51,'X6'!$B:$AP,7,FALSE)),IF($X$1=7,(VLOOKUP(B51,'X7'!$B:$AP,7,FALSE)),IF($X$1=8,(VLOOKUP(B51,'X8'!$B:$AP,7,FALSE)),IF($X$1=9,(VLOOKUP(B51,'X9'!$B:$AP,7,FALSE)),IF($X$1=10,(VLOOKUP(B51,'X10'!$B:$AP,7,FALSE)),IF($X$1=11,(VLOOKUP(B51,'X11'!$B:$AP,7,FALSE)),IF($X$1=12,(VLOOKUP(B51,'X12'!$B:$AP,7,FALSE)),IF($X$1=13,(VLOOKUP(B51,'X13'!$B:$AP,7,FALSE)),"B"))))))))))))))=TRUE," ",(IF($X$1=1,(VLOOKUP(B51,'X1'!$B:$AP,7,FALSE)),IF($X$1=2,(VLOOKUP(B51,'X2'!$B:$AP,7,FALSE)),IF($X$1=3,(VLOOKUP(B51,'X3'!$B:$AP,7,FALSE)),IF($X$1=4,(VLOOKUP(B51,'X4'!$B:$AP,7,FALSE)),IF($X$1=5,(VLOOKUP(B51,'X5'!$B:$AP,7,FALSE)),IF($X$1=6,(VLOOKUP(B51,'X6'!$B:$AP,7,FALSE)),IF($X$1=7,(VLOOKUP(B51,'X7'!$B:$AP,7,FALSE)),IF($X$1=8,(VLOOKUP(B51,'X8'!$B:$AP,7,FALSE)),IF($X$1=9,(VLOOKUP(B51,'X9'!$B:$AP,7,FALSE)),IF($X$1=10,(VLOOKUP(B51,'X10'!$B:$AP,7,FALSE)),IF($X$1=11,(VLOOKUP(B51,'X11'!$B:$AP,7,FALSE)),IF($X$1=12,(VLOOKUP(B51,'X12'!$B:$AP,7,FALSE)),IF($X$1=13,(VLOOKUP(B51,'X13'!$B:$AP,7,FALSE)),"B")))))))))))))))</f>
        <v>150.02000000000001</v>
      </c>
      <c r="F51" s="182">
        <f ca="1">IF(ISERROR(IF((IF($X$1=1,(VLOOKUP(B51,'X1'!$B:$AO,6,FALSE)),(IF($X$1=2,(VLOOKUP(B51,'X2'!$B:$AO,6,FALSE)),(IF($X$1=3,(VLOOKUP(B51,'X3'!$B:$AO,6,FALSE)),(IF($X$1=4,(VLOOKUP(B51,'X4'!$B:$AO,6,FALSE)),(IF($X$1=5,(VLOOKUP(B51,'X5'!$B:$AO,6,FALSE)),(IF($X$1=6,(VLOOKUP(B51,'X6'!$B:$AO,6,FALSE)),(IF($X$1=7,(VLOOKUP(B51,'X7'!$B:$AO,6,FALSE)),(IF($X$1=8,(VLOOKUP(B51,'X8'!$B:$AO,6,FALSE)),(IF($X$1=9,(VLOOKUP(B51,'X9'!$B:$AO,6,FALSE)),(IF($X$1=10,(VLOOKUP(B51,'X10'!$B:$AO,6,FALSE)),(IF($X$1=11,(VLOOKUP(B51,'X11'!$B:$AO,6,FALSE)),(IF($X$1=12,(VLOOKUP(B51,'X12'!$B:$AO,6,FALSE)),(VLOOKUP(B51,'X13'!$B:$AO,6,FALSE))))))))))))))))))))))))))=$V$1," ",(IF($X$1=1,(VLOOKUP(B51,'X1'!$B:$AO,6,FALSE)),(IF($X$1=2,(VLOOKUP(B51,'X2'!$B:$AO,6,FALSE)),(IF($X$1=3,(VLOOKUP(B51,'X3'!$B:$AO,6,FALSE)),(IF($X$1=4,(VLOOKUP(B51,'X4'!$B:$AO,6,FALSE)),(IF($X$1=5,(VLOOKUP(B51,'X5'!$B:$AO,6,FALSE)),(IF($X$1=6,(VLOOKUP(B51,'X6'!$B:$AO,6,FALSE)),(IF($X$1=7,(VLOOKUP(B51,'X7'!$B:$AO,6,FALSE)),(IF($X$1=8,(VLOOKUP(B51,'X8'!$B:$AO,6,FALSE)),(IF($X$1=9,(VLOOKUP(B51,'X9'!$B:$AO,6,FALSE)),(IF($X$1=10,(VLOOKUP(B51,'X10'!$B:$AO,6,FALSE)),(IF($X$1=11,(VLOOKUP(B51,'X11'!$B:$AO,6,FALSE)),(IF($X$1=12,(VLOOKUP(B51,'X12'!$B:$AO,6,FALSE)),(VLOOKUP(B51,'X13'!$B:$AO,6,FALSE))))))))))))))))))))))))))))=TRUE," ",(IF((IF($X$1=1,(VLOOKUP(B51,'X1'!$B:$AO,6,FALSE)),(IF($X$1=2,(VLOOKUP(B51,'X2'!$B:$AO,6,FALSE)),(IF($X$1=3,(VLOOKUP(B51,'X3'!$B:$AO,6,FALSE)),(IF($X$1=4,(VLOOKUP(B51,'X4'!$B:$AO,6,FALSE)),(IF($X$1=5,(VLOOKUP(B51,'X5'!$B:$AO,6,FALSE)),(IF($X$1=6,(VLOOKUP(B51,'X6'!$B:$AO,6,FALSE)),(IF($X$1=7,(VLOOKUP(B51,'X7'!$B:$AO,6,FALSE)),(IF($X$1=8,(VLOOKUP(B51,'X8'!$B:$AO,6,FALSE)),(IF($X$1=9,(VLOOKUP(B51,'X9'!$B:$AO,6,FALSE)),(IF($X$1=10,(VLOOKUP(B51,'X10'!$B:$AO,6,FALSE)),(IF($X$1=11,(VLOOKUP(B51,'X11'!$B:$AO,6,FALSE)),(IF($X$1=12,(VLOOKUP(B51,'X12'!$B:$AO,6,FALSE)),(VLOOKUP(B51,'X13'!$B:$AO,6,FALSE))))))))))))))))))))))))))=$V$1," ",(IF($X$1=1,(VLOOKUP(B51,'X1'!$B:$AO,6,FALSE)),(IF($X$1=2,(VLOOKUP(B51,'X2'!$B:$AO,6,FALSE)),(IF($X$1=3,(VLOOKUP(B51,'X3'!$B:$AO,6,FALSE)),(IF($X$1=4,(VLOOKUP(B51,'X4'!$B:$AO,6,FALSE)),(IF($X$1=5,(VLOOKUP(B51,'X5'!$B:$AO,6,FALSE)),(IF($X$1=6,(VLOOKUP(B51,'X6'!$B:$AO,6,FALSE)),(IF($X$1=7,(VLOOKUP(B51,'X7'!$B:$AO,6,FALSE)),(IF($X$1=8,(VLOOKUP(B51,'X8'!$B:$AO,6,FALSE)),(IF($X$1=9,(VLOOKUP(B51,'X9'!$B:$AO,6,FALSE)),(IF($X$1=10,(VLOOKUP(B51,'X10'!$B:$AO,6,FALSE)),(IF($X$1=11,(VLOOKUP(B51,'X11'!$B:$AO,6,FALSE)),(IF($X$1=12,(VLOOKUP(B51,'X12'!$B:$AO,6,FALSE)),(VLOOKUP(B51,'X13'!$B:$AO,6,FALSE)))))))))))))))))))))))))))))</f>
        <v>170</v>
      </c>
      <c r="G51" s="182">
        <f ca="1">IF(ISERROR(IF($X$1=1,(VLOOKUP(B51,'X1'!$B:$AZ,44,FALSE)),IF($X$1=2,(VLOOKUP(B51,'X2'!$B:$AZ,44,FALSE)),IF($X$1=3,(VLOOKUP(B51,'X3'!$B:$AZ,44,FALSE)),IF($X$1=4,(VLOOKUP(B51,'X4'!$B:$AZ,44,FALSE)),IF($X$1=5,(VLOOKUP(B51,'X5'!$B:$AZ,44,FALSE)),IF($X$1=6,(VLOOKUP(B51,'X6'!$B:$AZ,44,FALSE)),IF($X$1=7,(VLOOKUP(B51,'X7'!$B:$AZ,44,FALSE)),IF($X$1=8,(VLOOKUP(B51,'X8'!$B:$AZ,44,FALSE)),IF($X$1=9,(VLOOKUP(B51,'X9'!$B:$AZ,44,FALSE)),IF($X$1=10,(VLOOKUP(B51,'X10'!$B:$AZ,44,FALSE)),IF($X$1=11,(VLOOKUP(B51,'X11'!$B:$AZ,44,FALSE)),IF($X$1=12,(VLOOKUP(B51,'X12'!$B:$AZ,44,FALSE)),IF($X$1=13,(VLOOKUP(B51,'X13'!$B:$AZ,44,FALSE)),"B"))))))))))))))=TRUE," ",(IF($X$1=1,(VLOOKUP(B51,'X1'!$B:$AZ,44,FALSE)),IF($X$1=2,(VLOOKUP(B51,'X2'!$B:$AZ,44,FALSE)),IF($X$1=3,(VLOOKUP(B51,'X3'!$B:$AZ,44,FALSE)),IF($X$1=4,(VLOOKUP(B51,'X4'!$B:$AZ,44,FALSE)),IF($X$1=5,(VLOOKUP(B51,'X5'!$B:$AZ,44,FALSE)),IF($X$1=6,(VLOOKUP(B51,'X6'!$B:$AZ,44,FALSE)),IF($X$1=7,(VLOOKUP(B51,'X7'!$B:$AZ,44,FALSE)),IF($X$1=8,(VLOOKUP(B51,'X8'!$B:$AZ,44,FALSE)),IF($X$1=9,(VLOOKUP(B51,'X9'!$B:$AZ,44,FALSE)),IF($X$1=10,(VLOOKUP(B51,'X10'!$B:$AZ,44,FALSE)),IF($X$1=11,(VLOOKUP(B51,'X11'!$B:$AZ,44,FALSE)),IF($X$1=12,(VLOOKUP(B51,'X12'!$B:$AZ,44,FALSE)),IF($X$1=13,(VLOOKUP(B51,'X13'!$B:$AZ,44,FALSE)),"B")))))))))))))))</f>
        <v>13.318224236768428</v>
      </c>
      <c r="H51" s="182">
        <f ca="1">IF(ISERROR(IF($X$1=1,(VLOOKUP(B51,'X1'!$B:$AZ,8,FALSE)),IF($X$1=2,(VLOOKUP(B51,'X2'!$B:$AZ,8,FALSE)),IF($X$1=3,(VLOOKUP(B51,'X3'!$B:$AZ,8,FALSE)),IF($X$1=4,(VLOOKUP(B51,'X4'!$B:$AZ,8,FALSE)),IF($X$1=5,(VLOOKUP(B51,'X5'!$B:$AZ,8,FALSE)),IF($X$1=6,(VLOOKUP(B51,'X6'!$B:$AZ,8,FALSE)),IF($X$1=7,(VLOOKUP(B51,'X7'!$B:$AZ,8,FALSE)),IF($X$1=8,(VLOOKUP(B51,'X8'!$B:$AZ,8,FALSE)),IF($X$1=9,(VLOOKUP(B51,'X9'!$B:$AZ,8,FALSE)),IF($X$1=10,(VLOOKUP(B51,'X10'!$B:$AZ,8,FALSE)),IF($X$1=11,(VLOOKUP(B51,'X11'!$B:$AZ,8,FALSE)),IF($X$1=12,(VLOOKUP(B51,'X12'!$B:$AZ,8,FALSE)),IF($X$1=13,(VLOOKUP(B51,'X13'!$B:$AZ,8,FALSE)),"B"))))))))))))))=TRUE," ",(IF($X$1=1,(VLOOKUP(B51,'X1'!$B:$AZ,8,FALSE)),IF($X$1=2,(VLOOKUP(B51,'X2'!$B:$AZ,8,FALSE)),IF($X$1=3,(VLOOKUP(B51,'X3'!$B:$AZ,8,FALSE)),IF($X$1=4,(VLOOKUP(B51,'X4'!$B:$AZ,8,FALSE)),IF($X$1=5,(VLOOKUP(B51,'X5'!$B:$AZ,8,FALSE)),IF($X$1=6,(VLOOKUP(B51,'X6'!$B:$AZ,8,FALSE)),IF($X$1=7,(VLOOKUP(B51,'X7'!$B:$AZ,8,FALSE)),IF($X$1=8,(VLOOKUP(B51,'X8'!$B:$AZ,8,FALSE)),IF($X$1=9,(VLOOKUP(B51,'X9'!$B:$AZ,8,FALSE)),IF($X$1=10,(VLOOKUP(B51,'X10'!$B:$AZ,8,FALSE)),IF($X$1=11,(VLOOKUP(B51,'X11'!$B:$AZ,8,FALSE)),IF($X$1=12,(VLOOKUP(B51,'X12'!$B:$AZ,8,FALSE)),IF($X$1=13,(VLOOKUP(B51,'X13'!$B:$AZ,8,FALSE)),"B")))))))))))))))</f>
        <v>1520.914458087288</v>
      </c>
      <c r="I51" s="183">
        <f ca="1">IF(ISERROR(IF($X$1=1,(VLOOKUP(B51,'X1'!$B:$AZ,2,FALSE)),IF($X$1=2,(VLOOKUP(B51,'X2'!$B:$AZ,2,FALSE)),IF($X$1=3,(VLOOKUP(B51,'X3'!$B:$AZ,2,FALSE)),IF($X$1=4,(VLOOKUP(B51,'X4'!$B:$AZ,2,FALSE)),IF($X$1=5,(VLOOKUP(B51,'X5'!$B:$AZ,2,FALSE)),IF($X$1=6,(VLOOKUP(B51,'X6'!$B:$AZ,2,FALSE)),IF($X$1=7,(VLOOKUP(B51,'X7'!$B:$AZ,2,FALSE)),IF($X$1=8,(VLOOKUP(B51,'X8'!$B:$AZ,2,FALSE)),IF($X$1=9,(VLOOKUP(B51,'X9'!$B:$AZ,2,FALSE)),IF($X$1=10,(VLOOKUP(B51,'X10'!$B:$AZ,2,FALSE)),IF($X$1=11,(VLOOKUP(B51,'X11'!$B:$AZ,2,FALSE)),IF($X$1=12,(VLOOKUP(B51,'X12'!$B:$AZ,2,FALSE)),IF($X$1=13,(VLOOKUP(B51,'X13'!$B:$AZ,2,FALSE)),"B"))))))))))))))=TRUE," ",(IF($X$1=1,(VLOOKUP(B51,'X1'!$B:$AZ,2,FALSE)),IF($X$1=2,(VLOOKUP(B51,'X2'!$B:$AZ,2,FALSE)),IF($X$1=3,(VLOOKUP(B51,'X3'!$B:$AZ,2,FALSE)),IF($X$1=4,(VLOOKUP(B51,'X4'!$B:$AZ,2,FALSE)),IF($X$1=5,(VLOOKUP(B51,'X5'!$B:$AZ,2,FALSE)),IF($X$1=6,(VLOOKUP(B51,'X6'!$B:$AZ,2,FALSE)),IF($X$1=7,(VLOOKUP(B51,'X7'!$B:$AZ,2,FALSE)),IF($X$1=8,(VLOOKUP(B51,'X8'!$B:$AZ,2,FALSE)),IF($X$1=9,(VLOOKUP(B51,'X9'!$B:$AZ,2,FALSE)),IF($X$1=10,(VLOOKUP(B51,'X10'!$B:$AZ,2,FALSE)),IF($X$1=11,(VLOOKUP(B51,'X11'!$B:$AZ,2,FALSE)),IF($X$1=12,(VLOOKUP(B51,'X12'!$B:$AZ,2,FALSE)),IF($X$1=13,(VLOOKUP(B51,'X13'!$B:$AZ,2,FALSE)),"B")))))))))))))))</f>
        <v>10</v>
      </c>
      <c r="J51" s="183">
        <f ca="1">IF(ISERROR(IF($X$1=1,(VLOOKUP(B51,'X1'!$B:$AZ,3,FALSE)),IF($X$1=2,(VLOOKUP(B51,'X2'!$B:$AZ,3,FALSE)),IF($X$1=3,(VLOOKUP(B51,'X3'!$B:$AZ,3,FALSE)),IF($X$1=4,(VLOOKUP(B51,'X4'!$B:$AZ,3,FALSE)),IF($X$1=5,(VLOOKUP(B51,'X5'!$B:$AZ,3,FALSE)),IF($X$1=6,(VLOOKUP(B51,'X6'!$B:$AZ,3,FALSE)),IF($X$1=7,(VLOOKUP(B51,'X7'!$B:$AZ,3,FALSE)),IF($X$1=8,(VLOOKUP(B51,'X8'!$B:$AZ,3,FALSE)),IF($X$1=9,(VLOOKUP(B51,'X9'!$B:$AZ,3,FALSE)),IF($X$1=10,(VLOOKUP(B51,'X10'!$B:$AZ,3,FALSE)),IF($X$1=11,(VLOOKUP(B51,'X11'!$B:$AZ,3,FALSE)),IF($X$1=12,(VLOOKUP(B51,'X12'!$B:$AZ,3,FALSE)),IF($X$1=13,(VLOOKUP(B51,'X13'!$B:$AZ,3,FALSE)),"B"))))))))))))))=TRUE," ",(IF($X$1=1,(VLOOKUP(B51,'X1'!$B:$AZ,3,FALSE)),IF($X$1=2,(VLOOKUP(B51,'X2'!$B:$AZ,3,FALSE)),IF($X$1=3,(VLOOKUP(B51,'X3'!$B:$AZ,3,FALSE)),IF($X$1=4,(VLOOKUP(B51,'X4'!$B:$AZ,3,FALSE)),IF($X$1=5,(VLOOKUP(B51,'X5'!$B:$AZ,3,FALSE)),IF($X$1=6,(VLOOKUP(B51,'X6'!$B:$AZ,3,FALSE)),IF($X$1=7,(VLOOKUP(B51,'X7'!$B:$AZ,3,FALSE)),IF($X$1=8,(VLOOKUP(B51,'X8'!$B:$AZ,3,FALSE)),IF($X$1=9,(VLOOKUP(B51,'X9'!$B:$AZ,3,FALSE)),IF($X$1=10,(VLOOKUP(B51,'X10'!$B:$AZ,3,FALSE)),IF($X$1=11,(VLOOKUP(B51,'X11'!$B:$AZ,3,FALSE)),IF($X$1=12,(VLOOKUP(B51,'X12'!$B:$AZ,3,FALSE)),IF($X$1=13,(VLOOKUP(B51,'X13'!$B:$AZ,3,FALSE)),"B")))))))))))))))</f>
        <v>0</v>
      </c>
      <c r="K51" s="183">
        <f ca="1">IF(ISERROR(IF($X$1=1,(VLOOKUP(B51,'X1'!$B:$AZ,5,FALSE)),IF($X$1=2,(VLOOKUP(B51,'X2'!$B:$AZ,5,FALSE)),IF($X$1=3,(VLOOKUP(B51,'X3'!$B:$AZ,5,FALSE)),IF($X$1=4,(VLOOKUP(B51,'X4'!$B:$AZ,5,FALSE)),IF($X$1=5,(VLOOKUP(B51,'X5'!$B:$AZ,5,FALSE)),IF($X$1=6,(VLOOKUP(B51,'X6'!$B:$AZ,5,FALSE)),IF($X$1=7,(VLOOKUP(B51,'X7'!$B:$AZ,5,FALSE)),IF($X$1=8,(VLOOKUP(B51,'X8'!$B:$AZ,5,FALSE)),IF($X$1=9,(VLOOKUP(B51,'X9'!$B:$AZ,5,FALSE)),IF($X$1=10,(VLOOKUP(B51,'X10'!$B:$AZ,5,FALSE)),IF($X$1=11,(VLOOKUP(B51,'X11'!$B:$AZ,5,FALSE)),IF($X$1=12,(VLOOKUP(B51,'X12'!$B:$AZ,5,FALSE)),IF($X$1=13,(VLOOKUP(B51,'X13'!$B:$AZ,5,FALSE)),"B"))))))))))))))=TRUE," ",(IF($X$1=1,(VLOOKUP(B51,'X1'!$B:$AZ,5,FALSE)),IF($X$1=2,(VLOOKUP(B51,'X2'!$B:$AZ,5,FALSE)),IF($X$1=3,(VLOOKUP(B51,'X3'!$B:$AZ,5,FALSE)),IF($X$1=4,(VLOOKUP(B51,'X4'!$B:$AZ,5,FALSE)),IF($X$1=5,(VLOOKUP(B51,'X5'!$B:$AZ,5,FALSE)),IF($X$1=6,(VLOOKUP(B51,'X6'!$B:$AZ,5,FALSE)),IF($X$1=7,(VLOOKUP(B51,'X7'!$B:$AZ,5,FALSE)),IF($X$1=8,(VLOOKUP(B51,'X8'!$B:$AZ,5,FALSE)),IF($X$1=9,(VLOOKUP(B51,'X9'!$B:$AZ,5,FALSE)),IF($X$1=10,(VLOOKUP(B51,'X10'!$B:$AZ,5,FALSE)),IF($X$1=11,(VLOOKUP(B51,'X11'!$B:$AZ,5,FALSE)),IF($X$1=12,(VLOOKUP(B51,'X12'!$B:$AZ,5,FALSE)),IF($X$1=13,(VLOOKUP(B51,'X13'!$B:$AZ,5,FALSE)),"B")))))))))))))))</f>
        <v>13</v>
      </c>
      <c r="L51" s="184">
        <f ca="1">IF(ISERROR(IF($X$1=1,(VLOOKUP(B51,'X1'!$B:$AZ,9,FALSE)),IF($X$1=2,(VLOOKUP(B51,'X2'!$B:$AZ,9,FALSE)),IF($X$1=3,(VLOOKUP(B51,'X3'!$B:$AZ,9,FALSE)),IF($X$1=4,(VLOOKUP(B51,'X4'!$B:$AZ,9,FALSE)),IF($X$1=5,(VLOOKUP(B51,'X5'!$B:$AZ,9,FALSE)),IF($X$1=6,(VLOOKUP(B51,'X6'!$B:$AZ,9,FALSE)),IF($X$1=7,(VLOOKUP(B51,'X7'!$B:$AZ,9,FALSE)),IF($X$1=8,(VLOOKUP(B51,'X8'!$B:$AZ,9,FALSE)),IF($X$1=9,(VLOOKUP(B51,'X9'!$B:$AZ,9,FALSE)),IF($X$1=10,(VLOOKUP(B51,'X10'!$B:$AZ,9,FALSE)),IF($X$1=11,(VLOOKUP(B51,'X11'!$B:$AZ,9,FALSE)),IF($X$1=12,(VLOOKUP(B51,'X12'!$B:$AZ,9,FALSE)),IF($X$1=13,(VLOOKUP(B51,'X13'!$B:$AZ,9,FALSE)),"B"))))))))))))))=TRUE," ",(IF($X$1=1,(VLOOKUP(B51,'X1'!$B:$AZ,9,FALSE)),IF($X$1=2,(VLOOKUP(B51,'X2'!$B:$AZ,9,FALSE)),IF($X$1=3,(VLOOKUP(B51,'X3'!$B:$AZ,9,FALSE)),IF($X$1=4,(VLOOKUP(B51,'X4'!$B:$AZ,9,FALSE)),IF($X$1=5,(VLOOKUP(B51,'X5'!$B:$AZ,9,FALSE)),IF($X$1=6,(VLOOKUP(B51,'X6'!$B:$AZ,9,FALSE)),IF($X$1=7,(VLOOKUP(B51,'X7'!$B:$AZ,9,FALSE)),IF($X$1=8,(VLOOKUP(B51,'X8'!$B:$AZ,9,FALSE)),IF($X$1=9,(VLOOKUP(B51,'X9'!$B:$AZ,9,FALSE)),IF($X$1=10,(VLOOKUP(B51,'X10'!$B:$AZ,9,FALSE)),IF($X$1=11,(VLOOKUP(B51,'X11'!$B:$AZ,9,FALSE)),IF($X$1=12,(VLOOKUP(B51,'X12'!$B:$AZ,9,FALSE)),IF($X$1=13,(VLOOKUP(B51,'X13'!$B:$AZ,9,FALSE)),"B")))))))))))))))</f>
        <v>11.469418960244649</v>
      </c>
      <c r="M51" s="184">
        <f ca="1">IF(ISERROR(IF($X$1=1,(VLOOKUP(B51,'X1'!$B:$AZ,10,FALSE)),IF($X$1=2,(VLOOKUP(B51,'X2'!$B:$AZ,10,FALSE)),IF($X$1=3,(VLOOKUP(B51,'X3'!$B:$AZ,10,FALSE)),IF($X$1=4,(VLOOKUP(B51,'X4'!$B:$AZ,10,FALSE)),IF($X$1=5,(VLOOKUP(B51,'X5'!$B:$AZ,10,FALSE)),IF($X$1=6,(VLOOKUP(B51,'X6'!$B:$AZ,10,FALSE)),IF($X$1=7,(VLOOKUP(B51,'X7'!$B:$AZ,10,FALSE)),IF($X$1=8,(VLOOKUP(B51,'X8'!$B:$AZ,10,FALSE)),IF($X$1=9,(VLOOKUP(B51,'X9'!$B:$AZ,10,FALSE)),IF($X$1=10,(VLOOKUP(B51,'X10'!$B:$AZ,10,FALSE)),IF($X$1=11,(VLOOKUP(B51,'X11'!$B:$AZ,10,FALSE)),IF($X$1=12,(VLOOKUP(B51,'X12'!$B:$AZ,10,FALSE)),IF($X$1=13,(VLOOKUP(B51,'X13'!$B:$AZ,10,FALSE)),"B"))))))))))))))=TRUE," ",(IF($X$1=1,(VLOOKUP(B51,'X1'!$B:$AZ,10,FALSE)),IF($X$1=2,(VLOOKUP(B51,'X2'!$B:$AZ,10,FALSE)),IF($X$1=3,(VLOOKUP(B51,'X3'!$B:$AZ,10,FALSE)),IF($X$1=4,(VLOOKUP(B51,'X4'!$B:$AZ,10,FALSE)),IF($X$1=5,(VLOOKUP(B51,'X5'!$B:$AZ,10,FALSE)),IF($X$1=6,(VLOOKUP(B51,'X6'!$B:$AZ,10,FALSE)),IF($X$1=7,(VLOOKUP(B51,'X7'!$B:$AZ,10,FALSE)),IF($X$1=8,(VLOOKUP(B51,'X8'!$B:$AZ,10,FALSE)),IF($X$1=9,(VLOOKUP(B51,'X9'!$B:$AZ,10,FALSE)),IF($X$1=10,(VLOOKUP(B51,'X10'!$B:$AZ,10,FALSE)),IF($X$1=11,(VLOOKUP(B51,'X11'!$B:$AZ,10,FALSE)),IF($X$1=12,(VLOOKUP(B51,'X12'!$B:$AZ,10,FALSE)),IF($X$1=13,(VLOOKUP(B51,'X13'!$B:$AZ,10,FALSE)),"B")))))))))))))))</f>
        <v>9.7194687398769037</v>
      </c>
      <c r="N51" s="185">
        <f ca="1">IF(ISERROR(IF($X$1=1,(VLOOKUP(B51,'X1'!$B:$AZ,45,FALSE)),IF($X$1=2,(VLOOKUP(B51,'X2'!$B:$AZ,45,FALSE)),IF($X$1=3,(VLOOKUP(B51,'X3'!$B:$AZ,45,FALSE)),IF($X$1=4,(VLOOKUP(B51,'X4'!$B:$AZ,45,FALSE)),IF($X$1=5,(VLOOKUP(B51,'X5'!$B:$AZ,45,FALSE)),IF($X$1=6,(VLOOKUP(B51,'X6'!$B:$AZ,45,FALSE)),IF($X$1=7,(VLOOKUP(B51,'X7'!$B:$AZ,45,FALSE)),IF($X$1=8,(VLOOKUP(B51,'X8'!$B:$AZ,45,FALSE)),IF($X$1=9,(VLOOKUP(B51,'X9'!$B:$AZ,45,FALSE)),IF($X$1=10,(VLOOKUP(B51,'X10'!$B:$AZ,45,FALSE)),IF($X$1=11,(VLOOKUP(B51,'X11'!$B:$AZ,45,FALSE)),IF($X$1=12,(VLOOKUP(B51,'X12'!$B:$AZ,45,FALSE)),IF($X$1=13,(VLOOKUP(B51,'X13'!$B:$AZ,45,FALSE)),"B"))))))))))))))=TRUE," ",(IF($X$1=1,(VLOOKUP(B51,'X1'!$B:$AZ,45,FALSE)),IF($X$1=2,(VLOOKUP(B51,'X2'!$B:$AZ,45,FALSE)),IF($X$1=3,(VLOOKUP(B51,'X3'!$B:$AZ,45,FALSE)),IF($X$1=4,(VLOOKUP(B51,'X4'!$B:$AZ,45,FALSE)),IF($X$1=5,(VLOOKUP(B51,'X5'!$B:$AZ,45,FALSE)),IF($X$1=6,(VLOOKUP(B51,'X6'!$B:$AZ,45,FALSE)),IF($X$1=7,(VLOOKUP(B51,'X7'!$B:$AZ,45,FALSE)),IF($X$1=8,(VLOOKUP(B51,'X8'!$B:$AZ,45,FALSE)),IF($X$1=9,(VLOOKUP(B51,'X9'!$B:$AZ,45,FALSE)),IF($X$1=10,(VLOOKUP(B51,'X10'!$B:$AZ,45,FALSE)),IF($X$1=11,(VLOOKUP(B51,'X11'!$B:$AZ,45,FALSE)),IF($X$1=12,(VLOOKUP(B51,'X12'!$B:$AZ,45,FALSE)),IF($X$1=13,(VLOOKUP(B51,'X13'!$B:$AZ,45,FALSE)),"B")))))))))))))))</f>
        <v>-31.949306950405376</v>
      </c>
      <c r="O51" s="184">
        <f ca="1">IF(ISERROR(IF($X$1=1,(VLOOKUP(B51,'X1'!$B:$AZ,11,FALSE)),IF($X$1=2,(VLOOKUP(B51,'X2'!$B:$AZ,11,FALSE)),IF($X$1=3,(VLOOKUP(B51,'X3'!$B:$AZ,11,FALSE)),IF($X$1=4,(VLOOKUP(B51,'X4'!$B:$AZ,11,FALSE)),IF($X$1=5,(VLOOKUP(B51,'X5'!$B:$AZ,11,FALSE)),IF($X$1=6,(VLOOKUP(B51,'X6'!$B:$AZ,11,FALSE)),IF($X$1=7,(VLOOKUP(B51,'X7'!$B:$AZ,11,FALSE)),IF($X$1=8,(VLOOKUP(B51,'X8'!$B:$AZ,11,FALSE)),IF($X$1=9,(VLOOKUP(B51,'X9'!$B:$AZ,11,FALSE)),IF($X$1=10,(VLOOKUP(B51,'X10'!$B:$AZ,11,FALSE)),IF($X$1=11,(VLOOKUP(B51,'X11'!$B:$AZ,11,FALSE)),IF($X$1=12,(VLOOKUP(B51,'X12'!$B:$AZ,11,FALSE)),IF($X$1=13,(VLOOKUP(B51,'X13'!$B:$AZ,11,FALSE)),"B"))))))))))))))=TRUE," ",(IF($X$1=1,(VLOOKUP(B51,'X1'!$B:$AZ,11,FALSE)),IF($X$1=2,(VLOOKUP(B51,'X2'!$B:$AZ,11,FALSE)),IF($X$1=3,(VLOOKUP(B51,'X3'!$B:$AZ,11,FALSE)),IF($X$1=4,(VLOOKUP(B51,'X4'!$B:$AZ,11,FALSE)),IF($X$1=5,(VLOOKUP(B51,'X5'!$B:$AZ,11,FALSE)),IF($X$1=6,(VLOOKUP(B51,'X6'!$B:$AZ,11,FALSE)),IF($X$1=7,(VLOOKUP(B51,'X7'!$B:$AZ,11,FALSE)),IF($X$1=8,(VLOOKUP(B51,'X8'!$B:$AZ,11,FALSE)),IF($X$1=9,(VLOOKUP(B51,'X9'!$B:$AZ,11,FALSE)),IF($X$1=10,(VLOOKUP(B51,'X10'!$B:$AZ,11,FALSE)),IF($X$1=11,(VLOOKUP(B51,'X11'!$B:$AZ,11,FALSE)),IF($X$1=12,(VLOOKUP(B51,'X12'!$B:$AZ,11,FALSE)),IF($X$1=13,(VLOOKUP(B51,'X13'!$B:$AZ,11,FALSE)),"B")))))))))))))))</f>
        <v>3.9561201540711153</v>
      </c>
      <c r="P51" s="184">
        <f ca="1">IF(ISERROR(IF($X$1=1,(VLOOKUP(B51,'X1'!$B:$AZ,12,FALSE)),IF($X$1=2,(VLOOKUP(B51,'X2'!$B:$AZ,12,FALSE)),IF($X$1=3,(VLOOKUP(B51,'X3'!$B:$AZ,12,FALSE)),IF($X$1=4,(VLOOKUP(B51,'X4'!$B:$AZ,12,FALSE)),IF($X$1=5,(VLOOKUP(B51,'X5'!$B:$AZ,12,FALSE)),IF($X$1=6,(VLOOKUP(B51,'X6'!$B:$AZ,12,FALSE)),IF($X$1=7,(VLOOKUP(B51,'X7'!$B:$AZ,12,FALSE)),IF($X$1=8,(VLOOKUP(B51,'X8'!$B:$AZ,12,FALSE)),IF($X$1=9,(VLOOKUP(B51,'X9'!$B:$AZ,12,FALSE)),IF($X$1=10,(VLOOKUP(B51,'X10'!$B:$AZ,12,FALSE)),IF($X$1=11,(VLOOKUP(B51,'X11'!$B:$AZ,12,FALSE)),IF($X$1=12,(VLOOKUP(B51,'X12'!$B:$AZ,12,FALSE)),IF($X$1=13,(VLOOKUP(B51,'X13'!$B:$AZ,12,FALSE)),"B"))))))))))))))=TRUE," ",(IF($X$1=1,(VLOOKUP(B51,'X1'!$B:$AZ,12,FALSE)),IF($X$1=2,(VLOOKUP(B51,'X2'!$B:$AZ,12,FALSE)),IF($X$1=3,(VLOOKUP(B51,'X3'!$B:$AZ,12,FALSE)),IF($X$1=4,(VLOOKUP(B51,'X4'!$B:$AZ,12,FALSE)),IF($X$1=5,(VLOOKUP(B51,'X5'!$B:$AZ,12,FALSE)),IF($X$1=6,(VLOOKUP(B51,'X6'!$B:$AZ,12,FALSE)),IF($X$1=7,(VLOOKUP(B51,'X7'!$B:$AZ,12,FALSE)),IF($X$1=8,(VLOOKUP(B51,'X8'!$B:$AZ,12,FALSE)),IF($X$1=9,(VLOOKUP(B51,'X9'!$B:$AZ,12,FALSE)),IF($X$1=10,(VLOOKUP(B51,'X10'!$B:$AZ,12,FALSE)),IF($X$1=11,(VLOOKUP(B51,'X11'!$B:$AZ,12,FALSE)),IF($X$1=12,(VLOOKUP(B51,'X12'!$B:$AZ,12,FALSE)),IF($X$1=13,(VLOOKUP(B51,'X13'!$B:$AZ,12,FALSE)),"B")))))))))))))))</f>
        <v>3.9358133560121895</v>
      </c>
      <c r="Q51" s="185">
        <f ca="1">IF(ISERROR(IF($X$1=1,(VLOOKUP(B51,'X1'!$B:$AZ,46,FALSE)),IF($X$1=2,(VLOOKUP(B51,'X2'!$B:$AZ,46,FALSE)),IF($X$1=3,(VLOOKUP(B51,'X3'!$B:$AZ,46,FALSE)),IF($X$1=4,(VLOOKUP(B51,'X4'!$B:$AZ,46,FALSE)),IF($X$1=5,(VLOOKUP(B51,'X5'!$B:$AZ,46,FALSE)),IF($X$1=6,(VLOOKUP(B51,'X6'!$B:$AZ,46,FALSE)),IF($X$1=7,(VLOOKUP(B51,'X7'!$B:$AZ,46,FALSE)),IF($X$1=8,(VLOOKUP(B51,'X8'!$B:$AZ,46,FALSE)),IF($X$1=9,(VLOOKUP(B51,'X9'!$B:$AZ,46,FALSE)),IF($X$1=10,(VLOOKUP(B51,'X10'!$B:$AZ,46,FALSE)),IF($X$1=11,(VLOOKUP(B51,'X11'!$B:$AZ,46,FALSE)),IF($X$1=12,(VLOOKUP(B51,'X12'!$B:$AZ,46,FALSE)),IF($X$1=13,(VLOOKUP(B51,'X13'!$B:$AZ,46,FALSE)),"B"))))))))))))))=TRUE," ",(IF($X$1=1,(VLOOKUP(B51,'X1'!$B:$AZ,46,FALSE)),IF($X$1=2,(VLOOKUP(B51,'X2'!$B:$AZ,46,FALSE)),IF($X$1=3,(VLOOKUP(B51,'X3'!$B:$AZ,46,FALSE)),IF($X$1=4,(VLOOKUP(B51,'X4'!$B:$AZ,46,FALSE)),IF($X$1=5,(VLOOKUP(B51,'X5'!$B:$AZ,46,FALSE)),IF($X$1=6,(VLOOKUP(B51,'X6'!$B:$AZ,46,FALSE)),IF($X$1=7,(VLOOKUP(B51,'X7'!$B:$AZ,46,FALSE)),IF($X$1=8,(VLOOKUP(B51,'X8'!$B:$AZ,46,FALSE)),IF($X$1=9,(VLOOKUP(B51,'X9'!$B:$AZ,46,FALSE)),IF($X$1=10,(VLOOKUP(B51,'X10'!$B:$AZ,46,FALSE)),IF($X$1=11,(VLOOKUP(B51,'X11'!$B:$AZ,46,FALSE)),IF($X$1=12,(VLOOKUP(B51,'X12'!$B:$AZ,46,FALSE)),IF($X$1=13,(VLOOKUP(B51,'X13'!$B:$AZ,46,FALSE)),"B")))))))))))))))</f>
        <v>-67.310686803280049</v>
      </c>
      <c r="R51" s="185">
        <f ca="1">IF(ISERROR(IF($X$1=1,(VLOOKUP(B51,'X1'!$B:$AZ,15,FALSE)),IF($X$1=2,(VLOOKUP(B51,'X2'!$B:$AZ,15,FALSE)),IF($X$1=3,(VLOOKUP(B51,'X3'!$B:$AZ,15,FALSE)),IF($X$1=4,(VLOOKUP(B51,'X4'!$B:$AZ,15,FALSE)),IF($X$1=5,(VLOOKUP(B51,'X5'!$B:$AZ,15,FALSE)),IF($X$1=6,(VLOOKUP(B51,'X6'!$B:$AZ,15,FALSE)),IF($X$1=7,(VLOOKUP(B51,'X7'!$B:$AZ,15,FALSE)),IF($X$1=8,(VLOOKUP(B51,'X8'!$B:$AZ,15,FALSE)),IF($X$1=9,(VLOOKUP(B51,'X9'!$B:$AZ,15,FALSE)),IF($X$1=10,(VLOOKUP(B51,'X10'!$B:$AZ,15,FALSE)),IF($X$1=11,(VLOOKUP(B51,'X11'!$B:$AZ,15,FALSE)),IF($X$1=12,(VLOOKUP(B51,'X12'!$B:$AZ,15,FALSE)),IF($X$1=13,(VLOOKUP(B51,'X13'!$B:$AZ,15,FALSE)),"B"))))))))))))))=TRUE," ",(IF($X$1=1,(VLOOKUP(B51,'X1'!$B:$AZ,15,FALSE)),IF($X$1=2,(VLOOKUP(B51,'X2'!$B:$AZ,15,FALSE)),IF($X$1=3,(VLOOKUP(B51,'X3'!$B:$AZ,15,FALSE)),IF($X$1=4,(VLOOKUP(B51,'X4'!$B:$AZ,15,FALSE)),IF($X$1=5,(VLOOKUP(B51,'X5'!$B:$AZ,15,FALSE)),IF($X$1=6,(VLOOKUP(B51,'X6'!$B:$AZ,15,FALSE)),IF($X$1=7,(VLOOKUP(B51,'X7'!$B:$AZ,15,FALSE)),IF($X$1=8,(VLOOKUP(B51,'X8'!$B:$AZ,15,FALSE)),IF($X$1=9,(VLOOKUP(B51,'X9'!$B:$AZ,15,FALSE)),IF($X$1=10,(VLOOKUP(B51,'X10'!$B:$AZ,15,FALSE)),IF($X$1=11,(VLOOKUP(B51,'X11'!$B:$AZ,15,FALSE)),IF($X$1=12,(VLOOKUP(B51,'X12'!$B:$AZ,15,FALSE)),IF($X$1=13,(VLOOKUP(B51,'X13'!$B:$AZ,15,FALSE)),"B")))))))))))))))</f>
        <v>9.8420210638581516</v>
      </c>
      <c r="S51" s="185">
        <f ca="1">IF(ISERROR(IF((IF($X$1=1,(VLOOKUP(B51,'X1'!$B:$AZ,14,FALSE)),(IF($X$1=2,(VLOOKUP(B51,'X2'!$B:$AZ,14,FALSE)),(IF($X$1=3,(VLOOKUP(B51,'X3'!$B:$AZ,14,FALSE)),(IF($X$1=4,(VLOOKUP(B51,'X4'!$B:$AZ,14,FALSE)),(IF($X$1=5,(VLOOKUP(B51,'X5'!$B:$AZ,14,FALSE)),(IF($X$1=6,(VLOOKUP(B51,'X6'!$B:$AZ,14,FALSE)),(IF($X$1=7,(VLOOKUP(B51,'X7'!$B:$AZ,14,FALSE)),(IF($X$1=8,(VLOOKUP(B51,'X8'!$B:$AZ,14,FALSE)),(IF($X$1=9,(VLOOKUP(B51,'X9'!$B:$AZ,14,FALSE)),(IF($X$1=10,(VLOOKUP(B51,'X10'!$B:$AZ,14,FALSE)),(IF($X$1=11,(VLOOKUP(B51,'X11'!$B:$AZ,14,FALSE)),(IF($X$1=12,(VLOOKUP(B51,'X12'!$B:$AZ,14,FALSE)),(VLOOKUP(B51,'X13'!$B:$AZ,14,FALSE))))))))))))))))))))))))))=$V$1," ",(IF($X$1=1,(VLOOKUP(B51,'X1'!$B:$AZ,14,FALSE)),(IF($X$1=2,(VLOOKUP(B51,'X2'!$B:$AZ,14,FALSE)),(IF($X$1=3,(VLOOKUP(B51,'X3'!$B:$AZ,14,FALSE)),(IF($X$1=4,(VLOOKUP(B51,'X4'!$B:$AZ,14,FALSE)),(IF($X$1=5,(VLOOKUP(B51,'X5'!$B:$AZ,14,FALSE)),(IF($X$1=6,(VLOOKUP(B51,'X6'!$B:$AZ,14,FALSE)),(IF($X$1=7,(VLOOKUP(B51,'X7'!$B:$AZ,14,FALSE)),(IF($X$1=8,(VLOOKUP(B51,'X8'!$B:$AZ,14,FALSE)),(IF($X$1=9,(VLOOKUP(B51,'X9'!$B:$AZ,14,FALSE)),(IF($X$1=10,(VLOOKUP(B51,'X10'!$B:$AZ,14,FALSE)),(IF($X$1=11,(VLOOKUP(B51,'X11'!$B:$AZ,14,FALSE)),(IF($X$1=12,(VLOOKUP(B51,'X12'!$B:$AZ,14,FALSE)),(VLOOKUP(B51,'X13'!$B:$AZ,14,FALSE))))))))))))))))))))))))))))=TRUE," ",(IF((IF($X$1=1,(VLOOKUP(B51,'X1'!$B:$AZ,14,FALSE)),(IF($X$1=2,(VLOOKUP(B51,'X2'!$B:$AZ,14,FALSE)),(IF($X$1=3,(VLOOKUP(B51,'X3'!$B:$AZ,14,FALSE)),(IF($X$1=4,(VLOOKUP(B51,'X4'!$B:$AZ,14,FALSE)),(IF($X$1=5,(VLOOKUP(B51,'X5'!$B:$AZ,14,FALSE)),(IF($X$1=6,(VLOOKUP(B51,'X6'!$B:$AZ,14,FALSE)),(IF($X$1=7,(VLOOKUP(B51,'X7'!$B:$AZ,14,FALSE)),(IF($X$1=8,(VLOOKUP(B51,'X8'!$B:$AZ,14,FALSE)),(IF($X$1=9,(VLOOKUP(B51,'X9'!$B:$AZ,14,FALSE)),(IF($X$1=10,(VLOOKUP(B51,'X10'!$B:$AZ,14,FALSE)),(IF($X$1=11,(VLOOKUP(B51,'X11'!$B:$AZ,14,FALSE)),(IF($X$1=12,(VLOOKUP(B51,'X12'!$B:$AZ,14,FALSE)),(VLOOKUP(B51,'X13'!$B:$AZ,14,FALSE))))))))))))))))))))))))))=$V$1," ",(IF($X$1=1,(VLOOKUP(B51,'X1'!$B:$AZ,14,FALSE)),(IF($X$1=2,(VLOOKUP(B51,'X2'!$B:$AZ,14,FALSE)),(IF($X$1=3,(VLOOKUP(B51,'X3'!$B:$AZ,14,FALSE)),(IF($X$1=4,(VLOOKUP(B51,'X4'!$B:$AZ,14,FALSE)),(IF($X$1=5,(VLOOKUP(B51,'X5'!$B:$AZ,14,FALSE)),(IF($X$1=6,(VLOOKUP(B51,'X6'!$B:$AZ,14,FALSE)),(IF($X$1=7,(VLOOKUP(B51,'X7'!$B:$AZ,14,FALSE)),(IF($X$1=8,(VLOOKUP(B51,'X8'!$B:$AZ,14,FALSE)),(IF($X$1=9,(VLOOKUP(B51,'X9'!$B:$AZ,14,FALSE)),(IF($X$1=10,(VLOOKUP(B51,'X10'!$B:$AZ,14,FALSE)),(IF($X$1=11,(VLOOKUP(B51,'X11'!$B:$AZ,14,FALSE)),(IF($X$1=12,(VLOOKUP(B51,'X12'!$B:$AZ,14,FALSE)),(VLOOKUP(B51,'X13'!$B:$AZ,14,FALSE)))))))))))))))))))))))))))))</f>
        <v>41.344283553058141</v>
      </c>
      <c r="Z51" s="102">
        <v>9</v>
      </c>
      <c r="AA51" s="102">
        <v>2</v>
      </c>
      <c r="AB51" s="102" t="str">
        <f t="shared" si="0"/>
        <v>92</v>
      </c>
      <c r="AC51" s="102">
        <f>AC50+1</f>
        <v>91</v>
      </c>
      <c r="AD51" s="42" t="s">
        <v>1302</v>
      </c>
      <c r="AE51" s="162" t="s">
        <v>16</v>
      </c>
      <c r="AF51" s="162" t="s">
        <v>762</v>
      </c>
      <c r="AG51" s="162" t="s">
        <v>763</v>
      </c>
      <c r="AH51" s="162" t="s">
        <v>8</v>
      </c>
      <c r="AI51" s="162" t="s">
        <v>9</v>
      </c>
      <c r="AJ51" s="162" t="s">
        <v>764</v>
      </c>
      <c r="AK51" s="102">
        <v>2</v>
      </c>
      <c r="AL51" s="102">
        <v>3</v>
      </c>
      <c r="AM51" s="102">
        <v>5</v>
      </c>
      <c r="AN51" s="162" t="s">
        <v>788</v>
      </c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</row>
    <row r="52" spans="1:52" ht="14.1" customHeight="1" x14ac:dyDescent="0.2">
      <c r="A52" s="156">
        <f t="shared" si="9"/>
        <v>5</v>
      </c>
      <c r="B52" s="122" t="str">
        <f>IF(ISERROR(IF($U$16=1,(VLOOKUP(A52,$AC$89:$AH$125,2,FALSE)),IF((IF($X$1=1,'X1'!B11,(IF($X$1=2,'X2'!B11,(IF($X$1=3,'X3'!B11,(IF($X$1=4,'X4'!B11,(IF($X$1=5,'X5'!B11,(IF($X$1=6,'X6'!B11,(IF($X$1=7,'X7'!B11,(IF($X$1=8,'X8'!B11,(IF($X$1=9,'X9'!B11,(IF($X$1=10,'X10'!B11,(IF($X$1=11,'X11'!B11,(IF($X$1=12,'X12'!B11,'X13'!B11))))))))))))))))))))))))="","",(IF($X$1=1,'X1'!B11,(IF($X$1=2,'X2'!B11,(IF($X$1=3,'X3'!B11,(IF($X$1=4,'X4'!B11,(IF($X$1=5,'X5'!B11,(IF($X$1=6,'X6'!B11,(IF($X$1=7,'X7'!B11,(IF($X$1=8,'X8'!B11,(IF($X$1=9,'X9'!B11,(IF($X$1=10,'X10'!B11,(IF($X$1=11,'X11'!B11,(IF($X$1=12,'X12'!B11,'X13'!B11)))))))))))))))))))))))))))=TRUE," ",(IF($U$16=1,(VLOOKUP(A52,$AC$89:$AH$125,2,FALSE)),IF((IF($X$1=1,'X1'!B11,(IF($X$1=2,'X2'!B11,(IF($X$1=3,'X3'!B11,(IF($X$1=4,'X4'!B11,(IF($X$1=5,'X5'!B11,(IF($X$1=6,'X6'!B11,(IF($X$1=7,'X7'!B11,(IF($X$1=8,'X8'!B11,(IF($X$1=9,'X9'!B11,(IF($X$1=10,'X10'!B11,(IF($X$1=11,'X11'!B11,(IF($X$1=12,'X12'!B11,'X13'!B11))))))))))))))))))))))))="","",(IF($X$1=1,'X1'!B11,(IF($X$1=2,'X2'!B11,(IF($X$1=3,'X3'!B11,(IF($X$1=4,'X4'!B11,(IF($X$1=5,'X5'!B11,(IF($X$1=6,'X6'!B11,(IF($X$1=7,'X7'!B11,(IF($X$1=8,'X8'!B11,(IF($X$1=9,'X9'!B11,(IF($X$1=10,'X10'!B11,(IF($X$1=11,'X11'!B11,(IF($X$1=12,'X12'!B11,'X13'!B11))))))))))))))))))))))))))))</f>
        <v>POLY RM Equity</v>
      </c>
      <c r="C52" s="181" t="str">
        <f ca="1">IF(ISERROR(IF($X$1=1,(VLOOKUP(B52,'X1'!$B:$AZ,47,FALSE)),IF($X$1=2,(VLOOKUP(B52,'X2'!$B:$AZ,47,FALSE)),IF($X$1=3,(VLOOKUP(B52,'X3'!$B:$AZ,47,FALSE)),IF($X$1=4,(VLOOKUP(B52,'X4'!$B:$AZ,47,FALSE)),IF($X$1=5,(VLOOKUP(B52,'X5'!$B:$AZ,47,FALSE)),IF($X$1=6,(VLOOKUP(B52,'X6'!$B:$AZ,47,FALSE)),IF($X$1=7,(VLOOKUP(B52,'X7'!$B:$AZ,47,FALSE)),IF($X$1=8,(VLOOKUP(B52,'X8'!$B:$AZ,47,FALSE)),IF($X$1=9,(VLOOKUP(B52,'X9'!$B:$AZ,47,FALSE)),IF($X$1=10,(VLOOKUP(B52,'X10'!$B:$AZ,47,FALSE)),IF($X$1=11,(VLOOKUP(B52,'X11'!$B:$AZ,47,FALSE)),IF($X$1=12,(VLOOKUP(B52,'X12'!$B:$AZ,47,FALSE)),IF($X$1=13,(VLOOKUP(B52,'X13'!$B:$AZ,47,FALSE)),"B"))))))))))))))=TRUE," ",(IF($X$1=1,(VLOOKUP(B52,'X1'!$B:$AZ,47,FALSE)),IF($X$1=2,(VLOOKUP(B52,'X2'!$B:$AZ,47,FALSE)),IF($X$1=3,(VLOOKUP(B52,'X3'!$B:$AZ,47,FALSE)),IF($X$1=4,(VLOOKUP(B52,'X4'!$B:$AZ,47,FALSE)),IF($X$1=5,(VLOOKUP(B52,'X5'!$B:$AZ,47,FALSE)),IF($X$1=6,(VLOOKUP(B52,'X6'!$B:$AZ,47,FALSE)),IF($X$1=7,(VLOOKUP(B52,'X7'!$B:$AZ,47,FALSE)),IF($X$1=8,(VLOOKUP(B52,'X8'!$B:$AZ,47,FALSE)),IF($X$1=9,(VLOOKUP(B52,'X9'!$B:$AZ,47,FALSE)),IF($X$1=10,(VLOOKUP(B52,'X10'!$B:$AZ,47,FALSE)),IF($X$1=11,(VLOOKUP(B52,'X11'!$B:$AZ,47,FALSE)),IF($X$1=12,(VLOOKUP(B52,'X12'!$B:$AZ,47,FALSE)),IF($X$1=13,(VLOOKUP(B52,'X13'!$B:$AZ,47,FALSE)),"B")))))))))))))))</f>
        <v>Polymetal International PLC</v>
      </c>
      <c r="D52" s="181" t="str">
        <f ca="1">IF(ISERROR(IF($X$1=1,(VLOOKUP(B52,'X1'!$B:$AP,41,FALSE)),IF($X$1=2,(VLOOKUP(B52,'X2'!$B:$AP,41,FALSE)),IF($X$1=3,(VLOOKUP(B52,'X3'!$B:$AP,41,FALSE)),IF($X$1=4,(VLOOKUP(B52,'X4'!$B:$AP,41,FALSE)),IF($X$1=5,(VLOOKUP(B52,'X5'!$B:$AP,41,FALSE)),IF($X$1=6,(VLOOKUP(B52,'X6'!$B:$AP,41,FALSE)),IF($X$1=7,(VLOOKUP(B52,'X7'!$B:$AP,41,FALSE)),IF($X$1=8,(VLOOKUP(B52,'X8'!$B:$AP,41,FALSE)),IF($X$1=9,(VLOOKUP(B52,'X9'!$B:$AP,41,FALSE)),IF($X$1=10,(VLOOKUP(B52,'X10'!$B:$AP,41,FALSE)),IF($X$1=11,(VLOOKUP(B52,'X11'!$B:$AP,41,FALSE)),IF($X$1=12,(VLOOKUP(B52,'X12'!$B:$AP,41,FALSE)),IF($X$1=13,(VLOOKUP(B52,'X13'!$B:$AP,41,FALSE)),"B"))))))))))))))=TRUE," ",(IF($X$1=1,(VLOOKUP(B52,'X1'!$B:$AP,41,FALSE)),IF($X$1=2,(VLOOKUP(B52,'X2'!$B:$AP,41,FALSE)),IF($X$1=3,(VLOOKUP(B52,'X3'!$B:$AP,41,FALSE)),IF($X$1=4,(VLOOKUP(B52,'X4'!$B:$AP,41,FALSE)),IF($X$1=5,(VLOOKUP(B52,'X5'!$B:$AP,41,FALSE)),IF($X$1=6,(VLOOKUP(B52,'X6'!$B:$AP,41,FALSE)),IF($X$1=7,(VLOOKUP(B52,'X7'!$B:$AP,41,FALSE)),IF($X$1=8,(VLOOKUP(B52,'X8'!$B:$AP,41,FALSE)),IF($X$1=9,(VLOOKUP(B52,'X9'!$B:$AP,41,FALSE)),IF($X$1=10,(VLOOKUP(B52,'X10'!$B:$AP,41,FALSE)),IF($X$1=11,(VLOOKUP(B52,'X11'!$B:$AP,41,FALSE)),IF($X$1=12,(VLOOKUP(B52,'X12'!$B:$AP,41,FALSE)),IF($X$1=13,(VLOOKUP(B52,'X13'!$B:$AP,41,FALSE)),"B")))))))))))))))</f>
        <v>Precious Metals</v>
      </c>
      <c r="E52" s="182">
        <f ca="1">IF(ISERROR(IF($X$1=1,(VLOOKUP(B52,'X1'!$B:$AP,7,FALSE)),IF($X$1=2,(VLOOKUP(B52,'X2'!$B:$AP,7,FALSE)),IF($X$1=3,(VLOOKUP(B52,'X3'!$B:$AP,7,FALSE)),IF($X$1=4,(VLOOKUP(B52,'X4'!$B:$AP,7,FALSE)),IF($X$1=5,(VLOOKUP(B52,'X5'!$B:$AP,7,FALSE)),IF($X$1=6,(VLOOKUP(B52,'X6'!$B:$AP,7,FALSE)),IF($X$1=7,(VLOOKUP(B52,'X7'!$B:$AP,7,FALSE)),IF($X$1=8,(VLOOKUP(B52,'X8'!$B:$AP,7,FALSE)),IF($X$1=9,(VLOOKUP(B52,'X9'!$B:$AP,7,FALSE)),IF($X$1=10,(VLOOKUP(B52,'X10'!$B:$AP,7,FALSE)),IF($X$1=11,(VLOOKUP(B52,'X11'!$B:$AP,7,FALSE)),IF($X$1=12,(VLOOKUP(B52,'X12'!$B:$AP,7,FALSE)),IF($X$1=13,(VLOOKUP(B52,'X13'!$B:$AP,7,FALSE)),"B"))))))))))))))=TRUE," ",(IF($X$1=1,(VLOOKUP(B52,'X1'!$B:$AP,7,FALSE)),IF($X$1=2,(VLOOKUP(B52,'X2'!$B:$AP,7,FALSE)),IF($X$1=3,(VLOOKUP(B52,'X3'!$B:$AP,7,FALSE)),IF($X$1=4,(VLOOKUP(B52,'X4'!$B:$AP,7,FALSE)),IF($X$1=5,(VLOOKUP(B52,'X5'!$B:$AP,7,FALSE)),IF($X$1=6,(VLOOKUP(B52,'X6'!$B:$AP,7,FALSE)),IF($X$1=7,(VLOOKUP(B52,'X7'!$B:$AP,7,FALSE)),IF($X$1=8,(VLOOKUP(B52,'X8'!$B:$AP,7,FALSE)),IF($X$1=9,(VLOOKUP(B52,'X9'!$B:$AP,7,FALSE)),IF($X$1=10,(VLOOKUP(B52,'X10'!$B:$AP,7,FALSE)),IF($X$1=11,(VLOOKUP(B52,'X11'!$B:$AP,7,FALSE)),IF($X$1=12,(VLOOKUP(B52,'X12'!$B:$AP,7,FALSE)),IF($X$1=13,(VLOOKUP(B52,'X13'!$B:$AP,7,FALSE)),"B")))))))))))))))</f>
        <v>1629</v>
      </c>
      <c r="F52" s="182">
        <f ca="1">IF(ISERROR(IF((IF($X$1=1,(VLOOKUP(B52,'X1'!$B:$AO,6,FALSE)),(IF($X$1=2,(VLOOKUP(B52,'X2'!$B:$AO,6,FALSE)),(IF($X$1=3,(VLOOKUP(B52,'X3'!$B:$AO,6,FALSE)),(IF($X$1=4,(VLOOKUP(B52,'X4'!$B:$AO,6,FALSE)),(IF($X$1=5,(VLOOKUP(B52,'X5'!$B:$AO,6,FALSE)),(IF($X$1=6,(VLOOKUP(B52,'X6'!$B:$AO,6,FALSE)),(IF($X$1=7,(VLOOKUP(B52,'X7'!$B:$AO,6,FALSE)),(IF($X$1=8,(VLOOKUP(B52,'X8'!$B:$AO,6,FALSE)),(IF($X$1=9,(VLOOKUP(B52,'X9'!$B:$AO,6,FALSE)),(IF($X$1=10,(VLOOKUP(B52,'X10'!$B:$AO,6,FALSE)),(IF($X$1=11,(VLOOKUP(B52,'X11'!$B:$AO,6,FALSE)),(IF($X$1=12,(VLOOKUP(B52,'X12'!$B:$AO,6,FALSE)),(VLOOKUP(B52,'X13'!$B:$AO,6,FALSE))))))))))))))))))))))))))=$V$1," ",(IF($X$1=1,(VLOOKUP(B52,'X1'!$B:$AO,6,FALSE)),(IF($X$1=2,(VLOOKUP(B52,'X2'!$B:$AO,6,FALSE)),(IF($X$1=3,(VLOOKUP(B52,'X3'!$B:$AO,6,FALSE)),(IF($X$1=4,(VLOOKUP(B52,'X4'!$B:$AO,6,FALSE)),(IF($X$1=5,(VLOOKUP(B52,'X5'!$B:$AO,6,FALSE)),(IF($X$1=6,(VLOOKUP(B52,'X6'!$B:$AO,6,FALSE)),(IF($X$1=7,(VLOOKUP(B52,'X7'!$B:$AO,6,FALSE)),(IF($X$1=8,(VLOOKUP(B52,'X8'!$B:$AO,6,FALSE)),(IF($X$1=9,(VLOOKUP(B52,'X9'!$B:$AO,6,FALSE)),(IF($X$1=10,(VLOOKUP(B52,'X10'!$B:$AO,6,FALSE)),(IF($X$1=11,(VLOOKUP(B52,'X11'!$B:$AO,6,FALSE)),(IF($X$1=12,(VLOOKUP(B52,'X12'!$B:$AO,6,FALSE)),(VLOOKUP(B52,'X13'!$B:$AO,6,FALSE))))))))))))))))))))))))))))=TRUE," ",(IF((IF($X$1=1,(VLOOKUP(B52,'X1'!$B:$AO,6,FALSE)),(IF($X$1=2,(VLOOKUP(B52,'X2'!$B:$AO,6,FALSE)),(IF($X$1=3,(VLOOKUP(B52,'X3'!$B:$AO,6,FALSE)),(IF($X$1=4,(VLOOKUP(B52,'X4'!$B:$AO,6,FALSE)),(IF($X$1=5,(VLOOKUP(B52,'X5'!$B:$AO,6,FALSE)),(IF($X$1=6,(VLOOKUP(B52,'X6'!$B:$AO,6,FALSE)),(IF($X$1=7,(VLOOKUP(B52,'X7'!$B:$AO,6,FALSE)),(IF($X$1=8,(VLOOKUP(B52,'X8'!$B:$AO,6,FALSE)),(IF($X$1=9,(VLOOKUP(B52,'X9'!$B:$AO,6,FALSE)),(IF($X$1=10,(VLOOKUP(B52,'X10'!$B:$AO,6,FALSE)),(IF($X$1=11,(VLOOKUP(B52,'X11'!$B:$AO,6,FALSE)),(IF($X$1=12,(VLOOKUP(B52,'X12'!$B:$AO,6,FALSE)),(VLOOKUP(B52,'X13'!$B:$AO,6,FALSE))))))))))))))))))))))))))=$V$1," ",(IF($X$1=1,(VLOOKUP(B52,'X1'!$B:$AO,6,FALSE)),(IF($X$1=2,(VLOOKUP(B52,'X2'!$B:$AO,6,FALSE)),(IF($X$1=3,(VLOOKUP(B52,'X3'!$B:$AO,6,FALSE)),(IF($X$1=4,(VLOOKUP(B52,'X4'!$B:$AO,6,FALSE)),(IF($X$1=5,(VLOOKUP(B52,'X5'!$B:$AO,6,FALSE)),(IF($X$1=6,(VLOOKUP(B52,'X6'!$B:$AO,6,FALSE)),(IF($X$1=7,(VLOOKUP(B52,'X7'!$B:$AO,6,FALSE)),(IF($X$1=8,(VLOOKUP(B52,'X8'!$B:$AO,6,FALSE)),(IF($X$1=9,(VLOOKUP(B52,'X9'!$B:$AO,6,FALSE)),(IF($X$1=10,(VLOOKUP(B52,'X10'!$B:$AO,6,FALSE)),(IF($X$1=11,(VLOOKUP(B52,'X11'!$B:$AO,6,FALSE)),(IF($X$1=12,(VLOOKUP(B52,'X12'!$B:$AO,6,FALSE)),(VLOOKUP(B52,'X13'!$B:$AO,6,FALSE)))))))))))))))))))))))))))))</f>
        <v>1845.098876953125</v>
      </c>
      <c r="G52" s="182">
        <f ca="1">IF(ISERROR(IF($X$1=1,(VLOOKUP(B52,'X1'!$B:$AZ,44,FALSE)),IF($X$1=2,(VLOOKUP(B52,'X2'!$B:$AZ,44,FALSE)),IF($X$1=3,(VLOOKUP(B52,'X3'!$B:$AZ,44,FALSE)),IF($X$1=4,(VLOOKUP(B52,'X4'!$B:$AZ,44,FALSE)),IF($X$1=5,(VLOOKUP(B52,'X5'!$B:$AZ,44,FALSE)),IF($X$1=6,(VLOOKUP(B52,'X6'!$B:$AZ,44,FALSE)),IF($X$1=7,(VLOOKUP(B52,'X7'!$B:$AZ,44,FALSE)),IF($X$1=8,(VLOOKUP(B52,'X8'!$B:$AZ,44,FALSE)),IF($X$1=9,(VLOOKUP(B52,'X9'!$B:$AZ,44,FALSE)),IF($X$1=10,(VLOOKUP(B52,'X10'!$B:$AZ,44,FALSE)),IF($X$1=11,(VLOOKUP(B52,'X11'!$B:$AZ,44,FALSE)),IF($X$1=12,(VLOOKUP(B52,'X12'!$B:$AZ,44,FALSE)),IF($X$1=13,(VLOOKUP(B52,'X13'!$B:$AZ,44,FALSE)),"B"))))))))))))))=TRUE," ",(IF($X$1=1,(VLOOKUP(B52,'X1'!$B:$AZ,44,FALSE)),IF($X$1=2,(VLOOKUP(B52,'X2'!$B:$AZ,44,FALSE)),IF($X$1=3,(VLOOKUP(B52,'X3'!$B:$AZ,44,FALSE)),IF($X$1=4,(VLOOKUP(B52,'X4'!$B:$AZ,44,FALSE)),IF($X$1=5,(VLOOKUP(B52,'X5'!$B:$AZ,44,FALSE)),IF($X$1=6,(VLOOKUP(B52,'X6'!$B:$AZ,44,FALSE)),IF($X$1=7,(VLOOKUP(B52,'X7'!$B:$AZ,44,FALSE)),IF($X$1=8,(VLOOKUP(B52,'X8'!$B:$AZ,44,FALSE)),IF($X$1=9,(VLOOKUP(B52,'X9'!$B:$AZ,44,FALSE)),IF($X$1=10,(VLOOKUP(B52,'X10'!$B:$AZ,44,FALSE)),IF($X$1=11,(VLOOKUP(B52,'X11'!$B:$AZ,44,FALSE)),IF($X$1=12,(VLOOKUP(B52,'X12'!$B:$AZ,44,FALSE)),IF($X$1=13,(VLOOKUP(B52,'X13'!$B:$AZ,44,FALSE)),"B")))))))))))))))</f>
        <v>13.265738302831487</v>
      </c>
      <c r="H52" s="182">
        <f ca="1">IF(ISERROR(IF($X$1=1,(VLOOKUP(B52,'X1'!$B:$AZ,8,FALSE)),IF($X$1=2,(VLOOKUP(B52,'X2'!$B:$AZ,8,FALSE)),IF($X$1=3,(VLOOKUP(B52,'X3'!$B:$AZ,8,FALSE)),IF($X$1=4,(VLOOKUP(B52,'X4'!$B:$AZ,8,FALSE)),IF($X$1=5,(VLOOKUP(B52,'X5'!$B:$AZ,8,FALSE)),IF($X$1=6,(VLOOKUP(B52,'X6'!$B:$AZ,8,FALSE)),IF($X$1=7,(VLOOKUP(B52,'X7'!$B:$AZ,8,FALSE)),IF($X$1=8,(VLOOKUP(B52,'X8'!$B:$AZ,8,FALSE)),IF($X$1=9,(VLOOKUP(B52,'X9'!$B:$AZ,8,FALSE)),IF($X$1=10,(VLOOKUP(B52,'X10'!$B:$AZ,8,FALSE)),IF($X$1=11,(VLOOKUP(B52,'X11'!$B:$AZ,8,FALSE)),IF($X$1=12,(VLOOKUP(B52,'X12'!$B:$AZ,8,FALSE)),IF($X$1=13,(VLOOKUP(B52,'X13'!$B:$AZ,8,FALSE)),"B"))))))))))))))=TRUE," ",(IF($X$1=1,(VLOOKUP(B52,'X1'!$B:$AZ,8,FALSE)),IF($X$1=2,(VLOOKUP(B52,'X2'!$B:$AZ,8,FALSE)),IF($X$1=3,(VLOOKUP(B52,'X3'!$B:$AZ,8,FALSE)),IF($X$1=4,(VLOOKUP(B52,'X4'!$B:$AZ,8,FALSE)),IF($X$1=5,(VLOOKUP(B52,'X5'!$B:$AZ,8,FALSE)),IF($X$1=6,(VLOOKUP(B52,'X6'!$B:$AZ,8,FALSE)),IF($X$1=7,(VLOOKUP(B52,'X7'!$B:$AZ,8,FALSE)),IF($X$1=8,(VLOOKUP(B52,'X8'!$B:$AZ,8,FALSE)),IF($X$1=9,(VLOOKUP(B52,'X9'!$B:$AZ,8,FALSE)),IF($X$1=10,(VLOOKUP(B52,'X10'!$B:$AZ,8,FALSE)),IF($X$1=11,(VLOOKUP(B52,'X11'!$B:$AZ,8,FALSE)),IF($X$1=12,(VLOOKUP(B52,'X12'!$B:$AZ,8,FALSE)),IF($X$1=13,(VLOOKUP(B52,'X13'!$B:$AZ,8,FALSE)),"B")))))))))))))))</f>
        <v>10583.326484363426</v>
      </c>
      <c r="I52" s="183">
        <f ca="1">IF(ISERROR(IF($X$1=1,(VLOOKUP(B52,'X1'!$B:$AZ,2,FALSE)),IF($X$1=2,(VLOOKUP(B52,'X2'!$B:$AZ,2,FALSE)),IF($X$1=3,(VLOOKUP(B52,'X3'!$B:$AZ,2,FALSE)),IF($X$1=4,(VLOOKUP(B52,'X4'!$B:$AZ,2,FALSE)),IF($X$1=5,(VLOOKUP(B52,'X5'!$B:$AZ,2,FALSE)),IF($X$1=6,(VLOOKUP(B52,'X6'!$B:$AZ,2,FALSE)),IF($X$1=7,(VLOOKUP(B52,'X7'!$B:$AZ,2,FALSE)),IF($X$1=8,(VLOOKUP(B52,'X8'!$B:$AZ,2,FALSE)),IF($X$1=9,(VLOOKUP(B52,'X9'!$B:$AZ,2,FALSE)),IF($X$1=10,(VLOOKUP(B52,'X10'!$B:$AZ,2,FALSE)),IF($X$1=11,(VLOOKUP(B52,'X11'!$B:$AZ,2,FALSE)),IF($X$1=12,(VLOOKUP(B52,'X12'!$B:$AZ,2,FALSE)),IF($X$1=13,(VLOOKUP(B52,'X13'!$B:$AZ,2,FALSE)),"B"))))))))))))))=TRUE," ",(IF($X$1=1,(VLOOKUP(B52,'X1'!$B:$AZ,2,FALSE)),IF($X$1=2,(VLOOKUP(B52,'X2'!$B:$AZ,2,FALSE)),IF($X$1=3,(VLOOKUP(B52,'X3'!$B:$AZ,2,FALSE)),IF($X$1=4,(VLOOKUP(B52,'X4'!$B:$AZ,2,FALSE)),IF($X$1=5,(VLOOKUP(B52,'X5'!$B:$AZ,2,FALSE)),IF($X$1=6,(VLOOKUP(B52,'X6'!$B:$AZ,2,FALSE)),IF($X$1=7,(VLOOKUP(B52,'X7'!$B:$AZ,2,FALSE)),IF($X$1=8,(VLOOKUP(B52,'X8'!$B:$AZ,2,FALSE)),IF($X$1=9,(VLOOKUP(B52,'X9'!$B:$AZ,2,FALSE)),IF($X$1=10,(VLOOKUP(B52,'X10'!$B:$AZ,2,FALSE)),IF($X$1=11,(VLOOKUP(B52,'X11'!$B:$AZ,2,FALSE)),IF($X$1=12,(VLOOKUP(B52,'X12'!$B:$AZ,2,FALSE)),IF($X$1=13,(VLOOKUP(B52,'X13'!$B:$AZ,2,FALSE)),"B")))))))))))))))</f>
        <v>13</v>
      </c>
      <c r="J52" s="183">
        <f ca="1">IF(ISERROR(IF($X$1=1,(VLOOKUP(B52,'X1'!$B:$AZ,3,FALSE)),IF($X$1=2,(VLOOKUP(B52,'X2'!$B:$AZ,3,FALSE)),IF($X$1=3,(VLOOKUP(B52,'X3'!$B:$AZ,3,FALSE)),IF($X$1=4,(VLOOKUP(B52,'X4'!$B:$AZ,3,FALSE)),IF($X$1=5,(VLOOKUP(B52,'X5'!$B:$AZ,3,FALSE)),IF($X$1=6,(VLOOKUP(B52,'X6'!$B:$AZ,3,FALSE)),IF($X$1=7,(VLOOKUP(B52,'X7'!$B:$AZ,3,FALSE)),IF($X$1=8,(VLOOKUP(B52,'X8'!$B:$AZ,3,FALSE)),IF($X$1=9,(VLOOKUP(B52,'X9'!$B:$AZ,3,FALSE)),IF($X$1=10,(VLOOKUP(B52,'X10'!$B:$AZ,3,FALSE)),IF($X$1=11,(VLOOKUP(B52,'X11'!$B:$AZ,3,FALSE)),IF($X$1=12,(VLOOKUP(B52,'X12'!$B:$AZ,3,FALSE)),IF($X$1=13,(VLOOKUP(B52,'X13'!$B:$AZ,3,FALSE)),"B"))))))))))))))=TRUE," ",(IF($X$1=1,(VLOOKUP(B52,'X1'!$B:$AZ,3,FALSE)),IF($X$1=2,(VLOOKUP(B52,'X2'!$B:$AZ,3,FALSE)),IF($X$1=3,(VLOOKUP(B52,'X3'!$B:$AZ,3,FALSE)),IF($X$1=4,(VLOOKUP(B52,'X4'!$B:$AZ,3,FALSE)),IF($X$1=5,(VLOOKUP(B52,'X5'!$B:$AZ,3,FALSE)),IF($X$1=6,(VLOOKUP(B52,'X6'!$B:$AZ,3,FALSE)),IF($X$1=7,(VLOOKUP(B52,'X7'!$B:$AZ,3,FALSE)),IF($X$1=8,(VLOOKUP(B52,'X8'!$B:$AZ,3,FALSE)),IF($X$1=9,(VLOOKUP(B52,'X9'!$B:$AZ,3,FALSE)),IF($X$1=10,(VLOOKUP(B52,'X10'!$B:$AZ,3,FALSE)),IF($X$1=11,(VLOOKUP(B52,'X11'!$B:$AZ,3,FALSE)),IF($X$1=12,(VLOOKUP(B52,'X12'!$B:$AZ,3,FALSE)),IF($X$1=13,(VLOOKUP(B52,'X13'!$B:$AZ,3,FALSE)),"B")))))))))))))))</f>
        <v>1</v>
      </c>
      <c r="K52" s="183">
        <f ca="1">IF(ISERROR(IF($X$1=1,(VLOOKUP(B52,'X1'!$B:$AZ,5,FALSE)),IF($X$1=2,(VLOOKUP(B52,'X2'!$B:$AZ,5,FALSE)),IF($X$1=3,(VLOOKUP(B52,'X3'!$B:$AZ,5,FALSE)),IF($X$1=4,(VLOOKUP(B52,'X4'!$B:$AZ,5,FALSE)),IF($X$1=5,(VLOOKUP(B52,'X5'!$B:$AZ,5,FALSE)),IF($X$1=6,(VLOOKUP(B52,'X6'!$B:$AZ,5,FALSE)),IF($X$1=7,(VLOOKUP(B52,'X7'!$B:$AZ,5,FALSE)),IF($X$1=8,(VLOOKUP(B52,'X8'!$B:$AZ,5,FALSE)),IF($X$1=9,(VLOOKUP(B52,'X9'!$B:$AZ,5,FALSE)),IF($X$1=10,(VLOOKUP(B52,'X10'!$B:$AZ,5,FALSE)),IF($X$1=11,(VLOOKUP(B52,'X11'!$B:$AZ,5,FALSE)),IF($X$1=12,(VLOOKUP(B52,'X12'!$B:$AZ,5,FALSE)),IF($X$1=13,(VLOOKUP(B52,'X13'!$B:$AZ,5,FALSE)),"B"))))))))))))))=TRUE," ",(IF($X$1=1,(VLOOKUP(B52,'X1'!$B:$AZ,5,FALSE)),IF($X$1=2,(VLOOKUP(B52,'X2'!$B:$AZ,5,FALSE)),IF($X$1=3,(VLOOKUP(B52,'X3'!$B:$AZ,5,FALSE)),IF($X$1=4,(VLOOKUP(B52,'X4'!$B:$AZ,5,FALSE)),IF($X$1=5,(VLOOKUP(B52,'X5'!$B:$AZ,5,FALSE)),IF($X$1=6,(VLOOKUP(B52,'X6'!$B:$AZ,5,FALSE)),IF($X$1=7,(VLOOKUP(B52,'X7'!$B:$AZ,5,FALSE)),IF($X$1=8,(VLOOKUP(B52,'X8'!$B:$AZ,5,FALSE)),IF($X$1=9,(VLOOKUP(B52,'X9'!$B:$AZ,5,FALSE)),IF($X$1=10,(VLOOKUP(B52,'X10'!$B:$AZ,5,FALSE)),IF($X$1=11,(VLOOKUP(B52,'X11'!$B:$AZ,5,FALSE)),IF($X$1=12,(VLOOKUP(B52,'X12'!$B:$AZ,5,FALSE)),IF($X$1=13,(VLOOKUP(B52,'X13'!$B:$AZ,5,FALSE)),"B")))))))))))))))</f>
        <v>18</v>
      </c>
      <c r="L52" s="184">
        <f ca="1">IF(ISERROR(IF($X$1=1,(VLOOKUP(B52,'X1'!$B:$AZ,9,FALSE)),IF($X$1=2,(VLOOKUP(B52,'X2'!$B:$AZ,9,FALSE)),IF($X$1=3,(VLOOKUP(B52,'X3'!$B:$AZ,9,FALSE)),IF($X$1=4,(VLOOKUP(B52,'X4'!$B:$AZ,9,FALSE)),IF($X$1=5,(VLOOKUP(B52,'X5'!$B:$AZ,9,FALSE)),IF($X$1=6,(VLOOKUP(B52,'X6'!$B:$AZ,9,FALSE)),IF($X$1=7,(VLOOKUP(B52,'X7'!$B:$AZ,9,FALSE)),IF($X$1=8,(VLOOKUP(B52,'X8'!$B:$AZ,9,FALSE)),IF($X$1=9,(VLOOKUP(B52,'X9'!$B:$AZ,9,FALSE)),IF($X$1=10,(VLOOKUP(B52,'X10'!$B:$AZ,9,FALSE)),IF($X$1=11,(VLOOKUP(B52,'X11'!$B:$AZ,9,FALSE)),IF($X$1=12,(VLOOKUP(B52,'X12'!$B:$AZ,9,FALSE)),IF($X$1=13,(VLOOKUP(B52,'X13'!$B:$AZ,9,FALSE)),"B"))))))))))))))=TRUE," ",(IF($X$1=1,(VLOOKUP(B52,'X1'!$B:$AZ,9,FALSE)),IF($X$1=2,(VLOOKUP(B52,'X2'!$B:$AZ,9,FALSE)),IF($X$1=3,(VLOOKUP(B52,'X3'!$B:$AZ,9,FALSE)),IF($X$1=4,(VLOOKUP(B52,'X4'!$B:$AZ,9,FALSE)),IF($X$1=5,(VLOOKUP(B52,'X5'!$B:$AZ,9,FALSE)),IF($X$1=6,(VLOOKUP(B52,'X6'!$B:$AZ,9,FALSE)),IF($X$1=7,(VLOOKUP(B52,'X7'!$B:$AZ,9,FALSE)),IF($X$1=8,(VLOOKUP(B52,'X8'!$B:$AZ,9,FALSE)),IF($X$1=9,(VLOOKUP(B52,'X9'!$B:$AZ,9,FALSE)),IF($X$1=10,(VLOOKUP(B52,'X10'!$B:$AZ,9,FALSE)),IF($X$1=11,(VLOOKUP(B52,'X11'!$B:$AZ,9,FALSE)),IF($X$1=12,(VLOOKUP(B52,'X12'!$B:$AZ,9,FALSE)),IF($X$1=13,(VLOOKUP(B52,'X13'!$B:$AZ,9,FALSE)),"B")))))))))))))))</f>
        <v>10.125870040222392</v>
      </c>
      <c r="M52" s="184">
        <f ca="1">IF(ISERROR(IF($X$1=1,(VLOOKUP(B52,'X1'!$B:$AZ,10,FALSE)),IF($X$1=2,(VLOOKUP(B52,'X2'!$B:$AZ,10,FALSE)),IF($X$1=3,(VLOOKUP(B52,'X3'!$B:$AZ,10,FALSE)),IF($X$1=4,(VLOOKUP(B52,'X4'!$B:$AZ,10,FALSE)),IF($X$1=5,(VLOOKUP(B52,'X5'!$B:$AZ,10,FALSE)),IF($X$1=6,(VLOOKUP(B52,'X6'!$B:$AZ,10,FALSE)),IF($X$1=7,(VLOOKUP(B52,'X7'!$B:$AZ,10,FALSE)),IF($X$1=8,(VLOOKUP(B52,'X8'!$B:$AZ,10,FALSE)),IF($X$1=9,(VLOOKUP(B52,'X9'!$B:$AZ,10,FALSE)),IF($X$1=10,(VLOOKUP(B52,'X10'!$B:$AZ,10,FALSE)),IF($X$1=11,(VLOOKUP(B52,'X11'!$B:$AZ,10,FALSE)),IF($X$1=12,(VLOOKUP(B52,'X12'!$B:$AZ,10,FALSE)),IF($X$1=13,(VLOOKUP(B52,'X13'!$B:$AZ,10,FALSE)),"B"))))))))))))))=TRUE," ",(IF($X$1=1,(VLOOKUP(B52,'X1'!$B:$AZ,10,FALSE)),IF($X$1=2,(VLOOKUP(B52,'X2'!$B:$AZ,10,FALSE)),IF($X$1=3,(VLOOKUP(B52,'X3'!$B:$AZ,10,FALSE)),IF($X$1=4,(VLOOKUP(B52,'X4'!$B:$AZ,10,FALSE)),IF($X$1=5,(VLOOKUP(B52,'X5'!$B:$AZ,10,FALSE)),IF($X$1=6,(VLOOKUP(B52,'X6'!$B:$AZ,10,FALSE)),IF($X$1=7,(VLOOKUP(B52,'X7'!$B:$AZ,10,FALSE)),IF($X$1=8,(VLOOKUP(B52,'X8'!$B:$AZ,10,FALSE)),IF($X$1=9,(VLOOKUP(B52,'X9'!$B:$AZ,10,FALSE)),IF($X$1=10,(VLOOKUP(B52,'X10'!$B:$AZ,10,FALSE)),IF($X$1=11,(VLOOKUP(B52,'X11'!$B:$AZ,10,FALSE)),IF($X$1=12,(VLOOKUP(B52,'X12'!$B:$AZ,10,FALSE)),IF($X$1=13,(VLOOKUP(B52,'X13'!$B:$AZ,10,FALSE)),"B")))))))))))))))</f>
        <v>9.6281502725849393</v>
      </c>
      <c r="N52" s="185">
        <f ca="1">IF(ISERROR(IF($X$1=1,(VLOOKUP(B52,'X1'!$B:$AZ,45,FALSE)),IF($X$1=2,(VLOOKUP(B52,'X2'!$B:$AZ,45,FALSE)),IF($X$1=3,(VLOOKUP(B52,'X3'!$B:$AZ,45,FALSE)),IF($X$1=4,(VLOOKUP(B52,'X4'!$B:$AZ,45,FALSE)),IF($X$1=5,(VLOOKUP(B52,'X5'!$B:$AZ,45,FALSE)),IF($X$1=6,(VLOOKUP(B52,'X6'!$B:$AZ,45,FALSE)),IF($X$1=7,(VLOOKUP(B52,'X7'!$B:$AZ,45,FALSE)),IF($X$1=8,(VLOOKUP(B52,'X8'!$B:$AZ,45,FALSE)),IF($X$1=9,(VLOOKUP(B52,'X9'!$B:$AZ,45,FALSE)),IF($X$1=10,(VLOOKUP(B52,'X10'!$B:$AZ,45,FALSE)),IF($X$1=11,(VLOOKUP(B52,'X11'!$B:$AZ,45,FALSE)),IF($X$1=12,(VLOOKUP(B52,'X12'!$B:$AZ,45,FALSE)),IF($X$1=13,(VLOOKUP(B52,'X13'!$B:$AZ,45,FALSE)),"B"))))))))))))))=TRUE," ",(IF($X$1=1,(VLOOKUP(B52,'X1'!$B:$AZ,45,FALSE)),IF($X$1=2,(VLOOKUP(B52,'X2'!$B:$AZ,45,FALSE)),IF($X$1=3,(VLOOKUP(B52,'X3'!$B:$AZ,45,FALSE)),IF($X$1=4,(VLOOKUP(B52,'X4'!$B:$AZ,45,FALSE)),IF($X$1=5,(VLOOKUP(B52,'X5'!$B:$AZ,45,FALSE)),IF($X$1=6,(VLOOKUP(B52,'X6'!$B:$AZ,45,FALSE)),IF($X$1=7,(VLOOKUP(B52,'X7'!$B:$AZ,45,FALSE)),IF($X$1=8,(VLOOKUP(B52,'X8'!$B:$AZ,45,FALSE)),IF($X$1=9,(VLOOKUP(B52,'X9'!$B:$AZ,45,FALSE)),IF($X$1=10,(VLOOKUP(B52,'X10'!$B:$AZ,45,FALSE)),IF($X$1=11,(VLOOKUP(B52,'X11'!$B:$AZ,45,FALSE)),IF($X$1=12,(VLOOKUP(B52,'X12'!$B:$AZ,45,FALSE)),IF($X$1=13,(VLOOKUP(B52,'X13'!$B:$AZ,45,FALSE)),"B")))))))))))))))</f>
        <v>-39.920890817945839</v>
      </c>
      <c r="O52" s="184">
        <f ca="1">IF(ISERROR(IF($X$1=1,(VLOOKUP(B52,'X1'!$B:$AZ,11,FALSE)),IF($X$1=2,(VLOOKUP(B52,'X2'!$B:$AZ,11,FALSE)),IF($X$1=3,(VLOOKUP(B52,'X3'!$B:$AZ,11,FALSE)),IF($X$1=4,(VLOOKUP(B52,'X4'!$B:$AZ,11,FALSE)),IF($X$1=5,(VLOOKUP(B52,'X5'!$B:$AZ,11,FALSE)),IF($X$1=6,(VLOOKUP(B52,'X6'!$B:$AZ,11,FALSE)),IF($X$1=7,(VLOOKUP(B52,'X7'!$B:$AZ,11,FALSE)),IF($X$1=8,(VLOOKUP(B52,'X8'!$B:$AZ,11,FALSE)),IF($X$1=9,(VLOOKUP(B52,'X9'!$B:$AZ,11,FALSE)),IF($X$1=10,(VLOOKUP(B52,'X10'!$B:$AZ,11,FALSE)),IF($X$1=11,(VLOOKUP(B52,'X11'!$B:$AZ,11,FALSE)),IF($X$1=12,(VLOOKUP(B52,'X12'!$B:$AZ,11,FALSE)),IF($X$1=13,(VLOOKUP(B52,'X13'!$B:$AZ,11,FALSE)),"B"))))))))))))))=TRUE," ",(IF($X$1=1,(VLOOKUP(B52,'X1'!$B:$AZ,11,FALSE)),IF($X$1=2,(VLOOKUP(B52,'X2'!$B:$AZ,11,FALSE)),IF($X$1=3,(VLOOKUP(B52,'X3'!$B:$AZ,11,FALSE)),IF($X$1=4,(VLOOKUP(B52,'X4'!$B:$AZ,11,FALSE)),IF($X$1=5,(VLOOKUP(B52,'X5'!$B:$AZ,11,FALSE)),IF($X$1=6,(VLOOKUP(B52,'X6'!$B:$AZ,11,FALSE)),IF($X$1=7,(VLOOKUP(B52,'X7'!$B:$AZ,11,FALSE)),IF($X$1=8,(VLOOKUP(B52,'X8'!$B:$AZ,11,FALSE)),IF($X$1=9,(VLOOKUP(B52,'X9'!$B:$AZ,11,FALSE)),IF($X$1=10,(VLOOKUP(B52,'X10'!$B:$AZ,11,FALSE)),IF($X$1=11,(VLOOKUP(B52,'X11'!$B:$AZ,11,FALSE)),IF($X$1=12,(VLOOKUP(B52,'X12'!$B:$AZ,11,FALSE)),IF($X$1=13,(VLOOKUP(B52,'X13'!$B:$AZ,11,FALSE)),"B")))))))))))))))</f>
        <v>6.7396820462395253</v>
      </c>
      <c r="P52" s="184">
        <f ca="1">IF(ISERROR(IF($X$1=1,(VLOOKUP(B52,'X1'!$B:$AZ,12,FALSE)),IF($X$1=2,(VLOOKUP(B52,'X2'!$B:$AZ,12,FALSE)),IF($X$1=3,(VLOOKUP(B52,'X3'!$B:$AZ,12,FALSE)),IF($X$1=4,(VLOOKUP(B52,'X4'!$B:$AZ,12,FALSE)),IF($X$1=5,(VLOOKUP(B52,'X5'!$B:$AZ,12,FALSE)),IF($X$1=6,(VLOOKUP(B52,'X6'!$B:$AZ,12,FALSE)),IF($X$1=7,(VLOOKUP(B52,'X7'!$B:$AZ,12,FALSE)),IF($X$1=8,(VLOOKUP(B52,'X8'!$B:$AZ,12,FALSE)),IF($X$1=9,(VLOOKUP(B52,'X9'!$B:$AZ,12,FALSE)),IF($X$1=10,(VLOOKUP(B52,'X10'!$B:$AZ,12,FALSE)),IF($X$1=11,(VLOOKUP(B52,'X11'!$B:$AZ,12,FALSE)),IF($X$1=12,(VLOOKUP(B52,'X12'!$B:$AZ,12,FALSE)),IF($X$1=13,(VLOOKUP(B52,'X13'!$B:$AZ,12,FALSE)),"B"))))))))))))))=TRUE," ",(IF($X$1=1,(VLOOKUP(B52,'X1'!$B:$AZ,12,FALSE)),IF($X$1=2,(VLOOKUP(B52,'X2'!$B:$AZ,12,FALSE)),IF($X$1=3,(VLOOKUP(B52,'X3'!$B:$AZ,12,FALSE)),IF($X$1=4,(VLOOKUP(B52,'X4'!$B:$AZ,12,FALSE)),IF($X$1=5,(VLOOKUP(B52,'X5'!$B:$AZ,12,FALSE)),IF($X$1=6,(VLOOKUP(B52,'X6'!$B:$AZ,12,FALSE)),IF($X$1=7,(VLOOKUP(B52,'X7'!$B:$AZ,12,FALSE)),IF($X$1=8,(VLOOKUP(B52,'X8'!$B:$AZ,12,FALSE)),IF($X$1=9,(VLOOKUP(B52,'X9'!$B:$AZ,12,FALSE)),IF($X$1=10,(VLOOKUP(B52,'X10'!$B:$AZ,12,FALSE)),IF($X$1=11,(VLOOKUP(B52,'X11'!$B:$AZ,12,FALSE)),IF($X$1=12,(VLOOKUP(B52,'X12'!$B:$AZ,12,FALSE)),IF($X$1=13,(VLOOKUP(B52,'X13'!$B:$AZ,12,FALSE)),"B")))))))))))))))</f>
        <v>6.5445416984542346</v>
      </c>
      <c r="Q52" s="185">
        <f ca="1">IF(ISERROR(IF($X$1=1,(VLOOKUP(B52,'X1'!$B:$AZ,46,FALSE)),IF($X$1=2,(VLOOKUP(B52,'X2'!$B:$AZ,46,FALSE)),IF($X$1=3,(VLOOKUP(B52,'X3'!$B:$AZ,46,FALSE)),IF($X$1=4,(VLOOKUP(B52,'X4'!$B:$AZ,46,FALSE)),IF($X$1=5,(VLOOKUP(B52,'X5'!$B:$AZ,46,FALSE)),IF($X$1=6,(VLOOKUP(B52,'X6'!$B:$AZ,46,FALSE)),IF($X$1=7,(VLOOKUP(B52,'X7'!$B:$AZ,46,FALSE)),IF($X$1=8,(VLOOKUP(B52,'X8'!$B:$AZ,46,FALSE)),IF($X$1=9,(VLOOKUP(B52,'X9'!$B:$AZ,46,FALSE)),IF($X$1=10,(VLOOKUP(B52,'X10'!$B:$AZ,46,FALSE)),IF($X$1=11,(VLOOKUP(B52,'X11'!$B:$AZ,46,FALSE)),IF($X$1=12,(VLOOKUP(B52,'X12'!$B:$AZ,46,FALSE)),IF($X$1=13,(VLOOKUP(B52,'X13'!$B:$AZ,46,FALSE)),"B"))))))))))))))=TRUE," ",(IF($X$1=1,(VLOOKUP(B52,'X1'!$B:$AZ,46,FALSE)),IF($X$1=2,(VLOOKUP(B52,'X2'!$B:$AZ,46,FALSE)),IF($X$1=3,(VLOOKUP(B52,'X3'!$B:$AZ,46,FALSE)),IF($X$1=4,(VLOOKUP(B52,'X4'!$B:$AZ,46,FALSE)),IF($X$1=5,(VLOOKUP(B52,'X5'!$B:$AZ,46,FALSE)),IF($X$1=6,(VLOOKUP(B52,'X6'!$B:$AZ,46,FALSE)),IF($X$1=7,(VLOOKUP(B52,'X7'!$B:$AZ,46,FALSE)),IF($X$1=8,(VLOOKUP(B52,'X8'!$B:$AZ,46,FALSE)),IF($X$1=9,(VLOOKUP(B52,'X9'!$B:$AZ,46,FALSE)),IF($X$1=10,(VLOOKUP(B52,'X10'!$B:$AZ,46,FALSE)),IF($X$1=11,(VLOOKUP(B52,'X11'!$B:$AZ,46,FALSE)),IF($X$1=12,(VLOOKUP(B52,'X12'!$B:$AZ,46,FALSE)),IF($X$1=13,(VLOOKUP(B52,'X13'!$B:$AZ,46,FALSE)),"B")))))))))))))))</f>
        <v>-44.310190622214897</v>
      </c>
      <c r="R52" s="185">
        <f ca="1">IF(ISERROR(IF($X$1=1,(VLOOKUP(B52,'X1'!$B:$AZ,15,FALSE)),IF($X$1=2,(VLOOKUP(B52,'X2'!$B:$AZ,15,FALSE)),IF($X$1=3,(VLOOKUP(B52,'X3'!$B:$AZ,15,FALSE)),IF($X$1=4,(VLOOKUP(B52,'X4'!$B:$AZ,15,FALSE)),IF($X$1=5,(VLOOKUP(B52,'X5'!$B:$AZ,15,FALSE)),IF($X$1=6,(VLOOKUP(B52,'X6'!$B:$AZ,15,FALSE)),IF($X$1=7,(VLOOKUP(B52,'X7'!$B:$AZ,15,FALSE)),IF($X$1=8,(VLOOKUP(B52,'X8'!$B:$AZ,15,FALSE)),IF($X$1=9,(VLOOKUP(B52,'X9'!$B:$AZ,15,FALSE)),IF($X$1=10,(VLOOKUP(B52,'X10'!$B:$AZ,15,FALSE)),IF($X$1=11,(VLOOKUP(B52,'X11'!$B:$AZ,15,FALSE)),IF($X$1=12,(VLOOKUP(B52,'X12'!$B:$AZ,15,FALSE)),IF($X$1=13,(VLOOKUP(B52,'X13'!$B:$AZ,15,FALSE)),"B"))))))))))))))=TRUE," ",(IF($X$1=1,(VLOOKUP(B52,'X1'!$B:$AZ,15,FALSE)),IF($X$1=2,(VLOOKUP(B52,'X2'!$B:$AZ,15,FALSE)),IF($X$1=3,(VLOOKUP(B52,'X3'!$B:$AZ,15,FALSE)),IF($X$1=4,(VLOOKUP(B52,'X4'!$B:$AZ,15,FALSE)),IF($X$1=5,(VLOOKUP(B52,'X5'!$B:$AZ,15,FALSE)),IF($X$1=6,(VLOOKUP(B52,'X6'!$B:$AZ,15,FALSE)),IF($X$1=7,(VLOOKUP(B52,'X7'!$B:$AZ,15,FALSE)),IF($X$1=8,(VLOOKUP(B52,'X8'!$B:$AZ,15,FALSE)),IF($X$1=9,(VLOOKUP(B52,'X9'!$B:$AZ,15,FALSE)),IF($X$1=10,(VLOOKUP(B52,'X10'!$B:$AZ,15,FALSE)),IF($X$1=11,(VLOOKUP(B52,'X11'!$B:$AZ,15,FALSE)),IF($X$1=12,(VLOOKUP(B52,'X12'!$B:$AZ,15,FALSE)),IF($X$1=13,(VLOOKUP(B52,'X13'!$B:$AZ,15,FALSE)),"B")))))))))))))))</f>
        <v>6.5554565373485696</v>
      </c>
      <c r="S52" s="185">
        <f ca="1">IF(ISERROR(IF((IF($X$1=1,(VLOOKUP(B52,'X1'!$B:$AZ,14,FALSE)),(IF($X$1=2,(VLOOKUP(B52,'X2'!$B:$AZ,14,FALSE)),(IF($X$1=3,(VLOOKUP(B52,'X3'!$B:$AZ,14,FALSE)),(IF($X$1=4,(VLOOKUP(B52,'X4'!$B:$AZ,14,FALSE)),(IF($X$1=5,(VLOOKUP(B52,'X5'!$B:$AZ,14,FALSE)),(IF($X$1=6,(VLOOKUP(B52,'X6'!$B:$AZ,14,FALSE)),(IF($X$1=7,(VLOOKUP(B52,'X7'!$B:$AZ,14,FALSE)),(IF($X$1=8,(VLOOKUP(B52,'X8'!$B:$AZ,14,FALSE)),(IF($X$1=9,(VLOOKUP(B52,'X9'!$B:$AZ,14,FALSE)),(IF($X$1=10,(VLOOKUP(B52,'X10'!$B:$AZ,14,FALSE)),(IF($X$1=11,(VLOOKUP(B52,'X11'!$B:$AZ,14,FALSE)),(IF($X$1=12,(VLOOKUP(B52,'X12'!$B:$AZ,14,FALSE)),(VLOOKUP(B52,'X13'!$B:$AZ,14,FALSE))))))))))))))))))))))))))=$V$1," ",(IF($X$1=1,(VLOOKUP(B52,'X1'!$B:$AZ,14,FALSE)),(IF($X$1=2,(VLOOKUP(B52,'X2'!$B:$AZ,14,FALSE)),(IF($X$1=3,(VLOOKUP(B52,'X3'!$B:$AZ,14,FALSE)),(IF($X$1=4,(VLOOKUP(B52,'X4'!$B:$AZ,14,FALSE)),(IF($X$1=5,(VLOOKUP(B52,'X5'!$B:$AZ,14,FALSE)),(IF($X$1=6,(VLOOKUP(B52,'X6'!$B:$AZ,14,FALSE)),(IF($X$1=7,(VLOOKUP(B52,'X7'!$B:$AZ,14,FALSE)),(IF($X$1=8,(VLOOKUP(B52,'X8'!$B:$AZ,14,FALSE)),(IF($X$1=9,(VLOOKUP(B52,'X9'!$B:$AZ,14,FALSE)),(IF($X$1=10,(VLOOKUP(B52,'X10'!$B:$AZ,14,FALSE)),(IF($X$1=11,(VLOOKUP(B52,'X11'!$B:$AZ,14,FALSE)),(IF($X$1=12,(VLOOKUP(B52,'X12'!$B:$AZ,14,FALSE)),(VLOOKUP(B52,'X13'!$B:$AZ,14,FALSE))))))))))))))))))))))))))))=TRUE," ",(IF((IF($X$1=1,(VLOOKUP(B52,'X1'!$B:$AZ,14,FALSE)),(IF($X$1=2,(VLOOKUP(B52,'X2'!$B:$AZ,14,FALSE)),(IF($X$1=3,(VLOOKUP(B52,'X3'!$B:$AZ,14,FALSE)),(IF($X$1=4,(VLOOKUP(B52,'X4'!$B:$AZ,14,FALSE)),(IF($X$1=5,(VLOOKUP(B52,'X5'!$B:$AZ,14,FALSE)),(IF($X$1=6,(VLOOKUP(B52,'X6'!$B:$AZ,14,FALSE)),(IF($X$1=7,(VLOOKUP(B52,'X7'!$B:$AZ,14,FALSE)),(IF($X$1=8,(VLOOKUP(B52,'X8'!$B:$AZ,14,FALSE)),(IF($X$1=9,(VLOOKUP(B52,'X9'!$B:$AZ,14,FALSE)),(IF($X$1=10,(VLOOKUP(B52,'X10'!$B:$AZ,14,FALSE)),(IF($X$1=11,(VLOOKUP(B52,'X11'!$B:$AZ,14,FALSE)),(IF($X$1=12,(VLOOKUP(B52,'X12'!$B:$AZ,14,FALSE)),(VLOOKUP(B52,'X13'!$B:$AZ,14,FALSE))))))))))))))))))))))))))=$V$1," ",(IF($X$1=1,(VLOOKUP(B52,'X1'!$B:$AZ,14,FALSE)),(IF($X$1=2,(VLOOKUP(B52,'X2'!$B:$AZ,14,FALSE)),(IF($X$1=3,(VLOOKUP(B52,'X3'!$B:$AZ,14,FALSE)),(IF($X$1=4,(VLOOKUP(B52,'X4'!$B:$AZ,14,FALSE)),(IF($X$1=5,(VLOOKUP(B52,'X5'!$B:$AZ,14,FALSE)),(IF($X$1=6,(VLOOKUP(B52,'X6'!$B:$AZ,14,FALSE)),(IF($X$1=7,(VLOOKUP(B52,'X7'!$B:$AZ,14,FALSE)),(IF($X$1=8,(VLOOKUP(B52,'X8'!$B:$AZ,14,FALSE)),(IF($X$1=9,(VLOOKUP(B52,'X9'!$B:$AZ,14,FALSE)),(IF($X$1=10,(VLOOKUP(B52,'X10'!$B:$AZ,14,FALSE)),(IF($X$1=11,(VLOOKUP(B52,'X11'!$B:$AZ,14,FALSE)),(IF($X$1=12,(VLOOKUP(B52,'X12'!$B:$AZ,14,FALSE)),(VLOOKUP(B52,'X13'!$B:$AZ,14,FALSE)))))))))))))))))))))))))))))</f>
        <v>-3.2017543859649291</v>
      </c>
      <c r="Z52" s="102">
        <v>9</v>
      </c>
      <c r="AA52" s="102">
        <v>3</v>
      </c>
      <c r="AB52" s="102" t="str">
        <f t="shared" si="0"/>
        <v>93</v>
      </c>
      <c r="AC52" s="102">
        <f t="shared" ref="AC52:AC55" si="10">AC51+1</f>
        <v>92</v>
      </c>
      <c r="AD52" s="42" t="s">
        <v>1302</v>
      </c>
      <c r="AE52" s="162" t="s">
        <v>17</v>
      </c>
      <c r="AF52" s="162" t="s">
        <v>1226</v>
      </c>
      <c r="AG52" s="162" t="s">
        <v>1228</v>
      </c>
      <c r="AH52" s="162" t="s">
        <v>1088</v>
      </c>
      <c r="AI52" s="162" t="s">
        <v>1225</v>
      </c>
      <c r="AJ52" s="162" t="s">
        <v>134</v>
      </c>
      <c r="AK52" s="102">
        <v>9</v>
      </c>
      <c r="AL52" s="102">
        <v>10</v>
      </c>
      <c r="AM52" s="102">
        <v>45</v>
      </c>
      <c r="AN52" s="162" t="s">
        <v>782</v>
      </c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</row>
    <row r="53" spans="1:52" ht="14.1" customHeight="1" x14ac:dyDescent="0.2">
      <c r="A53" s="156">
        <f t="shared" si="9"/>
        <v>6</v>
      </c>
      <c r="B53" s="122" t="str">
        <f>IF(ISERROR(IF($U$16=1,(VLOOKUP(A53,$AC$89:$AH$125,2,FALSE)),IF((IF($X$1=1,'X1'!B12,(IF($X$1=2,'X2'!B12,(IF($X$1=3,'X3'!B12,(IF($X$1=4,'X4'!B12,(IF($X$1=5,'X5'!B12,(IF($X$1=6,'X6'!B12,(IF($X$1=7,'X7'!B12,(IF($X$1=8,'X8'!B12,(IF($X$1=9,'X9'!B12,(IF($X$1=10,'X10'!B12,(IF($X$1=11,'X11'!B12,(IF($X$1=12,'X12'!B12,'X13'!B12))))))))))))))))))))))))="","",(IF($X$1=1,'X1'!B12,(IF($X$1=2,'X2'!B12,(IF($X$1=3,'X3'!B12,(IF($X$1=4,'X4'!B12,(IF($X$1=5,'X5'!B12,(IF($X$1=6,'X6'!B12,(IF($X$1=7,'X7'!B12,(IF($X$1=8,'X8'!B12,(IF($X$1=9,'X9'!B12,(IF($X$1=10,'X10'!B12,(IF($X$1=11,'X11'!B12,(IF($X$1=12,'X12'!B12,'X13'!B12)))))))))))))))))))))))))))=TRUE," ",(IF($U$16=1,(VLOOKUP(A53,$AC$89:$AH$125,2,FALSE)),IF((IF($X$1=1,'X1'!B12,(IF($X$1=2,'X2'!B12,(IF($X$1=3,'X3'!B12,(IF($X$1=4,'X4'!B12,(IF($X$1=5,'X5'!B12,(IF($X$1=6,'X6'!B12,(IF($X$1=7,'X7'!B12,(IF($X$1=8,'X8'!B12,(IF($X$1=9,'X9'!B12,(IF($X$1=10,'X10'!B12,(IF($X$1=11,'X11'!B12,(IF($X$1=12,'X12'!B12,'X13'!B12))))))))))))))))))))))))="","",(IF($X$1=1,'X1'!B12,(IF($X$1=2,'X2'!B12,(IF($X$1=3,'X3'!B12,(IF($X$1=4,'X4'!B12,(IF($X$1=5,'X5'!B12,(IF($X$1=6,'X6'!B12,(IF($X$1=7,'X7'!B12,(IF($X$1=8,'X8'!B12,(IF($X$1=9,'X9'!B12,(IF($X$1=10,'X10'!B12,(IF($X$1=11,'X11'!B12,(IF($X$1=12,'X12'!B12,'X13'!B12))))))))))))))))))))))))))))</f>
        <v>FIVE RM Equity</v>
      </c>
      <c r="C53" s="181" t="str">
        <f ca="1">IF(ISERROR(IF($X$1=1,(VLOOKUP(B53,'X1'!$B:$AZ,47,FALSE)),IF($X$1=2,(VLOOKUP(B53,'X2'!$B:$AZ,47,FALSE)),IF($X$1=3,(VLOOKUP(B53,'X3'!$B:$AZ,47,FALSE)),IF($X$1=4,(VLOOKUP(B53,'X4'!$B:$AZ,47,FALSE)),IF($X$1=5,(VLOOKUP(B53,'X5'!$B:$AZ,47,FALSE)),IF($X$1=6,(VLOOKUP(B53,'X6'!$B:$AZ,47,FALSE)),IF($X$1=7,(VLOOKUP(B53,'X7'!$B:$AZ,47,FALSE)),IF($X$1=8,(VLOOKUP(B53,'X8'!$B:$AZ,47,FALSE)),IF($X$1=9,(VLOOKUP(B53,'X9'!$B:$AZ,47,FALSE)),IF($X$1=10,(VLOOKUP(B53,'X10'!$B:$AZ,47,FALSE)),IF($X$1=11,(VLOOKUP(B53,'X11'!$B:$AZ,47,FALSE)),IF($X$1=12,(VLOOKUP(B53,'X12'!$B:$AZ,47,FALSE)),IF($X$1=13,(VLOOKUP(B53,'X13'!$B:$AZ,47,FALSE)),"B"))))))))))))))=TRUE," ",(IF($X$1=1,(VLOOKUP(B53,'X1'!$B:$AZ,47,FALSE)),IF($X$1=2,(VLOOKUP(B53,'X2'!$B:$AZ,47,FALSE)),IF($X$1=3,(VLOOKUP(B53,'X3'!$B:$AZ,47,FALSE)),IF($X$1=4,(VLOOKUP(B53,'X4'!$B:$AZ,47,FALSE)),IF($X$1=5,(VLOOKUP(B53,'X5'!$B:$AZ,47,FALSE)),IF($X$1=6,(VLOOKUP(B53,'X6'!$B:$AZ,47,FALSE)),IF($X$1=7,(VLOOKUP(B53,'X7'!$B:$AZ,47,FALSE)),IF($X$1=8,(VLOOKUP(B53,'X8'!$B:$AZ,47,FALSE)),IF($X$1=9,(VLOOKUP(B53,'X9'!$B:$AZ,47,FALSE)),IF($X$1=10,(VLOOKUP(B53,'X10'!$B:$AZ,47,FALSE)),IF($X$1=11,(VLOOKUP(B53,'X11'!$B:$AZ,47,FALSE)),IF($X$1=12,(VLOOKUP(B53,'X12'!$B:$AZ,47,FALSE)),IF($X$1=13,(VLOOKUP(B53,'X13'!$B:$AZ,47,FALSE)),"B")))))))))))))))</f>
        <v>X5 Retail Group NV</v>
      </c>
      <c r="D53" s="181" t="str">
        <f ca="1">IF(ISERROR(IF($X$1=1,(VLOOKUP(B53,'X1'!$B:$AP,41,FALSE)),IF($X$1=2,(VLOOKUP(B53,'X2'!$B:$AP,41,FALSE)),IF($X$1=3,(VLOOKUP(B53,'X3'!$B:$AP,41,FALSE)),IF($X$1=4,(VLOOKUP(B53,'X4'!$B:$AP,41,FALSE)),IF($X$1=5,(VLOOKUP(B53,'X5'!$B:$AP,41,FALSE)),IF($X$1=6,(VLOOKUP(B53,'X6'!$B:$AP,41,FALSE)),IF($X$1=7,(VLOOKUP(B53,'X7'!$B:$AP,41,FALSE)),IF($X$1=8,(VLOOKUP(B53,'X8'!$B:$AP,41,FALSE)),IF($X$1=9,(VLOOKUP(B53,'X9'!$B:$AP,41,FALSE)),IF($X$1=10,(VLOOKUP(B53,'X10'!$B:$AP,41,FALSE)),IF($X$1=11,(VLOOKUP(B53,'X11'!$B:$AP,41,FALSE)),IF($X$1=12,(VLOOKUP(B53,'X12'!$B:$AP,41,FALSE)),IF($X$1=13,(VLOOKUP(B53,'X13'!$B:$AP,41,FALSE)),"B"))))))))))))))=TRUE," ",(IF($X$1=1,(VLOOKUP(B53,'X1'!$B:$AP,41,FALSE)),IF($X$1=2,(VLOOKUP(B53,'X2'!$B:$AP,41,FALSE)),IF($X$1=3,(VLOOKUP(B53,'X3'!$B:$AP,41,FALSE)),IF($X$1=4,(VLOOKUP(B53,'X4'!$B:$AP,41,FALSE)),IF($X$1=5,(VLOOKUP(B53,'X5'!$B:$AP,41,FALSE)),IF($X$1=6,(VLOOKUP(B53,'X6'!$B:$AP,41,FALSE)),IF($X$1=7,(VLOOKUP(B53,'X7'!$B:$AP,41,FALSE)),IF($X$1=8,(VLOOKUP(B53,'X8'!$B:$AP,41,FALSE)),IF($X$1=9,(VLOOKUP(B53,'X9'!$B:$AP,41,FALSE)),IF($X$1=10,(VLOOKUP(B53,'X10'!$B:$AP,41,FALSE)),IF($X$1=11,(VLOOKUP(B53,'X11'!$B:$AP,41,FALSE)),IF($X$1=12,(VLOOKUP(B53,'X12'!$B:$AP,41,FALSE)),IF($X$1=13,(VLOOKUP(B53,'X13'!$B:$AP,41,FALSE)),"B")))))))))))))))</f>
        <v>Food &amp; Drug Stores</v>
      </c>
      <c r="E53" s="182">
        <f ca="1">IF(ISERROR(IF($X$1=1,(VLOOKUP(B53,'X1'!$B:$AP,7,FALSE)),IF($X$1=2,(VLOOKUP(B53,'X2'!$B:$AP,7,FALSE)),IF($X$1=3,(VLOOKUP(B53,'X3'!$B:$AP,7,FALSE)),IF($X$1=4,(VLOOKUP(B53,'X4'!$B:$AP,7,FALSE)),IF($X$1=5,(VLOOKUP(B53,'X5'!$B:$AP,7,FALSE)),IF($X$1=6,(VLOOKUP(B53,'X6'!$B:$AP,7,FALSE)),IF($X$1=7,(VLOOKUP(B53,'X7'!$B:$AP,7,FALSE)),IF($X$1=8,(VLOOKUP(B53,'X8'!$B:$AP,7,FALSE)),IF($X$1=9,(VLOOKUP(B53,'X9'!$B:$AP,7,FALSE)),IF($X$1=10,(VLOOKUP(B53,'X10'!$B:$AP,7,FALSE)),IF($X$1=11,(VLOOKUP(B53,'X11'!$B:$AP,7,FALSE)),IF($X$1=12,(VLOOKUP(B53,'X12'!$B:$AP,7,FALSE)),IF($X$1=13,(VLOOKUP(B53,'X13'!$B:$AP,7,FALSE)),"B"))))))))))))))=TRUE," ",(IF($X$1=1,(VLOOKUP(B53,'X1'!$B:$AP,7,FALSE)),IF($X$1=2,(VLOOKUP(B53,'X2'!$B:$AP,7,FALSE)),IF($X$1=3,(VLOOKUP(B53,'X3'!$B:$AP,7,FALSE)),IF($X$1=4,(VLOOKUP(B53,'X4'!$B:$AP,7,FALSE)),IF($X$1=5,(VLOOKUP(B53,'X5'!$B:$AP,7,FALSE)),IF($X$1=6,(VLOOKUP(B53,'X6'!$B:$AP,7,FALSE)),IF($X$1=7,(VLOOKUP(B53,'X7'!$B:$AP,7,FALSE)),IF($X$1=8,(VLOOKUP(B53,'X8'!$B:$AP,7,FALSE)),IF($X$1=9,(VLOOKUP(B53,'X9'!$B:$AP,7,FALSE)),IF($X$1=10,(VLOOKUP(B53,'X10'!$B:$AP,7,FALSE)),IF($X$1=11,(VLOOKUP(B53,'X11'!$B:$AP,7,FALSE)),IF($X$1=12,(VLOOKUP(B53,'X12'!$B:$AP,7,FALSE)),IF($X$1=13,(VLOOKUP(B53,'X13'!$B:$AP,7,FALSE)),"B")))))))))))))))</f>
        <v>2405</v>
      </c>
      <c r="F53" s="182">
        <f ca="1">IF(ISERROR(IF((IF($X$1=1,(VLOOKUP(B53,'X1'!$B:$AO,6,FALSE)),(IF($X$1=2,(VLOOKUP(B53,'X2'!$B:$AO,6,FALSE)),(IF($X$1=3,(VLOOKUP(B53,'X3'!$B:$AO,6,FALSE)),(IF($X$1=4,(VLOOKUP(B53,'X4'!$B:$AO,6,FALSE)),(IF($X$1=5,(VLOOKUP(B53,'X5'!$B:$AO,6,FALSE)),(IF($X$1=6,(VLOOKUP(B53,'X6'!$B:$AO,6,FALSE)),(IF($X$1=7,(VLOOKUP(B53,'X7'!$B:$AO,6,FALSE)),(IF($X$1=8,(VLOOKUP(B53,'X8'!$B:$AO,6,FALSE)),(IF($X$1=9,(VLOOKUP(B53,'X9'!$B:$AO,6,FALSE)),(IF($X$1=10,(VLOOKUP(B53,'X10'!$B:$AO,6,FALSE)),(IF($X$1=11,(VLOOKUP(B53,'X11'!$B:$AO,6,FALSE)),(IF($X$1=12,(VLOOKUP(B53,'X12'!$B:$AO,6,FALSE)),(VLOOKUP(B53,'X13'!$B:$AO,6,FALSE))))))))))))))))))))))))))=$V$1," ",(IF($X$1=1,(VLOOKUP(B53,'X1'!$B:$AO,6,FALSE)),(IF($X$1=2,(VLOOKUP(B53,'X2'!$B:$AO,6,FALSE)),(IF($X$1=3,(VLOOKUP(B53,'X3'!$B:$AO,6,FALSE)),(IF($X$1=4,(VLOOKUP(B53,'X4'!$B:$AO,6,FALSE)),(IF($X$1=5,(VLOOKUP(B53,'X5'!$B:$AO,6,FALSE)),(IF($X$1=6,(VLOOKUP(B53,'X6'!$B:$AO,6,FALSE)),(IF($X$1=7,(VLOOKUP(B53,'X7'!$B:$AO,6,FALSE)),(IF($X$1=8,(VLOOKUP(B53,'X8'!$B:$AO,6,FALSE)),(IF($X$1=9,(VLOOKUP(B53,'X9'!$B:$AO,6,FALSE)),(IF($X$1=10,(VLOOKUP(B53,'X10'!$B:$AO,6,FALSE)),(IF($X$1=11,(VLOOKUP(B53,'X11'!$B:$AO,6,FALSE)),(IF($X$1=12,(VLOOKUP(B53,'X12'!$B:$AO,6,FALSE)),(VLOOKUP(B53,'X13'!$B:$AO,6,FALSE))))))))))))))))))))))))))))=TRUE," ",(IF((IF($X$1=1,(VLOOKUP(B53,'X1'!$B:$AO,6,FALSE)),(IF($X$1=2,(VLOOKUP(B53,'X2'!$B:$AO,6,FALSE)),(IF($X$1=3,(VLOOKUP(B53,'X3'!$B:$AO,6,FALSE)),(IF($X$1=4,(VLOOKUP(B53,'X4'!$B:$AO,6,FALSE)),(IF($X$1=5,(VLOOKUP(B53,'X5'!$B:$AO,6,FALSE)),(IF($X$1=6,(VLOOKUP(B53,'X6'!$B:$AO,6,FALSE)),(IF($X$1=7,(VLOOKUP(B53,'X7'!$B:$AO,6,FALSE)),(IF($X$1=8,(VLOOKUP(B53,'X8'!$B:$AO,6,FALSE)),(IF($X$1=9,(VLOOKUP(B53,'X9'!$B:$AO,6,FALSE)),(IF($X$1=10,(VLOOKUP(B53,'X10'!$B:$AO,6,FALSE)),(IF($X$1=11,(VLOOKUP(B53,'X11'!$B:$AO,6,FALSE)),(IF($X$1=12,(VLOOKUP(B53,'X12'!$B:$AO,6,FALSE)),(VLOOKUP(B53,'X13'!$B:$AO,6,FALSE))))))))))))))))))))))))))=$V$1," ",(IF($X$1=1,(VLOOKUP(B53,'X1'!$B:$AO,6,FALSE)),(IF($X$1=2,(VLOOKUP(B53,'X2'!$B:$AO,6,FALSE)),(IF($X$1=3,(VLOOKUP(B53,'X3'!$B:$AO,6,FALSE)),(IF($X$1=4,(VLOOKUP(B53,'X4'!$B:$AO,6,FALSE)),(IF($X$1=5,(VLOOKUP(B53,'X5'!$B:$AO,6,FALSE)),(IF($X$1=6,(VLOOKUP(B53,'X6'!$B:$AO,6,FALSE)),(IF($X$1=7,(VLOOKUP(B53,'X7'!$B:$AO,6,FALSE)),(IF($X$1=8,(VLOOKUP(B53,'X8'!$B:$AO,6,FALSE)),(IF($X$1=9,(VLOOKUP(B53,'X9'!$B:$AO,6,FALSE)),(IF($X$1=10,(VLOOKUP(B53,'X10'!$B:$AO,6,FALSE)),(IF($X$1=11,(VLOOKUP(B53,'X11'!$B:$AO,6,FALSE)),(IF($X$1=12,(VLOOKUP(B53,'X12'!$B:$AO,6,FALSE)),(VLOOKUP(B53,'X13'!$B:$AO,6,FALSE)))))))))))))))))))))))))))))</f>
        <v>3483.2919921875</v>
      </c>
      <c r="G53" s="182">
        <f ca="1">IF(ISERROR(IF($X$1=1,(VLOOKUP(B53,'X1'!$B:$AZ,44,FALSE)),IF($X$1=2,(VLOOKUP(B53,'X2'!$B:$AZ,44,FALSE)),IF($X$1=3,(VLOOKUP(B53,'X3'!$B:$AZ,44,FALSE)),IF($X$1=4,(VLOOKUP(B53,'X4'!$B:$AZ,44,FALSE)),IF($X$1=5,(VLOOKUP(B53,'X5'!$B:$AZ,44,FALSE)),IF($X$1=6,(VLOOKUP(B53,'X6'!$B:$AZ,44,FALSE)),IF($X$1=7,(VLOOKUP(B53,'X7'!$B:$AZ,44,FALSE)),IF($X$1=8,(VLOOKUP(B53,'X8'!$B:$AZ,44,FALSE)),IF($X$1=9,(VLOOKUP(B53,'X9'!$B:$AZ,44,FALSE)),IF($X$1=10,(VLOOKUP(B53,'X10'!$B:$AZ,44,FALSE)),IF($X$1=11,(VLOOKUP(B53,'X11'!$B:$AZ,44,FALSE)),IF($X$1=12,(VLOOKUP(B53,'X12'!$B:$AZ,44,FALSE)),IF($X$1=13,(VLOOKUP(B53,'X13'!$B:$AZ,44,FALSE)),"B"))))))))))))))=TRUE," ",(IF($X$1=1,(VLOOKUP(B53,'X1'!$B:$AZ,44,FALSE)),IF($X$1=2,(VLOOKUP(B53,'X2'!$B:$AZ,44,FALSE)),IF($X$1=3,(VLOOKUP(B53,'X3'!$B:$AZ,44,FALSE)),IF($X$1=4,(VLOOKUP(B53,'X4'!$B:$AZ,44,FALSE)),IF($X$1=5,(VLOOKUP(B53,'X5'!$B:$AZ,44,FALSE)),IF($X$1=6,(VLOOKUP(B53,'X6'!$B:$AZ,44,FALSE)),IF($X$1=7,(VLOOKUP(B53,'X7'!$B:$AZ,44,FALSE)),IF($X$1=8,(VLOOKUP(B53,'X8'!$B:$AZ,44,FALSE)),IF($X$1=9,(VLOOKUP(B53,'X9'!$B:$AZ,44,FALSE)),IF($X$1=10,(VLOOKUP(B53,'X10'!$B:$AZ,44,FALSE)),IF($X$1=11,(VLOOKUP(B53,'X11'!$B:$AZ,44,FALSE)),IF($X$1=12,(VLOOKUP(B53,'X12'!$B:$AZ,44,FALSE)),IF($X$1=13,(VLOOKUP(B53,'X13'!$B:$AZ,44,FALSE)),"B")))))))))))))))</f>
        <v>44.835425870582114</v>
      </c>
      <c r="H53" s="182">
        <f ca="1">IF(ISERROR(IF($X$1=1,(VLOOKUP(B53,'X1'!$B:$AZ,8,FALSE)),IF($X$1=2,(VLOOKUP(B53,'X2'!$B:$AZ,8,FALSE)),IF($X$1=3,(VLOOKUP(B53,'X3'!$B:$AZ,8,FALSE)),IF($X$1=4,(VLOOKUP(B53,'X4'!$B:$AZ,8,FALSE)),IF($X$1=5,(VLOOKUP(B53,'X5'!$B:$AZ,8,FALSE)),IF($X$1=6,(VLOOKUP(B53,'X6'!$B:$AZ,8,FALSE)),IF($X$1=7,(VLOOKUP(B53,'X7'!$B:$AZ,8,FALSE)),IF($X$1=8,(VLOOKUP(B53,'X8'!$B:$AZ,8,FALSE)),IF($X$1=9,(VLOOKUP(B53,'X9'!$B:$AZ,8,FALSE)),IF($X$1=10,(VLOOKUP(B53,'X10'!$B:$AZ,8,FALSE)),IF($X$1=11,(VLOOKUP(B53,'X11'!$B:$AZ,8,FALSE)),IF($X$1=12,(VLOOKUP(B53,'X12'!$B:$AZ,8,FALSE)),IF($X$1=13,(VLOOKUP(B53,'X13'!$B:$AZ,8,FALSE)),"B"))))))))))))))=TRUE," ",(IF($X$1=1,(VLOOKUP(B53,'X1'!$B:$AZ,8,FALSE)),IF($X$1=2,(VLOOKUP(B53,'X2'!$B:$AZ,8,FALSE)),IF($X$1=3,(VLOOKUP(B53,'X3'!$B:$AZ,8,FALSE)),IF($X$1=4,(VLOOKUP(B53,'X4'!$B:$AZ,8,FALSE)),IF($X$1=5,(VLOOKUP(B53,'X5'!$B:$AZ,8,FALSE)),IF($X$1=6,(VLOOKUP(B53,'X6'!$B:$AZ,8,FALSE)),IF($X$1=7,(VLOOKUP(B53,'X7'!$B:$AZ,8,FALSE)),IF($X$1=8,(VLOOKUP(B53,'X8'!$B:$AZ,8,FALSE)),IF($X$1=9,(VLOOKUP(B53,'X9'!$B:$AZ,8,FALSE)),IF($X$1=10,(VLOOKUP(B53,'X10'!$B:$AZ,8,FALSE)),IF($X$1=11,(VLOOKUP(B53,'X11'!$B:$AZ,8,FALSE)),IF($X$1=12,(VLOOKUP(B53,'X12'!$B:$AZ,8,FALSE)),IF($X$1=13,(VLOOKUP(B53,'X13'!$B:$AZ,8,FALSE)),"B")))))))))))))))</f>
        <v>8959.6782702989622</v>
      </c>
      <c r="I53" s="183">
        <f ca="1">IF(ISERROR(IF($X$1=1,(VLOOKUP(B53,'X1'!$B:$AZ,2,FALSE)),IF($X$1=2,(VLOOKUP(B53,'X2'!$B:$AZ,2,FALSE)),IF($X$1=3,(VLOOKUP(B53,'X3'!$B:$AZ,2,FALSE)),IF($X$1=4,(VLOOKUP(B53,'X4'!$B:$AZ,2,FALSE)),IF($X$1=5,(VLOOKUP(B53,'X5'!$B:$AZ,2,FALSE)),IF($X$1=6,(VLOOKUP(B53,'X6'!$B:$AZ,2,FALSE)),IF($X$1=7,(VLOOKUP(B53,'X7'!$B:$AZ,2,FALSE)),IF($X$1=8,(VLOOKUP(B53,'X8'!$B:$AZ,2,FALSE)),IF($X$1=9,(VLOOKUP(B53,'X9'!$B:$AZ,2,FALSE)),IF($X$1=10,(VLOOKUP(B53,'X10'!$B:$AZ,2,FALSE)),IF($X$1=11,(VLOOKUP(B53,'X11'!$B:$AZ,2,FALSE)),IF($X$1=12,(VLOOKUP(B53,'X12'!$B:$AZ,2,FALSE)),IF($X$1=13,(VLOOKUP(B53,'X13'!$B:$AZ,2,FALSE)),"B"))))))))))))))=TRUE," ",(IF($X$1=1,(VLOOKUP(B53,'X1'!$B:$AZ,2,FALSE)),IF($X$1=2,(VLOOKUP(B53,'X2'!$B:$AZ,2,FALSE)),IF($X$1=3,(VLOOKUP(B53,'X3'!$B:$AZ,2,FALSE)),IF($X$1=4,(VLOOKUP(B53,'X4'!$B:$AZ,2,FALSE)),IF($X$1=5,(VLOOKUP(B53,'X5'!$B:$AZ,2,FALSE)),IF($X$1=6,(VLOOKUP(B53,'X6'!$B:$AZ,2,FALSE)),IF($X$1=7,(VLOOKUP(B53,'X7'!$B:$AZ,2,FALSE)),IF($X$1=8,(VLOOKUP(B53,'X8'!$B:$AZ,2,FALSE)),IF($X$1=9,(VLOOKUP(B53,'X9'!$B:$AZ,2,FALSE)),IF($X$1=10,(VLOOKUP(B53,'X10'!$B:$AZ,2,FALSE)),IF($X$1=11,(VLOOKUP(B53,'X11'!$B:$AZ,2,FALSE)),IF($X$1=12,(VLOOKUP(B53,'X12'!$B:$AZ,2,FALSE)),IF($X$1=13,(VLOOKUP(B53,'X13'!$B:$AZ,2,FALSE)),"B")))))))))))))))</f>
        <v>5</v>
      </c>
      <c r="J53" s="183">
        <f ca="1">IF(ISERROR(IF($X$1=1,(VLOOKUP(B53,'X1'!$B:$AZ,3,FALSE)),IF($X$1=2,(VLOOKUP(B53,'X2'!$B:$AZ,3,FALSE)),IF($X$1=3,(VLOOKUP(B53,'X3'!$B:$AZ,3,FALSE)),IF($X$1=4,(VLOOKUP(B53,'X4'!$B:$AZ,3,FALSE)),IF($X$1=5,(VLOOKUP(B53,'X5'!$B:$AZ,3,FALSE)),IF($X$1=6,(VLOOKUP(B53,'X6'!$B:$AZ,3,FALSE)),IF($X$1=7,(VLOOKUP(B53,'X7'!$B:$AZ,3,FALSE)),IF($X$1=8,(VLOOKUP(B53,'X8'!$B:$AZ,3,FALSE)),IF($X$1=9,(VLOOKUP(B53,'X9'!$B:$AZ,3,FALSE)),IF($X$1=10,(VLOOKUP(B53,'X10'!$B:$AZ,3,FALSE)),IF($X$1=11,(VLOOKUP(B53,'X11'!$B:$AZ,3,FALSE)),IF($X$1=12,(VLOOKUP(B53,'X12'!$B:$AZ,3,FALSE)),IF($X$1=13,(VLOOKUP(B53,'X13'!$B:$AZ,3,FALSE)),"B"))))))))))))))=TRUE," ",(IF($X$1=1,(VLOOKUP(B53,'X1'!$B:$AZ,3,FALSE)),IF($X$1=2,(VLOOKUP(B53,'X2'!$B:$AZ,3,FALSE)),IF($X$1=3,(VLOOKUP(B53,'X3'!$B:$AZ,3,FALSE)),IF($X$1=4,(VLOOKUP(B53,'X4'!$B:$AZ,3,FALSE)),IF($X$1=5,(VLOOKUP(B53,'X5'!$B:$AZ,3,FALSE)),IF($X$1=6,(VLOOKUP(B53,'X6'!$B:$AZ,3,FALSE)),IF($X$1=7,(VLOOKUP(B53,'X7'!$B:$AZ,3,FALSE)),IF($X$1=8,(VLOOKUP(B53,'X8'!$B:$AZ,3,FALSE)),IF($X$1=9,(VLOOKUP(B53,'X9'!$B:$AZ,3,FALSE)),IF($X$1=10,(VLOOKUP(B53,'X10'!$B:$AZ,3,FALSE)),IF($X$1=11,(VLOOKUP(B53,'X11'!$B:$AZ,3,FALSE)),IF($X$1=12,(VLOOKUP(B53,'X12'!$B:$AZ,3,FALSE)),IF($X$1=13,(VLOOKUP(B53,'X13'!$B:$AZ,3,FALSE)),"B")))))))))))))))</f>
        <v>0</v>
      </c>
      <c r="K53" s="183">
        <f ca="1">IF(ISERROR(IF($X$1=1,(VLOOKUP(B53,'X1'!$B:$AZ,5,FALSE)),IF($X$1=2,(VLOOKUP(B53,'X2'!$B:$AZ,5,FALSE)),IF($X$1=3,(VLOOKUP(B53,'X3'!$B:$AZ,5,FALSE)),IF($X$1=4,(VLOOKUP(B53,'X4'!$B:$AZ,5,FALSE)),IF($X$1=5,(VLOOKUP(B53,'X5'!$B:$AZ,5,FALSE)),IF($X$1=6,(VLOOKUP(B53,'X6'!$B:$AZ,5,FALSE)),IF($X$1=7,(VLOOKUP(B53,'X7'!$B:$AZ,5,FALSE)),IF($X$1=8,(VLOOKUP(B53,'X8'!$B:$AZ,5,FALSE)),IF($X$1=9,(VLOOKUP(B53,'X9'!$B:$AZ,5,FALSE)),IF($X$1=10,(VLOOKUP(B53,'X10'!$B:$AZ,5,FALSE)),IF($X$1=11,(VLOOKUP(B53,'X11'!$B:$AZ,5,FALSE)),IF($X$1=12,(VLOOKUP(B53,'X12'!$B:$AZ,5,FALSE)),IF($X$1=13,(VLOOKUP(B53,'X13'!$B:$AZ,5,FALSE)),"B"))))))))))))))=TRUE," ",(IF($X$1=1,(VLOOKUP(B53,'X1'!$B:$AZ,5,FALSE)),IF($X$1=2,(VLOOKUP(B53,'X2'!$B:$AZ,5,FALSE)),IF($X$1=3,(VLOOKUP(B53,'X3'!$B:$AZ,5,FALSE)),IF($X$1=4,(VLOOKUP(B53,'X4'!$B:$AZ,5,FALSE)),IF($X$1=5,(VLOOKUP(B53,'X5'!$B:$AZ,5,FALSE)),IF($X$1=6,(VLOOKUP(B53,'X6'!$B:$AZ,5,FALSE)),IF($X$1=7,(VLOOKUP(B53,'X7'!$B:$AZ,5,FALSE)),IF($X$1=8,(VLOOKUP(B53,'X8'!$B:$AZ,5,FALSE)),IF($X$1=9,(VLOOKUP(B53,'X9'!$B:$AZ,5,FALSE)),IF($X$1=10,(VLOOKUP(B53,'X10'!$B:$AZ,5,FALSE)),IF($X$1=11,(VLOOKUP(B53,'X11'!$B:$AZ,5,FALSE)),IF($X$1=12,(VLOOKUP(B53,'X12'!$B:$AZ,5,FALSE)),IF($X$1=13,(VLOOKUP(B53,'X13'!$B:$AZ,5,FALSE)),"B")))))))))))))))</f>
        <v>6</v>
      </c>
      <c r="L53" s="184">
        <f ca="1">IF(ISERROR(IF($X$1=1,(VLOOKUP(B53,'X1'!$B:$AZ,9,FALSE)),IF($X$1=2,(VLOOKUP(B53,'X2'!$B:$AZ,9,FALSE)),IF($X$1=3,(VLOOKUP(B53,'X3'!$B:$AZ,9,FALSE)),IF($X$1=4,(VLOOKUP(B53,'X4'!$B:$AZ,9,FALSE)),IF($X$1=5,(VLOOKUP(B53,'X5'!$B:$AZ,9,FALSE)),IF($X$1=6,(VLOOKUP(B53,'X6'!$B:$AZ,9,FALSE)),IF($X$1=7,(VLOOKUP(B53,'X7'!$B:$AZ,9,FALSE)),IF($X$1=8,(VLOOKUP(B53,'X8'!$B:$AZ,9,FALSE)),IF($X$1=9,(VLOOKUP(B53,'X9'!$B:$AZ,9,FALSE)),IF($X$1=10,(VLOOKUP(B53,'X10'!$B:$AZ,9,FALSE)),IF($X$1=11,(VLOOKUP(B53,'X11'!$B:$AZ,9,FALSE)),IF($X$1=12,(VLOOKUP(B53,'X12'!$B:$AZ,9,FALSE)),IF($X$1=13,(VLOOKUP(B53,'X13'!$B:$AZ,9,FALSE)),"B"))))))))))))))=TRUE," ",(IF($X$1=1,(VLOOKUP(B53,'X1'!$B:$AZ,9,FALSE)),IF($X$1=2,(VLOOKUP(B53,'X2'!$B:$AZ,9,FALSE)),IF($X$1=3,(VLOOKUP(B53,'X3'!$B:$AZ,9,FALSE)),IF($X$1=4,(VLOOKUP(B53,'X4'!$B:$AZ,9,FALSE)),IF($X$1=5,(VLOOKUP(B53,'X5'!$B:$AZ,9,FALSE)),IF($X$1=6,(VLOOKUP(B53,'X6'!$B:$AZ,9,FALSE)),IF($X$1=7,(VLOOKUP(B53,'X7'!$B:$AZ,9,FALSE)),IF($X$1=8,(VLOOKUP(B53,'X8'!$B:$AZ,9,FALSE)),IF($X$1=9,(VLOOKUP(B53,'X9'!$B:$AZ,9,FALSE)),IF($X$1=10,(VLOOKUP(B53,'X10'!$B:$AZ,9,FALSE)),IF($X$1=11,(VLOOKUP(B53,'X11'!$B:$AZ,9,FALSE)),IF($X$1=12,(VLOOKUP(B53,'X12'!$B:$AZ,9,FALSE)),IF($X$1=13,(VLOOKUP(B53,'X13'!$B:$AZ,9,FALSE)),"B")))))))))))))))</f>
        <v>14.585569686273795</v>
      </c>
      <c r="M53" s="184">
        <f ca="1">IF(ISERROR(IF($X$1=1,(VLOOKUP(B53,'X1'!$B:$AZ,10,FALSE)),IF($X$1=2,(VLOOKUP(B53,'X2'!$B:$AZ,10,FALSE)),IF($X$1=3,(VLOOKUP(B53,'X3'!$B:$AZ,10,FALSE)),IF($X$1=4,(VLOOKUP(B53,'X4'!$B:$AZ,10,FALSE)),IF($X$1=5,(VLOOKUP(B53,'X5'!$B:$AZ,10,FALSE)),IF($X$1=6,(VLOOKUP(B53,'X6'!$B:$AZ,10,FALSE)),IF($X$1=7,(VLOOKUP(B53,'X7'!$B:$AZ,10,FALSE)),IF($X$1=8,(VLOOKUP(B53,'X8'!$B:$AZ,10,FALSE)),IF($X$1=9,(VLOOKUP(B53,'X9'!$B:$AZ,10,FALSE)),IF($X$1=10,(VLOOKUP(B53,'X10'!$B:$AZ,10,FALSE)),IF($X$1=11,(VLOOKUP(B53,'X11'!$B:$AZ,10,FALSE)),IF($X$1=12,(VLOOKUP(B53,'X12'!$B:$AZ,10,FALSE)),IF($X$1=13,(VLOOKUP(B53,'X13'!$B:$AZ,10,FALSE)),"B"))))))))))))))=TRUE," ",(IF($X$1=1,(VLOOKUP(B53,'X1'!$B:$AZ,10,FALSE)),IF($X$1=2,(VLOOKUP(B53,'X2'!$B:$AZ,10,FALSE)),IF($X$1=3,(VLOOKUP(B53,'X3'!$B:$AZ,10,FALSE)),IF($X$1=4,(VLOOKUP(B53,'X4'!$B:$AZ,10,FALSE)),IF($X$1=5,(VLOOKUP(B53,'X5'!$B:$AZ,10,FALSE)),IF($X$1=6,(VLOOKUP(B53,'X6'!$B:$AZ,10,FALSE)),IF($X$1=7,(VLOOKUP(B53,'X7'!$B:$AZ,10,FALSE)),IF($X$1=8,(VLOOKUP(B53,'X8'!$B:$AZ,10,FALSE)),IF($X$1=9,(VLOOKUP(B53,'X9'!$B:$AZ,10,FALSE)),IF($X$1=10,(VLOOKUP(B53,'X10'!$B:$AZ,10,FALSE)),IF($X$1=11,(VLOOKUP(B53,'X11'!$B:$AZ,10,FALSE)),IF($X$1=12,(VLOOKUP(B53,'X12'!$B:$AZ,10,FALSE)),IF($X$1=13,(VLOOKUP(B53,'X13'!$B:$AZ,10,FALSE)),"B")))))))))))))))</f>
        <v>12.217300306829497</v>
      </c>
      <c r="N53" s="185">
        <f ca="1">IF(ISERROR(IF($X$1=1,(VLOOKUP(B53,'X1'!$B:$AZ,45,FALSE)),IF($X$1=2,(VLOOKUP(B53,'X2'!$B:$AZ,45,FALSE)),IF($X$1=3,(VLOOKUP(B53,'X3'!$B:$AZ,45,FALSE)),IF($X$1=4,(VLOOKUP(B53,'X4'!$B:$AZ,45,FALSE)),IF($X$1=5,(VLOOKUP(B53,'X5'!$B:$AZ,45,FALSE)),IF($X$1=6,(VLOOKUP(B53,'X6'!$B:$AZ,45,FALSE)),IF($X$1=7,(VLOOKUP(B53,'X7'!$B:$AZ,45,FALSE)),IF($X$1=8,(VLOOKUP(B53,'X8'!$B:$AZ,45,FALSE)),IF($X$1=9,(VLOOKUP(B53,'X9'!$B:$AZ,45,FALSE)),IF($X$1=10,(VLOOKUP(B53,'X10'!$B:$AZ,45,FALSE)),IF($X$1=11,(VLOOKUP(B53,'X11'!$B:$AZ,45,FALSE)),IF($X$1=12,(VLOOKUP(B53,'X12'!$B:$AZ,45,FALSE)),IF($X$1=13,(VLOOKUP(B53,'X13'!$B:$AZ,45,FALSE)),"B"))))))))))))))=TRUE," ",(IF($X$1=1,(VLOOKUP(B53,'X1'!$B:$AZ,45,FALSE)),IF($X$1=2,(VLOOKUP(B53,'X2'!$B:$AZ,45,FALSE)),IF($X$1=3,(VLOOKUP(B53,'X3'!$B:$AZ,45,FALSE)),IF($X$1=4,(VLOOKUP(B53,'X4'!$B:$AZ,45,FALSE)),IF($X$1=5,(VLOOKUP(B53,'X5'!$B:$AZ,45,FALSE)),IF($X$1=6,(VLOOKUP(B53,'X6'!$B:$AZ,45,FALSE)),IF($X$1=7,(VLOOKUP(B53,'X7'!$B:$AZ,45,FALSE)),IF($X$1=8,(VLOOKUP(B53,'X8'!$B:$AZ,45,FALSE)),IF($X$1=9,(VLOOKUP(B53,'X9'!$B:$AZ,45,FALSE)),IF($X$1=10,(VLOOKUP(B53,'X10'!$B:$AZ,45,FALSE)),IF($X$1=11,(VLOOKUP(B53,'X11'!$B:$AZ,45,FALSE)),IF($X$1=12,(VLOOKUP(B53,'X12'!$B:$AZ,45,FALSE)),IF($X$1=13,(VLOOKUP(B53,'X13'!$B:$AZ,45,FALSE)),"B")))))))))))))))</f>
        <v>-13.460470045213313</v>
      </c>
      <c r="O53" s="184">
        <f ca="1">IF(ISERROR(IF($X$1=1,(VLOOKUP(B53,'X1'!$B:$AZ,11,FALSE)),IF($X$1=2,(VLOOKUP(B53,'X2'!$B:$AZ,11,FALSE)),IF($X$1=3,(VLOOKUP(B53,'X3'!$B:$AZ,11,FALSE)),IF($X$1=4,(VLOOKUP(B53,'X4'!$B:$AZ,11,FALSE)),IF($X$1=5,(VLOOKUP(B53,'X5'!$B:$AZ,11,FALSE)),IF($X$1=6,(VLOOKUP(B53,'X6'!$B:$AZ,11,FALSE)),IF($X$1=7,(VLOOKUP(B53,'X7'!$B:$AZ,11,FALSE)),IF($X$1=8,(VLOOKUP(B53,'X8'!$B:$AZ,11,FALSE)),IF($X$1=9,(VLOOKUP(B53,'X9'!$B:$AZ,11,FALSE)),IF($X$1=10,(VLOOKUP(B53,'X10'!$B:$AZ,11,FALSE)),IF($X$1=11,(VLOOKUP(B53,'X11'!$B:$AZ,11,FALSE)),IF($X$1=12,(VLOOKUP(B53,'X12'!$B:$AZ,11,FALSE)),IF($X$1=13,(VLOOKUP(B53,'X13'!$B:$AZ,11,FALSE)),"B"))))))))))))))=TRUE," ",(IF($X$1=1,(VLOOKUP(B53,'X1'!$B:$AZ,11,FALSE)),IF($X$1=2,(VLOOKUP(B53,'X2'!$B:$AZ,11,FALSE)),IF($X$1=3,(VLOOKUP(B53,'X3'!$B:$AZ,11,FALSE)),IF($X$1=4,(VLOOKUP(B53,'X4'!$B:$AZ,11,FALSE)),IF($X$1=5,(VLOOKUP(B53,'X5'!$B:$AZ,11,FALSE)),IF($X$1=6,(VLOOKUP(B53,'X6'!$B:$AZ,11,FALSE)),IF($X$1=7,(VLOOKUP(B53,'X7'!$B:$AZ,11,FALSE)),IF($X$1=8,(VLOOKUP(B53,'X8'!$B:$AZ,11,FALSE)),IF($X$1=9,(VLOOKUP(B53,'X9'!$B:$AZ,11,FALSE)),IF($X$1=10,(VLOOKUP(B53,'X10'!$B:$AZ,11,FALSE)),IF($X$1=11,(VLOOKUP(B53,'X11'!$B:$AZ,11,FALSE)),IF($X$1=12,(VLOOKUP(B53,'X12'!$B:$AZ,11,FALSE)),IF($X$1=13,(VLOOKUP(B53,'X13'!$B:$AZ,11,FALSE)),"B")))))))))))))))</f>
        <v>6.3792895443040498</v>
      </c>
      <c r="P53" s="184">
        <f ca="1">IF(ISERROR(IF($X$1=1,(VLOOKUP(B53,'X1'!$B:$AZ,12,FALSE)),IF($X$1=2,(VLOOKUP(B53,'X2'!$B:$AZ,12,FALSE)),IF($X$1=3,(VLOOKUP(B53,'X3'!$B:$AZ,12,FALSE)),IF($X$1=4,(VLOOKUP(B53,'X4'!$B:$AZ,12,FALSE)),IF($X$1=5,(VLOOKUP(B53,'X5'!$B:$AZ,12,FALSE)),IF($X$1=6,(VLOOKUP(B53,'X6'!$B:$AZ,12,FALSE)),IF($X$1=7,(VLOOKUP(B53,'X7'!$B:$AZ,12,FALSE)),IF($X$1=8,(VLOOKUP(B53,'X8'!$B:$AZ,12,FALSE)),IF($X$1=9,(VLOOKUP(B53,'X9'!$B:$AZ,12,FALSE)),IF($X$1=10,(VLOOKUP(B53,'X10'!$B:$AZ,12,FALSE)),IF($X$1=11,(VLOOKUP(B53,'X11'!$B:$AZ,12,FALSE)),IF($X$1=12,(VLOOKUP(B53,'X12'!$B:$AZ,12,FALSE)),IF($X$1=13,(VLOOKUP(B53,'X13'!$B:$AZ,12,FALSE)),"B"))))))))))))))=TRUE," ",(IF($X$1=1,(VLOOKUP(B53,'X1'!$B:$AZ,12,FALSE)),IF($X$1=2,(VLOOKUP(B53,'X2'!$B:$AZ,12,FALSE)),IF($X$1=3,(VLOOKUP(B53,'X3'!$B:$AZ,12,FALSE)),IF($X$1=4,(VLOOKUP(B53,'X4'!$B:$AZ,12,FALSE)),IF($X$1=5,(VLOOKUP(B53,'X5'!$B:$AZ,12,FALSE)),IF($X$1=6,(VLOOKUP(B53,'X6'!$B:$AZ,12,FALSE)),IF($X$1=7,(VLOOKUP(B53,'X7'!$B:$AZ,12,FALSE)),IF($X$1=8,(VLOOKUP(B53,'X8'!$B:$AZ,12,FALSE)),IF($X$1=9,(VLOOKUP(B53,'X9'!$B:$AZ,12,FALSE)),IF($X$1=10,(VLOOKUP(B53,'X10'!$B:$AZ,12,FALSE)),IF($X$1=11,(VLOOKUP(B53,'X11'!$B:$AZ,12,FALSE)),IF($X$1=12,(VLOOKUP(B53,'X12'!$B:$AZ,12,FALSE)),IF($X$1=13,(VLOOKUP(B53,'X13'!$B:$AZ,12,FALSE)),"B")))))))))))))))</f>
        <v>5.7502625594092569</v>
      </c>
      <c r="Q53" s="185">
        <f ca="1">IF(ISERROR(IF($X$1=1,(VLOOKUP(B53,'X1'!$B:$AZ,46,FALSE)),IF($X$1=2,(VLOOKUP(B53,'X2'!$B:$AZ,46,FALSE)),IF($X$1=3,(VLOOKUP(B53,'X3'!$B:$AZ,46,FALSE)),IF($X$1=4,(VLOOKUP(B53,'X4'!$B:$AZ,46,FALSE)),IF($X$1=5,(VLOOKUP(B53,'X5'!$B:$AZ,46,FALSE)),IF($X$1=6,(VLOOKUP(B53,'X6'!$B:$AZ,46,FALSE)),IF($X$1=7,(VLOOKUP(B53,'X7'!$B:$AZ,46,FALSE)),IF($X$1=8,(VLOOKUP(B53,'X8'!$B:$AZ,46,FALSE)),IF($X$1=9,(VLOOKUP(B53,'X9'!$B:$AZ,46,FALSE)),IF($X$1=10,(VLOOKUP(B53,'X10'!$B:$AZ,46,FALSE)),IF($X$1=11,(VLOOKUP(B53,'X11'!$B:$AZ,46,FALSE)),IF($X$1=12,(VLOOKUP(B53,'X12'!$B:$AZ,46,FALSE)),IF($X$1=13,(VLOOKUP(B53,'X13'!$B:$AZ,46,FALSE)),"B"))))))))))))))=TRUE," ",(IF($X$1=1,(VLOOKUP(B53,'X1'!$B:$AZ,46,FALSE)),IF($X$1=2,(VLOOKUP(B53,'X2'!$B:$AZ,46,FALSE)),IF($X$1=3,(VLOOKUP(B53,'X3'!$B:$AZ,46,FALSE)),IF($X$1=4,(VLOOKUP(B53,'X4'!$B:$AZ,46,FALSE)),IF($X$1=5,(VLOOKUP(B53,'X5'!$B:$AZ,46,FALSE)),IF($X$1=6,(VLOOKUP(B53,'X6'!$B:$AZ,46,FALSE)),IF($X$1=7,(VLOOKUP(B53,'X7'!$B:$AZ,46,FALSE)),IF($X$1=8,(VLOOKUP(B53,'X8'!$B:$AZ,46,FALSE)),IF($X$1=9,(VLOOKUP(B53,'X9'!$B:$AZ,46,FALSE)),IF($X$1=10,(VLOOKUP(B53,'X10'!$B:$AZ,46,FALSE)),IF($X$1=11,(VLOOKUP(B53,'X11'!$B:$AZ,46,FALSE)),IF($X$1=12,(VLOOKUP(B53,'X12'!$B:$AZ,46,FALSE)),IF($X$1=13,(VLOOKUP(B53,'X13'!$B:$AZ,46,FALSE)),"B")))))))))))))))</f>
        <v>-47.288104060307724</v>
      </c>
      <c r="R53" s="185">
        <f ca="1">IF(ISERROR(IF($X$1=1,(VLOOKUP(B53,'X1'!$B:$AZ,15,FALSE)),IF($X$1=2,(VLOOKUP(B53,'X2'!$B:$AZ,15,FALSE)),IF($X$1=3,(VLOOKUP(B53,'X3'!$B:$AZ,15,FALSE)),IF($X$1=4,(VLOOKUP(B53,'X4'!$B:$AZ,15,FALSE)),IF($X$1=5,(VLOOKUP(B53,'X5'!$B:$AZ,15,FALSE)),IF($X$1=6,(VLOOKUP(B53,'X6'!$B:$AZ,15,FALSE)),IF($X$1=7,(VLOOKUP(B53,'X7'!$B:$AZ,15,FALSE)),IF($X$1=8,(VLOOKUP(B53,'X8'!$B:$AZ,15,FALSE)),IF($X$1=9,(VLOOKUP(B53,'X9'!$B:$AZ,15,FALSE)),IF($X$1=10,(VLOOKUP(B53,'X10'!$B:$AZ,15,FALSE)),IF($X$1=11,(VLOOKUP(B53,'X11'!$B:$AZ,15,FALSE)),IF($X$1=12,(VLOOKUP(B53,'X12'!$B:$AZ,15,FALSE)),IF($X$1=13,(VLOOKUP(B53,'X13'!$B:$AZ,15,FALSE)),"B"))))))))))))))=TRUE," ",(IF($X$1=1,(VLOOKUP(B53,'X1'!$B:$AZ,15,FALSE)),IF($X$1=2,(VLOOKUP(B53,'X2'!$B:$AZ,15,FALSE)),IF($X$1=3,(VLOOKUP(B53,'X3'!$B:$AZ,15,FALSE)),IF($X$1=4,(VLOOKUP(B53,'X4'!$B:$AZ,15,FALSE)),IF($X$1=5,(VLOOKUP(B53,'X5'!$B:$AZ,15,FALSE)),IF($X$1=6,(VLOOKUP(B53,'X6'!$B:$AZ,15,FALSE)),IF($X$1=7,(VLOOKUP(B53,'X7'!$B:$AZ,15,FALSE)),IF($X$1=8,(VLOOKUP(B53,'X8'!$B:$AZ,15,FALSE)),IF($X$1=9,(VLOOKUP(B53,'X9'!$B:$AZ,15,FALSE)),IF($X$1=10,(VLOOKUP(B53,'X10'!$B:$AZ,15,FALSE)),IF($X$1=11,(VLOOKUP(B53,'X11'!$B:$AZ,15,FALSE)),IF($X$1=12,(VLOOKUP(B53,'X12'!$B:$AZ,15,FALSE)),IF($X$1=13,(VLOOKUP(B53,'X13'!$B:$AZ,15,FALSE)),"B")))))))))))))))</f>
        <v>8.0893139293139296</v>
      </c>
      <c r="S53" s="185">
        <f ca="1">IF(ISERROR(IF((IF($X$1=1,(VLOOKUP(B53,'X1'!$B:$AZ,14,FALSE)),(IF($X$1=2,(VLOOKUP(B53,'X2'!$B:$AZ,14,FALSE)),(IF($X$1=3,(VLOOKUP(B53,'X3'!$B:$AZ,14,FALSE)),(IF($X$1=4,(VLOOKUP(B53,'X4'!$B:$AZ,14,FALSE)),(IF($X$1=5,(VLOOKUP(B53,'X5'!$B:$AZ,14,FALSE)),(IF($X$1=6,(VLOOKUP(B53,'X6'!$B:$AZ,14,FALSE)),(IF($X$1=7,(VLOOKUP(B53,'X7'!$B:$AZ,14,FALSE)),(IF($X$1=8,(VLOOKUP(B53,'X8'!$B:$AZ,14,FALSE)),(IF($X$1=9,(VLOOKUP(B53,'X9'!$B:$AZ,14,FALSE)),(IF($X$1=10,(VLOOKUP(B53,'X10'!$B:$AZ,14,FALSE)),(IF($X$1=11,(VLOOKUP(B53,'X11'!$B:$AZ,14,FALSE)),(IF($X$1=12,(VLOOKUP(B53,'X12'!$B:$AZ,14,FALSE)),(VLOOKUP(B53,'X13'!$B:$AZ,14,FALSE))))))))))))))))))))))))))=$V$1," ",(IF($X$1=1,(VLOOKUP(B53,'X1'!$B:$AZ,14,FALSE)),(IF($X$1=2,(VLOOKUP(B53,'X2'!$B:$AZ,14,FALSE)),(IF($X$1=3,(VLOOKUP(B53,'X3'!$B:$AZ,14,FALSE)),(IF($X$1=4,(VLOOKUP(B53,'X4'!$B:$AZ,14,FALSE)),(IF($X$1=5,(VLOOKUP(B53,'X5'!$B:$AZ,14,FALSE)),(IF($X$1=6,(VLOOKUP(B53,'X6'!$B:$AZ,14,FALSE)),(IF($X$1=7,(VLOOKUP(B53,'X7'!$B:$AZ,14,FALSE)),(IF($X$1=8,(VLOOKUP(B53,'X8'!$B:$AZ,14,FALSE)),(IF($X$1=9,(VLOOKUP(B53,'X9'!$B:$AZ,14,FALSE)),(IF($X$1=10,(VLOOKUP(B53,'X10'!$B:$AZ,14,FALSE)),(IF($X$1=11,(VLOOKUP(B53,'X11'!$B:$AZ,14,FALSE)),(IF($X$1=12,(VLOOKUP(B53,'X12'!$B:$AZ,14,FALSE)),(VLOOKUP(B53,'X13'!$B:$AZ,14,FALSE))))))))))))))))))))))))))))=TRUE," ",(IF((IF($X$1=1,(VLOOKUP(B53,'X1'!$B:$AZ,14,FALSE)),(IF($X$1=2,(VLOOKUP(B53,'X2'!$B:$AZ,14,FALSE)),(IF($X$1=3,(VLOOKUP(B53,'X3'!$B:$AZ,14,FALSE)),(IF($X$1=4,(VLOOKUP(B53,'X4'!$B:$AZ,14,FALSE)),(IF($X$1=5,(VLOOKUP(B53,'X5'!$B:$AZ,14,FALSE)),(IF($X$1=6,(VLOOKUP(B53,'X6'!$B:$AZ,14,FALSE)),(IF($X$1=7,(VLOOKUP(B53,'X7'!$B:$AZ,14,FALSE)),(IF($X$1=8,(VLOOKUP(B53,'X8'!$B:$AZ,14,FALSE)),(IF($X$1=9,(VLOOKUP(B53,'X9'!$B:$AZ,14,FALSE)),(IF($X$1=10,(VLOOKUP(B53,'X10'!$B:$AZ,14,FALSE)),(IF($X$1=11,(VLOOKUP(B53,'X11'!$B:$AZ,14,FALSE)),(IF($X$1=12,(VLOOKUP(B53,'X12'!$B:$AZ,14,FALSE)),(VLOOKUP(B53,'X13'!$B:$AZ,14,FALSE))))))))))))))))))))))))))=$V$1," ",(IF($X$1=1,(VLOOKUP(B53,'X1'!$B:$AZ,14,FALSE)),(IF($X$1=2,(VLOOKUP(B53,'X2'!$B:$AZ,14,FALSE)),(IF($X$1=3,(VLOOKUP(B53,'X3'!$B:$AZ,14,FALSE)),(IF($X$1=4,(VLOOKUP(B53,'X4'!$B:$AZ,14,FALSE)),(IF($X$1=5,(VLOOKUP(B53,'X5'!$B:$AZ,14,FALSE)),(IF($X$1=6,(VLOOKUP(B53,'X6'!$B:$AZ,14,FALSE)),(IF($X$1=7,(VLOOKUP(B53,'X7'!$B:$AZ,14,FALSE)),(IF($X$1=8,(VLOOKUP(B53,'X8'!$B:$AZ,14,FALSE)),(IF($X$1=9,(VLOOKUP(B53,'X9'!$B:$AZ,14,FALSE)),(IF($X$1=10,(VLOOKUP(B53,'X10'!$B:$AZ,14,FALSE)),(IF($X$1=11,(VLOOKUP(B53,'X11'!$B:$AZ,14,FALSE)),(IF($X$1=12,(VLOOKUP(B53,'X12'!$B:$AZ,14,FALSE)),(VLOOKUP(B53,'X13'!$B:$AZ,14,FALSE)))))))))))))))))))))))))))))</f>
        <v>24.9717676840406</v>
      </c>
      <c r="Z53" s="102">
        <v>9</v>
      </c>
      <c r="AA53" s="102">
        <v>4</v>
      </c>
      <c r="AB53" s="102" t="str">
        <f t="shared" si="0"/>
        <v>94</v>
      </c>
      <c r="AC53" s="102">
        <f t="shared" si="10"/>
        <v>93</v>
      </c>
      <c r="AD53" s="42" t="s">
        <v>1302</v>
      </c>
      <c r="AE53" s="162" t="s">
        <v>18</v>
      </c>
      <c r="AF53" s="162" t="s">
        <v>1227</v>
      </c>
      <c r="AG53" s="162" t="s">
        <v>1229</v>
      </c>
      <c r="AH53" s="162" t="s">
        <v>1088</v>
      </c>
      <c r="AI53" s="162" t="s">
        <v>1225</v>
      </c>
      <c r="AJ53" s="162" t="s">
        <v>134</v>
      </c>
      <c r="AK53" s="102">
        <v>11</v>
      </c>
      <c r="AL53" s="102">
        <v>12</v>
      </c>
      <c r="AM53" s="102">
        <v>46</v>
      </c>
      <c r="AN53" s="162" t="s">
        <v>783</v>
      </c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</row>
    <row r="54" spans="1:52" ht="14.1" customHeight="1" x14ac:dyDescent="0.2">
      <c r="A54" s="156">
        <f t="shared" si="9"/>
        <v>7</v>
      </c>
      <c r="B54" s="122" t="str">
        <f>IF(ISERROR(IF($U$16=1,(VLOOKUP(A54,$AC$89:$AH$125,2,FALSE)),IF((IF($X$1=1,'X1'!B13,(IF($X$1=2,'X2'!B13,(IF($X$1=3,'X3'!B13,(IF($X$1=4,'X4'!B13,(IF($X$1=5,'X5'!B13,(IF($X$1=6,'X6'!B13,(IF($X$1=7,'X7'!B13,(IF($X$1=8,'X8'!B13,(IF($X$1=9,'X9'!B13,(IF($X$1=10,'X10'!B13,(IF($X$1=11,'X11'!B13,(IF($X$1=12,'X12'!B13,'X13'!B13))))))))))))))))))))))))="","",(IF($X$1=1,'X1'!B13,(IF($X$1=2,'X2'!B13,(IF($X$1=3,'X3'!B13,(IF($X$1=4,'X4'!B13,(IF($X$1=5,'X5'!B13,(IF($X$1=6,'X6'!B13,(IF($X$1=7,'X7'!B13,(IF($X$1=8,'X8'!B13,(IF($X$1=9,'X9'!B13,(IF($X$1=10,'X10'!B13,(IF($X$1=11,'X11'!B13,(IF($X$1=12,'X12'!B13,'X13'!B13)))))))))))))))))))))))))))=TRUE," ",(IF($U$16=1,(VLOOKUP(A54,$AC$89:$AH$125,2,FALSE)),IF((IF($X$1=1,'X1'!B13,(IF($X$1=2,'X2'!B13,(IF($X$1=3,'X3'!B13,(IF($X$1=4,'X4'!B13,(IF($X$1=5,'X5'!B13,(IF($X$1=6,'X6'!B13,(IF($X$1=7,'X7'!B13,(IF($X$1=8,'X8'!B13,(IF($X$1=9,'X9'!B13,(IF($X$1=10,'X10'!B13,(IF($X$1=11,'X11'!B13,(IF($X$1=12,'X12'!B13,'X13'!B13))))))))))))))))))))))))="","",(IF($X$1=1,'X1'!B13,(IF($X$1=2,'X2'!B13,(IF($X$1=3,'X3'!B13,(IF($X$1=4,'X4'!B13,(IF($X$1=5,'X5'!B13,(IF($X$1=6,'X6'!B13,(IF($X$1=7,'X7'!B13,(IF($X$1=8,'X8'!B13,(IF($X$1=9,'X9'!B13,(IF($X$1=10,'X10'!B13,(IF($X$1=11,'X11'!B13,(IF($X$1=12,'X12'!B13,'X13'!B13))))))))))))))))))))))))))))</f>
        <v>YNDX RM Equity</v>
      </c>
      <c r="C54" s="181" t="str">
        <f ca="1">IF(ISERROR(IF($X$1=1,(VLOOKUP(B54,'X1'!$B:$AZ,47,FALSE)),IF($X$1=2,(VLOOKUP(B54,'X2'!$B:$AZ,47,FALSE)),IF($X$1=3,(VLOOKUP(B54,'X3'!$B:$AZ,47,FALSE)),IF($X$1=4,(VLOOKUP(B54,'X4'!$B:$AZ,47,FALSE)),IF($X$1=5,(VLOOKUP(B54,'X5'!$B:$AZ,47,FALSE)),IF($X$1=6,(VLOOKUP(B54,'X6'!$B:$AZ,47,FALSE)),IF($X$1=7,(VLOOKUP(B54,'X7'!$B:$AZ,47,FALSE)),IF($X$1=8,(VLOOKUP(B54,'X8'!$B:$AZ,47,FALSE)),IF($X$1=9,(VLOOKUP(B54,'X9'!$B:$AZ,47,FALSE)),IF($X$1=10,(VLOOKUP(B54,'X10'!$B:$AZ,47,FALSE)),IF($X$1=11,(VLOOKUP(B54,'X11'!$B:$AZ,47,FALSE)),IF($X$1=12,(VLOOKUP(B54,'X12'!$B:$AZ,47,FALSE)),IF($X$1=13,(VLOOKUP(B54,'X13'!$B:$AZ,47,FALSE)),"B"))))))))))))))=TRUE," ",(IF($X$1=1,(VLOOKUP(B54,'X1'!$B:$AZ,47,FALSE)),IF($X$1=2,(VLOOKUP(B54,'X2'!$B:$AZ,47,FALSE)),IF($X$1=3,(VLOOKUP(B54,'X3'!$B:$AZ,47,FALSE)),IF($X$1=4,(VLOOKUP(B54,'X4'!$B:$AZ,47,FALSE)),IF($X$1=5,(VLOOKUP(B54,'X5'!$B:$AZ,47,FALSE)),IF($X$1=6,(VLOOKUP(B54,'X6'!$B:$AZ,47,FALSE)),IF($X$1=7,(VLOOKUP(B54,'X7'!$B:$AZ,47,FALSE)),IF($X$1=8,(VLOOKUP(B54,'X8'!$B:$AZ,47,FALSE)),IF($X$1=9,(VLOOKUP(B54,'X9'!$B:$AZ,47,FALSE)),IF($X$1=10,(VLOOKUP(B54,'X10'!$B:$AZ,47,FALSE)),IF($X$1=11,(VLOOKUP(B54,'X11'!$B:$AZ,47,FALSE)),IF($X$1=12,(VLOOKUP(B54,'X12'!$B:$AZ,47,FALSE)),IF($X$1=13,(VLOOKUP(B54,'X13'!$B:$AZ,47,FALSE)),"B")))))))))))))))</f>
        <v>Yandex NV</v>
      </c>
      <c r="D54" s="181" t="str">
        <f ca="1">IF(ISERROR(IF($X$1=1,(VLOOKUP(B54,'X1'!$B:$AP,41,FALSE)),IF($X$1=2,(VLOOKUP(B54,'X2'!$B:$AP,41,FALSE)),IF($X$1=3,(VLOOKUP(B54,'X3'!$B:$AP,41,FALSE)),IF($X$1=4,(VLOOKUP(B54,'X4'!$B:$AP,41,FALSE)),IF($X$1=5,(VLOOKUP(B54,'X5'!$B:$AP,41,FALSE)),IF($X$1=6,(VLOOKUP(B54,'X6'!$B:$AP,41,FALSE)),IF($X$1=7,(VLOOKUP(B54,'X7'!$B:$AP,41,FALSE)),IF($X$1=8,(VLOOKUP(B54,'X8'!$B:$AP,41,FALSE)),IF($X$1=9,(VLOOKUP(B54,'X9'!$B:$AP,41,FALSE)),IF($X$1=10,(VLOOKUP(B54,'X10'!$B:$AP,41,FALSE)),IF($X$1=11,(VLOOKUP(B54,'X11'!$B:$AP,41,FALSE)),IF($X$1=12,(VLOOKUP(B54,'X12'!$B:$AP,41,FALSE)),IF($X$1=13,(VLOOKUP(B54,'X13'!$B:$AP,41,FALSE)),"B"))))))))))))))=TRUE," ",(IF($X$1=1,(VLOOKUP(B54,'X1'!$B:$AP,41,FALSE)),IF($X$1=2,(VLOOKUP(B54,'X2'!$B:$AP,41,FALSE)),IF($X$1=3,(VLOOKUP(B54,'X3'!$B:$AP,41,FALSE)),IF($X$1=4,(VLOOKUP(B54,'X4'!$B:$AP,41,FALSE)),IF($X$1=5,(VLOOKUP(B54,'X5'!$B:$AP,41,FALSE)),IF($X$1=6,(VLOOKUP(B54,'X6'!$B:$AP,41,FALSE)),IF($X$1=7,(VLOOKUP(B54,'X7'!$B:$AP,41,FALSE)),IF($X$1=8,(VLOOKUP(B54,'X8'!$B:$AP,41,FALSE)),IF($X$1=9,(VLOOKUP(B54,'X9'!$B:$AP,41,FALSE)),IF($X$1=10,(VLOOKUP(B54,'X10'!$B:$AP,41,FALSE)),IF($X$1=11,(VLOOKUP(B54,'X11'!$B:$AP,41,FALSE)),IF($X$1=12,(VLOOKUP(B54,'X12'!$B:$AP,41,FALSE)),IF($X$1=13,(VLOOKUP(B54,'X13'!$B:$AP,41,FALSE)),"B")))))))))))))))</f>
        <v>Internet Media &amp; Services</v>
      </c>
      <c r="E54" s="182">
        <f ca="1">IF(ISERROR(IF($X$1=1,(VLOOKUP(B54,'X1'!$B:$AP,7,FALSE)),IF($X$1=2,(VLOOKUP(B54,'X2'!$B:$AP,7,FALSE)),IF($X$1=3,(VLOOKUP(B54,'X3'!$B:$AP,7,FALSE)),IF($X$1=4,(VLOOKUP(B54,'X4'!$B:$AP,7,FALSE)),IF($X$1=5,(VLOOKUP(B54,'X5'!$B:$AP,7,FALSE)),IF($X$1=6,(VLOOKUP(B54,'X6'!$B:$AP,7,FALSE)),IF($X$1=7,(VLOOKUP(B54,'X7'!$B:$AP,7,FALSE)),IF($X$1=8,(VLOOKUP(B54,'X8'!$B:$AP,7,FALSE)),IF($X$1=9,(VLOOKUP(B54,'X9'!$B:$AP,7,FALSE)),IF($X$1=10,(VLOOKUP(B54,'X10'!$B:$AP,7,FALSE)),IF($X$1=11,(VLOOKUP(B54,'X11'!$B:$AP,7,FALSE)),IF($X$1=12,(VLOOKUP(B54,'X12'!$B:$AP,7,FALSE)),IF($X$1=13,(VLOOKUP(B54,'X13'!$B:$AP,7,FALSE)),"B"))))))))))))))=TRUE," ",(IF($X$1=1,(VLOOKUP(B54,'X1'!$B:$AP,7,FALSE)),IF($X$1=2,(VLOOKUP(B54,'X2'!$B:$AP,7,FALSE)),IF($X$1=3,(VLOOKUP(B54,'X3'!$B:$AP,7,FALSE)),IF($X$1=4,(VLOOKUP(B54,'X4'!$B:$AP,7,FALSE)),IF($X$1=5,(VLOOKUP(B54,'X5'!$B:$AP,7,FALSE)),IF($X$1=6,(VLOOKUP(B54,'X6'!$B:$AP,7,FALSE)),IF($X$1=7,(VLOOKUP(B54,'X7'!$B:$AP,7,FALSE)),IF($X$1=8,(VLOOKUP(B54,'X8'!$B:$AP,7,FALSE)),IF($X$1=9,(VLOOKUP(B54,'X9'!$B:$AP,7,FALSE)),IF($X$1=10,(VLOOKUP(B54,'X10'!$B:$AP,7,FALSE)),IF($X$1=11,(VLOOKUP(B54,'X11'!$B:$AP,7,FALSE)),IF($X$1=12,(VLOOKUP(B54,'X12'!$B:$AP,7,FALSE)),IF($X$1=13,(VLOOKUP(B54,'X13'!$B:$AP,7,FALSE)),"B")))))))))))))))</f>
        <v>4989.3999999999996</v>
      </c>
      <c r="F54" s="182">
        <f ca="1">IF(ISERROR(IF((IF($X$1=1,(VLOOKUP(B54,'X1'!$B:$AO,6,FALSE)),(IF($X$1=2,(VLOOKUP(B54,'X2'!$B:$AO,6,FALSE)),(IF($X$1=3,(VLOOKUP(B54,'X3'!$B:$AO,6,FALSE)),(IF($X$1=4,(VLOOKUP(B54,'X4'!$B:$AO,6,FALSE)),(IF($X$1=5,(VLOOKUP(B54,'X5'!$B:$AO,6,FALSE)),(IF($X$1=6,(VLOOKUP(B54,'X6'!$B:$AO,6,FALSE)),(IF($X$1=7,(VLOOKUP(B54,'X7'!$B:$AO,6,FALSE)),(IF($X$1=8,(VLOOKUP(B54,'X8'!$B:$AO,6,FALSE)),(IF($X$1=9,(VLOOKUP(B54,'X9'!$B:$AO,6,FALSE)),(IF($X$1=10,(VLOOKUP(B54,'X10'!$B:$AO,6,FALSE)),(IF($X$1=11,(VLOOKUP(B54,'X11'!$B:$AO,6,FALSE)),(IF($X$1=12,(VLOOKUP(B54,'X12'!$B:$AO,6,FALSE)),(VLOOKUP(B54,'X13'!$B:$AO,6,FALSE))))))))))))))))))))))))))=$V$1," ",(IF($X$1=1,(VLOOKUP(B54,'X1'!$B:$AO,6,FALSE)),(IF($X$1=2,(VLOOKUP(B54,'X2'!$B:$AO,6,FALSE)),(IF($X$1=3,(VLOOKUP(B54,'X3'!$B:$AO,6,FALSE)),(IF($X$1=4,(VLOOKUP(B54,'X4'!$B:$AO,6,FALSE)),(IF($X$1=5,(VLOOKUP(B54,'X5'!$B:$AO,6,FALSE)),(IF($X$1=6,(VLOOKUP(B54,'X6'!$B:$AO,6,FALSE)),(IF($X$1=7,(VLOOKUP(B54,'X7'!$B:$AO,6,FALSE)),(IF($X$1=8,(VLOOKUP(B54,'X8'!$B:$AO,6,FALSE)),(IF($X$1=9,(VLOOKUP(B54,'X9'!$B:$AO,6,FALSE)),(IF($X$1=10,(VLOOKUP(B54,'X10'!$B:$AO,6,FALSE)),(IF($X$1=11,(VLOOKUP(B54,'X11'!$B:$AO,6,FALSE)),(IF($X$1=12,(VLOOKUP(B54,'X12'!$B:$AO,6,FALSE)),(VLOOKUP(B54,'X13'!$B:$AO,6,FALSE))))))))))))))))))))))))))))=TRUE," ",(IF((IF($X$1=1,(VLOOKUP(B54,'X1'!$B:$AO,6,FALSE)),(IF($X$1=2,(VLOOKUP(B54,'X2'!$B:$AO,6,FALSE)),(IF($X$1=3,(VLOOKUP(B54,'X3'!$B:$AO,6,FALSE)),(IF($X$1=4,(VLOOKUP(B54,'X4'!$B:$AO,6,FALSE)),(IF($X$1=5,(VLOOKUP(B54,'X5'!$B:$AO,6,FALSE)),(IF($X$1=6,(VLOOKUP(B54,'X6'!$B:$AO,6,FALSE)),(IF($X$1=7,(VLOOKUP(B54,'X7'!$B:$AO,6,FALSE)),(IF($X$1=8,(VLOOKUP(B54,'X8'!$B:$AO,6,FALSE)),(IF($X$1=9,(VLOOKUP(B54,'X9'!$B:$AO,6,FALSE)),(IF($X$1=10,(VLOOKUP(B54,'X10'!$B:$AO,6,FALSE)),(IF($X$1=11,(VLOOKUP(B54,'X11'!$B:$AO,6,FALSE)),(IF($X$1=12,(VLOOKUP(B54,'X12'!$B:$AO,6,FALSE)),(VLOOKUP(B54,'X13'!$B:$AO,6,FALSE))))))))))))))))))))))))))=$V$1," ",(IF($X$1=1,(VLOOKUP(B54,'X1'!$B:$AO,6,FALSE)),(IF($X$1=2,(VLOOKUP(B54,'X2'!$B:$AO,6,FALSE)),(IF($X$1=3,(VLOOKUP(B54,'X3'!$B:$AO,6,FALSE)),(IF($X$1=4,(VLOOKUP(B54,'X4'!$B:$AO,6,FALSE)),(IF($X$1=5,(VLOOKUP(B54,'X5'!$B:$AO,6,FALSE)),(IF($X$1=6,(VLOOKUP(B54,'X6'!$B:$AO,6,FALSE)),(IF($X$1=7,(VLOOKUP(B54,'X7'!$B:$AO,6,FALSE)),(IF($X$1=8,(VLOOKUP(B54,'X8'!$B:$AO,6,FALSE)),(IF($X$1=9,(VLOOKUP(B54,'X9'!$B:$AO,6,FALSE)),(IF($X$1=10,(VLOOKUP(B54,'X10'!$B:$AO,6,FALSE)),(IF($X$1=11,(VLOOKUP(B54,'X11'!$B:$AO,6,FALSE)),(IF($X$1=12,(VLOOKUP(B54,'X12'!$B:$AO,6,FALSE)),(VLOOKUP(B54,'X13'!$B:$AO,6,FALSE)))))))))))))))))))))))))))))</f>
        <v>5961</v>
      </c>
      <c r="G54" s="182">
        <f ca="1">IF(ISERROR(IF($X$1=1,(VLOOKUP(B54,'X1'!$B:$AZ,44,FALSE)),IF($X$1=2,(VLOOKUP(B54,'X2'!$B:$AZ,44,FALSE)),IF($X$1=3,(VLOOKUP(B54,'X3'!$B:$AZ,44,FALSE)),IF($X$1=4,(VLOOKUP(B54,'X4'!$B:$AZ,44,FALSE)),IF($X$1=5,(VLOOKUP(B54,'X5'!$B:$AZ,44,FALSE)),IF($X$1=6,(VLOOKUP(B54,'X6'!$B:$AZ,44,FALSE)),IF($X$1=7,(VLOOKUP(B54,'X7'!$B:$AZ,44,FALSE)),IF($X$1=8,(VLOOKUP(B54,'X8'!$B:$AZ,44,FALSE)),IF($X$1=9,(VLOOKUP(B54,'X9'!$B:$AZ,44,FALSE)),IF($X$1=10,(VLOOKUP(B54,'X10'!$B:$AZ,44,FALSE)),IF($X$1=11,(VLOOKUP(B54,'X11'!$B:$AZ,44,FALSE)),IF($X$1=12,(VLOOKUP(B54,'X12'!$B:$AZ,44,FALSE)),IF($X$1=13,(VLOOKUP(B54,'X13'!$B:$AZ,44,FALSE)),"B"))))))))))))))=TRUE," ",(IF($X$1=1,(VLOOKUP(B54,'X1'!$B:$AZ,44,FALSE)),IF($X$1=2,(VLOOKUP(B54,'X2'!$B:$AZ,44,FALSE)),IF($X$1=3,(VLOOKUP(B54,'X3'!$B:$AZ,44,FALSE)),IF($X$1=4,(VLOOKUP(B54,'X4'!$B:$AZ,44,FALSE)),IF($X$1=5,(VLOOKUP(B54,'X5'!$B:$AZ,44,FALSE)),IF($X$1=6,(VLOOKUP(B54,'X6'!$B:$AZ,44,FALSE)),IF($X$1=7,(VLOOKUP(B54,'X7'!$B:$AZ,44,FALSE)),IF($X$1=8,(VLOOKUP(B54,'X8'!$B:$AZ,44,FALSE)),IF($X$1=9,(VLOOKUP(B54,'X9'!$B:$AZ,44,FALSE)),IF($X$1=10,(VLOOKUP(B54,'X10'!$B:$AZ,44,FALSE)),IF($X$1=11,(VLOOKUP(B54,'X11'!$B:$AZ,44,FALSE)),IF($X$1=12,(VLOOKUP(B54,'X12'!$B:$AZ,44,FALSE)),IF($X$1=13,(VLOOKUP(B54,'X13'!$B:$AZ,44,FALSE)),"B")))))))))))))))</f>
        <v>19.473283360724736</v>
      </c>
      <c r="H54" s="182">
        <f ca="1">IF(ISERROR(IF($X$1=1,(VLOOKUP(B54,'X1'!$B:$AZ,8,FALSE)),IF($X$1=2,(VLOOKUP(B54,'X2'!$B:$AZ,8,FALSE)),IF($X$1=3,(VLOOKUP(B54,'X3'!$B:$AZ,8,FALSE)),IF($X$1=4,(VLOOKUP(B54,'X4'!$B:$AZ,8,FALSE)),IF($X$1=5,(VLOOKUP(B54,'X5'!$B:$AZ,8,FALSE)),IF($X$1=6,(VLOOKUP(B54,'X6'!$B:$AZ,8,FALSE)),IF($X$1=7,(VLOOKUP(B54,'X7'!$B:$AZ,8,FALSE)),IF($X$1=8,(VLOOKUP(B54,'X8'!$B:$AZ,8,FALSE)),IF($X$1=9,(VLOOKUP(B54,'X9'!$B:$AZ,8,FALSE)),IF($X$1=10,(VLOOKUP(B54,'X10'!$B:$AZ,8,FALSE)),IF($X$1=11,(VLOOKUP(B54,'X11'!$B:$AZ,8,FALSE)),IF($X$1=12,(VLOOKUP(B54,'X12'!$B:$AZ,8,FALSE)),IF($X$1=13,(VLOOKUP(B54,'X13'!$B:$AZ,8,FALSE)),"B"))))))))))))))=TRUE," ",(IF($X$1=1,(VLOOKUP(B54,'X1'!$B:$AZ,8,FALSE)),IF($X$1=2,(VLOOKUP(B54,'X2'!$B:$AZ,8,FALSE)),IF($X$1=3,(VLOOKUP(B54,'X3'!$B:$AZ,8,FALSE)),IF($X$1=4,(VLOOKUP(B54,'X4'!$B:$AZ,8,FALSE)),IF($X$1=5,(VLOOKUP(B54,'X5'!$B:$AZ,8,FALSE)),IF($X$1=6,(VLOOKUP(B54,'X6'!$B:$AZ,8,FALSE)),IF($X$1=7,(VLOOKUP(B54,'X7'!$B:$AZ,8,FALSE)),IF($X$1=8,(VLOOKUP(B54,'X8'!$B:$AZ,8,FALSE)),IF($X$1=9,(VLOOKUP(B54,'X9'!$B:$AZ,8,FALSE)),IF($X$1=10,(VLOOKUP(B54,'X10'!$B:$AZ,8,FALSE)),IF($X$1=11,(VLOOKUP(B54,'X11'!$B:$AZ,8,FALSE)),IF($X$1=12,(VLOOKUP(B54,'X12'!$B:$AZ,8,FALSE)),IF($X$1=13,(VLOOKUP(B54,'X13'!$B:$AZ,8,FALSE)),"B")))))))))))))))</f>
        <v>24466.481257388448</v>
      </c>
      <c r="I54" s="183">
        <f ca="1">IF(ISERROR(IF($X$1=1,(VLOOKUP(B54,'X1'!$B:$AZ,2,FALSE)),IF($X$1=2,(VLOOKUP(B54,'X2'!$B:$AZ,2,FALSE)),IF($X$1=3,(VLOOKUP(B54,'X3'!$B:$AZ,2,FALSE)),IF($X$1=4,(VLOOKUP(B54,'X4'!$B:$AZ,2,FALSE)),IF($X$1=5,(VLOOKUP(B54,'X5'!$B:$AZ,2,FALSE)),IF($X$1=6,(VLOOKUP(B54,'X6'!$B:$AZ,2,FALSE)),IF($X$1=7,(VLOOKUP(B54,'X7'!$B:$AZ,2,FALSE)),IF($X$1=8,(VLOOKUP(B54,'X8'!$B:$AZ,2,FALSE)),IF($X$1=9,(VLOOKUP(B54,'X9'!$B:$AZ,2,FALSE)),IF($X$1=10,(VLOOKUP(B54,'X10'!$B:$AZ,2,FALSE)),IF($X$1=11,(VLOOKUP(B54,'X11'!$B:$AZ,2,FALSE)),IF($X$1=12,(VLOOKUP(B54,'X12'!$B:$AZ,2,FALSE)),IF($X$1=13,(VLOOKUP(B54,'X13'!$B:$AZ,2,FALSE)),"B"))))))))))))))=TRUE," ",(IF($X$1=1,(VLOOKUP(B54,'X1'!$B:$AZ,2,FALSE)),IF($X$1=2,(VLOOKUP(B54,'X2'!$B:$AZ,2,FALSE)),IF($X$1=3,(VLOOKUP(B54,'X3'!$B:$AZ,2,FALSE)),IF($X$1=4,(VLOOKUP(B54,'X4'!$B:$AZ,2,FALSE)),IF($X$1=5,(VLOOKUP(B54,'X5'!$B:$AZ,2,FALSE)),IF($X$1=6,(VLOOKUP(B54,'X6'!$B:$AZ,2,FALSE)),IF($X$1=7,(VLOOKUP(B54,'X7'!$B:$AZ,2,FALSE)),IF($X$1=8,(VLOOKUP(B54,'X8'!$B:$AZ,2,FALSE)),IF($X$1=9,(VLOOKUP(B54,'X9'!$B:$AZ,2,FALSE)),IF($X$1=10,(VLOOKUP(B54,'X10'!$B:$AZ,2,FALSE)),IF($X$1=11,(VLOOKUP(B54,'X11'!$B:$AZ,2,FALSE)),IF($X$1=12,(VLOOKUP(B54,'X12'!$B:$AZ,2,FALSE)),IF($X$1=13,(VLOOKUP(B54,'X13'!$B:$AZ,2,FALSE)),"B")))))))))))))))</f>
        <v>15</v>
      </c>
      <c r="J54" s="183">
        <f ca="1">IF(ISERROR(IF($X$1=1,(VLOOKUP(B54,'X1'!$B:$AZ,3,FALSE)),IF($X$1=2,(VLOOKUP(B54,'X2'!$B:$AZ,3,FALSE)),IF($X$1=3,(VLOOKUP(B54,'X3'!$B:$AZ,3,FALSE)),IF($X$1=4,(VLOOKUP(B54,'X4'!$B:$AZ,3,FALSE)),IF($X$1=5,(VLOOKUP(B54,'X5'!$B:$AZ,3,FALSE)),IF($X$1=6,(VLOOKUP(B54,'X6'!$B:$AZ,3,FALSE)),IF($X$1=7,(VLOOKUP(B54,'X7'!$B:$AZ,3,FALSE)),IF($X$1=8,(VLOOKUP(B54,'X8'!$B:$AZ,3,FALSE)),IF($X$1=9,(VLOOKUP(B54,'X9'!$B:$AZ,3,FALSE)),IF($X$1=10,(VLOOKUP(B54,'X10'!$B:$AZ,3,FALSE)),IF($X$1=11,(VLOOKUP(B54,'X11'!$B:$AZ,3,FALSE)),IF($X$1=12,(VLOOKUP(B54,'X12'!$B:$AZ,3,FALSE)),IF($X$1=13,(VLOOKUP(B54,'X13'!$B:$AZ,3,FALSE)),"B"))))))))))))))=TRUE," ",(IF($X$1=1,(VLOOKUP(B54,'X1'!$B:$AZ,3,FALSE)),IF($X$1=2,(VLOOKUP(B54,'X2'!$B:$AZ,3,FALSE)),IF($X$1=3,(VLOOKUP(B54,'X3'!$B:$AZ,3,FALSE)),IF($X$1=4,(VLOOKUP(B54,'X4'!$B:$AZ,3,FALSE)),IF($X$1=5,(VLOOKUP(B54,'X5'!$B:$AZ,3,FALSE)),IF($X$1=6,(VLOOKUP(B54,'X6'!$B:$AZ,3,FALSE)),IF($X$1=7,(VLOOKUP(B54,'X7'!$B:$AZ,3,FALSE)),IF($X$1=8,(VLOOKUP(B54,'X8'!$B:$AZ,3,FALSE)),IF($X$1=9,(VLOOKUP(B54,'X9'!$B:$AZ,3,FALSE)),IF($X$1=10,(VLOOKUP(B54,'X10'!$B:$AZ,3,FALSE)),IF($X$1=11,(VLOOKUP(B54,'X11'!$B:$AZ,3,FALSE)),IF($X$1=12,(VLOOKUP(B54,'X12'!$B:$AZ,3,FALSE)),IF($X$1=13,(VLOOKUP(B54,'X13'!$B:$AZ,3,FALSE)),"B")))))))))))))))</f>
        <v>0</v>
      </c>
      <c r="K54" s="183">
        <f ca="1">IF(ISERROR(IF($X$1=1,(VLOOKUP(B54,'X1'!$B:$AZ,5,FALSE)),IF($X$1=2,(VLOOKUP(B54,'X2'!$B:$AZ,5,FALSE)),IF($X$1=3,(VLOOKUP(B54,'X3'!$B:$AZ,5,FALSE)),IF($X$1=4,(VLOOKUP(B54,'X4'!$B:$AZ,5,FALSE)),IF($X$1=5,(VLOOKUP(B54,'X5'!$B:$AZ,5,FALSE)),IF($X$1=6,(VLOOKUP(B54,'X6'!$B:$AZ,5,FALSE)),IF($X$1=7,(VLOOKUP(B54,'X7'!$B:$AZ,5,FALSE)),IF($X$1=8,(VLOOKUP(B54,'X8'!$B:$AZ,5,FALSE)),IF($X$1=9,(VLOOKUP(B54,'X9'!$B:$AZ,5,FALSE)),IF($X$1=10,(VLOOKUP(B54,'X10'!$B:$AZ,5,FALSE)),IF($X$1=11,(VLOOKUP(B54,'X11'!$B:$AZ,5,FALSE)),IF($X$1=12,(VLOOKUP(B54,'X12'!$B:$AZ,5,FALSE)),IF($X$1=13,(VLOOKUP(B54,'X13'!$B:$AZ,5,FALSE)),"B"))))))))))))))=TRUE," ",(IF($X$1=1,(VLOOKUP(B54,'X1'!$B:$AZ,5,FALSE)),IF($X$1=2,(VLOOKUP(B54,'X2'!$B:$AZ,5,FALSE)),IF($X$1=3,(VLOOKUP(B54,'X3'!$B:$AZ,5,FALSE)),IF($X$1=4,(VLOOKUP(B54,'X4'!$B:$AZ,5,FALSE)),IF($X$1=5,(VLOOKUP(B54,'X5'!$B:$AZ,5,FALSE)),IF($X$1=6,(VLOOKUP(B54,'X6'!$B:$AZ,5,FALSE)),IF($X$1=7,(VLOOKUP(B54,'X7'!$B:$AZ,5,FALSE)),IF($X$1=8,(VLOOKUP(B54,'X8'!$B:$AZ,5,FALSE)),IF($X$1=9,(VLOOKUP(B54,'X9'!$B:$AZ,5,FALSE)),IF($X$1=10,(VLOOKUP(B54,'X10'!$B:$AZ,5,FALSE)),IF($X$1=11,(VLOOKUP(B54,'X11'!$B:$AZ,5,FALSE)),IF($X$1=12,(VLOOKUP(B54,'X12'!$B:$AZ,5,FALSE)),IF($X$1=13,(VLOOKUP(B54,'X13'!$B:$AZ,5,FALSE)),"B")))))))))))))))</f>
        <v>19</v>
      </c>
      <c r="L54" s="184" t="str">
        <f ca="1">IF(ISERROR(IF($X$1=1,(VLOOKUP(B54,'X1'!$B:$AZ,9,FALSE)),IF($X$1=2,(VLOOKUP(B54,'X2'!$B:$AZ,9,FALSE)),IF($X$1=3,(VLOOKUP(B54,'X3'!$B:$AZ,9,FALSE)),IF($X$1=4,(VLOOKUP(B54,'X4'!$B:$AZ,9,FALSE)),IF($X$1=5,(VLOOKUP(B54,'X5'!$B:$AZ,9,FALSE)),IF($X$1=6,(VLOOKUP(B54,'X6'!$B:$AZ,9,FALSE)),IF($X$1=7,(VLOOKUP(B54,'X7'!$B:$AZ,9,FALSE)),IF($X$1=8,(VLOOKUP(B54,'X8'!$B:$AZ,9,FALSE)),IF($X$1=9,(VLOOKUP(B54,'X9'!$B:$AZ,9,FALSE)),IF($X$1=10,(VLOOKUP(B54,'X10'!$B:$AZ,9,FALSE)),IF($X$1=11,(VLOOKUP(B54,'X11'!$B:$AZ,9,FALSE)),IF($X$1=12,(VLOOKUP(B54,'X12'!$B:$AZ,9,FALSE)),IF($X$1=13,(VLOOKUP(B54,'X13'!$B:$AZ,9,FALSE)),"B"))))))))))))))=TRUE," ",(IF($X$1=1,(VLOOKUP(B54,'X1'!$B:$AZ,9,FALSE)),IF($X$1=2,(VLOOKUP(B54,'X2'!$B:$AZ,9,FALSE)),IF($X$1=3,(VLOOKUP(B54,'X3'!$B:$AZ,9,FALSE)),IF($X$1=4,(VLOOKUP(B54,'X4'!$B:$AZ,9,FALSE)),IF($X$1=5,(VLOOKUP(B54,'X5'!$B:$AZ,9,FALSE)),IF($X$1=6,(VLOOKUP(B54,'X6'!$B:$AZ,9,FALSE)),IF($X$1=7,(VLOOKUP(B54,'X7'!$B:$AZ,9,FALSE)),IF($X$1=8,(VLOOKUP(B54,'X8'!$B:$AZ,9,FALSE)),IF($X$1=9,(VLOOKUP(B54,'X9'!$B:$AZ,9,FALSE)),IF($X$1=10,(VLOOKUP(B54,'X10'!$B:$AZ,9,FALSE)),IF($X$1=11,(VLOOKUP(B54,'X11'!$B:$AZ,9,FALSE)),IF($X$1=12,(VLOOKUP(B54,'X12'!$B:$AZ,9,FALSE)),IF($X$1=13,(VLOOKUP(B54,'X13'!$B:$AZ,9,FALSE)),"B")))))))))))))))</f>
        <v>NA</v>
      </c>
      <c r="M54" s="184" t="str">
        <f ca="1">IF(ISERROR(IF($X$1=1,(VLOOKUP(B54,'X1'!$B:$AZ,10,FALSE)),IF($X$1=2,(VLOOKUP(B54,'X2'!$B:$AZ,10,FALSE)),IF($X$1=3,(VLOOKUP(B54,'X3'!$B:$AZ,10,FALSE)),IF($X$1=4,(VLOOKUP(B54,'X4'!$B:$AZ,10,FALSE)),IF($X$1=5,(VLOOKUP(B54,'X5'!$B:$AZ,10,FALSE)),IF($X$1=6,(VLOOKUP(B54,'X6'!$B:$AZ,10,FALSE)),IF($X$1=7,(VLOOKUP(B54,'X7'!$B:$AZ,10,FALSE)),IF($X$1=8,(VLOOKUP(B54,'X8'!$B:$AZ,10,FALSE)),IF($X$1=9,(VLOOKUP(B54,'X9'!$B:$AZ,10,FALSE)),IF($X$1=10,(VLOOKUP(B54,'X10'!$B:$AZ,10,FALSE)),IF($X$1=11,(VLOOKUP(B54,'X11'!$B:$AZ,10,FALSE)),IF($X$1=12,(VLOOKUP(B54,'X12'!$B:$AZ,10,FALSE)),IF($X$1=13,(VLOOKUP(B54,'X13'!$B:$AZ,10,FALSE)),"B"))))))))))))))=TRUE," ",(IF($X$1=1,(VLOOKUP(B54,'X1'!$B:$AZ,10,FALSE)),IF($X$1=2,(VLOOKUP(B54,'X2'!$B:$AZ,10,FALSE)),IF($X$1=3,(VLOOKUP(B54,'X3'!$B:$AZ,10,FALSE)),IF($X$1=4,(VLOOKUP(B54,'X4'!$B:$AZ,10,FALSE)),IF($X$1=5,(VLOOKUP(B54,'X5'!$B:$AZ,10,FALSE)),IF($X$1=6,(VLOOKUP(B54,'X6'!$B:$AZ,10,FALSE)),IF($X$1=7,(VLOOKUP(B54,'X7'!$B:$AZ,10,FALSE)),IF($X$1=8,(VLOOKUP(B54,'X8'!$B:$AZ,10,FALSE)),IF($X$1=9,(VLOOKUP(B54,'X9'!$B:$AZ,10,FALSE)),IF($X$1=10,(VLOOKUP(B54,'X10'!$B:$AZ,10,FALSE)),IF($X$1=11,(VLOOKUP(B54,'X11'!$B:$AZ,10,FALSE)),IF($X$1=12,(VLOOKUP(B54,'X12'!$B:$AZ,10,FALSE)),IF($X$1=13,(VLOOKUP(B54,'X13'!$B:$AZ,10,FALSE)),"B")))))))))))))))</f>
        <v>NA</v>
      </c>
      <c r="N54" s="185" t="str">
        <f ca="1">IF(ISERROR(IF($X$1=1,(VLOOKUP(B54,'X1'!$B:$AZ,45,FALSE)),IF($X$1=2,(VLOOKUP(B54,'X2'!$B:$AZ,45,FALSE)),IF($X$1=3,(VLOOKUP(B54,'X3'!$B:$AZ,45,FALSE)),IF($X$1=4,(VLOOKUP(B54,'X4'!$B:$AZ,45,FALSE)),IF($X$1=5,(VLOOKUP(B54,'X5'!$B:$AZ,45,FALSE)),IF($X$1=6,(VLOOKUP(B54,'X6'!$B:$AZ,45,FALSE)),IF($X$1=7,(VLOOKUP(B54,'X7'!$B:$AZ,45,FALSE)),IF($X$1=8,(VLOOKUP(B54,'X8'!$B:$AZ,45,FALSE)),IF($X$1=9,(VLOOKUP(B54,'X9'!$B:$AZ,45,FALSE)),IF($X$1=10,(VLOOKUP(B54,'X10'!$B:$AZ,45,FALSE)),IF($X$1=11,(VLOOKUP(B54,'X11'!$B:$AZ,45,FALSE)),IF($X$1=12,(VLOOKUP(B54,'X12'!$B:$AZ,45,FALSE)),IF($X$1=13,(VLOOKUP(B54,'X13'!$B:$AZ,45,FALSE)),"B"))))))))))))))=TRUE," ",(IF($X$1=1,(VLOOKUP(B54,'X1'!$B:$AZ,45,FALSE)),IF($X$1=2,(VLOOKUP(B54,'X2'!$B:$AZ,45,FALSE)),IF($X$1=3,(VLOOKUP(B54,'X3'!$B:$AZ,45,FALSE)),IF($X$1=4,(VLOOKUP(B54,'X4'!$B:$AZ,45,FALSE)),IF($X$1=5,(VLOOKUP(B54,'X5'!$B:$AZ,45,FALSE)),IF($X$1=6,(VLOOKUP(B54,'X6'!$B:$AZ,45,FALSE)),IF($X$1=7,(VLOOKUP(B54,'X7'!$B:$AZ,45,FALSE)),IF($X$1=8,(VLOOKUP(B54,'X8'!$B:$AZ,45,FALSE)),IF($X$1=9,(VLOOKUP(B54,'X9'!$B:$AZ,45,FALSE)),IF($X$1=10,(VLOOKUP(B54,'X10'!$B:$AZ,45,FALSE)),IF($X$1=11,(VLOOKUP(B54,'X11'!$B:$AZ,45,FALSE)),IF($X$1=12,(VLOOKUP(B54,'X12'!$B:$AZ,45,FALSE)),IF($X$1=13,(VLOOKUP(B54,'X13'!$B:$AZ,45,FALSE)),"B")))))))))))))))</f>
        <v xml:space="preserve"> </v>
      </c>
      <c r="O54" s="184">
        <f ca="1">IF(ISERROR(IF($X$1=1,(VLOOKUP(B54,'X1'!$B:$AZ,11,FALSE)),IF($X$1=2,(VLOOKUP(B54,'X2'!$B:$AZ,11,FALSE)),IF($X$1=3,(VLOOKUP(B54,'X3'!$B:$AZ,11,FALSE)),IF($X$1=4,(VLOOKUP(B54,'X4'!$B:$AZ,11,FALSE)),IF($X$1=5,(VLOOKUP(B54,'X5'!$B:$AZ,11,FALSE)),IF($X$1=6,(VLOOKUP(B54,'X6'!$B:$AZ,11,FALSE)),IF($X$1=7,(VLOOKUP(B54,'X7'!$B:$AZ,11,FALSE)),IF($X$1=8,(VLOOKUP(B54,'X8'!$B:$AZ,11,FALSE)),IF($X$1=9,(VLOOKUP(B54,'X9'!$B:$AZ,11,FALSE)),IF($X$1=10,(VLOOKUP(B54,'X10'!$B:$AZ,11,FALSE)),IF($X$1=11,(VLOOKUP(B54,'X11'!$B:$AZ,11,FALSE)),IF($X$1=12,(VLOOKUP(B54,'X12'!$B:$AZ,11,FALSE)),IF($X$1=13,(VLOOKUP(B54,'X13'!$B:$AZ,11,FALSE)),"B"))))))))))))))=TRUE," ",(IF($X$1=1,(VLOOKUP(B54,'X1'!$B:$AZ,11,FALSE)),IF($X$1=2,(VLOOKUP(B54,'X2'!$B:$AZ,11,FALSE)),IF($X$1=3,(VLOOKUP(B54,'X3'!$B:$AZ,11,FALSE)),IF($X$1=4,(VLOOKUP(B54,'X4'!$B:$AZ,11,FALSE)),IF($X$1=5,(VLOOKUP(B54,'X5'!$B:$AZ,11,FALSE)),IF($X$1=6,(VLOOKUP(B54,'X6'!$B:$AZ,11,FALSE)),IF($X$1=7,(VLOOKUP(B54,'X7'!$B:$AZ,11,FALSE)),IF($X$1=8,(VLOOKUP(B54,'X8'!$B:$AZ,11,FALSE)),IF($X$1=9,(VLOOKUP(B54,'X9'!$B:$AZ,11,FALSE)),IF($X$1=10,(VLOOKUP(B54,'X10'!$B:$AZ,11,FALSE)),IF($X$1=11,(VLOOKUP(B54,'X11'!$B:$AZ,11,FALSE)),IF($X$1=12,(VLOOKUP(B54,'X12'!$B:$AZ,11,FALSE)),IF($X$1=13,(VLOOKUP(B54,'X13'!$B:$AZ,11,FALSE)),"B")))))))))))))))</f>
        <v>32.643366093123213</v>
      </c>
      <c r="P54" s="184">
        <f ca="1">IF(ISERROR(IF($X$1=1,(VLOOKUP(B54,'X1'!$B:$AZ,12,FALSE)),IF($X$1=2,(VLOOKUP(B54,'X2'!$B:$AZ,12,FALSE)),IF($X$1=3,(VLOOKUP(B54,'X3'!$B:$AZ,12,FALSE)),IF($X$1=4,(VLOOKUP(B54,'X4'!$B:$AZ,12,FALSE)),IF($X$1=5,(VLOOKUP(B54,'X5'!$B:$AZ,12,FALSE)),IF($X$1=6,(VLOOKUP(B54,'X6'!$B:$AZ,12,FALSE)),IF($X$1=7,(VLOOKUP(B54,'X7'!$B:$AZ,12,FALSE)),IF($X$1=8,(VLOOKUP(B54,'X8'!$B:$AZ,12,FALSE)),IF($X$1=9,(VLOOKUP(B54,'X9'!$B:$AZ,12,FALSE)),IF($X$1=10,(VLOOKUP(B54,'X10'!$B:$AZ,12,FALSE)),IF($X$1=11,(VLOOKUP(B54,'X11'!$B:$AZ,12,FALSE)),IF($X$1=12,(VLOOKUP(B54,'X12'!$B:$AZ,12,FALSE)),IF($X$1=13,(VLOOKUP(B54,'X13'!$B:$AZ,12,FALSE)),"B"))))))))))))))=TRUE," ",(IF($X$1=1,(VLOOKUP(B54,'X1'!$B:$AZ,12,FALSE)),IF($X$1=2,(VLOOKUP(B54,'X2'!$B:$AZ,12,FALSE)),IF($X$1=3,(VLOOKUP(B54,'X3'!$B:$AZ,12,FALSE)),IF($X$1=4,(VLOOKUP(B54,'X4'!$B:$AZ,12,FALSE)),IF($X$1=5,(VLOOKUP(B54,'X5'!$B:$AZ,12,FALSE)),IF($X$1=6,(VLOOKUP(B54,'X6'!$B:$AZ,12,FALSE)),IF($X$1=7,(VLOOKUP(B54,'X7'!$B:$AZ,12,FALSE)),IF($X$1=8,(VLOOKUP(B54,'X8'!$B:$AZ,12,FALSE)),IF($X$1=9,(VLOOKUP(B54,'X9'!$B:$AZ,12,FALSE)),IF($X$1=10,(VLOOKUP(B54,'X10'!$B:$AZ,12,FALSE)),IF($X$1=11,(VLOOKUP(B54,'X11'!$B:$AZ,12,FALSE)),IF($X$1=12,(VLOOKUP(B54,'X12'!$B:$AZ,12,FALSE)),IF($X$1=13,(VLOOKUP(B54,'X13'!$B:$AZ,12,FALSE)),"B")))))))))))))))</f>
        <v>20.911473509297586</v>
      </c>
      <c r="Q54" s="185">
        <f ca="1">IF(ISERROR(IF($X$1=1,(VLOOKUP(B54,'X1'!$B:$AZ,46,FALSE)),IF($X$1=2,(VLOOKUP(B54,'X2'!$B:$AZ,46,FALSE)),IF($X$1=3,(VLOOKUP(B54,'X3'!$B:$AZ,46,FALSE)),IF($X$1=4,(VLOOKUP(B54,'X4'!$B:$AZ,46,FALSE)),IF($X$1=5,(VLOOKUP(B54,'X5'!$B:$AZ,46,FALSE)),IF($X$1=6,(VLOOKUP(B54,'X6'!$B:$AZ,46,FALSE)),IF($X$1=7,(VLOOKUP(B54,'X7'!$B:$AZ,46,FALSE)),IF($X$1=8,(VLOOKUP(B54,'X8'!$B:$AZ,46,FALSE)),IF($X$1=9,(VLOOKUP(B54,'X9'!$B:$AZ,46,FALSE)),IF($X$1=10,(VLOOKUP(B54,'X10'!$B:$AZ,46,FALSE)),IF($X$1=11,(VLOOKUP(B54,'X11'!$B:$AZ,46,FALSE)),IF($X$1=12,(VLOOKUP(B54,'X12'!$B:$AZ,46,FALSE)),IF($X$1=13,(VLOOKUP(B54,'X13'!$B:$AZ,46,FALSE)),"B"))))))))))))))=TRUE," ",(IF($X$1=1,(VLOOKUP(B54,'X1'!$B:$AZ,46,FALSE)),IF($X$1=2,(VLOOKUP(B54,'X2'!$B:$AZ,46,FALSE)),IF($X$1=3,(VLOOKUP(B54,'X3'!$B:$AZ,46,FALSE)),IF($X$1=4,(VLOOKUP(B54,'X4'!$B:$AZ,46,FALSE)),IF($X$1=5,(VLOOKUP(B54,'X5'!$B:$AZ,46,FALSE)),IF($X$1=6,(VLOOKUP(B54,'X6'!$B:$AZ,46,FALSE)),IF($X$1=7,(VLOOKUP(B54,'X7'!$B:$AZ,46,FALSE)),IF($X$1=8,(VLOOKUP(B54,'X8'!$B:$AZ,46,FALSE)),IF($X$1=9,(VLOOKUP(B54,'X9'!$B:$AZ,46,FALSE)),IF($X$1=10,(VLOOKUP(B54,'X10'!$B:$AZ,46,FALSE)),IF($X$1=11,(VLOOKUP(B54,'X11'!$B:$AZ,46,FALSE)),IF($X$1=12,(VLOOKUP(B54,'X12'!$B:$AZ,46,FALSE)),IF($X$1=13,(VLOOKUP(B54,'X13'!$B:$AZ,46,FALSE)),"B")))))))))))))))</f>
        <v>169.73124588119154</v>
      </c>
      <c r="R54" s="185">
        <f ca="1">IF(ISERROR(IF($X$1=1,(VLOOKUP(B54,'X1'!$B:$AZ,15,FALSE)),IF($X$1=2,(VLOOKUP(B54,'X2'!$B:$AZ,15,FALSE)),IF($X$1=3,(VLOOKUP(B54,'X3'!$B:$AZ,15,FALSE)),IF($X$1=4,(VLOOKUP(B54,'X4'!$B:$AZ,15,FALSE)),IF($X$1=5,(VLOOKUP(B54,'X5'!$B:$AZ,15,FALSE)),IF($X$1=6,(VLOOKUP(B54,'X6'!$B:$AZ,15,FALSE)),IF($X$1=7,(VLOOKUP(B54,'X7'!$B:$AZ,15,FALSE)),IF($X$1=8,(VLOOKUP(B54,'X8'!$B:$AZ,15,FALSE)),IF($X$1=9,(VLOOKUP(B54,'X9'!$B:$AZ,15,FALSE)),IF($X$1=10,(VLOOKUP(B54,'X10'!$B:$AZ,15,FALSE)),IF($X$1=11,(VLOOKUP(B54,'X11'!$B:$AZ,15,FALSE)),IF($X$1=12,(VLOOKUP(B54,'X12'!$B:$AZ,15,FALSE)),IF($X$1=13,(VLOOKUP(B54,'X13'!$B:$AZ,15,FALSE)),"B"))))))))))))))=TRUE," ",(IF($X$1=1,(VLOOKUP(B54,'X1'!$B:$AZ,15,FALSE)),IF($X$1=2,(VLOOKUP(B54,'X2'!$B:$AZ,15,FALSE)),IF($X$1=3,(VLOOKUP(B54,'X3'!$B:$AZ,15,FALSE)),IF($X$1=4,(VLOOKUP(B54,'X4'!$B:$AZ,15,FALSE)),IF($X$1=5,(VLOOKUP(B54,'X5'!$B:$AZ,15,FALSE)),IF($X$1=6,(VLOOKUP(B54,'X6'!$B:$AZ,15,FALSE)),IF($X$1=7,(VLOOKUP(B54,'X7'!$B:$AZ,15,FALSE)),IF($X$1=8,(VLOOKUP(B54,'X8'!$B:$AZ,15,FALSE)),IF($X$1=9,(VLOOKUP(B54,'X9'!$B:$AZ,15,FALSE)),IF($X$1=10,(VLOOKUP(B54,'X10'!$B:$AZ,15,FALSE)),IF($X$1=11,(VLOOKUP(B54,'X11'!$B:$AZ,15,FALSE)),IF($X$1=12,(VLOOKUP(B54,'X12'!$B:$AZ,15,FALSE)),IF($X$1=13,(VLOOKUP(B54,'X13'!$B:$AZ,15,FALSE)),"B")))))))))))))))</f>
        <v>0</v>
      </c>
      <c r="S54" s="185">
        <f ca="1">IF(ISERROR(IF((IF($X$1=1,(VLOOKUP(B54,'X1'!$B:$AZ,14,FALSE)),(IF($X$1=2,(VLOOKUP(B54,'X2'!$B:$AZ,14,FALSE)),(IF($X$1=3,(VLOOKUP(B54,'X3'!$B:$AZ,14,FALSE)),(IF($X$1=4,(VLOOKUP(B54,'X4'!$B:$AZ,14,FALSE)),(IF($X$1=5,(VLOOKUP(B54,'X5'!$B:$AZ,14,FALSE)),(IF($X$1=6,(VLOOKUP(B54,'X6'!$B:$AZ,14,FALSE)),(IF($X$1=7,(VLOOKUP(B54,'X7'!$B:$AZ,14,FALSE)),(IF($X$1=8,(VLOOKUP(B54,'X8'!$B:$AZ,14,FALSE)),(IF($X$1=9,(VLOOKUP(B54,'X9'!$B:$AZ,14,FALSE)),(IF($X$1=10,(VLOOKUP(B54,'X10'!$B:$AZ,14,FALSE)),(IF($X$1=11,(VLOOKUP(B54,'X11'!$B:$AZ,14,FALSE)),(IF($X$1=12,(VLOOKUP(B54,'X12'!$B:$AZ,14,FALSE)),(VLOOKUP(B54,'X13'!$B:$AZ,14,FALSE))))))))))))))))))))))))))=$V$1," ",(IF($X$1=1,(VLOOKUP(B54,'X1'!$B:$AZ,14,FALSE)),(IF($X$1=2,(VLOOKUP(B54,'X2'!$B:$AZ,14,FALSE)),(IF($X$1=3,(VLOOKUP(B54,'X3'!$B:$AZ,14,FALSE)),(IF($X$1=4,(VLOOKUP(B54,'X4'!$B:$AZ,14,FALSE)),(IF($X$1=5,(VLOOKUP(B54,'X5'!$B:$AZ,14,FALSE)),(IF($X$1=6,(VLOOKUP(B54,'X6'!$B:$AZ,14,FALSE)),(IF($X$1=7,(VLOOKUP(B54,'X7'!$B:$AZ,14,FALSE)),(IF($X$1=8,(VLOOKUP(B54,'X8'!$B:$AZ,14,FALSE)),(IF($X$1=9,(VLOOKUP(B54,'X9'!$B:$AZ,14,FALSE)),(IF($X$1=10,(VLOOKUP(B54,'X10'!$B:$AZ,14,FALSE)),(IF($X$1=11,(VLOOKUP(B54,'X11'!$B:$AZ,14,FALSE)),(IF($X$1=12,(VLOOKUP(B54,'X12'!$B:$AZ,14,FALSE)),(VLOOKUP(B54,'X13'!$B:$AZ,14,FALSE))))))))))))))))))))))))))))=TRUE," ",(IF((IF($X$1=1,(VLOOKUP(B54,'X1'!$B:$AZ,14,FALSE)),(IF($X$1=2,(VLOOKUP(B54,'X2'!$B:$AZ,14,FALSE)),(IF($X$1=3,(VLOOKUP(B54,'X3'!$B:$AZ,14,FALSE)),(IF($X$1=4,(VLOOKUP(B54,'X4'!$B:$AZ,14,FALSE)),(IF($X$1=5,(VLOOKUP(B54,'X5'!$B:$AZ,14,FALSE)),(IF($X$1=6,(VLOOKUP(B54,'X6'!$B:$AZ,14,FALSE)),(IF($X$1=7,(VLOOKUP(B54,'X7'!$B:$AZ,14,FALSE)),(IF($X$1=8,(VLOOKUP(B54,'X8'!$B:$AZ,14,FALSE)),(IF($X$1=9,(VLOOKUP(B54,'X9'!$B:$AZ,14,FALSE)),(IF($X$1=10,(VLOOKUP(B54,'X10'!$B:$AZ,14,FALSE)),(IF($X$1=11,(VLOOKUP(B54,'X11'!$B:$AZ,14,FALSE)),(IF($X$1=12,(VLOOKUP(B54,'X12'!$B:$AZ,14,FALSE)),(VLOOKUP(B54,'X13'!$B:$AZ,14,FALSE))))))))))))))))))))))))))=$V$1," ",(IF($X$1=1,(VLOOKUP(B54,'X1'!$B:$AZ,14,FALSE)),(IF($X$1=2,(VLOOKUP(B54,'X2'!$B:$AZ,14,FALSE)),(IF($X$1=3,(VLOOKUP(B54,'X3'!$B:$AZ,14,FALSE)),(IF($X$1=4,(VLOOKUP(B54,'X4'!$B:$AZ,14,FALSE)),(IF($X$1=5,(VLOOKUP(B54,'X5'!$B:$AZ,14,FALSE)),(IF($X$1=6,(VLOOKUP(B54,'X6'!$B:$AZ,14,FALSE)),(IF($X$1=7,(VLOOKUP(B54,'X7'!$B:$AZ,14,FALSE)),(IF($X$1=8,(VLOOKUP(B54,'X8'!$B:$AZ,14,FALSE)),(IF($X$1=9,(VLOOKUP(B54,'X9'!$B:$AZ,14,FALSE)),(IF($X$1=10,(VLOOKUP(B54,'X10'!$B:$AZ,14,FALSE)),(IF($X$1=11,(VLOOKUP(B54,'X11'!$B:$AZ,14,FALSE)),(IF($X$1=12,(VLOOKUP(B54,'X12'!$B:$AZ,14,FALSE)),(VLOOKUP(B54,'X13'!$B:$AZ,14,FALSE)))))))))))))))))))))))))))))</f>
        <v>7.7357634043411716</v>
      </c>
      <c r="Z54" s="102">
        <v>9</v>
      </c>
      <c r="AA54" s="102">
        <v>5</v>
      </c>
      <c r="AB54" s="102" t="str">
        <f t="shared" si="0"/>
        <v>95</v>
      </c>
      <c r="AC54" s="102">
        <f t="shared" si="10"/>
        <v>94</v>
      </c>
      <c r="AD54" s="42" t="s">
        <v>1302</v>
      </c>
      <c r="AE54" s="162" t="s">
        <v>19</v>
      </c>
      <c r="AF54" s="162" t="s">
        <v>1090</v>
      </c>
      <c r="AG54" s="162" t="s">
        <v>1091</v>
      </c>
      <c r="AH54" s="162" t="s">
        <v>793</v>
      </c>
      <c r="AI54" s="162" t="s">
        <v>795</v>
      </c>
      <c r="AJ54" s="162" t="s">
        <v>1230</v>
      </c>
      <c r="AK54" s="102">
        <v>8</v>
      </c>
      <c r="AL54" s="102">
        <v>15</v>
      </c>
      <c r="AM54" s="102">
        <v>9</v>
      </c>
      <c r="AN54" s="162" t="s">
        <v>784</v>
      </c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</row>
    <row r="55" spans="1:52" ht="14.1" customHeight="1" x14ac:dyDescent="0.25">
      <c r="A55" s="156">
        <f t="shared" si="9"/>
        <v>8</v>
      </c>
      <c r="B55" s="122" t="str">
        <f>IF(ISERROR(IF($U$16=1,(VLOOKUP(A55,$AC$89:$AH$125,2,FALSE)),IF((IF($X$1=1,'X1'!B14,(IF($X$1=2,'X2'!B14,(IF($X$1=3,'X3'!B14,(IF($X$1=4,'X4'!B14,(IF($X$1=5,'X5'!B14,(IF($X$1=6,'X6'!B14,(IF($X$1=7,'X7'!B14,(IF($X$1=8,'X8'!B14,(IF($X$1=9,'X9'!B14,(IF($X$1=10,'X10'!B14,(IF($X$1=11,'X11'!B14,(IF($X$1=12,'X12'!B14,'X13'!B14))))))))))))))))))))))))="","",(IF($X$1=1,'X1'!B14,(IF($X$1=2,'X2'!B14,(IF($X$1=3,'X3'!B14,(IF($X$1=4,'X4'!B14,(IF($X$1=5,'X5'!B14,(IF($X$1=6,'X6'!B14,(IF($X$1=7,'X7'!B14,(IF($X$1=8,'X8'!B14,(IF($X$1=9,'X9'!B14,(IF($X$1=10,'X10'!B14,(IF($X$1=11,'X11'!B14,(IF($X$1=12,'X12'!B14,'X13'!B14)))))))))))))))))))))))))))=TRUE," ",(IF($U$16=1,(VLOOKUP(A55,$AC$89:$AH$125,2,FALSE)),IF((IF($X$1=1,'X1'!B14,(IF($X$1=2,'X2'!B14,(IF($X$1=3,'X3'!B14,(IF($X$1=4,'X4'!B14,(IF($X$1=5,'X5'!B14,(IF($X$1=6,'X6'!B14,(IF($X$1=7,'X7'!B14,(IF($X$1=8,'X8'!B14,(IF($X$1=9,'X9'!B14,(IF($X$1=10,'X10'!B14,(IF($X$1=11,'X11'!B14,(IF($X$1=12,'X12'!B14,'X13'!B14))))))))))))))))))))))))="","",(IF($X$1=1,'X1'!B14,(IF($X$1=2,'X2'!B14,(IF($X$1=3,'X3'!B14,(IF($X$1=4,'X4'!B14,(IF($X$1=5,'X5'!B14,(IF($X$1=6,'X6'!B14,(IF($X$1=7,'X7'!B14,(IF($X$1=8,'X8'!B14,(IF($X$1=9,'X9'!B14,(IF($X$1=10,'X10'!B14,(IF($X$1=11,'X11'!B14,(IF($X$1=12,'X12'!B14,'X13'!B14))))))))))))))))))))))))))))</f>
        <v>GAZP RM Equity</v>
      </c>
      <c r="C55" s="181" t="str">
        <f ca="1">IF(ISERROR(IF($X$1=1,(VLOOKUP(B55,'X1'!$B:$AZ,47,FALSE)),IF($X$1=2,(VLOOKUP(B55,'X2'!$B:$AZ,47,FALSE)),IF($X$1=3,(VLOOKUP(B55,'X3'!$B:$AZ,47,FALSE)),IF($X$1=4,(VLOOKUP(B55,'X4'!$B:$AZ,47,FALSE)),IF($X$1=5,(VLOOKUP(B55,'X5'!$B:$AZ,47,FALSE)),IF($X$1=6,(VLOOKUP(B55,'X6'!$B:$AZ,47,FALSE)),IF($X$1=7,(VLOOKUP(B55,'X7'!$B:$AZ,47,FALSE)),IF($X$1=8,(VLOOKUP(B55,'X8'!$B:$AZ,47,FALSE)),IF($X$1=9,(VLOOKUP(B55,'X9'!$B:$AZ,47,FALSE)),IF($X$1=10,(VLOOKUP(B55,'X10'!$B:$AZ,47,FALSE)),IF($X$1=11,(VLOOKUP(B55,'X11'!$B:$AZ,47,FALSE)),IF($X$1=12,(VLOOKUP(B55,'X12'!$B:$AZ,47,FALSE)),IF($X$1=13,(VLOOKUP(B55,'X13'!$B:$AZ,47,FALSE)),"B"))))))))))))))=TRUE," ",(IF($X$1=1,(VLOOKUP(B55,'X1'!$B:$AZ,47,FALSE)),IF($X$1=2,(VLOOKUP(B55,'X2'!$B:$AZ,47,FALSE)),IF($X$1=3,(VLOOKUP(B55,'X3'!$B:$AZ,47,FALSE)),IF($X$1=4,(VLOOKUP(B55,'X4'!$B:$AZ,47,FALSE)),IF($X$1=5,(VLOOKUP(B55,'X5'!$B:$AZ,47,FALSE)),IF($X$1=6,(VLOOKUP(B55,'X6'!$B:$AZ,47,FALSE)),IF($X$1=7,(VLOOKUP(B55,'X7'!$B:$AZ,47,FALSE)),IF($X$1=8,(VLOOKUP(B55,'X8'!$B:$AZ,47,FALSE)),IF($X$1=9,(VLOOKUP(B55,'X9'!$B:$AZ,47,FALSE)),IF($X$1=10,(VLOOKUP(B55,'X10'!$B:$AZ,47,FALSE)),IF($X$1=11,(VLOOKUP(B55,'X11'!$B:$AZ,47,FALSE)),IF($X$1=12,(VLOOKUP(B55,'X12'!$B:$AZ,47,FALSE)),IF($X$1=13,(VLOOKUP(B55,'X13'!$B:$AZ,47,FALSE)),"B")))))))))))))))</f>
        <v>Gazprom PJSC</v>
      </c>
      <c r="D55" s="181" t="str">
        <f ca="1">IF(ISERROR(IF($X$1=1,(VLOOKUP(B55,'X1'!$B:$AP,41,FALSE)),IF($X$1=2,(VLOOKUP(B55,'X2'!$B:$AP,41,FALSE)),IF($X$1=3,(VLOOKUP(B55,'X3'!$B:$AP,41,FALSE)),IF($X$1=4,(VLOOKUP(B55,'X4'!$B:$AP,41,FALSE)),IF($X$1=5,(VLOOKUP(B55,'X5'!$B:$AP,41,FALSE)),IF($X$1=6,(VLOOKUP(B55,'X6'!$B:$AP,41,FALSE)),IF($X$1=7,(VLOOKUP(B55,'X7'!$B:$AP,41,FALSE)),IF($X$1=8,(VLOOKUP(B55,'X8'!$B:$AP,41,FALSE)),IF($X$1=9,(VLOOKUP(B55,'X9'!$B:$AP,41,FALSE)),IF($X$1=10,(VLOOKUP(B55,'X10'!$B:$AP,41,FALSE)),IF($X$1=11,(VLOOKUP(B55,'X11'!$B:$AP,41,FALSE)),IF($X$1=12,(VLOOKUP(B55,'X12'!$B:$AP,41,FALSE)),IF($X$1=13,(VLOOKUP(B55,'X13'!$B:$AP,41,FALSE)),"B"))))))))))))))=TRUE," ",(IF($X$1=1,(VLOOKUP(B55,'X1'!$B:$AP,41,FALSE)),IF($X$1=2,(VLOOKUP(B55,'X2'!$B:$AP,41,FALSE)),IF($X$1=3,(VLOOKUP(B55,'X3'!$B:$AP,41,FALSE)),IF($X$1=4,(VLOOKUP(B55,'X4'!$B:$AP,41,FALSE)),IF($X$1=5,(VLOOKUP(B55,'X5'!$B:$AP,41,FALSE)),IF($X$1=6,(VLOOKUP(B55,'X6'!$B:$AP,41,FALSE)),IF($X$1=7,(VLOOKUP(B55,'X7'!$B:$AP,41,FALSE)),IF($X$1=8,(VLOOKUP(B55,'X8'!$B:$AP,41,FALSE)),IF($X$1=9,(VLOOKUP(B55,'X9'!$B:$AP,41,FALSE)),IF($X$1=10,(VLOOKUP(B55,'X10'!$B:$AP,41,FALSE)),IF($X$1=11,(VLOOKUP(B55,'X11'!$B:$AP,41,FALSE)),IF($X$1=12,(VLOOKUP(B55,'X12'!$B:$AP,41,FALSE)),IF($X$1=13,(VLOOKUP(B55,'X13'!$B:$AP,41,FALSE)),"B")))))))))))))))</f>
        <v>Integrated Oils</v>
      </c>
      <c r="E55" s="182">
        <f ca="1">IF(ISERROR(IF($X$1=1,(VLOOKUP(B55,'X1'!$B:$AP,7,FALSE)),IF($X$1=2,(VLOOKUP(B55,'X2'!$B:$AP,7,FALSE)),IF($X$1=3,(VLOOKUP(B55,'X3'!$B:$AP,7,FALSE)),IF($X$1=4,(VLOOKUP(B55,'X4'!$B:$AP,7,FALSE)),IF($X$1=5,(VLOOKUP(B55,'X5'!$B:$AP,7,FALSE)),IF($X$1=6,(VLOOKUP(B55,'X6'!$B:$AP,7,FALSE)),IF($X$1=7,(VLOOKUP(B55,'X7'!$B:$AP,7,FALSE)),IF($X$1=8,(VLOOKUP(B55,'X8'!$B:$AP,7,FALSE)),IF($X$1=9,(VLOOKUP(B55,'X9'!$B:$AP,7,FALSE)),IF($X$1=10,(VLOOKUP(B55,'X10'!$B:$AP,7,FALSE)),IF($X$1=11,(VLOOKUP(B55,'X11'!$B:$AP,7,FALSE)),IF($X$1=12,(VLOOKUP(B55,'X12'!$B:$AP,7,FALSE)),IF($X$1=13,(VLOOKUP(B55,'X13'!$B:$AP,7,FALSE)),"B"))))))))))))))=TRUE," ",(IF($X$1=1,(VLOOKUP(B55,'X1'!$B:$AP,7,FALSE)),IF($X$1=2,(VLOOKUP(B55,'X2'!$B:$AP,7,FALSE)),IF($X$1=3,(VLOOKUP(B55,'X3'!$B:$AP,7,FALSE)),IF($X$1=4,(VLOOKUP(B55,'X4'!$B:$AP,7,FALSE)),IF($X$1=5,(VLOOKUP(B55,'X5'!$B:$AP,7,FALSE)),IF($X$1=6,(VLOOKUP(B55,'X6'!$B:$AP,7,FALSE)),IF($X$1=7,(VLOOKUP(B55,'X7'!$B:$AP,7,FALSE)),IF($X$1=8,(VLOOKUP(B55,'X8'!$B:$AP,7,FALSE)),IF($X$1=9,(VLOOKUP(B55,'X9'!$B:$AP,7,FALSE)),IF($X$1=10,(VLOOKUP(B55,'X10'!$B:$AP,7,FALSE)),IF($X$1=11,(VLOOKUP(B55,'X11'!$B:$AP,7,FALSE)),IF($X$1=12,(VLOOKUP(B55,'X12'!$B:$AP,7,FALSE)),IF($X$1=13,(VLOOKUP(B55,'X13'!$B:$AP,7,FALSE)),"B")))))))))))))))</f>
        <v>275.75</v>
      </c>
      <c r="F55" s="182">
        <f ca="1">IF(ISERROR(IF((IF($X$1=1,(VLOOKUP(B55,'X1'!$B:$AO,6,FALSE)),(IF($X$1=2,(VLOOKUP(B55,'X2'!$B:$AO,6,FALSE)),(IF($X$1=3,(VLOOKUP(B55,'X3'!$B:$AO,6,FALSE)),(IF($X$1=4,(VLOOKUP(B55,'X4'!$B:$AO,6,FALSE)),(IF($X$1=5,(VLOOKUP(B55,'X5'!$B:$AO,6,FALSE)),(IF($X$1=6,(VLOOKUP(B55,'X6'!$B:$AO,6,FALSE)),(IF($X$1=7,(VLOOKUP(B55,'X7'!$B:$AO,6,FALSE)),(IF($X$1=8,(VLOOKUP(B55,'X8'!$B:$AO,6,FALSE)),(IF($X$1=9,(VLOOKUP(B55,'X9'!$B:$AO,6,FALSE)),(IF($X$1=10,(VLOOKUP(B55,'X10'!$B:$AO,6,FALSE)),(IF($X$1=11,(VLOOKUP(B55,'X11'!$B:$AO,6,FALSE)),(IF($X$1=12,(VLOOKUP(B55,'X12'!$B:$AO,6,FALSE)),(VLOOKUP(B55,'X13'!$B:$AO,6,FALSE))))))))))))))))))))))))))=$V$1," ",(IF($X$1=1,(VLOOKUP(B55,'X1'!$B:$AO,6,FALSE)),(IF($X$1=2,(VLOOKUP(B55,'X2'!$B:$AO,6,FALSE)),(IF($X$1=3,(VLOOKUP(B55,'X3'!$B:$AO,6,FALSE)),(IF($X$1=4,(VLOOKUP(B55,'X4'!$B:$AO,6,FALSE)),(IF($X$1=5,(VLOOKUP(B55,'X5'!$B:$AO,6,FALSE)),(IF($X$1=6,(VLOOKUP(B55,'X6'!$B:$AO,6,FALSE)),(IF($X$1=7,(VLOOKUP(B55,'X7'!$B:$AO,6,FALSE)),(IF($X$1=8,(VLOOKUP(B55,'X8'!$B:$AO,6,FALSE)),(IF($X$1=9,(VLOOKUP(B55,'X9'!$B:$AO,6,FALSE)),(IF($X$1=10,(VLOOKUP(B55,'X10'!$B:$AO,6,FALSE)),(IF($X$1=11,(VLOOKUP(B55,'X11'!$B:$AO,6,FALSE)),(IF($X$1=12,(VLOOKUP(B55,'X12'!$B:$AO,6,FALSE)),(VLOOKUP(B55,'X13'!$B:$AO,6,FALSE))))))))))))))))))))))))))))=TRUE," ",(IF((IF($X$1=1,(VLOOKUP(B55,'X1'!$B:$AO,6,FALSE)),(IF($X$1=2,(VLOOKUP(B55,'X2'!$B:$AO,6,FALSE)),(IF($X$1=3,(VLOOKUP(B55,'X3'!$B:$AO,6,FALSE)),(IF($X$1=4,(VLOOKUP(B55,'X4'!$B:$AO,6,FALSE)),(IF($X$1=5,(VLOOKUP(B55,'X5'!$B:$AO,6,FALSE)),(IF($X$1=6,(VLOOKUP(B55,'X6'!$B:$AO,6,FALSE)),(IF($X$1=7,(VLOOKUP(B55,'X7'!$B:$AO,6,FALSE)),(IF($X$1=8,(VLOOKUP(B55,'X8'!$B:$AO,6,FALSE)),(IF($X$1=9,(VLOOKUP(B55,'X9'!$B:$AO,6,FALSE)),(IF($X$1=10,(VLOOKUP(B55,'X10'!$B:$AO,6,FALSE)),(IF($X$1=11,(VLOOKUP(B55,'X11'!$B:$AO,6,FALSE)),(IF($X$1=12,(VLOOKUP(B55,'X12'!$B:$AO,6,FALSE)),(VLOOKUP(B55,'X13'!$B:$AO,6,FALSE))))))))))))))))))))))))))=$V$1," ",(IF($X$1=1,(VLOOKUP(B55,'X1'!$B:$AO,6,FALSE)),(IF($X$1=2,(VLOOKUP(B55,'X2'!$B:$AO,6,FALSE)),(IF($X$1=3,(VLOOKUP(B55,'X3'!$B:$AO,6,FALSE)),(IF($X$1=4,(VLOOKUP(B55,'X4'!$B:$AO,6,FALSE)),(IF($X$1=5,(VLOOKUP(B55,'X5'!$B:$AO,6,FALSE)),(IF($X$1=6,(VLOOKUP(B55,'X6'!$B:$AO,6,FALSE)),(IF($X$1=7,(VLOOKUP(B55,'X7'!$B:$AO,6,FALSE)),(IF($X$1=8,(VLOOKUP(B55,'X8'!$B:$AO,6,FALSE)),(IF($X$1=9,(VLOOKUP(B55,'X9'!$B:$AO,6,FALSE)),(IF($X$1=10,(VLOOKUP(B55,'X10'!$B:$AO,6,FALSE)),(IF($X$1=11,(VLOOKUP(B55,'X11'!$B:$AO,6,FALSE)),(IF($X$1=12,(VLOOKUP(B55,'X12'!$B:$AO,6,FALSE)),(VLOOKUP(B55,'X13'!$B:$AO,6,FALSE)))))))))))))))))))))))))))))</f>
        <v>317.60333251953125</v>
      </c>
      <c r="G55" s="182">
        <f ca="1">IF(ISERROR(IF($X$1=1,(VLOOKUP(B55,'X1'!$B:$AZ,44,FALSE)),IF($X$1=2,(VLOOKUP(B55,'X2'!$B:$AZ,44,FALSE)),IF($X$1=3,(VLOOKUP(B55,'X3'!$B:$AZ,44,FALSE)),IF($X$1=4,(VLOOKUP(B55,'X4'!$B:$AZ,44,FALSE)),IF($X$1=5,(VLOOKUP(B55,'X5'!$B:$AZ,44,FALSE)),IF($X$1=6,(VLOOKUP(B55,'X6'!$B:$AZ,44,FALSE)),IF($X$1=7,(VLOOKUP(B55,'X7'!$B:$AZ,44,FALSE)),IF($X$1=8,(VLOOKUP(B55,'X8'!$B:$AZ,44,FALSE)),IF($X$1=9,(VLOOKUP(B55,'X9'!$B:$AZ,44,FALSE)),IF($X$1=10,(VLOOKUP(B55,'X10'!$B:$AZ,44,FALSE)),IF($X$1=11,(VLOOKUP(B55,'X11'!$B:$AZ,44,FALSE)),IF($X$1=12,(VLOOKUP(B55,'X12'!$B:$AZ,44,FALSE)),IF($X$1=13,(VLOOKUP(B55,'X13'!$B:$AZ,44,FALSE)),"B"))))))))))))))=TRUE," ",(IF($X$1=1,(VLOOKUP(B55,'X1'!$B:$AZ,44,FALSE)),IF($X$1=2,(VLOOKUP(B55,'X2'!$B:$AZ,44,FALSE)),IF($X$1=3,(VLOOKUP(B55,'X3'!$B:$AZ,44,FALSE)),IF($X$1=4,(VLOOKUP(B55,'X4'!$B:$AZ,44,FALSE)),IF($X$1=5,(VLOOKUP(B55,'X5'!$B:$AZ,44,FALSE)),IF($X$1=6,(VLOOKUP(B55,'X6'!$B:$AZ,44,FALSE)),IF($X$1=7,(VLOOKUP(B55,'X7'!$B:$AZ,44,FALSE)),IF($X$1=8,(VLOOKUP(B55,'X8'!$B:$AZ,44,FALSE)),IF($X$1=9,(VLOOKUP(B55,'X9'!$B:$AZ,44,FALSE)),IF($X$1=10,(VLOOKUP(B55,'X10'!$B:$AZ,44,FALSE)),IF($X$1=11,(VLOOKUP(B55,'X11'!$B:$AZ,44,FALSE)),IF($X$1=12,(VLOOKUP(B55,'X12'!$B:$AZ,44,FALSE)),IF($X$1=13,(VLOOKUP(B55,'X13'!$B:$AZ,44,FALSE)),"B")))))))))))))))</f>
        <v>15.177999100464646</v>
      </c>
      <c r="H55" s="182">
        <f ca="1">IF(ISERROR(IF($X$1=1,(VLOOKUP(B55,'X1'!$B:$AZ,8,FALSE)),IF($X$1=2,(VLOOKUP(B55,'X2'!$B:$AZ,8,FALSE)),IF($X$1=3,(VLOOKUP(B55,'X3'!$B:$AZ,8,FALSE)),IF($X$1=4,(VLOOKUP(B55,'X4'!$B:$AZ,8,FALSE)),IF($X$1=5,(VLOOKUP(B55,'X5'!$B:$AZ,8,FALSE)),IF($X$1=6,(VLOOKUP(B55,'X6'!$B:$AZ,8,FALSE)),IF($X$1=7,(VLOOKUP(B55,'X7'!$B:$AZ,8,FALSE)),IF($X$1=8,(VLOOKUP(B55,'X8'!$B:$AZ,8,FALSE)),IF($X$1=9,(VLOOKUP(B55,'X9'!$B:$AZ,8,FALSE)),IF($X$1=10,(VLOOKUP(B55,'X10'!$B:$AZ,8,FALSE)),IF($X$1=11,(VLOOKUP(B55,'X11'!$B:$AZ,8,FALSE)),IF($X$1=12,(VLOOKUP(B55,'X12'!$B:$AZ,8,FALSE)),IF($X$1=13,(VLOOKUP(B55,'X13'!$B:$AZ,8,FALSE)),"B"))))))))))))))=TRUE," ",(IF($X$1=1,(VLOOKUP(B55,'X1'!$B:$AZ,8,FALSE)),IF($X$1=2,(VLOOKUP(B55,'X2'!$B:$AZ,8,FALSE)),IF($X$1=3,(VLOOKUP(B55,'X3'!$B:$AZ,8,FALSE)),IF($X$1=4,(VLOOKUP(B55,'X4'!$B:$AZ,8,FALSE)),IF($X$1=5,(VLOOKUP(B55,'X5'!$B:$AZ,8,FALSE)),IF($X$1=6,(VLOOKUP(B55,'X6'!$B:$AZ,8,FALSE)),IF($X$1=7,(VLOOKUP(B55,'X7'!$B:$AZ,8,FALSE)),IF($X$1=8,(VLOOKUP(B55,'X8'!$B:$AZ,8,FALSE)),IF($X$1=9,(VLOOKUP(B55,'X9'!$B:$AZ,8,FALSE)),IF($X$1=10,(VLOOKUP(B55,'X10'!$B:$AZ,8,FALSE)),IF($X$1=11,(VLOOKUP(B55,'X11'!$B:$AZ,8,FALSE)),IF($X$1=12,(VLOOKUP(B55,'X12'!$B:$AZ,8,FALSE)),IF($X$1=13,(VLOOKUP(B55,'X13'!$B:$AZ,8,FALSE)),"B")))))))))))))))</f>
        <v>89554.913228052435</v>
      </c>
      <c r="I55" s="183">
        <f ca="1">IF(ISERROR(IF($X$1=1,(VLOOKUP(B55,'X1'!$B:$AZ,2,FALSE)),IF($X$1=2,(VLOOKUP(B55,'X2'!$B:$AZ,2,FALSE)),IF($X$1=3,(VLOOKUP(B55,'X3'!$B:$AZ,2,FALSE)),IF($X$1=4,(VLOOKUP(B55,'X4'!$B:$AZ,2,FALSE)),IF($X$1=5,(VLOOKUP(B55,'X5'!$B:$AZ,2,FALSE)),IF($X$1=6,(VLOOKUP(B55,'X6'!$B:$AZ,2,FALSE)),IF($X$1=7,(VLOOKUP(B55,'X7'!$B:$AZ,2,FALSE)),IF($X$1=8,(VLOOKUP(B55,'X8'!$B:$AZ,2,FALSE)),IF($X$1=9,(VLOOKUP(B55,'X9'!$B:$AZ,2,FALSE)),IF($X$1=10,(VLOOKUP(B55,'X10'!$B:$AZ,2,FALSE)),IF($X$1=11,(VLOOKUP(B55,'X11'!$B:$AZ,2,FALSE)),IF($X$1=12,(VLOOKUP(B55,'X12'!$B:$AZ,2,FALSE)),IF($X$1=13,(VLOOKUP(B55,'X13'!$B:$AZ,2,FALSE)),"B"))))))))))))))=TRUE," ",(IF($X$1=1,(VLOOKUP(B55,'X1'!$B:$AZ,2,FALSE)),IF($X$1=2,(VLOOKUP(B55,'X2'!$B:$AZ,2,FALSE)),IF($X$1=3,(VLOOKUP(B55,'X3'!$B:$AZ,2,FALSE)),IF($X$1=4,(VLOOKUP(B55,'X4'!$B:$AZ,2,FALSE)),IF($X$1=5,(VLOOKUP(B55,'X5'!$B:$AZ,2,FALSE)),IF($X$1=6,(VLOOKUP(B55,'X6'!$B:$AZ,2,FALSE)),IF($X$1=7,(VLOOKUP(B55,'X7'!$B:$AZ,2,FALSE)),IF($X$1=8,(VLOOKUP(B55,'X8'!$B:$AZ,2,FALSE)),IF($X$1=9,(VLOOKUP(B55,'X9'!$B:$AZ,2,FALSE)),IF($X$1=10,(VLOOKUP(B55,'X10'!$B:$AZ,2,FALSE)),IF($X$1=11,(VLOOKUP(B55,'X11'!$B:$AZ,2,FALSE)),IF($X$1=12,(VLOOKUP(B55,'X12'!$B:$AZ,2,FALSE)),IF($X$1=13,(VLOOKUP(B55,'X13'!$B:$AZ,2,FALSE)),"B")))))))))))))))</f>
        <v>11</v>
      </c>
      <c r="J55" s="183">
        <f ca="1">IF(ISERROR(IF($X$1=1,(VLOOKUP(B55,'X1'!$B:$AZ,3,FALSE)),IF($X$1=2,(VLOOKUP(B55,'X2'!$B:$AZ,3,FALSE)),IF($X$1=3,(VLOOKUP(B55,'X3'!$B:$AZ,3,FALSE)),IF($X$1=4,(VLOOKUP(B55,'X4'!$B:$AZ,3,FALSE)),IF($X$1=5,(VLOOKUP(B55,'X5'!$B:$AZ,3,FALSE)),IF($X$1=6,(VLOOKUP(B55,'X6'!$B:$AZ,3,FALSE)),IF($X$1=7,(VLOOKUP(B55,'X7'!$B:$AZ,3,FALSE)),IF($X$1=8,(VLOOKUP(B55,'X8'!$B:$AZ,3,FALSE)),IF($X$1=9,(VLOOKUP(B55,'X9'!$B:$AZ,3,FALSE)),IF($X$1=10,(VLOOKUP(B55,'X10'!$B:$AZ,3,FALSE)),IF($X$1=11,(VLOOKUP(B55,'X11'!$B:$AZ,3,FALSE)),IF($X$1=12,(VLOOKUP(B55,'X12'!$B:$AZ,3,FALSE)),IF($X$1=13,(VLOOKUP(B55,'X13'!$B:$AZ,3,FALSE)),"B"))))))))))))))=TRUE," ",(IF($X$1=1,(VLOOKUP(B55,'X1'!$B:$AZ,3,FALSE)),IF($X$1=2,(VLOOKUP(B55,'X2'!$B:$AZ,3,FALSE)),IF($X$1=3,(VLOOKUP(B55,'X3'!$B:$AZ,3,FALSE)),IF($X$1=4,(VLOOKUP(B55,'X4'!$B:$AZ,3,FALSE)),IF($X$1=5,(VLOOKUP(B55,'X5'!$B:$AZ,3,FALSE)),IF($X$1=6,(VLOOKUP(B55,'X6'!$B:$AZ,3,FALSE)),IF($X$1=7,(VLOOKUP(B55,'X7'!$B:$AZ,3,FALSE)),IF($X$1=8,(VLOOKUP(B55,'X8'!$B:$AZ,3,FALSE)),IF($X$1=9,(VLOOKUP(B55,'X9'!$B:$AZ,3,FALSE)),IF($X$1=10,(VLOOKUP(B55,'X10'!$B:$AZ,3,FALSE)),IF($X$1=11,(VLOOKUP(B55,'X11'!$B:$AZ,3,FALSE)),IF($X$1=12,(VLOOKUP(B55,'X12'!$B:$AZ,3,FALSE)),IF($X$1=13,(VLOOKUP(B55,'X13'!$B:$AZ,3,FALSE)),"B")))))))))))))))</f>
        <v>0</v>
      </c>
      <c r="K55" s="183">
        <f ca="1">IF(ISERROR(IF($X$1=1,(VLOOKUP(B55,'X1'!$B:$AZ,5,FALSE)),IF($X$1=2,(VLOOKUP(B55,'X2'!$B:$AZ,5,FALSE)),IF($X$1=3,(VLOOKUP(B55,'X3'!$B:$AZ,5,FALSE)),IF($X$1=4,(VLOOKUP(B55,'X4'!$B:$AZ,5,FALSE)),IF($X$1=5,(VLOOKUP(B55,'X5'!$B:$AZ,5,FALSE)),IF($X$1=6,(VLOOKUP(B55,'X6'!$B:$AZ,5,FALSE)),IF($X$1=7,(VLOOKUP(B55,'X7'!$B:$AZ,5,FALSE)),IF($X$1=8,(VLOOKUP(B55,'X8'!$B:$AZ,5,FALSE)),IF($X$1=9,(VLOOKUP(B55,'X9'!$B:$AZ,5,FALSE)),IF($X$1=10,(VLOOKUP(B55,'X10'!$B:$AZ,5,FALSE)),IF($X$1=11,(VLOOKUP(B55,'X11'!$B:$AZ,5,FALSE)),IF($X$1=12,(VLOOKUP(B55,'X12'!$B:$AZ,5,FALSE)),IF($X$1=13,(VLOOKUP(B55,'X13'!$B:$AZ,5,FALSE)),"B"))))))))))))))=TRUE," ",(IF($X$1=1,(VLOOKUP(B55,'X1'!$B:$AZ,5,FALSE)),IF($X$1=2,(VLOOKUP(B55,'X2'!$B:$AZ,5,FALSE)),IF($X$1=3,(VLOOKUP(B55,'X3'!$B:$AZ,5,FALSE)),IF($X$1=4,(VLOOKUP(B55,'X4'!$B:$AZ,5,FALSE)),IF($X$1=5,(VLOOKUP(B55,'X5'!$B:$AZ,5,FALSE)),IF($X$1=6,(VLOOKUP(B55,'X6'!$B:$AZ,5,FALSE)),IF($X$1=7,(VLOOKUP(B55,'X7'!$B:$AZ,5,FALSE)),IF($X$1=8,(VLOOKUP(B55,'X8'!$B:$AZ,5,FALSE)),IF($X$1=9,(VLOOKUP(B55,'X9'!$B:$AZ,5,FALSE)),IF($X$1=10,(VLOOKUP(B55,'X10'!$B:$AZ,5,FALSE)),IF($X$1=11,(VLOOKUP(B55,'X11'!$B:$AZ,5,FALSE)),IF($X$1=12,(VLOOKUP(B55,'X12'!$B:$AZ,5,FALSE)),IF($X$1=13,(VLOOKUP(B55,'X13'!$B:$AZ,5,FALSE)),"B")))))))))))))))</f>
        <v>13</v>
      </c>
      <c r="L55" s="184">
        <f ca="1">IF(ISERROR(IF($X$1=1,(VLOOKUP(B55,'X1'!$B:$AZ,9,FALSE)),IF($X$1=2,(VLOOKUP(B55,'X2'!$B:$AZ,9,FALSE)),IF($X$1=3,(VLOOKUP(B55,'X3'!$B:$AZ,9,FALSE)),IF($X$1=4,(VLOOKUP(B55,'X4'!$B:$AZ,9,FALSE)),IF($X$1=5,(VLOOKUP(B55,'X5'!$B:$AZ,9,FALSE)),IF($X$1=6,(VLOOKUP(B55,'X6'!$B:$AZ,9,FALSE)),IF($X$1=7,(VLOOKUP(B55,'X7'!$B:$AZ,9,FALSE)),IF($X$1=8,(VLOOKUP(B55,'X8'!$B:$AZ,9,FALSE)),IF($X$1=9,(VLOOKUP(B55,'X9'!$B:$AZ,9,FALSE)),IF($X$1=10,(VLOOKUP(B55,'X10'!$B:$AZ,9,FALSE)),IF($X$1=11,(VLOOKUP(B55,'X11'!$B:$AZ,9,FALSE)),IF($X$1=12,(VLOOKUP(B55,'X12'!$B:$AZ,9,FALSE)),IF($X$1=13,(VLOOKUP(B55,'X13'!$B:$AZ,9,FALSE)),"B"))))))))))))))=TRUE," ",(IF($X$1=1,(VLOOKUP(B55,'X1'!$B:$AZ,9,FALSE)),IF($X$1=2,(VLOOKUP(B55,'X2'!$B:$AZ,9,FALSE)),IF($X$1=3,(VLOOKUP(B55,'X3'!$B:$AZ,9,FALSE)),IF($X$1=4,(VLOOKUP(B55,'X4'!$B:$AZ,9,FALSE)),IF($X$1=5,(VLOOKUP(B55,'X5'!$B:$AZ,9,FALSE)),IF($X$1=6,(VLOOKUP(B55,'X6'!$B:$AZ,9,FALSE)),IF($X$1=7,(VLOOKUP(B55,'X7'!$B:$AZ,9,FALSE)),IF($X$1=8,(VLOOKUP(B55,'X8'!$B:$AZ,9,FALSE)),IF($X$1=9,(VLOOKUP(B55,'X9'!$B:$AZ,9,FALSE)),IF($X$1=10,(VLOOKUP(B55,'X10'!$B:$AZ,9,FALSE)),IF($X$1=11,(VLOOKUP(B55,'X11'!$B:$AZ,9,FALSE)),IF($X$1=12,(VLOOKUP(B55,'X12'!$B:$AZ,9,FALSE)),IF($X$1=13,(VLOOKUP(B55,'X13'!$B:$AZ,9,FALSE)),"B")))))))))))))))</f>
        <v>4.8109635884641557</v>
      </c>
      <c r="M55" s="184">
        <f ca="1">IF(ISERROR(IF($X$1=1,(VLOOKUP(B55,'X1'!$B:$AZ,10,FALSE)),IF($X$1=2,(VLOOKUP(B55,'X2'!$B:$AZ,10,FALSE)),IF($X$1=3,(VLOOKUP(B55,'X3'!$B:$AZ,10,FALSE)),IF($X$1=4,(VLOOKUP(B55,'X4'!$B:$AZ,10,FALSE)),IF($X$1=5,(VLOOKUP(B55,'X5'!$B:$AZ,10,FALSE)),IF($X$1=6,(VLOOKUP(B55,'X6'!$B:$AZ,10,FALSE)),IF($X$1=7,(VLOOKUP(B55,'X7'!$B:$AZ,10,FALSE)),IF($X$1=8,(VLOOKUP(B55,'X8'!$B:$AZ,10,FALSE)),IF($X$1=9,(VLOOKUP(B55,'X9'!$B:$AZ,10,FALSE)),IF($X$1=10,(VLOOKUP(B55,'X10'!$B:$AZ,10,FALSE)),IF($X$1=11,(VLOOKUP(B55,'X11'!$B:$AZ,10,FALSE)),IF($X$1=12,(VLOOKUP(B55,'X12'!$B:$AZ,10,FALSE)),IF($X$1=13,(VLOOKUP(B55,'X13'!$B:$AZ,10,FALSE)),"B"))))))))))))))=TRUE," ",(IF($X$1=1,(VLOOKUP(B55,'X1'!$B:$AZ,10,FALSE)),IF($X$1=2,(VLOOKUP(B55,'X2'!$B:$AZ,10,FALSE)),IF($X$1=3,(VLOOKUP(B55,'X3'!$B:$AZ,10,FALSE)),IF($X$1=4,(VLOOKUP(B55,'X4'!$B:$AZ,10,FALSE)),IF($X$1=5,(VLOOKUP(B55,'X5'!$B:$AZ,10,FALSE)),IF($X$1=6,(VLOOKUP(B55,'X6'!$B:$AZ,10,FALSE)),IF($X$1=7,(VLOOKUP(B55,'X7'!$B:$AZ,10,FALSE)),IF($X$1=8,(VLOOKUP(B55,'X8'!$B:$AZ,10,FALSE)),IF($X$1=9,(VLOOKUP(B55,'X9'!$B:$AZ,10,FALSE)),IF($X$1=10,(VLOOKUP(B55,'X10'!$B:$AZ,10,FALSE)),IF($X$1=11,(VLOOKUP(B55,'X11'!$B:$AZ,10,FALSE)),IF($X$1=12,(VLOOKUP(B55,'X12'!$B:$AZ,10,FALSE)),IF($X$1=13,(VLOOKUP(B55,'X13'!$B:$AZ,10,FALSE)),"B")))))))))))))))</f>
        <v>4.8272179819340382</v>
      </c>
      <c r="N55" s="185">
        <f ca="1">IF(ISERROR(IF($X$1=1,(VLOOKUP(B55,'X1'!$B:$AZ,45,FALSE)),IF($X$1=2,(VLOOKUP(B55,'X2'!$B:$AZ,45,FALSE)),IF($X$1=3,(VLOOKUP(B55,'X3'!$B:$AZ,45,FALSE)),IF($X$1=4,(VLOOKUP(B55,'X4'!$B:$AZ,45,FALSE)),IF($X$1=5,(VLOOKUP(B55,'X5'!$B:$AZ,45,FALSE)),IF($X$1=6,(VLOOKUP(B55,'X6'!$B:$AZ,45,FALSE)),IF($X$1=7,(VLOOKUP(B55,'X7'!$B:$AZ,45,FALSE)),IF($X$1=8,(VLOOKUP(B55,'X8'!$B:$AZ,45,FALSE)),IF($X$1=9,(VLOOKUP(B55,'X9'!$B:$AZ,45,FALSE)),IF($X$1=10,(VLOOKUP(B55,'X10'!$B:$AZ,45,FALSE)),IF($X$1=11,(VLOOKUP(B55,'X11'!$B:$AZ,45,FALSE)),IF($X$1=12,(VLOOKUP(B55,'X12'!$B:$AZ,45,FALSE)),IF($X$1=13,(VLOOKUP(B55,'X13'!$B:$AZ,45,FALSE)),"B"))))))))))))))=TRUE," ",(IF($X$1=1,(VLOOKUP(B55,'X1'!$B:$AZ,45,FALSE)),IF($X$1=2,(VLOOKUP(B55,'X2'!$B:$AZ,45,FALSE)),IF($X$1=3,(VLOOKUP(B55,'X3'!$B:$AZ,45,FALSE)),IF($X$1=4,(VLOOKUP(B55,'X4'!$B:$AZ,45,FALSE)),IF($X$1=5,(VLOOKUP(B55,'X5'!$B:$AZ,45,FALSE)),IF($X$1=6,(VLOOKUP(B55,'X6'!$B:$AZ,45,FALSE)),IF($X$1=7,(VLOOKUP(B55,'X7'!$B:$AZ,45,FALSE)),IF($X$1=8,(VLOOKUP(B55,'X8'!$B:$AZ,45,FALSE)),IF($X$1=9,(VLOOKUP(B55,'X9'!$B:$AZ,45,FALSE)),IF($X$1=10,(VLOOKUP(B55,'X10'!$B:$AZ,45,FALSE)),IF($X$1=11,(VLOOKUP(B55,'X11'!$B:$AZ,45,FALSE)),IF($X$1=12,(VLOOKUP(B55,'X12'!$B:$AZ,45,FALSE)),IF($X$1=13,(VLOOKUP(B55,'X13'!$B:$AZ,45,FALSE)),"B")))))))))))))))</f>
        <v>-71.455449699226335</v>
      </c>
      <c r="O55" s="184">
        <f ca="1">IF(ISERROR(IF($X$1=1,(VLOOKUP(B55,'X1'!$B:$AZ,11,FALSE)),IF($X$1=2,(VLOOKUP(B55,'X2'!$B:$AZ,11,FALSE)),IF($X$1=3,(VLOOKUP(B55,'X3'!$B:$AZ,11,FALSE)),IF($X$1=4,(VLOOKUP(B55,'X4'!$B:$AZ,11,FALSE)),IF($X$1=5,(VLOOKUP(B55,'X5'!$B:$AZ,11,FALSE)),IF($X$1=6,(VLOOKUP(B55,'X6'!$B:$AZ,11,FALSE)),IF($X$1=7,(VLOOKUP(B55,'X7'!$B:$AZ,11,FALSE)),IF($X$1=8,(VLOOKUP(B55,'X8'!$B:$AZ,11,FALSE)),IF($X$1=9,(VLOOKUP(B55,'X9'!$B:$AZ,11,FALSE)),IF($X$1=10,(VLOOKUP(B55,'X10'!$B:$AZ,11,FALSE)),IF($X$1=11,(VLOOKUP(B55,'X11'!$B:$AZ,11,FALSE)),IF($X$1=12,(VLOOKUP(B55,'X12'!$B:$AZ,11,FALSE)),IF($X$1=13,(VLOOKUP(B55,'X13'!$B:$AZ,11,FALSE)),"B"))))))))))))))=TRUE," ",(IF($X$1=1,(VLOOKUP(B55,'X1'!$B:$AZ,11,FALSE)),IF($X$1=2,(VLOOKUP(B55,'X2'!$B:$AZ,11,FALSE)),IF($X$1=3,(VLOOKUP(B55,'X3'!$B:$AZ,11,FALSE)),IF($X$1=4,(VLOOKUP(B55,'X4'!$B:$AZ,11,FALSE)),IF($X$1=5,(VLOOKUP(B55,'X5'!$B:$AZ,11,FALSE)),IF($X$1=6,(VLOOKUP(B55,'X6'!$B:$AZ,11,FALSE)),IF($X$1=7,(VLOOKUP(B55,'X7'!$B:$AZ,11,FALSE)),IF($X$1=8,(VLOOKUP(B55,'X8'!$B:$AZ,11,FALSE)),IF($X$1=9,(VLOOKUP(B55,'X9'!$B:$AZ,11,FALSE)),IF($X$1=10,(VLOOKUP(B55,'X10'!$B:$AZ,11,FALSE)),IF($X$1=11,(VLOOKUP(B55,'X11'!$B:$AZ,11,FALSE)),IF($X$1=12,(VLOOKUP(B55,'X12'!$B:$AZ,11,FALSE)),IF($X$1=13,(VLOOKUP(B55,'X13'!$B:$AZ,11,FALSE)),"B")))))))))))))))</f>
        <v>4.3206637148069689</v>
      </c>
      <c r="P55" s="184">
        <f ca="1">IF(ISERROR(IF($X$1=1,(VLOOKUP(B55,'X1'!$B:$AZ,12,FALSE)),IF($X$1=2,(VLOOKUP(B55,'X2'!$B:$AZ,12,FALSE)),IF($X$1=3,(VLOOKUP(B55,'X3'!$B:$AZ,12,FALSE)),IF($X$1=4,(VLOOKUP(B55,'X4'!$B:$AZ,12,FALSE)),IF($X$1=5,(VLOOKUP(B55,'X5'!$B:$AZ,12,FALSE)),IF($X$1=6,(VLOOKUP(B55,'X6'!$B:$AZ,12,FALSE)),IF($X$1=7,(VLOOKUP(B55,'X7'!$B:$AZ,12,FALSE)),IF($X$1=8,(VLOOKUP(B55,'X8'!$B:$AZ,12,FALSE)),IF($X$1=9,(VLOOKUP(B55,'X9'!$B:$AZ,12,FALSE)),IF($X$1=10,(VLOOKUP(B55,'X10'!$B:$AZ,12,FALSE)),IF($X$1=11,(VLOOKUP(B55,'X11'!$B:$AZ,12,FALSE)),IF($X$1=12,(VLOOKUP(B55,'X12'!$B:$AZ,12,FALSE)),IF($X$1=13,(VLOOKUP(B55,'X13'!$B:$AZ,12,FALSE)),"B"))))))))))))))=TRUE," ",(IF($X$1=1,(VLOOKUP(B55,'X1'!$B:$AZ,12,FALSE)),IF($X$1=2,(VLOOKUP(B55,'X2'!$B:$AZ,12,FALSE)),IF($X$1=3,(VLOOKUP(B55,'X3'!$B:$AZ,12,FALSE)),IF($X$1=4,(VLOOKUP(B55,'X4'!$B:$AZ,12,FALSE)),IF($X$1=5,(VLOOKUP(B55,'X5'!$B:$AZ,12,FALSE)),IF($X$1=6,(VLOOKUP(B55,'X6'!$B:$AZ,12,FALSE)),IF($X$1=7,(VLOOKUP(B55,'X7'!$B:$AZ,12,FALSE)),IF($X$1=8,(VLOOKUP(B55,'X8'!$B:$AZ,12,FALSE)),IF($X$1=9,(VLOOKUP(B55,'X9'!$B:$AZ,12,FALSE)),IF($X$1=10,(VLOOKUP(B55,'X10'!$B:$AZ,12,FALSE)),IF($X$1=11,(VLOOKUP(B55,'X11'!$B:$AZ,12,FALSE)),IF($X$1=12,(VLOOKUP(B55,'X12'!$B:$AZ,12,FALSE)),IF($X$1=13,(VLOOKUP(B55,'X13'!$B:$AZ,12,FALSE)),"B")))))))))))))))</f>
        <v>3.9546172144320302</v>
      </c>
      <c r="Q55" s="185">
        <f ca="1">IF(ISERROR(IF($X$1=1,(VLOOKUP(B55,'X1'!$B:$AZ,46,FALSE)),IF($X$1=2,(VLOOKUP(B55,'X2'!$B:$AZ,46,FALSE)),IF($X$1=3,(VLOOKUP(B55,'X3'!$B:$AZ,46,FALSE)),IF($X$1=4,(VLOOKUP(B55,'X4'!$B:$AZ,46,FALSE)),IF($X$1=5,(VLOOKUP(B55,'X5'!$B:$AZ,46,FALSE)),IF($X$1=6,(VLOOKUP(B55,'X6'!$B:$AZ,46,FALSE)),IF($X$1=7,(VLOOKUP(B55,'X7'!$B:$AZ,46,FALSE)),IF($X$1=8,(VLOOKUP(B55,'X8'!$B:$AZ,46,FALSE)),IF($X$1=9,(VLOOKUP(B55,'X9'!$B:$AZ,46,FALSE)),IF($X$1=10,(VLOOKUP(B55,'X10'!$B:$AZ,46,FALSE)),IF($X$1=11,(VLOOKUP(B55,'X11'!$B:$AZ,46,FALSE)),IF($X$1=12,(VLOOKUP(B55,'X12'!$B:$AZ,46,FALSE)),IF($X$1=13,(VLOOKUP(B55,'X13'!$B:$AZ,46,FALSE)),"B"))))))))))))))=TRUE," ",(IF($X$1=1,(VLOOKUP(B55,'X1'!$B:$AZ,46,FALSE)),IF($X$1=2,(VLOOKUP(B55,'X2'!$B:$AZ,46,FALSE)),IF($X$1=3,(VLOOKUP(B55,'X3'!$B:$AZ,46,FALSE)),IF($X$1=4,(VLOOKUP(B55,'X4'!$B:$AZ,46,FALSE)),IF($X$1=5,(VLOOKUP(B55,'X5'!$B:$AZ,46,FALSE)),IF($X$1=6,(VLOOKUP(B55,'X6'!$B:$AZ,46,FALSE)),IF($X$1=7,(VLOOKUP(B55,'X7'!$B:$AZ,46,FALSE)),IF($X$1=8,(VLOOKUP(B55,'X8'!$B:$AZ,46,FALSE)),IF($X$1=9,(VLOOKUP(B55,'X9'!$B:$AZ,46,FALSE)),IF($X$1=10,(VLOOKUP(B55,'X10'!$B:$AZ,46,FALSE)),IF($X$1=11,(VLOOKUP(B55,'X11'!$B:$AZ,46,FALSE)),IF($X$1=12,(VLOOKUP(B55,'X12'!$B:$AZ,46,FALSE)),IF($X$1=13,(VLOOKUP(B55,'X13'!$B:$AZ,46,FALSE)),"B")))))))))))))))</f>
        <v>-64.298473279259866</v>
      </c>
      <c r="R55" s="185">
        <f ca="1">IF(ISERROR(IF($X$1=1,(VLOOKUP(B55,'X1'!$B:$AZ,15,FALSE)),IF($X$1=2,(VLOOKUP(B55,'X2'!$B:$AZ,15,FALSE)),IF($X$1=3,(VLOOKUP(B55,'X3'!$B:$AZ,15,FALSE)),IF($X$1=4,(VLOOKUP(B55,'X4'!$B:$AZ,15,FALSE)),IF($X$1=5,(VLOOKUP(B55,'X5'!$B:$AZ,15,FALSE)),IF($X$1=6,(VLOOKUP(B55,'X6'!$B:$AZ,15,FALSE)),IF($X$1=7,(VLOOKUP(B55,'X7'!$B:$AZ,15,FALSE)),IF($X$1=8,(VLOOKUP(B55,'X8'!$B:$AZ,15,FALSE)),IF($X$1=9,(VLOOKUP(B55,'X9'!$B:$AZ,15,FALSE)),IF($X$1=10,(VLOOKUP(B55,'X10'!$B:$AZ,15,FALSE)),IF($X$1=11,(VLOOKUP(B55,'X11'!$B:$AZ,15,FALSE)),IF($X$1=12,(VLOOKUP(B55,'X12'!$B:$AZ,15,FALSE)),IF($X$1=13,(VLOOKUP(B55,'X13'!$B:$AZ,15,FALSE)),"B"))))))))))))))=TRUE," ",(IF($X$1=1,(VLOOKUP(B55,'X1'!$B:$AZ,15,FALSE)),IF($X$1=2,(VLOOKUP(B55,'X2'!$B:$AZ,15,FALSE)),IF($X$1=3,(VLOOKUP(B55,'X3'!$B:$AZ,15,FALSE)),IF($X$1=4,(VLOOKUP(B55,'X4'!$B:$AZ,15,FALSE)),IF($X$1=5,(VLOOKUP(B55,'X5'!$B:$AZ,15,FALSE)),IF($X$1=6,(VLOOKUP(B55,'X6'!$B:$AZ,15,FALSE)),IF($X$1=7,(VLOOKUP(B55,'X7'!$B:$AZ,15,FALSE)),IF($X$1=8,(VLOOKUP(B55,'X8'!$B:$AZ,15,FALSE)),IF($X$1=9,(VLOOKUP(B55,'X9'!$B:$AZ,15,FALSE)),IF($X$1=10,(VLOOKUP(B55,'X10'!$B:$AZ,15,FALSE)),IF($X$1=11,(VLOOKUP(B55,'X11'!$B:$AZ,15,FALSE)),IF($X$1=12,(VLOOKUP(B55,'X12'!$B:$AZ,15,FALSE)),IF($X$1=13,(VLOOKUP(B55,'X13'!$B:$AZ,15,FALSE)),"B")))))))))))))))</f>
        <v>9.3196736174070711</v>
      </c>
      <c r="S55" s="185">
        <f ca="1">IF(ISERROR(IF((IF($X$1=1,(VLOOKUP(B55,'X1'!$B:$AZ,14,FALSE)),(IF($X$1=2,(VLOOKUP(B55,'X2'!$B:$AZ,14,FALSE)),(IF($X$1=3,(VLOOKUP(B55,'X3'!$B:$AZ,14,FALSE)),(IF($X$1=4,(VLOOKUP(B55,'X4'!$B:$AZ,14,FALSE)),(IF($X$1=5,(VLOOKUP(B55,'X5'!$B:$AZ,14,FALSE)),(IF($X$1=6,(VLOOKUP(B55,'X6'!$B:$AZ,14,FALSE)),(IF($X$1=7,(VLOOKUP(B55,'X7'!$B:$AZ,14,FALSE)),(IF($X$1=8,(VLOOKUP(B55,'X8'!$B:$AZ,14,FALSE)),(IF($X$1=9,(VLOOKUP(B55,'X9'!$B:$AZ,14,FALSE)),(IF($X$1=10,(VLOOKUP(B55,'X10'!$B:$AZ,14,FALSE)),(IF($X$1=11,(VLOOKUP(B55,'X11'!$B:$AZ,14,FALSE)),(IF($X$1=12,(VLOOKUP(B55,'X12'!$B:$AZ,14,FALSE)),(VLOOKUP(B55,'X13'!$B:$AZ,14,FALSE))))))))))))))))))))))))))=$V$1," ",(IF($X$1=1,(VLOOKUP(B55,'X1'!$B:$AZ,14,FALSE)),(IF($X$1=2,(VLOOKUP(B55,'X2'!$B:$AZ,14,FALSE)),(IF($X$1=3,(VLOOKUP(B55,'X3'!$B:$AZ,14,FALSE)),(IF($X$1=4,(VLOOKUP(B55,'X4'!$B:$AZ,14,FALSE)),(IF($X$1=5,(VLOOKUP(B55,'X5'!$B:$AZ,14,FALSE)),(IF($X$1=6,(VLOOKUP(B55,'X6'!$B:$AZ,14,FALSE)),(IF($X$1=7,(VLOOKUP(B55,'X7'!$B:$AZ,14,FALSE)),(IF($X$1=8,(VLOOKUP(B55,'X8'!$B:$AZ,14,FALSE)),(IF($X$1=9,(VLOOKUP(B55,'X9'!$B:$AZ,14,FALSE)),(IF($X$1=10,(VLOOKUP(B55,'X10'!$B:$AZ,14,FALSE)),(IF($X$1=11,(VLOOKUP(B55,'X11'!$B:$AZ,14,FALSE)),(IF($X$1=12,(VLOOKUP(B55,'X12'!$B:$AZ,14,FALSE)),(VLOOKUP(B55,'X13'!$B:$AZ,14,FALSE))))))))))))))))))))))))))))=TRUE," ",(IF((IF($X$1=1,(VLOOKUP(B55,'X1'!$B:$AZ,14,FALSE)),(IF($X$1=2,(VLOOKUP(B55,'X2'!$B:$AZ,14,FALSE)),(IF($X$1=3,(VLOOKUP(B55,'X3'!$B:$AZ,14,FALSE)),(IF($X$1=4,(VLOOKUP(B55,'X4'!$B:$AZ,14,FALSE)),(IF($X$1=5,(VLOOKUP(B55,'X5'!$B:$AZ,14,FALSE)),(IF($X$1=6,(VLOOKUP(B55,'X6'!$B:$AZ,14,FALSE)),(IF($X$1=7,(VLOOKUP(B55,'X7'!$B:$AZ,14,FALSE)),(IF($X$1=8,(VLOOKUP(B55,'X8'!$B:$AZ,14,FALSE)),(IF($X$1=9,(VLOOKUP(B55,'X9'!$B:$AZ,14,FALSE)),(IF($X$1=10,(VLOOKUP(B55,'X10'!$B:$AZ,14,FALSE)),(IF($X$1=11,(VLOOKUP(B55,'X11'!$B:$AZ,14,FALSE)),(IF($X$1=12,(VLOOKUP(B55,'X12'!$B:$AZ,14,FALSE)),(VLOOKUP(B55,'X13'!$B:$AZ,14,FALSE))))))))))))))))))))))))))=$V$1," ",(IF($X$1=1,(VLOOKUP(B55,'X1'!$B:$AZ,14,FALSE)),(IF($X$1=2,(VLOOKUP(B55,'X2'!$B:$AZ,14,FALSE)),(IF($X$1=3,(VLOOKUP(B55,'X3'!$B:$AZ,14,FALSE)),(IF($X$1=4,(VLOOKUP(B55,'X4'!$B:$AZ,14,FALSE)),(IF($X$1=5,(VLOOKUP(B55,'X5'!$B:$AZ,14,FALSE)),(IF($X$1=6,(VLOOKUP(B55,'X6'!$B:$AZ,14,FALSE)),(IF($X$1=7,(VLOOKUP(B55,'X7'!$B:$AZ,14,FALSE)),(IF($X$1=8,(VLOOKUP(B55,'X8'!$B:$AZ,14,FALSE)),(IF($X$1=9,(VLOOKUP(B55,'X9'!$B:$AZ,14,FALSE)),(IF($X$1=10,(VLOOKUP(B55,'X10'!$B:$AZ,14,FALSE)),(IF($X$1=11,(VLOOKUP(B55,'X11'!$B:$AZ,14,FALSE)),(IF($X$1=12,(VLOOKUP(B55,'X12'!$B:$AZ,14,FALSE)),(VLOOKUP(B55,'X13'!$B:$AZ,14,FALSE)))))))))))))))))))))))))))))</f>
        <v>912.66784452296804</v>
      </c>
      <c r="Z55" s="171">
        <v>9</v>
      </c>
      <c r="AA55" s="171">
        <v>6</v>
      </c>
      <c r="AB55" s="171" t="str">
        <f t="shared" si="0"/>
        <v>96</v>
      </c>
      <c r="AC55" s="165">
        <f t="shared" si="10"/>
        <v>95</v>
      </c>
      <c r="AD55" s="63" t="s">
        <v>1302</v>
      </c>
      <c r="AE55" s="166" t="s">
        <v>118</v>
      </c>
      <c r="AF55" s="166" t="s">
        <v>156</v>
      </c>
      <c r="AG55" s="166" t="s">
        <v>155</v>
      </c>
      <c r="AH55" s="166" t="s">
        <v>135</v>
      </c>
      <c r="AI55" s="166" t="s">
        <v>137</v>
      </c>
      <c r="AJ55" s="166" t="s">
        <v>1230</v>
      </c>
      <c r="AK55" s="165">
        <v>13</v>
      </c>
      <c r="AL55" s="165">
        <v>14</v>
      </c>
      <c r="AM55" s="165">
        <v>9</v>
      </c>
      <c r="AN55" s="166" t="s">
        <v>785</v>
      </c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02"/>
    </row>
    <row r="56" spans="1:52" ht="14.1" customHeight="1" x14ac:dyDescent="0.25">
      <c r="A56" s="156">
        <f t="shared" si="9"/>
        <v>9</v>
      </c>
      <c r="B56" s="122" t="str">
        <f>IF(ISERROR(IF($U$16=1,(VLOOKUP(A56,$AC$89:$AH$125,2,FALSE)),IF((IF($X$1=1,'X1'!B15,(IF($X$1=2,'X2'!B15,(IF($X$1=3,'X3'!B15,(IF($X$1=4,'X4'!B15,(IF($X$1=5,'X5'!B15,(IF($X$1=6,'X6'!B15,(IF($X$1=7,'X7'!B15,(IF($X$1=8,'X8'!B15,(IF($X$1=9,'X9'!B15,(IF($X$1=10,'X10'!B15,(IF($X$1=11,'X11'!B15,(IF($X$1=12,'X12'!B15,'X13'!B15))))))))))))))))))))))))="","",(IF($X$1=1,'X1'!B15,(IF($X$1=2,'X2'!B15,(IF($X$1=3,'X3'!B15,(IF($X$1=4,'X4'!B15,(IF($X$1=5,'X5'!B15,(IF($X$1=6,'X6'!B15,(IF($X$1=7,'X7'!B15,(IF($X$1=8,'X8'!B15,(IF($X$1=9,'X9'!B15,(IF($X$1=10,'X10'!B15,(IF($X$1=11,'X11'!B15,(IF($X$1=12,'X12'!B15,'X13'!B15)))))))))))))))))))))))))))=TRUE," ",(IF($U$16=1,(VLOOKUP(A56,$AC$89:$AH$125,2,FALSE)),IF((IF($X$1=1,'X1'!B15,(IF($X$1=2,'X2'!B15,(IF($X$1=3,'X3'!B15,(IF($X$1=4,'X4'!B15,(IF($X$1=5,'X5'!B15,(IF($X$1=6,'X6'!B15,(IF($X$1=7,'X7'!B15,(IF($X$1=8,'X8'!B15,(IF($X$1=9,'X9'!B15,(IF($X$1=10,'X10'!B15,(IF($X$1=11,'X11'!B15,(IF($X$1=12,'X12'!B15,'X13'!B15))))))))))))))))))))))))="","",(IF($X$1=1,'X1'!B15,(IF($X$1=2,'X2'!B15,(IF($X$1=3,'X3'!B15,(IF($X$1=4,'X4'!B15,(IF($X$1=5,'X5'!B15,(IF($X$1=6,'X6'!B15,(IF($X$1=7,'X7'!B15,(IF($X$1=8,'X8'!B15,(IF($X$1=9,'X9'!B15,(IF($X$1=10,'X10'!B15,(IF($X$1=11,'X11'!B15,(IF($X$1=12,'X12'!B15,'X13'!B15))))))))))))))))))))))))))))</f>
        <v>GMKN RM Equity</v>
      </c>
      <c r="C56" s="181" t="str">
        <f ca="1">IF(ISERROR(IF($X$1=1,(VLOOKUP(B56,'X1'!$B:$AZ,47,FALSE)),IF($X$1=2,(VLOOKUP(B56,'X2'!$B:$AZ,47,FALSE)),IF($X$1=3,(VLOOKUP(B56,'X3'!$B:$AZ,47,FALSE)),IF($X$1=4,(VLOOKUP(B56,'X4'!$B:$AZ,47,FALSE)),IF($X$1=5,(VLOOKUP(B56,'X5'!$B:$AZ,47,FALSE)),IF($X$1=6,(VLOOKUP(B56,'X6'!$B:$AZ,47,FALSE)),IF($X$1=7,(VLOOKUP(B56,'X7'!$B:$AZ,47,FALSE)),IF($X$1=8,(VLOOKUP(B56,'X8'!$B:$AZ,47,FALSE)),IF($X$1=9,(VLOOKUP(B56,'X9'!$B:$AZ,47,FALSE)),IF($X$1=10,(VLOOKUP(B56,'X10'!$B:$AZ,47,FALSE)),IF($X$1=11,(VLOOKUP(B56,'X11'!$B:$AZ,47,FALSE)),IF($X$1=12,(VLOOKUP(B56,'X12'!$B:$AZ,47,FALSE)),IF($X$1=13,(VLOOKUP(B56,'X13'!$B:$AZ,47,FALSE)),"B"))))))))))))))=TRUE," ",(IF($X$1=1,(VLOOKUP(B56,'X1'!$B:$AZ,47,FALSE)),IF($X$1=2,(VLOOKUP(B56,'X2'!$B:$AZ,47,FALSE)),IF($X$1=3,(VLOOKUP(B56,'X3'!$B:$AZ,47,FALSE)),IF($X$1=4,(VLOOKUP(B56,'X4'!$B:$AZ,47,FALSE)),IF($X$1=5,(VLOOKUP(B56,'X5'!$B:$AZ,47,FALSE)),IF($X$1=6,(VLOOKUP(B56,'X6'!$B:$AZ,47,FALSE)),IF($X$1=7,(VLOOKUP(B56,'X7'!$B:$AZ,47,FALSE)),IF($X$1=8,(VLOOKUP(B56,'X8'!$B:$AZ,47,FALSE)),IF($X$1=9,(VLOOKUP(B56,'X9'!$B:$AZ,47,FALSE)),IF($X$1=10,(VLOOKUP(B56,'X10'!$B:$AZ,47,FALSE)),IF($X$1=11,(VLOOKUP(B56,'X11'!$B:$AZ,47,FALSE)),IF($X$1=12,(VLOOKUP(B56,'X12'!$B:$AZ,47,FALSE)),IF($X$1=13,(VLOOKUP(B56,'X13'!$B:$AZ,47,FALSE)),"B")))))))))))))))</f>
        <v>MMC Norilsk Nickel PJSC</v>
      </c>
      <c r="D56" s="181" t="str">
        <f ca="1">IF(ISERROR(IF($X$1=1,(VLOOKUP(B56,'X1'!$B:$AP,41,FALSE)),IF($X$1=2,(VLOOKUP(B56,'X2'!$B:$AP,41,FALSE)),IF($X$1=3,(VLOOKUP(B56,'X3'!$B:$AP,41,FALSE)),IF($X$1=4,(VLOOKUP(B56,'X4'!$B:$AP,41,FALSE)),IF($X$1=5,(VLOOKUP(B56,'X5'!$B:$AP,41,FALSE)),IF($X$1=6,(VLOOKUP(B56,'X6'!$B:$AP,41,FALSE)),IF($X$1=7,(VLOOKUP(B56,'X7'!$B:$AP,41,FALSE)),IF($X$1=8,(VLOOKUP(B56,'X8'!$B:$AP,41,FALSE)),IF($X$1=9,(VLOOKUP(B56,'X9'!$B:$AP,41,FALSE)),IF($X$1=10,(VLOOKUP(B56,'X10'!$B:$AP,41,FALSE)),IF($X$1=11,(VLOOKUP(B56,'X11'!$B:$AP,41,FALSE)),IF($X$1=12,(VLOOKUP(B56,'X12'!$B:$AP,41,FALSE)),IF($X$1=13,(VLOOKUP(B56,'X13'!$B:$AP,41,FALSE)),"B"))))))))))))))=TRUE," ",(IF($X$1=1,(VLOOKUP(B56,'X1'!$B:$AP,41,FALSE)),IF($X$1=2,(VLOOKUP(B56,'X2'!$B:$AP,41,FALSE)),IF($X$1=3,(VLOOKUP(B56,'X3'!$B:$AP,41,FALSE)),IF($X$1=4,(VLOOKUP(B56,'X4'!$B:$AP,41,FALSE)),IF($X$1=5,(VLOOKUP(B56,'X5'!$B:$AP,41,FALSE)),IF($X$1=6,(VLOOKUP(B56,'X6'!$B:$AP,41,FALSE)),IF($X$1=7,(VLOOKUP(B56,'X7'!$B:$AP,41,FALSE)),IF($X$1=8,(VLOOKUP(B56,'X8'!$B:$AP,41,FALSE)),IF($X$1=9,(VLOOKUP(B56,'X9'!$B:$AP,41,FALSE)),IF($X$1=10,(VLOOKUP(B56,'X10'!$B:$AP,41,FALSE)),IF($X$1=11,(VLOOKUP(B56,'X11'!$B:$AP,41,FALSE)),IF($X$1=12,(VLOOKUP(B56,'X12'!$B:$AP,41,FALSE)),IF($X$1=13,(VLOOKUP(B56,'X13'!$B:$AP,41,FALSE)),"B")))))))))))))))</f>
        <v>Base Metals</v>
      </c>
      <c r="E56" s="182">
        <f ca="1">IF(ISERROR(IF($X$1=1,(VLOOKUP(B56,'X1'!$B:$AP,7,FALSE)),IF($X$1=2,(VLOOKUP(B56,'X2'!$B:$AP,7,FALSE)),IF($X$1=3,(VLOOKUP(B56,'X3'!$B:$AP,7,FALSE)),IF($X$1=4,(VLOOKUP(B56,'X4'!$B:$AP,7,FALSE)),IF($X$1=5,(VLOOKUP(B56,'X5'!$B:$AP,7,FALSE)),IF($X$1=6,(VLOOKUP(B56,'X6'!$B:$AP,7,FALSE)),IF($X$1=7,(VLOOKUP(B56,'X7'!$B:$AP,7,FALSE)),IF($X$1=8,(VLOOKUP(B56,'X8'!$B:$AP,7,FALSE)),IF($X$1=9,(VLOOKUP(B56,'X9'!$B:$AP,7,FALSE)),IF($X$1=10,(VLOOKUP(B56,'X10'!$B:$AP,7,FALSE)),IF($X$1=11,(VLOOKUP(B56,'X11'!$B:$AP,7,FALSE)),IF($X$1=12,(VLOOKUP(B56,'X12'!$B:$AP,7,FALSE)),IF($X$1=13,(VLOOKUP(B56,'X13'!$B:$AP,7,FALSE)),"B"))))))))))))))=TRUE," ",(IF($X$1=1,(VLOOKUP(B56,'X1'!$B:$AP,7,FALSE)),IF($X$1=2,(VLOOKUP(B56,'X2'!$B:$AP,7,FALSE)),IF($X$1=3,(VLOOKUP(B56,'X3'!$B:$AP,7,FALSE)),IF($X$1=4,(VLOOKUP(B56,'X4'!$B:$AP,7,FALSE)),IF($X$1=5,(VLOOKUP(B56,'X5'!$B:$AP,7,FALSE)),IF($X$1=6,(VLOOKUP(B56,'X6'!$B:$AP,7,FALSE)),IF($X$1=7,(VLOOKUP(B56,'X7'!$B:$AP,7,FALSE)),IF($X$1=8,(VLOOKUP(B56,'X8'!$B:$AP,7,FALSE)),IF($X$1=9,(VLOOKUP(B56,'X9'!$B:$AP,7,FALSE)),IF($X$1=10,(VLOOKUP(B56,'X10'!$B:$AP,7,FALSE)),IF($X$1=11,(VLOOKUP(B56,'X11'!$B:$AP,7,FALSE)),IF($X$1=12,(VLOOKUP(B56,'X12'!$B:$AP,7,FALSE)),IF($X$1=13,(VLOOKUP(B56,'X13'!$B:$AP,7,FALSE)),"B")))))))))))))))</f>
        <v>24954</v>
      </c>
      <c r="F56" s="182">
        <f ca="1">IF(ISERROR(IF((IF($X$1=1,(VLOOKUP(B56,'X1'!$B:$AO,6,FALSE)),(IF($X$1=2,(VLOOKUP(B56,'X2'!$B:$AO,6,FALSE)),(IF($X$1=3,(VLOOKUP(B56,'X3'!$B:$AO,6,FALSE)),(IF($X$1=4,(VLOOKUP(B56,'X4'!$B:$AO,6,FALSE)),(IF($X$1=5,(VLOOKUP(B56,'X5'!$B:$AO,6,FALSE)),(IF($X$1=6,(VLOOKUP(B56,'X6'!$B:$AO,6,FALSE)),(IF($X$1=7,(VLOOKUP(B56,'X7'!$B:$AO,6,FALSE)),(IF($X$1=8,(VLOOKUP(B56,'X8'!$B:$AO,6,FALSE)),(IF($X$1=9,(VLOOKUP(B56,'X9'!$B:$AO,6,FALSE)),(IF($X$1=10,(VLOOKUP(B56,'X10'!$B:$AO,6,FALSE)),(IF($X$1=11,(VLOOKUP(B56,'X11'!$B:$AO,6,FALSE)),(IF($X$1=12,(VLOOKUP(B56,'X12'!$B:$AO,6,FALSE)),(VLOOKUP(B56,'X13'!$B:$AO,6,FALSE))))))))))))))))))))))))))=$V$1," ",(IF($X$1=1,(VLOOKUP(B56,'X1'!$B:$AO,6,FALSE)),(IF($X$1=2,(VLOOKUP(B56,'X2'!$B:$AO,6,FALSE)),(IF($X$1=3,(VLOOKUP(B56,'X3'!$B:$AO,6,FALSE)),(IF($X$1=4,(VLOOKUP(B56,'X4'!$B:$AO,6,FALSE)),(IF($X$1=5,(VLOOKUP(B56,'X5'!$B:$AO,6,FALSE)),(IF($X$1=6,(VLOOKUP(B56,'X6'!$B:$AO,6,FALSE)),(IF($X$1=7,(VLOOKUP(B56,'X7'!$B:$AO,6,FALSE)),(IF($X$1=8,(VLOOKUP(B56,'X8'!$B:$AO,6,FALSE)),(IF($X$1=9,(VLOOKUP(B56,'X9'!$B:$AO,6,FALSE)),(IF($X$1=10,(VLOOKUP(B56,'X10'!$B:$AO,6,FALSE)),(IF($X$1=11,(VLOOKUP(B56,'X11'!$B:$AO,6,FALSE)),(IF($X$1=12,(VLOOKUP(B56,'X12'!$B:$AO,6,FALSE)),(VLOOKUP(B56,'X13'!$B:$AO,6,FALSE))))))))))))))))))))))))))))=TRUE," ",(IF((IF($X$1=1,(VLOOKUP(B56,'X1'!$B:$AO,6,FALSE)),(IF($X$1=2,(VLOOKUP(B56,'X2'!$B:$AO,6,FALSE)),(IF($X$1=3,(VLOOKUP(B56,'X3'!$B:$AO,6,FALSE)),(IF($X$1=4,(VLOOKUP(B56,'X4'!$B:$AO,6,FALSE)),(IF($X$1=5,(VLOOKUP(B56,'X5'!$B:$AO,6,FALSE)),(IF($X$1=6,(VLOOKUP(B56,'X6'!$B:$AO,6,FALSE)),(IF($X$1=7,(VLOOKUP(B56,'X7'!$B:$AO,6,FALSE)),(IF($X$1=8,(VLOOKUP(B56,'X8'!$B:$AO,6,FALSE)),(IF($X$1=9,(VLOOKUP(B56,'X9'!$B:$AO,6,FALSE)),(IF($X$1=10,(VLOOKUP(B56,'X10'!$B:$AO,6,FALSE)),(IF($X$1=11,(VLOOKUP(B56,'X11'!$B:$AO,6,FALSE)),(IF($X$1=12,(VLOOKUP(B56,'X12'!$B:$AO,6,FALSE)),(VLOOKUP(B56,'X13'!$B:$AO,6,FALSE))))))))))))))))))))))))))=$V$1," ",(IF($X$1=1,(VLOOKUP(B56,'X1'!$B:$AO,6,FALSE)),(IF($X$1=2,(VLOOKUP(B56,'X2'!$B:$AO,6,FALSE)),(IF($X$1=3,(VLOOKUP(B56,'X3'!$B:$AO,6,FALSE)),(IF($X$1=4,(VLOOKUP(B56,'X4'!$B:$AO,6,FALSE)),(IF($X$1=5,(VLOOKUP(B56,'X5'!$B:$AO,6,FALSE)),(IF($X$1=6,(VLOOKUP(B56,'X6'!$B:$AO,6,FALSE)),(IF($X$1=7,(VLOOKUP(B56,'X7'!$B:$AO,6,FALSE)),(IF($X$1=8,(VLOOKUP(B56,'X8'!$B:$AO,6,FALSE)),(IF($X$1=9,(VLOOKUP(B56,'X9'!$B:$AO,6,FALSE)),(IF($X$1=10,(VLOOKUP(B56,'X10'!$B:$AO,6,FALSE)),(IF($X$1=11,(VLOOKUP(B56,'X11'!$B:$AO,6,FALSE)),(IF($X$1=12,(VLOOKUP(B56,'X12'!$B:$AO,6,FALSE)),(VLOOKUP(B56,'X13'!$B:$AO,6,FALSE)))))))))))))))))))))))))))))</f>
        <v>25160</v>
      </c>
      <c r="G56" s="182">
        <f ca="1">IF(ISERROR(IF($X$1=1,(VLOOKUP(B56,'X1'!$B:$AZ,44,FALSE)),IF($X$1=2,(VLOOKUP(B56,'X2'!$B:$AZ,44,FALSE)),IF($X$1=3,(VLOOKUP(B56,'X3'!$B:$AZ,44,FALSE)),IF($X$1=4,(VLOOKUP(B56,'X4'!$B:$AZ,44,FALSE)),IF($X$1=5,(VLOOKUP(B56,'X5'!$B:$AZ,44,FALSE)),IF($X$1=6,(VLOOKUP(B56,'X6'!$B:$AZ,44,FALSE)),IF($X$1=7,(VLOOKUP(B56,'X7'!$B:$AZ,44,FALSE)),IF($X$1=8,(VLOOKUP(B56,'X8'!$B:$AZ,44,FALSE)),IF($X$1=9,(VLOOKUP(B56,'X9'!$B:$AZ,44,FALSE)),IF($X$1=10,(VLOOKUP(B56,'X10'!$B:$AZ,44,FALSE)),IF($X$1=11,(VLOOKUP(B56,'X11'!$B:$AZ,44,FALSE)),IF($X$1=12,(VLOOKUP(B56,'X12'!$B:$AZ,44,FALSE)),IF($X$1=13,(VLOOKUP(B56,'X13'!$B:$AZ,44,FALSE)),"B"))))))))))))))=TRUE," ",(IF($X$1=1,(VLOOKUP(B56,'X1'!$B:$AZ,44,FALSE)),IF($X$1=2,(VLOOKUP(B56,'X2'!$B:$AZ,44,FALSE)),IF($X$1=3,(VLOOKUP(B56,'X3'!$B:$AZ,44,FALSE)),IF($X$1=4,(VLOOKUP(B56,'X4'!$B:$AZ,44,FALSE)),IF($X$1=5,(VLOOKUP(B56,'X5'!$B:$AZ,44,FALSE)),IF($X$1=6,(VLOOKUP(B56,'X6'!$B:$AZ,44,FALSE)),IF($X$1=7,(VLOOKUP(B56,'X7'!$B:$AZ,44,FALSE)),IF($X$1=8,(VLOOKUP(B56,'X8'!$B:$AZ,44,FALSE)),IF($X$1=9,(VLOOKUP(B56,'X9'!$B:$AZ,44,FALSE)),IF($X$1=10,(VLOOKUP(B56,'X10'!$B:$AZ,44,FALSE)),IF($X$1=11,(VLOOKUP(B56,'X11'!$B:$AZ,44,FALSE)),IF($X$1=12,(VLOOKUP(B56,'X12'!$B:$AZ,44,FALSE)),IF($X$1=13,(VLOOKUP(B56,'X13'!$B:$AZ,44,FALSE)),"B")))))))))))))))</f>
        <v>0.82551895487696925</v>
      </c>
      <c r="H56" s="182">
        <f ca="1">IF(ISERROR(IF($X$1=1,(VLOOKUP(B56,'X1'!$B:$AZ,8,FALSE)),IF($X$1=2,(VLOOKUP(B56,'X2'!$B:$AZ,8,FALSE)),IF($X$1=3,(VLOOKUP(B56,'X3'!$B:$AZ,8,FALSE)),IF($X$1=4,(VLOOKUP(B56,'X4'!$B:$AZ,8,FALSE)),IF($X$1=5,(VLOOKUP(B56,'X5'!$B:$AZ,8,FALSE)),IF($X$1=6,(VLOOKUP(B56,'X6'!$B:$AZ,8,FALSE)),IF($X$1=7,(VLOOKUP(B56,'X7'!$B:$AZ,8,FALSE)),IF($X$1=8,(VLOOKUP(B56,'X8'!$B:$AZ,8,FALSE)),IF($X$1=9,(VLOOKUP(B56,'X9'!$B:$AZ,8,FALSE)),IF($X$1=10,(VLOOKUP(B56,'X10'!$B:$AZ,8,FALSE)),IF($X$1=11,(VLOOKUP(B56,'X11'!$B:$AZ,8,FALSE)),IF($X$1=12,(VLOOKUP(B56,'X12'!$B:$AZ,8,FALSE)),IF($X$1=13,(VLOOKUP(B56,'X13'!$B:$AZ,8,FALSE)),"B"))))))))))))))=TRUE," ",(IF($X$1=1,(VLOOKUP(B56,'X1'!$B:$AZ,8,FALSE)),IF($X$1=2,(VLOOKUP(B56,'X2'!$B:$AZ,8,FALSE)),IF($X$1=3,(VLOOKUP(B56,'X3'!$B:$AZ,8,FALSE)),IF($X$1=4,(VLOOKUP(B56,'X4'!$B:$AZ,8,FALSE)),IF($X$1=5,(VLOOKUP(B56,'X5'!$B:$AZ,8,FALSE)),IF($X$1=6,(VLOOKUP(B56,'X6'!$B:$AZ,8,FALSE)),IF($X$1=7,(VLOOKUP(B56,'X7'!$B:$AZ,8,FALSE)),IF($X$1=8,(VLOOKUP(B56,'X8'!$B:$AZ,8,FALSE)),IF($X$1=9,(VLOOKUP(B56,'X9'!$B:$AZ,8,FALSE)),IF($X$1=10,(VLOOKUP(B56,'X10'!$B:$AZ,8,FALSE)),IF($X$1=11,(VLOOKUP(B56,'X11'!$B:$AZ,8,FALSE)),IF($X$1=12,(VLOOKUP(B56,'X12'!$B:$AZ,8,FALSE)),IF($X$1=13,(VLOOKUP(B56,'X13'!$B:$AZ,8,FALSE)),"B")))))))))))))))</f>
        <v>54172.972057432118</v>
      </c>
      <c r="I56" s="183">
        <f ca="1">IF(ISERROR(IF($X$1=1,(VLOOKUP(B56,'X1'!$B:$AZ,2,FALSE)),IF($X$1=2,(VLOOKUP(B56,'X2'!$B:$AZ,2,FALSE)),IF($X$1=3,(VLOOKUP(B56,'X3'!$B:$AZ,2,FALSE)),IF($X$1=4,(VLOOKUP(B56,'X4'!$B:$AZ,2,FALSE)),IF($X$1=5,(VLOOKUP(B56,'X5'!$B:$AZ,2,FALSE)),IF($X$1=6,(VLOOKUP(B56,'X6'!$B:$AZ,2,FALSE)),IF($X$1=7,(VLOOKUP(B56,'X7'!$B:$AZ,2,FALSE)),IF($X$1=8,(VLOOKUP(B56,'X8'!$B:$AZ,2,FALSE)),IF($X$1=9,(VLOOKUP(B56,'X9'!$B:$AZ,2,FALSE)),IF($X$1=10,(VLOOKUP(B56,'X10'!$B:$AZ,2,FALSE)),IF($X$1=11,(VLOOKUP(B56,'X11'!$B:$AZ,2,FALSE)),IF($X$1=12,(VLOOKUP(B56,'X12'!$B:$AZ,2,FALSE)),IF($X$1=13,(VLOOKUP(B56,'X13'!$B:$AZ,2,FALSE)),"B"))))))))))))))=TRUE," ",(IF($X$1=1,(VLOOKUP(B56,'X1'!$B:$AZ,2,FALSE)),IF($X$1=2,(VLOOKUP(B56,'X2'!$B:$AZ,2,FALSE)),IF($X$1=3,(VLOOKUP(B56,'X3'!$B:$AZ,2,FALSE)),IF($X$1=4,(VLOOKUP(B56,'X4'!$B:$AZ,2,FALSE)),IF($X$1=5,(VLOOKUP(B56,'X5'!$B:$AZ,2,FALSE)),IF($X$1=6,(VLOOKUP(B56,'X6'!$B:$AZ,2,FALSE)),IF($X$1=7,(VLOOKUP(B56,'X7'!$B:$AZ,2,FALSE)),IF($X$1=8,(VLOOKUP(B56,'X8'!$B:$AZ,2,FALSE)),IF($X$1=9,(VLOOKUP(B56,'X9'!$B:$AZ,2,FALSE)),IF($X$1=10,(VLOOKUP(B56,'X10'!$B:$AZ,2,FALSE)),IF($X$1=11,(VLOOKUP(B56,'X11'!$B:$AZ,2,FALSE)),IF($X$1=12,(VLOOKUP(B56,'X12'!$B:$AZ,2,FALSE)),IF($X$1=13,(VLOOKUP(B56,'X13'!$B:$AZ,2,FALSE)),"B")))))))))))))))</f>
        <v>4</v>
      </c>
      <c r="J56" s="183">
        <f ca="1">IF(ISERROR(IF($X$1=1,(VLOOKUP(B56,'X1'!$B:$AZ,3,FALSE)),IF($X$1=2,(VLOOKUP(B56,'X2'!$B:$AZ,3,FALSE)),IF($X$1=3,(VLOOKUP(B56,'X3'!$B:$AZ,3,FALSE)),IF($X$1=4,(VLOOKUP(B56,'X4'!$B:$AZ,3,FALSE)),IF($X$1=5,(VLOOKUP(B56,'X5'!$B:$AZ,3,FALSE)),IF($X$1=6,(VLOOKUP(B56,'X6'!$B:$AZ,3,FALSE)),IF($X$1=7,(VLOOKUP(B56,'X7'!$B:$AZ,3,FALSE)),IF($X$1=8,(VLOOKUP(B56,'X8'!$B:$AZ,3,FALSE)),IF($X$1=9,(VLOOKUP(B56,'X9'!$B:$AZ,3,FALSE)),IF($X$1=10,(VLOOKUP(B56,'X10'!$B:$AZ,3,FALSE)),IF($X$1=11,(VLOOKUP(B56,'X11'!$B:$AZ,3,FALSE)),IF($X$1=12,(VLOOKUP(B56,'X12'!$B:$AZ,3,FALSE)),IF($X$1=13,(VLOOKUP(B56,'X13'!$B:$AZ,3,FALSE)),"B"))))))))))))))=TRUE," ",(IF($X$1=1,(VLOOKUP(B56,'X1'!$B:$AZ,3,FALSE)),IF($X$1=2,(VLOOKUP(B56,'X2'!$B:$AZ,3,FALSE)),IF($X$1=3,(VLOOKUP(B56,'X3'!$B:$AZ,3,FALSE)),IF($X$1=4,(VLOOKUP(B56,'X4'!$B:$AZ,3,FALSE)),IF($X$1=5,(VLOOKUP(B56,'X5'!$B:$AZ,3,FALSE)),IF($X$1=6,(VLOOKUP(B56,'X6'!$B:$AZ,3,FALSE)),IF($X$1=7,(VLOOKUP(B56,'X7'!$B:$AZ,3,FALSE)),IF($X$1=8,(VLOOKUP(B56,'X8'!$B:$AZ,3,FALSE)),IF($X$1=9,(VLOOKUP(B56,'X9'!$B:$AZ,3,FALSE)),IF($X$1=10,(VLOOKUP(B56,'X10'!$B:$AZ,3,FALSE)),IF($X$1=11,(VLOOKUP(B56,'X11'!$B:$AZ,3,FALSE)),IF($X$1=12,(VLOOKUP(B56,'X12'!$B:$AZ,3,FALSE)),IF($X$1=13,(VLOOKUP(B56,'X13'!$B:$AZ,3,FALSE)),"B")))))))))))))))</f>
        <v>1</v>
      </c>
      <c r="K56" s="183">
        <f ca="1">IF(ISERROR(IF($X$1=1,(VLOOKUP(B56,'X1'!$B:$AZ,5,FALSE)),IF($X$1=2,(VLOOKUP(B56,'X2'!$B:$AZ,5,FALSE)),IF($X$1=3,(VLOOKUP(B56,'X3'!$B:$AZ,5,FALSE)),IF($X$1=4,(VLOOKUP(B56,'X4'!$B:$AZ,5,FALSE)),IF($X$1=5,(VLOOKUP(B56,'X5'!$B:$AZ,5,FALSE)),IF($X$1=6,(VLOOKUP(B56,'X6'!$B:$AZ,5,FALSE)),IF($X$1=7,(VLOOKUP(B56,'X7'!$B:$AZ,5,FALSE)),IF($X$1=8,(VLOOKUP(B56,'X8'!$B:$AZ,5,FALSE)),IF($X$1=9,(VLOOKUP(B56,'X9'!$B:$AZ,5,FALSE)),IF($X$1=10,(VLOOKUP(B56,'X10'!$B:$AZ,5,FALSE)),IF($X$1=11,(VLOOKUP(B56,'X11'!$B:$AZ,5,FALSE)),IF($X$1=12,(VLOOKUP(B56,'X12'!$B:$AZ,5,FALSE)),IF($X$1=13,(VLOOKUP(B56,'X13'!$B:$AZ,5,FALSE)),"B"))))))))))))))=TRUE," ",(IF($X$1=1,(VLOOKUP(B56,'X1'!$B:$AZ,5,FALSE)),IF($X$1=2,(VLOOKUP(B56,'X2'!$B:$AZ,5,FALSE)),IF($X$1=3,(VLOOKUP(B56,'X3'!$B:$AZ,5,FALSE)),IF($X$1=4,(VLOOKUP(B56,'X4'!$B:$AZ,5,FALSE)),IF($X$1=5,(VLOOKUP(B56,'X5'!$B:$AZ,5,FALSE)),IF($X$1=6,(VLOOKUP(B56,'X6'!$B:$AZ,5,FALSE)),IF($X$1=7,(VLOOKUP(B56,'X7'!$B:$AZ,5,FALSE)),IF($X$1=8,(VLOOKUP(B56,'X8'!$B:$AZ,5,FALSE)),IF($X$1=9,(VLOOKUP(B56,'X9'!$B:$AZ,5,FALSE)),IF($X$1=10,(VLOOKUP(B56,'X10'!$B:$AZ,5,FALSE)),IF($X$1=11,(VLOOKUP(B56,'X11'!$B:$AZ,5,FALSE)),IF($X$1=12,(VLOOKUP(B56,'X12'!$B:$AZ,5,FALSE)),IF($X$1=13,(VLOOKUP(B56,'X13'!$B:$AZ,5,FALSE)),"B")))))))))))))))</f>
        <v>8</v>
      </c>
      <c r="L56" s="184">
        <f ca="1">IF(ISERROR(IF($X$1=1,(VLOOKUP(B56,'X1'!$B:$AZ,9,FALSE)),IF($X$1=2,(VLOOKUP(B56,'X2'!$B:$AZ,9,FALSE)),IF($X$1=3,(VLOOKUP(B56,'X3'!$B:$AZ,9,FALSE)),IF($X$1=4,(VLOOKUP(B56,'X4'!$B:$AZ,9,FALSE)),IF($X$1=5,(VLOOKUP(B56,'X5'!$B:$AZ,9,FALSE)),IF($X$1=6,(VLOOKUP(B56,'X6'!$B:$AZ,9,FALSE)),IF($X$1=7,(VLOOKUP(B56,'X7'!$B:$AZ,9,FALSE)),IF($X$1=8,(VLOOKUP(B56,'X8'!$B:$AZ,9,FALSE)),IF($X$1=9,(VLOOKUP(B56,'X9'!$B:$AZ,9,FALSE)),IF($X$1=10,(VLOOKUP(B56,'X10'!$B:$AZ,9,FALSE)),IF($X$1=11,(VLOOKUP(B56,'X11'!$B:$AZ,9,FALSE)),IF($X$1=12,(VLOOKUP(B56,'X12'!$B:$AZ,9,FALSE)),IF($X$1=13,(VLOOKUP(B56,'X13'!$B:$AZ,9,FALSE)),"B"))))))))))))))=TRUE," ",(IF($X$1=1,(VLOOKUP(B56,'X1'!$B:$AZ,9,FALSE)),IF($X$1=2,(VLOOKUP(B56,'X2'!$B:$AZ,9,FALSE)),IF($X$1=3,(VLOOKUP(B56,'X3'!$B:$AZ,9,FALSE)),IF($X$1=4,(VLOOKUP(B56,'X4'!$B:$AZ,9,FALSE)),IF($X$1=5,(VLOOKUP(B56,'X5'!$B:$AZ,9,FALSE)),IF($X$1=6,(VLOOKUP(B56,'X6'!$B:$AZ,9,FALSE)),IF($X$1=7,(VLOOKUP(B56,'X7'!$B:$AZ,9,FALSE)),IF($X$1=8,(VLOOKUP(B56,'X8'!$B:$AZ,9,FALSE)),IF($X$1=9,(VLOOKUP(B56,'X9'!$B:$AZ,9,FALSE)),IF($X$1=10,(VLOOKUP(B56,'X10'!$B:$AZ,9,FALSE)),IF($X$1=11,(VLOOKUP(B56,'X11'!$B:$AZ,9,FALSE)),IF($X$1=12,(VLOOKUP(B56,'X12'!$B:$AZ,9,FALSE)),IF($X$1=13,(VLOOKUP(B56,'X13'!$B:$AZ,9,FALSE)),"B")))))))))))))))</f>
        <v>8.4747355726389593</v>
      </c>
      <c r="M56" s="184">
        <f ca="1">IF(ISERROR(IF($X$1=1,(VLOOKUP(B56,'X1'!$B:$AZ,10,FALSE)),IF($X$1=2,(VLOOKUP(B56,'X2'!$B:$AZ,10,FALSE)),IF($X$1=3,(VLOOKUP(B56,'X3'!$B:$AZ,10,FALSE)),IF($X$1=4,(VLOOKUP(B56,'X4'!$B:$AZ,10,FALSE)),IF($X$1=5,(VLOOKUP(B56,'X5'!$B:$AZ,10,FALSE)),IF($X$1=6,(VLOOKUP(B56,'X6'!$B:$AZ,10,FALSE)),IF($X$1=7,(VLOOKUP(B56,'X7'!$B:$AZ,10,FALSE)),IF($X$1=8,(VLOOKUP(B56,'X8'!$B:$AZ,10,FALSE)),IF($X$1=9,(VLOOKUP(B56,'X9'!$B:$AZ,10,FALSE)),IF($X$1=10,(VLOOKUP(B56,'X10'!$B:$AZ,10,FALSE)),IF($X$1=11,(VLOOKUP(B56,'X11'!$B:$AZ,10,FALSE)),IF($X$1=12,(VLOOKUP(B56,'X12'!$B:$AZ,10,FALSE)),IF($X$1=13,(VLOOKUP(B56,'X13'!$B:$AZ,10,FALSE)),"B"))))))))))))))=TRUE," ",(IF($X$1=1,(VLOOKUP(B56,'X1'!$B:$AZ,10,FALSE)),IF($X$1=2,(VLOOKUP(B56,'X2'!$B:$AZ,10,FALSE)),IF($X$1=3,(VLOOKUP(B56,'X3'!$B:$AZ,10,FALSE)),IF($X$1=4,(VLOOKUP(B56,'X4'!$B:$AZ,10,FALSE)),IF($X$1=5,(VLOOKUP(B56,'X5'!$B:$AZ,10,FALSE)),IF($X$1=6,(VLOOKUP(B56,'X6'!$B:$AZ,10,FALSE)),IF($X$1=7,(VLOOKUP(B56,'X7'!$B:$AZ,10,FALSE)),IF($X$1=8,(VLOOKUP(B56,'X8'!$B:$AZ,10,FALSE)),IF($X$1=9,(VLOOKUP(B56,'X9'!$B:$AZ,10,FALSE)),IF($X$1=10,(VLOOKUP(B56,'X10'!$B:$AZ,10,FALSE)),IF($X$1=11,(VLOOKUP(B56,'X11'!$B:$AZ,10,FALSE)),IF($X$1=12,(VLOOKUP(B56,'X12'!$B:$AZ,10,FALSE)),IF($X$1=13,(VLOOKUP(B56,'X13'!$B:$AZ,10,FALSE)),"B")))))))))))))))</f>
        <v>8.3327664588952555</v>
      </c>
      <c r="N56" s="185">
        <f ca="1">IF(ISERROR(IF($X$1=1,(VLOOKUP(B56,'X1'!$B:$AZ,45,FALSE)),IF($X$1=2,(VLOOKUP(B56,'X2'!$B:$AZ,45,FALSE)),IF($X$1=3,(VLOOKUP(B56,'X3'!$B:$AZ,45,FALSE)),IF($X$1=4,(VLOOKUP(B56,'X4'!$B:$AZ,45,FALSE)),IF($X$1=5,(VLOOKUP(B56,'X5'!$B:$AZ,45,FALSE)),IF($X$1=6,(VLOOKUP(B56,'X6'!$B:$AZ,45,FALSE)),IF($X$1=7,(VLOOKUP(B56,'X7'!$B:$AZ,45,FALSE)),IF($X$1=8,(VLOOKUP(B56,'X8'!$B:$AZ,45,FALSE)),IF($X$1=9,(VLOOKUP(B56,'X9'!$B:$AZ,45,FALSE)),IF($X$1=10,(VLOOKUP(B56,'X10'!$B:$AZ,45,FALSE)),IF($X$1=11,(VLOOKUP(B56,'X11'!$B:$AZ,45,FALSE)),IF($X$1=12,(VLOOKUP(B56,'X12'!$B:$AZ,45,FALSE)),IF($X$1=13,(VLOOKUP(B56,'X13'!$B:$AZ,45,FALSE)),"B"))))))))))))))=TRUE," ",(IF($X$1=1,(VLOOKUP(B56,'X1'!$B:$AZ,45,FALSE)),IF($X$1=2,(VLOOKUP(B56,'X2'!$B:$AZ,45,FALSE)),IF($X$1=3,(VLOOKUP(B56,'X3'!$B:$AZ,45,FALSE)),IF($X$1=4,(VLOOKUP(B56,'X4'!$B:$AZ,45,FALSE)),IF($X$1=5,(VLOOKUP(B56,'X5'!$B:$AZ,45,FALSE)),IF($X$1=6,(VLOOKUP(B56,'X6'!$B:$AZ,45,FALSE)),IF($X$1=7,(VLOOKUP(B56,'X7'!$B:$AZ,45,FALSE)),IF($X$1=8,(VLOOKUP(B56,'X8'!$B:$AZ,45,FALSE)),IF($X$1=9,(VLOOKUP(B56,'X9'!$B:$AZ,45,FALSE)),IF($X$1=10,(VLOOKUP(B56,'X10'!$B:$AZ,45,FALSE)),IF($X$1=11,(VLOOKUP(B56,'X11'!$B:$AZ,45,FALSE)),IF($X$1=12,(VLOOKUP(B56,'X12'!$B:$AZ,45,FALSE)),IF($X$1=13,(VLOOKUP(B56,'X13'!$B:$AZ,45,FALSE)),"B")))))))))))))))</f>
        <v>-49.717450279814976</v>
      </c>
      <c r="O56" s="184">
        <f ca="1">IF(ISERROR(IF($X$1=1,(VLOOKUP(B56,'X1'!$B:$AZ,11,FALSE)),IF($X$1=2,(VLOOKUP(B56,'X2'!$B:$AZ,11,FALSE)),IF($X$1=3,(VLOOKUP(B56,'X3'!$B:$AZ,11,FALSE)),IF($X$1=4,(VLOOKUP(B56,'X4'!$B:$AZ,11,FALSE)),IF($X$1=5,(VLOOKUP(B56,'X5'!$B:$AZ,11,FALSE)),IF($X$1=6,(VLOOKUP(B56,'X6'!$B:$AZ,11,FALSE)),IF($X$1=7,(VLOOKUP(B56,'X7'!$B:$AZ,11,FALSE)),IF($X$1=8,(VLOOKUP(B56,'X8'!$B:$AZ,11,FALSE)),IF($X$1=9,(VLOOKUP(B56,'X9'!$B:$AZ,11,FALSE)),IF($X$1=10,(VLOOKUP(B56,'X10'!$B:$AZ,11,FALSE)),IF($X$1=11,(VLOOKUP(B56,'X11'!$B:$AZ,11,FALSE)),IF($X$1=12,(VLOOKUP(B56,'X12'!$B:$AZ,11,FALSE)),IF($X$1=13,(VLOOKUP(B56,'X13'!$B:$AZ,11,FALSE)),"B"))))))))))))))=TRUE," ",(IF($X$1=1,(VLOOKUP(B56,'X1'!$B:$AZ,11,FALSE)),IF($X$1=2,(VLOOKUP(B56,'X2'!$B:$AZ,11,FALSE)),IF($X$1=3,(VLOOKUP(B56,'X3'!$B:$AZ,11,FALSE)),IF($X$1=4,(VLOOKUP(B56,'X4'!$B:$AZ,11,FALSE)),IF($X$1=5,(VLOOKUP(B56,'X5'!$B:$AZ,11,FALSE)),IF($X$1=6,(VLOOKUP(B56,'X6'!$B:$AZ,11,FALSE)),IF($X$1=7,(VLOOKUP(B56,'X7'!$B:$AZ,11,FALSE)),IF($X$1=8,(VLOOKUP(B56,'X8'!$B:$AZ,11,FALSE)),IF($X$1=9,(VLOOKUP(B56,'X9'!$B:$AZ,11,FALSE)),IF($X$1=10,(VLOOKUP(B56,'X10'!$B:$AZ,11,FALSE)),IF($X$1=11,(VLOOKUP(B56,'X11'!$B:$AZ,11,FALSE)),IF($X$1=12,(VLOOKUP(B56,'X12'!$B:$AZ,11,FALSE)),IF($X$1=13,(VLOOKUP(B56,'X13'!$B:$AZ,11,FALSE)),"B")))))))))))))))</f>
        <v>5.7587646411933511</v>
      </c>
      <c r="P56" s="184">
        <f ca="1">IF(ISERROR(IF($X$1=1,(VLOOKUP(B56,'X1'!$B:$AZ,12,FALSE)),IF($X$1=2,(VLOOKUP(B56,'X2'!$B:$AZ,12,FALSE)),IF($X$1=3,(VLOOKUP(B56,'X3'!$B:$AZ,12,FALSE)),IF($X$1=4,(VLOOKUP(B56,'X4'!$B:$AZ,12,FALSE)),IF($X$1=5,(VLOOKUP(B56,'X5'!$B:$AZ,12,FALSE)),IF($X$1=6,(VLOOKUP(B56,'X6'!$B:$AZ,12,FALSE)),IF($X$1=7,(VLOOKUP(B56,'X7'!$B:$AZ,12,FALSE)),IF($X$1=8,(VLOOKUP(B56,'X8'!$B:$AZ,12,FALSE)),IF($X$1=9,(VLOOKUP(B56,'X9'!$B:$AZ,12,FALSE)),IF($X$1=10,(VLOOKUP(B56,'X10'!$B:$AZ,12,FALSE)),IF($X$1=11,(VLOOKUP(B56,'X11'!$B:$AZ,12,FALSE)),IF($X$1=12,(VLOOKUP(B56,'X12'!$B:$AZ,12,FALSE)),IF($X$1=13,(VLOOKUP(B56,'X13'!$B:$AZ,12,FALSE)),"B"))))))))))))))=TRUE," ",(IF($X$1=1,(VLOOKUP(B56,'X1'!$B:$AZ,12,FALSE)),IF($X$1=2,(VLOOKUP(B56,'X2'!$B:$AZ,12,FALSE)),IF($X$1=3,(VLOOKUP(B56,'X3'!$B:$AZ,12,FALSE)),IF($X$1=4,(VLOOKUP(B56,'X4'!$B:$AZ,12,FALSE)),IF($X$1=5,(VLOOKUP(B56,'X5'!$B:$AZ,12,FALSE)),IF($X$1=6,(VLOOKUP(B56,'X6'!$B:$AZ,12,FALSE)),IF($X$1=7,(VLOOKUP(B56,'X7'!$B:$AZ,12,FALSE)),IF($X$1=8,(VLOOKUP(B56,'X8'!$B:$AZ,12,FALSE)),IF($X$1=9,(VLOOKUP(B56,'X9'!$B:$AZ,12,FALSE)),IF($X$1=10,(VLOOKUP(B56,'X10'!$B:$AZ,12,FALSE)),IF($X$1=11,(VLOOKUP(B56,'X11'!$B:$AZ,12,FALSE)),IF($X$1=12,(VLOOKUP(B56,'X12'!$B:$AZ,12,FALSE)),IF($X$1=13,(VLOOKUP(B56,'X13'!$B:$AZ,12,FALSE)),"B")))))))))))))))</f>
        <v>5.4712528571122627</v>
      </c>
      <c r="Q56" s="185">
        <f ca="1">IF(ISERROR(IF($X$1=1,(VLOOKUP(B56,'X1'!$B:$AZ,46,FALSE)),IF($X$1=2,(VLOOKUP(B56,'X2'!$B:$AZ,46,FALSE)),IF($X$1=3,(VLOOKUP(B56,'X3'!$B:$AZ,46,FALSE)),IF($X$1=4,(VLOOKUP(B56,'X4'!$B:$AZ,46,FALSE)),IF($X$1=5,(VLOOKUP(B56,'X5'!$B:$AZ,46,FALSE)),IF($X$1=6,(VLOOKUP(B56,'X6'!$B:$AZ,46,FALSE)),IF($X$1=7,(VLOOKUP(B56,'X7'!$B:$AZ,46,FALSE)),IF($X$1=8,(VLOOKUP(B56,'X8'!$B:$AZ,46,FALSE)),IF($X$1=9,(VLOOKUP(B56,'X9'!$B:$AZ,46,FALSE)),IF($X$1=10,(VLOOKUP(B56,'X10'!$B:$AZ,46,FALSE)),IF($X$1=11,(VLOOKUP(B56,'X11'!$B:$AZ,46,FALSE)),IF($X$1=12,(VLOOKUP(B56,'X12'!$B:$AZ,46,FALSE)),IF($X$1=13,(VLOOKUP(B56,'X13'!$B:$AZ,46,FALSE)),"B"))))))))))))))=TRUE," ",(IF($X$1=1,(VLOOKUP(B56,'X1'!$B:$AZ,46,FALSE)),IF($X$1=2,(VLOOKUP(B56,'X2'!$B:$AZ,46,FALSE)),IF($X$1=3,(VLOOKUP(B56,'X3'!$B:$AZ,46,FALSE)),IF($X$1=4,(VLOOKUP(B56,'X4'!$B:$AZ,46,FALSE)),IF($X$1=5,(VLOOKUP(B56,'X5'!$B:$AZ,46,FALSE)),IF($X$1=6,(VLOOKUP(B56,'X6'!$B:$AZ,46,FALSE)),IF($X$1=7,(VLOOKUP(B56,'X7'!$B:$AZ,46,FALSE)),IF($X$1=8,(VLOOKUP(B56,'X8'!$B:$AZ,46,FALSE)),IF($X$1=9,(VLOOKUP(B56,'X9'!$B:$AZ,46,FALSE)),IF($X$1=10,(VLOOKUP(B56,'X10'!$B:$AZ,46,FALSE)),IF($X$1=11,(VLOOKUP(B56,'X11'!$B:$AZ,46,FALSE)),IF($X$1=12,(VLOOKUP(B56,'X12'!$B:$AZ,46,FALSE)),IF($X$1=13,(VLOOKUP(B56,'X13'!$B:$AZ,46,FALSE)),"B")))))))))))))))</f>
        <v>-52.415484451743957</v>
      </c>
      <c r="R56" s="185">
        <f ca="1">IF(ISERROR(IF($X$1=1,(VLOOKUP(B56,'X1'!$B:$AZ,15,FALSE)),IF($X$1=2,(VLOOKUP(B56,'X2'!$B:$AZ,15,FALSE)),IF($X$1=3,(VLOOKUP(B56,'X3'!$B:$AZ,15,FALSE)),IF($X$1=4,(VLOOKUP(B56,'X4'!$B:$AZ,15,FALSE)),IF($X$1=5,(VLOOKUP(B56,'X5'!$B:$AZ,15,FALSE)),IF($X$1=6,(VLOOKUP(B56,'X6'!$B:$AZ,15,FALSE)),IF($X$1=7,(VLOOKUP(B56,'X7'!$B:$AZ,15,FALSE)),IF($X$1=8,(VLOOKUP(B56,'X8'!$B:$AZ,15,FALSE)),IF($X$1=9,(VLOOKUP(B56,'X9'!$B:$AZ,15,FALSE)),IF($X$1=10,(VLOOKUP(B56,'X10'!$B:$AZ,15,FALSE)),IF($X$1=11,(VLOOKUP(B56,'X11'!$B:$AZ,15,FALSE)),IF($X$1=12,(VLOOKUP(B56,'X12'!$B:$AZ,15,FALSE)),IF($X$1=13,(VLOOKUP(B56,'X13'!$B:$AZ,15,FALSE)),"B"))))))))))))))=TRUE," ",(IF($X$1=1,(VLOOKUP(B56,'X1'!$B:$AZ,15,FALSE)),IF($X$1=2,(VLOOKUP(B56,'X2'!$B:$AZ,15,FALSE)),IF($X$1=3,(VLOOKUP(B56,'X3'!$B:$AZ,15,FALSE)),IF($X$1=4,(VLOOKUP(B56,'X4'!$B:$AZ,15,FALSE)),IF($X$1=5,(VLOOKUP(B56,'X5'!$B:$AZ,15,FALSE)),IF($X$1=6,(VLOOKUP(B56,'X6'!$B:$AZ,15,FALSE)),IF($X$1=7,(VLOOKUP(B56,'X7'!$B:$AZ,15,FALSE)),IF($X$1=8,(VLOOKUP(B56,'X8'!$B:$AZ,15,FALSE)),IF($X$1=9,(VLOOKUP(B56,'X9'!$B:$AZ,15,FALSE)),IF($X$1=10,(VLOOKUP(B56,'X10'!$B:$AZ,15,FALSE)),IF($X$1=11,(VLOOKUP(B56,'X11'!$B:$AZ,15,FALSE)),IF($X$1=12,(VLOOKUP(B56,'X12'!$B:$AZ,15,FALSE)),IF($X$1=13,(VLOOKUP(B56,'X13'!$B:$AZ,15,FALSE)),"B")))))))))))))))</f>
        <v>7.6284492512854509</v>
      </c>
      <c r="S56" s="185">
        <f ca="1">IF(ISERROR(IF((IF($X$1=1,(VLOOKUP(B56,'X1'!$B:$AZ,14,FALSE)),(IF($X$1=2,(VLOOKUP(B56,'X2'!$B:$AZ,14,FALSE)),(IF($X$1=3,(VLOOKUP(B56,'X3'!$B:$AZ,14,FALSE)),(IF($X$1=4,(VLOOKUP(B56,'X4'!$B:$AZ,14,FALSE)),(IF($X$1=5,(VLOOKUP(B56,'X5'!$B:$AZ,14,FALSE)),(IF($X$1=6,(VLOOKUP(B56,'X6'!$B:$AZ,14,FALSE)),(IF($X$1=7,(VLOOKUP(B56,'X7'!$B:$AZ,14,FALSE)),(IF($X$1=8,(VLOOKUP(B56,'X8'!$B:$AZ,14,FALSE)),(IF($X$1=9,(VLOOKUP(B56,'X9'!$B:$AZ,14,FALSE)),(IF($X$1=10,(VLOOKUP(B56,'X10'!$B:$AZ,14,FALSE)),(IF($X$1=11,(VLOOKUP(B56,'X11'!$B:$AZ,14,FALSE)),(IF($X$1=12,(VLOOKUP(B56,'X12'!$B:$AZ,14,FALSE)),(VLOOKUP(B56,'X13'!$B:$AZ,14,FALSE))))))))))))))))))))))))))=$V$1," ",(IF($X$1=1,(VLOOKUP(B56,'X1'!$B:$AZ,14,FALSE)),(IF($X$1=2,(VLOOKUP(B56,'X2'!$B:$AZ,14,FALSE)),(IF($X$1=3,(VLOOKUP(B56,'X3'!$B:$AZ,14,FALSE)),(IF($X$1=4,(VLOOKUP(B56,'X4'!$B:$AZ,14,FALSE)),(IF($X$1=5,(VLOOKUP(B56,'X5'!$B:$AZ,14,FALSE)),(IF($X$1=6,(VLOOKUP(B56,'X6'!$B:$AZ,14,FALSE)),(IF($X$1=7,(VLOOKUP(B56,'X7'!$B:$AZ,14,FALSE)),(IF($X$1=8,(VLOOKUP(B56,'X8'!$B:$AZ,14,FALSE)),(IF($X$1=9,(VLOOKUP(B56,'X9'!$B:$AZ,14,FALSE)),(IF($X$1=10,(VLOOKUP(B56,'X10'!$B:$AZ,14,FALSE)),(IF($X$1=11,(VLOOKUP(B56,'X11'!$B:$AZ,14,FALSE)),(IF($X$1=12,(VLOOKUP(B56,'X12'!$B:$AZ,14,FALSE)),(VLOOKUP(B56,'X13'!$B:$AZ,14,FALSE))))))))))))))))))))))))))))=TRUE," ",(IF((IF($X$1=1,(VLOOKUP(B56,'X1'!$B:$AZ,14,FALSE)),(IF($X$1=2,(VLOOKUP(B56,'X2'!$B:$AZ,14,FALSE)),(IF($X$1=3,(VLOOKUP(B56,'X3'!$B:$AZ,14,FALSE)),(IF($X$1=4,(VLOOKUP(B56,'X4'!$B:$AZ,14,FALSE)),(IF($X$1=5,(VLOOKUP(B56,'X5'!$B:$AZ,14,FALSE)),(IF($X$1=6,(VLOOKUP(B56,'X6'!$B:$AZ,14,FALSE)),(IF($X$1=7,(VLOOKUP(B56,'X7'!$B:$AZ,14,FALSE)),(IF($X$1=8,(VLOOKUP(B56,'X8'!$B:$AZ,14,FALSE)),(IF($X$1=9,(VLOOKUP(B56,'X9'!$B:$AZ,14,FALSE)),(IF($X$1=10,(VLOOKUP(B56,'X10'!$B:$AZ,14,FALSE)),(IF($X$1=11,(VLOOKUP(B56,'X11'!$B:$AZ,14,FALSE)),(IF($X$1=12,(VLOOKUP(B56,'X12'!$B:$AZ,14,FALSE)),(VLOOKUP(B56,'X13'!$B:$AZ,14,FALSE))))))))))))))))))))))))))=$V$1," ",(IF($X$1=1,(VLOOKUP(B56,'X1'!$B:$AZ,14,FALSE)),(IF($X$1=2,(VLOOKUP(B56,'X2'!$B:$AZ,14,FALSE)),(IF($X$1=3,(VLOOKUP(B56,'X3'!$B:$AZ,14,FALSE)),(IF($X$1=4,(VLOOKUP(B56,'X4'!$B:$AZ,14,FALSE)),(IF($X$1=5,(VLOOKUP(B56,'X5'!$B:$AZ,14,FALSE)),(IF($X$1=6,(VLOOKUP(B56,'X6'!$B:$AZ,14,FALSE)),(IF($X$1=7,(VLOOKUP(B56,'X7'!$B:$AZ,14,FALSE)),(IF($X$1=8,(VLOOKUP(B56,'X8'!$B:$AZ,14,FALSE)),(IF($X$1=9,(VLOOKUP(B56,'X9'!$B:$AZ,14,FALSE)),(IF($X$1=10,(VLOOKUP(B56,'X10'!$B:$AZ,14,FALSE)),(IF($X$1=11,(VLOOKUP(B56,'X11'!$B:$AZ,14,FALSE)),(IF($X$1=12,(VLOOKUP(B56,'X12'!$B:$AZ,14,FALSE)),(VLOOKUP(B56,'X13'!$B:$AZ,14,FALSE)))))))))))))))))))))))))))))</f>
        <v>75.951737956267962</v>
      </c>
      <c r="Z56" s="170">
        <v>10</v>
      </c>
      <c r="AA56" s="170">
        <v>1</v>
      </c>
      <c r="AB56" s="170" t="str">
        <f t="shared" si="0"/>
        <v>101</v>
      </c>
      <c r="AC56" s="42">
        <v>100</v>
      </c>
      <c r="AD56" s="42" t="s">
        <v>1669</v>
      </c>
      <c r="AE56" s="162" t="s">
        <v>15</v>
      </c>
      <c r="AF56" s="162" t="s">
        <v>157</v>
      </c>
      <c r="AG56" s="162" t="s">
        <v>154</v>
      </c>
      <c r="AH56" s="162" t="s">
        <v>792</v>
      </c>
      <c r="AI56" s="162" t="s">
        <v>796</v>
      </c>
      <c r="AJ56" s="162" t="s">
        <v>1230</v>
      </c>
      <c r="AK56" s="102">
        <v>44</v>
      </c>
      <c r="AL56" s="102">
        <v>8</v>
      </c>
      <c r="AM56" s="102">
        <v>9</v>
      </c>
      <c r="AN56" s="168" t="s">
        <v>786</v>
      </c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02"/>
    </row>
    <row r="57" spans="1:52" ht="14.1" customHeight="1" x14ac:dyDescent="0.25">
      <c r="A57" s="156">
        <f t="shared" si="9"/>
        <v>10</v>
      </c>
      <c r="B57" s="122" t="str">
        <f>IF(ISERROR(IF($U$16=1,(VLOOKUP(A57,$AC$89:$AH$125,2,FALSE)),IF((IF($X$1=1,'X1'!B16,(IF($X$1=2,'X2'!B16,(IF($X$1=3,'X3'!B16,(IF($X$1=4,'X4'!B16,(IF($X$1=5,'X5'!B16,(IF($X$1=6,'X6'!B16,(IF($X$1=7,'X7'!B16,(IF($X$1=8,'X8'!B16,(IF($X$1=9,'X9'!B16,(IF($X$1=10,'X10'!B16,(IF($X$1=11,'X11'!B16,(IF($X$1=12,'X12'!B16,'X13'!B16))))))))))))))))))))))))="","",(IF($X$1=1,'X1'!B16,(IF($X$1=2,'X2'!B16,(IF($X$1=3,'X3'!B16,(IF($X$1=4,'X4'!B16,(IF($X$1=5,'X5'!B16,(IF($X$1=6,'X6'!B16,(IF($X$1=7,'X7'!B16,(IF($X$1=8,'X8'!B16,(IF($X$1=9,'X9'!B16,(IF($X$1=10,'X10'!B16,(IF($X$1=11,'X11'!B16,(IF($X$1=12,'X12'!B16,'X13'!B16)))))))))))))))))))))))))))=TRUE," ",(IF($U$16=1,(VLOOKUP(A57,$AC$89:$AH$125,2,FALSE)),IF((IF($X$1=1,'X1'!B16,(IF($X$1=2,'X2'!B16,(IF($X$1=3,'X3'!B16,(IF($X$1=4,'X4'!B16,(IF($X$1=5,'X5'!B16,(IF($X$1=6,'X6'!B16,(IF($X$1=7,'X7'!B16,(IF($X$1=8,'X8'!B16,(IF($X$1=9,'X9'!B16,(IF($X$1=10,'X10'!B16,(IF($X$1=11,'X11'!B16,(IF($X$1=12,'X12'!B16,'X13'!B16))))))))))))))))))))))))="","",(IF($X$1=1,'X1'!B16,(IF($X$1=2,'X2'!B16,(IF($X$1=3,'X3'!B16,(IF($X$1=4,'X4'!B16,(IF($X$1=5,'X5'!B16,(IF($X$1=6,'X6'!B16,(IF($X$1=7,'X7'!B16,(IF($X$1=8,'X8'!B16,(IF($X$1=9,'X9'!B16,(IF($X$1=10,'X10'!B16,(IF($X$1=11,'X11'!B16,(IF($X$1=12,'X12'!B16,'X13'!B16))))))))))))))))))))))))))))</f>
        <v>LKOH RM Equity</v>
      </c>
      <c r="C57" s="181" t="str">
        <f ca="1">IF(ISERROR(IF($X$1=1,(VLOOKUP(B57,'X1'!$B:$AZ,47,FALSE)),IF($X$1=2,(VLOOKUP(B57,'X2'!$B:$AZ,47,FALSE)),IF($X$1=3,(VLOOKUP(B57,'X3'!$B:$AZ,47,FALSE)),IF($X$1=4,(VLOOKUP(B57,'X4'!$B:$AZ,47,FALSE)),IF($X$1=5,(VLOOKUP(B57,'X5'!$B:$AZ,47,FALSE)),IF($X$1=6,(VLOOKUP(B57,'X6'!$B:$AZ,47,FALSE)),IF($X$1=7,(VLOOKUP(B57,'X7'!$B:$AZ,47,FALSE)),IF($X$1=8,(VLOOKUP(B57,'X8'!$B:$AZ,47,FALSE)),IF($X$1=9,(VLOOKUP(B57,'X9'!$B:$AZ,47,FALSE)),IF($X$1=10,(VLOOKUP(B57,'X10'!$B:$AZ,47,FALSE)),IF($X$1=11,(VLOOKUP(B57,'X11'!$B:$AZ,47,FALSE)),IF($X$1=12,(VLOOKUP(B57,'X12'!$B:$AZ,47,FALSE)),IF($X$1=13,(VLOOKUP(B57,'X13'!$B:$AZ,47,FALSE)),"B"))))))))))))))=TRUE," ",(IF($X$1=1,(VLOOKUP(B57,'X1'!$B:$AZ,47,FALSE)),IF($X$1=2,(VLOOKUP(B57,'X2'!$B:$AZ,47,FALSE)),IF($X$1=3,(VLOOKUP(B57,'X3'!$B:$AZ,47,FALSE)),IF($X$1=4,(VLOOKUP(B57,'X4'!$B:$AZ,47,FALSE)),IF($X$1=5,(VLOOKUP(B57,'X5'!$B:$AZ,47,FALSE)),IF($X$1=6,(VLOOKUP(B57,'X6'!$B:$AZ,47,FALSE)),IF($X$1=7,(VLOOKUP(B57,'X7'!$B:$AZ,47,FALSE)),IF($X$1=8,(VLOOKUP(B57,'X8'!$B:$AZ,47,FALSE)),IF($X$1=9,(VLOOKUP(B57,'X9'!$B:$AZ,47,FALSE)),IF($X$1=10,(VLOOKUP(B57,'X10'!$B:$AZ,47,FALSE)),IF($X$1=11,(VLOOKUP(B57,'X11'!$B:$AZ,47,FALSE)),IF($X$1=12,(VLOOKUP(B57,'X12'!$B:$AZ,47,FALSE)),IF($X$1=13,(VLOOKUP(B57,'X13'!$B:$AZ,47,FALSE)),"B")))))))))))))))</f>
        <v>LUKOIL PJSC</v>
      </c>
      <c r="D57" s="181" t="str">
        <f ca="1">IF(ISERROR(IF($X$1=1,(VLOOKUP(B57,'X1'!$B:$AP,41,FALSE)),IF($X$1=2,(VLOOKUP(B57,'X2'!$B:$AP,41,FALSE)),IF($X$1=3,(VLOOKUP(B57,'X3'!$B:$AP,41,FALSE)),IF($X$1=4,(VLOOKUP(B57,'X4'!$B:$AP,41,FALSE)),IF($X$1=5,(VLOOKUP(B57,'X5'!$B:$AP,41,FALSE)),IF($X$1=6,(VLOOKUP(B57,'X6'!$B:$AP,41,FALSE)),IF($X$1=7,(VLOOKUP(B57,'X7'!$B:$AP,41,FALSE)),IF($X$1=8,(VLOOKUP(B57,'X8'!$B:$AP,41,FALSE)),IF($X$1=9,(VLOOKUP(B57,'X9'!$B:$AP,41,FALSE)),IF($X$1=10,(VLOOKUP(B57,'X10'!$B:$AP,41,FALSE)),IF($X$1=11,(VLOOKUP(B57,'X11'!$B:$AP,41,FALSE)),IF($X$1=12,(VLOOKUP(B57,'X12'!$B:$AP,41,FALSE)),IF($X$1=13,(VLOOKUP(B57,'X13'!$B:$AP,41,FALSE)),"B"))))))))))))))=TRUE," ",(IF($X$1=1,(VLOOKUP(B57,'X1'!$B:$AP,41,FALSE)),IF($X$1=2,(VLOOKUP(B57,'X2'!$B:$AP,41,FALSE)),IF($X$1=3,(VLOOKUP(B57,'X3'!$B:$AP,41,FALSE)),IF($X$1=4,(VLOOKUP(B57,'X4'!$B:$AP,41,FALSE)),IF($X$1=5,(VLOOKUP(B57,'X5'!$B:$AP,41,FALSE)),IF($X$1=6,(VLOOKUP(B57,'X6'!$B:$AP,41,FALSE)),IF($X$1=7,(VLOOKUP(B57,'X7'!$B:$AP,41,FALSE)),IF($X$1=8,(VLOOKUP(B57,'X8'!$B:$AP,41,FALSE)),IF($X$1=9,(VLOOKUP(B57,'X9'!$B:$AP,41,FALSE)),IF($X$1=10,(VLOOKUP(B57,'X10'!$B:$AP,41,FALSE)),IF($X$1=11,(VLOOKUP(B57,'X11'!$B:$AP,41,FALSE)),IF($X$1=12,(VLOOKUP(B57,'X12'!$B:$AP,41,FALSE)),IF($X$1=13,(VLOOKUP(B57,'X13'!$B:$AP,41,FALSE)),"B")))))))))))))))</f>
        <v>Integrated Oils</v>
      </c>
      <c r="E57" s="182">
        <f ca="1">IF(ISERROR(IF($X$1=1,(VLOOKUP(B57,'X1'!$B:$AP,7,FALSE)),IF($X$1=2,(VLOOKUP(B57,'X2'!$B:$AP,7,FALSE)),IF($X$1=3,(VLOOKUP(B57,'X3'!$B:$AP,7,FALSE)),IF($X$1=4,(VLOOKUP(B57,'X4'!$B:$AP,7,FALSE)),IF($X$1=5,(VLOOKUP(B57,'X5'!$B:$AP,7,FALSE)),IF($X$1=6,(VLOOKUP(B57,'X6'!$B:$AP,7,FALSE)),IF($X$1=7,(VLOOKUP(B57,'X7'!$B:$AP,7,FALSE)),IF($X$1=8,(VLOOKUP(B57,'X8'!$B:$AP,7,FALSE)),IF($X$1=9,(VLOOKUP(B57,'X9'!$B:$AP,7,FALSE)),IF($X$1=10,(VLOOKUP(B57,'X10'!$B:$AP,7,FALSE)),IF($X$1=11,(VLOOKUP(B57,'X11'!$B:$AP,7,FALSE)),IF($X$1=12,(VLOOKUP(B57,'X12'!$B:$AP,7,FALSE)),IF($X$1=13,(VLOOKUP(B57,'X13'!$B:$AP,7,FALSE)),"B"))))))))))))))=TRUE," ",(IF($X$1=1,(VLOOKUP(B57,'X1'!$B:$AP,7,FALSE)),IF($X$1=2,(VLOOKUP(B57,'X2'!$B:$AP,7,FALSE)),IF($X$1=3,(VLOOKUP(B57,'X3'!$B:$AP,7,FALSE)),IF($X$1=4,(VLOOKUP(B57,'X4'!$B:$AP,7,FALSE)),IF($X$1=5,(VLOOKUP(B57,'X5'!$B:$AP,7,FALSE)),IF($X$1=6,(VLOOKUP(B57,'X6'!$B:$AP,7,FALSE)),IF($X$1=7,(VLOOKUP(B57,'X7'!$B:$AP,7,FALSE)),IF($X$1=8,(VLOOKUP(B57,'X8'!$B:$AP,7,FALSE)),IF($X$1=9,(VLOOKUP(B57,'X9'!$B:$AP,7,FALSE)),IF($X$1=10,(VLOOKUP(B57,'X10'!$B:$AP,7,FALSE)),IF($X$1=11,(VLOOKUP(B57,'X11'!$B:$AP,7,FALSE)),IF($X$1=12,(VLOOKUP(B57,'X12'!$B:$AP,7,FALSE)),IF($X$1=13,(VLOOKUP(B57,'X13'!$B:$AP,7,FALSE)),"B")))))))))))))))</f>
        <v>6692</v>
      </c>
      <c r="F57" s="182">
        <f ca="1">IF(ISERROR(IF((IF($X$1=1,(VLOOKUP(B57,'X1'!$B:$AO,6,FALSE)),(IF($X$1=2,(VLOOKUP(B57,'X2'!$B:$AO,6,FALSE)),(IF($X$1=3,(VLOOKUP(B57,'X3'!$B:$AO,6,FALSE)),(IF($X$1=4,(VLOOKUP(B57,'X4'!$B:$AO,6,FALSE)),(IF($X$1=5,(VLOOKUP(B57,'X5'!$B:$AO,6,FALSE)),(IF($X$1=6,(VLOOKUP(B57,'X6'!$B:$AO,6,FALSE)),(IF($X$1=7,(VLOOKUP(B57,'X7'!$B:$AO,6,FALSE)),(IF($X$1=8,(VLOOKUP(B57,'X8'!$B:$AO,6,FALSE)),(IF($X$1=9,(VLOOKUP(B57,'X9'!$B:$AO,6,FALSE)),(IF($X$1=10,(VLOOKUP(B57,'X10'!$B:$AO,6,FALSE)),(IF($X$1=11,(VLOOKUP(B57,'X11'!$B:$AO,6,FALSE)),(IF($X$1=12,(VLOOKUP(B57,'X12'!$B:$AO,6,FALSE)),(VLOOKUP(B57,'X13'!$B:$AO,6,FALSE))))))))))))))))))))))))))=$V$1," ",(IF($X$1=1,(VLOOKUP(B57,'X1'!$B:$AO,6,FALSE)),(IF($X$1=2,(VLOOKUP(B57,'X2'!$B:$AO,6,FALSE)),(IF($X$1=3,(VLOOKUP(B57,'X3'!$B:$AO,6,FALSE)),(IF($X$1=4,(VLOOKUP(B57,'X4'!$B:$AO,6,FALSE)),(IF($X$1=5,(VLOOKUP(B57,'X5'!$B:$AO,6,FALSE)),(IF($X$1=6,(VLOOKUP(B57,'X6'!$B:$AO,6,FALSE)),(IF($X$1=7,(VLOOKUP(B57,'X7'!$B:$AO,6,FALSE)),(IF($X$1=8,(VLOOKUP(B57,'X8'!$B:$AO,6,FALSE)),(IF($X$1=9,(VLOOKUP(B57,'X9'!$B:$AO,6,FALSE)),(IF($X$1=10,(VLOOKUP(B57,'X10'!$B:$AO,6,FALSE)),(IF($X$1=11,(VLOOKUP(B57,'X11'!$B:$AO,6,FALSE)),(IF($X$1=12,(VLOOKUP(B57,'X12'!$B:$AO,6,FALSE)),(VLOOKUP(B57,'X13'!$B:$AO,6,FALSE))))))))))))))))))))))))))))=TRUE," ",(IF((IF($X$1=1,(VLOOKUP(B57,'X1'!$B:$AO,6,FALSE)),(IF($X$1=2,(VLOOKUP(B57,'X2'!$B:$AO,6,FALSE)),(IF($X$1=3,(VLOOKUP(B57,'X3'!$B:$AO,6,FALSE)),(IF($X$1=4,(VLOOKUP(B57,'X4'!$B:$AO,6,FALSE)),(IF($X$1=5,(VLOOKUP(B57,'X5'!$B:$AO,6,FALSE)),(IF($X$1=6,(VLOOKUP(B57,'X6'!$B:$AO,6,FALSE)),(IF($X$1=7,(VLOOKUP(B57,'X7'!$B:$AO,6,FALSE)),(IF($X$1=8,(VLOOKUP(B57,'X8'!$B:$AO,6,FALSE)),(IF($X$1=9,(VLOOKUP(B57,'X9'!$B:$AO,6,FALSE)),(IF($X$1=10,(VLOOKUP(B57,'X10'!$B:$AO,6,FALSE)),(IF($X$1=11,(VLOOKUP(B57,'X11'!$B:$AO,6,FALSE)),(IF($X$1=12,(VLOOKUP(B57,'X12'!$B:$AO,6,FALSE)),(VLOOKUP(B57,'X13'!$B:$AO,6,FALSE))))))))))))))))))))))))))=$V$1," ",(IF($X$1=1,(VLOOKUP(B57,'X1'!$B:$AO,6,FALSE)),(IF($X$1=2,(VLOOKUP(B57,'X2'!$B:$AO,6,FALSE)),(IF($X$1=3,(VLOOKUP(B57,'X3'!$B:$AO,6,FALSE)),(IF($X$1=4,(VLOOKUP(B57,'X4'!$B:$AO,6,FALSE)),(IF($X$1=5,(VLOOKUP(B57,'X5'!$B:$AO,6,FALSE)),(IF($X$1=6,(VLOOKUP(B57,'X6'!$B:$AO,6,FALSE)),(IF($X$1=7,(VLOOKUP(B57,'X7'!$B:$AO,6,FALSE)),(IF($X$1=8,(VLOOKUP(B57,'X8'!$B:$AO,6,FALSE)),(IF($X$1=9,(VLOOKUP(B57,'X9'!$B:$AO,6,FALSE)),(IF($X$1=10,(VLOOKUP(B57,'X10'!$B:$AO,6,FALSE)),(IF($X$1=11,(VLOOKUP(B57,'X11'!$B:$AO,6,FALSE)),(IF($X$1=12,(VLOOKUP(B57,'X12'!$B:$AO,6,FALSE)),(VLOOKUP(B57,'X13'!$B:$AO,6,FALSE)))))))))))))))))))))))))))))</f>
        <v>7600</v>
      </c>
      <c r="G57" s="182">
        <f ca="1">IF(ISERROR(IF($X$1=1,(VLOOKUP(B57,'X1'!$B:$AZ,44,FALSE)),IF($X$1=2,(VLOOKUP(B57,'X2'!$B:$AZ,44,FALSE)),IF($X$1=3,(VLOOKUP(B57,'X3'!$B:$AZ,44,FALSE)),IF($X$1=4,(VLOOKUP(B57,'X4'!$B:$AZ,44,FALSE)),IF($X$1=5,(VLOOKUP(B57,'X5'!$B:$AZ,44,FALSE)),IF($X$1=6,(VLOOKUP(B57,'X6'!$B:$AZ,44,FALSE)),IF($X$1=7,(VLOOKUP(B57,'X7'!$B:$AZ,44,FALSE)),IF($X$1=8,(VLOOKUP(B57,'X8'!$B:$AZ,44,FALSE)),IF($X$1=9,(VLOOKUP(B57,'X9'!$B:$AZ,44,FALSE)),IF($X$1=10,(VLOOKUP(B57,'X10'!$B:$AZ,44,FALSE)),IF($X$1=11,(VLOOKUP(B57,'X11'!$B:$AZ,44,FALSE)),IF($X$1=12,(VLOOKUP(B57,'X12'!$B:$AZ,44,FALSE)),IF($X$1=13,(VLOOKUP(B57,'X13'!$B:$AZ,44,FALSE)),"B"))))))))))))))=TRUE," ",(IF($X$1=1,(VLOOKUP(B57,'X1'!$B:$AZ,44,FALSE)),IF($X$1=2,(VLOOKUP(B57,'X2'!$B:$AZ,44,FALSE)),IF($X$1=3,(VLOOKUP(B57,'X3'!$B:$AZ,44,FALSE)),IF($X$1=4,(VLOOKUP(B57,'X4'!$B:$AZ,44,FALSE)),IF($X$1=5,(VLOOKUP(B57,'X5'!$B:$AZ,44,FALSE)),IF($X$1=6,(VLOOKUP(B57,'X6'!$B:$AZ,44,FALSE)),IF($X$1=7,(VLOOKUP(B57,'X7'!$B:$AZ,44,FALSE)),IF($X$1=8,(VLOOKUP(B57,'X8'!$B:$AZ,44,FALSE)),IF($X$1=9,(VLOOKUP(B57,'X9'!$B:$AZ,44,FALSE)),IF($X$1=10,(VLOOKUP(B57,'X10'!$B:$AZ,44,FALSE)),IF($X$1=11,(VLOOKUP(B57,'X11'!$B:$AZ,44,FALSE)),IF($X$1=12,(VLOOKUP(B57,'X12'!$B:$AZ,44,FALSE)),IF($X$1=13,(VLOOKUP(B57,'X13'!$B:$AZ,44,FALSE)),"B")))))))))))))))</f>
        <v>13.568439928272568</v>
      </c>
      <c r="H57" s="182">
        <f ca="1">IF(ISERROR(IF($X$1=1,(VLOOKUP(B57,'X1'!$B:$AZ,8,FALSE)),IF($X$1=2,(VLOOKUP(B57,'X2'!$B:$AZ,8,FALSE)),IF($X$1=3,(VLOOKUP(B57,'X3'!$B:$AZ,8,FALSE)),IF($X$1=4,(VLOOKUP(B57,'X4'!$B:$AZ,8,FALSE)),IF($X$1=5,(VLOOKUP(B57,'X5'!$B:$AZ,8,FALSE)),IF($X$1=6,(VLOOKUP(B57,'X6'!$B:$AZ,8,FALSE)),IF($X$1=7,(VLOOKUP(B57,'X7'!$B:$AZ,8,FALSE)),IF($X$1=8,(VLOOKUP(B57,'X8'!$B:$AZ,8,FALSE)),IF($X$1=9,(VLOOKUP(B57,'X9'!$B:$AZ,8,FALSE)),IF($X$1=10,(VLOOKUP(B57,'X10'!$B:$AZ,8,FALSE)),IF($X$1=11,(VLOOKUP(B57,'X11'!$B:$AZ,8,FALSE)),IF($X$1=12,(VLOOKUP(B57,'X12'!$B:$AZ,8,FALSE)),IF($X$1=13,(VLOOKUP(B57,'X13'!$B:$AZ,8,FALSE)),"B"))))))))))))))=TRUE," ",(IF($X$1=1,(VLOOKUP(B57,'X1'!$B:$AZ,8,FALSE)),IF($X$1=2,(VLOOKUP(B57,'X2'!$B:$AZ,8,FALSE)),IF($X$1=3,(VLOOKUP(B57,'X3'!$B:$AZ,8,FALSE)),IF($X$1=4,(VLOOKUP(B57,'X4'!$B:$AZ,8,FALSE)),IF($X$1=5,(VLOOKUP(B57,'X5'!$B:$AZ,8,FALSE)),IF($X$1=6,(VLOOKUP(B57,'X6'!$B:$AZ,8,FALSE)),IF($X$1=7,(VLOOKUP(B57,'X7'!$B:$AZ,8,FALSE)),IF($X$1=8,(VLOOKUP(B57,'X8'!$B:$AZ,8,FALSE)),IF($X$1=9,(VLOOKUP(B57,'X9'!$B:$AZ,8,FALSE)),IF($X$1=10,(VLOOKUP(B57,'X10'!$B:$AZ,8,FALSE)),IF($X$1=11,(VLOOKUP(B57,'X11'!$B:$AZ,8,FALSE)),IF($X$1=12,(VLOOKUP(B57,'X12'!$B:$AZ,8,FALSE)),IF($X$1=13,(VLOOKUP(B57,'X13'!$B:$AZ,8,FALSE)),"B")))))))))))))))</f>
        <v>63608.656434035271</v>
      </c>
      <c r="I57" s="183">
        <f ca="1">IF(ISERROR(IF($X$1=1,(VLOOKUP(B57,'X1'!$B:$AZ,2,FALSE)),IF($X$1=2,(VLOOKUP(B57,'X2'!$B:$AZ,2,FALSE)),IF($X$1=3,(VLOOKUP(B57,'X3'!$B:$AZ,2,FALSE)),IF($X$1=4,(VLOOKUP(B57,'X4'!$B:$AZ,2,FALSE)),IF($X$1=5,(VLOOKUP(B57,'X5'!$B:$AZ,2,FALSE)),IF($X$1=6,(VLOOKUP(B57,'X6'!$B:$AZ,2,FALSE)),IF($X$1=7,(VLOOKUP(B57,'X7'!$B:$AZ,2,FALSE)),IF($X$1=8,(VLOOKUP(B57,'X8'!$B:$AZ,2,FALSE)),IF($X$1=9,(VLOOKUP(B57,'X9'!$B:$AZ,2,FALSE)),IF($X$1=10,(VLOOKUP(B57,'X10'!$B:$AZ,2,FALSE)),IF($X$1=11,(VLOOKUP(B57,'X11'!$B:$AZ,2,FALSE)),IF($X$1=12,(VLOOKUP(B57,'X12'!$B:$AZ,2,FALSE)),IF($X$1=13,(VLOOKUP(B57,'X13'!$B:$AZ,2,FALSE)),"B"))))))))))))))=TRUE," ",(IF($X$1=1,(VLOOKUP(B57,'X1'!$B:$AZ,2,FALSE)),IF($X$1=2,(VLOOKUP(B57,'X2'!$B:$AZ,2,FALSE)),IF($X$1=3,(VLOOKUP(B57,'X3'!$B:$AZ,2,FALSE)),IF($X$1=4,(VLOOKUP(B57,'X4'!$B:$AZ,2,FALSE)),IF($X$1=5,(VLOOKUP(B57,'X5'!$B:$AZ,2,FALSE)),IF($X$1=6,(VLOOKUP(B57,'X6'!$B:$AZ,2,FALSE)),IF($X$1=7,(VLOOKUP(B57,'X7'!$B:$AZ,2,FALSE)),IF($X$1=8,(VLOOKUP(B57,'X8'!$B:$AZ,2,FALSE)),IF($X$1=9,(VLOOKUP(B57,'X9'!$B:$AZ,2,FALSE)),IF($X$1=10,(VLOOKUP(B57,'X10'!$B:$AZ,2,FALSE)),IF($X$1=11,(VLOOKUP(B57,'X11'!$B:$AZ,2,FALSE)),IF($X$1=12,(VLOOKUP(B57,'X12'!$B:$AZ,2,FALSE)),IF($X$1=13,(VLOOKUP(B57,'X13'!$B:$AZ,2,FALSE)),"B")))))))))))))))</f>
        <v>12</v>
      </c>
      <c r="J57" s="183">
        <f ca="1">IF(ISERROR(IF($X$1=1,(VLOOKUP(B57,'X1'!$B:$AZ,3,FALSE)),IF($X$1=2,(VLOOKUP(B57,'X2'!$B:$AZ,3,FALSE)),IF($X$1=3,(VLOOKUP(B57,'X3'!$B:$AZ,3,FALSE)),IF($X$1=4,(VLOOKUP(B57,'X4'!$B:$AZ,3,FALSE)),IF($X$1=5,(VLOOKUP(B57,'X5'!$B:$AZ,3,FALSE)),IF($X$1=6,(VLOOKUP(B57,'X6'!$B:$AZ,3,FALSE)),IF($X$1=7,(VLOOKUP(B57,'X7'!$B:$AZ,3,FALSE)),IF($X$1=8,(VLOOKUP(B57,'X8'!$B:$AZ,3,FALSE)),IF($X$1=9,(VLOOKUP(B57,'X9'!$B:$AZ,3,FALSE)),IF($X$1=10,(VLOOKUP(B57,'X10'!$B:$AZ,3,FALSE)),IF($X$1=11,(VLOOKUP(B57,'X11'!$B:$AZ,3,FALSE)),IF($X$1=12,(VLOOKUP(B57,'X12'!$B:$AZ,3,FALSE)),IF($X$1=13,(VLOOKUP(B57,'X13'!$B:$AZ,3,FALSE)),"B"))))))))))))))=TRUE," ",(IF($X$1=1,(VLOOKUP(B57,'X1'!$B:$AZ,3,FALSE)),IF($X$1=2,(VLOOKUP(B57,'X2'!$B:$AZ,3,FALSE)),IF($X$1=3,(VLOOKUP(B57,'X3'!$B:$AZ,3,FALSE)),IF($X$1=4,(VLOOKUP(B57,'X4'!$B:$AZ,3,FALSE)),IF($X$1=5,(VLOOKUP(B57,'X5'!$B:$AZ,3,FALSE)),IF($X$1=6,(VLOOKUP(B57,'X6'!$B:$AZ,3,FALSE)),IF($X$1=7,(VLOOKUP(B57,'X7'!$B:$AZ,3,FALSE)),IF($X$1=8,(VLOOKUP(B57,'X8'!$B:$AZ,3,FALSE)),IF($X$1=9,(VLOOKUP(B57,'X9'!$B:$AZ,3,FALSE)),IF($X$1=10,(VLOOKUP(B57,'X10'!$B:$AZ,3,FALSE)),IF($X$1=11,(VLOOKUP(B57,'X11'!$B:$AZ,3,FALSE)),IF($X$1=12,(VLOOKUP(B57,'X12'!$B:$AZ,3,FALSE)),IF($X$1=13,(VLOOKUP(B57,'X13'!$B:$AZ,3,FALSE)),"B")))))))))))))))</f>
        <v>0</v>
      </c>
      <c r="K57" s="183">
        <f ca="1">IF(ISERROR(IF($X$1=1,(VLOOKUP(B57,'X1'!$B:$AZ,5,FALSE)),IF($X$1=2,(VLOOKUP(B57,'X2'!$B:$AZ,5,FALSE)),IF($X$1=3,(VLOOKUP(B57,'X3'!$B:$AZ,5,FALSE)),IF($X$1=4,(VLOOKUP(B57,'X4'!$B:$AZ,5,FALSE)),IF($X$1=5,(VLOOKUP(B57,'X5'!$B:$AZ,5,FALSE)),IF($X$1=6,(VLOOKUP(B57,'X6'!$B:$AZ,5,FALSE)),IF($X$1=7,(VLOOKUP(B57,'X7'!$B:$AZ,5,FALSE)),IF($X$1=8,(VLOOKUP(B57,'X8'!$B:$AZ,5,FALSE)),IF($X$1=9,(VLOOKUP(B57,'X9'!$B:$AZ,5,FALSE)),IF($X$1=10,(VLOOKUP(B57,'X10'!$B:$AZ,5,FALSE)),IF($X$1=11,(VLOOKUP(B57,'X11'!$B:$AZ,5,FALSE)),IF($X$1=12,(VLOOKUP(B57,'X12'!$B:$AZ,5,FALSE)),IF($X$1=13,(VLOOKUP(B57,'X13'!$B:$AZ,5,FALSE)),"B"))))))))))))))=TRUE," ",(IF($X$1=1,(VLOOKUP(B57,'X1'!$B:$AZ,5,FALSE)),IF($X$1=2,(VLOOKUP(B57,'X2'!$B:$AZ,5,FALSE)),IF($X$1=3,(VLOOKUP(B57,'X3'!$B:$AZ,5,FALSE)),IF($X$1=4,(VLOOKUP(B57,'X4'!$B:$AZ,5,FALSE)),IF($X$1=5,(VLOOKUP(B57,'X5'!$B:$AZ,5,FALSE)),IF($X$1=6,(VLOOKUP(B57,'X6'!$B:$AZ,5,FALSE)),IF($X$1=7,(VLOOKUP(B57,'X7'!$B:$AZ,5,FALSE)),IF($X$1=8,(VLOOKUP(B57,'X8'!$B:$AZ,5,FALSE)),IF($X$1=9,(VLOOKUP(B57,'X9'!$B:$AZ,5,FALSE)),IF($X$1=10,(VLOOKUP(B57,'X10'!$B:$AZ,5,FALSE)),IF($X$1=11,(VLOOKUP(B57,'X11'!$B:$AZ,5,FALSE)),IF($X$1=12,(VLOOKUP(B57,'X12'!$B:$AZ,5,FALSE)),IF($X$1=13,(VLOOKUP(B57,'X13'!$B:$AZ,5,FALSE)),"B")))))))))))))))</f>
        <v>13</v>
      </c>
      <c r="L57" s="184">
        <f ca="1">IF(ISERROR(IF($X$1=1,(VLOOKUP(B57,'X1'!$B:$AZ,9,FALSE)),IF($X$1=2,(VLOOKUP(B57,'X2'!$B:$AZ,9,FALSE)),IF($X$1=3,(VLOOKUP(B57,'X3'!$B:$AZ,9,FALSE)),IF($X$1=4,(VLOOKUP(B57,'X4'!$B:$AZ,9,FALSE)),IF($X$1=5,(VLOOKUP(B57,'X5'!$B:$AZ,9,FALSE)),IF($X$1=6,(VLOOKUP(B57,'X6'!$B:$AZ,9,FALSE)),IF($X$1=7,(VLOOKUP(B57,'X7'!$B:$AZ,9,FALSE)),IF($X$1=8,(VLOOKUP(B57,'X8'!$B:$AZ,9,FALSE)),IF($X$1=9,(VLOOKUP(B57,'X9'!$B:$AZ,9,FALSE)),IF($X$1=10,(VLOOKUP(B57,'X10'!$B:$AZ,9,FALSE)),IF($X$1=11,(VLOOKUP(B57,'X11'!$B:$AZ,9,FALSE)),IF($X$1=12,(VLOOKUP(B57,'X12'!$B:$AZ,9,FALSE)),IF($X$1=13,(VLOOKUP(B57,'X13'!$B:$AZ,9,FALSE)),"B"))))))))))))))=TRUE," ",(IF($X$1=1,(VLOOKUP(B57,'X1'!$B:$AZ,9,FALSE)),IF($X$1=2,(VLOOKUP(B57,'X2'!$B:$AZ,9,FALSE)),IF($X$1=3,(VLOOKUP(B57,'X3'!$B:$AZ,9,FALSE)),IF($X$1=4,(VLOOKUP(B57,'X4'!$B:$AZ,9,FALSE)),IF($X$1=5,(VLOOKUP(B57,'X5'!$B:$AZ,9,FALSE)),IF($X$1=6,(VLOOKUP(B57,'X6'!$B:$AZ,9,FALSE)),IF($X$1=7,(VLOOKUP(B57,'X7'!$B:$AZ,9,FALSE)),IF($X$1=8,(VLOOKUP(B57,'X8'!$B:$AZ,9,FALSE)),IF($X$1=9,(VLOOKUP(B57,'X9'!$B:$AZ,9,FALSE)),IF($X$1=10,(VLOOKUP(B57,'X10'!$B:$AZ,9,FALSE)),IF($X$1=11,(VLOOKUP(B57,'X11'!$B:$AZ,9,FALSE)),IF($X$1=12,(VLOOKUP(B57,'X12'!$B:$AZ,9,FALSE)),IF($X$1=13,(VLOOKUP(B57,'X13'!$B:$AZ,9,FALSE)),"B")))))))))))))))</f>
        <v>8.1963197397558254</v>
      </c>
      <c r="M57" s="184">
        <f ca="1">IF(ISERROR(IF($X$1=1,(VLOOKUP(B57,'X1'!$B:$AZ,10,FALSE)),IF($X$1=2,(VLOOKUP(B57,'X2'!$B:$AZ,10,FALSE)),IF($X$1=3,(VLOOKUP(B57,'X3'!$B:$AZ,10,FALSE)),IF($X$1=4,(VLOOKUP(B57,'X4'!$B:$AZ,10,FALSE)),IF($X$1=5,(VLOOKUP(B57,'X5'!$B:$AZ,10,FALSE)),IF($X$1=6,(VLOOKUP(B57,'X6'!$B:$AZ,10,FALSE)),IF($X$1=7,(VLOOKUP(B57,'X7'!$B:$AZ,10,FALSE)),IF($X$1=8,(VLOOKUP(B57,'X8'!$B:$AZ,10,FALSE)),IF($X$1=9,(VLOOKUP(B57,'X9'!$B:$AZ,10,FALSE)),IF($X$1=10,(VLOOKUP(B57,'X10'!$B:$AZ,10,FALSE)),IF($X$1=11,(VLOOKUP(B57,'X11'!$B:$AZ,10,FALSE)),IF($X$1=12,(VLOOKUP(B57,'X12'!$B:$AZ,10,FALSE)),IF($X$1=13,(VLOOKUP(B57,'X13'!$B:$AZ,10,FALSE)),"B"))))))))))))))=TRUE," ",(IF($X$1=1,(VLOOKUP(B57,'X1'!$B:$AZ,10,FALSE)),IF($X$1=2,(VLOOKUP(B57,'X2'!$B:$AZ,10,FALSE)),IF($X$1=3,(VLOOKUP(B57,'X3'!$B:$AZ,10,FALSE)),IF($X$1=4,(VLOOKUP(B57,'X4'!$B:$AZ,10,FALSE)),IF($X$1=5,(VLOOKUP(B57,'X5'!$B:$AZ,10,FALSE)),IF($X$1=6,(VLOOKUP(B57,'X6'!$B:$AZ,10,FALSE)),IF($X$1=7,(VLOOKUP(B57,'X7'!$B:$AZ,10,FALSE)),IF($X$1=8,(VLOOKUP(B57,'X8'!$B:$AZ,10,FALSE)),IF($X$1=9,(VLOOKUP(B57,'X9'!$B:$AZ,10,FALSE)),IF($X$1=10,(VLOOKUP(B57,'X10'!$B:$AZ,10,FALSE)),IF($X$1=11,(VLOOKUP(B57,'X11'!$B:$AZ,10,FALSE)),IF($X$1=12,(VLOOKUP(B57,'X12'!$B:$AZ,10,FALSE)),IF($X$1=13,(VLOOKUP(B57,'X13'!$B:$AZ,10,FALSE)),"B")))))))))))))))</f>
        <v>7.659414716331538</v>
      </c>
      <c r="N57" s="185">
        <f ca="1">IF(ISERROR(IF($X$1=1,(VLOOKUP(B57,'X1'!$B:$AZ,45,FALSE)),IF($X$1=2,(VLOOKUP(B57,'X2'!$B:$AZ,45,FALSE)),IF($X$1=3,(VLOOKUP(B57,'X3'!$B:$AZ,45,FALSE)),IF($X$1=4,(VLOOKUP(B57,'X4'!$B:$AZ,45,FALSE)),IF($X$1=5,(VLOOKUP(B57,'X5'!$B:$AZ,45,FALSE)),IF($X$1=6,(VLOOKUP(B57,'X6'!$B:$AZ,45,FALSE)),IF($X$1=7,(VLOOKUP(B57,'X7'!$B:$AZ,45,FALSE)),IF($X$1=8,(VLOOKUP(B57,'X8'!$B:$AZ,45,FALSE)),IF($X$1=9,(VLOOKUP(B57,'X9'!$B:$AZ,45,FALSE)),IF($X$1=10,(VLOOKUP(B57,'X10'!$B:$AZ,45,FALSE)),IF($X$1=11,(VLOOKUP(B57,'X11'!$B:$AZ,45,FALSE)),IF($X$1=12,(VLOOKUP(B57,'X12'!$B:$AZ,45,FALSE)),IF($X$1=13,(VLOOKUP(B57,'X13'!$B:$AZ,45,FALSE)),"B"))))))))))))))=TRUE," ",(IF($X$1=1,(VLOOKUP(B57,'X1'!$B:$AZ,45,FALSE)),IF($X$1=2,(VLOOKUP(B57,'X2'!$B:$AZ,45,FALSE)),IF($X$1=3,(VLOOKUP(B57,'X3'!$B:$AZ,45,FALSE)),IF($X$1=4,(VLOOKUP(B57,'X4'!$B:$AZ,45,FALSE)),IF($X$1=5,(VLOOKUP(B57,'X5'!$B:$AZ,45,FALSE)),IF($X$1=6,(VLOOKUP(B57,'X6'!$B:$AZ,45,FALSE)),IF($X$1=7,(VLOOKUP(B57,'X7'!$B:$AZ,45,FALSE)),IF($X$1=8,(VLOOKUP(B57,'X8'!$B:$AZ,45,FALSE)),IF($X$1=9,(VLOOKUP(B57,'X9'!$B:$AZ,45,FALSE)),IF($X$1=10,(VLOOKUP(B57,'X10'!$B:$AZ,45,FALSE)),IF($X$1=11,(VLOOKUP(B57,'X11'!$B:$AZ,45,FALSE)),IF($X$1=12,(VLOOKUP(B57,'X12'!$B:$AZ,45,FALSE)),IF($X$1=13,(VLOOKUP(B57,'X13'!$B:$AZ,45,FALSE)),"B")))))))))))))))</f>
        <v>-51.36935526727332</v>
      </c>
      <c r="O57" s="184">
        <f ca="1">IF(ISERROR(IF($X$1=1,(VLOOKUP(B57,'X1'!$B:$AZ,11,FALSE)),IF($X$1=2,(VLOOKUP(B57,'X2'!$B:$AZ,11,FALSE)),IF($X$1=3,(VLOOKUP(B57,'X3'!$B:$AZ,11,FALSE)),IF($X$1=4,(VLOOKUP(B57,'X4'!$B:$AZ,11,FALSE)),IF($X$1=5,(VLOOKUP(B57,'X5'!$B:$AZ,11,FALSE)),IF($X$1=6,(VLOOKUP(B57,'X6'!$B:$AZ,11,FALSE)),IF($X$1=7,(VLOOKUP(B57,'X7'!$B:$AZ,11,FALSE)),IF($X$1=8,(VLOOKUP(B57,'X8'!$B:$AZ,11,FALSE)),IF($X$1=9,(VLOOKUP(B57,'X9'!$B:$AZ,11,FALSE)),IF($X$1=10,(VLOOKUP(B57,'X10'!$B:$AZ,11,FALSE)),IF($X$1=11,(VLOOKUP(B57,'X11'!$B:$AZ,11,FALSE)),IF($X$1=12,(VLOOKUP(B57,'X12'!$B:$AZ,11,FALSE)),IF($X$1=13,(VLOOKUP(B57,'X13'!$B:$AZ,11,FALSE)),"B"))))))))))))))=TRUE," ",(IF($X$1=1,(VLOOKUP(B57,'X1'!$B:$AZ,11,FALSE)),IF($X$1=2,(VLOOKUP(B57,'X2'!$B:$AZ,11,FALSE)),IF($X$1=3,(VLOOKUP(B57,'X3'!$B:$AZ,11,FALSE)),IF($X$1=4,(VLOOKUP(B57,'X4'!$B:$AZ,11,FALSE)),IF($X$1=5,(VLOOKUP(B57,'X5'!$B:$AZ,11,FALSE)),IF($X$1=6,(VLOOKUP(B57,'X6'!$B:$AZ,11,FALSE)),IF($X$1=7,(VLOOKUP(B57,'X7'!$B:$AZ,11,FALSE)),IF($X$1=8,(VLOOKUP(B57,'X8'!$B:$AZ,11,FALSE)),IF($X$1=9,(VLOOKUP(B57,'X9'!$B:$AZ,11,FALSE)),IF($X$1=10,(VLOOKUP(B57,'X10'!$B:$AZ,11,FALSE)),IF($X$1=11,(VLOOKUP(B57,'X11'!$B:$AZ,11,FALSE)),IF($X$1=12,(VLOOKUP(B57,'X12'!$B:$AZ,11,FALSE)),IF($X$1=13,(VLOOKUP(B57,'X13'!$B:$AZ,11,FALSE)),"B")))))))))))))))</f>
        <v>4.1267433186373799</v>
      </c>
      <c r="P57" s="184">
        <f ca="1">IF(ISERROR(IF($X$1=1,(VLOOKUP(B57,'X1'!$B:$AZ,12,FALSE)),IF($X$1=2,(VLOOKUP(B57,'X2'!$B:$AZ,12,FALSE)),IF($X$1=3,(VLOOKUP(B57,'X3'!$B:$AZ,12,FALSE)),IF($X$1=4,(VLOOKUP(B57,'X4'!$B:$AZ,12,FALSE)),IF($X$1=5,(VLOOKUP(B57,'X5'!$B:$AZ,12,FALSE)),IF($X$1=6,(VLOOKUP(B57,'X6'!$B:$AZ,12,FALSE)),IF($X$1=7,(VLOOKUP(B57,'X7'!$B:$AZ,12,FALSE)),IF($X$1=8,(VLOOKUP(B57,'X8'!$B:$AZ,12,FALSE)),IF($X$1=9,(VLOOKUP(B57,'X9'!$B:$AZ,12,FALSE)),IF($X$1=10,(VLOOKUP(B57,'X10'!$B:$AZ,12,FALSE)),IF($X$1=11,(VLOOKUP(B57,'X11'!$B:$AZ,12,FALSE)),IF($X$1=12,(VLOOKUP(B57,'X12'!$B:$AZ,12,FALSE)),IF($X$1=13,(VLOOKUP(B57,'X13'!$B:$AZ,12,FALSE)),"B"))))))))))))))=TRUE," ",(IF($X$1=1,(VLOOKUP(B57,'X1'!$B:$AZ,12,FALSE)),IF($X$1=2,(VLOOKUP(B57,'X2'!$B:$AZ,12,FALSE)),IF($X$1=3,(VLOOKUP(B57,'X3'!$B:$AZ,12,FALSE)),IF($X$1=4,(VLOOKUP(B57,'X4'!$B:$AZ,12,FALSE)),IF($X$1=5,(VLOOKUP(B57,'X5'!$B:$AZ,12,FALSE)),IF($X$1=6,(VLOOKUP(B57,'X6'!$B:$AZ,12,FALSE)),IF($X$1=7,(VLOOKUP(B57,'X7'!$B:$AZ,12,FALSE)),IF($X$1=8,(VLOOKUP(B57,'X8'!$B:$AZ,12,FALSE)),IF($X$1=9,(VLOOKUP(B57,'X9'!$B:$AZ,12,FALSE)),IF($X$1=10,(VLOOKUP(B57,'X10'!$B:$AZ,12,FALSE)),IF($X$1=11,(VLOOKUP(B57,'X11'!$B:$AZ,12,FALSE)),IF($X$1=12,(VLOOKUP(B57,'X12'!$B:$AZ,12,FALSE)),IF($X$1=13,(VLOOKUP(B57,'X13'!$B:$AZ,12,FALSE)),"B")))))))))))))))</f>
        <v>4.0045277235282333</v>
      </c>
      <c r="Q57" s="185">
        <f ca="1">IF(ISERROR(IF($X$1=1,(VLOOKUP(B57,'X1'!$B:$AZ,46,FALSE)),IF($X$1=2,(VLOOKUP(B57,'X2'!$B:$AZ,46,FALSE)),IF($X$1=3,(VLOOKUP(B57,'X3'!$B:$AZ,46,FALSE)),IF($X$1=4,(VLOOKUP(B57,'X4'!$B:$AZ,46,FALSE)),IF($X$1=5,(VLOOKUP(B57,'X5'!$B:$AZ,46,FALSE)),IF($X$1=6,(VLOOKUP(B57,'X6'!$B:$AZ,46,FALSE)),IF($X$1=7,(VLOOKUP(B57,'X7'!$B:$AZ,46,FALSE)),IF($X$1=8,(VLOOKUP(B57,'X8'!$B:$AZ,46,FALSE)),IF($X$1=9,(VLOOKUP(B57,'X9'!$B:$AZ,46,FALSE)),IF($X$1=10,(VLOOKUP(B57,'X10'!$B:$AZ,46,FALSE)),IF($X$1=11,(VLOOKUP(B57,'X11'!$B:$AZ,46,FALSE)),IF($X$1=12,(VLOOKUP(B57,'X12'!$B:$AZ,46,FALSE)),IF($X$1=13,(VLOOKUP(B57,'X13'!$B:$AZ,46,FALSE)),"B"))))))))))))))=TRUE," ",(IF($X$1=1,(VLOOKUP(B57,'X1'!$B:$AZ,46,FALSE)),IF($X$1=2,(VLOOKUP(B57,'X2'!$B:$AZ,46,FALSE)),IF($X$1=3,(VLOOKUP(B57,'X3'!$B:$AZ,46,FALSE)),IF($X$1=4,(VLOOKUP(B57,'X4'!$B:$AZ,46,FALSE)),IF($X$1=5,(VLOOKUP(B57,'X5'!$B:$AZ,46,FALSE)),IF($X$1=6,(VLOOKUP(B57,'X6'!$B:$AZ,46,FALSE)),IF($X$1=7,(VLOOKUP(B57,'X7'!$B:$AZ,46,FALSE)),IF($X$1=8,(VLOOKUP(B57,'X8'!$B:$AZ,46,FALSE)),IF($X$1=9,(VLOOKUP(B57,'X9'!$B:$AZ,46,FALSE)),IF($X$1=10,(VLOOKUP(B57,'X10'!$B:$AZ,46,FALSE)),IF($X$1=11,(VLOOKUP(B57,'X11'!$B:$AZ,46,FALSE)),IF($X$1=12,(VLOOKUP(B57,'X12'!$B:$AZ,46,FALSE)),IF($X$1=13,(VLOOKUP(B57,'X13'!$B:$AZ,46,FALSE)),"B")))))))))))))))</f>
        <v>-65.900832236708695</v>
      </c>
      <c r="R57" s="185">
        <f ca="1">IF(ISERROR(IF($X$1=1,(VLOOKUP(B57,'X1'!$B:$AZ,15,FALSE)),IF($X$1=2,(VLOOKUP(B57,'X2'!$B:$AZ,15,FALSE)),IF($X$1=3,(VLOOKUP(B57,'X3'!$B:$AZ,15,FALSE)),IF($X$1=4,(VLOOKUP(B57,'X4'!$B:$AZ,15,FALSE)),IF($X$1=5,(VLOOKUP(B57,'X5'!$B:$AZ,15,FALSE)),IF($X$1=6,(VLOOKUP(B57,'X6'!$B:$AZ,15,FALSE)),IF($X$1=7,(VLOOKUP(B57,'X7'!$B:$AZ,15,FALSE)),IF($X$1=8,(VLOOKUP(B57,'X8'!$B:$AZ,15,FALSE)),IF($X$1=9,(VLOOKUP(B57,'X9'!$B:$AZ,15,FALSE)),IF($X$1=10,(VLOOKUP(B57,'X10'!$B:$AZ,15,FALSE)),IF($X$1=11,(VLOOKUP(B57,'X11'!$B:$AZ,15,FALSE)),IF($X$1=12,(VLOOKUP(B57,'X12'!$B:$AZ,15,FALSE)),IF($X$1=13,(VLOOKUP(B57,'X13'!$B:$AZ,15,FALSE)),"B"))))))))))))))=TRUE," ",(IF($X$1=1,(VLOOKUP(B57,'X1'!$B:$AZ,15,FALSE)),IF($X$1=2,(VLOOKUP(B57,'X2'!$B:$AZ,15,FALSE)),IF($X$1=3,(VLOOKUP(B57,'X3'!$B:$AZ,15,FALSE)),IF($X$1=4,(VLOOKUP(B57,'X4'!$B:$AZ,15,FALSE)),IF($X$1=5,(VLOOKUP(B57,'X5'!$B:$AZ,15,FALSE)),IF($X$1=6,(VLOOKUP(B57,'X6'!$B:$AZ,15,FALSE)),IF($X$1=7,(VLOOKUP(B57,'X7'!$B:$AZ,15,FALSE)),IF($X$1=8,(VLOOKUP(B57,'X8'!$B:$AZ,15,FALSE)),IF($X$1=9,(VLOOKUP(B57,'X9'!$B:$AZ,15,FALSE)),IF($X$1=10,(VLOOKUP(B57,'X10'!$B:$AZ,15,FALSE)),IF($X$1=11,(VLOOKUP(B57,'X11'!$B:$AZ,15,FALSE)),IF($X$1=12,(VLOOKUP(B57,'X12'!$B:$AZ,15,FALSE)),IF($X$1=13,(VLOOKUP(B57,'X13'!$B:$AZ,15,FALSE)),"B")))))))))))))))</f>
        <v>8.7141960549910351</v>
      </c>
      <c r="S57" s="185">
        <f ca="1">IF(ISERROR(IF((IF($X$1=1,(VLOOKUP(B57,'X1'!$B:$AZ,14,FALSE)),(IF($X$1=2,(VLOOKUP(B57,'X2'!$B:$AZ,14,FALSE)),(IF($X$1=3,(VLOOKUP(B57,'X3'!$B:$AZ,14,FALSE)),(IF($X$1=4,(VLOOKUP(B57,'X4'!$B:$AZ,14,FALSE)),(IF($X$1=5,(VLOOKUP(B57,'X5'!$B:$AZ,14,FALSE)),(IF($X$1=6,(VLOOKUP(B57,'X6'!$B:$AZ,14,FALSE)),(IF($X$1=7,(VLOOKUP(B57,'X7'!$B:$AZ,14,FALSE)),(IF($X$1=8,(VLOOKUP(B57,'X8'!$B:$AZ,14,FALSE)),(IF($X$1=9,(VLOOKUP(B57,'X9'!$B:$AZ,14,FALSE)),(IF($X$1=10,(VLOOKUP(B57,'X10'!$B:$AZ,14,FALSE)),(IF($X$1=11,(VLOOKUP(B57,'X11'!$B:$AZ,14,FALSE)),(IF($X$1=12,(VLOOKUP(B57,'X12'!$B:$AZ,14,FALSE)),(VLOOKUP(B57,'X13'!$B:$AZ,14,FALSE))))))))))))))))))))))))))=$V$1," ",(IF($X$1=1,(VLOOKUP(B57,'X1'!$B:$AZ,14,FALSE)),(IF($X$1=2,(VLOOKUP(B57,'X2'!$B:$AZ,14,FALSE)),(IF($X$1=3,(VLOOKUP(B57,'X3'!$B:$AZ,14,FALSE)),(IF($X$1=4,(VLOOKUP(B57,'X4'!$B:$AZ,14,FALSE)),(IF($X$1=5,(VLOOKUP(B57,'X5'!$B:$AZ,14,FALSE)),(IF($X$1=6,(VLOOKUP(B57,'X6'!$B:$AZ,14,FALSE)),(IF($X$1=7,(VLOOKUP(B57,'X7'!$B:$AZ,14,FALSE)),(IF($X$1=8,(VLOOKUP(B57,'X8'!$B:$AZ,14,FALSE)),(IF($X$1=9,(VLOOKUP(B57,'X9'!$B:$AZ,14,FALSE)),(IF($X$1=10,(VLOOKUP(B57,'X10'!$B:$AZ,14,FALSE)),(IF($X$1=11,(VLOOKUP(B57,'X11'!$B:$AZ,14,FALSE)),(IF($X$1=12,(VLOOKUP(B57,'X12'!$B:$AZ,14,FALSE)),(VLOOKUP(B57,'X13'!$B:$AZ,14,FALSE))))))))))))))))))))))))))))=TRUE," ",(IF((IF($X$1=1,(VLOOKUP(B57,'X1'!$B:$AZ,14,FALSE)),(IF($X$1=2,(VLOOKUP(B57,'X2'!$B:$AZ,14,FALSE)),(IF($X$1=3,(VLOOKUP(B57,'X3'!$B:$AZ,14,FALSE)),(IF($X$1=4,(VLOOKUP(B57,'X4'!$B:$AZ,14,FALSE)),(IF($X$1=5,(VLOOKUP(B57,'X5'!$B:$AZ,14,FALSE)),(IF($X$1=6,(VLOOKUP(B57,'X6'!$B:$AZ,14,FALSE)),(IF($X$1=7,(VLOOKUP(B57,'X7'!$B:$AZ,14,FALSE)),(IF($X$1=8,(VLOOKUP(B57,'X8'!$B:$AZ,14,FALSE)),(IF($X$1=9,(VLOOKUP(B57,'X9'!$B:$AZ,14,FALSE)),(IF($X$1=10,(VLOOKUP(B57,'X10'!$B:$AZ,14,FALSE)),(IF($X$1=11,(VLOOKUP(B57,'X11'!$B:$AZ,14,FALSE)),(IF($X$1=12,(VLOOKUP(B57,'X12'!$B:$AZ,14,FALSE)),(VLOOKUP(B57,'X13'!$B:$AZ,14,FALSE))))))))))))))))))))))))))=$V$1," ",(IF($X$1=1,(VLOOKUP(B57,'X1'!$B:$AZ,14,FALSE)),(IF($X$1=2,(VLOOKUP(B57,'X2'!$B:$AZ,14,FALSE)),(IF($X$1=3,(VLOOKUP(B57,'X3'!$B:$AZ,14,FALSE)),(IF($X$1=4,(VLOOKUP(B57,'X4'!$B:$AZ,14,FALSE)),(IF($X$1=5,(VLOOKUP(B57,'X5'!$B:$AZ,14,FALSE)),(IF($X$1=6,(VLOOKUP(B57,'X6'!$B:$AZ,14,FALSE)),(IF($X$1=7,(VLOOKUP(B57,'X7'!$B:$AZ,14,FALSE)),(IF($X$1=8,(VLOOKUP(B57,'X8'!$B:$AZ,14,FALSE)),(IF($X$1=9,(VLOOKUP(B57,'X9'!$B:$AZ,14,FALSE)),(IF($X$1=10,(VLOOKUP(B57,'X10'!$B:$AZ,14,FALSE)),(IF($X$1=11,(VLOOKUP(B57,'X11'!$B:$AZ,14,FALSE)),(IF($X$1=12,(VLOOKUP(B57,'X12'!$B:$AZ,14,FALSE)),(VLOOKUP(B57,'X13'!$B:$AZ,14,FALSE)))))))))))))))))))))))))))))</f>
        <v>3536.0008906702292</v>
      </c>
      <c r="Z57" s="170">
        <v>10</v>
      </c>
      <c r="AA57" s="170">
        <v>2</v>
      </c>
      <c r="AB57" s="170" t="str">
        <f t="shared" si="0"/>
        <v>102</v>
      </c>
      <c r="AC57" s="102">
        <f>AC56+1</f>
        <v>101</v>
      </c>
      <c r="AD57" s="42" t="s">
        <v>1669</v>
      </c>
      <c r="AE57" s="162" t="s">
        <v>16</v>
      </c>
      <c r="AF57" s="162" t="s">
        <v>762</v>
      </c>
      <c r="AG57" s="162" t="s">
        <v>763</v>
      </c>
      <c r="AH57" s="162" t="s">
        <v>8</v>
      </c>
      <c r="AI57" s="162" t="s">
        <v>9</v>
      </c>
      <c r="AJ57" s="162" t="s">
        <v>764</v>
      </c>
      <c r="AK57" s="102">
        <v>2</v>
      </c>
      <c r="AL57" s="102">
        <v>3</v>
      </c>
      <c r="AM57" s="102">
        <v>5</v>
      </c>
      <c r="AN57" s="167" t="s">
        <v>788</v>
      </c>
      <c r="AO57" s="161"/>
      <c r="AP57" s="161"/>
      <c r="AQ57" s="161"/>
      <c r="AR57" s="161"/>
      <c r="AS57" s="161"/>
      <c r="AT57" s="161"/>
      <c r="AU57" s="161"/>
      <c r="AV57" s="161"/>
      <c r="AW57" s="161"/>
      <c r="AX57" s="161"/>
      <c r="AY57" s="161"/>
      <c r="AZ57" s="102"/>
    </row>
    <row r="58" spans="1:52" ht="14.1" customHeight="1" x14ac:dyDescent="0.25">
      <c r="A58" s="156">
        <f t="shared" si="9"/>
        <v>11</v>
      </c>
      <c r="B58" s="122" t="str">
        <f>IF(ISERROR(IF($U$16=1,(VLOOKUP(A58,$AC$89:$AH$125,2,FALSE)),IF((IF($X$1=1,'X1'!B17,(IF($X$1=2,'X2'!B17,(IF($X$1=3,'X3'!B17,(IF($X$1=4,'X4'!B17,(IF($X$1=5,'X5'!B17,(IF($X$1=6,'X6'!B17,(IF($X$1=7,'X7'!B17,(IF($X$1=8,'X8'!B17,(IF($X$1=9,'X9'!B17,(IF($X$1=10,'X10'!B17,(IF($X$1=11,'X11'!B17,(IF($X$1=12,'X12'!B17,'X13'!B17))))))))))))))))))))))))="","",(IF($X$1=1,'X1'!B17,(IF($X$1=2,'X2'!B17,(IF($X$1=3,'X3'!B17,(IF($X$1=4,'X4'!B17,(IF($X$1=5,'X5'!B17,(IF($X$1=6,'X6'!B17,(IF($X$1=7,'X7'!B17,(IF($X$1=8,'X8'!B17,(IF($X$1=9,'X9'!B17,(IF($X$1=10,'X10'!B17,(IF($X$1=11,'X11'!B17,(IF($X$1=12,'X12'!B17,'X13'!B17)))))))))))))))))))))))))))=TRUE," ",(IF($U$16=1,(VLOOKUP(A58,$AC$89:$AH$125,2,FALSE)),IF((IF($X$1=1,'X1'!B17,(IF($X$1=2,'X2'!B17,(IF($X$1=3,'X3'!B17,(IF($X$1=4,'X4'!B17,(IF($X$1=5,'X5'!B17,(IF($X$1=6,'X6'!B17,(IF($X$1=7,'X7'!B17,(IF($X$1=8,'X8'!B17,(IF($X$1=9,'X9'!B17,(IF($X$1=10,'X10'!B17,(IF($X$1=11,'X11'!B17,(IF($X$1=12,'X12'!B17,'X13'!B17))))))))))))))))))))))))="","",(IF($X$1=1,'X1'!B17,(IF($X$1=2,'X2'!B17,(IF($X$1=3,'X3'!B17,(IF($X$1=4,'X4'!B17,(IF($X$1=5,'X5'!B17,(IF($X$1=6,'X6'!B17,(IF($X$1=7,'X7'!B17,(IF($X$1=8,'X8'!B17,(IF($X$1=9,'X9'!B17,(IF($X$1=10,'X10'!B17,(IF($X$1=11,'X11'!B17,(IF($X$1=12,'X12'!B17,'X13'!B17))))))))))))))))))))))))))))</f>
        <v>CHMF RM Equity</v>
      </c>
      <c r="C58" s="181" t="str">
        <f ca="1">IF(ISERROR(IF($X$1=1,(VLOOKUP(B58,'X1'!$B:$AZ,47,FALSE)),IF($X$1=2,(VLOOKUP(B58,'X2'!$B:$AZ,47,FALSE)),IF($X$1=3,(VLOOKUP(B58,'X3'!$B:$AZ,47,FALSE)),IF($X$1=4,(VLOOKUP(B58,'X4'!$B:$AZ,47,FALSE)),IF($X$1=5,(VLOOKUP(B58,'X5'!$B:$AZ,47,FALSE)),IF($X$1=6,(VLOOKUP(B58,'X6'!$B:$AZ,47,FALSE)),IF($X$1=7,(VLOOKUP(B58,'X7'!$B:$AZ,47,FALSE)),IF($X$1=8,(VLOOKUP(B58,'X8'!$B:$AZ,47,FALSE)),IF($X$1=9,(VLOOKUP(B58,'X9'!$B:$AZ,47,FALSE)),IF($X$1=10,(VLOOKUP(B58,'X10'!$B:$AZ,47,FALSE)),IF($X$1=11,(VLOOKUP(B58,'X11'!$B:$AZ,47,FALSE)),IF($X$1=12,(VLOOKUP(B58,'X12'!$B:$AZ,47,FALSE)),IF($X$1=13,(VLOOKUP(B58,'X13'!$B:$AZ,47,FALSE)),"B"))))))))))))))=TRUE," ",(IF($X$1=1,(VLOOKUP(B58,'X1'!$B:$AZ,47,FALSE)),IF($X$1=2,(VLOOKUP(B58,'X2'!$B:$AZ,47,FALSE)),IF($X$1=3,(VLOOKUP(B58,'X3'!$B:$AZ,47,FALSE)),IF($X$1=4,(VLOOKUP(B58,'X4'!$B:$AZ,47,FALSE)),IF($X$1=5,(VLOOKUP(B58,'X5'!$B:$AZ,47,FALSE)),IF($X$1=6,(VLOOKUP(B58,'X6'!$B:$AZ,47,FALSE)),IF($X$1=7,(VLOOKUP(B58,'X7'!$B:$AZ,47,FALSE)),IF($X$1=8,(VLOOKUP(B58,'X8'!$B:$AZ,47,FALSE)),IF($X$1=9,(VLOOKUP(B58,'X9'!$B:$AZ,47,FALSE)),IF($X$1=10,(VLOOKUP(B58,'X10'!$B:$AZ,47,FALSE)),IF($X$1=11,(VLOOKUP(B58,'X11'!$B:$AZ,47,FALSE)),IF($X$1=12,(VLOOKUP(B58,'X12'!$B:$AZ,47,FALSE)),IF($X$1=13,(VLOOKUP(B58,'X13'!$B:$AZ,47,FALSE)),"B")))))))))))))))</f>
        <v>Severstal PAO</v>
      </c>
      <c r="D58" s="181" t="str">
        <f ca="1">IF(ISERROR(IF($X$1=1,(VLOOKUP(B58,'X1'!$B:$AP,41,FALSE)),IF($X$1=2,(VLOOKUP(B58,'X2'!$B:$AP,41,FALSE)),IF($X$1=3,(VLOOKUP(B58,'X3'!$B:$AP,41,FALSE)),IF($X$1=4,(VLOOKUP(B58,'X4'!$B:$AP,41,FALSE)),IF($X$1=5,(VLOOKUP(B58,'X5'!$B:$AP,41,FALSE)),IF($X$1=6,(VLOOKUP(B58,'X6'!$B:$AP,41,FALSE)),IF($X$1=7,(VLOOKUP(B58,'X7'!$B:$AP,41,FALSE)),IF($X$1=8,(VLOOKUP(B58,'X8'!$B:$AP,41,FALSE)),IF($X$1=9,(VLOOKUP(B58,'X9'!$B:$AP,41,FALSE)),IF($X$1=10,(VLOOKUP(B58,'X10'!$B:$AP,41,FALSE)),IF($X$1=11,(VLOOKUP(B58,'X11'!$B:$AP,41,FALSE)),IF($X$1=12,(VLOOKUP(B58,'X12'!$B:$AP,41,FALSE)),IF($X$1=13,(VLOOKUP(B58,'X13'!$B:$AP,41,FALSE)),"B"))))))))))))))=TRUE," ",(IF($X$1=1,(VLOOKUP(B58,'X1'!$B:$AP,41,FALSE)),IF($X$1=2,(VLOOKUP(B58,'X2'!$B:$AP,41,FALSE)),IF($X$1=3,(VLOOKUP(B58,'X3'!$B:$AP,41,FALSE)),IF($X$1=4,(VLOOKUP(B58,'X4'!$B:$AP,41,FALSE)),IF($X$1=5,(VLOOKUP(B58,'X5'!$B:$AP,41,FALSE)),IF($X$1=6,(VLOOKUP(B58,'X6'!$B:$AP,41,FALSE)),IF($X$1=7,(VLOOKUP(B58,'X7'!$B:$AP,41,FALSE)),IF($X$1=8,(VLOOKUP(B58,'X8'!$B:$AP,41,FALSE)),IF($X$1=9,(VLOOKUP(B58,'X9'!$B:$AP,41,FALSE)),IF($X$1=10,(VLOOKUP(B58,'X10'!$B:$AP,41,FALSE)),IF($X$1=11,(VLOOKUP(B58,'X11'!$B:$AP,41,FALSE)),IF($X$1=12,(VLOOKUP(B58,'X12'!$B:$AP,41,FALSE)),IF($X$1=13,(VLOOKUP(B58,'X13'!$B:$AP,41,FALSE)),"B")))))))))))))))</f>
        <v>Steel Producers</v>
      </c>
      <c r="E58" s="182">
        <f ca="1">IF(ISERROR(IF($X$1=1,(VLOOKUP(B58,'X1'!$B:$AP,7,FALSE)),IF($X$1=2,(VLOOKUP(B58,'X2'!$B:$AP,7,FALSE)),IF($X$1=3,(VLOOKUP(B58,'X3'!$B:$AP,7,FALSE)),IF($X$1=4,(VLOOKUP(B58,'X4'!$B:$AP,7,FALSE)),IF($X$1=5,(VLOOKUP(B58,'X5'!$B:$AP,7,FALSE)),IF($X$1=6,(VLOOKUP(B58,'X6'!$B:$AP,7,FALSE)),IF($X$1=7,(VLOOKUP(B58,'X7'!$B:$AP,7,FALSE)),IF($X$1=8,(VLOOKUP(B58,'X8'!$B:$AP,7,FALSE)),IF($X$1=9,(VLOOKUP(B58,'X9'!$B:$AP,7,FALSE)),IF($X$1=10,(VLOOKUP(B58,'X10'!$B:$AP,7,FALSE)),IF($X$1=11,(VLOOKUP(B58,'X11'!$B:$AP,7,FALSE)),IF($X$1=12,(VLOOKUP(B58,'X12'!$B:$AP,7,FALSE)),IF($X$1=13,(VLOOKUP(B58,'X13'!$B:$AP,7,FALSE)),"B"))))))))))))))=TRUE," ",(IF($X$1=1,(VLOOKUP(B58,'X1'!$B:$AP,7,FALSE)),IF($X$1=2,(VLOOKUP(B58,'X2'!$B:$AP,7,FALSE)),IF($X$1=3,(VLOOKUP(B58,'X3'!$B:$AP,7,FALSE)),IF($X$1=4,(VLOOKUP(B58,'X4'!$B:$AP,7,FALSE)),IF($X$1=5,(VLOOKUP(B58,'X5'!$B:$AP,7,FALSE)),IF($X$1=6,(VLOOKUP(B58,'X6'!$B:$AP,7,FALSE)),IF($X$1=7,(VLOOKUP(B58,'X7'!$B:$AP,7,FALSE)),IF($X$1=8,(VLOOKUP(B58,'X8'!$B:$AP,7,FALSE)),IF($X$1=9,(VLOOKUP(B58,'X9'!$B:$AP,7,FALSE)),IF($X$1=10,(VLOOKUP(B58,'X10'!$B:$AP,7,FALSE)),IF($X$1=11,(VLOOKUP(B58,'X11'!$B:$AP,7,FALSE)),IF($X$1=12,(VLOOKUP(B58,'X12'!$B:$AP,7,FALSE)),IF($X$1=13,(VLOOKUP(B58,'X13'!$B:$AP,7,FALSE)),"B")))))))))))))))</f>
        <v>1595</v>
      </c>
      <c r="F58" s="182">
        <f ca="1">IF(ISERROR(IF((IF($X$1=1,(VLOOKUP(B58,'X1'!$B:$AO,6,FALSE)),(IF($X$1=2,(VLOOKUP(B58,'X2'!$B:$AO,6,FALSE)),(IF($X$1=3,(VLOOKUP(B58,'X3'!$B:$AO,6,FALSE)),(IF($X$1=4,(VLOOKUP(B58,'X4'!$B:$AO,6,FALSE)),(IF($X$1=5,(VLOOKUP(B58,'X5'!$B:$AO,6,FALSE)),(IF($X$1=6,(VLOOKUP(B58,'X6'!$B:$AO,6,FALSE)),(IF($X$1=7,(VLOOKUP(B58,'X7'!$B:$AO,6,FALSE)),(IF($X$1=8,(VLOOKUP(B58,'X8'!$B:$AO,6,FALSE)),(IF($X$1=9,(VLOOKUP(B58,'X9'!$B:$AO,6,FALSE)),(IF($X$1=10,(VLOOKUP(B58,'X10'!$B:$AO,6,FALSE)),(IF($X$1=11,(VLOOKUP(B58,'X11'!$B:$AO,6,FALSE)),(IF($X$1=12,(VLOOKUP(B58,'X12'!$B:$AO,6,FALSE)),(VLOOKUP(B58,'X13'!$B:$AO,6,FALSE))))))))))))))))))))))))))=$V$1," ",(IF($X$1=1,(VLOOKUP(B58,'X1'!$B:$AO,6,FALSE)),(IF($X$1=2,(VLOOKUP(B58,'X2'!$B:$AO,6,FALSE)),(IF($X$1=3,(VLOOKUP(B58,'X3'!$B:$AO,6,FALSE)),(IF($X$1=4,(VLOOKUP(B58,'X4'!$B:$AO,6,FALSE)),(IF($X$1=5,(VLOOKUP(B58,'X5'!$B:$AO,6,FALSE)),(IF($X$1=6,(VLOOKUP(B58,'X6'!$B:$AO,6,FALSE)),(IF($X$1=7,(VLOOKUP(B58,'X7'!$B:$AO,6,FALSE)),(IF($X$1=8,(VLOOKUP(B58,'X8'!$B:$AO,6,FALSE)),(IF($X$1=9,(VLOOKUP(B58,'X9'!$B:$AO,6,FALSE)),(IF($X$1=10,(VLOOKUP(B58,'X10'!$B:$AO,6,FALSE)),(IF($X$1=11,(VLOOKUP(B58,'X11'!$B:$AO,6,FALSE)),(IF($X$1=12,(VLOOKUP(B58,'X12'!$B:$AO,6,FALSE)),(VLOOKUP(B58,'X13'!$B:$AO,6,FALSE))))))))))))))))))))))))))))=TRUE," ",(IF((IF($X$1=1,(VLOOKUP(B58,'X1'!$B:$AO,6,FALSE)),(IF($X$1=2,(VLOOKUP(B58,'X2'!$B:$AO,6,FALSE)),(IF($X$1=3,(VLOOKUP(B58,'X3'!$B:$AO,6,FALSE)),(IF($X$1=4,(VLOOKUP(B58,'X4'!$B:$AO,6,FALSE)),(IF($X$1=5,(VLOOKUP(B58,'X5'!$B:$AO,6,FALSE)),(IF($X$1=6,(VLOOKUP(B58,'X6'!$B:$AO,6,FALSE)),(IF($X$1=7,(VLOOKUP(B58,'X7'!$B:$AO,6,FALSE)),(IF($X$1=8,(VLOOKUP(B58,'X8'!$B:$AO,6,FALSE)),(IF($X$1=9,(VLOOKUP(B58,'X9'!$B:$AO,6,FALSE)),(IF($X$1=10,(VLOOKUP(B58,'X10'!$B:$AO,6,FALSE)),(IF($X$1=11,(VLOOKUP(B58,'X11'!$B:$AO,6,FALSE)),(IF($X$1=12,(VLOOKUP(B58,'X12'!$B:$AO,6,FALSE)),(VLOOKUP(B58,'X13'!$B:$AO,6,FALSE))))))))))))))))))))))))))=$V$1," ",(IF($X$1=1,(VLOOKUP(B58,'X1'!$B:$AO,6,FALSE)),(IF($X$1=2,(VLOOKUP(B58,'X2'!$B:$AO,6,FALSE)),(IF($X$1=3,(VLOOKUP(B58,'X3'!$B:$AO,6,FALSE)),(IF($X$1=4,(VLOOKUP(B58,'X4'!$B:$AO,6,FALSE)),(IF($X$1=5,(VLOOKUP(B58,'X5'!$B:$AO,6,FALSE)),(IF($X$1=6,(VLOOKUP(B58,'X6'!$B:$AO,6,FALSE)),(IF($X$1=7,(VLOOKUP(B58,'X7'!$B:$AO,6,FALSE)),(IF($X$1=8,(VLOOKUP(B58,'X8'!$B:$AO,6,FALSE)),(IF($X$1=9,(VLOOKUP(B58,'X9'!$B:$AO,6,FALSE)),(IF($X$1=10,(VLOOKUP(B58,'X10'!$B:$AO,6,FALSE)),(IF($X$1=11,(VLOOKUP(B58,'X11'!$B:$AO,6,FALSE)),(IF($X$1=12,(VLOOKUP(B58,'X12'!$B:$AO,6,FALSE)),(VLOOKUP(B58,'X13'!$B:$AO,6,FALSE)))))))))))))))))))))))))))))</f>
        <v>1902.3258056640625</v>
      </c>
      <c r="G58" s="182">
        <f ca="1">IF(ISERROR(IF($X$1=1,(VLOOKUP(B58,'X1'!$B:$AZ,44,FALSE)),IF($X$1=2,(VLOOKUP(B58,'X2'!$B:$AZ,44,FALSE)),IF($X$1=3,(VLOOKUP(B58,'X3'!$B:$AZ,44,FALSE)),IF($X$1=4,(VLOOKUP(B58,'X4'!$B:$AZ,44,FALSE)),IF($X$1=5,(VLOOKUP(B58,'X5'!$B:$AZ,44,FALSE)),IF($X$1=6,(VLOOKUP(B58,'X6'!$B:$AZ,44,FALSE)),IF($X$1=7,(VLOOKUP(B58,'X7'!$B:$AZ,44,FALSE)),IF($X$1=8,(VLOOKUP(B58,'X8'!$B:$AZ,44,FALSE)),IF($X$1=9,(VLOOKUP(B58,'X9'!$B:$AZ,44,FALSE)),IF($X$1=10,(VLOOKUP(B58,'X10'!$B:$AZ,44,FALSE)),IF($X$1=11,(VLOOKUP(B58,'X11'!$B:$AZ,44,FALSE)),IF($X$1=12,(VLOOKUP(B58,'X12'!$B:$AZ,44,FALSE)),IF($X$1=13,(VLOOKUP(B58,'X13'!$B:$AZ,44,FALSE)),"B"))))))))))))))=TRUE," ",(IF($X$1=1,(VLOOKUP(B58,'X1'!$B:$AZ,44,FALSE)),IF($X$1=2,(VLOOKUP(B58,'X2'!$B:$AZ,44,FALSE)),IF($X$1=3,(VLOOKUP(B58,'X3'!$B:$AZ,44,FALSE)),IF($X$1=4,(VLOOKUP(B58,'X4'!$B:$AZ,44,FALSE)),IF($X$1=5,(VLOOKUP(B58,'X5'!$B:$AZ,44,FALSE)),IF($X$1=6,(VLOOKUP(B58,'X6'!$B:$AZ,44,FALSE)),IF($X$1=7,(VLOOKUP(B58,'X7'!$B:$AZ,44,FALSE)),IF($X$1=8,(VLOOKUP(B58,'X8'!$B:$AZ,44,FALSE)),IF($X$1=9,(VLOOKUP(B58,'X9'!$B:$AZ,44,FALSE)),IF($X$1=10,(VLOOKUP(B58,'X10'!$B:$AZ,44,FALSE)),IF($X$1=11,(VLOOKUP(B58,'X11'!$B:$AZ,44,FALSE)),IF($X$1=12,(VLOOKUP(B58,'X12'!$B:$AZ,44,FALSE)),IF($X$1=13,(VLOOKUP(B58,'X13'!$B:$AZ,44,FALSE)),"B")))))))))))))))</f>
        <v>19.268075590223344</v>
      </c>
      <c r="H58" s="182">
        <f ca="1">IF(ISERROR(IF($X$1=1,(VLOOKUP(B58,'X1'!$B:$AZ,8,FALSE)),IF($X$1=2,(VLOOKUP(B58,'X2'!$B:$AZ,8,FALSE)),IF($X$1=3,(VLOOKUP(B58,'X3'!$B:$AZ,8,FALSE)),IF($X$1=4,(VLOOKUP(B58,'X4'!$B:$AZ,8,FALSE)),IF($X$1=5,(VLOOKUP(B58,'X5'!$B:$AZ,8,FALSE)),IF($X$1=6,(VLOOKUP(B58,'X6'!$B:$AZ,8,FALSE)),IF($X$1=7,(VLOOKUP(B58,'X7'!$B:$AZ,8,FALSE)),IF($X$1=8,(VLOOKUP(B58,'X8'!$B:$AZ,8,FALSE)),IF($X$1=9,(VLOOKUP(B58,'X9'!$B:$AZ,8,FALSE)),IF($X$1=10,(VLOOKUP(B58,'X10'!$B:$AZ,8,FALSE)),IF($X$1=11,(VLOOKUP(B58,'X11'!$B:$AZ,8,FALSE)),IF($X$1=12,(VLOOKUP(B58,'X12'!$B:$AZ,8,FALSE)),IF($X$1=13,(VLOOKUP(B58,'X13'!$B:$AZ,8,FALSE)),"B"))))))))))))))=TRUE," ",(IF($X$1=1,(VLOOKUP(B58,'X1'!$B:$AZ,8,FALSE)),IF($X$1=2,(VLOOKUP(B58,'X2'!$B:$AZ,8,FALSE)),IF($X$1=3,(VLOOKUP(B58,'X3'!$B:$AZ,8,FALSE)),IF($X$1=4,(VLOOKUP(B58,'X4'!$B:$AZ,8,FALSE)),IF($X$1=5,(VLOOKUP(B58,'X5'!$B:$AZ,8,FALSE)),IF($X$1=6,(VLOOKUP(B58,'X6'!$B:$AZ,8,FALSE)),IF($X$1=7,(VLOOKUP(B58,'X7'!$B:$AZ,8,FALSE)),IF($X$1=8,(VLOOKUP(B58,'X8'!$B:$AZ,8,FALSE)),IF($X$1=9,(VLOOKUP(B58,'X9'!$B:$AZ,8,FALSE)),IF($X$1=10,(VLOOKUP(B58,'X10'!$B:$AZ,8,FALSE)),IF($X$1=11,(VLOOKUP(B58,'X11'!$B:$AZ,8,FALSE)),IF($X$1=12,(VLOOKUP(B58,'X12'!$B:$AZ,8,FALSE)),IF($X$1=13,(VLOOKUP(B58,'X13'!$B:$AZ,8,FALSE)),"B")))))))))))))))</f>
        <v>18330.320799595662</v>
      </c>
      <c r="I58" s="183">
        <f ca="1">IF(ISERROR(IF($X$1=1,(VLOOKUP(B58,'X1'!$B:$AZ,2,FALSE)),IF($X$1=2,(VLOOKUP(B58,'X2'!$B:$AZ,2,FALSE)),IF($X$1=3,(VLOOKUP(B58,'X3'!$B:$AZ,2,FALSE)),IF($X$1=4,(VLOOKUP(B58,'X4'!$B:$AZ,2,FALSE)),IF($X$1=5,(VLOOKUP(B58,'X5'!$B:$AZ,2,FALSE)),IF($X$1=6,(VLOOKUP(B58,'X6'!$B:$AZ,2,FALSE)),IF($X$1=7,(VLOOKUP(B58,'X7'!$B:$AZ,2,FALSE)),IF($X$1=8,(VLOOKUP(B58,'X8'!$B:$AZ,2,FALSE)),IF($X$1=9,(VLOOKUP(B58,'X9'!$B:$AZ,2,FALSE)),IF($X$1=10,(VLOOKUP(B58,'X10'!$B:$AZ,2,FALSE)),IF($X$1=11,(VLOOKUP(B58,'X11'!$B:$AZ,2,FALSE)),IF($X$1=12,(VLOOKUP(B58,'X12'!$B:$AZ,2,FALSE)),IF($X$1=13,(VLOOKUP(B58,'X13'!$B:$AZ,2,FALSE)),"B"))))))))))))))=TRUE," ",(IF($X$1=1,(VLOOKUP(B58,'X1'!$B:$AZ,2,FALSE)),IF($X$1=2,(VLOOKUP(B58,'X2'!$B:$AZ,2,FALSE)),IF($X$1=3,(VLOOKUP(B58,'X3'!$B:$AZ,2,FALSE)),IF($X$1=4,(VLOOKUP(B58,'X4'!$B:$AZ,2,FALSE)),IF($X$1=5,(VLOOKUP(B58,'X5'!$B:$AZ,2,FALSE)),IF($X$1=6,(VLOOKUP(B58,'X6'!$B:$AZ,2,FALSE)),IF($X$1=7,(VLOOKUP(B58,'X7'!$B:$AZ,2,FALSE)),IF($X$1=8,(VLOOKUP(B58,'X8'!$B:$AZ,2,FALSE)),IF($X$1=9,(VLOOKUP(B58,'X9'!$B:$AZ,2,FALSE)),IF($X$1=10,(VLOOKUP(B58,'X10'!$B:$AZ,2,FALSE)),IF($X$1=11,(VLOOKUP(B58,'X11'!$B:$AZ,2,FALSE)),IF($X$1=12,(VLOOKUP(B58,'X12'!$B:$AZ,2,FALSE)),IF($X$1=13,(VLOOKUP(B58,'X13'!$B:$AZ,2,FALSE)),"B")))))))))))))))</f>
        <v>5</v>
      </c>
      <c r="J58" s="183">
        <f ca="1">IF(ISERROR(IF($X$1=1,(VLOOKUP(B58,'X1'!$B:$AZ,3,FALSE)),IF($X$1=2,(VLOOKUP(B58,'X2'!$B:$AZ,3,FALSE)),IF($X$1=3,(VLOOKUP(B58,'X3'!$B:$AZ,3,FALSE)),IF($X$1=4,(VLOOKUP(B58,'X4'!$B:$AZ,3,FALSE)),IF($X$1=5,(VLOOKUP(B58,'X5'!$B:$AZ,3,FALSE)),IF($X$1=6,(VLOOKUP(B58,'X6'!$B:$AZ,3,FALSE)),IF($X$1=7,(VLOOKUP(B58,'X7'!$B:$AZ,3,FALSE)),IF($X$1=8,(VLOOKUP(B58,'X8'!$B:$AZ,3,FALSE)),IF($X$1=9,(VLOOKUP(B58,'X9'!$B:$AZ,3,FALSE)),IF($X$1=10,(VLOOKUP(B58,'X10'!$B:$AZ,3,FALSE)),IF($X$1=11,(VLOOKUP(B58,'X11'!$B:$AZ,3,FALSE)),IF($X$1=12,(VLOOKUP(B58,'X12'!$B:$AZ,3,FALSE)),IF($X$1=13,(VLOOKUP(B58,'X13'!$B:$AZ,3,FALSE)),"B"))))))))))))))=TRUE," ",(IF($X$1=1,(VLOOKUP(B58,'X1'!$B:$AZ,3,FALSE)),IF($X$1=2,(VLOOKUP(B58,'X2'!$B:$AZ,3,FALSE)),IF($X$1=3,(VLOOKUP(B58,'X3'!$B:$AZ,3,FALSE)),IF($X$1=4,(VLOOKUP(B58,'X4'!$B:$AZ,3,FALSE)),IF($X$1=5,(VLOOKUP(B58,'X5'!$B:$AZ,3,FALSE)),IF($X$1=6,(VLOOKUP(B58,'X6'!$B:$AZ,3,FALSE)),IF($X$1=7,(VLOOKUP(B58,'X7'!$B:$AZ,3,FALSE)),IF($X$1=8,(VLOOKUP(B58,'X8'!$B:$AZ,3,FALSE)),IF($X$1=9,(VLOOKUP(B58,'X9'!$B:$AZ,3,FALSE)),IF($X$1=10,(VLOOKUP(B58,'X10'!$B:$AZ,3,FALSE)),IF($X$1=11,(VLOOKUP(B58,'X11'!$B:$AZ,3,FALSE)),IF($X$1=12,(VLOOKUP(B58,'X12'!$B:$AZ,3,FALSE)),IF($X$1=13,(VLOOKUP(B58,'X13'!$B:$AZ,3,FALSE)),"B")))))))))))))))</f>
        <v>0</v>
      </c>
      <c r="K58" s="183">
        <f ca="1">IF(ISERROR(IF($X$1=1,(VLOOKUP(B58,'X1'!$B:$AZ,5,FALSE)),IF($X$1=2,(VLOOKUP(B58,'X2'!$B:$AZ,5,FALSE)),IF($X$1=3,(VLOOKUP(B58,'X3'!$B:$AZ,5,FALSE)),IF($X$1=4,(VLOOKUP(B58,'X4'!$B:$AZ,5,FALSE)),IF($X$1=5,(VLOOKUP(B58,'X5'!$B:$AZ,5,FALSE)),IF($X$1=6,(VLOOKUP(B58,'X6'!$B:$AZ,5,FALSE)),IF($X$1=7,(VLOOKUP(B58,'X7'!$B:$AZ,5,FALSE)),IF($X$1=8,(VLOOKUP(B58,'X8'!$B:$AZ,5,FALSE)),IF($X$1=9,(VLOOKUP(B58,'X9'!$B:$AZ,5,FALSE)),IF($X$1=10,(VLOOKUP(B58,'X10'!$B:$AZ,5,FALSE)),IF($X$1=11,(VLOOKUP(B58,'X11'!$B:$AZ,5,FALSE)),IF($X$1=12,(VLOOKUP(B58,'X12'!$B:$AZ,5,FALSE)),IF($X$1=13,(VLOOKUP(B58,'X13'!$B:$AZ,5,FALSE)),"B"))))))))))))))=TRUE," ",(IF($X$1=1,(VLOOKUP(B58,'X1'!$B:$AZ,5,FALSE)),IF($X$1=2,(VLOOKUP(B58,'X2'!$B:$AZ,5,FALSE)),IF($X$1=3,(VLOOKUP(B58,'X3'!$B:$AZ,5,FALSE)),IF($X$1=4,(VLOOKUP(B58,'X4'!$B:$AZ,5,FALSE)),IF($X$1=5,(VLOOKUP(B58,'X5'!$B:$AZ,5,FALSE)),IF($X$1=6,(VLOOKUP(B58,'X6'!$B:$AZ,5,FALSE)),IF($X$1=7,(VLOOKUP(B58,'X7'!$B:$AZ,5,FALSE)),IF($X$1=8,(VLOOKUP(B58,'X8'!$B:$AZ,5,FALSE)),IF($X$1=9,(VLOOKUP(B58,'X9'!$B:$AZ,5,FALSE)),IF($X$1=10,(VLOOKUP(B58,'X10'!$B:$AZ,5,FALSE)),IF($X$1=11,(VLOOKUP(B58,'X11'!$B:$AZ,5,FALSE)),IF($X$1=12,(VLOOKUP(B58,'X12'!$B:$AZ,5,FALSE)),IF($X$1=13,(VLOOKUP(B58,'X13'!$B:$AZ,5,FALSE)),"B")))))))))))))))</f>
        <v>7</v>
      </c>
      <c r="L58" s="184">
        <f ca="1">IF(ISERROR(IF($X$1=1,(VLOOKUP(B58,'X1'!$B:$AZ,9,FALSE)),IF($X$1=2,(VLOOKUP(B58,'X2'!$B:$AZ,9,FALSE)),IF($X$1=3,(VLOOKUP(B58,'X3'!$B:$AZ,9,FALSE)),IF($X$1=4,(VLOOKUP(B58,'X4'!$B:$AZ,9,FALSE)),IF($X$1=5,(VLOOKUP(B58,'X5'!$B:$AZ,9,FALSE)),IF($X$1=6,(VLOOKUP(B58,'X6'!$B:$AZ,9,FALSE)),IF($X$1=7,(VLOOKUP(B58,'X7'!$B:$AZ,9,FALSE)),IF($X$1=8,(VLOOKUP(B58,'X8'!$B:$AZ,9,FALSE)),IF($X$1=9,(VLOOKUP(B58,'X9'!$B:$AZ,9,FALSE)),IF($X$1=10,(VLOOKUP(B58,'X10'!$B:$AZ,9,FALSE)),IF($X$1=11,(VLOOKUP(B58,'X11'!$B:$AZ,9,FALSE)),IF($X$1=12,(VLOOKUP(B58,'X12'!$B:$AZ,9,FALSE)),IF($X$1=13,(VLOOKUP(B58,'X13'!$B:$AZ,9,FALSE)),"B"))))))))))))))=TRUE," ",(IF($X$1=1,(VLOOKUP(B58,'X1'!$B:$AZ,9,FALSE)),IF($X$1=2,(VLOOKUP(B58,'X2'!$B:$AZ,9,FALSE)),IF($X$1=3,(VLOOKUP(B58,'X3'!$B:$AZ,9,FALSE)),IF($X$1=4,(VLOOKUP(B58,'X4'!$B:$AZ,9,FALSE)),IF($X$1=5,(VLOOKUP(B58,'X5'!$B:$AZ,9,FALSE)),IF($X$1=6,(VLOOKUP(B58,'X6'!$B:$AZ,9,FALSE)),IF($X$1=7,(VLOOKUP(B58,'X7'!$B:$AZ,9,FALSE)),IF($X$1=8,(VLOOKUP(B58,'X8'!$B:$AZ,9,FALSE)),IF($X$1=9,(VLOOKUP(B58,'X9'!$B:$AZ,9,FALSE)),IF($X$1=10,(VLOOKUP(B58,'X10'!$B:$AZ,9,FALSE)),IF($X$1=11,(VLOOKUP(B58,'X11'!$B:$AZ,9,FALSE)),IF($X$1=12,(VLOOKUP(B58,'X12'!$B:$AZ,9,FALSE)),IF($X$1=13,(VLOOKUP(B58,'X13'!$B:$AZ,9,FALSE)),"B")))))))))))))))</f>
        <v>6.724449506003368</v>
      </c>
      <c r="M58" s="184">
        <f ca="1">IF(ISERROR(IF($X$1=1,(VLOOKUP(B58,'X1'!$B:$AZ,10,FALSE)),IF($X$1=2,(VLOOKUP(B58,'X2'!$B:$AZ,10,FALSE)),IF($X$1=3,(VLOOKUP(B58,'X3'!$B:$AZ,10,FALSE)),IF($X$1=4,(VLOOKUP(B58,'X4'!$B:$AZ,10,FALSE)),IF($X$1=5,(VLOOKUP(B58,'X5'!$B:$AZ,10,FALSE)),IF($X$1=6,(VLOOKUP(B58,'X6'!$B:$AZ,10,FALSE)),IF($X$1=7,(VLOOKUP(B58,'X7'!$B:$AZ,10,FALSE)),IF($X$1=8,(VLOOKUP(B58,'X8'!$B:$AZ,10,FALSE)),IF($X$1=9,(VLOOKUP(B58,'X9'!$B:$AZ,10,FALSE)),IF($X$1=10,(VLOOKUP(B58,'X10'!$B:$AZ,10,FALSE)),IF($X$1=11,(VLOOKUP(B58,'X11'!$B:$AZ,10,FALSE)),IF($X$1=12,(VLOOKUP(B58,'X12'!$B:$AZ,10,FALSE)),IF($X$1=13,(VLOOKUP(B58,'X13'!$B:$AZ,10,FALSE)),"B"))))))))))))))=TRUE," ",(IF($X$1=1,(VLOOKUP(B58,'X1'!$B:$AZ,10,FALSE)),IF($X$1=2,(VLOOKUP(B58,'X2'!$B:$AZ,10,FALSE)),IF($X$1=3,(VLOOKUP(B58,'X3'!$B:$AZ,10,FALSE)),IF($X$1=4,(VLOOKUP(B58,'X4'!$B:$AZ,10,FALSE)),IF($X$1=5,(VLOOKUP(B58,'X5'!$B:$AZ,10,FALSE)),IF($X$1=6,(VLOOKUP(B58,'X6'!$B:$AZ,10,FALSE)),IF($X$1=7,(VLOOKUP(B58,'X7'!$B:$AZ,10,FALSE)),IF($X$1=8,(VLOOKUP(B58,'X8'!$B:$AZ,10,FALSE)),IF($X$1=9,(VLOOKUP(B58,'X9'!$B:$AZ,10,FALSE)),IF($X$1=10,(VLOOKUP(B58,'X10'!$B:$AZ,10,FALSE)),IF($X$1=11,(VLOOKUP(B58,'X11'!$B:$AZ,10,FALSE)),IF($X$1=12,(VLOOKUP(B58,'X12'!$B:$AZ,10,FALSE)),IF($X$1=13,(VLOOKUP(B58,'X13'!$B:$AZ,10,FALSE)),"B")))))))))))))))</f>
        <v>10.041541171464004</v>
      </c>
      <c r="N58" s="185">
        <f ca="1">IF(ISERROR(IF($X$1=1,(VLOOKUP(B58,'X1'!$B:$AZ,45,FALSE)),IF($X$1=2,(VLOOKUP(B58,'X2'!$B:$AZ,45,FALSE)),IF($X$1=3,(VLOOKUP(B58,'X3'!$B:$AZ,45,FALSE)),IF($X$1=4,(VLOOKUP(B58,'X4'!$B:$AZ,45,FALSE)),IF($X$1=5,(VLOOKUP(B58,'X5'!$B:$AZ,45,FALSE)),IF($X$1=6,(VLOOKUP(B58,'X6'!$B:$AZ,45,FALSE)),IF($X$1=7,(VLOOKUP(B58,'X7'!$B:$AZ,45,FALSE)),IF($X$1=8,(VLOOKUP(B58,'X8'!$B:$AZ,45,FALSE)),IF($X$1=9,(VLOOKUP(B58,'X9'!$B:$AZ,45,FALSE)),IF($X$1=10,(VLOOKUP(B58,'X10'!$B:$AZ,45,FALSE)),IF($X$1=11,(VLOOKUP(B58,'X11'!$B:$AZ,45,FALSE)),IF($X$1=12,(VLOOKUP(B58,'X12'!$B:$AZ,45,FALSE)),IF($X$1=13,(VLOOKUP(B58,'X13'!$B:$AZ,45,FALSE)),"B"))))))))))))))=TRUE," ",(IF($X$1=1,(VLOOKUP(B58,'X1'!$B:$AZ,45,FALSE)),IF($X$1=2,(VLOOKUP(B58,'X2'!$B:$AZ,45,FALSE)),IF($X$1=3,(VLOOKUP(B58,'X3'!$B:$AZ,45,FALSE)),IF($X$1=4,(VLOOKUP(B58,'X4'!$B:$AZ,45,FALSE)),IF($X$1=5,(VLOOKUP(B58,'X5'!$B:$AZ,45,FALSE)),IF($X$1=6,(VLOOKUP(B58,'X6'!$B:$AZ,45,FALSE)),IF($X$1=7,(VLOOKUP(B58,'X7'!$B:$AZ,45,FALSE)),IF($X$1=8,(VLOOKUP(B58,'X8'!$B:$AZ,45,FALSE)),IF($X$1=9,(VLOOKUP(B58,'X9'!$B:$AZ,45,FALSE)),IF($X$1=10,(VLOOKUP(B58,'X10'!$B:$AZ,45,FALSE)),IF($X$1=11,(VLOOKUP(B58,'X11'!$B:$AZ,45,FALSE)),IF($X$1=12,(VLOOKUP(B58,'X12'!$B:$AZ,45,FALSE)),IF($X$1=13,(VLOOKUP(B58,'X13'!$B:$AZ,45,FALSE)),"B")))))))))))))))</f>
        <v>-60.102298917959097</v>
      </c>
      <c r="O58" s="184">
        <f ca="1">IF(ISERROR(IF($X$1=1,(VLOOKUP(B58,'X1'!$B:$AZ,11,FALSE)),IF($X$1=2,(VLOOKUP(B58,'X2'!$B:$AZ,11,FALSE)),IF($X$1=3,(VLOOKUP(B58,'X3'!$B:$AZ,11,FALSE)),IF($X$1=4,(VLOOKUP(B58,'X4'!$B:$AZ,11,FALSE)),IF($X$1=5,(VLOOKUP(B58,'X5'!$B:$AZ,11,FALSE)),IF($X$1=6,(VLOOKUP(B58,'X6'!$B:$AZ,11,FALSE)),IF($X$1=7,(VLOOKUP(B58,'X7'!$B:$AZ,11,FALSE)),IF($X$1=8,(VLOOKUP(B58,'X8'!$B:$AZ,11,FALSE)),IF($X$1=9,(VLOOKUP(B58,'X9'!$B:$AZ,11,FALSE)),IF($X$1=10,(VLOOKUP(B58,'X10'!$B:$AZ,11,FALSE)),IF($X$1=11,(VLOOKUP(B58,'X11'!$B:$AZ,11,FALSE)),IF($X$1=12,(VLOOKUP(B58,'X12'!$B:$AZ,11,FALSE)),IF($X$1=13,(VLOOKUP(B58,'X13'!$B:$AZ,11,FALSE)),"B"))))))))))))))=TRUE," ",(IF($X$1=1,(VLOOKUP(B58,'X1'!$B:$AZ,11,FALSE)),IF($X$1=2,(VLOOKUP(B58,'X2'!$B:$AZ,11,FALSE)),IF($X$1=3,(VLOOKUP(B58,'X3'!$B:$AZ,11,FALSE)),IF($X$1=4,(VLOOKUP(B58,'X4'!$B:$AZ,11,FALSE)),IF($X$1=5,(VLOOKUP(B58,'X5'!$B:$AZ,11,FALSE)),IF($X$1=6,(VLOOKUP(B58,'X6'!$B:$AZ,11,FALSE)),IF($X$1=7,(VLOOKUP(B58,'X7'!$B:$AZ,11,FALSE)),IF($X$1=8,(VLOOKUP(B58,'X8'!$B:$AZ,11,FALSE)),IF($X$1=9,(VLOOKUP(B58,'X9'!$B:$AZ,11,FALSE)),IF($X$1=10,(VLOOKUP(B58,'X10'!$B:$AZ,11,FALSE)),IF($X$1=11,(VLOOKUP(B58,'X11'!$B:$AZ,11,FALSE)),IF($X$1=12,(VLOOKUP(B58,'X12'!$B:$AZ,11,FALSE)),IF($X$1=13,(VLOOKUP(B58,'X13'!$B:$AZ,11,FALSE)),"B")))))))))))))))</f>
        <v>4.078404668822686</v>
      </c>
      <c r="P58" s="184">
        <f ca="1">IF(ISERROR(IF($X$1=1,(VLOOKUP(B58,'X1'!$B:$AZ,12,FALSE)),IF($X$1=2,(VLOOKUP(B58,'X2'!$B:$AZ,12,FALSE)),IF($X$1=3,(VLOOKUP(B58,'X3'!$B:$AZ,12,FALSE)),IF($X$1=4,(VLOOKUP(B58,'X4'!$B:$AZ,12,FALSE)),IF($X$1=5,(VLOOKUP(B58,'X5'!$B:$AZ,12,FALSE)),IF($X$1=6,(VLOOKUP(B58,'X6'!$B:$AZ,12,FALSE)),IF($X$1=7,(VLOOKUP(B58,'X7'!$B:$AZ,12,FALSE)),IF($X$1=8,(VLOOKUP(B58,'X8'!$B:$AZ,12,FALSE)),IF($X$1=9,(VLOOKUP(B58,'X9'!$B:$AZ,12,FALSE)),IF($X$1=10,(VLOOKUP(B58,'X10'!$B:$AZ,12,FALSE)),IF($X$1=11,(VLOOKUP(B58,'X11'!$B:$AZ,12,FALSE)),IF($X$1=12,(VLOOKUP(B58,'X12'!$B:$AZ,12,FALSE)),IF($X$1=13,(VLOOKUP(B58,'X13'!$B:$AZ,12,FALSE)),"B"))))))))))))))=TRUE," ",(IF($X$1=1,(VLOOKUP(B58,'X1'!$B:$AZ,12,FALSE)),IF($X$1=2,(VLOOKUP(B58,'X2'!$B:$AZ,12,FALSE)),IF($X$1=3,(VLOOKUP(B58,'X3'!$B:$AZ,12,FALSE)),IF($X$1=4,(VLOOKUP(B58,'X4'!$B:$AZ,12,FALSE)),IF($X$1=5,(VLOOKUP(B58,'X5'!$B:$AZ,12,FALSE)),IF($X$1=6,(VLOOKUP(B58,'X6'!$B:$AZ,12,FALSE)),IF($X$1=7,(VLOOKUP(B58,'X7'!$B:$AZ,12,FALSE)),IF($X$1=8,(VLOOKUP(B58,'X8'!$B:$AZ,12,FALSE)),IF($X$1=9,(VLOOKUP(B58,'X9'!$B:$AZ,12,FALSE)),IF($X$1=10,(VLOOKUP(B58,'X10'!$B:$AZ,12,FALSE)),IF($X$1=11,(VLOOKUP(B58,'X11'!$B:$AZ,12,FALSE)),IF($X$1=12,(VLOOKUP(B58,'X12'!$B:$AZ,12,FALSE)),IF($X$1=13,(VLOOKUP(B58,'X13'!$B:$AZ,12,FALSE)),"B")))))))))))))))</f>
        <v>6.0170040141069006</v>
      </c>
      <c r="Q58" s="185">
        <f ca="1">IF(ISERROR(IF($X$1=1,(VLOOKUP(B58,'X1'!$B:$AZ,46,FALSE)),IF($X$1=2,(VLOOKUP(B58,'X2'!$B:$AZ,46,FALSE)),IF($X$1=3,(VLOOKUP(B58,'X3'!$B:$AZ,46,FALSE)),IF($X$1=4,(VLOOKUP(B58,'X4'!$B:$AZ,46,FALSE)),IF($X$1=5,(VLOOKUP(B58,'X5'!$B:$AZ,46,FALSE)),IF($X$1=6,(VLOOKUP(B58,'X6'!$B:$AZ,46,FALSE)),IF($X$1=7,(VLOOKUP(B58,'X7'!$B:$AZ,46,FALSE)),IF($X$1=8,(VLOOKUP(B58,'X8'!$B:$AZ,46,FALSE)),IF($X$1=9,(VLOOKUP(B58,'X9'!$B:$AZ,46,FALSE)),IF($X$1=10,(VLOOKUP(B58,'X10'!$B:$AZ,46,FALSE)),IF($X$1=11,(VLOOKUP(B58,'X11'!$B:$AZ,46,FALSE)),IF($X$1=12,(VLOOKUP(B58,'X12'!$B:$AZ,46,FALSE)),IF($X$1=13,(VLOOKUP(B58,'X13'!$B:$AZ,46,FALSE)),"B"))))))))))))))=TRUE," ",(IF($X$1=1,(VLOOKUP(B58,'X1'!$B:$AZ,46,FALSE)),IF($X$1=2,(VLOOKUP(B58,'X2'!$B:$AZ,46,FALSE)),IF($X$1=3,(VLOOKUP(B58,'X3'!$B:$AZ,46,FALSE)),IF($X$1=4,(VLOOKUP(B58,'X4'!$B:$AZ,46,FALSE)),IF($X$1=5,(VLOOKUP(B58,'X5'!$B:$AZ,46,FALSE)),IF($X$1=6,(VLOOKUP(B58,'X6'!$B:$AZ,46,FALSE)),IF($X$1=7,(VLOOKUP(B58,'X7'!$B:$AZ,46,FALSE)),IF($X$1=8,(VLOOKUP(B58,'X8'!$B:$AZ,46,FALSE)),IF($X$1=9,(VLOOKUP(B58,'X9'!$B:$AZ,46,FALSE)),IF($X$1=10,(VLOOKUP(B58,'X10'!$B:$AZ,46,FALSE)),IF($X$1=11,(VLOOKUP(B58,'X11'!$B:$AZ,46,FALSE)),IF($X$1=12,(VLOOKUP(B58,'X12'!$B:$AZ,46,FALSE)),IF($X$1=13,(VLOOKUP(B58,'X13'!$B:$AZ,46,FALSE)),"B")))))))))))))))</f>
        <v>-66.300253184950876</v>
      </c>
      <c r="R58" s="185">
        <f ca="1">IF(ISERROR(IF($X$1=1,(VLOOKUP(B58,'X1'!$B:$AZ,15,FALSE)),IF($X$1=2,(VLOOKUP(B58,'X2'!$B:$AZ,15,FALSE)),IF($X$1=3,(VLOOKUP(B58,'X3'!$B:$AZ,15,FALSE)),IF($X$1=4,(VLOOKUP(B58,'X4'!$B:$AZ,15,FALSE)),IF($X$1=5,(VLOOKUP(B58,'X5'!$B:$AZ,15,FALSE)),IF($X$1=6,(VLOOKUP(B58,'X6'!$B:$AZ,15,FALSE)),IF($X$1=7,(VLOOKUP(B58,'X7'!$B:$AZ,15,FALSE)),IF($X$1=8,(VLOOKUP(B58,'X8'!$B:$AZ,15,FALSE)),IF($X$1=9,(VLOOKUP(B58,'X9'!$B:$AZ,15,FALSE)),IF($X$1=10,(VLOOKUP(B58,'X10'!$B:$AZ,15,FALSE)),IF($X$1=11,(VLOOKUP(B58,'X11'!$B:$AZ,15,FALSE)),IF($X$1=12,(VLOOKUP(B58,'X12'!$B:$AZ,15,FALSE)),IF($X$1=13,(VLOOKUP(B58,'X13'!$B:$AZ,15,FALSE)),"B"))))))))))))))=TRUE," ",(IF($X$1=1,(VLOOKUP(B58,'X1'!$B:$AZ,15,FALSE)),IF($X$1=2,(VLOOKUP(B58,'X2'!$B:$AZ,15,FALSE)),IF($X$1=3,(VLOOKUP(B58,'X3'!$B:$AZ,15,FALSE)),IF($X$1=4,(VLOOKUP(B58,'X4'!$B:$AZ,15,FALSE)),IF($X$1=5,(VLOOKUP(B58,'X5'!$B:$AZ,15,FALSE)),IF($X$1=6,(VLOOKUP(B58,'X6'!$B:$AZ,15,FALSE)),IF($X$1=7,(VLOOKUP(B58,'X7'!$B:$AZ,15,FALSE)),IF($X$1=8,(VLOOKUP(B58,'X8'!$B:$AZ,15,FALSE)),IF($X$1=9,(VLOOKUP(B58,'X9'!$B:$AZ,15,FALSE)),IF($X$1=10,(VLOOKUP(B58,'X10'!$B:$AZ,15,FALSE)),IF($X$1=11,(VLOOKUP(B58,'X11'!$B:$AZ,15,FALSE)),IF($X$1=12,(VLOOKUP(B58,'X12'!$B:$AZ,15,FALSE)),IF($X$1=13,(VLOOKUP(B58,'X13'!$B:$AZ,15,FALSE)),"B")))))))))))))))</f>
        <v>16.694575740610919</v>
      </c>
      <c r="S58" s="185">
        <f ca="1">IF(ISERROR(IF((IF($X$1=1,(VLOOKUP(B58,'X1'!$B:$AZ,14,FALSE)),(IF($X$1=2,(VLOOKUP(B58,'X2'!$B:$AZ,14,FALSE)),(IF($X$1=3,(VLOOKUP(B58,'X3'!$B:$AZ,14,FALSE)),(IF($X$1=4,(VLOOKUP(B58,'X4'!$B:$AZ,14,FALSE)),(IF($X$1=5,(VLOOKUP(B58,'X5'!$B:$AZ,14,FALSE)),(IF($X$1=6,(VLOOKUP(B58,'X6'!$B:$AZ,14,FALSE)),(IF($X$1=7,(VLOOKUP(B58,'X7'!$B:$AZ,14,FALSE)),(IF($X$1=8,(VLOOKUP(B58,'X8'!$B:$AZ,14,FALSE)),(IF($X$1=9,(VLOOKUP(B58,'X9'!$B:$AZ,14,FALSE)),(IF($X$1=10,(VLOOKUP(B58,'X10'!$B:$AZ,14,FALSE)),(IF($X$1=11,(VLOOKUP(B58,'X11'!$B:$AZ,14,FALSE)),(IF($X$1=12,(VLOOKUP(B58,'X12'!$B:$AZ,14,FALSE)),(VLOOKUP(B58,'X13'!$B:$AZ,14,FALSE))))))))))))))))))))))))))=$V$1," ",(IF($X$1=1,(VLOOKUP(B58,'X1'!$B:$AZ,14,FALSE)),(IF($X$1=2,(VLOOKUP(B58,'X2'!$B:$AZ,14,FALSE)),(IF($X$1=3,(VLOOKUP(B58,'X3'!$B:$AZ,14,FALSE)),(IF($X$1=4,(VLOOKUP(B58,'X4'!$B:$AZ,14,FALSE)),(IF($X$1=5,(VLOOKUP(B58,'X5'!$B:$AZ,14,FALSE)),(IF($X$1=6,(VLOOKUP(B58,'X6'!$B:$AZ,14,FALSE)),(IF($X$1=7,(VLOOKUP(B58,'X7'!$B:$AZ,14,FALSE)),(IF($X$1=8,(VLOOKUP(B58,'X8'!$B:$AZ,14,FALSE)),(IF($X$1=9,(VLOOKUP(B58,'X9'!$B:$AZ,14,FALSE)),(IF($X$1=10,(VLOOKUP(B58,'X10'!$B:$AZ,14,FALSE)),(IF($X$1=11,(VLOOKUP(B58,'X11'!$B:$AZ,14,FALSE)),(IF($X$1=12,(VLOOKUP(B58,'X12'!$B:$AZ,14,FALSE)),(VLOOKUP(B58,'X13'!$B:$AZ,14,FALSE))))))))))))))))))))))))))))=TRUE," ",(IF((IF($X$1=1,(VLOOKUP(B58,'X1'!$B:$AZ,14,FALSE)),(IF($X$1=2,(VLOOKUP(B58,'X2'!$B:$AZ,14,FALSE)),(IF($X$1=3,(VLOOKUP(B58,'X3'!$B:$AZ,14,FALSE)),(IF($X$1=4,(VLOOKUP(B58,'X4'!$B:$AZ,14,FALSE)),(IF($X$1=5,(VLOOKUP(B58,'X5'!$B:$AZ,14,FALSE)),(IF($X$1=6,(VLOOKUP(B58,'X6'!$B:$AZ,14,FALSE)),(IF($X$1=7,(VLOOKUP(B58,'X7'!$B:$AZ,14,FALSE)),(IF($X$1=8,(VLOOKUP(B58,'X8'!$B:$AZ,14,FALSE)),(IF($X$1=9,(VLOOKUP(B58,'X9'!$B:$AZ,14,FALSE)),(IF($X$1=10,(VLOOKUP(B58,'X10'!$B:$AZ,14,FALSE)),(IF($X$1=11,(VLOOKUP(B58,'X11'!$B:$AZ,14,FALSE)),(IF($X$1=12,(VLOOKUP(B58,'X12'!$B:$AZ,14,FALSE)),(VLOOKUP(B58,'X13'!$B:$AZ,14,FALSE))))))))))))))))))))))))))=$V$1," ",(IF($X$1=1,(VLOOKUP(B58,'X1'!$B:$AZ,14,FALSE)),(IF($X$1=2,(VLOOKUP(B58,'X2'!$B:$AZ,14,FALSE)),(IF($X$1=3,(VLOOKUP(B58,'X3'!$B:$AZ,14,FALSE)),(IF($X$1=4,(VLOOKUP(B58,'X4'!$B:$AZ,14,FALSE)),(IF($X$1=5,(VLOOKUP(B58,'X5'!$B:$AZ,14,FALSE)),(IF($X$1=6,(VLOOKUP(B58,'X6'!$B:$AZ,14,FALSE)),(IF($X$1=7,(VLOOKUP(B58,'X7'!$B:$AZ,14,FALSE)),(IF($X$1=8,(VLOOKUP(B58,'X8'!$B:$AZ,14,FALSE)),(IF($X$1=9,(VLOOKUP(B58,'X9'!$B:$AZ,14,FALSE)),(IF($X$1=10,(VLOOKUP(B58,'X10'!$B:$AZ,14,FALSE)),(IF($X$1=11,(VLOOKUP(B58,'X11'!$B:$AZ,14,FALSE)),(IF($X$1=12,(VLOOKUP(B58,'X12'!$B:$AZ,14,FALSE)),(VLOOKUP(B58,'X13'!$B:$AZ,14,FALSE)))))))))))))))))))))))))))))</f>
        <v>141.39465875370917</v>
      </c>
      <c r="Z58" s="170">
        <v>10</v>
      </c>
      <c r="AA58" s="170">
        <v>3</v>
      </c>
      <c r="AB58" s="170" t="str">
        <f t="shared" si="0"/>
        <v>103</v>
      </c>
      <c r="AC58" s="102">
        <f t="shared" ref="AC58:AC61" si="11">AC57+1</f>
        <v>102</v>
      </c>
      <c r="AD58" s="42" t="s">
        <v>1669</v>
      </c>
      <c r="AE58" s="162" t="s">
        <v>17</v>
      </c>
      <c r="AF58" s="162" t="s">
        <v>1226</v>
      </c>
      <c r="AG58" s="162" t="s">
        <v>1228</v>
      </c>
      <c r="AH58" s="162" t="s">
        <v>1088</v>
      </c>
      <c r="AI58" s="162" t="s">
        <v>1225</v>
      </c>
      <c r="AJ58" s="162" t="s">
        <v>134</v>
      </c>
      <c r="AK58" s="102">
        <v>9</v>
      </c>
      <c r="AL58" s="102">
        <v>10</v>
      </c>
      <c r="AM58" s="102">
        <v>45</v>
      </c>
      <c r="AN58" s="167" t="s">
        <v>782</v>
      </c>
      <c r="AO58" s="161"/>
      <c r="AP58" s="161"/>
      <c r="AQ58" s="161"/>
      <c r="AR58" s="161"/>
      <c r="AS58" s="161"/>
      <c r="AT58" s="161"/>
      <c r="AU58" s="161"/>
      <c r="AV58" s="161"/>
      <c r="AW58" s="161"/>
      <c r="AX58" s="161"/>
      <c r="AY58" s="161"/>
      <c r="AZ58" s="102"/>
    </row>
    <row r="59" spans="1:52" ht="14.1" customHeight="1" x14ac:dyDescent="0.25">
      <c r="A59" s="156">
        <f t="shared" si="9"/>
        <v>12</v>
      </c>
      <c r="B59" s="122" t="str">
        <f>IF(ISERROR(IF($U$16=1,(VLOOKUP(A59,$AC$89:$AH$125,2,FALSE)),IF((IF($X$1=1,'X1'!B18,(IF($X$1=2,'X2'!B18,(IF($X$1=3,'X3'!B18,(IF($X$1=4,'X4'!B18,(IF($X$1=5,'X5'!B18,(IF($X$1=6,'X6'!B18,(IF($X$1=7,'X7'!B18,(IF($X$1=8,'X8'!B18,(IF($X$1=9,'X9'!B18,(IF($X$1=10,'X10'!B18,(IF($X$1=11,'X11'!B18,(IF($X$1=12,'X12'!B18,'X13'!B18))))))))))))))))))))))))="","",(IF($X$1=1,'X1'!B18,(IF($X$1=2,'X2'!B18,(IF($X$1=3,'X3'!B18,(IF($X$1=4,'X4'!B18,(IF($X$1=5,'X5'!B18,(IF($X$1=6,'X6'!B18,(IF($X$1=7,'X7'!B18,(IF($X$1=8,'X8'!B18,(IF($X$1=9,'X9'!B18,(IF($X$1=10,'X10'!B18,(IF($X$1=11,'X11'!B18,(IF($X$1=12,'X12'!B18,'X13'!B18)))))))))))))))))))))))))))=TRUE," ",(IF($U$16=1,(VLOOKUP(A59,$AC$89:$AH$125,2,FALSE)),IF((IF($X$1=1,'X1'!B18,(IF($X$1=2,'X2'!B18,(IF($X$1=3,'X3'!B18,(IF($X$1=4,'X4'!B18,(IF($X$1=5,'X5'!B18,(IF($X$1=6,'X6'!B18,(IF($X$1=7,'X7'!B18,(IF($X$1=8,'X8'!B18,(IF($X$1=9,'X9'!B18,(IF($X$1=10,'X10'!B18,(IF($X$1=11,'X11'!B18,(IF($X$1=12,'X12'!B18,'X13'!B18))))))))))))))))))))))))="","",(IF($X$1=1,'X1'!B18,(IF($X$1=2,'X2'!B18,(IF($X$1=3,'X3'!B18,(IF($X$1=4,'X4'!B18,(IF($X$1=5,'X5'!B18,(IF($X$1=6,'X6'!B18,(IF($X$1=7,'X7'!B18,(IF($X$1=8,'X8'!B18,(IF($X$1=9,'X9'!B18,(IF($X$1=10,'X10'!B18,(IF($X$1=11,'X11'!B18,(IF($X$1=12,'X12'!B18,'X13'!B18))))))))))))))))))))))))))))</f>
        <v>ROSN RM Equity</v>
      </c>
      <c r="C59" s="181" t="str">
        <f ca="1">IF(ISERROR(IF($X$1=1,(VLOOKUP(B59,'X1'!$B:$AZ,47,FALSE)),IF($X$1=2,(VLOOKUP(B59,'X2'!$B:$AZ,47,FALSE)),IF($X$1=3,(VLOOKUP(B59,'X3'!$B:$AZ,47,FALSE)),IF($X$1=4,(VLOOKUP(B59,'X4'!$B:$AZ,47,FALSE)),IF($X$1=5,(VLOOKUP(B59,'X5'!$B:$AZ,47,FALSE)),IF($X$1=6,(VLOOKUP(B59,'X6'!$B:$AZ,47,FALSE)),IF($X$1=7,(VLOOKUP(B59,'X7'!$B:$AZ,47,FALSE)),IF($X$1=8,(VLOOKUP(B59,'X8'!$B:$AZ,47,FALSE)),IF($X$1=9,(VLOOKUP(B59,'X9'!$B:$AZ,47,FALSE)),IF($X$1=10,(VLOOKUP(B59,'X10'!$B:$AZ,47,FALSE)),IF($X$1=11,(VLOOKUP(B59,'X11'!$B:$AZ,47,FALSE)),IF($X$1=12,(VLOOKUP(B59,'X12'!$B:$AZ,47,FALSE)),IF($X$1=13,(VLOOKUP(B59,'X13'!$B:$AZ,47,FALSE)),"B"))))))))))))))=TRUE," ",(IF($X$1=1,(VLOOKUP(B59,'X1'!$B:$AZ,47,FALSE)),IF($X$1=2,(VLOOKUP(B59,'X2'!$B:$AZ,47,FALSE)),IF($X$1=3,(VLOOKUP(B59,'X3'!$B:$AZ,47,FALSE)),IF($X$1=4,(VLOOKUP(B59,'X4'!$B:$AZ,47,FALSE)),IF($X$1=5,(VLOOKUP(B59,'X5'!$B:$AZ,47,FALSE)),IF($X$1=6,(VLOOKUP(B59,'X6'!$B:$AZ,47,FALSE)),IF($X$1=7,(VLOOKUP(B59,'X7'!$B:$AZ,47,FALSE)),IF($X$1=8,(VLOOKUP(B59,'X8'!$B:$AZ,47,FALSE)),IF($X$1=9,(VLOOKUP(B59,'X9'!$B:$AZ,47,FALSE)),IF($X$1=10,(VLOOKUP(B59,'X10'!$B:$AZ,47,FALSE)),IF($X$1=11,(VLOOKUP(B59,'X11'!$B:$AZ,47,FALSE)),IF($X$1=12,(VLOOKUP(B59,'X12'!$B:$AZ,47,FALSE)),IF($X$1=13,(VLOOKUP(B59,'X13'!$B:$AZ,47,FALSE)),"B")))))))))))))))</f>
        <v>Rosneft Oil Co PJSC</v>
      </c>
      <c r="D59" s="181" t="str">
        <f ca="1">IF(ISERROR(IF($X$1=1,(VLOOKUP(B59,'X1'!$B:$AP,41,FALSE)),IF($X$1=2,(VLOOKUP(B59,'X2'!$B:$AP,41,FALSE)),IF($X$1=3,(VLOOKUP(B59,'X3'!$B:$AP,41,FALSE)),IF($X$1=4,(VLOOKUP(B59,'X4'!$B:$AP,41,FALSE)),IF($X$1=5,(VLOOKUP(B59,'X5'!$B:$AP,41,FALSE)),IF($X$1=6,(VLOOKUP(B59,'X6'!$B:$AP,41,FALSE)),IF($X$1=7,(VLOOKUP(B59,'X7'!$B:$AP,41,FALSE)),IF($X$1=8,(VLOOKUP(B59,'X8'!$B:$AP,41,FALSE)),IF($X$1=9,(VLOOKUP(B59,'X9'!$B:$AP,41,FALSE)),IF($X$1=10,(VLOOKUP(B59,'X10'!$B:$AP,41,FALSE)),IF($X$1=11,(VLOOKUP(B59,'X11'!$B:$AP,41,FALSE)),IF($X$1=12,(VLOOKUP(B59,'X12'!$B:$AP,41,FALSE)),IF($X$1=13,(VLOOKUP(B59,'X13'!$B:$AP,41,FALSE)),"B"))))))))))))))=TRUE," ",(IF($X$1=1,(VLOOKUP(B59,'X1'!$B:$AP,41,FALSE)),IF($X$1=2,(VLOOKUP(B59,'X2'!$B:$AP,41,FALSE)),IF($X$1=3,(VLOOKUP(B59,'X3'!$B:$AP,41,FALSE)),IF($X$1=4,(VLOOKUP(B59,'X4'!$B:$AP,41,FALSE)),IF($X$1=5,(VLOOKUP(B59,'X5'!$B:$AP,41,FALSE)),IF($X$1=6,(VLOOKUP(B59,'X6'!$B:$AP,41,FALSE)),IF($X$1=7,(VLOOKUP(B59,'X7'!$B:$AP,41,FALSE)),IF($X$1=8,(VLOOKUP(B59,'X8'!$B:$AP,41,FALSE)),IF($X$1=9,(VLOOKUP(B59,'X9'!$B:$AP,41,FALSE)),IF($X$1=10,(VLOOKUP(B59,'X10'!$B:$AP,41,FALSE)),IF($X$1=11,(VLOOKUP(B59,'X11'!$B:$AP,41,FALSE)),IF($X$1=12,(VLOOKUP(B59,'X12'!$B:$AP,41,FALSE)),IF($X$1=13,(VLOOKUP(B59,'X13'!$B:$AP,41,FALSE)),"B")))))))))))))))</f>
        <v>Integrated Oils</v>
      </c>
      <c r="E59" s="182">
        <f ca="1">IF(ISERROR(IF($X$1=1,(VLOOKUP(B59,'X1'!$B:$AP,7,FALSE)),IF($X$1=2,(VLOOKUP(B59,'X2'!$B:$AP,7,FALSE)),IF($X$1=3,(VLOOKUP(B59,'X3'!$B:$AP,7,FALSE)),IF($X$1=4,(VLOOKUP(B59,'X4'!$B:$AP,7,FALSE)),IF($X$1=5,(VLOOKUP(B59,'X5'!$B:$AP,7,FALSE)),IF($X$1=6,(VLOOKUP(B59,'X6'!$B:$AP,7,FALSE)),IF($X$1=7,(VLOOKUP(B59,'X7'!$B:$AP,7,FALSE)),IF($X$1=8,(VLOOKUP(B59,'X8'!$B:$AP,7,FALSE)),IF($X$1=9,(VLOOKUP(B59,'X9'!$B:$AP,7,FALSE)),IF($X$1=10,(VLOOKUP(B59,'X10'!$B:$AP,7,FALSE)),IF($X$1=11,(VLOOKUP(B59,'X11'!$B:$AP,7,FALSE)),IF($X$1=12,(VLOOKUP(B59,'X12'!$B:$AP,7,FALSE)),IF($X$1=13,(VLOOKUP(B59,'X13'!$B:$AP,7,FALSE)),"B"))))))))))))))=TRUE," ",(IF($X$1=1,(VLOOKUP(B59,'X1'!$B:$AP,7,FALSE)),IF($X$1=2,(VLOOKUP(B59,'X2'!$B:$AP,7,FALSE)),IF($X$1=3,(VLOOKUP(B59,'X3'!$B:$AP,7,FALSE)),IF($X$1=4,(VLOOKUP(B59,'X4'!$B:$AP,7,FALSE)),IF($X$1=5,(VLOOKUP(B59,'X5'!$B:$AP,7,FALSE)),IF($X$1=6,(VLOOKUP(B59,'X6'!$B:$AP,7,FALSE)),IF($X$1=7,(VLOOKUP(B59,'X7'!$B:$AP,7,FALSE)),IF($X$1=8,(VLOOKUP(B59,'X8'!$B:$AP,7,FALSE)),IF($X$1=9,(VLOOKUP(B59,'X9'!$B:$AP,7,FALSE)),IF($X$1=10,(VLOOKUP(B59,'X10'!$B:$AP,7,FALSE)),IF($X$1=11,(VLOOKUP(B59,'X11'!$B:$AP,7,FALSE)),IF($X$1=12,(VLOOKUP(B59,'X12'!$B:$AP,7,FALSE)),IF($X$1=13,(VLOOKUP(B59,'X13'!$B:$AP,7,FALSE)),"B")))))))))))))))</f>
        <v>551.04999999999995</v>
      </c>
      <c r="F59" s="182">
        <f ca="1">IF(ISERROR(IF((IF($X$1=1,(VLOOKUP(B59,'X1'!$B:$AO,6,FALSE)),(IF($X$1=2,(VLOOKUP(B59,'X2'!$B:$AO,6,FALSE)),(IF($X$1=3,(VLOOKUP(B59,'X3'!$B:$AO,6,FALSE)),(IF($X$1=4,(VLOOKUP(B59,'X4'!$B:$AO,6,FALSE)),(IF($X$1=5,(VLOOKUP(B59,'X5'!$B:$AO,6,FALSE)),(IF($X$1=6,(VLOOKUP(B59,'X6'!$B:$AO,6,FALSE)),(IF($X$1=7,(VLOOKUP(B59,'X7'!$B:$AO,6,FALSE)),(IF($X$1=8,(VLOOKUP(B59,'X8'!$B:$AO,6,FALSE)),(IF($X$1=9,(VLOOKUP(B59,'X9'!$B:$AO,6,FALSE)),(IF($X$1=10,(VLOOKUP(B59,'X10'!$B:$AO,6,FALSE)),(IF($X$1=11,(VLOOKUP(B59,'X11'!$B:$AO,6,FALSE)),(IF($X$1=12,(VLOOKUP(B59,'X12'!$B:$AO,6,FALSE)),(VLOOKUP(B59,'X13'!$B:$AO,6,FALSE))))))))))))))))))))))))))=$V$1," ",(IF($X$1=1,(VLOOKUP(B59,'X1'!$B:$AO,6,FALSE)),(IF($X$1=2,(VLOOKUP(B59,'X2'!$B:$AO,6,FALSE)),(IF($X$1=3,(VLOOKUP(B59,'X3'!$B:$AO,6,FALSE)),(IF($X$1=4,(VLOOKUP(B59,'X4'!$B:$AO,6,FALSE)),(IF($X$1=5,(VLOOKUP(B59,'X5'!$B:$AO,6,FALSE)),(IF($X$1=6,(VLOOKUP(B59,'X6'!$B:$AO,6,FALSE)),(IF($X$1=7,(VLOOKUP(B59,'X7'!$B:$AO,6,FALSE)),(IF($X$1=8,(VLOOKUP(B59,'X8'!$B:$AO,6,FALSE)),(IF($X$1=9,(VLOOKUP(B59,'X9'!$B:$AO,6,FALSE)),(IF($X$1=10,(VLOOKUP(B59,'X10'!$B:$AO,6,FALSE)),(IF($X$1=11,(VLOOKUP(B59,'X11'!$B:$AO,6,FALSE)),(IF($X$1=12,(VLOOKUP(B59,'X12'!$B:$AO,6,FALSE)),(VLOOKUP(B59,'X13'!$B:$AO,6,FALSE))))))))))))))))))))))))))))=TRUE," ",(IF((IF($X$1=1,(VLOOKUP(B59,'X1'!$B:$AO,6,FALSE)),(IF($X$1=2,(VLOOKUP(B59,'X2'!$B:$AO,6,FALSE)),(IF($X$1=3,(VLOOKUP(B59,'X3'!$B:$AO,6,FALSE)),(IF($X$1=4,(VLOOKUP(B59,'X4'!$B:$AO,6,FALSE)),(IF($X$1=5,(VLOOKUP(B59,'X5'!$B:$AO,6,FALSE)),(IF($X$1=6,(VLOOKUP(B59,'X6'!$B:$AO,6,FALSE)),(IF($X$1=7,(VLOOKUP(B59,'X7'!$B:$AO,6,FALSE)),(IF($X$1=8,(VLOOKUP(B59,'X8'!$B:$AO,6,FALSE)),(IF($X$1=9,(VLOOKUP(B59,'X9'!$B:$AO,6,FALSE)),(IF($X$1=10,(VLOOKUP(B59,'X10'!$B:$AO,6,FALSE)),(IF($X$1=11,(VLOOKUP(B59,'X11'!$B:$AO,6,FALSE)),(IF($X$1=12,(VLOOKUP(B59,'X12'!$B:$AO,6,FALSE)),(VLOOKUP(B59,'X13'!$B:$AO,6,FALSE))))))))))))))))))))))))))=$V$1," ",(IF($X$1=1,(VLOOKUP(B59,'X1'!$B:$AO,6,FALSE)),(IF($X$1=2,(VLOOKUP(B59,'X2'!$B:$AO,6,FALSE)),(IF($X$1=3,(VLOOKUP(B59,'X3'!$B:$AO,6,FALSE)),(IF($X$1=4,(VLOOKUP(B59,'X4'!$B:$AO,6,FALSE)),(IF($X$1=5,(VLOOKUP(B59,'X5'!$B:$AO,6,FALSE)),(IF($X$1=6,(VLOOKUP(B59,'X6'!$B:$AO,6,FALSE)),(IF($X$1=7,(VLOOKUP(B59,'X7'!$B:$AO,6,FALSE)),(IF($X$1=8,(VLOOKUP(B59,'X8'!$B:$AO,6,FALSE)),(IF($X$1=9,(VLOOKUP(B59,'X9'!$B:$AO,6,FALSE)),(IF($X$1=10,(VLOOKUP(B59,'X10'!$B:$AO,6,FALSE)),(IF($X$1=11,(VLOOKUP(B59,'X11'!$B:$AO,6,FALSE)),(IF($X$1=12,(VLOOKUP(B59,'X12'!$B:$AO,6,FALSE)),(VLOOKUP(B59,'X13'!$B:$AO,6,FALSE)))))))))))))))))))))))))))))</f>
        <v>740</v>
      </c>
      <c r="G59" s="182">
        <f ca="1">IF(ISERROR(IF($X$1=1,(VLOOKUP(B59,'X1'!$B:$AZ,44,FALSE)),IF($X$1=2,(VLOOKUP(B59,'X2'!$B:$AZ,44,FALSE)),IF($X$1=3,(VLOOKUP(B59,'X3'!$B:$AZ,44,FALSE)),IF($X$1=4,(VLOOKUP(B59,'X4'!$B:$AZ,44,FALSE)),IF($X$1=5,(VLOOKUP(B59,'X5'!$B:$AZ,44,FALSE)),IF($X$1=6,(VLOOKUP(B59,'X6'!$B:$AZ,44,FALSE)),IF($X$1=7,(VLOOKUP(B59,'X7'!$B:$AZ,44,FALSE)),IF($X$1=8,(VLOOKUP(B59,'X8'!$B:$AZ,44,FALSE)),IF($X$1=9,(VLOOKUP(B59,'X9'!$B:$AZ,44,FALSE)),IF($X$1=10,(VLOOKUP(B59,'X10'!$B:$AZ,44,FALSE)),IF($X$1=11,(VLOOKUP(B59,'X11'!$B:$AZ,44,FALSE)),IF($X$1=12,(VLOOKUP(B59,'X12'!$B:$AZ,44,FALSE)),IF($X$1=13,(VLOOKUP(B59,'X13'!$B:$AZ,44,FALSE)),"B"))))))))))))))=TRUE," ",(IF($X$1=1,(VLOOKUP(B59,'X1'!$B:$AZ,44,FALSE)),IF($X$1=2,(VLOOKUP(B59,'X2'!$B:$AZ,44,FALSE)),IF($X$1=3,(VLOOKUP(B59,'X3'!$B:$AZ,44,FALSE)),IF($X$1=4,(VLOOKUP(B59,'X4'!$B:$AZ,44,FALSE)),IF($X$1=5,(VLOOKUP(B59,'X5'!$B:$AZ,44,FALSE)),IF($X$1=6,(VLOOKUP(B59,'X6'!$B:$AZ,44,FALSE)),IF($X$1=7,(VLOOKUP(B59,'X7'!$B:$AZ,44,FALSE)),IF($X$1=8,(VLOOKUP(B59,'X8'!$B:$AZ,44,FALSE)),IF($X$1=9,(VLOOKUP(B59,'X9'!$B:$AZ,44,FALSE)),IF($X$1=10,(VLOOKUP(B59,'X10'!$B:$AZ,44,FALSE)),IF($X$1=11,(VLOOKUP(B59,'X11'!$B:$AZ,44,FALSE)),IF($X$1=12,(VLOOKUP(B59,'X12'!$B:$AZ,44,FALSE)),IF($X$1=13,(VLOOKUP(B59,'X13'!$B:$AZ,44,FALSE)),"B")))))))))))))))</f>
        <v>34.28908447509302</v>
      </c>
      <c r="H59" s="182">
        <f ca="1">IF(ISERROR(IF($X$1=1,(VLOOKUP(B59,'X1'!$B:$AZ,8,FALSE)),IF($X$1=2,(VLOOKUP(B59,'X2'!$B:$AZ,8,FALSE)),IF($X$1=3,(VLOOKUP(B59,'X3'!$B:$AZ,8,FALSE)),IF($X$1=4,(VLOOKUP(B59,'X4'!$B:$AZ,8,FALSE)),IF($X$1=5,(VLOOKUP(B59,'X5'!$B:$AZ,8,FALSE)),IF($X$1=6,(VLOOKUP(B59,'X6'!$B:$AZ,8,FALSE)),IF($X$1=7,(VLOOKUP(B59,'X7'!$B:$AZ,8,FALSE)),IF($X$1=8,(VLOOKUP(B59,'X8'!$B:$AZ,8,FALSE)),IF($X$1=9,(VLOOKUP(B59,'X9'!$B:$AZ,8,FALSE)),IF($X$1=10,(VLOOKUP(B59,'X10'!$B:$AZ,8,FALSE)),IF($X$1=11,(VLOOKUP(B59,'X11'!$B:$AZ,8,FALSE)),IF($X$1=12,(VLOOKUP(B59,'X12'!$B:$AZ,8,FALSE)),IF($X$1=13,(VLOOKUP(B59,'X13'!$B:$AZ,8,FALSE)),"B"))))))))))))))=TRUE," ",(IF($X$1=1,(VLOOKUP(B59,'X1'!$B:$AZ,8,FALSE)),IF($X$1=2,(VLOOKUP(B59,'X2'!$B:$AZ,8,FALSE)),IF($X$1=3,(VLOOKUP(B59,'X3'!$B:$AZ,8,FALSE)),IF($X$1=4,(VLOOKUP(B59,'X4'!$B:$AZ,8,FALSE)),IF($X$1=5,(VLOOKUP(B59,'X5'!$B:$AZ,8,FALSE)),IF($X$1=6,(VLOOKUP(B59,'X6'!$B:$AZ,8,FALSE)),IF($X$1=7,(VLOOKUP(B59,'X7'!$B:$AZ,8,FALSE)),IF($X$1=8,(VLOOKUP(B59,'X8'!$B:$AZ,8,FALSE)),IF($X$1=9,(VLOOKUP(B59,'X9'!$B:$AZ,8,FALSE)),IF($X$1=10,(VLOOKUP(B59,'X10'!$B:$AZ,8,FALSE)),IF($X$1=11,(VLOOKUP(B59,'X11'!$B:$AZ,8,FALSE)),IF($X$1=12,(VLOOKUP(B59,'X12'!$B:$AZ,8,FALSE)),IF($X$1=13,(VLOOKUP(B59,'X13'!$B:$AZ,8,FALSE)),"B")))))))))))))))</f>
        <v>80118.608426907231</v>
      </c>
      <c r="I59" s="183">
        <f ca="1">IF(ISERROR(IF($X$1=1,(VLOOKUP(B59,'X1'!$B:$AZ,2,FALSE)),IF($X$1=2,(VLOOKUP(B59,'X2'!$B:$AZ,2,FALSE)),IF($X$1=3,(VLOOKUP(B59,'X3'!$B:$AZ,2,FALSE)),IF($X$1=4,(VLOOKUP(B59,'X4'!$B:$AZ,2,FALSE)),IF($X$1=5,(VLOOKUP(B59,'X5'!$B:$AZ,2,FALSE)),IF($X$1=6,(VLOOKUP(B59,'X6'!$B:$AZ,2,FALSE)),IF($X$1=7,(VLOOKUP(B59,'X7'!$B:$AZ,2,FALSE)),IF($X$1=8,(VLOOKUP(B59,'X8'!$B:$AZ,2,FALSE)),IF($X$1=9,(VLOOKUP(B59,'X9'!$B:$AZ,2,FALSE)),IF($X$1=10,(VLOOKUP(B59,'X10'!$B:$AZ,2,FALSE)),IF($X$1=11,(VLOOKUP(B59,'X11'!$B:$AZ,2,FALSE)),IF($X$1=12,(VLOOKUP(B59,'X12'!$B:$AZ,2,FALSE)),IF($X$1=13,(VLOOKUP(B59,'X13'!$B:$AZ,2,FALSE)),"B"))))))))))))))=TRUE," ",(IF($X$1=1,(VLOOKUP(B59,'X1'!$B:$AZ,2,FALSE)),IF($X$1=2,(VLOOKUP(B59,'X2'!$B:$AZ,2,FALSE)),IF($X$1=3,(VLOOKUP(B59,'X3'!$B:$AZ,2,FALSE)),IF($X$1=4,(VLOOKUP(B59,'X4'!$B:$AZ,2,FALSE)),IF($X$1=5,(VLOOKUP(B59,'X5'!$B:$AZ,2,FALSE)),IF($X$1=6,(VLOOKUP(B59,'X6'!$B:$AZ,2,FALSE)),IF($X$1=7,(VLOOKUP(B59,'X7'!$B:$AZ,2,FALSE)),IF($X$1=8,(VLOOKUP(B59,'X8'!$B:$AZ,2,FALSE)),IF($X$1=9,(VLOOKUP(B59,'X9'!$B:$AZ,2,FALSE)),IF($X$1=10,(VLOOKUP(B59,'X10'!$B:$AZ,2,FALSE)),IF($X$1=11,(VLOOKUP(B59,'X11'!$B:$AZ,2,FALSE)),IF($X$1=12,(VLOOKUP(B59,'X12'!$B:$AZ,2,FALSE)),IF($X$1=13,(VLOOKUP(B59,'X13'!$B:$AZ,2,FALSE)),"B")))))))))))))))</f>
        <v>10</v>
      </c>
      <c r="J59" s="183">
        <f ca="1">IF(ISERROR(IF($X$1=1,(VLOOKUP(B59,'X1'!$B:$AZ,3,FALSE)),IF($X$1=2,(VLOOKUP(B59,'X2'!$B:$AZ,3,FALSE)),IF($X$1=3,(VLOOKUP(B59,'X3'!$B:$AZ,3,FALSE)),IF($X$1=4,(VLOOKUP(B59,'X4'!$B:$AZ,3,FALSE)),IF($X$1=5,(VLOOKUP(B59,'X5'!$B:$AZ,3,FALSE)),IF($X$1=6,(VLOOKUP(B59,'X6'!$B:$AZ,3,FALSE)),IF($X$1=7,(VLOOKUP(B59,'X7'!$B:$AZ,3,FALSE)),IF($X$1=8,(VLOOKUP(B59,'X8'!$B:$AZ,3,FALSE)),IF($X$1=9,(VLOOKUP(B59,'X9'!$B:$AZ,3,FALSE)),IF($X$1=10,(VLOOKUP(B59,'X10'!$B:$AZ,3,FALSE)),IF($X$1=11,(VLOOKUP(B59,'X11'!$B:$AZ,3,FALSE)),IF($X$1=12,(VLOOKUP(B59,'X12'!$B:$AZ,3,FALSE)),IF($X$1=13,(VLOOKUP(B59,'X13'!$B:$AZ,3,FALSE)),"B"))))))))))))))=TRUE," ",(IF($X$1=1,(VLOOKUP(B59,'X1'!$B:$AZ,3,FALSE)),IF($X$1=2,(VLOOKUP(B59,'X2'!$B:$AZ,3,FALSE)),IF($X$1=3,(VLOOKUP(B59,'X3'!$B:$AZ,3,FALSE)),IF($X$1=4,(VLOOKUP(B59,'X4'!$B:$AZ,3,FALSE)),IF($X$1=5,(VLOOKUP(B59,'X5'!$B:$AZ,3,FALSE)),IF($X$1=6,(VLOOKUP(B59,'X6'!$B:$AZ,3,FALSE)),IF($X$1=7,(VLOOKUP(B59,'X7'!$B:$AZ,3,FALSE)),IF($X$1=8,(VLOOKUP(B59,'X8'!$B:$AZ,3,FALSE)),IF($X$1=9,(VLOOKUP(B59,'X9'!$B:$AZ,3,FALSE)),IF($X$1=10,(VLOOKUP(B59,'X10'!$B:$AZ,3,FALSE)),IF($X$1=11,(VLOOKUP(B59,'X11'!$B:$AZ,3,FALSE)),IF($X$1=12,(VLOOKUP(B59,'X12'!$B:$AZ,3,FALSE)),IF($X$1=13,(VLOOKUP(B59,'X13'!$B:$AZ,3,FALSE)),"B")))))))))))))))</f>
        <v>0</v>
      </c>
      <c r="K59" s="183">
        <f ca="1">IF(ISERROR(IF($X$1=1,(VLOOKUP(B59,'X1'!$B:$AZ,5,FALSE)),IF($X$1=2,(VLOOKUP(B59,'X2'!$B:$AZ,5,FALSE)),IF($X$1=3,(VLOOKUP(B59,'X3'!$B:$AZ,5,FALSE)),IF($X$1=4,(VLOOKUP(B59,'X4'!$B:$AZ,5,FALSE)),IF($X$1=5,(VLOOKUP(B59,'X5'!$B:$AZ,5,FALSE)),IF($X$1=6,(VLOOKUP(B59,'X6'!$B:$AZ,5,FALSE)),IF($X$1=7,(VLOOKUP(B59,'X7'!$B:$AZ,5,FALSE)),IF($X$1=8,(VLOOKUP(B59,'X8'!$B:$AZ,5,FALSE)),IF($X$1=9,(VLOOKUP(B59,'X9'!$B:$AZ,5,FALSE)),IF($X$1=10,(VLOOKUP(B59,'X10'!$B:$AZ,5,FALSE)),IF($X$1=11,(VLOOKUP(B59,'X11'!$B:$AZ,5,FALSE)),IF($X$1=12,(VLOOKUP(B59,'X12'!$B:$AZ,5,FALSE)),IF($X$1=13,(VLOOKUP(B59,'X13'!$B:$AZ,5,FALSE)),"B"))))))))))))))=TRUE," ",(IF($X$1=1,(VLOOKUP(B59,'X1'!$B:$AZ,5,FALSE)),IF($X$1=2,(VLOOKUP(B59,'X2'!$B:$AZ,5,FALSE)),IF($X$1=3,(VLOOKUP(B59,'X3'!$B:$AZ,5,FALSE)),IF($X$1=4,(VLOOKUP(B59,'X4'!$B:$AZ,5,FALSE)),IF($X$1=5,(VLOOKUP(B59,'X5'!$B:$AZ,5,FALSE)),IF($X$1=6,(VLOOKUP(B59,'X6'!$B:$AZ,5,FALSE)),IF($X$1=7,(VLOOKUP(B59,'X7'!$B:$AZ,5,FALSE)),IF($X$1=8,(VLOOKUP(B59,'X8'!$B:$AZ,5,FALSE)),IF($X$1=9,(VLOOKUP(B59,'X9'!$B:$AZ,5,FALSE)),IF($X$1=10,(VLOOKUP(B59,'X10'!$B:$AZ,5,FALSE)),IF($X$1=11,(VLOOKUP(B59,'X11'!$B:$AZ,5,FALSE)),IF($X$1=12,(VLOOKUP(B59,'X12'!$B:$AZ,5,FALSE)),IF($X$1=13,(VLOOKUP(B59,'X13'!$B:$AZ,5,FALSE)),"B")))))))))))))))</f>
        <v>13</v>
      </c>
      <c r="L59" s="184">
        <f ca="1">IF(ISERROR(IF($X$1=1,(VLOOKUP(B59,'X1'!$B:$AZ,9,FALSE)),IF($X$1=2,(VLOOKUP(B59,'X2'!$B:$AZ,9,FALSE)),IF($X$1=3,(VLOOKUP(B59,'X3'!$B:$AZ,9,FALSE)),IF($X$1=4,(VLOOKUP(B59,'X4'!$B:$AZ,9,FALSE)),IF($X$1=5,(VLOOKUP(B59,'X5'!$B:$AZ,9,FALSE)),IF($X$1=6,(VLOOKUP(B59,'X6'!$B:$AZ,9,FALSE)),IF($X$1=7,(VLOOKUP(B59,'X7'!$B:$AZ,9,FALSE)),IF($X$1=8,(VLOOKUP(B59,'X8'!$B:$AZ,9,FALSE)),IF($X$1=9,(VLOOKUP(B59,'X9'!$B:$AZ,9,FALSE)),IF($X$1=10,(VLOOKUP(B59,'X10'!$B:$AZ,9,FALSE)),IF($X$1=11,(VLOOKUP(B59,'X11'!$B:$AZ,9,FALSE)),IF($X$1=12,(VLOOKUP(B59,'X12'!$B:$AZ,9,FALSE)),IF($X$1=13,(VLOOKUP(B59,'X13'!$B:$AZ,9,FALSE)),"B"))))))))))))))=TRUE," ",(IF($X$1=1,(VLOOKUP(B59,'X1'!$B:$AZ,9,FALSE)),IF($X$1=2,(VLOOKUP(B59,'X2'!$B:$AZ,9,FALSE)),IF($X$1=3,(VLOOKUP(B59,'X3'!$B:$AZ,9,FALSE)),IF($X$1=4,(VLOOKUP(B59,'X4'!$B:$AZ,9,FALSE)),IF($X$1=5,(VLOOKUP(B59,'X5'!$B:$AZ,9,FALSE)),IF($X$1=6,(VLOOKUP(B59,'X6'!$B:$AZ,9,FALSE)),IF($X$1=7,(VLOOKUP(B59,'X7'!$B:$AZ,9,FALSE)),IF($X$1=8,(VLOOKUP(B59,'X8'!$B:$AZ,9,FALSE)),IF($X$1=9,(VLOOKUP(B59,'X9'!$B:$AZ,9,FALSE)),IF($X$1=10,(VLOOKUP(B59,'X10'!$B:$AZ,9,FALSE)),IF($X$1=11,(VLOOKUP(B59,'X11'!$B:$AZ,9,FALSE)),IF($X$1=12,(VLOOKUP(B59,'X12'!$B:$AZ,9,FALSE)),IF($X$1=13,(VLOOKUP(B59,'X13'!$B:$AZ,9,FALSE)),"B")))))))))))))))</f>
        <v>5.8262846267709874</v>
      </c>
      <c r="M59" s="184">
        <f ca="1">IF(ISERROR(IF($X$1=1,(VLOOKUP(B59,'X1'!$B:$AZ,10,FALSE)),IF($X$1=2,(VLOOKUP(B59,'X2'!$B:$AZ,10,FALSE)),IF($X$1=3,(VLOOKUP(B59,'X3'!$B:$AZ,10,FALSE)),IF($X$1=4,(VLOOKUP(B59,'X4'!$B:$AZ,10,FALSE)),IF($X$1=5,(VLOOKUP(B59,'X5'!$B:$AZ,10,FALSE)),IF($X$1=6,(VLOOKUP(B59,'X6'!$B:$AZ,10,FALSE)),IF($X$1=7,(VLOOKUP(B59,'X7'!$B:$AZ,10,FALSE)),IF($X$1=8,(VLOOKUP(B59,'X8'!$B:$AZ,10,FALSE)),IF($X$1=9,(VLOOKUP(B59,'X9'!$B:$AZ,10,FALSE)),IF($X$1=10,(VLOOKUP(B59,'X10'!$B:$AZ,10,FALSE)),IF($X$1=11,(VLOOKUP(B59,'X11'!$B:$AZ,10,FALSE)),IF($X$1=12,(VLOOKUP(B59,'X12'!$B:$AZ,10,FALSE)),IF($X$1=13,(VLOOKUP(B59,'X13'!$B:$AZ,10,FALSE)),"B"))))))))))))))=TRUE," ",(IF($X$1=1,(VLOOKUP(B59,'X1'!$B:$AZ,10,FALSE)),IF($X$1=2,(VLOOKUP(B59,'X2'!$B:$AZ,10,FALSE)),IF($X$1=3,(VLOOKUP(B59,'X3'!$B:$AZ,10,FALSE)),IF($X$1=4,(VLOOKUP(B59,'X4'!$B:$AZ,10,FALSE)),IF($X$1=5,(VLOOKUP(B59,'X5'!$B:$AZ,10,FALSE)),IF($X$1=6,(VLOOKUP(B59,'X6'!$B:$AZ,10,FALSE)),IF($X$1=7,(VLOOKUP(B59,'X7'!$B:$AZ,10,FALSE)),IF($X$1=8,(VLOOKUP(B59,'X8'!$B:$AZ,10,FALSE)),IF($X$1=9,(VLOOKUP(B59,'X9'!$B:$AZ,10,FALSE)),IF($X$1=10,(VLOOKUP(B59,'X10'!$B:$AZ,10,FALSE)),IF($X$1=11,(VLOOKUP(B59,'X11'!$B:$AZ,10,FALSE)),IF($X$1=12,(VLOOKUP(B59,'X12'!$B:$AZ,10,FALSE)),IF($X$1=13,(VLOOKUP(B59,'X13'!$B:$AZ,10,FALSE)),"B")))))))))))))))</f>
        <v>5.6614338257957133</v>
      </c>
      <c r="N59" s="185">
        <f ca="1">IF(ISERROR(IF($X$1=1,(VLOOKUP(B59,'X1'!$B:$AZ,45,FALSE)),IF($X$1=2,(VLOOKUP(B59,'X2'!$B:$AZ,45,FALSE)),IF($X$1=3,(VLOOKUP(B59,'X3'!$B:$AZ,45,FALSE)),IF($X$1=4,(VLOOKUP(B59,'X4'!$B:$AZ,45,FALSE)),IF($X$1=5,(VLOOKUP(B59,'X5'!$B:$AZ,45,FALSE)),IF($X$1=6,(VLOOKUP(B59,'X6'!$B:$AZ,45,FALSE)),IF($X$1=7,(VLOOKUP(B59,'X7'!$B:$AZ,45,FALSE)),IF($X$1=8,(VLOOKUP(B59,'X8'!$B:$AZ,45,FALSE)),IF($X$1=9,(VLOOKUP(B59,'X9'!$B:$AZ,45,FALSE)),IF($X$1=10,(VLOOKUP(B59,'X10'!$B:$AZ,45,FALSE)),IF($X$1=11,(VLOOKUP(B59,'X11'!$B:$AZ,45,FALSE)),IF($X$1=12,(VLOOKUP(B59,'X12'!$B:$AZ,45,FALSE)),IF($X$1=13,(VLOOKUP(B59,'X13'!$B:$AZ,45,FALSE)),"B"))))))))))))))=TRUE," ",(IF($X$1=1,(VLOOKUP(B59,'X1'!$B:$AZ,45,FALSE)),IF($X$1=2,(VLOOKUP(B59,'X2'!$B:$AZ,45,FALSE)),IF($X$1=3,(VLOOKUP(B59,'X3'!$B:$AZ,45,FALSE)),IF($X$1=4,(VLOOKUP(B59,'X4'!$B:$AZ,45,FALSE)),IF($X$1=5,(VLOOKUP(B59,'X5'!$B:$AZ,45,FALSE)),IF($X$1=6,(VLOOKUP(B59,'X6'!$B:$AZ,45,FALSE)),IF($X$1=7,(VLOOKUP(B59,'X7'!$B:$AZ,45,FALSE)),IF($X$1=8,(VLOOKUP(B59,'X8'!$B:$AZ,45,FALSE)),IF($X$1=9,(VLOOKUP(B59,'X9'!$B:$AZ,45,FALSE)),IF($X$1=10,(VLOOKUP(B59,'X10'!$B:$AZ,45,FALSE)),IF($X$1=11,(VLOOKUP(B59,'X11'!$B:$AZ,45,FALSE)),IF($X$1=12,(VLOOKUP(B59,'X12'!$B:$AZ,45,FALSE)),IF($X$1=13,(VLOOKUP(B59,'X13'!$B:$AZ,45,FALSE)),"B")))))))))))))))</f>
        <v>-65.431317128596092</v>
      </c>
      <c r="O59" s="184">
        <f ca="1">IF(ISERROR(IF($X$1=1,(VLOOKUP(B59,'X1'!$B:$AZ,11,FALSE)),IF($X$1=2,(VLOOKUP(B59,'X2'!$B:$AZ,11,FALSE)),IF($X$1=3,(VLOOKUP(B59,'X3'!$B:$AZ,11,FALSE)),IF($X$1=4,(VLOOKUP(B59,'X4'!$B:$AZ,11,FALSE)),IF($X$1=5,(VLOOKUP(B59,'X5'!$B:$AZ,11,FALSE)),IF($X$1=6,(VLOOKUP(B59,'X6'!$B:$AZ,11,FALSE)),IF($X$1=7,(VLOOKUP(B59,'X7'!$B:$AZ,11,FALSE)),IF($X$1=8,(VLOOKUP(B59,'X8'!$B:$AZ,11,FALSE)),IF($X$1=9,(VLOOKUP(B59,'X9'!$B:$AZ,11,FALSE)),IF($X$1=10,(VLOOKUP(B59,'X10'!$B:$AZ,11,FALSE)),IF($X$1=11,(VLOOKUP(B59,'X11'!$B:$AZ,11,FALSE)),IF($X$1=12,(VLOOKUP(B59,'X12'!$B:$AZ,11,FALSE)),IF($X$1=13,(VLOOKUP(B59,'X13'!$B:$AZ,11,FALSE)),"B"))))))))))))))=TRUE," ",(IF($X$1=1,(VLOOKUP(B59,'X1'!$B:$AZ,11,FALSE)),IF($X$1=2,(VLOOKUP(B59,'X2'!$B:$AZ,11,FALSE)),IF($X$1=3,(VLOOKUP(B59,'X3'!$B:$AZ,11,FALSE)),IF($X$1=4,(VLOOKUP(B59,'X4'!$B:$AZ,11,FALSE)),IF($X$1=5,(VLOOKUP(B59,'X5'!$B:$AZ,11,FALSE)),IF($X$1=6,(VLOOKUP(B59,'X6'!$B:$AZ,11,FALSE)),IF($X$1=7,(VLOOKUP(B59,'X7'!$B:$AZ,11,FALSE)),IF($X$1=8,(VLOOKUP(B59,'X8'!$B:$AZ,11,FALSE)),IF($X$1=9,(VLOOKUP(B59,'X9'!$B:$AZ,11,FALSE)),IF($X$1=10,(VLOOKUP(B59,'X10'!$B:$AZ,11,FALSE)),IF($X$1=11,(VLOOKUP(B59,'X11'!$B:$AZ,11,FALSE)),IF($X$1=12,(VLOOKUP(B59,'X12'!$B:$AZ,11,FALSE)),IF($X$1=13,(VLOOKUP(B59,'X13'!$B:$AZ,11,FALSE)),"B")))))))))))))))</f>
        <v>4.7001598134454587</v>
      </c>
      <c r="P59" s="184">
        <f ca="1">IF(ISERROR(IF($X$1=1,(VLOOKUP(B59,'X1'!$B:$AZ,12,FALSE)),IF($X$1=2,(VLOOKUP(B59,'X2'!$B:$AZ,12,FALSE)),IF($X$1=3,(VLOOKUP(B59,'X3'!$B:$AZ,12,FALSE)),IF($X$1=4,(VLOOKUP(B59,'X4'!$B:$AZ,12,FALSE)),IF($X$1=5,(VLOOKUP(B59,'X5'!$B:$AZ,12,FALSE)),IF($X$1=6,(VLOOKUP(B59,'X6'!$B:$AZ,12,FALSE)),IF($X$1=7,(VLOOKUP(B59,'X7'!$B:$AZ,12,FALSE)),IF($X$1=8,(VLOOKUP(B59,'X8'!$B:$AZ,12,FALSE)),IF($X$1=9,(VLOOKUP(B59,'X9'!$B:$AZ,12,FALSE)),IF($X$1=10,(VLOOKUP(B59,'X10'!$B:$AZ,12,FALSE)),IF($X$1=11,(VLOOKUP(B59,'X11'!$B:$AZ,12,FALSE)),IF($X$1=12,(VLOOKUP(B59,'X12'!$B:$AZ,12,FALSE)),IF($X$1=13,(VLOOKUP(B59,'X13'!$B:$AZ,12,FALSE)),"B"))))))))))))))=TRUE," ",(IF($X$1=1,(VLOOKUP(B59,'X1'!$B:$AZ,12,FALSE)),IF($X$1=2,(VLOOKUP(B59,'X2'!$B:$AZ,12,FALSE)),IF($X$1=3,(VLOOKUP(B59,'X3'!$B:$AZ,12,FALSE)),IF($X$1=4,(VLOOKUP(B59,'X4'!$B:$AZ,12,FALSE)),IF($X$1=5,(VLOOKUP(B59,'X5'!$B:$AZ,12,FALSE)),IF($X$1=6,(VLOOKUP(B59,'X6'!$B:$AZ,12,FALSE)),IF($X$1=7,(VLOOKUP(B59,'X7'!$B:$AZ,12,FALSE)),IF($X$1=8,(VLOOKUP(B59,'X8'!$B:$AZ,12,FALSE)),IF($X$1=9,(VLOOKUP(B59,'X9'!$B:$AZ,12,FALSE)),IF($X$1=10,(VLOOKUP(B59,'X10'!$B:$AZ,12,FALSE)),IF($X$1=11,(VLOOKUP(B59,'X11'!$B:$AZ,12,FALSE)),IF($X$1=12,(VLOOKUP(B59,'X12'!$B:$AZ,12,FALSE)),IF($X$1=13,(VLOOKUP(B59,'X13'!$B:$AZ,12,FALSE)),"B")))))))))))))))</f>
        <v>4.4967551480984307</v>
      </c>
      <c r="Q59" s="185">
        <f ca="1">IF(ISERROR(IF($X$1=1,(VLOOKUP(B59,'X1'!$B:$AZ,46,FALSE)),IF($X$1=2,(VLOOKUP(B59,'X2'!$B:$AZ,46,FALSE)),IF($X$1=3,(VLOOKUP(B59,'X3'!$B:$AZ,46,FALSE)),IF($X$1=4,(VLOOKUP(B59,'X4'!$B:$AZ,46,FALSE)),IF($X$1=5,(VLOOKUP(B59,'X5'!$B:$AZ,46,FALSE)),IF($X$1=6,(VLOOKUP(B59,'X6'!$B:$AZ,46,FALSE)),IF($X$1=7,(VLOOKUP(B59,'X7'!$B:$AZ,46,FALSE)),IF($X$1=8,(VLOOKUP(B59,'X8'!$B:$AZ,46,FALSE)),IF($X$1=9,(VLOOKUP(B59,'X9'!$B:$AZ,46,FALSE)),IF($X$1=10,(VLOOKUP(B59,'X10'!$B:$AZ,46,FALSE)),IF($X$1=11,(VLOOKUP(B59,'X11'!$B:$AZ,46,FALSE)),IF($X$1=12,(VLOOKUP(B59,'X12'!$B:$AZ,46,FALSE)),IF($X$1=13,(VLOOKUP(B59,'X13'!$B:$AZ,46,FALSE)),"B"))))))))))))))=TRUE," ",(IF($X$1=1,(VLOOKUP(B59,'X1'!$B:$AZ,46,FALSE)),IF($X$1=2,(VLOOKUP(B59,'X2'!$B:$AZ,46,FALSE)),IF($X$1=3,(VLOOKUP(B59,'X3'!$B:$AZ,46,FALSE)),IF($X$1=4,(VLOOKUP(B59,'X4'!$B:$AZ,46,FALSE)),IF($X$1=5,(VLOOKUP(B59,'X5'!$B:$AZ,46,FALSE)),IF($X$1=6,(VLOOKUP(B59,'X6'!$B:$AZ,46,FALSE)),IF($X$1=7,(VLOOKUP(B59,'X7'!$B:$AZ,46,FALSE)),IF($X$1=8,(VLOOKUP(B59,'X8'!$B:$AZ,46,FALSE)),IF($X$1=9,(VLOOKUP(B59,'X9'!$B:$AZ,46,FALSE)),IF($X$1=10,(VLOOKUP(B59,'X10'!$B:$AZ,46,FALSE)),IF($X$1=11,(VLOOKUP(B59,'X11'!$B:$AZ,46,FALSE)),IF($X$1=12,(VLOOKUP(B59,'X12'!$B:$AZ,46,FALSE)),IF($X$1=13,(VLOOKUP(B59,'X13'!$B:$AZ,46,FALSE)),"B")))))))))))))))</f>
        <v>-61.162707341372233</v>
      </c>
      <c r="R59" s="185">
        <f ca="1">IF(ISERROR(IF($X$1=1,(VLOOKUP(B59,'X1'!$B:$AZ,15,FALSE)),IF($X$1=2,(VLOOKUP(B59,'X2'!$B:$AZ,15,FALSE)),IF($X$1=3,(VLOOKUP(B59,'X3'!$B:$AZ,15,FALSE)),IF($X$1=4,(VLOOKUP(B59,'X4'!$B:$AZ,15,FALSE)),IF($X$1=5,(VLOOKUP(B59,'X5'!$B:$AZ,15,FALSE)),IF($X$1=6,(VLOOKUP(B59,'X6'!$B:$AZ,15,FALSE)),IF($X$1=7,(VLOOKUP(B59,'X7'!$B:$AZ,15,FALSE)),IF($X$1=8,(VLOOKUP(B59,'X8'!$B:$AZ,15,FALSE)),IF($X$1=9,(VLOOKUP(B59,'X9'!$B:$AZ,15,FALSE)),IF($X$1=10,(VLOOKUP(B59,'X10'!$B:$AZ,15,FALSE)),IF($X$1=11,(VLOOKUP(B59,'X11'!$B:$AZ,15,FALSE)),IF($X$1=12,(VLOOKUP(B59,'X12'!$B:$AZ,15,FALSE)),IF($X$1=13,(VLOOKUP(B59,'X13'!$B:$AZ,15,FALSE)),"B"))))))))))))))=TRUE," ",(IF($X$1=1,(VLOOKUP(B59,'X1'!$B:$AZ,15,FALSE)),IF($X$1=2,(VLOOKUP(B59,'X2'!$B:$AZ,15,FALSE)),IF($X$1=3,(VLOOKUP(B59,'X3'!$B:$AZ,15,FALSE)),IF($X$1=4,(VLOOKUP(B59,'X4'!$B:$AZ,15,FALSE)),IF($X$1=5,(VLOOKUP(B59,'X5'!$B:$AZ,15,FALSE)),IF($X$1=6,(VLOOKUP(B59,'X6'!$B:$AZ,15,FALSE)),IF($X$1=7,(VLOOKUP(B59,'X7'!$B:$AZ,15,FALSE)),IF($X$1=8,(VLOOKUP(B59,'X8'!$B:$AZ,15,FALSE)),IF($X$1=9,(VLOOKUP(B59,'X9'!$B:$AZ,15,FALSE)),IF($X$1=10,(VLOOKUP(B59,'X10'!$B:$AZ,15,FALSE)),IF($X$1=11,(VLOOKUP(B59,'X11'!$B:$AZ,15,FALSE)),IF($X$1=12,(VLOOKUP(B59,'X12'!$B:$AZ,15,FALSE)),IF($X$1=13,(VLOOKUP(B59,'X13'!$B:$AZ,15,FALSE)),"B")))))))))))))))</f>
        <v>7.3354505035840676</v>
      </c>
      <c r="S59" s="185">
        <f ca="1">IF(ISERROR(IF((IF($X$1=1,(VLOOKUP(B59,'X1'!$B:$AZ,14,FALSE)),(IF($X$1=2,(VLOOKUP(B59,'X2'!$B:$AZ,14,FALSE)),(IF($X$1=3,(VLOOKUP(B59,'X3'!$B:$AZ,14,FALSE)),(IF($X$1=4,(VLOOKUP(B59,'X4'!$B:$AZ,14,FALSE)),(IF($X$1=5,(VLOOKUP(B59,'X5'!$B:$AZ,14,FALSE)),(IF($X$1=6,(VLOOKUP(B59,'X6'!$B:$AZ,14,FALSE)),(IF($X$1=7,(VLOOKUP(B59,'X7'!$B:$AZ,14,FALSE)),(IF($X$1=8,(VLOOKUP(B59,'X8'!$B:$AZ,14,FALSE)),(IF($X$1=9,(VLOOKUP(B59,'X9'!$B:$AZ,14,FALSE)),(IF($X$1=10,(VLOOKUP(B59,'X10'!$B:$AZ,14,FALSE)),(IF($X$1=11,(VLOOKUP(B59,'X11'!$B:$AZ,14,FALSE)),(IF($X$1=12,(VLOOKUP(B59,'X12'!$B:$AZ,14,FALSE)),(VLOOKUP(B59,'X13'!$B:$AZ,14,FALSE))))))))))))))))))))))))))=$V$1," ",(IF($X$1=1,(VLOOKUP(B59,'X1'!$B:$AZ,14,FALSE)),(IF($X$1=2,(VLOOKUP(B59,'X2'!$B:$AZ,14,FALSE)),(IF($X$1=3,(VLOOKUP(B59,'X3'!$B:$AZ,14,FALSE)),(IF($X$1=4,(VLOOKUP(B59,'X4'!$B:$AZ,14,FALSE)),(IF($X$1=5,(VLOOKUP(B59,'X5'!$B:$AZ,14,FALSE)),(IF($X$1=6,(VLOOKUP(B59,'X6'!$B:$AZ,14,FALSE)),(IF($X$1=7,(VLOOKUP(B59,'X7'!$B:$AZ,14,FALSE)),(IF($X$1=8,(VLOOKUP(B59,'X8'!$B:$AZ,14,FALSE)),(IF($X$1=9,(VLOOKUP(B59,'X9'!$B:$AZ,14,FALSE)),(IF($X$1=10,(VLOOKUP(B59,'X10'!$B:$AZ,14,FALSE)),(IF($X$1=11,(VLOOKUP(B59,'X11'!$B:$AZ,14,FALSE)),(IF($X$1=12,(VLOOKUP(B59,'X12'!$B:$AZ,14,FALSE)),(VLOOKUP(B59,'X13'!$B:$AZ,14,FALSE))))))))))))))))))))))))))))=TRUE," ",(IF((IF($X$1=1,(VLOOKUP(B59,'X1'!$B:$AZ,14,FALSE)),(IF($X$1=2,(VLOOKUP(B59,'X2'!$B:$AZ,14,FALSE)),(IF($X$1=3,(VLOOKUP(B59,'X3'!$B:$AZ,14,FALSE)),(IF($X$1=4,(VLOOKUP(B59,'X4'!$B:$AZ,14,FALSE)),(IF($X$1=5,(VLOOKUP(B59,'X5'!$B:$AZ,14,FALSE)),(IF($X$1=6,(VLOOKUP(B59,'X6'!$B:$AZ,14,FALSE)),(IF($X$1=7,(VLOOKUP(B59,'X7'!$B:$AZ,14,FALSE)),(IF($X$1=8,(VLOOKUP(B59,'X8'!$B:$AZ,14,FALSE)),(IF($X$1=9,(VLOOKUP(B59,'X9'!$B:$AZ,14,FALSE)),(IF($X$1=10,(VLOOKUP(B59,'X10'!$B:$AZ,14,FALSE)),(IF($X$1=11,(VLOOKUP(B59,'X11'!$B:$AZ,14,FALSE)),(IF($X$1=12,(VLOOKUP(B59,'X12'!$B:$AZ,14,FALSE)),(VLOOKUP(B59,'X13'!$B:$AZ,14,FALSE))))))))))))))))))))))))))=$V$1," ",(IF($X$1=1,(VLOOKUP(B59,'X1'!$B:$AZ,14,FALSE)),(IF($X$1=2,(VLOOKUP(B59,'X2'!$B:$AZ,14,FALSE)),(IF($X$1=3,(VLOOKUP(B59,'X3'!$B:$AZ,14,FALSE)),(IF($X$1=4,(VLOOKUP(B59,'X4'!$B:$AZ,14,FALSE)),(IF($X$1=5,(VLOOKUP(B59,'X5'!$B:$AZ,14,FALSE)),(IF($X$1=6,(VLOOKUP(B59,'X6'!$B:$AZ,14,FALSE)),(IF($X$1=7,(VLOOKUP(B59,'X7'!$B:$AZ,14,FALSE)),(IF($X$1=8,(VLOOKUP(B59,'X8'!$B:$AZ,14,FALSE)),(IF($X$1=9,(VLOOKUP(B59,'X9'!$B:$AZ,14,FALSE)),(IF($X$1=10,(VLOOKUP(B59,'X10'!$B:$AZ,14,FALSE)),(IF($X$1=11,(VLOOKUP(B59,'X11'!$B:$AZ,14,FALSE)),(IF($X$1=12,(VLOOKUP(B59,'X12'!$B:$AZ,14,FALSE)),(VLOOKUP(B59,'X13'!$B:$AZ,14,FALSE)))))))))))))))))))))))))))))</f>
        <v>535.61827956989248</v>
      </c>
      <c r="Z59" s="170">
        <v>10</v>
      </c>
      <c r="AA59" s="170">
        <v>4</v>
      </c>
      <c r="AB59" s="170" t="str">
        <f t="shared" si="0"/>
        <v>104</v>
      </c>
      <c r="AC59" s="102">
        <f t="shared" si="11"/>
        <v>103</v>
      </c>
      <c r="AD59" s="42" t="s">
        <v>1669</v>
      </c>
      <c r="AE59" s="162" t="s">
        <v>18</v>
      </c>
      <c r="AF59" s="162" t="s">
        <v>1227</v>
      </c>
      <c r="AG59" s="162" t="s">
        <v>1229</v>
      </c>
      <c r="AH59" s="162" t="s">
        <v>1088</v>
      </c>
      <c r="AI59" s="162" t="s">
        <v>1225</v>
      </c>
      <c r="AJ59" s="162" t="s">
        <v>134</v>
      </c>
      <c r="AK59" s="102">
        <v>11</v>
      </c>
      <c r="AL59" s="102">
        <v>12</v>
      </c>
      <c r="AM59" s="102">
        <v>46</v>
      </c>
      <c r="AN59" s="167" t="s">
        <v>783</v>
      </c>
      <c r="AO59" s="161"/>
      <c r="AP59" s="161"/>
      <c r="AQ59" s="161"/>
      <c r="AR59" s="161"/>
      <c r="AS59" s="161"/>
      <c r="AT59" s="161"/>
      <c r="AU59" s="161"/>
      <c r="AV59" s="161"/>
      <c r="AW59" s="161"/>
      <c r="AX59" s="161"/>
      <c r="AY59" s="161"/>
      <c r="AZ59" s="102"/>
    </row>
    <row r="60" spans="1:52" ht="14.1" customHeight="1" x14ac:dyDescent="0.25">
      <c r="A60" s="156">
        <f t="shared" si="9"/>
        <v>13</v>
      </c>
      <c r="B60" s="122" t="str">
        <f>IF(ISERROR(IF($U$16=1,(VLOOKUP(A60,$AC$89:$AH$125,2,FALSE)),IF((IF($X$1=1,'X1'!B19,(IF($X$1=2,'X2'!B19,(IF($X$1=3,'X3'!B19,(IF($X$1=4,'X4'!B19,(IF($X$1=5,'X5'!B19,(IF($X$1=6,'X6'!B19,(IF($X$1=7,'X7'!B19,(IF($X$1=8,'X8'!B19,(IF($X$1=9,'X9'!B19,(IF($X$1=10,'X10'!B19,(IF($X$1=11,'X11'!B19,(IF($X$1=12,'X12'!B19,'X13'!B19))))))))))))))))))))))))="","",(IF($X$1=1,'X1'!B19,(IF($X$1=2,'X2'!B19,(IF($X$1=3,'X3'!B19,(IF($X$1=4,'X4'!B19,(IF($X$1=5,'X5'!B19,(IF($X$1=6,'X6'!B19,(IF($X$1=7,'X7'!B19,(IF($X$1=8,'X8'!B19,(IF($X$1=9,'X9'!B19,(IF($X$1=10,'X10'!B19,(IF($X$1=11,'X11'!B19,(IF($X$1=12,'X12'!B19,'X13'!B19)))))))))))))))))))))))))))=TRUE," ",(IF($U$16=1,(VLOOKUP(A60,$AC$89:$AH$125,2,FALSE)),IF((IF($X$1=1,'X1'!B19,(IF($X$1=2,'X2'!B19,(IF($X$1=3,'X3'!B19,(IF($X$1=4,'X4'!B19,(IF($X$1=5,'X5'!B19,(IF($X$1=6,'X6'!B19,(IF($X$1=7,'X7'!B19,(IF($X$1=8,'X8'!B19,(IF($X$1=9,'X9'!B19,(IF($X$1=10,'X10'!B19,(IF($X$1=11,'X11'!B19,(IF($X$1=12,'X12'!B19,'X13'!B19))))))))))))))))))))))))="","",(IF($X$1=1,'X1'!B19,(IF($X$1=2,'X2'!B19,(IF($X$1=3,'X3'!B19,(IF($X$1=4,'X4'!B19,(IF($X$1=5,'X5'!B19,(IF($X$1=6,'X6'!B19,(IF($X$1=7,'X7'!B19,(IF($X$1=8,'X8'!B19,(IF($X$1=9,'X9'!B19,(IF($X$1=10,'X10'!B19,(IF($X$1=11,'X11'!B19,(IF($X$1=12,'X12'!B19,'X13'!B19))))))))))))))))))))))))))))</f>
        <v>NLMK RM Equity</v>
      </c>
      <c r="C60" s="181" t="str">
        <f ca="1">IF(ISERROR(IF($X$1=1,(VLOOKUP(B60,'X1'!$B:$AZ,47,FALSE)),IF($X$1=2,(VLOOKUP(B60,'X2'!$B:$AZ,47,FALSE)),IF($X$1=3,(VLOOKUP(B60,'X3'!$B:$AZ,47,FALSE)),IF($X$1=4,(VLOOKUP(B60,'X4'!$B:$AZ,47,FALSE)),IF($X$1=5,(VLOOKUP(B60,'X5'!$B:$AZ,47,FALSE)),IF($X$1=6,(VLOOKUP(B60,'X6'!$B:$AZ,47,FALSE)),IF($X$1=7,(VLOOKUP(B60,'X7'!$B:$AZ,47,FALSE)),IF($X$1=8,(VLOOKUP(B60,'X8'!$B:$AZ,47,FALSE)),IF($X$1=9,(VLOOKUP(B60,'X9'!$B:$AZ,47,FALSE)),IF($X$1=10,(VLOOKUP(B60,'X10'!$B:$AZ,47,FALSE)),IF($X$1=11,(VLOOKUP(B60,'X11'!$B:$AZ,47,FALSE)),IF($X$1=12,(VLOOKUP(B60,'X12'!$B:$AZ,47,FALSE)),IF($X$1=13,(VLOOKUP(B60,'X13'!$B:$AZ,47,FALSE)),"B"))))))))))))))=TRUE," ",(IF($X$1=1,(VLOOKUP(B60,'X1'!$B:$AZ,47,FALSE)),IF($X$1=2,(VLOOKUP(B60,'X2'!$B:$AZ,47,FALSE)),IF($X$1=3,(VLOOKUP(B60,'X3'!$B:$AZ,47,FALSE)),IF($X$1=4,(VLOOKUP(B60,'X4'!$B:$AZ,47,FALSE)),IF($X$1=5,(VLOOKUP(B60,'X5'!$B:$AZ,47,FALSE)),IF($X$1=6,(VLOOKUP(B60,'X6'!$B:$AZ,47,FALSE)),IF($X$1=7,(VLOOKUP(B60,'X7'!$B:$AZ,47,FALSE)),IF($X$1=8,(VLOOKUP(B60,'X8'!$B:$AZ,47,FALSE)),IF($X$1=9,(VLOOKUP(B60,'X9'!$B:$AZ,47,FALSE)),IF($X$1=10,(VLOOKUP(B60,'X10'!$B:$AZ,47,FALSE)),IF($X$1=11,(VLOOKUP(B60,'X11'!$B:$AZ,47,FALSE)),IF($X$1=12,(VLOOKUP(B60,'X12'!$B:$AZ,47,FALSE)),IF($X$1=13,(VLOOKUP(B60,'X13'!$B:$AZ,47,FALSE)),"B")))))))))))))))</f>
        <v>Novolipetsk Steel PJSC</v>
      </c>
      <c r="D60" s="181" t="str">
        <f ca="1">IF(ISERROR(IF($X$1=1,(VLOOKUP(B60,'X1'!$B:$AP,41,FALSE)),IF($X$1=2,(VLOOKUP(B60,'X2'!$B:$AP,41,FALSE)),IF($X$1=3,(VLOOKUP(B60,'X3'!$B:$AP,41,FALSE)),IF($X$1=4,(VLOOKUP(B60,'X4'!$B:$AP,41,FALSE)),IF($X$1=5,(VLOOKUP(B60,'X5'!$B:$AP,41,FALSE)),IF($X$1=6,(VLOOKUP(B60,'X6'!$B:$AP,41,FALSE)),IF($X$1=7,(VLOOKUP(B60,'X7'!$B:$AP,41,FALSE)),IF($X$1=8,(VLOOKUP(B60,'X8'!$B:$AP,41,FALSE)),IF($X$1=9,(VLOOKUP(B60,'X9'!$B:$AP,41,FALSE)),IF($X$1=10,(VLOOKUP(B60,'X10'!$B:$AP,41,FALSE)),IF($X$1=11,(VLOOKUP(B60,'X11'!$B:$AP,41,FALSE)),IF($X$1=12,(VLOOKUP(B60,'X12'!$B:$AP,41,FALSE)),IF($X$1=13,(VLOOKUP(B60,'X13'!$B:$AP,41,FALSE)),"B"))))))))))))))=TRUE," ",(IF($X$1=1,(VLOOKUP(B60,'X1'!$B:$AP,41,FALSE)),IF($X$1=2,(VLOOKUP(B60,'X2'!$B:$AP,41,FALSE)),IF($X$1=3,(VLOOKUP(B60,'X3'!$B:$AP,41,FALSE)),IF($X$1=4,(VLOOKUP(B60,'X4'!$B:$AP,41,FALSE)),IF($X$1=5,(VLOOKUP(B60,'X5'!$B:$AP,41,FALSE)),IF($X$1=6,(VLOOKUP(B60,'X6'!$B:$AP,41,FALSE)),IF($X$1=7,(VLOOKUP(B60,'X7'!$B:$AP,41,FALSE)),IF($X$1=8,(VLOOKUP(B60,'X8'!$B:$AP,41,FALSE)),IF($X$1=9,(VLOOKUP(B60,'X9'!$B:$AP,41,FALSE)),IF($X$1=10,(VLOOKUP(B60,'X10'!$B:$AP,41,FALSE)),IF($X$1=11,(VLOOKUP(B60,'X11'!$B:$AP,41,FALSE)),IF($X$1=12,(VLOOKUP(B60,'X12'!$B:$AP,41,FALSE)),IF($X$1=13,(VLOOKUP(B60,'X13'!$B:$AP,41,FALSE)),"B")))))))))))))))</f>
        <v>Steel Producers</v>
      </c>
      <c r="E60" s="182">
        <f ca="1">IF(ISERROR(IF($X$1=1,(VLOOKUP(B60,'X1'!$B:$AP,7,FALSE)),IF($X$1=2,(VLOOKUP(B60,'X2'!$B:$AP,7,FALSE)),IF($X$1=3,(VLOOKUP(B60,'X3'!$B:$AP,7,FALSE)),IF($X$1=4,(VLOOKUP(B60,'X4'!$B:$AP,7,FALSE)),IF($X$1=5,(VLOOKUP(B60,'X5'!$B:$AP,7,FALSE)),IF($X$1=6,(VLOOKUP(B60,'X6'!$B:$AP,7,FALSE)),IF($X$1=7,(VLOOKUP(B60,'X7'!$B:$AP,7,FALSE)),IF($X$1=8,(VLOOKUP(B60,'X8'!$B:$AP,7,FALSE)),IF($X$1=9,(VLOOKUP(B60,'X9'!$B:$AP,7,FALSE)),IF($X$1=10,(VLOOKUP(B60,'X10'!$B:$AP,7,FALSE)),IF($X$1=11,(VLOOKUP(B60,'X11'!$B:$AP,7,FALSE)),IF($X$1=12,(VLOOKUP(B60,'X12'!$B:$AP,7,FALSE)),IF($X$1=13,(VLOOKUP(B60,'X13'!$B:$AP,7,FALSE)),"B"))))))))))))))=TRUE," ",(IF($X$1=1,(VLOOKUP(B60,'X1'!$B:$AP,7,FALSE)),IF($X$1=2,(VLOOKUP(B60,'X2'!$B:$AP,7,FALSE)),IF($X$1=3,(VLOOKUP(B60,'X3'!$B:$AP,7,FALSE)),IF($X$1=4,(VLOOKUP(B60,'X4'!$B:$AP,7,FALSE)),IF($X$1=5,(VLOOKUP(B60,'X5'!$B:$AP,7,FALSE)),IF($X$1=6,(VLOOKUP(B60,'X6'!$B:$AP,7,FALSE)),IF($X$1=7,(VLOOKUP(B60,'X7'!$B:$AP,7,FALSE)),IF($X$1=8,(VLOOKUP(B60,'X8'!$B:$AP,7,FALSE)),IF($X$1=9,(VLOOKUP(B60,'X9'!$B:$AP,7,FALSE)),IF($X$1=10,(VLOOKUP(B60,'X10'!$B:$AP,7,FALSE)),IF($X$1=11,(VLOOKUP(B60,'X11'!$B:$AP,7,FALSE)),IF($X$1=12,(VLOOKUP(B60,'X12'!$B:$AP,7,FALSE)),IF($X$1=13,(VLOOKUP(B60,'X13'!$B:$AP,7,FALSE)),"B")))))))))))))))</f>
        <v>248.58</v>
      </c>
      <c r="F60" s="182">
        <f ca="1">IF(ISERROR(IF((IF($X$1=1,(VLOOKUP(B60,'X1'!$B:$AO,6,FALSE)),(IF($X$1=2,(VLOOKUP(B60,'X2'!$B:$AO,6,FALSE)),(IF($X$1=3,(VLOOKUP(B60,'X3'!$B:$AO,6,FALSE)),(IF($X$1=4,(VLOOKUP(B60,'X4'!$B:$AO,6,FALSE)),(IF($X$1=5,(VLOOKUP(B60,'X5'!$B:$AO,6,FALSE)),(IF($X$1=6,(VLOOKUP(B60,'X6'!$B:$AO,6,FALSE)),(IF($X$1=7,(VLOOKUP(B60,'X7'!$B:$AO,6,FALSE)),(IF($X$1=8,(VLOOKUP(B60,'X8'!$B:$AO,6,FALSE)),(IF($X$1=9,(VLOOKUP(B60,'X9'!$B:$AO,6,FALSE)),(IF($X$1=10,(VLOOKUP(B60,'X10'!$B:$AO,6,FALSE)),(IF($X$1=11,(VLOOKUP(B60,'X11'!$B:$AO,6,FALSE)),(IF($X$1=12,(VLOOKUP(B60,'X12'!$B:$AO,6,FALSE)),(VLOOKUP(B60,'X13'!$B:$AO,6,FALSE))))))))))))))))))))))))))=$V$1," ",(IF($X$1=1,(VLOOKUP(B60,'X1'!$B:$AO,6,FALSE)),(IF($X$1=2,(VLOOKUP(B60,'X2'!$B:$AO,6,FALSE)),(IF($X$1=3,(VLOOKUP(B60,'X3'!$B:$AO,6,FALSE)),(IF($X$1=4,(VLOOKUP(B60,'X4'!$B:$AO,6,FALSE)),(IF($X$1=5,(VLOOKUP(B60,'X5'!$B:$AO,6,FALSE)),(IF($X$1=6,(VLOOKUP(B60,'X6'!$B:$AO,6,FALSE)),(IF($X$1=7,(VLOOKUP(B60,'X7'!$B:$AO,6,FALSE)),(IF($X$1=8,(VLOOKUP(B60,'X8'!$B:$AO,6,FALSE)),(IF($X$1=9,(VLOOKUP(B60,'X9'!$B:$AO,6,FALSE)),(IF($X$1=10,(VLOOKUP(B60,'X10'!$B:$AO,6,FALSE)),(IF($X$1=11,(VLOOKUP(B60,'X11'!$B:$AO,6,FALSE)),(IF($X$1=12,(VLOOKUP(B60,'X12'!$B:$AO,6,FALSE)),(VLOOKUP(B60,'X13'!$B:$AO,6,FALSE))))))))))))))))))))))))))))=TRUE," ",(IF((IF($X$1=1,(VLOOKUP(B60,'X1'!$B:$AO,6,FALSE)),(IF($X$1=2,(VLOOKUP(B60,'X2'!$B:$AO,6,FALSE)),(IF($X$1=3,(VLOOKUP(B60,'X3'!$B:$AO,6,FALSE)),(IF($X$1=4,(VLOOKUP(B60,'X4'!$B:$AO,6,FALSE)),(IF($X$1=5,(VLOOKUP(B60,'X5'!$B:$AO,6,FALSE)),(IF($X$1=6,(VLOOKUP(B60,'X6'!$B:$AO,6,FALSE)),(IF($X$1=7,(VLOOKUP(B60,'X7'!$B:$AO,6,FALSE)),(IF($X$1=8,(VLOOKUP(B60,'X8'!$B:$AO,6,FALSE)),(IF($X$1=9,(VLOOKUP(B60,'X9'!$B:$AO,6,FALSE)),(IF($X$1=10,(VLOOKUP(B60,'X10'!$B:$AO,6,FALSE)),(IF($X$1=11,(VLOOKUP(B60,'X11'!$B:$AO,6,FALSE)),(IF($X$1=12,(VLOOKUP(B60,'X12'!$B:$AO,6,FALSE)),(VLOOKUP(B60,'X13'!$B:$AO,6,FALSE))))))))))))))))))))))))))=$V$1," ",(IF($X$1=1,(VLOOKUP(B60,'X1'!$B:$AO,6,FALSE)),(IF($X$1=2,(VLOOKUP(B60,'X2'!$B:$AO,6,FALSE)),(IF($X$1=3,(VLOOKUP(B60,'X3'!$B:$AO,6,FALSE)),(IF($X$1=4,(VLOOKUP(B60,'X4'!$B:$AO,6,FALSE)),(IF($X$1=5,(VLOOKUP(B60,'X5'!$B:$AO,6,FALSE)),(IF($X$1=6,(VLOOKUP(B60,'X6'!$B:$AO,6,FALSE)),(IF($X$1=7,(VLOOKUP(B60,'X7'!$B:$AO,6,FALSE)),(IF($X$1=8,(VLOOKUP(B60,'X8'!$B:$AO,6,FALSE)),(IF($X$1=9,(VLOOKUP(B60,'X9'!$B:$AO,6,FALSE)),(IF($X$1=10,(VLOOKUP(B60,'X10'!$B:$AO,6,FALSE)),(IF($X$1=11,(VLOOKUP(B60,'X11'!$B:$AO,6,FALSE)),(IF($X$1=12,(VLOOKUP(B60,'X12'!$B:$AO,6,FALSE)),(VLOOKUP(B60,'X13'!$B:$AO,6,FALSE)))))))))))))))))))))))))))))</f>
        <v>289.29888916015625</v>
      </c>
      <c r="G60" s="182">
        <f ca="1">IF(ISERROR(IF($X$1=1,(VLOOKUP(B60,'X1'!$B:$AZ,44,FALSE)),IF($X$1=2,(VLOOKUP(B60,'X2'!$B:$AZ,44,FALSE)),IF($X$1=3,(VLOOKUP(B60,'X3'!$B:$AZ,44,FALSE)),IF($X$1=4,(VLOOKUP(B60,'X4'!$B:$AZ,44,FALSE)),IF($X$1=5,(VLOOKUP(B60,'X5'!$B:$AZ,44,FALSE)),IF($X$1=6,(VLOOKUP(B60,'X6'!$B:$AZ,44,FALSE)),IF($X$1=7,(VLOOKUP(B60,'X7'!$B:$AZ,44,FALSE)),IF($X$1=8,(VLOOKUP(B60,'X8'!$B:$AZ,44,FALSE)),IF($X$1=9,(VLOOKUP(B60,'X9'!$B:$AZ,44,FALSE)),IF($X$1=10,(VLOOKUP(B60,'X10'!$B:$AZ,44,FALSE)),IF($X$1=11,(VLOOKUP(B60,'X11'!$B:$AZ,44,FALSE)),IF($X$1=12,(VLOOKUP(B60,'X12'!$B:$AZ,44,FALSE)),IF($X$1=13,(VLOOKUP(B60,'X13'!$B:$AZ,44,FALSE)),"B"))))))))))))))=TRUE," ",(IF($X$1=1,(VLOOKUP(B60,'X1'!$B:$AZ,44,FALSE)),IF($X$1=2,(VLOOKUP(B60,'X2'!$B:$AZ,44,FALSE)),IF($X$1=3,(VLOOKUP(B60,'X3'!$B:$AZ,44,FALSE)),IF($X$1=4,(VLOOKUP(B60,'X4'!$B:$AZ,44,FALSE)),IF($X$1=5,(VLOOKUP(B60,'X5'!$B:$AZ,44,FALSE)),IF($X$1=6,(VLOOKUP(B60,'X6'!$B:$AZ,44,FALSE)),IF($X$1=7,(VLOOKUP(B60,'X7'!$B:$AZ,44,FALSE)),IF($X$1=8,(VLOOKUP(B60,'X8'!$B:$AZ,44,FALSE)),IF($X$1=9,(VLOOKUP(B60,'X9'!$B:$AZ,44,FALSE)),IF($X$1=10,(VLOOKUP(B60,'X10'!$B:$AZ,44,FALSE)),IF($X$1=11,(VLOOKUP(B60,'X11'!$B:$AZ,44,FALSE)),IF($X$1=12,(VLOOKUP(B60,'X12'!$B:$AZ,44,FALSE)),IF($X$1=13,(VLOOKUP(B60,'X13'!$B:$AZ,44,FALSE)),"B")))))))))))))))</f>
        <v>16.380597457621793</v>
      </c>
      <c r="H60" s="182">
        <f ca="1">IF(ISERROR(IF($X$1=1,(VLOOKUP(B60,'X1'!$B:$AZ,8,FALSE)),IF($X$1=2,(VLOOKUP(B60,'X2'!$B:$AZ,8,FALSE)),IF($X$1=3,(VLOOKUP(B60,'X3'!$B:$AZ,8,FALSE)),IF($X$1=4,(VLOOKUP(B60,'X4'!$B:$AZ,8,FALSE)),IF($X$1=5,(VLOOKUP(B60,'X5'!$B:$AZ,8,FALSE)),IF($X$1=6,(VLOOKUP(B60,'X6'!$B:$AZ,8,FALSE)),IF($X$1=7,(VLOOKUP(B60,'X7'!$B:$AZ,8,FALSE)),IF($X$1=8,(VLOOKUP(B60,'X8'!$B:$AZ,8,FALSE)),IF($X$1=9,(VLOOKUP(B60,'X9'!$B:$AZ,8,FALSE)),IF($X$1=10,(VLOOKUP(B60,'X10'!$B:$AZ,8,FALSE)),IF($X$1=11,(VLOOKUP(B60,'X11'!$B:$AZ,8,FALSE)),IF($X$1=12,(VLOOKUP(B60,'X12'!$B:$AZ,8,FALSE)),IF($X$1=13,(VLOOKUP(B60,'X13'!$B:$AZ,8,FALSE)),"B"))))))))))))))=TRUE," ",(IF($X$1=1,(VLOOKUP(B60,'X1'!$B:$AZ,8,FALSE)),IF($X$1=2,(VLOOKUP(B60,'X2'!$B:$AZ,8,FALSE)),IF($X$1=3,(VLOOKUP(B60,'X3'!$B:$AZ,8,FALSE)),IF($X$1=4,(VLOOKUP(B60,'X4'!$B:$AZ,8,FALSE)),IF($X$1=5,(VLOOKUP(B60,'X5'!$B:$AZ,8,FALSE)),IF($X$1=6,(VLOOKUP(B60,'X6'!$B:$AZ,8,FALSE)),IF($X$1=7,(VLOOKUP(B60,'X7'!$B:$AZ,8,FALSE)),IF($X$1=8,(VLOOKUP(B60,'X8'!$B:$AZ,8,FALSE)),IF($X$1=9,(VLOOKUP(B60,'X9'!$B:$AZ,8,FALSE)),IF($X$1=10,(VLOOKUP(B60,'X10'!$B:$AZ,8,FALSE)),IF($X$1=11,(VLOOKUP(B60,'X11'!$B:$AZ,8,FALSE)),IF($X$1=12,(VLOOKUP(B60,'X12'!$B:$AZ,8,FALSE)),IF($X$1=13,(VLOOKUP(B60,'X13'!$B:$AZ,8,FALSE)),"B")))))))))))))))</f>
        <v>20437.986941538682</v>
      </c>
      <c r="I60" s="183">
        <f ca="1">IF(ISERROR(IF($X$1=1,(VLOOKUP(B60,'X1'!$B:$AZ,2,FALSE)),IF($X$1=2,(VLOOKUP(B60,'X2'!$B:$AZ,2,FALSE)),IF($X$1=3,(VLOOKUP(B60,'X3'!$B:$AZ,2,FALSE)),IF($X$1=4,(VLOOKUP(B60,'X4'!$B:$AZ,2,FALSE)),IF($X$1=5,(VLOOKUP(B60,'X5'!$B:$AZ,2,FALSE)),IF($X$1=6,(VLOOKUP(B60,'X6'!$B:$AZ,2,FALSE)),IF($X$1=7,(VLOOKUP(B60,'X7'!$B:$AZ,2,FALSE)),IF($X$1=8,(VLOOKUP(B60,'X8'!$B:$AZ,2,FALSE)),IF($X$1=9,(VLOOKUP(B60,'X9'!$B:$AZ,2,FALSE)),IF($X$1=10,(VLOOKUP(B60,'X10'!$B:$AZ,2,FALSE)),IF($X$1=11,(VLOOKUP(B60,'X11'!$B:$AZ,2,FALSE)),IF($X$1=12,(VLOOKUP(B60,'X12'!$B:$AZ,2,FALSE)),IF($X$1=13,(VLOOKUP(B60,'X13'!$B:$AZ,2,FALSE)),"B"))))))))))))))=TRUE," ",(IF($X$1=1,(VLOOKUP(B60,'X1'!$B:$AZ,2,FALSE)),IF($X$1=2,(VLOOKUP(B60,'X2'!$B:$AZ,2,FALSE)),IF($X$1=3,(VLOOKUP(B60,'X3'!$B:$AZ,2,FALSE)),IF($X$1=4,(VLOOKUP(B60,'X4'!$B:$AZ,2,FALSE)),IF($X$1=5,(VLOOKUP(B60,'X5'!$B:$AZ,2,FALSE)),IF($X$1=6,(VLOOKUP(B60,'X6'!$B:$AZ,2,FALSE)),IF($X$1=7,(VLOOKUP(B60,'X7'!$B:$AZ,2,FALSE)),IF($X$1=8,(VLOOKUP(B60,'X8'!$B:$AZ,2,FALSE)),IF($X$1=9,(VLOOKUP(B60,'X9'!$B:$AZ,2,FALSE)),IF($X$1=10,(VLOOKUP(B60,'X10'!$B:$AZ,2,FALSE)),IF($X$1=11,(VLOOKUP(B60,'X11'!$B:$AZ,2,FALSE)),IF($X$1=12,(VLOOKUP(B60,'X12'!$B:$AZ,2,FALSE)),IF($X$1=13,(VLOOKUP(B60,'X13'!$B:$AZ,2,FALSE)),"B")))))))))))))))</f>
        <v>6</v>
      </c>
      <c r="J60" s="183">
        <f ca="1">IF(ISERROR(IF($X$1=1,(VLOOKUP(B60,'X1'!$B:$AZ,3,FALSE)),IF($X$1=2,(VLOOKUP(B60,'X2'!$B:$AZ,3,FALSE)),IF($X$1=3,(VLOOKUP(B60,'X3'!$B:$AZ,3,FALSE)),IF($X$1=4,(VLOOKUP(B60,'X4'!$B:$AZ,3,FALSE)),IF($X$1=5,(VLOOKUP(B60,'X5'!$B:$AZ,3,FALSE)),IF($X$1=6,(VLOOKUP(B60,'X6'!$B:$AZ,3,FALSE)),IF($X$1=7,(VLOOKUP(B60,'X7'!$B:$AZ,3,FALSE)),IF($X$1=8,(VLOOKUP(B60,'X8'!$B:$AZ,3,FALSE)),IF($X$1=9,(VLOOKUP(B60,'X9'!$B:$AZ,3,FALSE)),IF($X$1=10,(VLOOKUP(B60,'X10'!$B:$AZ,3,FALSE)),IF($X$1=11,(VLOOKUP(B60,'X11'!$B:$AZ,3,FALSE)),IF($X$1=12,(VLOOKUP(B60,'X12'!$B:$AZ,3,FALSE)),IF($X$1=13,(VLOOKUP(B60,'X13'!$B:$AZ,3,FALSE)),"B"))))))))))))))=TRUE," ",(IF($X$1=1,(VLOOKUP(B60,'X1'!$B:$AZ,3,FALSE)),IF($X$1=2,(VLOOKUP(B60,'X2'!$B:$AZ,3,FALSE)),IF($X$1=3,(VLOOKUP(B60,'X3'!$B:$AZ,3,FALSE)),IF($X$1=4,(VLOOKUP(B60,'X4'!$B:$AZ,3,FALSE)),IF($X$1=5,(VLOOKUP(B60,'X5'!$B:$AZ,3,FALSE)),IF($X$1=6,(VLOOKUP(B60,'X6'!$B:$AZ,3,FALSE)),IF($X$1=7,(VLOOKUP(B60,'X7'!$B:$AZ,3,FALSE)),IF($X$1=8,(VLOOKUP(B60,'X8'!$B:$AZ,3,FALSE)),IF($X$1=9,(VLOOKUP(B60,'X9'!$B:$AZ,3,FALSE)),IF($X$1=10,(VLOOKUP(B60,'X10'!$B:$AZ,3,FALSE)),IF($X$1=11,(VLOOKUP(B60,'X11'!$B:$AZ,3,FALSE)),IF($X$1=12,(VLOOKUP(B60,'X12'!$B:$AZ,3,FALSE)),IF($X$1=13,(VLOOKUP(B60,'X13'!$B:$AZ,3,FALSE)),"B")))))))))))))))</f>
        <v>0</v>
      </c>
      <c r="K60" s="183">
        <f ca="1">IF(ISERROR(IF($X$1=1,(VLOOKUP(B60,'X1'!$B:$AZ,5,FALSE)),IF($X$1=2,(VLOOKUP(B60,'X2'!$B:$AZ,5,FALSE)),IF($X$1=3,(VLOOKUP(B60,'X3'!$B:$AZ,5,FALSE)),IF($X$1=4,(VLOOKUP(B60,'X4'!$B:$AZ,5,FALSE)),IF($X$1=5,(VLOOKUP(B60,'X5'!$B:$AZ,5,FALSE)),IF($X$1=6,(VLOOKUP(B60,'X6'!$B:$AZ,5,FALSE)),IF($X$1=7,(VLOOKUP(B60,'X7'!$B:$AZ,5,FALSE)),IF($X$1=8,(VLOOKUP(B60,'X8'!$B:$AZ,5,FALSE)),IF($X$1=9,(VLOOKUP(B60,'X9'!$B:$AZ,5,FALSE)),IF($X$1=10,(VLOOKUP(B60,'X10'!$B:$AZ,5,FALSE)),IF($X$1=11,(VLOOKUP(B60,'X11'!$B:$AZ,5,FALSE)),IF($X$1=12,(VLOOKUP(B60,'X12'!$B:$AZ,5,FALSE)),IF($X$1=13,(VLOOKUP(B60,'X13'!$B:$AZ,5,FALSE)),"B"))))))))))))))=TRUE," ",(IF($X$1=1,(VLOOKUP(B60,'X1'!$B:$AZ,5,FALSE)),IF($X$1=2,(VLOOKUP(B60,'X2'!$B:$AZ,5,FALSE)),IF($X$1=3,(VLOOKUP(B60,'X3'!$B:$AZ,5,FALSE)),IF($X$1=4,(VLOOKUP(B60,'X4'!$B:$AZ,5,FALSE)),IF($X$1=5,(VLOOKUP(B60,'X5'!$B:$AZ,5,FALSE)),IF($X$1=6,(VLOOKUP(B60,'X6'!$B:$AZ,5,FALSE)),IF($X$1=7,(VLOOKUP(B60,'X7'!$B:$AZ,5,FALSE)),IF($X$1=8,(VLOOKUP(B60,'X8'!$B:$AZ,5,FALSE)),IF($X$1=9,(VLOOKUP(B60,'X9'!$B:$AZ,5,FALSE)),IF($X$1=10,(VLOOKUP(B60,'X10'!$B:$AZ,5,FALSE)),IF($X$1=11,(VLOOKUP(B60,'X11'!$B:$AZ,5,FALSE)),IF($X$1=12,(VLOOKUP(B60,'X12'!$B:$AZ,5,FALSE)),IF($X$1=13,(VLOOKUP(B60,'X13'!$B:$AZ,5,FALSE)),"B")))))))))))))))</f>
        <v>8</v>
      </c>
      <c r="L60" s="184">
        <f ca="1">IF(ISERROR(IF($X$1=1,(VLOOKUP(B60,'X1'!$B:$AZ,9,FALSE)),IF($X$1=2,(VLOOKUP(B60,'X2'!$B:$AZ,9,FALSE)),IF($X$1=3,(VLOOKUP(B60,'X3'!$B:$AZ,9,FALSE)),IF($X$1=4,(VLOOKUP(B60,'X4'!$B:$AZ,9,FALSE)),IF($X$1=5,(VLOOKUP(B60,'X5'!$B:$AZ,9,FALSE)),IF($X$1=6,(VLOOKUP(B60,'X6'!$B:$AZ,9,FALSE)),IF($X$1=7,(VLOOKUP(B60,'X7'!$B:$AZ,9,FALSE)),IF($X$1=8,(VLOOKUP(B60,'X8'!$B:$AZ,9,FALSE)),IF($X$1=9,(VLOOKUP(B60,'X9'!$B:$AZ,9,FALSE)),IF($X$1=10,(VLOOKUP(B60,'X10'!$B:$AZ,9,FALSE)),IF($X$1=11,(VLOOKUP(B60,'X11'!$B:$AZ,9,FALSE)),IF($X$1=12,(VLOOKUP(B60,'X12'!$B:$AZ,9,FALSE)),IF($X$1=13,(VLOOKUP(B60,'X13'!$B:$AZ,9,FALSE)),"B"))))))))))))))=TRUE," ",(IF($X$1=1,(VLOOKUP(B60,'X1'!$B:$AZ,9,FALSE)),IF($X$1=2,(VLOOKUP(B60,'X2'!$B:$AZ,9,FALSE)),IF($X$1=3,(VLOOKUP(B60,'X3'!$B:$AZ,9,FALSE)),IF($X$1=4,(VLOOKUP(B60,'X4'!$B:$AZ,9,FALSE)),IF($X$1=5,(VLOOKUP(B60,'X5'!$B:$AZ,9,FALSE)),IF($X$1=6,(VLOOKUP(B60,'X6'!$B:$AZ,9,FALSE)),IF($X$1=7,(VLOOKUP(B60,'X7'!$B:$AZ,9,FALSE)),IF($X$1=8,(VLOOKUP(B60,'X8'!$B:$AZ,9,FALSE)),IF($X$1=9,(VLOOKUP(B60,'X9'!$B:$AZ,9,FALSE)),IF($X$1=10,(VLOOKUP(B60,'X10'!$B:$AZ,9,FALSE)),IF($X$1=11,(VLOOKUP(B60,'X11'!$B:$AZ,9,FALSE)),IF($X$1=12,(VLOOKUP(B60,'X12'!$B:$AZ,9,FALSE)),IF($X$1=13,(VLOOKUP(B60,'X13'!$B:$AZ,9,FALSE)),"B")))))))))))))))</f>
        <v>5.9411140473718396</v>
      </c>
      <c r="M60" s="184">
        <f ca="1">IF(ISERROR(IF($X$1=1,(VLOOKUP(B60,'X1'!$B:$AZ,10,FALSE)),IF($X$1=2,(VLOOKUP(B60,'X2'!$B:$AZ,10,FALSE)),IF($X$1=3,(VLOOKUP(B60,'X3'!$B:$AZ,10,FALSE)),IF($X$1=4,(VLOOKUP(B60,'X4'!$B:$AZ,10,FALSE)),IF($X$1=5,(VLOOKUP(B60,'X5'!$B:$AZ,10,FALSE)),IF($X$1=6,(VLOOKUP(B60,'X6'!$B:$AZ,10,FALSE)),IF($X$1=7,(VLOOKUP(B60,'X7'!$B:$AZ,10,FALSE)),IF($X$1=8,(VLOOKUP(B60,'X8'!$B:$AZ,10,FALSE)),IF($X$1=9,(VLOOKUP(B60,'X9'!$B:$AZ,10,FALSE)),IF($X$1=10,(VLOOKUP(B60,'X10'!$B:$AZ,10,FALSE)),IF($X$1=11,(VLOOKUP(B60,'X11'!$B:$AZ,10,FALSE)),IF($X$1=12,(VLOOKUP(B60,'X12'!$B:$AZ,10,FALSE)),IF($X$1=13,(VLOOKUP(B60,'X13'!$B:$AZ,10,FALSE)),"B"))))))))))))))=TRUE," ",(IF($X$1=1,(VLOOKUP(B60,'X1'!$B:$AZ,10,FALSE)),IF($X$1=2,(VLOOKUP(B60,'X2'!$B:$AZ,10,FALSE)),IF($X$1=3,(VLOOKUP(B60,'X3'!$B:$AZ,10,FALSE)),IF($X$1=4,(VLOOKUP(B60,'X4'!$B:$AZ,10,FALSE)),IF($X$1=5,(VLOOKUP(B60,'X5'!$B:$AZ,10,FALSE)),IF($X$1=6,(VLOOKUP(B60,'X6'!$B:$AZ,10,FALSE)),IF($X$1=7,(VLOOKUP(B60,'X7'!$B:$AZ,10,FALSE)),IF($X$1=8,(VLOOKUP(B60,'X8'!$B:$AZ,10,FALSE)),IF($X$1=9,(VLOOKUP(B60,'X9'!$B:$AZ,10,FALSE)),IF($X$1=10,(VLOOKUP(B60,'X10'!$B:$AZ,10,FALSE)),IF($X$1=11,(VLOOKUP(B60,'X11'!$B:$AZ,10,FALSE)),IF($X$1=12,(VLOOKUP(B60,'X12'!$B:$AZ,10,FALSE)),IF($X$1=13,(VLOOKUP(B60,'X13'!$B:$AZ,10,FALSE)),"B")))))))))))))))</f>
        <v>9.5256439832091875</v>
      </c>
      <c r="N60" s="185">
        <f ca="1">IF(ISERROR(IF($X$1=1,(VLOOKUP(B60,'X1'!$B:$AZ,45,FALSE)),IF($X$1=2,(VLOOKUP(B60,'X2'!$B:$AZ,45,FALSE)),IF($X$1=3,(VLOOKUP(B60,'X3'!$B:$AZ,45,FALSE)),IF($X$1=4,(VLOOKUP(B60,'X4'!$B:$AZ,45,FALSE)),IF($X$1=5,(VLOOKUP(B60,'X5'!$B:$AZ,45,FALSE)),IF($X$1=6,(VLOOKUP(B60,'X6'!$B:$AZ,45,FALSE)),IF($X$1=7,(VLOOKUP(B60,'X7'!$B:$AZ,45,FALSE)),IF($X$1=8,(VLOOKUP(B60,'X8'!$B:$AZ,45,FALSE)),IF($X$1=9,(VLOOKUP(B60,'X9'!$B:$AZ,45,FALSE)),IF($X$1=10,(VLOOKUP(B60,'X10'!$B:$AZ,45,FALSE)),IF($X$1=11,(VLOOKUP(B60,'X11'!$B:$AZ,45,FALSE)),IF($X$1=12,(VLOOKUP(B60,'X12'!$B:$AZ,45,FALSE)),IF($X$1=13,(VLOOKUP(B60,'X13'!$B:$AZ,45,FALSE)),"B"))))))))))))))=TRUE," ",(IF($X$1=1,(VLOOKUP(B60,'X1'!$B:$AZ,45,FALSE)),IF($X$1=2,(VLOOKUP(B60,'X2'!$B:$AZ,45,FALSE)),IF($X$1=3,(VLOOKUP(B60,'X3'!$B:$AZ,45,FALSE)),IF($X$1=4,(VLOOKUP(B60,'X4'!$B:$AZ,45,FALSE)),IF($X$1=5,(VLOOKUP(B60,'X5'!$B:$AZ,45,FALSE)),IF($X$1=6,(VLOOKUP(B60,'X6'!$B:$AZ,45,FALSE)),IF($X$1=7,(VLOOKUP(B60,'X7'!$B:$AZ,45,FALSE)),IF($X$1=8,(VLOOKUP(B60,'X8'!$B:$AZ,45,FALSE)),IF($X$1=9,(VLOOKUP(B60,'X9'!$B:$AZ,45,FALSE)),IF($X$1=10,(VLOOKUP(B60,'X10'!$B:$AZ,45,FALSE)),IF($X$1=11,(VLOOKUP(B60,'X11'!$B:$AZ,45,FALSE)),IF($X$1=12,(VLOOKUP(B60,'X12'!$B:$AZ,45,FALSE)),IF($X$1=13,(VLOOKUP(B60,'X13'!$B:$AZ,45,FALSE)),"B")))))))))))))))</f>
        <v>-64.750007841573179</v>
      </c>
      <c r="O60" s="184">
        <f ca="1">IF(ISERROR(IF($X$1=1,(VLOOKUP(B60,'X1'!$B:$AZ,11,FALSE)),IF($X$1=2,(VLOOKUP(B60,'X2'!$B:$AZ,11,FALSE)),IF($X$1=3,(VLOOKUP(B60,'X3'!$B:$AZ,11,FALSE)),IF($X$1=4,(VLOOKUP(B60,'X4'!$B:$AZ,11,FALSE)),IF($X$1=5,(VLOOKUP(B60,'X5'!$B:$AZ,11,FALSE)),IF($X$1=6,(VLOOKUP(B60,'X6'!$B:$AZ,11,FALSE)),IF($X$1=7,(VLOOKUP(B60,'X7'!$B:$AZ,11,FALSE)),IF($X$1=8,(VLOOKUP(B60,'X8'!$B:$AZ,11,FALSE)),IF($X$1=9,(VLOOKUP(B60,'X9'!$B:$AZ,11,FALSE)),IF($X$1=10,(VLOOKUP(B60,'X10'!$B:$AZ,11,FALSE)),IF($X$1=11,(VLOOKUP(B60,'X11'!$B:$AZ,11,FALSE)),IF($X$1=12,(VLOOKUP(B60,'X12'!$B:$AZ,11,FALSE)),IF($X$1=13,(VLOOKUP(B60,'X13'!$B:$AZ,11,FALSE)),"B"))))))))))))))=TRUE," ",(IF($X$1=1,(VLOOKUP(B60,'X1'!$B:$AZ,11,FALSE)),IF($X$1=2,(VLOOKUP(B60,'X2'!$B:$AZ,11,FALSE)),IF($X$1=3,(VLOOKUP(B60,'X3'!$B:$AZ,11,FALSE)),IF($X$1=4,(VLOOKUP(B60,'X4'!$B:$AZ,11,FALSE)),IF($X$1=5,(VLOOKUP(B60,'X5'!$B:$AZ,11,FALSE)),IF($X$1=6,(VLOOKUP(B60,'X6'!$B:$AZ,11,FALSE)),IF($X$1=7,(VLOOKUP(B60,'X7'!$B:$AZ,11,FALSE)),IF($X$1=8,(VLOOKUP(B60,'X8'!$B:$AZ,11,FALSE)),IF($X$1=9,(VLOOKUP(B60,'X9'!$B:$AZ,11,FALSE)),IF($X$1=10,(VLOOKUP(B60,'X10'!$B:$AZ,11,FALSE)),IF($X$1=11,(VLOOKUP(B60,'X11'!$B:$AZ,11,FALSE)),IF($X$1=12,(VLOOKUP(B60,'X12'!$B:$AZ,11,FALSE)),IF($X$1=13,(VLOOKUP(B60,'X13'!$B:$AZ,11,FALSE)),"B")))))))))))))))</f>
        <v>4.3964872871801308</v>
      </c>
      <c r="P60" s="184">
        <f ca="1">IF(ISERROR(IF($X$1=1,(VLOOKUP(B60,'X1'!$B:$AZ,12,FALSE)),IF($X$1=2,(VLOOKUP(B60,'X2'!$B:$AZ,12,FALSE)),IF($X$1=3,(VLOOKUP(B60,'X3'!$B:$AZ,12,FALSE)),IF($X$1=4,(VLOOKUP(B60,'X4'!$B:$AZ,12,FALSE)),IF($X$1=5,(VLOOKUP(B60,'X5'!$B:$AZ,12,FALSE)),IF($X$1=6,(VLOOKUP(B60,'X6'!$B:$AZ,12,FALSE)),IF($X$1=7,(VLOOKUP(B60,'X7'!$B:$AZ,12,FALSE)),IF($X$1=8,(VLOOKUP(B60,'X8'!$B:$AZ,12,FALSE)),IF($X$1=9,(VLOOKUP(B60,'X9'!$B:$AZ,12,FALSE)),IF($X$1=10,(VLOOKUP(B60,'X10'!$B:$AZ,12,FALSE)),IF($X$1=11,(VLOOKUP(B60,'X11'!$B:$AZ,12,FALSE)),IF($X$1=12,(VLOOKUP(B60,'X12'!$B:$AZ,12,FALSE)),IF($X$1=13,(VLOOKUP(B60,'X13'!$B:$AZ,12,FALSE)),"B"))))))))))))))=TRUE," ",(IF($X$1=1,(VLOOKUP(B60,'X1'!$B:$AZ,12,FALSE)),IF($X$1=2,(VLOOKUP(B60,'X2'!$B:$AZ,12,FALSE)),IF($X$1=3,(VLOOKUP(B60,'X3'!$B:$AZ,12,FALSE)),IF($X$1=4,(VLOOKUP(B60,'X4'!$B:$AZ,12,FALSE)),IF($X$1=5,(VLOOKUP(B60,'X5'!$B:$AZ,12,FALSE)),IF($X$1=6,(VLOOKUP(B60,'X6'!$B:$AZ,12,FALSE)),IF($X$1=7,(VLOOKUP(B60,'X7'!$B:$AZ,12,FALSE)),IF($X$1=8,(VLOOKUP(B60,'X8'!$B:$AZ,12,FALSE)),IF($X$1=9,(VLOOKUP(B60,'X9'!$B:$AZ,12,FALSE)),IF($X$1=10,(VLOOKUP(B60,'X10'!$B:$AZ,12,FALSE)),IF($X$1=11,(VLOOKUP(B60,'X11'!$B:$AZ,12,FALSE)),IF($X$1=12,(VLOOKUP(B60,'X12'!$B:$AZ,12,FALSE)),IF($X$1=13,(VLOOKUP(B60,'X13'!$B:$AZ,12,FALSE)),"B")))))))))))))))</f>
        <v>6.4692990815154996</v>
      </c>
      <c r="Q60" s="185">
        <f ca="1">IF(ISERROR(IF($X$1=1,(VLOOKUP(B60,'X1'!$B:$AZ,46,FALSE)),IF($X$1=2,(VLOOKUP(B60,'X2'!$B:$AZ,46,FALSE)),IF($X$1=3,(VLOOKUP(B60,'X3'!$B:$AZ,46,FALSE)),IF($X$1=4,(VLOOKUP(B60,'X4'!$B:$AZ,46,FALSE)),IF($X$1=5,(VLOOKUP(B60,'X5'!$B:$AZ,46,FALSE)),IF($X$1=6,(VLOOKUP(B60,'X6'!$B:$AZ,46,FALSE)),IF($X$1=7,(VLOOKUP(B60,'X7'!$B:$AZ,46,FALSE)),IF($X$1=8,(VLOOKUP(B60,'X8'!$B:$AZ,46,FALSE)),IF($X$1=9,(VLOOKUP(B60,'X9'!$B:$AZ,46,FALSE)),IF($X$1=10,(VLOOKUP(B60,'X10'!$B:$AZ,46,FALSE)),IF($X$1=11,(VLOOKUP(B60,'X11'!$B:$AZ,46,FALSE)),IF($X$1=12,(VLOOKUP(B60,'X12'!$B:$AZ,46,FALSE)),IF($X$1=13,(VLOOKUP(B60,'X13'!$B:$AZ,46,FALSE)),"B"))))))))))))))=TRUE," ",(IF($X$1=1,(VLOOKUP(B60,'X1'!$B:$AZ,46,FALSE)),IF($X$1=2,(VLOOKUP(B60,'X2'!$B:$AZ,46,FALSE)),IF($X$1=3,(VLOOKUP(B60,'X3'!$B:$AZ,46,FALSE)),IF($X$1=4,(VLOOKUP(B60,'X4'!$B:$AZ,46,FALSE)),IF($X$1=5,(VLOOKUP(B60,'X5'!$B:$AZ,46,FALSE)),IF($X$1=6,(VLOOKUP(B60,'X6'!$B:$AZ,46,FALSE)),IF($X$1=7,(VLOOKUP(B60,'X7'!$B:$AZ,46,FALSE)),IF($X$1=8,(VLOOKUP(B60,'X8'!$B:$AZ,46,FALSE)),IF($X$1=9,(VLOOKUP(B60,'X9'!$B:$AZ,46,FALSE)),IF($X$1=10,(VLOOKUP(B60,'X10'!$B:$AZ,46,FALSE)),IF($X$1=11,(VLOOKUP(B60,'X11'!$B:$AZ,46,FALSE)),IF($X$1=12,(VLOOKUP(B60,'X12'!$B:$AZ,46,FALSE)),IF($X$1=13,(VLOOKUP(B60,'X13'!$B:$AZ,46,FALSE)),"B")))))))))))))))</f>
        <v>-63.671945163714682</v>
      </c>
      <c r="R60" s="185">
        <f ca="1">IF(ISERROR(IF($X$1=1,(VLOOKUP(B60,'X1'!$B:$AZ,15,FALSE)),IF($X$1=2,(VLOOKUP(B60,'X2'!$B:$AZ,15,FALSE)),IF($X$1=3,(VLOOKUP(B60,'X3'!$B:$AZ,15,FALSE)),IF($X$1=4,(VLOOKUP(B60,'X4'!$B:$AZ,15,FALSE)),IF($X$1=5,(VLOOKUP(B60,'X5'!$B:$AZ,15,FALSE)),IF($X$1=6,(VLOOKUP(B60,'X6'!$B:$AZ,15,FALSE)),IF($X$1=7,(VLOOKUP(B60,'X7'!$B:$AZ,15,FALSE)),IF($X$1=8,(VLOOKUP(B60,'X8'!$B:$AZ,15,FALSE)),IF($X$1=9,(VLOOKUP(B60,'X9'!$B:$AZ,15,FALSE)),IF($X$1=10,(VLOOKUP(B60,'X10'!$B:$AZ,15,FALSE)),IF($X$1=11,(VLOOKUP(B60,'X11'!$B:$AZ,15,FALSE)),IF($X$1=12,(VLOOKUP(B60,'X12'!$B:$AZ,15,FALSE)),IF($X$1=13,(VLOOKUP(B60,'X13'!$B:$AZ,15,FALSE)),"B"))))))))))))))=TRUE," ",(IF($X$1=1,(VLOOKUP(B60,'X1'!$B:$AZ,15,FALSE)),IF($X$1=2,(VLOOKUP(B60,'X2'!$B:$AZ,15,FALSE)),IF($X$1=3,(VLOOKUP(B60,'X3'!$B:$AZ,15,FALSE)),IF($X$1=4,(VLOOKUP(B60,'X4'!$B:$AZ,15,FALSE)),IF($X$1=5,(VLOOKUP(B60,'X5'!$B:$AZ,15,FALSE)),IF($X$1=6,(VLOOKUP(B60,'X6'!$B:$AZ,15,FALSE)),IF($X$1=7,(VLOOKUP(B60,'X7'!$B:$AZ,15,FALSE)),IF($X$1=8,(VLOOKUP(B60,'X8'!$B:$AZ,15,FALSE)),IF($X$1=9,(VLOOKUP(B60,'X9'!$B:$AZ,15,FALSE)),IF($X$1=10,(VLOOKUP(B60,'X10'!$B:$AZ,15,FALSE)),IF($X$1=11,(VLOOKUP(B60,'X11'!$B:$AZ,15,FALSE)),IF($X$1=12,(VLOOKUP(B60,'X12'!$B:$AZ,15,FALSE)),IF($X$1=13,(VLOOKUP(B60,'X13'!$B:$AZ,15,FALSE)),"B")))))))))))))))</f>
        <v>15.043108344164386</v>
      </c>
      <c r="S60" s="185">
        <f ca="1">IF(ISERROR(IF((IF($X$1=1,(VLOOKUP(B60,'X1'!$B:$AZ,14,FALSE)),(IF($X$1=2,(VLOOKUP(B60,'X2'!$B:$AZ,14,FALSE)),(IF($X$1=3,(VLOOKUP(B60,'X3'!$B:$AZ,14,FALSE)),(IF($X$1=4,(VLOOKUP(B60,'X4'!$B:$AZ,14,FALSE)),(IF($X$1=5,(VLOOKUP(B60,'X5'!$B:$AZ,14,FALSE)),(IF($X$1=6,(VLOOKUP(B60,'X6'!$B:$AZ,14,FALSE)),(IF($X$1=7,(VLOOKUP(B60,'X7'!$B:$AZ,14,FALSE)),(IF($X$1=8,(VLOOKUP(B60,'X8'!$B:$AZ,14,FALSE)),(IF($X$1=9,(VLOOKUP(B60,'X9'!$B:$AZ,14,FALSE)),(IF($X$1=10,(VLOOKUP(B60,'X10'!$B:$AZ,14,FALSE)),(IF($X$1=11,(VLOOKUP(B60,'X11'!$B:$AZ,14,FALSE)),(IF($X$1=12,(VLOOKUP(B60,'X12'!$B:$AZ,14,FALSE)),(VLOOKUP(B60,'X13'!$B:$AZ,14,FALSE))))))))))))))))))))))))))=$V$1," ",(IF($X$1=1,(VLOOKUP(B60,'X1'!$B:$AZ,14,FALSE)),(IF($X$1=2,(VLOOKUP(B60,'X2'!$B:$AZ,14,FALSE)),(IF($X$1=3,(VLOOKUP(B60,'X3'!$B:$AZ,14,FALSE)),(IF($X$1=4,(VLOOKUP(B60,'X4'!$B:$AZ,14,FALSE)),(IF($X$1=5,(VLOOKUP(B60,'X5'!$B:$AZ,14,FALSE)),(IF($X$1=6,(VLOOKUP(B60,'X6'!$B:$AZ,14,FALSE)),(IF($X$1=7,(VLOOKUP(B60,'X7'!$B:$AZ,14,FALSE)),(IF($X$1=8,(VLOOKUP(B60,'X8'!$B:$AZ,14,FALSE)),(IF($X$1=9,(VLOOKUP(B60,'X9'!$B:$AZ,14,FALSE)),(IF($X$1=10,(VLOOKUP(B60,'X10'!$B:$AZ,14,FALSE)),(IF($X$1=11,(VLOOKUP(B60,'X11'!$B:$AZ,14,FALSE)),(IF($X$1=12,(VLOOKUP(B60,'X12'!$B:$AZ,14,FALSE)),(VLOOKUP(B60,'X13'!$B:$AZ,14,FALSE))))))))))))))))))))))))))))=TRUE," ",(IF((IF($X$1=1,(VLOOKUP(B60,'X1'!$B:$AZ,14,FALSE)),(IF($X$1=2,(VLOOKUP(B60,'X2'!$B:$AZ,14,FALSE)),(IF($X$1=3,(VLOOKUP(B60,'X3'!$B:$AZ,14,FALSE)),(IF($X$1=4,(VLOOKUP(B60,'X4'!$B:$AZ,14,FALSE)),(IF($X$1=5,(VLOOKUP(B60,'X5'!$B:$AZ,14,FALSE)),(IF($X$1=6,(VLOOKUP(B60,'X6'!$B:$AZ,14,FALSE)),(IF($X$1=7,(VLOOKUP(B60,'X7'!$B:$AZ,14,FALSE)),(IF($X$1=8,(VLOOKUP(B60,'X8'!$B:$AZ,14,FALSE)),(IF($X$1=9,(VLOOKUP(B60,'X9'!$B:$AZ,14,FALSE)),(IF($X$1=10,(VLOOKUP(B60,'X10'!$B:$AZ,14,FALSE)),(IF($X$1=11,(VLOOKUP(B60,'X11'!$B:$AZ,14,FALSE)),(IF($X$1=12,(VLOOKUP(B60,'X12'!$B:$AZ,14,FALSE)),(VLOOKUP(B60,'X13'!$B:$AZ,14,FALSE))))))))))))))))))))))))))=$V$1," ",(IF($X$1=1,(VLOOKUP(B60,'X1'!$B:$AZ,14,FALSE)),(IF($X$1=2,(VLOOKUP(B60,'X2'!$B:$AZ,14,FALSE)),(IF($X$1=3,(VLOOKUP(B60,'X3'!$B:$AZ,14,FALSE)),(IF($X$1=4,(VLOOKUP(B60,'X4'!$B:$AZ,14,FALSE)),(IF($X$1=5,(VLOOKUP(B60,'X5'!$B:$AZ,14,FALSE)),(IF($X$1=6,(VLOOKUP(B60,'X6'!$B:$AZ,14,FALSE)),(IF($X$1=7,(VLOOKUP(B60,'X7'!$B:$AZ,14,FALSE)),(IF($X$1=8,(VLOOKUP(B60,'X8'!$B:$AZ,14,FALSE)),(IF($X$1=9,(VLOOKUP(B60,'X9'!$B:$AZ,14,FALSE)),(IF($X$1=10,(VLOOKUP(B60,'X10'!$B:$AZ,14,FALSE)),(IF($X$1=11,(VLOOKUP(B60,'X11'!$B:$AZ,14,FALSE)),(IF($X$1=12,(VLOOKUP(B60,'X12'!$B:$AZ,14,FALSE)),(VLOOKUP(B60,'X13'!$B:$AZ,14,FALSE)))))))))))))))))))))))))))))</f>
        <v>175.96153846153845</v>
      </c>
      <c r="Z60" s="170">
        <v>10</v>
      </c>
      <c r="AA60" s="170">
        <v>5</v>
      </c>
      <c r="AB60" s="170" t="str">
        <f t="shared" si="0"/>
        <v>105</v>
      </c>
      <c r="AC60" s="102">
        <f t="shared" si="11"/>
        <v>104</v>
      </c>
      <c r="AD60" s="42" t="s">
        <v>1669</v>
      </c>
      <c r="AE60" s="162" t="s">
        <v>19</v>
      </c>
      <c r="AF60" s="162" t="s">
        <v>1090</v>
      </c>
      <c r="AG60" s="162" t="s">
        <v>1091</v>
      </c>
      <c r="AH60" s="162" t="s">
        <v>793</v>
      </c>
      <c r="AI60" s="162" t="s">
        <v>795</v>
      </c>
      <c r="AJ60" s="162" t="s">
        <v>1230</v>
      </c>
      <c r="AK60" s="102">
        <v>8</v>
      </c>
      <c r="AL60" s="102">
        <v>15</v>
      </c>
      <c r="AM60" s="102">
        <v>9</v>
      </c>
      <c r="AN60" s="162" t="s">
        <v>784</v>
      </c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02"/>
    </row>
    <row r="61" spans="1:52" ht="14.1" customHeight="1" x14ac:dyDescent="0.25">
      <c r="A61" s="156">
        <f t="shared" si="9"/>
        <v>14</v>
      </c>
      <c r="B61" s="122" t="str">
        <f>IF(ISERROR(IF($U$16=1,(VLOOKUP(A61,$AC$89:$AH$125,2,FALSE)),IF((IF($X$1=1,'X1'!B20,(IF($X$1=2,'X2'!B20,(IF($X$1=3,'X3'!B20,(IF($X$1=4,'X4'!B20,(IF($X$1=5,'X5'!B20,(IF($X$1=6,'X6'!B20,(IF($X$1=7,'X7'!B20,(IF($X$1=8,'X8'!B20,(IF($X$1=9,'X9'!B20,(IF($X$1=10,'X10'!B20,(IF($X$1=11,'X11'!B20,(IF($X$1=12,'X12'!B20,'X13'!B20))))))))))))))))))))))))="","",(IF($X$1=1,'X1'!B20,(IF($X$1=2,'X2'!B20,(IF($X$1=3,'X3'!B20,(IF($X$1=4,'X4'!B20,(IF($X$1=5,'X5'!B20,(IF($X$1=6,'X6'!B20,(IF($X$1=7,'X7'!B20,(IF($X$1=8,'X8'!B20,(IF($X$1=9,'X9'!B20,(IF($X$1=10,'X10'!B20,(IF($X$1=11,'X11'!B20,(IF($X$1=12,'X12'!B20,'X13'!B20)))))))))))))))))))))))))))=TRUE," ",(IF($U$16=1,(VLOOKUP(A61,$AC$89:$AH$125,2,FALSE)),IF((IF($X$1=1,'X1'!B20,(IF($X$1=2,'X2'!B20,(IF($X$1=3,'X3'!B20,(IF($X$1=4,'X4'!B20,(IF($X$1=5,'X5'!B20,(IF($X$1=6,'X6'!B20,(IF($X$1=7,'X7'!B20,(IF($X$1=8,'X8'!B20,(IF($X$1=9,'X9'!B20,(IF($X$1=10,'X10'!B20,(IF($X$1=11,'X11'!B20,(IF($X$1=12,'X12'!B20,'X13'!B20))))))))))))))))))))))))="","",(IF($X$1=1,'X1'!B20,(IF($X$1=2,'X2'!B20,(IF($X$1=3,'X3'!B20,(IF($X$1=4,'X4'!B20,(IF($X$1=5,'X5'!B20,(IF($X$1=6,'X6'!B20,(IF($X$1=7,'X7'!B20,(IF($X$1=8,'X8'!B20,(IF($X$1=9,'X9'!B20,(IF($X$1=10,'X10'!B20,(IF($X$1=11,'X11'!B20,(IF($X$1=12,'X12'!B20,'X13'!B20))))))))))))))))))))))))))))</f>
        <v>HHRU RM Equity</v>
      </c>
      <c r="C61" s="181" t="str">
        <f ca="1">IF(ISERROR(IF($X$1=1,(VLOOKUP(B61,'X1'!$B:$AZ,47,FALSE)),IF($X$1=2,(VLOOKUP(B61,'X2'!$B:$AZ,47,FALSE)),IF($X$1=3,(VLOOKUP(B61,'X3'!$B:$AZ,47,FALSE)),IF($X$1=4,(VLOOKUP(B61,'X4'!$B:$AZ,47,FALSE)),IF($X$1=5,(VLOOKUP(B61,'X5'!$B:$AZ,47,FALSE)),IF($X$1=6,(VLOOKUP(B61,'X6'!$B:$AZ,47,FALSE)),IF($X$1=7,(VLOOKUP(B61,'X7'!$B:$AZ,47,FALSE)),IF($X$1=8,(VLOOKUP(B61,'X8'!$B:$AZ,47,FALSE)),IF($X$1=9,(VLOOKUP(B61,'X9'!$B:$AZ,47,FALSE)),IF($X$1=10,(VLOOKUP(B61,'X10'!$B:$AZ,47,FALSE)),IF($X$1=11,(VLOOKUP(B61,'X11'!$B:$AZ,47,FALSE)),IF($X$1=12,(VLOOKUP(B61,'X12'!$B:$AZ,47,FALSE)),IF($X$1=13,(VLOOKUP(B61,'X13'!$B:$AZ,47,FALSE)),"B"))))))))))))))=TRUE," ",(IF($X$1=1,(VLOOKUP(B61,'X1'!$B:$AZ,47,FALSE)),IF($X$1=2,(VLOOKUP(B61,'X2'!$B:$AZ,47,FALSE)),IF($X$1=3,(VLOOKUP(B61,'X3'!$B:$AZ,47,FALSE)),IF($X$1=4,(VLOOKUP(B61,'X4'!$B:$AZ,47,FALSE)),IF($X$1=5,(VLOOKUP(B61,'X5'!$B:$AZ,47,FALSE)),IF($X$1=6,(VLOOKUP(B61,'X6'!$B:$AZ,47,FALSE)),IF($X$1=7,(VLOOKUP(B61,'X7'!$B:$AZ,47,FALSE)),IF($X$1=8,(VLOOKUP(B61,'X8'!$B:$AZ,47,FALSE)),IF($X$1=9,(VLOOKUP(B61,'X9'!$B:$AZ,47,FALSE)),IF($X$1=10,(VLOOKUP(B61,'X10'!$B:$AZ,47,FALSE)),IF($X$1=11,(VLOOKUP(B61,'X11'!$B:$AZ,47,FALSE)),IF($X$1=12,(VLOOKUP(B61,'X12'!$B:$AZ,47,FALSE)),IF($X$1=13,(VLOOKUP(B61,'X13'!$B:$AZ,47,FALSE)),"B")))))))))))))))</f>
        <v>HeadHunter Group PLC</v>
      </c>
      <c r="D61" s="181" t="str">
        <f ca="1">IF(ISERROR(IF($X$1=1,(VLOOKUP(B61,'X1'!$B:$AP,41,FALSE)),IF($X$1=2,(VLOOKUP(B61,'X2'!$B:$AP,41,FALSE)),IF($X$1=3,(VLOOKUP(B61,'X3'!$B:$AP,41,FALSE)),IF($X$1=4,(VLOOKUP(B61,'X4'!$B:$AP,41,FALSE)),IF($X$1=5,(VLOOKUP(B61,'X5'!$B:$AP,41,FALSE)),IF($X$1=6,(VLOOKUP(B61,'X6'!$B:$AP,41,FALSE)),IF($X$1=7,(VLOOKUP(B61,'X7'!$B:$AP,41,FALSE)),IF($X$1=8,(VLOOKUP(B61,'X8'!$B:$AP,41,FALSE)),IF($X$1=9,(VLOOKUP(B61,'X9'!$B:$AP,41,FALSE)),IF($X$1=10,(VLOOKUP(B61,'X10'!$B:$AP,41,FALSE)),IF($X$1=11,(VLOOKUP(B61,'X11'!$B:$AP,41,FALSE)),IF($X$1=12,(VLOOKUP(B61,'X12'!$B:$AP,41,FALSE)),IF($X$1=13,(VLOOKUP(B61,'X13'!$B:$AP,41,FALSE)),"B"))))))))))))))=TRUE," ",(IF($X$1=1,(VLOOKUP(B61,'X1'!$B:$AP,41,FALSE)),IF($X$1=2,(VLOOKUP(B61,'X2'!$B:$AP,41,FALSE)),IF($X$1=3,(VLOOKUP(B61,'X3'!$B:$AP,41,FALSE)),IF($X$1=4,(VLOOKUP(B61,'X4'!$B:$AP,41,FALSE)),IF($X$1=5,(VLOOKUP(B61,'X5'!$B:$AP,41,FALSE)),IF($X$1=6,(VLOOKUP(B61,'X6'!$B:$AP,41,FALSE)),IF($X$1=7,(VLOOKUP(B61,'X7'!$B:$AP,41,FALSE)),IF($X$1=8,(VLOOKUP(B61,'X8'!$B:$AP,41,FALSE)),IF($X$1=9,(VLOOKUP(B61,'X9'!$B:$AP,41,FALSE)),IF($X$1=10,(VLOOKUP(B61,'X10'!$B:$AP,41,FALSE)),IF($X$1=11,(VLOOKUP(B61,'X11'!$B:$AP,41,FALSE)),IF($X$1=12,(VLOOKUP(B61,'X12'!$B:$AP,41,FALSE)),IF($X$1=13,(VLOOKUP(B61,'X13'!$B:$AP,41,FALSE)),"B")))))))))))))))</f>
        <v>Internet Media &amp; Services</v>
      </c>
      <c r="E61" s="182">
        <f ca="1">IF(ISERROR(IF($X$1=1,(VLOOKUP(B61,'X1'!$B:$AP,7,FALSE)),IF($X$1=2,(VLOOKUP(B61,'X2'!$B:$AP,7,FALSE)),IF($X$1=3,(VLOOKUP(B61,'X3'!$B:$AP,7,FALSE)),IF($X$1=4,(VLOOKUP(B61,'X4'!$B:$AP,7,FALSE)),IF($X$1=5,(VLOOKUP(B61,'X5'!$B:$AP,7,FALSE)),IF($X$1=6,(VLOOKUP(B61,'X6'!$B:$AP,7,FALSE)),IF($X$1=7,(VLOOKUP(B61,'X7'!$B:$AP,7,FALSE)),IF($X$1=8,(VLOOKUP(B61,'X8'!$B:$AP,7,FALSE)),IF($X$1=9,(VLOOKUP(B61,'X9'!$B:$AP,7,FALSE)),IF($X$1=10,(VLOOKUP(B61,'X10'!$B:$AP,7,FALSE)),IF($X$1=11,(VLOOKUP(B61,'X11'!$B:$AP,7,FALSE)),IF($X$1=12,(VLOOKUP(B61,'X12'!$B:$AP,7,FALSE)),IF($X$1=13,(VLOOKUP(B61,'X13'!$B:$AP,7,FALSE)),"B"))))))))))))))=TRUE," ",(IF($X$1=1,(VLOOKUP(B61,'X1'!$B:$AP,7,FALSE)),IF($X$1=2,(VLOOKUP(B61,'X2'!$B:$AP,7,FALSE)),IF($X$1=3,(VLOOKUP(B61,'X3'!$B:$AP,7,FALSE)),IF($X$1=4,(VLOOKUP(B61,'X4'!$B:$AP,7,FALSE)),IF($X$1=5,(VLOOKUP(B61,'X5'!$B:$AP,7,FALSE)),IF($X$1=6,(VLOOKUP(B61,'X6'!$B:$AP,7,FALSE)),IF($X$1=7,(VLOOKUP(B61,'X7'!$B:$AP,7,FALSE)),IF($X$1=8,(VLOOKUP(B61,'X8'!$B:$AP,7,FALSE)),IF($X$1=9,(VLOOKUP(B61,'X9'!$B:$AP,7,FALSE)),IF($X$1=10,(VLOOKUP(B61,'X10'!$B:$AP,7,FALSE)),IF($X$1=11,(VLOOKUP(B61,'X11'!$B:$AP,7,FALSE)),IF($X$1=12,(VLOOKUP(B61,'X12'!$B:$AP,7,FALSE)),IF($X$1=13,(VLOOKUP(B61,'X13'!$B:$AP,7,FALSE)),"B")))))))))))))))</f>
        <v>2824</v>
      </c>
      <c r="F61" s="182">
        <f ca="1">IF(ISERROR(IF((IF($X$1=1,(VLOOKUP(B61,'X1'!$B:$AO,6,FALSE)),(IF($X$1=2,(VLOOKUP(B61,'X2'!$B:$AO,6,FALSE)),(IF($X$1=3,(VLOOKUP(B61,'X3'!$B:$AO,6,FALSE)),(IF($X$1=4,(VLOOKUP(B61,'X4'!$B:$AO,6,FALSE)),(IF($X$1=5,(VLOOKUP(B61,'X5'!$B:$AO,6,FALSE)),(IF($X$1=6,(VLOOKUP(B61,'X6'!$B:$AO,6,FALSE)),(IF($X$1=7,(VLOOKUP(B61,'X7'!$B:$AO,6,FALSE)),(IF($X$1=8,(VLOOKUP(B61,'X8'!$B:$AO,6,FALSE)),(IF($X$1=9,(VLOOKUP(B61,'X9'!$B:$AO,6,FALSE)),(IF($X$1=10,(VLOOKUP(B61,'X10'!$B:$AO,6,FALSE)),(IF($X$1=11,(VLOOKUP(B61,'X11'!$B:$AO,6,FALSE)),(IF($X$1=12,(VLOOKUP(B61,'X12'!$B:$AO,6,FALSE)),(VLOOKUP(B61,'X13'!$B:$AO,6,FALSE))))))))))))))))))))))))))=$V$1," ",(IF($X$1=1,(VLOOKUP(B61,'X1'!$B:$AO,6,FALSE)),(IF($X$1=2,(VLOOKUP(B61,'X2'!$B:$AO,6,FALSE)),(IF($X$1=3,(VLOOKUP(B61,'X3'!$B:$AO,6,FALSE)),(IF($X$1=4,(VLOOKUP(B61,'X4'!$B:$AO,6,FALSE)),(IF($X$1=5,(VLOOKUP(B61,'X5'!$B:$AO,6,FALSE)),(IF($X$1=6,(VLOOKUP(B61,'X6'!$B:$AO,6,FALSE)),(IF($X$1=7,(VLOOKUP(B61,'X7'!$B:$AO,6,FALSE)),(IF($X$1=8,(VLOOKUP(B61,'X8'!$B:$AO,6,FALSE)),(IF($X$1=9,(VLOOKUP(B61,'X9'!$B:$AO,6,FALSE)),(IF($X$1=10,(VLOOKUP(B61,'X10'!$B:$AO,6,FALSE)),(IF($X$1=11,(VLOOKUP(B61,'X11'!$B:$AO,6,FALSE)),(IF($X$1=12,(VLOOKUP(B61,'X12'!$B:$AO,6,FALSE)),(VLOOKUP(B61,'X13'!$B:$AO,6,FALSE))))))))))))))))))))))))))))=TRUE," ",(IF((IF($X$1=1,(VLOOKUP(B61,'X1'!$B:$AO,6,FALSE)),(IF($X$1=2,(VLOOKUP(B61,'X2'!$B:$AO,6,FALSE)),(IF($X$1=3,(VLOOKUP(B61,'X3'!$B:$AO,6,FALSE)),(IF($X$1=4,(VLOOKUP(B61,'X4'!$B:$AO,6,FALSE)),(IF($X$1=5,(VLOOKUP(B61,'X5'!$B:$AO,6,FALSE)),(IF($X$1=6,(VLOOKUP(B61,'X6'!$B:$AO,6,FALSE)),(IF($X$1=7,(VLOOKUP(B61,'X7'!$B:$AO,6,FALSE)),(IF($X$1=8,(VLOOKUP(B61,'X8'!$B:$AO,6,FALSE)),(IF($X$1=9,(VLOOKUP(B61,'X9'!$B:$AO,6,FALSE)),(IF($X$1=10,(VLOOKUP(B61,'X10'!$B:$AO,6,FALSE)),(IF($X$1=11,(VLOOKUP(B61,'X11'!$B:$AO,6,FALSE)),(IF($X$1=12,(VLOOKUP(B61,'X12'!$B:$AO,6,FALSE)),(VLOOKUP(B61,'X13'!$B:$AO,6,FALSE))))))))))))))))))))))))))=$V$1," ",(IF($X$1=1,(VLOOKUP(B61,'X1'!$B:$AO,6,FALSE)),(IF($X$1=2,(VLOOKUP(B61,'X2'!$B:$AO,6,FALSE)),(IF($X$1=3,(VLOOKUP(B61,'X3'!$B:$AO,6,FALSE)),(IF($X$1=4,(VLOOKUP(B61,'X4'!$B:$AO,6,FALSE)),(IF($X$1=5,(VLOOKUP(B61,'X5'!$B:$AO,6,FALSE)),(IF($X$1=6,(VLOOKUP(B61,'X6'!$B:$AO,6,FALSE)),(IF($X$1=7,(VLOOKUP(B61,'X7'!$B:$AO,6,FALSE)),(IF($X$1=8,(VLOOKUP(B61,'X8'!$B:$AO,6,FALSE)),(IF($X$1=9,(VLOOKUP(B61,'X9'!$B:$AO,6,FALSE)),(IF($X$1=10,(VLOOKUP(B61,'X10'!$B:$AO,6,FALSE)),(IF($X$1=11,(VLOOKUP(B61,'X11'!$B:$AO,6,FALSE)),(IF($X$1=12,(VLOOKUP(B61,'X12'!$B:$AO,6,FALSE)),(VLOOKUP(B61,'X13'!$B:$AO,6,FALSE)))))))))))))))))))))))))))))</f>
        <v>2790</v>
      </c>
      <c r="G61" s="182">
        <f ca="1">IF(ISERROR(IF($X$1=1,(VLOOKUP(B61,'X1'!$B:$AZ,44,FALSE)),IF($X$1=2,(VLOOKUP(B61,'X2'!$B:$AZ,44,FALSE)),IF($X$1=3,(VLOOKUP(B61,'X3'!$B:$AZ,44,FALSE)),IF($X$1=4,(VLOOKUP(B61,'X4'!$B:$AZ,44,FALSE)),IF($X$1=5,(VLOOKUP(B61,'X5'!$B:$AZ,44,FALSE)),IF($X$1=6,(VLOOKUP(B61,'X6'!$B:$AZ,44,FALSE)),IF($X$1=7,(VLOOKUP(B61,'X7'!$B:$AZ,44,FALSE)),IF($X$1=8,(VLOOKUP(B61,'X8'!$B:$AZ,44,FALSE)),IF($X$1=9,(VLOOKUP(B61,'X9'!$B:$AZ,44,FALSE)),IF($X$1=10,(VLOOKUP(B61,'X10'!$B:$AZ,44,FALSE)),IF($X$1=11,(VLOOKUP(B61,'X11'!$B:$AZ,44,FALSE)),IF($X$1=12,(VLOOKUP(B61,'X12'!$B:$AZ,44,FALSE)),IF($X$1=13,(VLOOKUP(B61,'X13'!$B:$AZ,44,FALSE)),"B"))))))))))))))=TRUE," ",(IF($X$1=1,(VLOOKUP(B61,'X1'!$B:$AZ,44,FALSE)),IF($X$1=2,(VLOOKUP(B61,'X2'!$B:$AZ,44,FALSE)),IF($X$1=3,(VLOOKUP(B61,'X3'!$B:$AZ,44,FALSE)),IF($X$1=4,(VLOOKUP(B61,'X4'!$B:$AZ,44,FALSE)),IF($X$1=5,(VLOOKUP(B61,'X5'!$B:$AZ,44,FALSE)),IF($X$1=6,(VLOOKUP(B61,'X6'!$B:$AZ,44,FALSE)),IF($X$1=7,(VLOOKUP(B61,'X7'!$B:$AZ,44,FALSE)),IF($X$1=8,(VLOOKUP(B61,'X8'!$B:$AZ,44,FALSE)),IF($X$1=9,(VLOOKUP(B61,'X9'!$B:$AZ,44,FALSE)),IF($X$1=10,(VLOOKUP(B61,'X10'!$B:$AZ,44,FALSE)),IF($X$1=11,(VLOOKUP(B61,'X11'!$B:$AZ,44,FALSE)),IF($X$1=12,(VLOOKUP(B61,'X12'!$B:$AZ,44,FALSE)),IF($X$1=13,(VLOOKUP(B61,'X13'!$B:$AZ,44,FALSE)),"B")))))))))))))))</f>
        <v>-1.2039660056657242</v>
      </c>
      <c r="H61" s="182">
        <f ca="1">IF(ISERROR(IF($X$1=1,(VLOOKUP(B61,'X1'!$B:$AZ,8,FALSE)),IF($X$1=2,(VLOOKUP(B61,'X2'!$B:$AZ,8,FALSE)),IF($X$1=3,(VLOOKUP(B61,'X3'!$B:$AZ,8,FALSE)),IF($X$1=4,(VLOOKUP(B61,'X4'!$B:$AZ,8,FALSE)),IF($X$1=5,(VLOOKUP(B61,'X5'!$B:$AZ,8,FALSE)),IF($X$1=6,(VLOOKUP(B61,'X6'!$B:$AZ,8,FALSE)),IF($X$1=7,(VLOOKUP(B61,'X7'!$B:$AZ,8,FALSE)),IF($X$1=8,(VLOOKUP(B61,'X8'!$B:$AZ,8,FALSE)),IF($X$1=9,(VLOOKUP(B61,'X9'!$B:$AZ,8,FALSE)),IF($X$1=10,(VLOOKUP(B61,'X10'!$B:$AZ,8,FALSE)),IF($X$1=11,(VLOOKUP(B61,'X11'!$B:$AZ,8,FALSE)),IF($X$1=12,(VLOOKUP(B61,'X12'!$B:$AZ,8,FALSE)),IF($X$1=13,(VLOOKUP(B61,'X13'!$B:$AZ,8,FALSE)),"B"))))))))))))))=TRUE," ",(IF($X$1=1,(VLOOKUP(B61,'X1'!$B:$AZ,8,FALSE)),IF($X$1=2,(VLOOKUP(B61,'X2'!$B:$AZ,8,FALSE)),IF($X$1=3,(VLOOKUP(B61,'X3'!$B:$AZ,8,FALSE)),IF($X$1=4,(VLOOKUP(B61,'X4'!$B:$AZ,8,FALSE)),IF($X$1=5,(VLOOKUP(B61,'X5'!$B:$AZ,8,FALSE)),IF($X$1=6,(VLOOKUP(B61,'X6'!$B:$AZ,8,FALSE)),IF($X$1=7,(VLOOKUP(B61,'X7'!$B:$AZ,8,FALSE)),IF($X$1=8,(VLOOKUP(B61,'X8'!$B:$AZ,8,FALSE)),IF($X$1=9,(VLOOKUP(B61,'X9'!$B:$AZ,8,FALSE)),IF($X$1=10,(VLOOKUP(B61,'X10'!$B:$AZ,8,FALSE)),IF($X$1=11,(VLOOKUP(B61,'X11'!$B:$AZ,8,FALSE)),IF($X$1=12,(VLOOKUP(B61,'X12'!$B:$AZ,8,FALSE)),IF($X$1=13,(VLOOKUP(B61,'X13'!$B:$AZ,8,FALSE)),"B")))))))))))))))</f>
        <v>1937.0725444268689</v>
      </c>
      <c r="I61" s="183">
        <f ca="1">IF(ISERROR(IF($X$1=1,(VLOOKUP(B61,'X1'!$B:$AZ,2,FALSE)),IF($X$1=2,(VLOOKUP(B61,'X2'!$B:$AZ,2,FALSE)),IF($X$1=3,(VLOOKUP(B61,'X3'!$B:$AZ,2,FALSE)),IF($X$1=4,(VLOOKUP(B61,'X4'!$B:$AZ,2,FALSE)),IF($X$1=5,(VLOOKUP(B61,'X5'!$B:$AZ,2,FALSE)),IF($X$1=6,(VLOOKUP(B61,'X6'!$B:$AZ,2,FALSE)),IF($X$1=7,(VLOOKUP(B61,'X7'!$B:$AZ,2,FALSE)),IF($X$1=8,(VLOOKUP(B61,'X8'!$B:$AZ,2,FALSE)),IF($X$1=9,(VLOOKUP(B61,'X9'!$B:$AZ,2,FALSE)),IF($X$1=10,(VLOOKUP(B61,'X10'!$B:$AZ,2,FALSE)),IF($X$1=11,(VLOOKUP(B61,'X11'!$B:$AZ,2,FALSE)),IF($X$1=12,(VLOOKUP(B61,'X12'!$B:$AZ,2,FALSE)),IF($X$1=13,(VLOOKUP(B61,'X13'!$B:$AZ,2,FALSE)),"B"))))))))))))))=TRUE," ",(IF($X$1=1,(VLOOKUP(B61,'X1'!$B:$AZ,2,FALSE)),IF($X$1=2,(VLOOKUP(B61,'X2'!$B:$AZ,2,FALSE)),IF($X$1=3,(VLOOKUP(B61,'X3'!$B:$AZ,2,FALSE)),IF($X$1=4,(VLOOKUP(B61,'X4'!$B:$AZ,2,FALSE)),IF($X$1=5,(VLOOKUP(B61,'X5'!$B:$AZ,2,FALSE)),IF($X$1=6,(VLOOKUP(B61,'X6'!$B:$AZ,2,FALSE)),IF($X$1=7,(VLOOKUP(B61,'X7'!$B:$AZ,2,FALSE)),IF($X$1=8,(VLOOKUP(B61,'X8'!$B:$AZ,2,FALSE)),IF($X$1=9,(VLOOKUP(B61,'X9'!$B:$AZ,2,FALSE)),IF($X$1=10,(VLOOKUP(B61,'X10'!$B:$AZ,2,FALSE)),IF($X$1=11,(VLOOKUP(B61,'X11'!$B:$AZ,2,FALSE)),IF($X$1=12,(VLOOKUP(B61,'X12'!$B:$AZ,2,FALSE)),IF($X$1=13,(VLOOKUP(B61,'X13'!$B:$AZ,2,FALSE)),"B")))))))))))))))</f>
        <v>1</v>
      </c>
      <c r="J61" s="183">
        <f ca="1">IF(ISERROR(IF($X$1=1,(VLOOKUP(B61,'X1'!$B:$AZ,3,FALSE)),IF($X$1=2,(VLOOKUP(B61,'X2'!$B:$AZ,3,FALSE)),IF($X$1=3,(VLOOKUP(B61,'X3'!$B:$AZ,3,FALSE)),IF($X$1=4,(VLOOKUP(B61,'X4'!$B:$AZ,3,FALSE)),IF($X$1=5,(VLOOKUP(B61,'X5'!$B:$AZ,3,FALSE)),IF($X$1=6,(VLOOKUP(B61,'X6'!$B:$AZ,3,FALSE)),IF($X$1=7,(VLOOKUP(B61,'X7'!$B:$AZ,3,FALSE)),IF($X$1=8,(VLOOKUP(B61,'X8'!$B:$AZ,3,FALSE)),IF($X$1=9,(VLOOKUP(B61,'X9'!$B:$AZ,3,FALSE)),IF($X$1=10,(VLOOKUP(B61,'X10'!$B:$AZ,3,FALSE)),IF($X$1=11,(VLOOKUP(B61,'X11'!$B:$AZ,3,FALSE)),IF($X$1=12,(VLOOKUP(B61,'X12'!$B:$AZ,3,FALSE)),IF($X$1=13,(VLOOKUP(B61,'X13'!$B:$AZ,3,FALSE)),"B"))))))))))))))=TRUE," ",(IF($X$1=1,(VLOOKUP(B61,'X1'!$B:$AZ,3,FALSE)),IF($X$1=2,(VLOOKUP(B61,'X2'!$B:$AZ,3,FALSE)),IF($X$1=3,(VLOOKUP(B61,'X3'!$B:$AZ,3,FALSE)),IF($X$1=4,(VLOOKUP(B61,'X4'!$B:$AZ,3,FALSE)),IF($X$1=5,(VLOOKUP(B61,'X5'!$B:$AZ,3,FALSE)),IF($X$1=6,(VLOOKUP(B61,'X6'!$B:$AZ,3,FALSE)),IF($X$1=7,(VLOOKUP(B61,'X7'!$B:$AZ,3,FALSE)),IF($X$1=8,(VLOOKUP(B61,'X8'!$B:$AZ,3,FALSE)),IF($X$1=9,(VLOOKUP(B61,'X9'!$B:$AZ,3,FALSE)),IF($X$1=10,(VLOOKUP(B61,'X10'!$B:$AZ,3,FALSE)),IF($X$1=11,(VLOOKUP(B61,'X11'!$B:$AZ,3,FALSE)),IF($X$1=12,(VLOOKUP(B61,'X12'!$B:$AZ,3,FALSE)),IF($X$1=13,(VLOOKUP(B61,'X13'!$B:$AZ,3,FALSE)),"B")))))))))))))))</f>
        <v>0</v>
      </c>
      <c r="K61" s="183">
        <f ca="1">IF(ISERROR(IF($X$1=1,(VLOOKUP(B61,'X1'!$B:$AZ,5,FALSE)),IF($X$1=2,(VLOOKUP(B61,'X2'!$B:$AZ,5,FALSE)),IF($X$1=3,(VLOOKUP(B61,'X3'!$B:$AZ,5,FALSE)),IF($X$1=4,(VLOOKUP(B61,'X4'!$B:$AZ,5,FALSE)),IF($X$1=5,(VLOOKUP(B61,'X5'!$B:$AZ,5,FALSE)),IF($X$1=6,(VLOOKUP(B61,'X6'!$B:$AZ,5,FALSE)),IF($X$1=7,(VLOOKUP(B61,'X7'!$B:$AZ,5,FALSE)),IF($X$1=8,(VLOOKUP(B61,'X8'!$B:$AZ,5,FALSE)),IF($X$1=9,(VLOOKUP(B61,'X9'!$B:$AZ,5,FALSE)),IF($X$1=10,(VLOOKUP(B61,'X10'!$B:$AZ,5,FALSE)),IF($X$1=11,(VLOOKUP(B61,'X11'!$B:$AZ,5,FALSE)),IF($X$1=12,(VLOOKUP(B61,'X12'!$B:$AZ,5,FALSE)),IF($X$1=13,(VLOOKUP(B61,'X13'!$B:$AZ,5,FALSE)),"B"))))))))))))))=TRUE," ",(IF($X$1=1,(VLOOKUP(B61,'X1'!$B:$AZ,5,FALSE)),IF($X$1=2,(VLOOKUP(B61,'X2'!$B:$AZ,5,FALSE)),IF($X$1=3,(VLOOKUP(B61,'X3'!$B:$AZ,5,FALSE)),IF($X$1=4,(VLOOKUP(B61,'X4'!$B:$AZ,5,FALSE)),IF($X$1=5,(VLOOKUP(B61,'X5'!$B:$AZ,5,FALSE)),IF($X$1=6,(VLOOKUP(B61,'X6'!$B:$AZ,5,FALSE)),IF($X$1=7,(VLOOKUP(B61,'X7'!$B:$AZ,5,FALSE)),IF($X$1=8,(VLOOKUP(B61,'X8'!$B:$AZ,5,FALSE)),IF($X$1=9,(VLOOKUP(B61,'X9'!$B:$AZ,5,FALSE)),IF($X$1=10,(VLOOKUP(B61,'X10'!$B:$AZ,5,FALSE)),IF($X$1=11,(VLOOKUP(B61,'X11'!$B:$AZ,5,FALSE)),IF($X$1=12,(VLOOKUP(B61,'X12'!$B:$AZ,5,FALSE)),IF($X$1=13,(VLOOKUP(B61,'X13'!$B:$AZ,5,FALSE)),"B")))))))))))))))</f>
        <v>2</v>
      </c>
      <c r="L61" s="184">
        <f ca="1">IF(ISERROR(IF($X$1=1,(VLOOKUP(B61,'X1'!$B:$AZ,9,FALSE)),IF($X$1=2,(VLOOKUP(B61,'X2'!$B:$AZ,9,FALSE)),IF($X$1=3,(VLOOKUP(B61,'X3'!$B:$AZ,9,FALSE)),IF($X$1=4,(VLOOKUP(B61,'X4'!$B:$AZ,9,FALSE)),IF($X$1=5,(VLOOKUP(B61,'X5'!$B:$AZ,9,FALSE)),IF($X$1=6,(VLOOKUP(B61,'X6'!$B:$AZ,9,FALSE)),IF($X$1=7,(VLOOKUP(B61,'X7'!$B:$AZ,9,FALSE)),IF($X$1=8,(VLOOKUP(B61,'X8'!$B:$AZ,9,FALSE)),IF($X$1=9,(VLOOKUP(B61,'X9'!$B:$AZ,9,FALSE)),IF($X$1=10,(VLOOKUP(B61,'X10'!$B:$AZ,9,FALSE)),IF($X$1=11,(VLOOKUP(B61,'X11'!$B:$AZ,9,FALSE)),IF($X$1=12,(VLOOKUP(B61,'X12'!$B:$AZ,9,FALSE)),IF($X$1=13,(VLOOKUP(B61,'X13'!$B:$AZ,9,FALSE)),"B"))))))))))))))=TRUE," ",(IF($X$1=1,(VLOOKUP(B61,'X1'!$B:$AZ,9,FALSE)),IF($X$1=2,(VLOOKUP(B61,'X2'!$B:$AZ,9,FALSE)),IF($X$1=3,(VLOOKUP(B61,'X3'!$B:$AZ,9,FALSE)),IF($X$1=4,(VLOOKUP(B61,'X4'!$B:$AZ,9,FALSE)),IF($X$1=5,(VLOOKUP(B61,'X5'!$B:$AZ,9,FALSE)),IF($X$1=6,(VLOOKUP(B61,'X6'!$B:$AZ,9,FALSE)),IF($X$1=7,(VLOOKUP(B61,'X7'!$B:$AZ,9,FALSE)),IF($X$1=8,(VLOOKUP(B61,'X8'!$B:$AZ,9,FALSE)),IF($X$1=9,(VLOOKUP(B61,'X9'!$B:$AZ,9,FALSE)),IF($X$1=10,(VLOOKUP(B61,'X10'!$B:$AZ,9,FALSE)),IF($X$1=11,(VLOOKUP(B61,'X11'!$B:$AZ,9,FALSE)),IF($X$1=12,(VLOOKUP(B61,'X12'!$B:$AZ,9,FALSE)),IF($X$1=13,(VLOOKUP(B61,'X13'!$B:$AZ,9,FALSE)),"B")))))))))))))))</f>
        <v>35.792595596902366</v>
      </c>
      <c r="M61" s="184">
        <f ca="1">IF(ISERROR(IF($X$1=1,(VLOOKUP(B61,'X1'!$B:$AZ,10,FALSE)),IF($X$1=2,(VLOOKUP(B61,'X2'!$B:$AZ,10,FALSE)),IF($X$1=3,(VLOOKUP(B61,'X3'!$B:$AZ,10,FALSE)),IF($X$1=4,(VLOOKUP(B61,'X4'!$B:$AZ,10,FALSE)),IF($X$1=5,(VLOOKUP(B61,'X5'!$B:$AZ,10,FALSE)),IF($X$1=6,(VLOOKUP(B61,'X6'!$B:$AZ,10,FALSE)),IF($X$1=7,(VLOOKUP(B61,'X7'!$B:$AZ,10,FALSE)),IF($X$1=8,(VLOOKUP(B61,'X8'!$B:$AZ,10,FALSE)),IF($X$1=9,(VLOOKUP(B61,'X9'!$B:$AZ,10,FALSE)),IF($X$1=10,(VLOOKUP(B61,'X10'!$B:$AZ,10,FALSE)),IF($X$1=11,(VLOOKUP(B61,'X11'!$B:$AZ,10,FALSE)),IF($X$1=12,(VLOOKUP(B61,'X12'!$B:$AZ,10,FALSE)),IF($X$1=13,(VLOOKUP(B61,'X13'!$B:$AZ,10,FALSE)),"B"))))))))))))))=TRUE," ",(IF($X$1=1,(VLOOKUP(B61,'X1'!$B:$AZ,10,FALSE)),IF($X$1=2,(VLOOKUP(B61,'X2'!$B:$AZ,10,FALSE)),IF($X$1=3,(VLOOKUP(B61,'X3'!$B:$AZ,10,FALSE)),IF($X$1=4,(VLOOKUP(B61,'X4'!$B:$AZ,10,FALSE)),IF($X$1=5,(VLOOKUP(B61,'X5'!$B:$AZ,10,FALSE)),IF($X$1=6,(VLOOKUP(B61,'X6'!$B:$AZ,10,FALSE)),IF($X$1=7,(VLOOKUP(B61,'X7'!$B:$AZ,10,FALSE)),IF($X$1=8,(VLOOKUP(B61,'X8'!$B:$AZ,10,FALSE)),IF($X$1=9,(VLOOKUP(B61,'X9'!$B:$AZ,10,FALSE)),IF($X$1=10,(VLOOKUP(B61,'X10'!$B:$AZ,10,FALSE)),IF($X$1=11,(VLOOKUP(B61,'X11'!$B:$AZ,10,FALSE)),IF($X$1=12,(VLOOKUP(B61,'X12'!$B:$AZ,10,FALSE)),IF($X$1=13,(VLOOKUP(B61,'X13'!$B:$AZ,10,FALSE)),"B")))))))))))))))</f>
        <v>25.764777797038512</v>
      </c>
      <c r="N61" s="185">
        <f ca="1">IF(ISERROR(IF($X$1=1,(VLOOKUP(B61,'X1'!$B:$AZ,45,FALSE)),IF($X$1=2,(VLOOKUP(B61,'X2'!$B:$AZ,45,FALSE)),IF($X$1=3,(VLOOKUP(B61,'X3'!$B:$AZ,45,FALSE)),IF($X$1=4,(VLOOKUP(B61,'X4'!$B:$AZ,45,FALSE)),IF($X$1=5,(VLOOKUP(B61,'X5'!$B:$AZ,45,FALSE)),IF($X$1=6,(VLOOKUP(B61,'X6'!$B:$AZ,45,FALSE)),IF($X$1=7,(VLOOKUP(B61,'X7'!$B:$AZ,45,FALSE)),IF($X$1=8,(VLOOKUP(B61,'X8'!$B:$AZ,45,FALSE)),IF($X$1=9,(VLOOKUP(B61,'X9'!$B:$AZ,45,FALSE)),IF($X$1=10,(VLOOKUP(B61,'X10'!$B:$AZ,45,FALSE)),IF($X$1=11,(VLOOKUP(B61,'X11'!$B:$AZ,45,FALSE)),IF($X$1=12,(VLOOKUP(B61,'X12'!$B:$AZ,45,FALSE)),IF($X$1=13,(VLOOKUP(B61,'X13'!$B:$AZ,45,FALSE)),"B"))))))))))))))=TRUE," ",(IF($X$1=1,(VLOOKUP(B61,'X1'!$B:$AZ,45,FALSE)),IF($X$1=2,(VLOOKUP(B61,'X2'!$B:$AZ,45,FALSE)),IF($X$1=3,(VLOOKUP(B61,'X3'!$B:$AZ,45,FALSE)),IF($X$1=4,(VLOOKUP(B61,'X4'!$B:$AZ,45,FALSE)),IF($X$1=5,(VLOOKUP(B61,'X5'!$B:$AZ,45,FALSE)),IF($X$1=6,(VLOOKUP(B61,'X6'!$B:$AZ,45,FALSE)),IF($X$1=7,(VLOOKUP(B61,'X7'!$B:$AZ,45,FALSE)),IF($X$1=8,(VLOOKUP(B61,'X8'!$B:$AZ,45,FALSE)),IF($X$1=9,(VLOOKUP(B61,'X9'!$B:$AZ,45,FALSE)),IF($X$1=10,(VLOOKUP(B61,'X10'!$B:$AZ,45,FALSE)),IF($X$1=11,(VLOOKUP(B61,'X11'!$B:$AZ,45,FALSE)),IF($X$1=12,(VLOOKUP(B61,'X12'!$B:$AZ,45,FALSE)),IF($X$1=13,(VLOOKUP(B61,'X13'!$B:$AZ,45,FALSE)),"B")))))))))))))))</f>
        <v>112.36567823145593</v>
      </c>
      <c r="O61" s="184">
        <f ca="1">IF(ISERROR(IF($X$1=1,(VLOOKUP(B61,'X1'!$B:$AZ,11,FALSE)),IF($X$1=2,(VLOOKUP(B61,'X2'!$B:$AZ,11,FALSE)),IF($X$1=3,(VLOOKUP(B61,'X3'!$B:$AZ,11,FALSE)),IF($X$1=4,(VLOOKUP(B61,'X4'!$B:$AZ,11,FALSE)),IF($X$1=5,(VLOOKUP(B61,'X5'!$B:$AZ,11,FALSE)),IF($X$1=6,(VLOOKUP(B61,'X6'!$B:$AZ,11,FALSE)),IF($X$1=7,(VLOOKUP(B61,'X7'!$B:$AZ,11,FALSE)),IF($X$1=8,(VLOOKUP(B61,'X8'!$B:$AZ,11,FALSE)),IF($X$1=9,(VLOOKUP(B61,'X9'!$B:$AZ,11,FALSE)),IF($X$1=10,(VLOOKUP(B61,'X10'!$B:$AZ,11,FALSE)),IF($X$1=11,(VLOOKUP(B61,'X11'!$B:$AZ,11,FALSE)),IF($X$1=12,(VLOOKUP(B61,'X12'!$B:$AZ,11,FALSE)),IF($X$1=13,(VLOOKUP(B61,'X13'!$B:$AZ,11,FALSE)),"B"))))))))))))))=TRUE," ",(IF($X$1=1,(VLOOKUP(B61,'X1'!$B:$AZ,11,FALSE)),IF($X$1=2,(VLOOKUP(B61,'X2'!$B:$AZ,11,FALSE)),IF($X$1=3,(VLOOKUP(B61,'X3'!$B:$AZ,11,FALSE)),IF($X$1=4,(VLOOKUP(B61,'X4'!$B:$AZ,11,FALSE)),IF($X$1=5,(VLOOKUP(B61,'X5'!$B:$AZ,11,FALSE)),IF($X$1=6,(VLOOKUP(B61,'X6'!$B:$AZ,11,FALSE)),IF($X$1=7,(VLOOKUP(B61,'X7'!$B:$AZ,11,FALSE)),IF($X$1=8,(VLOOKUP(B61,'X8'!$B:$AZ,11,FALSE)),IF($X$1=9,(VLOOKUP(B61,'X9'!$B:$AZ,11,FALSE)),IF($X$1=10,(VLOOKUP(B61,'X10'!$B:$AZ,11,FALSE)),IF($X$1=11,(VLOOKUP(B61,'X11'!$B:$AZ,11,FALSE)),IF($X$1=12,(VLOOKUP(B61,'X12'!$B:$AZ,11,FALSE)),IF($X$1=13,(VLOOKUP(B61,'X13'!$B:$AZ,11,FALSE)),"B")))))))))))))))</f>
        <v>23.074769822088648</v>
      </c>
      <c r="P61" s="184">
        <f ca="1">IF(ISERROR(IF($X$1=1,(VLOOKUP(B61,'X1'!$B:$AZ,12,FALSE)),IF($X$1=2,(VLOOKUP(B61,'X2'!$B:$AZ,12,FALSE)),IF($X$1=3,(VLOOKUP(B61,'X3'!$B:$AZ,12,FALSE)),IF($X$1=4,(VLOOKUP(B61,'X4'!$B:$AZ,12,FALSE)),IF($X$1=5,(VLOOKUP(B61,'X5'!$B:$AZ,12,FALSE)),IF($X$1=6,(VLOOKUP(B61,'X6'!$B:$AZ,12,FALSE)),IF($X$1=7,(VLOOKUP(B61,'X7'!$B:$AZ,12,FALSE)),IF($X$1=8,(VLOOKUP(B61,'X8'!$B:$AZ,12,FALSE)),IF($X$1=9,(VLOOKUP(B61,'X9'!$B:$AZ,12,FALSE)),IF($X$1=10,(VLOOKUP(B61,'X10'!$B:$AZ,12,FALSE)),IF($X$1=11,(VLOOKUP(B61,'X11'!$B:$AZ,12,FALSE)),IF($X$1=12,(VLOOKUP(B61,'X12'!$B:$AZ,12,FALSE)),IF($X$1=13,(VLOOKUP(B61,'X13'!$B:$AZ,12,FALSE)),"B"))))))))))))))=TRUE," ",(IF($X$1=1,(VLOOKUP(B61,'X1'!$B:$AZ,12,FALSE)),IF($X$1=2,(VLOOKUP(B61,'X2'!$B:$AZ,12,FALSE)),IF($X$1=3,(VLOOKUP(B61,'X3'!$B:$AZ,12,FALSE)),IF($X$1=4,(VLOOKUP(B61,'X4'!$B:$AZ,12,FALSE)),IF($X$1=5,(VLOOKUP(B61,'X5'!$B:$AZ,12,FALSE)),IF($X$1=6,(VLOOKUP(B61,'X6'!$B:$AZ,12,FALSE)),IF($X$1=7,(VLOOKUP(B61,'X7'!$B:$AZ,12,FALSE)),IF($X$1=8,(VLOOKUP(B61,'X8'!$B:$AZ,12,FALSE)),IF($X$1=9,(VLOOKUP(B61,'X9'!$B:$AZ,12,FALSE)),IF($X$1=10,(VLOOKUP(B61,'X10'!$B:$AZ,12,FALSE)),IF($X$1=11,(VLOOKUP(B61,'X11'!$B:$AZ,12,FALSE)),IF($X$1=12,(VLOOKUP(B61,'X12'!$B:$AZ,12,FALSE)),IF($X$1=13,(VLOOKUP(B61,'X13'!$B:$AZ,12,FALSE)),"B")))))))))))))))</f>
        <v>17.567929327978263</v>
      </c>
      <c r="Q61" s="185">
        <f ca="1">IF(ISERROR(IF($X$1=1,(VLOOKUP(B61,'X1'!$B:$AZ,46,FALSE)),IF($X$1=2,(VLOOKUP(B61,'X2'!$B:$AZ,46,FALSE)),IF($X$1=3,(VLOOKUP(B61,'X3'!$B:$AZ,46,FALSE)),IF($X$1=4,(VLOOKUP(B61,'X4'!$B:$AZ,46,FALSE)),IF($X$1=5,(VLOOKUP(B61,'X5'!$B:$AZ,46,FALSE)),IF($X$1=6,(VLOOKUP(B61,'X6'!$B:$AZ,46,FALSE)),IF($X$1=7,(VLOOKUP(B61,'X7'!$B:$AZ,46,FALSE)),IF($X$1=8,(VLOOKUP(B61,'X8'!$B:$AZ,46,FALSE)),IF($X$1=9,(VLOOKUP(B61,'X9'!$B:$AZ,46,FALSE)),IF($X$1=10,(VLOOKUP(B61,'X10'!$B:$AZ,46,FALSE)),IF($X$1=11,(VLOOKUP(B61,'X11'!$B:$AZ,46,FALSE)),IF($X$1=12,(VLOOKUP(B61,'X12'!$B:$AZ,46,FALSE)),IF($X$1=13,(VLOOKUP(B61,'X13'!$B:$AZ,46,FALSE)),"B"))))))))))))))=TRUE," ",(IF($X$1=1,(VLOOKUP(B61,'X1'!$B:$AZ,46,FALSE)),IF($X$1=2,(VLOOKUP(B61,'X2'!$B:$AZ,46,FALSE)),IF($X$1=3,(VLOOKUP(B61,'X3'!$B:$AZ,46,FALSE)),IF($X$1=4,(VLOOKUP(B61,'X4'!$B:$AZ,46,FALSE)),IF($X$1=5,(VLOOKUP(B61,'X5'!$B:$AZ,46,FALSE)),IF($X$1=6,(VLOOKUP(B61,'X6'!$B:$AZ,46,FALSE)),IF($X$1=7,(VLOOKUP(B61,'X7'!$B:$AZ,46,FALSE)),IF($X$1=8,(VLOOKUP(B61,'X8'!$B:$AZ,46,FALSE)),IF($X$1=9,(VLOOKUP(B61,'X9'!$B:$AZ,46,FALSE)),IF($X$1=10,(VLOOKUP(B61,'X10'!$B:$AZ,46,FALSE)),IF($X$1=11,(VLOOKUP(B61,'X11'!$B:$AZ,46,FALSE)),IF($X$1=12,(VLOOKUP(B61,'X12'!$B:$AZ,46,FALSE)),IF($X$1=13,(VLOOKUP(B61,'X13'!$B:$AZ,46,FALSE)),"B")))))))))))))))</f>
        <v>90.666195231773656</v>
      </c>
      <c r="R61" s="185">
        <f ca="1">IF(ISERROR(IF($X$1=1,(VLOOKUP(B61,'X1'!$B:$AZ,15,FALSE)),IF($X$1=2,(VLOOKUP(B61,'X2'!$B:$AZ,15,FALSE)),IF($X$1=3,(VLOOKUP(B61,'X3'!$B:$AZ,15,FALSE)),IF($X$1=4,(VLOOKUP(B61,'X4'!$B:$AZ,15,FALSE)),IF($X$1=5,(VLOOKUP(B61,'X5'!$B:$AZ,15,FALSE)),IF($X$1=6,(VLOOKUP(B61,'X6'!$B:$AZ,15,FALSE)),IF($X$1=7,(VLOOKUP(B61,'X7'!$B:$AZ,15,FALSE)),IF($X$1=8,(VLOOKUP(B61,'X8'!$B:$AZ,15,FALSE)),IF($X$1=9,(VLOOKUP(B61,'X9'!$B:$AZ,15,FALSE)),IF($X$1=10,(VLOOKUP(B61,'X10'!$B:$AZ,15,FALSE)),IF($X$1=11,(VLOOKUP(B61,'X11'!$B:$AZ,15,FALSE)),IF($X$1=12,(VLOOKUP(B61,'X12'!$B:$AZ,15,FALSE)),IF($X$1=13,(VLOOKUP(B61,'X13'!$B:$AZ,15,FALSE)),"B"))))))))))))))=TRUE," ",(IF($X$1=1,(VLOOKUP(B61,'X1'!$B:$AZ,15,FALSE)),IF($X$1=2,(VLOOKUP(B61,'X2'!$B:$AZ,15,FALSE)),IF($X$1=3,(VLOOKUP(B61,'X3'!$B:$AZ,15,FALSE)),IF($X$1=4,(VLOOKUP(B61,'X4'!$B:$AZ,15,FALSE)),IF($X$1=5,(VLOOKUP(B61,'X5'!$B:$AZ,15,FALSE)),IF($X$1=6,(VLOOKUP(B61,'X6'!$B:$AZ,15,FALSE)),IF($X$1=7,(VLOOKUP(B61,'X7'!$B:$AZ,15,FALSE)),IF($X$1=8,(VLOOKUP(B61,'X8'!$B:$AZ,15,FALSE)),IF($X$1=9,(VLOOKUP(B61,'X9'!$B:$AZ,15,FALSE)),IF($X$1=10,(VLOOKUP(B61,'X10'!$B:$AZ,15,FALSE)),IF($X$1=11,(VLOOKUP(B61,'X11'!$B:$AZ,15,FALSE)),IF($X$1=12,(VLOOKUP(B61,'X12'!$B:$AZ,15,FALSE)),IF($X$1=13,(VLOOKUP(B61,'X13'!$B:$AZ,15,FALSE)),"B")))))))))))))))</f>
        <v>1.7861543909348443</v>
      </c>
      <c r="S61" s="185">
        <f ca="1">IF(ISERROR(IF((IF($X$1=1,(VLOOKUP(B61,'X1'!$B:$AZ,14,FALSE)),(IF($X$1=2,(VLOOKUP(B61,'X2'!$B:$AZ,14,FALSE)),(IF($X$1=3,(VLOOKUP(B61,'X3'!$B:$AZ,14,FALSE)),(IF($X$1=4,(VLOOKUP(B61,'X4'!$B:$AZ,14,FALSE)),(IF($X$1=5,(VLOOKUP(B61,'X5'!$B:$AZ,14,FALSE)),(IF($X$1=6,(VLOOKUP(B61,'X6'!$B:$AZ,14,FALSE)),(IF($X$1=7,(VLOOKUP(B61,'X7'!$B:$AZ,14,FALSE)),(IF($X$1=8,(VLOOKUP(B61,'X8'!$B:$AZ,14,FALSE)),(IF($X$1=9,(VLOOKUP(B61,'X9'!$B:$AZ,14,FALSE)),(IF($X$1=10,(VLOOKUP(B61,'X10'!$B:$AZ,14,FALSE)),(IF($X$1=11,(VLOOKUP(B61,'X11'!$B:$AZ,14,FALSE)),(IF($X$1=12,(VLOOKUP(B61,'X12'!$B:$AZ,14,FALSE)),(VLOOKUP(B61,'X13'!$B:$AZ,14,FALSE))))))))))))))))))))))))))=$V$1," ",(IF($X$1=1,(VLOOKUP(B61,'X1'!$B:$AZ,14,FALSE)),(IF($X$1=2,(VLOOKUP(B61,'X2'!$B:$AZ,14,FALSE)),(IF($X$1=3,(VLOOKUP(B61,'X3'!$B:$AZ,14,FALSE)),(IF($X$1=4,(VLOOKUP(B61,'X4'!$B:$AZ,14,FALSE)),(IF($X$1=5,(VLOOKUP(B61,'X5'!$B:$AZ,14,FALSE)),(IF($X$1=6,(VLOOKUP(B61,'X6'!$B:$AZ,14,FALSE)),(IF($X$1=7,(VLOOKUP(B61,'X7'!$B:$AZ,14,FALSE)),(IF($X$1=8,(VLOOKUP(B61,'X8'!$B:$AZ,14,FALSE)),(IF($X$1=9,(VLOOKUP(B61,'X9'!$B:$AZ,14,FALSE)),(IF($X$1=10,(VLOOKUP(B61,'X10'!$B:$AZ,14,FALSE)),(IF($X$1=11,(VLOOKUP(B61,'X11'!$B:$AZ,14,FALSE)),(IF($X$1=12,(VLOOKUP(B61,'X12'!$B:$AZ,14,FALSE)),(VLOOKUP(B61,'X13'!$B:$AZ,14,FALSE))))))))))))))))))))))))))))=TRUE," ",(IF((IF($X$1=1,(VLOOKUP(B61,'X1'!$B:$AZ,14,FALSE)),(IF($X$1=2,(VLOOKUP(B61,'X2'!$B:$AZ,14,FALSE)),(IF($X$1=3,(VLOOKUP(B61,'X3'!$B:$AZ,14,FALSE)),(IF($X$1=4,(VLOOKUP(B61,'X4'!$B:$AZ,14,FALSE)),(IF($X$1=5,(VLOOKUP(B61,'X5'!$B:$AZ,14,FALSE)),(IF($X$1=6,(VLOOKUP(B61,'X6'!$B:$AZ,14,FALSE)),(IF($X$1=7,(VLOOKUP(B61,'X7'!$B:$AZ,14,FALSE)),(IF($X$1=8,(VLOOKUP(B61,'X8'!$B:$AZ,14,FALSE)),(IF($X$1=9,(VLOOKUP(B61,'X9'!$B:$AZ,14,FALSE)),(IF($X$1=10,(VLOOKUP(B61,'X10'!$B:$AZ,14,FALSE)),(IF($X$1=11,(VLOOKUP(B61,'X11'!$B:$AZ,14,FALSE)),(IF($X$1=12,(VLOOKUP(B61,'X12'!$B:$AZ,14,FALSE)),(VLOOKUP(B61,'X13'!$B:$AZ,14,FALSE))))))))))))))))))))))))))=$V$1," ",(IF($X$1=1,(VLOOKUP(B61,'X1'!$B:$AZ,14,FALSE)),(IF($X$1=2,(VLOOKUP(B61,'X2'!$B:$AZ,14,FALSE)),(IF($X$1=3,(VLOOKUP(B61,'X3'!$B:$AZ,14,FALSE)),(IF($X$1=4,(VLOOKUP(B61,'X4'!$B:$AZ,14,FALSE)),(IF($X$1=5,(VLOOKUP(B61,'X5'!$B:$AZ,14,FALSE)),(IF($X$1=6,(VLOOKUP(B61,'X6'!$B:$AZ,14,FALSE)),(IF($X$1=7,(VLOOKUP(B61,'X7'!$B:$AZ,14,FALSE)),(IF($X$1=8,(VLOOKUP(B61,'X8'!$B:$AZ,14,FALSE)),(IF($X$1=9,(VLOOKUP(B61,'X9'!$B:$AZ,14,FALSE)),(IF($X$1=10,(VLOOKUP(B61,'X10'!$B:$AZ,14,FALSE)),(IF($X$1=11,(VLOOKUP(B61,'X11'!$B:$AZ,14,FALSE)),(IF($X$1=12,(VLOOKUP(B61,'X12'!$B:$AZ,14,FALSE)),(VLOOKUP(B61,'X13'!$B:$AZ,14,FALSE)))))))))))))))))))))))))))))</f>
        <v>105.22564702822214</v>
      </c>
      <c r="Z61" s="171">
        <v>10</v>
      </c>
      <c r="AA61" s="171">
        <v>6</v>
      </c>
      <c r="AB61" s="171" t="str">
        <f t="shared" si="0"/>
        <v>106</v>
      </c>
      <c r="AC61" s="165">
        <f t="shared" si="11"/>
        <v>105</v>
      </c>
      <c r="AD61" s="63" t="s">
        <v>1669</v>
      </c>
      <c r="AE61" s="166" t="s">
        <v>118</v>
      </c>
      <c r="AF61" s="166" t="s">
        <v>156</v>
      </c>
      <c r="AG61" s="166" t="s">
        <v>155</v>
      </c>
      <c r="AH61" s="166" t="s">
        <v>135</v>
      </c>
      <c r="AI61" s="166" t="s">
        <v>137</v>
      </c>
      <c r="AJ61" s="166" t="s">
        <v>1230</v>
      </c>
      <c r="AK61" s="165">
        <v>13</v>
      </c>
      <c r="AL61" s="165">
        <v>14</v>
      </c>
      <c r="AM61" s="165">
        <v>9</v>
      </c>
      <c r="AN61" s="166" t="s">
        <v>785</v>
      </c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02"/>
    </row>
    <row r="62" spans="1:52" ht="14.1" customHeight="1" x14ac:dyDescent="0.25">
      <c r="A62" s="156">
        <f t="shared" si="9"/>
        <v>15</v>
      </c>
      <c r="B62" s="122" t="str">
        <f>IF(ISERROR(IF($U$16=1,(VLOOKUP(A62,$AC$89:$AH$125,2,FALSE)),IF((IF($X$1=1,'X1'!B21,(IF($X$1=2,'X2'!B21,(IF($X$1=3,'X3'!B21,(IF($X$1=4,'X4'!B21,(IF($X$1=5,'X5'!B21,(IF($X$1=6,'X6'!B21,(IF($X$1=7,'X7'!B21,(IF($X$1=8,'X8'!B21,(IF($X$1=9,'X9'!B21,(IF($X$1=10,'X10'!B21,(IF($X$1=11,'X11'!B21,(IF($X$1=12,'X12'!B21,'X13'!B21))))))))))))))))))))))))="","",(IF($X$1=1,'X1'!B21,(IF($X$1=2,'X2'!B21,(IF($X$1=3,'X3'!B21,(IF($X$1=4,'X4'!B21,(IF($X$1=5,'X5'!B21,(IF($X$1=6,'X6'!B21,(IF($X$1=7,'X7'!B21,(IF($X$1=8,'X8'!B21,(IF($X$1=9,'X9'!B21,(IF($X$1=10,'X10'!B21,(IF($X$1=11,'X11'!B21,(IF($X$1=12,'X12'!B21,'X13'!B21)))))))))))))))))))))))))))=TRUE," ",(IF($U$16=1,(VLOOKUP(A62,$AC$89:$AH$125,2,FALSE)),IF((IF($X$1=1,'X1'!B21,(IF($X$1=2,'X2'!B21,(IF($X$1=3,'X3'!B21,(IF($X$1=4,'X4'!B21,(IF($X$1=5,'X5'!B21,(IF($X$1=6,'X6'!B21,(IF($X$1=7,'X7'!B21,(IF($X$1=8,'X8'!B21,(IF($X$1=9,'X9'!B21,(IF($X$1=10,'X10'!B21,(IF($X$1=11,'X11'!B21,(IF($X$1=12,'X12'!B21,'X13'!B21))))))))))))))))))))))))="","",(IF($X$1=1,'X1'!B21,(IF($X$1=2,'X2'!B21,(IF($X$1=3,'X3'!B21,(IF($X$1=4,'X4'!B21,(IF($X$1=5,'X5'!B21,(IF($X$1=6,'X6'!B21,(IF($X$1=7,'X7'!B21,(IF($X$1=8,'X8'!B21,(IF($X$1=9,'X9'!B21,(IF($X$1=10,'X10'!B21,(IF($X$1=11,'X11'!B21,(IF($X$1=12,'X12'!B21,'X13'!B21))))))))))))))))))))))))))))</f>
        <v>SNGS RM Equity</v>
      </c>
      <c r="C62" s="181" t="str">
        <f ca="1">IF(ISERROR(IF($X$1=1,(VLOOKUP(B62,'X1'!$B:$AZ,47,FALSE)),IF($X$1=2,(VLOOKUP(B62,'X2'!$B:$AZ,47,FALSE)),IF($X$1=3,(VLOOKUP(B62,'X3'!$B:$AZ,47,FALSE)),IF($X$1=4,(VLOOKUP(B62,'X4'!$B:$AZ,47,FALSE)),IF($X$1=5,(VLOOKUP(B62,'X5'!$B:$AZ,47,FALSE)),IF($X$1=6,(VLOOKUP(B62,'X6'!$B:$AZ,47,FALSE)),IF($X$1=7,(VLOOKUP(B62,'X7'!$B:$AZ,47,FALSE)),IF($X$1=8,(VLOOKUP(B62,'X8'!$B:$AZ,47,FALSE)),IF($X$1=9,(VLOOKUP(B62,'X9'!$B:$AZ,47,FALSE)),IF($X$1=10,(VLOOKUP(B62,'X10'!$B:$AZ,47,FALSE)),IF($X$1=11,(VLOOKUP(B62,'X11'!$B:$AZ,47,FALSE)),IF($X$1=12,(VLOOKUP(B62,'X12'!$B:$AZ,47,FALSE)),IF($X$1=13,(VLOOKUP(B62,'X13'!$B:$AZ,47,FALSE)),"B"))))))))))))))=TRUE," ",(IF($X$1=1,(VLOOKUP(B62,'X1'!$B:$AZ,47,FALSE)),IF($X$1=2,(VLOOKUP(B62,'X2'!$B:$AZ,47,FALSE)),IF($X$1=3,(VLOOKUP(B62,'X3'!$B:$AZ,47,FALSE)),IF($X$1=4,(VLOOKUP(B62,'X4'!$B:$AZ,47,FALSE)),IF($X$1=5,(VLOOKUP(B62,'X5'!$B:$AZ,47,FALSE)),IF($X$1=6,(VLOOKUP(B62,'X6'!$B:$AZ,47,FALSE)),IF($X$1=7,(VLOOKUP(B62,'X7'!$B:$AZ,47,FALSE)),IF($X$1=8,(VLOOKUP(B62,'X8'!$B:$AZ,47,FALSE)),IF($X$1=9,(VLOOKUP(B62,'X9'!$B:$AZ,47,FALSE)),IF($X$1=10,(VLOOKUP(B62,'X10'!$B:$AZ,47,FALSE)),IF($X$1=11,(VLOOKUP(B62,'X11'!$B:$AZ,47,FALSE)),IF($X$1=12,(VLOOKUP(B62,'X12'!$B:$AZ,47,FALSE)),IF($X$1=13,(VLOOKUP(B62,'X13'!$B:$AZ,47,FALSE)),"B")))))))))))))))</f>
        <v>Surgutneftegas PJSC</v>
      </c>
      <c r="D62" s="181" t="str">
        <f ca="1">IF(ISERROR(IF($X$1=1,(VLOOKUP(B62,'X1'!$B:$AP,41,FALSE)),IF($X$1=2,(VLOOKUP(B62,'X2'!$B:$AP,41,FALSE)),IF($X$1=3,(VLOOKUP(B62,'X3'!$B:$AP,41,FALSE)),IF($X$1=4,(VLOOKUP(B62,'X4'!$B:$AP,41,FALSE)),IF($X$1=5,(VLOOKUP(B62,'X5'!$B:$AP,41,FALSE)),IF($X$1=6,(VLOOKUP(B62,'X6'!$B:$AP,41,FALSE)),IF($X$1=7,(VLOOKUP(B62,'X7'!$B:$AP,41,FALSE)),IF($X$1=8,(VLOOKUP(B62,'X8'!$B:$AP,41,FALSE)),IF($X$1=9,(VLOOKUP(B62,'X9'!$B:$AP,41,FALSE)),IF($X$1=10,(VLOOKUP(B62,'X10'!$B:$AP,41,FALSE)),IF($X$1=11,(VLOOKUP(B62,'X11'!$B:$AP,41,FALSE)),IF($X$1=12,(VLOOKUP(B62,'X12'!$B:$AP,41,FALSE)),IF($X$1=13,(VLOOKUP(B62,'X13'!$B:$AP,41,FALSE)),"B"))))))))))))))=TRUE," ",(IF($X$1=1,(VLOOKUP(B62,'X1'!$B:$AP,41,FALSE)),IF($X$1=2,(VLOOKUP(B62,'X2'!$B:$AP,41,FALSE)),IF($X$1=3,(VLOOKUP(B62,'X3'!$B:$AP,41,FALSE)),IF($X$1=4,(VLOOKUP(B62,'X4'!$B:$AP,41,FALSE)),IF($X$1=5,(VLOOKUP(B62,'X5'!$B:$AP,41,FALSE)),IF($X$1=6,(VLOOKUP(B62,'X6'!$B:$AP,41,FALSE)),IF($X$1=7,(VLOOKUP(B62,'X7'!$B:$AP,41,FALSE)),IF($X$1=8,(VLOOKUP(B62,'X8'!$B:$AP,41,FALSE)),IF($X$1=9,(VLOOKUP(B62,'X9'!$B:$AP,41,FALSE)),IF($X$1=10,(VLOOKUP(B62,'X10'!$B:$AP,41,FALSE)),IF($X$1=11,(VLOOKUP(B62,'X11'!$B:$AP,41,FALSE)),IF($X$1=12,(VLOOKUP(B62,'X12'!$B:$AP,41,FALSE)),IF($X$1=13,(VLOOKUP(B62,'X13'!$B:$AP,41,FALSE)),"B")))))))))))))))</f>
        <v>Integrated Oils</v>
      </c>
      <c r="E62" s="182">
        <f ca="1">IF(ISERROR(IF($X$1=1,(VLOOKUP(B62,'X1'!$B:$AP,7,FALSE)),IF($X$1=2,(VLOOKUP(B62,'X2'!$B:$AP,7,FALSE)),IF($X$1=3,(VLOOKUP(B62,'X3'!$B:$AP,7,FALSE)),IF($X$1=4,(VLOOKUP(B62,'X4'!$B:$AP,7,FALSE)),IF($X$1=5,(VLOOKUP(B62,'X5'!$B:$AP,7,FALSE)),IF($X$1=6,(VLOOKUP(B62,'X6'!$B:$AP,7,FALSE)),IF($X$1=7,(VLOOKUP(B62,'X7'!$B:$AP,7,FALSE)),IF($X$1=8,(VLOOKUP(B62,'X8'!$B:$AP,7,FALSE)),IF($X$1=9,(VLOOKUP(B62,'X9'!$B:$AP,7,FALSE)),IF($X$1=10,(VLOOKUP(B62,'X10'!$B:$AP,7,FALSE)),IF($X$1=11,(VLOOKUP(B62,'X11'!$B:$AP,7,FALSE)),IF($X$1=12,(VLOOKUP(B62,'X12'!$B:$AP,7,FALSE)),IF($X$1=13,(VLOOKUP(B62,'X13'!$B:$AP,7,FALSE)),"B"))))))))))))))=TRUE," ",(IF($X$1=1,(VLOOKUP(B62,'X1'!$B:$AP,7,FALSE)),IF($X$1=2,(VLOOKUP(B62,'X2'!$B:$AP,7,FALSE)),IF($X$1=3,(VLOOKUP(B62,'X3'!$B:$AP,7,FALSE)),IF($X$1=4,(VLOOKUP(B62,'X4'!$B:$AP,7,FALSE)),IF($X$1=5,(VLOOKUP(B62,'X5'!$B:$AP,7,FALSE)),IF($X$1=6,(VLOOKUP(B62,'X6'!$B:$AP,7,FALSE)),IF($X$1=7,(VLOOKUP(B62,'X7'!$B:$AP,7,FALSE)),IF($X$1=8,(VLOOKUP(B62,'X8'!$B:$AP,7,FALSE)),IF($X$1=9,(VLOOKUP(B62,'X9'!$B:$AP,7,FALSE)),IF($X$1=10,(VLOOKUP(B62,'X10'!$B:$AP,7,FALSE)),IF($X$1=11,(VLOOKUP(B62,'X11'!$B:$AP,7,FALSE)),IF($X$1=12,(VLOOKUP(B62,'X12'!$B:$AP,7,FALSE)),IF($X$1=13,(VLOOKUP(B62,'X13'!$B:$AP,7,FALSE)),"B")))))))))))))))</f>
        <v>37.9</v>
      </c>
      <c r="F62" s="182">
        <f ca="1">IF(ISERROR(IF((IF($X$1=1,(VLOOKUP(B62,'X1'!$B:$AO,6,FALSE)),(IF($X$1=2,(VLOOKUP(B62,'X2'!$B:$AO,6,FALSE)),(IF($X$1=3,(VLOOKUP(B62,'X3'!$B:$AO,6,FALSE)),(IF($X$1=4,(VLOOKUP(B62,'X4'!$B:$AO,6,FALSE)),(IF($X$1=5,(VLOOKUP(B62,'X5'!$B:$AO,6,FALSE)),(IF($X$1=6,(VLOOKUP(B62,'X6'!$B:$AO,6,FALSE)),(IF($X$1=7,(VLOOKUP(B62,'X7'!$B:$AO,6,FALSE)),(IF($X$1=8,(VLOOKUP(B62,'X8'!$B:$AO,6,FALSE)),(IF($X$1=9,(VLOOKUP(B62,'X9'!$B:$AO,6,FALSE)),(IF($X$1=10,(VLOOKUP(B62,'X10'!$B:$AO,6,FALSE)),(IF($X$1=11,(VLOOKUP(B62,'X11'!$B:$AO,6,FALSE)),(IF($X$1=12,(VLOOKUP(B62,'X12'!$B:$AO,6,FALSE)),(VLOOKUP(B62,'X13'!$B:$AO,6,FALSE))))))))))))))))))))))))))=$V$1," ",(IF($X$1=1,(VLOOKUP(B62,'X1'!$B:$AO,6,FALSE)),(IF($X$1=2,(VLOOKUP(B62,'X2'!$B:$AO,6,FALSE)),(IF($X$1=3,(VLOOKUP(B62,'X3'!$B:$AO,6,FALSE)),(IF($X$1=4,(VLOOKUP(B62,'X4'!$B:$AO,6,FALSE)),(IF($X$1=5,(VLOOKUP(B62,'X5'!$B:$AO,6,FALSE)),(IF($X$1=6,(VLOOKUP(B62,'X6'!$B:$AO,6,FALSE)),(IF($X$1=7,(VLOOKUP(B62,'X7'!$B:$AO,6,FALSE)),(IF($X$1=8,(VLOOKUP(B62,'X8'!$B:$AO,6,FALSE)),(IF($X$1=9,(VLOOKUP(B62,'X9'!$B:$AO,6,FALSE)),(IF($X$1=10,(VLOOKUP(B62,'X10'!$B:$AO,6,FALSE)),(IF($X$1=11,(VLOOKUP(B62,'X11'!$B:$AO,6,FALSE)),(IF($X$1=12,(VLOOKUP(B62,'X12'!$B:$AO,6,FALSE)),(VLOOKUP(B62,'X13'!$B:$AO,6,FALSE))))))))))))))))))))))))))))=TRUE," ",(IF((IF($X$1=1,(VLOOKUP(B62,'X1'!$B:$AO,6,FALSE)),(IF($X$1=2,(VLOOKUP(B62,'X2'!$B:$AO,6,FALSE)),(IF($X$1=3,(VLOOKUP(B62,'X3'!$B:$AO,6,FALSE)),(IF($X$1=4,(VLOOKUP(B62,'X4'!$B:$AO,6,FALSE)),(IF($X$1=5,(VLOOKUP(B62,'X5'!$B:$AO,6,FALSE)),(IF($X$1=6,(VLOOKUP(B62,'X6'!$B:$AO,6,FALSE)),(IF($X$1=7,(VLOOKUP(B62,'X7'!$B:$AO,6,FALSE)),(IF($X$1=8,(VLOOKUP(B62,'X8'!$B:$AO,6,FALSE)),(IF($X$1=9,(VLOOKUP(B62,'X9'!$B:$AO,6,FALSE)),(IF($X$1=10,(VLOOKUP(B62,'X10'!$B:$AO,6,FALSE)),(IF($X$1=11,(VLOOKUP(B62,'X11'!$B:$AO,6,FALSE)),(IF($X$1=12,(VLOOKUP(B62,'X12'!$B:$AO,6,FALSE)),(VLOOKUP(B62,'X13'!$B:$AO,6,FALSE))))))))))))))))))))))))))=$V$1," ",(IF($X$1=1,(VLOOKUP(B62,'X1'!$B:$AO,6,FALSE)),(IF($X$1=2,(VLOOKUP(B62,'X2'!$B:$AO,6,FALSE)),(IF($X$1=3,(VLOOKUP(B62,'X3'!$B:$AO,6,FALSE)),(IF($X$1=4,(VLOOKUP(B62,'X4'!$B:$AO,6,FALSE)),(IF($X$1=5,(VLOOKUP(B62,'X5'!$B:$AO,6,FALSE)),(IF($X$1=6,(VLOOKUP(B62,'X6'!$B:$AO,6,FALSE)),(IF($X$1=7,(VLOOKUP(B62,'X7'!$B:$AO,6,FALSE)),(IF($X$1=8,(VLOOKUP(B62,'X8'!$B:$AO,6,FALSE)),(IF($X$1=9,(VLOOKUP(B62,'X9'!$B:$AO,6,FALSE)),(IF($X$1=10,(VLOOKUP(B62,'X10'!$B:$AO,6,FALSE)),(IF($X$1=11,(VLOOKUP(B62,'X11'!$B:$AO,6,FALSE)),(IF($X$1=12,(VLOOKUP(B62,'X12'!$B:$AO,6,FALSE)),(VLOOKUP(B62,'X13'!$B:$AO,6,FALSE)))))))))))))))))))))))))))))</f>
        <v>44.549999237060547</v>
      </c>
      <c r="G62" s="182">
        <f ca="1">IF(ISERROR(IF($X$1=1,(VLOOKUP(B62,'X1'!$B:$AZ,44,FALSE)),IF($X$1=2,(VLOOKUP(B62,'X2'!$B:$AZ,44,FALSE)),IF($X$1=3,(VLOOKUP(B62,'X3'!$B:$AZ,44,FALSE)),IF($X$1=4,(VLOOKUP(B62,'X4'!$B:$AZ,44,FALSE)),IF($X$1=5,(VLOOKUP(B62,'X5'!$B:$AZ,44,FALSE)),IF($X$1=6,(VLOOKUP(B62,'X6'!$B:$AZ,44,FALSE)),IF($X$1=7,(VLOOKUP(B62,'X7'!$B:$AZ,44,FALSE)),IF($X$1=8,(VLOOKUP(B62,'X8'!$B:$AZ,44,FALSE)),IF($X$1=9,(VLOOKUP(B62,'X9'!$B:$AZ,44,FALSE)),IF($X$1=10,(VLOOKUP(B62,'X10'!$B:$AZ,44,FALSE)),IF($X$1=11,(VLOOKUP(B62,'X11'!$B:$AZ,44,FALSE)),IF($X$1=12,(VLOOKUP(B62,'X12'!$B:$AZ,44,FALSE)),IF($X$1=13,(VLOOKUP(B62,'X13'!$B:$AZ,44,FALSE)),"B"))))))))))))))=TRUE," ",(IF($X$1=1,(VLOOKUP(B62,'X1'!$B:$AZ,44,FALSE)),IF($X$1=2,(VLOOKUP(B62,'X2'!$B:$AZ,44,FALSE)),IF($X$1=3,(VLOOKUP(B62,'X3'!$B:$AZ,44,FALSE)),IF($X$1=4,(VLOOKUP(B62,'X4'!$B:$AZ,44,FALSE)),IF($X$1=5,(VLOOKUP(B62,'X5'!$B:$AZ,44,FALSE)),IF($X$1=6,(VLOOKUP(B62,'X6'!$B:$AZ,44,FALSE)),IF($X$1=7,(VLOOKUP(B62,'X7'!$B:$AZ,44,FALSE)),IF($X$1=8,(VLOOKUP(B62,'X8'!$B:$AZ,44,FALSE)),IF($X$1=9,(VLOOKUP(B62,'X9'!$B:$AZ,44,FALSE)),IF($X$1=10,(VLOOKUP(B62,'X10'!$B:$AZ,44,FALSE)),IF($X$1=11,(VLOOKUP(B62,'X11'!$B:$AZ,44,FALSE)),IF($X$1=12,(VLOOKUP(B62,'X12'!$B:$AZ,44,FALSE)),IF($X$1=13,(VLOOKUP(B62,'X13'!$B:$AZ,44,FALSE)),"B")))))))))))))))</f>
        <v>17.546172129447356</v>
      </c>
      <c r="H62" s="182">
        <f ca="1">IF(ISERROR(IF($X$1=1,(VLOOKUP(B62,'X1'!$B:$AZ,8,FALSE)),IF($X$1=2,(VLOOKUP(B62,'X2'!$B:$AZ,8,FALSE)),IF($X$1=3,(VLOOKUP(B62,'X3'!$B:$AZ,8,FALSE)),IF($X$1=4,(VLOOKUP(B62,'X4'!$B:$AZ,8,FALSE)),IF($X$1=5,(VLOOKUP(B62,'X5'!$B:$AZ,8,FALSE)),IF($X$1=6,(VLOOKUP(B62,'X6'!$B:$AZ,8,FALSE)),IF($X$1=7,(VLOOKUP(B62,'X7'!$B:$AZ,8,FALSE)),IF($X$1=8,(VLOOKUP(B62,'X8'!$B:$AZ,8,FALSE)),IF($X$1=9,(VLOOKUP(B62,'X9'!$B:$AZ,8,FALSE)),IF($X$1=10,(VLOOKUP(B62,'X10'!$B:$AZ,8,FALSE)),IF($X$1=11,(VLOOKUP(B62,'X11'!$B:$AZ,8,FALSE)),IF($X$1=12,(VLOOKUP(B62,'X12'!$B:$AZ,8,FALSE)),IF($X$1=13,(VLOOKUP(B62,'X13'!$B:$AZ,8,FALSE)),"B"))))))))))))))=TRUE," ",(IF($X$1=1,(VLOOKUP(B62,'X1'!$B:$AZ,8,FALSE)),IF($X$1=2,(VLOOKUP(B62,'X2'!$B:$AZ,8,FALSE)),IF($X$1=3,(VLOOKUP(B62,'X3'!$B:$AZ,8,FALSE)),IF($X$1=4,(VLOOKUP(B62,'X4'!$B:$AZ,8,FALSE)),IF($X$1=5,(VLOOKUP(B62,'X5'!$B:$AZ,8,FALSE)),IF($X$1=6,(VLOOKUP(B62,'X6'!$B:$AZ,8,FALSE)),IF($X$1=7,(VLOOKUP(B62,'X7'!$B:$AZ,8,FALSE)),IF($X$1=8,(VLOOKUP(B62,'X8'!$B:$AZ,8,FALSE)),IF($X$1=9,(VLOOKUP(B62,'X9'!$B:$AZ,8,FALSE)),IF($X$1=10,(VLOOKUP(B62,'X10'!$B:$AZ,8,FALSE)),IF($X$1=11,(VLOOKUP(B62,'X11'!$B:$AZ,8,FALSE)),IF($X$1=12,(VLOOKUP(B62,'X12'!$B:$AZ,8,FALSE)),IF($X$1=13,(VLOOKUP(B62,'X13'!$B:$AZ,8,FALSE)),"B")))))))))))))))</f>
        <v>18575.25260154729</v>
      </c>
      <c r="I62" s="183">
        <f ca="1">IF(ISERROR(IF($X$1=1,(VLOOKUP(B62,'X1'!$B:$AZ,2,FALSE)),IF($X$1=2,(VLOOKUP(B62,'X2'!$B:$AZ,2,FALSE)),IF($X$1=3,(VLOOKUP(B62,'X3'!$B:$AZ,2,FALSE)),IF($X$1=4,(VLOOKUP(B62,'X4'!$B:$AZ,2,FALSE)),IF($X$1=5,(VLOOKUP(B62,'X5'!$B:$AZ,2,FALSE)),IF($X$1=6,(VLOOKUP(B62,'X6'!$B:$AZ,2,FALSE)),IF($X$1=7,(VLOOKUP(B62,'X7'!$B:$AZ,2,FALSE)),IF($X$1=8,(VLOOKUP(B62,'X8'!$B:$AZ,2,FALSE)),IF($X$1=9,(VLOOKUP(B62,'X9'!$B:$AZ,2,FALSE)),IF($X$1=10,(VLOOKUP(B62,'X10'!$B:$AZ,2,FALSE)),IF($X$1=11,(VLOOKUP(B62,'X11'!$B:$AZ,2,FALSE)),IF($X$1=12,(VLOOKUP(B62,'X12'!$B:$AZ,2,FALSE)),IF($X$1=13,(VLOOKUP(B62,'X13'!$B:$AZ,2,FALSE)),"B"))))))))))))))=TRUE," ",(IF($X$1=1,(VLOOKUP(B62,'X1'!$B:$AZ,2,FALSE)),IF($X$1=2,(VLOOKUP(B62,'X2'!$B:$AZ,2,FALSE)),IF($X$1=3,(VLOOKUP(B62,'X3'!$B:$AZ,2,FALSE)),IF($X$1=4,(VLOOKUP(B62,'X4'!$B:$AZ,2,FALSE)),IF($X$1=5,(VLOOKUP(B62,'X5'!$B:$AZ,2,FALSE)),IF($X$1=6,(VLOOKUP(B62,'X6'!$B:$AZ,2,FALSE)),IF($X$1=7,(VLOOKUP(B62,'X7'!$B:$AZ,2,FALSE)),IF($X$1=8,(VLOOKUP(B62,'X8'!$B:$AZ,2,FALSE)),IF($X$1=9,(VLOOKUP(B62,'X9'!$B:$AZ,2,FALSE)),IF($X$1=10,(VLOOKUP(B62,'X10'!$B:$AZ,2,FALSE)),IF($X$1=11,(VLOOKUP(B62,'X11'!$B:$AZ,2,FALSE)),IF($X$1=12,(VLOOKUP(B62,'X12'!$B:$AZ,2,FALSE)),IF($X$1=13,(VLOOKUP(B62,'X13'!$B:$AZ,2,FALSE)),"B")))))))))))))))</f>
        <v>3</v>
      </c>
      <c r="J62" s="183">
        <f ca="1">IF(ISERROR(IF($X$1=1,(VLOOKUP(B62,'X1'!$B:$AZ,3,FALSE)),IF($X$1=2,(VLOOKUP(B62,'X2'!$B:$AZ,3,FALSE)),IF($X$1=3,(VLOOKUP(B62,'X3'!$B:$AZ,3,FALSE)),IF($X$1=4,(VLOOKUP(B62,'X4'!$B:$AZ,3,FALSE)),IF($X$1=5,(VLOOKUP(B62,'X5'!$B:$AZ,3,FALSE)),IF($X$1=6,(VLOOKUP(B62,'X6'!$B:$AZ,3,FALSE)),IF($X$1=7,(VLOOKUP(B62,'X7'!$B:$AZ,3,FALSE)),IF($X$1=8,(VLOOKUP(B62,'X8'!$B:$AZ,3,FALSE)),IF($X$1=9,(VLOOKUP(B62,'X9'!$B:$AZ,3,FALSE)),IF($X$1=10,(VLOOKUP(B62,'X10'!$B:$AZ,3,FALSE)),IF($X$1=11,(VLOOKUP(B62,'X11'!$B:$AZ,3,FALSE)),IF($X$1=12,(VLOOKUP(B62,'X12'!$B:$AZ,3,FALSE)),IF($X$1=13,(VLOOKUP(B62,'X13'!$B:$AZ,3,FALSE)),"B"))))))))))))))=TRUE," ",(IF($X$1=1,(VLOOKUP(B62,'X1'!$B:$AZ,3,FALSE)),IF($X$1=2,(VLOOKUP(B62,'X2'!$B:$AZ,3,FALSE)),IF($X$1=3,(VLOOKUP(B62,'X3'!$B:$AZ,3,FALSE)),IF($X$1=4,(VLOOKUP(B62,'X4'!$B:$AZ,3,FALSE)),IF($X$1=5,(VLOOKUP(B62,'X5'!$B:$AZ,3,FALSE)),IF($X$1=6,(VLOOKUP(B62,'X6'!$B:$AZ,3,FALSE)),IF($X$1=7,(VLOOKUP(B62,'X7'!$B:$AZ,3,FALSE)),IF($X$1=8,(VLOOKUP(B62,'X8'!$B:$AZ,3,FALSE)),IF($X$1=9,(VLOOKUP(B62,'X9'!$B:$AZ,3,FALSE)),IF($X$1=10,(VLOOKUP(B62,'X10'!$B:$AZ,3,FALSE)),IF($X$1=11,(VLOOKUP(B62,'X11'!$B:$AZ,3,FALSE)),IF($X$1=12,(VLOOKUP(B62,'X12'!$B:$AZ,3,FALSE)),IF($X$1=13,(VLOOKUP(B62,'X13'!$B:$AZ,3,FALSE)),"B")))))))))))))))</f>
        <v>4</v>
      </c>
      <c r="K62" s="183">
        <f ca="1">IF(ISERROR(IF($X$1=1,(VLOOKUP(B62,'X1'!$B:$AZ,5,FALSE)),IF($X$1=2,(VLOOKUP(B62,'X2'!$B:$AZ,5,FALSE)),IF($X$1=3,(VLOOKUP(B62,'X3'!$B:$AZ,5,FALSE)),IF($X$1=4,(VLOOKUP(B62,'X4'!$B:$AZ,5,FALSE)),IF($X$1=5,(VLOOKUP(B62,'X5'!$B:$AZ,5,FALSE)),IF($X$1=6,(VLOOKUP(B62,'X6'!$B:$AZ,5,FALSE)),IF($X$1=7,(VLOOKUP(B62,'X7'!$B:$AZ,5,FALSE)),IF($X$1=8,(VLOOKUP(B62,'X8'!$B:$AZ,5,FALSE)),IF($X$1=9,(VLOOKUP(B62,'X9'!$B:$AZ,5,FALSE)),IF($X$1=10,(VLOOKUP(B62,'X10'!$B:$AZ,5,FALSE)),IF($X$1=11,(VLOOKUP(B62,'X11'!$B:$AZ,5,FALSE)),IF($X$1=12,(VLOOKUP(B62,'X12'!$B:$AZ,5,FALSE)),IF($X$1=13,(VLOOKUP(B62,'X13'!$B:$AZ,5,FALSE)),"B"))))))))))))))=TRUE," ",(IF($X$1=1,(VLOOKUP(B62,'X1'!$B:$AZ,5,FALSE)),IF($X$1=2,(VLOOKUP(B62,'X2'!$B:$AZ,5,FALSE)),IF($X$1=3,(VLOOKUP(B62,'X3'!$B:$AZ,5,FALSE)),IF($X$1=4,(VLOOKUP(B62,'X4'!$B:$AZ,5,FALSE)),IF($X$1=5,(VLOOKUP(B62,'X5'!$B:$AZ,5,FALSE)),IF($X$1=6,(VLOOKUP(B62,'X6'!$B:$AZ,5,FALSE)),IF($X$1=7,(VLOOKUP(B62,'X7'!$B:$AZ,5,FALSE)),IF($X$1=8,(VLOOKUP(B62,'X8'!$B:$AZ,5,FALSE)),IF($X$1=9,(VLOOKUP(B62,'X9'!$B:$AZ,5,FALSE)),IF($X$1=10,(VLOOKUP(B62,'X10'!$B:$AZ,5,FALSE)),IF($X$1=11,(VLOOKUP(B62,'X11'!$B:$AZ,5,FALSE)),IF($X$1=12,(VLOOKUP(B62,'X12'!$B:$AZ,5,FALSE)),IF($X$1=13,(VLOOKUP(B62,'X13'!$B:$AZ,5,FALSE)),"B")))))))))))))))</f>
        <v>9</v>
      </c>
      <c r="L62" s="184">
        <f ca="1">IF(ISERROR(IF($X$1=1,(VLOOKUP(B62,'X1'!$B:$AZ,9,FALSE)),IF($X$1=2,(VLOOKUP(B62,'X2'!$B:$AZ,9,FALSE)),IF($X$1=3,(VLOOKUP(B62,'X3'!$B:$AZ,9,FALSE)),IF($X$1=4,(VLOOKUP(B62,'X4'!$B:$AZ,9,FALSE)),IF($X$1=5,(VLOOKUP(B62,'X5'!$B:$AZ,9,FALSE)),IF($X$1=6,(VLOOKUP(B62,'X6'!$B:$AZ,9,FALSE)),IF($X$1=7,(VLOOKUP(B62,'X7'!$B:$AZ,9,FALSE)),IF($X$1=8,(VLOOKUP(B62,'X8'!$B:$AZ,9,FALSE)),IF($X$1=9,(VLOOKUP(B62,'X9'!$B:$AZ,9,FALSE)),IF($X$1=10,(VLOOKUP(B62,'X10'!$B:$AZ,9,FALSE)),IF($X$1=11,(VLOOKUP(B62,'X11'!$B:$AZ,9,FALSE)),IF($X$1=12,(VLOOKUP(B62,'X12'!$B:$AZ,9,FALSE)),IF($X$1=13,(VLOOKUP(B62,'X13'!$B:$AZ,9,FALSE)),"B"))))))))))))))=TRUE," ",(IF($X$1=1,(VLOOKUP(B62,'X1'!$B:$AZ,9,FALSE)),IF($X$1=2,(VLOOKUP(B62,'X2'!$B:$AZ,9,FALSE)),IF($X$1=3,(VLOOKUP(B62,'X3'!$B:$AZ,9,FALSE)),IF($X$1=4,(VLOOKUP(B62,'X4'!$B:$AZ,9,FALSE)),IF($X$1=5,(VLOOKUP(B62,'X5'!$B:$AZ,9,FALSE)),IF($X$1=6,(VLOOKUP(B62,'X6'!$B:$AZ,9,FALSE)),IF($X$1=7,(VLOOKUP(B62,'X7'!$B:$AZ,9,FALSE)),IF($X$1=8,(VLOOKUP(B62,'X8'!$B:$AZ,9,FALSE)),IF($X$1=9,(VLOOKUP(B62,'X9'!$B:$AZ,9,FALSE)),IF($X$1=10,(VLOOKUP(B62,'X10'!$B:$AZ,9,FALSE)),IF($X$1=11,(VLOOKUP(B62,'X11'!$B:$AZ,9,FALSE)),IF($X$1=12,(VLOOKUP(B62,'X12'!$B:$AZ,9,FALSE)),IF($X$1=13,(VLOOKUP(B62,'X13'!$B:$AZ,9,FALSE)),"B")))))))))))))))</f>
        <v>5.0519861370301253</v>
      </c>
      <c r="M62" s="184">
        <f ca="1">IF(ISERROR(IF($X$1=1,(VLOOKUP(B62,'X1'!$B:$AZ,10,FALSE)),IF($X$1=2,(VLOOKUP(B62,'X2'!$B:$AZ,10,FALSE)),IF($X$1=3,(VLOOKUP(B62,'X3'!$B:$AZ,10,FALSE)),IF($X$1=4,(VLOOKUP(B62,'X4'!$B:$AZ,10,FALSE)),IF($X$1=5,(VLOOKUP(B62,'X5'!$B:$AZ,10,FALSE)),IF($X$1=6,(VLOOKUP(B62,'X6'!$B:$AZ,10,FALSE)),IF($X$1=7,(VLOOKUP(B62,'X7'!$B:$AZ,10,FALSE)),IF($X$1=8,(VLOOKUP(B62,'X8'!$B:$AZ,10,FALSE)),IF($X$1=9,(VLOOKUP(B62,'X9'!$B:$AZ,10,FALSE)),IF($X$1=10,(VLOOKUP(B62,'X10'!$B:$AZ,10,FALSE)),IF($X$1=11,(VLOOKUP(B62,'X11'!$B:$AZ,10,FALSE)),IF($X$1=12,(VLOOKUP(B62,'X12'!$B:$AZ,10,FALSE)),IF($X$1=13,(VLOOKUP(B62,'X13'!$B:$AZ,10,FALSE)),"B"))))))))))))))=TRUE," ",(IF($X$1=1,(VLOOKUP(B62,'X1'!$B:$AZ,10,FALSE)),IF($X$1=2,(VLOOKUP(B62,'X2'!$B:$AZ,10,FALSE)),IF($X$1=3,(VLOOKUP(B62,'X3'!$B:$AZ,10,FALSE)),IF($X$1=4,(VLOOKUP(B62,'X4'!$B:$AZ,10,FALSE)),IF($X$1=5,(VLOOKUP(B62,'X5'!$B:$AZ,10,FALSE)),IF($X$1=6,(VLOOKUP(B62,'X6'!$B:$AZ,10,FALSE)),IF($X$1=7,(VLOOKUP(B62,'X7'!$B:$AZ,10,FALSE)),IF($X$1=8,(VLOOKUP(B62,'X8'!$B:$AZ,10,FALSE)),IF($X$1=9,(VLOOKUP(B62,'X9'!$B:$AZ,10,FALSE)),IF($X$1=10,(VLOOKUP(B62,'X10'!$B:$AZ,10,FALSE)),IF($X$1=11,(VLOOKUP(B62,'X11'!$B:$AZ,10,FALSE)),IF($X$1=12,(VLOOKUP(B62,'X12'!$B:$AZ,10,FALSE)),IF($X$1=13,(VLOOKUP(B62,'X13'!$B:$AZ,10,FALSE)),"B")))))))))))))))</f>
        <v>4.1008439731659809</v>
      </c>
      <c r="N62" s="185">
        <f ca="1">IF(ISERROR(IF($X$1=1,(VLOOKUP(B62,'X1'!$B:$AZ,45,FALSE)),IF($X$1=2,(VLOOKUP(B62,'X2'!$B:$AZ,45,FALSE)),IF($X$1=3,(VLOOKUP(B62,'X3'!$B:$AZ,45,FALSE)),IF($X$1=4,(VLOOKUP(B62,'X4'!$B:$AZ,45,FALSE)),IF($X$1=5,(VLOOKUP(B62,'X5'!$B:$AZ,45,FALSE)),IF($X$1=6,(VLOOKUP(B62,'X6'!$B:$AZ,45,FALSE)),IF($X$1=7,(VLOOKUP(B62,'X7'!$B:$AZ,45,FALSE)),IF($X$1=8,(VLOOKUP(B62,'X8'!$B:$AZ,45,FALSE)),IF($X$1=9,(VLOOKUP(B62,'X9'!$B:$AZ,45,FALSE)),IF($X$1=10,(VLOOKUP(B62,'X10'!$B:$AZ,45,FALSE)),IF($X$1=11,(VLOOKUP(B62,'X11'!$B:$AZ,45,FALSE)),IF($X$1=12,(VLOOKUP(B62,'X12'!$B:$AZ,45,FALSE)),IF($X$1=13,(VLOOKUP(B62,'X13'!$B:$AZ,45,FALSE)),"B"))))))))))))))=TRUE," ",(IF($X$1=1,(VLOOKUP(B62,'X1'!$B:$AZ,45,FALSE)),IF($X$1=2,(VLOOKUP(B62,'X2'!$B:$AZ,45,FALSE)),IF($X$1=3,(VLOOKUP(B62,'X3'!$B:$AZ,45,FALSE)),IF($X$1=4,(VLOOKUP(B62,'X4'!$B:$AZ,45,FALSE)),IF($X$1=5,(VLOOKUP(B62,'X5'!$B:$AZ,45,FALSE)),IF($X$1=6,(VLOOKUP(B62,'X6'!$B:$AZ,45,FALSE)),IF($X$1=7,(VLOOKUP(B62,'X7'!$B:$AZ,45,FALSE)),IF($X$1=8,(VLOOKUP(B62,'X8'!$B:$AZ,45,FALSE)),IF($X$1=9,(VLOOKUP(B62,'X9'!$B:$AZ,45,FALSE)),IF($X$1=10,(VLOOKUP(B62,'X10'!$B:$AZ,45,FALSE)),IF($X$1=11,(VLOOKUP(B62,'X11'!$B:$AZ,45,FALSE)),IF($X$1=12,(VLOOKUP(B62,'X12'!$B:$AZ,45,FALSE)),IF($X$1=13,(VLOOKUP(B62,'X13'!$B:$AZ,45,FALSE)),"B")))))))))))))))</f>
        <v>-70.025407643273411</v>
      </c>
      <c r="O62" s="184">
        <f ca="1">IF(ISERROR(IF($X$1=1,(VLOOKUP(B62,'X1'!$B:$AZ,11,FALSE)),IF($X$1=2,(VLOOKUP(B62,'X2'!$B:$AZ,11,FALSE)),IF($X$1=3,(VLOOKUP(B62,'X3'!$B:$AZ,11,FALSE)),IF($X$1=4,(VLOOKUP(B62,'X4'!$B:$AZ,11,FALSE)),IF($X$1=5,(VLOOKUP(B62,'X5'!$B:$AZ,11,FALSE)),IF($X$1=6,(VLOOKUP(B62,'X6'!$B:$AZ,11,FALSE)),IF($X$1=7,(VLOOKUP(B62,'X7'!$B:$AZ,11,FALSE)),IF($X$1=8,(VLOOKUP(B62,'X8'!$B:$AZ,11,FALSE)),IF($X$1=9,(VLOOKUP(B62,'X9'!$B:$AZ,11,FALSE)),IF($X$1=10,(VLOOKUP(B62,'X10'!$B:$AZ,11,FALSE)),IF($X$1=11,(VLOOKUP(B62,'X11'!$B:$AZ,11,FALSE)),IF($X$1=12,(VLOOKUP(B62,'X12'!$B:$AZ,11,FALSE)),IF($X$1=13,(VLOOKUP(B62,'X13'!$B:$AZ,11,FALSE)),"B"))))))))))))))=TRUE," ",(IF($X$1=1,(VLOOKUP(B62,'X1'!$B:$AZ,11,FALSE)),IF($X$1=2,(VLOOKUP(B62,'X2'!$B:$AZ,11,FALSE)),IF($X$1=3,(VLOOKUP(B62,'X3'!$B:$AZ,11,FALSE)),IF($X$1=4,(VLOOKUP(B62,'X4'!$B:$AZ,11,FALSE)),IF($X$1=5,(VLOOKUP(B62,'X5'!$B:$AZ,11,FALSE)),IF($X$1=6,(VLOOKUP(B62,'X6'!$B:$AZ,11,FALSE)),IF($X$1=7,(VLOOKUP(B62,'X7'!$B:$AZ,11,FALSE)),IF($X$1=8,(VLOOKUP(B62,'X8'!$B:$AZ,11,FALSE)),IF($X$1=9,(VLOOKUP(B62,'X9'!$B:$AZ,11,FALSE)),IF($X$1=10,(VLOOKUP(B62,'X10'!$B:$AZ,11,FALSE)),IF($X$1=11,(VLOOKUP(B62,'X11'!$B:$AZ,11,FALSE)),IF($X$1=12,(VLOOKUP(B62,'X12'!$B:$AZ,11,FALSE)),IF($X$1=13,(VLOOKUP(B62,'X13'!$B:$AZ,11,FALSE)),"B")))))))))))))))</f>
        <v>0.13459071079865659</v>
      </c>
      <c r="P62" s="184">
        <f ca="1">IF(ISERROR(IF($X$1=1,(VLOOKUP(B62,'X1'!$B:$AZ,12,FALSE)),IF($X$1=2,(VLOOKUP(B62,'X2'!$B:$AZ,12,FALSE)),IF($X$1=3,(VLOOKUP(B62,'X3'!$B:$AZ,12,FALSE)),IF($X$1=4,(VLOOKUP(B62,'X4'!$B:$AZ,12,FALSE)),IF($X$1=5,(VLOOKUP(B62,'X5'!$B:$AZ,12,FALSE)),IF($X$1=6,(VLOOKUP(B62,'X6'!$B:$AZ,12,FALSE)),IF($X$1=7,(VLOOKUP(B62,'X7'!$B:$AZ,12,FALSE)),IF($X$1=8,(VLOOKUP(B62,'X8'!$B:$AZ,12,FALSE)),IF($X$1=9,(VLOOKUP(B62,'X9'!$B:$AZ,12,FALSE)),IF($X$1=10,(VLOOKUP(B62,'X10'!$B:$AZ,12,FALSE)),IF($X$1=11,(VLOOKUP(B62,'X11'!$B:$AZ,12,FALSE)),IF($X$1=12,(VLOOKUP(B62,'X12'!$B:$AZ,12,FALSE)),IF($X$1=13,(VLOOKUP(B62,'X13'!$B:$AZ,12,FALSE)),"B"))))))))))))))=TRUE," ",(IF($X$1=1,(VLOOKUP(B62,'X1'!$B:$AZ,12,FALSE)),IF($X$1=2,(VLOOKUP(B62,'X2'!$B:$AZ,12,FALSE)),IF($X$1=3,(VLOOKUP(B62,'X3'!$B:$AZ,12,FALSE)),IF($X$1=4,(VLOOKUP(B62,'X4'!$B:$AZ,12,FALSE)),IF($X$1=5,(VLOOKUP(B62,'X5'!$B:$AZ,12,FALSE)),IF($X$1=6,(VLOOKUP(B62,'X6'!$B:$AZ,12,FALSE)),IF($X$1=7,(VLOOKUP(B62,'X7'!$B:$AZ,12,FALSE)),IF($X$1=8,(VLOOKUP(B62,'X8'!$B:$AZ,12,FALSE)),IF($X$1=9,(VLOOKUP(B62,'X9'!$B:$AZ,12,FALSE)),IF($X$1=10,(VLOOKUP(B62,'X10'!$B:$AZ,12,FALSE)),IF($X$1=11,(VLOOKUP(B62,'X11'!$B:$AZ,12,FALSE)),IF($X$1=12,(VLOOKUP(B62,'X12'!$B:$AZ,12,FALSE)),IF($X$1=13,(VLOOKUP(B62,'X13'!$B:$AZ,12,FALSE)),"B")))))))))))))))</f>
        <v>0.1295528323639889</v>
      </c>
      <c r="Q62" s="185">
        <f ca="1">IF(ISERROR(IF($X$1=1,(VLOOKUP(B62,'X1'!$B:$AZ,46,FALSE)),IF($X$1=2,(VLOOKUP(B62,'X2'!$B:$AZ,46,FALSE)),IF($X$1=3,(VLOOKUP(B62,'X3'!$B:$AZ,46,FALSE)),IF($X$1=4,(VLOOKUP(B62,'X4'!$B:$AZ,46,FALSE)),IF($X$1=5,(VLOOKUP(B62,'X5'!$B:$AZ,46,FALSE)),IF($X$1=6,(VLOOKUP(B62,'X6'!$B:$AZ,46,FALSE)),IF($X$1=7,(VLOOKUP(B62,'X7'!$B:$AZ,46,FALSE)),IF($X$1=8,(VLOOKUP(B62,'X8'!$B:$AZ,46,FALSE)),IF($X$1=9,(VLOOKUP(B62,'X9'!$B:$AZ,46,FALSE)),IF($X$1=10,(VLOOKUP(B62,'X10'!$B:$AZ,46,FALSE)),IF($X$1=11,(VLOOKUP(B62,'X11'!$B:$AZ,46,FALSE)),IF($X$1=12,(VLOOKUP(B62,'X12'!$B:$AZ,46,FALSE)),IF($X$1=13,(VLOOKUP(B62,'X13'!$B:$AZ,46,FALSE)),"B"))))))))))))))=TRUE," ",(IF($X$1=1,(VLOOKUP(B62,'X1'!$B:$AZ,46,FALSE)),IF($X$1=2,(VLOOKUP(B62,'X2'!$B:$AZ,46,FALSE)),IF($X$1=3,(VLOOKUP(B62,'X3'!$B:$AZ,46,FALSE)),IF($X$1=4,(VLOOKUP(B62,'X4'!$B:$AZ,46,FALSE)),IF($X$1=5,(VLOOKUP(B62,'X5'!$B:$AZ,46,FALSE)),IF($X$1=6,(VLOOKUP(B62,'X6'!$B:$AZ,46,FALSE)),IF($X$1=7,(VLOOKUP(B62,'X7'!$B:$AZ,46,FALSE)),IF($X$1=8,(VLOOKUP(B62,'X8'!$B:$AZ,46,FALSE)),IF($X$1=9,(VLOOKUP(B62,'X9'!$B:$AZ,46,FALSE)),IF($X$1=10,(VLOOKUP(B62,'X10'!$B:$AZ,46,FALSE)),IF($X$1=11,(VLOOKUP(B62,'X11'!$B:$AZ,46,FALSE)),IF($X$1=12,(VLOOKUP(B62,'X12'!$B:$AZ,46,FALSE)),IF($X$1=13,(VLOOKUP(B62,'X13'!$B:$AZ,46,FALSE)),"B")))))))))))))))</f>
        <v>-98.887880618555315</v>
      </c>
      <c r="R62" s="185">
        <f ca="1">IF(ISERROR(IF($X$1=1,(VLOOKUP(B62,'X1'!$B:$AZ,15,FALSE)),IF($X$1=2,(VLOOKUP(B62,'X2'!$B:$AZ,15,FALSE)),IF($X$1=3,(VLOOKUP(B62,'X3'!$B:$AZ,15,FALSE)),IF($X$1=4,(VLOOKUP(B62,'X4'!$B:$AZ,15,FALSE)),IF($X$1=5,(VLOOKUP(B62,'X5'!$B:$AZ,15,FALSE)),IF($X$1=6,(VLOOKUP(B62,'X6'!$B:$AZ,15,FALSE)),IF($X$1=7,(VLOOKUP(B62,'X7'!$B:$AZ,15,FALSE)),IF($X$1=8,(VLOOKUP(B62,'X8'!$B:$AZ,15,FALSE)),IF($X$1=9,(VLOOKUP(B62,'X9'!$B:$AZ,15,FALSE)),IF($X$1=10,(VLOOKUP(B62,'X10'!$B:$AZ,15,FALSE)),IF($X$1=11,(VLOOKUP(B62,'X11'!$B:$AZ,15,FALSE)),IF($X$1=12,(VLOOKUP(B62,'X12'!$B:$AZ,15,FALSE)),IF($X$1=13,(VLOOKUP(B62,'X13'!$B:$AZ,15,FALSE)),"B"))))))))))))))=TRUE," ",(IF($X$1=1,(VLOOKUP(B62,'X1'!$B:$AZ,15,FALSE)),IF($X$1=2,(VLOOKUP(B62,'X2'!$B:$AZ,15,FALSE)),IF($X$1=3,(VLOOKUP(B62,'X3'!$B:$AZ,15,FALSE)),IF($X$1=4,(VLOOKUP(B62,'X4'!$B:$AZ,15,FALSE)),IF($X$1=5,(VLOOKUP(B62,'X5'!$B:$AZ,15,FALSE)),IF($X$1=6,(VLOOKUP(B62,'X6'!$B:$AZ,15,FALSE)),IF($X$1=7,(VLOOKUP(B62,'X7'!$B:$AZ,15,FALSE)),IF($X$1=8,(VLOOKUP(B62,'X8'!$B:$AZ,15,FALSE)),IF($X$1=9,(VLOOKUP(B62,'X9'!$B:$AZ,15,FALSE)),IF($X$1=10,(VLOOKUP(B62,'X10'!$B:$AZ,15,FALSE)),IF($X$1=11,(VLOOKUP(B62,'X11'!$B:$AZ,15,FALSE)),IF($X$1=12,(VLOOKUP(B62,'X12'!$B:$AZ,15,FALSE)),IF($X$1=13,(VLOOKUP(B62,'X13'!$B:$AZ,15,FALSE)),"B")))))))))))))))</f>
        <v>1.7467018469656994</v>
      </c>
      <c r="S62" s="185">
        <f ca="1">IF(ISERROR(IF((IF($X$1=1,(VLOOKUP(B62,'X1'!$B:$AZ,14,FALSE)),(IF($X$1=2,(VLOOKUP(B62,'X2'!$B:$AZ,14,FALSE)),(IF($X$1=3,(VLOOKUP(B62,'X3'!$B:$AZ,14,FALSE)),(IF($X$1=4,(VLOOKUP(B62,'X4'!$B:$AZ,14,FALSE)),(IF($X$1=5,(VLOOKUP(B62,'X5'!$B:$AZ,14,FALSE)),(IF($X$1=6,(VLOOKUP(B62,'X6'!$B:$AZ,14,FALSE)),(IF($X$1=7,(VLOOKUP(B62,'X7'!$B:$AZ,14,FALSE)),(IF($X$1=8,(VLOOKUP(B62,'X8'!$B:$AZ,14,FALSE)),(IF($X$1=9,(VLOOKUP(B62,'X9'!$B:$AZ,14,FALSE)),(IF($X$1=10,(VLOOKUP(B62,'X10'!$B:$AZ,14,FALSE)),(IF($X$1=11,(VLOOKUP(B62,'X11'!$B:$AZ,14,FALSE)),(IF($X$1=12,(VLOOKUP(B62,'X12'!$B:$AZ,14,FALSE)),(VLOOKUP(B62,'X13'!$B:$AZ,14,FALSE))))))))))))))))))))))))))=$V$1," ",(IF($X$1=1,(VLOOKUP(B62,'X1'!$B:$AZ,14,FALSE)),(IF($X$1=2,(VLOOKUP(B62,'X2'!$B:$AZ,14,FALSE)),(IF($X$1=3,(VLOOKUP(B62,'X3'!$B:$AZ,14,FALSE)),(IF($X$1=4,(VLOOKUP(B62,'X4'!$B:$AZ,14,FALSE)),(IF($X$1=5,(VLOOKUP(B62,'X5'!$B:$AZ,14,FALSE)),(IF($X$1=6,(VLOOKUP(B62,'X6'!$B:$AZ,14,FALSE)),(IF($X$1=7,(VLOOKUP(B62,'X7'!$B:$AZ,14,FALSE)),(IF($X$1=8,(VLOOKUP(B62,'X8'!$B:$AZ,14,FALSE)),(IF($X$1=9,(VLOOKUP(B62,'X9'!$B:$AZ,14,FALSE)),(IF($X$1=10,(VLOOKUP(B62,'X10'!$B:$AZ,14,FALSE)),(IF($X$1=11,(VLOOKUP(B62,'X11'!$B:$AZ,14,FALSE)),(IF($X$1=12,(VLOOKUP(B62,'X12'!$B:$AZ,14,FALSE)),(VLOOKUP(B62,'X13'!$B:$AZ,14,FALSE))))))))))))))))))))))))))))=TRUE," ",(IF((IF($X$1=1,(VLOOKUP(B62,'X1'!$B:$AZ,14,FALSE)),(IF($X$1=2,(VLOOKUP(B62,'X2'!$B:$AZ,14,FALSE)),(IF($X$1=3,(VLOOKUP(B62,'X3'!$B:$AZ,14,FALSE)),(IF($X$1=4,(VLOOKUP(B62,'X4'!$B:$AZ,14,FALSE)),(IF($X$1=5,(VLOOKUP(B62,'X5'!$B:$AZ,14,FALSE)),(IF($X$1=6,(VLOOKUP(B62,'X6'!$B:$AZ,14,FALSE)),(IF($X$1=7,(VLOOKUP(B62,'X7'!$B:$AZ,14,FALSE)),(IF($X$1=8,(VLOOKUP(B62,'X8'!$B:$AZ,14,FALSE)),(IF($X$1=9,(VLOOKUP(B62,'X9'!$B:$AZ,14,FALSE)),(IF($X$1=10,(VLOOKUP(B62,'X10'!$B:$AZ,14,FALSE)),(IF($X$1=11,(VLOOKUP(B62,'X11'!$B:$AZ,14,FALSE)),(IF($X$1=12,(VLOOKUP(B62,'X12'!$B:$AZ,14,FALSE)),(VLOOKUP(B62,'X13'!$B:$AZ,14,FALSE))))))))))))))))))))))))))=$V$1," ",(IF($X$1=1,(VLOOKUP(B62,'X1'!$B:$AZ,14,FALSE)),(IF($X$1=2,(VLOOKUP(B62,'X2'!$B:$AZ,14,FALSE)),(IF($X$1=3,(VLOOKUP(B62,'X3'!$B:$AZ,14,FALSE)),(IF($X$1=4,(VLOOKUP(B62,'X4'!$B:$AZ,14,FALSE)),(IF($X$1=5,(VLOOKUP(B62,'X5'!$B:$AZ,14,FALSE)),(IF($X$1=6,(VLOOKUP(B62,'X6'!$B:$AZ,14,FALSE)),(IF($X$1=7,(VLOOKUP(B62,'X7'!$B:$AZ,14,FALSE)),(IF($X$1=8,(VLOOKUP(B62,'X8'!$B:$AZ,14,FALSE)),(IF($X$1=9,(VLOOKUP(B62,'X9'!$B:$AZ,14,FALSE)),(IF($X$1=10,(VLOOKUP(B62,'X10'!$B:$AZ,14,FALSE)),(IF($X$1=11,(VLOOKUP(B62,'X11'!$B:$AZ,14,FALSE)),(IF($X$1=12,(VLOOKUP(B62,'X12'!$B:$AZ,14,FALSE)),(VLOOKUP(B62,'X13'!$B:$AZ,14,FALSE)))))))))))))))))))))))))))))</f>
        <v>-63.92402019716279</v>
      </c>
      <c r="Z62" s="170">
        <v>11</v>
      </c>
      <c r="AA62" s="170">
        <v>1</v>
      </c>
      <c r="AB62" s="170" t="str">
        <f t="shared" si="0"/>
        <v>111</v>
      </c>
      <c r="AC62" s="42">
        <v>110</v>
      </c>
      <c r="AD62" s="42" t="s">
        <v>1671</v>
      </c>
      <c r="AE62" s="162" t="s">
        <v>15</v>
      </c>
      <c r="AF62" s="162" t="s">
        <v>157</v>
      </c>
      <c r="AG62" s="162" t="s">
        <v>154</v>
      </c>
      <c r="AH62" s="162" t="s">
        <v>792</v>
      </c>
      <c r="AI62" s="162" t="s">
        <v>796</v>
      </c>
      <c r="AJ62" s="162" t="s">
        <v>1230</v>
      </c>
      <c r="AK62" s="102">
        <v>44</v>
      </c>
      <c r="AL62" s="102">
        <v>8</v>
      </c>
      <c r="AM62" s="102">
        <v>9</v>
      </c>
      <c r="AN62" s="162" t="s">
        <v>786</v>
      </c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</row>
    <row r="63" spans="1:52" ht="14.1" customHeight="1" x14ac:dyDescent="0.25">
      <c r="A63" s="156">
        <f t="shared" si="9"/>
        <v>16</v>
      </c>
      <c r="B63" s="122" t="str">
        <f>IF(ISERROR(IF($U$16=1,(VLOOKUP(A63,$AC$89:$AH$125,2,FALSE)),IF((IF($X$1=1,'X1'!B22,(IF($X$1=2,'X2'!B22,(IF($X$1=3,'X3'!B22,(IF($X$1=4,'X4'!B22,(IF($X$1=5,'X5'!B22,(IF($X$1=6,'X6'!B22,(IF($X$1=7,'X7'!B22,(IF($X$1=8,'X8'!B22,(IF($X$1=9,'X9'!B22,(IF($X$1=10,'X10'!B22,(IF($X$1=11,'X11'!B22,(IF($X$1=12,'X12'!B22,'X13'!B22))))))))))))))))))))))))="","",(IF($X$1=1,'X1'!B22,(IF($X$1=2,'X2'!B22,(IF($X$1=3,'X3'!B22,(IF($X$1=4,'X4'!B22,(IF($X$1=5,'X5'!B22,(IF($X$1=6,'X6'!B22,(IF($X$1=7,'X7'!B22,(IF($X$1=8,'X8'!B22,(IF($X$1=9,'X9'!B22,(IF($X$1=10,'X10'!B22,(IF($X$1=11,'X11'!B22,(IF($X$1=12,'X12'!B22,'X13'!B22)))))))))))))))))))))))))))=TRUE," ",(IF($U$16=1,(VLOOKUP(A63,$AC$89:$AH$125,2,FALSE)),IF((IF($X$1=1,'X1'!B22,(IF($X$1=2,'X2'!B22,(IF($X$1=3,'X3'!B22,(IF($X$1=4,'X4'!B22,(IF($X$1=5,'X5'!B22,(IF($X$1=6,'X6'!B22,(IF($X$1=7,'X7'!B22,(IF($X$1=8,'X8'!B22,(IF($X$1=9,'X9'!B22,(IF($X$1=10,'X10'!B22,(IF($X$1=11,'X11'!B22,(IF($X$1=12,'X12'!B22,'X13'!B22))))))))))))))))))))))))="","",(IF($X$1=1,'X1'!B22,(IF($X$1=2,'X2'!B22,(IF($X$1=3,'X3'!B22,(IF($X$1=4,'X4'!B22,(IF($X$1=5,'X5'!B22,(IF($X$1=6,'X6'!B22,(IF($X$1=7,'X7'!B22,(IF($X$1=8,'X8'!B22,(IF($X$1=9,'X9'!B22,(IF($X$1=10,'X10'!B22,(IF($X$1=11,'X11'!B22,(IF($X$1=12,'X12'!B22,'X13'!B22))))))))))))))))))))))))))))</f>
        <v>GLTR RM Equity</v>
      </c>
      <c r="C63" s="181" t="str">
        <f ca="1">IF(ISERROR(IF($X$1=1,(VLOOKUP(B63,'X1'!$B:$AZ,47,FALSE)),IF($X$1=2,(VLOOKUP(B63,'X2'!$B:$AZ,47,FALSE)),IF($X$1=3,(VLOOKUP(B63,'X3'!$B:$AZ,47,FALSE)),IF($X$1=4,(VLOOKUP(B63,'X4'!$B:$AZ,47,FALSE)),IF($X$1=5,(VLOOKUP(B63,'X5'!$B:$AZ,47,FALSE)),IF($X$1=6,(VLOOKUP(B63,'X6'!$B:$AZ,47,FALSE)),IF($X$1=7,(VLOOKUP(B63,'X7'!$B:$AZ,47,FALSE)),IF($X$1=8,(VLOOKUP(B63,'X8'!$B:$AZ,47,FALSE)),IF($X$1=9,(VLOOKUP(B63,'X9'!$B:$AZ,47,FALSE)),IF($X$1=10,(VLOOKUP(B63,'X10'!$B:$AZ,47,FALSE)),IF($X$1=11,(VLOOKUP(B63,'X11'!$B:$AZ,47,FALSE)),IF($X$1=12,(VLOOKUP(B63,'X12'!$B:$AZ,47,FALSE)),IF($X$1=13,(VLOOKUP(B63,'X13'!$B:$AZ,47,FALSE)),"B"))))))))))))))=TRUE," ",(IF($X$1=1,(VLOOKUP(B63,'X1'!$B:$AZ,47,FALSE)),IF($X$1=2,(VLOOKUP(B63,'X2'!$B:$AZ,47,FALSE)),IF($X$1=3,(VLOOKUP(B63,'X3'!$B:$AZ,47,FALSE)),IF($X$1=4,(VLOOKUP(B63,'X4'!$B:$AZ,47,FALSE)),IF($X$1=5,(VLOOKUP(B63,'X5'!$B:$AZ,47,FALSE)),IF($X$1=6,(VLOOKUP(B63,'X6'!$B:$AZ,47,FALSE)),IF($X$1=7,(VLOOKUP(B63,'X7'!$B:$AZ,47,FALSE)),IF($X$1=8,(VLOOKUP(B63,'X8'!$B:$AZ,47,FALSE)),IF($X$1=9,(VLOOKUP(B63,'X9'!$B:$AZ,47,FALSE)),IF($X$1=10,(VLOOKUP(B63,'X10'!$B:$AZ,47,FALSE)),IF($X$1=11,(VLOOKUP(B63,'X11'!$B:$AZ,47,FALSE)),IF($X$1=12,(VLOOKUP(B63,'X12'!$B:$AZ,47,FALSE)),IF($X$1=13,(VLOOKUP(B63,'X13'!$B:$AZ,47,FALSE)),"B")))))))))))))))</f>
        <v>Globaltrans Investment PLC</v>
      </c>
      <c r="D63" s="181" t="str">
        <f ca="1">IF(ISERROR(IF($X$1=1,(VLOOKUP(B63,'X1'!$B:$AP,41,FALSE)),IF($X$1=2,(VLOOKUP(B63,'X2'!$B:$AP,41,FALSE)),IF($X$1=3,(VLOOKUP(B63,'X3'!$B:$AP,41,FALSE)),IF($X$1=4,(VLOOKUP(B63,'X4'!$B:$AP,41,FALSE)),IF($X$1=5,(VLOOKUP(B63,'X5'!$B:$AP,41,FALSE)),IF($X$1=6,(VLOOKUP(B63,'X6'!$B:$AP,41,FALSE)),IF($X$1=7,(VLOOKUP(B63,'X7'!$B:$AP,41,FALSE)),IF($X$1=8,(VLOOKUP(B63,'X8'!$B:$AP,41,FALSE)),IF($X$1=9,(VLOOKUP(B63,'X9'!$B:$AP,41,FALSE)),IF($X$1=10,(VLOOKUP(B63,'X10'!$B:$AP,41,FALSE)),IF($X$1=11,(VLOOKUP(B63,'X11'!$B:$AP,41,FALSE)),IF($X$1=12,(VLOOKUP(B63,'X12'!$B:$AP,41,FALSE)),IF($X$1=13,(VLOOKUP(B63,'X13'!$B:$AP,41,FALSE)),"B"))))))))))))))=TRUE," ",(IF($X$1=1,(VLOOKUP(B63,'X1'!$B:$AP,41,FALSE)),IF($X$1=2,(VLOOKUP(B63,'X2'!$B:$AP,41,FALSE)),IF($X$1=3,(VLOOKUP(B63,'X3'!$B:$AP,41,FALSE)),IF($X$1=4,(VLOOKUP(B63,'X4'!$B:$AP,41,FALSE)),IF($X$1=5,(VLOOKUP(B63,'X5'!$B:$AP,41,FALSE)),IF($X$1=6,(VLOOKUP(B63,'X6'!$B:$AP,41,FALSE)),IF($X$1=7,(VLOOKUP(B63,'X7'!$B:$AP,41,FALSE)),IF($X$1=8,(VLOOKUP(B63,'X8'!$B:$AP,41,FALSE)),IF($X$1=9,(VLOOKUP(B63,'X9'!$B:$AP,41,FALSE)),IF($X$1=10,(VLOOKUP(B63,'X10'!$B:$AP,41,FALSE)),IF($X$1=11,(VLOOKUP(B63,'X11'!$B:$AP,41,FALSE)),IF($X$1=12,(VLOOKUP(B63,'X12'!$B:$AP,41,FALSE)),IF($X$1=13,(VLOOKUP(B63,'X13'!$B:$AP,41,FALSE)),"B")))))))))))))))</f>
        <v>Rail Freight</v>
      </c>
      <c r="E63" s="182">
        <f ca="1">IF(ISERROR(IF($X$1=1,(VLOOKUP(B63,'X1'!$B:$AP,7,FALSE)),IF($X$1=2,(VLOOKUP(B63,'X2'!$B:$AP,7,FALSE)),IF($X$1=3,(VLOOKUP(B63,'X3'!$B:$AP,7,FALSE)),IF($X$1=4,(VLOOKUP(B63,'X4'!$B:$AP,7,FALSE)),IF($X$1=5,(VLOOKUP(B63,'X5'!$B:$AP,7,FALSE)),IF($X$1=6,(VLOOKUP(B63,'X6'!$B:$AP,7,FALSE)),IF($X$1=7,(VLOOKUP(B63,'X7'!$B:$AP,7,FALSE)),IF($X$1=8,(VLOOKUP(B63,'X8'!$B:$AP,7,FALSE)),IF($X$1=9,(VLOOKUP(B63,'X9'!$B:$AP,7,FALSE)),IF($X$1=10,(VLOOKUP(B63,'X10'!$B:$AP,7,FALSE)),IF($X$1=11,(VLOOKUP(B63,'X11'!$B:$AP,7,FALSE)),IF($X$1=12,(VLOOKUP(B63,'X12'!$B:$AP,7,FALSE)),IF($X$1=13,(VLOOKUP(B63,'X13'!$B:$AP,7,FALSE)),"B"))))))))))))))=TRUE," ",(IF($X$1=1,(VLOOKUP(B63,'X1'!$B:$AP,7,FALSE)),IF($X$1=2,(VLOOKUP(B63,'X2'!$B:$AP,7,FALSE)),IF($X$1=3,(VLOOKUP(B63,'X3'!$B:$AP,7,FALSE)),IF($X$1=4,(VLOOKUP(B63,'X4'!$B:$AP,7,FALSE)),IF($X$1=5,(VLOOKUP(B63,'X5'!$B:$AP,7,FALSE)),IF($X$1=6,(VLOOKUP(B63,'X6'!$B:$AP,7,FALSE)),IF($X$1=7,(VLOOKUP(B63,'X7'!$B:$AP,7,FALSE)),IF($X$1=8,(VLOOKUP(B63,'X8'!$B:$AP,7,FALSE)),IF($X$1=9,(VLOOKUP(B63,'X9'!$B:$AP,7,FALSE)),IF($X$1=10,(VLOOKUP(B63,'X10'!$B:$AP,7,FALSE)),IF($X$1=11,(VLOOKUP(B63,'X11'!$B:$AP,7,FALSE)),IF($X$1=12,(VLOOKUP(B63,'X12'!$B:$AP,7,FALSE)),IF($X$1=13,(VLOOKUP(B63,'X13'!$B:$AP,7,FALSE)),"B")))))))))))))))</f>
        <v>539.25</v>
      </c>
      <c r="F63" s="182" t="str">
        <f ca="1">IF(ISERROR(IF((IF($X$1=1,(VLOOKUP(B63,'X1'!$B:$AO,6,FALSE)),(IF($X$1=2,(VLOOKUP(B63,'X2'!$B:$AO,6,FALSE)),(IF($X$1=3,(VLOOKUP(B63,'X3'!$B:$AO,6,FALSE)),(IF($X$1=4,(VLOOKUP(B63,'X4'!$B:$AO,6,FALSE)),(IF($X$1=5,(VLOOKUP(B63,'X5'!$B:$AO,6,FALSE)),(IF($X$1=6,(VLOOKUP(B63,'X6'!$B:$AO,6,FALSE)),(IF($X$1=7,(VLOOKUP(B63,'X7'!$B:$AO,6,FALSE)),(IF($X$1=8,(VLOOKUP(B63,'X8'!$B:$AO,6,FALSE)),(IF($X$1=9,(VLOOKUP(B63,'X9'!$B:$AO,6,FALSE)),(IF($X$1=10,(VLOOKUP(B63,'X10'!$B:$AO,6,FALSE)),(IF($X$1=11,(VLOOKUP(B63,'X11'!$B:$AO,6,FALSE)),(IF($X$1=12,(VLOOKUP(B63,'X12'!$B:$AO,6,FALSE)),(VLOOKUP(B63,'X13'!$B:$AO,6,FALSE))))))))))))))))))))))))))=$V$1," ",(IF($X$1=1,(VLOOKUP(B63,'X1'!$B:$AO,6,FALSE)),(IF($X$1=2,(VLOOKUP(B63,'X2'!$B:$AO,6,FALSE)),(IF($X$1=3,(VLOOKUP(B63,'X3'!$B:$AO,6,FALSE)),(IF($X$1=4,(VLOOKUP(B63,'X4'!$B:$AO,6,FALSE)),(IF($X$1=5,(VLOOKUP(B63,'X5'!$B:$AO,6,FALSE)),(IF($X$1=6,(VLOOKUP(B63,'X6'!$B:$AO,6,FALSE)),(IF($X$1=7,(VLOOKUP(B63,'X7'!$B:$AO,6,FALSE)),(IF($X$1=8,(VLOOKUP(B63,'X8'!$B:$AO,6,FALSE)),(IF($X$1=9,(VLOOKUP(B63,'X9'!$B:$AO,6,FALSE)),(IF($X$1=10,(VLOOKUP(B63,'X10'!$B:$AO,6,FALSE)),(IF($X$1=11,(VLOOKUP(B63,'X11'!$B:$AO,6,FALSE)),(IF($X$1=12,(VLOOKUP(B63,'X12'!$B:$AO,6,FALSE)),(VLOOKUP(B63,'X13'!$B:$AO,6,FALSE))))))))))))))))))))))))))))=TRUE," ",(IF((IF($X$1=1,(VLOOKUP(B63,'X1'!$B:$AO,6,FALSE)),(IF($X$1=2,(VLOOKUP(B63,'X2'!$B:$AO,6,FALSE)),(IF($X$1=3,(VLOOKUP(B63,'X3'!$B:$AO,6,FALSE)),(IF($X$1=4,(VLOOKUP(B63,'X4'!$B:$AO,6,FALSE)),(IF($X$1=5,(VLOOKUP(B63,'X5'!$B:$AO,6,FALSE)),(IF($X$1=6,(VLOOKUP(B63,'X6'!$B:$AO,6,FALSE)),(IF($X$1=7,(VLOOKUP(B63,'X7'!$B:$AO,6,FALSE)),(IF($X$1=8,(VLOOKUP(B63,'X8'!$B:$AO,6,FALSE)),(IF($X$1=9,(VLOOKUP(B63,'X9'!$B:$AO,6,FALSE)),(IF($X$1=10,(VLOOKUP(B63,'X10'!$B:$AO,6,FALSE)),(IF($X$1=11,(VLOOKUP(B63,'X11'!$B:$AO,6,FALSE)),(IF($X$1=12,(VLOOKUP(B63,'X12'!$B:$AO,6,FALSE)),(VLOOKUP(B63,'X13'!$B:$AO,6,FALSE))))))))))))))))))))))))))=$V$1," ",(IF($X$1=1,(VLOOKUP(B63,'X1'!$B:$AO,6,FALSE)),(IF($X$1=2,(VLOOKUP(B63,'X2'!$B:$AO,6,FALSE)),(IF($X$1=3,(VLOOKUP(B63,'X3'!$B:$AO,6,FALSE)),(IF($X$1=4,(VLOOKUP(B63,'X4'!$B:$AO,6,FALSE)),(IF($X$1=5,(VLOOKUP(B63,'X5'!$B:$AO,6,FALSE)),(IF($X$1=6,(VLOOKUP(B63,'X6'!$B:$AO,6,FALSE)),(IF($X$1=7,(VLOOKUP(B63,'X7'!$B:$AO,6,FALSE)),(IF($X$1=8,(VLOOKUP(B63,'X8'!$B:$AO,6,FALSE)),(IF($X$1=9,(VLOOKUP(B63,'X9'!$B:$AO,6,FALSE)),(IF($X$1=10,(VLOOKUP(B63,'X10'!$B:$AO,6,FALSE)),(IF($X$1=11,(VLOOKUP(B63,'X11'!$B:$AO,6,FALSE)),(IF($X$1=12,(VLOOKUP(B63,'X12'!$B:$AO,6,FALSE)),(VLOOKUP(B63,'X13'!$B:$AO,6,FALSE)))))))))))))))))))))))))))))</f>
        <v/>
      </c>
      <c r="G63" s="182" t="str">
        <f ca="1">IF(ISERROR(IF($X$1=1,(VLOOKUP(B63,'X1'!$B:$AZ,44,FALSE)),IF($X$1=2,(VLOOKUP(B63,'X2'!$B:$AZ,44,FALSE)),IF($X$1=3,(VLOOKUP(B63,'X3'!$B:$AZ,44,FALSE)),IF($X$1=4,(VLOOKUP(B63,'X4'!$B:$AZ,44,FALSE)),IF($X$1=5,(VLOOKUP(B63,'X5'!$B:$AZ,44,FALSE)),IF($X$1=6,(VLOOKUP(B63,'X6'!$B:$AZ,44,FALSE)),IF($X$1=7,(VLOOKUP(B63,'X7'!$B:$AZ,44,FALSE)),IF($X$1=8,(VLOOKUP(B63,'X8'!$B:$AZ,44,FALSE)),IF($X$1=9,(VLOOKUP(B63,'X9'!$B:$AZ,44,FALSE)),IF($X$1=10,(VLOOKUP(B63,'X10'!$B:$AZ,44,FALSE)),IF($X$1=11,(VLOOKUP(B63,'X11'!$B:$AZ,44,FALSE)),IF($X$1=12,(VLOOKUP(B63,'X12'!$B:$AZ,44,FALSE)),IF($X$1=13,(VLOOKUP(B63,'X13'!$B:$AZ,44,FALSE)),"B"))))))))))))))=TRUE," ",(IF($X$1=1,(VLOOKUP(B63,'X1'!$B:$AZ,44,FALSE)),IF($X$1=2,(VLOOKUP(B63,'X2'!$B:$AZ,44,FALSE)),IF($X$1=3,(VLOOKUP(B63,'X3'!$B:$AZ,44,FALSE)),IF($X$1=4,(VLOOKUP(B63,'X4'!$B:$AZ,44,FALSE)),IF($X$1=5,(VLOOKUP(B63,'X5'!$B:$AZ,44,FALSE)),IF($X$1=6,(VLOOKUP(B63,'X6'!$B:$AZ,44,FALSE)),IF($X$1=7,(VLOOKUP(B63,'X7'!$B:$AZ,44,FALSE)),IF($X$1=8,(VLOOKUP(B63,'X8'!$B:$AZ,44,FALSE)),IF($X$1=9,(VLOOKUP(B63,'X9'!$B:$AZ,44,FALSE)),IF($X$1=10,(VLOOKUP(B63,'X10'!$B:$AZ,44,FALSE)),IF($X$1=11,(VLOOKUP(B63,'X11'!$B:$AZ,44,FALSE)),IF($X$1=12,(VLOOKUP(B63,'X12'!$B:$AZ,44,FALSE)),IF($X$1=13,(VLOOKUP(B63,'X13'!$B:$AZ,44,FALSE)),"B")))))))))))))))</f>
        <v xml:space="preserve"> </v>
      </c>
      <c r="H63" s="182">
        <f ca="1">IF(ISERROR(IF($X$1=1,(VLOOKUP(B63,'X1'!$B:$AZ,8,FALSE)),IF($X$1=2,(VLOOKUP(B63,'X2'!$B:$AZ,8,FALSE)),IF($X$1=3,(VLOOKUP(B63,'X3'!$B:$AZ,8,FALSE)),IF($X$1=4,(VLOOKUP(B63,'X4'!$B:$AZ,8,FALSE)),IF($X$1=5,(VLOOKUP(B63,'X5'!$B:$AZ,8,FALSE)),IF($X$1=6,(VLOOKUP(B63,'X6'!$B:$AZ,8,FALSE)),IF($X$1=7,(VLOOKUP(B63,'X7'!$B:$AZ,8,FALSE)),IF($X$1=8,(VLOOKUP(B63,'X8'!$B:$AZ,8,FALSE)),IF($X$1=9,(VLOOKUP(B63,'X9'!$B:$AZ,8,FALSE)),IF($X$1=10,(VLOOKUP(B63,'X10'!$B:$AZ,8,FALSE)),IF($X$1=11,(VLOOKUP(B63,'X11'!$B:$AZ,8,FALSE)),IF($X$1=12,(VLOOKUP(B63,'X12'!$B:$AZ,8,FALSE)),IF($X$1=13,(VLOOKUP(B63,'X13'!$B:$AZ,8,FALSE)),"B"))))))))))))))=TRUE," ",(IF($X$1=1,(VLOOKUP(B63,'X1'!$B:$AZ,8,FALSE)),IF($X$1=2,(VLOOKUP(B63,'X2'!$B:$AZ,8,FALSE)),IF($X$1=3,(VLOOKUP(B63,'X3'!$B:$AZ,8,FALSE)),IF($X$1=4,(VLOOKUP(B63,'X4'!$B:$AZ,8,FALSE)),IF($X$1=5,(VLOOKUP(B63,'X5'!$B:$AZ,8,FALSE)),IF($X$1=6,(VLOOKUP(B63,'X6'!$B:$AZ,8,FALSE)),IF($X$1=7,(VLOOKUP(B63,'X7'!$B:$AZ,8,FALSE)),IF($X$1=8,(VLOOKUP(B63,'X8'!$B:$AZ,8,FALSE)),IF($X$1=9,(VLOOKUP(B63,'X9'!$B:$AZ,8,FALSE)),IF($X$1=10,(VLOOKUP(B63,'X10'!$B:$AZ,8,FALSE)),IF($X$1=11,(VLOOKUP(B63,'X11'!$B:$AZ,8,FALSE)),IF($X$1=12,(VLOOKUP(B63,'X12'!$B:$AZ,8,FALSE)),IF($X$1=13,(VLOOKUP(B63,'X13'!$B:$AZ,8,FALSE)),"B")))))))))))))))</f>
        <v>1321.7170438606279</v>
      </c>
      <c r="I63" s="183">
        <f ca="1">IF(ISERROR(IF($X$1=1,(VLOOKUP(B63,'X1'!$B:$AZ,2,FALSE)),IF($X$1=2,(VLOOKUP(B63,'X2'!$B:$AZ,2,FALSE)),IF($X$1=3,(VLOOKUP(B63,'X3'!$B:$AZ,2,FALSE)),IF($X$1=4,(VLOOKUP(B63,'X4'!$B:$AZ,2,FALSE)),IF($X$1=5,(VLOOKUP(B63,'X5'!$B:$AZ,2,FALSE)),IF($X$1=6,(VLOOKUP(B63,'X6'!$B:$AZ,2,FALSE)),IF($X$1=7,(VLOOKUP(B63,'X7'!$B:$AZ,2,FALSE)),IF($X$1=8,(VLOOKUP(B63,'X8'!$B:$AZ,2,FALSE)),IF($X$1=9,(VLOOKUP(B63,'X9'!$B:$AZ,2,FALSE)),IF($X$1=10,(VLOOKUP(B63,'X10'!$B:$AZ,2,FALSE)),IF($X$1=11,(VLOOKUP(B63,'X11'!$B:$AZ,2,FALSE)),IF($X$1=12,(VLOOKUP(B63,'X12'!$B:$AZ,2,FALSE)),IF($X$1=13,(VLOOKUP(B63,'X13'!$B:$AZ,2,FALSE)),"B"))))))))))))))=TRUE," ",(IF($X$1=1,(VLOOKUP(B63,'X1'!$B:$AZ,2,FALSE)),IF($X$1=2,(VLOOKUP(B63,'X2'!$B:$AZ,2,FALSE)),IF($X$1=3,(VLOOKUP(B63,'X3'!$B:$AZ,2,FALSE)),IF($X$1=4,(VLOOKUP(B63,'X4'!$B:$AZ,2,FALSE)),IF($X$1=5,(VLOOKUP(B63,'X5'!$B:$AZ,2,FALSE)),IF($X$1=6,(VLOOKUP(B63,'X6'!$B:$AZ,2,FALSE)),IF($X$1=7,(VLOOKUP(B63,'X7'!$B:$AZ,2,FALSE)),IF($X$1=8,(VLOOKUP(B63,'X8'!$B:$AZ,2,FALSE)),IF($X$1=9,(VLOOKUP(B63,'X9'!$B:$AZ,2,FALSE)),IF($X$1=10,(VLOOKUP(B63,'X10'!$B:$AZ,2,FALSE)),IF($X$1=11,(VLOOKUP(B63,'X11'!$B:$AZ,2,FALSE)),IF($X$1=12,(VLOOKUP(B63,'X12'!$B:$AZ,2,FALSE)),IF($X$1=13,(VLOOKUP(B63,'X13'!$B:$AZ,2,FALSE)),"B")))))))))))))))</f>
        <v>0</v>
      </c>
      <c r="J63" s="183">
        <f ca="1">IF(ISERROR(IF($X$1=1,(VLOOKUP(B63,'X1'!$B:$AZ,3,FALSE)),IF($X$1=2,(VLOOKUP(B63,'X2'!$B:$AZ,3,FALSE)),IF($X$1=3,(VLOOKUP(B63,'X3'!$B:$AZ,3,FALSE)),IF($X$1=4,(VLOOKUP(B63,'X4'!$B:$AZ,3,FALSE)),IF($X$1=5,(VLOOKUP(B63,'X5'!$B:$AZ,3,FALSE)),IF($X$1=6,(VLOOKUP(B63,'X6'!$B:$AZ,3,FALSE)),IF($X$1=7,(VLOOKUP(B63,'X7'!$B:$AZ,3,FALSE)),IF($X$1=8,(VLOOKUP(B63,'X8'!$B:$AZ,3,FALSE)),IF($X$1=9,(VLOOKUP(B63,'X9'!$B:$AZ,3,FALSE)),IF($X$1=10,(VLOOKUP(B63,'X10'!$B:$AZ,3,FALSE)),IF($X$1=11,(VLOOKUP(B63,'X11'!$B:$AZ,3,FALSE)),IF($X$1=12,(VLOOKUP(B63,'X12'!$B:$AZ,3,FALSE)),IF($X$1=13,(VLOOKUP(B63,'X13'!$B:$AZ,3,FALSE)),"B"))))))))))))))=TRUE," ",(IF($X$1=1,(VLOOKUP(B63,'X1'!$B:$AZ,3,FALSE)),IF($X$1=2,(VLOOKUP(B63,'X2'!$B:$AZ,3,FALSE)),IF($X$1=3,(VLOOKUP(B63,'X3'!$B:$AZ,3,FALSE)),IF($X$1=4,(VLOOKUP(B63,'X4'!$B:$AZ,3,FALSE)),IF($X$1=5,(VLOOKUP(B63,'X5'!$B:$AZ,3,FALSE)),IF($X$1=6,(VLOOKUP(B63,'X6'!$B:$AZ,3,FALSE)),IF($X$1=7,(VLOOKUP(B63,'X7'!$B:$AZ,3,FALSE)),IF($X$1=8,(VLOOKUP(B63,'X8'!$B:$AZ,3,FALSE)),IF($X$1=9,(VLOOKUP(B63,'X9'!$B:$AZ,3,FALSE)),IF($X$1=10,(VLOOKUP(B63,'X10'!$B:$AZ,3,FALSE)),IF($X$1=11,(VLOOKUP(B63,'X11'!$B:$AZ,3,FALSE)),IF($X$1=12,(VLOOKUP(B63,'X12'!$B:$AZ,3,FALSE)),IF($X$1=13,(VLOOKUP(B63,'X13'!$B:$AZ,3,FALSE)),"B")))))))))))))))</f>
        <v>0</v>
      </c>
      <c r="K63" s="183">
        <f ca="1">IF(ISERROR(IF($X$1=1,(VLOOKUP(B63,'X1'!$B:$AZ,5,FALSE)),IF($X$1=2,(VLOOKUP(B63,'X2'!$B:$AZ,5,FALSE)),IF($X$1=3,(VLOOKUP(B63,'X3'!$B:$AZ,5,FALSE)),IF($X$1=4,(VLOOKUP(B63,'X4'!$B:$AZ,5,FALSE)),IF($X$1=5,(VLOOKUP(B63,'X5'!$B:$AZ,5,FALSE)),IF($X$1=6,(VLOOKUP(B63,'X6'!$B:$AZ,5,FALSE)),IF($X$1=7,(VLOOKUP(B63,'X7'!$B:$AZ,5,FALSE)),IF($X$1=8,(VLOOKUP(B63,'X8'!$B:$AZ,5,FALSE)),IF($X$1=9,(VLOOKUP(B63,'X9'!$B:$AZ,5,FALSE)),IF($X$1=10,(VLOOKUP(B63,'X10'!$B:$AZ,5,FALSE)),IF($X$1=11,(VLOOKUP(B63,'X11'!$B:$AZ,5,FALSE)),IF($X$1=12,(VLOOKUP(B63,'X12'!$B:$AZ,5,FALSE)),IF($X$1=13,(VLOOKUP(B63,'X13'!$B:$AZ,5,FALSE)),"B"))))))))))))))=TRUE," ",(IF($X$1=1,(VLOOKUP(B63,'X1'!$B:$AZ,5,FALSE)),IF($X$1=2,(VLOOKUP(B63,'X2'!$B:$AZ,5,FALSE)),IF($X$1=3,(VLOOKUP(B63,'X3'!$B:$AZ,5,FALSE)),IF($X$1=4,(VLOOKUP(B63,'X4'!$B:$AZ,5,FALSE)),IF($X$1=5,(VLOOKUP(B63,'X5'!$B:$AZ,5,FALSE)),IF($X$1=6,(VLOOKUP(B63,'X6'!$B:$AZ,5,FALSE)),IF($X$1=7,(VLOOKUP(B63,'X7'!$B:$AZ,5,FALSE)),IF($X$1=8,(VLOOKUP(B63,'X8'!$B:$AZ,5,FALSE)),IF($X$1=9,(VLOOKUP(B63,'X9'!$B:$AZ,5,FALSE)),IF($X$1=10,(VLOOKUP(B63,'X10'!$B:$AZ,5,FALSE)),IF($X$1=11,(VLOOKUP(B63,'X11'!$B:$AZ,5,FALSE)),IF($X$1=12,(VLOOKUP(B63,'X12'!$B:$AZ,5,FALSE)),IF($X$1=13,(VLOOKUP(B63,'X13'!$B:$AZ,5,FALSE)),"B")))))))))))))))</f>
        <v>0</v>
      </c>
      <c r="L63" s="184">
        <f ca="1">IF(ISERROR(IF($X$1=1,(VLOOKUP(B63,'X1'!$B:$AZ,9,FALSE)),IF($X$1=2,(VLOOKUP(B63,'X2'!$B:$AZ,9,FALSE)),IF($X$1=3,(VLOOKUP(B63,'X3'!$B:$AZ,9,FALSE)),IF($X$1=4,(VLOOKUP(B63,'X4'!$B:$AZ,9,FALSE)),IF($X$1=5,(VLOOKUP(B63,'X5'!$B:$AZ,9,FALSE)),IF($X$1=6,(VLOOKUP(B63,'X6'!$B:$AZ,9,FALSE)),IF($X$1=7,(VLOOKUP(B63,'X7'!$B:$AZ,9,FALSE)),IF($X$1=8,(VLOOKUP(B63,'X8'!$B:$AZ,9,FALSE)),IF($X$1=9,(VLOOKUP(B63,'X9'!$B:$AZ,9,FALSE)),IF($X$1=10,(VLOOKUP(B63,'X10'!$B:$AZ,9,FALSE)),IF($X$1=11,(VLOOKUP(B63,'X11'!$B:$AZ,9,FALSE)),IF($X$1=12,(VLOOKUP(B63,'X12'!$B:$AZ,9,FALSE)),IF($X$1=13,(VLOOKUP(B63,'X13'!$B:$AZ,9,FALSE)),"B"))))))))))))))=TRUE," ",(IF($X$1=1,(VLOOKUP(B63,'X1'!$B:$AZ,9,FALSE)),IF($X$1=2,(VLOOKUP(B63,'X2'!$B:$AZ,9,FALSE)),IF($X$1=3,(VLOOKUP(B63,'X3'!$B:$AZ,9,FALSE)),IF($X$1=4,(VLOOKUP(B63,'X4'!$B:$AZ,9,FALSE)),IF($X$1=5,(VLOOKUP(B63,'X5'!$B:$AZ,9,FALSE)),IF($X$1=6,(VLOOKUP(B63,'X6'!$B:$AZ,9,FALSE)),IF($X$1=7,(VLOOKUP(B63,'X7'!$B:$AZ,9,FALSE)),IF($X$1=8,(VLOOKUP(B63,'X8'!$B:$AZ,9,FALSE)),IF($X$1=9,(VLOOKUP(B63,'X9'!$B:$AZ,9,FALSE)),IF($X$1=10,(VLOOKUP(B63,'X10'!$B:$AZ,9,FALSE)),IF($X$1=11,(VLOOKUP(B63,'X11'!$B:$AZ,9,FALSE)),IF($X$1=12,(VLOOKUP(B63,'X12'!$B:$AZ,9,FALSE)),IF($X$1=13,(VLOOKUP(B63,'X13'!$B:$AZ,9,FALSE)),"B")))))))))))))))</f>
        <v>13.178796617625496</v>
      </c>
      <c r="M63" s="184">
        <f ca="1">IF(ISERROR(IF($X$1=1,(VLOOKUP(B63,'X1'!$B:$AZ,10,FALSE)),IF($X$1=2,(VLOOKUP(B63,'X2'!$B:$AZ,10,FALSE)),IF($X$1=3,(VLOOKUP(B63,'X3'!$B:$AZ,10,FALSE)),IF($X$1=4,(VLOOKUP(B63,'X4'!$B:$AZ,10,FALSE)),IF($X$1=5,(VLOOKUP(B63,'X5'!$B:$AZ,10,FALSE)),IF($X$1=6,(VLOOKUP(B63,'X6'!$B:$AZ,10,FALSE)),IF($X$1=7,(VLOOKUP(B63,'X7'!$B:$AZ,10,FALSE)),IF($X$1=8,(VLOOKUP(B63,'X8'!$B:$AZ,10,FALSE)),IF($X$1=9,(VLOOKUP(B63,'X9'!$B:$AZ,10,FALSE)),IF($X$1=10,(VLOOKUP(B63,'X10'!$B:$AZ,10,FALSE)),IF($X$1=11,(VLOOKUP(B63,'X11'!$B:$AZ,10,FALSE)),IF($X$1=12,(VLOOKUP(B63,'X12'!$B:$AZ,10,FALSE)),IF($X$1=13,(VLOOKUP(B63,'X13'!$B:$AZ,10,FALSE)),"B"))))))))))))))=TRUE," ",(IF($X$1=1,(VLOOKUP(B63,'X1'!$B:$AZ,10,FALSE)),IF($X$1=2,(VLOOKUP(B63,'X2'!$B:$AZ,10,FALSE)),IF($X$1=3,(VLOOKUP(B63,'X3'!$B:$AZ,10,FALSE)),IF($X$1=4,(VLOOKUP(B63,'X4'!$B:$AZ,10,FALSE)),IF($X$1=5,(VLOOKUP(B63,'X5'!$B:$AZ,10,FALSE)),IF($X$1=6,(VLOOKUP(B63,'X6'!$B:$AZ,10,FALSE)),IF($X$1=7,(VLOOKUP(B63,'X7'!$B:$AZ,10,FALSE)),IF($X$1=8,(VLOOKUP(B63,'X8'!$B:$AZ,10,FALSE)),IF($X$1=9,(VLOOKUP(B63,'X9'!$B:$AZ,10,FALSE)),IF($X$1=10,(VLOOKUP(B63,'X10'!$B:$AZ,10,FALSE)),IF($X$1=11,(VLOOKUP(B63,'X11'!$B:$AZ,10,FALSE)),IF($X$1=12,(VLOOKUP(B63,'X12'!$B:$AZ,10,FALSE)),IF($X$1=13,(VLOOKUP(B63,'X13'!$B:$AZ,10,FALSE)),"B")))))))))))))))</f>
        <v>10.324921498047024</v>
      </c>
      <c r="N63" s="185">
        <f ca="1">IF(ISERROR(IF($X$1=1,(VLOOKUP(B63,'X1'!$B:$AZ,45,FALSE)),IF($X$1=2,(VLOOKUP(B63,'X2'!$B:$AZ,45,FALSE)),IF($X$1=3,(VLOOKUP(B63,'X3'!$B:$AZ,45,FALSE)),IF($X$1=4,(VLOOKUP(B63,'X4'!$B:$AZ,45,FALSE)),IF($X$1=5,(VLOOKUP(B63,'X5'!$B:$AZ,45,FALSE)),IF($X$1=6,(VLOOKUP(B63,'X6'!$B:$AZ,45,FALSE)),IF($X$1=7,(VLOOKUP(B63,'X7'!$B:$AZ,45,FALSE)),IF($X$1=8,(VLOOKUP(B63,'X8'!$B:$AZ,45,FALSE)),IF($X$1=9,(VLOOKUP(B63,'X9'!$B:$AZ,45,FALSE)),IF($X$1=10,(VLOOKUP(B63,'X10'!$B:$AZ,45,FALSE)),IF($X$1=11,(VLOOKUP(B63,'X11'!$B:$AZ,45,FALSE)),IF($X$1=12,(VLOOKUP(B63,'X12'!$B:$AZ,45,FALSE)),IF($X$1=13,(VLOOKUP(B63,'X13'!$B:$AZ,45,FALSE)),"B"))))))))))))))=TRUE," ",(IF($X$1=1,(VLOOKUP(B63,'X1'!$B:$AZ,45,FALSE)),IF($X$1=2,(VLOOKUP(B63,'X2'!$B:$AZ,45,FALSE)),IF($X$1=3,(VLOOKUP(B63,'X3'!$B:$AZ,45,FALSE)),IF($X$1=4,(VLOOKUP(B63,'X4'!$B:$AZ,45,FALSE)),IF($X$1=5,(VLOOKUP(B63,'X5'!$B:$AZ,45,FALSE)),IF($X$1=6,(VLOOKUP(B63,'X6'!$B:$AZ,45,FALSE)),IF($X$1=7,(VLOOKUP(B63,'X7'!$B:$AZ,45,FALSE)),IF($X$1=8,(VLOOKUP(B63,'X8'!$B:$AZ,45,FALSE)),IF($X$1=9,(VLOOKUP(B63,'X9'!$B:$AZ,45,FALSE)),IF($X$1=10,(VLOOKUP(B63,'X10'!$B:$AZ,45,FALSE)),IF($X$1=11,(VLOOKUP(B63,'X11'!$B:$AZ,45,FALSE)),IF($X$1=12,(VLOOKUP(B63,'X12'!$B:$AZ,45,FALSE)),IF($X$1=13,(VLOOKUP(B63,'X13'!$B:$AZ,45,FALSE)),"B")))))))))))))))</f>
        <v>-21.807177286168411</v>
      </c>
      <c r="O63" s="184">
        <f ca="1">IF(ISERROR(IF($X$1=1,(VLOOKUP(B63,'X1'!$B:$AZ,11,FALSE)),IF($X$1=2,(VLOOKUP(B63,'X2'!$B:$AZ,11,FALSE)),IF($X$1=3,(VLOOKUP(B63,'X3'!$B:$AZ,11,FALSE)),IF($X$1=4,(VLOOKUP(B63,'X4'!$B:$AZ,11,FALSE)),IF($X$1=5,(VLOOKUP(B63,'X5'!$B:$AZ,11,FALSE)),IF($X$1=6,(VLOOKUP(B63,'X6'!$B:$AZ,11,FALSE)),IF($X$1=7,(VLOOKUP(B63,'X7'!$B:$AZ,11,FALSE)),IF($X$1=8,(VLOOKUP(B63,'X8'!$B:$AZ,11,FALSE)),IF($X$1=9,(VLOOKUP(B63,'X9'!$B:$AZ,11,FALSE)),IF($X$1=10,(VLOOKUP(B63,'X10'!$B:$AZ,11,FALSE)),IF($X$1=11,(VLOOKUP(B63,'X11'!$B:$AZ,11,FALSE)),IF($X$1=12,(VLOOKUP(B63,'X12'!$B:$AZ,11,FALSE)),IF($X$1=13,(VLOOKUP(B63,'X13'!$B:$AZ,11,FALSE)),"B"))))))))))))))=TRUE," ",(IF($X$1=1,(VLOOKUP(B63,'X1'!$B:$AZ,11,FALSE)),IF($X$1=2,(VLOOKUP(B63,'X2'!$B:$AZ,11,FALSE)),IF($X$1=3,(VLOOKUP(B63,'X3'!$B:$AZ,11,FALSE)),IF($X$1=4,(VLOOKUP(B63,'X4'!$B:$AZ,11,FALSE)),IF($X$1=5,(VLOOKUP(B63,'X5'!$B:$AZ,11,FALSE)),IF($X$1=6,(VLOOKUP(B63,'X6'!$B:$AZ,11,FALSE)),IF($X$1=7,(VLOOKUP(B63,'X7'!$B:$AZ,11,FALSE)),IF($X$1=8,(VLOOKUP(B63,'X8'!$B:$AZ,11,FALSE)),IF($X$1=9,(VLOOKUP(B63,'X9'!$B:$AZ,11,FALSE)),IF($X$1=10,(VLOOKUP(B63,'X10'!$B:$AZ,11,FALSE)),IF($X$1=11,(VLOOKUP(B63,'X11'!$B:$AZ,11,FALSE)),IF($X$1=12,(VLOOKUP(B63,'X12'!$B:$AZ,11,FALSE)),IF($X$1=13,(VLOOKUP(B63,'X13'!$B:$AZ,11,FALSE)),"B")))))))))))))))</f>
        <v>5.9076516767603726</v>
      </c>
      <c r="P63" s="184">
        <f ca="1">IF(ISERROR(IF($X$1=1,(VLOOKUP(B63,'X1'!$B:$AZ,12,FALSE)),IF($X$1=2,(VLOOKUP(B63,'X2'!$B:$AZ,12,FALSE)),IF($X$1=3,(VLOOKUP(B63,'X3'!$B:$AZ,12,FALSE)),IF($X$1=4,(VLOOKUP(B63,'X4'!$B:$AZ,12,FALSE)),IF($X$1=5,(VLOOKUP(B63,'X5'!$B:$AZ,12,FALSE)),IF($X$1=6,(VLOOKUP(B63,'X6'!$B:$AZ,12,FALSE)),IF($X$1=7,(VLOOKUP(B63,'X7'!$B:$AZ,12,FALSE)),IF($X$1=8,(VLOOKUP(B63,'X8'!$B:$AZ,12,FALSE)),IF($X$1=9,(VLOOKUP(B63,'X9'!$B:$AZ,12,FALSE)),IF($X$1=10,(VLOOKUP(B63,'X10'!$B:$AZ,12,FALSE)),IF($X$1=11,(VLOOKUP(B63,'X11'!$B:$AZ,12,FALSE)),IF($X$1=12,(VLOOKUP(B63,'X12'!$B:$AZ,12,FALSE)),IF($X$1=13,(VLOOKUP(B63,'X13'!$B:$AZ,12,FALSE)),"B"))))))))))))))=TRUE," ",(IF($X$1=1,(VLOOKUP(B63,'X1'!$B:$AZ,12,FALSE)),IF($X$1=2,(VLOOKUP(B63,'X2'!$B:$AZ,12,FALSE)),IF($X$1=3,(VLOOKUP(B63,'X3'!$B:$AZ,12,FALSE)),IF($X$1=4,(VLOOKUP(B63,'X4'!$B:$AZ,12,FALSE)),IF($X$1=5,(VLOOKUP(B63,'X5'!$B:$AZ,12,FALSE)),IF($X$1=6,(VLOOKUP(B63,'X6'!$B:$AZ,12,FALSE)),IF($X$1=7,(VLOOKUP(B63,'X7'!$B:$AZ,12,FALSE)),IF($X$1=8,(VLOOKUP(B63,'X8'!$B:$AZ,12,FALSE)),IF($X$1=9,(VLOOKUP(B63,'X9'!$B:$AZ,12,FALSE)),IF($X$1=10,(VLOOKUP(B63,'X10'!$B:$AZ,12,FALSE)),IF($X$1=11,(VLOOKUP(B63,'X11'!$B:$AZ,12,FALSE)),IF($X$1=12,(VLOOKUP(B63,'X12'!$B:$AZ,12,FALSE)),IF($X$1=13,(VLOOKUP(B63,'X13'!$B:$AZ,12,FALSE)),"B")))))))))))))))</f>
        <v>5.2921193141561567</v>
      </c>
      <c r="Q63" s="185">
        <f ca="1">IF(ISERROR(IF($X$1=1,(VLOOKUP(B63,'X1'!$B:$AZ,46,FALSE)),IF($X$1=2,(VLOOKUP(B63,'X2'!$B:$AZ,46,FALSE)),IF($X$1=3,(VLOOKUP(B63,'X3'!$B:$AZ,46,FALSE)),IF($X$1=4,(VLOOKUP(B63,'X4'!$B:$AZ,46,FALSE)),IF($X$1=5,(VLOOKUP(B63,'X5'!$B:$AZ,46,FALSE)),IF($X$1=6,(VLOOKUP(B63,'X6'!$B:$AZ,46,FALSE)),IF($X$1=7,(VLOOKUP(B63,'X7'!$B:$AZ,46,FALSE)),IF($X$1=8,(VLOOKUP(B63,'X8'!$B:$AZ,46,FALSE)),IF($X$1=9,(VLOOKUP(B63,'X9'!$B:$AZ,46,FALSE)),IF($X$1=10,(VLOOKUP(B63,'X10'!$B:$AZ,46,FALSE)),IF($X$1=11,(VLOOKUP(B63,'X11'!$B:$AZ,46,FALSE)),IF($X$1=12,(VLOOKUP(B63,'X12'!$B:$AZ,46,FALSE)),IF($X$1=13,(VLOOKUP(B63,'X13'!$B:$AZ,46,FALSE)),"B"))))))))))))))=TRUE," ",(IF($X$1=1,(VLOOKUP(B63,'X1'!$B:$AZ,46,FALSE)),IF($X$1=2,(VLOOKUP(B63,'X2'!$B:$AZ,46,FALSE)),IF($X$1=3,(VLOOKUP(B63,'X3'!$B:$AZ,46,FALSE)),IF($X$1=4,(VLOOKUP(B63,'X4'!$B:$AZ,46,FALSE)),IF($X$1=5,(VLOOKUP(B63,'X5'!$B:$AZ,46,FALSE)),IF($X$1=6,(VLOOKUP(B63,'X6'!$B:$AZ,46,FALSE)),IF($X$1=7,(VLOOKUP(B63,'X7'!$B:$AZ,46,FALSE)),IF($X$1=8,(VLOOKUP(B63,'X8'!$B:$AZ,46,FALSE)),IF($X$1=9,(VLOOKUP(B63,'X9'!$B:$AZ,46,FALSE)),IF($X$1=10,(VLOOKUP(B63,'X10'!$B:$AZ,46,FALSE)),IF($X$1=11,(VLOOKUP(B63,'X11'!$B:$AZ,46,FALSE)),IF($X$1=12,(VLOOKUP(B63,'X12'!$B:$AZ,46,FALSE)),IF($X$1=13,(VLOOKUP(B63,'X13'!$B:$AZ,46,FALSE)),"B")))))))))))))))</f>
        <v>-51.185234927706361</v>
      </c>
      <c r="R63" s="185">
        <f ca="1">IF(ISERROR(IF($X$1=1,(VLOOKUP(B63,'X1'!$B:$AZ,15,FALSE)),IF($X$1=2,(VLOOKUP(B63,'X2'!$B:$AZ,15,FALSE)),IF($X$1=3,(VLOOKUP(B63,'X3'!$B:$AZ,15,FALSE)),IF($X$1=4,(VLOOKUP(B63,'X4'!$B:$AZ,15,FALSE)),IF($X$1=5,(VLOOKUP(B63,'X5'!$B:$AZ,15,FALSE)),IF($X$1=6,(VLOOKUP(B63,'X6'!$B:$AZ,15,FALSE)),IF($X$1=7,(VLOOKUP(B63,'X7'!$B:$AZ,15,FALSE)),IF($X$1=8,(VLOOKUP(B63,'X8'!$B:$AZ,15,FALSE)),IF($X$1=9,(VLOOKUP(B63,'X9'!$B:$AZ,15,FALSE)),IF($X$1=10,(VLOOKUP(B63,'X10'!$B:$AZ,15,FALSE)),IF($X$1=11,(VLOOKUP(B63,'X11'!$B:$AZ,15,FALSE)),IF($X$1=12,(VLOOKUP(B63,'X12'!$B:$AZ,15,FALSE)),IF($X$1=13,(VLOOKUP(B63,'X13'!$B:$AZ,15,FALSE)),"B"))))))))))))))=TRUE," ",(IF($X$1=1,(VLOOKUP(B63,'X1'!$B:$AZ,15,FALSE)),IF($X$1=2,(VLOOKUP(B63,'X2'!$B:$AZ,15,FALSE)),IF($X$1=3,(VLOOKUP(B63,'X3'!$B:$AZ,15,FALSE)),IF($X$1=4,(VLOOKUP(B63,'X4'!$B:$AZ,15,FALSE)),IF($X$1=5,(VLOOKUP(B63,'X5'!$B:$AZ,15,FALSE)),IF($X$1=6,(VLOOKUP(B63,'X6'!$B:$AZ,15,FALSE)),IF($X$1=7,(VLOOKUP(B63,'X7'!$B:$AZ,15,FALSE)),IF($X$1=8,(VLOOKUP(B63,'X8'!$B:$AZ,15,FALSE)),IF($X$1=9,(VLOOKUP(B63,'X9'!$B:$AZ,15,FALSE)),IF($X$1=10,(VLOOKUP(B63,'X10'!$B:$AZ,15,FALSE)),IF($X$1=11,(VLOOKUP(B63,'X11'!$B:$AZ,15,FALSE)),IF($X$1=12,(VLOOKUP(B63,'X12'!$B:$AZ,15,FALSE)),IF($X$1=13,(VLOOKUP(B63,'X13'!$B:$AZ,15,FALSE)),"B")))))))))))))))</f>
        <v>7.4436717663421419</v>
      </c>
      <c r="S63" s="185">
        <f ca="1">IF(ISERROR(IF((IF($X$1=1,(VLOOKUP(B63,'X1'!$B:$AZ,14,FALSE)),(IF($X$1=2,(VLOOKUP(B63,'X2'!$B:$AZ,14,FALSE)),(IF($X$1=3,(VLOOKUP(B63,'X3'!$B:$AZ,14,FALSE)),(IF($X$1=4,(VLOOKUP(B63,'X4'!$B:$AZ,14,FALSE)),(IF($X$1=5,(VLOOKUP(B63,'X5'!$B:$AZ,14,FALSE)),(IF($X$1=6,(VLOOKUP(B63,'X6'!$B:$AZ,14,FALSE)),(IF($X$1=7,(VLOOKUP(B63,'X7'!$B:$AZ,14,FALSE)),(IF($X$1=8,(VLOOKUP(B63,'X8'!$B:$AZ,14,FALSE)),(IF($X$1=9,(VLOOKUP(B63,'X9'!$B:$AZ,14,FALSE)),(IF($X$1=10,(VLOOKUP(B63,'X10'!$B:$AZ,14,FALSE)),(IF($X$1=11,(VLOOKUP(B63,'X11'!$B:$AZ,14,FALSE)),(IF($X$1=12,(VLOOKUP(B63,'X12'!$B:$AZ,14,FALSE)),(VLOOKUP(B63,'X13'!$B:$AZ,14,FALSE))))))))))))))))))))))))))=$V$1," ",(IF($X$1=1,(VLOOKUP(B63,'X1'!$B:$AZ,14,FALSE)),(IF($X$1=2,(VLOOKUP(B63,'X2'!$B:$AZ,14,FALSE)),(IF($X$1=3,(VLOOKUP(B63,'X3'!$B:$AZ,14,FALSE)),(IF($X$1=4,(VLOOKUP(B63,'X4'!$B:$AZ,14,FALSE)),(IF($X$1=5,(VLOOKUP(B63,'X5'!$B:$AZ,14,FALSE)),(IF($X$1=6,(VLOOKUP(B63,'X6'!$B:$AZ,14,FALSE)),(IF($X$1=7,(VLOOKUP(B63,'X7'!$B:$AZ,14,FALSE)),(IF($X$1=8,(VLOOKUP(B63,'X8'!$B:$AZ,14,FALSE)),(IF($X$1=9,(VLOOKUP(B63,'X9'!$B:$AZ,14,FALSE)),(IF($X$1=10,(VLOOKUP(B63,'X10'!$B:$AZ,14,FALSE)),(IF($X$1=11,(VLOOKUP(B63,'X11'!$B:$AZ,14,FALSE)),(IF($X$1=12,(VLOOKUP(B63,'X12'!$B:$AZ,14,FALSE)),(VLOOKUP(B63,'X13'!$B:$AZ,14,FALSE))))))))))))))))))))))))))))=TRUE," ",(IF((IF($X$1=1,(VLOOKUP(B63,'X1'!$B:$AZ,14,FALSE)),(IF($X$1=2,(VLOOKUP(B63,'X2'!$B:$AZ,14,FALSE)),(IF($X$1=3,(VLOOKUP(B63,'X3'!$B:$AZ,14,FALSE)),(IF($X$1=4,(VLOOKUP(B63,'X4'!$B:$AZ,14,FALSE)),(IF($X$1=5,(VLOOKUP(B63,'X5'!$B:$AZ,14,FALSE)),(IF($X$1=6,(VLOOKUP(B63,'X6'!$B:$AZ,14,FALSE)),(IF($X$1=7,(VLOOKUP(B63,'X7'!$B:$AZ,14,FALSE)),(IF($X$1=8,(VLOOKUP(B63,'X8'!$B:$AZ,14,FALSE)),(IF($X$1=9,(VLOOKUP(B63,'X9'!$B:$AZ,14,FALSE)),(IF($X$1=10,(VLOOKUP(B63,'X10'!$B:$AZ,14,FALSE)),(IF($X$1=11,(VLOOKUP(B63,'X11'!$B:$AZ,14,FALSE)),(IF($X$1=12,(VLOOKUP(B63,'X12'!$B:$AZ,14,FALSE)),(VLOOKUP(B63,'X13'!$B:$AZ,14,FALSE))))))))))))))))))))))))))=$V$1," ",(IF($X$1=1,(VLOOKUP(B63,'X1'!$B:$AZ,14,FALSE)),(IF($X$1=2,(VLOOKUP(B63,'X2'!$B:$AZ,14,FALSE)),(IF($X$1=3,(VLOOKUP(B63,'X3'!$B:$AZ,14,FALSE)),(IF($X$1=4,(VLOOKUP(B63,'X4'!$B:$AZ,14,FALSE)),(IF($X$1=5,(VLOOKUP(B63,'X5'!$B:$AZ,14,FALSE)),(IF($X$1=6,(VLOOKUP(B63,'X6'!$B:$AZ,14,FALSE)),(IF($X$1=7,(VLOOKUP(B63,'X7'!$B:$AZ,14,FALSE)),(IF($X$1=8,(VLOOKUP(B63,'X8'!$B:$AZ,14,FALSE)),(IF($X$1=9,(VLOOKUP(B63,'X9'!$B:$AZ,14,FALSE)),(IF($X$1=10,(VLOOKUP(B63,'X10'!$B:$AZ,14,FALSE)),(IF($X$1=11,(VLOOKUP(B63,'X11'!$B:$AZ,14,FALSE)),(IF($X$1=12,(VLOOKUP(B63,'X12'!$B:$AZ,14,FALSE)),(VLOOKUP(B63,'X13'!$B:$AZ,14,FALSE)))))))))))))))))))))))))))))</f>
        <v>-30.962223084580469</v>
      </c>
      <c r="Z63" s="170">
        <v>11</v>
      </c>
      <c r="AA63" s="170">
        <v>2</v>
      </c>
      <c r="AB63" s="170" t="str">
        <f t="shared" si="0"/>
        <v>112</v>
      </c>
      <c r="AC63" s="102">
        <f>AC62+1</f>
        <v>111</v>
      </c>
      <c r="AD63" s="42" t="s">
        <v>1671</v>
      </c>
      <c r="AE63" s="162" t="s">
        <v>16</v>
      </c>
      <c r="AF63" s="162" t="s">
        <v>762</v>
      </c>
      <c r="AG63" s="162" t="s">
        <v>763</v>
      </c>
      <c r="AH63" s="162" t="s">
        <v>8</v>
      </c>
      <c r="AI63" s="162" t="s">
        <v>9</v>
      </c>
      <c r="AJ63" s="162" t="s">
        <v>764</v>
      </c>
      <c r="AK63" s="102">
        <v>2</v>
      </c>
      <c r="AL63" s="102">
        <v>3</v>
      </c>
      <c r="AM63" s="102">
        <v>5</v>
      </c>
      <c r="AN63" s="162" t="s">
        <v>788</v>
      </c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</row>
    <row r="64" spans="1:52" ht="14.1" customHeight="1" x14ac:dyDescent="0.25">
      <c r="A64" s="156">
        <f t="shared" si="9"/>
        <v>17</v>
      </c>
      <c r="B64" s="122" t="str">
        <f>IF(ISERROR(IF($U$16=1,(VLOOKUP(A64,$AC$89:$AH$125,2,FALSE)),IF((IF($X$1=1,'X1'!B23,(IF($X$1=2,'X2'!B23,(IF($X$1=3,'X3'!B23,(IF($X$1=4,'X4'!B23,(IF($X$1=5,'X5'!B23,(IF($X$1=6,'X6'!B23,(IF($X$1=7,'X7'!B23,(IF($X$1=8,'X8'!B23,(IF($X$1=9,'X9'!B23,(IF($X$1=10,'X10'!B23,(IF($X$1=11,'X11'!B23,(IF($X$1=12,'X12'!B23,'X13'!B23))))))))))))))))))))))))="","",(IF($X$1=1,'X1'!B23,(IF($X$1=2,'X2'!B23,(IF($X$1=3,'X3'!B23,(IF($X$1=4,'X4'!B23,(IF($X$1=5,'X5'!B23,(IF($X$1=6,'X6'!B23,(IF($X$1=7,'X7'!B23,(IF($X$1=8,'X8'!B23,(IF($X$1=9,'X9'!B23,(IF($X$1=10,'X10'!B23,(IF($X$1=11,'X11'!B23,(IF($X$1=12,'X12'!B23,'X13'!B23)))))))))))))))))))))))))))=TRUE," ",(IF($U$16=1,(VLOOKUP(A64,$AC$89:$AH$125,2,FALSE)),IF((IF($X$1=1,'X1'!B23,(IF($X$1=2,'X2'!B23,(IF($X$1=3,'X3'!B23,(IF($X$1=4,'X4'!B23,(IF($X$1=5,'X5'!B23,(IF($X$1=6,'X6'!B23,(IF($X$1=7,'X7'!B23,(IF($X$1=8,'X8'!B23,(IF($X$1=9,'X9'!B23,(IF($X$1=10,'X10'!B23,(IF($X$1=11,'X11'!B23,(IF($X$1=12,'X12'!B23,'X13'!B23))))))))))))))))))))))))="","",(IF($X$1=1,'X1'!B23,(IF($X$1=2,'X2'!B23,(IF($X$1=3,'X3'!B23,(IF($X$1=4,'X4'!B23,(IF($X$1=5,'X5'!B23,(IF($X$1=6,'X6'!B23,(IF($X$1=7,'X7'!B23,(IF($X$1=8,'X8'!B23,(IF($X$1=9,'X9'!B23,(IF($X$1=10,'X10'!B23,(IF($X$1=11,'X11'!B23,(IF($X$1=12,'X12'!B23,'X13'!B23))))))))))))))))))))))))))))</f>
        <v>MAGN RM Equity</v>
      </c>
      <c r="C64" s="181" t="str">
        <f ca="1">IF(ISERROR(IF($X$1=1,(VLOOKUP(B64,'X1'!$B:$AZ,47,FALSE)),IF($X$1=2,(VLOOKUP(B64,'X2'!$B:$AZ,47,FALSE)),IF($X$1=3,(VLOOKUP(B64,'X3'!$B:$AZ,47,FALSE)),IF($X$1=4,(VLOOKUP(B64,'X4'!$B:$AZ,47,FALSE)),IF($X$1=5,(VLOOKUP(B64,'X5'!$B:$AZ,47,FALSE)),IF($X$1=6,(VLOOKUP(B64,'X6'!$B:$AZ,47,FALSE)),IF($X$1=7,(VLOOKUP(B64,'X7'!$B:$AZ,47,FALSE)),IF($X$1=8,(VLOOKUP(B64,'X8'!$B:$AZ,47,FALSE)),IF($X$1=9,(VLOOKUP(B64,'X9'!$B:$AZ,47,FALSE)),IF($X$1=10,(VLOOKUP(B64,'X10'!$B:$AZ,47,FALSE)),IF($X$1=11,(VLOOKUP(B64,'X11'!$B:$AZ,47,FALSE)),IF($X$1=12,(VLOOKUP(B64,'X12'!$B:$AZ,47,FALSE)),IF($X$1=13,(VLOOKUP(B64,'X13'!$B:$AZ,47,FALSE)),"B"))))))))))))))=TRUE," ",(IF($X$1=1,(VLOOKUP(B64,'X1'!$B:$AZ,47,FALSE)),IF($X$1=2,(VLOOKUP(B64,'X2'!$B:$AZ,47,FALSE)),IF($X$1=3,(VLOOKUP(B64,'X3'!$B:$AZ,47,FALSE)),IF($X$1=4,(VLOOKUP(B64,'X4'!$B:$AZ,47,FALSE)),IF($X$1=5,(VLOOKUP(B64,'X5'!$B:$AZ,47,FALSE)),IF($X$1=6,(VLOOKUP(B64,'X6'!$B:$AZ,47,FALSE)),IF($X$1=7,(VLOOKUP(B64,'X7'!$B:$AZ,47,FALSE)),IF($X$1=8,(VLOOKUP(B64,'X8'!$B:$AZ,47,FALSE)),IF($X$1=9,(VLOOKUP(B64,'X9'!$B:$AZ,47,FALSE)),IF($X$1=10,(VLOOKUP(B64,'X10'!$B:$AZ,47,FALSE)),IF($X$1=11,(VLOOKUP(B64,'X11'!$B:$AZ,47,FALSE)),IF($X$1=12,(VLOOKUP(B64,'X12'!$B:$AZ,47,FALSE)),IF($X$1=13,(VLOOKUP(B64,'X13'!$B:$AZ,47,FALSE)),"B")))))))))))))))</f>
        <v>Magnitogorsk Iron &amp; Steel Work</v>
      </c>
      <c r="D64" s="181" t="str">
        <f ca="1">IF(ISERROR(IF($X$1=1,(VLOOKUP(B64,'X1'!$B:$AP,41,FALSE)),IF($X$1=2,(VLOOKUP(B64,'X2'!$B:$AP,41,FALSE)),IF($X$1=3,(VLOOKUP(B64,'X3'!$B:$AP,41,FALSE)),IF($X$1=4,(VLOOKUP(B64,'X4'!$B:$AP,41,FALSE)),IF($X$1=5,(VLOOKUP(B64,'X5'!$B:$AP,41,FALSE)),IF($X$1=6,(VLOOKUP(B64,'X6'!$B:$AP,41,FALSE)),IF($X$1=7,(VLOOKUP(B64,'X7'!$B:$AP,41,FALSE)),IF($X$1=8,(VLOOKUP(B64,'X8'!$B:$AP,41,FALSE)),IF($X$1=9,(VLOOKUP(B64,'X9'!$B:$AP,41,FALSE)),IF($X$1=10,(VLOOKUP(B64,'X10'!$B:$AP,41,FALSE)),IF($X$1=11,(VLOOKUP(B64,'X11'!$B:$AP,41,FALSE)),IF($X$1=12,(VLOOKUP(B64,'X12'!$B:$AP,41,FALSE)),IF($X$1=13,(VLOOKUP(B64,'X13'!$B:$AP,41,FALSE)),"B"))))))))))))))=TRUE," ",(IF($X$1=1,(VLOOKUP(B64,'X1'!$B:$AP,41,FALSE)),IF($X$1=2,(VLOOKUP(B64,'X2'!$B:$AP,41,FALSE)),IF($X$1=3,(VLOOKUP(B64,'X3'!$B:$AP,41,FALSE)),IF($X$1=4,(VLOOKUP(B64,'X4'!$B:$AP,41,FALSE)),IF($X$1=5,(VLOOKUP(B64,'X5'!$B:$AP,41,FALSE)),IF($X$1=6,(VLOOKUP(B64,'X6'!$B:$AP,41,FALSE)),IF($X$1=7,(VLOOKUP(B64,'X7'!$B:$AP,41,FALSE)),IF($X$1=8,(VLOOKUP(B64,'X8'!$B:$AP,41,FALSE)),IF($X$1=9,(VLOOKUP(B64,'X9'!$B:$AP,41,FALSE)),IF($X$1=10,(VLOOKUP(B64,'X10'!$B:$AP,41,FALSE)),IF($X$1=11,(VLOOKUP(B64,'X11'!$B:$AP,41,FALSE)),IF($X$1=12,(VLOOKUP(B64,'X12'!$B:$AP,41,FALSE)),IF($X$1=13,(VLOOKUP(B64,'X13'!$B:$AP,41,FALSE)),"B")))))))))))))))</f>
        <v>Steel Producers</v>
      </c>
      <c r="E64" s="182">
        <f ca="1">IF(ISERROR(IF($X$1=1,(VLOOKUP(B64,'X1'!$B:$AP,7,FALSE)),IF($X$1=2,(VLOOKUP(B64,'X2'!$B:$AP,7,FALSE)),IF($X$1=3,(VLOOKUP(B64,'X3'!$B:$AP,7,FALSE)),IF($X$1=4,(VLOOKUP(B64,'X4'!$B:$AP,7,FALSE)),IF($X$1=5,(VLOOKUP(B64,'X5'!$B:$AP,7,FALSE)),IF($X$1=6,(VLOOKUP(B64,'X6'!$B:$AP,7,FALSE)),IF($X$1=7,(VLOOKUP(B64,'X7'!$B:$AP,7,FALSE)),IF($X$1=8,(VLOOKUP(B64,'X8'!$B:$AP,7,FALSE)),IF($X$1=9,(VLOOKUP(B64,'X9'!$B:$AP,7,FALSE)),IF($X$1=10,(VLOOKUP(B64,'X10'!$B:$AP,7,FALSE)),IF($X$1=11,(VLOOKUP(B64,'X11'!$B:$AP,7,FALSE)),IF($X$1=12,(VLOOKUP(B64,'X12'!$B:$AP,7,FALSE)),IF($X$1=13,(VLOOKUP(B64,'X13'!$B:$AP,7,FALSE)),"B"))))))))))))))=TRUE," ",(IF($X$1=1,(VLOOKUP(B64,'X1'!$B:$AP,7,FALSE)),IF($X$1=2,(VLOOKUP(B64,'X2'!$B:$AP,7,FALSE)),IF($X$1=3,(VLOOKUP(B64,'X3'!$B:$AP,7,FALSE)),IF($X$1=4,(VLOOKUP(B64,'X4'!$B:$AP,7,FALSE)),IF($X$1=5,(VLOOKUP(B64,'X5'!$B:$AP,7,FALSE)),IF($X$1=6,(VLOOKUP(B64,'X6'!$B:$AP,7,FALSE)),IF($X$1=7,(VLOOKUP(B64,'X7'!$B:$AP,7,FALSE)),IF($X$1=8,(VLOOKUP(B64,'X8'!$B:$AP,7,FALSE)),IF($X$1=9,(VLOOKUP(B64,'X9'!$B:$AP,7,FALSE)),IF($X$1=10,(VLOOKUP(B64,'X10'!$B:$AP,7,FALSE)),IF($X$1=11,(VLOOKUP(B64,'X11'!$B:$AP,7,FALSE)),IF($X$1=12,(VLOOKUP(B64,'X12'!$B:$AP,7,FALSE)),IF($X$1=13,(VLOOKUP(B64,'X13'!$B:$AP,7,FALSE)),"B")))))))))))))))</f>
        <v>62.72</v>
      </c>
      <c r="F64" s="182">
        <f ca="1">IF(ISERROR(IF((IF($X$1=1,(VLOOKUP(B64,'X1'!$B:$AO,6,FALSE)),(IF($X$1=2,(VLOOKUP(B64,'X2'!$B:$AO,6,FALSE)),(IF($X$1=3,(VLOOKUP(B64,'X3'!$B:$AO,6,FALSE)),(IF($X$1=4,(VLOOKUP(B64,'X4'!$B:$AO,6,FALSE)),(IF($X$1=5,(VLOOKUP(B64,'X5'!$B:$AO,6,FALSE)),(IF($X$1=6,(VLOOKUP(B64,'X6'!$B:$AO,6,FALSE)),(IF($X$1=7,(VLOOKUP(B64,'X7'!$B:$AO,6,FALSE)),(IF($X$1=8,(VLOOKUP(B64,'X8'!$B:$AO,6,FALSE)),(IF($X$1=9,(VLOOKUP(B64,'X9'!$B:$AO,6,FALSE)),(IF($X$1=10,(VLOOKUP(B64,'X10'!$B:$AO,6,FALSE)),(IF($X$1=11,(VLOOKUP(B64,'X11'!$B:$AO,6,FALSE)),(IF($X$1=12,(VLOOKUP(B64,'X12'!$B:$AO,6,FALSE)),(VLOOKUP(B64,'X13'!$B:$AO,6,FALSE))))))))))))))))))))))))))=$V$1," ",(IF($X$1=1,(VLOOKUP(B64,'X1'!$B:$AO,6,FALSE)),(IF($X$1=2,(VLOOKUP(B64,'X2'!$B:$AO,6,FALSE)),(IF($X$1=3,(VLOOKUP(B64,'X3'!$B:$AO,6,FALSE)),(IF($X$1=4,(VLOOKUP(B64,'X4'!$B:$AO,6,FALSE)),(IF($X$1=5,(VLOOKUP(B64,'X5'!$B:$AO,6,FALSE)),(IF($X$1=6,(VLOOKUP(B64,'X6'!$B:$AO,6,FALSE)),(IF($X$1=7,(VLOOKUP(B64,'X7'!$B:$AO,6,FALSE)),(IF($X$1=8,(VLOOKUP(B64,'X8'!$B:$AO,6,FALSE)),(IF($X$1=9,(VLOOKUP(B64,'X9'!$B:$AO,6,FALSE)),(IF($X$1=10,(VLOOKUP(B64,'X10'!$B:$AO,6,FALSE)),(IF($X$1=11,(VLOOKUP(B64,'X11'!$B:$AO,6,FALSE)),(IF($X$1=12,(VLOOKUP(B64,'X12'!$B:$AO,6,FALSE)),(VLOOKUP(B64,'X13'!$B:$AO,6,FALSE))))))))))))))))))))))))))))=TRUE," ",(IF((IF($X$1=1,(VLOOKUP(B64,'X1'!$B:$AO,6,FALSE)),(IF($X$1=2,(VLOOKUP(B64,'X2'!$B:$AO,6,FALSE)),(IF($X$1=3,(VLOOKUP(B64,'X3'!$B:$AO,6,FALSE)),(IF($X$1=4,(VLOOKUP(B64,'X4'!$B:$AO,6,FALSE)),(IF($X$1=5,(VLOOKUP(B64,'X5'!$B:$AO,6,FALSE)),(IF($X$1=6,(VLOOKUP(B64,'X6'!$B:$AO,6,FALSE)),(IF($X$1=7,(VLOOKUP(B64,'X7'!$B:$AO,6,FALSE)),(IF($X$1=8,(VLOOKUP(B64,'X8'!$B:$AO,6,FALSE)),(IF($X$1=9,(VLOOKUP(B64,'X9'!$B:$AO,6,FALSE)),(IF($X$1=10,(VLOOKUP(B64,'X10'!$B:$AO,6,FALSE)),(IF($X$1=11,(VLOOKUP(B64,'X11'!$B:$AO,6,FALSE)),(IF($X$1=12,(VLOOKUP(B64,'X12'!$B:$AO,6,FALSE)),(VLOOKUP(B64,'X13'!$B:$AO,6,FALSE))))))))))))))))))))))))))=$V$1," ",(IF($X$1=1,(VLOOKUP(B64,'X1'!$B:$AO,6,FALSE)),(IF($X$1=2,(VLOOKUP(B64,'X2'!$B:$AO,6,FALSE)),(IF($X$1=3,(VLOOKUP(B64,'X3'!$B:$AO,6,FALSE)),(IF($X$1=4,(VLOOKUP(B64,'X4'!$B:$AO,6,FALSE)),(IF($X$1=5,(VLOOKUP(B64,'X5'!$B:$AO,6,FALSE)),(IF($X$1=6,(VLOOKUP(B64,'X6'!$B:$AO,6,FALSE)),(IF($X$1=7,(VLOOKUP(B64,'X7'!$B:$AO,6,FALSE)),(IF($X$1=8,(VLOOKUP(B64,'X8'!$B:$AO,6,FALSE)),(IF($X$1=9,(VLOOKUP(B64,'X9'!$B:$AO,6,FALSE)),(IF($X$1=10,(VLOOKUP(B64,'X10'!$B:$AO,6,FALSE)),(IF($X$1=11,(VLOOKUP(B64,'X11'!$B:$AO,6,FALSE)),(IF($X$1=12,(VLOOKUP(B64,'X12'!$B:$AO,6,FALSE)),(VLOOKUP(B64,'X13'!$B:$AO,6,FALSE)))))))))))))))))))))))))))))</f>
        <v>83.5</v>
      </c>
      <c r="G64" s="182">
        <f ca="1">IF(ISERROR(IF($X$1=1,(VLOOKUP(B64,'X1'!$B:$AZ,44,FALSE)),IF($X$1=2,(VLOOKUP(B64,'X2'!$B:$AZ,44,FALSE)),IF($X$1=3,(VLOOKUP(B64,'X3'!$B:$AZ,44,FALSE)),IF($X$1=4,(VLOOKUP(B64,'X4'!$B:$AZ,44,FALSE)),IF($X$1=5,(VLOOKUP(B64,'X5'!$B:$AZ,44,FALSE)),IF($X$1=6,(VLOOKUP(B64,'X6'!$B:$AZ,44,FALSE)),IF($X$1=7,(VLOOKUP(B64,'X7'!$B:$AZ,44,FALSE)),IF($X$1=8,(VLOOKUP(B64,'X8'!$B:$AZ,44,FALSE)),IF($X$1=9,(VLOOKUP(B64,'X9'!$B:$AZ,44,FALSE)),IF($X$1=10,(VLOOKUP(B64,'X10'!$B:$AZ,44,FALSE)),IF($X$1=11,(VLOOKUP(B64,'X11'!$B:$AZ,44,FALSE)),IF($X$1=12,(VLOOKUP(B64,'X12'!$B:$AZ,44,FALSE)),IF($X$1=13,(VLOOKUP(B64,'X13'!$B:$AZ,44,FALSE)),"B"))))))))))))))=TRUE," ",(IF($X$1=1,(VLOOKUP(B64,'X1'!$B:$AZ,44,FALSE)),IF($X$1=2,(VLOOKUP(B64,'X2'!$B:$AZ,44,FALSE)),IF($X$1=3,(VLOOKUP(B64,'X3'!$B:$AZ,44,FALSE)),IF($X$1=4,(VLOOKUP(B64,'X4'!$B:$AZ,44,FALSE)),IF($X$1=5,(VLOOKUP(B64,'X5'!$B:$AZ,44,FALSE)),IF($X$1=6,(VLOOKUP(B64,'X6'!$B:$AZ,44,FALSE)),IF($X$1=7,(VLOOKUP(B64,'X7'!$B:$AZ,44,FALSE)),IF($X$1=8,(VLOOKUP(B64,'X8'!$B:$AZ,44,FALSE)),IF($X$1=9,(VLOOKUP(B64,'X9'!$B:$AZ,44,FALSE)),IF($X$1=10,(VLOOKUP(B64,'X10'!$B:$AZ,44,FALSE)),IF($X$1=11,(VLOOKUP(B64,'X11'!$B:$AZ,44,FALSE)),IF($X$1=12,(VLOOKUP(B64,'X12'!$B:$AZ,44,FALSE)),IF($X$1=13,(VLOOKUP(B64,'X13'!$B:$AZ,44,FALSE)),"B")))))))))))))))</f>
        <v>33.1313775510204</v>
      </c>
      <c r="H64" s="182">
        <f ca="1">IF(ISERROR(IF($X$1=1,(VLOOKUP(B64,'X1'!$B:$AZ,8,FALSE)),IF($X$1=2,(VLOOKUP(B64,'X2'!$B:$AZ,8,FALSE)),IF($X$1=3,(VLOOKUP(B64,'X3'!$B:$AZ,8,FALSE)),IF($X$1=4,(VLOOKUP(B64,'X4'!$B:$AZ,8,FALSE)),IF($X$1=5,(VLOOKUP(B64,'X5'!$B:$AZ,8,FALSE)),IF($X$1=6,(VLOOKUP(B64,'X6'!$B:$AZ,8,FALSE)),IF($X$1=7,(VLOOKUP(B64,'X7'!$B:$AZ,8,FALSE)),IF($X$1=8,(VLOOKUP(B64,'X8'!$B:$AZ,8,FALSE)),IF($X$1=9,(VLOOKUP(B64,'X9'!$B:$AZ,8,FALSE)),IF($X$1=10,(VLOOKUP(B64,'X10'!$B:$AZ,8,FALSE)),IF($X$1=11,(VLOOKUP(B64,'X11'!$B:$AZ,8,FALSE)),IF($X$1=12,(VLOOKUP(B64,'X12'!$B:$AZ,8,FALSE)),IF($X$1=13,(VLOOKUP(B64,'X13'!$B:$AZ,8,FALSE)),"B"))))))))))))))=TRUE," ",(IF($X$1=1,(VLOOKUP(B64,'X1'!$B:$AZ,8,FALSE)),IF($X$1=2,(VLOOKUP(B64,'X2'!$B:$AZ,8,FALSE)),IF($X$1=3,(VLOOKUP(B64,'X3'!$B:$AZ,8,FALSE)),IF($X$1=4,(VLOOKUP(B64,'X4'!$B:$AZ,8,FALSE)),IF($X$1=5,(VLOOKUP(B64,'X5'!$B:$AZ,8,FALSE)),IF($X$1=6,(VLOOKUP(B64,'X6'!$B:$AZ,8,FALSE)),IF($X$1=7,(VLOOKUP(B64,'X7'!$B:$AZ,8,FALSE)),IF($X$1=8,(VLOOKUP(B64,'X8'!$B:$AZ,8,FALSE)),IF($X$1=9,(VLOOKUP(B64,'X9'!$B:$AZ,8,FALSE)),IF($X$1=10,(VLOOKUP(B64,'X10'!$B:$AZ,8,FALSE)),IF($X$1=11,(VLOOKUP(B64,'X11'!$B:$AZ,8,FALSE)),IF($X$1=12,(VLOOKUP(B64,'X12'!$B:$AZ,8,FALSE)),IF($X$1=13,(VLOOKUP(B64,'X13'!$B:$AZ,8,FALSE)),"B")))))))))))))))</f>
        <v>9614.7662723889789</v>
      </c>
      <c r="I64" s="183">
        <f ca="1">IF(ISERROR(IF($X$1=1,(VLOOKUP(B64,'X1'!$B:$AZ,2,FALSE)),IF($X$1=2,(VLOOKUP(B64,'X2'!$B:$AZ,2,FALSE)),IF($X$1=3,(VLOOKUP(B64,'X3'!$B:$AZ,2,FALSE)),IF($X$1=4,(VLOOKUP(B64,'X4'!$B:$AZ,2,FALSE)),IF($X$1=5,(VLOOKUP(B64,'X5'!$B:$AZ,2,FALSE)),IF($X$1=6,(VLOOKUP(B64,'X6'!$B:$AZ,2,FALSE)),IF($X$1=7,(VLOOKUP(B64,'X7'!$B:$AZ,2,FALSE)),IF($X$1=8,(VLOOKUP(B64,'X8'!$B:$AZ,2,FALSE)),IF($X$1=9,(VLOOKUP(B64,'X9'!$B:$AZ,2,FALSE)),IF($X$1=10,(VLOOKUP(B64,'X10'!$B:$AZ,2,FALSE)),IF($X$1=11,(VLOOKUP(B64,'X11'!$B:$AZ,2,FALSE)),IF($X$1=12,(VLOOKUP(B64,'X12'!$B:$AZ,2,FALSE)),IF($X$1=13,(VLOOKUP(B64,'X13'!$B:$AZ,2,FALSE)),"B"))))))))))))))=TRUE," ",(IF($X$1=1,(VLOOKUP(B64,'X1'!$B:$AZ,2,FALSE)),IF($X$1=2,(VLOOKUP(B64,'X2'!$B:$AZ,2,FALSE)),IF($X$1=3,(VLOOKUP(B64,'X3'!$B:$AZ,2,FALSE)),IF($X$1=4,(VLOOKUP(B64,'X4'!$B:$AZ,2,FALSE)),IF($X$1=5,(VLOOKUP(B64,'X5'!$B:$AZ,2,FALSE)),IF($X$1=6,(VLOOKUP(B64,'X6'!$B:$AZ,2,FALSE)),IF($X$1=7,(VLOOKUP(B64,'X7'!$B:$AZ,2,FALSE)),IF($X$1=8,(VLOOKUP(B64,'X8'!$B:$AZ,2,FALSE)),IF($X$1=9,(VLOOKUP(B64,'X9'!$B:$AZ,2,FALSE)),IF($X$1=10,(VLOOKUP(B64,'X10'!$B:$AZ,2,FALSE)),IF($X$1=11,(VLOOKUP(B64,'X11'!$B:$AZ,2,FALSE)),IF($X$1=12,(VLOOKUP(B64,'X12'!$B:$AZ,2,FALSE)),IF($X$1=13,(VLOOKUP(B64,'X13'!$B:$AZ,2,FALSE)),"B")))))))))))))))</f>
        <v>5</v>
      </c>
      <c r="J64" s="183">
        <f ca="1">IF(ISERROR(IF($X$1=1,(VLOOKUP(B64,'X1'!$B:$AZ,3,FALSE)),IF($X$1=2,(VLOOKUP(B64,'X2'!$B:$AZ,3,FALSE)),IF($X$1=3,(VLOOKUP(B64,'X3'!$B:$AZ,3,FALSE)),IF($X$1=4,(VLOOKUP(B64,'X4'!$B:$AZ,3,FALSE)),IF($X$1=5,(VLOOKUP(B64,'X5'!$B:$AZ,3,FALSE)),IF($X$1=6,(VLOOKUP(B64,'X6'!$B:$AZ,3,FALSE)),IF($X$1=7,(VLOOKUP(B64,'X7'!$B:$AZ,3,FALSE)),IF($X$1=8,(VLOOKUP(B64,'X8'!$B:$AZ,3,FALSE)),IF($X$1=9,(VLOOKUP(B64,'X9'!$B:$AZ,3,FALSE)),IF($X$1=10,(VLOOKUP(B64,'X10'!$B:$AZ,3,FALSE)),IF($X$1=11,(VLOOKUP(B64,'X11'!$B:$AZ,3,FALSE)),IF($X$1=12,(VLOOKUP(B64,'X12'!$B:$AZ,3,FALSE)),IF($X$1=13,(VLOOKUP(B64,'X13'!$B:$AZ,3,FALSE)),"B"))))))))))))))=TRUE," ",(IF($X$1=1,(VLOOKUP(B64,'X1'!$B:$AZ,3,FALSE)),IF($X$1=2,(VLOOKUP(B64,'X2'!$B:$AZ,3,FALSE)),IF($X$1=3,(VLOOKUP(B64,'X3'!$B:$AZ,3,FALSE)),IF($X$1=4,(VLOOKUP(B64,'X4'!$B:$AZ,3,FALSE)),IF($X$1=5,(VLOOKUP(B64,'X5'!$B:$AZ,3,FALSE)),IF($X$1=6,(VLOOKUP(B64,'X6'!$B:$AZ,3,FALSE)),IF($X$1=7,(VLOOKUP(B64,'X7'!$B:$AZ,3,FALSE)),IF($X$1=8,(VLOOKUP(B64,'X8'!$B:$AZ,3,FALSE)),IF($X$1=9,(VLOOKUP(B64,'X9'!$B:$AZ,3,FALSE)),IF($X$1=10,(VLOOKUP(B64,'X10'!$B:$AZ,3,FALSE)),IF($X$1=11,(VLOOKUP(B64,'X11'!$B:$AZ,3,FALSE)),IF($X$1=12,(VLOOKUP(B64,'X12'!$B:$AZ,3,FALSE)),IF($X$1=13,(VLOOKUP(B64,'X13'!$B:$AZ,3,FALSE)),"B")))))))))))))))</f>
        <v>0</v>
      </c>
      <c r="K64" s="183">
        <f ca="1">IF(ISERROR(IF($X$1=1,(VLOOKUP(B64,'X1'!$B:$AZ,5,FALSE)),IF($X$1=2,(VLOOKUP(B64,'X2'!$B:$AZ,5,FALSE)),IF($X$1=3,(VLOOKUP(B64,'X3'!$B:$AZ,5,FALSE)),IF($X$1=4,(VLOOKUP(B64,'X4'!$B:$AZ,5,FALSE)),IF($X$1=5,(VLOOKUP(B64,'X5'!$B:$AZ,5,FALSE)),IF($X$1=6,(VLOOKUP(B64,'X6'!$B:$AZ,5,FALSE)),IF($X$1=7,(VLOOKUP(B64,'X7'!$B:$AZ,5,FALSE)),IF($X$1=8,(VLOOKUP(B64,'X8'!$B:$AZ,5,FALSE)),IF($X$1=9,(VLOOKUP(B64,'X9'!$B:$AZ,5,FALSE)),IF($X$1=10,(VLOOKUP(B64,'X10'!$B:$AZ,5,FALSE)),IF($X$1=11,(VLOOKUP(B64,'X11'!$B:$AZ,5,FALSE)),IF($X$1=12,(VLOOKUP(B64,'X12'!$B:$AZ,5,FALSE)),IF($X$1=13,(VLOOKUP(B64,'X13'!$B:$AZ,5,FALSE)),"B"))))))))))))))=TRUE," ",(IF($X$1=1,(VLOOKUP(B64,'X1'!$B:$AZ,5,FALSE)),IF($X$1=2,(VLOOKUP(B64,'X2'!$B:$AZ,5,FALSE)),IF($X$1=3,(VLOOKUP(B64,'X3'!$B:$AZ,5,FALSE)),IF($X$1=4,(VLOOKUP(B64,'X4'!$B:$AZ,5,FALSE)),IF($X$1=5,(VLOOKUP(B64,'X5'!$B:$AZ,5,FALSE)),IF($X$1=6,(VLOOKUP(B64,'X6'!$B:$AZ,5,FALSE)),IF($X$1=7,(VLOOKUP(B64,'X7'!$B:$AZ,5,FALSE)),IF($X$1=8,(VLOOKUP(B64,'X8'!$B:$AZ,5,FALSE)),IF($X$1=9,(VLOOKUP(B64,'X9'!$B:$AZ,5,FALSE)),IF($X$1=10,(VLOOKUP(B64,'X10'!$B:$AZ,5,FALSE)),IF($X$1=11,(VLOOKUP(B64,'X11'!$B:$AZ,5,FALSE)),IF($X$1=12,(VLOOKUP(B64,'X12'!$B:$AZ,5,FALSE)),IF($X$1=13,(VLOOKUP(B64,'X13'!$B:$AZ,5,FALSE)),"B")))))))))))))))</f>
        <v>6</v>
      </c>
      <c r="L64" s="184">
        <f ca="1">IF(ISERROR(IF($X$1=1,(VLOOKUP(B64,'X1'!$B:$AZ,9,FALSE)),IF($X$1=2,(VLOOKUP(B64,'X2'!$B:$AZ,9,FALSE)),IF($X$1=3,(VLOOKUP(B64,'X3'!$B:$AZ,9,FALSE)),IF($X$1=4,(VLOOKUP(B64,'X4'!$B:$AZ,9,FALSE)),IF($X$1=5,(VLOOKUP(B64,'X5'!$B:$AZ,9,FALSE)),IF($X$1=6,(VLOOKUP(B64,'X6'!$B:$AZ,9,FALSE)),IF($X$1=7,(VLOOKUP(B64,'X7'!$B:$AZ,9,FALSE)),IF($X$1=8,(VLOOKUP(B64,'X8'!$B:$AZ,9,FALSE)),IF($X$1=9,(VLOOKUP(B64,'X9'!$B:$AZ,9,FALSE)),IF($X$1=10,(VLOOKUP(B64,'X10'!$B:$AZ,9,FALSE)),IF($X$1=11,(VLOOKUP(B64,'X11'!$B:$AZ,9,FALSE)),IF($X$1=12,(VLOOKUP(B64,'X12'!$B:$AZ,9,FALSE)),IF($X$1=13,(VLOOKUP(B64,'X13'!$B:$AZ,9,FALSE)),"B"))))))))))))))=TRUE," ",(IF($X$1=1,(VLOOKUP(B64,'X1'!$B:$AZ,9,FALSE)),IF($X$1=2,(VLOOKUP(B64,'X2'!$B:$AZ,9,FALSE)),IF($X$1=3,(VLOOKUP(B64,'X3'!$B:$AZ,9,FALSE)),IF($X$1=4,(VLOOKUP(B64,'X4'!$B:$AZ,9,FALSE)),IF($X$1=5,(VLOOKUP(B64,'X5'!$B:$AZ,9,FALSE)),IF($X$1=6,(VLOOKUP(B64,'X6'!$B:$AZ,9,FALSE)),IF($X$1=7,(VLOOKUP(B64,'X7'!$B:$AZ,9,FALSE)),IF($X$1=8,(VLOOKUP(B64,'X8'!$B:$AZ,9,FALSE)),IF($X$1=9,(VLOOKUP(B64,'X9'!$B:$AZ,9,FALSE)),IF($X$1=10,(VLOOKUP(B64,'X10'!$B:$AZ,9,FALSE)),IF($X$1=11,(VLOOKUP(B64,'X11'!$B:$AZ,9,FALSE)),IF($X$1=12,(VLOOKUP(B64,'X12'!$B:$AZ,9,FALSE)),IF($X$1=13,(VLOOKUP(B64,'X13'!$B:$AZ,9,FALSE)),"B")))))))))))))))</f>
        <v>4.3021906495165911</v>
      </c>
      <c r="M64" s="184">
        <f ca="1">IF(ISERROR(IF($X$1=1,(VLOOKUP(B64,'X1'!$B:$AZ,10,FALSE)),IF($X$1=2,(VLOOKUP(B64,'X2'!$B:$AZ,10,FALSE)),IF($X$1=3,(VLOOKUP(B64,'X3'!$B:$AZ,10,FALSE)),IF($X$1=4,(VLOOKUP(B64,'X4'!$B:$AZ,10,FALSE)),IF($X$1=5,(VLOOKUP(B64,'X5'!$B:$AZ,10,FALSE)),IF($X$1=6,(VLOOKUP(B64,'X6'!$B:$AZ,10,FALSE)),IF($X$1=7,(VLOOKUP(B64,'X7'!$B:$AZ,10,FALSE)),IF($X$1=8,(VLOOKUP(B64,'X8'!$B:$AZ,10,FALSE)),IF($X$1=9,(VLOOKUP(B64,'X9'!$B:$AZ,10,FALSE)),IF($X$1=10,(VLOOKUP(B64,'X10'!$B:$AZ,10,FALSE)),IF($X$1=11,(VLOOKUP(B64,'X11'!$B:$AZ,10,FALSE)),IF($X$1=12,(VLOOKUP(B64,'X12'!$B:$AZ,10,FALSE)),IF($X$1=13,(VLOOKUP(B64,'X13'!$B:$AZ,10,FALSE)),"B"))))))))))))))=TRUE," ",(IF($X$1=1,(VLOOKUP(B64,'X1'!$B:$AZ,10,FALSE)),IF($X$1=2,(VLOOKUP(B64,'X2'!$B:$AZ,10,FALSE)),IF($X$1=3,(VLOOKUP(B64,'X3'!$B:$AZ,10,FALSE)),IF($X$1=4,(VLOOKUP(B64,'X4'!$B:$AZ,10,FALSE)),IF($X$1=5,(VLOOKUP(B64,'X5'!$B:$AZ,10,FALSE)),IF($X$1=6,(VLOOKUP(B64,'X6'!$B:$AZ,10,FALSE)),IF($X$1=7,(VLOOKUP(B64,'X7'!$B:$AZ,10,FALSE)),IF($X$1=8,(VLOOKUP(B64,'X8'!$B:$AZ,10,FALSE)),IF($X$1=9,(VLOOKUP(B64,'X9'!$B:$AZ,10,FALSE)),IF($X$1=10,(VLOOKUP(B64,'X10'!$B:$AZ,10,FALSE)),IF($X$1=11,(VLOOKUP(B64,'X11'!$B:$AZ,10,FALSE)),IF($X$1=12,(VLOOKUP(B64,'X12'!$B:$AZ,10,FALSE)),IF($X$1=13,(VLOOKUP(B64,'X13'!$B:$AZ,10,FALSE)),"B")))))))))))))))</f>
        <v>6.8286117445167456</v>
      </c>
      <c r="N64" s="185">
        <f ca="1">IF(ISERROR(IF($X$1=1,(VLOOKUP(B64,'X1'!$B:$AZ,45,FALSE)),IF($X$1=2,(VLOOKUP(B64,'X2'!$B:$AZ,45,FALSE)),IF($X$1=3,(VLOOKUP(B64,'X3'!$B:$AZ,45,FALSE)),IF($X$1=4,(VLOOKUP(B64,'X4'!$B:$AZ,45,FALSE)),IF($X$1=5,(VLOOKUP(B64,'X5'!$B:$AZ,45,FALSE)),IF($X$1=6,(VLOOKUP(B64,'X6'!$B:$AZ,45,FALSE)),IF($X$1=7,(VLOOKUP(B64,'X7'!$B:$AZ,45,FALSE)),IF($X$1=8,(VLOOKUP(B64,'X8'!$B:$AZ,45,FALSE)),IF($X$1=9,(VLOOKUP(B64,'X9'!$B:$AZ,45,FALSE)),IF($X$1=10,(VLOOKUP(B64,'X10'!$B:$AZ,45,FALSE)),IF($X$1=11,(VLOOKUP(B64,'X11'!$B:$AZ,45,FALSE)),IF($X$1=12,(VLOOKUP(B64,'X12'!$B:$AZ,45,FALSE)),IF($X$1=13,(VLOOKUP(B64,'X13'!$B:$AZ,45,FALSE)),"B"))))))))))))))=TRUE," ",(IF($X$1=1,(VLOOKUP(B64,'X1'!$B:$AZ,45,FALSE)),IF($X$1=2,(VLOOKUP(B64,'X2'!$B:$AZ,45,FALSE)),IF($X$1=3,(VLOOKUP(B64,'X3'!$B:$AZ,45,FALSE)),IF($X$1=4,(VLOOKUP(B64,'X4'!$B:$AZ,45,FALSE)),IF($X$1=5,(VLOOKUP(B64,'X5'!$B:$AZ,45,FALSE)),IF($X$1=6,(VLOOKUP(B64,'X6'!$B:$AZ,45,FALSE)),IF($X$1=7,(VLOOKUP(B64,'X7'!$B:$AZ,45,FALSE)),IF($X$1=8,(VLOOKUP(B64,'X8'!$B:$AZ,45,FALSE)),IF($X$1=9,(VLOOKUP(B64,'X9'!$B:$AZ,45,FALSE)),IF($X$1=10,(VLOOKUP(B64,'X10'!$B:$AZ,45,FALSE)),IF($X$1=11,(VLOOKUP(B64,'X11'!$B:$AZ,45,FALSE)),IF($X$1=12,(VLOOKUP(B64,'X12'!$B:$AZ,45,FALSE)),IF($X$1=13,(VLOOKUP(B64,'X13'!$B:$AZ,45,FALSE)),"B")))))))))))))))</f>
        <v>-74.474116226298804</v>
      </c>
      <c r="O64" s="184">
        <f ca="1">IF(ISERROR(IF($X$1=1,(VLOOKUP(B64,'X1'!$B:$AZ,11,FALSE)),IF($X$1=2,(VLOOKUP(B64,'X2'!$B:$AZ,11,FALSE)),IF($X$1=3,(VLOOKUP(B64,'X3'!$B:$AZ,11,FALSE)),IF($X$1=4,(VLOOKUP(B64,'X4'!$B:$AZ,11,FALSE)),IF($X$1=5,(VLOOKUP(B64,'X5'!$B:$AZ,11,FALSE)),IF($X$1=6,(VLOOKUP(B64,'X6'!$B:$AZ,11,FALSE)),IF($X$1=7,(VLOOKUP(B64,'X7'!$B:$AZ,11,FALSE)),IF($X$1=8,(VLOOKUP(B64,'X8'!$B:$AZ,11,FALSE)),IF($X$1=9,(VLOOKUP(B64,'X9'!$B:$AZ,11,FALSE)),IF($X$1=10,(VLOOKUP(B64,'X10'!$B:$AZ,11,FALSE)),IF($X$1=11,(VLOOKUP(B64,'X11'!$B:$AZ,11,FALSE)),IF($X$1=12,(VLOOKUP(B64,'X12'!$B:$AZ,11,FALSE)),IF($X$1=13,(VLOOKUP(B64,'X13'!$B:$AZ,11,FALSE)),"B"))))))))))))))=TRUE," ",(IF($X$1=1,(VLOOKUP(B64,'X1'!$B:$AZ,11,FALSE)),IF($X$1=2,(VLOOKUP(B64,'X2'!$B:$AZ,11,FALSE)),IF($X$1=3,(VLOOKUP(B64,'X3'!$B:$AZ,11,FALSE)),IF($X$1=4,(VLOOKUP(B64,'X4'!$B:$AZ,11,FALSE)),IF($X$1=5,(VLOOKUP(B64,'X5'!$B:$AZ,11,FALSE)),IF($X$1=6,(VLOOKUP(B64,'X6'!$B:$AZ,11,FALSE)),IF($X$1=7,(VLOOKUP(B64,'X7'!$B:$AZ,11,FALSE)),IF($X$1=8,(VLOOKUP(B64,'X8'!$B:$AZ,11,FALSE)),IF($X$1=9,(VLOOKUP(B64,'X9'!$B:$AZ,11,FALSE)),IF($X$1=10,(VLOOKUP(B64,'X10'!$B:$AZ,11,FALSE)),IF($X$1=11,(VLOOKUP(B64,'X11'!$B:$AZ,11,FALSE)),IF($X$1=12,(VLOOKUP(B64,'X12'!$B:$AZ,11,FALSE)),IF($X$1=13,(VLOOKUP(B64,'X13'!$B:$AZ,11,FALSE)),"B")))))))))))))))</f>
        <v>3.2789657250946118</v>
      </c>
      <c r="P64" s="184">
        <f ca="1">IF(ISERROR(IF($X$1=1,(VLOOKUP(B64,'X1'!$B:$AZ,12,FALSE)),IF($X$1=2,(VLOOKUP(B64,'X2'!$B:$AZ,12,FALSE)),IF($X$1=3,(VLOOKUP(B64,'X3'!$B:$AZ,12,FALSE)),IF($X$1=4,(VLOOKUP(B64,'X4'!$B:$AZ,12,FALSE)),IF($X$1=5,(VLOOKUP(B64,'X5'!$B:$AZ,12,FALSE)),IF($X$1=6,(VLOOKUP(B64,'X6'!$B:$AZ,12,FALSE)),IF($X$1=7,(VLOOKUP(B64,'X7'!$B:$AZ,12,FALSE)),IF($X$1=8,(VLOOKUP(B64,'X8'!$B:$AZ,12,FALSE)),IF($X$1=9,(VLOOKUP(B64,'X9'!$B:$AZ,12,FALSE)),IF($X$1=10,(VLOOKUP(B64,'X10'!$B:$AZ,12,FALSE)),IF($X$1=11,(VLOOKUP(B64,'X11'!$B:$AZ,12,FALSE)),IF($X$1=12,(VLOOKUP(B64,'X12'!$B:$AZ,12,FALSE)),IF($X$1=13,(VLOOKUP(B64,'X13'!$B:$AZ,12,FALSE)),"B"))))))))))))))=TRUE," ",(IF($X$1=1,(VLOOKUP(B64,'X1'!$B:$AZ,12,FALSE)),IF($X$1=2,(VLOOKUP(B64,'X2'!$B:$AZ,12,FALSE)),IF($X$1=3,(VLOOKUP(B64,'X3'!$B:$AZ,12,FALSE)),IF($X$1=4,(VLOOKUP(B64,'X4'!$B:$AZ,12,FALSE)),IF($X$1=5,(VLOOKUP(B64,'X5'!$B:$AZ,12,FALSE)),IF($X$1=6,(VLOOKUP(B64,'X6'!$B:$AZ,12,FALSE)),IF($X$1=7,(VLOOKUP(B64,'X7'!$B:$AZ,12,FALSE)),IF($X$1=8,(VLOOKUP(B64,'X8'!$B:$AZ,12,FALSE)),IF($X$1=9,(VLOOKUP(B64,'X9'!$B:$AZ,12,FALSE)),IF($X$1=10,(VLOOKUP(B64,'X10'!$B:$AZ,12,FALSE)),IF($X$1=11,(VLOOKUP(B64,'X11'!$B:$AZ,12,FALSE)),IF($X$1=12,(VLOOKUP(B64,'X12'!$B:$AZ,12,FALSE)),IF($X$1=13,(VLOOKUP(B64,'X13'!$B:$AZ,12,FALSE)),"B")))))))))))))))</f>
        <v>4.2332148556538032</v>
      </c>
      <c r="Q64" s="185">
        <f ca="1">IF(ISERROR(IF($X$1=1,(VLOOKUP(B64,'X1'!$B:$AZ,46,FALSE)),IF($X$1=2,(VLOOKUP(B64,'X2'!$B:$AZ,46,FALSE)),IF($X$1=3,(VLOOKUP(B64,'X3'!$B:$AZ,46,FALSE)),IF($X$1=4,(VLOOKUP(B64,'X4'!$B:$AZ,46,FALSE)),IF($X$1=5,(VLOOKUP(B64,'X5'!$B:$AZ,46,FALSE)),IF($X$1=6,(VLOOKUP(B64,'X6'!$B:$AZ,46,FALSE)),IF($X$1=7,(VLOOKUP(B64,'X7'!$B:$AZ,46,FALSE)),IF($X$1=8,(VLOOKUP(B64,'X8'!$B:$AZ,46,FALSE)),IF($X$1=9,(VLOOKUP(B64,'X9'!$B:$AZ,46,FALSE)),IF($X$1=10,(VLOOKUP(B64,'X10'!$B:$AZ,46,FALSE)),IF($X$1=11,(VLOOKUP(B64,'X11'!$B:$AZ,46,FALSE)),IF($X$1=12,(VLOOKUP(B64,'X12'!$B:$AZ,46,FALSE)),IF($X$1=13,(VLOOKUP(B64,'X13'!$B:$AZ,46,FALSE)),"B"))))))))))))))=TRUE," ",(IF($X$1=1,(VLOOKUP(B64,'X1'!$B:$AZ,46,FALSE)),IF($X$1=2,(VLOOKUP(B64,'X2'!$B:$AZ,46,FALSE)),IF($X$1=3,(VLOOKUP(B64,'X3'!$B:$AZ,46,FALSE)),IF($X$1=4,(VLOOKUP(B64,'X4'!$B:$AZ,46,FALSE)),IF($X$1=5,(VLOOKUP(B64,'X5'!$B:$AZ,46,FALSE)),IF($X$1=6,(VLOOKUP(B64,'X6'!$B:$AZ,46,FALSE)),IF($X$1=7,(VLOOKUP(B64,'X7'!$B:$AZ,46,FALSE)),IF($X$1=8,(VLOOKUP(B64,'X8'!$B:$AZ,46,FALSE)),IF($X$1=9,(VLOOKUP(B64,'X9'!$B:$AZ,46,FALSE)),IF($X$1=10,(VLOOKUP(B64,'X10'!$B:$AZ,46,FALSE)),IF($X$1=11,(VLOOKUP(B64,'X11'!$B:$AZ,46,FALSE)),IF($X$1=12,(VLOOKUP(B64,'X12'!$B:$AZ,46,FALSE)),IF($X$1=13,(VLOOKUP(B64,'X13'!$B:$AZ,46,FALSE)),"B")))))))))))))))</f>
        <v>-72.905995426194295</v>
      </c>
      <c r="R64" s="185">
        <f ca="1">IF(ISERROR(IF($X$1=1,(VLOOKUP(B64,'X1'!$B:$AZ,15,FALSE)),IF($X$1=2,(VLOOKUP(B64,'X2'!$B:$AZ,15,FALSE)),IF($X$1=3,(VLOOKUP(B64,'X3'!$B:$AZ,15,FALSE)),IF($X$1=4,(VLOOKUP(B64,'X4'!$B:$AZ,15,FALSE)),IF($X$1=5,(VLOOKUP(B64,'X5'!$B:$AZ,15,FALSE)),IF($X$1=6,(VLOOKUP(B64,'X6'!$B:$AZ,15,FALSE)),IF($X$1=7,(VLOOKUP(B64,'X7'!$B:$AZ,15,FALSE)),IF($X$1=8,(VLOOKUP(B64,'X8'!$B:$AZ,15,FALSE)),IF($X$1=9,(VLOOKUP(B64,'X9'!$B:$AZ,15,FALSE)),IF($X$1=10,(VLOOKUP(B64,'X10'!$B:$AZ,15,FALSE)),IF($X$1=11,(VLOOKUP(B64,'X11'!$B:$AZ,15,FALSE)),IF($X$1=12,(VLOOKUP(B64,'X12'!$B:$AZ,15,FALSE)),IF($X$1=13,(VLOOKUP(B64,'X13'!$B:$AZ,15,FALSE)),"B"))))))))))))))=TRUE," ",(IF($X$1=1,(VLOOKUP(B64,'X1'!$B:$AZ,15,FALSE)),IF($X$1=2,(VLOOKUP(B64,'X2'!$B:$AZ,15,FALSE)),IF($X$1=3,(VLOOKUP(B64,'X3'!$B:$AZ,15,FALSE)),IF($X$1=4,(VLOOKUP(B64,'X4'!$B:$AZ,15,FALSE)),IF($X$1=5,(VLOOKUP(B64,'X5'!$B:$AZ,15,FALSE)),IF($X$1=6,(VLOOKUP(B64,'X6'!$B:$AZ,15,FALSE)),IF($X$1=7,(VLOOKUP(B64,'X7'!$B:$AZ,15,FALSE)),IF($X$1=8,(VLOOKUP(B64,'X8'!$B:$AZ,15,FALSE)),IF($X$1=9,(VLOOKUP(B64,'X9'!$B:$AZ,15,FALSE)),IF($X$1=10,(VLOOKUP(B64,'X10'!$B:$AZ,15,FALSE)),IF($X$1=11,(VLOOKUP(B64,'X11'!$B:$AZ,15,FALSE)),IF($X$1=12,(VLOOKUP(B64,'X12'!$B:$AZ,15,FALSE)),IF($X$1=13,(VLOOKUP(B64,'X13'!$B:$AZ,15,FALSE)),"B")))))))))))))))</f>
        <v>16.387000424521311</v>
      </c>
      <c r="S64" s="185">
        <f ca="1">IF(ISERROR(IF((IF($X$1=1,(VLOOKUP(B64,'X1'!$B:$AZ,14,FALSE)),(IF($X$1=2,(VLOOKUP(B64,'X2'!$B:$AZ,14,FALSE)),(IF($X$1=3,(VLOOKUP(B64,'X3'!$B:$AZ,14,FALSE)),(IF($X$1=4,(VLOOKUP(B64,'X4'!$B:$AZ,14,FALSE)),(IF($X$1=5,(VLOOKUP(B64,'X5'!$B:$AZ,14,FALSE)),(IF($X$1=6,(VLOOKUP(B64,'X6'!$B:$AZ,14,FALSE)),(IF($X$1=7,(VLOOKUP(B64,'X7'!$B:$AZ,14,FALSE)),(IF($X$1=8,(VLOOKUP(B64,'X8'!$B:$AZ,14,FALSE)),(IF($X$1=9,(VLOOKUP(B64,'X9'!$B:$AZ,14,FALSE)),(IF($X$1=10,(VLOOKUP(B64,'X10'!$B:$AZ,14,FALSE)),(IF($X$1=11,(VLOOKUP(B64,'X11'!$B:$AZ,14,FALSE)),(IF($X$1=12,(VLOOKUP(B64,'X12'!$B:$AZ,14,FALSE)),(VLOOKUP(B64,'X13'!$B:$AZ,14,FALSE))))))))))))))))))))))))))=$V$1," ",(IF($X$1=1,(VLOOKUP(B64,'X1'!$B:$AZ,14,FALSE)),(IF($X$1=2,(VLOOKUP(B64,'X2'!$B:$AZ,14,FALSE)),(IF($X$1=3,(VLOOKUP(B64,'X3'!$B:$AZ,14,FALSE)),(IF($X$1=4,(VLOOKUP(B64,'X4'!$B:$AZ,14,FALSE)),(IF($X$1=5,(VLOOKUP(B64,'X5'!$B:$AZ,14,FALSE)),(IF($X$1=6,(VLOOKUP(B64,'X6'!$B:$AZ,14,FALSE)),(IF($X$1=7,(VLOOKUP(B64,'X7'!$B:$AZ,14,FALSE)),(IF($X$1=8,(VLOOKUP(B64,'X8'!$B:$AZ,14,FALSE)),(IF($X$1=9,(VLOOKUP(B64,'X9'!$B:$AZ,14,FALSE)),(IF($X$1=10,(VLOOKUP(B64,'X10'!$B:$AZ,14,FALSE)),(IF($X$1=11,(VLOOKUP(B64,'X11'!$B:$AZ,14,FALSE)),(IF($X$1=12,(VLOOKUP(B64,'X12'!$B:$AZ,14,FALSE)),(VLOOKUP(B64,'X13'!$B:$AZ,14,FALSE))))))))))))))))))))))))))))=TRUE," ",(IF((IF($X$1=1,(VLOOKUP(B64,'X1'!$B:$AZ,14,FALSE)),(IF($X$1=2,(VLOOKUP(B64,'X2'!$B:$AZ,14,FALSE)),(IF($X$1=3,(VLOOKUP(B64,'X3'!$B:$AZ,14,FALSE)),(IF($X$1=4,(VLOOKUP(B64,'X4'!$B:$AZ,14,FALSE)),(IF($X$1=5,(VLOOKUP(B64,'X5'!$B:$AZ,14,FALSE)),(IF($X$1=6,(VLOOKUP(B64,'X6'!$B:$AZ,14,FALSE)),(IF($X$1=7,(VLOOKUP(B64,'X7'!$B:$AZ,14,FALSE)),(IF($X$1=8,(VLOOKUP(B64,'X8'!$B:$AZ,14,FALSE)),(IF($X$1=9,(VLOOKUP(B64,'X9'!$B:$AZ,14,FALSE)),(IF($X$1=10,(VLOOKUP(B64,'X10'!$B:$AZ,14,FALSE)),(IF($X$1=11,(VLOOKUP(B64,'X11'!$B:$AZ,14,FALSE)),(IF($X$1=12,(VLOOKUP(B64,'X12'!$B:$AZ,14,FALSE)),(VLOOKUP(B64,'X13'!$B:$AZ,14,FALSE))))))))))))))))))))))))))=$V$1," ",(IF($X$1=1,(VLOOKUP(B64,'X1'!$B:$AZ,14,FALSE)),(IF($X$1=2,(VLOOKUP(B64,'X2'!$B:$AZ,14,FALSE)),(IF($X$1=3,(VLOOKUP(B64,'X3'!$B:$AZ,14,FALSE)),(IF($X$1=4,(VLOOKUP(B64,'X4'!$B:$AZ,14,FALSE)),(IF($X$1=5,(VLOOKUP(B64,'X5'!$B:$AZ,14,FALSE)),(IF($X$1=6,(VLOOKUP(B64,'X6'!$B:$AZ,14,FALSE)),(IF($X$1=7,(VLOOKUP(B64,'X7'!$B:$AZ,14,FALSE)),(IF($X$1=8,(VLOOKUP(B64,'X8'!$B:$AZ,14,FALSE)),(IF($X$1=9,(VLOOKUP(B64,'X9'!$B:$AZ,14,FALSE)),(IF($X$1=10,(VLOOKUP(B64,'X10'!$B:$AZ,14,FALSE)),(IF($X$1=11,(VLOOKUP(B64,'X11'!$B:$AZ,14,FALSE)),(IF($X$1=12,(VLOOKUP(B64,'X12'!$B:$AZ,14,FALSE)),(VLOOKUP(B64,'X13'!$B:$AZ,14,FALSE)))))))))))))))))))))))))))))</f>
        <v>238.98305084745766</v>
      </c>
      <c r="Z64" s="170">
        <v>11</v>
      </c>
      <c r="AA64" s="170">
        <v>3</v>
      </c>
      <c r="AB64" s="170" t="str">
        <f t="shared" si="0"/>
        <v>113</v>
      </c>
      <c r="AC64" s="102">
        <f t="shared" ref="AC64:AC67" si="12">AC63+1</f>
        <v>112</v>
      </c>
      <c r="AD64" s="42" t="s">
        <v>1671</v>
      </c>
      <c r="AE64" s="162" t="s">
        <v>17</v>
      </c>
      <c r="AF64" s="162" t="s">
        <v>1226</v>
      </c>
      <c r="AG64" s="162" t="s">
        <v>1228</v>
      </c>
      <c r="AH64" s="162" t="s">
        <v>1088</v>
      </c>
      <c r="AI64" s="162" t="s">
        <v>1225</v>
      </c>
      <c r="AJ64" s="162" t="s">
        <v>134</v>
      </c>
      <c r="AK64" s="102">
        <v>9</v>
      </c>
      <c r="AL64" s="102">
        <v>10</v>
      </c>
      <c r="AM64" s="102">
        <v>45</v>
      </c>
      <c r="AN64" s="162" t="s">
        <v>782</v>
      </c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</row>
    <row r="65" spans="1:52" ht="14.1" customHeight="1" x14ac:dyDescent="0.25">
      <c r="A65" s="156">
        <f t="shared" si="9"/>
        <v>18</v>
      </c>
      <c r="B65" s="122" t="str">
        <f>IF(ISERROR(IF($U$16=1,(VLOOKUP(A65,$AC$89:$AH$125,2,FALSE)),IF((IF($X$1=1,'X1'!B24,(IF($X$1=2,'X2'!B24,(IF($X$1=3,'X3'!B24,(IF($X$1=4,'X4'!B24,(IF($X$1=5,'X5'!B24,(IF($X$1=6,'X6'!B24,(IF($X$1=7,'X7'!B24,(IF($X$1=8,'X8'!B24,(IF($X$1=9,'X9'!B24,(IF($X$1=10,'X10'!B24,(IF($X$1=11,'X11'!B24,(IF($X$1=12,'X12'!B24,'X13'!B24))))))))))))))))))))))))="","",(IF($X$1=1,'X1'!B24,(IF($X$1=2,'X2'!B24,(IF($X$1=3,'X3'!B24,(IF($X$1=4,'X4'!B24,(IF($X$1=5,'X5'!B24,(IF($X$1=6,'X6'!B24,(IF($X$1=7,'X7'!B24,(IF($X$1=8,'X8'!B24,(IF($X$1=9,'X9'!B24,(IF($X$1=10,'X10'!B24,(IF($X$1=11,'X11'!B24,(IF($X$1=12,'X12'!B24,'X13'!B24)))))))))))))))))))))))))))=TRUE," ",(IF($U$16=1,(VLOOKUP(A65,$AC$89:$AH$125,2,FALSE)),IF((IF($X$1=1,'X1'!B24,(IF($X$1=2,'X2'!B24,(IF($X$1=3,'X3'!B24,(IF($X$1=4,'X4'!B24,(IF($X$1=5,'X5'!B24,(IF($X$1=6,'X6'!B24,(IF($X$1=7,'X7'!B24,(IF($X$1=8,'X8'!B24,(IF($X$1=9,'X9'!B24,(IF($X$1=10,'X10'!B24,(IF($X$1=11,'X11'!B24,(IF($X$1=12,'X12'!B24,'X13'!B24))))))))))))))))))))))))="","",(IF($X$1=1,'X1'!B24,(IF($X$1=2,'X2'!B24,(IF($X$1=3,'X3'!B24,(IF($X$1=4,'X4'!B24,(IF($X$1=5,'X5'!B24,(IF($X$1=6,'X6'!B24,(IF($X$1=7,'X7'!B24,(IF($X$1=8,'X8'!B24,(IF($X$1=9,'X9'!B24,(IF($X$1=10,'X10'!B24,(IF($X$1=11,'X11'!B24,(IF($X$1=12,'X12'!B24,'X13'!B24))))))))))))))))))))))))))))</f>
        <v>OZON RM Equity</v>
      </c>
      <c r="C65" s="181" t="str">
        <f ca="1">IF(ISERROR(IF($X$1=1,(VLOOKUP(B65,'X1'!$B:$AZ,47,FALSE)),IF($X$1=2,(VLOOKUP(B65,'X2'!$B:$AZ,47,FALSE)),IF($X$1=3,(VLOOKUP(B65,'X3'!$B:$AZ,47,FALSE)),IF($X$1=4,(VLOOKUP(B65,'X4'!$B:$AZ,47,FALSE)),IF($X$1=5,(VLOOKUP(B65,'X5'!$B:$AZ,47,FALSE)),IF($X$1=6,(VLOOKUP(B65,'X6'!$B:$AZ,47,FALSE)),IF($X$1=7,(VLOOKUP(B65,'X7'!$B:$AZ,47,FALSE)),IF($X$1=8,(VLOOKUP(B65,'X8'!$B:$AZ,47,FALSE)),IF($X$1=9,(VLOOKUP(B65,'X9'!$B:$AZ,47,FALSE)),IF($X$1=10,(VLOOKUP(B65,'X10'!$B:$AZ,47,FALSE)),IF($X$1=11,(VLOOKUP(B65,'X11'!$B:$AZ,47,FALSE)),IF($X$1=12,(VLOOKUP(B65,'X12'!$B:$AZ,47,FALSE)),IF($X$1=13,(VLOOKUP(B65,'X13'!$B:$AZ,47,FALSE)),"B"))))))))))))))=TRUE," ",(IF($X$1=1,(VLOOKUP(B65,'X1'!$B:$AZ,47,FALSE)),IF($X$1=2,(VLOOKUP(B65,'X2'!$B:$AZ,47,FALSE)),IF($X$1=3,(VLOOKUP(B65,'X3'!$B:$AZ,47,FALSE)),IF($X$1=4,(VLOOKUP(B65,'X4'!$B:$AZ,47,FALSE)),IF($X$1=5,(VLOOKUP(B65,'X5'!$B:$AZ,47,FALSE)),IF($X$1=6,(VLOOKUP(B65,'X6'!$B:$AZ,47,FALSE)),IF($X$1=7,(VLOOKUP(B65,'X7'!$B:$AZ,47,FALSE)),IF($X$1=8,(VLOOKUP(B65,'X8'!$B:$AZ,47,FALSE)),IF($X$1=9,(VLOOKUP(B65,'X9'!$B:$AZ,47,FALSE)),IF($X$1=10,(VLOOKUP(B65,'X10'!$B:$AZ,47,FALSE)),IF($X$1=11,(VLOOKUP(B65,'X11'!$B:$AZ,47,FALSE)),IF($X$1=12,(VLOOKUP(B65,'X12'!$B:$AZ,47,FALSE)),IF($X$1=13,(VLOOKUP(B65,'X13'!$B:$AZ,47,FALSE)),"B")))))))))))))))</f>
        <v>Ozon Holdings PLC</v>
      </c>
      <c r="D65" s="181" t="str">
        <f ca="1">IF(ISERROR(IF($X$1=1,(VLOOKUP(B65,'X1'!$B:$AP,41,FALSE)),IF($X$1=2,(VLOOKUP(B65,'X2'!$B:$AP,41,FALSE)),IF($X$1=3,(VLOOKUP(B65,'X3'!$B:$AP,41,FALSE)),IF($X$1=4,(VLOOKUP(B65,'X4'!$B:$AP,41,FALSE)),IF($X$1=5,(VLOOKUP(B65,'X5'!$B:$AP,41,FALSE)),IF($X$1=6,(VLOOKUP(B65,'X6'!$B:$AP,41,FALSE)),IF($X$1=7,(VLOOKUP(B65,'X7'!$B:$AP,41,FALSE)),IF($X$1=8,(VLOOKUP(B65,'X8'!$B:$AP,41,FALSE)),IF($X$1=9,(VLOOKUP(B65,'X9'!$B:$AP,41,FALSE)),IF($X$1=10,(VLOOKUP(B65,'X10'!$B:$AP,41,FALSE)),IF($X$1=11,(VLOOKUP(B65,'X11'!$B:$AP,41,FALSE)),IF($X$1=12,(VLOOKUP(B65,'X12'!$B:$AP,41,FALSE)),IF($X$1=13,(VLOOKUP(B65,'X13'!$B:$AP,41,FALSE)),"B"))))))))))))))=TRUE," ",(IF($X$1=1,(VLOOKUP(B65,'X1'!$B:$AP,41,FALSE)),IF($X$1=2,(VLOOKUP(B65,'X2'!$B:$AP,41,FALSE)),IF($X$1=3,(VLOOKUP(B65,'X3'!$B:$AP,41,FALSE)),IF($X$1=4,(VLOOKUP(B65,'X4'!$B:$AP,41,FALSE)),IF($X$1=5,(VLOOKUP(B65,'X5'!$B:$AP,41,FALSE)),IF($X$1=6,(VLOOKUP(B65,'X6'!$B:$AP,41,FALSE)),IF($X$1=7,(VLOOKUP(B65,'X7'!$B:$AP,41,FALSE)),IF($X$1=8,(VLOOKUP(B65,'X8'!$B:$AP,41,FALSE)),IF($X$1=9,(VLOOKUP(B65,'X9'!$B:$AP,41,FALSE)),IF($X$1=10,(VLOOKUP(B65,'X10'!$B:$AP,41,FALSE)),IF($X$1=11,(VLOOKUP(B65,'X11'!$B:$AP,41,FALSE)),IF($X$1=12,(VLOOKUP(B65,'X12'!$B:$AP,41,FALSE)),IF($X$1=13,(VLOOKUP(B65,'X13'!$B:$AP,41,FALSE)),"B")))))))))))))))</f>
        <v>Online Marketplace</v>
      </c>
      <c r="E65" s="182">
        <f ca="1">IF(ISERROR(IF($X$1=1,(VLOOKUP(B65,'X1'!$B:$AP,7,FALSE)),IF($X$1=2,(VLOOKUP(B65,'X2'!$B:$AP,7,FALSE)),IF($X$1=3,(VLOOKUP(B65,'X3'!$B:$AP,7,FALSE)),IF($X$1=4,(VLOOKUP(B65,'X4'!$B:$AP,7,FALSE)),IF($X$1=5,(VLOOKUP(B65,'X5'!$B:$AP,7,FALSE)),IF($X$1=6,(VLOOKUP(B65,'X6'!$B:$AP,7,FALSE)),IF($X$1=7,(VLOOKUP(B65,'X7'!$B:$AP,7,FALSE)),IF($X$1=8,(VLOOKUP(B65,'X8'!$B:$AP,7,FALSE)),IF($X$1=9,(VLOOKUP(B65,'X9'!$B:$AP,7,FALSE)),IF($X$1=10,(VLOOKUP(B65,'X10'!$B:$AP,7,FALSE)),IF($X$1=11,(VLOOKUP(B65,'X11'!$B:$AP,7,FALSE)),IF($X$1=12,(VLOOKUP(B65,'X12'!$B:$AP,7,FALSE)),IF($X$1=13,(VLOOKUP(B65,'X13'!$B:$AP,7,FALSE)),"B"))))))))))))))=TRUE," ",(IF($X$1=1,(VLOOKUP(B65,'X1'!$B:$AP,7,FALSE)),IF($X$1=2,(VLOOKUP(B65,'X2'!$B:$AP,7,FALSE)),IF($X$1=3,(VLOOKUP(B65,'X3'!$B:$AP,7,FALSE)),IF($X$1=4,(VLOOKUP(B65,'X4'!$B:$AP,7,FALSE)),IF($X$1=5,(VLOOKUP(B65,'X5'!$B:$AP,7,FALSE)),IF($X$1=6,(VLOOKUP(B65,'X6'!$B:$AP,7,FALSE)),IF($X$1=7,(VLOOKUP(B65,'X7'!$B:$AP,7,FALSE)),IF($X$1=8,(VLOOKUP(B65,'X8'!$B:$AP,7,FALSE)),IF($X$1=9,(VLOOKUP(B65,'X9'!$B:$AP,7,FALSE)),IF($X$1=10,(VLOOKUP(B65,'X10'!$B:$AP,7,FALSE)),IF($X$1=11,(VLOOKUP(B65,'X11'!$B:$AP,7,FALSE)),IF($X$1=12,(VLOOKUP(B65,'X12'!$B:$AP,7,FALSE)),IF($X$1=13,(VLOOKUP(B65,'X13'!$B:$AP,7,FALSE)),"B")))))))))))))))</f>
        <v>4237.5</v>
      </c>
      <c r="F65" s="182">
        <f ca="1">IF(ISERROR(IF((IF($X$1=1,(VLOOKUP(B65,'X1'!$B:$AO,6,FALSE)),(IF($X$1=2,(VLOOKUP(B65,'X2'!$B:$AO,6,FALSE)),(IF($X$1=3,(VLOOKUP(B65,'X3'!$B:$AO,6,FALSE)),(IF($X$1=4,(VLOOKUP(B65,'X4'!$B:$AO,6,FALSE)),(IF($X$1=5,(VLOOKUP(B65,'X5'!$B:$AO,6,FALSE)),(IF($X$1=6,(VLOOKUP(B65,'X6'!$B:$AO,6,FALSE)),(IF($X$1=7,(VLOOKUP(B65,'X7'!$B:$AO,6,FALSE)),(IF($X$1=8,(VLOOKUP(B65,'X8'!$B:$AO,6,FALSE)),(IF($X$1=9,(VLOOKUP(B65,'X9'!$B:$AO,6,FALSE)),(IF($X$1=10,(VLOOKUP(B65,'X10'!$B:$AO,6,FALSE)),(IF($X$1=11,(VLOOKUP(B65,'X11'!$B:$AO,6,FALSE)),(IF($X$1=12,(VLOOKUP(B65,'X12'!$B:$AO,6,FALSE)),(VLOOKUP(B65,'X13'!$B:$AO,6,FALSE))))))))))))))))))))))))))=$V$1," ",(IF($X$1=1,(VLOOKUP(B65,'X1'!$B:$AO,6,FALSE)),(IF($X$1=2,(VLOOKUP(B65,'X2'!$B:$AO,6,FALSE)),(IF($X$1=3,(VLOOKUP(B65,'X3'!$B:$AO,6,FALSE)),(IF($X$1=4,(VLOOKUP(B65,'X4'!$B:$AO,6,FALSE)),(IF($X$1=5,(VLOOKUP(B65,'X5'!$B:$AO,6,FALSE)),(IF($X$1=6,(VLOOKUP(B65,'X6'!$B:$AO,6,FALSE)),(IF($X$1=7,(VLOOKUP(B65,'X7'!$B:$AO,6,FALSE)),(IF($X$1=8,(VLOOKUP(B65,'X8'!$B:$AO,6,FALSE)),(IF($X$1=9,(VLOOKUP(B65,'X9'!$B:$AO,6,FALSE)),(IF($X$1=10,(VLOOKUP(B65,'X10'!$B:$AO,6,FALSE)),(IF($X$1=11,(VLOOKUP(B65,'X11'!$B:$AO,6,FALSE)),(IF($X$1=12,(VLOOKUP(B65,'X12'!$B:$AO,6,FALSE)),(VLOOKUP(B65,'X13'!$B:$AO,6,FALSE))))))))))))))))))))))))))))=TRUE," ",(IF((IF($X$1=1,(VLOOKUP(B65,'X1'!$B:$AO,6,FALSE)),(IF($X$1=2,(VLOOKUP(B65,'X2'!$B:$AO,6,FALSE)),(IF($X$1=3,(VLOOKUP(B65,'X3'!$B:$AO,6,FALSE)),(IF($X$1=4,(VLOOKUP(B65,'X4'!$B:$AO,6,FALSE)),(IF($X$1=5,(VLOOKUP(B65,'X5'!$B:$AO,6,FALSE)),(IF($X$1=6,(VLOOKUP(B65,'X6'!$B:$AO,6,FALSE)),(IF($X$1=7,(VLOOKUP(B65,'X7'!$B:$AO,6,FALSE)),(IF($X$1=8,(VLOOKUP(B65,'X8'!$B:$AO,6,FALSE)),(IF($X$1=9,(VLOOKUP(B65,'X9'!$B:$AO,6,FALSE)),(IF($X$1=10,(VLOOKUP(B65,'X10'!$B:$AO,6,FALSE)),(IF($X$1=11,(VLOOKUP(B65,'X11'!$B:$AO,6,FALSE)),(IF($X$1=12,(VLOOKUP(B65,'X12'!$B:$AO,6,FALSE)),(VLOOKUP(B65,'X13'!$B:$AO,6,FALSE))))))))))))))))))))))))))=$V$1," ",(IF($X$1=1,(VLOOKUP(B65,'X1'!$B:$AO,6,FALSE)),(IF($X$1=2,(VLOOKUP(B65,'X2'!$B:$AO,6,FALSE)),(IF($X$1=3,(VLOOKUP(B65,'X3'!$B:$AO,6,FALSE)),(IF($X$1=4,(VLOOKUP(B65,'X4'!$B:$AO,6,FALSE)),(IF($X$1=5,(VLOOKUP(B65,'X5'!$B:$AO,6,FALSE)),(IF($X$1=6,(VLOOKUP(B65,'X6'!$B:$AO,6,FALSE)),(IF($X$1=7,(VLOOKUP(B65,'X7'!$B:$AO,6,FALSE)),(IF($X$1=8,(VLOOKUP(B65,'X8'!$B:$AO,6,FALSE)),(IF($X$1=9,(VLOOKUP(B65,'X9'!$B:$AO,6,FALSE)),(IF($X$1=10,(VLOOKUP(B65,'X10'!$B:$AO,6,FALSE)),(IF($X$1=11,(VLOOKUP(B65,'X11'!$B:$AO,6,FALSE)),(IF($X$1=12,(VLOOKUP(B65,'X12'!$B:$AO,6,FALSE)),(VLOOKUP(B65,'X13'!$B:$AO,6,FALSE)))))))))))))))))))))))))))))</f>
        <v>4967.5</v>
      </c>
      <c r="G65" s="182">
        <f ca="1">IF(ISERROR(IF($X$1=1,(VLOOKUP(B65,'X1'!$B:$AZ,44,FALSE)),IF($X$1=2,(VLOOKUP(B65,'X2'!$B:$AZ,44,FALSE)),IF($X$1=3,(VLOOKUP(B65,'X3'!$B:$AZ,44,FALSE)),IF($X$1=4,(VLOOKUP(B65,'X4'!$B:$AZ,44,FALSE)),IF($X$1=5,(VLOOKUP(B65,'X5'!$B:$AZ,44,FALSE)),IF($X$1=6,(VLOOKUP(B65,'X6'!$B:$AZ,44,FALSE)),IF($X$1=7,(VLOOKUP(B65,'X7'!$B:$AZ,44,FALSE)),IF($X$1=8,(VLOOKUP(B65,'X8'!$B:$AZ,44,FALSE)),IF($X$1=9,(VLOOKUP(B65,'X9'!$B:$AZ,44,FALSE)),IF($X$1=10,(VLOOKUP(B65,'X10'!$B:$AZ,44,FALSE)),IF($X$1=11,(VLOOKUP(B65,'X11'!$B:$AZ,44,FALSE)),IF($X$1=12,(VLOOKUP(B65,'X12'!$B:$AZ,44,FALSE)),IF($X$1=13,(VLOOKUP(B65,'X13'!$B:$AZ,44,FALSE)),"B"))))))))))))))=TRUE," ",(IF($X$1=1,(VLOOKUP(B65,'X1'!$B:$AZ,44,FALSE)),IF($X$1=2,(VLOOKUP(B65,'X2'!$B:$AZ,44,FALSE)),IF($X$1=3,(VLOOKUP(B65,'X3'!$B:$AZ,44,FALSE)),IF($X$1=4,(VLOOKUP(B65,'X4'!$B:$AZ,44,FALSE)),IF($X$1=5,(VLOOKUP(B65,'X5'!$B:$AZ,44,FALSE)),IF($X$1=6,(VLOOKUP(B65,'X6'!$B:$AZ,44,FALSE)),IF($X$1=7,(VLOOKUP(B65,'X7'!$B:$AZ,44,FALSE)),IF($X$1=8,(VLOOKUP(B65,'X8'!$B:$AZ,44,FALSE)),IF($X$1=9,(VLOOKUP(B65,'X9'!$B:$AZ,44,FALSE)),IF($X$1=10,(VLOOKUP(B65,'X10'!$B:$AZ,44,FALSE)),IF($X$1=11,(VLOOKUP(B65,'X11'!$B:$AZ,44,FALSE)),IF($X$1=12,(VLOOKUP(B65,'X12'!$B:$AZ,44,FALSE)),IF($X$1=13,(VLOOKUP(B65,'X13'!$B:$AZ,44,FALSE)),"B")))))))))))))))</f>
        <v>17.227138643067839</v>
      </c>
      <c r="H65" s="182">
        <f ca="1">IF(ISERROR(IF($X$1=1,(VLOOKUP(B65,'X1'!$B:$AZ,8,FALSE)),IF($X$1=2,(VLOOKUP(B65,'X2'!$B:$AZ,8,FALSE)),IF($X$1=3,(VLOOKUP(B65,'X3'!$B:$AZ,8,FALSE)),IF($X$1=4,(VLOOKUP(B65,'X4'!$B:$AZ,8,FALSE)),IF($X$1=5,(VLOOKUP(B65,'X5'!$B:$AZ,8,FALSE)),IF($X$1=6,(VLOOKUP(B65,'X6'!$B:$AZ,8,FALSE)),IF($X$1=7,(VLOOKUP(B65,'X7'!$B:$AZ,8,FALSE)),IF($X$1=8,(VLOOKUP(B65,'X8'!$B:$AZ,8,FALSE)),IF($X$1=9,(VLOOKUP(B65,'X9'!$B:$AZ,8,FALSE)),IF($X$1=10,(VLOOKUP(B65,'X10'!$B:$AZ,8,FALSE)),IF($X$1=11,(VLOOKUP(B65,'X11'!$B:$AZ,8,FALSE)),IF($X$1=12,(VLOOKUP(B65,'X12'!$B:$AZ,8,FALSE)),IF($X$1=13,(VLOOKUP(B65,'X13'!$B:$AZ,8,FALSE)),"B"))))))))))))))=TRUE," ",(IF($X$1=1,(VLOOKUP(B65,'X1'!$B:$AZ,8,FALSE)),IF($X$1=2,(VLOOKUP(B65,'X2'!$B:$AZ,8,FALSE)),IF($X$1=3,(VLOOKUP(B65,'X3'!$B:$AZ,8,FALSE)),IF($X$1=4,(VLOOKUP(B65,'X4'!$B:$AZ,8,FALSE)),IF($X$1=5,(VLOOKUP(B65,'X5'!$B:$AZ,8,FALSE)),IF($X$1=6,(VLOOKUP(B65,'X6'!$B:$AZ,8,FALSE)),IF($X$1=7,(VLOOKUP(B65,'X7'!$B:$AZ,8,FALSE)),IF($X$1=8,(VLOOKUP(B65,'X8'!$B:$AZ,8,FALSE)),IF($X$1=9,(VLOOKUP(B65,'X9'!$B:$AZ,8,FALSE)),IF($X$1=10,(VLOOKUP(B65,'X10'!$B:$AZ,8,FALSE)),IF($X$1=11,(VLOOKUP(B65,'X11'!$B:$AZ,8,FALSE)),IF($X$1=12,(VLOOKUP(B65,'X12'!$B:$AZ,8,FALSE)),IF($X$1=13,(VLOOKUP(B65,'X13'!$B:$AZ,8,FALSE)),"B")))))))))))))))</f>
        <v>11854.624141116485</v>
      </c>
      <c r="I65" s="183">
        <f ca="1">IF(ISERROR(IF($X$1=1,(VLOOKUP(B65,'X1'!$B:$AZ,2,FALSE)),IF($X$1=2,(VLOOKUP(B65,'X2'!$B:$AZ,2,FALSE)),IF($X$1=3,(VLOOKUP(B65,'X3'!$B:$AZ,2,FALSE)),IF($X$1=4,(VLOOKUP(B65,'X4'!$B:$AZ,2,FALSE)),IF($X$1=5,(VLOOKUP(B65,'X5'!$B:$AZ,2,FALSE)),IF($X$1=6,(VLOOKUP(B65,'X6'!$B:$AZ,2,FALSE)),IF($X$1=7,(VLOOKUP(B65,'X7'!$B:$AZ,2,FALSE)),IF($X$1=8,(VLOOKUP(B65,'X8'!$B:$AZ,2,FALSE)),IF($X$1=9,(VLOOKUP(B65,'X9'!$B:$AZ,2,FALSE)),IF($X$1=10,(VLOOKUP(B65,'X10'!$B:$AZ,2,FALSE)),IF($X$1=11,(VLOOKUP(B65,'X11'!$B:$AZ,2,FALSE)),IF($X$1=12,(VLOOKUP(B65,'X12'!$B:$AZ,2,FALSE)),IF($X$1=13,(VLOOKUP(B65,'X13'!$B:$AZ,2,FALSE)),"B"))))))))))))))=TRUE," ",(IF($X$1=1,(VLOOKUP(B65,'X1'!$B:$AZ,2,FALSE)),IF($X$1=2,(VLOOKUP(B65,'X2'!$B:$AZ,2,FALSE)),IF($X$1=3,(VLOOKUP(B65,'X3'!$B:$AZ,2,FALSE)),IF($X$1=4,(VLOOKUP(B65,'X4'!$B:$AZ,2,FALSE)),IF($X$1=5,(VLOOKUP(B65,'X5'!$B:$AZ,2,FALSE)),IF($X$1=6,(VLOOKUP(B65,'X6'!$B:$AZ,2,FALSE)),IF($X$1=7,(VLOOKUP(B65,'X7'!$B:$AZ,2,FALSE)),IF($X$1=8,(VLOOKUP(B65,'X8'!$B:$AZ,2,FALSE)),IF($X$1=9,(VLOOKUP(B65,'X9'!$B:$AZ,2,FALSE)),IF($X$1=10,(VLOOKUP(B65,'X10'!$B:$AZ,2,FALSE)),IF($X$1=11,(VLOOKUP(B65,'X11'!$B:$AZ,2,FALSE)),IF($X$1=12,(VLOOKUP(B65,'X12'!$B:$AZ,2,FALSE)),IF($X$1=13,(VLOOKUP(B65,'X13'!$B:$AZ,2,FALSE)),"B")))))))))))))))</f>
        <v>1</v>
      </c>
      <c r="J65" s="183">
        <f ca="1">IF(ISERROR(IF($X$1=1,(VLOOKUP(B65,'X1'!$B:$AZ,3,FALSE)),IF($X$1=2,(VLOOKUP(B65,'X2'!$B:$AZ,3,FALSE)),IF($X$1=3,(VLOOKUP(B65,'X3'!$B:$AZ,3,FALSE)),IF($X$1=4,(VLOOKUP(B65,'X4'!$B:$AZ,3,FALSE)),IF($X$1=5,(VLOOKUP(B65,'X5'!$B:$AZ,3,FALSE)),IF($X$1=6,(VLOOKUP(B65,'X6'!$B:$AZ,3,FALSE)),IF($X$1=7,(VLOOKUP(B65,'X7'!$B:$AZ,3,FALSE)),IF($X$1=8,(VLOOKUP(B65,'X8'!$B:$AZ,3,FALSE)),IF($X$1=9,(VLOOKUP(B65,'X9'!$B:$AZ,3,FALSE)),IF($X$1=10,(VLOOKUP(B65,'X10'!$B:$AZ,3,FALSE)),IF($X$1=11,(VLOOKUP(B65,'X11'!$B:$AZ,3,FALSE)),IF($X$1=12,(VLOOKUP(B65,'X12'!$B:$AZ,3,FALSE)),IF($X$1=13,(VLOOKUP(B65,'X13'!$B:$AZ,3,FALSE)),"B"))))))))))))))=TRUE," ",(IF($X$1=1,(VLOOKUP(B65,'X1'!$B:$AZ,3,FALSE)),IF($X$1=2,(VLOOKUP(B65,'X2'!$B:$AZ,3,FALSE)),IF($X$1=3,(VLOOKUP(B65,'X3'!$B:$AZ,3,FALSE)),IF($X$1=4,(VLOOKUP(B65,'X4'!$B:$AZ,3,FALSE)),IF($X$1=5,(VLOOKUP(B65,'X5'!$B:$AZ,3,FALSE)),IF($X$1=6,(VLOOKUP(B65,'X6'!$B:$AZ,3,FALSE)),IF($X$1=7,(VLOOKUP(B65,'X7'!$B:$AZ,3,FALSE)),IF($X$1=8,(VLOOKUP(B65,'X8'!$B:$AZ,3,FALSE)),IF($X$1=9,(VLOOKUP(B65,'X9'!$B:$AZ,3,FALSE)),IF($X$1=10,(VLOOKUP(B65,'X10'!$B:$AZ,3,FALSE)),IF($X$1=11,(VLOOKUP(B65,'X11'!$B:$AZ,3,FALSE)),IF($X$1=12,(VLOOKUP(B65,'X12'!$B:$AZ,3,FALSE)),IF($X$1=13,(VLOOKUP(B65,'X13'!$B:$AZ,3,FALSE)),"B")))))))))))))))</f>
        <v>0</v>
      </c>
      <c r="K65" s="183">
        <f ca="1">IF(ISERROR(IF($X$1=1,(VLOOKUP(B65,'X1'!$B:$AZ,5,FALSE)),IF($X$1=2,(VLOOKUP(B65,'X2'!$B:$AZ,5,FALSE)),IF($X$1=3,(VLOOKUP(B65,'X3'!$B:$AZ,5,FALSE)),IF($X$1=4,(VLOOKUP(B65,'X4'!$B:$AZ,5,FALSE)),IF($X$1=5,(VLOOKUP(B65,'X5'!$B:$AZ,5,FALSE)),IF($X$1=6,(VLOOKUP(B65,'X6'!$B:$AZ,5,FALSE)),IF($X$1=7,(VLOOKUP(B65,'X7'!$B:$AZ,5,FALSE)),IF($X$1=8,(VLOOKUP(B65,'X8'!$B:$AZ,5,FALSE)),IF($X$1=9,(VLOOKUP(B65,'X9'!$B:$AZ,5,FALSE)),IF($X$1=10,(VLOOKUP(B65,'X10'!$B:$AZ,5,FALSE)),IF($X$1=11,(VLOOKUP(B65,'X11'!$B:$AZ,5,FALSE)),IF($X$1=12,(VLOOKUP(B65,'X12'!$B:$AZ,5,FALSE)),IF($X$1=13,(VLOOKUP(B65,'X13'!$B:$AZ,5,FALSE)),"B"))))))))))))))=TRUE," ",(IF($X$1=1,(VLOOKUP(B65,'X1'!$B:$AZ,5,FALSE)),IF($X$1=2,(VLOOKUP(B65,'X2'!$B:$AZ,5,FALSE)),IF($X$1=3,(VLOOKUP(B65,'X3'!$B:$AZ,5,FALSE)),IF($X$1=4,(VLOOKUP(B65,'X4'!$B:$AZ,5,FALSE)),IF($X$1=5,(VLOOKUP(B65,'X5'!$B:$AZ,5,FALSE)),IF($X$1=6,(VLOOKUP(B65,'X6'!$B:$AZ,5,FALSE)),IF($X$1=7,(VLOOKUP(B65,'X7'!$B:$AZ,5,FALSE)),IF($X$1=8,(VLOOKUP(B65,'X8'!$B:$AZ,5,FALSE)),IF($X$1=9,(VLOOKUP(B65,'X9'!$B:$AZ,5,FALSE)),IF($X$1=10,(VLOOKUP(B65,'X10'!$B:$AZ,5,FALSE)),IF($X$1=11,(VLOOKUP(B65,'X11'!$B:$AZ,5,FALSE)),IF($X$1=12,(VLOOKUP(B65,'X12'!$B:$AZ,5,FALSE)),IF($X$1=13,(VLOOKUP(B65,'X13'!$B:$AZ,5,FALSE)),"B")))))))))))))))</f>
        <v>2</v>
      </c>
      <c r="L65" s="184" t="str">
        <f ca="1">IF(ISERROR(IF($X$1=1,(VLOOKUP(B65,'X1'!$B:$AZ,9,FALSE)),IF($X$1=2,(VLOOKUP(B65,'X2'!$B:$AZ,9,FALSE)),IF($X$1=3,(VLOOKUP(B65,'X3'!$B:$AZ,9,FALSE)),IF($X$1=4,(VLOOKUP(B65,'X4'!$B:$AZ,9,FALSE)),IF($X$1=5,(VLOOKUP(B65,'X5'!$B:$AZ,9,FALSE)),IF($X$1=6,(VLOOKUP(B65,'X6'!$B:$AZ,9,FALSE)),IF($X$1=7,(VLOOKUP(B65,'X7'!$B:$AZ,9,FALSE)),IF($X$1=8,(VLOOKUP(B65,'X8'!$B:$AZ,9,FALSE)),IF($X$1=9,(VLOOKUP(B65,'X9'!$B:$AZ,9,FALSE)),IF($X$1=10,(VLOOKUP(B65,'X10'!$B:$AZ,9,FALSE)),IF($X$1=11,(VLOOKUP(B65,'X11'!$B:$AZ,9,FALSE)),IF($X$1=12,(VLOOKUP(B65,'X12'!$B:$AZ,9,FALSE)),IF($X$1=13,(VLOOKUP(B65,'X13'!$B:$AZ,9,FALSE)),"B"))))))))))))))=TRUE," ",(IF($X$1=1,(VLOOKUP(B65,'X1'!$B:$AZ,9,FALSE)),IF($X$1=2,(VLOOKUP(B65,'X2'!$B:$AZ,9,FALSE)),IF($X$1=3,(VLOOKUP(B65,'X3'!$B:$AZ,9,FALSE)),IF($X$1=4,(VLOOKUP(B65,'X4'!$B:$AZ,9,FALSE)),IF($X$1=5,(VLOOKUP(B65,'X5'!$B:$AZ,9,FALSE)),IF($X$1=6,(VLOOKUP(B65,'X6'!$B:$AZ,9,FALSE)),IF($X$1=7,(VLOOKUP(B65,'X7'!$B:$AZ,9,FALSE)),IF($X$1=8,(VLOOKUP(B65,'X8'!$B:$AZ,9,FALSE)),IF($X$1=9,(VLOOKUP(B65,'X9'!$B:$AZ,9,FALSE)),IF($X$1=10,(VLOOKUP(B65,'X10'!$B:$AZ,9,FALSE)),IF($X$1=11,(VLOOKUP(B65,'X11'!$B:$AZ,9,FALSE)),IF($X$1=12,(VLOOKUP(B65,'X12'!$B:$AZ,9,FALSE)),IF($X$1=13,(VLOOKUP(B65,'X13'!$B:$AZ,9,FALSE)),"B")))))))))))))))</f>
        <v>NA</v>
      </c>
      <c r="M65" s="184" t="str">
        <f ca="1">IF(ISERROR(IF($X$1=1,(VLOOKUP(B65,'X1'!$B:$AZ,10,FALSE)),IF($X$1=2,(VLOOKUP(B65,'X2'!$B:$AZ,10,FALSE)),IF($X$1=3,(VLOOKUP(B65,'X3'!$B:$AZ,10,FALSE)),IF($X$1=4,(VLOOKUP(B65,'X4'!$B:$AZ,10,FALSE)),IF($X$1=5,(VLOOKUP(B65,'X5'!$B:$AZ,10,FALSE)),IF($X$1=6,(VLOOKUP(B65,'X6'!$B:$AZ,10,FALSE)),IF($X$1=7,(VLOOKUP(B65,'X7'!$B:$AZ,10,FALSE)),IF($X$1=8,(VLOOKUP(B65,'X8'!$B:$AZ,10,FALSE)),IF($X$1=9,(VLOOKUP(B65,'X9'!$B:$AZ,10,FALSE)),IF($X$1=10,(VLOOKUP(B65,'X10'!$B:$AZ,10,FALSE)),IF($X$1=11,(VLOOKUP(B65,'X11'!$B:$AZ,10,FALSE)),IF($X$1=12,(VLOOKUP(B65,'X12'!$B:$AZ,10,FALSE)),IF($X$1=13,(VLOOKUP(B65,'X13'!$B:$AZ,10,FALSE)),"B"))))))))))))))=TRUE," ",(IF($X$1=1,(VLOOKUP(B65,'X1'!$B:$AZ,10,FALSE)),IF($X$1=2,(VLOOKUP(B65,'X2'!$B:$AZ,10,FALSE)),IF($X$1=3,(VLOOKUP(B65,'X3'!$B:$AZ,10,FALSE)),IF($X$1=4,(VLOOKUP(B65,'X4'!$B:$AZ,10,FALSE)),IF($X$1=5,(VLOOKUP(B65,'X5'!$B:$AZ,10,FALSE)),IF($X$1=6,(VLOOKUP(B65,'X6'!$B:$AZ,10,FALSE)),IF($X$1=7,(VLOOKUP(B65,'X7'!$B:$AZ,10,FALSE)),IF($X$1=8,(VLOOKUP(B65,'X8'!$B:$AZ,10,FALSE)),IF($X$1=9,(VLOOKUP(B65,'X9'!$B:$AZ,10,FALSE)),IF($X$1=10,(VLOOKUP(B65,'X10'!$B:$AZ,10,FALSE)),IF($X$1=11,(VLOOKUP(B65,'X11'!$B:$AZ,10,FALSE)),IF($X$1=12,(VLOOKUP(B65,'X12'!$B:$AZ,10,FALSE)),IF($X$1=13,(VLOOKUP(B65,'X13'!$B:$AZ,10,FALSE)),"B")))))))))))))))</f>
        <v>NA</v>
      </c>
      <c r="N65" s="185" t="str">
        <f ca="1">IF(ISERROR(IF($X$1=1,(VLOOKUP(B65,'X1'!$B:$AZ,45,FALSE)),IF($X$1=2,(VLOOKUP(B65,'X2'!$B:$AZ,45,FALSE)),IF($X$1=3,(VLOOKUP(B65,'X3'!$B:$AZ,45,FALSE)),IF($X$1=4,(VLOOKUP(B65,'X4'!$B:$AZ,45,FALSE)),IF($X$1=5,(VLOOKUP(B65,'X5'!$B:$AZ,45,FALSE)),IF($X$1=6,(VLOOKUP(B65,'X6'!$B:$AZ,45,FALSE)),IF($X$1=7,(VLOOKUP(B65,'X7'!$B:$AZ,45,FALSE)),IF($X$1=8,(VLOOKUP(B65,'X8'!$B:$AZ,45,FALSE)),IF($X$1=9,(VLOOKUP(B65,'X9'!$B:$AZ,45,FALSE)),IF($X$1=10,(VLOOKUP(B65,'X10'!$B:$AZ,45,FALSE)),IF($X$1=11,(VLOOKUP(B65,'X11'!$B:$AZ,45,FALSE)),IF($X$1=12,(VLOOKUP(B65,'X12'!$B:$AZ,45,FALSE)),IF($X$1=13,(VLOOKUP(B65,'X13'!$B:$AZ,45,FALSE)),"B"))))))))))))))=TRUE," ",(IF($X$1=1,(VLOOKUP(B65,'X1'!$B:$AZ,45,FALSE)),IF($X$1=2,(VLOOKUP(B65,'X2'!$B:$AZ,45,FALSE)),IF($X$1=3,(VLOOKUP(B65,'X3'!$B:$AZ,45,FALSE)),IF($X$1=4,(VLOOKUP(B65,'X4'!$B:$AZ,45,FALSE)),IF($X$1=5,(VLOOKUP(B65,'X5'!$B:$AZ,45,FALSE)),IF($X$1=6,(VLOOKUP(B65,'X6'!$B:$AZ,45,FALSE)),IF($X$1=7,(VLOOKUP(B65,'X7'!$B:$AZ,45,FALSE)),IF($X$1=8,(VLOOKUP(B65,'X8'!$B:$AZ,45,FALSE)),IF($X$1=9,(VLOOKUP(B65,'X9'!$B:$AZ,45,FALSE)),IF($X$1=10,(VLOOKUP(B65,'X10'!$B:$AZ,45,FALSE)),IF($X$1=11,(VLOOKUP(B65,'X11'!$B:$AZ,45,FALSE)),IF($X$1=12,(VLOOKUP(B65,'X12'!$B:$AZ,45,FALSE)),IF($X$1=13,(VLOOKUP(B65,'X13'!$B:$AZ,45,FALSE)),"B")))))))))))))))</f>
        <v xml:space="preserve"> </v>
      </c>
      <c r="O65" s="184" t="str">
        <f ca="1">IF(ISERROR(IF($X$1=1,(VLOOKUP(B65,'X1'!$B:$AZ,11,FALSE)),IF($X$1=2,(VLOOKUP(B65,'X2'!$B:$AZ,11,FALSE)),IF($X$1=3,(VLOOKUP(B65,'X3'!$B:$AZ,11,FALSE)),IF($X$1=4,(VLOOKUP(B65,'X4'!$B:$AZ,11,FALSE)),IF($X$1=5,(VLOOKUP(B65,'X5'!$B:$AZ,11,FALSE)),IF($X$1=6,(VLOOKUP(B65,'X6'!$B:$AZ,11,FALSE)),IF($X$1=7,(VLOOKUP(B65,'X7'!$B:$AZ,11,FALSE)),IF($X$1=8,(VLOOKUP(B65,'X8'!$B:$AZ,11,FALSE)),IF($X$1=9,(VLOOKUP(B65,'X9'!$B:$AZ,11,FALSE)),IF($X$1=10,(VLOOKUP(B65,'X10'!$B:$AZ,11,FALSE)),IF($X$1=11,(VLOOKUP(B65,'X11'!$B:$AZ,11,FALSE)),IF($X$1=12,(VLOOKUP(B65,'X12'!$B:$AZ,11,FALSE)),IF($X$1=13,(VLOOKUP(B65,'X13'!$B:$AZ,11,FALSE)),"B"))))))))))))))=TRUE," ",(IF($X$1=1,(VLOOKUP(B65,'X1'!$B:$AZ,11,FALSE)),IF($X$1=2,(VLOOKUP(B65,'X2'!$B:$AZ,11,FALSE)),IF($X$1=3,(VLOOKUP(B65,'X3'!$B:$AZ,11,FALSE)),IF($X$1=4,(VLOOKUP(B65,'X4'!$B:$AZ,11,FALSE)),IF($X$1=5,(VLOOKUP(B65,'X5'!$B:$AZ,11,FALSE)),IF($X$1=6,(VLOOKUP(B65,'X6'!$B:$AZ,11,FALSE)),IF($X$1=7,(VLOOKUP(B65,'X7'!$B:$AZ,11,FALSE)),IF($X$1=8,(VLOOKUP(B65,'X8'!$B:$AZ,11,FALSE)),IF($X$1=9,(VLOOKUP(B65,'X9'!$B:$AZ,11,FALSE)),IF($X$1=10,(VLOOKUP(B65,'X10'!$B:$AZ,11,FALSE)),IF($X$1=11,(VLOOKUP(B65,'X11'!$B:$AZ,11,FALSE)),IF($X$1=12,(VLOOKUP(B65,'X12'!$B:$AZ,11,FALSE)),IF($X$1=13,(VLOOKUP(B65,'X13'!$B:$AZ,11,FALSE)),"B")))))))))))))))</f>
        <v>NA</v>
      </c>
      <c r="P65" s="184" t="str">
        <f ca="1">IF(ISERROR(IF($X$1=1,(VLOOKUP(B65,'X1'!$B:$AZ,12,FALSE)),IF($X$1=2,(VLOOKUP(B65,'X2'!$B:$AZ,12,FALSE)),IF($X$1=3,(VLOOKUP(B65,'X3'!$B:$AZ,12,FALSE)),IF($X$1=4,(VLOOKUP(B65,'X4'!$B:$AZ,12,FALSE)),IF($X$1=5,(VLOOKUP(B65,'X5'!$B:$AZ,12,FALSE)),IF($X$1=6,(VLOOKUP(B65,'X6'!$B:$AZ,12,FALSE)),IF($X$1=7,(VLOOKUP(B65,'X7'!$B:$AZ,12,FALSE)),IF($X$1=8,(VLOOKUP(B65,'X8'!$B:$AZ,12,FALSE)),IF($X$1=9,(VLOOKUP(B65,'X9'!$B:$AZ,12,FALSE)),IF($X$1=10,(VLOOKUP(B65,'X10'!$B:$AZ,12,FALSE)),IF($X$1=11,(VLOOKUP(B65,'X11'!$B:$AZ,12,FALSE)),IF($X$1=12,(VLOOKUP(B65,'X12'!$B:$AZ,12,FALSE)),IF($X$1=13,(VLOOKUP(B65,'X13'!$B:$AZ,12,FALSE)),"B"))))))))))))))=TRUE," ",(IF($X$1=1,(VLOOKUP(B65,'X1'!$B:$AZ,12,FALSE)),IF($X$1=2,(VLOOKUP(B65,'X2'!$B:$AZ,12,FALSE)),IF($X$1=3,(VLOOKUP(B65,'X3'!$B:$AZ,12,FALSE)),IF($X$1=4,(VLOOKUP(B65,'X4'!$B:$AZ,12,FALSE)),IF($X$1=5,(VLOOKUP(B65,'X5'!$B:$AZ,12,FALSE)),IF($X$1=6,(VLOOKUP(B65,'X6'!$B:$AZ,12,FALSE)),IF($X$1=7,(VLOOKUP(B65,'X7'!$B:$AZ,12,FALSE)),IF($X$1=8,(VLOOKUP(B65,'X8'!$B:$AZ,12,FALSE)),IF($X$1=9,(VLOOKUP(B65,'X9'!$B:$AZ,12,FALSE)),IF($X$1=10,(VLOOKUP(B65,'X10'!$B:$AZ,12,FALSE)),IF($X$1=11,(VLOOKUP(B65,'X11'!$B:$AZ,12,FALSE)),IF($X$1=12,(VLOOKUP(B65,'X12'!$B:$AZ,12,FALSE)),IF($X$1=13,(VLOOKUP(B65,'X13'!$B:$AZ,12,FALSE)),"B")))))))))))))))</f>
        <v>NA</v>
      </c>
      <c r="Q65" s="185" t="str">
        <f ca="1">IF(ISERROR(IF($X$1=1,(VLOOKUP(B65,'X1'!$B:$AZ,46,FALSE)),IF($X$1=2,(VLOOKUP(B65,'X2'!$B:$AZ,46,FALSE)),IF($X$1=3,(VLOOKUP(B65,'X3'!$B:$AZ,46,FALSE)),IF($X$1=4,(VLOOKUP(B65,'X4'!$B:$AZ,46,FALSE)),IF($X$1=5,(VLOOKUP(B65,'X5'!$B:$AZ,46,FALSE)),IF($X$1=6,(VLOOKUP(B65,'X6'!$B:$AZ,46,FALSE)),IF($X$1=7,(VLOOKUP(B65,'X7'!$B:$AZ,46,FALSE)),IF($X$1=8,(VLOOKUP(B65,'X8'!$B:$AZ,46,FALSE)),IF($X$1=9,(VLOOKUP(B65,'X9'!$B:$AZ,46,FALSE)),IF($X$1=10,(VLOOKUP(B65,'X10'!$B:$AZ,46,FALSE)),IF($X$1=11,(VLOOKUP(B65,'X11'!$B:$AZ,46,FALSE)),IF($X$1=12,(VLOOKUP(B65,'X12'!$B:$AZ,46,FALSE)),IF($X$1=13,(VLOOKUP(B65,'X13'!$B:$AZ,46,FALSE)),"B"))))))))))))))=TRUE," ",(IF($X$1=1,(VLOOKUP(B65,'X1'!$B:$AZ,46,FALSE)),IF($X$1=2,(VLOOKUP(B65,'X2'!$B:$AZ,46,FALSE)),IF($X$1=3,(VLOOKUP(B65,'X3'!$B:$AZ,46,FALSE)),IF($X$1=4,(VLOOKUP(B65,'X4'!$B:$AZ,46,FALSE)),IF($X$1=5,(VLOOKUP(B65,'X5'!$B:$AZ,46,FALSE)),IF($X$1=6,(VLOOKUP(B65,'X6'!$B:$AZ,46,FALSE)),IF($X$1=7,(VLOOKUP(B65,'X7'!$B:$AZ,46,FALSE)),IF($X$1=8,(VLOOKUP(B65,'X8'!$B:$AZ,46,FALSE)),IF($X$1=9,(VLOOKUP(B65,'X9'!$B:$AZ,46,FALSE)),IF($X$1=10,(VLOOKUP(B65,'X10'!$B:$AZ,46,FALSE)),IF($X$1=11,(VLOOKUP(B65,'X11'!$B:$AZ,46,FALSE)),IF($X$1=12,(VLOOKUP(B65,'X12'!$B:$AZ,46,FALSE)),IF($X$1=13,(VLOOKUP(B65,'X13'!$B:$AZ,46,FALSE)),"B")))))))))))))))</f>
        <v xml:space="preserve"> </v>
      </c>
      <c r="R65" s="185">
        <f ca="1">IF(ISERROR(IF($X$1=1,(VLOOKUP(B65,'X1'!$B:$AZ,15,FALSE)),IF($X$1=2,(VLOOKUP(B65,'X2'!$B:$AZ,15,FALSE)),IF($X$1=3,(VLOOKUP(B65,'X3'!$B:$AZ,15,FALSE)),IF($X$1=4,(VLOOKUP(B65,'X4'!$B:$AZ,15,FALSE)),IF($X$1=5,(VLOOKUP(B65,'X5'!$B:$AZ,15,FALSE)),IF($X$1=6,(VLOOKUP(B65,'X6'!$B:$AZ,15,FALSE)),IF($X$1=7,(VLOOKUP(B65,'X7'!$B:$AZ,15,FALSE)),IF($X$1=8,(VLOOKUP(B65,'X8'!$B:$AZ,15,FALSE)),IF($X$1=9,(VLOOKUP(B65,'X9'!$B:$AZ,15,FALSE)),IF($X$1=10,(VLOOKUP(B65,'X10'!$B:$AZ,15,FALSE)),IF($X$1=11,(VLOOKUP(B65,'X11'!$B:$AZ,15,FALSE)),IF($X$1=12,(VLOOKUP(B65,'X12'!$B:$AZ,15,FALSE)),IF($X$1=13,(VLOOKUP(B65,'X13'!$B:$AZ,15,FALSE)),"B"))))))))))))))=TRUE," ",(IF($X$1=1,(VLOOKUP(B65,'X1'!$B:$AZ,15,FALSE)),IF($X$1=2,(VLOOKUP(B65,'X2'!$B:$AZ,15,FALSE)),IF($X$1=3,(VLOOKUP(B65,'X3'!$B:$AZ,15,FALSE)),IF($X$1=4,(VLOOKUP(B65,'X4'!$B:$AZ,15,FALSE)),IF($X$1=5,(VLOOKUP(B65,'X5'!$B:$AZ,15,FALSE)),IF($X$1=6,(VLOOKUP(B65,'X6'!$B:$AZ,15,FALSE)),IF($X$1=7,(VLOOKUP(B65,'X7'!$B:$AZ,15,FALSE)),IF($X$1=8,(VLOOKUP(B65,'X8'!$B:$AZ,15,FALSE)),IF($X$1=9,(VLOOKUP(B65,'X9'!$B:$AZ,15,FALSE)),IF($X$1=10,(VLOOKUP(B65,'X10'!$B:$AZ,15,FALSE)),IF($X$1=11,(VLOOKUP(B65,'X11'!$B:$AZ,15,FALSE)),IF($X$1=12,(VLOOKUP(B65,'X12'!$B:$AZ,15,FALSE)),IF($X$1=13,(VLOOKUP(B65,'X13'!$B:$AZ,15,FALSE)),"B")))))))))))))))</f>
        <v>0</v>
      </c>
      <c r="S65" s="185">
        <f ca="1">IF(ISERROR(IF((IF($X$1=1,(VLOOKUP(B65,'X1'!$B:$AZ,14,FALSE)),(IF($X$1=2,(VLOOKUP(B65,'X2'!$B:$AZ,14,FALSE)),(IF($X$1=3,(VLOOKUP(B65,'X3'!$B:$AZ,14,FALSE)),(IF($X$1=4,(VLOOKUP(B65,'X4'!$B:$AZ,14,FALSE)),(IF($X$1=5,(VLOOKUP(B65,'X5'!$B:$AZ,14,FALSE)),(IF($X$1=6,(VLOOKUP(B65,'X6'!$B:$AZ,14,FALSE)),(IF($X$1=7,(VLOOKUP(B65,'X7'!$B:$AZ,14,FALSE)),(IF($X$1=8,(VLOOKUP(B65,'X8'!$B:$AZ,14,FALSE)),(IF($X$1=9,(VLOOKUP(B65,'X9'!$B:$AZ,14,FALSE)),(IF($X$1=10,(VLOOKUP(B65,'X10'!$B:$AZ,14,FALSE)),(IF($X$1=11,(VLOOKUP(B65,'X11'!$B:$AZ,14,FALSE)),(IF($X$1=12,(VLOOKUP(B65,'X12'!$B:$AZ,14,FALSE)),(VLOOKUP(B65,'X13'!$B:$AZ,14,FALSE))))))))))))))))))))))))))=$V$1," ",(IF($X$1=1,(VLOOKUP(B65,'X1'!$B:$AZ,14,FALSE)),(IF($X$1=2,(VLOOKUP(B65,'X2'!$B:$AZ,14,FALSE)),(IF($X$1=3,(VLOOKUP(B65,'X3'!$B:$AZ,14,FALSE)),(IF($X$1=4,(VLOOKUP(B65,'X4'!$B:$AZ,14,FALSE)),(IF($X$1=5,(VLOOKUP(B65,'X5'!$B:$AZ,14,FALSE)),(IF($X$1=6,(VLOOKUP(B65,'X6'!$B:$AZ,14,FALSE)),(IF($X$1=7,(VLOOKUP(B65,'X7'!$B:$AZ,14,FALSE)),(IF($X$1=8,(VLOOKUP(B65,'X8'!$B:$AZ,14,FALSE)),(IF($X$1=9,(VLOOKUP(B65,'X9'!$B:$AZ,14,FALSE)),(IF($X$1=10,(VLOOKUP(B65,'X10'!$B:$AZ,14,FALSE)),(IF($X$1=11,(VLOOKUP(B65,'X11'!$B:$AZ,14,FALSE)),(IF($X$1=12,(VLOOKUP(B65,'X12'!$B:$AZ,14,FALSE)),(VLOOKUP(B65,'X13'!$B:$AZ,14,FALSE))))))))))))))))))))))))))))=TRUE," ",(IF((IF($X$1=1,(VLOOKUP(B65,'X1'!$B:$AZ,14,FALSE)),(IF($X$1=2,(VLOOKUP(B65,'X2'!$B:$AZ,14,FALSE)),(IF($X$1=3,(VLOOKUP(B65,'X3'!$B:$AZ,14,FALSE)),(IF($X$1=4,(VLOOKUP(B65,'X4'!$B:$AZ,14,FALSE)),(IF($X$1=5,(VLOOKUP(B65,'X5'!$B:$AZ,14,FALSE)),(IF($X$1=6,(VLOOKUP(B65,'X6'!$B:$AZ,14,FALSE)),(IF($X$1=7,(VLOOKUP(B65,'X7'!$B:$AZ,14,FALSE)),(IF($X$1=8,(VLOOKUP(B65,'X8'!$B:$AZ,14,FALSE)),(IF($X$1=9,(VLOOKUP(B65,'X9'!$B:$AZ,14,FALSE)),(IF($X$1=10,(VLOOKUP(B65,'X10'!$B:$AZ,14,FALSE)),(IF($X$1=11,(VLOOKUP(B65,'X11'!$B:$AZ,14,FALSE)),(IF($X$1=12,(VLOOKUP(B65,'X12'!$B:$AZ,14,FALSE)),(VLOOKUP(B65,'X13'!$B:$AZ,14,FALSE))))))))))))))))))))))))))=$V$1," ",(IF($X$1=1,(VLOOKUP(B65,'X1'!$B:$AZ,14,FALSE)),(IF($X$1=2,(VLOOKUP(B65,'X2'!$B:$AZ,14,FALSE)),(IF($X$1=3,(VLOOKUP(B65,'X3'!$B:$AZ,14,FALSE)),(IF($X$1=4,(VLOOKUP(B65,'X4'!$B:$AZ,14,FALSE)),(IF($X$1=5,(VLOOKUP(B65,'X5'!$B:$AZ,14,FALSE)),(IF($X$1=6,(VLOOKUP(B65,'X6'!$B:$AZ,14,FALSE)),(IF($X$1=7,(VLOOKUP(B65,'X7'!$B:$AZ,14,FALSE)),(IF($X$1=8,(VLOOKUP(B65,'X8'!$B:$AZ,14,FALSE)),(IF($X$1=9,(VLOOKUP(B65,'X9'!$B:$AZ,14,FALSE)),(IF($X$1=10,(VLOOKUP(B65,'X10'!$B:$AZ,14,FALSE)),(IF($X$1=11,(VLOOKUP(B65,'X11'!$B:$AZ,14,FALSE)),(IF($X$1=12,(VLOOKUP(B65,'X12'!$B:$AZ,14,FALSE)),(VLOOKUP(B65,'X13'!$B:$AZ,14,FALSE)))))))))))))))))))))))))))))</f>
        <v>4.3931507659549354</v>
      </c>
      <c r="Z65" s="170">
        <v>11</v>
      </c>
      <c r="AA65" s="170">
        <v>4</v>
      </c>
      <c r="AB65" s="170" t="str">
        <f t="shared" si="0"/>
        <v>114</v>
      </c>
      <c r="AC65" s="102">
        <f t="shared" si="12"/>
        <v>113</v>
      </c>
      <c r="AD65" s="42" t="s">
        <v>1671</v>
      </c>
      <c r="AE65" s="162" t="s">
        <v>18</v>
      </c>
      <c r="AF65" s="162" t="s">
        <v>1227</v>
      </c>
      <c r="AG65" s="162" t="s">
        <v>1229</v>
      </c>
      <c r="AH65" s="162" t="s">
        <v>1088</v>
      </c>
      <c r="AI65" s="162" t="s">
        <v>1225</v>
      </c>
      <c r="AJ65" s="162" t="s">
        <v>134</v>
      </c>
      <c r="AK65" s="102">
        <v>11</v>
      </c>
      <c r="AL65" s="102">
        <v>12</v>
      </c>
      <c r="AM65" s="102">
        <v>46</v>
      </c>
      <c r="AN65" s="162" t="s">
        <v>783</v>
      </c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</row>
    <row r="66" spans="1:52" ht="14.1" customHeight="1" x14ac:dyDescent="0.25">
      <c r="A66" s="156">
        <f t="shared" si="9"/>
        <v>19</v>
      </c>
      <c r="B66" s="122" t="str">
        <f>IF(ISERROR(IF($U$16=1,(VLOOKUP(A66,$AC$89:$AH$125,2,FALSE)),IF((IF($X$1=1,'X1'!B25,(IF($X$1=2,'X2'!B25,(IF($X$1=3,'X3'!B25,(IF($X$1=4,'X4'!B25,(IF($X$1=5,'X5'!B25,(IF($X$1=6,'X6'!B25,(IF($X$1=7,'X7'!B25,(IF($X$1=8,'X8'!B25,(IF($X$1=9,'X9'!B25,(IF($X$1=10,'X10'!B25,(IF($X$1=11,'X11'!B25,(IF($X$1=12,'X12'!B25,'X13'!B25))))))))))))))))))))))))="","",(IF($X$1=1,'X1'!B25,(IF($X$1=2,'X2'!B25,(IF($X$1=3,'X3'!B25,(IF($X$1=4,'X4'!B25,(IF($X$1=5,'X5'!B25,(IF($X$1=6,'X6'!B25,(IF($X$1=7,'X7'!B25,(IF($X$1=8,'X8'!B25,(IF($X$1=9,'X9'!B25,(IF($X$1=10,'X10'!B25,(IF($X$1=11,'X11'!B25,(IF($X$1=12,'X12'!B25,'X13'!B25)))))))))))))))))))))))))))=TRUE," ",(IF($U$16=1,(VLOOKUP(A66,$AC$89:$AH$125,2,FALSE)),IF((IF($X$1=1,'X1'!B25,(IF($X$1=2,'X2'!B25,(IF($X$1=3,'X3'!B25,(IF($X$1=4,'X4'!B25,(IF($X$1=5,'X5'!B25,(IF($X$1=6,'X6'!B25,(IF($X$1=7,'X7'!B25,(IF($X$1=8,'X8'!B25,(IF($X$1=9,'X9'!B25,(IF($X$1=10,'X10'!B25,(IF($X$1=11,'X11'!B25,(IF($X$1=12,'X12'!B25,'X13'!B25))))))))))))))))))))))))="","",(IF($X$1=1,'X1'!B25,(IF($X$1=2,'X2'!B25,(IF($X$1=3,'X3'!B25,(IF($X$1=4,'X4'!B25,(IF($X$1=5,'X5'!B25,(IF($X$1=6,'X6'!B25,(IF($X$1=7,'X7'!B25,(IF($X$1=8,'X8'!B25,(IF($X$1=9,'X9'!B25,(IF($X$1=10,'X10'!B25,(IF($X$1=11,'X11'!B25,(IF($X$1=12,'X12'!B25,'X13'!B25))))))))))))))))))))))))))))</f>
        <v>TRNFP RM Equity</v>
      </c>
      <c r="C66" s="181" t="str">
        <f ca="1">IF(ISERROR(IF($X$1=1,(VLOOKUP(B66,'X1'!$B:$AZ,47,FALSE)),IF($X$1=2,(VLOOKUP(B66,'X2'!$B:$AZ,47,FALSE)),IF($X$1=3,(VLOOKUP(B66,'X3'!$B:$AZ,47,FALSE)),IF($X$1=4,(VLOOKUP(B66,'X4'!$B:$AZ,47,FALSE)),IF($X$1=5,(VLOOKUP(B66,'X5'!$B:$AZ,47,FALSE)),IF($X$1=6,(VLOOKUP(B66,'X6'!$B:$AZ,47,FALSE)),IF($X$1=7,(VLOOKUP(B66,'X7'!$B:$AZ,47,FALSE)),IF($X$1=8,(VLOOKUP(B66,'X8'!$B:$AZ,47,FALSE)),IF($X$1=9,(VLOOKUP(B66,'X9'!$B:$AZ,47,FALSE)),IF($X$1=10,(VLOOKUP(B66,'X10'!$B:$AZ,47,FALSE)),IF($X$1=11,(VLOOKUP(B66,'X11'!$B:$AZ,47,FALSE)),IF($X$1=12,(VLOOKUP(B66,'X12'!$B:$AZ,47,FALSE)),IF($X$1=13,(VLOOKUP(B66,'X13'!$B:$AZ,47,FALSE)),"B"))))))))))))))=TRUE," ",(IF($X$1=1,(VLOOKUP(B66,'X1'!$B:$AZ,47,FALSE)),IF($X$1=2,(VLOOKUP(B66,'X2'!$B:$AZ,47,FALSE)),IF($X$1=3,(VLOOKUP(B66,'X3'!$B:$AZ,47,FALSE)),IF($X$1=4,(VLOOKUP(B66,'X4'!$B:$AZ,47,FALSE)),IF($X$1=5,(VLOOKUP(B66,'X5'!$B:$AZ,47,FALSE)),IF($X$1=6,(VLOOKUP(B66,'X6'!$B:$AZ,47,FALSE)),IF($X$1=7,(VLOOKUP(B66,'X7'!$B:$AZ,47,FALSE)),IF($X$1=8,(VLOOKUP(B66,'X8'!$B:$AZ,47,FALSE)),IF($X$1=9,(VLOOKUP(B66,'X9'!$B:$AZ,47,FALSE)),IF($X$1=10,(VLOOKUP(B66,'X10'!$B:$AZ,47,FALSE)),IF($X$1=11,(VLOOKUP(B66,'X11'!$B:$AZ,47,FALSE)),IF($X$1=12,(VLOOKUP(B66,'X12'!$B:$AZ,47,FALSE)),IF($X$1=13,(VLOOKUP(B66,'X13'!$B:$AZ,47,FALSE)),"B")))))))))))))))</f>
        <v>Transneft PJSC</v>
      </c>
      <c r="D66" s="181" t="str">
        <f ca="1">IF(ISERROR(IF($X$1=1,(VLOOKUP(B66,'X1'!$B:$AP,41,FALSE)),IF($X$1=2,(VLOOKUP(B66,'X2'!$B:$AP,41,FALSE)),IF($X$1=3,(VLOOKUP(B66,'X3'!$B:$AP,41,FALSE)),IF($X$1=4,(VLOOKUP(B66,'X4'!$B:$AP,41,FALSE)),IF($X$1=5,(VLOOKUP(B66,'X5'!$B:$AP,41,FALSE)),IF($X$1=6,(VLOOKUP(B66,'X6'!$B:$AP,41,FALSE)),IF($X$1=7,(VLOOKUP(B66,'X7'!$B:$AP,41,FALSE)),IF($X$1=8,(VLOOKUP(B66,'X8'!$B:$AP,41,FALSE)),IF($X$1=9,(VLOOKUP(B66,'X9'!$B:$AP,41,FALSE)),IF($X$1=10,(VLOOKUP(B66,'X10'!$B:$AP,41,FALSE)),IF($X$1=11,(VLOOKUP(B66,'X11'!$B:$AP,41,FALSE)),IF($X$1=12,(VLOOKUP(B66,'X12'!$B:$AP,41,FALSE)),IF($X$1=13,(VLOOKUP(B66,'X13'!$B:$AP,41,FALSE)),"B"))))))))))))))=TRUE," ",(IF($X$1=1,(VLOOKUP(B66,'X1'!$B:$AP,41,FALSE)),IF($X$1=2,(VLOOKUP(B66,'X2'!$B:$AP,41,FALSE)),IF($X$1=3,(VLOOKUP(B66,'X3'!$B:$AP,41,FALSE)),IF($X$1=4,(VLOOKUP(B66,'X4'!$B:$AP,41,FALSE)),IF($X$1=5,(VLOOKUP(B66,'X5'!$B:$AP,41,FALSE)),IF($X$1=6,(VLOOKUP(B66,'X6'!$B:$AP,41,FALSE)),IF($X$1=7,(VLOOKUP(B66,'X7'!$B:$AP,41,FALSE)),IF($X$1=8,(VLOOKUP(B66,'X8'!$B:$AP,41,FALSE)),IF($X$1=9,(VLOOKUP(B66,'X9'!$B:$AP,41,FALSE)),IF($X$1=10,(VLOOKUP(B66,'X10'!$B:$AP,41,FALSE)),IF($X$1=11,(VLOOKUP(B66,'X11'!$B:$AP,41,FALSE)),IF($X$1=12,(VLOOKUP(B66,'X12'!$B:$AP,41,FALSE)),IF($X$1=13,(VLOOKUP(B66,'X13'!$B:$AP,41,FALSE)),"B")))))))))))))))</f>
        <v>Midstream - Oil &amp; Gas</v>
      </c>
      <c r="E66" s="182">
        <f ca="1">IF(ISERROR(IF($X$1=1,(VLOOKUP(B66,'X1'!$B:$AP,7,FALSE)),IF($X$1=2,(VLOOKUP(B66,'X2'!$B:$AP,7,FALSE)),IF($X$1=3,(VLOOKUP(B66,'X3'!$B:$AP,7,FALSE)),IF($X$1=4,(VLOOKUP(B66,'X4'!$B:$AP,7,FALSE)),IF($X$1=5,(VLOOKUP(B66,'X5'!$B:$AP,7,FALSE)),IF($X$1=6,(VLOOKUP(B66,'X6'!$B:$AP,7,FALSE)),IF($X$1=7,(VLOOKUP(B66,'X7'!$B:$AP,7,FALSE)),IF($X$1=8,(VLOOKUP(B66,'X8'!$B:$AP,7,FALSE)),IF($X$1=9,(VLOOKUP(B66,'X9'!$B:$AP,7,FALSE)),IF($X$1=10,(VLOOKUP(B66,'X10'!$B:$AP,7,FALSE)),IF($X$1=11,(VLOOKUP(B66,'X11'!$B:$AP,7,FALSE)),IF($X$1=12,(VLOOKUP(B66,'X12'!$B:$AP,7,FALSE)),IF($X$1=13,(VLOOKUP(B66,'X13'!$B:$AP,7,FALSE)),"B"))))))))))))))=TRUE," ",(IF($X$1=1,(VLOOKUP(B66,'X1'!$B:$AP,7,FALSE)),IF($X$1=2,(VLOOKUP(B66,'X2'!$B:$AP,7,FALSE)),IF($X$1=3,(VLOOKUP(B66,'X3'!$B:$AP,7,FALSE)),IF($X$1=4,(VLOOKUP(B66,'X4'!$B:$AP,7,FALSE)),IF($X$1=5,(VLOOKUP(B66,'X5'!$B:$AP,7,FALSE)),IF($X$1=6,(VLOOKUP(B66,'X6'!$B:$AP,7,FALSE)),IF($X$1=7,(VLOOKUP(B66,'X7'!$B:$AP,7,FALSE)),IF($X$1=8,(VLOOKUP(B66,'X8'!$B:$AP,7,FALSE)),IF($X$1=9,(VLOOKUP(B66,'X9'!$B:$AP,7,FALSE)),IF($X$1=10,(VLOOKUP(B66,'X10'!$B:$AP,7,FALSE)),IF($X$1=11,(VLOOKUP(B66,'X11'!$B:$AP,7,FALSE)),IF($X$1=12,(VLOOKUP(B66,'X12'!$B:$AP,7,FALSE)),IF($X$1=13,(VLOOKUP(B66,'X13'!$B:$AP,7,FALSE)),"B")))))))))))))))</f>
        <v>172000</v>
      </c>
      <c r="F66" s="182">
        <f ca="1">IF(ISERROR(IF((IF($X$1=1,(VLOOKUP(B66,'X1'!$B:$AO,6,FALSE)),(IF($X$1=2,(VLOOKUP(B66,'X2'!$B:$AO,6,FALSE)),(IF($X$1=3,(VLOOKUP(B66,'X3'!$B:$AO,6,FALSE)),(IF($X$1=4,(VLOOKUP(B66,'X4'!$B:$AO,6,FALSE)),(IF($X$1=5,(VLOOKUP(B66,'X5'!$B:$AO,6,FALSE)),(IF($X$1=6,(VLOOKUP(B66,'X6'!$B:$AO,6,FALSE)),(IF($X$1=7,(VLOOKUP(B66,'X7'!$B:$AO,6,FALSE)),(IF($X$1=8,(VLOOKUP(B66,'X8'!$B:$AO,6,FALSE)),(IF($X$1=9,(VLOOKUP(B66,'X9'!$B:$AO,6,FALSE)),(IF($X$1=10,(VLOOKUP(B66,'X10'!$B:$AO,6,FALSE)),(IF($X$1=11,(VLOOKUP(B66,'X11'!$B:$AO,6,FALSE)),(IF($X$1=12,(VLOOKUP(B66,'X12'!$B:$AO,6,FALSE)),(VLOOKUP(B66,'X13'!$B:$AO,6,FALSE))))))))))))))))))))))))))=$V$1," ",(IF($X$1=1,(VLOOKUP(B66,'X1'!$B:$AO,6,FALSE)),(IF($X$1=2,(VLOOKUP(B66,'X2'!$B:$AO,6,FALSE)),(IF($X$1=3,(VLOOKUP(B66,'X3'!$B:$AO,6,FALSE)),(IF($X$1=4,(VLOOKUP(B66,'X4'!$B:$AO,6,FALSE)),(IF($X$1=5,(VLOOKUP(B66,'X5'!$B:$AO,6,FALSE)),(IF($X$1=6,(VLOOKUP(B66,'X6'!$B:$AO,6,FALSE)),(IF($X$1=7,(VLOOKUP(B66,'X7'!$B:$AO,6,FALSE)),(IF($X$1=8,(VLOOKUP(B66,'X8'!$B:$AO,6,FALSE)),(IF($X$1=9,(VLOOKUP(B66,'X9'!$B:$AO,6,FALSE)),(IF($X$1=10,(VLOOKUP(B66,'X10'!$B:$AO,6,FALSE)),(IF($X$1=11,(VLOOKUP(B66,'X11'!$B:$AO,6,FALSE)),(IF($X$1=12,(VLOOKUP(B66,'X12'!$B:$AO,6,FALSE)),(VLOOKUP(B66,'X13'!$B:$AO,6,FALSE))))))))))))))))))))))))))))=TRUE," ",(IF((IF($X$1=1,(VLOOKUP(B66,'X1'!$B:$AO,6,FALSE)),(IF($X$1=2,(VLOOKUP(B66,'X2'!$B:$AO,6,FALSE)),(IF($X$1=3,(VLOOKUP(B66,'X3'!$B:$AO,6,FALSE)),(IF($X$1=4,(VLOOKUP(B66,'X4'!$B:$AO,6,FALSE)),(IF($X$1=5,(VLOOKUP(B66,'X5'!$B:$AO,6,FALSE)),(IF($X$1=6,(VLOOKUP(B66,'X6'!$B:$AO,6,FALSE)),(IF($X$1=7,(VLOOKUP(B66,'X7'!$B:$AO,6,FALSE)),(IF($X$1=8,(VLOOKUP(B66,'X8'!$B:$AO,6,FALSE)),(IF($X$1=9,(VLOOKUP(B66,'X9'!$B:$AO,6,FALSE)),(IF($X$1=10,(VLOOKUP(B66,'X10'!$B:$AO,6,FALSE)),(IF($X$1=11,(VLOOKUP(B66,'X11'!$B:$AO,6,FALSE)),(IF($X$1=12,(VLOOKUP(B66,'X12'!$B:$AO,6,FALSE)),(VLOOKUP(B66,'X13'!$B:$AO,6,FALSE))))))))))))))))))))))))))=$V$1," ",(IF($X$1=1,(VLOOKUP(B66,'X1'!$B:$AO,6,FALSE)),(IF($X$1=2,(VLOOKUP(B66,'X2'!$B:$AO,6,FALSE)),(IF($X$1=3,(VLOOKUP(B66,'X3'!$B:$AO,6,FALSE)),(IF($X$1=4,(VLOOKUP(B66,'X4'!$B:$AO,6,FALSE)),(IF($X$1=5,(VLOOKUP(B66,'X5'!$B:$AO,6,FALSE)),(IF($X$1=6,(VLOOKUP(B66,'X6'!$B:$AO,6,FALSE)),(IF($X$1=7,(VLOOKUP(B66,'X7'!$B:$AO,6,FALSE)),(IF($X$1=8,(VLOOKUP(B66,'X8'!$B:$AO,6,FALSE)),(IF($X$1=9,(VLOOKUP(B66,'X9'!$B:$AO,6,FALSE)),(IF($X$1=10,(VLOOKUP(B66,'X10'!$B:$AO,6,FALSE)),(IF($X$1=11,(VLOOKUP(B66,'X11'!$B:$AO,6,FALSE)),(IF($X$1=12,(VLOOKUP(B66,'X12'!$B:$AO,6,FALSE)),(VLOOKUP(B66,'X13'!$B:$AO,6,FALSE)))))))))))))))))))))))))))))</f>
        <v>196500</v>
      </c>
      <c r="G66" s="182">
        <f ca="1">IF(ISERROR(IF($X$1=1,(VLOOKUP(B66,'X1'!$B:$AZ,44,FALSE)),IF($X$1=2,(VLOOKUP(B66,'X2'!$B:$AZ,44,FALSE)),IF($X$1=3,(VLOOKUP(B66,'X3'!$B:$AZ,44,FALSE)),IF($X$1=4,(VLOOKUP(B66,'X4'!$B:$AZ,44,FALSE)),IF($X$1=5,(VLOOKUP(B66,'X5'!$B:$AZ,44,FALSE)),IF($X$1=6,(VLOOKUP(B66,'X6'!$B:$AZ,44,FALSE)),IF($X$1=7,(VLOOKUP(B66,'X7'!$B:$AZ,44,FALSE)),IF($X$1=8,(VLOOKUP(B66,'X8'!$B:$AZ,44,FALSE)),IF($X$1=9,(VLOOKUP(B66,'X9'!$B:$AZ,44,FALSE)),IF($X$1=10,(VLOOKUP(B66,'X10'!$B:$AZ,44,FALSE)),IF($X$1=11,(VLOOKUP(B66,'X11'!$B:$AZ,44,FALSE)),IF($X$1=12,(VLOOKUP(B66,'X12'!$B:$AZ,44,FALSE)),IF($X$1=13,(VLOOKUP(B66,'X13'!$B:$AZ,44,FALSE)),"B"))))))))))))))=TRUE," ",(IF($X$1=1,(VLOOKUP(B66,'X1'!$B:$AZ,44,FALSE)),IF($X$1=2,(VLOOKUP(B66,'X2'!$B:$AZ,44,FALSE)),IF($X$1=3,(VLOOKUP(B66,'X3'!$B:$AZ,44,FALSE)),IF($X$1=4,(VLOOKUP(B66,'X4'!$B:$AZ,44,FALSE)),IF($X$1=5,(VLOOKUP(B66,'X5'!$B:$AZ,44,FALSE)),IF($X$1=6,(VLOOKUP(B66,'X6'!$B:$AZ,44,FALSE)),IF($X$1=7,(VLOOKUP(B66,'X7'!$B:$AZ,44,FALSE)),IF($X$1=8,(VLOOKUP(B66,'X8'!$B:$AZ,44,FALSE)),IF($X$1=9,(VLOOKUP(B66,'X9'!$B:$AZ,44,FALSE)),IF($X$1=10,(VLOOKUP(B66,'X10'!$B:$AZ,44,FALSE)),IF($X$1=11,(VLOOKUP(B66,'X11'!$B:$AZ,44,FALSE)),IF($X$1=12,(VLOOKUP(B66,'X12'!$B:$AZ,44,FALSE)),IF($X$1=13,(VLOOKUP(B66,'X13'!$B:$AZ,44,FALSE)),"B")))))))))))))))</f>
        <v>14.244186046511631</v>
      </c>
      <c r="H66" s="182">
        <f ca="1">IF(ISERROR(IF($X$1=1,(VLOOKUP(B66,'X1'!$B:$AZ,8,FALSE)),IF($X$1=2,(VLOOKUP(B66,'X2'!$B:$AZ,8,FALSE)),IF($X$1=3,(VLOOKUP(B66,'X3'!$B:$AZ,8,FALSE)),IF($X$1=4,(VLOOKUP(B66,'X4'!$B:$AZ,8,FALSE)),IF($X$1=5,(VLOOKUP(B66,'X5'!$B:$AZ,8,FALSE)),IF($X$1=6,(VLOOKUP(B66,'X6'!$B:$AZ,8,FALSE)),IF($X$1=7,(VLOOKUP(B66,'X7'!$B:$AZ,8,FALSE)),IF($X$1=8,(VLOOKUP(B66,'X8'!$B:$AZ,8,FALSE)),IF($X$1=9,(VLOOKUP(B66,'X9'!$B:$AZ,8,FALSE)),IF($X$1=10,(VLOOKUP(B66,'X10'!$B:$AZ,8,FALSE)),IF($X$1=11,(VLOOKUP(B66,'X11'!$B:$AZ,8,FALSE)),IF($X$1=12,(VLOOKUP(B66,'X12'!$B:$AZ,8,FALSE)),IF($X$1=13,(VLOOKUP(B66,'X13'!$B:$AZ,8,FALSE)),"B"))))))))))))))=TRUE," ",(IF($X$1=1,(VLOOKUP(B66,'X1'!$B:$AZ,8,FALSE)),IF($X$1=2,(VLOOKUP(B66,'X2'!$B:$AZ,8,FALSE)),IF($X$1=3,(VLOOKUP(B66,'X3'!$B:$AZ,8,FALSE)),IF($X$1=4,(VLOOKUP(B66,'X4'!$B:$AZ,8,FALSE)),IF($X$1=5,(VLOOKUP(B66,'X5'!$B:$AZ,8,FALSE)),IF($X$1=6,(VLOOKUP(B66,'X6'!$B:$AZ,8,FALSE)),IF($X$1=7,(VLOOKUP(B66,'X7'!$B:$AZ,8,FALSE)),IF($X$1=8,(VLOOKUP(B66,'X8'!$B:$AZ,8,FALSE)),IF($X$1=9,(VLOOKUP(B66,'X9'!$B:$AZ,8,FALSE)),IF($X$1=10,(VLOOKUP(B66,'X10'!$B:$AZ,8,FALSE)),IF($X$1=11,(VLOOKUP(B66,'X11'!$B:$AZ,8,FALSE)),IF($X$1=12,(VLOOKUP(B66,'X12'!$B:$AZ,8,FALSE)),IF($X$1=13,(VLOOKUP(B66,'X13'!$B:$AZ,8,FALSE)),"B")))))))))))))))</f>
        <v>3668.8935954157591</v>
      </c>
      <c r="I66" s="183">
        <f ca="1">IF(ISERROR(IF($X$1=1,(VLOOKUP(B66,'X1'!$B:$AZ,2,FALSE)),IF($X$1=2,(VLOOKUP(B66,'X2'!$B:$AZ,2,FALSE)),IF($X$1=3,(VLOOKUP(B66,'X3'!$B:$AZ,2,FALSE)),IF($X$1=4,(VLOOKUP(B66,'X4'!$B:$AZ,2,FALSE)),IF($X$1=5,(VLOOKUP(B66,'X5'!$B:$AZ,2,FALSE)),IF($X$1=6,(VLOOKUP(B66,'X6'!$B:$AZ,2,FALSE)),IF($X$1=7,(VLOOKUP(B66,'X7'!$B:$AZ,2,FALSE)),IF($X$1=8,(VLOOKUP(B66,'X8'!$B:$AZ,2,FALSE)),IF($X$1=9,(VLOOKUP(B66,'X9'!$B:$AZ,2,FALSE)),IF($X$1=10,(VLOOKUP(B66,'X10'!$B:$AZ,2,FALSE)),IF($X$1=11,(VLOOKUP(B66,'X11'!$B:$AZ,2,FALSE)),IF($X$1=12,(VLOOKUP(B66,'X12'!$B:$AZ,2,FALSE)),IF($X$1=13,(VLOOKUP(B66,'X13'!$B:$AZ,2,FALSE)),"B"))))))))))))))=TRUE," ",(IF($X$1=1,(VLOOKUP(B66,'X1'!$B:$AZ,2,FALSE)),IF($X$1=2,(VLOOKUP(B66,'X2'!$B:$AZ,2,FALSE)),IF($X$1=3,(VLOOKUP(B66,'X3'!$B:$AZ,2,FALSE)),IF($X$1=4,(VLOOKUP(B66,'X4'!$B:$AZ,2,FALSE)),IF($X$1=5,(VLOOKUP(B66,'X5'!$B:$AZ,2,FALSE)),IF($X$1=6,(VLOOKUP(B66,'X6'!$B:$AZ,2,FALSE)),IF($X$1=7,(VLOOKUP(B66,'X7'!$B:$AZ,2,FALSE)),IF($X$1=8,(VLOOKUP(B66,'X8'!$B:$AZ,2,FALSE)),IF($X$1=9,(VLOOKUP(B66,'X9'!$B:$AZ,2,FALSE)),IF($X$1=10,(VLOOKUP(B66,'X10'!$B:$AZ,2,FALSE)),IF($X$1=11,(VLOOKUP(B66,'X11'!$B:$AZ,2,FALSE)),IF($X$1=12,(VLOOKUP(B66,'X12'!$B:$AZ,2,FALSE)),IF($X$1=13,(VLOOKUP(B66,'X13'!$B:$AZ,2,FALSE)),"B")))))))))))))))</f>
        <v>8</v>
      </c>
      <c r="J66" s="183">
        <f ca="1">IF(ISERROR(IF($X$1=1,(VLOOKUP(B66,'X1'!$B:$AZ,3,FALSE)),IF($X$1=2,(VLOOKUP(B66,'X2'!$B:$AZ,3,FALSE)),IF($X$1=3,(VLOOKUP(B66,'X3'!$B:$AZ,3,FALSE)),IF($X$1=4,(VLOOKUP(B66,'X4'!$B:$AZ,3,FALSE)),IF($X$1=5,(VLOOKUP(B66,'X5'!$B:$AZ,3,FALSE)),IF($X$1=6,(VLOOKUP(B66,'X6'!$B:$AZ,3,FALSE)),IF($X$1=7,(VLOOKUP(B66,'X7'!$B:$AZ,3,FALSE)),IF($X$1=8,(VLOOKUP(B66,'X8'!$B:$AZ,3,FALSE)),IF($X$1=9,(VLOOKUP(B66,'X9'!$B:$AZ,3,FALSE)),IF($X$1=10,(VLOOKUP(B66,'X10'!$B:$AZ,3,FALSE)),IF($X$1=11,(VLOOKUP(B66,'X11'!$B:$AZ,3,FALSE)),IF($X$1=12,(VLOOKUP(B66,'X12'!$B:$AZ,3,FALSE)),IF($X$1=13,(VLOOKUP(B66,'X13'!$B:$AZ,3,FALSE)),"B"))))))))))))))=TRUE," ",(IF($X$1=1,(VLOOKUP(B66,'X1'!$B:$AZ,3,FALSE)),IF($X$1=2,(VLOOKUP(B66,'X2'!$B:$AZ,3,FALSE)),IF($X$1=3,(VLOOKUP(B66,'X3'!$B:$AZ,3,FALSE)),IF($X$1=4,(VLOOKUP(B66,'X4'!$B:$AZ,3,FALSE)),IF($X$1=5,(VLOOKUP(B66,'X5'!$B:$AZ,3,FALSE)),IF($X$1=6,(VLOOKUP(B66,'X6'!$B:$AZ,3,FALSE)),IF($X$1=7,(VLOOKUP(B66,'X7'!$B:$AZ,3,FALSE)),IF($X$1=8,(VLOOKUP(B66,'X8'!$B:$AZ,3,FALSE)),IF($X$1=9,(VLOOKUP(B66,'X9'!$B:$AZ,3,FALSE)),IF($X$1=10,(VLOOKUP(B66,'X10'!$B:$AZ,3,FALSE)),IF($X$1=11,(VLOOKUP(B66,'X11'!$B:$AZ,3,FALSE)),IF($X$1=12,(VLOOKUP(B66,'X12'!$B:$AZ,3,FALSE)),IF($X$1=13,(VLOOKUP(B66,'X13'!$B:$AZ,3,FALSE)),"B")))))))))))))))</f>
        <v>0</v>
      </c>
      <c r="K66" s="183">
        <f ca="1">IF(ISERROR(IF($X$1=1,(VLOOKUP(B66,'X1'!$B:$AZ,5,FALSE)),IF($X$1=2,(VLOOKUP(B66,'X2'!$B:$AZ,5,FALSE)),IF($X$1=3,(VLOOKUP(B66,'X3'!$B:$AZ,5,FALSE)),IF($X$1=4,(VLOOKUP(B66,'X4'!$B:$AZ,5,FALSE)),IF($X$1=5,(VLOOKUP(B66,'X5'!$B:$AZ,5,FALSE)),IF($X$1=6,(VLOOKUP(B66,'X6'!$B:$AZ,5,FALSE)),IF($X$1=7,(VLOOKUP(B66,'X7'!$B:$AZ,5,FALSE)),IF($X$1=8,(VLOOKUP(B66,'X8'!$B:$AZ,5,FALSE)),IF($X$1=9,(VLOOKUP(B66,'X9'!$B:$AZ,5,FALSE)),IF($X$1=10,(VLOOKUP(B66,'X10'!$B:$AZ,5,FALSE)),IF($X$1=11,(VLOOKUP(B66,'X11'!$B:$AZ,5,FALSE)),IF($X$1=12,(VLOOKUP(B66,'X12'!$B:$AZ,5,FALSE)),IF($X$1=13,(VLOOKUP(B66,'X13'!$B:$AZ,5,FALSE)),"B"))))))))))))))=TRUE," ",(IF($X$1=1,(VLOOKUP(B66,'X1'!$B:$AZ,5,FALSE)),IF($X$1=2,(VLOOKUP(B66,'X2'!$B:$AZ,5,FALSE)),IF($X$1=3,(VLOOKUP(B66,'X3'!$B:$AZ,5,FALSE)),IF($X$1=4,(VLOOKUP(B66,'X4'!$B:$AZ,5,FALSE)),IF($X$1=5,(VLOOKUP(B66,'X5'!$B:$AZ,5,FALSE)),IF($X$1=6,(VLOOKUP(B66,'X6'!$B:$AZ,5,FALSE)),IF($X$1=7,(VLOOKUP(B66,'X7'!$B:$AZ,5,FALSE)),IF($X$1=8,(VLOOKUP(B66,'X8'!$B:$AZ,5,FALSE)),IF($X$1=9,(VLOOKUP(B66,'X9'!$B:$AZ,5,FALSE)),IF($X$1=10,(VLOOKUP(B66,'X10'!$B:$AZ,5,FALSE)),IF($X$1=11,(VLOOKUP(B66,'X11'!$B:$AZ,5,FALSE)),IF($X$1=12,(VLOOKUP(B66,'X12'!$B:$AZ,5,FALSE)),IF($X$1=13,(VLOOKUP(B66,'X13'!$B:$AZ,5,FALSE)),"B")))))))))))))))</f>
        <v>8</v>
      </c>
      <c r="L66" s="184">
        <f ca="1">IF(ISERROR(IF($X$1=1,(VLOOKUP(B66,'X1'!$B:$AZ,9,FALSE)),IF($X$1=2,(VLOOKUP(B66,'X2'!$B:$AZ,9,FALSE)),IF($X$1=3,(VLOOKUP(B66,'X3'!$B:$AZ,9,FALSE)),IF($X$1=4,(VLOOKUP(B66,'X4'!$B:$AZ,9,FALSE)),IF($X$1=5,(VLOOKUP(B66,'X5'!$B:$AZ,9,FALSE)),IF($X$1=6,(VLOOKUP(B66,'X6'!$B:$AZ,9,FALSE)),IF($X$1=7,(VLOOKUP(B66,'X7'!$B:$AZ,9,FALSE)),IF($X$1=8,(VLOOKUP(B66,'X8'!$B:$AZ,9,FALSE)),IF($X$1=9,(VLOOKUP(B66,'X9'!$B:$AZ,9,FALSE)),IF($X$1=10,(VLOOKUP(B66,'X10'!$B:$AZ,9,FALSE)),IF($X$1=11,(VLOOKUP(B66,'X11'!$B:$AZ,9,FALSE)),IF($X$1=12,(VLOOKUP(B66,'X12'!$B:$AZ,9,FALSE)),IF($X$1=13,(VLOOKUP(B66,'X13'!$B:$AZ,9,FALSE)),"B"))))))))))))))=TRUE," ",(IF($X$1=1,(VLOOKUP(B66,'X1'!$B:$AZ,9,FALSE)),IF($X$1=2,(VLOOKUP(B66,'X2'!$B:$AZ,9,FALSE)),IF($X$1=3,(VLOOKUP(B66,'X3'!$B:$AZ,9,FALSE)),IF($X$1=4,(VLOOKUP(B66,'X4'!$B:$AZ,9,FALSE)),IF($X$1=5,(VLOOKUP(B66,'X5'!$B:$AZ,9,FALSE)),IF($X$1=6,(VLOOKUP(B66,'X6'!$B:$AZ,9,FALSE)),IF($X$1=7,(VLOOKUP(B66,'X7'!$B:$AZ,9,FALSE)),IF($X$1=8,(VLOOKUP(B66,'X8'!$B:$AZ,9,FALSE)),IF($X$1=9,(VLOOKUP(B66,'X9'!$B:$AZ,9,FALSE)),IF($X$1=10,(VLOOKUP(B66,'X10'!$B:$AZ,9,FALSE)),IF($X$1=11,(VLOOKUP(B66,'X11'!$B:$AZ,9,FALSE)),IF($X$1=12,(VLOOKUP(B66,'X12'!$B:$AZ,9,FALSE)),IF($X$1=13,(VLOOKUP(B66,'X13'!$B:$AZ,9,FALSE)),"B")))))))))))))))</f>
        <v>8.0352421985506481</v>
      </c>
      <c r="M66" s="184">
        <f ca="1">IF(ISERROR(IF($X$1=1,(VLOOKUP(B66,'X1'!$B:$AZ,10,FALSE)),IF($X$1=2,(VLOOKUP(B66,'X2'!$B:$AZ,10,FALSE)),IF($X$1=3,(VLOOKUP(B66,'X3'!$B:$AZ,10,FALSE)),IF($X$1=4,(VLOOKUP(B66,'X4'!$B:$AZ,10,FALSE)),IF($X$1=5,(VLOOKUP(B66,'X5'!$B:$AZ,10,FALSE)),IF($X$1=6,(VLOOKUP(B66,'X6'!$B:$AZ,10,FALSE)),IF($X$1=7,(VLOOKUP(B66,'X7'!$B:$AZ,10,FALSE)),IF($X$1=8,(VLOOKUP(B66,'X8'!$B:$AZ,10,FALSE)),IF($X$1=9,(VLOOKUP(B66,'X9'!$B:$AZ,10,FALSE)),IF($X$1=10,(VLOOKUP(B66,'X10'!$B:$AZ,10,FALSE)),IF($X$1=11,(VLOOKUP(B66,'X11'!$B:$AZ,10,FALSE)),IF($X$1=12,(VLOOKUP(B66,'X12'!$B:$AZ,10,FALSE)),IF($X$1=13,(VLOOKUP(B66,'X13'!$B:$AZ,10,FALSE)),"B"))))))))))))))=TRUE," ",(IF($X$1=1,(VLOOKUP(B66,'X1'!$B:$AZ,10,FALSE)),IF($X$1=2,(VLOOKUP(B66,'X2'!$B:$AZ,10,FALSE)),IF($X$1=3,(VLOOKUP(B66,'X3'!$B:$AZ,10,FALSE)),IF($X$1=4,(VLOOKUP(B66,'X4'!$B:$AZ,10,FALSE)),IF($X$1=5,(VLOOKUP(B66,'X5'!$B:$AZ,10,FALSE)),IF($X$1=6,(VLOOKUP(B66,'X6'!$B:$AZ,10,FALSE)),IF($X$1=7,(VLOOKUP(B66,'X7'!$B:$AZ,10,FALSE)),IF($X$1=8,(VLOOKUP(B66,'X8'!$B:$AZ,10,FALSE)),IF($X$1=9,(VLOOKUP(B66,'X9'!$B:$AZ,10,FALSE)),IF($X$1=10,(VLOOKUP(B66,'X10'!$B:$AZ,10,FALSE)),IF($X$1=11,(VLOOKUP(B66,'X11'!$B:$AZ,10,FALSE)),IF($X$1=12,(VLOOKUP(B66,'X12'!$B:$AZ,10,FALSE)),IF($X$1=13,(VLOOKUP(B66,'X13'!$B:$AZ,10,FALSE)),"B")))))))))))))))</f>
        <v>6.3705298695626604</v>
      </c>
      <c r="N66" s="185">
        <f ca="1">IF(ISERROR(IF($X$1=1,(VLOOKUP(B66,'X1'!$B:$AZ,45,FALSE)),IF($X$1=2,(VLOOKUP(B66,'X2'!$B:$AZ,45,FALSE)),IF($X$1=3,(VLOOKUP(B66,'X3'!$B:$AZ,45,FALSE)),IF($X$1=4,(VLOOKUP(B66,'X4'!$B:$AZ,45,FALSE)),IF($X$1=5,(VLOOKUP(B66,'X5'!$B:$AZ,45,FALSE)),IF($X$1=6,(VLOOKUP(B66,'X6'!$B:$AZ,45,FALSE)),IF($X$1=7,(VLOOKUP(B66,'X7'!$B:$AZ,45,FALSE)),IF($X$1=8,(VLOOKUP(B66,'X8'!$B:$AZ,45,FALSE)),IF($X$1=9,(VLOOKUP(B66,'X9'!$B:$AZ,45,FALSE)),IF($X$1=10,(VLOOKUP(B66,'X10'!$B:$AZ,45,FALSE)),IF($X$1=11,(VLOOKUP(B66,'X11'!$B:$AZ,45,FALSE)),IF($X$1=12,(VLOOKUP(B66,'X12'!$B:$AZ,45,FALSE)),IF($X$1=13,(VLOOKUP(B66,'X13'!$B:$AZ,45,FALSE)),"B"))))))))))))))=TRUE," ",(IF($X$1=1,(VLOOKUP(B66,'X1'!$B:$AZ,45,FALSE)),IF($X$1=2,(VLOOKUP(B66,'X2'!$B:$AZ,45,FALSE)),IF($X$1=3,(VLOOKUP(B66,'X3'!$B:$AZ,45,FALSE)),IF($X$1=4,(VLOOKUP(B66,'X4'!$B:$AZ,45,FALSE)),IF($X$1=5,(VLOOKUP(B66,'X5'!$B:$AZ,45,FALSE)),IF($X$1=6,(VLOOKUP(B66,'X6'!$B:$AZ,45,FALSE)),IF($X$1=7,(VLOOKUP(B66,'X7'!$B:$AZ,45,FALSE)),IF($X$1=8,(VLOOKUP(B66,'X8'!$B:$AZ,45,FALSE)),IF($X$1=9,(VLOOKUP(B66,'X9'!$B:$AZ,45,FALSE)),IF($X$1=10,(VLOOKUP(B66,'X10'!$B:$AZ,45,FALSE)),IF($X$1=11,(VLOOKUP(B66,'X11'!$B:$AZ,45,FALSE)),IF($X$1=12,(VLOOKUP(B66,'X12'!$B:$AZ,45,FALSE)),IF($X$1=13,(VLOOKUP(B66,'X13'!$B:$AZ,45,FALSE)),"B")))))))))))))))</f>
        <v>-52.32506526023213</v>
      </c>
      <c r="O66" s="184">
        <f ca="1">IF(ISERROR(IF($X$1=1,(VLOOKUP(B66,'X1'!$B:$AZ,11,FALSE)),IF($X$1=2,(VLOOKUP(B66,'X2'!$B:$AZ,11,FALSE)),IF($X$1=3,(VLOOKUP(B66,'X3'!$B:$AZ,11,FALSE)),IF($X$1=4,(VLOOKUP(B66,'X4'!$B:$AZ,11,FALSE)),IF($X$1=5,(VLOOKUP(B66,'X5'!$B:$AZ,11,FALSE)),IF($X$1=6,(VLOOKUP(B66,'X6'!$B:$AZ,11,FALSE)),IF($X$1=7,(VLOOKUP(B66,'X7'!$B:$AZ,11,FALSE)),IF($X$1=8,(VLOOKUP(B66,'X8'!$B:$AZ,11,FALSE)),IF($X$1=9,(VLOOKUP(B66,'X9'!$B:$AZ,11,FALSE)),IF($X$1=10,(VLOOKUP(B66,'X10'!$B:$AZ,11,FALSE)),IF($X$1=11,(VLOOKUP(B66,'X11'!$B:$AZ,11,FALSE)),IF($X$1=12,(VLOOKUP(B66,'X12'!$B:$AZ,11,FALSE)),IF($X$1=13,(VLOOKUP(B66,'X13'!$B:$AZ,11,FALSE)),"B"))))))))))))))=TRUE," ",(IF($X$1=1,(VLOOKUP(B66,'X1'!$B:$AZ,11,FALSE)),IF($X$1=2,(VLOOKUP(B66,'X2'!$B:$AZ,11,FALSE)),IF($X$1=3,(VLOOKUP(B66,'X3'!$B:$AZ,11,FALSE)),IF($X$1=4,(VLOOKUP(B66,'X4'!$B:$AZ,11,FALSE)),IF($X$1=5,(VLOOKUP(B66,'X5'!$B:$AZ,11,FALSE)),IF($X$1=6,(VLOOKUP(B66,'X6'!$B:$AZ,11,FALSE)),IF($X$1=7,(VLOOKUP(B66,'X7'!$B:$AZ,11,FALSE)),IF($X$1=8,(VLOOKUP(B66,'X8'!$B:$AZ,11,FALSE)),IF($X$1=9,(VLOOKUP(B66,'X9'!$B:$AZ,11,FALSE)),IF($X$1=10,(VLOOKUP(B66,'X10'!$B:$AZ,11,FALSE)),IF($X$1=11,(VLOOKUP(B66,'X11'!$B:$AZ,11,FALSE)),IF($X$1=12,(VLOOKUP(B66,'X12'!$B:$AZ,11,FALSE)),IF($X$1=13,(VLOOKUP(B66,'X13'!$B:$AZ,11,FALSE)),"B")))))))))))))))</f>
        <v>1.2642379986446202</v>
      </c>
      <c r="P66" s="184">
        <f ca="1">IF(ISERROR(IF($X$1=1,(VLOOKUP(B66,'X1'!$B:$AZ,12,FALSE)),IF($X$1=2,(VLOOKUP(B66,'X2'!$B:$AZ,12,FALSE)),IF($X$1=3,(VLOOKUP(B66,'X3'!$B:$AZ,12,FALSE)),IF($X$1=4,(VLOOKUP(B66,'X4'!$B:$AZ,12,FALSE)),IF($X$1=5,(VLOOKUP(B66,'X5'!$B:$AZ,12,FALSE)),IF($X$1=6,(VLOOKUP(B66,'X6'!$B:$AZ,12,FALSE)),IF($X$1=7,(VLOOKUP(B66,'X7'!$B:$AZ,12,FALSE)),IF($X$1=8,(VLOOKUP(B66,'X8'!$B:$AZ,12,FALSE)),IF($X$1=9,(VLOOKUP(B66,'X9'!$B:$AZ,12,FALSE)),IF($X$1=10,(VLOOKUP(B66,'X10'!$B:$AZ,12,FALSE)),IF($X$1=11,(VLOOKUP(B66,'X11'!$B:$AZ,12,FALSE)),IF($X$1=12,(VLOOKUP(B66,'X12'!$B:$AZ,12,FALSE)),IF($X$1=13,(VLOOKUP(B66,'X13'!$B:$AZ,12,FALSE)),"B"))))))))))))))=TRUE," ",(IF($X$1=1,(VLOOKUP(B66,'X1'!$B:$AZ,12,FALSE)),IF($X$1=2,(VLOOKUP(B66,'X2'!$B:$AZ,12,FALSE)),IF($X$1=3,(VLOOKUP(B66,'X3'!$B:$AZ,12,FALSE)),IF($X$1=4,(VLOOKUP(B66,'X4'!$B:$AZ,12,FALSE)),IF($X$1=5,(VLOOKUP(B66,'X5'!$B:$AZ,12,FALSE)),IF($X$1=6,(VLOOKUP(B66,'X6'!$B:$AZ,12,FALSE)),IF($X$1=7,(VLOOKUP(B66,'X7'!$B:$AZ,12,FALSE)),IF($X$1=8,(VLOOKUP(B66,'X8'!$B:$AZ,12,FALSE)),IF($X$1=9,(VLOOKUP(B66,'X9'!$B:$AZ,12,FALSE)),IF($X$1=10,(VLOOKUP(B66,'X10'!$B:$AZ,12,FALSE)),IF($X$1=11,(VLOOKUP(B66,'X11'!$B:$AZ,12,FALSE)),IF($X$1=12,(VLOOKUP(B66,'X12'!$B:$AZ,12,FALSE)),IF($X$1=13,(VLOOKUP(B66,'X13'!$B:$AZ,12,FALSE)),"B")))))))))))))))</f>
        <v>1.1378516164127381</v>
      </c>
      <c r="Q66" s="185">
        <f ca="1">IF(ISERROR(IF($X$1=1,(VLOOKUP(B66,'X1'!$B:$AZ,46,FALSE)),IF($X$1=2,(VLOOKUP(B66,'X2'!$B:$AZ,46,FALSE)),IF($X$1=3,(VLOOKUP(B66,'X3'!$B:$AZ,46,FALSE)),IF($X$1=4,(VLOOKUP(B66,'X4'!$B:$AZ,46,FALSE)),IF($X$1=5,(VLOOKUP(B66,'X5'!$B:$AZ,46,FALSE)),IF($X$1=6,(VLOOKUP(B66,'X6'!$B:$AZ,46,FALSE)),IF($X$1=7,(VLOOKUP(B66,'X7'!$B:$AZ,46,FALSE)),IF($X$1=8,(VLOOKUP(B66,'X8'!$B:$AZ,46,FALSE)),IF($X$1=9,(VLOOKUP(B66,'X9'!$B:$AZ,46,FALSE)),IF($X$1=10,(VLOOKUP(B66,'X10'!$B:$AZ,46,FALSE)),IF($X$1=11,(VLOOKUP(B66,'X11'!$B:$AZ,46,FALSE)),IF($X$1=12,(VLOOKUP(B66,'X12'!$B:$AZ,46,FALSE)),IF($X$1=13,(VLOOKUP(B66,'X13'!$B:$AZ,46,FALSE)),"B"))))))))))))))=TRUE," ",(IF($X$1=1,(VLOOKUP(B66,'X1'!$B:$AZ,46,FALSE)),IF($X$1=2,(VLOOKUP(B66,'X2'!$B:$AZ,46,FALSE)),IF($X$1=3,(VLOOKUP(B66,'X3'!$B:$AZ,46,FALSE)),IF($X$1=4,(VLOOKUP(B66,'X4'!$B:$AZ,46,FALSE)),IF($X$1=5,(VLOOKUP(B66,'X5'!$B:$AZ,46,FALSE)),IF($X$1=6,(VLOOKUP(B66,'X6'!$B:$AZ,46,FALSE)),IF($X$1=7,(VLOOKUP(B66,'X7'!$B:$AZ,46,FALSE)),IF($X$1=8,(VLOOKUP(B66,'X8'!$B:$AZ,46,FALSE)),IF($X$1=9,(VLOOKUP(B66,'X9'!$B:$AZ,46,FALSE)),IF($X$1=10,(VLOOKUP(B66,'X10'!$B:$AZ,46,FALSE)),IF($X$1=11,(VLOOKUP(B66,'X11'!$B:$AZ,46,FALSE)),IF($X$1=12,(VLOOKUP(B66,'X12'!$B:$AZ,46,FALSE)),IF($X$1=13,(VLOOKUP(B66,'X13'!$B:$AZ,46,FALSE)),"B")))))))))))))))</f>
        <v>-89.553635814028524</v>
      </c>
      <c r="R66" s="185">
        <f ca="1">IF(ISERROR(IF($X$1=1,(VLOOKUP(B66,'X1'!$B:$AZ,15,FALSE)),IF($X$1=2,(VLOOKUP(B66,'X2'!$B:$AZ,15,FALSE)),IF($X$1=3,(VLOOKUP(B66,'X3'!$B:$AZ,15,FALSE)),IF($X$1=4,(VLOOKUP(B66,'X4'!$B:$AZ,15,FALSE)),IF($X$1=5,(VLOOKUP(B66,'X5'!$B:$AZ,15,FALSE)),IF($X$1=6,(VLOOKUP(B66,'X6'!$B:$AZ,15,FALSE)),IF($X$1=7,(VLOOKUP(B66,'X7'!$B:$AZ,15,FALSE)),IF($X$1=8,(VLOOKUP(B66,'X8'!$B:$AZ,15,FALSE)),IF($X$1=9,(VLOOKUP(B66,'X9'!$B:$AZ,15,FALSE)),IF($X$1=10,(VLOOKUP(B66,'X10'!$B:$AZ,15,FALSE)),IF($X$1=11,(VLOOKUP(B66,'X11'!$B:$AZ,15,FALSE)),IF($X$1=12,(VLOOKUP(B66,'X12'!$B:$AZ,15,FALSE)),IF($X$1=13,(VLOOKUP(B66,'X13'!$B:$AZ,15,FALSE)),"B"))))))))))))))=TRUE," ",(IF($X$1=1,(VLOOKUP(B66,'X1'!$B:$AZ,15,FALSE)),IF($X$1=2,(VLOOKUP(B66,'X2'!$B:$AZ,15,FALSE)),IF($X$1=3,(VLOOKUP(B66,'X3'!$B:$AZ,15,FALSE)),IF($X$1=4,(VLOOKUP(B66,'X4'!$B:$AZ,15,FALSE)),IF($X$1=5,(VLOOKUP(B66,'X5'!$B:$AZ,15,FALSE)),IF($X$1=6,(VLOOKUP(B66,'X6'!$B:$AZ,15,FALSE)),IF($X$1=7,(VLOOKUP(B66,'X7'!$B:$AZ,15,FALSE)),IF($X$1=8,(VLOOKUP(B66,'X8'!$B:$AZ,15,FALSE)),IF($X$1=9,(VLOOKUP(B66,'X9'!$B:$AZ,15,FALSE)),IF($X$1=10,(VLOOKUP(B66,'X10'!$B:$AZ,15,FALSE)),IF($X$1=11,(VLOOKUP(B66,'X11'!$B:$AZ,15,FALSE)),IF($X$1=12,(VLOOKUP(B66,'X12'!$B:$AZ,15,FALSE)),IF($X$1=13,(VLOOKUP(B66,'X13'!$B:$AZ,15,FALSE)),"B")))))))))))))))</f>
        <v>6.2460854651162787</v>
      </c>
      <c r="S66" s="185">
        <f ca="1">IF(ISERROR(IF((IF($X$1=1,(VLOOKUP(B66,'X1'!$B:$AZ,14,FALSE)),(IF($X$1=2,(VLOOKUP(B66,'X2'!$B:$AZ,14,FALSE)),(IF($X$1=3,(VLOOKUP(B66,'X3'!$B:$AZ,14,FALSE)),(IF($X$1=4,(VLOOKUP(B66,'X4'!$B:$AZ,14,FALSE)),(IF($X$1=5,(VLOOKUP(B66,'X5'!$B:$AZ,14,FALSE)),(IF($X$1=6,(VLOOKUP(B66,'X6'!$B:$AZ,14,FALSE)),(IF($X$1=7,(VLOOKUP(B66,'X7'!$B:$AZ,14,FALSE)),(IF($X$1=8,(VLOOKUP(B66,'X8'!$B:$AZ,14,FALSE)),(IF($X$1=9,(VLOOKUP(B66,'X9'!$B:$AZ,14,FALSE)),(IF($X$1=10,(VLOOKUP(B66,'X10'!$B:$AZ,14,FALSE)),(IF($X$1=11,(VLOOKUP(B66,'X11'!$B:$AZ,14,FALSE)),(IF($X$1=12,(VLOOKUP(B66,'X12'!$B:$AZ,14,FALSE)),(VLOOKUP(B66,'X13'!$B:$AZ,14,FALSE))))))))))))))))))))))))))=$V$1," ",(IF($X$1=1,(VLOOKUP(B66,'X1'!$B:$AZ,14,FALSE)),(IF($X$1=2,(VLOOKUP(B66,'X2'!$B:$AZ,14,FALSE)),(IF($X$1=3,(VLOOKUP(B66,'X3'!$B:$AZ,14,FALSE)),(IF($X$1=4,(VLOOKUP(B66,'X4'!$B:$AZ,14,FALSE)),(IF($X$1=5,(VLOOKUP(B66,'X5'!$B:$AZ,14,FALSE)),(IF($X$1=6,(VLOOKUP(B66,'X6'!$B:$AZ,14,FALSE)),(IF($X$1=7,(VLOOKUP(B66,'X7'!$B:$AZ,14,FALSE)),(IF($X$1=8,(VLOOKUP(B66,'X8'!$B:$AZ,14,FALSE)),(IF($X$1=9,(VLOOKUP(B66,'X9'!$B:$AZ,14,FALSE)),(IF($X$1=10,(VLOOKUP(B66,'X10'!$B:$AZ,14,FALSE)),(IF($X$1=11,(VLOOKUP(B66,'X11'!$B:$AZ,14,FALSE)),(IF($X$1=12,(VLOOKUP(B66,'X12'!$B:$AZ,14,FALSE)),(VLOOKUP(B66,'X13'!$B:$AZ,14,FALSE))))))))))))))))))))))))))))=TRUE," ",(IF((IF($X$1=1,(VLOOKUP(B66,'X1'!$B:$AZ,14,FALSE)),(IF($X$1=2,(VLOOKUP(B66,'X2'!$B:$AZ,14,FALSE)),(IF($X$1=3,(VLOOKUP(B66,'X3'!$B:$AZ,14,FALSE)),(IF($X$1=4,(VLOOKUP(B66,'X4'!$B:$AZ,14,FALSE)),(IF($X$1=5,(VLOOKUP(B66,'X5'!$B:$AZ,14,FALSE)),(IF($X$1=6,(VLOOKUP(B66,'X6'!$B:$AZ,14,FALSE)),(IF($X$1=7,(VLOOKUP(B66,'X7'!$B:$AZ,14,FALSE)),(IF($X$1=8,(VLOOKUP(B66,'X8'!$B:$AZ,14,FALSE)),(IF($X$1=9,(VLOOKUP(B66,'X9'!$B:$AZ,14,FALSE)),(IF($X$1=10,(VLOOKUP(B66,'X10'!$B:$AZ,14,FALSE)),(IF($X$1=11,(VLOOKUP(B66,'X11'!$B:$AZ,14,FALSE)),(IF($X$1=12,(VLOOKUP(B66,'X12'!$B:$AZ,14,FALSE)),(VLOOKUP(B66,'X13'!$B:$AZ,14,FALSE))))))))))))))))))))))))))=$V$1," ",(IF($X$1=1,(VLOOKUP(B66,'X1'!$B:$AZ,14,FALSE)),(IF($X$1=2,(VLOOKUP(B66,'X2'!$B:$AZ,14,FALSE)),(IF($X$1=3,(VLOOKUP(B66,'X3'!$B:$AZ,14,FALSE)),(IF($X$1=4,(VLOOKUP(B66,'X4'!$B:$AZ,14,FALSE)),(IF($X$1=5,(VLOOKUP(B66,'X5'!$B:$AZ,14,FALSE)),(IF($X$1=6,(VLOOKUP(B66,'X6'!$B:$AZ,14,FALSE)),(IF($X$1=7,(VLOOKUP(B66,'X7'!$B:$AZ,14,FALSE)),(IF($X$1=8,(VLOOKUP(B66,'X8'!$B:$AZ,14,FALSE)),(IF($X$1=9,(VLOOKUP(B66,'X9'!$B:$AZ,14,FALSE)),(IF($X$1=10,(VLOOKUP(B66,'X10'!$B:$AZ,14,FALSE)),(IF($X$1=11,(VLOOKUP(B66,'X11'!$B:$AZ,14,FALSE)),(IF($X$1=12,(VLOOKUP(B66,'X12'!$B:$AZ,14,FALSE)),(VLOOKUP(B66,'X13'!$B:$AZ,14,FALSE)))))))))))))))))))))))))))))</f>
        <v>-8.5126517019272772</v>
      </c>
      <c r="Z66" s="170">
        <v>11</v>
      </c>
      <c r="AA66" s="170">
        <v>5</v>
      </c>
      <c r="AB66" s="170" t="str">
        <f t="shared" si="0"/>
        <v>115</v>
      </c>
      <c r="AC66" s="102">
        <f t="shared" si="12"/>
        <v>114</v>
      </c>
      <c r="AD66" s="42" t="s">
        <v>1671</v>
      </c>
      <c r="AE66" s="162" t="s">
        <v>19</v>
      </c>
      <c r="AF66" s="162" t="s">
        <v>1090</v>
      </c>
      <c r="AG66" s="162" t="s">
        <v>1091</v>
      </c>
      <c r="AH66" s="162" t="s">
        <v>793</v>
      </c>
      <c r="AI66" s="162" t="s">
        <v>795</v>
      </c>
      <c r="AJ66" s="162" t="s">
        <v>1230</v>
      </c>
      <c r="AK66" s="102">
        <v>8</v>
      </c>
      <c r="AL66" s="102">
        <v>15</v>
      </c>
      <c r="AM66" s="102">
        <v>9</v>
      </c>
      <c r="AN66" s="162" t="s">
        <v>784</v>
      </c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</row>
    <row r="67" spans="1:52" ht="14.1" customHeight="1" x14ac:dyDescent="0.25">
      <c r="A67" s="156">
        <f t="shared" si="9"/>
        <v>20</v>
      </c>
      <c r="B67" s="122" t="str">
        <f>IF(ISERROR(IF($U$16=1,(VLOOKUP(A67,$AC$89:$AH$125,2,FALSE)),IF((IF($X$1=1,'X1'!B26,(IF($X$1=2,'X2'!B26,(IF($X$1=3,'X3'!B26,(IF($X$1=4,'X4'!B26,(IF($X$1=5,'X5'!B26,(IF($X$1=6,'X6'!B26,(IF($X$1=7,'X7'!B26,(IF($X$1=8,'X8'!B26,(IF($X$1=9,'X9'!B26,(IF($X$1=10,'X10'!B26,(IF($X$1=11,'X11'!B26,(IF($X$1=12,'X12'!B26,'X13'!B26))))))))))))))))))))))))="","",(IF($X$1=1,'X1'!B26,(IF($X$1=2,'X2'!B26,(IF($X$1=3,'X3'!B26,(IF($X$1=4,'X4'!B26,(IF($X$1=5,'X5'!B26,(IF($X$1=6,'X6'!B26,(IF($X$1=7,'X7'!B26,(IF($X$1=8,'X8'!B26,(IF($X$1=9,'X9'!B26,(IF($X$1=10,'X10'!B26,(IF($X$1=11,'X11'!B26,(IF($X$1=12,'X12'!B26,'X13'!B26)))))))))))))))))))))))))))=TRUE," ",(IF($U$16=1,(VLOOKUP(A67,$AC$89:$AH$125,2,FALSE)),IF((IF($X$1=1,'X1'!B26,(IF($X$1=2,'X2'!B26,(IF($X$1=3,'X3'!B26,(IF($X$1=4,'X4'!B26,(IF($X$1=5,'X5'!B26,(IF($X$1=6,'X6'!B26,(IF($X$1=7,'X7'!B26,(IF($X$1=8,'X8'!B26,(IF($X$1=9,'X9'!B26,(IF($X$1=10,'X10'!B26,(IF($X$1=11,'X11'!B26,(IF($X$1=12,'X12'!B26,'X13'!B26))))))))))))))))))))))))="","",(IF($X$1=1,'X1'!B26,(IF($X$1=2,'X2'!B26,(IF($X$1=3,'X3'!B26,(IF($X$1=4,'X4'!B26,(IF($X$1=5,'X5'!B26,(IF($X$1=6,'X6'!B26,(IF($X$1=7,'X7'!B26,(IF($X$1=8,'X8'!B26,(IF($X$1=9,'X9'!B26,(IF($X$1=10,'X10'!B26,(IF($X$1=11,'X11'!B26,(IF($X$1=12,'X12'!B26,'X13'!B26))))))))))))))))))))))))))))</f>
        <v>NVTK RM Equity</v>
      </c>
      <c r="C67" s="181" t="str">
        <f ca="1">IF(ISERROR(IF($X$1=1,(VLOOKUP(B67,'X1'!$B:$AZ,47,FALSE)),IF($X$1=2,(VLOOKUP(B67,'X2'!$B:$AZ,47,FALSE)),IF($X$1=3,(VLOOKUP(B67,'X3'!$B:$AZ,47,FALSE)),IF($X$1=4,(VLOOKUP(B67,'X4'!$B:$AZ,47,FALSE)),IF($X$1=5,(VLOOKUP(B67,'X5'!$B:$AZ,47,FALSE)),IF($X$1=6,(VLOOKUP(B67,'X6'!$B:$AZ,47,FALSE)),IF($X$1=7,(VLOOKUP(B67,'X7'!$B:$AZ,47,FALSE)),IF($X$1=8,(VLOOKUP(B67,'X8'!$B:$AZ,47,FALSE)),IF($X$1=9,(VLOOKUP(B67,'X9'!$B:$AZ,47,FALSE)),IF($X$1=10,(VLOOKUP(B67,'X10'!$B:$AZ,47,FALSE)),IF($X$1=11,(VLOOKUP(B67,'X11'!$B:$AZ,47,FALSE)),IF($X$1=12,(VLOOKUP(B67,'X12'!$B:$AZ,47,FALSE)),IF($X$1=13,(VLOOKUP(B67,'X13'!$B:$AZ,47,FALSE)),"B"))))))))))))))=TRUE," ",(IF($X$1=1,(VLOOKUP(B67,'X1'!$B:$AZ,47,FALSE)),IF($X$1=2,(VLOOKUP(B67,'X2'!$B:$AZ,47,FALSE)),IF($X$1=3,(VLOOKUP(B67,'X3'!$B:$AZ,47,FALSE)),IF($X$1=4,(VLOOKUP(B67,'X4'!$B:$AZ,47,FALSE)),IF($X$1=5,(VLOOKUP(B67,'X5'!$B:$AZ,47,FALSE)),IF($X$1=6,(VLOOKUP(B67,'X6'!$B:$AZ,47,FALSE)),IF($X$1=7,(VLOOKUP(B67,'X7'!$B:$AZ,47,FALSE)),IF($X$1=8,(VLOOKUP(B67,'X8'!$B:$AZ,47,FALSE)),IF($X$1=9,(VLOOKUP(B67,'X9'!$B:$AZ,47,FALSE)),IF($X$1=10,(VLOOKUP(B67,'X10'!$B:$AZ,47,FALSE)),IF($X$1=11,(VLOOKUP(B67,'X11'!$B:$AZ,47,FALSE)),IF($X$1=12,(VLOOKUP(B67,'X12'!$B:$AZ,47,FALSE)),IF($X$1=13,(VLOOKUP(B67,'X13'!$B:$AZ,47,FALSE)),"B")))))))))))))))</f>
        <v>Novatek PJSC</v>
      </c>
      <c r="D67" s="181" t="str">
        <f ca="1">IF(ISERROR(IF($X$1=1,(VLOOKUP(B67,'X1'!$B:$AP,41,FALSE)),IF($X$1=2,(VLOOKUP(B67,'X2'!$B:$AP,41,FALSE)),IF($X$1=3,(VLOOKUP(B67,'X3'!$B:$AP,41,FALSE)),IF($X$1=4,(VLOOKUP(B67,'X4'!$B:$AP,41,FALSE)),IF($X$1=5,(VLOOKUP(B67,'X5'!$B:$AP,41,FALSE)),IF($X$1=6,(VLOOKUP(B67,'X6'!$B:$AP,41,FALSE)),IF($X$1=7,(VLOOKUP(B67,'X7'!$B:$AP,41,FALSE)),IF($X$1=8,(VLOOKUP(B67,'X8'!$B:$AP,41,FALSE)),IF($X$1=9,(VLOOKUP(B67,'X9'!$B:$AP,41,FALSE)),IF($X$1=10,(VLOOKUP(B67,'X10'!$B:$AP,41,FALSE)),IF($X$1=11,(VLOOKUP(B67,'X11'!$B:$AP,41,FALSE)),IF($X$1=12,(VLOOKUP(B67,'X12'!$B:$AP,41,FALSE)),IF($X$1=13,(VLOOKUP(B67,'X13'!$B:$AP,41,FALSE)),"B"))))))))))))))=TRUE," ",(IF($X$1=1,(VLOOKUP(B67,'X1'!$B:$AP,41,FALSE)),IF($X$1=2,(VLOOKUP(B67,'X2'!$B:$AP,41,FALSE)),IF($X$1=3,(VLOOKUP(B67,'X3'!$B:$AP,41,FALSE)),IF($X$1=4,(VLOOKUP(B67,'X4'!$B:$AP,41,FALSE)),IF($X$1=5,(VLOOKUP(B67,'X5'!$B:$AP,41,FALSE)),IF($X$1=6,(VLOOKUP(B67,'X6'!$B:$AP,41,FALSE)),IF($X$1=7,(VLOOKUP(B67,'X7'!$B:$AP,41,FALSE)),IF($X$1=8,(VLOOKUP(B67,'X8'!$B:$AP,41,FALSE)),IF($X$1=9,(VLOOKUP(B67,'X9'!$B:$AP,41,FALSE)),IF($X$1=10,(VLOOKUP(B67,'X10'!$B:$AP,41,FALSE)),IF($X$1=11,(VLOOKUP(B67,'X11'!$B:$AP,41,FALSE)),IF($X$1=12,(VLOOKUP(B67,'X12'!$B:$AP,41,FALSE)),IF($X$1=13,(VLOOKUP(B67,'X13'!$B:$AP,41,FALSE)),"B")))))))))))))))</f>
        <v>Exploration &amp; Production</v>
      </c>
      <c r="E67" s="182">
        <f ca="1">IF(ISERROR(IF($X$1=1,(VLOOKUP(B67,'X1'!$B:$AP,7,FALSE)),IF($X$1=2,(VLOOKUP(B67,'X2'!$B:$AP,7,FALSE)),IF($X$1=3,(VLOOKUP(B67,'X3'!$B:$AP,7,FALSE)),IF($X$1=4,(VLOOKUP(B67,'X4'!$B:$AP,7,FALSE)),IF($X$1=5,(VLOOKUP(B67,'X5'!$B:$AP,7,FALSE)),IF($X$1=6,(VLOOKUP(B67,'X6'!$B:$AP,7,FALSE)),IF($X$1=7,(VLOOKUP(B67,'X7'!$B:$AP,7,FALSE)),IF($X$1=8,(VLOOKUP(B67,'X8'!$B:$AP,7,FALSE)),IF($X$1=9,(VLOOKUP(B67,'X9'!$B:$AP,7,FALSE)),IF($X$1=10,(VLOOKUP(B67,'X10'!$B:$AP,7,FALSE)),IF($X$1=11,(VLOOKUP(B67,'X11'!$B:$AP,7,FALSE)),IF($X$1=12,(VLOOKUP(B67,'X12'!$B:$AP,7,FALSE)),IF($X$1=13,(VLOOKUP(B67,'X13'!$B:$AP,7,FALSE)),"B"))))))))))))))=TRUE," ",(IF($X$1=1,(VLOOKUP(B67,'X1'!$B:$AP,7,FALSE)),IF($X$1=2,(VLOOKUP(B67,'X2'!$B:$AP,7,FALSE)),IF($X$1=3,(VLOOKUP(B67,'X3'!$B:$AP,7,FALSE)),IF($X$1=4,(VLOOKUP(B67,'X4'!$B:$AP,7,FALSE)),IF($X$1=5,(VLOOKUP(B67,'X5'!$B:$AP,7,FALSE)),IF($X$1=6,(VLOOKUP(B67,'X6'!$B:$AP,7,FALSE)),IF($X$1=7,(VLOOKUP(B67,'X7'!$B:$AP,7,FALSE)),IF($X$1=8,(VLOOKUP(B67,'X8'!$B:$AP,7,FALSE)),IF($X$1=9,(VLOOKUP(B67,'X9'!$B:$AP,7,FALSE)),IF($X$1=10,(VLOOKUP(B67,'X10'!$B:$AP,7,FALSE)),IF($X$1=11,(VLOOKUP(B67,'X11'!$B:$AP,7,FALSE)),IF($X$1=12,(VLOOKUP(B67,'X12'!$B:$AP,7,FALSE)),IF($X$1=13,(VLOOKUP(B67,'X13'!$B:$AP,7,FALSE)),"B")))))))))))))))</f>
        <v>1544.8</v>
      </c>
      <c r="F67" s="182">
        <f ca="1">IF(ISERROR(IF((IF($X$1=1,(VLOOKUP(B67,'X1'!$B:$AO,6,FALSE)),(IF($X$1=2,(VLOOKUP(B67,'X2'!$B:$AO,6,FALSE)),(IF($X$1=3,(VLOOKUP(B67,'X3'!$B:$AO,6,FALSE)),(IF($X$1=4,(VLOOKUP(B67,'X4'!$B:$AO,6,FALSE)),(IF($X$1=5,(VLOOKUP(B67,'X5'!$B:$AO,6,FALSE)),(IF($X$1=6,(VLOOKUP(B67,'X6'!$B:$AO,6,FALSE)),(IF($X$1=7,(VLOOKUP(B67,'X7'!$B:$AO,6,FALSE)),(IF($X$1=8,(VLOOKUP(B67,'X8'!$B:$AO,6,FALSE)),(IF($X$1=9,(VLOOKUP(B67,'X9'!$B:$AO,6,FALSE)),(IF($X$1=10,(VLOOKUP(B67,'X10'!$B:$AO,6,FALSE)),(IF($X$1=11,(VLOOKUP(B67,'X11'!$B:$AO,6,FALSE)),(IF($X$1=12,(VLOOKUP(B67,'X12'!$B:$AO,6,FALSE)),(VLOOKUP(B67,'X13'!$B:$AO,6,FALSE))))))))))))))))))))))))))=$V$1," ",(IF($X$1=1,(VLOOKUP(B67,'X1'!$B:$AO,6,FALSE)),(IF($X$1=2,(VLOOKUP(B67,'X2'!$B:$AO,6,FALSE)),(IF($X$1=3,(VLOOKUP(B67,'X3'!$B:$AO,6,FALSE)),(IF($X$1=4,(VLOOKUP(B67,'X4'!$B:$AO,6,FALSE)),(IF($X$1=5,(VLOOKUP(B67,'X5'!$B:$AO,6,FALSE)),(IF($X$1=6,(VLOOKUP(B67,'X6'!$B:$AO,6,FALSE)),(IF($X$1=7,(VLOOKUP(B67,'X7'!$B:$AO,6,FALSE)),(IF($X$1=8,(VLOOKUP(B67,'X8'!$B:$AO,6,FALSE)),(IF($X$1=9,(VLOOKUP(B67,'X9'!$B:$AO,6,FALSE)),(IF($X$1=10,(VLOOKUP(B67,'X10'!$B:$AO,6,FALSE)),(IF($X$1=11,(VLOOKUP(B67,'X11'!$B:$AO,6,FALSE)),(IF($X$1=12,(VLOOKUP(B67,'X12'!$B:$AO,6,FALSE)),(VLOOKUP(B67,'X13'!$B:$AO,6,FALSE))))))))))))))))))))))))))))=TRUE," ",(IF((IF($X$1=1,(VLOOKUP(B67,'X1'!$B:$AO,6,FALSE)),(IF($X$1=2,(VLOOKUP(B67,'X2'!$B:$AO,6,FALSE)),(IF($X$1=3,(VLOOKUP(B67,'X3'!$B:$AO,6,FALSE)),(IF($X$1=4,(VLOOKUP(B67,'X4'!$B:$AO,6,FALSE)),(IF($X$1=5,(VLOOKUP(B67,'X5'!$B:$AO,6,FALSE)),(IF($X$1=6,(VLOOKUP(B67,'X6'!$B:$AO,6,FALSE)),(IF($X$1=7,(VLOOKUP(B67,'X7'!$B:$AO,6,FALSE)),(IF($X$1=8,(VLOOKUP(B67,'X8'!$B:$AO,6,FALSE)),(IF($X$1=9,(VLOOKUP(B67,'X9'!$B:$AO,6,FALSE)),(IF($X$1=10,(VLOOKUP(B67,'X10'!$B:$AO,6,FALSE)),(IF($X$1=11,(VLOOKUP(B67,'X11'!$B:$AO,6,FALSE)),(IF($X$1=12,(VLOOKUP(B67,'X12'!$B:$AO,6,FALSE)),(VLOOKUP(B67,'X13'!$B:$AO,6,FALSE))))))))))))))))))))))))))=$V$1," ",(IF($X$1=1,(VLOOKUP(B67,'X1'!$B:$AO,6,FALSE)),(IF($X$1=2,(VLOOKUP(B67,'X2'!$B:$AO,6,FALSE)),(IF($X$1=3,(VLOOKUP(B67,'X3'!$B:$AO,6,FALSE)),(IF($X$1=4,(VLOOKUP(B67,'X4'!$B:$AO,6,FALSE)),(IF($X$1=5,(VLOOKUP(B67,'X5'!$B:$AO,6,FALSE)),(IF($X$1=6,(VLOOKUP(B67,'X6'!$B:$AO,6,FALSE)),(IF($X$1=7,(VLOOKUP(B67,'X7'!$B:$AO,6,FALSE)),(IF($X$1=8,(VLOOKUP(B67,'X8'!$B:$AO,6,FALSE)),(IF($X$1=9,(VLOOKUP(B67,'X9'!$B:$AO,6,FALSE)),(IF($X$1=10,(VLOOKUP(B67,'X10'!$B:$AO,6,FALSE)),(IF($X$1=11,(VLOOKUP(B67,'X11'!$B:$AO,6,FALSE)),(IF($X$1=12,(VLOOKUP(B67,'X12'!$B:$AO,6,FALSE)),(VLOOKUP(B67,'X13'!$B:$AO,6,FALSE)))))))))))))))))))))))))))))</f>
        <v>1678</v>
      </c>
      <c r="G67" s="182">
        <f ca="1">IF(ISERROR(IF($X$1=1,(VLOOKUP(B67,'X1'!$B:$AZ,44,FALSE)),IF($X$1=2,(VLOOKUP(B67,'X2'!$B:$AZ,44,FALSE)),IF($X$1=3,(VLOOKUP(B67,'X3'!$B:$AZ,44,FALSE)),IF($X$1=4,(VLOOKUP(B67,'X4'!$B:$AZ,44,FALSE)),IF($X$1=5,(VLOOKUP(B67,'X5'!$B:$AZ,44,FALSE)),IF($X$1=6,(VLOOKUP(B67,'X6'!$B:$AZ,44,FALSE)),IF($X$1=7,(VLOOKUP(B67,'X7'!$B:$AZ,44,FALSE)),IF($X$1=8,(VLOOKUP(B67,'X8'!$B:$AZ,44,FALSE)),IF($X$1=9,(VLOOKUP(B67,'X9'!$B:$AZ,44,FALSE)),IF($X$1=10,(VLOOKUP(B67,'X10'!$B:$AZ,44,FALSE)),IF($X$1=11,(VLOOKUP(B67,'X11'!$B:$AZ,44,FALSE)),IF($X$1=12,(VLOOKUP(B67,'X12'!$B:$AZ,44,FALSE)),IF($X$1=13,(VLOOKUP(B67,'X13'!$B:$AZ,44,FALSE)),"B"))))))))))))))=TRUE," ",(IF($X$1=1,(VLOOKUP(B67,'X1'!$B:$AZ,44,FALSE)),IF($X$1=2,(VLOOKUP(B67,'X2'!$B:$AZ,44,FALSE)),IF($X$1=3,(VLOOKUP(B67,'X3'!$B:$AZ,44,FALSE)),IF($X$1=4,(VLOOKUP(B67,'X4'!$B:$AZ,44,FALSE)),IF($X$1=5,(VLOOKUP(B67,'X5'!$B:$AZ,44,FALSE)),IF($X$1=6,(VLOOKUP(B67,'X6'!$B:$AZ,44,FALSE)),IF($X$1=7,(VLOOKUP(B67,'X7'!$B:$AZ,44,FALSE)),IF($X$1=8,(VLOOKUP(B67,'X8'!$B:$AZ,44,FALSE)),IF($X$1=9,(VLOOKUP(B67,'X9'!$B:$AZ,44,FALSE)),IF($X$1=10,(VLOOKUP(B67,'X10'!$B:$AZ,44,FALSE)),IF($X$1=11,(VLOOKUP(B67,'X11'!$B:$AZ,44,FALSE)),IF($X$1=12,(VLOOKUP(B67,'X12'!$B:$AZ,44,FALSE)),IF($X$1=13,(VLOOKUP(B67,'X13'!$B:$AZ,44,FALSE)),"B")))))))))))))))</f>
        <v>8.6224754013464633</v>
      </c>
      <c r="H67" s="182">
        <f ca="1">IF(ISERROR(IF($X$1=1,(VLOOKUP(B67,'X1'!$B:$AZ,8,FALSE)),IF($X$1=2,(VLOOKUP(B67,'X2'!$B:$AZ,8,FALSE)),IF($X$1=3,(VLOOKUP(B67,'X3'!$B:$AZ,8,FALSE)),IF($X$1=4,(VLOOKUP(B67,'X4'!$B:$AZ,8,FALSE)),IF($X$1=5,(VLOOKUP(B67,'X5'!$B:$AZ,8,FALSE)),IF($X$1=6,(VLOOKUP(B67,'X6'!$B:$AZ,8,FALSE)),IF($X$1=7,(VLOOKUP(B67,'X7'!$B:$AZ,8,FALSE)),IF($X$1=8,(VLOOKUP(B67,'X8'!$B:$AZ,8,FALSE)),IF($X$1=9,(VLOOKUP(B67,'X9'!$B:$AZ,8,FALSE)),IF($X$1=10,(VLOOKUP(B67,'X10'!$B:$AZ,8,FALSE)),IF($X$1=11,(VLOOKUP(B67,'X11'!$B:$AZ,8,FALSE)),IF($X$1=12,(VLOOKUP(B67,'X12'!$B:$AZ,8,FALSE)),IF($X$1=13,(VLOOKUP(B67,'X13'!$B:$AZ,8,FALSE)),"B"))))))))))))))=TRUE," ",(IF($X$1=1,(VLOOKUP(B67,'X1'!$B:$AZ,8,FALSE)),IF($X$1=2,(VLOOKUP(B67,'X2'!$B:$AZ,8,FALSE)),IF($X$1=3,(VLOOKUP(B67,'X3'!$B:$AZ,8,FALSE)),IF($X$1=4,(VLOOKUP(B67,'X4'!$B:$AZ,8,FALSE)),IF($X$1=5,(VLOOKUP(B67,'X5'!$B:$AZ,8,FALSE)),IF($X$1=6,(VLOOKUP(B67,'X6'!$B:$AZ,8,FALSE)),IF($X$1=7,(VLOOKUP(B67,'X7'!$B:$AZ,8,FALSE)),IF($X$1=8,(VLOOKUP(B67,'X8'!$B:$AZ,8,FALSE)),IF($X$1=9,(VLOOKUP(B67,'X9'!$B:$AZ,8,FALSE)),IF($X$1=10,(VLOOKUP(B67,'X10'!$B:$AZ,8,FALSE)),IF($X$1=11,(VLOOKUP(B67,'X11'!$B:$AZ,8,FALSE)),IF($X$1=12,(VLOOKUP(B67,'X12'!$B:$AZ,8,FALSE)),IF($X$1=13,(VLOOKUP(B67,'X13'!$B:$AZ,8,FALSE)),"B")))))))))))))))</f>
        <v>64347.101268615952</v>
      </c>
      <c r="I67" s="183">
        <f ca="1">IF(ISERROR(IF($X$1=1,(VLOOKUP(B67,'X1'!$B:$AZ,2,FALSE)),IF($X$1=2,(VLOOKUP(B67,'X2'!$B:$AZ,2,FALSE)),IF($X$1=3,(VLOOKUP(B67,'X3'!$B:$AZ,2,FALSE)),IF($X$1=4,(VLOOKUP(B67,'X4'!$B:$AZ,2,FALSE)),IF($X$1=5,(VLOOKUP(B67,'X5'!$B:$AZ,2,FALSE)),IF($X$1=6,(VLOOKUP(B67,'X6'!$B:$AZ,2,FALSE)),IF($X$1=7,(VLOOKUP(B67,'X7'!$B:$AZ,2,FALSE)),IF($X$1=8,(VLOOKUP(B67,'X8'!$B:$AZ,2,FALSE)),IF($X$1=9,(VLOOKUP(B67,'X9'!$B:$AZ,2,FALSE)),IF($X$1=10,(VLOOKUP(B67,'X10'!$B:$AZ,2,FALSE)),IF($X$1=11,(VLOOKUP(B67,'X11'!$B:$AZ,2,FALSE)),IF($X$1=12,(VLOOKUP(B67,'X12'!$B:$AZ,2,FALSE)),IF($X$1=13,(VLOOKUP(B67,'X13'!$B:$AZ,2,FALSE)),"B"))))))))))))))=TRUE," ",(IF($X$1=1,(VLOOKUP(B67,'X1'!$B:$AZ,2,FALSE)),IF($X$1=2,(VLOOKUP(B67,'X2'!$B:$AZ,2,FALSE)),IF($X$1=3,(VLOOKUP(B67,'X3'!$B:$AZ,2,FALSE)),IF($X$1=4,(VLOOKUP(B67,'X4'!$B:$AZ,2,FALSE)),IF($X$1=5,(VLOOKUP(B67,'X5'!$B:$AZ,2,FALSE)),IF($X$1=6,(VLOOKUP(B67,'X6'!$B:$AZ,2,FALSE)),IF($X$1=7,(VLOOKUP(B67,'X7'!$B:$AZ,2,FALSE)),IF($X$1=8,(VLOOKUP(B67,'X8'!$B:$AZ,2,FALSE)),IF($X$1=9,(VLOOKUP(B67,'X9'!$B:$AZ,2,FALSE)),IF($X$1=10,(VLOOKUP(B67,'X10'!$B:$AZ,2,FALSE)),IF($X$1=11,(VLOOKUP(B67,'X11'!$B:$AZ,2,FALSE)),IF($X$1=12,(VLOOKUP(B67,'X12'!$B:$AZ,2,FALSE)),IF($X$1=13,(VLOOKUP(B67,'X13'!$B:$AZ,2,FALSE)),"B")))))))))))))))</f>
        <v>7</v>
      </c>
      <c r="J67" s="183">
        <f ca="1">IF(ISERROR(IF($X$1=1,(VLOOKUP(B67,'X1'!$B:$AZ,3,FALSE)),IF($X$1=2,(VLOOKUP(B67,'X2'!$B:$AZ,3,FALSE)),IF($X$1=3,(VLOOKUP(B67,'X3'!$B:$AZ,3,FALSE)),IF($X$1=4,(VLOOKUP(B67,'X4'!$B:$AZ,3,FALSE)),IF($X$1=5,(VLOOKUP(B67,'X5'!$B:$AZ,3,FALSE)),IF($X$1=6,(VLOOKUP(B67,'X6'!$B:$AZ,3,FALSE)),IF($X$1=7,(VLOOKUP(B67,'X7'!$B:$AZ,3,FALSE)),IF($X$1=8,(VLOOKUP(B67,'X8'!$B:$AZ,3,FALSE)),IF($X$1=9,(VLOOKUP(B67,'X9'!$B:$AZ,3,FALSE)),IF($X$1=10,(VLOOKUP(B67,'X10'!$B:$AZ,3,FALSE)),IF($X$1=11,(VLOOKUP(B67,'X11'!$B:$AZ,3,FALSE)),IF($X$1=12,(VLOOKUP(B67,'X12'!$B:$AZ,3,FALSE)),IF($X$1=13,(VLOOKUP(B67,'X13'!$B:$AZ,3,FALSE)),"B"))))))))))))))=TRUE," ",(IF($X$1=1,(VLOOKUP(B67,'X1'!$B:$AZ,3,FALSE)),IF($X$1=2,(VLOOKUP(B67,'X2'!$B:$AZ,3,FALSE)),IF($X$1=3,(VLOOKUP(B67,'X3'!$B:$AZ,3,FALSE)),IF($X$1=4,(VLOOKUP(B67,'X4'!$B:$AZ,3,FALSE)),IF($X$1=5,(VLOOKUP(B67,'X5'!$B:$AZ,3,FALSE)),IF($X$1=6,(VLOOKUP(B67,'X6'!$B:$AZ,3,FALSE)),IF($X$1=7,(VLOOKUP(B67,'X7'!$B:$AZ,3,FALSE)),IF($X$1=8,(VLOOKUP(B67,'X8'!$B:$AZ,3,FALSE)),IF($X$1=9,(VLOOKUP(B67,'X9'!$B:$AZ,3,FALSE)),IF($X$1=10,(VLOOKUP(B67,'X10'!$B:$AZ,3,FALSE)),IF($X$1=11,(VLOOKUP(B67,'X11'!$B:$AZ,3,FALSE)),IF($X$1=12,(VLOOKUP(B67,'X12'!$B:$AZ,3,FALSE)),IF($X$1=13,(VLOOKUP(B67,'X13'!$B:$AZ,3,FALSE)),"B")))))))))))))))</f>
        <v>0</v>
      </c>
      <c r="K67" s="183">
        <f ca="1">IF(ISERROR(IF($X$1=1,(VLOOKUP(B67,'X1'!$B:$AZ,5,FALSE)),IF($X$1=2,(VLOOKUP(B67,'X2'!$B:$AZ,5,FALSE)),IF($X$1=3,(VLOOKUP(B67,'X3'!$B:$AZ,5,FALSE)),IF($X$1=4,(VLOOKUP(B67,'X4'!$B:$AZ,5,FALSE)),IF($X$1=5,(VLOOKUP(B67,'X5'!$B:$AZ,5,FALSE)),IF($X$1=6,(VLOOKUP(B67,'X6'!$B:$AZ,5,FALSE)),IF($X$1=7,(VLOOKUP(B67,'X7'!$B:$AZ,5,FALSE)),IF($X$1=8,(VLOOKUP(B67,'X8'!$B:$AZ,5,FALSE)),IF($X$1=9,(VLOOKUP(B67,'X9'!$B:$AZ,5,FALSE)),IF($X$1=10,(VLOOKUP(B67,'X10'!$B:$AZ,5,FALSE)),IF($X$1=11,(VLOOKUP(B67,'X11'!$B:$AZ,5,FALSE)),IF($X$1=12,(VLOOKUP(B67,'X12'!$B:$AZ,5,FALSE)),IF($X$1=13,(VLOOKUP(B67,'X13'!$B:$AZ,5,FALSE)),"B"))))))))))))))=TRUE," ",(IF($X$1=1,(VLOOKUP(B67,'X1'!$B:$AZ,5,FALSE)),IF($X$1=2,(VLOOKUP(B67,'X2'!$B:$AZ,5,FALSE)),IF($X$1=3,(VLOOKUP(B67,'X3'!$B:$AZ,5,FALSE)),IF($X$1=4,(VLOOKUP(B67,'X4'!$B:$AZ,5,FALSE)),IF($X$1=5,(VLOOKUP(B67,'X5'!$B:$AZ,5,FALSE)),IF($X$1=6,(VLOOKUP(B67,'X6'!$B:$AZ,5,FALSE)),IF($X$1=7,(VLOOKUP(B67,'X7'!$B:$AZ,5,FALSE)),IF($X$1=8,(VLOOKUP(B67,'X8'!$B:$AZ,5,FALSE)),IF($X$1=9,(VLOOKUP(B67,'X9'!$B:$AZ,5,FALSE)),IF($X$1=10,(VLOOKUP(B67,'X10'!$B:$AZ,5,FALSE)),IF($X$1=11,(VLOOKUP(B67,'X11'!$B:$AZ,5,FALSE)),IF($X$1=12,(VLOOKUP(B67,'X12'!$B:$AZ,5,FALSE)),IF($X$1=13,(VLOOKUP(B67,'X13'!$B:$AZ,5,FALSE)),"B")))))))))))))))</f>
        <v>13</v>
      </c>
      <c r="L67" s="184">
        <f ca="1">IF(ISERROR(IF($X$1=1,(VLOOKUP(B67,'X1'!$B:$AZ,9,FALSE)),IF($X$1=2,(VLOOKUP(B67,'X2'!$B:$AZ,9,FALSE)),IF($X$1=3,(VLOOKUP(B67,'X3'!$B:$AZ,9,FALSE)),IF($X$1=4,(VLOOKUP(B67,'X4'!$B:$AZ,9,FALSE)),IF($X$1=5,(VLOOKUP(B67,'X5'!$B:$AZ,9,FALSE)),IF($X$1=6,(VLOOKUP(B67,'X6'!$B:$AZ,9,FALSE)),IF($X$1=7,(VLOOKUP(B67,'X7'!$B:$AZ,9,FALSE)),IF($X$1=8,(VLOOKUP(B67,'X8'!$B:$AZ,9,FALSE)),IF($X$1=9,(VLOOKUP(B67,'X9'!$B:$AZ,9,FALSE)),IF($X$1=10,(VLOOKUP(B67,'X10'!$B:$AZ,9,FALSE)),IF($X$1=11,(VLOOKUP(B67,'X11'!$B:$AZ,9,FALSE)),IF($X$1=12,(VLOOKUP(B67,'X12'!$B:$AZ,9,FALSE)),IF($X$1=13,(VLOOKUP(B67,'X13'!$B:$AZ,9,FALSE)),"B"))))))))))))))=TRUE," ",(IF($X$1=1,(VLOOKUP(B67,'X1'!$B:$AZ,9,FALSE)),IF($X$1=2,(VLOOKUP(B67,'X2'!$B:$AZ,9,FALSE)),IF($X$1=3,(VLOOKUP(B67,'X3'!$B:$AZ,9,FALSE)),IF($X$1=4,(VLOOKUP(B67,'X4'!$B:$AZ,9,FALSE)),IF($X$1=5,(VLOOKUP(B67,'X5'!$B:$AZ,9,FALSE)),IF($X$1=6,(VLOOKUP(B67,'X6'!$B:$AZ,9,FALSE)),IF($X$1=7,(VLOOKUP(B67,'X7'!$B:$AZ,9,FALSE)),IF($X$1=8,(VLOOKUP(B67,'X8'!$B:$AZ,9,FALSE)),IF($X$1=9,(VLOOKUP(B67,'X9'!$B:$AZ,9,FALSE)),IF($X$1=10,(VLOOKUP(B67,'X10'!$B:$AZ,9,FALSE)),IF($X$1=11,(VLOOKUP(B67,'X11'!$B:$AZ,9,FALSE)),IF($X$1=12,(VLOOKUP(B67,'X12'!$B:$AZ,9,FALSE)),IF($X$1=13,(VLOOKUP(B67,'X13'!$B:$AZ,9,FALSE)),"B")))))))))))))))</f>
        <v>13.869137398549162</v>
      </c>
      <c r="M67" s="184">
        <f ca="1">IF(ISERROR(IF($X$1=1,(VLOOKUP(B67,'X1'!$B:$AZ,10,FALSE)),IF($X$1=2,(VLOOKUP(B67,'X2'!$B:$AZ,10,FALSE)),IF($X$1=3,(VLOOKUP(B67,'X3'!$B:$AZ,10,FALSE)),IF($X$1=4,(VLOOKUP(B67,'X4'!$B:$AZ,10,FALSE)),IF($X$1=5,(VLOOKUP(B67,'X5'!$B:$AZ,10,FALSE)),IF($X$1=6,(VLOOKUP(B67,'X6'!$B:$AZ,10,FALSE)),IF($X$1=7,(VLOOKUP(B67,'X7'!$B:$AZ,10,FALSE)),IF($X$1=8,(VLOOKUP(B67,'X8'!$B:$AZ,10,FALSE)),IF($X$1=9,(VLOOKUP(B67,'X9'!$B:$AZ,10,FALSE)),IF($X$1=10,(VLOOKUP(B67,'X10'!$B:$AZ,10,FALSE)),IF($X$1=11,(VLOOKUP(B67,'X11'!$B:$AZ,10,FALSE)),IF($X$1=12,(VLOOKUP(B67,'X12'!$B:$AZ,10,FALSE)),IF($X$1=13,(VLOOKUP(B67,'X13'!$B:$AZ,10,FALSE)),"B"))))))))))))))=TRUE," ",(IF($X$1=1,(VLOOKUP(B67,'X1'!$B:$AZ,10,FALSE)),IF($X$1=2,(VLOOKUP(B67,'X2'!$B:$AZ,10,FALSE)),IF($X$1=3,(VLOOKUP(B67,'X3'!$B:$AZ,10,FALSE)),IF($X$1=4,(VLOOKUP(B67,'X4'!$B:$AZ,10,FALSE)),IF($X$1=5,(VLOOKUP(B67,'X5'!$B:$AZ,10,FALSE)),IF($X$1=6,(VLOOKUP(B67,'X6'!$B:$AZ,10,FALSE)),IF($X$1=7,(VLOOKUP(B67,'X7'!$B:$AZ,10,FALSE)),IF($X$1=8,(VLOOKUP(B67,'X8'!$B:$AZ,10,FALSE)),IF($X$1=9,(VLOOKUP(B67,'X9'!$B:$AZ,10,FALSE)),IF($X$1=10,(VLOOKUP(B67,'X10'!$B:$AZ,10,FALSE)),IF($X$1=11,(VLOOKUP(B67,'X11'!$B:$AZ,10,FALSE)),IF($X$1=12,(VLOOKUP(B67,'X12'!$B:$AZ,10,FALSE)),IF($X$1=13,(VLOOKUP(B67,'X13'!$B:$AZ,10,FALSE)),"B")))))))))))))))</f>
        <v>13.979457943079499</v>
      </c>
      <c r="N67" s="185">
        <f ca="1">IF(ISERROR(IF($X$1=1,(VLOOKUP(B67,'X1'!$B:$AZ,45,FALSE)),IF($X$1=2,(VLOOKUP(B67,'X2'!$B:$AZ,45,FALSE)),IF($X$1=3,(VLOOKUP(B67,'X3'!$B:$AZ,45,FALSE)),IF($X$1=4,(VLOOKUP(B67,'X4'!$B:$AZ,45,FALSE)),IF($X$1=5,(VLOOKUP(B67,'X5'!$B:$AZ,45,FALSE)),IF($X$1=6,(VLOOKUP(B67,'X6'!$B:$AZ,45,FALSE)),IF($X$1=7,(VLOOKUP(B67,'X7'!$B:$AZ,45,FALSE)),IF($X$1=8,(VLOOKUP(B67,'X8'!$B:$AZ,45,FALSE)),IF($X$1=9,(VLOOKUP(B67,'X9'!$B:$AZ,45,FALSE)),IF($X$1=10,(VLOOKUP(B67,'X10'!$B:$AZ,45,FALSE)),IF($X$1=11,(VLOOKUP(B67,'X11'!$B:$AZ,45,FALSE)),IF($X$1=12,(VLOOKUP(B67,'X12'!$B:$AZ,45,FALSE)),IF($X$1=13,(VLOOKUP(B67,'X13'!$B:$AZ,45,FALSE)),"B"))))))))))))))=TRUE," ",(IF($X$1=1,(VLOOKUP(B67,'X1'!$B:$AZ,45,FALSE)),IF($X$1=2,(VLOOKUP(B67,'X2'!$B:$AZ,45,FALSE)),IF($X$1=3,(VLOOKUP(B67,'X3'!$B:$AZ,45,FALSE)),IF($X$1=4,(VLOOKUP(B67,'X4'!$B:$AZ,45,FALSE)),IF($X$1=5,(VLOOKUP(B67,'X5'!$B:$AZ,45,FALSE)),IF($X$1=6,(VLOOKUP(B67,'X6'!$B:$AZ,45,FALSE)),IF($X$1=7,(VLOOKUP(B67,'X7'!$B:$AZ,45,FALSE)),IF($X$1=8,(VLOOKUP(B67,'X8'!$B:$AZ,45,FALSE)),IF($X$1=9,(VLOOKUP(B67,'X9'!$B:$AZ,45,FALSE)),IF($X$1=10,(VLOOKUP(B67,'X10'!$B:$AZ,45,FALSE)),IF($X$1=11,(VLOOKUP(B67,'X11'!$B:$AZ,45,FALSE)),IF($X$1=12,(VLOOKUP(B67,'X12'!$B:$AZ,45,FALSE)),IF($X$1=13,(VLOOKUP(B67,'X13'!$B:$AZ,45,FALSE)),"B")))))))))))))))</f>
        <v>-17.711227112485705</v>
      </c>
      <c r="O67" s="184">
        <f ca="1">IF(ISERROR(IF($X$1=1,(VLOOKUP(B67,'X1'!$B:$AZ,11,FALSE)),IF($X$1=2,(VLOOKUP(B67,'X2'!$B:$AZ,11,FALSE)),IF($X$1=3,(VLOOKUP(B67,'X3'!$B:$AZ,11,FALSE)),IF($X$1=4,(VLOOKUP(B67,'X4'!$B:$AZ,11,FALSE)),IF($X$1=5,(VLOOKUP(B67,'X5'!$B:$AZ,11,FALSE)),IF($X$1=6,(VLOOKUP(B67,'X6'!$B:$AZ,11,FALSE)),IF($X$1=7,(VLOOKUP(B67,'X7'!$B:$AZ,11,FALSE)),IF($X$1=8,(VLOOKUP(B67,'X8'!$B:$AZ,11,FALSE)),IF($X$1=9,(VLOOKUP(B67,'X9'!$B:$AZ,11,FALSE)),IF($X$1=10,(VLOOKUP(B67,'X10'!$B:$AZ,11,FALSE)),IF($X$1=11,(VLOOKUP(B67,'X11'!$B:$AZ,11,FALSE)),IF($X$1=12,(VLOOKUP(B67,'X12'!$B:$AZ,11,FALSE)),IF($X$1=13,(VLOOKUP(B67,'X13'!$B:$AZ,11,FALSE)),"B"))))))))))))))=TRUE," ",(IF($X$1=1,(VLOOKUP(B67,'X1'!$B:$AZ,11,FALSE)),IF($X$1=2,(VLOOKUP(B67,'X2'!$B:$AZ,11,FALSE)),IF($X$1=3,(VLOOKUP(B67,'X3'!$B:$AZ,11,FALSE)),IF($X$1=4,(VLOOKUP(B67,'X4'!$B:$AZ,11,FALSE)),IF($X$1=5,(VLOOKUP(B67,'X5'!$B:$AZ,11,FALSE)),IF($X$1=6,(VLOOKUP(B67,'X6'!$B:$AZ,11,FALSE)),IF($X$1=7,(VLOOKUP(B67,'X7'!$B:$AZ,11,FALSE)),IF($X$1=8,(VLOOKUP(B67,'X8'!$B:$AZ,11,FALSE)),IF($X$1=9,(VLOOKUP(B67,'X9'!$B:$AZ,11,FALSE)),IF($X$1=10,(VLOOKUP(B67,'X10'!$B:$AZ,11,FALSE)),IF($X$1=11,(VLOOKUP(B67,'X11'!$B:$AZ,11,FALSE)),IF($X$1=12,(VLOOKUP(B67,'X12'!$B:$AZ,11,FALSE)),IF($X$1=13,(VLOOKUP(B67,'X13'!$B:$AZ,11,FALSE)),"B")))))))))))))))</f>
        <v>12.430477569244575</v>
      </c>
      <c r="P67" s="184">
        <f ca="1">IF(ISERROR(IF($X$1=1,(VLOOKUP(B67,'X1'!$B:$AZ,12,FALSE)),IF($X$1=2,(VLOOKUP(B67,'X2'!$B:$AZ,12,FALSE)),IF($X$1=3,(VLOOKUP(B67,'X3'!$B:$AZ,12,FALSE)),IF($X$1=4,(VLOOKUP(B67,'X4'!$B:$AZ,12,FALSE)),IF($X$1=5,(VLOOKUP(B67,'X5'!$B:$AZ,12,FALSE)),IF($X$1=6,(VLOOKUP(B67,'X6'!$B:$AZ,12,FALSE)),IF($X$1=7,(VLOOKUP(B67,'X7'!$B:$AZ,12,FALSE)),IF($X$1=8,(VLOOKUP(B67,'X8'!$B:$AZ,12,FALSE)),IF($X$1=9,(VLOOKUP(B67,'X9'!$B:$AZ,12,FALSE)),IF($X$1=10,(VLOOKUP(B67,'X10'!$B:$AZ,12,FALSE)),IF($X$1=11,(VLOOKUP(B67,'X11'!$B:$AZ,12,FALSE)),IF($X$1=12,(VLOOKUP(B67,'X12'!$B:$AZ,12,FALSE)),IF($X$1=13,(VLOOKUP(B67,'X13'!$B:$AZ,12,FALSE)),"B"))))))))))))))=TRUE," ",(IF($X$1=1,(VLOOKUP(B67,'X1'!$B:$AZ,12,FALSE)),IF($X$1=2,(VLOOKUP(B67,'X2'!$B:$AZ,12,FALSE)),IF($X$1=3,(VLOOKUP(B67,'X3'!$B:$AZ,12,FALSE)),IF($X$1=4,(VLOOKUP(B67,'X4'!$B:$AZ,12,FALSE)),IF($X$1=5,(VLOOKUP(B67,'X5'!$B:$AZ,12,FALSE)),IF($X$1=6,(VLOOKUP(B67,'X6'!$B:$AZ,12,FALSE)),IF($X$1=7,(VLOOKUP(B67,'X7'!$B:$AZ,12,FALSE)),IF($X$1=8,(VLOOKUP(B67,'X8'!$B:$AZ,12,FALSE)),IF($X$1=9,(VLOOKUP(B67,'X9'!$B:$AZ,12,FALSE)),IF($X$1=10,(VLOOKUP(B67,'X10'!$B:$AZ,12,FALSE)),IF($X$1=11,(VLOOKUP(B67,'X11'!$B:$AZ,12,FALSE)),IF($X$1=12,(VLOOKUP(B67,'X12'!$B:$AZ,12,FALSE)),IF($X$1=13,(VLOOKUP(B67,'X13'!$B:$AZ,12,FALSE)),"B")))))))))))))))</f>
        <v>11.716321791896762</v>
      </c>
      <c r="Q67" s="185">
        <f ca="1">IF(ISERROR(IF($X$1=1,(VLOOKUP(B67,'X1'!$B:$AZ,46,FALSE)),IF($X$1=2,(VLOOKUP(B67,'X2'!$B:$AZ,46,FALSE)),IF($X$1=3,(VLOOKUP(B67,'X3'!$B:$AZ,46,FALSE)),IF($X$1=4,(VLOOKUP(B67,'X4'!$B:$AZ,46,FALSE)),IF($X$1=5,(VLOOKUP(B67,'X5'!$B:$AZ,46,FALSE)),IF($X$1=6,(VLOOKUP(B67,'X6'!$B:$AZ,46,FALSE)),IF($X$1=7,(VLOOKUP(B67,'X7'!$B:$AZ,46,FALSE)),IF($X$1=8,(VLOOKUP(B67,'X8'!$B:$AZ,46,FALSE)),IF($X$1=9,(VLOOKUP(B67,'X9'!$B:$AZ,46,FALSE)),IF($X$1=10,(VLOOKUP(B67,'X10'!$B:$AZ,46,FALSE)),IF($X$1=11,(VLOOKUP(B67,'X11'!$B:$AZ,46,FALSE)),IF($X$1=12,(VLOOKUP(B67,'X12'!$B:$AZ,46,FALSE)),IF($X$1=13,(VLOOKUP(B67,'X13'!$B:$AZ,46,FALSE)),"B"))))))))))))))=TRUE," ",(IF($X$1=1,(VLOOKUP(B67,'X1'!$B:$AZ,46,FALSE)),IF($X$1=2,(VLOOKUP(B67,'X2'!$B:$AZ,46,FALSE)),IF($X$1=3,(VLOOKUP(B67,'X3'!$B:$AZ,46,FALSE)),IF($X$1=4,(VLOOKUP(B67,'X4'!$B:$AZ,46,FALSE)),IF($X$1=5,(VLOOKUP(B67,'X5'!$B:$AZ,46,FALSE)),IF($X$1=6,(VLOOKUP(B67,'X6'!$B:$AZ,46,FALSE)),IF($X$1=7,(VLOOKUP(B67,'X7'!$B:$AZ,46,FALSE)),IF($X$1=8,(VLOOKUP(B67,'X8'!$B:$AZ,46,FALSE)),IF($X$1=9,(VLOOKUP(B67,'X9'!$B:$AZ,46,FALSE)),IF($X$1=10,(VLOOKUP(B67,'X10'!$B:$AZ,46,FALSE)),IF($X$1=11,(VLOOKUP(B67,'X11'!$B:$AZ,46,FALSE)),IF($X$1=12,(VLOOKUP(B67,'X12'!$B:$AZ,46,FALSE)),IF($X$1=13,(VLOOKUP(B67,'X13'!$B:$AZ,46,FALSE)),"B")))))))))))))))</f>
        <v>2.7126979517249517</v>
      </c>
      <c r="R67" s="185">
        <f ca="1">IF(ISERROR(IF($X$1=1,(VLOOKUP(B67,'X1'!$B:$AZ,15,FALSE)),IF($X$1=2,(VLOOKUP(B67,'X2'!$B:$AZ,15,FALSE)),IF($X$1=3,(VLOOKUP(B67,'X3'!$B:$AZ,15,FALSE)),IF($X$1=4,(VLOOKUP(B67,'X4'!$B:$AZ,15,FALSE)),IF($X$1=5,(VLOOKUP(B67,'X5'!$B:$AZ,15,FALSE)),IF($X$1=6,(VLOOKUP(B67,'X6'!$B:$AZ,15,FALSE)),IF($X$1=7,(VLOOKUP(B67,'X7'!$B:$AZ,15,FALSE)),IF($X$1=8,(VLOOKUP(B67,'X8'!$B:$AZ,15,FALSE)),IF($X$1=9,(VLOOKUP(B67,'X9'!$B:$AZ,15,FALSE)),IF($X$1=10,(VLOOKUP(B67,'X10'!$B:$AZ,15,FALSE)),IF($X$1=11,(VLOOKUP(B67,'X11'!$B:$AZ,15,FALSE)),IF($X$1=12,(VLOOKUP(B67,'X12'!$B:$AZ,15,FALSE)),IF($X$1=13,(VLOOKUP(B67,'X13'!$B:$AZ,15,FALSE)),"B"))))))))))))))=TRUE," ",(IF($X$1=1,(VLOOKUP(B67,'X1'!$B:$AZ,15,FALSE)),IF($X$1=2,(VLOOKUP(B67,'X2'!$B:$AZ,15,FALSE)),IF($X$1=3,(VLOOKUP(B67,'X3'!$B:$AZ,15,FALSE)),IF($X$1=4,(VLOOKUP(B67,'X4'!$B:$AZ,15,FALSE)),IF($X$1=5,(VLOOKUP(B67,'X5'!$B:$AZ,15,FALSE)),IF($X$1=6,(VLOOKUP(B67,'X6'!$B:$AZ,15,FALSE)),IF($X$1=7,(VLOOKUP(B67,'X7'!$B:$AZ,15,FALSE)),IF($X$1=8,(VLOOKUP(B67,'X8'!$B:$AZ,15,FALSE)),IF($X$1=9,(VLOOKUP(B67,'X9'!$B:$AZ,15,FALSE)),IF($X$1=10,(VLOOKUP(B67,'X10'!$B:$AZ,15,FALSE)),IF($X$1=11,(VLOOKUP(B67,'X11'!$B:$AZ,15,FALSE)),IF($X$1=12,(VLOOKUP(B67,'X12'!$B:$AZ,15,FALSE)),IF($X$1=13,(VLOOKUP(B67,'X13'!$B:$AZ,15,FALSE)),"B")))))))))))))))</f>
        <v>3.3890471258415329</v>
      </c>
      <c r="S67" s="185">
        <f ca="1">IF(ISERROR(IF((IF($X$1=1,(VLOOKUP(B67,'X1'!$B:$AZ,14,FALSE)),(IF($X$1=2,(VLOOKUP(B67,'X2'!$B:$AZ,14,FALSE)),(IF($X$1=3,(VLOOKUP(B67,'X3'!$B:$AZ,14,FALSE)),(IF($X$1=4,(VLOOKUP(B67,'X4'!$B:$AZ,14,FALSE)),(IF($X$1=5,(VLOOKUP(B67,'X5'!$B:$AZ,14,FALSE)),(IF($X$1=6,(VLOOKUP(B67,'X6'!$B:$AZ,14,FALSE)),(IF($X$1=7,(VLOOKUP(B67,'X7'!$B:$AZ,14,FALSE)),(IF($X$1=8,(VLOOKUP(B67,'X8'!$B:$AZ,14,FALSE)),(IF($X$1=9,(VLOOKUP(B67,'X9'!$B:$AZ,14,FALSE)),(IF($X$1=10,(VLOOKUP(B67,'X10'!$B:$AZ,14,FALSE)),(IF($X$1=11,(VLOOKUP(B67,'X11'!$B:$AZ,14,FALSE)),(IF($X$1=12,(VLOOKUP(B67,'X12'!$B:$AZ,14,FALSE)),(VLOOKUP(B67,'X13'!$B:$AZ,14,FALSE))))))))))))))))))))))))))=$V$1," ",(IF($X$1=1,(VLOOKUP(B67,'X1'!$B:$AZ,14,FALSE)),(IF($X$1=2,(VLOOKUP(B67,'X2'!$B:$AZ,14,FALSE)),(IF($X$1=3,(VLOOKUP(B67,'X3'!$B:$AZ,14,FALSE)),(IF($X$1=4,(VLOOKUP(B67,'X4'!$B:$AZ,14,FALSE)),(IF($X$1=5,(VLOOKUP(B67,'X5'!$B:$AZ,14,FALSE)),(IF($X$1=6,(VLOOKUP(B67,'X6'!$B:$AZ,14,FALSE)),(IF($X$1=7,(VLOOKUP(B67,'X7'!$B:$AZ,14,FALSE)),(IF($X$1=8,(VLOOKUP(B67,'X8'!$B:$AZ,14,FALSE)),(IF($X$1=9,(VLOOKUP(B67,'X9'!$B:$AZ,14,FALSE)),(IF($X$1=10,(VLOOKUP(B67,'X10'!$B:$AZ,14,FALSE)),(IF($X$1=11,(VLOOKUP(B67,'X11'!$B:$AZ,14,FALSE)),(IF($X$1=12,(VLOOKUP(B67,'X12'!$B:$AZ,14,FALSE)),(VLOOKUP(B67,'X13'!$B:$AZ,14,FALSE))))))))))))))))))))))))))))=TRUE," ",(IF((IF($X$1=1,(VLOOKUP(B67,'X1'!$B:$AZ,14,FALSE)),(IF($X$1=2,(VLOOKUP(B67,'X2'!$B:$AZ,14,FALSE)),(IF($X$1=3,(VLOOKUP(B67,'X3'!$B:$AZ,14,FALSE)),(IF($X$1=4,(VLOOKUP(B67,'X4'!$B:$AZ,14,FALSE)),(IF($X$1=5,(VLOOKUP(B67,'X5'!$B:$AZ,14,FALSE)),(IF($X$1=6,(VLOOKUP(B67,'X6'!$B:$AZ,14,FALSE)),(IF($X$1=7,(VLOOKUP(B67,'X7'!$B:$AZ,14,FALSE)),(IF($X$1=8,(VLOOKUP(B67,'X8'!$B:$AZ,14,FALSE)),(IF($X$1=9,(VLOOKUP(B67,'X9'!$B:$AZ,14,FALSE)),(IF($X$1=10,(VLOOKUP(B67,'X10'!$B:$AZ,14,FALSE)),(IF($X$1=11,(VLOOKUP(B67,'X11'!$B:$AZ,14,FALSE)),(IF($X$1=12,(VLOOKUP(B67,'X12'!$B:$AZ,14,FALSE)),(VLOOKUP(B67,'X13'!$B:$AZ,14,FALSE))))))))))))))))))))))))))=$V$1," ",(IF($X$1=1,(VLOOKUP(B67,'X1'!$B:$AZ,14,FALSE)),(IF($X$1=2,(VLOOKUP(B67,'X2'!$B:$AZ,14,FALSE)),(IF($X$1=3,(VLOOKUP(B67,'X3'!$B:$AZ,14,FALSE)),(IF($X$1=4,(VLOOKUP(B67,'X4'!$B:$AZ,14,FALSE)),(IF($X$1=5,(VLOOKUP(B67,'X5'!$B:$AZ,14,FALSE)),(IF($X$1=6,(VLOOKUP(B67,'X6'!$B:$AZ,14,FALSE)),(IF($X$1=7,(VLOOKUP(B67,'X7'!$B:$AZ,14,FALSE)),(IF($X$1=8,(VLOOKUP(B67,'X8'!$B:$AZ,14,FALSE)),(IF($X$1=9,(VLOOKUP(B67,'X9'!$B:$AZ,14,FALSE)),(IF($X$1=10,(VLOOKUP(B67,'X10'!$B:$AZ,14,FALSE)),(IF($X$1=11,(VLOOKUP(B67,'X11'!$B:$AZ,14,FALSE)),(IF($X$1=12,(VLOOKUP(B67,'X12'!$B:$AZ,14,FALSE)),(VLOOKUP(B67,'X13'!$B:$AZ,14,FALSE)))))))))))))))))))))))))))))</f>
        <v>393.35164105062671</v>
      </c>
      <c r="Z67" s="171">
        <v>11</v>
      </c>
      <c r="AA67" s="171">
        <v>6</v>
      </c>
      <c r="AB67" s="171" t="str">
        <f t="shared" ref="AB67:AB79" si="13">CONCATENATE(Z67,AA67)</f>
        <v>116</v>
      </c>
      <c r="AC67" s="165">
        <f t="shared" si="12"/>
        <v>115</v>
      </c>
      <c r="AD67" s="63" t="s">
        <v>1671</v>
      </c>
      <c r="AE67" s="166" t="s">
        <v>118</v>
      </c>
      <c r="AF67" s="166" t="s">
        <v>156</v>
      </c>
      <c r="AG67" s="166" t="s">
        <v>155</v>
      </c>
      <c r="AH67" s="166" t="s">
        <v>135</v>
      </c>
      <c r="AI67" s="166" t="s">
        <v>137</v>
      </c>
      <c r="AJ67" s="166" t="s">
        <v>1230</v>
      </c>
      <c r="AK67" s="165">
        <v>13</v>
      </c>
      <c r="AL67" s="165">
        <v>14</v>
      </c>
      <c r="AM67" s="165">
        <v>9</v>
      </c>
      <c r="AN67" s="166" t="s">
        <v>785</v>
      </c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02"/>
    </row>
    <row r="68" spans="1:52" ht="14.1" customHeight="1" x14ac:dyDescent="0.25">
      <c r="A68" s="156">
        <f t="shared" si="9"/>
        <v>21</v>
      </c>
      <c r="B68" s="122" t="str">
        <f>IF(ISERROR(IF($U$16=1,(VLOOKUP(A68,$AC$89:$AH$125,2,FALSE)),IF((IF($X$1=1,'X1'!B27,(IF($X$1=2,'X2'!B27,(IF($X$1=3,'X3'!B27,(IF($X$1=4,'X4'!B27,(IF($X$1=5,'X5'!B27,(IF($X$1=6,'X6'!B27,(IF($X$1=7,'X7'!B27,(IF($X$1=8,'X8'!B27,(IF($X$1=9,'X9'!B27,(IF($X$1=10,'X10'!B27,(IF($X$1=11,'X11'!B27,(IF($X$1=12,'X12'!B27,'X13'!B27))))))))))))))))))))))))="","",(IF($X$1=1,'X1'!B27,(IF($X$1=2,'X2'!B27,(IF($X$1=3,'X3'!B27,(IF($X$1=4,'X4'!B27,(IF($X$1=5,'X5'!B27,(IF($X$1=6,'X6'!B27,(IF($X$1=7,'X7'!B27,(IF($X$1=8,'X8'!B27,(IF($X$1=9,'X9'!B27,(IF($X$1=10,'X10'!B27,(IF($X$1=11,'X11'!B27,(IF($X$1=12,'X12'!B27,'X13'!B27)))))))))))))))))))))))))))=TRUE," ",(IF($U$16=1,(VLOOKUP(A68,$AC$89:$AH$125,2,FALSE)),IF((IF($X$1=1,'X1'!B27,(IF($X$1=2,'X2'!B27,(IF($X$1=3,'X3'!B27,(IF($X$1=4,'X4'!B27,(IF($X$1=5,'X5'!B27,(IF($X$1=6,'X6'!B27,(IF($X$1=7,'X7'!B27,(IF($X$1=8,'X8'!B27,(IF($X$1=9,'X9'!B27,(IF($X$1=10,'X10'!B27,(IF($X$1=11,'X11'!B27,(IF($X$1=12,'X12'!B27,'X13'!B27))))))))))))))))))))))))="","",(IF($X$1=1,'X1'!B27,(IF($X$1=2,'X2'!B27,(IF($X$1=3,'X3'!B27,(IF($X$1=4,'X4'!B27,(IF($X$1=5,'X5'!B27,(IF($X$1=6,'X6'!B27,(IF($X$1=7,'X7'!B27,(IF($X$1=8,'X8'!B27,(IF($X$1=9,'X9'!B27,(IF($X$1=10,'X10'!B27,(IF($X$1=11,'X11'!B27,(IF($X$1=12,'X12'!B27,'X13'!B27))))))))))))))))))))))))))))</f>
        <v>TATN RM Equity</v>
      </c>
      <c r="C68" s="181" t="str">
        <f ca="1">IF(ISERROR(IF($X$1=1,(VLOOKUP(B68,'X1'!$B:$AZ,47,FALSE)),IF($X$1=2,(VLOOKUP(B68,'X2'!$B:$AZ,47,FALSE)),IF($X$1=3,(VLOOKUP(B68,'X3'!$B:$AZ,47,FALSE)),IF($X$1=4,(VLOOKUP(B68,'X4'!$B:$AZ,47,FALSE)),IF($X$1=5,(VLOOKUP(B68,'X5'!$B:$AZ,47,FALSE)),IF($X$1=6,(VLOOKUP(B68,'X6'!$B:$AZ,47,FALSE)),IF($X$1=7,(VLOOKUP(B68,'X7'!$B:$AZ,47,FALSE)),IF($X$1=8,(VLOOKUP(B68,'X8'!$B:$AZ,47,FALSE)),IF($X$1=9,(VLOOKUP(B68,'X9'!$B:$AZ,47,FALSE)),IF($X$1=10,(VLOOKUP(B68,'X10'!$B:$AZ,47,FALSE)),IF($X$1=11,(VLOOKUP(B68,'X11'!$B:$AZ,47,FALSE)),IF($X$1=12,(VLOOKUP(B68,'X12'!$B:$AZ,47,FALSE)),IF($X$1=13,(VLOOKUP(B68,'X13'!$B:$AZ,47,FALSE)),"B"))))))))))))))=TRUE," ",(IF($X$1=1,(VLOOKUP(B68,'X1'!$B:$AZ,47,FALSE)),IF($X$1=2,(VLOOKUP(B68,'X2'!$B:$AZ,47,FALSE)),IF($X$1=3,(VLOOKUP(B68,'X3'!$B:$AZ,47,FALSE)),IF($X$1=4,(VLOOKUP(B68,'X4'!$B:$AZ,47,FALSE)),IF($X$1=5,(VLOOKUP(B68,'X5'!$B:$AZ,47,FALSE)),IF($X$1=6,(VLOOKUP(B68,'X6'!$B:$AZ,47,FALSE)),IF($X$1=7,(VLOOKUP(B68,'X7'!$B:$AZ,47,FALSE)),IF($X$1=8,(VLOOKUP(B68,'X8'!$B:$AZ,47,FALSE)),IF($X$1=9,(VLOOKUP(B68,'X9'!$B:$AZ,47,FALSE)),IF($X$1=10,(VLOOKUP(B68,'X10'!$B:$AZ,47,FALSE)),IF($X$1=11,(VLOOKUP(B68,'X11'!$B:$AZ,47,FALSE)),IF($X$1=12,(VLOOKUP(B68,'X12'!$B:$AZ,47,FALSE)),IF($X$1=13,(VLOOKUP(B68,'X13'!$B:$AZ,47,FALSE)),"B")))))))))))))))</f>
        <v>Tatneft PJSC</v>
      </c>
      <c r="D68" s="181" t="str">
        <f ca="1">IF(ISERROR(IF($X$1=1,(VLOOKUP(B68,'X1'!$B:$AP,41,FALSE)),IF($X$1=2,(VLOOKUP(B68,'X2'!$B:$AP,41,FALSE)),IF($X$1=3,(VLOOKUP(B68,'X3'!$B:$AP,41,FALSE)),IF($X$1=4,(VLOOKUP(B68,'X4'!$B:$AP,41,FALSE)),IF($X$1=5,(VLOOKUP(B68,'X5'!$B:$AP,41,FALSE)),IF($X$1=6,(VLOOKUP(B68,'X6'!$B:$AP,41,FALSE)),IF($X$1=7,(VLOOKUP(B68,'X7'!$B:$AP,41,FALSE)),IF($X$1=8,(VLOOKUP(B68,'X8'!$B:$AP,41,FALSE)),IF($X$1=9,(VLOOKUP(B68,'X9'!$B:$AP,41,FALSE)),IF($X$1=10,(VLOOKUP(B68,'X10'!$B:$AP,41,FALSE)),IF($X$1=11,(VLOOKUP(B68,'X11'!$B:$AP,41,FALSE)),IF($X$1=12,(VLOOKUP(B68,'X12'!$B:$AP,41,FALSE)),IF($X$1=13,(VLOOKUP(B68,'X13'!$B:$AP,41,FALSE)),"B"))))))))))))))=TRUE," ",(IF($X$1=1,(VLOOKUP(B68,'X1'!$B:$AP,41,FALSE)),IF($X$1=2,(VLOOKUP(B68,'X2'!$B:$AP,41,FALSE)),IF($X$1=3,(VLOOKUP(B68,'X3'!$B:$AP,41,FALSE)),IF($X$1=4,(VLOOKUP(B68,'X4'!$B:$AP,41,FALSE)),IF($X$1=5,(VLOOKUP(B68,'X5'!$B:$AP,41,FALSE)),IF($X$1=6,(VLOOKUP(B68,'X6'!$B:$AP,41,FALSE)),IF($X$1=7,(VLOOKUP(B68,'X7'!$B:$AP,41,FALSE)),IF($X$1=8,(VLOOKUP(B68,'X8'!$B:$AP,41,FALSE)),IF($X$1=9,(VLOOKUP(B68,'X9'!$B:$AP,41,FALSE)),IF($X$1=10,(VLOOKUP(B68,'X10'!$B:$AP,41,FALSE)),IF($X$1=11,(VLOOKUP(B68,'X11'!$B:$AP,41,FALSE)),IF($X$1=12,(VLOOKUP(B68,'X12'!$B:$AP,41,FALSE)),IF($X$1=13,(VLOOKUP(B68,'X13'!$B:$AP,41,FALSE)),"B")))))))))))))))</f>
        <v>Integrated Oils</v>
      </c>
      <c r="E68" s="182">
        <f ca="1">IF(ISERROR(IF($X$1=1,(VLOOKUP(B68,'X1'!$B:$AP,7,FALSE)),IF($X$1=2,(VLOOKUP(B68,'X2'!$B:$AP,7,FALSE)),IF($X$1=3,(VLOOKUP(B68,'X3'!$B:$AP,7,FALSE)),IF($X$1=4,(VLOOKUP(B68,'X4'!$B:$AP,7,FALSE)),IF($X$1=5,(VLOOKUP(B68,'X5'!$B:$AP,7,FALSE)),IF($X$1=6,(VLOOKUP(B68,'X6'!$B:$AP,7,FALSE)),IF($X$1=7,(VLOOKUP(B68,'X7'!$B:$AP,7,FALSE)),IF($X$1=8,(VLOOKUP(B68,'X8'!$B:$AP,7,FALSE)),IF($X$1=9,(VLOOKUP(B68,'X9'!$B:$AP,7,FALSE)),IF($X$1=10,(VLOOKUP(B68,'X10'!$B:$AP,7,FALSE)),IF($X$1=11,(VLOOKUP(B68,'X11'!$B:$AP,7,FALSE)),IF($X$1=12,(VLOOKUP(B68,'X12'!$B:$AP,7,FALSE)),IF($X$1=13,(VLOOKUP(B68,'X13'!$B:$AP,7,FALSE)),"B"))))))))))))))=TRUE," ",(IF($X$1=1,(VLOOKUP(B68,'X1'!$B:$AP,7,FALSE)),IF($X$1=2,(VLOOKUP(B68,'X2'!$B:$AP,7,FALSE)),IF($X$1=3,(VLOOKUP(B68,'X3'!$B:$AP,7,FALSE)),IF($X$1=4,(VLOOKUP(B68,'X4'!$B:$AP,7,FALSE)),IF($X$1=5,(VLOOKUP(B68,'X5'!$B:$AP,7,FALSE)),IF($X$1=6,(VLOOKUP(B68,'X6'!$B:$AP,7,FALSE)),IF($X$1=7,(VLOOKUP(B68,'X7'!$B:$AP,7,FALSE)),IF($X$1=8,(VLOOKUP(B68,'X8'!$B:$AP,7,FALSE)),IF($X$1=9,(VLOOKUP(B68,'X9'!$B:$AP,7,FALSE)),IF($X$1=10,(VLOOKUP(B68,'X10'!$B:$AP,7,FALSE)),IF($X$1=11,(VLOOKUP(B68,'X11'!$B:$AP,7,FALSE)),IF($X$1=12,(VLOOKUP(B68,'X12'!$B:$AP,7,FALSE)),IF($X$1=13,(VLOOKUP(B68,'X13'!$B:$AP,7,FALSE)),"B")))))))))))))))</f>
        <v>537.70000000000005</v>
      </c>
      <c r="F68" s="182">
        <f ca="1">IF(ISERROR(IF((IF($X$1=1,(VLOOKUP(B68,'X1'!$B:$AO,6,FALSE)),(IF($X$1=2,(VLOOKUP(B68,'X2'!$B:$AO,6,FALSE)),(IF($X$1=3,(VLOOKUP(B68,'X3'!$B:$AO,6,FALSE)),(IF($X$1=4,(VLOOKUP(B68,'X4'!$B:$AO,6,FALSE)),(IF($X$1=5,(VLOOKUP(B68,'X5'!$B:$AO,6,FALSE)),(IF($X$1=6,(VLOOKUP(B68,'X6'!$B:$AO,6,FALSE)),(IF($X$1=7,(VLOOKUP(B68,'X7'!$B:$AO,6,FALSE)),(IF($X$1=8,(VLOOKUP(B68,'X8'!$B:$AO,6,FALSE)),(IF($X$1=9,(VLOOKUP(B68,'X9'!$B:$AO,6,FALSE)),(IF($X$1=10,(VLOOKUP(B68,'X10'!$B:$AO,6,FALSE)),(IF($X$1=11,(VLOOKUP(B68,'X11'!$B:$AO,6,FALSE)),(IF($X$1=12,(VLOOKUP(B68,'X12'!$B:$AO,6,FALSE)),(VLOOKUP(B68,'X13'!$B:$AO,6,FALSE))))))))))))))))))))))))))=$V$1," ",(IF($X$1=1,(VLOOKUP(B68,'X1'!$B:$AO,6,FALSE)),(IF($X$1=2,(VLOOKUP(B68,'X2'!$B:$AO,6,FALSE)),(IF($X$1=3,(VLOOKUP(B68,'X3'!$B:$AO,6,FALSE)),(IF($X$1=4,(VLOOKUP(B68,'X4'!$B:$AO,6,FALSE)),(IF($X$1=5,(VLOOKUP(B68,'X5'!$B:$AO,6,FALSE)),(IF($X$1=6,(VLOOKUP(B68,'X6'!$B:$AO,6,FALSE)),(IF($X$1=7,(VLOOKUP(B68,'X7'!$B:$AO,6,FALSE)),(IF($X$1=8,(VLOOKUP(B68,'X8'!$B:$AO,6,FALSE)),(IF($X$1=9,(VLOOKUP(B68,'X9'!$B:$AO,6,FALSE)),(IF($X$1=10,(VLOOKUP(B68,'X10'!$B:$AO,6,FALSE)),(IF($X$1=11,(VLOOKUP(B68,'X11'!$B:$AO,6,FALSE)),(IF($X$1=12,(VLOOKUP(B68,'X12'!$B:$AO,6,FALSE)),(VLOOKUP(B68,'X13'!$B:$AO,6,FALSE))))))))))))))))))))))))))))=TRUE," ",(IF((IF($X$1=1,(VLOOKUP(B68,'X1'!$B:$AO,6,FALSE)),(IF($X$1=2,(VLOOKUP(B68,'X2'!$B:$AO,6,FALSE)),(IF($X$1=3,(VLOOKUP(B68,'X3'!$B:$AO,6,FALSE)),(IF($X$1=4,(VLOOKUP(B68,'X4'!$B:$AO,6,FALSE)),(IF($X$1=5,(VLOOKUP(B68,'X5'!$B:$AO,6,FALSE)),(IF($X$1=6,(VLOOKUP(B68,'X6'!$B:$AO,6,FALSE)),(IF($X$1=7,(VLOOKUP(B68,'X7'!$B:$AO,6,FALSE)),(IF($X$1=8,(VLOOKUP(B68,'X8'!$B:$AO,6,FALSE)),(IF($X$1=9,(VLOOKUP(B68,'X9'!$B:$AO,6,FALSE)),(IF($X$1=10,(VLOOKUP(B68,'X10'!$B:$AO,6,FALSE)),(IF($X$1=11,(VLOOKUP(B68,'X11'!$B:$AO,6,FALSE)),(IF($X$1=12,(VLOOKUP(B68,'X12'!$B:$AO,6,FALSE)),(VLOOKUP(B68,'X13'!$B:$AO,6,FALSE))))))))))))))))))))))))))=$V$1," ",(IF($X$1=1,(VLOOKUP(B68,'X1'!$B:$AO,6,FALSE)),(IF($X$1=2,(VLOOKUP(B68,'X2'!$B:$AO,6,FALSE)),(IF($X$1=3,(VLOOKUP(B68,'X3'!$B:$AO,6,FALSE)),(IF($X$1=4,(VLOOKUP(B68,'X4'!$B:$AO,6,FALSE)),(IF($X$1=5,(VLOOKUP(B68,'X5'!$B:$AO,6,FALSE)),(IF($X$1=6,(VLOOKUP(B68,'X6'!$B:$AO,6,FALSE)),(IF($X$1=7,(VLOOKUP(B68,'X7'!$B:$AO,6,FALSE)),(IF($X$1=8,(VLOOKUP(B68,'X8'!$B:$AO,6,FALSE)),(IF($X$1=9,(VLOOKUP(B68,'X9'!$B:$AO,6,FALSE)),(IF($X$1=10,(VLOOKUP(B68,'X10'!$B:$AO,6,FALSE)),(IF($X$1=11,(VLOOKUP(B68,'X11'!$B:$AO,6,FALSE)),(IF($X$1=12,(VLOOKUP(B68,'X12'!$B:$AO,6,FALSE)),(VLOOKUP(B68,'X13'!$B:$AO,6,FALSE)))))))))))))))))))))))))))))</f>
        <v>668.48834228515625</v>
      </c>
      <c r="G68" s="182">
        <f ca="1">IF(ISERROR(IF($X$1=1,(VLOOKUP(B68,'X1'!$B:$AZ,44,FALSE)),IF($X$1=2,(VLOOKUP(B68,'X2'!$B:$AZ,44,FALSE)),IF($X$1=3,(VLOOKUP(B68,'X3'!$B:$AZ,44,FALSE)),IF($X$1=4,(VLOOKUP(B68,'X4'!$B:$AZ,44,FALSE)),IF($X$1=5,(VLOOKUP(B68,'X5'!$B:$AZ,44,FALSE)),IF($X$1=6,(VLOOKUP(B68,'X6'!$B:$AZ,44,FALSE)),IF($X$1=7,(VLOOKUP(B68,'X7'!$B:$AZ,44,FALSE)),IF($X$1=8,(VLOOKUP(B68,'X8'!$B:$AZ,44,FALSE)),IF($X$1=9,(VLOOKUP(B68,'X9'!$B:$AZ,44,FALSE)),IF($X$1=10,(VLOOKUP(B68,'X10'!$B:$AZ,44,FALSE)),IF($X$1=11,(VLOOKUP(B68,'X11'!$B:$AZ,44,FALSE)),IF($X$1=12,(VLOOKUP(B68,'X12'!$B:$AZ,44,FALSE)),IF($X$1=13,(VLOOKUP(B68,'X13'!$B:$AZ,44,FALSE)),"B"))))))))))))))=TRUE," ",(IF($X$1=1,(VLOOKUP(B68,'X1'!$B:$AZ,44,FALSE)),IF($X$1=2,(VLOOKUP(B68,'X2'!$B:$AZ,44,FALSE)),IF($X$1=3,(VLOOKUP(B68,'X3'!$B:$AZ,44,FALSE)),IF($X$1=4,(VLOOKUP(B68,'X4'!$B:$AZ,44,FALSE)),IF($X$1=5,(VLOOKUP(B68,'X5'!$B:$AZ,44,FALSE)),IF($X$1=6,(VLOOKUP(B68,'X6'!$B:$AZ,44,FALSE)),IF($X$1=7,(VLOOKUP(B68,'X7'!$B:$AZ,44,FALSE)),IF($X$1=8,(VLOOKUP(B68,'X8'!$B:$AZ,44,FALSE)),IF($X$1=9,(VLOOKUP(B68,'X9'!$B:$AZ,44,FALSE)),IF($X$1=10,(VLOOKUP(B68,'X10'!$B:$AZ,44,FALSE)),IF($X$1=11,(VLOOKUP(B68,'X11'!$B:$AZ,44,FALSE)),IF($X$1=12,(VLOOKUP(B68,'X12'!$B:$AZ,44,FALSE)),IF($X$1=13,(VLOOKUP(B68,'X13'!$B:$AZ,44,FALSE)),"B")))))))))))))))</f>
        <v>24.323664178009331</v>
      </c>
      <c r="H68" s="182">
        <f ca="1">IF(ISERROR(IF($X$1=1,(VLOOKUP(B68,'X1'!$B:$AZ,8,FALSE)),IF($X$1=2,(VLOOKUP(B68,'X2'!$B:$AZ,8,FALSE)),IF($X$1=3,(VLOOKUP(B68,'X3'!$B:$AZ,8,FALSE)),IF($X$1=4,(VLOOKUP(B68,'X4'!$B:$AZ,8,FALSE)),IF($X$1=5,(VLOOKUP(B68,'X5'!$B:$AZ,8,FALSE)),IF($X$1=6,(VLOOKUP(B68,'X6'!$B:$AZ,8,FALSE)),IF($X$1=7,(VLOOKUP(B68,'X7'!$B:$AZ,8,FALSE)),IF($X$1=8,(VLOOKUP(B68,'X8'!$B:$AZ,8,FALSE)),IF($X$1=9,(VLOOKUP(B68,'X9'!$B:$AZ,8,FALSE)),IF($X$1=10,(VLOOKUP(B68,'X10'!$B:$AZ,8,FALSE)),IF($X$1=11,(VLOOKUP(B68,'X11'!$B:$AZ,8,FALSE)),IF($X$1=12,(VLOOKUP(B68,'X12'!$B:$AZ,8,FALSE)),IF($X$1=13,(VLOOKUP(B68,'X13'!$B:$AZ,8,FALSE)),"B"))))))))))))))=TRUE," ",(IF($X$1=1,(VLOOKUP(B68,'X1'!$B:$AZ,8,FALSE)),IF($X$1=2,(VLOOKUP(B68,'X2'!$B:$AZ,8,FALSE)),IF($X$1=3,(VLOOKUP(B68,'X3'!$B:$AZ,8,FALSE)),IF($X$1=4,(VLOOKUP(B68,'X4'!$B:$AZ,8,FALSE)),IF($X$1=5,(VLOOKUP(B68,'X5'!$B:$AZ,8,FALSE)),IF($X$1=6,(VLOOKUP(B68,'X6'!$B:$AZ,8,FALSE)),IF($X$1=7,(VLOOKUP(B68,'X7'!$B:$AZ,8,FALSE)),IF($X$1=8,(VLOOKUP(B68,'X8'!$B:$AZ,8,FALSE)),IF($X$1=9,(VLOOKUP(B68,'X9'!$B:$AZ,8,FALSE)),IF($X$1=10,(VLOOKUP(B68,'X10'!$B:$AZ,8,FALSE)),IF($X$1=11,(VLOOKUP(B68,'X11'!$B:$AZ,8,FALSE)),IF($X$1=12,(VLOOKUP(B68,'X12'!$B:$AZ,8,FALSE)),IF($X$1=13,(VLOOKUP(B68,'X13'!$B:$AZ,8,FALSE)),"B")))))))))))))))</f>
        <v>17105.212549343829</v>
      </c>
      <c r="I68" s="183">
        <f ca="1">IF(ISERROR(IF($X$1=1,(VLOOKUP(B68,'X1'!$B:$AZ,2,FALSE)),IF($X$1=2,(VLOOKUP(B68,'X2'!$B:$AZ,2,FALSE)),IF($X$1=3,(VLOOKUP(B68,'X3'!$B:$AZ,2,FALSE)),IF($X$1=4,(VLOOKUP(B68,'X4'!$B:$AZ,2,FALSE)),IF($X$1=5,(VLOOKUP(B68,'X5'!$B:$AZ,2,FALSE)),IF($X$1=6,(VLOOKUP(B68,'X6'!$B:$AZ,2,FALSE)),IF($X$1=7,(VLOOKUP(B68,'X7'!$B:$AZ,2,FALSE)),IF($X$1=8,(VLOOKUP(B68,'X8'!$B:$AZ,2,FALSE)),IF($X$1=9,(VLOOKUP(B68,'X9'!$B:$AZ,2,FALSE)),IF($X$1=10,(VLOOKUP(B68,'X10'!$B:$AZ,2,FALSE)),IF($X$1=11,(VLOOKUP(B68,'X11'!$B:$AZ,2,FALSE)),IF($X$1=12,(VLOOKUP(B68,'X12'!$B:$AZ,2,FALSE)),IF($X$1=13,(VLOOKUP(B68,'X13'!$B:$AZ,2,FALSE)),"B"))))))))))))))=TRUE," ",(IF($X$1=1,(VLOOKUP(B68,'X1'!$B:$AZ,2,FALSE)),IF($X$1=2,(VLOOKUP(B68,'X2'!$B:$AZ,2,FALSE)),IF($X$1=3,(VLOOKUP(B68,'X3'!$B:$AZ,2,FALSE)),IF($X$1=4,(VLOOKUP(B68,'X4'!$B:$AZ,2,FALSE)),IF($X$1=5,(VLOOKUP(B68,'X5'!$B:$AZ,2,FALSE)),IF($X$1=6,(VLOOKUP(B68,'X6'!$B:$AZ,2,FALSE)),IF($X$1=7,(VLOOKUP(B68,'X7'!$B:$AZ,2,FALSE)),IF($X$1=8,(VLOOKUP(B68,'X8'!$B:$AZ,2,FALSE)),IF($X$1=9,(VLOOKUP(B68,'X9'!$B:$AZ,2,FALSE)),IF($X$1=10,(VLOOKUP(B68,'X10'!$B:$AZ,2,FALSE)),IF($X$1=11,(VLOOKUP(B68,'X11'!$B:$AZ,2,FALSE)),IF($X$1=12,(VLOOKUP(B68,'X12'!$B:$AZ,2,FALSE)),IF($X$1=13,(VLOOKUP(B68,'X13'!$B:$AZ,2,FALSE)),"B")))))))))))))))</f>
        <v>10</v>
      </c>
      <c r="J68" s="183">
        <f ca="1">IF(ISERROR(IF($X$1=1,(VLOOKUP(B68,'X1'!$B:$AZ,3,FALSE)),IF($X$1=2,(VLOOKUP(B68,'X2'!$B:$AZ,3,FALSE)),IF($X$1=3,(VLOOKUP(B68,'X3'!$B:$AZ,3,FALSE)),IF($X$1=4,(VLOOKUP(B68,'X4'!$B:$AZ,3,FALSE)),IF($X$1=5,(VLOOKUP(B68,'X5'!$B:$AZ,3,FALSE)),IF($X$1=6,(VLOOKUP(B68,'X6'!$B:$AZ,3,FALSE)),IF($X$1=7,(VLOOKUP(B68,'X7'!$B:$AZ,3,FALSE)),IF($X$1=8,(VLOOKUP(B68,'X8'!$B:$AZ,3,FALSE)),IF($X$1=9,(VLOOKUP(B68,'X9'!$B:$AZ,3,FALSE)),IF($X$1=10,(VLOOKUP(B68,'X10'!$B:$AZ,3,FALSE)),IF($X$1=11,(VLOOKUP(B68,'X11'!$B:$AZ,3,FALSE)),IF($X$1=12,(VLOOKUP(B68,'X12'!$B:$AZ,3,FALSE)),IF($X$1=13,(VLOOKUP(B68,'X13'!$B:$AZ,3,FALSE)),"B"))))))))))))))=TRUE," ",(IF($X$1=1,(VLOOKUP(B68,'X1'!$B:$AZ,3,FALSE)),IF($X$1=2,(VLOOKUP(B68,'X2'!$B:$AZ,3,FALSE)),IF($X$1=3,(VLOOKUP(B68,'X3'!$B:$AZ,3,FALSE)),IF($X$1=4,(VLOOKUP(B68,'X4'!$B:$AZ,3,FALSE)),IF($X$1=5,(VLOOKUP(B68,'X5'!$B:$AZ,3,FALSE)),IF($X$1=6,(VLOOKUP(B68,'X6'!$B:$AZ,3,FALSE)),IF($X$1=7,(VLOOKUP(B68,'X7'!$B:$AZ,3,FALSE)),IF($X$1=8,(VLOOKUP(B68,'X8'!$B:$AZ,3,FALSE)),IF($X$1=9,(VLOOKUP(B68,'X9'!$B:$AZ,3,FALSE)),IF($X$1=10,(VLOOKUP(B68,'X10'!$B:$AZ,3,FALSE)),IF($X$1=11,(VLOOKUP(B68,'X11'!$B:$AZ,3,FALSE)),IF($X$1=12,(VLOOKUP(B68,'X12'!$B:$AZ,3,FALSE)),IF($X$1=13,(VLOOKUP(B68,'X13'!$B:$AZ,3,FALSE)),"B")))))))))))))))</f>
        <v>0</v>
      </c>
      <c r="K68" s="183">
        <f ca="1">IF(ISERROR(IF($X$1=1,(VLOOKUP(B68,'X1'!$B:$AZ,5,FALSE)),IF($X$1=2,(VLOOKUP(B68,'X2'!$B:$AZ,5,FALSE)),IF($X$1=3,(VLOOKUP(B68,'X3'!$B:$AZ,5,FALSE)),IF($X$1=4,(VLOOKUP(B68,'X4'!$B:$AZ,5,FALSE)),IF($X$1=5,(VLOOKUP(B68,'X5'!$B:$AZ,5,FALSE)),IF($X$1=6,(VLOOKUP(B68,'X6'!$B:$AZ,5,FALSE)),IF($X$1=7,(VLOOKUP(B68,'X7'!$B:$AZ,5,FALSE)),IF($X$1=8,(VLOOKUP(B68,'X8'!$B:$AZ,5,FALSE)),IF($X$1=9,(VLOOKUP(B68,'X9'!$B:$AZ,5,FALSE)),IF($X$1=10,(VLOOKUP(B68,'X10'!$B:$AZ,5,FALSE)),IF($X$1=11,(VLOOKUP(B68,'X11'!$B:$AZ,5,FALSE)),IF($X$1=12,(VLOOKUP(B68,'X12'!$B:$AZ,5,FALSE)),IF($X$1=13,(VLOOKUP(B68,'X13'!$B:$AZ,5,FALSE)),"B"))))))))))))))=TRUE," ",(IF($X$1=1,(VLOOKUP(B68,'X1'!$B:$AZ,5,FALSE)),IF($X$1=2,(VLOOKUP(B68,'X2'!$B:$AZ,5,FALSE)),IF($X$1=3,(VLOOKUP(B68,'X3'!$B:$AZ,5,FALSE)),IF($X$1=4,(VLOOKUP(B68,'X4'!$B:$AZ,5,FALSE)),IF($X$1=5,(VLOOKUP(B68,'X5'!$B:$AZ,5,FALSE)),IF($X$1=6,(VLOOKUP(B68,'X6'!$B:$AZ,5,FALSE)),IF($X$1=7,(VLOOKUP(B68,'X7'!$B:$AZ,5,FALSE)),IF($X$1=8,(VLOOKUP(B68,'X8'!$B:$AZ,5,FALSE)),IF($X$1=9,(VLOOKUP(B68,'X9'!$B:$AZ,5,FALSE)),IF($X$1=10,(VLOOKUP(B68,'X10'!$B:$AZ,5,FALSE)),IF($X$1=11,(VLOOKUP(B68,'X11'!$B:$AZ,5,FALSE)),IF($X$1=12,(VLOOKUP(B68,'X12'!$B:$AZ,5,FALSE)),IF($X$1=13,(VLOOKUP(B68,'X13'!$B:$AZ,5,FALSE)),"B")))))))))))))))</f>
        <v>13</v>
      </c>
      <c r="L68" s="184">
        <f ca="1">IF(ISERROR(IF($X$1=1,(VLOOKUP(B68,'X1'!$B:$AZ,9,FALSE)),IF($X$1=2,(VLOOKUP(B68,'X2'!$B:$AZ,9,FALSE)),IF($X$1=3,(VLOOKUP(B68,'X3'!$B:$AZ,9,FALSE)),IF($X$1=4,(VLOOKUP(B68,'X4'!$B:$AZ,9,FALSE)),IF($X$1=5,(VLOOKUP(B68,'X5'!$B:$AZ,9,FALSE)),IF($X$1=6,(VLOOKUP(B68,'X6'!$B:$AZ,9,FALSE)),IF($X$1=7,(VLOOKUP(B68,'X7'!$B:$AZ,9,FALSE)),IF($X$1=8,(VLOOKUP(B68,'X8'!$B:$AZ,9,FALSE)),IF($X$1=9,(VLOOKUP(B68,'X9'!$B:$AZ,9,FALSE)),IF($X$1=10,(VLOOKUP(B68,'X10'!$B:$AZ,9,FALSE)),IF($X$1=11,(VLOOKUP(B68,'X11'!$B:$AZ,9,FALSE)),IF($X$1=12,(VLOOKUP(B68,'X12'!$B:$AZ,9,FALSE)),IF($X$1=13,(VLOOKUP(B68,'X13'!$B:$AZ,9,FALSE)),"B"))))))))))))))=TRUE," ",(IF($X$1=1,(VLOOKUP(B68,'X1'!$B:$AZ,9,FALSE)),IF($X$1=2,(VLOOKUP(B68,'X2'!$B:$AZ,9,FALSE)),IF($X$1=3,(VLOOKUP(B68,'X3'!$B:$AZ,9,FALSE)),IF($X$1=4,(VLOOKUP(B68,'X4'!$B:$AZ,9,FALSE)),IF($X$1=5,(VLOOKUP(B68,'X5'!$B:$AZ,9,FALSE)),IF($X$1=6,(VLOOKUP(B68,'X6'!$B:$AZ,9,FALSE)),IF($X$1=7,(VLOOKUP(B68,'X7'!$B:$AZ,9,FALSE)),IF($X$1=8,(VLOOKUP(B68,'X8'!$B:$AZ,9,FALSE)),IF($X$1=9,(VLOOKUP(B68,'X9'!$B:$AZ,9,FALSE)),IF($X$1=10,(VLOOKUP(B68,'X10'!$B:$AZ,9,FALSE)),IF($X$1=11,(VLOOKUP(B68,'X11'!$B:$AZ,9,FALSE)),IF($X$1=12,(VLOOKUP(B68,'X12'!$B:$AZ,9,FALSE)),IF($X$1=13,(VLOOKUP(B68,'X13'!$B:$AZ,9,FALSE)),"B")))))))))))))))</f>
        <v>6.619964542499754</v>
      </c>
      <c r="M68" s="184">
        <f ca="1">IF(ISERROR(IF($X$1=1,(VLOOKUP(B68,'X1'!$B:$AZ,10,FALSE)),IF($X$1=2,(VLOOKUP(B68,'X2'!$B:$AZ,10,FALSE)),IF($X$1=3,(VLOOKUP(B68,'X3'!$B:$AZ,10,FALSE)),IF($X$1=4,(VLOOKUP(B68,'X4'!$B:$AZ,10,FALSE)),IF($X$1=5,(VLOOKUP(B68,'X5'!$B:$AZ,10,FALSE)),IF($X$1=6,(VLOOKUP(B68,'X6'!$B:$AZ,10,FALSE)),IF($X$1=7,(VLOOKUP(B68,'X7'!$B:$AZ,10,FALSE)),IF($X$1=8,(VLOOKUP(B68,'X8'!$B:$AZ,10,FALSE)),IF($X$1=9,(VLOOKUP(B68,'X9'!$B:$AZ,10,FALSE)),IF($X$1=10,(VLOOKUP(B68,'X10'!$B:$AZ,10,FALSE)),IF($X$1=11,(VLOOKUP(B68,'X11'!$B:$AZ,10,FALSE)),IF($X$1=12,(VLOOKUP(B68,'X12'!$B:$AZ,10,FALSE)),IF($X$1=13,(VLOOKUP(B68,'X13'!$B:$AZ,10,FALSE)),"B"))))))))))))))=TRUE," ",(IF($X$1=1,(VLOOKUP(B68,'X1'!$B:$AZ,10,FALSE)),IF($X$1=2,(VLOOKUP(B68,'X2'!$B:$AZ,10,FALSE)),IF($X$1=3,(VLOOKUP(B68,'X3'!$B:$AZ,10,FALSE)),IF($X$1=4,(VLOOKUP(B68,'X4'!$B:$AZ,10,FALSE)),IF($X$1=5,(VLOOKUP(B68,'X5'!$B:$AZ,10,FALSE)),IF($X$1=6,(VLOOKUP(B68,'X6'!$B:$AZ,10,FALSE)),IF($X$1=7,(VLOOKUP(B68,'X7'!$B:$AZ,10,FALSE)),IF($X$1=8,(VLOOKUP(B68,'X8'!$B:$AZ,10,FALSE)),IF($X$1=9,(VLOOKUP(B68,'X9'!$B:$AZ,10,FALSE)),IF($X$1=10,(VLOOKUP(B68,'X10'!$B:$AZ,10,FALSE)),IF($X$1=11,(VLOOKUP(B68,'X11'!$B:$AZ,10,FALSE)),IF($X$1=12,(VLOOKUP(B68,'X12'!$B:$AZ,10,FALSE)),IF($X$1=13,(VLOOKUP(B68,'X13'!$B:$AZ,10,FALSE)),"B")))))))))))))))</f>
        <v>6.3485878908094842</v>
      </c>
      <c r="N68" s="185">
        <f ca="1">IF(ISERROR(IF($X$1=1,(VLOOKUP(B68,'X1'!$B:$AZ,45,FALSE)),IF($X$1=2,(VLOOKUP(B68,'X2'!$B:$AZ,45,FALSE)),IF($X$1=3,(VLOOKUP(B68,'X3'!$B:$AZ,45,FALSE)),IF($X$1=4,(VLOOKUP(B68,'X4'!$B:$AZ,45,FALSE)),IF($X$1=5,(VLOOKUP(B68,'X5'!$B:$AZ,45,FALSE)),IF($X$1=6,(VLOOKUP(B68,'X6'!$B:$AZ,45,FALSE)),IF($X$1=7,(VLOOKUP(B68,'X7'!$B:$AZ,45,FALSE)),IF($X$1=8,(VLOOKUP(B68,'X8'!$B:$AZ,45,FALSE)),IF($X$1=9,(VLOOKUP(B68,'X9'!$B:$AZ,45,FALSE)),IF($X$1=10,(VLOOKUP(B68,'X10'!$B:$AZ,45,FALSE)),IF($X$1=11,(VLOOKUP(B68,'X11'!$B:$AZ,45,FALSE)),IF($X$1=12,(VLOOKUP(B68,'X12'!$B:$AZ,45,FALSE)),IF($X$1=13,(VLOOKUP(B68,'X13'!$B:$AZ,45,FALSE)),"B"))))))))))))))=TRUE," ",(IF($X$1=1,(VLOOKUP(B68,'X1'!$B:$AZ,45,FALSE)),IF($X$1=2,(VLOOKUP(B68,'X2'!$B:$AZ,45,FALSE)),IF($X$1=3,(VLOOKUP(B68,'X3'!$B:$AZ,45,FALSE)),IF($X$1=4,(VLOOKUP(B68,'X4'!$B:$AZ,45,FALSE)),IF($X$1=5,(VLOOKUP(B68,'X5'!$B:$AZ,45,FALSE)),IF($X$1=6,(VLOOKUP(B68,'X6'!$B:$AZ,45,FALSE)),IF($X$1=7,(VLOOKUP(B68,'X7'!$B:$AZ,45,FALSE)),IF($X$1=8,(VLOOKUP(B68,'X8'!$B:$AZ,45,FALSE)),IF($X$1=9,(VLOOKUP(B68,'X9'!$B:$AZ,45,FALSE)),IF($X$1=10,(VLOOKUP(B68,'X10'!$B:$AZ,45,FALSE)),IF($X$1=11,(VLOOKUP(B68,'X11'!$B:$AZ,45,FALSE)),IF($X$1=12,(VLOOKUP(B68,'X12'!$B:$AZ,45,FALSE)),IF($X$1=13,(VLOOKUP(B68,'X13'!$B:$AZ,45,FALSE)),"B")))))))))))))))</f>
        <v>-60.722232168660661</v>
      </c>
      <c r="O68" s="184">
        <f ca="1">IF(ISERROR(IF($X$1=1,(VLOOKUP(B68,'X1'!$B:$AZ,11,FALSE)),IF($X$1=2,(VLOOKUP(B68,'X2'!$B:$AZ,11,FALSE)),IF($X$1=3,(VLOOKUP(B68,'X3'!$B:$AZ,11,FALSE)),IF($X$1=4,(VLOOKUP(B68,'X4'!$B:$AZ,11,FALSE)),IF($X$1=5,(VLOOKUP(B68,'X5'!$B:$AZ,11,FALSE)),IF($X$1=6,(VLOOKUP(B68,'X6'!$B:$AZ,11,FALSE)),IF($X$1=7,(VLOOKUP(B68,'X7'!$B:$AZ,11,FALSE)),IF($X$1=8,(VLOOKUP(B68,'X8'!$B:$AZ,11,FALSE)),IF($X$1=9,(VLOOKUP(B68,'X9'!$B:$AZ,11,FALSE)),IF($X$1=10,(VLOOKUP(B68,'X10'!$B:$AZ,11,FALSE)),IF($X$1=11,(VLOOKUP(B68,'X11'!$B:$AZ,11,FALSE)),IF($X$1=12,(VLOOKUP(B68,'X12'!$B:$AZ,11,FALSE)),IF($X$1=13,(VLOOKUP(B68,'X13'!$B:$AZ,11,FALSE)),"B"))))))))))))))=TRUE," ",(IF($X$1=1,(VLOOKUP(B68,'X1'!$B:$AZ,11,FALSE)),IF($X$1=2,(VLOOKUP(B68,'X2'!$B:$AZ,11,FALSE)),IF($X$1=3,(VLOOKUP(B68,'X3'!$B:$AZ,11,FALSE)),IF($X$1=4,(VLOOKUP(B68,'X4'!$B:$AZ,11,FALSE)),IF($X$1=5,(VLOOKUP(B68,'X5'!$B:$AZ,11,FALSE)),IF($X$1=6,(VLOOKUP(B68,'X6'!$B:$AZ,11,FALSE)),IF($X$1=7,(VLOOKUP(B68,'X7'!$B:$AZ,11,FALSE)),IF($X$1=8,(VLOOKUP(B68,'X8'!$B:$AZ,11,FALSE)),IF($X$1=9,(VLOOKUP(B68,'X9'!$B:$AZ,11,FALSE)),IF($X$1=10,(VLOOKUP(B68,'X10'!$B:$AZ,11,FALSE)),IF($X$1=11,(VLOOKUP(B68,'X11'!$B:$AZ,11,FALSE)),IF($X$1=12,(VLOOKUP(B68,'X12'!$B:$AZ,11,FALSE)),IF($X$1=13,(VLOOKUP(B68,'X13'!$B:$AZ,11,FALSE)),"B")))))))))))))))</f>
        <v>4.8370323868288789</v>
      </c>
      <c r="P68" s="184">
        <f ca="1">IF(ISERROR(IF($X$1=1,(VLOOKUP(B68,'X1'!$B:$AZ,12,FALSE)),IF($X$1=2,(VLOOKUP(B68,'X2'!$B:$AZ,12,FALSE)),IF($X$1=3,(VLOOKUP(B68,'X3'!$B:$AZ,12,FALSE)),IF($X$1=4,(VLOOKUP(B68,'X4'!$B:$AZ,12,FALSE)),IF($X$1=5,(VLOOKUP(B68,'X5'!$B:$AZ,12,FALSE)),IF($X$1=6,(VLOOKUP(B68,'X6'!$B:$AZ,12,FALSE)),IF($X$1=7,(VLOOKUP(B68,'X7'!$B:$AZ,12,FALSE)),IF($X$1=8,(VLOOKUP(B68,'X8'!$B:$AZ,12,FALSE)),IF($X$1=9,(VLOOKUP(B68,'X9'!$B:$AZ,12,FALSE)),IF($X$1=10,(VLOOKUP(B68,'X10'!$B:$AZ,12,FALSE)),IF($X$1=11,(VLOOKUP(B68,'X11'!$B:$AZ,12,FALSE)),IF($X$1=12,(VLOOKUP(B68,'X12'!$B:$AZ,12,FALSE)),IF($X$1=13,(VLOOKUP(B68,'X13'!$B:$AZ,12,FALSE)),"B"))))))))))))))=TRUE," ",(IF($X$1=1,(VLOOKUP(B68,'X1'!$B:$AZ,12,FALSE)),IF($X$1=2,(VLOOKUP(B68,'X2'!$B:$AZ,12,FALSE)),IF($X$1=3,(VLOOKUP(B68,'X3'!$B:$AZ,12,FALSE)),IF($X$1=4,(VLOOKUP(B68,'X4'!$B:$AZ,12,FALSE)),IF($X$1=5,(VLOOKUP(B68,'X5'!$B:$AZ,12,FALSE)),IF($X$1=6,(VLOOKUP(B68,'X6'!$B:$AZ,12,FALSE)),IF($X$1=7,(VLOOKUP(B68,'X7'!$B:$AZ,12,FALSE)),IF($X$1=8,(VLOOKUP(B68,'X8'!$B:$AZ,12,FALSE)),IF($X$1=9,(VLOOKUP(B68,'X9'!$B:$AZ,12,FALSE)),IF($X$1=10,(VLOOKUP(B68,'X10'!$B:$AZ,12,FALSE)),IF($X$1=11,(VLOOKUP(B68,'X11'!$B:$AZ,12,FALSE)),IF($X$1=12,(VLOOKUP(B68,'X12'!$B:$AZ,12,FALSE)),IF($X$1=13,(VLOOKUP(B68,'X13'!$B:$AZ,12,FALSE)),"B")))))))))))))))</f>
        <v>4.5903054383920399</v>
      </c>
      <c r="Q68" s="185">
        <f ca="1">IF(ISERROR(IF($X$1=1,(VLOOKUP(B68,'X1'!$B:$AZ,46,FALSE)),IF($X$1=2,(VLOOKUP(B68,'X2'!$B:$AZ,46,FALSE)),IF($X$1=3,(VLOOKUP(B68,'X3'!$B:$AZ,46,FALSE)),IF($X$1=4,(VLOOKUP(B68,'X4'!$B:$AZ,46,FALSE)),IF($X$1=5,(VLOOKUP(B68,'X5'!$B:$AZ,46,FALSE)),IF($X$1=6,(VLOOKUP(B68,'X6'!$B:$AZ,46,FALSE)),IF($X$1=7,(VLOOKUP(B68,'X7'!$B:$AZ,46,FALSE)),IF($X$1=8,(VLOOKUP(B68,'X8'!$B:$AZ,46,FALSE)),IF($X$1=9,(VLOOKUP(B68,'X9'!$B:$AZ,46,FALSE)),IF($X$1=10,(VLOOKUP(B68,'X10'!$B:$AZ,46,FALSE)),IF($X$1=11,(VLOOKUP(B68,'X11'!$B:$AZ,46,FALSE)),IF($X$1=12,(VLOOKUP(B68,'X12'!$B:$AZ,46,FALSE)),IF($X$1=13,(VLOOKUP(B68,'X13'!$B:$AZ,46,FALSE)),"B"))))))))))))))=TRUE," ",(IF($X$1=1,(VLOOKUP(B68,'X1'!$B:$AZ,46,FALSE)),IF($X$1=2,(VLOOKUP(B68,'X2'!$B:$AZ,46,FALSE)),IF($X$1=3,(VLOOKUP(B68,'X3'!$B:$AZ,46,FALSE)),IF($X$1=4,(VLOOKUP(B68,'X4'!$B:$AZ,46,FALSE)),IF($X$1=5,(VLOOKUP(B68,'X5'!$B:$AZ,46,FALSE)),IF($X$1=6,(VLOOKUP(B68,'X6'!$B:$AZ,46,FALSE)),IF($X$1=7,(VLOOKUP(B68,'X7'!$B:$AZ,46,FALSE)),IF($X$1=8,(VLOOKUP(B68,'X8'!$B:$AZ,46,FALSE)),IF($X$1=9,(VLOOKUP(B68,'X9'!$B:$AZ,46,FALSE)),IF($X$1=10,(VLOOKUP(B68,'X10'!$B:$AZ,46,FALSE)),IF($X$1=11,(VLOOKUP(B68,'X11'!$B:$AZ,46,FALSE)),IF($X$1=12,(VLOOKUP(B68,'X12'!$B:$AZ,46,FALSE)),IF($X$1=13,(VLOOKUP(B68,'X13'!$B:$AZ,46,FALSE)),"B")))))))))))))))</f>
        <v>-60.031732991473561</v>
      </c>
      <c r="R68" s="185">
        <f ca="1">IF(ISERROR(IF($X$1=1,(VLOOKUP(B68,'X1'!$B:$AZ,15,FALSE)),IF($X$1=2,(VLOOKUP(B68,'X2'!$B:$AZ,15,FALSE)),IF($X$1=3,(VLOOKUP(B68,'X3'!$B:$AZ,15,FALSE)),IF($X$1=4,(VLOOKUP(B68,'X4'!$B:$AZ,15,FALSE)),IF($X$1=5,(VLOOKUP(B68,'X5'!$B:$AZ,15,FALSE)),IF($X$1=6,(VLOOKUP(B68,'X6'!$B:$AZ,15,FALSE)),IF($X$1=7,(VLOOKUP(B68,'X7'!$B:$AZ,15,FALSE)),IF($X$1=8,(VLOOKUP(B68,'X8'!$B:$AZ,15,FALSE)),IF($X$1=9,(VLOOKUP(B68,'X9'!$B:$AZ,15,FALSE)),IF($X$1=10,(VLOOKUP(B68,'X10'!$B:$AZ,15,FALSE)),IF($X$1=11,(VLOOKUP(B68,'X11'!$B:$AZ,15,FALSE)),IF($X$1=12,(VLOOKUP(B68,'X12'!$B:$AZ,15,FALSE)),IF($X$1=13,(VLOOKUP(B68,'X13'!$B:$AZ,15,FALSE)),"B"))))))))))))))=TRUE," ",(IF($X$1=1,(VLOOKUP(B68,'X1'!$B:$AZ,15,FALSE)),IF($X$1=2,(VLOOKUP(B68,'X2'!$B:$AZ,15,FALSE)),IF($X$1=3,(VLOOKUP(B68,'X3'!$B:$AZ,15,FALSE)),IF($X$1=4,(VLOOKUP(B68,'X4'!$B:$AZ,15,FALSE)),IF($X$1=5,(VLOOKUP(B68,'X5'!$B:$AZ,15,FALSE)),IF($X$1=6,(VLOOKUP(B68,'X6'!$B:$AZ,15,FALSE)),IF($X$1=7,(VLOOKUP(B68,'X7'!$B:$AZ,15,FALSE)),IF($X$1=8,(VLOOKUP(B68,'X8'!$B:$AZ,15,FALSE)),IF($X$1=9,(VLOOKUP(B68,'X9'!$B:$AZ,15,FALSE)),IF($X$1=10,(VLOOKUP(B68,'X10'!$B:$AZ,15,FALSE)),IF($X$1=11,(VLOOKUP(B68,'X11'!$B:$AZ,15,FALSE)),IF($X$1=12,(VLOOKUP(B68,'X12'!$B:$AZ,15,FALSE)),IF($X$1=13,(VLOOKUP(B68,'X13'!$B:$AZ,15,FALSE)),"B")))))))))))))))</f>
        <v>8.2200111586386448</v>
      </c>
      <c r="S68" s="185">
        <f ca="1">IF(ISERROR(IF((IF($X$1=1,(VLOOKUP(B68,'X1'!$B:$AZ,14,FALSE)),(IF($X$1=2,(VLOOKUP(B68,'X2'!$B:$AZ,14,FALSE)),(IF($X$1=3,(VLOOKUP(B68,'X3'!$B:$AZ,14,FALSE)),(IF($X$1=4,(VLOOKUP(B68,'X4'!$B:$AZ,14,FALSE)),(IF($X$1=5,(VLOOKUP(B68,'X5'!$B:$AZ,14,FALSE)),(IF($X$1=6,(VLOOKUP(B68,'X6'!$B:$AZ,14,FALSE)),(IF($X$1=7,(VLOOKUP(B68,'X7'!$B:$AZ,14,FALSE)),(IF($X$1=8,(VLOOKUP(B68,'X8'!$B:$AZ,14,FALSE)),(IF($X$1=9,(VLOOKUP(B68,'X9'!$B:$AZ,14,FALSE)),(IF($X$1=10,(VLOOKUP(B68,'X10'!$B:$AZ,14,FALSE)),(IF($X$1=11,(VLOOKUP(B68,'X11'!$B:$AZ,14,FALSE)),(IF($X$1=12,(VLOOKUP(B68,'X12'!$B:$AZ,14,FALSE)),(VLOOKUP(B68,'X13'!$B:$AZ,14,FALSE))))))))))))))))))))))))))=$V$1," ",(IF($X$1=1,(VLOOKUP(B68,'X1'!$B:$AZ,14,FALSE)),(IF($X$1=2,(VLOOKUP(B68,'X2'!$B:$AZ,14,FALSE)),(IF($X$1=3,(VLOOKUP(B68,'X3'!$B:$AZ,14,FALSE)),(IF($X$1=4,(VLOOKUP(B68,'X4'!$B:$AZ,14,FALSE)),(IF($X$1=5,(VLOOKUP(B68,'X5'!$B:$AZ,14,FALSE)),(IF($X$1=6,(VLOOKUP(B68,'X6'!$B:$AZ,14,FALSE)),(IF($X$1=7,(VLOOKUP(B68,'X7'!$B:$AZ,14,FALSE)),(IF($X$1=8,(VLOOKUP(B68,'X8'!$B:$AZ,14,FALSE)),(IF($X$1=9,(VLOOKUP(B68,'X9'!$B:$AZ,14,FALSE)),(IF($X$1=10,(VLOOKUP(B68,'X10'!$B:$AZ,14,FALSE)),(IF($X$1=11,(VLOOKUP(B68,'X11'!$B:$AZ,14,FALSE)),(IF($X$1=12,(VLOOKUP(B68,'X12'!$B:$AZ,14,FALSE)),(VLOOKUP(B68,'X13'!$B:$AZ,14,FALSE))))))))))))))))))))))))))))=TRUE," ",(IF((IF($X$1=1,(VLOOKUP(B68,'X1'!$B:$AZ,14,FALSE)),(IF($X$1=2,(VLOOKUP(B68,'X2'!$B:$AZ,14,FALSE)),(IF($X$1=3,(VLOOKUP(B68,'X3'!$B:$AZ,14,FALSE)),(IF($X$1=4,(VLOOKUP(B68,'X4'!$B:$AZ,14,FALSE)),(IF($X$1=5,(VLOOKUP(B68,'X5'!$B:$AZ,14,FALSE)),(IF($X$1=6,(VLOOKUP(B68,'X6'!$B:$AZ,14,FALSE)),(IF($X$1=7,(VLOOKUP(B68,'X7'!$B:$AZ,14,FALSE)),(IF($X$1=8,(VLOOKUP(B68,'X8'!$B:$AZ,14,FALSE)),(IF($X$1=9,(VLOOKUP(B68,'X9'!$B:$AZ,14,FALSE)),(IF($X$1=10,(VLOOKUP(B68,'X10'!$B:$AZ,14,FALSE)),(IF($X$1=11,(VLOOKUP(B68,'X11'!$B:$AZ,14,FALSE)),(IF($X$1=12,(VLOOKUP(B68,'X12'!$B:$AZ,14,FALSE)),(VLOOKUP(B68,'X13'!$B:$AZ,14,FALSE))))))))))))))))))))))))))=$V$1," ",(IF($X$1=1,(VLOOKUP(B68,'X1'!$B:$AZ,14,FALSE)),(IF($X$1=2,(VLOOKUP(B68,'X2'!$B:$AZ,14,FALSE)),(IF($X$1=3,(VLOOKUP(B68,'X3'!$B:$AZ,14,FALSE)),(IF($X$1=4,(VLOOKUP(B68,'X4'!$B:$AZ,14,FALSE)),(IF($X$1=5,(VLOOKUP(B68,'X5'!$B:$AZ,14,FALSE)),(IF($X$1=6,(VLOOKUP(B68,'X6'!$B:$AZ,14,FALSE)),(IF($X$1=7,(VLOOKUP(B68,'X7'!$B:$AZ,14,FALSE)),(IF($X$1=8,(VLOOKUP(B68,'X8'!$B:$AZ,14,FALSE)),(IF($X$1=9,(VLOOKUP(B68,'X9'!$B:$AZ,14,FALSE)),(IF($X$1=10,(VLOOKUP(B68,'X10'!$B:$AZ,14,FALSE)),(IF($X$1=11,(VLOOKUP(B68,'X11'!$B:$AZ,14,FALSE)),(IF($X$1=12,(VLOOKUP(B68,'X12'!$B:$AZ,14,FALSE)),(VLOOKUP(B68,'X13'!$B:$AZ,14,FALSE)))))))))))))))))))))))))))))</f>
        <v>78.247893258426984</v>
      </c>
      <c r="Z68" s="170">
        <v>12</v>
      </c>
      <c r="AA68" s="170">
        <v>1</v>
      </c>
      <c r="AB68" s="170" t="str">
        <f t="shared" si="13"/>
        <v>121</v>
      </c>
      <c r="AC68" s="42">
        <v>120</v>
      </c>
      <c r="AD68" s="42" t="s">
        <v>1973</v>
      </c>
      <c r="AE68" s="162" t="s">
        <v>15</v>
      </c>
      <c r="AF68" s="162" t="s">
        <v>157</v>
      </c>
      <c r="AG68" s="162" t="s">
        <v>154</v>
      </c>
      <c r="AH68" s="162" t="s">
        <v>792</v>
      </c>
      <c r="AI68" s="162" t="s">
        <v>796</v>
      </c>
      <c r="AJ68" s="162" t="s">
        <v>1230</v>
      </c>
      <c r="AK68" s="102">
        <v>44</v>
      </c>
      <c r="AL68" s="102">
        <v>8</v>
      </c>
      <c r="AM68" s="102">
        <v>9</v>
      </c>
      <c r="AN68" s="162" t="s">
        <v>786</v>
      </c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</row>
    <row r="69" spans="1:52" ht="14.1" customHeight="1" x14ac:dyDescent="0.25">
      <c r="A69" s="156">
        <f t="shared" si="9"/>
        <v>22</v>
      </c>
      <c r="B69" s="122" t="str">
        <f>IF(ISERROR(IF($U$16=1,(VLOOKUP(A69,$AC$89:$AH$125,2,FALSE)),IF((IF($X$1=1,'X1'!B28,(IF($X$1=2,'X2'!B28,(IF($X$1=3,'X3'!B28,(IF($X$1=4,'X4'!B28,(IF($X$1=5,'X5'!B28,(IF($X$1=6,'X6'!B28,(IF($X$1=7,'X7'!B28,(IF($X$1=8,'X8'!B28,(IF($X$1=9,'X9'!B28,(IF($X$1=10,'X10'!B28,(IF($X$1=11,'X11'!B28,(IF($X$1=12,'X12'!B28,'X13'!B28))))))))))))))))))))))))="","",(IF($X$1=1,'X1'!B28,(IF($X$1=2,'X2'!B28,(IF($X$1=3,'X3'!B28,(IF($X$1=4,'X4'!B28,(IF($X$1=5,'X5'!B28,(IF($X$1=6,'X6'!B28,(IF($X$1=7,'X7'!B28,(IF($X$1=8,'X8'!B28,(IF($X$1=9,'X9'!B28,(IF($X$1=10,'X10'!B28,(IF($X$1=11,'X11'!B28,(IF($X$1=12,'X12'!B28,'X13'!B28)))))))))))))))))))))))))))=TRUE," ",(IF($U$16=1,(VLOOKUP(A69,$AC$89:$AH$125,2,FALSE)),IF((IF($X$1=1,'X1'!B28,(IF($X$1=2,'X2'!B28,(IF($X$1=3,'X3'!B28,(IF($X$1=4,'X4'!B28,(IF($X$1=5,'X5'!B28,(IF($X$1=6,'X6'!B28,(IF($X$1=7,'X7'!B28,(IF($X$1=8,'X8'!B28,(IF($X$1=9,'X9'!B28,(IF($X$1=10,'X10'!B28,(IF($X$1=11,'X11'!B28,(IF($X$1=12,'X12'!B28,'X13'!B28))))))))))))))))))))))))="","",(IF($X$1=1,'X1'!B28,(IF($X$1=2,'X2'!B28,(IF($X$1=3,'X3'!B28,(IF($X$1=4,'X4'!B28,(IF($X$1=5,'X5'!B28,(IF($X$1=6,'X6'!B28,(IF($X$1=7,'X7'!B28,(IF($X$1=8,'X8'!B28,(IF($X$1=9,'X9'!B28,(IF($X$1=10,'X10'!B28,(IF($X$1=11,'X11'!B28,(IF($X$1=12,'X12'!B28,'X13'!B28))))))))))))))))))))))))))))</f>
        <v>SNGSP RM Equity</v>
      </c>
      <c r="C69" s="181" t="str">
        <f ca="1">IF(ISERROR(IF($X$1=1,(VLOOKUP(B69,'X1'!$B:$AZ,47,FALSE)),IF($X$1=2,(VLOOKUP(B69,'X2'!$B:$AZ,47,FALSE)),IF($X$1=3,(VLOOKUP(B69,'X3'!$B:$AZ,47,FALSE)),IF($X$1=4,(VLOOKUP(B69,'X4'!$B:$AZ,47,FALSE)),IF($X$1=5,(VLOOKUP(B69,'X5'!$B:$AZ,47,FALSE)),IF($X$1=6,(VLOOKUP(B69,'X6'!$B:$AZ,47,FALSE)),IF($X$1=7,(VLOOKUP(B69,'X7'!$B:$AZ,47,FALSE)),IF($X$1=8,(VLOOKUP(B69,'X8'!$B:$AZ,47,FALSE)),IF($X$1=9,(VLOOKUP(B69,'X9'!$B:$AZ,47,FALSE)),IF($X$1=10,(VLOOKUP(B69,'X10'!$B:$AZ,47,FALSE)),IF($X$1=11,(VLOOKUP(B69,'X11'!$B:$AZ,47,FALSE)),IF($X$1=12,(VLOOKUP(B69,'X12'!$B:$AZ,47,FALSE)),IF($X$1=13,(VLOOKUP(B69,'X13'!$B:$AZ,47,FALSE)),"B"))))))))))))))=TRUE," ",(IF($X$1=1,(VLOOKUP(B69,'X1'!$B:$AZ,47,FALSE)),IF($X$1=2,(VLOOKUP(B69,'X2'!$B:$AZ,47,FALSE)),IF($X$1=3,(VLOOKUP(B69,'X3'!$B:$AZ,47,FALSE)),IF($X$1=4,(VLOOKUP(B69,'X4'!$B:$AZ,47,FALSE)),IF($X$1=5,(VLOOKUP(B69,'X5'!$B:$AZ,47,FALSE)),IF($X$1=6,(VLOOKUP(B69,'X6'!$B:$AZ,47,FALSE)),IF($X$1=7,(VLOOKUP(B69,'X7'!$B:$AZ,47,FALSE)),IF($X$1=8,(VLOOKUP(B69,'X8'!$B:$AZ,47,FALSE)),IF($X$1=9,(VLOOKUP(B69,'X9'!$B:$AZ,47,FALSE)),IF($X$1=10,(VLOOKUP(B69,'X10'!$B:$AZ,47,FALSE)),IF($X$1=11,(VLOOKUP(B69,'X11'!$B:$AZ,47,FALSE)),IF($X$1=12,(VLOOKUP(B69,'X12'!$B:$AZ,47,FALSE)),IF($X$1=13,(VLOOKUP(B69,'X13'!$B:$AZ,47,FALSE)),"B")))))))))))))))</f>
        <v>Surgutneftegas PJSC</v>
      </c>
      <c r="D69" s="181" t="str">
        <f ca="1">IF(ISERROR(IF($X$1=1,(VLOOKUP(B69,'X1'!$B:$AP,41,FALSE)),IF($X$1=2,(VLOOKUP(B69,'X2'!$B:$AP,41,FALSE)),IF($X$1=3,(VLOOKUP(B69,'X3'!$B:$AP,41,FALSE)),IF($X$1=4,(VLOOKUP(B69,'X4'!$B:$AP,41,FALSE)),IF($X$1=5,(VLOOKUP(B69,'X5'!$B:$AP,41,FALSE)),IF($X$1=6,(VLOOKUP(B69,'X6'!$B:$AP,41,FALSE)),IF($X$1=7,(VLOOKUP(B69,'X7'!$B:$AP,41,FALSE)),IF($X$1=8,(VLOOKUP(B69,'X8'!$B:$AP,41,FALSE)),IF($X$1=9,(VLOOKUP(B69,'X9'!$B:$AP,41,FALSE)),IF($X$1=10,(VLOOKUP(B69,'X10'!$B:$AP,41,FALSE)),IF($X$1=11,(VLOOKUP(B69,'X11'!$B:$AP,41,FALSE)),IF($X$1=12,(VLOOKUP(B69,'X12'!$B:$AP,41,FALSE)),IF($X$1=13,(VLOOKUP(B69,'X13'!$B:$AP,41,FALSE)),"B"))))))))))))))=TRUE," ",(IF($X$1=1,(VLOOKUP(B69,'X1'!$B:$AP,41,FALSE)),IF($X$1=2,(VLOOKUP(B69,'X2'!$B:$AP,41,FALSE)),IF($X$1=3,(VLOOKUP(B69,'X3'!$B:$AP,41,FALSE)),IF($X$1=4,(VLOOKUP(B69,'X4'!$B:$AP,41,FALSE)),IF($X$1=5,(VLOOKUP(B69,'X5'!$B:$AP,41,FALSE)),IF($X$1=6,(VLOOKUP(B69,'X6'!$B:$AP,41,FALSE)),IF($X$1=7,(VLOOKUP(B69,'X7'!$B:$AP,41,FALSE)),IF($X$1=8,(VLOOKUP(B69,'X8'!$B:$AP,41,FALSE)),IF($X$1=9,(VLOOKUP(B69,'X9'!$B:$AP,41,FALSE)),IF($X$1=10,(VLOOKUP(B69,'X10'!$B:$AP,41,FALSE)),IF($X$1=11,(VLOOKUP(B69,'X11'!$B:$AP,41,FALSE)),IF($X$1=12,(VLOOKUP(B69,'X12'!$B:$AP,41,FALSE)),IF($X$1=13,(VLOOKUP(B69,'X13'!$B:$AP,41,FALSE)),"B")))))))))))))))</f>
        <v>Integrated Oils</v>
      </c>
      <c r="E69" s="182">
        <f ca="1">IF(ISERROR(IF($X$1=1,(VLOOKUP(B69,'X1'!$B:$AP,7,FALSE)),IF($X$1=2,(VLOOKUP(B69,'X2'!$B:$AP,7,FALSE)),IF($X$1=3,(VLOOKUP(B69,'X3'!$B:$AP,7,FALSE)),IF($X$1=4,(VLOOKUP(B69,'X4'!$B:$AP,7,FALSE)),IF($X$1=5,(VLOOKUP(B69,'X5'!$B:$AP,7,FALSE)),IF($X$1=6,(VLOOKUP(B69,'X6'!$B:$AP,7,FALSE)),IF($X$1=7,(VLOOKUP(B69,'X7'!$B:$AP,7,FALSE)),IF($X$1=8,(VLOOKUP(B69,'X8'!$B:$AP,7,FALSE)),IF($X$1=9,(VLOOKUP(B69,'X9'!$B:$AP,7,FALSE)),IF($X$1=10,(VLOOKUP(B69,'X10'!$B:$AP,7,FALSE)),IF($X$1=11,(VLOOKUP(B69,'X11'!$B:$AP,7,FALSE)),IF($X$1=12,(VLOOKUP(B69,'X12'!$B:$AP,7,FALSE)),IF($X$1=13,(VLOOKUP(B69,'X13'!$B:$AP,7,FALSE)),"B"))))))))))))))=TRUE," ",(IF($X$1=1,(VLOOKUP(B69,'X1'!$B:$AP,7,FALSE)),IF($X$1=2,(VLOOKUP(B69,'X2'!$B:$AP,7,FALSE)),IF($X$1=3,(VLOOKUP(B69,'X3'!$B:$AP,7,FALSE)),IF($X$1=4,(VLOOKUP(B69,'X4'!$B:$AP,7,FALSE)),IF($X$1=5,(VLOOKUP(B69,'X5'!$B:$AP,7,FALSE)),IF($X$1=6,(VLOOKUP(B69,'X6'!$B:$AP,7,FALSE)),IF($X$1=7,(VLOOKUP(B69,'X7'!$B:$AP,7,FALSE)),IF($X$1=8,(VLOOKUP(B69,'X8'!$B:$AP,7,FALSE)),IF($X$1=9,(VLOOKUP(B69,'X9'!$B:$AP,7,FALSE)),IF($X$1=10,(VLOOKUP(B69,'X10'!$B:$AP,7,FALSE)),IF($X$1=11,(VLOOKUP(B69,'X11'!$B:$AP,7,FALSE)),IF($X$1=12,(VLOOKUP(B69,'X12'!$B:$AP,7,FALSE)),IF($X$1=13,(VLOOKUP(B69,'X13'!$B:$AP,7,FALSE)),"B")))))))))))))))</f>
        <v>46.4</v>
      </c>
      <c r="F69" s="182">
        <f ca="1">IF(ISERROR(IF((IF($X$1=1,(VLOOKUP(B69,'X1'!$B:$AO,6,FALSE)),(IF($X$1=2,(VLOOKUP(B69,'X2'!$B:$AO,6,FALSE)),(IF($X$1=3,(VLOOKUP(B69,'X3'!$B:$AO,6,FALSE)),(IF($X$1=4,(VLOOKUP(B69,'X4'!$B:$AO,6,FALSE)),(IF($X$1=5,(VLOOKUP(B69,'X5'!$B:$AO,6,FALSE)),(IF($X$1=6,(VLOOKUP(B69,'X6'!$B:$AO,6,FALSE)),(IF($X$1=7,(VLOOKUP(B69,'X7'!$B:$AO,6,FALSE)),(IF($X$1=8,(VLOOKUP(B69,'X8'!$B:$AO,6,FALSE)),(IF($X$1=9,(VLOOKUP(B69,'X9'!$B:$AO,6,FALSE)),(IF($X$1=10,(VLOOKUP(B69,'X10'!$B:$AO,6,FALSE)),(IF($X$1=11,(VLOOKUP(B69,'X11'!$B:$AO,6,FALSE)),(IF($X$1=12,(VLOOKUP(B69,'X12'!$B:$AO,6,FALSE)),(VLOOKUP(B69,'X13'!$B:$AO,6,FALSE))))))))))))))))))))))))))=$V$1," ",(IF($X$1=1,(VLOOKUP(B69,'X1'!$B:$AO,6,FALSE)),(IF($X$1=2,(VLOOKUP(B69,'X2'!$B:$AO,6,FALSE)),(IF($X$1=3,(VLOOKUP(B69,'X3'!$B:$AO,6,FALSE)),(IF($X$1=4,(VLOOKUP(B69,'X4'!$B:$AO,6,FALSE)),(IF($X$1=5,(VLOOKUP(B69,'X5'!$B:$AO,6,FALSE)),(IF($X$1=6,(VLOOKUP(B69,'X6'!$B:$AO,6,FALSE)),(IF($X$1=7,(VLOOKUP(B69,'X7'!$B:$AO,6,FALSE)),(IF($X$1=8,(VLOOKUP(B69,'X8'!$B:$AO,6,FALSE)),(IF($X$1=9,(VLOOKUP(B69,'X9'!$B:$AO,6,FALSE)),(IF($X$1=10,(VLOOKUP(B69,'X10'!$B:$AO,6,FALSE)),(IF($X$1=11,(VLOOKUP(B69,'X11'!$B:$AO,6,FALSE)),(IF($X$1=12,(VLOOKUP(B69,'X12'!$B:$AO,6,FALSE)),(VLOOKUP(B69,'X13'!$B:$AO,6,FALSE))))))))))))))))))))))))))))=TRUE," ",(IF((IF($X$1=1,(VLOOKUP(B69,'X1'!$B:$AO,6,FALSE)),(IF($X$1=2,(VLOOKUP(B69,'X2'!$B:$AO,6,FALSE)),(IF($X$1=3,(VLOOKUP(B69,'X3'!$B:$AO,6,FALSE)),(IF($X$1=4,(VLOOKUP(B69,'X4'!$B:$AO,6,FALSE)),(IF($X$1=5,(VLOOKUP(B69,'X5'!$B:$AO,6,FALSE)),(IF($X$1=6,(VLOOKUP(B69,'X6'!$B:$AO,6,FALSE)),(IF($X$1=7,(VLOOKUP(B69,'X7'!$B:$AO,6,FALSE)),(IF($X$1=8,(VLOOKUP(B69,'X8'!$B:$AO,6,FALSE)),(IF($X$1=9,(VLOOKUP(B69,'X9'!$B:$AO,6,FALSE)),(IF($X$1=10,(VLOOKUP(B69,'X10'!$B:$AO,6,FALSE)),(IF($X$1=11,(VLOOKUP(B69,'X11'!$B:$AO,6,FALSE)),(IF($X$1=12,(VLOOKUP(B69,'X12'!$B:$AO,6,FALSE)),(VLOOKUP(B69,'X13'!$B:$AO,6,FALSE))))))))))))))))))))))))))=$V$1," ",(IF($X$1=1,(VLOOKUP(B69,'X1'!$B:$AO,6,FALSE)),(IF($X$1=2,(VLOOKUP(B69,'X2'!$B:$AO,6,FALSE)),(IF($X$1=3,(VLOOKUP(B69,'X3'!$B:$AO,6,FALSE)),(IF($X$1=4,(VLOOKUP(B69,'X4'!$B:$AO,6,FALSE)),(IF($X$1=5,(VLOOKUP(B69,'X5'!$B:$AO,6,FALSE)),(IF($X$1=6,(VLOOKUP(B69,'X6'!$B:$AO,6,FALSE)),(IF($X$1=7,(VLOOKUP(B69,'X7'!$B:$AO,6,FALSE)),(IF($X$1=8,(VLOOKUP(B69,'X8'!$B:$AO,6,FALSE)),(IF($X$1=9,(VLOOKUP(B69,'X9'!$B:$AO,6,FALSE)),(IF($X$1=10,(VLOOKUP(B69,'X10'!$B:$AO,6,FALSE)),(IF($X$1=11,(VLOOKUP(B69,'X11'!$B:$AO,6,FALSE)),(IF($X$1=12,(VLOOKUP(B69,'X12'!$B:$AO,6,FALSE)),(VLOOKUP(B69,'X13'!$B:$AO,6,FALSE)))))))))))))))))))))))))))))</f>
        <v>52</v>
      </c>
      <c r="G69" s="182">
        <f ca="1">IF(ISERROR(IF($X$1=1,(VLOOKUP(B69,'X1'!$B:$AZ,44,FALSE)),IF($X$1=2,(VLOOKUP(B69,'X2'!$B:$AZ,44,FALSE)),IF($X$1=3,(VLOOKUP(B69,'X3'!$B:$AZ,44,FALSE)),IF($X$1=4,(VLOOKUP(B69,'X4'!$B:$AZ,44,FALSE)),IF($X$1=5,(VLOOKUP(B69,'X5'!$B:$AZ,44,FALSE)),IF($X$1=6,(VLOOKUP(B69,'X6'!$B:$AZ,44,FALSE)),IF($X$1=7,(VLOOKUP(B69,'X7'!$B:$AZ,44,FALSE)),IF($X$1=8,(VLOOKUP(B69,'X8'!$B:$AZ,44,FALSE)),IF($X$1=9,(VLOOKUP(B69,'X9'!$B:$AZ,44,FALSE)),IF($X$1=10,(VLOOKUP(B69,'X10'!$B:$AZ,44,FALSE)),IF($X$1=11,(VLOOKUP(B69,'X11'!$B:$AZ,44,FALSE)),IF($X$1=12,(VLOOKUP(B69,'X12'!$B:$AZ,44,FALSE)),IF($X$1=13,(VLOOKUP(B69,'X13'!$B:$AZ,44,FALSE)),"B"))))))))))))))=TRUE," ",(IF($X$1=1,(VLOOKUP(B69,'X1'!$B:$AZ,44,FALSE)),IF($X$1=2,(VLOOKUP(B69,'X2'!$B:$AZ,44,FALSE)),IF($X$1=3,(VLOOKUP(B69,'X3'!$B:$AZ,44,FALSE)),IF($X$1=4,(VLOOKUP(B69,'X4'!$B:$AZ,44,FALSE)),IF($X$1=5,(VLOOKUP(B69,'X5'!$B:$AZ,44,FALSE)),IF($X$1=6,(VLOOKUP(B69,'X6'!$B:$AZ,44,FALSE)),IF($X$1=7,(VLOOKUP(B69,'X7'!$B:$AZ,44,FALSE)),IF($X$1=8,(VLOOKUP(B69,'X8'!$B:$AZ,44,FALSE)),IF($X$1=9,(VLOOKUP(B69,'X9'!$B:$AZ,44,FALSE)),IF($X$1=10,(VLOOKUP(B69,'X10'!$B:$AZ,44,FALSE)),IF($X$1=11,(VLOOKUP(B69,'X11'!$B:$AZ,44,FALSE)),IF($X$1=12,(VLOOKUP(B69,'X12'!$B:$AZ,44,FALSE)),IF($X$1=13,(VLOOKUP(B69,'X13'!$B:$AZ,44,FALSE)),"B")))))))))))))))</f>
        <v>12.068965517241391</v>
      </c>
      <c r="H69" s="182">
        <f ca="1">IF(ISERROR(IF($X$1=1,(VLOOKUP(B69,'X1'!$B:$AZ,8,FALSE)),IF($X$1=2,(VLOOKUP(B69,'X2'!$B:$AZ,8,FALSE)),IF($X$1=3,(VLOOKUP(B69,'X3'!$B:$AZ,8,FALSE)),IF($X$1=4,(VLOOKUP(B69,'X4'!$B:$AZ,8,FALSE)),IF($X$1=5,(VLOOKUP(B69,'X5'!$B:$AZ,8,FALSE)),IF($X$1=6,(VLOOKUP(B69,'X6'!$B:$AZ,8,FALSE)),IF($X$1=7,(VLOOKUP(B69,'X7'!$B:$AZ,8,FALSE)),IF($X$1=8,(VLOOKUP(B69,'X8'!$B:$AZ,8,FALSE)),IF($X$1=9,(VLOOKUP(B69,'X9'!$B:$AZ,8,FALSE)),IF($X$1=10,(VLOOKUP(B69,'X10'!$B:$AZ,8,FALSE)),IF($X$1=11,(VLOOKUP(B69,'X11'!$B:$AZ,8,FALSE)),IF($X$1=12,(VLOOKUP(B69,'X12'!$B:$AZ,8,FALSE)),IF($X$1=13,(VLOOKUP(B69,'X13'!$B:$AZ,8,FALSE)),"B"))))))))))))))=TRUE," ",(IF($X$1=1,(VLOOKUP(B69,'X1'!$B:$AZ,8,FALSE)),IF($X$1=2,(VLOOKUP(B69,'X2'!$B:$AZ,8,FALSE)),IF($X$1=3,(VLOOKUP(B69,'X3'!$B:$AZ,8,FALSE)),IF($X$1=4,(VLOOKUP(B69,'X4'!$B:$AZ,8,FALSE)),IF($X$1=5,(VLOOKUP(B69,'X5'!$B:$AZ,8,FALSE)),IF($X$1=6,(VLOOKUP(B69,'X6'!$B:$AZ,8,FALSE)),IF($X$1=7,(VLOOKUP(B69,'X7'!$B:$AZ,8,FALSE)),IF($X$1=8,(VLOOKUP(B69,'X8'!$B:$AZ,8,FALSE)),IF($X$1=9,(VLOOKUP(B69,'X9'!$B:$AZ,8,FALSE)),IF($X$1=10,(VLOOKUP(B69,'X10'!$B:$AZ,8,FALSE)),IF($X$1=11,(VLOOKUP(B69,'X11'!$B:$AZ,8,FALSE)),IF($X$1=12,(VLOOKUP(B69,'X12'!$B:$AZ,8,FALSE)),IF($X$1=13,(VLOOKUP(B69,'X13'!$B:$AZ,8,FALSE)),"B")))))))))))))))</f>
        <v>4902.6691244083668</v>
      </c>
      <c r="I69" s="183">
        <f ca="1">IF(ISERROR(IF($X$1=1,(VLOOKUP(B69,'X1'!$B:$AZ,2,FALSE)),IF($X$1=2,(VLOOKUP(B69,'X2'!$B:$AZ,2,FALSE)),IF($X$1=3,(VLOOKUP(B69,'X3'!$B:$AZ,2,FALSE)),IF($X$1=4,(VLOOKUP(B69,'X4'!$B:$AZ,2,FALSE)),IF($X$1=5,(VLOOKUP(B69,'X5'!$B:$AZ,2,FALSE)),IF($X$1=6,(VLOOKUP(B69,'X6'!$B:$AZ,2,FALSE)),IF($X$1=7,(VLOOKUP(B69,'X7'!$B:$AZ,2,FALSE)),IF($X$1=8,(VLOOKUP(B69,'X8'!$B:$AZ,2,FALSE)),IF($X$1=9,(VLOOKUP(B69,'X9'!$B:$AZ,2,FALSE)),IF($X$1=10,(VLOOKUP(B69,'X10'!$B:$AZ,2,FALSE)),IF($X$1=11,(VLOOKUP(B69,'X11'!$B:$AZ,2,FALSE)),IF($X$1=12,(VLOOKUP(B69,'X12'!$B:$AZ,2,FALSE)),IF($X$1=13,(VLOOKUP(B69,'X13'!$B:$AZ,2,FALSE)),"B"))))))))))))))=TRUE," ",(IF($X$1=1,(VLOOKUP(B69,'X1'!$B:$AZ,2,FALSE)),IF($X$1=2,(VLOOKUP(B69,'X2'!$B:$AZ,2,FALSE)),IF($X$1=3,(VLOOKUP(B69,'X3'!$B:$AZ,2,FALSE)),IF($X$1=4,(VLOOKUP(B69,'X4'!$B:$AZ,2,FALSE)),IF($X$1=5,(VLOOKUP(B69,'X5'!$B:$AZ,2,FALSE)),IF($X$1=6,(VLOOKUP(B69,'X6'!$B:$AZ,2,FALSE)),IF($X$1=7,(VLOOKUP(B69,'X7'!$B:$AZ,2,FALSE)),IF($X$1=8,(VLOOKUP(B69,'X8'!$B:$AZ,2,FALSE)),IF($X$1=9,(VLOOKUP(B69,'X9'!$B:$AZ,2,FALSE)),IF($X$1=10,(VLOOKUP(B69,'X10'!$B:$AZ,2,FALSE)),IF($X$1=11,(VLOOKUP(B69,'X11'!$B:$AZ,2,FALSE)),IF($X$1=12,(VLOOKUP(B69,'X12'!$B:$AZ,2,FALSE)),IF($X$1=13,(VLOOKUP(B69,'X13'!$B:$AZ,2,FALSE)),"B")))))))))))))))</f>
        <v>6</v>
      </c>
      <c r="J69" s="183">
        <f ca="1">IF(ISERROR(IF($X$1=1,(VLOOKUP(B69,'X1'!$B:$AZ,3,FALSE)),IF($X$1=2,(VLOOKUP(B69,'X2'!$B:$AZ,3,FALSE)),IF($X$1=3,(VLOOKUP(B69,'X3'!$B:$AZ,3,FALSE)),IF($X$1=4,(VLOOKUP(B69,'X4'!$B:$AZ,3,FALSE)),IF($X$1=5,(VLOOKUP(B69,'X5'!$B:$AZ,3,FALSE)),IF($X$1=6,(VLOOKUP(B69,'X6'!$B:$AZ,3,FALSE)),IF($X$1=7,(VLOOKUP(B69,'X7'!$B:$AZ,3,FALSE)),IF($X$1=8,(VLOOKUP(B69,'X8'!$B:$AZ,3,FALSE)),IF($X$1=9,(VLOOKUP(B69,'X9'!$B:$AZ,3,FALSE)),IF($X$1=10,(VLOOKUP(B69,'X10'!$B:$AZ,3,FALSE)),IF($X$1=11,(VLOOKUP(B69,'X11'!$B:$AZ,3,FALSE)),IF($X$1=12,(VLOOKUP(B69,'X12'!$B:$AZ,3,FALSE)),IF($X$1=13,(VLOOKUP(B69,'X13'!$B:$AZ,3,FALSE)),"B"))))))))))))))=TRUE," ",(IF($X$1=1,(VLOOKUP(B69,'X1'!$B:$AZ,3,FALSE)),IF($X$1=2,(VLOOKUP(B69,'X2'!$B:$AZ,3,FALSE)),IF($X$1=3,(VLOOKUP(B69,'X3'!$B:$AZ,3,FALSE)),IF($X$1=4,(VLOOKUP(B69,'X4'!$B:$AZ,3,FALSE)),IF($X$1=5,(VLOOKUP(B69,'X5'!$B:$AZ,3,FALSE)),IF($X$1=6,(VLOOKUP(B69,'X6'!$B:$AZ,3,FALSE)),IF($X$1=7,(VLOOKUP(B69,'X7'!$B:$AZ,3,FALSE)),IF($X$1=8,(VLOOKUP(B69,'X8'!$B:$AZ,3,FALSE)),IF($X$1=9,(VLOOKUP(B69,'X9'!$B:$AZ,3,FALSE)),IF($X$1=10,(VLOOKUP(B69,'X10'!$B:$AZ,3,FALSE)),IF($X$1=11,(VLOOKUP(B69,'X11'!$B:$AZ,3,FALSE)),IF($X$1=12,(VLOOKUP(B69,'X12'!$B:$AZ,3,FALSE)),IF($X$1=13,(VLOOKUP(B69,'X13'!$B:$AZ,3,FALSE)),"B")))))))))))))))</f>
        <v>1</v>
      </c>
      <c r="K69" s="183">
        <f ca="1">IF(ISERROR(IF($X$1=1,(VLOOKUP(B69,'X1'!$B:$AZ,5,FALSE)),IF($X$1=2,(VLOOKUP(B69,'X2'!$B:$AZ,5,FALSE)),IF($X$1=3,(VLOOKUP(B69,'X3'!$B:$AZ,5,FALSE)),IF($X$1=4,(VLOOKUP(B69,'X4'!$B:$AZ,5,FALSE)),IF($X$1=5,(VLOOKUP(B69,'X5'!$B:$AZ,5,FALSE)),IF($X$1=6,(VLOOKUP(B69,'X6'!$B:$AZ,5,FALSE)),IF($X$1=7,(VLOOKUP(B69,'X7'!$B:$AZ,5,FALSE)),IF($X$1=8,(VLOOKUP(B69,'X8'!$B:$AZ,5,FALSE)),IF($X$1=9,(VLOOKUP(B69,'X9'!$B:$AZ,5,FALSE)),IF($X$1=10,(VLOOKUP(B69,'X10'!$B:$AZ,5,FALSE)),IF($X$1=11,(VLOOKUP(B69,'X11'!$B:$AZ,5,FALSE)),IF($X$1=12,(VLOOKUP(B69,'X12'!$B:$AZ,5,FALSE)),IF($X$1=13,(VLOOKUP(B69,'X13'!$B:$AZ,5,FALSE)),"B"))))))))))))))=TRUE," ",(IF($X$1=1,(VLOOKUP(B69,'X1'!$B:$AZ,5,FALSE)),IF($X$1=2,(VLOOKUP(B69,'X2'!$B:$AZ,5,FALSE)),IF($X$1=3,(VLOOKUP(B69,'X3'!$B:$AZ,5,FALSE)),IF($X$1=4,(VLOOKUP(B69,'X4'!$B:$AZ,5,FALSE)),IF($X$1=5,(VLOOKUP(B69,'X5'!$B:$AZ,5,FALSE)),IF($X$1=6,(VLOOKUP(B69,'X6'!$B:$AZ,5,FALSE)),IF($X$1=7,(VLOOKUP(B69,'X7'!$B:$AZ,5,FALSE)),IF($X$1=8,(VLOOKUP(B69,'X8'!$B:$AZ,5,FALSE)),IF($X$1=9,(VLOOKUP(B69,'X9'!$B:$AZ,5,FALSE)),IF($X$1=10,(VLOOKUP(B69,'X10'!$B:$AZ,5,FALSE)),IF($X$1=11,(VLOOKUP(B69,'X11'!$B:$AZ,5,FALSE)),IF($X$1=12,(VLOOKUP(B69,'X12'!$B:$AZ,5,FALSE)),IF($X$1=13,(VLOOKUP(B69,'X13'!$B:$AZ,5,FALSE)),"B")))))))))))))))</f>
        <v>10</v>
      </c>
      <c r="L69" s="184">
        <f ca="1">IF(ISERROR(IF($X$1=1,(VLOOKUP(B69,'X1'!$B:$AZ,9,FALSE)),IF($X$1=2,(VLOOKUP(B69,'X2'!$B:$AZ,9,FALSE)),IF($X$1=3,(VLOOKUP(B69,'X3'!$B:$AZ,9,FALSE)),IF($X$1=4,(VLOOKUP(B69,'X4'!$B:$AZ,9,FALSE)),IF($X$1=5,(VLOOKUP(B69,'X5'!$B:$AZ,9,FALSE)),IF($X$1=6,(VLOOKUP(B69,'X6'!$B:$AZ,9,FALSE)),IF($X$1=7,(VLOOKUP(B69,'X7'!$B:$AZ,9,FALSE)),IF($X$1=8,(VLOOKUP(B69,'X8'!$B:$AZ,9,FALSE)),IF($X$1=9,(VLOOKUP(B69,'X9'!$B:$AZ,9,FALSE)),IF($X$1=10,(VLOOKUP(B69,'X10'!$B:$AZ,9,FALSE)),IF($X$1=11,(VLOOKUP(B69,'X11'!$B:$AZ,9,FALSE)),IF($X$1=12,(VLOOKUP(B69,'X12'!$B:$AZ,9,FALSE)),IF($X$1=13,(VLOOKUP(B69,'X13'!$B:$AZ,9,FALSE)),"B"))))))))))))))=TRUE," ",(IF($X$1=1,(VLOOKUP(B69,'X1'!$B:$AZ,9,FALSE)),IF($X$1=2,(VLOOKUP(B69,'X2'!$B:$AZ,9,FALSE)),IF($X$1=3,(VLOOKUP(B69,'X3'!$B:$AZ,9,FALSE)),IF($X$1=4,(VLOOKUP(B69,'X4'!$B:$AZ,9,FALSE)),IF($X$1=5,(VLOOKUP(B69,'X5'!$B:$AZ,9,FALSE)),IF($X$1=6,(VLOOKUP(B69,'X6'!$B:$AZ,9,FALSE)),IF($X$1=7,(VLOOKUP(B69,'X7'!$B:$AZ,9,FALSE)),IF($X$1=8,(VLOOKUP(B69,'X8'!$B:$AZ,9,FALSE)),IF($X$1=9,(VLOOKUP(B69,'X9'!$B:$AZ,9,FALSE)),IF($X$1=10,(VLOOKUP(B69,'X10'!$B:$AZ,9,FALSE)),IF($X$1=11,(VLOOKUP(B69,'X11'!$B:$AZ,9,FALSE)),IF($X$1=12,(VLOOKUP(B69,'X12'!$B:$AZ,9,FALSE)),IF($X$1=13,(VLOOKUP(B69,'X13'!$B:$AZ,9,FALSE)),"B")))))))))))))))</f>
        <v>5.5238095238095237</v>
      </c>
      <c r="M69" s="184">
        <f ca="1">IF(ISERROR(IF($X$1=1,(VLOOKUP(B69,'X1'!$B:$AZ,10,FALSE)),IF($X$1=2,(VLOOKUP(B69,'X2'!$B:$AZ,10,FALSE)),IF($X$1=3,(VLOOKUP(B69,'X3'!$B:$AZ,10,FALSE)),IF($X$1=4,(VLOOKUP(B69,'X4'!$B:$AZ,10,FALSE)),IF($X$1=5,(VLOOKUP(B69,'X5'!$B:$AZ,10,FALSE)),IF($X$1=6,(VLOOKUP(B69,'X6'!$B:$AZ,10,FALSE)),IF($X$1=7,(VLOOKUP(B69,'X7'!$B:$AZ,10,FALSE)),IF($X$1=8,(VLOOKUP(B69,'X8'!$B:$AZ,10,FALSE)),IF($X$1=9,(VLOOKUP(B69,'X9'!$B:$AZ,10,FALSE)),IF($X$1=10,(VLOOKUP(B69,'X10'!$B:$AZ,10,FALSE)),IF($X$1=11,(VLOOKUP(B69,'X11'!$B:$AZ,10,FALSE)),IF($X$1=12,(VLOOKUP(B69,'X12'!$B:$AZ,10,FALSE)),IF($X$1=13,(VLOOKUP(B69,'X13'!$B:$AZ,10,FALSE)),"B"))))))))))))))=TRUE," ",(IF($X$1=1,(VLOOKUP(B69,'X1'!$B:$AZ,10,FALSE)),IF($X$1=2,(VLOOKUP(B69,'X2'!$B:$AZ,10,FALSE)),IF($X$1=3,(VLOOKUP(B69,'X3'!$B:$AZ,10,FALSE)),IF($X$1=4,(VLOOKUP(B69,'X4'!$B:$AZ,10,FALSE)),IF($X$1=5,(VLOOKUP(B69,'X5'!$B:$AZ,10,FALSE)),IF($X$1=6,(VLOOKUP(B69,'X6'!$B:$AZ,10,FALSE)),IF($X$1=7,(VLOOKUP(B69,'X7'!$B:$AZ,10,FALSE)),IF($X$1=8,(VLOOKUP(B69,'X8'!$B:$AZ,10,FALSE)),IF($X$1=9,(VLOOKUP(B69,'X9'!$B:$AZ,10,FALSE)),IF($X$1=10,(VLOOKUP(B69,'X10'!$B:$AZ,10,FALSE)),IF($X$1=11,(VLOOKUP(B69,'X11'!$B:$AZ,10,FALSE)),IF($X$1=12,(VLOOKUP(B69,'X12'!$B:$AZ,10,FALSE)),IF($X$1=13,(VLOOKUP(B69,'X13'!$B:$AZ,10,FALSE)),"B")))))))))))))))</f>
        <v>5.0933040614709109</v>
      </c>
      <c r="N69" s="185">
        <f ca="1">IF(ISERROR(IF($X$1=1,(VLOOKUP(B69,'X1'!$B:$AZ,45,FALSE)),IF($X$1=2,(VLOOKUP(B69,'X2'!$B:$AZ,45,FALSE)),IF($X$1=3,(VLOOKUP(B69,'X3'!$B:$AZ,45,FALSE)),IF($X$1=4,(VLOOKUP(B69,'X4'!$B:$AZ,45,FALSE)),IF($X$1=5,(VLOOKUP(B69,'X5'!$B:$AZ,45,FALSE)),IF($X$1=6,(VLOOKUP(B69,'X6'!$B:$AZ,45,FALSE)),IF($X$1=7,(VLOOKUP(B69,'X7'!$B:$AZ,45,FALSE)),IF($X$1=8,(VLOOKUP(B69,'X8'!$B:$AZ,45,FALSE)),IF($X$1=9,(VLOOKUP(B69,'X9'!$B:$AZ,45,FALSE)),IF($X$1=10,(VLOOKUP(B69,'X10'!$B:$AZ,45,FALSE)),IF($X$1=11,(VLOOKUP(B69,'X11'!$B:$AZ,45,FALSE)),IF($X$1=12,(VLOOKUP(B69,'X12'!$B:$AZ,45,FALSE)),IF($X$1=13,(VLOOKUP(B69,'X13'!$B:$AZ,45,FALSE)),"B"))))))))))))))=TRUE," ",(IF($X$1=1,(VLOOKUP(B69,'X1'!$B:$AZ,45,FALSE)),IF($X$1=2,(VLOOKUP(B69,'X2'!$B:$AZ,45,FALSE)),IF($X$1=3,(VLOOKUP(B69,'X3'!$B:$AZ,45,FALSE)),IF($X$1=4,(VLOOKUP(B69,'X4'!$B:$AZ,45,FALSE)),IF($X$1=5,(VLOOKUP(B69,'X5'!$B:$AZ,45,FALSE)),IF($X$1=6,(VLOOKUP(B69,'X6'!$B:$AZ,45,FALSE)),IF($X$1=7,(VLOOKUP(B69,'X7'!$B:$AZ,45,FALSE)),IF($X$1=8,(VLOOKUP(B69,'X8'!$B:$AZ,45,FALSE)),IF($X$1=9,(VLOOKUP(B69,'X9'!$B:$AZ,45,FALSE)),IF($X$1=10,(VLOOKUP(B69,'X10'!$B:$AZ,45,FALSE)),IF($X$1=11,(VLOOKUP(B69,'X11'!$B:$AZ,45,FALSE)),IF($X$1=12,(VLOOKUP(B69,'X12'!$B:$AZ,45,FALSE)),IF($X$1=13,(VLOOKUP(B69,'X13'!$B:$AZ,45,FALSE)),"B")))))))))))))))</f>
        <v>-67.225971283102282</v>
      </c>
      <c r="O69" s="184" t="str">
        <f ca="1">IF(ISERROR(IF($X$1=1,(VLOOKUP(B69,'X1'!$B:$AZ,11,FALSE)),IF($X$1=2,(VLOOKUP(B69,'X2'!$B:$AZ,11,FALSE)),IF($X$1=3,(VLOOKUP(B69,'X3'!$B:$AZ,11,FALSE)),IF($X$1=4,(VLOOKUP(B69,'X4'!$B:$AZ,11,FALSE)),IF($X$1=5,(VLOOKUP(B69,'X5'!$B:$AZ,11,FALSE)),IF($X$1=6,(VLOOKUP(B69,'X6'!$B:$AZ,11,FALSE)),IF($X$1=7,(VLOOKUP(B69,'X7'!$B:$AZ,11,FALSE)),IF($X$1=8,(VLOOKUP(B69,'X8'!$B:$AZ,11,FALSE)),IF($X$1=9,(VLOOKUP(B69,'X9'!$B:$AZ,11,FALSE)),IF($X$1=10,(VLOOKUP(B69,'X10'!$B:$AZ,11,FALSE)),IF($X$1=11,(VLOOKUP(B69,'X11'!$B:$AZ,11,FALSE)),IF($X$1=12,(VLOOKUP(B69,'X12'!$B:$AZ,11,FALSE)),IF($X$1=13,(VLOOKUP(B69,'X13'!$B:$AZ,11,FALSE)),"B"))))))))))))))=TRUE," ",(IF($X$1=1,(VLOOKUP(B69,'X1'!$B:$AZ,11,FALSE)),IF($X$1=2,(VLOOKUP(B69,'X2'!$B:$AZ,11,FALSE)),IF($X$1=3,(VLOOKUP(B69,'X3'!$B:$AZ,11,FALSE)),IF($X$1=4,(VLOOKUP(B69,'X4'!$B:$AZ,11,FALSE)),IF($X$1=5,(VLOOKUP(B69,'X5'!$B:$AZ,11,FALSE)),IF($X$1=6,(VLOOKUP(B69,'X6'!$B:$AZ,11,FALSE)),IF($X$1=7,(VLOOKUP(B69,'X7'!$B:$AZ,11,FALSE)),IF($X$1=8,(VLOOKUP(B69,'X8'!$B:$AZ,11,FALSE)),IF($X$1=9,(VLOOKUP(B69,'X9'!$B:$AZ,11,FALSE)),IF($X$1=10,(VLOOKUP(B69,'X10'!$B:$AZ,11,FALSE)),IF($X$1=11,(VLOOKUP(B69,'X11'!$B:$AZ,11,FALSE)),IF($X$1=12,(VLOOKUP(B69,'X12'!$B:$AZ,11,FALSE)),IF($X$1=13,(VLOOKUP(B69,'X13'!$B:$AZ,11,FALSE)),"B")))))))))))))))</f>
        <v>NA</v>
      </c>
      <c r="P69" s="184" t="str">
        <f ca="1">IF(ISERROR(IF($X$1=1,(VLOOKUP(B69,'X1'!$B:$AZ,12,FALSE)),IF($X$1=2,(VLOOKUP(B69,'X2'!$B:$AZ,12,FALSE)),IF($X$1=3,(VLOOKUP(B69,'X3'!$B:$AZ,12,FALSE)),IF($X$1=4,(VLOOKUP(B69,'X4'!$B:$AZ,12,FALSE)),IF($X$1=5,(VLOOKUP(B69,'X5'!$B:$AZ,12,FALSE)),IF($X$1=6,(VLOOKUP(B69,'X6'!$B:$AZ,12,FALSE)),IF($X$1=7,(VLOOKUP(B69,'X7'!$B:$AZ,12,FALSE)),IF($X$1=8,(VLOOKUP(B69,'X8'!$B:$AZ,12,FALSE)),IF($X$1=9,(VLOOKUP(B69,'X9'!$B:$AZ,12,FALSE)),IF($X$1=10,(VLOOKUP(B69,'X10'!$B:$AZ,12,FALSE)),IF($X$1=11,(VLOOKUP(B69,'X11'!$B:$AZ,12,FALSE)),IF($X$1=12,(VLOOKUP(B69,'X12'!$B:$AZ,12,FALSE)),IF($X$1=13,(VLOOKUP(B69,'X13'!$B:$AZ,12,FALSE)),"B"))))))))))))))=TRUE," ",(IF($X$1=1,(VLOOKUP(B69,'X1'!$B:$AZ,12,FALSE)),IF($X$1=2,(VLOOKUP(B69,'X2'!$B:$AZ,12,FALSE)),IF($X$1=3,(VLOOKUP(B69,'X3'!$B:$AZ,12,FALSE)),IF($X$1=4,(VLOOKUP(B69,'X4'!$B:$AZ,12,FALSE)),IF($X$1=5,(VLOOKUP(B69,'X5'!$B:$AZ,12,FALSE)),IF($X$1=6,(VLOOKUP(B69,'X6'!$B:$AZ,12,FALSE)),IF($X$1=7,(VLOOKUP(B69,'X7'!$B:$AZ,12,FALSE)),IF($X$1=8,(VLOOKUP(B69,'X8'!$B:$AZ,12,FALSE)),IF($X$1=9,(VLOOKUP(B69,'X9'!$B:$AZ,12,FALSE)),IF($X$1=10,(VLOOKUP(B69,'X10'!$B:$AZ,12,FALSE)),IF($X$1=11,(VLOOKUP(B69,'X11'!$B:$AZ,12,FALSE)),IF($X$1=12,(VLOOKUP(B69,'X12'!$B:$AZ,12,FALSE)),IF($X$1=13,(VLOOKUP(B69,'X13'!$B:$AZ,12,FALSE)),"B")))))))))))))))</f>
        <v>NA</v>
      </c>
      <c r="Q69" s="185" t="str">
        <f ca="1">IF(ISERROR(IF($X$1=1,(VLOOKUP(B69,'X1'!$B:$AZ,46,FALSE)),IF($X$1=2,(VLOOKUP(B69,'X2'!$B:$AZ,46,FALSE)),IF($X$1=3,(VLOOKUP(B69,'X3'!$B:$AZ,46,FALSE)),IF($X$1=4,(VLOOKUP(B69,'X4'!$B:$AZ,46,FALSE)),IF($X$1=5,(VLOOKUP(B69,'X5'!$B:$AZ,46,FALSE)),IF($X$1=6,(VLOOKUP(B69,'X6'!$B:$AZ,46,FALSE)),IF($X$1=7,(VLOOKUP(B69,'X7'!$B:$AZ,46,FALSE)),IF($X$1=8,(VLOOKUP(B69,'X8'!$B:$AZ,46,FALSE)),IF($X$1=9,(VLOOKUP(B69,'X9'!$B:$AZ,46,FALSE)),IF($X$1=10,(VLOOKUP(B69,'X10'!$B:$AZ,46,FALSE)),IF($X$1=11,(VLOOKUP(B69,'X11'!$B:$AZ,46,FALSE)),IF($X$1=12,(VLOOKUP(B69,'X12'!$B:$AZ,46,FALSE)),IF($X$1=13,(VLOOKUP(B69,'X13'!$B:$AZ,46,FALSE)),"B"))))))))))))))=TRUE," ",(IF($X$1=1,(VLOOKUP(B69,'X1'!$B:$AZ,46,FALSE)),IF($X$1=2,(VLOOKUP(B69,'X2'!$B:$AZ,46,FALSE)),IF($X$1=3,(VLOOKUP(B69,'X3'!$B:$AZ,46,FALSE)),IF($X$1=4,(VLOOKUP(B69,'X4'!$B:$AZ,46,FALSE)),IF($X$1=5,(VLOOKUP(B69,'X5'!$B:$AZ,46,FALSE)),IF($X$1=6,(VLOOKUP(B69,'X6'!$B:$AZ,46,FALSE)),IF($X$1=7,(VLOOKUP(B69,'X7'!$B:$AZ,46,FALSE)),IF($X$1=8,(VLOOKUP(B69,'X8'!$B:$AZ,46,FALSE)),IF($X$1=9,(VLOOKUP(B69,'X9'!$B:$AZ,46,FALSE)),IF($X$1=10,(VLOOKUP(B69,'X10'!$B:$AZ,46,FALSE)),IF($X$1=11,(VLOOKUP(B69,'X11'!$B:$AZ,46,FALSE)),IF($X$1=12,(VLOOKUP(B69,'X12'!$B:$AZ,46,FALSE)),IF($X$1=13,(VLOOKUP(B69,'X13'!$B:$AZ,46,FALSE)),"B")))))))))))))))</f>
        <v xml:space="preserve"> </v>
      </c>
      <c r="R69" s="185">
        <f ca="1">IF(ISERROR(IF($X$1=1,(VLOOKUP(B69,'X1'!$B:$AZ,15,FALSE)),IF($X$1=2,(VLOOKUP(B69,'X2'!$B:$AZ,15,FALSE)),IF($X$1=3,(VLOOKUP(B69,'X3'!$B:$AZ,15,FALSE)),IF($X$1=4,(VLOOKUP(B69,'X4'!$B:$AZ,15,FALSE)),IF($X$1=5,(VLOOKUP(B69,'X5'!$B:$AZ,15,FALSE)),IF($X$1=6,(VLOOKUP(B69,'X6'!$B:$AZ,15,FALSE)),IF($X$1=7,(VLOOKUP(B69,'X7'!$B:$AZ,15,FALSE)),IF($X$1=8,(VLOOKUP(B69,'X8'!$B:$AZ,15,FALSE)),IF($X$1=9,(VLOOKUP(B69,'X9'!$B:$AZ,15,FALSE)),IF($X$1=10,(VLOOKUP(B69,'X10'!$B:$AZ,15,FALSE)),IF($X$1=11,(VLOOKUP(B69,'X11'!$B:$AZ,15,FALSE)),IF($X$1=12,(VLOOKUP(B69,'X12'!$B:$AZ,15,FALSE)),IF($X$1=13,(VLOOKUP(B69,'X13'!$B:$AZ,15,FALSE)),"B"))))))))))))))=TRUE," ",(IF($X$1=1,(VLOOKUP(B69,'X1'!$B:$AZ,15,FALSE)),IF($X$1=2,(VLOOKUP(B69,'X2'!$B:$AZ,15,FALSE)),IF($X$1=3,(VLOOKUP(B69,'X3'!$B:$AZ,15,FALSE)),IF($X$1=4,(VLOOKUP(B69,'X4'!$B:$AZ,15,FALSE)),IF($X$1=5,(VLOOKUP(B69,'X5'!$B:$AZ,15,FALSE)),IF($X$1=6,(VLOOKUP(B69,'X6'!$B:$AZ,15,FALSE)),IF($X$1=7,(VLOOKUP(B69,'X7'!$B:$AZ,15,FALSE)),IF($X$1=8,(VLOOKUP(B69,'X8'!$B:$AZ,15,FALSE)),IF($X$1=9,(VLOOKUP(B69,'X9'!$B:$AZ,15,FALSE)),IF($X$1=10,(VLOOKUP(B69,'X10'!$B:$AZ,15,FALSE)),IF($X$1=11,(VLOOKUP(B69,'X11'!$B:$AZ,15,FALSE)),IF($X$1=12,(VLOOKUP(B69,'X12'!$B:$AZ,15,FALSE)),IF($X$1=13,(VLOOKUP(B69,'X13'!$B:$AZ,15,FALSE)),"B")))))))))))))))</f>
        <v>4.2521551724137936</v>
      </c>
      <c r="S69" s="185">
        <f ca="1">IF(ISERROR(IF((IF($X$1=1,(VLOOKUP(B69,'X1'!$B:$AZ,14,FALSE)),(IF($X$1=2,(VLOOKUP(B69,'X2'!$B:$AZ,14,FALSE)),(IF($X$1=3,(VLOOKUP(B69,'X3'!$B:$AZ,14,FALSE)),(IF($X$1=4,(VLOOKUP(B69,'X4'!$B:$AZ,14,FALSE)),(IF($X$1=5,(VLOOKUP(B69,'X5'!$B:$AZ,14,FALSE)),(IF($X$1=6,(VLOOKUP(B69,'X6'!$B:$AZ,14,FALSE)),(IF($X$1=7,(VLOOKUP(B69,'X7'!$B:$AZ,14,FALSE)),(IF($X$1=8,(VLOOKUP(B69,'X8'!$B:$AZ,14,FALSE)),(IF($X$1=9,(VLOOKUP(B69,'X9'!$B:$AZ,14,FALSE)),(IF($X$1=10,(VLOOKUP(B69,'X10'!$B:$AZ,14,FALSE)),(IF($X$1=11,(VLOOKUP(B69,'X11'!$B:$AZ,14,FALSE)),(IF($X$1=12,(VLOOKUP(B69,'X12'!$B:$AZ,14,FALSE)),(VLOOKUP(B69,'X13'!$B:$AZ,14,FALSE))))))))))))))))))))))))))=$V$1," ",(IF($X$1=1,(VLOOKUP(B69,'X1'!$B:$AZ,14,FALSE)),(IF($X$1=2,(VLOOKUP(B69,'X2'!$B:$AZ,14,FALSE)),(IF($X$1=3,(VLOOKUP(B69,'X3'!$B:$AZ,14,FALSE)),(IF($X$1=4,(VLOOKUP(B69,'X4'!$B:$AZ,14,FALSE)),(IF($X$1=5,(VLOOKUP(B69,'X5'!$B:$AZ,14,FALSE)),(IF($X$1=6,(VLOOKUP(B69,'X6'!$B:$AZ,14,FALSE)),(IF($X$1=7,(VLOOKUP(B69,'X7'!$B:$AZ,14,FALSE)),(IF($X$1=8,(VLOOKUP(B69,'X8'!$B:$AZ,14,FALSE)),(IF($X$1=9,(VLOOKUP(B69,'X9'!$B:$AZ,14,FALSE)),(IF($X$1=10,(VLOOKUP(B69,'X10'!$B:$AZ,14,FALSE)),(IF($X$1=11,(VLOOKUP(B69,'X11'!$B:$AZ,14,FALSE)),(IF($X$1=12,(VLOOKUP(B69,'X12'!$B:$AZ,14,FALSE)),(VLOOKUP(B69,'X13'!$B:$AZ,14,FALSE))))))))))))))))))))))))))))=TRUE," ",(IF((IF($X$1=1,(VLOOKUP(B69,'X1'!$B:$AZ,14,FALSE)),(IF($X$1=2,(VLOOKUP(B69,'X2'!$B:$AZ,14,FALSE)),(IF($X$1=3,(VLOOKUP(B69,'X3'!$B:$AZ,14,FALSE)),(IF($X$1=4,(VLOOKUP(B69,'X4'!$B:$AZ,14,FALSE)),(IF($X$1=5,(VLOOKUP(B69,'X5'!$B:$AZ,14,FALSE)),(IF($X$1=6,(VLOOKUP(B69,'X6'!$B:$AZ,14,FALSE)),(IF($X$1=7,(VLOOKUP(B69,'X7'!$B:$AZ,14,FALSE)),(IF($X$1=8,(VLOOKUP(B69,'X8'!$B:$AZ,14,FALSE)),(IF($X$1=9,(VLOOKUP(B69,'X9'!$B:$AZ,14,FALSE)),(IF($X$1=10,(VLOOKUP(B69,'X10'!$B:$AZ,14,FALSE)),(IF($X$1=11,(VLOOKUP(B69,'X11'!$B:$AZ,14,FALSE)),(IF($X$1=12,(VLOOKUP(B69,'X12'!$B:$AZ,14,FALSE)),(VLOOKUP(B69,'X13'!$B:$AZ,14,FALSE))))))))))))))))))))))))))=$V$1," ",(IF($X$1=1,(VLOOKUP(B69,'X1'!$B:$AZ,14,FALSE)),(IF($X$1=2,(VLOOKUP(B69,'X2'!$B:$AZ,14,FALSE)),(IF($X$1=3,(VLOOKUP(B69,'X3'!$B:$AZ,14,FALSE)),(IF($X$1=4,(VLOOKUP(B69,'X4'!$B:$AZ,14,FALSE)),(IF($X$1=5,(VLOOKUP(B69,'X5'!$B:$AZ,14,FALSE)),(IF($X$1=6,(VLOOKUP(B69,'X6'!$B:$AZ,14,FALSE)),(IF($X$1=7,(VLOOKUP(B69,'X7'!$B:$AZ,14,FALSE)),(IF($X$1=8,(VLOOKUP(B69,'X8'!$B:$AZ,14,FALSE)),(IF($X$1=9,(VLOOKUP(B69,'X9'!$B:$AZ,14,FALSE)),(IF($X$1=10,(VLOOKUP(B69,'X10'!$B:$AZ,14,FALSE)),(IF($X$1=11,(VLOOKUP(B69,'X11'!$B:$AZ,14,FALSE)),(IF($X$1=12,(VLOOKUP(B69,'X12'!$B:$AZ,14,FALSE)),(VLOOKUP(B69,'X13'!$B:$AZ,14,FALSE)))))))))))))))))))))))))))))</f>
        <v>-59.605674440971391</v>
      </c>
      <c r="Z69" s="170">
        <v>12</v>
      </c>
      <c r="AA69" s="170">
        <v>2</v>
      </c>
      <c r="AB69" s="170" t="str">
        <f t="shared" si="13"/>
        <v>122</v>
      </c>
      <c r="AC69" s="102">
        <f>AC68+1</f>
        <v>121</v>
      </c>
      <c r="AD69" s="42" t="s">
        <v>1973</v>
      </c>
      <c r="AE69" s="162" t="s">
        <v>16</v>
      </c>
      <c r="AF69" s="162" t="s">
        <v>762</v>
      </c>
      <c r="AG69" s="162" t="s">
        <v>763</v>
      </c>
      <c r="AH69" s="162" t="s">
        <v>8</v>
      </c>
      <c r="AI69" s="162" t="s">
        <v>9</v>
      </c>
      <c r="AJ69" s="162" t="s">
        <v>764</v>
      </c>
      <c r="AK69" s="102">
        <v>2</v>
      </c>
      <c r="AL69" s="102">
        <v>3</v>
      </c>
      <c r="AM69" s="102">
        <v>5</v>
      </c>
      <c r="AN69" s="162" t="s">
        <v>788</v>
      </c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</row>
    <row r="70" spans="1:52" ht="14.1" customHeight="1" x14ac:dyDescent="0.25">
      <c r="A70" s="156">
        <f t="shared" si="9"/>
        <v>23</v>
      </c>
      <c r="B70" s="122" t="str">
        <f>IF(ISERROR(IF($U$16=1,(VLOOKUP(A70,$AC$89:$AH$125,2,FALSE)),IF((IF($X$1=1,'X1'!B29,(IF($X$1=2,'X2'!B29,(IF($X$1=3,'X3'!B29,(IF($X$1=4,'X4'!B29,(IF($X$1=5,'X5'!B29,(IF($X$1=6,'X6'!B29,(IF($X$1=7,'X7'!B29,(IF($X$1=8,'X8'!B29,(IF($X$1=9,'X9'!B29,(IF($X$1=10,'X10'!B29,(IF($X$1=11,'X11'!B29,(IF($X$1=12,'X12'!B29,'X13'!B29))))))))))))))))))))))))="","",(IF($X$1=1,'X1'!B29,(IF($X$1=2,'X2'!B29,(IF($X$1=3,'X3'!B29,(IF($X$1=4,'X4'!B29,(IF($X$1=5,'X5'!B29,(IF($X$1=6,'X6'!B29,(IF($X$1=7,'X7'!B29,(IF($X$1=8,'X8'!B29,(IF($X$1=9,'X9'!B29,(IF($X$1=10,'X10'!B29,(IF($X$1=11,'X11'!B29,(IF($X$1=12,'X12'!B29,'X13'!B29)))))))))))))))))))))))))))=TRUE," ",(IF($U$16=1,(VLOOKUP(A70,$AC$89:$AH$125,2,FALSE)),IF((IF($X$1=1,'X1'!B29,(IF($X$1=2,'X2'!B29,(IF($X$1=3,'X3'!B29,(IF($X$1=4,'X4'!B29,(IF($X$1=5,'X5'!B29,(IF($X$1=6,'X6'!B29,(IF($X$1=7,'X7'!B29,(IF($X$1=8,'X8'!B29,(IF($X$1=9,'X9'!B29,(IF($X$1=10,'X10'!B29,(IF($X$1=11,'X11'!B29,(IF($X$1=12,'X12'!B29,'X13'!B29))))))))))))))))))))))))="","",(IF($X$1=1,'X1'!B29,(IF($X$1=2,'X2'!B29,(IF($X$1=3,'X3'!B29,(IF($X$1=4,'X4'!B29,(IF($X$1=5,'X5'!B29,(IF($X$1=6,'X6'!B29,(IF($X$1=7,'X7'!B29,(IF($X$1=8,'X8'!B29,(IF($X$1=9,'X9'!B29,(IF($X$1=10,'X10'!B29,(IF($X$1=11,'X11'!B29,(IF($X$1=12,'X12'!B29,'X13'!B29))))))))))))))))))))))))))))</f>
        <v>ALRS RM Equity</v>
      </c>
      <c r="C70" s="181" t="str">
        <f ca="1">IF(ISERROR(IF($X$1=1,(VLOOKUP(B70,'X1'!$B:$AZ,47,FALSE)),IF($X$1=2,(VLOOKUP(B70,'X2'!$B:$AZ,47,FALSE)),IF($X$1=3,(VLOOKUP(B70,'X3'!$B:$AZ,47,FALSE)),IF($X$1=4,(VLOOKUP(B70,'X4'!$B:$AZ,47,FALSE)),IF($X$1=5,(VLOOKUP(B70,'X5'!$B:$AZ,47,FALSE)),IF($X$1=6,(VLOOKUP(B70,'X6'!$B:$AZ,47,FALSE)),IF($X$1=7,(VLOOKUP(B70,'X7'!$B:$AZ,47,FALSE)),IF($X$1=8,(VLOOKUP(B70,'X8'!$B:$AZ,47,FALSE)),IF($X$1=9,(VLOOKUP(B70,'X9'!$B:$AZ,47,FALSE)),IF($X$1=10,(VLOOKUP(B70,'X10'!$B:$AZ,47,FALSE)),IF($X$1=11,(VLOOKUP(B70,'X11'!$B:$AZ,47,FALSE)),IF($X$1=12,(VLOOKUP(B70,'X12'!$B:$AZ,47,FALSE)),IF($X$1=13,(VLOOKUP(B70,'X13'!$B:$AZ,47,FALSE)),"B"))))))))))))))=TRUE," ",(IF($X$1=1,(VLOOKUP(B70,'X1'!$B:$AZ,47,FALSE)),IF($X$1=2,(VLOOKUP(B70,'X2'!$B:$AZ,47,FALSE)),IF($X$1=3,(VLOOKUP(B70,'X3'!$B:$AZ,47,FALSE)),IF($X$1=4,(VLOOKUP(B70,'X4'!$B:$AZ,47,FALSE)),IF($X$1=5,(VLOOKUP(B70,'X5'!$B:$AZ,47,FALSE)),IF($X$1=6,(VLOOKUP(B70,'X6'!$B:$AZ,47,FALSE)),IF($X$1=7,(VLOOKUP(B70,'X7'!$B:$AZ,47,FALSE)),IF($X$1=8,(VLOOKUP(B70,'X8'!$B:$AZ,47,FALSE)),IF($X$1=9,(VLOOKUP(B70,'X9'!$B:$AZ,47,FALSE)),IF($X$1=10,(VLOOKUP(B70,'X10'!$B:$AZ,47,FALSE)),IF($X$1=11,(VLOOKUP(B70,'X11'!$B:$AZ,47,FALSE)),IF($X$1=12,(VLOOKUP(B70,'X12'!$B:$AZ,47,FALSE)),IF($X$1=13,(VLOOKUP(B70,'X13'!$B:$AZ,47,FALSE)),"B")))))))))))))))</f>
        <v>Alrosa PJSC</v>
      </c>
      <c r="D70" s="181" t="str">
        <f ca="1">IF(ISERROR(IF($X$1=1,(VLOOKUP(B70,'X1'!$B:$AP,41,FALSE)),IF($X$1=2,(VLOOKUP(B70,'X2'!$B:$AP,41,FALSE)),IF($X$1=3,(VLOOKUP(B70,'X3'!$B:$AP,41,FALSE)),IF($X$1=4,(VLOOKUP(B70,'X4'!$B:$AP,41,FALSE)),IF($X$1=5,(VLOOKUP(B70,'X5'!$B:$AP,41,FALSE)),IF($X$1=6,(VLOOKUP(B70,'X6'!$B:$AP,41,FALSE)),IF($X$1=7,(VLOOKUP(B70,'X7'!$B:$AP,41,FALSE)),IF($X$1=8,(VLOOKUP(B70,'X8'!$B:$AP,41,FALSE)),IF($X$1=9,(VLOOKUP(B70,'X9'!$B:$AP,41,FALSE)),IF($X$1=10,(VLOOKUP(B70,'X10'!$B:$AP,41,FALSE)),IF($X$1=11,(VLOOKUP(B70,'X11'!$B:$AP,41,FALSE)),IF($X$1=12,(VLOOKUP(B70,'X12'!$B:$AP,41,FALSE)),IF($X$1=13,(VLOOKUP(B70,'X13'!$B:$AP,41,FALSE)),"B"))))))))))))))=TRUE," ",(IF($X$1=1,(VLOOKUP(B70,'X1'!$B:$AP,41,FALSE)),IF($X$1=2,(VLOOKUP(B70,'X2'!$B:$AP,41,FALSE)),IF($X$1=3,(VLOOKUP(B70,'X3'!$B:$AP,41,FALSE)),IF($X$1=4,(VLOOKUP(B70,'X4'!$B:$AP,41,FALSE)),IF($X$1=5,(VLOOKUP(B70,'X5'!$B:$AP,41,FALSE)),IF($X$1=6,(VLOOKUP(B70,'X6'!$B:$AP,41,FALSE)),IF($X$1=7,(VLOOKUP(B70,'X7'!$B:$AP,41,FALSE)),IF($X$1=8,(VLOOKUP(B70,'X8'!$B:$AP,41,FALSE)),IF($X$1=9,(VLOOKUP(B70,'X9'!$B:$AP,41,FALSE)),IF($X$1=10,(VLOOKUP(B70,'X10'!$B:$AP,41,FALSE)),IF($X$1=11,(VLOOKUP(B70,'X11'!$B:$AP,41,FALSE)),IF($X$1=12,(VLOOKUP(B70,'X12'!$B:$AP,41,FALSE)),IF($X$1=13,(VLOOKUP(B70,'X13'!$B:$AP,41,FALSE)),"B")))))))))))))))</f>
        <v>Mineral &amp; Precious Stone Mining</v>
      </c>
      <c r="E70" s="182">
        <f ca="1">IF(ISERROR(IF($X$1=1,(VLOOKUP(B70,'X1'!$B:$AP,7,FALSE)),IF($X$1=2,(VLOOKUP(B70,'X2'!$B:$AP,7,FALSE)),IF($X$1=3,(VLOOKUP(B70,'X3'!$B:$AP,7,FALSE)),IF($X$1=4,(VLOOKUP(B70,'X4'!$B:$AP,7,FALSE)),IF($X$1=5,(VLOOKUP(B70,'X5'!$B:$AP,7,FALSE)),IF($X$1=6,(VLOOKUP(B70,'X6'!$B:$AP,7,FALSE)),IF($X$1=7,(VLOOKUP(B70,'X7'!$B:$AP,7,FALSE)),IF($X$1=8,(VLOOKUP(B70,'X8'!$B:$AP,7,FALSE)),IF($X$1=9,(VLOOKUP(B70,'X9'!$B:$AP,7,FALSE)),IF($X$1=10,(VLOOKUP(B70,'X10'!$B:$AP,7,FALSE)),IF($X$1=11,(VLOOKUP(B70,'X11'!$B:$AP,7,FALSE)),IF($X$1=12,(VLOOKUP(B70,'X12'!$B:$AP,7,FALSE)),IF($X$1=13,(VLOOKUP(B70,'X13'!$B:$AP,7,FALSE)),"B"))))))))))))))=TRUE," ",(IF($X$1=1,(VLOOKUP(B70,'X1'!$B:$AP,7,FALSE)),IF($X$1=2,(VLOOKUP(B70,'X2'!$B:$AP,7,FALSE)),IF($X$1=3,(VLOOKUP(B70,'X3'!$B:$AP,7,FALSE)),IF($X$1=4,(VLOOKUP(B70,'X4'!$B:$AP,7,FALSE)),IF($X$1=5,(VLOOKUP(B70,'X5'!$B:$AP,7,FALSE)),IF($X$1=6,(VLOOKUP(B70,'X6'!$B:$AP,7,FALSE)),IF($X$1=7,(VLOOKUP(B70,'X7'!$B:$AP,7,FALSE)),IF($X$1=8,(VLOOKUP(B70,'X8'!$B:$AP,7,FALSE)),IF($X$1=9,(VLOOKUP(B70,'X9'!$B:$AP,7,FALSE)),IF($X$1=10,(VLOOKUP(B70,'X10'!$B:$AP,7,FALSE)),IF($X$1=11,(VLOOKUP(B70,'X11'!$B:$AP,7,FALSE)),IF($X$1=12,(VLOOKUP(B70,'X12'!$B:$AP,7,FALSE)),IF($X$1=13,(VLOOKUP(B70,'X13'!$B:$AP,7,FALSE)),"B")))))))))))))))</f>
        <v>138</v>
      </c>
      <c r="F70" s="182">
        <f ca="1">IF(ISERROR(IF((IF($X$1=1,(VLOOKUP(B70,'X1'!$B:$AO,6,FALSE)),(IF($X$1=2,(VLOOKUP(B70,'X2'!$B:$AO,6,FALSE)),(IF($X$1=3,(VLOOKUP(B70,'X3'!$B:$AO,6,FALSE)),(IF($X$1=4,(VLOOKUP(B70,'X4'!$B:$AO,6,FALSE)),(IF($X$1=5,(VLOOKUP(B70,'X5'!$B:$AO,6,FALSE)),(IF($X$1=6,(VLOOKUP(B70,'X6'!$B:$AO,6,FALSE)),(IF($X$1=7,(VLOOKUP(B70,'X7'!$B:$AO,6,FALSE)),(IF($X$1=8,(VLOOKUP(B70,'X8'!$B:$AO,6,FALSE)),(IF($X$1=9,(VLOOKUP(B70,'X9'!$B:$AO,6,FALSE)),(IF($X$1=10,(VLOOKUP(B70,'X10'!$B:$AO,6,FALSE)),(IF($X$1=11,(VLOOKUP(B70,'X11'!$B:$AO,6,FALSE)),(IF($X$1=12,(VLOOKUP(B70,'X12'!$B:$AO,6,FALSE)),(VLOOKUP(B70,'X13'!$B:$AO,6,FALSE))))))))))))))))))))))))))=$V$1," ",(IF($X$1=1,(VLOOKUP(B70,'X1'!$B:$AO,6,FALSE)),(IF($X$1=2,(VLOOKUP(B70,'X2'!$B:$AO,6,FALSE)),(IF($X$1=3,(VLOOKUP(B70,'X3'!$B:$AO,6,FALSE)),(IF($X$1=4,(VLOOKUP(B70,'X4'!$B:$AO,6,FALSE)),(IF($X$1=5,(VLOOKUP(B70,'X5'!$B:$AO,6,FALSE)),(IF($X$1=6,(VLOOKUP(B70,'X6'!$B:$AO,6,FALSE)),(IF($X$1=7,(VLOOKUP(B70,'X7'!$B:$AO,6,FALSE)),(IF($X$1=8,(VLOOKUP(B70,'X8'!$B:$AO,6,FALSE)),(IF($X$1=9,(VLOOKUP(B70,'X9'!$B:$AO,6,FALSE)),(IF($X$1=10,(VLOOKUP(B70,'X10'!$B:$AO,6,FALSE)),(IF($X$1=11,(VLOOKUP(B70,'X11'!$B:$AO,6,FALSE)),(IF($X$1=12,(VLOOKUP(B70,'X12'!$B:$AO,6,FALSE)),(VLOOKUP(B70,'X13'!$B:$AO,6,FALSE))))))))))))))))))))))))))))=TRUE," ",(IF((IF($X$1=1,(VLOOKUP(B70,'X1'!$B:$AO,6,FALSE)),(IF($X$1=2,(VLOOKUP(B70,'X2'!$B:$AO,6,FALSE)),(IF($X$1=3,(VLOOKUP(B70,'X3'!$B:$AO,6,FALSE)),(IF($X$1=4,(VLOOKUP(B70,'X4'!$B:$AO,6,FALSE)),(IF($X$1=5,(VLOOKUP(B70,'X5'!$B:$AO,6,FALSE)),(IF($X$1=6,(VLOOKUP(B70,'X6'!$B:$AO,6,FALSE)),(IF($X$1=7,(VLOOKUP(B70,'X7'!$B:$AO,6,FALSE)),(IF($X$1=8,(VLOOKUP(B70,'X8'!$B:$AO,6,FALSE)),(IF($X$1=9,(VLOOKUP(B70,'X9'!$B:$AO,6,FALSE)),(IF($X$1=10,(VLOOKUP(B70,'X10'!$B:$AO,6,FALSE)),(IF($X$1=11,(VLOOKUP(B70,'X11'!$B:$AO,6,FALSE)),(IF($X$1=12,(VLOOKUP(B70,'X12'!$B:$AO,6,FALSE)),(VLOOKUP(B70,'X13'!$B:$AO,6,FALSE))))))))))))))))))))))))))=$V$1," ",(IF($X$1=1,(VLOOKUP(B70,'X1'!$B:$AO,6,FALSE)),(IF($X$1=2,(VLOOKUP(B70,'X2'!$B:$AO,6,FALSE)),(IF($X$1=3,(VLOOKUP(B70,'X3'!$B:$AO,6,FALSE)),(IF($X$1=4,(VLOOKUP(B70,'X4'!$B:$AO,6,FALSE)),(IF($X$1=5,(VLOOKUP(B70,'X5'!$B:$AO,6,FALSE)),(IF($X$1=6,(VLOOKUP(B70,'X6'!$B:$AO,6,FALSE)),(IF($X$1=7,(VLOOKUP(B70,'X7'!$B:$AO,6,FALSE)),(IF($X$1=8,(VLOOKUP(B70,'X8'!$B:$AO,6,FALSE)),(IF($X$1=9,(VLOOKUP(B70,'X9'!$B:$AO,6,FALSE)),(IF($X$1=10,(VLOOKUP(B70,'X10'!$B:$AO,6,FALSE)),(IF($X$1=11,(VLOOKUP(B70,'X11'!$B:$AO,6,FALSE)),(IF($X$1=12,(VLOOKUP(B70,'X12'!$B:$AO,6,FALSE)),(VLOOKUP(B70,'X13'!$B:$AO,6,FALSE)))))))))))))))))))))))))))))</f>
        <v>125</v>
      </c>
      <c r="G70" s="182">
        <f ca="1">IF(ISERROR(IF($X$1=1,(VLOOKUP(B70,'X1'!$B:$AZ,44,FALSE)),IF($X$1=2,(VLOOKUP(B70,'X2'!$B:$AZ,44,FALSE)),IF($X$1=3,(VLOOKUP(B70,'X3'!$B:$AZ,44,FALSE)),IF($X$1=4,(VLOOKUP(B70,'X4'!$B:$AZ,44,FALSE)),IF($X$1=5,(VLOOKUP(B70,'X5'!$B:$AZ,44,FALSE)),IF($X$1=6,(VLOOKUP(B70,'X6'!$B:$AZ,44,FALSE)),IF($X$1=7,(VLOOKUP(B70,'X7'!$B:$AZ,44,FALSE)),IF($X$1=8,(VLOOKUP(B70,'X8'!$B:$AZ,44,FALSE)),IF($X$1=9,(VLOOKUP(B70,'X9'!$B:$AZ,44,FALSE)),IF($X$1=10,(VLOOKUP(B70,'X10'!$B:$AZ,44,FALSE)),IF($X$1=11,(VLOOKUP(B70,'X11'!$B:$AZ,44,FALSE)),IF($X$1=12,(VLOOKUP(B70,'X12'!$B:$AZ,44,FALSE)),IF($X$1=13,(VLOOKUP(B70,'X13'!$B:$AZ,44,FALSE)),"B"))))))))))))))=TRUE," ",(IF($X$1=1,(VLOOKUP(B70,'X1'!$B:$AZ,44,FALSE)),IF($X$1=2,(VLOOKUP(B70,'X2'!$B:$AZ,44,FALSE)),IF($X$1=3,(VLOOKUP(B70,'X3'!$B:$AZ,44,FALSE)),IF($X$1=4,(VLOOKUP(B70,'X4'!$B:$AZ,44,FALSE)),IF($X$1=5,(VLOOKUP(B70,'X5'!$B:$AZ,44,FALSE)),IF($X$1=6,(VLOOKUP(B70,'X6'!$B:$AZ,44,FALSE)),IF($X$1=7,(VLOOKUP(B70,'X7'!$B:$AZ,44,FALSE)),IF($X$1=8,(VLOOKUP(B70,'X8'!$B:$AZ,44,FALSE)),IF($X$1=9,(VLOOKUP(B70,'X9'!$B:$AZ,44,FALSE)),IF($X$1=10,(VLOOKUP(B70,'X10'!$B:$AZ,44,FALSE)),IF($X$1=11,(VLOOKUP(B70,'X11'!$B:$AZ,44,FALSE)),IF($X$1=12,(VLOOKUP(B70,'X12'!$B:$AZ,44,FALSE)),IF($X$1=13,(VLOOKUP(B70,'X13'!$B:$AZ,44,FALSE)),"B")))))))))))))))</f>
        <v>-9.4202898550724612</v>
      </c>
      <c r="H70" s="182">
        <f ca="1">IF(ISERROR(IF($X$1=1,(VLOOKUP(B70,'X1'!$B:$AZ,8,FALSE)),IF($X$1=2,(VLOOKUP(B70,'X2'!$B:$AZ,8,FALSE)),IF($X$1=3,(VLOOKUP(B70,'X3'!$B:$AZ,8,FALSE)),IF($X$1=4,(VLOOKUP(B70,'X4'!$B:$AZ,8,FALSE)),IF($X$1=5,(VLOOKUP(B70,'X5'!$B:$AZ,8,FALSE)),IF($X$1=6,(VLOOKUP(B70,'X6'!$B:$AZ,8,FALSE)),IF($X$1=7,(VLOOKUP(B70,'X7'!$B:$AZ,8,FALSE)),IF($X$1=8,(VLOOKUP(B70,'X8'!$B:$AZ,8,FALSE)),IF($X$1=9,(VLOOKUP(B70,'X9'!$B:$AZ,8,FALSE)),IF($X$1=10,(VLOOKUP(B70,'X10'!$B:$AZ,8,FALSE)),IF($X$1=11,(VLOOKUP(B70,'X11'!$B:$AZ,8,FALSE)),IF($X$1=12,(VLOOKUP(B70,'X12'!$B:$AZ,8,FALSE)),IF($X$1=13,(VLOOKUP(B70,'X13'!$B:$AZ,8,FALSE)),"B"))))))))))))))=TRUE," ",(IF($X$1=1,(VLOOKUP(B70,'X1'!$B:$AZ,8,FALSE)),IF($X$1=2,(VLOOKUP(B70,'X2'!$B:$AZ,8,FALSE)),IF($X$1=3,(VLOOKUP(B70,'X3'!$B:$AZ,8,FALSE)),IF($X$1=4,(VLOOKUP(B70,'X4'!$B:$AZ,8,FALSE)),IF($X$1=5,(VLOOKUP(B70,'X5'!$B:$AZ,8,FALSE)),IF($X$1=6,(VLOOKUP(B70,'X6'!$B:$AZ,8,FALSE)),IF($X$1=7,(VLOOKUP(B70,'X7'!$B:$AZ,8,FALSE)),IF($X$1=8,(VLOOKUP(B70,'X8'!$B:$AZ,8,FALSE)),IF($X$1=9,(VLOOKUP(B70,'X9'!$B:$AZ,8,FALSE)),IF($X$1=10,(VLOOKUP(B70,'X10'!$B:$AZ,8,FALSE)),IF($X$1=11,(VLOOKUP(B70,'X11'!$B:$AZ,8,FALSE)),IF($X$1=12,(VLOOKUP(B70,'X12'!$B:$AZ,8,FALSE)),IF($X$1=13,(VLOOKUP(B70,'X13'!$B:$AZ,8,FALSE)),"B")))))))))))))))</f>
        <v>13943.153217619223</v>
      </c>
      <c r="I70" s="183">
        <f ca="1">IF(ISERROR(IF($X$1=1,(VLOOKUP(B70,'X1'!$B:$AZ,2,FALSE)),IF($X$1=2,(VLOOKUP(B70,'X2'!$B:$AZ,2,FALSE)),IF($X$1=3,(VLOOKUP(B70,'X3'!$B:$AZ,2,FALSE)),IF($X$1=4,(VLOOKUP(B70,'X4'!$B:$AZ,2,FALSE)),IF($X$1=5,(VLOOKUP(B70,'X5'!$B:$AZ,2,FALSE)),IF($X$1=6,(VLOOKUP(B70,'X6'!$B:$AZ,2,FALSE)),IF($X$1=7,(VLOOKUP(B70,'X7'!$B:$AZ,2,FALSE)),IF($X$1=8,(VLOOKUP(B70,'X8'!$B:$AZ,2,FALSE)),IF($X$1=9,(VLOOKUP(B70,'X9'!$B:$AZ,2,FALSE)),IF($X$1=10,(VLOOKUP(B70,'X10'!$B:$AZ,2,FALSE)),IF($X$1=11,(VLOOKUP(B70,'X11'!$B:$AZ,2,FALSE)),IF($X$1=12,(VLOOKUP(B70,'X12'!$B:$AZ,2,FALSE)),IF($X$1=13,(VLOOKUP(B70,'X13'!$B:$AZ,2,FALSE)),"B"))))))))))))))=TRUE," ",(IF($X$1=1,(VLOOKUP(B70,'X1'!$B:$AZ,2,FALSE)),IF($X$1=2,(VLOOKUP(B70,'X2'!$B:$AZ,2,FALSE)),IF($X$1=3,(VLOOKUP(B70,'X3'!$B:$AZ,2,FALSE)),IF($X$1=4,(VLOOKUP(B70,'X4'!$B:$AZ,2,FALSE)),IF($X$1=5,(VLOOKUP(B70,'X5'!$B:$AZ,2,FALSE)),IF($X$1=6,(VLOOKUP(B70,'X6'!$B:$AZ,2,FALSE)),IF($X$1=7,(VLOOKUP(B70,'X7'!$B:$AZ,2,FALSE)),IF($X$1=8,(VLOOKUP(B70,'X8'!$B:$AZ,2,FALSE)),IF($X$1=9,(VLOOKUP(B70,'X9'!$B:$AZ,2,FALSE)),IF($X$1=10,(VLOOKUP(B70,'X10'!$B:$AZ,2,FALSE)),IF($X$1=11,(VLOOKUP(B70,'X11'!$B:$AZ,2,FALSE)),IF($X$1=12,(VLOOKUP(B70,'X12'!$B:$AZ,2,FALSE)),IF($X$1=13,(VLOOKUP(B70,'X13'!$B:$AZ,2,FALSE)),"B")))))))))))))))</f>
        <v>8</v>
      </c>
      <c r="J70" s="183">
        <f ca="1">IF(ISERROR(IF($X$1=1,(VLOOKUP(B70,'X1'!$B:$AZ,3,FALSE)),IF($X$1=2,(VLOOKUP(B70,'X2'!$B:$AZ,3,FALSE)),IF($X$1=3,(VLOOKUP(B70,'X3'!$B:$AZ,3,FALSE)),IF($X$1=4,(VLOOKUP(B70,'X4'!$B:$AZ,3,FALSE)),IF($X$1=5,(VLOOKUP(B70,'X5'!$B:$AZ,3,FALSE)),IF($X$1=6,(VLOOKUP(B70,'X6'!$B:$AZ,3,FALSE)),IF($X$1=7,(VLOOKUP(B70,'X7'!$B:$AZ,3,FALSE)),IF($X$1=8,(VLOOKUP(B70,'X8'!$B:$AZ,3,FALSE)),IF($X$1=9,(VLOOKUP(B70,'X9'!$B:$AZ,3,FALSE)),IF($X$1=10,(VLOOKUP(B70,'X10'!$B:$AZ,3,FALSE)),IF($X$1=11,(VLOOKUP(B70,'X11'!$B:$AZ,3,FALSE)),IF($X$1=12,(VLOOKUP(B70,'X12'!$B:$AZ,3,FALSE)),IF($X$1=13,(VLOOKUP(B70,'X13'!$B:$AZ,3,FALSE)),"B"))))))))))))))=TRUE," ",(IF($X$1=1,(VLOOKUP(B70,'X1'!$B:$AZ,3,FALSE)),IF($X$1=2,(VLOOKUP(B70,'X2'!$B:$AZ,3,FALSE)),IF($X$1=3,(VLOOKUP(B70,'X3'!$B:$AZ,3,FALSE)),IF($X$1=4,(VLOOKUP(B70,'X4'!$B:$AZ,3,FALSE)),IF($X$1=5,(VLOOKUP(B70,'X5'!$B:$AZ,3,FALSE)),IF($X$1=6,(VLOOKUP(B70,'X6'!$B:$AZ,3,FALSE)),IF($X$1=7,(VLOOKUP(B70,'X7'!$B:$AZ,3,FALSE)),IF($X$1=8,(VLOOKUP(B70,'X8'!$B:$AZ,3,FALSE)),IF($X$1=9,(VLOOKUP(B70,'X9'!$B:$AZ,3,FALSE)),IF($X$1=10,(VLOOKUP(B70,'X10'!$B:$AZ,3,FALSE)),IF($X$1=11,(VLOOKUP(B70,'X11'!$B:$AZ,3,FALSE)),IF($X$1=12,(VLOOKUP(B70,'X12'!$B:$AZ,3,FALSE)),IF($X$1=13,(VLOOKUP(B70,'X13'!$B:$AZ,3,FALSE)),"B")))))))))))))))</f>
        <v>2</v>
      </c>
      <c r="K70" s="183">
        <f ca="1">IF(ISERROR(IF($X$1=1,(VLOOKUP(B70,'X1'!$B:$AZ,5,FALSE)),IF($X$1=2,(VLOOKUP(B70,'X2'!$B:$AZ,5,FALSE)),IF($X$1=3,(VLOOKUP(B70,'X3'!$B:$AZ,5,FALSE)),IF($X$1=4,(VLOOKUP(B70,'X4'!$B:$AZ,5,FALSE)),IF($X$1=5,(VLOOKUP(B70,'X5'!$B:$AZ,5,FALSE)),IF($X$1=6,(VLOOKUP(B70,'X6'!$B:$AZ,5,FALSE)),IF($X$1=7,(VLOOKUP(B70,'X7'!$B:$AZ,5,FALSE)),IF($X$1=8,(VLOOKUP(B70,'X8'!$B:$AZ,5,FALSE)),IF($X$1=9,(VLOOKUP(B70,'X9'!$B:$AZ,5,FALSE)),IF($X$1=10,(VLOOKUP(B70,'X10'!$B:$AZ,5,FALSE)),IF($X$1=11,(VLOOKUP(B70,'X11'!$B:$AZ,5,FALSE)),IF($X$1=12,(VLOOKUP(B70,'X12'!$B:$AZ,5,FALSE)),IF($X$1=13,(VLOOKUP(B70,'X13'!$B:$AZ,5,FALSE)),"B"))))))))))))))=TRUE," ",(IF($X$1=1,(VLOOKUP(B70,'X1'!$B:$AZ,5,FALSE)),IF($X$1=2,(VLOOKUP(B70,'X2'!$B:$AZ,5,FALSE)),IF($X$1=3,(VLOOKUP(B70,'X3'!$B:$AZ,5,FALSE)),IF($X$1=4,(VLOOKUP(B70,'X4'!$B:$AZ,5,FALSE)),IF($X$1=5,(VLOOKUP(B70,'X5'!$B:$AZ,5,FALSE)),IF($X$1=6,(VLOOKUP(B70,'X6'!$B:$AZ,5,FALSE)),IF($X$1=7,(VLOOKUP(B70,'X7'!$B:$AZ,5,FALSE)),IF($X$1=8,(VLOOKUP(B70,'X8'!$B:$AZ,5,FALSE)),IF($X$1=9,(VLOOKUP(B70,'X9'!$B:$AZ,5,FALSE)),IF($X$1=10,(VLOOKUP(B70,'X10'!$B:$AZ,5,FALSE)),IF($X$1=11,(VLOOKUP(B70,'X11'!$B:$AZ,5,FALSE)),IF($X$1=12,(VLOOKUP(B70,'X12'!$B:$AZ,5,FALSE)),IF($X$1=13,(VLOOKUP(B70,'X13'!$B:$AZ,5,FALSE)),"B")))))))))))))))</f>
        <v>17</v>
      </c>
      <c r="L70" s="184">
        <f ca="1">IF(ISERROR(IF($X$1=1,(VLOOKUP(B70,'X1'!$B:$AZ,9,FALSE)),IF($X$1=2,(VLOOKUP(B70,'X2'!$B:$AZ,9,FALSE)),IF($X$1=3,(VLOOKUP(B70,'X3'!$B:$AZ,9,FALSE)),IF($X$1=4,(VLOOKUP(B70,'X4'!$B:$AZ,9,FALSE)),IF($X$1=5,(VLOOKUP(B70,'X5'!$B:$AZ,9,FALSE)),IF($X$1=6,(VLOOKUP(B70,'X6'!$B:$AZ,9,FALSE)),IF($X$1=7,(VLOOKUP(B70,'X7'!$B:$AZ,9,FALSE)),IF($X$1=8,(VLOOKUP(B70,'X8'!$B:$AZ,9,FALSE)),IF($X$1=9,(VLOOKUP(B70,'X9'!$B:$AZ,9,FALSE)),IF($X$1=10,(VLOOKUP(B70,'X10'!$B:$AZ,9,FALSE)),IF($X$1=11,(VLOOKUP(B70,'X11'!$B:$AZ,9,FALSE)),IF($X$1=12,(VLOOKUP(B70,'X12'!$B:$AZ,9,FALSE)),IF($X$1=13,(VLOOKUP(B70,'X13'!$B:$AZ,9,FALSE)),"B"))))))))))))))=TRUE," ",(IF($X$1=1,(VLOOKUP(B70,'X1'!$B:$AZ,9,FALSE)),IF($X$1=2,(VLOOKUP(B70,'X2'!$B:$AZ,9,FALSE)),IF($X$1=3,(VLOOKUP(B70,'X3'!$B:$AZ,9,FALSE)),IF($X$1=4,(VLOOKUP(B70,'X4'!$B:$AZ,9,FALSE)),IF($X$1=5,(VLOOKUP(B70,'X5'!$B:$AZ,9,FALSE)),IF($X$1=6,(VLOOKUP(B70,'X6'!$B:$AZ,9,FALSE)),IF($X$1=7,(VLOOKUP(B70,'X7'!$B:$AZ,9,FALSE)),IF($X$1=8,(VLOOKUP(B70,'X8'!$B:$AZ,9,FALSE)),IF($X$1=9,(VLOOKUP(B70,'X9'!$B:$AZ,9,FALSE)),IF($X$1=10,(VLOOKUP(B70,'X10'!$B:$AZ,9,FALSE)),IF($X$1=11,(VLOOKUP(B70,'X11'!$B:$AZ,9,FALSE)),IF($X$1=12,(VLOOKUP(B70,'X12'!$B:$AZ,9,FALSE)),IF($X$1=13,(VLOOKUP(B70,'X13'!$B:$AZ,9,FALSE)),"B")))))))))))))))</f>
        <v>11.512471844498206</v>
      </c>
      <c r="M70" s="184">
        <f ca="1">IF(ISERROR(IF($X$1=1,(VLOOKUP(B70,'X1'!$B:$AZ,10,FALSE)),IF($X$1=2,(VLOOKUP(B70,'X2'!$B:$AZ,10,FALSE)),IF($X$1=3,(VLOOKUP(B70,'X3'!$B:$AZ,10,FALSE)),IF($X$1=4,(VLOOKUP(B70,'X4'!$B:$AZ,10,FALSE)),IF($X$1=5,(VLOOKUP(B70,'X5'!$B:$AZ,10,FALSE)),IF($X$1=6,(VLOOKUP(B70,'X6'!$B:$AZ,10,FALSE)),IF($X$1=7,(VLOOKUP(B70,'X7'!$B:$AZ,10,FALSE)),IF($X$1=8,(VLOOKUP(B70,'X8'!$B:$AZ,10,FALSE)),IF($X$1=9,(VLOOKUP(B70,'X9'!$B:$AZ,10,FALSE)),IF($X$1=10,(VLOOKUP(B70,'X10'!$B:$AZ,10,FALSE)),IF($X$1=11,(VLOOKUP(B70,'X11'!$B:$AZ,10,FALSE)),IF($X$1=12,(VLOOKUP(B70,'X12'!$B:$AZ,10,FALSE)),IF($X$1=13,(VLOOKUP(B70,'X13'!$B:$AZ,10,FALSE)),"B"))))))))))))))=TRUE," ",(IF($X$1=1,(VLOOKUP(B70,'X1'!$B:$AZ,10,FALSE)),IF($X$1=2,(VLOOKUP(B70,'X2'!$B:$AZ,10,FALSE)),IF($X$1=3,(VLOOKUP(B70,'X3'!$B:$AZ,10,FALSE)),IF($X$1=4,(VLOOKUP(B70,'X4'!$B:$AZ,10,FALSE)),IF($X$1=5,(VLOOKUP(B70,'X5'!$B:$AZ,10,FALSE)),IF($X$1=6,(VLOOKUP(B70,'X6'!$B:$AZ,10,FALSE)),IF($X$1=7,(VLOOKUP(B70,'X7'!$B:$AZ,10,FALSE)),IF($X$1=8,(VLOOKUP(B70,'X8'!$B:$AZ,10,FALSE)),IF($X$1=9,(VLOOKUP(B70,'X9'!$B:$AZ,10,FALSE)),IF($X$1=10,(VLOOKUP(B70,'X10'!$B:$AZ,10,FALSE)),IF($X$1=11,(VLOOKUP(B70,'X11'!$B:$AZ,10,FALSE)),IF($X$1=12,(VLOOKUP(B70,'X12'!$B:$AZ,10,FALSE)),IF($X$1=13,(VLOOKUP(B70,'X13'!$B:$AZ,10,FALSE)),"B")))))))))))))))</f>
        <v>10.65966321643751</v>
      </c>
      <c r="N70" s="185">
        <f ca="1">IF(ISERROR(IF($X$1=1,(VLOOKUP(B70,'X1'!$B:$AZ,45,FALSE)),IF($X$1=2,(VLOOKUP(B70,'X2'!$B:$AZ,45,FALSE)),IF($X$1=3,(VLOOKUP(B70,'X3'!$B:$AZ,45,FALSE)),IF($X$1=4,(VLOOKUP(B70,'X4'!$B:$AZ,45,FALSE)),IF($X$1=5,(VLOOKUP(B70,'X5'!$B:$AZ,45,FALSE)),IF($X$1=6,(VLOOKUP(B70,'X6'!$B:$AZ,45,FALSE)),IF($X$1=7,(VLOOKUP(B70,'X7'!$B:$AZ,45,FALSE)),IF($X$1=8,(VLOOKUP(B70,'X8'!$B:$AZ,45,FALSE)),IF($X$1=9,(VLOOKUP(B70,'X9'!$B:$AZ,45,FALSE)),IF($X$1=10,(VLOOKUP(B70,'X10'!$B:$AZ,45,FALSE)),IF($X$1=11,(VLOOKUP(B70,'X11'!$B:$AZ,45,FALSE)),IF($X$1=12,(VLOOKUP(B70,'X12'!$B:$AZ,45,FALSE)),IF($X$1=13,(VLOOKUP(B70,'X13'!$B:$AZ,45,FALSE)),"B"))))))))))))))=TRUE," ",(IF($X$1=1,(VLOOKUP(B70,'X1'!$B:$AZ,45,FALSE)),IF($X$1=2,(VLOOKUP(B70,'X2'!$B:$AZ,45,FALSE)),IF($X$1=3,(VLOOKUP(B70,'X3'!$B:$AZ,45,FALSE)),IF($X$1=4,(VLOOKUP(B70,'X4'!$B:$AZ,45,FALSE)),IF($X$1=5,(VLOOKUP(B70,'X5'!$B:$AZ,45,FALSE)),IF($X$1=6,(VLOOKUP(B70,'X6'!$B:$AZ,45,FALSE)),IF($X$1=7,(VLOOKUP(B70,'X7'!$B:$AZ,45,FALSE)),IF($X$1=8,(VLOOKUP(B70,'X8'!$B:$AZ,45,FALSE)),IF($X$1=9,(VLOOKUP(B70,'X9'!$B:$AZ,45,FALSE)),IF($X$1=10,(VLOOKUP(B70,'X10'!$B:$AZ,45,FALSE)),IF($X$1=11,(VLOOKUP(B70,'X11'!$B:$AZ,45,FALSE)),IF($X$1=12,(VLOOKUP(B70,'X12'!$B:$AZ,45,FALSE)),IF($X$1=13,(VLOOKUP(B70,'X13'!$B:$AZ,45,FALSE)),"B")))))))))))))))</f>
        <v>-31.693864314523491</v>
      </c>
      <c r="O70" s="184">
        <f ca="1">IF(ISERROR(IF($X$1=1,(VLOOKUP(B70,'X1'!$B:$AZ,11,FALSE)),IF($X$1=2,(VLOOKUP(B70,'X2'!$B:$AZ,11,FALSE)),IF($X$1=3,(VLOOKUP(B70,'X3'!$B:$AZ,11,FALSE)),IF($X$1=4,(VLOOKUP(B70,'X4'!$B:$AZ,11,FALSE)),IF($X$1=5,(VLOOKUP(B70,'X5'!$B:$AZ,11,FALSE)),IF($X$1=6,(VLOOKUP(B70,'X6'!$B:$AZ,11,FALSE)),IF($X$1=7,(VLOOKUP(B70,'X7'!$B:$AZ,11,FALSE)),IF($X$1=8,(VLOOKUP(B70,'X8'!$B:$AZ,11,FALSE)),IF($X$1=9,(VLOOKUP(B70,'X9'!$B:$AZ,11,FALSE)),IF($X$1=10,(VLOOKUP(B70,'X10'!$B:$AZ,11,FALSE)),IF($X$1=11,(VLOOKUP(B70,'X11'!$B:$AZ,11,FALSE)),IF($X$1=12,(VLOOKUP(B70,'X12'!$B:$AZ,11,FALSE)),IF($X$1=13,(VLOOKUP(B70,'X13'!$B:$AZ,11,FALSE)),"B"))))))))))))))=TRUE," ",(IF($X$1=1,(VLOOKUP(B70,'X1'!$B:$AZ,11,FALSE)),IF($X$1=2,(VLOOKUP(B70,'X2'!$B:$AZ,11,FALSE)),IF($X$1=3,(VLOOKUP(B70,'X3'!$B:$AZ,11,FALSE)),IF($X$1=4,(VLOOKUP(B70,'X4'!$B:$AZ,11,FALSE)),IF($X$1=5,(VLOOKUP(B70,'X5'!$B:$AZ,11,FALSE)),IF($X$1=6,(VLOOKUP(B70,'X6'!$B:$AZ,11,FALSE)),IF($X$1=7,(VLOOKUP(B70,'X7'!$B:$AZ,11,FALSE)),IF($X$1=8,(VLOOKUP(B70,'X8'!$B:$AZ,11,FALSE)),IF($X$1=9,(VLOOKUP(B70,'X9'!$B:$AZ,11,FALSE)),IF($X$1=10,(VLOOKUP(B70,'X10'!$B:$AZ,11,FALSE)),IF($X$1=11,(VLOOKUP(B70,'X11'!$B:$AZ,11,FALSE)),IF($X$1=12,(VLOOKUP(B70,'X12'!$B:$AZ,11,FALSE)),IF($X$1=13,(VLOOKUP(B70,'X13'!$B:$AZ,11,FALSE)),"B")))))))))))))))</f>
        <v>7.3627641199207527</v>
      </c>
      <c r="P70" s="184">
        <f ca="1">IF(ISERROR(IF($X$1=1,(VLOOKUP(B70,'X1'!$B:$AZ,12,FALSE)),IF($X$1=2,(VLOOKUP(B70,'X2'!$B:$AZ,12,FALSE)),IF($X$1=3,(VLOOKUP(B70,'X3'!$B:$AZ,12,FALSE)),IF($X$1=4,(VLOOKUP(B70,'X4'!$B:$AZ,12,FALSE)),IF($X$1=5,(VLOOKUP(B70,'X5'!$B:$AZ,12,FALSE)),IF($X$1=6,(VLOOKUP(B70,'X6'!$B:$AZ,12,FALSE)),IF($X$1=7,(VLOOKUP(B70,'X7'!$B:$AZ,12,FALSE)),IF($X$1=8,(VLOOKUP(B70,'X8'!$B:$AZ,12,FALSE)),IF($X$1=9,(VLOOKUP(B70,'X9'!$B:$AZ,12,FALSE)),IF($X$1=10,(VLOOKUP(B70,'X10'!$B:$AZ,12,FALSE)),IF($X$1=11,(VLOOKUP(B70,'X11'!$B:$AZ,12,FALSE)),IF($X$1=12,(VLOOKUP(B70,'X12'!$B:$AZ,12,FALSE)),IF($X$1=13,(VLOOKUP(B70,'X13'!$B:$AZ,12,FALSE)),"B"))))))))))))))=TRUE," ",(IF($X$1=1,(VLOOKUP(B70,'X1'!$B:$AZ,12,FALSE)),IF($X$1=2,(VLOOKUP(B70,'X2'!$B:$AZ,12,FALSE)),IF($X$1=3,(VLOOKUP(B70,'X3'!$B:$AZ,12,FALSE)),IF($X$1=4,(VLOOKUP(B70,'X4'!$B:$AZ,12,FALSE)),IF($X$1=5,(VLOOKUP(B70,'X5'!$B:$AZ,12,FALSE)),IF($X$1=6,(VLOOKUP(B70,'X6'!$B:$AZ,12,FALSE)),IF($X$1=7,(VLOOKUP(B70,'X7'!$B:$AZ,12,FALSE)),IF($X$1=8,(VLOOKUP(B70,'X8'!$B:$AZ,12,FALSE)),IF($X$1=9,(VLOOKUP(B70,'X9'!$B:$AZ,12,FALSE)),IF($X$1=10,(VLOOKUP(B70,'X10'!$B:$AZ,12,FALSE)),IF($X$1=11,(VLOOKUP(B70,'X11'!$B:$AZ,12,FALSE)),IF($X$1=12,(VLOOKUP(B70,'X12'!$B:$AZ,12,FALSE)),IF($X$1=13,(VLOOKUP(B70,'X13'!$B:$AZ,12,FALSE)),"B")))))))))))))))</f>
        <v>6.891977167977708</v>
      </c>
      <c r="Q70" s="185">
        <f ca="1">IF(ISERROR(IF($X$1=1,(VLOOKUP(B70,'X1'!$B:$AZ,46,FALSE)),IF($X$1=2,(VLOOKUP(B70,'X2'!$B:$AZ,46,FALSE)),IF($X$1=3,(VLOOKUP(B70,'X3'!$B:$AZ,46,FALSE)),IF($X$1=4,(VLOOKUP(B70,'X4'!$B:$AZ,46,FALSE)),IF($X$1=5,(VLOOKUP(B70,'X5'!$B:$AZ,46,FALSE)),IF($X$1=6,(VLOOKUP(B70,'X6'!$B:$AZ,46,FALSE)),IF($X$1=7,(VLOOKUP(B70,'X7'!$B:$AZ,46,FALSE)),IF($X$1=8,(VLOOKUP(B70,'X8'!$B:$AZ,46,FALSE)),IF($X$1=9,(VLOOKUP(B70,'X9'!$B:$AZ,46,FALSE)),IF($X$1=10,(VLOOKUP(B70,'X10'!$B:$AZ,46,FALSE)),IF($X$1=11,(VLOOKUP(B70,'X11'!$B:$AZ,46,FALSE)),IF($X$1=12,(VLOOKUP(B70,'X12'!$B:$AZ,46,FALSE)),IF($X$1=13,(VLOOKUP(B70,'X13'!$B:$AZ,46,FALSE)),"B"))))))))))))))=TRUE," ",(IF($X$1=1,(VLOOKUP(B70,'X1'!$B:$AZ,46,FALSE)),IF($X$1=2,(VLOOKUP(B70,'X2'!$B:$AZ,46,FALSE)),IF($X$1=3,(VLOOKUP(B70,'X3'!$B:$AZ,46,FALSE)),IF($X$1=4,(VLOOKUP(B70,'X4'!$B:$AZ,46,FALSE)),IF($X$1=5,(VLOOKUP(B70,'X5'!$B:$AZ,46,FALSE)),IF($X$1=6,(VLOOKUP(B70,'X6'!$B:$AZ,46,FALSE)),IF($X$1=7,(VLOOKUP(B70,'X7'!$B:$AZ,46,FALSE)),IF($X$1=8,(VLOOKUP(B70,'X8'!$B:$AZ,46,FALSE)),IF($X$1=9,(VLOOKUP(B70,'X9'!$B:$AZ,46,FALSE)),IF($X$1=10,(VLOOKUP(B70,'X10'!$B:$AZ,46,FALSE)),IF($X$1=11,(VLOOKUP(B70,'X11'!$B:$AZ,46,FALSE)),IF($X$1=12,(VLOOKUP(B70,'X12'!$B:$AZ,46,FALSE)),IF($X$1=13,(VLOOKUP(B70,'X13'!$B:$AZ,46,FALSE)),"B")))))))))))))))</f>
        <v>-39.161680399928741</v>
      </c>
      <c r="R70" s="185">
        <f ca="1">IF(ISERROR(IF($X$1=1,(VLOOKUP(B70,'X1'!$B:$AZ,15,FALSE)),IF($X$1=2,(VLOOKUP(B70,'X2'!$B:$AZ,15,FALSE)),IF($X$1=3,(VLOOKUP(B70,'X3'!$B:$AZ,15,FALSE)),IF($X$1=4,(VLOOKUP(B70,'X4'!$B:$AZ,15,FALSE)),IF($X$1=5,(VLOOKUP(B70,'X5'!$B:$AZ,15,FALSE)),IF($X$1=6,(VLOOKUP(B70,'X6'!$B:$AZ,15,FALSE)),IF($X$1=7,(VLOOKUP(B70,'X7'!$B:$AZ,15,FALSE)),IF($X$1=8,(VLOOKUP(B70,'X8'!$B:$AZ,15,FALSE)),IF($X$1=9,(VLOOKUP(B70,'X9'!$B:$AZ,15,FALSE)),IF($X$1=10,(VLOOKUP(B70,'X10'!$B:$AZ,15,FALSE)),IF($X$1=11,(VLOOKUP(B70,'X11'!$B:$AZ,15,FALSE)),IF($X$1=12,(VLOOKUP(B70,'X12'!$B:$AZ,15,FALSE)),IF($X$1=13,(VLOOKUP(B70,'X13'!$B:$AZ,15,FALSE)),"B"))))))))))))))=TRUE," ",(IF($X$1=1,(VLOOKUP(B70,'X1'!$B:$AZ,15,FALSE)),IF($X$1=2,(VLOOKUP(B70,'X2'!$B:$AZ,15,FALSE)),IF($X$1=3,(VLOOKUP(B70,'X3'!$B:$AZ,15,FALSE)),IF($X$1=4,(VLOOKUP(B70,'X4'!$B:$AZ,15,FALSE)),IF($X$1=5,(VLOOKUP(B70,'X5'!$B:$AZ,15,FALSE)),IF($X$1=6,(VLOOKUP(B70,'X6'!$B:$AZ,15,FALSE)),IF($X$1=7,(VLOOKUP(B70,'X7'!$B:$AZ,15,FALSE)),IF($X$1=8,(VLOOKUP(B70,'X8'!$B:$AZ,15,FALSE)),IF($X$1=9,(VLOOKUP(B70,'X9'!$B:$AZ,15,FALSE)),IF($X$1=10,(VLOOKUP(B70,'X10'!$B:$AZ,15,FALSE)),IF($X$1=11,(VLOOKUP(B70,'X11'!$B:$AZ,15,FALSE)),IF($X$1=12,(VLOOKUP(B70,'X12'!$B:$AZ,15,FALSE)),IF($X$1=13,(VLOOKUP(B70,'X13'!$B:$AZ,15,FALSE)),"B")))))))))))))))</f>
        <v>10.207246376811595</v>
      </c>
      <c r="S70" s="185">
        <f ca="1">IF(ISERROR(IF((IF($X$1=1,(VLOOKUP(B70,'X1'!$B:$AZ,14,FALSE)),(IF($X$1=2,(VLOOKUP(B70,'X2'!$B:$AZ,14,FALSE)),(IF($X$1=3,(VLOOKUP(B70,'X3'!$B:$AZ,14,FALSE)),(IF($X$1=4,(VLOOKUP(B70,'X4'!$B:$AZ,14,FALSE)),(IF($X$1=5,(VLOOKUP(B70,'X5'!$B:$AZ,14,FALSE)),(IF($X$1=6,(VLOOKUP(B70,'X6'!$B:$AZ,14,FALSE)),(IF($X$1=7,(VLOOKUP(B70,'X7'!$B:$AZ,14,FALSE)),(IF($X$1=8,(VLOOKUP(B70,'X8'!$B:$AZ,14,FALSE)),(IF($X$1=9,(VLOOKUP(B70,'X9'!$B:$AZ,14,FALSE)),(IF($X$1=10,(VLOOKUP(B70,'X10'!$B:$AZ,14,FALSE)),(IF($X$1=11,(VLOOKUP(B70,'X11'!$B:$AZ,14,FALSE)),(IF($X$1=12,(VLOOKUP(B70,'X12'!$B:$AZ,14,FALSE)),(VLOOKUP(B70,'X13'!$B:$AZ,14,FALSE))))))))))))))))))))))))))=$V$1," ",(IF($X$1=1,(VLOOKUP(B70,'X1'!$B:$AZ,14,FALSE)),(IF($X$1=2,(VLOOKUP(B70,'X2'!$B:$AZ,14,FALSE)),(IF($X$1=3,(VLOOKUP(B70,'X3'!$B:$AZ,14,FALSE)),(IF($X$1=4,(VLOOKUP(B70,'X4'!$B:$AZ,14,FALSE)),(IF($X$1=5,(VLOOKUP(B70,'X5'!$B:$AZ,14,FALSE)),(IF($X$1=6,(VLOOKUP(B70,'X6'!$B:$AZ,14,FALSE)),(IF($X$1=7,(VLOOKUP(B70,'X7'!$B:$AZ,14,FALSE)),(IF($X$1=8,(VLOOKUP(B70,'X8'!$B:$AZ,14,FALSE)),(IF($X$1=9,(VLOOKUP(B70,'X9'!$B:$AZ,14,FALSE)),(IF($X$1=10,(VLOOKUP(B70,'X10'!$B:$AZ,14,FALSE)),(IF($X$1=11,(VLOOKUP(B70,'X11'!$B:$AZ,14,FALSE)),(IF($X$1=12,(VLOOKUP(B70,'X12'!$B:$AZ,14,FALSE)),(VLOOKUP(B70,'X13'!$B:$AZ,14,FALSE))))))))))))))))))))))))))))=TRUE," ",(IF((IF($X$1=1,(VLOOKUP(B70,'X1'!$B:$AZ,14,FALSE)),(IF($X$1=2,(VLOOKUP(B70,'X2'!$B:$AZ,14,FALSE)),(IF($X$1=3,(VLOOKUP(B70,'X3'!$B:$AZ,14,FALSE)),(IF($X$1=4,(VLOOKUP(B70,'X4'!$B:$AZ,14,FALSE)),(IF($X$1=5,(VLOOKUP(B70,'X5'!$B:$AZ,14,FALSE)),(IF($X$1=6,(VLOOKUP(B70,'X6'!$B:$AZ,14,FALSE)),(IF($X$1=7,(VLOOKUP(B70,'X7'!$B:$AZ,14,FALSE)),(IF($X$1=8,(VLOOKUP(B70,'X8'!$B:$AZ,14,FALSE)),(IF($X$1=9,(VLOOKUP(B70,'X9'!$B:$AZ,14,FALSE)),(IF($X$1=10,(VLOOKUP(B70,'X10'!$B:$AZ,14,FALSE)),(IF($X$1=11,(VLOOKUP(B70,'X11'!$B:$AZ,14,FALSE)),(IF($X$1=12,(VLOOKUP(B70,'X12'!$B:$AZ,14,FALSE)),(VLOOKUP(B70,'X13'!$B:$AZ,14,FALSE))))))))))))))))))))))))))=$V$1," ",(IF($X$1=1,(VLOOKUP(B70,'X1'!$B:$AZ,14,FALSE)),(IF($X$1=2,(VLOOKUP(B70,'X2'!$B:$AZ,14,FALSE)),(IF($X$1=3,(VLOOKUP(B70,'X3'!$B:$AZ,14,FALSE)),(IF($X$1=4,(VLOOKUP(B70,'X4'!$B:$AZ,14,FALSE)),(IF($X$1=5,(VLOOKUP(B70,'X5'!$B:$AZ,14,FALSE)),(IF($X$1=6,(VLOOKUP(B70,'X6'!$B:$AZ,14,FALSE)),(IF($X$1=7,(VLOOKUP(B70,'X7'!$B:$AZ,14,FALSE)),(IF($X$1=8,(VLOOKUP(B70,'X8'!$B:$AZ,14,FALSE)),(IF($X$1=9,(VLOOKUP(B70,'X9'!$B:$AZ,14,FALSE)),(IF($X$1=10,(VLOOKUP(B70,'X10'!$B:$AZ,14,FALSE)),(IF($X$1=11,(VLOOKUP(B70,'X11'!$B:$AZ,14,FALSE)),(IF($X$1=12,(VLOOKUP(B70,'X12'!$B:$AZ,14,FALSE)),(VLOOKUP(B70,'X13'!$B:$AZ,14,FALSE)))))))))))))))))))))))))))))</f>
        <v>182.0470588235294</v>
      </c>
      <c r="Z70" s="170">
        <v>12</v>
      </c>
      <c r="AA70" s="170">
        <v>3</v>
      </c>
      <c r="AB70" s="170" t="str">
        <f t="shared" si="13"/>
        <v>123</v>
      </c>
      <c r="AC70" s="102">
        <f t="shared" ref="AC70:AC73" si="14">AC69+1</f>
        <v>122</v>
      </c>
      <c r="AD70" s="42" t="s">
        <v>1973</v>
      </c>
      <c r="AE70" s="162" t="s">
        <v>17</v>
      </c>
      <c r="AF70" s="162" t="s">
        <v>1226</v>
      </c>
      <c r="AG70" s="162" t="s">
        <v>1228</v>
      </c>
      <c r="AH70" s="162" t="s">
        <v>1088</v>
      </c>
      <c r="AI70" s="162" t="s">
        <v>1225</v>
      </c>
      <c r="AJ70" s="162" t="s">
        <v>134</v>
      </c>
      <c r="AK70" s="102">
        <v>9</v>
      </c>
      <c r="AL70" s="102">
        <v>10</v>
      </c>
      <c r="AM70" s="102">
        <v>45</v>
      </c>
      <c r="AN70" s="162" t="s">
        <v>782</v>
      </c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</row>
    <row r="71" spans="1:52" ht="14.1" customHeight="1" x14ac:dyDescent="0.25">
      <c r="A71" s="156">
        <f t="shared" si="9"/>
        <v>24</v>
      </c>
      <c r="B71" s="122" t="str">
        <f>IF(ISERROR(IF($U$16=1,(VLOOKUP(A71,$AC$89:$AH$125,2,FALSE)),IF((IF($X$1=1,'X1'!B30,(IF($X$1=2,'X2'!B30,(IF($X$1=3,'X3'!B30,(IF($X$1=4,'X4'!B30,(IF($X$1=5,'X5'!B30,(IF($X$1=6,'X6'!B30,(IF($X$1=7,'X7'!B30,(IF($X$1=8,'X8'!B30,(IF($X$1=9,'X9'!B30,(IF($X$1=10,'X10'!B30,(IF($X$1=11,'X11'!B30,(IF($X$1=12,'X12'!B30,'X13'!B30))))))))))))))))))))))))="","",(IF($X$1=1,'X1'!B30,(IF($X$1=2,'X2'!B30,(IF($X$1=3,'X3'!B30,(IF($X$1=4,'X4'!B30,(IF($X$1=5,'X5'!B30,(IF($X$1=6,'X6'!B30,(IF($X$1=7,'X7'!B30,(IF($X$1=8,'X8'!B30,(IF($X$1=9,'X9'!B30,(IF($X$1=10,'X10'!B30,(IF($X$1=11,'X11'!B30,(IF($X$1=12,'X12'!B30,'X13'!B30)))))))))))))))))))))))))))=TRUE," ",(IF($U$16=1,(VLOOKUP(A71,$AC$89:$AH$125,2,FALSE)),IF((IF($X$1=1,'X1'!B30,(IF($X$1=2,'X2'!B30,(IF($X$1=3,'X3'!B30,(IF($X$1=4,'X4'!B30,(IF($X$1=5,'X5'!B30,(IF($X$1=6,'X6'!B30,(IF($X$1=7,'X7'!B30,(IF($X$1=8,'X8'!B30,(IF($X$1=9,'X9'!B30,(IF($X$1=10,'X10'!B30,(IF($X$1=11,'X11'!B30,(IF($X$1=12,'X12'!B30,'X13'!B30))))))))))))))))))))))))="","",(IF($X$1=1,'X1'!B30,(IF($X$1=2,'X2'!B30,(IF($X$1=3,'X3'!B30,(IF($X$1=4,'X4'!B30,(IF($X$1=5,'X5'!B30,(IF($X$1=6,'X6'!B30,(IF($X$1=7,'X7'!B30,(IF($X$1=8,'X8'!B30,(IF($X$1=9,'X9'!B30,(IF($X$1=10,'X10'!B30,(IF($X$1=11,'X11'!B30,(IF($X$1=12,'X12'!B30,'X13'!B30))))))))))))))))))))))))))))</f>
        <v>TATNP RM Equity</v>
      </c>
      <c r="C71" s="181" t="str">
        <f ca="1">IF(ISERROR(IF($X$1=1,(VLOOKUP(B71,'X1'!$B:$AZ,47,FALSE)),IF($X$1=2,(VLOOKUP(B71,'X2'!$B:$AZ,47,FALSE)),IF($X$1=3,(VLOOKUP(B71,'X3'!$B:$AZ,47,FALSE)),IF($X$1=4,(VLOOKUP(B71,'X4'!$B:$AZ,47,FALSE)),IF($X$1=5,(VLOOKUP(B71,'X5'!$B:$AZ,47,FALSE)),IF($X$1=6,(VLOOKUP(B71,'X6'!$B:$AZ,47,FALSE)),IF($X$1=7,(VLOOKUP(B71,'X7'!$B:$AZ,47,FALSE)),IF($X$1=8,(VLOOKUP(B71,'X8'!$B:$AZ,47,FALSE)),IF($X$1=9,(VLOOKUP(B71,'X9'!$B:$AZ,47,FALSE)),IF($X$1=10,(VLOOKUP(B71,'X10'!$B:$AZ,47,FALSE)),IF($X$1=11,(VLOOKUP(B71,'X11'!$B:$AZ,47,FALSE)),IF($X$1=12,(VLOOKUP(B71,'X12'!$B:$AZ,47,FALSE)),IF($X$1=13,(VLOOKUP(B71,'X13'!$B:$AZ,47,FALSE)),"B"))))))))))))))=TRUE," ",(IF($X$1=1,(VLOOKUP(B71,'X1'!$B:$AZ,47,FALSE)),IF($X$1=2,(VLOOKUP(B71,'X2'!$B:$AZ,47,FALSE)),IF($X$1=3,(VLOOKUP(B71,'X3'!$B:$AZ,47,FALSE)),IF($X$1=4,(VLOOKUP(B71,'X4'!$B:$AZ,47,FALSE)),IF($X$1=5,(VLOOKUP(B71,'X5'!$B:$AZ,47,FALSE)),IF($X$1=6,(VLOOKUP(B71,'X6'!$B:$AZ,47,FALSE)),IF($X$1=7,(VLOOKUP(B71,'X7'!$B:$AZ,47,FALSE)),IF($X$1=8,(VLOOKUP(B71,'X8'!$B:$AZ,47,FALSE)),IF($X$1=9,(VLOOKUP(B71,'X9'!$B:$AZ,47,FALSE)),IF($X$1=10,(VLOOKUP(B71,'X10'!$B:$AZ,47,FALSE)),IF($X$1=11,(VLOOKUP(B71,'X11'!$B:$AZ,47,FALSE)),IF($X$1=12,(VLOOKUP(B71,'X12'!$B:$AZ,47,FALSE)),IF($X$1=13,(VLOOKUP(B71,'X13'!$B:$AZ,47,FALSE)),"B")))))))))))))))</f>
        <v>Tatneft PJSC</v>
      </c>
      <c r="D71" s="181" t="str">
        <f ca="1">IF(ISERROR(IF($X$1=1,(VLOOKUP(B71,'X1'!$B:$AP,41,FALSE)),IF($X$1=2,(VLOOKUP(B71,'X2'!$B:$AP,41,FALSE)),IF($X$1=3,(VLOOKUP(B71,'X3'!$B:$AP,41,FALSE)),IF($X$1=4,(VLOOKUP(B71,'X4'!$B:$AP,41,FALSE)),IF($X$1=5,(VLOOKUP(B71,'X5'!$B:$AP,41,FALSE)),IF($X$1=6,(VLOOKUP(B71,'X6'!$B:$AP,41,FALSE)),IF($X$1=7,(VLOOKUP(B71,'X7'!$B:$AP,41,FALSE)),IF($X$1=8,(VLOOKUP(B71,'X8'!$B:$AP,41,FALSE)),IF($X$1=9,(VLOOKUP(B71,'X9'!$B:$AP,41,FALSE)),IF($X$1=10,(VLOOKUP(B71,'X10'!$B:$AP,41,FALSE)),IF($X$1=11,(VLOOKUP(B71,'X11'!$B:$AP,41,FALSE)),IF($X$1=12,(VLOOKUP(B71,'X12'!$B:$AP,41,FALSE)),IF($X$1=13,(VLOOKUP(B71,'X13'!$B:$AP,41,FALSE)),"B"))))))))))))))=TRUE," ",(IF($X$1=1,(VLOOKUP(B71,'X1'!$B:$AP,41,FALSE)),IF($X$1=2,(VLOOKUP(B71,'X2'!$B:$AP,41,FALSE)),IF($X$1=3,(VLOOKUP(B71,'X3'!$B:$AP,41,FALSE)),IF($X$1=4,(VLOOKUP(B71,'X4'!$B:$AP,41,FALSE)),IF($X$1=5,(VLOOKUP(B71,'X5'!$B:$AP,41,FALSE)),IF($X$1=6,(VLOOKUP(B71,'X6'!$B:$AP,41,FALSE)),IF($X$1=7,(VLOOKUP(B71,'X7'!$B:$AP,41,FALSE)),IF($X$1=8,(VLOOKUP(B71,'X8'!$B:$AP,41,FALSE)),IF($X$1=9,(VLOOKUP(B71,'X9'!$B:$AP,41,FALSE)),IF($X$1=10,(VLOOKUP(B71,'X10'!$B:$AP,41,FALSE)),IF($X$1=11,(VLOOKUP(B71,'X11'!$B:$AP,41,FALSE)),IF($X$1=12,(VLOOKUP(B71,'X12'!$B:$AP,41,FALSE)),IF($X$1=13,(VLOOKUP(B71,'X13'!$B:$AP,41,FALSE)),"B")))))))))))))))</f>
        <v>Integrated Oils</v>
      </c>
      <c r="E71" s="182">
        <f ca="1">IF(ISERROR(IF($X$1=1,(VLOOKUP(B71,'X1'!$B:$AP,7,FALSE)),IF($X$1=2,(VLOOKUP(B71,'X2'!$B:$AP,7,FALSE)),IF($X$1=3,(VLOOKUP(B71,'X3'!$B:$AP,7,FALSE)),IF($X$1=4,(VLOOKUP(B71,'X4'!$B:$AP,7,FALSE)),IF($X$1=5,(VLOOKUP(B71,'X5'!$B:$AP,7,FALSE)),IF($X$1=6,(VLOOKUP(B71,'X6'!$B:$AP,7,FALSE)),IF($X$1=7,(VLOOKUP(B71,'X7'!$B:$AP,7,FALSE)),IF($X$1=8,(VLOOKUP(B71,'X8'!$B:$AP,7,FALSE)),IF($X$1=9,(VLOOKUP(B71,'X9'!$B:$AP,7,FALSE)),IF($X$1=10,(VLOOKUP(B71,'X10'!$B:$AP,7,FALSE)),IF($X$1=11,(VLOOKUP(B71,'X11'!$B:$AP,7,FALSE)),IF($X$1=12,(VLOOKUP(B71,'X12'!$B:$AP,7,FALSE)),IF($X$1=13,(VLOOKUP(B71,'X13'!$B:$AP,7,FALSE)),"B"))))))))))))))=TRUE," ",(IF($X$1=1,(VLOOKUP(B71,'X1'!$B:$AP,7,FALSE)),IF($X$1=2,(VLOOKUP(B71,'X2'!$B:$AP,7,FALSE)),IF($X$1=3,(VLOOKUP(B71,'X3'!$B:$AP,7,FALSE)),IF($X$1=4,(VLOOKUP(B71,'X4'!$B:$AP,7,FALSE)),IF($X$1=5,(VLOOKUP(B71,'X5'!$B:$AP,7,FALSE)),IF($X$1=6,(VLOOKUP(B71,'X6'!$B:$AP,7,FALSE)),IF($X$1=7,(VLOOKUP(B71,'X7'!$B:$AP,7,FALSE)),IF($X$1=8,(VLOOKUP(B71,'X8'!$B:$AP,7,FALSE)),IF($X$1=9,(VLOOKUP(B71,'X9'!$B:$AP,7,FALSE)),IF($X$1=10,(VLOOKUP(B71,'X10'!$B:$AP,7,FALSE)),IF($X$1=11,(VLOOKUP(B71,'X11'!$B:$AP,7,FALSE)),IF($X$1=12,(VLOOKUP(B71,'X12'!$B:$AP,7,FALSE)),IF($X$1=13,(VLOOKUP(B71,'X13'!$B:$AP,7,FALSE)),"B")))))))))))))))</f>
        <v>511</v>
      </c>
      <c r="F71" s="182">
        <f ca="1">IF(ISERROR(IF((IF($X$1=1,(VLOOKUP(B71,'X1'!$B:$AO,6,FALSE)),(IF($X$1=2,(VLOOKUP(B71,'X2'!$B:$AO,6,FALSE)),(IF($X$1=3,(VLOOKUP(B71,'X3'!$B:$AO,6,FALSE)),(IF($X$1=4,(VLOOKUP(B71,'X4'!$B:$AO,6,FALSE)),(IF($X$1=5,(VLOOKUP(B71,'X5'!$B:$AO,6,FALSE)),(IF($X$1=6,(VLOOKUP(B71,'X6'!$B:$AO,6,FALSE)),(IF($X$1=7,(VLOOKUP(B71,'X7'!$B:$AO,6,FALSE)),(IF($X$1=8,(VLOOKUP(B71,'X8'!$B:$AO,6,FALSE)),(IF($X$1=9,(VLOOKUP(B71,'X9'!$B:$AO,6,FALSE)),(IF($X$1=10,(VLOOKUP(B71,'X10'!$B:$AO,6,FALSE)),(IF($X$1=11,(VLOOKUP(B71,'X11'!$B:$AO,6,FALSE)),(IF($X$1=12,(VLOOKUP(B71,'X12'!$B:$AO,6,FALSE)),(VLOOKUP(B71,'X13'!$B:$AO,6,FALSE))))))))))))))))))))))))))=$V$1," ",(IF($X$1=1,(VLOOKUP(B71,'X1'!$B:$AO,6,FALSE)),(IF($X$1=2,(VLOOKUP(B71,'X2'!$B:$AO,6,FALSE)),(IF($X$1=3,(VLOOKUP(B71,'X3'!$B:$AO,6,FALSE)),(IF($X$1=4,(VLOOKUP(B71,'X4'!$B:$AO,6,FALSE)),(IF($X$1=5,(VLOOKUP(B71,'X5'!$B:$AO,6,FALSE)),(IF($X$1=6,(VLOOKUP(B71,'X6'!$B:$AO,6,FALSE)),(IF($X$1=7,(VLOOKUP(B71,'X7'!$B:$AO,6,FALSE)),(IF($X$1=8,(VLOOKUP(B71,'X8'!$B:$AO,6,FALSE)),(IF($X$1=9,(VLOOKUP(B71,'X9'!$B:$AO,6,FALSE)),(IF($X$1=10,(VLOOKUP(B71,'X10'!$B:$AO,6,FALSE)),(IF($X$1=11,(VLOOKUP(B71,'X11'!$B:$AO,6,FALSE)),(IF($X$1=12,(VLOOKUP(B71,'X12'!$B:$AO,6,FALSE)),(VLOOKUP(B71,'X13'!$B:$AO,6,FALSE))))))))))))))))))))))))))))=TRUE," ",(IF((IF($X$1=1,(VLOOKUP(B71,'X1'!$B:$AO,6,FALSE)),(IF($X$1=2,(VLOOKUP(B71,'X2'!$B:$AO,6,FALSE)),(IF($X$1=3,(VLOOKUP(B71,'X3'!$B:$AO,6,FALSE)),(IF($X$1=4,(VLOOKUP(B71,'X4'!$B:$AO,6,FALSE)),(IF($X$1=5,(VLOOKUP(B71,'X5'!$B:$AO,6,FALSE)),(IF($X$1=6,(VLOOKUP(B71,'X6'!$B:$AO,6,FALSE)),(IF($X$1=7,(VLOOKUP(B71,'X7'!$B:$AO,6,FALSE)),(IF($X$1=8,(VLOOKUP(B71,'X8'!$B:$AO,6,FALSE)),(IF($X$1=9,(VLOOKUP(B71,'X9'!$B:$AO,6,FALSE)),(IF($X$1=10,(VLOOKUP(B71,'X10'!$B:$AO,6,FALSE)),(IF($X$1=11,(VLOOKUP(B71,'X11'!$B:$AO,6,FALSE)),(IF($X$1=12,(VLOOKUP(B71,'X12'!$B:$AO,6,FALSE)),(VLOOKUP(B71,'X13'!$B:$AO,6,FALSE))))))))))))))))))))))))))=$V$1," ",(IF($X$1=1,(VLOOKUP(B71,'X1'!$B:$AO,6,FALSE)),(IF($X$1=2,(VLOOKUP(B71,'X2'!$B:$AO,6,FALSE)),(IF($X$1=3,(VLOOKUP(B71,'X3'!$B:$AO,6,FALSE)),(IF($X$1=4,(VLOOKUP(B71,'X4'!$B:$AO,6,FALSE)),(IF($X$1=5,(VLOOKUP(B71,'X5'!$B:$AO,6,FALSE)),(IF($X$1=6,(VLOOKUP(B71,'X6'!$B:$AO,6,FALSE)),(IF($X$1=7,(VLOOKUP(B71,'X7'!$B:$AO,6,FALSE)),(IF($X$1=8,(VLOOKUP(B71,'X8'!$B:$AO,6,FALSE)),(IF($X$1=9,(VLOOKUP(B71,'X9'!$B:$AO,6,FALSE)),(IF($X$1=10,(VLOOKUP(B71,'X10'!$B:$AO,6,FALSE)),(IF($X$1=11,(VLOOKUP(B71,'X11'!$B:$AO,6,FALSE)),(IF($X$1=12,(VLOOKUP(B71,'X12'!$B:$AO,6,FALSE)),(VLOOKUP(B71,'X13'!$B:$AO,6,FALSE)))))))))))))))))))))))))))))</f>
        <v>630</v>
      </c>
      <c r="G71" s="182">
        <f ca="1">IF(ISERROR(IF($X$1=1,(VLOOKUP(B71,'X1'!$B:$AZ,44,FALSE)),IF($X$1=2,(VLOOKUP(B71,'X2'!$B:$AZ,44,FALSE)),IF($X$1=3,(VLOOKUP(B71,'X3'!$B:$AZ,44,FALSE)),IF($X$1=4,(VLOOKUP(B71,'X4'!$B:$AZ,44,FALSE)),IF($X$1=5,(VLOOKUP(B71,'X5'!$B:$AZ,44,FALSE)),IF($X$1=6,(VLOOKUP(B71,'X6'!$B:$AZ,44,FALSE)),IF($X$1=7,(VLOOKUP(B71,'X7'!$B:$AZ,44,FALSE)),IF($X$1=8,(VLOOKUP(B71,'X8'!$B:$AZ,44,FALSE)),IF($X$1=9,(VLOOKUP(B71,'X9'!$B:$AZ,44,FALSE)),IF($X$1=10,(VLOOKUP(B71,'X10'!$B:$AZ,44,FALSE)),IF($X$1=11,(VLOOKUP(B71,'X11'!$B:$AZ,44,FALSE)),IF($X$1=12,(VLOOKUP(B71,'X12'!$B:$AZ,44,FALSE)),IF($X$1=13,(VLOOKUP(B71,'X13'!$B:$AZ,44,FALSE)),"B"))))))))))))))=TRUE," ",(IF($X$1=1,(VLOOKUP(B71,'X1'!$B:$AZ,44,FALSE)),IF($X$1=2,(VLOOKUP(B71,'X2'!$B:$AZ,44,FALSE)),IF($X$1=3,(VLOOKUP(B71,'X3'!$B:$AZ,44,FALSE)),IF($X$1=4,(VLOOKUP(B71,'X4'!$B:$AZ,44,FALSE)),IF($X$1=5,(VLOOKUP(B71,'X5'!$B:$AZ,44,FALSE)),IF($X$1=6,(VLOOKUP(B71,'X6'!$B:$AZ,44,FALSE)),IF($X$1=7,(VLOOKUP(B71,'X7'!$B:$AZ,44,FALSE)),IF($X$1=8,(VLOOKUP(B71,'X8'!$B:$AZ,44,FALSE)),IF($X$1=9,(VLOOKUP(B71,'X9'!$B:$AZ,44,FALSE)),IF($X$1=10,(VLOOKUP(B71,'X10'!$B:$AZ,44,FALSE)),IF($X$1=11,(VLOOKUP(B71,'X11'!$B:$AZ,44,FALSE)),IF($X$1=12,(VLOOKUP(B71,'X12'!$B:$AZ,44,FALSE)),IF($X$1=13,(VLOOKUP(B71,'X13'!$B:$AZ,44,FALSE)),"B")))))))))))))))</f>
        <v>23.287671232876718</v>
      </c>
      <c r="H71" s="182">
        <f ca="1">IF(ISERROR(IF($X$1=1,(VLOOKUP(B71,'X1'!$B:$AZ,8,FALSE)),IF($X$1=2,(VLOOKUP(B71,'X2'!$B:$AZ,8,FALSE)),IF($X$1=3,(VLOOKUP(B71,'X3'!$B:$AZ,8,FALSE)),IF($X$1=4,(VLOOKUP(B71,'X4'!$B:$AZ,8,FALSE)),IF($X$1=5,(VLOOKUP(B71,'X5'!$B:$AZ,8,FALSE)),IF($X$1=6,(VLOOKUP(B71,'X6'!$B:$AZ,8,FALSE)),IF($X$1=7,(VLOOKUP(B71,'X7'!$B:$AZ,8,FALSE)),IF($X$1=8,(VLOOKUP(B71,'X8'!$B:$AZ,8,FALSE)),IF($X$1=9,(VLOOKUP(B71,'X9'!$B:$AZ,8,FALSE)),IF($X$1=10,(VLOOKUP(B71,'X10'!$B:$AZ,8,FALSE)),IF($X$1=11,(VLOOKUP(B71,'X11'!$B:$AZ,8,FALSE)),IF($X$1=12,(VLOOKUP(B71,'X12'!$B:$AZ,8,FALSE)),IF($X$1=13,(VLOOKUP(B71,'X13'!$B:$AZ,8,FALSE)),"B"))))))))))))))=TRUE," ",(IF($X$1=1,(VLOOKUP(B71,'X1'!$B:$AZ,8,FALSE)),IF($X$1=2,(VLOOKUP(B71,'X2'!$B:$AZ,8,FALSE)),IF($X$1=3,(VLOOKUP(B71,'X3'!$B:$AZ,8,FALSE)),IF($X$1=4,(VLOOKUP(B71,'X4'!$B:$AZ,8,FALSE)),IF($X$1=5,(VLOOKUP(B71,'X5'!$B:$AZ,8,FALSE)),IF($X$1=6,(VLOOKUP(B71,'X6'!$B:$AZ,8,FALSE)),IF($X$1=7,(VLOOKUP(B71,'X7'!$B:$AZ,8,FALSE)),IF($X$1=8,(VLOOKUP(B71,'X8'!$B:$AZ,8,FALSE)),IF($X$1=9,(VLOOKUP(B71,'X9'!$B:$AZ,8,FALSE)),IF($X$1=10,(VLOOKUP(B71,'X10'!$B:$AZ,8,FALSE)),IF($X$1=11,(VLOOKUP(B71,'X11'!$B:$AZ,8,FALSE)),IF($X$1=12,(VLOOKUP(B71,'X12'!$B:$AZ,8,FALSE)),IF($X$1=13,(VLOOKUP(B71,'X13'!$B:$AZ,8,FALSE)),"B")))))))))))))))</f>
        <v>17105.212549343829</v>
      </c>
      <c r="I71" s="183">
        <f ca="1">IF(ISERROR(IF($X$1=1,(VLOOKUP(B71,'X1'!$B:$AZ,2,FALSE)),IF($X$1=2,(VLOOKUP(B71,'X2'!$B:$AZ,2,FALSE)),IF($X$1=3,(VLOOKUP(B71,'X3'!$B:$AZ,2,FALSE)),IF($X$1=4,(VLOOKUP(B71,'X4'!$B:$AZ,2,FALSE)),IF($X$1=5,(VLOOKUP(B71,'X5'!$B:$AZ,2,FALSE)),IF($X$1=6,(VLOOKUP(B71,'X6'!$B:$AZ,2,FALSE)),IF($X$1=7,(VLOOKUP(B71,'X7'!$B:$AZ,2,FALSE)),IF($X$1=8,(VLOOKUP(B71,'X8'!$B:$AZ,2,FALSE)),IF($X$1=9,(VLOOKUP(B71,'X9'!$B:$AZ,2,FALSE)),IF($X$1=10,(VLOOKUP(B71,'X10'!$B:$AZ,2,FALSE)),IF($X$1=11,(VLOOKUP(B71,'X11'!$B:$AZ,2,FALSE)),IF($X$1=12,(VLOOKUP(B71,'X12'!$B:$AZ,2,FALSE)),IF($X$1=13,(VLOOKUP(B71,'X13'!$B:$AZ,2,FALSE)),"B"))))))))))))))=TRUE," ",(IF($X$1=1,(VLOOKUP(B71,'X1'!$B:$AZ,2,FALSE)),IF($X$1=2,(VLOOKUP(B71,'X2'!$B:$AZ,2,FALSE)),IF($X$1=3,(VLOOKUP(B71,'X3'!$B:$AZ,2,FALSE)),IF($X$1=4,(VLOOKUP(B71,'X4'!$B:$AZ,2,FALSE)),IF($X$1=5,(VLOOKUP(B71,'X5'!$B:$AZ,2,FALSE)),IF($X$1=6,(VLOOKUP(B71,'X6'!$B:$AZ,2,FALSE)),IF($X$1=7,(VLOOKUP(B71,'X7'!$B:$AZ,2,FALSE)),IF($X$1=8,(VLOOKUP(B71,'X8'!$B:$AZ,2,FALSE)),IF($X$1=9,(VLOOKUP(B71,'X9'!$B:$AZ,2,FALSE)),IF($X$1=10,(VLOOKUP(B71,'X10'!$B:$AZ,2,FALSE)),IF($X$1=11,(VLOOKUP(B71,'X11'!$B:$AZ,2,FALSE)),IF($X$1=12,(VLOOKUP(B71,'X12'!$B:$AZ,2,FALSE)),IF($X$1=13,(VLOOKUP(B71,'X13'!$B:$AZ,2,FALSE)),"B")))))))))))))))</f>
        <v>7</v>
      </c>
      <c r="J71" s="183">
        <f ca="1">IF(ISERROR(IF($X$1=1,(VLOOKUP(B71,'X1'!$B:$AZ,3,FALSE)),IF($X$1=2,(VLOOKUP(B71,'X2'!$B:$AZ,3,FALSE)),IF($X$1=3,(VLOOKUP(B71,'X3'!$B:$AZ,3,FALSE)),IF($X$1=4,(VLOOKUP(B71,'X4'!$B:$AZ,3,FALSE)),IF($X$1=5,(VLOOKUP(B71,'X5'!$B:$AZ,3,FALSE)),IF($X$1=6,(VLOOKUP(B71,'X6'!$B:$AZ,3,FALSE)),IF($X$1=7,(VLOOKUP(B71,'X7'!$B:$AZ,3,FALSE)),IF($X$1=8,(VLOOKUP(B71,'X8'!$B:$AZ,3,FALSE)),IF($X$1=9,(VLOOKUP(B71,'X9'!$B:$AZ,3,FALSE)),IF($X$1=10,(VLOOKUP(B71,'X10'!$B:$AZ,3,FALSE)),IF($X$1=11,(VLOOKUP(B71,'X11'!$B:$AZ,3,FALSE)),IF($X$1=12,(VLOOKUP(B71,'X12'!$B:$AZ,3,FALSE)),IF($X$1=13,(VLOOKUP(B71,'X13'!$B:$AZ,3,FALSE)),"B"))))))))))))))=TRUE," ",(IF($X$1=1,(VLOOKUP(B71,'X1'!$B:$AZ,3,FALSE)),IF($X$1=2,(VLOOKUP(B71,'X2'!$B:$AZ,3,FALSE)),IF($X$1=3,(VLOOKUP(B71,'X3'!$B:$AZ,3,FALSE)),IF($X$1=4,(VLOOKUP(B71,'X4'!$B:$AZ,3,FALSE)),IF($X$1=5,(VLOOKUP(B71,'X5'!$B:$AZ,3,FALSE)),IF($X$1=6,(VLOOKUP(B71,'X6'!$B:$AZ,3,FALSE)),IF($X$1=7,(VLOOKUP(B71,'X7'!$B:$AZ,3,FALSE)),IF($X$1=8,(VLOOKUP(B71,'X8'!$B:$AZ,3,FALSE)),IF($X$1=9,(VLOOKUP(B71,'X9'!$B:$AZ,3,FALSE)),IF($X$1=10,(VLOOKUP(B71,'X10'!$B:$AZ,3,FALSE)),IF($X$1=11,(VLOOKUP(B71,'X11'!$B:$AZ,3,FALSE)),IF($X$1=12,(VLOOKUP(B71,'X12'!$B:$AZ,3,FALSE)),IF($X$1=13,(VLOOKUP(B71,'X13'!$B:$AZ,3,FALSE)),"B")))))))))))))))</f>
        <v>0</v>
      </c>
      <c r="K71" s="183">
        <f ca="1">IF(ISERROR(IF($X$1=1,(VLOOKUP(B71,'X1'!$B:$AZ,5,FALSE)),IF($X$1=2,(VLOOKUP(B71,'X2'!$B:$AZ,5,FALSE)),IF($X$1=3,(VLOOKUP(B71,'X3'!$B:$AZ,5,FALSE)),IF($X$1=4,(VLOOKUP(B71,'X4'!$B:$AZ,5,FALSE)),IF($X$1=5,(VLOOKUP(B71,'X5'!$B:$AZ,5,FALSE)),IF($X$1=6,(VLOOKUP(B71,'X6'!$B:$AZ,5,FALSE)),IF($X$1=7,(VLOOKUP(B71,'X7'!$B:$AZ,5,FALSE)),IF($X$1=8,(VLOOKUP(B71,'X8'!$B:$AZ,5,FALSE)),IF($X$1=9,(VLOOKUP(B71,'X9'!$B:$AZ,5,FALSE)),IF($X$1=10,(VLOOKUP(B71,'X10'!$B:$AZ,5,FALSE)),IF($X$1=11,(VLOOKUP(B71,'X11'!$B:$AZ,5,FALSE)),IF($X$1=12,(VLOOKUP(B71,'X12'!$B:$AZ,5,FALSE)),IF($X$1=13,(VLOOKUP(B71,'X13'!$B:$AZ,5,FALSE)),"B"))))))))))))))=TRUE," ",(IF($X$1=1,(VLOOKUP(B71,'X1'!$B:$AZ,5,FALSE)),IF($X$1=2,(VLOOKUP(B71,'X2'!$B:$AZ,5,FALSE)),IF($X$1=3,(VLOOKUP(B71,'X3'!$B:$AZ,5,FALSE)),IF($X$1=4,(VLOOKUP(B71,'X4'!$B:$AZ,5,FALSE)),IF($X$1=5,(VLOOKUP(B71,'X5'!$B:$AZ,5,FALSE)),IF($X$1=6,(VLOOKUP(B71,'X6'!$B:$AZ,5,FALSE)),IF($X$1=7,(VLOOKUP(B71,'X7'!$B:$AZ,5,FALSE)),IF($X$1=8,(VLOOKUP(B71,'X8'!$B:$AZ,5,FALSE)),IF($X$1=9,(VLOOKUP(B71,'X9'!$B:$AZ,5,FALSE)),IF($X$1=10,(VLOOKUP(B71,'X10'!$B:$AZ,5,FALSE)),IF($X$1=11,(VLOOKUP(B71,'X11'!$B:$AZ,5,FALSE)),IF($X$1=12,(VLOOKUP(B71,'X12'!$B:$AZ,5,FALSE)),IF($X$1=13,(VLOOKUP(B71,'X13'!$B:$AZ,5,FALSE)),"B")))))))))))))))</f>
        <v>12</v>
      </c>
      <c r="L71" s="184">
        <f ca="1">IF(ISERROR(IF($X$1=1,(VLOOKUP(B71,'X1'!$B:$AZ,9,FALSE)),IF($X$1=2,(VLOOKUP(B71,'X2'!$B:$AZ,9,FALSE)),IF($X$1=3,(VLOOKUP(B71,'X3'!$B:$AZ,9,FALSE)),IF($X$1=4,(VLOOKUP(B71,'X4'!$B:$AZ,9,FALSE)),IF($X$1=5,(VLOOKUP(B71,'X5'!$B:$AZ,9,FALSE)),IF($X$1=6,(VLOOKUP(B71,'X6'!$B:$AZ,9,FALSE)),IF($X$1=7,(VLOOKUP(B71,'X7'!$B:$AZ,9,FALSE)),IF($X$1=8,(VLOOKUP(B71,'X8'!$B:$AZ,9,FALSE)),IF($X$1=9,(VLOOKUP(B71,'X9'!$B:$AZ,9,FALSE)),IF($X$1=10,(VLOOKUP(B71,'X10'!$B:$AZ,9,FALSE)),IF($X$1=11,(VLOOKUP(B71,'X11'!$B:$AZ,9,FALSE)),IF($X$1=12,(VLOOKUP(B71,'X12'!$B:$AZ,9,FALSE)),IF($X$1=13,(VLOOKUP(B71,'X13'!$B:$AZ,9,FALSE)),"B"))))))))))))))=TRUE," ",(IF($X$1=1,(VLOOKUP(B71,'X1'!$B:$AZ,9,FALSE)),IF($X$1=2,(VLOOKUP(B71,'X2'!$B:$AZ,9,FALSE)),IF($X$1=3,(VLOOKUP(B71,'X3'!$B:$AZ,9,FALSE)),IF($X$1=4,(VLOOKUP(B71,'X4'!$B:$AZ,9,FALSE)),IF($X$1=5,(VLOOKUP(B71,'X5'!$B:$AZ,9,FALSE)),IF($X$1=6,(VLOOKUP(B71,'X6'!$B:$AZ,9,FALSE)),IF($X$1=7,(VLOOKUP(B71,'X7'!$B:$AZ,9,FALSE)),IF($X$1=8,(VLOOKUP(B71,'X8'!$B:$AZ,9,FALSE)),IF($X$1=9,(VLOOKUP(B71,'X9'!$B:$AZ,9,FALSE)),IF($X$1=10,(VLOOKUP(B71,'X10'!$B:$AZ,9,FALSE)),IF($X$1=11,(VLOOKUP(B71,'X11'!$B:$AZ,9,FALSE)),IF($X$1=12,(VLOOKUP(B71,'X12'!$B:$AZ,9,FALSE)),IF($X$1=13,(VLOOKUP(B71,'X13'!$B:$AZ,9,FALSE)),"B")))))))))))))))</f>
        <v>6.2912439673003053</v>
      </c>
      <c r="M71" s="184">
        <f ca="1">IF(ISERROR(IF($X$1=1,(VLOOKUP(B71,'X1'!$B:$AZ,10,FALSE)),IF($X$1=2,(VLOOKUP(B71,'X2'!$B:$AZ,10,FALSE)),IF($X$1=3,(VLOOKUP(B71,'X3'!$B:$AZ,10,FALSE)),IF($X$1=4,(VLOOKUP(B71,'X4'!$B:$AZ,10,FALSE)),IF($X$1=5,(VLOOKUP(B71,'X5'!$B:$AZ,10,FALSE)),IF($X$1=6,(VLOOKUP(B71,'X6'!$B:$AZ,10,FALSE)),IF($X$1=7,(VLOOKUP(B71,'X7'!$B:$AZ,10,FALSE)),IF($X$1=8,(VLOOKUP(B71,'X8'!$B:$AZ,10,FALSE)),IF($X$1=9,(VLOOKUP(B71,'X9'!$B:$AZ,10,FALSE)),IF($X$1=10,(VLOOKUP(B71,'X10'!$B:$AZ,10,FALSE)),IF($X$1=11,(VLOOKUP(B71,'X11'!$B:$AZ,10,FALSE)),IF($X$1=12,(VLOOKUP(B71,'X12'!$B:$AZ,10,FALSE)),IF($X$1=13,(VLOOKUP(B71,'X13'!$B:$AZ,10,FALSE)),"B"))))))))))))))=TRUE," ",(IF($X$1=1,(VLOOKUP(B71,'X1'!$B:$AZ,10,FALSE)),IF($X$1=2,(VLOOKUP(B71,'X2'!$B:$AZ,10,FALSE)),IF($X$1=3,(VLOOKUP(B71,'X3'!$B:$AZ,10,FALSE)),IF($X$1=4,(VLOOKUP(B71,'X4'!$B:$AZ,10,FALSE)),IF($X$1=5,(VLOOKUP(B71,'X5'!$B:$AZ,10,FALSE)),IF($X$1=6,(VLOOKUP(B71,'X6'!$B:$AZ,10,FALSE)),IF($X$1=7,(VLOOKUP(B71,'X7'!$B:$AZ,10,FALSE)),IF($X$1=8,(VLOOKUP(B71,'X8'!$B:$AZ,10,FALSE)),IF($X$1=9,(VLOOKUP(B71,'X9'!$B:$AZ,10,FALSE)),IF($X$1=10,(VLOOKUP(B71,'X10'!$B:$AZ,10,FALSE)),IF($X$1=11,(VLOOKUP(B71,'X11'!$B:$AZ,10,FALSE)),IF($X$1=12,(VLOOKUP(B71,'X12'!$B:$AZ,10,FALSE)),IF($X$1=13,(VLOOKUP(B71,'X13'!$B:$AZ,10,FALSE)),"B")))))))))))))))</f>
        <v>6.0333427788797582</v>
      </c>
      <c r="N71" s="185">
        <f ca="1">IF(ISERROR(IF($X$1=1,(VLOOKUP(B71,'X1'!$B:$AZ,45,FALSE)),IF($X$1=2,(VLOOKUP(B71,'X2'!$B:$AZ,45,FALSE)),IF($X$1=3,(VLOOKUP(B71,'X3'!$B:$AZ,45,FALSE)),IF($X$1=4,(VLOOKUP(B71,'X4'!$B:$AZ,45,FALSE)),IF($X$1=5,(VLOOKUP(B71,'X5'!$B:$AZ,45,FALSE)),IF($X$1=6,(VLOOKUP(B71,'X6'!$B:$AZ,45,FALSE)),IF($X$1=7,(VLOOKUP(B71,'X7'!$B:$AZ,45,FALSE)),IF($X$1=8,(VLOOKUP(B71,'X8'!$B:$AZ,45,FALSE)),IF($X$1=9,(VLOOKUP(B71,'X9'!$B:$AZ,45,FALSE)),IF($X$1=10,(VLOOKUP(B71,'X10'!$B:$AZ,45,FALSE)),IF($X$1=11,(VLOOKUP(B71,'X11'!$B:$AZ,45,FALSE)),IF($X$1=12,(VLOOKUP(B71,'X12'!$B:$AZ,45,FALSE)),IF($X$1=13,(VLOOKUP(B71,'X13'!$B:$AZ,45,FALSE)),"B"))))))))))))))=TRUE," ",(IF($X$1=1,(VLOOKUP(B71,'X1'!$B:$AZ,45,FALSE)),IF($X$1=2,(VLOOKUP(B71,'X2'!$B:$AZ,45,FALSE)),IF($X$1=3,(VLOOKUP(B71,'X3'!$B:$AZ,45,FALSE)),IF($X$1=4,(VLOOKUP(B71,'X4'!$B:$AZ,45,FALSE)),IF($X$1=5,(VLOOKUP(B71,'X5'!$B:$AZ,45,FALSE)),IF($X$1=6,(VLOOKUP(B71,'X6'!$B:$AZ,45,FALSE)),IF($X$1=7,(VLOOKUP(B71,'X7'!$B:$AZ,45,FALSE)),IF($X$1=8,(VLOOKUP(B71,'X8'!$B:$AZ,45,FALSE)),IF($X$1=9,(VLOOKUP(B71,'X9'!$B:$AZ,45,FALSE)),IF($X$1=10,(VLOOKUP(B71,'X10'!$B:$AZ,45,FALSE)),IF($X$1=11,(VLOOKUP(B71,'X11'!$B:$AZ,45,FALSE)),IF($X$1=12,(VLOOKUP(B71,'X12'!$B:$AZ,45,FALSE)),IF($X$1=13,(VLOOKUP(B71,'X13'!$B:$AZ,45,FALSE)),"B")))))))))))))))</f>
        <v>-62.672606729004265</v>
      </c>
      <c r="O71" s="184">
        <f ca="1">IF(ISERROR(IF($X$1=1,(VLOOKUP(B71,'X1'!$B:$AZ,11,FALSE)),IF($X$1=2,(VLOOKUP(B71,'X2'!$B:$AZ,11,FALSE)),IF($X$1=3,(VLOOKUP(B71,'X3'!$B:$AZ,11,FALSE)),IF($X$1=4,(VLOOKUP(B71,'X4'!$B:$AZ,11,FALSE)),IF($X$1=5,(VLOOKUP(B71,'X5'!$B:$AZ,11,FALSE)),IF($X$1=6,(VLOOKUP(B71,'X6'!$B:$AZ,11,FALSE)),IF($X$1=7,(VLOOKUP(B71,'X7'!$B:$AZ,11,FALSE)),IF($X$1=8,(VLOOKUP(B71,'X8'!$B:$AZ,11,FALSE)),IF($X$1=9,(VLOOKUP(B71,'X9'!$B:$AZ,11,FALSE)),IF($X$1=10,(VLOOKUP(B71,'X10'!$B:$AZ,11,FALSE)),IF($X$1=11,(VLOOKUP(B71,'X11'!$B:$AZ,11,FALSE)),IF($X$1=12,(VLOOKUP(B71,'X12'!$B:$AZ,11,FALSE)),IF($X$1=13,(VLOOKUP(B71,'X13'!$B:$AZ,11,FALSE)),"B"))))))))))))))=TRUE," ",(IF($X$1=1,(VLOOKUP(B71,'X1'!$B:$AZ,11,FALSE)),IF($X$1=2,(VLOOKUP(B71,'X2'!$B:$AZ,11,FALSE)),IF($X$1=3,(VLOOKUP(B71,'X3'!$B:$AZ,11,FALSE)),IF($X$1=4,(VLOOKUP(B71,'X4'!$B:$AZ,11,FALSE)),IF($X$1=5,(VLOOKUP(B71,'X5'!$B:$AZ,11,FALSE)),IF($X$1=6,(VLOOKUP(B71,'X6'!$B:$AZ,11,FALSE)),IF($X$1=7,(VLOOKUP(B71,'X7'!$B:$AZ,11,FALSE)),IF($X$1=8,(VLOOKUP(B71,'X8'!$B:$AZ,11,FALSE)),IF($X$1=9,(VLOOKUP(B71,'X9'!$B:$AZ,11,FALSE)),IF($X$1=10,(VLOOKUP(B71,'X10'!$B:$AZ,11,FALSE)),IF($X$1=11,(VLOOKUP(B71,'X11'!$B:$AZ,11,FALSE)),IF($X$1=12,(VLOOKUP(B71,'X12'!$B:$AZ,11,FALSE)),IF($X$1=13,(VLOOKUP(B71,'X13'!$B:$AZ,11,FALSE)),"B")))))))))))))))</f>
        <v>4.8370323868288789</v>
      </c>
      <c r="P71" s="184">
        <f ca="1">IF(ISERROR(IF($X$1=1,(VLOOKUP(B71,'X1'!$B:$AZ,12,FALSE)),IF($X$1=2,(VLOOKUP(B71,'X2'!$B:$AZ,12,FALSE)),IF($X$1=3,(VLOOKUP(B71,'X3'!$B:$AZ,12,FALSE)),IF($X$1=4,(VLOOKUP(B71,'X4'!$B:$AZ,12,FALSE)),IF($X$1=5,(VLOOKUP(B71,'X5'!$B:$AZ,12,FALSE)),IF($X$1=6,(VLOOKUP(B71,'X6'!$B:$AZ,12,FALSE)),IF($X$1=7,(VLOOKUP(B71,'X7'!$B:$AZ,12,FALSE)),IF($X$1=8,(VLOOKUP(B71,'X8'!$B:$AZ,12,FALSE)),IF($X$1=9,(VLOOKUP(B71,'X9'!$B:$AZ,12,FALSE)),IF($X$1=10,(VLOOKUP(B71,'X10'!$B:$AZ,12,FALSE)),IF($X$1=11,(VLOOKUP(B71,'X11'!$B:$AZ,12,FALSE)),IF($X$1=12,(VLOOKUP(B71,'X12'!$B:$AZ,12,FALSE)),IF($X$1=13,(VLOOKUP(B71,'X13'!$B:$AZ,12,FALSE)),"B"))))))))))))))=TRUE," ",(IF($X$1=1,(VLOOKUP(B71,'X1'!$B:$AZ,12,FALSE)),IF($X$1=2,(VLOOKUP(B71,'X2'!$B:$AZ,12,FALSE)),IF($X$1=3,(VLOOKUP(B71,'X3'!$B:$AZ,12,FALSE)),IF($X$1=4,(VLOOKUP(B71,'X4'!$B:$AZ,12,FALSE)),IF($X$1=5,(VLOOKUP(B71,'X5'!$B:$AZ,12,FALSE)),IF($X$1=6,(VLOOKUP(B71,'X6'!$B:$AZ,12,FALSE)),IF($X$1=7,(VLOOKUP(B71,'X7'!$B:$AZ,12,FALSE)),IF($X$1=8,(VLOOKUP(B71,'X8'!$B:$AZ,12,FALSE)),IF($X$1=9,(VLOOKUP(B71,'X9'!$B:$AZ,12,FALSE)),IF($X$1=10,(VLOOKUP(B71,'X10'!$B:$AZ,12,FALSE)),IF($X$1=11,(VLOOKUP(B71,'X11'!$B:$AZ,12,FALSE)),IF($X$1=12,(VLOOKUP(B71,'X12'!$B:$AZ,12,FALSE)),IF($X$1=13,(VLOOKUP(B71,'X13'!$B:$AZ,12,FALSE)),"B")))))))))))))))</f>
        <v>4.5903054383920399</v>
      </c>
      <c r="Q71" s="185">
        <f ca="1">IF(ISERROR(IF($X$1=1,(VLOOKUP(B71,'X1'!$B:$AZ,46,FALSE)),IF($X$1=2,(VLOOKUP(B71,'X2'!$B:$AZ,46,FALSE)),IF($X$1=3,(VLOOKUP(B71,'X3'!$B:$AZ,46,FALSE)),IF($X$1=4,(VLOOKUP(B71,'X4'!$B:$AZ,46,FALSE)),IF($X$1=5,(VLOOKUP(B71,'X5'!$B:$AZ,46,FALSE)),IF($X$1=6,(VLOOKUP(B71,'X6'!$B:$AZ,46,FALSE)),IF($X$1=7,(VLOOKUP(B71,'X7'!$B:$AZ,46,FALSE)),IF($X$1=8,(VLOOKUP(B71,'X8'!$B:$AZ,46,FALSE)),IF($X$1=9,(VLOOKUP(B71,'X9'!$B:$AZ,46,FALSE)),IF($X$1=10,(VLOOKUP(B71,'X10'!$B:$AZ,46,FALSE)),IF($X$1=11,(VLOOKUP(B71,'X11'!$B:$AZ,46,FALSE)),IF($X$1=12,(VLOOKUP(B71,'X12'!$B:$AZ,46,FALSE)),IF($X$1=13,(VLOOKUP(B71,'X13'!$B:$AZ,46,FALSE)),"B"))))))))))))))=TRUE," ",(IF($X$1=1,(VLOOKUP(B71,'X1'!$B:$AZ,46,FALSE)),IF($X$1=2,(VLOOKUP(B71,'X2'!$B:$AZ,46,FALSE)),IF($X$1=3,(VLOOKUP(B71,'X3'!$B:$AZ,46,FALSE)),IF($X$1=4,(VLOOKUP(B71,'X4'!$B:$AZ,46,FALSE)),IF($X$1=5,(VLOOKUP(B71,'X5'!$B:$AZ,46,FALSE)),IF($X$1=6,(VLOOKUP(B71,'X6'!$B:$AZ,46,FALSE)),IF($X$1=7,(VLOOKUP(B71,'X7'!$B:$AZ,46,FALSE)),IF($X$1=8,(VLOOKUP(B71,'X8'!$B:$AZ,46,FALSE)),IF($X$1=9,(VLOOKUP(B71,'X9'!$B:$AZ,46,FALSE)),IF($X$1=10,(VLOOKUP(B71,'X10'!$B:$AZ,46,FALSE)),IF($X$1=11,(VLOOKUP(B71,'X11'!$B:$AZ,46,FALSE)),IF($X$1=12,(VLOOKUP(B71,'X12'!$B:$AZ,46,FALSE)),IF($X$1=13,(VLOOKUP(B71,'X13'!$B:$AZ,46,FALSE)),"B")))))))))))))))</f>
        <v>-60.031732991473561</v>
      </c>
      <c r="R71" s="185">
        <f ca="1">IF(ISERROR(IF($X$1=1,(VLOOKUP(B71,'X1'!$B:$AZ,15,FALSE)),IF($X$1=2,(VLOOKUP(B71,'X2'!$B:$AZ,15,FALSE)),IF($X$1=3,(VLOOKUP(B71,'X3'!$B:$AZ,15,FALSE)),IF($X$1=4,(VLOOKUP(B71,'X4'!$B:$AZ,15,FALSE)),IF($X$1=5,(VLOOKUP(B71,'X5'!$B:$AZ,15,FALSE)),IF($X$1=6,(VLOOKUP(B71,'X6'!$B:$AZ,15,FALSE)),IF($X$1=7,(VLOOKUP(B71,'X7'!$B:$AZ,15,FALSE)),IF($X$1=8,(VLOOKUP(B71,'X8'!$B:$AZ,15,FALSE)),IF($X$1=9,(VLOOKUP(B71,'X9'!$B:$AZ,15,FALSE)),IF($X$1=10,(VLOOKUP(B71,'X10'!$B:$AZ,15,FALSE)),IF($X$1=11,(VLOOKUP(B71,'X11'!$B:$AZ,15,FALSE)),IF($X$1=12,(VLOOKUP(B71,'X12'!$B:$AZ,15,FALSE)),IF($X$1=13,(VLOOKUP(B71,'X13'!$B:$AZ,15,FALSE)),"B"))))))))))))))=TRUE," ",(IF($X$1=1,(VLOOKUP(B71,'X1'!$B:$AZ,15,FALSE)),IF($X$1=2,(VLOOKUP(B71,'X2'!$B:$AZ,15,FALSE)),IF($X$1=3,(VLOOKUP(B71,'X3'!$B:$AZ,15,FALSE)),IF($X$1=4,(VLOOKUP(B71,'X4'!$B:$AZ,15,FALSE)),IF($X$1=5,(VLOOKUP(B71,'X5'!$B:$AZ,15,FALSE)),IF($X$1=6,(VLOOKUP(B71,'X6'!$B:$AZ,15,FALSE)),IF($X$1=7,(VLOOKUP(B71,'X7'!$B:$AZ,15,FALSE)),IF($X$1=8,(VLOOKUP(B71,'X8'!$B:$AZ,15,FALSE)),IF($X$1=9,(VLOOKUP(B71,'X9'!$B:$AZ,15,FALSE)),IF($X$1=10,(VLOOKUP(B71,'X10'!$B:$AZ,15,FALSE)),IF($X$1=11,(VLOOKUP(B71,'X11'!$B:$AZ,15,FALSE)),IF($X$1=12,(VLOOKUP(B71,'X12'!$B:$AZ,15,FALSE)),IF($X$1=13,(VLOOKUP(B71,'X13'!$B:$AZ,15,FALSE)),"B")))))))))))))))</f>
        <v>8.2739726027397253</v>
      </c>
      <c r="S71" s="185">
        <f ca="1">IF(ISERROR(IF((IF($X$1=1,(VLOOKUP(B71,'X1'!$B:$AZ,14,FALSE)),(IF($X$1=2,(VLOOKUP(B71,'X2'!$B:$AZ,14,FALSE)),(IF($X$1=3,(VLOOKUP(B71,'X3'!$B:$AZ,14,FALSE)),(IF($X$1=4,(VLOOKUP(B71,'X4'!$B:$AZ,14,FALSE)),(IF($X$1=5,(VLOOKUP(B71,'X5'!$B:$AZ,14,FALSE)),(IF($X$1=6,(VLOOKUP(B71,'X6'!$B:$AZ,14,FALSE)),(IF($X$1=7,(VLOOKUP(B71,'X7'!$B:$AZ,14,FALSE)),(IF($X$1=8,(VLOOKUP(B71,'X8'!$B:$AZ,14,FALSE)),(IF($X$1=9,(VLOOKUP(B71,'X9'!$B:$AZ,14,FALSE)),(IF($X$1=10,(VLOOKUP(B71,'X10'!$B:$AZ,14,FALSE)),(IF($X$1=11,(VLOOKUP(B71,'X11'!$B:$AZ,14,FALSE)),(IF($X$1=12,(VLOOKUP(B71,'X12'!$B:$AZ,14,FALSE)),(VLOOKUP(B71,'X13'!$B:$AZ,14,FALSE))))))))))))))))))))))))))=$V$1," ",(IF($X$1=1,(VLOOKUP(B71,'X1'!$B:$AZ,14,FALSE)),(IF($X$1=2,(VLOOKUP(B71,'X2'!$B:$AZ,14,FALSE)),(IF($X$1=3,(VLOOKUP(B71,'X3'!$B:$AZ,14,FALSE)),(IF($X$1=4,(VLOOKUP(B71,'X4'!$B:$AZ,14,FALSE)),(IF($X$1=5,(VLOOKUP(B71,'X5'!$B:$AZ,14,FALSE)),(IF($X$1=6,(VLOOKUP(B71,'X6'!$B:$AZ,14,FALSE)),(IF($X$1=7,(VLOOKUP(B71,'X7'!$B:$AZ,14,FALSE)),(IF($X$1=8,(VLOOKUP(B71,'X8'!$B:$AZ,14,FALSE)),(IF($X$1=9,(VLOOKUP(B71,'X9'!$B:$AZ,14,FALSE)),(IF($X$1=10,(VLOOKUP(B71,'X10'!$B:$AZ,14,FALSE)),(IF($X$1=11,(VLOOKUP(B71,'X11'!$B:$AZ,14,FALSE)),(IF($X$1=12,(VLOOKUP(B71,'X12'!$B:$AZ,14,FALSE)),(VLOOKUP(B71,'X13'!$B:$AZ,14,FALSE))))))))))))))))))))))))))))=TRUE," ",(IF((IF($X$1=1,(VLOOKUP(B71,'X1'!$B:$AZ,14,FALSE)),(IF($X$1=2,(VLOOKUP(B71,'X2'!$B:$AZ,14,FALSE)),(IF($X$1=3,(VLOOKUP(B71,'X3'!$B:$AZ,14,FALSE)),(IF($X$1=4,(VLOOKUP(B71,'X4'!$B:$AZ,14,FALSE)),(IF($X$1=5,(VLOOKUP(B71,'X5'!$B:$AZ,14,FALSE)),(IF($X$1=6,(VLOOKUP(B71,'X6'!$B:$AZ,14,FALSE)),(IF($X$1=7,(VLOOKUP(B71,'X7'!$B:$AZ,14,FALSE)),(IF($X$1=8,(VLOOKUP(B71,'X8'!$B:$AZ,14,FALSE)),(IF($X$1=9,(VLOOKUP(B71,'X9'!$B:$AZ,14,FALSE)),(IF($X$1=10,(VLOOKUP(B71,'X10'!$B:$AZ,14,FALSE)),(IF($X$1=11,(VLOOKUP(B71,'X11'!$B:$AZ,14,FALSE)),(IF($X$1=12,(VLOOKUP(B71,'X12'!$B:$AZ,14,FALSE)),(VLOOKUP(B71,'X13'!$B:$AZ,14,FALSE))))))))))))))))))))))))))=$V$1," ",(IF($X$1=1,(VLOOKUP(B71,'X1'!$B:$AZ,14,FALSE)),(IF($X$1=2,(VLOOKUP(B71,'X2'!$B:$AZ,14,FALSE)),(IF($X$1=3,(VLOOKUP(B71,'X3'!$B:$AZ,14,FALSE)),(IF($X$1=4,(VLOOKUP(B71,'X4'!$B:$AZ,14,FALSE)),(IF($X$1=5,(VLOOKUP(B71,'X5'!$B:$AZ,14,FALSE)),(IF($X$1=6,(VLOOKUP(B71,'X6'!$B:$AZ,14,FALSE)),(IF($X$1=7,(VLOOKUP(B71,'X7'!$B:$AZ,14,FALSE)),(IF($X$1=8,(VLOOKUP(B71,'X8'!$B:$AZ,14,FALSE)),(IF($X$1=9,(VLOOKUP(B71,'X9'!$B:$AZ,14,FALSE)),(IF($X$1=10,(VLOOKUP(B71,'X10'!$B:$AZ,14,FALSE)),(IF($X$1=11,(VLOOKUP(B71,'X11'!$B:$AZ,14,FALSE)),(IF($X$1=12,(VLOOKUP(B71,'X12'!$B:$AZ,14,FALSE)),(VLOOKUP(B71,'X13'!$B:$AZ,14,FALSE)))))))))))))))))))))))))))))</f>
        <v>78.247893258426984</v>
      </c>
      <c r="Z71" s="170">
        <v>12</v>
      </c>
      <c r="AA71" s="170">
        <v>4</v>
      </c>
      <c r="AB71" s="170" t="str">
        <f t="shared" si="13"/>
        <v>124</v>
      </c>
      <c r="AC71" s="102">
        <f t="shared" si="14"/>
        <v>123</v>
      </c>
      <c r="AD71" s="42" t="s">
        <v>1973</v>
      </c>
      <c r="AE71" s="162" t="s">
        <v>18</v>
      </c>
      <c r="AF71" s="162" t="s">
        <v>1227</v>
      </c>
      <c r="AG71" s="162" t="s">
        <v>1229</v>
      </c>
      <c r="AH71" s="162" t="s">
        <v>1088</v>
      </c>
      <c r="AI71" s="162" t="s">
        <v>1225</v>
      </c>
      <c r="AJ71" s="162" t="s">
        <v>134</v>
      </c>
      <c r="AK71" s="102">
        <v>11</v>
      </c>
      <c r="AL71" s="102">
        <v>12</v>
      </c>
      <c r="AM71" s="102">
        <v>46</v>
      </c>
      <c r="AN71" s="162" t="s">
        <v>783</v>
      </c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</row>
    <row r="72" spans="1:52" ht="14.1" customHeight="1" x14ac:dyDescent="0.25">
      <c r="A72" s="156">
        <f t="shared" si="9"/>
        <v>25</v>
      </c>
      <c r="B72" s="122" t="str">
        <f>IF(ISERROR(IF($U$16=1,(VLOOKUP(A72,$AC$89:$AH$125,2,FALSE)),IF((IF($X$1=1,'X1'!B31,(IF($X$1=2,'X2'!B31,(IF($X$1=3,'X3'!B31,(IF($X$1=4,'X4'!B31,(IF($X$1=5,'X5'!B31,(IF($X$1=6,'X6'!B31,(IF($X$1=7,'X7'!B31,(IF($X$1=8,'X8'!B31,(IF($X$1=9,'X9'!B31,(IF($X$1=10,'X10'!B31,(IF($X$1=11,'X11'!B31,(IF($X$1=12,'X12'!B31,'X13'!B31))))))))))))))))))))))))="","",(IF($X$1=1,'X1'!B31,(IF($X$1=2,'X2'!B31,(IF($X$1=3,'X3'!B31,(IF($X$1=4,'X4'!B31,(IF($X$1=5,'X5'!B31,(IF($X$1=6,'X6'!B31,(IF($X$1=7,'X7'!B31,(IF($X$1=8,'X8'!B31,(IF($X$1=9,'X9'!B31,(IF($X$1=10,'X10'!B31,(IF($X$1=11,'X11'!B31,(IF($X$1=12,'X12'!B31,'X13'!B31)))))))))))))))))))))))))))=TRUE," ",(IF($U$16=1,(VLOOKUP(A72,$AC$89:$AH$125,2,FALSE)),IF((IF($X$1=1,'X1'!B31,(IF($X$1=2,'X2'!B31,(IF($X$1=3,'X3'!B31,(IF($X$1=4,'X4'!B31,(IF($X$1=5,'X5'!B31,(IF($X$1=6,'X6'!B31,(IF($X$1=7,'X7'!B31,(IF($X$1=8,'X8'!B31,(IF($X$1=9,'X9'!B31,(IF($X$1=10,'X10'!B31,(IF($X$1=11,'X11'!B31,(IF($X$1=12,'X12'!B31,'X13'!B31))))))))))))))))))))))))="","",(IF($X$1=1,'X1'!B31,(IF($X$1=2,'X2'!B31,(IF($X$1=3,'X3'!B31,(IF($X$1=4,'X4'!B31,(IF($X$1=5,'X5'!B31,(IF($X$1=6,'X6'!B31,(IF($X$1=7,'X7'!B31,(IF($X$1=8,'X8'!B31,(IF($X$1=9,'X9'!B31,(IF($X$1=10,'X10'!B31,(IF($X$1=11,'X11'!B31,(IF($X$1=12,'X12'!B31,'X13'!B31))))))))))))))))))))))))))))</f>
        <v>MOEX RM Equity</v>
      </c>
      <c r="C72" s="181" t="str">
        <f ca="1">IF(ISERROR(IF($X$1=1,(VLOOKUP(B72,'X1'!$B:$AZ,47,FALSE)),IF($X$1=2,(VLOOKUP(B72,'X2'!$B:$AZ,47,FALSE)),IF($X$1=3,(VLOOKUP(B72,'X3'!$B:$AZ,47,FALSE)),IF($X$1=4,(VLOOKUP(B72,'X4'!$B:$AZ,47,FALSE)),IF($X$1=5,(VLOOKUP(B72,'X5'!$B:$AZ,47,FALSE)),IF($X$1=6,(VLOOKUP(B72,'X6'!$B:$AZ,47,FALSE)),IF($X$1=7,(VLOOKUP(B72,'X7'!$B:$AZ,47,FALSE)),IF($X$1=8,(VLOOKUP(B72,'X8'!$B:$AZ,47,FALSE)),IF($X$1=9,(VLOOKUP(B72,'X9'!$B:$AZ,47,FALSE)),IF($X$1=10,(VLOOKUP(B72,'X10'!$B:$AZ,47,FALSE)),IF($X$1=11,(VLOOKUP(B72,'X11'!$B:$AZ,47,FALSE)),IF($X$1=12,(VLOOKUP(B72,'X12'!$B:$AZ,47,FALSE)),IF($X$1=13,(VLOOKUP(B72,'X13'!$B:$AZ,47,FALSE)),"B"))))))))))))))=TRUE," ",(IF($X$1=1,(VLOOKUP(B72,'X1'!$B:$AZ,47,FALSE)),IF($X$1=2,(VLOOKUP(B72,'X2'!$B:$AZ,47,FALSE)),IF($X$1=3,(VLOOKUP(B72,'X3'!$B:$AZ,47,FALSE)),IF($X$1=4,(VLOOKUP(B72,'X4'!$B:$AZ,47,FALSE)),IF($X$1=5,(VLOOKUP(B72,'X5'!$B:$AZ,47,FALSE)),IF($X$1=6,(VLOOKUP(B72,'X6'!$B:$AZ,47,FALSE)),IF($X$1=7,(VLOOKUP(B72,'X7'!$B:$AZ,47,FALSE)),IF($X$1=8,(VLOOKUP(B72,'X8'!$B:$AZ,47,FALSE)),IF($X$1=9,(VLOOKUP(B72,'X9'!$B:$AZ,47,FALSE)),IF($X$1=10,(VLOOKUP(B72,'X10'!$B:$AZ,47,FALSE)),IF($X$1=11,(VLOOKUP(B72,'X11'!$B:$AZ,47,FALSE)),IF($X$1=12,(VLOOKUP(B72,'X12'!$B:$AZ,47,FALSE)),IF($X$1=13,(VLOOKUP(B72,'X13'!$B:$AZ,47,FALSE)),"B")))))))))))))))</f>
        <v>Moscow Exchange MICEX-RTS PJSC</v>
      </c>
      <c r="D72" s="181" t="str">
        <f ca="1">IF(ISERROR(IF($X$1=1,(VLOOKUP(B72,'X1'!$B:$AP,41,FALSE)),IF($X$1=2,(VLOOKUP(B72,'X2'!$B:$AP,41,FALSE)),IF($X$1=3,(VLOOKUP(B72,'X3'!$B:$AP,41,FALSE)),IF($X$1=4,(VLOOKUP(B72,'X4'!$B:$AP,41,FALSE)),IF($X$1=5,(VLOOKUP(B72,'X5'!$B:$AP,41,FALSE)),IF($X$1=6,(VLOOKUP(B72,'X6'!$B:$AP,41,FALSE)),IF($X$1=7,(VLOOKUP(B72,'X7'!$B:$AP,41,FALSE)),IF($X$1=8,(VLOOKUP(B72,'X8'!$B:$AP,41,FALSE)),IF($X$1=9,(VLOOKUP(B72,'X9'!$B:$AP,41,FALSE)),IF($X$1=10,(VLOOKUP(B72,'X10'!$B:$AP,41,FALSE)),IF($X$1=11,(VLOOKUP(B72,'X11'!$B:$AP,41,FALSE)),IF($X$1=12,(VLOOKUP(B72,'X12'!$B:$AP,41,FALSE)),IF($X$1=13,(VLOOKUP(B72,'X13'!$B:$AP,41,FALSE)),"B"))))))))))))))=TRUE," ",(IF($X$1=1,(VLOOKUP(B72,'X1'!$B:$AP,41,FALSE)),IF($X$1=2,(VLOOKUP(B72,'X2'!$B:$AP,41,FALSE)),IF($X$1=3,(VLOOKUP(B72,'X3'!$B:$AP,41,FALSE)),IF($X$1=4,(VLOOKUP(B72,'X4'!$B:$AP,41,FALSE)),IF($X$1=5,(VLOOKUP(B72,'X5'!$B:$AP,41,FALSE)),IF($X$1=6,(VLOOKUP(B72,'X6'!$B:$AP,41,FALSE)),IF($X$1=7,(VLOOKUP(B72,'X7'!$B:$AP,41,FALSE)),IF($X$1=8,(VLOOKUP(B72,'X8'!$B:$AP,41,FALSE)),IF($X$1=9,(VLOOKUP(B72,'X9'!$B:$AP,41,FALSE)),IF($X$1=10,(VLOOKUP(B72,'X10'!$B:$AP,41,FALSE)),IF($X$1=11,(VLOOKUP(B72,'X11'!$B:$AP,41,FALSE)),IF($X$1=12,(VLOOKUP(B72,'X12'!$B:$AP,41,FALSE)),IF($X$1=13,(VLOOKUP(B72,'X13'!$B:$AP,41,FALSE)),"B")))))))))))))))</f>
        <v>Security &amp; Cmdty Exchanges</v>
      </c>
      <c r="E72" s="182">
        <f ca="1">IF(ISERROR(IF($X$1=1,(VLOOKUP(B72,'X1'!$B:$AP,7,FALSE)),IF($X$1=2,(VLOOKUP(B72,'X2'!$B:$AP,7,FALSE)),IF($X$1=3,(VLOOKUP(B72,'X3'!$B:$AP,7,FALSE)),IF($X$1=4,(VLOOKUP(B72,'X4'!$B:$AP,7,FALSE)),IF($X$1=5,(VLOOKUP(B72,'X5'!$B:$AP,7,FALSE)),IF($X$1=6,(VLOOKUP(B72,'X6'!$B:$AP,7,FALSE)),IF($X$1=7,(VLOOKUP(B72,'X7'!$B:$AP,7,FALSE)),IF($X$1=8,(VLOOKUP(B72,'X8'!$B:$AP,7,FALSE)),IF($X$1=9,(VLOOKUP(B72,'X9'!$B:$AP,7,FALSE)),IF($X$1=10,(VLOOKUP(B72,'X10'!$B:$AP,7,FALSE)),IF($X$1=11,(VLOOKUP(B72,'X11'!$B:$AP,7,FALSE)),IF($X$1=12,(VLOOKUP(B72,'X12'!$B:$AP,7,FALSE)),IF($X$1=13,(VLOOKUP(B72,'X13'!$B:$AP,7,FALSE)),"B"))))))))))))))=TRUE," ",(IF($X$1=1,(VLOOKUP(B72,'X1'!$B:$AP,7,FALSE)),IF($X$1=2,(VLOOKUP(B72,'X2'!$B:$AP,7,FALSE)),IF($X$1=3,(VLOOKUP(B72,'X3'!$B:$AP,7,FALSE)),IF($X$1=4,(VLOOKUP(B72,'X4'!$B:$AP,7,FALSE)),IF($X$1=5,(VLOOKUP(B72,'X5'!$B:$AP,7,FALSE)),IF($X$1=6,(VLOOKUP(B72,'X6'!$B:$AP,7,FALSE)),IF($X$1=7,(VLOOKUP(B72,'X7'!$B:$AP,7,FALSE)),IF($X$1=8,(VLOOKUP(B72,'X8'!$B:$AP,7,FALSE)),IF($X$1=9,(VLOOKUP(B72,'X9'!$B:$AP,7,FALSE)),IF($X$1=10,(VLOOKUP(B72,'X10'!$B:$AP,7,FALSE)),IF($X$1=11,(VLOOKUP(B72,'X11'!$B:$AP,7,FALSE)),IF($X$1=12,(VLOOKUP(B72,'X12'!$B:$AP,7,FALSE)),IF($X$1=13,(VLOOKUP(B72,'X13'!$B:$AP,7,FALSE)),"B")))))))))))))))</f>
        <v>175.92</v>
      </c>
      <c r="F72" s="182">
        <f ca="1">IF(ISERROR(IF((IF($X$1=1,(VLOOKUP(B72,'X1'!$B:$AO,6,FALSE)),(IF($X$1=2,(VLOOKUP(B72,'X2'!$B:$AO,6,FALSE)),(IF($X$1=3,(VLOOKUP(B72,'X3'!$B:$AO,6,FALSE)),(IF($X$1=4,(VLOOKUP(B72,'X4'!$B:$AO,6,FALSE)),(IF($X$1=5,(VLOOKUP(B72,'X5'!$B:$AO,6,FALSE)),(IF($X$1=6,(VLOOKUP(B72,'X6'!$B:$AO,6,FALSE)),(IF($X$1=7,(VLOOKUP(B72,'X7'!$B:$AO,6,FALSE)),(IF($X$1=8,(VLOOKUP(B72,'X8'!$B:$AO,6,FALSE)),(IF($X$1=9,(VLOOKUP(B72,'X9'!$B:$AO,6,FALSE)),(IF($X$1=10,(VLOOKUP(B72,'X10'!$B:$AO,6,FALSE)),(IF($X$1=11,(VLOOKUP(B72,'X11'!$B:$AO,6,FALSE)),(IF($X$1=12,(VLOOKUP(B72,'X12'!$B:$AO,6,FALSE)),(VLOOKUP(B72,'X13'!$B:$AO,6,FALSE))))))))))))))))))))))))))=$V$1," ",(IF($X$1=1,(VLOOKUP(B72,'X1'!$B:$AO,6,FALSE)),(IF($X$1=2,(VLOOKUP(B72,'X2'!$B:$AO,6,FALSE)),(IF($X$1=3,(VLOOKUP(B72,'X3'!$B:$AO,6,FALSE)),(IF($X$1=4,(VLOOKUP(B72,'X4'!$B:$AO,6,FALSE)),(IF($X$1=5,(VLOOKUP(B72,'X5'!$B:$AO,6,FALSE)),(IF($X$1=6,(VLOOKUP(B72,'X6'!$B:$AO,6,FALSE)),(IF($X$1=7,(VLOOKUP(B72,'X7'!$B:$AO,6,FALSE)),(IF($X$1=8,(VLOOKUP(B72,'X8'!$B:$AO,6,FALSE)),(IF($X$1=9,(VLOOKUP(B72,'X9'!$B:$AO,6,FALSE)),(IF($X$1=10,(VLOOKUP(B72,'X10'!$B:$AO,6,FALSE)),(IF($X$1=11,(VLOOKUP(B72,'X11'!$B:$AO,6,FALSE)),(IF($X$1=12,(VLOOKUP(B72,'X12'!$B:$AO,6,FALSE)),(VLOOKUP(B72,'X13'!$B:$AO,6,FALSE))))))))))))))))))))))))))))=TRUE," ",(IF((IF($X$1=1,(VLOOKUP(B72,'X1'!$B:$AO,6,FALSE)),(IF($X$1=2,(VLOOKUP(B72,'X2'!$B:$AO,6,FALSE)),(IF($X$1=3,(VLOOKUP(B72,'X3'!$B:$AO,6,FALSE)),(IF($X$1=4,(VLOOKUP(B72,'X4'!$B:$AO,6,FALSE)),(IF($X$1=5,(VLOOKUP(B72,'X5'!$B:$AO,6,FALSE)),(IF($X$1=6,(VLOOKUP(B72,'X6'!$B:$AO,6,FALSE)),(IF($X$1=7,(VLOOKUP(B72,'X7'!$B:$AO,6,FALSE)),(IF($X$1=8,(VLOOKUP(B72,'X8'!$B:$AO,6,FALSE)),(IF($X$1=9,(VLOOKUP(B72,'X9'!$B:$AO,6,FALSE)),(IF($X$1=10,(VLOOKUP(B72,'X10'!$B:$AO,6,FALSE)),(IF($X$1=11,(VLOOKUP(B72,'X11'!$B:$AO,6,FALSE)),(IF($X$1=12,(VLOOKUP(B72,'X12'!$B:$AO,6,FALSE)),(VLOOKUP(B72,'X13'!$B:$AO,6,FALSE))))))))))))))))))))))))))=$V$1," ",(IF($X$1=1,(VLOOKUP(B72,'X1'!$B:$AO,6,FALSE)),(IF($X$1=2,(VLOOKUP(B72,'X2'!$B:$AO,6,FALSE)),(IF($X$1=3,(VLOOKUP(B72,'X3'!$B:$AO,6,FALSE)),(IF($X$1=4,(VLOOKUP(B72,'X4'!$B:$AO,6,FALSE)),(IF($X$1=5,(VLOOKUP(B72,'X5'!$B:$AO,6,FALSE)),(IF($X$1=6,(VLOOKUP(B72,'X6'!$B:$AO,6,FALSE)),(IF($X$1=7,(VLOOKUP(B72,'X7'!$B:$AO,6,FALSE)),(IF($X$1=8,(VLOOKUP(B72,'X8'!$B:$AO,6,FALSE)),(IF($X$1=9,(VLOOKUP(B72,'X9'!$B:$AO,6,FALSE)),(IF($X$1=10,(VLOOKUP(B72,'X10'!$B:$AO,6,FALSE)),(IF($X$1=11,(VLOOKUP(B72,'X11'!$B:$AO,6,FALSE)),(IF($X$1=12,(VLOOKUP(B72,'X12'!$B:$AO,6,FALSE)),(VLOOKUP(B72,'X13'!$B:$AO,6,FALSE)))))))))))))))))))))))))))))</f>
        <v>175</v>
      </c>
      <c r="G72" s="182">
        <f ca="1">IF(ISERROR(IF($X$1=1,(VLOOKUP(B72,'X1'!$B:$AZ,44,FALSE)),IF($X$1=2,(VLOOKUP(B72,'X2'!$B:$AZ,44,FALSE)),IF($X$1=3,(VLOOKUP(B72,'X3'!$B:$AZ,44,FALSE)),IF($X$1=4,(VLOOKUP(B72,'X4'!$B:$AZ,44,FALSE)),IF($X$1=5,(VLOOKUP(B72,'X5'!$B:$AZ,44,FALSE)),IF($X$1=6,(VLOOKUP(B72,'X6'!$B:$AZ,44,FALSE)),IF($X$1=7,(VLOOKUP(B72,'X7'!$B:$AZ,44,FALSE)),IF($X$1=8,(VLOOKUP(B72,'X8'!$B:$AZ,44,FALSE)),IF($X$1=9,(VLOOKUP(B72,'X9'!$B:$AZ,44,FALSE)),IF($X$1=10,(VLOOKUP(B72,'X10'!$B:$AZ,44,FALSE)),IF($X$1=11,(VLOOKUP(B72,'X11'!$B:$AZ,44,FALSE)),IF($X$1=12,(VLOOKUP(B72,'X12'!$B:$AZ,44,FALSE)),IF($X$1=13,(VLOOKUP(B72,'X13'!$B:$AZ,44,FALSE)),"B"))))))))))))))=TRUE," ",(IF($X$1=1,(VLOOKUP(B72,'X1'!$B:$AZ,44,FALSE)),IF($X$1=2,(VLOOKUP(B72,'X2'!$B:$AZ,44,FALSE)),IF($X$1=3,(VLOOKUP(B72,'X3'!$B:$AZ,44,FALSE)),IF($X$1=4,(VLOOKUP(B72,'X4'!$B:$AZ,44,FALSE)),IF($X$1=5,(VLOOKUP(B72,'X5'!$B:$AZ,44,FALSE)),IF($X$1=6,(VLOOKUP(B72,'X6'!$B:$AZ,44,FALSE)),IF($X$1=7,(VLOOKUP(B72,'X7'!$B:$AZ,44,FALSE)),IF($X$1=8,(VLOOKUP(B72,'X8'!$B:$AZ,44,FALSE)),IF($X$1=9,(VLOOKUP(B72,'X9'!$B:$AZ,44,FALSE)),IF($X$1=10,(VLOOKUP(B72,'X10'!$B:$AZ,44,FALSE)),IF($X$1=11,(VLOOKUP(B72,'X11'!$B:$AZ,44,FALSE)),IF($X$1=12,(VLOOKUP(B72,'X12'!$B:$AZ,44,FALSE)),IF($X$1=13,(VLOOKUP(B72,'X13'!$B:$AZ,44,FALSE)),"B")))))))))))))))</f>
        <v>-0.52296498408366254</v>
      </c>
      <c r="H72" s="182">
        <f ca="1">IF(ISERROR(IF($X$1=1,(VLOOKUP(B72,'X1'!$B:$AZ,8,FALSE)),IF($X$1=2,(VLOOKUP(B72,'X2'!$B:$AZ,8,FALSE)),IF($X$1=3,(VLOOKUP(B72,'X3'!$B:$AZ,8,FALSE)),IF($X$1=4,(VLOOKUP(B72,'X4'!$B:$AZ,8,FALSE)),IF($X$1=5,(VLOOKUP(B72,'X5'!$B:$AZ,8,FALSE)),IF($X$1=6,(VLOOKUP(B72,'X6'!$B:$AZ,8,FALSE)),IF($X$1=7,(VLOOKUP(B72,'X7'!$B:$AZ,8,FALSE)),IF($X$1=8,(VLOOKUP(B72,'X8'!$B:$AZ,8,FALSE)),IF($X$1=9,(VLOOKUP(B72,'X9'!$B:$AZ,8,FALSE)),IF($X$1=10,(VLOOKUP(B72,'X10'!$B:$AZ,8,FALSE)),IF($X$1=11,(VLOOKUP(B72,'X11'!$B:$AZ,8,FALSE)),IF($X$1=12,(VLOOKUP(B72,'X12'!$B:$AZ,8,FALSE)),IF($X$1=13,(VLOOKUP(B72,'X13'!$B:$AZ,8,FALSE)),"B"))))))))))))))=TRUE," ",(IF($X$1=1,(VLOOKUP(B72,'X1'!$B:$AZ,8,FALSE)),IF($X$1=2,(VLOOKUP(B72,'X2'!$B:$AZ,8,FALSE)),IF($X$1=3,(VLOOKUP(B72,'X3'!$B:$AZ,8,FALSE)),IF($X$1=4,(VLOOKUP(B72,'X4'!$B:$AZ,8,FALSE)),IF($X$1=5,(VLOOKUP(B72,'X5'!$B:$AZ,8,FALSE)),IF($X$1=6,(VLOOKUP(B72,'X6'!$B:$AZ,8,FALSE)),IF($X$1=7,(VLOOKUP(B72,'X7'!$B:$AZ,8,FALSE)),IF($X$1=8,(VLOOKUP(B72,'X8'!$B:$AZ,8,FALSE)),IF($X$1=9,(VLOOKUP(B72,'X9'!$B:$AZ,8,FALSE)),IF($X$1=10,(VLOOKUP(B72,'X10'!$B:$AZ,8,FALSE)),IF($X$1=11,(VLOOKUP(B72,'X11'!$B:$AZ,8,FALSE)),IF($X$1=12,(VLOOKUP(B72,'X12'!$B:$AZ,8,FALSE)),IF($X$1=13,(VLOOKUP(B72,'X13'!$B:$AZ,8,FALSE)),"B")))))))))))))))</f>
        <v>5493.830553474686</v>
      </c>
      <c r="I72" s="183">
        <f ca="1">IF(ISERROR(IF($X$1=1,(VLOOKUP(B72,'X1'!$B:$AZ,2,FALSE)),IF($X$1=2,(VLOOKUP(B72,'X2'!$B:$AZ,2,FALSE)),IF($X$1=3,(VLOOKUP(B72,'X3'!$B:$AZ,2,FALSE)),IF($X$1=4,(VLOOKUP(B72,'X4'!$B:$AZ,2,FALSE)),IF($X$1=5,(VLOOKUP(B72,'X5'!$B:$AZ,2,FALSE)),IF($X$1=6,(VLOOKUP(B72,'X6'!$B:$AZ,2,FALSE)),IF($X$1=7,(VLOOKUP(B72,'X7'!$B:$AZ,2,FALSE)),IF($X$1=8,(VLOOKUP(B72,'X8'!$B:$AZ,2,FALSE)),IF($X$1=9,(VLOOKUP(B72,'X9'!$B:$AZ,2,FALSE)),IF($X$1=10,(VLOOKUP(B72,'X10'!$B:$AZ,2,FALSE)),IF($X$1=11,(VLOOKUP(B72,'X11'!$B:$AZ,2,FALSE)),IF($X$1=12,(VLOOKUP(B72,'X12'!$B:$AZ,2,FALSE)),IF($X$1=13,(VLOOKUP(B72,'X13'!$B:$AZ,2,FALSE)),"B"))))))))))))))=TRUE," ",(IF($X$1=1,(VLOOKUP(B72,'X1'!$B:$AZ,2,FALSE)),IF($X$1=2,(VLOOKUP(B72,'X2'!$B:$AZ,2,FALSE)),IF($X$1=3,(VLOOKUP(B72,'X3'!$B:$AZ,2,FALSE)),IF($X$1=4,(VLOOKUP(B72,'X4'!$B:$AZ,2,FALSE)),IF($X$1=5,(VLOOKUP(B72,'X5'!$B:$AZ,2,FALSE)),IF($X$1=6,(VLOOKUP(B72,'X6'!$B:$AZ,2,FALSE)),IF($X$1=7,(VLOOKUP(B72,'X7'!$B:$AZ,2,FALSE)),IF($X$1=8,(VLOOKUP(B72,'X8'!$B:$AZ,2,FALSE)),IF($X$1=9,(VLOOKUP(B72,'X9'!$B:$AZ,2,FALSE)),IF($X$1=10,(VLOOKUP(B72,'X10'!$B:$AZ,2,FALSE)),IF($X$1=11,(VLOOKUP(B72,'X11'!$B:$AZ,2,FALSE)),IF($X$1=12,(VLOOKUP(B72,'X12'!$B:$AZ,2,FALSE)),IF($X$1=13,(VLOOKUP(B72,'X13'!$B:$AZ,2,FALSE)),"B")))))))))))))))</f>
        <v>6</v>
      </c>
      <c r="J72" s="183">
        <f ca="1">IF(ISERROR(IF($X$1=1,(VLOOKUP(B72,'X1'!$B:$AZ,3,FALSE)),IF($X$1=2,(VLOOKUP(B72,'X2'!$B:$AZ,3,FALSE)),IF($X$1=3,(VLOOKUP(B72,'X3'!$B:$AZ,3,FALSE)),IF($X$1=4,(VLOOKUP(B72,'X4'!$B:$AZ,3,FALSE)),IF($X$1=5,(VLOOKUP(B72,'X5'!$B:$AZ,3,FALSE)),IF($X$1=6,(VLOOKUP(B72,'X6'!$B:$AZ,3,FALSE)),IF($X$1=7,(VLOOKUP(B72,'X7'!$B:$AZ,3,FALSE)),IF($X$1=8,(VLOOKUP(B72,'X8'!$B:$AZ,3,FALSE)),IF($X$1=9,(VLOOKUP(B72,'X9'!$B:$AZ,3,FALSE)),IF($X$1=10,(VLOOKUP(B72,'X10'!$B:$AZ,3,FALSE)),IF($X$1=11,(VLOOKUP(B72,'X11'!$B:$AZ,3,FALSE)),IF($X$1=12,(VLOOKUP(B72,'X12'!$B:$AZ,3,FALSE)),IF($X$1=13,(VLOOKUP(B72,'X13'!$B:$AZ,3,FALSE)),"B"))))))))))))))=TRUE," ",(IF($X$1=1,(VLOOKUP(B72,'X1'!$B:$AZ,3,FALSE)),IF($X$1=2,(VLOOKUP(B72,'X2'!$B:$AZ,3,FALSE)),IF($X$1=3,(VLOOKUP(B72,'X3'!$B:$AZ,3,FALSE)),IF($X$1=4,(VLOOKUP(B72,'X4'!$B:$AZ,3,FALSE)),IF($X$1=5,(VLOOKUP(B72,'X5'!$B:$AZ,3,FALSE)),IF($X$1=6,(VLOOKUP(B72,'X6'!$B:$AZ,3,FALSE)),IF($X$1=7,(VLOOKUP(B72,'X7'!$B:$AZ,3,FALSE)),IF($X$1=8,(VLOOKUP(B72,'X8'!$B:$AZ,3,FALSE)),IF($X$1=9,(VLOOKUP(B72,'X9'!$B:$AZ,3,FALSE)),IF($X$1=10,(VLOOKUP(B72,'X10'!$B:$AZ,3,FALSE)),IF($X$1=11,(VLOOKUP(B72,'X11'!$B:$AZ,3,FALSE)),IF($X$1=12,(VLOOKUP(B72,'X12'!$B:$AZ,3,FALSE)),IF($X$1=13,(VLOOKUP(B72,'X13'!$B:$AZ,3,FALSE)),"B")))))))))))))))</f>
        <v>1</v>
      </c>
      <c r="K72" s="183">
        <f ca="1">IF(ISERROR(IF($X$1=1,(VLOOKUP(B72,'X1'!$B:$AZ,5,FALSE)),IF($X$1=2,(VLOOKUP(B72,'X2'!$B:$AZ,5,FALSE)),IF($X$1=3,(VLOOKUP(B72,'X3'!$B:$AZ,5,FALSE)),IF($X$1=4,(VLOOKUP(B72,'X4'!$B:$AZ,5,FALSE)),IF($X$1=5,(VLOOKUP(B72,'X5'!$B:$AZ,5,FALSE)),IF($X$1=6,(VLOOKUP(B72,'X6'!$B:$AZ,5,FALSE)),IF($X$1=7,(VLOOKUP(B72,'X7'!$B:$AZ,5,FALSE)),IF($X$1=8,(VLOOKUP(B72,'X8'!$B:$AZ,5,FALSE)),IF($X$1=9,(VLOOKUP(B72,'X9'!$B:$AZ,5,FALSE)),IF($X$1=10,(VLOOKUP(B72,'X10'!$B:$AZ,5,FALSE)),IF($X$1=11,(VLOOKUP(B72,'X11'!$B:$AZ,5,FALSE)),IF($X$1=12,(VLOOKUP(B72,'X12'!$B:$AZ,5,FALSE)),IF($X$1=13,(VLOOKUP(B72,'X13'!$B:$AZ,5,FALSE)),"B"))))))))))))))=TRUE," ",(IF($X$1=1,(VLOOKUP(B72,'X1'!$B:$AZ,5,FALSE)),IF($X$1=2,(VLOOKUP(B72,'X2'!$B:$AZ,5,FALSE)),IF($X$1=3,(VLOOKUP(B72,'X3'!$B:$AZ,5,FALSE)),IF($X$1=4,(VLOOKUP(B72,'X4'!$B:$AZ,5,FALSE)),IF($X$1=5,(VLOOKUP(B72,'X5'!$B:$AZ,5,FALSE)),IF($X$1=6,(VLOOKUP(B72,'X6'!$B:$AZ,5,FALSE)),IF($X$1=7,(VLOOKUP(B72,'X7'!$B:$AZ,5,FALSE)),IF($X$1=8,(VLOOKUP(B72,'X8'!$B:$AZ,5,FALSE)),IF($X$1=9,(VLOOKUP(B72,'X9'!$B:$AZ,5,FALSE)),IF($X$1=10,(VLOOKUP(B72,'X10'!$B:$AZ,5,FALSE)),IF($X$1=11,(VLOOKUP(B72,'X11'!$B:$AZ,5,FALSE)),IF($X$1=12,(VLOOKUP(B72,'X12'!$B:$AZ,5,FALSE)),IF($X$1=13,(VLOOKUP(B72,'X13'!$B:$AZ,5,FALSE)),"B")))))))))))))))</f>
        <v>15</v>
      </c>
      <c r="L72" s="184">
        <f ca="1">IF(ISERROR(IF($X$1=1,(VLOOKUP(B72,'X1'!$B:$AZ,9,FALSE)),IF($X$1=2,(VLOOKUP(B72,'X2'!$B:$AZ,9,FALSE)),IF($X$1=3,(VLOOKUP(B72,'X3'!$B:$AZ,9,FALSE)),IF($X$1=4,(VLOOKUP(B72,'X4'!$B:$AZ,9,FALSE)),IF($X$1=5,(VLOOKUP(B72,'X5'!$B:$AZ,9,FALSE)),IF($X$1=6,(VLOOKUP(B72,'X6'!$B:$AZ,9,FALSE)),IF($X$1=7,(VLOOKUP(B72,'X7'!$B:$AZ,9,FALSE)),IF($X$1=8,(VLOOKUP(B72,'X8'!$B:$AZ,9,FALSE)),IF($X$1=9,(VLOOKUP(B72,'X9'!$B:$AZ,9,FALSE)),IF($X$1=10,(VLOOKUP(B72,'X10'!$B:$AZ,9,FALSE)),IF($X$1=11,(VLOOKUP(B72,'X11'!$B:$AZ,9,FALSE)),IF($X$1=12,(VLOOKUP(B72,'X12'!$B:$AZ,9,FALSE)),IF($X$1=13,(VLOOKUP(B72,'X13'!$B:$AZ,9,FALSE)),"B"))))))))))))))=TRUE," ",(IF($X$1=1,(VLOOKUP(B72,'X1'!$B:$AZ,9,FALSE)),IF($X$1=2,(VLOOKUP(B72,'X2'!$B:$AZ,9,FALSE)),IF($X$1=3,(VLOOKUP(B72,'X3'!$B:$AZ,9,FALSE)),IF($X$1=4,(VLOOKUP(B72,'X4'!$B:$AZ,9,FALSE)),IF($X$1=5,(VLOOKUP(B72,'X5'!$B:$AZ,9,FALSE)),IF($X$1=6,(VLOOKUP(B72,'X6'!$B:$AZ,9,FALSE)),IF($X$1=7,(VLOOKUP(B72,'X7'!$B:$AZ,9,FALSE)),IF($X$1=8,(VLOOKUP(B72,'X8'!$B:$AZ,9,FALSE)),IF($X$1=9,(VLOOKUP(B72,'X9'!$B:$AZ,9,FALSE)),IF($X$1=10,(VLOOKUP(B72,'X10'!$B:$AZ,9,FALSE)),IF($X$1=11,(VLOOKUP(B72,'X11'!$B:$AZ,9,FALSE)),IF($X$1=12,(VLOOKUP(B72,'X12'!$B:$AZ,9,FALSE)),IF($X$1=13,(VLOOKUP(B72,'X13'!$B:$AZ,9,FALSE)),"B")))))))))))))))</f>
        <v>14.559298187536207</v>
      </c>
      <c r="M72" s="184">
        <f ca="1">IF(ISERROR(IF($X$1=1,(VLOOKUP(B72,'X1'!$B:$AZ,10,FALSE)),IF($X$1=2,(VLOOKUP(B72,'X2'!$B:$AZ,10,FALSE)),IF($X$1=3,(VLOOKUP(B72,'X3'!$B:$AZ,10,FALSE)),IF($X$1=4,(VLOOKUP(B72,'X4'!$B:$AZ,10,FALSE)),IF($X$1=5,(VLOOKUP(B72,'X5'!$B:$AZ,10,FALSE)),IF($X$1=6,(VLOOKUP(B72,'X6'!$B:$AZ,10,FALSE)),IF($X$1=7,(VLOOKUP(B72,'X7'!$B:$AZ,10,FALSE)),IF($X$1=8,(VLOOKUP(B72,'X8'!$B:$AZ,10,FALSE)),IF($X$1=9,(VLOOKUP(B72,'X9'!$B:$AZ,10,FALSE)),IF($X$1=10,(VLOOKUP(B72,'X10'!$B:$AZ,10,FALSE)),IF($X$1=11,(VLOOKUP(B72,'X11'!$B:$AZ,10,FALSE)),IF($X$1=12,(VLOOKUP(B72,'X12'!$B:$AZ,10,FALSE)),IF($X$1=13,(VLOOKUP(B72,'X13'!$B:$AZ,10,FALSE)),"B"))))))))))))))=TRUE," ",(IF($X$1=1,(VLOOKUP(B72,'X1'!$B:$AZ,10,FALSE)),IF($X$1=2,(VLOOKUP(B72,'X2'!$B:$AZ,10,FALSE)),IF($X$1=3,(VLOOKUP(B72,'X3'!$B:$AZ,10,FALSE)),IF($X$1=4,(VLOOKUP(B72,'X4'!$B:$AZ,10,FALSE)),IF($X$1=5,(VLOOKUP(B72,'X5'!$B:$AZ,10,FALSE)),IF($X$1=6,(VLOOKUP(B72,'X6'!$B:$AZ,10,FALSE)),IF($X$1=7,(VLOOKUP(B72,'X7'!$B:$AZ,10,FALSE)),IF($X$1=8,(VLOOKUP(B72,'X8'!$B:$AZ,10,FALSE)),IF($X$1=9,(VLOOKUP(B72,'X9'!$B:$AZ,10,FALSE)),IF($X$1=10,(VLOOKUP(B72,'X10'!$B:$AZ,10,FALSE)),IF($X$1=11,(VLOOKUP(B72,'X11'!$B:$AZ,10,FALSE)),IF($X$1=12,(VLOOKUP(B72,'X12'!$B:$AZ,10,FALSE)),IF($X$1=13,(VLOOKUP(B72,'X13'!$B:$AZ,10,FALSE)),"B")))))))))))))))</f>
        <v>13.64038148406606</v>
      </c>
      <c r="N72" s="185">
        <f ca="1">IF(ISERROR(IF($X$1=1,(VLOOKUP(B72,'X1'!$B:$AZ,45,FALSE)),IF($X$1=2,(VLOOKUP(B72,'X2'!$B:$AZ,45,FALSE)),IF($X$1=3,(VLOOKUP(B72,'X3'!$B:$AZ,45,FALSE)),IF($X$1=4,(VLOOKUP(B72,'X4'!$B:$AZ,45,FALSE)),IF($X$1=5,(VLOOKUP(B72,'X5'!$B:$AZ,45,FALSE)),IF($X$1=6,(VLOOKUP(B72,'X6'!$B:$AZ,45,FALSE)),IF($X$1=7,(VLOOKUP(B72,'X7'!$B:$AZ,45,FALSE)),IF($X$1=8,(VLOOKUP(B72,'X8'!$B:$AZ,45,FALSE)),IF($X$1=9,(VLOOKUP(B72,'X9'!$B:$AZ,45,FALSE)),IF($X$1=10,(VLOOKUP(B72,'X10'!$B:$AZ,45,FALSE)),IF($X$1=11,(VLOOKUP(B72,'X11'!$B:$AZ,45,FALSE)),IF($X$1=12,(VLOOKUP(B72,'X12'!$B:$AZ,45,FALSE)),IF($X$1=13,(VLOOKUP(B72,'X13'!$B:$AZ,45,FALSE)),"B"))))))))))))))=TRUE," ",(IF($X$1=1,(VLOOKUP(B72,'X1'!$B:$AZ,45,FALSE)),IF($X$1=2,(VLOOKUP(B72,'X2'!$B:$AZ,45,FALSE)),IF($X$1=3,(VLOOKUP(B72,'X3'!$B:$AZ,45,FALSE)),IF($X$1=4,(VLOOKUP(B72,'X4'!$B:$AZ,45,FALSE)),IF($X$1=5,(VLOOKUP(B72,'X5'!$B:$AZ,45,FALSE)),IF($X$1=6,(VLOOKUP(B72,'X6'!$B:$AZ,45,FALSE)),IF($X$1=7,(VLOOKUP(B72,'X7'!$B:$AZ,45,FALSE)),IF($X$1=8,(VLOOKUP(B72,'X8'!$B:$AZ,45,FALSE)),IF($X$1=9,(VLOOKUP(B72,'X9'!$B:$AZ,45,FALSE)),IF($X$1=10,(VLOOKUP(B72,'X10'!$B:$AZ,45,FALSE)),IF($X$1=11,(VLOOKUP(B72,'X11'!$B:$AZ,45,FALSE)),IF($X$1=12,(VLOOKUP(B72,'X12'!$B:$AZ,45,FALSE)),IF($X$1=13,(VLOOKUP(B72,'X13'!$B:$AZ,45,FALSE)),"B")))))))))))))))</f>
        <v>-13.616344872241715</v>
      </c>
      <c r="O72" s="184" t="str">
        <f ca="1">IF(ISERROR(IF($X$1=1,(VLOOKUP(B72,'X1'!$B:$AZ,11,FALSE)),IF($X$1=2,(VLOOKUP(B72,'X2'!$B:$AZ,11,FALSE)),IF($X$1=3,(VLOOKUP(B72,'X3'!$B:$AZ,11,FALSE)),IF($X$1=4,(VLOOKUP(B72,'X4'!$B:$AZ,11,FALSE)),IF($X$1=5,(VLOOKUP(B72,'X5'!$B:$AZ,11,FALSE)),IF($X$1=6,(VLOOKUP(B72,'X6'!$B:$AZ,11,FALSE)),IF($X$1=7,(VLOOKUP(B72,'X7'!$B:$AZ,11,FALSE)),IF($X$1=8,(VLOOKUP(B72,'X8'!$B:$AZ,11,FALSE)),IF($X$1=9,(VLOOKUP(B72,'X9'!$B:$AZ,11,FALSE)),IF($X$1=10,(VLOOKUP(B72,'X10'!$B:$AZ,11,FALSE)),IF($X$1=11,(VLOOKUP(B72,'X11'!$B:$AZ,11,FALSE)),IF($X$1=12,(VLOOKUP(B72,'X12'!$B:$AZ,11,FALSE)),IF($X$1=13,(VLOOKUP(B72,'X13'!$B:$AZ,11,FALSE)),"B"))))))))))))))=TRUE," ",(IF($X$1=1,(VLOOKUP(B72,'X1'!$B:$AZ,11,FALSE)),IF($X$1=2,(VLOOKUP(B72,'X2'!$B:$AZ,11,FALSE)),IF($X$1=3,(VLOOKUP(B72,'X3'!$B:$AZ,11,FALSE)),IF($X$1=4,(VLOOKUP(B72,'X4'!$B:$AZ,11,FALSE)),IF($X$1=5,(VLOOKUP(B72,'X5'!$B:$AZ,11,FALSE)),IF($X$1=6,(VLOOKUP(B72,'X6'!$B:$AZ,11,FALSE)),IF($X$1=7,(VLOOKUP(B72,'X7'!$B:$AZ,11,FALSE)),IF($X$1=8,(VLOOKUP(B72,'X8'!$B:$AZ,11,FALSE)),IF($X$1=9,(VLOOKUP(B72,'X9'!$B:$AZ,11,FALSE)),IF($X$1=10,(VLOOKUP(B72,'X10'!$B:$AZ,11,FALSE)),IF($X$1=11,(VLOOKUP(B72,'X11'!$B:$AZ,11,FALSE)),IF($X$1=12,(VLOOKUP(B72,'X12'!$B:$AZ,11,FALSE)),IF($X$1=13,(VLOOKUP(B72,'X13'!$B:$AZ,11,FALSE)),"B")))))))))))))))</f>
        <v>NA</v>
      </c>
      <c r="P72" s="184" t="str">
        <f ca="1">IF(ISERROR(IF($X$1=1,(VLOOKUP(B72,'X1'!$B:$AZ,12,FALSE)),IF($X$1=2,(VLOOKUP(B72,'X2'!$B:$AZ,12,FALSE)),IF($X$1=3,(VLOOKUP(B72,'X3'!$B:$AZ,12,FALSE)),IF($X$1=4,(VLOOKUP(B72,'X4'!$B:$AZ,12,FALSE)),IF($X$1=5,(VLOOKUP(B72,'X5'!$B:$AZ,12,FALSE)),IF($X$1=6,(VLOOKUP(B72,'X6'!$B:$AZ,12,FALSE)),IF($X$1=7,(VLOOKUP(B72,'X7'!$B:$AZ,12,FALSE)),IF($X$1=8,(VLOOKUP(B72,'X8'!$B:$AZ,12,FALSE)),IF($X$1=9,(VLOOKUP(B72,'X9'!$B:$AZ,12,FALSE)),IF($X$1=10,(VLOOKUP(B72,'X10'!$B:$AZ,12,FALSE)),IF($X$1=11,(VLOOKUP(B72,'X11'!$B:$AZ,12,FALSE)),IF($X$1=12,(VLOOKUP(B72,'X12'!$B:$AZ,12,FALSE)),IF($X$1=13,(VLOOKUP(B72,'X13'!$B:$AZ,12,FALSE)),"B"))))))))))))))=TRUE," ",(IF($X$1=1,(VLOOKUP(B72,'X1'!$B:$AZ,12,FALSE)),IF($X$1=2,(VLOOKUP(B72,'X2'!$B:$AZ,12,FALSE)),IF($X$1=3,(VLOOKUP(B72,'X3'!$B:$AZ,12,FALSE)),IF($X$1=4,(VLOOKUP(B72,'X4'!$B:$AZ,12,FALSE)),IF($X$1=5,(VLOOKUP(B72,'X5'!$B:$AZ,12,FALSE)),IF($X$1=6,(VLOOKUP(B72,'X6'!$B:$AZ,12,FALSE)),IF($X$1=7,(VLOOKUP(B72,'X7'!$B:$AZ,12,FALSE)),IF($X$1=8,(VLOOKUP(B72,'X8'!$B:$AZ,12,FALSE)),IF($X$1=9,(VLOOKUP(B72,'X9'!$B:$AZ,12,FALSE)),IF($X$1=10,(VLOOKUP(B72,'X10'!$B:$AZ,12,FALSE)),IF($X$1=11,(VLOOKUP(B72,'X11'!$B:$AZ,12,FALSE)),IF($X$1=12,(VLOOKUP(B72,'X12'!$B:$AZ,12,FALSE)),IF($X$1=13,(VLOOKUP(B72,'X13'!$B:$AZ,12,FALSE)),"B")))))))))))))))</f>
        <v>NA</v>
      </c>
      <c r="Q72" s="185" t="str">
        <f ca="1">IF(ISERROR(IF($X$1=1,(VLOOKUP(B72,'X1'!$B:$AZ,46,FALSE)),IF($X$1=2,(VLOOKUP(B72,'X2'!$B:$AZ,46,FALSE)),IF($X$1=3,(VLOOKUP(B72,'X3'!$B:$AZ,46,FALSE)),IF($X$1=4,(VLOOKUP(B72,'X4'!$B:$AZ,46,FALSE)),IF($X$1=5,(VLOOKUP(B72,'X5'!$B:$AZ,46,FALSE)),IF($X$1=6,(VLOOKUP(B72,'X6'!$B:$AZ,46,FALSE)),IF($X$1=7,(VLOOKUP(B72,'X7'!$B:$AZ,46,FALSE)),IF($X$1=8,(VLOOKUP(B72,'X8'!$B:$AZ,46,FALSE)),IF($X$1=9,(VLOOKUP(B72,'X9'!$B:$AZ,46,FALSE)),IF($X$1=10,(VLOOKUP(B72,'X10'!$B:$AZ,46,FALSE)),IF($X$1=11,(VLOOKUP(B72,'X11'!$B:$AZ,46,FALSE)),IF($X$1=12,(VLOOKUP(B72,'X12'!$B:$AZ,46,FALSE)),IF($X$1=13,(VLOOKUP(B72,'X13'!$B:$AZ,46,FALSE)),"B"))))))))))))))=TRUE," ",(IF($X$1=1,(VLOOKUP(B72,'X1'!$B:$AZ,46,FALSE)),IF($X$1=2,(VLOOKUP(B72,'X2'!$B:$AZ,46,FALSE)),IF($X$1=3,(VLOOKUP(B72,'X3'!$B:$AZ,46,FALSE)),IF($X$1=4,(VLOOKUP(B72,'X4'!$B:$AZ,46,FALSE)),IF($X$1=5,(VLOOKUP(B72,'X5'!$B:$AZ,46,FALSE)),IF($X$1=6,(VLOOKUP(B72,'X6'!$B:$AZ,46,FALSE)),IF($X$1=7,(VLOOKUP(B72,'X7'!$B:$AZ,46,FALSE)),IF($X$1=8,(VLOOKUP(B72,'X8'!$B:$AZ,46,FALSE)),IF($X$1=9,(VLOOKUP(B72,'X9'!$B:$AZ,46,FALSE)),IF($X$1=10,(VLOOKUP(B72,'X10'!$B:$AZ,46,FALSE)),IF($X$1=11,(VLOOKUP(B72,'X11'!$B:$AZ,46,FALSE)),IF($X$1=12,(VLOOKUP(B72,'X12'!$B:$AZ,46,FALSE)),IF($X$1=13,(VLOOKUP(B72,'X13'!$B:$AZ,46,FALSE)),"B")))))))))))))))</f>
        <v xml:space="preserve"> </v>
      </c>
      <c r="R72" s="185">
        <f ca="1">IF(ISERROR(IF($X$1=1,(VLOOKUP(B72,'X1'!$B:$AZ,15,FALSE)),IF($X$1=2,(VLOOKUP(B72,'X2'!$B:$AZ,15,FALSE)),IF($X$1=3,(VLOOKUP(B72,'X3'!$B:$AZ,15,FALSE)),IF($X$1=4,(VLOOKUP(B72,'X4'!$B:$AZ,15,FALSE)),IF($X$1=5,(VLOOKUP(B72,'X5'!$B:$AZ,15,FALSE)),IF($X$1=6,(VLOOKUP(B72,'X6'!$B:$AZ,15,FALSE)),IF($X$1=7,(VLOOKUP(B72,'X7'!$B:$AZ,15,FALSE)),IF($X$1=8,(VLOOKUP(B72,'X8'!$B:$AZ,15,FALSE)),IF($X$1=9,(VLOOKUP(B72,'X9'!$B:$AZ,15,FALSE)),IF($X$1=10,(VLOOKUP(B72,'X10'!$B:$AZ,15,FALSE)),IF($X$1=11,(VLOOKUP(B72,'X11'!$B:$AZ,15,FALSE)),IF($X$1=12,(VLOOKUP(B72,'X12'!$B:$AZ,15,FALSE)),IF($X$1=13,(VLOOKUP(B72,'X13'!$B:$AZ,15,FALSE)),"B"))))))))))))))=TRUE," ",(IF($X$1=1,(VLOOKUP(B72,'X1'!$B:$AZ,15,FALSE)),IF($X$1=2,(VLOOKUP(B72,'X2'!$B:$AZ,15,FALSE)),IF($X$1=3,(VLOOKUP(B72,'X3'!$B:$AZ,15,FALSE)),IF($X$1=4,(VLOOKUP(B72,'X4'!$B:$AZ,15,FALSE)),IF($X$1=5,(VLOOKUP(B72,'X5'!$B:$AZ,15,FALSE)),IF($X$1=6,(VLOOKUP(B72,'X6'!$B:$AZ,15,FALSE)),IF($X$1=7,(VLOOKUP(B72,'X7'!$B:$AZ,15,FALSE)),IF($X$1=8,(VLOOKUP(B72,'X8'!$B:$AZ,15,FALSE)),IF($X$1=9,(VLOOKUP(B72,'X9'!$B:$AZ,15,FALSE)),IF($X$1=10,(VLOOKUP(B72,'X10'!$B:$AZ,15,FALSE)),IF($X$1=11,(VLOOKUP(B72,'X11'!$B:$AZ,15,FALSE)),IF($X$1=12,(VLOOKUP(B72,'X12'!$B:$AZ,15,FALSE)),IF($X$1=13,(VLOOKUP(B72,'X13'!$B:$AZ,15,FALSE)),"B")))))))))))))))</f>
        <v>5.9242837653478864</v>
      </c>
      <c r="S72" s="185">
        <f ca="1">IF(ISERROR(IF((IF($X$1=1,(VLOOKUP(B72,'X1'!$B:$AZ,14,FALSE)),(IF($X$1=2,(VLOOKUP(B72,'X2'!$B:$AZ,14,FALSE)),(IF($X$1=3,(VLOOKUP(B72,'X3'!$B:$AZ,14,FALSE)),(IF($X$1=4,(VLOOKUP(B72,'X4'!$B:$AZ,14,FALSE)),(IF($X$1=5,(VLOOKUP(B72,'X5'!$B:$AZ,14,FALSE)),(IF($X$1=6,(VLOOKUP(B72,'X6'!$B:$AZ,14,FALSE)),(IF($X$1=7,(VLOOKUP(B72,'X7'!$B:$AZ,14,FALSE)),(IF($X$1=8,(VLOOKUP(B72,'X8'!$B:$AZ,14,FALSE)),(IF($X$1=9,(VLOOKUP(B72,'X9'!$B:$AZ,14,FALSE)),(IF($X$1=10,(VLOOKUP(B72,'X10'!$B:$AZ,14,FALSE)),(IF($X$1=11,(VLOOKUP(B72,'X11'!$B:$AZ,14,FALSE)),(IF($X$1=12,(VLOOKUP(B72,'X12'!$B:$AZ,14,FALSE)),(VLOOKUP(B72,'X13'!$B:$AZ,14,FALSE))))))))))))))))))))))))))=$V$1," ",(IF($X$1=1,(VLOOKUP(B72,'X1'!$B:$AZ,14,FALSE)),(IF($X$1=2,(VLOOKUP(B72,'X2'!$B:$AZ,14,FALSE)),(IF($X$1=3,(VLOOKUP(B72,'X3'!$B:$AZ,14,FALSE)),(IF($X$1=4,(VLOOKUP(B72,'X4'!$B:$AZ,14,FALSE)),(IF($X$1=5,(VLOOKUP(B72,'X5'!$B:$AZ,14,FALSE)),(IF($X$1=6,(VLOOKUP(B72,'X6'!$B:$AZ,14,FALSE)),(IF($X$1=7,(VLOOKUP(B72,'X7'!$B:$AZ,14,FALSE)),(IF($X$1=8,(VLOOKUP(B72,'X8'!$B:$AZ,14,FALSE)),(IF($X$1=9,(VLOOKUP(B72,'X9'!$B:$AZ,14,FALSE)),(IF($X$1=10,(VLOOKUP(B72,'X10'!$B:$AZ,14,FALSE)),(IF($X$1=11,(VLOOKUP(B72,'X11'!$B:$AZ,14,FALSE)),(IF($X$1=12,(VLOOKUP(B72,'X12'!$B:$AZ,14,FALSE)),(VLOOKUP(B72,'X13'!$B:$AZ,14,FALSE))))))))))))))))))))))))))))=TRUE," ",(IF((IF($X$1=1,(VLOOKUP(B72,'X1'!$B:$AZ,14,FALSE)),(IF($X$1=2,(VLOOKUP(B72,'X2'!$B:$AZ,14,FALSE)),(IF($X$1=3,(VLOOKUP(B72,'X3'!$B:$AZ,14,FALSE)),(IF($X$1=4,(VLOOKUP(B72,'X4'!$B:$AZ,14,FALSE)),(IF($X$1=5,(VLOOKUP(B72,'X5'!$B:$AZ,14,FALSE)),(IF($X$1=6,(VLOOKUP(B72,'X6'!$B:$AZ,14,FALSE)),(IF($X$1=7,(VLOOKUP(B72,'X7'!$B:$AZ,14,FALSE)),(IF($X$1=8,(VLOOKUP(B72,'X8'!$B:$AZ,14,FALSE)),(IF($X$1=9,(VLOOKUP(B72,'X9'!$B:$AZ,14,FALSE)),(IF($X$1=10,(VLOOKUP(B72,'X10'!$B:$AZ,14,FALSE)),(IF($X$1=11,(VLOOKUP(B72,'X11'!$B:$AZ,14,FALSE)),(IF($X$1=12,(VLOOKUP(B72,'X12'!$B:$AZ,14,FALSE)),(VLOOKUP(B72,'X13'!$B:$AZ,14,FALSE))))))))))))))))))))))))))=$V$1," ",(IF($X$1=1,(VLOOKUP(B72,'X1'!$B:$AZ,14,FALSE)),(IF($X$1=2,(VLOOKUP(B72,'X2'!$B:$AZ,14,FALSE)),(IF($X$1=3,(VLOOKUP(B72,'X3'!$B:$AZ,14,FALSE)),(IF($X$1=4,(VLOOKUP(B72,'X4'!$B:$AZ,14,FALSE)),(IF($X$1=5,(VLOOKUP(B72,'X5'!$B:$AZ,14,FALSE)),(IF($X$1=6,(VLOOKUP(B72,'X6'!$B:$AZ,14,FALSE)),(IF($X$1=7,(VLOOKUP(B72,'X7'!$B:$AZ,14,FALSE)),(IF($X$1=8,(VLOOKUP(B72,'X8'!$B:$AZ,14,FALSE)),(IF($X$1=9,(VLOOKUP(B72,'X9'!$B:$AZ,14,FALSE)),(IF($X$1=10,(VLOOKUP(B72,'X10'!$B:$AZ,14,FALSE)),(IF($X$1=11,(VLOOKUP(B72,'X11'!$B:$AZ,14,FALSE)),(IF($X$1=12,(VLOOKUP(B72,'X12'!$B:$AZ,14,FALSE)),(VLOOKUP(B72,'X13'!$B:$AZ,14,FALSE)))))))))))))))))))))))))))))</f>
        <v>8.464991023339314</v>
      </c>
      <c r="Z72" s="170">
        <v>12</v>
      </c>
      <c r="AA72" s="170">
        <v>5</v>
      </c>
      <c r="AB72" s="170" t="str">
        <f t="shared" si="13"/>
        <v>125</v>
      </c>
      <c r="AC72" s="102">
        <f t="shared" si="14"/>
        <v>124</v>
      </c>
      <c r="AD72" s="42" t="s">
        <v>1973</v>
      </c>
      <c r="AE72" s="162" t="s">
        <v>19</v>
      </c>
      <c r="AF72" s="162" t="s">
        <v>1090</v>
      </c>
      <c r="AG72" s="162" t="s">
        <v>1091</v>
      </c>
      <c r="AH72" s="162" t="s">
        <v>793</v>
      </c>
      <c r="AI72" s="162" t="s">
        <v>795</v>
      </c>
      <c r="AJ72" s="162" t="s">
        <v>1230</v>
      </c>
      <c r="AK72" s="102">
        <v>8</v>
      </c>
      <c r="AL72" s="102">
        <v>15</v>
      </c>
      <c r="AM72" s="102">
        <v>9</v>
      </c>
      <c r="AN72" s="162" t="s">
        <v>784</v>
      </c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</row>
    <row r="73" spans="1:52" ht="14.1" customHeight="1" x14ac:dyDescent="0.25">
      <c r="A73" s="156">
        <f t="shared" si="9"/>
        <v>26</v>
      </c>
      <c r="B73" s="122" t="str">
        <f>IF(ISERROR(IF($U$16=1,(VLOOKUP(A73,$AC$89:$AH$125,2,FALSE)),IF((IF($X$1=1,'X1'!B32,(IF($X$1=2,'X2'!B32,(IF($X$1=3,'X3'!B32,(IF($X$1=4,'X4'!B32,(IF($X$1=5,'X5'!B32,(IF($X$1=6,'X6'!B32,(IF($X$1=7,'X7'!B32,(IF($X$1=8,'X8'!B32,(IF($X$1=9,'X9'!B32,(IF($X$1=10,'X10'!B32,(IF($X$1=11,'X11'!B32,(IF($X$1=12,'X12'!B32,'X13'!B32))))))))))))))))))))))))="","",(IF($X$1=1,'X1'!B32,(IF($X$1=2,'X2'!B32,(IF($X$1=3,'X3'!B32,(IF($X$1=4,'X4'!B32,(IF($X$1=5,'X5'!B32,(IF($X$1=6,'X6'!B32,(IF($X$1=7,'X7'!B32,(IF($X$1=8,'X8'!B32,(IF($X$1=9,'X9'!B32,(IF($X$1=10,'X10'!B32,(IF($X$1=11,'X11'!B32,(IF($X$1=12,'X12'!B32,'X13'!B32)))))))))))))))))))))))))))=TRUE," ",(IF($U$16=1,(VLOOKUP(A73,$AC$89:$AH$125,2,FALSE)),IF((IF($X$1=1,'X1'!B32,(IF($X$1=2,'X2'!B32,(IF($X$1=3,'X3'!B32,(IF($X$1=4,'X4'!B32,(IF($X$1=5,'X5'!B32,(IF($X$1=6,'X6'!B32,(IF($X$1=7,'X7'!B32,(IF($X$1=8,'X8'!B32,(IF($X$1=9,'X9'!B32,(IF($X$1=10,'X10'!B32,(IF($X$1=11,'X11'!B32,(IF($X$1=12,'X12'!B32,'X13'!B32))))))))))))))))))))))))="","",(IF($X$1=1,'X1'!B32,(IF($X$1=2,'X2'!B32,(IF($X$1=3,'X3'!B32,(IF($X$1=4,'X4'!B32,(IF($X$1=5,'X5'!B32,(IF($X$1=6,'X6'!B32,(IF($X$1=7,'X7'!B32,(IF($X$1=8,'X8'!B32,(IF($X$1=9,'X9'!B32,(IF($X$1=10,'X10'!B32,(IF($X$1=11,'X11'!B32,(IF($X$1=12,'X12'!B32,'X13'!B32))))))))))))))))))))))))))))</f>
        <v>PLZL RM Equity</v>
      </c>
      <c r="C73" s="181" t="str">
        <f ca="1">IF(ISERROR(IF($X$1=1,(VLOOKUP(B73,'X1'!$B:$AZ,47,FALSE)),IF($X$1=2,(VLOOKUP(B73,'X2'!$B:$AZ,47,FALSE)),IF($X$1=3,(VLOOKUP(B73,'X3'!$B:$AZ,47,FALSE)),IF($X$1=4,(VLOOKUP(B73,'X4'!$B:$AZ,47,FALSE)),IF($X$1=5,(VLOOKUP(B73,'X5'!$B:$AZ,47,FALSE)),IF($X$1=6,(VLOOKUP(B73,'X6'!$B:$AZ,47,FALSE)),IF($X$1=7,(VLOOKUP(B73,'X7'!$B:$AZ,47,FALSE)),IF($X$1=8,(VLOOKUP(B73,'X8'!$B:$AZ,47,FALSE)),IF($X$1=9,(VLOOKUP(B73,'X9'!$B:$AZ,47,FALSE)),IF($X$1=10,(VLOOKUP(B73,'X10'!$B:$AZ,47,FALSE)),IF($X$1=11,(VLOOKUP(B73,'X11'!$B:$AZ,47,FALSE)),IF($X$1=12,(VLOOKUP(B73,'X12'!$B:$AZ,47,FALSE)),IF($X$1=13,(VLOOKUP(B73,'X13'!$B:$AZ,47,FALSE)),"B"))))))))))))))=TRUE," ",(IF($X$1=1,(VLOOKUP(B73,'X1'!$B:$AZ,47,FALSE)),IF($X$1=2,(VLOOKUP(B73,'X2'!$B:$AZ,47,FALSE)),IF($X$1=3,(VLOOKUP(B73,'X3'!$B:$AZ,47,FALSE)),IF($X$1=4,(VLOOKUP(B73,'X4'!$B:$AZ,47,FALSE)),IF($X$1=5,(VLOOKUP(B73,'X5'!$B:$AZ,47,FALSE)),IF($X$1=6,(VLOOKUP(B73,'X6'!$B:$AZ,47,FALSE)),IF($X$1=7,(VLOOKUP(B73,'X7'!$B:$AZ,47,FALSE)),IF($X$1=8,(VLOOKUP(B73,'X8'!$B:$AZ,47,FALSE)),IF($X$1=9,(VLOOKUP(B73,'X9'!$B:$AZ,47,FALSE)),IF($X$1=10,(VLOOKUP(B73,'X10'!$B:$AZ,47,FALSE)),IF($X$1=11,(VLOOKUP(B73,'X11'!$B:$AZ,47,FALSE)),IF($X$1=12,(VLOOKUP(B73,'X12'!$B:$AZ,47,FALSE)),IF($X$1=13,(VLOOKUP(B73,'X13'!$B:$AZ,47,FALSE)),"B")))))))))))))))</f>
        <v>Polyus PJSC</v>
      </c>
      <c r="D73" s="181" t="str">
        <f ca="1">IF(ISERROR(IF($X$1=1,(VLOOKUP(B73,'X1'!$B:$AP,41,FALSE)),IF($X$1=2,(VLOOKUP(B73,'X2'!$B:$AP,41,FALSE)),IF($X$1=3,(VLOOKUP(B73,'X3'!$B:$AP,41,FALSE)),IF($X$1=4,(VLOOKUP(B73,'X4'!$B:$AP,41,FALSE)),IF($X$1=5,(VLOOKUP(B73,'X5'!$B:$AP,41,FALSE)),IF($X$1=6,(VLOOKUP(B73,'X6'!$B:$AP,41,FALSE)),IF($X$1=7,(VLOOKUP(B73,'X7'!$B:$AP,41,FALSE)),IF($X$1=8,(VLOOKUP(B73,'X8'!$B:$AP,41,FALSE)),IF($X$1=9,(VLOOKUP(B73,'X9'!$B:$AP,41,FALSE)),IF($X$1=10,(VLOOKUP(B73,'X10'!$B:$AP,41,FALSE)),IF($X$1=11,(VLOOKUP(B73,'X11'!$B:$AP,41,FALSE)),IF($X$1=12,(VLOOKUP(B73,'X12'!$B:$AP,41,FALSE)),IF($X$1=13,(VLOOKUP(B73,'X13'!$B:$AP,41,FALSE)),"B"))))))))))))))=TRUE," ",(IF($X$1=1,(VLOOKUP(B73,'X1'!$B:$AP,41,FALSE)),IF($X$1=2,(VLOOKUP(B73,'X2'!$B:$AP,41,FALSE)),IF($X$1=3,(VLOOKUP(B73,'X3'!$B:$AP,41,FALSE)),IF($X$1=4,(VLOOKUP(B73,'X4'!$B:$AP,41,FALSE)),IF($X$1=5,(VLOOKUP(B73,'X5'!$B:$AP,41,FALSE)),IF($X$1=6,(VLOOKUP(B73,'X6'!$B:$AP,41,FALSE)),IF($X$1=7,(VLOOKUP(B73,'X7'!$B:$AP,41,FALSE)),IF($X$1=8,(VLOOKUP(B73,'X8'!$B:$AP,41,FALSE)),IF($X$1=9,(VLOOKUP(B73,'X9'!$B:$AP,41,FALSE)),IF($X$1=10,(VLOOKUP(B73,'X10'!$B:$AP,41,FALSE)),IF($X$1=11,(VLOOKUP(B73,'X11'!$B:$AP,41,FALSE)),IF($X$1=12,(VLOOKUP(B73,'X12'!$B:$AP,41,FALSE)),IF($X$1=13,(VLOOKUP(B73,'X13'!$B:$AP,41,FALSE)),"B")))))))))))))))</f>
        <v>Precious Metals</v>
      </c>
      <c r="E73" s="182">
        <f ca="1">IF(ISERROR(IF($X$1=1,(VLOOKUP(B73,'X1'!$B:$AP,7,FALSE)),IF($X$1=2,(VLOOKUP(B73,'X2'!$B:$AP,7,FALSE)),IF($X$1=3,(VLOOKUP(B73,'X3'!$B:$AP,7,FALSE)),IF($X$1=4,(VLOOKUP(B73,'X4'!$B:$AP,7,FALSE)),IF($X$1=5,(VLOOKUP(B73,'X5'!$B:$AP,7,FALSE)),IF($X$1=6,(VLOOKUP(B73,'X6'!$B:$AP,7,FALSE)),IF($X$1=7,(VLOOKUP(B73,'X7'!$B:$AP,7,FALSE)),IF($X$1=8,(VLOOKUP(B73,'X8'!$B:$AP,7,FALSE)),IF($X$1=9,(VLOOKUP(B73,'X9'!$B:$AP,7,FALSE)),IF($X$1=10,(VLOOKUP(B73,'X10'!$B:$AP,7,FALSE)),IF($X$1=11,(VLOOKUP(B73,'X11'!$B:$AP,7,FALSE)),IF($X$1=12,(VLOOKUP(B73,'X12'!$B:$AP,7,FALSE)),IF($X$1=13,(VLOOKUP(B73,'X13'!$B:$AP,7,FALSE)),"B"))))))))))))))=TRUE," ",(IF($X$1=1,(VLOOKUP(B73,'X1'!$B:$AP,7,FALSE)),IF($X$1=2,(VLOOKUP(B73,'X2'!$B:$AP,7,FALSE)),IF($X$1=3,(VLOOKUP(B73,'X3'!$B:$AP,7,FALSE)),IF($X$1=4,(VLOOKUP(B73,'X4'!$B:$AP,7,FALSE)),IF($X$1=5,(VLOOKUP(B73,'X5'!$B:$AP,7,FALSE)),IF($X$1=6,(VLOOKUP(B73,'X6'!$B:$AP,7,FALSE)),IF($X$1=7,(VLOOKUP(B73,'X7'!$B:$AP,7,FALSE)),IF($X$1=8,(VLOOKUP(B73,'X8'!$B:$AP,7,FALSE)),IF($X$1=9,(VLOOKUP(B73,'X9'!$B:$AP,7,FALSE)),IF($X$1=10,(VLOOKUP(B73,'X10'!$B:$AP,7,FALSE)),IF($X$1=11,(VLOOKUP(B73,'X11'!$B:$AP,7,FALSE)),IF($X$1=12,(VLOOKUP(B73,'X12'!$B:$AP,7,FALSE)),IF($X$1=13,(VLOOKUP(B73,'X13'!$B:$AP,7,FALSE)),"B")))))))))))))))</f>
        <v>14697</v>
      </c>
      <c r="F73" s="182">
        <f ca="1">IF(ISERROR(IF((IF($X$1=1,(VLOOKUP(B73,'X1'!$B:$AO,6,FALSE)),(IF($X$1=2,(VLOOKUP(B73,'X2'!$B:$AO,6,FALSE)),(IF($X$1=3,(VLOOKUP(B73,'X3'!$B:$AO,6,FALSE)),(IF($X$1=4,(VLOOKUP(B73,'X4'!$B:$AO,6,FALSE)),(IF($X$1=5,(VLOOKUP(B73,'X5'!$B:$AO,6,FALSE)),(IF($X$1=6,(VLOOKUP(B73,'X6'!$B:$AO,6,FALSE)),(IF($X$1=7,(VLOOKUP(B73,'X7'!$B:$AO,6,FALSE)),(IF($X$1=8,(VLOOKUP(B73,'X8'!$B:$AO,6,FALSE)),(IF($X$1=9,(VLOOKUP(B73,'X9'!$B:$AO,6,FALSE)),(IF($X$1=10,(VLOOKUP(B73,'X10'!$B:$AO,6,FALSE)),(IF($X$1=11,(VLOOKUP(B73,'X11'!$B:$AO,6,FALSE)),(IF($X$1=12,(VLOOKUP(B73,'X12'!$B:$AO,6,FALSE)),(VLOOKUP(B73,'X13'!$B:$AO,6,FALSE))))))))))))))))))))))))))=$V$1," ",(IF($X$1=1,(VLOOKUP(B73,'X1'!$B:$AO,6,FALSE)),(IF($X$1=2,(VLOOKUP(B73,'X2'!$B:$AO,6,FALSE)),(IF($X$1=3,(VLOOKUP(B73,'X3'!$B:$AO,6,FALSE)),(IF($X$1=4,(VLOOKUP(B73,'X4'!$B:$AO,6,FALSE)),(IF($X$1=5,(VLOOKUP(B73,'X5'!$B:$AO,6,FALSE)),(IF($X$1=6,(VLOOKUP(B73,'X6'!$B:$AO,6,FALSE)),(IF($X$1=7,(VLOOKUP(B73,'X7'!$B:$AO,6,FALSE)),(IF($X$1=8,(VLOOKUP(B73,'X8'!$B:$AO,6,FALSE)),(IF($X$1=9,(VLOOKUP(B73,'X9'!$B:$AO,6,FALSE)),(IF($X$1=10,(VLOOKUP(B73,'X10'!$B:$AO,6,FALSE)),(IF($X$1=11,(VLOOKUP(B73,'X11'!$B:$AO,6,FALSE)),(IF($X$1=12,(VLOOKUP(B73,'X12'!$B:$AO,6,FALSE)),(VLOOKUP(B73,'X13'!$B:$AO,6,FALSE))))))))))))))))))))))))))))=TRUE," ",(IF((IF($X$1=1,(VLOOKUP(B73,'X1'!$B:$AO,6,FALSE)),(IF($X$1=2,(VLOOKUP(B73,'X2'!$B:$AO,6,FALSE)),(IF($X$1=3,(VLOOKUP(B73,'X3'!$B:$AO,6,FALSE)),(IF($X$1=4,(VLOOKUP(B73,'X4'!$B:$AO,6,FALSE)),(IF($X$1=5,(VLOOKUP(B73,'X5'!$B:$AO,6,FALSE)),(IF($X$1=6,(VLOOKUP(B73,'X6'!$B:$AO,6,FALSE)),(IF($X$1=7,(VLOOKUP(B73,'X7'!$B:$AO,6,FALSE)),(IF($X$1=8,(VLOOKUP(B73,'X8'!$B:$AO,6,FALSE)),(IF($X$1=9,(VLOOKUP(B73,'X9'!$B:$AO,6,FALSE)),(IF($X$1=10,(VLOOKUP(B73,'X10'!$B:$AO,6,FALSE)),(IF($X$1=11,(VLOOKUP(B73,'X11'!$B:$AO,6,FALSE)),(IF($X$1=12,(VLOOKUP(B73,'X12'!$B:$AO,6,FALSE)),(VLOOKUP(B73,'X13'!$B:$AO,6,FALSE))))))))))))))))))))))))))=$V$1," ",(IF($X$1=1,(VLOOKUP(B73,'X1'!$B:$AO,6,FALSE)),(IF($X$1=2,(VLOOKUP(B73,'X2'!$B:$AO,6,FALSE)),(IF($X$1=3,(VLOOKUP(B73,'X3'!$B:$AO,6,FALSE)),(IF($X$1=4,(VLOOKUP(B73,'X4'!$B:$AO,6,FALSE)),(IF($X$1=5,(VLOOKUP(B73,'X5'!$B:$AO,6,FALSE)),(IF($X$1=6,(VLOOKUP(B73,'X6'!$B:$AO,6,FALSE)),(IF($X$1=7,(VLOOKUP(B73,'X7'!$B:$AO,6,FALSE)),(IF($X$1=8,(VLOOKUP(B73,'X8'!$B:$AO,6,FALSE)),(IF($X$1=9,(VLOOKUP(B73,'X9'!$B:$AO,6,FALSE)),(IF($X$1=10,(VLOOKUP(B73,'X10'!$B:$AO,6,FALSE)),(IF($X$1=11,(VLOOKUP(B73,'X11'!$B:$AO,6,FALSE)),(IF($X$1=12,(VLOOKUP(B73,'X12'!$B:$AO,6,FALSE)),(VLOOKUP(B73,'X13'!$B:$AO,6,FALSE)))))))))))))))))))))))))))))</f>
        <v>17760</v>
      </c>
      <c r="G73" s="182">
        <f ca="1">IF(ISERROR(IF($X$1=1,(VLOOKUP(B73,'X1'!$B:$AZ,44,FALSE)),IF($X$1=2,(VLOOKUP(B73,'X2'!$B:$AZ,44,FALSE)),IF($X$1=3,(VLOOKUP(B73,'X3'!$B:$AZ,44,FALSE)),IF($X$1=4,(VLOOKUP(B73,'X4'!$B:$AZ,44,FALSE)),IF($X$1=5,(VLOOKUP(B73,'X5'!$B:$AZ,44,FALSE)),IF($X$1=6,(VLOOKUP(B73,'X6'!$B:$AZ,44,FALSE)),IF($X$1=7,(VLOOKUP(B73,'X7'!$B:$AZ,44,FALSE)),IF($X$1=8,(VLOOKUP(B73,'X8'!$B:$AZ,44,FALSE)),IF($X$1=9,(VLOOKUP(B73,'X9'!$B:$AZ,44,FALSE)),IF($X$1=10,(VLOOKUP(B73,'X10'!$B:$AZ,44,FALSE)),IF($X$1=11,(VLOOKUP(B73,'X11'!$B:$AZ,44,FALSE)),IF($X$1=12,(VLOOKUP(B73,'X12'!$B:$AZ,44,FALSE)),IF($X$1=13,(VLOOKUP(B73,'X13'!$B:$AZ,44,FALSE)),"B"))))))))))))))=TRUE," ",(IF($X$1=1,(VLOOKUP(B73,'X1'!$B:$AZ,44,FALSE)),IF($X$1=2,(VLOOKUP(B73,'X2'!$B:$AZ,44,FALSE)),IF($X$1=3,(VLOOKUP(B73,'X3'!$B:$AZ,44,FALSE)),IF($X$1=4,(VLOOKUP(B73,'X4'!$B:$AZ,44,FALSE)),IF($X$1=5,(VLOOKUP(B73,'X5'!$B:$AZ,44,FALSE)),IF($X$1=6,(VLOOKUP(B73,'X6'!$B:$AZ,44,FALSE)),IF($X$1=7,(VLOOKUP(B73,'X7'!$B:$AZ,44,FALSE)),IF($X$1=8,(VLOOKUP(B73,'X8'!$B:$AZ,44,FALSE)),IF($X$1=9,(VLOOKUP(B73,'X9'!$B:$AZ,44,FALSE)),IF($X$1=10,(VLOOKUP(B73,'X10'!$B:$AZ,44,FALSE)),IF($X$1=11,(VLOOKUP(B73,'X11'!$B:$AZ,44,FALSE)),IF($X$1=12,(VLOOKUP(B73,'X12'!$B:$AZ,44,FALSE)),IF($X$1=13,(VLOOKUP(B73,'X13'!$B:$AZ,44,FALSE)),"B")))))))))))))))</f>
        <v>20.840987956725865</v>
      </c>
      <c r="H73" s="182">
        <f ca="1">IF(ISERROR(IF($X$1=1,(VLOOKUP(B73,'X1'!$B:$AZ,8,FALSE)),IF($X$1=2,(VLOOKUP(B73,'X2'!$B:$AZ,8,FALSE)),IF($X$1=3,(VLOOKUP(B73,'X3'!$B:$AZ,8,FALSE)),IF($X$1=4,(VLOOKUP(B73,'X4'!$B:$AZ,8,FALSE)),IF($X$1=5,(VLOOKUP(B73,'X5'!$B:$AZ,8,FALSE)),IF($X$1=6,(VLOOKUP(B73,'X6'!$B:$AZ,8,FALSE)),IF($X$1=7,(VLOOKUP(B73,'X7'!$B:$AZ,8,FALSE)),IF($X$1=8,(VLOOKUP(B73,'X8'!$B:$AZ,8,FALSE)),IF($X$1=9,(VLOOKUP(B73,'X9'!$B:$AZ,8,FALSE)),IF($X$1=10,(VLOOKUP(B73,'X10'!$B:$AZ,8,FALSE)),IF($X$1=11,(VLOOKUP(B73,'X11'!$B:$AZ,8,FALSE)),IF($X$1=12,(VLOOKUP(B73,'X12'!$B:$AZ,8,FALSE)),IF($X$1=13,(VLOOKUP(B73,'X13'!$B:$AZ,8,FALSE)),"B"))))))))))))))=TRUE," ",(IF($X$1=1,(VLOOKUP(B73,'X1'!$B:$AZ,8,FALSE)),IF($X$1=2,(VLOOKUP(B73,'X2'!$B:$AZ,8,FALSE)),IF($X$1=3,(VLOOKUP(B73,'X3'!$B:$AZ,8,FALSE)),IF($X$1=4,(VLOOKUP(B73,'X4'!$B:$AZ,8,FALSE)),IF($X$1=5,(VLOOKUP(B73,'X5'!$B:$AZ,8,FALSE)),IF($X$1=6,(VLOOKUP(B73,'X6'!$B:$AZ,8,FALSE)),IF($X$1=7,(VLOOKUP(B73,'X7'!$B:$AZ,8,FALSE)),IF($X$1=8,(VLOOKUP(B73,'X8'!$B:$AZ,8,FALSE)),IF($X$1=9,(VLOOKUP(B73,'X9'!$B:$AZ,8,FALSE)),IF($X$1=10,(VLOOKUP(B73,'X10'!$B:$AZ,8,FALSE)),IF($X$1=11,(VLOOKUP(B73,'X11'!$B:$AZ,8,FALSE)),IF($X$1=12,(VLOOKUP(B73,'X12'!$B:$AZ,8,FALSE)),IF($X$1=13,(VLOOKUP(B73,'X13'!$B:$AZ,8,FALSE)),"B")))))))))))))))</f>
        <v>27434.708672733286</v>
      </c>
      <c r="I73" s="183">
        <f ca="1">IF(ISERROR(IF($X$1=1,(VLOOKUP(B73,'X1'!$B:$AZ,2,FALSE)),IF($X$1=2,(VLOOKUP(B73,'X2'!$B:$AZ,2,FALSE)),IF($X$1=3,(VLOOKUP(B73,'X3'!$B:$AZ,2,FALSE)),IF($X$1=4,(VLOOKUP(B73,'X4'!$B:$AZ,2,FALSE)),IF($X$1=5,(VLOOKUP(B73,'X5'!$B:$AZ,2,FALSE)),IF($X$1=6,(VLOOKUP(B73,'X6'!$B:$AZ,2,FALSE)),IF($X$1=7,(VLOOKUP(B73,'X7'!$B:$AZ,2,FALSE)),IF($X$1=8,(VLOOKUP(B73,'X8'!$B:$AZ,2,FALSE)),IF($X$1=9,(VLOOKUP(B73,'X9'!$B:$AZ,2,FALSE)),IF($X$1=10,(VLOOKUP(B73,'X10'!$B:$AZ,2,FALSE)),IF($X$1=11,(VLOOKUP(B73,'X11'!$B:$AZ,2,FALSE)),IF($X$1=12,(VLOOKUP(B73,'X12'!$B:$AZ,2,FALSE)),IF($X$1=13,(VLOOKUP(B73,'X13'!$B:$AZ,2,FALSE)),"B"))))))))))))))=TRUE," ",(IF($X$1=1,(VLOOKUP(B73,'X1'!$B:$AZ,2,FALSE)),IF($X$1=2,(VLOOKUP(B73,'X2'!$B:$AZ,2,FALSE)),IF($X$1=3,(VLOOKUP(B73,'X3'!$B:$AZ,2,FALSE)),IF($X$1=4,(VLOOKUP(B73,'X4'!$B:$AZ,2,FALSE)),IF($X$1=5,(VLOOKUP(B73,'X5'!$B:$AZ,2,FALSE)),IF($X$1=6,(VLOOKUP(B73,'X6'!$B:$AZ,2,FALSE)),IF($X$1=7,(VLOOKUP(B73,'X7'!$B:$AZ,2,FALSE)),IF($X$1=8,(VLOOKUP(B73,'X8'!$B:$AZ,2,FALSE)),IF($X$1=9,(VLOOKUP(B73,'X9'!$B:$AZ,2,FALSE)),IF($X$1=10,(VLOOKUP(B73,'X10'!$B:$AZ,2,FALSE)),IF($X$1=11,(VLOOKUP(B73,'X11'!$B:$AZ,2,FALSE)),IF($X$1=12,(VLOOKUP(B73,'X12'!$B:$AZ,2,FALSE)),IF($X$1=13,(VLOOKUP(B73,'X13'!$B:$AZ,2,FALSE)),"B")))))))))))))))</f>
        <v>8</v>
      </c>
      <c r="J73" s="183">
        <f ca="1">IF(ISERROR(IF($X$1=1,(VLOOKUP(B73,'X1'!$B:$AZ,3,FALSE)),IF($X$1=2,(VLOOKUP(B73,'X2'!$B:$AZ,3,FALSE)),IF($X$1=3,(VLOOKUP(B73,'X3'!$B:$AZ,3,FALSE)),IF($X$1=4,(VLOOKUP(B73,'X4'!$B:$AZ,3,FALSE)),IF($X$1=5,(VLOOKUP(B73,'X5'!$B:$AZ,3,FALSE)),IF($X$1=6,(VLOOKUP(B73,'X6'!$B:$AZ,3,FALSE)),IF($X$1=7,(VLOOKUP(B73,'X7'!$B:$AZ,3,FALSE)),IF($X$1=8,(VLOOKUP(B73,'X8'!$B:$AZ,3,FALSE)),IF($X$1=9,(VLOOKUP(B73,'X9'!$B:$AZ,3,FALSE)),IF($X$1=10,(VLOOKUP(B73,'X10'!$B:$AZ,3,FALSE)),IF($X$1=11,(VLOOKUP(B73,'X11'!$B:$AZ,3,FALSE)),IF($X$1=12,(VLOOKUP(B73,'X12'!$B:$AZ,3,FALSE)),IF($X$1=13,(VLOOKUP(B73,'X13'!$B:$AZ,3,FALSE)),"B"))))))))))))))=TRUE," ",(IF($X$1=1,(VLOOKUP(B73,'X1'!$B:$AZ,3,FALSE)),IF($X$1=2,(VLOOKUP(B73,'X2'!$B:$AZ,3,FALSE)),IF($X$1=3,(VLOOKUP(B73,'X3'!$B:$AZ,3,FALSE)),IF($X$1=4,(VLOOKUP(B73,'X4'!$B:$AZ,3,FALSE)),IF($X$1=5,(VLOOKUP(B73,'X5'!$B:$AZ,3,FALSE)),IF($X$1=6,(VLOOKUP(B73,'X6'!$B:$AZ,3,FALSE)),IF($X$1=7,(VLOOKUP(B73,'X7'!$B:$AZ,3,FALSE)),IF($X$1=8,(VLOOKUP(B73,'X8'!$B:$AZ,3,FALSE)),IF($X$1=9,(VLOOKUP(B73,'X9'!$B:$AZ,3,FALSE)),IF($X$1=10,(VLOOKUP(B73,'X10'!$B:$AZ,3,FALSE)),IF($X$1=11,(VLOOKUP(B73,'X11'!$B:$AZ,3,FALSE)),IF($X$1=12,(VLOOKUP(B73,'X12'!$B:$AZ,3,FALSE)),IF($X$1=13,(VLOOKUP(B73,'X13'!$B:$AZ,3,FALSE)),"B")))))))))))))))</f>
        <v>1</v>
      </c>
      <c r="K73" s="183">
        <f ca="1">IF(ISERROR(IF($X$1=1,(VLOOKUP(B73,'X1'!$B:$AZ,5,FALSE)),IF($X$1=2,(VLOOKUP(B73,'X2'!$B:$AZ,5,FALSE)),IF($X$1=3,(VLOOKUP(B73,'X3'!$B:$AZ,5,FALSE)),IF($X$1=4,(VLOOKUP(B73,'X4'!$B:$AZ,5,FALSE)),IF($X$1=5,(VLOOKUP(B73,'X5'!$B:$AZ,5,FALSE)),IF($X$1=6,(VLOOKUP(B73,'X6'!$B:$AZ,5,FALSE)),IF($X$1=7,(VLOOKUP(B73,'X7'!$B:$AZ,5,FALSE)),IF($X$1=8,(VLOOKUP(B73,'X8'!$B:$AZ,5,FALSE)),IF($X$1=9,(VLOOKUP(B73,'X9'!$B:$AZ,5,FALSE)),IF($X$1=10,(VLOOKUP(B73,'X10'!$B:$AZ,5,FALSE)),IF($X$1=11,(VLOOKUP(B73,'X11'!$B:$AZ,5,FALSE)),IF($X$1=12,(VLOOKUP(B73,'X12'!$B:$AZ,5,FALSE)),IF($X$1=13,(VLOOKUP(B73,'X13'!$B:$AZ,5,FALSE)),"B"))))))))))))))=TRUE," ",(IF($X$1=1,(VLOOKUP(B73,'X1'!$B:$AZ,5,FALSE)),IF($X$1=2,(VLOOKUP(B73,'X2'!$B:$AZ,5,FALSE)),IF($X$1=3,(VLOOKUP(B73,'X3'!$B:$AZ,5,FALSE)),IF($X$1=4,(VLOOKUP(B73,'X4'!$B:$AZ,5,FALSE)),IF($X$1=5,(VLOOKUP(B73,'X5'!$B:$AZ,5,FALSE)),IF($X$1=6,(VLOOKUP(B73,'X6'!$B:$AZ,5,FALSE)),IF($X$1=7,(VLOOKUP(B73,'X7'!$B:$AZ,5,FALSE)),IF($X$1=8,(VLOOKUP(B73,'X8'!$B:$AZ,5,FALSE)),IF($X$1=9,(VLOOKUP(B73,'X9'!$B:$AZ,5,FALSE)),IF($X$1=10,(VLOOKUP(B73,'X10'!$B:$AZ,5,FALSE)),IF($X$1=11,(VLOOKUP(B73,'X11'!$B:$AZ,5,FALSE)),IF($X$1=12,(VLOOKUP(B73,'X12'!$B:$AZ,5,FALSE)),IF($X$1=13,(VLOOKUP(B73,'X13'!$B:$AZ,5,FALSE)),"B")))))))))))))))</f>
        <v>10</v>
      </c>
      <c r="L73" s="184">
        <f ca="1">IF(ISERROR(IF($X$1=1,(VLOOKUP(B73,'X1'!$B:$AZ,9,FALSE)),IF($X$1=2,(VLOOKUP(B73,'X2'!$B:$AZ,9,FALSE)),IF($X$1=3,(VLOOKUP(B73,'X3'!$B:$AZ,9,FALSE)),IF($X$1=4,(VLOOKUP(B73,'X4'!$B:$AZ,9,FALSE)),IF($X$1=5,(VLOOKUP(B73,'X5'!$B:$AZ,9,FALSE)),IF($X$1=6,(VLOOKUP(B73,'X6'!$B:$AZ,9,FALSE)),IF($X$1=7,(VLOOKUP(B73,'X7'!$B:$AZ,9,FALSE)),IF($X$1=8,(VLOOKUP(B73,'X8'!$B:$AZ,9,FALSE)),IF($X$1=9,(VLOOKUP(B73,'X9'!$B:$AZ,9,FALSE)),IF($X$1=10,(VLOOKUP(B73,'X10'!$B:$AZ,9,FALSE)),IF($X$1=11,(VLOOKUP(B73,'X11'!$B:$AZ,9,FALSE)),IF($X$1=12,(VLOOKUP(B73,'X12'!$B:$AZ,9,FALSE)),IF($X$1=13,(VLOOKUP(B73,'X13'!$B:$AZ,9,FALSE)),"B"))))))))))))))=TRUE," ",(IF($X$1=1,(VLOOKUP(B73,'X1'!$B:$AZ,9,FALSE)),IF($X$1=2,(VLOOKUP(B73,'X2'!$B:$AZ,9,FALSE)),IF($X$1=3,(VLOOKUP(B73,'X3'!$B:$AZ,9,FALSE)),IF($X$1=4,(VLOOKUP(B73,'X4'!$B:$AZ,9,FALSE)),IF($X$1=5,(VLOOKUP(B73,'X5'!$B:$AZ,9,FALSE)),IF($X$1=6,(VLOOKUP(B73,'X6'!$B:$AZ,9,FALSE)),IF($X$1=7,(VLOOKUP(B73,'X7'!$B:$AZ,9,FALSE)),IF($X$1=8,(VLOOKUP(B73,'X8'!$B:$AZ,9,FALSE)),IF($X$1=9,(VLOOKUP(B73,'X9'!$B:$AZ,9,FALSE)),IF($X$1=10,(VLOOKUP(B73,'X10'!$B:$AZ,9,FALSE)),IF($X$1=11,(VLOOKUP(B73,'X11'!$B:$AZ,9,FALSE)),IF($X$1=12,(VLOOKUP(B73,'X12'!$B:$AZ,9,FALSE)),IF($X$1=13,(VLOOKUP(B73,'X13'!$B:$AZ,9,FALSE)),"B")))))))))))))))</f>
        <v>11.3842335685006</v>
      </c>
      <c r="M73" s="184">
        <f ca="1">IF(ISERROR(IF($X$1=1,(VLOOKUP(B73,'X1'!$B:$AZ,10,FALSE)),IF($X$1=2,(VLOOKUP(B73,'X2'!$B:$AZ,10,FALSE)),IF($X$1=3,(VLOOKUP(B73,'X3'!$B:$AZ,10,FALSE)),IF($X$1=4,(VLOOKUP(B73,'X4'!$B:$AZ,10,FALSE)),IF($X$1=5,(VLOOKUP(B73,'X5'!$B:$AZ,10,FALSE)),IF($X$1=6,(VLOOKUP(B73,'X6'!$B:$AZ,10,FALSE)),IF($X$1=7,(VLOOKUP(B73,'X7'!$B:$AZ,10,FALSE)),IF($X$1=8,(VLOOKUP(B73,'X8'!$B:$AZ,10,FALSE)),IF($X$1=9,(VLOOKUP(B73,'X9'!$B:$AZ,10,FALSE)),IF($X$1=10,(VLOOKUP(B73,'X10'!$B:$AZ,10,FALSE)),IF($X$1=11,(VLOOKUP(B73,'X11'!$B:$AZ,10,FALSE)),IF($X$1=12,(VLOOKUP(B73,'X12'!$B:$AZ,10,FALSE)),IF($X$1=13,(VLOOKUP(B73,'X13'!$B:$AZ,10,FALSE)),"B"))))))))))))))=TRUE," ",(IF($X$1=1,(VLOOKUP(B73,'X1'!$B:$AZ,10,FALSE)),IF($X$1=2,(VLOOKUP(B73,'X2'!$B:$AZ,10,FALSE)),IF($X$1=3,(VLOOKUP(B73,'X3'!$B:$AZ,10,FALSE)),IF($X$1=4,(VLOOKUP(B73,'X4'!$B:$AZ,10,FALSE)),IF($X$1=5,(VLOOKUP(B73,'X5'!$B:$AZ,10,FALSE)),IF($X$1=6,(VLOOKUP(B73,'X6'!$B:$AZ,10,FALSE)),IF($X$1=7,(VLOOKUP(B73,'X7'!$B:$AZ,10,FALSE)),IF($X$1=8,(VLOOKUP(B73,'X8'!$B:$AZ,10,FALSE)),IF($X$1=9,(VLOOKUP(B73,'X9'!$B:$AZ,10,FALSE)),IF($X$1=10,(VLOOKUP(B73,'X10'!$B:$AZ,10,FALSE)),IF($X$1=11,(VLOOKUP(B73,'X11'!$B:$AZ,10,FALSE)),IF($X$1=12,(VLOOKUP(B73,'X12'!$B:$AZ,10,FALSE)),IF($X$1=13,(VLOOKUP(B73,'X13'!$B:$AZ,10,FALSE)),"B")))))))))))))))</f>
        <v>11.915890691951889</v>
      </c>
      <c r="N73" s="185">
        <f ca="1">IF(ISERROR(IF($X$1=1,(VLOOKUP(B73,'X1'!$B:$AZ,45,FALSE)),IF($X$1=2,(VLOOKUP(B73,'X2'!$B:$AZ,45,FALSE)),IF($X$1=3,(VLOOKUP(B73,'X3'!$B:$AZ,45,FALSE)),IF($X$1=4,(VLOOKUP(B73,'X4'!$B:$AZ,45,FALSE)),IF($X$1=5,(VLOOKUP(B73,'X5'!$B:$AZ,45,FALSE)),IF($X$1=6,(VLOOKUP(B73,'X6'!$B:$AZ,45,FALSE)),IF($X$1=7,(VLOOKUP(B73,'X7'!$B:$AZ,45,FALSE)),IF($X$1=8,(VLOOKUP(B73,'X8'!$B:$AZ,45,FALSE)),IF($X$1=9,(VLOOKUP(B73,'X9'!$B:$AZ,45,FALSE)),IF($X$1=10,(VLOOKUP(B73,'X10'!$B:$AZ,45,FALSE)),IF($X$1=11,(VLOOKUP(B73,'X11'!$B:$AZ,45,FALSE)),IF($X$1=12,(VLOOKUP(B73,'X12'!$B:$AZ,45,FALSE)),IF($X$1=13,(VLOOKUP(B73,'X13'!$B:$AZ,45,FALSE)),"B"))))))))))))))=TRUE," ",(IF($X$1=1,(VLOOKUP(B73,'X1'!$B:$AZ,45,FALSE)),IF($X$1=2,(VLOOKUP(B73,'X2'!$B:$AZ,45,FALSE)),IF($X$1=3,(VLOOKUP(B73,'X3'!$B:$AZ,45,FALSE)),IF($X$1=4,(VLOOKUP(B73,'X4'!$B:$AZ,45,FALSE)),IF($X$1=5,(VLOOKUP(B73,'X5'!$B:$AZ,45,FALSE)),IF($X$1=6,(VLOOKUP(B73,'X6'!$B:$AZ,45,FALSE)),IF($X$1=7,(VLOOKUP(B73,'X7'!$B:$AZ,45,FALSE)),IF($X$1=8,(VLOOKUP(B73,'X8'!$B:$AZ,45,FALSE)),IF($X$1=9,(VLOOKUP(B73,'X9'!$B:$AZ,45,FALSE)),IF($X$1=10,(VLOOKUP(B73,'X10'!$B:$AZ,45,FALSE)),IF($X$1=11,(VLOOKUP(B73,'X11'!$B:$AZ,45,FALSE)),IF($X$1=12,(VLOOKUP(B73,'X12'!$B:$AZ,45,FALSE)),IF($X$1=13,(VLOOKUP(B73,'X13'!$B:$AZ,45,FALSE)),"B")))))))))))))))</f>
        <v>-32.454731415757735</v>
      </c>
      <c r="O73" s="184">
        <f ca="1">IF(ISERROR(IF($X$1=1,(VLOOKUP(B73,'X1'!$B:$AZ,11,FALSE)),IF($X$1=2,(VLOOKUP(B73,'X2'!$B:$AZ,11,FALSE)),IF($X$1=3,(VLOOKUP(B73,'X3'!$B:$AZ,11,FALSE)),IF($X$1=4,(VLOOKUP(B73,'X4'!$B:$AZ,11,FALSE)),IF($X$1=5,(VLOOKUP(B73,'X5'!$B:$AZ,11,FALSE)),IF($X$1=6,(VLOOKUP(B73,'X6'!$B:$AZ,11,FALSE)),IF($X$1=7,(VLOOKUP(B73,'X7'!$B:$AZ,11,FALSE)),IF($X$1=8,(VLOOKUP(B73,'X8'!$B:$AZ,11,FALSE)),IF($X$1=9,(VLOOKUP(B73,'X9'!$B:$AZ,11,FALSE)),IF($X$1=10,(VLOOKUP(B73,'X10'!$B:$AZ,11,FALSE)),IF($X$1=11,(VLOOKUP(B73,'X11'!$B:$AZ,11,FALSE)),IF($X$1=12,(VLOOKUP(B73,'X12'!$B:$AZ,11,FALSE)),IF($X$1=13,(VLOOKUP(B73,'X13'!$B:$AZ,11,FALSE)),"B"))))))))))))))=TRUE," ",(IF($X$1=1,(VLOOKUP(B73,'X1'!$B:$AZ,11,FALSE)),IF($X$1=2,(VLOOKUP(B73,'X2'!$B:$AZ,11,FALSE)),IF($X$1=3,(VLOOKUP(B73,'X3'!$B:$AZ,11,FALSE)),IF($X$1=4,(VLOOKUP(B73,'X4'!$B:$AZ,11,FALSE)),IF($X$1=5,(VLOOKUP(B73,'X5'!$B:$AZ,11,FALSE)),IF($X$1=6,(VLOOKUP(B73,'X6'!$B:$AZ,11,FALSE)),IF($X$1=7,(VLOOKUP(B73,'X7'!$B:$AZ,11,FALSE)),IF($X$1=8,(VLOOKUP(B73,'X8'!$B:$AZ,11,FALSE)),IF($X$1=9,(VLOOKUP(B73,'X9'!$B:$AZ,11,FALSE)),IF($X$1=10,(VLOOKUP(B73,'X10'!$B:$AZ,11,FALSE)),IF($X$1=11,(VLOOKUP(B73,'X11'!$B:$AZ,11,FALSE)),IF($X$1=12,(VLOOKUP(B73,'X12'!$B:$AZ,11,FALSE)),IF($X$1=13,(VLOOKUP(B73,'X13'!$B:$AZ,11,FALSE)),"B")))))))))))))))</f>
        <v>8.6780995992666092</v>
      </c>
      <c r="P73" s="184">
        <f ca="1">IF(ISERROR(IF($X$1=1,(VLOOKUP(B73,'X1'!$B:$AZ,12,FALSE)),IF($X$1=2,(VLOOKUP(B73,'X2'!$B:$AZ,12,FALSE)),IF($X$1=3,(VLOOKUP(B73,'X3'!$B:$AZ,12,FALSE)),IF($X$1=4,(VLOOKUP(B73,'X4'!$B:$AZ,12,FALSE)),IF($X$1=5,(VLOOKUP(B73,'X5'!$B:$AZ,12,FALSE)),IF($X$1=6,(VLOOKUP(B73,'X6'!$B:$AZ,12,FALSE)),IF($X$1=7,(VLOOKUP(B73,'X7'!$B:$AZ,12,FALSE)),IF($X$1=8,(VLOOKUP(B73,'X8'!$B:$AZ,12,FALSE)),IF($X$1=9,(VLOOKUP(B73,'X9'!$B:$AZ,12,FALSE)),IF($X$1=10,(VLOOKUP(B73,'X10'!$B:$AZ,12,FALSE)),IF($X$1=11,(VLOOKUP(B73,'X11'!$B:$AZ,12,FALSE)),IF($X$1=12,(VLOOKUP(B73,'X12'!$B:$AZ,12,FALSE)),IF($X$1=13,(VLOOKUP(B73,'X13'!$B:$AZ,12,FALSE)),"B"))))))))))))))=TRUE," ",(IF($X$1=1,(VLOOKUP(B73,'X1'!$B:$AZ,12,FALSE)),IF($X$1=2,(VLOOKUP(B73,'X2'!$B:$AZ,12,FALSE)),IF($X$1=3,(VLOOKUP(B73,'X3'!$B:$AZ,12,FALSE)),IF($X$1=4,(VLOOKUP(B73,'X4'!$B:$AZ,12,FALSE)),IF($X$1=5,(VLOOKUP(B73,'X5'!$B:$AZ,12,FALSE)),IF($X$1=6,(VLOOKUP(B73,'X6'!$B:$AZ,12,FALSE)),IF($X$1=7,(VLOOKUP(B73,'X7'!$B:$AZ,12,FALSE)),IF($X$1=8,(VLOOKUP(B73,'X8'!$B:$AZ,12,FALSE)),IF($X$1=9,(VLOOKUP(B73,'X9'!$B:$AZ,12,FALSE)),IF($X$1=10,(VLOOKUP(B73,'X10'!$B:$AZ,12,FALSE)),IF($X$1=11,(VLOOKUP(B73,'X11'!$B:$AZ,12,FALSE)),IF($X$1=12,(VLOOKUP(B73,'X12'!$B:$AZ,12,FALSE)),IF($X$1=13,(VLOOKUP(B73,'X13'!$B:$AZ,12,FALSE)),"B")))))))))))))))</f>
        <v>8.3441943584588358</v>
      </c>
      <c r="Q73" s="185">
        <f ca="1">IF(ISERROR(IF($X$1=1,(VLOOKUP(B73,'X1'!$B:$AZ,46,FALSE)),IF($X$1=2,(VLOOKUP(B73,'X2'!$B:$AZ,46,FALSE)),IF($X$1=3,(VLOOKUP(B73,'X3'!$B:$AZ,46,FALSE)),IF($X$1=4,(VLOOKUP(B73,'X4'!$B:$AZ,46,FALSE)),IF($X$1=5,(VLOOKUP(B73,'X5'!$B:$AZ,46,FALSE)),IF($X$1=6,(VLOOKUP(B73,'X6'!$B:$AZ,46,FALSE)),IF($X$1=7,(VLOOKUP(B73,'X7'!$B:$AZ,46,FALSE)),IF($X$1=8,(VLOOKUP(B73,'X8'!$B:$AZ,46,FALSE)),IF($X$1=9,(VLOOKUP(B73,'X9'!$B:$AZ,46,FALSE)),IF($X$1=10,(VLOOKUP(B73,'X10'!$B:$AZ,46,FALSE)),IF($X$1=11,(VLOOKUP(B73,'X11'!$B:$AZ,46,FALSE)),IF($X$1=12,(VLOOKUP(B73,'X12'!$B:$AZ,46,FALSE)),IF($X$1=13,(VLOOKUP(B73,'X13'!$B:$AZ,46,FALSE)),"B"))))))))))))))=TRUE," ",(IF($X$1=1,(VLOOKUP(B73,'X1'!$B:$AZ,46,FALSE)),IF($X$1=2,(VLOOKUP(B73,'X2'!$B:$AZ,46,FALSE)),IF($X$1=3,(VLOOKUP(B73,'X3'!$B:$AZ,46,FALSE)),IF($X$1=4,(VLOOKUP(B73,'X4'!$B:$AZ,46,FALSE)),IF($X$1=5,(VLOOKUP(B73,'X5'!$B:$AZ,46,FALSE)),IF($X$1=6,(VLOOKUP(B73,'X6'!$B:$AZ,46,FALSE)),IF($X$1=7,(VLOOKUP(B73,'X7'!$B:$AZ,46,FALSE)),IF($X$1=8,(VLOOKUP(B73,'X8'!$B:$AZ,46,FALSE)),IF($X$1=9,(VLOOKUP(B73,'X9'!$B:$AZ,46,FALSE)),IF($X$1=10,(VLOOKUP(B73,'X10'!$B:$AZ,46,FALSE)),IF($X$1=11,(VLOOKUP(B73,'X11'!$B:$AZ,46,FALSE)),IF($X$1=12,(VLOOKUP(B73,'X12'!$B:$AZ,46,FALSE)),IF($X$1=13,(VLOOKUP(B73,'X13'!$B:$AZ,46,FALSE)),"B")))))))))))))))</f>
        <v>-28.293099121160648</v>
      </c>
      <c r="R73" s="185">
        <f ca="1">IF(ISERROR(IF($X$1=1,(VLOOKUP(B73,'X1'!$B:$AZ,15,FALSE)),IF($X$1=2,(VLOOKUP(B73,'X2'!$B:$AZ,15,FALSE)),IF($X$1=3,(VLOOKUP(B73,'X3'!$B:$AZ,15,FALSE)),IF($X$1=4,(VLOOKUP(B73,'X4'!$B:$AZ,15,FALSE)),IF($X$1=5,(VLOOKUP(B73,'X5'!$B:$AZ,15,FALSE)),IF($X$1=6,(VLOOKUP(B73,'X6'!$B:$AZ,15,FALSE)),IF($X$1=7,(VLOOKUP(B73,'X7'!$B:$AZ,15,FALSE)),IF($X$1=8,(VLOOKUP(B73,'X8'!$B:$AZ,15,FALSE)),IF($X$1=9,(VLOOKUP(B73,'X9'!$B:$AZ,15,FALSE)),IF($X$1=10,(VLOOKUP(B73,'X10'!$B:$AZ,15,FALSE)),IF($X$1=11,(VLOOKUP(B73,'X11'!$B:$AZ,15,FALSE)),IF($X$1=12,(VLOOKUP(B73,'X12'!$B:$AZ,15,FALSE)),IF($X$1=13,(VLOOKUP(B73,'X13'!$B:$AZ,15,FALSE)),"B"))))))))))))))=TRUE," ",(IF($X$1=1,(VLOOKUP(B73,'X1'!$B:$AZ,15,FALSE)),IF($X$1=2,(VLOOKUP(B73,'X2'!$B:$AZ,15,FALSE)),IF($X$1=3,(VLOOKUP(B73,'X3'!$B:$AZ,15,FALSE)),IF($X$1=4,(VLOOKUP(B73,'X4'!$B:$AZ,15,FALSE)),IF($X$1=5,(VLOOKUP(B73,'X5'!$B:$AZ,15,FALSE)),IF($X$1=6,(VLOOKUP(B73,'X6'!$B:$AZ,15,FALSE)),IF($X$1=7,(VLOOKUP(B73,'X7'!$B:$AZ,15,FALSE)),IF($X$1=8,(VLOOKUP(B73,'X8'!$B:$AZ,15,FALSE)),IF($X$1=9,(VLOOKUP(B73,'X9'!$B:$AZ,15,FALSE)),IF($X$1=10,(VLOOKUP(B73,'X10'!$B:$AZ,15,FALSE)),IF($X$1=11,(VLOOKUP(B73,'X11'!$B:$AZ,15,FALSE)),IF($X$1=12,(VLOOKUP(B73,'X12'!$B:$AZ,15,FALSE)),IF($X$1=13,(VLOOKUP(B73,'X13'!$B:$AZ,15,FALSE)),"B")))))))))))))))</f>
        <v>4.2610328638497652</v>
      </c>
      <c r="S73" s="185">
        <f ca="1">IF(ISERROR(IF((IF($X$1=1,(VLOOKUP(B73,'X1'!$B:$AZ,14,FALSE)),(IF($X$1=2,(VLOOKUP(B73,'X2'!$B:$AZ,14,FALSE)),(IF($X$1=3,(VLOOKUP(B73,'X3'!$B:$AZ,14,FALSE)),(IF($X$1=4,(VLOOKUP(B73,'X4'!$B:$AZ,14,FALSE)),(IF($X$1=5,(VLOOKUP(B73,'X5'!$B:$AZ,14,FALSE)),(IF($X$1=6,(VLOOKUP(B73,'X6'!$B:$AZ,14,FALSE)),(IF($X$1=7,(VLOOKUP(B73,'X7'!$B:$AZ,14,FALSE)),(IF($X$1=8,(VLOOKUP(B73,'X8'!$B:$AZ,14,FALSE)),(IF($X$1=9,(VLOOKUP(B73,'X9'!$B:$AZ,14,FALSE)),(IF($X$1=10,(VLOOKUP(B73,'X10'!$B:$AZ,14,FALSE)),(IF($X$1=11,(VLOOKUP(B73,'X11'!$B:$AZ,14,FALSE)),(IF($X$1=12,(VLOOKUP(B73,'X12'!$B:$AZ,14,FALSE)),(VLOOKUP(B73,'X13'!$B:$AZ,14,FALSE))))))))))))))))))))))))))=$V$1," ",(IF($X$1=1,(VLOOKUP(B73,'X1'!$B:$AZ,14,FALSE)),(IF($X$1=2,(VLOOKUP(B73,'X2'!$B:$AZ,14,FALSE)),(IF($X$1=3,(VLOOKUP(B73,'X3'!$B:$AZ,14,FALSE)),(IF($X$1=4,(VLOOKUP(B73,'X4'!$B:$AZ,14,FALSE)),(IF($X$1=5,(VLOOKUP(B73,'X5'!$B:$AZ,14,FALSE)),(IF($X$1=6,(VLOOKUP(B73,'X6'!$B:$AZ,14,FALSE)),(IF($X$1=7,(VLOOKUP(B73,'X7'!$B:$AZ,14,FALSE)),(IF($X$1=8,(VLOOKUP(B73,'X8'!$B:$AZ,14,FALSE)),(IF($X$1=9,(VLOOKUP(B73,'X9'!$B:$AZ,14,FALSE)),(IF($X$1=10,(VLOOKUP(B73,'X10'!$B:$AZ,14,FALSE)),(IF($X$1=11,(VLOOKUP(B73,'X11'!$B:$AZ,14,FALSE)),(IF($X$1=12,(VLOOKUP(B73,'X12'!$B:$AZ,14,FALSE)),(VLOOKUP(B73,'X13'!$B:$AZ,14,FALSE))))))))))))))))))))))))))))=TRUE," ",(IF((IF($X$1=1,(VLOOKUP(B73,'X1'!$B:$AZ,14,FALSE)),(IF($X$1=2,(VLOOKUP(B73,'X2'!$B:$AZ,14,FALSE)),(IF($X$1=3,(VLOOKUP(B73,'X3'!$B:$AZ,14,FALSE)),(IF($X$1=4,(VLOOKUP(B73,'X4'!$B:$AZ,14,FALSE)),(IF($X$1=5,(VLOOKUP(B73,'X5'!$B:$AZ,14,FALSE)),(IF($X$1=6,(VLOOKUP(B73,'X6'!$B:$AZ,14,FALSE)),(IF($X$1=7,(VLOOKUP(B73,'X7'!$B:$AZ,14,FALSE)),(IF($X$1=8,(VLOOKUP(B73,'X8'!$B:$AZ,14,FALSE)),(IF($X$1=9,(VLOOKUP(B73,'X9'!$B:$AZ,14,FALSE)),(IF($X$1=10,(VLOOKUP(B73,'X10'!$B:$AZ,14,FALSE)),(IF($X$1=11,(VLOOKUP(B73,'X11'!$B:$AZ,14,FALSE)),(IF($X$1=12,(VLOOKUP(B73,'X12'!$B:$AZ,14,FALSE)),(VLOOKUP(B73,'X13'!$B:$AZ,14,FALSE))))))))))))))))))))))))))=$V$1," ",(IF($X$1=1,(VLOOKUP(B73,'X1'!$B:$AZ,14,FALSE)),(IF($X$1=2,(VLOOKUP(B73,'X2'!$B:$AZ,14,FALSE)),(IF($X$1=3,(VLOOKUP(B73,'X3'!$B:$AZ,14,FALSE)),(IF($X$1=4,(VLOOKUP(B73,'X4'!$B:$AZ,14,FALSE)),(IF($X$1=5,(VLOOKUP(B73,'X5'!$B:$AZ,14,FALSE)),(IF($X$1=6,(VLOOKUP(B73,'X6'!$B:$AZ,14,FALSE)),(IF($X$1=7,(VLOOKUP(B73,'X7'!$B:$AZ,14,FALSE)),(IF($X$1=8,(VLOOKUP(B73,'X8'!$B:$AZ,14,FALSE)),(IF($X$1=9,(VLOOKUP(B73,'X9'!$B:$AZ,14,FALSE)),(IF($X$1=10,(VLOOKUP(B73,'X10'!$B:$AZ,14,FALSE)),(IF($X$1=11,(VLOOKUP(B73,'X11'!$B:$AZ,14,FALSE)),(IF($X$1=12,(VLOOKUP(B73,'X12'!$B:$AZ,14,FALSE)),(VLOOKUP(B73,'X13'!$B:$AZ,14,FALSE)))))))))))))))))))))))))))))</f>
        <v>46.205662514156302</v>
      </c>
      <c r="Z73" s="171">
        <v>12</v>
      </c>
      <c r="AA73" s="171">
        <v>6</v>
      </c>
      <c r="AB73" s="171" t="str">
        <f t="shared" si="13"/>
        <v>126</v>
      </c>
      <c r="AC73" s="165">
        <f t="shared" si="14"/>
        <v>125</v>
      </c>
      <c r="AD73" s="63" t="s">
        <v>1973</v>
      </c>
      <c r="AE73" s="166" t="s">
        <v>118</v>
      </c>
      <c r="AF73" s="166" t="s">
        <v>156</v>
      </c>
      <c r="AG73" s="166" t="s">
        <v>155</v>
      </c>
      <c r="AH73" s="166" t="s">
        <v>135</v>
      </c>
      <c r="AI73" s="166" t="s">
        <v>137</v>
      </c>
      <c r="AJ73" s="166" t="s">
        <v>1230</v>
      </c>
      <c r="AK73" s="165">
        <v>13</v>
      </c>
      <c r="AL73" s="165">
        <v>14</v>
      </c>
      <c r="AM73" s="165">
        <v>9</v>
      </c>
      <c r="AN73" s="166" t="s">
        <v>785</v>
      </c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02"/>
    </row>
    <row r="74" spans="1:52" ht="14.1" customHeight="1" x14ac:dyDescent="0.25">
      <c r="A74" s="156">
        <f t="shared" si="9"/>
        <v>27</v>
      </c>
      <c r="B74" s="122" t="str">
        <f>IF(ISERROR(IF($U$16=1,(VLOOKUP(A74,$AC$89:$AH$125,2,FALSE)),IF((IF($X$1=1,'X1'!B33,(IF($X$1=2,'X2'!B33,(IF($X$1=3,'X3'!B33,(IF($X$1=4,'X4'!B33,(IF($X$1=5,'X5'!B33,(IF($X$1=6,'X6'!B33,(IF($X$1=7,'X7'!B33,(IF($X$1=8,'X8'!B33,(IF($X$1=9,'X9'!B33,(IF($X$1=10,'X10'!B33,(IF($X$1=11,'X11'!B33,(IF($X$1=12,'X12'!B33,'X13'!B33))))))))))))))))))))))))="","",(IF($X$1=1,'X1'!B33,(IF($X$1=2,'X2'!B33,(IF($X$1=3,'X3'!B33,(IF($X$1=4,'X4'!B33,(IF($X$1=5,'X5'!B33,(IF($X$1=6,'X6'!B33,(IF($X$1=7,'X7'!B33,(IF($X$1=8,'X8'!B33,(IF($X$1=9,'X9'!B33,(IF($X$1=10,'X10'!B33,(IF($X$1=11,'X11'!B33,(IF($X$1=12,'X12'!B33,'X13'!B33)))))))))))))))))))))))))))=TRUE," ",(IF($U$16=1,(VLOOKUP(A74,$AC$89:$AH$125,2,FALSE)),IF((IF($X$1=1,'X1'!B33,(IF($X$1=2,'X2'!B33,(IF($X$1=3,'X3'!B33,(IF($X$1=4,'X4'!B33,(IF($X$1=5,'X5'!B33,(IF($X$1=6,'X6'!B33,(IF($X$1=7,'X7'!B33,(IF($X$1=8,'X8'!B33,(IF($X$1=9,'X9'!B33,(IF($X$1=10,'X10'!B33,(IF($X$1=11,'X11'!B33,(IF($X$1=12,'X12'!B33,'X13'!B33))))))))))))))))))))))))="","",(IF($X$1=1,'X1'!B33,(IF($X$1=2,'X2'!B33,(IF($X$1=3,'X3'!B33,(IF($X$1=4,'X4'!B33,(IF($X$1=5,'X5'!B33,(IF($X$1=6,'X6'!B33,(IF($X$1=7,'X7'!B33,(IF($X$1=8,'X8'!B33,(IF($X$1=9,'X9'!B33,(IF($X$1=10,'X10'!B33,(IF($X$1=11,'X11'!B33,(IF($X$1=12,'X12'!B33,'X13'!B33))))))))))))))))))))))))))))</f>
        <v>SBER RM Equity</v>
      </c>
      <c r="C74" s="181" t="str">
        <f ca="1">IF(ISERROR(IF($X$1=1,(VLOOKUP(B74,'X1'!$B:$AZ,47,FALSE)),IF($X$1=2,(VLOOKUP(B74,'X2'!$B:$AZ,47,FALSE)),IF($X$1=3,(VLOOKUP(B74,'X3'!$B:$AZ,47,FALSE)),IF($X$1=4,(VLOOKUP(B74,'X4'!$B:$AZ,47,FALSE)),IF($X$1=5,(VLOOKUP(B74,'X5'!$B:$AZ,47,FALSE)),IF($X$1=6,(VLOOKUP(B74,'X6'!$B:$AZ,47,FALSE)),IF($X$1=7,(VLOOKUP(B74,'X7'!$B:$AZ,47,FALSE)),IF($X$1=8,(VLOOKUP(B74,'X8'!$B:$AZ,47,FALSE)),IF($X$1=9,(VLOOKUP(B74,'X9'!$B:$AZ,47,FALSE)),IF($X$1=10,(VLOOKUP(B74,'X10'!$B:$AZ,47,FALSE)),IF($X$1=11,(VLOOKUP(B74,'X11'!$B:$AZ,47,FALSE)),IF($X$1=12,(VLOOKUP(B74,'X12'!$B:$AZ,47,FALSE)),IF($X$1=13,(VLOOKUP(B74,'X13'!$B:$AZ,47,FALSE)),"B"))))))))))))))=TRUE," ",(IF($X$1=1,(VLOOKUP(B74,'X1'!$B:$AZ,47,FALSE)),IF($X$1=2,(VLOOKUP(B74,'X2'!$B:$AZ,47,FALSE)),IF($X$1=3,(VLOOKUP(B74,'X3'!$B:$AZ,47,FALSE)),IF($X$1=4,(VLOOKUP(B74,'X4'!$B:$AZ,47,FALSE)),IF($X$1=5,(VLOOKUP(B74,'X5'!$B:$AZ,47,FALSE)),IF($X$1=6,(VLOOKUP(B74,'X6'!$B:$AZ,47,FALSE)),IF($X$1=7,(VLOOKUP(B74,'X7'!$B:$AZ,47,FALSE)),IF($X$1=8,(VLOOKUP(B74,'X8'!$B:$AZ,47,FALSE)),IF($X$1=9,(VLOOKUP(B74,'X9'!$B:$AZ,47,FALSE)),IF($X$1=10,(VLOOKUP(B74,'X10'!$B:$AZ,47,FALSE)),IF($X$1=11,(VLOOKUP(B74,'X11'!$B:$AZ,47,FALSE)),IF($X$1=12,(VLOOKUP(B74,'X12'!$B:$AZ,47,FALSE)),IF($X$1=13,(VLOOKUP(B74,'X13'!$B:$AZ,47,FALSE)),"B")))))))))))))))</f>
        <v>Sberbank of Russia PJSC</v>
      </c>
      <c r="D74" s="181" t="str">
        <f ca="1">IF(ISERROR(IF($X$1=1,(VLOOKUP(B74,'X1'!$B:$AP,41,FALSE)),IF($X$1=2,(VLOOKUP(B74,'X2'!$B:$AP,41,FALSE)),IF($X$1=3,(VLOOKUP(B74,'X3'!$B:$AP,41,FALSE)),IF($X$1=4,(VLOOKUP(B74,'X4'!$B:$AP,41,FALSE)),IF($X$1=5,(VLOOKUP(B74,'X5'!$B:$AP,41,FALSE)),IF($X$1=6,(VLOOKUP(B74,'X6'!$B:$AP,41,FALSE)),IF($X$1=7,(VLOOKUP(B74,'X7'!$B:$AP,41,FALSE)),IF($X$1=8,(VLOOKUP(B74,'X8'!$B:$AP,41,FALSE)),IF($X$1=9,(VLOOKUP(B74,'X9'!$B:$AP,41,FALSE)),IF($X$1=10,(VLOOKUP(B74,'X10'!$B:$AP,41,FALSE)),IF($X$1=11,(VLOOKUP(B74,'X11'!$B:$AP,41,FALSE)),IF($X$1=12,(VLOOKUP(B74,'X12'!$B:$AP,41,FALSE)),IF($X$1=13,(VLOOKUP(B74,'X13'!$B:$AP,41,FALSE)),"B"))))))))))))))=TRUE," ",(IF($X$1=1,(VLOOKUP(B74,'X1'!$B:$AP,41,FALSE)),IF($X$1=2,(VLOOKUP(B74,'X2'!$B:$AP,41,FALSE)),IF($X$1=3,(VLOOKUP(B74,'X3'!$B:$AP,41,FALSE)),IF($X$1=4,(VLOOKUP(B74,'X4'!$B:$AP,41,FALSE)),IF($X$1=5,(VLOOKUP(B74,'X5'!$B:$AP,41,FALSE)),IF($X$1=6,(VLOOKUP(B74,'X6'!$B:$AP,41,FALSE)),IF($X$1=7,(VLOOKUP(B74,'X7'!$B:$AP,41,FALSE)),IF($X$1=8,(VLOOKUP(B74,'X8'!$B:$AP,41,FALSE)),IF($X$1=9,(VLOOKUP(B74,'X9'!$B:$AP,41,FALSE)),IF($X$1=10,(VLOOKUP(B74,'X10'!$B:$AP,41,FALSE)),IF($X$1=11,(VLOOKUP(B74,'X11'!$B:$AP,41,FALSE)),IF($X$1=12,(VLOOKUP(B74,'X12'!$B:$AP,41,FALSE)),IF($X$1=13,(VLOOKUP(B74,'X13'!$B:$AP,41,FALSE)),"B")))))))))))))))</f>
        <v>Banks</v>
      </c>
      <c r="E74" s="182">
        <f ca="1">IF(ISERROR(IF($X$1=1,(VLOOKUP(B74,'X1'!$B:$AP,7,FALSE)),IF($X$1=2,(VLOOKUP(B74,'X2'!$B:$AP,7,FALSE)),IF($X$1=3,(VLOOKUP(B74,'X3'!$B:$AP,7,FALSE)),IF($X$1=4,(VLOOKUP(B74,'X4'!$B:$AP,7,FALSE)),IF($X$1=5,(VLOOKUP(B74,'X5'!$B:$AP,7,FALSE)),IF($X$1=6,(VLOOKUP(B74,'X6'!$B:$AP,7,FALSE)),IF($X$1=7,(VLOOKUP(B74,'X7'!$B:$AP,7,FALSE)),IF($X$1=8,(VLOOKUP(B74,'X8'!$B:$AP,7,FALSE)),IF($X$1=9,(VLOOKUP(B74,'X9'!$B:$AP,7,FALSE)),IF($X$1=10,(VLOOKUP(B74,'X10'!$B:$AP,7,FALSE)),IF($X$1=11,(VLOOKUP(B74,'X11'!$B:$AP,7,FALSE)),IF($X$1=12,(VLOOKUP(B74,'X12'!$B:$AP,7,FALSE)),IF($X$1=13,(VLOOKUP(B74,'X13'!$B:$AP,7,FALSE)),"B"))))))))))))))=TRUE," ",(IF($X$1=1,(VLOOKUP(B74,'X1'!$B:$AP,7,FALSE)),IF($X$1=2,(VLOOKUP(B74,'X2'!$B:$AP,7,FALSE)),IF($X$1=3,(VLOOKUP(B74,'X3'!$B:$AP,7,FALSE)),IF($X$1=4,(VLOOKUP(B74,'X4'!$B:$AP,7,FALSE)),IF($X$1=5,(VLOOKUP(B74,'X5'!$B:$AP,7,FALSE)),IF($X$1=6,(VLOOKUP(B74,'X6'!$B:$AP,7,FALSE)),IF($X$1=7,(VLOOKUP(B74,'X7'!$B:$AP,7,FALSE)),IF($X$1=8,(VLOOKUP(B74,'X8'!$B:$AP,7,FALSE)),IF($X$1=9,(VLOOKUP(B74,'X9'!$B:$AP,7,FALSE)),IF($X$1=10,(VLOOKUP(B74,'X10'!$B:$AP,7,FALSE)),IF($X$1=11,(VLOOKUP(B74,'X11'!$B:$AP,7,FALSE)),IF($X$1=12,(VLOOKUP(B74,'X12'!$B:$AP,7,FALSE)),IF($X$1=13,(VLOOKUP(B74,'X13'!$B:$AP,7,FALSE)),"B")))))))))))))))</f>
        <v>309.37</v>
      </c>
      <c r="F74" s="182">
        <f ca="1">IF(ISERROR(IF((IF($X$1=1,(VLOOKUP(B74,'X1'!$B:$AO,6,FALSE)),(IF($X$1=2,(VLOOKUP(B74,'X2'!$B:$AO,6,FALSE)),(IF($X$1=3,(VLOOKUP(B74,'X3'!$B:$AO,6,FALSE)),(IF($X$1=4,(VLOOKUP(B74,'X4'!$B:$AO,6,FALSE)),(IF($X$1=5,(VLOOKUP(B74,'X5'!$B:$AO,6,FALSE)),(IF($X$1=6,(VLOOKUP(B74,'X6'!$B:$AO,6,FALSE)),(IF($X$1=7,(VLOOKUP(B74,'X7'!$B:$AO,6,FALSE)),(IF($X$1=8,(VLOOKUP(B74,'X8'!$B:$AO,6,FALSE)),(IF($X$1=9,(VLOOKUP(B74,'X9'!$B:$AO,6,FALSE)),(IF($X$1=10,(VLOOKUP(B74,'X10'!$B:$AO,6,FALSE)),(IF($X$1=11,(VLOOKUP(B74,'X11'!$B:$AO,6,FALSE)),(IF($X$1=12,(VLOOKUP(B74,'X12'!$B:$AO,6,FALSE)),(VLOOKUP(B74,'X13'!$B:$AO,6,FALSE))))))))))))))))))))))))))=$V$1," ",(IF($X$1=1,(VLOOKUP(B74,'X1'!$B:$AO,6,FALSE)),(IF($X$1=2,(VLOOKUP(B74,'X2'!$B:$AO,6,FALSE)),(IF($X$1=3,(VLOOKUP(B74,'X3'!$B:$AO,6,FALSE)),(IF($X$1=4,(VLOOKUP(B74,'X4'!$B:$AO,6,FALSE)),(IF($X$1=5,(VLOOKUP(B74,'X5'!$B:$AO,6,FALSE)),(IF($X$1=6,(VLOOKUP(B74,'X6'!$B:$AO,6,FALSE)),(IF($X$1=7,(VLOOKUP(B74,'X7'!$B:$AO,6,FALSE)),(IF($X$1=8,(VLOOKUP(B74,'X8'!$B:$AO,6,FALSE)),(IF($X$1=9,(VLOOKUP(B74,'X9'!$B:$AO,6,FALSE)),(IF($X$1=10,(VLOOKUP(B74,'X10'!$B:$AO,6,FALSE)),(IF($X$1=11,(VLOOKUP(B74,'X11'!$B:$AO,6,FALSE)),(IF($X$1=12,(VLOOKUP(B74,'X12'!$B:$AO,6,FALSE)),(VLOOKUP(B74,'X13'!$B:$AO,6,FALSE))))))))))))))))))))))))))))=TRUE," ",(IF((IF($X$1=1,(VLOOKUP(B74,'X1'!$B:$AO,6,FALSE)),(IF($X$1=2,(VLOOKUP(B74,'X2'!$B:$AO,6,FALSE)),(IF($X$1=3,(VLOOKUP(B74,'X3'!$B:$AO,6,FALSE)),(IF($X$1=4,(VLOOKUP(B74,'X4'!$B:$AO,6,FALSE)),(IF($X$1=5,(VLOOKUP(B74,'X5'!$B:$AO,6,FALSE)),(IF($X$1=6,(VLOOKUP(B74,'X6'!$B:$AO,6,FALSE)),(IF($X$1=7,(VLOOKUP(B74,'X7'!$B:$AO,6,FALSE)),(IF($X$1=8,(VLOOKUP(B74,'X8'!$B:$AO,6,FALSE)),(IF($X$1=9,(VLOOKUP(B74,'X9'!$B:$AO,6,FALSE)),(IF($X$1=10,(VLOOKUP(B74,'X10'!$B:$AO,6,FALSE)),(IF($X$1=11,(VLOOKUP(B74,'X11'!$B:$AO,6,FALSE)),(IF($X$1=12,(VLOOKUP(B74,'X12'!$B:$AO,6,FALSE)),(VLOOKUP(B74,'X13'!$B:$AO,6,FALSE))))))))))))))))))))))))))=$V$1," ",(IF($X$1=1,(VLOOKUP(B74,'X1'!$B:$AO,6,FALSE)),(IF($X$1=2,(VLOOKUP(B74,'X2'!$B:$AO,6,FALSE)),(IF($X$1=3,(VLOOKUP(B74,'X3'!$B:$AO,6,FALSE)),(IF($X$1=4,(VLOOKUP(B74,'X4'!$B:$AO,6,FALSE)),(IF($X$1=5,(VLOOKUP(B74,'X5'!$B:$AO,6,FALSE)),(IF($X$1=6,(VLOOKUP(B74,'X6'!$B:$AO,6,FALSE)),(IF($X$1=7,(VLOOKUP(B74,'X7'!$B:$AO,6,FALSE)),(IF($X$1=8,(VLOOKUP(B74,'X8'!$B:$AO,6,FALSE)),(IF($X$1=9,(VLOOKUP(B74,'X9'!$B:$AO,6,FALSE)),(IF($X$1=10,(VLOOKUP(B74,'X10'!$B:$AO,6,FALSE)),(IF($X$1=11,(VLOOKUP(B74,'X11'!$B:$AO,6,FALSE)),(IF($X$1=12,(VLOOKUP(B74,'X12'!$B:$AO,6,FALSE)),(VLOOKUP(B74,'X13'!$B:$AO,6,FALSE)))))))))))))))))))))))))))))</f>
        <v>377</v>
      </c>
      <c r="G74" s="182">
        <f ca="1">IF(ISERROR(IF($X$1=1,(VLOOKUP(B74,'X1'!$B:$AZ,44,FALSE)),IF($X$1=2,(VLOOKUP(B74,'X2'!$B:$AZ,44,FALSE)),IF($X$1=3,(VLOOKUP(B74,'X3'!$B:$AZ,44,FALSE)),IF($X$1=4,(VLOOKUP(B74,'X4'!$B:$AZ,44,FALSE)),IF($X$1=5,(VLOOKUP(B74,'X5'!$B:$AZ,44,FALSE)),IF($X$1=6,(VLOOKUP(B74,'X6'!$B:$AZ,44,FALSE)),IF($X$1=7,(VLOOKUP(B74,'X7'!$B:$AZ,44,FALSE)),IF($X$1=8,(VLOOKUP(B74,'X8'!$B:$AZ,44,FALSE)),IF($X$1=9,(VLOOKUP(B74,'X9'!$B:$AZ,44,FALSE)),IF($X$1=10,(VLOOKUP(B74,'X10'!$B:$AZ,44,FALSE)),IF($X$1=11,(VLOOKUP(B74,'X11'!$B:$AZ,44,FALSE)),IF($X$1=12,(VLOOKUP(B74,'X12'!$B:$AZ,44,FALSE)),IF($X$1=13,(VLOOKUP(B74,'X13'!$B:$AZ,44,FALSE)),"B"))))))))))))))=TRUE," ",(IF($X$1=1,(VLOOKUP(B74,'X1'!$B:$AZ,44,FALSE)),IF($X$1=2,(VLOOKUP(B74,'X2'!$B:$AZ,44,FALSE)),IF($X$1=3,(VLOOKUP(B74,'X3'!$B:$AZ,44,FALSE)),IF($X$1=4,(VLOOKUP(B74,'X4'!$B:$AZ,44,FALSE)),IF($X$1=5,(VLOOKUP(B74,'X5'!$B:$AZ,44,FALSE)),IF($X$1=6,(VLOOKUP(B74,'X6'!$B:$AZ,44,FALSE)),IF($X$1=7,(VLOOKUP(B74,'X7'!$B:$AZ,44,FALSE)),IF($X$1=8,(VLOOKUP(B74,'X8'!$B:$AZ,44,FALSE)),IF($X$1=9,(VLOOKUP(B74,'X9'!$B:$AZ,44,FALSE)),IF($X$1=10,(VLOOKUP(B74,'X10'!$B:$AZ,44,FALSE)),IF($X$1=11,(VLOOKUP(B74,'X11'!$B:$AZ,44,FALSE)),IF($X$1=12,(VLOOKUP(B74,'X12'!$B:$AZ,44,FALSE)),IF($X$1=13,(VLOOKUP(B74,'X13'!$B:$AZ,44,FALSE)),"B")))))))))))))))</f>
        <v>21.860555322106222</v>
      </c>
      <c r="H74" s="182">
        <f ca="1">IF(ISERROR(IF($X$1=1,(VLOOKUP(B74,'X1'!$B:$AZ,8,FALSE)),IF($X$1=2,(VLOOKUP(B74,'X2'!$B:$AZ,8,FALSE)),IF($X$1=3,(VLOOKUP(B74,'X3'!$B:$AZ,8,FALSE)),IF($X$1=4,(VLOOKUP(B74,'X4'!$B:$AZ,8,FALSE)),IF($X$1=5,(VLOOKUP(B74,'X5'!$B:$AZ,8,FALSE)),IF($X$1=6,(VLOOKUP(B74,'X6'!$B:$AZ,8,FALSE)),IF($X$1=7,(VLOOKUP(B74,'X7'!$B:$AZ,8,FALSE)),IF($X$1=8,(VLOOKUP(B74,'X8'!$B:$AZ,8,FALSE)),IF($X$1=9,(VLOOKUP(B74,'X9'!$B:$AZ,8,FALSE)),IF($X$1=10,(VLOOKUP(B74,'X10'!$B:$AZ,8,FALSE)),IF($X$1=11,(VLOOKUP(B74,'X11'!$B:$AZ,8,FALSE)),IF($X$1=12,(VLOOKUP(B74,'X12'!$B:$AZ,8,FALSE)),IF($X$1=13,(VLOOKUP(B74,'X13'!$B:$AZ,8,FALSE)),"B"))))))))))))))=TRUE," ",(IF($X$1=1,(VLOOKUP(B74,'X1'!$B:$AZ,8,FALSE)),IF($X$1=2,(VLOOKUP(B74,'X2'!$B:$AZ,8,FALSE)),IF($X$1=3,(VLOOKUP(B74,'X3'!$B:$AZ,8,FALSE)),IF($X$1=4,(VLOOKUP(B74,'X4'!$B:$AZ,8,FALSE)),IF($X$1=5,(VLOOKUP(B74,'X5'!$B:$AZ,8,FALSE)),IF($X$1=6,(VLOOKUP(B74,'X6'!$B:$AZ,8,FALSE)),IF($X$1=7,(VLOOKUP(B74,'X7'!$B:$AZ,8,FALSE)),IF($X$1=8,(VLOOKUP(B74,'X8'!$B:$AZ,8,FALSE)),IF($X$1=9,(VLOOKUP(B74,'X9'!$B:$AZ,8,FALSE)),IF($X$1=10,(VLOOKUP(B74,'X10'!$B:$AZ,8,FALSE)),IF($X$1=11,(VLOOKUP(B74,'X11'!$B:$AZ,8,FALSE)),IF($X$1=12,(VLOOKUP(B74,'X12'!$B:$AZ,8,FALSE)),IF($X$1=13,(VLOOKUP(B74,'X13'!$B:$AZ,8,FALSE)),"B")))))))))))))))</f>
        <v>91617.962991621331</v>
      </c>
      <c r="I74" s="183">
        <f ca="1">IF(ISERROR(IF($X$1=1,(VLOOKUP(B74,'X1'!$B:$AZ,2,FALSE)),IF($X$1=2,(VLOOKUP(B74,'X2'!$B:$AZ,2,FALSE)),IF($X$1=3,(VLOOKUP(B74,'X3'!$B:$AZ,2,FALSE)),IF($X$1=4,(VLOOKUP(B74,'X4'!$B:$AZ,2,FALSE)),IF($X$1=5,(VLOOKUP(B74,'X5'!$B:$AZ,2,FALSE)),IF($X$1=6,(VLOOKUP(B74,'X6'!$B:$AZ,2,FALSE)),IF($X$1=7,(VLOOKUP(B74,'X7'!$B:$AZ,2,FALSE)),IF($X$1=8,(VLOOKUP(B74,'X8'!$B:$AZ,2,FALSE)),IF($X$1=9,(VLOOKUP(B74,'X9'!$B:$AZ,2,FALSE)),IF($X$1=10,(VLOOKUP(B74,'X10'!$B:$AZ,2,FALSE)),IF($X$1=11,(VLOOKUP(B74,'X11'!$B:$AZ,2,FALSE)),IF($X$1=12,(VLOOKUP(B74,'X12'!$B:$AZ,2,FALSE)),IF($X$1=13,(VLOOKUP(B74,'X13'!$B:$AZ,2,FALSE)),"B"))))))))))))))=TRUE," ",(IF($X$1=1,(VLOOKUP(B74,'X1'!$B:$AZ,2,FALSE)),IF($X$1=2,(VLOOKUP(B74,'X2'!$B:$AZ,2,FALSE)),IF($X$1=3,(VLOOKUP(B74,'X3'!$B:$AZ,2,FALSE)),IF($X$1=4,(VLOOKUP(B74,'X4'!$B:$AZ,2,FALSE)),IF($X$1=5,(VLOOKUP(B74,'X5'!$B:$AZ,2,FALSE)),IF($X$1=6,(VLOOKUP(B74,'X6'!$B:$AZ,2,FALSE)),IF($X$1=7,(VLOOKUP(B74,'X7'!$B:$AZ,2,FALSE)),IF($X$1=8,(VLOOKUP(B74,'X8'!$B:$AZ,2,FALSE)),IF($X$1=9,(VLOOKUP(B74,'X9'!$B:$AZ,2,FALSE)),IF($X$1=10,(VLOOKUP(B74,'X10'!$B:$AZ,2,FALSE)),IF($X$1=11,(VLOOKUP(B74,'X11'!$B:$AZ,2,FALSE)),IF($X$1=12,(VLOOKUP(B74,'X12'!$B:$AZ,2,FALSE)),IF($X$1=13,(VLOOKUP(B74,'X13'!$B:$AZ,2,FALSE)),"B")))))))))))))))</f>
        <v>17</v>
      </c>
      <c r="J74" s="183">
        <f ca="1">IF(ISERROR(IF($X$1=1,(VLOOKUP(B74,'X1'!$B:$AZ,3,FALSE)),IF($X$1=2,(VLOOKUP(B74,'X2'!$B:$AZ,3,FALSE)),IF($X$1=3,(VLOOKUP(B74,'X3'!$B:$AZ,3,FALSE)),IF($X$1=4,(VLOOKUP(B74,'X4'!$B:$AZ,3,FALSE)),IF($X$1=5,(VLOOKUP(B74,'X5'!$B:$AZ,3,FALSE)),IF($X$1=6,(VLOOKUP(B74,'X6'!$B:$AZ,3,FALSE)),IF($X$1=7,(VLOOKUP(B74,'X7'!$B:$AZ,3,FALSE)),IF($X$1=8,(VLOOKUP(B74,'X8'!$B:$AZ,3,FALSE)),IF($X$1=9,(VLOOKUP(B74,'X9'!$B:$AZ,3,FALSE)),IF($X$1=10,(VLOOKUP(B74,'X10'!$B:$AZ,3,FALSE)),IF($X$1=11,(VLOOKUP(B74,'X11'!$B:$AZ,3,FALSE)),IF($X$1=12,(VLOOKUP(B74,'X12'!$B:$AZ,3,FALSE)),IF($X$1=13,(VLOOKUP(B74,'X13'!$B:$AZ,3,FALSE)),"B"))))))))))))))=TRUE," ",(IF($X$1=1,(VLOOKUP(B74,'X1'!$B:$AZ,3,FALSE)),IF($X$1=2,(VLOOKUP(B74,'X2'!$B:$AZ,3,FALSE)),IF($X$1=3,(VLOOKUP(B74,'X3'!$B:$AZ,3,FALSE)),IF($X$1=4,(VLOOKUP(B74,'X4'!$B:$AZ,3,FALSE)),IF($X$1=5,(VLOOKUP(B74,'X5'!$B:$AZ,3,FALSE)),IF($X$1=6,(VLOOKUP(B74,'X6'!$B:$AZ,3,FALSE)),IF($X$1=7,(VLOOKUP(B74,'X7'!$B:$AZ,3,FALSE)),IF($X$1=8,(VLOOKUP(B74,'X8'!$B:$AZ,3,FALSE)),IF($X$1=9,(VLOOKUP(B74,'X9'!$B:$AZ,3,FALSE)),IF($X$1=10,(VLOOKUP(B74,'X10'!$B:$AZ,3,FALSE)),IF($X$1=11,(VLOOKUP(B74,'X11'!$B:$AZ,3,FALSE)),IF($X$1=12,(VLOOKUP(B74,'X12'!$B:$AZ,3,FALSE)),IF($X$1=13,(VLOOKUP(B74,'X13'!$B:$AZ,3,FALSE)),"B")))))))))))))))</f>
        <v>0</v>
      </c>
      <c r="K74" s="183">
        <f ca="1">IF(ISERROR(IF($X$1=1,(VLOOKUP(B74,'X1'!$B:$AZ,5,FALSE)),IF($X$1=2,(VLOOKUP(B74,'X2'!$B:$AZ,5,FALSE)),IF($X$1=3,(VLOOKUP(B74,'X3'!$B:$AZ,5,FALSE)),IF($X$1=4,(VLOOKUP(B74,'X4'!$B:$AZ,5,FALSE)),IF($X$1=5,(VLOOKUP(B74,'X5'!$B:$AZ,5,FALSE)),IF($X$1=6,(VLOOKUP(B74,'X6'!$B:$AZ,5,FALSE)),IF($X$1=7,(VLOOKUP(B74,'X7'!$B:$AZ,5,FALSE)),IF($X$1=8,(VLOOKUP(B74,'X8'!$B:$AZ,5,FALSE)),IF($X$1=9,(VLOOKUP(B74,'X9'!$B:$AZ,5,FALSE)),IF($X$1=10,(VLOOKUP(B74,'X10'!$B:$AZ,5,FALSE)),IF($X$1=11,(VLOOKUP(B74,'X11'!$B:$AZ,5,FALSE)),IF($X$1=12,(VLOOKUP(B74,'X12'!$B:$AZ,5,FALSE)),IF($X$1=13,(VLOOKUP(B74,'X13'!$B:$AZ,5,FALSE)),"B"))))))))))))))=TRUE," ",(IF($X$1=1,(VLOOKUP(B74,'X1'!$B:$AZ,5,FALSE)),IF($X$1=2,(VLOOKUP(B74,'X2'!$B:$AZ,5,FALSE)),IF($X$1=3,(VLOOKUP(B74,'X3'!$B:$AZ,5,FALSE)),IF($X$1=4,(VLOOKUP(B74,'X4'!$B:$AZ,5,FALSE)),IF($X$1=5,(VLOOKUP(B74,'X5'!$B:$AZ,5,FALSE)),IF($X$1=6,(VLOOKUP(B74,'X6'!$B:$AZ,5,FALSE)),IF($X$1=7,(VLOOKUP(B74,'X7'!$B:$AZ,5,FALSE)),IF($X$1=8,(VLOOKUP(B74,'X8'!$B:$AZ,5,FALSE)),IF($X$1=9,(VLOOKUP(B74,'X9'!$B:$AZ,5,FALSE)),IF($X$1=10,(VLOOKUP(B74,'X10'!$B:$AZ,5,FALSE)),IF($X$1=11,(VLOOKUP(B74,'X11'!$B:$AZ,5,FALSE)),IF($X$1=12,(VLOOKUP(B74,'X12'!$B:$AZ,5,FALSE)),IF($X$1=13,(VLOOKUP(B74,'X13'!$B:$AZ,5,FALSE)),"B")))))))))))))))</f>
        <v>18</v>
      </c>
      <c r="L74" s="184">
        <f ca="1">IF(ISERROR(IF($X$1=1,(VLOOKUP(B74,'X1'!$B:$AZ,9,FALSE)),IF($X$1=2,(VLOOKUP(B74,'X2'!$B:$AZ,9,FALSE)),IF($X$1=3,(VLOOKUP(B74,'X3'!$B:$AZ,9,FALSE)),IF($X$1=4,(VLOOKUP(B74,'X4'!$B:$AZ,9,FALSE)),IF($X$1=5,(VLOOKUP(B74,'X5'!$B:$AZ,9,FALSE)),IF($X$1=6,(VLOOKUP(B74,'X6'!$B:$AZ,9,FALSE)),IF($X$1=7,(VLOOKUP(B74,'X7'!$B:$AZ,9,FALSE)),IF($X$1=8,(VLOOKUP(B74,'X8'!$B:$AZ,9,FALSE)),IF($X$1=9,(VLOOKUP(B74,'X9'!$B:$AZ,9,FALSE)),IF($X$1=10,(VLOOKUP(B74,'X10'!$B:$AZ,9,FALSE)),IF($X$1=11,(VLOOKUP(B74,'X11'!$B:$AZ,9,FALSE)),IF($X$1=12,(VLOOKUP(B74,'X12'!$B:$AZ,9,FALSE)),IF($X$1=13,(VLOOKUP(B74,'X13'!$B:$AZ,9,FALSE)),"B"))))))))))))))=TRUE," ",(IF($X$1=1,(VLOOKUP(B74,'X1'!$B:$AZ,9,FALSE)),IF($X$1=2,(VLOOKUP(B74,'X2'!$B:$AZ,9,FALSE)),IF($X$1=3,(VLOOKUP(B74,'X3'!$B:$AZ,9,FALSE)),IF($X$1=4,(VLOOKUP(B74,'X4'!$B:$AZ,9,FALSE)),IF($X$1=5,(VLOOKUP(B74,'X5'!$B:$AZ,9,FALSE)),IF($X$1=6,(VLOOKUP(B74,'X6'!$B:$AZ,9,FALSE)),IF($X$1=7,(VLOOKUP(B74,'X7'!$B:$AZ,9,FALSE)),IF($X$1=8,(VLOOKUP(B74,'X8'!$B:$AZ,9,FALSE)),IF($X$1=9,(VLOOKUP(B74,'X9'!$B:$AZ,9,FALSE)),IF($X$1=10,(VLOOKUP(B74,'X10'!$B:$AZ,9,FALSE)),IF($X$1=11,(VLOOKUP(B74,'X11'!$B:$AZ,9,FALSE)),IF($X$1=12,(VLOOKUP(B74,'X12'!$B:$AZ,9,FALSE)),IF($X$1=13,(VLOOKUP(B74,'X13'!$B:$AZ,9,FALSE)),"B")))))))))))))))</f>
        <v>6.6753695112741402</v>
      </c>
      <c r="M74" s="184">
        <f ca="1">IF(ISERROR(IF($X$1=1,(VLOOKUP(B74,'X1'!$B:$AZ,10,FALSE)),IF($X$1=2,(VLOOKUP(B74,'X2'!$B:$AZ,10,FALSE)),IF($X$1=3,(VLOOKUP(B74,'X3'!$B:$AZ,10,FALSE)),IF($X$1=4,(VLOOKUP(B74,'X4'!$B:$AZ,10,FALSE)),IF($X$1=5,(VLOOKUP(B74,'X5'!$B:$AZ,10,FALSE)),IF($X$1=6,(VLOOKUP(B74,'X6'!$B:$AZ,10,FALSE)),IF($X$1=7,(VLOOKUP(B74,'X7'!$B:$AZ,10,FALSE)),IF($X$1=8,(VLOOKUP(B74,'X8'!$B:$AZ,10,FALSE)),IF($X$1=9,(VLOOKUP(B74,'X9'!$B:$AZ,10,FALSE)),IF($X$1=10,(VLOOKUP(B74,'X10'!$B:$AZ,10,FALSE)),IF($X$1=11,(VLOOKUP(B74,'X11'!$B:$AZ,10,FALSE)),IF($X$1=12,(VLOOKUP(B74,'X12'!$B:$AZ,10,FALSE)),IF($X$1=13,(VLOOKUP(B74,'X13'!$B:$AZ,10,FALSE)),"B"))))))))))))))=TRUE," ",(IF($X$1=1,(VLOOKUP(B74,'X1'!$B:$AZ,10,FALSE)),IF($X$1=2,(VLOOKUP(B74,'X2'!$B:$AZ,10,FALSE)),IF($X$1=3,(VLOOKUP(B74,'X3'!$B:$AZ,10,FALSE)),IF($X$1=4,(VLOOKUP(B74,'X4'!$B:$AZ,10,FALSE)),IF($X$1=5,(VLOOKUP(B74,'X5'!$B:$AZ,10,FALSE)),IF($X$1=6,(VLOOKUP(B74,'X6'!$B:$AZ,10,FALSE)),IF($X$1=7,(VLOOKUP(B74,'X7'!$B:$AZ,10,FALSE)),IF($X$1=8,(VLOOKUP(B74,'X8'!$B:$AZ,10,FALSE)),IF($X$1=9,(VLOOKUP(B74,'X9'!$B:$AZ,10,FALSE)),IF($X$1=10,(VLOOKUP(B74,'X10'!$B:$AZ,10,FALSE)),IF($X$1=11,(VLOOKUP(B74,'X11'!$B:$AZ,10,FALSE)),IF($X$1=12,(VLOOKUP(B74,'X12'!$B:$AZ,10,FALSE)),IF($X$1=13,(VLOOKUP(B74,'X13'!$B:$AZ,10,FALSE)),"B")))))))))))))))</f>
        <v>6.0998067747150913</v>
      </c>
      <c r="N74" s="185">
        <f ca="1">IF(ISERROR(IF($X$1=1,(VLOOKUP(B74,'X1'!$B:$AZ,45,FALSE)),IF($X$1=2,(VLOOKUP(B74,'X2'!$B:$AZ,45,FALSE)),IF($X$1=3,(VLOOKUP(B74,'X3'!$B:$AZ,45,FALSE)),IF($X$1=4,(VLOOKUP(B74,'X4'!$B:$AZ,45,FALSE)),IF($X$1=5,(VLOOKUP(B74,'X5'!$B:$AZ,45,FALSE)),IF($X$1=6,(VLOOKUP(B74,'X6'!$B:$AZ,45,FALSE)),IF($X$1=7,(VLOOKUP(B74,'X7'!$B:$AZ,45,FALSE)),IF($X$1=8,(VLOOKUP(B74,'X8'!$B:$AZ,45,FALSE)),IF($X$1=9,(VLOOKUP(B74,'X9'!$B:$AZ,45,FALSE)),IF($X$1=10,(VLOOKUP(B74,'X10'!$B:$AZ,45,FALSE)),IF($X$1=11,(VLOOKUP(B74,'X11'!$B:$AZ,45,FALSE)),IF($X$1=12,(VLOOKUP(B74,'X12'!$B:$AZ,45,FALSE)),IF($X$1=13,(VLOOKUP(B74,'X13'!$B:$AZ,45,FALSE)),"B"))))))))))))))=TRUE," ",(IF($X$1=1,(VLOOKUP(B74,'X1'!$B:$AZ,45,FALSE)),IF($X$1=2,(VLOOKUP(B74,'X2'!$B:$AZ,45,FALSE)),IF($X$1=3,(VLOOKUP(B74,'X3'!$B:$AZ,45,FALSE)),IF($X$1=4,(VLOOKUP(B74,'X4'!$B:$AZ,45,FALSE)),IF($X$1=5,(VLOOKUP(B74,'X5'!$B:$AZ,45,FALSE)),IF($X$1=6,(VLOOKUP(B74,'X6'!$B:$AZ,45,FALSE)),IF($X$1=7,(VLOOKUP(B74,'X7'!$B:$AZ,45,FALSE)),IF($X$1=8,(VLOOKUP(B74,'X8'!$B:$AZ,45,FALSE)),IF($X$1=9,(VLOOKUP(B74,'X9'!$B:$AZ,45,FALSE)),IF($X$1=10,(VLOOKUP(B74,'X10'!$B:$AZ,45,FALSE)),IF($X$1=11,(VLOOKUP(B74,'X11'!$B:$AZ,45,FALSE)),IF($X$1=12,(VLOOKUP(B74,'X12'!$B:$AZ,45,FALSE)),IF($X$1=13,(VLOOKUP(B74,'X13'!$B:$AZ,45,FALSE)),"B")))))))))))))))</f>
        <v>-60.393501782530649</v>
      </c>
      <c r="O74" s="184" t="str">
        <f ca="1">IF(ISERROR(IF($X$1=1,(VLOOKUP(B74,'X1'!$B:$AZ,11,FALSE)),IF($X$1=2,(VLOOKUP(B74,'X2'!$B:$AZ,11,FALSE)),IF($X$1=3,(VLOOKUP(B74,'X3'!$B:$AZ,11,FALSE)),IF($X$1=4,(VLOOKUP(B74,'X4'!$B:$AZ,11,FALSE)),IF($X$1=5,(VLOOKUP(B74,'X5'!$B:$AZ,11,FALSE)),IF($X$1=6,(VLOOKUP(B74,'X6'!$B:$AZ,11,FALSE)),IF($X$1=7,(VLOOKUP(B74,'X7'!$B:$AZ,11,FALSE)),IF($X$1=8,(VLOOKUP(B74,'X8'!$B:$AZ,11,FALSE)),IF($X$1=9,(VLOOKUP(B74,'X9'!$B:$AZ,11,FALSE)),IF($X$1=10,(VLOOKUP(B74,'X10'!$B:$AZ,11,FALSE)),IF($X$1=11,(VLOOKUP(B74,'X11'!$B:$AZ,11,FALSE)),IF($X$1=12,(VLOOKUP(B74,'X12'!$B:$AZ,11,FALSE)),IF($X$1=13,(VLOOKUP(B74,'X13'!$B:$AZ,11,FALSE)),"B"))))))))))))))=TRUE," ",(IF($X$1=1,(VLOOKUP(B74,'X1'!$B:$AZ,11,FALSE)),IF($X$1=2,(VLOOKUP(B74,'X2'!$B:$AZ,11,FALSE)),IF($X$1=3,(VLOOKUP(B74,'X3'!$B:$AZ,11,FALSE)),IF($X$1=4,(VLOOKUP(B74,'X4'!$B:$AZ,11,FALSE)),IF($X$1=5,(VLOOKUP(B74,'X5'!$B:$AZ,11,FALSE)),IF($X$1=6,(VLOOKUP(B74,'X6'!$B:$AZ,11,FALSE)),IF($X$1=7,(VLOOKUP(B74,'X7'!$B:$AZ,11,FALSE)),IF($X$1=8,(VLOOKUP(B74,'X8'!$B:$AZ,11,FALSE)),IF($X$1=9,(VLOOKUP(B74,'X9'!$B:$AZ,11,FALSE)),IF($X$1=10,(VLOOKUP(B74,'X10'!$B:$AZ,11,FALSE)),IF($X$1=11,(VLOOKUP(B74,'X11'!$B:$AZ,11,FALSE)),IF($X$1=12,(VLOOKUP(B74,'X12'!$B:$AZ,11,FALSE)),IF($X$1=13,(VLOOKUP(B74,'X13'!$B:$AZ,11,FALSE)),"B")))))))))))))))</f>
        <v>NA</v>
      </c>
      <c r="P74" s="184" t="str">
        <f ca="1">IF(ISERROR(IF($X$1=1,(VLOOKUP(B74,'X1'!$B:$AZ,12,FALSE)),IF($X$1=2,(VLOOKUP(B74,'X2'!$B:$AZ,12,FALSE)),IF($X$1=3,(VLOOKUP(B74,'X3'!$B:$AZ,12,FALSE)),IF($X$1=4,(VLOOKUP(B74,'X4'!$B:$AZ,12,FALSE)),IF($X$1=5,(VLOOKUP(B74,'X5'!$B:$AZ,12,FALSE)),IF($X$1=6,(VLOOKUP(B74,'X6'!$B:$AZ,12,FALSE)),IF($X$1=7,(VLOOKUP(B74,'X7'!$B:$AZ,12,FALSE)),IF($X$1=8,(VLOOKUP(B74,'X8'!$B:$AZ,12,FALSE)),IF($X$1=9,(VLOOKUP(B74,'X9'!$B:$AZ,12,FALSE)),IF($X$1=10,(VLOOKUP(B74,'X10'!$B:$AZ,12,FALSE)),IF($X$1=11,(VLOOKUP(B74,'X11'!$B:$AZ,12,FALSE)),IF($X$1=12,(VLOOKUP(B74,'X12'!$B:$AZ,12,FALSE)),IF($X$1=13,(VLOOKUP(B74,'X13'!$B:$AZ,12,FALSE)),"B"))))))))))))))=TRUE," ",(IF($X$1=1,(VLOOKUP(B74,'X1'!$B:$AZ,12,FALSE)),IF($X$1=2,(VLOOKUP(B74,'X2'!$B:$AZ,12,FALSE)),IF($X$1=3,(VLOOKUP(B74,'X3'!$B:$AZ,12,FALSE)),IF($X$1=4,(VLOOKUP(B74,'X4'!$B:$AZ,12,FALSE)),IF($X$1=5,(VLOOKUP(B74,'X5'!$B:$AZ,12,FALSE)),IF($X$1=6,(VLOOKUP(B74,'X6'!$B:$AZ,12,FALSE)),IF($X$1=7,(VLOOKUP(B74,'X7'!$B:$AZ,12,FALSE)),IF($X$1=8,(VLOOKUP(B74,'X8'!$B:$AZ,12,FALSE)),IF($X$1=9,(VLOOKUP(B74,'X9'!$B:$AZ,12,FALSE)),IF($X$1=10,(VLOOKUP(B74,'X10'!$B:$AZ,12,FALSE)),IF($X$1=11,(VLOOKUP(B74,'X11'!$B:$AZ,12,FALSE)),IF($X$1=12,(VLOOKUP(B74,'X12'!$B:$AZ,12,FALSE)),IF($X$1=13,(VLOOKUP(B74,'X13'!$B:$AZ,12,FALSE)),"B")))))))))))))))</f>
        <v>NA</v>
      </c>
      <c r="Q74" s="185" t="str">
        <f ca="1">IF(ISERROR(IF($X$1=1,(VLOOKUP(B74,'X1'!$B:$AZ,46,FALSE)),IF($X$1=2,(VLOOKUP(B74,'X2'!$B:$AZ,46,FALSE)),IF($X$1=3,(VLOOKUP(B74,'X3'!$B:$AZ,46,FALSE)),IF($X$1=4,(VLOOKUP(B74,'X4'!$B:$AZ,46,FALSE)),IF($X$1=5,(VLOOKUP(B74,'X5'!$B:$AZ,46,FALSE)),IF($X$1=6,(VLOOKUP(B74,'X6'!$B:$AZ,46,FALSE)),IF($X$1=7,(VLOOKUP(B74,'X7'!$B:$AZ,46,FALSE)),IF($X$1=8,(VLOOKUP(B74,'X8'!$B:$AZ,46,FALSE)),IF($X$1=9,(VLOOKUP(B74,'X9'!$B:$AZ,46,FALSE)),IF($X$1=10,(VLOOKUP(B74,'X10'!$B:$AZ,46,FALSE)),IF($X$1=11,(VLOOKUP(B74,'X11'!$B:$AZ,46,FALSE)),IF($X$1=12,(VLOOKUP(B74,'X12'!$B:$AZ,46,FALSE)),IF($X$1=13,(VLOOKUP(B74,'X13'!$B:$AZ,46,FALSE)),"B"))))))))))))))=TRUE," ",(IF($X$1=1,(VLOOKUP(B74,'X1'!$B:$AZ,46,FALSE)),IF($X$1=2,(VLOOKUP(B74,'X2'!$B:$AZ,46,FALSE)),IF($X$1=3,(VLOOKUP(B74,'X3'!$B:$AZ,46,FALSE)),IF($X$1=4,(VLOOKUP(B74,'X4'!$B:$AZ,46,FALSE)),IF($X$1=5,(VLOOKUP(B74,'X5'!$B:$AZ,46,FALSE)),IF($X$1=6,(VLOOKUP(B74,'X6'!$B:$AZ,46,FALSE)),IF($X$1=7,(VLOOKUP(B74,'X7'!$B:$AZ,46,FALSE)),IF($X$1=8,(VLOOKUP(B74,'X8'!$B:$AZ,46,FALSE)),IF($X$1=9,(VLOOKUP(B74,'X9'!$B:$AZ,46,FALSE)),IF($X$1=10,(VLOOKUP(B74,'X10'!$B:$AZ,46,FALSE)),IF($X$1=11,(VLOOKUP(B74,'X11'!$B:$AZ,46,FALSE)),IF($X$1=12,(VLOOKUP(B74,'X12'!$B:$AZ,46,FALSE)),IF($X$1=13,(VLOOKUP(B74,'X13'!$B:$AZ,46,FALSE)),"B")))))))))))))))</f>
        <v xml:space="preserve"> </v>
      </c>
      <c r="R74" s="185">
        <f ca="1">IF(ISERROR(IF($X$1=1,(VLOOKUP(B74,'X1'!$B:$AZ,15,FALSE)),IF($X$1=2,(VLOOKUP(B74,'X2'!$B:$AZ,15,FALSE)),IF($X$1=3,(VLOOKUP(B74,'X3'!$B:$AZ,15,FALSE)),IF($X$1=4,(VLOOKUP(B74,'X4'!$B:$AZ,15,FALSE)),IF($X$1=5,(VLOOKUP(B74,'X5'!$B:$AZ,15,FALSE)),IF($X$1=6,(VLOOKUP(B74,'X6'!$B:$AZ,15,FALSE)),IF($X$1=7,(VLOOKUP(B74,'X7'!$B:$AZ,15,FALSE)),IF($X$1=8,(VLOOKUP(B74,'X8'!$B:$AZ,15,FALSE)),IF($X$1=9,(VLOOKUP(B74,'X9'!$B:$AZ,15,FALSE)),IF($X$1=10,(VLOOKUP(B74,'X10'!$B:$AZ,15,FALSE)),IF($X$1=11,(VLOOKUP(B74,'X11'!$B:$AZ,15,FALSE)),IF($X$1=12,(VLOOKUP(B74,'X12'!$B:$AZ,15,FALSE)),IF($X$1=13,(VLOOKUP(B74,'X13'!$B:$AZ,15,FALSE)),"B"))))))))))))))=TRUE," ",(IF($X$1=1,(VLOOKUP(B74,'X1'!$B:$AZ,15,FALSE)),IF($X$1=2,(VLOOKUP(B74,'X2'!$B:$AZ,15,FALSE)),IF($X$1=3,(VLOOKUP(B74,'X3'!$B:$AZ,15,FALSE)),IF($X$1=4,(VLOOKUP(B74,'X4'!$B:$AZ,15,FALSE)),IF($X$1=5,(VLOOKUP(B74,'X5'!$B:$AZ,15,FALSE)),IF($X$1=6,(VLOOKUP(B74,'X6'!$B:$AZ,15,FALSE)),IF($X$1=7,(VLOOKUP(B74,'X7'!$B:$AZ,15,FALSE)),IF($X$1=8,(VLOOKUP(B74,'X8'!$B:$AZ,15,FALSE)),IF($X$1=9,(VLOOKUP(B74,'X9'!$B:$AZ,15,FALSE)),IF($X$1=10,(VLOOKUP(B74,'X10'!$B:$AZ,15,FALSE)),IF($X$1=11,(VLOOKUP(B74,'X11'!$B:$AZ,15,FALSE)),IF($X$1=12,(VLOOKUP(B74,'X12'!$B:$AZ,15,FALSE)),IF($X$1=13,(VLOOKUP(B74,'X13'!$B:$AZ,15,FALSE)),"B")))))))))))))))</f>
        <v>7.7425089698419356</v>
      </c>
      <c r="S74" s="185">
        <f ca="1">IF(ISERROR(IF((IF($X$1=1,(VLOOKUP(B74,'X1'!$B:$AZ,14,FALSE)),(IF($X$1=2,(VLOOKUP(B74,'X2'!$B:$AZ,14,FALSE)),(IF($X$1=3,(VLOOKUP(B74,'X3'!$B:$AZ,14,FALSE)),(IF($X$1=4,(VLOOKUP(B74,'X4'!$B:$AZ,14,FALSE)),(IF($X$1=5,(VLOOKUP(B74,'X5'!$B:$AZ,14,FALSE)),(IF($X$1=6,(VLOOKUP(B74,'X6'!$B:$AZ,14,FALSE)),(IF($X$1=7,(VLOOKUP(B74,'X7'!$B:$AZ,14,FALSE)),(IF($X$1=8,(VLOOKUP(B74,'X8'!$B:$AZ,14,FALSE)),(IF($X$1=9,(VLOOKUP(B74,'X9'!$B:$AZ,14,FALSE)),(IF($X$1=10,(VLOOKUP(B74,'X10'!$B:$AZ,14,FALSE)),(IF($X$1=11,(VLOOKUP(B74,'X11'!$B:$AZ,14,FALSE)),(IF($X$1=12,(VLOOKUP(B74,'X12'!$B:$AZ,14,FALSE)),(VLOOKUP(B74,'X13'!$B:$AZ,14,FALSE))))))))))))))))))))))))))=$V$1," ",(IF($X$1=1,(VLOOKUP(B74,'X1'!$B:$AZ,14,FALSE)),(IF($X$1=2,(VLOOKUP(B74,'X2'!$B:$AZ,14,FALSE)),(IF($X$1=3,(VLOOKUP(B74,'X3'!$B:$AZ,14,FALSE)),(IF($X$1=4,(VLOOKUP(B74,'X4'!$B:$AZ,14,FALSE)),(IF($X$1=5,(VLOOKUP(B74,'X5'!$B:$AZ,14,FALSE)),(IF($X$1=6,(VLOOKUP(B74,'X6'!$B:$AZ,14,FALSE)),(IF($X$1=7,(VLOOKUP(B74,'X7'!$B:$AZ,14,FALSE)),(IF($X$1=8,(VLOOKUP(B74,'X8'!$B:$AZ,14,FALSE)),(IF($X$1=9,(VLOOKUP(B74,'X9'!$B:$AZ,14,FALSE)),(IF($X$1=10,(VLOOKUP(B74,'X10'!$B:$AZ,14,FALSE)),(IF($X$1=11,(VLOOKUP(B74,'X11'!$B:$AZ,14,FALSE)),(IF($X$1=12,(VLOOKUP(B74,'X12'!$B:$AZ,14,FALSE)),(VLOOKUP(B74,'X13'!$B:$AZ,14,FALSE))))))))))))))))))))))))))))=TRUE," ",(IF((IF($X$1=1,(VLOOKUP(B74,'X1'!$B:$AZ,14,FALSE)),(IF($X$1=2,(VLOOKUP(B74,'X2'!$B:$AZ,14,FALSE)),(IF($X$1=3,(VLOOKUP(B74,'X3'!$B:$AZ,14,FALSE)),(IF($X$1=4,(VLOOKUP(B74,'X4'!$B:$AZ,14,FALSE)),(IF($X$1=5,(VLOOKUP(B74,'X5'!$B:$AZ,14,FALSE)),(IF($X$1=6,(VLOOKUP(B74,'X6'!$B:$AZ,14,FALSE)),(IF($X$1=7,(VLOOKUP(B74,'X7'!$B:$AZ,14,FALSE)),(IF($X$1=8,(VLOOKUP(B74,'X8'!$B:$AZ,14,FALSE)),(IF($X$1=9,(VLOOKUP(B74,'X9'!$B:$AZ,14,FALSE)),(IF($X$1=10,(VLOOKUP(B74,'X10'!$B:$AZ,14,FALSE)),(IF($X$1=11,(VLOOKUP(B74,'X11'!$B:$AZ,14,FALSE)),(IF($X$1=12,(VLOOKUP(B74,'X12'!$B:$AZ,14,FALSE)),(VLOOKUP(B74,'X13'!$B:$AZ,14,FALSE))))))))))))))))))))))))))=$V$1," ",(IF($X$1=1,(VLOOKUP(B74,'X1'!$B:$AZ,14,FALSE)),(IF($X$1=2,(VLOOKUP(B74,'X2'!$B:$AZ,14,FALSE)),(IF($X$1=3,(VLOOKUP(B74,'X3'!$B:$AZ,14,FALSE)),(IF($X$1=4,(VLOOKUP(B74,'X4'!$B:$AZ,14,FALSE)),(IF($X$1=5,(VLOOKUP(B74,'X5'!$B:$AZ,14,FALSE)),(IF($X$1=6,(VLOOKUP(B74,'X6'!$B:$AZ,14,FALSE)),(IF($X$1=7,(VLOOKUP(B74,'X7'!$B:$AZ,14,FALSE)),(IF($X$1=8,(VLOOKUP(B74,'X8'!$B:$AZ,14,FALSE)),(IF($X$1=9,(VLOOKUP(B74,'X9'!$B:$AZ,14,FALSE)),(IF($X$1=10,(VLOOKUP(B74,'X10'!$B:$AZ,14,FALSE)),(IF($X$1=11,(VLOOKUP(B74,'X11'!$B:$AZ,14,FALSE)),(IF($X$1=12,(VLOOKUP(B74,'X12'!$B:$AZ,14,FALSE)),(VLOOKUP(B74,'X13'!$B:$AZ,14,FALSE)))))))))))))))))))))))))))))</f>
        <v>36.469375736160181</v>
      </c>
      <c r="Z74" s="170">
        <v>13</v>
      </c>
      <c r="AA74" s="170">
        <v>1</v>
      </c>
      <c r="AB74" s="170" t="str">
        <f t="shared" si="13"/>
        <v>131</v>
      </c>
      <c r="AC74" s="42">
        <v>130</v>
      </c>
      <c r="AD74" s="42" t="s">
        <v>2157</v>
      </c>
      <c r="AE74" s="162" t="s">
        <v>15</v>
      </c>
      <c r="AF74" s="162" t="s">
        <v>157</v>
      </c>
      <c r="AG74" s="162" t="s">
        <v>154</v>
      </c>
      <c r="AH74" s="162" t="s">
        <v>792</v>
      </c>
      <c r="AI74" s="162" t="s">
        <v>796</v>
      </c>
      <c r="AJ74" s="162" t="s">
        <v>1230</v>
      </c>
      <c r="AK74" s="102">
        <v>44</v>
      </c>
      <c r="AL74" s="102">
        <v>8</v>
      </c>
      <c r="AM74" s="102">
        <v>9</v>
      </c>
      <c r="AN74" s="162" t="s">
        <v>786</v>
      </c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</row>
    <row r="75" spans="1:52" ht="14.1" customHeight="1" x14ac:dyDescent="0.25">
      <c r="A75" s="156">
        <f t="shared" si="9"/>
        <v>28</v>
      </c>
      <c r="B75" s="122" t="str">
        <f>IF(ISERROR(IF($U$16=1,(VLOOKUP(A75,$AC$89:$AH$125,2,FALSE)),IF((IF($X$1=1,'X1'!B34,(IF($X$1=2,'X2'!B34,(IF($X$1=3,'X3'!B34,(IF($X$1=4,'X4'!B34,(IF($X$1=5,'X5'!B34,(IF($X$1=6,'X6'!B34,(IF($X$1=7,'X7'!B34,(IF($X$1=8,'X8'!B34,(IF($X$1=9,'X9'!B34,(IF($X$1=10,'X10'!B34,(IF($X$1=11,'X11'!B34,(IF($X$1=12,'X12'!B34,'X13'!B34))))))))))))))))))))))))="","",(IF($X$1=1,'X1'!B34,(IF($X$1=2,'X2'!B34,(IF($X$1=3,'X3'!B34,(IF($X$1=4,'X4'!B34,(IF($X$1=5,'X5'!B34,(IF($X$1=6,'X6'!B34,(IF($X$1=7,'X7'!B34,(IF($X$1=8,'X8'!B34,(IF($X$1=9,'X9'!B34,(IF($X$1=10,'X10'!B34,(IF($X$1=11,'X11'!B34,(IF($X$1=12,'X12'!B34,'X13'!B34)))))))))))))))))))))))))))=TRUE," ",(IF($U$16=1,(VLOOKUP(A75,$AC$89:$AH$125,2,FALSE)),IF((IF($X$1=1,'X1'!B34,(IF($X$1=2,'X2'!B34,(IF($X$1=3,'X3'!B34,(IF($X$1=4,'X4'!B34,(IF($X$1=5,'X5'!B34,(IF($X$1=6,'X6'!B34,(IF($X$1=7,'X7'!B34,(IF($X$1=8,'X8'!B34,(IF($X$1=9,'X9'!B34,(IF($X$1=10,'X10'!B34,(IF($X$1=11,'X11'!B34,(IF($X$1=12,'X12'!B34,'X13'!B34))))))))))))))))))))))))="","",(IF($X$1=1,'X1'!B34,(IF($X$1=2,'X2'!B34,(IF($X$1=3,'X3'!B34,(IF($X$1=4,'X4'!B34,(IF($X$1=5,'X5'!B34,(IF($X$1=6,'X6'!B34,(IF($X$1=7,'X7'!B34,(IF($X$1=8,'X8'!B34,(IF($X$1=9,'X9'!B34,(IF($X$1=10,'X10'!B34,(IF($X$1=11,'X11'!B34,(IF($X$1=12,'X12'!B34,'X13'!B34))))))))))))))))))))))))))))</f>
        <v>VTBR RM Equity</v>
      </c>
      <c r="C75" s="181" t="str">
        <f ca="1">IF(ISERROR(IF($X$1=1,(VLOOKUP(B75,'X1'!$B:$AZ,47,FALSE)),IF($X$1=2,(VLOOKUP(B75,'X2'!$B:$AZ,47,FALSE)),IF($X$1=3,(VLOOKUP(B75,'X3'!$B:$AZ,47,FALSE)),IF($X$1=4,(VLOOKUP(B75,'X4'!$B:$AZ,47,FALSE)),IF($X$1=5,(VLOOKUP(B75,'X5'!$B:$AZ,47,FALSE)),IF($X$1=6,(VLOOKUP(B75,'X6'!$B:$AZ,47,FALSE)),IF($X$1=7,(VLOOKUP(B75,'X7'!$B:$AZ,47,FALSE)),IF($X$1=8,(VLOOKUP(B75,'X8'!$B:$AZ,47,FALSE)),IF($X$1=9,(VLOOKUP(B75,'X9'!$B:$AZ,47,FALSE)),IF($X$1=10,(VLOOKUP(B75,'X10'!$B:$AZ,47,FALSE)),IF($X$1=11,(VLOOKUP(B75,'X11'!$B:$AZ,47,FALSE)),IF($X$1=12,(VLOOKUP(B75,'X12'!$B:$AZ,47,FALSE)),IF($X$1=13,(VLOOKUP(B75,'X13'!$B:$AZ,47,FALSE)),"B"))))))))))))))=TRUE," ",(IF($X$1=1,(VLOOKUP(B75,'X1'!$B:$AZ,47,FALSE)),IF($X$1=2,(VLOOKUP(B75,'X2'!$B:$AZ,47,FALSE)),IF($X$1=3,(VLOOKUP(B75,'X3'!$B:$AZ,47,FALSE)),IF($X$1=4,(VLOOKUP(B75,'X4'!$B:$AZ,47,FALSE)),IF($X$1=5,(VLOOKUP(B75,'X5'!$B:$AZ,47,FALSE)),IF($X$1=6,(VLOOKUP(B75,'X6'!$B:$AZ,47,FALSE)),IF($X$1=7,(VLOOKUP(B75,'X7'!$B:$AZ,47,FALSE)),IF($X$1=8,(VLOOKUP(B75,'X8'!$B:$AZ,47,FALSE)),IF($X$1=9,(VLOOKUP(B75,'X9'!$B:$AZ,47,FALSE)),IF($X$1=10,(VLOOKUP(B75,'X10'!$B:$AZ,47,FALSE)),IF($X$1=11,(VLOOKUP(B75,'X11'!$B:$AZ,47,FALSE)),IF($X$1=12,(VLOOKUP(B75,'X12'!$B:$AZ,47,FALSE)),IF($X$1=13,(VLOOKUP(B75,'X13'!$B:$AZ,47,FALSE)),"B")))))))))))))))</f>
        <v>VTB Bank PJSC</v>
      </c>
      <c r="D75" s="181" t="str">
        <f ca="1">IF(ISERROR(IF($X$1=1,(VLOOKUP(B75,'X1'!$B:$AP,41,FALSE)),IF($X$1=2,(VLOOKUP(B75,'X2'!$B:$AP,41,FALSE)),IF($X$1=3,(VLOOKUP(B75,'X3'!$B:$AP,41,FALSE)),IF($X$1=4,(VLOOKUP(B75,'X4'!$B:$AP,41,FALSE)),IF($X$1=5,(VLOOKUP(B75,'X5'!$B:$AP,41,FALSE)),IF($X$1=6,(VLOOKUP(B75,'X6'!$B:$AP,41,FALSE)),IF($X$1=7,(VLOOKUP(B75,'X7'!$B:$AP,41,FALSE)),IF($X$1=8,(VLOOKUP(B75,'X8'!$B:$AP,41,FALSE)),IF($X$1=9,(VLOOKUP(B75,'X9'!$B:$AP,41,FALSE)),IF($X$1=10,(VLOOKUP(B75,'X10'!$B:$AP,41,FALSE)),IF($X$1=11,(VLOOKUP(B75,'X11'!$B:$AP,41,FALSE)),IF($X$1=12,(VLOOKUP(B75,'X12'!$B:$AP,41,FALSE)),IF($X$1=13,(VLOOKUP(B75,'X13'!$B:$AP,41,FALSE)),"B"))))))))))))))=TRUE," ",(IF($X$1=1,(VLOOKUP(B75,'X1'!$B:$AP,41,FALSE)),IF($X$1=2,(VLOOKUP(B75,'X2'!$B:$AP,41,FALSE)),IF($X$1=3,(VLOOKUP(B75,'X3'!$B:$AP,41,FALSE)),IF($X$1=4,(VLOOKUP(B75,'X4'!$B:$AP,41,FALSE)),IF($X$1=5,(VLOOKUP(B75,'X5'!$B:$AP,41,FALSE)),IF($X$1=6,(VLOOKUP(B75,'X6'!$B:$AP,41,FALSE)),IF($X$1=7,(VLOOKUP(B75,'X7'!$B:$AP,41,FALSE)),IF($X$1=8,(VLOOKUP(B75,'X8'!$B:$AP,41,FALSE)),IF($X$1=9,(VLOOKUP(B75,'X9'!$B:$AP,41,FALSE)),IF($X$1=10,(VLOOKUP(B75,'X10'!$B:$AP,41,FALSE)),IF($X$1=11,(VLOOKUP(B75,'X11'!$B:$AP,41,FALSE)),IF($X$1=12,(VLOOKUP(B75,'X12'!$B:$AP,41,FALSE)),IF($X$1=13,(VLOOKUP(B75,'X13'!$B:$AP,41,FALSE)),"B")))))))))))))))</f>
        <v>Diversified Banks</v>
      </c>
      <c r="E75" s="182">
        <f ca="1">IF(ISERROR(IF($X$1=1,(VLOOKUP(B75,'X1'!$B:$AP,7,FALSE)),IF($X$1=2,(VLOOKUP(B75,'X2'!$B:$AP,7,FALSE)),IF($X$1=3,(VLOOKUP(B75,'X3'!$B:$AP,7,FALSE)),IF($X$1=4,(VLOOKUP(B75,'X4'!$B:$AP,7,FALSE)),IF($X$1=5,(VLOOKUP(B75,'X5'!$B:$AP,7,FALSE)),IF($X$1=6,(VLOOKUP(B75,'X6'!$B:$AP,7,FALSE)),IF($X$1=7,(VLOOKUP(B75,'X7'!$B:$AP,7,FALSE)),IF($X$1=8,(VLOOKUP(B75,'X8'!$B:$AP,7,FALSE)),IF($X$1=9,(VLOOKUP(B75,'X9'!$B:$AP,7,FALSE)),IF($X$1=10,(VLOOKUP(B75,'X10'!$B:$AP,7,FALSE)),IF($X$1=11,(VLOOKUP(B75,'X11'!$B:$AP,7,FALSE)),IF($X$1=12,(VLOOKUP(B75,'X12'!$B:$AP,7,FALSE)),IF($X$1=13,(VLOOKUP(B75,'X13'!$B:$AP,7,FALSE)),"B"))))))))))))))=TRUE," ",(IF($X$1=1,(VLOOKUP(B75,'X1'!$B:$AP,7,FALSE)),IF($X$1=2,(VLOOKUP(B75,'X2'!$B:$AP,7,FALSE)),IF($X$1=3,(VLOOKUP(B75,'X3'!$B:$AP,7,FALSE)),IF($X$1=4,(VLOOKUP(B75,'X4'!$B:$AP,7,FALSE)),IF($X$1=5,(VLOOKUP(B75,'X5'!$B:$AP,7,FALSE)),IF($X$1=6,(VLOOKUP(B75,'X6'!$B:$AP,7,FALSE)),IF($X$1=7,(VLOOKUP(B75,'X7'!$B:$AP,7,FALSE)),IF($X$1=8,(VLOOKUP(B75,'X8'!$B:$AP,7,FALSE)),IF($X$1=9,(VLOOKUP(B75,'X9'!$B:$AP,7,FALSE)),IF($X$1=10,(VLOOKUP(B75,'X10'!$B:$AP,7,FALSE)),IF($X$1=11,(VLOOKUP(B75,'X11'!$B:$AP,7,FALSE)),IF($X$1=12,(VLOOKUP(B75,'X12'!$B:$AP,7,FALSE)),IF($X$1=13,(VLOOKUP(B75,'X13'!$B:$AP,7,FALSE)),"B")))))))))))))))</f>
        <v>4.7905000000000003E-2</v>
      </c>
      <c r="F75" s="182">
        <f ca="1">IF(ISERROR(IF((IF($X$1=1,(VLOOKUP(B75,'X1'!$B:$AO,6,FALSE)),(IF($X$1=2,(VLOOKUP(B75,'X2'!$B:$AO,6,FALSE)),(IF($X$1=3,(VLOOKUP(B75,'X3'!$B:$AO,6,FALSE)),(IF($X$1=4,(VLOOKUP(B75,'X4'!$B:$AO,6,FALSE)),(IF($X$1=5,(VLOOKUP(B75,'X5'!$B:$AO,6,FALSE)),(IF($X$1=6,(VLOOKUP(B75,'X6'!$B:$AO,6,FALSE)),(IF($X$1=7,(VLOOKUP(B75,'X7'!$B:$AO,6,FALSE)),(IF($X$1=8,(VLOOKUP(B75,'X8'!$B:$AO,6,FALSE)),(IF($X$1=9,(VLOOKUP(B75,'X9'!$B:$AO,6,FALSE)),(IF($X$1=10,(VLOOKUP(B75,'X10'!$B:$AO,6,FALSE)),(IF($X$1=11,(VLOOKUP(B75,'X11'!$B:$AO,6,FALSE)),(IF($X$1=12,(VLOOKUP(B75,'X12'!$B:$AO,6,FALSE)),(VLOOKUP(B75,'X13'!$B:$AO,6,FALSE))))))))))))))))))))))))))=$V$1," ",(IF($X$1=1,(VLOOKUP(B75,'X1'!$B:$AO,6,FALSE)),(IF($X$1=2,(VLOOKUP(B75,'X2'!$B:$AO,6,FALSE)),(IF($X$1=3,(VLOOKUP(B75,'X3'!$B:$AO,6,FALSE)),(IF($X$1=4,(VLOOKUP(B75,'X4'!$B:$AO,6,FALSE)),(IF($X$1=5,(VLOOKUP(B75,'X5'!$B:$AO,6,FALSE)),(IF($X$1=6,(VLOOKUP(B75,'X6'!$B:$AO,6,FALSE)),(IF($X$1=7,(VLOOKUP(B75,'X7'!$B:$AO,6,FALSE)),(IF($X$1=8,(VLOOKUP(B75,'X8'!$B:$AO,6,FALSE)),(IF($X$1=9,(VLOOKUP(B75,'X9'!$B:$AO,6,FALSE)),(IF($X$1=10,(VLOOKUP(B75,'X10'!$B:$AO,6,FALSE)),(IF($X$1=11,(VLOOKUP(B75,'X11'!$B:$AO,6,FALSE)),(IF($X$1=12,(VLOOKUP(B75,'X12'!$B:$AO,6,FALSE)),(VLOOKUP(B75,'X13'!$B:$AO,6,FALSE))))))))))))))))))))))))))))=TRUE," ",(IF((IF($X$1=1,(VLOOKUP(B75,'X1'!$B:$AO,6,FALSE)),(IF($X$1=2,(VLOOKUP(B75,'X2'!$B:$AO,6,FALSE)),(IF($X$1=3,(VLOOKUP(B75,'X3'!$B:$AO,6,FALSE)),(IF($X$1=4,(VLOOKUP(B75,'X4'!$B:$AO,6,FALSE)),(IF($X$1=5,(VLOOKUP(B75,'X5'!$B:$AO,6,FALSE)),(IF($X$1=6,(VLOOKUP(B75,'X6'!$B:$AO,6,FALSE)),(IF($X$1=7,(VLOOKUP(B75,'X7'!$B:$AO,6,FALSE)),(IF($X$1=8,(VLOOKUP(B75,'X8'!$B:$AO,6,FALSE)),(IF($X$1=9,(VLOOKUP(B75,'X9'!$B:$AO,6,FALSE)),(IF($X$1=10,(VLOOKUP(B75,'X10'!$B:$AO,6,FALSE)),(IF($X$1=11,(VLOOKUP(B75,'X11'!$B:$AO,6,FALSE)),(IF($X$1=12,(VLOOKUP(B75,'X12'!$B:$AO,6,FALSE)),(VLOOKUP(B75,'X13'!$B:$AO,6,FALSE))))))))))))))))))))))))))=$V$1," ",(IF($X$1=1,(VLOOKUP(B75,'X1'!$B:$AO,6,FALSE)),(IF($X$1=2,(VLOOKUP(B75,'X2'!$B:$AO,6,FALSE)),(IF($X$1=3,(VLOOKUP(B75,'X3'!$B:$AO,6,FALSE)),(IF($X$1=4,(VLOOKUP(B75,'X4'!$B:$AO,6,FALSE)),(IF($X$1=5,(VLOOKUP(B75,'X5'!$B:$AO,6,FALSE)),(IF($X$1=6,(VLOOKUP(B75,'X6'!$B:$AO,6,FALSE)),(IF($X$1=7,(VLOOKUP(B75,'X7'!$B:$AO,6,FALSE)),(IF($X$1=8,(VLOOKUP(B75,'X8'!$B:$AO,6,FALSE)),(IF($X$1=9,(VLOOKUP(B75,'X9'!$B:$AO,6,FALSE)),(IF($X$1=10,(VLOOKUP(B75,'X10'!$B:$AO,6,FALSE)),(IF($X$1=11,(VLOOKUP(B75,'X11'!$B:$AO,6,FALSE)),(IF($X$1=12,(VLOOKUP(B75,'X12'!$B:$AO,6,FALSE)),(VLOOKUP(B75,'X13'!$B:$AO,6,FALSE)))))))))))))))))))))))))))))</f>
        <v>5.2000001072883606E-2</v>
      </c>
      <c r="G75" s="182">
        <f ca="1">IF(ISERROR(IF($X$1=1,(VLOOKUP(B75,'X1'!$B:$AZ,44,FALSE)),IF($X$1=2,(VLOOKUP(B75,'X2'!$B:$AZ,44,FALSE)),IF($X$1=3,(VLOOKUP(B75,'X3'!$B:$AZ,44,FALSE)),IF($X$1=4,(VLOOKUP(B75,'X4'!$B:$AZ,44,FALSE)),IF($X$1=5,(VLOOKUP(B75,'X5'!$B:$AZ,44,FALSE)),IF($X$1=6,(VLOOKUP(B75,'X6'!$B:$AZ,44,FALSE)),IF($X$1=7,(VLOOKUP(B75,'X7'!$B:$AZ,44,FALSE)),IF($X$1=8,(VLOOKUP(B75,'X8'!$B:$AZ,44,FALSE)),IF($X$1=9,(VLOOKUP(B75,'X9'!$B:$AZ,44,FALSE)),IF($X$1=10,(VLOOKUP(B75,'X10'!$B:$AZ,44,FALSE)),IF($X$1=11,(VLOOKUP(B75,'X11'!$B:$AZ,44,FALSE)),IF($X$1=12,(VLOOKUP(B75,'X12'!$B:$AZ,44,FALSE)),IF($X$1=13,(VLOOKUP(B75,'X13'!$B:$AZ,44,FALSE)),"B"))))))))))))))=TRUE," ",(IF($X$1=1,(VLOOKUP(B75,'X1'!$B:$AZ,44,FALSE)),IF($X$1=2,(VLOOKUP(B75,'X2'!$B:$AZ,44,FALSE)),IF($X$1=3,(VLOOKUP(B75,'X3'!$B:$AZ,44,FALSE)),IF($X$1=4,(VLOOKUP(B75,'X4'!$B:$AZ,44,FALSE)),IF($X$1=5,(VLOOKUP(B75,'X5'!$B:$AZ,44,FALSE)),IF($X$1=6,(VLOOKUP(B75,'X6'!$B:$AZ,44,FALSE)),IF($X$1=7,(VLOOKUP(B75,'X7'!$B:$AZ,44,FALSE)),IF($X$1=8,(VLOOKUP(B75,'X8'!$B:$AZ,44,FALSE)),IF($X$1=9,(VLOOKUP(B75,'X9'!$B:$AZ,44,FALSE)),IF($X$1=10,(VLOOKUP(B75,'X10'!$B:$AZ,44,FALSE)),IF($X$1=11,(VLOOKUP(B75,'X11'!$B:$AZ,44,FALSE)),IF($X$1=12,(VLOOKUP(B75,'X12'!$B:$AZ,44,FALSE)),IF($X$1=13,(VLOOKUP(B75,'X13'!$B:$AZ,44,FALSE)),"B")))))))))))))))</f>
        <v>8.5481704892675037</v>
      </c>
      <c r="H75" s="182">
        <f ca="1">IF(ISERROR(IF($X$1=1,(VLOOKUP(B75,'X1'!$B:$AZ,8,FALSE)),IF($X$1=2,(VLOOKUP(B75,'X2'!$B:$AZ,8,FALSE)),IF($X$1=3,(VLOOKUP(B75,'X3'!$B:$AZ,8,FALSE)),IF($X$1=4,(VLOOKUP(B75,'X4'!$B:$AZ,8,FALSE)),IF($X$1=5,(VLOOKUP(B75,'X5'!$B:$AZ,8,FALSE)),IF($X$1=6,(VLOOKUP(B75,'X6'!$B:$AZ,8,FALSE)),IF($X$1=7,(VLOOKUP(B75,'X7'!$B:$AZ,8,FALSE)),IF($X$1=8,(VLOOKUP(B75,'X8'!$B:$AZ,8,FALSE)),IF($X$1=9,(VLOOKUP(B75,'X9'!$B:$AZ,8,FALSE)),IF($X$1=10,(VLOOKUP(B75,'X10'!$B:$AZ,8,FALSE)),IF($X$1=11,(VLOOKUP(B75,'X11'!$B:$AZ,8,FALSE)),IF($X$1=12,(VLOOKUP(B75,'X12'!$B:$AZ,8,FALSE)),IF($X$1=13,(VLOOKUP(B75,'X13'!$B:$AZ,8,FALSE)),"B"))))))))))))))=TRUE," ",(IF($X$1=1,(VLOOKUP(B75,'X1'!$B:$AZ,8,FALSE)),IF($X$1=2,(VLOOKUP(B75,'X2'!$B:$AZ,8,FALSE)),IF($X$1=3,(VLOOKUP(B75,'X3'!$B:$AZ,8,FALSE)),IF($X$1=4,(VLOOKUP(B75,'X4'!$B:$AZ,8,FALSE)),IF($X$1=5,(VLOOKUP(B75,'X5'!$B:$AZ,8,FALSE)),IF($X$1=6,(VLOOKUP(B75,'X6'!$B:$AZ,8,FALSE)),IF($X$1=7,(VLOOKUP(B75,'X7'!$B:$AZ,8,FALSE)),IF($X$1=8,(VLOOKUP(B75,'X8'!$B:$AZ,8,FALSE)),IF($X$1=9,(VLOOKUP(B75,'X9'!$B:$AZ,8,FALSE)),IF($X$1=10,(VLOOKUP(B75,'X10'!$B:$AZ,8,FALSE)),IF($X$1=11,(VLOOKUP(B75,'X11'!$B:$AZ,8,FALSE)),IF($X$1=12,(VLOOKUP(B75,'X12'!$B:$AZ,8,FALSE)),IF($X$1=13,(VLOOKUP(B75,'X13'!$B:$AZ,8,FALSE)),"B")))))))))))))))</f>
        <v>8517.5594785254507</v>
      </c>
      <c r="I75" s="183">
        <f ca="1">IF(ISERROR(IF($X$1=1,(VLOOKUP(B75,'X1'!$B:$AZ,2,FALSE)),IF($X$1=2,(VLOOKUP(B75,'X2'!$B:$AZ,2,FALSE)),IF($X$1=3,(VLOOKUP(B75,'X3'!$B:$AZ,2,FALSE)),IF($X$1=4,(VLOOKUP(B75,'X4'!$B:$AZ,2,FALSE)),IF($X$1=5,(VLOOKUP(B75,'X5'!$B:$AZ,2,FALSE)),IF($X$1=6,(VLOOKUP(B75,'X6'!$B:$AZ,2,FALSE)),IF($X$1=7,(VLOOKUP(B75,'X7'!$B:$AZ,2,FALSE)),IF($X$1=8,(VLOOKUP(B75,'X8'!$B:$AZ,2,FALSE)),IF($X$1=9,(VLOOKUP(B75,'X9'!$B:$AZ,2,FALSE)),IF($X$1=10,(VLOOKUP(B75,'X10'!$B:$AZ,2,FALSE)),IF($X$1=11,(VLOOKUP(B75,'X11'!$B:$AZ,2,FALSE)),IF($X$1=12,(VLOOKUP(B75,'X12'!$B:$AZ,2,FALSE)),IF($X$1=13,(VLOOKUP(B75,'X13'!$B:$AZ,2,FALSE)),"B"))))))))))))))=TRUE," ",(IF($X$1=1,(VLOOKUP(B75,'X1'!$B:$AZ,2,FALSE)),IF($X$1=2,(VLOOKUP(B75,'X2'!$B:$AZ,2,FALSE)),IF($X$1=3,(VLOOKUP(B75,'X3'!$B:$AZ,2,FALSE)),IF($X$1=4,(VLOOKUP(B75,'X4'!$B:$AZ,2,FALSE)),IF($X$1=5,(VLOOKUP(B75,'X5'!$B:$AZ,2,FALSE)),IF($X$1=6,(VLOOKUP(B75,'X6'!$B:$AZ,2,FALSE)),IF($X$1=7,(VLOOKUP(B75,'X7'!$B:$AZ,2,FALSE)),IF($X$1=8,(VLOOKUP(B75,'X8'!$B:$AZ,2,FALSE)),IF($X$1=9,(VLOOKUP(B75,'X9'!$B:$AZ,2,FALSE)),IF($X$1=10,(VLOOKUP(B75,'X10'!$B:$AZ,2,FALSE)),IF($X$1=11,(VLOOKUP(B75,'X11'!$B:$AZ,2,FALSE)),IF($X$1=12,(VLOOKUP(B75,'X12'!$B:$AZ,2,FALSE)),IF($X$1=13,(VLOOKUP(B75,'X13'!$B:$AZ,2,FALSE)),"B")))))))))))))))</f>
        <v>5</v>
      </c>
      <c r="J75" s="183">
        <f ca="1">IF(ISERROR(IF($X$1=1,(VLOOKUP(B75,'X1'!$B:$AZ,3,FALSE)),IF($X$1=2,(VLOOKUP(B75,'X2'!$B:$AZ,3,FALSE)),IF($X$1=3,(VLOOKUP(B75,'X3'!$B:$AZ,3,FALSE)),IF($X$1=4,(VLOOKUP(B75,'X4'!$B:$AZ,3,FALSE)),IF($X$1=5,(VLOOKUP(B75,'X5'!$B:$AZ,3,FALSE)),IF($X$1=6,(VLOOKUP(B75,'X6'!$B:$AZ,3,FALSE)),IF($X$1=7,(VLOOKUP(B75,'X7'!$B:$AZ,3,FALSE)),IF($X$1=8,(VLOOKUP(B75,'X8'!$B:$AZ,3,FALSE)),IF($X$1=9,(VLOOKUP(B75,'X9'!$B:$AZ,3,FALSE)),IF($X$1=10,(VLOOKUP(B75,'X10'!$B:$AZ,3,FALSE)),IF($X$1=11,(VLOOKUP(B75,'X11'!$B:$AZ,3,FALSE)),IF($X$1=12,(VLOOKUP(B75,'X12'!$B:$AZ,3,FALSE)),IF($X$1=13,(VLOOKUP(B75,'X13'!$B:$AZ,3,FALSE)),"B"))))))))))))))=TRUE," ",(IF($X$1=1,(VLOOKUP(B75,'X1'!$B:$AZ,3,FALSE)),IF($X$1=2,(VLOOKUP(B75,'X2'!$B:$AZ,3,FALSE)),IF($X$1=3,(VLOOKUP(B75,'X3'!$B:$AZ,3,FALSE)),IF($X$1=4,(VLOOKUP(B75,'X4'!$B:$AZ,3,FALSE)),IF($X$1=5,(VLOOKUP(B75,'X5'!$B:$AZ,3,FALSE)),IF($X$1=6,(VLOOKUP(B75,'X6'!$B:$AZ,3,FALSE)),IF($X$1=7,(VLOOKUP(B75,'X7'!$B:$AZ,3,FALSE)),IF($X$1=8,(VLOOKUP(B75,'X8'!$B:$AZ,3,FALSE)),IF($X$1=9,(VLOOKUP(B75,'X9'!$B:$AZ,3,FALSE)),IF($X$1=10,(VLOOKUP(B75,'X10'!$B:$AZ,3,FALSE)),IF($X$1=11,(VLOOKUP(B75,'X11'!$B:$AZ,3,FALSE)),IF($X$1=12,(VLOOKUP(B75,'X12'!$B:$AZ,3,FALSE)),IF($X$1=13,(VLOOKUP(B75,'X13'!$B:$AZ,3,FALSE)),"B")))))))))))))))</f>
        <v>0</v>
      </c>
      <c r="K75" s="183">
        <f ca="1">IF(ISERROR(IF($X$1=1,(VLOOKUP(B75,'X1'!$B:$AZ,5,FALSE)),IF($X$1=2,(VLOOKUP(B75,'X2'!$B:$AZ,5,FALSE)),IF($X$1=3,(VLOOKUP(B75,'X3'!$B:$AZ,5,FALSE)),IF($X$1=4,(VLOOKUP(B75,'X4'!$B:$AZ,5,FALSE)),IF($X$1=5,(VLOOKUP(B75,'X5'!$B:$AZ,5,FALSE)),IF($X$1=6,(VLOOKUP(B75,'X6'!$B:$AZ,5,FALSE)),IF($X$1=7,(VLOOKUP(B75,'X7'!$B:$AZ,5,FALSE)),IF($X$1=8,(VLOOKUP(B75,'X8'!$B:$AZ,5,FALSE)),IF($X$1=9,(VLOOKUP(B75,'X9'!$B:$AZ,5,FALSE)),IF($X$1=10,(VLOOKUP(B75,'X10'!$B:$AZ,5,FALSE)),IF($X$1=11,(VLOOKUP(B75,'X11'!$B:$AZ,5,FALSE)),IF($X$1=12,(VLOOKUP(B75,'X12'!$B:$AZ,5,FALSE)),IF($X$1=13,(VLOOKUP(B75,'X13'!$B:$AZ,5,FALSE)),"B"))))))))))))))=TRUE," ",(IF($X$1=1,(VLOOKUP(B75,'X1'!$B:$AZ,5,FALSE)),IF($X$1=2,(VLOOKUP(B75,'X2'!$B:$AZ,5,FALSE)),IF($X$1=3,(VLOOKUP(B75,'X3'!$B:$AZ,5,FALSE)),IF($X$1=4,(VLOOKUP(B75,'X4'!$B:$AZ,5,FALSE)),IF($X$1=5,(VLOOKUP(B75,'X5'!$B:$AZ,5,FALSE)),IF($X$1=6,(VLOOKUP(B75,'X6'!$B:$AZ,5,FALSE)),IF($X$1=7,(VLOOKUP(B75,'X7'!$B:$AZ,5,FALSE)),IF($X$1=8,(VLOOKUP(B75,'X8'!$B:$AZ,5,FALSE)),IF($X$1=9,(VLOOKUP(B75,'X9'!$B:$AZ,5,FALSE)),IF($X$1=10,(VLOOKUP(B75,'X10'!$B:$AZ,5,FALSE)),IF($X$1=11,(VLOOKUP(B75,'X11'!$B:$AZ,5,FALSE)),IF($X$1=12,(VLOOKUP(B75,'X12'!$B:$AZ,5,FALSE)),IF($X$1=13,(VLOOKUP(B75,'X13'!$B:$AZ,5,FALSE)),"B")))))))))))))))</f>
        <v>8</v>
      </c>
      <c r="L75" s="184">
        <f ca="1">IF(ISERROR(IF($X$1=1,(VLOOKUP(B75,'X1'!$B:$AZ,9,FALSE)),IF($X$1=2,(VLOOKUP(B75,'X2'!$B:$AZ,9,FALSE)),IF($X$1=3,(VLOOKUP(B75,'X3'!$B:$AZ,9,FALSE)),IF($X$1=4,(VLOOKUP(B75,'X4'!$B:$AZ,9,FALSE)),IF($X$1=5,(VLOOKUP(B75,'X5'!$B:$AZ,9,FALSE)),IF($X$1=6,(VLOOKUP(B75,'X6'!$B:$AZ,9,FALSE)),IF($X$1=7,(VLOOKUP(B75,'X7'!$B:$AZ,9,FALSE)),IF($X$1=8,(VLOOKUP(B75,'X8'!$B:$AZ,9,FALSE)),IF($X$1=9,(VLOOKUP(B75,'X9'!$B:$AZ,9,FALSE)),IF($X$1=10,(VLOOKUP(B75,'X10'!$B:$AZ,9,FALSE)),IF($X$1=11,(VLOOKUP(B75,'X11'!$B:$AZ,9,FALSE)),IF($X$1=12,(VLOOKUP(B75,'X12'!$B:$AZ,9,FALSE)),IF($X$1=13,(VLOOKUP(B75,'X13'!$B:$AZ,9,FALSE)),"B"))))))))))))))=TRUE," ",(IF($X$1=1,(VLOOKUP(B75,'X1'!$B:$AZ,9,FALSE)),IF($X$1=2,(VLOOKUP(B75,'X2'!$B:$AZ,9,FALSE)),IF($X$1=3,(VLOOKUP(B75,'X3'!$B:$AZ,9,FALSE)),IF($X$1=4,(VLOOKUP(B75,'X4'!$B:$AZ,9,FALSE)),IF($X$1=5,(VLOOKUP(B75,'X5'!$B:$AZ,9,FALSE)),IF($X$1=6,(VLOOKUP(B75,'X6'!$B:$AZ,9,FALSE)),IF($X$1=7,(VLOOKUP(B75,'X7'!$B:$AZ,9,FALSE)),IF($X$1=8,(VLOOKUP(B75,'X8'!$B:$AZ,9,FALSE)),IF($X$1=9,(VLOOKUP(B75,'X9'!$B:$AZ,9,FALSE)),IF($X$1=10,(VLOOKUP(B75,'X10'!$B:$AZ,9,FALSE)),IF($X$1=11,(VLOOKUP(B75,'X11'!$B:$AZ,9,FALSE)),IF($X$1=12,(VLOOKUP(B75,'X12'!$B:$AZ,9,FALSE)),IF($X$1=13,(VLOOKUP(B75,'X13'!$B:$AZ,9,FALSE)),"B")))))))))))))))</f>
        <v>3.6850000000000001</v>
      </c>
      <c r="M75" s="184">
        <f ca="1">IF(ISERROR(IF($X$1=1,(VLOOKUP(B75,'X1'!$B:$AZ,10,FALSE)),IF($X$1=2,(VLOOKUP(B75,'X2'!$B:$AZ,10,FALSE)),IF($X$1=3,(VLOOKUP(B75,'X3'!$B:$AZ,10,FALSE)),IF($X$1=4,(VLOOKUP(B75,'X4'!$B:$AZ,10,FALSE)),IF($X$1=5,(VLOOKUP(B75,'X5'!$B:$AZ,10,FALSE)),IF($X$1=6,(VLOOKUP(B75,'X6'!$B:$AZ,10,FALSE)),IF($X$1=7,(VLOOKUP(B75,'X7'!$B:$AZ,10,FALSE)),IF($X$1=8,(VLOOKUP(B75,'X8'!$B:$AZ,10,FALSE)),IF($X$1=9,(VLOOKUP(B75,'X9'!$B:$AZ,10,FALSE)),IF($X$1=10,(VLOOKUP(B75,'X10'!$B:$AZ,10,FALSE)),IF($X$1=11,(VLOOKUP(B75,'X11'!$B:$AZ,10,FALSE)),IF($X$1=12,(VLOOKUP(B75,'X12'!$B:$AZ,10,FALSE)),IF($X$1=13,(VLOOKUP(B75,'X13'!$B:$AZ,10,FALSE)),"B"))))))))))))))=TRUE," ",(IF($X$1=1,(VLOOKUP(B75,'X1'!$B:$AZ,10,FALSE)),IF($X$1=2,(VLOOKUP(B75,'X2'!$B:$AZ,10,FALSE)),IF($X$1=3,(VLOOKUP(B75,'X3'!$B:$AZ,10,FALSE)),IF($X$1=4,(VLOOKUP(B75,'X4'!$B:$AZ,10,FALSE)),IF($X$1=5,(VLOOKUP(B75,'X5'!$B:$AZ,10,FALSE)),IF($X$1=6,(VLOOKUP(B75,'X6'!$B:$AZ,10,FALSE)),IF($X$1=7,(VLOOKUP(B75,'X7'!$B:$AZ,10,FALSE)),IF($X$1=8,(VLOOKUP(B75,'X8'!$B:$AZ,10,FALSE)),IF($X$1=9,(VLOOKUP(B75,'X9'!$B:$AZ,10,FALSE)),IF($X$1=10,(VLOOKUP(B75,'X10'!$B:$AZ,10,FALSE)),IF($X$1=11,(VLOOKUP(B75,'X11'!$B:$AZ,10,FALSE)),IF($X$1=12,(VLOOKUP(B75,'X12'!$B:$AZ,10,FALSE)),IF($X$1=13,(VLOOKUP(B75,'X13'!$B:$AZ,10,FALSE)),"B")))))))))))))))</f>
        <v>3.6850000000000001</v>
      </c>
      <c r="N75" s="185">
        <f ca="1">IF(ISERROR(IF($X$1=1,(VLOOKUP(B75,'X1'!$B:$AZ,45,FALSE)),IF($X$1=2,(VLOOKUP(B75,'X2'!$B:$AZ,45,FALSE)),IF($X$1=3,(VLOOKUP(B75,'X3'!$B:$AZ,45,FALSE)),IF($X$1=4,(VLOOKUP(B75,'X4'!$B:$AZ,45,FALSE)),IF($X$1=5,(VLOOKUP(B75,'X5'!$B:$AZ,45,FALSE)),IF($X$1=6,(VLOOKUP(B75,'X6'!$B:$AZ,45,FALSE)),IF($X$1=7,(VLOOKUP(B75,'X7'!$B:$AZ,45,FALSE)),IF($X$1=8,(VLOOKUP(B75,'X8'!$B:$AZ,45,FALSE)),IF($X$1=9,(VLOOKUP(B75,'X9'!$B:$AZ,45,FALSE)),IF($X$1=10,(VLOOKUP(B75,'X10'!$B:$AZ,45,FALSE)),IF($X$1=11,(VLOOKUP(B75,'X11'!$B:$AZ,45,FALSE)),IF($X$1=12,(VLOOKUP(B75,'X12'!$B:$AZ,45,FALSE)),IF($X$1=13,(VLOOKUP(B75,'X13'!$B:$AZ,45,FALSE)),"B"))))))))))))))=TRUE," ",(IF($X$1=1,(VLOOKUP(B75,'X1'!$B:$AZ,45,FALSE)),IF($X$1=2,(VLOOKUP(B75,'X2'!$B:$AZ,45,FALSE)),IF($X$1=3,(VLOOKUP(B75,'X3'!$B:$AZ,45,FALSE)),IF($X$1=4,(VLOOKUP(B75,'X4'!$B:$AZ,45,FALSE)),IF($X$1=5,(VLOOKUP(B75,'X5'!$B:$AZ,45,FALSE)),IF($X$1=6,(VLOOKUP(B75,'X6'!$B:$AZ,45,FALSE)),IF($X$1=7,(VLOOKUP(B75,'X7'!$B:$AZ,45,FALSE)),IF($X$1=8,(VLOOKUP(B75,'X8'!$B:$AZ,45,FALSE)),IF($X$1=9,(VLOOKUP(B75,'X9'!$B:$AZ,45,FALSE)),IF($X$1=10,(VLOOKUP(B75,'X10'!$B:$AZ,45,FALSE)),IF($X$1=11,(VLOOKUP(B75,'X11'!$B:$AZ,45,FALSE)),IF($X$1=12,(VLOOKUP(B75,'X12'!$B:$AZ,45,FALSE)),IF($X$1=13,(VLOOKUP(B75,'X13'!$B:$AZ,45,FALSE)),"B")))))))))))))))</f>
        <v>-78.136049894335073</v>
      </c>
      <c r="O75" s="184" t="str">
        <f ca="1">IF(ISERROR(IF($X$1=1,(VLOOKUP(B75,'X1'!$B:$AZ,11,FALSE)),IF($X$1=2,(VLOOKUP(B75,'X2'!$B:$AZ,11,FALSE)),IF($X$1=3,(VLOOKUP(B75,'X3'!$B:$AZ,11,FALSE)),IF($X$1=4,(VLOOKUP(B75,'X4'!$B:$AZ,11,FALSE)),IF($X$1=5,(VLOOKUP(B75,'X5'!$B:$AZ,11,FALSE)),IF($X$1=6,(VLOOKUP(B75,'X6'!$B:$AZ,11,FALSE)),IF($X$1=7,(VLOOKUP(B75,'X7'!$B:$AZ,11,FALSE)),IF($X$1=8,(VLOOKUP(B75,'X8'!$B:$AZ,11,FALSE)),IF($X$1=9,(VLOOKUP(B75,'X9'!$B:$AZ,11,FALSE)),IF($X$1=10,(VLOOKUP(B75,'X10'!$B:$AZ,11,FALSE)),IF($X$1=11,(VLOOKUP(B75,'X11'!$B:$AZ,11,FALSE)),IF($X$1=12,(VLOOKUP(B75,'X12'!$B:$AZ,11,FALSE)),IF($X$1=13,(VLOOKUP(B75,'X13'!$B:$AZ,11,FALSE)),"B"))))))))))))))=TRUE," ",(IF($X$1=1,(VLOOKUP(B75,'X1'!$B:$AZ,11,FALSE)),IF($X$1=2,(VLOOKUP(B75,'X2'!$B:$AZ,11,FALSE)),IF($X$1=3,(VLOOKUP(B75,'X3'!$B:$AZ,11,FALSE)),IF($X$1=4,(VLOOKUP(B75,'X4'!$B:$AZ,11,FALSE)),IF($X$1=5,(VLOOKUP(B75,'X5'!$B:$AZ,11,FALSE)),IF($X$1=6,(VLOOKUP(B75,'X6'!$B:$AZ,11,FALSE)),IF($X$1=7,(VLOOKUP(B75,'X7'!$B:$AZ,11,FALSE)),IF($X$1=8,(VLOOKUP(B75,'X8'!$B:$AZ,11,FALSE)),IF($X$1=9,(VLOOKUP(B75,'X9'!$B:$AZ,11,FALSE)),IF($X$1=10,(VLOOKUP(B75,'X10'!$B:$AZ,11,FALSE)),IF($X$1=11,(VLOOKUP(B75,'X11'!$B:$AZ,11,FALSE)),IF($X$1=12,(VLOOKUP(B75,'X12'!$B:$AZ,11,FALSE)),IF($X$1=13,(VLOOKUP(B75,'X13'!$B:$AZ,11,FALSE)),"B")))))))))))))))</f>
        <v>NA</v>
      </c>
      <c r="P75" s="184" t="str">
        <f ca="1">IF(ISERROR(IF($X$1=1,(VLOOKUP(B75,'X1'!$B:$AZ,12,FALSE)),IF($X$1=2,(VLOOKUP(B75,'X2'!$B:$AZ,12,FALSE)),IF($X$1=3,(VLOOKUP(B75,'X3'!$B:$AZ,12,FALSE)),IF($X$1=4,(VLOOKUP(B75,'X4'!$B:$AZ,12,FALSE)),IF($X$1=5,(VLOOKUP(B75,'X5'!$B:$AZ,12,FALSE)),IF($X$1=6,(VLOOKUP(B75,'X6'!$B:$AZ,12,FALSE)),IF($X$1=7,(VLOOKUP(B75,'X7'!$B:$AZ,12,FALSE)),IF($X$1=8,(VLOOKUP(B75,'X8'!$B:$AZ,12,FALSE)),IF($X$1=9,(VLOOKUP(B75,'X9'!$B:$AZ,12,FALSE)),IF($X$1=10,(VLOOKUP(B75,'X10'!$B:$AZ,12,FALSE)),IF($X$1=11,(VLOOKUP(B75,'X11'!$B:$AZ,12,FALSE)),IF($X$1=12,(VLOOKUP(B75,'X12'!$B:$AZ,12,FALSE)),IF($X$1=13,(VLOOKUP(B75,'X13'!$B:$AZ,12,FALSE)),"B"))))))))))))))=TRUE," ",(IF($X$1=1,(VLOOKUP(B75,'X1'!$B:$AZ,12,FALSE)),IF($X$1=2,(VLOOKUP(B75,'X2'!$B:$AZ,12,FALSE)),IF($X$1=3,(VLOOKUP(B75,'X3'!$B:$AZ,12,FALSE)),IF($X$1=4,(VLOOKUP(B75,'X4'!$B:$AZ,12,FALSE)),IF($X$1=5,(VLOOKUP(B75,'X5'!$B:$AZ,12,FALSE)),IF($X$1=6,(VLOOKUP(B75,'X6'!$B:$AZ,12,FALSE)),IF($X$1=7,(VLOOKUP(B75,'X7'!$B:$AZ,12,FALSE)),IF($X$1=8,(VLOOKUP(B75,'X8'!$B:$AZ,12,FALSE)),IF($X$1=9,(VLOOKUP(B75,'X9'!$B:$AZ,12,FALSE)),IF($X$1=10,(VLOOKUP(B75,'X10'!$B:$AZ,12,FALSE)),IF($X$1=11,(VLOOKUP(B75,'X11'!$B:$AZ,12,FALSE)),IF($X$1=12,(VLOOKUP(B75,'X12'!$B:$AZ,12,FALSE)),IF($X$1=13,(VLOOKUP(B75,'X13'!$B:$AZ,12,FALSE)),"B")))))))))))))))</f>
        <v>NA</v>
      </c>
      <c r="Q75" s="185" t="str">
        <f ca="1">IF(ISERROR(IF($X$1=1,(VLOOKUP(B75,'X1'!$B:$AZ,46,FALSE)),IF($X$1=2,(VLOOKUP(B75,'X2'!$B:$AZ,46,FALSE)),IF($X$1=3,(VLOOKUP(B75,'X3'!$B:$AZ,46,FALSE)),IF($X$1=4,(VLOOKUP(B75,'X4'!$B:$AZ,46,FALSE)),IF($X$1=5,(VLOOKUP(B75,'X5'!$B:$AZ,46,FALSE)),IF($X$1=6,(VLOOKUP(B75,'X6'!$B:$AZ,46,FALSE)),IF($X$1=7,(VLOOKUP(B75,'X7'!$B:$AZ,46,FALSE)),IF($X$1=8,(VLOOKUP(B75,'X8'!$B:$AZ,46,FALSE)),IF($X$1=9,(VLOOKUP(B75,'X9'!$B:$AZ,46,FALSE)),IF($X$1=10,(VLOOKUP(B75,'X10'!$B:$AZ,46,FALSE)),IF($X$1=11,(VLOOKUP(B75,'X11'!$B:$AZ,46,FALSE)),IF($X$1=12,(VLOOKUP(B75,'X12'!$B:$AZ,46,FALSE)),IF($X$1=13,(VLOOKUP(B75,'X13'!$B:$AZ,46,FALSE)),"B"))))))))))))))=TRUE," ",(IF($X$1=1,(VLOOKUP(B75,'X1'!$B:$AZ,46,FALSE)),IF($X$1=2,(VLOOKUP(B75,'X2'!$B:$AZ,46,FALSE)),IF($X$1=3,(VLOOKUP(B75,'X3'!$B:$AZ,46,FALSE)),IF($X$1=4,(VLOOKUP(B75,'X4'!$B:$AZ,46,FALSE)),IF($X$1=5,(VLOOKUP(B75,'X5'!$B:$AZ,46,FALSE)),IF($X$1=6,(VLOOKUP(B75,'X6'!$B:$AZ,46,FALSE)),IF($X$1=7,(VLOOKUP(B75,'X7'!$B:$AZ,46,FALSE)),IF($X$1=8,(VLOOKUP(B75,'X8'!$B:$AZ,46,FALSE)),IF($X$1=9,(VLOOKUP(B75,'X9'!$B:$AZ,46,FALSE)),IF($X$1=10,(VLOOKUP(B75,'X10'!$B:$AZ,46,FALSE)),IF($X$1=11,(VLOOKUP(B75,'X11'!$B:$AZ,46,FALSE)),IF($X$1=12,(VLOOKUP(B75,'X12'!$B:$AZ,46,FALSE)),IF($X$1=13,(VLOOKUP(B75,'X13'!$B:$AZ,46,FALSE)),"B")))))))))))))))</f>
        <v xml:space="preserve"> </v>
      </c>
      <c r="R75" s="185">
        <f ca="1">IF(ISERROR(IF($X$1=1,(VLOOKUP(B75,'X1'!$B:$AZ,15,FALSE)),IF($X$1=2,(VLOOKUP(B75,'X2'!$B:$AZ,15,FALSE)),IF($X$1=3,(VLOOKUP(B75,'X3'!$B:$AZ,15,FALSE)),IF($X$1=4,(VLOOKUP(B75,'X4'!$B:$AZ,15,FALSE)),IF($X$1=5,(VLOOKUP(B75,'X5'!$B:$AZ,15,FALSE)),IF($X$1=6,(VLOOKUP(B75,'X6'!$B:$AZ,15,FALSE)),IF($X$1=7,(VLOOKUP(B75,'X7'!$B:$AZ,15,FALSE)),IF($X$1=8,(VLOOKUP(B75,'X8'!$B:$AZ,15,FALSE)),IF($X$1=9,(VLOOKUP(B75,'X9'!$B:$AZ,15,FALSE)),IF($X$1=10,(VLOOKUP(B75,'X10'!$B:$AZ,15,FALSE)),IF($X$1=11,(VLOOKUP(B75,'X11'!$B:$AZ,15,FALSE)),IF($X$1=12,(VLOOKUP(B75,'X12'!$B:$AZ,15,FALSE)),IF($X$1=13,(VLOOKUP(B75,'X13'!$B:$AZ,15,FALSE)),"B"))))))))))))))=TRUE," ",(IF($X$1=1,(VLOOKUP(B75,'X1'!$B:$AZ,15,FALSE)),IF($X$1=2,(VLOOKUP(B75,'X2'!$B:$AZ,15,FALSE)),IF($X$1=3,(VLOOKUP(B75,'X3'!$B:$AZ,15,FALSE)),IF($X$1=4,(VLOOKUP(B75,'X4'!$B:$AZ,15,FALSE)),IF($X$1=5,(VLOOKUP(B75,'X5'!$B:$AZ,15,FALSE)),IF($X$1=6,(VLOOKUP(B75,'X6'!$B:$AZ,15,FALSE)),IF($X$1=7,(VLOOKUP(B75,'X7'!$B:$AZ,15,FALSE)),IF($X$1=8,(VLOOKUP(B75,'X8'!$B:$AZ,15,FALSE)),IF($X$1=9,(VLOOKUP(B75,'X9'!$B:$AZ,15,FALSE)),IF($X$1=10,(VLOOKUP(B75,'X10'!$B:$AZ,15,FALSE)),IF($X$1=11,(VLOOKUP(B75,'X11'!$B:$AZ,15,FALSE)),IF($X$1=12,(VLOOKUP(B75,'X12'!$B:$AZ,15,FALSE)),IF($X$1=13,(VLOOKUP(B75,'X13'!$B:$AZ,15,FALSE)),"B")))))))))))))))</f>
        <v>6.2623943220958136</v>
      </c>
      <c r="S75" s="185">
        <f ca="1">IF(ISERROR(IF((IF($X$1=1,(VLOOKUP(B75,'X1'!$B:$AZ,14,FALSE)),(IF($X$1=2,(VLOOKUP(B75,'X2'!$B:$AZ,14,FALSE)),(IF($X$1=3,(VLOOKUP(B75,'X3'!$B:$AZ,14,FALSE)),(IF($X$1=4,(VLOOKUP(B75,'X4'!$B:$AZ,14,FALSE)),(IF($X$1=5,(VLOOKUP(B75,'X5'!$B:$AZ,14,FALSE)),(IF($X$1=6,(VLOOKUP(B75,'X6'!$B:$AZ,14,FALSE)),(IF($X$1=7,(VLOOKUP(B75,'X7'!$B:$AZ,14,FALSE)),(IF($X$1=8,(VLOOKUP(B75,'X8'!$B:$AZ,14,FALSE)),(IF($X$1=9,(VLOOKUP(B75,'X9'!$B:$AZ,14,FALSE)),(IF($X$1=10,(VLOOKUP(B75,'X10'!$B:$AZ,14,FALSE)),(IF($X$1=11,(VLOOKUP(B75,'X11'!$B:$AZ,14,FALSE)),(IF($X$1=12,(VLOOKUP(B75,'X12'!$B:$AZ,14,FALSE)),(VLOOKUP(B75,'X13'!$B:$AZ,14,FALSE))))))))))))))))))))))))))=$V$1," ",(IF($X$1=1,(VLOOKUP(B75,'X1'!$B:$AZ,14,FALSE)),(IF($X$1=2,(VLOOKUP(B75,'X2'!$B:$AZ,14,FALSE)),(IF($X$1=3,(VLOOKUP(B75,'X3'!$B:$AZ,14,FALSE)),(IF($X$1=4,(VLOOKUP(B75,'X4'!$B:$AZ,14,FALSE)),(IF($X$1=5,(VLOOKUP(B75,'X5'!$B:$AZ,14,FALSE)),(IF($X$1=6,(VLOOKUP(B75,'X6'!$B:$AZ,14,FALSE)),(IF($X$1=7,(VLOOKUP(B75,'X7'!$B:$AZ,14,FALSE)),(IF($X$1=8,(VLOOKUP(B75,'X8'!$B:$AZ,14,FALSE)),(IF($X$1=9,(VLOOKUP(B75,'X9'!$B:$AZ,14,FALSE)),(IF($X$1=10,(VLOOKUP(B75,'X10'!$B:$AZ,14,FALSE)),(IF($X$1=11,(VLOOKUP(B75,'X11'!$B:$AZ,14,FALSE)),(IF($X$1=12,(VLOOKUP(B75,'X12'!$B:$AZ,14,FALSE)),(VLOOKUP(B75,'X13'!$B:$AZ,14,FALSE))))))))))))))))))))))))))))=TRUE," ",(IF((IF($X$1=1,(VLOOKUP(B75,'X1'!$B:$AZ,14,FALSE)),(IF($X$1=2,(VLOOKUP(B75,'X2'!$B:$AZ,14,FALSE)),(IF($X$1=3,(VLOOKUP(B75,'X3'!$B:$AZ,14,FALSE)),(IF($X$1=4,(VLOOKUP(B75,'X4'!$B:$AZ,14,FALSE)),(IF($X$1=5,(VLOOKUP(B75,'X5'!$B:$AZ,14,FALSE)),(IF($X$1=6,(VLOOKUP(B75,'X6'!$B:$AZ,14,FALSE)),(IF($X$1=7,(VLOOKUP(B75,'X7'!$B:$AZ,14,FALSE)),(IF($X$1=8,(VLOOKUP(B75,'X8'!$B:$AZ,14,FALSE)),(IF($X$1=9,(VLOOKUP(B75,'X9'!$B:$AZ,14,FALSE)),(IF($X$1=10,(VLOOKUP(B75,'X10'!$B:$AZ,14,FALSE)),(IF($X$1=11,(VLOOKUP(B75,'X11'!$B:$AZ,14,FALSE)),(IF($X$1=12,(VLOOKUP(B75,'X12'!$B:$AZ,14,FALSE)),(VLOOKUP(B75,'X13'!$B:$AZ,14,FALSE))))))))))))))))))))))))))=$V$1," ",(IF($X$1=1,(VLOOKUP(B75,'X1'!$B:$AZ,14,FALSE)),(IF($X$1=2,(VLOOKUP(B75,'X2'!$B:$AZ,14,FALSE)),(IF($X$1=3,(VLOOKUP(B75,'X3'!$B:$AZ,14,FALSE)),(IF($X$1=4,(VLOOKUP(B75,'X4'!$B:$AZ,14,FALSE)),(IF($X$1=5,(VLOOKUP(B75,'X5'!$B:$AZ,14,FALSE)),(IF($X$1=6,(VLOOKUP(B75,'X6'!$B:$AZ,14,FALSE)),(IF($X$1=7,(VLOOKUP(B75,'X7'!$B:$AZ,14,FALSE)),(IF($X$1=8,(VLOOKUP(B75,'X8'!$B:$AZ,14,FALSE)),(IF($X$1=9,(VLOOKUP(B75,'X9'!$B:$AZ,14,FALSE)),(IF($X$1=10,(VLOOKUP(B75,'X10'!$B:$AZ,14,FALSE)),(IF($X$1=11,(VLOOKUP(B75,'X11'!$B:$AZ,14,FALSE)),(IF($X$1=12,(VLOOKUP(B75,'X12'!$B:$AZ,14,FALSE)),(VLOOKUP(B75,'X13'!$B:$AZ,14,FALSE)))))))))))))))))))))))))))))</f>
        <v>116.66666666666667</v>
      </c>
      <c r="Z75" s="170">
        <v>13</v>
      </c>
      <c r="AA75" s="170">
        <v>2</v>
      </c>
      <c r="AB75" s="170" t="str">
        <f t="shared" si="13"/>
        <v>132</v>
      </c>
      <c r="AC75" s="102">
        <f>AC74+1</f>
        <v>131</v>
      </c>
      <c r="AD75" s="42" t="s">
        <v>2157</v>
      </c>
      <c r="AE75" s="162" t="s">
        <v>16</v>
      </c>
      <c r="AF75" s="162" t="s">
        <v>762</v>
      </c>
      <c r="AG75" s="162" t="s">
        <v>763</v>
      </c>
      <c r="AH75" s="162" t="s">
        <v>8</v>
      </c>
      <c r="AI75" s="162" t="s">
        <v>9</v>
      </c>
      <c r="AJ75" s="162" t="s">
        <v>764</v>
      </c>
      <c r="AK75" s="102">
        <v>2</v>
      </c>
      <c r="AL75" s="102">
        <v>3</v>
      </c>
      <c r="AM75" s="102">
        <v>5</v>
      </c>
      <c r="AN75" s="162" t="s">
        <v>788</v>
      </c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</row>
    <row r="76" spans="1:52" ht="14.1" customHeight="1" x14ac:dyDescent="0.25">
      <c r="A76" s="156">
        <f t="shared" si="9"/>
        <v>29</v>
      </c>
      <c r="B76" s="122" t="str">
        <f>IF(ISERROR(IF($U$16=1,(VLOOKUP(A76,$AC$89:$AH$125,2,FALSE)),IF((IF($X$1=1,'X1'!B35,(IF($X$1=2,'X2'!B35,(IF($X$1=3,'X3'!B35,(IF($X$1=4,'X4'!B35,(IF($X$1=5,'X5'!B35,(IF($X$1=6,'X6'!B35,(IF($X$1=7,'X7'!B35,(IF($X$1=8,'X8'!B35,(IF($X$1=9,'X9'!B35,(IF($X$1=10,'X10'!B35,(IF($X$1=11,'X11'!B35,(IF($X$1=12,'X12'!B35,'X13'!B35))))))))))))))))))))))))="","",(IF($X$1=1,'X1'!B35,(IF($X$1=2,'X2'!B35,(IF($X$1=3,'X3'!B35,(IF($X$1=4,'X4'!B35,(IF($X$1=5,'X5'!B35,(IF($X$1=6,'X6'!B35,(IF($X$1=7,'X7'!B35,(IF($X$1=8,'X8'!B35,(IF($X$1=9,'X9'!B35,(IF($X$1=10,'X10'!B35,(IF($X$1=11,'X11'!B35,(IF($X$1=12,'X12'!B35,'X13'!B35)))))))))))))))))))))))))))=TRUE," ",(IF($U$16=1,(VLOOKUP(A76,$AC$89:$AH$125,2,FALSE)),IF((IF($X$1=1,'X1'!B35,(IF($X$1=2,'X2'!B35,(IF($X$1=3,'X3'!B35,(IF($X$1=4,'X4'!B35,(IF($X$1=5,'X5'!B35,(IF($X$1=6,'X6'!B35,(IF($X$1=7,'X7'!B35,(IF($X$1=8,'X8'!B35,(IF($X$1=9,'X9'!B35,(IF($X$1=10,'X10'!B35,(IF($X$1=11,'X11'!B35,(IF($X$1=12,'X12'!B35,'X13'!B35))))))))))))))))))))))))="","",(IF($X$1=1,'X1'!B35,(IF($X$1=2,'X2'!B35,(IF($X$1=3,'X3'!B35,(IF($X$1=4,'X4'!B35,(IF($X$1=5,'X5'!B35,(IF($X$1=6,'X6'!B35,(IF($X$1=7,'X7'!B35,(IF($X$1=8,'X8'!B35,(IF($X$1=9,'X9'!B35,(IF($X$1=10,'X10'!B35,(IF($X$1=11,'X11'!B35,(IF($X$1=12,'X12'!B35,'X13'!B35))))))))))))))))))))))))))))</f>
        <v>SBERP RM Equity</v>
      </c>
      <c r="C76" s="181" t="str">
        <f ca="1">IF(ISERROR(IF($X$1=1,(VLOOKUP(B76,'X1'!$B:$AZ,47,FALSE)),IF($X$1=2,(VLOOKUP(B76,'X2'!$B:$AZ,47,FALSE)),IF($X$1=3,(VLOOKUP(B76,'X3'!$B:$AZ,47,FALSE)),IF($X$1=4,(VLOOKUP(B76,'X4'!$B:$AZ,47,FALSE)),IF($X$1=5,(VLOOKUP(B76,'X5'!$B:$AZ,47,FALSE)),IF($X$1=6,(VLOOKUP(B76,'X6'!$B:$AZ,47,FALSE)),IF($X$1=7,(VLOOKUP(B76,'X7'!$B:$AZ,47,FALSE)),IF($X$1=8,(VLOOKUP(B76,'X8'!$B:$AZ,47,FALSE)),IF($X$1=9,(VLOOKUP(B76,'X9'!$B:$AZ,47,FALSE)),IF($X$1=10,(VLOOKUP(B76,'X10'!$B:$AZ,47,FALSE)),IF($X$1=11,(VLOOKUP(B76,'X11'!$B:$AZ,47,FALSE)),IF($X$1=12,(VLOOKUP(B76,'X12'!$B:$AZ,47,FALSE)),IF($X$1=13,(VLOOKUP(B76,'X13'!$B:$AZ,47,FALSE)),"B"))))))))))))))=TRUE," ",(IF($X$1=1,(VLOOKUP(B76,'X1'!$B:$AZ,47,FALSE)),IF($X$1=2,(VLOOKUP(B76,'X2'!$B:$AZ,47,FALSE)),IF($X$1=3,(VLOOKUP(B76,'X3'!$B:$AZ,47,FALSE)),IF($X$1=4,(VLOOKUP(B76,'X4'!$B:$AZ,47,FALSE)),IF($X$1=5,(VLOOKUP(B76,'X5'!$B:$AZ,47,FALSE)),IF($X$1=6,(VLOOKUP(B76,'X6'!$B:$AZ,47,FALSE)),IF($X$1=7,(VLOOKUP(B76,'X7'!$B:$AZ,47,FALSE)),IF($X$1=8,(VLOOKUP(B76,'X8'!$B:$AZ,47,FALSE)),IF($X$1=9,(VLOOKUP(B76,'X9'!$B:$AZ,47,FALSE)),IF($X$1=10,(VLOOKUP(B76,'X10'!$B:$AZ,47,FALSE)),IF($X$1=11,(VLOOKUP(B76,'X11'!$B:$AZ,47,FALSE)),IF($X$1=12,(VLOOKUP(B76,'X12'!$B:$AZ,47,FALSE)),IF($X$1=13,(VLOOKUP(B76,'X13'!$B:$AZ,47,FALSE)),"B")))))))))))))))</f>
        <v>Sberbank of Russia PJSC</v>
      </c>
      <c r="D76" s="181" t="str">
        <f ca="1">IF(ISERROR(IF($X$1=1,(VLOOKUP(B76,'X1'!$B:$AP,41,FALSE)),IF($X$1=2,(VLOOKUP(B76,'X2'!$B:$AP,41,FALSE)),IF($X$1=3,(VLOOKUP(B76,'X3'!$B:$AP,41,FALSE)),IF($X$1=4,(VLOOKUP(B76,'X4'!$B:$AP,41,FALSE)),IF($X$1=5,(VLOOKUP(B76,'X5'!$B:$AP,41,FALSE)),IF($X$1=6,(VLOOKUP(B76,'X6'!$B:$AP,41,FALSE)),IF($X$1=7,(VLOOKUP(B76,'X7'!$B:$AP,41,FALSE)),IF($X$1=8,(VLOOKUP(B76,'X8'!$B:$AP,41,FALSE)),IF($X$1=9,(VLOOKUP(B76,'X9'!$B:$AP,41,FALSE)),IF($X$1=10,(VLOOKUP(B76,'X10'!$B:$AP,41,FALSE)),IF($X$1=11,(VLOOKUP(B76,'X11'!$B:$AP,41,FALSE)),IF($X$1=12,(VLOOKUP(B76,'X12'!$B:$AP,41,FALSE)),IF($X$1=13,(VLOOKUP(B76,'X13'!$B:$AP,41,FALSE)),"B"))))))))))))))=TRUE," ",(IF($X$1=1,(VLOOKUP(B76,'X1'!$B:$AP,41,FALSE)),IF($X$1=2,(VLOOKUP(B76,'X2'!$B:$AP,41,FALSE)),IF($X$1=3,(VLOOKUP(B76,'X3'!$B:$AP,41,FALSE)),IF($X$1=4,(VLOOKUP(B76,'X4'!$B:$AP,41,FALSE)),IF($X$1=5,(VLOOKUP(B76,'X5'!$B:$AP,41,FALSE)),IF($X$1=6,(VLOOKUP(B76,'X6'!$B:$AP,41,FALSE)),IF($X$1=7,(VLOOKUP(B76,'X7'!$B:$AP,41,FALSE)),IF($X$1=8,(VLOOKUP(B76,'X8'!$B:$AP,41,FALSE)),IF($X$1=9,(VLOOKUP(B76,'X9'!$B:$AP,41,FALSE)),IF($X$1=10,(VLOOKUP(B76,'X10'!$B:$AP,41,FALSE)),IF($X$1=11,(VLOOKUP(B76,'X11'!$B:$AP,41,FALSE)),IF($X$1=12,(VLOOKUP(B76,'X12'!$B:$AP,41,FALSE)),IF($X$1=13,(VLOOKUP(B76,'X13'!$B:$AP,41,FALSE)),"B")))))))))))))))</f>
        <v>Banks</v>
      </c>
      <c r="E76" s="182">
        <f ca="1">IF(ISERROR(IF($X$1=1,(VLOOKUP(B76,'X1'!$B:$AP,7,FALSE)),IF($X$1=2,(VLOOKUP(B76,'X2'!$B:$AP,7,FALSE)),IF($X$1=3,(VLOOKUP(B76,'X3'!$B:$AP,7,FALSE)),IF($X$1=4,(VLOOKUP(B76,'X4'!$B:$AP,7,FALSE)),IF($X$1=5,(VLOOKUP(B76,'X5'!$B:$AP,7,FALSE)),IF($X$1=6,(VLOOKUP(B76,'X6'!$B:$AP,7,FALSE)),IF($X$1=7,(VLOOKUP(B76,'X7'!$B:$AP,7,FALSE)),IF($X$1=8,(VLOOKUP(B76,'X8'!$B:$AP,7,FALSE)),IF($X$1=9,(VLOOKUP(B76,'X9'!$B:$AP,7,FALSE)),IF($X$1=10,(VLOOKUP(B76,'X10'!$B:$AP,7,FALSE)),IF($X$1=11,(VLOOKUP(B76,'X11'!$B:$AP,7,FALSE)),IF($X$1=12,(VLOOKUP(B76,'X12'!$B:$AP,7,FALSE)),IF($X$1=13,(VLOOKUP(B76,'X13'!$B:$AP,7,FALSE)),"B"))))))))))))))=TRUE," ",(IF($X$1=1,(VLOOKUP(B76,'X1'!$B:$AP,7,FALSE)),IF($X$1=2,(VLOOKUP(B76,'X2'!$B:$AP,7,FALSE)),IF($X$1=3,(VLOOKUP(B76,'X3'!$B:$AP,7,FALSE)),IF($X$1=4,(VLOOKUP(B76,'X4'!$B:$AP,7,FALSE)),IF($X$1=5,(VLOOKUP(B76,'X5'!$B:$AP,7,FALSE)),IF($X$1=6,(VLOOKUP(B76,'X6'!$B:$AP,7,FALSE)),IF($X$1=7,(VLOOKUP(B76,'X7'!$B:$AP,7,FALSE)),IF($X$1=8,(VLOOKUP(B76,'X8'!$B:$AP,7,FALSE)),IF($X$1=9,(VLOOKUP(B76,'X9'!$B:$AP,7,FALSE)),IF($X$1=10,(VLOOKUP(B76,'X10'!$B:$AP,7,FALSE)),IF($X$1=11,(VLOOKUP(B76,'X11'!$B:$AP,7,FALSE)),IF($X$1=12,(VLOOKUP(B76,'X12'!$B:$AP,7,FALSE)),IF($X$1=13,(VLOOKUP(B76,'X13'!$B:$AP,7,FALSE)),"B")))))))))))))))</f>
        <v>285.10000000000002</v>
      </c>
      <c r="F76" s="182">
        <f ca="1">IF(ISERROR(IF((IF($X$1=1,(VLOOKUP(B76,'X1'!$B:$AO,6,FALSE)),(IF($X$1=2,(VLOOKUP(B76,'X2'!$B:$AO,6,FALSE)),(IF($X$1=3,(VLOOKUP(B76,'X3'!$B:$AO,6,FALSE)),(IF($X$1=4,(VLOOKUP(B76,'X4'!$B:$AO,6,FALSE)),(IF($X$1=5,(VLOOKUP(B76,'X5'!$B:$AO,6,FALSE)),(IF($X$1=6,(VLOOKUP(B76,'X6'!$B:$AO,6,FALSE)),(IF($X$1=7,(VLOOKUP(B76,'X7'!$B:$AO,6,FALSE)),(IF($X$1=8,(VLOOKUP(B76,'X8'!$B:$AO,6,FALSE)),(IF($X$1=9,(VLOOKUP(B76,'X9'!$B:$AO,6,FALSE)),(IF($X$1=10,(VLOOKUP(B76,'X10'!$B:$AO,6,FALSE)),(IF($X$1=11,(VLOOKUP(B76,'X11'!$B:$AO,6,FALSE)),(IF($X$1=12,(VLOOKUP(B76,'X12'!$B:$AO,6,FALSE)),(VLOOKUP(B76,'X13'!$B:$AO,6,FALSE))))))))))))))))))))))))))=$V$1," ",(IF($X$1=1,(VLOOKUP(B76,'X1'!$B:$AO,6,FALSE)),(IF($X$1=2,(VLOOKUP(B76,'X2'!$B:$AO,6,FALSE)),(IF($X$1=3,(VLOOKUP(B76,'X3'!$B:$AO,6,FALSE)),(IF($X$1=4,(VLOOKUP(B76,'X4'!$B:$AO,6,FALSE)),(IF($X$1=5,(VLOOKUP(B76,'X5'!$B:$AO,6,FALSE)),(IF($X$1=6,(VLOOKUP(B76,'X6'!$B:$AO,6,FALSE)),(IF($X$1=7,(VLOOKUP(B76,'X7'!$B:$AO,6,FALSE)),(IF($X$1=8,(VLOOKUP(B76,'X8'!$B:$AO,6,FALSE)),(IF($X$1=9,(VLOOKUP(B76,'X9'!$B:$AO,6,FALSE)),(IF($X$1=10,(VLOOKUP(B76,'X10'!$B:$AO,6,FALSE)),(IF($X$1=11,(VLOOKUP(B76,'X11'!$B:$AO,6,FALSE)),(IF($X$1=12,(VLOOKUP(B76,'X12'!$B:$AO,6,FALSE)),(VLOOKUP(B76,'X13'!$B:$AO,6,FALSE))))))))))))))))))))))))))))=TRUE," ",(IF((IF($X$1=1,(VLOOKUP(B76,'X1'!$B:$AO,6,FALSE)),(IF($X$1=2,(VLOOKUP(B76,'X2'!$B:$AO,6,FALSE)),(IF($X$1=3,(VLOOKUP(B76,'X3'!$B:$AO,6,FALSE)),(IF($X$1=4,(VLOOKUP(B76,'X4'!$B:$AO,6,FALSE)),(IF($X$1=5,(VLOOKUP(B76,'X5'!$B:$AO,6,FALSE)),(IF($X$1=6,(VLOOKUP(B76,'X6'!$B:$AO,6,FALSE)),(IF($X$1=7,(VLOOKUP(B76,'X7'!$B:$AO,6,FALSE)),(IF($X$1=8,(VLOOKUP(B76,'X8'!$B:$AO,6,FALSE)),(IF($X$1=9,(VLOOKUP(B76,'X9'!$B:$AO,6,FALSE)),(IF($X$1=10,(VLOOKUP(B76,'X10'!$B:$AO,6,FALSE)),(IF($X$1=11,(VLOOKUP(B76,'X11'!$B:$AO,6,FALSE)),(IF($X$1=12,(VLOOKUP(B76,'X12'!$B:$AO,6,FALSE)),(VLOOKUP(B76,'X13'!$B:$AO,6,FALSE))))))))))))))))))))))))))=$V$1," ",(IF($X$1=1,(VLOOKUP(B76,'X1'!$B:$AO,6,FALSE)),(IF($X$1=2,(VLOOKUP(B76,'X2'!$B:$AO,6,FALSE)),(IF($X$1=3,(VLOOKUP(B76,'X3'!$B:$AO,6,FALSE)),(IF($X$1=4,(VLOOKUP(B76,'X4'!$B:$AO,6,FALSE)),(IF($X$1=5,(VLOOKUP(B76,'X5'!$B:$AO,6,FALSE)),(IF($X$1=6,(VLOOKUP(B76,'X6'!$B:$AO,6,FALSE)),(IF($X$1=7,(VLOOKUP(B76,'X7'!$B:$AO,6,FALSE)),(IF($X$1=8,(VLOOKUP(B76,'X8'!$B:$AO,6,FALSE)),(IF($X$1=9,(VLOOKUP(B76,'X9'!$B:$AO,6,FALSE)),(IF($X$1=10,(VLOOKUP(B76,'X10'!$B:$AO,6,FALSE)),(IF($X$1=11,(VLOOKUP(B76,'X11'!$B:$AO,6,FALSE)),(IF($X$1=12,(VLOOKUP(B76,'X12'!$B:$AO,6,FALSE)),(VLOOKUP(B76,'X13'!$B:$AO,6,FALSE)))))))))))))))))))))))))))))</f>
        <v>336.10000610351562</v>
      </c>
      <c r="G76" s="182">
        <f ca="1">IF(ISERROR(IF($X$1=1,(VLOOKUP(B76,'X1'!$B:$AZ,44,FALSE)),IF($X$1=2,(VLOOKUP(B76,'X2'!$B:$AZ,44,FALSE)),IF($X$1=3,(VLOOKUP(B76,'X3'!$B:$AZ,44,FALSE)),IF($X$1=4,(VLOOKUP(B76,'X4'!$B:$AZ,44,FALSE)),IF($X$1=5,(VLOOKUP(B76,'X5'!$B:$AZ,44,FALSE)),IF($X$1=6,(VLOOKUP(B76,'X6'!$B:$AZ,44,FALSE)),IF($X$1=7,(VLOOKUP(B76,'X7'!$B:$AZ,44,FALSE)),IF($X$1=8,(VLOOKUP(B76,'X8'!$B:$AZ,44,FALSE)),IF($X$1=9,(VLOOKUP(B76,'X9'!$B:$AZ,44,FALSE)),IF($X$1=10,(VLOOKUP(B76,'X10'!$B:$AZ,44,FALSE)),IF($X$1=11,(VLOOKUP(B76,'X11'!$B:$AZ,44,FALSE)),IF($X$1=12,(VLOOKUP(B76,'X12'!$B:$AZ,44,FALSE)),IF($X$1=13,(VLOOKUP(B76,'X13'!$B:$AZ,44,FALSE)),"B"))))))))))))))=TRUE," ",(IF($X$1=1,(VLOOKUP(B76,'X1'!$B:$AZ,44,FALSE)),IF($X$1=2,(VLOOKUP(B76,'X2'!$B:$AZ,44,FALSE)),IF($X$1=3,(VLOOKUP(B76,'X3'!$B:$AZ,44,FALSE)),IF($X$1=4,(VLOOKUP(B76,'X4'!$B:$AZ,44,FALSE)),IF($X$1=5,(VLOOKUP(B76,'X5'!$B:$AZ,44,FALSE)),IF($X$1=6,(VLOOKUP(B76,'X6'!$B:$AZ,44,FALSE)),IF($X$1=7,(VLOOKUP(B76,'X7'!$B:$AZ,44,FALSE)),IF($X$1=8,(VLOOKUP(B76,'X8'!$B:$AZ,44,FALSE)),IF($X$1=9,(VLOOKUP(B76,'X9'!$B:$AZ,44,FALSE)),IF($X$1=10,(VLOOKUP(B76,'X10'!$B:$AZ,44,FALSE)),IF($X$1=11,(VLOOKUP(B76,'X11'!$B:$AZ,44,FALSE)),IF($X$1=12,(VLOOKUP(B76,'X12'!$B:$AZ,44,FALSE)),IF($X$1=13,(VLOOKUP(B76,'X13'!$B:$AZ,44,FALSE)),"B")))))))))))))))</f>
        <v>17.888462330240486</v>
      </c>
      <c r="H76" s="182">
        <f ca="1">IF(ISERROR(IF($X$1=1,(VLOOKUP(B76,'X1'!$B:$AZ,8,FALSE)),IF($X$1=2,(VLOOKUP(B76,'X2'!$B:$AZ,8,FALSE)),IF($X$1=3,(VLOOKUP(B76,'X3'!$B:$AZ,8,FALSE)),IF($X$1=4,(VLOOKUP(B76,'X4'!$B:$AZ,8,FALSE)),IF($X$1=5,(VLOOKUP(B76,'X5'!$B:$AZ,8,FALSE)),IF($X$1=6,(VLOOKUP(B76,'X6'!$B:$AZ,8,FALSE)),IF($X$1=7,(VLOOKUP(B76,'X7'!$B:$AZ,8,FALSE)),IF($X$1=8,(VLOOKUP(B76,'X8'!$B:$AZ,8,FALSE)),IF($X$1=9,(VLOOKUP(B76,'X9'!$B:$AZ,8,FALSE)),IF($X$1=10,(VLOOKUP(B76,'X10'!$B:$AZ,8,FALSE)),IF($X$1=11,(VLOOKUP(B76,'X11'!$B:$AZ,8,FALSE)),IF($X$1=12,(VLOOKUP(B76,'X12'!$B:$AZ,8,FALSE)),IF($X$1=13,(VLOOKUP(B76,'X13'!$B:$AZ,8,FALSE)),"B"))))))))))))))=TRUE," ",(IF($X$1=1,(VLOOKUP(B76,'X1'!$B:$AZ,8,FALSE)),IF($X$1=2,(VLOOKUP(B76,'X2'!$B:$AZ,8,FALSE)),IF($X$1=3,(VLOOKUP(B76,'X3'!$B:$AZ,8,FALSE)),IF($X$1=4,(VLOOKUP(B76,'X4'!$B:$AZ,8,FALSE)),IF($X$1=5,(VLOOKUP(B76,'X5'!$B:$AZ,8,FALSE)),IF($X$1=6,(VLOOKUP(B76,'X6'!$B:$AZ,8,FALSE)),IF($X$1=7,(VLOOKUP(B76,'X7'!$B:$AZ,8,FALSE)),IF($X$1=8,(VLOOKUP(B76,'X8'!$B:$AZ,8,FALSE)),IF($X$1=9,(VLOOKUP(B76,'X9'!$B:$AZ,8,FALSE)),IF($X$1=10,(VLOOKUP(B76,'X10'!$B:$AZ,8,FALSE)),IF($X$1=11,(VLOOKUP(B76,'X11'!$B:$AZ,8,FALSE)),IF($X$1=12,(VLOOKUP(B76,'X12'!$B:$AZ,8,FALSE)),IF($X$1=13,(VLOOKUP(B76,'X13'!$B:$AZ,8,FALSE)),"B")))))))))))))))</f>
        <v>3911.1854278760648</v>
      </c>
      <c r="I76" s="183">
        <f ca="1">IF(ISERROR(IF($X$1=1,(VLOOKUP(B76,'X1'!$B:$AZ,2,FALSE)),IF($X$1=2,(VLOOKUP(B76,'X2'!$B:$AZ,2,FALSE)),IF($X$1=3,(VLOOKUP(B76,'X3'!$B:$AZ,2,FALSE)),IF($X$1=4,(VLOOKUP(B76,'X4'!$B:$AZ,2,FALSE)),IF($X$1=5,(VLOOKUP(B76,'X5'!$B:$AZ,2,FALSE)),IF($X$1=6,(VLOOKUP(B76,'X6'!$B:$AZ,2,FALSE)),IF($X$1=7,(VLOOKUP(B76,'X7'!$B:$AZ,2,FALSE)),IF($X$1=8,(VLOOKUP(B76,'X8'!$B:$AZ,2,FALSE)),IF($X$1=9,(VLOOKUP(B76,'X9'!$B:$AZ,2,FALSE)),IF($X$1=10,(VLOOKUP(B76,'X10'!$B:$AZ,2,FALSE)),IF($X$1=11,(VLOOKUP(B76,'X11'!$B:$AZ,2,FALSE)),IF($X$1=12,(VLOOKUP(B76,'X12'!$B:$AZ,2,FALSE)),IF($X$1=13,(VLOOKUP(B76,'X13'!$B:$AZ,2,FALSE)),"B"))))))))))))))=TRUE," ",(IF($X$1=1,(VLOOKUP(B76,'X1'!$B:$AZ,2,FALSE)),IF($X$1=2,(VLOOKUP(B76,'X2'!$B:$AZ,2,FALSE)),IF($X$1=3,(VLOOKUP(B76,'X3'!$B:$AZ,2,FALSE)),IF($X$1=4,(VLOOKUP(B76,'X4'!$B:$AZ,2,FALSE)),IF($X$1=5,(VLOOKUP(B76,'X5'!$B:$AZ,2,FALSE)),IF($X$1=6,(VLOOKUP(B76,'X6'!$B:$AZ,2,FALSE)),IF($X$1=7,(VLOOKUP(B76,'X7'!$B:$AZ,2,FALSE)),IF($X$1=8,(VLOOKUP(B76,'X8'!$B:$AZ,2,FALSE)),IF($X$1=9,(VLOOKUP(B76,'X9'!$B:$AZ,2,FALSE)),IF($X$1=10,(VLOOKUP(B76,'X10'!$B:$AZ,2,FALSE)),IF($X$1=11,(VLOOKUP(B76,'X11'!$B:$AZ,2,FALSE)),IF($X$1=12,(VLOOKUP(B76,'X12'!$B:$AZ,2,FALSE)),IF($X$1=13,(VLOOKUP(B76,'X13'!$B:$AZ,2,FALSE)),"B")))))))))))))))</f>
        <v>9</v>
      </c>
      <c r="J76" s="183">
        <f ca="1">IF(ISERROR(IF($X$1=1,(VLOOKUP(B76,'X1'!$B:$AZ,3,FALSE)),IF($X$1=2,(VLOOKUP(B76,'X2'!$B:$AZ,3,FALSE)),IF($X$1=3,(VLOOKUP(B76,'X3'!$B:$AZ,3,FALSE)),IF($X$1=4,(VLOOKUP(B76,'X4'!$B:$AZ,3,FALSE)),IF($X$1=5,(VLOOKUP(B76,'X5'!$B:$AZ,3,FALSE)),IF($X$1=6,(VLOOKUP(B76,'X6'!$B:$AZ,3,FALSE)),IF($X$1=7,(VLOOKUP(B76,'X7'!$B:$AZ,3,FALSE)),IF($X$1=8,(VLOOKUP(B76,'X8'!$B:$AZ,3,FALSE)),IF($X$1=9,(VLOOKUP(B76,'X9'!$B:$AZ,3,FALSE)),IF($X$1=10,(VLOOKUP(B76,'X10'!$B:$AZ,3,FALSE)),IF($X$1=11,(VLOOKUP(B76,'X11'!$B:$AZ,3,FALSE)),IF($X$1=12,(VLOOKUP(B76,'X12'!$B:$AZ,3,FALSE)),IF($X$1=13,(VLOOKUP(B76,'X13'!$B:$AZ,3,FALSE)),"B"))))))))))))))=TRUE," ",(IF($X$1=1,(VLOOKUP(B76,'X1'!$B:$AZ,3,FALSE)),IF($X$1=2,(VLOOKUP(B76,'X2'!$B:$AZ,3,FALSE)),IF($X$1=3,(VLOOKUP(B76,'X3'!$B:$AZ,3,FALSE)),IF($X$1=4,(VLOOKUP(B76,'X4'!$B:$AZ,3,FALSE)),IF($X$1=5,(VLOOKUP(B76,'X5'!$B:$AZ,3,FALSE)),IF($X$1=6,(VLOOKUP(B76,'X6'!$B:$AZ,3,FALSE)),IF($X$1=7,(VLOOKUP(B76,'X7'!$B:$AZ,3,FALSE)),IF($X$1=8,(VLOOKUP(B76,'X8'!$B:$AZ,3,FALSE)),IF($X$1=9,(VLOOKUP(B76,'X9'!$B:$AZ,3,FALSE)),IF($X$1=10,(VLOOKUP(B76,'X10'!$B:$AZ,3,FALSE)),IF($X$1=11,(VLOOKUP(B76,'X11'!$B:$AZ,3,FALSE)),IF($X$1=12,(VLOOKUP(B76,'X12'!$B:$AZ,3,FALSE)),IF($X$1=13,(VLOOKUP(B76,'X13'!$B:$AZ,3,FALSE)),"B")))))))))))))))</f>
        <v>0</v>
      </c>
      <c r="K76" s="183">
        <f ca="1">IF(ISERROR(IF($X$1=1,(VLOOKUP(B76,'X1'!$B:$AZ,5,FALSE)),IF($X$1=2,(VLOOKUP(B76,'X2'!$B:$AZ,5,FALSE)),IF($X$1=3,(VLOOKUP(B76,'X3'!$B:$AZ,5,FALSE)),IF($X$1=4,(VLOOKUP(B76,'X4'!$B:$AZ,5,FALSE)),IF($X$1=5,(VLOOKUP(B76,'X5'!$B:$AZ,5,FALSE)),IF($X$1=6,(VLOOKUP(B76,'X6'!$B:$AZ,5,FALSE)),IF($X$1=7,(VLOOKUP(B76,'X7'!$B:$AZ,5,FALSE)),IF($X$1=8,(VLOOKUP(B76,'X8'!$B:$AZ,5,FALSE)),IF($X$1=9,(VLOOKUP(B76,'X9'!$B:$AZ,5,FALSE)),IF($X$1=10,(VLOOKUP(B76,'X10'!$B:$AZ,5,FALSE)),IF($X$1=11,(VLOOKUP(B76,'X11'!$B:$AZ,5,FALSE)),IF($X$1=12,(VLOOKUP(B76,'X12'!$B:$AZ,5,FALSE)),IF($X$1=13,(VLOOKUP(B76,'X13'!$B:$AZ,5,FALSE)),"B"))))))))))))))=TRUE," ",(IF($X$1=1,(VLOOKUP(B76,'X1'!$B:$AZ,5,FALSE)),IF($X$1=2,(VLOOKUP(B76,'X2'!$B:$AZ,5,FALSE)),IF($X$1=3,(VLOOKUP(B76,'X3'!$B:$AZ,5,FALSE)),IF($X$1=4,(VLOOKUP(B76,'X4'!$B:$AZ,5,FALSE)),IF($X$1=5,(VLOOKUP(B76,'X5'!$B:$AZ,5,FALSE)),IF($X$1=6,(VLOOKUP(B76,'X6'!$B:$AZ,5,FALSE)),IF($X$1=7,(VLOOKUP(B76,'X7'!$B:$AZ,5,FALSE)),IF($X$1=8,(VLOOKUP(B76,'X8'!$B:$AZ,5,FALSE)),IF($X$1=9,(VLOOKUP(B76,'X9'!$B:$AZ,5,FALSE)),IF($X$1=10,(VLOOKUP(B76,'X10'!$B:$AZ,5,FALSE)),IF($X$1=11,(VLOOKUP(B76,'X11'!$B:$AZ,5,FALSE)),IF($X$1=12,(VLOOKUP(B76,'X12'!$B:$AZ,5,FALSE)),IF($X$1=13,(VLOOKUP(B76,'X13'!$B:$AZ,5,FALSE)),"B")))))))))))))))</f>
        <v>9</v>
      </c>
      <c r="L76" s="184">
        <f ca="1">IF(ISERROR(IF($X$1=1,(VLOOKUP(B76,'X1'!$B:$AZ,9,FALSE)),IF($X$1=2,(VLOOKUP(B76,'X2'!$B:$AZ,9,FALSE)),IF($X$1=3,(VLOOKUP(B76,'X3'!$B:$AZ,9,FALSE)),IF($X$1=4,(VLOOKUP(B76,'X4'!$B:$AZ,9,FALSE)),IF($X$1=5,(VLOOKUP(B76,'X5'!$B:$AZ,9,FALSE)),IF($X$1=6,(VLOOKUP(B76,'X6'!$B:$AZ,9,FALSE)),IF($X$1=7,(VLOOKUP(B76,'X7'!$B:$AZ,9,FALSE)),IF($X$1=8,(VLOOKUP(B76,'X8'!$B:$AZ,9,FALSE)),IF($X$1=9,(VLOOKUP(B76,'X9'!$B:$AZ,9,FALSE)),IF($X$1=10,(VLOOKUP(B76,'X10'!$B:$AZ,9,FALSE)),IF($X$1=11,(VLOOKUP(B76,'X11'!$B:$AZ,9,FALSE)),IF($X$1=12,(VLOOKUP(B76,'X12'!$B:$AZ,9,FALSE)),IF($X$1=13,(VLOOKUP(B76,'X13'!$B:$AZ,9,FALSE)),"B"))))))))))))))=TRUE," ",(IF($X$1=1,(VLOOKUP(B76,'X1'!$B:$AZ,9,FALSE)),IF($X$1=2,(VLOOKUP(B76,'X2'!$B:$AZ,9,FALSE)),IF($X$1=3,(VLOOKUP(B76,'X3'!$B:$AZ,9,FALSE)),IF($X$1=4,(VLOOKUP(B76,'X4'!$B:$AZ,9,FALSE)),IF($X$1=5,(VLOOKUP(B76,'X5'!$B:$AZ,9,FALSE)),IF($X$1=6,(VLOOKUP(B76,'X6'!$B:$AZ,9,FALSE)),IF($X$1=7,(VLOOKUP(B76,'X7'!$B:$AZ,9,FALSE)),IF($X$1=8,(VLOOKUP(B76,'X8'!$B:$AZ,9,FALSE)),IF($X$1=9,(VLOOKUP(B76,'X9'!$B:$AZ,9,FALSE)),IF($X$1=10,(VLOOKUP(B76,'X10'!$B:$AZ,9,FALSE)),IF($X$1=11,(VLOOKUP(B76,'X11'!$B:$AZ,9,FALSE)),IF($X$1=12,(VLOOKUP(B76,'X12'!$B:$AZ,9,FALSE)),IF($X$1=13,(VLOOKUP(B76,'X13'!$B:$AZ,9,FALSE)),"B")))))))))))))))</f>
        <v>6.1173693809677072</v>
      </c>
      <c r="M76" s="184">
        <f ca="1">IF(ISERROR(IF($X$1=1,(VLOOKUP(B76,'X1'!$B:$AZ,10,FALSE)),IF($X$1=2,(VLOOKUP(B76,'X2'!$B:$AZ,10,FALSE)),IF($X$1=3,(VLOOKUP(B76,'X3'!$B:$AZ,10,FALSE)),IF($X$1=4,(VLOOKUP(B76,'X4'!$B:$AZ,10,FALSE)),IF($X$1=5,(VLOOKUP(B76,'X5'!$B:$AZ,10,FALSE)),IF($X$1=6,(VLOOKUP(B76,'X6'!$B:$AZ,10,FALSE)),IF($X$1=7,(VLOOKUP(B76,'X7'!$B:$AZ,10,FALSE)),IF($X$1=8,(VLOOKUP(B76,'X8'!$B:$AZ,10,FALSE)),IF($X$1=9,(VLOOKUP(B76,'X9'!$B:$AZ,10,FALSE)),IF($X$1=10,(VLOOKUP(B76,'X10'!$B:$AZ,10,FALSE)),IF($X$1=11,(VLOOKUP(B76,'X11'!$B:$AZ,10,FALSE)),IF($X$1=12,(VLOOKUP(B76,'X12'!$B:$AZ,10,FALSE)),IF($X$1=13,(VLOOKUP(B76,'X13'!$B:$AZ,10,FALSE)),"B"))))))))))))))=TRUE," ",(IF($X$1=1,(VLOOKUP(B76,'X1'!$B:$AZ,10,FALSE)),IF($X$1=2,(VLOOKUP(B76,'X2'!$B:$AZ,10,FALSE)),IF($X$1=3,(VLOOKUP(B76,'X3'!$B:$AZ,10,FALSE)),IF($X$1=4,(VLOOKUP(B76,'X4'!$B:$AZ,10,FALSE)),IF($X$1=5,(VLOOKUP(B76,'X5'!$B:$AZ,10,FALSE)),IF($X$1=6,(VLOOKUP(B76,'X6'!$B:$AZ,10,FALSE)),IF($X$1=7,(VLOOKUP(B76,'X7'!$B:$AZ,10,FALSE)),IF($X$1=8,(VLOOKUP(B76,'X8'!$B:$AZ,10,FALSE)),IF($X$1=9,(VLOOKUP(B76,'X9'!$B:$AZ,10,FALSE)),IF($X$1=10,(VLOOKUP(B76,'X10'!$B:$AZ,10,FALSE)),IF($X$1=11,(VLOOKUP(B76,'X11'!$B:$AZ,10,FALSE)),IF($X$1=12,(VLOOKUP(B76,'X12'!$B:$AZ,10,FALSE)),IF($X$1=13,(VLOOKUP(B76,'X13'!$B:$AZ,10,FALSE)),"B")))))))))))))))</f>
        <v>5.6116523964176759</v>
      </c>
      <c r="N76" s="185">
        <f ca="1">IF(ISERROR(IF($X$1=1,(VLOOKUP(B76,'X1'!$B:$AZ,45,FALSE)),IF($X$1=2,(VLOOKUP(B76,'X2'!$B:$AZ,45,FALSE)),IF($X$1=3,(VLOOKUP(B76,'X3'!$B:$AZ,45,FALSE)),IF($X$1=4,(VLOOKUP(B76,'X4'!$B:$AZ,45,FALSE)),IF($X$1=5,(VLOOKUP(B76,'X5'!$B:$AZ,45,FALSE)),IF($X$1=6,(VLOOKUP(B76,'X6'!$B:$AZ,45,FALSE)),IF($X$1=7,(VLOOKUP(B76,'X7'!$B:$AZ,45,FALSE)),IF($X$1=8,(VLOOKUP(B76,'X8'!$B:$AZ,45,FALSE)),IF($X$1=9,(VLOOKUP(B76,'X9'!$B:$AZ,45,FALSE)),IF($X$1=10,(VLOOKUP(B76,'X10'!$B:$AZ,45,FALSE)),IF($X$1=11,(VLOOKUP(B76,'X11'!$B:$AZ,45,FALSE)),IF($X$1=12,(VLOOKUP(B76,'X12'!$B:$AZ,45,FALSE)),IF($X$1=13,(VLOOKUP(B76,'X13'!$B:$AZ,45,FALSE)),"B"))))))))))))))=TRUE," ",(IF($X$1=1,(VLOOKUP(B76,'X1'!$B:$AZ,45,FALSE)),IF($X$1=2,(VLOOKUP(B76,'X2'!$B:$AZ,45,FALSE)),IF($X$1=3,(VLOOKUP(B76,'X3'!$B:$AZ,45,FALSE)),IF($X$1=4,(VLOOKUP(B76,'X4'!$B:$AZ,45,FALSE)),IF($X$1=5,(VLOOKUP(B76,'X5'!$B:$AZ,45,FALSE)),IF($X$1=6,(VLOOKUP(B76,'X6'!$B:$AZ,45,FALSE)),IF($X$1=7,(VLOOKUP(B76,'X7'!$B:$AZ,45,FALSE)),IF($X$1=8,(VLOOKUP(B76,'X8'!$B:$AZ,45,FALSE)),IF($X$1=9,(VLOOKUP(B76,'X9'!$B:$AZ,45,FALSE)),IF($X$1=10,(VLOOKUP(B76,'X10'!$B:$AZ,45,FALSE)),IF($X$1=11,(VLOOKUP(B76,'X11'!$B:$AZ,45,FALSE)),IF($X$1=12,(VLOOKUP(B76,'X12'!$B:$AZ,45,FALSE)),IF($X$1=13,(VLOOKUP(B76,'X13'!$B:$AZ,45,FALSE)),"B")))))))))))))))</f>
        <v>-63.704244525535891</v>
      </c>
      <c r="O76" s="184" t="str">
        <f ca="1">IF(ISERROR(IF($X$1=1,(VLOOKUP(B76,'X1'!$B:$AZ,11,FALSE)),IF($X$1=2,(VLOOKUP(B76,'X2'!$B:$AZ,11,FALSE)),IF($X$1=3,(VLOOKUP(B76,'X3'!$B:$AZ,11,FALSE)),IF($X$1=4,(VLOOKUP(B76,'X4'!$B:$AZ,11,FALSE)),IF($X$1=5,(VLOOKUP(B76,'X5'!$B:$AZ,11,FALSE)),IF($X$1=6,(VLOOKUP(B76,'X6'!$B:$AZ,11,FALSE)),IF($X$1=7,(VLOOKUP(B76,'X7'!$B:$AZ,11,FALSE)),IF($X$1=8,(VLOOKUP(B76,'X8'!$B:$AZ,11,FALSE)),IF($X$1=9,(VLOOKUP(B76,'X9'!$B:$AZ,11,FALSE)),IF($X$1=10,(VLOOKUP(B76,'X10'!$B:$AZ,11,FALSE)),IF($X$1=11,(VLOOKUP(B76,'X11'!$B:$AZ,11,FALSE)),IF($X$1=12,(VLOOKUP(B76,'X12'!$B:$AZ,11,FALSE)),IF($X$1=13,(VLOOKUP(B76,'X13'!$B:$AZ,11,FALSE)),"B"))))))))))))))=TRUE," ",(IF($X$1=1,(VLOOKUP(B76,'X1'!$B:$AZ,11,FALSE)),IF($X$1=2,(VLOOKUP(B76,'X2'!$B:$AZ,11,FALSE)),IF($X$1=3,(VLOOKUP(B76,'X3'!$B:$AZ,11,FALSE)),IF($X$1=4,(VLOOKUP(B76,'X4'!$B:$AZ,11,FALSE)),IF($X$1=5,(VLOOKUP(B76,'X5'!$B:$AZ,11,FALSE)),IF($X$1=6,(VLOOKUP(B76,'X6'!$B:$AZ,11,FALSE)),IF($X$1=7,(VLOOKUP(B76,'X7'!$B:$AZ,11,FALSE)),IF($X$1=8,(VLOOKUP(B76,'X8'!$B:$AZ,11,FALSE)),IF($X$1=9,(VLOOKUP(B76,'X9'!$B:$AZ,11,FALSE)),IF($X$1=10,(VLOOKUP(B76,'X10'!$B:$AZ,11,FALSE)),IF($X$1=11,(VLOOKUP(B76,'X11'!$B:$AZ,11,FALSE)),IF($X$1=12,(VLOOKUP(B76,'X12'!$B:$AZ,11,FALSE)),IF($X$1=13,(VLOOKUP(B76,'X13'!$B:$AZ,11,FALSE)),"B")))))))))))))))</f>
        <v>NA</v>
      </c>
      <c r="P76" s="184" t="str">
        <f ca="1">IF(ISERROR(IF($X$1=1,(VLOOKUP(B76,'X1'!$B:$AZ,12,FALSE)),IF($X$1=2,(VLOOKUP(B76,'X2'!$B:$AZ,12,FALSE)),IF($X$1=3,(VLOOKUP(B76,'X3'!$B:$AZ,12,FALSE)),IF($X$1=4,(VLOOKUP(B76,'X4'!$B:$AZ,12,FALSE)),IF($X$1=5,(VLOOKUP(B76,'X5'!$B:$AZ,12,FALSE)),IF($X$1=6,(VLOOKUP(B76,'X6'!$B:$AZ,12,FALSE)),IF($X$1=7,(VLOOKUP(B76,'X7'!$B:$AZ,12,FALSE)),IF($X$1=8,(VLOOKUP(B76,'X8'!$B:$AZ,12,FALSE)),IF($X$1=9,(VLOOKUP(B76,'X9'!$B:$AZ,12,FALSE)),IF($X$1=10,(VLOOKUP(B76,'X10'!$B:$AZ,12,FALSE)),IF($X$1=11,(VLOOKUP(B76,'X11'!$B:$AZ,12,FALSE)),IF($X$1=12,(VLOOKUP(B76,'X12'!$B:$AZ,12,FALSE)),IF($X$1=13,(VLOOKUP(B76,'X13'!$B:$AZ,12,FALSE)),"B"))))))))))))))=TRUE," ",(IF($X$1=1,(VLOOKUP(B76,'X1'!$B:$AZ,12,FALSE)),IF($X$1=2,(VLOOKUP(B76,'X2'!$B:$AZ,12,FALSE)),IF($X$1=3,(VLOOKUP(B76,'X3'!$B:$AZ,12,FALSE)),IF($X$1=4,(VLOOKUP(B76,'X4'!$B:$AZ,12,FALSE)),IF($X$1=5,(VLOOKUP(B76,'X5'!$B:$AZ,12,FALSE)),IF($X$1=6,(VLOOKUP(B76,'X6'!$B:$AZ,12,FALSE)),IF($X$1=7,(VLOOKUP(B76,'X7'!$B:$AZ,12,FALSE)),IF($X$1=8,(VLOOKUP(B76,'X8'!$B:$AZ,12,FALSE)),IF($X$1=9,(VLOOKUP(B76,'X9'!$B:$AZ,12,FALSE)),IF($X$1=10,(VLOOKUP(B76,'X10'!$B:$AZ,12,FALSE)),IF($X$1=11,(VLOOKUP(B76,'X11'!$B:$AZ,12,FALSE)),IF($X$1=12,(VLOOKUP(B76,'X12'!$B:$AZ,12,FALSE)),IF($X$1=13,(VLOOKUP(B76,'X13'!$B:$AZ,12,FALSE)),"B")))))))))))))))</f>
        <v>NA</v>
      </c>
      <c r="Q76" s="185" t="str">
        <f ca="1">IF(ISERROR(IF($X$1=1,(VLOOKUP(B76,'X1'!$B:$AZ,46,FALSE)),IF($X$1=2,(VLOOKUP(B76,'X2'!$B:$AZ,46,FALSE)),IF($X$1=3,(VLOOKUP(B76,'X3'!$B:$AZ,46,FALSE)),IF($X$1=4,(VLOOKUP(B76,'X4'!$B:$AZ,46,FALSE)),IF($X$1=5,(VLOOKUP(B76,'X5'!$B:$AZ,46,FALSE)),IF($X$1=6,(VLOOKUP(B76,'X6'!$B:$AZ,46,FALSE)),IF($X$1=7,(VLOOKUP(B76,'X7'!$B:$AZ,46,FALSE)),IF($X$1=8,(VLOOKUP(B76,'X8'!$B:$AZ,46,FALSE)),IF($X$1=9,(VLOOKUP(B76,'X9'!$B:$AZ,46,FALSE)),IF($X$1=10,(VLOOKUP(B76,'X10'!$B:$AZ,46,FALSE)),IF($X$1=11,(VLOOKUP(B76,'X11'!$B:$AZ,46,FALSE)),IF($X$1=12,(VLOOKUP(B76,'X12'!$B:$AZ,46,FALSE)),IF($X$1=13,(VLOOKUP(B76,'X13'!$B:$AZ,46,FALSE)),"B"))))))))))))))=TRUE," ",(IF($X$1=1,(VLOOKUP(B76,'X1'!$B:$AZ,46,FALSE)),IF($X$1=2,(VLOOKUP(B76,'X2'!$B:$AZ,46,FALSE)),IF($X$1=3,(VLOOKUP(B76,'X3'!$B:$AZ,46,FALSE)),IF($X$1=4,(VLOOKUP(B76,'X4'!$B:$AZ,46,FALSE)),IF($X$1=5,(VLOOKUP(B76,'X5'!$B:$AZ,46,FALSE)),IF($X$1=6,(VLOOKUP(B76,'X6'!$B:$AZ,46,FALSE)),IF($X$1=7,(VLOOKUP(B76,'X7'!$B:$AZ,46,FALSE)),IF($X$1=8,(VLOOKUP(B76,'X8'!$B:$AZ,46,FALSE)),IF($X$1=9,(VLOOKUP(B76,'X9'!$B:$AZ,46,FALSE)),IF($X$1=10,(VLOOKUP(B76,'X10'!$B:$AZ,46,FALSE)),IF($X$1=11,(VLOOKUP(B76,'X11'!$B:$AZ,46,FALSE)),IF($X$1=12,(VLOOKUP(B76,'X12'!$B:$AZ,46,FALSE)),IF($X$1=13,(VLOOKUP(B76,'X13'!$B:$AZ,46,FALSE)),"B")))))))))))))))</f>
        <v xml:space="preserve"> </v>
      </c>
      <c r="R76" s="185">
        <f ca="1">IF(ISERROR(IF($X$1=1,(VLOOKUP(B76,'X1'!$B:$AZ,15,FALSE)),IF($X$1=2,(VLOOKUP(B76,'X2'!$B:$AZ,15,FALSE)),IF($X$1=3,(VLOOKUP(B76,'X3'!$B:$AZ,15,FALSE)),IF($X$1=4,(VLOOKUP(B76,'X4'!$B:$AZ,15,FALSE)),IF($X$1=5,(VLOOKUP(B76,'X5'!$B:$AZ,15,FALSE)),IF($X$1=6,(VLOOKUP(B76,'X6'!$B:$AZ,15,FALSE)),IF($X$1=7,(VLOOKUP(B76,'X7'!$B:$AZ,15,FALSE)),IF($X$1=8,(VLOOKUP(B76,'X8'!$B:$AZ,15,FALSE)),IF($X$1=9,(VLOOKUP(B76,'X9'!$B:$AZ,15,FALSE)),IF($X$1=10,(VLOOKUP(B76,'X10'!$B:$AZ,15,FALSE)),IF($X$1=11,(VLOOKUP(B76,'X11'!$B:$AZ,15,FALSE)),IF($X$1=12,(VLOOKUP(B76,'X12'!$B:$AZ,15,FALSE)),IF($X$1=13,(VLOOKUP(B76,'X13'!$B:$AZ,15,FALSE)),"B"))))))))))))))=TRUE," ",(IF($X$1=1,(VLOOKUP(B76,'X1'!$B:$AZ,15,FALSE)),IF($X$1=2,(VLOOKUP(B76,'X2'!$B:$AZ,15,FALSE)),IF($X$1=3,(VLOOKUP(B76,'X3'!$B:$AZ,15,FALSE)),IF($X$1=4,(VLOOKUP(B76,'X4'!$B:$AZ,15,FALSE)),IF($X$1=5,(VLOOKUP(B76,'X5'!$B:$AZ,15,FALSE)),IF($X$1=6,(VLOOKUP(B76,'X6'!$B:$AZ,15,FALSE)),IF($X$1=7,(VLOOKUP(B76,'X7'!$B:$AZ,15,FALSE)),IF($X$1=8,(VLOOKUP(B76,'X8'!$B:$AZ,15,FALSE)),IF($X$1=9,(VLOOKUP(B76,'X9'!$B:$AZ,15,FALSE)),IF($X$1=10,(VLOOKUP(B76,'X10'!$B:$AZ,15,FALSE)),IF($X$1=11,(VLOOKUP(B76,'X11'!$B:$AZ,15,FALSE)),IF($X$1=12,(VLOOKUP(B76,'X12'!$B:$AZ,15,FALSE)),IF($X$1=13,(VLOOKUP(B76,'X13'!$B:$AZ,15,FALSE)),"B")))))))))))))))</f>
        <v>8.7092248333917919</v>
      </c>
      <c r="S76" s="185">
        <f ca="1">IF(ISERROR(IF((IF($X$1=1,(VLOOKUP(B76,'X1'!$B:$AZ,14,FALSE)),(IF($X$1=2,(VLOOKUP(B76,'X2'!$B:$AZ,14,FALSE)),(IF($X$1=3,(VLOOKUP(B76,'X3'!$B:$AZ,14,FALSE)),(IF($X$1=4,(VLOOKUP(B76,'X4'!$B:$AZ,14,FALSE)),(IF($X$1=5,(VLOOKUP(B76,'X5'!$B:$AZ,14,FALSE)),(IF($X$1=6,(VLOOKUP(B76,'X6'!$B:$AZ,14,FALSE)),(IF($X$1=7,(VLOOKUP(B76,'X7'!$B:$AZ,14,FALSE)),(IF($X$1=8,(VLOOKUP(B76,'X8'!$B:$AZ,14,FALSE)),(IF($X$1=9,(VLOOKUP(B76,'X9'!$B:$AZ,14,FALSE)),(IF($X$1=10,(VLOOKUP(B76,'X10'!$B:$AZ,14,FALSE)),(IF($X$1=11,(VLOOKUP(B76,'X11'!$B:$AZ,14,FALSE)),(IF($X$1=12,(VLOOKUP(B76,'X12'!$B:$AZ,14,FALSE)),(VLOOKUP(B76,'X13'!$B:$AZ,14,FALSE))))))))))))))))))))))))))=$V$1," ",(IF($X$1=1,(VLOOKUP(B76,'X1'!$B:$AZ,14,FALSE)),(IF($X$1=2,(VLOOKUP(B76,'X2'!$B:$AZ,14,FALSE)),(IF($X$1=3,(VLOOKUP(B76,'X3'!$B:$AZ,14,FALSE)),(IF($X$1=4,(VLOOKUP(B76,'X4'!$B:$AZ,14,FALSE)),(IF($X$1=5,(VLOOKUP(B76,'X5'!$B:$AZ,14,FALSE)),(IF($X$1=6,(VLOOKUP(B76,'X6'!$B:$AZ,14,FALSE)),(IF($X$1=7,(VLOOKUP(B76,'X7'!$B:$AZ,14,FALSE)),(IF($X$1=8,(VLOOKUP(B76,'X8'!$B:$AZ,14,FALSE)),(IF($X$1=9,(VLOOKUP(B76,'X9'!$B:$AZ,14,FALSE)),(IF($X$1=10,(VLOOKUP(B76,'X10'!$B:$AZ,14,FALSE)),(IF($X$1=11,(VLOOKUP(B76,'X11'!$B:$AZ,14,FALSE)),(IF($X$1=12,(VLOOKUP(B76,'X12'!$B:$AZ,14,FALSE)),(VLOOKUP(B76,'X13'!$B:$AZ,14,FALSE))))))))))))))))))))))))))))=TRUE," ",(IF((IF($X$1=1,(VLOOKUP(B76,'X1'!$B:$AZ,14,FALSE)),(IF($X$1=2,(VLOOKUP(B76,'X2'!$B:$AZ,14,FALSE)),(IF($X$1=3,(VLOOKUP(B76,'X3'!$B:$AZ,14,FALSE)),(IF($X$1=4,(VLOOKUP(B76,'X4'!$B:$AZ,14,FALSE)),(IF($X$1=5,(VLOOKUP(B76,'X5'!$B:$AZ,14,FALSE)),(IF($X$1=6,(VLOOKUP(B76,'X6'!$B:$AZ,14,FALSE)),(IF($X$1=7,(VLOOKUP(B76,'X7'!$B:$AZ,14,FALSE)),(IF($X$1=8,(VLOOKUP(B76,'X8'!$B:$AZ,14,FALSE)),(IF($X$1=9,(VLOOKUP(B76,'X9'!$B:$AZ,14,FALSE)),(IF($X$1=10,(VLOOKUP(B76,'X10'!$B:$AZ,14,FALSE)),(IF($X$1=11,(VLOOKUP(B76,'X11'!$B:$AZ,14,FALSE)),(IF($X$1=12,(VLOOKUP(B76,'X12'!$B:$AZ,14,FALSE)),(VLOOKUP(B76,'X13'!$B:$AZ,14,FALSE))))))))))))))))))))))))))=$V$1," ",(IF($X$1=1,(VLOOKUP(B76,'X1'!$B:$AZ,14,FALSE)),(IF($X$1=2,(VLOOKUP(B76,'X2'!$B:$AZ,14,FALSE)),(IF($X$1=3,(VLOOKUP(B76,'X3'!$B:$AZ,14,FALSE)),(IF($X$1=4,(VLOOKUP(B76,'X4'!$B:$AZ,14,FALSE)),(IF($X$1=5,(VLOOKUP(B76,'X5'!$B:$AZ,14,FALSE)),(IF($X$1=6,(VLOOKUP(B76,'X6'!$B:$AZ,14,FALSE)),(IF($X$1=7,(VLOOKUP(B76,'X7'!$B:$AZ,14,FALSE)),(IF($X$1=8,(VLOOKUP(B76,'X8'!$B:$AZ,14,FALSE)),(IF($X$1=9,(VLOOKUP(B76,'X9'!$B:$AZ,14,FALSE)),(IF($X$1=10,(VLOOKUP(B76,'X10'!$B:$AZ,14,FALSE)),(IF($X$1=11,(VLOOKUP(B76,'X11'!$B:$AZ,14,FALSE)),(IF($X$1=12,(VLOOKUP(B76,'X12'!$B:$AZ,14,FALSE)),(VLOOKUP(B76,'X13'!$B:$AZ,14,FALSE)))))))))))))))))))))))))))))</f>
        <v>37.234982332155489</v>
      </c>
      <c r="Z76" s="170">
        <v>13</v>
      </c>
      <c r="AA76" s="170">
        <v>3</v>
      </c>
      <c r="AB76" s="170" t="str">
        <f t="shared" si="13"/>
        <v>133</v>
      </c>
      <c r="AC76" s="102">
        <f t="shared" ref="AC76:AC79" si="15">AC75+1</f>
        <v>132</v>
      </c>
      <c r="AD76" s="42" t="s">
        <v>2157</v>
      </c>
      <c r="AE76" s="162" t="s">
        <v>17</v>
      </c>
      <c r="AF76" s="162" t="s">
        <v>1226</v>
      </c>
      <c r="AG76" s="162" t="s">
        <v>1228</v>
      </c>
      <c r="AH76" s="162" t="s">
        <v>1088</v>
      </c>
      <c r="AI76" s="162" t="s">
        <v>1225</v>
      </c>
      <c r="AJ76" s="162" t="s">
        <v>134</v>
      </c>
      <c r="AK76" s="102">
        <v>9</v>
      </c>
      <c r="AL76" s="102">
        <v>10</v>
      </c>
      <c r="AM76" s="102">
        <v>45</v>
      </c>
      <c r="AN76" s="162" t="s">
        <v>782</v>
      </c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</row>
    <row r="77" spans="1:52" ht="14.1" customHeight="1" x14ac:dyDescent="0.25">
      <c r="A77" s="156">
        <f t="shared" si="9"/>
        <v>30</v>
      </c>
      <c r="B77" s="122" t="str">
        <f>IF(ISERROR(IF($U$16=1,(VLOOKUP(A77,$AC$89:$AH$125,2,FALSE)),IF((IF($X$1=1,'X1'!B36,(IF($X$1=2,'X2'!B36,(IF($X$1=3,'X3'!B36,(IF($X$1=4,'X4'!B36,(IF($X$1=5,'X5'!B36,(IF($X$1=6,'X6'!B36,(IF($X$1=7,'X7'!B36,(IF($X$1=8,'X8'!B36,(IF($X$1=9,'X9'!B36,(IF($X$1=10,'X10'!B36,(IF($X$1=11,'X11'!B36,(IF($X$1=12,'X12'!B36,'X13'!B36))))))))))))))))))))))))="","",(IF($X$1=1,'X1'!B36,(IF($X$1=2,'X2'!B36,(IF($X$1=3,'X3'!B36,(IF($X$1=4,'X4'!B36,(IF($X$1=5,'X5'!B36,(IF($X$1=6,'X6'!B36,(IF($X$1=7,'X7'!B36,(IF($X$1=8,'X8'!B36,(IF($X$1=9,'X9'!B36,(IF($X$1=10,'X10'!B36,(IF($X$1=11,'X11'!B36,(IF($X$1=12,'X12'!B36,'X13'!B36)))))))))))))))))))))))))))=TRUE," ",(IF($U$16=1,(VLOOKUP(A77,$AC$89:$AH$125,2,FALSE)),IF((IF($X$1=1,'X1'!B36,(IF($X$1=2,'X2'!B36,(IF($X$1=3,'X3'!B36,(IF($X$1=4,'X4'!B36,(IF($X$1=5,'X5'!B36,(IF($X$1=6,'X6'!B36,(IF($X$1=7,'X7'!B36,(IF($X$1=8,'X8'!B36,(IF($X$1=9,'X9'!B36,(IF($X$1=10,'X10'!B36,(IF($X$1=11,'X11'!B36,(IF($X$1=12,'X12'!B36,'X13'!B36))))))))))))))))))))))))="","",(IF($X$1=1,'X1'!B36,(IF($X$1=2,'X2'!B36,(IF($X$1=3,'X3'!B36,(IF($X$1=4,'X4'!B36,(IF($X$1=5,'X5'!B36,(IF($X$1=6,'X6'!B36,(IF($X$1=7,'X7'!B36,(IF($X$1=8,'X8'!B36,(IF($X$1=9,'X9'!B36,(IF($X$1=10,'X10'!B36,(IF($X$1=11,'X11'!B36,(IF($X$1=12,'X12'!B36,'X13'!B36))))))))))))))))))))))))))))</f>
        <v>AFKS RM Equity</v>
      </c>
      <c r="C77" s="181" t="str">
        <f ca="1">IF(ISERROR(IF($X$1=1,(VLOOKUP(B77,'X1'!$B:$AZ,47,FALSE)),IF($X$1=2,(VLOOKUP(B77,'X2'!$B:$AZ,47,FALSE)),IF($X$1=3,(VLOOKUP(B77,'X3'!$B:$AZ,47,FALSE)),IF($X$1=4,(VLOOKUP(B77,'X4'!$B:$AZ,47,FALSE)),IF($X$1=5,(VLOOKUP(B77,'X5'!$B:$AZ,47,FALSE)),IF($X$1=6,(VLOOKUP(B77,'X6'!$B:$AZ,47,FALSE)),IF($X$1=7,(VLOOKUP(B77,'X7'!$B:$AZ,47,FALSE)),IF($X$1=8,(VLOOKUP(B77,'X8'!$B:$AZ,47,FALSE)),IF($X$1=9,(VLOOKUP(B77,'X9'!$B:$AZ,47,FALSE)),IF($X$1=10,(VLOOKUP(B77,'X10'!$B:$AZ,47,FALSE)),IF($X$1=11,(VLOOKUP(B77,'X11'!$B:$AZ,47,FALSE)),IF($X$1=12,(VLOOKUP(B77,'X12'!$B:$AZ,47,FALSE)),IF($X$1=13,(VLOOKUP(B77,'X13'!$B:$AZ,47,FALSE)),"B"))))))))))))))=TRUE," ",(IF($X$1=1,(VLOOKUP(B77,'X1'!$B:$AZ,47,FALSE)),IF($X$1=2,(VLOOKUP(B77,'X2'!$B:$AZ,47,FALSE)),IF($X$1=3,(VLOOKUP(B77,'X3'!$B:$AZ,47,FALSE)),IF($X$1=4,(VLOOKUP(B77,'X4'!$B:$AZ,47,FALSE)),IF($X$1=5,(VLOOKUP(B77,'X5'!$B:$AZ,47,FALSE)),IF($X$1=6,(VLOOKUP(B77,'X6'!$B:$AZ,47,FALSE)),IF($X$1=7,(VLOOKUP(B77,'X7'!$B:$AZ,47,FALSE)),IF($X$1=8,(VLOOKUP(B77,'X8'!$B:$AZ,47,FALSE)),IF($X$1=9,(VLOOKUP(B77,'X9'!$B:$AZ,47,FALSE)),IF($X$1=10,(VLOOKUP(B77,'X10'!$B:$AZ,47,FALSE)),IF($X$1=11,(VLOOKUP(B77,'X11'!$B:$AZ,47,FALSE)),IF($X$1=12,(VLOOKUP(B77,'X12'!$B:$AZ,47,FALSE)),IF($X$1=13,(VLOOKUP(B77,'X13'!$B:$AZ,47,FALSE)),"B")))))))))))))))</f>
        <v>Sistema PJSFC</v>
      </c>
      <c r="D77" s="181" t="str">
        <f ca="1">IF(ISERROR(IF($X$1=1,(VLOOKUP(B77,'X1'!$B:$AP,41,FALSE)),IF($X$1=2,(VLOOKUP(B77,'X2'!$B:$AP,41,FALSE)),IF($X$1=3,(VLOOKUP(B77,'X3'!$B:$AP,41,FALSE)),IF($X$1=4,(VLOOKUP(B77,'X4'!$B:$AP,41,FALSE)),IF($X$1=5,(VLOOKUP(B77,'X5'!$B:$AP,41,FALSE)),IF($X$1=6,(VLOOKUP(B77,'X6'!$B:$AP,41,FALSE)),IF($X$1=7,(VLOOKUP(B77,'X7'!$B:$AP,41,FALSE)),IF($X$1=8,(VLOOKUP(B77,'X8'!$B:$AP,41,FALSE)),IF($X$1=9,(VLOOKUP(B77,'X9'!$B:$AP,41,FALSE)),IF($X$1=10,(VLOOKUP(B77,'X10'!$B:$AP,41,FALSE)),IF($X$1=11,(VLOOKUP(B77,'X11'!$B:$AP,41,FALSE)),IF($X$1=12,(VLOOKUP(B77,'X12'!$B:$AP,41,FALSE)),IF($X$1=13,(VLOOKUP(B77,'X13'!$B:$AP,41,FALSE)),"B"))))))))))))))=TRUE," ",(IF($X$1=1,(VLOOKUP(B77,'X1'!$B:$AP,41,FALSE)),IF($X$1=2,(VLOOKUP(B77,'X2'!$B:$AP,41,FALSE)),IF($X$1=3,(VLOOKUP(B77,'X3'!$B:$AP,41,FALSE)),IF($X$1=4,(VLOOKUP(B77,'X4'!$B:$AP,41,FALSE)),IF($X$1=5,(VLOOKUP(B77,'X5'!$B:$AP,41,FALSE)),IF($X$1=6,(VLOOKUP(B77,'X6'!$B:$AP,41,FALSE)),IF($X$1=7,(VLOOKUP(B77,'X7'!$B:$AP,41,FALSE)),IF($X$1=8,(VLOOKUP(B77,'X8'!$B:$AP,41,FALSE)),IF($X$1=9,(VLOOKUP(B77,'X9'!$B:$AP,41,FALSE)),IF($X$1=10,(VLOOKUP(B77,'X10'!$B:$AP,41,FALSE)),IF($X$1=11,(VLOOKUP(B77,'X11'!$B:$AP,41,FALSE)),IF($X$1=12,(VLOOKUP(B77,'X12'!$B:$AP,41,FALSE)),IF($X$1=13,(VLOOKUP(B77,'X13'!$B:$AP,41,FALSE)),"B")))))))))))))))</f>
        <v>Wireless Telecommunications</v>
      </c>
      <c r="E77" s="182">
        <f ca="1">IF(ISERROR(IF($X$1=1,(VLOOKUP(B77,'X1'!$B:$AP,7,FALSE)),IF($X$1=2,(VLOOKUP(B77,'X2'!$B:$AP,7,FALSE)),IF($X$1=3,(VLOOKUP(B77,'X3'!$B:$AP,7,FALSE)),IF($X$1=4,(VLOOKUP(B77,'X4'!$B:$AP,7,FALSE)),IF($X$1=5,(VLOOKUP(B77,'X5'!$B:$AP,7,FALSE)),IF($X$1=6,(VLOOKUP(B77,'X6'!$B:$AP,7,FALSE)),IF($X$1=7,(VLOOKUP(B77,'X7'!$B:$AP,7,FALSE)),IF($X$1=8,(VLOOKUP(B77,'X8'!$B:$AP,7,FALSE)),IF($X$1=9,(VLOOKUP(B77,'X9'!$B:$AP,7,FALSE)),IF($X$1=10,(VLOOKUP(B77,'X10'!$B:$AP,7,FALSE)),IF($X$1=11,(VLOOKUP(B77,'X11'!$B:$AP,7,FALSE)),IF($X$1=12,(VLOOKUP(B77,'X12'!$B:$AP,7,FALSE)),IF($X$1=13,(VLOOKUP(B77,'X13'!$B:$AP,7,FALSE)),"B"))))))))))))))=TRUE," ",(IF($X$1=1,(VLOOKUP(B77,'X1'!$B:$AP,7,FALSE)),IF($X$1=2,(VLOOKUP(B77,'X2'!$B:$AP,7,FALSE)),IF($X$1=3,(VLOOKUP(B77,'X3'!$B:$AP,7,FALSE)),IF($X$1=4,(VLOOKUP(B77,'X4'!$B:$AP,7,FALSE)),IF($X$1=5,(VLOOKUP(B77,'X5'!$B:$AP,7,FALSE)),IF($X$1=6,(VLOOKUP(B77,'X6'!$B:$AP,7,FALSE)),IF($X$1=7,(VLOOKUP(B77,'X7'!$B:$AP,7,FALSE)),IF($X$1=8,(VLOOKUP(B77,'X8'!$B:$AP,7,FALSE)),IF($X$1=9,(VLOOKUP(B77,'X9'!$B:$AP,7,FALSE)),IF($X$1=10,(VLOOKUP(B77,'X10'!$B:$AP,7,FALSE)),IF($X$1=11,(VLOOKUP(B77,'X11'!$B:$AP,7,FALSE)),IF($X$1=12,(VLOOKUP(B77,'X12'!$B:$AP,7,FALSE)),IF($X$1=13,(VLOOKUP(B77,'X13'!$B:$AP,7,FALSE)),"B")))))))))))))))</f>
        <v>31.16</v>
      </c>
      <c r="F77" s="182">
        <f ca="1">IF(ISERROR(IF((IF($X$1=1,(VLOOKUP(B77,'X1'!$B:$AO,6,FALSE)),(IF($X$1=2,(VLOOKUP(B77,'X2'!$B:$AO,6,FALSE)),(IF($X$1=3,(VLOOKUP(B77,'X3'!$B:$AO,6,FALSE)),(IF($X$1=4,(VLOOKUP(B77,'X4'!$B:$AO,6,FALSE)),(IF($X$1=5,(VLOOKUP(B77,'X5'!$B:$AO,6,FALSE)),(IF($X$1=6,(VLOOKUP(B77,'X6'!$B:$AO,6,FALSE)),(IF($X$1=7,(VLOOKUP(B77,'X7'!$B:$AO,6,FALSE)),(IF($X$1=8,(VLOOKUP(B77,'X8'!$B:$AO,6,FALSE)),(IF($X$1=9,(VLOOKUP(B77,'X9'!$B:$AO,6,FALSE)),(IF($X$1=10,(VLOOKUP(B77,'X10'!$B:$AO,6,FALSE)),(IF($X$1=11,(VLOOKUP(B77,'X11'!$B:$AO,6,FALSE)),(IF($X$1=12,(VLOOKUP(B77,'X12'!$B:$AO,6,FALSE)),(VLOOKUP(B77,'X13'!$B:$AO,6,FALSE))))))))))))))))))))))))))=$V$1," ",(IF($X$1=1,(VLOOKUP(B77,'X1'!$B:$AO,6,FALSE)),(IF($X$1=2,(VLOOKUP(B77,'X2'!$B:$AO,6,FALSE)),(IF($X$1=3,(VLOOKUP(B77,'X3'!$B:$AO,6,FALSE)),(IF($X$1=4,(VLOOKUP(B77,'X4'!$B:$AO,6,FALSE)),(IF($X$1=5,(VLOOKUP(B77,'X5'!$B:$AO,6,FALSE)),(IF($X$1=6,(VLOOKUP(B77,'X6'!$B:$AO,6,FALSE)),(IF($X$1=7,(VLOOKUP(B77,'X7'!$B:$AO,6,FALSE)),(IF($X$1=8,(VLOOKUP(B77,'X8'!$B:$AO,6,FALSE)),(IF($X$1=9,(VLOOKUP(B77,'X9'!$B:$AO,6,FALSE)),(IF($X$1=10,(VLOOKUP(B77,'X10'!$B:$AO,6,FALSE)),(IF($X$1=11,(VLOOKUP(B77,'X11'!$B:$AO,6,FALSE)),(IF($X$1=12,(VLOOKUP(B77,'X12'!$B:$AO,6,FALSE)),(VLOOKUP(B77,'X13'!$B:$AO,6,FALSE))))))))))))))))))))))))))))=TRUE," ",(IF((IF($X$1=1,(VLOOKUP(B77,'X1'!$B:$AO,6,FALSE)),(IF($X$1=2,(VLOOKUP(B77,'X2'!$B:$AO,6,FALSE)),(IF($X$1=3,(VLOOKUP(B77,'X3'!$B:$AO,6,FALSE)),(IF($X$1=4,(VLOOKUP(B77,'X4'!$B:$AO,6,FALSE)),(IF($X$1=5,(VLOOKUP(B77,'X5'!$B:$AO,6,FALSE)),(IF($X$1=6,(VLOOKUP(B77,'X6'!$B:$AO,6,FALSE)),(IF($X$1=7,(VLOOKUP(B77,'X7'!$B:$AO,6,FALSE)),(IF($X$1=8,(VLOOKUP(B77,'X8'!$B:$AO,6,FALSE)),(IF($X$1=9,(VLOOKUP(B77,'X9'!$B:$AO,6,FALSE)),(IF($X$1=10,(VLOOKUP(B77,'X10'!$B:$AO,6,FALSE)),(IF($X$1=11,(VLOOKUP(B77,'X11'!$B:$AO,6,FALSE)),(IF($X$1=12,(VLOOKUP(B77,'X12'!$B:$AO,6,FALSE)),(VLOOKUP(B77,'X13'!$B:$AO,6,FALSE))))))))))))))))))))))))))=$V$1," ",(IF($X$1=1,(VLOOKUP(B77,'X1'!$B:$AO,6,FALSE)),(IF($X$1=2,(VLOOKUP(B77,'X2'!$B:$AO,6,FALSE)),(IF($X$1=3,(VLOOKUP(B77,'X3'!$B:$AO,6,FALSE)),(IF($X$1=4,(VLOOKUP(B77,'X4'!$B:$AO,6,FALSE)),(IF($X$1=5,(VLOOKUP(B77,'X5'!$B:$AO,6,FALSE)),(IF($X$1=6,(VLOOKUP(B77,'X6'!$B:$AO,6,FALSE)),(IF($X$1=7,(VLOOKUP(B77,'X7'!$B:$AO,6,FALSE)),(IF($X$1=8,(VLOOKUP(B77,'X8'!$B:$AO,6,FALSE)),(IF($X$1=9,(VLOOKUP(B77,'X9'!$B:$AO,6,FALSE)),(IF($X$1=10,(VLOOKUP(B77,'X10'!$B:$AO,6,FALSE)),(IF($X$1=11,(VLOOKUP(B77,'X11'!$B:$AO,6,FALSE)),(IF($X$1=12,(VLOOKUP(B77,'X12'!$B:$AO,6,FALSE)),(VLOOKUP(B77,'X13'!$B:$AO,6,FALSE)))))))))))))))))))))))))))))</f>
        <v>45</v>
      </c>
      <c r="G77" s="182">
        <f ca="1">IF(ISERROR(IF($X$1=1,(VLOOKUP(B77,'X1'!$B:$AZ,44,FALSE)),IF($X$1=2,(VLOOKUP(B77,'X2'!$B:$AZ,44,FALSE)),IF($X$1=3,(VLOOKUP(B77,'X3'!$B:$AZ,44,FALSE)),IF($X$1=4,(VLOOKUP(B77,'X4'!$B:$AZ,44,FALSE)),IF($X$1=5,(VLOOKUP(B77,'X5'!$B:$AZ,44,FALSE)),IF($X$1=6,(VLOOKUP(B77,'X6'!$B:$AZ,44,FALSE)),IF($X$1=7,(VLOOKUP(B77,'X7'!$B:$AZ,44,FALSE)),IF($X$1=8,(VLOOKUP(B77,'X8'!$B:$AZ,44,FALSE)),IF($X$1=9,(VLOOKUP(B77,'X9'!$B:$AZ,44,FALSE)),IF($X$1=10,(VLOOKUP(B77,'X10'!$B:$AZ,44,FALSE)),IF($X$1=11,(VLOOKUP(B77,'X11'!$B:$AZ,44,FALSE)),IF($X$1=12,(VLOOKUP(B77,'X12'!$B:$AZ,44,FALSE)),IF($X$1=13,(VLOOKUP(B77,'X13'!$B:$AZ,44,FALSE)),"B"))))))))))))))=TRUE," ",(IF($X$1=1,(VLOOKUP(B77,'X1'!$B:$AZ,44,FALSE)),IF($X$1=2,(VLOOKUP(B77,'X2'!$B:$AZ,44,FALSE)),IF($X$1=3,(VLOOKUP(B77,'X3'!$B:$AZ,44,FALSE)),IF($X$1=4,(VLOOKUP(B77,'X4'!$B:$AZ,44,FALSE)),IF($X$1=5,(VLOOKUP(B77,'X5'!$B:$AZ,44,FALSE)),IF($X$1=6,(VLOOKUP(B77,'X6'!$B:$AZ,44,FALSE)),IF($X$1=7,(VLOOKUP(B77,'X7'!$B:$AZ,44,FALSE)),IF($X$1=8,(VLOOKUP(B77,'X8'!$B:$AZ,44,FALSE)),IF($X$1=9,(VLOOKUP(B77,'X9'!$B:$AZ,44,FALSE)),IF($X$1=10,(VLOOKUP(B77,'X10'!$B:$AZ,44,FALSE)),IF($X$1=11,(VLOOKUP(B77,'X11'!$B:$AZ,44,FALSE)),IF($X$1=12,(VLOOKUP(B77,'X12'!$B:$AZ,44,FALSE)),IF($X$1=13,(VLOOKUP(B77,'X13'!$B:$AZ,44,FALSE)),"B")))))))))))))))</f>
        <v>44.415917843388961</v>
      </c>
      <c r="H77" s="182">
        <f ca="1">IF(ISERROR(IF($X$1=1,(VLOOKUP(B77,'X1'!$B:$AZ,8,FALSE)),IF($X$1=2,(VLOOKUP(B77,'X2'!$B:$AZ,8,FALSE)),IF($X$1=3,(VLOOKUP(B77,'X3'!$B:$AZ,8,FALSE)),IF($X$1=4,(VLOOKUP(B77,'X4'!$B:$AZ,8,FALSE)),IF($X$1=5,(VLOOKUP(B77,'X5'!$B:$AZ,8,FALSE)),IF($X$1=6,(VLOOKUP(B77,'X6'!$B:$AZ,8,FALSE)),IF($X$1=7,(VLOOKUP(B77,'X7'!$B:$AZ,8,FALSE)),IF($X$1=8,(VLOOKUP(B77,'X8'!$B:$AZ,8,FALSE)),IF($X$1=9,(VLOOKUP(B77,'X9'!$B:$AZ,8,FALSE)),IF($X$1=10,(VLOOKUP(B77,'X10'!$B:$AZ,8,FALSE)),IF($X$1=11,(VLOOKUP(B77,'X11'!$B:$AZ,8,FALSE)),IF($X$1=12,(VLOOKUP(B77,'X12'!$B:$AZ,8,FALSE)),IF($X$1=13,(VLOOKUP(B77,'X13'!$B:$AZ,8,FALSE)),"B"))))))))))))))=TRUE," ",(IF($X$1=1,(VLOOKUP(B77,'X1'!$B:$AZ,8,FALSE)),IF($X$1=2,(VLOOKUP(B77,'X2'!$B:$AZ,8,FALSE)),IF($X$1=3,(VLOOKUP(B77,'X3'!$B:$AZ,8,FALSE)),IF($X$1=4,(VLOOKUP(B77,'X4'!$B:$AZ,8,FALSE)),IF($X$1=5,(VLOOKUP(B77,'X5'!$B:$AZ,8,FALSE)),IF($X$1=6,(VLOOKUP(B77,'X6'!$B:$AZ,8,FALSE)),IF($X$1=7,(VLOOKUP(B77,'X7'!$B:$AZ,8,FALSE)),IF($X$1=8,(VLOOKUP(B77,'X8'!$B:$AZ,8,FALSE)),IF($X$1=9,(VLOOKUP(B77,'X9'!$B:$AZ,8,FALSE)),IF($X$1=10,(VLOOKUP(B77,'X10'!$B:$AZ,8,FALSE)),IF($X$1=11,(VLOOKUP(B77,'X11'!$B:$AZ,8,FALSE)),IF($X$1=12,(VLOOKUP(B77,'X12'!$B:$AZ,8,FALSE)),IF($X$1=13,(VLOOKUP(B77,'X13'!$B:$AZ,8,FALSE)),"B")))))))))))))))</f>
        <v>4125.1139636961252</v>
      </c>
      <c r="I77" s="183">
        <f ca="1">IF(ISERROR(IF($X$1=1,(VLOOKUP(B77,'X1'!$B:$AZ,2,FALSE)),IF($X$1=2,(VLOOKUP(B77,'X2'!$B:$AZ,2,FALSE)),IF($X$1=3,(VLOOKUP(B77,'X3'!$B:$AZ,2,FALSE)),IF($X$1=4,(VLOOKUP(B77,'X4'!$B:$AZ,2,FALSE)),IF($X$1=5,(VLOOKUP(B77,'X5'!$B:$AZ,2,FALSE)),IF($X$1=6,(VLOOKUP(B77,'X6'!$B:$AZ,2,FALSE)),IF($X$1=7,(VLOOKUP(B77,'X7'!$B:$AZ,2,FALSE)),IF($X$1=8,(VLOOKUP(B77,'X8'!$B:$AZ,2,FALSE)),IF($X$1=9,(VLOOKUP(B77,'X9'!$B:$AZ,2,FALSE)),IF($X$1=10,(VLOOKUP(B77,'X10'!$B:$AZ,2,FALSE)),IF($X$1=11,(VLOOKUP(B77,'X11'!$B:$AZ,2,FALSE)),IF($X$1=12,(VLOOKUP(B77,'X12'!$B:$AZ,2,FALSE)),IF($X$1=13,(VLOOKUP(B77,'X13'!$B:$AZ,2,FALSE)),"B"))))))))))))))=TRUE," ",(IF($X$1=1,(VLOOKUP(B77,'X1'!$B:$AZ,2,FALSE)),IF($X$1=2,(VLOOKUP(B77,'X2'!$B:$AZ,2,FALSE)),IF($X$1=3,(VLOOKUP(B77,'X3'!$B:$AZ,2,FALSE)),IF($X$1=4,(VLOOKUP(B77,'X4'!$B:$AZ,2,FALSE)),IF($X$1=5,(VLOOKUP(B77,'X5'!$B:$AZ,2,FALSE)),IF($X$1=6,(VLOOKUP(B77,'X6'!$B:$AZ,2,FALSE)),IF($X$1=7,(VLOOKUP(B77,'X7'!$B:$AZ,2,FALSE)),IF($X$1=8,(VLOOKUP(B77,'X8'!$B:$AZ,2,FALSE)),IF($X$1=9,(VLOOKUP(B77,'X9'!$B:$AZ,2,FALSE)),IF($X$1=10,(VLOOKUP(B77,'X10'!$B:$AZ,2,FALSE)),IF($X$1=11,(VLOOKUP(B77,'X11'!$B:$AZ,2,FALSE)),IF($X$1=12,(VLOOKUP(B77,'X12'!$B:$AZ,2,FALSE)),IF($X$1=13,(VLOOKUP(B77,'X13'!$B:$AZ,2,FALSE)),"B")))))))))))))))</f>
        <v>8</v>
      </c>
      <c r="J77" s="183">
        <f ca="1">IF(ISERROR(IF($X$1=1,(VLOOKUP(B77,'X1'!$B:$AZ,3,FALSE)),IF($X$1=2,(VLOOKUP(B77,'X2'!$B:$AZ,3,FALSE)),IF($X$1=3,(VLOOKUP(B77,'X3'!$B:$AZ,3,FALSE)),IF($X$1=4,(VLOOKUP(B77,'X4'!$B:$AZ,3,FALSE)),IF($X$1=5,(VLOOKUP(B77,'X5'!$B:$AZ,3,FALSE)),IF($X$1=6,(VLOOKUP(B77,'X6'!$B:$AZ,3,FALSE)),IF($X$1=7,(VLOOKUP(B77,'X7'!$B:$AZ,3,FALSE)),IF($X$1=8,(VLOOKUP(B77,'X8'!$B:$AZ,3,FALSE)),IF($X$1=9,(VLOOKUP(B77,'X9'!$B:$AZ,3,FALSE)),IF($X$1=10,(VLOOKUP(B77,'X10'!$B:$AZ,3,FALSE)),IF($X$1=11,(VLOOKUP(B77,'X11'!$B:$AZ,3,FALSE)),IF($X$1=12,(VLOOKUP(B77,'X12'!$B:$AZ,3,FALSE)),IF($X$1=13,(VLOOKUP(B77,'X13'!$B:$AZ,3,FALSE)),"B"))))))))))))))=TRUE," ",(IF($X$1=1,(VLOOKUP(B77,'X1'!$B:$AZ,3,FALSE)),IF($X$1=2,(VLOOKUP(B77,'X2'!$B:$AZ,3,FALSE)),IF($X$1=3,(VLOOKUP(B77,'X3'!$B:$AZ,3,FALSE)),IF($X$1=4,(VLOOKUP(B77,'X4'!$B:$AZ,3,FALSE)),IF($X$1=5,(VLOOKUP(B77,'X5'!$B:$AZ,3,FALSE)),IF($X$1=6,(VLOOKUP(B77,'X6'!$B:$AZ,3,FALSE)),IF($X$1=7,(VLOOKUP(B77,'X7'!$B:$AZ,3,FALSE)),IF($X$1=8,(VLOOKUP(B77,'X8'!$B:$AZ,3,FALSE)),IF($X$1=9,(VLOOKUP(B77,'X9'!$B:$AZ,3,FALSE)),IF($X$1=10,(VLOOKUP(B77,'X10'!$B:$AZ,3,FALSE)),IF($X$1=11,(VLOOKUP(B77,'X11'!$B:$AZ,3,FALSE)),IF($X$1=12,(VLOOKUP(B77,'X12'!$B:$AZ,3,FALSE)),IF($X$1=13,(VLOOKUP(B77,'X13'!$B:$AZ,3,FALSE)),"B")))))))))))))))</f>
        <v>0</v>
      </c>
      <c r="K77" s="183">
        <f ca="1">IF(ISERROR(IF($X$1=1,(VLOOKUP(B77,'X1'!$B:$AZ,5,FALSE)),IF($X$1=2,(VLOOKUP(B77,'X2'!$B:$AZ,5,FALSE)),IF($X$1=3,(VLOOKUP(B77,'X3'!$B:$AZ,5,FALSE)),IF($X$1=4,(VLOOKUP(B77,'X4'!$B:$AZ,5,FALSE)),IF($X$1=5,(VLOOKUP(B77,'X5'!$B:$AZ,5,FALSE)),IF($X$1=6,(VLOOKUP(B77,'X6'!$B:$AZ,5,FALSE)),IF($X$1=7,(VLOOKUP(B77,'X7'!$B:$AZ,5,FALSE)),IF($X$1=8,(VLOOKUP(B77,'X8'!$B:$AZ,5,FALSE)),IF($X$1=9,(VLOOKUP(B77,'X9'!$B:$AZ,5,FALSE)),IF($X$1=10,(VLOOKUP(B77,'X10'!$B:$AZ,5,FALSE)),IF($X$1=11,(VLOOKUP(B77,'X11'!$B:$AZ,5,FALSE)),IF($X$1=12,(VLOOKUP(B77,'X12'!$B:$AZ,5,FALSE)),IF($X$1=13,(VLOOKUP(B77,'X13'!$B:$AZ,5,FALSE)),"B"))))))))))))))=TRUE," ",(IF($X$1=1,(VLOOKUP(B77,'X1'!$B:$AZ,5,FALSE)),IF($X$1=2,(VLOOKUP(B77,'X2'!$B:$AZ,5,FALSE)),IF($X$1=3,(VLOOKUP(B77,'X3'!$B:$AZ,5,FALSE)),IF($X$1=4,(VLOOKUP(B77,'X4'!$B:$AZ,5,FALSE)),IF($X$1=5,(VLOOKUP(B77,'X5'!$B:$AZ,5,FALSE)),IF($X$1=6,(VLOOKUP(B77,'X6'!$B:$AZ,5,FALSE)),IF($X$1=7,(VLOOKUP(B77,'X7'!$B:$AZ,5,FALSE)),IF($X$1=8,(VLOOKUP(B77,'X8'!$B:$AZ,5,FALSE)),IF($X$1=9,(VLOOKUP(B77,'X9'!$B:$AZ,5,FALSE)),IF($X$1=10,(VLOOKUP(B77,'X10'!$B:$AZ,5,FALSE)),IF($X$1=11,(VLOOKUP(B77,'X11'!$B:$AZ,5,FALSE)),IF($X$1=12,(VLOOKUP(B77,'X12'!$B:$AZ,5,FALSE)),IF($X$1=13,(VLOOKUP(B77,'X13'!$B:$AZ,5,FALSE)),"B")))))))))))))))</f>
        <v>8</v>
      </c>
      <c r="L77" s="184">
        <f ca="1">IF(ISERROR(IF($X$1=1,(VLOOKUP(B77,'X1'!$B:$AZ,9,FALSE)),IF($X$1=2,(VLOOKUP(B77,'X2'!$B:$AZ,9,FALSE)),IF($X$1=3,(VLOOKUP(B77,'X3'!$B:$AZ,9,FALSE)),IF($X$1=4,(VLOOKUP(B77,'X4'!$B:$AZ,9,FALSE)),IF($X$1=5,(VLOOKUP(B77,'X5'!$B:$AZ,9,FALSE)),IF($X$1=6,(VLOOKUP(B77,'X6'!$B:$AZ,9,FALSE)),IF($X$1=7,(VLOOKUP(B77,'X7'!$B:$AZ,9,FALSE)),IF($X$1=8,(VLOOKUP(B77,'X8'!$B:$AZ,9,FALSE)),IF($X$1=9,(VLOOKUP(B77,'X9'!$B:$AZ,9,FALSE)),IF($X$1=10,(VLOOKUP(B77,'X10'!$B:$AZ,9,FALSE)),IF($X$1=11,(VLOOKUP(B77,'X11'!$B:$AZ,9,FALSE)),IF($X$1=12,(VLOOKUP(B77,'X12'!$B:$AZ,9,FALSE)),IF($X$1=13,(VLOOKUP(B77,'X13'!$B:$AZ,9,FALSE)),"B"))))))))))))))=TRUE," ",(IF($X$1=1,(VLOOKUP(B77,'X1'!$B:$AZ,9,FALSE)),IF($X$1=2,(VLOOKUP(B77,'X2'!$B:$AZ,9,FALSE)),IF($X$1=3,(VLOOKUP(B77,'X3'!$B:$AZ,9,FALSE)),IF($X$1=4,(VLOOKUP(B77,'X4'!$B:$AZ,9,FALSE)),IF($X$1=5,(VLOOKUP(B77,'X5'!$B:$AZ,9,FALSE)),IF($X$1=6,(VLOOKUP(B77,'X6'!$B:$AZ,9,FALSE)),IF($X$1=7,(VLOOKUP(B77,'X7'!$B:$AZ,9,FALSE)),IF($X$1=8,(VLOOKUP(B77,'X8'!$B:$AZ,9,FALSE)),IF($X$1=9,(VLOOKUP(B77,'X9'!$B:$AZ,9,FALSE)),IF($X$1=10,(VLOOKUP(B77,'X10'!$B:$AZ,9,FALSE)),IF($X$1=11,(VLOOKUP(B77,'X11'!$B:$AZ,9,FALSE)),IF($X$1=12,(VLOOKUP(B77,'X12'!$B:$AZ,9,FALSE)),IF($X$1=13,(VLOOKUP(B77,'X13'!$B:$AZ,9,FALSE)),"B")))))))))))))))</f>
        <v>0.82711756430334715</v>
      </c>
      <c r="M77" s="184">
        <f ca="1">IF(ISERROR(IF($X$1=1,(VLOOKUP(B77,'X1'!$B:$AZ,10,FALSE)),IF($X$1=2,(VLOOKUP(B77,'X2'!$B:$AZ,10,FALSE)),IF($X$1=3,(VLOOKUP(B77,'X3'!$B:$AZ,10,FALSE)),IF($X$1=4,(VLOOKUP(B77,'X4'!$B:$AZ,10,FALSE)),IF($X$1=5,(VLOOKUP(B77,'X5'!$B:$AZ,10,FALSE)),IF($X$1=6,(VLOOKUP(B77,'X6'!$B:$AZ,10,FALSE)),IF($X$1=7,(VLOOKUP(B77,'X7'!$B:$AZ,10,FALSE)),IF($X$1=8,(VLOOKUP(B77,'X8'!$B:$AZ,10,FALSE)),IF($X$1=9,(VLOOKUP(B77,'X9'!$B:$AZ,10,FALSE)),IF($X$1=10,(VLOOKUP(B77,'X10'!$B:$AZ,10,FALSE)),IF($X$1=11,(VLOOKUP(B77,'X11'!$B:$AZ,10,FALSE)),IF($X$1=12,(VLOOKUP(B77,'X12'!$B:$AZ,10,FALSE)),IF($X$1=13,(VLOOKUP(B77,'X13'!$B:$AZ,10,FALSE)),"B"))))))))))))))=TRUE," ",(IF($X$1=1,(VLOOKUP(B77,'X1'!$B:$AZ,10,FALSE)),IF($X$1=2,(VLOOKUP(B77,'X2'!$B:$AZ,10,FALSE)),IF($X$1=3,(VLOOKUP(B77,'X3'!$B:$AZ,10,FALSE)),IF($X$1=4,(VLOOKUP(B77,'X4'!$B:$AZ,10,FALSE)),IF($X$1=5,(VLOOKUP(B77,'X5'!$B:$AZ,10,FALSE)),IF($X$1=6,(VLOOKUP(B77,'X6'!$B:$AZ,10,FALSE)),IF($X$1=7,(VLOOKUP(B77,'X7'!$B:$AZ,10,FALSE)),IF($X$1=8,(VLOOKUP(B77,'X8'!$B:$AZ,10,FALSE)),IF($X$1=9,(VLOOKUP(B77,'X9'!$B:$AZ,10,FALSE)),IF($X$1=10,(VLOOKUP(B77,'X10'!$B:$AZ,10,FALSE)),IF($X$1=11,(VLOOKUP(B77,'X11'!$B:$AZ,10,FALSE)),IF($X$1=12,(VLOOKUP(B77,'X12'!$B:$AZ,10,FALSE)),IF($X$1=13,(VLOOKUP(B77,'X13'!$B:$AZ,10,FALSE)),"B")))))))))))))))</f>
        <v>0.63472663570439181</v>
      </c>
      <c r="N77" s="185">
        <f ca="1">IF(ISERROR(IF($X$1=1,(VLOOKUP(B77,'X1'!$B:$AZ,45,FALSE)),IF($X$1=2,(VLOOKUP(B77,'X2'!$B:$AZ,45,FALSE)),IF($X$1=3,(VLOOKUP(B77,'X3'!$B:$AZ,45,FALSE)),IF($X$1=4,(VLOOKUP(B77,'X4'!$B:$AZ,45,FALSE)),IF($X$1=5,(VLOOKUP(B77,'X5'!$B:$AZ,45,FALSE)),IF($X$1=6,(VLOOKUP(B77,'X6'!$B:$AZ,45,FALSE)),IF($X$1=7,(VLOOKUP(B77,'X7'!$B:$AZ,45,FALSE)),IF($X$1=8,(VLOOKUP(B77,'X8'!$B:$AZ,45,FALSE)),IF($X$1=9,(VLOOKUP(B77,'X9'!$B:$AZ,45,FALSE)),IF($X$1=10,(VLOOKUP(B77,'X10'!$B:$AZ,45,FALSE)),IF($X$1=11,(VLOOKUP(B77,'X11'!$B:$AZ,45,FALSE)),IF($X$1=12,(VLOOKUP(B77,'X12'!$B:$AZ,45,FALSE)),IF($X$1=13,(VLOOKUP(B77,'X13'!$B:$AZ,45,FALSE)),"B"))))))))))))))=TRUE," ",(IF($X$1=1,(VLOOKUP(B77,'X1'!$B:$AZ,45,FALSE)),IF($X$1=2,(VLOOKUP(B77,'X2'!$B:$AZ,45,FALSE)),IF($X$1=3,(VLOOKUP(B77,'X3'!$B:$AZ,45,FALSE)),IF($X$1=4,(VLOOKUP(B77,'X4'!$B:$AZ,45,FALSE)),IF($X$1=5,(VLOOKUP(B77,'X5'!$B:$AZ,45,FALSE)),IF($X$1=6,(VLOOKUP(B77,'X6'!$B:$AZ,45,FALSE)),IF($X$1=7,(VLOOKUP(B77,'X7'!$B:$AZ,45,FALSE)),IF($X$1=8,(VLOOKUP(B77,'X8'!$B:$AZ,45,FALSE)),IF($X$1=9,(VLOOKUP(B77,'X9'!$B:$AZ,45,FALSE)),IF($X$1=10,(VLOOKUP(B77,'X10'!$B:$AZ,45,FALSE)),IF($X$1=11,(VLOOKUP(B77,'X11'!$B:$AZ,45,FALSE)),IF($X$1=12,(VLOOKUP(B77,'X12'!$B:$AZ,45,FALSE)),IF($X$1=13,(VLOOKUP(B77,'X13'!$B:$AZ,45,FALSE)),"B")))))))))))))))</f>
        <v>-95.092521802592273</v>
      </c>
      <c r="O77" s="184">
        <f ca="1">IF(ISERROR(IF($X$1=1,(VLOOKUP(B77,'X1'!$B:$AZ,11,FALSE)),IF($X$1=2,(VLOOKUP(B77,'X2'!$B:$AZ,11,FALSE)),IF($X$1=3,(VLOOKUP(B77,'X3'!$B:$AZ,11,FALSE)),IF($X$1=4,(VLOOKUP(B77,'X4'!$B:$AZ,11,FALSE)),IF($X$1=5,(VLOOKUP(B77,'X5'!$B:$AZ,11,FALSE)),IF($X$1=6,(VLOOKUP(B77,'X6'!$B:$AZ,11,FALSE)),IF($X$1=7,(VLOOKUP(B77,'X7'!$B:$AZ,11,FALSE)),IF($X$1=8,(VLOOKUP(B77,'X8'!$B:$AZ,11,FALSE)),IF($X$1=9,(VLOOKUP(B77,'X9'!$B:$AZ,11,FALSE)),IF($X$1=10,(VLOOKUP(B77,'X10'!$B:$AZ,11,FALSE)),IF($X$1=11,(VLOOKUP(B77,'X11'!$B:$AZ,11,FALSE)),IF($X$1=12,(VLOOKUP(B77,'X12'!$B:$AZ,11,FALSE)),IF($X$1=13,(VLOOKUP(B77,'X13'!$B:$AZ,11,FALSE)),"B"))))))))))))))=TRUE," ",(IF($X$1=1,(VLOOKUP(B77,'X1'!$B:$AZ,11,FALSE)),IF($X$1=2,(VLOOKUP(B77,'X2'!$B:$AZ,11,FALSE)),IF($X$1=3,(VLOOKUP(B77,'X3'!$B:$AZ,11,FALSE)),IF($X$1=4,(VLOOKUP(B77,'X4'!$B:$AZ,11,FALSE)),IF($X$1=5,(VLOOKUP(B77,'X5'!$B:$AZ,11,FALSE)),IF($X$1=6,(VLOOKUP(B77,'X6'!$B:$AZ,11,FALSE)),IF($X$1=7,(VLOOKUP(B77,'X7'!$B:$AZ,11,FALSE)),IF($X$1=8,(VLOOKUP(B77,'X8'!$B:$AZ,11,FALSE)),IF($X$1=9,(VLOOKUP(B77,'X9'!$B:$AZ,11,FALSE)),IF($X$1=10,(VLOOKUP(B77,'X10'!$B:$AZ,11,FALSE)),IF($X$1=11,(VLOOKUP(B77,'X11'!$B:$AZ,11,FALSE)),IF($X$1=12,(VLOOKUP(B77,'X12'!$B:$AZ,11,FALSE)),IF($X$1=13,(VLOOKUP(B77,'X13'!$B:$AZ,11,FALSE)),"B")))))))))))))))</f>
        <v>4.7140005527746212</v>
      </c>
      <c r="P77" s="184">
        <f ca="1">IF(ISERROR(IF($X$1=1,(VLOOKUP(B77,'X1'!$B:$AZ,12,FALSE)),IF($X$1=2,(VLOOKUP(B77,'X2'!$B:$AZ,12,FALSE)),IF($X$1=3,(VLOOKUP(B77,'X3'!$B:$AZ,12,FALSE)),IF($X$1=4,(VLOOKUP(B77,'X4'!$B:$AZ,12,FALSE)),IF($X$1=5,(VLOOKUP(B77,'X5'!$B:$AZ,12,FALSE)),IF($X$1=6,(VLOOKUP(B77,'X6'!$B:$AZ,12,FALSE)),IF($X$1=7,(VLOOKUP(B77,'X7'!$B:$AZ,12,FALSE)),IF($X$1=8,(VLOOKUP(B77,'X8'!$B:$AZ,12,FALSE)),IF($X$1=9,(VLOOKUP(B77,'X9'!$B:$AZ,12,FALSE)),IF($X$1=10,(VLOOKUP(B77,'X10'!$B:$AZ,12,FALSE)),IF($X$1=11,(VLOOKUP(B77,'X11'!$B:$AZ,12,FALSE)),IF($X$1=12,(VLOOKUP(B77,'X12'!$B:$AZ,12,FALSE)),IF($X$1=13,(VLOOKUP(B77,'X13'!$B:$AZ,12,FALSE)),"B"))))))))))))))=TRUE," ",(IF($X$1=1,(VLOOKUP(B77,'X1'!$B:$AZ,12,FALSE)),IF($X$1=2,(VLOOKUP(B77,'X2'!$B:$AZ,12,FALSE)),IF($X$1=3,(VLOOKUP(B77,'X3'!$B:$AZ,12,FALSE)),IF($X$1=4,(VLOOKUP(B77,'X4'!$B:$AZ,12,FALSE)),IF($X$1=5,(VLOOKUP(B77,'X5'!$B:$AZ,12,FALSE)),IF($X$1=6,(VLOOKUP(B77,'X6'!$B:$AZ,12,FALSE)),IF($X$1=7,(VLOOKUP(B77,'X7'!$B:$AZ,12,FALSE)),IF($X$1=8,(VLOOKUP(B77,'X8'!$B:$AZ,12,FALSE)),IF($X$1=9,(VLOOKUP(B77,'X9'!$B:$AZ,12,FALSE)),IF($X$1=10,(VLOOKUP(B77,'X10'!$B:$AZ,12,FALSE)),IF($X$1=11,(VLOOKUP(B77,'X11'!$B:$AZ,12,FALSE)),IF($X$1=12,(VLOOKUP(B77,'X12'!$B:$AZ,12,FALSE)),IF($X$1=13,(VLOOKUP(B77,'X13'!$B:$AZ,12,FALSE)),"B")))))))))))))))</f>
        <v>4.487198132063682</v>
      </c>
      <c r="Q77" s="185">
        <f ca="1">IF(ISERROR(IF($X$1=1,(VLOOKUP(B77,'X1'!$B:$AZ,46,FALSE)),IF($X$1=2,(VLOOKUP(B77,'X2'!$B:$AZ,46,FALSE)),IF($X$1=3,(VLOOKUP(B77,'X3'!$B:$AZ,46,FALSE)),IF($X$1=4,(VLOOKUP(B77,'X4'!$B:$AZ,46,FALSE)),IF($X$1=5,(VLOOKUP(B77,'X5'!$B:$AZ,46,FALSE)),IF($X$1=6,(VLOOKUP(B77,'X6'!$B:$AZ,46,FALSE)),IF($X$1=7,(VLOOKUP(B77,'X7'!$B:$AZ,46,FALSE)),IF($X$1=8,(VLOOKUP(B77,'X8'!$B:$AZ,46,FALSE)),IF($X$1=9,(VLOOKUP(B77,'X9'!$B:$AZ,46,FALSE)),IF($X$1=10,(VLOOKUP(B77,'X10'!$B:$AZ,46,FALSE)),IF($X$1=11,(VLOOKUP(B77,'X11'!$B:$AZ,46,FALSE)),IF($X$1=12,(VLOOKUP(B77,'X12'!$B:$AZ,46,FALSE)),IF($X$1=13,(VLOOKUP(B77,'X13'!$B:$AZ,46,FALSE)),"B"))))))))))))))=TRUE," ",(IF($X$1=1,(VLOOKUP(B77,'X1'!$B:$AZ,46,FALSE)),IF($X$1=2,(VLOOKUP(B77,'X2'!$B:$AZ,46,FALSE)),IF($X$1=3,(VLOOKUP(B77,'X3'!$B:$AZ,46,FALSE)),IF($X$1=4,(VLOOKUP(B77,'X4'!$B:$AZ,46,FALSE)),IF($X$1=5,(VLOOKUP(B77,'X5'!$B:$AZ,46,FALSE)),IF($X$1=6,(VLOOKUP(B77,'X6'!$B:$AZ,46,FALSE)),IF($X$1=7,(VLOOKUP(B77,'X7'!$B:$AZ,46,FALSE)),IF($X$1=8,(VLOOKUP(B77,'X8'!$B:$AZ,46,FALSE)),IF($X$1=9,(VLOOKUP(B77,'X9'!$B:$AZ,46,FALSE)),IF($X$1=10,(VLOOKUP(B77,'X10'!$B:$AZ,46,FALSE)),IF($X$1=11,(VLOOKUP(B77,'X11'!$B:$AZ,46,FALSE)),IF($X$1=12,(VLOOKUP(B77,'X12'!$B:$AZ,46,FALSE)),IF($X$1=13,(VLOOKUP(B77,'X13'!$B:$AZ,46,FALSE)),"B")))))))))))))))</f>
        <v>-61.048341688868099</v>
      </c>
      <c r="R77" s="185">
        <f ca="1">IF(ISERROR(IF($X$1=1,(VLOOKUP(B77,'X1'!$B:$AZ,15,FALSE)),IF($X$1=2,(VLOOKUP(B77,'X2'!$B:$AZ,15,FALSE)),IF($X$1=3,(VLOOKUP(B77,'X3'!$B:$AZ,15,FALSE)),IF($X$1=4,(VLOOKUP(B77,'X4'!$B:$AZ,15,FALSE)),IF($X$1=5,(VLOOKUP(B77,'X5'!$B:$AZ,15,FALSE)),IF($X$1=6,(VLOOKUP(B77,'X6'!$B:$AZ,15,FALSE)),IF($X$1=7,(VLOOKUP(B77,'X7'!$B:$AZ,15,FALSE)),IF($X$1=8,(VLOOKUP(B77,'X8'!$B:$AZ,15,FALSE)),IF($X$1=9,(VLOOKUP(B77,'X9'!$B:$AZ,15,FALSE)),IF($X$1=10,(VLOOKUP(B77,'X10'!$B:$AZ,15,FALSE)),IF($X$1=11,(VLOOKUP(B77,'X11'!$B:$AZ,15,FALSE)),IF($X$1=12,(VLOOKUP(B77,'X12'!$B:$AZ,15,FALSE)),IF($X$1=13,(VLOOKUP(B77,'X13'!$B:$AZ,15,FALSE)),"B"))))))))))))))=TRUE," ",(IF($X$1=1,(VLOOKUP(B77,'X1'!$B:$AZ,15,FALSE)),IF($X$1=2,(VLOOKUP(B77,'X2'!$B:$AZ,15,FALSE)),IF($X$1=3,(VLOOKUP(B77,'X3'!$B:$AZ,15,FALSE)),IF($X$1=4,(VLOOKUP(B77,'X4'!$B:$AZ,15,FALSE)),IF($X$1=5,(VLOOKUP(B77,'X5'!$B:$AZ,15,FALSE)),IF($X$1=6,(VLOOKUP(B77,'X6'!$B:$AZ,15,FALSE)),IF($X$1=7,(VLOOKUP(B77,'X7'!$B:$AZ,15,FALSE)),IF($X$1=8,(VLOOKUP(B77,'X8'!$B:$AZ,15,FALSE)),IF($X$1=9,(VLOOKUP(B77,'X9'!$B:$AZ,15,FALSE)),IF($X$1=10,(VLOOKUP(B77,'X10'!$B:$AZ,15,FALSE)),IF($X$1=11,(VLOOKUP(B77,'X11'!$B:$AZ,15,FALSE)),IF($X$1=12,(VLOOKUP(B77,'X12'!$B:$AZ,15,FALSE)),IF($X$1=13,(VLOOKUP(B77,'X13'!$B:$AZ,15,FALSE)),"B")))))))))))))))</f>
        <v>21.033376123234916</v>
      </c>
      <c r="S77" s="185">
        <f ca="1">IF(ISERROR(IF((IF($X$1=1,(VLOOKUP(B77,'X1'!$B:$AZ,14,FALSE)),(IF($X$1=2,(VLOOKUP(B77,'X2'!$B:$AZ,14,FALSE)),(IF($X$1=3,(VLOOKUP(B77,'X3'!$B:$AZ,14,FALSE)),(IF($X$1=4,(VLOOKUP(B77,'X4'!$B:$AZ,14,FALSE)),(IF($X$1=5,(VLOOKUP(B77,'X5'!$B:$AZ,14,FALSE)),(IF($X$1=6,(VLOOKUP(B77,'X6'!$B:$AZ,14,FALSE)),(IF($X$1=7,(VLOOKUP(B77,'X7'!$B:$AZ,14,FALSE)),(IF($X$1=8,(VLOOKUP(B77,'X8'!$B:$AZ,14,FALSE)),(IF($X$1=9,(VLOOKUP(B77,'X9'!$B:$AZ,14,FALSE)),(IF($X$1=10,(VLOOKUP(B77,'X10'!$B:$AZ,14,FALSE)),(IF($X$1=11,(VLOOKUP(B77,'X11'!$B:$AZ,14,FALSE)),(IF($X$1=12,(VLOOKUP(B77,'X12'!$B:$AZ,14,FALSE)),(VLOOKUP(B77,'X13'!$B:$AZ,14,FALSE))))))))))))))))))))))))))=$V$1," ",(IF($X$1=1,(VLOOKUP(B77,'X1'!$B:$AZ,14,FALSE)),(IF($X$1=2,(VLOOKUP(B77,'X2'!$B:$AZ,14,FALSE)),(IF($X$1=3,(VLOOKUP(B77,'X3'!$B:$AZ,14,FALSE)),(IF($X$1=4,(VLOOKUP(B77,'X4'!$B:$AZ,14,FALSE)),(IF($X$1=5,(VLOOKUP(B77,'X5'!$B:$AZ,14,FALSE)),(IF($X$1=6,(VLOOKUP(B77,'X6'!$B:$AZ,14,FALSE)),(IF($X$1=7,(VLOOKUP(B77,'X7'!$B:$AZ,14,FALSE)),(IF($X$1=8,(VLOOKUP(B77,'X8'!$B:$AZ,14,FALSE)),(IF($X$1=9,(VLOOKUP(B77,'X9'!$B:$AZ,14,FALSE)),(IF($X$1=10,(VLOOKUP(B77,'X10'!$B:$AZ,14,FALSE)),(IF($X$1=11,(VLOOKUP(B77,'X11'!$B:$AZ,14,FALSE)),(IF($X$1=12,(VLOOKUP(B77,'X12'!$B:$AZ,14,FALSE)),(VLOOKUP(B77,'X13'!$B:$AZ,14,FALSE))))))))))))))))))))))))))))=TRUE," ",(IF((IF($X$1=1,(VLOOKUP(B77,'X1'!$B:$AZ,14,FALSE)),(IF($X$1=2,(VLOOKUP(B77,'X2'!$B:$AZ,14,FALSE)),(IF($X$1=3,(VLOOKUP(B77,'X3'!$B:$AZ,14,FALSE)),(IF($X$1=4,(VLOOKUP(B77,'X4'!$B:$AZ,14,FALSE)),(IF($X$1=5,(VLOOKUP(B77,'X5'!$B:$AZ,14,FALSE)),(IF($X$1=6,(VLOOKUP(B77,'X6'!$B:$AZ,14,FALSE)),(IF($X$1=7,(VLOOKUP(B77,'X7'!$B:$AZ,14,FALSE)),(IF($X$1=8,(VLOOKUP(B77,'X8'!$B:$AZ,14,FALSE)),(IF($X$1=9,(VLOOKUP(B77,'X9'!$B:$AZ,14,FALSE)),(IF($X$1=10,(VLOOKUP(B77,'X10'!$B:$AZ,14,FALSE)),(IF($X$1=11,(VLOOKUP(B77,'X11'!$B:$AZ,14,FALSE)),(IF($X$1=12,(VLOOKUP(B77,'X12'!$B:$AZ,14,FALSE)),(VLOOKUP(B77,'X13'!$B:$AZ,14,FALSE))))))))))))))))))))))))))=$V$1," ",(IF($X$1=1,(VLOOKUP(B77,'X1'!$B:$AZ,14,FALSE)),(IF($X$1=2,(VLOOKUP(B77,'X2'!$B:$AZ,14,FALSE)),(IF($X$1=3,(VLOOKUP(B77,'X3'!$B:$AZ,14,FALSE)),(IF($X$1=4,(VLOOKUP(B77,'X4'!$B:$AZ,14,FALSE)),(IF($X$1=5,(VLOOKUP(B77,'X5'!$B:$AZ,14,FALSE)),(IF($X$1=6,(VLOOKUP(B77,'X6'!$B:$AZ,14,FALSE)),(IF($X$1=7,(VLOOKUP(B77,'X7'!$B:$AZ,14,FALSE)),(IF($X$1=8,(VLOOKUP(B77,'X8'!$B:$AZ,14,FALSE)),(IF($X$1=9,(VLOOKUP(B77,'X9'!$B:$AZ,14,FALSE)),(IF($X$1=10,(VLOOKUP(B77,'X10'!$B:$AZ,14,FALSE)),(IF($X$1=11,(VLOOKUP(B77,'X11'!$B:$AZ,14,FALSE)),(IF($X$1=12,(VLOOKUP(B77,'X12'!$B:$AZ,14,FALSE)),(VLOOKUP(B77,'X13'!$B:$AZ,14,FALSE)))))))))))))))))))))))))))))</f>
        <v>4039.8901098901106</v>
      </c>
      <c r="Z77" s="170">
        <v>13</v>
      </c>
      <c r="AA77" s="170">
        <v>4</v>
      </c>
      <c r="AB77" s="170" t="str">
        <f t="shared" si="13"/>
        <v>134</v>
      </c>
      <c r="AC77" s="102">
        <f t="shared" si="15"/>
        <v>133</v>
      </c>
      <c r="AD77" s="42" t="s">
        <v>2157</v>
      </c>
      <c r="AE77" s="162" t="s">
        <v>18</v>
      </c>
      <c r="AF77" s="162" t="s">
        <v>1227</v>
      </c>
      <c r="AG77" s="162" t="s">
        <v>1229</v>
      </c>
      <c r="AH77" s="162" t="s">
        <v>1088</v>
      </c>
      <c r="AI77" s="162" t="s">
        <v>1225</v>
      </c>
      <c r="AJ77" s="162" t="s">
        <v>134</v>
      </c>
      <c r="AK77" s="102">
        <v>11</v>
      </c>
      <c r="AL77" s="102">
        <v>12</v>
      </c>
      <c r="AM77" s="102">
        <v>46</v>
      </c>
      <c r="AN77" s="162" t="s">
        <v>783</v>
      </c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</row>
    <row r="78" spans="1:52" ht="14.1" customHeight="1" x14ac:dyDescent="0.25">
      <c r="A78" s="156">
        <f t="shared" si="9"/>
        <v>31</v>
      </c>
      <c r="B78" s="122" t="str">
        <f>IF(ISERROR(IF($U$16=1,(VLOOKUP(A78,$AC$89:$AH$125,2,FALSE)),IF((IF($X$1=1,'X1'!B37,(IF($X$1=2,'X2'!B37,(IF($X$1=3,'X3'!B37,(IF($X$1=4,'X4'!B37,(IF($X$1=5,'X5'!B37,(IF($X$1=6,'X6'!B37,(IF($X$1=7,'X7'!B37,(IF($X$1=8,'X8'!B37,(IF($X$1=9,'X9'!B37,(IF($X$1=10,'X10'!B37,(IF($X$1=11,'X11'!B37,(IF($X$1=12,'X12'!B37,'X13'!B37))))))))))))))))))))))))="","",(IF($X$1=1,'X1'!B37,(IF($X$1=2,'X2'!B37,(IF($X$1=3,'X3'!B37,(IF($X$1=4,'X4'!B37,(IF($X$1=5,'X5'!B37,(IF($X$1=6,'X6'!B37,(IF($X$1=7,'X7'!B37,(IF($X$1=8,'X8'!B37,(IF($X$1=9,'X9'!B37,(IF($X$1=10,'X10'!B37,(IF($X$1=11,'X11'!B37,(IF($X$1=12,'X12'!B37,'X13'!B37)))))))))))))))))))))))))))=TRUE," ",(IF($U$16=1,(VLOOKUP(A78,$AC$89:$AH$125,2,FALSE)),IF((IF($X$1=1,'X1'!B37,(IF($X$1=2,'X2'!B37,(IF($X$1=3,'X3'!B37,(IF($X$1=4,'X4'!B37,(IF($X$1=5,'X5'!B37,(IF($X$1=6,'X6'!B37,(IF($X$1=7,'X7'!B37,(IF($X$1=8,'X8'!B37,(IF($X$1=9,'X9'!B37,(IF($X$1=10,'X10'!B37,(IF($X$1=11,'X11'!B37,(IF($X$1=12,'X12'!B37,'X13'!B37))))))))))))))))))))))))="","",(IF($X$1=1,'X1'!B37,(IF($X$1=2,'X2'!B37,(IF($X$1=3,'X3'!B37,(IF($X$1=4,'X4'!B37,(IF($X$1=5,'X5'!B37,(IF($X$1=6,'X6'!B37,(IF($X$1=7,'X7'!B37,(IF($X$1=8,'X8'!B37,(IF($X$1=9,'X9'!B37,(IF($X$1=10,'X10'!B37,(IF($X$1=11,'X11'!B37,(IF($X$1=12,'X12'!B37,'X13'!B37))))))))))))))))))))))))))))</f>
        <v>FEES RM Equity</v>
      </c>
      <c r="C78" s="181" t="str">
        <f ca="1">IF(ISERROR(IF($X$1=1,(VLOOKUP(B78,'X1'!$B:$AZ,47,FALSE)),IF($X$1=2,(VLOOKUP(B78,'X2'!$B:$AZ,47,FALSE)),IF($X$1=3,(VLOOKUP(B78,'X3'!$B:$AZ,47,FALSE)),IF($X$1=4,(VLOOKUP(B78,'X4'!$B:$AZ,47,FALSE)),IF($X$1=5,(VLOOKUP(B78,'X5'!$B:$AZ,47,FALSE)),IF($X$1=6,(VLOOKUP(B78,'X6'!$B:$AZ,47,FALSE)),IF($X$1=7,(VLOOKUP(B78,'X7'!$B:$AZ,47,FALSE)),IF($X$1=8,(VLOOKUP(B78,'X8'!$B:$AZ,47,FALSE)),IF($X$1=9,(VLOOKUP(B78,'X9'!$B:$AZ,47,FALSE)),IF($X$1=10,(VLOOKUP(B78,'X10'!$B:$AZ,47,FALSE)),IF($X$1=11,(VLOOKUP(B78,'X11'!$B:$AZ,47,FALSE)),IF($X$1=12,(VLOOKUP(B78,'X12'!$B:$AZ,47,FALSE)),IF($X$1=13,(VLOOKUP(B78,'X13'!$B:$AZ,47,FALSE)),"B"))))))))))))))=TRUE," ",(IF($X$1=1,(VLOOKUP(B78,'X1'!$B:$AZ,47,FALSE)),IF($X$1=2,(VLOOKUP(B78,'X2'!$B:$AZ,47,FALSE)),IF($X$1=3,(VLOOKUP(B78,'X3'!$B:$AZ,47,FALSE)),IF($X$1=4,(VLOOKUP(B78,'X4'!$B:$AZ,47,FALSE)),IF($X$1=5,(VLOOKUP(B78,'X5'!$B:$AZ,47,FALSE)),IF($X$1=6,(VLOOKUP(B78,'X6'!$B:$AZ,47,FALSE)),IF($X$1=7,(VLOOKUP(B78,'X7'!$B:$AZ,47,FALSE)),IF($X$1=8,(VLOOKUP(B78,'X8'!$B:$AZ,47,FALSE)),IF($X$1=9,(VLOOKUP(B78,'X9'!$B:$AZ,47,FALSE)),IF($X$1=10,(VLOOKUP(B78,'X10'!$B:$AZ,47,FALSE)),IF($X$1=11,(VLOOKUP(B78,'X11'!$B:$AZ,47,FALSE)),IF($X$1=12,(VLOOKUP(B78,'X12'!$B:$AZ,47,FALSE)),IF($X$1=13,(VLOOKUP(B78,'X13'!$B:$AZ,47,FALSE)),"B")))))))))))))))</f>
        <v>Federal Grid Co Unified Energy</v>
      </c>
      <c r="D78" s="181" t="str">
        <f ca="1">IF(ISERROR(IF($X$1=1,(VLOOKUP(B78,'X1'!$B:$AP,41,FALSE)),IF($X$1=2,(VLOOKUP(B78,'X2'!$B:$AP,41,FALSE)),IF($X$1=3,(VLOOKUP(B78,'X3'!$B:$AP,41,FALSE)),IF($X$1=4,(VLOOKUP(B78,'X4'!$B:$AP,41,FALSE)),IF($X$1=5,(VLOOKUP(B78,'X5'!$B:$AP,41,FALSE)),IF($X$1=6,(VLOOKUP(B78,'X6'!$B:$AP,41,FALSE)),IF($X$1=7,(VLOOKUP(B78,'X7'!$B:$AP,41,FALSE)),IF($X$1=8,(VLOOKUP(B78,'X8'!$B:$AP,41,FALSE)),IF($X$1=9,(VLOOKUP(B78,'X9'!$B:$AP,41,FALSE)),IF($X$1=10,(VLOOKUP(B78,'X10'!$B:$AP,41,FALSE)),IF($X$1=11,(VLOOKUP(B78,'X11'!$B:$AP,41,FALSE)),IF($X$1=12,(VLOOKUP(B78,'X12'!$B:$AP,41,FALSE)),IF($X$1=13,(VLOOKUP(B78,'X13'!$B:$AP,41,FALSE)),"B"))))))))))))))=TRUE," ",(IF($X$1=1,(VLOOKUP(B78,'X1'!$B:$AP,41,FALSE)),IF($X$1=2,(VLOOKUP(B78,'X2'!$B:$AP,41,FALSE)),IF($X$1=3,(VLOOKUP(B78,'X3'!$B:$AP,41,FALSE)),IF($X$1=4,(VLOOKUP(B78,'X4'!$B:$AP,41,FALSE)),IF($X$1=5,(VLOOKUP(B78,'X5'!$B:$AP,41,FALSE)),IF($X$1=6,(VLOOKUP(B78,'X6'!$B:$AP,41,FALSE)),IF($X$1=7,(VLOOKUP(B78,'X7'!$B:$AP,41,FALSE)),IF($X$1=8,(VLOOKUP(B78,'X8'!$B:$AP,41,FALSE)),IF($X$1=9,(VLOOKUP(B78,'X9'!$B:$AP,41,FALSE)),IF($X$1=10,(VLOOKUP(B78,'X10'!$B:$AP,41,FALSE)),IF($X$1=11,(VLOOKUP(B78,'X11'!$B:$AP,41,FALSE)),IF($X$1=12,(VLOOKUP(B78,'X12'!$B:$AP,41,FALSE)),IF($X$1=13,(VLOOKUP(B78,'X13'!$B:$AP,41,FALSE)),"B")))))))))))))))</f>
        <v>Electric Transmission &amp; Dist</v>
      </c>
      <c r="E78" s="182">
        <f ca="1">IF(ISERROR(IF($X$1=1,(VLOOKUP(B78,'X1'!$B:$AP,7,FALSE)),IF($X$1=2,(VLOOKUP(B78,'X2'!$B:$AP,7,FALSE)),IF($X$1=3,(VLOOKUP(B78,'X3'!$B:$AP,7,FALSE)),IF($X$1=4,(VLOOKUP(B78,'X4'!$B:$AP,7,FALSE)),IF($X$1=5,(VLOOKUP(B78,'X5'!$B:$AP,7,FALSE)),IF($X$1=6,(VLOOKUP(B78,'X6'!$B:$AP,7,FALSE)),IF($X$1=7,(VLOOKUP(B78,'X7'!$B:$AP,7,FALSE)),IF($X$1=8,(VLOOKUP(B78,'X8'!$B:$AP,7,FALSE)),IF($X$1=9,(VLOOKUP(B78,'X9'!$B:$AP,7,FALSE)),IF($X$1=10,(VLOOKUP(B78,'X10'!$B:$AP,7,FALSE)),IF($X$1=11,(VLOOKUP(B78,'X11'!$B:$AP,7,FALSE)),IF($X$1=12,(VLOOKUP(B78,'X12'!$B:$AP,7,FALSE)),IF($X$1=13,(VLOOKUP(B78,'X13'!$B:$AP,7,FALSE)),"B"))))))))))))))=TRUE," ",(IF($X$1=1,(VLOOKUP(B78,'X1'!$B:$AP,7,FALSE)),IF($X$1=2,(VLOOKUP(B78,'X2'!$B:$AP,7,FALSE)),IF($X$1=3,(VLOOKUP(B78,'X3'!$B:$AP,7,FALSE)),IF($X$1=4,(VLOOKUP(B78,'X4'!$B:$AP,7,FALSE)),IF($X$1=5,(VLOOKUP(B78,'X5'!$B:$AP,7,FALSE)),IF($X$1=6,(VLOOKUP(B78,'X6'!$B:$AP,7,FALSE)),IF($X$1=7,(VLOOKUP(B78,'X7'!$B:$AP,7,FALSE)),IF($X$1=8,(VLOOKUP(B78,'X8'!$B:$AP,7,FALSE)),IF($X$1=9,(VLOOKUP(B78,'X9'!$B:$AP,7,FALSE)),IF($X$1=10,(VLOOKUP(B78,'X10'!$B:$AP,7,FALSE)),IF($X$1=11,(VLOOKUP(B78,'X11'!$B:$AP,7,FALSE)),IF($X$1=12,(VLOOKUP(B78,'X12'!$B:$AP,7,FALSE)),IF($X$1=13,(VLOOKUP(B78,'X13'!$B:$AP,7,FALSE)),"B")))))))))))))))</f>
        <v>0.221</v>
      </c>
      <c r="F78" s="182">
        <f ca="1">IF(ISERROR(IF((IF($X$1=1,(VLOOKUP(B78,'X1'!$B:$AO,6,FALSE)),(IF($X$1=2,(VLOOKUP(B78,'X2'!$B:$AO,6,FALSE)),(IF($X$1=3,(VLOOKUP(B78,'X3'!$B:$AO,6,FALSE)),(IF($X$1=4,(VLOOKUP(B78,'X4'!$B:$AO,6,FALSE)),(IF($X$1=5,(VLOOKUP(B78,'X5'!$B:$AO,6,FALSE)),(IF($X$1=6,(VLOOKUP(B78,'X6'!$B:$AO,6,FALSE)),(IF($X$1=7,(VLOOKUP(B78,'X7'!$B:$AO,6,FALSE)),(IF($X$1=8,(VLOOKUP(B78,'X8'!$B:$AO,6,FALSE)),(IF($X$1=9,(VLOOKUP(B78,'X9'!$B:$AO,6,FALSE)),(IF($X$1=10,(VLOOKUP(B78,'X10'!$B:$AO,6,FALSE)),(IF($X$1=11,(VLOOKUP(B78,'X11'!$B:$AO,6,FALSE)),(IF($X$1=12,(VLOOKUP(B78,'X12'!$B:$AO,6,FALSE)),(VLOOKUP(B78,'X13'!$B:$AO,6,FALSE))))))))))))))))))))))))))=$V$1," ",(IF($X$1=1,(VLOOKUP(B78,'X1'!$B:$AO,6,FALSE)),(IF($X$1=2,(VLOOKUP(B78,'X2'!$B:$AO,6,FALSE)),(IF($X$1=3,(VLOOKUP(B78,'X3'!$B:$AO,6,FALSE)),(IF($X$1=4,(VLOOKUP(B78,'X4'!$B:$AO,6,FALSE)),(IF($X$1=5,(VLOOKUP(B78,'X5'!$B:$AO,6,FALSE)),(IF($X$1=6,(VLOOKUP(B78,'X6'!$B:$AO,6,FALSE)),(IF($X$1=7,(VLOOKUP(B78,'X7'!$B:$AO,6,FALSE)),(IF($X$1=8,(VLOOKUP(B78,'X8'!$B:$AO,6,FALSE)),(IF($X$1=9,(VLOOKUP(B78,'X9'!$B:$AO,6,FALSE)),(IF($X$1=10,(VLOOKUP(B78,'X10'!$B:$AO,6,FALSE)),(IF($X$1=11,(VLOOKUP(B78,'X11'!$B:$AO,6,FALSE)),(IF($X$1=12,(VLOOKUP(B78,'X12'!$B:$AO,6,FALSE)),(VLOOKUP(B78,'X13'!$B:$AO,6,FALSE))))))))))))))))))))))))))))=TRUE," ",(IF((IF($X$1=1,(VLOOKUP(B78,'X1'!$B:$AO,6,FALSE)),(IF($X$1=2,(VLOOKUP(B78,'X2'!$B:$AO,6,FALSE)),(IF($X$1=3,(VLOOKUP(B78,'X3'!$B:$AO,6,FALSE)),(IF($X$1=4,(VLOOKUP(B78,'X4'!$B:$AO,6,FALSE)),(IF($X$1=5,(VLOOKUP(B78,'X5'!$B:$AO,6,FALSE)),(IF($X$1=6,(VLOOKUP(B78,'X6'!$B:$AO,6,FALSE)),(IF($X$1=7,(VLOOKUP(B78,'X7'!$B:$AO,6,FALSE)),(IF($X$1=8,(VLOOKUP(B78,'X8'!$B:$AO,6,FALSE)),(IF($X$1=9,(VLOOKUP(B78,'X9'!$B:$AO,6,FALSE)),(IF($X$1=10,(VLOOKUP(B78,'X10'!$B:$AO,6,FALSE)),(IF($X$1=11,(VLOOKUP(B78,'X11'!$B:$AO,6,FALSE)),(IF($X$1=12,(VLOOKUP(B78,'X12'!$B:$AO,6,FALSE)),(VLOOKUP(B78,'X13'!$B:$AO,6,FALSE))))))))))))))))))))))))))=$V$1," ",(IF($X$1=1,(VLOOKUP(B78,'X1'!$B:$AO,6,FALSE)),(IF($X$1=2,(VLOOKUP(B78,'X2'!$B:$AO,6,FALSE)),(IF($X$1=3,(VLOOKUP(B78,'X3'!$B:$AO,6,FALSE)),(IF($X$1=4,(VLOOKUP(B78,'X4'!$B:$AO,6,FALSE)),(IF($X$1=5,(VLOOKUP(B78,'X5'!$B:$AO,6,FALSE)),(IF($X$1=6,(VLOOKUP(B78,'X6'!$B:$AO,6,FALSE)),(IF($X$1=7,(VLOOKUP(B78,'X7'!$B:$AO,6,FALSE)),(IF($X$1=8,(VLOOKUP(B78,'X8'!$B:$AO,6,FALSE)),(IF($X$1=9,(VLOOKUP(B78,'X9'!$B:$AO,6,FALSE)),(IF($X$1=10,(VLOOKUP(B78,'X10'!$B:$AO,6,FALSE)),(IF($X$1=11,(VLOOKUP(B78,'X11'!$B:$AO,6,FALSE)),(IF($X$1=12,(VLOOKUP(B78,'X12'!$B:$AO,6,FALSE)),(VLOOKUP(B78,'X13'!$B:$AO,6,FALSE)))))))))))))))))))))))))))))</f>
        <v>0.24500000476837158</v>
      </c>
      <c r="G78" s="182">
        <f ca="1">IF(ISERROR(IF($X$1=1,(VLOOKUP(B78,'X1'!$B:$AZ,44,FALSE)),IF($X$1=2,(VLOOKUP(B78,'X2'!$B:$AZ,44,FALSE)),IF($X$1=3,(VLOOKUP(B78,'X3'!$B:$AZ,44,FALSE)),IF($X$1=4,(VLOOKUP(B78,'X4'!$B:$AZ,44,FALSE)),IF($X$1=5,(VLOOKUP(B78,'X5'!$B:$AZ,44,FALSE)),IF($X$1=6,(VLOOKUP(B78,'X6'!$B:$AZ,44,FALSE)),IF($X$1=7,(VLOOKUP(B78,'X7'!$B:$AZ,44,FALSE)),IF($X$1=8,(VLOOKUP(B78,'X8'!$B:$AZ,44,FALSE)),IF($X$1=9,(VLOOKUP(B78,'X9'!$B:$AZ,44,FALSE)),IF($X$1=10,(VLOOKUP(B78,'X10'!$B:$AZ,44,FALSE)),IF($X$1=11,(VLOOKUP(B78,'X11'!$B:$AZ,44,FALSE)),IF($X$1=12,(VLOOKUP(B78,'X12'!$B:$AZ,44,FALSE)),IF($X$1=13,(VLOOKUP(B78,'X13'!$B:$AZ,44,FALSE)),"B"))))))))))))))=TRUE," ",(IF($X$1=1,(VLOOKUP(B78,'X1'!$B:$AZ,44,FALSE)),IF($X$1=2,(VLOOKUP(B78,'X2'!$B:$AZ,44,FALSE)),IF($X$1=3,(VLOOKUP(B78,'X3'!$B:$AZ,44,FALSE)),IF($X$1=4,(VLOOKUP(B78,'X4'!$B:$AZ,44,FALSE)),IF($X$1=5,(VLOOKUP(B78,'X5'!$B:$AZ,44,FALSE)),IF($X$1=6,(VLOOKUP(B78,'X6'!$B:$AZ,44,FALSE)),IF($X$1=7,(VLOOKUP(B78,'X7'!$B:$AZ,44,FALSE)),IF($X$1=8,(VLOOKUP(B78,'X8'!$B:$AZ,44,FALSE)),IF($X$1=9,(VLOOKUP(B78,'X9'!$B:$AZ,44,FALSE)),IF($X$1=10,(VLOOKUP(B78,'X10'!$B:$AZ,44,FALSE)),IF($X$1=11,(VLOOKUP(B78,'X11'!$B:$AZ,44,FALSE)),IF($X$1=12,(VLOOKUP(B78,'X12'!$B:$AZ,44,FALSE)),IF($X$1=13,(VLOOKUP(B78,'X13'!$B:$AZ,44,FALSE)),"B")))))))))))))))</f>
        <v>10.859730664421519</v>
      </c>
      <c r="H78" s="182">
        <f ca="1">IF(ISERROR(IF($X$1=1,(VLOOKUP(B78,'X1'!$B:$AZ,8,FALSE)),IF($X$1=2,(VLOOKUP(B78,'X2'!$B:$AZ,8,FALSE)),IF($X$1=3,(VLOOKUP(B78,'X3'!$B:$AZ,8,FALSE)),IF($X$1=4,(VLOOKUP(B78,'X4'!$B:$AZ,8,FALSE)),IF($X$1=5,(VLOOKUP(B78,'X5'!$B:$AZ,8,FALSE)),IF($X$1=6,(VLOOKUP(B78,'X6'!$B:$AZ,8,FALSE)),IF($X$1=7,(VLOOKUP(B78,'X7'!$B:$AZ,8,FALSE)),IF($X$1=8,(VLOOKUP(B78,'X8'!$B:$AZ,8,FALSE)),IF($X$1=9,(VLOOKUP(B78,'X9'!$B:$AZ,8,FALSE)),IF($X$1=10,(VLOOKUP(B78,'X10'!$B:$AZ,8,FALSE)),IF($X$1=11,(VLOOKUP(B78,'X11'!$B:$AZ,8,FALSE)),IF($X$1=12,(VLOOKUP(B78,'X12'!$B:$AZ,8,FALSE)),IF($X$1=13,(VLOOKUP(B78,'X13'!$B:$AZ,8,FALSE)),"B"))))))))))))))=TRUE," ",(IF($X$1=1,(VLOOKUP(B78,'X1'!$B:$AZ,8,FALSE)),IF($X$1=2,(VLOOKUP(B78,'X2'!$B:$AZ,8,FALSE)),IF($X$1=3,(VLOOKUP(B78,'X3'!$B:$AZ,8,FALSE)),IF($X$1=4,(VLOOKUP(B78,'X4'!$B:$AZ,8,FALSE)),IF($X$1=5,(VLOOKUP(B78,'X5'!$B:$AZ,8,FALSE)),IF($X$1=6,(VLOOKUP(B78,'X6'!$B:$AZ,8,FALSE)),IF($X$1=7,(VLOOKUP(B78,'X7'!$B:$AZ,8,FALSE)),IF($X$1=8,(VLOOKUP(B78,'X8'!$B:$AZ,8,FALSE)),IF($X$1=9,(VLOOKUP(B78,'X9'!$B:$AZ,8,FALSE)),IF($X$1=10,(VLOOKUP(B78,'X10'!$B:$AZ,8,FALSE)),IF($X$1=11,(VLOOKUP(B78,'X11'!$B:$AZ,8,FALSE)),IF($X$1=12,(VLOOKUP(B78,'X12'!$B:$AZ,8,FALSE)),IF($X$1=13,(VLOOKUP(B78,'X13'!$B:$AZ,8,FALSE)),"B")))))))))))))))</f>
        <v>3864.5562559566124</v>
      </c>
      <c r="I78" s="183">
        <f ca="1">IF(ISERROR(IF($X$1=1,(VLOOKUP(B78,'X1'!$B:$AZ,2,FALSE)),IF($X$1=2,(VLOOKUP(B78,'X2'!$B:$AZ,2,FALSE)),IF($X$1=3,(VLOOKUP(B78,'X3'!$B:$AZ,2,FALSE)),IF($X$1=4,(VLOOKUP(B78,'X4'!$B:$AZ,2,FALSE)),IF($X$1=5,(VLOOKUP(B78,'X5'!$B:$AZ,2,FALSE)),IF($X$1=6,(VLOOKUP(B78,'X6'!$B:$AZ,2,FALSE)),IF($X$1=7,(VLOOKUP(B78,'X7'!$B:$AZ,2,FALSE)),IF($X$1=8,(VLOOKUP(B78,'X8'!$B:$AZ,2,FALSE)),IF($X$1=9,(VLOOKUP(B78,'X9'!$B:$AZ,2,FALSE)),IF($X$1=10,(VLOOKUP(B78,'X10'!$B:$AZ,2,FALSE)),IF($X$1=11,(VLOOKUP(B78,'X11'!$B:$AZ,2,FALSE)),IF($X$1=12,(VLOOKUP(B78,'X12'!$B:$AZ,2,FALSE)),IF($X$1=13,(VLOOKUP(B78,'X13'!$B:$AZ,2,FALSE)),"B"))))))))))))))=TRUE," ",(IF($X$1=1,(VLOOKUP(B78,'X1'!$B:$AZ,2,FALSE)),IF($X$1=2,(VLOOKUP(B78,'X2'!$B:$AZ,2,FALSE)),IF($X$1=3,(VLOOKUP(B78,'X3'!$B:$AZ,2,FALSE)),IF($X$1=4,(VLOOKUP(B78,'X4'!$B:$AZ,2,FALSE)),IF($X$1=5,(VLOOKUP(B78,'X5'!$B:$AZ,2,FALSE)),IF($X$1=6,(VLOOKUP(B78,'X6'!$B:$AZ,2,FALSE)),IF($X$1=7,(VLOOKUP(B78,'X7'!$B:$AZ,2,FALSE)),IF($X$1=8,(VLOOKUP(B78,'X8'!$B:$AZ,2,FALSE)),IF($X$1=9,(VLOOKUP(B78,'X9'!$B:$AZ,2,FALSE)),IF($X$1=10,(VLOOKUP(B78,'X10'!$B:$AZ,2,FALSE)),IF($X$1=11,(VLOOKUP(B78,'X11'!$B:$AZ,2,FALSE)),IF($X$1=12,(VLOOKUP(B78,'X12'!$B:$AZ,2,FALSE)),IF($X$1=13,(VLOOKUP(B78,'X13'!$B:$AZ,2,FALSE)),"B")))))))))))))))</f>
        <v>4</v>
      </c>
      <c r="J78" s="183">
        <f ca="1">IF(ISERROR(IF($X$1=1,(VLOOKUP(B78,'X1'!$B:$AZ,3,FALSE)),IF($X$1=2,(VLOOKUP(B78,'X2'!$B:$AZ,3,FALSE)),IF($X$1=3,(VLOOKUP(B78,'X3'!$B:$AZ,3,FALSE)),IF($X$1=4,(VLOOKUP(B78,'X4'!$B:$AZ,3,FALSE)),IF($X$1=5,(VLOOKUP(B78,'X5'!$B:$AZ,3,FALSE)),IF($X$1=6,(VLOOKUP(B78,'X6'!$B:$AZ,3,FALSE)),IF($X$1=7,(VLOOKUP(B78,'X7'!$B:$AZ,3,FALSE)),IF($X$1=8,(VLOOKUP(B78,'X8'!$B:$AZ,3,FALSE)),IF($X$1=9,(VLOOKUP(B78,'X9'!$B:$AZ,3,FALSE)),IF($X$1=10,(VLOOKUP(B78,'X10'!$B:$AZ,3,FALSE)),IF($X$1=11,(VLOOKUP(B78,'X11'!$B:$AZ,3,FALSE)),IF($X$1=12,(VLOOKUP(B78,'X12'!$B:$AZ,3,FALSE)),IF($X$1=13,(VLOOKUP(B78,'X13'!$B:$AZ,3,FALSE)),"B"))))))))))))))=TRUE," ",(IF($X$1=1,(VLOOKUP(B78,'X1'!$B:$AZ,3,FALSE)),IF($X$1=2,(VLOOKUP(B78,'X2'!$B:$AZ,3,FALSE)),IF($X$1=3,(VLOOKUP(B78,'X3'!$B:$AZ,3,FALSE)),IF($X$1=4,(VLOOKUP(B78,'X4'!$B:$AZ,3,FALSE)),IF($X$1=5,(VLOOKUP(B78,'X5'!$B:$AZ,3,FALSE)),IF($X$1=6,(VLOOKUP(B78,'X6'!$B:$AZ,3,FALSE)),IF($X$1=7,(VLOOKUP(B78,'X7'!$B:$AZ,3,FALSE)),IF($X$1=8,(VLOOKUP(B78,'X8'!$B:$AZ,3,FALSE)),IF($X$1=9,(VLOOKUP(B78,'X9'!$B:$AZ,3,FALSE)),IF($X$1=10,(VLOOKUP(B78,'X10'!$B:$AZ,3,FALSE)),IF($X$1=11,(VLOOKUP(B78,'X11'!$B:$AZ,3,FALSE)),IF($X$1=12,(VLOOKUP(B78,'X12'!$B:$AZ,3,FALSE)),IF($X$1=13,(VLOOKUP(B78,'X13'!$B:$AZ,3,FALSE)),"B")))))))))))))))</f>
        <v>0</v>
      </c>
      <c r="K78" s="183">
        <f ca="1">IF(ISERROR(IF($X$1=1,(VLOOKUP(B78,'X1'!$B:$AZ,5,FALSE)),IF($X$1=2,(VLOOKUP(B78,'X2'!$B:$AZ,5,FALSE)),IF($X$1=3,(VLOOKUP(B78,'X3'!$B:$AZ,5,FALSE)),IF($X$1=4,(VLOOKUP(B78,'X4'!$B:$AZ,5,FALSE)),IF($X$1=5,(VLOOKUP(B78,'X5'!$B:$AZ,5,FALSE)),IF($X$1=6,(VLOOKUP(B78,'X6'!$B:$AZ,5,FALSE)),IF($X$1=7,(VLOOKUP(B78,'X7'!$B:$AZ,5,FALSE)),IF($X$1=8,(VLOOKUP(B78,'X8'!$B:$AZ,5,FALSE)),IF($X$1=9,(VLOOKUP(B78,'X9'!$B:$AZ,5,FALSE)),IF($X$1=10,(VLOOKUP(B78,'X10'!$B:$AZ,5,FALSE)),IF($X$1=11,(VLOOKUP(B78,'X11'!$B:$AZ,5,FALSE)),IF($X$1=12,(VLOOKUP(B78,'X12'!$B:$AZ,5,FALSE)),IF($X$1=13,(VLOOKUP(B78,'X13'!$B:$AZ,5,FALSE)),"B"))))))))))))))=TRUE," ",(IF($X$1=1,(VLOOKUP(B78,'X1'!$B:$AZ,5,FALSE)),IF($X$1=2,(VLOOKUP(B78,'X2'!$B:$AZ,5,FALSE)),IF($X$1=3,(VLOOKUP(B78,'X3'!$B:$AZ,5,FALSE)),IF($X$1=4,(VLOOKUP(B78,'X4'!$B:$AZ,5,FALSE)),IF($X$1=5,(VLOOKUP(B78,'X5'!$B:$AZ,5,FALSE)),IF($X$1=6,(VLOOKUP(B78,'X6'!$B:$AZ,5,FALSE)),IF($X$1=7,(VLOOKUP(B78,'X7'!$B:$AZ,5,FALSE)),IF($X$1=8,(VLOOKUP(B78,'X8'!$B:$AZ,5,FALSE)),IF($X$1=9,(VLOOKUP(B78,'X9'!$B:$AZ,5,FALSE)),IF($X$1=10,(VLOOKUP(B78,'X10'!$B:$AZ,5,FALSE)),IF($X$1=11,(VLOOKUP(B78,'X11'!$B:$AZ,5,FALSE)),IF($X$1=12,(VLOOKUP(B78,'X12'!$B:$AZ,5,FALSE)),IF($X$1=13,(VLOOKUP(B78,'X13'!$B:$AZ,5,FALSE)),"B")))))))))))))))</f>
        <v>6</v>
      </c>
      <c r="L78" s="184">
        <f ca="1">IF(ISERROR(IF($X$1=1,(VLOOKUP(B78,'X1'!$B:$AZ,9,FALSE)),IF($X$1=2,(VLOOKUP(B78,'X2'!$B:$AZ,9,FALSE)),IF($X$1=3,(VLOOKUP(B78,'X3'!$B:$AZ,9,FALSE)),IF($X$1=4,(VLOOKUP(B78,'X4'!$B:$AZ,9,FALSE)),IF($X$1=5,(VLOOKUP(B78,'X5'!$B:$AZ,9,FALSE)),IF($X$1=6,(VLOOKUP(B78,'X6'!$B:$AZ,9,FALSE)),IF($X$1=7,(VLOOKUP(B78,'X7'!$B:$AZ,9,FALSE)),IF($X$1=8,(VLOOKUP(B78,'X8'!$B:$AZ,9,FALSE)),IF($X$1=9,(VLOOKUP(B78,'X9'!$B:$AZ,9,FALSE)),IF($X$1=10,(VLOOKUP(B78,'X10'!$B:$AZ,9,FALSE)),IF($X$1=11,(VLOOKUP(B78,'X11'!$B:$AZ,9,FALSE)),IF($X$1=12,(VLOOKUP(B78,'X12'!$B:$AZ,9,FALSE)),IF($X$1=13,(VLOOKUP(B78,'X13'!$B:$AZ,9,FALSE)),"B"))))))))))))))=TRUE," ",(IF($X$1=1,(VLOOKUP(B78,'X1'!$B:$AZ,9,FALSE)),IF($X$1=2,(VLOOKUP(B78,'X2'!$B:$AZ,9,FALSE)),IF($X$1=3,(VLOOKUP(B78,'X3'!$B:$AZ,9,FALSE)),IF($X$1=4,(VLOOKUP(B78,'X4'!$B:$AZ,9,FALSE)),IF($X$1=5,(VLOOKUP(B78,'X5'!$B:$AZ,9,FALSE)),IF($X$1=6,(VLOOKUP(B78,'X6'!$B:$AZ,9,FALSE)),IF($X$1=7,(VLOOKUP(B78,'X7'!$B:$AZ,9,FALSE)),IF($X$1=8,(VLOOKUP(B78,'X8'!$B:$AZ,9,FALSE)),IF($X$1=9,(VLOOKUP(B78,'X9'!$B:$AZ,9,FALSE)),IF($X$1=10,(VLOOKUP(B78,'X10'!$B:$AZ,9,FALSE)),IF($X$1=11,(VLOOKUP(B78,'X11'!$B:$AZ,9,FALSE)),IF($X$1=12,(VLOOKUP(B78,'X12'!$B:$AZ,9,FALSE)),IF($X$1=13,(VLOOKUP(B78,'X13'!$B:$AZ,9,FALSE)),"B")))))))))))))))</f>
        <v>3.6833333333333336</v>
      </c>
      <c r="M78" s="184">
        <f ca="1">IF(ISERROR(IF($X$1=1,(VLOOKUP(B78,'X1'!$B:$AZ,10,FALSE)),IF($X$1=2,(VLOOKUP(B78,'X2'!$B:$AZ,10,FALSE)),IF($X$1=3,(VLOOKUP(B78,'X3'!$B:$AZ,10,FALSE)),IF($X$1=4,(VLOOKUP(B78,'X4'!$B:$AZ,10,FALSE)),IF($X$1=5,(VLOOKUP(B78,'X5'!$B:$AZ,10,FALSE)),IF($X$1=6,(VLOOKUP(B78,'X6'!$B:$AZ,10,FALSE)),IF($X$1=7,(VLOOKUP(B78,'X7'!$B:$AZ,10,FALSE)),IF($X$1=8,(VLOOKUP(B78,'X8'!$B:$AZ,10,FALSE)),IF($X$1=9,(VLOOKUP(B78,'X9'!$B:$AZ,10,FALSE)),IF($X$1=10,(VLOOKUP(B78,'X10'!$B:$AZ,10,FALSE)),IF($X$1=11,(VLOOKUP(B78,'X11'!$B:$AZ,10,FALSE)),IF($X$1=12,(VLOOKUP(B78,'X12'!$B:$AZ,10,FALSE)),IF($X$1=13,(VLOOKUP(B78,'X13'!$B:$AZ,10,FALSE)),"B"))))))))))))))=TRUE," ",(IF($X$1=1,(VLOOKUP(B78,'X1'!$B:$AZ,10,FALSE)),IF($X$1=2,(VLOOKUP(B78,'X2'!$B:$AZ,10,FALSE)),IF($X$1=3,(VLOOKUP(B78,'X3'!$B:$AZ,10,FALSE)),IF($X$1=4,(VLOOKUP(B78,'X4'!$B:$AZ,10,FALSE)),IF($X$1=5,(VLOOKUP(B78,'X5'!$B:$AZ,10,FALSE)),IF($X$1=6,(VLOOKUP(B78,'X6'!$B:$AZ,10,FALSE)),IF($X$1=7,(VLOOKUP(B78,'X7'!$B:$AZ,10,FALSE)),IF($X$1=8,(VLOOKUP(B78,'X8'!$B:$AZ,10,FALSE)),IF($X$1=9,(VLOOKUP(B78,'X9'!$B:$AZ,10,FALSE)),IF($X$1=10,(VLOOKUP(B78,'X10'!$B:$AZ,10,FALSE)),IF($X$1=11,(VLOOKUP(B78,'X11'!$B:$AZ,10,FALSE)),IF($X$1=12,(VLOOKUP(B78,'X12'!$B:$AZ,10,FALSE)),IF($X$1=13,(VLOOKUP(B78,'X13'!$B:$AZ,10,FALSE)),"B")))))))))))))))</f>
        <v>3.25</v>
      </c>
      <c r="N78" s="185">
        <f ca="1">IF(ISERROR(IF($X$1=1,(VLOOKUP(B78,'X1'!$B:$AZ,45,FALSE)),IF($X$1=2,(VLOOKUP(B78,'X2'!$B:$AZ,45,FALSE)),IF($X$1=3,(VLOOKUP(B78,'X3'!$B:$AZ,45,FALSE)),IF($X$1=4,(VLOOKUP(B78,'X4'!$B:$AZ,45,FALSE)),IF($X$1=5,(VLOOKUP(B78,'X5'!$B:$AZ,45,FALSE)),IF($X$1=6,(VLOOKUP(B78,'X6'!$B:$AZ,45,FALSE)),IF($X$1=7,(VLOOKUP(B78,'X7'!$B:$AZ,45,FALSE)),IF($X$1=8,(VLOOKUP(B78,'X8'!$B:$AZ,45,FALSE)),IF($X$1=9,(VLOOKUP(B78,'X9'!$B:$AZ,45,FALSE)),IF($X$1=10,(VLOOKUP(B78,'X10'!$B:$AZ,45,FALSE)),IF($X$1=11,(VLOOKUP(B78,'X11'!$B:$AZ,45,FALSE)),IF($X$1=12,(VLOOKUP(B78,'X12'!$B:$AZ,45,FALSE)),IF($X$1=13,(VLOOKUP(B78,'X13'!$B:$AZ,45,FALSE)),"B"))))))))))))))=TRUE," ",(IF($X$1=1,(VLOOKUP(B78,'X1'!$B:$AZ,45,FALSE)),IF($X$1=2,(VLOOKUP(B78,'X2'!$B:$AZ,45,FALSE)),IF($X$1=3,(VLOOKUP(B78,'X3'!$B:$AZ,45,FALSE)),IF($X$1=4,(VLOOKUP(B78,'X4'!$B:$AZ,45,FALSE)),IF($X$1=5,(VLOOKUP(B78,'X5'!$B:$AZ,45,FALSE)),IF($X$1=6,(VLOOKUP(B78,'X6'!$B:$AZ,45,FALSE)),IF($X$1=7,(VLOOKUP(B78,'X7'!$B:$AZ,45,FALSE)),IF($X$1=8,(VLOOKUP(B78,'X8'!$B:$AZ,45,FALSE)),IF($X$1=9,(VLOOKUP(B78,'X9'!$B:$AZ,45,FALSE)),IF($X$1=10,(VLOOKUP(B78,'X10'!$B:$AZ,45,FALSE)),IF($X$1=11,(VLOOKUP(B78,'X11'!$B:$AZ,45,FALSE)),IF($X$1=12,(VLOOKUP(B78,'X12'!$B:$AZ,45,FALSE)),IF($X$1=13,(VLOOKUP(B78,'X13'!$B:$AZ,45,FALSE)),"B")))))))))))))))</f>
        <v>-78.14593860989622</v>
      </c>
      <c r="O78" s="184">
        <f ca="1">IF(ISERROR(IF($X$1=1,(VLOOKUP(B78,'X1'!$B:$AZ,11,FALSE)),IF($X$1=2,(VLOOKUP(B78,'X2'!$B:$AZ,11,FALSE)),IF($X$1=3,(VLOOKUP(B78,'X3'!$B:$AZ,11,FALSE)),IF($X$1=4,(VLOOKUP(B78,'X4'!$B:$AZ,11,FALSE)),IF($X$1=5,(VLOOKUP(B78,'X5'!$B:$AZ,11,FALSE)),IF($X$1=6,(VLOOKUP(B78,'X6'!$B:$AZ,11,FALSE)),IF($X$1=7,(VLOOKUP(B78,'X7'!$B:$AZ,11,FALSE)),IF($X$1=8,(VLOOKUP(B78,'X8'!$B:$AZ,11,FALSE)),IF($X$1=9,(VLOOKUP(B78,'X9'!$B:$AZ,11,FALSE)),IF($X$1=10,(VLOOKUP(B78,'X10'!$B:$AZ,11,FALSE)),IF($X$1=11,(VLOOKUP(B78,'X11'!$B:$AZ,11,FALSE)),IF($X$1=12,(VLOOKUP(B78,'X12'!$B:$AZ,11,FALSE)),IF($X$1=13,(VLOOKUP(B78,'X13'!$B:$AZ,11,FALSE)),"B"))))))))))))))=TRUE," ",(IF($X$1=1,(VLOOKUP(B78,'X1'!$B:$AZ,11,FALSE)),IF($X$1=2,(VLOOKUP(B78,'X2'!$B:$AZ,11,FALSE)),IF($X$1=3,(VLOOKUP(B78,'X3'!$B:$AZ,11,FALSE)),IF($X$1=4,(VLOOKUP(B78,'X4'!$B:$AZ,11,FALSE)),IF($X$1=5,(VLOOKUP(B78,'X5'!$B:$AZ,11,FALSE)),IF($X$1=6,(VLOOKUP(B78,'X6'!$B:$AZ,11,FALSE)),IF($X$1=7,(VLOOKUP(B78,'X7'!$B:$AZ,11,FALSE)),IF($X$1=8,(VLOOKUP(B78,'X8'!$B:$AZ,11,FALSE)),IF($X$1=9,(VLOOKUP(B78,'X9'!$B:$AZ,11,FALSE)),IF($X$1=10,(VLOOKUP(B78,'X10'!$B:$AZ,11,FALSE)),IF($X$1=11,(VLOOKUP(B78,'X11'!$B:$AZ,11,FALSE)),IF($X$1=12,(VLOOKUP(B78,'X12'!$B:$AZ,11,FALSE)),IF($X$1=13,(VLOOKUP(B78,'X13'!$B:$AZ,11,FALSE)),"B")))))))))))))))</f>
        <v>3.5561092854935703</v>
      </c>
      <c r="P78" s="184">
        <f ca="1">IF(ISERROR(IF($X$1=1,(VLOOKUP(B78,'X1'!$B:$AZ,12,FALSE)),IF($X$1=2,(VLOOKUP(B78,'X2'!$B:$AZ,12,FALSE)),IF($X$1=3,(VLOOKUP(B78,'X3'!$B:$AZ,12,FALSE)),IF($X$1=4,(VLOOKUP(B78,'X4'!$B:$AZ,12,FALSE)),IF($X$1=5,(VLOOKUP(B78,'X5'!$B:$AZ,12,FALSE)),IF($X$1=6,(VLOOKUP(B78,'X6'!$B:$AZ,12,FALSE)),IF($X$1=7,(VLOOKUP(B78,'X7'!$B:$AZ,12,FALSE)),IF($X$1=8,(VLOOKUP(B78,'X8'!$B:$AZ,12,FALSE)),IF($X$1=9,(VLOOKUP(B78,'X9'!$B:$AZ,12,FALSE)),IF($X$1=10,(VLOOKUP(B78,'X10'!$B:$AZ,12,FALSE)),IF($X$1=11,(VLOOKUP(B78,'X11'!$B:$AZ,12,FALSE)),IF($X$1=12,(VLOOKUP(B78,'X12'!$B:$AZ,12,FALSE)),IF($X$1=13,(VLOOKUP(B78,'X13'!$B:$AZ,12,FALSE)),"B"))))))))))))))=TRUE," ",(IF($X$1=1,(VLOOKUP(B78,'X1'!$B:$AZ,12,FALSE)),IF($X$1=2,(VLOOKUP(B78,'X2'!$B:$AZ,12,FALSE)),IF($X$1=3,(VLOOKUP(B78,'X3'!$B:$AZ,12,FALSE)),IF($X$1=4,(VLOOKUP(B78,'X4'!$B:$AZ,12,FALSE)),IF($X$1=5,(VLOOKUP(B78,'X5'!$B:$AZ,12,FALSE)),IF($X$1=6,(VLOOKUP(B78,'X6'!$B:$AZ,12,FALSE)),IF($X$1=7,(VLOOKUP(B78,'X7'!$B:$AZ,12,FALSE)),IF($X$1=8,(VLOOKUP(B78,'X8'!$B:$AZ,12,FALSE)),IF($X$1=9,(VLOOKUP(B78,'X9'!$B:$AZ,12,FALSE)),IF($X$1=10,(VLOOKUP(B78,'X10'!$B:$AZ,12,FALSE)),IF($X$1=11,(VLOOKUP(B78,'X11'!$B:$AZ,12,FALSE)),IF($X$1=12,(VLOOKUP(B78,'X12'!$B:$AZ,12,FALSE)),IF($X$1=13,(VLOOKUP(B78,'X13'!$B:$AZ,12,FALSE)),"B")))))))))))))))</f>
        <v>3.4332914713562119</v>
      </c>
      <c r="Q78" s="185">
        <f ca="1">IF(ISERROR(IF($X$1=1,(VLOOKUP(B78,'X1'!$B:$AZ,46,FALSE)),IF($X$1=2,(VLOOKUP(B78,'X2'!$B:$AZ,46,FALSE)),IF($X$1=3,(VLOOKUP(B78,'X3'!$B:$AZ,46,FALSE)),IF($X$1=4,(VLOOKUP(B78,'X4'!$B:$AZ,46,FALSE)),IF($X$1=5,(VLOOKUP(B78,'X5'!$B:$AZ,46,FALSE)),IF($X$1=6,(VLOOKUP(B78,'X6'!$B:$AZ,46,FALSE)),IF($X$1=7,(VLOOKUP(B78,'X7'!$B:$AZ,46,FALSE)),IF($X$1=8,(VLOOKUP(B78,'X8'!$B:$AZ,46,FALSE)),IF($X$1=9,(VLOOKUP(B78,'X9'!$B:$AZ,46,FALSE)),IF($X$1=10,(VLOOKUP(B78,'X10'!$B:$AZ,46,FALSE)),IF($X$1=11,(VLOOKUP(B78,'X11'!$B:$AZ,46,FALSE)),IF($X$1=12,(VLOOKUP(B78,'X12'!$B:$AZ,46,FALSE)),IF($X$1=13,(VLOOKUP(B78,'X13'!$B:$AZ,46,FALSE)),"B"))))))))))))))=TRUE," ",(IF($X$1=1,(VLOOKUP(B78,'X1'!$B:$AZ,46,FALSE)),IF($X$1=2,(VLOOKUP(B78,'X2'!$B:$AZ,46,FALSE)),IF($X$1=3,(VLOOKUP(B78,'X3'!$B:$AZ,46,FALSE)),IF($X$1=4,(VLOOKUP(B78,'X4'!$B:$AZ,46,FALSE)),IF($X$1=5,(VLOOKUP(B78,'X5'!$B:$AZ,46,FALSE)),IF($X$1=6,(VLOOKUP(B78,'X6'!$B:$AZ,46,FALSE)),IF($X$1=7,(VLOOKUP(B78,'X7'!$B:$AZ,46,FALSE)),IF($X$1=8,(VLOOKUP(B78,'X8'!$B:$AZ,46,FALSE)),IF($X$1=9,(VLOOKUP(B78,'X9'!$B:$AZ,46,FALSE)),IF($X$1=10,(VLOOKUP(B78,'X10'!$B:$AZ,46,FALSE)),IF($X$1=11,(VLOOKUP(B78,'X11'!$B:$AZ,46,FALSE)),IF($X$1=12,(VLOOKUP(B78,'X12'!$B:$AZ,46,FALSE)),IF($X$1=13,(VLOOKUP(B78,'X13'!$B:$AZ,46,FALSE)),"B")))))))))))))))</f>
        <v>-70.615965727017269</v>
      </c>
      <c r="R78" s="185">
        <f ca="1">IF(ISERROR(IF($X$1=1,(VLOOKUP(B78,'X1'!$B:$AZ,15,FALSE)),IF($X$1=2,(VLOOKUP(B78,'X2'!$B:$AZ,15,FALSE)),IF($X$1=3,(VLOOKUP(B78,'X3'!$B:$AZ,15,FALSE)),IF($X$1=4,(VLOOKUP(B78,'X4'!$B:$AZ,15,FALSE)),IF($X$1=5,(VLOOKUP(B78,'X5'!$B:$AZ,15,FALSE)),IF($X$1=6,(VLOOKUP(B78,'X6'!$B:$AZ,15,FALSE)),IF($X$1=7,(VLOOKUP(B78,'X7'!$B:$AZ,15,FALSE)),IF($X$1=8,(VLOOKUP(B78,'X8'!$B:$AZ,15,FALSE)),IF($X$1=9,(VLOOKUP(B78,'X9'!$B:$AZ,15,FALSE)),IF($X$1=10,(VLOOKUP(B78,'X10'!$B:$AZ,15,FALSE)),IF($X$1=11,(VLOOKUP(B78,'X11'!$B:$AZ,15,FALSE)),IF($X$1=12,(VLOOKUP(B78,'X12'!$B:$AZ,15,FALSE)),IF($X$1=13,(VLOOKUP(B78,'X13'!$B:$AZ,15,FALSE)),"B"))))))))))))))=TRUE," ",(IF($X$1=1,(VLOOKUP(B78,'X1'!$B:$AZ,15,FALSE)),IF($X$1=2,(VLOOKUP(B78,'X2'!$B:$AZ,15,FALSE)),IF($X$1=3,(VLOOKUP(B78,'X3'!$B:$AZ,15,FALSE)),IF($X$1=4,(VLOOKUP(B78,'X4'!$B:$AZ,15,FALSE)),IF($X$1=5,(VLOOKUP(B78,'X5'!$B:$AZ,15,FALSE)),IF($X$1=6,(VLOOKUP(B78,'X6'!$B:$AZ,15,FALSE)),IF($X$1=7,(VLOOKUP(B78,'X7'!$B:$AZ,15,FALSE)),IF($X$1=8,(VLOOKUP(B78,'X8'!$B:$AZ,15,FALSE)),IF($X$1=9,(VLOOKUP(B78,'X9'!$B:$AZ,15,FALSE)),IF($X$1=10,(VLOOKUP(B78,'X10'!$B:$AZ,15,FALSE)),IF($X$1=11,(VLOOKUP(B78,'X11'!$B:$AZ,15,FALSE)),IF($X$1=12,(VLOOKUP(B78,'X12'!$B:$AZ,15,FALSE)),IF($X$1=13,(VLOOKUP(B78,'X13'!$B:$AZ,15,FALSE)),"B")))))))))))))))</f>
        <v>8.5972850678733028</v>
      </c>
      <c r="S78" s="185">
        <f ca="1">IF(ISERROR(IF((IF($X$1=1,(VLOOKUP(B78,'X1'!$B:$AZ,14,FALSE)),(IF($X$1=2,(VLOOKUP(B78,'X2'!$B:$AZ,14,FALSE)),(IF($X$1=3,(VLOOKUP(B78,'X3'!$B:$AZ,14,FALSE)),(IF($X$1=4,(VLOOKUP(B78,'X4'!$B:$AZ,14,FALSE)),(IF($X$1=5,(VLOOKUP(B78,'X5'!$B:$AZ,14,FALSE)),(IF($X$1=6,(VLOOKUP(B78,'X6'!$B:$AZ,14,FALSE)),(IF($X$1=7,(VLOOKUP(B78,'X7'!$B:$AZ,14,FALSE)),(IF($X$1=8,(VLOOKUP(B78,'X8'!$B:$AZ,14,FALSE)),(IF($X$1=9,(VLOOKUP(B78,'X9'!$B:$AZ,14,FALSE)),(IF($X$1=10,(VLOOKUP(B78,'X10'!$B:$AZ,14,FALSE)),(IF($X$1=11,(VLOOKUP(B78,'X11'!$B:$AZ,14,FALSE)),(IF($X$1=12,(VLOOKUP(B78,'X12'!$B:$AZ,14,FALSE)),(VLOOKUP(B78,'X13'!$B:$AZ,14,FALSE))))))))))))))))))))))))))=$V$1," ",(IF($X$1=1,(VLOOKUP(B78,'X1'!$B:$AZ,14,FALSE)),(IF($X$1=2,(VLOOKUP(B78,'X2'!$B:$AZ,14,FALSE)),(IF($X$1=3,(VLOOKUP(B78,'X3'!$B:$AZ,14,FALSE)),(IF($X$1=4,(VLOOKUP(B78,'X4'!$B:$AZ,14,FALSE)),(IF($X$1=5,(VLOOKUP(B78,'X5'!$B:$AZ,14,FALSE)),(IF($X$1=6,(VLOOKUP(B78,'X6'!$B:$AZ,14,FALSE)),(IF($X$1=7,(VLOOKUP(B78,'X7'!$B:$AZ,14,FALSE)),(IF($X$1=8,(VLOOKUP(B78,'X8'!$B:$AZ,14,FALSE)),(IF($X$1=9,(VLOOKUP(B78,'X9'!$B:$AZ,14,FALSE)),(IF($X$1=10,(VLOOKUP(B78,'X10'!$B:$AZ,14,FALSE)),(IF($X$1=11,(VLOOKUP(B78,'X11'!$B:$AZ,14,FALSE)),(IF($X$1=12,(VLOOKUP(B78,'X12'!$B:$AZ,14,FALSE)),(VLOOKUP(B78,'X13'!$B:$AZ,14,FALSE))))))))))))))))))))))))))))=TRUE," ",(IF((IF($X$1=1,(VLOOKUP(B78,'X1'!$B:$AZ,14,FALSE)),(IF($X$1=2,(VLOOKUP(B78,'X2'!$B:$AZ,14,FALSE)),(IF($X$1=3,(VLOOKUP(B78,'X3'!$B:$AZ,14,FALSE)),(IF($X$1=4,(VLOOKUP(B78,'X4'!$B:$AZ,14,FALSE)),(IF($X$1=5,(VLOOKUP(B78,'X5'!$B:$AZ,14,FALSE)),(IF($X$1=6,(VLOOKUP(B78,'X6'!$B:$AZ,14,FALSE)),(IF($X$1=7,(VLOOKUP(B78,'X7'!$B:$AZ,14,FALSE)),(IF($X$1=8,(VLOOKUP(B78,'X8'!$B:$AZ,14,FALSE)),(IF($X$1=9,(VLOOKUP(B78,'X9'!$B:$AZ,14,FALSE)),(IF($X$1=10,(VLOOKUP(B78,'X10'!$B:$AZ,14,FALSE)),(IF($X$1=11,(VLOOKUP(B78,'X11'!$B:$AZ,14,FALSE)),(IF($X$1=12,(VLOOKUP(B78,'X12'!$B:$AZ,14,FALSE)),(VLOOKUP(B78,'X13'!$B:$AZ,14,FALSE))))))))))))))))))))))))))=$V$1," ",(IF($X$1=1,(VLOOKUP(B78,'X1'!$B:$AZ,14,FALSE)),(IF($X$1=2,(VLOOKUP(B78,'X2'!$B:$AZ,14,FALSE)),(IF($X$1=3,(VLOOKUP(B78,'X3'!$B:$AZ,14,FALSE)),(IF($X$1=4,(VLOOKUP(B78,'X4'!$B:$AZ,14,FALSE)),(IF($X$1=5,(VLOOKUP(B78,'X5'!$B:$AZ,14,FALSE)),(IF($X$1=6,(VLOOKUP(B78,'X6'!$B:$AZ,14,FALSE)),(IF($X$1=7,(VLOOKUP(B78,'X7'!$B:$AZ,14,FALSE)),(IF($X$1=8,(VLOOKUP(B78,'X8'!$B:$AZ,14,FALSE)),(IF($X$1=9,(VLOOKUP(B78,'X9'!$B:$AZ,14,FALSE)),(IF($X$1=10,(VLOOKUP(B78,'X10'!$B:$AZ,14,FALSE)),(IF($X$1=11,(VLOOKUP(B78,'X11'!$B:$AZ,14,FALSE)),(IF($X$1=12,(VLOOKUP(B78,'X12'!$B:$AZ,14,FALSE)),(VLOOKUP(B78,'X13'!$B:$AZ,14,FALSE)))))))))))))))))))))))))))))</f>
        <v>7.142857142857137</v>
      </c>
      <c r="Z78" s="170">
        <v>13</v>
      </c>
      <c r="AA78" s="170">
        <v>5</v>
      </c>
      <c r="AB78" s="170" t="str">
        <f t="shared" si="13"/>
        <v>135</v>
      </c>
      <c r="AC78" s="102">
        <f t="shared" si="15"/>
        <v>134</v>
      </c>
      <c r="AD78" s="42" t="s">
        <v>2157</v>
      </c>
      <c r="AE78" s="162" t="s">
        <v>19</v>
      </c>
      <c r="AF78" s="162" t="s">
        <v>1090</v>
      </c>
      <c r="AG78" s="162" t="s">
        <v>1091</v>
      </c>
      <c r="AH78" s="162" t="s">
        <v>793</v>
      </c>
      <c r="AI78" s="162" t="s">
        <v>795</v>
      </c>
      <c r="AJ78" s="162" t="s">
        <v>1230</v>
      </c>
      <c r="AK78" s="102">
        <v>8</v>
      </c>
      <c r="AL78" s="102">
        <v>15</v>
      </c>
      <c r="AM78" s="102">
        <v>9</v>
      </c>
      <c r="AN78" s="162" t="s">
        <v>784</v>
      </c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</row>
    <row r="79" spans="1:52" ht="14.1" customHeight="1" x14ac:dyDescent="0.25">
      <c r="A79" s="156">
        <f t="shared" si="9"/>
        <v>32</v>
      </c>
      <c r="B79" s="122" t="str">
        <f>IF(ISERROR(IF($U$16=1,(VLOOKUP(A79,$AC$89:$AH$125,2,FALSE)),IF((IF($X$1=1,'X1'!B38,(IF($X$1=2,'X2'!B38,(IF($X$1=3,'X3'!B38,(IF($X$1=4,'X4'!B38,(IF($X$1=5,'X5'!B38,(IF($X$1=6,'X6'!B38,(IF($X$1=7,'X7'!B38,(IF($X$1=8,'X8'!B38,(IF($X$1=9,'X9'!B38,(IF($X$1=10,'X10'!B38,(IF($X$1=11,'X11'!B38,(IF($X$1=12,'X12'!B38,'X13'!B38))))))))))))))))))))))))="","",(IF($X$1=1,'X1'!B38,(IF($X$1=2,'X2'!B38,(IF($X$1=3,'X3'!B38,(IF($X$1=4,'X4'!B38,(IF($X$1=5,'X5'!B38,(IF($X$1=6,'X6'!B38,(IF($X$1=7,'X7'!B38,(IF($X$1=8,'X8'!B38,(IF($X$1=9,'X9'!B38,(IF($X$1=10,'X10'!B38,(IF($X$1=11,'X11'!B38,(IF($X$1=12,'X12'!B38,'X13'!B38)))))))))))))))))))))))))))=TRUE," ",(IF($U$16=1,(VLOOKUP(A79,$AC$89:$AH$125,2,FALSE)),IF((IF($X$1=1,'X1'!B38,(IF($X$1=2,'X2'!B38,(IF($X$1=3,'X3'!B38,(IF($X$1=4,'X4'!B38,(IF($X$1=5,'X5'!B38,(IF($X$1=6,'X6'!B38,(IF($X$1=7,'X7'!B38,(IF($X$1=8,'X8'!B38,(IF($X$1=9,'X9'!B38,(IF($X$1=10,'X10'!B38,(IF($X$1=11,'X11'!B38,(IF($X$1=12,'X12'!B38,'X13'!B38))))))))))))))))))))))))="","",(IF($X$1=1,'X1'!B38,(IF($X$1=2,'X2'!B38,(IF($X$1=3,'X3'!B38,(IF($X$1=4,'X4'!B38,(IF($X$1=5,'X5'!B38,(IF($X$1=6,'X6'!B38,(IF($X$1=7,'X7'!B38,(IF($X$1=8,'X8'!B38,(IF($X$1=9,'X9'!B38,(IF($X$1=10,'X10'!B38,(IF($X$1=11,'X11'!B38,(IF($X$1=12,'X12'!B38,'X13'!B38))))))))))))))))))))))))))))</f>
        <v>HYDR RM Equity</v>
      </c>
      <c r="C79" s="181" t="str">
        <f ca="1">IF(ISERROR(IF($X$1=1,(VLOOKUP(B79,'X1'!$B:$AZ,47,FALSE)),IF($X$1=2,(VLOOKUP(B79,'X2'!$B:$AZ,47,FALSE)),IF($X$1=3,(VLOOKUP(B79,'X3'!$B:$AZ,47,FALSE)),IF($X$1=4,(VLOOKUP(B79,'X4'!$B:$AZ,47,FALSE)),IF($X$1=5,(VLOOKUP(B79,'X5'!$B:$AZ,47,FALSE)),IF($X$1=6,(VLOOKUP(B79,'X6'!$B:$AZ,47,FALSE)),IF($X$1=7,(VLOOKUP(B79,'X7'!$B:$AZ,47,FALSE)),IF($X$1=8,(VLOOKUP(B79,'X8'!$B:$AZ,47,FALSE)),IF($X$1=9,(VLOOKUP(B79,'X9'!$B:$AZ,47,FALSE)),IF($X$1=10,(VLOOKUP(B79,'X10'!$B:$AZ,47,FALSE)),IF($X$1=11,(VLOOKUP(B79,'X11'!$B:$AZ,47,FALSE)),IF($X$1=12,(VLOOKUP(B79,'X12'!$B:$AZ,47,FALSE)),IF($X$1=13,(VLOOKUP(B79,'X13'!$B:$AZ,47,FALSE)),"B"))))))))))))))=TRUE," ",(IF($X$1=1,(VLOOKUP(B79,'X1'!$B:$AZ,47,FALSE)),IF($X$1=2,(VLOOKUP(B79,'X2'!$B:$AZ,47,FALSE)),IF($X$1=3,(VLOOKUP(B79,'X3'!$B:$AZ,47,FALSE)),IF($X$1=4,(VLOOKUP(B79,'X4'!$B:$AZ,47,FALSE)),IF($X$1=5,(VLOOKUP(B79,'X5'!$B:$AZ,47,FALSE)),IF($X$1=6,(VLOOKUP(B79,'X6'!$B:$AZ,47,FALSE)),IF($X$1=7,(VLOOKUP(B79,'X7'!$B:$AZ,47,FALSE)),IF($X$1=8,(VLOOKUP(B79,'X8'!$B:$AZ,47,FALSE)),IF($X$1=9,(VLOOKUP(B79,'X9'!$B:$AZ,47,FALSE)),IF($X$1=10,(VLOOKUP(B79,'X10'!$B:$AZ,47,FALSE)),IF($X$1=11,(VLOOKUP(B79,'X11'!$B:$AZ,47,FALSE)),IF($X$1=12,(VLOOKUP(B79,'X12'!$B:$AZ,47,FALSE)),IF($X$1=13,(VLOOKUP(B79,'X13'!$B:$AZ,47,FALSE)),"B")))))))))))))))</f>
        <v>RusHydro PJSC</v>
      </c>
      <c r="D79" s="181" t="str">
        <f ca="1">IF(ISERROR(IF($X$1=1,(VLOOKUP(B79,'X1'!$B:$AP,41,FALSE)),IF($X$1=2,(VLOOKUP(B79,'X2'!$B:$AP,41,FALSE)),IF($X$1=3,(VLOOKUP(B79,'X3'!$B:$AP,41,FALSE)),IF($X$1=4,(VLOOKUP(B79,'X4'!$B:$AP,41,FALSE)),IF($X$1=5,(VLOOKUP(B79,'X5'!$B:$AP,41,FALSE)),IF($X$1=6,(VLOOKUP(B79,'X6'!$B:$AP,41,FALSE)),IF($X$1=7,(VLOOKUP(B79,'X7'!$B:$AP,41,FALSE)),IF($X$1=8,(VLOOKUP(B79,'X8'!$B:$AP,41,FALSE)),IF($X$1=9,(VLOOKUP(B79,'X9'!$B:$AP,41,FALSE)),IF($X$1=10,(VLOOKUP(B79,'X10'!$B:$AP,41,FALSE)),IF($X$1=11,(VLOOKUP(B79,'X11'!$B:$AP,41,FALSE)),IF($X$1=12,(VLOOKUP(B79,'X12'!$B:$AP,41,FALSE)),IF($X$1=13,(VLOOKUP(B79,'X13'!$B:$AP,41,FALSE)),"B"))))))))))))))=TRUE," ",(IF($X$1=1,(VLOOKUP(B79,'X1'!$B:$AP,41,FALSE)),IF($X$1=2,(VLOOKUP(B79,'X2'!$B:$AP,41,FALSE)),IF($X$1=3,(VLOOKUP(B79,'X3'!$B:$AP,41,FALSE)),IF($X$1=4,(VLOOKUP(B79,'X4'!$B:$AP,41,FALSE)),IF($X$1=5,(VLOOKUP(B79,'X5'!$B:$AP,41,FALSE)),IF($X$1=6,(VLOOKUP(B79,'X6'!$B:$AP,41,FALSE)),IF($X$1=7,(VLOOKUP(B79,'X7'!$B:$AP,41,FALSE)),IF($X$1=8,(VLOOKUP(B79,'X8'!$B:$AP,41,FALSE)),IF($X$1=9,(VLOOKUP(B79,'X9'!$B:$AP,41,FALSE)),IF($X$1=10,(VLOOKUP(B79,'X10'!$B:$AP,41,FALSE)),IF($X$1=11,(VLOOKUP(B79,'X11'!$B:$AP,41,FALSE)),IF($X$1=12,(VLOOKUP(B79,'X12'!$B:$AP,41,FALSE)),IF($X$1=13,(VLOOKUP(B79,'X13'!$B:$AP,41,FALSE)),"B")))))))))))))))</f>
        <v>Power Generation</v>
      </c>
      <c r="E79" s="182">
        <f ca="1">IF(ISERROR(IF($X$1=1,(VLOOKUP(B79,'X1'!$B:$AP,7,FALSE)),IF($X$1=2,(VLOOKUP(B79,'X2'!$B:$AP,7,FALSE)),IF($X$1=3,(VLOOKUP(B79,'X3'!$B:$AP,7,FALSE)),IF($X$1=4,(VLOOKUP(B79,'X4'!$B:$AP,7,FALSE)),IF($X$1=5,(VLOOKUP(B79,'X5'!$B:$AP,7,FALSE)),IF($X$1=6,(VLOOKUP(B79,'X6'!$B:$AP,7,FALSE)),IF($X$1=7,(VLOOKUP(B79,'X7'!$B:$AP,7,FALSE)),IF($X$1=8,(VLOOKUP(B79,'X8'!$B:$AP,7,FALSE)),IF($X$1=9,(VLOOKUP(B79,'X9'!$B:$AP,7,FALSE)),IF($X$1=10,(VLOOKUP(B79,'X10'!$B:$AP,7,FALSE)),IF($X$1=11,(VLOOKUP(B79,'X11'!$B:$AP,7,FALSE)),IF($X$1=12,(VLOOKUP(B79,'X12'!$B:$AP,7,FALSE)),IF($X$1=13,(VLOOKUP(B79,'X13'!$B:$AP,7,FALSE)),"B"))))))))))))))=TRUE," ",(IF($X$1=1,(VLOOKUP(B79,'X1'!$B:$AP,7,FALSE)),IF($X$1=2,(VLOOKUP(B79,'X2'!$B:$AP,7,FALSE)),IF($X$1=3,(VLOOKUP(B79,'X3'!$B:$AP,7,FALSE)),IF($X$1=4,(VLOOKUP(B79,'X4'!$B:$AP,7,FALSE)),IF($X$1=5,(VLOOKUP(B79,'X5'!$B:$AP,7,FALSE)),IF($X$1=6,(VLOOKUP(B79,'X6'!$B:$AP,7,FALSE)),IF($X$1=7,(VLOOKUP(B79,'X7'!$B:$AP,7,FALSE)),IF($X$1=8,(VLOOKUP(B79,'X8'!$B:$AP,7,FALSE)),IF($X$1=9,(VLOOKUP(B79,'X9'!$B:$AP,7,FALSE)),IF($X$1=10,(VLOOKUP(B79,'X10'!$B:$AP,7,FALSE)),IF($X$1=11,(VLOOKUP(B79,'X11'!$B:$AP,7,FALSE)),IF($X$1=12,(VLOOKUP(B79,'X12'!$B:$AP,7,FALSE)),IF($X$1=13,(VLOOKUP(B79,'X13'!$B:$AP,7,FALSE)),"B")))))))))))))))</f>
        <v>0.84619999999999995</v>
      </c>
      <c r="F79" s="182">
        <f ca="1">IF(ISERROR(IF((IF($X$1=1,(VLOOKUP(B79,'X1'!$B:$AO,6,FALSE)),(IF($X$1=2,(VLOOKUP(B79,'X2'!$B:$AO,6,FALSE)),(IF($X$1=3,(VLOOKUP(B79,'X3'!$B:$AO,6,FALSE)),(IF($X$1=4,(VLOOKUP(B79,'X4'!$B:$AO,6,FALSE)),(IF($X$1=5,(VLOOKUP(B79,'X5'!$B:$AO,6,FALSE)),(IF($X$1=6,(VLOOKUP(B79,'X6'!$B:$AO,6,FALSE)),(IF($X$1=7,(VLOOKUP(B79,'X7'!$B:$AO,6,FALSE)),(IF($X$1=8,(VLOOKUP(B79,'X8'!$B:$AO,6,FALSE)),(IF($X$1=9,(VLOOKUP(B79,'X9'!$B:$AO,6,FALSE)),(IF($X$1=10,(VLOOKUP(B79,'X10'!$B:$AO,6,FALSE)),(IF($X$1=11,(VLOOKUP(B79,'X11'!$B:$AO,6,FALSE)),(IF($X$1=12,(VLOOKUP(B79,'X12'!$B:$AO,6,FALSE)),(VLOOKUP(B79,'X13'!$B:$AO,6,FALSE))))))))))))))))))))))))))=$V$1," ",(IF($X$1=1,(VLOOKUP(B79,'X1'!$B:$AO,6,FALSE)),(IF($X$1=2,(VLOOKUP(B79,'X2'!$B:$AO,6,FALSE)),(IF($X$1=3,(VLOOKUP(B79,'X3'!$B:$AO,6,FALSE)),(IF($X$1=4,(VLOOKUP(B79,'X4'!$B:$AO,6,FALSE)),(IF($X$1=5,(VLOOKUP(B79,'X5'!$B:$AO,6,FALSE)),(IF($X$1=6,(VLOOKUP(B79,'X6'!$B:$AO,6,FALSE)),(IF($X$1=7,(VLOOKUP(B79,'X7'!$B:$AO,6,FALSE)),(IF($X$1=8,(VLOOKUP(B79,'X8'!$B:$AO,6,FALSE)),(IF($X$1=9,(VLOOKUP(B79,'X9'!$B:$AO,6,FALSE)),(IF($X$1=10,(VLOOKUP(B79,'X10'!$B:$AO,6,FALSE)),(IF($X$1=11,(VLOOKUP(B79,'X11'!$B:$AO,6,FALSE)),(IF($X$1=12,(VLOOKUP(B79,'X12'!$B:$AO,6,FALSE)),(VLOOKUP(B79,'X13'!$B:$AO,6,FALSE))))))))))))))))))))))))))))=TRUE," ",(IF((IF($X$1=1,(VLOOKUP(B79,'X1'!$B:$AO,6,FALSE)),(IF($X$1=2,(VLOOKUP(B79,'X2'!$B:$AO,6,FALSE)),(IF($X$1=3,(VLOOKUP(B79,'X3'!$B:$AO,6,FALSE)),(IF($X$1=4,(VLOOKUP(B79,'X4'!$B:$AO,6,FALSE)),(IF($X$1=5,(VLOOKUP(B79,'X5'!$B:$AO,6,FALSE)),(IF($X$1=6,(VLOOKUP(B79,'X6'!$B:$AO,6,FALSE)),(IF($X$1=7,(VLOOKUP(B79,'X7'!$B:$AO,6,FALSE)),(IF($X$1=8,(VLOOKUP(B79,'X8'!$B:$AO,6,FALSE)),(IF($X$1=9,(VLOOKUP(B79,'X9'!$B:$AO,6,FALSE)),(IF($X$1=10,(VLOOKUP(B79,'X10'!$B:$AO,6,FALSE)),(IF($X$1=11,(VLOOKUP(B79,'X11'!$B:$AO,6,FALSE)),(IF($X$1=12,(VLOOKUP(B79,'X12'!$B:$AO,6,FALSE)),(VLOOKUP(B79,'X13'!$B:$AO,6,FALSE))))))))))))))))))))))))))=$V$1," ",(IF($X$1=1,(VLOOKUP(B79,'X1'!$B:$AO,6,FALSE)),(IF($X$1=2,(VLOOKUP(B79,'X2'!$B:$AO,6,FALSE)),(IF($X$1=3,(VLOOKUP(B79,'X3'!$B:$AO,6,FALSE)),(IF($X$1=4,(VLOOKUP(B79,'X4'!$B:$AO,6,FALSE)),(IF($X$1=5,(VLOOKUP(B79,'X5'!$B:$AO,6,FALSE)),(IF($X$1=6,(VLOOKUP(B79,'X6'!$B:$AO,6,FALSE)),(IF($X$1=7,(VLOOKUP(B79,'X7'!$B:$AO,6,FALSE)),(IF($X$1=8,(VLOOKUP(B79,'X8'!$B:$AO,6,FALSE)),(IF($X$1=9,(VLOOKUP(B79,'X9'!$B:$AO,6,FALSE)),(IF($X$1=10,(VLOOKUP(B79,'X10'!$B:$AO,6,FALSE)),(IF($X$1=11,(VLOOKUP(B79,'X11'!$B:$AO,6,FALSE)),(IF($X$1=12,(VLOOKUP(B79,'X12'!$B:$AO,6,FALSE)),(VLOOKUP(B79,'X13'!$B:$AO,6,FALSE)))))))))))))))))))))))))))))</f>
        <v>1</v>
      </c>
      <c r="G79" s="182">
        <f ca="1">IF(ISERROR(IF($X$1=1,(VLOOKUP(B79,'X1'!$B:$AZ,44,FALSE)),IF($X$1=2,(VLOOKUP(B79,'X2'!$B:$AZ,44,FALSE)),IF($X$1=3,(VLOOKUP(B79,'X3'!$B:$AZ,44,FALSE)),IF($X$1=4,(VLOOKUP(B79,'X4'!$B:$AZ,44,FALSE)),IF($X$1=5,(VLOOKUP(B79,'X5'!$B:$AZ,44,FALSE)),IF($X$1=6,(VLOOKUP(B79,'X6'!$B:$AZ,44,FALSE)),IF($X$1=7,(VLOOKUP(B79,'X7'!$B:$AZ,44,FALSE)),IF($X$1=8,(VLOOKUP(B79,'X8'!$B:$AZ,44,FALSE)),IF($X$1=9,(VLOOKUP(B79,'X9'!$B:$AZ,44,FALSE)),IF($X$1=10,(VLOOKUP(B79,'X10'!$B:$AZ,44,FALSE)),IF($X$1=11,(VLOOKUP(B79,'X11'!$B:$AZ,44,FALSE)),IF($X$1=12,(VLOOKUP(B79,'X12'!$B:$AZ,44,FALSE)),IF($X$1=13,(VLOOKUP(B79,'X13'!$B:$AZ,44,FALSE)),"B"))))))))))))))=TRUE," ",(IF($X$1=1,(VLOOKUP(B79,'X1'!$B:$AZ,44,FALSE)),IF($X$1=2,(VLOOKUP(B79,'X2'!$B:$AZ,44,FALSE)),IF($X$1=3,(VLOOKUP(B79,'X3'!$B:$AZ,44,FALSE)),IF($X$1=4,(VLOOKUP(B79,'X4'!$B:$AZ,44,FALSE)),IF($X$1=5,(VLOOKUP(B79,'X5'!$B:$AZ,44,FALSE)),IF($X$1=6,(VLOOKUP(B79,'X6'!$B:$AZ,44,FALSE)),IF($X$1=7,(VLOOKUP(B79,'X7'!$B:$AZ,44,FALSE)),IF($X$1=8,(VLOOKUP(B79,'X8'!$B:$AZ,44,FALSE)),IF($X$1=9,(VLOOKUP(B79,'X9'!$B:$AZ,44,FALSE)),IF($X$1=10,(VLOOKUP(B79,'X10'!$B:$AZ,44,FALSE)),IF($X$1=11,(VLOOKUP(B79,'X11'!$B:$AZ,44,FALSE)),IF($X$1=12,(VLOOKUP(B79,'X12'!$B:$AZ,44,FALSE)),IF($X$1=13,(VLOOKUP(B79,'X13'!$B:$AZ,44,FALSE)),"B")))))))))))))))</f>
        <v>18.175372252422605</v>
      </c>
      <c r="H79" s="182">
        <f ca="1">IF(ISERROR(IF($X$1=1,(VLOOKUP(B79,'X1'!$B:$AZ,8,FALSE)),IF($X$1=2,(VLOOKUP(B79,'X2'!$B:$AZ,8,FALSE)),IF($X$1=3,(VLOOKUP(B79,'X3'!$B:$AZ,8,FALSE)),IF($X$1=4,(VLOOKUP(B79,'X4'!$B:$AZ,8,FALSE)),IF($X$1=5,(VLOOKUP(B79,'X5'!$B:$AZ,8,FALSE)),IF($X$1=6,(VLOOKUP(B79,'X6'!$B:$AZ,8,FALSE)),IF($X$1=7,(VLOOKUP(B79,'X7'!$B:$AZ,8,FALSE)),IF($X$1=8,(VLOOKUP(B79,'X8'!$B:$AZ,8,FALSE)),IF($X$1=9,(VLOOKUP(B79,'X9'!$B:$AZ,8,FALSE)),IF($X$1=10,(VLOOKUP(B79,'X10'!$B:$AZ,8,FALSE)),IF($X$1=11,(VLOOKUP(B79,'X11'!$B:$AZ,8,FALSE)),IF($X$1=12,(VLOOKUP(B79,'X12'!$B:$AZ,8,FALSE)),IF($X$1=13,(VLOOKUP(B79,'X13'!$B:$AZ,8,FALSE)),"B"))))))))))))))=TRUE," ",(IF($X$1=1,(VLOOKUP(B79,'X1'!$B:$AZ,8,FALSE)),IF($X$1=2,(VLOOKUP(B79,'X2'!$B:$AZ,8,FALSE)),IF($X$1=3,(VLOOKUP(B79,'X3'!$B:$AZ,8,FALSE)),IF($X$1=4,(VLOOKUP(B79,'X4'!$B:$AZ,8,FALSE)),IF($X$1=5,(VLOOKUP(B79,'X5'!$B:$AZ,8,FALSE)),IF($X$1=6,(VLOOKUP(B79,'X6'!$B:$AZ,8,FALSE)),IF($X$1=7,(VLOOKUP(B79,'X7'!$B:$AZ,8,FALSE)),IF($X$1=8,(VLOOKUP(B79,'X8'!$B:$AZ,8,FALSE)),IF($X$1=9,(VLOOKUP(B79,'X9'!$B:$AZ,8,FALSE)),IF($X$1=10,(VLOOKUP(B79,'X10'!$B:$AZ,8,FALSE)),IF($X$1=11,(VLOOKUP(B79,'X11'!$B:$AZ,8,FALSE)),IF($X$1=12,(VLOOKUP(B79,'X12'!$B:$AZ,8,FALSE)),IF($X$1=13,(VLOOKUP(B79,'X13'!$B:$AZ,8,FALSE)),"B")))))))))))))))</f>
        <v>5099.5804233998406</v>
      </c>
      <c r="I79" s="183">
        <f ca="1">IF(ISERROR(IF($X$1=1,(VLOOKUP(B79,'X1'!$B:$AZ,2,FALSE)),IF($X$1=2,(VLOOKUP(B79,'X2'!$B:$AZ,2,FALSE)),IF($X$1=3,(VLOOKUP(B79,'X3'!$B:$AZ,2,FALSE)),IF($X$1=4,(VLOOKUP(B79,'X4'!$B:$AZ,2,FALSE)),IF($X$1=5,(VLOOKUP(B79,'X5'!$B:$AZ,2,FALSE)),IF($X$1=6,(VLOOKUP(B79,'X6'!$B:$AZ,2,FALSE)),IF($X$1=7,(VLOOKUP(B79,'X7'!$B:$AZ,2,FALSE)),IF($X$1=8,(VLOOKUP(B79,'X8'!$B:$AZ,2,FALSE)),IF($X$1=9,(VLOOKUP(B79,'X9'!$B:$AZ,2,FALSE)),IF($X$1=10,(VLOOKUP(B79,'X10'!$B:$AZ,2,FALSE)),IF($X$1=11,(VLOOKUP(B79,'X11'!$B:$AZ,2,FALSE)),IF($X$1=12,(VLOOKUP(B79,'X12'!$B:$AZ,2,FALSE)),IF($X$1=13,(VLOOKUP(B79,'X13'!$B:$AZ,2,FALSE)),"B"))))))))))))))=TRUE," ",(IF($X$1=1,(VLOOKUP(B79,'X1'!$B:$AZ,2,FALSE)),IF($X$1=2,(VLOOKUP(B79,'X2'!$B:$AZ,2,FALSE)),IF($X$1=3,(VLOOKUP(B79,'X3'!$B:$AZ,2,FALSE)),IF($X$1=4,(VLOOKUP(B79,'X4'!$B:$AZ,2,FALSE)),IF($X$1=5,(VLOOKUP(B79,'X5'!$B:$AZ,2,FALSE)),IF($X$1=6,(VLOOKUP(B79,'X6'!$B:$AZ,2,FALSE)),IF($X$1=7,(VLOOKUP(B79,'X7'!$B:$AZ,2,FALSE)),IF($X$1=8,(VLOOKUP(B79,'X8'!$B:$AZ,2,FALSE)),IF($X$1=9,(VLOOKUP(B79,'X9'!$B:$AZ,2,FALSE)),IF($X$1=10,(VLOOKUP(B79,'X10'!$B:$AZ,2,FALSE)),IF($X$1=11,(VLOOKUP(B79,'X11'!$B:$AZ,2,FALSE)),IF($X$1=12,(VLOOKUP(B79,'X12'!$B:$AZ,2,FALSE)),IF($X$1=13,(VLOOKUP(B79,'X13'!$B:$AZ,2,FALSE)),"B")))))))))))))))</f>
        <v>10</v>
      </c>
      <c r="J79" s="183">
        <f ca="1">IF(ISERROR(IF($X$1=1,(VLOOKUP(B79,'X1'!$B:$AZ,3,FALSE)),IF($X$1=2,(VLOOKUP(B79,'X2'!$B:$AZ,3,FALSE)),IF($X$1=3,(VLOOKUP(B79,'X3'!$B:$AZ,3,FALSE)),IF($X$1=4,(VLOOKUP(B79,'X4'!$B:$AZ,3,FALSE)),IF($X$1=5,(VLOOKUP(B79,'X5'!$B:$AZ,3,FALSE)),IF($X$1=6,(VLOOKUP(B79,'X6'!$B:$AZ,3,FALSE)),IF($X$1=7,(VLOOKUP(B79,'X7'!$B:$AZ,3,FALSE)),IF($X$1=8,(VLOOKUP(B79,'X8'!$B:$AZ,3,FALSE)),IF($X$1=9,(VLOOKUP(B79,'X9'!$B:$AZ,3,FALSE)),IF($X$1=10,(VLOOKUP(B79,'X10'!$B:$AZ,3,FALSE)),IF($X$1=11,(VLOOKUP(B79,'X11'!$B:$AZ,3,FALSE)),IF($X$1=12,(VLOOKUP(B79,'X12'!$B:$AZ,3,FALSE)),IF($X$1=13,(VLOOKUP(B79,'X13'!$B:$AZ,3,FALSE)),"B"))))))))))))))=TRUE," ",(IF($X$1=1,(VLOOKUP(B79,'X1'!$B:$AZ,3,FALSE)),IF($X$1=2,(VLOOKUP(B79,'X2'!$B:$AZ,3,FALSE)),IF($X$1=3,(VLOOKUP(B79,'X3'!$B:$AZ,3,FALSE)),IF($X$1=4,(VLOOKUP(B79,'X4'!$B:$AZ,3,FALSE)),IF($X$1=5,(VLOOKUP(B79,'X5'!$B:$AZ,3,FALSE)),IF($X$1=6,(VLOOKUP(B79,'X6'!$B:$AZ,3,FALSE)),IF($X$1=7,(VLOOKUP(B79,'X7'!$B:$AZ,3,FALSE)),IF($X$1=8,(VLOOKUP(B79,'X8'!$B:$AZ,3,FALSE)),IF($X$1=9,(VLOOKUP(B79,'X9'!$B:$AZ,3,FALSE)),IF($X$1=10,(VLOOKUP(B79,'X10'!$B:$AZ,3,FALSE)),IF($X$1=11,(VLOOKUP(B79,'X11'!$B:$AZ,3,FALSE)),IF($X$1=12,(VLOOKUP(B79,'X12'!$B:$AZ,3,FALSE)),IF($X$1=13,(VLOOKUP(B79,'X13'!$B:$AZ,3,FALSE)),"B")))))))))))))))</f>
        <v>0</v>
      </c>
      <c r="K79" s="183">
        <f ca="1">IF(ISERROR(IF($X$1=1,(VLOOKUP(B79,'X1'!$B:$AZ,5,FALSE)),IF($X$1=2,(VLOOKUP(B79,'X2'!$B:$AZ,5,FALSE)),IF($X$1=3,(VLOOKUP(B79,'X3'!$B:$AZ,5,FALSE)),IF($X$1=4,(VLOOKUP(B79,'X4'!$B:$AZ,5,FALSE)),IF($X$1=5,(VLOOKUP(B79,'X5'!$B:$AZ,5,FALSE)),IF($X$1=6,(VLOOKUP(B79,'X6'!$B:$AZ,5,FALSE)),IF($X$1=7,(VLOOKUP(B79,'X7'!$B:$AZ,5,FALSE)),IF($X$1=8,(VLOOKUP(B79,'X8'!$B:$AZ,5,FALSE)),IF($X$1=9,(VLOOKUP(B79,'X9'!$B:$AZ,5,FALSE)),IF($X$1=10,(VLOOKUP(B79,'X10'!$B:$AZ,5,FALSE)),IF($X$1=11,(VLOOKUP(B79,'X11'!$B:$AZ,5,FALSE)),IF($X$1=12,(VLOOKUP(B79,'X12'!$B:$AZ,5,FALSE)),IF($X$1=13,(VLOOKUP(B79,'X13'!$B:$AZ,5,FALSE)),"B"))))))))))))))=TRUE," ",(IF($X$1=1,(VLOOKUP(B79,'X1'!$B:$AZ,5,FALSE)),IF($X$1=2,(VLOOKUP(B79,'X2'!$B:$AZ,5,FALSE)),IF($X$1=3,(VLOOKUP(B79,'X3'!$B:$AZ,5,FALSE)),IF($X$1=4,(VLOOKUP(B79,'X4'!$B:$AZ,5,FALSE)),IF($X$1=5,(VLOOKUP(B79,'X5'!$B:$AZ,5,FALSE)),IF($X$1=6,(VLOOKUP(B79,'X6'!$B:$AZ,5,FALSE)),IF($X$1=7,(VLOOKUP(B79,'X7'!$B:$AZ,5,FALSE)),IF($X$1=8,(VLOOKUP(B79,'X8'!$B:$AZ,5,FALSE)),IF($X$1=9,(VLOOKUP(B79,'X9'!$B:$AZ,5,FALSE)),IF($X$1=10,(VLOOKUP(B79,'X10'!$B:$AZ,5,FALSE)),IF($X$1=11,(VLOOKUP(B79,'X11'!$B:$AZ,5,FALSE)),IF($X$1=12,(VLOOKUP(B79,'X12'!$B:$AZ,5,FALSE)),IF($X$1=13,(VLOOKUP(B79,'X13'!$B:$AZ,5,FALSE)),"B")))))))))))))))</f>
        <v>11</v>
      </c>
      <c r="L79" s="184">
        <f ca="1">IF(ISERROR(IF($X$1=1,(VLOOKUP(B79,'X1'!$B:$AZ,9,FALSE)),IF($X$1=2,(VLOOKUP(B79,'X2'!$B:$AZ,9,FALSE)),IF($X$1=3,(VLOOKUP(B79,'X3'!$B:$AZ,9,FALSE)),IF($X$1=4,(VLOOKUP(B79,'X4'!$B:$AZ,9,FALSE)),IF($X$1=5,(VLOOKUP(B79,'X5'!$B:$AZ,9,FALSE)),IF($X$1=6,(VLOOKUP(B79,'X6'!$B:$AZ,9,FALSE)),IF($X$1=7,(VLOOKUP(B79,'X7'!$B:$AZ,9,FALSE)),IF($X$1=8,(VLOOKUP(B79,'X8'!$B:$AZ,9,FALSE)),IF($X$1=9,(VLOOKUP(B79,'X9'!$B:$AZ,9,FALSE)),IF($X$1=10,(VLOOKUP(B79,'X10'!$B:$AZ,9,FALSE)),IF($X$1=11,(VLOOKUP(B79,'X11'!$B:$AZ,9,FALSE)),IF($X$1=12,(VLOOKUP(B79,'X12'!$B:$AZ,9,FALSE)),IF($X$1=13,(VLOOKUP(B79,'X13'!$B:$AZ,9,FALSE)),"B"))))))))))))))=TRUE," ",(IF($X$1=1,(VLOOKUP(B79,'X1'!$B:$AZ,9,FALSE)),IF($X$1=2,(VLOOKUP(B79,'X2'!$B:$AZ,9,FALSE)),IF($X$1=3,(VLOOKUP(B79,'X3'!$B:$AZ,9,FALSE)),IF($X$1=4,(VLOOKUP(B79,'X4'!$B:$AZ,9,FALSE)),IF($X$1=5,(VLOOKUP(B79,'X5'!$B:$AZ,9,FALSE)),IF($X$1=6,(VLOOKUP(B79,'X6'!$B:$AZ,9,FALSE)),IF($X$1=7,(VLOOKUP(B79,'X7'!$B:$AZ,9,FALSE)),IF($X$1=8,(VLOOKUP(B79,'X8'!$B:$AZ,9,FALSE)),IF($X$1=9,(VLOOKUP(B79,'X9'!$B:$AZ,9,FALSE)),IF($X$1=10,(VLOOKUP(B79,'X10'!$B:$AZ,9,FALSE)),IF($X$1=11,(VLOOKUP(B79,'X11'!$B:$AZ,9,FALSE)),IF($X$1=12,(VLOOKUP(B79,'X12'!$B:$AZ,9,FALSE)),IF($X$1=13,(VLOOKUP(B79,'X13'!$B:$AZ,9,FALSE)),"B")))))))))))))))</f>
        <v>6.6109374999999995</v>
      </c>
      <c r="M79" s="184">
        <f ca="1">IF(ISERROR(IF($X$1=1,(VLOOKUP(B79,'X1'!$B:$AZ,10,FALSE)),IF($X$1=2,(VLOOKUP(B79,'X2'!$B:$AZ,10,FALSE)),IF($X$1=3,(VLOOKUP(B79,'X3'!$B:$AZ,10,FALSE)),IF($X$1=4,(VLOOKUP(B79,'X4'!$B:$AZ,10,FALSE)),IF($X$1=5,(VLOOKUP(B79,'X5'!$B:$AZ,10,FALSE)),IF($X$1=6,(VLOOKUP(B79,'X6'!$B:$AZ,10,FALSE)),IF($X$1=7,(VLOOKUP(B79,'X7'!$B:$AZ,10,FALSE)),IF($X$1=8,(VLOOKUP(B79,'X8'!$B:$AZ,10,FALSE)),IF($X$1=9,(VLOOKUP(B79,'X9'!$B:$AZ,10,FALSE)),IF($X$1=10,(VLOOKUP(B79,'X10'!$B:$AZ,10,FALSE)),IF($X$1=11,(VLOOKUP(B79,'X11'!$B:$AZ,10,FALSE)),IF($X$1=12,(VLOOKUP(B79,'X12'!$B:$AZ,10,FALSE)),IF($X$1=13,(VLOOKUP(B79,'X13'!$B:$AZ,10,FALSE)),"B"))))))))))))))=TRUE," ",(IF($X$1=1,(VLOOKUP(B79,'X1'!$B:$AZ,10,FALSE)),IF($X$1=2,(VLOOKUP(B79,'X2'!$B:$AZ,10,FALSE)),IF($X$1=3,(VLOOKUP(B79,'X3'!$B:$AZ,10,FALSE)),IF($X$1=4,(VLOOKUP(B79,'X4'!$B:$AZ,10,FALSE)),IF($X$1=5,(VLOOKUP(B79,'X5'!$B:$AZ,10,FALSE)),IF($X$1=6,(VLOOKUP(B79,'X6'!$B:$AZ,10,FALSE)),IF($X$1=7,(VLOOKUP(B79,'X7'!$B:$AZ,10,FALSE)),IF($X$1=8,(VLOOKUP(B79,'X8'!$B:$AZ,10,FALSE)),IF($X$1=9,(VLOOKUP(B79,'X9'!$B:$AZ,10,FALSE)),IF($X$1=10,(VLOOKUP(B79,'X10'!$B:$AZ,10,FALSE)),IF($X$1=11,(VLOOKUP(B79,'X11'!$B:$AZ,10,FALSE)),IF($X$1=12,(VLOOKUP(B79,'X12'!$B:$AZ,10,FALSE)),IF($X$1=13,(VLOOKUP(B79,'X13'!$B:$AZ,10,FALSE)),"B")))))))))))))))</f>
        <v>5.5671052631578943</v>
      </c>
      <c r="N79" s="185">
        <f ca="1">IF(ISERROR(IF($X$1=1,(VLOOKUP(B79,'X1'!$B:$AZ,45,FALSE)),IF($X$1=2,(VLOOKUP(B79,'X2'!$B:$AZ,45,FALSE)),IF($X$1=3,(VLOOKUP(B79,'X3'!$B:$AZ,45,FALSE)),IF($X$1=4,(VLOOKUP(B79,'X4'!$B:$AZ,45,FALSE)),IF($X$1=5,(VLOOKUP(B79,'X5'!$B:$AZ,45,FALSE)),IF($X$1=6,(VLOOKUP(B79,'X6'!$B:$AZ,45,FALSE)),IF($X$1=7,(VLOOKUP(B79,'X7'!$B:$AZ,45,FALSE)),IF($X$1=8,(VLOOKUP(B79,'X8'!$B:$AZ,45,FALSE)),IF($X$1=9,(VLOOKUP(B79,'X9'!$B:$AZ,45,FALSE)),IF($X$1=10,(VLOOKUP(B79,'X10'!$B:$AZ,45,FALSE)),IF($X$1=11,(VLOOKUP(B79,'X11'!$B:$AZ,45,FALSE)),IF($X$1=12,(VLOOKUP(B79,'X12'!$B:$AZ,45,FALSE)),IF($X$1=13,(VLOOKUP(B79,'X13'!$B:$AZ,45,FALSE)),"B"))))))))))))))=TRUE," ",(IF($X$1=1,(VLOOKUP(B79,'X1'!$B:$AZ,45,FALSE)),IF($X$1=2,(VLOOKUP(B79,'X2'!$B:$AZ,45,FALSE)),IF($X$1=3,(VLOOKUP(B79,'X3'!$B:$AZ,45,FALSE)),IF($X$1=4,(VLOOKUP(B79,'X4'!$B:$AZ,45,FALSE)),IF($X$1=5,(VLOOKUP(B79,'X5'!$B:$AZ,45,FALSE)),IF($X$1=6,(VLOOKUP(B79,'X6'!$B:$AZ,45,FALSE)),IF($X$1=7,(VLOOKUP(B79,'X7'!$B:$AZ,45,FALSE)),IF($X$1=8,(VLOOKUP(B79,'X8'!$B:$AZ,45,FALSE)),IF($X$1=9,(VLOOKUP(B79,'X9'!$B:$AZ,45,FALSE)),IF($X$1=10,(VLOOKUP(B79,'X10'!$B:$AZ,45,FALSE)),IF($X$1=11,(VLOOKUP(B79,'X11'!$B:$AZ,45,FALSE)),IF($X$1=12,(VLOOKUP(B79,'X12'!$B:$AZ,45,FALSE)),IF($X$1=13,(VLOOKUP(B79,'X13'!$B:$AZ,45,FALSE)),"B")))))))))))))))</f>
        <v>-60.775791682043653</v>
      </c>
      <c r="O79" s="184">
        <f ca="1">IF(ISERROR(IF($X$1=1,(VLOOKUP(B79,'X1'!$B:$AZ,11,FALSE)),IF($X$1=2,(VLOOKUP(B79,'X2'!$B:$AZ,11,FALSE)),IF($X$1=3,(VLOOKUP(B79,'X3'!$B:$AZ,11,FALSE)),IF($X$1=4,(VLOOKUP(B79,'X4'!$B:$AZ,11,FALSE)),IF($X$1=5,(VLOOKUP(B79,'X5'!$B:$AZ,11,FALSE)),IF($X$1=6,(VLOOKUP(B79,'X6'!$B:$AZ,11,FALSE)),IF($X$1=7,(VLOOKUP(B79,'X7'!$B:$AZ,11,FALSE)),IF($X$1=8,(VLOOKUP(B79,'X8'!$B:$AZ,11,FALSE)),IF($X$1=9,(VLOOKUP(B79,'X9'!$B:$AZ,11,FALSE)),IF($X$1=10,(VLOOKUP(B79,'X10'!$B:$AZ,11,FALSE)),IF($X$1=11,(VLOOKUP(B79,'X11'!$B:$AZ,11,FALSE)),IF($X$1=12,(VLOOKUP(B79,'X12'!$B:$AZ,11,FALSE)),IF($X$1=13,(VLOOKUP(B79,'X13'!$B:$AZ,11,FALSE)),"B"))))))))))))))=TRUE," ",(IF($X$1=1,(VLOOKUP(B79,'X1'!$B:$AZ,11,FALSE)),IF($X$1=2,(VLOOKUP(B79,'X2'!$B:$AZ,11,FALSE)),IF($X$1=3,(VLOOKUP(B79,'X3'!$B:$AZ,11,FALSE)),IF($X$1=4,(VLOOKUP(B79,'X4'!$B:$AZ,11,FALSE)),IF($X$1=5,(VLOOKUP(B79,'X5'!$B:$AZ,11,FALSE)),IF($X$1=6,(VLOOKUP(B79,'X6'!$B:$AZ,11,FALSE)),IF($X$1=7,(VLOOKUP(B79,'X7'!$B:$AZ,11,FALSE)),IF($X$1=8,(VLOOKUP(B79,'X8'!$B:$AZ,11,FALSE)),IF($X$1=9,(VLOOKUP(B79,'X9'!$B:$AZ,11,FALSE)),IF($X$1=10,(VLOOKUP(B79,'X10'!$B:$AZ,11,FALSE)),IF($X$1=11,(VLOOKUP(B79,'X11'!$B:$AZ,11,FALSE)),IF($X$1=12,(VLOOKUP(B79,'X12'!$B:$AZ,11,FALSE)),IF($X$1=13,(VLOOKUP(B79,'X13'!$B:$AZ,11,FALSE)),"B")))))))))))))))</f>
        <v>4.0387475979655703</v>
      </c>
      <c r="P79" s="184">
        <f ca="1">IF(ISERROR(IF($X$1=1,(VLOOKUP(B79,'X1'!$B:$AZ,12,FALSE)),IF($X$1=2,(VLOOKUP(B79,'X2'!$B:$AZ,12,FALSE)),IF($X$1=3,(VLOOKUP(B79,'X3'!$B:$AZ,12,FALSE)),IF($X$1=4,(VLOOKUP(B79,'X4'!$B:$AZ,12,FALSE)),IF($X$1=5,(VLOOKUP(B79,'X5'!$B:$AZ,12,FALSE)),IF($X$1=6,(VLOOKUP(B79,'X6'!$B:$AZ,12,FALSE)),IF($X$1=7,(VLOOKUP(B79,'X7'!$B:$AZ,12,FALSE)),IF($X$1=8,(VLOOKUP(B79,'X8'!$B:$AZ,12,FALSE)),IF($X$1=9,(VLOOKUP(B79,'X9'!$B:$AZ,12,FALSE)),IF($X$1=10,(VLOOKUP(B79,'X10'!$B:$AZ,12,FALSE)),IF($X$1=11,(VLOOKUP(B79,'X11'!$B:$AZ,12,FALSE)),IF($X$1=12,(VLOOKUP(B79,'X12'!$B:$AZ,12,FALSE)),IF($X$1=13,(VLOOKUP(B79,'X13'!$B:$AZ,12,FALSE)),"B"))))))))))))))=TRUE," ",(IF($X$1=1,(VLOOKUP(B79,'X1'!$B:$AZ,12,FALSE)),IF($X$1=2,(VLOOKUP(B79,'X2'!$B:$AZ,12,FALSE)),IF($X$1=3,(VLOOKUP(B79,'X3'!$B:$AZ,12,FALSE)),IF($X$1=4,(VLOOKUP(B79,'X4'!$B:$AZ,12,FALSE)),IF($X$1=5,(VLOOKUP(B79,'X5'!$B:$AZ,12,FALSE)),IF($X$1=6,(VLOOKUP(B79,'X6'!$B:$AZ,12,FALSE)),IF($X$1=7,(VLOOKUP(B79,'X7'!$B:$AZ,12,FALSE)),IF($X$1=8,(VLOOKUP(B79,'X8'!$B:$AZ,12,FALSE)),IF($X$1=9,(VLOOKUP(B79,'X9'!$B:$AZ,12,FALSE)),IF($X$1=10,(VLOOKUP(B79,'X10'!$B:$AZ,12,FALSE)),IF($X$1=11,(VLOOKUP(B79,'X11'!$B:$AZ,12,FALSE)),IF($X$1=12,(VLOOKUP(B79,'X12'!$B:$AZ,12,FALSE)),IF($X$1=13,(VLOOKUP(B79,'X13'!$B:$AZ,12,FALSE)),"B")))))))))))))))</f>
        <v>3.7717899172459655</v>
      </c>
      <c r="Q79" s="185">
        <f ca="1">IF(ISERROR(IF($X$1=1,(VLOOKUP(B79,'X1'!$B:$AZ,46,FALSE)),IF($X$1=2,(VLOOKUP(B79,'X2'!$B:$AZ,46,FALSE)),IF($X$1=3,(VLOOKUP(B79,'X3'!$B:$AZ,46,FALSE)),IF($X$1=4,(VLOOKUP(B79,'X4'!$B:$AZ,46,FALSE)),IF($X$1=5,(VLOOKUP(B79,'X5'!$B:$AZ,46,FALSE)),IF($X$1=6,(VLOOKUP(B79,'X6'!$B:$AZ,46,FALSE)),IF($X$1=7,(VLOOKUP(B79,'X7'!$B:$AZ,46,FALSE)),IF($X$1=8,(VLOOKUP(B79,'X8'!$B:$AZ,46,FALSE)),IF($X$1=9,(VLOOKUP(B79,'X9'!$B:$AZ,46,FALSE)),IF($X$1=10,(VLOOKUP(B79,'X10'!$B:$AZ,46,FALSE)),IF($X$1=11,(VLOOKUP(B79,'X11'!$B:$AZ,46,FALSE)),IF($X$1=12,(VLOOKUP(B79,'X12'!$B:$AZ,46,FALSE)),IF($X$1=13,(VLOOKUP(B79,'X13'!$B:$AZ,46,FALSE)),"B"))))))))))))))=TRUE," ",(IF($X$1=1,(VLOOKUP(B79,'X1'!$B:$AZ,46,FALSE)),IF($X$1=2,(VLOOKUP(B79,'X2'!$B:$AZ,46,FALSE)),IF($X$1=3,(VLOOKUP(B79,'X3'!$B:$AZ,46,FALSE)),IF($X$1=4,(VLOOKUP(B79,'X4'!$B:$AZ,46,FALSE)),IF($X$1=5,(VLOOKUP(B79,'X5'!$B:$AZ,46,FALSE)),IF($X$1=6,(VLOOKUP(B79,'X6'!$B:$AZ,46,FALSE)),IF($X$1=7,(VLOOKUP(B79,'X7'!$B:$AZ,46,FALSE)),IF($X$1=8,(VLOOKUP(B79,'X8'!$B:$AZ,46,FALSE)),IF($X$1=9,(VLOOKUP(B79,'X9'!$B:$AZ,46,FALSE)),IF($X$1=10,(VLOOKUP(B79,'X10'!$B:$AZ,46,FALSE)),IF($X$1=11,(VLOOKUP(B79,'X11'!$B:$AZ,46,FALSE)),IF($X$1=12,(VLOOKUP(B79,'X12'!$B:$AZ,46,FALSE)),IF($X$1=13,(VLOOKUP(B79,'X13'!$B:$AZ,46,FALSE)),"B")))))))))))))))</f>
        <v>-66.627938482471166</v>
      </c>
      <c r="R79" s="185">
        <f ca="1">IF(ISERROR(IF($X$1=1,(VLOOKUP(B79,'X1'!$B:$AZ,15,FALSE)),IF($X$1=2,(VLOOKUP(B79,'X2'!$B:$AZ,15,FALSE)),IF($X$1=3,(VLOOKUP(B79,'X3'!$B:$AZ,15,FALSE)),IF($X$1=4,(VLOOKUP(B79,'X4'!$B:$AZ,15,FALSE)),IF($X$1=5,(VLOOKUP(B79,'X5'!$B:$AZ,15,FALSE)),IF($X$1=6,(VLOOKUP(B79,'X6'!$B:$AZ,15,FALSE)),IF($X$1=7,(VLOOKUP(B79,'X7'!$B:$AZ,15,FALSE)),IF($X$1=8,(VLOOKUP(B79,'X8'!$B:$AZ,15,FALSE)),IF($X$1=9,(VLOOKUP(B79,'X9'!$B:$AZ,15,FALSE)),IF($X$1=10,(VLOOKUP(B79,'X10'!$B:$AZ,15,FALSE)),IF($X$1=11,(VLOOKUP(B79,'X11'!$B:$AZ,15,FALSE)),IF($X$1=12,(VLOOKUP(B79,'X12'!$B:$AZ,15,FALSE)),IF($X$1=13,(VLOOKUP(B79,'X13'!$B:$AZ,15,FALSE)),"B"))))))))))))))=TRUE," ",(IF($X$1=1,(VLOOKUP(B79,'X1'!$B:$AZ,15,FALSE)),IF($X$1=2,(VLOOKUP(B79,'X2'!$B:$AZ,15,FALSE)),IF($X$1=3,(VLOOKUP(B79,'X3'!$B:$AZ,15,FALSE)),IF($X$1=4,(VLOOKUP(B79,'X4'!$B:$AZ,15,FALSE)),IF($X$1=5,(VLOOKUP(B79,'X5'!$B:$AZ,15,FALSE)),IF($X$1=6,(VLOOKUP(B79,'X6'!$B:$AZ,15,FALSE)),IF($X$1=7,(VLOOKUP(B79,'X7'!$B:$AZ,15,FALSE)),IF($X$1=8,(VLOOKUP(B79,'X8'!$B:$AZ,15,FALSE)),IF($X$1=9,(VLOOKUP(B79,'X9'!$B:$AZ,15,FALSE)),IF($X$1=10,(VLOOKUP(B79,'X10'!$B:$AZ,15,FALSE)),IF($X$1=11,(VLOOKUP(B79,'X11'!$B:$AZ,15,FALSE)),IF($X$1=12,(VLOOKUP(B79,'X12'!$B:$AZ,15,FALSE)),IF($X$1=13,(VLOOKUP(B79,'X13'!$B:$AZ,15,FALSE)),"B")))))))))))))))</f>
        <v>7.4450484519026237</v>
      </c>
      <c r="S79" s="185">
        <f ca="1">IF(ISERROR(IF((IF($X$1=1,(VLOOKUP(B79,'X1'!$B:$AZ,14,FALSE)),(IF($X$1=2,(VLOOKUP(B79,'X2'!$B:$AZ,14,FALSE)),(IF($X$1=3,(VLOOKUP(B79,'X3'!$B:$AZ,14,FALSE)),(IF($X$1=4,(VLOOKUP(B79,'X4'!$B:$AZ,14,FALSE)),(IF($X$1=5,(VLOOKUP(B79,'X5'!$B:$AZ,14,FALSE)),(IF($X$1=6,(VLOOKUP(B79,'X6'!$B:$AZ,14,FALSE)),(IF($X$1=7,(VLOOKUP(B79,'X7'!$B:$AZ,14,FALSE)),(IF($X$1=8,(VLOOKUP(B79,'X8'!$B:$AZ,14,FALSE)),(IF($X$1=9,(VLOOKUP(B79,'X9'!$B:$AZ,14,FALSE)),(IF($X$1=10,(VLOOKUP(B79,'X10'!$B:$AZ,14,FALSE)),(IF($X$1=11,(VLOOKUP(B79,'X11'!$B:$AZ,14,FALSE)),(IF($X$1=12,(VLOOKUP(B79,'X12'!$B:$AZ,14,FALSE)),(VLOOKUP(B79,'X13'!$B:$AZ,14,FALSE))))))))))))))))))))))))))=$V$1," ",(IF($X$1=1,(VLOOKUP(B79,'X1'!$B:$AZ,14,FALSE)),(IF($X$1=2,(VLOOKUP(B79,'X2'!$B:$AZ,14,FALSE)),(IF($X$1=3,(VLOOKUP(B79,'X3'!$B:$AZ,14,FALSE)),(IF($X$1=4,(VLOOKUP(B79,'X4'!$B:$AZ,14,FALSE)),(IF($X$1=5,(VLOOKUP(B79,'X5'!$B:$AZ,14,FALSE)),(IF($X$1=6,(VLOOKUP(B79,'X6'!$B:$AZ,14,FALSE)),(IF($X$1=7,(VLOOKUP(B79,'X7'!$B:$AZ,14,FALSE)),(IF($X$1=8,(VLOOKUP(B79,'X8'!$B:$AZ,14,FALSE)),(IF($X$1=9,(VLOOKUP(B79,'X9'!$B:$AZ,14,FALSE)),(IF($X$1=10,(VLOOKUP(B79,'X10'!$B:$AZ,14,FALSE)),(IF($X$1=11,(VLOOKUP(B79,'X11'!$B:$AZ,14,FALSE)),(IF($X$1=12,(VLOOKUP(B79,'X12'!$B:$AZ,14,FALSE)),(VLOOKUP(B79,'X13'!$B:$AZ,14,FALSE))))))))))))))))))))))))))))=TRUE," ",(IF((IF($X$1=1,(VLOOKUP(B79,'X1'!$B:$AZ,14,FALSE)),(IF($X$1=2,(VLOOKUP(B79,'X2'!$B:$AZ,14,FALSE)),(IF($X$1=3,(VLOOKUP(B79,'X3'!$B:$AZ,14,FALSE)),(IF($X$1=4,(VLOOKUP(B79,'X4'!$B:$AZ,14,FALSE)),(IF($X$1=5,(VLOOKUP(B79,'X5'!$B:$AZ,14,FALSE)),(IF($X$1=6,(VLOOKUP(B79,'X6'!$B:$AZ,14,FALSE)),(IF($X$1=7,(VLOOKUP(B79,'X7'!$B:$AZ,14,FALSE)),(IF($X$1=8,(VLOOKUP(B79,'X8'!$B:$AZ,14,FALSE)),(IF($X$1=9,(VLOOKUP(B79,'X9'!$B:$AZ,14,FALSE)),(IF($X$1=10,(VLOOKUP(B79,'X10'!$B:$AZ,14,FALSE)),(IF($X$1=11,(VLOOKUP(B79,'X11'!$B:$AZ,14,FALSE)),(IF($X$1=12,(VLOOKUP(B79,'X12'!$B:$AZ,14,FALSE)),(VLOOKUP(B79,'X13'!$B:$AZ,14,FALSE))))))))))))))))))))))))))=$V$1," ",(IF($X$1=1,(VLOOKUP(B79,'X1'!$B:$AZ,14,FALSE)),(IF($X$1=2,(VLOOKUP(B79,'X2'!$B:$AZ,14,FALSE)),(IF($X$1=3,(VLOOKUP(B79,'X3'!$B:$AZ,14,FALSE)),(IF($X$1=4,(VLOOKUP(B79,'X4'!$B:$AZ,14,FALSE)),(IF($X$1=5,(VLOOKUP(B79,'X5'!$B:$AZ,14,FALSE)),(IF($X$1=6,(VLOOKUP(B79,'X6'!$B:$AZ,14,FALSE)),(IF($X$1=7,(VLOOKUP(B79,'X7'!$B:$AZ,14,FALSE)),(IF($X$1=8,(VLOOKUP(B79,'X8'!$B:$AZ,14,FALSE)),(IF($X$1=9,(VLOOKUP(B79,'X9'!$B:$AZ,14,FALSE)),(IF($X$1=10,(VLOOKUP(B79,'X10'!$B:$AZ,14,FALSE)),(IF($X$1=11,(VLOOKUP(B79,'X11'!$B:$AZ,14,FALSE)),(IF($X$1=12,(VLOOKUP(B79,'X12'!$B:$AZ,14,FALSE)),(VLOOKUP(B79,'X13'!$B:$AZ,14,FALSE)))))))))))))))))))))))))))))</f>
        <v>17.431192660550462</v>
      </c>
      <c r="Z79" s="171">
        <v>13</v>
      </c>
      <c r="AA79" s="171">
        <v>6</v>
      </c>
      <c r="AB79" s="171" t="str">
        <f t="shared" si="13"/>
        <v>136</v>
      </c>
      <c r="AC79" s="165">
        <f t="shared" si="15"/>
        <v>135</v>
      </c>
      <c r="AD79" s="63" t="s">
        <v>2157</v>
      </c>
      <c r="AE79" s="166" t="s">
        <v>118</v>
      </c>
      <c r="AF79" s="166" t="s">
        <v>156</v>
      </c>
      <c r="AG79" s="166" t="s">
        <v>155</v>
      </c>
      <c r="AH79" s="166" t="s">
        <v>135</v>
      </c>
      <c r="AI79" s="166" t="s">
        <v>137</v>
      </c>
      <c r="AJ79" s="166" t="s">
        <v>1230</v>
      </c>
      <c r="AK79" s="165">
        <v>13</v>
      </c>
      <c r="AL79" s="165">
        <v>14</v>
      </c>
      <c r="AM79" s="165">
        <v>9</v>
      </c>
      <c r="AN79" s="166" t="s">
        <v>785</v>
      </c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02"/>
    </row>
    <row r="80" spans="1:52" ht="14.1" customHeight="1" x14ac:dyDescent="0.2">
      <c r="A80" s="156">
        <f t="shared" si="9"/>
        <v>33</v>
      </c>
      <c r="B80" s="122" t="str">
        <f>IF(ISERROR(IF($U$16=1,(VLOOKUP(A80,$AC$89:$AH$125,2,FALSE)),IF((IF($X$1=1,'X1'!B39,(IF($X$1=2,'X2'!B39,(IF($X$1=3,'X3'!B39,(IF($X$1=4,'X4'!B39,(IF($X$1=5,'X5'!B39,(IF($X$1=6,'X6'!B39,(IF($X$1=7,'X7'!B39,(IF($X$1=8,'X8'!B39,(IF($X$1=9,'X9'!B39,(IF($X$1=10,'X10'!B39,(IF($X$1=11,'X11'!B39,(IF($X$1=12,'X12'!B39,'X13'!B39))))))))))))))))))))))))="","",(IF($X$1=1,'X1'!B39,(IF($X$1=2,'X2'!B39,(IF($X$1=3,'X3'!B39,(IF($X$1=4,'X4'!B39,(IF($X$1=5,'X5'!B39,(IF($X$1=6,'X6'!B39,(IF($X$1=7,'X7'!B39,(IF($X$1=8,'X8'!B39,(IF($X$1=9,'X9'!B39,(IF($X$1=10,'X10'!B39,(IF($X$1=11,'X11'!B39,(IF($X$1=12,'X12'!B39,'X13'!B39)))))))))))))))))))))))))))=TRUE," ",(IF($U$16=1,(VLOOKUP(A80,$AC$89:$AH$125,2,FALSE)),IF((IF($X$1=1,'X1'!B39,(IF($X$1=2,'X2'!B39,(IF($X$1=3,'X3'!B39,(IF($X$1=4,'X4'!B39,(IF($X$1=5,'X5'!B39,(IF($X$1=6,'X6'!B39,(IF($X$1=7,'X7'!B39,(IF($X$1=8,'X8'!B39,(IF($X$1=9,'X9'!B39,(IF($X$1=10,'X10'!B39,(IF($X$1=11,'X11'!B39,(IF($X$1=12,'X12'!B39,'X13'!B39))))))))))))))))))))))))="","",(IF($X$1=1,'X1'!B39,(IF($X$1=2,'X2'!B39,(IF($X$1=3,'X3'!B39,(IF($X$1=4,'X4'!B39,(IF($X$1=5,'X5'!B39,(IF($X$1=6,'X6'!B39,(IF($X$1=7,'X7'!B39,(IF($X$1=8,'X8'!B39,(IF($X$1=9,'X9'!B39,(IF($X$1=10,'X10'!B39,(IF($X$1=11,'X11'!B39,(IF($X$1=12,'X12'!B39,'X13'!B39))))))))))))))))))))))))))))</f>
        <v>RSTI RM Equity</v>
      </c>
      <c r="C80" s="181" t="str">
        <f ca="1">IF(ISERROR(IF($X$1=1,(VLOOKUP(B80,'X1'!$B:$AZ,47,FALSE)),IF($X$1=2,(VLOOKUP(B80,'X2'!$B:$AZ,47,FALSE)),IF($X$1=3,(VLOOKUP(B80,'X3'!$B:$AZ,47,FALSE)),IF($X$1=4,(VLOOKUP(B80,'X4'!$B:$AZ,47,FALSE)),IF($X$1=5,(VLOOKUP(B80,'X5'!$B:$AZ,47,FALSE)),IF($X$1=6,(VLOOKUP(B80,'X6'!$B:$AZ,47,FALSE)),IF($X$1=7,(VLOOKUP(B80,'X7'!$B:$AZ,47,FALSE)),IF($X$1=8,(VLOOKUP(B80,'X8'!$B:$AZ,47,FALSE)),IF($X$1=9,(VLOOKUP(B80,'X9'!$B:$AZ,47,FALSE)),IF($X$1=10,(VLOOKUP(B80,'X10'!$B:$AZ,47,FALSE)),IF($X$1=11,(VLOOKUP(B80,'X11'!$B:$AZ,47,FALSE)),IF($X$1=12,(VLOOKUP(B80,'X12'!$B:$AZ,47,FALSE)),IF($X$1=13,(VLOOKUP(B80,'X13'!$B:$AZ,47,FALSE)),"B"))))))))))))))=TRUE," ",(IF($X$1=1,(VLOOKUP(B80,'X1'!$B:$AZ,47,FALSE)),IF($X$1=2,(VLOOKUP(B80,'X2'!$B:$AZ,47,FALSE)),IF($X$1=3,(VLOOKUP(B80,'X3'!$B:$AZ,47,FALSE)),IF($X$1=4,(VLOOKUP(B80,'X4'!$B:$AZ,47,FALSE)),IF($X$1=5,(VLOOKUP(B80,'X5'!$B:$AZ,47,FALSE)),IF($X$1=6,(VLOOKUP(B80,'X6'!$B:$AZ,47,FALSE)),IF($X$1=7,(VLOOKUP(B80,'X7'!$B:$AZ,47,FALSE)),IF($X$1=8,(VLOOKUP(B80,'X8'!$B:$AZ,47,FALSE)),IF($X$1=9,(VLOOKUP(B80,'X9'!$B:$AZ,47,FALSE)),IF($X$1=10,(VLOOKUP(B80,'X10'!$B:$AZ,47,FALSE)),IF($X$1=11,(VLOOKUP(B80,'X11'!$B:$AZ,47,FALSE)),IF($X$1=12,(VLOOKUP(B80,'X12'!$B:$AZ,47,FALSE)),IF($X$1=13,(VLOOKUP(B80,'X13'!$B:$AZ,47,FALSE)),"B")))))))))))))))</f>
        <v>ROSSETI PJSC</v>
      </c>
      <c r="D80" s="181" t="str">
        <f ca="1">IF(ISERROR(IF($X$1=1,(VLOOKUP(B80,'X1'!$B:$AP,41,FALSE)),IF($X$1=2,(VLOOKUP(B80,'X2'!$B:$AP,41,FALSE)),IF($X$1=3,(VLOOKUP(B80,'X3'!$B:$AP,41,FALSE)),IF($X$1=4,(VLOOKUP(B80,'X4'!$B:$AP,41,FALSE)),IF($X$1=5,(VLOOKUP(B80,'X5'!$B:$AP,41,FALSE)),IF($X$1=6,(VLOOKUP(B80,'X6'!$B:$AP,41,FALSE)),IF($X$1=7,(VLOOKUP(B80,'X7'!$B:$AP,41,FALSE)),IF($X$1=8,(VLOOKUP(B80,'X8'!$B:$AP,41,FALSE)),IF($X$1=9,(VLOOKUP(B80,'X9'!$B:$AP,41,FALSE)),IF($X$1=10,(VLOOKUP(B80,'X10'!$B:$AP,41,FALSE)),IF($X$1=11,(VLOOKUP(B80,'X11'!$B:$AP,41,FALSE)),IF($X$1=12,(VLOOKUP(B80,'X12'!$B:$AP,41,FALSE)),IF($X$1=13,(VLOOKUP(B80,'X13'!$B:$AP,41,FALSE)),"B"))))))))))))))=TRUE," ",(IF($X$1=1,(VLOOKUP(B80,'X1'!$B:$AP,41,FALSE)),IF($X$1=2,(VLOOKUP(B80,'X2'!$B:$AP,41,FALSE)),IF($X$1=3,(VLOOKUP(B80,'X3'!$B:$AP,41,FALSE)),IF($X$1=4,(VLOOKUP(B80,'X4'!$B:$AP,41,FALSE)),IF($X$1=5,(VLOOKUP(B80,'X5'!$B:$AP,41,FALSE)),IF($X$1=6,(VLOOKUP(B80,'X6'!$B:$AP,41,FALSE)),IF($X$1=7,(VLOOKUP(B80,'X7'!$B:$AP,41,FALSE)),IF($X$1=8,(VLOOKUP(B80,'X8'!$B:$AP,41,FALSE)),IF($X$1=9,(VLOOKUP(B80,'X9'!$B:$AP,41,FALSE)),IF($X$1=10,(VLOOKUP(B80,'X10'!$B:$AP,41,FALSE)),IF($X$1=11,(VLOOKUP(B80,'X11'!$B:$AP,41,FALSE)),IF($X$1=12,(VLOOKUP(B80,'X12'!$B:$AP,41,FALSE)),IF($X$1=13,(VLOOKUP(B80,'X13'!$B:$AP,41,FALSE)),"B")))))))))))))))</f>
        <v>Electric Transmission &amp; Dist</v>
      </c>
      <c r="E80" s="182">
        <f ca="1">IF(ISERROR(IF($X$1=1,(VLOOKUP(B80,'X1'!$B:$AP,7,FALSE)),IF($X$1=2,(VLOOKUP(B80,'X2'!$B:$AP,7,FALSE)),IF($X$1=3,(VLOOKUP(B80,'X3'!$B:$AP,7,FALSE)),IF($X$1=4,(VLOOKUP(B80,'X4'!$B:$AP,7,FALSE)),IF($X$1=5,(VLOOKUP(B80,'X5'!$B:$AP,7,FALSE)),IF($X$1=6,(VLOOKUP(B80,'X6'!$B:$AP,7,FALSE)),IF($X$1=7,(VLOOKUP(B80,'X7'!$B:$AP,7,FALSE)),IF($X$1=8,(VLOOKUP(B80,'X8'!$B:$AP,7,FALSE)),IF($X$1=9,(VLOOKUP(B80,'X9'!$B:$AP,7,FALSE)),IF($X$1=10,(VLOOKUP(B80,'X10'!$B:$AP,7,FALSE)),IF($X$1=11,(VLOOKUP(B80,'X11'!$B:$AP,7,FALSE)),IF($X$1=12,(VLOOKUP(B80,'X12'!$B:$AP,7,FALSE)),IF($X$1=13,(VLOOKUP(B80,'X13'!$B:$AP,7,FALSE)),"B"))))))))))))))=TRUE," ",(IF($X$1=1,(VLOOKUP(B80,'X1'!$B:$AP,7,FALSE)),IF($X$1=2,(VLOOKUP(B80,'X2'!$B:$AP,7,FALSE)),IF($X$1=3,(VLOOKUP(B80,'X3'!$B:$AP,7,FALSE)),IF($X$1=4,(VLOOKUP(B80,'X4'!$B:$AP,7,FALSE)),IF($X$1=5,(VLOOKUP(B80,'X5'!$B:$AP,7,FALSE)),IF($X$1=6,(VLOOKUP(B80,'X6'!$B:$AP,7,FALSE)),IF($X$1=7,(VLOOKUP(B80,'X7'!$B:$AP,7,FALSE)),IF($X$1=8,(VLOOKUP(B80,'X8'!$B:$AP,7,FALSE)),IF($X$1=9,(VLOOKUP(B80,'X9'!$B:$AP,7,FALSE)),IF($X$1=10,(VLOOKUP(B80,'X10'!$B:$AP,7,FALSE)),IF($X$1=11,(VLOOKUP(B80,'X11'!$B:$AP,7,FALSE)),IF($X$1=12,(VLOOKUP(B80,'X12'!$B:$AP,7,FALSE)),IF($X$1=13,(VLOOKUP(B80,'X13'!$B:$AP,7,FALSE)),"B")))))))))))))))</f>
        <v>1.3689</v>
      </c>
      <c r="F80" s="182">
        <f ca="1">IF(ISERROR(IF((IF($X$1=1,(VLOOKUP(B80,'X1'!$B:$AO,6,FALSE)),(IF($X$1=2,(VLOOKUP(B80,'X2'!$B:$AO,6,FALSE)),(IF($X$1=3,(VLOOKUP(B80,'X3'!$B:$AO,6,FALSE)),(IF($X$1=4,(VLOOKUP(B80,'X4'!$B:$AO,6,FALSE)),(IF($X$1=5,(VLOOKUP(B80,'X5'!$B:$AO,6,FALSE)),(IF($X$1=6,(VLOOKUP(B80,'X6'!$B:$AO,6,FALSE)),(IF($X$1=7,(VLOOKUP(B80,'X7'!$B:$AO,6,FALSE)),(IF($X$1=8,(VLOOKUP(B80,'X8'!$B:$AO,6,FALSE)),(IF($X$1=9,(VLOOKUP(B80,'X9'!$B:$AO,6,FALSE)),(IF($X$1=10,(VLOOKUP(B80,'X10'!$B:$AO,6,FALSE)),(IF($X$1=11,(VLOOKUP(B80,'X11'!$B:$AO,6,FALSE)),(IF($X$1=12,(VLOOKUP(B80,'X12'!$B:$AO,6,FALSE)),(VLOOKUP(B80,'X13'!$B:$AO,6,FALSE))))))))))))))))))))))))))=$V$1," ",(IF($X$1=1,(VLOOKUP(B80,'X1'!$B:$AO,6,FALSE)),(IF($X$1=2,(VLOOKUP(B80,'X2'!$B:$AO,6,FALSE)),(IF($X$1=3,(VLOOKUP(B80,'X3'!$B:$AO,6,FALSE)),(IF($X$1=4,(VLOOKUP(B80,'X4'!$B:$AO,6,FALSE)),(IF($X$1=5,(VLOOKUP(B80,'X5'!$B:$AO,6,FALSE)),(IF($X$1=6,(VLOOKUP(B80,'X6'!$B:$AO,6,FALSE)),(IF($X$1=7,(VLOOKUP(B80,'X7'!$B:$AO,6,FALSE)),(IF($X$1=8,(VLOOKUP(B80,'X8'!$B:$AO,6,FALSE)),(IF($X$1=9,(VLOOKUP(B80,'X9'!$B:$AO,6,FALSE)),(IF($X$1=10,(VLOOKUP(B80,'X10'!$B:$AO,6,FALSE)),(IF($X$1=11,(VLOOKUP(B80,'X11'!$B:$AO,6,FALSE)),(IF($X$1=12,(VLOOKUP(B80,'X12'!$B:$AO,6,FALSE)),(VLOOKUP(B80,'X13'!$B:$AO,6,FALSE))))))))))))))))))))))))))))=TRUE," ",(IF((IF($X$1=1,(VLOOKUP(B80,'X1'!$B:$AO,6,FALSE)),(IF($X$1=2,(VLOOKUP(B80,'X2'!$B:$AO,6,FALSE)),(IF($X$1=3,(VLOOKUP(B80,'X3'!$B:$AO,6,FALSE)),(IF($X$1=4,(VLOOKUP(B80,'X4'!$B:$AO,6,FALSE)),(IF($X$1=5,(VLOOKUP(B80,'X5'!$B:$AO,6,FALSE)),(IF($X$1=6,(VLOOKUP(B80,'X6'!$B:$AO,6,FALSE)),(IF($X$1=7,(VLOOKUP(B80,'X7'!$B:$AO,6,FALSE)),(IF($X$1=8,(VLOOKUP(B80,'X8'!$B:$AO,6,FALSE)),(IF($X$1=9,(VLOOKUP(B80,'X9'!$B:$AO,6,FALSE)),(IF($X$1=10,(VLOOKUP(B80,'X10'!$B:$AO,6,FALSE)),(IF($X$1=11,(VLOOKUP(B80,'X11'!$B:$AO,6,FALSE)),(IF($X$1=12,(VLOOKUP(B80,'X12'!$B:$AO,6,FALSE)),(VLOOKUP(B80,'X13'!$B:$AO,6,FALSE))))))))))))))))))))))))))=$V$1," ",(IF($X$1=1,(VLOOKUP(B80,'X1'!$B:$AO,6,FALSE)),(IF($X$1=2,(VLOOKUP(B80,'X2'!$B:$AO,6,FALSE)),(IF($X$1=3,(VLOOKUP(B80,'X3'!$B:$AO,6,FALSE)),(IF($X$1=4,(VLOOKUP(B80,'X4'!$B:$AO,6,FALSE)),(IF($X$1=5,(VLOOKUP(B80,'X5'!$B:$AO,6,FALSE)),(IF($X$1=6,(VLOOKUP(B80,'X6'!$B:$AO,6,FALSE)),(IF($X$1=7,(VLOOKUP(B80,'X7'!$B:$AO,6,FALSE)),(IF($X$1=8,(VLOOKUP(B80,'X8'!$B:$AO,6,FALSE)),(IF($X$1=9,(VLOOKUP(B80,'X9'!$B:$AO,6,FALSE)),(IF($X$1=10,(VLOOKUP(B80,'X10'!$B:$AO,6,FALSE)),(IF($X$1=11,(VLOOKUP(B80,'X11'!$B:$AO,6,FALSE)),(IF($X$1=12,(VLOOKUP(B80,'X12'!$B:$AO,6,FALSE)),(VLOOKUP(B80,'X13'!$B:$AO,6,FALSE)))))))))))))))))))))))))))))</f>
        <v>1.3999999761581421</v>
      </c>
      <c r="G80" s="182">
        <f ca="1">IF(ISERROR(IF($X$1=1,(VLOOKUP(B80,'X1'!$B:$AZ,44,FALSE)),IF($X$1=2,(VLOOKUP(B80,'X2'!$B:$AZ,44,FALSE)),IF($X$1=3,(VLOOKUP(B80,'X3'!$B:$AZ,44,FALSE)),IF($X$1=4,(VLOOKUP(B80,'X4'!$B:$AZ,44,FALSE)),IF($X$1=5,(VLOOKUP(B80,'X5'!$B:$AZ,44,FALSE)),IF($X$1=6,(VLOOKUP(B80,'X6'!$B:$AZ,44,FALSE)),IF($X$1=7,(VLOOKUP(B80,'X7'!$B:$AZ,44,FALSE)),IF($X$1=8,(VLOOKUP(B80,'X8'!$B:$AZ,44,FALSE)),IF($X$1=9,(VLOOKUP(B80,'X9'!$B:$AZ,44,FALSE)),IF($X$1=10,(VLOOKUP(B80,'X10'!$B:$AZ,44,FALSE)),IF($X$1=11,(VLOOKUP(B80,'X11'!$B:$AZ,44,FALSE)),IF($X$1=12,(VLOOKUP(B80,'X12'!$B:$AZ,44,FALSE)),IF($X$1=13,(VLOOKUP(B80,'X13'!$B:$AZ,44,FALSE)),"B"))))))))))))))=TRUE," ",(IF($X$1=1,(VLOOKUP(B80,'X1'!$B:$AZ,44,FALSE)),IF($X$1=2,(VLOOKUP(B80,'X2'!$B:$AZ,44,FALSE)),IF($X$1=3,(VLOOKUP(B80,'X3'!$B:$AZ,44,FALSE)),IF($X$1=4,(VLOOKUP(B80,'X4'!$B:$AZ,44,FALSE)),IF($X$1=5,(VLOOKUP(B80,'X5'!$B:$AZ,44,FALSE)),IF($X$1=6,(VLOOKUP(B80,'X6'!$B:$AZ,44,FALSE)),IF($X$1=7,(VLOOKUP(B80,'X7'!$B:$AZ,44,FALSE)),IF($X$1=8,(VLOOKUP(B80,'X8'!$B:$AZ,44,FALSE)),IF($X$1=9,(VLOOKUP(B80,'X9'!$B:$AZ,44,FALSE)),IF($X$1=10,(VLOOKUP(B80,'X10'!$B:$AZ,44,FALSE)),IF($X$1=11,(VLOOKUP(B80,'X11'!$B:$AZ,44,FALSE)),IF($X$1=12,(VLOOKUP(B80,'X12'!$B:$AZ,44,FALSE)),IF($X$1=13,(VLOOKUP(B80,'X13'!$B:$AZ,44,FALSE)),"B")))))))))))))))</f>
        <v>2.2718954020119808</v>
      </c>
      <c r="H80" s="182">
        <f ca="1">IF(ISERROR(IF($X$1=1,(VLOOKUP(B80,'X1'!$B:$AZ,8,FALSE)),IF($X$1=2,(VLOOKUP(B80,'X2'!$B:$AZ,8,FALSE)),IF($X$1=3,(VLOOKUP(B80,'X3'!$B:$AZ,8,FALSE)),IF($X$1=4,(VLOOKUP(B80,'X4'!$B:$AZ,8,FALSE)),IF($X$1=5,(VLOOKUP(B80,'X5'!$B:$AZ,8,FALSE)),IF($X$1=6,(VLOOKUP(B80,'X6'!$B:$AZ,8,FALSE)),IF($X$1=7,(VLOOKUP(B80,'X7'!$B:$AZ,8,FALSE)),IF($X$1=8,(VLOOKUP(B80,'X8'!$B:$AZ,8,FALSE)),IF($X$1=9,(VLOOKUP(B80,'X9'!$B:$AZ,8,FALSE)),IF($X$1=10,(VLOOKUP(B80,'X10'!$B:$AZ,8,FALSE)),IF($X$1=11,(VLOOKUP(B80,'X11'!$B:$AZ,8,FALSE)),IF($X$1=12,(VLOOKUP(B80,'X12'!$B:$AZ,8,FALSE)),IF($X$1=13,(VLOOKUP(B80,'X13'!$B:$AZ,8,FALSE)),"B"))))))))))))))=TRUE," ",(IF($X$1=1,(VLOOKUP(B80,'X1'!$B:$AZ,8,FALSE)),IF($X$1=2,(VLOOKUP(B80,'X2'!$B:$AZ,8,FALSE)),IF($X$1=3,(VLOOKUP(B80,'X3'!$B:$AZ,8,FALSE)),IF($X$1=4,(VLOOKUP(B80,'X4'!$B:$AZ,8,FALSE)),IF($X$1=5,(VLOOKUP(B80,'X5'!$B:$AZ,8,FALSE)),IF($X$1=6,(VLOOKUP(B80,'X6'!$B:$AZ,8,FALSE)),IF($X$1=7,(VLOOKUP(B80,'X7'!$B:$AZ,8,FALSE)),IF($X$1=8,(VLOOKUP(B80,'X8'!$B:$AZ,8,FALSE)),IF($X$1=9,(VLOOKUP(B80,'X9'!$B:$AZ,8,FALSE)),IF($X$1=10,(VLOOKUP(B80,'X10'!$B:$AZ,8,FALSE)),IF($X$1=11,(VLOOKUP(B80,'X11'!$B:$AZ,8,FALSE)),IF($X$1=12,(VLOOKUP(B80,'X12'!$B:$AZ,8,FALSE)),IF($X$1=13,(VLOOKUP(B80,'X13'!$B:$AZ,8,FALSE)),"B")))))))))))))))</f>
        <v>3733.8783266774144</v>
      </c>
      <c r="I80" s="183">
        <f ca="1">IF(ISERROR(IF($X$1=1,(VLOOKUP(B80,'X1'!$B:$AZ,2,FALSE)),IF($X$1=2,(VLOOKUP(B80,'X2'!$B:$AZ,2,FALSE)),IF($X$1=3,(VLOOKUP(B80,'X3'!$B:$AZ,2,FALSE)),IF($X$1=4,(VLOOKUP(B80,'X4'!$B:$AZ,2,FALSE)),IF($X$1=5,(VLOOKUP(B80,'X5'!$B:$AZ,2,FALSE)),IF($X$1=6,(VLOOKUP(B80,'X6'!$B:$AZ,2,FALSE)),IF($X$1=7,(VLOOKUP(B80,'X7'!$B:$AZ,2,FALSE)),IF($X$1=8,(VLOOKUP(B80,'X8'!$B:$AZ,2,FALSE)),IF($X$1=9,(VLOOKUP(B80,'X9'!$B:$AZ,2,FALSE)),IF($X$1=10,(VLOOKUP(B80,'X10'!$B:$AZ,2,FALSE)),IF($X$1=11,(VLOOKUP(B80,'X11'!$B:$AZ,2,FALSE)),IF($X$1=12,(VLOOKUP(B80,'X12'!$B:$AZ,2,FALSE)),IF($X$1=13,(VLOOKUP(B80,'X13'!$B:$AZ,2,FALSE)),"B"))))))))))))))=TRUE," ",(IF($X$1=1,(VLOOKUP(B80,'X1'!$B:$AZ,2,FALSE)),IF($X$1=2,(VLOOKUP(B80,'X2'!$B:$AZ,2,FALSE)),IF($X$1=3,(VLOOKUP(B80,'X3'!$B:$AZ,2,FALSE)),IF($X$1=4,(VLOOKUP(B80,'X4'!$B:$AZ,2,FALSE)),IF($X$1=5,(VLOOKUP(B80,'X5'!$B:$AZ,2,FALSE)),IF($X$1=6,(VLOOKUP(B80,'X6'!$B:$AZ,2,FALSE)),IF($X$1=7,(VLOOKUP(B80,'X7'!$B:$AZ,2,FALSE)),IF($X$1=8,(VLOOKUP(B80,'X8'!$B:$AZ,2,FALSE)),IF($X$1=9,(VLOOKUP(B80,'X9'!$B:$AZ,2,FALSE)),IF($X$1=10,(VLOOKUP(B80,'X10'!$B:$AZ,2,FALSE)),IF($X$1=11,(VLOOKUP(B80,'X11'!$B:$AZ,2,FALSE)),IF($X$1=12,(VLOOKUP(B80,'X12'!$B:$AZ,2,FALSE)),IF($X$1=13,(VLOOKUP(B80,'X13'!$B:$AZ,2,FALSE)),"B")))))))))))))))</f>
        <v>1</v>
      </c>
      <c r="J80" s="183">
        <f ca="1">IF(ISERROR(IF($X$1=1,(VLOOKUP(B80,'X1'!$B:$AZ,3,FALSE)),IF($X$1=2,(VLOOKUP(B80,'X2'!$B:$AZ,3,FALSE)),IF($X$1=3,(VLOOKUP(B80,'X3'!$B:$AZ,3,FALSE)),IF($X$1=4,(VLOOKUP(B80,'X4'!$B:$AZ,3,FALSE)),IF($X$1=5,(VLOOKUP(B80,'X5'!$B:$AZ,3,FALSE)),IF($X$1=6,(VLOOKUP(B80,'X6'!$B:$AZ,3,FALSE)),IF($X$1=7,(VLOOKUP(B80,'X7'!$B:$AZ,3,FALSE)),IF($X$1=8,(VLOOKUP(B80,'X8'!$B:$AZ,3,FALSE)),IF($X$1=9,(VLOOKUP(B80,'X9'!$B:$AZ,3,FALSE)),IF($X$1=10,(VLOOKUP(B80,'X10'!$B:$AZ,3,FALSE)),IF($X$1=11,(VLOOKUP(B80,'X11'!$B:$AZ,3,FALSE)),IF($X$1=12,(VLOOKUP(B80,'X12'!$B:$AZ,3,FALSE)),IF($X$1=13,(VLOOKUP(B80,'X13'!$B:$AZ,3,FALSE)),"B"))))))))))))))=TRUE," ",(IF($X$1=1,(VLOOKUP(B80,'X1'!$B:$AZ,3,FALSE)),IF($X$1=2,(VLOOKUP(B80,'X2'!$B:$AZ,3,FALSE)),IF($X$1=3,(VLOOKUP(B80,'X3'!$B:$AZ,3,FALSE)),IF($X$1=4,(VLOOKUP(B80,'X4'!$B:$AZ,3,FALSE)),IF($X$1=5,(VLOOKUP(B80,'X5'!$B:$AZ,3,FALSE)),IF($X$1=6,(VLOOKUP(B80,'X6'!$B:$AZ,3,FALSE)),IF($X$1=7,(VLOOKUP(B80,'X7'!$B:$AZ,3,FALSE)),IF($X$1=8,(VLOOKUP(B80,'X8'!$B:$AZ,3,FALSE)),IF($X$1=9,(VLOOKUP(B80,'X9'!$B:$AZ,3,FALSE)),IF($X$1=10,(VLOOKUP(B80,'X10'!$B:$AZ,3,FALSE)),IF($X$1=11,(VLOOKUP(B80,'X11'!$B:$AZ,3,FALSE)),IF($X$1=12,(VLOOKUP(B80,'X12'!$B:$AZ,3,FALSE)),IF($X$1=13,(VLOOKUP(B80,'X13'!$B:$AZ,3,FALSE)),"B")))))))))))))))</f>
        <v>1</v>
      </c>
      <c r="K80" s="183">
        <f ca="1">IF(ISERROR(IF($X$1=1,(VLOOKUP(B80,'X1'!$B:$AZ,5,FALSE)),IF($X$1=2,(VLOOKUP(B80,'X2'!$B:$AZ,5,FALSE)),IF($X$1=3,(VLOOKUP(B80,'X3'!$B:$AZ,5,FALSE)),IF($X$1=4,(VLOOKUP(B80,'X4'!$B:$AZ,5,FALSE)),IF($X$1=5,(VLOOKUP(B80,'X5'!$B:$AZ,5,FALSE)),IF($X$1=6,(VLOOKUP(B80,'X6'!$B:$AZ,5,FALSE)),IF($X$1=7,(VLOOKUP(B80,'X7'!$B:$AZ,5,FALSE)),IF($X$1=8,(VLOOKUP(B80,'X8'!$B:$AZ,5,FALSE)),IF($X$1=9,(VLOOKUP(B80,'X9'!$B:$AZ,5,FALSE)),IF($X$1=10,(VLOOKUP(B80,'X10'!$B:$AZ,5,FALSE)),IF($X$1=11,(VLOOKUP(B80,'X11'!$B:$AZ,5,FALSE)),IF($X$1=12,(VLOOKUP(B80,'X12'!$B:$AZ,5,FALSE)),IF($X$1=13,(VLOOKUP(B80,'X13'!$B:$AZ,5,FALSE)),"B"))))))))))))))=TRUE," ",(IF($X$1=1,(VLOOKUP(B80,'X1'!$B:$AZ,5,FALSE)),IF($X$1=2,(VLOOKUP(B80,'X2'!$B:$AZ,5,FALSE)),IF($X$1=3,(VLOOKUP(B80,'X3'!$B:$AZ,5,FALSE)),IF($X$1=4,(VLOOKUP(B80,'X4'!$B:$AZ,5,FALSE)),IF($X$1=5,(VLOOKUP(B80,'X5'!$B:$AZ,5,FALSE)),IF($X$1=6,(VLOOKUP(B80,'X6'!$B:$AZ,5,FALSE)),IF($X$1=7,(VLOOKUP(B80,'X7'!$B:$AZ,5,FALSE)),IF($X$1=8,(VLOOKUP(B80,'X8'!$B:$AZ,5,FALSE)),IF($X$1=9,(VLOOKUP(B80,'X9'!$B:$AZ,5,FALSE)),IF($X$1=10,(VLOOKUP(B80,'X10'!$B:$AZ,5,FALSE)),IF($X$1=11,(VLOOKUP(B80,'X11'!$B:$AZ,5,FALSE)),IF($X$1=12,(VLOOKUP(B80,'X12'!$B:$AZ,5,FALSE)),IF($X$1=13,(VLOOKUP(B80,'X13'!$B:$AZ,5,FALSE)),"B")))))))))))))))</f>
        <v>4</v>
      </c>
      <c r="L80" s="184">
        <f ca="1">IF(ISERROR(IF($X$1=1,(VLOOKUP(B80,'X1'!$B:$AZ,9,FALSE)),IF($X$1=2,(VLOOKUP(B80,'X2'!$B:$AZ,9,FALSE)),IF($X$1=3,(VLOOKUP(B80,'X3'!$B:$AZ,9,FALSE)),IF($X$1=4,(VLOOKUP(B80,'X4'!$B:$AZ,9,FALSE)),IF($X$1=5,(VLOOKUP(B80,'X5'!$B:$AZ,9,FALSE)),IF($X$1=6,(VLOOKUP(B80,'X6'!$B:$AZ,9,FALSE)),IF($X$1=7,(VLOOKUP(B80,'X7'!$B:$AZ,9,FALSE)),IF($X$1=8,(VLOOKUP(B80,'X8'!$B:$AZ,9,FALSE)),IF($X$1=9,(VLOOKUP(B80,'X9'!$B:$AZ,9,FALSE)),IF($X$1=10,(VLOOKUP(B80,'X10'!$B:$AZ,9,FALSE)),IF($X$1=11,(VLOOKUP(B80,'X11'!$B:$AZ,9,FALSE)),IF($X$1=12,(VLOOKUP(B80,'X12'!$B:$AZ,9,FALSE)),IF($X$1=13,(VLOOKUP(B80,'X13'!$B:$AZ,9,FALSE)),"B"))))))))))))))=TRUE," ",(IF($X$1=1,(VLOOKUP(B80,'X1'!$B:$AZ,9,FALSE)),IF($X$1=2,(VLOOKUP(B80,'X2'!$B:$AZ,9,FALSE)),IF($X$1=3,(VLOOKUP(B80,'X3'!$B:$AZ,9,FALSE)),IF($X$1=4,(VLOOKUP(B80,'X4'!$B:$AZ,9,FALSE)),IF($X$1=5,(VLOOKUP(B80,'X5'!$B:$AZ,9,FALSE)),IF($X$1=6,(VLOOKUP(B80,'X6'!$B:$AZ,9,FALSE)),IF($X$1=7,(VLOOKUP(B80,'X7'!$B:$AZ,9,FALSE)),IF($X$1=8,(VLOOKUP(B80,'X8'!$B:$AZ,9,FALSE)),IF($X$1=9,(VLOOKUP(B80,'X9'!$B:$AZ,9,FALSE)),IF($X$1=10,(VLOOKUP(B80,'X10'!$B:$AZ,9,FALSE)),IF($X$1=11,(VLOOKUP(B80,'X11'!$B:$AZ,9,FALSE)),IF($X$1=12,(VLOOKUP(B80,'X12'!$B:$AZ,9,FALSE)),IF($X$1=13,(VLOOKUP(B80,'X13'!$B:$AZ,9,FALSE)),"B")))))))))))))))</f>
        <v>2.8818947368421051</v>
      </c>
      <c r="M80" s="184">
        <f ca="1">IF(ISERROR(IF($X$1=1,(VLOOKUP(B80,'X1'!$B:$AZ,10,FALSE)),IF($X$1=2,(VLOOKUP(B80,'X2'!$B:$AZ,10,FALSE)),IF($X$1=3,(VLOOKUP(B80,'X3'!$B:$AZ,10,FALSE)),IF($X$1=4,(VLOOKUP(B80,'X4'!$B:$AZ,10,FALSE)),IF($X$1=5,(VLOOKUP(B80,'X5'!$B:$AZ,10,FALSE)),IF($X$1=6,(VLOOKUP(B80,'X6'!$B:$AZ,10,FALSE)),IF($X$1=7,(VLOOKUP(B80,'X7'!$B:$AZ,10,FALSE)),IF($X$1=8,(VLOOKUP(B80,'X8'!$B:$AZ,10,FALSE)),IF($X$1=9,(VLOOKUP(B80,'X9'!$B:$AZ,10,FALSE)),IF($X$1=10,(VLOOKUP(B80,'X10'!$B:$AZ,10,FALSE)),IF($X$1=11,(VLOOKUP(B80,'X11'!$B:$AZ,10,FALSE)),IF($X$1=12,(VLOOKUP(B80,'X12'!$B:$AZ,10,FALSE)),IF($X$1=13,(VLOOKUP(B80,'X13'!$B:$AZ,10,FALSE)),"B"))))))))))))))=TRUE," ",(IF($X$1=1,(VLOOKUP(B80,'X1'!$B:$AZ,10,FALSE)),IF($X$1=2,(VLOOKUP(B80,'X2'!$B:$AZ,10,FALSE)),IF($X$1=3,(VLOOKUP(B80,'X3'!$B:$AZ,10,FALSE)),IF($X$1=4,(VLOOKUP(B80,'X4'!$B:$AZ,10,FALSE)),IF($X$1=5,(VLOOKUP(B80,'X5'!$B:$AZ,10,FALSE)),IF($X$1=6,(VLOOKUP(B80,'X6'!$B:$AZ,10,FALSE)),IF($X$1=7,(VLOOKUP(B80,'X7'!$B:$AZ,10,FALSE)),IF($X$1=8,(VLOOKUP(B80,'X8'!$B:$AZ,10,FALSE)),IF($X$1=9,(VLOOKUP(B80,'X9'!$B:$AZ,10,FALSE)),IF($X$1=10,(VLOOKUP(B80,'X10'!$B:$AZ,10,FALSE)),IF($X$1=11,(VLOOKUP(B80,'X11'!$B:$AZ,10,FALSE)),IF($X$1=12,(VLOOKUP(B80,'X12'!$B:$AZ,10,FALSE)),IF($X$1=13,(VLOOKUP(B80,'X13'!$B:$AZ,10,FALSE)),"B")))))))))))))))</f>
        <v>2.7654545454545456</v>
      </c>
      <c r="N80" s="185">
        <f ca="1">IF(ISERROR(IF($X$1=1,(VLOOKUP(B80,'X1'!$B:$AZ,45,FALSE)),IF($X$1=2,(VLOOKUP(B80,'X2'!$B:$AZ,45,FALSE)),IF($X$1=3,(VLOOKUP(B80,'X3'!$B:$AZ,45,FALSE)),IF($X$1=4,(VLOOKUP(B80,'X4'!$B:$AZ,45,FALSE)),IF($X$1=5,(VLOOKUP(B80,'X5'!$B:$AZ,45,FALSE)),IF($X$1=6,(VLOOKUP(B80,'X6'!$B:$AZ,45,FALSE)),IF($X$1=7,(VLOOKUP(B80,'X7'!$B:$AZ,45,FALSE)),IF($X$1=8,(VLOOKUP(B80,'X8'!$B:$AZ,45,FALSE)),IF($X$1=9,(VLOOKUP(B80,'X9'!$B:$AZ,45,FALSE)),IF($X$1=10,(VLOOKUP(B80,'X10'!$B:$AZ,45,FALSE)),IF($X$1=11,(VLOOKUP(B80,'X11'!$B:$AZ,45,FALSE)),IF($X$1=12,(VLOOKUP(B80,'X12'!$B:$AZ,45,FALSE)),IF($X$1=13,(VLOOKUP(B80,'X13'!$B:$AZ,45,FALSE)),"B"))))))))))))))=TRUE," ",(IF($X$1=1,(VLOOKUP(B80,'X1'!$B:$AZ,45,FALSE)),IF($X$1=2,(VLOOKUP(B80,'X2'!$B:$AZ,45,FALSE)),IF($X$1=3,(VLOOKUP(B80,'X3'!$B:$AZ,45,FALSE)),IF($X$1=4,(VLOOKUP(B80,'X4'!$B:$AZ,45,FALSE)),IF($X$1=5,(VLOOKUP(B80,'X5'!$B:$AZ,45,FALSE)),IF($X$1=6,(VLOOKUP(B80,'X6'!$B:$AZ,45,FALSE)),IF($X$1=7,(VLOOKUP(B80,'X7'!$B:$AZ,45,FALSE)),IF($X$1=8,(VLOOKUP(B80,'X8'!$B:$AZ,45,FALSE)),IF($X$1=9,(VLOOKUP(B80,'X9'!$B:$AZ,45,FALSE)),IF($X$1=10,(VLOOKUP(B80,'X10'!$B:$AZ,45,FALSE)),IF($X$1=11,(VLOOKUP(B80,'X11'!$B:$AZ,45,FALSE)),IF($X$1=12,(VLOOKUP(B80,'X12'!$B:$AZ,45,FALSE)),IF($X$1=13,(VLOOKUP(B80,'X13'!$B:$AZ,45,FALSE)),"B")))))))))))))))</f>
        <v>-82.901057602145428</v>
      </c>
      <c r="O80" s="184">
        <f ca="1">IF(ISERROR(IF($X$1=1,(VLOOKUP(B80,'X1'!$B:$AZ,11,FALSE)),IF($X$1=2,(VLOOKUP(B80,'X2'!$B:$AZ,11,FALSE)),IF($X$1=3,(VLOOKUP(B80,'X3'!$B:$AZ,11,FALSE)),IF($X$1=4,(VLOOKUP(B80,'X4'!$B:$AZ,11,FALSE)),IF($X$1=5,(VLOOKUP(B80,'X5'!$B:$AZ,11,FALSE)),IF($X$1=6,(VLOOKUP(B80,'X6'!$B:$AZ,11,FALSE)),IF($X$1=7,(VLOOKUP(B80,'X7'!$B:$AZ,11,FALSE)),IF($X$1=8,(VLOOKUP(B80,'X8'!$B:$AZ,11,FALSE)),IF($X$1=9,(VLOOKUP(B80,'X9'!$B:$AZ,11,FALSE)),IF($X$1=10,(VLOOKUP(B80,'X10'!$B:$AZ,11,FALSE)),IF($X$1=11,(VLOOKUP(B80,'X11'!$B:$AZ,11,FALSE)),IF($X$1=12,(VLOOKUP(B80,'X12'!$B:$AZ,11,FALSE)),IF($X$1=13,(VLOOKUP(B80,'X13'!$B:$AZ,11,FALSE)),"B"))))))))))))))=TRUE," ",(IF($X$1=1,(VLOOKUP(B80,'X1'!$B:$AZ,11,FALSE)),IF($X$1=2,(VLOOKUP(B80,'X2'!$B:$AZ,11,FALSE)),IF($X$1=3,(VLOOKUP(B80,'X3'!$B:$AZ,11,FALSE)),IF($X$1=4,(VLOOKUP(B80,'X4'!$B:$AZ,11,FALSE)),IF($X$1=5,(VLOOKUP(B80,'X5'!$B:$AZ,11,FALSE)),IF($X$1=6,(VLOOKUP(B80,'X6'!$B:$AZ,11,FALSE)),IF($X$1=7,(VLOOKUP(B80,'X7'!$B:$AZ,11,FALSE)),IF($X$1=8,(VLOOKUP(B80,'X8'!$B:$AZ,11,FALSE)),IF($X$1=9,(VLOOKUP(B80,'X9'!$B:$AZ,11,FALSE)),IF($X$1=10,(VLOOKUP(B80,'X10'!$B:$AZ,11,FALSE)),IF($X$1=11,(VLOOKUP(B80,'X11'!$B:$AZ,11,FALSE)),IF($X$1=12,(VLOOKUP(B80,'X12'!$B:$AZ,11,FALSE)),IF($X$1=13,(VLOOKUP(B80,'X13'!$B:$AZ,11,FALSE)),"B")))))))))))))))</f>
        <v>3.8564326371785373</v>
      </c>
      <c r="P80" s="184">
        <f ca="1">IF(ISERROR(IF($X$1=1,(VLOOKUP(B80,'X1'!$B:$AZ,12,FALSE)),IF($X$1=2,(VLOOKUP(B80,'X2'!$B:$AZ,12,FALSE)),IF($X$1=3,(VLOOKUP(B80,'X3'!$B:$AZ,12,FALSE)),IF($X$1=4,(VLOOKUP(B80,'X4'!$B:$AZ,12,FALSE)),IF($X$1=5,(VLOOKUP(B80,'X5'!$B:$AZ,12,FALSE)),IF($X$1=6,(VLOOKUP(B80,'X6'!$B:$AZ,12,FALSE)),IF($X$1=7,(VLOOKUP(B80,'X7'!$B:$AZ,12,FALSE)),IF($X$1=8,(VLOOKUP(B80,'X8'!$B:$AZ,12,FALSE)),IF($X$1=9,(VLOOKUP(B80,'X9'!$B:$AZ,12,FALSE)),IF($X$1=10,(VLOOKUP(B80,'X10'!$B:$AZ,12,FALSE)),IF($X$1=11,(VLOOKUP(B80,'X11'!$B:$AZ,12,FALSE)),IF($X$1=12,(VLOOKUP(B80,'X12'!$B:$AZ,12,FALSE)),IF($X$1=13,(VLOOKUP(B80,'X13'!$B:$AZ,12,FALSE)),"B"))))))))))))))=TRUE," ",(IF($X$1=1,(VLOOKUP(B80,'X1'!$B:$AZ,12,FALSE)),IF($X$1=2,(VLOOKUP(B80,'X2'!$B:$AZ,12,FALSE)),IF($X$1=3,(VLOOKUP(B80,'X3'!$B:$AZ,12,FALSE)),IF($X$1=4,(VLOOKUP(B80,'X4'!$B:$AZ,12,FALSE)),IF($X$1=5,(VLOOKUP(B80,'X5'!$B:$AZ,12,FALSE)),IF($X$1=6,(VLOOKUP(B80,'X6'!$B:$AZ,12,FALSE)),IF($X$1=7,(VLOOKUP(B80,'X7'!$B:$AZ,12,FALSE)),IF($X$1=8,(VLOOKUP(B80,'X8'!$B:$AZ,12,FALSE)),IF($X$1=9,(VLOOKUP(B80,'X9'!$B:$AZ,12,FALSE)),IF($X$1=10,(VLOOKUP(B80,'X10'!$B:$AZ,12,FALSE)),IF($X$1=11,(VLOOKUP(B80,'X11'!$B:$AZ,12,FALSE)),IF($X$1=12,(VLOOKUP(B80,'X12'!$B:$AZ,12,FALSE)),IF($X$1=13,(VLOOKUP(B80,'X13'!$B:$AZ,12,FALSE)),"B")))))))))))))))</f>
        <v>3.6703700148648823</v>
      </c>
      <c r="Q80" s="185">
        <f ca="1">IF(ISERROR(IF($X$1=1,(VLOOKUP(B80,'X1'!$B:$AZ,46,FALSE)),IF($X$1=2,(VLOOKUP(B80,'X2'!$B:$AZ,46,FALSE)),IF($X$1=3,(VLOOKUP(B80,'X3'!$B:$AZ,46,FALSE)),IF($X$1=4,(VLOOKUP(B80,'X4'!$B:$AZ,46,FALSE)),IF($X$1=5,(VLOOKUP(B80,'X5'!$B:$AZ,46,FALSE)),IF($X$1=6,(VLOOKUP(B80,'X6'!$B:$AZ,46,FALSE)),IF($X$1=7,(VLOOKUP(B80,'X7'!$B:$AZ,46,FALSE)),IF($X$1=8,(VLOOKUP(B80,'X8'!$B:$AZ,46,FALSE)),IF($X$1=9,(VLOOKUP(B80,'X9'!$B:$AZ,46,FALSE)),IF($X$1=10,(VLOOKUP(B80,'X10'!$B:$AZ,46,FALSE)),IF($X$1=11,(VLOOKUP(B80,'X11'!$B:$AZ,46,FALSE)),IF($X$1=12,(VLOOKUP(B80,'X12'!$B:$AZ,46,FALSE)),IF($X$1=13,(VLOOKUP(B80,'X13'!$B:$AZ,46,FALSE)),"B"))))))))))))))=TRUE," ",(IF($X$1=1,(VLOOKUP(B80,'X1'!$B:$AZ,46,FALSE)),IF($X$1=2,(VLOOKUP(B80,'X2'!$B:$AZ,46,FALSE)),IF($X$1=3,(VLOOKUP(B80,'X3'!$B:$AZ,46,FALSE)),IF($X$1=4,(VLOOKUP(B80,'X4'!$B:$AZ,46,FALSE)),IF($X$1=5,(VLOOKUP(B80,'X5'!$B:$AZ,46,FALSE)),IF($X$1=6,(VLOOKUP(B80,'X6'!$B:$AZ,46,FALSE)),IF($X$1=7,(VLOOKUP(B80,'X7'!$B:$AZ,46,FALSE)),IF($X$1=8,(VLOOKUP(B80,'X8'!$B:$AZ,46,FALSE)),IF($X$1=9,(VLOOKUP(B80,'X9'!$B:$AZ,46,FALSE)),IF($X$1=10,(VLOOKUP(B80,'X10'!$B:$AZ,46,FALSE)),IF($X$1=11,(VLOOKUP(B80,'X11'!$B:$AZ,46,FALSE)),IF($X$1=12,(VLOOKUP(B80,'X12'!$B:$AZ,46,FALSE)),IF($X$1=13,(VLOOKUP(B80,'X13'!$B:$AZ,46,FALSE)),"B")))))))))))))))</f>
        <v>-68.134402043109503</v>
      </c>
      <c r="R80" s="185">
        <f ca="1">IF(ISERROR(IF($X$1=1,(VLOOKUP(B80,'X1'!$B:$AZ,15,FALSE)),IF($X$1=2,(VLOOKUP(B80,'X2'!$B:$AZ,15,FALSE)),IF($X$1=3,(VLOOKUP(B80,'X3'!$B:$AZ,15,FALSE)),IF($X$1=4,(VLOOKUP(B80,'X4'!$B:$AZ,15,FALSE)),IF($X$1=5,(VLOOKUP(B80,'X5'!$B:$AZ,15,FALSE)),IF($X$1=6,(VLOOKUP(B80,'X6'!$B:$AZ,15,FALSE)),IF($X$1=7,(VLOOKUP(B80,'X7'!$B:$AZ,15,FALSE)),IF($X$1=8,(VLOOKUP(B80,'X8'!$B:$AZ,15,FALSE)),IF($X$1=9,(VLOOKUP(B80,'X9'!$B:$AZ,15,FALSE)),IF($X$1=10,(VLOOKUP(B80,'X10'!$B:$AZ,15,FALSE)),IF($X$1=11,(VLOOKUP(B80,'X11'!$B:$AZ,15,FALSE)),IF($X$1=12,(VLOOKUP(B80,'X12'!$B:$AZ,15,FALSE)),IF($X$1=13,(VLOOKUP(B80,'X13'!$B:$AZ,15,FALSE)),"B"))))))))))))))=TRUE," ",(IF($X$1=1,(VLOOKUP(B80,'X1'!$B:$AZ,15,FALSE)),IF($X$1=2,(VLOOKUP(B80,'X2'!$B:$AZ,15,FALSE)),IF($X$1=3,(VLOOKUP(B80,'X3'!$B:$AZ,15,FALSE)),IF($X$1=4,(VLOOKUP(B80,'X4'!$B:$AZ,15,FALSE)),IF($X$1=5,(VLOOKUP(B80,'X5'!$B:$AZ,15,FALSE)),IF($X$1=6,(VLOOKUP(B80,'X6'!$B:$AZ,15,FALSE)),IF($X$1=7,(VLOOKUP(B80,'X7'!$B:$AZ,15,FALSE)),IF($X$1=8,(VLOOKUP(B80,'X8'!$B:$AZ,15,FALSE)),IF($X$1=9,(VLOOKUP(B80,'X9'!$B:$AZ,15,FALSE)),IF($X$1=10,(VLOOKUP(B80,'X10'!$B:$AZ,15,FALSE)),IF($X$1=11,(VLOOKUP(B80,'X11'!$B:$AZ,15,FALSE)),IF($X$1=12,(VLOOKUP(B80,'X12'!$B:$AZ,15,FALSE)),IF($X$1=13,(VLOOKUP(B80,'X13'!$B:$AZ,15,FALSE)),"B")))))))))))))))</f>
        <v>1.9723865877712032</v>
      </c>
      <c r="S80" s="185">
        <f ca="1">IF(ISERROR(IF((IF($X$1=1,(VLOOKUP(B80,'X1'!$B:$AZ,14,FALSE)),(IF($X$1=2,(VLOOKUP(B80,'X2'!$B:$AZ,14,FALSE)),(IF($X$1=3,(VLOOKUP(B80,'X3'!$B:$AZ,14,FALSE)),(IF($X$1=4,(VLOOKUP(B80,'X4'!$B:$AZ,14,FALSE)),(IF($X$1=5,(VLOOKUP(B80,'X5'!$B:$AZ,14,FALSE)),(IF($X$1=6,(VLOOKUP(B80,'X6'!$B:$AZ,14,FALSE)),(IF($X$1=7,(VLOOKUP(B80,'X7'!$B:$AZ,14,FALSE)),(IF($X$1=8,(VLOOKUP(B80,'X8'!$B:$AZ,14,FALSE)),(IF($X$1=9,(VLOOKUP(B80,'X9'!$B:$AZ,14,FALSE)),(IF($X$1=10,(VLOOKUP(B80,'X10'!$B:$AZ,14,FALSE)),(IF($X$1=11,(VLOOKUP(B80,'X11'!$B:$AZ,14,FALSE)),(IF($X$1=12,(VLOOKUP(B80,'X12'!$B:$AZ,14,FALSE)),(VLOOKUP(B80,'X13'!$B:$AZ,14,FALSE))))))))))))))))))))))))))=$V$1," ",(IF($X$1=1,(VLOOKUP(B80,'X1'!$B:$AZ,14,FALSE)),(IF($X$1=2,(VLOOKUP(B80,'X2'!$B:$AZ,14,FALSE)),(IF($X$1=3,(VLOOKUP(B80,'X3'!$B:$AZ,14,FALSE)),(IF($X$1=4,(VLOOKUP(B80,'X4'!$B:$AZ,14,FALSE)),(IF($X$1=5,(VLOOKUP(B80,'X5'!$B:$AZ,14,FALSE)),(IF($X$1=6,(VLOOKUP(B80,'X6'!$B:$AZ,14,FALSE)),(IF($X$1=7,(VLOOKUP(B80,'X7'!$B:$AZ,14,FALSE)),(IF($X$1=8,(VLOOKUP(B80,'X8'!$B:$AZ,14,FALSE)),(IF($X$1=9,(VLOOKUP(B80,'X9'!$B:$AZ,14,FALSE)),(IF($X$1=10,(VLOOKUP(B80,'X10'!$B:$AZ,14,FALSE)),(IF($X$1=11,(VLOOKUP(B80,'X11'!$B:$AZ,14,FALSE)),(IF($X$1=12,(VLOOKUP(B80,'X12'!$B:$AZ,14,FALSE)),(VLOOKUP(B80,'X13'!$B:$AZ,14,FALSE))))))))))))))))))))))))))))=TRUE," ",(IF((IF($X$1=1,(VLOOKUP(B80,'X1'!$B:$AZ,14,FALSE)),(IF($X$1=2,(VLOOKUP(B80,'X2'!$B:$AZ,14,FALSE)),(IF($X$1=3,(VLOOKUP(B80,'X3'!$B:$AZ,14,FALSE)),(IF($X$1=4,(VLOOKUP(B80,'X4'!$B:$AZ,14,FALSE)),(IF($X$1=5,(VLOOKUP(B80,'X5'!$B:$AZ,14,FALSE)),(IF($X$1=6,(VLOOKUP(B80,'X6'!$B:$AZ,14,FALSE)),(IF($X$1=7,(VLOOKUP(B80,'X7'!$B:$AZ,14,FALSE)),(IF($X$1=8,(VLOOKUP(B80,'X8'!$B:$AZ,14,FALSE)),(IF($X$1=9,(VLOOKUP(B80,'X9'!$B:$AZ,14,FALSE)),(IF($X$1=10,(VLOOKUP(B80,'X10'!$B:$AZ,14,FALSE)),(IF($X$1=11,(VLOOKUP(B80,'X11'!$B:$AZ,14,FALSE)),(IF($X$1=12,(VLOOKUP(B80,'X12'!$B:$AZ,14,FALSE)),(VLOOKUP(B80,'X13'!$B:$AZ,14,FALSE))))))))))))))))))))))))))=$V$1," ",(IF($X$1=1,(VLOOKUP(B80,'X1'!$B:$AZ,14,FALSE)),(IF($X$1=2,(VLOOKUP(B80,'X2'!$B:$AZ,14,FALSE)),(IF($X$1=3,(VLOOKUP(B80,'X3'!$B:$AZ,14,FALSE)),(IF($X$1=4,(VLOOKUP(B80,'X4'!$B:$AZ,14,FALSE)),(IF($X$1=5,(VLOOKUP(B80,'X5'!$B:$AZ,14,FALSE)),(IF($X$1=6,(VLOOKUP(B80,'X6'!$B:$AZ,14,FALSE)),(IF($X$1=7,(VLOOKUP(B80,'X7'!$B:$AZ,14,FALSE)),(IF($X$1=8,(VLOOKUP(B80,'X8'!$B:$AZ,14,FALSE)),(IF($X$1=9,(VLOOKUP(B80,'X9'!$B:$AZ,14,FALSE)),(IF($X$1=10,(VLOOKUP(B80,'X10'!$B:$AZ,14,FALSE)),(IF($X$1=11,(VLOOKUP(B80,'X11'!$B:$AZ,14,FALSE)),(IF($X$1=12,(VLOOKUP(B80,'X12'!$B:$AZ,14,FALSE)),(VLOOKUP(B80,'X13'!$B:$AZ,14,FALSE)))))))))))))))))))))))))))))</f>
        <v>114.93212669683257</v>
      </c>
    </row>
    <row r="81" spans="1:109" ht="14.1" customHeight="1" x14ac:dyDescent="0.2">
      <c r="A81" s="156">
        <f t="shared" si="9"/>
        <v>34</v>
      </c>
      <c r="B81" s="122" t="str">
        <f>IF(ISERROR(IF($U$16=1,(VLOOKUP(A81,$AC$89:$AH$125,2,FALSE)),IF((IF($X$1=1,'X1'!B40,(IF($X$1=2,'X2'!B40,(IF($X$1=3,'X3'!B40,(IF($X$1=4,'X4'!B40,(IF($X$1=5,'X5'!B40,(IF($X$1=6,'X6'!B40,(IF($X$1=7,'X7'!B40,(IF($X$1=8,'X8'!B40,(IF($X$1=9,'X9'!B40,(IF($X$1=10,'X10'!B40,(IF($X$1=11,'X11'!B40,(IF($X$1=12,'X12'!B40,'X13'!B40))))))))))))))))))))))))="","",(IF($X$1=1,'X1'!B40,(IF($X$1=2,'X2'!B40,(IF($X$1=3,'X3'!B40,(IF($X$1=4,'X4'!B40,(IF($X$1=5,'X5'!B40,(IF($X$1=6,'X6'!B40,(IF($X$1=7,'X7'!B40,(IF($X$1=8,'X8'!B40,(IF($X$1=9,'X9'!B40,(IF($X$1=10,'X10'!B40,(IF($X$1=11,'X11'!B40,(IF($X$1=12,'X12'!B40,'X13'!B40)))))))))))))))))))))))))))=TRUE," ",(IF($U$16=1,(VLOOKUP(A81,$AC$89:$AH$125,2,FALSE)),IF((IF($X$1=1,'X1'!B40,(IF($X$1=2,'X2'!B40,(IF($X$1=3,'X3'!B40,(IF($X$1=4,'X4'!B40,(IF($X$1=5,'X5'!B40,(IF($X$1=6,'X6'!B40,(IF($X$1=7,'X7'!B40,(IF($X$1=8,'X8'!B40,(IF($X$1=9,'X9'!B40,(IF($X$1=10,'X10'!B40,(IF($X$1=11,'X11'!B40,(IF($X$1=12,'X12'!B40,'X13'!B40))))))))))))))))))))))))="","",(IF($X$1=1,'X1'!B40,(IF($X$1=2,'X2'!B40,(IF($X$1=3,'X3'!B40,(IF($X$1=4,'X4'!B40,(IF($X$1=5,'X5'!B40,(IF($X$1=6,'X6'!B40,(IF($X$1=7,'X7'!B40,(IF($X$1=8,'X8'!B40,(IF($X$1=9,'X9'!B40,(IF($X$1=10,'X10'!B40,(IF($X$1=11,'X11'!B40,(IF($X$1=12,'X12'!B40,'X13'!B40))))))))))))))))))))))))))))</f>
        <v>MGNT RM Equity</v>
      </c>
      <c r="C81" s="181" t="str">
        <f ca="1">IF(ISERROR(IF($X$1=1,(VLOOKUP(B81,'X1'!$B:$AZ,47,FALSE)),IF($X$1=2,(VLOOKUP(B81,'X2'!$B:$AZ,47,FALSE)),IF($X$1=3,(VLOOKUP(B81,'X3'!$B:$AZ,47,FALSE)),IF($X$1=4,(VLOOKUP(B81,'X4'!$B:$AZ,47,FALSE)),IF($X$1=5,(VLOOKUP(B81,'X5'!$B:$AZ,47,FALSE)),IF($X$1=6,(VLOOKUP(B81,'X6'!$B:$AZ,47,FALSE)),IF($X$1=7,(VLOOKUP(B81,'X7'!$B:$AZ,47,FALSE)),IF($X$1=8,(VLOOKUP(B81,'X8'!$B:$AZ,47,FALSE)),IF($X$1=9,(VLOOKUP(B81,'X9'!$B:$AZ,47,FALSE)),IF($X$1=10,(VLOOKUP(B81,'X10'!$B:$AZ,47,FALSE)),IF($X$1=11,(VLOOKUP(B81,'X11'!$B:$AZ,47,FALSE)),IF($X$1=12,(VLOOKUP(B81,'X12'!$B:$AZ,47,FALSE)),IF($X$1=13,(VLOOKUP(B81,'X13'!$B:$AZ,47,FALSE)),"B"))))))))))))))=TRUE," ",(IF($X$1=1,(VLOOKUP(B81,'X1'!$B:$AZ,47,FALSE)),IF($X$1=2,(VLOOKUP(B81,'X2'!$B:$AZ,47,FALSE)),IF($X$1=3,(VLOOKUP(B81,'X3'!$B:$AZ,47,FALSE)),IF($X$1=4,(VLOOKUP(B81,'X4'!$B:$AZ,47,FALSE)),IF($X$1=5,(VLOOKUP(B81,'X5'!$B:$AZ,47,FALSE)),IF($X$1=6,(VLOOKUP(B81,'X6'!$B:$AZ,47,FALSE)),IF($X$1=7,(VLOOKUP(B81,'X7'!$B:$AZ,47,FALSE)),IF($X$1=8,(VLOOKUP(B81,'X8'!$B:$AZ,47,FALSE)),IF($X$1=9,(VLOOKUP(B81,'X9'!$B:$AZ,47,FALSE)),IF($X$1=10,(VLOOKUP(B81,'X10'!$B:$AZ,47,FALSE)),IF($X$1=11,(VLOOKUP(B81,'X11'!$B:$AZ,47,FALSE)),IF($X$1=12,(VLOOKUP(B81,'X12'!$B:$AZ,47,FALSE)),IF($X$1=13,(VLOOKUP(B81,'X13'!$B:$AZ,47,FALSE)),"B")))))))))))))))</f>
        <v>Magnit PJSC</v>
      </c>
      <c r="D81" s="181" t="str">
        <f ca="1">IF(ISERROR(IF($X$1=1,(VLOOKUP(B81,'X1'!$B:$AP,41,FALSE)),IF($X$1=2,(VLOOKUP(B81,'X2'!$B:$AP,41,FALSE)),IF($X$1=3,(VLOOKUP(B81,'X3'!$B:$AP,41,FALSE)),IF($X$1=4,(VLOOKUP(B81,'X4'!$B:$AP,41,FALSE)),IF($X$1=5,(VLOOKUP(B81,'X5'!$B:$AP,41,FALSE)),IF($X$1=6,(VLOOKUP(B81,'X6'!$B:$AP,41,FALSE)),IF($X$1=7,(VLOOKUP(B81,'X7'!$B:$AP,41,FALSE)),IF($X$1=8,(VLOOKUP(B81,'X8'!$B:$AP,41,FALSE)),IF($X$1=9,(VLOOKUP(B81,'X9'!$B:$AP,41,FALSE)),IF($X$1=10,(VLOOKUP(B81,'X10'!$B:$AP,41,FALSE)),IF($X$1=11,(VLOOKUP(B81,'X11'!$B:$AP,41,FALSE)),IF($X$1=12,(VLOOKUP(B81,'X12'!$B:$AP,41,FALSE)),IF($X$1=13,(VLOOKUP(B81,'X13'!$B:$AP,41,FALSE)),"B"))))))))))))))=TRUE," ",(IF($X$1=1,(VLOOKUP(B81,'X1'!$B:$AP,41,FALSE)),IF($X$1=2,(VLOOKUP(B81,'X2'!$B:$AP,41,FALSE)),IF($X$1=3,(VLOOKUP(B81,'X3'!$B:$AP,41,FALSE)),IF($X$1=4,(VLOOKUP(B81,'X4'!$B:$AP,41,FALSE)),IF($X$1=5,(VLOOKUP(B81,'X5'!$B:$AP,41,FALSE)),IF($X$1=6,(VLOOKUP(B81,'X6'!$B:$AP,41,FALSE)),IF($X$1=7,(VLOOKUP(B81,'X7'!$B:$AP,41,FALSE)),IF($X$1=8,(VLOOKUP(B81,'X8'!$B:$AP,41,FALSE)),IF($X$1=9,(VLOOKUP(B81,'X9'!$B:$AP,41,FALSE)),IF($X$1=10,(VLOOKUP(B81,'X10'!$B:$AP,41,FALSE)),IF($X$1=11,(VLOOKUP(B81,'X11'!$B:$AP,41,FALSE)),IF($X$1=12,(VLOOKUP(B81,'X12'!$B:$AP,41,FALSE)),IF($X$1=13,(VLOOKUP(B81,'X13'!$B:$AP,41,FALSE)),"B")))))))))))))))</f>
        <v>Food &amp; Drug Stores</v>
      </c>
      <c r="E81" s="182">
        <f ca="1">IF(ISERROR(IF($X$1=1,(VLOOKUP(B81,'X1'!$B:$AP,7,FALSE)),IF($X$1=2,(VLOOKUP(B81,'X2'!$B:$AP,7,FALSE)),IF($X$1=3,(VLOOKUP(B81,'X3'!$B:$AP,7,FALSE)),IF($X$1=4,(VLOOKUP(B81,'X4'!$B:$AP,7,FALSE)),IF($X$1=5,(VLOOKUP(B81,'X5'!$B:$AP,7,FALSE)),IF($X$1=6,(VLOOKUP(B81,'X6'!$B:$AP,7,FALSE)),IF($X$1=7,(VLOOKUP(B81,'X7'!$B:$AP,7,FALSE)),IF($X$1=8,(VLOOKUP(B81,'X8'!$B:$AP,7,FALSE)),IF($X$1=9,(VLOOKUP(B81,'X9'!$B:$AP,7,FALSE)),IF($X$1=10,(VLOOKUP(B81,'X10'!$B:$AP,7,FALSE)),IF($X$1=11,(VLOOKUP(B81,'X11'!$B:$AP,7,FALSE)),IF($X$1=12,(VLOOKUP(B81,'X12'!$B:$AP,7,FALSE)),IF($X$1=13,(VLOOKUP(B81,'X13'!$B:$AP,7,FALSE)),"B"))))))))))))))=TRUE," ",(IF($X$1=1,(VLOOKUP(B81,'X1'!$B:$AP,7,FALSE)),IF($X$1=2,(VLOOKUP(B81,'X2'!$B:$AP,7,FALSE)),IF($X$1=3,(VLOOKUP(B81,'X3'!$B:$AP,7,FALSE)),IF($X$1=4,(VLOOKUP(B81,'X4'!$B:$AP,7,FALSE)),IF($X$1=5,(VLOOKUP(B81,'X5'!$B:$AP,7,FALSE)),IF($X$1=6,(VLOOKUP(B81,'X6'!$B:$AP,7,FALSE)),IF($X$1=7,(VLOOKUP(B81,'X7'!$B:$AP,7,FALSE)),IF($X$1=8,(VLOOKUP(B81,'X8'!$B:$AP,7,FALSE)),IF($X$1=9,(VLOOKUP(B81,'X9'!$B:$AP,7,FALSE)),IF($X$1=10,(VLOOKUP(B81,'X10'!$B:$AP,7,FALSE)),IF($X$1=11,(VLOOKUP(B81,'X11'!$B:$AP,7,FALSE)),IF($X$1=12,(VLOOKUP(B81,'X12'!$B:$AP,7,FALSE)),IF($X$1=13,(VLOOKUP(B81,'X13'!$B:$AP,7,FALSE)),"B")))))))))))))))</f>
        <v>5633</v>
      </c>
      <c r="F81" s="182">
        <f ca="1">IF(ISERROR(IF((IF($X$1=1,(VLOOKUP(B81,'X1'!$B:$AO,6,FALSE)),(IF($X$1=2,(VLOOKUP(B81,'X2'!$B:$AO,6,FALSE)),(IF($X$1=3,(VLOOKUP(B81,'X3'!$B:$AO,6,FALSE)),(IF($X$1=4,(VLOOKUP(B81,'X4'!$B:$AO,6,FALSE)),(IF($X$1=5,(VLOOKUP(B81,'X5'!$B:$AO,6,FALSE)),(IF($X$1=6,(VLOOKUP(B81,'X6'!$B:$AO,6,FALSE)),(IF($X$1=7,(VLOOKUP(B81,'X7'!$B:$AO,6,FALSE)),(IF($X$1=8,(VLOOKUP(B81,'X8'!$B:$AO,6,FALSE)),(IF($X$1=9,(VLOOKUP(B81,'X9'!$B:$AO,6,FALSE)),(IF($X$1=10,(VLOOKUP(B81,'X10'!$B:$AO,6,FALSE)),(IF($X$1=11,(VLOOKUP(B81,'X11'!$B:$AO,6,FALSE)),(IF($X$1=12,(VLOOKUP(B81,'X12'!$B:$AO,6,FALSE)),(VLOOKUP(B81,'X13'!$B:$AO,6,FALSE))))))))))))))))))))))))))=$V$1," ",(IF($X$1=1,(VLOOKUP(B81,'X1'!$B:$AO,6,FALSE)),(IF($X$1=2,(VLOOKUP(B81,'X2'!$B:$AO,6,FALSE)),(IF($X$1=3,(VLOOKUP(B81,'X3'!$B:$AO,6,FALSE)),(IF($X$1=4,(VLOOKUP(B81,'X4'!$B:$AO,6,FALSE)),(IF($X$1=5,(VLOOKUP(B81,'X5'!$B:$AO,6,FALSE)),(IF($X$1=6,(VLOOKUP(B81,'X6'!$B:$AO,6,FALSE)),(IF($X$1=7,(VLOOKUP(B81,'X7'!$B:$AO,6,FALSE)),(IF($X$1=8,(VLOOKUP(B81,'X8'!$B:$AO,6,FALSE)),(IF($X$1=9,(VLOOKUP(B81,'X9'!$B:$AO,6,FALSE)),(IF($X$1=10,(VLOOKUP(B81,'X10'!$B:$AO,6,FALSE)),(IF($X$1=11,(VLOOKUP(B81,'X11'!$B:$AO,6,FALSE)),(IF($X$1=12,(VLOOKUP(B81,'X12'!$B:$AO,6,FALSE)),(VLOOKUP(B81,'X13'!$B:$AO,6,FALSE))))))))))))))))))))))))))))=TRUE," ",(IF((IF($X$1=1,(VLOOKUP(B81,'X1'!$B:$AO,6,FALSE)),(IF($X$1=2,(VLOOKUP(B81,'X2'!$B:$AO,6,FALSE)),(IF($X$1=3,(VLOOKUP(B81,'X3'!$B:$AO,6,FALSE)),(IF($X$1=4,(VLOOKUP(B81,'X4'!$B:$AO,6,FALSE)),(IF($X$1=5,(VLOOKUP(B81,'X5'!$B:$AO,6,FALSE)),(IF($X$1=6,(VLOOKUP(B81,'X6'!$B:$AO,6,FALSE)),(IF($X$1=7,(VLOOKUP(B81,'X7'!$B:$AO,6,FALSE)),(IF($X$1=8,(VLOOKUP(B81,'X8'!$B:$AO,6,FALSE)),(IF($X$1=9,(VLOOKUP(B81,'X9'!$B:$AO,6,FALSE)),(IF($X$1=10,(VLOOKUP(B81,'X10'!$B:$AO,6,FALSE)),(IF($X$1=11,(VLOOKUP(B81,'X11'!$B:$AO,6,FALSE)),(IF($X$1=12,(VLOOKUP(B81,'X12'!$B:$AO,6,FALSE)),(VLOOKUP(B81,'X13'!$B:$AO,6,FALSE))))))))))))))))))))))))))=$V$1," ",(IF($X$1=1,(VLOOKUP(B81,'X1'!$B:$AO,6,FALSE)),(IF($X$1=2,(VLOOKUP(B81,'X2'!$B:$AO,6,FALSE)),(IF($X$1=3,(VLOOKUP(B81,'X3'!$B:$AO,6,FALSE)),(IF($X$1=4,(VLOOKUP(B81,'X4'!$B:$AO,6,FALSE)),(IF($X$1=5,(VLOOKUP(B81,'X5'!$B:$AO,6,FALSE)),(IF($X$1=6,(VLOOKUP(B81,'X6'!$B:$AO,6,FALSE)),(IF($X$1=7,(VLOOKUP(B81,'X7'!$B:$AO,6,FALSE)),(IF($X$1=8,(VLOOKUP(B81,'X8'!$B:$AO,6,FALSE)),(IF($X$1=9,(VLOOKUP(B81,'X9'!$B:$AO,6,FALSE)),(IF($X$1=10,(VLOOKUP(B81,'X10'!$B:$AO,6,FALSE)),(IF($X$1=11,(VLOOKUP(B81,'X11'!$B:$AO,6,FALSE)),(IF($X$1=12,(VLOOKUP(B81,'X12'!$B:$AO,6,FALSE)),(VLOOKUP(B81,'X13'!$B:$AO,6,FALSE)))))))))))))))))))))))))))))</f>
        <v>6670</v>
      </c>
      <c r="G81" s="182">
        <f ca="1">IF(ISERROR(IF($X$1=1,(VLOOKUP(B81,'X1'!$B:$AZ,44,FALSE)),IF($X$1=2,(VLOOKUP(B81,'X2'!$B:$AZ,44,FALSE)),IF($X$1=3,(VLOOKUP(B81,'X3'!$B:$AZ,44,FALSE)),IF($X$1=4,(VLOOKUP(B81,'X4'!$B:$AZ,44,FALSE)),IF($X$1=5,(VLOOKUP(B81,'X5'!$B:$AZ,44,FALSE)),IF($X$1=6,(VLOOKUP(B81,'X6'!$B:$AZ,44,FALSE)),IF($X$1=7,(VLOOKUP(B81,'X7'!$B:$AZ,44,FALSE)),IF($X$1=8,(VLOOKUP(B81,'X8'!$B:$AZ,44,FALSE)),IF($X$1=9,(VLOOKUP(B81,'X9'!$B:$AZ,44,FALSE)),IF($X$1=10,(VLOOKUP(B81,'X10'!$B:$AZ,44,FALSE)),IF($X$1=11,(VLOOKUP(B81,'X11'!$B:$AZ,44,FALSE)),IF($X$1=12,(VLOOKUP(B81,'X12'!$B:$AZ,44,FALSE)),IF($X$1=13,(VLOOKUP(B81,'X13'!$B:$AZ,44,FALSE)),"B"))))))))))))))=TRUE," ",(IF($X$1=1,(VLOOKUP(B81,'X1'!$B:$AZ,44,FALSE)),IF($X$1=2,(VLOOKUP(B81,'X2'!$B:$AZ,44,FALSE)),IF($X$1=3,(VLOOKUP(B81,'X3'!$B:$AZ,44,FALSE)),IF($X$1=4,(VLOOKUP(B81,'X4'!$B:$AZ,44,FALSE)),IF($X$1=5,(VLOOKUP(B81,'X5'!$B:$AZ,44,FALSE)),IF($X$1=6,(VLOOKUP(B81,'X6'!$B:$AZ,44,FALSE)),IF($X$1=7,(VLOOKUP(B81,'X7'!$B:$AZ,44,FALSE)),IF($X$1=8,(VLOOKUP(B81,'X8'!$B:$AZ,44,FALSE)),IF($X$1=9,(VLOOKUP(B81,'X9'!$B:$AZ,44,FALSE)),IF($X$1=10,(VLOOKUP(B81,'X10'!$B:$AZ,44,FALSE)),IF($X$1=11,(VLOOKUP(B81,'X11'!$B:$AZ,44,FALSE)),IF($X$1=12,(VLOOKUP(B81,'X12'!$B:$AZ,44,FALSE)),IF($X$1=13,(VLOOKUP(B81,'X13'!$B:$AZ,44,FALSE)),"B")))))))))))))))</f>
        <v>18.409373335700341</v>
      </c>
      <c r="H81" s="182">
        <f ca="1">IF(ISERROR(IF($X$1=1,(VLOOKUP(B81,'X1'!$B:$AZ,8,FALSE)),IF($X$1=2,(VLOOKUP(B81,'X2'!$B:$AZ,8,FALSE)),IF($X$1=3,(VLOOKUP(B81,'X3'!$B:$AZ,8,FALSE)),IF($X$1=4,(VLOOKUP(B81,'X4'!$B:$AZ,8,FALSE)),IF($X$1=5,(VLOOKUP(B81,'X5'!$B:$AZ,8,FALSE)),IF($X$1=6,(VLOOKUP(B81,'X6'!$B:$AZ,8,FALSE)),IF($X$1=7,(VLOOKUP(B81,'X7'!$B:$AZ,8,FALSE)),IF($X$1=8,(VLOOKUP(B81,'X8'!$B:$AZ,8,FALSE)),IF($X$1=9,(VLOOKUP(B81,'X9'!$B:$AZ,8,FALSE)),IF($X$1=10,(VLOOKUP(B81,'X10'!$B:$AZ,8,FALSE)),IF($X$1=11,(VLOOKUP(B81,'X11'!$B:$AZ,8,FALSE)),IF($X$1=12,(VLOOKUP(B81,'X12'!$B:$AZ,8,FALSE)),IF($X$1=13,(VLOOKUP(B81,'X13'!$B:$AZ,8,FALSE)),"B"))))))))))))))=TRUE," ",(IF($X$1=1,(VLOOKUP(B81,'X1'!$B:$AZ,8,FALSE)),IF($X$1=2,(VLOOKUP(B81,'X2'!$B:$AZ,8,FALSE)),IF($X$1=3,(VLOOKUP(B81,'X3'!$B:$AZ,8,FALSE)),IF($X$1=4,(VLOOKUP(B81,'X4'!$B:$AZ,8,FALSE)),IF($X$1=5,(VLOOKUP(B81,'X5'!$B:$AZ,8,FALSE)),IF($X$1=6,(VLOOKUP(B81,'X6'!$B:$AZ,8,FALSE)),IF($X$1=7,(VLOOKUP(B81,'X7'!$B:$AZ,8,FALSE)),IF($X$1=8,(VLOOKUP(B81,'X8'!$B:$AZ,8,FALSE)),IF($X$1=9,(VLOOKUP(B81,'X9'!$B:$AZ,8,FALSE)),IF($X$1=10,(VLOOKUP(B81,'X10'!$B:$AZ,8,FALSE)),IF($X$1=11,(VLOOKUP(B81,'X11'!$B:$AZ,8,FALSE)),IF($X$1=12,(VLOOKUP(B81,'X12'!$B:$AZ,8,FALSE)),IF($X$1=13,(VLOOKUP(B81,'X13'!$B:$AZ,8,FALSE)),"B")))))))))))))))</f>
        <v>7875.4162253256809</v>
      </c>
      <c r="I81" s="183">
        <f ca="1">IF(ISERROR(IF($X$1=1,(VLOOKUP(B81,'X1'!$B:$AZ,2,FALSE)),IF($X$1=2,(VLOOKUP(B81,'X2'!$B:$AZ,2,FALSE)),IF($X$1=3,(VLOOKUP(B81,'X3'!$B:$AZ,2,FALSE)),IF($X$1=4,(VLOOKUP(B81,'X4'!$B:$AZ,2,FALSE)),IF($X$1=5,(VLOOKUP(B81,'X5'!$B:$AZ,2,FALSE)),IF($X$1=6,(VLOOKUP(B81,'X6'!$B:$AZ,2,FALSE)),IF($X$1=7,(VLOOKUP(B81,'X7'!$B:$AZ,2,FALSE)),IF($X$1=8,(VLOOKUP(B81,'X8'!$B:$AZ,2,FALSE)),IF($X$1=9,(VLOOKUP(B81,'X9'!$B:$AZ,2,FALSE)),IF($X$1=10,(VLOOKUP(B81,'X10'!$B:$AZ,2,FALSE)),IF($X$1=11,(VLOOKUP(B81,'X11'!$B:$AZ,2,FALSE)),IF($X$1=12,(VLOOKUP(B81,'X12'!$B:$AZ,2,FALSE)),IF($X$1=13,(VLOOKUP(B81,'X13'!$B:$AZ,2,FALSE)),"B"))))))))))))))=TRUE," ",(IF($X$1=1,(VLOOKUP(B81,'X1'!$B:$AZ,2,FALSE)),IF($X$1=2,(VLOOKUP(B81,'X2'!$B:$AZ,2,FALSE)),IF($X$1=3,(VLOOKUP(B81,'X3'!$B:$AZ,2,FALSE)),IF($X$1=4,(VLOOKUP(B81,'X4'!$B:$AZ,2,FALSE)),IF($X$1=5,(VLOOKUP(B81,'X5'!$B:$AZ,2,FALSE)),IF($X$1=6,(VLOOKUP(B81,'X6'!$B:$AZ,2,FALSE)),IF($X$1=7,(VLOOKUP(B81,'X7'!$B:$AZ,2,FALSE)),IF($X$1=8,(VLOOKUP(B81,'X8'!$B:$AZ,2,FALSE)),IF($X$1=9,(VLOOKUP(B81,'X9'!$B:$AZ,2,FALSE)),IF($X$1=10,(VLOOKUP(B81,'X10'!$B:$AZ,2,FALSE)),IF($X$1=11,(VLOOKUP(B81,'X11'!$B:$AZ,2,FALSE)),IF($X$1=12,(VLOOKUP(B81,'X12'!$B:$AZ,2,FALSE)),IF($X$1=13,(VLOOKUP(B81,'X13'!$B:$AZ,2,FALSE)),"B")))))))))))))))</f>
        <v>11</v>
      </c>
      <c r="J81" s="183">
        <f ca="1">IF(ISERROR(IF($X$1=1,(VLOOKUP(B81,'X1'!$B:$AZ,3,FALSE)),IF($X$1=2,(VLOOKUP(B81,'X2'!$B:$AZ,3,FALSE)),IF($X$1=3,(VLOOKUP(B81,'X3'!$B:$AZ,3,FALSE)),IF($X$1=4,(VLOOKUP(B81,'X4'!$B:$AZ,3,FALSE)),IF($X$1=5,(VLOOKUP(B81,'X5'!$B:$AZ,3,FALSE)),IF($X$1=6,(VLOOKUP(B81,'X6'!$B:$AZ,3,FALSE)),IF($X$1=7,(VLOOKUP(B81,'X7'!$B:$AZ,3,FALSE)),IF($X$1=8,(VLOOKUP(B81,'X8'!$B:$AZ,3,FALSE)),IF($X$1=9,(VLOOKUP(B81,'X9'!$B:$AZ,3,FALSE)),IF($X$1=10,(VLOOKUP(B81,'X10'!$B:$AZ,3,FALSE)),IF($X$1=11,(VLOOKUP(B81,'X11'!$B:$AZ,3,FALSE)),IF($X$1=12,(VLOOKUP(B81,'X12'!$B:$AZ,3,FALSE)),IF($X$1=13,(VLOOKUP(B81,'X13'!$B:$AZ,3,FALSE)),"B"))))))))))))))=TRUE," ",(IF($X$1=1,(VLOOKUP(B81,'X1'!$B:$AZ,3,FALSE)),IF($X$1=2,(VLOOKUP(B81,'X2'!$B:$AZ,3,FALSE)),IF($X$1=3,(VLOOKUP(B81,'X3'!$B:$AZ,3,FALSE)),IF($X$1=4,(VLOOKUP(B81,'X4'!$B:$AZ,3,FALSE)),IF($X$1=5,(VLOOKUP(B81,'X5'!$B:$AZ,3,FALSE)),IF($X$1=6,(VLOOKUP(B81,'X6'!$B:$AZ,3,FALSE)),IF($X$1=7,(VLOOKUP(B81,'X7'!$B:$AZ,3,FALSE)),IF($X$1=8,(VLOOKUP(B81,'X8'!$B:$AZ,3,FALSE)),IF($X$1=9,(VLOOKUP(B81,'X9'!$B:$AZ,3,FALSE)),IF($X$1=10,(VLOOKUP(B81,'X10'!$B:$AZ,3,FALSE)),IF($X$1=11,(VLOOKUP(B81,'X11'!$B:$AZ,3,FALSE)),IF($X$1=12,(VLOOKUP(B81,'X12'!$B:$AZ,3,FALSE)),IF($X$1=13,(VLOOKUP(B81,'X13'!$B:$AZ,3,FALSE)),"B")))))))))))))))</f>
        <v>0</v>
      </c>
      <c r="K81" s="183">
        <f ca="1">IF(ISERROR(IF($X$1=1,(VLOOKUP(B81,'X1'!$B:$AZ,5,FALSE)),IF($X$1=2,(VLOOKUP(B81,'X2'!$B:$AZ,5,FALSE)),IF($X$1=3,(VLOOKUP(B81,'X3'!$B:$AZ,5,FALSE)),IF($X$1=4,(VLOOKUP(B81,'X4'!$B:$AZ,5,FALSE)),IF($X$1=5,(VLOOKUP(B81,'X5'!$B:$AZ,5,FALSE)),IF($X$1=6,(VLOOKUP(B81,'X6'!$B:$AZ,5,FALSE)),IF($X$1=7,(VLOOKUP(B81,'X7'!$B:$AZ,5,FALSE)),IF($X$1=8,(VLOOKUP(B81,'X8'!$B:$AZ,5,FALSE)),IF($X$1=9,(VLOOKUP(B81,'X9'!$B:$AZ,5,FALSE)),IF($X$1=10,(VLOOKUP(B81,'X10'!$B:$AZ,5,FALSE)),IF($X$1=11,(VLOOKUP(B81,'X11'!$B:$AZ,5,FALSE)),IF($X$1=12,(VLOOKUP(B81,'X12'!$B:$AZ,5,FALSE)),IF($X$1=13,(VLOOKUP(B81,'X13'!$B:$AZ,5,FALSE)),"B"))))))))))))))=TRUE," ",(IF($X$1=1,(VLOOKUP(B81,'X1'!$B:$AZ,5,FALSE)),IF($X$1=2,(VLOOKUP(B81,'X2'!$B:$AZ,5,FALSE)),IF($X$1=3,(VLOOKUP(B81,'X3'!$B:$AZ,5,FALSE)),IF($X$1=4,(VLOOKUP(B81,'X4'!$B:$AZ,5,FALSE)),IF($X$1=5,(VLOOKUP(B81,'X5'!$B:$AZ,5,FALSE)),IF($X$1=6,(VLOOKUP(B81,'X6'!$B:$AZ,5,FALSE)),IF($X$1=7,(VLOOKUP(B81,'X7'!$B:$AZ,5,FALSE)),IF($X$1=8,(VLOOKUP(B81,'X8'!$B:$AZ,5,FALSE)),IF($X$1=9,(VLOOKUP(B81,'X9'!$B:$AZ,5,FALSE)),IF($X$1=10,(VLOOKUP(B81,'X10'!$B:$AZ,5,FALSE)),IF($X$1=11,(VLOOKUP(B81,'X11'!$B:$AZ,5,FALSE)),IF($X$1=12,(VLOOKUP(B81,'X12'!$B:$AZ,5,FALSE)),IF($X$1=13,(VLOOKUP(B81,'X13'!$B:$AZ,5,FALSE)),"B")))))))))))))))</f>
        <v>12</v>
      </c>
      <c r="L81" s="184">
        <f ca="1">IF(ISERROR(IF($X$1=1,(VLOOKUP(B81,'X1'!$B:$AZ,9,FALSE)),IF($X$1=2,(VLOOKUP(B81,'X2'!$B:$AZ,9,FALSE)),IF($X$1=3,(VLOOKUP(B81,'X3'!$B:$AZ,9,FALSE)),IF($X$1=4,(VLOOKUP(B81,'X4'!$B:$AZ,9,FALSE)),IF($X$1=5,(VLOOKUP(B81,'X5'!$B:$AZ,9,FALSE)),IF($X$1=6,(VLOOKUP(B81,'X6'!$B:$AZ,9,FALSE)),IF($X$1=7,(VLOOKUP(B81,'X7'!$B:$AZ,9,FALSE)),IF($X$1=8,(VLOOKUP(B81,'X8'!$B:$AZ,9,FALSE)),IF($X$1=9,(VLOOKUP(B81,'X9'!$B:$AZ,9,FALSE)),IF($X$1=10,(VLOOKUP(B81,'X10'!$B:$AZ,9,FALSE)),IF($X$1=11,(VLOOKUP(B81,'X11'!$B:$AZ,9,FALSE)),IF($X$1=12,(VLOOKUP(B81,'X12'!$B:$AZ,9,FALSE)),IF($X$1=13,(VLOOKUP(B81,'X13'!$B:$AZ,9,FALSE)),"B"))))))))))))))=TRUE," ",(IF($X$1=1,(VLOOKUP(B81,'X1'!$B:$AZ,9,FALSE)),IF($X$1=2,(VLOOKUP(B81,'X2'!$B:$AZ,9,FALSE)),IF($X$1=3,(VLOOKUP(B81,'X3'!$B:$AZ,9,FALSE)),IF($X$1=4,(VLOOKUP(B81,'X4'!$B:$AZ,9,FALSE)),IF($X$1=5,(VLOOKUP(B81,'X5'!$B:$AZ,9,FALSE)),IF($X$1=6,(VLOOKUP(B81,'X6'!$B:$AZ,9,FALSE)),IF($X$1=7,(VLOOKUP(B81,'X7'!$B:$AZ,9,FALSE)),IF($X$1=8,(VLOOKUP(B81,'X8'!$B:$AZ,9,FALSE)),IF($X$1=9,(VLOOKUP(B81,'X9'!$B:$AZ,9,FALSE)),IF($X$1=10,(VLOOKUP(B81,'X10'!$B:$AZ,9,FALSE)),IF($X$1=11,(VLOOKUP(B81,'X11'!$B:$AZ,9,FALSE)),IF($X$1=12,(VLOOKUP(B81,'X12'!$B:$AZ,9,FALSE)),IF($X$1=13,(VLOOKUP(B81,'X13'!$B:$AZ,9,FALSE)),"B")))))))))))))))</f>
        <v>13.918952310353349</v>
      </c>
      <c r="M81" s="184">
        <f ca="1">IF(ISERROR(IF($X$1=1,(VLOOKUP(B81,'X1'!$B:$AZ,10,FALSE)),IF($X$1=2,(VLOOKUP(B81,'X2'!$B:$AZ,10,FALSE)),IF($X$1=3,(VLOOKUP(B81,'X3'!$B:$AZ,10,FALSE)),IF($X$1=4,(VLOOKUP(B81,'X4'!$B:$AZ,10,FALSE)),IF($X$1=5,(VLOOKUP(B81,'X5'!$B:$AZ,10,FALSE)),IF($X$1=6,(VLOOKUP(B81,'X6'!$B:$AZ,10,FALSE)),IF($X$1=7,(VLOOKUP(B81,'X7'!$B:$AZ,10,FALSE)),IF($X$1=8,(VLOOKUP(B81,'X8'!$B:$AZ,10,FALSE)),IF($X$1=9,(VLOOKUP(B81,'X9'!$B:$AZ,10,FALSE)),IF($X$1=10,(VLOOKUP(B81,'X10'!$B:$AZ,10,FALSE)),IF($X$1=11,(VLOOKUP(B81,'X11'!$B:$AZ,10,FALSE)),IF($X$1=12,(VLOOKUP(B81,'X12'!$B:$AZ,10,FALSE)),IF($X$1=13,(VLOOKUP(B81,'X13'!$B:$AZ,10,FALSE)),"B"))))))))))))))=TRUE," ",(IF($X$1=1,(VLOOKUP(B81,'X1'!$B:$AZ,10,FALSE)),IF($X$1=2,(VLOOKUP(B81,'X2'!$B:$AZ,10,FALSE)),IF($X$1=3,(VLOOKUP(B81,'X3'!$B:$AZ,10,FALSE)),IF($X$1=4,(VLOOKUP(B81,'X4'!$B:$AZ,10,FALSE)),IF($X$1=5,(VLOOKUP(B81,'X5'!$B:$AZ,10,FALSE)),IF($X$1=6,(VLOOKUP(B81,'X6'!$B:$AZ,10,FALSE)),IF($X$1=7,(VLOOKUP(B81,'X7'!$B:$AZ,10,FALSE)),IF($X$1=8,(VLOOKUP(B81,'X8'!$B:$AZ,10,FALSE)),IF($X$1=9,(VLOOKUP(B81,'X9'!$B:$AZ,10,FALSE)),IF($X$1=10,(VLOOKUP(B81,'X10'!$B:$AZ,10,FALSE)),IF($X$1=11,(VLOOKUP(B81,'X11'!$B:$AZ,10,FALSE)),IF($X$1=12,(VLOOKUP(B81,'X12'!$B:$AZ,10,FALSE)),IF($X$1=13,(VLOOKUP(B81,'X13'!$B:$AZ,10,FALSE)),"B")))))))))))))))</f>
        <v>12.942790247758046</v>
      </c>
      <c r="N81" s="185">
        <f ca="1">IF(ISERROR(IF($X$1=1,(VLOOKUP(B81,'X1'!$B:$AZ,45,FALSE)),IF($X$1=2,(VLOOKUP(B81,'X2'!$B:$AZ,45,FALSE)),IF($X$1=3,(VLOOKUP(B81,'X3'!$B:$AZ,45,FALSE)),IF($X$1=4,(VLOOKUP(B81,'X4'!$B:$AZ,45,FALSE)),IF($X$1=5,(VLOOKUP(B81,'X5'!$B:$AZ,45,FALSE)),IF($X$1=6,(VLOOKUP(B81,'X6'!$B:$AZ,45,FALSE)),IF($X$1=7,(VLOOKUP(B81,'X7'!$B:$AZ,45,FALSE)),IF($X$1=8,(VLOOKUP(B81,'X8'!$B:$AZ,45,FALSE)),IF($X$1=9,(VLOOKUP(B81,'X9'!$B:$AZ,45,FALSE)),IF($X$1=10,(VLOOKUP(B81,'X10'!$B:$AZ,45,FALSE)),IF($X$1=11,(VLOOKUP(B81,'X11'!$B:$AZ,45,FALSE)),IF($X$1=12,(VLOOKUP(B81,'X12'!$B:$AZ,45,FALSE)),IF($X$1=13,(VLOOKUP(B81,'X13'!$B:$AZ,45,FALSE)),"B"))))))))))))))=TRUE," ",(IF($X$1=1,(VLOOKUP(B81,'X1'!$B:$AZ,45,FALSE)),IF($X$1=2,(VLOOKUP(B81,'X2'!$B:$AZ,45,FALSE)),IF($X$1=3,(VLOOKUP(B81,'X3'!$B:$AZ,45,FALSE)),IF($X$1=4,(VLOOKUP(B81,'X4'!$B:$AZ,45,FALSE)),IF($X$1=5,(VLOOKUP(B81,'X5'!$B:$AZ,45,FALSE)),IF($X$1=6,(VLOOKUP(B81,'X6'!$B:$AZ,45,FALSE)),IF($X$1=7,(VLOOKUP(B81,'X7'!$B:$AZ,45,FALSE)),IF($X$1=8,(VLOOKUP(B81,'X8'!$B:$AZ,45,FALSE)),IF($X$1=9,(VLOOKUP(B81,'X9'!$B:$AZ,45,FALSE)),IF($X$1=10,(VLOOKUP(B81,'X10'!$B:$AZ,45,FALSE)),IF($X$1=11,(VLOOKUP(B81,'X11'!$B:$AZ,45,FALSE)),IF($X$1=12,(VLOOKUP(B81,'X12'!$B:$AZ,45,FALSE)),IF($X$1=13,(VLOOKUP(B81,'X13'!$B:$AZ,45,FALSE)),"B")))))))))))))))</f>
        <v>-17.41566381636498</v>
      </c>
      <c r="O81" s="184">
        <f ca="1">IF(ISERROR(IF($X$1=1,(VLOOKUP(B81,'X1'!$B:$AZ,11,FALSE)),IF($X$1=2,(VLOOKUP(B81,'X2'!$B:$AZ,11,FALSE)),IF($X$1=3,(VLOOKUP(B81,'X3'!$B:$AZ,11,FALSE)),IF($X$1=4,(VLOOKUP(B81,'X4'!$B:$AZ,11,FALSE)),IF($X$1=5,(VLOOKUP(B81,'X5'!$B:$AZ,11,FALSE)),IF($X$1=6,(VLOOKUP(B81,'X6'!$B:$AZ,11,FALSE)),IF($X$1=7,(VLOOKUP(B81,'X7'!$B:$AZ,11,FALSE)),IF($X$1=8,(VLOOKUP(B81,'X8'!$B:$AZ,11,FALSE)),IF($X$1=9,(VLOOKUP(B81,'X9'!$B:$AZ,11,FALSE)),IF($X$1=10,(VLOOKUP(B81,'X10'!$B:$AZ,11,FALSE)),IF($X$1=11,(VLOOKUP(B81,'X11'!$B:$AZ,11,FALSE)),IF($X$1=12,(VLOOKUP(B81,'X12'!$B:$AZ,11,FALSE)),IF($X$1=13,(VLOOKUP(B81,'X13'!$B:$AZ,11,FALSE)),"B"))))))))))))))=TRUE," ",(IF($X$1=1,(VLOOKUP(B81,'X1'!$B:$AZ,11,FALSE)),IF($X$1=2,(VLOOKUP(B81,'X2'!$B:$AZ,11,FALSE)),IF($X$1=3,(VLOOKUP(B81,'X3'!$B:$AZ,11,FALSE)),IF($X$1=4,(VLOOKUP(B81,'X4'!$B:$AZ,11,FALSE)),IF($X$1=5,(VLOOKUP(B81,'X5'!$B:$AZ,11,FALSE)),IF($X$1=6,(VLOOKUP(B81,'X6'!$B:$AZ,11,FALSE)),IF($X$1=7,(VLOOKUP(B81,'X7'!$B:$AZ,11,FALSE)),IF($X$1=8,(VLOOKUP(B81,'X8'!$B:$AZ,11,FALSE)),IF($X$1=9,(VLOOKUP(B81,'X9'!$B:$AZ,11,FALSE)),IF($X$1=10,(VLOOKUP(B81,'X10'!$B:$AZ,11,FALSE)),IF($X$1=11,(VLOOKUP(B81,'X11'!$B:$AZ,11,FALSE)),IF($X$1=12,(VLOOKUP(B81,'X12'!$B:$AZ,11,FALSE)),IF($X$1=13,(VLOOKUP(B81,'X13'!$B:$AZ,11,FALSE)),"B")))))))))))))))</f>
        <v>5.4302234871589858</v>
      </c>
      <c r="P81" s="184">
        <f ca="1">IF(ISERROR(IF($X$1=1,(VLOOKUP(B81,'X1'!$B:$AZ,12,FALSE)),IF($X$1=2,(VLOOKUP(B81,'X2'!$B:$AZ,12,FALSE)),IF($X$1=3,(VLOOKUP(B81,'X3'!$B:$AZ,12,FALSE)),IF($X$1=4,(VLOOKUP(B81,'X4'!$B:$AZ,12,FALSE)),IF($X$1=5,(VLOOKUP(B81,'X5'!$B:$AZ,12,FALSE)),IF($X$1=6,(VLOOKUP(B81,'X6'!$B:$AZ,12,FALSE)),IF($X$1=7,(VLOOKUP(B81,'X7'!$B:$AZ,12,FALSE)),IF($X$1=8,(VLOOKUP(B81,'X8'!$B:$AZ,12,FALSE)),IF($X$1=9,(VLOOKUP(B81,'X9'!$B:$AZ,12,FALSE)),IF($X$1=10,(VLOOKUP(B81,'X10'!$B:$AZ,12,FALSE)),IF($X$1=11,(VLOOKUP(B81,'X11'!$B:$AZ,12,FALSE)),IF($X$1=12,(VLOOKUP(B81,'X12'!$B:$AZ,12,FALSE)),IF($X$1=13,(VLOOKUP(B81,'X13'!$B:$AZ,12,FALSE)),"B"))))))))))))))=TRUE," ",(IF($X$1=1,(VLOOKUP(B81,'X1'!$B:$AZ,12,FALSE)),IF($X$1=2,(VLOOKUP(B81,'X2'!$B:$AZ,12,FALSE)),IF($X$1=3,(VLOOKUP(B81,'X3'!$B:$AZ,12,FALSE)),IF($X$1=4,(VLOOKUP(B81,'X4'!$B:$AZ,12,FALSE)),IF($X$1=5,(VLOOKUP(B81,'X5'!$B:$AZ,12,FALSE)),IF($X$1=6,(VLOOKUP(B81,'X6'!$B:$AZ,12,FALSE)),IF($X$1=7,(VLOOKUP(B81,'X7'!$B:$AZ,12,FALSE)),IF($X$1=8,(VLOOKUP(B81,'X8'!$B:$AZ,12,FALSE)),IF($X$1=9,(VLOOKUP(B81,'X9'!$B:$AZ,12,FALSE)),IF($X$1=10,(VLOOKUP(B81,'X10'!$B:$AZ,12,FALSE)),IF($X$1=11,(VLOOKUP(B81,'X11'!$B:$AZ,12,FALSE)),IF($X$1=12,(VLOOKUP(B81,'X12'!$B:$AZ,12,FALSE)),IF($X$1=13,(VLOOKUP(B81,'X13'!$B:$AZ,12,FALSE)),"B")))))))))))))))</f>
        <v>5.9153159664056592</v>
      </c>
      <c r="Q81" s="185">
        <f ca="1">IF(ISERROR(IF($X$1=1,(VLOOKUP(B81,'X1'!$B:$AZ,46,FALSE)),IF($X$1=2,(VLOOKUP(B81,'X2'!$B:$AZ,46,FALSE)),IF($X$1=3,(VLOOKUP(B81,'X3'!$B:$AZ,46,FALSE)),IF($X$1=4,(VLOOKUP(B81,'X4'!$B:$AZ,46,FALSE)),IF($X$1=5,(VLOOKUP(B81,'X5'!$B:$AZ,46,FALSE)),IF($X$1=6,(VLOOKUP(B81,'X6'!$B:$AZ,46,FALSE)),IF($X$1=7,(VLOOKUP(B81,'X7'!$B:$AZ,46,FALSE)),IF($X$1=8,(VLOOKUP(B81,'X8'!$B:$AZ,46,FALSE)),IF($X$1=9,(VLOOKUP(B81,'X9'!$B:$AZ,46,FALSE)),IF($X$1=10,(VLOOKUP(B81,'X10'!$B:$AZ,46,FALSE)),IF($X$1=11,(VLOOKUP(B81,'X11'!$B:$AZ,46,FALSE)),IF($X$1=12,(VLOOKUP(B81,'X12'!$B:$AZ,46,FALSE)),IF($X$1=13,(VLOOKUP(B81,'X13'!$B:$AZ,46,FALSE)),"B"))))))))))))))=TRUE," ",(IF($X$1=1,(VLOOKUP(B81,'X1'!$B:$AZ,46,FALSE)),IF($X$1=2,(VLOOKUP(B81,'X2'!$B:$AZ,46,FALSE)),IF($X$1=3,(VLOOKUP(B81,'X3'!$B:$AZ,46,FALSE)),IF($X$1=4,(VLOOKUP(B81,'X4'!$B:$AZ,46,FALSE)),IF($X$1=5,(VLOOKUP(B81,'X5'!$B:$AZ,46,FALSE)),IF($X$1=6,(VLOOKUP(B81,'X6'!$B:$AZ,46,FALSE)),IF($X$1=7,(VLOOKUP(B81,'X7'!$B:$AZ,46,FALSE)),IF($X$1=8,(VLOOKUP(B81,'X8'!$B:$AZ,46,FALSE)),IF($X$1=9,(VLOOKUP(B81,'X9'!$B:$AZ,46,FALSE)),IF($X$1=10,(VLOOKUP(B81,'X10'!$B:$AZ,46,FALSE)),IF($X$1=11,(VLOOKUP(B81,'X11'!$B:$AZ,46,FALSE)),IF($X$1=12,(VLOOKUP(B81,'X12'!$B:$AZ,46,FALSE)),IF($X$1=13,(VLOOKUP(B81,'X13'!$B:$AZ,46,FALSE)),"B")))))))))))))))</f>
        <v>-55.130211068727334</v>
      </c>
      <c r="R81" s="185">
        <f ca="1">IF(ISERROR(IF($X$1=1,(VLOOKUP(B81,'X1'!$B:$AZ,15,FALSE)),IF($X$1=2,(VLOOKUP(B81,'X2'!$B:$AZ,15,FALSE)),IF($X$1=3,(VLOOKUP(B81,'X3'!$B:$AZ,15,FALSE)),IF($X$1=4,(VLOOKUP(B81,'X4'!$B:$AZ,15,FALSE)),IF($X$1=5,(VLOOKUP(B81,'X5'!$B:$AZ,15,FALSE)),IF($X$1=6,(VLOOKUP(B81,'X6'!$B:$AZ,15,FALSE)),IF($X$1=7,(VLOOKUP(B81,'X7'!$B:$AZ,15,FALSE)),IF($X$1=8,(VLOOKUP(B81,'X8'!$B:$AZ,15,FALSE)),IF($X$1=9,(VLOOKUP(B81,'X9'!$B:$AZ,15,FALSE)),IF($X$1=10,(VLOOKUP(B81,'X10'!$B:$AZ,15,FALSE)),IF($X$1=11,(VLOOKUP(B81,'X11'!$B:$AZ,15,FALSE)),IF($X$1=12,(VLOOKUP(B81,'X12'!$B:$AZ,15,FALSE)),IF($X$1=13,(VLOOKUP(B81,'X13'!$B:$AZ,15,FALSE)),"B"))))))))))))))=TRUE," ",(IF($X$1=1,(VLOOKUP(B81,'X1'!$B:$AZ,15,FALSE)),IF($X$1=2,(VLOOKUP(B81,'X2'!$B:$AZ,15,FALSE)),IF($X$1=3,(VLOOKUP(B81,'X3'!$B:$AZ,15,FALSE)),IF($X$1=4,(VLOOKUP(B81,'X4'!$B:$AZ,15,FALSE)),IF($X$1=5,(VLOOKUP(B81,'X5'!$B:$AZ,15,FALSE)),IF($X$1=6,(VLOOKUP(B81,'X6'!$B:$AZ,15,FALSE)),IF($X$1=7,(VLOOKUP(B81,'X7'!$B:$AZ,15,FALSE)),IF($X$1=8,(VLOOKUP(B81,'X8'!$B:$AZ,15,FALSE)),IF($X$1=9,(VLOOKUP(B81,'X9'!$B:$AZ,15,FALSE)),IF($X$1=10,(VLOOKUP(B81,'X10'!$B:$AZ,15,FALSE)),IF($X$1=11,(VLOOKUP(B81,'X11'!$B:$AZ,15,FALSE)),IF($X$1=12,(VLOOKUP(B81,'X12'!$B:$AZ,15,FALSE)),IF($X$1=13,(VLOOKUP(B81,'X13'!$B:$AZ,15,FALSE)),"B")))))))))))))))</f>
        <v>8.3471507189774545</v>
      </c>
      <c r="S81" s="185">
        <f ca="1">IF(ISERROR(IF((IF($X$1=1,(VLOOKUP(B81,'X1'!$B:$AZ,14,FALSE)),(IF($X$1=2,(VLOOKUP(B81,'X2'!$B:$AZ,14,FALSE)),(IF($X$1=3,(VLOOKUP(B81,'X3'!$B:$AZ,14,FALSE)),(IF($X$1=4,(VLOOKUP(B81,'X4'!$B:$AZ,14,FALSE)),(IF($X$1=5,(VLOOKUP(B81,'X5'!$B:$AZ,14,FALSE)),(IF($X$1=6,(VLOOKUP(B81,'X6'!$B:$AZ,14,FALSE)),(IF($X$1=7,(VLOOKUP(B81,'X7'!$B:$AZ,14,FALSE)),(IF($X$1=8,(VLOOKUP(B81,'X8'!$B:$AZ,14,FALSE)),(IF($X$1=9,(VLOOKUP(B81,'X9'!$B:$AZ,14,FALSE)),(IF($X$1=10,(VLOOKUP(B81,'X10'!$B:$AZ,14,FALSE)),(IF($X$1=11,(VLOOKUP(B81,'X11'!$B:$AZ,14,FALSE)),(IF($X$1=12,(VLOOKUP(B81,'X12'!$B:$AZ,14,FALSE)),(VLOOKUP(B81,'X13'!$B:$AZ,14,FALSE))))))))))))))))))))))))))=$V$1," ",(IF($X$1=1,(VLOOKUP(B81,'X1'!$B:$AZ,14,FALSE)),(IF($X$1=2,(VLOOKUP(B81,'X2'!$B:$AZ,14,FALSE)),(IF($X$1=3,(VLOOKUP(B81,'X3'!$B:$AZ,14,FALSE)),(IF($X$1=4,(VLOOKUP(B81,'X4'!$B:$AZ,14,FALSE)),(IF($X$1=5,(VLOOKUP(B81,'X5'!$B:$AZ,14,FALSE)),(IF($X$1=6,(VLOOKUP(B81,'X6'!$B:$AZ,14,FALSE)),(IF($X$1=7,(VLOOKUP(B81,'X7'!$B:$AZ,14,FALSE)),(IF($X$1=8,(VLOOKUP(B81,'X8'!$B:$AZ,14,FALSE)),(IF($X$1=9,(VLOOKUP(B81,'X9'!$B:$AZ,14,FALSE)),(IF($X$1=10,(VLOOKUP(B81,'X10'!$B:$AZ,14,FALSE)),(IF($X$1=11,(VLOOKUP(B81,'X11'!$B:$AZ,14,FALSE)),(IF($X$1=12,(VLOOKUP(B81,'X12'!$B:$AZ,14,FALSE)),(VLOOKUP(B81,'X13'!$B:$AZ,14,FALSE))))))))))))))))))))))))))))=TRUE," ",(IF((IF($X$1=1,(VLOOKUP(B81,'X1'!$B:$AZ,14,FALSE)),(IF($X$1=2,(VLOOKUP(B81,'X2'!$B:$AZ,14,FALSE)),(IF($X$1=3,(VLOOKUP(B81,'X3'!$B:$AZ,14,FALSE)),(IF($X$1=4,(VLOOKUP(B81,'X4'!$B:$AZ,14,FALSE)),(IF($X$1=5,(VLOOKUP(B81,'X5'!$B:$AZ,14,FALSE)),(IF($X$1=6,(VLOOKUP(B81,'X6'!$B:$AZ,14,FALSE)),(IF($X$1=7,(VLOOKUP(B81,'X7'!$B:$AZ,14,FALSE)),(IF($X$1=8,(VLOOKUP(B81,'X8'!$B:$AZ,14,FALSE)),(IF($X$1=9,(VLOOKUP(B81,'X9'!$B:$AZ,14,FALSE)),(IF($X$1=10,(VLOOKUP(B81,'X10'!$B:$AZ,14,FALSE)),(IF($X$1=11,(VLOOKUP(B81,'X11'!$B:$AZ,14,FALSE)),(IF($X$1=12,(VLOOKUP(B81,'X12'!$B:$AZ,14,FALSE)),(VLOOKUP(B81,'X13'!$B:$AZ,14,FALSE))))))))))))))))))))))))))=$V$1," ",(IF($X$1=1,(VLOOKUP(B81,'X1'!$B:$AZ,14,FALSE)),(IF($X$1=2,(VLOOKUP(B81,'X2'!$B:$AZ,14,FALSE)),(IF($X$1=3,(VLOOKUP(B81,'X3'!$B:$AZ,14,FALSE)),(IF($X$1=4,(VLOOKUP(B81,'X4'!$B:$AZ,14,FALSE)),(IF($X$1=5,(VLOOKUP(B81,'X5'!$B:$AZ,14,FALSE)),(IF($X$1=6,(VLOOKUP(B81,'X6'!$B:$AZ,14,FALSE)),(IF($X$1=7,(VLOOKUP(B81,'X7'!$B:$AZ,14,FALSE)),(IF($X$1=8,(VLOOKUP(B81,'X8'!$B:$AZ,14,FALSE)),(IF($X$1=9,(VLOOKUP(B81,'X9'!$B:$AZ,14,FALSE)),(IF($X$1=10,(VLOOKUP(B81,'X10'!$B:$AZ,14,FALSE)),(IF($X$1=11,(VLOOKUP(B81,'X11'!$B:$AZ,14,FALSE)),(IF($X$1=12,(VLOOKUP(B81,'X12'!$B:$AZ,14,FALSE)),(VLOOKUP(B81,'X13'!$B:$AZ,14,FALSE)))))))))))))))))))))))))))))</f>
        <v>26.500375093773432</v>
      </c>
      <c r="W81" s="42">
        <f>(VALUE((RIGHT($AD$89,1))))</f>
        <v>0</v>
      </c>
    </row>
    <row r="82" spans="1:109" ht="14.1" customHeight="1" x14ac:dyDescent="0.2">
      <c r="A82" s="156">
        <f t="shared" si="9"/>
        <v>35</v>
      </c>
      <c r="B82" s="122" t="str">
        <f>IF(ISERROR(IF($U$16=1,(VLOOKUP(A82,$AC$89:$AH$125,2,FALSE)),IF((IF($X$1=1,'X1'!B41,(IF($X$1=2,'X2'!B41,(IF($X$1=3,'X3'!B41,(IF($X$1=4,'X4'!B41,(IF($X$1=5,'X5'!B41,(IF($X$1=6,'X6'!B41,(IF($X$1=7,'X7'!B41,(IF($X$1=8,'X8'!B41,(IF($X$1=9,'X9'!B41,(IF($X$1=10,'X10'!B41,(IF($X$1=11,'X11'!B41,(IF($X$1=12,'X12'!B41,'X13'!B41))))))))))))))))))))))))="","",(IF($X$1=1,'X1'!B41,(IF($X$1=2,'X2'!B41,(IF($X$1=3,'X3'!B41,(IF($X$1=4,'X4'!B41,(IF($X$1=5,'X5'!B41,(IF($X$1=6,'X6'!B41,(IF($X$1=7,'X7'!B41,(IF($X$1=8,'X8'!B41,(IF($X$1=9,'X9'!B41,(IF($X$1=10,'X10'!B41,(IF($X$1=11,'X11'!B41,(IF($X$1=12,'X12'!B41,'X13'!B41)))))))))))))))))))))))))))=TRUE," ",(IF($U$16=1,(VLOOKUP(A82,$AC$89:$AH$125,2,FALSE)),IF((IF($X$1=1,'X1'!B41,(IF($X$1=2,'X2'!B41,(IF($X$1=3,'X3'!B41,(IF($X$1=4,'X4'!B41,(IF($X$1=5,'X5'!B41,(IF($X$1=6,'X6'!B41,(IF($X$1=7,'X7'!B41,(IF($X$1=8,'X8'!B41,(IF($X$1=9,'X9'!B41,(IF($X$1=10,'X10'!B41,(IF($X$1=11,'X11'!B41,(IF($X$1=12,'X12'!B41,'X13'!B41))))))))))))))))))))))))="","",(IF($X$1=1,'X1'!B41,(IF($X$1=2,'X2'!B41,(IF($X$1=3,'X3'!B41,(IF($X$1=4,'X4'!B41,(IF($X$1=5,'X5'!B41,(IF($X$1=6,'X6'!B41,(IF($X$1=7,'X7'!B41,(IF($X$1=8,'X8'!B41,(IF($X$1=9,'X9'!B41,(IF($X$1=10,'X10'!B41,(IF($X$1=11,'X11'!B41,(IF($X$1=12,'X12'!B41,'X13'!B41))))))))))))))))))))))))))))</f>
        <v>IRAO RM Equity</v>
      </c>
      <c r="C82" s="181" t="str">
        <f ca="1">IF(ISERROR(IF($X$1=1,(VLOOKUP(B82,'X1'!$B:$AZ,47,FALSE)),IF($X$1=2,(VLOOKUP(B82,'X2'!$B:$AZ,47,FALSE)),IF($X$1=3,(VLOOKUP(B82,'X3'!$B:$AZ,47,FALSE)),IF($X$1=4,(VLOOKUP(B82,'X4'!$B:$AZ,47,FALSE)),IF($X$1=5,(VLOOKUP(B82,'X5'!$B:$AZ,47,FALSE)),IF($X$1=6,(VLOOKUP(B82,'X6'!$B:$AZ,47,FALSE)),IF($X$1=7,(VLOOKUP(B82,'X7'!$B:$AZ,47,FALSE)),IF($X$1=8,(VLOOKUP(B82,'X8'!$B:$AZ,47,FALSE)),IF($X$1=9,(VLOOKUP(B82,'X9'!$B:$AZ,47,FALSE)),IF($X$1=10,(VLOOKUP(B82,'X10'!$B:$AZ,47,FALSE)),IF($X$1=11,(VLOOKUP(B82,'X11'!$B:$AZ,47,FALSE)),IF($X$1=12,(VLOOKUP(B82,'X12'!$B:$AZ,47,FALSE)),IF($X$1=13,(VLOOKUP(B82,'X13'!$B:$AZ,47,FALSE)),"B"))))))))))))))=TRUE," ",(IF($X$1=1,(VLOOKUP(B82,'X1'!$B:$AZ,47,FALSE)),IF($X$1=2,(VLOOKUP(B82,'X2'!$B:$AZ,47,FALSE)),IF($X$1=3,(VLOOKUP(B82,'X3'!$B:$AZ,47,FALSE)),IF($X$1=4,(VLOOKUP(B82,'X4'!$B:$AZ,47,FALSE)),IF($X$1=5,(VLOOKUP(B82,'X5'!$B:$AZ,47,FALSE)),IF($X$1=6,(VLOOKUP(B82,'X6'!$B:$AZ,47,FALSE)),IF($X$1=7,(VLOOKUP(B82,'X7'!$B:$AZ,47,FALSE)),IF($X$1=8,(VLOOKUP(B82,'X8'!$B:$AZ,47,FALSE)),IF($X$1=9,(VLOOKUP(B82,'X9'!$B:$AZ,47,FALSE)),IF($X$1=10,(VLOOKUP(B82,'X10'!$B:$AZ,47,FALSE)),IF($X$1=11,(VLOOKUP(B82,'X11'!$B:$AZ,47,FALSE)),IF($X$1=12,(VLOOKUP(B82,'X12'!$B:$AZ,47,FALSE)),IF($X$1=13,(VLOOKUP(B82,'X13'!$B:$AZ,47,FALSE)),"B")))))))))))))))</f>
        <v>Inter RAO UES PJSC</v>
      </c>
      <c r="D82" s="181" t="str">
        <f ca="1">IF(ISERROR(IF($X$1=1,(VLOOKUP(B82,'X1'!$B:$AP,41,FALSE)),IF($X$1=2,(VLOOKUP(B82,'X2'!$B:$AP,41,FALSE)),IF($X$1=3,(VLOOKUP(B82,'X3'!$B:$AP,41,FALSE)),IF($X$1=4,(VLOOKUP(B82,'X4'!$B:$AP,41,FALSE)),IF($X$1=5,(VLOOKUP(B82,'X5'!$B:$AP,41,FALSE)),IF($X$1=6,(VLOOKUP(B82,'X6'!$B:$AP,41,FALSE)),IF($X$1=7,(VLOOKUP(B82,'X7'!$B:$AP,41,FALSE)),IF($X$1=8,(VLOOKUP(B82,'X8'!$B:$AP,41,FALSE)),IF($X$1=9,(VLOOKUP(B82,'X9'!$B:$AP,41,FALSE)),IF($X$1=10,(VLOOKUP(B82,'X10'!$B:$AP,41,FALSE)),IF($X$1=11,(VLOOKUP(B82,'X11'!$B:$AP,41,FALSE)),IF($X$1=12,(VLOOKUP(B82,'X12'!$B:$AP,41,FALSE)),IF($X$1=13,(VLOOKUP(B82,'X13'!$B:$AP,41,FALSE)),"B"))))))))))))))=TRUE," ",(IF($X$1=1,(VLOOKUP(B82,'X1'!$B:$AP,41,FALSE)),IF($X$1=2,(VLOOKUP(B82,'X2'!$B:$AP,41,FALSE)),IF($X$1=3,(VLOOKUP(B82,'X3'!$B:$AP,41,FALSE)),IF($X$1=4,(VLOOKUP(B82,'X4'!$B:$AP,41,FALSE)),IF($X$1=5,(VLOOKUP(B82,'X5'!$B:$AP,41,FALSE)),IF($X$1=6,(VLOOKUP(B82,'X6'!$B:$AP,41,FALSE)),IF($X$1=7,(VLOOKUP(B82,'X7'!$B:$AP,41,FALSE)),IF($X$1=8,(VLOOKUP(B82,'X8'!$B:$AP,41,FALSE)),IF($X$1=9,(VLOOKUP(B82,'X9'!$B:$AP,41,FALSE)),IF($X$1=10,(VLOOKUP(B82,'X10'!$B:$AP,41,FALSE)),IF($X$1=11,(VLOOKUP(B82,'X11'!$B:$AP,41,FALSE)),IF($X$1=12,(VLOOKUP(B82,'X12'!$B:$AP,41,FALSE)),IF($X$1=13,(VLOOKUP(B82,'X13'!$B:$AP,41,FALSE)),"B")))))))))))))))</f>
        <v>Elec &amp; Gas Marketing &amp; Trading</v>
      </c>
      <c r="E82" s="182">
        <f ca="1">IF(ISERROR(IF($X$1=1,(VLOOKUP(B82,'X1'!$B:$AP,7,FALSE)),IF($X$1=2,(VLOOKUP(B82,'X2'!$B:$AP,7,FALSE)),IF($X$1=3,(VLOOKUP(B82,'X3'!$B:$AP,7,FALSE)),IF($X$1=4,(VLOOKUP(B82,'X4'!$B:$AP,7,FALSE)),IF($X$1=5,(VLOOKUP(B82,'X5'!$B:$AP,7,FALSE)),IF($X$1=6,(VLOOKUP(B82,'X6'!$B:$AP,7,FALSE)),IF($X$1=7,(VLOOKUP(B82,'X7'!$B:$AP,7,FALSE)),IF($X$1=8,(VLOOKUP(B82,'X8'!$B:$AP,7,FALSE)),IF($X$1=9,(VLOOKUP(B82,'X9'!$B:$AP,7,FALSE)),IF($X$1=10,(VLOOKUP(B82,'X10'!$B:$AP,7,FALSE)),IF($X$1=11,(VLOOKUP(B82,'X11'!$B:$AP,7,FALSE)),IF($X$1=12,(VLOOKUP(B82,'X12'!$B:$AP,7,FALSE)),IF($X$1=13,(VLOOKUP(B82,'X13'!$B:$AP,7,FALSE)),"B"))))))))))))))=TRUE," ",(IF($X$1=1,(VLOOKUP(B82,'X1'!$B:$AP,7,FALSE)),IF($X$1=2,(VLOOKUP(B82,'X2'!$B:$AP,7,FALSE)),IF($X$1=3,(VLOOKUP(B82,'X3'!$B:$AP,7,FALSE)),IF($X$1=4,(VLOOKUP(B82,'X4'!$B:$AP,7,FALSE)),IF($X$1=5,(VLOOKUP(B82,'X5'!$B:$AP,7,FALSE)),IF($X$1=6,(VLOOKUP(B82,'X6'!$B:$AP,7,FALSE)),IF($X$1=7,(VLOOKUP(B82,'X7'!$B:$AP,7,FALSE)),IF($X$1=8,(VLOOKUP(B82,'X8'!$B:$AP,7,FALSE)),IF($X$1=9,(VLOOKUP(B82,'X9'!$B:$AP,7,FALSE)),IF($X$1=10,(VLOOKUP(B82,'X10'!$B:$AP,7,FALSE)),IF($X$1=11,(VLOOKUP(B82,'X11'!$B:$AP,7,FALSE)),IF($X$1=12,(VLOOKUP(B82,'X12'!$B:$AP,7,FALSE)),IF($X$1=13,(VLOOKUP(B82,'X13'!$B:$AP,7,FALSE)),"B")))))))))))))))</f>
        <v>4.8419999999999996</v>
      </c>
      <c r="F82" s="182">
        <f ca="1">IF(ISERROR(IF((IF($X$1=1,(VLOOKUP(B82,'X1'!$B:$AO,6,FALSE)),(IF($X$1=2,(VLOOKUP(B82,'X2'!$B:$AO,6,FALSE)),(IF($X$1=3,(VLOOKUP(B82,'X3'!$B:$AO,6,FALSE)),(IF($X$1=4,(VLOOKUP(B82,'X4'!$B:$AO,6,FALSE)),(IF($X$1=5,(VLOOKUP(B82,'X5'!$B:$AO,6,FALSE)),(IF($X$1=6,(VLOOKUP(B82,'X6'!$B:$AO,6,FALSE)),(IF($X$1=7,(VLOOKUP(B82,'X7'!$B:$AO,6,FALSE)),(IF($X$1=8,(VLOOKUP(B82,'X8'!$B:$AO,6,FALSE)),(IF($X$1=9,(VLOOKUP(B82,'X9'!$B:$AO,6,FALSE)),(IF($X$1=10,(VLOOKUP(B82,'X10'!$B:$AO,6,FALSE)),(IF($X$1=11,(VLOOKUP(B82,'X11'!$B:$AO,6,FALSE)),(IF($X$1=12,(VLOOKUP(B82,'X12'!$B:$AO,6,FALSE)),(VLOOKUP(B82,'X13'!$B:$AO,6,FALSE))))))))))))))))))))))))))=$V$1," ",(IF($X$1=1,(VLOOKUP(B82,'X1'!$B:$AO,6,FALSE)),(IF($X$1=2,(VLOOKUP(B82,'X2'!$B:$AO,6,FALSE)),(IF($X$1=3,(VLOOKUP(B82,'X3'!$B:$AO,6,FALSE)),(IF($X$1=4,(VLOOKUP(B82,'X4'!$B:$AO,6,FALSE)),(IF($X$1=5,(VLOOKUP(B82,'X5'!$B:$AO,6,FALSE)),(IF($X$1=6,(VLOOKUP(B82,'X6'!$B:$AO,6,FALSE)),(IF($X$1=7,(VLOOKUP(B82,'X7'!$B:$AO,6,FALSE)),(IF($X$1=8,(VLOOKUP(B82,'X8'!$B:$AO,6,FALSE)),(IF($X$1=9,(VLOOKUP(B82,'X9'!$B:$AO,6,FALSE)),(IF($X$1=10,(VLOOKUP(B82,'X10'!$B:$AO,6,FALSE)),(IF($X$1=11,(VLOOKUP(B82,'X11'!$B:$AO,6,FALSE)),(IF($X$1=12,(VLOOKUP(B82,'X12'!$B:$AO,6,FALSE)),(VLOOKUP(B82,'X13'!$B:$AO,6,FALSE))))))))))))))))))))))))))))=TRUE," ",(IF((IF($X$1=1,(VLOOKUP(B82,'X1'!$B:$AO,6,FALSE)),(IF($X$1=2,(VLOOKUP(B82,'X2'!$B:$AO,6,FALSE)),(IF($X$1=3,(VLOOKUP(B82,'X3'!$B:$AO,6,FALSE)),(IF($X$1=4,(VLOOKUP(B82,'X4'!$B:$AO,6,FALSE)),(IF($X$1=5,(VLOOKUP(B82,'X5'!$B:$AO,6,FALSE)),(IF($X$1=6,(VLOOKUP(B82,'X6'!$B:$AO,6,FALSE)),(IF($X$1=7,(VLOOKUP(B82,'X7'!$B:$AO,6,FALSE)),(IF($X$1=8,(VLOOKUP(B82,'X8'!$B:$AO,6,FALSE)),(IF($X$1=9,(VLOOKUP(B82,'X9'!$B:$AO,6,FALSE)),(IF($X$1=10,(VLOOKUP(B82,'X10'!$B:$AO,6,FALSE)),(IF($X$1=11,(VLOOKUP(B82,'X11'!$B:$AO,6,FALSE)),(IF($X$1=12,(VLOOKUP(B82,'X12'!$B:$AO,6,FALSE)),(VLOOKUP(B82,'X13'!$B:$AO,6,FALSE))))))))))))))))))))))))))=$V$1," ",(IF($X$1=1,(VLOOKUP(B82,'X1'!$B:$AO,6,FALSE)),(IF($X$1=2,(VLOOKUP(B82,'X2'!$B:$AO,6,FALSE)),(IF($X$1=3,(VLOOKUP(B82,'X3'!$B:$AO,6,FALSE)),(IF($X$1=4,(VLOOKUP(B82,'X4'!$B:$AO,6,FALSE)),(IF($X$1=5,(VLOOKUP(B82,'X5'!$B:$AO,6,FALSE)),(IF($X$1=6,(VLOOKUP(B82,'X6'!$B:$AO,6,FALSE)),(IF($X$1=7,(VLOOKUP(B82,'X7'!$B:$AO,6,FALSE)),(IF($X$1=8,(VLOOKUP(B82,'X8'!$B:$AO,6,FALSE)),(IF($X$1=9,(VLOOKUP(B82,'X9'!$B:$AO,6,FALSE)),(IF($X$1=10,(VLOOKUP(B82,'X10'!$B:$AO,6,FALSE)),(IF($X$1=11,(VLOOKUP(B82,'X11'!$B:$AO,6,FALSE)),(IF($X$1=12,(VLOOKUP(B82,'X12'!$B:$AO,6,FALSE)),(VLOOKUP(B82,'X13'!$B:$AO,6,FALSE)))))))))))))))))))))))))))))</f>
        <v>7</v>
      </c>
      <c r="G82" s="182">
        <f ca="1">IF(ISERROR(IF($X$1=1,(VLOOKUP(B82,'X1'!$B:$AZ,44,FALSE)),IF($X$1=2,(VLOOKUP(B82,'X2'!$B:$AZ,44,FALSE)),IF($X$1=3,(VLOOKUP(B82,'X3'!$B:$AZ,44,FALSE)),IF($X$1=4,(VLOOKUP(B82,'X4'!$B:$AZ,44,FALSE)),IF($X$1=5,(VLOOKUP(B82,'X5'!$B:$AZ,44,FALSE)),IF($X$1=6,(VLOOKUP(B82,'X6'!$B:$AZ,44,FALSE)),IF($X$1=7,(VLOOKUP(B82,'X7'!$B:$AZ,44,FALSE)),IF($X$1=8,(VLOOKUP(B82,'X8'!$B:$AZ,44,FALSE)),IF($X$1=9,(VLOOKUP(B82,'X9'!$B:$AZ,44,FALSE)),IF($X$1=10,(VLOOKUP(B82,'X10'!$B:$AZ,44,FALSE)),IF($X$1=11,(VLOOKUP(B82,'X11'!$B:$AZ,44,FALSE)),IF($X$1=12,(VLOOKUP(B82,'X12'!$B:$AZ,44,FALSE)),IF($X$1=13,(VLOOKUP(B82,'X13'!$B:$AZ,44,FALSE)),"B"))))))))))))))=TRUE," ",(IF($X$1=1,(VLOOKUP(B82,'X1'!$B:$AZ,44,FALSE)),IF($X$1=2,(VLOOKUP(B82,'X2'!$B:$AZ,44,FALSE)),IF($X$1=3,(VLOOKUP(B82,'X3'!$B:$AZ,44,FALSE)),IF($X$1=4,(VLOOKUP(B82,'X4'!$B:$AZ,44,FALSE)),IF($X$1=5,(VLOOKUP(B82,'X5'!$B:$AZ,44,FALSE)),IF($X$1=6,(VLOOKUP(B82,'X6'!$B:$AZ,44,FALSE)),IF($X$1=7,(VLOOKUP(B82,'X7'!$B:$AZ,44,FALSE)),IF($X$1=8,(VLOOKUP(B82,'X8'!$B:$AZ,44,FALSE)),IF($X$1=9,(VLOOKUP(B82,'X9'!$B:$AZ,44,FALSE)),IF($X$1=10,(VLOOKUP(B82,'X10'!$B:$AZ,44,FALSE)),IF($X$1=11,(VLOOKUP(B82,'X11'!$B:$AZ,44,FALSE)),IF($X$1=12,(VLOOKUP(B82,'X12'!$B:$AZ,44,FALSE)),IF($X$1=13,(VLOOKUP(B82,'X13'!$B:$AZ,44,FALSE)),"B")))))))))))))))</f>
        <v>44.568360181743081</v>
      </c>
      <c r="H82" s="182">
        <f ca="1">IF(ISERROR(IF($X$1=1,(VLOOKUP(B82,'X1'!$B:$AZ,8,FALSE)),IF($X$1=2,(VLOOKUP(B82,'X2'!$B:$AZ,8,FALSE)),IF($X$1=3,(VLOOKUP(B82,'X3'!$B:$AZ,8,FALSE)),IF($X$1=4,(VLOOKUP(B82,'X4'!$B:$AZ,8,FALSE)),IF($X$1=5,(VLOOKUP(B82,'X5'!$B:$AZ,8,FALSE)),IF($X$1=6,(VLOOKUP(B82,'X6'!$B:$AZ,8,FALSE)),IF($X$1=7,(VLOOKUP(B82,'X7'!$B:$AZ,8,FALSE)),IF($X$1=8,(VLOOKUP(B82,'X8'!$B:$AZ,8,FALSE)),IF($X$1=9,(VLOOKUP(B82,'X9'!$B:$AZ,8,FALSE)),IF($X$1=10,(VLOOKUP(B82,'X10'!$B:$AZ,8,FALSE)),IF($X$1=11,(VLOOKUP(B82,'X11'!$B:$AZ,8,FALSE)),IF($X$1=12,(VLOOKUP(B82,'X12'!$B:$AZ,8,FALSE)),IF($X$1=13,(VLOOKUP(B82,'X13'!$B:$AZ,8,FALSE)),"B"))))))))))))))=TRUE," ",(IF($X$1=1,(VLOOKUP(B82,'X1'!$B:$AZ,8,FALSE)),IF($X$1=2,(VLOOKUP(B82,'X2'!$B:$AZ,8,FALSE)),IF($X$1=3,(VLOOKUP(B82,'X3'!$B:$AZ,8,FALSE)),IF($X$1=4,(VLOOKUP(B82,'X4'!$B:$AZ,8,FALSE)),IF($X$1=5,(VLOOKUP(B82,'X5'!$B:$AZ,8,FALSE)),IF($X$1=6,(VLOOKUP(B82,'X6'!$B:$AZ,8,FALSE)),IF($X$1=7,(VLOOKUP(B82,'X7'!$B:$AZ,8,FALSE)),IF($X$1=8,(VLOOKUP(B82,'X8'!$B:$AZ,8,FALSE)),IF($X$1=9,(VLOOKUP(B82,'X9'!$B:$AZ,8,FALSE)),IF($X$1=10,(VLOOKUP(B82,'X10'!$B:$AZ,8,FALSE)),IF($X$1=11,(VLOOKUP(B82,'X11'!$B:$AZ,8,FALSE)),IF($X$1=12,(VLOOKUP(B82,'X12'!$B:$AZ,8,FALSE)),IF($X$1=13,(VLOOKUP(B82,'X13'!$B:$AZ,8,FALSE)),"B")))))))))))))))</f>
        <v>6934.8404331161155</v>
      </c>
      <c r="I82" s="183">
        <f ca="1">IF(ISERROR(IF($X$1=1,(VLOOKUP(B82,'X1'!$B:$AZ,2,FALSE)),IF($X$1=2,(VLOOKUP(B82,'X2'!$B:$AZ,2,FALSE)),IF($X$1=3,(VLOOKUP(B82,'X3'!$B:$AZ,2,FALSE)),IF($X$1=4,(VLOOKUP(B82,'X4'!$B:$AZ,2,FALSE)),IF($X$1=5,(VLOOKUP(B82,'X5'!$B:$AZ,2,FALSE)),IF($X$1=6,(VLOOKUP(B82,'X6'!$B:$AZ,2,FALSE)),IF($X$1=7,(VLOOKUP(B82,'X7'!$B:$AZ,2,FALSE)),IF($X$1=8,(VLOOKUP(B82,'X8'!$B:$AZ,2,FALSE)),IF($X$1=9,(VLOOKUP(B82,'X9'!$B:$AZ,2,FALSE)),IF($X$1=10,(VLOOKUP(B82,'X10'!$B:$AZ,2,FALSE)),IF($X$1=11,(VLOOKUP(B82,'X11'!$B:$AZ,2,FALSE)),IF($X$1=12,(VLOOKUP(B82,'X12'!$B:$AZ,2,FALSE)),IF($X$1=13,(VLOOKUP(B82,'X13'!$B:$AZ,2,FALSE)),"B"))))))))))))))=TRUE," ",(IF($X$1=1,(VLOOKUP(B82,'X1'!$B:$AZ,2,FALSE)),IF($X$1=2,(VLOOKUP(B82,'X2'!$B:$AZ,2,FALSE)),IF($X$1=3,(VLOOKUP(B82,'X3'!$B:$AZ,2,FALSE)),IF($X$1=4,(VLOOKUP(B82,'X4'!$B:$AZ,2,FALSE)),IF($X$1=5,(VLOOKUP(B82,'X5'!$B:$AZ,2,FALSE)),IF($X$1=6,(VLOOKUP(B82,'X6'!$B:$AZ,2,FALSE)),IF($X$1=7,(VLOOKUP(B82,'X7'!$B:$AZ,2,FALSE)),IF($X$1=8,(VLOOKUP(B82,'X8'!$B:$AZ,2,FALSE)),IF($X$1=9,(VLOOKUP(B82,'X9'!$B:$AZ,2,FALSE)),IF($X$1=10,(VLOOKUP(B82,'X10'!$B:$AZ,2,FALSE)),IF($X$1=11,(VLOOKUP(B82,'X11'!$B:$AZ,2,FALSE)),IF($X$1=12,(VLOOKUP(B82,'X12'!$B:$AZ,2,FALSE)),IF($X$1=13,(VLOOKUP(B82,'X13'!$B:$AZ,2,FALSE)),"B")))))))))))))))</f>
        <v>9</v>
      </c>
      <c r="J82" s="183">
        <f ca="1">IF(ISERROR(IF($X$1=1,(VLOOKUP(B82,'X1'!$B:$AZ,3,FALSE)),IF($X$1=2,(VLOOKUP(B82,'X2'!$B:$AZ,3,FALSE)),IF($X$1=3,(VLOOKUP(B82,'X3'!$B:$AZ,3,FALSE)),IF($X$1=4,(VLOOKUP(B82,'X4'!$B:$AZ,3,FALSE)),IF($X$1=5,(VLOOKUP(B82,'X5'!$B:$AZ,3,FALSE)),IF($X$1=6,(VLOOKUP(B82,'X6'!$B:$AZ,3,FALSE)),IF($X$1=7,(VLOOKUP(B82,'X7'!$B:$AZ,3,FALSE)),IF($X$1=8,(VLOOKUP(B82,'X8'!$B:$AZ,3,FALSE)),IF($X$1=9,(VLOOKUP(B82,'X9'!$B:$AZ,3,FALSE)),IF($X$1=10,(VLOOKUP(B82,'X10'!$B:$AZ,3,FALSE)),IF($X$1=11,(VLOOKUP(B82,'X11'!$B:$AZ,3,FALSE)),IF($X$1=12,(VLOOKUP(B82,'X12'!$B:$AZ,3,FALSE)),IF($X$1=13,(VLOOKUP(B82,'X13'!$B:$AZ,3,FALSE)),"B"))))))))))))))=TRUE," ",(IF($X$1=1,(VLOOKUP(B82,'X1'!$B:$AZ,3,FALSE)),IF($X$1=2,(VLOOKUP(B82,'X2'!$B:$AZ,3,FALSE)),IF($X$1=3,(VLOOKUP(B82,'X3'!$B:$AZ,3,FALSE)),IF($X$1=4,(VLOOKUP(B82,'X4'!$B:$AZ,3,FALSE)),IF($X$1=5,(VLOOKUP(B82,'X5'!$B:$AZ,3,FALSE)),IF($X$1=6,(VLOOKUP(B82,'X6'!$B:$AZ,3,FALSE)),IF($X$1=7,(VLOOKUP(B82,'X7'!$B:$AZ,3,FALSE)),IF($X$1=8,(VLOOKUP(B82,'X8'!$B:$AZ,3,FALSE)),IF($X$1=9,(VLOOKUP(B82,'X9'!$B:$AZ,3,FALSE)),IF($X$1=10,(VLOOKUP(B82,'X10'!$B:$AZ,3,FALSE)),IF($X$1=11,(VLOOKUP(B82,'X11'!$B:$AZ,3,FALSE)),IF($X$1=12,(VLOOKUP(B82,'X12'!$B:$AZ,3,FALSE)),IF($X$1=13,(VLOOKUP(B82,'X13'!$B:$AZ,3,FALSE)),"B")))))))))))))))</f>
        <v>0</v>
      </c>
      <c r="K82" s="183">
        <f ca="1">IF(ISERROR(IF($X$1=1,(VLOOKUP(B82,'X1'!$B:$AZ,5,FALSE)),IF($X$1=2,(VLOOKUP(B82,'X2'!$B:$AZ,5,FALSE)),IF($X$1=3,(VLOOKUP(B82,'X3'!$B:$AZ,5,FALSE)),IF($X$1=4,(VLOOKUP(B82,'X4'!$B:$AZ,5,FALSE)),IF($X$1=5,(VLOOKUP(B82,'X5'!$B:$AZ,5,FALSE)),IF($X$1=6,(VLOOKUP(B82,'X6'!$B:$AZ,5,FALSE)),IF($X$1=7,(VLOOKUP(B82,'X7'!$B:$AZ,5,FALSE)),IF($X$1=8,(VLOOKUP(B82,'X8'!$B:$AZ,5,FALSE)),IF($X$1=9,(VLOOKUP(B82,'X9'!$B:$AZ,5,FALSE)),IF($X$1=10,(VLOOKUP(B82,'X10'!$B:$AZ,5,FALSE)),IF($X$1=11,(VLOOKUP(B82,'X11'!$B:$AZ,5,FALSE)),IF($X$1=12,(VLOOKUP(B82,'X12'!$B:$AZ,5,FALSE)),IF($X$1=13,(VLOOKUP(B82,'X13'!$B:$AZ,5,FALSE)),"B"))))))))))))))=TRUE," ",(IF($X$1=1,(VLOOKUP(B82,'X1'!$B:$AZ,5,FALSE)),IF($X$1=2,(VLOOKUP(B82,'X2'!$B:$AZ,5,FALSE)),IF($X$1=3,(VLOOKUP(B82,'X3'!$B:$AZ,5,FALSE)),IF($X$1=4,(VLOOKUP(B82,'X4'!$B:$AZ,5,FALSE)),IF($X$1=5,(VLOOKUP(B82,'X5'!$B:$AZ,5,FALSE)),IF($X$1=6,(VLOOKUP(B82,'X6'!$B:$AZ,5,FALSE)),IF($X$1=7,(VLOOKUP(B82,'X7'!$B:$AZ,5,FALSE)),IF($X$1=8,(VLOOKUP(B82,'X8'!$B:$AZ,5,FALSE)),IF($X$1=9,(VLOOKUP(B82,'X9'!$B:$AZ,5,FALSE)),IF($X$1=10,(VLOOKUP(B82,'X10'!$B:$AZ,5,FALSE)),IF($X$1=11,(VLOOKUP(B82,'X11'!$B:$AZ,5,FALSE)),IF($X$1=12,(VLOOKUP(B82,'X12'!$B:$AZ,5,FALSE)),IF($X$1=13,(VLOOKUP(B82,'X13'!$B:$AZ,5,FALSE)),"B")))))))))))))))</f>
        <v>10</v>
      </c>
      <c r="L82" s="184">
        <f ca="1">IF(ISERROR(IF($X$1=1,(VLOOKUP(B82,'X1'!$B:$AZ,9,FALSE)),IF($X$1=2,(VLOOKUP(B82,'X2'!$B:$AZ,9,FALSE)),IF($X$1=3,(VLOOKUP(B82,'X3'!$B:$AZ,9,FALSE)),IF($X$1=4,(VLOOKUP(B82,'X4'!$B:$AZ,9,FALSE)),IF($X$1=5,(VLOOKUP(B82,'X5'!$B:$AZ,9,FALSE)),IF($X$1=6,(VLOOKUP(B82,'X6'!$B:$AZ,9,FALSE)),IF($X$1=7,(VLOOKUP(B82,'X7'!$B:$AZ,9,FALSE)),IF($X$1=8,(VLOOKUP(B82,'X8'!$B:$AZ,9,FALSE)),IF($X$1=9,(VLOOKUP(B82,'X9'!$B:$AZ,9,FALSE)),IF($X$1=10,(VLOOKUP(B82,'X10'!$B:$AZ,9,FALSE)),IF($X$1=11,(VLOOKUP(B82,'X11'!$B:$AZ,9,FALSE)),IF($X$1=12,(VLOOKUP(B82,'X12'!$B:$AZ,9,FALSE)),IF($X$1=13,(VLOOKUP(B82,'X13'!$B:$AZ,9,FALSE)),"B"))))))))))))))=TRUE," ",(IF($X$1=1,(VLOOKUP(B82,'X1'!$B:$AZ,9,FALSE)),IF($X$1=2,(VLOOKUP(B82,'X2'!$B:$AZ,9,FALSE)),IF($X$1=3,(VLOOKUP(B82,'X3'!$B:$AZ,9,FALSE)),IF($X$1=4,(VLOOKUP(B82,'X4'!$B:$AZ,9,FALSE)),IF($X$1=5,(VLOOKUP(B82,'X5'!$B:$AZ,9,FALSE)),IF($X$1=6,(VLOOKUP(B82,'X6'!$B:$AZ,9,FALSE)),IF($X$1=7,(VLOOKUP(B82,'X7'!$B:$AZ,9,FALSE)),IF($X$1=8,(VLOOKUP(B82,'X8'!$B:$AZ,9,FALSE)),IF($X$1=9,(VLOOKUP(B82,'X9'!$B:$AZ,9,FALSE)),IF($X$1=10,(VLOOKUP(B82,'X10'!$B:$AZ,9,FALSE)),IF($X$1=11,(VLOOKUP(B82,'X11'!$B:$AZ,9,FALSE)),IF($X$1=12,(VLOOKUP(B82,'X12'!$B:$AZ,9,FALSE)),IF($X$1=13,(VLOOKUP(B82,'X13'!$B:$AZ,9,FALSE)),"B")))))))))))))))</f>
        <v>4.3858695652173907</v>
      </c>
      <c r="M82" s="184">
        <f ca="1">IF(ISERROR(IF($X$1=1,(VLOOKUP(B82,'X1'!$B:$AZ,10,FALSE)),IF($X$1=2,(VLOOKUP(B82,'X2'!$B:$AZ,10,FALSE)),IF($X$1=3,(VLOOKUP(B82,'X3'!$B:$AZ,10,FALSE)),IF($X$1=4,(VLOOKUP(B82,'X4'!$B:$AZ,10,FALSE)),IF($X$1=5,(VLOOKUP(B82,'X5'!$B:$AZ,10,FALSE)),IF($X$1=6,(VLOOKUP(B82,'X6'!$B:$AZ,10,FALSE)),IF($X$1=7,(VLOOKUP(B82,'X7'!$B:$AZ,10,FALSE)),IF($X$1=8,(VLOOKUP(B82,'X8'!$B:$AZ,10,FALSE)),IF($X$1=9,(VLOOKUP(B82,'X9'!$B:$AZ,10,FALSE)),IF($X$1=10,(VLOOKUP(B82,'X10'!$B:$AZ,10,FALSE)),IF($X$1=11,(VLOOKUP(B82,'X11'!$B:$AZ,10,FALSE)),IF($X$1=12,(VLOOKUP(B82,'X12'!$B:$AZ,10,FALSE)),IF($X$1=13,(VLOOKUP(B82,'X13'!$B:$AZ,10,FALSE)),"B"))))))))))))))=TRUE," ",(IF($X$1=1,(VLOOKUP(B82,'X1'!$B:$AZ,10,FALSE)),IF($X$1=2,(VLOOKUP(B82,'X2'!$B:$AZ,10,FALSE)),IF($X$1=3,(VLOOKUP(B82,'X3'!$B:$AZ,10,FALSE)),IF($X$1=4,(VLOOKUP(B82,'X4'!$B:$AZ,10,FALSE)),IF($X$1=5,(VLOOKUP(B82,'X5'!$B:$AZ,10,FALSE)),IF($X$1=6,(VLOOKUP(B82,'X6'!$B:$AZ,10,FALSE)),IF($X$1=7,(VLOOKUP(B82,'X7'!$B:$AZ,10,FALSE)),IF($X$1=8,(VLOOKUP(B82,'X8'!$B:$AZ,10,FALSE)),IF($X$1=9,(VLOOKUP(B82,'X9'!$B:$AZ,10,FALSE)),IF($X$1=10,(VLOOKUP(B82,'X10'!$B:$AZ,10,FALSE)),IF($X$1=11,(VLOOKUP(B82,'X11'!$B:$AZ,10,FALSE)),IF($X$1=12,(VLOOKUP(B82,'X12'!$B:$AZ,10,FALSE)),IF($X$1=13,(VLOOKUP(B82,'X13'!$B:$AZ,10,FALSE)),"B")))))))))))))))</f>
        <v>4.4178832116788316</v>
      </c>
      <c r="N82" s="185">
        <f ca="1">IF(ISERROR(IF($X$1=1,(VLOOKUP(B82,'X1'!$B:$AZ,45,FALSE)),IF($X$1=2,(VLOOKUP(B82,'X2'!$B:$AZ,45,FALSE)),IF($X$1=3,(VLOOKUP(B82,'X3'!$B:$AZ,45,FALSE)),IF($X$1=4,(VLOOKUP(B82,'X4'!$B:$AZ,45,FALSE)),IF($X$1=5,(VLOOKUP(B82,'X5'!$B:$AZ,45,FALSE)),IF($X$1=6,(VLOOKUP(B82,'X6'!$B:$AZ,45,FALSE)),IF($X$1=7,(VLOOKUP(B82,'X7'!$B:$AZ,45,FALSE)),IF($X$1=8,(VLOOKUP(B82,'X8'!$B:$AZ,45,FALSE)),IF($X$1=9,(VLOOKUP(B82,'X9'!$B:$AZ,45,FALSE)),IF($X$1=10,(VLOOKUP(B82,'X10'!$B:$AZ,45,FALSE)),IF($X$1=11,(VLOOKUP(B82,'X11'!$B:$AZ,45,FALSE)),IF($X$1=12,(VLOOKUP(B82,'X12'!$B:$AZ,45,FALSE)),IF($X$1=13,(VLOOKUP(B82,'X13'!$B:$AZ,45,FALSE)),"B"))))))))))))))=TRUE," ",(IF($X$1=1,(VLOOKUP(B82,'X1'!$B:$AZ,45,FALSE)),IF($X$1=2,(VLOOKUP(B82,'X2'!$B:$AZ,45,FALSE)),IF($X$1=3,(VLOOKUP(B82,'X3'!$B:$AZ,45,FALSE)),IF($X$1=4,(VLOOKUP(B82,'X4'!$B:$AZ,45,FALSE)),IF($X$1=5,(VLOOKUP(B82,'X5'!$B:$AZ,45,FALSE)),IF($X$1=6,(VLOOKUP(B82,'X6'!$B:$AZ,45,FALSE)),IF($X$1=7,(VLOOKUP(B82,'X7'!$B:$AZ,45,FALSE)),IF($X$1=8,(VLOOKUP(B82,'X8'!$B:$AZ,45,FALSE)),IF($X$1=9,(VLOOKUP(B82,'X9'!$B:$AZ,45,FALSE)),IF($X$1=10,(VLOOKUP(B82,'X10'!$B:$AZ,45,FALSE)),IF($X$1=11,(VLOOKUP(B82,'X11'!$B:$AZ,45,FALSE)),IF($X$1=12,(VLOOKUP(B82,'X12'!$B:$AZ,45,FALSE)),IF($X$1=13,(VLOOKUP(B82,'X13'!$B:$AZ,45,FALSE)),"B")))))))))))))))</f>
        <v>-73.977630028801272</v>
      </c>
      <c r="O82" s="184">
        <f ca="1">IF(ISERROR(IF($X$1=1,(VLOOKUP(B82,'X1'!$B:$AZ,11,FALSE)),IF($X$1=2,(VLOOKUP(B82,'X2'!$B:$AZ,11,FALSE)),IF($X$1=3,(VLOOKUP(B82,'X3'!$B:$AZ,11,FALSE)),IF($X$1=4,(VLOOKUP(B82,'X4'!$B:$AZ,11,FALSE)),IF($X$1=5,(VLOOKUP(B82,'X5'!$B:$AZ,11,FALSE)),IF($X$1=6,(VLOOKUP(B82,'X6'!$B:$AZ,11,FALSE)),IF($X$1=7,(VLOOKUP(B82,'X7'!$B:$AZ,11,FALSE)),IF($X$1=8,(VLOOKUP(B82,'X8'!$B:$AZ,11,FALSE)),IF($X$1=9,(VLOOKUP(B82,'X9'!$B:$AZ,11,FALSE)),IF($X$1=10,(VLOOKUP(B82,'X10'!$B:$AZ,11,FALSE)),IF($X$1=11,(VLOOKUP(B82,'X11'!$B:$AZ,11,FALSE)),IF($X$1=12,(VLOOKUP(B82,'X12'!$B:$AZ,11,FALSE)),IF($X$1=13,(VLOOKUP(B82,'X13'!$B:$AZ,11,FALSE)),"B"))))))))))))))=TRUE," ",(IF($X$1=1,(VLOOKUP(B82,'X1'!$B:$AZ,11,FALSE)),IF($X$1=2,(VLOOKUP(B82,'X2'!$B:$AZ,11,FALSE)),IF($X$1=3,(VLOOKUP(B82,'X3'!$B:$AZ,11,FALSE)),IF($X$1=4,(VLOOKUP(B82,'X4'!$B:$AZ,11,FALSE)),IF($X$1=5,(VLOOKUP(B82,'X5'!$B:$AZ,11,FALSE)),IF($X$1=6,(VLOOKUP(B82,'X6'!$B:$AZ,11,FALSE)),IF($X$1=7,(VLOOKUP(B82,'X7'!$B:$AZ,11,FALSE)),IF($X$1=8,(VLOOKUP(B82,'X8'!$B:$AZ,11,FALSE)),IF($X$1=9,(VLOOKUP(B82,'X9'!$B:$AZ,11,FALSE)),IF($X$1=10,(VLOOKUP(B82,'X10'!$B:$AZ,11,FALSE)),IF($X$1=11,(VLOOKUP(B82,'X11'!$B:$AZ,11,FALSE)),IF($X$1=12,(VLOOKUP(B82,'X12'!$B:$AZ,11,FALSE)),IF($X$1=13,(VLOOKUP(B82,'X13'!$B:$AZ,11,FALSE)),"B")))))))))))))))</f>
        <v>1.8721602179056305</v>
      </c>
      <c r="P82" s="184">
        <f ca="1">IF(ISERROR(IF($X$1=1,(VLOOKUP(B82,'X1'!$B:$AZ,12,FALSE)),IF($X$1=2,(VLOOKUP(B82,'X2'!$B:$AZ,12,FALSE)),IF($X$1=3,(VLOOKUP(B82,'X3'!$B:$AZ,12,FALSE)),IF($X$1=4,(VLOOKUP(B82,'X4'!$B:$AZ,12,FALSE)),IF($X$1=5,(VLOOKUP(B82,'X5'!$B:$AZ,12,FALSE)),IF($X$1=6,(VLOOKUP(B82,'X6'!$B:$AZ,12,FALSE)),IF($X$1=7,(VLOOKUP(B82,'X7'!$B:$AZ,12,FALSE)),IF($X$1=8,(VLOOKUP(B82,'X8'!$B:$AZ,12,FALSE)),IF($X$1=9,(VLOOKUP(B82,'X9'!$B:$AZ,12,FALSE)),IF($X$1=10,(VLOOKUP(B82,'X10'!$B:$AZ,12,FALSE)),IF($X$1=11,(VLOOKUP(B82,'X11'!$B:$AZ,12,FALSE)),IF($X$1=12,(VLOOKUP(B82,'X12'!$B:$AZ,12,FALSE)),IF($X$1=13,(VLOOKUP(B82,'X13'!$B:$AZ,12,FALSE)),"B"))))))))))))))=TRUE," ",(IF($X$1=1,(VLOOKUP(B82,'X1'!$B:$AZ,12,FALSE)),IF($X$1=2,(VLOOKUP(B82,'X2'!$B:$AZ,12,FALSE)),IF($X$1=3,(VLOOKUP(B82,'X3'!$B:$AZ,12,FALSE)),IF($X$1=4,(VLOOKUP(B82,'X4'!$B:$AZ,12,FALSE)),IF($X$1=5,(VLOOKUP(B82,'X5'!$B:$AZ,12,FALSE)),IF($X$1=6,(VLOOKUP(B82,'X6'!$B:$AZ,12,FALSE)),IF($X$1=7,(VLOOKUP(B82,'X7'!$B:$AZ,12,FALSE)),IF($X$1=8,(VLOOKUP(B82,'X8'!$B:$AZ,12,FALSE)),IF($X$1=9,(VLOOKUP(B82,'X9'!$B:$AZ,12,FALSE)),IF($X$1=10,(VLOOKUP(B82,'X10'!$B:$AZ,12,FALSE)),IF($X$1=11,(VLOOKUP(B82,'X11'!$B:$AZ,12,FALSE)),IF($X$1=12,(VLOOKUP(B82,'X12'!$B:$AZ,12,FALSE)),IF($X$1=13,(VLOOKUP(B82,'X13'!$B:$AZ,12,FALSE)),"B")))))))))))))))</f>
        <v>1.9475255681550399</v>
      </c>
      <c r="Q82" s="185">
        <f ca="1">IF(ISERROR(IF($X$1=1,(VLOOKUP(B82,'X1'!$B:$AZ,46,FALSE)),IF($X$1=2,(VLOOKUP(B82,'X2'!$B:$AZ,46,FALSE)),IF($X$1=3,(VLOOKUP(B82,'X3'!$B:$AZ,46,FALSE)),IF($X$1=4,(VLOOKUP(B82,'X4'!$B:$AZ,46,FALSE)),IF($X$1=5,(VLOOKUP(B82,'X5'!$B:$AZ,46,FALSE)),IF($X$1=6,(VLOOKUP(B82,'X6'!$B:$AZ,46,FALSE)),IF($X$1=7,(VLOOKUP(B82,'X7'!$B:$AZ,46,FALSE)),IF($X$1=8,(VLOOKUP(B82,'X8'!$B:$AZ,46,FALSE)),IF($X$1=9,(VLOOKUP(B82,'X9'!$B:$AZ,46,FALSE)),IF($X$1=10,(VLOOKUP(B82,'X10'!$B:$AZ,46,FALSE)),IF($X$1=11,(VLOOKUP(B82,'X11'!$B:$AZ,46,FALSE)),IF($X$1=12,(VLOOKUP(B82,'X12'!$B:$AZ,46,FALSE)),IF($X$1=13,(VLOOKUP(B82,'X13'!$B:$AZ,46,FALSE)),"B"))))))))))))))=TRUE," ",(IF($X$1=1,(VLOOKUP(B82,'X1'!$B:$AZ,46,FALSE)),IF($X$1=2,(VLOOKUP(B82,'X2'!$B:$AZ,46,FALSE)),IF($X$1=3,(VLOOKUP(B82,'X3'!$B:$AZ,46,FALSE)),IF($X$1=4,(VLOOKUP(B82,'X4'!$B:$AZ,46,FALSE)),IF($X$1=5,(VLOOKUP(B82,'X5'!$B:$AZ,46,FALSE)),IF($X$1=6,(VLOOKUP(B82,'X6'!$B:$AZ,46,FALSE)),IF($X$1=7,(VLOOKUP(B82,'X7'!$B:$AZ,46,FALSE)),IF($X$1=8,(VLOOKUP(B82,'X8'!$B:$AZ,46,FALSE)),IF($X$1=9,(VLOOKUP(B82,'X9'!$B:$AZ,46,FALSE)),IF($X$1=10,(VLOOKUP(B82,'X10'!$B:$AZ,46,FALSE)),IF($X$1=11,(VLOOKUP(B82,'X11'!$B:$AZ,46,FALSE)),IF($X$1=12,(VLOOKUP(B82,'X12'!$B:$AZ,46,FALSE)),IF($X$1=13,(VLOOKUP(B82,'X13'!$B:$AZ,46,FALSE)),"B")))))))))))))))</f>
        <v>-84.53039105635402</v>
      </c>
      <c r="R82" s="185">
        <f ca="1">IF(ISERROR(IF($X$1=1,(VLOOKUP(B82,'X1'!$B:$AZ,15,FALSE)),IF($X$1=2,(VLOOKUP(B82,'X2'!$B:$AZ,15,FALSE)),IF($X$1=3,(VLOOKUP(B82,'X3'!$B:$AZ,15,FALSE)),IF($X$1=4,(VLOOKUP(B82,'X4'!$B:$AZ,15,FALSE)),IF($X$1=5,(VLOOKUP(B82,'X5'!$B:$AZ,15,FALSE)),IF($X$1=6,(VLOOKUP(B82,'X6'!$B:$AZ,15,FALSE)),IF($X$1=7,(VLOOKUP(B82,'X7'!$B:$AZ,15,FALSE)),IF($X$1=8,(VLOOKUP(B82,'X8'!$B:$AZ,15,FALSE)),IF($X$1=9,(VLOOKUP(B82,'X9'!$B:$AZ,15,FALSE)),IF($X$1=10,(VLOOKUP(B82,'X10'!$B:$AZ,15,FALSE)),IF($X$1=11,(VLOOKUP(B82,'X11'!$B:$AZ,15,FALSE)),IF($X$1=12,(VLOOKUP(B82,'X12'!$B:$AZ,15,FALSE)),IF($X$1=13,(VLOOKUP(B82,'X13'!$B:$AZ,15,FALSE)),"B"))))))))))))))=TRUE," ",(IF($X$1=1,(VLOOKUP(B82,'X1'!$B:$AZ,15,FALSE)),IF($X$1=2,(VLOOKUP(B82,'X2'!$B:$AZ,15,FALSE)),IF($X$1=3,(VLOOKUP(B82,'X3'!$B:$AZ,15,FALSE)),IF($X$1=4,(VLOOKUP(B82,'X4'!$B:$AZ,15,FALSE)),IF($X$1=5,(VLOOKUP(B82,'X5'!$B:$AZ,15,FALSE)),IF($X$1=6,(VLOOKUP(B82,'X6'!$B:$AZ,15,FALSE)),IF($X$1=7,(VLOOKUP(B82,'X7'!$B:$AZ,15,FALSE)),IF($X$1=8,(VLOOKUP(B82,'X8'!$B:$AZ,15,FALSE)),IF($X$1=9,(VLOOKUP(B82,'X9'!$B:$AZ,15,FALSE)),IF($X$1=10,(VLOOKUP(B82,'X10'!$B:$AZ,15,FALSE)),IF($X$1=11,(VLOOKUP(B82,'X11'!$B:$AZ,15,FALSE)),IF($X$1=12,(VLOOKUP(B82,'X12'!$B:$AZ,15,FALSE)),IF($X$1=13,(VLOOKUP(B82,'X13'!$B:$AZ,15,FALSE)),"B")))))))))))))))</f>
        <v>4.3370508054522929</v>
      </c>
      <c r="S82" s="185">
        <f ca="1">IF(ISERROR(IF((IF($X$1=1,(VLOOKUP(B82,'X1'!$B:$AZ,14,FALSE)),(IF($X$1=2,(VLOOKUP(B82,'X2'!$B:$AZ,14,FALSE)),(IF($X$1=3,(VLOOKUP(B82,'X3'!$B:$AZ,14,FALSE)),(IF($X$1=4,(VLOOKUP(B82,'X4'!$B:$AZ,14,FALSE)),(IF($X$1=5,(VLOOKUP(B82,'X5'!$B:$AZ,14,FALSE)),(IF($X$1=6,(VLOOKUP(B82,'X6'!$B:$AZ,14,FALSE)),(IF($X$1=7,(VLOOKUP(B82,'X7'!$B:$AZ,14,FALSE)),(IF($X$1=8,(VLOOKUP(B82,'X8'!$B:$AZ,14,FALSE)),(IF($X$1=9,(VLOOKUP(B82,'X9'!$B:$AZ,14,FALSE)),(IF($X$1=10,(VLOOKUP(B82,'X10'!$B:$AZ,14,FALSE)),(IF($X$1=11,(VLOOKUP(B82,'X11'!$B:$AZ,14,FALSE)),(IF($X$1=12,(VLOOKUP(B82,'X12'!$B:$AZ,14,FALSE)),(VLOOKUP(B82,'X13'!$B:$AZ,14,FALSE))))))))))))))))))))))))))=$V$1," ",(IF($X$1=1,(VLOOKUP(B82,'X1'!$B:$AZ,14,FALSE)),(IF($X$1=2,(VLOOKUP(B82,'X2'!$B:$AZ,14,FALSE)),(IF($X$1=3,(VLOOKUP(B82,'X3'!$B:$AZ,14,FALSE)),(IF($X$1=4,(VLOOKUP(B82,'X4'!$B:$AZ,14,FALSE)),(IF($X$1=5,(VLOOKUP(B82,'X5'!$B:$AZ,14,FALSE)),(IF($X$1=6,(VLOOKUP(B82,'X6'!$B:$AZ,14,FALSE)),(IF($X$1=7,(VLOOKUP(B82,'X7'!$B:$AZ,14,FALSE)),(IF($X$1=8,(VLOOKUP(B82,'X8'!$B:$AZ,14,FALSE)),(IF($X$1=9,(VLOOKUP(B82,'X9'!$B:$AZ,14,FALSE)),(IF($X$1=10,(VLOOKUP(B82,'X10'!$B:$AZ,14,FALSE)),(IF($X$1=11,(VLOOKUP(B82,'X11'!$B:$AZ,14,FALSE)),(IF($X$1=12,(VLOOKUP(B82,'X12'!$B:$AZ,14,FALSE)),(VLOOKUP(B82,'X13'!$B:$AZ,14,FALSE))))))))))))))))))))))))))))=TRUE," ",(IF((IF($X$1=1,(VLOOKUP(B82,'X1'!$B:$AZ,14,FALSE)),(IF($X$1=2,(VLOOKUP(B82,'X2'!$B:$AZ,14,FALSE)),(IF($X$1=3,(VLOOKUP(B82,'X3'!$B:$AZ,14,FALSE)),(IF($X$1=4,(VLOOKUP(B82,'X4'!$B:$AZ,14,FALSE)),(IF($X$1=5,(VLOOKUP(B82,'X5'!$B:$AZ,14,FALSE)),(IF($X$1=6,(VLOOKUP(B82,'X6'!$B:$AZ,14,FALSE)),(IF($X$1=7,(VLOOKUP(B82,'X7'!$B:$AZ,14,FALSE)),(IF($X$1=8,(VLOOKUP(B82,'X8'!$B:$AZ,14,FALSE)),(IF($X$1=9,(VLOOKUP(B82,'X9'!$B:$AZ,14,FALSE)),(IF($X$1=10,(VLOOKUP(B82,'X10'!$B:$AZ,14,FALSE)),(IF($X$1=11,(VLOOKUP(B82,'X11'!$B:$AZ,14,FALSE)),(IF($X$1=12,(VLOOKUP(B82,'X12'!$B:$AZ,14,FALSE)),(VLOOKUP(B82,'X13'!$B:$AZ,14,FALSE))))))))))))))))))))))))))=$V$1," ",(IF($X$1=1,(VLOOKUP(B82,'X1'!$B:$AZ,14,FALSE)),(IF($X$1=2,(VLOOKUP(B82,'X2'!$B:$AZ,14,FALSE)),(IF($X$1=3,(VLOOKUP(B82,'X3'!$B:$AZ,14,FALSE)),(IF($X$1=4,(VLOOKUP(B82,'X4'!$B:$AZ,14,FALSE)),(IF($X$1=5,(VLOOKUP(B82,'X5'!$B:$AZ,14,FALSE)),(IF($X$1=6,(VLOOKUP(B82,'X6'!$B:$AZ,14,FALSE)),(IF($X$1=7,(VLOOKUP(B82,'X7'!$B:$AZ,14,FALSE)),(IF($X$1=8,(VLOOKUP(B82,'X8'!$B:$AZ,14,FALSE)),(IF($X$1=9,(VLOOKUP(B82,'X9'!$B:$AZ,14,FALSE)),(IF($X$1=10,(VLOOKUP(B82,'X10'!$B:$AZ,14,FALSE)),(IF($X$1=11,(VLOOKUP(B82,'X11'!$B:$AZ,14,FALSE)),(IF($X$1=12,(VLOOKUP(B82,'X12'!$B:$AZ,14,FALSE)),(VLOOKUP(B82,'X13'!$B:$AZ,14,FALSE)))))))))))))))))))))))))))))</f>
        <v>8.4479371316306562</v>
      </c>
      <c r="W82" s="42" t="str">
        <f>IF(W81=0,(Alf!F5),IF(W81=1,(Alf!F45),IF(W81=2,(Alf!F84),IF(W81=3,(Alf!F122),IF(W81=4,(Alf!F160),IF(W81=5,(Alf!F199),"B"))))))</f>
        <v>AFKS RM Equity</v>
      </c>
    </row>
    <row r="83" spans="1:109" ht="14.1" customHeight="1" x14ac:dyDescent="0.2">
      <c r="A83" s="156">
        <f t="shared" si="9"/>
        <v>36</v>
      </c>
      <c r="B83" s="122" t="str">
        <f>IF(ISERROR(IF($U$16=1,(VLOOKUP(A83,$AC$89:$AH$125,2,FALSE)),IF((IF($X$1=1,'X1'!B42,(IF($X$1=2,'X2'!B42,(IF($X$1=3,'X3'!B42,(IF($X$1=4,'X4'!B42,(IF($X$1=5,'X5'!B42,(IF($X$1=6,'X6'!B42,(IF($X$1=7,'X7'!B42,(IF($X$1=8,'X8'!B42,(IF($X$1=9,'X9'!B42,(IF($X$1=10,'X10'!B42,(IF($X$1=11,'X11'!B42,(IF($X$1=12,'X12'!B42,'X13'!B42))))))))))))))))))))))))="","",(IF($X$1=1,'X1'!B42,(IF($X$1=2,'X2'!B42,(IF($X$1=3,'X3'!B42,(IF($X$1=4,'X4'!B42,(IF($X$1=5,'X5'!B42,(IF($X$1=6,'X6'!B42,(IF($X$1=7,'X7'!B42,(IF($X$1=8,'X8'!B42,(IF($X$1=9,'X9'!B42,(IF($X$1=10,'X10'!B42,(IF($X$1=11,'X11'!B42,(IF($X$1=12,'X12'!B42,'X13'!B42)))))))))))))))))))))))))))=TRUE," ",(IF($U$16=1,(VLOOKUP(A83,$AC$89:$AH$125,2,FALSE)),IF((IF($X$1=1,'X1'!B42,(IF($X$1=2,'X2'!B42,(IF($X$1=3,'X3'!B42,(IF($X$1=4,'X4'!B42,(IF($X$1=5,'X5'!B42,(IF($X$1=6,'X6'!B42,(IF($X$1=7,'X7'!B42,(IF($X$1=8,'X8'!B42,(IF($X$1=9,'X9'!B42,(IF($X$1=10,'X10'!B42,(IF($X$1=11,'X11'!B42,(IF($X$1=12,'X12'!B42,'X13'!B42))))))))))))))))))))))))="","",(IF($X$1=1,'X1'!B42,(IF($X$1=2,'X2'!B42,(IF($X$1=3,'X3'!B42,(IF($X$1=4,'X4'!B42,(IF($X$1=5,'X5'!B42,(IF($X$1=6,'X6'!B42,(IF($X$1=7,'X7'!B42,(IF($X$1=8,'X8'!B42,(IF($X$1=9,'X9'!B42,(IF($X$1=10,'X10'!B42,(IF($X$1=11,'X11'!B42,(IF($X$1=12,'X12'!B42,'X13'!B42))))))))))))))))))))))))))))</f>
        <v>MTSS RM Equity</v>
      </c>
      <c r="C83" s="181" t="str">
        <f ca="1">IF(ISERROR(IF($X$1=1,(VLOOKUP(B83,'X1'!$B:$AZ,47,FALSE)),IF($X$1=2,(VLOOKUP(B83,'X2'!$B:$AZ,47,FALSE)),IF($X$1=3,(VLOOKUP(B83,'X3'!$B:$AZ,47,FALSE)),IF($X$1=4,(VLOOKUP(B83,'X4'!$B:$AZ,47,FALSE)),IF($X$1=5,(VLOOKUP(B83,'X5'!$B:$AZ,47,FALSE)),IF($X$1=6,(VLOOKUP(B83,'X6'!$B:$AZ,47,FALSE)),IF($X$1=7,(VLOOKUP(B83,'X7'!$B:$AZ,47,FALSE)),IF($X$1=8,(VLOOKUP(B83,'X8'!$B:$AZ,47,FALSE)),IF($X$1=9,(VLOOKUP(B83,'X9'!$B:$AZ,47,FALSE)),IF($X$1=10,(VLOOKUP(B83,'X10'!$B:$AZ,47,FALSE)),IF($X$1=11,(VLOOKUP(B83,'X11'!$B:$AZ,47,FALSE)),IF($X$1=12,(VLOOKUP(B83,'X12'!$B:$AZ,47,FALSE)),IF($X$1=13,(VLOOKUP(B83,'X13'!$B:$AZ,47,FALSE)),"B"))))))))))))))=TRUE," ",(IF($X$1=1,(VLOOKUP(B83,'X1'!$B:$AZ,47,FALSE)),IF($X$1=2,(VLOOKUP(B83,'X2'!$B:$AZ,47,FALSE)),IF($X$1=3,(VLOOKUP(B83,'X3'!$B:$AZ,47,FALSE)),IF($X$1=4,(VLOOKUP(B83,'X4'!$B:$AZ,47,FALSE)),IF($X$1=5,(VLOOKUP(B83,'X5'!$B:$AZ,47,FALSE)),IF($X$1=6,(VLOOKUP(B83,'X6'!$B:$AZ,47,FALSE)),IF($X$1=7,(VLOOKUP(B83,'X7'!$B:$AZ,47,FALSE)),IF($X$1=8,(VLOOKUP(B83,'X8'!$B:$AZ,47,FALSE)),IF($X$1=9,(VLOOKUP(B83,'X9'!$B:$AZ,47,FALSE)),IF($X$1=10,(VLOOKUP(B83,'X10'!$B:$AZ,47,FALSE)),IF($X$1=11,(VLOOKUP(B83,'X11'!$B:$AZ,47,FALSE)),IF($X$1=12,(VLOOKUP(B83,'X12'!$B:$AZ,47,FALSE)),IF($X$1=13,(VLOOKUP(B83,'X13'!$B:$AZ,47,FALSE)),"B")))))))))))))))</f>
        <v>Mobile TeleSystems PJSC</v>
      </c>
      <c r="D83" s="181" t="str">
        <f ca="1">IF(ISERROR(IF($X$1=1,(VLOOKUP(B83,'X1'!$B:$AP,41,FALSE)),IF($X$1=2,(VLOOKUP(B83,'X2'!$B:$AP,41,FALSE)),IF($X$1=3,(VLOOKUP(B83,'X3'!$B:$AP,41,FALSE)),IF($X$1=4,(VLOOKUP(B83,'X4'!$B:$AP,41,FALSE)),IF($X$1=5,(VLOOKUP(B83,'X5'!$B:$AP,41,FALSE)),IF($X$1=6,(VLOOKUP(B83,'X6'!$B:$AP,41,FALSE)),IF($X$1=7,(VLOOKUP(B83,'X7'!$B:$AP,41,FALSE)),IF($X$1=8,(VLOOKUP(B83,'X8'!$B:$AP,41,FALSE)),IF($X$1=9,(VLOOKUP(B83,'X9'!$B:$AP,41,FALSE)),IF($X$1=10,(VLOOKUP(B83,'X10'!$B:$AP,41,FALSE)),IF($X$1=11,(VLOOKUP(B83,'X11'!$B:$AP,41,FALSE)),IF($X$1=12,(VLOOKUP(B83,'X12'!$B:$AP,41,FALSE)),IF($X$1=13,(VLOOKUP(B83,'X13'!$B:$AP,41,FALSE)),"B"))))))))))))))=TRUE," ",(IF($X$1=1,(VLOOKUP(B83,'X1'!$B:$AP,41,FALSE)),IF($X$1=2,(VLOOKUP(B83,'X2'!$B:$AP,41,FALSE)),IF($X$1=3,(VLOOKUP(B83,'X3'!$B:$AP,41,FALSE)),IF($X$1=4,(VLOOKUP(B83,'X4'!$B:$AP,41,FALSE)),IF($X$1=5,(VLOOKUP(B83,'X5'!$B:$AP,41,FALSE)),IF($X$1=6,(VLOOKUP(B83,'X6'!$B:$AP,41,FALSE)),IF($X$1=7,(VLOOKUP(B83,'X7'!$B:$AP,41,FALSE)),IF($X$1=8,(VLOOKUP(B83,'X8'!$B:$AP,41,FALSE)),IF($X$1=9,(VLOOKUP(B83,'X9'!$B:$AP,41,FALSE)),IF($X$1=10,(VLOOKUP(B83,'X10'!$B:$AP,41,FALSE)),IF($X$1=11,(VLOOKUP(B83,'X11'!$B:$AP,41,FALSE)),IF($X$1=12,(VLOOKUP(B83,'X12'!$B:$AP,41,FALSE)),IF($X$1=13,(VLOOKUP(B83,'X13'!$B:$AP,41,FALSE)),"B")))))))))))))))</f>
        <v>Wireless Telecommunications</v>
      </c>
      <c r="E83" s="182">
        <f ca="1">IF(ISERROR(IF($X$1=1,(VLOOKUP(B83,'X1'!$B:$AP,7,FALSE)),IF($X$1=2,(VLOOKUP(B83,'X2'!$B:$AP,7,FALSE)),IF($X$1=3,(VLOOKUP(B83,'X3'!$B:$AP,7,FALSE)),IF($X$1=4,(VLOOKUP(B83,'X4'!$B:$AP,7,FALSE)),IF($X$1=5,(VLOOKUP(B83,'X5'!$B:$AP,7,FALSE)),IF($X$1=6,(VLOOKUP(B83,'X6'!$B:$AP,7,FALSE)),IF($X$1=7,(VLOOKUP(B83,'X7'!$B:$AP,7,FALSE)),IF($X$1=8,(VLOOKUP(B83,'X8'!$B:$AP,7,FALSE)),IF($X$1=9,(VLOOKUP(B83,'X9'!$B:$AP,7,FALSE)),IF($X$1=10,(VLOOKUP(B83,'X10'!$B:$AP,7,FALSE)),IF($X$1=11,(VLOOKUP(B83,'X11'!$B:$AP,7,FALSE)),IF($X$1=12,(VLOOKUP(B83,'X12'!$B:$AP,7,FALSE)),IF($X$1=13,(VLOOKUP(B83,'X13'!$B:$AP,7,FALSE)),"B"))))))))))))))=TRUE," ",(IF($X$1=1,(VLOOKUP(B83,'X1'!$B:$AP,7,FALSE)),IF($X$1=2,(VLOOKUP(B83,'X2'!$B:$AP,7,FALSE)),IF($X$1=3,(VLOOKUP(B83,'X3'!$B:$AP,7,FALSE)),IF($X$1=4,(VLOOKUP(B83,'X4'!$B:$AP,7,FALSE)),IF($X$1=5,(VLOOKUP(B83,'X5'!$B:$AP,7,FALSE)),IF($X$1=6,(VLOOKUP(B83,'X6'!$B:$AP,7,FALSE)),IF($X$1=7,(VLOOKUP(B83,'X7'!$B:$AP,7,FALSE)),IF($X$1=8,(VLOOKUP(B83,'X8'!$B:$AP,7,FALSE)),IF($X$1=9,(VLOOKUP(B83,'X9'!$B:$AP,7,FALSE)),IF($X$1=10,(VLOOKUP(B83,'X10'!$B:$AP,7,FALSE)),IF($X$1=11,(VLOOKUP(B83,'X11'!$B:$AP,7,FALSE)),IF($X$1=12,(VLOOKUP(B83,'X12'!$B:$AP,7,FALSE)),IF($X$1=13,(VLOOKUP(B83,'X13'!$B:$AP,7,FALSE)),"B")))))))))))))))</f>
        <v>341.15</v>
      </c>
      <c r="F83" s="182">
        <f ca="1">IF(ISERROR(IF((IF($X$1=1,(VLOOKUP(B83,'X1'!$B:$AO,6,FALSE)),(IF($X$1=2,(VLOOKUP(B83,'X2'!$B:$AO,6,FALSE)),(IF($X$1=3,(VLOOKUP(B83,'X3'!$B:$AO,6,FALSE)),(IF($X$1=4,(VLOOKUP(B83,'X4'!$B:$AO,6,FALSE)),(IF($X$1=5,(VLOOKUP(B83,'X5'!$B:$AO,6,FALSE)),(IF($X$1=6,(VLOOKUP(B83,'X6'!$B:$AO,6,FALSE)),(IF($X$1=7,(VLOOKUP(B83,'X7'!$B:$AO,6,FALSE)),(IF($X$1=8,(VLOOKUP(B83,'X8'!$B:$AO,6,FALSE)),(IF($X$1=9,(VLOOKUP(B83,'X9'!$B:$AO,6,FALSE)),(IF($X$1=10,(VLOOKUP(B83,'X10'!$B:$AO,6,FALSE)),(IF($X$1=11,(VLOOKUP(B83,'X11'!$B:$AO,6,FALSE)),(IF($X$1=12,(VLOOKUP(B83,'X12'!$B:$AO,6,FALSE)),(VLOOKUP(B83,'X13'!$B:$AO,6,FALSE))))))))))))))))))))))))))=$V$1," ",(IF($X$1=1,(VLOOKUP(B83,'X1'!$B:$AO,6,FALSE)),(IF($X$1=2,(VLOOKUP(B83,'X2'!$B:$AO,6,FALSE)),(IF($X$1=3,(VLOOKUP(B83,'X3'!$B:$AO,6,FALSE)),(IF($X$1=4,(VLOOKUP(B83,'X4'!$B:$AO,6,FALSE)),(IF($X$1=5,(VLOOKUP(B83,'X5'!$B:$AO,6,FALSE)),(IF($X$1=6,(VLOOKUP(B83,'X6'!$B:$AO,6,FALSE)),(IF($X$1=7,(VLOOKUP(B83,'X7'!$B:$AO,6,FALSE)),(IF($X$1=8,(VLOOKUP(B83,'X8'!$B:$AO,6,FALSE)),(IF($X$1=9,(VLOOKUP(B83,'X9'!$B:$AO,6,FALSE)),(IF($X$1=10,(VLOOKUP(B83,'X10'!$B:$AO,6,FALSE)),(IF($X$1=11,(VLOOKUP(B83,'X11'!$B:$AO,6,FALSE)),(IF($X$1=12,(VLOOKUP(B83,'X12'!$B:$AO,6,FALSE)),(VLOOKUP(B83,'X13'!$B:$AO,6,FALSE))))))))))))))))))))))))))))=TRUE," ",(IF((IF($X$1=1,(VLOOKUP(B83,'X1'!$B:$AO,6,FALSE)),(IF($X$1=2,(VLOOKUP(B83,'X2'!$B:$AO,6,FALSE)),(IF($X$1=3,(VLOOKUP(B83,'X3'!$B:$AO,6,FALSE)),(IF($X$1=4,(VLOOKUP(B83,'X4'!$B:$AO,6,FALSE)),(IF($X$1=5,(VLOOKUP(B83,'X5'!$B:$AO,6,FALSE)),(IF($X$1=6,(VLOOKUP(B83,'X6'!$B:$AO,6,FALSE)),(IF($X$1=7,(VLOOKUP(B83,'X7'!$B:$AO,6,FALSE)),(IF($X$1=8,(VLOOKUP(B83,'X8'!$B:$AO,6,FALSE)),(IF($X$1=9,(VLOOKUP(B83,'X9'!$B:$AO,6,FALSE)),(IF($X$1=10,(VLOOKUP(B83,'X10'!$B:$AO,6,FALSE)),(IF($X$1=11,(VLOOKUP(B83,'X11'!$B:$AO,6,FALSE)),(IF($X$1=12,(VLOOKUP(B83,'X12'!$B:$AO,6,FALSE)),(VLOOKUP(B83,'X13'!$B:$AO,6,FALSE))))))))))))))))))))))))))=$V$1," ",(IF($X$1=1,(VLOOKUP(B83,'X1'!$B:$AO,6,FALSE)),(IF($X$1=2,(VLOOKUP(B83,'X2'!$B:$AO,6,FALSE)),(IF($X$1=3,(VLOOKUP(B83,'X3'!$B:$AO,6,FALSE)),(IF($X$1=4,(VLOOKUP(B83,'X4'!$B:$AO,6,FALSE)),(IF($X$1=5,(VLOOKUP(B83,'X5'!$B:$AO,6,FALSE)),(IF($X$1=6,(VLOOKUP(B83,'X6'!$B:$AO,6,FALSE)),(IF($X$1=7,(VLOOKUP(B83,'X7'!$B:$AO,6,FALSE)),(IF($X$1=8,(VLOOKUP(B83,'X8'!$B:$AO,6,FALSE)),(IF($X$1=9,(VLOOKUP(B83,'X9'!$B:$AO,6,FALSE)),(IF($X$1=10,(VLOOKUP(B83,'X10'!$B:$AO,6,FALSE)),(IF($X$1=11,(VLOOKUP(B83,'X11'!$B:$AO,6,FALSE)),(IF($X$1=12,(VLOOKUP(B83,'X12'!$B:$AO,6,FALSE)),(VLOOKUP(B83,'X13'!$B:$AO,6,FALSE)))))))))))))))))))))))))))))</f>
        <v>392.5</v>
      </c>
      <c r="G83" s="182">
        <f ca="1">IF(ISERROR(IF($X$1=1,(VLOOKUP(B83,'X1'!$B:$AZ,44,FALSE)),IF($X$1=2,(VLOOKUP(B83,'X2'!$B:$AZ,44,FALSE)),IF($X$1=3,(VLOOKUP(B83,'X3'!$B:$AZ,44,FALSE)),IF($X$1=4,(VLOOKUP(B83,'X4'!$B:$AZ,44,FALSE)),IF($X$1=5,(VLOOKUP(B83,'X5'!$B:$AZ,44,FALSE)),IF($X$1=6,(VLOOKUP(B83,'X6'!$B:$AZ,44,FALSE)),IF($X$1=7,(VLOOKUP(B83,'X7'!$B:$AZ,44,FALSE)),IF($X$1=8,(VLOOKUP(B83,'X8'!$B:$AZ,44,FALSE)),IF($X$1=9,(VLOOKUP(B83,'X9'!$B:$AZ,44,FALSE)),IF($X$1=10,(VLOOKUP(B83,'X10'!$B:$AZ,44,FALSE)),IF($X$1=11,(VLOOKUP(B83,'X11'!$B:$AZ,44,FALSE)),IF($X$1=12,(VLOOKUP(B83,'X12'!$B:$AZ,44,FALSE)),IF($X$1=13,(VLOOKUP(B83,'X13'!$B:$AZ,44,FALSE)),"B"))))))))))))))=TRUE," ",(IF($X$1=1,(VLOOKUP(B83,'X1'!$B:$AZ,44,FALSE)),IF($X$1=2,(VLOOKUP(B83,'X2'!$B:$AZ,44,FALSE)),IF($X$1=3,(VLOOKUP(B83,'X3'!$B:$AZ,44,FALSE)),IF($X$1=4,(VLOOKUP(B83,'X4'!$B:$AZ,44,FALSE)),IF($X$1=5,(VLOOKUP(B83,'X5'!$B:$AZ,44,FALSE)),IF($X$1=6,(VLOOKUP(B83,'X6'!$B:$AZ,44,FALSE)),IF($X$1=7,(VLOOKUP(B83,'X7'!$B:$AZ,44,FALSE)),IF($X$1=8,(VLOOKUP(B83,'X8'!$B:$AZ,44,FALSE)),IF($X$1=9,(VLOOKUP(B83,'X9'!$B:$AZ,44,FALSE)),IF($X$1=10,(VLOOKUP(B83,'X10'!$B:$AZ,44,FALSE)),IF($X$1=11,(VLOOKUP(B83,'X11'!$B:$AZ,44,FALSE)),IF($X$1=12,(VLOOKUP(B83,'X12'!$B:$AZ,44,FALSE)),IF($X$1=13,(VLOOKUP(B83,'X13'!$B:$AZ,44,FALSE)),"B")))))))))))))))</f>
        <v>15.052029898871467</v>
      </c>
      <c r="H83" s="182">
        <f ca="1">IF(ISERROR(IF($X$1=1,(VLOOKUP(B83,'X1'!$B:$AZ,8,FALSE)),IF($X$1=2,(VLOOKUP(B83,'X2'!$B:$AZ,8,FALSE)),IF($X$1=3,(VLOOKUP(B83,'X3'!$B:$AZ,8,FALSE)),IF($X$1=4,(VLOOKUP(B83,'X4'!$B:$AZ,8,FALSE)),IF($X$1=5,(VLOOKUP(B83,'X5'!$B:$AZ,8,FALSE)),IF($X$1=6,(VLOOKUP(B83,'X6'!$B:$AZ,8,FALSE)),IF($X$1=7,(VLOOKUP(B83,'X7'!$B:$AZ,8,FALSE)),IF($X$1=8,(VLOOKUP(B83,'X8'!$B:$AZ,8,FALSE)),IF($X$1=9,(VLOOKUP(B83,'X9'!$B:$AZ,8,FALSE)),IF($X$1=10,(VLOOKUP(B83,'X10'!$B:$AZ,8,FALSE)),IF($X$1=11,(VLOOKUP(B83,'X11'!$B:$AZ,8,FALSE)),IF($X$1=12,(VLOOKUP(B83,'X12'!$B:$AZ,8,FALSE)),IF($X$1=13,(VLOOKUP(B83,'X13'!$B:$AZ,8,FALSE)),"B"))))))))))))))=TRUE," ",(IF($X$1=1,(VLOOKUP(B83,'X1'!$B:$AZ,8,FALSE)),IF($X$1=2,(VLOOKUP(B83,'X2'!$B:$AZ,8,FALSE)),IF($X$1=3,(VLOOKUP(B83,'X3'!$B:$AZ,8,FALSE)),IF($X$1=4,(VLOOKUP(B83,'X4'!$B:$AZ,8,FALSE)),IF($X$1=5,(VLOOKUP(B83,'X5'!$B:$AZ,8,FALSE)),IF($X$1=6,(VLOOKUP(B83,'X6'!$B:$AZ,8,FALSE)),IF($X$1=7,(VLOOKUP(B83,'X7'!$B:$AZ,8,FALSE)),IF($X$1=8,(VLOOKUP(B83,'X8'!$B:$AZ,8,FALSE)),IF($X$1=9,(VLOOKUP(B83,'X9'!$B:$AZ,8,FALSE)),IF($X$1=10,(VLOOKUP(B83,'X10'!$B:$AZ,8,FALSE)),IF($X$1=11,(VLOOKUP(B83,'X11'!$B:$AZ,8,FALSE)),IF($X$1=12,(VLOOKUP(B83,'X12'!$B:$AZ,8,FALSE)),IF($X$1=13,(VLOOKUP(B83,'X13'!$B:$AZ,8,FALSE)),"B")))))))))))))))</f>
        <v>9352.6564415701287</v>
      </c>
      <c r="I83" s="183">
        <f ca="1">IF(ISERROR(IF($X$1=1,(VLOOKUP(B83,'X1'!$B:$AZ,2,FALSE)),IF($X$1=2,(VLOOKUP(B83,'X2'!$B:$AZ,2,FALSE)),IF($X$1=3,(VLOOKUP(B83,'X3'!$B:$AZ,2,FALSE)),IF($X$1=4,(VLOOKUP(B83,'X4'!$B:$AZ,2,FALSE)),IF($X$1=5,(VLOOKUP(B83,'X5'!$B:$AZ,2,FALSE)),IF($X$1=6,(VLOOKUP(B83,'X6'!$B:$AZ,2,FALSE)),IF($X$1=7,(VLOOKUP(B83,'X7'!$B:$AZ,2,FALSE)),IF($X$1=8,(VLOOKUP(B83,'X8'!$B:$AZ,2,FALSE)),IF($X$1=9,(VLOOKUP(B83,'X9'!$B:$AZ,2,FALSE)),IF($X$1=10,(VLOOKUP(B83,'X10'!$B:$AZ,2,FALSE)),IF($X$1=11,(VLOOKUP(B83,'X11'!$B:$AZ,2,FALSE)),IF($X$1=12,(VLOOKUP(B83,'X12'!$B:$AZ,2,FALSE)),IF($X$1=13,(VLOOKUP(B83,'X13'!$B:$AZ,2,FALSE)),"B"))))))))))))))=TRUE," ",(IF($X$1=1,(VLOOKUP(B83,'X1'!$B:$AZ,2,FALSE)),IF($X$1=2,(VLOOKUP(B83,'X2'!$B:$AZ,2,FALSE)),IF($X$1=3,(VLOOKUP(B83,'X3'!$B:$AZ,2,FALSE)),IF($X$1=4,(VLOOKUP(B83,'X4'!$B:$AZ,2,FALSE)),IF($X$1=5,(VLOOKUP(B83,'X5'!$B:$AZ,2,FALSE)),IF($X$1=6,(VLOOKUP(B83,'X6'!$B:$AZ,2,FALSE)),IF($X$1=7,(VLOOKUP(B83,'X7'!$B:$AZ,2,FALSE)),IF($X$1=8,(VLOOKUP(B83,'X8'!$B:$AZ,2,FALSE)),IF($X$1=9,(VLOOKUP(B83,'X9'!$B:$AZ,2,FALSE)),IF($X$1=10,(VLOOKUP(B83,'X10'!$B:$AZ,2,FALSE)),IF($X$1=11,(VLOOKUP(B83,'X11'!$B:$AZ,2,FALSE)),IF($X$1=12,(VLOOKUP(B83,'X12'!$B:$AZ,2,FALSE)),IF($X$1=13,(VLOOKUP(B83,'X13'!$B:$AZ,2,FALSE)),"B")))))))))))))))</f>
        <v>9</v>
      </c>
      <c r="J83" s="183">
        <f ca="1">IF(ISERROR(IF($X$1=1,(VLOOKUP(B83,'X1'!$B:$AZ,3,FALSE)),IF($X$1=2,(VLOOKUP(B83,'X2'!$B:$AZ,3,FALSE)),IF($X$1=3,(VLOOKUP(B83,'X3'!$B:$AZ,3,FALSE)),IF($X$1=4,(VLOOKUP(B83,'X4'!$B:$AZ,3,FALSE)),IF($X$1=5,(VLOOKUP(B83,'X5'!$B:$AZ,3,FALSE)),IF($X$1=6,(VLOOKUP(B83,'X6'!$B:$AZ,3,FALSE)),IF($X$1=7,(VLOOKUP(B83,'X7'!$B:$AZ,3,FALSE)),IF($X$1=8,(VLOOKUP(B83,'X8'!$B:$AZ,3,FALSE)),IF($X$1=9,(VLOOKUP(B83,'X9'!$B:$AZ,3,FALSE)),IF($X$1=10,(VLOOKUP(B83,'X10'!$B:$AZ,3,FALSE)),IF($X$1=11,(VLOOKUP(B83,'X11'!$B:$AZ,3,FALSE)),IF($X$1=12,(VLOOKUP(B83,'X12'!$B:$AZ,3,FALSE)),IF($X$1=13,(VLOOKUP(B83,'X13'!$B:$AZ,3,FALSE)),"B"))))))))))))))=TRUE," ",(IF($X$1=1,(VLOOKUP(B83,'X1'!$B:$AZ,3,FALSE)),IF($X$1=2,(VLOOKUP(B83,'X2'!$B:$AZ,3,FALSE)),IF($X$1=3,(VLOOKUP(B83,'X3'!$B:$AZ,3,FALSE)),IF($X$1=4,(VLOOKUP(B83,'X4'!$B:$AZ,3,FALSE)),IF($X$1=5,(VLOOKUP(B83,'X5'!$B:$AZ,3,FALSE)),IF($X$1=6,(VLOOKUP(B83,'X6'!$B:$AZ,3,FALSE)),IF($X$1=7,(VLOOKUP(B83,'X7'!$B:$AZ,3,FALSE)),IF($X$1=8,(VLOOKUP(B83,'X8'!$B:$AZ,3,FALSE)),IF($X$1=9,(VLOOKUP(B83,'X9'!$B:$AZ,3,FALSE)),IF($X$1=10,(VLOOKUP(B83,'X10'!$B:$AZ,3,FALSE)),IF($X$1=11,(VLOOKUP(B83,'X11'!$B:$AZ,3,FALSE)),IF($X$1=12,(VLOOKUP(B83,'X12'!$B:$AZ,3,FALSE)),IF($X$1=13,(VLOOKUP(B83,'X13'!$B:$AZ,3,FALSE)),"B")))))))))))))))</f>
        <v>0</v>
      </c>
      <c r="K83" s="183">
        <f ca="1">IF(ISERROR(IF($X$1=1,(VLOOKUP(B83,'X1'!$B:$AZ,5,FALSE)),IF($X$1=2,(VLOOKUP(B83,'X2'!$B:$AZ,5,FALSE)),IF($X$1=3,(VLOOKUP(B83,'X3'!$B:$AZ,5,FALSE)),IF($X$1=4,(VLOOKUP(B83,'X4'!$B:$AZ,5,FALSE)),IF($X$1=5,(VLOOKUP(B83,'X5'!$B:$AZ,5,FALSE)),IF($X$1=6,(VLOOKUP(B83,'X6'!$B:$AZ,5,FALSE)),IF($X$1=7,(VLOOKUP(B83,'X7'!$B:$AZ,5,FALSE)),IF($X$1=8,(VLOOKUP(B83,'X8'!$B:$AZ,5,FALSE)),IF($X$1=9,(VLOOKUP(B83,'X9'!$B:$AZ,5,FALSE)),IF($X$1=10,(VLOOKUP(B83,'X10'!$B:$AZ,5,FALSE)),IF($X$1=11,(VLOOKUP(B83,'X11'!$B:$AZ,5,FALSE)),IF($X$1=12,(VLOOKUP(B83,'X12'!$B:$AZ,5,FALSE)),IF($X$1=13,(VLOOKUP(B83,'X13'!$B:$AZ,5,FALSE)),"B"))))))))))))))=TRUE," ",(IF($X$1=1,(VLOOKUP(B83,'X1'!$B:$AZ,5,FALSE)),IF($X$1=2,(VLOOKUP(B83,'X2'!$B:$AZ,5,FALSE)),IF($X$1=3,(VLOOKUP(B83,'X3'!$B:$AZ,5,FALSE)),IF($X$1=4,(VLOOKUP(B83,'X4'!$B:$AZ,5,FALSE)),IF($X$1=5,(VLOOKUP(B83,'X5'!$B:$AZ,5,FALSE)),IF($X$1=6,(VLOOKUP(B83,'X6'!$B:$AZ,5,FALSE)),IF($X$1=7,(VLOOKUP(B83,'X7'!$B:$AZ,5,FALSE)),IF($X$1=8,(VLOOKUP(B83,'X8'!$B:$AZ,5,FALSE)),IF($X$1=9,(VLOOKUP(B83,'X9'!$B:$AZ,5,FALSE)),IF($X$1=10,(VLOOKUP(B83,'X10'!$B:$AZ,5,FALSE)),IF($X$1=11,(VLOOKUP(B83,'X11'!$B:$AZ,5,FALSE)),IF($X$1=12,(VLOOKUP(B83,'X12'!$B:$AZ,5,FALSE)),IF($X$1=13,(VLOOKUP(B83,'X13'!$B:$AZ,5,FALSE)),"B")))))))))))))))</f>
        <v>12</v>
      </c>
      <c r="L83" s="184">
        <f ca="1">IF(ISERROR(IF($X$1=1,(VLOOKUP(B83,'X1'!$B:$AZ,9,FALSE)),IF($X$1=2,(VLOOKUP(B83,'X2'!$B:$AZ,9,FALSE)),IF($X$1=3,(VLOOKUP(B83,'X3'!$B:$AZ,9,FALSE)),IF($X$1=4,(VLOOKUP(B83,'X4'!$B:$AZ,9,FALSE)),IF($X$1=5,(VLOOKUP(B83,'X5'!$B:$AZ,9,FALSE)),IF($X$1=6,(VLOOKUP(B83,'X6'!$B:$AZ,9,FALSE)),IF($X$1=7,(VLOOKUP(B83,'X7'!$B:$AZ,9,FALSE)),IF($X$1=8,(VLOOKUP(B83,'X8'!$B:$AZ,9,FALSE)),IF($X$1=9,(VLOOKUP(B83,'X9'!$B:$AZ,9,FALSE)),IF($X$1=10,(VLOOKUP(B83,'X10'!$B:$AZ,9,FALSE)),IF($X$1=11,(VLOOKUP(B83,'X11'!$B:$AZ,9,FALSE)),IF($X$1=12,(VLOOKUP(B83,'X12'!$B:$AZ,9,FALSE)),IF($X$1=13,(VLOOKUP(B83,'X13'!$B:$AZ,9,FALSE)),"B"))))))))))))))=TRUE," ",(IF($X$1=1,(VLOOKUP(B83,'X1'!$B:$AZ,9,FALSE)),IF($X$1=2,(VLOOKUP(B83,'X2'!$B:$AZ,9,FALSE)),IF($X$1=3,(VLOOKUP(B83,'X3'!$B:$AZ,9,FALSE)),IF($X$1=4,(VLOOKUP(B83,'X4'!$B:$AZ,9,FALSE)),IF($X$1=5,(VLOOKUP(B83,'X5'!$B:$AZ,9,FALSE)),IF($X$1=6,(VLOOKUP(B83,'X6'!$B:$AZ,9,FALSE)),IF($X$1=7,(VLOOKUP(B83,'X7'!$B:$AZ,9,FALSE)),IF($X$1=8,(VLOOKUP(B83,'X8'!$B:$AZ,9,FALSE)),IF($X$1=9,(VLOOKUP(B83,'X9'!$B:$AZ,9,FALSE)),IF($X$1=10,(VLOOKUP(B83,'X10'!$B:$AZ,9,FALSE)),IF($X$1=11,(VLOOKUP(B83,'X11'!$B:$AZ,9,FALSE)),IF($X$1=12,(VLOOKUP(B83,'X12'!$B:$AZ,9,FALSE)),IF($X$1=13,(VLOOKUP(B83,'X13'!$B:$AZ,9,FALSE)),"B")))))))))))))))</f>
        <v>9.7003042452159551</v>
      </c>
      <c r="M83" s="184">
        <f ca="1">IF(ISERROR(IF($X$1=1,(VLOOKUP(B83,'X1'!$B:$AZ,10,FALSE)),IF($X$1=2,(VLOOKUP(B83,'X2'!$B:$AZ,10,FALSE)),IF($X$1=3,(VLOOKUP(B83,'X3'!$B:$AZ,10,FALSE)),IF($X$1=4,(VLOOKUP(B83,'X4'!$B:$AZ,10,FALSE)),IF($X$1=5,(VLOOKUP(B83,'X5'!$B:$AZ,10,FALSE)),IF($X$1=6,(VLOOKUP(B83,'X6'!$B:$AZ,10,FALSE)),IF($X$1=7,(VLOOKUP(B83,'X7'!$B:$AZ,10,FALSE)),IF($X$1=8,(VLOOKUP(B83,'X8'!$B:$AZ,10,FALSE)),IF($X$1=9,(VLOOKUP(B83,'X9'!$B:$AZ,10,FALSE)),IF($X$1=10,(VLOOKUP(B83,'X10'!$B:$AZ,10,FALSE)),IF($X$1=11,(VLOOKUP(B83,'X11'!$B:$AZ,10,FALSE)),IF($X$1=12,(VLOOKUP(B83,'X12'!$B:$AZ,10,FALSE)),IF($X$1=13,(VLOOKUP(B83,'X13'!$B:$AZ,10,FALSE)),"B"))))))))))))))=TRUE," ",(IF($X$1=1,(VLOOKUP(B83,'X1'!$B:$AZ,10,FALSE)),IF($X$1=2,(VLOOKUP(B83,'X2'!$B:$AZ,10,FALSE)),IF($X$1=3,(VLOOKUP(B83,'X3'!$B:$AZ,10,FALSE)),IF($X$1=4,(VLOOKUP(B83,'X4'!$B:$AZ,10,FALSE)),IF($X$1=5,(VLOOKUP(B83,'X5'!$B:$AZ,10,FALSE)),IF($X$1=6,(VLOOKUP(B83,'X6'!$B:$AZ,10,FALSE)),IF($X$1=7,(VLOOKUP(B83,'X7'!$B:$AZ,10,FALSE)),IF($X$1=8,(VLOOKUP(B83,'X8'!$B:$AZ,10,FALSE)),IF($X$1=9,(VLOOKUP(B83,'X9'!$B:$AZ,10,FALSE)),IF($X$1=10,(VLOOKUP(B83,'X10'!$B:$AZ,10,FALSE)),IF($X$1=11,(VLOOKUP(B83,'X11'!$B:$AZ,10,FALSE)),IF($X$1=12,(VLOOKUP(B83,'X12'!$B:$AZ,10,FALSE)),IF($X$1=13,(VLOOKUP(B83,'X13'!$B:$AZ,10,FALSE)),"B")))))))))))))))</f>
        <v>8.7150338485119416</v>
      </c>
      <c r="N83" s="185">
        <f ca="1">IF(ISERROR(IF($X$1=1,(VLOOKUP(B83,'X1'!$B:$AZ,45,FALSE)),IF($X$1=2,(VLOOKUP(B83,'X2'!$B:$AZ,45,FALSE)),IF($X$1=3,(VLOOKUP(B83,'X3'!$B:$AZ,45,FALSE)),IF($X$1=4,(VLOOKUP(B83,'X4'!$B:$AZ,45,FALSE)),IF($X$1=5,(VLOOKUP(B83,'X5'!$B:$AZ,45,FALSE)),IF($X$1=6,(VLOOKUP(B83,'X6'!$B:$AZ,45,FALSE)),IF($X$1=7,(VLOOKUP(B83,'X7'!$B:$AZ,45,FALSE)),IF($X$1=8,(VLOOKUP(B83,'X8'!$B:$AZ,45,FALSE)),IF($X$1=9,(VLOOKUP(B83,'X9'!$B:$AZ,45,FALSE)),IF($X$1=10,(VLOOKUP(B83,'X10'!$B:$AZ,45,FALSE)),IF($X$1=11,(VLOOKUP(B83,'X11'!$B:$AZ,45,FALSE)),IF($X$1=12,(VLOOKUP(B83,'X12'!$B:$AZ,45,FALSE)),IF($X$1=13,(VLOOKUP(B83,'X13'!$B:$AZ,45,FALSE)),"B"))))))))))))))=TRUE," ",(IF($X$1=1,(VLOOKUP(B83,'X1'!$B:$AZ,45,FALSE)),IF($X$1=2,(VLOOKUP(B83,'X2'!$B:$AZ,45,FALSE)),IF($X$1=3,(VLOOKUP(B83,'X3'!$B:$AZ,45,FALSE)),IF($X$1=4,(VLOOKUP(B83,'X4'!$B:$AZ,45,FALSE)),IF($X$1=5,(VLOOKUP(B83,'X5'!$B:$AZ,45,FALSE)),IF($X$1=6,(VLOOKUP(B83,'X6'!$B:$AZ,45,FALSE)),IF($X$1=7,(VLOOKUP(B83,'X7'!$B:$AZ,45,FALSE)),IF($X$1=8,(VLOOKUP(B83,'X8'!$B:$AZ,45,FALSE)),IF($X$1=9,(VLOOKUP(B83,'X9'!$B:$AZ,45,FALSE)),IF($X$1=10,(VLOOKUP(B83,'X10'!$B:$AZ,45,FALSE)),IF($X$1=11,(VLOOKUP(B83,'X11'!$B:$AZ,45,FALSE)),IF($X$1=12,(VLOOKUP(B83,'X12'!$B:$AZ,45,FALSE)),IF($X$1=13,(VLOOKUP(B83,'X13'!$B:$AZ,45,FALSE)),"B")))))))))))))))</f>
        <v>-42.445870277565476</v>
      </c>
      <c r="O83" s="184">
        <f ca="1">IF(ISERROR(IF($X$1=1,(VLOOKUP(B83,'X1'!$B:$AZ,11,FALSE)),IF($X$1=2,(VLOOKUP(B83,'X2'!$B:$AZ,11,FALSE)),IF($X$1=3,(VLOOKUP(B83,'X3'!$B:$AZ,11,FALSE)),IF($X$1=4,(VLOOKUP(B83,'X4'!$B:$AZ,11,FALSE)),IF($X$1=5,(VLOOKUP(B83,'X5'!$B:$AZ,11,FALSE)),IF($X$1=6,(VLOOKUP(B83,'X6'!$B:$AZ,11,FALSE)),IF($X$1=7,(VLOOKUP(B83,'X7'!$B:$AZ,11,FALSE)),IF($X$1=8,(VLOOKUP(B83,'X8'!$B:$AZ,11,FALSE)),IF($X$1=9,(VLOOKUP(B83,'X9'!$B:$AZ,11,FALSE)),IF($X$1=10,(VLOOKUP(B83,'X10'!$B:$AZ,11,FALSE)),IF($X$1=11,(VLOOKUP(B83,'X11'!$B:$AZ,11,FALSE)),IF($X$1=12,(VLOOKUP(B83,'X12'!$B:$AZ,11,FALSE)),IF($X$1=13,(VLOOKUP(B83,'X13'!$B:$AZ,11,FALSE)),"B"))))))))))))))=TRUE," ",(IF($X$1=1,(VLOOKUP(B83,'X1'!$B:$AZ,11,FALSE)),IF($X$1=2,(VLOOKUP(B83,'X2'!$B:$AZ,11,FALSE)),IF($X$1=3,(VLOOKUP(B83,'X3'!$B:$AZ,11,FALSE)),IF($X$1=4,(VLOOKUP(B83,'X4'!$B:$AZ,11,FALSE)),IF($X$1=5,(VLOOKUP(B83,'X5'!$B:$AZ,11,FALSE)),IF($X$1=6,(VLOOKUP(B83,'X6'!$B:$AZ,11,FALSE)),IF($X$1=7,(VLOOKUP(B83,'X7'!$B:$AZ,11,FALSE)),IF($X$1=8,(VLOOKUP(B83,'X8'!$B:$AZ,11,FALSE)),IF($X$1=9,(VLOOKUP(B83,'X9'!$B:$AZ,11,FALSE)),IF($X$1=10,(VLOOKUP(B83,'X10'!$B:$AZ,11,FALSE)),IF($X$1=11,(VLOOKUP(B83,'X11'!$B:$AZ,11,FALSE)),IF($X$1=12,(VLOOKUP(B83,'X12'!$B:$AZ,11,FALSE)),IF($X$1=13,(VLOOKUP(B83,'X13'!$B:$AZ,11,FALSE)),"B")))))))))))))))</f>
        <v>5.0983762430796142</v>
      </c>
      <c r="P83" s="184">
        <f ca="1">IF(ISERROR(IF($X$1=1,(VLOOKUP(B83,'X1'!$B:$AZ,12,FALSE)),IF($X$1=2,(VLOOKUP(B83,'X2'!$B:$AZ,12,FALSE)),IF($X$1=3,(VLOOKUP(B83,'X3'!$B:$AZ,12,FALSE)),IF($X$1=4,(VLOOKUP(B83,'X4'!$B:$AZ,12,FALSE)),IF($X$1=5,(VLOOKUP(B83,'X5'!$B:$AZ,12,FALSE)),IF($X$1=6,(VLOOKUP(B83,'X6'!$B:$AZ,12,FALSE)),IF($X$1=7,(VLOOKUP(B83,'X7'!$B:$AZ,12,FALSE)),IF($X$1=8,(VLOOKUP(B83,'X8'!$B:$AZ,12,FALSE)),IF($X$1=9,(VLOOKUP(B83,'X9'!$B:$AZ,12,FALSE)),IF($X$1=10,(VLOOKUP(B83,'X10'!$B:$AZ,12,FALSE)),IF($X$1=11,(VLOOKUP(B83,'X11'!$B:$AZ,12,FALSE)),IF($X$1=12,(VLOOKUP(B83,'X12'!$B:$AZ,12,FALSE)),IF($X$1=13,(VLOOKUP(B83,'X13'!$B:$AZ,12,FALSE)),"B"))))))))))))))=TRUE," ",(IF($X$1=1,(VLOOKUP(B83,'X1'!$B:$AZ,12,FALSE)),IF($X$1=2,(VLOOKUP(B83,'X2'!$B:$AZ,12,FALSE)),IF($X$1=3,(VLOOKUP(B83,'X3'!$B:$AZ,12,FALSE)),IF($X$1=4,(VLOOKUP(B83,'X4'!$B:$AZ,12,FALSE)),IF($X$1=5,(VLOOKUP(B83,'X5'!$B:$AZ,12,FALSE)),IF($X$1=6,(VLOOKUP(B83,'X6'!$B:$AZ,12,FALSE)),IF($X$1=7,(VLOOKUP(B83,'X7'!$B:$AZ,12,FALSE)),IF($X$1=8,(VLOOKUP(B83,'X8'!$B:$AZ,12,FALSE)),IF($X$1=9,(VLOOKUP(B83,'X9'!$B:$AZ,12,FALSE)),IF($X$1=10,(VLOOKUP(B83,'X10'!$B:$AZ,12,FALSE)),IF($X$1=11,(VLOOKUP(B83,'X11'!$B:$AZ,12,FALSE)),IF($X$1=12,(VLOOKUP(B83,'X12'!$B:$AZ,12,FALSE)),IF($X$1=13,(VLOOKUP(B83,'X13'!$B:$AZ,12,FALSE)),"B")))))))))))))))</f>
        <v>4.8859170955720197</v>
      </c>
      <c r="Q83" s="185">
        <f ca="1">IF(ISERROR(IF($X$1=1,(VLOOKUP(B83,'X1'!$B:$AZ,46,FALSE)),IF($X$1=2,(VLOOKUP(B83,'X2'!$B:$AZ,46,FALSE)),IF($X$1=3,(VLOOKUP(B83,'X3'!$B:$AZ,46,FALSE)),IF($X$1=4,(VLOOKUP(B83,'X4'!$B:$AZ,46,FALSE)),IF($X$1=5,(VLOOKUP(B83,'X5'!$B:$AZ,46,FALSE)),IF($X$1=6,(VLOOKUP(B83,'X6'!$B:$AZ,46,FALSE)),IF($X$1=7,(VLOOKUP(B83,'X7'!$B:$AZ,46,FALSE)),IF($X$1=8,(VLOOKUP(B83,'X8'!$B:$AZ,46,FALSE)),IF($X$1=9,(VLOOKUP(B83,'X9'!$B:$AZ,46,FALSE)),IF($X$1=10,(VLOOKUP(B83,'X10'!$B:$AZ,46,FALSE)),IF($X$1=11,(VLOOKUP(B83,'X11'!$B:$AZ,46,FALSE)),IF($X$1=12,(VLOOKUP(B83,'X12'!$B:$AZ,46,FALSE)),IF($X$1=13,(VLOOKUP(B83,'X13'!$B:$AZ,46,FALSE)),"B"))))))))))))))=TRUE," ",(IF($X$1=1,(VLOOKUP(B83,'X1'!$B:$AZ,46,FALSE)),IF($X$1=2,(VLOOKUP(B83,'X2'!$B:$AZ,46,FALSE)),IF($X$1=3,(VLOOKUP(B83,'X3'!$B:$AZ,46,FALSE)),IF($X$1=4,(VLOOKUP(B83,'X4'!$B:$AZ,46,FALSE)),IF($X$1=5,(VLOOKUP(B83,'X5'!$B:$AZ,46,FALSE)),IF($X$1=6,(VLOOKUP(B83,'X6'!$B:$AZ,46,FALSE)),IF($X$1=7,(VLOOKUP(B83,'X7'!$B:$AZ,46,FALSE)),IF($X$1=8,(VLOOKUP(B83,'X8'!$B:$AZ,46,FALSE)),IF($X$1=9,(VLOOKUP(B83,'X9'!$B:$AZ,46,FALSE)),IF($X$1=10,(VLOOKUP(B83,'X10'!$B:$AZ,46,FALSE)),IF($X$1=11,(VLOOKUP(B83,'X11'!$B:$AZ,46,FALSE)),IF($X$1=12,(VLOOKUP(B83,'X12'!$B:$AZ,46,FALSE)),IF($X$1=13,(VLOOKUP(B83,'X13'!$B:$AZ,46,FALSE)),"B")))))))))))))))</f>
        <v>-57.872255817801928</v>
      </c>
      <c r="R83" s="185">
        <f ca="1">IF(ISERROR(IF($X$1=1,(VLOOKUP(B83,'X1'!$B:$AZ,15,FALSE)),IF($X$1=2,(VLOOKUP(B83,'X2'!$B:$AZ,15,FALSE)),IF($X$1=3,(VLOOKUP(B83,'X3'!$B:$AZ,15,FALSE)),IF($X$1=4,(VLOOKUP(B83,'X4'!$B:$AZ,15,FALSE)),IF($X$1=5,(VLOOKUP(B83,'X5'!$B:$AZ,15,FALSE)),IF($X$1=6,(VLOOKUP(B83,'X6'!$B:$AZ,15,FALSE)),IF($X$1=7,(VLOOKUP(B83,'X7'!$B:$AZ,15,FALSE)),IF($X$1=8,(VLOOKUP(B83,'X8'!$B:$AZ,15,FALSE)),IF($X$1=9,(VLOOKUP(B83,'X9'!$B:$AZ,15,FALSE)),IF($X$1=10,(VLOOKUP(B83,'X10'!$B:$AZ,15,FALSE)),IF($X$1=11,(VLOOKUP(B83,'X11'!$B:$AZ,15,FALSE)),IF($X$1=12,(VLOOKUP(B83,'X12'!$B:$AZ,15,FALSE)),IF($X$1=13,(VLOOKUP(B83,'X13'!$B:$AZ,15,FALSE)),"B"))))))))))))))=TRUE," ",(IF($X$1=1,(VLOOKUP(B83,'X1'!$B:$AZ,15,FALSE)),IF($X$1=2,(VLOOKUP(B83,'X2'!$B:$AZ,15,FALSE)),IF($X$1=3,(VLOOKUP(B83,'X3'!$B:$AZ,15,FALSE)),IF($X$1=4,(VLOOKUP(B83,'X4'!$B:$AZ,15,FALSE)),IF($X$1=5,(VLOOKUP(B83,'X5'!$B:$AZ,15,FALSE)),IF($X$1=6,(VLOOKUP(B83,'X6'!$B:$AZ,15,FALSE)),IF($X$1=7,(VLOOKUP(B83,'X7'!$B:$AZ,15,FALSE)),IF($X$1=8,(VLOOKUP(B83,'X8'!$B:$AZ,15,FALSE)),IF($X$1=9,(VLOOKUP(B83,'X9'!$B:$AZ,15,FALSE)),IF($X$1=10,(VLOOKUP(B83,'X10'!$B:$AZ,15,FALSE)),IF($X$1=11,(VLOOKUP(B83,'X11'!$B:$AZ,15,FALSE)),IF($X$1=12,(VLOOKUP(B83,'X12'!$B:$AZ,15,FALSE)),IF($X$1=13,(VLOOKUP(B83,'X13'!$B:$AZ,15,FALSE)),"B")))))))))))))))</f>
        <v>9.1689872490106996</v>
      </c>
      <c r="S83" s="185">
        <f ca="1">IF(ISERROR(IF((IF($X$1=1,(VLOOKUP(B83,'X1'!$B:$AZ,14,FALSE)),(IF($X$1=2,(VLOOKUP(B83,'X2'!$B:$AZ,14,FALSE)),(IF($X$1=3,(VLOOKUP(B83,'X3'!$B:$AZ,14,FALSE)),(IF($X$1=4,(VLOOKUP(B83,'X4'!$B:$AZ,14,FALSE)),(IF($X$1=5,(VLOOKUP(B83,'X5'!$B:$AZ,14,FALSE)),(IF($X$1=6,(VLOOKUP(B83,'X6'!$B:$AZ,14,FALSE)),(IF($X$1=7,(VLOOKUP(B83,'X7'!$B:$AZ,14,FALSE)),(IF($X$1=8,(VLOOKUP(B83,'X8'!$B:$AZ,14,FALSE)),(IF($X$1=9,(VLOOKUP(B83,'X9'!$B:$AZ,14,FALSE)),(IF($X$1=10,(VLOOKUP(B83,'X10'!$B:$AZ,14,FALSE)),(IF($X$1=11,(VLOOKUP(B83,'X11'!$B:$AZ,14,FALSE)),(IF($X$1=12,(VLOOKUP(B83,'X12'!$B:$AZ,14,FALSE)),(VLOOKUP(B83,'X13'!$B:$AZ,14,FALSE))))))))))))))))))))))))))=$V$1," ",(IF($X$1=1,(VLOOKUP(B83,'X1'!$B:$AZ,14,FALSE)),(IF($X$1=2,(VLOOKUP(B83,'X2'!$B:$AZ,14,FALSE)),(IF($X$1=3,(VLOOKUP(B83,'X3'!$B:$AZ,14,FALSE)),(IF($X$1=4,(VLOOKUP(B83,'X4'!$B:$AZ,14,FALSE)),(IF($X$1=5,(VLOOKUP(B83,'X5'!$B:$AZ,14,FALSE)),(IF($X$1=6,(VLOOKUP(B83,'X6'!$B:$AZ,14,FALSE)),(IF($X$1=7,(VLOOKUP(B83,'X7'!$B:$AZ,14,FALSE)),(IF($X$1=8,(VLOOKUP(B83,'X8'!$B:$AZ,14,FALSE)),(IF($X$1=9,(VLOOKUP(B83,'X9'!$B:$AZ,14,FALSE)),(IF($X$1=10,(VLOOKUP(B83,'X10'!$B:$AZ,14,FALSE)),(IF($X$1=11,(VLOOKUP(B83,'X11'!$B:$AZ,14,FALSE)),(IF($X$1=12,(VLOOKUP(B83,'X12'!$B:$AZ,14,FALSE)),(VLOOKUP(B83,'X13'!$B:$AZ,14,FALSE))))))))))))))))))))))))))))=TRUE," ",(IF((IF($X$1=1,(VLOOKUP(B83,'X1'!$B:$AZ,14,FALSE)),(IF($X$1=2,(VLOOKUP(B83,'X2'!$B:$AZ,14,FALSE)),(IF($X$1=3,(VLOOKUP(B83,'X3'!$B:$AZ,14,FALSE)),(IF($X$1=4,(VLOOKUP(B83,'X4'!$B:$AZ,14,FALSE)),(IF($X$1=5,(VLOOKUP(B83,'X5'!$B:$AZ,14,FALSE)),(IF($X$1=6,(VLOOKUP(B83,'X6'!$B:$AZ,14,FALSE)),(IF($X$1=7,(VLOOKUP(B83,'X7'!$B:$AZ,14,FALSE)),(IF($X$1=8,(VLOOKUP(B83,'X8'!$B:$AZ,14,FALSE)),(IF($X$1=9,(VLOOKUP(B83,'X9'!$B:$AZ,14,FALSE)),(IF($X$1=10,(VLOOKUP(B83,'X10'!$B:$AZ,14,FALSE)),(IF($X$1=11,(VLOOKUP(B83,'X11'!$B:$AZ,14,FALSE)),(IF($X$1=12,(VLOOKUP(B83,'X12'!$B:$AZ,14,FALSE)),(VLOOKUP(B83,'X13'!$B:$AZ,14,FALSE))))))))))))))))))))))))))=$V$1," ",(IF($X$1=1,(VLOOKUP(B83,'X1'!$B:$AZ,14,FALSE)),(IF($X$1=2,(VLOOKUP(B83,'X2'!$B:$AZ,14,FALSE)),(IF($X$1=3,(VLOOKUP(B83,'X3'!$B:$AZ,14,FALSE)),(IF($X$1=4,(VLOOKUP(B83,'X4'!$B:$AZ,14,FALSE)),(IF($X$1=5,(VLOOKUP(B83,'X5'!$B:$AZ,14,FALSE)),(IF($X$1=6,(VLOOKUP(B83,'X6'!$B:$AZ,14,FALSE)),(IF($X$1=7,(VLOOKUP(B83,'X7'!$B:$AZ,14,FALSE)),(IF($X$1=8,(VLOOKUP(B83,'X8'!$B:$AZ,14,FALSE)),(IF($X$1=9,(VLOOKUP(B83,'X9'!$B:$AZ,14,FALSE)),(IF($X$1=10,(VLOOKUP(B83,'X10'!$B:$AZ,14,FALSE)),(IF($X$1=11,(VLOOKUP(B83,'X11'!$B:$AZ,14,FALSE)),(IF($X$1=12,(VLOOKUP(B83,'X12'!$B:$AZ,14,FALSE)),(VLOOKUP(B83,'X13'!$B:$AZ,14,FALSE)))))))))))))))))))))))))))))</f>
        <v>1.9095914227760247</v>
      </c>
      <c r="V83" s="161"/>
      <c r="W83" s="161"/>
      <c r="X83" s="161"/>
      <c r="Y83" s="161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</row>
    <row r="84" spans="1:109" ht="14.1" customHeight="1" x14ac:dyDescent="0.2">
      <c r="A84" s="156" t="s">
        <v>1058</v>
      </c>
      <c r="B84" s="122" t="str">
        <f>IF(ISERROR(IF($U$16=1,(VLOOKUP(A84,$AC$89:$AH$125,2,FALSE)),IF((IF($X$1=1,'X1'!B43,(IF($X$1=2,'X2'!B43,(IF($X$1=3,'X3'!B43,(IF($X$1=4,'X4'!B43,(IF($X$1=5,'X5'!B43,(IF($X$1=6,'X6'!B43,(IF($X$1=7,'X7'!B43,(IF($X$1=8,'X8'!B43,(IF($X$1=9,'X9'!B43,(IF($X$1=10,'X10'!B43,(IF($X$1=11,'X11'!B43,(IF($X$1=12,'X12'!B43,'X13'!B43))))))))))))))))))))))))="","",(IF($X$1=1,'X1'!B43,(IF($X$1=2,'X2'!B43,(IF($X$1=3,'X3'!B43,(IF($X$1=4,'X4'!B43,(IF($X$1=5,'X5'!B43,(IF($X$1=6,'X6'!B43,(IF($X$1=7,'X7'!B43,(IF($X$1=8,'X8'!B43,(IF($X$1=9,'X9'!B43,(IF($X$1=10,'X10'!B43,(IF($X$1=11,'X11'!B43,(IF($X$1=12,'X12'!B43,'X13'!B43)))))))))))))))))))))))))))=TRUE," ",(IF($U$16=1,(VLOOKUP(A84,$AC$89:$AH$125,2,FALSE)),IF((IF($X$1=1,'X1'!B43,(IF($X$1=2,'X2'!B43,(IF($X$1=3,'X3'!B43,(IF($X$1=4,'X4'!B43,(IF($X$1=5,'X5'!B43,(IF($X$1=6,'X6'!B43,(IF($X$1=7,'X7'!B43,(IF($X$1=8,'X8'!B43,(IF($X$1=9,'X9'!B43,(IF($X$1=10,'X10'!B43,(IF($X$1=11,'X11'!B43,(IF($X$1=12,'X12'!B43,'X13'!B43))))))))))))))))))))))))="","",(IF($X$1=1,'X1'!B43,(IF($X$1=2,'X2'!B43,(IF($X$1=3,'X3'!B43,(IF($X$1=4,'X4'!B43,(IF($X$1=5,'X5'!B43,(IF($X$1=6,'X6'!B43,(IF($X$1=7,'X7'!B43,(IF($X$1=8,'X8'!B43,(IF($X$1=9,'X9'!B43,(IF($X$1=10,'X10'!B43,(IF($X$1=11,'X11'!B43,(IF($X$1=12,'X12'!B43,'X13'!B43))))))))))))))))))))))))))))</f>
        <v>RTKM RM Equity</v>
      </c>
      <c r="C84" s="181" t="str">
        <f ca="1">IF(ISERROR(IF($X$1=1,(VLOOKUP(B84,'X1'!$B:$AZ,47,FALSE)),IF($X$1=2,(VLOOKUP(B84,'X2'!$B:$AZ,47,FALSE)),IF($X$1=3,(VLOOKUP(B84,'X3'!$B:$AZ,47,FALSE)),IF($X$1=4,(VLOOKUP(B84,'X4'!$B:$AZ,47,FALSE)),IF($X$1=5,(VLOOKUP(B84,'X5'!$B:$AZ,47,FALSE)),IF($X$1=6,(VLOOKUP(B84,'X6'!$B:$AZ,47,FALSE)),IF($X$1=7,(VLOOKUP(B84,'X7'!$B:$AZ,47,FALSE)),IF($X$1=8,(VLOOKUP(B84,'X8'!$B:$AZ,47,FALSE)),IF($X$1=9,(VLOOKUP(B84,'X9'!$B:$AZ,47,FALSE)),IF($X$1=10,(VLOOKUP(B84,'X10'!$B:$AZ,47,FALSE)),IF($X$1=11,(VLOOKUP(B84,'X11'!$B:$AZ,47,FALSE)),IF($X$1=12,(VLOOKUP(B84,'X12'!$B:$AZ,47,FALSE)),IF($X$1=13,(VLOOKUP(B84,'X13'!$B:$AZ,47,FALSE)),"B"))))))))))))))=TRUE," ",(IF($X$1=1,(VLOOKUP(B84,'X1'!$B:$AZ,47,FALSE)),IF($X$1=2,(VLOOKUP(B84,'X2'!$B:$AZ,47,FALSE)),IF($X$1=3,(VLOOKUP(B84,'X3'!$B:$AZ,47,FALSE)),IF($X$1=4,(VLOOKUP(B84,'X4'!$B:$AZ,47,FALSE)),IF($X$1=5,(VLOOKUP(B84,'X5'!$B:$AZ,47,FALSE)),IF($X$1=6,(VLOOKUP(B84,'X6'!$B:$AZ,47,FALSE)),IF($X$1=7,(VLOOKUP(B84,'X7'!$B:$AZ,47,FALSE)),IF($X$1=8,(VLOOKUP(B84,'X8'!$B:$AZ,47,FALSE)),IF($X$1=9,(VLOOKUP(B84,'X9'!$B:$AZ,47,FALSE)),IF($X$1=10,(VLOOKUP(B84,'X10'!$B:$AZ,47,FALSE)),IF($X$1=11,(VLOOKUP(B84,'X11'!$B:$AZ,47,FALSE)),IF($X$1=12,(VLOOKUP(B84,'X12'!$B:$AZ,47,FALSE)),IF($X$1=13,(VLOOKUP(B84,'X13'!$B:$AZ,47,FALSE)),"B")))))))))))))))</f>
        <v>Rostelecom PJSC</v>
      </c>
      <c r="D84" s="181" t="str">
        <f ca="1">IF(ISERROR(IF($X$1=1,(VLOOKUP(B84,'X1'!$B:$AP,41,FALSE)),IF($X$1=2,(VLOOKUP(B84,'X2'!$B:$AP,41,FALSE)),IF($X$1=3,(VLOOKUP(B84,'X3'!$B:$AP,41,FALSE)),IF($X$1=4,(VLOOKUP(B84,'X4'!$B:$AP,41,FALSE)),IF($X$1=5,(VLOOKUP(B84,'X5'!$B:$AP,41,FALSE)),IF($X$1=6,(VLOOKUP(B84,'X6'!$B:$AP,41,FALSE)),IF($X$1=7,(VLOOKUP(B84,'X7'!$B:$AP,41,FALSE)),IF($X$1=8,(VLOOKUP(B84,'X8'!$B:$AP,41,FALSE)),IF($X$1=9,(VLOOKUP(B84,'X9'!$B:$AP,41,FALSE)),IF($X$1=10,(VLOOKUP(B84,'X10'!$B:$AP,41,FALSE)),IF($X$1=11,(VLOOKUP(B84,'X11'!$B:$AP,41,FALSE)),IF($X$1=12,(VLOOKUP(B84,'X12'!$B:$AP,41,FALSE)),IF($X$1=13,(VLOOKUP(B84,'X13'!$B:$AP,41,FALSE)),"B"))))))))))))))=TRUE," ",(IF($X$1=1,(VLOOKUP(B84,'X1'!$B:$AP,41,FALSE)),IF($X$1=2,(VLOOKUP(B84,'X2'!$B:$AP,41,FALSE)),IF($X$1=3,(VLOOKUP(B84,'X3'!$B:$AP,41,FALSE)),IF($X$1=4,(VLOOKUP(B84,'X4'!$B:$AP,41,FALSE)),IF($X$1=5,(VLOOKUP(B84,'X5'!$B:$AP,41,FALSE)),IF($X$1=6,(VLOOKUP(B84,'X6'!$B:$AP,41,FALSE)),IF($X$1=7,(VLOOKUP(B84,'X7'!$B:$AP,41,FALSE)),IF($X$1=8,(VLOOKUP(B84,'X8'!$B:$AP,41,FALSE)),IF($X$1=9,(VLOOKUP(B84,'X9'!$B:$AP,41,FALSE)),IF($X$1=10,(VLOOKUP(B84,'X10'!$B:$AP,41,FALSE)),IF($X$1=11,(VLOOKUP(B84,'X11'!$B:$AP,41,FALSE)),IF($X$1=12,(VLOOKUP(B84,'X12'!$B:$AP,41,FALSE)),IF($X$1=13,(VLOOKUP(B84,'X13'!$B:$AP,41,FALSE)),"B")))))))))))))))</f>
        <v>Wireline Telecommunications</v>
      </c>
      <c r="E84" s="182">
        <f ca="1">IF(ISERROR(IF($X$1=1,(VLOOKUP(B84,'X1'!$B:$AP,7,FALSE)),IF($X$1=2,(VLOOKUP(B84,'X2'!$B:$AP,7,FALSE)),IF($X$1=3,(VLOOKUP(B84,'X3'!$B:$AP,7,FALSE)),IF($X$1=4,(VLOOKUP(B84,'X4'!$B:$AP,7,FALSE)),IF($X$1=5,(VLOOKUP(B84,'X5'!$B:$AP,7,FALSE)),IF($X$1=6,(VLOOKUP(B84,'X6'!$B:$AP,7,FALSE)),IF($X$1=7,(VLOOKUP(B84,'X7'!$B:$AP,7,FALSE)),IF($X$1=8,(VLOOKUP(B84,'X8'!$B:$AP,7,FALSE)),IF($X$1=9,(VLOOKUP(B84,'X9'!$B:$AP,7,FALSE)),IF($X$1=10,(VLOOKUP(B84,'X10'!$B:$AP,7,FALSE)),IF($X$1=11,(VLOOKUP(B84,'X11'!$B:$AP,7,FALSE)),IF($X$1=12,(VLOOKUP(B84,'X12'!$B:$AP,7,FALSE)),IF($X$1=13,(VLOOKUP(B84,'X13'!$B:$AP,7,FALSE)),"B"))))))))))))))=TRUE," ",(IF($X$1=1,(VLOOKUP(B84,'X1'!$B:$AP,7,FALSE)),IF($X$1=2,(VLOOKUP(B84,'X2'!$B:$AP,7,FALSE)),IF($X$1=3,(VLOOKUP(B84,'X3'!$B:$AP,7,FALSE)),IF($X$1=4,(VLOOKUP(B84,'X4'!$B:$AP,7,FALSE)),IF($X$1=5,(VLOOKUP(B84,'X5'!$B:$AP,7,FALSE)),IF($X$1=6,(VLOOKUP(B84,'X6'!$B:$AP,7,FALSE)),IF($X$1=7,(VLOOKUP(B84,'X7'!$B:$AP,7,FALSE)),IF($X$1=8,(VLOOKUP(B84,'X8'!$B:$AP,7,FALSE)),IF($X$1=9,(VLOOKUP(B84,'X9'!$B:$AP,7,FALSE)),IF($X$1=10,(VLOOKUP(B84,'X10'!$B:$AP,7,FALSE)),IF($X$1=11,(VLOOKUP(B84,'X11'!$B:$AP,7,FALSE)),IF($X$1=12,(VLOOKUP(B84,'X12'!$B:$AP,7,FALSE)),IF($X$1=13,(VLOOKUP(B84,'X13'!$B:$AP,7,FALSE)),"B")))))))))))))))</f>
        <v>102.47</v>
      </c>
      <c r="F84" s="182">
        <f ca="1">IF(ISERROR(IF((IF($X$1=1,(VLOOKUP(B84,'X1'!$B:$AO,6,FALSE)),(IF($X$1=2,(VLOOKUP(B84,'X2'!$B:$AO,6,FALSE)),(IF($X$1=3,(VLOOKUP(B84,'X3'!$B:$AO,6,FALSE)),(IF($X$1=4,(VLOOKUP(B84,'X4'!$B:$AO,6,FALSE)),(IF($X$1=5,(VLOOKUP(B84,'X5'!$B:$AO,6,FALSE)),(IF($X$1=6,(VLOOKUP(B84,'X6'!$B:$AO,6,FALSE)),(IF($X$1=7,(VLOOKUP(B84,'X7'!$B:$AO,6,FALSE)),(IF($X$1=8,(VLOOKUP(B84,'X8'!$B:$AO,6,FALSE)),(IF($X$1=9,(VLOOKUP(B84,'X9'!$B:$AO,6,FALSE)),(IF($X$1=10,(VLOOKUP(B84,'X10'!$B:$AO,6,FALSE)),(IF($X$1=11,(VLOOKUP(B84,'X11'!$B:$AO,6,FALSE)),(IF($X$1=12,(VLOOKUP(B84,'X12'!$B:$AO,6,FALSE)),(VLOOKUP(B84,'X13'!$B:$AO,6,FALSE))))))))))))))))))))))))))=$V$1," ",(IF($X$1=1,(VLOOKUP(B84,'X1'!$B:$AO,6,FALSE)),(IF($X$1=2,(VLOOKUP(B84,'X2'!$B:$AO,6,FALSE)),(IF($X$1=3,(VLOOKUP(B84,'X3'!$B:$AO,6,FALSE)),(IF($X$1=4,(VLOOKUP(B84,'X4'!$B:$AO,6,FALSE)),(IF($X$1=5,(VLOOKUP(B84,'X5'!$B:$AO,6,FALSE)),(IF($X$1=6,(VLOOKUP(B84,'X6'!$B:$AO,6,FALSE)),(IF($X$1=7,(VLOOKUP(B84,'X7'!$B:$AO,6,FALSE)),(IF($X$1=8,(VLOOKUP(B84,'X8'!$B:$AO,6,FALSE)),(IF($X$1=9,(VLOOKUP(B84,'X9'!$B:$AO,6,FALSE)),(IF($X$1=10,(VLOOKUP(B84,'X10'!$B:$AO,6,FALSE)),(IF($X$1=11,(VLOOKUP(B84,'X11'!$B:$AO,6,FALSE)),(IF($X$1=12,(VLOOKUP(B84,'X12'!$B:$AO,6,FALSE)),(VLOOKUP(B84,'X13'!$B:$AO,6,FALSE))))))))))))))))))))))))))))=TRUE," ",(IF((IF($X$1=1,(VLOOKUP(B84,'X1'!$B:$AO,6,FALSE)),(IF($X$1=2,(VLOOKUP(B84,'X2'!$B:$AO,6,FALSE)),(IF($X$1=3,(VLOOKUP(B84,'X3'!$B:$AO,6,FALSE)),(IF($X$1=4,(VLOOKUP(B84,'X4'!$B:$AO,6,FALSE)),(IF($X$1=5,(VLOOKUP(B84,'X5'!$B:$AO,6,FALSE)),(IF($X$1=6,(VLOOKUP(B84,'X6'!$B:$AO,6,FALSE)),(IF($X$1=7,(VLOOKUP(B84,'X7'!$B:$AO,6,FALSE)),(IF($X$1=8,(VLOOKUP(B84,'X8'!$B:$AO,6,FALSE)),(IF($X$1=9,(VLOOKUP(B84,'X9'!$B:$AO,6,FALSE)),(IF($X$1=10,(VLOOKUP(B84,'X10'!$B:$AO,6,FALSE)),(IF($X$1=11,(VLOOKUP(B84,'X11'!$B:$AO,6,FALSE)),(IF($X$1=12,(VLOOKUP(B84,'X12'!$B:$AO,6,FALSE)),(VLOOKUP(B84,'X13'!$B:$AO,6,FALSE))))))))))))))))))))))))))=$V$1," ",(IF($X$1=1,(VLOOKUP(B84,'X1'!$B:$AO,6,FALSE)),(IF($X$1=2,(VLOOKUP(B84,'X2'!$B:$AO,6,FALSE)),(IF($X$1=3,(VLOOKUP(B84,'X3'!$B:$AO,6,FALSE)),(IF($X$1=4,(VLOOKUP(B84,'X4'!$B:$AO,6,FALSE)),(IF($X$1=5,(VLOOKUP(B84,'X5'!$B:$AO,6,FALSE)),(IF($X$1=6,(VLOOKUP(B84,'X6'!$B:$AO,6,FALSE)),(IF($X$1=7,(VLOOKUP(B84,'X7'!$B:$AO,6,FALSE)),(IF($X$1=8,(VLOOKUP(B84,'X8'!$B:$AO,6,FALSE)),(IF($X$1=9,(VLOOKUP(B84,'X9'!$B:$AO,6,FALSE)),(IF($X$1=10,(VLOOKUP(B84,'X10'!$B:$AO,6,FALSE)),(IF($X$1=11,(VLOOKUP(B84,'X11'!$B:$AO,6,FALSE)),(IF($X$1=12,(VLOOKUP(B84,'X12'!$B:$AO,6,FALSE)),(VLOOKUP(B84,'X13'!$B:$AO,6,FALSE)))))))))))))))))))))))))))))</f>
        <v>117</v>
      </c>
      <c r="G84" s="182">
        <f ca="1">IF(ISERROR(IF($X$1=1,(VLOOKUP(B84,'X1'!$B:$AZ,44,FALSE)),IF($X$1=2,(VLOOKUP(B84,'X2'!$B:$AZ,44,FALSE)),IF($X$1=3,(VLOOKUP(B84,'X3'!$B:$AZ,44,FALSE)),IF($X$1=4,(VLOOKUP(B84,'X4'!$B:$AZ,44,FALSE)),IF($X$1=5,(VLOOKUP(B84,'X5'!$B:$AZ,44,FALSE)),IF($X$1=6,(VLOOKUP(B84,'X6'!$B:$AZ,44,FALSE)),IF($X$1=7,(VLOOKUP(B84,'X7'!$B:$AZ,44,FALSE)),IF($X$1=8,(VLOOKUP(B84,'X8'!$B:$AZ,44,FALSE)),IF($X$1=9,(VLOOKUP(B84,'X9'!$B:$AZ,44,FALSE)),IF($X$1=10,(VLOOKUP(B84,'X10'!$B:$AZ,44,FALSE)),IF($X$1=11,(VLOOKUP(B84,'X11'!$B:$AZ,44,FALSE)),IF($X$1=12,(VLOOKUP(B84,'X12'!$B:$AZ,44,FALSE)),IF($X$1=13,(VLOOKUP(B84,'X13'!$B:$AZ,44,FALSE)),"B"))))))))))))))=TRUE," ",(IF($X$1=1,(VLOOKUP(B84,'X1'!$B:$AZ,44,FALSE)),IF($X$1=2,(VLOOKUP(B84,'X2'!$B:$AZ,44,FALSE)),IF($X$1=3,(VLOOKUP(B84,'X3'!$B:$AZ,44,FALSE)),IF($X$1=4,(VLOOKUP(B84,'X4'!$B:$AZ,44,FALSE)),IF($X$1=5,(VLOOKUP(B84,'X5'!$B:$AZ,44,FALSE)),IF($X$1=6,(VLOOKUP(B84,'X6'!$B:$AZ,44,FALSE)),IF($X$1=7,(VLOOKUP(B84,'X7'!$B:$AZ,44,FALSE)),IF($X$1=8,(VLOOKUP(B84,'X8'!$B:$AZ,44,FALSE)),IF($X$1=9,(VLOOKUP(B84,'X9'!$B:$AZ,44,FALSE)),IF($X$1=10,(VLOOKUP(B84,'X10'!$B:$AZ,44,FALSE)),IF($X$1=11,(VLOOKUP(B84,'X11'!$B:$AZ,44,FALSE)),IF($X$1=12,(VLOOKUP(B84,'X12'!$B:$AZ,44,FALSE)),IF($X$1=13,(VLOOKUP(B84,'X13'!$B:$AZ,44,FALSE)),"B")))))))))))))))</f>
        <v>14.179759929735525</v>
      </c>
      <c r="H84" s="182">
        <f ca="1">IF(ISERROR(IF($X$1=1,(VLOOKUP(B84,'X1'!$B:$AZ,8,FALSE)),IF($X$1=2,(VLOOKUP(B84,'X2'!$B:$AZ,8,FALSE)),IF($X$1=3,(VLOOKUP(B84,'X3'!$B:$AZ,8,FALSE)),IF($X$1=4,(VLOOKUP(B84,'X4'!$B:$AZ,8,FALSE)),IF($X$1=5,(VLOOKUP(B84,'X5'!$B:$AZ,8,FALSE)),IF($X$1=6,(VLOOKUP(B84,'X6'!$B:$AZ,8,FALSE)),IF($X$1=7,(VLOOKUP(B84,'X7'!$B:$AZ,8,FALSE)),IF($X$1=8,(VLOOKUP(B84,'X8'!$B:$AZ,8,FALSE)),IF($X$1=9,(VLOOKUP(B84,'X9'!$B:$AZ,8,FALSE)),IF($X$1=10,(VLOOKUP(B84,'X10'!$B:$AZ,8,FALSE)),IF($X$1=11,(VLOOKUP(B84,'X11'!$B:$AZ,8,FALSE)),IF($X$1=12,(VLOOKUP(B84,'X12'!$B:$AZ,8,FALSE)),IF($X$1=13,(VLOOKUP(B84,'X13'!$B:$AZ,8,FALSE)),"B"))))))))))))))=TRUE," ",(IF($X$1=1,(VLOOKUP(B84,'X1'!$B:$AZ,8,FALSE)),IF($X$1=2,(VLOOKUP(B84,'X2'!$B:$AZ,8,FALSE)),IF($X$1=3,(VLOOKUP(B84,'X3'!$B:$AZ,8,FALSE)),IF($X$1=4,(VLOOKUP(B84,'X4'!$B:$AZ,8,FALSE)),IF($X$1=5,(VLOOKUP(B84,'X5'!$B:$AZ,8,FALSE)),IF($X$1=6,(VLOOKUP(B84,'X6'!$B:$AZ,8,FALSE)),IF($X$1=7,(VLOOKUP(B84,'X7'!$B:$AZ,8,FALSE)),IF($X$1=8,(VLOOKUP(B84,'X8'!$B:$AZ,8,FALSE)),IF($X$1=9,(VLOOKUP(B84,'X9'!$B:$AZ,8,FALSE)),IF($X$1=10,(VLOOKUP(B84,'X10'!$B:$AZ,8,FALSE)),IF($X$1=11,(VLOOKUP(B84,'X11'!$B:$AZ,8,FALSE)),IF($X$1=12,(VLOOKUP(B84,'X12'!$B:$AZ,8,FALSE)),IF($X$1=13,(VLOOKUP(B84,'X13'!$B:$AZ,8,FALSE)),"B")))))))))))))))</f>
        <v>4879.5679320419658</v>
      </c>
      <c r="I84" s="183">
        <f ca="1">IF(ISERROR(IF($X$1=1,(VLOOKUP(B84,'X1'!$B:$AZ,2,FALSE)),IF($X$1=2,(VLOOKUP(B84,'X2'!$B:$AZ,2,FALSE)),IF($X$1=3,(VLOOKUP(B84,'X3'!$B:$AZ,2,FALSE)),IF($X$1=4,(VLOOKUP(B84,'X4'!$B:$AZ,2,FALSE)),IF($X$1=5,(VLOOKUP(B84,'X5'!$B:$AZ,2,FALSE)),IF($X$1=6,(VLOOKUP(B84,'X6'!$B:$AZ,2,FALSE)),IF($X$1=7,(VLOOKUP(B84,'X7'!$B:$AZ,2,FALSE)),IF($X$1=8,(VLOOKUP(B84,'X8'!$B:$AZ,2,FALSE)),IF($X$1=9,(VLOOKUP(B84,'X9'!$B:$AZ,2,FALSE)),IF($X$1=10,(VLOOKUP(B84,'X10'!$B:$AZ,2,FALSE)),IF($X$1=11,(VLOOKUP(B84,'X11'!$B:$AZ,2,FALSE)),IF($X$1=12,(VLOOKUP(B84,'X12'!$B:$AZ,2,FALSE)),IF($X$1=13,(VLOOKUP(B84,'X13'!$B:$AZ,2,FALSE)),"B"))))))))))))))=TRUE," ",(IF($X$1=1,(VLOOKUP(B84,'X1'!$B:$AZ,2,FALSE)),IF($X$1=2,(VLOOKUP(B84,'X2'!$B:$AZ,2,FALSE)),IF($X$1=3,(VLOOKUP(B84,'X3'!$B:$AZ,2,FALSE)),IF($X$1=4,(VLOOKUP(B84,'X4'!$B:$AZ,2,FALSE)),IF($X$1=5,(VLOOKUP(B84,'X5'!$B:$AZ,2,FALSE)),IF($X$1=6,(VLOOKUP(B84,'X6'!$B:$AZ,2,FALSE)),IF($X$1=7,(VLOOKUP(B84,'X7'!$B:$AZ,2,FALSE)),IF($X$1=8,(VLOOKUP(B84,'X8'!$B:$AZ,2,FALSE)),IF($X$1=9,(VLOOKUP(B84,'X9'!$B:$AZ,2,FALSE)),IF($X$1=10,(VLOOKUP(B84,'X10'!$B:$AZ,2,FALSE)),IF($X$1=11,(VLOOKUP(B84,'X11'!$B:$AZ,2,FALSE)),IF($X$1=12,(VLOOKUP(B84,'X12'!$B:$AZ,2,FALSE)),IF($X$1=13,(VLOOKUP(B84,'X13'!$B:$AZ,2,FALSE)),"B")))))))))))))))</f>
        <v>6</v>
      </c>
      <c r="J84" s="183">
        <f ca="1">IF(ISERROR(IF($X$1=1,(VLOOKUP(B84,'X1'!$B:$AZ,3,FALSE)),IF($X$1=2,(VLOOKUP(B84,'X2'!$B:$AZ,3,FALSE)),IF($X$1=3,(VLOOKUP(B84,'X3'!$B:$AZ,3,FALSE)),IF($X$1=4,(VLOOKUP(B84,'X4'!$B:$AZ,3,FALSE)),IF($X$1=5,(VLOOKUP(B84,'X5'!$B:$AZ,3,FALSE)),IF($X$1=6,(VLOOKUP(B84,'X6'!$B:$AZ,3,FALSE)),IF($X$1=7,(VLOOKUP(B84,'X7'!$B:$AZ,3,FALSE)),IF($X$1=8,(VLOOKUP(B84,'X8'!$B:$AZ,3,FALSE)),IF($X$1=9,(VLOOKUP(B84,'X9'!$B:$AZ,3,FALSE)),IF($X$1=10,(VLOOKUP(B84,'X10'!$B:$AZ,3,FALSE)),IF($X$1=11,(VLOOKUP(B84,'X11'!$B:$AZ,3,FALSE)),IF($X$1=12,(VLOOKUP(B84,'X12'!$B:$AZ,3,FALSE)),IF($X$1=13,(VLOOKUP(B84,'X13'!$B:$AZ,3,FALSE)),"B"))))))))))))))=TRUE," ",(IF($X$1=1,(VLOOKUP(B84,'X1'!$B:$AZ,3,FALSE)),IF($X$1=2,(VLOOKUP(B84,'X2'!$B:$AZ,3,FALSE)),IF($X$1=3,(VLOOKUP(B84,'X3'!$B:$AZ,3,FALSE)),IF($X$1=4,(VLOOKUP(B84,'X4'!$B:$AZ,3,FALSE)),IF($X$1=5,(VLOOKUP(B84,'X5'!$B:$AZ,3,FALSE)),IF($X$1=6,(VLOOKUP(B84,'X6'!$B:$AZ,3,FALSE)),IF($X$1=7,(VLOOKUP(B84,'X7'!$B:$AZ,3,FALSE)),IF($X$1=8,(VLOOKUP(B84,'X8'!$B:$AZ,3,FALSE)),IF($X$1=9,(VLOOKUP(B84,'X9'!$B:$AZ,3,FALSE)),IF($X$1=10,(VLOOKUP(B84,'X10'!$B:$AZ,3,FALSE)),IF($X$1=11,(VLOOKUP(B84,'X11'!$B:$AZ,3,FALSE)),IF($X$1=12,(VLOOKUP(B84,'X12'!$B:$AZ,3,FALSE)),IF($X$1=13,(VLOOKUP(B84,'X13'!$B:$AZ,3,FALSE)),"B")))))))))))))))</f>
        <v>2</v>
      </c>
      <c r="K84" s="183">
        <f ca="1">IF(ISERROR(IF($X$1=1,(VLOOKUP(B84,'X1'!$B:$AZ,5,FALSE)),IF($X$1=2,(VLOOKUP(B84,'X2'!$B:$AZ,5,FALSE)),IF($X$1=3,(VLOOKUP(B84,'X3'!$B:$AZ,5,FALSE)),IF($X$1=4,(VLOOKUP(B84,'X4'!$B:$AZ,5,FALSE)),IF($X$1=5,(VLOOKUP(B84,'X5'!$B:$AZ,5,FALSE)),IF($X$1=6,(VLOOKUP(B84,'X6'!$B:$AZ,5,FALSE)),IF($X$1=7,(VLOOKUP(B84,'X7'!$B:$AZ,5,FALSE)),IF($X$1=8,(VLOOKUP(B84,'X8'!$B:$AZ,5,FALSE)),IF($X$1=9,(VLOOKUP(B84,'X9'!$B:$AZ,5,FALSE)),IF($X$1=10,(VLOOKUP(B84,'X10'!$B:$AZ,5,FALSE)),IF($X$1=11,(VLOOKUP(B84,'X11'!$B:$AZ,5,FALSE)),IF($X$1=12,(VLOOKUP(B84,'X12'!$B:$AZ,5,FALSE)),IF($X$1=13,(VLOOKUP(B84,'X13'!$B:$AZ,5,FALSE)),"B"))))))))))))))=TRUE," ",(IF($X$1=1,(VLOOKUP(B84,'X1'!$B:$AZ,5,FALSE)),IF($X$1=2,(VLOOKUP(B84,'X2'!$B:$AZ,5,FALSE)),IF($X$1=3,(VLOOKUP(B84,'X3'!$B:$AZ,5,FALSE)),IF($X$1=4,(VLOOKUP(B84,'X4'!$B:$AZ,5,FALSE)),IF($X$1=5,(VLOOKUP(B84,'X5'!$B:$AZ,5,FALSE)),IF($X$1=6,(VLOOKUP(B84,'X6'!$B:$AZ,5,FALSE)),IF($X$1=7,(VLOOKUP(B84,'X7'!$B:$AZ,5,FALSE)),IF($X$1=8,(VLOOKUP(B84,'X8'!$B:$AZ,5,FALSE)),IF($X$1=9,(VLOOKUP(B84,'X9'!$B:$AZ,5,FALSE)),IF($X$1=10,(VLOOKUP(B84,'X10'!$B:$AZ,5,FALSE)),IF($X$1=11,(VLOOKUP(B84,'X11'!$B:$AZ,5,FALSE)),IF($X$1=12,(VLOOKUP(B84,'X12'!$B:$AZ,5,FALSE)),IF($X$1=13,(VLOOKUP(B84,'X13'!$B:$AZ,5,FALSE)),"B")))))))))))))))</f>
        <v>16</v>
      </c>
      <c r="L84" s="184">
        <f ca="1">IF(ISERROR(IF($X$1=1,(VLOOKUP(B84,'X1'!$B:$AZ,9,FALSE)),IF($X$1=2,(VLOOKUP(B84,'X2'!$B:$AZ,9,FALSE)),IF($X$1=3,(VLOOKUP(B84,'X3'!$B:$AZ,9,FALSE)),IF($X$1=4,(VLOOKUP(B84,'X4'!$B:$AZ,9,FALSE)),IF($X$1=5,(VLOOKUP(B84,'X5'!$B:$AZ,9,FALSE)),IF($X$1=6,(VLOOKUP(B84,'X6'!$B:$AZ,9,FALSE)),IF($X$1=7,(VLOOKUP(B84,'X7'!$B:$AZ,9,FALSE)),IF($X$1=8,(VLOOKUP(B84,'X8'!$B:$AZ,9,FALSE)),IF($X$1=9,(VLOOKUP(B84,'X9'!$B:$AZ,9,FALSE)),IF($X$1=10,(VLOOKUP(B84,'X10'!$B:$AZ,9,FALSE)),IF($X$1=11,(VLOOKUP(B84,'X11'!$B:$AZ,9,FALSE)),IF($X$1=12,(VLOOKUP(B84,'X12'!$B:$AZ,9,FALSE)),IF($X$1=13,(VLOOKUP(B84,'X13'!$B:$AZ,9,FALSE)),"B"))))))))))))))=TRUE," ",(IF($X$1=1,(VLOOKUP(B84,'X1'!$B:$AZ,9,FALSE)),IF($X$1=2,(VLOOKUP(B84,'X2'!$B:$AZ,9,FALSE)),IF($X$1=3,(VLOOKUP(B84,'X3'!$B:$AZ,9,FALSE)),IF($X$1=4,(VLOOKUP(B84,'X4'!$B:$AZ,9,FALSE)),IF($X$1=5,(VLOOKUP(B84,'X5'!$B:$AZ,9,FALSE)),IF($X$1=6,(VLOOKUP(B84,'X6'!$B:$AZ,9,FALSE)),IF($X$1=7,(VLOOKUP(B84,'X7'!$B:$AZ,9,FALSE)),IF($X$1=8,(VLOOKUP(B84,'X8'!$B:$AZ,9,FALSE)),IF($X$1=9,(VLOOKUP(B84,'X9'!$B:$AZ,9,FALSE)),IF($X$1=10,(VLOOKUP(B84,'X10'!$B:$AZ,9,FALSE)),IF($X$1=11,(VLOOKUP(B84,'X11'!$B:$AZ,9,FALSE)),IF($X$1=12,(VLOOKUP(B84,'X12'!$B:$AZ,9,FALSE)),IF($X$1=13,(VLOOKUP(B84,'X13'!$B:$AZ,9,FALSE)),"B")))))))))))))))</f>
        <v>10.023476474616061</v>
      </c>
      <c r="M84" s="184">
        <f ca="1">IF(ISERROR(IF($X$1=1,(VLOOKUP(B84,'X1'!$B:$AZ,10,FALSE)),IF($X$1=2,(VLOOKUP(B84,'X2'!$B:$AZ,10,FALSE)),IF($X$1=3,(VLOOKUP(B84,'X3'!$B:$AZ,10,FALSE)),IF($X$1=4,(VLOOKUP(B84,'X4'!$B:$AZ,10,FALSE)),IF($X$1=5,(VLOOKUP(B84,'X5'!$B:$AZ,10,FALSE)),IF($X$1=6,(VLOOKUP(B84,'X6'!$B:$AZ,10,FALSE)),IF($X$1=7,(VLOOKUP(B84,'X7'!$B:$AZ,10,FALSE)),IF($X$1=8,(VLOOKUP(B84,'X8'!$B:$AZ,10,FALSE)),IF($X$1=9,(VLOOKUP(B84,'X9'!$B:$AZ,10,FALSE)),IF($X$1=10,(VLOOKUP(B84,'X10'!$B:$AZ,10,FALSE)),IF($X$1=11,(VLOOKUP(B84,'X11'!$B:$AZ,10,FALSE)),IF($X$1=12,(VLOOKUP(B84,'X12'!$B:$AZ,10,FALSE)),IF($X$1=13,(VLOOKUP(B84,'X13'!$B:$AZ,10,FALSE)),"B"))))))))))))))=TRUE," ",(IF($X$1=1,(VLOOKUP(B84,'X1'!$B:$AZ,10,FALSE)),IF($X$1=2,(VLOOKUP(B84,'X2'!$B:$AZ,10,FALSE)),IF($X$1=3,(VLOOKUP(B84,'X3'!$B:$AZ,10,FALSE)),IF($X$1=4,(VLOOKUP(B84,'X4'!$B:$AZ,10,FALSE)),IF($X$1=5,(VLOOKUP(B84,'X5'!$B:$AZ,10,FALSE)),IF($X$1=6,(VLOOKUP(B84,'X6'!$B:$AZ,10,FALSE)),IF($X$1=7,(VLOOKUP(B84,'X7'!$B:$AZ,10,FALSE)),IF($X$1=8,(VLOOKUP(B84,'X8'!$B:$AZ,10,FALSE)),IF($X$1=9,(VLOOKUP(B84,'X9'!$B:$AZ,10,FALSE)),IF($X$1=10,(VLOOKUP(B84,'X10'!$B:$AZ,10,FALSE)),IF($X$1=11,(VLOOKUP(B84,'X11'!$B:$AZ,10,FALSE)),IF($X$1=12,(VLOOKUP(B84,'X12'!$B:$AZ,10,FALSE)),IF($X$1=13,(VLOOKUP(B84,'X13'!$B:$AZ,10,FALSE)),"B")))))))))))))))</f>
        <v>8.1956330480684638</v>
      </c>
      <c r="N84" s="185">
        <f ca="1">IF(ISERROR(IF($X$1=1,(VLOOKUP(B84,'X1'!$B:$AZ,45,FALSE)),IF($X$1=2,(VLOOKUP(B84,'X2'!$B:$AZ,45,FALSE)),IF($X$1=3,(VLOOKUP(B84,'X3'!$B:$AZ,45,FALSE)),IF($X$1=4,(VLOOKUP(B84,'X4'!$B:$AZ,45,FALSE)),IF($X$1=5,(VLOOKUP(B84,'X5'!$B:$AZ,45,FALSE)),IF($X$1=6,(VLOOKUP(B84,'X6'!$B:$AZ,45,FALSE)),IF($X$1=7,(VLOOKUP(B84,'X7'!$B:$AZ,45,FALSE)),IF($X$1=8,(VLOOKUP(B84,'X8'!$B:$AZ,45,FALSE)),IF($X$1=9,(VLOOKUP(B84,'X9'!$B:$AZ,45,FALSE)),IF($X$1=10,(VLOOKUP(B84,'X10'!$B:$AZ,45,FALSE)),IF($X$1=11,(VLOOKUP(B84,'X11'!$B:$AZ,45,FALSE)),IF($X$1=12,(VLOOKUP(B84,'X12'!$B:$AZ,45,FALSE)),IF($X$1=13,(VLOOKUP(B84,'X13'!$B:$AZ,45,FALSE)),"B"))))))))))))))=TRUE," ",(IF($X$1=1,(VLOOKUP(B84,'X1'!$B:$AZ,45,FALSE)),IF($X$1=2,(VLOOKUP(B84,'X2'!$B:$AZ,45,FALSE)),IF($X$1=3,(VLOOKUP(B84,'X3'!$B:$AZ,45,FALSE)),IF($X$1=4,(VLOOKUP(B84,'X4'!$B:$AZ,45,FALSE)),IF($X$1=5,(VLOOKUP(B84,'X5'!$B:$AZ,45,FALSE)),IF($X$1=6,(VLOOKUP(B84,'X6'!$B:$AZ,45,FALSE)),IF($X$1=7,(VLOOKUP(B84,'X7'!$B:$AZ,45,FALSE)),IF($X$1=8,(VLOOKUP(B84,'X8'!$B:$AZ,45,FALSE)),IF($X$1=9,(VLOOKUP(B84,'X9'!$B:$AZ,45,FALSE)),IF($X$1=10,(VLOOKUP(B84,'X10'!$B:$AZ,45,FALSE)),IF($X$1=11,(VLOOKUP(B84,'X11'!$B:$AZ,45,FALSE)),IF($X$1=12,(VLOOKUP(B84,'X12'!$B:$AZ,45,FALSE)),IF($X$1=13,(VLOOKUP(B84,'X13'!$B:$AZ,45,FALSE)),"B")))))))))))))))</f>
        <v>-40.52841532528857</v>
      </c>
      <c r="O84" s="184">
        <f ca="1">IF(ISERROR(IF($X$1=1,(VLOOKUP(B84,'X1'!$B:$AZ,11,FALSE)),IF($X$1=2,(VLOOKUP(B84,'X2'!$B:$AZ,11,FALSE)),IF($X$1=3,(VLOOKUP(B84,'X3'!$B:$AZ,11,FALSE)),IF($X$1=4,(VLOOKUP(B84,'X4'!$B:$AZ,11,FALSE)),IF($X$1=5,(VLOOKUP(B84,'X5'!$B:$AZ,11,FALSE)),IF($X$1=6,(VLOOKUP(B84,'X6'!$B:$AZ,11,FALSE)),IF($X$1=7,(VLOOKUP(B84,'X7'!$B:$AZ,11,FALSE)),IF($X$1=8,(VLOOKUP(B84,'X8'!$B:$AZ,11,FALSE)),IF($X$1=9,(VLOOKUP(B84,'X9'!$B:$AZ,11,FALSE)),IF($X$1=10,(VLOOKUP(B84,'X10'!$B:$AZ,11,FALSE)),IF($X$1=11,(VLOOKUP(B84,'X11'!$B:$AZ,11,FALSE)),IF($X$1=12,(VLOOKUP(B84,'X12'!$B:$AZ,11,FALSE)),IF($X$1=13,(VLOOKUP(B84,'X13'!$B:$AZ,11,FALSE)),"B"))))))))))))))=TRUE," ",(IF($X$1=1,(VLOOKUP(B84,'X1'!$B:$AZ,11,FALSE)),IF($X$1=2,(VLOOKUP(B84,'X2'!$B:$AZ,11,FALSE)),IF($X$1=3,(VLOOKUP(B84,'X3'!$B:$AZ,11,FALSE)),IF($X$1=4,(VLOOKUP(B84,'X4'!$B:$AZ,11,FALSE)),IF($X$1=5,(VLOOKUP(B84,'X5'!$B:$AZ,11,FALSE)),IF($X$1=6,(VLOOKUP(B84,'X6'!$B:$AZ,11,FALSE)),IF($X$1=7,(VLOOKUP(B84,'X7'!$B:$AZ,11,FALSE)),IF($X$1=8,(VLOOKUP(B84,'X8'!$B:$AZ,11,FALSE)),IF($X$1=9,(VLOOKUP(B84,'X9'!$B:$AZ,11,FALSE)),IF($X$1=10,(VLOOKUP(B84,'X10'!$B:$AZ,11,FALSE)),IF($X$1=11,(VLOOKUP(B84,'X11'!$B:$AZ,11,FALSE)),IF($X$1=12,(VLOOKUP(B84,'X12'!$B:$AZ,11,FALSE)),IF($X$1=13,(VLOOKUP(B84,'X13'!$B:$AZ,11,FALSE)),"B")))))))))))))))</f>
        <v>4.1426896333070591</v>
      </c>
      <c r="P84" s="184">
        <f ca="1">IF(ISERROR(IF($X$1=1,(VLOOKUP(B84,'X1'!$B:$AZ,12,FALSE)),IF($X$1=2,(VLOOKUP(B84,'X2'!$B:$AZ,12,FALSE)),IF($X$1=3,(VLOOKUP(B84,'X3'!$B:$AZ,12,FALSE)),IF($X$1=4,(VLOOKUP(B84,'X4'!$B:$AZ,12,FALSE)),IF($X$1=5,(VLOOKUP(B84,'X5'!$B:$AZ,12,FALSE)),IF($X$1=6,(VLOOKUP(B84,'X6'!$B:$AZ,12,FALSE)),IF($X$1=7,(VLOOKUP(B84,'X7'!$B:$AZ,12,FALSE)),IF($X$1=8,(VLOOKUP(B84,'X8'!$B:$AZ,12,FALSE)),IF($X$1=9,(VLOOKUP(B84,'X9'!$B:$AZ,12,FALSE)),IF($X$1=10,(VLOOKUP(B84,'X10'!$B:$AZ,12,FALSE)),IF($X$1=11,(VLOOKUP(B84,'X11'!$B:$AZ,12,FALSE)),IF($X$1=12,(VLOOKUP(B84,'X12'!$B:$AZ,12,FALSE)),IF($X$1=13,(VLOOKUP(B84,'X13'!$B:$AZ,12,FALSE)),"B"))))))))))))))=TRUE," ",(IF($X$1=1,(VLOOKUP(B84,'X1'!$B:$AZ,12,FALSE)),IF($X$1=2,(VLOOKUP(B84,'X2'!$B:$AZ,12,FALSE)),IF($X$1=3,(VLOOKUP(B84,'X3'!$B:$AZ,12,FALSE)),IF($X$1=4,(VLOOKUP(B84,'X4'!$B:$AZ,12,FALSE)),IF($X$1=5,(VLOOKUP(B84,'X5'!$B:$AZ,12,FALSE)),IF($X$1=6,(VLOOKUP(B84,'X6'!$B:$AZ,12,FALSE)),IF($X$1=7,(VLOOKUP(B84,'X7'!$B:$AZ,12,FALSE)),IF($X$1=8,(VLOOKUP(B84,'X8'!$B:$AZ,12,FALSE)),IF($X$1=9,(VLOOKUP(B84,'X9'!$B:$AZ,12,FALSE)),IF($X$1=10,(VLOOKUP(B84,'X10'!$B:$AZ,12,FALSE)),IF($X$1=11,(VLOOKUP(B84,'X11'!$B:$AZ,12,FALSE)),IF($X$1=12,(VLOOKUP(B84,'X12'!$B:$AZ,12,FALSE)),IF($X$1=13,(VLOOKUP(B84,'X13'!$B:$AZ,12,FALSE)),"B")))))))))))))))</f>
        <v>3.8764960700929976</v>
      </c>
      <c r="Q84" s="185">
        <f ca="1">IF(ISERROR(IF($X$1=1,(VLOOKUP(B84,'X1'!$B:$AZ,46,FALSE)),IF($X$1=2,(VLOOKUP(B84,'X2'!$B:$AZ,46,FALSE)),IF($X$1=3,(VLOOKUP(B84,'X3'!$B:$AZ,46,FALSE)),IF($X$1=4,(VLOOKUP(B84,'X4'!$B:$AZ,46,FALSE)),IF($X$1=5,(VLOOKUP(B84,'X5'!$B:$AZ,46,FALSE)),IF($X$1=6,(VLOOKUP(B84,'X6'!$B:$AZ,46,FALSE)),IF($X$1=7,(VLOOKUP(B84,'X7'!$B:$AZ,46,FALSE)),IF($X$1=8,(VLOOKUP(B84,'X8'!$B:$AZ,46,FALSE)),IF($X$1=9,(VLOOKUP(B84,'X9'!$B:$AZ,46,FALSE)),IF($X$1=10,(VLOOKUP(B84,'X10'!$B:$AZ,46,FALSE)),IF($X$1=11,(VLOOKUP(B84,'X11'!$B:$AZ,46,FALSE)),IF($X$1=12,(VLOOKUP(B84,'X12'!$B:$AZ,46,FALSE)),IF($X$1=13,(VLOOKUP(B84,'X13'!$B:$AZ,46,FALSE)),"B"))))))))))))))=TRUE," ",(IF($X$1=1,(VLOOKUP(B84,'X1'!$B:$AZ,46,FALSE)),IF($X$1=2,(VLOOKUP(B84,'X2'!$B:$AZ,46,FALSE)),IF($X$1=3,(VLOOKUP(B84,'X3'!$B:$AZ,46,FALSE)),IF($X$1=4,(VLOOKUP(B84,'X4'!$B:$AZ,46,FALSE)),IF($X$1=5,(VLOOKUP(B84,'X5'!$B:$AZ,46,FALSE)),IF($X$1=6,(VLOOKUP(B84,'X6'!$B:$AZ,46,FALSE)),IF($X$1=7,(VLOOKUP(B84,'X7'!$B:$AZ,46,FALSE)),IF($X$1=8,(VLOOKUP(B84,'X8'!$B:$AZ,46,FALSE)),IF($X$1=9,(VLOOKUP(B84,'X9'!$B:$AZ,46,FALSE)),IF($X$1=10,(VLOOKUP(B84,'X10'!$B:$AZ,46,FALSE)),IF($X$1=11,(VLOOKUP(B84,'X11'!$B:$AZ,46,FALSE)),IF($X$1=12,(VLOOKUP(B84,'X12'!$B:$AZ,46,FALSE)),IF($X$1=13,(VLOOKUP(B84,'X13'!$B:$AZ,46,FALSE)),"B")))))))))))))))</f>
        <v>-65.769068272453424</v>
      </c>
      <c r="R84" s="185">
        <f ca="1">IF(ISERROR(IF($X$1=1,(VLOOKUP(B84,'X1'!$B:$AZ,15,FALSE)),IF($X$1=2,(VLOOKUP(B84,'X2'!$B:$AZ,15,FALSE)),IF($X$1=3,(VLOOKUP(B84,'X3'!$B:$AZ,15,FALSE)),IF($X$1=4,(VLOOKUP(B84,'X4'!$B:$AZ,15,FALSE)),IF($X$1=5,(VLOOKUP(B84,'X5'!$B:$AZ,15,FALSE)),IF($X$1=6,(VLOOKUP(B84,'X6'!$B:$AZ,15,FALSE)),IF($X$1=7,(VLOOKUP(B84,'X7'!$B:$AZ,15,FALSE)),IF($X$1=8,(VLOOKUP(B84,'X8'!$B:$AZ,15,FALSE)),IF($X$1=9,(VLOOKUP(B84,'X9'!$B:$AZ,15,FALSE)),IF($X$1=10,(VLOOKUP(B84,'X10'!$B:$AZ,15,FALSE)),IF($X$1=11,(VLOOKUP(B84,'X11'!$B:$AZ,15,FALSE)),IF($X$1=12,(VLOOKUP(B84,'X12'!$B:$AZ,15,FALSE)),IF($X$1=13,(VLOOKUP(B84,'X13'!$B:$AZ,15,FALSE)),"B"))))))))))))))=TRUE," ",(IF($X$1=1,(VLOOKUP(B84,'X1'!$B:$AZ,15,FALSE)),IF($X$1=2,(VLOOKUP(B84,'X2'!$B:$AZ,15,FALSE)),IF($X$1=3,(VLOOKUP(B84,'X3'!$B:$AZ,15,FALSE)),IF($X$1=4,(VLOOKUP(B84,'X4'!$B:$AZ,15,FALSE)),IF($X$1=5,(VLOOKUP(B84,'X5'!$B:$AZ,15,FALSE)),IF($X$1=6,(VLOOKUP(B84,'X6'!$B:$AZ,15,FALSE)),IF($X$1=7,(VLOOKUP(B84,'X7'!$B:$AZ,15,FALSE)),IF($X$1=8,(VLOOKUP(B84,'X8'!$B:$AZ,15,FALSE)),IF($X$1=9,(VLOOKUP(B84,'X9'!$B:$AZ,15,FALSE)),IF($X$1=10,(VLOOKUP(B84,'X10'!$B:$AZ,15,FALSE)),IF($X$1=11,(VLOOKUP(B84,'X11'!$B:$AZ,15,FALSE)),IF($X$1=12,(VLOOKUP(B84,'X12'!$B:$AZ,15,FALSE)),IF($X$1=13,(VLOOKUP(B84,'X13'!$B:$AZ,15,FALSE)),"B")))))))))))))))</f>
        <v>5.7128915780228358</v>
      </c>
      <c r="S84" s="185">
        <f ca="1">IF(ISERROR(IF((IF($X$1=1,(VLOOKUP(B84,'X1'!$B:$AZ,14,FALSE)),(IF($X$1=2,(VLOOKUP(B84,'X2'!$B:$AZ,14,FALSE)),(IF($X$1=3,(VLOOKUP(B84,'X3'!$B:$AZ,14,FALSE)),(IF($X$1=4,(VLOOKUP(B84,'X4'!$B:$AZ,14,FALSE)),(IF($X$1=5,(VLOOKUP(B84,'X5'!$B:$AZ,14,FALSE)),(IF($X$1=6,(VLOOKUP(B84,'X6'!$B:$AZ,14,FALSE)),(IF($X$1=7,(VLOOKUP(B84,'X7'!$B:$AZ,14,FALSE)),(IF($X$1=8,(VLOOKUP(B84,'X8'!$B:$AZ,14,FALSE)),(IF($X$1=9,(VLOOKUP(B84,'X9'!$B:$AZ,14,FALSE)),(IF($X$1=10,(VLOOKUP(B84,'X10'!$B:$AZ,14,FALSE)),(IF($X$1=11,(VLOOKUP(B84,'X11'!$B:$AZ,14,FALSE)),(IF($X$1=12,(VLOOKUP(B84,'X12'!$B:$AZ,14,FALSE)),(VLOOKUP(B84,'X13'!$B:$AZ,14,FALSE))))))))))))))))))))))))))=$V$1," ",(IF($X$1=1,(VLOOKUP(B84,'X1'!$B:$AZ,14,FALSE)),(IF($X$1=2,(VLOOKUP(B84,'X2'!$B:$AZ,14,FALSE)),(IF($X$1=3,(VLOOKUP(B84,'X3'!$B:$AZ,14,FALSE)),(IF($X$1=4,(VLOOKUP(B84,'X4'!$B:$AZ,14,FALSE)),(IF($X$1=5,(VLOOKUP(B84,'X5'!$B:$AZ,14,FALSE)),(IF($X$1=6,(VLOOKUP(B84,'X6'!$B:$AZ,14,FALSE)),(IF($X$1=7,(VLOOKUP(B84,'X7'!$B:$AZ,14,FALSE)),(IF($X$1=8,(VLOOKUP(B84,'X8'!$B:$AZ,14,FALSE)),(IF($X$1=9,(VLOOKUP(B84,'X9'!$B:$AZ,14,FALSE)),(IF($X$1=10,(VLOOKUP(B84,'X10'!$B:$AZ,14,FALSE)),(IF($X$1=11,(VLOOKUP(B84,'X11'!$B:$AZ,14,FALSE)),(IF($X$1=12,(VLOOKUP(B84,'X12'!$B:$AZ,14,FALSE)),(VLOOKUP(B84,'X13'!$B:$AZ,14,FALSE))))))))))))))))))))))))))))=TRUE," ",(IF((IF($X$1=1,(VLOOKUP(B84,'X1'!$B:$AZ,14,FALSE)),(IF($X$1=2,(VLOOKUP(B84,'X2'!$B:$AZ,14,FALSE)),(IF($X$1=3,(VLOOKUP(B84,'X3'!$B:$AZ,14,FALSE)),(IF($X$1=4,(VLOOKUP(B84,'X4'!$B:$AZ,14,FALSE)),(IF($X$1=5,(VLOOKUP(B84,'X5'!$B:$AZ,14,FALSE)),(IF($X$1=6,(VLOOKUP(B84,'X6'!$B:$AZ,14,FALSE)),(IF($X$1=7,(VLOOKUP(B84,'X7'!$B:$AZ,14,FALSE)),(IF($X$1=8,(VLOOKUP(B84,'X8'!$B:$AZ,14,FALSE)),(IF($X$1=9,(VLOOKUP(B84,'X9'!$B:$AZ,14,FALSE)),(IF($X$1=10,(VLOOKUP(B84,'X10'!$B:$AZ,14,FALSE)),(IF($X$1=11,(VLOOKUP(B84,'X11'!$B:$AZ,14,FALSE)),(IF($X$1=12,(VLOOKUP(B84,'X12'!$B:$AZ,14,FALSE)),(VLOOKUP(B84,'X13'!$B:$AZ,14,FALSE))))))))))))))))))))))))))=$V$1," ",(IF($X$1=1,(VLOOKUP(B84,'X1'!$B:$AZ,14,FALSE)),(IF($X$1=2,(VLOOKUP(B84,'X2'!$B:$AZ,14,FALSE)),(IF($X$1=3,(VLOOKUP(B84,'X3'!$B:$AZ,14,FALSE)),(IF($X$1=4,(VLOOKUP(B84,'X4'!$B:$AZ,14,FALSE)),(IF($X$1=5,(VLOOKUP(B84,'X5'!$B:$AZ,14,FALSE)),(IF($X$1=6,(VLOOKUP(B84,'X6'!$B:$AZ,14,FALSE)),(IF($X$1=7,(VLOOKUP(B84,'X7'!$B:$AZ,14,FALSE)),(IF($X$1=8,(VLOOKUP(B84,'X8'!$B:$AZ,14,FALSE)),(IF($X$1=9,(VLOOKUP(B84,'X9'!$B:$AZ,14,FALSE)),(IF($X$1=10,(VLOOKUP(B84,'X10'!$B:$AZ,14,FALSE)),(IF($X$1=11,(VLOOKUP(B84,'X11'!$B:$AZ,14,FALSE)),(IF($X$1=12,(VLOOKUP(B84,'X12'!$B:$AZ,14,FALSE)),(VLOOKUP(B84,'X13'!$B:$AZ,14,FALSE)))))))))))))))))))))))))))))</f>
        <v>34.24819435325017</v>
      </c>
      <c r="V84" s="161"/>
      <c r="W84" s="161"/>
      <c r="X84" s="161"/>
      <c r="Y84" s="161"/>
      <c r="Z84" s="102"/>
      <c r="AA84" s="102"/>
      <c r="AB84" s="102"/>
      <c r="AC84" s="102"/>
      <c r="AD84" s="169" t="s">
        <v>144</v>
      </c>
      <c r="AE84" s="174">
        <f t="shared" ref="AE84:CP84" ca="1" si="16">MAX(AE$90:AE$125)</f>
        <v>0.69278996865203757</v>
      </c>
      <c r="AF84" s="174">
        <f t="shared" si="16"/>
        <v>0</v>
      </c>
      <c r="AG84" s="174">
        <f t="shared" si="16"/>
        <v>0</v>
      </c>
      <c r="AH84" s="174">
        <f t="shared" si="16"/>
        <v>0</v>
      </c>
      <c r="AI84" s="174">
        <f t="shared" si="16"/>
        <v>0</v>
      </c>
      <c r="AJ84" s="174">
        <f t="shared" si="16"/>
        <v>0</v>
      </c>
      <c r="AK84" s="174">
        <f t="shared" si="16"/>
        <v>0</v>
      </c>
      <c r="AL84" s="174">
        <f t="shared" ca="1" si="16"/>
        <v>0</v>
      </c>
      <c r="AM84" s="174">
        <f t="shared" ca="1" si="16"/>
        <v>0</v>
      </c>
      <c r="AN84" s="174">
        <f t="shared" ca="1" si="16"/>
        <v>0</v>
      </c>
      <c r="AO84" s="174">
        <f t="shared" ca="1" si="16"/>
        <v>0</v>
      </c>
      <c r="AP84" s="174">
        <f t="shared" ca="1" si="16"/>
        <v>0</v>
      </c>
      <c r="AQ84" s="174">
        <f t="shared" ca="1" si="16"/>
        <v>0</v>
      </c>
      <c r="AR84" s="174">
        <f t="shared" ca="1" si="16"/>
        <v>0</v>
      </c>
      <c r="AS84" s="174">
        <f t="shared" ca="1" si="16"/>
        <v>0</v>
      </c>
      <c r="AT84" s="174">
        <f t="shared" ca="1" si="16"/>
        <v>0</v>
      </c>
      <c r="AU84" s="174">
        <f t="shared" ca="1" si="16"/>
        <v>0</v>
      </c>
      <c r="AV84" s="174">
        <f t="shared" ca="1" si="16"/>
        <v>0</v>
      </c>
      <c r="AW84" s="174">
        <f t="shared" ca="1" si="16"/>
        <v>0</v>
      </c>
      <c r="AX84" s="174">
        <f t="shared" ca="1" si="16"/>
        <v>0</v>
      </c>
      <c r="AY84" s="174">
        <f t="shared" ca="1" si="16"/>
        <v>0</v>
      </c>
      <c r="AZ84" s="174">
        <f t="shared" ca="1" si="16"/>
        <v>0</v>
      </c>
      <c r="BA84" s="174">
        <f t="shared" ca="1" si="16"/>
        <v>0</v>
      </c>
      <c r="BB84" s="174">
        <f t="shared" ca="1" si="16"/>
        <v>0</v>
      </c>
      <c r="BC84" s="174">
        <f t="shared" ca="1" si="16"/>
        <v>0</v>
      </c>
      <c r="BD84" s="174">
        <f t="shared" ca="1" si="16"/>
        <v>0</v>
      </c>
      <c r="BE84" s="174">
        <f t="shared" ca="1" si="16"/>
        <v>0</v>
      </c>
      <c r="BF84" s="174">
        <f t="shared" ca="1" si="16"/>
        <v>0</v>
      </c>
      <c r="BG84" s="174">
        <f t="shared" ca="1" si="16"/>
        <v>0</v>
      </c>
      <c r="BH84" s="174">
        <f t="shared" ca="1" si="16"/>
        <v>0</v>
      </c>
      <c r="BI84" s="174">
        <f t="shared" ca="1" si="16"/>
        <v>0</v>
      </c>
      <c r="BJ84" s="174">
        <f ca="1">MAX(BJ$90:BJ$125)</f>
        <v>0</v>
      </c>
      <c r="BK84" s="174">
        <f t="shared" ca="1" si="16"/>
        <v>0</v>
      </c>
      <c r="BL84" s="174">
        <f t="shared" ca="1" si="16"/>
        <v>0</v>
      </c>
      <c r="BM84" s="174">
        <f t="shared" ca="1" si="16"/>
        <v>0</v>
      </c>
      <c r="BN84" s="174">
        <f t="shared" ca="1" si="16"/>
        <v>0</v>
      </c>
      <c r="BO84" s="174">
        <f t="shared" ca="1" si="16"/>
        <v>0</v>
      </c>
      <c r="BP84" s="174">
        <f t="shared" ca="1" si="16"/>
        <v>0.69278996865203757</v>
      </c>
      <c r="BQ84" s="174">
        <f t="shared" ca="1" si="16"/>
        <v>100</v>
      </c>
      <c r="BR84" s="174">
        <f t="shared" ca="1" si="16"/>
        <v>95.092521802592273</v>
      </c>
      <c r="BS84" s="174">
        <f t="shared" ca="1" si="16"/>
        <v>98.887880618555315</v>
      </c>
      <c r="BT84" s="174">
        <f t="shared" ca="1" si="16"/>
        <v>21.033376123234916</v>
      </c>
      <c r="BU84" s="174">
        <f t="shared" ca="1" si="16"/>
        <v>4039.8901098901106</v>
      </c>
      <c r="BV84" s="174">
        <f t="shared" ca="1" si="16"/>
        <v>0</v>
      </c>
      <c r="BW84" s="174">
        <f t="shared" ca="1" si="16"/>
        <v>0</v>
      </c>
      <c r="BX84" s="174">
        <f t="shared" ca="1" si="16"/>
        <v>0</v>
      </c>
      <c r="BY84" s="174">
        <f t="shared" ca="1" si="16"/>
        <v>0</v>
      </c>
      <c r="BZ84" s="174">
        <f t="shared" ca="1" si="16"/>
        <v>0</v>
      </c>
      <c r="CA84" s="174">
        <f t="shared" ca="1" si="16"/>
        <v>0</v>
      </c>
      <c r="CB84" s="174">
        <f t="shared" ca="1" si="16"/>
        <v>0</v>
      </c>
      <c r="CC84" s="174">
        <f t="shared" ca="1" si="16"/>
        <v>0</v>
      </c>
      <c r="CD84" s="174">
        <f t="shared" ca="1" si="16"/>
        <v>0</v>
      </c>
      <c r="CE84" s="174">
        <f t="shared" ca="1" si="16"/>
        <v>0</v>
      </c>
      <c r="CF84" s="174">
        <f t="shared" ca="1" si="16"/>
        <v>0</v>
      </c>
      <c r="CG84" s="174">
        <f t="shared" ca="1" si="16"/>
        <v>0</v>
      </c>
      <c r="CH84" s="174">
        <f t="shared" ca="1" si="16"/>
        <v>0</v>
      </c>
      <c r="CI84" s="174">
        <f t="shared" ca="1" si="16"/>
        <v>0</v>
      </c>
      <c r="CJ84" s="174">
        <f t="shared" ca="1" si="16"/>
        <v>0</v>
      </c>
      <c r="CK84" s="174">
        <f t="shared" ca="1" si="16"/>
        <v>0</v>
      </c>
      <c r="CL84" s="174">
        <f t="shared" ca="1" si="16"/>
        <v>0</v>
      </c>
      <c r="CM84" s="174">
        <f t="shared" ca="1" si="16"/>
        <v>0</v>
      </c>
      <c r="CN84" s="174">
        <f t="shared" ca="1" si="16"/>
        <v>0</v>
      </c>
      <c r="CO84" s="174">
        <f t="shared" ca="1" si="16"/>
        <v>0</v>
      </c>
      <c r="CP84" s="174">
        <f t="shared" ca="1" si="16"/>
        <v>0</v>
      </c>
      <c r="CQ84" s="174">
        <f t="shared" ref="CQ84:DE84" ca="1" si="17">MAX(CQ$90:CQ$125)</f>
        <v>0</v>
      </c>
      <c r="CR84" s="174">
        <f t="shared" ca="1" si="17"/>
        <v>0</v>
      </c>
      <c r="CS84" s="174">
        <f t="shared" ca="1" si="17"/>
        <v>0</v>
      </c>
      <c r="CT84" s="174">
        <f t="shared" ca="1" si="17"/>
        <v>0</v>
      </c>
      <c r="CU84" s="174">
        <f t="shared" ca="1" si="17"/>
        <v>0</v>
      </c>
      <c r="CV84" s="174">
        <f t="shared" ca="1" si="17"/>
        <v>0</v>
      </c>
      <c r="CW84" s="174">
        <f t="shared" ca="1" si="17"/>
        <v>0</v>
      </c>
      <c r="CX84" s="174">
        <f t="shared" ca="1" si="17"/>
        <v>0</v>
      </c>
      <c r="CY84" s="174">
        <f t="shared" ca="1" si="17"/>
        <v>0</v>
      </c>
      <c r="CZ84" s="174">
        <f t="shared" ca="1" si="17"/>
        <v>0</v>
      </c>
      <c r="DA84" s="174">
        <f t="shared" ca="1" si="17"/>
        <v>0</v>
      </c>
      <c r="DB84" s="174">
        <f t="shared" ca="1" si="17"/>
        <v>0</v>
      </c>
      <c r="DC84" s="174">
        <f t="shared" ca="1" si="17"/>
        <v>0</v>
      </c>
      <c r="DD84" s="174">
        <f t="shared" ca="1" si="17"/>
        <v>0</v>
      </c>
      <c r="DE84" s="174">
        <f t="shared" ca="1" si="17"/>
        <v>0</v>
      </c>
    </row>
    <row r="85" spans="1:109" ht="14.1" customHeight="1" x14ac:dyDescent="0.2">
      <c r="A85" s="156" t="s">
        <v>1058</v>
      </c>
      <c r="B85" s="122" t="str">
        <f>IF(ISERROR(IF($U$16=1,(VLOOKUP(A85,$AC$89:$AH$125,2,FALSE)),IF((IF($X$1=1,'X1'!B44,(IF($X$1=2,'X2'!B44,(IF($X$1=3,'X3'!B44,(IF($X$1=4,'X4'!B44,(IF($X$1=5,'X5'!B44,(IF($X$1=6,'X6'!B44,(IF($X$1=7,'X7'!B44,(IF($X$1=8,'X8'!B44,(IF($X$1=9,'X9'!B44,(IF($X$1=10,'X10'!B44,(IF($X$1=11,'X11'!B44,(IF($X$1=12,'X12'!B44,'X13'!B44))))))))))))))))))))))))="","",(IF($X$1=1,'X1'!B44,(IF($X$1=2,'X2'!B44,(IF($X$1=3,'X3'!B44,(IF($X$1=4,'X4'!B44,(IF($X$1=5,'X5'!B44,(IF($X$1=6,'X6'!B44,(IF($X$1=7,'X7'!B44,(IF($X$1=8,'X8'!B44,(IF($X$1=9,'X9'!B44,(IF($X$1=10,'X10'!B44,(IF($X$1=11,'X11'!B44,(IF($X$1=12,'X12'!B44,'X13'!B44)))))))))))))))))))))))))))=TRUE," ",(IF($U$16=1,(VLOOKUP(A85,$AC$89:$AH$125,2,FALSE)),IF((IF($X$1=1,'X1'!B44,(IF($X$1=2,'X2'!B44,(IF($X$1=3,'X3'!B44,(IF($X$1=4,'X4'!B44,(IF($X$1=5,'X5'!B44,(IF($X$1=6,'X6'!B44,(IF($X$1=7,'X7'!B44,(IF($X$1=8,'X8'!B44,(IF($X$1=9,'X9'!B44,(IF($X$1=10,'X10'!B44,(IF($X$1=11,'X11'!B44,(IF($X$1=12,'X12'!B44,'X13'!B44))))))))))))))))))))))))="","",(IF($X$1=1,'X1'!B44,(IF($X$1=2,'X2'!B44,(IF($X$1=3,'X3'!B44,(IF($X$1=4,'X4'!B44,(IF($X$1=5,'X5'!B44,(IF($X$1=6,'X6'!B44,(IF($X$1=7,'X7'!B44,(IF($X$1=8,'X8'!B44,(IF($X$1=9,'X9'!B44,(IF($X$1=10,'X10'!B44,(IF($X$1=11,'X11'!B44,(IF($X$1=12,'X12'!B44,'X13'!B44))))))))))))))))))))))))))))</f>
        <v>AFLT RM Equity</v>
      </c>
      <c r="C85" s="181" t="str">
        <f ca="1">IF(ISERROR(IF($X$1=1,(VLOOKUP(B85,'X1'!$B:$AZ,47,FALSE)),IF($X$1=2,(VLOOKUP(B85,'X2'!$B:$AZ,47,FALSE)),IF($X$1=3,(VLOOKUP(B85,'X3'!$B:$AZ,47,FALSE)),IF($X$1=4,(VLOOKUP(B85,'X4'!$B:$AZ,47,FALSE)),IF($X$1=5,(VLOOKUP(B85,'X5'!$B:$AZ,47,FALSE)),IF($X$1=6,(VLOOKUP(B85,'X6'!$B:$AZ,47,FALSE)),IF($X$1=7,(VLOOKUP(B85,'X7'!$B:$AZ,47,FALSE)),IF($X$1=8,(VLOOKUP(B85,'X8'!$B:$AZ,47,FALSE)),IF($X$1=9,(VLOOKUP(B85,'X9'!$B:$AZ,47,FALSE)),IF($X$1=10,(VLOOKUP(B85,'X10'!$B:$AZ,47,FALSE)),IF($X$1=11,(VLOOKUP(B85,'X11'!$B:$AZ,47,FALSE)),IF($X$1=12,(VLOOKUP(B85,'X12'!$B:$AZ,47,FALSE)),IF($X$1=13,(VLOOKUP(B85,'X13'!$B:$AZ,47,FALSE)),"B"))))))))))))))=TRUE," ",(IF($X$1=1,(VLOOKUP(B85,'X1'!$B:$AZ,47,FALSE)),IF($X$1=2,(VLOOKUP(B85,'X2'!$B:$AZ,47,FALSE)),IF($X$1=3,(VLOOKUP(B85,'X3'!$B:$AZ,47,FALSE)),IF($X$1=4,(VLOOKUP(B85,'X4'!$B:$AZ,47,FALSE)),IF($X$1=5,(VLOOKUP(B85,'X5'!$B:$AZ,47,FALSE)),IF($X$1=6,(VLOOKUP(B85,'X6'!$B:$AZ,47,FALSE)),IF($X$1=7,(VLOOKUP(B85,'X7'!$B:$AZ,47,FALSE)),IF($X$1=8,(VLOOKUP(B85,'X8'!$B:$AZ,47,FALSE)),IF($X$1=9,(VLOOKUP(B85,'X9'!$B:$AZ,47,FALSE)),IF($X$1=10,(VLOOKUP(B85,'X10'!$B:$AZ,47,FALSE)),IF($X$1=11,(VLOOKUP(B85,'X11'!$B:$AZ,47,FALSE)),IF($X$1=12,(VLOOKUP(B85,'X12'!$B:$AZ,47,FALSE)),IF($X$1=13,(VLOOKUP(B85,'X13'!$B:$AZ,47,FALSE)),"B")))))))))))))))</f>
        <v>Aeroflot PJSC</v>
      </c>
      <c r="D85" s="181" t="str">
        <f ca="1">IF(ISERROR(IF($X$1=1,(VLOOKUP(B85,'X1'!$B:$AP,41,FALSE)),IF($X$1=2,(VLOOKUP(B85,'X2'!$B:$AP,41,FALSE)),IF($X$1=3,(VLOOKUP(B85,'X3'!$B:$AP,41,FALSE)),IF($X$1=4,(VLOOKUP(B85,'X4'!$B:$AP,41,FALSE)),IF($X$1=5,(VLOOKUP(B85,'X5'!$B:$AP,41,FALSE)),IF($X$1=6,(VLOOKUP(B85,'X6'!$B:$AP,41,FALSE)),IF($X$1=7,(VLOOKUP(B85,'X7'!$B:$AP,41,FALSE)),IF($X$1=8,(VLOOKUP(B85,'X8'!$B:$AP,41,FALSE)),IF($X$1=9,(VLOOKUP(B85,'X9'!$B:$AP,41,FALSE)),IF($X$1=10,(VLOOKUP(B85,'X10'!$B:$AP,41,FALSE)),IF($X$1=11,(VLOOKUP(B85,'X11'!$B:$AP,41,FALSE)),IF($X$1=12,(VLOOKUP(B85,'X12'!$B:$AP,41,FALSE)),IF($X$1=13,(VLOOKUP(B85,'X13'!$B:$AP,41,FALSE)),"B"))))))))))))))=TRUE," ",(IF($X$1=1,(VLOOKUP(B85,'X1'!$B:$AP,41,FALSE)),IF($X$1=2,(VLOOKUP(B85,'X2'!$B:$AP,41,FALSE)),IF($X$1=3,(VLOOKUP(B85,'X3'!$B:$AP,41,FALSE)),IF($X$1=4,(VLOOKUP(B85,'X4'!$B:$AP,41,FALSE)),IF($X$1=5,(VLOOKUP(B85,'X5'!$B:$AP,41,FALSE)),IF($X$1=6,(VLOOKUP(B85,'X6'!$B:$AP,41,FALSE)),IF($X$1=7,(VLOOKUP(B85,'X7'!$B:$AP,41,FALSE)),IF($X$1=8,(VLOOKUP(B85,'X8'!$B:$AP,41,FALSE)),IF($X$1=9,(VLOOKUP(B85,'X9'!$B:$AP,41,FALSE)),IF($X$1=10,(VLOOKUP(B85,'X10'!$B:$AP,41,FALSE)),IF($X$1=11,(VLOOKUP(B85,'X11'!$B:$AP,41,FALSE)),IF($X$1=12,(VLOOKUP(B85,'X12'!$B:$AP,41,FALSE)),IF($X$1=13,(VLOOKUP(B85,'X13'!$B:$AP,41,FALSE)),"B")))))))))))))))</f>
        <v>Airlines</v>
      </c>
      <c r="E85" s="182">
        <f ca="1">IF(ISERROR(IF($X$1=1,(VLOOKUP(B85,'X1'!$B:$AP,7,FALSE)),IF($X$1=2,(VLOOKUP(B85,'X2'!$B:$AP,7,FALSE)),IF($X$1=3,(VLOOKUP(B85,'X3'!$B:$AP,7,FALSE)),IF($X$1=4,(VLOOKUP(B85,'X4'!$B:$AP,7,FALSE)),IF($X$1=5,(VLOOKUP(B85,'X5'!$B:$AP,7,FALSE)),IF($X$1=6,(VLOOKUP(B85,'X6'!$B:$AP,7,FALSE)),IF($X$1=7,(VLOOKUP(B85,'X7'!$B:$AP,7,FALSE)),IF($X$1=8,(VLOOKUP(B85,'X8'!$B:$AP,7,FALSE)),IF($X$1=9,(VLOOKUP(B85,'X9'!$B:$AP,7,FALSE)),IF($X$1=10,(VLOOKUP(B85,'X10'!$B:$AP,7,FALSE)),IF($X$1=11,(VLOOKUP(B85,'X11'!$B:$AP,7,FALSE)),IF($X$1=12,(VLOOKUP(B85,'X12'!$B:$AP,7,FALSE)),IF($X$1=13,(VLOOKUP(B85,'X13'!$B:$AP,7,FALSE)),"B"))))))))))))))=TRUE," ",(IF($X$1=1,(VLOOKUP(B85,'X1'!$B:$AP,7,FALSE)),IF($X$1=2,(VLOOKUP(B85,'X2'!$B:$AP,7,FALSE)),IF($X$1=3,(VLOOKUP(B85,'X3'!$B:$AP,7,FALSE)),IF($X$1=4,(VLOOKUP(B85,'X4'!$B:$AP,7,FALSE)),IF($X$1=5,(VLOOKUP(B85,'X5'!$B:$AP,7,FALSE)),IF($X$1=6,(VLOOKUP(B85,'X6'!$B:$AP,7,FALSE)),IF($X$1=7,(VLOOKUP(B85,'X7'!$B:$AP,7,FALSE)),IF($X$1=8,(VLOOKUP(B85,'X8'!$B:$AP,7,FALSE)),IF($X$1=9,(VLOOKUP(B85,'X9'!$B:$AP,7,FALSE)),IF($X$1=10,(VLOOKUP(B85,'X10'!$B:$AP,7,FALSE)),IF($X$1=11,(VLOOKUP(B85,'X11'!$B:$AP,7,FALSE)),IF($X$1=12,(VLOOKUP(B85,'X12'!$B:$AP,7,FALSE)),IF($X$1=13,(VLOOKUP(B85,'X13'!$B:$AP,7,FALSE)),"B")))))))))))))))</f>
        <v>71.58</v>
      </c>
      <c r="F85" s="182">
        <f ca="1">IF(ISERROR(IF((IF($X$1=1,(VLOOKUP(B85,'X1'!$B:$AO,6,FALSE)),(IF($X$1=2,(VLOOKUP(B85,'X2'!$B:$AO,6,FALSE)),(IF($X$1=3,(VLOOKUP(B85,'X3'!$B:$AO,6,FALSE)),(IF($X$1=4,(VLOOKUP(B85,'X4'!$B:$AO,6,FALSE)),(IF($X$1=5,(VLOOKUP(B85,'X5'!$B:$AO,6,FALSE)),(IF($X$1=6,(VLOOKUP(B85,'X6'!$B:$AO,6,FALSE)),(IF($X$1=7,(VLOOKUP(B85,'X7'!$B:$AO,6,FALSE)),(IF($X$1=8,(VLOOKUP(B85,'X8'!$B:$AO,6,FALSE)),(IF($X$1=9,(VLOOKUP(B85,'X9'!$B:$AO,6,FALSE)),(IF($X$1=10,(VLOOKUP(B85,'X10'!$B:$AO,6,FALSE)),(IF($X$1=11,(VLOOKUP(B85,'X11'!$B:$AO,6,FALSE)),(IF($X$1=12,(VLOOKUP(B85,'X12'!$B:$AO,6,FALSE)),(VLOOKUP(B85,'X13'!$B:$AO,6,FALSE))))))))))))))))))))))))))=$V$1," ",(IF($X$1=1,(VLOOKUP(B85,'X1'!$B:$AO,6,FALSE)),(IF($X$1=2,(VLOOKUP(B85,'X2'!$B:$AO,6,FALSE)),(IF($X$1=3,(VLOOKUP(B85,'X3'!$B:$AO,6,FALSE)),(IF($X$1=4,(VLOOKUP(B85,'X4'!$B:$AO,6,FALSE)),(IF($X$1=5,(VLOOKUP(B85,'X5'!$B:$AO,6,FALSE)),(IF($X$1=6,(VLOOKUP(B85,'X6'!$B:$AO,6,FALSE)),(IF($X$1=7,(VLOOKUP(B85,'X7'!$B:$AO,6,FALSE)),(IF($X$1=8,(VLOOKUP(B85,'X8'!$B:$AO,6,FALSE)),(IF($X$1=9,(VLOOKUP(B85,'X9'!$B:$AO,6,FALSE)),(IF($X$1=10,(VLOOKUP(B85,'X10'!$B:$AO,6,FALSE)),(IF($X$1=11,(VLOOKUP(B85,'X11'!$B:$AO,6,FALSE)),(IF($X$1=12,(VLOOKUP(B85,'X12'!$B:$AO,6,FALSE)),(VLOOKUP(B85,'X13'!$B:$AO,6,FALSE))))))))))))))))))))))))))))=TRUE," ",(IF((IF($X$1=1,(VLOOKUP(B85,'X1'!$B:$AO,6,FALSE)),(IF($X$1=2,(VLOOKUP(B85,'X2'!$B:$AO,6,FALSE)),(IF($X$1=3,(VLOOKUP(B85,'X3'!$B:$AO,6,FALSE)),(IF($X$1=4,(VLOOKUP(B85,'X4'!$B:$AO,6,FALSE)),(IF($X$1=5,(VLOOKUP(B85,'X5'!$B:$AO,6,FALSE)),(IF($X$1=6,(VLOOKUP(B85,'X6'!$B:$AO,6,FALSE)),(IF($X$1=7,(VLOOKUP(B85,'X7'!$B:$AO,6,FALSE)),(IF($X$1=8,(VLOOKUP(B85,'X8'!$B:$AO,6,FALSE)),(IF($X$1=9,(VLOOKUP(B85,'X9'!$B:$AO,6,FALSE)),(IF($X$1=10,(VLOOKUP(B85,'X10'!$B:$AO,6,FALSE)),(IF($X$1=11,(VLOOKUP(B85,'X11'!$B:$AO,6,FALSE)),(IF($X$1=12,(VLOOKUP(B85,'X12'!$B:$AO,6,FALSE)),(VLOOKUP(B85,'X13'!$B:$AO,6,FALSE))))))))))))))))))))))))))=$V$1," ",(IF($X$1=1,(VLOOKUP(B85,'X1'!$B:$AO,6,FALSE)),(IF($X$1=2,(VLOOKUP(B85,'X2'!$B:$AO,6,FALSE)),(IF($X$1=3,(VLOOKUP(B85,'X3'!$B:$AO,6,FALSE)),(IF($X$1=4,(VLOOKUP(B85,'X4'!$B:$AO,6,FALSE)),(IF($X$1=5,(VLOOKUP(B85,'X5'!$B:$AO,6,FALSE)),(IF($X$1=6,(VLOOKUP(B85,'X6'!$B:$AO,6,FALSE)),(IF($X$1=7,(VLOOKUP(B85,'X7'!$B:$AO,6,FALSE)),(IF($X$1=8,(VLOOKUP(B85,'X8'!$B:$AO,6,FALSE)),(IF($X$1=9,(VLOOKUP(B85,'X9'!$B:$AO,6,FALSE)),(IF($X$1=10,(VLOOKUP(B85,'X10'!$B:$AO,6,FALSE)),(IF($X$1=11,(VLOOKUP(B85,'X11'!$B:$AO,6,FALSE)),(IF($X$1=12,(VLOOKUP(B85,'X12'!$B:$AO,6,FALSE)),(VLOOKUP(B85,'X13'!$B:$AO,6,FALSE)))))))))))))))))))))))))))))</f>
        <v>77.900001525878906</v>
      </c>
      <c r="G85" s="182">
        <f ca="1">IF(ISERROR(IF($X$1=1,(VLOOKUP(B85,'X1'!$B:$AZ,44,FALSE)),IF($X$1=2,(VLOOKUP(B85,'X2'!$B:$AZ,44,FALSE)),IF($X$1=3,(VLOOKUP(B85,'X3'!$B:$AZ,44,FALSE)),IF($X$1=4,(VLOOKUP(B85,'X4'!$B:$AZ,44,FALSE)),IF($X$1=5,(VLOOKUP(B85,'X5'!$B:$AZ,44,FALSE)),IF($X$1=6,(VLOOKUP(B85,'X6'!$B:$AZ,44,FALSE)),IF($X$1=7,(VLOOKUP(B85,'X7'!$B:$AZ,44,FALSE)),IF($X$1=8,(VLOOKUP(B85,'X8'!$B:$AZ,44,FALSE)),IF($X$1=9,(VLOOKUP(B85,'X9'!$B:$AZ,44,FALSE)),IF($X$1=10,(VLOOKUP(B85,'X10'!$B:$AZ,44,FALSE)),IF($X$1=11,(VLOOKUP(B85,'X11'!$B:$AZ,44,FALSE)),IF($X$1=12,(VLOOKUP(B85,'X12'!$B:$AZ,44,FALSE)),IF($X$1=13,(VLOOKUP(B85,'X13'!$B:$AZ,44,FALSE)),"B"))))))))))))))=TRUE," ",(IF($X$1=1,(VLOOKUP(B85,'X1'!$B:$AZ,44,FALSE)),IF($X$1=2,(VLOOKUP(B85,'X2'!$B:$AZ,44,FALSE)),IF($X$1=3,(VLOOKUP(B85,'X3'!$B:$AZ,44,FALSE)),IF($X$1=4,(VLOOKUP(B85,'X4'!$B:$AZ,44,FALSE)),IF($X$1=5,(VLOOKUP(B85,'X5'!$B:$AZ,44,FALSE)),IF($X$1=6,(VLOOKUP(B85,'X6'!$B:$AZ,44,FALSE)),IF($X$1=7,(VLOOKUP(B85,'X7'!$B:$AZ,44,FALSE)),IF($X$1=8,(VLOOKUP(B85,'X8'!$B:$AZ,44,FALSE)),IF($X$1=9,(VLOOKUP(B85,'X9'!$B:$AZ,44,FALSE)),IF($X$1=10,(VLOOKUP(B85,'X10'!$B:$AZ,44,FALSE)),IF($X$1=11,(VLOOKUP(B85,'X11'!$B:$AZ,44,FALSE)),IF($X$1=12,(VLOOKUP(B85,'X12'!$B:$AZ,44,FALSE)),IF($X$1=13,(VLOOKUP(B85,'X13'!$B:$AZ,44,FALSE)),"B")))))))))))))))</f>
        <v>8.829284054035913</v>
      </c>
      <c r="H85" s="182">
        <f ca="1">IF(ISERROR(IF($X$1=1,(VLOOKUP(B85,'X1'!$B:$AZ,8,FALSE)),IF($X$1=2,(VLOOKUP(B85,'X2'!$B:$AZ,8,FALSE)),IF($X$1=3,(VLOOKUP(B85,'X3'!$B:$AZ,8,FALSE)),IF($X$1=4,(VLOOKUP(B85,'X4'!$B:$AZ,8,FALSE)),IF($X$1=5,(VLOOKUP(B85,'X5'!$B:$AZ,8,FALSE)),IF($X$1=6,(VLOOKUP(B85,'X6'!$B:$AZ,8,FALSE)),IF($X$1=7,(VLOOKUP(B85,'X7'!$B:$AZ,8,FALSE)),IF($X$1=8,(VLOOKUP(B85,'X8'!$B:$AZ,8,FALSE)),IF($X$1=9,(VLOOKUP(B85,'X9'!$B:$AZ,8,FALSE)),IF($X$1=10,(VLOOKUP(B85,'X10'!$B:$AZ,8,FALSE)),IF($X$1=11,(VLOOKUP(B85,'X11'!$B:$AZ,8,FALSE)),IF($X$1=12,(VLOOKUP(B85,'X12'!$B:$AZ,8,FALSE)),IF($X$1=13,(VLOOKUP(B85,'X13'!$B:$AZ,8,FALSE)),"B"))))))))))))))=TRUE," ",(IF($X$1=1,(VLOOKUP(B85,'X1'!$B:$AZ,8,FALSE)),IF($X$1=2,(VLOOKUP(B85,'X2'!$B:$AZ,8,FALSE)),IF($X$1=3,(VLOOKUP(B85,'X3'!$B:$AZ,8,FALSE)),IF($X$1=4,(VLOOKUP(B85,'X4'!$B:$AZ,8,FALSE)),IF($X$1=5,(VLOOKUP(B85,'X5'!$B:$AZ,8,FALSE)),IF($X$1=6,(VLOOKUP(B85,'X6'!$B:$AZ,8,FALSE)),IF($X$1=7,(VLOOKUP(B85,'X7'!$B:$AZ,8,FALSE)),IF($X$1=8,(VLOOKUP(B85,'X8'!$B:$AZ,8,FALSE)),IF($X$1=9,(VLOOKUP(B85,'X9'!$B:$AZ,8,FALSE)),IF($X$1=10,(VLOOKUP(B85,'X10'!$B:$AZ,8,FALSE)),IF($X$1=11,(VLOOKUP(B85,'X11'!$B:$AZ,8,FALSE)),IF($X$1=12,(VLOOKUP(B85,'X12'!$B:$AZ,8,FALSE)),IF($X$1=13,(VLOOKUP(B85,'X13'!$B:$AZ,8,FALSE)),"B")))))))))))))))</f>
        <v>2400.486247622146</v>
      </c>
      <c r="I85" s="183">
        <f ca="1">IF(ISERROR(IF($X$1=1,(VLOOKUP(B85,'X1'!$B:$AZ,2,FALSE)),IF($X$1=2,(VLOOKUP(B85,'X2'!$B:$AZ,2,FALSE)),IF($X$1=3,(VLOOKUP(B85,'X3'!$B:$AZ,2,FALSE)),IF($X$1=4,(VLOOKUP(B85,'X4'!$B:$AZ,2,FALSE)),IF($X$1=5,(VLOOKUP(B85,'X5'!$B:$AZ,2,FALSE)),IF($X$1=6,(VLOOKUP(B85,'X6'!$B:$AZ,2,FALSE)),IF($X$1=7,(VLOOKUP(B85,'X7'!$B:$AZ,2,FALSE)),IF($X$1=8,(VLOOKUP(B85,'X8'!$B:$AZ,2,FALSE)),IF($X$1=9,(VLOOKUP(B85,'X9'!$B:$AZ,2,FALSE)),IF($X$1=10,(VLOOKUP(B85,'X10'!$B:$AZ,2,FALSE)),IF($X$1=11,(VLOOKUP(B85,'X11'!$B:$AZ,2,FALSE)),IF($X$1=12,(VLOOKUP(B85,'X12'!$B:$AZ,2,FALSE)),IF($X$1=13,(VLOOKUP(B85,'X13'!$B:$AZ,2,FALSE)),"B"))))))))))))))=TRUE," ",(IF($X$1=1,(VLOOKUP(B85,'X1'!$B:$AZ,2,FALSE)),IF($X$1=2,(VLOOKUP(B85,'X2'!$B:$AZ,2,FALSE)),IF($X$1=3,(VLOOKUP(B85,'X3'!$B:$AZ,2,FALSE)),IF($X$1=4,(VLOOKUP(B85,'X4'!$B:$AZ,2,FALSE)),IF($X$1=5,(VLOOKUP(B85,'X5'!$B:$AZ,2,FALSE)),IF($X$1=6,(VLOOKUP(B85,'X6'!$B:$AZ,2,FALSE)),IF($X$1=7,(VLOOKUP(B85,'X7'!$B:$AZ,2,FALSE)),IF($X$1=8,(VLOOKUP(B85,'X8'!$B:$AZ,2,FALSE)),IF($X$1=9,(VLOOKUP(B85,'X9'!$B:$AZ,2,FALSE)),IF($X$1=10,(VLOOKUP(B85,'X10'!$B:$AZ,2,FALSE)),IF($X$1=11,(VLOOKUP(B85,'X11'!$B:$AZ,2,FALSE)),IF($X$1=12,(VLOOKUP(B85,'X12'!$B:$AZ,2,FALSE)),IF($X$1=13,(VLOOKUP(B85,'X13'!$B:$AZ,2,FALSE)),"B")))))))))))))))</f>
        <v>5</v>
      </c>
      <c r="J85" s="183">
        <f ca="1">IF(ISERROR(IF($X$1=1,(VLOOKUP(B85,'X1'!$B:$AZ,3,FALSE)),IF($X$1=2,(VLOOKUP(B85,'X2'!$B:$AZ,3,FALSE)),IF($X$1=3,(VLOOKUP(B85,'X3'!$B:$AZ,3,FALSE)),IF($X$1=4,(VLOOKUP(B85,'X4'!$B:$AZ,3,FALSE)),IF($X$1=5,(VLOOKUP(B85,'X5'!$B:$AZ,3,FALSE)),IF($X$1=6,(VLOOKUP(B85,'X6'!$B:$AZ,3,FALSE)),IF($X$1=7,(VLOOKUP(B85,'X7'!$B:$AZ,3,FALSE)),IF($X$1=8,(VLOOKUP(B85,'X8'!$B:$AZ,3,FALSE)),IF($X$1=9,(VLOOKUP(B85,'X9'!$B:$AZ,3,FALSE)),IF($X$1=10,(VLOOKUP(B85,'X10'!$B:$AZ,3,FALSE)),IF($X$1=11,(VLOOKUP(B85,'X11'!$B:$AZ,3,FALSE)),IF($X$1=12,(VLOOKUP(B85,'X12'!$B:$AZ,3,FALSE)),IF($X$1=13,(VLOOKUP(B85,'X13'!$B:$AZ,3,FALSE)),"B"))))))))))))))=TRUE," ",(IF($X$1=1,(VLOOKUP(B85,'X1'!$B:$AZ,3,FALSE)),IF($X$1=2,(VLOOKUP(B85,'X2'!$B:$AZ,3,FALSE)),IF($X$1=3,(VLOOKUP(B85,'X3'!$B:$AZ,3,FALSE)),IF($X$1=4,(VLOOKUP(B85,'X4'!$B:$AZ,3,FALSE)),IF($X$1=5,(VLOOKUP(B85,'X5'!$B:$AZ,3,FALSE)),IF($X$1=6,(VLOOKUP(B85,'X6'!$B:$AZ,3,FALSE)),IF($X$1=7,(VLOOKUP(B85,'X7'!$B:$AZ,3,FALSE)),IF($X$1=8,(VLOOKUP(B85,'X8'!$B:$AZ,3,FALSE)),IF($X$1=9,(VLOOKUP(B85,'X9'!$B:$AZ,3,FALSE)),IF($X$1=10,(VLOOKUP(B85,'X10'!$B:$AZ,3,FALSE)),IF($X$1=11,(VLOOKUP(B85,'X11'!$B:$AZ,3,FALSE)),IF($X$1=12,(VLOOKUP(B85,'X12'!$B:$AZ,3,FALSE)),IF($X$1=13,(VLOOKUP(B85,'X13'!$B:$AZ,3,FALSE)),"B")))))))))))))))</f>
        <v>1</v>
      </c>
      <c r="K85" s="183">
        <f ca="1">IF(ISERROR(IF($X$1=1,(VLOOKUP(B85,'X1'!$B:$AZ,5,FALSE)),IF($X$1=2,(VLOOKUP(B85,'X2'!$B:$AZ,5,FALSE)),IF($X$1=3,(VLOOKUP(B85,'X3'!$B:$AZ,5,FALSE)),IF($X$1=4,(VLOOKUP(B85,'X4'!$B:$AZ,5,FALSE)),IF($X$1=5,(VLOOKUP(B85,'X5'!$B:$AZ,5,FALSE)),IF($X$1=6,(VLOOKUP(B85,'X6'!$B:$AZ,5,FALSE)),IF($X$1=7,(VLOOKUP(B85,'X7'!$B:$AZ,5,FALSE)),IF($X$1=8,(VLOOKUP(B85,'X8'!$B:$AZ,5,FALSE)),IF($X$1=9,(VLOOKUP(B85,'X9'!$B:$AZ,5,FALSE)),IF($X$1=10,(VLOOKUP(B85,'X10'!$B:$AZ,5,FALSE)),IF($X$1=11,(VLOOKUP(B85,'X11'!$B:$AZ,5,FALSE)),IF($X$1=12,(VLOOKUP(B85,'X12'!$B:$AZ,5,FALSE)),IF($X$1=13,(VLOOKUP(B85,'X13'!$B:$AZ,5,FALSE)),"B"))))))))))))))=TRUE," ",(IF($X$1=1,(VLOOKUP(B85,'X1'!$B:$AZ,5,FALSE)),IF($X$1=2,(VLOOKUP(B85,'X2'!$B:$AZ,5,FALSE)),IF($X$1=3,(VLOOKUP(B85,'X3'!$B:$AZ,5,FALSE)),IF($X$1=4,(VLOOKUP(B85,'X4'!$B:$AZ,5,FALSE)),IF($X$1=5,(VLOOKUP(B85,'X5'!$B:$AZ,5,FALSE)),IF($X$1=6,(VLOOKUP(B85,'X6'!$B:$AZ,5,FALSE)),IF($X$1=7,(VLOOKUP(B85,'X7'!$B:$AZ,5,FALSE)),IF($X$1=8,(VLOOKUP(B85,'X8'!$B:$AZ,5,FALSE)),IF($X$1=9,(VLOOKUP(B85,'X9'!$B:$AZ,5,FALSE)),IF($X$1=10,(VLOOKUP(B85,'X10'!$B:$AZ,5,FALSE)),IF($X$1=11,(VLOOKUP(B85,'X11'!$B:$AZ,5,FALSE)),IF($X$1=12,(VLOOKUP(B85,'X12'!$B:$AZ,5,FALSE)),IF($X$1=13,(VLOOKUP(B85,'X13'!$B:$AZ,5,FALSE)),"B")))))))))))))))</f>
        <v>11</v>
      </c>
      <c r="L85" s="184" t="str">
        <f ca="1">IF(ISERROR(IF($X$1=1,(VLOOKUP(B85,'X1'!$B:$AZ,9,FALSE)),IF($X$1=2,(VLOOKUP(B85,'X2'!$B:$AZ,9,FALSE)),IF($X$1=3,(VLOOKUP(B85,'X3'!$B:$AZ,9,FALSE)),IF($X$1=4,(VLOOKUP(B85,'X4'!$B:$AZ,9,FALSE)),IF($X$1=5,(VLOOKUP(B85,'X5'!$B:$AZ,9,FALSE)),IF($X$1=6,(VLOOKUP(B85,'X6'!$B:$AZ,9,FALSE)),IF($X$1=7,(VLOOKUP(B85,'X7'!$B:$AZ,9,FALSE)),IF($X$1=8,(VLOOKUP(B85,'X8'!$B:$AZ,9,FALSE)),IF($X$1=9,(VLOOKUP(B85,'X9'!$B:$AZ,9,FALSE)),IF($X$1=10,(VLOOKUP(B85,'X10'!$B:$AZ,9,FALSE)),IF($X$1=11,(VLOOKUP(B85,'X11'!$B:$AZ,9,FALSE)),IF($X$1=12,(VLOOKUP(B85,'X12'!$B:$AZ,9,FALSE)),IF($X$1=13,(VLOOKUP(B85,'X13'!$B:$AZ,9,FALSE)),"B"))))))))))))))=TRUE," ",(IF($X$1=1,(VLOOKUP(B85,'X1'!$B:$AZ,9,FALSE)),IF($X$1=2,(VLOOKUP(B85,'X2'!$B:$AZ,9,FALSE)),IF($X$1=3,(VLOOKUP(B85,'X3'!$B:$AZ,9,FALSE)),IF($X$1=4,(VLOOKUP(B85,'X4'!$B:$AZ,9,FALSE)),IF($X$1=5,(VLOOKUP(B85,'X5'!$B:$AZ,9,FALSE)),IF($X$1=6,(VLOOKUP(B85,'X6'!$B:$AZ,9,FALSE)),IF($X$1=7,(VLOOKUP(B85,'X7'!$B:$AZ,9,FALSE)),IF($X$1=8,(VLOOKUP(B85,'X8'!$B:$AZ,9,FALSE)),IF($X$1=9,(VLOOKUP(B85,'X9'!$B:$AZ,9,FALSE)),IF($X$1=10,(VLOOKUP(B85,'X10'!$B:$AZ,9,FALSE)),IF($X$1=11,(VLOOKUP(B85,'X11'!$B:$AZ,9,FALSE)),IF($X$1=12,(VLOOKUP(B85,'X12'!$B:$AZ,9,FALSE)),IF($X$1=13,(VLOOKUP(B85,'X13'!$B:$AZ,9,FALSE)),"B")))))))))))))))</f>
        <v>NA</v>
      </c>
      <c r="M85" s="184">
        <f ca="1">IF(ISERROR(IF($X$1=1,(VLOOKUP(B85,'X1'!$B:$AZ,10,FALSE)),IF($X$1=2,(VLOOKUP(B85,'X2'!$B:$AZ,10,FALSE)),IF($X$1=3,(VLOOKUP(B85,'X3'!$B:$AZ,10,FALSE)),IF($X$1=4,(VLOOKUP(B85,'X4'!$B:$AZ,10,FALSE)),IF($X$1=5,(VLOOKUP(B85,'X5'!$B:$AZ,10,FALSE)),IF($X$1=6,(VLOOKUP(B85,'X6'!$B:$AZ,10,FALSE)),IF($X$1=7,(VLOOKUP(B85,'X7'!$B:$AZ,10,FALSE)),IF($X$1=8,(VLOOKUP(B85,'X8'!$B:$AZ,10,FALSE)),IF($X$1=9,(VLOOKUP(B85,'X9'!$B:$AZ,10,FALSE)),IF($X$1=10,(VLOOKUP(B85,'X10'!$B:$AZ,10,FALSE)),IF($X$1=11,(VLOOKUP(B85,'X11'!$B:$AZ,10,FALSE)),IF($X$1=12,(VLOOKUP(B85,'X12'!$B:$AZ,10,FALSE)),IF($X$1=13,(VLOOKUP(B85,'X13'!$B:$AZ,10,FALSE)),"B"))))))))))))))=TRUE," ",(IF($X$1=1,(VLOOKUP(B85,'X1'!$B:$AZ,10,FALSE)),IF($X$1=2,(VLOOKUP(B85,'X2'!$B:$AZ,10,FALSE)),IF($X$1=3,(VLOOKUP(B85,'X3'!$B:$AZ,10,FALSE)),IF($X$1=4,(VLOOKUP(B85,'X4'!$B:$AZ,10,FALSE)),IF($X$1=5,(VLOOKUP(B85,'X5'!$B:$AZ,10,FALSE)),IF($X$1=6,(VLOOKUP(B85,'X6'!$B:$AZ,10,FALSE)),IF($X$1=7,(VLOOKUP(B85,'X7'!$B:$AZ,10,FALSE)),IF($X$1=8,(VLOOKUP(B85,'X8'!$B:$AZ,10,FALSE)),IF($X$1=9,(VLOOKUP(B85,'X9'!$B:$AZ,10,FALSE)),IF($X$1=10,(VLOOKUP(B85,'X10'!$B:$AZ,10,FALSE)),IF($X$1=11,(VLOOKUP(B85,'X11'!$B:$AZ,10,FALSE)),IF($X$1=12,(VLOOKUP(B85,'X12'!$B:$AZ,10,FALSE)),IF($X$1=13,(VLOOKUP(B85,'X13'!$B:$AZ,10,FALSE)),"B")))))))))))))))</f>
        <v>10.995391705069125</v>
      </c>
      <c r="N85" s="185" t="str">
        <f ca="1">IF(ISERROR(IF($X$1=1,(VLOOKUP(B85,'X1'!$B:$AZ,45,FALSE)),IF($X$1=2,(VLOOKUP(B85,'X2'!$B:$AZ,45,FALSE)),IF($X$1=3,(VLOOKUP(B85,'X3'!$B:$AZ,45,FALSE)),IF($X$1=4,(VLOOKUP(B85,'X4'!$B:$AZ,45,FALSE)),IF($X$1=5,(VLOOKUP(B85,'X5'!$B:$AZ,45,FALSE)),IF($X$1=6,(VLOOKUP(B85,'X6'!$B:$AZ,45,FALSE)),IF($X$1=7,(VLOOKUP(B85,'X7'!$B:$AZ,45,FALSE)),IF($X$1=8,(VLOOKUP(B85,'X8'!$B:$AZ,45,FALSE)),IF($X$1=9,(VLOOKUP(B85,'X9'!$B:$AZ,45,FALSE)),IF($X$1=10,(VLOOKUP(B85,'X10'!$B:$AZ,45,FALSE)),IF($X$1=11,(VLOOKUP(B85,'X11'!$B:$AZ,45,FALSE)),IF($X$1=12,(VLOOKUP(B85,'X12'!$B:$AZ,45,FALSE)),IF($X$1=13,(VLOOKUP(B85,'X13'!$B:$AZ,45,FALSE)),"B"))))))))))))))=TRUE," ",(IF($X$1=1,(VLOOKUP(B85,'X1'!$B:$AZ,45,FALSE)),IF($X$1=2,(VLOOKUP(B85,'X2'!$B:$AZ,45,FALSE)),IF($X$1=3,(VLOOKUP(B85,'X3'!$B:$AZ,45,FALSE)),IF($X$1=4,(VLOOKUP(B85,'X4'!$B:$AZ,45,FALSE)),IF($X$1=5,(VLOOKUP(B85,'X5'!$B:$AZ,45,FALSE)),IF($X$1=6,(VLOOKUP(B85,'X6'!$B:$AZ,45,FALSE)),IF($X$1=7,(VLOOKUP(B85,'X7'!$B:$AZ,45,FALSE)),IF($X$1=8,(VLOOKUP(B85,'X8'!$B:$AZ,45,FALSE)),IF($X$1=9,(VLOOKUP(B85,'X9'!$B:$AZ,45,FALSE)),IF($X$1=10,(VLOOKUP(B85,'X10'!$B:$AZ,45,FALSE)),IF($X$1=11,(VLOOKUP(B85,'X11'!$B:$AZ,45,FALSE)),IF($X$1=12,(VLOOKUP(B85,'X12'!$B:$AZ,45,FALSE)),IF($X$1=13,(VLOOKUP(B85,'X13'!$B:$AZ,45,FALSE)),"B")))))))))))))))</f>
        <v xml:space="preserve"> </v>
      </c>
      <c r="O85" s="184">
        <f ca="1">IF(ISERROR(IF($X$1=1,(VLOOKUP(B85,'X1'!$B:$AZ,11,FALSE)),IF($X$1=2,(VLOOKUP(B85,'X2'!$B:$AZ,11,FALSE)),IF($X$1=3,(VLOOKUP(B85,'X3'!$B:$AZ,11,FALSE)),IF($X$1=4,(VLOOKUP(B85,'X4'!$B:$AZ,11,FALSE)),IF($X$1=5,(VLOOKUP(B85,'X5'!$B:$AZ,11,FALSE)),IF($X$1=6,(VLOOKUP(B85,'X6'!$B:$AZ,11,FALSE)),IF($X$1=7,(VLOOKUP(B85,'X7'!$B:$AZ,11,FALSE)),IF($X$1=8,(VLOOKUP(B85,'X8'!$B:$AZ,11,FALSE)),IF($X$1=9,(VLOOKUP(B85,'X9'!$B:$AZ,11,FALSE)),IF($X$1=10,(VLOOKUP(B85,'X10'!$B:$AZ,11,FALSE)),IF($X$1=11,(VLOOKUP(B85,'X11'!$B:$AZ,11,FALSE)),IF($X$1=12,(VLOOKUP(B85,'X12'!$B:$AZ,11,FALSE)),IF($X$1=13,(VLOOKUP(B85,'X13'!$B:$AZ,11,FALSE)),"B"))))))))))))))=TRUE," ",(IF($X$1=1,(VLOOKUP(B85,'X1'!$B:$AZ,11,FALSE)),IF($X$1=2,(VLOOKUP(B85,'X2'!$B:$AZ,11,FALSE)),IF($X$1=3,(VLOOKUP(B85,'X3'!$B:$AZ,11,FALSE)),IF($X$1=4,(VLOOKUP(B85,'X4'!$B:$AZ,11,FALSE)),IF($X$1=5,(VLOOKUP(B85,'X5'!$B:$AZ,11,FALSE)),IF($X$1=6,(VLOOKUP(B85,'X6'!$B:$AZ,11,FALSE)),IF($X$1=7,(VLOOKUP(B85,'X7'!$B:$AZ,11,FALSE)),IF($X$1=8,(VLOOKUP(B85,'X8'!$B:$AZ,11,FALSE)),IF($X$1=9,(VLOOKUP(B85,'X9'!$B:$AZ,11,FALSE)),IF($X$1=10,(VLOOKUP(B85,'X10'!$B:$AZ,11,FALSE)),IF($X$1=11,(VLOOKUP(B85,'X11'!$B:$AZ,11,FALSE)),IF($X$1=12,(VLOOKUP(B85,'X12'!$B:$AZ,11,FALSE)),IF($X$1=13,(VLOOKUP(B85,'X13'!$B:$AZ,11,FALSE)),"B")))))))))))))))</f>
        <v>6.7570272314861164</v>
      </c>
      <c r="P85" s="184">
        <f ca="1">IF(ISERROR(IF($X$1=1,(VLOOKUP(B85,'X1'!$B:$AZ,12,FALSE)),IF($X$1=2,(VLOOKUP(B85,'X2'!$B:$AZ,12,FALSE)),IF($X$1=3,(VLOOKUP(B85,'X3'!$B:$AZ,12,FALSE)),IF($X$1=4,(VLOOKUP(B85,'X4'!$B:$AZ,12,FALSE)),IF($X$1=5,(VLOOKUP(B85,'X5'!$B:$AZ,12,FALSE)),IF($X$1=6,(VLOOKUP(B85,'X6'!$B:$AZ,12,FALSE)),IF($X$1=7,(VLOOKUP(B85,'X7'!$B:$AZ,12,FALSE)),IF($X$1=8,(VLOOKUP(B85,'X8'!$B:$AZ,12,FALSE)),IF($X$1=9,(VLOOKUP(B85,'X9'!$B:$AZ,12,FALSE)),IF($X$1=10,(VLOOKUP(B85,'X10'!$B:$AZ,12,FALSE)),IF($X$1=11,(VLOOKUP(B85,'X11'!$B:$AZ,12,FALSE)),IF($X$1=12,(VLOOKUP(B85,'X12'!$B:$AZ,12,FALSE)),IF($X$1=13,(VLOOKUP(B85,'X13'!$B:$AZ,12,FALSE)),"B"))))))))))))))=TRUE," ",(IF($X$1=1,(VLOOKUP(B85,'X1'!$B:$AZ,12,FALSE)),IF($X$1=2,(VLOOKUP(B85,'X2'!$B:$AZ,12,FALSE)),IF($X$1=3,(VLOOKUP(B85,'X3'!$B:$AZ,12,FALSE)),IF($X$1=4,(VLOOKUP(B85,'X4'!$B:$AZ,12,FALSE)),IF($X$1=5,(VLOOKUP(B85,'X5'!$B:$AZ,12,FALSE)),IF($X$1=6,(VLOOKUP(B85,'X6'!$B:$AZ,12,FALSE)),IF($X$1=7,(VLOOKUP(B85,'X7'!$B:$AZ,12,FALSE)),IF($X$1=8,(VLOOKUP(B85,'X8'!$B:$AZ,12,FALSE)),IF($X$1=9,(VLOOKUP(B85,'X9'!$B:$AZ,12,FALSE)),IF($X$1=10,(VLOOKUP(B85,'X10'!$B:$AZ,12,FALSE)),IF($X$1=11,(VLOOKUP(B85,'X11'!$B:$AZ,12,FALSE)),IF($X$1=12,(VLOOKUP(B85,'X12'!$B:$AZ,12,FALSE)),IF($X$1=13,(VLOOKUP(B85,'X13'!$B:$AZ,12,FALSE)),"B")))))))))))))))</f>
        <v>4.233411362036013</v>
      </c>
      <c r="Q85" s="185">
        <f ca="1">IF(ISERROR(IF($X$1=1,(VLOOKUP(B85,'X1'!$B:$AZ,46,FALSE)),IF($X$1=2,(VLOOKUP(B85,'X2'!$B:$AZ,46,FALSE)),IF($X$1=3,(VLOOKUP(B85,'X3'!$B:$AZ,46,FALSE)),IF($X$1=4,(VLOOKUP(B85,'X4'!$B:$AZ,46,FALSE)),IF($X$1=5,(VLOOKUP(B85,'X5'!$B:$AZ,46,FALSE)),IF($X$1=6,(VLOOKUP(B85,'X6'!$B:$AZ,46,FALSE)),IF($X$1=7,(VLOOKUP(B85,'X7'!$B:$AZ,46,FALSE)),IF($X$1=8,(VLOOKUP(B85,'X8'!$B:$AZ,46,FALSE)),IF($X$1=9,(VLOOKUP(B85,'X9'!$B:$AZ,46,FALSE)),IF($X$1=10,(VLOOKUP(B85,'X10'!$B:$AZ,46,FALSE)),IF($X$1=11,(VLOOKUP(B85,'X11'!$B:$AZ,46,FALSE)),IF($X$1=12,(VLOOKUP(B85,'X12'!$B:$AZ,46,FALSE)),IF($X$1=13,(VLOOKUP(B85,'X13'!$B:$AZ,46,FALSE)),"B"))))))))))))))=TRUE," ",(IF($X$1=1,(VLOOKUP(B85,'X1'!$B:$AZ,46,FALSE)),IF($X$1=2,(VLOOKUP(B85,'X2'!$B:$AZ,46,FALSE)),IF($X$1=3,(VLOOKUP(B85,'X3'!$B:$AZ,46,FALSE)),IF($X$1=4,(VLOOKUP(B85,'X4'!$B:$AZ,46,FALSE)),IF($X$1=5,(VLOOKUP(B85,'X5'!$B:$AZ,46,FALSE)),IF($X$1=6,(VLOOKUP(B85,'X6'!$B:$AZ,46,FALSE)),IF($X$1=7,(VLOOKUP(B85,'X7'!$B:$AZ,46,FALSE)),IF($X$1=8,(VLOOKUP(B85,'X8'!$B:$AZ,46,FALSE)),IF($X$1=9,(VLOOKUP(B85,'X9'!$B:$AZ,46,FALSE)),IF($X$1=10,(VLOOKUP(B85,'X10'!$B:$AZ,46,FALSE)),IF($X$1=11,(VLOOKUP(B85,'X11'!$B:$AZ,46,FALSE)),IF($X$1=12,(VLOOKUP(B85,'X12'!$B:$AZ,46,FALSE)),IF($X$1=13,(VLOOKUP(B85,'X13'!$B:$AZ,46,FALSE)),"B")))))))))))))))</f>
        <v>-44.166867828442449</v>
      </c>
      <c r="R85" s="185">
        <f ca="1">IF(ISERROR(IF($X$1=1,(VLOOKUP(B85,'X1'!$B:$AZ,15,FALSE)),IF($X$1=2,(VLOOKUP(B85,'X2'!$B:$AZ,15,FALSE)),IF($X$1=3,(VLOOKUP(B85,'X3'!$B:$AZ,15,FALSE)),IF($X$1=4,(VLOOKUP(B85,'X4'!$B:$AZ,15,FALSE)),IF($X$1=5,(VLOOKUP(B85,'X5'!$B:$AZ,15,FALSE)),IF($X$1=6,(VLOOKUP(B85,'X6'!$B:$AZ,15,FALSE)),IF($X$1=7,(VLOOKUP(B85,'X7'!$B:$AZ,15,FALSE)),IF($X$1=8,(VLOOKUP(B85,'X8'!$B:$AZ,15,FALSE)),IF($X$1=9,(VLOOKUP(B85,'X9'!$B:$AZ,15,FALSE)),IF($X$1=10,(VLOOKUP(B85,'X10'!$B:$AZ,15,FALSE)),IF($X$1=11,(VLOOKUP(B85,'X11'!$B:$AZ,15,FALSE)),IF($X$1=12,(VLOOKUP(B85,'X12'!$B:$AZ,15,FALSE)),IF($X$1=13,(VLOOKUP(B85,'X13'!$B:$AZ,15,FALSE)),"B"))))))))))))))=TRUE," ",(IF($X$1=1,(VLOOKUP(B85,'X1'!$B:$AZ,15,FALSE)),IF($X$1=2,(VLOOKUP(B85,'X2'!$B:$AZ,15,FALSE)),IF($X$1=3,(VLOOKUP(B85,'X3'!$B:$AZ,15,FALSE)),IF($X$1=4,(VLOOKUP(B85,'X4'!$B:$AZ,15,FALSE)),IF($X$1=5,(VLOOKUP(B85,'X5'!$B:$AZ,15,FALSE)),IF($X$1=6,(VLOOKUP(B85,'X6'!$B:$AZ,15,FALSE)),IF($X$1=7,(VLOOKUP(B85,'X7'!$B:$AZ,15,FALSE)),IF($X$1=8,(VLOOKUP(B85,'X8'!$B:$AZ,15,FALSE)),IF($X$1=9,(VLOOKUP(B85,'X9'!$B:$AZ,15,FALSE)),IF($X$1=10,(VLOOKUP(B85,'X10'!$B:$AZ,15,FALSE)),IF($X$1=11,(VLOOKUP(B85,'X11'!$B:$AZ,15,FALSE)),IF($X$1=12,(VLOOKUP(B85,'X12'!$B:$AZ,15,FALSE)),IF($X$1=13,(VLOOKUP(B85,'X13'!$B:$AZ,15,FALSE)),"B")))))))))))))))</f>
        <v>6.6680637049455154</v>
      </c>
      <c r="S85" s="185">
        <f ca="1">IF(ISERROR(IF((IF($X$1=1,(VLOOKUP(B85,'X1'!$B:$AZ,14,FALSE)),(IF($X$1=2,(VLOOKUP(B85,'X2'!$B:$AZ,14,FALSE)),(IF($X$1=3,(VLOOKUP(B85,'X3'!$B:$AZ,14,FALSE)),(IF($X$1=4,(VLOOKUP(B85,'X4'!$B:$AZ,14,FALSE)),(IF($X$1=5,(VLOOKUP(B85,'X5'!$B:$AZ,14,FALSE)),(IF($X$1=6,(VLOOKUP(B85,'X6'!$B:$AZ,14,FALSE)),(IF($X$1=7,(VLOOKUP(B85,'X7'!$B:$AZ,14,FALSE)),(IF($X$1=8,(VLOOKUP(B85,'X8'!$B:$AZ,14,FALSE)),(IF($X$1=9,(VLOOKUP(B85,'X9'!$B:$AZ,14,FALSE)),(IF($X$1=10,(VLOOKUP(B85,'X10'!$B:$AZ,14,FALSE)),(IF($X$1=11,(VLOOKUP(B85,'X11'!$B:$AZ,14,FALSE)),(IF($X$1=12,(VLOOKUP(B85,'X12'!$B:$AZ,14,FALSE)),(VLOOKUP(B85,'X13'!$B:$AZ,14,FALSE))))))))))))))))))))))))))=$V$1," ",(IF($X$1=1,(VLOOKUP(B85,'X1'!$B:$AZ,14,FALSE)),(IF($X$1=2,(VLOOKUP(B85,'X2'!$B:$AZ,14,FALSE)),(IF($X$1=3,(VLOOKUP(B85,'X3'!$B:$AZ,14,FALSE)),(IF($X$1=4,(VLOOKUP(B85,'X4'!$B:$AZ,14,FALSE)),(IF($X$1=5,(VLOOKUP(B85,'X5'!$B:$AZ,14,FALSE)),(IF($X$1=6,(VLOOKUP(B85,'X6'!$B:$AZ,14,FALSE)),(IF($X$1=7,(VLOOKUP(B85,'X7'!$B:$AZ,14,FALSE)),(IF($X$1=8,(VLOOKUP(B85,'X8'!$B:$AZ,14,FALSE)),(IF($X$1=9,(VLOOKUP(B85,'X9'!$B:$AZ,14,FALSE)),(IF($X$1=10,(VLOOKUP(B85,'X10'!$B:$AZ,14,FALSE)),(IF($X$1=11,(VLOOKUP(B85,'X11'!$B:$AZ,14,FALSE)),(IF($X$1=12,(VLOOKUP(B85,'X12'!$B:$AZ,14,FALSE)),(VLOOKUP(B85,'X13'!$B:$AZ,14,FALSE))))))))))))))))))))))))))))=TRUE," ",(IF((IF($X$1=1,(VLOOKUP(B85,'X1'!$B:$AZ,14,FALSE)),(IF($X$1=2,(VLOOKUP(B85,'X2'!$B:$AZ,14,FALSE)),(IF($X$1=3,(VLOOKUP(B85,'X3'!$B:$AZ,14,FALSE)),(IF($X$1=4,(VLOOKUP(B85,'X4'!$B:$AZ,14,FALSE)),(IF($X$1=5,(VLOOKUP(B85,'X5'!$B:$AZ,14,FALSE)),(IF($X$1=6,(VLOOKUP(B85,'X6'!$B:$AZ,14,FALSE)),(IF($X$1=7,(VLOOKUP(B85,'X7'!$B:$AZ,14,FALSE)),(IF($X$1=8,(VLOOKUP(B85,'X8'!$B:$AZ,14,FALSE)),(IF($X$1=9,(VLOOKUP(B85,'X9'!$B:$AZ,14,FALSE)),(IF($X$1=10,(VLOOKUP(B85,'X10'!$B:$AZ,14,FALSE)),(IF($X$1=11,(VLOOKUP(B85,'X11'!$B:$AZ,14,FALSE)),(IF($X$1=12,(VLOOKUP(B85,'X12'!$B:$AZ,14,FALSE)),(VLOOKUP(B85,'X13'!$B:$AZ,14,FALSE))))))))))))))))))))))))))=$V$1," ",(IF($X$1=1,(VLOOKUP(B85,'X1'!$B:$AZ,14,FALSE)),(IF($X$1=2,(VLOOKUP(B85,'X2'!$B:$AZ,14,FALSE)),(IF($X$1=3,(VLOOKUP(B85,'X3'!$B:$AZ,14,FALSE)),(IF($X$1=4,(VLOOKUP(B85,'X4'!$B:$AZ,14,FALSE)),(IF($X$1=5,(VLOOKUP(B85,'X5'!$B:$AZ,14,FALSE)),(IF($X$1=6,(VLOOKUP(B85,'X6'!$B:$AZ,14,FALSE)),(IF($X$1=7,(VLOOKUP(B85,'X7'!$B:$AZ,14,FALSE)),(IF($X$1=8,(VLOOKUP(B85,'X8'!$B:$AZ,14,FALSE)),(IF($X$1=9,(VLOOKUP(B85,'X9'!$B:$AZ,14,FALSE)),(IF($X$1=10,(VLOOKUP(B85,'X10'!$B:$AZ,14,FALSE)),(IF($X$1=11,(VLOOKUP(B85,'X11'!$B:$AZ,14,FALSE)),(IF($X$1=12,(VLOOKUP(B85,'X12'!$B:$AZ,14,FALSE)),(VLOOKUP(B85,'X13'!$B:$AZ,14,FALSE)))))))))))))))))))))))))))))</f>
        <v>80.385396554750386</v>
      </c>
      <c r="V85" s="43"/>
      <c r="W85" s="43"/>
      <c r="X85" s="43"/>
      <c r="Y85" s="43"/>
      <c r="AD85" s="43" t="s">
        <v>145</v>
      </c>
      <c r="AE85" s="80">
        <f t="shared" ref="AE85:CP85" ca="1" si="18">MIN(AE$90:AE$125)</f>
        <v>0.17227138643067841</v>
      </c>
      <c r="AF85" s="80">
        <f t="shared" si="18"/>
        <v>0</v>
      </c>
      <c r="AG85" s="80">
        <f t="shared" si="18"/>
        <v>0</v>
      </c>
      <c r="AH85" s="80">
        <f t="shared" si="18"/>
        <v>0</v>
      </c>
      <c r="AI85" s="80">
        <f t="shared" si="18"/>
        <v>0</v>
      </c>
      <c r="AJ85" s="80">
        <f t="shared" si="18"/>
        <v>0</v>
      </c>
      <c r="AK85" s="80">
        <f t="shared" si="18"/>
        <v>0</v>
      </c>
      <c r="AL85" s="80">
        <f t="shared" ca="1" si="18"/>
        <v>0</v>
      </c>
      <c r="AM85" s="80">
        <f t="shared" ca="1" si="18"/>
        <v>0</v>
      </c>
      <c r="AN85" s="80">
        <f t="shared" ca="1" si="18"/>
        <v>0</v>
      </c>
      <c r="AO85" s="80">
        <f t="shared" ca="1" si="18"/>
        <v>0</v>
      </c>
      <c r="AP85" s="80">
        <f t="shared" ca="1" si="18"/>
        <v>0</v>
      </c>
      <c r="AQ85" s="80">
        <f t="shared" ca="1" si="18"/>
        <v>0</v>
      </c>
      <c r="AR85" s="80">
        <f t="shared" ca="1" si="18"/>
        <v>0</v>
      </c>
      <c r="AS85" s="80">
        <f t="shared" ca="1" si="18"/>
        <v>0</v>
      </c>
      <c r="AT85" s="80">
        <f t="shared" ca="1" si="18"/>
        <v>0</v>
      </c>
      <c r="AU85" s="80">
        <f t="shared" ca="1" si="18"/>
        <v>0</v>
      </c>
      <c r="AV85" s="80">
        <f t="shared" ca="1" si="18"/>
        <v>0</v>
      </c>
      <c r="AW85" s="80">
        <f t="shared" ca="1" si="18"/>
        <v>0</v>
      </c>
      <c r="AX85" s="80">
        <f t="shared" ca="1" si="18"/>
        <v>0</v>
      </c>
      <c r="AY85" s="80">
        <f t="shared" ca="1" si="18"/>
        <v>0</v>
      </c>
      <c r="AZ85" s="80">
        <f t="shared" ca="1" si="18"/>
        <v>0</v>
      </c>
      <c r="BA85" s="80">
        <f t="shared" ca="1" si="18"/>
        <v>0</v>
      </c>
      <c r="BB85" s="80">
        <f t="shared" ca="1" si="18"/>
        <v>0</v>
      </c>
      <c r="BC85" s="80">
        <f t="shared" ca="1" si="18"/>
        <v>0</v>
      </c>
      <c r="BD85" s="80">
        <f t="shared" ca="1" si="18"/>
        <v>0</v>
      </c>
      <c r="BE85" s="80">
        <f t="shared" ca="1" si="18"/>
        <v>0</v>
      </c>
      <c r="BF85" s="80">
        <f t="shared" ca="1" si="18"/>
        <v>0</v>
      </c>
      <c r="BG85" s="80">
        <f t="shared" ca="1" si="18"/>
        <v>0</v>
      </c>
      <c r="BH85" s="80">
        <f t="shared" ca="1" si="18"/>
        <v>0</v>
      </c>
      <c r="BI85" s="80">
        <f t="shared" ca="1" si="18"/>
        <v>0</v>
      </c>
      <c r="BJ85" s="80">
        <f t="shared" ca="1" si="18"/>
        <v>0</v>
      </c>
      <c r="BK85" s="80">
        <f t="shared" ca="1" si="18"/>
        <v>0</v>
      </c>
      <c r="BL85" s="80">
        <f t="shared" ca="1" si="18"/>
        <v>0</v>
      </c>
      <c r="BM85" s="80">
        <f t="shared" ca="1" si="18"/>
        <v>0</v>
      </c>
      <c r="BN85" s="80">
        <f t="shared" ca="1" si="18"/>
        <v>0</v>
      </c>
      <c r="BO85" s="80">
        <f t="shared" ca="1" si="18"/>
        <v>0</v>
      </c>
      <c r="BP85" s="80">
        <f t="shared" ca="1" si="18"/>
        <v>0.17227138643067841</v>
      </c>
      <c r="BQ85" s="80">
        <f t="shared" ca="1" si="18"/>
        <v>-11.111111111111111</v>
      </c>
      <c r="BR85" s="80">
        <f t="shared" ca="1" si="18"/>
        <v>-129.01845970679582</v>
      </c>
      <c r="BS85" s="80">
        <f t="shared" ca="1" si="18"/>
        <v>-169.73124588119154</v>
      </c>
      <c r="BT85" s="80">
        <f t="shared" ca="1" si="18"/>
        <v>0</v>
      </c>
      <c r="BU85" s="80">
        <f t="shared" ca="1" si="18"/>
        <v>-63.92402019716279</v>
      </c>
      <c r="BV85" s="80">
        <f t="shared" ca="1" si="18"/>
        <v>0</v>
      </c>
      <c r="BW85" s="80">
        <f t="shared" ca="1" si="18"/>
        <v>0</v>
      </c>
      <c r="BX85" s="80">
        <f t="shared" ca="1" si="18"/>
        <v>0</v>
      </c>
      <c r="BY85" s="80">
        <f t="shared" ca="1" si="18"/>
        <v>0</v>
      </c>
      <c r="BZ85" s="80">
        <f t="shared" ca="1" si="18"/>
        <v>0</v>
      </c>
      <c r="CA85" s="80">
        <f t="shared" ca="1" si="18"/>
        <v>0</v>
      </c>
      <c r="CB85" s="80">
        <f t="shared" ca="1" si="18"/>
        <v>0</v>
      </c>
      <c r="CC85" s="80">
        <f t="shared" ca="1" si="18"/>
        <v>0</v>
      </c>
      <c r="CD85" s="80">
        <f t="shared" ca="1" si="18"/>
        <v>0</v>
      </c>
      <c r="CE85" s="80">
        <f t="shared" ca="1" si="18"/>
        <v>0</v>
      </c>
      <c r="CF85" s="80">
        <f t="shared" ca="1" si="18"/>
        <v>0</v>
      </c>
      <c r="CG85" s="80">
        <f t="shared" ca="1" si="18"/>
        <v>0</v>
      </c>
      <c r="CH85" s="80">
        <f t="shared" ca="1" si="18"/>
        <v>0</v>
      </c>
      <c r="CI85" s="80">
        <f t="shared" ca="1" si="18"/>
        <v>0</v>
      </c>
      <c r="CJ85" s="80">
        <f t="shared" ca="1" si="18"/>
        <v>0</v>
      </c>
      <c r="CK85" s="80">
        <f t="shared" ca="1" si="18"/>
        <v>0</v>
      </c>
      <c r="CL85" s="80">
        <f t="shared" ca="1" si="18"/>
        <v>0</v>
      </c>
      <c r="CM85" s="80">
        <f t="shared" ca="1" si="18"/>
        <v>0</v>
      </c>
      <c r="CN85" s="80">
        <f t="shared" ca="1" si="18"/>
        <v>0</v>
      </c>
      <c r="CO85" s="80">
        <f t="shared" ca="1" si="18"/>
        <v>0</v>
      </c>
      <c r="CP85" s="80">
        <f t="shared" ca="1" si="18"/>
        <v>0</v>
      </c>
      <c r="CQ85" s="80">
        <f t="shared" ref="CQ85:DE85" ca="1" si="19">MIN(CQ$90:CQ$125)</f>
        <v>0</v>
      </c>
      <c r="CR85" s="80">
        <f t="shared" ca="1" si="19"/>
        <v>0</v>
      </c>
      <c r="CS85" s="80">
        <f t="shared" ca="1" si="19"/>
        <v>0</v>
      </c>
      <c r="CT85" s="80">
        <f t="shared" ca="1" si="19"/>
        <v>0</v>
      </c>
      <c r="CU85" s="80">
        <f t="shared" ca="1" si="19"/>
        <v>0</v>
      </c>
      <c r="CV85" s="80">
        <f t="shared" ca="1" si="19"/>
        <v>0</v>
      </c>
      <c r="CW85" s="80">
        <f t="shared" ca="1" si="19"/>
        <v>0</v>
      </c>
      <c r="CX85" s="80">
        <f t="shared" ca="1" si="19"/>
        <v>0</v>
      </c>
      <c r="CY85" s="80">
        <f t="shared" ca="1" si="19"/>
        <v>0</v>
      </c>
      <c r="CZ85" s="80">
        <f t="shared" ca="1" si="19"/>
        <v>0</v>
      </c>
      <c r="DA85" s="80">
        <f t="shared" ca="1" si="19"/>
        <v>0</v>
      </c>
      <c r="DB85" s="80">
        <f t="shared" ca="1" si="19"/>
        <v>0</v>
      </c>
      <c r="DC85" s="80">
        <f t="shared" ca="1" si="19"/>
        <v>0</v>
      </c>
      <c r="DD85" s="80">
        <f t="shared" ca="1" si="19"/>
        <v>0</v>
      </c>
      <c r="DE85" s="80">
        <f t="shared" ca="1" si="19"/>
        <v>0</v>
      </c>
    </row>
    <row r="86" spans="1:109" ht="14.1" customHeight="1" x14ac:dyDescent="0.2">
      <c r="A86" s="156" t="s">
        <v>1058</v>
      </c>
      <c r="B86" s="122" t="str">
        <f>IF(ISERROR(IF($U$16=1,(VLOOKUP(A86,$AC$89:$AH$125,2,FALSE)),IF((IF($X$1=1,'X1'!B45,(IF($X$1=2,'X2'!B45,(IF($X$1=3,'X3'!B45,(IF($X$1=4,'X4'!B45,(IF($X$1=5,'X5'!B45,(IF($X$1=6,'X6'!B45,(IF($X$1=7,'X7'!B45,(IF($X$1=8,'X8'!B45,(IF($X$1=9,'X9'!B45,(IF($X$1=10,'X10'!B45,(IF($X$1=11,'X11'!B45,(IF($X$1=12,'X12'!B45,'X13'!B45))))))))))))))))))))))))="","",(IF($X$1=1,'X1'!B45,(IF($X$1=2,'X2'!B45,(IF($X$1=3,'X3'!B45,(IF($X$1=4,'X4'!B45,(IF($X$1=5,'X5'!B45,(IF($X$1=6,'X6'!B45,(IF($X$1=7,'X7'!B45,(IF($X$1=8,'X8'!B45,(IF($X$1=9,'X9'!B45,(IF($X$1=10,'X10'!B45,(IF($X$1=11,'X11'!B45,(IF($X$1=12,'X12'!B45,'X13'!B45)))))))))))))))))))))))))))=TRUE," ",(IF($U$16=1,(VLOOKUP(A86,$AC$89:$AH$125,2,FALSE)),IF((IF($X$1=1,'X1'!B45,(IF($X$1=2,'X2'!B45,(IF($X$1=3,'X3'!B45,(IF($X$1=4,'X4'!B45,(IF($X$1=5,'X5'!B45,(IF($X$1=6,'X6'!B45,(IF($X$1=7,'X7'!B45,(IF($X$1=8,'X8'!B45,(IF($X$1=9,'X9'!B45,(IF($X$1=10,'X10'!B45,(IF($X$1=11,'X11'!B45,(IF($X$1=12,'X12'!B45,'X13'!B45))))))))))))))))))))))))="","",(IF($X$1=1,'X1'!B45,(IF($X$1=2,'X2'!B45,(IF($X$1=3,'X3'!B45,(IF($X$1=4,'X4'!B45,(IF($X$1=5,'X5'!B45,(IF($X$1=6,'X6'!B45,(IF($X$1=7,'X7'!B45,(IF($X$1=8,'X8'!B45,(IF($X$1=9,'X9'!B45,(IF($X$1=10,'X10'!B45,(IF($X$1=11,'X11'!B45,(IF($X$1=12,'X12'!B45,'X13'!B45))))))))))))))))))))))))))))</f>
        <v>PHOR RM Equity</v>
      </c>
      <c r="C86" s="181" t="str">
        <f ca="1">IF(ISERROR(IF($X$1=1,(VLOOKUP(B86,'X1'!$B:$AZ,47,FALSE)),IF($X$1=2,(VLOOKUP(B86,'X2'!$B:$AZ,47,FALSE)),IF($X$1=3,(VLOOKUP(B86,'X3'!$B:$AZ,47,FALSE)),IF($X$1=4,(VLOOKUP(B86,'X4'!$B:$AZ,47,FALSE)),IF($X$1=5,(VLOOKUP(B86,'X5'!$B:$AZ,47,FALSE)),IF($X$1=6,(VLOOKUP(B86,'X6'!$B:$AZ,47,FALSE)),IF($X$1=7,(VLOOKUP(B86,'X7'!$B:$AZ,47,FALSE)),IF($X$1=8,(VLOOKUP(B86,'X8'!$B:$AZ,47,FALSE)),IF($X$1=9,(VLOOKUP(B86,'X9'!$B:$AZ,47,FALSE)),IF($X$1=10,(VLOOKUP(B86,'X10'!$B:$AZ,47,FALSE)),IF($X$1=11,(VLOOKUP(B86,'X11'!$B:$AZ,47,FALSE)),IF($X$1=12,(VLOOKUP(B86,'X12'!$B:$AZ,47,FALSE)),IF($X$1=13,(VLOOKUP(B86,'X13'!$B:$AZ,47,FALSE)),"B"))))))))))))))=TRUE," ",(IF($X$1=1,(VLOOKUP(B86,'X1'!$B:$AZ,47,FALSE)),IF($X$1=2,(VLOOKUP(B86,'X2'!$B:$AZ,47,FALSE)),IF($X$1=3,(VLOOKUP(B86,'X3'!$B:$AZ,47,FALSE)),IF($X$1=4,(VLOOKUP(B86,'X4'!$B:$AZ,47,FALSE)),IF($X$1=5,(VLOOKUP(B86,'X5'!$B:$AZ,47,FALSE)),IF($X$1=6,(VLOOKUP(B86,'X6'!$B:$AZ,47,FALSE)),IF($X$1=7,(VLOOKUP(B86,'X7'!$B:$AZ,47,FALSE)),IF($X$1=8,(VLOOKUP(B86,'X8'!$B:$AZ,47,FALSE)),IF($X$1=9,(VLOOKUP(B86,'X9'!$B:$AZ,47,FALSE)),IF($X$1=10,(VLOOKUP(B86,'X10'!$B:$AZ,47,FALSE)),IF($X$1=11,(VLOOKUP(B86,'X11'!$B:$AZ,47,FALSE)),IF($X$1=12,(VLOOKUP(B86,'X12'!$B:$AZ,47,FALSE)),IF($X$1=13,(VLOOKUP(B86,'X13'!$B:$AZ,47,FALSE)),"B")))))))))))))))</f>
        <v>PhosAgro PJSC</v>
      </c>
      <c r="D86" s="181" t="str">
        <f ca="1">IF(ISERROR(IF($X$1=1,(VLOOKUP(B86,'X1'!$B:$AP,41,FALSE)),IF($X$1=2,(VLOOKUP(B86,'X2'!$B:$AP,41,FALSE)),IF($X$1=3,(VLOOKUP(B86,'X3'!$B:$AP,41,FALSE)),IF($X$1=4,(VLOOKUP(B86,'X4'!$B:$AP,41,FALSE)),IF($X$1=5,(VLOOKUP(B86,'X5'!$B:$AP,41,FALSE)),IF($X$1=6,(VLOOKUP(B86,'X6'!$B:$AP,41,FALSE)),IF($X$1=7,(VLOOKUP(B86,'X7'!$B:$AP,41,FALSE)),IF($X$1=8,(VLOOKUP(B86,'X8'!$B:$AP,41,FALSE)),IF($X$1=9,(VLOOKUP(B86,'X9'!$B:$AP,41,FALSE)),IF($X$1=10,(VLOOKUP(B86,'X10'!$B:$AP,41,FALSE)),IF($X$1=11,(VLOOKUP(B86,'X11'!$B:$AP,41,FALSE)),IF($X$1=12,(VLOOKUP(B86,'X12'!$B:$AP,41,FALSE)),IF($X$1=13,(VLOOKUP(B86,'X13'!$B:$AP,41,FALSE)),"B"))))))))))))))=TRUE," ",(IF($X$1=1,(VLOOKUP(B86,'X1'!$B:$AP,41,FALSE)),IF($X$1=2,(VLOOKUP(B86,'X2'!$B:$AP,41,FALSE)),IF($X$1=3,(VLOOKUP(B86,'X3'!$B:$AP,41,FALSE)),IF($X$1=4,(VLOOKUP(B86,'X4'!$B:$AP,41,FALSE)),IF($X$1=5,(VLOOKUP(B86,'X5'!$B:$AP,41,FALSE)),IF($X$1=6,(VLOOKUP(B86,'X6'!$B:$AP,41,FALSE)),IF($X$1=7,(VLOOKUP(B86,'X7'!$B:$AP,41,FALSE)),IF($X$1=8,(VLOOKUP(B86,'X8'!$B:$AP,41,FALSE)),IF($X$1=9,(VLOOKUP(B86,'X9'!$B:$AP,41,FALSE)),IF($X$1=10,(VLOOKUP(B86,'X10'!$B:$AP,41,FALSE)),IF($X$1=11,(VLOOKUP(B86,'X11'!$B:$AP,41,FALSE)),IF($X$1=12,(VLOOKUP(B86,'X12'!$B:$AP,41,FALSE)),IF($X$1=13,(VLOOKUP(B86,'X13'!$B:$AP,41,FALSE)),"B")))))))))))))))</f>
        <v>Agricultural Chemicals</v>
      </c>
      <c r="E86" s="182">
        <f ca="1">IF(ISERROR(IF($X$1=1,(VLOOKUP(B86,'X1'!$B:$AP,7,FALSE)),IF($X$1=2,(VLOOKUP(B86,'X2'!$B:$AP,7,FALSE)),IF($X$1=3,(VLOOKUP(B86,'X3'!$B:$AP,7,FALSE)),IF($X$1=4,(VLOOKUP(B86,'X4'!$B:$AP,7,FALSE)),IF($X$1=5,(VLOOKUP(B86,'X5'!$B:$AP,7,FALSE)),IF($X$1=6,(VLOOKUP(B86,'X6'!$B:$AP,7,FALSE)),IF($X$1=7,(VLOOKUP(B86,'X7'!$B:$AP,7,FALSE)),IF($X$1=8,(VLOOKUP(B86,'X8'!$B:$AP,7,FALSE)),IF($X$1=9,(VLOOKUP(B86,'X9'!$B:$AP,7,FALSE)),IF($X$1=10,(VLOOKUP(B86,'X10'!$B:$AP,7,FALSE)),IF($X$1=11,(VLOOKUP(B86,'X11'!$B:$AP,7,FALSE)),IF($X$1=12,(VLOOKUP(B86,'X12'!$B:$AP,7,FALSE)),IF($X$1=13,(VLOOKUP(B86,'X13'!$B:$AP,7,FALSE)),"B"))))))))))))))=TRUE," ",(IF($X$1=1,(VLOOKUP(B86,'X1'!$B:$AP,7,FALSE)),IF($X$1=2,(VLOOKUP(B86,'X2'!$B:$AP,7,FALSE)),IF($X$1=3,(VLOOKUP(B86,'X3'!$B:$AP,7,FALSE)),IF($X$1=4,(VLOOKUP(B86,'X4'!$B:$AP,7,FALSE)),IF($X$1=5,(VLOOKUP(B86,'X5'!$B:$AP,7,FALSE)),IF($X$1=6,(VLOOKUP(B86,'X6'!$B:$AP,7,FALSE)),IF($X$1=7,(VLOOKUP(B86,'X7'!$B:$AP,7,FALSE)),IF($X$1=8,(VLOOKUP(B86,'X8'!$B:$AP,7,FALSE)),IF($X$1=9,(VLOOKUP(B86,'X9'!$B:$AP,7,FALSE)),IF($X$1=10,(VLOOKUP(B86,'X10'!$B:$AP,7,FALSE)),IF($X$1=11,(VLOOKUP(B86,'X11'!$B:$AP,7,FALSE)),IF($X$1=12,(VLOOKUP(B86,'X12'!$B:$AP,7,FALSE)),IF($X$1=13,(VLOOKUP(B86,'X13'!$B:$AP,7,FALSE)),"B")))))))))))))))</f>
        <v>4930</v>
      </c>
      <c r="F86" s="182">
        <f ca="1">IF(ISERROR(IF((IF($X$1=1,(VLOOKUP(B86,'X1'!$B:$AO,6,FALSE)),(IF($X$1=2,(VLOOKUP(B86,'X2'!$B:$AO,6,FALSE)),(IF($X$1=3,(VLOOKUP(B86,'X3'!$B:$AO,6,FALSE)),(IF($X$1=4,(VLOOKUP(B86,'X4'!$B:$AO,6,FALSE)),(IF($X$1=5,(VLOOKUP(B86,'X5'!$B:$AO,6,FALSE)),(IF($X$1=6,(VLOOKUP(B86,'X6'!$B:$AO,6,FALSE)),(IF($X$1=7,(VLOOKUP(B86,'X7'!$B:$AO,6,FALSE)),(IF($X$1=8,(VLOOKUP(B86,'X8'!$B:$AO,6,FALSE)),(IF($X$1=9,(VLOOKUP(B86,'X9'!$B:$AO,6,FALSE)),(IF($X$1=10,(VLOOKUP(B86,'X10'!$B:$AO,6,FALSE)),(IF($X$1=11,(VLOOKUP(B86,'X11'!$B:$AO,6,FALSE)),(IF($X$1=12,(VLOOKUP(B86,'X12'!$B:$AO,6,FALSE)),(VLOOKUP(B86,'X13'!$B:$AO,6,FALSE))))))))))))))))))))))))))=$V$1," ",(IF($X$1=1,(VLOOKUP(B86,'X1'!$B:$AO,6,FALSE)),(IF($X$1=2,(VLOOKUP(B86,'X2'!$B:$AO,6,FALSE)),(IF($X$1=3,(VLOOKUP(B86,'X3'!$B:$AO,6,FALSE)),(IF($X$1=4,(VLOOKUP(B86,'X4'!$B:$AO,6,FALSE)),(IF($X$1=5,(VLOOKUP(B86,'X5'!$B:$AO,6,FALSE)),(IF($X$1=6,(VLOOKUP(B86,'X6'!$B:$AO,6,FALSE)),(IF($X$1=7,(VLOOKUP(B86,'X7'!$B:$AO,6,FALSE)),(IF($X$1=8,(VLOOKUP(B86,'X8'!$B:$AO,6,FALSE)),(IF($X$1=9,(VLOOKUP(B86,'X9'!$B:$AO,6,FALSE)),(IF($X$1=10,(VLOOKUP(B86,'X10'!$B:$AO,6,FALSE)),(IF($X$1=11,(VLOOKUP(B86,'X11'!$B:$AO,6,FALSE)),(IF($X$1=12,(VLOOKUP(B86,'X12'!$B:$AO,6,FALSE)),(VLOOKUP(B86,'X13'!$B:$AO,6,FALSE))))))))))))))))))))))))))))=TRUE," ",(IF((IF($X$1=1,(VLOOKUP(B86,'X1'!$B:$AO,6,FALSE)),(IF($X$1=2,(VLOOKUP(B86,'X2'!$B:$AO,6,FALSE)),(IF($X$1=3,(VLOOKUP(B86,'X3'!$B:$AO,6,FALSE)),(IF($X$1=4,(VLOOKUP(B86,'X4'!$B:$AO,6,FALSE)),(IF($X$1=5,(VLOOKUP(B86,'X5'!$B:$AO,6,FALSE)),(IF($X$1=6,(VLOOKUP(B86,'X6'!$B:$AO,6,FALSE)),(IF($X$1=7,(VLOOKUP(B86,'X7'!$B:$AO,6,FALSE)),(IF($X$1=8,(VLOOKUP(B86,'X8'!$B:$AO,6,FALSE)),(IF($X$1=9,(VLOOKUP(B86,'X9'!$B:$AO,6,FALSE)),(IF($X$1=10,(VLOOKUP(B86,'X10'!$B:$AO,6,FALSE)),(IF($X$1=11,(VLOOKUP(B86,'X11'!$B:$AO,6,FALSE)),(IF($X$1=12,(VLOOKUP(B86,'X12'!$B:$AO,6,FALSE)),(VLOOKUP(B86,'X13'!$B:$AO,6,FALSE))))))))))))))))))))))))))=$V$1," ",(IF($X$1=1,(VLOOKUP(B86,'X1'!$B:$AO,6,FALSE)),(IF($X$1=2,(VLOOKUP(B86,'X2'!$B:$AO,6,FALSE)),(IF($X$1=3,(VLOOKUP(B86,'X3'!$B:$AO,6,FALSE)),(IF($X$1=4,(VLOOKUP(B86,'X4'!$B:$AO,6,FALSE)),(IF($X$1=5,(VLOOKUP(B86,'X5'!$B:$AO,6,FALSE)),(IF($X$1=6,(VLOOKUP(B86,'X6'!$B:$AO,6,FALSE)),(IF($X$1=7,(VLOOKUP(B86,'X7'!$B:$AO,6,FALSE)),(IF($X$1=8,(VLOOKUP(B86,'X8'!$B:$AO,6,FALSE)),(IF($X$1=9,(VLOOKUP(B86,'X9'!$B:$AO,6,FALSE)),(IF($X$1=10,(VLOOKUP(B86,'X10'!$B:$AO,6,FALSE)),(IF($X$1=11,(VLOOKUP(B86,'X11'!$B:$AO,6,FALSE)),(IF($X$1=12,(VLOOKUP(B86,'X12'!$B:$AO,6,FALSE)),(VLOOKUP(B86,'X13'!$B:$AO,6,FALSE)))))))))))))))))))))))))))))</f>
        <v>4023</v>
      </c>
      <c r="G86" s="182">
        <f ca="1">IF(ISERROR(IF($X$1=1,(VLOOKUP(B86,'X1'!$B:$AZ,44,FALSE)),IF($X$1=2,(VLOOKUP(B86,'X2'!$B:$AZ,44,FALSE)),IF($X$1=3,(VLOOKUP(B86,'X3'!$B:$AZ,44,FALSE)),IF($X$1=4,(VLOOKUP(B86,'X4'!$B:$AZ,44,FALSE)),IF($X$1=5,(VLOOKUP(B86,'X5'!$B:$AZ,44,FALSE)),IF($X$1=6,(VLOOKUP(B86,'X6'!$B:$AZ,44,FALSE)),IF($X$1=7,(VLOOKUP(B86,'X7'!$B:$AZ,44,FALSE)),IF($X$1=8,(VLOOKUP(B86,'X8'!$B:$AZ,44,FALSE)),IF($X$1=9,(VLOOKUP(B86,'X9'!$B:$AZ,44,FALSE)),IF($X$1=10,(VLOOKUP(B86,'X10'!$B:$AZ,44,FALSE)),IF($X$1=11,(VLOOKUP(B86,'X11'!$B:$AZ,44,FALSE)),IF($X$1=12,(VLOOKUP(B86,'X12'!$B:$AZ,44,FALSE)),IF($X$1=13,(VLOOKUP(B86,'X13'!$B:$AZ,44,FALSE)),"B"))))))))))))))=TRUE," ",(IF($X$1=1,(VLOOKUP(B86,'X1'!$B:$AZ,44,FALSE)),IF($X$1=2,(VLOOKUP(B86,'X2'!$B:$AZ,44,FALSE)),IF($X$1=3,(VLOOKUP(B86,'X3'!$B:$AZ,44,FALSE)),IF($X$1=4,(VLOOKUP(B86,'X4'!$B:$AZ,44,FALSE)),IF($X$1=5,(VLOOKUP(B86,'X5'!$B:$AZ,44,FALSE)),IF($X$1=6,(VLOOKUP(B86,'X6'!$B:$AZ,44,FALSE)),IF($X$1=7,(VLOOKUP(B86,'X7'!$B:$AZ,44,FALSE)),IF($X$1=8,(VLOOKUP(B86,'X8'!$B:$AZ,44,FALSE)),IF($X$1=9,(VLOOKUP(B86,'X9'!$B:$AZ,44,FALSE)),IF($X$1=10,(VLOOKUP(B86,'X10'!$B:$AZ,44,FALSE)),IF($X$1=11,(VLOOKUP(B86,'X11'!$B:$AZ,44,FALSE)),IF($X$1=12,(VLOOKUP(B86,'X12'!$B:$AZ,44,FALSE)),IF($X$1=13,(VLOOKUP(B86,'X13'!$B:$AZ,44,FALSE)),"B")))))))))))))))</f>
        <v>-18.39756592292089</v>
      </c>
      <c r="H86" s="182">
        <f ca="1">IF(ISERROR(IF($X$1=1,(VLOOKUP(B86,'X1'!$B:$AZ,8,FALSE)),IF($X$1=2,(VLOOKUP(B86,'X2'!$B:$AZ,8,FALSE)),IF($X$1=3,(VLOOKUP(B86,'X3'!$B:$AZ,8,FALSE)),IF($X$1=4,(VLOOKUP(B86,'X4'!$B:$AZ,8,FALSE)),IF($X$1=5,(VLOOKUP(B86,'X5'!$B:$AZ,8,FALSE)),IF($X$1=6,(VLOOKUP(B86,'X6'!$B:$AZ,8,FALSE)),IF($X$1=7,(VLOOKUP(B86,'X7'!$B:$AZ,8,FALSE)),IF($X$1=8,(VLOOKUP(B86,'X8'!$B:$AZ,8,FALSE)),IF($X$1=9,(VLOOKUP(B86,'X9'!$B:$AZ,8,FALSE)),IF($X$1=10,(VLOOKUP(B86,'X10'!$B:$AZ,8,FALSE)),IF($X$1=11,(VLOOKUP(B86,'X11'!$B:$AZ,8,FALSE)),IF($X$1=12,(VLOOKUP(B86,'X12'!$B:$AZ,8,FALSE)),IF($X$1=13,(VLOOKUP(B86,'X13'!$B:$AZ,8,FALSE)),"B"))))))))))))))=TRUE," ",(IF($X$1=1,(VLOOKUP(B86,'X1'!$B:$AZ,8,FALSE)),IF($X$1=2,(VLOOKUP(B86,'X2'!$B:$AZ,8,FALSE)),IF($X$1=3,(VLOOKUP(B86,'X3'!$B:$AZ,8,FALSE)),IF($X$1=4,(VLOOKUP(B86,'X4'!$B:$AZ,8,FALSE)),IF($X$1=5,(VLOOKUP(B86,'X5'!$B:$AZ,8,FALSE)),IF($X$1=6,(VLOOKUP(B86,'X6'!$B:$AZ,8,FALSE)),IF($X$1=7,(VLOOKUP(B86,'X7'!$B:$AZ,8,FALSE)),IF($X$1=8,(VLOOKUP(B86,'X8'!$B:$AZ,8,FALSE)),IF($X$1=9,(VLOOKUP(B86,'X9'!$B:$AZ,8,FALSE)),IF($X$1=10,(VLOOKUP(B86,'X10'!$B:$AZ,8,FALSE)),IF($X$1=11,(VLOOKUP(B86,'X11'!$B:$AZ,8,FALSE)),IF($X$1=12,(VLOOKUP(B86,'X12'!$B:$AZ,8,FALSE)),IF($X$1=13,(VLOOKUP(B86,'X13'!$B:$AZ,8,FALSE)),"B")))))))))))))))</f>
        <v>8758.4625347108213</v>
      </c>
      <c r="I86" s="183">
        <f ca="1">IF(ISERROR(IF($X$1=1,(VLOOKUP(B86,'X1'!$B:$AZ,2,FALSE)),IF($X$1=2,(VLOOKUP(B86,'X2'!$B:$AZ,2,FALSE)),IF($X$1=3,(VLOOKUP(B86,'X3'!$B:$AZ,2,FALSE)),IF($X$1=4,(VLOOKUP(B86,'X4'!$B:$AZ,2,FALSE)),IF($X$1=5,(VLOOKUP(B86,'X5'!$B:$AZ,2,FALSE)),IF($X$1=6,(VLOOKUP(B86,'X6'!$B:$AZ,2,FALSE)),IF($X$1=7,(VLOOKUP(B86,'X7'!$B:$AZ,2,FALSE)),IF($X$1=8,(VLOOKUP(B86,'X8'!$B:$AZ,2,FALSE)),IF($X$1=9,(VLOOKUP(B86,'X9'!$B:$AZ,2,FALSE)),IF($X$1=10,(VLOOKUP(B86,'X10'!$B:$AZ,2,FALSE)),IF($X$1=11,(VLOOKUP(B86,'X11'!$B:$AZ,2,FALSE)),IF($X$1=12,(VLOOKUP(B86,'X12'!$B:$AZ,2,FALSE)),IF($X$1=13,(VLOOKUP(B86,'X13'!$B:$AZ,2,FALSE)),"B"))))))))))))))=TRUE," ",(IF($X$1=1,(VLOOKUP(B86,'X1'!$B:$AZ,2,FALSE)),IF($X$1=2,(VLOOKUP(B86,'X2'!$B:$AZ,2,FALSE)),IF($X$1=3,(VLOOKUP(B86,'X3'!$B:$AZ,2,FALSE)),IF($X$1=4,(VLOOKUP(B86,'X4'!$B:$AZ,2,FALSE)),IF($X$1=5,(VLOOKUP(B86,'X5'!$B:$AZ,2,FALSE)),IF($X$1=6,(VLOOKUP(B86,'X6'!$B:$AZ,2,FALSE)),IF($X$1=7,(VLOOKUP(B86,'X7'!$B:$AZ,2,FALSE)),IF($X$1=8,(VLOOKUP(B86,'X8'!$B:$AZ,2,FALSE)),IF($X$1=9,(VLOOKUP(B86,'X9'!$B:$AZ,2,FALSE)),IF($X$1=10,(VLOOKUP(B86,'X10'!$B:$AZ,2,FALSE)),IF($X$1=11,(VLOOKUP(B86,'X11'!$B:$AZ,2,FALSE)),IF($X$1=12,(VLOOKUP(B86,'X12'!$B:$AZ,2,FALSE)),IF($X$1=13,(VLOOKUP(B86,'X13'!$B:$AZ,2,FALSE)),"B")))))))))))))))</f>
        <v>4</v>
      </c>
      <c r="J86" s="183">
        <f ca="1">IF(ISERROR(IF($X$1=1,(VLOOKUP(B86,'X1'!$B:$AZ,3,FALSE)),IF($X$1=2,(VLOOKUP(B86,'X2'!$B:$AZ,3,FALSE)),IF($X$1=3,(VLOOKUP(B86,'X3'!$B:$AZ,3,FALSE)),IF($X$1=4,(VLOOKUP(B86,'X4'!$B:$AZ,3,FALSE)),IF($X$1=5,(VLOOKUP(B86,'X5'!$B:$AZ,3,FALSE)),IF($X$1=6,(VLOOKUP(B86,'X6'!$B:$AZ,3,FALSE)),IF($X$1=7,(VLOOKUP(B86,'X7'!$B:$AZ,3,FALSE)),IF($X$1=8,(VLOOKUP(B86,'X8'!$B:$AZ,3,FALSE)),IF($X$1=9,(VLOOKUP(B86,'X9'!$B:$AZ,3,FALSE)),IF($X$1=10,(VLOOKUP(B86,'X10'!$B:$AZ,3,FALSE)),IF($X$1=11,(VLOOKUP(B86,'X11'!$B:$AZ,3,FALSE)),IF($X$1=12,(VLOOKUP(B86,'X12'!$B:$AZ,3,FALSE)),IF($X$1=13,(VLOOKUP(B86,'X13'!$B:$AZ,3,FALSE)),"B"))))))))))))))=TRUE," ",(IF($X$1=1,(VLOOKUP(B86,'X1'!$B:$AZ,3,FALSE)),IF($X$1=2,(VLOOKUP(B86,'X2'!$B:$AZ,3,FALSE)),IF($X$1=3,(VLOOKUP(B86,'X3'!$B:$AZ,3,FALSE)),IF($X$1=4,(VLOOKUP(B86,'X4'!$B:$AZ,3,FALSE)),IF($X$1=5,(VLOOKUP(B86,'X5'!$B:$AZ,3,FALSE)),IF($X$1=6,(VLOOKUP(B86,'X6'!$B:$AZ,3,FALSE)),IF($X$1=7,(VLOOKUP(B86,'X7'!$B:$AZ,3,FALSE)),IF($X$1=8,(VLOOKUP(B86,'X8'!$B:$AZ,3,FALSE)),IF($X$1=9,(VLOOKUP(B86,'X9'!$B:$AZ,3,FALSE)),IF($X$1=10,(VLOOKUP(B86,'X10'!$B:$AZ,3,FALSE)),IF($X$1=11,(VLOOKUP(B86,'X11'!$B:$AZ,3,FALSE)),IF($X$1=12,(VLOOKUP(B86,'X12'!$B:$AZ,3,FALSE)),IF($X$1=13,(VLOOKUP(B86,'X13'!$B:$AZ,3,FALSE)),"B")))))))))))))))</f>
        <v>1</v>
      </c>
      <c r="K86" s="183">
        <f ca="1">IF(ISERROR(IF($X$1=1,(VLOOKUP(B86,'X1'!$B:$AZ,5,FALSE)),IF($X$1=2,(VLOOKUP(B86,'X2'!$B:$AZ,5,FALSE)),IF($X$1=3,(VLOOKUP(B86,'X3'!$B:$AZ,5,FALSE)),IF($X$1=4,(VLOOKUP(B86,'X4'!$B:$AZ,5,FALSE)),IF($X$1=5,(VLOOKUP(B86,'X5'!$B:$AZ,5,FALSE)),IF($X$1=6,(VLOOKUP(B86,'X6'!$B:$AZ,5,FALSE)),IF($X$1=7,(VLOOKUP(B86,'X7'!$B:$AZ,5,FALSE)),IF($X$1=8,(VLOOKUP(B86,'X8'!$B:$AZ,5,FALSE)),IF($X$1=9,(VLOOKUP(B86,'X9'!$B:$AZ,5,FALSE)),IF($X$1=10,(VLOOKUP(B86,'X10'!$B:$AZ,5,FALSE)),IF($X$1=11,(VLOOKUP(B86,'X11'!$B:$AZ,5,FALSE)),IF($X$1=12,(VLOOKUP(B86,'X12'!$B:$AZ,5,FALSE)),IF($X$1=13,(VLOOKUP(B86,'X13'!$B:$AZ,5,FALSE)),"B"))))))))))))))=TRUE," ",(IF($X$1=1,(VLOOKUP(B86,'X1'!$B:$AZ,5,FALSE)),IF($X$1=2,(VLOOKUP(B86,'X2'!$B:$AZ,5,FALSE)),IF($X$1=3,(VLOOKUP(B86,'X3'!$B:$AZ,5,FALSE)),IF($X$1=4,(VLOOKUP(B86,'X4'!$B:$AZ,5,FALSE)),IF($X$1=5,(VLOOKUP(B86,'X5'!$B:$AZ,5,FALSE)),IF($X$1=6,(VLOOKUP(B86,'X6'!$B:$AZ,5,FALSE)),IF($X$1=7,(VLOOKUP(B86,'X7'!$B:$AZ,5,FALSE)),IF($X$1=8,(VLOOKUP(B86,'X8'!$B:$AZ,5,FALSE)),IF($X$1=9,(VLOOKUP(B86,'X9'!$B:$AZ,5,FALSE)),IF($X$1=10,(VLOOKUP(B86,'X10'!$B:$AZ,5,FALSE)),IF($X$1=11,(VLOOKUP(B86,'X11'!$B:$AZ,5,FALSE)),IF($X$1=12,(VLOOKUP(B86,'X12'!$B:$AZ,5,FALSE)),IF($X$1=13,(VLOOKUP(B86,'X13'!$B:$AZ,5,FALSE)),"B")))))))))))))))</f>
        <v>6</v>
      </c>
      <c r="L86" s="184">
        <f ca="1">IF(ISERROR(IF($X$1=1,(VLOOKUP(B86,'X1'!$B:$AZ,9,FALSE)),IF($X$1=2,(VLOOKUP(B86,'X2'!$B:$AZ,9,FALSE)),IF($X$1=3,(VLOOKUP(B86,'X3'!$B:$AZ,9,FALSE)),IF($X$1=4,(VLOOKUP(B86,'X4'!$B:$AZ,9,FALSE)),IF($X$1=5,(VLOOKUP(B86,'X5'!$B:$AZ,9,FALSE)),IF($X$1=6,(VLOOKUP(B86,'X6'!$B:$AZ,9,FALSE)),IF($X$1=7,(VLOOKUP(B86,'X7'!$B:$AZ,9,FALSE)),IF($X$1=8,(VLOOKUP(B86,'X8'!$B:$AZ,9,FALSE)),IF($X$1=9,(VLOOKUP(B86,'X9'!$B:$AZ,9,FALSE)),IF($X$1=10,(VLOOKUP(B86,'X10'!$B:$AZ,9,FALSE)),IF($X$1=11,(VLOOKUP(B86,'X11'!$B:$AZ,9,FALSE)),IF($X$1=12,(VLOOKUP(B86,'X12'!$B:$AZ,9,FALSE)),IF($X$1=13,(VLOOKUP(B86,'X13'!$B:$AZ,9,FALSE)),"B"))))))))))))))=TRUE," ",(IF($X$1=1,(VLOOKUP(B86,'X1'!$B:$AZ,9,FALSE)),IF($X$1=2,(VLOOKUP(B86,'X2'!$B:$AZ,9,FALSE)),IF($X$1=3,(VLOOKUP(B86,'X3'!$B:$AZ,9,FALSE)),IF($X$1=4,(VLOOKUP(B86,'X4'!$B:$AZ,9,FALSE)),IF($X$1=5,(VLOOKUP(B86,'X5'!$B:$AZ,9,FALSE)),IF($X$1=6,(VLOOKUP(B86,'X6'!$B:$AZ,9,FALSE)),IF($X$1=7,(VLOOKUP(B86,'X7'!$B:$AZ,9,FALSE)),IF($X$1=8,(VLOOKUP(B86,'X8'!$B:$AZ,9,FALSE)),IF($X$1=9,(VLOOKUP(B86,'X9'!$B:$AZ,9,FALSE)),IF($X$1=10,(VLOOKUP(B86,'X10'!$B:$AZ,9,FALSE)),IF($X$1=11,(VLOOKUP(B86,'X11'!$B:$AZ,9,FALSE)),IF($X$1=12,(VLOOKUP(B86,'X12'!$B:$AZ,9,FALSE)),IF($X$1=13,(VLOOKUP(B86,'X13'!$B:$AZ,9,FALSE)),"B")))))))))))))))</f>
        <v>9.6073647368790294</v>
      </c>
      <c r="M86" s="184">
        <f ca="1">IF(ISERROR(IF($X$1=1,(VLOOKUP(B86,'X1'!$B:$AZ,10,FALSE)),IF($X$1=2,(VLOOKUP(B86,'X2'!$B:$AZ,10,FALSE)),IF($X$1=3,(VLOOKUP(B86,'X3'!$B:$AZ,10,FALSE)),IF($X$1=4,(VLOOKUP(B86,'X4'!$B:$AZ,10,FALSE)),IF($X$1=5,(VLOOKUP(B86,'X5'!$B:$AZ,10,FALSE)),IF($X$1=6,(VLOOKUP(B86,'X6'!$B:$AZ,10,FALSE)),IF($X$1=7,(VLOOKUP(B86,'X7'!$B:$AZ,10,FALSE)),IF($X$1=8,(VLOOKUP(B86,'X8'!$B:$AZ,10,FALSE)),IF($X$1=9,(VLOOKUP(B86,'X9'!$B:$AZ,10,FALSE)),IF($X$1=10,(VLOOKUP(B86,'X10'!$B:$AZ,10,FALSE)),IF($X$1=11,(VLOOKUP(B86,'X11'!$B:$AZ,10,FALSE)),IF($X$1=12,(VLOOKUP(B86,'X12'!$B:$AZ,10,FALSE)),IF($X$1=13,(VLOOKUP(B86,'X13'!$B:$AZ,10,FALSE)),"B"))))))))))))))=TRUE," ",(IF($X$1=1,(VLOOKUP(B86,'X1'!$B:$AZ,10,FALSE)),IF($X$1=2,(VLOOKUP(B86,'X2'!$B:$AZ,10,FALSE)),IF($X$1=3,(VLOOKUP(B86,'X3'!$B:$AZ,10,FALSE)),IF($X$1=4,(VLOOKUP(B86,'X4'!$B:$AZ,10,FALSE)),IF($X$1=5,(VLOOKUP(B86,'X5'!$B:$AZ,10,FALSE)),IF($X$1=6,(VLOOKUP(B86,'X6'!$B:$AZ,10,FALSE)),IF($X$1=7,(VLOOKUP(B86,'X7'!$B:$AZ,10,FALSE)),IF($X$1=8,(VLOOKUP(B86,'X8'!$B:$AZ,10,FALSE)),IF($X$1=9,(VLOOKUP(B86,'X9'!$B:$AZ,10,FALSE)),IF($X$1=10,(VLOOKUP(B86,'X10'!$B:$AZ,10,FALSE)),IF($X$1=11,(VLOOKUP(B86,'X11'!$B:$AZ,10,FALSE)),IF($X$1=12,(VLOOKUP(B86,'X12'!$B:$AZ,10,FALSE)),IF($X$1=13,(VLOOKUP(B86,'X13'!$B:$AZ,10,FALSE)),"B")))))))))))))))</f>
        <v>12.144292921330601</v>
      </c>
      <c r="N86" s="185">
        <f ca="1">IF(ISERROR(IF($X$1=1,(VLOOKUP(B86,'X1'!$B:$AZ,45,FALSE)),IF($X$1=2,(VLOOKUP(B86,'X2'!$B:$AZ,45,FALSE)),IF($X$1=3,(VLOOKUP(B86,'X3'!$B:$AZ,45,FALSE)),IF($X$1=4,(VLOOKUP(B86,'X4'!$B:$AZ,45,FALSE)),IF($X$1=5,(VLOOKUP(B86,'X5'!$B:$AZ,45,FALSE)),IF($X$1=6,(VLOOKUP(B86,'X6'!$B:$AZ,45,FALSE)),IF($X$1=7,(VLOOKUP(B86,'X7'!$B:$AZ,45,FALSE)),IF($X$1=8,(VLOOKUP(B86,'X8'!$B:$AZ,45,FALSE)),IF($X$1=9,(VLOOKUP(B86,'X9'!$B:$AZ,45,FALSE)),IF($X$1=10,(VLOOKUP(B86,'X10'!$B:$AZ,45,FALSE)),IF($X$1=11,(VLOOKUP(B86,'X11'!$B:$AZ,45,FALSE)),IF($X$1=12,(VLOOKUP(B86,'X12'!$B:$AZ,45,FALSE)),IF($X$1=13,(VLOOKUP(B86,'X13'!$B:$AZ,45,FALSE)),"B"))))))))))))))=TRUE," ",(IF($X$1=1,(VLOOKUP(B86,'X1'!$B:$AZ,45,FALSE)),IF($X$1=2,(VLOOKUP(B86,'X2'!$B:$AZ,45,FALSE)),IF($X$1=3,(VLOOKUP(B86,'X3'!$B:$AZ,45,FALSE)),IF($X$1=4,(VLOOKUP(B86,'X4'!$B:$AZ,45,FALSE)),IF($X$1=5,(VLOOKUP(B86,'X5'!$B:$AZ,45,FALSE)),IF($X$1=6,(VLOOKUP(B86,'X6'!$B:$AZ,45,FALSE)),IF($X$1=7,(VLOOKUP(B86,'X7'!$B:$AZ,45,FALSE)),IF($X$1=8,(VLOOKUP(B86,'X8'!$B:$AZ,45,FALSE)),IF($X$1=9,(VLOOKUP(B86,'X9'!$B:$AZ,45,FALSE)),IF($X$1=10,(VLOOKUP(B86,'X10'!$B:$AZ,45,FALSE)),IF($X$1=11,(VLOOKUP(B86,'X11'!$B:$AZ,45,FALSE)),IF($X$1=12,(VLOOKUP(B86,'X12'!$B:$AZ,45,FALSE)),IF($X$1=13,(VLOOKUP(B86,'X13'!$B:$AZ,45,FALSE)),"B")))))))))))))))</f>
        <v>-42.997301694966716</v>
      </c>
      <c r="O86" s="184">
        <f ca="1">IF(ISERROR(IF($X$1=1,(VLOOKUP(B86,'X1'!$B:$AZ,11,FALSE)),IF($X$1=2,(VLOOKUP(B86,'X2'!$B:$AZ,11,FALSE)),IF($X$1=3,(VLOOKUP(B86,'X3'!$B:$AZ,11,FALSE)),IF($X$1=4,(VLOOKUP(B86,'X4'!$B:$AZ,11,FALSE)),IF($X$1=5,(VLOOKUP(B86,'X5'!$B:$AZ,11,FALSE)),IF($X$1=6,(VLOOKUP(B86,'X6'!$B:$AZ,11,FALSE)),IF($X$1=7,(VLOOKUP(B86,'X7'!$B:$AZ,11,FALSE)),IF($X$1=8,(VLOOKUP(B86,'X8'!$B:$AZ,11,FALSE)),IF($X$1=9,(VLOOKUP(B86,'X9'!$B:$AZ,11,FALSE)),IF($X$1=10,(VLOOKUP(B86,'X10'!$B:$AZ,11,FALSE)),IF($X$1=11,(VLOOKUP(B86,'X11'!$B:$AZ,11,FALSE)),IF($X$1=12,(VLOOKUP(B86,'X12'!$B:$AZ,11,FALSE)),IF($X$1=13,(VLOOKUP(B86,'X13'!$B:$AZ,11,FALSE)),"B"))))))))))))))=TRUE," ",(IF($X$1=1,(VLOOKUP(B86,'X1'!$B:$AZ,11,FALSE)),IF($X$1=2,(VLOOKUP(B86,'X2'!$B:$AZ,11,FALSE)),IF($X$1=3,(VLOOKUP(B86,'X3'!$B:$AZ,11,FALSE)),IF($X$1=4,(VLOOKUP(B86,'X4'!$B:$AZ,11,FALSE)),IF($X$1=5,(VLOOKUP(B86,'X5'!$B:$AZ,11,FALSE)),IF($X$1=6,(VLOOKUP(B86,'X6'!$B:$AZ,11,FALSE)),IF($X$1=7,(VLOOKUP(B86,'X7'!$B:$AZ,11,FALSE)),IF($X$1=8,(VLOOKUP(B86,'X8'!$B:$AZ,11,FALSE)),IF($X$1=9,(VLOOKUP(B86,'X9'!$B:$AZ,11,FALSE)),IF($X$1=10,(VLOOKUP(B86,'X10'!$B:$AZ,11,FALSE)),IF($X$1=11,(VLOOKUP(B86,'X11'!$B:$AZ,11,FALSE)),IF($X$1=12,(VLOOKUP(B86,'X12'!$B:$AZ,11,FALSE)),IF($X$1=13,(VLOOKUP(B86,'X13'!$B:$AZ,11,FALSE)),"B")))))))))))))))</f>
        <v>6.6875379523276006</v>
      </c>
      <c r="P86" s="184">
        <f ca="1">IF(ISERROR(IF($X$1=1,(VLOOKUP(B86,'X1'!$B:$AZ,12,FALSE)),IF($X$1=2,(VLOOKUP(B86,'X2'!$B:$AZ,12,FALSE)),IF($X$1=3,(VLOOKUP(B86,'X3'!$B:$AZ,12,FALSE)),IF($X$1=4,(VLOOKUP(B86,'X4'!$B:$AZ,12,FALSE)),IF($X$1=5,(VLOOKUP(B86,'X5'!$B:$AZ,12,FALSE)),IF($X$1=6,(VLOOKUP(B86,'X6'!$B:$AZ,12,FALSE)),IF($X$1=7,(VLOOKUP(B86,'X7'!$B:$AZ,12,FALSE)),IF($X$1=8,(VLOOKUP(B86,'X8'!$B:$AZ,12,FALSE)),IF($X$1=9,(VLOOKUP(B86,'X9'!$B:$AZ,12,FALSE)),IF($X$1=10,(VLOOKUP(B86,'X10'!$B:$AZ,12,FALSE)),IF($X$1=11,(VLOOKUP(B86,'X11'!$B:$AZ,12,FALSE)),IF($X$1=12,(VLOOKUP(B86,'X12'!$B:$AZ,12,FALSE)),IF($X$1=13,(VLOOKUP(B86,'X13'!$B:$AZ,12,FALSE)),"B"))))))))))))))=TRUE," ",(IF($X$1=1,(VLOOKUP(B86,'X1'!$B:$AZ,12,FALSE)),IF($X$1=2,(VLOOKUP(B86,'X2'!$B:$AZ,12,FALSE)),IF($X$1=3,(VLOOKUP(B86,'X3'!$B:$AZ,12,FALSE)),IF($X$1=4,(VLOOKUP(B86,'X4'!$B:$AZ,12,FALSE)),IF($X$1=5,(VLOOKUP(B86,'X5'!$B:$AZ,12,FALSE)),IF($X$1=6,(VLOOKUP(B86,'X6'!$B:$AZ,12,FALSE)),IF($X$1=7,(VLOOKUP(B86,'X7'!$B:$AZ,12,FALSE)),IF($X$1=8,(VLOOKUP(B86,'X8'!$B:$AZ,12,FALSE)),IF($X$1=9,(VLOOKUP(B86,'X9'!$B:$AZ,12,FALSE)),IF($X$1=10,(VLOOKUP(B86,'X10'!$B:$AZ,12,FALSE)),IF($X$1=11,(VLOOKUP(B86,'X11'!$B:$AZ,12,FALSE)),IF($X$1=12,(VLOOKUP(B86,'X12'!$B:$AZ,12,FALSE)),IF($X$1=13,(VLOOKUP(B86,'X13'!$B:$AZ,12,FALSE)),"B")))))))))))))))</f>
        <v>7.4499628977218864</v>
      </c>
      <c r="Q86" s="185">
        <f ca="1">IF(ISERROR(IF($X$1=1,(VLOOKUP(B86,'X1'!$B:$AZ,46,FALSE)),IF($X$1=2,(VLOOKUP(B86,'X2'!$B:$AZ,46,FALSE)),IF($X$1=3,(VLOOKUP(B86,'X3'!$B:$AZ,46,FALSE)),IF($X$1=4,(VLOOKUP(B86,'X4'!$B:$AZ,46,FALSE)),IF($X$1=5,(VLOOKUP(B86,'X5'!$B:$AZ,46,FALSE)),IF($X$1=6,(VLOOKUP(B86,'X6'!$B:$AZ,46,FALSE)),IF($X$1=7,(VLOOKUP(B86,'X7'!$B:$AZ,46,FALSE)),IF($X$1=8,(VLOOKUP(B86,'X8'!$B:$AZ,46,FALSE)),IF($X$1=9,(VLOOKUP(B86,'X9'!$B:$AZ,46,FALSE)),IF($X$1=10,(VLOOKUP(B86,'X10'!$B:$AZ,46,FALSE)),IF($X$1=11,(VLOOKUP(B86,'X11'!$B:$AZ,46,FALSE)),IF($X$1=12,(VLOOKUP(B86,'X12'!$B:$AZ,46,FALSE)),IF($X$1=13,(VLOOKUP(B86,'X13'!$B:$AZ,46,FALSE)),"B"))))))))))))))=TRUE," ",(IF($X$1=1,(VLOOKUP(B86,'X1'!$B:$AZ,46,FALSE)),IF($X$1=2,(VLOOKUP(B86,'X2'!$B:$AZ,46,FALSE)),IF($X$1=3,(VLOOKUP(B86,'X3'!$B:$AZ,46,FALSE)),IF($X$1=4,(VLOOKUP(B86,'X4'!$B:$AZ,46,FALSE)),IF($X$1=5,(VLOOKUP(B86,'X5'!$B:$AZ,46,FALSE)),IF($X$1=6,(VLOOKUP(B86,'X6'!$B:$AZ,46,FALSE)),IF($X$1=7,(VLOOKUP(B86,'X7'!$B:$AZ,46,FALSE)),IF($X$1=8,(VLOOKUP(B86,'X8'!$B:$AZ,46,FALSE)),IF($X$1=9,(VLOOKUP(B86,'X9'!$B:$AZ,46,FALSE)),IF($X$1=10,(VLOOKUP(B86,'X10'!$B:$AZ,46,FALSE)),IF($X$1=11,(VLOOKUP(B86,'X11'!$B:$AZ,46,FALSE)),IF($X$1=12,(VLOOKUP(B86,'X12'!$B:$AZ,46,FALSE)),IF($X$1=13,(VLOOKUP(B86,'X13'!$B:$AZ,46,FALSE)),"B")))))))))))))))</f>
        <v>-44.741055851495645</v>
      </c>
      <c r="R86" s="185">
        <f ca="1">IF(ISERROR(IF($X$1=1,(VLOOKUP(B86,'X1'!$B:$AZ,15,FALSE)),IF($X$1=2,(VLOOKUP(B86,'X2'!$B:$AZ,15,FALSE)),IF($X$1=3,(VLOOKUP(B86,'X3'!$B:$AZ,15,FALSE)),IF($X$1=4,(VLOOKUP(B86,'X4'!$B:$AZ,15,FALSE)),IF($X$1=5,(VLOOKUP(B86,'X5'!$B:$AZ,15,FALSE)),IF($X$1=6,(VLOOKUP(B86,'X6'!$B:$AZ,15,FALSE)),IF($X$1=7,(VLOOKUP(B86,'X7'!$B:$AZ,15,FALSE)),IF($X$1=8,(VLOOKUP(B86,'X8'!$B:$AZ,15,FALSE)),IF($X$1=9,(VLOOKUP(B86,'X9'!$B:$AZ,15,FALSE)),IF($X$1=10,(VLOOKUP(B86,'X10'!$B:$AZ,15,FALSE)),IF($X$1=11,(VLOOKUP(B86,'X11'!$B:$AZ,15,FALSE)),IF($X$1=12,(VLOOKUP(B86,'X12'!$B:$AZ,15,FALSE)),IF($X$1=13,(VLOOKUP(B86,'X13'!$B:$AZ,15,FALSE)),"B"))))))))))))))=TRUE," ",(IF($X$1=1,(VLOOKUP(B86,'X1'!$B:$AZ,15,FALSE)),IF($X$1=2,(VLOOKUP(B86,'X2'!$B:$AZ,15,FALSE)),IF($X$1=3,(VLOOKUP(B86,'X3'!$B:$AZ,15,FALSE)),IF($X$1=4,(VLOOKUP(B86,'X4'!$B:$AZ,15,FALSE)),IF($X$1=5,(VLOOKUP(B86,'X5'!$B:$AZ,15,FALSE)),IF($X$1=6,(VLOOKUP(B86,'X6'!$B:$AZ,15,FALSE)),IF($X$1=7,(VLOOKUP(B86,'X7'!$B:$AZ,15,FALSE)),IF($X$1=8,(VLOOKUP(B86,'X8'!$B:$AZ,15,FALSE)),IF($X$1=9,(VLOOKUP(B86,'X9'!$B:$AZ,15,FALSE)),IF($X$1=10,(VLOOKUP(B86,'X10'!$B:$AZ,15,FALSE)),IF($X$1=11,(VLOOKUP(B86,'X11'!$B:$AZ,15,FALSE)),IF($X$1=12,(VLOOKUP(B86,'X12'!$B:$AZ,15,FALSE)),IF($X$1=13,(VLOOKUP(B86,'X13'!$B:$AZ,15,FALSE)),"B")))))))))))))))</f>
        <v>6.24421906693712</v>
      </c>
      <c r="S86" s="185">
        <f ca="1">IF(ISERROR(IF((IF($X$1=1,(VLOOKUP(B86,'X1'!$B:$AZ,14,FALSE)),(IF($X$1=2,(VLOOKUP(B86,'X2'!$B:$AZ,14,FALSE)),(IF($X$1=3,(VLOOKUP(B86,'X3'!$B:$AZ,14,FALSE)),(IF($X$1=4,(VLOOKUP(B86,'X4'!$B:$AZ,14,FALSE)),(IF($X$1=5,(VLOOKUP(B86,'X5'!$B:$AZ,14,FALSE)),(IF($X$1=6,(VLOOKUP(B86,'X6'!$B:$AZ,14,FALSE)),(IF($X$1=7,(VLOOKUP(B86,'X7'!$B:$AZ,14,FALSE)),(IF($X$1=8,(VLOOKUP(B86,'X8'!$B:$AZ,14,FALSE)),(IF($X$1=9,(VLOOKUP(B86,'X9'!$B:$AZ,14,FALSE)),(IF($X$1=10,(VLOOKUP(B86,'X10'!$B:$AZ,14,FALSE)),(IF($X$1=11,(VLOOKUP(B86,'X11'!$B:$AZ,14,FALSE)),(IF($X$1=12,(VLOOKUP(B86,'X12'!$B:$AZ,14,FALSE)),(VLOOKUP(B86,'X13'!$B:$AZ,14,FALSE))))))))))))))))))))))))))=$V$1," ",(IF($X$1=1,(VLOOKUP(B86,'X1'!$B:$AZ,14,FALSE)),(IF($X$1=2,(VLOOKUP(B86,'X2'!$B:$AZ,14,FALSE)),(IF($X$1=3,(VLOOKUP(B86,'X3'!$B:$AZ,14,FALSE)),(IF($X$1=4,(VLOOKUP(B86,'X4'!$B:$AZ,14,FALSE)),(IF($X$1=5,(VLOOKUP(B86,'X5'!$B:$AZ,14,FALSE)),(IF($X$1=6,(VLOOKUP(B86,'X6'!$B:$AZ,14,FALSE)),(IF($X$1=7,(VLOOKUP(B86,'X7'!$B:$AZ,14,FALSE)),(IF($X$1=8,(VLOOKUP(B86,'X8'!$B:$AZ,14,FALSE)),(IF($X$1=9,(VLOOKUP(B86,'X9'!$B:$AZ,14,FALSE)),(IF($X$1=10,(VLOOKUP(B86,'X10'!$B:$AZ,14,FALSE)),(IF($X$1=11,(VLOOKUP(B86,'X11'!$B:$AZ,14,FALSE)),(IF($X$1=12,(VLOOKUP(B86,'X12'!$B:$AZ,14,FALSE)),(VLOOKUP(B86,'X13'!$B:$AZ,14,FALSE))))))))))))))))))))))))))))=TRUE," ",(IF((IF($X$1=1,(VLOOKUP(B86,'X1'!$B:$AZ,14,FALSE)),(IF($X$1=2,(VLOOKUP(B86,'X2'!$B:$AZ,14,FALSE)),(IF($X$1=3,(VLOOKUP(B86,'X3'!$B:$AZ,14,FALSE)),(IF($X$1=4,(VLOOKUP(B86,'X4'!$B:$AZ,14,FALSE)),(IF($X$1=5,(VLOOKUP(B86,'X5'!$B:$AZ,14,FALSE)),(IF($X$1=6,(VLOOKUP(B86,'X6'!$B:$AZ,14,FALSE)),(IF($X$1=7,(VLOOKUP(B86,'X7'!$B:$AZ,14,FALSE)),(IF($X$1=8,(VLOOKUP(B86,'X8'!$B:$AZ,14,FALSE)),(IF($X$1=9,(VLOOKUP(B86,'X9'!$B:$AZ,14,FALSE)),(IF($X$1=10,(VLOOKUP(B86,'X10'!$B:$AZ,14,FALSE)),(IF($X$1=11,(VLOOKUP(B86,'X11'!$B:$AZ,14,FALSE)),(IF($X$1=12,(VLOOKUP(B86,'X12'!$B:$AZ,14,FALSE)),(VLOOKUP(B86,'X13'!$B:$AZ,14,FALSE))))))))))))))))))))))))))=$V$1," ",(IF($X$1=1,(VLOOKUP(B86,'X1'!$B:$AZ,14,FALSE)),(IF($X$1=2,(VLOOKUP(B86,'X2'!$B:$AZ,14,FALSE)),(IF($X$1=3,(VLOOKUP(B86,'X3'!$B:$AZ,14,FALSE)),(IF($X$1=4,(VLOOKUP(B86,'X4'!$B:$AZ,14,FALSE)),(IF($X$1=5,(VLOOKUP(B86,'X5'!$B:$AZ,14,FALSE)),(IF($X$1=6,(VLOOKUP(B86,'X6'!$B:$AZ,14,FALSE)),(IF($X$1=7,(VLOOKUP(B86,'X7'!$B:$AZ,14,FALSE)),(IF($X$1=8,(VLOOKUP(B86,'X8'!$B:$AZ,14,FALSE)),(IF($X$1=9,(VLOOKUP(B86,'X9'!$B:$AZ,14,FALSE)),(IF($X$1=10,(VLOOKUP(B86,'X10'!$B:$AZ,14,FALSE)),(IF($X$1=11,(VLOOKUP(B86,'X11'!$B:$AZ,14,FALSE)),(IF($X$1=12,(VLOOKUP(B86,'X12'!$B:$AZ,14,FALSE)),(VLOOKUP(B86,'X13'!$B:$AZ,14,FALSE)))))))))))))))))))))))))))))</f>
        <v>292.72332088409968</v>
      </c>
      <c r="V86" s="43"/>
      <c r="W86" s="43"/>
      <c r="X86" s="43"/>
      <c r="Y86" s="43" t="s">
        <v>772</v>
      </c>
      <c r="Z86" s="83" t="str">
        <f ca="1">(IF((AND(AE85&lt;0,AE84&lt;0))=TRUE,"A",IF((AND(AE85&gt;=0,AE84&gt;=0))=TRUE,"B","C")))</f>
        <v>B</v>
      </c>
      <c r="AD86" s="43" t="s">
        <v>146</v>
      </c>
      <c r="AE86" s="80">
        <f t="shared" ref="AE86:CP86" ca="1" si="20">AE84-AE85</f>
        <v>0.52051858222135916</v>
      </c>
      <c r="AF86" s="80">
        <f t="shared" si="20"/>
        <v>0</v>
      </c>
      <c r="AG86" s="80">
        <f t="shared" si="20"/>
        <v>0</v>
      </c>
      <c r="AH86" s="80">
        <f t="shared" si="20"/>
        <v>0</v>
      </c>
      <c r="AI86" s="80">
        <f t="shared" si="20"/>
        <v>0</v>
      </c>
      <c r="AJ86" s="80">
        <f t="shared" si="20"/>
        <v>0</v>
      </c>
      <c r="AK86" s="80">
        <f t="shared" si="20"/>
        <v>0</v>
      </c>
      <c r="AL86" s="80">
        <f t="shared" ca="1" si="20"/>
        <v>0</v>
      </c>
      <c r="AM86" s="80">
        <f t="shared" ca="1" si="20"/>
        <v>0</v>
      </c>
      <c r="AN86" s="80">
        <f t="shared" ca="1" si="20"/>
        <v>0</v>
      </c>
      <c r="AO86" s="80">
        <f t="shared" ca="1" si="20"/>
        <v>0</v>
      </c>
      <c r="AP86" s="80">
        <f t="shared" ca="1" si="20"/>
        <v>0</v>
      </c>
      <c r="AQ86" s="80">
        <f t="shared" ca="1" si="20"/>
        <v>0</v>
      </c>
      <c r="AR86" s="80">
        <f t="shared" ca="1" si="20"/>
        <v>0</v>
      </c>
      <c r="AS86" s="80">
        <f t="shared" ca="1" si="20"/>
        <v>0</v>
      </c>
      <c r="AT86" s="80">
        <f t="shared" ca="1" si="20"/>
        <v>0</v>
      </c>
      <c r="AU86" s="80">
        <f t="shared" ca="1" si="20"/>
        <v>0</v>
      </c>
      <c r="AV86" s="80">
        <f t="shared" ca="1" si="20"/>
        <v>0</v>
      </c>
      <c r="AW86" s="80">
        <f t="shared" ca="1" si="20"/>
        <v>0</v>
      </c>
      <c r="AX86" s="80">
        <f t="shared" ca="1" si="20"/>
        <v>0</v>
      </c>
      <c r="AY86" s="80">
        <f t="shared" ca="1" si="20"/>
        <v>0</v>
      </c>
      <c r="AZ86" s="80">
        <f t="shared" ca="1" si="20"/>
        <v>0</v>
      </c>
      <c r="BA86" s="80">
        <f t="shared" ca="1" si="20"/>
        <v>0</v>
      </c>
      <c r="BB86" s="80">
        <f t="shared" ca="1" si="20"/>
        <v>0</v>
      </c>
      <c r="BC86" s="80">
        <f t="shared" ca="1" si="20"/>
        <v>0</v>
      </c>
      <c r="BD86" s="80">
        <f t="shared" ca="1" si="20"/>
        <v>0</v>
      </c>
      <c r="BE86" s="80">
        <f t="shared" ca="1" si="20"/>
        <v>0</v>
      </c>
      <c r="BF86" s="80">
        <f t="shared" ca="1" si="20"/>
        <v>0</v>
      </c>
      <c r="BG86" s="80">
        <f t="shared" ca="1" si="20"/>
        <v>0</v>
      </c>
      <c r="BH86" s="80">
        <f t="shared" ca="1" si="20"/>
        <v>0</v>
      </c>
      <c r="BI86" s="80">
        <f t="shared" ca="1" si="20"/>
        <v>0</v>
      </c>
      <c r="BJ86" s="80">
        <f t="shared" ca="1" si="20"/>
        <v>0</v>
      </c>
      <c r="BK86" s="80">
        <f t="shared" ca="1" si="20"/>
        <v>0</v>
      </c>
      <c r="BL86" s="80">
        <f t="shared" ca="1" si="20"/>
        <v>0</v>
      </c>
      <c r="BM86" s="80">
        <f t="shared" ca="1" si="20"/>
        <v>0</v>
      </c>
      <c r="BN86" s="80">
        <f t="shared" ca="1" si="20"/>
        <v>0</v>
      </c>
      <c r="BO86" s="80">
        <f t="shared" ca="1" si="20"/>
        <v>0</v>
      </c>
      <c r="BP86" s="80">
        <f t="shared" ca="1" si="20"/>
        <v>0.52051858222135916</v>
      </c>
      <c r="BQ86" s="80">
        <f t="shared" ca="1" si="20"/>
        <v>111.11111111111111</v>
      </c>
      <c r="BR86" s="80">
        <f t="shared" ca="1" si="20"/>
        <v>224.1109815093881</v>
      </c>
      <c r="BS86" s="80">
        <f t="shared" ca="1" si="20"/>
        <v>268.61912649974687</v>
      </c>
      <c r="BT86" s="80">
        <f t="shared" ca="1" si="20"/>
        <v>21.033376123234916</v>
      </c>
      <c r="BU86" s="80">
        <f t="shared" ca="1" si="20"/>
        <v>4103.814130087273</v>
      </c>
      <c r="BV86" s="80">
        <f t="shared" ca="1" si="20"/>
        <v>0</v>
      </c>
      <c r="BW86" s="80">
        <f t="shared" ca="1" si="20"/>
        <v>0</v>
      </c>
      <c r="BX86" s="80">
        <f t="shared" ca="1" si="20"/>
        <v>0</v>
      </c>
      <c r="BY86" s="80">
        <f t="shared" ca="1" si="20"/>
        <v>0</v>
      </c>
      <c r="BZ86" s="80">
        <f t="shared" ca="1" si="20"/>
        <v>0</v>
      </c>
      <c r="CA86" s="80">
        <f t="shared" ca="1" si="20"/>
        <v>0</v>
      </c>
      <c r="CB86" s="80">
        <f t="shared" ca="1" si="20"/>
        <v>0</v>
      </c>
      <c r="CC86" s="80">
        <f t="shared" ca="1" si="20"/>
        <v>0</v>
      </c>
      <c r="CD86" s="80">
        <f t="shared" ca="1" si="20"/>
        <v>0</v>
      </c>
      <c r="CE86" s="80">
        <f t="shared" ca="1" si="20"/>
        <v>0</v>
      </c>
      <c r="CF86" s="80">
        <f t="shared" ca="1" si="20"/>
        <v>0</v>
      </c>
      <c r="CG86" s="80">
        <f t="shared" ca="1" si="20"/>
        <v>0</v>
      </c>
      <c r="CH86" s="80">
        <f t="shared" ca="1" si="20"/>
        <v>0</v>
      </c>
      <c r="CI86" s="80">
        <f t="shared" ca="1" si="20"/>
        <v>0</v>
      </c>
      <c r="CJ86" s="80">
        <f t="shared" ca="1" si="20"/>
        <v>0</v>
      </c>
      <c r="CK86" s="80">
        <f t="shared" ca="1" si="20"/>
        <v>0</v>
      </c>
      <c r="CL86" s="80">
        <f t="shared" ca="1" si="20"/>
        <v>0</v>
      </c>
      <c r="CM86" s="80">
        <f t="shared" ca="1" si="20"/>
        <v>0</v>
      </c>
      <c r="CN86" s="80">
        <f t="shared" ca="1" si="20"/>
        <v>0</v>
      </c>
      <c r="CO86" s="80">
        <f t="shared" ca="1" si="20"/>
        <v>0</v>
      </c>
      <c r="CP86" s="80">
        <f t="shared" ca="1" si="20"/>
        <v>0</v>
      </c>
      <c r="CQ86" s="80">
        <f t="shared" ref="CQ86:DE86" ca="1" si="21">CQ84-CQ85</f>
        <v>0</v>
      </c>
      <c r="CR86" s="80">
        <f t="shared" ca="1" si="21"/>
        <v>0</v>
      </c>
      <c r="CS86" s="80">
        <f t="shared" ca="1" si="21"/>
        <v>0</v>
      </c>
      <c r="CT86" s="80">
        <f t="shared" ca="1" si="21"/>
        <v>0</v>
      </c>
      <c r="CU86" s="80">
        <f t="shared" ca="1" si="21"/>
        <v>0</v>
      </c>
      <c r="CV86" s="80">
        <f t="shared" ca="1" si="21"/>
        <v>0</v>
      </c>
      <c r="CW86" s="80">
        <f t="shared" ca="1" si="21"/>
        <v>0</v>
      </c>
      <c r="CX86" s="80">
        <f t="shared" ca="1" si="21"/>
        <v>0</v>
      </c>
      <c r="CY86" s="80">
        <f t="shared" ca="1" si="21"/>
        <v>0</v>
      </c>
      <c r="CZ86" s="80">
        <f t="shared" ca="1" si="21"/>
        <v>0</v>
      </c>
      <c r="DA86" s="80">
        <f t="shared" ca="1" si="21"/>
        <v>0</v>
      </c>
      <c r="DB86" s="80">
        <f t="shared" ca="1" si="21"/>
        <v>0</v>
      </c>
      <c r="DC86" s="80">
        <f t="shared" ca="1" si="21"/>
        <v>0</v>
      </c>
      <c r="DD86" s="80">
        <f t="shared" ca="1" si="21"/>
        <v>0</v>
      </c>
      <c r="DE86" s="80">
        <f t="shared" ca="1" si="21"/>
        <v>0</v>
      </c>
    </row>
    <row r="87" spans="1:109" ht="14.1" customHeight="1" x14ac:dyDescent="0.2">
      <c r="A87" s="156" t="s">
        <v>1058</v>
      </c>
      <c r="B87" s="122" t="str">
        <f>IF(ISERROR(IF($U$16=1,(VLOOKUP(A87,$AC$89:$AH$125,2,FALSE)),IF((IF($X$1=1,'X1'!B46,(IF($X$1=2,'X2'!B46,(IF($X$1=3,'X3'!B46,(IF($X$1=4,'X4'!B46,(IF($X$1=5,'X5'!B46,(IF($X$1=6,'X6'!B46,(IF($X$1=7,'X7'!B46,(IF($X$1=8,'X8'!B46,(IF($X$1=9,'X9'!B46,(IF($X$1=10,'X10'!B46,(IF($X$1=11,'X11'!B46,(IF($X$1=12,'X12'!B46,'X13'!B46))))))))))))))))))))))))="","",(IF($X$1=1,'X1'!B46,(IF($X$1=2,'X2'!B46,(IF($X$1=3,'X3'!B46,(IF($X$1=4,'X4'!B46,(IF($X$1=5,'X5'!B46,(IF($X$1=6,'X6'!B46,(IF($X$1=7,'X7'!B46,(IF($X$1=8,'X8'!B46,(IF($X$1=9,'X9'!B46,(IF($X$1=10,'X10'!B46,(IF($X$1=11,'X11'!B46,(IF($X$1=12,'X12'!B46,'X13'!B46)))))))))))))))))))))))))))=TRUE," ",(IF($U$16=1,(VLOOKUP(A87,$AC$89:$AH$125,2,FALSE)),IF((IF($X$1=1,'X1'!B46,(IF($X$1=2,'X2'!B46,(IF($X$1=3,'X3'!B46,(IF($X$1=4,'X4'!B46,(IF($X$1=5,'X5'!B46,(IF($X$1=6,'X6'!B46,(IF($X$1=7,'X7'!B46,(IF($X$1=8,'X8'!B46,(IF($X$1=9,'X9'!B46,(IF($X$1=10,'X10'!B46,(IF($X$1=11,'X11'!B46,(IF($X$1=12,'X12'!B46,'X13'!B46))))))))))))))))))))))))="","",(IF($X$1=1,'X1'!B46,(IF($X$1=2,'X2'!B46,(IF($X$1=3,'X3'!B46,(IF($X$1=4,'X4'!B46,(IF($X$1=5,'X5'!B46,(IF($X$1=6,'X6'!B46,(IF($X$1=7,'X7'!B46,(IF($X$1=8,'X8'!B46,(IF($X$1=9,'X9'!B46,(IF($X$1=10,'X10'!B46,(IF($X$1=11,'X11'!B46,(IF($X$1=12,'X12'!B46,'X13'!B46))))))))))))))))))))))))))))</f>
        <v>PIKK RM Equity</v>
      </c>
      <c r="C87" s="181" t="str">
        <f ca="1">IF(ISERROR(IF($X$1=1,(VLOOKUP(B87,'X1'!$B:$AZ,47,FALSE)),IF($X$1=2,(VLOOKUP(B87,'X2'!$B:$AZ,47,FALSE)),IF($X$1=3,(VLOOKUP(B87,'X3'!$B:$AZ,47,FALSE)),IF($X$1=4,(VLOOKUP(B87,'X4'!$B:$AZ,47,FALSE)),IF($X$1=5,(VLOOKUP(B87,'X5'!$B:$AZ,47,FALSE)),IF($X$1=6,(VLOOKUP(B87,'X6'!$B:$AZ,47,FALSE)),IF($X$1=7,(VLOOKUP(B87,'X7'!$B:$AZ,47,FALSE)),IF($X$1=8,(VLOOKUP(B87,'X8'!$B:$AZ,47,FALSE)),IF($X$1=9,(VLOOKUP(B87,'X9'!$B:$AZ,47,FALSE)),IF($X$1=10,(VLOOKUP(B87,'X10'!$B:$AZ,47,FALSE)),IF($X$1=11,(VLOOKUP(B87,'X11'!$B:$AZ,47,FALSE)),IF($X$1=12,(VLOOKUP(B87,'X12'!$B:$AZ,47,FALSE)),IF($X$1=13,(VLOOKUP(B87,'X13'!$B:$AZ,47,FALSE)),"B"))))))))))))))=TRUE," ",(IF($X$1=1,(VLOOKUP(B87,'X1'!$B:$AZ,47,FALSE)),IF($X$1=2,(VLOOKUP(B87,'X2'!$B:$AZ,47,FALSE)),IF($X$1=3,(VLOOKUP(B87,'X3'!$B:$AZ,47,FALSE)),IF($X$1=4,(VLOOKUP(B87,'X4'!$B:$AZ,47,FALSE)),IF($X$1=5,(VLOOKUP(B87,'X5'!$B:$AZ,47,FALSE)),IF($X$1=6,(VLOOKUP(B87,'X6'!$B:$AZ,47,FALSE)),IF($X$1=7,(VLOOKUP(B87,'X7'!$B:$AZ,47,FALSE)),IF($X$1=8,(VLOOKUP(B87,'X8'!$B:$AZ,47,FALSE)),IF($X$1=9,(VLOOKUP(B87,'X9'!$B:$AZ,47,FALSE)),IF($X$1=10,(VLOOKUP(B87,'X10'!$B:$AZ,47,FALSE)),IF($X$1=11,(VLOOKUP(B87,'X11'!$B:$AZ,47,FALSE)),IF($X$1=12,(VLOOKUP(B87,'X12'!$B:$AZ,47,FALSE)),IF($X$1=13,(VLOOKUP(B87,'X13'!$B:$AZ,47,FALSE)),"B")))))))))))))))</f>
        <v>PIK Group PJSC</v>
      </c>
      <c r="D87" s="181" t="str">
        <f ca="1">IF(ISERROR(IF($X$1=1,(VLOOKUP(B87,'X1'!$B:$AP,41,FALSE)),IF($X$1=2,(VLOOKUP(B87,'X2'!$B:$AP,41,FALSE)),IF($X$1=3,(VLOOKUP(B87,'X3'!$B:$AP,41,FALSE)),IF($X$1=4,(VLOOKUP(B87,'X4'!$B:$AP,41,FALSE)),IF($X$1=5,(VLOOKUP(B87,'X5'!$B:$AP,41,FALSE)),IF($X$1=6,(VLOOKUP(B87,'X6'!$B:$AP,41,FALSE)),IF($X$1=7,(VLOOKUP(B87,'X7'!$B:$AP,41,FALSE)),IF($X$1=8,(VLOOKUP(B87,'X8'!$B:$AP,41,FALSE)),IF($X$1=9,(VLOOKUP(B87,'X9'!$B:$AP,41,FALSE)),IF($X$1=10,(VLOOKUP(B87,'X10'!$B:$AP,41,FALSE)),IF($X$1=11,(VLOOKUP(B87,'X11'!$B:$AP,41,FALSE)),IF($X$1=12,(VLOOKUP(B87,'X12'!$B:$AP,41,FALSE)),IF($X$1=13,(VLOOKUP(B87,'X13'!$B:$AP,41,FALSE)),"B"))))))))))))))=TRUE," ",(IF($X$1=1,(VLOOKUP(B87,'X1'!$B:$AP,41,FALSE)),IF($X$1=2,(VLOOKUP(B87,'X2'!$B:$AP,41,FALSE)),IF($X$1=3,(VLOOKUP(B87,'X3'!$B:$AP,41,FALSE)),IF($X$1=4,(VLOOKUP(B87,'X4'!$B:$AP,41,FALSE)),IF($X$1=5,(VLOOKUP(B87,'X5'!$B:$AP,41,FALSE)),IF($X$1=6,(VLOOKUP(B87,'X6'!$B:$AP,41,FALSE)),IF($X$1=7,(VLOOKUP(B87,'X7'!$B:$AP,41,FALSE)),IF($X$1=8,(VLOOKUP(B87,'X8'!$B:$AP,41,FALSE)),IF($X$1=9,(VLOOKUP(B87,'X9'!$B:$AP,41,FALSE)),IF($X$1=10,(VLOOKUP(B87,'X10'!$B:$AP,41,FALSE)),IF($X$1=11,(VLOOKUP(B87,'X11'!$B:$AP,41,FALSE)),IF($X$1=12,(VLOOKUP(B87,'X12'!$B:$AP,41,FALSE)),IF($X$1=13,(VLOOKUP(B87,'X13'!$B:$AP,41,FALSE)),"B")))))))))))))))</f>
        <v>Residential Owners &amp; Developers</v>
      </c>
      <c r="E87" s="182">
        <f ca="1">IF(ISERROR(IF($X$1=1,(VLOOKUP(B87,'X1'!$B:$AP,7,FALSE)),IF($X$1=2,(VLOOKUP(B87,'X2'!$B:$AP,7,FALSE)),IF($X$1=3,(VLOOKUP(B87,'X3'!$B:$AP,7,FALSE)),IF($X$1=4,(VLOOKUP(B87,'X4'!$B:$AP,7,FALSE)),IF($X$1=5,(VLOOKUP(B87,'X5'!$B:$AP,7,FALSE)),IF($X$1=6,(VLOOKUP(B87,'X6'!$B:$AP,7,FALSE)),IF($X$1=7,(VLOOKUP(B87,'X7'!$B:$AP,7,FALSE)),IF($X$1=8,(VLOOKUP(B87,'X8'!$B:$AP,7,FALSE)),IF($X$1=9,(VLOOKUP(B87,'X9'!$B:$AP,7,FALSE)),IF($X$1=10,(VLOOKUP(B87,'X10'!$B:$AP,7,FALSE)),IF($X$1=11,(VLOOKUP(B87,'X11'!$B:$AP,7,FALSE)),IF($X$1=12,(VLOOKUP(B87,'X12'!$B:$AP,7,FALSE)),IF($X$1=13,(VLOOKUP(B87,'X13'!$B:$AP,7,FALSE)),"B"))))))))))))))=TRUE," ",(IF($X$1=1,(VLOOKUP(B87,'X1'!$B:$AP,7,FALSE)),IF($X$1=2,(VLOOKUP(B87,'X2'!$B:$AP,7,FALSE)),IF($X$1=3,(VLOOKUP(B87,'X3'!$B:$AP,7,FALSE)),IF($X$1=4,(VLOOKUP(B87,'X4'!$B:$AP,7,FALSE)),IF($X$1=5,(VLOOKUP(B87,'X5'!$B:$AP,7,FALSE)),IF($X$1=6,(VLOOKUP(B87,'X6'!$B:$AP,7,FALSE)),IF($X$1=7,(VLOOKUP(B87,'X7'!$B:$AP,7,FALSE)),IF($X$1=8,(VLOOKUP(B87,'X8'!$B:$AP,7,FALSE)),IF($X$1=9,(VLOOKUP(B87,'X9'!$B:$AP,7,FALSE)),IF($X$1=10,(VLOOKUP(B87,'X10'!$B:$AP,7,FALSE)),IF($X$1=11,(VLOOKUP(B87,'X11'!$B:$AP,7,FALSE)),IF($X$1=12,(VLOOKUP(B87,'X12'!$B:$AP,7,FALSE)),IF($X$1=13,(VLOOKUP(B87,'X13'!$B:$AP,7,FALSE)),"B")))))))))))))))</f>
        <v>1116.3</v>
      </c>
      <c r="F87" s="182">
        <f ca="1">IF(ISERROR(IF((IF($X$1=1,(VLOOKUP(B87,'X1'!$B:$AO,6,FALSE)),(IF($X$1=2,(VLOOKUP(B87,'X2'!$B:$AO,6,FALSE)),(IF($X$1=3,(VLOOKUP(B87,'X3'!$B:$AO,6,FALSE)),(IF($X$1=4,(VLOOKUP(B87,'X4'!$B:$AO,6,FALSE)),(IF($X$1=5,(VLOOKUP(B87,'X5'!$B:$AO,6,FALSE)),(IF($X$1=6,(VLOOKUP(B87,'X6'!$B:$AO,6,FALSE)),(IF($X$1=7,(VLOOKUP(B87,'X7'!$B:$AO,6,FALSE)),(IF($X$1=8,(VLOOKUP(B87,'X8'!$B:$AO,6,FALSE)),(IF($X$1=9,(VLOOKUP(B87,'X9'!$B:$AO,6,FALSE)),(IF($X$1=10,(VLOOKUP(B87,'X10'!$B:$AO,6,FALSE)),(IF($X$1=11,(VLOOKUP(B87,'X11'!$B:$AO,6,FALSE)),(IF($X$1=12,(VLOOKUP(B87,'X12'!$B:$AO,6,FALSE)),(VLOOKUP(B87,'X13'!$B:$AO,6,FALSE))))))))))))))))))))))))))=$V$1," ",(IF($X$1=1,(VLOOKUP(B87,'X1'!$B:$AO,6,FALSE)),(IF($X$1=2,(VLOOKUP(B87,'X2'!$B:$AO,6,FALSE)),(IF($X$1=3,(VLOOKUP(B87,'X3'!$B:$AO,6,FALSE)),(IF($X$1=4,(VLOOKUP(B87,'X4'!$B:$AO,6,FALSE)),(IF($X$1=5,(VLOOKUP(B87,'X5'!$B:$AO,6,FALSE)),(IF($X$1=6,(VLOOKUP(B87,'X6'!$B:$AO,6,FALSE)),(IF($X$1=7,(VLOOKUP(B87,'X7'!$B:$AO,6,FALSE)),(IF($X$1=8,(VLOOKUP(B87,'X8'!$B:$AO,6,FALSE)),(IF($X$1=9,(VLOOKUP(B87,'X9'!$B:$AO,6,FALSE)),(IF($X$1=10,(VLOOKUP(B87,'X10'!$B:$AO,6,FALSE)),(IF($X$1=11,(VLOOKUP(B87,'X11'!$B:$AO,6,FALSE)),(IF($X$1=12,(VLOOKUP(B87,'X12'!$B:$AO,6,FALSE)),(VLOOKUP(B87,'X13'!$B:$AO,6,FALSE))))))))))))))))))))))))))))=TRUE," ",(IF((IF($X$1=1,(VLOOKUP(B87,'X1'!$B:$AO,6,FALSE)),(IF($X$1=2,(VLOOKUP(B87,'X2'!$B:$AO,6,FALSE)),(IF($X$1=3,(VLOOKUP(B87,'X3'!$B:$AO,6,FALSE)),(IF($X$1=4,(VLOOKUP(B87,'X4'!$B:$AO,6,FALSE)),(IF($X$1=5,(VLOOKUP(B87,'X5'!$B:$AO,6,FALSE)),(IF($X$1=6,(VLOOKUP(B87,'X6'!$B:$AO,6,FALSE)),(IF($X$1=7,(VLOOKUP(B87,'X7'!$B:$AO,6,FALSE)),(IF($X$1=8,(VLOOKUP(B87,'X8'!$B:$AO,6,FALSE)),(IF($X$1=9,(VLOOKUP(B87,'X9'!$B:$AO,6,FALSE)),(IF($X$1=10,(VLOOKUP(B87,'X10'!$B:$AO,6,FALSE)),(IF($X$1=11,(VLOOKUP(B87,'X11'!$B:$AO,6,FALSE)),(IF($X$1=12,(VLOOKUP(B87,'X12'!$B:$AO,6,FALSE)),(VLOOKUP(B87,'X13'!$B:$AO,6,FALSE))))))))))))))))))))))))))=$V$1," ",(IF($X$1=1,(VLOOKUP(B87,'X1'!$B:$AO,6,FALSE)),(IF($X$1=2,(VLOOKUP(B87,'X2'!$B:$AO,6,FALSE)),(IF($X$1=3,(VLOOKUP(B87,'X3'!$B:$AO,6,FALSE)),(IF($X$1=4,(VLOOKUP(B87,'X4'!$B:$AO,6,FALSE)),(IF($X$1=5,(VLOOKUP(B87,'X5'!$B:$AO,6,FALSE)),(IF($X$1=6,(VLOOKUP(B87,'X6'!$B:$AO,6,FALSE)),(IF($X$1=7,(VLOOKUP(B87,'X7'!$B:$AO,6,FALSE)),(IF($X$1=8,(VLOOKUP(B87,'X8'!$B:$AO,6,FALSE)),(IF($X$1=9,(VLOOKUP(B87,'X9'!$B:$AO,6,FALSE)),(IF($X$1=10,(VLOOKUP(B87,'X10'!$B:$AO,6,FALSE)),(IF($X$1=11,(VLOOKUP(B87,'X11'!$B:$AO,6,FALSE)),(IF($X$1=12,(VLOOKUP(B87,'X12'!$B:$AO,6,FALSE)),(VLOOKUP(B87,'X13'!$B:$AO,6,FALSE)))))))))))))))))))))))))))))</f>
        <v>1150</v>
      </c>
      <c r="G87" s="182">
        <f ca="1">IF(ISERROR(IF($X$1=1,(VLOOKUP(B87,'X1'!$B:$AZ,44,FALSE)),IF($X$1=2,(VLOOKUP(B87,'X2'!$B:$AZ,44,FALSE)),IF($X$1=3,(VLOOKUP(B87,'X3'!$B:$AZ,44,FALSE)),IF($X$1=4,(VLOOKUP(B87,'X4'!$B:$AZ,44,FALSE)),IF($X$1=5,(VLOOKUP(B87,'X5'!$B:$AZ,44,FALSE)),IF($X$1=6,(VLOOKUP(B87,'X6'!$B:$AZ,44,FALSE)),IF($X$1=7,(VLOOKUP(B87,'X7'!$B:$AZ,44,FALSE)),IF($X$1=8,(VLOOKUP(B87,'X8'!$B:$AZ,44,FALSE)),IF($X$1=9,(VLOOKUP(B87,'X9'!$B:$AZ,44,FALSE)),IF($X$1=10,(VLOOKUP(B87,'X10'!$B:$AZ,44,FALSE)),IF($X$1=11,(VLOOKUP(B87,'X11'!$B:$AZ,44,FALSE)),IF($X$1=12,(VLOOKUP(B87,'X12'!$B:$AZ,44,FALSE)),IF($X$1=13,(VLOOKUP(B87,'X13'!$B:$AZ,44,FALSE)),"B"))))))))))))))=TRUE," ",(IF($X$1=1,(VLOOKUP(B87,'X1'!$B:$AZ,44,FALSE)),IF($X$1=2,(VLOOKUP(B87,'X2'!$B:$AZ,44,FALSE)),IF($X$1=3,(VLOOKUP(B87,'X3'!$B:$AZ,44,FALSE)),IF($X$1=4,(VLOOKUP(B87,'X4'!$B:$AZ,44,FALSE)),IF($X$1=5,(VLOOKUP(B87,'X5'!$B:$AZ,44,FALSE)),IF($X$1=6,(VLOOKUP(B87,'X6'!$B:$AZ,44,FALSE)),IF($X$1=7,(VLOOKUP(B87,'X7'!$B:$AZ,44,FALSE)),IF($X$1=8,(VLOOKUP(B87,'X8'!$B:$AZ,44,FALSE)),IF($X$1=9,(VLOOKUP(B87,'X9'!$B:$AZ,44,FALSE)),IF($X$1=10,(VLOOKUP(B87,'X10'!$B:$AZ,44,FALSE)),IF($X$1=11,(VLOOKUP(B87,'X11'!$B:$AZ,44,FALSE)),IF($X$1=12,(VLOOKUP(B87,'X12'!$B:$AZ,44,FALSE)),IF($X$1=13,(VLOOKUP(B87,'X13'!$B:$AZ,44,FALSE)),"B")))))))))))))))</f>
        <v>3.0189017289259157</v>
      </c>
      <c r="H87" s="182">
        <f ca="1">IF(ISERROR(IF($X$1=1,(VLOOKUP(B87,'X1'!$B:$AZ,8,FALSE)),IF($X$1=2,(VLOOKUP(B87,'X2'!$B:$AZ,8,FALSE)),IF($X$1=3,(VLOOKUP(B87,'X3'!$B:$AZ,8,FALSE)),IF($X$1=4,(VLOOKUP(B87,'X4'!$B:$AZ,8,FALSE)),IF($X$1=5,(VLOOKUP(B87,'X5'!$B:$AZ,8,FALSE)),IF($X$1=6,(VLOOKUP(B87,'X6'!$B:$AZ,8,FALSE)),IF($X$1=7,(VLOOKUP(B87,'X7'!$B:$AZ,8,FALSE)),IF($X$1=8,(VLOOKUP(B87,'X8'!$B:$AZ,8,FALSE)),IF($X$1=9,(VLOOKUP(B87,'X9'!$B:$AZ,8,FALSE)),IF($X$1=10,(VLOOKUP(B87,'X10'!$B:$AZ,8,FALSE)),IF($X$1=11,(VLOOKUP(B87,'X11'!$B:$AZ,8,FALSE)),IF($X$1=12,(VLOOKUP(B87,'X12'!$B:$AZ,8,FALSE)),IF($X$1=13,(VLOOKUP(B87,'X13'!$B:$AZ,8,FALSE)),"B"))))))))))))))=TRUE," ",(IF($X$1=1,(VLOOKUP(B87,'X1'!$B:$AZ,8,FALSE)),IF($X$1=2,(VLOOKUP(B87,'X2'!$B:$AZ,8,FALSE)),IF($X$1=3,(VLOOKUP(B87,'X3'!$B:$AZ,8,FALSE)),IF($X$1=4,(VLOOKUP(B87,'X4'!$B:$AZ,8,FALSE)),IF($X$1=5,(VLOOKUP(B87,'X5'!$B:$AZ,8,FALSE)),IF($X$1=6,(VLOOKUP(B87,'X6'!$B:$AZ,8,FALSE)),IF($X$1=7,(VLOOKUP(B87,'X7'!$B:$AZ,8,FALSE)),IF($X$1=8,(VLOOKUP(B87,'X8'!$B:$AZ,8,FALSE)),IF($X$1=9,(VLOOKUP(B87,'X9'!$B:$AZ,8,FALSE)),IF($X$1=10,(VLOOKUP(B87,'X10'!$B:$AZ,8,FALSE)),IF($X$1=11,(VLOOKUP(B87,'X11'!$B:$AZ,8,FALSE)),IF($X$1=12,(VLOOKUP(B87,'X12'!$B:$AZ,8,FALSE)),IF($X$1=13,(VLOOKUP(B87,'X13'!$B:$AZ,8,FALSE)),"B")))))))))))))))</f>
        <v>10114.937163704553</v>
      </c>
      <c r="I87" s="183">
        <f ca="1">IF(ISERROR(IF($X$1=1,(VLOOKUP(B87,'X1'!$B:$AZ,2,FALSE)),IF($X$1=2,(VLOOKUP(B87,'X2'!$B:$AZ,2,FALSE)),IF($X$1=3,(VLOOKUP(B87,'X3'!$B:$AZ,2,FALSE)),IF($X$1=4,(VLOOKUP(B87,'X4'!$B:$AZ,2,FALSE)),IF($X$1=5,(VLOOKUP(B87,'X5'!$B:$AZ,2,FALSE)),IF($X$1=6,(VLOOKUP(B87,'X6'!$B:$AZ,2,FALSE)),IF($X$1=7,(VLOOKUP(B87,'X7'!$B:$AZ,2,FALSE)),IF($X$1=8,(VLOOKUP(B87,'X8'!$B:$AZ,2,FALSE)),IF($X$1=9,(VLOOKUP(B87,'X9'!$B:$AZ,2,FALSE)),IF($X$1=10,(VLOOKUP(B87,'X10'!$B:$AZ,2,FALSE)),IF($X$1=11,(VLOOKUP(B87,'X11'!$B:$AZ,2,FALSE)),IF($X$1=12,(VLOOKUP(B87,'X12'!$B:$AZ,2,FALSE)),IF($X$1=13,(VLOOKUP(B87,'X13'!$B:$AZ,2,FALSE)),"B"))))))))))))))=TRUE," ",(IF($X$1=1,(VLOOKUP(B87,'X1'!$B:$AZ,2,FALSE)),IF($X$1=2,(VLOOKUP(B87,'X2'!$B:$AZ,2,FALSE)),IF($X$1=3,(VLOOKUP(B87,'X3'!$B:$AZ,2,FALSE)),IF($X$1=4,(VLOOKUP(B87,'X4'!$B:$AZ,2,FALSE)),IF($X$1=5,(VLOOKUP(B87,'X5'!$B:$AZ,2,FALSE)),IF($X$1=6,(VLOOKUP(B87,'X6'!$B:$AZ,2,FALSE)),IF($X$1=7,(VLOOKUP(B87,'X7'!$B:$AZ,2,FALSE)),IF($X$1=8,(VLOOKUP(B87,'X8'!$B:$AZ,2,FALSE)),IF($X$1=9,(VLOOKUP(B87,'X9'!$B:$AZ,2,FALSE)),IF($X$1=10,(VLOOKUP(B87,'X10'!$B:$AZ,2,FALSE)),IF($X$1=11,(VLOOKUP(B87,'X11'!$B:$AZ,2,FALSE)),IF($X$1=12,(VLOOKUP(B87,'X12'!$B:$AZ,2,FALSE)),IF($X$1=13,(VLOOKUP(B87,'X13'!$B:$AZ,2,FALSE)),"B")))))))))))))))</f>
        <v>7</v>
      </c>
      <c r="J87" s="183">
        <f ca="1">IF(ISERROR(IF($X$1=1,(VLOOKUP(B87,'X1'!$B:$AZ,3,FALSE)),IF($X$1=2,(VLOOKUP(B87,'X2'!$B:$AZ,3,FALSE)),IF($X$1=3,(VLOOKUP(B87,'X3'!$B:$AZ,3,FALSE)),IF($X$1=4,(VLOOKUP(B87,'X4'!$B:$AZ,3,FALSE)),IF($X$1=5,(VLOOKUP(B87,'X5'!$B:$AZ,3,FALSE)),IF($X$1=6,(VLOOKUP(B87,'X6'!$B:$AZ,3,FALSE)),IF($X$1=7,(VLOOKUP(B87,'X7'!$B:$AZ,3,FALSE)),IF($X$1=8,(VLOOKUP(B87,'X8'!$B:$AZ,3,FALSE)),IF($X$1=9,(VLOOKUP(B87,'X9'!$B:$AZ,3,FALSE)),IF($X$1=10,(VLOOKUP(B87,'X10'!$B:$AZ,3,FALSE)),IF($X$1=11,(VLOOKUP(B87,'X11'!$B:$AZ,3,FALSE)),IF($X$1=12,(VLOOKUP(B87,'X12'!$B:$AZ,3,FALSE)),IF($X$1=13,(VLOOKUP(B87,'X13'!$B:$AZ,3,FALSE)),"B"))))))))))))))=TRUE," ",(IF($X$1=1,(VLOOKUP(B87,'X1'!$B:$AZ,3,FALSE)),IF($X$1=2,(VLOOKUP(B87,'X2'!$B:$AZ,3,FALSE)),IF($X$1=3,(VLOOKUP(B87,'X3'!$B:$AZ,3,FALSE)),IF($X$1=4,(VLOOKUP(B87,'X4'!$B:$AZ,3,FALSE)),IF($X$1=5,(VLOOKUP(B87,'X5'!$B:$AZ,3,FALSE)),IF($X$1=6,(VLOOKUP(B87,'X6'!$B:$AZ,3,FALSE)),IF($X$1=7,(VLOOKUP(B87,'X7'!$B:$AZ,3,FALSE)),IF($X$1=8,(VLOOKUP(B87,'X8'!$B:$AZ,3,FALSE)),IF($X$1=9,(VLOOKUP(B87,'X9'!$B:$AZ,3,FALSE)),IF($X$1=10,(VLOOKUP(B87,'X10'!$B:$AZ,3,FALSE)),IF($X$1=11,(VLOOKUP(B87,'X11'!$B:$AZ,3,FALSE)),IF($X$1=12,(VLOOKUP(B87,'X12'!$B:$AZ,3,FALSE)),IF($X$1=13,(VLOOKUP(B87,'X13'!$B:$AZ,3,FALSE)),"B")))))))))))))))</f>
        <v>0</v>
      </c>
      <c r="K87" s="183">
        <f ca="1">IF(ISERROR(IF($X$1=1,(VLOOKUP(B87,'X1'!$B:$AZ,5,FALSE)),IF($X$1=2,(VLOOKUP(B87,'X2'!$B:$AZ,5,FALSE)),IF($X$1=3,(VLOOKUP(B87,'X3'!$B:$AZ,5,FALSE)),IF($X$1=4,(VLOOKUP(B87,'X4'!$B:$AZ,5,FALSE)),IF($X$1=5,(VLOOKUP(B87,'X5'!$B:$AZ,5,FALSE)),IF($X$1=6,(VLOOKUP(B87,'X6'!$B:$AZ,5,FALSE)),IF($X$1=7,(VLOOKUP(B87,'X7'!$B:$AZ,5,FALSE)),IF($X$1=8,(VLOOKUP(B87,'X8'!$B:$AZ,5,FALSE)),IF($X$1=9,(VLOOKUP(B87,'X9'!$B:$AZ,5,FALSE)),IF($X$1=10,(VLOOKUP(B87,'X10'!$B:$AZ,5,FALSE)),IF($X$1=11,(VLOOKUP(B87,'X11'!$B:$AZ,5,FALSE)),IF($X$1=12,(VLOOKUP(B87,'X12'!$B:$AZ,5,FALSE)),IF($X$1=13,(VLOOKUP(B87,'X13'!$B:$AZ,5,FALSE)),"B"))))))))))))))=TRUE," ",(IF($X$1=1,(VLOOKUP(B87,'X1'!$B:$AZ,5,FALSE)),IF($X$1=2,(VLOOKUP(B87,'X2'!$B:$AZ,5,FALSE)),IF($X$1=3,(VLOOKUP(B87,'X3'!$B:$AZ,5,FALSE)),IF($X$1=4,(VLOOKUP(B87,'X4'!$B:$AZ,5,FALSE)),IF($X$1=5,(VLOOKUP(B87,'X5'!$B:$AZ,5,FALSE)),IF($X$1=6,(VLOOKUP(B87,'X6'!$B:$AZ,5,FALSE)),IF($X$1=7,(VLOOKUP(B87,'X7'!$B:$AZ,5,FALSE)),IF($X$1=8,(VLOOKUP(B87,'X8'!$B:$AZ,5,FALSE)),IF($X$1=9,(VLOOKUP(B87,'X9'!$B:$AZ,5,FALSE)),IF($X$1=10,(VLOOKUP(B87,'X10'!$B:$AZ,5,FALSE)),IF($X$1=11,(VLOOKUP(B87,'X11'!$B:$AZ,5,FALSE)),IF($X$1=12,(VLOOKUP(B87,'X12'!$B:$AZ,5,FALSE)),IF($X$1=13,(VLOOKUP(B87,'X13'!$B:$AZ,5,FALSE)),"B")))))))))))))))</f>
        <v>7</v>
      </c>
      <c r="L87" s="184">
        <f ca="1">IF(ISERROR(IF($X$1=1,(VLOOKUP(B87,'X1'!$B:$AZ,9,FALSE)),IF($X$1=2,(VLOOKUP(B87,'X2'!$B:$AZ,9,FALSE)),IF($X$1=3,(VLOOKUP(B87,'X3'!$B:$AZ,9,FALSE)),IF($X$1=4,(VLOOKUP(B87,'X4'!$B:$AZ,9,FALSE)),IF($X$1=5,(VLOOKUP(B87,'X5'!$B:$AZ,9,FALSE)),IF($X$1=6,(VLOOKUP(B87,'X6'!$B:$AZ,9,FALSE)),IF($X$1=7,(VLOOKUP(B87,'X7'!$B:$AZ,9,FALSE)),IF($X$1=8,(VLOOKUP(B87,'X8'!$B:$AZ,9,FALSE)),IF($X$1=9,(VLOOKUP(B87,'X9'!$B:$AZ,9,FALSE)),IF($X$1=10,(VLOOKUP(B87,'X10'!$B:$AZ,9,FALSE)),IF($X$1=11,(VLOOKUP(B87,'X11'!$B:$AZ,9,FALSE)),IF($X$1=12,(VLOOKUP(B87,'X12'!$B:$AZ,9,FALSE)),IF($X$1=13,(VLOOKUP(B87,'X13'!$B:$AZ,9,FALSE)),"B"))))))))))))))=TRUE," ",(IF($X$1=1,(VLOOKUP(B87,'X1'!$B:$AZ,9,FALSE)),IF($X$1=2,(VLOOKUP(B87,'X2'!$B:$AZ,9,FALSE)),IF($X$1=3,(VLOOKUP(B87,'X3'!$B:$AZ,9,FALSE)),IF($X$1=4,(VLOOKUP(B87,'X4'!$B:$AZ,9,FALSE)),IF($X$1=5,(VLOOKUP(B87,'X5'!$B:$AZ,9,FALSE)),IF($X$1=6,(VLOOKUP(B87,'X6'!$B:$AZ,9,FALSE)),IF($X$1=7,(VLOOKUP(B87,'X7'!$B:$AZ,9,FALSE)),IF($X$1=8,(VLOOKUP(B87,'X8'!$B:$AZ,9,FALSE)),IF($X$1=9,(VLOOKUP(B87,'X9'!$B:$AZ,9,FALSE)),IF($X$1=10,(VLOOKUP(B87,'X10'!$B:$AZ,9,FALSE)),IF($X$1=11,(VLOOKUP(B87,'X11'!$B:$AZ,9,FALSE)),IF($X$1=12,(VLOOKUP(B87,'X12'!$B:$AZ,9,FALSE)),IF($X$1=13,(VLOOKUP(B87,'X13'!$B:$AZ,9,FALSE)),"B")))))))))))))))</f>
        <v>8.299196324354865</v>
      </c>
      <c r="M87" s="184">
        <f ca="1">IF(ISERROR(IF($X$1=1,(VLOOKUP(B87,'X1'!$B:$AZ,10,FALSE)),IF($X$1=2,(VLOOKUP(B87,'X2'!$B:$AZ,10,FALSE)),IF($X$1=3,(VLOOKUP(B87,'X3'!$B:$AZ,10,FALSE)),IF($X$1=4,(VLOOKUP(B87,'X4'!$B:$AZ,10,FALSE)),IF($X$1=5,(VLOOKUP(B87,'X5'!$B:$AZ,10,FALSE)),IF($X$1=6,(VLOOKUP(B87,'X6'!$B:$AZ,10,FALSE)),IF($X$1=7,(VLOOKUP(B87,'X7'!$B:$AZ,10,FALSE)),IF($X$1=8,(VLOOKUP(B87,'X8'!$B:$AZ,10,FALSE)),IF($X$1=9,(VLOOKUP(B87,'X9'!$B:$AZ,10,FALSE)),IF($X$1=10,(VLOOKUP(B87,'X10'!$B:$AZ,10,FALSE)),IF($X$1=11,(VLOOKUP(B87,'X11'!$B:$AZ,10,FALSE)),IF($X$1=12,(VLOOKUP(B87,'X12'!$B:$AZ,10,FALSE)),IF($X$1=13,(VLOOKUP(B87,'X13'!$B:$AZ,10,FALSE)),"B"))))))))))))))=TRUE," ",(IF($X$1=1,(VLOOKUP(B87,'X1'!$B:$AZ,10,FALSE)),IF($X$1=2,(VLOOKUP(B87,'X2'!$B:$AZ,10,FALSE)),IF($X$1=3,(VLOOKUP(B87,'X3'!$B:$AZ,10,FALSE)),IF($X$1=4,(VLOOKUP(B87,'X4'!$B:$AZ,10,FALSE)),IF($X$1=5,(VLOOKUP(B87,'X5'!$B:$AZ,10,FALSE)),IF($X$1=6,(VLOOKUP(B87,'X6'!$B:$AZ,10,FALSE)),IF($X$1=7,(VLOOKUP(B87,'X7'!$B:$AZ,10,FALSE)),IF($X$1=8,(VLOOKUP(B87,'X8'!$B:$AZ,10,FALSE)),IF($X$1=9,(VLOOKUP(B87,'X9'!$B:$AZ,10,FALSE)),IF($X$1=10,(VLOOKUP(B87,'X10'!$B:$AZ,10,FALSE)),IF($X$1=11,(VLOOKUP(B87,'X11'!$B:$AZ,10,FALSE)),IF($X$1=12,(VLOOKUP(B87,'X12'!$B:$AZ,10,FALSE)),IF($X$1=13,(VLOOKUP(B87,'X13'!$B:$AZ,10,FALSE)),"B")))))))))))))))</f>
        <v>6.9617766468970412</v>
      </c>
      <c r="N87" s="185">
        <f ca="1">IF(ISERROR(IF($X$1=1,(VLOOKUP(B87,'X1'!$B:$AZ,45,FALSE)),IF($X$1=2,(VLOOKUP(B87,'X2'!$B:$AZ,45,FALSE)),IF($X$1=3,(VLOOKUP(B87,'X3'!$B:$AZ,45,FALSE)),IF($X$1=4,(VLOOKUP(B87,'X4'!$B:$AZ,45,FALSE)),IF($X$1=5,(VLOOKUP(B87,'X5'!$B:$AZ,45,FALSE)),IF($X$1=6,(VLOOKUP(B87,'X6'!$B:$AZ,45,FALSE)),IF($X$1=7,(VLOOKUP(B87,'X7'!$B:$AZ,45,FALSE)),IF($X$1=8,(VLOOKUP(B87,'X8'!$B:$AZ,45,FALSE)),IF($X$1=9,(VLOOKUP(B87,'X9'!$B:$AZ,45,FALSE)),IF($X$1=10,(VLOOKUP(B87,'X10'!$B:$AZ,45,FALSE)),IF($X$1=11,(VLOOKUP(B87,'X11'!$B:$AZ,45,FALSE)),IF($X$1=12,(VLOOKUP(B87,'X12'!$B:$AZ,45,FALSE)),IF($X$1=13,(VLOOKUP(B87,'X13'!$B:$AZ,45,FALSE)),"B"))))))))))))))=TRUE," ",(IF($X$1=1,(VLOOKUP(B87,'X1'!$B:$AZ,45,FALSE)),IF($X$1=2,(VLOOKUP(B87,'X2'!$B:$AZ,45,FALSE)),IF($X$1=3,(VLOOKUP(B87,'X3'!$B:$AZ,45,FALSE)),IF($X$1=4,(VLOOKUP(B87,'X4'!$B:$AZ,45,FALSE)),IF($X$1=5,(VLOOKUP(B87,'X5'!$B:$AZ,45,FALSE)),IF($X$1=6,(VLOOKUP(B87,'X6'!$B:$AZ,45,FALSE)),IF($X$1=7,(VLOOKUP(B87,'X7'!$B:$AZ,45,FALSE)),IF($X$1=8,(VLOOKUP(B87,'X8'!$B:$AZ,45,FALSE)),IF($X$1=9,(VLOOKUP(B87,'X9'!$B:$AZ,45,FALSE)),IF($X$1=10,(VLOOKUP(B87,'X10'!$B:$AZ,45,FALSE)),IF($X$1=11,(VLOOKUP(B87,'X11'!$B:$AZ,45,FALSE)),IF($X$1=12,(VLOOKUP(B87,'X12'!$B:$AZ,45,FALSE)),IF($X$1=13,(VLOOKUP(B87,'X13'!$B:$AZ,45,FALSE)),"B")))))))))))))))</f>
        <v>-50.758964897472879</v>
      </c>
      <c r="O87" s="184">
        <f ca="1">IF(ISERROR(IF($X$1=1,(VLOOKUP(B87,'X1'!$B:$AZ,11,FALSE)),IF($X$1=2,(VLOOKUP(B87,'X2'!$B:$AZ,11,FALSE)),IF($X$1=3,(VLOOKUP(B87,'X3'!$B:$AZ,11,FALSE)),IF($X$1=4,(VLOOKUP(B87,'X4'!$B:$AZ,11,FALSE)),IF($X$1=5,(VLOOKUP(B87,'X5'!$B:$AZ,11,FALSE)),IF($X$1=6,(VLOOKUP(B87,'X6'!$B:$AZ,11,FALSE)),IF($X$1=7,(VLOOKUP(B87,'X7'!$B:$AZ,11,FALSE)),IF($X$1=8,(VLOOKUP(B87,'X8'!$B:$AZ,11,FALSE)),IF($X$1=9,(VLOOKUP(B87,'X9'!$B:$AZ,11,FALSE)),IF($X$1=10,(VLOOKUP(B87,'X10'!$B:$AZ,11,FALSE)),IF($X$1=11,(VLOOKUP(B87,'X11'!$B:$AZ,11,FALSE)),IF($X$1=12,(VLOOKUP(B87,'X12'!$B:$AZ,11,FALSE)),IF($X$1=13,(VLOOKUP(B87,'X13'!$B:$AZ,11,FALSE)),"B"))))))))))))))=TRUE," ",(IF($X$1=1,(VLOOKUP(B87,'X1'!$B:$AZ,11,FALSE)),IF($X$1=2,(VLOOKUP(B87,'X2'!$B:$AZ,11,FALSE)),IF($X$1=3,(VLOOKUP(B87,'X3'!$B:$AZ,11,FALSE)),IF($X$1=4,(VLOOKUP(B87,'X4'!$B:$AZ,11,FALSE)),IF($X$1=5,(VLOOKUP(B87,'X5'!$B:$AZ,11,FALSE)),IF($X$1=6,(VLOOKUP(B87,'X6'!$B:$AZ,11,FALSE)),IF($X$1=7,(VLOOKUP(B87,'X7'!$B:$AZ,11,FALSE)),IF($X$1=8,(VLOOKUP(B87,'X8'!$B:$AZ,11,FALSE)),IF($X$1=9,(VLOOKUP(B87,'X9'!$B:$AZ,11,FALSE)),IF($X$1=10,(VLOOKUP(B87,'X10'!$B:$AZ,11,FALSE)),IF($X$1=11,(VLOOKUP(B87,'X11'!$B:$AZ,11,FALSE)),IF($X$1=12,(VLOOKUP(B87,'X12'!$B:$AZ,11,FALSE)),IF($X$1=13,(VLOOKUP(B87,'X13'!$B:$AZ,11,FALSE)),"B")))))))))))))))</f>
        <v>7.346209769388035</v>
      </c>
      <c r="P87" s="184">
        <f ca="1">IF(ISERROR(IF($X$1=1,(VLOOKUP(B87,'X1'!$B:$AZ,12,FALSE)),IF($X$1=2,(VLOOKUP(B87,'X2'!$B:$AZ,12,FALSE)),IF($X$1=3,(VLOOKUP(B87,'X3'!$B:$AZ,12,FALSE)),IF($X$1=4,(VLOOKUP(B87,'X4'!$B:$AZ,12,FALSE)),IF($X$1=5,(VLOOKUP(B87,'X5'!$B:$AZ,12,FALSE)),IF($X$1=6,(VLOOKUP(B87,'X6'!$B:$AZ,12,FALSE)),IF($X$1=7,(VLOOKUP(B87,'X7'!$B:$AZ,12,FALSE)),IF($X$1=8,(VLOOKUP(B87,'X8'!$B:$AZ,12,FALSE)),IF($X$1=9,(VLOOKUP(B87,'X9'!$B:$AZ,12,FALSE)),IF($X$1=10,(VLOOKUP(B87,'X10'!$B:$AZ,12,FALSE)),IF($X$1=11,(VLOOKUP(B87,'X11'!$B:$AZ,12,FALSE)),IF($X$1=12,(VLOOKUP(B87,'X12'!$B:$AZ,12,FALSE)),IF($X$1=13,(VLOOKUP(B87,'X13'!$B:$AZ,12,FALSE)),"B"))))))))))))))=TRUE," ",(IF($X$1=1,(VLOOKUP(B87,'X1'!$B:$AZ,12,FALSE)),IF($X$1=2,(VLOOKUP(B87,'X2'!$B:$AZ,12,FALSE)),IF($X$1=3,(VLOOKUP(B87,'X3'!$B:$AZ,12,FALSE)),IF($X$1=4,(VLOOKUP(B87,'X4'!$B:$AZ,12,FALSE)),IF($X$1=5,(VLOOKUP(B87,'X5'!$B:$AZ,12,FALSE)),IF($X$1=6,(VLOOKUP(B87,'X6'!$B:$AZ,12,FALSE)),IF($X$1=7,(VLOOKUP(B87,'X7'!$B:$AZ,12,FALSE)),IF($X$1=8,(VLOOKUP(B87,'X8'!$B:$AZ,12,FALSE)),IF($X$1=9,(VLOOKUP(B87,'X9'!$B:$AZ,12,FALSE)),IF($X$1=10,(VLOOKUP(B87,'X10'!$B:$AZ,12,FALSE)),IF($X$1=11,(VLOOKUP(B87,'X11'!$B:$AZ,12,FALSE)),IF($X$1=12,(VLOOKUP(B87,'X12'!$B:$AZ,12,FALSE)),IF($X$1=13,(VLOOKUP(B87,'X13'!$B:$AZ,12,FALSE)),"B")))))))))))))))</f>
        <v>6.2457598333027775</v>
      </c>
      <c r="Q87" s="185">
        <f ca="1">IF(ISERROR(IF($X$1=1,(VLOOKUP(B87,'X1'!$B:$AZ,46,FALSE)),IF($X$1=2,(VLOOKUP(B87,'X2'!$B:$AZ,46,FALSE)),IF($X$1=3,(VLOOKUP(B87,'X3'!$B:$AZ,46,FALSE)),IF($X$1=4,(VLOOKUP(B87,'X4'!$B:$AZ,46,FALSE)),IF($X$1=5,(VLOOKUP(B87,'X5'!$B:$AZ,46,FALSE)),IF($X$1=6,(VLOOKUP(B87,'X6'!$B:$AZ,46,FALSE)),IF($X$1=7,(VLOOKUP(B87,'X7'!$B:$AZ,46,FALSE)),IF($X$1=8,(VLOOKUP(B87,'X8'!$B:$AZ,46,FALSE)),IF($X$1=9,(VLOOKUP(B87,'X9'!$B:$AZ,46,FALSE)),IF($X$1=10,(VLOOKUP(B87,'X10'!$B:$AZ,46,FALSE)),IF($X$1=11,(VLOOKUP(B87,'X11'!$B:$AZ,46,FALSE)),IF($X$1=12,(VLOOKUP(B87,'X12'!$B:$AZ,46,FALSE)),IF($X$1=13,(VLOOKUP(B87,'X13'!$B:$AZ,46,FALSE)),"B"))))))))))))))=TRUE," ",(IF($X$1=1,(VLOOKUP(B87,'X1'!$B:$AZ,46,FALSE)),IF($X$1=2,(VLOOKUP(B87,'X2'!$B:$AZ,46,FALSE)),IF($X$1=3,(VLOOKUP(B87,'X3'!$B:$AZ,46,FALSE)),IF($X$1=4,(VLOOKUP(B87,'X4'!$B:$AZ,46,FALSE)),IF($X$1=5,(VLOOKUP(B87,'X5'!$B:$AZ,46,FALSE)),IF($X$1=6,(VLOOKUP(B87,'X6'!$B:$AZ,46,FALSE)),IF($X$1=7,(VLOOKUP(B87,'X7'!$B:$AZ,46,FALSE)),IF($X$1=8,(VLOOKUP(B87,'X8'!$B:$AZ,46,FALSE)),IF($X$1=9,(VLOOKUP(B87,'X9'!$B:$AZ,46,FALSE)),IF($X$1=10,(VLOOKUP(B87,'X10'!$B:$AZ,46,FALSE)),IF($X$1=11,(VLOOKUP(B87,'X11'!$B:$AZ,46,FALSE)),IF($X$1=12,(VLOOKUP(B87,'X12'!$B:$AZ,46,FALSE)),IF($X$1=13,(VLOOKUP(B87,'X13'!$B:$AZ,46,FALSE)),"B")))))))))))))))</f>
        <v>-39.298468547977137</v>
      </c>
      <c r="R87" s="185">
        <f ca="1">IF(ISERROR(IF($X$1=1,(VLOOKUP(B87,'X1'!$B:$AZ,15,FALSE)),IF($X$1=2,(VLOOKUP(B87,'X2'!$B:$AZ,15,FALSE)),IF($X$1=3,(VLOOKUP(B87,'X3'!$B:$AZ,15,FALSE)),IF($X$1=4,(VLOOKUP(B87,'X4'!$B:$AZ,15,FALSE)),IF($X$1=5,(VLOOKUP(B87,'X5'!$B:$AZ,15,FALSE)),IF($X$1=6,(VLOOKUP(B87,'X6'!$B:$AZ,15,FALSE)),IF($X$1=7,(VLOOKUP(B87,'X7'!$B:$AZ,15,FALSE)),IF($X$1=8,(VLOOKUP(B87,'X8'!$B:$AZ,15,FALSE)),IF($X$1=9,(VLOOKUP(B87,'X9'!$B:$AZ,15,FALSE)),IF($X$1=10,(VLOOKUP(B87,'X10'!$B:$AZ,15,FALSE)),IF($X$1=11,(VLOOKUP(B87,'X11'!$B:$AZ,15,FALSE)),IF($X$1=12,(VLOOKUP(B87,'X12'!$B:$AZ,15,FALSE)),IF($X$1=13,(VLOOKUP(B87,'X13'!$B:$AZ,15,FALSE)),"B"))))))))))))))=TRUE," ",(IF($X$1=1,(VLOOKUP(B87,'X1'!$B:$AZ,15,FALSE)),IF($X$1=2,(VLOOKUP(B87,'X2'!$B:$AZ,15,FALSE)),IF($X$1=3,(VLOOKUP(B87,'X3'!$B:$AZ,15,FALSE)),IF($X$1=4,(VLOOKUP(B87,'X4'!$B:$AZ,15,FALSE)),IF($X$1=5,(VLOOKUP(B87,'X5'!$B:$AZ,15,FALSE)),IF($X$1=6,(VLOOKUP(B87,'X6'!$B:$AZ,15,FALSE)),IF($X$1=7,(VLOOKUP(B87,'X7'!$B:$AZ,15,FALSE)),IF($X$1=8,(VLOOKUP(B87,'X8'!$B:$AZ,15,FALSE)),IF($X$1=9,(VLOOKUP(B87,'X9'!$B:$AZ,15,FALSE)),IF($X$1=10,(VLOOKUP(B87,'X10'!$B:$AZ,15,FALSE)),IF($X$1=11,(VLOOKUP(B87,'X11'!$B:$AZ,15,FALSE)),IF($X$1=12,(VLOOKUP(B87,'X12'!$B:$AZ,15,FALSE)),IF($X$1=13,(VLOOKUP(B87,'X13'!$B:$AZ,15,FALSE)),"B")))))))))))))))</f>
        <v>3.8257636835975992</v>
      </c>
      <c r="S87" s="185">
        <f ca="1">IF(ISERROR(IF((IF($X$1=1,(VLOOKUP(B87,'X1'!$B:$AZ,14,FALSE)),(IF($X$1=2,(VLOOKUP(B87,'X2'!$B:$AZ,14,FALSE)),(IF($X$1=3,(VLOOKUP(B87,'X3'!$B:$AZ,14,FALSE)),(IF($X$1=4,(VLOOKUP(B87,'X4'!$B:$AZ,14,FALSE)),(IF($X$1=5,(VLOOKUP(B87,'X5'!$B:$AZ,14,FALSE)),(IF($X$1=6,(VLOOKUP(B87,'X6'!$B:$AZ,14,FALSE)),(IF($X$1=7,(VLOOKUP(B87,'X7'!$B:$AZ,14,FALSE)),(IF($X$1=8,(VLOOKUP(B87,'X8'!$B:$AZ,14,FALSE)),(IF($X$1=9,(VLOOKUP(B87,'X9'!$B:$AZ,14,FALSE)),(IF($X$1=10,(VLOOKUP(B87,'X10'!$B:$AZ,14,FALSE)),(IF($X$1=11,(VLOOKUP(B87,'X11'!$B:$AZ,14,FALSE)),(IF($X$1=12,(VLOOKUP(B87,'X12'!$B:$AZ,14,FALSE)),(VLOOKUP(B87,'X13'!$B:$AZ,14,FALSE))))))))))))))))))))))))))=$V$1," ",(IF($X$1=1,(VLOOKUP(B87,'X1'!$B:$AZ,14,FALSE)),(IF($X$1=2,(VLOOKUP(B87,'X2'!$B:$AZ,14,FALSE)),(IF($X$1=3,(VLOOKUP(B87,'X3'!$B:$AZ,14,FALSE)),(IF($X$1=4,(VLOOKUP(B87,'X4'!$B:$AZ,14,FALSE)),(IF($X$1=5,(VLOOKUP(B87,'X5'!$B:$AZ,14,FALSE)),(IF($X$1=6,(VLOOKUP(B87,'X6'!$B:$AZ,14,FALSE)),(IF($X$1=7,(VLOOKUP(B87,'X7'!$B:$AZ,14,FALSE)),(IF($X$1=8,(VLOOKUP(B87,'X8'!$B:$AZ,14,FALSE)),(IF($X$1=9,(VLOOKUP(B87,'X9'!$B:$AZ,14,FALSE)),(IF($X$1=10,(VLOOKUP(B87,'X10'!$B:$AZ,14,FALSE)),(IF($X$1=11,(VLOOKUP(B87,'X11'!$B:$AZ,14,FALSE)),(IF($X$1=12,(VLOOKUP(B87,'X12'!$B:$AZ,14,FALSE)),(VLOOKUP(B87,'X13'!$B:$AZ,14,FALSE))))))))))))))))))))))))))))=TRUE," ",(IF((IF($X$1=1,(VLOOKUP(B87,'X1'!$B:$AZ,14,FALSE)),(IF($X$1=2,(VLOOKUP(B87,'X2'!$B:$AZ,14,FALSE)),(IF($X$1=3,(VLOOKUP(B87,'X3'!$B:$AZ,14,FALSE)),(IF($X$1=4,(VLOOKUP(B87,'X4'!$B:$AZ,14,FALSE)),(IF($X$1=5,(VLOOKUP(B87,'X5'!$B:$AZ,14,FALSE)),(IF($X$1=6,(VLOOKUP(B87,'X6'!$B:$AZ,14,FALSE)),(IF($X$1=7,(VLOOKUP(B87,'X7'!$B:$AZ,14,FALSE)),(IF($X$1=8,(VLOOKUP(B87,'X8'!$B:$AZ,14,FALSE)),(IF($X$1=9,(VLOOKUP(B87,'X9'!$B:$AZ,14,FALSE)),(IF($X$1=10,(VLOOKUP(B87,'X10'!$B:$AZ,14,FALSE)),(IF($X$1=11,(VLOOKUP(B87,'X11'!$B:$AZ,14,FALSE)),(IF($X$1=12,(VLOOKUP(B87,'X12'!$B:$AZ,14,FALSE)),(VLOOKUP(B87,'X13'!$B:$AZ,14,FALSE))))))))))))))))))))))))))=$V$1," ",(IF($X$1=1,(VLOOKUP(B87,'X1'!$B:$AZ,14,FALSE)),(IF($X$1=2,(VLOOKUP(B87,'X2'!$B:$AZ,14,FALSE)),(IF($X$1=3,(VLOOKUP(B87,'X3'!$B:$AZ,14,FALSE)),(IF($X$1=4,(VLOOKUP(B87,'X4'!$B:$AZ,14,FALSE)),(IF($X$1=5,(VLOOKUP(B87,'X5'!$B:$AZ,14,FALSE)),(IF($X$1=6,(VLOOKUP(B87,'X6'!$B:$AZ,14,FALSE)),(IF($X$1=7,(VLOOKUP(B87,'X7'!$B:$AZ,14,FALSE)),(IF($X$1=8,(VLOOKUP(B87,'X8'!$B:$AZ,14,FALSE)),(IF($X$1=9,(VLOOKUP(B87,'X9'!$B:$AZ,14,FALSE)),(IF($X$1=10,(VLOOKUP(B87,'X10'!$B:$AZ,14,FALSE)),(IF($X$1=11,(VLOOKUP(B87,'X11'!$B:$AZ,14,FALSE)),(IF($X$1=12,(VLOOKUP(B87,'X12'!$B:$AZ,14,FALSE)),(VLOOKUP(B87,'X13'!$B:$AZ,14,FALSE)))))))))))))))))))))))))))))</f>
        <v>2.5839123239194972</v>
      </c>
      <c r="V87" s="43"/>
      <c r="W87" s="43"/>
      <c r="X87" s="43"/>
      <c r="Y87" s="43" t="s">
        <v>773</v>
      </c>
      <c r="Z87" s="83">
        <f ca="1">(IF($Z$86="A",(($AE$84-$AE$85)/17),IF($Z$86="B",(($AE$84-$AE$85)/17),$AE$88)))</f>
        <v>3.0618740130668187E-2</v>
      </c>
      <c r="AD87" s="43" t="s">
        <v>147</v>
      </c>
      <c r="AE87" s="80">
        <v>35</v>
      </c>
      <c r="AF87" s="80">
        <v>36</v>
      </c>
      <c r="AG87" s="80">
        <v>36</v>
      </c>
      <c r="AH87" s="80">
        <v>36</v>
      </c>
      <c r="AI87" s="80">
        <v>36</v>
      </c>
      <c r="AJ87" s="80">
        <v>36</v>
      </c>
      <c r="AK87" s="80">
        <v>36</v>
      </c>
      <c r="AL87" s="80">
        <v>36</v>
      </c>
      <c r="AM87" s="80">
        <v>36</v>
      </c>
      <c r="AN87" s="80">
        <v>36</v>
      </c>
      <c r="AO87" s="80">
        <v>36</v>
      </c>
      <c r="AP87" s="80">
        <v>36</v>
      </c>
      <c r="AQ87" s="80">
        <v>36</v>
      </c>
      <c r="AR87" s="80">
        <v>36</v>
      </c>
      <c r="AS87" s="80">
        <v>36</v>
      </c>
      <c r="AT87" s="80">
        <v>36</v>
      </c>
      <c r="AU87" s="80">
        <v>36</v>
      </c>
      <c r="AV87" s="80">
        <v>36</v>
      </c>
      <c r="AW87" s="80">
        <v>36</v>
      </c>
      <c r="AX87" s="80">
        <v>37</v>
      </c>
      <c r="AY87" s="80">
        <v>38</v>
      </c>
      <c r="AZ87" s="80">
        <v>39</v>
      </c>
      <c r="BA87" s="80">
        <v>40</v>
      </c>
      <c r="BB87" s="80">
        <v>41</v>
      </c>
      <c r="BC87" s="80">
        <v>42</v>
      </c>
      <c r="BD87" s="80">
        <v>43</v>
      </c>
      <c r="BE87" s="80">
        <v>44</v>
      </c>
      <c r="BF87" s="80">
        <v>45</v>
      </c>
      <c r="BG87" s="80">
        <v>46</v>
      </c>
      <c r="BH87" s="80">
        <v>47</v>
      </c>
      <c r="BI87" s="80">
        <v>48</v>
      </c>
      <c r="BJ87" s="80">
        <v>49</v>
      </c>
      <c r="BK87" s="80">
        <v>50</v>
      </c>
      <c r="BL87" s="80">
        <v>51</v>
      </c>
      <c r="BM87" s="80">
        <v>52</v>
      </c>
      <c r="BN87" s="80">
        <v>53</v>
      </c>
      <c r="BO87" s="80">
        <v>54</v>
      </c>
      <c r="BP87" s="113">
        <v>55</v>
      </c>
      <c r="BQ87" s="113">
        <v>56</v>
      </c>
      <c r="BR87" s="113">
        <v>57</v>
      </c>
      <c r="BS87" s="113">
        <v>58</v>
      </c>
      <c r="BT87" s="113">
        <v>59</v>
      </c>
      <c r="BU87" s="113">
        <v>60</v>
      </c>
      <c r="BV87" s="113">
        <v>61</v>
      </c>
      <c r="BW87" s="113">
        <v>62</v>
      </c>
      <c r="BX87" s="113">
        <v>63</v>
      </c>
      <c r="BY87" s="113">
        <v>64</v>
      </c>
      <c r="BZ87" s="113">
        <v>65</v>
      </c>
      <c r="CA87" s="113">
        <v>66</v>
      </c>
      <c r="CB87" s="113">
        <v>67</v>
      </c>
      <c r="CC87" s="113">
        <v>68</v>
      </c>
      <c r="CD87" s="113">
        <v>69</v>
      </c>
      <c r="CE87" s="113">
        <v>70</v>
      </c>
      <c r="CF87" s="113">
        <v>71</v>
      </c>
      <c r="CG87" s="113">
        <v>72</v>
      </c>
      <c r="CH87" s="113">
        <v>73</v>
      </c>
      <c r="CI87" s="113">
        <v>74</v>
      </c>
      <c r="CJ87" s="113">
        <v>75</v>
      </c>
      <c r="CK87" s="113">
        <v>76</v>
      </c>
      <c r="CL87" s="113">
        <v>77</v>
      </c>
      <c r="CM87" s="113">
        <v>78</v>
      </c>
      <c r="CN87" s="113">
        <v>79</v>
      </c>
      <c r="CO87" s="113">
        <v>80</v>
      </c>
      <c r="CP87" s="113">
        <v>81</v>
      </c>
      <c r="CQ87" s="113">
        <v>82</v>
      </c>
      <c r="CR87" s="113">
        <v>83</v>
      </c>
      <c r="CS87" s="113">
        <v>84</v>
      </c>
      <c r="CT87" s="113">
        <v>85</v>
      </c>
      <c r="CU87" s="113">
        <v>86</v>
      </c>
      <c r="CV87" s="113">
        <v>87</v>
      </c>
      <c r="CW87" s="113">
        <v>88</v>
      </c>
      <c r="CX87" s="113">
        <v>89</v>
      </c>
      <c r="CY87" s="113">
        <v>90</v>
      </c>
      <c r="CZ87" s="113">
        <v>91</v>
      </c>
      <c r="DA87" s="113">
        <v>92</v>
      </c>
      <c r="DB87" s="113">
        <v>93</v>
      </c>
      <c r="DC87" s="113">
        <v>94</v>
      </c>
      <c r="DD87" s="113">
        <v>95</v>
      </c>
      <c r="DE87" s="113">
        <v>96</v>
      </c>
    </row>
    <row r="88" spans="1:109" ht="14.1" customHeight="1" x14ac:dyDescent="0.2">
      <c r="A88" s="156" t="s">
        <v>1058</v>
      </c>
      <c r="B88" s="122" t="str">
        <f>IF(ISERROR(IF($U$16=1,(VLOOKUP(A88,$AC$89:$AH$125,2,FALSE)),IF((IF($X$1=1,'X1'!B47,(IF($X$1=2,'X2'!B47,(IF($X$1=3,'X3'!B47,(IF($X$1=4,'X4'!B47,(IF($X$1=5,'X5'!B47,(IF($X$1=6,'X6'!B47,(IF($X$1=7,'X7'!B47,(IF($X$1=8,'X8'!B47,(IF($X$1=9,'X9'!B47,(IF($X$1=10,'X10'!B47,(IF($X$1=11,'X11'!B47,(IF($X$1=12,'X12'!B47,'X13'!B47))))))))))))))))))))))))="","",(IF($X$1=1,'X1'!B47,(IF($X$1=2,'X2'!B47,(IF($X$1=3,'X3'!B47,(IF($X$1=4,'X4'!B47,(IF($X$1=5,'X5'!B47,(IF($X$1=6,'X6'!B47,(IF($X$1=7,'X7'!B47,(IF($X$1=8,'X8'!B47,(IF($X$1=9,'X9'!B47,(IF($X$1=10,'X10'!B47,(IF($X$1=11,'X11'!B47,(IF($X$1=12,'X12'!B47,'X13'!B47)))))))))))))))))))))))))))=TRUE," ",(IF($U$16=1,(VLOOKUP(A88,$AC$89:$AH$125,2,FALSE)),IF((IF($X$1=1,'X1'!B47,(IF($X$1=2,'X2'!B47,(IF($X$1=3,'X3'!B47,(IF($X$1=4,'X4'!B47,(IF($X$1=5,'X5'!B47,(IF($X$1=6,'X6'!B47,(IF($X$1=7,'X7'!B47,(IF($X$1=8,'X8'!B47,(IF($X$1=9,'X9'!B47,(IF($X$1=10,'X10'!B47,(IF($X$1=11,'X11'!B47,(IF($X$1=12,'X12'!B47,'X13'!B47))))))))))))))))))))))))="","",(IF($X$1=1,'X1'!B47,(IF($X$1=2,'X2'!B47,(IF($X$1=3,'X3'!B47,(IF($X$1=4,'X4'!B47,(IF($X$1=5,'X5'!B47,(IF($X$1=6,'X6'!B47,(IF($X$1=7,'X7'!B47,(IF($X$1=8,'X8'!B47,(IF($X$1=9,'X9'!B47,(IF($X$1=10,'X10'!B47,(IF($X$1=11,'X11'!B47,(IF($X$1=12,'X12'!B47,'X13'!B47))))))))))))))))))))))))))))</f>
        <v>LSRG RM Equity</v>
      </c>
      <c r="C88" s="181" t="str">
        <f ca="1">IF(ISERROR(IF($X$1=1,(VLOOKUP(B88,'X1'!$B:$AZ,47,FALSE)),IF($X$1=2,(VLOOKUP(B88,'X2'!$B:$AZ,47,FALSE)),IF($X$1=3,(VLOOKUP(B88,'X3'!$B:$AZ,47,FALSE)),IF($X$1=4,(VLOOKUP(B88,'X4'!$B:$AZ,47,FALSE)),IF($X$1=5,(VLOOKUP(B88,'X5'!$B:$AZ,47,FALSE)),IF($X$1=6,(VLOOKUP(B88,'X6'!$B:$AZ,47,FALSE)),IF($X$1=7,(VLOOKUP(B88,'X7'!$B:$AZ,47,FALSE)),IF($X$1=8,(VLOOKUP(B88,'X8'!$B:$AZ,47,FALSE)),IF($X$1=9,(VLOOKUP(B88,'X9'!$B:$AZ,47,FALSE)),IF($X$1=10,(VLOOKUP(B88,'X10'!$B:$AZ,47,FALSE)),IF($X$1=11,(VLOOKUP(B88,'X11'!$B:$AZ,47,FALSE)),IF($X$1=12,(VLOOKUP(B88,'X12'!$B:$AZ,47,FALSE)),IF($X$1=13,(VLOOKUP(B88,'X13'!$B:$AZ,47,FALSE)),"B"))))))))))))))=TRUE," ",(IF($X$1=1,(VLOOKUP(B88,'X1'!$B:$AZ,47,FALSE)),IF($X$1=2,(VLOOKUP(B88,'X2'!$B:$AZ,47,FALSE)),IF($X$1=3,(VLOOKUP(B88,'X3'!$B:$AZ,47,FALSE)),IF($X$1=4,(VLOOKUP(B88,'X4'!$B:$AZ,47,FALSE)),IF($X$1=5,(VLOOKUP(B88,'X5'!$B:$AZ,47,FALSE)),IF($X$1=6,(VLOOKUP(B88,'X6'!$B:$AZ,47,FALSE)),IF($X$1=7,(VLOOKUP(B88,'X7'!$B:$AZ,47,FALSE)),IF($X$1=8,(VLOOKUP(B88,'X8'!$B:$AZ,47,FALSE)),IF($X$1=9,(VLOOKUP(B88,'X9'!$B:$AZ,47,FALSE)),IF($X$1=10,(VLOOKUP(B88,'X10'!$B:$AZ,47,FALSE)),IF($X$1=11,(VLOOKUP(B88,'X11'!$B:$AZ,47,FALSE)),IF($X$1=12,(VLOOKUP(B88,'X12'!$B:$AZ,47,FALSE)),IF($X$1=13,(VLOOKUP(B88,'X13'!$B:$AZ,47,FALSE)),"B")))))))))))))))</f>
        <v>LSR Group PJSC</v>
      </c>
      <c r="D88" s="181" t="str">
        <f ca="1">IF(ISERROR(IF($X$1=1,(VLOOKUP(B88,'X1'!$B:$AP,41,FALSE)),IF($X$1=2,(VLOOKUP(B88,'X2'!$B:$AP,41,FALSE)),IF($X$1=3,(VLOOKUP(B88,'X3'!$B:$AP,41,FALSE)),IF($X$1=4,(VLOOKUP(B88,'X4'!$B:$AP,41,FALSE)),IF($X$1=5,(VLOOKUP(B88,'X5'!$B:$AP,41,FALSE)),IF($X$1=6,(VLOOKUP(B88,'X6'!$B:$AP,41,FALSE)),IF($X$1=7,(VLOOKUP(B88,'X7'!$B:$AP,41,FALSE)),IF($X$1=8,(VLOOKUP(B88,'X8'!$B:$AP,41,FALSE)),IF($X$1=9,(VLOOKUP(B88,'X9'!$B:$AP,41,FALSE)),IF($X$1=10,(VLOOKUP(B88,'X10'!$B:$AP,41,FALSE)),IF($X$1=11,(VLOOKUP(B88,'X11'!$B:$AP,41,FALSE)),IF($X$1=12,(VLOOKUP(B88,'X12'!$B:$AP,41,FALSE)),IF($X$1=13,(VLOOKUP(B88,'X13'!$B:$AP,41,FALSE)),"B"))))))))))))))=TRUE," ",(IF($X$1=1,(VLOOKUP(B88,'X1'!$B:$AP,41,FALSE)),IF($X$1=2,(VLOOKUP(B88,'X2'!$B:$AP,41,FALSE)),IF($X$1=3,(VLOOKUP(B88,'X3'!$B:$AP,41,FALSE)),IF($X$1=4,(VLOOKUP(B88,'X4'!$B:$AP,41,FALSE)),IF($X$1=5,(VLOOKUP(B88,'X5'!$B:$AP,41,FALSE)),IF($X$1=6,(VLOOKUP(B88,'X6'!$B:$AP,41,FALSE)),IF($X$1=7,(VLOOKUP(B88,'X7'!$B:$AP,41,FALSE)),IF($X$1=8,(VLOOKUP(B88,'X8'!$B:$AP,41,FALSE)),IF($X$1=9,(VLOOKUP(B88,'X9'!$B:$AP,41,FALSE)),IF($X$1=10,(VLOOKUP(B88,'X10'!$B:$AP,41,FALSE)),IF($X$1=11,(VLOOKUP(B88,'X11'!$B:$AP,41,FALSE)),IF($X$1=12,(VLOOKUP(B88,'X12'!$B:$AP,41,FALSE)),IF($X$1=13,(VLOOKUP(B88,'X13'!$B:$AP,41,FALSE)),"B")))))))))))))))</f>
        <v>Multi Asset Class Own &amp; Develop</v>
      </c>
      <c r="E88" s="182">
        <f ca="1">IF(ISERROR(IF($X$1=1,(VLOOKUP(B88,'X1'!$B:$AP,7,FALSE)),IF($X$1=2,(VLOOKUP(B88,'X2'!$B:$AP,7,FALSE)),IF($X$1=3,(VLOOKUP(B88,'X3'!$B:$AP,7,FALSE)),IF($X$1=4,(VLOOKUP(B88,'X4'!$B:$AP,7,FALSE)),IF($X$1=5,(VLOOKUP(B88,'X5'!$B:$AP,7,FALSE)),IF($X$1=6,(VLOOKUP(B88,'X6'!$B:$AP,7,FALSE)),IF($X$1=7,(VLOOKUP(B88,'X7'!$B:$AP,7,FALSE)),IF($X$1=8,(VLOOKUP(B88,'X8'!$B:$AP,7,FALSE)),IF($X$1=9,(VLOOKUP(B88,'X9'!$B:$AP,7,FALSE)),IF($X$1=10,(VLOOKUP(B88,'X10'!$B:$AP,7,FALSE)),IF($X$1=11,(VLOOKUP(B88,'X11'!$B:$AP,7,FALSE)),IF($X$1=12,(VLOOKUP(B88,'X12'!$B:$AP,7,FALSE)),IF($X$1=13,(VLOOKUP(B88,'X13'!$B:$AP,7,FALSE)),"B"))))))))))))))=TRUE," ",(IF($X$1=1,(VLOOKUP(B88,'X1'!$B:$AP,7,FALSE)),IF($X$1=2,(VLOOKUP(B88,'X2'!$B:$AP,7,FALSE)),IF($X$1=3,(VLOOKUP(B88,'X3'!$B:$AP,7,FALSE)),IF($X$1=4,(VLOOKUP(B88,'X4'!$B:$AP,7,FALSE)),IF($X$1=5,(VLOOKUP(B88,'X5'!$B:$AP,7,FALSE)),IF($X$1=6,(VLOOKUP(B88,'X6'!$B:$AP,7,FALSE)),IF($X$1=7,(VLOOKUP(B88,'X7'!$B:$AP,7,FALSE)),IF($X$1=8,(VLOOKUP(B88,'X8'!$B:$AP,7,FALSE)),IF($X$1=9,(VLOOKUP(B88,'X9'!$B:$AP,7,FALSE)),IF($X$1=10,(VLOOKUP(B88,'X10'!$B:$AP,7,FALSE)),IF($X$1=11,(VLOOKUP(B88,'X11'!$B:$AP,7,FALSE)),IF($X$1=12,(VLOOKUP(B88,'X12'!$B:$AP,7,FALSE)),IF($X$1=13,(VLOOKUP(B88,'X13'!$B:$AP,7,FALSE)),"B")))))))))))))))</f>
        <v>775.8</v>
      </c>
      <c r="F88" s="182">
        <f ca="1">IF(ISERROR(IF((IF($X$1=1,(VLOOKUP(B88,'X1'!$B:$AO,6,FALSE)),(IF($X$1=2,(VLOOKUP(B88,'X2'!$B:$AO,6,FALSE)),(IF($X$1=3,(VLOOKUP(B88,'X3'!$B:$AO,6,FALSE)),(IF($X$1=4,(VLOOKUP(B88,'X4'!$B:$AO,6,FALSE)),(IF($X$1=5,(VLOOKUP(B88,'X5'!$B:$AO,6,FALSE)),(IF($X$1=6,(VLOOKUP(B88,'X6'!$B:$AO,6,FALSE)),(IF($X$1=7,(VLOOKUP(B88,'X7'!$B:$AO,6,FALSE)),(IF($X$1=8,(VLOOKUP(B88,'X8'!$B:$AO,6,FALSE)),(IF($X$1=9,(VLOOKUP(B88,'X9'!$B:$AO,6,FALSE)),(IF($X$1=10,(VLOOKUP(B88,'X10'!$B:$AO,6,FALSE)),(IF($X$1=11,(VLOOKUP(B88,'X11'!$B:$AO,6,FALSE)),(IF($X$1=12,(VLOOKUP(B88,'X12'!$B:$AO,6,FALSE)),(VLOOKUP(B88,'X13'!$B:$AO,6,FALSE))))))))))))))))))))))))))=$V$1," ",(IF($X$1=1,(VLOOKUP(B88,'X1'!$B:$AO,6,FALSE)),(IF($X$1=2,(VLOOKUP(B88,'X2'!$B:$AO,6,FALSE)),(IF($X$1=3,(VLOOKUP(B88,'X3'!$B:$AO,6,FALSE)),(IF($X$1=4,(VLOOKUP(B88,'X4'!$B:$AO,6,FALSE)),(IF($X$1=5,(VLOOKUP(B88,'X5'!$B:$AO,6,FALSE)),(IF($X$1=6,(VLOOKUP(B88,'X6'!$B:$AO,6,FALSE)),(IF($X$1=7,(VLOOKUP(B88,'X7'!$B:$AO,6,FALSE)),(IF($X$1=8,(VLOOKUP(B88,'X8'!$B:$AO,6,FALSE)),(IF($X$1=9,(VLOOKUP(B88,'X9'!$B:$AO,6,FALSE)),(IF($X$1=10,(VLOOKUP(B88,'X10'!$B:$AO,6,FALSE)),(IF($X$1=11,(VLOOKUP(B88,'X11'!$B:$AO,6,FALSE)),(IF($X$1=12,(VLOOKUP(B88,'X12'!$B:$AO,6,FALSE)),(VLOOKUP(B88,'X13'!$B:$AO,6,FALSE))))))))))))))))))))))))))))=TRUE," ",(IF((IF($X$1=1,(VLOOKUP(B88,'X1'!$B:$AO,6,FALSE)),(IF($X$1=2,(VLOOKUP(B88,'X2'!$B:$AO,6,FALSE)),(IF($X$1=3,(VLOOKUP(B88,'X3'!$B:$AO,6,FALSE)),(IF($X$1=4,(VLOOKUP(B88,'X4'!$B:$AO,6,FALSE)),(IF($X$1=5,(VLOOKUP(B88,'X5'!$B:$AO,6,FALSE)),(IF($X$1=6,(VLOOKUP(B88,'X6'!$B:$AO,6,FALSE)),(IF($X$1=7,(VLOOKUP(B88,'X7'!$B:$AO,6,FALSE)),(IF($X$1=8,(VLOOKUP(B88,'X8'!$B:$AO,6,FALSE)),(IF($X$1=9,(VLOOKUP(B88,'X9'!$B:$AO,6,FALSE)),(IF($X$1=10,(VLOOKUP(B88,'X10'!$B:$AO,6,FALSE)),(IF($X$1=11,(VLOOKUP(B88,'X11'!$B:$AO,6,FALSE)),(IF($X$1=12,(VLOOKUP(B88,'X12'!$B:$AO,6,FALSE)),(VLOOKUP(B88,'X13'!$B:$AO,6,FALSE))))))))))))))))))))))))))=$V$1," ",(IF($X$1=1,(VLOOKUP(B88,'X1'!$B:$AO,6,FALSE)),(IF($X$1=2,(VLOOKUP(B88,'X2'!$B:$AO,6,FALSE)),(IF($X$1=3,(VLOOKUP(B88,'X3'!$B:$AO,6,FALSE)),(IF($X$1=4,(VLOOKUP(B88,'X4'!$B:$AO,6,FALSE)),(IF($X$1=5,(VLOOKUP(B88,'X5'!$B:$AO,6,FALSE)),(IF($X$1=6,(VLOOKUP(B88,'X6'!$B:$AO,6,FALSE)),(IF($X$1=7,(VLOOKUP(B88,'X7'!$B:$AO,6,FALSE)),(IF($X$1=8,(VLOOKUP(B88,'X8'!$B:$AO,6,FALSE)),(IF($X$1=9,(VLOOKUP(B88,'X9'!$B:$AO,6,FALSE)),(IF($X$1=10,(VLOOKUP(B88,'X10'!$B:$AO,6,FALSE)),(IF($X$1=11,(VLOOKUP(B88,'X11'!$B:$AO,6,FALSE)),(IF($X$1=12,(VLOOKUP(B88,'X12'!$B:$AO,6,FALSE)),(VLOOKUP(B88,'X13'!$B:$AO,6,FALSE)))))))))))))))))))))))))))))</f>
        <v>1095</v>
      </c>
      <c r="G88" s="182">
        <f ca="1">IF(ISERROR(IF($X$1=1,(VLOOKUP(B88,'X1'!$B:$AZ,44,FALSE)),IF($X$1=2,(VLOOKUP(B88,'X2'!$B:$AZ,44,FALSE)),IF($X$1=3,(VLOOKUP(B88,'X3'!$B:$AZ,44,FALSE)),IF($X$1=4,(VLOOKUP(B88,'X4'!$B:$AZ,44,FALSE)),IF($X$1=5,(VLOOKUP(B88,'X5'!$B:$AZ,44,FALSE)),IF($X$1=6,(VLOOKUP(B88,'X6'!$B:$AZ,44,FALSE)),IF($X$1=7,(VLOOKUP(B88,'X7'!$B:$AZ,44,FALSE)),IF($X$1=8,(VLOOKUP(B88,'X8'!$B:$AZ,44,FALSE)),IF($X$1=9,(VLOOKUP(B88,'X9'!$B:$AZ,44,FALSE)),IF($X$1=10,(VLOOKUP(B88,'X10'!$B:$AZ,44,FALSE)),IF($X$1=11,(VLOOKUP(B88,'X11'!$B:$AZ,44,FALSE)),IF($X$1=12,(VLOOKUP(B88,'X12'!$B:$AZ,44,FALSE)),IF($X$1=13,(VLOOKUP(B88,'X13'!$B:$AZ,44,FALSE)),"B"))))))))))))))=TRUE," ",(IF($X$1=1,(VLOOKUP(B88,'X1'!$B:$AZ,44,FALSE)),IF($X$1=2,(VLOOKUP(B88,'X2'!$B:$AZ,44,FALSE)),IF($X$1=3,(VLOOKUP(B88,'X3'!$B:$AZ,44,FALSE)),IF($X$1=4,(VLOOKUP(B88,'X4'!$B:$AZ,44,FALSE)),IF($X$1=5,(VLOOKUP(B88,'X5'!$B:$AZ,44,FALSE)),IF($X$1=6,(VLOOKUP(B88,'X6'!$B:$AZ,44,FALSE)),IF($X$1=7,(VLOOKUP(B88,'X7'!$B:$AZ,44,FALSE)),IF($X$1=8,(VLOOKUP(B88,'X8'!$B:$AZ,44,FALSE)),IF($X$1=9,(VLOOKUP(B88,'X9'!$B:$AZ,44,FALSE)),IF($X$1=10,(VLOOKUP(B88,'X10'!$B:$AZ,44,FALSE)),IF($X$1=11,(VLOOKUP(B88,'X11'!$B:$AZ,44,FALSE)),IF($X$1=12,(VLOOKUP(B88,'X12'!$B:$AZ,44,FALSE)),IF($X$1=13,(VLOOKUP(B88,'X13'!$B:$AZ,44,FALSE)),"B")))))))))))))))</f>
        <v>41.1446249033256</v>
      </c>
      <c r="H88" s="182">
        <f ca="1">IF(ISERROR(IF($X$1=1,(VLOOKUP(B88,'X1'!$B:$AZ,8,FALSE)),IF($X$1=2,(VLOOKUP(B88,'X2'!$B:$AZ,8,FALSE)),IF($X$1=3,(VLOOKUP(B88,'X3'!$B:$AZ,8,FALSE)),IF($X$1=4,(VLOOKUP(B88,'X4'!$B:$AZ,8,FALSE)),IF($X$1=5,(VLOOKUP(B88,'X5'!$B:$AZ,8,FALSE)),IF($X$1=6,(VLOOKUP(B88,'X6'!$B:$AZ,8,FALSE)),IF($X$1=7,(VLOOKUP(B88,'X7'!$B:$AZ,8,FALSE)),IF($X$1=8,(VLOOKUP(B88,'X8'!$B:$AZ,8,FALSE)),IF($X$1=9,(VLOOKUP(B88,'X9'!$B:$AZ,8,FALSE)),IF($X$1=10,(VLOOKUP(B88,'X10'!$B:$AZ,8,FALSE)),IF($X$1=11,(VLOOKUP(B88,'X11'!$B:$AZ,8,FALSE)),IF($X$1=12,(VLOOKUP(B88,'X12'!$B:$AZ,8,FALSE)),IF($X$1=13,(VLOOKUP(B88,'X13'!$B:$AZ,8,FALSE)),"B"))))))))))))))=TRUE," ",(IF($X$1=1,(VLOOKUP(B88,'X1'!$B:$AZ,8,FALSE)),IF($X$1=2,(VLOOKUP(B88,'X2'!$B:$AZ,8,FALSE)),IF($X$1=3,(VLOOKUP(B88,'X3'!$B:$AZ,8,FALSE)),IF($X$1=4,(VLOOKUP(B88,'X4'!$B:$AZ,8,FALSE)),IF($X$1=5,(VLOOKUP(B88,'X5'!$B:$AZ,8,FALSE)),IF($X$1=6,(VLOOKUP(B88,'X6'!$B:$AZ,8,FALSE)),IF($X$1=7,(VLOOKUP(B88,'X7'!$B:$AZ,8,FALSE)),IF($X$1=8,(VLOOKUP(B88,'X8'!$B:$AZ,8,FALSE)),IF($X$1=9,(VLOOKUP(B88,'X9'!$B:$AZ,8,FALSE)),IF($X$1=10,(VLOOKUP(B88,'X10'!$B:$AZ,8,FALSE)),IF($X$1=11,(VLOOKUP(B88,'X11'!$B:$AZ,8,FALSE)),IF($X$1=12,(VLOOKUP(B88,'X12'!$B:$AZ,8,FALSE)),IF($X$1=13,(VLOOKUP(B88,'X13'!$B:$AZ,8,FALSE)),"B")))))))))))))))</f>
        <v>1096.5427560964856</v>
      </c>
      <c r="I88" s="183">
        <f ca="1">IF(ISERROR(IF($X$1=1,(VLOOKUP(B88,'X1'!$B:$AZ,2,FALSE)),IF($X$1=2,(VLOOKUP(B88,'X2'!$B:$AZ,2,FALSE)),IF($X$1=3,(VLOOKUP(B88,'X3'!$B:$AZ,2,FALSE)),IF($X$1=4,(VLOOKUP(B88,'X4'!$B:$AZ,2,FALSE)),IF($X$1=5,(VLOOKUP(B88,'X5'!$B:$AZ,2,FALSE)),IF($X$1=6,(VLOOKUP(B88,'X6'!$B:$AZ,2,FALSE)),IF($X$1=7,(VLOOKUP(B88,'X7'!$B:$AZ,2,FALSE)),IF($X$1=8,(VLOOKUP(B88,'X8'!$B:$AZ,2,FALSE)),IF($X$1=9,(VLOOKUP(B88,'X9'!$B:$AZ,2,FALSE)),IF($X$1=10,(VLOOKUP(B88,'X10'!$B:$AZ,2,FALSE)),IF($X$1=11,(VLOOKUP(B88,'X11'!$B:$AZ,2,FALSE)),IF($X$1=12,(VLOOKUP(B88,'X12'!$B:$AZ,2,FALSE)),IF($X$1=13,(VLOOKUP(B88,'X13'!$B:$AZ,2,FALSE)),"B"))))))))))))))=TRUE," ",(IF($X$1=1,(VLOOKUP(B88,'X1'!$B:$AZ,2,FALSE)),IF($X$1=2,(VLOOKUP(B88,'X2'!$B:$AZ,2,FALSE)),IF($X$1=3,(VLOOKUP(B88,'X3'!$B:$AZ,2,FALSE)),IF($X$1=4,(VLOOKUP(B88,'X4'!$B:$AZ,2,FALSE)),IF($X$1=5,(VLOOKUP(B88,'X5'!$B:$AZ,2,FALSE)),IF($X$1=6,(VLOOKUP(B88,'X6'!$B:$AZ,2,FALSE)),IF($X$1=7,(VLOOKUP(B88,'X7'!$B:$AZ,2,FALSE)),IF($X$1=8,(VLOOKUP(B88,'X8'!$B:$AZ,2,FALSE)),IF($X$1=9,(VLOOKUP(B88,'X9'!$B:$AZ,2,FALSE)),IF($X$1=10,(VLOOKUP(B88,'X10'!$B:$AZ,2,FALSE)),IF($X$1=11,(VLOOKUP(B88,'X11'!$B:$AZ,2,FALSE)),IF($X$1=12,(VLOOKUP(B88,'X12'!$B:$AZ,2,FALSE)),IF($X$1=13,(VLOOKUP(B88,'X13'!$B:$AZ,2,FALSE)),"B")))))))))))))))</f>
        <v>6</v>
      </c>
      <c r="J88" s="183">
        <f ca="1">IF(ISERROR(IF($X$1=1,(VLOOKUP(B88,'X1'!$B:$AZ,3,FALSE)),IF($X$1=2,(VLOOKUP(B88,'X2'!$B:$AZ,3,FALSE)),IF($X$1=3,(VLOOKUP(B88,'X3'!$B:$AZ,3,FALSE)),IF($X$1=4,(VLOOKUP(B88,'X4'!$B:$AZ,3,FALSE)),IF($X$1=5,(VLOOKUP(B88,'X5'!$B:$AZ,3,FALSE)),IF($X$1=6,(VLOOKUP(B88,'X6'!$B:$AZ,3,FALSE)),IF($X$1=7,(VLOOKUP(B88,'X7'!$B:$AZ,3,FALSE)),IF($X$1=8,(VLOOKUP(B88,'X8'!$B:$AZ,3,FALSE)),IF($X$1=9,(VLOOKUP(B88,'X9'!$B:$AZ,3,FALSE)),IF($X$1=10,(VLOOKUP(B88,'X10'!$B:$AZ,3,FALSE)),IF($X$1=11,(VLOOKUP(B88,'X11'!$B:$AZ,3,FALSE)),IF($X$1=12,(VLOOKUP(B88,'X12'!$B:$AZ,3,FALSE)),IF($X$1=13,(VLOOKUP(B88,'X13'!$B:$AZ,3,FALSE)),"B"))))))))))))))=TRUE," ",(IF($X$1=1,(VLOOKUP(B88,'X1'!$B:$AZ,3,FALSE)),IF($X$1=2,(VLOOKUP(B88,'X2'!$B:$AZ,3,FALSE)),IF($X$1=3,(VLOOKUP(B88,'X3'!$B:$AZ,3,FALSE)),IF($X$1=4,(VLOOKUP(B88,'X4'!$B:$AZ,3,FALSE)),IF($X$1=5,(VLOOKUP(B88,'X5'!$B:$AZ,3,FALSE)),IF($X$1=6,(VLOOKUP(B88,'X6'!$B:$AZ,3,FALSE)),IF($X$1=7,(VLOOKUP(B88,'X7'!$B:$AZ,3,FALSE)),IF($X$1=8,(VLOOKUP(B88,'X8'!$B:$AZ,3,FALSE)),IF($X$1=9,(VLOOKUP(B88,'X9'!$B:$AZ,3,FALSE)),IF($X$1=10,(VLOOKUP(B88,'X10'!$B:$AZ,3,FALSE)),IF($X$1=11,(VLOOKUP(B88,'X11'!$B:$AZ,3,FALSE)),IF($X$1=12,(VLOOKUP(B88,'X12'!$B:$AZ,3,FALSE)),IF($X$1=13,(VLOOKUP(B88,'X13'!$B:$AZ,3,FALSE)),"B")))))))))))))))</f>
        <v>0</v>
      </c>
      <c r="K88" s="183">
        <f ca="1">IF(ISERROR(IF($X$1=1,(VLOOKUP(B88,'X1'!$B:$AZ,5,FALSE)),IF($X$1=2,(VLOOKUP(B88,'X2'!$B:$AZ,5,FALSE)),IF($X$1=3,(VLOOKUP(B88,'X3'!$B:$AZ,5,FALSE)),IF($X$1=4,(VLOOKUP(B88,'X4'!$B:$AZ,5,FALSE)),IF($X$1=5,(VLOOKUP(B88,'X5'!$B:$AZ,5,FALSE)),IF($X$1=6,(VLOOKUP(B88,'X6'!$B:$AZ,5,FALSE)),IF($X$1=7,(VLOOKUP(B88,'X7'!$B:$AZ,5,FALSE)),IF($X$1=8,(VLOOKUP(B88,'X8'!$B:$AZ,5,FALSE)),IF($X$1=9,(VLOOKUP(B88,'X9'!$B:$AZ,5,FALSE)),IF($X$1=10,(VLOOKUP(B88,'X10'!$B:$AZ,5,FALSE)),IF($X$1=11,(VLOOKUP(B88,'X11'!$B:$AZ,5,FALSE)),IF($X$1=12,(VLOOKUP(B88,'X12'!$B:$AZ,5,FALSE)),IF($X$1=13,(VLOOKUP(B88,'X13'!$B:$AZ,5,FALSE)),"B"))))))))))))))=TRUE," ",(IF($X$1=1,(VLOOKUP(B88,'X1'!$B:$AZ,5,FALSE)),IF($X$1=2,(VLOOKUP(B88,'X2'!$B:$AZ,5,FALSE)),IF($X$1=3,(VLOOKUP(B88,'X3'!$B:$AZ,5,FALSE)),IF($X$1=4,(VLOOKUP(B88,'X4'!$B:$AZ,5,FALSE)),IF($X$1=5,(VLOOKUP(B88,'X5'!$B:$AZ,5,FALSE)),IF($X$1=6,(VLOOKUP(B88,'X6'!$B:$AZ,5,FALSE)),IF($X$1=7,(VLOOKUP(B88,'X7'!$B:$AZ,5,FALSE)),IF($X$1=8,(VLOOKUP(B88,'X8'!$B:$AZ,5,FALSE)),IF($X$1=9,(VLOOKUP(B88,'X9'!$B:$AZ,5,FALSE)),IF($X$1=10,(VLOOKUP(B88,'X10'!$B:$AZ,5,FALSE)),IF($X$1=11,(VLOOKUP(B88,'X11'!$B:$AZ,5,FALSE)),IF($X$1=12,(VLOOKUP(B88,'X12'!$B:$AZ,5,FALSE)),IF($X$1=13,(VLOOKUP(B88,'X13'!$B:$AZ,5,FALSE)),"B")))))))))))))))</f>
        <v>6</v>
      </c>
      <c r="L88" s="184">
        <f ca="1">IF(ISERROR(IF($X$1=1,(VLOOKUP(B88,'X1'!$B:$AZ,9,FALSE)),IF($X$1=2,(VLOOKUP(B88,'X2'!$B:$AZ,9,FALSE)),IF($X$1=3,(VLOOKUP(B88,'X3'!$B:$AZ,9,FALSE)),IF($X$1=4,(VLOOKUP(B88,'X4'!$B:$AZ,9,FALSE)),IF($X$1=5,(VLOOKUP(B88,'X5'!$B:$AZ,9,FALSE)),IF($X$1=6,(VLOOKUP(B88,'X6'!$B:$AZ,9,FALSE)),IF($X$1=7,(VLOOKUP(B88,'X7'!$B:$AZ,9,FALSE)),IF($X$1=8,(VLOOKUP(B88,'X8'!$B:$AZ,9,FALSE)),IF($X$1=9,(VLOOKUP(B88,'X9'!$B:$AZ,9,FALSE)),IF($X$1=10,(VLOOKUP(B88,'X10'!$B:$AZ,9,FALSE)),IF($X$1=11,(VLOOKUP(B88,'X11'!$B:$AZ,9,FALSE)),IF($X$1=12,(VLOOKUP(B88,'X12'!$B:$AZ,9,FALSE)),IF($X$1=13,(VLOOKUP(B88,'X13'!$B:$AZ,9,FALSE)),"B"))))))))))))))=TRUE," ",(IF($X$1=1,(VLOOKUP(B88,'X1'!$B:$AZ,9,FALSE)),IF($X$1=2,(VLOOKUP(B88,'X2'!$B:$AZ,9,FALSE)),IF($X$1=3,(VLOOKUP(B88,'X3'!$B:$AZ,9,FALSE)),IF($X$1=4,(VLOOKUP(B88,'X4'!$B:$AZ,9,FALSE)),IF($X$1=5,(VLOOKUP(B88,'X5'!$B:$AZ,9,FALSE)),IF($X$1=6,(VLOOKUP(B88,'X6'!$B:$AZ,9,FALSE)),IF($X$1=7,(VLOOKUP(B88,'X7'!$B:$AZ,9,FALSE)),IF($X$1=8,(VLOOKUP(B88,'X8'!$B:$AZ,9,FALSE)),IF($X$1=9,(VLOOKUP(B88,'X9'!$B:$AZ,9,FALSE)),IF($X$1=10,(VLOOKUP(B88,'X10'!$B:$AZ,9,FALSE)),IF($X$1=11,(VLOOKUP(B88,'X11'!$B:$AZ,9,FALSE)),IF($X$1=12,(VLOOKUP(B88,'X12'!$B:$AZ,9,FALSE)),IF($X$1=13,(VLOOKUP(B88,'X13'!$B:$AZ,9,FALSE)),"B")))))))))))))))</f>
        <v>10.282306163021868</v>
      </c>
      <c r="M88" s="184">
        <f ca="1">IF(ISERROR(IF($X$1=1,(VLOOKUP(B88,'X1'!$B:$AZ,10,FALSE)),IF($X$1=2,(VLOOKUP(B88,'X2'!$B:$AZ,10,FALSE)),IF($X$1=3,(VLOOKUP(B88,'X3'!$B:$AZ,10,FALSE)),IF($X$1=4,(VLOOKUP(B88,'X4'!$B:$AZ,10,FALSE)),IF($X$1=5,(VLOOKUP(B88,'X5'!$B:$AZ,10,FALSE)),IF($X$1=6,(VLOOKUP(B88,'X6'!$B:$AZ,10,FALSE)),IF($X$1=7,(VLOOKUP(B88,'X7'!$B:$AZ,10,FALSE)),IF($X$1=8,(VLOOKUP(B88,'X8'!$B:$AZ,10,FALSE)),IF($X$1=9,(VLOOKUP(B88,'X9'!$B:$AZ,10,FALSE)),IF($X$1=10,(VLOOKUP(B88,'X10'!$B:$AZ,10,FALSE)),IF($X$1=11,(VLOOKUP(B88,'X11'!$B:$AZ,10,FALSE)),IF($X$1=12,(VLOOKUP(B88,'X12'!$B:$AZ,10,FALSE)),IF($X$1=13,(VLOOKUP(B88,'X13'!$B:$AZ,10,FALSE)),"B"))))))))))))))=TRUE," ",(IF($X$1=1,(VLOOKUP(B88,'X1'!$B:$AZ,10,FALSE)),IF($X$1=2,(VLOOKUP(B88,'X2'!$B:$AZ,10,FALSE)),IF($X$1=3,(VLOOKUP(B88,'X3'!$B:$AZ,10,FALSE)),IF($X$1=4,(VLOOKUP(B88,'X4'!$B:$AZ,10,FALSE)),IF($X$1=5,(VLOOKUP(B88,'X5'!$B:$AZ,10,FALSE)),IF($X$1=6,(VLOOKUP(B88,'X6'!$B:$AZ,10,FALSE)),IF($X$1=7,(VLOOKUP(B88,'X7'!$B:$AZ,10,FALSE)),IF($X$1=8,(VLOOKUP(B88,'X8'!$B:$AZ,10,FALSE)),IF($X$1=9,(VLOOKUP(B88,'X9'!$B:$AZ,10,FALSE)),IF($X$1=10,(VLOOKUP(B88,'X10'!$B:$AZ,10,FALSE)),IF($X$1=11,(VLOOKUP(B88,'X11'!$B:$AZ,10,FALSE)),IF($X$1=12,(VLOOKUP(B88,'X12'!$B:$AZ,10,FALSE)),IF($X$1=13,(VLOOKUP(B88,'X13'!$B:$AZ,10,FALSE)),"B")))))))))))))))</f>
        <v>9.9909851899549249</v>
      </c>
      <c r="N88" s="185">
        <f ca="1">IF(ISERROR(IF($X$1=1,(VLOOKUP(B88,'X1'!$B:$AZ,45,FALSE)),IF($X$1=2,(VLOOKUP(B88,'X2'!$B:$AZ,45,FALSE)),IF($X$1=3,(VLOOKUP(B88,'X3'!$B:$AZ,45,FALSE)),IF($X$1=4,(VLOOKUP(B88,'X4'!$B:$AZ,45,FALSE)),IF($X$1=5,(VLOOKUP(B88,'X5'!$B:$AZ,45,FALSE)),IF($X$1=6,(VLOOKUP(B88,'X6'!$B:$AZ,45,FALSE)),IF($X$1=7,(VLOOKUP(B88,'X7'!$B:$AZ,45,FALSE)),IF($X$1=8,(VLOOKUP(B88,'X8'!$B:$AZ,45,FALSE)),IF($X$1=9,(VLOOKUP(B88,'X9'!$B:$AZ,45,FALSE)),IF($X$1=10,(VLOOKUP(B88,'X10'!$B:$AZ,45,FALSE)),IF($X$1=11,(VLOOKUP(B88,'X11'!$B:$AZ,45,FALSE)),IF($X$1=12,(VLOOKUP(B88,'X12'!$B:$AZ,45,FALSE)),IF($X$1=13,(VLOOKUP(B88,'X13'!$B:$AZ,45,FALSE)),"B"))))))))))))))=TRUE," ",(IF($X$1=1,(VLOOKUP(B88,'X1'!$B:$AZ,45,FALSE)),IF($X$1=2,(VLOOKUP(B88,'X2'!$B:$AZ,45,FALSE)),IF($X$1=3,(VLOOKUP(B88,'X3'!$B:$AZ,45,FALSE)),IF($X$1=4,(VLOOKUP(B88,'X4'!$B:$AZ,45,FALSE)),IF($X$1=5,(VLOOKUP(B88,'X5'!$B:$AZ,45,FALSE)),IF($X$1=6,(VLOOKUP(B88,'X6'!$B:$AZ,45,FALSE)),IF($X$1=7,(VLOOKUP(B88,'X7'!$B:$AZ,45,FALSE)),IF($X$1=8,(VLOOKUP(B88,'X8'!$B:$AZ,45,FALSE)),IF($X$1=9,(VLOOKUP(B88,'X9'!$B:$AZ,45,FALSE)),IF($X$1=10,(VLOOKUP(B88,'X10'!$B:$AZ,45,FALSE)),IF($X$1=11,(VLOOKUP(B88,'X11'!$B:$AZ,45,FALSE)),IF($X$1=12,(VLOOKUP(B88,'X12'!$B:$AZ,45,FALSE)),IF($X$1=13,(VLOOKUP(B88,'X13'!$B:$AZ,45,FALSE)),"B")))))))))))))))</f>
        <v>-38.992719424835556</v>
      </c>
      <c r="O88" s="184">
        <f ca="1">IF(ISERROR(IF($X$1=1,(VLOOKUP(B88,'X1'!$B:$AZ,11,FALSE)),IF($X$1=2,(VLOOKUP(B88,'X2'!$B:$AZ,11,FALSE)),IF($X$1=3,(VLOOKUP(B88,'X3'!$B:$AZ,11,FALSE)),IF($X$1=4,(VLOOKUP(B88,'X4'!$B:$AZ,11,FALSE)),IF($X$1=5,(VLOOKUP(B88,'X5'!$B:$AZ,11,FALSE)),IF($X$1=6,(VLOOKUP(B88,'X6'!$B:$AZ,11,FALSE)),IF($X$1=7,(VLOOKUP(B88,'X7'!$B:$AZ,11,FALSE)),IF($X$1=8,(VLOOKUP(B88,'X8'!$B:$AZ,11,FALSE)),IF($X$1=9,(VLOOKUP(B88,'X9'!$B:$AZ,11,FALSE)),IF($X$1=10,(VLOOKUP(B88,'X10'!$B:$AZ,11,FALSE)),IF($X$1=11,(VLOOKUP(B88,'X11'!$B:$AZ,11,FALSE)),IF($X$1=12,(VLOOKUP(B88,'X12'!$B:$AZ,11,FALSE)),IF($X$1=13,(VLOOKUP(B88,'X13'!$B:$AZ,11,FALSE)),"B"))))))))))))))=TRUE," ",(IF($X$1=1,(VLOOKUP(B88,'X1'!$B:$AZ,11,FALSE)),IF($X$1=2,(VLOOKUP(B88,'X2'!$B:$AZ,11,FALSE)),IF($X$1=3,(VLOOKUP(B88,'X3'!$B:$AZ,11,FALSE)),IF($X$1=4,(VLOOKUP(B88,'X4'!$B:$AZ,11,FALSE)),IF($X$1=5,(VLOOKUP(B88,'X5'!$B:$AZ,11,FALSE)),IF($X$1=6,(VLOOKUP(B88,'X6'!$B:$AZ,11,FALSE)),IF($X$1=7,(VLOOKUP(B88,'X7'!$B:$AZ,11,FALSE)),IF($X$1=8,(VLOOKUP(B88,'X8'!$B:$AZ,11,FALSE)),IF($X$1=9,(VLOOKUP(B88,'X9'!$B:$AZ,11,FALSE)),IF($X$1=10,(VLOOKUP(B88,'X10'!$B:$AZ,11,FALSE)),IF($X$1=11,(VLOOKUP(B88,'X11'!$B:$AZ,11,FALSE)),IF($X$1=12,(VLOOKUP(B88,'X12'!$B:$AZ,11,FALSE)),IF($X$1=13,(VLOOKUP(B88,'X13'!$B:$AZ,11,FALSE)),"B")))))))))))))))</f>
        <v>4.2732279301649259</v>
      </c>
      <c r="P88" s="184">
        <f ca="1">IF(ISERROR(IF($X$1=1,(VLOOKUP(B88,'X1'!$B:$AZ,12,FALSE)),IF($X$1=2,(VLOOKUP(B88,'X2'!$B:$AZ,12,FALSE)),IF($X$1=3,(VLOOKUP(B88,'X3'!$B:$AZ,12,FALSE)),IF($X$1=4,(VLOOKUP(B88,'X4'!$B:$AZ,12,FALSE)),IF($X$1=5,(VLOOKUP(B88,'X5'!$B:$AZ,12,FALSE)),IF($X$1=6,(VLOOKUP(B88,'X6'!$B:$AZ,12,FALSE)),IF($X$1=7,(VLOOKUP(B88,'X7'!$B:$AZ,12,FALSE)),IF($X$1=8,(VLOOKUP(B88,'X8'!$B:$AZ,12,FALSE)),IF($X$1=9,(VLOOKUP(B88,'X9'!$B:$AZ,12,FALSE)),IF($X$1=10,(VLOOKUP(B88,'X10'!$B:$AZ,12,FALSE)),IF($X$1=11,(VLOOKUP(B88,'X11'!$B:$AZ,12,FALSE)),IF($X$1=12,(VLOOKUP(B88,'X12'!$B:$AZ,12,FALSE)),IF($X$1=13,(VLOOKUP(B88,'X13'!$B:$AZ,12,FALSE)),"B"))))))))))))))=TRUE," ",(IF($X$1=1,(VLOOKUP(B88,'X1'!$B:$AZ,12,FALSE)),IF($X$1=2,(VLOOKUP(B88,'X2'!$B:$AZ,12,FALSE)),IF($X$1=3,(VLOOKUP(B88,'X3'!$B:$AZ,12,FALSE)),IF($X$1=4,(VLOOKUP(B88,'X4'!$B:$AZ,12,FALSE)),IF($X$1=5,(VLOOKUP(B88,'X5'!$B:$AZ,12,FALSE)),IF($X$1=6,(VLOOKUP(B88,'X6'!$B:$AZ,12,FALSE)),IF($X$1=7,(VLOOKUP(B88,'X7'!$B:$AZ,12,FALSE)),IF($X$1=8,(VLOOKUP(B88,'X8'!$B:$AZ,12,FALSE)),IF($X$1=9,(VLOOKUP(B88,'X9'!$B:$AZ,12,FALSE)),IF($X$1=10,(VLOOKUP(B88,'X10'!$B:$AZ,12,FALSE)),IF($X$1=11,(VLOOKUP(B88,'X11'!$B:$AZ,12,FALSE)),IF($X$1=12,(VLOOKUP(B88,'X12'!$B:$AZ,12,FALSE)),IF($X$1=13,(VLOOKUP(B88,'X13'!$B:$AZ,12,FALSE)),"B")))))))))))))))</f>
        <v>4.0762316617973697</v>
      </c>
      <c r="Q88" s="185">
        <f ca="1">IF(ISERROR(IF($X$1=1,(VLOOKUP(B88,'X1'!$B:$AZ,46,FALSE)),IF($X$1=2,(VLOOKUP(B88,'X2'!$B:$AZ,46,FALSE)),IF($X$1=3,(VLOOKUP(B88,'X3'!$B:$AZ,46,FALSE)),IF($X$1=4,(VLOOKUP(B88,'X4'!$B:$AZ,46,FALSE)),IF($X$1=5,(VLOOKUP(B88,'X5'!$B:$AZ,46,FALSE)),IF($X$1=6,(VLOOKUP(B88,'X6'!$B:$AZ,46,FALSE)),IF($X$1=7,(VLOOKUP(B88,'X7'!$B:$AZ,46,FALSE)),IF($X$1=8,(VLOOKUP(B88,'X8'!$B:$AZ,46,FALSE)),IF($X$1=9,(VLOOKUP(B88,'X9'!$B:$AZ,46,FALSE)),IF($X$1=10,(VLOOKUP(B88,'X10'!$B:$AZ,46,FALSE)),IF($X$1=11,(VLOOKUP(B88,'X11'!$B:$AZ,46,FALSE)),IF($X$1=12,(VLOOKUP(B88,'X12'!$B:$AZ,46,FALSE)),IF($X$1=13,(VLOOKUP(B88,'X13'!$B:$AZ,46,FALSE)),"B"))))))))))))))=TRUE," ",(IF($X$1=1,(VLOOKUP(B88,'X1'!$B:$AZ,46,FALSE)),IF($X$1=2,(VLOOKUP(B88,'X2'!$B:$AZ,46,FALSE)),IF($X$1=3,(VLOOKUP(B88,'X3'!$B:$AZ,46,FALSE)),IF($X$1=4,(VLOOKUP(B88,'X4'!$B:$AZ,46,FALSE)),IF($X$1=5,(VLOOKUP(B88,'X5'!$B:$AZ,46,FALSE)),IF($X$1=6,(VLOOKUP(B88,'X6'!$B:$AZ,46,FALSE)),IF($X$1=7,(VLOOKUP(B88,'X7'!$B:$AZ,46,FALSE)),IF($X$1=8,(VLOOKUP(B88,'X8'!$B:$AZ,46,FALSE)),IF($X$1=9,(VLOOKUP(B88,'X9'!$B:$AZ,46,FALSE)),IF($X$1=10,(VLOOKUP(B88,'X10'!$B:$AZ,46,FALSE)),IF($X$1=11,(VLOOKUP(B88,'X11'!$B:$AZ,46,FALSE)),IF($X$1=12,(VLOOKUP(B88,'X12'!$B:$AZ,46,FALSE)),IF($X$1=13,(VLOOKUP(B88,'X13'!$B:$AZ,46,FALSE)),"B")))))))))))))))</f>
        <v>-64.690433877145196</v>
      </c>
      <c r="R88" s="185">
        <f ca="1">IF(ISERROR(IF($X$1=1,(VLOOKUP(B88,'X1'!$B:$AZ,15,FALSE)),IF($X$1=2,(VLOOKUP(B88,'X2'!$B:$AZ,15,FALSE)),IF($X$1=3,(VLOOKUP(B88,'X3'!$B:$AZ,15,FALSE)),IF($X$1=4,(VLOOKUP(B88,'X4'!$B:$AZ,15,FALSE)),IF($X$1=5,(VLOOKUP(B88,'X5'!$B:$AZ,15,FALSE)),IF($X$1=6,(VLOOKUP(B88,'X6'!$B:$AZ,15,FALSE)),IF($X$1=7,(VLOOKUP(B88,'X7'!$B:$AZ,15,FALSE)),IF($X$1=8,(VLOOKUP(B88,'X8'!$B:$AZ,15,FALSE)),IF($X$1=9,(VLOOKUP(B88,'X9'!$B:$AZ,15,FALSE)),IF($X$1=10,(VLOOKUP(B88,'X10'!$B:$AZ,15,FALSE)),IF($X$1=11,(VLOOKUP(B88,'X11'!$B:$AZ,15,FALSE)),IF($X$1=12,(VLOOKUP(B88,'X12'!$B:$AZ,15,FALSE)),IF($X$1=13,(VLOOKUP(B88,'X13'!$B:$AZ,15,FALSE)),"B"))))))))))))))=TRUE," ",(IF($X$1=1,(VLOOKUP(B88,'X1'!$B:$AZ,15,FALSE)),IF($X$1=2,(VLOOKUP(B88,'X2'!$B:$AZ,15,FALSE)),IF($X$1=3,(VLOOKUP(B88,'X3'!$B:$AZ,15,FALSE)),IF($X$1=4,(VLOOKUP(B88,'X4'!$B:$AZ,15,FALSE)),IF($X$1=5,(VLOOKUP(B88,'X5'!$B:$AZ,15,FALSE)),IF($X$1=6,(VLOOKUP(B88,'X6'!$B:$AZ,15,FALSE)),IF($X$1=7,(VLOOKUP(B88,'X7'!$B:$AZ,15,FALSE)),IF($X$1=8,(VLOOKUP(B88,'X8'!$B:$AZ,15,FALSE)),IF($X$1=9,(VLOOKUP(B88,'X9'!$B:$AZ,15,FALSE)),IF($X$1=10,(VLOOKUP(B88,'X10'!$B:$AZ,15,FALSE)),IF($X$1=11,(VLOOKUP(B88,'X11'!$B:$AZ,15,FALSE)),IF($X$1=12,(VLOOKUP(B88,'X12'!$B:$AZ,15,FALSE)),IF($X$1=13,(VLOOKUP(B88,'X13'!$B:$AZ,15,FALSE)),"B")))))))))))))))</f>
        <v>10.058391337973706</v>
      </c>
      <c r="S88" s="185">
        <f ca="1">IF(ISERROR(IF((IF($X$1=1,(VLOOKUP(B88,'X1'!$B:$AZ,14,FALSE)),(IF($X$1=2,(VLOOKUP(B88,'X2'!$B:$AZ,14,FALSE)),(IF($X$1=3,(VLOOKUP(B88,'X3'!$B:$AZ,14,FALSE)),(IF($X$1=4,(VLOOKUP(B88,'X4'!$B:$AZ,14,FALSE)),(IF($X$1=5,(VLOOKUP(B88,'X5'!$B:$AZ,14,FALSE)),(IF($X$1=6,(VLOOKUP(B88,'X6'!$B:$AZ,14,FALSE)),(IF($X$1=7,(VLOOKUP(B88,'X7'!$B:$AZ,14,FALSE)),(IF($X$1=8,(VLOOKUP(B88,'X8'!$B:$AZ,14,FALSE)),(IF($X$1=9,(VLOOKUP(B88,'X9'!$B:$AZ,14,FALSE)),(IF($X$1=10,(VLOOKUP(B88,'X10'!$B:$AZ,14,FALSE)),(IF($X$1=11,(VLOOKUP(B88,'X11'!$B:$AZ,14,FALSE)),(IF($X$1=12,(VLOOKUP(B88,'X12'!$B:$AZ,14,FALSE)),(VLOOKUP(B88,'X13'!$B:$AZ,14,FALSE))))))))))))))))))))))))))=$V$1," ",(IF($X$1=1,(VLOOKUP(B88,'X1'!$B:$AZ,14,FALSE)),(IF($X$1=2,(VLOOKUP(B88,'X2'!$B:$AZ,14,FALSE)),(IF($X$1=3,(VLOOKUP(B88,'X3'!$B:$AZ,14,FALSE)),(IF($X$1=4,(VLOOKUP(B88,'X4'!$B:$AZ,14,FALSE)),(IF($X$1=5,(VLOOKUP(B88,'X5'!$B:$AZ,14,FALSE)),(IF($X$1=6,(VLOOKUP(B88,'X6'!$B:$AZ,14,FALSE)),(IF($X$1=7,(VLOOKUP(B88,'X7'!$B:$AZ,14,FALSE)),(IF($X$1=8,(VLOOKUP(B88,'X8'!$B:$AZ,14,FALSE)),(IF($X$1=9,(VLOOKUP(B88,'X9'!$B:$AZ,14,FALSE)),(IF($X$1=10,(VLOOKUP(B88,'X10'!$B:$AZ,14,FALSE)),(IF($X$1=11,(VLOOKUP(B88,'X11'!$B:$AZ,14,FALSE)),(IF($X$1=12,(VLOOKUP(B88,'X12'!$B:$AZ,14,FALSE)),(VLOOKUP(B88,'X13'!$B:$AZ,14,FALSE))))))))))))))))))))))))))))=TRUE," ",(IF((IF($X$1=1,(VLOOKUP(B88,'X1'!$B:$AZ,14,FALSE)),(IF($X$1=2,(VLOOKUP(B88,'X2'!$B:$AZ,14,FALSE)),(IF($X$1=3,(VLOOKUP(B88,'X3'!$B:$AZ,14,FALSE)),(IF($X$1=4,(VLOOKUP(B88,'X4'!$B:$AZ,14,FALSE)),(IF($X$1=5,(VLOOKUP(B88,'X5'!$B:$AZ,14,FALSE)),(IF($X$1=6,(VLOOKUP(B88,'X6'!$B:$AZ,14,FALSE)),(IF($X$1=7,(VLOOKUP(B88,'X7'!$B:$AZ,14,FALSE)),(IF($X$1=8,(VLOOKUP(B88,'X8'!$B:$AZ,14,FALSE)),(IF($X$1=9,(VLOOKUP(B88,'X9'!$B:$AZ,14,FALSE)),(IF($X$1=10,(VLOOKUP(B88,'X10'!$B:$AZ,14,FALSE)),(IF($X$1=11,(VLOOKUP(B88,'X11'!$B:$AZ,14,FALSE)),(IF($X$1=12,(VLOOKUP(B88,'X12'!$B:$AZ,14,FALSE)),(VLOOKUP(B88,'X13'!$B:$AZ,14,FALSE))))))))))))))))))))))))))=$V$1," ",(IF($X$1=1,(VLOOKUP(B88,'X1'!$B:$AZ,14,FALSE)),(IF($X$1=2,(VLOOKUP(B88,'X2'!$B:$AZ,14,FALSE)),(IF($X$1=3,(VLOOKUP(B88,'X3'!$B:$AZ,14,FALSE)),(IF($X$1=4,(VLOOKUP(B88,'X4'!$B:$AZ,14,FALSE)),(IF($X$1=5,(VLOOKUP(B88,'X5'!$B:$AZ,14,FALSE)),(IF($X$1=6,(VLOOKUP(B88,'X6'!$B:$AZ,14,FALSE)),(IF($X$1=7,(VLOOKUP(B88,'X7'!$B:$AZ,14,FALSE)),(IF($X$1=8,(VLOOKUP(B88,'X8'!$B:$AZ,14,FALSE)),(IF($X$1=9,(VLOOKUP(B88,'X9'!$B:$AZ,14,FALSE)),(IF($X$1=10,(VLOOKUP(B88,'X10'!$B:$AZ,14,FALSE)),(IF($X$1=11,(VLOOKUP(B88,'X11'!$B:$AZ,14,FALSE)),(IF($X$1=12,(VLOOKUP(B88,'X12'!$B:$AZ,14,FALSE)),(VLOOKUP(B88,'X13'!$B:$AZ,14,FALSE)))))))))))))))))))))))))))))</f>
        <v>-36.234946122966406</v>
      </c>
      <c r="V88" s="43"/>
      <c r="W88" s="43" t="s">
        <v>761</v>
      </c>
      <c r="X88" s="43"/>
      <c r="Y88" s="43" t="s">
        <v>148</v>
      </c>
      <c r="AD88" s="63" t="s">
        <v>143</v>
      </c>
      <c r="AE88" s="101">
        <f ca="1">(AE86/AE87)</f>
        <v>1.4871959492038834E-2</v>
      </c>
      <c r="AF88" s="101">
        <f t="shared" ref="AF88:BJ88" si="22">AF86/AF87</f>
        <v>0</v>
      </c>
      <c r="AG88" s="101">
        <f t="shared" si="22"/>
        <v>0</v>
      </c>
      <c r="AH88" s="101">
        <f t="shared" si="22"/>
        <v>0</v>
      </c>
      <c r="AI88" s="101">
        <f t="shared" si="22"/>
        <v>0</v>
      </c>
      <c r="AJ88" s="101">
        <f t="shared" si="22"/>
        <v>0</v>
      </c>
      <c r="AK88" s="101">
        <f t="shared" si="22"/>
        <v>0</v>
      </c>
      <c r="AL88" s="101">
        <f t="shared" ca="1" si="22"/>
        <v>0</v>
      </c>
      <c r="AM88" s="101">
        <f t="shared" ca="1" si="22"/>
        <v>0</v>
      </c>
      <c r="AN88" s="101">
        <f t="shared" ca="1" si="22"/>
        <v>0</v>
      </c>
      <c r="AO88" s="101">
        <f t="shared" ca="1" si="22"/>
        <v>0</v>
      </c>
      <c r="AP88" s="101">
        <f t="shared" ca="1" si="22"/>
        <v>0</v>
      </c>
      <c r="AQ88" s="101">
        <f t="shared" ca="1" si="22"/>
        <v>0</v>
      </c>
      <c r="AR88" s="101">
        <f t="shared" ca="1" si="22"/>
        <v>0</v>
      </c>
      <c r="AS88" s="101">
        <f t="shared" ca="1" si="22"/>
        <v>0</v>
      </c>
      <c r="AT88" s="101">
        <f t="shared" ca="1" si="22"/>
        <v>0</v>
      </c>
      <c r="AU88" s="101">
        <f t="shared" ca="1" si="22"/>
        <v>0</v>
      </c>
      <c r="AV88" s="101">
        <f t="shared" ca="1" si="22"/>
        <v>0</v>
      </c>
      <c r="AW88" s="101">
        <f t="shared" ca="1" si="22"/>
        <v>0</v>
      </c>
      <c r="AX88" s="101">
        <f t="shared" ca="1" si="22"/>
        <v>0</v>
      </c>
      <c r="AY88" s="101">
        <f t="shared" ca="1" si="22"/>
        <v>0</v>
      </c>
      <c r="AZ88" s="101">
        <f t="shared" ca="1" si="22"/>
        <v>0</v>
      </c>
      <c r="BA88" s="101">
        <f t="shared" ca="1" si="22"/>
        <v>0</v>
      </c>
      <c r="BB88" s="101">
        <f t="shared" ca="1" si="22"/>
        <v>0</v>
      </c>
      <c r="BC88" s="101">
        <f t="shared" ca="1" si="22"/>
        <v>0</v>
      </c>
      <c r="BD88" s="101">
        <f t="shared" ca="1" si="22"/>
        <v>0</v>
      </c>
      <c r="BE88" s="101">
        <f t="shared" ca="1" si="22"/>
        <v>0</v>
      </c>
      <c r="BF88" s="101">
        <f t="shared" ca="1" si="22"/>
        <v>0</v>
      </c>
      <c r="BG88" s="101">
        <f t="shared" ca="1" si="22"/>
        <v>0</v>
      </c>
      <c r="BH88" s="101">
        <f t="shared" ca="1" si="22"/>
        <v>0</v>
      </c>
      <c r="BI88" s="101">
        <f t="shared" ca="1" si="22"/>
        <v>0</v>
      </c>
      <c r="BJ88" s="101">
        <f t="shared" ca="1" si="22"/>
        <v>0</v>
      </c>
      <c r="BK88" s="101">
        <f ca="1">BK86/BK87</f>
        <v>0</v>
      </c>
      <c r="BL88" s="101">
        <f t="shared" ref="BL88:DE88" ca="1" si="23">BL86/BL87</f>
        <v>0</v>
      </c>
      <c r="BM88" s="101">
        <f t="shared" ca="1" si="23"/>
        <v>0</v>
      </c>
      <c r="BN88" s="101">
        <f t="shared" ca="1" si="23"/>
        <v>0</v>
      </c>
      <c r="BO88" s="101">
        <f t="shared" ca="1" si="23"/>
        <v>0</v>
      </c>
      <c r="BP88" s="101">
        <f t="shared" ca="1" si="23"/>
        <v>9.463974222206531E-3</v>
      </c>
      <c r="BQ88" s="101">
        <f t="shared" ca="1" si="23"/>
        <v>1.9841269841269842</v>
      </c>
      <c r="BR88" s="101">
        <f t="shared" ca="1" si="23"/>
        <v>3.9317716054278615</v>
      </c>
      <c r="BS88" s="101">
        <f t="shared" ca="1" si="23"/>
        <v>4.6313642499956353</v>
      </c>
      <c r="BT88" s="101">
        <f t="shared" ca="1" si="23"/>
        <v>0.35649790039381213</v>
      </c>
      <c r="BU88" s="101">
        <f t="shared" ca="1" si="23"/>
        <v>68.396902168121215</v>
      </c>
      <c r="BV88" s="101">
        <f t="shared" ca="1" si="23"/>
        <v>0</v>
      </c>
      <c r="BW88" s="101">
        <f t="shared" ca="1" si="23"/>
        <v>0</v>
      </c>
      <c r="BX88" s="101">
        <f t="shared" ca="1" si="23"/>
        <v>0</v>
      </c>
      <c r="BY88" s="101">
        <f t="shared" ca="1" si="23"/>
        <v>0</v>
      </c>
      <c r="BZ88" s="101">
        <f t="shared" ca="1" si="23"/>
        <v>0</v>
      </c>
      <c r="CA88" s="101">
        <f t="shared" ca="1" si="23"/>
        <v>0</v>
      </c>
      <c r="CB88" s="101">
        <f t="shared" ca="1" si="23"/>
        <v>0</v>
      </c>
      <c r="CC88" s="101">
        <f t="shared" ca="1" si="23"/>
        <v>0</v>
      </c>
      <c r="CD88" s="101">
        <f t="shared" ca="1" si="23"/>
        <v>0</v>
      </c>
      <c r="CE88" s="101">
        <f t="shared" ca="1" si="23"/>
        <v>0</v>
      </c>
      <c r="CF88" s="101">
        <f t="shared" ca="1" si="23"/>
        <v>0</v>
      </c>
      <c r="CG88" s="101">
        <f t="shared" ca="1" si="23"/>
        <v>0</v>
      </c>
      <c r="CH88" s="101">
        <f t="shared" ca="1" si="23"/>
        <v>0</v>
      </c>
      <c r="CI88" s="101">
        <f t="shared" ca="1" si="23"/>
        <v>0</v>
      </c>
      <c r="CJ88" s="101">
        <f t="shared" ca="1" si="23"/>
        <v>0</v>
      </c>
      <c r="CK88" s="101">
        <f t="shared" ca="1" si="23"/>
        <v>0</v>
      </c>
      <c r="CL88" s="101">
        <f t="shared" ca="1" si="23"/>
        <v>0</v>
      </c>
      <c r="CM88" s="101">
        <f t="shared" ca="1" si="23"/>
        <v>0</v>
      </c>
      <c r="CN88" s="101">
        <f t="shared" ca="1" si="23"/>
        <v>0</v>
      </c>
      <c r="CO88" s="101">
        <f t="shared" ca="1" si="23"/>
        <v>0</v>
      </c>
      <c r="CP88" s="101">
        <f t="shared" ca="1" si="23"/>
        <v>0</v>
      </c>
      <c r="CQ88" s="101">
        <f t="shared" ca="1" si="23"/>
        <v>0</v>
      </c>
      <c r="CR88" s="101">
        <f t="shared" ca="1" si="23"/>
        <v>0</v>
      </c>
      <c r="CS88" s="101">
        <f t="shared" ca="1" si="23"/>
        <v>0</v>
      </c>
      <c r="CT88" s="101">
        <f t="shared" ca="1" si="23"/>
        <v>0</v>
      </c>
      <c r="CU88" s="101">
        <f t="shared" ca="1" si="23"/>
        <v>0</v>
      </c>
      <c r="CV88" s="101">
        <f t="shared" ca="1" si="23"/>
        <v>0</v>
      </c>
      <c r="CW88" s="101">
        <f t="shared" ca="1" si="23"/>
        <v>0</v>
      </c>
      <c r="CX88" s="101">
        <f t="shared" ca="1" si="23"/>
        <v>0</v>
      </c>
      <c r="CY88" s="101">
        <f t="shared" ca="1" si="23"/>
        <v>0</v>
      </c>
      <c r="CZ88" s="101">
        <f t="shared" ca="1" si="23"/>
        <v>0</v>
      </c>
      <c r="DA88" s="101">
        <f t="shared" ca="1" si="23"/>
        <v>0</v>
      </c>
      <c r="DB88" s="101">
        <f t="shared" ca="1" si="23"/>
        <v>0</v>
      </c>
      <c r="DC88" s="101">
        <f t="shared" ca="1" si="23"/>
        <v>0</v>
      </c>
      <c r="DD88" s="101">
        <f t="shared" ca="1" si="23"/>
        <v>0</v>
      </c>
      <c r="DE88" s="101">
        <f t="shared" ca="1" si="23"/>
        <v>0</v>
      </c>
    </row>
    <row r="89" spans="1:109" ht="14.1" customHeight="1" x14ac:dyDescent="0.2">
      <c r="A89" s="156" t="s">
        <v>1058</v>
      </c>
      <c r="B89" s="122" t="str">
        <f>IF(ISERROR(IF($U$16=1,(VLOOKUP(A89,$AC$89:$AH$125,2,FALSE)),IF((IF($X$1=1,'X1'!B48,(IF($X$1=2,'X2'!B48,(IF($X$1=3,'X3'!B48,(IF($X$1=4,'X4'!B48,(IF($X$1=5,'X5'!B48,(IF($X$1=6,'X6'!B48,(IF($X$1=7,'X7'!B48,(IF($X$1=8,'X8'!B48,(IF($X$1=9,'X9'!B48,(IF($X$1=10,'X10'!B48,(IF($X$1=11,'X11'!B48,(IF($X$1=12,'X12'!B48,'X13'!B48))))))))))))))))))))))))="","",(IF($X$1=1,'X1'!B48,(IF($X$1=2,'X2'!B48,(IF($X$1=3,'X3'!B48,(IF($X$1=4,'X4'!B48,(IF($X$1=5,'X5'!B48,(IF($X$1=6,'X6'!B48,(IF($X$1=7,'X7'!B48,(IF($X$1=8,'X8'!B48,(IF($X$1=9,'X9'!B48,(IF($X$1=10,'X10'!B48,(IF($X$1=11,'X11'!B48,(IF($X$1=12,'X12'!B48,'X13'!B48)))))))))))))))))))))))))))=TRUE," ",(IF($U$16=1,(VLOOKUP(A89,$AC$89:$AH$125,2,FALSE)),IF((IF($X$1=1,'X1'!B48,(IF($X$1=2,'X2'!B48,(IF($X$1=3,'X3'!B48,(IF($X$1=4,'X4'!B48,(IF($X$1=5,'X5'!B48,(IF($X$1=6,'X6'!B48,(IF($X$1=7,'X7'!B48,(IF($X$1=8,'X8'!B48,(IF($X$1=9,'X9'!B48,(IF($X$1=10,'X10'!B48,(IF($X$1=11,'X11'!B48,(IF($X$1=12,'X12'!B48,'X13'!B48))))))))))))))))))))))))="","",(IF($X$1=1,'X1'!B48,(IF($X$1=2,'X2'!B48,(IF($X$1=3,'X3'!B48,(IF($X$1=4,'X4'!B48,(IF($X$1=5,'X5'!B48,(IF($X$1=6,'X6'!B48,(IF($X$1=7,'X7'!B48,(IF($X$1=8,'X8'!B48,(IF($X$1=9,'X9'!B48,(IF($X$1=10,'X10'!B48,(IF($X$1=11,'X11'!B48,(IF($X$1=12,'X12'!B48,'X13'!B48))))))))))))))))))))))))))))</f>
        <v>MAIL RM Equity</v>
      </c>
      <c r="C89" s="181" t="str">
        <f ca="1">IF(ISERROR(IF($X$1=1,(VLOOKUP(B89,'X1'!$B:$AZ,47,FALSE)),IF($X$1=2,(VLOOKUP(B89,'X2'!$B:$AZ,47,FALSE)),IF($X$1=3,(VLOOKUP(B89,'X3'!$B:$AZ,47,FALSE)),IF($X$1=4,(VLOOKUP(B89,'X4'!$B:$AZ,47,FALSE)),IF($X$1=5,(VLOOKUP(B89,'X5'!$B:$AZ,47,FALSE)),IF($X$1=6,(VLOOKUP(B89,'X6'!$B:$AZ,47,FALSE)),IF($X$1=7,(VLOOKUP(B89,'X7'!$B:$AZ,47,FALSE)),IF($X$1=8,(VLOOKUP(B89,'X8'!$B:$AZ,47,FALSE)),IF($X$1=9,(VLOOKUP(B89,'X9'!$B:$AZ,47,FALSE)),IF($X$1=10,(VLOOKUP(B89,'X10'!$B:$AZ,47,FALSE)),IF($X$1=11,(VLOOKUP(B89,'X11'!$B:$AZ,47,FALSE)),IF($X$1=12,(VLOOKUP(B89,'X12'!$B:$AZ,47,FALSE)),IF($X$1=13,(VLOOKUP(B89,'X13'!$B:$AZ,47,FALSE)),"B"))))))))))))))=TRUE," ",(IF($X$1=1,(VLOOKUP(B89,'X1'!$B:$AZ,47,FALSE)),IF($X$1=2,(VLOOKUP(B89,'X2'!$B:$AZ,47,FALSE)),IF($X$1=3,(VLOOKUP(B89,'X3'!$B:$AZ,47,FALSE)),IF($X$1=4,(VLOOKUP(B89,'X4'!$B:$AZ,47,FALSE)),IF($X$1=5,(VLOOKUP(B89,'X5'!$B:$AZ,47,FALSE)),IF($X$1=6,(VLOOKUP(B89,'X6'!$B:$AZ,47,FALSE)),IF($X$1=7,(VLOOKUP(B89,'X7'!$B:$AZ,47,FALSE)),IF($X$1=8,(VLOOKUP(B89,'X8'!$B:$AZ,47,FALSE)),IF($X$1=9,(VLOOKUP(B89,'X9'!$B:$AZ,47,FALSE)),IF($X$1=10,(VLOOKUP(B89,'X10'!$B:$AZ,47,FALSE)),IF($X$1=11,(VLOOKUP(B89,'X11'!$B:$AZ,47,FALSE)),IF($X$1=12,(VLOOKUP(B89,'X12'!$B:$AZ,47,FALSE)),IF($X$1=13,(VLOOKUP(B89,'X13'!$B:$AZ,47,FALSE)),"B")))))))))))))))</f>
        <v>Mail.Ru Group Ltd</v>
      </c>
      <c r="D89" s="181" t="str">
        <f ca="1">IF(ISERROR(IF($X$1=1,(VLOOKUP(B89,'X1'!$B:$AP,41,FALSE)),IF($X$1=2,(VLOOKUP(B89,'X2'!$B:$AP,41,FALSE)),IF($X$1=3,(VLOOKUP(B89,'X3'!$B:$AP,41,FALSE)),IF($X$1=4,(VLOOKUP(B89,'X4'!$B:$AP,41,FALSE)),IF($X$1=5,(VLOOKUP(B89,'X5'!$B:$AP,41,FALSE)),IF($X$1=6,(VLOOKUP(B89,'X6'!$B:$AP,41,FALSE)),IF($X$1=7,(VLOOKUP(B89,'X7'!$B:$AP,41,FALSE)),IF($X$1=8,(VLOOKUP(B89,'X8'!$B:$AP,41,FALSE)),IF($X$1=9,(VLOOKUP(B89,'X9'!$B:$AP,41,FALSE)),IF($X$1=10,(VLOOKUP(B89,'X10'!$B:$AP,41,FALSE)),IF($X$1=11,(VLOOKUP(B89,'X11'!$B:$AP,41,FALSE)),IF($X$1=12,(VLOOKUP(B89,'X12'!$B:$AP,41,FALSE)),IF($X$1=13,(VLOOKUP(B89,'X13'!$B:$AP,41,FALSE)),"B"))))))))))))))=TRUE," ",(IF($X$1=1,(VLOOKUP(B89,'X1'!$B:$AP,41,FALSE)),IF($X$1=2,(VLOOKUP(B89,'X2'!$B:$AP,41,FALSE)),IF($X$1=3,(VLOOKUP(B89,'X3'!$B:$AP,41,FALSE)),IF($X$1=4,(VLOOKUP(B89,'X4'!$B:$AP,41,FALSE)),IF($X$1=5,(VLOOKUP(B89,'X5'!$B:$AP,41,FALSE)),IF($X$1=6,(VLOOKUP(B89,'X6'!$B:$AP,41,FALSE)),IF($X$1=7,(VLOOKUP(B89,'X7'!$B:$AP,41,FALSE)),IF($X$1=8,(VLOOKUP(B89,'X8'!$B:$AP,41,FALSE)),IF($X$1=9,(VLOOKUP(B89,'X9'!$B:$AP,41,FALSE)),IF($X$1=10,(VLOOKUP(B89,'X10'!$B:$AP,41,FALSE)),IF($X$1=11,(VLOOKUP(B89,'X11'!$B:$AP,41,FALSE)),IF($X$1=12,(VLOOKUP(B89,'X12'!$B:$AP,41,FALSE)),IF($X$1=13,(VLOOKUP(B89,'X13'!$B:$AP,41,FALSE)),"B")))))))))))))))</f>
        <v>Internet Media &amp; Services</v>
      </c>
      <c r="E89" s="182">
        <f ca="1">IF(ISERROR(IF($X$1=1,(VLOOKUP(B89,'X1'!$B:$AP,7,FALSE)),IF($X$1=2,(VLOOKUP(B89,'X2'!$B:$AP,7,FALSE)),IF($X$1=3,(VLOOKUP(B89,'X3'!$B:$AP,7,FALSE)),IF($X$1=4,(VLOOKUP(B89,'X4'!$B:$AP,7,FALSE)),IF($X$1=5,(VLOOKUP(B89,'X5'!$B:$AP,7,FALSE)),IF($X$1=6,(VLOOKUP(B89,'X6'!$B:$AP,7,FALSE)),IF($X$1=7,(VLOOKUP(B89,'X7'!$B:$AP,7,FALSE)),IF($X$1=8,(VLOOKUP(B89,'X8'!$B:$AP,7,FALSE)),IF($X$1=9,(VLOOKUP(B89,'X9'!$B:$AP,7,FALSE)),IF($X$1=10,(VLOOKUP(B89,'X10'!$B:$AP,7,FALSE)),IF($X$1=11,(VLOOKUP(B89,'X11'!$B:$AP,7,FALSE)),IF($X$1=12,(VLOOKUP(B89,'X12'!$B:$AP,7,FALSE)),IF($X$1=13,(VLOOKUP(B89,'X13'!$B:$AP,7,FALSE)),"B"))))))))))))))=TRUE," ",(IF($X$1=1,(VLOOKUP(B89,'X1'!$B:$AP,7,FALSE)),IF($X$1=2,(VLOOKUP(B89,'X2'!$B:$AP,7,FALSE)),IF($X$1=3,(VLOOKUP(B89,'X3'!$B:$AP,7,FALSE)),IF($X$1=4,(VLOOKUP(B89,'X4'!$B:$AP,7,FALSE)),IF($X$1=5,(VLOOKUP(B89,'X5'!$B:$AP,7,FALSE)),IF($X$1=6,(VLOOKUP(B89,'X6'!$B:$AP,7,FALSE)),IF($X$1=7,(VLOOKUP(B89,'X7'!$B:$AP,7,FALSE)),IF($X$1=8,(VLOOKUP(B89,'X8'!$B:$AP,7,FALSE)),IF($X$1=9,(VLOOKUP(B89,'X9'!$B:$AP,7,FALSE)),IF($X$1=10,(VLOOKUP(B89,'X10'!$B:$AP,7,FALSE)),IF($X$1=11,(VLOOKUP(B89,'X11'!$B:$AP,7,FALSE)),IF($X$1=12,(VLOOKUP(B89,'X12'!$B:$AP,7,FALSE)),IF($X$1=13,(VLOOKUP(B89,'X13'!$B:$AP,7,FALSE)),"B")))))))))))))))</f>
        <v>1595</v>
      </c>
      <c r="F89" s="182">
        <f ca="1">IF(ISERROR(IF((IF($X$1=1,(VLOOKUP(B89,'X1'!$B:$AO,6,FALSE)),(IF($X$1=2,(VLOOKUP(B89,'X2'!$B:$AO,6,FALSE)),(IF($X$1=3,(VLOOKUP(B89,'X3'!$B:$AO,6,FALSE)),(IF($X$1=4,(VLOOKUP(B89,'X4'!$B:$AO,6,FALSE)),(IF($X$1=5,(VLOOKUP(B89,'X5'!$B:$AO,6,FALSE)),(IF($X$1=6,(VLOOKUP(B89,'X6'!$B:$AO,6,FALSE)),(IF($X$1=7,(VLOOKUP(B89,'X7'!$B:$AO,6,FALSE)),(IF($X$1=8,(VLOOKUP(B89,'X8'!$B:$AO,6,FALSE)),(IF($X$1=9,(VLOOKUP(B89,'X9'!$B:$AO,6,FALSE)),(IF($X$1=10,(VLOOKUP(B89,'X10'!$B:$AO,6,FALSE)),(IF($X$1=11,(VLOOKUP(B89,'X11'!$B:$AO,6,FALSE)),(IF($X$1=12,(VLOOKUP(B89,'X12'!$B:$AO,6,FALSE)),(VLOOKUP(B89,'X13'!$B:$AO,6,FALSE))))))))))))))))))))))))))=$V$1," ",(IF($X$1=1,(VLOOKUP(B89,'X1'!$B:$AO,6,FALSE)),(IF($X$1=2,(VLOOKUP(B89,'X2'!$B:$AO,6,FALSE)),(IF($X$1=3,(VLOOKUP(B89,'X3'!$B:$AO,6,FALSE)),(IF($X$1=4,(VLOOKUP(B89,'X4'!$B:$AO,6,FALSE)),(IF($X$1=5,(VLOOKUP(B89,'X5'!$B:$AO,6,FALSE)),(IF($X$1=6,(VLOOKUP(B89,'X6'!$B:$AO,6,FALSE)),(IF($X$1=7,(VLOOKUP(B89,'X7'!$B:$AO,6,FALSE)),(IF($X$1=8,(VLOOKUP(B89,'X8'!$B:$AO,6,FALSE)),(IF($X$1=9,(VLOOKUP(B89,'X9'!$B:$AO,6,FALSE)),(IF($X$1=10,(VLOOKUP(B89,'X10'!$B:$AO,6,FALSE)),(IF($X$1=11,(VLOOKUP(B89,'X11'!$B:$AO,6,FALSE)),(IF($X$1=12,(VLOOKUP(B89,'X12'!$B:$AO,6,FALSE)),(VLOOKUP(B89,'X13'!$B:$AO,6,FALSE))))))))))))))))))))))))))))=TRUE," ",(IF((IF($X$1=1,(VLOOKUP(B89,'X1'!$B:$AO,6,FALSE)),(IF($X$1=2,(VLOOKUP(B89,'X2'!$B:$AO,6,FALSE)),(IF($X$1=3,(VLOOKUP(B89,'X3'!$B:$AO,6,FALSE)),(IF($X$1=4,(VLOOKUP(B89,'X4'!$B:$AO,6,FALSE)),(IF($X$1=5,(VLOOKUP(B89,'X5'!$B:$AO,6,FALSE)),(IF($X$1=6,(VLOOKUP(B89,'X6'!$B:$AO,6,FALSE)),(IF($X$1=7,(VLOOKUP(B89,'X7'!$B:$AO,6,FALSE)),(IF($X$1=8,(VLOOKUP(B89,'X8'!$B:$AO,6,FALSE)),(IF($X$1=9,(VLOOKUP(B89,'X9'!$B:$AO,6,FALSE)),(IF($X$1=10,(VLOOKUP(B89,'X10'!$B:$AO,6,FALSE)),(IF($X$1=11,(VLOOKUP(B89,'X11'!$B:$AO,6,FALSE)),(IF($X$1=12,(VLOOKUP(B89,'X12'!$B:$AO,6,FALSE)),(VLOOKUP(B89,'X13'!$B:$AO,6,FALSE))))))))))))))))))))))))))=$V$1," ",(IF($X$1=1,(VLOOKUP(B89,'X1'!$B:$AO,6,FALSE)),(IF($X$1=2,(VLOOKUP(B89,'X2'!$B:$AO,6,FALSE)),(IF($X$1=3,(VLOOKUP(B89,'X3'!$B:$AO,6,FALSE)),(IF($X$1=4,(VLOOKUP(B89,'X4'!$B:$AO,6,FALSE)),(IF($X$1=5,(VLOOKUP(B89,'X5'!$B:$AO,6,FALSE)),(IF($X$1=6,(VLOOKUP(B89,'X6'!$B:$AO,6,FALSE)),(IF($X$1=7,(VLOOKUP(B89,'X7'!$B:$AO,6,FALSE)),(IF($X$1=8,(VLOOKUP(B89,'X8'!$B:$AO,6,FALSE)),(IF($X$1=9,(VLOOKUP(B89,'X9'!$B:$AO,6,FALSE)),(IF($X$1=10,(VLOOKUP(B89,'X10'!$B:$AO,6,FALSE)),(IF($X$1=11,(VLOOKUP(B89,'X11'!$B:$AO,6,FALSE)),(IF($X$1=12,(VLOOKUP(B89,'X12'!$B:$AO,6,FALSE)),(VLOOKUP(B89,'X13'!$B:$AO,6,FALSE)))))))))))))))))))))))))))))</f>
        <v>2700</v>
      </c>
      <c r="G89" s="182">
        <f ca="1">IF(ISERROR(IF($X$1=1,(VLOOKUP(B89,'X1'!$B:$AZ,44,FALSE)),IF($X$1=2,(VLOOKUP(B89,'X2'!$B:$AZ,44,FALSE)),IF($X$1=3,(VLOOKUP(B89,'X3'!$B:$AZ,44,FALSE)),IF($X$1=4,(VLOOKUP(B89,'X4'!$B:$AZ,44,FALSE)),IF($X$1=5,(VLOOKUP(B89,'X5'!$B:$AZ,44,FALSE)),IF($X$1=6,(VLOOKUP(B89,'X6'!$B:$AZ,44,FALSE)),IF($X$1=7,(VLOOKUP(B89,'X7'!$B:$AZ,44,FALSE)),IF($X$1=8,(VLOOKUP(B89,'X8'!$B:$AZ,44,FALSE)),IF($X$1=9,(VLOOKUP(B89,'X9'!$B:$AZ,44,FALSE)),IF($X$1=10,(VLOOKUP(B89,'X10'!$B:$AZ,44,FALSE)),IF($X$1=11,(VLOOKUP(B89,'X11'!$B:$AZ,44,FALSE)),IF($X$1=12,(VLOOKUP(B89,'X12'!$B:$AZ,44,FALSE)),IF($X$1=13,(VLOOKUP(B89,'X13'!$B:$AZ,44,FALSE)),"B"))))))))))))))=TRUE," ",(IF($X$1=1,(VLOOKUP(B89,'X1'!$B:$AZ,44,FALSE)),IF($X$1=2,(VLOOKUP(B89,'X2'!$B:$AZ,44,FALSE)),IF($X$1=3,(VLOOKUP(B89,'X3'!$B:$AZ,44,FALSE)),IF($X$1=4,(VLOOKUP(B89,'X4'!$B:$AZ,44,FALSE)),IF($X$1=5,(VLOOKUP(B89,'X5'!$B:$AZ,44,FALSE)),IF($X$1=6,(VLOOKUP(B89,'X6'!$B:$AZ,44,FALSE)),IF($X$1=7,(VLOOKUP(B89,'X7'!$B:$AZ,44,FALSE)),IF($X$1=8,(VLOOKUP(B89,'X8'!$B:$AZ,44,FALSE)),IF($X$1=9,(VLOOKUP(B89,'X9'!$B:$AZ,44,FALSE)),IF($X$1=10,(VLOOKUP(B89,'X10'!$B:$AZ,44,FALSE)),IF($X$1=11,(VLOOKUP(B89,'X11'!$B:$AZ,44,FALSE)),IF($X$1=12,(VLOOKUP(B89,'X12'!$B:$AZ,44,FALSE)),IF($X$1=13,(VLOOKUP(B89,'X13'!$B:$AZ,44,FALSE)),"B")))))))))))))))</f>
        <v>69.278996865203752</v>
      </c>
      <c r="H89" s="182">
        <f ca="1">IF(ISERROR(IF($X$1=1,(VLOOKUP(B89,'X1'!$B:$AZ,8,FALSE)),IF($X$1=2,(VLOOKUP(B89,'X2'!$B:$AZ,8,FALSE)),IF($X$1=3,(VLOOKUP(B89,'X3'!$B:$AZ,8,FALSE)),IF($X$1=4,(VLOOKUP(B89,'X4'!$B:$AZ,8,FALSE)),IF($X$1=5,(VLOOKUP(B89,'X5'!$B:$AZ,8,FALSE)),IF($X$1=6,(VLOOKUP(B89,'X6'!$B:$AZ,8,FALSE)),IF($X$1=7,(VLOOKUP(B89,'X7'!$B:$AZ,8,FALSE)),IF($X$1=8,(VLOOKUP(B89,'X8'!$B:$AZ,8,FALSE)),IF($X$1=9,(VLOOKUP(B89,'X9'!$B:$AZ,8,FALSE)),IF($X$1=10,(VLOOKUP(B89,'X10'!$B:$AZ,8,FALSE)),IF($X$1=11,(VLOOKUP(B89,'X11'!$B:$AZ,8,FALSE)),IF($X$1=12,(VLOOKUP(B89,'X12'!$B:$AZ,8,FALSE)),IF($X$1=13,(VLOOKUP(B89,'X13'!$B:$AZ,8,FALSE)),"B"))))))))))))))=TRUE," ",(IF($X$1=1,(VLOOKUP(B89,'X1'!$B:$AZ,8,FALSE)),IF($X$1=2,(VLOOKUP(B89,'X2'!$B:$AZ,8,FALSE)),IF($X$1=3,(VLOOKUP(B89,'X3'!$B:$AZ,8,FALSE)),IF($X$1=4,(VLOOKUP(B89,'X4'!$B:$AZ,8,FALSE)),IF($X$1=5,(VLOOKUP(B89,'X5'!$B:$AZ,8,FALSE)),IF($X$1=6,(VLOOKUP(B89,'X6'!$B:$AZ,8,FALSE)),IF($X$1=7,(VLOOKUP(B89,'X7'!$B:$AZ,8,FALSE)),IF($X$1=8,(VLOOKUP(B89,'X8'!$B:$AZ,8,FALSE)),IF($X$1=9,(VLOOKUP(B89,'X9'!$B:$AZ,8,FALSE)),IF($X$1=10,(VLOOKUP(B89,'X10'!$B:$AZ,8,FALSE)),IF($X$1=11,(VLOOKUP(B89,'X11'!$B:$AZ,8,FALSE)),IF($X$1=12,(VLOOKUP(B89,'X12'!$B:$AZ,8,FALSE)),IF($X$1=13,(VLOOKUP(B89,'X13'!$B:$AZ,8,FALSE)),"B")))))))))))))))</f>
        <v>5237.8220566509081</v>
      </c>
      <c r="I89" s="183">
        <f ca="1">IF(ISERROR(IF($X$1=1,(VLOOKUP(B89,'X1'!$B:$AZ,2,FALSE)),IF($X$1=2,(VLOOKUP(B89,'X2'!$B:$AZ,2,FALSE)),IF($X$1=3,(VLOOKUP(B89,'X3'!$B:$AZ,2,FALSE)),IF($X$1=4,(VLOOKUP(B89,'X4'!$B:$AZ,2,FALSE)),IF($X$1=5,(VLOOKUP(B89,'X5'!$B:$AZ,2,FALSE)),IF($X$1=6,(VLOOKUP(B89,'X6'!$B:$AZ,2,FALSE)),IF($X$1=7,(VLOOKUP(B89,'X7'!$B:$AZ,2,FALSE)),IF($X$1=8,(VLOOKUP(B89,'X8'!$B:$AZ,2,FALSE)),IF($X$1=9,(VLOOKUP(B89,'X9'!$B:$AZ,2,FALSE)),IF($X$1=10,(VLOOKUP(B89,'X10'!$B:$AZ,2,FALSE)),IF($X$1=11,(VLOOKUP(B89,'X11'!$B:$AZ,2,FALSE)),IF($X$1=12,(VLOOKUP(B89,'X12'!$B:$AZ,2,FALSE)),IF($X$1=13,(VLOOKUP(B89,'X13'!$B:$AZ,2,FALSE)),"B"))))))))))))))=TRUE," ",(IF($X$1=1,(VLOOKUP(B89,'X1'!$B:$AZ,2,FALSE)),IF($X$1=2,(VLOOKUP(B89,'X2'!$B:$AZ,2,FALSE)),IF($X$1=3,(VLOOKUP(B89,'X3'!$B:$AZ,2,FALSE)),IF($X$1=4,(VLOOKUP(B89,'X4'!$B:$AZ,2,FALSE)),IF($X$1=5,(VLOOKUP(B89,'X5'!$B:$AZ,2,FALSE)),IF($X$1=6,(VLOOKUP(B89,'X6'!$B:$AZ,2,FALSE)),IF($X$1=7,(VLOOKUP(B89,'X7'!$B:$AZ,2,FALSE)),IF($X$1=8,(VLOOKUP(B89,'X8'!$B:$AZ,2,FALSE)),IF($X$1=9,(VLOOKUP(B89,'X9'!$B:$AZ,2,FALSE)),IF($X$1=10,(VLOOKUP(B89,'X10'!$B:$AZ,2,FALSE)),IF($X$1=11,(VLOOKUP(B89,'X11'!$B:$AZ,2,FALSE)),IF($X$1=12,(VLOOKUP(B89,'X12'!$B:$AZ,2,FALSE)),IF($X$1=13,(VLOOKUP(B89,'X13'!$B:$AZ,2,FALSE)),"B")))))))))))))))</f>
        <v>2</v>
      </c>
      <c r="J89" s="183">
        <f ca="1">IF(ISERROR(IF($X$1=1,(VLOOKUP(B89,'X1'!$B:$AZ,3,FALSE)),IF($X$1=2,(VLOOKUP(B89,'X2'!$B:$AZ,3,FALSE)),IF($X$1=3,(VLOOKUP(B89,'X3'!$B:$AZ,3,FALSE)),IF($X$1=4,(VLOOKUP(B89,'X4'!$B:$AZ,3,FALSE)),IF($X$1=5,(VLOOKUP(B89,'X5'!$B:$AZ,3,FALSE)),IF($X$1=6,(VLOOKUP(B89,'X6'!$B:$AZ,3,FALSE)),IF($X$1=7,(VLOOKUP(B89,'X7'!$B:$AZ,3,FALSE)),IF($X$1=8,(VLOOKUP(B89,'X8'!$B:$AZ,3,FALSE)),IF($X$1=9,(VLOOKUP(B89,'X9'!$B:$AZ,3,FALSE)),IF($X$1=10,(VLOOKUP(B89,'X10'!$B:$AZ,3,FALSE)),IF($X$1=11,(VLOOKUP(B89,'X11'!$B:$AZ,3,FALSE)),IF($X$1=12,(VLOOKUP(B89,'X12'!$B:$AZ,3,FALSE)),IF($X$1=13,(VLOOKUP(B89,'X13'!$B:$AZ,3,FALSE)),"B"))))))))))))))=TRUE," ",(IF($X$1=1,(VLOOKUP(B89,'X1'!$B:$AZ,3,FALSE)),IF($X$1=2,(VLOOKUP(B89,'X2'!$B:$AZ,3,FALSE)),IF($X$1=3,(VLOOKUP(B89,'X3'!$B:$AZ,3,FALSE)),IF($X$1=4,(VLOOKUP(B89,'X4'!$B:$AZ,3,FALSE)),IF($X$1=5,(VLOOKUP(B89,'X5'!$B:$AZ,3,FALSE)),IF($X$1=6,(VLOOKUP(B89,'X6'!$B:$AZ,3,FALSE)),IF($X$1=7,(VLOOKUP(B89,'X7'!$B:$AZ,3,FALSE)),IF($X$1=8,(VLOOKUP(B89,'X8'!$B:$AZ,3,FALSE)),IF($X$1=9,(VLOOKUP(B89,'X9'!$B:$AZ,3,FALSE)),IF($X$1=10,(VLOOKUP(B89,'X10'!$B:$AZ,3,FALSE)),IF($X$1=11,(VLOOKUP(B89,'X11'!$B:$AZ,3,FALSE)),IF($X$1=12,(VLOOKUP(B89,'X12'!$B:$AZ,3,FALSE)),IF($X$1=13,(VLOOKUP(B89,'X13'!$B:$AZ,3,FALSE)),"B")))))))))))))))</f>
        <v>0</v>
      </c>
      <c r="K89" s="183">
        <f ca="1">IF(ISERROR(IF($X$1=1,(VLOOKUP(B89,'X1'!$B:$AZ,5,FALSE)),IF($X$1=2,(VLOOKUP(B89,'X2'!$B:$AZ,5,FALSE)),IF($X$1=3,(VLOOKUP(B89,'X3'!$B:$AZ,5,FALSE)),IF($X$1=4,(VLOOKUP(B89,'X4'!$B:$AZ,5,FALSE)),IF($X$1=5,(VLOOKUP(B89,'X5'!$B:$AZ,5,FALSE)),IF($X$1=6,(VLOOKUP(B89,'X6'!$B:$AZ,5,FALSE)),IF($X$1=7,(VLOOKUP(B89,'X7'!$B:$AZ,5,FALSE)),IF($X$1=8,(VLOOKUP(B89,'X8'!$B:$AZ,5,FALSE)),IF($X$1=9,(VLOOKUP(B89,'X9'!$B:$AZ,5,FALSE)),IF($X$1=10,(VLOOKUP(B89,'X10'!$B:$AZ,5,FALSE)),IF($X$1=11,(VLOOKUP(B89,'X11'!$B:$AZ,5,FALSE)),IF($X$1=12,(VLOOKUP(B89,'X12'!$B:$AZ,5,FALSE)),IF($X$1=13,(VLOOKUP(B89,'X13'!$B:$AZ,5,FALSE)),"B"))))))))))))))=TRUE," ",(IF($X$1=1,(VLOOKUP(B89,'X1'!$B:$AZ,5,FALSE)),IF($X$1=2,(VLOOKUP(B89,'X2'!$B:$AZ,5,FALSE)),IF($X$1=3,(VLOOKUP(B89,'X3'!$B:$AZ,5,FALSE)),IF($X$1=4,(VLOOKUP(B89,'X4'!$B:$AZ,5,FALSE)),IF($X$1=5,(VLOOKUP(B89,'X5'!$B:$AZ,5,FALSE)),IF($X$1=6,(VLOOKUP(B89,'X6'!$B:$AZ,5,FALSE)),IF($X$1=7,(VLOOKUP(B89,'X7'!$B:$AZ,5,FALSE)),IF($X$1=8,(VLOOKUP(B89,'X8'!$B:$AZ,5,FALSE)),IF($X$1=9,(VLOOKUP(B89,'X9'!$B:$AZ,5,FALSE)),IF($X$1=10,(VLOOKUP(B89,'X10'!$B:$AZ,5,FALSE)),IF($X$1=11,(VLOOKUP(B89,'X11'!$B:$AZ,5,FALSE)),IF($X$1=12,(VLOOKUP(B89,'X12'!$B:$AZ,5,FALSE)),IF($X$1=13,(VLOOKUP(B89,'X13'!$B:$AZ,5,FALSE)),"B")))))))))))))))</f>
        <v>2</v>
      </c>
      <c r="L89" s="184">
        <f ca="1">IF(ISERROR(IF($X$1=1,(VLOOKUP(B89,'X1'!$B:$AZ,9,FALSE)),IF($X$1=2,(VLOOKUP(B89,'X2'!$B:$AZ,9,FALSE)),IF($X$1=3,(VLOOKUP(B89,'X3'!$B:$AZ,9,FALSE)),IF($X$1=4,(VLOOKUP(B89,'X4'!$B:$AZ,9,FALSE)),IF($X$1=5,(VLOOKUP(B89,'X5'!$B:$AZ,9,FALSE)),IF($X$1=6,(VLOOKUP(B89,'X6'!$B:$AZ,9,FALSE)),IF($X$1=7,(VLOOKUP(B89,'X7'!$B:$AZ,9,FALSE)),IF($X$1=8,(VLOOKUP(B89,'X8'!$B:$AZ,9,FALSE)),IF($X$1=9,(VLOOKUP(B89,'X9'!$B:$AZ,9,FALSE)),IF($X$1=10,(VLOOKUP(B89,'X10'!$B:$AZ,9,FALSE)),IF($X$1=11,(VLOOKUP(B89,'X11'!$B:$AZ,9,FALSE)),IF($X$1=12,(VLOOKUP(B89,'X12'!$B:$AZ,9,FALSE)),IF($X$1=13,(VLOOKUP(B89,'X13'!$B:$AZ,9,FALSE)),"B"))))))))))))))=TRUE," ",(IF($X$1=1,(VLOOKUP(B89,'X1'!$B:$AZ,9,FALSE)),IF($X$1=2,(VLOOKUP(B89,'X2'!$B:$AZ,9,FALSE)),IF($X$1=3,(VLOOKUP(B89,'X3'!$B:$AZ,9,FALSE)),IF($X$1=4,(VLOOKUP(B89,'X4'!$B:$AZ,9,FALSE)),IF($X$1=5,(VLOOKUP(B89,'X5'!$B:$AZ,9,FALSE)),IF($X$1=6,(VLOOKUP(B89,'X6'!$B:$AZ,9,FALSE)),IF($X$1=7,(VLOOKUP(B89,'X7'!$B:$AZ,9,FALSE)),IF($X$1=8,(VLOOKUP(B89,'X8'!$B:$AZ,9,FALSE)),IF($X$1=9,(VLOOKUP(B89,'X9'!$B:$AZ,9,FALSE)),IF($X$1=10,(VLOOKUP(B89,'X10'!$B:$AZ,9,FALSE)),IF($X$1=11,(VLOOKUP(B89,'X11'!$B:$AZ,9,FALSE)),IF($X$1=12,(VLOOKUP(B89,'X12'!$B:$AZ,9,FALSE)),IF($X$1=13,(VLOOKUP(B89,'X13'!$B:$AZ,9,FALSE)),"B")))))))))))))))</f>
        <v>38.599293354629495</v>
      </c>
      <c r="M89" s="184">
        <f ca="1">IF(ISERROR(IF($X$1=1,(VLOOKUP(B89,'X1'!$B:$AZ,10,FALSE)),IF($X$1=2,(VLOOKUP(B89,'X2'!$B:$AZ,10,FALSE)),IF($X$1=3,(VLOOKUP(B89,'X3'!$B:$AZ,10,FALSE)),IF($X$1=4,(VLOOKUP(B89,'X4'!$B:$AZ,10,FALSE)),IF($X$1=5,(VLOOKUP(B89,'X5'!$B:$AZ,10,FALSE)),IF($X$1=6,(VLOOKUP(B89,'X6'!$B:$AZ,10,FALSE)),IF($X$1=7,(VLOOKUP(B89,'X7'!$B:$AZ,10,FALSE)),IF($X$1=8,(VLOOKUP(B89,'X8'!$B:$AZ,10,FALSE)),IF($X$1=9,(VLOOKUP(B89,'X9'!$B:$AZ,10,FALSE)),IF($X$1=10,(VLOOKUP(B89,'X10'!$B:$AZ,10,FALSE)),IF($X$1=11,(VLOOKUP(B89,'X11'!$B:$AZ,10,FALSE)),IF($X$1=12,(VLOOKUP(B89,'X12'!$B:$AZ,10,FALSE)),IF($X$1=13,(VLOOKUP(B89,'X13'!$B:$AZ,10,FALSE)),"B"))))))))))))))=TRUE," ",(IF($X$1=1,(VLOOKUP(B89,'X1'!$B:$AZ,10,FALSE)),IF($X$1=2,(VLOOKUP(B89,'X2'!$B:$AZ,10,FALSE)),IF($X$1=3,(VLOOKUP(B89,'X3'!$B:$AZ,10,FALSE)),IF($X$1=4,(VLOOKUP(B89,'X4'!$B:$AZ,10,FALSE)),IF($X$1=5,(VLOOKUP(B89,'X5'!$B:$AZ,10,FALSE)),IF($X$1=6,(VLOOKUP(B89,'X6'!$B:$AZ,10,FALSE)),IF($X$1=7,(VLOOKUP(B89,'X7'!$B:$AZ,10,FALSE)),IF($X$1=8,(VLOOKUP(B89,'X8'!$B:$AZ,10,FALSE)),IF($X$1=9,(VLOOKUP(B89,'X9'!$B:$AZ,10,FALSE)),IF($X$1=10,(VLOOKUP(B89,'X10'!$B:$AZ,10,FALSE)),IF($X$1=11,(VLOOKUP(B89,'X11'!$B:$AZ,10,FALSE)),IF($X$1=12,(VLOOKUP(B89,'X12'!$B:$AZ,10,FALSE)),IF($X$1=13,(VLOOKUP(B89,'X13'!$B:$AZ,10,FALSE)),"B")))))))))))))))</f>
        <v>18.929728574989021</v>
      </c>
      <c r="N89" s="185">
        <f ca="1">IF(ISERROR(IF($X$1=1,(VLOOKUP(B89,'X1'!$B:$AZ,45,FALSE)),IF($X$1=2,(VLOOKUP(B89,'X2'!$B:$AZ,45,FALSE)),IF($X$1=3,(VLOOKUP(B89,'X3'!$B:$AZ,45,FALSE)),IF($X$1=4,(VLOOKUP(B89,'X4'!$B:$AZ,45,FALSE)),IF($X$1=5,(VLOOKUP(B89,'X5'!$B:$AZ,45,FALSE)),IF($X$1=6,(VLOOKUP(B89,'X6'!$B:$AZ,45,FALSE)),IF($X$1=7,(VLOOKUP(B89,'X7'!$B:$AZ,45,FALSE)),IF($X$1=8,(VLOOKUP(B89,'X8'!$B:$AZ,45,FALSE)),IF($X$1=9,(VLOOKUP(B89,'X9'!$B:$AZ,45,FALSE)),IF($X$1=10,(VLOOKUP(B89,'X10'!$B:$AZ,45,FALSE)),IF($X$1=11,(VLOOKUP(B89,'X11'!$B:$AZ,45,FALSE)),IF($X$1=12,(VLOOKUP(B89,'X12'!$B:$AZ,45,FALSE)),IF($X$1=13,(VLOOKUP(B89,'X13'!$B:$AZ,45,FALSE)),"B"))))))))))))))=TRUE," ",(IF($X$1=1,(VLOOKUP(B89,'X1'!$B:$AZ,45,FALSE)),IF($X$1=2,(VLOOKUP(B89,'X2'!$B:$AZ,45,FALSE)),IF($X$1=3,(VLOOKUP(B89,'X3'!$B:$AZ,45,FALSE)),IF($X$1=4,(VLOOKUP(B89,'X4'!$B:$AZ,45,FALSE)),IF($X$1=5,(VLOOKUP(B89,'X5'!$B:$AZ,45,FALSE)),IF($X$1=6,(VLOOKUP(B89,'X6'!$B:$AZ,45,FALSE)),IF($X$1=7,(VLOOKUP(B89,'X7'!$B:$AZ,45,FALSE)),IF($X$1=8,(VLOOKUP(B89,'X8'!$B:$AZ,45,FALSE)),IF($X$1=9,(VLOOKUP(B89,'X9'!$B:$AZ,45,FALSE)),IF($X$1=10,(VLOOKUP(B89,'X10'!$B:$AZ,45,FALSE)),IF($X$1=11,(VLOOKUP(B89,'X11'!$B:$AZ,45,FALSE)),IF($X$1=12,(VLOOKUP(B89,'X12'!$B:$AZ,45,FALSE)),IF($X$1=13,(VLOOKUP(B89,'X13'!$B:$AZ,45,FALSE)),"B")))))))))))))))</f>
        <v>129.01845970679582</v>
      </c>
      <c r="O89" s="184">
        <f ca="1">IF(ISERROR(IF($X$1=1,(VLOOKUP(B89,'X1'!$B:$AZ,11,FALSE)),IF($X$1=2,(VLOOKUP(B89,'X2'!$B:$AZ,11,FALSE)),IF($X$1=3,(VLOOKUP(B89,'X3'!$B:$AZ,11,FALSE)),IF($X$1=4,(VLOOKUP(B89,'X4'!$B:$AZ,11,FALSE)),IF($X$1=5,(VLOOKUP(B89,'X5'!$B:$AZ,11,FALSE)),IF($X$1=6,(VLOOKUP(B89,'X6'!$B:$AZ,11,FALSE)),IF($X$1=7,(VLOOKUP(B89,'X7'!$B:$AZ,11,FALSE)),IF($X$1=8,(VLOOKUP(B89,'X8'!$B:$AZ,11,FALSE)),IF($X$1=9,(VLOOKUP(B89,'X9'!$B:$AZ,11,FALSE)),IF($X$1=10,(VLOOKUP(B89,'X10'!$B:$AZ,11,FALSE)),IF($X$1=11,(VLOOKUP(B89,'X11'!$B:$AZ,11,FALSE)),IF($X$1=12,(VLOOKUP(B89,'X12'!$B:$AZ,11,FALSE)),IF($X$1=13,(VLOOKUP(B89,'X13'!$B:$AZ,11,FALSE)),"B"))))))))))))))=TRUE," ",(IF($X$1=1,(VLOOKUP(B89,'X1'!$B:$AZ,11,FALSE)),IF($X$1=2,(VLOOKUP(B89,'X2'!$B:$AZ,11,FALSE)),IF($X$1=3,(VLOOKUP(B89,'X3'!$B:$AZ,11,FALSE)),IF($X$1=4,(VLOOKUP(B89,'X4'!$B:$AZ,11,FALSE)),IF($X$1=5,(VLOOKUP(B89,'X5'!$B:$AZ,11,FALSE)),IF($X$1=6,(VLOOKUP(B89,'X6'!$B:$AZ,11,FALSE)),IF($X$1=7,(VLOOKUP(B89,'X7'!$B:$AZ,11,FALSE)),IF($X$1=8,(VLOOKUP(B89,'X8'!$B:$AZ,11,FALSE)),IF($X$1=9,(VLOOKUP(B89,'X9'!$B:$AZ,11,FALSE)),IF($X$1=10,(VLOOKUP(B89,'X10'!$B:$AZ,11,FALSE)),IF($X$1=11,(VLOOKUP(B89,'X11'!$B:$AZ,11,FALSE)),IF($X$1=12,(VLOOKUP(B89,'X12'!$B:$AZ,11,FALSE)),IF($X$1=13,(VLOOKUP(B89,'X13'!$B:$AZ,11,FALSE)),"B")))))))))))))))</f>
        <v>12.067028077896602</v>
      </c>
      <c r="P89" s="184">
        <f ca="1">IF(ISERROR(IF($X$1=1,(VLOOKUP(B89,'X1'!$B:$AZ,12,FALSE)),IF($X$1=2,(VLOOKUP(B89,'X2'!$B:$AZ,12,FALSE)),IF($X$1=3,(VLOOKUP(B89,'X3'!$B:$AZ,12,FALSE)),IF($X$1=4,(VLOOKUP(B89,'X4'!$B:$AZ,12,FALSE)),IF($X$1=5,(VLOOKUP(B89,'X5'!$B:$AZ,12,FALSE)),IF($X$1=6,(VLOOKUP(B89,'X6'!$B:$AZ,12,FALSE)),IF($X$1=7,(VLOOKUP(B89,'X7'!$B:$AZ,12,FALSE)),IF($X$1=8,(VLOOKUP(B89,'X8'!$B:$AZ,12,FALSE)),IF($X$1=9,(VLOOKUP(B89,'X9'!$B:$AZ,12,FALSE)),IF($X$1=10,(VLOOKUP(B89,'X10'!$B:$AZ,12,FALSE)),IF($X$1=11,(VLOOKUP(B89,'X11'!$B:$AZ,12,FALSE)),IF($X$1=12,(VLOOKUP(B89,'X12'!$B:$AZ,12,FALSE)),IF($X$1=13,(VLOOKUP(B89,'X13'!$B:$AZ,12,FALSE)),"B"))))))))))))))=TRUE," ",(IF($X$1=1,(VLOOKUP(B89,'X1'!$B:$AZ,12,FALSE)),IF($X$1=2,(VLOOKUP(B89,'X2'!$B:$AZ,12,FALSE)),IF($X$1=3,(VLOOKUP(B89,'X3'!$B:$AZ,12,FALSE)),IF($X$1=4,(VLOOKUP(B89,'X4'!$B:$AZ,12,FALSE)),IF($X$1=5,(VLOOKUP(B89,'X5'!$B:$AZ,12,FALSE)),IF($X$1=6,(VLOOKUP(B89,'X6'!$B:$AZ,12,FALSE)),IF($X$1=7,(VLOOKUP(B89,'X7'!$B:$AZ,12,FALSE)),IF($X$1=8,(VLOOKUP(B89,'X8'!$B:$AZ,12,FALSE)),IF($X$1=9,(VLOOKUP(B89,'X9'!$B:$AZ,12,FALSE)),IF($X$1=10,(VLOOKUP(B89,'X10'!$B:$AZ,12,FALSE)),IF($X$1=11,(VLOOKUP(B89,'X11'!$B:$AZ,12,FALSE)),IF($X$1=12,(VLOOKUP(B89,'X12'!$B:$AZ,12,FALSE)),IF($X$1=13,(VLOOKUP(B89,'X13'!$B:$AZ,12,FALSE)),"B")))))))))))))))</f>
        <v>9.594434122689929</v>
      </c>
      <c r="Q89" s="185">
        <f ca="1">IF(ISERROR(IF($X$1=1,(VLOOKUP(B89,'X1'!$B:$AZ,46,FALSE)),IF($X$1=2,(VLOOKUP(B89,'X2'!$B:$AZ,46,FALSE)),IF($X$1=3,(VLOOKUP(B89,'X3'!$B:$AZ,46,FALSE)),IF($X$1=4,(VLOOKUP(B89,'X4'!$B:$AZ,46,FALSE)),IF($X$1=5,(VLOOKUP(B89,'X5'!$B:$AZ,46,FALSE)),IF($X$1=6,(VLOOKUP(B89,'X6'!$B:$AZ,46,FALSE)),IF($X$1=7,(VLOOKUP(B89,'X7'!$B:$AZ,46,FALSE)),IF($X$1=8,(VLOOKUP(B89,'X8'!$B:$AZ,46,FALSE)),IF($X$1=9,(VLOOKUP(B89,'X9'!$B:$AZ,46,FALSE)),IF($X$1=10,(VLOOKUP(B89,'X10'!$B:$AZ,46,FALSE)),IF($X$1=11,(VLOOKUP(B89,'X11'!$B:$AZ,46,FALSE)),IF($X$1=12,(VLOOKUP(B89,'X12'!$B:$AZ,46,FALSE)),IF($X$1=13,(VLOOKUP(B89,'X13'!$B:$AZ,46,FALSE)),"B"))))))))))))))=TRUE," ",(IF($X$1=1,(VLOOKUP(B89,'X1'!$B:$AZ,46,FALSE)),IF($X$1=2,(VLOOKUP(B89,'X2'!$B:$AZ,46,FALSE)),IF($X$1=3,(VLOOKUP(B89,'X3'!$B:$AZ,46,FALSE)),IF($X$1=4,(VLOOKUP(B89,'X4'!$B:$AZ,46,FALSE)),IF($X$1=5,(VLOOKUP(B89,'X5'!$B:$AZ,46,FALSE)),IF($X$1=6,(VLOOKUP(B89,'X6'!$B:$AZ,46,FALSE)),IF($X$1=7,(VLOOKUP(B89,'X7'!$B:$AZ,46,FALSE)),IF($X$1=8,(VLOOKUP(B89,'X8'!$B:$AZ,46,FALSE)),IF($X$1=9,(VLOOKUP(B89,'X9'!$B:$AZ,46,FALSE)),IF($X$1=10,(VLOOKUP(B89,'X10'!$B:$AZ,46,FALSE)),IF($X$1=11,(VLOOKUP(B89,'X11'!$B:$AZ,46,FALSE)),IF($X$1=12,(VLOOKUP(B89,'X12'!$B:$AZ,46,FALSE)),IF($X$1=13,(VLOOKUP(B89,'X13'!$B:$AZ,46,FALSE)),"B")))))))))))))))</f>
        <v>-0.29047530671012511</v>
      </c>
      <c r="R89" s="185">
        <f ca="1">IF(ISERROR(IF($X$1=1,(VLOOKUP(B89,'X1'!$B:$AZ,15,FALSE)),IF($X$1=2,(VLOOKUP(B89,'X2'!$B:$AZ,15,FALSE)),IF($X$1=3,(VLOOKUP(B89,'X3'!$B:$AZ,15,FALSE)),IF($X$1=4,(VLOOKUP(B89,'X4'!$B:$AZ,15,FALSE)),IF($X$1=5,(VLOOKUP(B89,'X5'!$B:$AZ,15,FALSE)),IF($X$1=6,(VLOOKUP(B89,'X6'!$B:$AZ,15,FALSE)),IF($X$1=7,(VLOOKUP(B89,'X7'!$B:$AZ,15,FALSE)),IF($X$1=8,(VLOOKUP(B89,'X8'!$B:$AZ,15,FALSE)),IF($X$1=9,(VLOOKUP(B89,'X9'!$B:$AZ,15,FALSE)),IF($X$1=10,(VLOOKUP(B89,'X10'!$B:$AZ,15,FALSE)),IF($X$1=11,(VLOOKUP(B89,'X11'!$B:$AZ,15,FALSE)),IF($X$1=12,(VLOOKUP(B89,'X12'!$B:$AZ,15,FALSE)),IF($X$1=13,(VLOOKUP(B89,'X13'!$B:$AZ,15,FALSE)),"B"))))))))))))))=TRUE," ",(IF($X$1=1,(VLOOKUP(B89,'X1'!$B:$AZ,15,FALSE)),IF($X$1=2,(VLOOKUP(B89,'X2'!$B:$AZ,15,FALSE)),IF($X$1=3,(VLOOKUP(B89,'X3'!$B:$AZ,15,FALSE)),IF($X$1=4,(VLOOKUP(B89,'X4'!$B:$AZ,15,FALSE)),IF($X$1=5,(VLOOKUP(B89,'X5'!$B:$AZ,15,FALSE)),IF($X$1=6,(VLOOKUP(B89,'X6'!$B:$AZ,15,FALSE)),IF($X$1=7,(VLOOKUP(B89,'X7'!$B:$AZ,15,FALSE)),IF($X$1=8,(VLOOKUP(B89,'X8'!$B:$AZ,15,FALSE)),IF($X$1=9,(VLOOKUP(B89,'X9'!$B:$AZ,15,FALSE)),IF($X$1=10,(VLOOKUP(B89,'X10'!$B:$AZ,15,FALSE)),IF($X$1=11,(VLOOKUP(B89,'X11'!$B:$AZ,15,FALSE)),IF($X$1=12,(VLOOKUP(B89,'X12'!$B:$AZ,15,FALSE)),IF($X$1=13,(VLOOKUP(B89,'X13'!$B:$AZ,15,FALSE)),"B")))))))))))))))</f>
        <v>0</v>
      </c>
      <c r="S89" s="185">
        <f ca="1">IF(ISERROR(IF((IF($X$1=1,(VLOOKUP(B89,'X1'!$B:$AZ,14,FALSE)),(IF($X$1=2,(VLOOKUP(B89,'X2'!$B:$AZ,14,FALSE)),(IF($X$1=3,(VLOOKUP(B89,'X3'!$B:$AZ,14,FALSE)),(IF($X$1=4,(VLOOKUP(B89,'X4'!$B:$AZ,14,FALSE)),(IF($X$1=5,(VLOOKUP(B89,'X5'!$B:$AZ,14,FALSE)),(IF($X$1=6,(VLOOKUP(B89,'X6'!$B:$AZ,14,FALSE)),(IF($X$1=7,(VLOOKUP(B89,'X7'!$B:$AZ,14,FALSE)),(IF($X$1=8,(VLOOKUP(B89,'X8'!$B:$AZ,14,FALSE)),(IF($X$1=9,(VLOOKUP(B89,'X9'!$B:$AZ,14,FALSE)),(IF($X$1=10,(VLOOKUP(B89,'X10'!$B:$AZ,14,FALSE)),(IF($X$1=11,(VLOOKUP(B89,'X11'!$B:$AZ,14,FALSE)),(IF($X$1=12,(VLOOKUP(B89,'X12'!$B:$AZ,14,FALSE)),(VLOOKUP(B89,'X13'!$B:$AZ,14,FALSE))))))))))))))))))))))))))=$V$1," ",(IF($X$1=1,(VLOOKUP(B89,'X1'!$B:$AZ,14,FALSE)),(IF($X$1=2,(VLOOKUP(B89,'X2'!$B:$AZ,14,FALSE)),(IF($X$1=3,(VLOOKUP(B89,'X3'!$B:$AZ,14,FALSE)),(IF($X$1=4,(VLOOKUP(B89,'X4'!$B:$AZ,14,FALSE)),(IF($X$1=5,(VLOOKUP(B89,'X5'!$B:$AZ,14,FALSE)),(IF($X$1=6,(VLOOKUP(B89,'X6'!$B:$AZ,14,FALSE)),(IF($X$1=7,(VLOOKUP(B89,'X7'!$B:$AZ,14,FALSE)),(IF($X$1=8,(VLOOKUP(B89,'X8'!$B:$AZ,14,FALSE)),(IF($X$1=9,(VLOOKUP(B89,'X9'!$B:$AZ,14,FALSE)),(IF($X$1=10,(VLOOKUP(B89,'X10'!$B:$AZ,14,FALSE)),(IF($X$1=11,(VLOOKUP(B89,'X11'!$B:$AZ,14,FALSE)),(IF($X$1=12,(VLOOKUP(B89,'X12'!$B:$AZ,14,FALSE)),(VLOOKUP(B89,'X13'!$B:$AZ,14,FALSE))))))))))))))))))))))))))))=TRUE," ",(IF((IF($X$1=1,(VLOOKUP(B89,'X1'!$B:$AZ,14,FALSE)),(IF($X$1=2,(VLOOKUP(B89,'X2'!$B:$AZ,14,FALSE)),(IF($X$1=3,(VLOOKUP(B89,'X3'!$B:$AZ,14,FALSE)),(IF($X$1=4,(VLOOKUP(B89,'X4'!$B:$AZ,14,FALSE)),(IF($X$1=5,(VLOOKUP(B89,'X5'!$B:$AZ,14,FALSE)),(IF($X$1=6,(VLOOKUP(B89,'X6'!$B:$AZ,14,FALSE)),(IF($X$1=7,(VLOOKUP(B89,'X7'!$B:$AZ,14,FALSE)),(IF($X$1=8,(VLOOKUP(B89,'X8'!$B:$AZ,14,FALSE)),(IF($X$1=9,(VLOOKUP(B89,'X9'!$B:$AZ,14,FALSE)),(IF($X$1=10,(VLOOKUP(B89,'X10'!$B:$AZ,14,FALSE)),(IF($X$1=11,(VLOOKUP(B89,'X11'!$B:$AZ,14,FALSE)),(IF($X$1=12,(VLOOKUP(B89,'X12'!$B:$AZ,14,FALSE)),(VLOOKUP(B89,'X13'!$B:$AZ,14,FALSE))))))))))))))))))))))))))=$V$1," ",(IF($X$1=1,(VLOOKUP(B89,'X1'!$B:$AZ,14,FALSE)),(IF($X$1=2,(VLOOKUP(B89,'X2'!$B:$AZ,14,FALSE)),(IF($X$1=3,(VLOOKUP(B89,'X3'!$B:$AZ,14,FALSE)),(IF($X$1=4,(VLOOKUP(B89,'X4'!$B:$AZ,14,FALSE)),(IF($X$1=5,(VLOOKUP(B89,'X5'!$B:$AZ,14,FALSE)),(IF($X$1=6,(VLOOKUP(B89,'X6'!$B:$AZ,14,FALSE)),(IF($X$1=7,(VLOOKUP(B89,'X7'!$B:$AZ,14,FALSE)),(IF($X$1=8,(VLOOKUP(B89,'X8'!$B:$AZ,14,FALSE)),(IF($X$1=9,(VLOOKUP(B89,'X9'!$B:$AZ,14,FALSE)),(IF($X$1=10,(VLOOKUP(B89,'X10'!$B:$AZ,14,FALSE)),(IF($X$1=11,(VLOOKUP(B89,'X11'!$B:$AZ,14,FALSE)),(IF($X$1=12,(VLOOKUP(B89,'X12'!$B:$AZ,14,FALSE)),(VLOOKUP(B89,'X13'!$B:$AZ,14,FALSE)))))))))))))))))))))))))))))</f>
        <v>-9.1264954257565059</v>
      </c>
      <c r="V89" s="43"/>
      <c r="W89" s="43"/>
      <c r="X89" s="43"/>
      <c r="Y89" s="80"/>
      <c r="AB89" s="105" t="s">
        <v>153</v>
      </c>
      <c r="AD89" s="42">
        <f>(VALUE(Y2))</f>
        <v>70</v>
      </c>
      <c r="AE89" s="106" t="s">
        <v>141</v>
      </c>
      <c r="AF89" s="107">
        <v>10</v>
      </c>
      <c r="AG89" s="107">
        <v>11</v>
      </c>
      <c r="AH89" s="107">
        <v>12</v>
      </c>
      <c r="AI89" s="107">
        <v>13</v>
      </c>
      <c r="AJ89" s="107">
        <v>14</v>
      </c>
      <c r="AK89" s="107">
        <v>15</v>
      </c>
      <c r="AL89" s="108">
        <v>20</v>
      </c>
      <c r="AM89" s="108">
        <v>21</v>
      </c>
      <c r="AN89" s="108">
        <v>22</v>
      </c>
      <c r="AO89" s="108">
        <v>23</v>
      </c>
      <c r="AP89" s="108">
        <v>24</v>
      </c>
      <c r="AQ89" s="108">
        <v>25</v>
      </c>
      <c r="AR89" s="107">
        <v>30</v>
      </c>
      <c r="AS89" s="107">
        <v>31</v>
      </c>
      <c r="AT89" s="107">
        <v>32</v>
      </c>
      <c r="AU89" s="107">
        <v>33</v>
      </c>
      <c r="AV89" s="107">
        <v>34</v>
      </c>
      <c r="AW89" s="107">
        <v>35</v>
      </c>
      <c r="AX89" s="108">
        <v>40</v>
      </c>
      <c r="AY89" s="108">
        <f>AX89+1</f>
        <v>41</v>
      </c>
      <c r="AZ89" s="108">
        <f t="shared" ref="AZ89:BO89" si="24">AY89+1</f>
        <v>42</v>
      </c>
      <c r="BA89" s="108">
        <f t="shared" si="24"/>
        <v>43</v>
      </c>
      <c r="BB89" s="108">
        <f t="shared" si="24"/>
        <v>44</v>
      </c>
      <c r="BC89" s="108">
        <f t="shared" si="24"/>
        <v>45</v>
      </c>
      <c r="BD89" s="107">
        <v>50</v>
      </c>
      <c r="BE89" s="107">
        <f t="shared" si="24"/>
        <v>51</v>
      </c>
      <c r="BF89" s="107">
        <f t="shared" si="24"/>
        <v>52</v>
      </c>
      <c r="BG89" s="107">
        <f t="shared" si="24"/>
        <v>53</v>
      </c>
      <c r="BH89" s="107">
        <f t="shared" si="24"/>
        <v>54</v>
      </c>
      <c r="BI89" s="107">
        <f t="shared" si="24"/>
        <v>55</v>
      </c>
      <c r="BJ89" s="108">
        <v>60</v>
      </c>
      <c r="BK89" s="108">
        <f t="shared" si="24"/>
        <v>61</v>
      </c>
      <c r="BL89" s="108">
        <f t="shared" si="24"/>
        <v>62</v>
      </c>
      <c r="BM89" s="108">
        <f t="shared" si="24"/>
        <v>63</v>
      </c>
      <c r="BN89" s="108">
        <f t="shared" si="24"/>
        <v>64</v>
      </c>
      <c r="BO89" s="108">
        <f t="shared" si="24"/>
        <v>65</v>
      </c>
      <c r="BP89" s="178">
        <v>70</v>
      </c>
      <c r="BQ89" s="178">
        <f t="shared" ref="BQ89" si="25">BP89+1</f>
        <v>71</v>
      </c>
      <c r="BR89" s="178">
        <f t="shared" ref="BR89" si="26">BQ89+1</f>
        <v>72</v>
      </c>
      <c r="BS89" s="178">
        <f t="shared" ref="BS89" si="27">BR89+1</f>
        <v>73</v>
      </c>
      <c r="BT89" s="178">
        <f t="shared" ref="BT89" si="28">BS89+1</f>
        <v>74</v>
      </c>
      <c r="BU89" s="178">
        <f t="shared" ref="BU89" si="29">BT89+1</f>
        <v>75</v>
      </c>
      <c r="BV89" s="108">
        <v>80</v>
      </c>
      <c r="BW89" s="108">
        <f t="shared" ref="BW89" si="30">BV89+1</f>
        <v>81</v>
      </c>
      <c r="BX89" s="108">
        <f t="shared" ref="BX89" si="31">BW89+1</f>
        <v>82</v>
      </c>
      <c r="BY89" s="108">
        <f t="shared" ref="BY89" si="32">BX89+1</f>
        <v>83</v>
      </c>
      <c r="BZ89" s="108">
        <f t="shared" ref="BZ89" si="33">BY89+1</f>
        <v>84</v>
      </c>
      <c r="CA89" s="108">
        <f t="shared" ref="CA89" si="34">BZ89+1</f>
        <v>85</v>
      </c>
      <c r="CB89" s="178">
        <v>90</v>
      </c>
      <c r="CC89" s="178">
        <f t="shared" ref="CC89" si="35">CB89+1</f>
        <v>91</v>
      </c>
      <c r="CD89" s="178">
        <f t="shared" ref="CD89" si="36">CC89+1</f>
        <v>92</v>
      </c>
      <c r="CE89" s="178">
        <f t="shared" ref="CE89" si="37">CD89+1</f>
        <v>93</v>
      </c>
      <c r="CF89" s="178">
        <f t="shared" ref="CF89" si="38">CE89+1</f>
        <v>94</v>
      </c>
      <c r="CG89" s="178">
        <f t="shared" ref="CG89" si="39">CF89+1</f>
        <v>95</v>
      </c>
      <c r="CH89" s="108">
        <v>100</v>
      </c>
      <c r="CI89" s="108">
        <f t="shared" ref="CI89" si="40">CH89+1</f>
        <v>101</v>
      </c>
      <c r="CJ89" s="108">
        <f t="shared" ref="CJ89" si="41">CI89+1</f>
        <v>102</v>
      </c>
      <c r="CK89" s="108">
        <f t="shared" ref="CK89" si="42">CJ89+1</f>
        <v>103</v>
      </c>
      <c r="CL89" s="108">
        <f t="shared" ref="CL89" si="43">CK89+1</f>
        <v>104</v>
      </c>
      <c r="CM89" s="108">
        <f t="shared" ref="CM89" si="44">CL89+1</f>
        <v>105</v>
      </c>
      <c r="CN89" s="178">
        <v>110</v>
      </c>
      <c r="CO89" s="178">
        <f t="shared" ref="CO89" si="45">CN89+1</f>
        <v>111</v>
      </c>
      <c r="CP89" s="178">
        <f t="shared" ref="CP89" si="46">CO89+1</f>
        <v>112</v>
      </c>
      <c r="CQ89" s="178">
        <f t="shared" ref="CQ89" si="47">CP89+1</f>
        <v>113</v>
      </c>
      <c r="CR89" s="178">
        <f t="shared" ref="CR89" si="48">CQ89+1</f>
        <v>114</v>
      </c>
      <c r="CS89" s="178">
        <f t="shared" ref="CS89" si="49">CR89+1</f>
        <v>115</v>
      </c>
      <c r="CT89" s="108">
        <v>120</v>
      </c>
      <c r="CU89" s="108">
        <f t="shared" ref="CU89" si="50">CT89+1</f>
        <v>121</v>
      </c>
      <c r="CV89" s="108">
        <f t="shared" ref="CV89" si="51">CU89+1</f>
        <v>122</v>
      </c>
      <c r="CW89" s="108">
        <f t="shared" ref="CW89" si="52">CV89+1</f>
        <v>123</v>
      </c>
      <c r="CX89" s="108">
        <f t="shared" ref="CX89" si="53">CW89+1</f>
        <v>124</v>
      </c>
      <c r="CY89" s="108">
        <f t="shared" ref="CY89" si="54">CX89+1</f>
        <v>125</v>
      </c>
      <c r="CZ89" s="178">
        <v>130</v>
      </c>
      <c r="DA89" s="178">
        <f t="shared" ref="DA89" si="55">CZ89+1</f>
        <v>131</v>
      </c>
      <c r="DB89" s="178">
        <f t="shared" ref="DB89" si="56">DA89+1</f>
        <v>132</v>
      </c>
      <c r="DC89" s="178">
        <f t="shared" ref="DC89" si="57">DB89+1</f>
        <v>133</v>
      </c>
      <c r="DD89" s="178">
        <f t="shared" ref="DD89" si="58">DC89+1</f>
        <v>134</v>
      </c>
      <c r="DE89" s="178">
        <f t="shared" ref="DE89" si="59">DD89+1</f>
        <v>135</v>
      </c>
    </row>
    <row r="90" spans="1:109" ht="14.1" customHeight="1" x14ac:dyDescent="0.2">
      <c r="A90" s="156" t="s">
        <v>1058</v>
      </c>
      <c r="B90" s="122" t="str">
        <f>IF(ISERROR(IF($U$16=1,(VLOOKUP(A90,$AC$89:$AH$125,2,FALSE)),IF((IF($X$1=1,'X1'!B49,(IF($X$1=2,'X2'!B49,(IF($X$1=3,'X3'!B49,(IF($X$1=4,'X4'!B49,(IF($X$1=5,'X5'!B49,(IF($X$1=6,'X6'!B49,(IF($X$1=7,'X7'!B49,(IF($X$1=8,'X8'!B49,(IF($X$1=9,'X9'!B49,(IF($X$1=10,'X10'!B49,(IF($X$1=11,'X11'!B49,(IF($X$1=12,'X12'!B49,'X13'!B49))))))))))))))))))))))))="","",(IF($X$1=1,'X1'!B49,(IF($X$1=2,'X2'!B49,(IF($X$1=3,'X3'!B49,(IF($X$1=4,'X4'!B49,(IF($X$1=5,'X5'!B49,(IF($X$1=6,'X6'!B49,(IF($X$1=7,'X7'!B49,(IF($X$1=8,'X8'!B49,(IF($X$1=9,'X9'!B49,(IF($X$1=10,'X10'!B49,(IF($X$1=11,'X11'!B49,(IF($X$1=12,'X12'!B49,'X13'!B49)))))))))))))))))))))))))))=TRUE," ",(IF($U$16=1,(VLOOKUP(A90,$AC$89:$AH$125,2,FALSE)),IF((IF($X$1=1,'X1'!B49,(IF($X$1=2,'X2'!B49,(IF($X$1=3,'X3'!B49,(IF($X$1=4,'X4'!B49,(IF($X$1=5,'X5'!B49,(IF($X$1=6,'X6'!B49,(IF($X$1=7,'X7'!B49,(IF($X$1=8,'X8'!B49,(IF($X$1=9,'X9'!B49,(IF($X$1=10,'X10'!B49,(IF($X$1=11,'X11'!B49,(IF($X$1=12,'X12'!B49,'X13'!B49))))))))))))))))))))))))="","",(IF($X$1=1,'X1'!B49,(IF($X$1=2,'X2'!B49,(IF($X$1=3,'X3'!B49,(IF($X$1=4,'X4'!B49,(IF($X$1=5,'X5'!B49,(IF($X$1=6,'X6'!B49,(IF($X$1=7,'X7'!B49,(IF($X$1=8,'X8'!B49,(IF($X$1=9,'X9'!B49,(IF($X$1=10,'X10'!B49,(IF($X$1=11,'X11'!B49,(IF($X$1=12,'X12'!B49,'X13'!B49))))))))))))))))))))))))))))</f>
        <v>POGR RM Equity</v>
      </c>
      <c r="C90" s="181" t="str">
        <f ca="1">IF(ISERROR(IF($X$1=1,(VLOOKUP(B90,'X1'!$B:$AZ,47,FALSE)),IF($X$1=2,(VLOOKUP(B90,'X2'!$B:$AZ,47,FALSE)),IF($X$1=3,(VLOOKUP(B90,'X3'!$B:$AZ,47,FALSE)),IF($X$1=4,(VLOOKUP(B90,'X4'!$B:$AZ,47,FALSE)),IF($X$1=5,(VLOOKUP(B90,'X5'!$B:$AZ,47,FALSE)),IF($X$1=6,(VLOOKUP(B90,'X6'!$B:$AZ,47,FALSE)),IF($X$1=7,(VLOOKUP(B90,'X7'!$B:$AZ,47,FALSE)),IF($X$1=8,(VLOOKUP(B90,'X8'!$B:$AZ,47,FALSE)),IF($X$1=9,(VLOOKUP(B90,'X9'!$B:$AZ,47,FALSE)),IF($X$1=10,(VLOOKUP(B90,'X10'!$B:$AZ,47,FALSE)),IF($X$1=11,(VLOOKUP(B90,'X11'!$B:$AZ,47,FALSE)),IF($X$1=12,(VLOOKUP(B90,'X12'!$B:$AZ,47,FALSE)),IF($X$1=13,(VLOOKUP(B90,'X13'!$B:$AZ,47,FALSE)),"B"))))))))))))))=TRUE," ",(IF($X$1=1,(VLOOKUP(B90,'X1'!$B:$AZ,47,FALSE)),IF($X$1=2,(VLOOKUP(B90,'X2'!$B:$AZ,47,FALSE)),IF($X$1=3,(VLOOKUP(B90,'X3'!$B:$AZ,47,FALSE)),IF($X$1=4,(VLOOKUP(B90,'X4'!$B:$AZ,47,FALSE)),IF($X$1=5,(VLOOKUP(B90,'X5'!$B:$AZ,47,FALSE)),IF($X$1=6,(VLOOKUP(B90,'X6'!$B:$AZ,47,FALSE)),IF($X$1=7,(VLOOKUP(B90,'X7'!$B:$AZ,47,FALSE)),IF($X$1=8,(VLOOKUP(B90,'X8'!$B:$AZ,47,FALSE)),IF($X$1=9,(VLOOKUP(B90,'X9'!$B:$AZ,47,FALSE)),IF($X$1=10,(VLOOKUP(B90,'X10'!$B:$AZ,47,FALSE)),IF($X$1=11,(VLOOKUP(B90,'X11'!$B:$AZ,47,FALSE)),IF($X$1=12,(VLOOKUP(B90,'X12'!$B:$AZ,47,FALSE)),IF($X$1=13,(VLOOKUP(B90,'X13'!$B:$AZ,47,FALSE)),"B")))))))))))))))</f>
        <v>Petropavlovsk PLC</v>
      </c>
      <c r="D90" s="181" t="str">
        <f ca="1">IF(ISERROR(IF($X$1=1,(VLOOKUP(B90,'X1'!$B:$AP,41,FALSE)),IF($X$1=2,(VLOOKUP(B90,'X2'!$B:$AP,41,FALSE)),IF($X$1=3,(VLOOKUP(B90,'X3'!$B:$AP,41,FALSE)),IF($X$1=4,(VLOOKUP(B90,'X4'!$B:$AP,41,FALSE)),IF($X$1=5,(VLOOKUP(B90,'X5'!$B:$AP,41,FALSE)),IF($X$1=6,(VLOOKUP(B90,'X6'!$B:$AP,41,FALSE)),IF($X$1=7,(VLOOKUP(B90,'X7'!$B:$AP,41,FALSE)),IF($X$1=8,(VLOOKUP(B90,'X8'!$B:$AP,41,FALSE)),IF($X$1=9,(VLOOKUP(B90,'X9'!$B:$AP,41,FALSE)),IF($X$1=10,(VLOOKUP(B90,'X10'!$B:$AP,41,FALSE)),IF($X$1=11,(VLOOKUP(B90,'X11'!$B:$AP,41,FALSE)),IF($X$1=12,(VLOOKUP(B90,'X12'!$B:$AP,41,FALSE)),IF($X$1=13,(VLOOKUP(B90,'X13'!$B:$AP,41,FALSE)),"B"))))))))))))))=TRUE," ",(IF($X$1=1,(VLOOKUP(B90,'X1'!$B:$AP,41,FALSE)),IF($X$1=2,(VLOOKUP(B90,'X2'!$B:$AP,41,FALSE)),IF($X$1=3,(VLOOKUP(B90,'X3'!$B:$AP,41,FALSE)),IF($X$1=4,(VLOOKUP(B90,'X4'!$B:$AP,41,FALSE)),IF($X$1=5,(VLOOKUP(B90,'X5'!$B:$AP,41,FALSE)),IF($X$1=6,(VLOOKUP(B90,'X6'!$B:$AP,41,FALSE)),IF($X$1=7,(VLOOKUP(B90,'X7'!$B:$AP,41,FALSE)),IF($X$1=8,(VLOOKUP(B90,'X8'!$B:$AP,41,FALSE)),IF($X$1=9,(VLOOKUP(B90,'X9'!$B:$AP,41,FALSE)),IF($X$1=10,(VLOOKUP(B90,'X10'!$B:$AP,41,FALSE)),IF($X$1=11,(VLOOKUP(B90,'X11'!$B:$AP,41,FALSE)),IF($X$1=12,(VLOOKUP(B90,'X12'!$B:$AP,41,FALSE)),IF($X$1=13,(VLOOKUP(B90,'X13'!$B:$AP,41,FALSE)),"B")))))))))))))))</f>
        <v>Precious Metals</v>
      </c>
      <c r="E90" s="182">
        <f ca="1">IF(ISERROR(IF($X$1=1,(VLOOKUP(B90,'X1'!$B:$AP,7,FALSE)),IF($X$1=2,(VLOOKUP(B90,'X2'!$B:$AP,7,FALSE)),IF($X$1=3,(VLOOKUP(B90,'X3'!$B:$AP,7,FALSE)),IF($X$1=4,(VLOOKUP(B90,'X4'!$B:$AP,7,FALSE)),IF($X$1=5,(VLOOKUP(B90,'X5'!$B:$AP,7,FALSE)),IF($X$1=6,(VLOOKUP(B90,'X6'!$B:$AP,7,FALSE)),IF($X$1=7,(VLOOKUP(B90,'X7'!$B:$AP,7,FALSE)),IF($X$1=8,(VLOOKUP(B90,'X8'!$B:$AP,7,FALSE)),IF($X$1=9,(VLOOKUP(B90,'X9'!$B:$AP,7,FALSE)),IF($X$1=10,(VLOOKUP(B90,'X10'!$B:$AP,7,FALSE)),IF($X$1=11,(VLOOKUP(B90,'X11'!$B:$AP,7,FALSE)),IF($X$1=12,(VLOOKUP(B90,'X12'!$B:$AP,7,FALSE)),IF($X$1=13,(VLOOKUP(B90,'X13'!$B:$AP,7,FALSE)),"B"))))))))))))))=TRUE," ",(IF($X$1=1,(VLOOKUP(B90,'X1'!$B:$AP,7,FALSE)),IF($X$1=2,(VLOOKUP(B90,'X2'!$B:$AP,7,FALSE)),IF($X$1=3,(VLOOKUP(B90,'X3'!$B:$AP,7,FALSE)),IF($X$1=4,(VLOOKUP(B90,'X4'!$B:$AP,7,FALSE)),IF($X$1=5,(VLOOKUP(B90,'X5'!$B:$AP,7,FALSE)),IF($X$1=6,(VLOOKUP(B90,'X6'!$B:$AP,7,FALSE)),IF($X$1=7,(VLOOKUP(B90,'X7'!$B:$AP,7,FALSE)),IF($X$1=8,(VLOOKUP(B90,'X8'!$B:$AP,7,FALSE)),IF($X$1=9,(VLOOKUP(B90,'X9'!$B:$AP,7,FALSE)),IF($X$1=10,(VLOOKUP(B90,'X10'!$B:$AP,7,FALSE)),IF($X$1=11,(VLOOKUP(B90,'X11'!$B:$AP,7,FALSE)),IF($X$1=12,(VLOOKUP(B90,'X12'!$B:$AP,7,FALSE)),IF($X$1=13,(VLOOKUP(B90,'X13'!$B:$AP,7,FALSE)),"B")))))))))))))))</f>
        <v>26.335000000000001</v>
      </c>
      <c r="F90" s="182">
        <f ca="1">IF(ISERROR(IF((IF($X$1=1,(VLOOKUP(B90,'X1'!$B:$AO,6,FALSE)),(IF($X$1=2,(VLOOKUP(B90,'X2'!$B:$AO,6,FALSE)),(IF($X$1=3,(VLOOKUP(B90,'X3'!$B:$AO,6,FALSE)),(IF($X$1=4,(VLOOKUP(B90,'X4'!$B:$AO,6,FALSE)),(IF($X$1=5,(VLOOKUP(B90,'X5'!$B:$AO,6,FALSE)),(IF($X$1=6,(VLOOKUP(B90,'X6'!$B:$AO,6,FALSE)),(IF($X$1=7,(VLOOKUP(B90,'X7'!$B:$AO,6,FALSE)),(IF($X$1=8,(VLOOKUP(B90,'X8'!$B:$AO,6,FALSE)),(IF($X$1=9,(VLOOKUP(B90,'X9'!$B:$AO,6,FALSE)),(IF($X$1=10,(VLOOKUP(B90,'X10'!$B:$AO,6,FALSE)),(IF($X$1=11,(VLOOKUP(B90,'X11'!$B:$AO,6,FALSE)),(IF($X$1=12,(VLOOKUP(B90,'X12'!$B:$AO,6,FALSE)),(VLOOKUP(B90,'X13'!$B:$AO,6,FALSE))))))))))))))))))))))))))=$V$1," ",(IF($X$1=1,(VLOOKUP(B90,'X1'!$B:$AO,6,FALSE)),(IF($X$1=2,(VLOOKUP(B90,'X2'!$B:$AO,6,FALSE)),(IF($X$1=3,(VLOOKUP(B90,'X3'!$B:$AO,6,FALSE)),(IF($X$1=4,(VLOOKUP(B90,'X4'!$B:$AO,6,FALSE)),(IF($X$1=5,(VLOOKUP(B90,'X5'!$B:$AO,6,FALSE)),(IF($X$1=6,(VLOOKUP(B90,'X6'!$B:$AO,6,FALSE)),(IF($X$1=7,(VLOOKUP(B90,'X7'!$B:$AO,6,FALSE)),(IF($X$1=8,(VLOOKUP(B90,'X8'!$B:$AO,6,FALSE)),(IF($X$1=9,(VLOOKUP(B90,'X9'!$B:$AO,6,FALSE)),(IF($X$1=10,(VLOOKUP(B90,'X10'!$B:$AO,6,FALSE)),(IF($X$1=11,(VLOOKUP(B90,'X11'!$B:$AO,6,FALSE)),(IF($X$1=12,(VLOOKUP(B90,'X12'!$B:$AO,6,FALSE)),(VLOOKUP(B90,'X13'!$B:$AO,6,FALSE))))))))))))))))))))))))))))=TRUE," ",(IF((IF($X$1=1,(VLOOKUP(B90,'X1'!$B:$AO,6,FALSE)),(IF($X$1=2,(VLOOKUP(B90,'X2'!$B:$AO,6,FALSE)),(IF($X$1=3,(VLOOKUP(B90,'X3'!$B:$AO,6,FALSE)),(IF($X$1=4,(VLOOKUP(B90,'X4'!$B:$AO,6,FALSE)),(IF($X$1=5,(VLOOKUP(B90,'X5'!$B:$AO,6,FALSE)),(IF($X$1=6,(VLOOKUP(B90,'X6'!$B:$AO,6,FALSE)),(IF($X$1=7,(VLOOKUP(B90,'X7'!$B:$AO,6,FALSE)),(IF($X$1=8,(VLOOKUP(B90,'X8'!$B:$AO,6,FALSE)),(IF($X$1=9,(VLOOKUP(B90,'X9'!$B:$AO,6,FALSE)),(IF($X$1=10,(VLOOKUP(B90,'X10'!$B:$AO,6,FALSE)),(IF($X$1=11,(VLOOKUP(B90,'X11'!$B:$AO,6,FALSE)),(IF($X$1=12,(VLOOKUP(B90,'X12'!$B:$AO,6,FALSE)),(VLOOKUP(B90,'X13'!$B:$AO,6,FALSE))))))))))))))))))))))))))=$V$1," ",(IF($X$1=1,(VLOOKUP(B90,'X1'!$B:$AO,6,FALSE)),(IF($X$1=2,(VLOOKUP(B90,'X2'!$B:$AO,6,FALSE)),(IF($X$1=3,(VLOOKUP(B90,'X3'!$B:$AO,6,FALSE)),(IF($X$1=4,(VLOOKUP(B90,'X4'!$B:$AO,6,FALSE)),(IF($X$1=5,(VLOOKUP(B90,'X5'!$B:$AO,6,FALSE)),(IF($X$1=6,(VLOOKUP(B90,'X6'!$B:$AO,6,FALSE)),(IF($X$1=7,(VLOOKUP(B90,'X7'!$B:$AO,6,FALSE)),(IF($X$1=8,(VLOOKUP(B90,'X8'!$B:$AO,6,FALSE)),(IF($X$1=9,(VLOOKUP(B90,'X9'!$B:$AO,6,FALSE)),(IF($X$1=10,(VLOOKUP(B90,'X10'!$B:$AO,6,FALSE)),(IF($X$1=11,(VLOOKUP(B90,'X11'!$B:$AO,6,FALSE)),(IF($X$1=12,(VLOOKUP(B90,'X12'!$B:$AO,6,FALSE)),(VLOOKUP(B90,'X13'!$B:$AO,6,FALSE)))))))))))))))))))))))))))))</f>
        <v>28.31749153137207</v>
      </c>
      <c r="G90" s="182">
        <f ca="1">IF(ISERROR(IF($X$1=1,(VLOOKUP(B90,'X1'!$B:$AZ,44,FALSE)),IF($X$1=2,(VLOOKUP(B90,'X2'!$B:$AZ,44,FALSE)),IF($X$1=3,(VLOOKUP(B90,'X3'!$B:$AZ,44,FALSE)),IF($X$1=4,(VLOOKUP(B90,'X4'!$B:$AZ,44,FALSE)),IF($X$1=5,(VLOOKUP(B90,'X5'!$B:$AZ,44,FALSE)),IF($X$1=6,(VLOOKUP(B90,'X6'!$B:$AZ,44,FALSE)),IF($X$1=7,(VLOOKUP(B90,'X7'!$B:$AZ,44,FALSE)),IF($X$1=8,(VLOOKUP(B90,'X8'!$B:$AZ,44,FALSE)),IF($X$1=9,(VLOOKUP(B90,'X9'!$B:$AZ,44,FALSE)),IF($X$1=10,(VLOOKUP(B90,'X10'!$B:$AZ,44,FALSE)),IF($X$1=11,(VLOOKUP(B90,'X11'!$B:$AZ,44,FALSE)),IF($X$1=12,(VLOOKUP(B90,'X12'!$B:$AZ,44,FALSE)),IF($X$1=13,(VLOOKUP(B90,'X13'!$B:$AZ,44,FALSE)),"B"))))))))))))))=TRUE," ",(IF($X$1=1,(VLOOKUP(B90,'X1'!$B:$AZ,44,FALSE)),IF($X$1=2,(VLOOKUP(B90,'X2'!$B:$AZ,44,FALSE)),IF($X$1=3,(VLOOKUP(B90,'X3'!$B:$AZ,44,FALSE)),IF($X$1=4,(VLOOKUP(B90,'X4'!$B:$AZ,44,FALSE)),IF($X$1=5,(VLOOKUP(B90,'X5'!$B:$AZ,44,FALSE)),IF($X$1=6,(VLOOKUP(B90,'X6'!$B:$AZ,44,FALSE)),IF($X$1=7,(VLOOKUP(B90,'X7'!$B:$AZ,44,FALSE)),IF($X$1=8,(VLOOKUP(B90,'X8'!$B:$AZ,44,FALSE)),IF($X$1=9,(VLOOKUP(B90,'X9'!$B:$AZ,44,FALSE)),IF($X$1=10,(VLOOKUP(B90,'X10'!$B:$AZ,44,FALSE)),IF($X$1=11,(VLOOKUP(B90,'X11'!$B:$AZ,44,FALSE)),IF($X$1=12,(VLOOKUP(B90,'X12'!$B:$AZ,44,FALSE)),IF($X$1=13,(VLOOKUP(B90,'X13'!$B:$AZ,44,FALSE)),"B")))))))))))))))</f>
        <v>7.5279723993623371</v>
      </c>
      <c r="H90" s="182">
        <f ca="1">IF(ISERROR(IF($X$1=1,(VLOOKUP(B90,'X1'!$B:$AZ,8,FALSE)),IF($X$1=2,(VLOOKUP(B90,'X2'!$B:$AZ,8,FALSE)),IF($X$1=3,(VLOOKUP(B90,'X3'!$B:$AZ,8,FALSE)),IF($X$1=4,(VLOOKUP(B90,'X4'!$B:$AZ,8,FALSE)),IF($X$1=5,(VLOOKUP(B90,'X5'!$B:$AZ,8,FALSE)),IF($X$1=6,(VLOOKUP(B90,'X6'!$B:$AZ,8,FALSE)),IF($X$1=7,(VLOOKUP(B90,'X7'!$B:$AZ,8,FALSE)),IF($X$1=8,(VLOOKUP(B90,'X8'!$B:$AZ,8,FALSE)),IF($X$1=9,(VLOOKUP(B90,'X9'!$B:$AZ,8,FALSE)),IF($X$1=10,(VLOOKUP(B90,'X10'!$B:$AZ,8,FALSE)),IF($X$1=11,(VLOOKUP(B90,'X11'!$B:$AZ,8,FALSE)),IF($X$1=12,(VLOOKUP(B90,'X12'!$B:$AZ,8,FALSE)),IF($X$1=13,(VLOOKUP(B90,'X13'!$B:$AZ,8,FALSE)),"B"))))))))))))))=TRUE," ",(IF($X$1=1,(VLOOKUP(B90,'X1'!$B:$AZ,8,FALSE)),IF($X$1=2,(VLOOKUP(B90,'X2'!$B:$AZ,8,FALSE)),IF($X$1=3,(VLOOKUP(B90,'X3'!$B:$AZ,8,FALSE)),IF($X$1=4,(VLOOKUP(B90,'X4'!$B:$AZ,8,FALSE)),IF($X$1=5,(VLOOKUP(B90,'X5'!$B:$AZ,8,FALSE)),IF($X$1=6,(VLOOKUP(B90,'X6'!$B:$AZ,8,FALSE)),IF($X$1=7,(VLOOKUP(B90,'X7'!$B:$AZ,8,FALSE)),IF($X$1=8,(VLOOKUP(B90,'X8'!$B:$AZ,8,FALSE)),IF($X$1=9,(VLOOKUP(B90,'X9'!$B:$AZ,8,FALSE)),IF($X$1=10,(VLOOKUP(B90,'X10'!$B:$AZ,8,FALSE)),IF($X$1=11,(VLOOKUP(B90,'X11'!$B:$AZ,8,FALSE)),IF($X$1=12,(VLOOKUP(B90,'X12'!$B:$AZ,8,FALSE)),IF($X$1=13,(VLOOKUP(B90,'X13'!$B:$AZ,8,FALSE)),"B")))))))))))))))</f>
        <v>1429.6845439800338</v>
      </c>
      <c r="I90" s="183">
        <f ca="1">IF(ISERROR(IF($X$1=1,(VLOOKUP(B90,'X1'!$B:$AZ,2,FALSE)),IF($X$1=2,(VLOOKUP(B90,'X2'!$B:$AZ,2,FALSE)),IF($X$1=3,(VLOOKUP(B90,'X3'!$B:$AZ,2,FALSE)),IF($X$1=4,(VLOOKUP(B90,'X4'!$B:$AZ,2,FALSE)),IF($X$1=5,(VLOOKUP(B90,'X5'!$B:$AZ,2,FALSE)),IF($X$1=6,(VLOOKUP(B90,'X6'!$B:$AZ,2,FALSE)),IF($X$1=7,(VLOOKUP(B90,'X7'!$B:$AZ,2,FALSE)),IF($X$1=8,(VLOOKUP(B90,'X8'!$B:$AZ,2,FALSE)),IF($X$1=9,(VLOOKUP(B90,'X9'!$B:$AZ,2,FALSE)),IF($X$1=10,(VLOOKUP(B90,'X10'!$B:$AZ,2,FALSE)),IF($X$1=11,(VLOOKUP(B90,'X11'!$B:$AZ,2,FALSE)),IF($X$1=12,(VLOOKUP(B90,'X12'!$B:$AZ,2,FALSE)),IF($X$1=13,(VLOOKUP(B90,'X13'!$B:$AZ,2,FALSE)),"B"))))))))))))))=TRUE," ",(IF($X$1=1,(VLOOKUP(B90,'X1'!$B:$AZ,2,FALSE)),IF($X$1=2,(VLOOKUP(B90,'X2'!$B:$AZ,2,FALSE)),IF($X$1=3,(VLOOKUP(B90,'X3'!$B:$AZ,2,FALSE)),IF($X$1=4,(VLOOKUP(B90,'X4'!$B:$AZ,2,FALSE)),IF($X$1=5,(VLOOKUP(B90,'X5'!$B:$AZ,2,FALSE)),IF($X$1=6,(VLOOKUP(B90,'X6'!$B:$AZ,2,FALSE)),IF($X$1=7,(VLOOKUP(B90,'X7'!$B:$AZ,2,FALSE)),IF($X$1=8,(VLOOKUP(B90,'X8'!$B:$AZ,2,FALSE)),IF($X$1=9,(VLOOKUP(B90,'X9'!$B:$AZ,2,FALSE)),IF($X$1=10,(VLOOKUP(B90,'X10'!$B:$AZ,2,FALSE)),IF($X$1=11,(VLOOKUP(B90,'X11'!$B:$AZ,2,FALSE)),IF($X$1=12,(VLOOKUP(B90,'X12'!$B:$AZ,2,FALSE)),IF($X$1=13,(VLOOKUP(B90,'X13'!$B:$AZ,2,FALSE)),"B")))))))))))))))</f>
        <v>3</v>
      </c>
      <c r="J90" s="183">
        <f ca="1">IF(ISERROR(IF($X$1=1,(VLOOKUP(B90,'X1'!$B:$AZ,3,FALSE)),IF($X$1=2,(VLOOKUP(B90,'X2'!$B:$AZ,3,FALSE)),IF($X$1=3,(VLOOKUP(B90,'X3'!$B:$AZ,3,FALSE)),IF($X$1=4,(VLOOKUP(B90,'X4'!$B:$AZ,3,FALSE)),IF($X$1=5,(VLOOKUP(B90,'X5'!$B:$AZ,3,FALSE)),IF($X$1=6,(VLOOKUP(B90,'X6'!$B:$AZ,3,FALSE)),IF($X$1=7,(VLOOKUP(B90,'X7'!$B:$AZ,3,FALSE)),IF($X$1=8,(VLOOKUP(B90,'X8'!$B:$AZ,3,FALSE)),IF($X$1=9,(VLOOKUP(B90,'X9'!$B:$AZ,3,FALSE)),IF($X$1=10,(VLOOKUP(B90,'X10'!$B:$AZ,3,FALSE)),IF($X$1=11,(VLOOKUP(B90,'X11'!$B:$AZ,3,FALSE)),IF($X$1=12,(VLOOKUP(B90,'X12'!$B:$AZ,3,FALSE)),IF($X$1=13,(VLOOKUP(B90,'X13'!$B:$AZ,3,FALSE)),"B"))))))))))))))=TRUE," ",(IF($X$1=1,(VLOOKUP(B90,'X1'!$B:$AZ,3,FALSE)),IF($X$1=2,(VLOOKUP(B90,'X2'!$B:$AZ,3,FALSE)),IF($X$1=3,(VLOOKUP(B90,'X3'!$B:$AZ,3,FALSE)),IF($X$1=4,(VLOOKUP(B90,'X4'!$B:$AZ,3,FALSE)),IF($X$1=5,(VLOOKUP(B90,'X5'!$B:$AZ,3,FALSE)),IF($X$1=6,(VLOOKUP(B90,'X6'!$B:$AZ,3,FALSE)),IF($X$1=7,(VLOOKUP(B90,'X7'!$B:$AZ,3,FALSE)),IF($X$1=8,(VLOOKUP(B90,'X8'!$B:$AZ,3,FALSE)),IF($X$1=9,(VLOOKUP(B90,'X9'!$B:$AZ,3,FALSE)),IF($X$1=10,(VLOOKUP(B90,'X10'!$B:$AZ,3,FALSE)),IF($X$1=11,(VLOOKUP(B90,'X11'!$B:$AZ,3,FALSE)),IF($X$1=12,(VLOOKUP(B90,'X12'!$B:$AZ,3,FALSE)),IF($X$1=13,(VLOOKUP(B90,'X13'!$B:$AZ,3,FALSE)),"B")))))))))))))))</f>
        <v>1</v>
      </c>
      <c r="K90" s="183">
        <f ca="1">IF(ISERROR(IF($X$1=1,(VLOOKUP(B90,'X1'!$B:$AZ,5,FALSE)),IF($X$1=2,(VLOOKUP(B90,'X2'!$B:$AZ,5,FALSE)),IF($X$1=3,(VLOOKUP(B90,'X3'!$B:$AZ,5,FALSE)),IF($X$1=4,(VLOOKUP(B90,'X4'!$B:$AZ,5,FALSE)),IF($X$1=5,(VLOOKUP(B90,'X5'!$B:$AZ,5,FALSE)),IF($X$1=6,(VLOOKUP(B90,'X6'!$B:$AZ,5,FALSE)),IF($X$1=7,(VLOOKUP(B90,'X7'!$B:$AZ,5,FALSE)),IF($X$1=8,(VLOOKUP(B90,'X8'!$B:$AZ,5,FALSE)),IF($X$1=9,(VLOOKUP(B90,'X9'!$B:$AZ,5,FALSE)),IF($X$1=10,(VLOOKUP(B90,'X10'!$B:$AZ,5,FALSE)),IF($X$1=11,(VLOOKUP(B90,'X11'!$B:$AZ,5,FALSE)),IF($X$1=12,(VLOOKUP(B90,'X12'!$B:$AZ,5,FALSE)),IF($X$1=13,(VLOOKUP(B90,'X13'!$B:$AZ,5,FALSE)),"B"))))))))))))))=TRUE," ",(IF($X$1=1,(VLOOKUP(B90,'X1'!$B:$AZ,5,FALSE)),IF($X$1=2,(VLOOKUP(B90,'X2'!$B:$AZ,5,FALSE)),IF($X$1=3,(VLOOKUP(B90,'X3'!$B:$AZ,5,FALSE)),IF($X$1=4,(VLOOKUP(B90,'X4'!$B:$AZ,5,FALSE)),IF($X$1=5,(VLOOKUP(B90,'X5'!$B:$AZ,5,FALSE)),IF($X$1=6,(VLOOKUP(B90,'X6'!$B:$AZ,5,FALSE)),IF($X$1=7,(VLOOKUP(B90,'X7'!$B:$AZ,5,FALSE)),IF($X$1=8,(VLOOKUP(B90,'X8'!$B:$AZ,5,FALSE)),IF($X$1=9,(VLOOKUP(B90,'X9'!$B:$AZ,5,FALSE)),IF($X$1=10,(VLOOKUP(B90,'X10'!$B:$AZ,5,FALSE)),IF($X$1=11,(VLOOKUP(B90,'X11'!$B:$AZ,5,FALSE)),IF($X$1=12,(VLOOKUP(B90,'X12'!$B:$AZ,5,FALSE)),IF($X$1=13,(VLOOKUP(B90,'X13'!$B:$AZ,5,FALSE)),"B")))))))))))))))</f>
        <v>7</v>
      </c>
      <c r="L90" s="184">
        <f ca="1">IF(ISERROR(IF($X$1=1,(VLOOKUP(B90,'X1'!$B:$AZ,9,FALSE)),IF($X$1=2,(VLOOKUP(B90,'X2'!$B:$AZ,9,FALSE)),IF($X$1=3,(VLOOKUP(B90,'X3'!$B:$AZ,9,FALSE)),IF($X$1=4,(VLOOKUP(B90,'X4'!$B:$AZ,9,FALSE)),IF($X$1=5,(VLOOKUP(B90,'X5'!$B:$AZ,9,FALSE)),IF($X$1=6,(VLOOKUP(B90,'X6'!$B:$AZ,9,FALSE)),IF($X$1=7,(VLOOKUP(B90,'X7'!$B:$AZ,9,FALSE)),IF($X$1=8,(VLOOKUP(B90,'X8'!$B:$AZ,9,FALSE)),IF($X$1=9,(VLOOKUP(B90,'X9'!$B:$AZ,9,FALSE)),IF($X$1=10,(VLOOKUP(B90,'X10'!$B:$AZ,9,FALSE)),IF($X$1=11,(VLOOKUP(B90,'X11'!$B:$AZ,9,FALSE)),IF($X$1=12,(VLOOKUP(B90,'X12'!$B:$AZ,9,FALSE)),IF($X$1=13,(VLOOKUP(B90,'X13'!$B:$AZ,9,FALSE)),"B"))))))))))))))=TRUE," ",(IF($X$1=1,(VLOOKUP(B90,'X1'!$B:$AZ,9,FALSE)),IF($X$1=2,(VLOOKUP(B90,'X2'!$B:$AZ,9,FALSE)),IF($X$1=3,(VLOOKUP(B90,'X3'!$B:$AZ,9,FALSE)),IF($X$1=4,(VLOOKUP(B90,'X4'!$B:$AZ,9,FALSE)),IF($X$1=5,(VLOOKUP(B90,'X5'!$B:$AZ,9,FALSE)),IF($X$1=6,(VLOOKUP(B90,'X6'!$B:$AZ,9,FALSE)),IF($X$1=7,(VLOOKUP(B90,'X7'!$B:$AZ,9,FALSE)),IF($X$1=8,(VLOOKUP(B90,'X8'!$B:$AZ,9,FALSE)),IF($X$1=9,(VLOOKUP(B90,'X9'!$B:$AZ,9,FALSE)),IF($X$1=10,(VLOOKUP(B90,'X10'!$B:$AZ,9,FALSE)),IF($X$1=11,(VLOOKUP(B90,'X11'!$B:$AZ,9,FALSE)),IF($X$1=12,(VLOOKUP(B90,'X12'!$B:$AZ,9,FALSE)),IF($X$1=13,(VLOOKUP(B90,'X13'!$B:$AZ,9,FALSE)),"B")))))))))))))))</f>
        <v>17.203928382382689</v>
      </c>
      <c r="M90" s="184">
        <f ca="1">IF(ISERROR(IF($X$1=1,(VLOOKUP(B90,'X1'!$B:$AZ,10,FALSE)),IF($X$1=2,(VLOOKUP(B90,'X2'!$B:$AZ,10,FALSE)),IF($X$1=3,(VLOOKUP(B90,'X3'!$B:$AZ,10,FALSE)),IF($X$1=4,(VLOOKUP(B90,'X4'!$B:$AZ,10,FALSE)),IF($X$1=5,(VLOOKUP(B90,'X5'!$B:$AZ,10,FALSE)),IF($X$1=6,(VLOOKUP(B90,'X6'!$B:$AZ,10,FALSE)),IF($X$1=7,(VLOOKUP(B90,'X7'!$B:$AZ,10,FALSE)),IF($X$1=8,(VLOOKUP(B90,'X8'!$B:$AZ,10,FALSE)),IF($X$1=9,(VLOOKUP(B90,'X9'!$B:$AZ,10,FALSE)),IF($X$1=10,(VLOOKUP(B90,'X10'!$B:$AZ,10,FALSE)),IF($X$1=11,(VLOOKUP(B90,'X11'!$B:$AZ,10,FALSE)),IF($X$1=12,(VLOOKUP(B90,'X12'!$B:$AZ,10,FALSE)),IF($X$1=13,(VLOOKUP(B90,'X13'!$B:$AZ,10,FALSE)),"B"))))))))))))))=TRUE," ",(IF($X$1=1,(VLOOKUP(B90,'X1'!$B:$AZ,10,FALSE)),IF($X$1=2,(VLOOKUP(B90,'X2'!$B:$AZ,10,FALSE)),IF($X$1=3,(VLOOKUP(B90,'X3'!$B:$AZ,10,FALSE)),IF($X$1=4,(VLOOKUP(B90,'X4'!$B:$AZ,10,FALSE)),IF($X$1=5,(VLOOKUP(B90,'X5'!$B:$AZ,10,FALSE)),IF($X$1=6,(VLOOKUP(B90,'X6'!$B:$AZ,10,FALSE)),IF($X$1=7,(VLOOKUP(B90,'X7'!$B:$AZ,10,FALSE)),IF($X$1=8,(VLOOKUP(B90,'X8'!$B:$AZ,10,FALSE)),IF($X$1=9,(VLOOKUP(B90,'X9'!$B:$AZ,10,FALSE)),IF($X$1=10,(VLOOKUP(B90,'X10'!$B:$AZ,10,FALSE)),IF($X$1=11,(VLOOKUP(B90,'X11'!$B:$AZ,10,FALSE)),IF($X$1=12,(VLOOKUP(B90,'X12'!$B:$AZ,10,FALSE)),IF($X$1=13,(VLOOKUP(B90,'X13'!$B:$AZ,10,FALSE)),"B")))))))))))))))</f>
        <v>6.8166130548775445</v>
      </c>
      <c r="N90" s="185">
        <f ca="1">IF(ISERROR(IF($X$1=1,(VLOOKUP(B90,'X1'!$B:$AZ,45,FALSE)),IF($X$1=2,(VLOOKUP(B90,'X2'!$B:$AZ,45,FALSE)),IF($X$1=3,(VLOOKUP(B90,'X3'!$B:$AZ,45,FALSE)),IF($X$1=4,(VLOOKUP(B90,'X4'!$B:$AZ,45,FALSE)),IF($X$1=5,(VLOOKUP(B90,'X5'!$B:$AZ,45,FALSE)),IF($X$1=6,(VLOOKUP(B90,'X6'!$B:$AZ,45,FALSE)),IF($X$1=7,(VLOOKUP(B90,'X7'!$B:$AZ,45,FALSE)),IF($X$1=8,(VLOOKUP(B90,'X8'!$B:$AZ,45,FALSE)),IF($X$1=9,(VLOOKUP(B90,'X9'!$B:$AZ,45,FALSE)),IF($X$1=10,(VLOOKUP(B90,'X10'!$B:$AZ,45,FALSE)),IF($X$1=11,(VLOOKUP(B90,'X11'!$B:$AZ,45,FALSE)),IF($X$1=12,(VLOOKUP(B90,'X12'!$B:$AZ,45,FALSE)),IF($X$1=13,(VLOOKUP(B90,'X13'!$B:$AZ,45,FALSE)),"B"))))))))))))))=TRUE," ",(IF($X$1=1,(VLOOKUP(B90,'X1'!$B:$AZ,45,FALSE)),IF($X$1=2,(VLOOKUP(B90,'X2'!$B:$AZ,45,FALSE)),IF($X$1=3,(VLOOKUP(B90,'X3'!$B:$AZ,45,FALSE)),IF($X$1=4,(VLOOKUP(B90,'X4'!$B:$AZ,45,FALSE)),IF($X$1=5,(VLOOKUP(B90,'X5'!$B:$AZ,45,FALSE)),IF($X$1=6,(VLOOKUP(B90,'X6'!$B:$AZ,45,FALSE)),IF($X$1=7,(VLOOKUP(B90,'X7'!$B:$AZ,45,FALSE)),IF($X$1=8,(VLOOKUP(B90,'X8'!$B:$AZ,45,FALSE)),IF($X$1=9,(VLOOKUP(B90,'X9'!$B:$AZ,45,FALSE)),IF($X$1=10,(VLOOKUP(B90,'X10'!$B:$AZ,45,FALSE)),IF($X$1=11,(VLOOKUP(B90,'X11'!$B:$AZ,45,FALSE)),IF($X$1=12,(VLOOKUP(B90,'X12'!$B:$AZ,45,FALSE)),IF($X$1=13,(VLOOKUP(B90,'X13'!$B:$AZ,45,FALSE)),"B")))))))))))))))</f>
        <v>2.0748525844905386</v>
      </c>
      <c r="O90" s="184">
        <f ca="1">IF(ISERROR(IF($X$1=1,(VLOOKUP(B90,'X1'!$B:$AZ,11,FALSE)),IF($X$1=2,(VLOOKUP(B90,'X2'!$B:$AZ,11,FALSE)),IF($X$1=3,(VLOOKUP(B90,'X3'!$B:$AZ,11,FALSE)),IF($X$1=4,(VLOOKUP(B90,'X4'!$B:$AZ,11,FALSE)),IF($X$1=5,(VLOOKUP(B90,'X5'!$B:$AZ,11,FALSE)),IF($X$1=6,(VLOOKUP(B90,'X6'!$B:$AZ,11,FALSE)),IF($X$1=7,(VLOOKUP(B90,'X7'!$B:$AZ,11,FALSE)),IF($X$1=8,(VLOOKUP(B90,'X8'!$B:$AZ,11,FALSE)),IF($X$1=9,(VLOOKUP(B90,'X9'!$B:$AZ,11,FALSE)),IF($X$1=10,(VLOOKUP(B90,'X10'!$B:$AZ,11,FALSE)),IF($X$1=11,(VLOOKUP(B90,'X11'!$B:$AZ,11,FALSE)),IF($X$1=12,(VLOOKUP(B90,'X12'!$B:$AZ,11,FALSE)),IF($X$1=13,(VLOOKUP(B90,'X13'!$B:$AZ,11,FALSE)),"B"))))))))))))))=TRUE," ",(IF($X$1=1,(VLOOKUP(B90,'X1'!$B:$AZ,11,FALSE)),IF($X$1=2,(VLOOKUP(B90,'X2'!$B:$AZ,11,FALSE)),IF($X$1=3,(VLOOKUP(B90,'X3'!$B:$AZ,11,FALSE)),IF($X$1=4,(VLOOKUP(B90,'X4'!$B:$AZ,11,FALSE)),IF($X$1=5,(VLOOKUP(B90,'X5'!$B:$AZ,11,FALSE)),IF($X$1=6,(VLOOKUP(B90,'X6'!$B:$AZ,11,FALSE)),IF($X$1=7,(VLOOKUP(B90,'X7'!$B:$AZ,11,FALSE)),IF($X$1=8,(VLOOKUP(B90,'X8'!$B:$AZ,11,FALSE)),IF($X$1=9,(VLOOKUP(B90,'X9'!$B:$AZ,11,FALSE)),IF($X$1=10,(VLOOKUP(B90,'X10'!$B:$AZ,11,FALSE)),IF($X$1=11,(VLOOKUP(B90,'X11'!$B:$AZ,11,FALSE)),IF($X$1=12,(VLOOKUP(B90,'X12'!$B:$AZ,11,FALSE)),IF($X$1=13,(VLOOKUP(B90,'X13'!$B:$AZ,11,FALSE)),"B")))))))))))))))</f>
        <v>6.0525716957605979</v>
      </c>
      <c r="P90" s="184">
        <f ca="1">IF(ISERROR(IF($X$1=1,(VLOOKUP(B90,'X1'!$B:$AZ,12,FALSE)),IF($X$1=2,(VLOOKUP(B90,'X2'!$B:$AZ,12,FALSE)),IF($X$1=3,(VLOOKUP(B90,'X3'!$B:$AZ,12,FALSE)),IF($X$1=4,(VLOOKUP(B90,'X4'!$B:$AZ,12,FALSE)),IF($X$1=5,(VLOOKUP(B90,'X5'!$B:$AZ,12,FALSE)),IF($X$1=6,(VLOOKUP(B90,'X6'!$B:$AZ,12,FALSE)),IF($X$1=7,(VLOOKUP(B90,'X7'!$B:$AZ,12,FALSE)),IF($X$1=8,(VLOOKUP(B90,'X8'!$B:$AZ,12,FALSE)),IF($X$1=9,(VLOOKUP(B90,'X9'!$B:$AZ,12,FALSE)),IF($X$1=10,(VLOOKUP(B90,'X10'!$B:$AZ,12,FALSE)),IF($X$1=11,(VLOOKUP(B90,'X11'!$B:$AZ,12,FALSE)),IF($X$1=12,(VLOOKUP(B90,'X12'!$B:$AZ,12,FALSE)),IF($X$1=13,(VLOOKUP(B90,'X13'!$B:$AZ,12,FALSE)),"B"))))))))))))))=TRUE," ",(IF($X$1=1,(VLOOKUP(B90,'X1'!$B:$AZ,12,FALSE)),IF($X$1=2,(VLOOKUP(B90,'X2'!$B:$AZ,12,FALSE)),IF($X$1=3,(VLOOKUP(B90,'X3'!$B:$AZ,12,FALSE)),IF($X$1=4,(VLOOKUP(B90,'X4'!$B:$AZ,12,FALSE)),IF($X$1=5,(VLOOKUP(B90,'X5'!$B:$AZ,12,FALSE)),IF($X$1=6,(VLOOKUP(B90,'X6'!$B:$AZ,12,FALSE)),IF($X$1=7,(VLOOKUP(B90,'X7'!$B:$AZ,12,FALSE)),IF($X$1=8,(VLOOKUP(B90,'X8'!$B:$AZ,12,FALSE)),IF($X$1=9,(VLOOKUP(B90,'X9'!$B:$AZ,12,FALSE)),IF($X$1=10,(VLOOKUP(B90,'X10'!$B:$AZ,12,FALSE)),IF($X$1=11,(VLOOKUP(B90,'X11'!$B:$AZ,12,FALSE)),IF($X$1=12,(VLOOKUP(B90,'X12'!$B:$AZ,12,FALSE)),IF($X$1=13,(VLOOKUP(B90,'X13'!$B:$AZ,12,FALSE)),"B")))))))))))))))</f>
        <v>4.2063561525129982</v>
      </c>
      <c r="Q90" s="185">
        <f ca="1">IF(ISERROR(IF($X$1=1,(VLOOKUP(B90,'X1'!$B:$AZ,46,FALSE)),IF($X$1=2,(VLOOKUP(B90,'X2'!$B:$AZ,46,FALSE)),IF($X$1=3,(VLOOKUP(B90,'X3'!$B:$AZ,46,FALSE)),IF($X$1=4,(VLOOKUP(B90,'X4'!$B:$AZ,46,FALSE)),IF($X$1=5,(VLOOKUP(B90,'X5'!$B:$AZ,46,FALSE)),IF($X$1=6,(VLOOKUP(B90,'X6'!$B:$AZ,46,FALSE)),IF($X$1=7,(VLOOKUP(B90,'X7'!$B:$AZ,46,FALSE)),IF($X$1=8,(VLOOKUP(B90,'X8'!$B:$AZ,46,FALSE)),IF($X$1=9,(VLOOKUP(B90,'X9'!$B:$AZ,46,FALSE)),IF($X$1=10,(VLOOKUP(B90,'X10'!$B:$AZ,46,FALSE)),IF($X$1=11,(VLOOKUP(B90,'X11'!$B:$AZ,46,FALSE)),IF($X$1=12,(VLOOKUP(B90,'X12'!$B:$AZ,46,FALSE)),IF($X$1=13,(VLOOKUP(B90,'X13'!$B:$AZ,46,FALSE)),"B"))))))))))))))=TRUE," ",(IF($X$1=1,(VLOOKUP(B90,'X1'!$B:$AZ,46,FALSE)),IF($X$1=2,(VLOOKUP(B90,'X2'!$B:$AZ,46,FALSE)),IF($X$1=3,(VLOOKUP(B90,'X3'!$B:$AZ,46,FALSE)),IF($X$1=4,(VLOOKUP(B90,'X4'!$B:$AZ,46,FALSE)),IF($X$1=5,(VLOOKUP(B90,'X5'!$B:$AZ,46,FALSE)),IF($X$1=6,(VLOOKUP(B90,'X6'!$B:$AZ,46,FALSE)),IF($X$1=7,(VLOOKUP(B90,'X7'!$B:$AZ,46,FALSE)),IF($X$1=8,(VLOOKUP(B90,'X8'!$B:$AZ,46,FALSE)),IF($X$1=9,(VLOOKUP(B90,'X9'!$B:$AZ,46,FALSE)),IF($X$1=10,(VLOOKUP(B90,'X10'!$B:$AZ,46,FALSE)),IF($X$1=11,(VLOOKUP(B90,'X11'!$B:$AZ,46,FALSE)),IF($X$1=12,(VLOOKUP(B90,'X12'!$B:$AZ,46,FALSE)),IF($X$1=13,(VLOOKUP(B90,'X13'!$B:$AZ,46,FALSE)),"B")))))))))))))))</f>
        <v>-49.98776475362736</v>
      </c>
      <c r="R90" s="185">
        <f ca="1">IF(ISERROR(IF($X$1=1,(VLOOKUP(B90,'X1'!$B:$AZ,15,FALSE)),IF($X$1=2,(VLOOKUP(B90,'X2'!$B:$AZ,15,FALSE)),IF($X$1=3,(VLOOKUP(B90,'X3'!$B:$AZ,15,FALSE)),IF($X$1=4,(VLOOKUP(B90,'X4'!$B:$AZ,15,FALSE)),IF($X$1=5,(VLOOKUP(B90,'X5'!$B:$AZ,15,FALSE)),IF($X$1=6,(VLOOKUP(B90,'X6'!$B:$AZ,15,FALSE)),IF($X$1=7,(VLOOKUP(B90,'X7'!$B:$AZ,15,FALSE)),IF($X$1=8,(VLOOKUP(B90,'X8'!$B:$AZ,15,FALSE)),IF($X$1=9,(VLOOKUP(B90,'X9'!$B:$AZ,15,FALSE)),IF($X$1=10,(VLOOKUP(B90,'X10'!$B:$AZ,15,FALSE)),IF($X$1=11,(VLOOKUP(B90,'X11'!$B:$AZ,15,FALSE)),IF($X$1=12,(VLOOKUP(B90,'X12'!$B:$AZ,15,FALSE)),IF($X$1=13,(VLOOKUP(B90,'X13'!$B:$AZ,15,FALSE)),"B"))))))))))))))=TRUE," ",(IF($X$1=1,(VLOOKUP(B90,'X1'!$B:$AZ,15,FALSE)),IF($X$1=2,(VLOOKUP(B90,'X2'!$B:$AZ,15,FALSE)),IF($X$1=3,(VLOOKUP(B90,'X3'!$B:$AZ,15,FALSE)),IF($X$1=4,(VLOOKUP(B90,'X4'!$B:$AZ,15,FALSE)),IF($X$1=5,(VLOOKUP(B90,'X5'!$B:$AZ,15,FALSE)),IF($X$1=6,(VLOOKUP(B90,'X6'!$B:$AZ,15,FALSE)),IF($X$1=7,(VLOOKUP(B90,'X7'!$B:$AZ,15,FALSE)),IF($X$1=8,(VLOOKUP(B90,'X8'!$B:$AZ,15,FALSE)),IF($X$1=9,(VLOOKUP(B90,'X9'!$B:$AZ,15,FALSE)),IF($X$1=10,(VLOOKUP(B90,'X10'!$B:$AZ,15,FALSE)),IF($X$1=11,(VLOOKUP(B90,'X11'!$B:$AZ,15,FALSE)),IF($X$1=12,(VLOOKUP(B90,'X12'!$B:$AZ,15,FALSE)),IF($X$1=13,(VLOOKUP(B90,'X13'!$B:$AZ,15,FALSE)),"B")))))))))))))))</f>
        <v>0.55358342072396527</v>
      </c>
      <c r="S90" s="185">
        <f ca="1">IF(ISERROR(IF((IF($X$1=1,(VLOOKUP(B90,'X1'!$B:$AZ,14,FALSE)),(IF($X$1=2,(VLOOKUP(B90,'X2'!$B:$AZ,14,FALSE)),(IF($X$1=3,(VLOOKUP(B90,'X3'!$B:$AZ,14,FALSE)),(IF($X$1=4,(VLOOKUP(B90,'X4'!$B:$AZ,14,FALSE)),(IF($X$1=5,(VLOOKUP(B90,'X5'!$B:$AZ,14,FALSE)),(IF($X$1=6,(VLOOKUP(B90,'X6'!$B:$AZ,14,FALSE)),(IF($X$1=7,(VLOOKUP(B90,'X7'!$B:$AZ,14,FALSE)),(IF($X$1=8,(VLOOKUP(B90,'X8'!$B:$AZ,14,FALSE)),(IF($X$1=9,(VLOOKUP(B90,'X9'!$B:$AZ,14,FALSE)),(IF($X$1=10,(VLOOKUP(B90,'X10'!$B:$AZ,14,FALSE)),(IF($X$1=11,(VLOOKUP(B90,'X11'!$B:$AZ,14,FALSE)),(IF($X$1=12,(VLOOKUP(B90,'X12'!$B:$AZ,14,FALSE)),(VLOOKUP(B90,'X13'!$B:$AZ,14,FALSE))))))))))))))))))))))))))=$V$1," ",(IF($X$1=1,(VLOOKUP(B90,'X1'!$B:$AZ,14,FALSE)),(IF($X$1=2,(VLOOKUP(B90,'X2'!$B:$AZ,14,FALSE)),(IF($X$1=3,(VLOOKUP(B90,'X3'!$B:$AZ,14,FALSE)),(IF($X$1=4,(VLOOKUP(B90,'X4'!$B:$AZ,14,FALSE)),(IF($X$1=5,(VLOOKUP(B90,'X5'!$B:$AZ,14,FALSE)),(IF($X$1=6,(VLOOKUP(B90,'X6'!$B:$AZ,14,FALSE)),(IF($X$1=7,(VLOOKUP(B90,'X7'!$B:$AZ,14,FALSE)),(IF($X$1=8,(VLOOKUP(B90,'X8'!$B:$AZ,14,FALSE)),(IF($X$1=9,(VLOOKUP(B90,'X9'!$B:$AZ,14,FALSE)),(IF($X$1=10,(VLOOKUP(B90,'X10'!$B:$AZ,14,FALSE)),(IF($X$1=11,(VLOOKUP(B90,'X11'!$B:$AZ,14,FALSE)),(IF($X$1=12,(VLOOKUP(B90,'X12'!$B:$AZ,14,FALSE)),(VLOOKUP(B90,'X13'!$B:$AZ,14,FALSE))))))))))))))))))))))))))))=TRUE," ",(IF((IF($X$1=1,(VLOOKUP(B90,'X1'!$B:$AZ,14,FALSE)),(IF($X$1=2,(VLOOKUP(B90,'X2'!$B:$AZ,14,FALSE)),(IF($X$1=3,(VLOOKUP(B90,'X3'!$B:$AZ,14,FALSE)),(IF($X$1=4,(VLOOKUP(B90,'X4'!$B:$AZ,14,FALSE)),(IF($X$1=5,(VLOOKUP(B90,'X5'!$B:$AZ,14,FALSE)),(IF($X$1=6,(VLOOKUP(B90,'X6'!$B:$AZ,14,FALSE)),(IF($X$1=7,(VLOOKUP(B90,'X7'!$B:$AZ,14,FALSE)),(IF($X$1=8,(VLOOKUP(B90,'X8'!$B:$AZ,14,FALSE)),(IF($X$1=9,(VLOOKUP(B90,'X9'!$B:$AZ,14,FALSE)),(IF($X$1=10,(VLOOKUP(B90,'X10'!$B:$AZ,14,FALSE)),(IF($X$1=11,(VLOOKUP(B90,'X11'!$B:$AZ,14,FALSE)),(IF($X$1=12,(VLOOKUP(B90,'X12'!$B:$AZ,14,FALSE)),(VLOOKUP(B90,'X13'!$B:$AZ,14,FALSE))))))))))))))))))))))))))=$V$1," ",(IF($X$1=1,(VLOOKUP(B90,'X1'!$B:$AZ,14,FALSE)),(IF($X$1=2,(VLOOKUP(B90,'X2'!$B:$AZ,14,FALSE)),(IF($X$1=3,(VLOOKUP(B90,'X3'!$B:$AZ,14,FALSE)),(IF($X$1=4,(VLOOKUP(B90,'X4'!$B:$AZ,14,FALSE)),(IF($X$1=5,(VLOOKUP(B90,'X5'!$B:$AZ,14,FALSE)),(IF($X$1=6,(VLOOKUP(B90,'X6'!$B:$AZ,14,FALSE)),(IF($X$1=7,(VLOOKUP(B90,'X7'!$B:$AZ,14,FALSE)),(IF($X$1=8,(VLOOKUP(B90,'X8'!$B:$AZ,14,FALSE)),(IF($X$1=9,(VLOOKUP(B90,'X9'!$B:$AZ,14,FALSE)),(IF($X$1=10,(VLOOKUP(B90,'X10'!$B:$AZ,14,FALSE)),(IF($X$1=11,(VLOOKUP(B90,'X11'!$B:$AZ,14,FALSE)),(IF($X$1=12,(VLOOKUP(B90,'X12'!$B:$AZ,14,FALSE)),(VLOOKUP(B90,'X13'!$B:$AZ,14,FALSE)))))))))))))))))))))))))))))</f>
        <v>200.00000000000006</v>
      </c>
      <c r="V90" s="43"/>
      <c r="W90" s="43">
        <v>2</v>
      </c>
      <c r="X90" s="43"/>
      <c r="Y90" s="110">
        <f ca="1">(IF($Z$86="A",$AE$85,IF($Z$86="B",0,$AE$85)))-0.000001</f>
        <v>-9.9999999999999995E-7</v>
      </c>
      <c r="Z90" s="84" t="s">
        <v>149</v>
      </c>
      <c r="AB90" s="42">
        <f>IF(AD90="",2,1)</f>
        <v>1</v>
      </c>
      <c r="AC90" s="42">
        <v>1</v>
      </c>
      <c r="AD90" s="111" t="str">
        <f>IF((VALUE((RIGHT($AD$89,1))))=0,(Alf!F5),IF((VALUE((RIGHT($AD$89,1))))=1,(Alf!F45),IF(((VALUE((RIGHT($AD$89,1)))))=2,(Alf!F84),IF(((VALUE((RIGHT($AD$89,1)))))=3,(Alf!F122),IF(((VALUE((RIGHT($AD$89,1)))))=4,(Alf!F160),IF(((VALUE((RIGHT($AD$89,1)))))=5,(Alf!F199),"B"))))))</f>
        <v>AFKS RM Equity</v>
      </c>
      <c r="AE90" s="112">
        <f ca="1">IF(ISERROR((HLOOKUP($AD$89,$AF$89:$DE$125,W90,FALSE)))=TRUE," ",((HLOOKUP($AD$89,$AF$89:$DE$125,W90,FALSE))))</f>
        <v>0.44415917843388963</v>
      </c>
      <c r="AF90" s="113" t="str">
        <f>IF(ISERROR(((VLOOKUP(AD90,'X1'!$B:$AO,6,FALSE))/(VLOOKUP(AD90,'X1'!$B:$AO,7,FALSE))-1))=TRUE," ",(((VLOOKUP(AD90,'X1'!$B:$AO,6,FALSE))/(VLOOKUP(AD90,'X1'!$B:$AO,7,FALSE))-1)))</f>
        <v xml:space="preserve"> </v>
      </c>
      <c r="AG90" s="113" t="str">
        <f>IF(ISERROR((((VLOOKUP(AD90,'X1'!$B:$G,2,FALSE))-(VLOOKUP(AD90,'X1'!$B:$G,3,FALSE)))*100)/(VLOOKUP(AD90,'X1'!$B:$G,5,FALSE)))=TRUE," ",((((VLOOKUP(AD90,'X1'!$B:$G,2,FALSE))-(VLOOKUP(AD90,'X1'!$B:$G,3,FALSE)))*100)/(VLOOKUP(AD90,'X1'!$B:$G,5,FALSE))))</f>
        <v xml:space="preserve"> </v>
      </c>
      <c r="AH90" s="113" t="str">
        <f>IF(ISERROR(((VLOOKUP(AD90,'X1'!$B:$AZ,42,FALSE))))=TRUE," ",(((VLOOKUP(AD90,'X1'!$B:$AZ,42,FALSE)))))</f>
        <v xml:space="preserve"> </v>
      </c>
      <c r="AI90" s="113" t="str">
        <f>IF(ISERROR(((VLOOKUP(AD90,'X1'!$B:$AZ,43,FALSE))))=TRUE," ",(((VLOOKUP(AD90,'X1'!$B:$AZ,43,FALSE)))))</f>
        <v xml:space="preserve"> </v>
      </c>
      <c r="AJ90" s="113" t="str">
        <f>IF(ISERROR(((VLOOKUP(AD90,'X1'!$B:$AZ,15,FALSE))))=TRUE," ",(((VLOOKUP(AD90,'X1'!$B:$AZ,15,FALSE)))))</f>
        <v xml:space="preserve"> </v>
      </c>
      <c r="AK90" s="113" t="str">
        <f>IF(ISERROR(((VLOOKUP(AD90,'X1'!$B:$AZ,14,FALSE))))=TRUE," ",(((VLOOKUP(AD90,'X1'!$B:$AZ,14,FALSE)))))</f>
        <v xml:space="preserve"> </v>
      </c>
      <c r="AL90" s="113" t="str">
        <f ca="1">IF(ISERROR(((VLOOKUP(AD90,'X2'!$B:$AO,6,FALSE))/(VLOOKUP(AD90,'X2'!$B:$AO,7,FALSE))-1))=TRUE," ",(((VLOOKUP(AD90,'X2'!$B:$AO,6,FALSE))/(VLOOKUP(AD90,'X2'!$B:$AO,7,FALSE))-1)))</f>
        <v xml:space="preserve"> </v>
      </c>
      <c r="AM90" s="113" t="str">
        <f ca="1">IF(ISERROR((((VLOOKUP(AD90,'X2'!$B:$G,2,FALSE))-(VLOOKUP(AD90,'X2'!$B:$G,3,FALSE)))*100)/(VLOOKUP(AD90,'X2'!$B:$G,5,FALSE)))=TRUE," ",((((VLOOKUP(AD90,'X2'!$B:$G,2,FALSE))-(VLOOKUP(AD90,'X2'!$B:$G,3,FALSE)))*100)/(VLOOKUP(AD90,'X2'!$B:$G,5,FALSE))))</f>
        <v xml:space="preserve"> </v>
      </c>
      <c r="AN90" s="113" t="str">
        <f ca="1">IF(ISERROR(((VLOOKUP(AD90,'X2'!$B:$AZ,42,FALSE))))=TRUE," ",(((VLOOKUP(AD90,'X2'!$B:$AZ,42,FALSE)))))</f>
        <v xml:space="preserve"> </v>
      </c>
      <c r="AO90" s="113" t="str">
        <f ca="1">IF(ISERROR(((VLOOKUP(AD90,'X2'!$B:$AZ,43,FALSE))))=TRUE," ",(((VLOOKUP(AD90,'X2'!$B:$AZ,43,FALSE)))))</f>
        <v xml:space="preserve"> </v>
      </c>
      <c r="AP90" s="113" t="str">
        <f ca="1">IF(ISERROR(((VLOOKUP(AD90,'X2'!$B:$AZ,15,FALSE))))=TRUE," ",(((VLOOKUP(AD90,'X2'!$B:$AZ,15,FALSE)))))</f>
        <v xml:space="preserve"> </v>
      </c>
      <c r="AQ90" s="113" t="str">
        <f ca="1">IF(ISERROR(((VLOOKUP(AD90,'X2'!$B:$AZ,14,FALSE))))=TRUE," ",(((VLOOKUP(AD90,'X2'!$B:$AZ,14,FALSE)))))</f>
        <v xml:space="preserve"> </v>
      </c>
      <c r="AR90" s="113" t="str">
        <f ca="1">IF(ISERROR(((VLOOKUP(AD90,'X3'!$B:$AO,6,FALSE))/(VLOOKUP(AD90,'X3'!$B:$AO,7,FALSE))-1))=TRUE," ",(((VLOOKUP(AD90,'X3'!$B:$AO,6,FALSE))/(VLOOKUP(AD90,'X3'!$B:$AO,7,FALSE))-1)))</f>
        <v xml:space="preserve"> </v>
      </c>
      <c r="AS90" s="113" t="str">
        <f ca="1">IF(ISERROR((((VLOOKUP(AD90,'X3'!$B:$G,2,FALSE))-(VLOOKUP(AD90,'X3'!$B:$G,3,FALSE)))*100)/(VLOOKUP(AD90,'X3'!$B:$G,5,FALSE)))=TRUE," ",((((VLOOKUP(AD90,'X3'!$B:$G,2,FALSE))-(VLOOKUP(AD90,'X3'!$B:$G,3,FALSE)))*100)/(VLOOKUP(AD90,'X3'!$B:$G,5,FALSE))))</f>
        <v xml:space="preserve"> </v>
      </c>
      <c r="AT90" s="113" t="str">
        <f ca="1">IF(ISERROR(((VLOOKUP(AD90,'X3'!$B:$AZ,42,FALSE))))=TRUE," ",(((VLOOKUP(AD90,'X3'!$B:$AZ,42,FALSE)))))</f>
        <v xml:space="preserve"> </v>
      </c>
      <c r="AU90" s="113" t="str">
        <f ca="1">IF(ISERROR(((VLOOKUP(AD90,'X3'!$B:$AZ,43,FALSE))))=TRUE," ",(((VLOOKUP(AD90,'X3'!$B:$AZ,43,FALSE)))))</f>
        <v xml:space="preserve"> </v>
      </c>
      <c r="AV90" s="113" t="str">
        <f ca="1">IF(ISERROR(((VLOOKUP(AD90,'X3'!$B:$AZ,15,FALSE))))=TRUE," ",(((VLOOKUP(AD90,'X3'!$B:$AZ,15,FALSE)))))</f>
        <v xml:space="preserve"> </v>
      </c>
      <c r="AW90" s="113" t="str">
        <f ca="1">IF(ISERROR(((VLOOKUP(AD90,'X3'!$B:$AZ,14,FALSE))))=TRUE," ",(((VLOOKUP(AD90,'X3'!$B:$AZ,14,FALSE)))))</f>
        <v xml:space="preserve"> </v>
      </c>
      <c r="AX90" s="113" t="str">
        <f ca="1">IF(ISERROR(((VLOOKUP(AD90,'X4'!$B:$AO,6,FALSE))/(VLOOKUP(AD90,'X4'!$B:$AO,7,FALSE))-1))=TRUE," ",(((VLOOKUP(AD90,'X4'!$B:$AO,6,FALSE))/(VLOOKUP(AD90,'X4'!$B:$AO,7,FALSE))-1)))</f>
        <v xml:space="preserve"> </v>
      </c>
      <c r="AY90" s="113" t="str">
        <f ca="1">IF(ISERROR((((VLOOKUP(AD90,'X4'!$B:$G,2,FALSE))-(VLOOKUP(AD90,'X4'!$B:$G,3,FALSE)))*100)/(VLOOKUP(AD90,'X4'!$B:$G,5,FALSE)))=TRUE," ",((((VLOOKUP(AD90,'X4'!$B:$G,2,FALSE))-(VLOOKUP(AD90,'X4'!$B:$G,3,FALSE)))*100)/(VLOOKUP(AD90,'X4'!$B:$G,5,FALSE))))</f>
        <v xml:space="preserve"> </v>
      </c>
      <c r="AZ90" s="113" t="str">
        <f ca="1">IF(ISERROR(((VLOOKUP(AD90,'X4'!$B:$AZ,42,FALSE))))=TRUE," ",(((VLOOKUP(AD90,'X4'!$B:$AZ,42,FALSE)))))</f>
        <v xml:space="preserve"> </v>
      </c>
      <c r="BA90" s="113" t="str">
        <f ca="1">IF(ISERROR(((VLOOKUP(AD90,'X4'!$B:$AZ,43,FALSE))))=TRUE," ",(((VLOOKUP(AD90,'X4'!$B:$AZ,43,FALSE)))))</f>
        <v xml:space="preserve"> </v>
      </c>
      <c r="BB90" s="113" t="str">
        <f ca="1">IF(ISERROR(((VLOOKUP(AD90,'X4'!$B:$AZ,15,FALSE))))=TRUE," ",(((VLOOKUP(AD90,'X4'!$B:$AZ,15,FALSE)))))</f>
        <v xml:space="preserve"> </v>
      </c>
      <c r="BC90" s="113" t="str">
        <f ca="1">IF(ISERROR(((VLOOKUP(AD90,'X4'!$B:$AZ,14,FALSE))))=TRUE," ",(((VLOOKUP(AD90,'X4'!$B:$AZ,14,FALSE)))))</f>
        <v xml:space="preserve"> </v>
      </c>
      <c r="BD90" s="113" t="str">
        <f ca="1">IF(ISERROR(((VLOOKUP(AD90,'X5'!$B:$AO,6,FALSE))/(VLOOKUP(AD90,'X5'!$B:$AO,7,FALSE))-1))=TRUE," ",(((VLOOKUP(AD90,'X5'!$B:$AO,6,FALSE))/(VLOOKUP(AD90,'X5'!$B:$AO,7,FALSE))-1)))</f>
        <v xml:space="preserve"> </v>
      </c>
      <c r="BE90" s="113" t="str">
        <f ca="1">IF(ISERROR((((VLOOKUP(AD90,'X5'!$B:$G,2,FALSE))-(VLOOKUP(AD90,'X5'!$B:$G,3,FALSE)))*100)/(VLOOKUP(AD90,'X5'!$B:$G,5,FALSE)))=TRUE," ",((((VLOOKUP(AD90,'X5'!$B:$G,2,FALSE))-(VLOOKUP(AD90,'X5'!$B:$G,3,FALSE)))*100)/(VLOOKUP(AD90,'X5'!$B:$G,5,FALSE))))</f>
        <v xml:space="preserve"> </v>
      </c>
      <c r="BF90" s="113" t="str">
        <f ca="1">IF(ISERROR(((VLOOKUP(AD90,'X5'!$B:$AZ,42,FALSE))))=TRUE," ",(((VLOOKUP(AD90,'X5'!$B:$AZ,42,FALSE)))))</f>
        <v xml:space="preserve"> </v>
      </c>
      <c r="BG90" s="113" t="str">
        <f ca="1">IF(ISERROR(((VLOOKUP(AD90,'X5'!$B:$AZ,43,FALSE))))=TRUE," ",(((VLOOKUP(AD90,'X5'!$B:$AZ,43,FALSE)))))</f>
        <v xml:space="preserve"> </v>
      </c>
      <c r="BH90" s="113" t="str">
        <f ca="1">IF(ISERROR(((VLOOKUP(AD90,'X5'!$B:$AZ,15,FALSE))))=TRUE," ",(((VLOOKUP(AD90,'X5'!$B:$AZ,15,FALSE)))))</f>
        <v xml:space="preserve"> </v>
      </c>
      <c r="BI90" s="113" t="str">
        <f ca="1">IF(ISERROR(((VLOOKUP(AD90,'X5'!$B:$AZ,14,FALSE))))=TRUE," ",(((VLOOKUP(AD90,'X5'!$B:$AZ,14,FALSE)))))</f>
        <v xml:space="preserve"> </v>
      </c>
      <c r="BJ90" s="113" t="str">
        <f ca="1">IF(ISERROR(((VLOOKUP(AD90,'X6'!$B:$AO,6,FALSE))/(VLOOKUP(AD90,'X6'!$B:$AO,7,FALSE))-1))=TRUE," ",(((VLOOKUP(AD90,'X6'!$B:$AO,6,FALSE))/(VLOOKUP(AD90,'X6'!$B:$AO,7,FALSE))-1)))</f>
        <v xml:space="preserve"> </v>
      </c>
      <c r="BK90" s="113" t="str">
        <f ca="1">IF(ISERROR((((VLOOKUP(AD90,'X6'!$B:$G,2,FALSE))-(VLOOKUP(AD90,'X6'!$B:$G,3,FALSE)))*100)/(VLOOKUP(AD90,'X6'!$B:$G,5,FALSE)))=TRUE," ",((((VLOOKUP(AD90,'X6'!$B:$G,2,FALSE))-(VLOOKUP(AD90,'X6'!$B:$G,3,FALSE)))*100)/(VLOOKUP(AD90,'X6'!$B:$G,5,FALSE))))</f>
        <v xml:space="preserve"> </v>
      </c>
      <c r="BL90" s="113" t="str">
        <f ca="1">IF(ISERROR(((VLOOKUP(AD90,'X6'!$B:$AZ,42,FALSE))))=TRUE," ",(((VLOOKUP(AD90,'X6'!$B:$AZ,42,FALSE)))))</f>
        <v xml:space="preserve"> </v>
      </c>
      <c r="BM90" s="113" t="str">
        <f ca="1">IF(ISERROR(((VLOOKUP(AD90,'X6'!$B:$AZ,43,FALSE))))=TRUE," ",(((VLOOKUP(AD90,'X6'!$B:$AZ,43,FALSE)))))</f>
        <v xml:space="preserve"> </v>
      </c>
      <c r="BN90" s="113" t="str">
        <f ca="1">IF(ISERROR(((VLOOKUP(AD90,'X6'!$B:$AZ,15,FALSE))))=TRUE," ",(((VLOOKUP(AD90,'X6'!$B:$AZ,15,FALSE)))))</f>
        <v xml:space="preserve"> </v>
      </c>
      <c r="BO90" s="113" t="str">
        <f ca="1">IF(ISERROR(((VLOOKUP(AD90,'X6'!$B:$AZ,14,FALSE))))=TRUE," ",(((VLOOKUP(AD90,'X6'!$B:$AZ,14,FALSE)))))</f>
        <v xml:space="preserve"> </v>
      </c>
      <c r="BP90" s="42">
        <f ca="1">IF(ISERROR(((VLOOKUP(AD90,'X7'!$B:$AO,6,FALSE))/(VLOOKUP(AD90,'X7'!$B:$AO,7,FALSE))-1))=TRUE," ",(((VLOOKUP(AD90,'X7'!$B:$AO,6,FALSE))/(VLOOKUP(AD90,'X7'!$B:$AO,7,FALSE))-1)))</f>
        <v>0.44415917843388963</v>
      </c>
      <c r="BQ90" s="42">
        <f ca="1">IF(ISERROR((((VLOOKUP(AD90,'X7'!$B:$G,2,FALSE))-(VLOOKUP(AD90,'X7'!$B:$G,3,FALSE)))*100)/(VLOOKUP(AD90,'X7'!$B:$G,5,FALSE)))=TRUE," ",((((VLOOKUP(AD90,'X7'!$B:$G,2,FALSE))-(VLOOKUP(AD90,'X7'!$B:$G,3,FALSE)))*100)/(VLOOKUP(AD90,'X7'!$B:$G,5,FALSE))))</f>
        <v>100</v>
      </c>
      <c r="BR90" s="102">
        <f ca="1">IF(ISERROR(((VLOOKUP(AD90,'X7'!$B:$AZ,42,FALSE))))=TRUE," ",(((VLOOKUP(AD90,'X7'!$B:$AZ,42,FALSE)))))</f>
        <v>95.092521802592273</v>
      </c>
      <c r="BS90" s="102">
        <f ca="1">IF(ISERROR(((VLOOKUP(AD90,'X7'!$B:$AZ,43,FALSE))))=TRUE," ",(((VLOOKUP(AD90,'X7'!$B:$AZ,43,FALSE)))))</f>
        <v>61.048341688868099</v>
      </c>
      <c r="BT90" s="102">
        <f ca="1">IF(ISERROR(((VLOOKUP(AD90,'X7'!$B:$AZ,15,FALSE))))=TRUE," ",(((VLOOKUP(AD90,'X7'!$B:$AZ,15,FALSE)))))</f>
        <v>21.033376123234916</v>
      </c>
      <c r="BU90" s="102">
        <f ca="1">IF(ISERROR(((VLOOKUP(AD90,'X7'!$B:$AZ,14,FALSE))))=TRUE," ",(((VLOOKUP(AD90,'X7'!$B:$AZ,14,FALSE)))))</f>
        <v>4039.8901098901106</v>
      </c>
      <c r="BV90" s="102" t="str">
        <f ca="1">IF(ISERROR(((VLOOKUP(AD90,'X8'!$B:$AO,6,FALSE))/(VLOOKUP(AD90,'X8'!$B:$AO,7,FALSE))-1))=TRUE," ",(((VLOOKUP(AD90,'X8'!$B:$AO,6,FALSE))/(VLOOKUP(AD90,'X8'!$B:$AO,7,FALSE))-1)))</f>
        <v xml:space="preserve"> </v>
      </c>
      <c r="BW90" s="102" t="str">
        <f ca="1">IF(ISERROR((((VLOOKUP(AD90,'X8'!$B:$G,2,FALSE))-(VLOOKUP(AD90,'X8'!$B:$G,3,FALSE)))*100)/(VLOOKUP(AD90,'X8'!$B:$G,5,FALSE)))=TRUE," ",((((VLOOKUP(AD90,'X8'!$B:$G,2,FALSE))-(VLOOKUP(AD90,'X8'!$B:$G,3,FALSE)))*100)/(VLOOKUP(AD90,'X8'!$B:$G,5,FALSE))))</f>
        <v xml:space="preserve"> </v>
      </c>
      <c r="BX90" s="102" t="str">
        <f ca="1">IF(ISERROR(((VLOOKUP(AD90,'X8'!$B:$AZ,42,FALSE))))=TRUE," ",(((VLOOKUP(AD90,'X8'!$B:$AZ,42,FALSE)))))</f>
        <v xml:space="preserve"> </v>
      </c>
      <c r="BY90" s="42" t="str">
        <f ca="1">IF(ISERROR(((VLOOKUP(AD90,'X8'!$B:$AZ,43,FALSE))))=TRUE," ",(((VLOOKUP(AD90,'X8'!$B:$AZ,43,FALSE)))))</f>
        <v xml:space="preserve"> </v>
      </c>
      <c r="BZ90" s="42" t="str">
        <f ca="1">IF(ISERROR(((VLOOKUP(AD90,'X8'!$B:$AZ,15,FALSE))))=TRUE," ",(((VLOOKUP(AD90,'X8'!$B:$AZ,15,FALSE)))))</f>
        <v xml:space="preserve"> </v>
      </c>
      <c r="CA90" s="42" t="str">
        <f ca="1">IF(ISERROR(((VLOOKUP(AD90,'X8'!$B:$AZ,14,FALSE))))=TRUE," ",(((VLOOKUP(AD90,'X8'!$B:$AZ,14,FALSE)))))</f>
        <v xml:space="preserve"> </v>
      </c>
      <c r="CB90" s="42" t="str">
        <f ca="1">IF(ISERROR(((VLOOKUP(AD90,'X9'!$B:$AO,6,FALSE))/(VLOOKUP(AD90,'X9'!$B:$AO,7,FALSE))-1))=TRUE," ",(((VLOOKUP(AD90,'X9'!$B:$AO,6,FALSE))/(VLOOKUP(AD90,'X9'!$B:$AO,7,FALSE))-1)))</f>
        <v xml:space="preserve"> </v>
      </c>
      <c r="CC90" s="42" t="str">
        <f ca="1">IF(ISERROR((((VLOOKUP(AD90,'X9'!$B:$G,2,FALSE))-(VLOOKUP(AD90,'X9'!$B:$G,3,FALSE)))*100)/(VLOOKUP(AD90,'X9'!$B:$G,5,FALSE)))=TRUE," ",((((VLOOKUP(AD90,'X9'!$B:$G,2,FALSE))-(VLOOKUP(AD90,'X9'!$B:$G,3,FALSE)))*100)/(VLOOKUP(AD90,'X9'!$B:$G,5,FALSE))))</f>
        <v xml:space="preserve"> </v>
      </c>
      <c r="CD90" s="42" t="str">
        <f ca="1">IF(ISERROR(((VLOOKUP(AD90,'X9'!$B:$AZ,42,FALSE))))=TRUE," ",(((VLOOKUP(AD90,'X9'!$B:$AZ,42,FALSE)))))</f>
        <v xml:space="preserve"> </v>
      </c>
      <c r="CE90" s="42" t="str">
        <f ca="1">IF(ISERROR(((VLOOKUP(AD90,'X9'!$B:$AZ,43,FALSE))))=TRUE," ",(((VLOOKUP(AD90,'X9'!$B:$AZ,43,FALSE)))))</f>
        <v xml:space="preserve"> </v>
      </c>
      <c r="CF90" s="42" t="str">
        <f ca="1">IF(ISERROR(((VLOOKUP(AD90,'X9'!$B:$AZ,15,FALSE))))=TRUE," ",(((VLOOKUP(AD90,'X9'!$B:$AZ,15,FALSE)))))</f>
        <v xml:space="preserve"> </v>
      </c>
      <c r="CG90" s="42" t="str">
        <f ca="1">IF(ISERROR(((VLOOKUP(AD90,'X9'!$B:$AZ,14,FALSE))))=TRUE," ",(((VLOOKUP(AD90,'X9'!$B:$AZ,14,FALSE)))))</f>
        <v xml:space="preserve"> </v>
      </c>
      <c r="CH90" s="42" t="str">
        <f ca="1">IF(ISERROR(((VLOOKUP(AD90,'X10'!$B:$AO,6,FALSE))/(VLOOKUP(AD90,'X10'!$B:$AO,7,FALSE))-1))=TRUE," ",(((VLOOKUP(AD90,'X10'!$B:$AO,6,FALSE))/(VLOOKUP(AD90,'X10'!$B:$AO,7,FALSE))-1)))</f>
        <v xml:space="preserve"> </v>
      </c>
      <c r="CI90" s="42" t="str">
        <f ca="1">IF(ISERROR((((VLOOKUP(AD90,'X10'!$B:$G,2,FALSE))-(VLOOKUP(AD90,'X10'!$B:$G,3,FALSE)))*100)/(VLOOKUP(AD90,'X10'!$B:$G,5,FALSE)))=TRUE," ",((((VLOOKUP(AD90,'X10'!$B:$G,2,FALSE))-(VLOOKUP(AD90,'X10'!$B:$G,3,FALSE)))*100)/(VLOOKUP(AD90,'X10'!$B:$G,5,FALSE))))</f>
        <v xml:space="preserve"> </v>
      </c>
      <c r="CJ90" s="42" t="str">
        <f ca="1">IF(ISERROR(((VLOOKUP(AD90,'X10'!$B:$AZ,42,FALSE))))=TRUE," ",(((VLOOKUP(AD90,'X10'!$B:$AZ,42,FALSE)))))</f>
        <v xml:space="preserve"> </v>
      </c>
      <c r="CK90" s="42" t="str">
        <f ca="1">IF(ISERROR(((VLOOKUP(AD90,'X10'!$B:$AZ,43,FALSE))))=TRUE," ",(((VLOOKUP(AD90,'X10'!$B:$AZ,43,FALSE)))))</f>
        <v xml:space="preserve"> </v>
      </c>
      <c r="CL90" s="42" t="str">
        <f ca="1">IF(ISERROR(((VLOOKUP(AD90,'X10'!$B:$AZ,15,FALSE))))=TRUE," ",(((VLOOKUP(AD90,'X10'!$B:$AZ,15,FALSE)))))</f>
        <v xml:space="preserve"> </v>
      </c>
      <c r="CM90" s="42" t="str">
        <f ca="1">IF(ISERROR(((VLOOKUP(AD90,'X10'!$B:$AZ,14,FALSE))))=TRUE," ",(((VLOOKUP(AD90,'X10'!$B:$AZ,14,FALSE)))))</f>
        <v xml:space="preserve"> </v>
      </c>
      <c r="CN90" s="42" t="str">
        <f ca="1">IF(ISERROR(((VLOOKUP(AD90,'X11'!$B:$AO,6,FALSE))/(VLOOKUP(AD90,'X11'!$B:$AO,7,FALSE))-1))=TRUE," ",(((VLOOKUP(AD90,'X11'!$B:$AO,6,FALSE))/(VLOOKUP(AD90,'X11'!$B:$AO,7,FALSE))-1)))</f>
        <v xml:space="preserve"> </v>
      </c>
      <c r="CO90" s="42" t="str">
        <f ca="1">IF(ISERROR((((VLOOKUP(AD90,'X11'!$B:$G,2,FALSE))-(VLOOKUP(AD90,'X11'!$B:$G,3,FALSE)))*100)/(VLOOKUP(AD90,'X11'!$B:$G,5,FALSE)))=TRUE," ",((((VLOOKUP(AD90,'X11'!$B:$G,2,FALSE))-(VLOOKUP(AD90,'X11'!$B:$G,3,FALSE)))*100)/(VLOOKUP(AD90,'X11'!$B:$G,5,FALSE))))</f>
        <v xml:space="preserve"> </v>
      </c>
      <c r="CP90" s="42" t="str">
        <f ca="1">IF(ISERROR(((VLOOKUP(AD90,'X11'!$B:$AZ,42,FALSE))))=TRUE," ",(((VLOOKUP(AD90,'X11'!$B:$AZ,42,FALSE)))))</f>
        <v xml:space="preserve"> </v>
      </c>
      <c r="CQ90" s="42" t="str">
        <f ca="1">IF(ISERROR(((VLOOKUP(AD90,'X11'!$B:$AZ,43,FALSE))))=TRUE," ",(((VLOOKUP(AD90,'X11'!$B:$AZ,43,FALSE)))))</f>
        <v xml:space="preserve"> </v>
      </c>
      <c r="CR90" s="42" t="str">
        <f ca="1">IF(ISERROR(((VLOOKUP(AD90,'X11'!$B:$AZ,15,FALSE))))=TRUE," ",(((VLOOKUP(AD90,'X11'!$B:$AZ,15,FALSE)))))</f>
        <v xml:space="preserve"> </v>
      </c>
      <c r="CS90" s="42" t="str">
        <f ca="1">IF(ISERROR(((VLOOKUP(AD90,'X11'!$B:$AZ,14,FALSE))))=TRUE," ",(((VLOOKUP(AD90,'X11'!$B:$AZ,14,FALSE)))))</f>
        <v xml:space="preserve"> </v>
      </c>
      <c r="CT90" s="42" t="str">
        <f ca="1">IF(ISERROR(((VLOOKUP(AD90,'X12'!$B:$AO,6,FALSE))/(VLOOKUP(AD90,'X12'!$B:$AO,7,FALSE))-1))=TRUE," ",(((VLOOKUP(AD90,'X12'!$B:$AO,6,FALSE))/(VLOOKUP(AD90,'X12'!$B:$AO,7,FALSE))-1)))</f>
        <v xml:space="preserve"> </v>
      </c>
      <c r="CU90" s="42" t="str">
        <f ca="1">IF(ISERROR((((VLOOKUP(AD90,'X12'!$B:$G,2,FALSE))-(VLOOKUP(AD90,'X12'!$B:$G,3,FALSE)))*100)/(VLOOKUP(AD90,'X12'!$B:$G,5,FALSE)))=TRUE," ",((((VLOOKUP(AD90,'X12'!$B:$G,2,FALSE))-(VLOOKUP(AD90,'X12'!$B:$G,3,FALSE)))*100)/(VLOOKUP(AD90,'X12'!$B:$G,5,FALSE))))</f>
        <v xml:space="preserve"> </v>
      </c>
      <c r="CV90" s="42" t="str">
        <f ca="1">IF(ISERROR(((VLOOKUP(AD90,'X12'!$B:$AZ,42,FALSE))))=TRUE," ",(((VLOOKUP(AD90,'X12'!$B:$AZ,42,FALSE)))))</f>
        <v xml:space="preserve"> </v>
      </c>
      <c r="CW90" s="42" t="str">
        <f ca="1">IF(ISERROR(((VLOOKUP(AD90,'X12'!$B:$AZ,43,FALSE))))=TRUE," ",(((VLOOKUP(AD90,'X12'!$B:$AZ,43,FALSE)))))</f>
        <v xml:space="preserve"> </v>
      </c>
      <c r="CX90" s="42" t="str">
        <f ca="1">IF(ISERROR(((VLOOKUP(AD90,'X12'!$B:$AZ,15,FALSE))))=TRUE," ",(((VLOOKUP(AD90,'X12'!$B:$AZ,15,FALSE)))))</f>
        <v xml:space="preserve"> </v>
      </c>
      <c r="CY90" s="42" t="str">
        <f ca="1">IF(ISERROR(((VLOOKUP(AD90,'X12'!$B:$AZ,14,FALSE))))=TRUE," ",(((VLOOKUP(AD90,'X12'!$B:$AZ,14,FALSE)))))</f>
        <v xml:space="preserve"> </v>
      </c>
      <c r="CZ90" s="42" t="str">
        <f ca="1">IF(ISERROR(((VLOOKUP(AD90,'X13'!$B:$AO,6,FALSE))/(VLOOKUP(AD90,'X13'!$B:$AO,7,FALSE))-1))=TRUE," ",(((VLOOKUP(AD90,'X13'!$B:$AO,6,FALSE))/(VLOOKUP(AD90,'X13'!$B:$AO,7,FALSE))-1)))</f>
        <v xml:space="preserve"> </v>
      </c>
      <c r="DA90" s="42" t="str">
        <f ca="1">IF(ISERROR((((VLOOKUP(AD90,'X13'!$B:$G,2,FALSE))-(VLOOKUP(AD90,'X13'!$B:$G,3,FALSE)))*100)/(VLOOKUP(AD90,'X13'!$B:$G,5,FALSE)))=TRUE," ",((((VLOOKUP(AD90,'X13'!$B:$G,2,FALSE))-(VLOOKUP(AD90,'X13'!$B:$G,3,FALSE)))*100)/(VLOOKUP(AD90,'X13'!$B:$G,5,FALSE))))</f>
        <v xml:space="preserve"> </v>
      </c>
      <c r="DB90" s="42" t="str">
        <f ca="1">IF(ISERROR(((VLOOKUP(AD90,'X13'!$B:$AZ,42,FALSE))))=TRUE," ",(((VLOOKUP(AD90,'X13'!$B:$AZ,42,FALSE)))))</f>
        <v xml:space="preserve"> </v>
      </c>
      <c r="DC90" s="42" t="str">
        <f ca="1">IF(ISERROR(((VLOOKUP(AD90,'X13'!$B:$AZ,43,FALSE))))=TRUE," ",(((VLOOKUP(AD90,'X13'!$B:$AZ,43,FALSE)))))</f>
        <v xml:space="preserve"> </v>
      </c>
      <c r="DD90" s="42" t="str">
        <f ca="1">IF(ISERROR(((VLOOKUP(AD90,'X13'!$B:$AZ,15,FALSE))))=TRUE," ",(((VLOOKUP(AD90,'X13'!$B:$AZ,15,FALSE)))))</f>
        <v xml:space="preserve"> </v>
      </c>
      <c r="DE90" s="42" t="str">
        <f ca="1">IF(ISERROR(((VLOOKUP(AD90,'X13'!$B:$AZ,14,FALSE))))=TRUE," ",(((VLOOKUP(AD90,'X13'!$B:$AZ,14,FALSE)))))</f>
        <v xml:space="preserve"> </v>
      </c>
    </row>
    <row r="91" spans="1:109" ht="14.1" customHeight="1" x14ac:dyDescent="0.2">
      <c r="A91" s="156" t="s">
        <v>1058</v>
      </c>
      <c r="B91" s="122" t="str">
        <f>IF(ISERROR(IF($U$16=1,(VLOOKUP(A91,$AC$89:$AH$125,2,FALSE)),IF((IF($X$1=1,'X1'!B50,(IF($X$1=2,'X2'!B50,(IF($X$1=3,'X3'!B50,(IF($X$1=4,'X4'!B50,(IF($X$1=5,'X5'!B50,(IF($X$1=6,'X6'!B50,(IF($X$1=7,'X7'!B50,(IF($X$1=8,'X8'!B50,(IF($X$1=9,'X9'!B50,(IF($X$1=10,'X10'!B50,(IF($X$1=11,'X11'!B50,(IF($X$1=12,'X12'!B50,'X13'!B50))))))))))))))))))))))))="","",(IF($X$1=1,'X1'!B50,(IF($X$1=2,'X2'!B50,(IF($X$1=3,'X3'!B50,(IF($X$1=4,'X4'!B50,(IF($X$1=5,'X5'!B50,(IF($X$1=6,'X6'!B50,(IF($X$1=7,'X7'!B50,(IF($X$1=8,'X8'!B50,(IF($X$1=9,'X9'!B50,(IF($X$1=10,'X10'!B50,(IF($X$1=11,'X11'!B50,(IF($X$1=12,'X12'!B50,'X13'!B50)))))))))))))))))))))))))))=TRUE," ",(IF($U$16=1,(VLOOKUP(A91,$AC$89:$AH$125,2,FALSE)),IF((IF($X$1=1,'X1'!B50,(IF($X$1=2,'X2'!B50,(IF($X$1=3,'X3'!B50,(IF($X$1=4,'X4'!B50,(IF($X$1=5,'X5'!B50,(IF($X$1=6,'X6'!B50,(IF($X$1=7,'X7'!B50,(IF($X$1=8,'X8'!B50,(IF($X$1=9,'X9'!B50,(IF($X$1=10,'X10'!B50,(IF($X$1=11,'X11'!B50,(IF($X$1=12,'X12'!B50,'X13'!B50))))))))))))))))))))))))="","",(IF($X$1=1,'X1'!B50,(IF($X$1=2,'X2'!B50,(IF($X$1=3,'X3'!B50,(IF($X$1=4,'X4'!B50,(IF($X$1=5,'X5'!B50,(IF($X$1=6,'X6'!B50,(IF($X$1=7,'X7'!B50,(IF($X$1=8,'X8'!B50,(IF($X$1=9,'X9'!B50,(IF($X$1=10,'X10'!B50,(IF($X$1=11,'X11'!B50,(IF($X$1=12,'X12'!B50,'X13'!B50))))))))))))))))))))))))))))</f>
        <v>RUAL RM Equity</v>
      </c>
      <c r="C91" s="181" t="str">
        <f ca="1">IF(ISERROR(IF($X$1=1,(VLOOKUP(B91,'X1'!$B:$AZ,47,FALSE)),IF($X$1=2,(VLOOKUP(B91,'X2'!$B:$AZ,47,FALSE)),IF($X$1=3,(VLOOKUP(B91,'X3'!$B:$AZ,47,FALSE)),IF($X$1=4,(VLOOKUP(B91,'X4'!$B:$AZ,47,FALSE)),IF($X$1=5,(VLOOKUP(B91,'X5'!$B:$AZ,47,FALSE)),IF($X$1=6,(VLOOKUP(B91,'X6'!$B:$AZ,47,FALSE)),IF($X$1=7,(VLOOKUP(B91,'X7'!$B:$AZ,47,FALSE)),IF($X$1=8,(VLOOKUP(B91,'X8'!$B:$AZ,47,FALSE)),IF($X$1=9,(VLOOKUP(B91,'X9'!$B:$AZ,47,FALSE)),IF($X$1=10,(VLOOKUP(B91,'X10'!$B:$AZ,47,FALSE)),IF($X$1=11,(VLOOKUP(B91,'X11'!$B:$AZ,47,FALSE)),IF($X$1=12,(VLOOKUP(B91,'X12'!$B:$AZ,47,FALSE)),IF($X$1=13,(VLOOKUP(B91,'X13'!$B:$AZ,47,FALSE)),"B"))))))))))))))=TRUE," ",(IF($X$1=1,(VLOOKUP(B91,'X1'!$B:$AZ,47,FALSE)),IF($X$1=2,(VLOOKUP(B91,'X2'!$B:$AZ,47,FALSE)),IF($X$1=3,(VLOOKUP(B91,'X3'!$B:$AZ,47,FALSE)),IF($X$1=4,(VLOOKUP(B91,'X4'!$B:$AZ,47,FALSE)),IF($X$1=5,(VLOOKUP(B91,'X5'!$B:$AZ,47,FALSE)),IF($X$1=6,(VLOOKUP(B91,'X6'!$B:$AZ,47,FALSE)),IF($X$1=7,(VLOOKUP(B91,'X7'!$B:$AZ,47,FALSE)),IF($X$1=8,(VLOOKUP(B91,'X8'!$B:$AZ,47,FALSE)),IF($X$1=9,(VLOOKUP(B91,'X9'!$B:$AZ,47,FALSE)),IF($X$1=10,(VLOOKUP(B91,'X10'!$B:$AZ,47,FALSE)),IF($X$1=11,(VLOOKUP(B91,'X11'!$B:$AZ,47,FALSE)),IF($X$1=12,(VLOOKUP(B91,'X12'!$B:$AZ,47,FALSE)),IF($X$1=13,(VLOOKUP(B91,'X13'!$B:$AZ,47,FALSE)),"B")))))))))))))))</f>
        <v>United Co RUSAL International</v>
      </c>
      <c r="D91" s="181" t="str">
        <f ca="1">IF(ISERROR(IF($X$1=1,(VLOOKUP(B91,'X1'!$B:$AP,41,FALSE)),IF($X$1=2,(VLOOKUP(B91,'X2'!$B:$AP,41,FALSE)),IF($X$1=3,(VLOOKUP(B91,'X3'!$B:$AP,41,FALSE)),IF($X$1=4,(VLOOKUP(B91,'X4'!$B:$AP,41,FALSE)),IF($X$1=5,(VLOOKUP(B91,'X5'!$B:$AP,41,FALSE)),IF($X$1=6,(VLOOKUP(B91,'X6'!$B:$AP,41,FALSE)),IF($X$1=7,(VLOOKUP(B91,'X7'!$B:$AP,41,FALSE)),IF($X$1=8,(VLOOKUP(B91,'X8'!$B:$AP,41,FALSE)),IF($X$1=9,(VLOOKUP(B91,'X9'!$B:$AP,41,FALSE)),IF($X$1=10,(VLOOKUP(B91,'X10'!$B:$AP,41,FALSE)),IF($X$1=11,(VLOOKUP(B91,'X11'!$B:$AP,41,FALSE)),IF($X$1=12,(VLOOKUP(B91,'X12'!$B:$AP,41,FALSE)),IF($X$1=13,(VLOOKUP(B91,'X13'!$B:$AP,41,FALSE)),"B"))))))))))))))=TRUE," ",(IF($X$1=1,(VLOOKUP(B91,'X1'!$B:$AP,41,FALSE)),IF($X$1=2,(VLOOKUP(B91,'X2'!$B:$AP,41,FALSE)),IF($X$1=3,(VLOOKUP(B91,'X3'!$B:$AP,41,FALSE)),IF($X$1=4,(VLOOKUP(B91,'X4'!$B:$AP,41,FALSE)),IF($X$1=5,(VLOOKUP(B91,'X5'!$B:$AP,41,FALSE)),IF($X$1=6,(VLOOKUP(B91,'X6'!$B:$AP,41,FALSE)),IF($X$1=7,(VLOOKUP(B91,'X7'!$B:$AP,41,FALSE)),IF($X$1=8,(VLOOKUP(B91,'X8'!$B:$AP,41,FALSE)),IF($X$1=9,(VLOOKUP(B91,'X9'!$B:$AP,41,FALSE)),IF($X$1=10,(VLOOKUP(B91,'X10'!$B:$AP,41,FALSE)),IF($X$1=11,(VLOOKUP(B91,'X11'!$B:$AP,41,FALSE)),IF($X$1=12,(VLOOKUP(B91,'X12'!$B:$AP,41,FALSE)),IF($X$1=13,(VLOOKUP(B91,'X13'!$B:$AP,41,FALSE)),"B")))))))))))))))</f>
        <v>Base Metals</v>
      </c>
      <c r="E91" s="182">
        <f ca="1">IF(ISERROR(IF($X$1=1,(VLOOKUP(B91,'X1'!$B:$AP,7,FALSE)),IF($X$1=2,(VLOOKUP(B91,'X2'!$B:$AP,7,FALSE)),IF($X$1=3,(VLOOKUP(B91,'X3'!$B:$AP,7,FALSE)),IF($X$1=4,(VLOOKUP(B91,'X4'!$B:$AP,7,FALSE)),IF($X$1=5,(VLOOKUP(B91,'X5'!$B:$AP,7,FALSE)),IF($X$1=6,(VLOOKUP(B91,'X6'!$B:$AP,7,FALSE)),IF($X$1=7,(VLOOKUP(B91,'X7'!$B:$AP,7,FALSE)),IF($X$1=8,(VLOOKUP(B91,'X8'!$B:$AP,7,FALSE)),IF($X$1=9,(VLOOKUP(B91,'X9'!$B:$AP,7,FALSE)),IF($X$1=10,(VLOOKUP(B91,'X10'!$B:$AP,7,FALSE)),IF($X$1=11,(VLOOKUP(B91,'X11'!$B:$AP,7,FALSE)),IF($X$1=12,(VLOOKUP(B91,'X12'!$B:$AP,7,FALSE)),IF($X$1=13,(VLOOKUP(B91,'X13'!$B:$AP,7,FALSE)),"B"))))))))))))))=TRUE," ",(IF($X$1=1,(VLOOKUP(B91,'X1'!$B:$AP,7,FALSE)),IF($X$1=2,(VLOOKUP(B91,'X2'!$B:$AP,7,FALSE)),IF($X$1=3,(VLOOKUP(B91,'X3'!$B:$AP,7,FALSE)),IF($X$1=4,(VLOOKUP(B91,'X4'!$B:$AP,7,FALSE)),IF($X$1=5,(VLOOKUP(B91,'X5'!$B:$AP,7,FALSE)),IF($X$1=6,(VLOOKUP(B91,'X6'!$B:$AP,7,FALSE)),IF($X$1=7,(VLOOKUP(B91,'X7'!$B:$AP,7,FALSE)),IF($X$1=8,(VLOOKUP(B91,'X8'!$B:$AP,7,FALSE)),IF($X$1=9,(VLOOKUP(B91,'X9'!$B:$AP,7,FALSE)),IF($X$1=10,(VLOOKUP(B91,'X10'!$B:$AP,7,FALSE)),IF($X$1=11,(VLOOKUP(B91,'X11'!$B:$AP,7,FALSE)),IF($X$1=12,(VLOOKUP(B91,'X12'!$B:$AP,7,FALSE)),IF($X$1=13,(VLOOKUP(B91,'X13'!$B:$AP,7,FALSE)),"B")))))))))))))))</f>
        <v>54.66</v>
      </c>
      <c r="F91" s="182">
        <f ca="1">IF(ISERROR(IF((IF($X$1=1,(VLOOKUP(B91,'X1'!$B:$AO,6,FALSE)),(IF($X$1=2,(VLOOKUP(B91,'X2'!$B:$AO,6,FALSE)),(IF($X$1=3,(VLOOKUP(B91,'X3'!$B:$AO,6,FALSE)),(IF($X$1=4,(VLOOKUP(B91,'X4'!$B:$AO,6,FALSE)),(IF($X$1=5,(VLOOKUP(B91,'X5'!$B:$AO,6,FALSE)),(IF($X$1=6,(VLOOKUP(B91,'X6'!$B:$AO,6,FALSE)),(IF($X$1=7,(VLOOKUP(B91,'X7'!$B:$AO,6,FALSE)),(IF($X$1=8,(VLOOKUP(B91,'X8'!$B:$AO,6,FALSE)),(IF($X$1=9,(VLOOKUP(B91,'X9'!$B:$AO,6,FALSE)),(IF($X$1=10,(VLOOKUP(B91,'X10'!$B:$AO,6,FALSE)),(IF($X$1=11,(VLOOKUP(B91,'X11'!$B:$AO,6,FALSE)),(IF($X$1=12,(VLOOKUP(B91,'X12'!$B:$AO,6,FALSE)),(VLOOKUP(B91,'X13'!$B:$AO,6,FALSE))))))))))))))))))))))))))=$V$1," ",(IF($X$1=1,(VLOOKUP(B91,'X1'!$B:$AO,6,FALSE)),(IF($X$1=2,(VLOOKUP(B91,'X2'!$B:$AO,6,FALSE)),(IF($X$1=3,(VLOOKUP(B91,'X3'!$B:$AO,6,FALSE)),(IF($X$1=4,(VLOOKUP(B91,'X4'!$B:$AO,6,FALSE)),(IF($X$1=5,(VLOOKUP(B91,'X5'!$B:$AO,6,FALSE)),(IF($X$1=6,(VLOOKUP(B91,'X6'!$B:$AO,6,FALSE)),(IF($X$1=7,(VLOOKUP(B91,'X7'!$B:$AO,6,FALSE)),(IF($X$1=8,(VLOOKUP(B91,'X8'!$B:$AO,6,FALSE)),(IF($X$1=9,(VLOOKUP(B91,'X9'!$B:$AO,6,FALSE)),(IF($X$1=10,(VLOOKUP(B91,'X10'!$B:$AO,6,FALSE)),(IF($X$1=11,(VLOOKUP(B91,'X11'!$B:$AO,6,FALSE)),(IF($X$1=12,(VLOOKUP(B91,'X12'!$B:$AO,6,FALSE)),(VLOOKUP(B91,'X13'!$B:$AO,6,FALSE))))))))))))))))))))))))))))=TRUE," ",(IF((IF($X$1=1,(VLOOKUP(B91,'X1'!$B:$AO,6,FALSE)),(IF($X$1=2,(VLOOKUP(B91,'X2'!$B:$AO,6,FALSE)),(IF($X$1=3,(VLOOKUP(B91,'X3'!$B:$AO,6,FALSE)),(IF($X$1=4,(VLOOKUP(B91,'X4'!$B:$AO,6,FALSE)),(IF($X$1=5,(VLOOKUP(B91,'X5'!$B:$AO,6,FALSE)),(IF($X$1=6,(VLOOKUP(B91,'X6'!$B:$AO,6,FALSE)),(IF($X$1=7,(VLOOKUP(B91,'X7'!$B:$AO,6,FALSE)),(IF($X$1=8,(VLOOKUP(B91,'X8'!$B:$AO,6,FALSE)),(IF($X$1=9,(VLOOKUP(B91,'X9'!$B:$AO,6,FALSE)),(IF($X$1=10,(VLOOKUP(B91,'X10'!$B:$AO,6,FALSE)),(IF($X$1=11,(VLOOKUP(B91,'X11'!$B:$AO,6,FALSE)),(IF($X$1=12,(VLOOKUP(B91,'X12'!$B:$AO,6,FALSE)),(VLOOKUP(B91,'X13'!$B:$AO,6,FALSE))))))))))))))))))))))))))=$V$1," ",(IF($X$1=1,(VLOOKUP(B91,'X1'!$B:$AO,6,FALSE)),(IF($X$1=2,(VLOOKUP(B91,'X2'!$B:$AO,6,FALSE)),(IF($X$1=3,(VLOOKUP(B91,'X3'!$B:$AO,6,FALSE)),(IF($X$1=4,(VLOOKUP(B91,'X4'!$B:$AO,6,FALSE)),(IF($X$1=5,(VLOOKUP(B91,'X5'!$B:$AO,6,FALSE)),(IF($X$1=6,(VLOOKUP(B91,'X6'!$B:$AO,6,FALSE)),(IF($X$1=7,(VLOOKUP(B91,'X7'!$B:$AO,6,FALSE)),(IF($X$1=8,(VLOOKUP(B91,'X8'!$B:$AO,6,FALSE)),(IF($X$1=9,(VLOOKUP(B91,'X9'!$B:$AO,6,FALSE)),(IF($X$1=10,(VLOOKUP(B91,'X10'!$B:$AO,6,FALSE)),(IF($X$1=11,(VLOOKUP(B91,'X11'!$B:$AO,6,FALSE)),(IF($X$1=12,(VLOOKUP(B91,'X12'!$B:$AO,6,FALSE)),(VLOOKUP(B91,'X13'!$B:$AO,6,FALSE)))))))))))))))))))))))))))))</f>
        <v>64</v>
      </c>
      <c r="G91" s="182">
        <f ca="1">IF(ISERROR(IF($X$1=1,(VLOOKUP(B91,'X1'!$B:$AZ,44,FALSE)),IF($X$1=2,(VLOOKUP(B91,'X2'!$B:$AZ,44,FALSE)),IF($X$1=3,(VLOOKUP(B91,'X3'!$B:$AZ,44,FALSE)),IF($X$1=4,(VLOOKUP(B91,'X4'!$B:$AZ,44,FALSE)),IF($X$1=5,(VLOOKUP(B91,'X5'!$B:$AZ,44,FALSE)),IF($X$1=6,(VLOOKUP(B91,'X6'!$B:$AZ,44,FALSE)),IF($X$1=7,(VLOOKUP(B91,'X7'!$B:$AZ,44,FALSE)),IF($X$1=8,(VLOOKUP(B91,'X8'!$B:$AZ,44,FALSE)),IF($X$1=9,(VLOOKUP(B91,'X9'!$B:$AZ,44,FALSE)),IF($X$1=10,(VLOOKUP(B91,'X10'!$B:$AZ,44,FALSE)),IF($X$1=11,(VLOOKUP(B91,'X11'!$B:$AZ,44,FALSE)),IF($X$1=12,(VLOOKUP(B91,'X12'!$B:$AZ,44,FALSE)),IF($X$1=13,(VLOOKUP(B91,'X13'!$B:$AZ,44,FALSE)),"B"))))))))))))))=TRUE," ",(IF($X$1=1,(VLOOKUP(B91,'X1'!$B:$AZ,44,FALSE)),IF($X$1=2,(VLOOKUP(B91,'X2'!$B:$AZ,44,FALSE)),IF($X$1=3,(VLOOKUP(B91,'X3'!$B:$AZ,44,FALSE)),IF($X$1=4,(VLOOKUP(B91,'X4'!$B:$AZ,44,FALSE)),IF($X$1=5,(VLOOKUP(B91,'X5'!$B:$AZ,44,FALSE)),IF($X$1=6,(VLOOKUP(B91,'X6'!$B:$AZ,44,FALSE)),IF($X$1=7,(VLOOKUP(B91,'X7'!$B:$AZ,44,FALSE)),IF($X$1=8,(VLOOKUP(B91,'X8'!$B:$AZ,44,FALSE)),IF($X$1=9,(VLOOKUP(B91,'X9'!$B:$AZ,44,FALSE)),IF($X$1=10,(VLOOKUP(B91,'X10'!$B:$AZ,44,FALSE)),IF($X$1=11,(VLOOKUP(B91,'X11'!$B:$AZ,44,FALSE)),IF($X$1=12,(VLOOKUP(B91,'X12'!$B:$AZ,44,FALSE)),IF($X$1=13,(VLOOKUP(B91,'X13'!$B:$AZ,44,FALSE)),"B")))))))))))))))</f>
        <v>17.087449688986478</v>
      </c>
      <c r="H91" s="182">
        <f ca="1">IF(ISERROR(IF($X$1=1,(VLOOKUP(B91,'X1'!$B:$AZ,8,FALSE)),IF($X$1=2,(VLOOKUP(B91,'X2'!$B:$AZ,8,FALSE)),IF($X$1=3,(VLOOKUP(B91,'X3'!$B:$AZ,8,FALSE)),IF($X$1=4,(VLOOKUP(B91,'X4'!$B:$AZ,8,FALSE)),IF($X$1=5,(VLOOKUP(B91,'X5'!$B:$AZ,8,FALSE)),IF($X$1=6,(VLOOKUP(B91,'X6'!$B:$AZ,8,FALSE)),IF($X$1=7,(VLOOKUP(B91,'X7'!$B:$AZ,8,FALSE)),IF($X$1=8,(VLOOKUP(B91,'X8'!$B:$AZ,8,FALSE)),IF($X$1=9,(VLOOKUP(B91,'X9'!$B:$AZ,8,FALSE)),IF($X$1=10,(VLOOKUP(B91,'X10'!$B:$AZ,8,FALSE)),IF($X$1=11,(VLOOKUP(B91,'X11'!$B:$AZ,8,FALSE)),IF($X$1=12,(VLOOKUP(B91,'X12'!$B:$AZ,8,FALSE)),IF($X$1=13,(VLOOKUP(B91,'X13'!$B:$AZ,8,FALSE)),"B"))))))))))))))=TRUE," ",(IF($X$1=1,(VLOOKUP(B91,'X1'!$B:$AZ,8,FALSE)),IF($X$1=2,(VLOOKUP(B91,'X2'!$B:$AZ,8,FALSE)),IF($X$1=3,(VLOOKUP(B91,'X3'!$B:$AZ,8,FALSE)),IF($X$1=4,(VLOOKUP(B91,'X4'!$B:$AZ,8,FALSE)),IF($X$1=5,(VLOOKUP(B91,'X5'!$B:$AZ,8,FALSE)),IF($X$1=6,(VLOOKUP(B91,'X6'!$B:$AZ,8,FALSE)),IF($X$1=7,(VLOOKUP(B91,'X7'!$B:$AZ,8,FALSE)),IF($X$1=8,(VLOOKUP(B91,'X8'!$B:$AZ,8,FALSE)),IF($X$1=9,(VLOOKUP(B91,'X9'!$B:$AZ,8,FALSE)),IF($X$1=10,(VLOOKUP(B91,'X10'!$B:$AZ,8,FALSE)),IF($X$1=11,(VLOOKUP(B91,'X11'!$B:$AZ,8,FALSE)),IF($X$1=12,(VLOOKUP(B91,'X12'!$B:$AZ,8,FALSE)),IF($X$1=13,(VLOOKUP(B91,'X13'!$B:$AZ,8,FALSE)),"B")))))))))))))))</f>
        <v>11392.650617058087</v>
      </c>
      <c r="I91" s="183">
        <f ca="1">IF(ISERROR(IF($X$1=1,(VLOOKUP(B91,'X1'!$B:$AZ,2,FALSE)),IF($X$1=2,(VLOOKUP(B91,'X2'!$B:$AZ,2,FALSE)),IF($X$1=3,(VLOOKUP(B91,'X3'!$B:$AZ,2,FALSE)),IF($X$1=4,(VLOOKUP(B91,'X4'!$B:$AZ,2,FALSE)),IF($X$1=5,(VLOOKUP(B91,'X5'!$B:$AZ,2,FALSE)),IF($X$1=6,(VLOOKUP(B91,'X6'!$B:$AZ,2,FALSE)),IF($X$1=7,(VLOOKUP(B91,'X7'!$B:$AZ,2,FALSE)),IF($X$1=8,(VLOOKUP(B91,'X8'!$B:$AZ,2,FALSE)),IF($X$1=9,(VLOOKUP(B91,'X9'!$B:$AZ,2,FALSE)),IF($X$1=10,(VLOOKUP(B91,'X10'!$B:$AZ,2,FALSE)),IF($X$1=11,(VLOOKUP(B91,'X11'!$B:$AZ,2,FALSE)),IF($X$1=12,(VLOOKUP(B91,'X12'!$B:$AZ,2,FALSE)),IF($X$1=13,(VLOOKUP(B91,'X13'!$B:$AZ,2,FALSE)),"B"))))))))))))))=TRUE," ",(IF($X$1=1,(VLOOKUP(B91,'X1'!$B:$AZ,2,FALSE)),IF($X$1=2,(VLOOKUP(B91,'X2'!$B:$AZ,2,FALSE)),IF($X$1=3,(VLOOKUP(B91,'X3'!$B:$AZ,2,FALSE)),IF($X$1=4,(VLOOKUP(B91,'X4'!$B:$AZ,2,FALSE)),IF($X$1=5,(VLOOKUP(B91,'X5'!$B:$AZ,2,FALSE)),IF($X$1=6,(VLOOKUP(B91,'X6'!$B:$AZ,2,FALSE)),IF($X$1=7,(VLOOKUP(B91,'X7'!$B:$AZ,2,FALSE)),IF($X$1=8,(VLOOKUP(B91,'X8'!$B:$AZ,2,FALSE)),IF($X$1=9,(VLOOKUP(B91,'X9'!$B:$AZ,2,FALSE)),IF($X$1=10,(VLOOKUP(B91,'X10'!$B:$AZ,2,FALSE)),IF($X$1=11,(VLOOKUP(B91,'X11'!$B:$AZ,2,FALSE)),IF($X$1=12,(VLOOKUP(B91,'X12'!$B:$AZ,2,FALSE)),IF($X$1=13,(VLOOKUP(B91,'X13'!$B:$AZ,2,FALSE)),"B")))))))))))))))</f>
        <v>12</v>
      </c>
      <c r="J91" s="183">
        <f ca="1">IF(ISERROR(IF($X$1=1,(VLOOKUP(B91,'X1'!$B:$AZ,3,FALSE)),IF($X$1=2,(VLOOKUP(B91,'X2'!$B:$AZ,3,FALSE)),IF($X$1=3,(VLOOKUP(B91,'X3'!$B:$AZ,3,FALSE)),IF($X$1=4,(VLOOKUP(B91,'X4'!$B:$AZ,3,FALSE)),IF($X$1=5,(VLOOKUP(B91,'X5'!$B:$AZ,3,FALSE)),IF($X$1=6,(VLOOKUP(B91,'X6'!$B:$AZ,3,FALSE)),IF($X$1=7,(VLOOKUP(B91,'X7'!$B:$AZ,3,FALSE)),IF($X$1=8,(VLOOKUP(B91,'X8'!$B:$AZ,3,FALSE)),IF($X$1=9,(VLOOKUP(B91,'X9'!$B:$AZ,3,FALSE)),IF($X$1=10,(VLOOKUP(B91,'X10'!$B:$AZ,3,FALSE)),IF($X$1=11,(VLOOKUP(B91,'X11'!$B:$AZ,3,FALSE)),IF($X$1=12,(VLOOKUP(B91,'X12'!$B:$AZ,3,FALSE)),IF($X$1=13,(VLOOKUP(B91,'X13'!$B:$AZ,3,FALSE)),"B"))))))))))))))=TRUE," ",(IF($X$1=1,(VLOOKUP(B91,'X1'!$B:$AZ,3,FALSE)),IF($X$1=2,(VLOOKUP(B91,'X2'!$B:$AZ,3,FALSE)),IF($X$1=3,(VLOOKUP(B91,'X3'!$B:$AZ,3,FALSE)),IF($X$1=4,(VLOOKUP(B91,'X4'!$B:$AZ,3,FALSE)),IF($X$1=5,(VLOOKUP(B91,'X5'!$B:$AZ,3,FALSE)),IF($X$1=6,(VLOOKUP(B91,'X6'!$B:$AZ,3,FALSE)),IF($X$1=7,(VLOOKUP(B91,'X7'!$B:$AZ,3,FALSE)),IF($X$1=8,(VLOOKUP(B91,'X8'!$B:$AZ,3,FALSE)),IF($X$1=9,(VLOOKUP(B91,'X9'!$B:$AZ,3,FALSE)),IF($X$1=10,(VLOOKUP(B91,'X10'!$B:$AZ,3,FALSE)),IF($X$1=11,(VLOOKUP(B91,'X11'!$B:$AZ,3,FALSE)),IF($X$1=12,(VLOOKUP(B91,'X12'!$B:$AZ,3,FALSE)),IF($X$1=13,(VLOOKUP(B91,'X13'!$B:$AZ,3,FALSE)),"B")))))))))))))))</f>
        <v>0</v>
      </c>
      <c r="K91" s="183">
        <f ca="1">IF(ISERROR(IF($X$1=1,(VLOOKUP(B91,'X1'!$B:$AZ,5,FALSE)),IF($X$1=2,(VLOOKUP(B91,'X2'!$B:$AZ,5,FALSE)),IF($X$1=3,(VLOOKUP(B91,'X3'!$B:$AZ,5,FALSE)),IF($X$1=4,(VLOOKUP(B91,'X4'!$B:$AZ,5,FALSE)),IF($X$1=5,(VLOOKUP(B91,'X5'!$B:$AZ,5,FALSE)),IF($X$1=6,(VLOOKUP(B91,'X6'!$B:$AZ,5,FALSE)),IF($X$1=7,(VLOOKUP(B91,'X7'!$B:$AZ,5,FALSE)),IF($X$1=8,(VLOOKUP(B91,'X8'!$B:$AZ,5,FALSE)),IF($X$1=9,(VLOOKUP(B91,'X9'!$B:$AZ,5,FALSE)),IF($X$1=10,(VLOOKUP(B91,'X10'!$B:$AZ,5,FALSE)),IF($X$1=11,(VLOOKUP(B91,'X11'!$B:$AZ,5,FALSE)),IF($X$1=12,(VLOOKUP(B91,'X12'!$B:$AZ,5,FALSE)),IF($X$1=13,(VLOOKUP(B91,'X13'!$B:$AZ,5,FALSE)),"B"))))))))))))))=TRUE," ",(IF($X$1=1,(VLOOKUP(B91,'X1'!$B:$AZ,5,FALSE)),IF($X$1=2,(VLOOKUP(B91,'X2'!$B:$AZ,5,FALSE)),IF($X$1=3,(VLOOKUP(B91,'X3'!$B:$AZ,5,FALSE)),IF($X$1=4,(VLOOKUP(B91,'X4'!$B:$AZ,5,FALSE)),IF($X$1=5,(VLOOKUP(B91,'X5'!$B:$AZ,5,FALSE)),IF($X$1=6,(VLOOKUP(B91,'X6'!$B:$AZ,5,FALSE)),IF($X$1=7,(VLOOKUP(B91,'X7'!$B:$AZ,5,FALSE)),IF($X$1=8,(VLOOKUP(B91,'X8'!$B:$AZ,5,FALSE)),IF($X$1=9,(VLOOKUP(B91,'X9'!$B:$AZ,5,FALSE)),IF($X$1=10,(VLOOKUP(B91,'X10'!$B:$AZ,5,FALSE)),IF($X$1=11,(VLOOKUP(B91,'X11'!$B:$AZ,5,FALSE)),IF($X$1=12,(VLOOKUP(B91,'X12'!$B:$AZ,5,FALSE)),IF($X$1=13,(VLOOKUP(B91,'X13'!$B:$AZ,5,FALSE)),"B")))))))))))))))</f>
        <v>13</v>
      </c>
      <c r="L91" s="184">
        <f ca="1">IF(ISERROR(IF($X$1=1,(VLOOKUP(B91,'X1'!$B:$AZ,9,FALSE)),IF($X$1=2,(VLOOKUP(B91,'X2'!$B:$AZ,9,FALSE)),IF($X$1=3,(VLOOKUP(B91,'X3'!$B:$AZ,9,FALSE)),IF($X$1=4,(VLOOKUP(B91,'X4'!$B:$AZ,9,FALSE)),IF($X$1=5,(VLOOKUP(B91,'X5'!$B:$AZ,9,FALSE)),IF($X$1=6,(VLOOKUP(B91,'X6'!$B:$AZ,9,FALSE)),IF($X$1=7,(VLOOKUP(B91,'X7'!$B:$AZ,9,FALSE)),IF($X$1=8,(VLOOKUP(B91,'X8'!$B:$AZ,9,FALSE)),IF($X$1=9,(VLOOKUP(B91,'X9'!$B:$AZ,9,FALSE)),IF($X$1=10,(VLOOKUP(B91,'X10'!$B:$AZ,9,FALSE)),IF($X$1=11,(VLOOKUP(B91,'X11'!$B:$AZ,9,FALSE)),IF($X$1=12,(VLOOKUP(B91,'X12'!$B:$AZ,9,FALSE)),IF($X$1=13,(VLOOKUP(B91,'X13'!$B:$AZ,9,FALSE)),"B"))))))))))))))=TRUE," ",(IF($X$1=1,(VLOOKUP(B91,'X1'!$B:$AZ,9,FALSE)),IF($X$1=2,(VLOOKUP(B91,'X2'!$B:$AZ,9,FALSE)),IF($X$1=3,(VLOOKUP(B91,'X3'!$B:$AZ,9,FALSE)),IF($X$1=4,(VLOOKUP(B91,'X4'!$B:$AZ,9,FALSE)),IF($X$1=5,(VLOOKUP(B91,'X5'!$B:$AZ,9,FALSE)),IF($X$1=6,(VLOOKUP(B91,'X6'!$B:$AZ,9,FALSE)),IF($X$1=7,(VLOOKUP(B91,'X7'!$B:$AZ,9,FALSE)),IF($X$1=8,(VLOOKUP(B91,'X8'!$B:$AZ,9,FALSE)),IF($X$1=9,(VLOOKUP(B91,'X9'!$B:$AZ,9,FALSE)),IF($X$1=10,(VLOOKUP(B91,'X10'!$B:$AZ,9,FALSE)),IF($X$1=11,(VLOOKUP(B91,'X11'!$B:$AZ,9,FALSE)),IF($X$1=12,(VLOOKUP(B91,'X12'!$B:$AZ,9,FALSE)),IF($X$1=13,(VLOOKUP(B91,'X13'!$B:$AZ,9,FALSE)),"B")))))))))))))))</f>
        <v>3.8258430878829275</v>
      </c>
      <c r="M91" s="184">
        <f ca="1">IF(ISERROR(IF($X$1=1,(VLOOKUP(B91,'X1'!$B:$AZ,10,FALSE)),IF($X$1=2,(VLOOKUP(B91,'X2'!$B:$AZ,10,FALSE)),IF($X$1=3,(VLOOKUP(B91,'X3'!$B:$AZ,10,FALSE)),IF($X$1=4,(VLOOKUP(B91,'X4'!$B:$AZ,10,FALSE)),IF($X$1=5,(VLOOKUP(B91,'X5'!$B:$AZ,10,FALSE)),IF($X$1=6,(VLOOKUP(B91,'X6'!$B:$AZ,10,FALSE)),IF($X$1=7,(VLOOKUP(B91,'X7'!$B:$AZ,10,FALSE)),IF($X$1=8,(VLOOKUP(B91,'X8'!$B:$AZ,10,FALSE)),IF($X$1=9,(VLOOKUP(B91,'X9'!$B:$AZ,10,FALSE)),IF($X$1=10,(VLOOKUP(B91,'X10'!$B:$AZ,10,FALSE)),IF($X$1=11,(VLOOKUP(B91,'X11'!$B:$AZ,10,FALSE)),IF($X$1=12,(VLOOKUP(B91,'X12'!$B:$AZ,10,FALSE)),IF($X$1=13,(VLOOKUP(B91,'X13'!$B:$AZ,10,FALSE)),"B"))))))))))))))=TRUE," ",(IF($X$1=1,(VLOOKUP(B91,'X1'!$B:$AZ,10,FALSE)),IF($X$1=2,(VLOOKUP(B91,'X2'!$B:$AZ,10,FALSE)),IF($X$1=3,(VLOOKUP(B91,'X3'!$B:$AZ,10,FALSE)),IF($X$1=4,(VLOOKUP(B91,'X4'!$B:$AZ,10,FALSE)),IF($X$1=5,(VLOOKUP(B91,'X5'!$B:$AZ,10,FALSE)),IF($X$1=6,(VLOOKUP(B91,'X6'!$B:$AZ,10,FALSE)),IF($X$1=7,(VLOOKUP(B91,'X7'!$B:$AZ,10,FALSE)),IF($X$1=8,(VLOOKUP(B91,'X8'!$B:$AZ,10,FALSE)),IF($X$1=9,(VLOOKUP(B91,'X9'!$B:$AZ,10,FALSE)),IF($X$1=10,(VLOOKUP(B91,'X10'!$B:$AZ,10,FALSE)),IF($X$1=11,(VLOOKUP(B91,'X11'!$B:$AZ,10,FALSE)),IF($X$1=12,(VLOOKUP(B91,'X12'!$B:$AZ,10,FALSE)),IF($X$1=13,(VLOOKUP(B91,'X13'!$B:$AZ,10,FALSE)),"B")))))))))))))))</f>
        <v>3.5370805921739752</v>
      </c>
      <c r="N91" s="185">
        <f ca="1">IF(ISERROR(IF($X$1=1,(VLOOKUP(B91,'X1'!$B:$AZ,45,FALSE)),IF($X$1=2,(VLOOKUP(B91,'X2'!$B:$AZ,45,FALSE)),IF($X$1=3,(VLOOKUP(B91,'X3'!$B:$AZ,45,FALSE)),IF($X$1=4,(VLOOKUP(B91,'X4'!$B:$AZ,45,FALSE)),IF($X$1=5,(VLOOKUP(B91,'X5'!$B:$AZ,45,FALSE)),IF($X$1=6,(VLOOKUP(B91,'X6'!$B:$AZ,45,FALSE)),IF($X$1=7,(VLOOKUP(B91,'X7'!$B:$AZ,45,FALSE)),IF($X$1=8,(VLOOKUP(B91,'X8'!$B:$AZ,45,FALSE)),IF($X$1=9,(VLOOKUP(B91,'X9'!$B:$AZ,45,FALSE)),IF($X$1=10,(VLOOKUP(B91,'X10'!$B:$AZ,45,FALSE)),IF($X$1=11,(VLOOKUP(B91,'X11'!$B:$AZ,45,FALSE)),IF($X$1=12,(VLOOKUP(B91,'X12'!$B:$AZ,45,FALSE)),IF($X$1=13,(VLOOKUP(B91,'X13'!$B:$AZ,45,FALSE)),"B"))))))))))))))=TRUE," ",(IF($X$1=1,(VLOOKUP(B91,'X1'!$B:$AZ,45,FALSE)),IF($X$1=2,(VLOOKUP(B91,'X2'!$B:$AZ,45,FALSE)),IF($X$1=3,(VLOOKUP(B91,'X3'!$B:$AZ,45,FALSE)),IF($X$1=4,(VLOOKUP(B91,'X4'!$B:$AZ,45,FALSE)),IF($X$1=5,(VLOOKUP(B91,'X5'!$B:$AZ,45,FALSE)),IF($X$1=6,(VLOOKUP(B91,'X6'!$B:$AZ,45,FALSE)),IF($X$1=7,(VLOOKUP(B91,'X7'!$B:$AZ,45,FALSE)),IF($X$1=8,(VLOOKUP(B91,'X8'!$B:$AZ,45,FALSE)),IF($X$1=9,(VLOOKUP(B91,'X9'!$B:$AZ,45,FALSE)),IF($X$1=10,(VLOOKUP(B91,'X10'!$B:$AZ,45,FALSE)),IF($X$1=11,(VLOOKUP(B91,'X11'!$B:$AZ,45,FALSE)),IF($X$1=12,(VLOOKUP(B91,'X12'!$B:$AZ,45,FALSE)),IF($X$1=13,(VLOOKUP(B91,'X13'!$B:$AZ,45,FALSE)),"B")))))))))))))))</f>
        <v>-77.300395553439529</v>
      </c>
      <c r="O91" s="184">
        <f ca="1">IF(ISERROR(IF($X$1=1,(VLOOKUP(B91,'X1'!$B:$AZ,11,FALSE)),IF($X$1=2,(VLOOKUP(B91,'X2'!$B:$AZ,11,FALSE)),IF($X$1=3,(VLOOKUP(B91,'X3'!$B:$AZ,11,FALSE)),IF($X$1=4,(VLOOKUP(B91,'X4'!$B:$AZ,11,FALSE)),IF($X$1=5,(VLOOKUP(B91,'X5'!$B:$AZ,11,FALSE)),IF($X$1=6,(VLOOKUP(B91,'X6'!$B:$AZ,11,FALSE)),IF($X$1=7,(VLOOKUP(B91,'X7'!$B:$AZ,11,FALSE)),IF($X$1=8,(VLOOKUP(B91,'X8'!$B:$AZ,11,FALSE)),IF($X$1=9,(VLOOKUP(B91,'X9'!$B:$AZ,11,FALSE)),IF($X$1=10,(VLOOKUP(B91,'X10'!$B:$AZ,11,FALSE)),IF($X$1=11,(VLOOKUP(B91,'X11'!$B:$AZ,11,FALSE)),IF($X$1=12,(VLOOKUP(B91,'X12'!$B:$AZ,11,FALSE)),IF($X$1=13,(VLOOKUP(B91,'X13'!$B:$AZ,11,FALSE)),"B"))))))))))))))=TRUE," ",(IF($X$1=1,(VLOOKUP(B91,'X1'!$B:$AZ,11,FALSE)),IF($X$1=2,(VLOOKUP(B91,'X2'!$B:$AZ,11,FALSE)),IF($X$1=3,(VLOOKUP(B91,'X3'!$B:$AZ,11,FALSE)),IF($X$1=4,(VLOOKUP(B91,'X4'!$B:$AZ,11,FALSE)),IF($X$1=5,(VLOOKUP(B91,'X5'!$B:$AZ,11,FALSE)),IF($X$1=6,(VLOOKUP(B91,'X6'!$B:$AZ,11,FALSE)),IF($X$1=7,(VLOOKUP(B91,'X7'!$B:$AZ,11,FALSE)),IF($X$1=8,(VLOOKUP(B91,'X8'!$B:$AZ,11,FALSE)),IF($X$1=9,(VLOOKUP(B91,'X9'!$B:$AZ,11,FALSE)),IF($X$1=10,(VLOOKUP(B91,'X10'!$B:$AZ,11,FALSE)),IF($X$1=11,(VLOOKUP(B91,'X11'!$B:$AZ,11,FALSE)),IF($X$1=12,(VLOOKUP(B91,'X12'!$B:$AZ,11,FALSE)),IF($X$1=13,(VLOOKUP(B91,'X13'!$B:$AZ,11,FALSE)),"B")))))))))))))))</f>
        <v>7.1464867262244187</v>
      </c>
      <c r="P91" s="184">
        <f ca="1">IF(ISERROR(IF($X$1=1,(VLOOKUP(B91,'X1'!$B:$AZ,12,FALSE)),IF($X$1=2,(VLOOKUP(B91,'X2'!$B:$AZ,12,FALSE)),IF($X$1=3,(VLOOKUP(B91,'X3'!$B:$AZ,12,FALSE)),IF($X$1=4,(VLOOKUP(B91,'X4'!$B:$AZ,12,FALSE)),IF($X$1=5,(VLOOKUP(B91,'X5'!$B:$AZ,12,FALSE)),IF($X$1=6,(VLOOKUP(B91,'X6'!$B:$AZ,12,FALSE)),IF($X$1=7,(VLOOKUP(B91,'X7'!$B:$AZ,12,FALSE)),IF($X$1=8,(VLOOKUP(B91,'X8'!$B:$AZ,12,FALSE)),IF($X$1=9,(VLOOKUP(B91,'X9'!$B:$AZ,12,FALSE)),IF($X$1=10,(VLOOKUP(B91,'X10'!$B:$AZ,12,FALSE)),IF($X$1=11,(VLOOKUP(B91,'X11'!$B:$AZ,12,FALSE)),IF($X$1=12,(VLOOKUP(B91,'X12'!$B:$AZ,12,FALSE)),IF($X$1=13,(VLOOKUP(B91,'X13'!$B:$AZ,12,FALSE)),"B"))))))))))))))=TRUE," ",(IF($X$1=1,(VLOOKUP(B91,'X1'!$B:$AZ,12,FALSE)),IF($X$1=2,(VLOOKUP(B91,'X2'!$B:$AZ,12,FALSE)),IF($X$1=3,(VLOOKUP(B91,'X3'!$B:$AZ,12,FALSE)),IF($X$1=4,(VLOOKUP(B91,'X4'!$B:$AZ,12,FALSE)),IF($X$1=5,(VLOOKUP(B91,'X5'!$B:$AZ,12,FALSE)),IF($X$1=6,(VLOOKUP(B91,'X6'!$B:$AZ,12,FALSE)),IF($X$1=7,(VLOOKUP(B91,'X7'!$B:$AZ,12,FALSE)),IF($X$1=8,(VLOOKUP(B91,'X8'!$B:$AZ,12,FALSE)),IF($X$1=9,(VLOOKUP(B91,'X9'!$B:$AZ,12,FALSE)),IF($X$1=10,(VLOOKUP(B91,'X10'!$B:$AZ,12,FALSE)),IF($X$1=11,(VLOOKUP(B91,'X11'!$B:$AZ,12,FALSE)),IF($X$1=12,(VLOOKUP(B91,'X12'!$B:$AZ,12,FALSE)),IF($X$1=13,(VLOOKUP(B91,'X13'!$B:$AZ,12,FALSE)),"B")))))))))))))))</f>
        <v>7.1207999888139524</v>
      </c>
      <c r="Q91" s="185">
        <f ca="1">IF(ISERROR(IF($X$1=1,(VLOOKUP(B91,'X1'!$B:$AZ,46,FALSE)),IF($X$1=2,(VLOOKUP(B91,'X2'!$B:$AZ,46,FALSE)),IF($X$1=3,(VLOOKUP(B91,'X3'!$B:$AZ,46,FALSE)),IF($X$1=4,(VLOOKUP(B91,'X4'!$B:$AZ,46,FALSE)),IF($X$1=5,(VLOOKUP(B91,'X5'!$B:$AZ,46,FALSE)),IF($X$1=6,(VLOOKUP(B91,'X6'!$B:$AZ,46,FALSE)),IF($X$1=7,(VLOOKUP(B91,'X7'!$B:$AZ,46,FALSE)),IF($X$1=8,(VLOOKUP(B91,'X8'!$B:$AZ,46,FALSE)),IF($X$1=9,(VLOOKUP(B91,'X9'!$B:$AZ,46,FALSE)),IF($X$1=10,(VLOOKUP(B91,'X10'!$B:$AZ,46,FALSE)),IF($X$1=11,(VLOOKUP(B91,'X11'!$B:$AZ,46,FALSE)),IF($X$1=12,(VLOOKUP(B91,'X12'!$B:$AZ,46,FALSE)),IF($X$1=13,(VLOOKUP(B91,'X13'!$B:$AZ,46,FALSE)),"B"))))))))))))))=TRUE," ",(IF($X$1=1,(VLOOKUP(B91,'X1'!$B:$AZ,46,FALSE)),IF($X$1=2,(VLOOKUP(B91,'X2'!$B:$AZ,46,FALSE)),IF($X$1=3,(VLOOKUP(B91,'X3'!$B:$AZ,46,FALSE)),IF($X$1=4,(VLOOKUP(B91,'X4'!$B:$AZ,46,FALSE)),IF($X$1=5,(VLOOKUP(B91,'X5'!$B:$AZ,46,FALSE)),IF($X$1=6,(VLOOKUP(B91,'X6'!$B:$AZ,46,FALSE)),IF($X$1=7,(VLOOKUP(B91,'X7'!$B:$AZ,46,FALSE)),IF($X$1=8,(VLOOKUP(B91,'X8'!$B:$AZ,46,FALSE)),IF($X$1=9,(VLOOKUP(B91,'X9'!$B:$AZ,46,FALSE)),IF($X$1=10,(VLOOKUP(B91,'X10'!$B:$AZ,46,FALSE)),IF($X$1=11,(VLOOKUP(B91,'X11'!$B:$AZ,46,FALSE)),IF($X$1=12,(VLOOKUP(B91,'X12'!$B:$AZ,46,FALSE)),IF($X$1=13,(VLOOKUP(B91,'X13'!$B:$AZ,46,FALSE)),"B")))))))))))))))</f>
        <v>-40.948774619661755</v>
      </c>
      <c r="R91" s="185">
        <f ca="1">IF(ISERROR(IF($X$1=1,(VLOOKUP(B91,'X1'!$B:$AZ,15,FALSE)),IF($X$1=2,(VLOOKUP(B91,'X2'!$B:$AZ,15,FALSE)),IF($X$1=3,(VLOOKUP(B91,'X3'!$B:$AZ,15,FALSE)),IF($X$1=4,(VLOOKUP(B91,'X4'!$B:$AZ,15,FALSE)),IF($X$1=5,(VLOOKUP(B91,'X5'!$B:$AZ,15,FALSE)),IF($X$1=6,(VLOOKUP(B91,'X6'!$B:$AZ,15,FALSE)),IF($X$1=7,(VLOOKUP(B91,'X7'!$B:$AZ,15,FALSE)),IF($X$1=8,(VLOOKUP(B91,'X8'!$B:$AZ,15,FALSE)),IF($X$1=9,(VLOOKUP(B91,'X9'!$B:$AZ,15,FALSE)),IF($X$1=10,(VLOOKUP(B91,'X10'!$B:$AZ,15,FALSE)),IF($X$1=11,(VLOOKUP(B91,'X11'!$B:$AZ,15,FALSE)),IF($X$1=12,(VLOOKUP(B91,'X12'!$B:$AZ,15,FALSE)),IF($X$1=13,(VLOOKUP(B91,'X13'!$B:$AZ,15,FALSE)),"B"))))))))))))))=TRUE," ",(IF($X$1=1,(VLOOKUP(B91,'X1'!$B:$AZ,15,FALSE)),IF($X$1=2,(VLOOKUP(B91,'X2'!$B:$AZ,15,FALSE)),IF($X$1=3,(VLOOKUP(B91,'X3'!$B:$AZ,15,FALSE)),IF($X$1=4,(VLOOKUP(B91,'X4'!$B:$AZ,15,FALSE)),IF($X$1=5,(VLOOKUP(B91,'X5'!$B:$AZ,15,FALSE)),IF($X$1=6,(VLOOKUP(B91,'X6'!$B:$AZ,15,FALSE)),IF($X$1=7,(VLOOKUP(B91,'X7'!$B:$AZ,15,FALSE)),IF($X$1=8,(VLOOKUP(B91,'X8'!$B:$AZ,15,FALSE)),IF($X$1=9,(VLOOKUP(B91,'X9'!$B:$AZ,15,FALSE)),IF($X$1=10,(VLOOKUP(B91,'X10'!$B:$AZ,15,FALSE)),IF($X$1=11,(VLOOKUP(B91,'X11'!$B:$AZ,15,FALSE)),IF($X$1=12,(VLOOKUP(B91,'X12'!$B:$AZ,15,FALSE)),IF($X$1=13,(VLOOKUP(B91,'X13'!$B:$AZ,15,FALSE)),"B")))))))))))))))</f>
        <v>2.2670739987286468</v>
      </c>
      <c r="S91" s="185">
        <f ca="1">IF(ISERROR(IF((IF($X$1=1,(VLOOKUP(B91,'X1'!$B:$AZ,14,FALSE)),(IF($X$1=2,(VLOOKUP(B91,'X2'!$B:$AZ,14,FALSE)),(IF($X$1=3,(VLOOKUP(B91,'X3'!$B:$AZ,14,FALSE)),(IF($X$1=4,(VLOOKUP(B91,'X4'!$B:$AZ,14,FALSE)),(IF($X$1=5,(VLOOKUP(B91,'X5'!$B:$AZ,14,FALSE)),(IF($X$1=6,(VLOOKUP(B91,'X6'!$B:$AZ,14,FALSE)),(IF($X$1=7,(VLOOKUP(B91,'X7'!$B:$AZ,14,FALSE)),(IF($X$1=8,(VLOOKUP(B91,'X8'!$B:$AZ,14,FALSE)),(IF($X$1=9,(VLOOKUP(B91,'X9'!$B:$AZ,14,FALSE)),(IF($X$1=10,(VLOOKUP(B91,'X10'!$B:$AZ,14,FALSE)),(IF($X$1=11,(VLOOKUP(B91,'X11'!$B:$AZ,14,FALSE)),(IF($X$1=12,(VLOOKUP(B91,'X12'!$B:$AZ,14,FALSE)),(VLOOKUP(B91,'X13'!$B:$AZ,14,FALSE))))))))))))))))))))))))))=$V$1," ",(IF($X$1=1,(VLOOKUP(B91,'X1'!$B:$AZ,14,FALSE)),(IF($X$1=2,(VLOOKUP(B91,'X2'!$B:$AZ,14,FALSE)),(IF($X$1=3,(VLOOKUP(B91,'X3'!$B:$AZ,14,FALSE)),(IF($X$1=4,(VLOOKUP(B91,'X4'!$B:$AZ,14,FALSE)),(IF($X$1=5,(VLOOKUP(B91,'X5'!$B:$AZ,14,FALSE)),(IF($X$1=6,(VLOOKUP(B91,'X6'!$B:$AZ,14,FALSE)),(IF($X$1=7,(VLOOKUP(B91,'X7'!$B:$AZ,14,FALSE)),(IF($X$1=8,(VLOOKUP(B91,'X8'!$B:$AZ,14,FALSE)),(IF($X$1=9,(VLOOKUP(B91,'X9'!$B:$AZ,14,FALSE)),(IF($X$1=10,(VLOOKUP(B91,'X10'!$B:$AZ,14,FALSE)),(IF($X$1=11,(VLOOKUP(B91,'X11'!$B:$AZ,14,FALSE)),(IF($X$1=12,(VLOOKUP(B91,'X12'!$B:$AZ,14,FALSE)),(VLOOKUP(B91,'X13'!$B:$AZ,14,FALSE))))))))))))))))))))))))))))=TRUE," ",(IF((IF($X$1=1,(VLOOKUP(B91,'X1'!$B:$AZ,14,FALSE)),(IF($X$1=2,(VLOOKUP(B91,'X2'!$B:$AZ,14,FALSE)),(IF($X$1=3,(VLOOKUP(B91,'X3'!$B:$AZ,14,FALSE)),(IF($X$1=4,(VLOOKUP(B91,'X4'!$B:$AZ,14,FALSE)),(IF($X$1=5,(VLOOKUP(B91,'X5'!$B:$AZ,14,FALSE)),(IF($X$1=6,(VLOOKUP(B91,'X6'!$B:$AZ,14,FALSE)),(IF($X$1=7,(VLOOKUP(B91,'X7'!$B:$AZ,14,FALSE)),(IF($X$1=8,(VLOOKUP(B91,'X8'!$B:$AZ,14,FALSE)),(IF($X$1=9,(VLOOKUP(B91,'X9'!$B:$AZ,14,FALSE)),(IF($X$1=10,(VLOOKUP(B91,'X10'!$B:$AZ,14,FALSE)),(IF($X$1=11,(VLOOKUP(B91,'X11'!$B:$AZ,14,FALSE)),(IF($X$1=12,(VLOOKUP(B91,'X12'!$B:$AZ,14,FALSE)),(VLOOKUP(B91,'X13'!$B:$AZ,14,FALSE))))))))))))))))))))))))))=$V$1," ",(IF($X$1=1,(VLOOKUP(B91,'X1'!$B:$AZ,14,FALSE)),(IF($X$1=2,(VLOOKUP(B91,'X2'!$B:$AZ,14,FALSE)),(IF($X$1=3,(VLOOKUP(B91,'X3'!$B:$AZ,14,FALSE)),(IF($X$1=4,(VLOOKUP(B91,'X4'!$B:$AZ,14,FALSE)),(IF($X$1=5,(VLOOKUP(B91,'X5'!$B:$AZ,14,FALSE)),(IF($X$1=6,(VLOOKUP(B91,'X6'!$B:$AZ,14,FALSE)),(IF($X$1=7,(VLOOKUP(B91,'X7'!$B:$AZ,14,FALSE)),(IF($X$1=8,(VLOOKUP(B91,'X8'!$B:$AZ,14,FALSE)),(IF($X$1=9,(VLOOKUP(B91,'X9'!$B:$AZ,14,FALSE)),(IF($X$1=10,(VLOOKUP(B91,'X10'!$B:$AZ,14,FALSE)),(IF($X$1=11,(VLOOKUP(B91,'X11'!$B:$AZ,14,FALSE)),(IF($X$1=12,(VLOOKUP(B91,'X12'!$B:$AZ,14,FALSE)),(VLOOKUP(B91,'X13'!$B:$AZ,14,FALSE)))))))))))))))))))))))))))))</f>
        <v>3820.0000000000005</v>
      </c>
      <c r="V91" s="43"/>
      <c r="W91" s="43">
        <f>W90+1</f>
        <v>3</v>
      </c>
      <c r="X91" s="43"/>
      <c r="Y91" s="119">
        <f t="shared" ref="Y91:Y106" ca="1" si="60">IF($Z$86="A",(Y90+$Z$87),IF($Z$86="B",0,Y90+$AE$88))</f>
        <v>0</v>
      </c>
      <c r="Z91" s="120" t="s">
        <v>149</v>
      </c>
      <c r="AB91" s="42">
        <f t="shared" ref="AB91:AB125" si="61">IF(AD91="",2,1)</f>
        <v>1</v>
      </c>
      <c r="AC91" s="42">
        <f>AC90+1</f>
        <v>2</v>
      </c>
      <c r="AD91" s="111" t="str">
        <f>IF((VALUE((RIGHT($AD$89,1))))=0,(Alf!F6),IF((VALUE((RIGHT($AD$89,1))))=1,(Alf!F46),IF(((VALUE((RIGHT($AD$89,1)))))=2,(Alf!F85),IF(((VALUE((RIGHT($AD$89,1)))))=3,(Alf!F123),IF(((VALUE((RIGHT($AD$89,1)))))=4,(Alf!F161),IF(((VALUE((RIGHT($AD$89,1)))))=5,(Alf!F200),"B"))))))</f>
        <v>CHMF RM Equity</v>
      </c>
      <c r="AE91" s="112">
        <f t="shared" ref="AE91:AE125" ca="1" si="62">IF(ISERROR((HLOOKUP($AD$89,$AF$89:$DE$125,W91,FALSE)))=TRUE," ",((HLOOKUP($AD$89,$AF$89:$DE$125,W91,FALSE))))</f>
        <v>0.19268075590223344</v>
      </c>
      <c r="AF91" s="113" t="str">
        <f>IF(ISERROR(((VLOOKUP(AD91,'X1'!$B:$AO,6,FALSE))/(VLOOKUP(AD91,'X1'!$B:$AO,7,FALSE))-1))=TRUE," ",(((VLOOKUP(AD91,'X1'!$B:$AO,6,FALSE))/(VLOOKUP(AD91,'X1'!$B:$AO,7,FALSE))-1)))</f>
        <v xml:space="preserve"> </v>
      </c>
      <c r="AG91" s="113" t="str">
        <f>IF(ISERROR((((VLOOKUP(AD91,'X1'!$B:$G,2,FALSE))-(VLOOKUP(AD91,'X1'!$B:$G,3,FALSE)))*100)/(VLOOKUP(AD91,'X1'!$B:$G,5,FALSE)))=TRUE," ",((((VLOOKUP(AD91,'X1'!$B:$G,2,FALSE))-(VLOOKUP(AD91,'X1'!$B:$G,3,FALSE)))*100)/(VLOOKUP(AD91,'X1'!$B:$G,5,FALSE))))</f>
        <v xml:space="preserve"> </v>
      </c>
      <c r="AH91" s="113" t="str">
        <f>IF(ISERROR(((VLOOKUP(AD91,'X1'!$B:$AZ,42,FALSE))))=TRUE," ",(((VLOOKUP(AD91,'X1'!$B:$AZ,42,FALSE)))))</f>
        <v xml:space="preserve"> </v>
      </c>
      <c r="AI91" s="113" t="str">
        <f>IF(ISERROR(((VLOOKUP(AD91,'X1'!$B:$AZ,43,FALSE))))=TRUE," ",(((VLOOKUP(AD91,'X1'!$B:$AZ,43,FALSE)))))</f>
        <v xml:space="preserve"> </v>
      </c>
      <c r="AJ91" s="113" t="str">
        <f>IF(ISERROR(((VLOOKUP(AD91,'X1'!$B:$AZ,15,FALSE))))=TRUE," ",(((VLOOKUP(AD91,'X1'!$B:$AZ,15,FALSE)))))</f>
        <v xml:space="preserve"> </v>
      </c>
      <c r="AK91" s="113" t="str">
        <f>IF(ISERROR(((VLOOKUP(AD91,'X1'!$B:$AZ,14,FALSE))))=TRUE," ",(((VLOOKUP(AD91,'X1'!$B:$AZ,14,FALSE)))))</f>
        <v xml:space="preserve"> </v>
      </c>
      <c r="AL91" s="113" t="str">
        <f ca="1">IF(ISERROR(((VLOOKUP(AD91,'X2'!$B:$AO,6,FALSE))/(VLOOKUP(AD91,'X2'!$B:$AO,7,FALSE))-1))=TRUE," ",(((VLOOKUP(AD91,'X2'!$B:$AO,6,FALSE))/(VLOOKUP(AD91,'X2'!$B:$AO,7,FALSE))-1)))</f>
        <v xml:space="preserve"> </v>
      </c>
      <c r="AM91" s="113" t="str">
        <f ca="1">IF(ISERROR((((VLOOKUP(AD91,'X2'!$B:$G,2,FALSE))-(VLOOKUP(AD91,'X2'!$B:$G,3,FALSE)))*100)/(VLOOKUP(AD91,'X2'!$B:$G,5,FALSE)))=TRUE," ",((((VLOOKUP(AD91,'X2'!$B:$G,2,FALSE))-(VLOOKUP(AD91,'X2'!$B:$G,3,FALSE)))*100)/(VLOOKUP(AD91,'X2'!$B:$G,5,FALSE))))</f>
        <v xml:space="preserve"> </v>
      </c>
      <c r="AN91" s="113" t="str">
        <f ca="1">IF(ISERROR(((VLOOKUP(AD91,'X2'!$B:$AZ,42,FALSE))))=TRUE," ",(((VLOOKUP(AD91,'X2'!$B:$AZ,42,FALSE)))))</f>
        <v xml:space="preserve"> </v>
      </c>
      <c r="AO91" s="113" t="str">
        <f ca="1">IF(ISERROR(((VLOOKUP(AD91,'X2'!$B:$AZ,43,FALSE))))=TRUE," ",(((VLOOKUP(AD91,'X2'!$B:$AZ,43,FALSE)))))</f>
        <v xml:space="preserve"> </v>
      </c>
      <c r="AP91" s="113" t="str">
        <f ca="1">IF(ISERROR(((VLOOKUP(AD91,'X2'!$B:$AZ,15,FALSE))))=TRUE," ",(((VLOOKUP(AD91,'X2'!$B:$AZ,15,FALSE)))))</f>
        <v xml:space="preserve"> </v>
      </c>
      <c r="AQ91" s="113" t="str">
        <f ca="1">IF(ISERROR(((VLOOKUP(AD91,'X2'!$B:$AZ,14,FALSE))))=TRUE," ",(((VLOOKUP(AD91,'X2'!$B:$AZ,14,FALSE)))))</f>
        <v xml:space="preserve"> </v>
      </c>
      <c r="AR91" s="113" t="str">
        <f ca="1">IF(ISERROR(((VLOOKUP(AD91,'X3'!$B:$AO,6,FALSE))/(VLOOKUP(AD91,'X3'!$B:$AO,7,FALSE))-1))=TRUE," ",(((VLOOKUP(AD91,'X3'!$B:$AO,6,FALSE))/(VLOOKUP(AD91,'X3'!$B:$AO,7,FALSE))-1)))</f>
        <v xml:space="preserve"> </v>
      </c>
      <c r="AS91" s="113" t="str">
        <f ca="1">IF(ISERROR((((VLOOKUP(AD91,'X3'!$B:$G,2,FALSE))-(VLOOKUP(AD91,'X3'!$B:$G,3,FALSE)))*100)/(VLOOKUP(AD91,'X3'!$B:$G,5,FALSE)))=TRUE," ",((((VLOOKUP(AD91,'X3'!$B:$G,2,FALSE))-(VLOOKUP(AD91,'X3'!$B:$G,3,FALSE)))*100)/(VLOOKUP(AD91,'X3'!$B:$G,5,FALSE))))</f>
        <v xml:space="preserve"> </v>
      </c>
      <c r="AT91" s="113" t="str">
        <f ca="1">IF(ISERROR(((VLOOKUP(AD91,'X3'!$B:$AZ,42,FALSE))))=TRUE," ",(((VLOOKUP(AD91,'X3'!$B:$AZ,42,FALSE)))))</f>
        <v xml:space="preserve"> </v>
      </c>
      <c r="AU91" s="113" t="str">
        <f ca="1">IF(ISERROR(((VLOOKUP(AD91,'X3'!$B:$AZ,43,FALSE))))=TRUE," ",(((VLOOKUP(AD91,'X3'!$B:$AZ,43,FALSE)))))</f>
        <v xml:space="preserve"> </v>
      </c>
      <c r="AV91" s="113" t="str">
        <f ca="1">IF(ISERROR(((VLOOKUP(AD91,'X3'!$B:$AZ,15,FALSE))))=TRUE," ",(((VLOOKUP(AD91,'X3'!$B:$AZ,15,FALSE)))))</f>
        <v xml:space="preserve"> </v>
      </c>
      <c r="AW91" s="113" t="str">
        <f ca="1">IF(ISERROR(((VLOOKUP(AD91,'X3'!$B:$AZ,14,FALSE))))=TRUE," ",(((VLOOKUP(AD91,'X3'!$B:$AZ,14,FALSE)))))</f>
        <v xml:space="preserve"> </v>
      </c>
      <c r="AX91" s="113" t="str">
        <f ca="1">IF(ISERROR(((VLOOKUP(AD91,'X4'!$B:$AO,6,FALSE))/(VLOOKUP(AD91,'X4'!$B:$AO,7,FALSE))-1))=TRUE," ",(((VLOOKUP(AD91,'X4'!$B:$AO,6,FALSE))/(VLOOKUP(AD91,'X4'!$B:$AO,7,FALSE))-1)))</f>
        <v xml:space="preserve"> </v>
      </c>
      <c r="AY91" s="113" t="str">
        <f ca="1">IF(ISERROR((((VLOOKUP(AD91,'X4'!$B:$G,2,FALSE))-(VLOOKUP(AD91,'X4'!$B:$G,3,FALSE)))*100)/(VLOOKUP(AD91,'X4'!$B:$G,5,FALSE)))=TRUE," ",((((VLOOKUP(AD91,'X4'!$B:$G,2,FALSE))-(VLOOKUP(AD91,'X4'!$B:$G,3,FALSE)))*100)/(VLOOKUP(AD91,'X4'!$B:$G,5,FALSE))))</f>
        <v xml:space="preserve"> </v>
      </c>
      <c r="AZ91" s="113" t="str">
        <f ca="1">IF(ISERROR(((VLOOKUP(AD91,'X4'!$B:$AZ,42,FALSE))))=TRUE," ",(((VLOOKUP(AD91,'X4'!$B:$AZ,42,FALSE)))))</f>
        <v xml:space="preserve"> </v>
      </c>
      <c r="BA91" s="113" t="str">
        <f ca="1">IF(ISERROR(((VLOOKUP(AD91,'X4'!$B:$AZ,43,FALSE))))=TRUE," ",(((VLOOKUP(AD91,'X4'!$B:$AZ,43,FALSE)))))</f>
        <v xml:space="preserve"> </v>
      </c>
      <c r="BB91" s="113" t="str">
        <f ca="1">IF(ISERROR(((VLOOKUP(AD91,'X4'!$B:$AZ,15,FALSE))))=TRUE," ",(((VLOOKUP(AD91,'X4'!$B:$AZ,15,FALSE)))))</f>
        <v xml:space="preserve"> </v>
      </c>
      <c r="BC91" s="113" t="str">
        <f ca="1">IF(ISERROR(((VLOOKUP(AD91,'X4'!$B:$AZ,14,FALSE))))=TRUE," ",(((VLOOKUP(AD91,'X4'!$B:$AZ,14,FALSE)))))</f>
        <v xml:space="preserve"> </v>
      </c>
      <c r="BD91" s="113" t="str">
        <f ca="1">IF(ISERROR(((VLOOKUP(AD91,'X5'!$B:$AO,6,FALSE))/(VLOOKUP(AD91,'X5'!$B:$AO,7,FALSE))-1))=TRUE," ",(((VLOOKUP(AD91,'X5'!$B:$AO,6,FALSE))/(VLOOKUP(AD91,'X5'!$B:$AO,7,FALSE))-1)))</f>
        <v xml:space="preserve"> </v>
      </c>
      <c r="BE91" s="113" t="str">
        <f ca="1">IF(ISERROR((((VLOOKUP(AD91,'X5'!$B:$G,2,FALSE))-(VLOOKUP(AD91,'X5'!$B:$G,3,FALSE)))*100)/(VLOOKUP(AD91,'X5'!$B:$G,5,FALSE)))=TRUE," ",((((VLOOKUP(AD91,'X5'!$B:$G,2,FALSE))-(VLOOKUP(AD91,'X5'!$B:$G,3,FALSE)))*100)/(VLOOKUP(AD91,'X5'!$B:$G,5,FALSE))))</f>
        <v xml:space="preserve"> </v>
      </c>
      <c r="BF91" s="113" t="str">
        <f ca="1">IF(ISERROR(((VLOOKUP(AD91,'X5'!$B:$AZ,42,FALSE))))=TRUE," ",(((VLOOKUP(AD91,'X5'!$B:$AZ,42,FALSE)))))</f>
        <v xml:space="preserve"> </v>
      </c>
      <c r="BG91" s="113" t="str">
        <f ca="1">IF(ISERROR(((VLOOKUP(AD91,'X5'!$B:$AZ,43,FALSE))))=TRUE," ",(((VLOOKUP(AD91,'X5'!$B:$AZ,43,FALSE)))))</f>
        <v xml:space="preserve"> </v>
      </c>
      <c r="BH91" s="113" t="str">
        <f ca="1">IF(ISERROR(((VLOOKUP(AD91,'X5'!$B:$AZ,15,FALSE))))=TRUE," ",(((VLOOKUP(AD91,'X5'!$B:$AZ,15,FALSE)))))</f>
        <v xml:space="preserve"> </v>
      </c>
      <c r="BI91" s="113" t="str">
        <f ca="1">IF(ISERROR(((VLOOKUP(AD91,'X5'!$B:$AZ,14,FALSE))))=TRUE," ",(((VLOOKUP(AD91,'X5'!$B:$AZ,14,FALSE)))))</f>
        <v xml:space="preserve"> </v>
      </c>
      <c r="BJ91" s="113" t="str">
        <f ca="1">IF(ISERROR(((VLOOKUP(AD91,'X6'!$B:$AO,6,FALSE))/(VLOOKUP(AD91,'X6'!$B:$AO,7,FALSE))-1))=TRUE," ",(((VLOOKUP(AD91,'X6'!$B:$AO,6,FALSE))/(VLOOKUP(AD91,'X6'!$B:$AO,7,FALSE))-1)))</f>
        <v xml:space="preserve"> </v>
      </c>
      <c r="BK91" s="113" t="str">
        <f ca="1">IF(ISERROR((((VLOOKUP(AD91,'X6'!$B:$G,2,FALSE))-(VLOOKUP(AD91,'X6'!$B:$G,3,FALSE)))*100)/(VLOOKUP(AD91,'X6'!$B:$G,5,FALSE)))=TRUE," ",((((VLOOKUP(AD91,'X6'!$B:$G,2,FALSE))-(VLOOKUP(AD91,'X6'!$B:$G,3,FALSE)))*100)/(VLOOKUP(AD91,'X6'!$B:$G,5,FALSE))))</f>
        <v xml:space="preserve"> </v>
      </c>
      <c r="BL91" s="113" t="str">
        <f ca="1">IF(ISERROR(((VLOOKUP(AD91,'X6'!$B:$AZ,42,FALSE))))=TRUE," ",(((VLOOKUP(AD91,'X6'!$B:$AZ,42,FALSE)))))</f>
        <v xml:space="preserve"> </v>
      </c>
      <c r="BM91" s="113" t="str">
        <f ca="1">IF(ISERROR(((VLOOKUP(AD91,'X6'!$B:$AZ,43,FALSE))))=TRUE," ",(((VLOOKUP(AD91,'X6'!$B:$AZ,43,FALSE)))))</f>
        <v xml:space="preserve"> </v>
      </c>
      <c r="BN91" s="113" t="str">
        <f ca="1">IF(ISERROR(((VLOOKUP(AD91,'X6'!$B:$AZ,15,FALSE))))=TRUE," ",(((VLOOKUP(AD91,'X6'!$B:$AZ,15,FALSE)))))</f>
        <v xml:space="preserve"> </v>
      </c>
      <c r="BO91" s="113" t="str">
        <f ca="1">IF(ISERROR(((VLOOKUP(AD91,'X6'!$B:$AZ,14,FALSE))))=TRUE," ",(((VLOOKUP(AD91,'X6'!$B:$AZ,14,FALSE)))))</f>
        <v xml:space="preserve"> </v>
      </c>
      <c r="BP91" s="42">
        <f ca="1">IF(ISERROR(((VLOOKUP(AD91,'X7'!$B:$AO,6,FALSE))/(VLOOKUP(AD91,'X7'!$B:$AO,7,FALSE))-1))=TRUE," ",(((VLOOKUP(AD91,'X7'!$B:$AO,6,FALSE))/(VLOOKUP(AD91,'X7'!$B:$AO,7,FALSE))-1)))</f>
        <v>0.19268075590223344</v>
      </c>
      <c r="BQ91" s="42">
        <f ca="1">IF(ISERROR((((VLOOKUP(AD91,'X7'!$B:$G,2,FALSE))-(VLOOKUP(AD91,'X7'!$B:$G,3,FALSE)))*100)/(VLOOKUP(AD91,'X7'!$B:$G,5,FALSE)))=TRUE," ",((((VLOOKUP(AD91,'X7'!$B:$G,2,FALSE))-(VLOOKUP(AD91,'X7'!$B:$G,3,FALSE)))*100)/(VLOOKUP(AD91,'X7'!$B:$G,5,FALSE))))</f>
        <v>71.428571428571431</v>
      </c>
      <c r="BR91" s="102">
        <f ca="1">IF(ISERROR(((VLOOKUP(AD91,'X7'!$B:$AZ,42,FALSE))))=TRUE," ",(((VLOOKUP(AD91,'X7'!$B:$AZ,42,FALSE)))))</f>
        <v>60.102298917959097</v>
      </c>
      <c r="BS91" s="102">
        <f ca="1">IF(ISERROR(((VLOOKUP(AD91,'X7'!$B:$AZ,43,FALSE))))=TRUE," ",(((VLOOKUP(AD91,'X7'!$B:$AZ,43,FALSE)))))</f>
        <v>66.300253184950876</v>
      </c>
      <c r="BT91" s="102">
        <f ca="1">IF(ISERROR(((VLOOKUP(AD91,'X7'!$B:$AZ,15,FALSE))))=TRUE," ",(((VLOOKUP(AD91,'X7'!$B:$AZ,15,FALSE)))))</f>
        <v>16.694575740610919</v>
      </c>
      <c r="BU91" s="102">
        <f ca="1">IF(ISERROR(((VLOOKUP(AD91,'X7'!$B:$AZ,14,FALSE))))=TRUE," ",(((VLOOKUP(AD91,'X7'!$B:$AZ,14,FALSE)))))</f>
        <v>141.39465875370917</v>
      </c>
      <c r="BV91" s="102" t="str">
        <f ca="1">IF(ISERROR(((VLOOKUP(AD91,'X8'!$B:$AO,6,FALSE))/(VLOOKUP(AD91,'X8'!$B:$AO,7,FALSE))-1))=TRUE," ",(((VLOOKUP(AD91,'X8'!$B:$AO,6,FALSE))/(VLOOKUP(AD91,'X8'!$B:$AO,7,FALSE))-1)))</f>
        <v xml:space="preserve"> </v>
      </c>
      <c r="BW91" s="102" t="str">
        <f ca="1">IF(ISERROR((((VLOOKUP(AD91,'X8'!$B:$G,2,FALSE))-(VLOOKUP(AD91,'X8'!$B:$G,3,FALSE)))*100)/(VLOOKUP(AD91,'X8'!$B:$G,5,FALSE)))=TRUE," ",((((VLOOKUP(AD91,'X8'!$B:$G,2,FALSE))-(VLOOKUP(AD91,'X8'!$B:$G,3,FALSE)))*100)/(VLOOKUP(AD91,'X8'!$B:$G,5,FALSE))))</f>
        <v xml:space="preserve"> </v>
      </c>
      <c r="BX91" s="102" t="str">
        <f ca="1">IF(ISERROR(((VLOOKUP(AD91,'X8'!$B:$AZ,42,FALSE))))=TRUE," ",(((VLOOKUP(AD91,'X8'!$B:$AZ,42,FALSE)))))</f>
        <v xml:space="preserve"> </v>
      </c>
      <c r="BY91" s="42" t="str">
        <f ca="1">IF(ISERROR(((VLOOKUP(AD91,'X8'!$B:$AZ,43,FALSE))))=TRUE," ",(((VLOOKUP(AD91,'X8'!$B:$AZ,43,FALSE)))))</f>
        <v xml:space="preserve"> </v>
      </c>
      <c r="BZ91" s="42" t="str">
        <f ca="1">IF(ISERROR(((VLOOKUP(AD91,'X8'!$B:$AZ,15,FALSE))))=TRUE," ",(((VLOOKUP(AD91,'X8'!$B:$AZ,15,FALSE)))))</f>
        <v xml:space="preserve"> </v>
      </c>
      <c r="CA91" s="42" t="str">
        <f ca="1">IF(ISERROR(((VLOOKUP(AD91,'X8'!$B:$AZ,14,FALSE))))=TRUE," ",(((VLOOKUP(AD91,'X8'!$B:$AZ,14,FALSE)))))</f>
        <v xml:space="preserve"> </v>
      </c>
      <c r="CB91" s="42" t="str">
        <f ca="1">IF(ISERROR(((VLOOKUP(AD91,'X9'!$B:$AO,6,FALSE))/(VLOOKUP(AD91,'X9'!$B:$AO,7,FALSE))-1))=TRUE," ",(((VLOOKUP(AD91,'X9'!$B:$AO,6,FALSE))/(VLOOKUP(AD91,'X9'!$B:$AO,7,FALSE))-1)))</f>
        <v xml:space="preserve"> </v>
      </c>
      <c r="CC91" s="42" t="str">
        <f ca="1">IF(ISERROR((((VLOOKUP(AD91,'X9'!$B:$G,2,FALSE))-(VLOOKUP(AD91,'X9'!$B:$G,3,FALSE)))*100)/(VLOOKUP(AD91,'X9'!$B:$G,5,FALSE)))=TRUE," ",((((VLOOKUP(AD91,'X9'!$B:$G,2,FALSE))-(VLOOKUP(AD91,'X9'!$B:$G,3,FALSE)))*100)/(VLOOKUP(AD91,'X9'!$B:$G,5,FALSE))))</f>
        <v xml:space="preserve"> </v>
      </c>
      <c r="CD91" s="42" t="str">
        <f ca="1">IF(ISERROR(((VLOOKUP(AD91,'X9'!$B:$AZ,42,FALSE))))=TRUE," ",(((VLOOKUP(AD91,'X9'!$B:$AZ,42,FALSE)))))</f>
        <v xml:space="preserve"> </v>
      </c>
      <c r="CE91" s="42" t="str">
        <f ca="1">IF(ISERROR(((VLOOKUP(AD91,'X9'!$B:$AZ,43,FALSE))))=TRUE," ",(((VLOOKUP(AD91,'X9'!$B:$AZ,43,FALSE)))))</f>
        <v xml:space="preserve"> </v>
      </c>
      <c r="CF91" s="42" t="str">
        <f ca="1">IF(ISERROR(((VLOOKUP(AD91,'X9'!$B:$AZ,15,FALSE))))=TRUE," ",(((VLOOKUP(AD91,'X9'!$B:$AZ,15,FALSE)))))</f>
        <v xml:space="preserve"> </v>
      </c>
      <c r="CG91" s="42" t="str">
        <f ca="1">IF(ISERROR(((VLOOKUP(AD91,'X9'!$B:$AZ,14,FALSE))))=TRUE," ",(((VLOOKUP(AD91,'X9'!$B:$AZ,14,FALSE)))))</f>
        <v xml:space="preserve"> </v>
      </c>
      <c r="CH91" s="42" t="str">
        <f ca="1">IF(ISERROR(((VLOOKUP(AD91,'X10'!$B:$AO,6,FALSE))/(VLOOKUP(AD91,'X10'!$B:$AO,7,FALSE))-1))=TRUE," ",(((VLOOKUP(AD91,'X10'!$B:$AO,6,FALSE))/(VLOOKUP(AD91,'X10'!$B:$AO,7,FALSE))-1)))</f>
        <v xml:space="preserve"> </v>
      </c>
      <c r="CI91" s="42" t="str">
        <f ca="1">IF(ISERROR((((VLOOKUP(AD91,'X10'!$B:$G,2,FALSE))-(VLOOKUP(AD91,'X10'!$B:$G,3,FALSE)))*100)/(VLOOKUP(AD91,'X10'!$B:$G,5,FALSE)))=TRUE," ",((((VLOOKUP(AD91,'X10'!$B:$G,2,FALSE))-(VLOOKUP(AD91,'X10'!$B:$G,3,FALSE)))*100)/(VLOOKUP(AD91,'X10'!$B:$G,5,FALSE))))</f>
        <v xml:space="preserve"> </v>
      </c>
      <c r="CJ91" s="42" t="str">
        <f ca="1">IF(ISERROR(((VLOOKUP(AD91,'X10'!$B:$AZ,42,FALSE))))=TRUE," ",(((VLOOKUP(AD91,'X10'!$B:$AZ,42,FALSE)))))</f>
        <v xml:space="preserve"> </v>
      </c>
      <c r="CK91" s="42" t="str">
        <f ca="1">IF(ISERROR(((VLOOKUP(AD91,'X10'!$B:$AZ,43,FALSE))))=TRUE," ",(((VLOOKUP(AD91,'X10'!$B:$AZ,43,FALSE)))))</f>
        <v xml:space="preserve"> </v>
      </c>
      <c r="CL91" s="42" t="str">
        <f ca="1">IF(ISERROR(((VLOOKUP(AD91,'X10'!$B:$AZ,15,FALSE))))=TRUE," ",(((VLOOKUP(AD91,'X10'!$B:$AZ,15,FALSE)))))</f>
        <v xml:space="preserve"> </v>
      </c>
      <c r="CM91" s="42" t="str">
        <f ca="1">IF(ISERROR(((VLOOKUP(AD91,'X10'!$B:$AZ,14,FALSE))))=TRUE," ",(((VLOOKUP(AD91,'X10'!$B:$AZ,14,FALSE)))))</f>
        <v xml:space="preserve"> </v>
      </c>
      <c r="CN91" s="42" t="str">
        <f ca="1">IF(ISERROR(((VLOOKUP(AD91,'X11'!$B:$AO,6,FALSE))/(VLOOKUP(AD91,'X11'!$B:$AO,7,FALSE))-1))=TRUE," ",(((VLOOKUP(AD91,'X11'!$B:$AO,6,FALSE))/(VLOOKUP(AD91,'X11'!$B:$AO,7,FALSE))-1)))</f>
        <v xml:space="preserve"> </v>
      </c>
      <c r="CO91" s="42" t="str">
        <f ca="1">IF(ISERROR((((VLOOKUP(AD91,'X11'!$B:$G,2,FALSE))-(VLOOKUP(AD91,'X11'!$B:$G,3,FALSE)))*100)/(VLOOKUP(AD91,'X11'!$B:$G,5,FALSE)))=TRUE," ",((((VLOOKUP(AD91,'X11'!$B:$G,2,FALSE))-(VLOOKUP(AD91,'X11'!$B:$G,3,FALSE)))*100)/(VLOOKUP(AD91,'X11'!$B:$G,5,FALSE))))</f>
        <v xml:space="preserve"> </v>
      </c>
      <c r="CP91" s="42" t="str">
        <f ca="1">IF(ISERROR(((VLOOKUP(AD91,'X11'!$B:$AZ,42,FALSE))))=TRUE," ",(((VLOOKUP(AD91,'X11'!$B:$AZ,42,FALSE)))))</f>
        <v xml:space="preserve"> </v>
      </c>
      <c r="CQ91" s="42" t="str">
        <f ca="1">IF(ISERROR(((VLOOKUP(AD91,'X11'!$B:$AZ,43,FALSE))))=TRUE," ",(((VLOOKUP(AD91,'X11'!$B:$AZ,43,FALSE)))))</f>
        <v xml:space="preserve"> </v>
      </c>
      <c r="CR91" s="42" t="str">
        <f ca="1">IF(ISERROR(((VLOOKUP(AD91,'X11'!$B:$AZ,15,FALSE))))=TRUE," ",(((VLOOKUP(AD91,'X11'!$B:$AZ,15,FALSE)))))</f>
        <v xml:space="preserve"> </v>
      </c>
      <c r="CS91" s="42" t="str">
        <f ca="1">IF(ISERROR(((VLOOKUP(AD91,'X11'!$B:$AZ,14,FALSE))))=TRUE," ",(((VLOOKUP(AD91,'X11'!$B:$AZ,14,FALSE)))))</f>
        <v xml:space="preserve"> </v>
      </c>
      <c r="CT91" s="42" t="str">
        <f ca="1">IF(ISERROR(((VLOOKUP(AD91,'X12'!$B:$AO,6,FALSE))/(VLOOKUP(AD91,'X12'!$B:$AO,7,FALSE))-1))=TRUE," ",(((VLOOKUP(AD91,'X12'!$B:$AO,6,FALSE))/(VLOOKUP(AD91,'X12'!$B:$AO,7,FALSE))-1)))</f>
        <v xml:space="preserve"> </v>
      </c>
      <c r="CU91" s="42" t="str">
        <f ca="1">IF(ISERROR((((VLOOKUP(AD91,'X12'!$B:$G,2,FALSE))-(VLOOKUP(AD91,'X12'!$B:$G,3,FALSE)))*100)/(VLOOKUP(AD91,'X12'!$B:$G,5,FALSE)))=TRUE," ",((((VLOOKUP(AD91,'X12'!$B:$G,2,FALSE))-(VLOOKUP(AD91,'X12'!$B:$G,3,FALSE)))*100)/(VLOOKUP(AD91,'X12'!$B:$G,5,FALSE))))</f>
        <v xml:space="preserve"> </v>
      </c>
      <c r="CV91" s="42" t="str">
        <f ca="1">IF(ISERROR(((VLOOKUP(AD91,'X12'!$B:$AZ,42,FALSE))))=TRUE," ",(((VLOOKUP(AD91,'X12'!$B:$AZ,42,FALSE)))))</f>
        <v xml:space="preserve"> </v>
      </c>
      <c r="CW91" s="42" t="str">
        <f ca="1">IF(ISERROR(((VLOOKUP(AD91,'X12'!$B:$AZ,43,FALSE))))=TRUE," ",(((VLOOKUP(AD91,'X12'!$B:$AZ,43,FALSE)))))</f>
        <v xml:space="preserve"> </v>
      </c>
      <c r="CX91" s="42" t="str">
        <f ca="1">IF(ISERROR(((VLOOKUP(AD91,'X12'!$B:$AZ,15,FALSE))))=TRUE," ",(((VLOOKUP(AD91,'X12'!$B:$AZ,15,FALSE)))))</f>
        <v xml:space="preserve"> </v>
      </c>
      <c r="CY91" s="42" t="str">
        <f ca="1">IF(ISERROR(((VLOOKUP(AD91,'X12'!$B:$AZ,14,FALSE))))=TRUE," ",(((VLOOKUP(AD91,'X12'!$B:$AZ,14,FALSE)))))</f>
        <v xml:space="preserve"> </v>
      </c>
      <c r="CZ91" s="42" t="str">
        <f ca="1">IF(ISERROR(((VLOOKUP(AD91,'X13'!$B:$AO,6,FALSE))/(VLOOKUP(AD91,'X13'!$B:$AO,7,FALSE))-1))=TRUE," ",(((VLOOKUP(AD91,'X13'!$B:$AO,6,FALSE))/(VLOOKUP(AD91,'X13'!$B:$AO,7,FALSE))-1)))</f>
        <v xml:space="preserve"> </v>
      </c>
      <c r="DA91" s="42" t="str">
        <f ca="1">IF(ISERROR((((VLOOKUP(AD91,'X13'!$B:$G,2,FALSE))-(VLOOKUP(AD91,'X13'!$B:$G,3,FALSE)))*100)/(VLOOKUP(AD91,'X13'!$B:$G,5,FALSE)))=TRUE," ",((((VLOOKUP(AD91,'X13'!$B:$G,2,FALSE))-(VLOOKUP(AD91,'X13'!$B:$G,3,FALSE)))*100)/(VLOOKUP(AD91,'X13'!$B:$G,5,FALSE))))</f>
        <v xml:space="preserve"> </v>
      </c>
      <c r="DB91" s="42" t="str">
        <f ca="1">IF(ISERROR(((VLOOKUP(AD91,'X13'!$B:$AZ,42,FALSE))))=TRUE," ",(((VLOOKUP(AD91,'X13'!$B:$AZ,42,FALSE)))))</f>
        <v xml:space="preserve"> </v>
      </c>
      <c r="DC91" s="42" t="str">
        <f ca="1">IF(ISERROR(((VLOOKUP(AD91,'X13'!$B:$AZ,43,FALSE))))=TRUE," ",(((VLOOKUP(AD91,'X13'!$B:$AZ,43,FALSE)))))</f>
        <v xml:space="preserve"> </v>
      </c>
      <c r="DD91" s="42" t="str">
        <f ca="1">IF(ISERROR(((VLOOKUP(AD91,'X13'!$B:$AZ,15,FALSE))))=TRUE," ",(((VLOOKUP(AD91,'X13'!$B:$AZ,15,FALSE)))))</f>
        <v xml:space="preserve"> </v>
      </c>
      <c r="DE91" s="42" t="str">
        <f ca="1">IF(ISERROR(((VLOOKUP(AD91,'X13'!$B:$AZ,14,FALSE))))=TRUE," ",(((VLOOKUP(AD91,'X13'!$B:$AZ,14,FALSE)))))</f>
        <v xml:space="preserve"> </v>
      </c>
    </row>
    <row r="92" spans="1:109" ht="14.1" customHeight="1" x14ac:dyDescent="0.2">
      <c r="A92" s="156" t="s">
        <v>1058</v>
      </c>
      <c r="B92" s="122" t="str">
        <f>IF(ISERROR(IF($U$16=1,(VLOOKUP(A92,$AC$89:$AH$125,2,FALSE)),IF((IF($X$1=1,'X1'!B51,(IF($X$1=2,'X2'!B51,(IF($X$1=3,'X3'!B51,(IF($X$1=4,'X4'!B51,(IF($X$1=5,'X5'!B51,(IF($X$1=6,'X6'!B51,(IF($X$1=7,'X7'!B51,(IF($X$1=8,'X8'!B51,(IF($X$1=9,'X9'!B51,(IF($X$1=10,'X10'!B51,(IF($X$1=11,'X11'!B51,(IF($X$1=12,'X12'!B51,'X13'!B51))))))))))))))))))))))))="","",(IF($X$1=1,'X1'!B51,(IF($X$1=2,'X2'!B51,(IF($X$1=3,'X3'!B51,(IF($X$1=4,'X4'!B51,(IF($X$1=5,'X5'!B51,(IF($X$1=6,'X6'!B51,(IF($X$1=7,'X7'!B51,(IF($X$1=8,'X8'!B51,(IF($X$1=9,'X9'!B51,(IF($X$1=10,'X10'!B51,(IF($X$1=11,'X11'!B51,(IF($X$1=12,'X12'!B51,'X13'!B51)))))))))))))))))))))))))))=TRUE," ",(IF($U$16=1,(VLOOKUP(A92,$AC$89:$AH$125,2,FALSE)),IF((IF($X$1=1,'X1'!B51,(IF($X$1=2,'X2'!B51,(IF($X$1=3,'X3'!B51,(IF($X$1=4,'X4'!B51,(IF($X$1=5,'X5'!B51,(IF($X$1=6,'X6'!B51,(IF($X$1=7,'X7'!B51,(IF($X$1=8,'X8'!B51,(IF($X$1=9,'X9'!B51,(IF($X$1=10,'X10'!B51,(IF($X$1=11,'X11'!B51,(IF($X$1=12,'X12'!B51,'X13'!B51))))))))))))))))))))))))="","",(IF($X$1=1,'X1'!B51,(IF($X$1=2,'X2'!B51,(IF($X$1=3,'X3'!B51,(IF($X$1=4,'X4'!B51,(IF($X$1=5,'X5'!B51,(IF($X$1=6,'X6'!B51,(IF($X$1=7,'X7'!B51,(IF($X$1=8,'X8'!B51,(IF($X$1=9,'X9'!B51,(IF($X$1=10,'X10'!B51,(IF($X$1=11,'X11'!B51,(IF($X$1=12,'X12'!B51,'X13'!B51))))))))))))))))))))))))))))</f>
        <v/>
      </c>
      <c r="C92" s="181" t="str">
        <f ca="1">IF(ISERROR(IF($X$1=1,(VLOOKUP(B92,'X1'!$B:$AZ,47,FALSE)),IF($X$1=2,(VLOOKUP(B92,'X2'!$B:$AZ,47,FALSE)),IF($X$1=3,(VLOOKUP(B92,'X3'!$B:$AZ,47,FALSE)),IF($X$1=4,(VLOOKUP(B92,'X4'!$B:$AZ,47,FALSE)),IF($X$1=5,(VLOOKUP(B92,'X5'!$B:$AZ,47,FALSE)),IF($X$1=6,(VLOOKUP(B92,'X6'!$B:$AZ,47,FALSE)),IF($X$1=7,(VLOOKUP(B92,'X7'!$B:$AZ,47,FALSE)),IF($X$1=8,(VLOOKUP(B92,'X8'!$B:$AZ,47,FALSE)),IF($X$1=9,(VLOOKUP(B92,'X9'!$B:$AZ,47,FALSE)),IF($X$1=10,(VLOOKUP(B92,'X10'!$B:$AZ,47,FALSE)),IF($X$1=11,(VLOOKUP(B92,'X11'!$B:$AZ,47,FALSE)),IF($X$1=12,(VLOOKUP(B92,'X12'!$B:$AZ,47,FALSE)),IF($X$1=13,(VLOOKUP(B92,'X13'!$B:$AZ,47,FALSE)),"B"))))))))))))))=TRUE," ",(IF($X$1=1,(VLOOKUP(B92,'X1'!$B:$AZ,47,FALSE)),IF($X$1=2,(VLOOKUP(B92,'X2'!$B:$AZ,47,FALSE)),IF($X$1=3,(VLOOKUP(B92,'X3'!$B:$AZ,47,FALSE)),IF($X$1=4,(VLOOKUP(B92,'X4'!$B:$AZ,47,FALSE)),IF($X$1=5,(VLOOKUP(B92,'X5'!$B:$AZ,47,FALSE)),IF($X$1=6,(VLOOKUP(B92,'X6'!$B:$AZ,47,FALSE)),IF($X$1=7,(VLOOKUP(B92,'X7'!$B:$AZ,47,FALSE)),IF($X$1=8,(VLOOKUP(B92,'X8'!$B:$AZ,47,FALSE)),IF($X$1=9,(VLOOKUP(B92,'X9'!$B:$AZ,47,FALSE)),IF($X$1=10,(VLOOKUP(B92,'X10'!$B:$AZ,47,FALSE)),IF($X$1=11,(VLOOKUP(B92,'X11'!$B:$AZ,47,FALSE)),IF($X$1=12,(VLOOKUP(B92,'X12'!$B:$AZ,47,FALSE)),IF($X$1=13,(VLOOKUP(B92,'X13'!$B:$AZ,47,FALSE)),"B")))))))))))))))</f>
        <v xml:space="preserve"> </v>
      </c>
      <c r="D92" s="181" t="str">
        <f ca="1">IF(ISERROR(IF($X$1=1,(VLOOKUP(B92,'X1'!$B:$AP,41,FALSE)),IF($X$1=2,(VLOOKUP(B92,'X2'!$B:$AP,41,FALSE)),IF($X$1=3,(VLOOKUP(B92,'X3'!$B:$AP,41,FALSE)),IF($X$1=4,(VLOOKUP(B92,'X4'!$B:$AP,41,FALSE)),IF($X$1=5,(VLOOKUP(B92,'X5'!$B:$AP,41,FALSE)),IF($X$1=6,(VLOOKUP(B92,'X6'!$B:$AP,41,FALSE)),IF($X$1=7,(VLOOKUP(B92,'X7'!$B:$AP,41,FALSE)),IF($X$1=8,(VLOOKUP(B92,'X8'!$B:$AP,41,FALSE)),IF($X$1=9,(VLOOKUP(B92,'X9'!$B:$AP,41,FALSE)),IF($X$1=10,(VLOOKUP(B92,'X10'!$B:$AP,41,FALSE)),IF($X$1=11,(VLOOKUP(B92,'X11'!$B:$AP,41,FALSE)),IF($X$1=12,(VLOOKUP(B92,'X12'!$B:$AP,41,FALSE)),IF($X$1=13,(VLOOKUP(B92,'X13'!$B:$AP,41,FALSE)),"B"))))))))))))))=TRUE," ",(IF($X$1=1,(VLOOKUP(B92,'X1'!$B:$AP,41,FALSE)),IF($X$1=2,(VLOOKUP(B92,'X2'!$B:$AP,41,FALSE)),IF($X$1=3,(VLOOKUP(B92,'X3'!$B:$AP,41,FALSE)),IF($X$1=4,(VLOOKUP(B92,'X4'!$B:$AP,41,FALSE)),IF($X$1=5,(VLOOKUP(B92,'X5'!$B:$AP,41,FALSE)),IF($X$1=6,(VLOOKUP(B92,'X6'!$B:$AP,41,FALSE)),IF($X$1=7,(VLOOKUP(B92,'X7'!$B:$AP,41,FALSE)),IF($X$1=8,(VLOOKUP(B92,'X8'!$B:$AP,41,FALSE)),IF($X$1=9,(VLOOKUP(B92,'X9'!$B:$AP,41,FALSE)),IF($X$1=10,(VLOOKUP(B92,'X10'!$B:$AP,41,FALSE)),IF($X$1=11,(VLOOKUP(B92,'X11'!$B:$AP,41,FALSE)),IF($X$1=12,(VLOOKUP(B92,'X12'!$B:$AP,41,FALSE)),IF($X$1=13,(VLOOKUP(B92,'X13'!$B:$AP,41,FALSE)),"B")))))))))))))))</f>
        <v xml:space="preserve"> </v>
      </c>
      <c r="E92" s="182" t="str">
        <f ca="1">IF(ISERROR(IF($X$1=1,(VLOOKUP(B92,'X1'!$B:$AP,7,FALSE)),IF($X$1=2,(VLOOKUP(B92,'X2'!$B:$AP,7,FALSE)),IF($X$1=3,(VLOOKUP(B92,'X3'!$B:$AP,7,FALSE)),IF($X$1=4,(VLOOKUP(B92,'X4'!$B:$AP,7,FALSE)),IF($X$1=5,(VLOOKUP(B92,'X5'!$B:$AP,7,FALSE)),IF($X$1=6,(VLOOKUP(B92,'X6'!$B:$AP,7,FALSE)),IF($X$1=7,(VLOOKUP(B92,'X7'!$B:$AP,7,FALSE)),IF($X$1=8,(VLOOKUP(B92,'X8'!$B:$AP,7,FALSE)),IF($X$1=9,(VLOOKUP(B92,'X9'!$B:$AP,7,FALSE)),IF($X$1=10,(VLOOKUP(B92,'X10'!$B:$AP,7,FALSE)),IF($X$1=11,(VLOOKUP(B92,'X11'!$B:$AP,7,FALSE)),IF($X$1=12,(VLOOKUP(B92,'X12'!$B:$AP,7,FALSE)),IF($X$1=13,(VLOOKUP(B92,'X13'!$B:$AP,7,FALSE)),"B"))))))))))))))=TRUE," ",(IF($X$1=1,(VLOOKUP(B92,'X1'!$B:$AP,7,FALSE)),IF($X$1=2,(VLOOKUP(B92,'X2'!$B:$AP,7,FALSE)),IF($X$1=3,(VLOOKUP(B92,'X3'!$B:$AP,7,FALSE)),IF($X$1=4,(VLOOKUP(B92,'X4'!$B:$AP,7,FALSE)),IF($X$1=5,(VLOOKUP(B92,'X5'!$B:$AP,7,FALSE)),IF($X$1=6,(VLOOKUP(B92,'X6'!$B:$AP,7,FALSE)),IF($X$1=7,(VLOOKUP(B92,'X7'!$B:$AP,7,FALSE)),IF($X$1=8,(VLOOKUP(B92,'X8'!$B:$AP,7,FALSE)),IF($X$1=9,(VLOOKUP(B92,'X9'!$B:$AP,7,FALSE)),IF($X$1=10,(VLOOKUP(B92,'X10'!$B:$AP,7,FALSE)),IF($X$1=11,(VLOOKUP(B92,'X11'!$B:$AP,7,FALSE)),IF($X$1=12,(VLOOKUP(B92,'X12'!$B:$AP,7,FALSE)),IF($X$1=13,(VLOOKUP(B92,'X13'!$B:$AP,7,FALSE)),"B")))))))))))))))</f>
        <v xml:space="preserve"> </v>
      </c>
      <c r="F92" s="182" t="str">
        <f ca="1">IF(ISERROR(IF((IF($X$1=1,(VLOOKUP(B92,'X1'!$B:$AO,6,FALSE)),(IF($X$1=2,(VLOOKUP(B92,'X2'!$B:$AO,6,FALSE)),(IF($X$1=3,(VLOOKUP(B92,'X3'!$B:$AO,6,FALSE)),(IF($X$1=4,(VLOOKUP(B92,'X4'!$B:$AO,6,FALSE)),(IF($X$1=5,(VLOOKUP(B92,'X5'!$B:$AO,6,FALSE)),(IF($X$1=6,(VLOOKUP(B92,'X6'!$B:$AO,6,FALSE)),(IF($X$1=7,(VLOOKUP(B92,'X7'!$B:$AO,6,FALSE)),(IF($X$1=8,(VLOOKUP(B92,'X8'!$B:$AO,6,FALSE)),(IF($X$1=9,(VLOOKUP(B92,'X9'!$B:$AO,6,FALSE)),(IF($X$1=10,(VLOOKUP(B92,'X10'!$B:$AO,6,FALSE)),(IF($X$1=11,(VLOOKUP(B92,'X11'!$B:$AO,6,FALSE)),(IF($X$1=12,(VLOOKUP(B92,'X12'!$B:$AO,6,FALSE)),(VLOOKUP(B92,'X13'!$B:$AO,6,FALSE))))))))))))))))))))))))))=$V$1," ",(IF($X$1=1,(VLOOKUP(B92,'X1'!$B:$AO,6,FALSE)),(IF($X$1=2,(VLOOKUP(B92,'X2'!$B:$AO,6,FALSE)),(IF($X$1=3,(VLOOKUP(B92,'X3'!$B:$AO,6,FALSE)),(IF($X$1=4,(VLOOKUP(B92,'X4'!$B:$AO,6,FALSE)),(IF($X$1=5,(VLOOKUP(B92,'X5'!$B:$AO,6,FALSE)),(IF($X$1=6,(VLOOKUP(B92,'X6'!$B:$AO,6,FALSE)),(IF($X$1=7,(VLOOKUP(B92,'X7'!$B:$AO,6,FALSE)),(IF($X$1=8,(VLOOKUP(B92,'X8'!$B:$AO,6,FALSE)),(IF($X$1=9,(VLOOKUP(B92,'X9'!$B:$AO,6,FALSE)),(IF($X$1=10,(VLOOKUP(B92,'X10'!$B:$AO,6,FALSE)),(IF($X$1=11,(VLOOKUP(B92,'X11'!$B:$AO,6,FALSE)),(IF($X$1=12,(VLOOKUP(B92,'X12'!$B:$AO,6,FALSE)),(VLOOKUP(B92,'X13'!$B:$AO,6,FALSE))))))))))))))))))))))))))))=TRUE," ",(IF((IF($X$1=1,(VLOOKUP(B92,'X1'!$B:$AO,6,FALSE)),(IF($X$1=2,(VLOOKUP(B92,'X2'!$B:$AO,6,FALSE)),(IF($X$1=3,(VLOOKUP(B92,'X3'!$B:$AO,6,FALSE)),(IF($X$1=4,(VLOOKUP(B92,'X4'!$B:$AO,6,FALSE)),(IF($X$1=5,(VLOOKUP(B92,'X5'!$B:$AO,6,FALSE)),(IF($X$1=6,(VLOOKUP(B92,'X6'!$B:$AO,6,FALSE)),(IF($X$1=7,(VLOOKUP(B92,'X7'!$B:$AO,6,FALSE)),(IF($X$1=8,(VLOOKUP(B92,'X8'!$B:$AO,6,FALSE)),(IF($X$1=9,(VLOOKUP(B92,'X9'!$B:$AO,6,FALSE)),(IF($X$1=10,(VLOOKUP(B92,'X10'!$B:$AO,6,FALSE)),(IF($X$1=11,(VLOOKUP(B92,'X11'!$B:$AO,6,FALSE)),(IF($X$1=12,(VLOOKUP(B92,'X12'!$B:$AO,6,FALSE)),(VLOOKUP(B92,'X13'!$B:$AO,6,FALSE))))))))))))))))))))))))))=$V$1," ",(IF($X$1=1,(VLOOKUP(B92,'X1'!$B:$AO,6,FALSE)),(IF($X$1=2,(VLOOKUP(B92,'X2'!$B:$AO,6,FALSE)),(IF($X$1=3,(VLOOKUP(B92,'X3'!$B:$AO,6,FALSE)),(IF($X$1=4,(VLOOKUP(B92,'X4'!$B:$AO,6,FALSE)),(IF($X$1=5,(VLOOKUP(B92,'X5'!$B:$AO,6,FALSE)),(IF($X$1=6,(VLOOKUP(B92,'X6'!$B:$AO,6,FALSE)),(IF($X$1=7,(VLOOKUP(B92,'X7'!$B:$AO,6,FALSE)),(IF($X$1=8,(VLOOKUP(B92,'X8'!$B:$AO,6,FALSE)),(IF($X$1=9,(VLOOKUP(B92,'X9'!$B:$AO,6,FALSE)),(IF($X$1=10,(VLOOKUP(B92,'X10'!$B:$AO,6,FALSE)),(IF($X$1=11,(VLOOKUP(B92,'X11'!$B:$AO,6,FALSE)),(IF($X$1=12,(VLOOKUP(B92,'X12'!$B:$AO,6,FALSE)),(VLOOKUP(B92,'X13'!$B:$AO,6,FALSE)))))))))))))))))))))))))))))</f>
        <v xml:space="preserve"> </v>
      </c>
      <c r="G92" s="182" t="str">
        <f ca="1">IF(ISERROR(IF($X$1=1,(VLOOKUP(B92,'X1'!$B:$AZ,44,FALSE)),IF($X$1=2,(VLOOKUP(B92,'X2'!$B:$AZ,44,FALSE)),IF($X$1=3,(VLOOKUP(B92,'X3'!$B:$AZ,44,FALSE)),IF($X$1=4,(VLOOKUP(B92,'X4'!$B:$AZ,44,FALSE)),IF($X$1=5,(VLOOKUP(B92,'X5'!$B:$AZ,44,FALSE)),IF($X$1=6,(VLOOKUP(B92,'X6'!$B:$AZ,44,FALSE)),IF($X$1=7,(VLOOKUP(B92,'X7'!$B:$AZ,44,FALSE)),IF($X$1=8,(VLOOKUP(B92,'X8'!$B:$AZ,44,FALSE)),IF($X$1=9,(VLOOKUP(B92,'X9'!$B:$AZ,44,FALSE)),IF($X$1=10,(VLOOKUP(B92,'X10'!$B:$AZ,44,FALSE)),IF($X$1=11,(VLOOKUP(B92,'X11'!$B:$AZ,44,FALSE)),IF($X$1=12,(VLOOKUP(B92,'X12'!$B:$AZ,44,FALSE)),IF($X$1=13,(VLOOKUP(B92,'X13'!$B:$AZ,44,FALSE)),"B"))))))))))))))=TRUE," ",(IF($X$1=1,(VLOOKUP(B92,'X1'!$B:$AZ,44,FALSE)),IF($X$1=2,(VLOOKUP(B92,'X2'!$B:$AZ,44,FALSE)),IF($X$1=3,(VLOOKUP(B92,'X3'!$B:$AZ,44,FALSE)),IF($X$1=4,(VLOOKUP(B92,'X4'!$B:$AZ,44,FALSE)),IF($X$1=5,(VLOOKUP(B92,'X5'!$B:$AZ,44,FALSE)),IF($X$1=6,(VLOOKUP(B92,'X6'!$B:$AZ,44,FALSE)),IF($X$1=7,(VLOOKUP(B92,'X7'!$B:$AZ,44,FALSE)),IF($X$1=8,(VLOOKUP(B92,'X8'!$B:$AZ,44,FALSE)),IF($X$1=9,(VLOOKUP(B92,'X9'!$B:$AZ,44,FALSE)),IF($X$1=10,(VLOOKUP(B92,'X10'!$B:$AZ,44,FALSE)),IF($X$1=11,(VLOOKUP(B92,'X11'!$B:$AZ,44,FALSE)),IF($X$1=12,(VLOOKUP(B92,'X12'!$B:$AZ,44,FALSE)),IF($X$1=13,(VLOOKUP(B92,'X13'!$B:$AZ,44,FALSE)),"B")))))))))))))))</f>
        <v xml:space="preserve"> </v>
      </c>
      <c r="H92" s="182" t="str">
        <f ca="1">IF(ISERROR(IF($X$1=1,(VLOOKUP(B92,'X1'!$B:$AZ,8,FALSE)),IF($X$1=2,(VLOOKUP(B92,'X2'!$B:$AZ,8,FALSE)),IF($X$1=3,(VLOOKUP(B92,'X3'!$B:$AZ,8,FALSE)),IF($X$1=4,(VLOOKUP(B92,'X4'!$B:$AZ,8,FALSE)),IF($X$1=5,(VLOOKUP(B92,'X5'!$B:$AZ,8,FALSE)),IF($X$1=6,(VLOOKUP(B92,'X6'!$B:$AZ,8,FALSE)),IF($X$1=7,(VLOOKUP(B92,'X7'!$B:$AZ,8,FALSE)),IF($X$1=8,(VLOOKUP(B92,'X8'!$B:$AZ,8,FALSE)),IF($X$1=9,(VLOOKUP(B92,'X9'!$B:$AZ,8,FALSE)),IF($X$1=10,(VLOOKUP(B92,'X10'!$B:$AZ,8,FALSE)),IF($X$1=11,(VLOOKUP(B92,'X11'!$B:$AZ,8,FALSE)),IF($X$1=12,(VLOOKUP(B92,'X12'!$B:$AZ,8,FALSE)),IF($X$1=13,(VLOOKUP(B92,'X13'!$B:$AZ,8,FALSE)),"B"))))))))))))))=TRUE," ",(IF($X$1=1,(VLOOKUP(B92,'X1'!$B:$AZ,8,FALSE)),IF($X$1=2,(VLOOKUP(B92,'X2'!$B:$AZ,8,FALSE)),IF($X$1=3,(VLOOKUP(B92,'X3'!$B:$AZ,8,FALSE)),IF($X$1=4,(VLOOKUP(B92,'X4'!$B:$AZ,8,FALSE)),IF($X$1=5,(VLOOKUP(B92,'X5'!$B:$AZ,8,FALSE)),IF($X$1=6,(VLOOKUP(B92,'X6'!$B:$AZ,8,FALSE)),IF($X$1=7,(VLOOKUP(B92,'X7'!$B:$AZ,8,FALSE)),IF($X$1=8,(VLOOKUP(B92,'X8'!$B:$AZ,8,FALSE)),IF($X$1=9,(VLOOKUP(B92,'X9'!$B:$AZ,8,FALSE)),IF($X$1=10,(VLOOKUP(B92,'X10'!$B:$AZ,8,FALSE)),IF($X$1=11,(VLOOKUP(B92,'X11'!$B:$AZ,8,FALSE)),IF($X$1=12,(VLOOKUP(B92,'X12'!$B:$AZ,8,FALSE)),IF($X$1=13,(VLOOKUP(B92,'X13'!$B:$AZ,8,FALSE)),"B")))))))))))))))</f>
        <v xml:space="preserve"> </v>
      </c>
      <c r="I92" s="183" t="str">
        <f ca="1">IF(ISERROR(IF($X$1=1,(VLOOKUP(B92,'X1'!$B:$AZ,2,FALSE)),IF($X$1=2,(VLOOKUP(B92,'X2'!$B:$AZ,2,FALSE)),IF($X$1=3,(VLOOKUP(B92,'X3'!$B:$AZ,2,FALSE)),IF($X$1=4,(VLOOKUP(B92,'X4'!$B:$AZ,2,FALSE)),IF($X$1=5,(VLOOKUP(B92,'X5'!$B:$AZ,2,FALSE)),IF($X$1=6,(VLOOKUP(B92,'X6'!$B:$AZ,2,FALSE)),IF($X$1=7,(VLOOKUP(B92,'X7'!$B:$AZ,2,FALSE)),IF($X$1=8,(VLOOKUP(B92,'X8'!$B:$AZ,2,FALSE)),IF($X$1=9,(VLOOKUP(B92,'X9'!$B:$AZ,2,FALSE)),IF($X$1=10,(VLOOKUP(B92,'X10'!$B:$AZ,2,FALSE)),IF($X$1=11,(VLOOKUP(B92,'X11'!$B:$AZ,2,FALSE)),IF($X$1=12,(VLOOKUP(B92,'X12'!$B:$AZ,2,FALSE)),IF($X$1=13,(VLOOKUP(B92,'X13'!$B:$AZ,2,FALSE)),"B"))))))))))))))=TRUE," ",(IF($X$1=1,(VLOOKUP(B92,'X1'!$B:$AZ,2,FALSE)),IF($X$1=2,(VLOOKUP(B92,'X2'!$B:$AZ,2,FALSE)),IF($X$1=3,(VLOOKUP(B92,'X3'!$B:$AZ,2,FALSE)),IF($X$1=4,(VLOOKUP(B92,'X4'!$B:$AZ,2,FALSE)),IF($X$1=5,(VLOOKUP(B92,'X5'!$B:$AZ,2,FALSE)),IF($X$1=6,(VLOOKUP(B92,'X6'!$B:$AZ,2,FALSE)),IF($X$1=7,(VLOOKUP(B92,'X7'!$B:$AZ,2,FALSE)),IF($X$1=8,(VLOOKUP(B92,'X8'!$B:$AZ,2,FALSE)),IF($X$1=9,(VLOOKUP(B92,'X9'!$B:$AZ,2,FALSE)),IF($X$1=10,(VLOOKUP(B92,'X10'!$B:$AZ,2,FALSE)),IF($X$1=11,(VLOOKUP(B92,'X11'!$B:$AZ,2,FALSE)),IF($X$1=12,(VLOOKUP(B92,'X12'!$B:$AZ,2,FALSE)),IF($X$1=13,(VLOOKUP(B92,'X13'!$B:$AZ,2,FALSE)),"B")))))))))))))))</f>
        <v xml:space="preserve"> </v>
      </c>
      <c r="J92" s="183" t="str">
        <f ca="1">IF(ISERROR(IF($X$1=1,(VLOOKUP(B92,'X1'!$B:$AZ,3,FALSE)),IF($X$1=2,(VLOOKUP(B92,'X2'!$B:$AZ,3,FALSE)),IF($X$1=3,(VLOOKUP(B92,'X3'!$B:$AZ,3,FALSE)),IF($X$1=4,(VLOOKUP(B92,'X4'!$B:$AZ,3,FALSE)),IF($X$1=5,(VLOOKUP(B92,'X5'!$B:$AZ,3,FALSE)),IF($X$1=6,(VLOOKUP(B92,'X6'!$B:$AZ,3,FALSE)),IF($X$1=7,(VLOOKUP(B92,'X7'!$B:$AZ,3,FALSE)),IF($X$1=8,(VLOOKUP(B92,'X8'!$B:$AZ,3,FALSE)),IF($X$1=9,(VLOOKUP(B92,'X9'!$B:$AZ,3,FALSE)),IF($X$1=10,(VLOOKUP(B92,'X10'!$B:$AZ,3,FALSE)),IF($X$1=11,(VLOOKUP(B92,'X11'!$B:$AZ,3,FALSE)),IF($X$1=12,(VLOOKUP(B92,'X12'!$B:$AZ,3,FALSE)),IF($X$1=13,(VLOOKUP(B92,'X13'!$B:$AZ,3,FALSE)),"B"))))))))))))))=TRUE," ",(IF($X$1=1,(VLOOKUP(B92,'X1'!$B:$AZ,3,FALSE)),IF($X$1=2,(VLOOKUP(B92,'X2'!$B:$AZ,3,FALSE)),IF($X$1=3,(VLOOKUP(B92,'X3'!$B:$AZ,3,FALSE)),IF($X$1=4,(VLOOKUP(B92,'X4'!$B:$AZ,3,FALSE)),IF($X$1=5,(VLOOKUP(B92,'X5'!$B:$AZ,3,FALSE)),IF($X$1=6,(VLOOKUP(B92,'X6'!$B:$AZ,3,FALSE)),IF($X$1=7,(VLOOKUP(B92,'X7'!$B:$AZ,3,FALSE)),IF($X$1=8,(VLOOKUP(B92,'X8'!$B:$AZ,3,FALSE)),IF($X$1=9,(VLOOKUP(B92,'X9'!$B:$AZ,3,FALSE)),IF($X$1=10,(VLOOKUP(B92,'X10'!$B:$AZ,3,FALSE)),IF($X$1=11,(VLOOKUP(B92,'X11'!$B:$AZ,3,FALSE)),IF($X$1=12,(VLOOKUP(B92,'X12'!$B:$AZ,3,FALSE)),IF($X$1=13,(VLOOKUP(B92,'X13'!$B:$AZ,3,FALSE)),"B")))))))))))))))</f>
        <v xml:space="preserve"> </v>
      </c>
      <c r="K92" s="183" t="str">
        <f ca="1">IF(ISERROR(IF($X$1=1,(VLOOKUP(B92,'X1'!$B:$AZ,5,FALSE)),IF($X$1=2,(VLOOKUP(B92,'X2'!$B:$AZ,5,FALSE)),IF($X$1=3,(VLOOKUP(B92,'X3'!$B:$AZ,5,FALSE)),IF($X$1=4,(VLOOKUP(B92,'X4'!$B:$AZ,5,FALSE)),IF($X$1=5,(VLOOKUP(B92,'X5'!$B:$AZ,5,FALSE)),IF($X$1=6,(VLOOKUP(B92,'X6'!$B:$AZ,5,FALSE)),IF($X$1=7,(VLOOKUP(B92,'X7'!$B:$AZ,5,FALSE)),IF($X$1=8,(VLOOKUP(B92,'X8'!$B:$AZ,5,FALSE)),IF($X$1=9,(VLOOKUP(B92,'X9'!$B:$AZ,5,FALSE)),IF($X$1=10,(VLOOKUP(B92,'X10'!$B:$AZ,5,FALSE)),IF($X$1=11,(VLOOKUP(B92,'X11'!$B:$AZ,5,FALSE)),IF($X$1=12,(VLOOKUP(B92,'X12'!$B:$AZ,5,FALSE)),IF($X$1=13,(VLOOKUP(B92,'X13'!$B:$AZ,5,FALSE)),"B"))))))))))))))=TRUE," ",(IF($X$1=1,(VLOOKUP(B92,'X1'!$B:$AZ,5,FALSE)),IF($X$1=2,(VLOOKUP(B92,'X2'!$B:$AZ,5,FALSE)),IF($X$1=3,(VLOOKUP(B92,'X3'!$B:$AZ,5,FALSE)),IF($X$1=4,(VLOOKUP(B92,'X4'!$B:$AZ,5,FALSE)),IF($X$1=5,(VLOOKUP(B92,'X5'!$B:$AZ,5,FALSE)),IF($X$1=6,(VLOOKUP(B92,'X6'!$B:$AZ,5,FALSE)),IF($X$1=7,(VLOOKUP(B92,'X7'!$B:$AZ,5,FALSE)),IF($X$1=8,(VLOOKUP(B92,'X8'!$B:$AZ,5,FALSE)),IF($X$1=9,(VLOOKUP(B92,'X9'!$B:$AZ,5,FALSE)),IF($X$1=10,(VLOOKUP(B92,'X10'!$B:$AZ,5,FALSE)),IF($X$1=11,(VLOOKUP(B92,'X11'!$B:$AZ,5,FALSE)),IF($X$1=12,(VLOOKUP(B92,'X12'!$B:$AZ,5,FALSE)),IF($X$1=13,(VLOOKUP(B92,'X13'!$B:$AZ,5,FALSE)),"B")))))))))))))))</f>
        <v xml:space="preserve"> </v>
      </c>
      <c r="L92" s="184" t="str">
        <f ca="1">IF(ISERROR(IF($X$1=1,(VLOOKUP(B92,'X1'!$B:$AZ,9,FALSE)),IF($X$1=2,(VLOOKUP(B92,'X2'!$B:$AZ,9,FALSE)),IF($X$1=3,(VLOOKUP(B92,'X3'!$B:$AZ,9,FALSE)),IF($X$1=4,(VLOOKUP(B92,'X4'!$B:$AZ,9,FALSE)),IF($X$1=5,(VLOOKUP(B92,'X5'!$B:$AZ,9,FALSE)),IF($X$1=6,(VLOOKUP(B92,'X6'!$B:$AZ,9,FALSE)),IF($X$1=7,(VLOOKUP(B92,'X7'!$B:$AZ,9,FALSE)),IF($X$1=8,(VLOOKUP(B92,'X8'!$B:$AZ,9,FALSE)),IF($X$1=9,(VLOOKUP(B92,'X9'!$B:$AZ,9,FALSE)),IF($X$1=10,(VLOOKUP(B92,'X10'!$B:$AZ,9,FALSE)),IF($X$1=11,(VLOOKUP(B92,'X11'!$B:$AZ,9,FALSE)),IF($X$1=12,(VLOOKUP(B92,'X12'!$B:$AZ,9,FALSE)),IF($X$1=13,(VLOOKUP(B92,'X13'!$B:$AZ,9,FALSE)),"B"))))))))))))))=TRUE," ",(IF($X$1=1,(VLOOKUP(B92,'X1'!$B:$AZ,9,FALSE)),IF($X$1=2,(VLOOKUP(B92,'X2'!$B:$AZ,9,FALSE)),IF($X$1=3,(VLOOKUP(B92,'X3'!$B:$AZ,9,FALSE)),IF($X$1=4,(VLOOKUP(B92,'X4'!$B:$AZ,9,FALSE)),IF($X$1=5,(VLOOKUP(B92,'X5'!$B:$AZ,9,FALSE)),IF($X$1=6,(VLOOKUP(B92,'X6'!$B:$AZ,9,FALSE)),IF($X$1=7,(VLOOKUP(B92,'X7'!$B:$AZ,9,FALSE)),IF($X$1=8,(VLOOKUP(B92,'X8'!$B:$AZ,9,FALSE)),IF($X$1=9,(VLOOKUP(B92,'X9'!$B:$AZ,9,FALSE)),IF($X$1=10,(VLOOKUP(B92,'X10'!$B:$AZ,9,FALSE)),IF($X$1=11,(VLOOKUP(B92,'X11'!$B:$AZ,9,FALSE)),IF($X$1=12,(VLOOKUP(B92,'X12'!$B:$AZ,9,FALSE)),IF($X$1=13,(VLOOKUP(B92,'X13'!$B:$AZ,9,FALSE)),"B")))))))))))))))</f>
        <v xml:space="preserve"> </v>
      </c>
      <c r="M92" s="184" t="str">
        <f ca="1">IF(ISERROR(IF($X$1=1,(VLOOKUP(B92,'X1'!$B:$AZ,10,FALSE)),IF($X$1=2,(VLOOKUP(B92,'X2'!$B:$AZ,10,FALSE)),IF($X$1=3,(VLOOKUP(B92,'X3'!$B:$AZ,10,FALSE)),IF($X$1=4,(VLOOKUP(B92,'X4'!$B:$AZ,10,FALSE)),IF($X$1=5,(VLOOKUP(B92,'X5'!$B:$AZ,10,FALSE)),IF($X$1=6,(VLOOKUP(B92,'X6'!$B:$AZ,10,FALSE)),IF($X$1=7,(VLOOKUP(B92,'X7'!$B:$AZ,10,FALSE)),IF($X$1=8,(VLOOKUP(B92,'X8'!$B:$AZ,10,FALSE)),IF($X$1=9,(VLOOKUP(B92,'X9'!$B:$AZ,10,FALSE)),IF($X$1=10,(VLOOKUP(B92,'X10'!$B:$AZ,10,FALSE)),IF($X$1=11,(VLOOKUP(B92,'X11'!$B:$AZ,10,FALSE)),IF($X$1=12,(VLOOKUP(B92,'X12'!$B:$AZ,10,FALSE)),IF($X$1=13,(VLOOKUP(B92,'X13'!$B:$AZ,10,FALSE)),"B"))))))))))))))=TRUE," ",(IF($X$1=1,(VLOOKUP(B92,'X1'!$B:$AZ,10,FALSE)),IF($X$1=2,(VLOOKUP(B92,'X2'!$B:$AZ,10,FALSE)),IF($X$1=3,(VLOOKUP(B92,'X3'!$B:$AZ,10,FALSE)),IF($X$1=4,(VLOOKUP(B92,'X4'!$B:$AZ,10,FALSE)),IF($X$1=5,(VLOOKUP(B92,'X5'!$B:$AZ,10,FALSE)),IF($X$1=6,(VLOOKUP(B92,'X6'!$B:$AZ,10,FALSE)),IF($X$1=7,(VLOOKUP(B92,'X7'!$B:$AZ,10,FALSE)),IF($X$1=8,(VLOOKUP(B92,'X8'!$B:$AZ,10,FALSE)),IF($X$1=9,(VLOOKUP(B92,'X9'!$B:$AZ,10,FALSE)),IF($X$1=10,(VLOOKUP(B92,'X10'!$B:$AZ,10,FALSE)),IF($X$1=11,(VLOOKUP(B92,'X11'!$B:$AZ,10,FALSE)),IF($X$1=12,(VLOOKUP(B92,'X12'!$B:$AZ,10,FALSE)),IF($X$1=13,(VLOOKUP(B92,'X13'!$B:$AZ,10,FALSE)),"B")))))))))))))))</f>
        <v xml:space="preserve"> </v>
      </c>
      <c r="N92" s="185" t="str">
        <f ca="1">IF(ISERROR(IF($X$1=1,(VLOOKUP(B92,'X1'!$B:$AZ,45,FALSE)),IF($X$1=2,(VLOOKUP(B92,'X2'!$B:$AZ,45,FALSE)),IF($X$1=3,(VLOOKUP(B92,'X3'!$B:$AZ,45,FALSE)),IF($X$1=4,(VLOOKUP(B92,'X4'!$B:$AZ,45,FALSE)),IF($X$1=5,(VLOOKUP(B92,'X5'!$B:$AZ,45,FALSE)),IF($X$1=6,(VLOOKUP(B92,'X6'!$B:$AZ,45,FALSE)),IF($X$1=7,(VLOOKUP(B92,'X7'!$B:$AZ,45,FALSE)),IF($X$1=8,(VLOOKUP(B92,'X8'!$B:$AZ,45,FALSE)),IF($X$1=9,(VLOOKUP(B92,'X9'!$B:$AZ,45,FALSE)),IF($X$1=10,(VLOOKUP(B92,'X10'!$B:$AZ,45,FALSE)),IF($X$1=11,(VLOOKUP(B92,'X11'!$B:$AZ,45,FALSE)),IF($X$1=12,(VLOOKUP(B92,'X12'!$B:$AZ,45,FALSE)),IF($X$1=13,(VLOOKUP(B92,'X13'!$B:$AZ,45,FALSE)),"B"))))))))))))))=TRUE," ",(IF($X$1=1,(VLOOKUP(B92,'X1'!$B:$AZ,45,FALSE)),IF($X$1=2,(VLOOKUP(B92,'X2'!$B:$AZ,45,FALSE)),IF($X$1=3,(VLOOKUP(B92,'X3'!$B:$AZ,45,FALSE)),IF($X$1=4,(VLOOKUP(B92,'X4'!$B:$AZ,45,FALSE)),IF($X$1=5,(VLOOKUP(B92,'X5'!$B:$AZ,45,FALSE)),IF($X$1=6,(VLOOKUP(B92,'X6'!$B:$AZ,45,FALSE)),IF($X$1=7,(VLOOKUP(B92,'X7'!$B:$AZ,45,FALSE)),IF($X$1=8,(VLOOKUP(B92,'X8'!$B:$AZ,45,FALSE)),IF($X$1=9,(VLOOKUP(B92,'X9'!$B:$AZ,45,FALSE)),IF($X$1=10,(VLOOKUP(B92,'X10'!$B:$AZ,45,FALSE)),IF($X$1=11,(VLOOKUP(B92,'X11'!$B:$AZ,45,FALSE)),IF($X$1=12,(VLOOKUP(B92,'X12'!$B:$AZ,45,FALSE)),IF($X$1=13,(VLOOKUP(B92,'X13'!$B:$AZ,45,FALSE)),"B")))))))))))))))</f>
        <v xml:space="preserve"> </v>
      </c>
      <c r="O92" s="184" t="str">
        <f ca="1">IF(ISERROR(IF($X$1=1,(VLOOKUP(B92,'X1'!$B:$AZ,11,FALSE)),IF($X$1=2,(VLOOKUP(B92,'X2'!$B:$AZ,11,FALSE)),IF($X$1=3,(VLOOKUP(B92,'X3'!$B:$AZ,11,FALSE)),IF($X$1=4,(VLOOKUP(B92,'X4'!$B:$AZ,11,FALSE)),IF($X$1=5,(VLOOKUP(B92,'X5'!$B:$AZ,11,FALSE)),IF($X$1=6,(VLOOKUP(B92,'X6'!$B:$AZ,11,FALSE)),IF($X$1=7,(VLOOKUP(B92,'X7'!$B:$AZ,11,FALSE)),IF($X$1=8,(VLOOKUP(B92,'X8'!$B:$AZ,11,FALSE)),IF($X$1=9,(VLOOKUP(B92,'X9'!$B:$AZ,11,FALSE)),IF($X$1=10,(VLOOKUP(B92,'X10'!$B:$AZ,11,FALSE)),IF($X$1=11,(VLOOKUP(B92,'X11'!$B:$AZ,11,FALSE)),IF($X$1=12,(VLOOKUP(B92,'X12'!$B:$AZ,11,FALSE)),IF($X$1=13,(VLOOKUP(B92,'X13'!$B:$AZ,11,FALSE)),"B"))))))))))))))=TRUE," ",(IF($X$1=1,(VLOOKUP(B92,'X1'!$B:$AZ,11,FALSE)),IF($X$1=2,(VLOOKUP(B92,'X2'!$B:$AZ,11,FALSE)),IF($X$1=3,(VLOOKUP(B92,'X3'!$B:$AZ,11,FALSE)),IF($X$1=4,(VLOOKUP(B92,'X4'!$B:$AZ,11,FALSE)),IF($X$1=5,(VLOOKUP(B92,'X5'!$B:$AZ,11,FALSE)),IF($X$1=6,(VLOOKUP(B92,'X6'!$B:$AZ,11,FALSE)),IF($X$1=7,(VLOOKUP(B92,'X7'!$B:$AZ,11,FALSE)),IF($X$1=8,(VLOOKUP(B92,'X8'!$B:$AZ,11,FALSE)),IF($X$1=9,(VLOOKUP(B92,'X9'!$B:$AZ,11,FALSE)),IF($X$1=10,(VLOOKUP(B92,'X10'!$B:$AZ,11,FALSE)),IF($X$1=11,(VLOOKUP(B92,'X11'!$B:$AZ,11,FALSE)),IF($X$1=12,(VLOOKUP(B92,'X12'!$B:$AZ,11,FALSE)),IF($X$1=13,(VLOOKUP(B92,'X13'!$B:$AZ,11,FALSE)),"B")))))))))))))))</f>
        <v xml:space="preserve"> </v>
      </c>
      <c r="P92" s="184" t="str">
        <f ca="1">IF(ISERROR(IF($X$1=1,(VLOOKUP(B92,'X1'!$B:$AZ,12,FALSE)),IF($X$1=2,(VLOOKUP(B92,'X2'!$B:$AZ,12,FALSE)),IF($X$1=3,(VLOOKUP(B92,'X3'!$B:$AZ,12,FALSE)),IF($X$1=4,(VLOOKUP(B92,'X4'!$B:$AZ,12,FALSE)),IF($X$1=5,(VLOOKUP(B92,'X5'!$B:$AZ,12,FALSE)),IF($X$1=6,(VLOOKUP(B92,'X6'!$B:$AZ,12,FALSE)),IF($X$1=7,(VLOOKUP(B92,'X7'!$B:$AZ,12,FALSE)),IF($X$1=8,(VLOOKUP(B92,'X8'!$B:$AZ,12,FALSE)),IF($X$1=9,(VLOOKUP(B92,'X9'!$B:$AZ,12,FALSE)),IF($X$1=10,(VLOOKUP(B92,'X10'!$B:$AZ,12,FALSE)),IF($X$1=11,(VLOOKUP(B92,'X11'!$B:$AZ,12,FALSE)),IF($X$1=12,(VLOOKUP(B92,'X12'!$B:$AZ,12,FALSE)),IF($X$1=13,(VLOOKUP(B92,'X13'!$B:$AZ,12,FALSE)),"B"))))))))))))))=TRUE," ",(IF($X$1=1,(VLOOKUP(B92,'X1'!$B:$AZ,12,FALSE)),IF($X$1=2,(VLOOKUP(B92,'X2'!$B:$AZ,12,FALSE)),IF($X$1=3,(VLOOKUP(B92,'X3'!$B:$AZ,12,FALSE)),IF($X$1=4,(VLOOKUP(B92,'X4'!$B:$AZ,12,FALSE)),IF($X$1=5,(VLOOKUP(B92,'X5'!$B:$AZ,12,FALSE)),IF($X$1=6,(VLOOKUP(B92,'X6'!$B:$AZ,12,FALSE)),IF($X$1=7,(VLOOKUP(B92,'X7'!$B:$AZ,12,FALSE)),IF($X$1=8,(VLOOKUP(B92,'X8'!$B:$AZ,12,FALSE)),IF($X$1=9,(VLOOKUP(B92,'X9'!$B:$AZ,12,FALSE)),IF($X$1=10,(VLOOKUP(B92,'X10'!$B:$AZ,12,FALSE)),IF($X$1=11,(VLOOKUP(B92,'X11'!$B:$AZ,12,FALSE)),IF($X$1=12,(VLOOKUP(B92,'X12'!$B:$AZ,12,FALSE)),IF($X$1=13,(VLOOKUP(B92,'X13'!$B:$AZ,12,FALSE)),"B")))))))))))))))</f>
        <v xml:space="preserve"> </v>
      </c>
      <c r="Q92" s="185" t="str">
        <f ca="1">IF(ISERROR(IF($X$1=1,(VLOOKUP(B92,'X1'!$B:$AZ,46,FALSE)),IF($X$1=2,(VLOOKUP(B92,'X2'!$B:$AZ,46,FALSE)),IF($X$1=3,(VLOOKUP(B92,'X3'!$B:$AZ,46,FALSE)),IF($X$1=4,(VLOOKUP(B92,'X4'!$B:$AZ,46,FALSE)),IF($X$1=5,(VLOOKUP(B92,'X5'!$B:$AZ,46,FALSE)),IF($X$1=6,(VLOOKUP(B92,'X6'!$B:$AZ,46,FALSE)),IF($X$1=7,(VLOOKUP(B92,'X7'!$B:$AZ,46,FALSE)),IF($X$1=8,(VLOOKUP(B92,'X8'!$B:$AZ,46,FALSE)),IF($X$1=9,(VLOOKUP(B92,'X9'!$B:$AZ,46,FALSE)),IF($X$1=10,(VLOOKUP(B92,'X10'!$B:$AZ,46,FALSE)),IF($X$1=11,(VLOOKUP(B92,'X11'!$B:$AZ,46,FALSE)),IF($X$1=12,(VLOOKUP(B92,'X12'!$B:$AZ,46,FALSE)),IF($X$1=13,(VLOOKUP(B92,'X13'!$B:$AZ,46,FALSE)),"B"))))))))))))))=TRUE," ",(IF($X$1=1,(VLOOKUP(B92,'X1'!$B:$AZ,46,FALSE)),IF($X$1=2,(VLOOKUP(B92,'X2'!$B:$AZ,46,FALSE)),IF($X$1=3,(VLOOKUP(B92,'X3'!$B:$AZ,46,FALSE)),IF($X$1=4,(VLOOKUP(B92,'X4'!$B:$AZ,46,FALSE)),IF($X$1=5,(VLOOKUP(B92,'X5'!$B:$AZ,46,FALSE)),IF($X$1=6,(VLOOKUP(B92,'X6'!$B:$AZ,46,FALSE)),IF($X$1=7,(VLOOKUP(B92,'X7'!$B:$AZ,46,FALSE)),IF($X$1=8,(VLOOKUP(B92,'X8'!$B:$AZ,46,FALSE)),IF($X$1=9,(VLOOKUP(B92,'X9'!$B:$AZ,46,FALSE)),IF($X$1=10,(VLOOKUP(B92,'X10'!$B:$AZ,46,FALSE)),IF($X$1=11,(VLOOKUP(B92,'X11'!$B:$AZ,46,FALSE)),IF($X$1=12,(VLOOKUP(B92,'X12'!$B:$AZ,46,FALSE)),IF($X$1=13,(VLOOKUP(B92,'X13'!$B:$AZ,46,FALSE)),"B")))))))))))))))</f>
        <v xml:space="preserve"> </v>
      </c>
      <c r="R92" s="185" t="str">
        <f ca="1">IF(ISERROR(IF($X$1=1,(VLOOKUP(B92,'X1'!$B:$AZ,15,FALSE)),IF($X$1=2,(VLOOKUP(B92,'X2'!$B:$AZ,15,FALSE)),IF($X$1=3,(VLOOKUP(B92,'X3'!$B:$AZ,15,FALSE)),IF($X$1=4,(VLOOKUP(B92,'X4'!$B:$AZ,15,FALSE)),IF($X$1=5,(VLOOKUP(B92,'X5'!$B:$AZ,15,FALSE)),IF($X$1=6,(VLOOKUP(B92,'X6'!$B:$AZ,15,FALSE)),IF($X$1=7,(VLOOKUP(B92,'X7'!$B:$AZ,15,FALSE)),IF($X$1=8,(VLOOKUP(B92,'X8'!$B:$AZ,15,FALSE)),IF($X$1=9,(VLOOKUP(B92,'X9'!$B:$AZ,15,FALSE)),IF($X$1=10,(VLOOKUP(B92,'X10'!$B:$AZ,15,FALSE)),IF($X$1=11,(VLOOKUP(B92,'X11'!$B:$AZ,15,FALSE)),IF($X$1=12,(VLOOKUP(B92,'X12'!$B:$AZ,15,FALSE)),IF($X$1=13,(VLOOKUP(B92,'X13'!$B:$AZ,15,FALSE)),"B"))))))))))))))=TRUE," ",(IF($X$1=1,(VLOOKUP(B92,'X1'!$B:$AZ,15,FALSE)),IF($X$1=2,(VLOOKUP(B92,'X2'!$B:$AZ,15,FALSE)),IF($X$1=3,(VLOOKUP(B92,'X3'!$B:$AZ,15,FALSE)),IF($X$1=4,(VLOOKUP(B92,'X4'!$B:$AZ,15,FALSE)),IF($X$1=5,(VLOOKUP(B92,'X5'!$B:$AZ,15,FALSE)),IF($X$1=6,(VLOOKUP(B92,'X6'!$B:$AZ,15,FALSE)),IF($X$1=7,(VLOOKUP(B92,'X7'!$B:$AZ,15,FALSE)),IF($X$1=8,(VLOOKUP(B92,'X8'!$B:$AZ,15,FALSE)),IF($X$1=9,(VLOOKUP(B92,'X9'!$B:$AZ,15,FALSE)),IF($X$1=10,(VLOOKUP(B92,'X10'!$B:$AZ,15,FALSE)),IF($X$1=11,(VLOOKUP(B92,'X11'!$B:$AZ,15,FALSE)),IF($X$1=12,(VLOOKUP(B92,'X12'!$B:$AZ,15,FALSE)),IF($X$1=13,(VLOOKUP(B92,'X13'!$B:$AZ,15,FALSE)),"B")))))))))))))))</f>
        <v xml:space="preserve"> </v>
      </c>
      <c r="S92" s="185" t="str">
        <f ca="1">IF(ISERROR(IF((IF($X$1=1,(VLOOKUP(B92,'X1'!$B:$AZ,14,FALSE)),(IF($X$1=2,(VLOOKUP(B92,'X2'!$B:$AZ,14,FALSE)),(IF($X$1=3,(VLOOKUP(B92,'X3'!$B:$AZ,14,FALSE)),(IF($X$1=4,(VLOOKUP(B92,'X4'!$B:$AZ,14,FALSE)),(IF($X$1=5,(VLOOKUP(B92,'X5'!$B:$AZ,14,FALSE)),(IF($X$1=6,(VLOOKUP(B92,'X6'!$B:$AZ,14,FALSE)),(IF($X$1=7,(VLOOKUP(B92,'X7'!$B:$AZ,14,FALSE)),(IF($X$1=8,(VLOOKUP(B92,'X8'!$B:$AZ,14,FALSE)),(IF($X$1=9,(VLOOKUP(B92,'X9'!$B:$AZ,14,FALSE)),(IF($X$1=10,(VLOOKUP(B92,'X10'!$B:$AZ,14,FALSE)),(IF($X$1=11,(VLOOKUP(B92,'X11'!$B:$AZ,14,FALSE)),(IF($X$1=12,(VLOOKUP(B92,'X12'!$B:$AZ,14,FALSE)),(VLOOKUP(B92,'X13'!$B:$AZ,14,FALSE))))))))))))))))))))))))))=$V$1," ",(IF($X$1=1,(VLOOKUP(B92,'X1'!$B:$AZ,14,FALSE)),(IF($X$1=2,(VLOOKUP(B92,'X2'!$B:$AZ,14,FALSE)),(IF($X$1=3,(VLOOKUP(B92,'X3'!$B:$AZ,14,FALSE)),(IF($X$1=4,(VLOOKUP(B92,'X4'!$B:$AZ,14,FALSE)),(IF($X$1=5,(VLOOKUP(B92,'X5'!$B:$AZ,14,FALSE)),(IF($X$1=6,(VLOOKUP(B92,'X6'!$B:$AZ,14,FALSE)),(IF($X$1=7,(VLOOKUP(B92,'X7'!$B:$AZ,14,FALSE)),(IF($X$1=8,(VLOOKUP(B92,'X8'!$B:$AZ,14,FALSE)),(IF($X$1=9,(VLOOKUP(B92,'X9'!$B:$AZ,14,FALSE)),(IF($X$1=10,(VLOOKUP(B92,'X10'!$B:$AZ,14,FALSE)),(IF($X$1=11,(VLOOKUP(B92,'X11'!$B:$AZ,14,FALSE)),(IF($X$1=12,(VLOOKUP(B92,'X12'!$B:$AZ,14,FALSE)),(VLOOKUP(B92,'X13'!$B:$AZ,14,FALSE))))))))))))))))))))))))))))=TRUE," ",(IF((IF($X$1=1,(VLOOKUP(B92,'X1'!$B:$AZ,14,FALSE)),(IF($X$1=2,(VLOOKUP(B92,'X2'!$B:$AZ,14,FALSE)),(IF($X$1=3,(VLOOKUP(B92,'X3'!$B:$AZ,14,FALSE)),(IF($X$1=4,(VLOOKUP(B92,'X4'!$B:$AZ,14,FALSE)),(IF($X$1=5,(VLOOKUP(B92,'X5'!$B:$AZ,14,FALSE)),(IF($X$1=6,(VLOOKUP(B92,'X6'!$B:$AZ,14,FALSE)),(IF($X$1=7,(VLOOKUP(B92,'X7'!$B:$AZ,14,FALSE)),(IF($X$1=8,(VLOOKUP(B92,'X8'!$B:$AZ,14,FALSE)),(IF($X$1=9,(VLOOKUP(B92,'X9'!$B:$AZ,14,FALSE)),(IF($X$1=10,(VLOOKUP(B92,'X10'!$B:$AZ,14,FALSE)),(IF($X$1=11,(VLOOKUP(B92,'X11'!$B:$AZ,14,FALSE)),(IF($X$1=12,(VLOOKUP(B92,'X12'!$B:$AZ,14,FALSE)),(VLOOKUP(B92,'X13'!$B:$AZ,14,FALSE))))))))))))))))))))))))))=$V$1," ",(IF($X$1=1,(VLOOKUP(B92,'X1'!$B:$AZ,14,FALSE)),(IF($X$1=2,(VLOOKUP(B92,'X2'!$B:$AZ,14,FALSE)),(IF($X$1=3,(VLOOKUP(B92,'X3'!$B:$AZ,14,FALSE)),(IF($X$1=4,(VLOOKUP(B92,'X4'!$B:$AZ,14,FALSE)),(IF($X$1=5,(VLOOKUP(B92,'X5'!$B:$AZ,14,FALSE)),(IF($X$1=6,(VLOOKUP(B92,'X6'!$B:$AZ,14,FALSE)),(IF($X$1=7,(VLOOKUP(B92,'X7'!$B:$AZ,14,FALSE)),(IF($X$1=8,(VLOOKUP(B92,'X8'!$B:$AZ,14,FALSE)),(IF($X$1=9,(VLOOKUP(B92,'X9'!$B:$AZ,14,FALSE)),(IF($X$1=10,(VLOOKUP(B92,'X10'!$B:$AZ,14,FALSE)),(IF($X$1=11,(VLOOKUP(B92,'X11'!$B:$AZ,14,FALSE)),(IF($X$1=12,(VLOOKUP(B92,'X12'!$B:$AZ,14,FALSE)),(VLOOKUP(B92,'X13'!$B:$AZ,14,FALSE)))))))))))))))))))))))))))))</f>
        <v xml:space="preserve"> </v>
      </c>
      <c r="V92" s="43"/>
      <c r="W92" s="43">
        <f t="shared" ref="W92:W125" si="63">W91+1</f>
        <v>4</v>
      </c>
      <c r="X92" s="43"/>
      <c r="Y92" s="119">
        <f t="shared" ca="1" si="60"/>
        <v>0</v>
      </c>
      <c r="Z92" s="121" t="s">
        <v>149</v>
      </c>
      <c r="AB92" s="42">
        <f t="shared" si="61"/>
        <v>1</v>
      </c>
      <c r="AC92" s="42">
        <f t="shared" ref="AC92:AC125" si="64">AC91+1</f>
        <v>3</v>
      </c>
      <c r="AD92" s="111" t="str">
        <f>IF((VALUE((RIGHT($AD$89,1))))=0,(Alf!F7),IF((VALUE((RIGHT($AD$89,1))))=1,(Alf!F47),IF(((VALUE((RIGHT($AD$89,1)))))=2,(Alf!F86),IF(((VALUE((RIGHT($AD$89,1)))))=3,(Alf!F124),IF(((VALUE((RIGHT($AD$89,1)))))=4,(Alf!F162),IF(((VALUE((RIGHT($AD$89,1)))))=5,(Alf!F201),"B"))))))</f>
        <v>FIVE RM Equity</v>
      </c>
      <c r="AE92" s="112">
        <f t="shared" ca="1" si="62"/>
        <v>0.44835425870582113</v>
      </c>
      <c r="AF92" s="113" t="str">
        <f>IF(ISERROR(((VLOOKUP(AD92,'X1'!$B:$AO,6,FALSE))/(VLOOKUP(AD92,'X1'!$B:$AO,7,FALSE))-1))=TRUE," ",(((VLOOKUP(AD92,'X1'!$B:$AO,6,FALSE))/(VLOOKUP(AD92,'X1'!$B:$AO,7,FALSE))-1)))</f>
        <v xml:space="preserve"> </v>
      </c>
      <c r="AG92" s="113" t="str">
        <f>IF(ISERROR((((VLOOKUP(AD92,'X1'!$B:$G,2,FALSE))-(VLOOKUP(AD92,'X1'!$B:$G,3,FALSE)))*100)/(VLOOKUP(AD92,'X1'!$B:$G,5,FALSE)))=TRUE," ",((((VLOOKUP(AD92,'X1'!$B:$G,2,FALSE))-(VLOOKUP(AD92,'X1'!$B:$G,3,FALSE)))*100)/(VLOOKUP(AD92,'X1'!$B:$G,5,FALSE))))</f>
        <v xml:space="preserve"> </v>
      </c>
      <c r="AH92" s="113" t="str">
        <f>IF(ISERROR(((VLOOKUP(AD92,'X1'!$B:$AZ,42,FALSE))))=TRUE," ",(((VLOOKUP(AD92,'X1'!$B:$AZ,42,FALSE)))))</f>
        <v xml:space="preserve"> </v>
      </c>
      <c r="AI92" s="113" t="str">
        <f>IF(ISERROR(((VLOOKUP(AD92,'X1'!$B:$AZ,43,FALSE))))=TRUE," ",(((VLOOKUP(AD92,'X1'!$B:$AZ,43,FALSE)))))</f>
        <v xml:space="preserve"> </v>
      </c>
      <c r="AJ92" s="113" t="str">
        <f>IF(ISERROR(((VLOOKUP(AD92,'X1'!$B:$AZ,15,FALSE))))=TRUE," ",(((VLOOKUP(AD92,'X1'!$B:$AZ,15,FALSE)))))</f>
        <v xml:space="preserve"> </v>
      </c>
      <c r="AK92" s="113" t="str">
        <f>IF(ISERROR(((VLOOKUP(AD92,'X1'!$B:$AZ,14,FALSE))))=TRUE," ",(((VLOOKUP(AD92,'X1'!$B:$AZ,14,FALSE)))))</f>
        <v xml:space="preserve"> </v>
      </c>
      <c r="AL92" s="113" t="str">
        <f ca="1">IF(ISERROR(((VLOOKUP(AD92,'X2'!$B:$AO,6,FALSE))/(VLOOKUP(AD92,'X2'!$B:$AO,7,FALSE))-1))=TRUE," ",(((VLOOKUP(AD92,'X2'!$B:$AO,6,FALSE))/(VLOOKUP(AD92,'X2'!$B:$AO,7,FALSE))-1)))</f>
        <v xml:space="preserve"> </v>
      </c>
      <c r="AM92" s="113" t="str">
        <f ca="1">IF(ISERROR((((VLOOKUP(AD92,'X2'!$B:$G,2,FALSE))-(VLOOKUP(AD92,'X2'!$B:$G,3,FALSE)))*100)/(VLOOKUP(AD92,'X2'!$B:$G,5,FALSE)))=TRUE," ",((((VLOOKUP(AD92,'X2'!$B:$G,2,FALSE))-(VLOOKUP(AD92,'X2'!$B:$G,3,FALSE)))*100)/(VLOOKUP(AD92,'X2'!$B:$G,5,FALSE))))</f>
        <v xml:space="preserve"> </v>
      </c>
      <c r="AN92" s="113" t="str">
        <f ca="1">IF(ISERROR(((VLOOKUP(AD92,'X2'!$B:$AZ,42,FALSE))))=TRUE," ",(((VLOOKUP(AD92,'X2'!$B:$AZ,42,FALSE)))))</f>
        <v xml:space="preserve"> </v>
      </c>
      <c r="AO92" s="113" t="str">
        <f ca="1">IF(ISERROR(((VLOOKUP(AD92,'X2'!$B:$AZ,43,FALSE))))=TRUE," ",(((VLOOKUP(AD92,'X2'!$B:$AZ,43,FALSE)))))</f>
        <v xml:space="preserve"> </v>
      </c>
      <c r="AP92" s="113" t="str">
        <f ca="1">IF(ISERROR(((VLOOKUP(AD92,'X2'!$B:$AZ,15,FALSE))))=TRUE," ",(((VLOOKUP(AD92,'X2'!$B:$AZ,15,FALSE)))))</f>
        <v xml:space="preserve"> </v>
      </c>
      <c r="AQ92" s="113" t="str">
        <f ca="1">IF(ISERROR(((VLOOKUP(AD92,'X2'!$B:$AZ,14,FALSE))))=TRUE," ",(((VLOOKUP(AD92,'X2'!$B:$AZ,14,FALSE)))))</f>
        <v xml:space="preserve"> </v>
      </c>
      <c r="AR92" s="113" t="str">
        <f ca="1">IF(ISERROR(((VLOOKUP(AD92,'X3'!$B:$AO,6,FALSE))/(VLOOKUP(AD92,'X3'!$B:$AO,7,FALSE))-1))=TRUE," ",(((VLOOKUP(AD92,'X3'!$B:$AO,6,FALSE))/(VLOOKUP(AD92,'X3'!$B:$AO,7,FALSE))-1)))</f>
        <v xml:space="preserve"> </v>
      </c>
      <c r="AS92" s="113" t="str">
        <f ca="1">IF(ISERROR((((VLOOKUP(AD92,'X3'!$B:$G,2,FALSE))-(VLOOKUP(AD92,'X3'!$B:$G,3,FALSE)))*100)/(VLOOKUP(AD92,'X3'!$B:$G,5,FALSE)))=TRUE," ",((((VLOOKUP(AD92,'X3'!$B:$G,2,FALSE))-(VLOOKUP(AD92,'X3'!$B:$G,3,FALSE)))*100)/(VLOOKUP(AD92,'X3'!$B:$G,5,FALSE))))</f>
        <v xml:space="preserve"> </v>
      </c>
      <c r="AT92" s="113" t="str">
        <f ca="1">IF(ISERROR(((VLOOKUP(AD92,'X3'!$B:$AZ,42,FALSE))))=TRUE," ",(((VLOOKUP(AD92,'X3'!$B:$AZ,42,FALSE)))))</f>
        <v xml:space="preserve"> </v>
      </c>
      <c r="AU92" s="113" t="str">
        <f ca="1">IF(ISERROR(((VLOOKUP(AD92,'X3'!$B:$AZ,43,FALSE))))=TRUE," ",(((VLOOKUP(AD92,'X3'!$B:$AZ,43,FALSE)))))</f>
        <v xml:space="preserve"> </v>
      </c>
      <c r="AV92" s="113" t="str">
        <f ca="1">IF(ISERROR(((VLOOKUP(AD92,'X3'!$B:$AZ,15,FALSE))))=TRUE," ",(((VLOOKUP(AD92,'X3'!$B:$AZ,15,FALSE)))))</f>
        <v xml:space="preserve"> </v>
      </c>
      <c r="AW92" s="113" t="str">
        <f ca="1">IF(ISERROR(((VLOOKUP(AD92,'X3'!$B:$AZ,14,FALSE))))=TRUE," ",(((VLOOKUP(AD92,'X3'!$B:$AZ,14,FALSE)))))</f>
        <v xml:space="preserve"> </v>
      </c>
      <c r="AX92" s="113" t="str">
        <f ca="1">IF(ISERROR(((VLOOKUP(AD92,'X4'!$B:$AO,6,FALSE))/(VLOOKUP(AD92,'X4'!$B:$AO,7,FALSE))-1))=TRUE," ",(((VLOOKUP(AD92,'X4'!$B:$AO,6,FALSE))/(VLOOKUP(AD92,'X4'!$B:$AO,7,FALSE))-1)))</f>
        <v xml:space="preserve"> </v>
      </c>
      <c r="AY92" s="113" t="str">
        <f ca="1">IF(ISERROR((((VLOOKUP(AD92,'X4'!$B:$G,2,FALSE))-(VLOOKUP(AD92,'X4'!$B:$G,3,FALSE)))*100)/(VLOOKUP(AD92,'X4'!$B:$G,5,FALSE)))=TRUE," ",((((VLOOKUP(AD92,'X4'!$B:$G,2,FALSE))-(VLOOKUP(AD92,'X4'!$B:$G,3,FALSE)))*100)/(VLOOKUP(AD92,'X4'!$B:$G,5,FALSE))))</f>
        <v xml:space="preserve"> </v>
      </c>
      <c r="AZ92" s="113" t="str">
        <f ca="1">IF(ISERROR(((VLOOKUP(AD92,'X4'!$B:$AZ,42,FALSE))))=TRUE," ",(((VLOOKUP(AD92,'X4'!$B:$AZ,42,FALSE)))))</f>
        <v xml:space="preserve"> </v>
      </c>
      <c r="BA92" s="113" t="str">
        <f ca="1">IF(ISERROR(((VLOOKUP(AD92,'X4'!$B:$AZ,43,FALSE))))=TRUE," ",(((VLOOKUP(AD92,'X4'!$B:$AZ,43,FALSE)))))</f>
        <v xml:space="preserve"> </v>
      </c>
      <c r="BB92" s="113" t="str">
        <f ca="1">IF(ISERROR(((VLOOKUP(AD92,'X4'!$B:$AZ,15,FALSE))))=TRUE," ",(((VLOOKUP(AD92,'X4'!$B:$AZ,15,FALSE)))))</f>
        <v xml:space="preserve"> </v>
      </c>
      <c r="BC92" s="113" t="str">
        <f ca="1">IF(ISERROR(((VLOOKUP(AD92,'X4'!$B:$AZ,14,FALSE))))=TRUE," ",(((VLOOKUP(AD92,'X4'!$B:$AZ,14,FALSE)))))</f>
        <v xml:space="preserve"> </v>
      </c>
      <c r="BD92" s="113" t="str">
        <f ca="1">IF(ISERROR(((VLOOKUP(AD92,'X5'!$B:$AO,6,FALSE))/(VLOOKUP(AD92,'X5'!$B:$AO,7,FALSE))-1))=TRUE," ",(((VLOOKUP(AD92,'X5'!$B:$AO,6,FALSE))/(VLOOKUP(AD92,'X5'!$B:$AO,7,FALSE))-1)))</f>
        <v xml:space="preserve"> </v>
      </c>
      <c r="BE92" s="113" t="str">
        <f ca="1">IF(ISERROR((((VLOOKUP(AD92,'X5'!$B:$G,2,FALSE))-(VLOOKUP(AD92,'X5'!$B:$G,3,FALSE)))*100)/(VLOOKUP(AD92,'X5'!$B:$G,5,FALSE)))=TRUE," ",((((VLOOKUP(AD92,'X5'!$B:$G,2,FALSE))-(VLOOKUP(AD92,'X5'!$B:$G,3,FALSE)))*100)/(VLOOKUP(AD92,'X5'!$B:$G,5,FALSE))))</f>
        <v xml:space="preserve"> </v>
      </c>
      <c r="BF92" s="113" t="str">
        <f ca="1">IF(ISERROR(((VLOOKUP(AD92,'X5'!$B:$AZ,42,FALSE))))=TRUE," ",(((VLOOKUP(AD92,'X5'!$B:$AZ,42,FALSE)))))</f>
        <v xml:space="preserve"> </v>
      </c>
      <c r="BG92" s="113" t="str">
        <f ca="1">IF(ISERROR(((VLOOKUP(AD92,'X5'!$B:$AZ,43,FALSE))))=TRUE," ",(((VLOOKUP(AD92,'X5'!$B:$AZ,43,FALSE)))))</f>
        <v xml:space="preserve"> </v>
      </c>
      <c r="BH92" s="113" t="str">
        <f ca="1">IF(ISERROR(((VLOOKUP(AD92,'X5'!$B:$AZ,15,FALSE))))=TRUE," ",(((VLOOKUP(AD92,'X5'!$B:$AZ,15,FALSE)))))</f>
        <v xml:space="preserve"> </v>
      </c>
      <c r="BI92" s="113" t="str">
        <f ca="1">IF(ISERROR(((VLOOKUP(AD92,'X5'!$B:$AZ,14,FALSE))))=TRUE," ",(((VLOOKUP(AD92,'X5'!$B:$AZ,14,FALSE)))))</f>
        <v xml:space="preserve"> </v>
      </c>
      <c r="BJ92" s="113" t="str">
        <f ca="1">IF(ISERROR(((VLOOKUP(AD92,'X6'!$B:$AO,6,FALSE))/(VLOOKUP(AD92,'X6'!$B:$AO,7,FALSE))-1))=TRUE," ",(((VLOOKUP(AD92,'X6'!$B:$AO,6,FALSE))/(VLOOKUP(AD92,'X6'!$B:$AO,7,FALSE))-1)))</f>
        <v xml:space="preserve"> </v>
      </c>
      <c r="BK92" s="113" t="str">
        <f ca="1">IF(ISERROR((((VLOOKUP(AD92,'X6'!$B:$G,2,FALSE))-(VLOOKUP(AD92,'X6'!$B:$G,3,FALSE)))*100)/(VLOOKUP(AD92,'X6'!$B:$G,5,FALSE)))=TRUE," ",((((VLOOKUP(AD92,'X6'!$B:$G,2,FALSE))-(VLOOKUP(AD92,'X6'!$B:$G,3,FALSE)))*100)/(VLOOKUP(AD92,'X6'!$B:$G,5,FALSE))))</f>
        <v xml:space="preserve"> </v>
      </c>
      <c r="BL92" s="113" t="str">
        <f ca="1">IF(ISERROR(((VLOOKUP(AD92,'X6'!$B:$AZ,42,FALSE))))=TRUE," ",(((VLOOKUP(AD92,'X6'!$B:$AZ,42,FALSE)))))</f>
        <v xml:space="preserve"> </v>
      </c>
      <c r="BM92" s="113" t="str">
        <f ca="1">IF(ISERROR(((VLOOKUP(AD92,'X6'!$B:$AZ,43,FALSE))))=TRUE," ",(((VLOOKUP(AD92,'X6'!$B:$AZ,43,FALSE)))))</f>
        <v xml:space="preserve"> </v>
      </c>
      <c r="BN92" s="113" t="str">
        <f ca="1">IF(ISERROR(((VLOOKUP(AD92,'X6'!$B:$AZ,15,FALSE))))=TRUE," ",(((VLOOKUP(AD92,'X6'!$B:$AZ,15,FALSE)))))</f>
        <v xml:space="preserve"> </v>
      </c>
      <c r="BO92" s="113" t="str">
        <f ca="1">IF(ISERROR(((VLOOKUP(AD92,'X6'!$B:$AZ,14,FALSE))))=TRUE," ",(((VLOOKUP(AD92,'X6'!$B:$AZ,14,FALSE)))))</f>
        <v xml:space="preserve"> </v>
      </c>
      <c r="BP92" s="42">
        <f ca="1">IF(ISERROR(((VLOOKUP(AD92,'X7'!$B:$AO,6,FALSE))/(VLOOKUP(AD92,'X7'!$B:$AO,7,FALSE))-1))=TRUE," ",(((VLOOKUP(AD92,'X7'!$B:$AO,6,FALSE))/(VLOOKUP(AD92,'X7'!$B:$AO,7,FALSE))-1)))</f>
        <v>0.44835425870582113</v>
      </c>
      <c r="BQ92" s="42">
        <f ca="1">IF(ISERROR((((VLOOKUP(AD92,'X7'!$B:$G,2,FALSE))-(VLOOKUP(AD92,'X7'!$B:$G,3,FALSE)))*100)/(VLOOKUP(AD92,'X7'!$B:$G,5,FALSE)))=TRUE," ",((((VLOOKUP(AD92,'X7'!$B:$G,2,FALSE))-(VLOOKUP(AD92,'X7'!$B:$G,3,FALSE)))*100)/(VLOOKUP(AD92,'X7'!$B:$G,5,FALSE))))</f>
        <v>83.333333333333329</v>
      </c>
      <c r="BR92" s="102">
        <f ca="1">IF(ISERROR(((VLOOKUP(AD92,'X7'!$B:$AZ,42,FALSE))))=TRUE," ",(((VLOOKUP(AD92,'X7'!$B:$AZ,42,FALSE)))))</f>
        <v>13.460470045213313</v>
      </c>
      <c r="BS92" s="102">
        <f ca="1">IF(ISERROR(((VLOOKUP(AD92,'X7'!$B:$AZ,43,FALSE))))=TRUE," ",(((VLOOKUP(AD92,'X7'!$B:$AZ,43,FALSE)))))</f>
        <v>47.288104060307724</v>
      </c>
      <c r="BT92" s="102">
        <f ca="1">IF(ISERROR(((VLOOKUP(AD92,'X7'!$B:$AZ,15,FALSE))))=TRUE," ",(((VLOOKUP(AD92,'X7'!$B:$AZ,15,FALSE)))))</f>
        <v>8.0893139293139296</v>
      </c>
      <c r="BU92" s="102">
        <f ca="1">IF(ISERROR(((VLOOKUP(AD92,'X7'!$B:$AZ,14,FALSE))))=TRUE," ",(((VLOOKUP(AD92,'X7'!$B:$AZ,14,FALSE)))))</f>
        <v>24.9717676840406</v>
      </c>
      <c r="BV92" s="102" t="str">
        <f ca="1">IF(ISERROR(((VLOOKUP(AD92,'X8'!$B:$AO,6,FALSE))/(VLOOKUP(AD92,'X8'!$B:$AO,7,FALSE))-1))=TRUE," ",(((VLOOKUP(AD92,'X8'!$B:$AO,6,FALSE))/(VLOOKUP(AD92,'X8'!$B:$AO,7,FALSE))-1)))</f>
        <v xml:space="preserve"> </v>
      </c>
      <c r="BW92" s="102" t="str">
        <f ca="1">IF(ISERROR((((VLOOKUP(AD92,'X8'!$B:$G,2,FALSE))-(VLOOKUP(AD92,'X8'!$B:$G,3,FALSE)))*100)/(VLOOKUP(AD92,'X8'!$B:$G,5,FALSE)))=TRUE," ",((((VLOOKUP(AD92,'X8'!$B:$G,2,FALSE))-(VLOOKUP(AD92,'X8'!$B:$G,3,FALSE)))*100)/(VLOOKUP(AD92,'X8'!$B:$G,5,FALSE))))</f>
        <v xml:space="preserve"> </v>
      </c>
      <c r="BX92" s="102" t="str">
        <f ca="1">IF(ISERROR(((VLOOKUP(AD92,'X8'!$B:$AZ,42,FALSE))))=TRUE," ",(((VLOOKUP(AD92,'X8'!$B:$AZ,42,FALSE)))))</f>
        <v xml:space="preserve"> </v>
      </c>
      <c r="BY92" s="42" t="str">
        <f ca="1">IF(ISERROR(((VLOOKUP(AD92,'X8'!$B:$AZ,43,FALSE))))=TRUE," ",(((VLOOKUP(AD92,'X8'!$B:$AZ,43,FALSE)))))</f>
        <v xml:space="preserve"> </v>
      </c>
      <c r="BZ92" s="42" t="str">
        <f ca="1">IF(ISERROR(((VLOOKUP(AD92,'X8'!$B:$AZ,15,FALSE))))=TRUE," ",(((VLOOKUP(AD92,'X8'!$B:$AZ,15,FALSE)))))</f>
        <v xml:space="preserve"> </v>
      </c>
      <c r="CA92" s="42" t="str">
        <f ca="1">IF(ISERROR(((VLOOKUP(AD92,'X8'!$B:$AZ,14,FALSE))))=TRUE," ",(((VLOOKUP(AD92,'X8'!$B:$AZ,14,FALSE)))))</f>
        <v xml:space="preserve"> </v>
      </c>
      <c r="CB92" s="42" t="str">
        <f ca="1">IF(ISERROR(((VLOOKUP(AD92,'X9'!$B:$AO,6,FALSE))/(VLOOKUP(AD92,'X9'!$B:$AO,7,FALSE))-1))=TRUE," ",(((VLOOKUP(AD92,'X9'!$B:$AO,6,FALSE))/(VLOOKUP(AD92,'X9'!$B:$AO,7,FALSE))-1)))</f>
        <v xml:space="preserve"> </v>
      </c>
      <c r="CC92" s="42" t="str">
        <f ca="1">IF(ISERROR((((VLOOKUP(AD92,'X9'!$B:$G,2,FALSE))-(VLOOKUP(AD92,'X9'!$B:$G,3,FALSE)))*100)/(VLOOKUP(AD92,'X9'!$B:$G,5,FALSE)))=TRUE," ",((((VLOOKUP(AD92,'X9'!$B:$G,2,FALSE))-(VLOOKUP(AD92,'X9'!$B:$G,3,FALSE)))*100)/(VLOOKUP(AD92,'X9'!$B:$G,5,FALSE))))</f>
        <v xml:space="preserve"> </v>
      </c>
      <c r="CD92" s="42" t="str">
        <f ca="1">IF(ISERROR(((VLOOKUP(AD92,'X9'!$B:$AZ,42,FALSE))))=TRUE," ",(((VLOOKUP(AD92,'X9'!$B:$AZ,42,FALSE)))))</f>
        <v xml:space="preserve"> </v>
      </c>
      <c r="CE92" s="42" t="str">
        <f ca="1">IF(ISERROR(((VLOOKUP(AD92,'X9'!$B:$AZ,43,FALSE))))=TRUE," ",(((VLOOKUP(AD92,'X9'!$B:$AZ,43,FALSE)))))</f>
        <v xml:space="preserve"> </v>
      </c>
      <c r="CF92" s="42" t="str">
        <f ca="1">IF(ISERROR(((VLOOKUP(AD92,'X9'!$B:$AZ,15,FALSE))))=TRUE," ",(((VLOOKUP(AD92,'X9'!$B:$AZ,15,FALSE)))))</f>
        <v xml:space="preserve"> </v>
      </c>
      <c r="CG92" s="42" t="str">
        <f ca="1">IF(ISERROR(((VLOOKUP(AD92,'X9'!$B:$AZ,14,FALSE))))=TRUE," ",(((VLOOKUP(AD92,'X9'!$B:$AZ,14,FALSE)))))</f>
        <v xml:space="preserve"> </v>
      </c>
      <c r="CH92" s="42" t="str">
        <f ca="1">IF(ISERROR(((VLOOKUP(AD92,'X10'!$B:$AO,6,FALSE))/(VLOOKUP(AD92,'X10'!$B:$AO,7,FALSE))-1))=TRUE," ",(((VLOOKUP(AD92,'X10'!$B:$AO,6,FALSE))/(VLOOKUP(AD92,'X10'!$B:$AO,7,FALSE))-1)))</f>
        <v xml:space="preserve"> </v>
      </c>
      <c r="CI92" s="42" t="str">
        <f ca="1">IF(ISERROR((((VLOOKUP(AD92,'X10'!$B:$G,2,FALSE))-(VLOOKUP(AD92,'X10'!$B:$G,3,FALSE)))*100)/(VLOOKUP(AD92,'X10'!$B:$G,5,FALSE)))=TRUE," ",((((VLOOKUP(AD92,'X10'!$B:$G,2,FALSE))-(VLOOKUP(AD92,'X10'!$B:$G,3,FALSE)))*100)/(VLOOKUP(AD92,'X10'!$B:$G,5,FALSE))))</f>
        <v xml:space="preserve"> </v>
      </c>
      <c r="CJ92" s="42" t="str">
        <f ca="1">IF(ISERROR(((VLOOKUP(AD92,'X10'!$B:$AZ,42,FALSE))))=TRUE," ",(((VLOOKUP(AD92,'X10'!$B:$AZ,42,FALSE)))))</f>
        <v xml:space="preserve"> </v>
      </c>
      <c r="CK92" s="42" t="str">
        <f ca="1">IF(ISERROR(((VLOOKUP(AD92,'X10'!$B:$AZ,43,FALSE))))=TRUE," ",(((VLOOKUP(AD92,'X10'!$B:$AZ,43,FALSE)))))</f>
        <v xml:space="preserve"> </v>
      </c>
      <c r="CL92" s="42" t="str">
        <f ca="1">IF(ISERROR(((VLOOKUP(AD92,'X10'!$B:$AZ,15,FALSE))))=TRUE," ",(((VLOOKUP(AD92,'X10'!$B:$AZ,15,FALSE)))))</f>
        <v xml:space="preserve"> </v>
      </c>
      <c r="CM92" s="42" t="str">
        <f ca="1">IF(ISERROR(((VLOOKUP(AD92,'X10'!$B:$AZ,14,FALSE))))=TRUE," ",(((VLOOKUP(AD92,'X10'!$B:$AZ,14,FALSE)))))</f>
        <v xml:space="preserve"> </v>
      </c>
      <c r="CN92" s="42" t="str">
        <f ca="1">IF(ISERROR(((VLOOKUP(AD92,'X11'!$B:$AO,6,FALSE))/(VLOOKUP(AD92,'X11'!$B:$AO,7,FALSE))-1))=TRUE," ",(((VLOOKUP(AD92,'X11'!$B:$AO,6,FALSE))/(VLOOKUP(AD92,'X11'!$B:$AO,7,FALSE))-1)))</f>
        <v xml:space="preserve"> </v>
      </c>
      <c r="CO92" s="42" t="str">
        <f ca="1">IF(ISERROR((((VLOOKUP(AD92,'X11'!$B:$G,2,FALSE))-(VLOOKUP(AD92,'X11'!$B:$G,3,FALSE)))*100)/(VLOOKUP(AD92,'X11'!$B:$G,5,FALSE)))=TRUE," ",((((VLOOKUP(AD92,'X11'!$B:$G,2,FALSE))-(VLOOKUP(AD92,'X11'!$B:$G,3,FALSE)))*100)/(VLOOKUP(AD92,'X11'!$B:$G,5,FALSE))))</f>
        <v xml:space="preserve"> </v>
      </c>
      <c r="CP92" s="42" t="str">
        <f ca="1">IF(ISERROR(((VLOOKUP(AD92,'X11'!$B:$AZ,42,FALSE))))=TRUE," ",(((VLOOKUP(AD92,'X11'!$B:$AZ,42,FALSE)))))</f>
        <v xml:space="preserve"> </v>
      </c>
      <c r="CQ92" s="42" t="str">
        <f ca="1">IF(ISERROR(((VLOOKUP(AD92,'X11'!$B:$AZ,43,FALSE))))=TRUE," ",(((VLOOKUP(AD92,'X11'!$B:$AZ,43,FALSE)))))</f>
        <v xml:space="preserve"> </v>
      </c>
      <c r="CR92" s="42" t="str">
        <f ca="1">IF(ISERROR(((VLOOKUP(AD92,'X11'!$B:$AZ,15,FALSE))))=TRUE," ",(((VLOOKUP(AD92,'X11'!$B:$AZ,15,FALSE)))))</f>
        <v xml:space="preserve"> </v>
      </c>
      <c r="CS92" s="42" t="str">
        <f ca="1">IF(ISERROR(((VLOOKUP(AD92,'X11'!$B:$AZ,14,FALSE))))=TRUE," ",(((VLOOKUP(AD92,'X11'!$B:$AZ,14,FALSE)))))</f>
        <v xml:space="preserve"> </v>
      </c>
      <c r="CT92" s="42" t="str">
        <f ca="1">IF(ISERROR(((VLOOKUP(AD92,'X12'!$B:$AO,6,FALSE))/(VLOOKUP(AD92,'X12'!$B:$AO,7,FALSE))-1))=TRUE," ",(((VLOOKUP(AD92,'X12'!$B:$AO,6,FALSE))/(VLOOKUP(AD92,'X12'!$B:$AO,7,FALSE))-1)))</f>
        <v xml:space="preserve"> </v>
      </c>
      <c r="CU92" s="42" t="str">
        <f ca="1">IF(ISERROR((((VLOOKUP(AD92,'X12'!$B:$G,2,FALSE))-(VLOOKUP(AD92,'X12'!$B:$G,3,FALSE)))*100)/(VLOOKUP(AD92,'X12'!$B:$G,5,FALSE)))=TRUE," ",((((VLOOKUP(AD92,'X12'!$B:$G,2,FALSE))-(VLOOKUP(AD92,'X12'!$B:$G,3,FALSE)))*100)/(VLOOKUP(AD92,'X12'!$B:$G,5,FALSE))))</f>
        <v xml:space="preserve"> </v>
      </c>
      <c r="CV92" s="42" t="str">
        <f ca="1">IF(ISERROR(((VLOOKUP(AD92,'X12'!$B:$AZ,42,FALSE))))=TRUE," ",(((VLOOKUP(AD92,'X12'!$B:$AZ,42,FALSE)))))</f>
        <v xml:space="preserve"> </v>
      </c>
      <c r="CW92" s="42" t="str">
        <f ca="1">IF(ISERROR(((VLOOKUP(AD92,'X12'!$B:$AZ,43,FALSE))))=TRUE," ",(((VLOOKUP(AD92,'X12'!$B:$AZ,43,FALSE)))))</f>
        <v xml:space="preserve"> </v>
      </c>
      <c r="CX92" s="42" t="str">
        <f ca="1">IF(ISERROR(((VLOOKUP(AD92,'X12'!$B:$AZ,15,FALSE))))=TRUE," ",(((VLOOKUP(AD92,'X12'!$B:$AZ,15,FALSE)))))</f>
        <v xml:space="preserve"> </v>
      </c>
      <c r="CY92" s="42" t="str">
        <f ca="1">IF(ISERROR(((VLOOKUP(AD92,'X12'!$B:$AZ,14,FALSE))))=TRUE," ",(((VLOOKUP(AD92,'X12'!$B:$AZ,14,FALSE)))))</f>
        <v xml:space="preserve"> </v>
      </c>
      <c r="CZ92" s="42" t="str">
        <f ca="1">IF(ISERROR(((VLOOKUP(AD92,'X13'!$B:$AO,6,FALSE))/(VLOOKUP(AD92,'X13'!$B:$AO,7,FALSE))-1))=TRUE," ",(((VLOOKUP(AD92,'X13'!$B:$AO,6,FALSE))/(VLOOKUP(AD92,'X13'!$B:$AO,7,FALSE))-1)))</f>
        <v xml:space="preserve"> </v>
      </c>
      <c r="DA92" s="42" t="str">
        <f ca="1">IF(ISERROR((((VLOOKUP(AD92,'X13'!$B:$G,2,FALSE))-(VLOOKUP(AD92,'X13'!$B:$G,3,FALSE)))*100)/(VLOOKUP(AD92,'X13'!$B:$G,5,FALSE)))=TRUE," ",((((VLOOKUP(AD92,'X13'!$B:$G,2,FALSE))-(VLOOKUP(AD92,'X13'!$B:$G,3,FALSE)))*100)/(VLOOKUP(AD92,'X13'!$B:$G,5,FALSE))))</f>
        <v xml:space="preserve"> </v>
      </c>
      <c r="DB92" s="42" t="str">
        <f ca="1">IF(ISERROR(((VLOOKUP(AD92,'X13'!$B:$AZ,42,FALSE))))=TRUE," ",(((VLOOKUP(AD92,'X13'!$B:$AZ,42,FALSE)))))</f>
        <v xml:space="preserve"> </v>
      </c>
      <c r="DC92" s="42" t="str">
        <f ca="1">IF(ISERROR(((VLOOKUP(AD92,'X13'!$B:$AZ,43,FALSE))))=TRUE," ",(((VLOOKUP(AD92,'X13'!$B:$AZ,43,FALSE)))))</f>
        <v xml:space="preserve"> </v>
      </c>
      <c r="DD92" s="42" t="str">
        <f ca="1">IF(ISERROR(((VLOOKUP(AD92,'X13'!$B:$AZ,15,FALSE))))=TRUE," ",(((VLOOKUP(AD92,'X13'!$B:$AZ,15,FALSE)))))</f>
        <v xml:space="preserve"> </v>
      </c>
      <c r="DE92" s="42" t="str">
        <f ca="1">IF(ISERROR(((VLOOKUP(AD92,'X13'!$B:$AZ,14,FALSE))))=TRUE," ",(((VLOOKUP(AD92,'X13'!$B:$AZ,14,FALSE)))))</f>
        <v xml:space="preserve"> </v>
      </c>
    </row>
    <row r="93" spans="1:109" ht="14.1" customHeight="1" x14ac:dyDescent="0.2">
      <c r="A93" s="156" t="s">
        <v>1058</v>
      </c>
      <c r="B93" s="122" t="str">
        <f>IF(ISERROR(IF($U$16=1,(VLOOKUP(A93,$AC$89:$AH$125,2,FALSE)),IF((IF($X$1=1,'X1'!B52,(IF($X$1=2,'X2'!B52,(IF($X$1=3,'X3'!B52,(IF($X$1=4,'X4'!B52,(IF($X$1=5,'X5'!B52,(IF($X$1=6,'X6'!B52,(IF($X$1=7,'X7'!B52,(IF($X$1=8,'X8'!B52,(IF($X$1=9,'X9'!B52,(IF($X$1=10,'X10'!B52,(IF($X$1=11,'X11'!B52,(IF($X$1=12,'X12'!B52,'X13'!B52))))))))))))))))))))))))="","",(IF($X$1=1,'X1'!B52,(IF($X$1=2,'X2'!B52,(IF($X$1=3,'X3'!B52,(IF($X$1=4,'X4'!B52,(IF($X$1=5,'X5'!B52,(IF($X$1=6,'X6'!B52,(IF($X$1=7,'X7'!B52,(IF($X$1=8,'X8'!B52,(IF($X$1=9,'X9'!B52,(IF($X$1=10,'X10'!B52,(IF($X$1=11,'X11'!B52,(IF($X$1=12,'X12'!B52,'X13'!B52)))))))))))))))))))))))))))=TRUE," ",(IF($U$16=1,(VLOOKUP(A93,$AC$89:$AH$125,2,FALSE)),IF((IF($X$1=1,'X1'!B52,(IF($X$1=2,'X2'!B52,(IF($X$1=3,'X3'!B52,(IF($X$1=4,'X4'!B52,(IF($X$1=5,'X5'!B52,(IF($X$1=6,'X6'!B52,(IF($X$1=7,'X7'!B52,(IF($X$1=8,'X8'!B52,(IF($X$1=9,'X9'!B52,(IF($X$1=10,'X10'!B52,(IF($X$1=11,'X11'!B52,(IF($X$1=12,'X12'!B52,'X13'!B52))))))))))))))))))))))))="","",(IF($X$1=1,'X1'!B52,(IF($X$1=2,'X2'!B52,(IF($X$1=3,'X3'!B52,(IF($X$1=4,'X4'!B52,(IF($X$1=5,'X5'!B52,(IF($X$1=6,'X6'!B52,(IF($X$1=7,'X7'!B52,(IF($X$1=8,'X8'!B52,(IF($X$1=9,'X9'!B52,(IF($X$1=10,'X10'!B52,(IF($X$1=11,'X11'!B52,(IF($X$1=12,'X12'!B52,'X13'!B52))))))))))))))))))))))))))))</f>
        <v/>
      </c>
      <c r="C93" s="181" t="str">
        <f ca="1">IF(ISERROR(IF($X$1=1,(VLOOKUP(B93,'X1'!$B:$AZ,47,FALSE)),IF($X$1=2,(VLOOKUP(B93,'X2'!$B:$AZ,47,FALSE)),IF($X$1=3,(VLOOKUP(B93,'X3'!$B:$AZ,47,FALSE)),IF($X$1=4,(VLOOKUP(B93,'X4'!$B:$AZ,47,FALSE)),IF($X$1=5,(VLOOKUP(B93,'X5'!$B:$AZ,47,FALSE)),IF($X$1=6,(VLOOKUP(B93,'X6'!$B:$AZ,47,FALSE)),IF($X$1=7,(VLOOKUP(B93,'X7'!$B:$AZ,47,FALSE)),IF($X$1=8,(VLOOKUP(B93,'X8'!$B:$AZ,47,FALSE)),IF($X$1=9,(VLOOKUP(B93,'X9'!$B:$AZ,47,FALSE)),IF($X$1=10,(VLOOKUP(B93,'X10'!$B:$AZ,47,FALSE)),IF($X$1=11,(VLOOKUP(B93,'X11'!$B:$AZ,47,FALSE)),IF($X$1=12,(VLOOKUP(B93,'X12'!$B:$AZ,47,FALSE)),IF($X$1=13,(VLOOKUP(B93,'X13'!$B:$AZ,47,FALSE)),"B"))))))))))))))=TRUE," ",(IF($X$1=1,(VLOOKUP(B93,'X1'!$B:$AZ,47,FALSE)),IF($X$1=2,(VLOOKUP(B93,'X2'!$B:$AZ,47,FALSE)),IF($X$1=3,(VLOOKUP(B93,'X3'!$B:$AZ,47,FALSE)),IF($X$1=4,(VLOOKUP(B93,'X4'!$B:$AZ,47,FALSE)),IF($X$1=5,(VLOOKUP(B93,'X5'!$B:$AZ,47,FALSE)),IF($X$1=6,(VLOOKUP(B93,'X6'!$B:$AZ,47,FALSE)),IF($X$1=7,(VLOOKUP(B93,'X7'!$B:$AZ,47,FALSE)),IF($X$1=8,(VLOOKUP(B93,'X8'!$B:$AZ,47,FALSE)),IF($X$1=9,(VLOOKUP(B93,'X9'!$B:$AZ,47,FALSE)),IF($X$1=10,(VLOOKUP(B93,'X10'!$B:$AZ,47,FALSE)),IF($X$1=11,(VLOOKUP(B93,'X11'!$B:$AZ,47,FALSE)),IF($X$1=12,(VLOOKUP(B93,'X12'!$B:$AZ,47,FALSE)),IF($X$1=13,(VLOOKUP(B93,'X13'!$B:$AZ,47,FALSE)),"B")))))))))))))))</f>
        <v xml:space="preserve"> </v>
      </c>
      <c r="D93" s="181" t="str">
        <f ca="1">IF(ISERROR(IF($X$1=1,(VLOOKUP(B93,'X1'!$B:$AP,41,FALSE)),IF($X$1=2,(VLOOKUP(B93,'X2'!$B:$AP,41,FALSE)),IF($X$1=3,(VLOOKUP(B93,'X3'!$B:$AP,41,FALSE)),IF($X$1=4,(VLOOKUP(B93,'X4'!$B:$AP,41,FALSE)),IF($X$1=5,(VLOOKUP(B93,'X5'!$B:$AP,41,FALSE)),IF($X$1=6,(VLOOKUP(B93,'X6'!$B:$AP,41,FALSE)),IF($X$1=7,(VLOOKUP(B93,'X7'!$B:$AP,41,FALSE)),IF($X$1=8,(VLOOKUP(B93,'X8'!$B:$AP,41,FALSE)),IF($X$1=9,(VLOOKUP(B93,'X9'!$B:$AP,41,FALSE)),IF($X$1=10,(VLOOKUP(B93,'X10'!$B:$AP,41,FALSE)),IF($X$1=11,(VLOOKUP(B93,'X11'!$B:$AP,41,FALSE)),IF($X$1=12,(VLOOKUP(B93,'X12'!$B:$AP,41,FALSE)),IF($X$1=13,(VLOOKUP(B93,'X13'!$B:$AP,41,FALSE)),"B"))))))))))))))=TRUE," ",(IF($X$1=1,(VLOOKUP(B93,'X1'!$B:$AP,41,FALSE)),IF($X$1=2,(VLOOKUP(B93,'X2'!$B:$AP,41,FALSE)),IF($X$1=3,(VLOOKUP(B93,'X3'!$B:$AP,41,FALSE)),IF($X$1=4,(VLOOKUP(B93,'X4'!$B:$AP,41,FALSE)),IF($X$1=5,(VLOOKUP(B93,'X5'!$B:$AP,41,FALSE)),IF($X$1=6,(VLOOKUP(B93,'X6'!$B:$AP,41,FALSE)),IF($X$1=7,(VLOOKUP(B93,'X7'!$B:$AP,41,FALSE)),IF($X$1=8,(VLOOKUP(B93,'X8'!$B:$AP,41,FALSE)),IF($X$1=9,(VLOOKUP(B93,'X9'!$B:$AP,41,FALSE)),IF($X$1=10,(VLOOKUP(B93,'X10'!$B:$AP,41,FALSE)),IF($X$1=11,(VLOOKUP(B93,'X11'!$B:$AP,41,FALSE)),IF($X$1=12,(VLOOKUP(B93,'X12'!$B:$AP,41,FALSE)),IF($X$1=13,(VLOOKUP(B93,'X13'!$B:$AP,41,FALSE)),"B")))))))))))))))</f>
        <v xml:space="preserve"> </v>
      </c>
      <c r="E93" s="182" t="str">
        <f ca="1">IF(ISERROR(IF($X$1=1,(VLOOKUP(B93,'X1'!$B:$AP,7,FALSE)),IF($X$1=2,(VLOOKUP(B93,'X2'!$B:$AP,7,FALSE)),IF($X$1=3,(VLOOKUP(B93,'X3'!$B:$AP,7,FALSE)),IF($X$1=4,(VLOOKUP(B93,'X4'!$B:$AP,7,FALSE)),IF($X$1=5,(VLOOKUP(B93,'X5'!$B:$AP,7,FALSE)),IF($X$1=6,(VLOOKUP(B93,'X6'!$B:$AP,7,FALSE)),IF($X$1=7,(VLOOKUP(B93,'X7'!$B:$AP,7,FALSE)),IF($X$1=8,(VLOOKUP(B93,'X8'!$B:$AP,7,FALSE)),IF($X$1=9,(VLOOKUP(B93,'X9'!$B:$AP,7,FALSE)),IF($X$1=10,(VLOOKUP(B93,'X10'!$B:$AP,7,FALSE)),IF($X$1=11,(VLOOKUP(B93,'X11'!$B:$AP,7,FALSE)),IF($X$1=12,(VLOOKUP(B93,'X12'!$B:$AP,7,FALSE)),IF($X$1=13,(VLOOKUP(B93,'X13'!$B:$AP,7,FALSE)),"B"))))))))))))))=TRUE," ",(IF($X$1=1,(VLOOKUP(B93,'X1'!$B:$AP,7,FALSE)),IF($X$1=2,(VLOOKUP(B93,'X2'!$B:$AP,7,FALSE)),IF($X$1=3,(VLOOKUP(B93,'X3'!$B:$AP,7,FALSE)),IF($X$1=4,(VLOOKUP(B93,'X4'!$B:$AP,7,FALSE)),IF($X$1=5,(VLOOKUP(B93,'X5'!$B:$AP,7,FALSE)),IF($X$1=6,(VLOOKUP(B93,'X6'!$B:$AP,7,FALSE)),IF($X$1=7,(VLOOKUP(B93,'X7'!$B:$AP,7,FALSE)),IF($X$1=8,(VLOOKUP(B93,'X8'!$B:$AP,7,FALSE)),IF($X$1=9,(VLOOKUP(B93,'X9'!$B:$AP,7,FALSE)),IF($X$1=10,(VLOOKUP(B93,'X10'!$B:$AP,7,FALSE)),IF($X$1=11,(VLOOKUP(B93,'X11'!$B:$AP,7,FALSE)),IF($X$1=12,(VLOOKUP(B93,'X12'!$B:$AP,7,FALSE)),IF($X$1=13,(VLOOKUP(B93,'X13'!$B:$AP,7,FALSE)),"B")))))))))))))))</f>
        <v xml:space="preserve"> </v>
      </c>
      <c r="F93" s="182" t="str">
        <f ca="1">IF(ISERROR(IF((IF($X$1=1,(VLOOKUP(B93,'X1'!$B:$AO,6,FALSE)),(IF($X$1=2,(VLOOKUP(B93,'X2'!$B:$AO,6,FALSE)),(IF($X$1=3,(VLOOKUP(B93,'X3'!$B:$AO,6,FALSE)),(IF($X$1=4,(VLOOKUP(B93,'X4'!$B:$AO,6,FALSE)),(IF($X$1=5,(VLOOKUP(B93,'X5'!$B:$AO,6,FALSE)),(IF($X$1=6,(VLOOKUP(B93,'X6'!$B:$AO,6,FALSE)),(IF($X$1=7,(VLOOKUP(B93,'X7'!$B:$AO,6,FALSE)),(IF($X$1=8,(VLOOKUP(B93,'X8'!$B:$AO,6,FALSE)),(IF($X$1=9,(VLOOKUP(B93,'X9'!$B:$AO,6,FALSE)),(IF($X$1=10,(VLOOKUP(B93,'X10'!$B:$AO,6,FALSE)),(IF($X$1=11,(VLOOKUP(B93,'X11'!$B:$AO,6,FALSE)),(IF($X$1=12,(VLOOKUP(B93,'X12'!$B:$AO,6,FALSE)),(VLOOKUP(B93,'X13'!$B:$AO,6,FALSE))))))))))))))))))))))))))=$V$1," ",(IF($X$1=1,(VLOOKUP(B93,'X1'!$B:$AO,6,FALSE)),(IF($X$1=2,(VLOOKUP(B93,'X2'!$B:$AO,6,FALSE)),(IF($X$1=3,(VLOOKUP(B93,'X3'!$B:$AO,6,FALSE)),(IF($X$1=4,(VLOOKUP(B93,'X4'!$B:$AO,6,FALSE)),(IF($X$1=5,(VLOOKUP(B93,'X5'!$B:$AO,6,FALSE)),(IF($X$1=6,(VLOOKUP(B93,'X6'!$B:$AO,6,FALSE)),(IF($X$1=7,(VLOOKUP(B93,'X7'!$B:$AO,6,FALSE)),(IF($X$1=8,(VLOOKUP(B93,'X8'!$B:$AO,6,FALSE)),(IF($X$1=9,(VLOOKUP(B93,'X9'!$B:$AO,6,FALSE)),(IF($X$1=10,(VLOOKUP(B93,'X10'!$B:$AO,6,FALSE)),(IF($X$1=11,(VLOOKUP(B93,'X11'!$B:$AO,6,FALSE)),(IF($X$1=12,(VLOOKUP(B93,'X12'!$B:$AO,6,FALSE)),(VLOOKUP(B93,'X13'!$B:$AO,6,FALSE))))))))))))))))))))))))))))=TRUE," ",(IF((IF($X$1=1,(VLOOKUP(B93,'X1'!$B:$AO,6,FALSE)),(IF($X$1=2,(VLOOKUP(B93,'X2'!$B:$AO,6,FALSE)),(IF($X$1=3,(VLOOKUP(B93,'X3'!$B:$AO,6,FALSE)),(IF($X$1=4,(VLOOKUP(B93,'X4'!$B:$AO,6,FALSE)),(IF($X$1=5,(VLOOKUP(B93,'X5'!$B:$AO,6,FALSE)),(IF($X$1=6,(VLOOKUP(B93,'X6'!$B:$AO,6,FALSE)),(IF($X$1=7,(VLOOKUP(B93,'X7'!$B:$AO,6,FALSE)),(IF($X$1=8,(VLOOKUP(B93,'X8'!$B:$AO,6,FALSE)),(IF($X$1=9,(VLOOKUP(B93,'X9'!$B:$AO,6,FALSE)),(IF($X$1=10,(VLOOKUP(B93,'X10'!$B:$AO,6,FALSE)),(IF($X$1=11,(VLOOKUP(B93,'X11'!$B:$AO,6,FALSE)),(IF($X$1=12,(VLOOKUP(B93,'X12'!$B:$AO,6,FALSE)),(VLOOKUP(B93,'X13'!$B:$AO,6,FALSE))))))))))))))))))))))))))=$V$1," ",(IF($X$1=1,(VLOOKUP(B93,'X1'!$B:$AO,6,FALSE)),(IF($X$1=2,(VLOOKUP(B93,'X2'!$B:$AO,6,FALSE)),(IF($X$1=3,(VLOOKUP(B93,'X3'!$B:$AO,6,FALSE)),(IF($X$1=4,(VLOOKUP(B93,'X4'!$B:$AO,6,FALSE)),(IF($X$1=5,(VLOOKUP(B93,'X5'!$B:$AO,6,FALSE)),(IF($X$1=6,(VLOOKUP(B93,'X6'!$B:$AO,6,FALSE)),(IF($X$1=7,(VLOOKUP(B93,'X7'!$B:$AO,6,FALSE)),(IF($X$1=8,(VLOOKUP(B93,'X8'!$B:$AO,6,FALSE)),(IF($X$1=9,(VLOOKUP(B93,'X9'!$B:$AO,6,FALSE)),(IF($X$1=10,(VLOOKUP(B93,'X10'!$B:$AO,6,FALSE)),(IF($X$1=11,(VLOOKUP(B93,'X11'!$B:$AO,6,FALSE)),(IF($X$1=12,(VLOOKUP(B93,'X12'!$B:$AO,6,FALSE)),(VLOOKUP(B93,'X13'!$B:$AO,6,FALSE)))))))))))))))))))))))))))))</f>
        <v xml:space="preserve"> </v>
      </c>
      <c r="G93" s="182" t="str">
        <f ca="1">IF(ISERROR(IF($X$1=1,(VLOOKUP(B93,'X1'!$B:$AZ,44,FALSE)),IF($X$1=2,(VLOOKUP(B93,'X2'!$B:$AZ,44,FALSE)),IF($X$1=3,(VLOOKUP(B93,'X3'!$B:$AZ,44,FALSE)),IF($X$1=4,(VLOOKUP(B93,'X4'!$B:$AZ,44,FALSE)),IF($X$1=5,(VLOOKUP(B93,'X5'!$B:$AZ,44,FALSE)),IF($X$1=6,(VLOOKUP(B93,'X6'!$B:$AZ,44,FALSE)),IF($X$1=7,(VLOOKUP(B93,'X7'!$B:$AZ,44,FALSE)),IF($X$1=8,(VLOOKUP(B93,'X8'!$B:$AZ,44,FALSE)),IF($X$1=9,(VLOOKUP(B93,'X9'!$B:$AZ,44,FALSE)),IF($X$1=10,(VLOOKUP(B93,'X10'!$B:$AZ,44,FALSE)),IF($X$1=11,(VLOOKUP(B93,'X11'!$B:$AZ,44,FALSE)),IF($X$1=12,(VLOOKUP(B93,'X12'!$B:$AZ,44,FALSE)),IF($X$1=13,(VLOOKUP(B93,'X13'!$B:$AZ,44,FALSE)),"B"))))))))))))))=TRUE," ",(IF($X$1=1,(VLOOKUP(B93,'X1'!$B:$AZ,44,FALSE)),IF($X$1=2,(VLOOKUP(B93,'X2'!$B:$AZ,44,FALSE)),IF($X$1=3,(VLOOKUP(B93,'X3'!$B:$AZ,44,FALSE)),IF($X$1=4,(VLOOKUP(B93,'X4'!$B:$AZ,44,FALSE)),IF($X$1=5,(VLOOKUP(B93,'X5'!$B:$AZ,44,FALSE)),IF($X$1=6,(VLOOKUP(B93,'X6'!$B:$AZ,44,FALSE)),IF($X$1=7,(VLOOKUP(B93,'X7'!$B:$AZ,44,FALSE)),IF($X$1=8,(VLOOKUP(B93,'X8'!$B:$AZ,44,FALSE)),IF($X$1=9,(VLOOKUP(B93,'X9'!$B:$AZ,44,FALSE)),IF($X$1=10,(VLOOKUP(B93,'X10'!$B:$AZ,44,FALSE)),IF($X$1=11,(VLOOKUP(B93,'X11'!$B:$AZ,44,FALSE)),IF($X$1=12,(VLOOKUP(B93,'X12'!$B:$AZ,44,FALSE)),IF($X$1=13,(VLOOKUP(B93,'X13'!$B:$AZ,44,FALSE)),"B")))))))))))))))</f>
        <v xml:space="preserve"> </v>
      </c>
      <c r="H93" s="182" t="str">
        <f ca="1">IF(ISERROR(IF($X$1=1,(VLOOKUP(B93,'X1'!$B:$AZ,8,FALSE)),IF($X$1=2,(VLOOKUP(B93,'X2'!$B:$AZ,8,FALSE)),IF($X$1=3,(VLOOKUP(B93,'X3'!$B:$AZ,8,FALSE)),IF($X$1=4,(VLOOKUP(B93,'X4'!$B:$AZ,8,FALSE)),IF($X$1=5,(VLOOKUP(B93,'X5'!$B:$AZ,8,FALSE)),IF($X$1=6,(VLOOKUP(B93,'X6'!$B:$AZ,8,FALSE)),IF($X$1=7,(VLOOKUP(B93,'X7'!$B:$AZ,8,FALSE)),IF($X$1=8,(VLOOKUP(B93,'X8'!$B:$AZ,8,FALSE)),IF($X$1=9,(VLOOKUP(B93,'X9'!$B:$AZ,8,FALSE)),IF($X$1=10,(VLOOKUP(B93,'X10'!$B:$AZ,8,FALSE)),IF($X$1=11,(VLOOKUP(B93,'X11'!$B:$AZ,8,FALSE)),IF($X$1=12,(VLOOKUP(B93,'X12'!$B:$AZ,8,FALSE)),IF($X$1=13,(VLOOKUP(B93,'X13'!$B:$AZ,8,FALSE)),"B"))))))))))))))=TRUE," ",(IF($X$1=1,(VLOOKUP(B93,'X1'!$B:$AZ,8,FALSE)),IF($X$1=2,(VLOOKUP(B93,'X2'!$B:$AZ,8,FALSE)),IF($X$1=3,(VLOOKUP(B93,'X3'!$B:$AZ,8,FALSE)),IF($X$1=4,(VLOOKUP(B93,'X4'!$B:$AZ,8,FALSE)),IF($X$1=5,(VLOOKUP(B93,'X5'!$B:$AZ,8,FALSE)),IF($X$1=6,(VLOOKUP(B93,'X6'!$B:$AZ,8,FALSE)),IF($X$1=7,(VLOOKUP(B93,'X7'!$B:$AZ,8,FALSE)),IF($X$1=8,(VLOOKUP(B93,'X8'!$B:$AZ,8,FALSE)),IF($X$1=9,(VLOOKUP(B93,'X9'!$B:$AZ,8,FALSE)),IF($X$1=10,(VLOOKUP(B93,'X10'!$B:$AZ,8,FALSE)),IF($X$1=11,(VLOOKUP(B93,'X11'!$B:$AZ,8,FALSE)),IF($X$1=12,(VLOOKUP(B93,'X12'!$B:$AZ,8,FALSE)),IF($X$1=13,(VLOOKUP(B93,'X13'!$B:$AZ,8,FALSE)),"B")))))))))))))))</f>
        <v xml:space="preserve"> </v>
      </c>
      <c r="I93" s="183" t="str">
        <f ca="1">IF(ISERROR(IF($X$1=1,(VLOOKUP(B93,'X1'!$B:$AZ,2,FALSE)),IF($X$1=2,(VLOOKUP(B93,'X2'!$B:$AZ,2,FALSE)),IF($X$1=3,(VLOOKUP(B93,'X3'!$B:$AZ,2,FALSE)),IF($X$1=4,(VLOOKUP(B93,'X4'!$B:$AZ,2,FALSE)),IF($X$1=5,(VLOOKUP(B93,'X5'!$B:$AZ,2,FALSE)),IF($X$1=6,(VLOOKUP(B93,'X6'!$B:$AZ,2,FALSE)),IF($X$1=7,(VLOOKUP(B93,'X7'!$B:$AZ,2,FALSE)),IF($X$1=8,(VLOOKUP(B93,'X8'!$B:$AZ,2,FALSE)),IF($X$1=9,(VLOOKUP(B93,'X9'!$B:$AZ,2,FALSE)),IF($X$1=10,(VLOOKUP(B93,'X10'!$B:$AZ,2,FALSE)),IF($X$1=11,(VLOOKUP(B93,'X11'!$B:$AZ,2,FALSE)),IF($X$1=12,(VLOOKUP(B93,'X12'!$B:$AZ,2,FALSE)),IF($X$1=13,(VLOOKUP(B93,'X13'!$B:$AZ,2,FALSE)),"B"))))))))))))))=TRUE," ",(IF($X$1=1,(VLOOKUP(B93,'X1'!$B:$AZ,2,FALSE)),IF($X$1=2,(VLOOKUP(B93,'X2'!$B:$AZ,2,FALSE)),IF($X$1=3,(VLOOKUP(B93,'X3'!$B:$AZ,2,FALSE)),IF($X$1=4,(VLOOKUP(B93,'X4'!$B:$AZ,2,FALSE)),IF($X$1=5,(VLOOKUP(B93,'X5'!$B:$AZ,2,FALSE)),IF($X$1=6,(VLOOKUP(B93,'X6'!$B:$AZ,2,FALSE)),IF($X$1=7,(VLOOKUP(B93,'X7'!$B:$AZ,2,FALSE)),IF($X$1=8,(VLOOKUP(B93,'X8'!$B:$AZ,2,FALSE)),IF($X$1=9,(VLOOKUP(B93,'X9'!$B:$AZ,2,FALSE)),IF($X$1=10,(VLOOKUP(B93,'X10'!$B:$AZ,2,FALSE)),IF($X$1=11,(VLOOKUP(B93,'X11'!$B:$AZ,2,FALSE)),IF($X$1=12,(VLOOKUP(B93,'X12'!$B:$AZ,2,FALSE)),IF($X$1=13,(VLOOKUP(B93,'X13'!$B:$AZ,2,FALSE)),"B")))))))))))))))</f>
        <v xml:space="preserve"> </v>
      </c>
      <c r="J93" s="183" t="str">
        <f ca="1">IF(ISERROR(IF($X$1=1,(VLOOKUP(B93,'X1'!$B:$AZ,3,FALSE)),IF($X$1=2,(VLOOKUP(B93,'X2'!$B:$AZ,3,FALSE)),IF($X$1=3,(VLOOKUP(B93,'X3'!$B:$AZ,3,FALSE)),IF($X$1=4,(VLOOKUP(B93,'X4'!$B:$AZ,3,FALSE)),IF($X$1=5,(VLOOKUP(B93,'X5'!$B:$AZ,3,FALSE)),IF($X$1=6,(VLOOKUP(B93,'X6'!$B:$AZ,3,FALSE)),IF($X$1=7,(VLOOKUP(B93,'X7'!$B:$AZ,3,FALSE)),IF($X$1=8,(VLOOKUP(B93,'X8'!$B:$AZ,3,FALSE)),IF($X$1=9,(VLOOKUP(B93,'X9'!$B:$AZ,3,FALSE)),IF($X$1=10,(VLOOKUP(B93,'X10'!$B:$AZ,3,FALSE)),IF($X$1=11,(VLOOKUP(B93,'X11'!$B:$AZ,3,FALSE)),IF($X$1=12,(VLOOKUP(B93,'X12'!$B:$AZ,3,FALSE)),IF($X$1=13,(VLOOKUP(B93,'X13'!$B:$AZ,3,FALSE)),"B"))))))))))))))=TRUE," ",(IF($X$1=1,(VLOOKUP(B93,'X1'!$B:$AZ,3,FALSE)),IF($X$1=2,(VLOOKUP(B93,'X2'!$B:$AZ,3,FALSE)),IF($X$1=3,(VLOOKUP(B93,'X3'!$B:$AZ,3,FALSE)),IF($X$1=4,(VLOOKUP(B93,'X4'!$B:$AZ,3,FALSE)),IF($X$1=5,(VLOOKUP(B93,'X5'!$B:$AZ,3,FALSE)),IF($X$1=6,(VLOOKUP(B93,'X6'!$B:$AZ,3,FALSE)),IF($X$1=7,(VLOOKUP(B93,'X7'!$B:$AZ,3,FALSE)),IF($X$1=8,(VLOOKUP(B93,'X8'!$B:$AZ,3,FALSE)),IF($X$1=9,(VLOOKUP(B93,'X9'!$B:$AZ,3,FALSE)),IF($X$1=10,(VLOOKUP(B93,'X10'!$B:$AZ,3,FALSE)),IF($X$1=11,(VLOOKUP(B93,'X11'!$B:$AZ,3,FALSE)),IF($X$1=12,(VLOOKUP(B93,'X12'!$B:$AZ,3,FALSE)),IF($X$1=13,(VLOOKUP(B93,'X13'!$B:$AZ,3,FALSE)),"B")))))))))))))))</f>
        <v xml:space="preserve"> </v>
      </c>
      <c r="K93" s="183" t="str">
        <f ca="1">IF(ISERROR(IF($X$1=1,(VLOOKUP(B93,'X1'!$B:$AZ,5,FALSE)),IF($X$1=2,(VLOOKUP(B93,'X2'!$B:$AZ,5,FALSE)),IF($X$1=3,(VLOOKUP(B93,'X3'!$B:$AZ,5,FALSE)),IF($X$1=4,(VLOOKUP(B93,'X4'!$B:$AZ,5,FALSE)),IF($X$1=5,(VLOOKUP(B93,'X5'!$B:$AZ,5,FALSE)),IF($X$1=6,(VLOOKUP(B93,'X6'!$B:$AZ,5,FALSE)),IF($X$1=7,(VLOOKUP(B93,'X7'!$B:$AZ,5,FALSE)),IF($X$1=8,(VLOOKUP(B93,'X8'!$B:$AZ,5,FALSE)),IF($X$1=9,(VLOOKUP(B93,'X9'!$B:$AZ,5,FALSE)),IF($X$1=10,(VLOOKUP(B93,'X10'!$B:$AZ,5,FALSE)),IF($X$1=11,(VLOOKUP(B93,'X11'!$B:$AZ,5,FALSE)),IF($X$1=12,(VLOOKUP(B93,'X12'!$B:$AZ,5,FALSE)),IF($X$1=13,(VLOOKUP(B93,'X13'!$B:$AZ,5,FALSE)),"B"))))))))))))))=TRUE," ",(IF($X$1=1,(VLOOKUP(B93,'X1'!$B:$AZ,5,FALSE)),IF($X$1=2,(VLOOKUP(B93,'X2'!$B:$AZ,5,FALSE)),IF($X$1=3,(VLOOKUP(B93,'X3'!$B:$AZ,5,FALSE)),IF($X$1=4,(VLOOKUP(B93,'X4'!$B:$AZ,5,FALSE)),IF($X$1=5,(VLOOKUP(B93,'X5'!$B:$AZ,5,FALSE)),IF($X$1=6,(VLOOKUP(B93,'X6'!$B:$AZ,5,FALSE)),IF($X$1=7,(VLOOKUP(B93,'X7'!$B:$AZ,5,FALSE)),IF($X$1=8,(VLOOKUP(B93,'X8'!$B:$AZ,5,FALSE)),IF($X$1=9,(VLOOKUP(B93,'X9'!$B:$AZ,5,FALSE)),IF($X$1=10,(VLOOKUP(B93,'X10'!$B:$AZ,5,FALSE)),IF($X$1=11,(VLOOKUP(B93,'X11'!$B:$AZ,5,FALSE)),IF($X$1=12,(VLOOKUP(B93,'X12'!$B:$AZ,5,FALSE)),IF($X$1=13,(VLOOKUP(B93,'X13'!$B:$AZ,5,FALSE)),"B")))))))))))))))</f>
        <v xml:space="preserve"> </v>
      </c>
      <c r="L93" s="184" t="str">
        <f ca="1">IF(ISERROR(IF($X$1=1,(VLOOKUP(B93,'X1'!$B:$AZ,9,FALSE)),IF($X$1=2,(VLOOKUP(B93,'X2'!$B:$AZ,9,FALSE)),IF($X$1=3,(VLOOKUP(B93,'X3'!$B:$AZ,9,FALSE)),IF($X$1=4,(VLOOKUP(B93,'X4'!$B:$AZ,9,FALSE)),IF($X$1=5,(VLOOKUP(B93,'X5'!$B:$AZ,9,FALSE)),IF($X$1=6,(VLOOKUP(B93,'X6'!$B:$AZ,9,FALSE)),IF($X$1=7,(VLOOKUP(B93,'X7'!$B:$AZ,9,FALSE)),IF($X$1=8,(VLOOKUP(B93,'X8'!$B:$AZ,9,FALSE)),IF($X$1=9,(VLOOKUP(B93,'X9'!$B:$AZ,9,FALSE)),IF($X$1=10,(VLOOKUP(B93,'X10'!$B:$AZ,9,FALSE)),IF($X$1=11,(VLOOKUP(B93,'X11'!$B:$AZ,9,FALSE)),IF($X$1=12,(VLOOKUP(B93,'X12'!$B:$AZ,9,FALSE)),IF($X$1=13,(VLOOKUP(B93,'X13'!$B:$AZ,9,FALSE)),"B"))))))))))))))=TRUE," ",(IF($X$1=1,(VLOOKUP(B93,'X1'!$B:$AZ,9,FALSE)),IF($X$1=2,(VLOOKUP(B93,'X2'!$B:$AZ,9,FALSE)),IF($X$1=3,(VLOOKUP(B93,'X3'!$B:$AZ,9,FALSE)),IF($X$1=4,(VLOOKUP(B93,'X4'!$B:$AZ,9,FALSE)),IF($X$1=5,(VLOOKUP(B93,'X5'!$B:$AZ,9,FALSE)),IF($X$1=6,(VLOOKUP(B93,'X6'!$B:$AZ,9,FALSE)),IF($X$1=7,(VLOOKUP(B93,'X7'!$B:$AZ,9,FALSE)),IF($X$1=8,(VLOOKUP(B93,'X8'!$B:$AZ,9,FALSE)),IF($X$1=9,(VLOOKUP(B93,'X9'!$B:$AZ,9,FALSE)),IF($X$1=10,(VLOOKUP(B93,'X10'!$B:$AZ,9,FALSE)),IF($X$1=11,(VLOOKUP(B93,'X11'!$B:$AZ,9,FALSE)),IF($X$1=12,(VLOOKUP(B93,'X12'!$B:$AZ,9,FALSE)),IF($X$1=13,(VLOOKUP(B93,'X13'!$B:$AZ,9,FALSE)),"B")))))))))))))))</f>
        <v xml:space="preserve"> </v>
      </c>
      <c r="M93" s="184" t="str">
        <f ca="1">IF(ISERROR(IF($X$1=1,(VLOOKUP(B93,'X1'!$B:$AZ,10,FALSE)),IF($X$1=2,(VLOOKUP(B93,'X2'!$B:$AZ,10,FALSE)),IF($X$1=3,(VLOOKUP(B93,'X3'!$B:$AZ,10,FALSE)),IF($X$1=4,(VLOOKUP(B93,'X4'!$B:$AZ,10,FALSE)),IF($X$1=5,(VLOOKUP(B93,'X5'!$B:$AZ,10,FALSE)),IF($X$1=6,(VLOOKUP(B93,'X6'!$B:$AZ,10,FALSE)),IF($X$1=7,(VLOOKUP(B93,'X7'!$B:$AZ,10,FALSE)),IF($X$1=8,(VLOOKUP(B93,'X8'!$B:$AZ,10,FALSE)),IF($X$1=9,(VLOOKUP(B93,'X9'!$B:$AZ,10,FALSE)),IF($X$1=10,(VLOOKUP(B93,'X10'!$B:$AZ,10,FALSE)),IF($X$1=11,(VLOOKUP(B93,'X11'!$B:$AZ,10,FALSE)),IF($X$1=12,(VLOOKUP(B93,'X12'!$B:$AZ,10,FALSE)),IF($X$1=13,(VLOOKUP(B93,'X13'!$B:$AZ,10,FALSE)),"B"))))))))))))))=TRUE," ",(IF($X$1=1,(VLOOKUP(B93,'X1'!$B:$AZ,10,FALSE)),IF($X$1=2,(VLOOKUP(B93,'X2'!$B:$AZ,10,FALSE)),IF($X$1=3,(VLOOKUP(B93,'X3'!$B:$AZ,10,FALSE)),IF($X$1=4,(VLOOKUP(B93,'X4'!$B:$AZ,10,FALSE)),IF($X$1=5,(VLOOKUP(B93,'X5'!$B:$AZ,10,FALSE)),IF($X$1=6,(VLOOKUP(B93,'X6'!$B:$AZ,10,FALSE)),IF($X$1=7,(VLOOKUP(B93,'X7'!$B:$AZ,10,FALSE)),IF($X$1=8,(VLOOKUP(B93,'X8'!$B:$AZ,10,FALSE)),IF($X$1=9,(VLOOKUP(B93,'X9'!$B:$AZ,10,FALSE)),IF($X$1=10,(VLOOKUP(B93,'X10'!$B:$AZ,10,FALSE)),IF($X$1=11,(VLOOKUP(B93,'X11'!$B:$AZ,10,FALSE)),IF($X$1=12,(VLOOKUP(B93,'X12'!$B:$AZ,10,FALSE)),IF($X$1=13,(VLOOKUP(B93,'X13'!$B:$AZ,10,FALSE)),"B")))))))))))))))</f>
        <v xml:space="preserve"> </v>
      </c>
      <c r="N93" s="185" t="str">
        <f ca="1">IF(ISERROR(IF($X$1=1,(VLOOKUP(B93,'X1'!$B:$AZ,45,FALSE)),IF($X$1=2,(VLOOKUP(B93,'X2'!$B:$AZ,45,FALSE)),IF($X$1=3,(VLOOKUP(B93,'X3'!$B:$AZ,45,FALSE)),IF($X$1=4,(VLOOKUP(B93,'X4'!$B:$AZ,45,FALSE)),IF($X$1=5,(VLOOKUP(B93,'X5'!$B:$AZ,45,FALSE)),IF($X$1=6,(VLOOKUP(B93,'X6'!$B:$AZ,45,FALSE)),IF($X$1=7,(VLOOKUP(B93,'X7'!$B:$AZ,45,FALSE)),IF($X$1=8,(VLOOKUP(B93,'X8'!$B:$AZ,45,FALSE)),IF($X$1=9,(VLOOKUP(B93,'X9'!$B:$AZ,45,FALSE)),IF($X$1=10,(VLOOKUP(B93,'X10'!$B:$AZ,45,FALSE)),IF($X$1=11,(VLOOKUP(B93,'X11'!$B:$AZ,45,FALSE)),IF($X$1=12,(VLOOKUP(B93,'X12'!$B:$AZ,45,FALSE)),IF($X$1=13,(VLOOKUP(B93,'X13'!$B:$AZ,45,FALSE)),"B"))))))))))))))=TRUE," ",(IF($X$1=1,(VLOOKUP(B93,'X1'!$B:$AZ,45,FALSE)),IF($X$1=2,(VLOOKUP(B93,'X2'!$B:$AZ,45,FALSE)),IF($X$1=3,(VLOOKUP(B93,'X3'!$B:$AZ,45,FALSE)),IF($X$1=4,(VLOOKUP(B93,'X4'!$B:$AZ,45,FALSE)),IF($X$1=5,(VLOOKUP(B93,'X5'!$B:$AZ,45,FALSE)),IF($X$1=6,(VLOOKUP(B93,'X6'!$B:$AZ,45,FALSE)),IF($X$1=7,(VLOOKUP(B93,'X7'!$B:$AZ,45,FALSE)),IF($X$1=8,(VLOOKUP(B93,'X8'!$B:$AZ,45,FALSE)),IF($X$1=9,(VLOOKUP(B93,'X9'!$B:$AZ,45,FALSE)),IF($X$1=10,(VLOOKUP(B93,'X10'!$B:$AZ,45,FALSE)),IF($X$1=11,(VLOOKUP(B93,'X11'!$B:$AZ,45,FALSE)),IF($X$1=12,(VLOOKUP(B93,'X12'!$B:$AZ,45,FALSE)),IF($X$1=13,(VLOOKUP(B93,'X13'!$B:$AZ,45,FALSE)),"B")))))))))))))))</f>
        <v xml:space="preserve"> </v>
      </c>
      <c r="O93" s="184" t="str">
        <f ca="1">IF(ISERROR(IF($X$1=1,(VLOOKUP(B93,'X1'!$B:$AZ,11,FALSE)),IF($X$1=2,(VLOOKUP(B93,'X2'!$B:$AZ,11,FALSE)),IF($X$1=3,(VLOOKUP(B93,'X3'!$B:$AZ,11,FALSE)),IF($X$1=4,(VLOOKUP(B93,'X4'!$B:$AZ,11,FALSE)),IF($X$1=5,(VLOOKUP(B93,'X5'!$B:$AZ,11,FALSE)),IF($X$1=6,(VLOOKUP(B93,'X6'!$B:$AZ,11,FALSE)),IF($X$1=7,(VLOOKUP(B93,'X7'!$B:$AZ,11,FALSE)),IF($X$1=8,(VLOOKUP(B93,'X8'!$B:$AZ,11,FALSE)),IF($X$1=9,(VLOOKUP(B93,'X9'!$B:$AZ,11,FALSE)),IF($X$1=10,(VLOOKUP(B93,'X10'!$B:$AZ,11,FALSE)),IF($X$1=11,(VLOOKUP(B93,'X11'!$B:$AZ,11,FALSE)),IF($X$1=12,(VLOOKUP(B93,'X12'!$B:$AZ,11,FALSE)),IF($X$1=13,(VLOOKUP(B93,'X13'!$B:$AZ,11,FALSE)),"B"))))))))))))))=TRUE," ",(IF($X$1=1,(VLOOKUP(B93,'X1'!$B:$AZ,11,FALSE)),IF($X$1=2,(VLOOKUP(B93,'X2'!$B:$AZ,11,FALSE)),IF($X$1=3,(VLOOKUP(B93,'X3'!$B:$AZ,11,FALSE)),IF($X$1=4,(VLOOKUP(B93,'X4'!$B:$AZ,11,FALSE)),IF($X$1=5,(VLOOKUP(B93,'X5'!$B:$AZ,11,FALSE)),IF($X$1=6,(VLOOKUP(B93,'X6'!$B:$AZ,11,FALSE)),IF($X$1=7,(VLOOKUP(B93,'X7'!$B:$AZ,11,FALSE)),IF($X$1=8,(VLOOKUP(B93,'X8'!$B:$AZ,11,FALSE)),IF($X$1=9,(VLOOKUP(B93,'X9'!$B:$AZ,11,FALSE)),IF($X$1=10,(VLOOKUP(B93,'X10'!$B:$AZ,11,FALSE)),IF($X$1=11,(VLOOKUP(B93,'X11'!$B:$AZ,11,FALSE)),IF($X$1=12,(VLOOKUP(B93,'X12'!$B:$AZ,11,FALSE)),IF($X$1=13,(VLOOKUP(B93,'X13'!$B:$AZ,11,FALSE)),"B")))))))))))))))</f>
        <v xml:space="preserve"> </v>
      </c>
      <c r="P93" s="184" t="str">
        <f ca="1">IF(ISERROR(IF($X$1=1,(VLOOKUP(B93,'X1'!$B:$AZ,12,FALSE)),IF($X$1=2,(VLOOKUP(B93,'X2'!$B:$AZ,12,FALSE)),IF($X$1=3,(VLOOKUP(B93,'X3'!$B:$AZ,12,FALSE)),IF($X$1=4,(VLOOKUP(B93,'X4'!$B:$AZ,12,FALSE)),IF($X$1=5,(VLOOKUP(B93,'X5'!$B:$AZ,12,FALSE)),IF($X$1=6,(VLOOKUP(B93,'X6'!$B:$AZ,12,FALSE)),IF($X$1=7,(VLOOKUP(B93,'X7'!$B:$AZ,12,FALSE)),IF($X$1=8,(VLOOKUP(B93,'X8'!$B:$AZ,12,FALSE)),IF($X$1=9,(VLOOKUP(B93,'X9'!$B:$AZ,12,FALSE)),IF($X$1=10,(VLOOKUP(B93,'X10'!$B:$AZ,12,FALSE)),IF($X$1=11,(VLOOKUP(B93,'X11'!$B:$AZ,12,FALSE)),IF($X$1=12,(VLOOKUP(B93,'X12'!$B:$AZ,12,FALSE)),IF($X$1=13,(VLOOKUP(B93,'X13'!$B:$AZ,12,FALSE)),"B"))))))))))))))=TRUE," ",(IF($X$1=1,(VLOOKUP(B93,'X1'!$B:$AZ,12,FALSE)),IF($X$1=2,(VLOOKUP(B93,'X2'!$B:$AZ,12,FALSE)),IF($X$1=3,(VLOOKUP(B93,'X3'!$B:$AZ,12,FALSE)),IF($X$1=4,(VLOOKUP(B93,'X4'!$B:$AZ,12,FALSE)),IF($X$1=5,(VLOOKUP(B93,'X5'!$B:$AZ,12,FALSE)),IF($X$1=6,(VLOOKUP(B93,'X6'!$B:$AZ,12,FALSE)),IF($X$1=7,(VLOOKUP(B93,'X7'!$B:$AZ,12,FALSE)),IF($X$1=8,(VLOOKUP(B93,'X8'!$B:$AZ,12,FALSE)),IF($X$1=9,(VLOOKUP(B93,'X9'!$B:$AZ,12,FALSE)),IF($X$1=10,(VLOOKUP(B93,'X10'!$B:$AZ,12,FALSE)),IF($X$1=11,(VLOOKUP(B93,'X11'!$B:$AZ,12,FALSE)),IF($X$1=12,(VLOOKUP(B93,'X12'!$B:$AZ,12,FALSE)),IF($X$1=13,(VLOOKUP(B93,'X13'!$B:$AZ,12,FALSE)),"B")))))))))))))))</f>
        <v xml:space="preserve"> </v>
      </c>
      <c r="Q93" s="185" t="str">
        <f ca="1">IF(ISERROR(IF($X$1=1,(VLOOKUP(B93,'X1'!$B:$AZ,46,FALSE)),IF($X$1=2,(VLOOKUP(B93,'X2'!$B:$AZ,46,FALSE)),IF($X$1=3,(VLOOKUP(B93,'X3'!$B:$AZ,46,FALSE)),IF($X$1=4,(VLOOKUP(B93,'X4'!$B:$AZ,46,FALSE)),IF($X$1=5,(VLOOKUP(B93,'X5'!$B:$AZ,46,FALSE)),IF($X$1=6,(VLOOKUP(B93,'X6'!$B:$AZ,46,FALSE)),IF($X$1=7,(VLOOKUP(B93,'X7'!$B:$AZ,46,FALSE)),IF($X$1=8,(VLOOKUP(B93,'X8'!$B:$AZ,46,FALSE)),IF($X$1=9,(VLOOKUP(B93,'X9'!$B:$AZ,46,FALSE)),IF($X$1=10,(VLOOKUP(B93,'X10'!$B:$AZ,46,FALSE)),IF($X$1=11,(VLOOKUP(B93,'X11'!$B:$AZ,46,FALSE)),IF($X$1=12,(VLOOKUP(B93,'X12'!$B:$AZ,46,FALSE)),IF($X$1=13,(VLOOKUP(B93,'X13'!$B:$AZ,46,FALSE)),"B"))))))))))))))=TRUE," ",(IF($X$1=1,(VLOOKUP(B93,'X1'!$B:$AZ,46,FALSE)),IF($X$1=2,(VLOOKUP(B93,'X2'!$B:$AZ,46,FALSE)),IF($X$1=3,(VLOOKUP(B93,'X3'!$B:$AZ,46,FALSE)),IF($X$1=4,(VLOOKUP(B93,'X4'!$B:$AZ,46,FALSE)),IF($X$1=5,(VLOOKUP(B93,'X5'!$B:$AZ,46,FALSE)),IF($X$1=6,(VLOOKUP(B93,'X6'!$B:$AZ,46,FALSE)),IF($X$1=7,(VLOOKUP(B93,'X7'!$B:$AZ,46,FALSE)),IF($X$1=8,(VLOOKUP(B93,'X8'!$B:$AZ,46,FALSE)),IF($X$1=9,(VLOOKUP(B93,'X9'!$B:$AZ,46,FALSE)),IF($X$1=10,(VLOOKUP(B93,'X10'!$B:$AZ,46,FALSE)),IF($X$1=11,(VLOOKUP(B93,'X11'!$B:$AZ,46,FALSE)),IF($X$1=12,(VLOOKUP(B93,'X12'!$B:$AZ,46,FALSE)),IF($X$1=13,(VLOOKUP(B93,'X13'!$B:$AZ,46,FALSE)),"B")))))))))))))))</f>
        <v xml:space="preserve"> </v>
      </c>
      <c r="R93" s="185" t="str">
        <f ca="1">IF(ISERROR(IF($X$1=1,(VLOOKUP(B93,'X1'!$B:$AZ,15,FALSE)),IF($X$1=2,(VLOOKUP(B93,'X2'!$B:$AZ,15,FALSE)),IF($X$1=3,(VLOOKUP(B93,'X3'!$B:$AZ,15,FALSE)),IF($X$1=4,(VLOOKUP(B93,'X4'!$B:$AZ,15,FALSE)),IF($X$1=5,(VLOOKUP(B93,'X5'!$B:$AZ,15,FALSE)),IF($X$1=6,(VLOOKUP(B93,'X6'!$B:$AZ,15,FALSE)),IF($X$1=7,(VLOOKUP(B93,'X7'!$B:$AZ,15,FALSE)),IF($X$1=8,(VLOOKUP(B93,'X8'!$B:$AZ,15,FALSE)),IF($X$1=9,(VLOOKUP(B93,'X9'!$B:$AZ,15,FALSE)),IF($X$1=10,(VLOOKUP(B93,'X10'!$B:$AZ,15,FALSE)),IF($X$1=11,(VLOOKUP(B93,'X11'!$B:$AZ,15,FALSE)),IF($X$1=12,(VLOOKUP(B93,'X12'!$B:$AZ,15,FALSE)),IF($X$1=13,(VLOOKUP(B93,'X13'!$B:$AZ,15,FALSE)),"B"))))))))))))))=TRUE," ",(IF($X$1=1,(VLOOKUP(B93,'X1'!$B:$AZ,15,FALSE)),IF($X$1=2,(VLOOKUP(B93,'X2'!$B:$AZ,15,FALSE)),IF($X$1=3,(VLOOKUP(B93,'X3'!$B:$AZ,15,FALSE)),IF($X$1=4,(VLOOKUP(B93,'X4'!$B:$AZ,15,FALSE)),IF($X$1=5,(VLOOKUP(B93,'X5'!$B:$AZ,15,FALSE)),IF($X$1=6,(VLOOKUP(B93,'X6'!$B:$AZ,15,FALSE)),IF($X$1=7,(VLOOKUP(B93,'X7'!$B:$AZ,15,FALSE)),IF($X$1=8,(VLOOKUP(B93,'X8'!$B:$AZ,15,FALSE)),IF($X$1=9,(VLOOKUP(B93,'X9'!$B:$AZ,15,FALSE)),IF($X$1=10,(VLOOKUP(B93,'X10'!$B:$AZ,15,FALSE)),IF($X$1=11,(VLOOKUP(B93,'X11'!$B:$AZ,15,FALSE)),IF($X$1=12,(VLOOKUP(B93,'X12'!$B:$AZ,15,FALSE)),IF($X$1=13,(VLOOKUP(B93,'X13'!$B:$AZ,15,FALSE)),"B")))))))))))))))</f>
        <v xml:space="preserve"> </v>
      </c>
      <c r="S93" s="185" t="str">
        <f ca="1">IF(ISERROR(IF((IF($X$1=1,(VLOOKUP(B93,'X1'!$B:$AZ,14,FALSE)),(IF($X$1=2,(VLOOKUP(B93,'X2'!$B:$AZ,14,FALSE)),(IF($X$1=3,(VLOOKUP(B93,'X3'!$B:$AZ,14,FALSE)),(IF($X$1=4,(VLOOKUP(B93,'X4'!$B:$AZ,14,FALSE)),(IF($X$1=5,(VLOOKUP(B93,'X5'!$B:$AZ,14,FALSE)),(IF($X$1=6,(VLOOKUP(B93,'X6'!$B:$AZ,14,FALSE)),(IF($X$1=7,(VLOOKUP(B93,'X7'!$B:$AZ,14,FALSE)),(IF($X$1=8,(VLOOKUP(B93,'X8'!$B:$AZ,14,FALSE)),(IF($X$1=9,(VLOOKUP(B93,'X9'!$B:$AZ,14,FALSE)),(IF($X$1=10,(VLOOKUP(B93,'X10'!$B:$AZ,14,FALSE)),(IF($X$1=11,(VLOOKUP(B93,'X11'!$B:$AZ,14,FALSE)),(IF($X$1=12,(VLOOKUP(B93,'X12'!$B:$AZ,14,FALSE)),(VLOOKUP(B93,'X13'!$B:$AZ,14,FALSE))))))))))))))))))))))))))=$V$1," ",(IF($X$1=1,(VLOOKUP(B93,'X1'!$B:$AZ,14,FALSE)),(IF($X$1=2,(VLOOKUP(B93,'X2'!$B:$AZ,14,FALSE)),(IF($X$1=3,(VLOOKUP(B93,'X3'!$B:$AZ,14,FALSE)),(IF($X$1=4,(VLOOKUP(B93,'X4'!$B:$AZ,14,FALSE)),(IF($X$1=5,(VLOOKUP(B93,'X5'!$B:$AZ,14,FALSE)),(IF($X$1=6,(VLOOKUP(B93,'X6'!$B:$AZ,14,FALSE)),(IF($X$1=7,(VLOOKUP(B93,'X7'!$B:$AZ,14,FALSE)),(IF($X$1=8,(VLOOKUP(B93,'X8'!$B:$AZ,14,FALSE)),(IF($X$1=9,(VLOOKUP(B93,'X9'!$B:$AZ,14,FALSE)),(IF($X$1=10,(VLOOKUP(B93,'X10'!$B:$AZ,14,FALSE)),(IF($X$1=11,(VLOOKUP(B93,'X11'!$B:$AZ,14,FALSE)),(IF($X$1=12,(VLOOKUP(B93,'X12'!$B:$AZ,14,FALSE)),(VLOOKUP(B93,'X13'!$B:$AZ,14,FALSE))))))))))))))))))))))))))))=TRUE," ",(IF((IF($X$1=1,(VLOOKUP(B93,'X1'!$B:$AZ,14,FALSE)),(IF($X$1=2,(VLOOKUP(B93,'X2'!$B:$AZ,14,FALSE)),(IF($X$1=3,(VLOOKUP(B93,'X3'!$B:$AZ,14,FALSE)),(IF($X$1=4,(VLOOKUP(B93,'X4'!$B:$AZ,14,FALSE)),(IF($X$1=5,(VLOOKUP(B93,'X5'!$B:$AZ,14,FALSE)),(IF($X$1=6,(VLOOKUP(B93,'X6'!$B:$AZ,14,FALSE)),(IF($X$1=7,(VLOOKUP(B93,'X7'!$B:$AZ,14,FALSE)),(IF($X$1=8,(VLOOKUP(B93,'X8'!$B:$AZ,14,FALSE)),(IF($X$1=9,(VLOOKUP(B93,'X9'!$B:$AZ,14,FALSE)),(IF($X$1=10,(VLOOKUP(B93,'X10'!$B:$AZ,14,FALSE)),(IF($X$1=11,(VLOOKUP(B93,'X11'!$B:$AZ,14,FALSE)),(IF($X$1=12,(VLOOKUP(B93,'X12'!$B:$AZ,14,FALSE)),(VLOOKUP(B93,'X13'!$B:$AZ,14,FALSE))))))))))))))))))))))))))=$V$1," ",(IF($X$1=1,(VLOOKUP(B93,'X1'!$B:$AZ,14,FALSE)),(IF($X$1=2,(VLOOKUP(B93,'X2'!$B:$AZ,14,FALSE)),(IF($X$1=3,(VLOOKUP(B93,'X3'!$B:$AZ,14,FALSE)),(IF($X$1=4,(VLOOKUP(B93,'X4'!$B:$AZ,14,FALSE)),(IF($X$1=5,(VLOOKUP(B93,'X5'!$B:$AZ,14,FALSE)),(IF($X$1=6,(VLOOKUP(B93,'X6'!$B:$AZ,14,FALSE)),(IF($X$1=7,(VLOOKUP(B93,'X7'!$B:$AZ,14,FALSE)),(IF($X$1=8,(VLOOKUP(B93,'X8'!$B:$AZ,14,FALSE)),(IF($X$1=9,(VLOOKUP(B93,'X9'!$B:$AZ,14,FALSE)),(IF($X$1=10,(VLOOKUP(B93,'X10'!$B:$AZ,14,FALSE)),(IF($X$1=11,(VLOOKUP(B93,'X11'!$B:$AZ,14,FALSE)),(IF($X$1=12,(VLOOKUP(B93,'X12'!$B:$AZ,14,FALSE)),(VLOOKUP(B93,'X13'!$B:$AZ,14,FALSE)))))))))))))))))))))))))))))</f>
        <v xml:space="preserve"> </v>
      </c>
      <c r="V93" s="43"/>
      <c r="W93" s="43">
        <f t="shared" si="63"/>
        <v>5</v>
      </c>
      <c r="X93" s="43"/>
      <c r="Y93" s="119">
        <f t="shared" ca="1" si="60"/>
        <v>0</v>
      </c>
      <c r="Z93" s="85" t="s">
        <v>149</v>
      </c>
      <c r="AB93" s="42">
        <f t="shared" si="61"/>
        <v>1</v>
      </c>
      <c r="AC93" s="42">
        <f t="shared" si="64"/>
        <v>4</v>
      </c>
      <c r="AD93" s="111" t="str">
        <f>IF((VALUE((RIGHT($AD$89,1))))=0,(Alf!F8),IF((VALUE((RIGHT($AD$89,1))))=1,(Alf!F48),IF(((VALUE((RIGHT($AD$89,1)))))=2,(Alf!F87),IF(((VALUE((RIGHT($AD$89,1)))))=3,(Alf!F125),IF(((VALUE((RIGHT($AD$89,1)))))=4,(Alf!F163),IF(((VALUE((RIGHT($AD$89,1)))))=5,(Alf!F202),"B"))))))</f>
        <v>HYDR RM Equity</v>
      </c>
      <c r="AE93" s="112">
        <f t="shared" ca="1" si="62"/>
        <v>0.18175372252422606</v>
      </c>
      <c r="AF93" s="113" t="str">
        <f>IF(ISERROR(((VLOOKUP(AD93,'X1'!$B:$AO,6,FALSE))/(VLOOKUP(AD93,'X1'!$B:$AO,7,FALSE))-1))=TRUE," ",(((VLOOKUP(AD93,'X1'!$B:$AO,6,FALSE))/(VLOOKUP(AD93,'X1'!$B:$AO,7,FALSE))-1)))</f>
        <v xml:space="preserve"> </v>
      </c>
      <c r="AG93" s="113" t="str">
        <f>IF(ISERROR((((VLOOKUP(AD93,'X1'!$B:$G,2,FALSE))-(VLOOKUP(AD93,'X1'!$B:$G,3,FALSE)))*100)/(VLOOKUP(AD93,'X1'!$B:$G,5,FALSE)))=TRUE," ",((((VLOOKUP(AD93,'X1'!$B:$G,2,FALSE))-(VLOOKUP(AD93,'X1'!$B:$G,3,FALSE)))*100)/(VLOOKUP(AD93,'X1'!$B:$G,5,FALSE))))</f>
        <v xml:space="preserve"> </v>
      </c>
      <c r="AH93" s="113" t="str">
        <f>IF(ISERROR(((VLOOKUP(AD93,'X1'!$B:$AZ,42,FALSE))))=TRUE," ",(((VLOOKUP(AD93,'X1'!$B:$AZ,42,FALSE)))))</f>
        <v xml:space="preserve"> </v>
      </c>
      <c r="AI93" s="113" t="str">
        <f>IF(ISERROR(((VLOOKUP(AD93,'X1'!$B:$AZ,43,FALSE))))=TRUE," ",(((VLOOKUP(AD93,'X1'!$B:$AZ,43,FALSE)))))</f>
        <v xml:space="preserve"> </v>
      </c>
      <c r="AJ93" s="113" t="str">
        <f>IF(ISERROR(((VLOOKUP(AD93,'X1'!$B:$AZ,15,FALSE))))=TRUE," ",(((VLOOKUP(AD93,'X1'!$B:$AZ,15,FALSE)))))</f>
        <v xml:space="preserve"> </v>
      </c>
      <c r="AK93" s="113" t="str">
        <f>IF(ISERROR(((VLOOKUP(AD93,'X1'!$B:$AZ,14,FALSE))))=TRUE," ",(((VLOOKUP(AD93,'X1'!$B:$AZ,14,FALSE)))))</f>
        <v xml:space="preserve"> </v>
      </c>
      <c r="AL93" s="113" t="str">
        <f ca="1">IF(ISERROR(((VLOOKUP(AD93,'X2'!$B:$AO,6,FALSE))/(VLOOKUP(AD93,'X2'!$B:$AO,7,FALSE))-1))=TRUE," ",(((VLOOKUP(AD93,'X2'!$B:$AO,6,FALSE))/(VLOOKUP(AD93,'X2'!$B:$AO,7,FALSE))-1)))</f>
        <v xml:space="preserve"> </v>
      </c>
      <c r="AM93" s="113" t="str">
        <f ca="1">IF(ISERROR((((VLOOKUP(AD93,'X2'!$B:$G,2,FALSE))-(VLOOKUP(AD93,'X2'!$B:$G,3,FALSE)))*100)/(VLOOKUP(AD93,'X2'!$B:$G,5,FALSE)))=TRUE," ",((((VLOOKUP(AD93,'X2'!$B:$G,2,FALSE))-(VLOOKUP(AD93,'X2'!$B:$G,3,FALSE)))*100)/(VLOOKUP(AD93,'X2'!$B:$G,5,FALSE))))</f>
        <v xml:space="preserve"> </v>
      </c>
      <c r="AN93" s="113" t="str">
        <f ca="1">IF(ISERROR(((VLOOKUP(AD93,'X2'!$B:$AZ,42,FALSE))))=TRUE," ",(((VLOOKUP(AD93,'X2'!$B:$AZ,42,FALSE)))))</f>
        <v xml:space="preserve"> </v>
      </c>
      <c r="AO93" s="113" t="str">
        <f ca="1">IF(ISERROR(((VLOOKUP(AD93,'X2'!$B:$AZ,43,FALSE))))=TRUE," ",(((VLOOKUP(AD93,'X2'!$B:$AZ,43,FALSE)))))</f>
        <v xml:space="preserve"> </v>
      </c>
      <c r="AP93" s="113" t="str">
        <f ca="1">IF(ISERROR(((VLOOKUP(AD93,'X2'!$B:$AZ,15,FALSE))))=TRUE," ",(((VLOOKUP(AD93,'X2'!$B:$AZ,15,FALSE)))))</f>
        <v xml:space="preserve"> </v>
      </c>
      <c r="AQ93" s="113" t="str">
        <f ca="1">IF(ISERROR(((VLOOKUP(AD93,'X2'!$B:$AZ,14,FALSE))))=TRUE," ",(((VLOOKUP(AD93,'X2'!$B:$AZ,14,FALSE)))))</f>
        <v xml:space="preserve"> </v>
      </c>
      <c r="AR93" s="113" t="str">
        <f ca="1">IF(ISERROR(((VLOOKUP(AD93,'X3'!$B:$AO,6,FALSE))/(VLOOKUP(AD93,'X3'!$B:$AO,7,FALSE))-1))=TRUE," ",(((VLOOKUP(AD93,'X3'!$B:$AO,6,FALSE))/(VLOOKUP(AD93,'X3'!$B:$AO,7,FALSE))-1)))</f>
        <v xml:space="preserve"> </v>
      </c>
      <c r="AS93" s="113" t="str">
        <f ca="1">IF(ISERROR((((VLOOKUP(AD93,'X3'!$B:$G,2,FALSE))-(VLOOKUP(AD93,'X3'!$B:$G,3,FALSE)))*100)/(VLOOKUP(AD93,'X3'!$B:$G,5,FALSE)))=TRUE," ",((((VLOOKUP(AD93,'X3'!$B:$G,2,FALSE))-(VLOOKUP(AD93,'X3'!$B:$G,3,FALSE)))*100)/(VLOOKUP(AD93,'X3'!$B:$G,5,FALSE))))</f>
        <v xml:space="preserve"> </v>
      </c>
      <c r="AT93" s="113" t="str">
        <f ca="1">IF(ISERROR(((VLOOKUP(AD93,'X3'!$B:$AZ,42,FALSE))))=TRUE," ",(((VLOOKUP(AD93,'X3'!$B:$AZ,42,FALSE)))))</f>
        <v xml:space="preserve"> </v>
      </c>
      <c r="AU93" s="113" t="str">
        <f ca="1">IF(ISERROR(((VLOOKUP(AD93,'X3'!$B:$AZ,43,FALSE))))=TRUE," ",(((VLOOKUP(AD93,'X3'!$B:$AZ,43,FALSE)))))</f>
        <v xml:space="preserve"> </v>
      </c>
      <c r="AV93" s="113" t="str">
        <f ca="1">IF(ISERROR(((VLOOKUP(AD93,'X3'!$B:$AZ,15,FALSE))))=TRUE," ",(((VLOOKUP(AD93,'X3'!$B:$AZ,15,FALSE)))))</f>
        <v xml:space="preserve"> </v>
      </c>
      <c r="AW93" s="113" t="str">
        <f ca="1">IF(ISERROR(((VLOOKUP(AD93,'X3'!$B:$AZ,14,FALSE))))=TRUE," ",(((VLOOKUP(AD93,'X3'!$B:$AZ,14,FALSE)))))</f>
        <v xml:space="preserve"> </v>
      </c>
      <c r="AX93" s="113" t="str">
        <f ca="1">IF(ISERROR(((VLOOKUP(AD93,'X4'!$B:$AO,6,FALSE))/(VLOOKUP(AD93,'X4'!$B:$AO,7,FALSE))-1))=TRUE," ",(((VLOOKUP(AD93,'X4'!$B:$AO,6,FALSE))/(VLOOKUP(AD93,'X4'!$B:$AO,7,FALSE))-1)))</f>
        <v xml:space="preserve"> </v>
      </c>
      <c r="AY93" s="113" t="str">
        <f ca="1">IF(ISERROR((((VLOOKUP(AD93,'X4'!$B:$G,2,FALSE))-(VLOOKUP(AD93,'X4'!$B:$G,3,FALSE)))*100)/(VLOOKUP(AD93,'X4'!$B:$G,5,FALSE)))=TRUE," ",((((VLOOKUP(AD93,'X4'!$B:$G,2,FALSE))-(VLOOKUP(AD93,'X4'!$B:$G,3,FALSE)))*100)/(VLOOKUP(AD93,'X4'!$B:$G,5,FALSE))))</f>
        <v xml:space="preserve"> </v>
      </c>
      <c r="AZ93" s="113" t="str">
        <f ca="1">IF(ISERROR(((VLOOKUP(AD93,'X4'!$B:$AZ,42,FALSE))))=TRUE," ",(((VLOOKUP(AD93,'X4'!$B:$AZ,42,FALSE)))))</f>
        <v xml:space="preserve"> </v>
      </c>
      <c r="BA93" s="113" t="str">
        <f ca="1">IF(ISERROR(((VLOOKUP(AD93,'X4'!$B:$AZ,43,FALSE))))=TRUE," ",(((VLOOKUP(AD93,'X4'!$B:$AZ,43,FALSE)))))</f>
        <v xml:space="preserve"> </v>
      </c>
      <c r="BB93" s="113" t="str">
        <f ca="1">IF(ISERROR(((VLOOKUP(AD93,'X4'!$B:$AZ,15,FALSE))))=TRUE," ",(((VLOOKUP(AD93,'X4'!$B:$AZ,15,FALSE)))))</f>
        <v xml:space="preserve"> </v>
      </c>
      <c r="BC93" s="113" t="str">
        <f ca="1">IF(ISERROR(((VLOOKUP(AD93,'X4'!$B:$AZ,14,FALSE))))=TRUE," ",(((VLOOKUP(AD93,'X4'!$B:$AZ,14,FALSE)))))</f>
        <v xml:space="preserve"> </v>
      </c>
      <c r="BD93" s="113" t="str">
        <f ca="1">IF(ISERROR(((VLOOKUP(AD93,'X5'!$B:$AO,6,FALSE))/(VLOOKUP(AD93,'X5'!$B:$AO,7,FALSE))-1))=TRUE," ",(((VLOOKUP(AD93,'X5'!$B:$AO,6,FALSE))/(VLOOKUP(AD93,'X5'!$B:$AO,7,FALSE))-1)))</f>
        <v xml:space="preserve"> </v>
      </c>
      <c r="BE93" s="113" t="str">
        <f ca="1">IF(ISERROR((((VLOOKUP(AD93,'X5'!$B:$G,2,FALSE))-(VLOOKUP(AD93,'X5'!$B:$G,3,FALSE)))*100)/(VLOOKUP(AD93,'X5'!$B:$G,5,FALSE)))=TRUE," ",((((VLOOKUP(AD93,'X5'!$B:$G,2,FALSE))-(VLOOKUP(AD93,'X5'!$B:$G,3,FALSE)))*100)/(VLOOKUP(AD93,'X5'!$B:$G,5,FALSE))))</f>
        <v xml:space="preserve"> </v>
      </c>
      <c r="BF93" s="113" t="str">
        <f ca="1">IF(ISERROR(((VLOOKUP(AD93,'X5'!$B:$AZ,42,FALSE))))=TRUE," ",(((VLOOKUP(AD93,'X5'!$B:$AZ,42,FALSE)))))</f>
        <v xml:space="preserve"> </v>
      </c>
      <c r="BG93" s="113" t="str">
        <f ca="1">IF(ISERROR(((VLOOKUP(AD93,'X5'!$B:$AZ,43,FALSE))))=TRUE," ",(((VLOOKUP(AD93,'X5'!$B:$AZ,43,FALSE)))))</f>
        <v xml:space="preserve"> </v>
      </c>
      <c r="BH93" s="113" t="str">
        <f ca="1">IF(ISERROR(((VLOOKUP(AD93,'X5'!$B:$AZ,15,FALSE))))=TRUE," ",(((VLOOKUP(AD93,'X5'!$B:$AZ,15,FALSE)))))</f>
        <v xml:space="preserve"> </v>
      </c>
      <c r="BI93" s="113" t="str">
        <f ca="1">IF(ISERROR(((VLOOKUP(AD93,'X5'!$B:$AZ,14,FALSE))))=TRUE," ",(((VLOOKUP(AD93,'X5'!$B:$AZ,14,FALSE)))))</f>
        <v xml:space="preserve"> </v>
      </c>
      <c r="BJ93" s="113" t="str">
        <f ca="1">IF(ISERROR(((VLOOKUP(AD93,'X6'!$B:$AO,6,FALSE))/(VLOOKUP(AD93,'X6'!$B:$AO,7,FALSE))-1))=TRUE," ",(((VLOOKUP(AD93,'X6'!$B:$AO,6,FALSE))/(VLOOKUP(AD93,'X6'!$B:$AO,7,FALSE))-1)))</f>
        <v xml:space="preserve"> </v>
      </c>
      <c r="BK93" s="113" t="str">
        <f ca="1">IF(ISERROR((((VLOOKUP(AD93,'X6'!$B:$G,2,FALSE))-(VLOOKUP(AD93,'X6'!$B:$G,3,FALSE)))*100)/(VLOOKUP(AD93,'X6'!$B:$G,5,FALSE)))=TRUE," ",((((VLOOKUP(AD93,'X6'!$B:$G,2,FALSE))-(VLOOKUP(AD93,'X6'!$B:$G,3,FALSE)))*100)/(VLOOKUP(AD93,'X6'!$B:$G,5,FALSE))))</f>
        <v xml:space="preserve"> </v>
      </c>
      <c r="BL93" s="113" t="str">
        <f ca="1">IF(ISERROR(((VLOOKUP(AD93,'X6'!$B:$AZ,42,FALSE))))=TRUE," ",(((VLOOKUP(AD93,'X6'!$B:$AZ,42,FALSE)))))</f>
        <v xml:space="preserve"> </v>
      </c>
      <c r="BM93" s="113" t="str">
        <f ca="1">IF(ISERROR(((VLOOKUP(AD93,'X6'!$B:$AZ,43,FALSE))))=TRUE," ",(((VLOOKUP(AD93,'X6'!$B:$AZ,43,FALSE)))))</f>
        <v xml:space="preserve"> </v>
      </c>
      <c r="BN93" s="113" t="str">
        <f ca="1">IF(ISERROR(((VLOOKUP(AD93,'X6'!$B:$AZ,15,FALSE))))=TRUE," ",(((VLOOKUP(AD93,'X6'!$B:$AZ,15,FALSE)))))</f>
        <v xml:space="preserve"> </v>
      </c>
      <c r="BO93" s="113" t="str">
        <f ca="1">IF(ISERROR(((VLOOKUP(AD93,'X6'!$B:$AZ,14,FALSE))))=TRUE," ",(((VLOOKUP(AD93,'X6'!$B:$AZ,14,FALSE)))))</f>
        <v xml:space="preserve"> </v>
      </c>
      <c r="BP93" s="42">
        <f ca="1">IF(ISERROR(((VLOOKUP(AD93,'X7'!$B:$AO,6,FALSE))/(VLOOKUP(AD93,'X7'!$B:$AO,7,FALSE))-1))=TRUE," ",(((VLOOKUP(AD93,'X7'!$B:$AO,6,FALSE))/(VLOOKUP(AD93,'X7'!$B:$AO,7,FALSE))-1)))</f>
        <v>0.18175372252422606</v>
      </c>
      <c r="BQ93" s="42">
        <f ca="1">IF(ISERROR((((VLOOKUP(AD93,'X7'!$B:$G,2,FALSE))-(VLOOKUP(AD93,'X7'!$B:$G,3,FALSE)))*100)/(VLOOKUP(AD93,'X7'!$B:$G,5,FALSE)))=TRUE," ",((((VLOOKUP(AD93,'X7'!$B:$G,2,FALSE))-(VLOOKUP(AD93,'X7'!$B:$G,3,FALSE)))*100)/(VLOOKUP(AD93,'X7'!$B:$G,5,FALSE))))</f>
        <v>90.909090909090907</v>
      </c>
      <c r="BR93" s="102">
        <f ca="1">IF(ISERROR(((VLOOKUP(AD93,'X7'!$B:$AZ,42,FALSE))))=TRUE," ",(((VLOOKUP(AD93,'X7'!$B:$AZ,42,FALSE)))))</f>
        <v>60.775791682043653</v>
      </c>
      <c r="BS93" s="102">
        <f ca="1">IF(ISERROR(((VLOOKUP(AD93,'X7'!$B:$AZ,43,FALSE))))=TRUE," ",(((VLOOKUP(AD93,'X7'!$B:$AZ,43,FALSE)))))</f>
        <v>66.627938482471166</v>
      </c>
      <c r="BT93" s="102">
        <f ca="1">IF(ISERROR(((VLOOKUP(AD93,'X7'!$B:$AZ,15,FALSE))))=TRUE," ",(((VLOOKUP(AD93,'X7'!$B:$AZ,15,FALSE)))))</f>
        <v>7.4450484519026237</v>
      </c>
      <c r="BU93" s="102">
        <f ca="1">IF(ISERROR(((VLOOKUP(AD93,'X7'!$B:$AZ,14,FALSE))))=TRUE," ",(((VLOOKUP(AD93,'X7'!$B:$AZ,14,FALSE)))))</f>
        <v>17.431192660550462</v>
      </c>
      <c r="BV93" s="102" t="str">
        <f ca="1">IF(ISERROR(((VLOOKUP(AD93,'X8'!$B:$AO,6,FALSE))/(VLOOKUP(AD93,'X8'!$B:$AO,7,FALSE))-1))=TRUE," ",(((VLOOKUP(AD93,'X8'!$B:$AO,6,FALSE))/(VLOOKUP(AD93,'X8'!$B:$AO,7,FALSE))-1)))</f>
        <v xml:space="preserve"> </v>
      </c>
      <c r="BW93" s="102" t="str">
        <f ca="1">IF(ISERROR((((VLOOKUP(AD93,'X8'!$B:$G,2,FALSE))-(VLOOKUP(AD93,'X8'!$B:$G,3,FALSE)))*100)/(VLOOKUP(AD93,'X8'!$B:$G,5,FALSE)))=TRUE," ",((((VLOOKUP(AD93,'X8'!$B:$G,2,FALSE))-(VLOOKUP(AD93,'X8'!$B:$G,3,FALSE)))*100)/(VLOOKUP(AD93,'X8'!$B:$G,5,FALSE))))</f>
        <v xml:space="preserve"> </v>
      </c>
      <c r="BX93" s="102" t="str">
        <f ca="1">IF(ISERROR(((VLOOKUP(AD93,'X8'!$B:$AZ,42,FALSE))))=TRUE," ",(((VLOOKUP(AD93,'X8'!$B:$AZ,42,FALSE)))))</f>
        <v xml:space="preserve"> </v>
      </c>
      <c r="BY93" s="42" t="str">
        <f ca="1">IF(ISERROR(((VLOOKUP(AD93,'X8'!$B:$AZ,43,FALSE))))=TRUE," ",(((VLOOKUP(AD93,'X8'!$B:$AZ,43,FALSE)))))</f>
        <v xml:space="preserve"> </v>
      </c>
      <c r="BZ93" s="42" t="str">
        <f ca="1">IF(ISERROR(((VLOOKUP(AD93,'X8'!$B:$AZ,15,FALSE))))=TRUE," ",(((VLOOKUP(AD93,'X8'!$B:$AZ,15,FALSE)))))</f>
        <v xml:space="preserve"> </v>
      </c>
      <c r="CA93" s="42" t="str">
        <f ca="1">IF(ISERROR(((VLOOKUP(AD93,'X8'!$B:$AZ,14,FALSE))))=TRUE," ",(((VLOOKUP(AD93,'X8'!$B:$AZ,14,FALSE)))))</f>
        <v xml:space="preserve"> </v>
      </c>
      <c r="CB93" s="42" t="str">
        <f ca="1">IF(ISERROR(((VLOOKUP(AD93,'X9'!$B:$AO,6,FALSE))/(VLOOKUP(AD93,'X9'!$B:$AO,7,FALSE))-1))=TRUE," ",(((VLOOKUP(AD93,'X9'!$B:$AO,6,FALSE))/(VLOOKUP(AD93,'X9'!$B:$AO,7,FALSE))-1)))</f>
        <v xml:space="preserve"> </v>
      </c>
      <c r="CC93" s="42" t="str">
        <f ca="1">IF(ISERROR((((VLOOKUP(AD93,'X9'!$B:$G,2,FALSE))-(VLOOKUP(AD93,'X9'!$B:$G,3,FALSE)))*100)/(VLOOKUP(AD93,'X9'!$B:$G,5,FALSE)))=TRUE," ",((((VLOOKUP(AD93,'X9'!$B:$G,2,FALSE))-(VLOOKUP(AD93,'X9'!$B:$G,3,FALSE)))*100)/(VLOOKUP(AD93,'X9'!$B:$G,5,FALSE))))</f>
        <v xml:space="preserve"> </v>
      </c>
      <c r="CD93" s="42" t="str">
        <f ca="1">IF(ISERROR(((VLOOKUP(AD93,'X9'!$B:$AZ,42,FALSE))))=TRUE," ",(((VLOOKUP(AD93,'X9'!$B:$AZ,42,FALSE)))))</f>
        <v xml:space="preserve"> </v>
      </c>
      <c r="CE93" s="42" t="str">
        <f ca="1">IF(ISERROR(((VLOOKUP(AD93,'X9'!$B:$AZ,43,FALSE))))=TRUE," ",(((VLOOKUP(AD93,'X9'!$B:$AZ,43,FALSE)))))</f>
        <v xml:space="preserve"> </v>
      </c>
      <c r="CF93" s="42" t="str">
        <f ca="1">IF(ISERROR(((VLOOKUP(AD93,'X9'!$B:$AZ,15,FALSE))))=TRUE," ",(((VLOOKUP(AD93,'X9'!$B:$AZ,15,FALSE)))))</f>
        <v xml:space="preserve"> </v>
      </c>
      <c r="CG93" s="42" t="str">
        <f ca="1">IF(ISERROR(((VLOOKUP(AD93,'X9'!$B:$AZ,14,FALSE))))=TRUE," ",(((VLOOKUP(AD93,'X9'!$B:$AZ,14,FALSE)))))</f>
        <v xml:space="preserve"> </v>
      </c>
      <c r="CH93" s="42" t="str">
        <f ca="1">IF(ISERROR(((VLOOKUP(AD93,'X10'!$B:$AO,6,FALSE))/(VLOOKUP(AD93,'X10'!$B:$AO,7,FALSE))-1))=TRUE," ",(((VLOOKUP(AD93,'X10'!$B:$AO,6,FALSE))/(VLOOKUP(AD93,'X10'!$B:$AO,7,FALSE))-1)))</f>
        <v xml:space="preserve"> </v>
      </c>
      <c r="CI93" s="42" t="str">
        <f ca="1">IF(ISERROR((((VLOOKUP(AD93,'X10'!$B:$G,2,FALSE))-(VLOOKUP(AD93,'X10'!$B:$G,3,FALSE)))*100)/(VLOOKUP(AD93,'X10'!$B:$G,5,FALSE)))=TRUE," ",((((VLOOKUP(AD93,'X10'!$B:$G,2,FALSE))-(VLOOKUP(AD93,'X10'!$B:$G,3,FALSE)))*100)/(VLOOKUP(AD93,'X10'!$B:$G,5,FALSE))))</f>
        <v xml:space="preserve"> </v>
      </c>
      <c r="CJ93" s="42" t="str">
        <f ca="1">IF(ISERROR(((VLOOKUP(AD93,'X10'!$B:$AZ,42,FALSE))))=TRUE," ",(((VLOOKUP(AD93,'X10'!$B:$AZ,42,FALSE)))))</f>
        <v xml:space="preserve"> </v>
      </c>
      <c r="CK93" s="42" t="str">
        <f ca="1">IF(ISERROR(((VLOOKUP(AD93,'X10'!$B:$AZ,43,FALSE))))=TRUE," ",(((VLOOKUP(AD93,'X10'!$B:$AZ,43,FALSE)))))</f>
        <v xml:space="preserve"> </v>
      </c>
      <c r="CL93" s="42" t="str">
        <f ca="1">IF(ISERROR(((VLOOKUP(AD93,'X10'!$B:$AZ,15,FALSE))))=TRUE," ",(((VLOOKUP(AD93,'X10'!$B:$AZ,15,FALSE)))))</f>
        <v xml:space="preserve"> </v>
      </c>
      <c r="CM93" s="42" t="str">
        <f ca="1">IF(ISERROR(((VLOOKUP(AD93,'X10'!$B:$AZ,14,FALSE))))=TRUE," ",(((VLOOKUP(AD93,'X10'!$B:$AZ,14,FALSE)))))</f>
        <v xml:space="preserve"> </v>
      </c>
      <c r="CN93" s="42" t="str">
        <f ca="1">IF(ISERROR(((VLOOKUP(AD93,'X11'!$B:$AO,6,FALSE))/(VLOOKUP(AD93,'X11'!$B:$AO,7,FALSE))-1))=TRUE," ",(((VLOOKUP(AD93,'X11'!$B:$AO,6,FALSE))/(VLOOKUP(AD93,'X11'!$B:$AO,7,FALSE))-1)))</f>
        <v xml:space="preserve"> </v>
      </c>
      <c r="CO93" s="42" t="str">
        <f ca="1">IF(ISERROR((((VLOOKUP(AD93,'X11'!$B:$G,2,FALSE))-(VLOOKUP(AD93,'X11'!$B:$G,3,FALSE)))*100)/(VLOOKUP(AD93,'X11'!$B:$G,5,FALSE)))=TRUE," ",((((VLOOKUP(AD93,'X11'!$B:$G,2,FALSE))-(VLOOKUP(AD93,'X11'!$B:$G,3,FALSE)))*100)/(VLOOKUP(AD93,'X11'!$B:$G,5,FALSE))))</f>
        <v xml:space="preserve"> </v>
      </c>
      <c r="CP93" s="42" t="str">
        <f ca="1">IF(ISERROR(((VLOOKUP(AD93,'X11'!$B:$AZ,42,FALSE))))=TRUE," ",(((VLOOKUP(AD93,'X11'!$B:$AZ,42,FALSE)))))</f>
        <v xml:space="preserve"> </v>
      </c>
      <c r="CQ93" s="42" t="str">
        <f ca="1">IF(ISERROR(((VLOOKUP(AD93,'X11'!$B:$AZ,43,FALSE))))=TRUE," ",(((VLOOKUP(AD93,'X11'!$B:$AZ,43,FALSE)))))</f>
        <v xml:space="preserve"> </v>
      </c>
      <c r="CR93" s="42" t="str">
        <f ca="1">IF(ISERROR(((VLOOKUP(AD93,'X11'!$B:$AZ,15,FALSE))))=TRUE," ",(((VLOOKUP(AD93,'X11'!$B:$AZ,15,FALSE)))))</f>
        <v xml:space="preserve"> </v>
      </c>
      <c r="CS93" s="42" t="str">
        <f ca="1">IF(ISERROR(((VLOOKUP(AD93,'X11'!$B:$AZ,14,FALSE))))=TRUE," ",(((VLOOKUP(AD93,'X11'!$B:$AZ,14,FALSE)))))</f>
        <v xml:space="preserve"> </v>
      </c>
      <c r="CT93" s="42" t="str">
        <f ca="1">IF(ISERROR(((VLOOKUP(AD93,'X12'!$B:$AO,6,FALSE))/(VLOOKUP(AD93,'X12'!$B:$AO,7,FALSE))-1))=TRUE," ",(((VLOOKUP(AD93,'X12'!$B:$AO,6,FALSE))/(VLOOKUP(AD93,'X12'!$B:$AO,7,FALSE))-1)))</f>
        <v xml:space="preserve"> </v>
      </c>
      <c r="CU93" s="42" t="str">
        <f ca="1">IF(ISERROR((((VLOOKUP(AD93,'X12'!$B:$G,2,FALSE))-(VLOOKUP(AD93,'X12'!$B:$G,3,FALSE)))*100)/(VLOOKUP(AD93,'X12'!$B:$G,5,FALSE)))=TRUE," ",((((VLOOKUP(AD93,'X12'!$B:$G,2,FALSE))-(VLOOKUP(AD93,'X12'!$B:$G,3,FALSE)))*100)/(VLOOKUP(AD93,'X12'!$B:$G,5,FALSE))))</f>
        <v xml:space="preserve"> </v>
      </c>
      <c r="CV93" s="42" t="str">
        <f ca="1">IF(ISERROR(((VLOOKUP(AD93,'X12'!$B:$AZ,42,FALSE))))=TRUE," ",(((VLOOKUP(AD93,'X12'!$B:$AZ,42,FALSE)))))</f>
        <v xml:space="preserve"> </v>
      </c>
      <c r="CW93" s="42" t="str">
        <f ca="1">IF(ISERROR(((VLOOKUP(AD93,'X12'!$B:$AZ,43,FALSE))))=TRUE," ",(((VLOOKUP(AD93,'X12'!$B:$AZ,43,FALSE)))))</f>
        <v xml:space="preserve"> </v>
      </c>
      <c r="CX93" s="42" t="str">
        <f ca="1">IF(ISERROR(((VLOOKUP(AD93,'X12'!$B:$AZ,15,FALSE))))=TRUE," ",(((VLOOKUP(AD93,'X12'!$B:$AZ,15,FALSE)))))</f>
        <v xml:space="preserve"> </v>
      </c>
      <c r="CY93" s="42" t="str">
        <f ca="1">IF(ISERROR(((VLOOKUP(AD93,'X12'!$B:$AZ,14,FALSE))))=TRUE," ",(((VLOOKUP(AD93,'X12'!$B:$AZ,14,FALSE)))))</f>
        <v xml:space="preserve"> </v>
      </c>
      <c r="CZ93" s="42" t="str">
        <f ca="1">IF(ISERROR(((VLOOKUP(AD93,'X13'!$B:$AO,6,FALSE))/(VLOOKUP(AD93,'X13'!$B:$AO,7,FALSE))-1))=TRUE," ",(((VLOOKUP(AD93,'X13'!$B:$AO,6,FALSE))/(VLOOKUP(AD93,'X13'!$B:$AO,7,FALSE))-1)))</f>
        <v xml:space="preserve"> </v>
      </c>
      <c r="DA93" s="42" t="str">
        <f ca="1">IF(ISERROR((((VLOOKUP(AD93,'X13'!$B:$G,2,FALSE))-(VLOOKUP(AD93,'X13'!$B:$G,3,FALSE)))*100)/(VLOOKUP(AD93,'X13'!$B:$G,5,FALSE)))=TRUE," ",((((VLOOKUP(AD93,'X13'!$B:$G,2,FALSE))-(VLOOKUP(AD93,'X13'!$B:$G,3,FALSE)))*100)/(VLOOKUP(AD93,'X13'!$B:$G,5,FALSE))))</f>
        <v xml:space="preserve"> </v>
      </c>
      <c r="DB93" s="42" t="str">
        <f ca="1">IF(ISERROR(((VLOOKUP(AD93,'X13'!$B:$AZ,42,FALSE))))=TRUE," ",(((VLOOKUP(AD93,'X13'!$B:$AZ,42,FALSE)))))</f>
        <v xml:space="preserve"> </v>
      </c>
      <c r="DC93" s="42" t="str">
        <f ca="1">IF(ISERROR(((VLOOKUP(AD93,'X13'!$B:$AZ,43,FALSE))))=TRUE," ",(((VLOOKUP(AD93,'X13'!$B:$AZ,43,FALSE)))))</f>
        <v xml:space="preserve"> </v>
      </c>
      <c r="DD93" s="42" t="str">
        <f ca="1">IF(ISERROR(((VLOOKUP(AD93,'X13'!$B:$AZ,15,FALSE))))=TRUE," ",(((VLOOKUP(AD93,'X13'!$B:$AZ,15,FALSE)))))</f>
        <v xml:space="preserve"> </v>
      </c>
      <c r="DE93" s="42" t="str">
        <f ca="1">IF(ISERROR(((VLOOKUP(AD93,'X13'!$B:$AZ,14,FALSE))))=TRUE," ",(((VLOOKUP(AD93,'X13'!$B:$AZ,14,FALSE)))))</f>
        <v xml:space="preserve"> </v>
      </c>
    </row>
    <row r="94" spans="1:109" ht="14.1" customHeight="1" x14ac:dyDescent="0.2">
      <c r="A94" s="156" t="s">
        <v>1058</v>
      </c>
      <c r="B94" s="122" t="str">
        <f>IF(ISERROR(IF($U$16=1,(VLOOKUP(A94,$AC$89:$AH$125,2,FALSE)),IF((IF($X$1=1,'X1'!B53,(IF($X$1=2,'X2'!B53,(IF($X$1=3,'X3'!B53,(IF($X$1=4,'X4'!B53,(IF($X$1=5,'X5'!B53,(IF($X$1=6,'X6'!B53,(IF($X$1=7,'X7'!B53,(IF($X$1=8,'X8'!B53,(IF($X$1=9,'X9'!B53,(IF($X$1=10,'X10'!B53,(IF($X$1=11,'X11'!B53,(IF($X$1=12,'X12'!B53,'X13'!B53))))))))))))))))))))))))="","",(IF($X$1=1,'X1'!B53,(IF($X$1=2,'X2'!B53,(IF($X$1=3,'X3'!B53,(IF($X$1=4,'X4'!B53,(IF($X$1=5,'X5'!B53,(IF($X$1=6,'X6'!B53,(IF($X$1=7,'X7'!B53,(IF($X$1=8,'X8'!B53,(IF($X$1=9,'X9'!B53,(IF($X$1=10,'X10'!B53,(IF($X$1=11,'X11'!B53,(IF($X$1=12,'X12'!B53,'X13'!B53)))))))))))))))))))))))))))=TRUE," ",(IF($U$16=1,(VLOOKUP(A94,$AC$89:$AH$125,2,FALSE)),IF((IF($X$1=1,'X1'!B53,(IF($X$1=2,'X2'!B53,(IF($X$1=3,'X3'!B53,(IF($X$1=4,'X4'!B53,(IF($X$1=5,'X5'!B53,(IF($X$1=6,'X6'!B53,(IF($X$1=7,'X7'!B53,(IF($X$1=8,'X8'!B53,(IF($X$1=9,'X9'!B53,(IF($X$1=10,'X10'!B53,(IF($X$1=11,'X11'!B53,(IF($X$1=12,'X12'!B53,'X13'!B53))))))))))))))))))))))))="","",(IF($X$1=1,'X1'!B53,(IF($X$1=2,'X2'!B53,(IF($X$1=3,'X3'!B53,(IF($X$1=4,'X4'!B53,(IF($X$1=5,'X5'!B53,(IF($X$1=6,'X6'!B53,(IF($X$1=7,'X7'!B53,(IF($X$1=8,'X8'!B53,(IF($X$1=9,'X9'!B53,(IF($X$1=10,'X10'!B53,(IF($X$1=11,'X11'!B53,(IF($X$1=12,'X12'!B53,'X13'!B53))))))))))))))))))))))))))))</f>
        <v/>
      </c>
      <c r="C94" s="181" t="str">
        <f ca="1">IF(ISERROR(IF($X$1=1,(VLOOKUP(B94,'X1'!$B:$AZ,47,FALSE)),IF($X$1=2,(VLOOKUP(B94,'X2'!$B:$AZ,47,FALSE)),IF($X$1=3,(VLOOKUP(B94,'X3'!$B:$AZ,47,FALSE)),IF($X$1=4,(VLOOKUP(B94,'X4'!$B:$AZ,47,FALSE)),IF($X$1=5,(VLOOKUP(B94,'X5'!$B:$AZ,47,FALSE)),IF($X$1=6,(VLOOKUP(B94,'X6'!$B:$AZ,47,FALSE)),IF($X$1=7,(VLOOKUP(B94,'X7'!$B:$AZ,47,FALSE)),IF($X$1=8,(VLOOKUP(B94,'X8'!$B:$AZ,47,FALSE)),IF($X$1=9,(VLOOKUP(B94,'X9'!$B:$AZ,47,FALSE)),IF($X$1=10,(VLOOKUP(B94,'X10'!$B:$AZ,47,FALSE)),IF($X$1=11,(VLOOKUP(B94,'X11'!$B:$AZ,47,FALSE)),IF($X$1=12,(VLOOKUP(B94,'X12'!$B:$AZ,47,FALSE)),IF($X$1=13,(VLOOKUP(B94,'X13'!$B:$AZ,47,FALSE)),"B"))))))))))))))=TRUE," ",(IF($X$1=1,(VLOOKUP(B94,'X1'!$B:$AZ,47,FALSE)),IF($X$1=2,(VLOOKUP(B94,'X2'!$B:$AZ,47,FALSE)),IF($X$1=3,(VLOOKUP(B94,'X3'!$B:$AZ,47,FALSE)),IF($X$1=4,(VLOOKUP(B94,'X4'!$B:$AZ,47,FALSE)),IF($X$1=5,(VLOOKUP(B94,'X5'!$B:$AZ,47,FALSE)),IF($X$1=6,(VLOOKUP(B94,'X6'!$B:$AZ,47,FALSE)),IF($X$1=7,(VLOOKUP(B94,'X7'!$B:$AZ,47,FALSE)),IF($X$1=8,(VLOOKUP(B94,'X8'!$B:$AZ,47,FALSE)),IF($X$1=9,(VLOOKUP(B94,'X9'!$B:$AZ,47,FALSE)),IF($X$1=10,(VLOOKUP(B94,'X10'!$B:$AZ,47,FALSE)),IF($X$1=11,(VLOOKUP(B94,'X11'!$B:$AZ,47,FALSE)),IF($X$1=12,(VLOOKUP(B94,'X12'!$B:$AZ,47,FALSE)),IF($X$1=13,(VLOOKUP(B94,'X13'!$B:$AZ,47,FALSE)),"B")))))))))))))))</f>
        <v xml:space="preserve"> </v>
      </c>
      <c r="D94" s="181" t="str">
        <f ca="1">IF(ISERROR(IF($X$1=1,(VLOOKUP(B94,'X1'!$B:$AP,41,FALSE)),IF($X$1=2,(VLOOKUP(B94,'X2'!$B:$AP,41,FALSE)),IF($X$1=3,(VLOOKUP(B94,'X3'!$B:$AP,41,FALSE)),IF($X$1=4,(VLOOKUP(B94,'X4'!$B:$AP,41,FALSE)),IF($X$1=5,(VLOOKUP(B94,'X5'!$B:$AP,41,FALSE)),IF($X$1=6,(VLOOKUP(B94,'X6'!$B:$AP,41,FALSE)),IF($X$1=7,(VLOOKUP(B94,'X7'!$B:$AP,41,FALSE)),IF($X$1=8,(VLOOKUP(B94,'X8'!$B:$AP,41,FALSE)),IF($X$1=9,(VLOOKUP(B94,'X9'!$B:$AP,41,FALSE)),IF($X$1=10,(VLOOKUP(B94,'X10'!$B:$AP,41,FALSE)),IF($X$1=11,(VLOOKUP(B94,'X11'!$B:$AP,41,FALSE)),IF($X$1=12,(VLOOKUP(B94,'X12'!$B:$AP,41,FALSE)),IF($X$1=13,(VLOOKUP(B94,'X13'!$B:$AP,41,FALSE)),"B"))))))))))))))=TRUE," ",(IF($X$1=1,(VLOOKUP(B94,'X1'!$B:$AP,41,FALSE)),IF($X$1=2,(VLOOKUP(B94,'X2'!$B:$AP,41,FALSE)),IF($X$1=3,(VLOOKUP(B94,'X3'!$B:$AP,41,FALSE)),IF($X$1=4,(VLOOKUP(B94,'X4'!$B:$AP,41,FALSE)),IF($X$1=5,(VLOOKUP(B94,'X5'!$B:$AP,41,FALSE)),IF($X$1=6,(VLOOKUP(B94,'X6'!$B:$AP,41,FALSE)),IF($X$1=7,(VLOOKUP(B94,'X7'!$B:$AP,41,FALSE)),IF($X$1=8,(VLOOKUP(B94,'X8'!$B:$AP,41,FALSE)),IF($X$1=9,(VLOOKUP(B94,'X9'!$B:$AP,41,FALSE)),IF($X$1=10,(VLOOKUP(B94,'X10'!$B:$AP,41,FALSE)),IF($X$1=11,(VLOOKUP(B94,'X11'!$B:$AP,41,FALSE)),IF($X$1=12,(VLOOKUP(B94,'X12'!$B:$AP,41,FALSE)),IF($X$1=13,(VLOOKUP(B94,'X13'!$B:$AP,41,FALSE)),"B")))))))))))))))</f>
        <v xml:space="preserve"> </v>
      </c>
      <c r="E94" s="182" t="str">
        <f ca="1">IF(ISERROR(IF($X$1=1,(VLOOKUP(B94,'X1'!$B:$AP,7,FALSE)),IF($X$1=2,(VLOOKUP(B94,'X2'!$B:$AP,7,FALSE)),IF($X$1=3,(VLOOKUP(B94,'X3'!$B:$AP,7,FALSE)),IF($X$1=4,(VLOOKUP(B94,'X4'!$B:$AP,7,FALSE)),IF($X$1=5,(VLOOKUP(B94,'X5'!$B:$AP,7,FALSE)),IF($X$1=6,(VLOOKUP(B94,'X6'!$B:$AP,7,FALSE)),IF($X$1=7,(VLOOKUP(B94,'X7'!$B:$AP,7,FALSE)),IF($X$1=8,(VLOOKUP(B94,'X8'!$B:$AP,7,FALSE)),IF($X$1=9,(VLOOKUP(B94,'X9'!$B:$AP,7,FALSE)),IF($X$1=10,(VLOOKUP(B94,'X10'!$B:$AP,7,FALSE)),IF($X$1=11,(VLOOKUP(B94,'X11'!$B:$AP,7,FALSE)),IF($X$1=12,(VLOOKUP(B94,'X12'!$B:$AP,7,FALSE)),IF($X$1=13,(VLOOKUP(B94,'X13'!$B:$AP,7,FALSE)),"B"))))))))))))))=TRUE," ",(IF($X$1=1,(VLOOKUP(B94,'X1'!$B:$AP,7,FALSE)),IF($X$1=2,(VLOOKUP(B94,'X2'!$B:$AP,7,FALSE)),IF($X$1=3,(VLOOKUP(B94,'X3'!$B:$AP,7,FALSE)),IF($X$1=4,(VLOOKUP(B94,'X4'!$B:$AP,7,FALSE)),IF($X$1=5,(VLOOKUP(B94,'X5'!$B:$AP,7,FALSE)),IF($X$1=6,(VLOOKUP(B94,'X6'!$B:$AP,7,FALSE)),IF($X$1=7,(VLOOKUP(B94,'X7'!$B:$AP,7,FALSE)),IF($X$1=8,(VLOOKUP(B94,'X8'!$B:$AP,7,FALSE)),IF($X$1=9,(VLOOKUP(B94,'X9'!$B:$AP,7,FALSE)),IF($X$1=10,(VLOOKUP(B94,'X10'!$B:$AP,7,FALSE)),IF($X$1=11,(VLOOKUP(B94,'X11'!$B:$AP,7,FALSE)),IF($X$1=12,(VLOOKUP(B94,'X12'!$B:$AP,7,FALSE)),IF($X$1=13,(VLOOKUP(B94,'X13'!$B:$AP,7,FALSE)),"B")))))))))))))))</f>
        <v xml:space="preserve"> </v>
      </c>
      <c r="F94" s="182" t="str">
        <f ca="1">IF(ISERROR(IF((IF($X$1=1,(VLOOKUP(B94,'X1'!$B:$AO,6,FALSE)),(IF($X$1=2,(VLOOKUP(B94,'X2'!$B:$AO,6,FALSE)),(IF($X$1=3,(VLOOKUP(B94,'X3'!$B:$AO,6,FALSE)),(IF($X$1=4,(VLOOKUP(B94,'X4'!$B:$AO,6,FALSE)),(IF($X$1=5,(VLOOKUP(B94,'X5'!$B:$AO,6,FALSE)),(IF($X$1=6,(VLOOKUP(B94,'X6'!$B:$AO,6,FALSE)),(IF($X$1=7,(VLOOKUP(B94,'X7'!$B:$AO,6,FALSE)),(IF($X$1=8,(VLOOKUP(B94,'X8'!$B:$AO,6,FALSE)),(IF($X$1=9,(VLOOKUP(B94,'X9'!$B:$AO,6,FALSE)),(IF($X$1=10,(VLOOKUP(B94,'X10'!$B:$AO,6,FALSE)),(IF($X$1=11,(VLOOKUP(B94,'X11'!$B:$AO,6,FALSE)),(IF($X$1=12,(VLOOKUP(B94,'X12'!$B:$AO,6,FALSE)),(VLOOKUP(B94,'X13'!$B:$AO,6,FALSE))))))))))))))))))))))))))=$V$1," ",(IF($X$1=1,(VLOOKUP(B94,'X1'!$B:$AO,6,FALSE)),(IF($X$1=2,(VLOOKUP(B94,'X2'!$B:$AO,6,FALSE)),(IF($X$1=3,(VLOOKUP(B94,'X3'!$B:$AO,6,FALSE)),(IF($X$1=4,(VLOOKUP(B94,'X4'!$B:$AO,6,FALSE)),(IF($X$1=5,(VLOOKUP(B94,'X5'!$B:$AO,6,FALSE)),(IF($X$1=6,(VLOOKUP(B94,'X6'!$B:$AO,6,FALSE)),(IF($X$1=7,(VLOOKUP(B94,'X7'!$B:$AO,6,FALSE)),(IF($X$1=8,(VLOOKUP(B94,'X8'!$B:$AO,6,FALSE)),(IF($X$1=9,(VLOOKUP(B94,'X9'!$B:$AO,6,FALSE)),(IF($X$1=10,(VLOOKUP(B94,'X10'!$B:$AO,6,FALSE)),(IF($X$1=11,(VLOOKUP(B94,'X11'!$B:$AO,6,FALSE)),(IF($X$1=12,(VLOOKUP(B94,'X12'!$B:$AO,6,FALSE)),(VLOOKUP(B94,'X13'!$B:$AO,6,FALSE))))))))))))))))))))))))))))=TRUE," ",(IF((IF($X$1=1,(VLOOKUP(B94,'X1'!$B:$AO,6,FALSE)),(IF($X$1=2,(VLOOKUP(B94,'X2'!$B:$AO,6,FALSE)),(IF($X$1=3,(VLOOKUP(B94,'X3'!$B:$AO,6,FALSE)),(IF($X$1=4,(VLOOKUP(B94,'X4'!$B:$AO,6,FALSE)),(IF($X$1=5,(VLOOKUP(B94,'X5'!$B:$AO,6,FALSE)),(IF($X$1=6,(VLOOKUP(B94,'X6'!$B:$AO,6,FALSE)),(IF($X$1=7,(VLOOKUP(B94,'X7'!$B:$AO,6,FALSE)),(IF($X$1=8,(VLOOKUP(B94,'X8'!$B:$AO,6,FALSE)),(IF($X$1=9,(VLOOKUP(B94,'X9'!$B:$AO,6,FALSE)),(IF($X$1=10,(VLOOKUP(B94,'X10'!$B:$AO,6,FALSE)),(IF($X$1=11,(VLOOKUP(B94,'X11'!$B:$AO,6,FALSE)),(IF($X$1=12,(VLOOKUP(B94,'X12'!$B:$AO,6,FALSE)),(VLOOKUP(B94,'X13'!$B:$AO,6,FALSE))))))))))))))))))))))))))=$V$1," ",(IF($X$1=1,(VLOOKUP(B94,'X1'!$B:$AO,6,FALSE)),(IF($X$1=2,(VLOOKUP(B94,'X2'!$B:$AO,6,FALSE)),(IF($X$1=3,(VLOOKUP(B94,'X3'!$B:$AO,6,FALSE)),(IF($X$1=4,(VLOOKUP(B94,'X4'!$B:$AO,6,FALSE)),(IF($X$1=5,(VLOOKUP(B94,'X5'!$B:$AO,6,FALSE)),(IF($X$1=6,(VLOOKUP(B94,'X6'!$B:$AO,6,FALSE)),(IF($X$1=7,(VLOOKUP(B94,'X7'!$B:$AO,6,FALSE)),(IF($X$1=8,(VLOOKUP(B94,'X8'!$B:$AO,6,FALSE)),(IF($X$1=9,(VLOOKUP(B94,'X9'!$B:$AO,6,FALSE)),(IF($X$1=10,(VLOOKUP(B94,'X10'!$B:$AO,6,FALSE)),(IF($X$1=11,(VLOOKUP(B94,'X11'!$B:$AO,6,FALSE)),(IF($X$1=12,(VLOOKUP(B94,'X12'!$B:$AO,6,FALSE)),(VLOOKUP(B94,'X13'!$B:$AO,6,FALSE)))))))))))))))))))))))))))))</f>
        <v xml:space="preserve"> </v>
      </c>
      <c r="G94" s="182" t="str">
        <f ca="1">IF(ISERROR(IF($X$1=1,(VLOOKUP(B94,'X1'!$B:$AZ,44,FALSE)),IF($X$1=2,(VLOOKUP(B94,'X2'!$B:$AZ,44,FALSE)),IF($X$1=3,(VLOOKUP(B94,'X3'!$B:$AZ,44,FALSE)),IF($X$1=4,(VLOOKUP(B94,'X4'!$B:$AZ,44,FALSE)),IF($X$1=5,(VLOOKUP(B94,'X5'!$B:$AZ,44,FALSE)),IF($X$1=6,(VLOOKUP(B94,'X6'!$B:$AZ,44,FALSE)),IF($X$1=7,(VLOOKUP(B94,'X7'!$B:$AZ,44,FALSE)),IF($X$1=8,(VLOOKUP(B94,'X8'!$B:$AZ,44,FALSE)),IF($X$1=9,(VLOOKUP(B94,'X9'!$B:$AZ,44,FALSE)),IF($X$1=10,(VLOOKUP(B94,'X10'!$B:$AZ,44,FALSE)),IF($X$1=11,(VLOOKUP(B94,'X11'!$B:$AZ,44,FALSE)),IF($X$1=12,(VLOOKUP(B94,'X12'!$B:$AZ,44,FALSE)),IF($X$1=13,(VLOOKUP(B94,'X13'!$B:$AZ,44,FALSE)),"B"))))))))))))))=TRUE," ",(IF($X$1=1,(VLOOKUP(B94,'X1'!$B:$AZ,44,FALSE)),IF($X$1=2,(VLOOKUP(B94,'X2'!$B:$AZ,44,FALSE)),IF($X$1=3,(VLOOKUP(B94,'X3'!$B:$AZ,44,FALSE)),IF($X$1=4,(VLOOKUP(B94,'X4'!$B:$AZ,44,FALSE)),IF($X$1=5,(VLOOKUP(B94,'X5'!$B:$AZ,44,FALSE)),IF($X$1=6,(VLOOKUP(B94,'X6'!$B:$AZ,44,FALSE)),IF($X$1=7,(VLOOKUP(B94,'X7'!$B:$AZ,44,FALSE)),IF($X$1=8,(VLOOKUP(B94,'X8'!$B:$AZ,44,FALSE)),IF($X$1=9,(VLOOKUP(B94,'X9'!$B:$AZ,44,FALSE)),IF($X$1=10,(VLOOKUP(B94,'X10'!$B:$AZ,44,FALSE)),IF($X$1=11,(VLOOKUP(B94,'X11'!$B:$AZ,44,FALSE)),IF($X$1=12,(VLOOKUP(B94,'X12'!$B:$AZ,44,FALSE)),IF($X$1=13,(VLOOKUP(B94,'X13'!$B:$AZ,44,FALSE)),"B")))))))))))))))</f>
        <v xml:space="preserve"> </v>
      </c>
      <c r="H94" s="182" t="str">
        <f ca="1">IF(ISERROR(IF($X$1=1,(VLOOKUP(B94,'X1'!$B:$AZ,8,FALSE)),IF($X$1=2,(VLOOKUP(B94,'X2'!$B:$AZ,8,FALSE)),IF($X$1=3,(VLOOKUP(B94,'X3'!$B:$AZ,8,FALSE)),IF($X$1=4,(VLOOKUP(B94,'X4'!$B:$AZ,8,FALSE)),IF($X$1=5,(VLOOKUP(B94,'X5'!$B:$AZ,8,FALSE)),IF($X$1=6,(VLOOKUP(B94,'X6'!$B:$AZ,8,FALSE)),IF($X$1=7,(VLOOKUP(B94,'X7'!$B:$AZ,8,FALSE)),IF($X$1=8,(VLOOKUP(B94,'X8'!$B:$AZ,8,FALSE)),IF($X$1=9,(VLOOKUP(B94,'X9'!$B:$AZ,8,FALSE)),IF($X$1=10,(VLOOKUP(B94,'X10'!$B:$AZ,8,FALSE)),IF($X$1=11,(VLOOKUP(B94,'X11'!$B:$AZ,8,FALSE)),IF($X$1=12,(VLOOKUP(B94,'X12'!$B:$AZ,8,FALSE)),IF($X$1=13,(VLOOKUP(B94,'X13'!$B:$AZ,8,FALSE)),"B"))))))))))))))=TRUE," ",(IF($X$1=1,(VLOOKUP(B94,'X1'!$B:$AZ,8,FALSE)),IF($X$1=2,(VLOOKUP(B94,'X2'!$B:$AZ,8,FALSE)),IF($X$1=3,(VLOOKUP(B94,'X3'!$B:$AZ,8,FALSE)),IF($X$1=4,(VLOOKUP(B94,'X4'!$B:$AZ,8,FALSE)),IF($X$1=5,(VLOOKUP(B94,'X5'!$B:$AZ,8,FALSE)),IF($X$1=6,(VLOOKUP(B94,'X6'!$B:$AZ,8,FALSE)),IF($X$1=7,(VLOOKUP(B94,'X7'!$B:$AZ,8,FALSE)),IF($X$1=8,(VLOOKUP(B94,'X8'!$B:$AZ,8,FALSE)),IF($X$1=9,(VLOOKUP(B94,'X9'!$B:$AZ,8,FALSE)),IF($X$1=10,(VLOOKUP(B94,'X10'!$B:$AZ,8,FALSE)),IF($X$1=11,(VLOOKUP(B94,'X11'!$B:$AZ,8,FALSE)),IF($X$1=12,(VLOOKUP(B94,'X12'!$B:$AZ,8,FALSE)),IF($X$1=13,(VLOOKUP(B94,'X13'!$B:$AZ,8,FALSE)),"B")))))))))))))))</f>
        <v xml:space="preserve"> </v>
      </c>
      <c r="I94" s="183" t="str">
        <f ca="1">IF(ISERROR(IF($X$1=1,(VLOOKUP(B94,'X1'!$B:$AZ,2,FALSE)),IF($X$1=2,(VLOOKUP(B94,'X2'!$B:$AZ,2,FALSE)),IF($X$1=3,(VLOOKUP(B94,'X3'!$B:$AZ,2,FALSE)),IF($X$1=4,(VLOOKUP(B94,'X4'!$B:$AZ,2,FALSE)),IF($X$1=5,(VLOOKUP(B94,'X5'!$B:$AZ,2,FALSE)),IF($X$1=6,(VLOOKUP(B94,'X6'!$B:$AZ,2,FALSE)),IF($X$1=7,(VLOOKUP(B94,'X7'!$B:$AZ,2,FALSE)),IF($X$1=8,(VLOOKUP(B94,'X8'!$B:$AZ,2,FALSE)),IF($X$1=9,(VLOOKUP(B94,'X9'!$B:$AZ,2,FALSE)),IF($X$1=10,(VLOOKUP(B94,'X10'!$B:$AZ,2,FALSE)),IF($X$1=11,(VLOOKUP(B94,'X11'!$B:$AZ,2,FALSE)),IF($X$1=12,(VLOOKUP(B94,'X12'!$B:$AZ,2,FALSE)),IF($X$1=13,(VLOOKUP(B94,'X13'!$B:$AZ,2,FALSE)),"B"))))))))))))))=TRUE," ",(IF($X$1=1,(VLOOKUP(B94,'X1'!$B:$AZ,2,FALSE)),IF($X$1=2,(VLOOKUP(B94,'X2'!$B:$AZ,2,FALSE)),IF($X$1=3,(VLOOKUP(B94,'X3'!$B:$AZ,2,FALSE)),IF($X$1=4,(VLOOKUP(B94,'X4'!$B:$AZ,2,FALSE)),IF($X$1=5,(VLOOKUP(B94,'X5'!$B:$AZ,2,FALSE)),IF($X$1=6,(VLOOKUP(B94,'X6'!$B:$AZ,2,FALSE)),IF($X$1=7,(VLOOKUP(B94,'X7'!$B:$AZ,2,FALSE)),IF($X$1=8,(VLOOKUP(B94,'X8'!$B:$AZ,2,FALSE)),IF($X$1=9,(VLOOKUP(B94,'X9'!$B:$AZ,2,FALSE)),IF($X$1=10,(VLOOKUP(B94,'X10'!$B:$AZ,2,FALSE)),IF($X$1=11,(VLOOKUP(B94,'X11'!$B:$AZ,2,FALSE)),IF($X$1=12,(VLOOKUP(B94,'X12'!$B:$AZ,2,FALSE)),IF($X$1=13,(VLOOKUP(B94,'X13'!$B:$AZ,2,FALSE)),"B")))))))))))))))</f>
        <v xml:space="preserve"> </v>
      </c>
      <c r="J94" s="183" t="str">
        <f ca="1">IF(ISERROR(IF($X$1=1,(VLOOKUP(B94,'X1'!$B:$AZ,3,FALSE)),IF($X$1=2,(VLOOKUP(B94,'X2'!$B:$AZ,3,FALSE)),IF($X$1=3,(VLOOKUP(B94,'X3'!$B:$AZ,3,FALSE)),IF($X$1=4,(VLOOKUP(B94,'X4'!$B:$AZ,3,FALSE)),IF($X$1=5,(VLOOKUP(B94,'X5'!$B:$AZ,3,FALSE)),IF($X$1=6,(VLOOKUP(B94,'X6'!$B:$AZ,3,FALSE)),IF($X$1=7,(VLOOKUP(B94,'X7'!$B:$AZ,3,FALSE)),IF($X$1=8,(VLOOKUP(B94,'X8'!$B:$AZ,3,FALSE)),IF($X$1=9,(VLOOKUP(B94,'X9'!$B:$AZ,3,FALSE)),IF($X$1=10,(VLOOKUP(B94,'X10'!$B:$AZ,3,FALSE)),IF($X$1=11,(VLOOKUP(B94,'X11'!$B:$AZ,3,FALSE)),IF($X$1=12,(VLOOKUP(B94,'X12'!$B:$AZ,3,FALSE)),IF($X$1=13,(VLOOKUP(B94,'X13'!$B:$AZ,3,FALSE)),"B"))))))))))))))=TRUE," ",(IF($X$1=1,(VLOOKUP(B94,'X1'!$B:$AZ,3,FALSE)),IF($X$1=2,(VLOOKUP(B94,'X2'!$B:$AZ,3,FALSE)),IF($X$1=3,(VLOOKUP(B94,'X3'!$B:$AZ,3,FALSE)),IF($X$1=4,(VLOOKUP(B94,'X4'!$B:$AZ,3,FALSE)),IF($X$1=5,(VLOOKUP(B94,'X5'!$B:$AZ,3,FALSE)),IF($X$1=6,(VLOOKUP(B94,'X6'!$B:$AZ,3,FALSE)),IF($X$1=7,(VLOOKUP(B94,'X7'!$B:$AZ,3,FALSE)),IF($X$1=8,(VLOOKUP(B94,'X8'!$B:$AZ,3,FALSE)),IF($X$1=9,(VLOOKUP(B94,'X9'!$B:$AZ,3,FALSE)),IF($X$1=10,(VLOOKUP(B94,'X10'!$B:$AZ,3,FALSE)),IF($X$1=11,(VLOOKUP(B94,'X11'!$B:$AZ,3,FALSE)),IF($X$1=12,(VLOOKUP(B94,'X12'!$B:$AZ,3,FALSE)),IF($X$1=13,(VLOOKUP(B94,'X13'!$B:$AZ,3,FALSE)),"B")))))))))))))))</f>
        <v xml:space="preserve"> </v>
      </c>
      <c r="K94" s="183" t="str">
        <f ca="1">IF(ISERROR(IF($X$1=1,(VLOOKUP(B94,'X1'!$B:$AZ,5,FALSE)),IF($X$1=2,(VLOOKUP(B94,'X2'!$B:$AZ,5,FALSE)),IF($X$1=3,(VLOOKUP(B94,'X3'!$B:$AZ,5,FALSE)),IF($X$1=4,(VLOOKUP(B94,'X4'!$B:$AZ,5,FALSE)),IF($X$1=5,(VLOOKUP(B94,'X5'!$B:$AZ,5,FALSE)),IF($X$1=6,(VLOOKUP(B94,'X6'!$B:$AZ,5,FALSE)),IF($X$1=7,(VLOOKUP(B94,'X7'!$B:$AZ,5,FALSE)),IF($X$1=8,(VLOOKUP(B94,'X8'!$B:$AZ,5,FALSE)),IF($X$1=9,(VLOOKUP(B94,'X9'!$B:$AZ,5,FALSE)),IF($X$1=10,(VLOOKUP(B94,'X10'!$B:$AZ,5,FALSE)),IF($X$1=11,(VLOOKUP(B94,'X11'!$B:$AZ,5,FALSE)),IF($X$1=12,(VLOOKUP(B94,'X12'!$B:$AZ,5,FALSE)),IF($X$1=13,(VLOOKUP(B94,'X13'!$B:$AZ,5,FALSE)),"B"))))))))))))))=TRUE," ",(IF($X$1=1,(VLOOKUP(B94,'X1'!$B:$AZ,5,FALSE)),IF($X$1=2,(VLOOKUP(B94,'X2'!$B:$AZ,5,FALSE)),IF($X$1=3,(VLOOKUP(B94,'X3'!$B:$AZ,5,FALSE)),IF($X$1=4,(VLOOKUP(B94,'X4'!$B:$AZ,5,FALSE)),IF($X$1=5,(VLOOKUP(B94,'X5'!$B:$AZ,5,FALSE)),IF($X$1=6,(VLOOKUP(B94,'X6'!$B:$AZ,5,FALSE)),IF($X$1=7,(VLOOKUP(B94,'X7'!$B:$AZ,5,FALSE)),IF($X$1=8,(VLOOKUP(B94,'X8'!$B:$AZ,5,FALSE)),IF($X$1=9,(VLOOKUP(B94,'X9'!$B:$AZ,5,FALSE)),IF($X$1=10,(VLOOKUP(B94,'X10'!$B:$AZ,5,FALSE)),IF($X$1=11,(VLOOKUP(B94,'X11'!$B:$AZ,5,FALSE)),IF($X$1=12,(VLOOKUP(B94,'X12'!$B:$AZ,5,FALSE)),IF($X$1=13,(VLOOKUP(B94,'X13'!$B:$AZ,5,FALSE)),"B")))))))))))))))</f>
        <v xml:space="preserve"> </v>
      </c>
      <c r="L94" s="184" t="str">
        <f ca="1">IF(ISERROR(IF($X$1=1,(VLOOKUP(B94,'X1'!$B:$AZ,9,FALSE)),IF($X$1=2,(VLOOKUP(B94,'X2'!$B:$AZ,9,FALSE)),IF($X$1=3,(VLOOKUP(B94,'X3'!$B:$AZ,9,FALSE)),IF($X$1=4,(VLOOKUP(B94,'X4'!$B:$AZ,9,FALSE)),IF($X$1=5,(VLOOKUP(B94,'X5'!$B:$AZ,9,FALSE)),IF($X$1=6,(VLOOKUP(B94,'X6'!$B:$AZ,9,FALSE)),IF($X$1=7,(VLOOKUP(B94,'X7'!$B:$AZ,9,FALSE)),IF($X$1=8,(VLOOKUP(B94,'X8'!$B:$AZ,9,FALSE)),IF($X$1=9,(VLOOKUP(B94,'X9'!$B:$AZ,9,FALSE)),IF($X$1=10,(VLOOKUP(B94,'X10'!$B:$AZ,9,FALSE)),IF($X$1=11,(VLOOKUP(B94,'X11'!$B:$AZ,9,FALSE)),IF($X$1=12,(VLOOKUP(B94,'X12'!$B:$AZ,9,FALSE)),IF($X$1=13,(VLOOKUP(B94,'X13'!$B:$AZ,9,FALSE)),"B"))))))))))))))=TRUE," ",(IF($X$1=1,(VLOOKUP(B94,'X1'!$B:$AZ,9,FALSE)),IF($X$1=2,(VLOOKUP(B94,'X2'!$B:$AZ,9,FALSE)),IF($X$1=3,(VLOOKUP(B94,'X3'!$B:$AZ,9,FALSE)),IF($X$1=4,(VLOOKUP(B94,'X4'!$B:$AZ,9,FALSE)),IF($X$1=5,(VLOOKUP(B94,'X5'!$B:$AZ,9,FALSE)),IF($X$1=6,(VLOOKUP(B94,'X6'!$B:$AZ,9,FALSE)),IF($X$1=7,(VLOOKUP(B94,'X7'!$B:$AZ,9,FALSE)),IF($X$1=8,(VLOOKUP(B94,'X8'!$B:$AZ,9,FALSE)),IF($X$1=9,(VLOOKUP(B94,'X9'!$B:$AZ,9,FALSE)),IF($X$1=10,(VLOOKUP(B94,'X10'!$B:$AZ,9,FALSE)),IF($X$1=11,(VLOOKUP(B94,'X11'!$B:$AZ,9,FALSE)),IF($X$1=12,(VLOOKUP(B94,'X12'!$B:$AZ,9,FALSE)),IF($X$1=13,(VLOOKUP(B94,'X13'!$B:$AZ,9,FALSE)),"B")))))))))))))))</f>
        <v xml:space="preserve"> </v>
      </c>
      <c r="M94" s="184" t="str">
        <f ca="1">IF(ISERROR(IF($X$1=1,(VLOOKUP(B94,'X1'!$B:$AZ,10,FALSE)),IF($X$1=2,(VLOOKUP(B94,'X2'!$B:$AZ,10,FALSE)),IF($X$1=3,(VLOOKUP(B94,'X3'!$B:$AZ,10,FALSE)),IF($X$1=4,(VLOOKUP(B94,'X4'!$B:$AZ,10,FALSE)),IF($X$1=5,(VLOOKUP(B94,'X5'!$B:$AZ,10,FALSE)),IF($X$1=6,(VLOOKUP(B94,'X6'!$B:$AZ,10,FALSE)),IF($X$1=7,(VLOOKUP(B94,'X7'!$B:$AZ,10,FALSE)),IF($X$1=8,(VLOOKUP(B94,'X8'!$B:$AZ,10,FALSE)),IF($X$1=9,(VLOOKUP(B94,'X9'!$B:$AZ,10,FALSE)),IF($X$1=10,(VLOOKUP(B94,'X10'!$B:$AZ,10,FALSE)),IF($X$1=11,(VLOOKUP(B94,'X11'!$B:$AZ,10,FALSE)),IF($X$1=12,(VLOOKUP(B94,'X12'!$B:$AZ,10,FALSE)),IF($X$1=13,(VLOOKUP(B94,'X13'!$B:$AZ,10,FALSE)),"B"))))))))))))))=TRUE," ",(IF($X$1=1,(VLOOKUP(B94,'X1'!$B:$AZ,10,FALSE)),IF($X$1=2,(VLOOKUP(B94,'X2'!$B:$AZ,10,FALSE)),IF($X$1=3,(VLOOKUP(B94,'X3'!$B:$AZ,10,FALSE)),IF($X$1=4,(VLOOKUP(B94,'X4'!$B:$AZ,10,FALSE)),IF($X$1=5,(VLOOKUP(B94,'X5'!$B:$AZ,10,FALSE)),IF($X$1=6,(VLOOKUP(B94,'X6'!$B:$AZ,10,FALSE)),IF($X$1=7,(VLOOKUP(B94,'X7'!$B:$AZ,10,FALSE)),IF($X$1=8,(VLOOKUP(B94,'X8'!$B:$AZ,10,FALSE)),IF($X$1=9,(VLOOKUP(B94,'X9'!$B:$AZ,10,FALSE)),IF($X$1=10,(VLOOKUP(B94,'X10'!$B:$AZ,10,FALSE)),IF($X$1=11,(VLOOKUP(B94,'X11'!$B:$AZ,10,FALSE)),IF($X$1=12,(VLOOKUP(B94,'X12'!$B:$AZ,10,FALSE)),IF($X$1=13,(VLOOKUP(B94,'X13'!$B:$AZ,10,FALSE)),"B")))))))))))))))</f>
        <v xml:space="preserve"> </v>
      </c>
      <c r="N94" s="185" t="str">
        <f ca="1">IF(ISERROR(IF($X$1=1,(VLOOKUP(B94,'X1'!$B:$AZ,45,FALSE)),IF($X$1=2,(VLOOKUP(B94,'X2'!$B:$AZ,45,FALSE)),IF($X$1=3,(VLOOKUP(B94,'X3'!$B:$AZ,45,FALSE)),IF($X$1=4,(VLOOKUP(B94,'X4'!$B:$AZ,45,FALSE)),IF($X$1=5,(VLOOKUP(B94,'X5'!$B:$AZ,45,FALSE)),IF($X$1=6,(VLOOKUP(B94,'X6'!$B:$AZ,45,FALSE)),IF($X$1=7,(VLOOKUP(B94,'X7'!$B:$AZ,45,FALSE)),IF($X$1=8,(VLOOKUP(B94,'X8'!$B:$AZ,45,FALSE)),IF($X$1=9,(VLOOKUP(B94,'X9'!$B:$AZ,45,FALSE)),IF($X$1=10,(VLOOKUP(B94,'X10'!$B:$AZ,45,FALSE)),IF($X$1=11,(VLOOKUP(B94,'X11'!$B:$AZ,45,FALSE)),IF($X$1=12,(VLOOKUP(B94,'X12'!$B:$AZ,45,FALSE)),IF($X$1=13,(VLOOKUP(B94,'X13'!$B:$AZ,45,FALSE)),"B"))))))))))))))=TRUE," ",(IF($X$1=1,(VLOOKUP(B94,'X1'!$B:$AZ,45,FALSE)),IF($X$1=2,(VLOOKUP(B94,'X2'!$B:$AZ,45,FALSE)),IF($X$1=3,(VLOOKUP(B94,'X3'!$B:$AZ,45,FALSE)),IF($X$1=4,(VLOOKUP(B94,'X4'!$B:$AZ,45,FALSE)),IF($X$1=5,(VLOOKUP(B94,'X5'!$B:$AZ,45,FALSE)),IF($X$1=6,(VLOOKUP(B94,'X6'!$B:$AZ,45,FALSE)),IF($X$1=7,(VLOOKUP(B94,'X7'!$B:$AZ,45,FALSE)),IF($X$1=8,(VLOOKUP(B94,'X8'!$B:$AZ,45,FALSE)),IF($X$1=9,(VLOOKUP(B94,'X9'!$B:$AZ,45,FALSE)),IF($X$1=10,(VLOOKUP(B94,'X10'!$B:$AZ,45,FALSE)),IF($X$1=11,(VLOOKUP(B94,'X11'!$B:$AZ,45,FALSE)),IF($X$1=12,(VLOOKUP(B94,'X12'!$B:$AZ,45,FALSE)),IF($X$1=13,(VLOOKUP(B94,'X13'!$B:$AZ,45,FALSE)),"B")))))))))))))))</f>
        <v xml:space="preserve"> </v>
      </c>
      <c r="O94" s="184" t="str">
        <f ca="1">IF(ISERROR(IF($X$1=1,(VLOOKUP(B94,'X1'!$B:$AZ,11,FALSE)),IF($X$1=2,(VLOOKUP(B94,'X2'!$B:$AZ,11,FALSE)),IF($X$1=3,(VLOOKUP(B94,'X3'!$B:$AZ,11,FALSE)),IF($X$1=4,(VLOOKUP(B94,'X4'!$B:$AZ,11,FALSE)),IF($X$1=5,(VLOOKUP(B94,'X5'!$B:$AZ,11,FALSE)),IF($X$1=6,(VLOOKUP(B94,'X6'!$B:$AZ,11,FALSE)),IF($X$1=7,(VLOOKUP(B94,'X7'!$B:$AZ,11,FALSE)),IF($X$1=8,(VLOOKUP(B94,'X8'!$B:$AZ,11,FALSE)),IF($X$1=9,(VLOOKUP(B94,'X9'!$B:$AZ,11,FALSE)),IF($X$1=10,(VLOOKUP(B94,'X10'!$B:$AZ,11,FALSE)),IF($X$1=11,(VLOOKUP(B94,'X11'!$B:$AZ,11,FALSE)),IF($X$1=12,(VLOOKUP(B94,'X12'!$B:$AZ,11,FALSE)),IF($X$1=13,(VLOOKUP(B94,'X13'!$B:$AZ,11,FALSE)),"B"))))))))))))))=TRUE," ",(IF($X$1=1,(VLOOKUP(B94,'X1'!$B:$AZ,11,FALSE)),IF($X$1=2,(VLOOKUP(B94,'X2'!$B:$AZ,11,FALSE)),IF($X$1=3,(VLOOKUP(B94,'X3'!$B:$AZ,11,FALSE)),IF($X$1=4,(VLOOKUP(B94,'X4'!$B:$AZ,11,FALSE)),IF($X$1=5,(VLOOKUP(B94,'X5'!$B:$AZ,11,FALSE)),IF($X$1=6,(VLOOKUP(B94,'X6'!$B:$AZ,11,FALSE)),IF($X$1=7,(VLOOKUP(B94,'X7'!$B:$AZ,11,FALSE)),IF($X$1=8,(VLOOKUP(B94,'X8'!$B:$AZ,11,FALSE)),IF($X$1=9,(VLOOKUP(B94,'X9'!$B:$AZ,11,FALSE)),IF($X$1=10,(VLOOKUP(B94,'X10'!$B:$AZ,11,FALSE)),IF($X$1=11,(VLOOKUP(B94,'X11'!$B:$AZ,11,FALSE)),IF($X$1=12,(VLOOKUP(B94,'X12'!$B:$AZ,11,FALSE)),IF($X$1=13,(VLOOKUP(B94,'X13'!$B:$AZ,11,FALSE)),"B")))))))))))))))</f>
        <v xml:space="preserve"> </v>
      </c>
      <c r="P94" s="184" t="str">
        <f ca="1">IF(ISERROR(IF($X$1=1,(VLOOKUP(B94,'X1'!$B:$AZ,12,FALSE)),IF($X$1=2,(VLOOKUP(B94,'X2'!$B:$AZ,12,FALSE)),IF($X$1=3,(VLOOKUP(B94,'X3'!$B:$AZ,12,FALSE)),IF($X$1=4,(VLOOKUP(B94,'X4'!$B:$AZ,12,FALSE)),IF($X$1=5,(VLOOKUP(B94,'X5'!$B:$AZ,12,FALSE)),IF($X$1=6,(VLOOKUP(B94,'X6'!$B:$AZ,12,FALSE)),IF($X$1=7,(VLOOKUP(B94,'X7'!$B:$AZ,12,FALSE)),IF($X$1=8,(VLOOKUP(B94,'X8'!$B:$AZ,12,FALSE)),IF($X$1=9,(VLOOKUP(B94,'X9'!$B:$AZ,12,FALSE)),IF($X$1=10,(VLOOKUP(B94,'X10'!$B:$AZ,12,FALSE)),IF($X$1=11,(VLOOKUP(B94,'X11'!$B:$AZ,12,FALSE)),IF($X$1=12,(VLOOKUP(B94,'X12'!$B:$AZ,12,FALSE)),IF($X$1=13,(VLOOKUP(B94,'X13'!$B:$AZ,12,FALSE)),"B"))))))))))))))=TRUE," ",(IF($X$1=1,(VLOOKUP(B94,'X1'!$B:$AZ,12,FALSE)),IF($X$1=2,(VLOOKUP(B94,'X2'!$B:$AZ,12,FALSE)),IF($X$1=3,(VLOOKUP(B94,'X3'!$B:$AZ,12,FALSE)),IF($X$1=4,(VLOOKUP(B94,'X4'!$B:$AZ,12,FALSE)),IF($X$1=5,(VLOOKUP(B94,'X5'!$B:$AZ,12,FALSE)),IF($X$1=6,(VLOOKUP(B94,'X6'!$B:$AZ,12,FALSE)),IF($X$1=7,(VLOOKUP(B94,'X7'!$B:$AZ,12,FALSE)),IF($X$1=8,(VLOOKUP(B94,'X8'!$B:$AZ,12,FALSE)),IF($X$1=9,(VLOOKUP(B94,'X9'!$B:$AZ,12,FALSE)),IF($X$1=10,(VLOOKUP(B94,'X10'!$B:$AZ,12,FALSE)),IF($X$1=11,(VLOOKUP(B94,'X11'!$B:$AZ,12,FALSE)),IF($X$1=12,(VLOOKUP(B94,'X12'!$B:$AZ,12,FALSE)),IF($X$1=13,(VLOOKUP(B94,'X13'!$B:$AZ,12,FALSE)),"B")))))))))))))))</f>
        <v xml:space="preserve"> </v>
      </c>
      <c r="Q94" s="185" t="str">
        <f ca="1">IF(ISERROR(IF($X$1=1,(VLOOKUP(B94,'X1'!$B:$AZ,46,FALSE)),IF($X$1=2,(VLOOKUP(B94,'X2'!$B:$AZ,46,FALSE)),IF($X$1=3,(VLOOKUP(B94,'X3'!$B:$AZ,46,FALSE)),IF($X$1=4,(VLOOKUP(B94,'X4'!$B:$AZ,46,FALSE)),IF($X$1=5,(VLOOKUP(B94,'X5'!$B:$AZ,46,FALSE)),IF($X$1=6,(VLOOKUP(B94,'X6'!$B:$AZ,46,FALSE)),IF($X$1=7,(VLOOKUP(B94,'X7'!$B:$AZ,46,FALSE)),IF($X$1=8,(VLOOKUP(B94,'X8'!$B:$AZ,46,FALSE)),IF($X$1=9,(VLOOKUP(B94,'X9'!$B:$AZ,46,FALSE)),IF($X$1=10,(VLOOKUP(B94,'X10'!$B:$AZ,46,FALSE)),IF($X$1=11,(VLOOKUP(B94,'X11'!$B:$AZ,46,FALSE)),IF($X$1=12,(VLOOKUP(B94,'X12'!$B:$AZ,46,FALSE)),IF($X$1=13,(VLOOKUP(B94,'X13'!$B:$AZ,46,FALSE)),"B"))))))))))))))=TRUE," ",(IF($X$1=1,(VLOOKUP(B94,'X1'!$B:$AZ,46,FALSE)),IF($X$1=2,(VLOOKUP(B94,'X2'!$B:$AZ,46,FALSE)),IF($X$1=3,(VLOOKUP(B94,'X3'!$B:$AZ,46,FALSE)),IF($X$1=4,(VLOOKUP(B94,'X4'!$B:$AZ,46,FALSE)),IF($X$1=5,(VLOOKUP(B94,'X5'!$B:$AZ,46,FALSE)),IF($X$1=6,(VLOOKUP(B94,'X6'!$B:$AZ,46,FALSE)),IF($X$1=7,(VLOOKUP(B94,'X7'!$B:$AZ,46,FALSE)),IF($X$1=8,(VLOOKUP(B94,'X8'!$B:$AZ,46,FALSE)),IF($X$1=9,(VLOOKUP(B94,'X9'!$B:$AZ,46,FALSE)),IF($X$1=10,(VLOOKUP(B94,'X10'!$B:$AZ,46,FALSE)),IF($X$1=11,(VLOOKUP(B94,'X11'!$B:$AZ,46,FALSE)),IF($X$1=12,(VLOOKUP(B94,'X12'!$B:$AZ,46,FALSE)),IF($X$1=13,(VLOOKUP(B94,'X13'!$B:$AZ,46,FALSE)),"B")))))))))))))))</f>
        <v xml:space="preserve"> </v>
      </c>
      <c r="R94" s="185" t="str">
        <f ca="1">IF(ISERROR(IF($X$1=1,(VLOOKUP(B94,'X1'!$B:$AZ,15,FALSE)),IF($X$1=2,(VLOOKUP(B94,'X2'!$B:$AZ,15,FALSE)),IF($X$1=3,(VLOOKUP(B94,'X3'!$B:$AZ,15,FALSE)),IF($X$1=4,(VLOOKUP(B94,'X4'!$B:$AZ,15,FALSE)),IF($X$1=5,(VLOOKUP(B94,'X5'!$B:$AZ,15,FALSE)),IF($X$1=6,(VLOOKUP(B94,'X6'!$B:$AZ,15,FALSE)),IF($X$1=7,(VLOOKUP(B94,'X7'!$B:$AZ,15,FALSE)),IF($X$1=8,(VLOOKUP(B94,'X8'!$B:$AZ,15,FALSE)),IF($X$1=9,(VLOOKUP(B94,'X9'!$B:$AZ,15,FALSE)),IF($X$1=10,(VLOOKUP(B94,'X10'!$B:$AZ,15,FALSE)),IF($X$1=11,(VLOOKUP(B94,'X11'!$B:$AZ,15,FALSE)),IF($X$1=12,(VLOOKUP(B94,'X12'!$B:$AZ,15,FALSE)),IF($X$1=13,(VLOOKUP(B94,'X13'!$B:$AZ,15,FALSE)),"B"))))))))))))))=TRUE," ",(IF($X$1=1,(VLOOKUP(B94,'X1'!$B:$AZ,15,FALSE)),IF($X$1=2,(VLOOKUP(B94,'X2'!$B:$AZ,15,FALSE)),IF($X$1=3,(VLOOKUP(B94,'X3'!$B:$AZ,15,FALSE)),IF($X$1=4,(VLOOKUP(B94,'X4'!$B:$AZ,15,FALSE)),IF($X$1=5,(VLOOKUP(B94,'X5'!$B:$AZ,15,FALSE)),IF($X$1=6,(VLOOKUP(B94,'X6'!$B:$AZ,15,FALSE)),IF($X$1=7,(VLOOKUP(B94,'X7'!$B:$AZ,15,FALSE)),IF($X$1=8,(VLOOKUP(B94,'X8'!$B:$AZ,15,FALSE)),IF($X$1=9,(VLOOKUP(B94,'X9'!$B:$AZ,15,FALSE)),IF($X$1=10,(VLOOKUP(B94,'X10'!$B:$AZ,15,FALSE)),IF($X$1=11,(VLOOKUP(B94,'X11'!$B:$AZ,15,FALSE)),IF($X$1=12,(VLOOKUP(B94,'X12'!$B:$AZ,15,FALSE)),IF($X$1=13,(VLOOKUP(B94,'X13'!$B:$AZ,15,FALSE)),"B")))))))))))))))</f>
        <v xml:space="preserve"> </v>
      </c>
      <c r="S94" s="185" t="str">
        <f ca="1">IF(ISERROR(IF((IF($X$1=1,(VLOOKUP(B94,'X1'!$B:$AZ,14,FALSE)),(IF($X$1=2,(VLOOKUP(B94,'X2'!$B:$AZ,14,FALSE)),(IF($X$1=3,(VLOOKUP(B94,'X3'!$B:$AZ,14,FALSE)),(IF($X$1=4,(VLOOKUP(B94,'X4'!$B:$AZ,14,FALSE)),(IF($X$1=5,(VLOOKUP(B94,'X5'!$B:$AZ,14,FALSE)),(IF($X$1=6,(VLOOKUP(B94,'X6'!$B:$AZ,14,FALSE)),(IF($X$1=7,(VLOOKUP(B94,'X7'!$B:$AZ,14,FALSE)),(IF($X$1=8,(VLOOKUP(B94,'X8'!$B:$AZ,14,FALSE)),(IF($X$1=9,(VLOOKUP(B94,'X9'!$B:$AZ,14,FALSE)),(IF($X$1=10,(VLOOKUP(B94,'X10'!$B:$AZ,14,FALSE)),(IF($X$1=11,(VLOOKUP(B94,'X11'!$B:$AZ,14,FALSE)),(IF($X$1=12,(VLOOKUP(B94,'X12'!$B:$AZ,14,FALSE)),(VLOOKUP(B94,'X13'!$B:$AZ,14,FALSE))))))))))))))))))))))))))=$V$1," ",(IF($X$1=1,(VLOOKUP(B94,'X1'!$B:$AZ,14,FALSE)),(IF($X$1=2,(VLOOKUP(B94,'X2'!$B:$AZ,14,FALSE)),(IF($X$1=3,(VLOOKUP(B94,'X3'!$B:$AZ,14,FALSE)),(IF($X$1=4,(VLOOKUP(B94,'X4'!$B:$AZ,14,FALSE)),(IF($X$1=5,(VLOOKUP(B94,'X5'!$B:$AZ,14,FALSE)),(IF($X$1=6,(VLOOKUP(B94,'X6'!$B:$AZ,14,FALSE)),(IF($X$1=7,(VLOOKUP(B94,'X7'!$B:$AZ,14,FALSE)),(IF($X$1=8,(VLOOKUP(B94,'X8'!$B:$AZ,14,FALSE)),(IF($X$1=9,(VLOOKUP(B94,'X9'!$B:$AZ,14,FALSE)),(IF($X$1=10,(VLOOKUP(B94,'X10'!$B:$AZ,14,FALSE)),(IF($X$1=11,(VLOOKUP(B94,'X11'!$B:$AZ,14,FALSE)),(IF($X$1=12,(VLOOKUP(B94,'X12'!$B:$AZ,14,FALSE)),(VLOOKUP(B94,'X13'!$B:$AZ,14,FALSE))))))))))))))))))))))))))))=TRUE," ",(IF((IF($X$1=1,(VLOOKUP(B94,'X1'!$B:$AZ,14,FALSE)),(IF($X$1=2,(VLOOKUP(B94,'X2'!$B:$AZ,14,FALSE)),(IF($X$1=3,(VLOOKUP(B94,'X3'!$B:$AZ,14,FALSE)),(IF($X$1=4,(VLOOKUP(B94,'X4'!$B:$AZ,14,FALSE)),(IF($X$1=5,(VLOOKUP(B94,'X5'!$B:$AZ,14,FALSE)),(IF($X$1=6,(VLOOKUP(B94,'X6'!$B:$AZ,14,FALSE)),(IF($X$1=7,(VLOOKUP(B94,'X7'!$B:$AZ,14,FALSE)),(IF($X$1=8,(VLOOKUP(B94,'X8'!$B:$AZ,14,FALSE)),(IF($X$1=9,(VLOOKUP(B94,'X9'!$B:$AZ,14,FALSE)),(IF($X$1=10,(VLOOKUP(B94,'X10'!$B:$AZ,14,FALSE)),(IF($X$1=11,(VLOOKUP(B94,'X11'!$B:$AZ,14,FALSE)),(IF($X$1=12,(VLOOKUP(B94,'X12'!$B:$AZ,14,FALSE)),(VLOOKUP(B94,'X13'!$B:$AZ,14,FALSE))))))))))))))))))))))))))=$V$1," ",(IF($X$1=1,(VLOOKUP(B94,'X1'!$B:$AZ,14,FALSE)),(IF($X$1=2,(VLOOKUP(B94,'X2'!$B:$AZ,14,FALSE)),(IF($X$1=3,(VLOOKUP(B94,'X3'!$B:$AZ,14,FALSE)),(IF($X$1=4,(VLOOKUP(B94,'X4'!$B:$AZ,14,FALSE)),(IF($X$1=5,(VLOOKUP(B94,'X5'!$B:$AZ,14,FALSE)),(IF($X$1=6,(VLOOKUP(B94,'X6'!$B:$AZ,14,FALSE)),(IF($X$1=7,(VLOOKUP(B94,'X7'!$B:$AZ,14,FALSE)),(IF($X$1=8,(VLOOKUP(B94,'X8'!$B:$AZ,14,FALSE)),(IF($X$1=9,(VLOOKUP(B94,'X9'!$B:$AZ,14,FALSE)),(IF($X$1=10,(VLOOKUP(B94,'X10'!$B:$AZ,14,FALSE)),(IF($X$1=11,(VLOOKUP(B94,'X11'!$B:$AZ,14,FALSE)),(IF($X$1=12,(VLOOKUP(B94,'X12'!$B:$AZ,14,FALSE)),(VLOOKUP(B94,'X13'!$B:$AZ,14,FALSE)))))))))))))))))))))))))))))</f>
        <v xml:space="preserve"> </v>
      </c>
      <c r="V94" s="43"/>
      <c r="W94" s="43">
        <f t="shared" si="63"/>
        <v>6</v>
      </c>
      <c r="X94" s="43"/>
      <c r="Y94" s="119">
        <f t="shared" ca="1" si="60"/>
        <v>0</v>
      </c>
      <c r="Z94" s="86" t="s">
        <v>149</v>
      </c>
      <c r="AB94" s="42">
        <f t="shared" si="61"/>
        <v>1</v>
      </c>
      <c r="AC94" s="42">
        <f t="shared" si="64"/>
        <v>5</v>
      </c>
      <c r="AD94" s="111" t="str">
        <f>IF((VALUE((RIGHT($AD$89,1))))=0,(Alf!F9),IF((VALUE((RIGHT($AD$89,1))))=1,(Alf!F49),IF(((VALUE((RIGHT($AD$89,1)))))=2,(Alf!F88),IF(((VALUE((RIGHT($AD$89,1)))))=3,(Alf!F126),IF(((VALUE((RIGHT($AD$89,1)))))=4,(Alf!F164),IF(((VALUE((RIGHT($AD$89,1)))))=5,(Alf!F203),"B"))))))</f>
        <v>IRAO RM Equity</v>
      </c>
      <c r="AE94" s="112">
        <f t="shared" ca="1" si="62"/>
        <v>0.44568360181743083</v>
      </c>
      <c r="AF94" s="113" t="str">
        <f>IF(ISERROR(((VLOOKUP(AD94,'X1'!$B:$AO,6,FALSE))/(VLOOKUP(AD94,'X1'!$B:$AO,7,FALSE))-1))=TRUE," ",(((VLOOKUP(AD94,'X1'!$B:$AO,6,FALSE))/(VLOOKUP(AD94,'X1'!$B:$AO,7,FALSE))-1)))</f>
        <v xml:space="preserve"> </v>
      </c>
      <c r="AG94" s="113" t="str">
        <f>IF(ISERROR((((VLOOKUP(AD94,'X1'!$B:$G,2,FALSE))-(VLOOKUP(AD94,'X1'!$B:$G,3,FALSE)))*100)/(VLOOKUP(AD94,'X1'!$B:$G,5,FALSE)))=TRUE," ",((((VLOOKUP(AD94,'X1'!$B:$G,2,FALSE))-(VLOOKUP(AD94,'X1'!$B:$G,3,FALSE)))*100)/(VLOOKUP(AD94,'X1'!$B:$G,5,FALSE))))</f>
        <v xml:space="preserve"> </v>
      </c>
      <c r="AH94" s="113" t="str">
        <f>IF(ISERROR(((VLOOKUP(AD94,'X1'!$B:$AZ,42,FALSE))))=TRUE," ",(((VLOOKUP(AD94,'X1'!$B:$AZ,42,FALSE)))))</f>
        <v xml:space="preserve"> </v>
      </c>
      <c r="AI94" s="113" t="str">
        <f>IF(ISERROR(((VLOOKUP(AD94,'X1'!$B:$AZ,43,FALSE))))=TRUE," ",(((VLOOKUP(AD94,'X1'!$B:$AZ,43,FALSE)))))</f>
        <v xml:space="preserve"> </v>
      </c>
      <c r="AJ94" s="113" t="str">
        <f>IF(ISERROR(((VLOOKUP(AD94,'X1'!$B:$AZ,15,FALSE))))=TRUE," ",(((VLOOKUP(AD94,'X1'!$B:$AZ,15,FALSE)))))</f>
        <v xml:space="preserve"> </v>
      </c>
      <c r="AK94" s="113" t="str">
        <f>IF(ISERROR(((VLOOKUP(AD94,'X1'!$B:$AZ,14,FALSE))))=TRUE," ",(((VLOOKUP(AD94,'X1'!$B:$AZ,14,FALSE)))))</f>
        <v xml:space="preserve"> </v>
      </c>
      <c r="AL94" s="113" t="str">
        <f ca="1">IF(ISERROR(((VLOOKUP(AD94,'X2'!$B:$AO,6,FALSE))/(VLOOKUP(AD94,'X2'!$B:$AO,7,FALSE))-1))=TRUE," ",(((VLOOKUP(AD94,'X2'!$B:$AO,6,FALSE))/(VLOOKUP(AD94,'X2'!$B:$AO,7,FALSE))-1)))</f>
        <v xml:space="preserve"> </v>
      </c>
      <c r="AM94" s="113" t="str">
        <f ca="1">IF(ISERROR((((VLOOKUP(AD94,'X2'!$B:$G,2,FALSE))-(VLOOKUP(AD94,'X2'!$B:$G,3,FALSE)))*100)/(VLOOKUP(AD94,'X2'!$B:$G,5,FALSE)))=TRUE," ",((((VLOOKUP(AD94,'X2'!$B:$G,2,FALSE))-(VLOOKUP(AD94,'X2'!$B:$G,3,FALSE)))*100)/(VLOOKUP(AD94,'X2'!$B:$G,5,FALSE))))</f>
        <v xml:space="preserve"> </v>
      </c>
      <c r="AN94" s="113" t="str">
        <f ca="1">IF(ISERROR(((VLOOKUP(AD94,'X2'!$B:$AZ,42,FALSE))))=TRUE," ",(((VLOOKUP(AD94,'X2'!$B:$AZ,42,FALSE)))))</f>
        <v xml:space="preserve"> </v>
      </c>
      <c r="AO94" s="113" t="str">
        <f ca="1">IF(ISERROR(((VLOOKUP(AD94,'X2'!$B:$AZ,43,FALSE))))=TRUE," ",(((VLOOKUP(AD94,'X2'!$B:$AZ,43,FALSE)))))</f>
        <v xml:space="preserve"> </v>
      </c>
      <c r="AP94" s="113" t="str">
        <f ca="1">IF(ISERROR(((VLOOKUP(AD94,'X2'!$B:$AZ,15,FALSE))))=TRUE," ",(((VLOOKUP(AD94,'X2'!$B:$AZ,15,FALSE)))))</f>
        <v xml:space="preserve"> </v>
      </c>
      <c r="AQ94" s="113" t="str">
        <f ca="1">IF(ISERROR(((VLOOKUP(AD94,'X2'!$B:$AZ,14,FALSE))))=TRUE," ",(((VLOOKUP(AD94,'X2'!$B:$AZ,14,FALSE)))))</f>
        <v xml:space="preserve"> </v>
      </c>
      <c r="AR94" s="113" t="str">
        <f ca="1">IF(ISERROR(((VLOOKUP(AD94,'X3'!$B:$AO,6,FALSE))/(VLOOKUP(AD94,'X3'!$B:$AO,7,FALSE))-1))=TRUE," ",(((VLOOKUP(AD94,'X3'!$B:$AO,6,FALSE))/(VLOOKUP(AD94,'X3'!$B:$AO,7,FALSE))-1)))</f>
        <v xml:space="preserve"> </v>
      </c>
      <c r="AS94" s="113" t="str">
        <f ca="1">IF(ISERROR((((VLOOKUP(AD94,'X3'!$B:$G,2,FALSE))-(VLOOKUP(AD94,'X3'!$B:$G,3,FALSE)))*100)/(VLOOKUP(AD94,'X3'!$B:$G,5,FALSE)))=TRUE," ",((((VLOOKUP(AD94,'X3'!$B:$G,2,FALSE))-(VLOOKUP(AD94,'X3'!$B:$G,3,FALSE)))*100)/(VLOOKUP(AD94,'X3'!$B:$G,5,FALSE))))</f>
        <v xml:space="preserve"> </v>
      </c>
      <c r="AT94" s="113" t="str">
        <f ca="1">IF(ISERROR(((VLOOKUP(AD94,'X3'!$B:$AZ,42,FALSE))))=TRUE," ",(((VLOOKUP(AD94,'X3'!$B:$AZ,42,FALSE)))))</f>
        <v xml:space="preserve"> </v>
      </c>
      <c r="AU94" s="113" t="str">
        <f ca="1">IF(ISERROR(((VLOOKUP(AD94,'X3'!$B:$AZ,43,FALSE))))=TRUE," ",(((VLOOKUP(AD94,'X3'!$B:$AZ,43,FALSE)))))</f>
        <v xml:space="preserve"> </v>
      </c>
      <c r="AV94" s="113" t="str">
        <f ca="1">IF(ISERROR(((VLOOKUP(AD94,'X3'!$B:$AZ,15,FALSE))))=TRUE," ",(((VLOOKUP(AD94,'X3'!$B:$AZ,15,FALSE)))))</f>
        <v xml:space="preserve"> </v>
      </c>
      <c r="AW94" s="113" t="str">
        <f ca="1">IF(ISERROR(((VLOOKUP(AD94,'X3'!$B:$AZ,14,FALSE))))=TRUE," ",(((VLOOKUP(AD94,'X3'!$B:$AZ,14,FALSE)))))</f>
        <v xml:space="preserve"> </v>
      </c>
      <c r="AX94" s="113" t="str">
        <f ca="1">IF(ISERROR(((VLOOKUP(AD94,'X4'!$B:$AO,6,FALSE))/(VLOOKUP(AD94,'X4'!$B:$AO,7,FALSE))-1))=TRUE," ",(((VLOOKUP(AD94,'X4'!$B:$AO,6,FALSE))/(VLOOKUP(AD94,'X4'!$B:$AO,7,FALSE))-1)))</f>
        <v xml:space="preserve"> </v>
      </c>
      <c r="AY94" s="113" t="str">
        <f ca="1">IF(ISERROR((((VLOOKUP(AD94,'X4'!$B:$G,2,FALSE))-(VLOOKUP(AD94,'X4'!$B:$G,3,FALSE)))*100)/(VLOOKUP(AD94,'X4'!$B:$G,5,FALSE)))=TRUE," ",((((VLOOKUP(AD94,'X4'!$B:$G,2,FALSE))-(VLOOKUP(AD94,'X4'!$B:$G,3,FALSE)))*100)/(VLOOKUP(AD94,'X4'!$B:$G,5,FALSE))))</f>
        <v xml:space="preserve"> </v>
      </c>
      <c r="AZ94" s="113" t="str">
        <f ca="1">IF(ISERROR(((VLOOKUP(AD94,'X4'!$B:$AZ,42,FALSE))))=TRUE," ",(((VLOOKUP(AD94,'X4'!$B:$AZ,42,FALSE)))))</f>
        <v xml:space="preserve"> </v>
      </c>
      <c r="BA94" s="113" t="str">
        <f ca="1">IF(ISERROR(((VLOOKUP(AD94,'X4'!$B:$AZ,43,FALSE))))=TRUE," ",(((VLOOKUP(AD94,'X4'!$B:$AZ,43,FALSE)))))</f>
        <v xml:space="preserve"> </v>
      </c>
      <c r="BB94" s="113" t="str">
        <f ca="1">IF(ISERROR(((VLOOKUP(AD94,'X4'!$B:$AZ,15,FALSE))))=TRUE," ",(((VLOOKUP(AD94,'X4'!$B:$AZ,15,FALSE)))))</f>
        <v xml:space="preserve"> </v>
      </c>
      <c r="BC94" s="113" t="str">
        <f ca="1">IF(ISERROR(((VLOOKUP(AD94,'X4'!$B:$AZ,14,FALSE))))=TRUE," ",(((VLOOKUP(AD94,'X4'!$B:$AZ,14,FALSE)))))</f>
        <v xml:space="preserve"> </v>
      </c>
      <c r="BD94" s="113" t="str">
        <f ca="1">IF(ISERROR(((VLOOKUP(AD94,'X5'!$B:$AO,6,FALSE))/(VLOOKUP(AD94,'X5'!$B:$AO,7,FALSE))-1))=TRUE," ",(((VLOOKUP(AD94,'X5'!$B:$AO,6,FALSE))/(VLOOKUP(AD94,'X5'!$B:$AO,7,FALSE))-1)))</f>
        <v xml:space="preserve"> </v>
      </c>
      <c r="BE94" s="113" t="str">
        <f ca="1">IF(ISERROR((((VLOOKUP(AD94,'X5'!$B:$G,2,FALSE))-(VLOOKUP(AD94,'X5'!$B:$G,3,FALSE)))*100)/(VLOOKUP(AD94,'X5'!$B:$G,5,FALSE)))=TRUE," ",((((VLOOKUP(AD94,'X5'!$B:$G,2,FALSE))-(VLOOKUP(AD94,'X5'!$B:$G,3,FALSE)))*100)/(VLOOKUP(AD94,'X5'!$B:$G,5,FALSE))))</f>
        <v xml:space="preserve"> </v>
      </c>
      <c r="BF94" s="113" t="str">
        <f ca="1">IF(ISERROR(((VLOOKUP(AD94,'X5'!$B:$AZ,42,FALSE))))=TRUE," ",(((VLOOKUP(AD94,'X5'!$B:$AZ,42,FALSE)))))</f>
        <v xml:space="preserve"> </v>
      </c>
      <c r="BG94" s="113" t="str">
        <f ca="1">IF(ISERROR(((VLOOKUP(AD94,'X5'!$B:$AZ,43,FALSE))))=TRUE," ",(((VLOOKUP(AD94,'X5'!$B:$AZ,43,FALSE)))))</f>
        <v xml:space="preserve"> </v>
      </c>
      <c r="BH94" s="113" t="str">
        <f ca="1">IF(ISERROR(((VLOOKUP(AD94,'X5'!$B:$AZ,15,FALSE))))=TRUE," ",(((VLOOKUP(AD94,'X5'!$B:$AZ,15,FALSE)))))</f>
        <v xml:space="preserve"> </v>
      </c>
      <c r="BI94" s="113" t="str">
        <f ca="1">IF(ISERROR(((VLOOKUP(AD94,'X5'!$B:$AZ,14,FALSE))))=TRUE," ",(((VLOOKUP(AD94,'X5'!$B:$AZ,14,FALSE)))))</f>
        <v xml:space="preserve"> </v>
      </c>
      <c r="BJ94" s="113" t="str">
        <f ca="1">IF(ISERROR(((VLOOKUP(AD94,'X6'!$B:$AO,6,FALSE))/(VLOOKUP(AD94,'X6'!$B:$AO,7,FALSE))-1))=TRUE," ",(((VLOOKUP(AD94,'X6'!$B:$AO,6,FALSE))/(VLOOKUP(AD94,'X6'!$B:$AO,7,FALSE))-1)))</f>
        <v xml:space="preserve"> </v>
      </c>
      <c r="BK94" s="113" t="str">
        <f ca="1">IF(ISERROR((((VLOOKUP(AD94,'X6'!$B:$G,2,FALSE))-(VLOOKUP(AD94,'X6'!$B:$G,3,FALSE)))*100)/(VLOOKUP(AD94,'X6'!$B:$G,5,FALSE)))=TRUE," ",((((VLOOKUP(AD94,'X6'!$B:$G,2,FALSE))-(VLOOKUP(AD94,'X6'!$B:$G,3,FALSE)))*100)/(VLOOKUP(AD94,'X6'!$B:$G,5,FALSE))))</f>
        <v xml:space="preserve"> </v>
      </c>
      <c r="BL94" s="113" t="str">
        <f ca="1">IF(ISERROR(((VLOOKUP(AD94,'X6'!$B:$AZ,42,FALSE))))=TRUE," ",(((VLOOKUP(AD94,'X6'!$B:$AZ,42,FALSE)))))</f>
        <v xml:space="preserve"> </v>
      </c>
      <c r="BM94" s="113" t="str">
        <f ca="1">IF(ISERROR(((VLOOKUP(AD94,'X6'!$B:$AZ,43,FALSE))))=TRUE," ",(((VLOOKUP(AD94,'X6'!$B:$AZ,43,FALSE)))))</f>
        <v xml:space="preserve"> </v>
      </c>
      <c r="BN94" s="113" t="str">
        <f ca="1">IF(ISERROR(((VLOOKUP(AD94,'X6'!$B:$AZ,15,FALSE))))=TRUE," ",(((VLOOKUP(AD94,'X6'!$B:$AZ,15,FALSE)))))</f>
        <v xml:space="preserve"> </v>
      </c>
      <c r="BO94" s="113" t="str">
        <f ca="1">IF(ISERROR(((VLOOKUP(AD94,'X6'!$B:$AZ,14,FALSE))))=TRUE," ",(((VLOOKUP(AD94,'X6'!$B:$AZ,14,FALSE)))))</f>
        <v xml:space="preserve"> </v>
      </c>
      <c r="BP94" s="42">
        <f ca="1">IF(ISERROR(((VLOOKUP(AD94,'X7'!$B:$AO,6,FALSE))/(VLOOKUP(AD94,'X7'!$B:$AO,7,FALSE))-1))=TRUE," ",(((VLOOKUP(AD94,'X7'!$B:$AO,6,FALSE))/(VLOOKUP(AD94,'X7'!$B:$AO,7,FALSE))-1)))</f>
        <v>0.44568360181743083</v>
      </c>
      <c r="BQ94" s="42">
        <f ca="1">IF(ISERROR((((VLOOKUP(AD94,'X7'!$B:$G,2,FALSE))-(VLOOKUP(AD94,'X7'!$B:$G,3,FALSE)))*100)/(VLOOKUP(AD94,'X7'!$B:$G,5,FALSE)))=TRUE," ",((((VLOOKUP(AD94,'X7'!$B:$G,2,FALSE))-(VLOOKUP(AD94,'X7'!$B:$G,3,FALSE)))*100)/(VLOOKUP(AD94,'X7'!$B:$G,5,FALSE))))</f>
        <v>90</v>
      </c>
      <c r="BR94" s="102">
        <f ca="1">IF(ISERROR(((VLOOKUP(AD94,'X7'!$B:$AZ,42,FALSE))))=TRUE," ",(((VLOOKUP(AD94,'X7'!$B:$AZ,42,FALSE)))))</f>
        <v>73.977630028801272</v>
      </c>
      <c r="BS94" s="102">
        <f ca="1">IF(ISERROR(((VLOOKUP(AD94,'X7'!$B:$AZ,43,FALSE))))=TRUE," ",(((VLOOKUP(AD94,'X7'!$B:$AZ,43,FALSE)))))</f>
        <v>84.53039105635402</v>
      </c>
      <c r="BT94" s="102">
        <f ca="1">IF(ISERROR(((VLOOKUP(AD94,'X7'!$B:$AZ,15,FALSE))))=TRUE," ",(((VLOOKUP(AD94,'X7'!$B:$AZ,15,FALSE)))))</f>
        <v>4.3370508054522929</v>
      </c>
      <c r="BU94" s="102">
        <f ca="1">IF(ISERROR(((VLOOKUP(AD94,'X7'!$B:$AZ,14,FALSE))))=TRUE," ",(((VLOOKUP(AD94,'X7'!$B:$AZ,14,FALSE)))))</f>
        <v>8.4479371316306562</v>
      </c>
      <c r="BV94" s="102" t="str">
        <f ca="1">IF(ISERROR(((VLOOKUP(AD94,'X8'!$B:$AO,6,FALSE))/(VLOOKUP(AD94,'X8'!$B:$AO,7,FALSE))-1))=TRUE," ",(((VLOOKUP(AD94,'X8'!$B:$AO,6,FALSE))/(VLOOKUP(AD94,'X8'!$B:$AO,7,FALSE))-1)))</f>
        <v xml:space="preserve"> </v>
      </c>
      <c r="BW94" s="102" t="str">
        <f ca="1">IF(ISERROR((((VLOOKUP(AD94,'X8'!$B:$G,2,FALSE))-(VLOOKUP(AD94,'X8'!$B:$G,3,FALSE)))*100)/(VLOOKUP(AD94,'X8'!$B:$G,5,FALSE)))=TRUE," ",((((VLOOKUP(AD94,'X8'!$B:$G,2,FALSE))-(VLOOKUP(AD94,'X8'!$B:$G,3,FALSE)))*100)/(VLOOKUP(AD94,'X8'!$B:$G,5,FALSE))))</f>
        <v xml:space="preserve"> </v>
      </c>
      <c r="BX94" s="102" t="str">
        <f ca="1">IF(ISERROR(((VLOOKUP(AD94,'X8'!$B:$AZ,42,FALSE))))=TRUE," ",(((VLOOKUP(AD94,'X8'!$B:$AZ,42,FALSE)))))</f>
        <v xml:space="preserve"> </v>
      </c>
      <c r="BY94" s="42" t="str">
        <f ca="1">IF(ISERROR(((VLOOKUP(AD94,'X8'!$B:$AZ,43,FALSE))))=TRUE," ",(((VLOOKUP(AD94,'X8'!$B:$AZ,43,FALSE)))))</f>
        <v xml:space="preserve"> </v>
      </c>
      <c r="BZ94" s="42" t="str">
        <f ca="1">IF(ISERROR(((VLOOKUP(AD94,'X8'!$B:$AZ,15,FALSE))))=TRUE," ",(((VLOOKUP(AD94,'X8'!$B:$AZ,15,FALSE)))))</f>
        <v xml:space="preserve"> </v>
      </c>
      <c r="CA94" s="42" t="str">
        <f ca="1">IF(ISERROR(((VLOOKUP(AD94,'X8'!$B:$AZ,14,FALSE))))=TRUE," ",(((VLOOKUP(AD94,'X8'!$B:$AZ,14,FALSE)))))</f>
        <v xml:space="preserve"> </v>
      </c>
      <c r="CB94" s="42" t="str">
        <f ca="1">IF(ISERROR(((VLOOKUP(AD94,'X9'!$B:$AO,6,FALSE))/(VLOOKUP(AD94,'X9'!$B:$AO,7,FALSE))-1))=TRUE," ",(((VLOOKUP(AD94,'X9'!$B:$AO,6,FALSE))/(VLOOKUP(AD94,'X9'!$B:$AO,7,FALSE))-1)))</f>
        <v xml:space="preserve"> </v>
      </c>
      <c r="CC94" s="42" t="str">
        <f ca="1">IF(ISERROR((((VLOOKUP(AD94,'X9'!$B:$G,2,FALSE))-(VLOOKUP(AD94,'X9'!$B:$G,3,FALSE)))*100)/(VLOOKUP(AD94,'X9'!$B:$G,5,FALSE)))=TRUE," ",((((VLOOKUP(AD94,'X9'!$B:$G,2,FALSE))-(VLOOKUP(AD94,'X9'!$B:$G,3,FALSE)))*100)/(VLOOKUP(AD94,'X9'!$B:$G,5,FALSE))))</f>
        <v xml:space="preserve"> </v>
      </c>
      <c r="CD94" s="42" t="str">
        <f ca="1">IF(ISERROR(((VLOOKUP(AD94,'X9'!$B:$AZ,42,FALSE))))=TRUE," ",(((VLOOKUP(AD94,'X9'!$B:$AZ,42,FALSE)))))</f>
        <v xml:space="preserve"> </v>
      </c>
      <c r="CE94" s="42" t="str">
        <f ca="1">IF(ISERROR(((VLOOKUP(AD94,'X9'!$B:$AZ,43,FALSE))))=TRUE," ",(((VLOOKUP(AD94,'X9'!$B:$AZ,43,FALSE)))))</f>
        <v xml:space="preserve"> </v>
      </c>
      <c r="CF94" s="42" t="str">
        <f ca="1">IF(ISERROR(((VLOOKUP(AD94,'X9'!$B:$AZ,15,FALSE))))=TRUE," ",(((VLOOKUP(AD94,'X9'!$B:$AZ,15,FALSE)))))</f>
        <v xml:space="preserve"> </v>
      </c>
      <c r="CG94" s="42" t="str">
        <f ca="1">IF(ISERROR(((VLOOKUP(AD94,'X9'!$B:$AZ,14,FALSE))))=TRUE," ",(((VLOOKUP(AD94,'X9'!$B:$AZ,14,FALSE)))))</f>
        <v xml:space="preserve"> </v>
      </c>
      <c r="CH94" s="42" t="str">
        <f ca="1">IF(ISERROR(((VLOOKUP(AD94,'X10'!$B:$AO,6,FALSE))/(VLOOKUP(AD94,'X10'!$B:$AO,7,FALSE))-1))=TRUE," ",(((VLOOKUP(AD94,'X10'!$B:$AO,6,FALSE))/(VLOOKUP(AD94,'X10'!$B:$AO,7,FALSE))-1)))</f>
        <v xml:space="preserve"> </v>
      </c>
      <c r="CI94" s="42" t="str">
        <f ca="1">IF(ISERROR((((VLOOKUP(AD94,'X10'!$B:$G,2,FALSE))-(VLOOKUP(AD94,'X10'!$B:$G,3,FALSE)))*100)/(VLOOKUP(AD94,'X10'!$B:$G,5,FALSE)))=TRUE," ",((((VLOOKUP(AD94,'X10'!$B:$G,2,FALSE))-(VLOOKUP(AD94,'X10'!$B:$G,3,FALSE)))*100)/(VLOOKUP(AD94,'X10'!$B:$G,5,FALSE))))</f>
        <v xml:space="preserve"> </v>
      </c>
      <c r="CJ94" s="42" t="str">
        <f ca="1">IF(ISERROR(((VLOOKUP(AD94,'X10'!$B:$AZ,42,FALSE))))=TRUE," ",(((VLOOKUP(AD94,'X10'!$B:$AZ,42,FALSE)))))</f>
        <v xml:space="preserve"> </v>
      </c>
      <c r="CK94" s="42" t="str">
        <f ca="1">IF(ISERROR(((VLOOKUP(AD94,'X10'!$B:$AZ,43,FALSE))))=TRUE," ",(((VLOOKUP(AD94,'X10'!$B:$AZ,43,FALSE)))))</f>
        <v xml:space="preserve"> </v>
      </c>
      <c r="CL94" s="42" t="str">
        <f ca="1">IF(ISERROR(((VLOOKUP(AD94,'X10'!$B:$AZ,15,FALSE))))=TRUE," ",(((VLOOKUP(AD94,'X10'!$B:$AZ,15,FALSE)))))</f>
        <v xml:space="preserve"> </v>
      </c>
      <c r="CM94" s="42" t="str">
        <f ca="1">IF(ISERROR(((VLOOKUP(AD94,'X10'!$B:$AZ,14,FALSE))))=TRUE," ",(((VLOOKUP(AD94,'X10'!$B:$AZ,14,FALSE)))))</f>
        <v xml:space="preserve"> </v>
      </c>
      <c r="CN94" s="42" t="str">
        <f ca="1">IF(ISERROR(((VLOOKUP(AD94,'X11'!$B:$AO,6,FALSE))/(VLOOKUP(AD94,'X11'!$B:$AO,7,FALSE))-1))=TRUE," ",(((VLOOKUP(AD94,'X11'!$B:$AO,6,FALSE))/(VLOOKUP(AD94,'X11'!$B:$AO,7,FALSE))-1)))</f>
        <v xml:space="preserve"> </v>
      </c>
      <c r="CO94" s="42" t="str">
        <f ca="1">IF(ISERROR((((VLOOKUP(AD94,'X11'!$B:$G,2,FALSE))-(VLOOKUP(AD94,'X11'!$B:$G,3,FALSE)))*100)/(VLOOKUP(AD94,'X11'!$B:$G,5,FALSE)))=TRUE," ",((((VLOOKUP(AD94,'X11'!$B:$G,2,FALSE))-(VLOOKUP(AD94,'X11'!$B:$G,3,FALSE)))*100)/(VLOOKUP(AD94,'X11'!$B:$G,5,FALSE))))</f>
        <v xml:space="preserve"> </v>
      </c>
      <c r="CP94" s="42" t="str">
        <f ca="1">IF(ISERROR(((VLOOKUP(AD94,'X11'!$B:$AZ,42,FALSE))))=TRUE," ",(((VLOOKUP(AD94,'X11'!$B:$AZ,42,FALSE)))))</f>
        <v xml:space="preserve"> </v>
      </c>
      <c r="CQ94" s="42" t="str">
        <f ca="1">IF(ISERROR(((VLOOKUP(AD94,'X11'!$B:$AZ,43,FALSE))))=TRUE," ",(((VLOOKUP(AD94,'X11'!$B:$AZ,43,FALSE)))))</f>
        <v xml:space="preserve"> </v>
      </c>
      <c r="CR94" s="42" t="str">
        <f ca="1">IF(ISERROR(((VLOOKUP(AD94,'X11'!$B:$AZ,15,FALSE))))=TRUE," ",(((VLOOKUP(AD94,'X11'!$B:$AZ,15,FALSE)))))</f>
        <v xml:space="preserve"> </v>
      </c>
      <c r="CS94" s="42" t="str">
        <f ca="1">IF(ISERROR(((VLOOKUP(AD94,'X11'!$B:$AZ,14,FALSE))))=TRUE," ",(((VLOOKUP(AD94,'X11'!$B:$AZ,14,FALSE)))))</f>
        <v xml:space="preserve"> </v>
      </c>
      <c r="CT94" s="42" t="str">
        <f ca="1">IF(ISERROR(((VLOOKUP(AD94,'X12'!$B:$AO,6,FALSE))/(VLOOKUP(AD94,'X12'!$B:$AO,7,FALSE))-1))=TRUE," ",(((VLOOKUP(AD94,'X12'!$B:$AO,6,FALSE))/(VLOOKUP(AD94,'X12'!$B:$AO,7,FALSE))-1)))</f>
        <v xml:space="preserve"> </v>
      </c>
      <c r="CU94" s="42" t="str">
        <f ca="1">IF(ISERROR((((VLOOKUP(AD94,'X12'!$B:$G,2,FALSE))-(VLOOKUP(AD94,'X12'!$B:$G,3,FALSE)))*100)/(VLOOKUP(AD94,'X12'!$B:$G,5,FALSE)))=TRUE," ",((((VLOOKUP(AD94,'X12'!$B:$G,2,FALSE))-(VLOOKUP(AD94,'X12'!$B:$G,3,FALSE)))*100)/(VLOOKUP(AD94,'X12'!$B:$G,5,FALSE))))</f>
        <v xml:space="preserve"> </v>
      </c>
      <c r="CV94" s="42" t="str">
        <f ca="1">IF(ISERROR(((VLOOKUP(AD94,'X12'!$B:$AZ,42,FALSE))))=TRUE," ",(((VLOOKUP(AD94,'X12'!$B:$AZ,42,FALSE)))))</f>
        <v xml:space="preserve"> </v>
      </c>
      <c r="CW94" s="42" t="str">
        <f ca="1">IF(ISERROR(((VLOOKUP(AD94,'X12'!$B:$AZ,43,FALSE))))=TRUE," ",(((VLOOKUP(AD94,'X12'!$B:$AZ,43,FALSE)))))</f>
        <v xml:space="preserve"> </v>
      </c>
      <c r="CX94" s="42" t="str">
        <f ca="1">IF(ISERROR(((VLOOKUP(AD94,'X12'!$B:$AZ,15,FALSE))))=TRUE," ",(((VLOOKUP(AD94,'X12'!$B:$AZ,15,FALSE)))))</f>
        <v xml:space="preserve"> </v>
      </c>
      <c r="CY94" s="42" t="str">
        <f ca="1">IF(ISERROR(((VLOOKUP(AD94,'X12'!$B:$AZ,14,FALSE))))=TRUE," ",(((VLOOKUP(AD94,'X12'!$B:$AZ,14,FALSE)))))</f>
        <v xml:space="preserve"> </v>
      </c>
      <c r="CZ94" s="42" t="str">
        <f ca="1">IF(ISERROR(((VLOOKUP(AD94,'X13'!$B:$AO,6,FALSE))/(VLOOKUP(AD94,'X13'!$B:$AO,7,FALSE))-1))=TRUE," ",(((VLOOKUP(AD94,'X13'!$B:$AO,6,FALSE))/(VLOOKUP(AD94,'X13'!$B:$AO,7,FALSE))-1)))</f>
        <v xml:space="preserve"> </v>
      </c>
      <c r="DA94" s="42" t="str">
        <f ca="1">IF(ISERROR((((VLOOKUP(AD94,'X13'!$B:$G,2,FALSE))-(VLOOKUP(AD94,'X13'!$B:$G,3,FALSE)))*100)/(VLOOKUP(AD94,'X13'!$B:$G,5,FALSE)))=TRUE," ",((((VLOOKUP(AD94,'X13'!$B:$G,2,FALSE))-(VLOOKUP(AD94,'X13'!$B:$G,3,FALSE)))*100)/(VLOOKUP(AD94,'X13'!$B:$G,5,FALSE))))</f>
        <v xml:space="preserve"> </v>
      </c>
      <c r="DB94" s="42" t="str">
        <f ca="1">IF(ISERROR(((VLOOKUP(AD94,'X13'!$B:$AZ,42,FALSE))))=TRUE," ",(((VLOOKUP(AD94,'X13'!$B:$AZ,42,FALSE)))))</f>
        <v xml:space="preserve"> </v>
      </c>
      <c r="DC94" s="42" t="str">
        <f ca="1">IF(ISERROR(((VLOOKUP(AD94,'X13'!$B:$AZ,43,FALSE))))=TRUE," ",(((VLOOKUP(AD94,'X13'!$B:$AZ,43,FALSE)))))</f>
        <v xml:space="preserve"> </v>
      </c>
      <c r="DD94" s="42" t="str">
        <f ca="1">IF(ISERROR(((VLOOKUP(AD94,'X13'!$B:$AZ,15,FALSE))))=TRUE," ",(((VLOOKUP(AD94,'X13'!$B:$AZ,15,FALSE)))))</f>
        <v xml:space="preserve"> </v>
      </c>
      <c r="DE94" s="42" t="str">
        <f ca="1">IF(ISERROR(((VLOOKUP(AD94,'X13'!$B:$AZ,14,FALSE))))=TRUE," ",(((VLOOKUP(AD94,'X13'!$B:$AZ,14,FALSE)))))</f>
        <v xml:space="preserve"> </v>
      </c>
    </row>
    <row r="95" spans="1:109" ht="14.1" customHeight="1" x14ac:dyDescent="0.2">
      <c r="A95" s="156" t="s">
        <v>1058</v>
      </c>
      <c r="B95" s="122" t="str">
        <f>IF(ISERROR(IF($U$16=1,(VLOOKUP(A95,$AC$89:$AH$125,2,FALSE)),IF((IF($X$1=1,'X1'!B54,(IF($X$1=2,'X2'!B54,(IF($X$1=3,'X3'!B54,(IF($X$1=4,'X4'!B54,(IF($X$1=5,'X5'!B54,(IF($X$1=6,'X6'!B54,(IF($X$1=7,'X7'!B54,(IF($X$1=8,'X8'!B54,(IF($X$1=9,'X9'!B54,(IF($X$1=10,'X10'!B54,(IF($X$1=11,'X11'!B54,(IF($X$1=12,'X12'!B54,'X13'!B54))))))))))))))))))))))))="","",(IF($X$1=1,'X1'!B54,(IF($X$1=2,'X2'!B54,(IF($X$1=3,'X3'!B54,(IF($X$1=4,'X4'!B54,(IF($X$1=5,'X5'!B54,(IF($X$1=6,'X6'!B54,(IF($X$1=7,'X7'!B54,(IF($X$1=8,'X8'!B54,(IF($X$1=9,'X9'!B54,(IF($X$1=10,'X10'!B54,(IF($X$1=11,'X11'!B54,(IF($X$1=12,'X12'!B54,'X13'!B54)))))))))))))))))))))))))))=TRUE," ",(IF($U$16=1,(VLOOKUP(A95,$AC$89:$AH$125,2,FALSE)),IF((IF($X$1=1,'X1'!B54,(IF($X$1=2,'X2'!B54,(IF($X$1=3,'X3'!B54,(IF($X$1=4,'X4'!B54,(IF($X$1=5,'X5'!B54,(IF($X$1=6,'X6'!B54,(IF($X$1=7,'X7'!B54,(IF($X$1=8,'X8'!B54,(IF($X$1=9,'X9'!B54,(IF($X$1=10,'X10'!B54,(IF($X$1=11,'X11'!B54,(IF($X$1=12,'X12'!B54,'X13'!B54))))))))))))))))))))))))="","",(IF($X$1=1,'X1'!B54,(IF($X$1=2,'X2'!B54,(IF($X$1=3,'X3'!B54,(IF($X$1=4,'X4'!B54,(IF($X$1=5,'X5'!B54,(IF($X$1=6,'X6'!B54,(IF($X$1=7,'X7'!B54,(IF($X$1=8,'X8'!B54,(IF($X$1=9,'X9'!B54,(IF($X$1=10,'X10'!B54,(IF($X$1=11,'X11'!B54,(IF($X$1=12,'X12'!B54,'X13'!B54))))))))))))))))))))))))))))</f>
        <v/>
      </c>
      <c r="C95" s="181" t="str">
        <f ca="1">IF(ISERROR(IF($X$1=1,(VLOOKUP(B95,'X1'!$B:$AZ,47,FALSE)),IF($X$1=2,(VLOOKUP(B95,'X2'!$B:$AZ,47,FALSE)),IF($X$1=3,(VLOOKUP(B95,'X3'!$B:$AZ,47,FALSE)),IF($X$1=4,(VLOOKUP(B95,'X4'!$B:$AZ,47,FALSE)),IF($X$1=5,(VLOOKUP(B95,'X5'!$B:$AZ,47,FALSE)),IF($X$1=6,(VLOOKUP(B95,'X6'!$B:$AZ,47,FALSE)),IF($X$1=7,(VLOOKUP(B95,'X7'!$B:$AZ,47,FALSE)),IF($X$1=8,(VLOOKUP(B95,'X8'!$B:$AZ,47,FALSE)),IF($X$1=9,(VLOOKUP(B95,'X9'!$B:$AZ,47,FALSE)),IF($X$1=10,(VLOOKUP(B95,'X10'!$B:$AZ,47,FALSE)),IF($X$1=11,(VLOOKUP(B95,'X11'!$B:$AZ,47,FALSE)),IF($X$1=12,(VLOOKUP(B95,'X12'!$B:$AZ,47,FALSE)),IF($X$1=13,(VLOOKUP(B95,'X13'!$B:$AZ,47,FALSE)),"B"))))))))))))))=TRUE," ",(IF($X$1=1,(VLOOKUP(B95,'X1'!$B:$AZ,47,FALSE)),IF($X$1=2,(VLOOKUP(B95,'X2'!$B:$AZ,47,FALSE)),IF($X$1=3,(VLOOKUP(B95,'X3'!$B:$AZ,47,FALSE)),IF($X$1=4,(VLOOKUP(B95,'X4'!$B:$AZ,47,FALSE)),IF($X$1=5,(VLOOKUP(B95,'X5'!$B:$AZ,47,FALSE)),IF($X$1=6,(VLOOKUP(B95,'X6'!$B:$AZ,47,FALSE)),IF($X$1=7,(VLOOKUP(B95,'X7'!$B:$AZ,47,FALSE)),IF($X$1=8,(VLOOKUP(B95,'X8'!$B:$AZ,47,FALSE)),IF($X$1=9,(VLOOKUP(B95,'X9'!$B:$AZ,47,FALSE)),IF($X$1=10,(VLOOKUP(B95,'X10'!$B:$AZ,47,FALSE)),IF($X$1=11,(VLOOKUP(B95,'X11'!$B:$AZ,47,FALSE)),IF($X$1=12,(VLOOKUP(B95,'X12'!$B:$AZ,47,FALSE)),IF($X$1=13,(VLOOKUP(B95,'X13'!$B:$AZ,47,FALSE)),"B")))))))))))))))</f>
        <v xml:space="preserve"> </v>
      </c>
      <c r="D95" s="181" t="str">
        <f ca="1">IF(ISERROR(IF($X$1=1,(VLOOKUP(B95,'X1'!$B:$AP,41,FALSE)),IF($X$1=2,(VLOOKUP(B95,'X2'!$B:$AP,41,FALSE)),IF($X$1=3,(VLOOKUP(B95,'X3'!$B:$AP,41,FALSE)),IF($X$1=4,(VLOOKUP(B95,'X4'!$B:$AP,41,FALSE)),IF($X$1=5,(VLOOKUP(B95,'X5'!$B:$AP,41,FALSE)),IF($X$1=6,(VLOOKUP(B95,'X6'!$B:$AP,41,FALSE)),IF($X$1=7,(VLOOKUP(B95,'X7'!$B:$AP,41,FALSE)),IF($X$1=8,(VLOOKUP(B95,'X8'!$B:$AP,41,FALSE)),IF($X$1=9,(VLOOKUP(B95,'X9'!$B:$AP,41,FALSE)),IF($X$1=10,(VLOOKUP(B95,'X10'!$B:$AP,41,FALSE)),IF($X$1=11,(VLOOKUP(B95,'X11'!$B:$AP,41,FALSE)),IF($X$1=12,(VLOOKUP(B95,'X12'!$B:$AP,41,FALSE)),IF($X$1=13,(VLOOKUP(B95,'X13'!$B:$AP,41,FALSE)),"B"))))))))))))))=TRUE," ",(IF($X$1=1,(VLOOKUP(B95,'X1'!$B:$AP,41,FALSE)),IF($X$1=2,(VLOOKUP(B95,'X2'!$B:$AP,41,FALSE)),IF($X$1=3,(VLOOKUP(B95,'X3'!$B:$AP,41,FALSE)),IF($X$1=4,(VLOOKUP(B95,'X4'!$B:$AP,41,FALSE)),IF($X$1=5,(VLOOKUP(B95,'X5'!$B:$AP,41,FALSE)),IF($X$1=6,(VLOOKUP(B95,'X6'!$B:$AP,41,FALSE)),IF($X$1=7,(VLOOKUP(B95,'X7'!$B:$AP,41,FALSE)),IF($X$1=8,(VLOOKUP(B95,'X8'!$B:$AP,41,FALSE)),IF($X$1=9,(VLOOKUP(B95,'X9'!$B:$AP,41,FALSE)),IF($X$1=10,(VLOOKUP(B95,'X10'!$B:$AP,41,FALSE)),IF($X$1=11,(VLOOKUP(B95,'X11'!$B:$AP,41,FALSE)),IF($X$1=12,(VLOOKUP(B95,'X12'!$B:$AP,41,FALSE)),IF($X$1=13,(VLOOKUP(B95,'X13'!$B:$AP,41,FALSE)),"B")))))))))))))))</f>
        <v xml:space="preserve"> </v>
      </c>
      <c r="E95" s="182" t="str">
        <f ca="1">IF(ISERROR(IF($X$1=1,(VLOOKUP(B95,'X1'!$B:$AP,7,FALSE)),IF($X$1=2,(VLOOKUP(B95,'X2'!$B:$AP,7,FALSE)),IF($X$1=3,(VLOOKUP(B95,'X3'!$B:$AP,7,FALSE)),IF($X$1=4,(VLOOKUP(B95,'X4'!$B:$AP,7,FALSE)),IF($X$1=5,(VLOOKUP(B95,'X5'!$B:$AP,7,FALSE)),IF($X$1=6,(VLOOKUP(B95,'X6'!$B:$AP,7,FALSE)),IF($X$1=7,(VLOOKUP(B95,'X7'!$B:$AP,7,FALSE)),IF($X$1=8,(VLOOKUP(B95,'X8'!$B:$AP,7,FALSE)),IF($X$1=9,(VLOOKUP(B95,'X9'!$B:$AP,7,FALSE)),IF($X$1=10,(VLOOKUP(B95,'X10'!$B:$AP,7,FALSE)),IF($X$1=11,(VLOOKUP(B95,'X11'!$B:$AP,7,FALSE)),IF($X$1=12,(VLOOKUP(B95,'X12'!$B:$AP,7,FALSE)),IF($X$1=13,(VLOOKUP(B95,'X13'!$B:$AP,7,FALSE)),"B"))))))))))))))=TRUE," ",(IF($X$1=1,(VLOOKUP(B95,'X1'!$B:$AP,7,FALSE)),IF($X$1=2,(VLOOKUP(B95,'X2'!$B:$AP,7,FALSE)),IF($X$1=3,(VLOOKUP(B95,'X3'!$B:$AP,7,FALSE)),IF($X$1=4,(VLOOKUP(B95,'X4'!$B:$AP,7,FALSE)),IF($X$1=5,(VLOOKUP(B95,'X5'!$B:$AP,7,FALSE)),IF($X$1=6,(VLOOKUP(B95,'X6'!$B:$AP,7,FALSE)),IF($X$1=7,(VLOOKUP(B95,'X7'!$B:$AP,7,FALSE)),IF($X$1=8,(VLOOKUP(B95,'X8'!$B:$AP,7,FALSE)),IF($X$1=9,(VLOOKUP(B95,'X9'!$B:$AP,7,FALSE)),IF($X$1=10,(VLOOKUP(B95,'X10'!$B:$AP,7,FALSE)),IF($X$1=11,(VLOOKUP(B95,'X11'!$B:$AP,7,FALSE)),IF($X$1=12,(VLOOKUP(B95,'X12'!$B:$AP,7,FALSE)),IF($X$1=13,(VLOOKUP(B95,'X13'!$B:$AP,7,FALSE)),"B")))))))))))))))</f>
        <v xml:space="preserve"> </v>
      </c>
      <c r="F95" s="182" t="str">
        <f ca="1">IF(ISERROR(IF((IF($X$1=1,(VLOOKUP(B95,'X1'!$B:$AO,6,FALSE)),(IF($X$1=2,(VLOOKUP(B95,'X2'!$B:$AO,6,FALSE)),(IF($X$1=3,(VLOOKUP(B95,'X3'!$B:$AO,6,FALSE)),(IF($X$1=4,(VLOOKUP(B95,'X4'!$B:$AO,6,FALSE)),(IF($X$1=5,(VLOOKUP(B95,'X5'!$B:$AO,6,FALSE)),(IF($X$1=6,(VLOOKUP(B95,'X6'!$B:$AO,6,FALSE)),(IF($X$1=7,(VLOOKUP(B95,'X7'!$B:$AO,6,FALSE)),(IF($X$1=8,(VLOOKUP(B95,'X8'!$B:$AO,6,FALSE)),(IF($X$1=9,(VLOOKUP(B95,'X9'!$B:$AO,6,FALSE)),(IF($X$1=10,(VLOOKUP(B95,'X10'!$B:$AO,6,FALSE)),(IF($X$1=11,(VLOOKUP(B95,'X11'!$B:$AO,6,FALSE)),(IF($X$1=12,(VLOOKUP(B95,'X12'!$B:$AO,6,FALSE)),(VLOOKUP(B95,'X13'!$B:$AO,6,FALSE))))))))))))))))))))))))))=$V$1," ",(IF($X$1=1,(VLOOKUP(B95,'X1'!$B:$AO,6,FALSE)),(IF($X$1=2,(VLOOKUP(B95,'X2'!$B:$AO,6,FALSE)),(IF($X$1=3,(VLOOKUP(B95,'X3'!$B:$AO,6,FALSE)),(IF($X$1=4,(VLOOKUP(B95,'X4'!$B:$AO,6,FALSE)),(IF($X$1=5,(VLOOKUP(B95,'X5'!$B:$AO,6,FALSE)),(IF($X$1=6,(VLOOKUP(B95,'X6'!$B:$AO,6,FALSE)),(IF($X$1=7,(VLOOKUP(B95,'X7'!$B:$AO,6,FALSE)),(IF($X$1=8,(VLOOKUP(B95,'X8'!$B:$AO,6,FALSE)),(IF($X$1=9,(VLOOKUP(B95,'X9'!$B:$AO,6,FALSE)),(IF($X$1=10,(VLOOKUP(B95,'X10'!$B:$AO,6,FALSE)),(IF($X$1=11,(VLOOKUP(B95,'X11'!$B:$AO,6,FALSE)),(IF($X$1=12,(VLOOKUP(B95,'X12'!$B:$AO,6,FALSE)),(VLOOKUP(B95,'X13'!$B:$AO,6,FALSE))))))))))))))))))))))))))))=TRUE," ",(IF((IF($X$1=1,(VLOOKUP(B95,'X1'!$B:$AO,6,FALSE)),(IF($X$1=2,(VLOOKUP(B95,'X2'!$B:$AO,6,FALSE)),(IF($X$1=3,(VLOOKUP(B95,'X3'!$B:$AO,6,FALSE)),(IF($X$1=4,(VLOOKUP(B95,'X4'!$B:$AO,6,FALSE)),(IF($X$1=5,(VLOOKUP(B95,'X5'!$B:$AO,6,FALSE)),(IF($X$1=6,(VLOOKUP(B95,'X6'!$B:$AO,6,FALSE)),(IF($X$1=7,(VLOOKUP(B95,'X7'!$B:$AO,6,FALSE)),(IF($X$1=8,(VLOOKUP(B95,'X8'!$B:$AO,6,FALSE)),(IF($X$1=9,(VLOOKUP(B95,'X9'!$B:$AO,6,FALSE)),(IF($X$1=10,(VLOOKUP(B95,'X10'!$B:$AO,6,FALSE)),(IF($X$1=11,(VLOOKUP(B95,'X11'!$B:$AO,6,FALSE)),(IF($X$1=12,(VLOOKUP(B95,'X12'!$B:$AO,6,FALSE)),(VLOOKUP(B95,'X13'!$B:$AO,6,FALSE))))))))))))))))))))))))))=$V$1," ",(IF($X$1=1,(VLOOKUP(B95,'X1'!$B:$AO,6,FALSE)),(IF($X$1=2,(VLOOKUP(B95,'X2'!$B:$AO,6,FALSE)),(IF($X$1=3,(VLOOKUP(B95,'X3'!$B:$AO,6,FALSE)),(IF($X$1=4,(VLOOKUP(B95,'X4'!$B:$AO,6,FALSE)),(IF($X$1=5,(VLOOKUP(B95,'X5'!$B:$AO,6,FALSE)),(IF($X$1=6,(VLOOKUP(B95,'X6'!$B:$AO,6,FALSE)),(IF($X$1=7,(VLOOKUP(B95,'X7'!$B:$AO,6,FALSE)),(IF($X$1=8,(VLOOKUP(B95,'X8'!$B:$AO,6,FALSE)),(IF($X$1=9,(VLOOKUP(B95,'X9'!$B:$AO,6,FALSE)),(IF($X$1=10,(VLOOKUP(B95,'X10'!$B:$AO,6,FALSE)),(IF($X$1=11,(VLOOKUP(B95,'X11'!$B:$AO,6,FALSE)),(IF($X$1=12,(VLOOKUP(B95,'X12'!$B:$AO,6,FALSE)),(VLOOKUP(B95,'X13'!$B:$AO,6,FALSE)))))))))))))))))))))))))))))</f>
        <v xml:space="preserve"> </v>
      </c>
      <c r="G95" s="182" t="str">
        <f ca="1">IF(ISERROR(IF($X$1=1,(VLOOKUP(B95,'X1'!$B:$AZ,44,FALSE)),IF($X$1=2,(VLOOKUP(B95,'X2'!$B:$AZ,44,FALSE)),IF($X$1=3,(VLOOKUP(B95,'X3'!$B:$AZ,44,FALSE)),IF($X$1=4,(VLOOKUP(B95,'X4'!$B:$AZ,44,FALSE)),IF($X$1=5,(VLOOKUP(B95,'X5'!$B:$AZ,44,FALSE)),IF($X$1=6,(VLOOKUP(B95,'X6'!$B:$AZ,44,FALSE)),IF($X$1=7,(VLOOKUP(B95,'X7'!$B:$AZ,44,FALSE)),IF($X$1=8,(VLOOKUP(B95,'X8'!$B:$AZ,44,FALSE)),IF($X$1=9,(VLOOKUP(B95,'X9'!$B:$AZ,44,FALSE)),IF($X$1=10,(VLOOKUP(B95,'X10'!$B:$AZ,44,FALSE)),IF($X$1=11,(VLOOKUP(B95,'X11'!$B:$AZ,44,FALSE)),IF($X$1=12,(VLOOKUP(B95,'X12'!$B:$AZ,44,FALSE)),IF($X$1=13,(VLOOKUP(B95,'X13'!$B:$AZ,44,FALSE)),"B"))))))))))))))=TRUE," ",(IF($X$1=1,(VLOOKUP(B95,'X1'!$B:$AZ,44,FALSE)),IF($X$1=2,(VLOOKUP(B95,'X2'!$B:$AZ,44,FALSE)),IF($X$1=3,(VLOOKUP(B95,'X3'!$B:$AZ,44,FALSE)),IF($X$1=4,(VLOOKUP(B95,'X4'!$B:$AZ,44,FALSE)),IF($X$1=5,(VLOOKUP(B95,'X5'!$B:$AZ,44,FALSE)),IF($X$1=6,(VLOOKUP(B95,'X6'!$B:$AZ,44,FALSE)),IF($X$1=7,(VLOOKUP(B95,'X7'!$B:$AZ,44,FALSE)),IF($X$1=8,(VLOOKUP(B95,'X8'!$B:$AZ,44,FALSE)),IF($X$1=9,(VLOOKUP(B95,'X9'!$B:$AZ,44,FALSE)),IF($X$1=10,(VLOOKUP(B95,'X10'!$B:$AZ,44,FALSE)),IF($X$1=11,(VLOOKUP(B95,'X11'!$B:$AZ,44,FALSE)),IF($X$1=12,(VLOOKUP(B95,'X12'!$B:$AZ,44,FALSE)),IF($X$1=13,(VLOOKUP(B95,'X13'!$B:$AZ,44,FALSE)),"B")))))))))))))))</f>
        <v xml:space="preserve"> </v>
      </c>
      <c r="H95" s="182" t="str">
        <f ca="1">IF(ISERROR(IF($X$1=1,(VLOOKUP(B95,'X1'!$B:$AZ,8,FALSE)),IF($X$1=2,(VLOOKUP(B95,'X2'!$B:$AZ,8,FALSE)),IF($X$1=3,(VLOOKUP(B95,'X3'!$B:$AZ,8,FALSE)),IF($X$1=4,(VLOOKUP(B95,'X4'!$B:$AZ,8,FALSE)),IF($X$1=5,(VLOOKUP(B95,'X5'!$B:$AZ,8,FALSE)),IF($X$1=6,(VLOOKUP(B95,'X6'!$B:$AZ,8,FALSE)),IF($X$1=7,(VLOOKUP(B95,'X7'!$B:$AZ,8,FALSE)),IF($X$1=8,(VLOOKUP(B95,'X8'!$B:$AZ,8,FALSE)),IF($X$1=9,(VLOOKUP(B95,'X9'!$B:$AZ,8,FALSE)),IF($X$1=10,(VLOOKUP(B95,'X10'!$B:$AZ,8,FALSE)),IF($X$1=11,(VLOOKUP(B95,'X11'!$B:$AZ,8,FALSE)),IF($X$1=12,(VLOOKUP(B95,'X12'!$B:$AZ,8,FALSE)),IF($X$1=13,(VLOOKUP(B95,'X13'!$B:$AZ,8,FALSE)),"B"))))))))))))))=TRUE," ",(IF($X$1=1,(VLOOKUP(B95,'X1'!$B:$AZ,8,FALSE)),IF($X$1=2,(VLOOKUP(B95,'X2'!$B:$AZ,8,FALSE)),IF($X$1=3,(VLOOKUP(B95,'X3'!$B:$AZ,8,FALSE)),IF($X$1=4,(VLOOKUP(B95,'X4'!$B:$AZ,8,FALSE)),IF($X$1=5,(VLOOKUP(B95,'X5'!$B:$AZ,8,FALSE)),IF($X$1=6,(VLOOKUP(B95,'X6'!$B:$AZ,8,FALSE)),IF($X$1=7,(VLOOKUP(B95,'X7'!$B:$AZ,8,FALSE)),IF($X$1=8,(VLOOKUP(B95,'X8'!$B:$AZ,8,FALSE)),IF($X$1=9,(VLOOKUP(B95,'X9'!$B:$AZ,8,FALSE)),IF($X$1=10,(VLOOKUP(B95,'X10'!$B:$AZ,8,FALSE)),IF($X$1=11,(VLOOKUP(B95,'X11'!$B:$AZ,8,FALSE)),IF($X$1=12,(VLOOKUP(B95,'X12'!$B:$AZ,8,FALSE)),IF($X$1=13,(VLOOKUP(B95,'X13'!$B:$AZ,8,FALSE)),"B")))))))))))))))</f>
        <v xml:space="preserve"> </v>
      </c>
      <c r="I95" s="183" t="str">
        <f ca="1">IF(ISERROR(IF($X$1=1,(VLOOKUP(B95,'X1'!$B:$AZ,2,FALSE)),IF($X$1=2,(VLOOKUP(B95,'X2'!$B:$AZ,2,FALSE)),IF($X$1=3,(VLOOKUP(B95,'X3'!$B:$AZ,2,FALSE)),IF($X$1=4,(VLOOKUP(B95,'X4'!$B:$AZ,2,FALSE)),IF($X$1=5,(VLOOKUP(B95,'X5'!$B:$AZ,2,FALSE)),IF($X$1=6,(VLOOKUP(B95,'X6'!$B:$AZ,2,FALSE)),IF($X$1=7,(VLOOKUP(B95,'X7'!$B:$AZ,2,FALSE)),IF($X$1=8,(VLOOKUP(B95,'X8'!$B:$AZ,2,FALSE)),IF($X$1=9,(VLOOKUP(B95,'X9'!$B:$AZ,2,FALSE)),IF($X$1=10,(VLOOKUP(B95,'X10'!$B:$AZ,2,FALSE)),IF($X$1=11,(VLOOKUP(B95,'X11'!$B:$AZ,2,FALSE)),IF($X$1=12,(VLOOKUP(B95,'X12'!$B:$AZ,2,FALSE)),IF($X$1=13,(VLOOKUP(B95,'X13'!$B:$AZ,2,FALSE)),"B"))))))))))))))=TRUE," ",(IF($X$1=1,(VLOOKUP(B95,'X1'!$B:$AZ,2,FALSE)),IF($X$1=2,(VLOOKUP(B95,'X2'!$B:$AZ,2,FALSE)),IF($X$1=3,(VLOOKUP(B95,'X3'!$B:$AZ,2,FALSE)),IF($X$1=4,(VLOOKUP(B95,'X4'!$B:$AZ,2,FALSE)),IF($X$1=5,(VLOOKUP(B95,'X5'!$B:$AZ,2,FALSE)),IF($X$1=6,(VLOOKUP(B95,'X6'!$B:$AZ,2,FALSE)),IF($X$1=7,(VLOOKUP(B95,'X7'!$B:$AZ,2,FALSE)),IF($X$1=8,(VLOOKUP(B95,'X8'!$B:$AZ,2,FALSE)),IF($X$1=9,(VLOOKUP(B95,'X9'!$B:$AZ,2,FALSE)),IF($X$1=10,(VLOOKUP(B95,'X10'!$B:$AZ,2,FALSE)),IF($X$1=11,(VLOOKUP(B95,'X11'!$B:$AZ,2,FALSE)),IF($X$1=12,(VLOOKUP(B95,'X12'!$B:$AZ,2,FALSE)),IF($X$1=13,(VLOOKUP(B95,'X13'!$B:$AZ,2,FALSE)),"B")))))))))))))))</f>
        <v xml:space="preserve"> </v>
      </c>
      <c r="J95" s="183" t="str">
        <f ca="1">IF(ISERROR(IF($X$1=1,(VLOOKUP(B95,'X1'!$B:$AZ,3,FALSE)),IF($X$1=2,(VLOOKUP(B95,'X2'!$B:$AZ,3,FALSE)),IF($X$1=3,(VLOOKUP(B95,'X3'!$B:$AZ,3,FALSE)),IF($X$1=4,(VLOOKUP(B95,'X4'!$B:$AZ,3,FALSE)),IF($X$1=5,(VLOOKUP(B95,'X5'!$B:$AZ,3,FALSE)),IF($X$1=6,(VLOOKUP(B95,'X6'!$B:$AZ,3,FALSE)),IF($X$1=7,(VLOOKUP(B95,'X7'!$B:$AZ,3,FALSE)),IF($X$1=8,(VLOOKUP(B95,'X8'!$B:$AZ,3,FALSE)),IF($X$1=9,(VLOOKUP(B95,'X9'!$B:$AZ,3,FALSE)),IF($X$1=10,(VLOOKUP(B95,'X10'!$B:$AZ,3,FALSE)),IF($X$1=11,(VLOOKUP(B95,'X11'!$B:$AZ,3,FALSE)),IF($X$1=12,(VLOOKUP(B95,'X12'!$B:$AZ,3,FALSE)),IF($X$1=13,(VLOOKUP(B95,'X13'!$B:$AZ,3,FALSE)),"B"))))))))))))))=TRUE," ",(IF($X$1=1,(VLOOKUP(B95,'X1'!$B:$AZ,3,FALSE)),IF($X$1=2,(VLOOKUP(B95,'X2'!$B:$AZ,3,FALSE)),IF($X$1=3,(VLOOKUP(B95,'X3'!$B:$AZ,3,FALSE)),IF($X$1=4,(VLOOKUP(B95,'X4'!$B:$AZ,3,FALSE)),IF($X$1=5,(VLOOKUP(B95,'X5'!$B:$AZ,3,FALSE)),IF($X$1=6,(VLOOKUP(B95,'X6'!$B:$AZ,3,FALSE)),IF($X$1=7,(VLOOKUP(B95,'X7'!$B:$AZ,3,FALSE)),IF($X$1=8,(VLOOKUP(B95,'X8'!$B:$AZ,3,FALSE)),IF($X$1=9,(VLOOKUP(B95,'X9'!$B:$AZ,3,FALSE)),IF($X$1=10,(VLOOKUP(B95,'X10'!$B:$AZ,3,FALSE)),IF($X$1=11,(VLOOKUP(B95,'X11'!$B:$AZ,3,FALSE)),IF($X$1=12,(VLOOKUP(B95,'X12'!$B:$AZ,3,FALSE)),IF($X$1=13,(VLOOKUP(B95,'X13'!$B:$AZ,3,FALSE)),"B")))))))))))))))</f>
        <v xml:space="preserve"> </v>
      </c>
      <c r="K95" s="183" t="str">
        <f ca="1">IF(ISERROR(IF($X$1=1,(VLOOKUP(B95,'X1'!$B:$AZ,5,FALSE)),IF($X$1=2,(VLOOKUP(B95,'X2'!$B:$AZ,5,FALSE)),IF($X$1=3,(VLOOKUP(B95,'X3'!$B:$AZ,5,FALSE)),IF($X$1=4,(VLOOKUP(B95,'X4'!$B:$AZ,5,FALSE)),IF($X$1=5,(VLOOKUP(B95,'X5'!$B:$AZ,5,FALSE)),IF($X$1=6,(VLOOKUP(B95,'X6'!$B:$AZ,5,FALSE)),IF($X$1=7,(VLOOKUP(B95,'X7'!$B:$AZ,5,FALSE)),IF($X$1=8,(VLOOKUP(B95,'X8'!$B:$AZ,5,FALSE)),IF($X$1=9,(VLOOKUP(B95,'X9'!$B:$AZ,5,FALSE)),IF($X$1=10,(VLOOKUP(B95,'X10'!$B:$AZ,5,FALSE)),IF($X$1=11,(VLOOKUP(B95,'X11'!$B:$AZ,5,FALSE)),IF($X$1=12,(VLOOKUP(B95,'X12'!$B:$AZ,5,FALSE)),IF($X$1=13,(VLOOKUP(B95,'X13'!$B:$AZ,5,FALSE)),"B"))))))))))))))=TRUE," ",(IF($X$1=1,(VLOOKUP(B95,'X1'!$B:$AZ,5,FALSE)),IF($X$1=2,(VLOOKUP(B95,'X2'!$B:$AZ,5,FALSE)),IF($X$1=3,(VLOOKUP(B95,'X3'!$B:$AZ,5,FALSE)),IF($X$1=4,(VLOOKUP(B95,'X4'!$B:$AZ,5,FALSE)),IF($X$1=5,(VLOOKUP(B95,'X5'!$B:$AZ,5,FALSE)),IF($X$1=6,(VLOOKUP(B95,'X6'!$B:$AZ,5,FALSE)),IF($X$1=7,(VLOOKUP(B95,'X7'!$B:$AZ,5,FALSE)),IF($X$1=8,(VLOOKUP(B95,'X8'!$B:$AZ,5,FALSE)),IF($X$1=9,(VLOOKUP(B95,'X9'!$B:$AZ,5,FALSE)),IF($X$1=10,(VLOOKUP(B95,'X10'!$B:$AZ,5,FALSE)),IF($X$1=11,(VLOOKUP(B95,'X11'!$B:$AZ,5,FALSE)),IF($X$1=12,(VLOOKUP(B95,'X12'!$B:$AZ,5,FALSE)),IF($X$1=13,(VLOOKUP(B95,'X13'!$B:$AZ,5,FALSE)),"B")))))))))))))))</f>
        <v xml:space="preserve"> </v>
      </c>
      <c r="L95" s="184" t="str">
        <f ca="1">IF(ISERROR(IF($X$1=1,(VLOOKUP(B95,'X1'!$B:$AZ,9,FALSE)),IF($X$1=2,(VLOOKUP(B95,'X2'!$B:$AZ,9,FALSE)),IF($X$1=3,(VLOOKUP(B95,'X3'!$B:$AZ,9,FALSE)),IF($X$1=4,(VLOOKUP(B95,'X4'!$B:$AZ,9,FALSE)),IF($X$1=5,(VLOOKUP(B95,'X5'!$B:$AZ,9,FALSE)),IF($X$1=6,(VLOOKUP(B95,'X6'!$B:$AZ,9,FALSE)),IF($X$1=7,(VLOOKUP(B95,'X7'!$B:$AZ,9,FALSE)),IF($X$1=8,(VLOOKUP(B95,'X8'!$B:$AZ,9,FALSE)),IF($X$1=9,(VLOOKUP(B95,'X9'!$B:$AZ,9,FALSE)),IF($X$1=10,(VLOOKUP(B95,'X10'!$B:$AZ,9,FALSE)),IF($X$1=11,(VLOOKUP(B95,'X11'!$B:$AZ,9,FALSE)),IF($X$1=12,(VLOOKUP(B95,'X12'!$B:$AZ,9,FALSE)),IF($X$1=13,(VLOOKUP(B95,'X13'!$B:$AZ,9,FALSE)),"B"))))))))))))))=TRUE," ",(IF($X$1=1,(VLOOKUP(B95,'X1'!$B:$AZ,9,FALSE)),IF($X$1=2,(VLOOKUP(B95,'X2'!$B:$AZ,9,FALSE)),IF($X$1=3,(VLOOKUP(B95,'X3'!$B:$AZ,9,FALSE)),IF($X$1=4,(VLOOKUP(B95,'X4'!$B:$AZ,9,FALSE)),IF($X$1=5,(VLOOKUP(B95,'X5'!$B:$AZ,9,FALSE)),IF($X$1=6,(VLOOKUP(B95,'X6'!$B:$AZ,9,FALSE)),IF($X$1=7,(VLOOKUP(B95,'X7'!$B:$AZ,9,FALSE)),IF($X$1=8,(VLOOKUP(B95,'X8'!$B:$AZ,9,FALSE)),IF($X$1=9,(VLOOKUP(B95,'X9'!$B:$AZ,9,FALSE)),IF($X$1=10,(VLOOKUP(B95,'X10'!$B:$AZ,9,FALSE)),IF($X$1=11,(VLOOKUP(B95,'X11'!$B:$AZ,9,FALSE)),IF($X$1=12,(VLOOKUP(B95,'X12'!$B:$AZ,9,FALSE)),IF($X$1=13,(VLOOKUP(B95,'X13'!$B:$AZ,9,FALSE)),"B")))))))))))))))</f>
        <v xml:space="preserve"> </v>
      </c>
      <c r="M95" s="184" t="str">
        <f ca="1">IF(ISERROR(IF($X$1=1,(VLOOKUP(B95,'X1'!$B:$AZ,10,FALSE)),IF($X$1=2,(VLOOKUP(B95,'X2'!$B:$AZ,10,FALSE)),IF($X$1=3,(VLOOKUP(B95,'X3'!$B:$AZ,10,FALSE)),IF($X$1=4,(VLOOKUP(B95,'X4'!$B:$AZ,10,FALSE)),IF($X$1=5,(VLOOKUP(B95,'X5'!$B:$AZ,10,FALSE)),IF($X$1=6,(VLOOKUP(B95,'X6'!$B:$AZ,10,FALSE)),IF($X$1=7,(VLOOKUP(B95,'X7'!$B:$AZ,10,FALSE)),IF($X$1=8,(VLOOKUP(B95,'X8'!$B:$AZ,10,FALSE)),IF($X$1=9,(VLOOKUP(B95,'X9'!$B:$AZ,10,FALSE)),IF($X$1=10,(VLOOKUP(B95,'X10'!$B:$AZ,10,FALSE)),IF($X$1=11,(VLOOKUP(B95,'X11'!$B:$AZ,10,FALSE)),IF($X$1=12,(VLOOKUP(B95,'X12'!$B:$AZ,10,FALSE)),IF($X$1=13,(VLOOKUP(B95,'X13'!$B:$AZ,10,FALSE)),"B"))))))))))))))=TRUE," ",(IF($X$1=1,(VLOOKUP(B95,'X1'!$B:$AZ,10,FALSE)),IF($X$1=2,(VLOOKUP(B95,'X2'!$B:$AZ,10,FALSE)),IF($X$1=3,(VLOOKUP(B95,'X3'!$B:$AZ,10,FALSE)),IF($X$1=4,(VLOOKUP(B95,'X4'!$B:$AZ,10,FALSE)),IF($X$1=5,(VLOOKUP(B95,'X5'!$B:$AZ,10,FALSE)),IF($X$1=6,(VLOOKUP(B95,'X6'!$B:$AZ,10,FALSE)),IF($X$1=7,(VLOOKUP(B95,'X7'!$B:$AZ,10,FALSE)),IF($X$1=8,(VLOOKUP(B95,'X8'!$B:$AZ,10,FALSE)),IF($X$1=9,(VLOOKUP(B95,'X9'!$B:$AZ,10,FALSE)),IF($X$1=10,(VLOOKUP(B95,'X10'!$B:$AZ,10,FALSE)),IF($X$1=11,(VLOOKUP(B95,'X11'!$B:$AZ,10,FALSE)),IF($X$1=12,(VLOOKUP(B95,'X12'!$B:$AZ,10,FALSE)),IF($X$1=13,(VLOOKUP(B95,'X13'!$B:$AZ,10,FALSE)),"B")))))))))))))))</f>
        <v xml:space="preserve"> </v>
      </c>
      <c r="N95" s="185" t="str">
        <f ca="1">IF(ISERROR(IF($X$1=1,(VLOOKUP(B95,'X1'!$B:$AZ,45,FALSE)),IF($X$1=2,(VLOOKUP(B95,'X2'!$B:$AZ,45,FALSE)),IF($X$1=3,(VLOOKUP(B95,'X3'!$B:$AZ,45,FALSE)),IF($X$1=4,(VLOOKUP(B95,'X4'!$B:$AZ,45,FALSE)),IF($X$1=5,(VLOOKUP(B95,'X5'!$B:$AZ,45,FALSE)),IF($X$1=6,(VLOOKUP(B95,'X6'!$B:$AZ,45,FALSE)),IF($X$1=7,(VLOOKUP(B95,'X7'!$B:$AZ,45,FALSE)),IF($X$1=8,(VLOOKUP(B95,'X8'!$B:$AZ,45,FALSE)),IF($X$1=9,(VLOOKUP(B95,'X9'!$B:$AZ,45,FALSE)),IF($X$1=10,(VLOOKUP(B95,'X10'!$B:$AZ,45,FALSE)),IF($X$1=11,(VLOOKUP(B95,'X11'!$B:$AZ,45,FALSE)),IF($X$1=12,(VLOOKUP(B95,'X12'!$B:$AZ,45,FALSE)),IF($X$1=13,(VLOOKUP(B95,'X13'!$B:$AZ,45,FALSE)),"B"))))))))))))))=TRUE," ",(IF($X$1=1,(VLOOKUP(B95,'X1'!$B:$AZ,45,FALSE)),IF($X$1=2,(VLOOKUP(B95,'X2'!$B:$AZ,45,FALSE)),IF($X$1=3,(VLOOKUP(B95,'X3'!$B:$AZ,45,FALSE)),IF($X$1=4,(VLOOKUP(B95,'X4'!$B:$AZ,45,FALSE)),IF($X$1=5,(VLOOKUP(B95,'X5'!$B:$AZ,45,FALSE)),IF($X$1=6,(VLOOKUP(B95,'X6'!$B:$AZ,45,FALSE)),IF($X$1=7,(VLOOKUP(B95,'X7'!$B:$AZ,45,FALSE)),IF($X$1=8,(VLOOKUP(B95,'X8'!$B:$AZ,45,FALSE)),IF($X$1=9,(VLOOKUP(B95,'X9'!$B:$AZ,45,FALSE)),IF($X$1=10,(VLOOKUP(B95,'X10'!$B:$AZ,45,FALSE)),IF($X$1=11,(VLOOKUP(B95,'X11'!$B:$AZ,45,FALSE)),IF($X$1=12,(VLOOKUP(B95,'X12'!$B:$AZ,45,FALSE)),IF($X$1=13,(VLOOKUP(B95,'X13'!$B:$AZ,45,FALSE)),"B")))))))))))))))</f>
        <v xml:space="preserve"> </v>
      </c>
      <c r="O95" s="184" t="str">
        <f ca="1">IF(ISERROR(IF($X$1=1,(VLOOKUP(B95,'X1'!$B:$AZ,11,FALSE)),IF($X$1=2,(VLOOKUP(B95,'X2'!$B:$AZ,11,FALSE)),IF($X$1=3,(VLOOKUP(B95,'X3'!$B:$AZ,11,FALSE)),IF($X$1=4,(VLOOKUP(B95,'X4'!$B:$AZ,11,FALSE)),IF($X$1=5,(VLOOKUP(B95,'X5'!$B:$AZ,11,FALSE)),IF($X$1=6,(VLOOKUP(B95,'X6'!$B:$AZ,11,FALSE)),IF($X$1=7,(VLOOKUP(B95,'X7'!$B:$AZ,11,FALSE)),IF($X$1=8,(VLOOKUP(B95,'X8'!$B:$AZ,11,FALSE)),IF($X$1=9,(VLOOKUP(B95,'X9'!$B:$AZ,11,FALSE)),IF($X$1=10,(VLOOKUP(B95,'X10'!$B:$AZ,11,FALSE)),IF($X$1=11,(VLOOKUP(B95,'X11'!$B:$AZ,11,FALSE)),IF($X$1=12,(VLOOKUP(B95,'X12'!$B:$AZ,11,FALSE)),IF($X$1=13,(VLOOKUP(B95,'X13'!$B:$AZ,11,FALSE)),"B"))))))))))))))=TRUE," ",(IF($X$1=1,(VLOOKUP(B95,'X1'!$B:$AZ,11,FALSE)),IF($X$1=2,(VLOOKUP(B95,'X2'!$B:$AZ,11,FALSE)),IF($X$1=3,(VLOOKUP(B95,'X3'!$B:$AZ,11,FALSE)),IF($X$1=4,(VLOOKUP(B95,'X4'!$B:$AZ,11,FALSE)),IF($X$1=5,(VLOOKUP(B95,'X5'!$B:$AZ,11,FALSE)),IF($X$1=6,(VLOOKUP(B95,'X6'!$B:$AZ,11,FALSE)),IF($X$1=7,(VLOOKUP(B95,'X7'!$B:$AZ,11,FALSE)),IF($X$1=8,(VLOOKUP(B95,'X8'!$B:$AZ,11,FALSE)),IF($X$1=9,(VLOOKUP(B95,'X9'!$B:$AZ,11,FALSE)),IF($X$1=10,(VLOOKUP(B95,'X10'!$B:$AZ,11,FALSE)),IF($X$1=11,(VLOOKUP(B95,'X11'!$B:$AZ,11,FALSE)),IF($X$1=12,(VLOOKUP(B95,'X12'!$B:$AZ,11,FALSE)),IF($X$1=13,(VLOOKUP(B95,'X13'!$B:$AZ,11,FALSE)),"B")))))))))))))))</f>
        <v xml:space="preserve"> </v>
      </c>
      <c r="P95" s="184" t="str">
        <f ca="1">IF(ISERROR(IF($X$1=1,(VLOOKUP(B95,'X1'!$B:$AZ,12,FALSE)),IF($X$1=2,(VLOOKUP(B95,'X2'!$B:$AZ,12,FALSE)),IF($X$1=3,(VLOOKUP(B95,'X3'!$B:$AZ,12,FALSE)),IF($X$1=4,(VLOOKUP(B95,'X4'!$B:$AZ,12,FALSE)),IF($X$1=5,(VLOOKUP(B95,'X5'!$B:$AZ,12,FALSE)),IF($X$1=6,(VLOOKUP(B95,'X6'!$B:$AZ,12,FALSE)),IF($X$1=7,(VLOOKUP(B95,'X7'!$B:$AZ,12,FALSE)),IF($X$1=8,(VLOOKUP(B95,'X8'!$B:$AZ,12,FALSE)),IF($X$1=9,(VLOOKUP(B95,'X9'!$B:$AZ,12,FALSE)),IF($X$1=10,(VLOOKUP(B95,'X10'!$B:$AZ,12,FALSE)),IF($X$1=11,(VLOOKUP(B95,'X11'!$B:$AZ,12,FALSE)),IF($X$1=12,(VLOOKUP(B95,'X12'!$B:$AZ,12,FALSE)),IF($X$1=13,(VLOOKUP(B95,'X13'!$B:$AZ,12,FALSE)),"B"))))))))))))))=TRUE," ",(IF($X$1=1,(VLOOKUP(B95,'X1'!$B:$AZ,12,FALSE)),IF($X$1=2,(VLOOKUP(B95,'X2'!$B:$AZ,12,FALSE)),IF($X$1=3,(VLOOKUP(B95,'X3'!$B:$AZ,12,FALSE)),IF($X$1=4,(VLOOKUP(B95,'X4'!$B:$AZ,12,FALSE)),IF($X$1=5,(VLOOKUP(B95,'X5'!$B:$AZ,12,FALSE)),IF($X$1=6,(VLOOKUP(B95,'X6'!$B:$AZ,12,FALSE)),IF($X$1=7,(VLOOKUP(B95,'X7'!$B:$AZ,12,FALSE)),IF($X$1=8,(VLOOKUP(B95,'X8'!$B:$AZ,12,FALSE)),IF($X$1=9,(VLOOKUP(B95,'X9'!$B:$AZ,12,FALSE)),IF($X$1=10,(VLOOKUP(B95,'X10'!$B:$AZ,12,FALSE)),IF($X$1=11,(VLOOKUP(B95,'X11'!$B:$AZ,12,FALSE)),IF($X$1=12,(VLOOKUP(B95,'X12'!$B:$AZ,12,FALSE)),IF($X$1=13,(VLOOKUP(B95,'X13'!$B:$AZ,12,FALSE)),"B")))))))))))))))</f>
        <v xml:space="preserve"> </v>
      </c>
      <c r="Q95" s="185" t="str">
        <f ca="1">IF(ISERROR(IF($X$1=1,(VLOOKUP(B95,'X1'!$B:$AZ,46,FALSE)),IF($X$1=2,(VLOOKUP(B95,'X2'!$B:$AZ,46,FALSE)),IF($X$1=3,(VLOOKUP(B95,'X3'!$B:$AZ,46,FALSE)),IF($X$1=4,(VLOOKUP(B95,'X4'!$B:$AZ,46,FALSE)),IF($X$1=5,(VLOOKUP(B95,'X5'!$B:$AZ,46,FALSE)),IF($X$1=6,(VLOOKUP(B95,'X6'!$B:$AZ,46,FALSE)),IF($X$1=7,(VLOOKUP(B95,'X7'!$B:$AZ,46,FALSE)),IF($X$1=8,(VLOOKUP(B95,'X8'!$B:$AZ,46,FALSE)),IF($X$1=9,(VLOOKUP(B95,'X9'!$B:$AZ,46,FALSE)),IF($X$1=10,(VLOOKUP(B95,'X10'!$B:$AZ,46,FALSE)),IF($X$1=11,(VLOOKUP(B95,'X11'!$B:$AZ,46,FALSE)),IF($X$1=12,(VLOOKUP(B95,'X12'!$B:$AZ,46,FALSE)),IF($X$1=13,(VLOOKUP(B95,'X13'!$B:$AZ,46,FALSE)),"B"))))))))))))))=TRUE," ",(IF($X$1=1,(VLOOKUP(B95,'X1'!$B:$AZ,46,FALSE)),IF($X$1=2,(VLOOKUP(B95,'X2'!$B:$AZ,46,FALSE)),IF($X$1=3,(VLOOKUP(B95,'X3'!$B:$AZ,46,FALSE)),IF($X$1=4,(VLOOKUP(B95,'X4'!$B:$AZ,46,FALSE)),IF($X$1=5,(VLOOKUP(B95,'X5'!$B:$AZ,46,FALSE)),IF($X$1=6,(VLOOKUP(B95,'X6'!$B:$AZ,46,FALSE)),IF($X$1=7,(VLOOKUP(B95,'X7'!$B:$AZ,46,FALSE)),IF($X$1=8,(VLOOKUP(B95,'X8'!$B:$AZ,46,FALSE)),IF($X$1=9,(VLOOKUP(B95,'X9'!$B:$AZ,46,FALSE)),IF($X$1=10,(VLOOKUP(B95,'X10'!$B:$AZ,46,FALSE)),IF($X$1=11,(VLOOKUP(B95,'X11'!$B:$AZ,46,FALSE)),IF($X$1=12,(VLOOKUP(B95,'X12'!$B:$AZ,46,FALSE)),IF($X$1=13,(VLOOKUP(B95,'X13'!$B:$AZ,46,FALSE)),"B")))))))))))))))</f>
        <v xml:space="preserve"> </v>
      </c>
      <c r="R95" s="185" t="str">
        <f ca="1">IF(ISERROR(IF($X$1=1,(VLOOKUP(B95,'X1'!$B:$AZ,15,FALSE)),IF($X$1=2,(VLOOKUP(B95,'X2'!$B:$AZ,15,FALSE)),IF($X$1=3,(VLOOKUP(B95,'X3'!$B:$AZ,15,FALSE)),IF($X$1=4,(VLOOKUP(B95,'X4'!$B:$AZ,15,FALSE)),IF($X$1=5,(VLOOKUP(B95,'X5'!$B:$AZ,15,FALSE)),IF($X$1=6,(VLOOKUP(B95,'X6'!$B:$AZ,15,FALSE)),IF($X$1=7,(VLOOKUP(B95,'X7'!$B:$AZ,15,FALSE)),IF($X$1=8,(VLOOKUP(B95,'X8'!$B:$AZ,15,FALSE)),IF($X$1=9,(VLOOKUP(B95,'X9'!$B:$AZ,15,FALSE)),IF($X$1=10,(VLOOKUP(B95,'X10'!$B:$AZ,15,FALSE)),IF($X$1=11,(VLOOKUP(B95,'X11'!$B:$AZ,15,FALSE)),IF($X$1=12,(VLOOKUP(B95,'X12'!$B:$AZ,15,FALSE)),IF($X$1=13,(VLOOKUP(B95,'X13'!$B:$AZ,15,FALSE)),"B"))))))))))))))=TRUE," ",(IF($X$1=1,(VLOOKUP(B95,'X1'!$B:$AZ,15,FALSE)),IF($X$1=2,(VLOOKUP(B95,'X2'!$B:$AZ,15,FALSE)),IF($X$1=3,(VLOOKUP(B95,'X3'!$B:$AZ,15,FALSE)),IF($X$1=4,(VLOOKUP(B95,'X4'!$B:$AZ,15,FALSE)),IF($X$1=5,(VLOOKUP(B95,'X5'!$B:$AZ,15,FALSE)),IF($X$1=6,(VLOOKUP(B95,'X6'!$B:$AZ,15,FALSE)),IF($X$1=7,(VLOOKUP(B95,'X7'!$B:$AZ,15,FALSE)),IF($X$1=8,(VLOOKUP(B95,'X8'!$B:$AZ,15,FALSE)),IF($X$1=9,(VLOOKUP(B95,'X9'!$B:$AZ,15,FALSE)),IF($X$1=10,(VLOOKUP(B95,'X10'!$B:$AZ,15,FALSE)),IF($X$1=11,(VLOOKUP(B95,'X11'!$B:$AZ,15,FALSE)),IF($X$1=12,(VLOOKUP(B95,'X12'!$B:$AZ,15,FALSE)),IF($X$1=13,(VLOOKUP(B95,'X13'!$B:$AZ,15,FALSE)),"B")))))))))))))))</f>
        <v xml:space="preserve"> </v>
      </c>
      <c r="S95" s="185" t="str">
        <f ca="1">IF(ISERROR(IF((IF($X$1=1,(VLOOKUP(B95,'X1'!$B:$AZ,14,FALSE)),(IF($X$1=2,(VLOOKUP(B95,'X2'!$B:$AZ,14,FALSE)),(IF($X$1=3,(VLOOKUP(B95,'X3'!$B:$AZ,14,FALSE)),(IF($X$1=4,(VLOOKUP(B95,'X4'!$B:$AZ,14,FALSE)),(IF($X$1=5,(VLOOKUP(B95,'X5'!$B:$AZ,14,FALSE)),(IF($X$1=6,(VLOOKUP(B95,'X6'!$B:$AZ,14,FALSE)),(IF($X$1=7,(VLOOKUP(B95,'X7'!$B:$AZ,14,FALSE)),(IF($X$1=8,(VLOOKUP(B95,'X8'!$B:$AZ,14,FALSE)),(IF($X$1=9,(VLOOKUP(B95,'X9'!$B:$AZ,14,FALSE)),(IF($X$1=10,(VLOOKUP(B95,'X10'!$B:$AZ,14,FALSE)),(IF($X$1=11,(VLOOKUP(B95,'X11'!$B:$AZ,14,FALSE)),(IF($X$1=12,(VLOOKUP(B95,'X12'!$B:$AZ,14,FALSE)),(VLOOKUP(B95,'X13'!$B:$AZ,14,FALSE))))))))))))))))))))))))))=$V$1," ",(IF($X$1=1,(VLOOKUP(B95,'X1'!$B:$AZ,14,FALSE)),(IF($X$1=2,(VLOOKUP(B95,'X2'!$B:$AZ,14,FALSE)),(IF($X$1=3,(VLOOKUP(B95,'X3'!$B:$AZ,14,FALSE)),(IF($X$1=4,(VLOOKUP(B95,'X4'!$B:$AZ,14,FALSE)),(IF($X$1=5,(VLOOKUP(B95,'X5'!$B:$AZ,14,FALSE)),(IF($X$1=6,(VLOOKUP(B95,'X6'!$B:$AZ,14,FALSE)),(IF($X$1=7,(VLOOKUP(B95,'X7'!$B:$AZ,14,FALSE)),(IF($X$1=8,(VLOOKUP(B95,'X8'!$B:$AZ,14,FALSE)),(IF($X$1=9,(VLOOKUP(B95,'X9'!$B:$AZ,14,FALSE)),(IF($X$1=10,(VLOOKUP(B95,'X10'!$B:$AZ,14,FALSE)),(IF($X$1=11,(VLOOKUP(B95,'X11'!$B:$AZ,14,FALSE)),(IF($X$1=12,(VLOOKUP(B95,'X12'!$B:$AZ,14,FALSE)),(VLOOKUP(B95,'X13'!$B:$AZ,14,FALSE))))))))))))))))))))))))))))=TRUE," ",(IF((IF($X$1=1,(VLOOKUP(B95,'X1'!$B:$AZ,14,FALSE)),(IF($X$1=2,(VLOOKUP(B95,'X2'!$B:$AZ,14,FALSE)),(IF($X$1=3,(VLOOKUP(B95,'X3'!$B:$AZ,14,FALSE)),(IF($X$1=4,(VLOOKUP(B95,'X4'!$B:$AZ,14,FALSE)),(IF($X$1=5,(VLOOKUP(B95,'X5'!$B:$AZ,14,FALSE)),(IF($X$1=6,(VLOOKUP(B95,'X6'!$B:$AZ,14,FALSE)),(IF($X$1=7,(VLOOKUP(B95,'X7'!$B:$AZ,14,FALSE)),(IF($X$1=8,(VLOOKUP(B95,'X8'!$B:$AZ,14,FALSE)),(IF($X$1=9,(VLOOKUP(B95,'X9'!$B:$AZ,14,FALSE)),(IF($X$1=10,(VLOOKUP(B95,'X10'!$B:$AZ,14,FALSE)),(IF($X$1=11,(VLOOKUP(B95,'X11'!$B:$AZ,14,FALSE)),(IF($X$1=12,(VLOOKUP(B95,'X12'!$B:$AZ,14,FALSE)),(VLOOKUP(B95,'X13'!$B:$AZ,14,FALSE))))))))))))))))))))))))))=$V$1," ",(IF($X$1=1,(VLOOKUP(B95,'X1'!$B:$AZ,14,FALSE)),(IF($X$1=2,(VLOOKUP(B95,'X2'!$B:$AZ,14,FALSE)),(IF($X$1=3,(VLOOKUP(B95,'X3'!$B:$AZ,14,FALSE)),(IF($X$1=4,(VLOOKUP(B95,'X4'!$B:$AZ,14,FALSE)),(IF($X$1=5,(VLOOKUP(B95,'X5'!$B:$AZ,14,FALSE)),(IF($X$1=6,(VLOOKUP(B95,'X6'!$B:$AZ,14,FALSE)),(IF($X$1=7,(VLOOKUP(B95,'X7'!$B:$AZ,14,FALSE)),(IF($X$1=8,(VLOOKUP(B95,'X8'!$B:$AZ,14,FALSE)),(IF($X$1=9,(VLOOKUP(B95,'X9'!$B:$AZ,14,FALSE)),(IF($X$1=10,(VLOOKUP(B95,'X10'!$B:$AZ,14,FALSE)),(IF($X$1=11,(VLOOKUP(B95,'X11'!$B:$AZ,14,FALSE)),(IF($X$1=12,(VLOOKUP(B95,'X12'!$B:$AZ,14,FALSE)),(VLOOKUP(B95,'X13'!$B:$AZ,14,FALSE)))))))))))))))))))))))))))))</f>
        <v xml:space="preserve"> </v>
      </c>
      <c r="V95" s="43"/>
      <c r="W95" s="43">
        <f t="shared" si="63"/>
        <v>7</v>
      </c>
      <c r="X95" s="43"/>
      <c r="Y95" s="119">
        <f t="shared" ca="1" si="60"/>
        <v>0</v>
      </c>
      <c r="Z95" s="123" t="s">
        <v>149</v>
      </c>
      <c r="AB95" s="42">
        <f t="shared" si="61"/>
        <v>1</v>
      </c>
      <c r="AC95" s="42">
        <f t="shared" si="64"/>
        <v>6</v>
      </c>
      <c r="AD95" s="111" t="str">
        <f>IF((VALUE((RIGHT($AD$89,1))))=0,(Alf!F10),IF((VALUE((RIGHT($AD$89,1))))=1,(Alf!F50),IF(((VALUE((RIGHT($AD$89,1)))))=2,(Alf!F89),IF(((VALUE((RIGHT($AD$89,1)))))=3,(Alf!F127),IF(((VALUE((RIGHT($AD$89,1)))))=4,(Alf!F165),IF(((VALUE((RIGHT($AD$89,1)))))=5,(Alf!F204),"B"))))))</f>
        <v>LSRG RM Equity</v>
      </c>
      <c r="AE95" s="112">
        <f t="shared" ca="1" si="62"/>
        <v>0.411446249033256</v>
      </c>
      <c r="AF95" s="113" t="str">
        <f>IF(ISERROR(((VLOOKUP(AD95,'X1'!$B:$AO,6,FALSE))/(VLOOKUP(AD95,'X1'!$B:$AO,7,FALSE))-1))=TRUE," ",(((VLOOKUP(AD95,'X1'!$B:$AO,6,FALSE))/(VLOOKUP(AD95,'X1'!$B:$AO,7,FALSE))-1)))</f>
        <v xml:space="preserve"> </v>
      </c>
      <c r="AG95" s="113" t="str">
        <f>IF(ISERROR((((VLOOKUP(AD95,'X1'!$B:$G,2,FALSE))-(VLOOKUP(AD95,'X1'!$B:$G,3,FALSE)))*100)/(VLOOKUP(AD95,'X1'!$B:$G,5,FALSE)))=TRUE," ",((((VLOOKUP(AD95,'X1'!$B:$G,2,FALSE))-(VLOOKUP(AD95,'X1'!$B:$G,3,FALSE)))*100)/(VLOOKUP(AD95,'X1'!$B:$G,5,FALSE))))</f>
        <v xml:space="preserve"> </v>
      </c>
      <c r="AH95" s="113" t="str">
        <f>IF(ISERROR(((VLOOKUP(AD95,'X1'!$B:$AZ,42,FALSE))))=TRUE," ",(((VLOOKUP(AD95,'X1'!$B:$AZ,42,FALSE)))))</f>
        <v xml:space="preserve"> </v>
      </c>
      <c r="AI95" s="113" t="str">
        <f>IF(ISERROR(((VLOOKUP(AD95,'X1'!$B:$AZ,43,FALSE))))=TRUE," ",(((VLOOKUP(AD95,'X1'!$B:$AZ,43,FALSE)))))</f>
        <v xml:space="preserve"> </v>
      </c>
      <c r="AJ95" s="113" t="str">
        <f>IF(ISERROR(((VLOOKUP(AD95,'X1'!$B:$AZ,15,FALSE))))=TRUE," ",(((VLOOKUP(AD95,'X1'!$B:$AZ,15,FALSE)))))</f>
        <v xml:space="preserve"> </v>
      </c>
      <c r="AK95" s="113" t="str">
        <f>IF(ISERROR(((VLOOKUP(AD95,'X1'!$B:$AZ,14,FALSE))))=TRUE," ",(((VLOOKUP(AD95,'X1'!$B:$AZ,14,FALSE)))))</f>
        <v xml:space="preserve"> </v>
      </c>
      <c r="AL95" s="113" t="str">
        <f ca="1">IF(ISERROR(((VLOOKUP(AD95,'X2'!$B:$AO,6,FALSE))/(VLOOKUP(AD95,'X2'!$B:$AO,7,FALSE))-1))=TRUE," ",(((VLOOKUP(AD95,'X2'!$B:$AO,6,FALSE))/(VLOOKUP(AD95,'X2'!$B:$AO,7,FALSE))-1)))</f>
        <v xml:space="preserve"> </v>
      </c>
      <c r="AM95" s="113" t="str">
        <f ca="1">IF(ISERROR((((VLOOKUP(AD95,'X2'!$B:$G,2,FALSE))-(VLOOKUP(AD95,'X2'!$B:$G,3,FALSE)))*100)/(VLOOKUP(AD95,'X2'!$B:$G,5,FALSE)))=TRUE," ",((((VLOOKUP(AD95,'X2'!$B:$G,2,FALSE))-(VLOOKUP(AD95,'X2'!$B:$G,3,FALSE)))*100)/(VLOOKUP(AD95,'X2'!$B:$G,5,FALSE))))</f>
        <v xml:space="preserve"> </v>
      </c>
      <c r="AN95" s="113" t="str">
        <f ca="1">IF(ISERROR(((VLOOKUP(AD95,'X2'!$B:$AZ,42,FALSE))))=TRUE," ",(((VLOOKUP(AD95,'X2'!$B:$AZ,42,FALSE)))))</f>
        <v xml:space="preserve"> </v>
      </c>
      <c r="AO95" s="113" t="str">
        <f ca="1">IF(ISERROR(((VLOOKUP(AD95,'X2'!$B:$AZ,43,FALSE))))=TRUE," ",(((VLOOKUP(AD95,'X2'!$B:$AZ,43,FALSE)))))</f>
        <v xml:space="preserve"> </v>
      </c>
      <c r="AP95" s="113" t="str">
        <f ca="1">IF(ISERROR(((VLOOKUP(AD95,'X2'!$B:$AZ,15,FALSE))))=TRUE," ",(((VLOOKUP(AD95,'X2'!$B:$AZ,15,FALSE)))))</f>
        <v xml:space="preserve"> </v>
      </c>
      <c r="AQ95" s="113" t="str">
        <f ca="1">IF(ISERROR(((VLOOKUP(AD95,'X2'!$B:$AZ,14,FALSE))))=TRUE," ",(((VLOOKUP(AD95,'X2'!$B:$AZ,14,FALSE)))))</f>
        <v xml:space="preserve"> </v>
      </c>
      <c r="AR95" s="113" t="str">
        <f ca="1">IF(ISERROR(((VLOOKUP(AD95,'X3'!$B:$AO,6,FALSE))/(VLOOKUP(AD95,'X3'!$B:$AO,7,FALSE))-1))=TRUE," ",(((VLOOKUP(AD95,'X3'!$B:$AO,6,FALSE))/(VLOOKUP(AD95,'X3'!$B:$AO,7,FALSE))-1)))</f>
        <v xml:space="preserve"> </v>
      </c>
      <c r="AS95" s="113" t="str">
        <f ca="1">IF(ISERROR((((VLOOKUP(AD95,'X3'!$B:$G,2,FALSE))-(VLOOKUP(AD95,'X3'!$B:$G,3,FALSE)))*100)/(VLOOKUP(AD95,'X3'!$B:$G,5,FALSE)))=TRUE," ",((((VLOOKUP(AD95,'X3'!$B:$G,2,FALSE))-(VLOOKUP(AD95,'X3'!$B:$G,3,FALSE)))*100)/(VLOOKUP(AD95,'X3'!$B:$G,5,FALSE))))</f>
        <v xml:space="preserve"> </v>
      </c>
      <c r="AT95" s="113" t="str">
        <f ca="1">IF(ISERROR(((VLOOKUP(AD95,'X3'!$B:$AZ,42,FALSE))))=TRUE," ",(((VLOOKUP(AD95,'X3'!$B:$AZ,42,FALSE)))))</f>
        <v xml:space="preserve"> </v>
      </c>
      <c r="AU95" s="113" t="str">
        <f ca="1">IF(ISERROR(((VLOOKUP(AD95,'X3'!$B:$AZ,43,FALSE))))=TRUE," ",(((VLOOKUP(AD95,'X3'!$B:$AZ,43,FALSE)))))</f>
        <v xml:space="preserve"> </v>
      </c>
      <c r="AV95" s="113" t="str">
        <f ca="1">IF(ISERROR(((VLOOKUP(AD95,'X3'!$B:$AZ,15,FALSE))))=TRUE," ",(((VLOOKUP(AD95,'X3'!$B:$AZ,15,FALSE)))))</f>
        <v xml:space="preserve"> </v>
      </c>
      <c r="AW95" s="113" t="str">
        <f ca="1">IF(ISERROR(((VLOOKUP(AD95,'X3'!$B:$AZ,14,FALSE))))=TRUE," ",(((VLOOKUP(AD95,'X3'!$B:$AZ,14,FALSE)))))</f>
        <v xml:space="preserve"> </v>
      </c>
      <c r="AX95" s="113" t="str">
        <f ca="1">IF(ISERROR(((VLOOKUP(AD95,'X4'!$B:$AO,6,FALSE))/(VLOOKUP(AD95,'X4'!$B:$AO,7,FALSE))-1))=TRUE," ",(((VLOOKUP(AD95,'X4'!$B:$AO,6,FALSE))/(VLOOKUP(AD95,'X4'!$B:$AO,7,FALSE))-1)))</f>
        <v xml:space="preserve"> </v>
      </c>
      <c r="AY95" s="113" t="str">
        <f ca="1">IF(ISERROR((((VLOOKUP(AD95,'X4'!$B:$G,2,FALSE))-(VLOOKUP(AD95,'X4'!$B:$G,3,FALSE)))*100)/(VLOOKUP(AD95,'X4'!$B:$G,5,FALSE)))=TRUE," ",((((VLOOKUP(AD95,'X4'!$B:$G,2,FALSE))-(VLOOKUP(AD95,'X4'!$B:$G,3,FALSE)))*100)/(VLOOKUP(AD95,'X4'!$B:$G,5,FALSE))))</f>
        <v xml:space="preserve"> </v>
      </c>
      <c r="AZ95" s="113" t="str">
        <f ca="1">IF(ISERROR(((VLOOKUP(AD95,'X4'!$B:$AZ,42,FALSE))))=TRUE," ",(((VLOOKUP(AD95,'X4'!$B:$AZ,42,FALSE)))))</f>
        <v xml:space="preserve"> </v>
      </c>
      <c r="BA95" s="113" t="str">
        <f ca="1">IF(ISERROR(((VLOOKUP(AD95,'X4'!$B:$AZ,43,FALSE))))=TRUE," ",(((VLOOKUP(AD95,'X4'!$B:$AZ,43,FALSE)))))</f>
        <v xml:space="preserve"> </v>
      </c>
      <c r="BB95" s="113" t="str">
        <f ca="1">IF(ISERROR(((VLOOKUP(AD95,'X4'!$B:$AZ,15,FALSE))))=TRUE," ",(((VLOOKUP(AD95,'X4'!$B:$AZ,15,FALSE)))))</f>
        <v xml:space="preserve"> </v>
      </c>
      <c r="BC95" s="113" t="str">
        <f ca="1">IF(ISERROR(((VLOOKUP(AD95,'X4'!$B:$AZ,14,FALSE))))=TRUE," ",(((VLOOKUP(AD95,'X4'!$B:$AZ,14,FALSE)))))</f>
        <v xml:space="preserve"> </v>
      </c>
      <c r="BD95" s="113" t="str">
        <f ca="1">IF(ISERROR(((VLOOKUP(AD95,'X5'!$B:$AO,6,FALSE))/(VLOOKUP(AD95,'X5'!$B:$AO,7,FALSE))-1))=TRUE," ",(((VLOOKUP(AD95,'X5'!$B:$AO,6,FALSE))/(VLOOKUP(AD95,'X5'!$B:$AO,7,FALSE))-1)))</f>
        <v xml:space="preserve"> </v>
      </c>
      <c r="BE95" s="113" t="str">
        <f ca="1">IF(ISERROR((((VLOOKUP(AD95,'X5'!$B:$G,2,FALSE))-(VLOOKUP(AD95,'X5'!$B:$G,3,FALSE)))*100)/(VLOOKUP(AD95,'X5'!$B:$G,5,FALSE)))=TRUE," ",((((VLOOKUP(AD95,'X5'!$B:$G,2,FALSE))-(VLOOKUP(AD95,'X5'!$B:$G,3,FALSE)))*100)/(VLOOKUP(AD95,'X5'!$B:$G,5,FALSE))))</f>
        <v xml:space="preserve"> </v>
      </c>
      <c r="BF95" s="113" t="str">
        <f ca="1">IF(ISERROR(((VLOOKUP(AD95,'X5'!$B:$AZ,42,FALSE))))=TRUE," ",(((VLOOKUP(AD95,'X5'!$B:$AZ,42,FALSE)))))</f>
        <v xml:space="preserve"> </v>
      </c>
      <c r="BG95" s="113" t="str">
        <f ca="1">IF(ISERROR(((VLOOKUP(AD95,'X5'!$B:$AZ,43,FALSE))))=TRUE," ",(((VLOOKUP(AD95,'X5'!$B:$AZ,43,FALSE)))))</f>
        <v xml:space="preserve"> </v>
      </c>
      <c r="BH95" s="113" t="str">
        <f ca="1">IF(ISERROR(((VLOOKUP(AD95,'X5'!$B:$AZ,15,FALSE))))=TRUE," ",(((VLOOKUP(AD95,'X5'!$B:$AZ,15,FALSE)))))</f>
        <v xml:space="preserve"> </v>
      </c>
      <c r="BI95" s="113" t="str">
        <f ca="1">IF(ISERROR(((VLOOKUP(AD95,'X5'!$B:$AZ,14,FALSE))))=TRUE," ",(((VLOOKUP(AD95,'X5'!$B:$AZ,14,FALSE)))))</f>
        <v xml:space="preserve"> </v>
      </c>
      <c r="BJ95" s="113" t="str">
        <f ca="1">IF(ISERROR(((VLOOKUP(AD95,'X6'!$B:$AO,6,FALSE))/(VLOOKUP(AD95,'X6'!$B:$AO,7,FALSE))-1))=TRUE," ",(((VLOOKUP(AD95,'X6'!$B:$AO,6,FALSE))/(VLOOKUP(AD95,'X6'!$B:$AO,7,FALSE))-1)))</f>
        <v xml:space="preserve"> </v>
      </c>
      <c r="BK95" s="113" t="str">
        <f ca="1">IF(ISERROR((((VLOOKUP(AD95,'X6'!$B:$G,2,FALSE))-(VLOOKUP(AD95,'X6'!$B:$G,3,FALSE)))*100)/(VLOOKUP(AD95,'X6'!$B:$G,5,FALSE)))=TRUE," ",((((VLOOKUP(AD95,'X6'!$B:$G,2,FALSE))-(VLOOKUP(AD95,'X6'!$B:$G,3,FALSE)))*100)/(VLOOKUP(AD95,'X6'!$B:$G,5,FALSE))))</f>
        <v xml:space="preserve"> </v>
      </c>
      <c r="BL95" s="113" t="str">
        <f ca="1">IF(ISERROR(((VLOOKUP(AD95,'X6'!$B:$AZ,42,FALSE))))=TRUE," ",(((VLOOKUP(AD95,'X6'!$B:$AZ,42,FALSE)))))</f>
        <v xml:space="preserve"> </v>
      </c>
      <c r="BM95" s="113" t="str">
        <f ca="1">IF(ISERROR(((VLOOKUP(AD95,'X6'!$B:$AZ,43,FALSE))))=TRUE," ",(((VLOOKUP(AD95,'X6'!$B:$AZ,43,FALSE)))))</f>
        <v xml:space="preserve"> </v>
      </c>
      <c r="BN95" s="113" t="str">
        <f ca="1">IF(ISERROR(((VLOOKUP(AD95,'X6'!$B:$AZ,15,FALSE))))=TRUE," ",(((VLOOKUP(AD95,'X6'!$B:$AZ,15,FALSE)))))</f>
        <v xml:space="preserve"> </v>
      </c>
      <c r="BO95" s="113" t="str">
        <f ca="1">IF(ISERROR(((VLOOKUP(AD95,'X6'!$B:$AZ,14,FALSE))))=TRUE," ",(((VLOOKUP(AD95,'X6'!$B:$AZ,14,FALSE)))))</f>
        <v xml:space="preserve"> </v>
      </c>
      <c r="BP95" s="42">
        <f ca="1">IF(ISERROR(((VLOOKUP(AD95,'X7'!$B:$AO,6,FALSE))/(VLOOKUP(AD95,'X7'!$B:$AO,7,FALSE))-1))=TRUE," ",(((VLOOKUP(AD95,'X7'!$B:$AO,6,FALSE))/(VLOOKUP(AD95,'X7'!$B:$AO,7,FALSE))-1)))</f>
        <v>0.411446249033256</v>
      </c>
      <c r="BQ95" s="42">
        <f ca="1">IF(ISERROR((((VLOOKUP(AD95,'X7'!$B:$G,2,FALSE))-(VLOOKUP(AD95,'X7'!$B:$G,3,FALSE)))*100)/(VLOOKUP(AD95,'X7'!$B:$G,5,FALSE)))=TRUE," ",((((VLOOKUP(AD95,'X7'!$B:$G,2,FALSE))-(VLOOKUP(AD95,'X7'!$B:$G,3,FALSE)))*100)/(VLOOKUP(AD95,'X7'!$B:$G,5,FALSE))))</f>
        <v>100</v>
      </c>
      <c r="BR95" s="102">
        <f ca="1">IF(ISERROR(((VLOOKUP(AD95,'X7'!$B:$AZ,42,FALSE))))=TRUE," ",(((VLOOKUP(AD95,'X7'!$B:$AZ,42,FALSE)))))</f>
        <v>38.992719424835556</v>
      </c>
      <c r="BS95" s="102">
        <f ca="1">IF(ISERROR(((VLOOKUP(AD95,'X7'!$B:$AZ,43,FALSE))))=TRUE," ",(((VLOOKUP(AD95,'X7'!$B:$AZ,43,FALSE)))))</f>
        <v>64.690433877145196</v>
      </c>
      <c r="BT95" s="102">
        <f ca="1">IF(ISERROR(((VLOOKUP(AD95,'X7'!$B:$AZ,15,FALSE))))=TRUE," ",(((VLOOKUP(AD95,'X7'!$B:$AZ,15,FALSE)))))</f>
        <v>10.058391337973706</v>
      </c>
      <c r="BU95" s="102">
        <f ca="1">IF(ISERROR(((VLOOKUP(AD95,'X7'!$B:$AZ,14,FALSE))))=TRUE," ",(((VLOOKUP(AD95,'X7'!$B:$AZ,14,FALSE)))))</f>
        <v>-36.234946122966406</v>
      </c>
      <c r="BV95" s="102" t="str">
        <f ca="1">IF(ISERROR(((VLOOKUP(AD95,'X8'!$B:$AO,6,FALSE))/(VLOOKUP(AD95,'X8'!$B:$AO,7,FALSE))-1))=TRUE," ",(((VLOOKUP(AD95,'X8'!$B:$AO,6,FALSE))/(VLOOKUP(AD95,'X8'!$B:$AO,7,FALSE))-1)))</f>
        <v xml:space="preserve"> </v>
      </c>
      <c r="BW95" s="102" t="str">
        <f ca="1">IF(ISERROR((((VLOOKUP(AD95,'X8'!$B:$G,2,FALSE))-(VLOOKUP(AD95,'X8'!$B:$G,3,FALSE)))*100)/(VLOOKUP(AD95,'X8'!$B:$G,5,FALSE)))=TRUE," ",((((VLOOKUP(AD95,'X8'!$B:$G,2,FALSE))-(VLOOKUP(AD95,'X8'!$B:$G,3,FALSE)))*100)/(VLOOKUP(AD95,'X8'!$B:$G,5,FALSE))))</f>
        <v xml:space="preserve"> </v>
      </c>
      <c r="BX95" s="102" t="str">
        <f ca="1">IF(ISERROR(((VLOOKUP(AD95,'X8'!$B:$AZ,42,FALSE))))=TRUE," ",(((VLOOKUP(AD95,'X8'!$B:$AZ,42,FALSE)))))</f>
        <v xml:space="preserve"> </v>
      </c>
      <c r="BY95" s="42" t="str">
        <f ca="1">IF(ISERROR(((VLOOKUP(AD95,'X8'!$B:$AZ,43,FALSE))))=TRUE," ",(((VLOOKUP(AD95,'X8'!$B:$AZ,43,FALSE)))))</f>
        <v xml:space="preserve"> </v>
      </c>
      <c r="BZ95" s="42" t="str">
        <f ca="1">IF(ISERROR(((VLOOKUP(AD95,'X8'!$B:$AZ,15,FALSE))))=TRUE," ",(((VLOOKUP(AD95,'X8'!$B:$AZ,15,FALSE)))))</f>
        <v xml:space="preserve"> </v>
      </c>
      <c r="CA95" s="42" t="str">
        <f ca="1">IF(ISERROR(((VLOOKUP(AD95,'X8'!$B:$AZ,14,FALSE))))=TRUE," ",(((VLOOKUP(AD95,'X8'!$B:$AZ,14,FALSE)))))</f>
        <v xml:space="preserve"> </v>
      </c>
      <c r="CB95" s="42" t="str">
        <f ca="1">IF(ISERROR(((VLOOKUP(AD95,'X9'!$B:$AO,6,FALSE))/(VLOOKUP(AD95,'X9'!$B:$AO,7,FALSE))-1))=TRUE," ",(((VLOOKUP(AD95,'X9'!$B:$AO,6,FALSE))/(VLOOKUP(AD95,'X9'!$B:$AO,7,FALSE))-1)))</f>
        <v xml:space="preserve"> </v>
      </c>
      <c r="CC95" s="42" t="str">
        <f ca="1">IF(ISERROR((((VLOOKUP(AD95,'X9'!$B:$G,2,FALSE))-(VLOOKUP(AD95,'X9'!$B:$G,3,FALSE)))*100)/(VLOOKUP(AD95,'X9'!$B:$G,5,FALSE)))=TRUE," ",((((VLOOKUP(AD95,'X9'!$B:$G,2,FALSE))-(VLOOKUP(AD95,'X9'!$B:$G,3,FALSE)))*100)/(VLOOKUP(AD95,'X9'!$B:$G,5,FALSE))))</f>
        <v xml:space="preserve"> </v>
      </c>
      <c r="CD95" s="42" t="str">
        <f ca="1">IF(ISERROR(((VLOOKUP(AD95,'X9'!$B:$AZ,42,FALSE))))=TRUE," ",(((VLOOKUP(AD95,'X9'!$B:$AZ,42,FALSE)))))</f>
        <v xml:space="preserve"> </v>
      </c>
      <c r="CE95" s="42" t="str">
        <f ca="1">IF(ISERROR(((VLOOKUP(AD95,'X9'!$B:$AZ,43,FALSE))))=TRUE," ",(((VLOOKUP(AD95,'X9'!$B:$AZ,43,FALSE)))))</f>
        <v xml:space="preserve"> </v>
      </c>
      <c r="CF95" s="42" t="str">
        <f ca="1">IF(ISERROR(((VLOOKUP(AD95,'X9'!$B:$AZ,15,FALSE))))=TRUE," ",(((VLOOKUP(AD95,'X9'!$B:$AZ,15,FALSE)))))</f>
        <v xml:space="preserve"> </v>
      </c>
      <c r="CG95" s="42" t="str">
        <f ca="1">IF(ISERROR(((VLOOKUP(AD95,'X9'!$B:$AZ,14,FALSE))))=TRUE," ",(((VLOOKUP(AD95,'X9'!$B:$AZ,14,FALSE)))))</f>
        <v xml:space="preserve"> </v>
      </c>
      <c r="CH95" s="42" t="str">
        <f ca="1">IF(ISERROR(((VLOOKUP(AD95,'X10'!$B:$AO,6,FALSE))/(VLOOKUP(AD95,'X10'!$B:$AO,7,FALSE))-1))=TRUE," ",(((VLOOKUP(AD95,'X10'!$B:$AO,6,FALSE))/(VLOOKUP(AD95,'X10'!$B:$AO,7,FALSE))-1)))</f>
        <v xml:space="preserve"> </v>
      </c>
      <c r="CI95" s="42" t="str">
        <f ca="1">IF(ISERROR((((VLOOKUP(AD95,'X10'!$B:$G,2,FALSE))-(VLOOKUP(AD95,'X10'!$B:$G,3,FALSE)))*100)/(VLOOKUP(AD95,'X10'!$B:$G,5,FALSE)))=TRUE," ",((((VLOOKUP(AD95,'X10'!$B:$G,2,FALSE))-(VLOOKUP(AD95,'X10'!$B:$G,3,FALSE)))*100)/(VLOOKUP(AD95,'X10'!$B:$G,5,FALSE))))</f>
        <v xml:space="preserve"> </v>
      </c>
      <c r="CJ95" s="42" t="str">
        <f ca="1">IF(ISERROR(((VLOOKUP(AD95,'X10'!$B:$AZ,42,FALSE))))=TRUE," ",(((VLOOKUP(AD95,'X10'!$B:$AZ,42,FALSE)))))</f>
        <v xml:space="preserve"> </v>
      </c>
      <c r="CK95" s="42" t="str">
        <f ca="1">IF(ISERROR(((VLOOKUP(AD95,'X10'!$B:$AZ,43,FALSE))))=TRUE," ",(((VLOOKUP(AD95,'X10'!$B:$AZ,43,FALSE)))))</f>
        <v xml:space="preserve"> </v>
      </c>
      <c r="CL95" s="42" t="str">
        <f ca="1">IF(ISERROR(((VLOOKUP(AD95,'X10'!$B:$AZ,15,FALSE))))=TRUE," ",(((VLOOKUP(AD95,'X10'!$B:$AZ,15,FALSE)))))</f>
        <v xml:space="preserve"> </v>
      </c>
      <c r="CM95" s="42" t="str">
        <f ca="1">IF(ISERROR(((VLOOKUP(AD95,'X10'!$B:$AZ,14,FALSE))))=TRUE," ",(((VLOOKUP(AD95,'X10'!$B:$AZ,14,FALSE)))))</f>
        <v xml:space="preserve"> </v>
      </c>
      <c r="CN95" s="42" t="str">
        <f ca="1">IF(ISERROR(((VLOOKUP(AD95,'X11'!$B:$AO,6,FALSE))/(VLOOKUP(AD95,'X11'!$B:$AO,7,FALSE))-1))=TRUE," ",(((VLOOKUP(AD95,'X11'!$B:$AO,6,FALSE))/(VLOOKUP(AD95,'X11'!$B:$AO,7,FALSE))-1)))</f>
        <v xml:space="preserve"> </v>
      </c>
      <c r="CO95" s="42" t="str">
        <f ca="1">IF(ISERROR((((VLOOKUP(AD95,'X11'!$B:$G,2,FALSE))-(VLOOKUP(AD95,'X11'!$B:$G,3,FALSE)))*100)/(VLOOKUP(AD95,'X11'!$B:$G,5,FALSE)))=TRUE," ",((((VLOOKUP(AD95,'X11'!$B:$G,2,FALSE))-(VLOOKUP(AD95,'X11'!$B:$G,3,FALSE)))*100)/(VLOOKUP(AD95,'X11'!$B:$G,5,FALSE))))</f>
        <v xml:space="preserve"> </v>
      </c>
      <c r="CP95" s="42" t="str">
        <f ca="1">IF(ISERROR(((VLOOKUP(AD95,'X11'!$B:$AZ,42,FALSE))))=TRUE," ",(((VLOOKUP(AD95,'X11'!$B:$AZ,42,FALSE)))))</f>
        <v xml:space="preserve"> </v>
      </c>
      <c r="CQ95" s="42" t="str">
        <f ca="1">IF(ISERROR(((VLOOKUP(AD95,'X11'!$B:$AZ,43,FALSE))))=TRUE," ",(((VLOOKUP(AD95,'X11'!$B:$AZ,43,FALSE)))))</f>
        <v xml:space="preserve"> </v>
      </c>
      <c r="CR95" s="42" t="str">
        <f ca="1">IF(ISERROR(((VLOOKUP(AD95,'X11'!$B:$AZ,15,FALSE))))=TRUE," ",(((VLOOKUP(AD95,'X11'!$B:$AZ,15,FALSE)))))</f>
        <v xml:space="preserve"> </v>
      </c>
      <c r="CS95" s="42" t="str">
        <f ca="1">IF(ISERROR(((VLOOKUP(AD95,'X11'!$B:$AZ,14,FALSE))))=TRUE," ",(((VLOOKUP(AD95,'X11'!$B:$AZ,14,FALSE)))))</f>
        <v xml:space="preserve"> </v>
      </c>
      <c r="CT95" s="42" t="str">
        <f ca="1">IF(ISERROR(((VLOOKUP(AD95,'X12'!$B:$AO,6,FALSE))/(VLOOKUP(AD95,'X12'!$B:$AO,7,FALSE))-1))=TRUE," ",(((VLOOKUP(AD95,'X12'!$B:$AO,6,FALSE))/(VLOOKUP(AD95,'X12'!$B:$AO,7,FALSE))-1)))</f>
        <v xml:space="preserve"> </v>
      </c>
      <c r="CU95" s="42" t="str">
        <f ca="1">IF(ISERROR((((VLOOKUP(AD95,'X12'!$B:$G,2,FALSE))-(VLOOKUP(AD95,'X12'!$B:$G,3,FALSE)))*100)/(VLOOKUP(AD95,'X12'!$B:$G,5,FALSE)))=TRUE," ",((((VLOOKUP(AD95,'X12'!$B:$G,2,FALSE))-(VLOOKUP(AD95,'X12'!$B:$G,3,FALSE)))*100)/(VLOOKUP(AD95,'X12'!$B:$G,5,FALSE))))</f>
        <v xml:space="preserve"> </v>
      </c>
      <c r="CV95" s="42" t="str">
        <f ca="1">IF(ISERROR(((VLOOKUP(AD95,'X12'!$B:$AZ,42,FALSE))))=TRUE," ",(((VLOOKUP(AD95,'X12'!$B:$AZ,42,FALSE)))))</f>
        <v xml:space="preserve"> </v>
      </c>
      <c r="CW95" s="42" t="str">
        <f ca="1">IF(ISERROR(((VLOOKUP(AD95,'X12'!$B:$AZ,43,FALSE))))=TRUE," ",(((VLOOKUP(AD95,'X12'!$B:$AZ,43,FALSE)))))</f>
        <v xml:space="preserve"> </v>
      </c>
      <c r="CX95" s="42" t="str">
        <f ca="1">IF(ISERROR(((VLOOKUP(AD95,'X12'!$B:$AZ,15,FALSE))))=TRUE," ",(((VLOOKUP(AD95,'X12'!$B:$AZ,15,FALSE)))))</f>
        <v xml:space="preserve"> </v>
      </c>
      <c r="CY95" s="42" t="str">
        <f ca="1">IF(ISERROR(((VLOOKUP(AD95,'X12'!$B:$AZ,14,FALSE))))=TRUE," ",(((VLOOKUP(AD95,'X12'!$B:$AZ,14,FALSE)))))</f>
        <v xml:space="preserve"> </v>
      </c>
      <c r="CZ95" s="42" t="str">
        <f ca="1">IF(ISERROR(((VLOOKUP(AD95,'X13'!$B:$AO,6,FALSE))/(VLOOKUP(AD95,'X13'!$B:$AO,7,FALSE))-1))=TRUE," ",(((VLOOKUP(AD95,'X13'!$B:$AO,6,FALSE))/(VLOOKUP(AD95,'X13'!$B:$AO,7,FALSE))-1)))</f>
        <v xml:space="preserve"> </v>
      </c>
      <c r="DA95" s="42" t="str">
        <f ca="1">IF(ISERROR((((VLOOKUP(AD95,'X13'!$B:$G,2,FALSE))-(VLOOKUP(AD95,'X13'!$B:$G,3,FALSE)))*100)/(VLOOKUP(AD95,'X13'!$B:$G,5,FALSE)))=TRUE," ",((((VLOOKUP(AD95,'X13'!$B:$G,2,FALSE))-(VLOOKUP(AD95,'X13'!$B:$G,3,FALSE)))*100)/(VLOOKUP(AD95,'X13'!$B:$G,5,FALSE))))</f>
        <v xml:space="preserve"> </v>
      </c>
      <c r="DB95" s="42" t="str">
        <f ca="1">IF(ISERROR(((VLOOKUP(AD95,'X13'!$B:$AZ,42,FALSE))))=TRUE," ",(((VLOOKUP(AD95,'X13'!$B:$AZ,42,FALSE)))))</f>
        <v xml:space="preserve"> </v>
      </c>
      <c r="DC95" s="42" t="str">
        <f ca="1">IF(ISERROR(((VLOOKUP(AD95,'X13'!$B:$AZ,43,FALSE))))=TRUE," ",(((VLOOKUP(AD95,'X13'!$B:$AZ,43,FALSE)))))</f>
        <v xml:space="preserve"> </v>
      </c>
      <c r="DD95" s="42" t="str">
        <f ca="1">IF(ISERROR(((VLOOKUP(AD95,'X13'!$B:$AZ,15,FALSE))))=TRUE," ",(((VLOOKUP(AD95,'X13'!$B:$AZ,15,FALSE)))))</f>
        <v xml:space="preserve"> </v>
      </c>
      <c r="DE95" s="42" t="str">
        <f ca="1">IF(ISERROR(((VLOOKUP(AD95,'X13'!$B:$AZ,14,FALSE))))=TRUE," ",(((VLOOKUP(AD95,'X13'!$B:$AZ,14,FALSE)))))</f>
        <v xml:space="preserve"> </v>
      </c>
    </row>
    <row r="96" spans="1:109" ht="14.1" customHeight="1" x14ac:dyDescent="0.2">
      <c r="A96" s="156" t="s">
        <v>1058</v>
      </c>
      <c r="B96" s="122" t="str">
        <f>IF(ISERROR(IF($U$16=1,(VLOOKUP(A96,$AC$89:$AH$125,2,FALSE)),IF((IF($X$1=1,'X1'!B55,(IF($X$1=2,'X2'!B55,(IF($X$1=3,'X3'!B55,(IF($X$1=4,'X4'!B55,(IF($X$1=5,'X5'!B55,(IF($X$1=6,'X6'!B55,(IF($X$1=7,'X7'!B55,(IF($X$1=8,'X8'!B55,(IF($X$1=9,'X9'!B55,(IF($X$1=10,'X10'!B55,(IF($X$1=11,'X11'!B55,(IF($X$1=12,'X12'!B55,'X13'!B55))))))))))))))))))))))))="","",(IF($X$1=1,'X1'!B55,(IF($X$1=2,'X2'!B55,(IF($X$1=3,'X3'!B55,(IF($X$1=4,'X4'!B55,(IF($X$1=5,'X5'!B55,(IF($X$1=6,'X6'!B55,(IF($X$1=7,'X7'!B55,(IF($X$1=8,'X8'!B55,(IF($X$1=9,'X9'!B55,(IF($X$1=10,'X10'!B55,(IF($X$1=11,'X11'!B55,(IF($X$1=12,'X12'!B55,'X13'!B55)))))))))))))))))))))))))))=TRUE," ",(IF($U$16=1,(VLOOKUP(A96,$AC$89:$AH$125,2,FALSE)),IF((IF($X$1=1,'X1'!B55,(IF($X$1=2,'X2'!B55,(IF($X$1=3,'X3'!B55,(IF($X$1=4,'X4'!B55,(IF($X$1=5,'X5'!B55,(IF($X$1=6,'X6'!B55,(IF($X$1=7,'X7'!B55,(IF($X$1=8,'X8'!B55,(IF($X$1=9,'X9'!B55,(IF($X$1=10,'X10'!B55,(IF($X$1=11,'X11'!B55,(IF($X$1=12,'X12'!B55,'X13'!B55))))))))))))))))))))))))="","",(IF($X$1=1,'X1'!B55,(IF($X$1=2,'X2'!B55,(IF($X$1=3,'X3'!B55,(IF($X$1=4,'X4'!B55,(IF($X$1=5,'X5'!B55,(IF($X$1=6,'X6'!B55,(IF($X$1=7,'X7'!B55,(IF($X$1=8,'X8'!B55,(IF($X$1=9,'X9'!B55,(IF($X$1=10,'X10'!B55,(IF($X$1=11,'X11'!B55,(IF($X$1=12,'X12'!B55,'X13'!B55))))))))))))))))))))))))))))</f>
        <v/>
      </c>
      <c r="C96" s="181" t="str">
        <f ca="1">IF(ISERROR(IF($X$1=1,(VLOOKUP(B96,'X1'!$B:$AZ,47,FALSE)),IF($X$1=2,(VLOOKUP(B96,'X2'!$B:$AZ,47,FALSE)),IF($X$1=3,(VLOOKUP(B96,'X3'!$B:$AZ,47,FALSE)),IF($X$1=4,(VLOOKUP(B96,'X4'!$B:$AZ,47,FALSE)),IF($X$1=5,(VLOOKUP(B96,'X5'!$B:$AZ,47,FALSE)),IF($X$1=6,(VLOOKUP(B96,'X6'!$B:$AZ,47,FALSE)),IF($X$1=7,(VLOOKUP(B96,'X7'!$B:$AZ,47,FALSE)),IF($X$1=8,(VLOOKUP(B96,'X8'!$B:$AZ,47,FALSE)),IF($X$1=9,(VLOOKUP(B96,'X9'!$B:$AZ,47,FALSE)),IF($X$1=10,(VLOOKUP(B96,'X10'!$B:$AZ,47,FALSE)),IF($X$1=11,(VLOOKUP(B96,'X11'!$B:$AZ,47,FALSE)),IF($X$1=12,(VLOOKUP(B96,'X12'!$B:$AZ,47,FALSE)),IF($X$1=13,(VLOOKUP(B96,'X13'!$B:$AZ,47,FALSE)),"B"))))))))))))))=TRUE," ",(IF($X$1=1,(VLOOKUP(B96,'X1'!$B:$AZ,47,FALSE)),IF($X$1=2,(VLOOKUP(B96,'X2'!$B:$AZ,47,FALSE)),IF($X$1=3,(VLOOKUP(B96,'X3'!$B:$AZ,47,FALSE)),IF($X$1=4,(VLOOKUP(B96,'X4'!$B:$AZ,47,FALSE)),IF($X$1=5,(VLOOKUP(B96,'X5'!$B:$AZ,47,FALSE)),IF($X$1=6,(VLOOKUP(B96,'X6'!$B:$AZ,47,FALSE)),IF($X$1=7,(VLOOKUP(B96,'X7'!$B:$AZ,47,FALSE)),IF($X$1=8,(VLOOKUP(B96,'X8'!$B:$AZ,47,FALSE)),IF($X$1=9,(VLOOKUP(B96,'X9'!$B:$AZ,47,FALSE)),IF($X$1=10,(VLOOKUP(B96,'X10'!$B:$AZ,47,FALSE)),IF($X$1=11,(VLOOKUP(B96,'X11'!$B:$AZ,47,FALSE)),IF($X$1=12,(VLOOKUP(B96,'X12'!$B:$AZ,47,FALSE)),IF($X$1=13,(VLOOKUP(B96,'X13'!$B:$AZ,47,FALSE)),"B")))))))))))))))</f>
        <v xml:space="preserve"> </v>
      </c>
      <c r="D96" s="181" t="str">
        <f ca="1">IF(ISERROR(IF($X$1=1,(VLOOKUP(B96,'X1'!$B:$AP,41,FALSE)),IF($X$1=2,(VLOOKUP(B96,'X2'!$B:$AP,41,FALSE)),IF($X$1=3,(VLOOKUP(B96,'X3'!$B:$AP,41,FALSE)),IF($X$1=4,(VLOOKUP(B96,'X4'!$B:$AP,41,FALSE)),IF($X$1=5,(VLOOKUP(B96,'X5'!$B:$AP,41,FALSE)),IF($X$1=6,(VLOOKUP(B96,'X6'!$B:$AP,41,FALSE)),IF($X$1=7,(VLOOKUP(B96,'X7'!$B:$AP,41,FALSE)),IF($X$1=8,(VLOOKUP(B96,'X8'!$B:$AP,41,FALSE)),IF($X$1=9,(VLOOKUP(B96,'X9'!$B:$AP,41,FALSE)),IF($X$1=10,(VLOOKUP(B96,'X10'!$B:$AP,41,FALSE)),IF($X$1=11,(VLOOKUP(B96,'X11'!$B:$AP,41,FALSE)),IF($X$1=12,(VLOOKUP(B96,'X12'!$B:$AP,41,FALSE)),IF($X$1=13,(VLOOKUP(B96,'X13'!$B:$AP,41,FALSE)),"B"))))))))))))))=TRUE," ",(IF($X$1=1,(VLOOKUP(B96,'X1'!$B:$AP,41,FALSE)),IF($X$1=2,(VLOOKUP(B96,'X2'!$B:$AP,41,FALSE)),IF($X$1=3,(VLOOKUP(B96,'X3'!$B:$AP,41,FALSE)),IF($X$1=4,(VLOOKUP(B96,'X4'!$B:$AP,41,FALSE)),IF($X$1=5,(VLOOKUP(B96,'X5'!$B:$AP,41,FALSE)),IF($X$1=6,(VLOOKUP(B96,'X6'!$B:$AP,41,FALSE)),IF($X$1=7,(VLOOKUP(B96,'X7'!$B:$AP,41,FALSE)),IF($X$1=8,(VLOOKUP(B96,'X8'!$B:$AP,41,FALSE)),IF($X$1=9,(VLOOKUP(B96,'X9'!$B:$AP,41,FALSE)),IF($X$1=10,(VLOOKUP(B96,'X10'!$B:$AP,41,FALSE)),IF($X$1=11,(VLOOKUP(B96,'X11'!$B:$AP,41,FALSE)),IF($X$1=12,(VLOOKUP(B96,'X12'!$B:$AP,41,FALSE)),IF($X$1=13,(VLOOKUP(B96,'X13'!$B:$AP,41,FALSE)),"B")))))))))))))))</f>
        <v xml:space="preserve"> </v>
      </c>
      <c r="E96" s="182" t="str">
        <f ca="1">IF(ISERROR(IF($X$1=1,(VLOOKUP(B96,'X1'!$B:$AP,7,FALSE)),IF($X$1=2,(VLOOKUP(B96,'X2'!$B:$AP,7,FALSE)),IF($X$1=3,(VLOOKUP(B96,'X3'!$B:$AP,7,FALSE)),IF($X$1=4,(VLOOKUP(B96,'X4'!$B:$AP,7,FALSE)),IF($X$1=5,(VLOOKUP(B96,'X5'!$B:$AP,7,FALSE)),IF($X$1=6,(VLOOKUP(B96,'X6'!$B:$AP,7,FALSE)),IF($X$1=7,(VLOOKUP(B96,'X7'!$B:$AP,7,FALSE)),IF($X$1=8,(VLOOKUP(B96,'X8'!$B:$AP,7,FALSE)),IF($X$1=9,(VLOOKUP(B96,'X9'!$B:$AP,7,FALSE)),IF($X$1=10,(VLOOKUP(B96,'X10'!$B:$AP,7,FALSE)),IF($X$1=11,(VLOOKUP(B96,'X11'!$B:$AP,7,FALSE)),IF($X$1=12,(VLOOKUP(B96,'X12'!$B:$AP,7,FALSE)),IF($X$1=13,(VLOOKUP(B96,'X13'!$B:$AP,7,FALSE)),"B"))))))))))))))=TRUE," ",(IF($X$1=1,(VLOOKUP(B96,'X1'!$B:$AP,7,FALSE)),IF($X$1=2,(VLOOKUP(B96,'X2'!$B:$AP,7,FALSE)),IF($X$1=3,(VLOOKUP(B96,'X3'!$B:$AP,7,FALSE)),IF($X$1=4,(VLOOKUP(B96,'X4'!$B:$AP,7,FALSE)),IF($X$1=5,(VLOOKUP(B96,'X5'!$B:$AP,7,FALSE)),IF($X$1=6,(VLOOKUP(B96,'X6'!$B:$AP,7,FALSE)),IF($X$1=7,(VLOOKUP(B96,'X7'!$B:$AP,7,FALSE)),IF($X$1=8,(VLOOKUP(B96,'X8'!$B:$AP,7,FALSE)),IF($X$1=9,(VLOOKUP(B96,'X9'!$B:$AP,7,FALSE)),IF($X$1=10,(VLOOKUP(B96,'X10'!$B:$AP,7,FALSE)),IF($X$1=11,(VLOOKUP(B96,'X11'!$B:$AP,7,FALSE)),IF($X$1=12,(VLOOKUP(B96,'X12'!$B:$AP,7,FALSE)),IF($X$1=13,(VLOOKUP(B96,'X13'!$B:$AP,7,FALSE)),"B")))))))))))))))</f>
        <v xml:space="preserve"> </v>
      </c>
      <c r="F96" s="182" t="str">
        <f ca="1">IF(ISERROR(IF((IF($X$1=1,(VLOOKUP(B96,'X1'!$B:$AO,6,FALSE)),(IF($X$1=2,(VLOOKUP(B96,'X2'!$B:$AO,6,FALSE)),(IF($X$1=3,(VLOOKUP(B96,'X3'!$B:$AO,6,FALSE)),(IF($X$1=4,(VLOOKUP(B96,'X4'!$B:$AO,6,FALSE)),(IF($X$1=5,(VLOOKUP(B96,'X5'!$B:$AO,6,FALSE)),(IF($X$1=6,(VLOOKUP(B96,'X6'!$B:$AO,6,FALSE)),(IF($X$1=7,(VLOOKUP(B96,'X7'!$B:$AO,6,FALSE)),(IF($X$1=8,(VLOOKUP(B96,'X8'!$B:$AO,6,FALSE)),(IF($X$1=9,(VLOOKUP(B96,'X9'!$B:$AO,6,FALSE)),(IF($X$1=10,(VLOOKUP(B96,'X10'!$B:$AO,6,FALSE)),(IF($X$1=11,(VLOOKUP(B96,'X11'!$B:$AO,6,FALSE)),(IF($X$1=12,(VLOOKUP(B96,'X12'!$B:$AO,6,FALSE)),(VLOOKUP(B96,'X13'!$B:$AO,6,FALSE))))))))))))))))))))))))))=$V$1," ",(IF($X$1=1,(VLOOKUP(B96,'X1'!$B:$AO,6,FALSE)),(IF($X$1=2,(VLOOKUP(B96,'X2'!$B:$AO,6,FALSE)),(IF($X$1=3,(VLOOKUP(B96,'X3'!$B:$AO,6,FALSE)),(IF($X$1=4,(VLOOKUP(B96,'X4'!$B:$AO,6,FALSE)),(IF($X$1=5,(VLOOKUP(B96,'X5'!$B:$AO,6,FALSE)),(IF($X$1=6,(VLOOKUP(B96,'X6'!$B:$AO,6,FALSE)),(IF($X$1=7,(VLOOKUP(B96,'X7'!$B:$AO,6,FALSE)),(IF($X$1=8,(VLOOKUP(B96,'X8'!$B:$AO,6,FALSE)),(IF($X$1=9,(VLOOKUP(B96,'X9'!$B:$AO,6,FALSE)),(IF($X$1=10,(VLOOKUP(B96,'X10'!$B:$AO,6,FALSE)),(IF($X$1=11,(VLOOKUP(B96,'X11'!$B:$AO,6,FALSE)),(IF($X$1=12,(VLOOKUP(B96,'X12'!$B:$AO,6,FALSE)),(VLOOKUP(B96,'X13'!$B:$AO,6,FALSE))))))))))))))))))))))))))))=TRUE," ",(IF((IF($X$1=1,(VLOOKUP(B96,'X1'!$B:$AO,6,FALSE)),(IF($X$1=2,(VLOOKUP(B96,'X2'!$B:$AO,6,FALSE)),(IF($X$1=3,(VLOOKUP(B96,'X3'!$B:$AO,6,FALSE)),(IF($X$1=4,(VLOOKUP(B96,'X4'!$B:$AO,6,FALSE)),(IF($X$1=5,(VLOOKUP(B96,'X5'!$B:$AO,6,FALSE)),(IF($X$1=6,(VLOOKUP(B96,'X6'!$B:$AO,6,FALSE)),(IF($X$1=7,(VLOOKUP(B96,'X7'!$B:$AO,6,FALSE)),(IF($X$1=8,(VLOOKUP(B96,'X8'!$B:$AO,6,FALSE)),(IF($X$1=9,(VLOOKUP(B96,'X9'!$B:$AO,6,FALSE)),(IF($X$1=10,(VLOOKUP(B96,'X10'!$B:$AO,6,FALSE)),(IF($X$1=11,(VLOOKUP(B96,'X11'!$B:$AO,6,FALSE)),(IF($X$1=12,(VLOOKUP(B96,'X12'!$B:$AO,6,FALSE)),(VLOOKUP(B96,'X13'!$B:$AO,6,FALSE))))))))))))))))))))))))))=$V$1," ",(IF($X$1=1,(VLOOKUP(B96,'X1'!$B:$AO,6,FALSE)),(IF($X$1=2,(VLOOKUP(B96,'X2'!$B:$AO,6,FALSE)),(IF($X$1=3,(VLOOKUP(B96,'X3'!$B:$AO,6,FALSE)),(IF($X$1=4,(VLOOKUP(B96,'X4'!$B:$AO,6,FALSE)),(IF($X$1=5,(VLOOKUP(B96,'X5'!$B:$AO,6,FALSE)),(IF($X$1=6,(VLOOKUP(B96,'X6'!$B:$AO,6,FALSE)),(IF($X$1=7,(VLOOKUP(B96,'X7'!$B:$AO,6,FALSE)),(IF($X$1=8,(VLOOKUP(B96,'X8'!$B:$AO,6,FALSE)),(IF($X$1=9,(VLOOKUP(B96,'X9'!$B:$AO,6,FALSE)),(IF($X$1=10,(VLOOKUP(B96,'X10'!$B:$AO,6,FALSE)),(IF($X$1=11,(VLOOKUP(B96,'X11'!$B:$AO,6,FALSE)),(IF($X$1=12,(VLOOKUP(B96,'X12'!$B:$AO,6,FALSE)),(VLOOKUP(B96,'X13'!$B:$AO,6,FALSE)))))))))))))))))))))))))))))</f>
        <v xml:space="preserve"> </v>
      </c>
      <c r="G96" s="182" t="str">
        <f ca="1">IF(ISERROR(IF($X$1=1,(VLOOKUP(B96,'X1'!$B:$AZ,44,FALSE)),IF($X$1=2,(VLOOKUP(B96,'X2'!$B:$AZ,44,FALSE)),IF($X$1=3,(VLOOKUP(B96,'X3'!$B:$AZ,44,FALSE)),IF($X$1=4,(VLOOKUP(B96,'X4'!$B:$AZ,44,FALSE)),IF($X$1=5,(VLOOKUP(B96,'X5'!$B:$AZ,44,FALSE)),IF($X$1=6,(VLOOKUP(B96,'X6'!$B:$AZ,44,FALSE)),IF($X$1=7,(VLOOKUP(B96,'X7'!$B:$AZ,44,FALSE)),IF($X$1=8,(VLOOKUP(B96,'X8'!$B:$AZ,44,FALSE)),IF($X$1=9,(VLOOKUP(B96,'X9'!$B:$AZ,44,FALSE)),IF($X$1=10,(VLOOKUP(B96,'X10'!$B:$AZ,44,FALSE)),IF($X$1=11,(VLOOKUP(B96,'X11'!$B:$AZ,44,FALSE)),IF($X$1=12,(VLOOKUP(B96,'X12'!$B:$AZ,44,FALSE)),IF($X$1=13,(VLOOKUP(B96,'X13'!$B:$AZ,44,FALSE)),"B"))))))))))))))=TRUE," ",(IF($X$1=1,(VLOOKUP(B96,'X1'!$B:$AZ,44,FALSE)),IF($X$1=2,(VLOOKUP(B96,'X2'!$B:$AZ,44,FALSE)),IF($X$1=3,(VLOOKUP(B96,'X3'!$B:$AZ,44,FALSE)),IF($X$1=4,(VLOOKUP(B96,'X4'!$B:$AZ,44,FALSE)),IF($X$1=5,(VLOOKUP(B96,'X5'!$B:$AZ,44,FALSE)),IF($X$1=6,(VLOOKUP(B96,'X6'!$B:$AZ,44,FALSE)),IF($X$1=7,(VLOOKUP(B96,'X7'!$B:$AZ,44,FALSE)),IF($X$1=8,(VLOOKUP(B96,'X8'!$B:$AZ,44,FALSE)),IF($X$1=9,(VLOOKUP(B96,'X9'!$B:$AZ,44,FALSE)),IF($X$1=10,(VLOOKUP(B96,'X10'!$B:$AZ,44,FALSE)),IF($X$1=11,(VLOOKUP(B96,'X11'!$B:$AZ,44,FALSE)),IF($X$1=12,(VLOOKUP(B96,'X12'!$B:$AZ,44,FALSE)),IF($X$1=13,(VLOOKUP(B96,'X13'!$B:$AZ,44,FALSE)),"B")))))))))))))))</f>
        <v xml:space="preserve"> </v>
      </c>
      <c r="H96" s="182" t="str">
        <f ca="1">IF(ISERROR(IF($X$1=1,(VLOOKUP(B96,'X1'!$B:$AZ,8,FALSE)),IF($X$1=2,(VLOOKUP(B96,'X2'!$B:$AZ,8,FALSE)),IF($X$1=3,(VLOOKUP(B96,'X3'!$B:$AZ,8,FALSE)),IF($X$1=4,(VLOOKUP(B96,'X4'!$B:$AZ,8,FALSE)),IF($X$1=5,(VLOOKUP(B96,'X5'!$B:$AZ,8,FALSE)),IF($X$1=6,(VLOOKUP(B96,'X6'!$B:$AZ,8,FALSE)),IF($X$1=7,(VLOOKUP(B96,'X7'!$B:$AZ,8,FALSE)),IF($X$1=8,(VLOOKUP(B96,'X8'!$B:$AZ,8,FALSE)),IF($X$1=9,(VLOOKUP(B96,'X9'!$B:$AZ,8,FALSE)),IF($X$1=10,(VLOOKUP(B96,'X10'!$B:$AZ,8,FALSE)),IF($X$1=11,(VLOOKUP(B96,'X11'!$B:$AZ,8,FALSE)),IF($X$1=12,(VLOOKUP(B96,'X12'!$B:$AZ,8,FALSE)),IF($X$1=13,(VLOOKUP(B96,'X13'!$B:$AZ,8,FALSE)),"B"))))))))))))))=TRUE," ",(IF($X$1=1,(VLOOKUP(B96,'X1'!$B:$AZ,8,FALSE)),IF($X$1=2,(VLOOKUP(B96,'X2'!$B:$AZ,8,FALSE)),IF($X$1=3,(VLOOKUP(B96,'X3'!$B:$AZ,8,FALSE)),IF($X$1=4,(VLOOKUP(B96,'X4'!$B:$AZ,8,FALSE)),IF($X$1=5,(VLOOKUP(B96,'X5'!$B:$AZ,8,FALSE)),IF($X$1=6,(VLOOKUP(B96,'X6'!$B:$AZ,8,FALSE)),IF($X$1=7,(VLOOKUP(B96,'X7'!$B:$AZ,8,FALSE)),IF($X$1=8,(VLOOKUP(B96,'X8'!$B:$AZ,8,FALSE)),IF($X$1=9,(VLOOKUP(B96,'X9'!$B:$AZ,8,FALSE)),IF($X$1=10,(VLOOKUP(B96,'X10'!$B:$AZ,8,FALSE)),IF($X$1=11,(VLOOKUP(B96,'X11'!$B:$AZ,8,FALSE)),IF($X$1=12,(VLOOKUP(B96,'X12'!$B:$AZ,8,FALSE)),IF($X$1=13,(VLOOKUP(B96,'X13'!$B:$AZ,8,FALSE)),"B")))))))))))))))</f>
        <v xml:space="preserve"> </v>
      </c>
      <c r="I96" s="183" t="str">
        <f ca="1">IF(ISERROR(IF($X$1=1,(VLOOKUP(B96,'X1'!$B:$AZ,2,FALSE)),IF($X$1=2,(VLOOKUP(B96,'X2'!$B:$AZ,2,FALSE)),IF($X$1=3,(VLOOKUP(B96,'X3'!$B:$AZ,2,FALSE)),IF($X$1=4,(VLOOKUP(B96,'X4'!$B:$AZ,2,FALSE)),IF($X$1=5,(VLOOKUP(B96,'X5'!$B:$AZ,2,FALSE)),IF($X$1=6,(VLOOKUP(B96,'X6'!$B:$AZ,2,FALSE)),IF($X$1=7,(VLOOKUP(B96,'X7'!$B:$AZ,2,FALSE)),IF($X$1=8,(VLOOKUP(B96,'X8'!$B:$AZ,2,FALSE)),IF($X$1=9,(VLOOKUP(B96,'X9'!$B:$AZ,2,FALSE)),IF($X$1=10,(VLOOKUP(B96,'X10'!$B:$AZ,2,FALSE)),IF($X$1=11,(VLOOKUP(B96,'X11'!$B:$AZ,2,FALSE)),IF($X$1=12,(VLOOKUP(B96,'X12'!$B:$AZ,2,FALSE)),IF($X$1=13,(VLOOKUP(B96,'X13'!$B:$AZ,2,FALSE)),"B"))))))))))))))=TRUE," ",(IF($X$1=1,(VLOOKUP(B96,'X1'!$B:$AZ,2,FALSE)),IF($X$1=2,(VLOOKUP(B96,'X2'!$B:$AZ,2,FALSE)),IF($X$1=3,(VLOOKUP(B96,'X3'!$B:$AZ,2,FALSE)),IF($X$1=4,(VLOOKUP(B96,'X4'!$B:$AZ,2,FALSE)),IF($X$1=5,(VLOOKUP(B96,'X5'!$B:$AZ,2,FALSE)),IF($X$1=6,(VLOOKUP(B96,'X6'!$B:$AZ,2,FALSE)),IF($X$1=7,(VLOOKUP(B96,'X7'!$B:$AZ,2,FALSE)),IF($X$1=8,(VLOOKUP(B96,'X8'!$B:$AZ,2,FALSE)),IF($X$1=9,(VLOOKUP(B96,'X9'!$B:$AZ,2,FALSE)),IF($X$1=10,(VLOOKUP(B96,'X10'!$B:$AZ,2,FALSE)),IF($X$1=11,(VLOOKUP(B96,'X11'!$B:$AZ,2,FALSE)),IF($X$1=12,(VLOOKUP(B96,'X12'!$B:$AZ,2,FALSE)),IF($X$1=13,(VLOOKUP(B96,'X13'!$B:$AZ,2,FALSE)),"B")))))))))))))))</f>
        <v xml:space="preserve"> </v>
      </c>
      <c r="J96" s="183" t="str">
        <f ca="1">IF(ISERROR(IF($X$1=1,(VLOOKUP(B96,'X1'!$B:$AZ,3,FALSE)),IF($X$1=2,(VLOOKUP(B96,'X2'!$B:$AZ,3,FALSE)),IF($X$1=3,(VLOOKUP(B96,'X3'!$B:$AZ,3,FALSE)),IF($X$1=4,(VLOOKUP(B96,'X4'!$B:$AZ,3,FALSE)),IF($X$1=5,(VLOOKUP(B96,'X5'!$B:$AZ,3,FALSE)),IF($X$1=6,(VLOOKUP(B96,'X6'!$B:$AZ,3,FALSE)),IF($X$1=7,(VLOOKUP(B96,'X7'!$B:$AZ,3,FALSE)),IF($X$1=8,(VLOOKUP(B96,'X8'!$B:$AZ,3,FALSE)),IF($X$1=9,(VLOOKUP(B96,'X9'!$B:$AZ,3,FALSE)),IF($X$1=10,(VLOOKUP(B96,'X10'!$B:$AZ,3,FALSE)),IF($X$1=11,(VLOOKUP(B96,'X11'!$B:$AZ,3,FALSE)),IF($X$1=12,(VLOOKUP(B96,'X12'!$B:$AZ,3,FALSE)),IF($X$1=13,(VLOOKUP(B96,'X13'!$B:$AZ,3,FALSE)),"B"))))))))))))))=TRUE," ",(IF($X$1=1,(VLOOKUP(B96,'X1'!$B:$AZ,3,FALSE)),IF($X$1=2,(VLOOKUP(B96,'X2'!$B:$AZ,3,FALSE)),IF($X$1=3,(VLOOKUP(B96,'X3'!$B:$AZ,3,FALSE)),IF($X$1=4,(VLOOKUP(B96,'X4'!$B:$AZ,3,FALSE)),IF($X$1=5,(VLOOKUP(B96,'X5'!$B:$AZ,3,FALSE)),IF($X$1=6,(VLOOKUP(B96,'X6'!$B:$AZ,3,FALSE)),IF($X$1=7,(VLOOKUP(B96,'X7'!$B:$AZ,3,FALSE)),IF($X$1=8,(VLOOKUP(B96,'X8'!$B:$AZ,3,FALSE)),IF($X$1=9,(VLOOKUP(B96,'X9'!$B:$AZ,3,FALSE)),IF($X$1=10,(VLOOKUP(B96,'X10'!$B:$AZ,3,FALSE)),IF($X$1=11,(VLOOKUP(B96,'X11'!$B:$AZ,3,FALSE)),IF($X$1=12,(VLOOKUP(B96,'X12'!$B:$AZ,3,FALSE)),IF($X$1=13,(VLOOKUP(B96,'X13'!$B:$AZ,3,FALSE)),"B")))))))))))))))</f>
        <v xml:space="preserve"> </v>
      </c>
      <c r="K96" s="183" t="str">
        <f ca="1">IF(ISERROR(IF($X$1=1,(VLOOKUP(B96,'X1'!$B:$AZ,5,FALSE)),IF($X$1=2,(VLOOKUP(B96,'X2'!$B:$AZ,5,FALSE)),IF($X$1=3,(VLOOKUP(B96,'X3'!$B:$AZ,5,FALSE)),IF($X$1=4,(VLOOKUP(B96,'X4'!$B:$AZ,5,FALSE)),IF($X$1=5,(VLOOKUP(B96,'X5'!$B:$AZ,5,FALSE)),IF($X$1=6,(VLOOKUP(B96,'X6'!$B:$AZ,5,FALSE)),IF($X$1=7,(VLOOKUP(B96,'X7'!$B:$AZ,5,FALSE)),IF($X$1=8,(VLOOKUP(B96,'X8'!$B:$AZ,5,FALSE)),IF($X$1=9,(VLOOKUP(B96,'X9'!$B:$AZ,5,FALSE)),IF($X$1=10,(VLOOKUP(B96,'X10'!$B:$AZ,5,FALSE)),IF($X$1=11,(VLOOKUP(B96,'X11'!$B:$AZ,5,FALSE)),IF($X$1=12,(VLOOKUP(B96,'X12'!$B:$AZ,5,FALSE)),IF($X$1=13,(VLOOKUP(B96,'X13'!$B:$AZ,5,FALSE)),"B"))))))))))))))=TRUE," ",(IF($X$1=1,(VLOOKUP(B96,'X1'!$B:$AZ,5,FALSE)),IF($X$1=2,(VLOOKUP(B96,'X2'!$B:$AZ,5,FALSE)),IF($X$1=3,(VLOOKUP(B96,'X3'!$B:$AZ,5,FALSE)),IF($X$1=4,(VLOOKUP(B96,'X4'!$B:$AZ,5,FALSE)),IF($X$1=5,(VLOOKUP(B96,'X5'!$B:$AZ,5,FALSE)),IF($X$1=6,(VLOOKUP(B96,'X6'!$B:$AZ,5,FALSE)),IF($X$1=7,(VLOOKUP(B96,'X7'!$B:$AZ,5,FALSE)),IF($X$1=8,(VLOOKUP(B96,'X8'!$B:$AZ,5,FALSE)),IF($X$1=9,(VLOOKUP(B96,'X9'!$B:$AZ,5,FALSE)),IF($X$1=10,(VLOOKUP(B96,'X10'!$B:$AZ,5,FALSE)),IF($X$1=11,(VLOOKUP(B96,'X11'!$B:$AZ,5,FALSE)),IF($X$1=12,(VLOOKUP(B96,'X12'!$B:$AZ,5,FALSE)),IF($X$1=13,(VLOOKUP(B96,'X13'!$B:$AZ,5,FALSE)),"B")))))))))))))))</f>
        <v xml:space="preserve"> </v>
      </c>
      <c r="L96" s="184" t="str">
        <f ca="1">IF(ISERROR(IF($X$1=1,(VLOOKUP(B96,'X1'!$B:$AZ,9,FALSE)),IF($X$1=2,(VLOOKUP(B96,'X2'!$B:$AZ,9,FALSE)),IF($X$1=3,(VLOOKUP(B96,'X3'!$B:$AZ,9,FALSE)),IF($X$1=4,(VLOOKUP(B96,'X4'!$B:$AZ,9,FALSE)),IF($X$1=5,(VLOOKUP(B96,'X5'!$B:$AZ,9,FALSE)),IF($X$1=6,(VLOOKUP(B96,'X6'!$B:$AZ,9,FALSE)),IF($X$1=7,(VLOOKUP(B96,'X7'!$B:$AZ,9,FALSE)),IF($X$1=8,(VLOOKUP(B96,'X8'!$B:$AZ,9,FALSE)),IF($X$1=9,(VLOOKUP(B96,'X9'!$B:$AZ,9,FALSE)),IF($X$1=10,(VLOOKUP(B96,'X10'!$B:$AZ,9,FALSE)),IF($X$1=11,(VLOOKUP(B96,'X11'!$B:$AZ,9,FALSE)),IF($X$1=12,(VLOOKUP(B96,'X12'!$B:$AZ,9,FALSE)),IF($X$1=13,(VLOOKUP(B96,'X13'!$B:$AZ,9,FALSE)),"B"))))))))))))))=TRUE," ",(IF($X$1=1,(VLOOKUP(B96,'X1'!$B:$AZ,9,FALSE)),IF($X$1=2,(VLOOKUP(B96,'X2'!$B:$AZ,9,FALSE)),IF($X$1=3,(VLOOKUP(B96,'X3'!$B:$AZ,9,FALSE)),IF($X$1=4,(VLOOKUP(B96,'X4'!$B:$AZ,9,FALSE)),IF($X$1=5,(VLOOKUP(B96,'X5'!$B:$AZ,9,FALSE)),IF($X$1=6,(VLOOKUP(B96,'X6'!$B:$AZ,9,FALSE)),IF($X$1=7,(VLOOKUP(B96,'X7'!$B:$AZ,9,FALSE)),IF($X$1=8,(VLOOKUP(B96,'X8'!$B:$AZ,9,FALSE)),IF($X$1=9,(VLOOKUP(B96,'X9'!$B:$AZ,9,FALSE)),IF($X$1=10,(VLOOKUP(B96,'X10'!$B:$AZ,9,FALSE)),IF($X$1=11,(VLOOKUP(B96,'X11'!$B:$AZ,9,FALSE)),IF($X$1=12,(VLOOKUP(B96,'X12'!$B:$AZ,9,FALSE)),IF($X$1=13,(VLOOKUP(B96,'X13'!$B:$AZ,9,FALSE)),"B")))))))))))))))</f>
        <v xml:space="preserve"> </v>
      </c>
      <c r="M96" s="184" t="str">
        <f ca="1">IF(ISERROR(IF($X$1=1,(VLOOKUP(B96,'X1'!$B:$AZ,10,FALSE)),IF($X$1=2,(VLOOKUP(B96,'X2'!$B:$AZ,10,FALSE)),IF($X$1=3,(VLOOKUP(B96,'X3'!$B:$AZ,10,FALSE)),IF($X$1=4,(VLOOKUP(B96,'X4'!$B:$AZ,10,FALSE)),IF($X$1=5,(VLOOKUP(B96,'X5'!$B:$AZ,10,FALSE)),IF($X$1=6,(VLOOKUP(B96,'X6'!$B:$AZ,10,FALSE)),IF($X$1=7,(VLOOKUP(B96,'X7'!$B:$AZ,10,FALSE)),IF($X$1=8,(VLOOKUP(B96,'X8'!$B:$AZ,10,FALSE)),IF($X$1=9,(VLOOKUP(B96,'X9'!$B:$AZ,10,FALSE)),IF($X$1=10,(VLOOKUP(B96,'X10'!$B:$AZ,10,FALSE)),IF($X$1=11,(VLOOKUP(B96,'X11'!$B:$AZ,10,FALSE)),IF($X$1=12,(VLOOKUP(B96,'X12'!$B:$AZ,10,FALSE)),IF($X$1=13,(VLOOKUP(B96,'X13'!$B:$AZ,10,FALSE)),"B"))))))))))))))=TRUE," ",(IF($X$1=1,(VLOOKUP(B96,'X1'!$B:$AZ,10,FALSE)),IF($X$1=2,(VLOOKUP(B96,'X2'!$B:$AZ,10,FALSE)),IF($X$1=3,(VLOOKUP(B96,'X3'!$B:$AZ,10,FALSE)),IF($X$1=4,(VLOOKUP(B96,'X4'!$B:$AZ,10,FALSE)),IF($X$1=5,(VLOOKUP(B96,'X5'!$B:$AZ,10,FALSE)),IF($X$1=6,(VLOOKUP(B96,'X6'!$B:$AZ,10,FALSE)),IF($X$1=7,(VLOOKUP(B96,'X7'!$B:$AZ,10,FALSE)),IF($X$1=8,(VLOOKUP(B96,'X8'!$B:$AZ,10,FALSE)),IF($X$1=9,(VLOOKUP(B96,'X9'!$B:$AZ,10,FALSE)),IF($X$1=10,(VLOOKUP(B96,'X10'!$B:$AZ,10,FALSE)),IF($X$1=11,(VLOOKUP(B96,'X11'!$B:$AZ,10,FALSE)),IF($X$1=12,(VLOOKUP(B96,'X12'!$B:$AZ,10,FALSE)),IF($X$1=13,(VLOOKUP(B96,'X13'!$B:$AZ,10,FALSE)),"B")))))))))))))))</f>
        <v xml:space="preserve"> </v>
      </c>
      <c r="N96" s="185" t="str">
        <f ca="1">IF(ISERROR(IF($X$1=1,(VLOOKUP(B96,'X1'!$B:$AZ,45,FALSE)),IF($X$1=2,(VLOOKUP(B96,'X2'!$B:$AZ,45,FALSE)),IF($X$1=3,(VLOOKUP(B96,'X3'!$B:$AZ,45,FALSE)),IF($X$1=4,(VLOOKUP(B96,'X4'!$B:$AZ,45,FALSE)),IF($X$1=5,(VLOOKUP(B96,'X5'!$B:$AZ,45,FALSE)),IF($X$1=6,(VLOOKUP(B96,'X6'!$B:$AZ,45,FALSE)),IF($X$1=7,(VLOOKUP(B96,'X7'!$B:$AZ,45,FALSE)),IF($X$1=8,(VLOOKUP(B96,'X8'!$B:$AZ,45,FALSE)),IF($X$1=9,(VLOOKUP(B96,'X9'!$B:$AZ,45,FALSE)),IF($X$1=10,(VLOOKUP(B96,'X10'!$B:$AZ,45,FALSE)),IF($X$1=11,(VLOOKUP(B96,'X11'!$B:$AZ,45,FALSE)),IF($X$1=12,(VLOOKUP(B96,'X12'!$B:$AZ,45,FALSE)),IF($X$1=13,(VLOOKUP(B96,'X13'!$B:$AZ,45,FALSE)),"B"))))))))))))))=TRUE," ",(IF($X$1=1,(VLOOKUP(B96,'X1'!$B:$AZ,45,FALSE)),IF($X$1=2,(VLOOKUP(B96,'X2'!$B:$AZ,45,FALSE)),IF($X$1=3,(VLOOKUP(B96,'X3'!$B:$AZ,45,FALSE)),IF($X$1=4,(VLOOKUP(B96,'X4'!$B:$AZ,45,FALSE)),IF($X$1=5,(VLOOKUP(B96,'X5'!$B:$AZ,45,FALSE)),IF($X$1=6,(VLOOKUP(B96,'X6'!$B:$AZ,45,FALSE)),IF($X$1=7,(VLOOKUP(B96,'X7'!$B:$AZ,45,FALSE)),IF($X$1=8,(VLOOKUP(B96,'X8'!$B:$AZ,45,FALSE)),IF($X$1=9,(VLOOKUP(B96,'X9'!$B:$AZ,45,FALSE)),IF($X$1=10,(VLOOKUP(B96,'X10'!$B:$AZ,45,FALSE)),IF($X$1=11,(VLOOKUP(B96,'X11'!$B:$AZ,45,FALSE)),IF($X$1=12,(VLOOKUP(B96,'X12'!$B:$AZ,45,FALSE)),IF($X$1=13,(VLOOKUP(B96,'X13'!$B:$AZ,45,FALSE)),"B")))))))))))))))</f>
        <v xml:space="preserve"> </v>
      </c>
      <c r="O96" s="184" t="str">
        <f ca="1">IF(ISERROR(IF($X$1=1,(VLOOKUP(B96,'X1'!$B:$AZ,11,FALSE)),IF($X$1=2,(VLOOKUP(B96,'X2'!$B:$AZ,11,FALSE)),IF($X$1=3,(VLOOKUP(B96,'X3'!$B:$AZ,11,FALSE)),IF($X$1=4,(VLOOKUP(B96,'X4'!$B:$AZ,11,FALSE)),IF($X$1=5,(VLOOKUP(B96,'X5'!$B:$AZ,11,FALSE)),IF($X$1=6,(VLOOKUP(B96,'X6'!$B:$AZ,11,FALSE)),IF($X$1=7,(VLOOKUP(B96,'X7'!$B:$AZ,11,FALSE)),IF($X$1=8,(VLOOKUP(B96,'X8'!$B:$AZ,11,FALSE)),IF($X$1=9,(VLOOKUP(B96,'X9'!$B:$AZ,11,FALSE)),IF($X$1=10,(VLOOKUP(B96,'X10'!$B:$AZ,11,FALSE)),IF($X$1=11,(VLOOKUP(B96,'X11'!$B:$AZ,11,FALSE)),IF($X$1=12,(VLOOKUP(B96,'X12'!$B:$AZ,11,FALSE)),IF($X$1=13,(VLOOKUP(B96,'X13'!$B:$AZ,11,FALSE)),"B"))))))))))))))=TRUE," ",(IF($X$1=1,(VLOOKUP(B96,'X1'!$B:$AZ,11,FALSE)),IF($X$1=2,(VLOOKUP(B96,'X2'!$B:$AZ,11,FALSE)),IF($X$1=3,(VLOOKUP(B96,'X3'!$B:$AZ,11,FALSE)),IF($X$1=4,(VLOOKUP(B96,'X4'!$B:$AZ,11,FALSE)),IF($X$1=5,(VLOOKUP(B96,'X5'!$B:$AZ,11,FALSE)),IF($X$1=6,(VLOOKUP(B96,'X6'!$B:$AZ,11,FALSE)),IF($X$1=7,(VLOOKUP(B96,'X7'!$B:$AZ,11,FALSE)),IF($X$1=8,(VLOOKUP(B96,'X8'!$B:$AZ,11,FALSE)),IF($X$1=9,(VLOOKUP(B96,'X9'!$B:$AZ,11,FALSE)),IF($X$1=10,(VLOOKUP(B96,'X10'!$B:$AZ,11,FALSE)),IF($X$1=11,(VLOOKUP(B96,'X11'!$B:$AZ,11,FALSE)),IF($X$1=12,(VLOOKUP(B96,'X12'!$B:$AZ,11,FALSE)),IF($X$1=13,(VLOOKUP(B96,'X13'!$B:$AZ,11,FALSE)),"B")))))))))))))))</f>
        <v xml:space="preserve"> </v>
      </c>
      <c r="P96" s="184" t="str">
        <f ca="1">IF(ISERROR(IF($X$1=1,(VLOOKUP(B96,'X1'!$B:$AZ,12,FALSE)),IF($X$1=2,(VLOOKUP(B96,'X2'!$B:$AZ,12,FALSE)),IF($X$1=3,(VLOOKUP(B96,'X3'!$B:$AZ,12,FALSE)),IF($X$1=4,(VLOOKUP(B96,'X4'!$B:$AZ,12,FALSE)),IF($X$1=5,(VLOOKUP(B96,'X5'!$B:$AZ,12,FALSE)),IF($X$1=6,(VLOOKUP(B96,'X6'!$B:$AZ,12,FALSE)),IF($X$1=7,(VLOOKUP(B96,'X7'!$B:$AZ,12,FALSE)),IF($X$1=8,(VLOOKUP(B96,'X8'!$B:$AZ,12,FALSE)),IF($X$1=9,(VLOOKUP(B96,'X9'!$B:$AZ,12,FALSE)),IF($X$1=10,(VLOOKUP(B96,'X10'!$B:$AZ,12,FALSE)),IF($X$1=11,(VLOOKUP(B96,'X11'!$B:$AZ,12,FALSE)),IF($X$1=12,(VLOOKUP(B96,'X12'!$B:$AZ,12,FALSE)),IF($X$1=13,(VLOOKUP(B96,'X13'!$B:$AZ,12,FALSE)),"B"))))))))))))))=TRUE," ",(IF($X$1=1,(VLOOKUP(B96,'X1'!$B:$AZ,12,FALSE)),IF($X$1=2,(VLOOKUP(B96,'X2'!$B:$AZ,12,FALSE)),IF($X$1=3,(VLOOKUP(B96,'X3'!$B:$AZ,12,FALSE)),IF($X$1=4,(VLOOKUP(B96,'X4'!$B:$AZ,12,FALSE)),IF($X$1=5,(VLOOKUP(B96,'X5'!$B:$AZ,12,FALSE)),IF($X$1=6,(VLOOKUP(B96,'X6'!$B:$AZ,12,FALSE)),IF($X$1=7,(VLOOKUP(B96,'X7'!$B:$AZ,12,FALSE)),IF($X$1=8,(VLOOKUP(B96,'X8'!$B:$AZ,12,FALSE)),IF($X$1=9,(VLOOKUP(B96,'X9'!$B:$AZ,12,FALSE)),IF($X$1=10,(VLOOKUP(B96,'X10'!$B:$AZ,12,FALSE)),IF($X$1=11,(VLOOKUP(B96,'X11'!$B:$AZ,12,FALSE)),IF($X$1=12,(VLOOKUP(B96,'X12'!$B:$AZ,12,FALSE)),IF($X$1=13,(VLOOKUP(B96,'X13'!$B:$AZ,12,FALSE)),"B")))))))))))))))</f>
        <v xml:space="preserve"> </v>
      </c>
      <c r="Q96" s="185" t="str">
        <f ca="1">IF(ISERROR(IF($X$1=1,(VLOOKUP(B96,'X1'!$B:$AZ,46,FALSE)),IF($X$1=2,(VLOOKUP(B96,'X2'!$B:$AZ,46,FALSE)),IF($X$1=3,(VLOOKUP(B96,'X3'!$B:$AZ,46,FALSE)),IF($X$1=4,(VLOOKUP(B96,'X4'!$B:$AZ,46,FALSE)),IF($X$1=5,(VLOOKUP(B96,'X5'!$B:$AZ,46,FALSE)),IF($X$1=6,(VLOOKUP(B96,'X6'!$B:$AZ,46,FALSE)),IF($X$1=7,(VLOOKUP(B96,'X7'!$B:$AZ,46,FALSE)),IF($X$1=8,(VLOOKUP(B96,'X8'!$B:$AZ,46,FALSE)),IF($X$1=9,(VLOOKUP(B96,'X9'!$B:$AZ,46,FALSE)),IF($X$1=10,(VLOOKUP(B96,'X10'!$B:$AZ,46,FALSE)),IF($X$1=11,(VLOOKUP(B96,'X11'!$B:$AZ,46,FALSE)),IF($X$1=12,(VLOOKUP(B96,'X12'!$B:$AZ,46,FALSE)),IF($X$1=13,(VLOOKUP(B96,'X13'!$B:$AZ,46,FALSE)),"B"))))))))))))))=TRUE," ",(IF($X$1=1,(VLOOKUP(B96,'X1'!$B:$AZ,46,FALSE)),IF($X$1=2,(VLOOKUP(B96,'X2'!$B:$AZ,46,FALSE)),IF($X$1=3,(VLOOKUP(B96,'X3'!$B:$AZ,46,FALSE)),IF($X$1=4,(VLOOKUP(B96,'X4'!$B:$AZ,46,FALSE)),IF($X$1=5,(VLOOKUP(B96,'X5'!$B:$AZ,46,FALSE)),IF($X$1=6,(VLOOKUP(B96,'X6'!$B:$AZ,46,FALSE)),IF($X$1=7,(VLOOKUP(B96,'X7'!$B:$AZ,46,FALSE)),IF($X$1=8,(VLOOKUP(B96,'X8'!$B:$AZ,46,FALSE)),IF($X$1=9,(VLOOKUP(B96,'X9'!$B:$AZ,46,FALSE)),IF($X$1=10,(VLOOKUP(B96,'X10'!$B:$AZ,46,FALSE)),IF($X$1=11,(VLOOKUP(B96,'X11'!$B:$AZ,46,FALSE)),IF($X$1=12,(VLOOKUP(B96,'X12'!$B:$AZ,46,FALSE)),IF($X$1=13,(VLOOKUP(B96,'X13'!$B:$AZ,46,FALSE)),"B")))))))))))))))</f>
        <v xml:space="preserve"> </v>
      </c>
      <c r="R96" s="185" t="str">
        <f ca="1">IF(ISERROR(IF($X$1=1,(VLOOKUP(B96,'X1'!$B:$AZ,15,FALSE)),IF($X$1=2,(VLOOKUP(B96,'X2'!$B:$AZ,15,FALSE)),IF($X$1=3,(VLOOKUP(B96,'X3'!$B:$AZ,15,FALSE)),IF($X$1=4,(VLOOKUP(B96,'X4'!$B:$AZ,15,FALSE)),IF($X$1=5,(VLOOKUP(B96,'X5'!$B:$AZ,15,FALSE)),IF($X$1=6,(VLOOKUP(B96,'X6'!$B:$AZ,15,FALSE)),IF($X$1=7,(VLOOKUP(B96,'X7'!$B:$AZ,15,FALSE)),IF($X$1=8,(VLOOKUP(B96,'X8'!$B:$AZ,15,FALSE)),IF($X$1=9,(VLOOKUP(B96,'X9'!$B:$AZ,15,FALSE)),IF($X$1=10,(VLOOKUP(B96,'X10'!$B:$AZ,15,FALSE)),IF($X$1=11,(VLOOKUP(B96,'X11'!$B:$AZ,15,FALSE)),IF($X$1=12,(VLOOKUP(B96,'X12'!$B:$AZ,15,FALSE)),IF($X$1=13,(VLOOKUP(B96,'X13'!$B:$AZ,15,FALSE)),"B"))))))))))))))=TRUE," ",(IF($X$1=1,(VLOOKUP(B96,'X1'!$B:$AZ,15,FALSE)),IF($X$1=2,(VLOOKUP(B96,'X2'!$B:$AZ,15,FALSE)),IF($X$1=3,(VLOOKUP(B96,'X3'!$B:$AZ,15,FALSE)),IF($X$1=4,(VLOOKUP(B96,'X4'!$B:$AZ,15,FALSE)),IF($X$1=5,(VLOOKUP(B96,'X5'!$B:$AZ,15,FALSE)),IF($X$1=6,(VLOOKUP(B96,'X6'!$B:$AZ,15,FALSE)),IF($X$1=7,(VLOOKUP(B96,'X7'!$B:$AZ,15,FALSE)),IF($X$1=8,(VLOOKUP(B96,'X8'!$B:$AZ,15,FALSE)),IF($X$1=9,(VLOOKUP(B96,'X9'!$B:$AZ,15,FALSE)),IF($X$1=10,(VLOOKUP(B96,'X10'!$B:$AZ,15,FALSE)),IF($X$1=11,(VLOOKUP(B96,'X11'!$B:$AZ,15,FALSE)),IF($X$1=12,(VLOOKUP(B96,'X12'!$B:$AZ,15,FALSE)),IF($X$1=13,(VLOOKUP(B96,'X13'!$B:$AZ,15,FALSE)),"B")))))))))))))))</f>
        <v xml:space="preserve"> </v>
      </c>
      <c r="S96" s="185" t="str">
        <f ca="1">IF(ISERROR(IF((IF($X$1=1,(VLOOKUP(B96,'X1'!$B:$AZ,14,FALSE)),(IF($X$1=2,(VLOOKUP(B96,'X2'!$B:$AZ,14,FALSE)),(IF($X$1=3,(VLOOKUP(B96,'X3'!$B:$AZ,14,FALSE)),(IF($X$1=4,(VLOOKUP(B96,'X4'!$B:$AZ,14,FALSE)),(IF($X$1=5,(VLOOKUP(B96,'X5'!$B:$AZ,14,FALSE)),(IF($X$1=6,(VLOOKUP(B96,'X6'!$B:$AZ,14,FALSE)),(IF($X$1=7,(VLOOKUP(B96,'X7'!$B:$AZ,14,FALSE)),(IF($X$1=8,(VLOOKUP(B96,'X8'!$B:$AZ,14,FALSE)),(IF($X$1=9,(VLOOKUP(B96,'X9'!$B:$AZ,14,FALSE)),(IF($X$1=10,(VLOOKUP(B96,'X10'!$B:$AZ,14,FALSE)),(IF($X$1=11,(VLOOKUP(B96,'X11'!$B:$AZ,14,FALSE)),(IF($X$1=12,(VLOOKUP(B96,'X12'!$B:$AZ,14,FALSE)),(VLOOKUP(B96,'X13'!$B:$AZ,14,FALSE))))))))))))))))))))))))))=$V$1," ",(IF($X$1=1,(VLOOKUP(B96,'X1'!$B:$AZ,14,FALSE)),(IF($X$1=2,(VLOOKUP(B96,'X2'!$B:$AZ,14,FALSE)),(IF($X$1=3,(VLOOKUP(B96,'X3'!$B:$AZ,14,FALSE)),(IF($X$1=4,(VLOOKUP(B96,'X4'!$B:$AZ,14,FALSE)),(IF($X$1=5,(VLOOKUP(B96,'X5'!$B:$AZ,14,FALSE)),(IF($X$1=6,(VLOOKUP(B96,'X6'!$B:$AZ,14,FALSE)),(IF($X$1=7,(VLOOKUP(B96,'X7'!$B:$AZ,14,FALSE)),(IF($X$1=8,(VLOOKUP(B96,'X8'!$B:$AZ,14,FALSE)),(IF($X$1=9,(VLOOKUP(B96,'X9'!$B:$AZ,14,FALSE)),(IF($X$1=10,(VLOOKUP(B96,'X10'!$B:$AZ,14,FALSE)),(IF($X$1=11,(VLOOKUP(B96,'X11'!$B:$AZ,14,FALSE)),(IF($X$1=12,(VLOOKUP(B96,'X12'!$B:$AZ,14,FALSE)),(VLOOKUP(B96,'X13'!$B:$AZ,14,FALSE))))))))))))))))))))))))))))=TRUE," ",(IF((IF($X$1=1,(VLOOKUP(B96,'X1'!$B:$AZ,14,FALSE)),(IF($X$1=2,(VLOOKUP(B96,'X2'!$B:$AZ,14,FALSE)),(IF($X$1=3,(VLOOKUP(B96,'X3'!$B:$AZ,14,FALSE)),(IF($X$1=4,(VLOOKUP(B96,'X4'!$B:$AZ,14,FALSE)),(IF($X$1=5,(VLOOKUP(B96,'X5'!$B:$AZ,14,FALSE)),(IF($X$1=6,(VLOOKUP(B96,'X6'!$B:$AZ,14,FALSE)),(IF($X$1=7,(VLOOKUP(B96,'X7'!$B:$AZ,14,FALSE)),(IF($X$1=8,(VLOOKUP(B96,'X8'!$B:$AZ,14,FALSE)),(IF($X$1=9,(VLOOKUP(B96,'X9'!$B:$AZ,14,FALSE)),(IF($X$1=10,(VLOOKUP(B96,'X10'!$B:$AZ,14,FALSE)),(IF($X$1=11,(VLOOKUP(B96,'X11'!$B:$AZ,14,FALSE)),(IF($X$1=12,(VLOOKUP(B96,'X12'!$B:$AZ,14,FALSE)),(VLOOKUP(B96,'X13'!$B:$AZ,14,FALSE))))))))))))))))))))))))))=$V$1," ",(IF($X$1=1,(VLOOKUP(B96,'X1'!$B:$AZ,14,FALSE)),(IF($X$1=2,(VLOOKUP(B96,'X2'!$B:$AZ,14,FALSE)),(IF($X$1=3,(VLOOKUP(B96,'X3'!$B:$AZ,14,FALSE)),(IF($X$1=4,(VLOOKUP(B96,'X4'!$B:$AZ,14,FALSE)),(IF($X$1=5,(VLOOKUP(B96,'X5'!$B:$AZ,14,FALSE)),(IF($X$1=6,(VLOOKUP(B96,'X6'!$B:$AZ,14,FALSE)),(IF($X$1=7,(VLOOKUP(B96,'X7'!$B:$AZ,14,FALSE)),(IF($X$1=8,(VLOOKUP(B96,'X8'!$B:$AZ,14,FALSE)),(IF($X$1=9,(VLOOKUP(B96,'X9'!$B:$AZ,14,FALSE)),(IF($X$1=10,(VLOOKUP(B96,'X10'!$B:$AZ,14,FALSE)),(IF($X$1=11,(VLOOKUP(B96,'X11'!$B:$AZ,14,FALSE)),(IF($X$1=12,(VLOOKUP(B96,'X12'!$B:$AZ,14,FALSE)),(VLOOKUP(B96,'X13'!$B:$AZ,14,FALSE)))))))))))))))))))))))))))))</f>
        <v xml:space="preserve"> </v>
      </c>
      <c r="V96" s="43"/>
      <c r="W96" s="43">
        <f t="shared" si="63"/>
        <v>8</v>
      </c>
      <c r="X96" s="43"/>
      <c r="Y96" s="119">
        <f t="shared" ca="1" si="60"/>
        <v>0</v>
      </c>
      <c r="Z96" s="124" t="s">
        <v>149</v>
      </c>
      <c r="AB96" s="42">
        <f t="shared" si="61"/>
        <v>1</v>
      </c>
      <c r="AC96" s="42">
        <f t="shared" si="64"/>
        <v>7</v>
      </c>
      <c r="AD96" s="111" t="str">
        <f>IF((VALUE((RIGHT($AD$89,1))))=0,(Alf!F11),IF((VALUE((RIGHT($AD$89,1))))=1,(Alf!F51),IF(((VALUE((RIGHT($AD$89,1)))))=2,(Alf!F90),IF(((VALUE((RIGHT($AD$89,1)))))=3,(Alf!F128),IF(((VALUE((RIGHT($AD$89,1)))))=4,(Alf!F166),IF(((VALUE((RIGHT($AD$89,1)))))=5,(Alf!F205),"B"))))))</f>
        <v>MAGN RM Equity</v>
      </c>
      <c r="AE96" s="112">
        <f t="shared" ca="1" si="62"/>
        <v>0.33131377551020402</v>
      </c>
      <c r="AF96" s="113" t="str">
        <f>IF(ISERROR(((VLOOKUP(AD96,'X1'!$B:$AO,6,FALSE))/(VLOOKUP(AD96,'X1'!$B:$AO,7,FALSE))-1))=TRUE," ",(((VLOOKUP(AD96,'X1'!$B:$AO,6,FALSE))/(VLOOKUP(AD96,'X1'!$B:$AO,7,FALSE))-1)))</f>
        <v xml:space="preserve"> </v>
      </c>
      <c r="AG96" s="113" t="str">
        <f>IF(ISERROR((((VLOOKUP(AD96,'X1'!$B:$G,2,FALSE))-(VLOOKUP(AD96,'X1'!$B:$G,3,FALSE)))*100)/(VLOOKUP(AD96,'X1'!$B:$G,5,FALSE)))=TRUE," ",((((VLOOKUP(AD96,'X1'!$B:$G,2,FALSE))-(VLOOKUP(AD96,'X1'!$B:$G,3,FALSE)))*100)/(VLOOKUP(AD96,'X1'!$B:$G,5,FALSE))))</f>
        <v xml:space="preserve"> </v>
      </c>
      <c r="AH96" s="113" t="str">
        <f>IF(ISERROR(((VLOOKUP(AD96,'X1'!$B:$AZ,42,FALSE))))=TRUE," ",(((VLOOKUP(AD96,'X1'!$B:$AZ,42,FALSE)))))</f>
        <v xml:space="preserve"> </v>
      </c>
      <c r="AI96" s="113" t="str">
        <f>IF(ISERROR(((VLOOKUP(AD96,'X1'!$B:$AZ,43,FALSE))))=TRUE," ",(((VLOOKUP(AD96,'X1'!$B:$AZ,43,FALSE)))))</f>
        <v xml:space="preserve"> </v>
      </c>
      <c r="AJ96" s="113" t="str">
        <f>IF(ISERROR(((VLOOKUP(AD96,'X1'!$B:$AZ,15,FALSE))))=TRUE," ",(((VLOOKUP(AD96,'X1'!$B:$AZ,15,FALSE)))))</f>
        <v xml:space="preserve"> </v>
      </c>
      <c r="AK96" s="113" t="str">
        <f>IF(ISERROR(((VLOOKUP(AD96,'X1'!$B:$AZ,14,FALSE))))=TRUE," ",(((VLOOKUP(AD96,'X1'!$B:$AZ,14,FALSE)))))</f>
        <v xml:space="preserve"> </v>
      </c>
      <c r="AL96" s="113" t="str">
        <f ca="1">IF(ISERROR(((VLOOKUP(AD96,'X2'!$B:$AO,6,FALSE))/(VLOOKUP(AD96,'X2'!$B:$AO,7,FALSE))-1))=TRUE," ",(((VLOOKUP(AD96,'X2'!$B:$AO,6,FALSE))/(VLOOKUP(AD96,'X2'!$B:$AO,7,FALSE))-1)))</f>
        <v xml:space="preserve"> </v>
      </c>
      <c r="AM96" s="113" t="str">
        <f ca="1">IF(ISERROR((((VLOOKUP(AD96,'X2'!$B:$G,2,FALSE))-(VLOOKUP(AD96,'X2'!$B:$G,3,FALSE)))*100)/(VLOOKUP(AD96,'X2'!$B:$G,5,FALSE)))=TRUE," ",((((VLOOKUP(AD96,'X2'!$B:$G,2,FALSE))-(VLOOKUP(AD96,'X2'!$B:$G,3,FALSE)))*100)/(VLOOKUP(AD96,'X2'!$B:$G,5,FALSE))))</f>
        <v xml:space="preserve"> </v>
      </c>
      <c r="AN96" s="113" t="str">
        <f ca="1">IF(ISERROR(((VLOOKUP(AD96,'X2'!$B:$AZ,42,FALSE))))=TRUE," ",(((VLOOKUP(AD96,'X2'!$B:$AZ,42,FALSE)))))</f>
        <v xml:space="preserve"> </v>
      </c>
      <c r="AO96" s="113" t="str">
        <f ca="1">IF(ISERROR(((VLOOKUP(AD96,'X2'!$B:$AZ,43,FALSE))))=TRUE," ",(((VLOOKUP(AD96,'X2'!$B:$AZ,43,FALSE)))))</f>
        <v xml:space="preserve"> </v>
      </c>
      <c r="AP96" s="113" t="str">
        <f ca="1">IF(ISERROR(((VLOOKUP(AD96,'X2'!$B:$AZ,15,FALSE))))=TRUE," ",(((VLOOKUP(AD96,'X2'!$B:$AZ,15,FALSE)))))</f>
        <v xml:space="preserve"> </v>
      </c>
      <c r="AQ96" s="113" t="str">
        <f ca="1">IF(ISERROR(((VLOOKUP(AD96,'X2'!$B:$AZ,14,FALSE))))=TRUE," ",(((VLOOKUP(AD96,'X2'!$B:$AZ,14,FALSE)))))</f>
        <v xml:space="preserve"> </v>
      </c>
      <c r="AR96" s="113" t="str">
        <f ca="1">IF(ISERROR(((VLOOKUP(AD96,'X3'!$B:$AO,6,FALSE))/(VLOOKUP(AD96,'X3'!$B:$AO,7,FALSE))-1))=TRUE," ",(((VLOOKUP(AD96,'X3'!$B:$AO,6,FALSE))/(VLOOKUP(AD96,'X3'!$B:$AO,7,FALSE))-1)))</f>
        <v xml:space="preserve"> </v>
      </c>
      <c r="AS96" s="113" t="str">
        <f ca="1">IF(ISERROR((((VLOOKUP(AD96,'X3'!$B:$G,2,FALSE))-(VLOOKUP(AD96,'X3'!$B:$G,3,FALSE)))*100)/(VLOOKUP(AD96,'X3'!$B:$G,5,FALSE)))=TRUE," ",((((VLOOKUP(AD96,'X3'!$B:$G,2,FALSE))-(VLOOKUP(AD96,'X3'!$B:$G,3,FALSE)))*100)/(VLOOKUP(AD96,'X3'!$B:$G,5,FALSE))))</f>
        <v xml:space="preserve"> </v>
      </c>
      <c r="AT96" s="113" t="str">
        <f ca="1">IF(ISERROR(((VLOOKUP(AD96,'X3'!$B:$AZ,42,FALSE))))=TRUE," ",(((VLOOKUP(AD96,'X3'!$B:$AZ,42,FALSE)))))</f>
        <v xml:space="preserve"> </v>
      </c>
      <c r="AU96" s="113" t="str">
        <f ca="1">IF(ISERROR(((VLOOKUP(AD96,'X3'!$B:$AZ,43,FALSE))))=TRUE," ",(((VLOOKUP(AD96,'X3'!$B:$AZ,43,FALSE)))))</f>
        <v xml:space="preserve"> </v>
      </c>
      <c r="AV96" s="113" t="str">
        <f ca="1">IF(ISERROR(((VLOOKUP(AD96,'X3'!$B:$AZ,15,FALSE))))=TRUE," ",(((VLOOKUP(AD96,'X3'!$B:$AZ,15,FALSE)))))</f>
        <v xml:space="preserve"> </v>
      </c>
      <c r="AW96" s="113" t="str">
        <f ca="1">IF(ISERROR(((VLOOKUP(AD96,'X3'!$B:$AZ,14,FALSE))))=TRUE," ",(((VLOOKUP(AD96,'X3'!$B:$AZ,14,FALSE)))))</f>
        <v xml:space="preserve"> </v>
      </c>
      <c r="AX96" s="113" t="str">
        <f ca="1">IF(ISERROR(((VLOOKUP(AD96,'X4'!$B:$AO,6,FALSE))/(VLOOKUP(AD96,'X4'!$B:$AO,7,FALSE))-1))=TRUE," ",(((VLOOKUP(AD96,'X4'!$B:$AO,6,FALSE))/(VLOOKUP(AD96,'X4'!$B:$AO,7,FALSE))-1)))</f>
        <v xml:space="preserve"> </v>
      </c>
      <c r="AY96" s="113" t="str">
        <f ca="1">IF(ISERROR((((VLOOKUP(AD96,'X4'!$B:$G,2,FALSE))-(VLOOKUP(AD96,'X4'!$B:$G,3,FALSE)))*100)/(VLOOKUP(AD96,'X4'!$B:$G,5,FALSE)))=TRUE," ",((((VLOOKUP(AD96,'X4'!$B:$G,2,FALSE))-(VLOOKUP(AD96,'X4'!$B:$G,3,FALSE)))*100)/(VLOOKUP(AD96,'X4'!$B:$G,5,FALSE))))</f>
        <v xml:space="preserve"> </v>
      </c>
      <c r="AZ96" s="113" t="str">
        <f ca="1">IF(ISERROR(((VLOOKUP(AD96,'X4'!$B:$AZ,42,FALSE))))=TRUE," ",(((VLOOKUP(AD96,'X4'!$B:$AZ,42,FALSE)))))</f>
        <v xml:space="preserve"> </v>
      </c>
      <c r="BA96" s="113" t="str">
        <f ca="1">IF(ISERROR(((VLOOKUP(AD96,'X4'!$B:$AZ,43,FALSE))))=TRUE," ",(((VLOOKUP(AD96,'X4'!$B:$AZ,43,FALSE)))))</f>
        <v xml:space="preserve"> </v>
      </c>
      <c r="BB96" s="113" t="str">
        <f ca="1">IF(ISERROR(((VLOOKUP(AD96,'X4'!$B:$AZ,15,FALSE))))=TRUE," ",(((VLOOKUP(AD96,'X4'!$B:$AZ,15,FALSE)))))</f>
        <v xml:space="preserve"> </v>
      </c>
      <c r="BC96" s="113" t="str">
        <f ca="1">IF(ISERROR(((VLOOKUP(AD96,'X4'!$B:$AZ,14,FALSE))))=TRUE," ",(((VLOOKUP(AD96,'X4'!$B:$AZ,14,FALSE)))))</f>
        <v xml:space="preserve"> </v>
      </c>
      <c r="BD96" s="113" t="str">
        <f ca="1">IF(ISERROR(((VLOOKUP(AD96,'X5'!$B:$AO,6,FALSE))/(VLOOKUP(AD96,'X5'!$B:$AO,7,FALSE))-1))=TRUE," ",(((VLOOKUP(AD96,'X5'!$B:$AO,6,FALSE))/(VLOOKUP(AD96,'X5'!$B:$AO,7,FALSE))-1)))</f>
        <v xml:space="preserve"> </v>
      </c>
      <c r="BE96" s="113" t="str">
        <f ca="1">IF(ISERROR((((VLOOKUP(AD96,'X5'!$B:$G,2,FALSE))-(VLOOKUP(AD96,'X5'!$B:$G,3,FALSE)))*100)/(VLOOKUP(AD96,'X5'!$B:$G,5,FALSE)))=TRUE," ",((((VLOOKUP(AD96,'X5'!$B:$G,2,FALSE))-(VLOOKUP(AD96,'X5'!$B:$G,3,FALSE)))*100)/(VLOOKUP(AD96,'X5'!$B:$G,5,FALSE))))</f>
        <v xml:space="preserve"> </v>
      </c>
      <c r="BF96" s="113" t="str">
        <f ca="1">IF(ISERROR(((VLOOKUP(AD96,'X5'!$B:$AZ,42,FALSE))))=TRUE," ",(((VLOOKUP(AD96,'X5'!$B:$AZ,42,FALSE)))))</f>
        <v xml:space="preserve"> </v>
      </c>
      <c r="BG96" s="113" t="str">
        <f ca="1">IF(ISERROR(((VLOOKUP(AD96,'X5'!$B:$AZ,43,FALSE))))=TRUE," ",(((VLOOKUP(AD96,'X5'!$B:$AZ,43,FALSE)))))</f>
        <v xml:space="preserve"> </v>
      </c>
      <c r="BH96" s="113" t="str">
        <f ca="1">IF(ISERROR(((VLOOKUP(AD96,'X5'!$B:$AZ,15,FALSE))))=TRUE," ",(((VLOOKUP(AD96,'X5'!$B:$AZ,15,FALSE)))))</f>
        <v xml:space="preserve"> </v>
      </c>
      <c r="BI96" s="113" t="str">
        <f ca="1">IF(ISERROR(((VLOOKUP(AD96,'X5'!$B:$AZ,14,FALSE))))=TRUE," ",(((VLOOKUP(AD96,'X5'!$B:$AZ,14,FALSE)))))</f>
        <v xml:space="preserve"> </v>
      </c>
      <c r="BJ96" s="113" t="str">
        <f ca="1">IF(ISERROR(((VLOOKUP(AD96,'X6'!$B:$AO,6,FALSE))/(VLOOKUP(AD96,'X6'!$B:$AO,7,FALSE))-1))=TRUE," ",(((VLOOKUP(AD96,'X6'!$B:$AO,6,FALSE))/(VLOOKUP(AD96,'X6'!$B:$AO,7,FALSE))-1)))</f>
        <v xml:space="preserve"> </v>
      </c>
      <c r="BK96" s="113" t="str">
        <f ca="1">IF(ISERROR((((VLOOKUP(AD96,'X6'!$B:$G,2,FALSE))-(VLOOKUP(AD96,'X6'!$B:$G,3,FALSE)))*100)/(VLOOKUP(AD96,'X6'!$B:$G,5,FALSE)))=TRUE," ",((((VLOOKUP(AD96,'X6'!$B:$G,2,FALSE))-(VLOOKUP(AD96,'X6'!$B:$G,3,FALSE)))*100)/(VLOOKUP(AD96,'X6'!$B:$G,5,FALSE))))</f>
        <v xml:space="preserve"> </v>
      </c>
      <c r="BL96" s="113" t="str">
        <f ca="1">IF(ISERROR(((VLOOKUP(AD96,'X6'!$B:$AZ,42,FALSE))))=TRUE," ",(((VLOOKUP(AD96,'X6'!$B:$AZ,42,FALSE)))))</f>
        <v xml:space="preserve"> </v>
      </c>
      <c r="BM96" s="113" t="str">
        <f ca="1">IF(ISERROR(((VLOOKUP(AD96,'X6'!$B:$AZ,43,FALSE))))=TRUE," ",(((VLOOKUP(AD96,'X6'!$B:$AZ,43,FALSE)))))</f>
        <v xml:space="preserve"> </v>
      </c>
      <c r="BN96" s="113" t="str">
        <f ca="1">IF(ISERROR(((VLOOKUP(AD96,'X6'!$B:$AZ,15,FALSE))))=TRUE," ",(((VLOOKUP(AD96,'X6'!$B:$AZ,15,FALSE)))))</f>
        <v xml:space="preserve"> </v>
      </c>
      <c r="BO96" s="113" t="str">
        <f ca="1">IF(ISERROR(((VLOOKUP(AD96,'X6'!$B:$AZ,14,FALSE))))=TRUE," ",(((VLOOKUP(AD96,'X6'!$B:$AZ,14,FALSE)))))</f>
        <v xml:space="preserve"> </v>
      </c>
      <c r="BP96" s="42">
        <f ca="1">IF(ISERROR(((VLOOKUP(AD96,'X7'!$B:$AO,6,FALSE))/(VLOOKUP(AD96,'X7'!$B:$AO,7,FALSE))-1))=TRUE," ",(((VLOOKUP(AD96,'X7'!$B:$AO,6,FALSE))/(VLOOKUP(AD96,'X7'!$B:$AO,7,FALSE))-1)))</f>
        <v>0.33131377551020402</v>
      </c>
      <c r="BQ96" s="42">
        <f ca="1">IF(ISERROR((((VLOOKUP(AD96,'X7'!$B:$G,2,FALSE))-(VLOOKUP(AD96,'X7'!$B:$G,3,FALSE)))*100)/(VLOOKUP(AD96,'X7'!$B:$G,5,FALSE)))=TRUE," ",((((VLOOKUP(AD96,'X7'!$B:$G,2,FALSE))-(VLOOKUP(AD96,'X7'!$B:$G,3,FALSE)))*100)/(VLOOKUP(AD96,'X7'!$B:$G,5,FALSE))))</f>
        <v>83.333333333333329</v>
      </c>
      <c r="BR96" s="102">
        <f ca="1">IF(ISERROR(((VLOOKUP(AD96,'X7'!$B:$AZ,42,FALSE))))=TRUE," ",(((VLOOKUP(AD96,'X7'!$B:$AZ,42,FALSE)))))</f>
        <v>74.474116226298804</v>
      </c>
      <c r="BS96" s="102">
        <f ca="1">IF(ISERROR(((VLOOKUP(AD96,'X7'!$B:$AZ,43,FALSE))))=TRUE," ",(((VLOOKUP(AD96,'X7'!$B:$AZ,43,FALSE)))))</f>
        <v>72.905995426194295</v>
      </c>
      <c r="BT96" s="102">
        <f ca="1">IF(ISERROR(((VLOOKUP(AD96,'X7'!$B:$AZ,15,FALSE))))=TRUE," ",(((VLOOKUP(AD96,'X7'!$B:$AZ,15,FALSE)))))</f>
        <v>16.387000424521311</v>
      </c>
      <c r="BU96" s="102">
        <f ca="1">IF(ISERROR(((VLOOKUP(AD96,'X7'!$B:$AZ,14,FALSE))))=TRUE," ",(((VLOOKUP(AD96,'X7'!$B:$AZ,14,FALSE)))))</f>
        <v>238.98305084745766</v>
      </c>
      <c r="BV96" s="102" t="str">
        <f ca="1">IF(ISERROR(((VLOOKUP(AD96,'X8'!$B:$AO,6,FALSE))/(VLOOKUP(AD96,'X8'!$B:$AO,7,FALSE))-1))=TRUE," ",(((VLOOKUP(AD96,'X8'!$B:$AO,6,FALSE))/(VLOOKUP(AD96,'X8'!$B:$AO,7,FALSE))-1)))</f>
        <v xml:space="preserve"> </v>
      </c>
      <c r="BW96" s="102" t="str">
        <f ca="1">IF(ISERROR((((VLOOKUP(AD96,'X8'!$B:$G,2,FALSE))-(VLOOKUP(AD96,'X8'!$B:$G,3,FALSE)))*100)/(VLOOKUP(AD96,'X8'!$B:$G,5,FALSE)))=TRUE," ",((((VLOOKUP(AD96,'X8'!$B:$G,2,FALSE))-(VLOOKUP(AD96,'X8'!$B:$G,3,FALSE)))*100)/(VLOOKUP(AD96,'X8'!$B:$G,5,FALSE))))</f>
        <v xml:space="preserve"> </v>
      </c>
      <c r="BX96" s="102" t="str">
        <f ca="1">IF(ISERROR(((VLOOKUP(AD96,'X8'!$B:$AZ,42,FALSE))))=TRUE," ",(((VLOOKUP(AD96,'X8'!$B:$AZ,42,FALSE)))))</f>
        <v xml:space="preserve"> </v>
      </c>
      <c r="BY96" s="42" t="str">
        <f ca="1">IF(ISERROR(((VLOOKUP(AD96,'X8'!$B:$AZ,43,FALSE))))=TRUE," ",(((VLOOKUP(AD96,'X8'!$B:$AZ,43,FALSE)))))</f>
        <v xml:space="preserve"> </v>
      </c>
      <c r="BZ96" s="42" t="str">
        <f ca="1">IF(ISERROR(((VLOOKUP(AD96,'X8'!$B:$AZ,15,FALSE))))=TRUE," ",(((VLOOKUP(AD96,'X8'!$B:$AZ,15,FALSE)))))</f>
        <v xml:space="preserve"> </v>
      </c>
      <c r="CA96" s="42" t="str">
        <f ca="1">IF(ISERROR(((VLOOKUP(AD96,'X8'!$B:$AZ,14,FALSE))))=TRUE," ",(((VLOOKUP(AD96,'X8'!$B:$AZ,14,FALSE)))))</f>
        <v xml:space="preserve"> </v>
      </c>
      <c r="CB96" s="42" t="str">
        <f ca="1">IF(ISERROR(((VLOOKUP(AD96,'X9'!$B:$AO,6,FALSE))/(VLOOKUP(AD96,'X9'!$B:$AO,7,FALSE))-1))=TRUE," ",(((VLOOKUP(AD96,'X9'!$B:$AO,6,FALSE))/(VLOOKUP(AD96,'X9'!$B:$AO,7,FALSE))-1)))</f>
        <v xml:space="preserve"> </v>
      </c>
      <c r="CC96" s="42" t="str">
        <f ca="1">IF(ISERROR((((VLOOKUP(AD96,'X9'!$B:$G,2,FALSE))-(VLOOKUP(AD96,'X9'!$B:$G,3,FALSE)))*100)/(VLOOKUP(AD96,'X9'!$B:$G,5,FALSE)))=TRUE," ",((((VLOOKUP(AD96,'X9'!$B:$G,2,FALSE))-(VLOOKUP(AD96,'X9'!$B:$G,3,FALSE)))*100)/(VLOOKUP(AD96,'X9'!$B:$G,5,FALSE))))</f>
        <v xml:space="preserve"> </v>
      </c>
      <c r="CD96" s="42" t="str">
        <f ca="1">IF(ISERROR(((VLOOKUP(AD96,'X9'!$B:$AZ,42,FALSE))))=TRUE," ",(((VLOOKUP(AD96,'X9'!$B:$AZ,42,FALSE)))))</f>
        <v xml:space="preserve"> </v>
      </c>
      <c r="CE96" s="42" t="str">
        <f ca="1">IF(ISERROR(((VLOOKUP(AD96,'X9'!$B:$AZ,43,FALSE))))=TRUE," ",(((VLOOKUP(AD96,'X9'!$B:$AZ,43,FALSE)))))</f>
        <v xml:space="preserve"> </v>
      </c>
      <c r="CF96" s="42" t="str">
        <f ca="1">IF(ISERROR(((VLOOKUP(AD96,'X9'!$B:$AZ,15,FALSE))))=TRUE," ",(((VLOOKUP(AD96,'X9'!$B:$AZ,15,FALSE)))))</f>
        <v xml:space="preserve"> </v>
      </c>
      <c r="CG96" s="42" t="str">
        <f ca="1">IF(ISERROR(((VLOOKUP(AD96,'X9'!$B:$AZ,14,FALSE))))=TRUE," ",(((VLOOKUP(AD96,'X9'!$B:$AZ,14,FALSE)))))</f>
        <v xml:space="preserve"> </v>
      </c>
      <c r="CH96" s="42" t="str">
        <f ca="1">IF(ISERROR(((VLOOKUP(AD96,'X10'!$B:$AO,6,FALSE))/(VLOOKUP(AD96,'X10'!$B:$AO,7,FALSE))-1))=TRUE," ",(((VLOOKUP(AD96,'X10'!$B:$AO,6,FALSE))/(VLOOKUP(AD96,'X10'!$B:$AO,7,FALSE))-1)))</f>
        <v xml:space="preserve"> </v>
      </c>
      <c r="CI96" s="42" t="str">
        <f ca="1">IF(ISERROR((((VLOOKUP(AD96,'X10'!$B:$G,2,FALSE))-(VLOOKUP(AD96,'X10'!$B:$G,3,FALSE)))*100)/(VLOOKUP(AD96,'X10'!$B:$G,5,FALSE)))=TRUE," ",((((VLOOKUP(AD96,'X10'!$B:$G,2,FALSE))-(VLOOKUP(AD96,'X10'!$B:$G,3,FALSE)))*100)/(VLOOKUP(AD96,'X10'!$B:$G,5,FALSE))))</f>
        <v xml:space="preserve"> </v>
      </c>
      <c r="CJ96" s="42" t="str">
        <f ca="1">IF(ISERROR(((VLOOKUP(AD96,'X10'!$B:$AZ,42,FALSE))))=TRUE," ",(((VLOOKUP(AD96,'X10'!$B:$AZ,42,FALSE)))))</f>
        <v xml:space="preserve"> </v>
      </c>
      <c r="CK96" s="42" t="str">
        <f ca="1">IF(ISERROR(((VLOOKUP(AD96,'X10'!$B:$AZ,43,FALSE))))=TRUE," ",(((VLOOKUP(AD96,'X10'!$B:$AZ,43,FALSE)))))</f>
        <v xml:space="preserve"> </v>
      </c>
      <c r="CL96" s="42" t="str">
        <f ca="1">IF(ISERROR(((VLOOKUP(AD96,'X10'!$B:$AZ,15,FALSE))))=TRUE," ",(((VLOOKUP(AD96,'X10'!$B:$AZ,15,FALSE)))))</f>
        <v xml:space="preserve"> </v>
      </c>
      <c r="CM96" s="42" t="str">
        <f ca="1">IF(ISERROR(((VLOOKUP(AD96,'X10'!$B:$AZ,14,FALSE))))=TRUE," ",(((VLOOKUP(AD96,'X10'!$B:$AZ,14,FALSE)))))</f>
        <v xml:space="preserve"> </v>
      </c>
      <c r="CN96" s="42" t="str">
        <f ca="1">IF(ISERROR(((VLOOKUP(AD96,'X11'!$B:$AO,6,FALSE))/(VLOOKUP(AD96,'X11'!$B:$AO,7,FALSE))-1))=TRUE," ",(((VLOOKUP(AD96,'X11'!$B:$AO,6,FALSE))/(VLOOKUP(AD96,'X11'!$B:$AO,7,FALSE))-1)))</f>
        <v xml:space="preserve"> </v>
      </c>
      <c r="CO96" s="42" t="str">
        <f ca="1">IF(ISERROR((((VLOOKUP(AD96,'X11'!$B:$G,2,FALSE))-(VLOOKUP(AD96,'X11'!$B:$G,3,FALSE)))*100)/(VLOOKUP(AD96,'X11'!$B:$G,5,FALSE)))=TRUE," ",((((VLOOKUP(AD96,'X11'!$B:$G,2,FALSE))-(VLOOKUP(AD96,'X11'!$B:$G,3,FALSE)))*100)/(VLOOKUP(AD96,'X11'!$B:$G,5,FALSE))))</f>
        <v xml:space="preserve"> </v>
      </c>
      <c r="CP96" s="42" t="str">
        <f ca="1">IF(ISERROR(((VLOOKUP(AD96,'X11'!$B:$AZ,42,FALSE))))=TRUE," ",(((VLOOKUP(AD96,'X11'!$B:$AZ,42,FALSE)))))</f>
        <v xml:space="preserve"> </v>
      </c>
      <c r="CQ96" s="42" t="str">
        <f ca="1">IF(ISERROR(((VLOOKUP(AD96,'X11'!$B:$AZ,43,FALSE))))=TRUE," ",(((VLOOKUP(AD96,'X11'!$B:$AZ,43,FALSE)))))</f>
        <v xml:space="preserve"> </v>
      </c>
      <c r="CR96" s="42" t="str">
        <f ca="1">IF(ISERROR(((VLOOKUP(AD96,'X11'!$B:$AZ,15,FALSE))))=TRUE," ",(((VLOOKUP(AD96,'X11'!$B:$AZ,15,FALSE)))))</f>
        <v xml:space="preserve"> </v>
      </c>
      <c r="CS96" s="42" t="str">
        <f ca="1">IF(ISERROR(((VLOOKUP(AD96,'X11'!$B:$AZ,14,FALSE))))=TRUE," ",(((VLOOKUP(AD96,'X11'!$B:$AZ,14,FALSE)))))</f>
        <v xml:space="preserve"> </v>
      </c>
      <c r="CT96" s="42" t="str">
        <f ca="1">IF(ISERROR(((VLOOKUP(AD96,'X12'!$B:$AO,6,FALSE))/(VLOOKUP(AD96,'X12'!$B:$AO,7,FALSE))-1))=TRUE," ",(((VLOOKUP(AD96,'X12'!$B:$AO,6,FALSE))/(VLOOKUP(AD96,'X12'!$B:$AO,7,FALSE))-1)))</f>
        <v xml:space="preserve"> </v>
      </c>
      <c r="CU96" s="42" t="str">
        <f ca="1">IF(ISERROR((((VLOOKUP(AD96,'X12'!$B:$G,2,FALSE))-(VLOOKUP(AD96,'X12'!$B:$G,3,FALSE)))*100)/(VLOOKUP(AD96,'X12'!$B:$G,5,FALSE)))=TRUE," ",((((VLOOKUP(AD96,'X12'!$B:$G,2,FALSE))-(VLOOKUP(AD96,'X12'!$B:$G,3,FALSE)))*100)/(VLOOKUP(AD96,'X12'!$B:$G,5,FALSE))))</f>
        <v xml:space="preserve"> </v>
      </c>
      <c r="CV96" s="42" t="str">
        <f ca="1">IF(ISERROR(((VLOOKUP(AD96,'X12'!$B:$AZ,42,FALSE))))=TRUE," ",(((VLOOKUP(AD96,'X12'!$B:$AZ,42,FALSE)))))</f>
        <v xml:space="preserve"> </v>
      </c>
      <c r="CW96" s="42" t="str">
        <f ca="1">IF(ISERROR(((VLOOKUP(AD96,'X12'!$B:$AZ,43,FALSE))))=TRUE," ",(((VLOOKUP(AD96,'X12'!$B:$AZ,43,FALSE)))))</f>
        <v xml:space="preserve"> </v>
      </c>
      <c r="CX96" s="42" t="str">
        <f ca="1">IF(ISERROR(((VLOOKUP(AD96,'X12'!$B:$AZ,15,FALSE))))=TRUE," ",(((VLOOKUP(AD96,'X12'!$B:$AZ,15,FALSE)))))</f>
        <v xml:space="preserve"> </v>
      </c>
      <c r="CY96" s="42" t="str">
        <f ca="1">IF(ISERROR(((VLOOKUP(AD96,'X12'!$B:$AZ,14,FALSE))))=TRUE," ",(((VLOOKUP(AD96,'X12'!$B:$AZ,14,FALSE)))))</f>
        <v xml:space="preserve"> </v>
      </c>
      <c r="CZ96" s="42" t="str">
        <f ca="1">IF(ISERROR(((VLOOKUP(AD96,'X13'!$B:$AO,6,FALSE))/(VLOOKUP(AD96,'X13'!$B:$AO,7,FALSE))-1))=TRUE," ",(((VLOOKUP(AD96,'X13'!$B:$AO,6,FALSE))/(VLOOKUP(AD96,'X13'!$B:$AO,7,FALSE))-1)))</f>
        <v xml:space="preserve"> </v>
      </c>
      <c r="DA96" s="42" t="str">
        <f ca="1">IF(ISERROR((((VLOOKUP(AD96,'X13'!$B:$G,2,FALSE))-(VLOOKUP(AD96,'X13'!$B:$G,3,FALSE)))*100)/(VLOOKUP(AD96,'X13'!$B:$G,5,FALSE)))=TRUE," ",((((VLOOKUP(AD96,'X13'!$B:$G,2,FALSE))-(VLOOKUP(AD96,'X13'!$B:$G,3,FALSE)))*100)/(VLOOKUP(AD96,'X13'!$B:$G,5,FALSE))))</f>
        <v xml:space="preserve"> </v>
      </c>
      <c r="DB96" s="42" t="str">
        <f ca="1">IF(ISERROR(((VLOOKUP(AD96,'X13'!$B:$AZ,42,FALSE))))=TRUE," ",(((VLOOKUP(AD96,'X13'!$B:$AZ,42,FALSE)))))</f>
        <v xml:space="preserve"> </v>
      </c>
      <c r="DC96" s="42" t="str">
        <f ca="1">IF(ISERROR(((VLOOKUP(AD96,'X13'!$B:$AZ,43,FALSE))))=TRUE," ",(((VLOOKUP(AD96,'X13'!$B:$AZ,43,FALSE)))))</f>
        <v xml:space="preserve"> </v>
      </c>
      <c r="DD96" s="42" t="str">
        <f ca="1">IF(ISERROR(((VLOOKUP(AD96,'X13'!$B:$AZ,15,FALSE))))=TRUE," ",(((VLOOKUP(AD96,'X13'!$B:$AZ,15,FALSE)))))</f>
        <v xml:space="preserve"> </v>
      </c>
      <c r="DE96" s="42" t="str">
        <f ca="1">IF(ISERROR(((VLOOKUP(AD96,'X13'!$B:$AZ,14,FALSE))))=TRUE," ",(((VLOOKUP(AD96,'X13'!$B:$AZ,14,FALSE)))))</f>
        <v xml:space="preserve"> </v>
      </c>
    </row>
    <row r="97" spans="1:109" ht="14.1" customHeight="1" x14ac:dyDescent="0.2">
      <c r="A97" s="156" t="s">
        <v>1058</v>
      </c>
      <c r="B97" s="122" t="str">
        <f>IF(ISERROR(IF($U$16=1,(VLOOKUP(A97,$AC$89:$AH$125,2,FALSE)),IF((IF($X$1=1,'X1'!B56,(IF($X$1=2,'X2'!B56,(IF($X$1=3,'X3'!B56,(IF($X$1=4,'X4'!B56,(IF($X$1=5,'X5'!B56,(IF($X$1=6,'X6'!B56,(IF($X$1=7,'X7'!B56,(IF($X$1=8,'X8'!B56,(IF($X$1=9,'X9'!B56,(IF($X$1=10,'X10'!B56,(IF($X$1=11,'X11'!B56,(IF($X$1=12,'X12'!B56,'X13'!B56))))))))))))))))))))))))="","",(IF($X$1=1,'X1'!B56,(IF($X$1=2,'X2'!B56,(IF($X$1=3,'X3'!B56,(IF($X$1=4,'X4'!B56,(IF($X$1=5,'X5'!B56,(IF($X$1=6,'X6'!B56,(IF($X$1=7,'X7'!B56,(IF($X$1=8,'X8'!B56,(IF($X$1=9,'X9'!B56,(IF($X$1=10,'X10'!B56,(IF($X$1=11,'X11'!B56,(IF($X$1=12,'X12'!B56,'X13'!B56)))))))))))))))))))))))))))=TRUE," ",(IF($U$16=1,(VLOOKUP(A97,$AC$89:$AH$125,2,FALSE)),IF((IF($X$1=1,'X1'!B56,(IF($X$1=2,'X2'!B56,(IF($X$1=3,'X3'!B56,(IF($X$1=4,'X4'!B56,(IF($X$1=5,'X5'!B56,(IF($X$1=6,'X6'!B56,(IF($X$1=7,'X7'!B56,(IF($X$1=8,'X8'!B56,(IF($X$1=9,'X9'!B56,(IF($X$1=10,'X10'!B56,(IF($X$1=11,'X11'!B56,(IF($X$1=12,'X12'!B56,'X13'!B56))))))))))))))))))))))))="","",(IF($X$1=1,'X1'!B56,(IF($X$1=2,'X2'!B56,(IF($X$1=3,'X3'!B56,(IF($X$1=4,'X4'!B56,(IF($X$1=5,'X5'!B56,(IF($X$1=6,'X6'!B56,(IF($X$1=7,'X7'!B56,(IF($X$1=8,'X8'!B56,(IF($X$1=9,'X9'!B56,(IF($X$1=10,'X10'!B56,(IF($X$1=11,'X11'!B56,(IF($X$1=12,'X12'!B56,'X13'!B56))))))))))))))))))))))))))))</f>
        <v/>
      </c>
      <c r="C97" s="181" t="str">
        <f ca="1">IF(ISERROR(IF($X$1=1,(VLOOKUP(B97,'X1'!$B:$AZ,47,FALSE)),IF($X$1=2,(VLOOKUP(B97,'X2'!$B:$AZ,47,FALSE)),IF($X$1=3,(VLOOKUP(B97,'X3'!$B:$AZ,47,FALSE)),IF($X$1=4,(VLOOKUP(B97,'X4'!$B:$AZ,47,FALSE)),IF($X$1=5,(VLOOKUP(B97,'X5'!$B:$AZ,47,FALSE)),IF($X$1=6,(VLOOKUP(B97,'X6'!$B:$AZ,47,FALSE)),IF($X$1=7,(VLOOKUP(B97,'X7'!$B:$AZ,47,FALSE)),IF($X$1=8,(VLOOKUP(B97,'X8'!$B:$AZ,47,FALSE)),IF($X$1=9,(VLOOKUP(B97,'X9'!$B:$AZ,47,FALSE)),IF($X$1=10,(VLOOKUP(B97,'X10'!$B:$AZ,47,FALSE)),IF($X$1=11,(VLOOKUP(B97,'X11'!$B:$AZ,47,FALSE)),IF($X$1=12,(VLOOKUP(B97,'X12'!$B:$AZ,47,FALSE)),IF($X$1=13,(VLOOKUP(B97,'X13'!$B:$AZ,47,FALSE)),"B"))))))))))))))=TRUE," ",(IF($X$1=1,(VLOOKUP(B97,'X1'!$B:$AZ,47,FALSE)),IF($X$1=2,(VLOOKUP(B97,'X2'!$B:$AZ,47,FALSE)),IF($X$1=3,(VLOOKUP(B97,'X3'!$B:$AZ,47,FALSE)),IF($X$1=4,(VLOOKUP(B97,'X4'!$B:$AZ,47,FALSE)),IF($X$1=5,(VLOOKUP(B97,'X5'!$B:$AZ,47,FALSE)),IF($X$1=6,(VLOOKUP(B97,'X6'!$B:$AZ,47,FALSE)),IF($X$1=7,(VLOOKUP(B97,'X7'!$B:$AZ,47,FALSE)),IF($X$1=8,(VLOOKUP(B97,'X8'!$B:$AZ,47,FALSE)),IF($X$1=9,(VLOOKUP(B97,'X9'!$B:$AZ,47,FALSE)),IF($X$1=10,(VLOOKUP(B97,'X10'!$B:$AZ,47,FALSE)),IF($X$1=11,(VLOOKUP(B97,'X11'!$B:$AZ,47,FALSE)),IF($X$1=12,(VLOOKUP(B97,'X12'!$B:$AZ,47,FALSE)),IF($X$1=13,(VLOOKUP(B97,'X13'!$B:$AZ,47,FALSE)),"B")))))))))))))))</f>
        <v xml:space="preserve"> </v>
      </c>
      <c r="D97" s="181" t="str">
        <f ca="1">IF(ISERROR(IF($X$1=1,(VLOOKUP(B97,'X1'!$B:$AP,41,FALSE)),IF($X$1=2,(VLOOKUP(B97,'X2'!$B:$AP,41,FALSE)),IF($X$1=3,(VLOOKUP(B97,'X3'!$B:$AP,41,FALSE)),IF($X$1=4,(VLOOKUP(B97,'X4'!$B:$AP,41,FALSE)),IF($X$1=5,(VLOOKUP(B97,'X5'!$B:$AP,41,FALSE)),IF($X$1=6,(VLOOKUP(B97,'X6'!$B:$AP,41,FALSE)),IF($X$1=7,(VLOOKUP(B97,'X7'!$B:$AP,41,FALSE)),IF($X$1=8,(VLOOKUP(B97,'X8'!$B:$AP,41,FALSE)),IF($X$1=9,(VLOOKUP(B97,'X9'!$B:$AP,41,FALSE)),IF($X$1=10,(VLOOKUP(B97,'X10'!$B:$AP,41,FALSE)),IF($X$1=11,(VLOOKUP(B97,'X11'!$B:$AP,41,FALSE)),IF($X$1=12,(VLOOKUP(B97,'X12'!$B:$AP,41,FALSE)),IF($X$1=13,(VLOOKUP(B97,'X13'!$B:$AP,41,FALSE)),"B"))))))))))))))=TRUE," ",(IF($X$1=1,(VLOOKUP(B97,'X1'!$B:$AP,41,FALSE)),IF($X$1=2,(VLOOKUP(B97,'X2'!$B:$AP,41,FALSE)),IF($X$1=3,(VLOOKUP(B97,'X3'!$B:$AP,41,FALSE)),IF($X$1=4,(VLOOKUP(B97,'X4'!$B:$AP,41,FALSE)),IF($X$1=5,(VLOOKUP(B97,'X5'!$B:$AP,41,FALSE)),IF($X$1=6,(VLOOKUP(B97,'X6'!$B:$AP,41,FALSE)),IF($X$1=7,(VLOOKUP(B97,'X7'!$B:$AP,41,FALSE)),IF($X$1=8,(VLOOKUP(B97,'X8'!$B:$AP,41,FALSE)),IF($X$1=9,(VLOOKUP(B97,'X9'!$B:$AP,41,FALSE)),IF($X$1=10,(VLOOKUP(B97,'X10'!$B:$AP,41,FALSE)),IF($X$1=11,(VLOOKUP(B97,'X11'!$B:$AP,41,FALSE)),IF($X$1=12,(VLOOKUP(B97,'X12'!$B:$AP,41,FALSE)),IF($X$1=13,(VLOOKUP(B97,'X13'!$B:$AP,41,FALSE)),"B")))))))))))))))</f>
        <v xml:space="preserve"> </v>
      </c>
      <c r="E97" s="182" t="str">
        <f ca="1">IF(ISERROR(IF($X$1=1,(VLOOKUP(B97,'X1'!$B:$AP,7,FALSE)),IF($X$1=2,(VLOOKUP(B97,'X2'!$B:$AP,7,FALSE)),IF($X$1=3,(VLOOKUP(B97,'X3'!$B:$AP,7,FALSE)),IF($X$1=4,(VLOOKUP(B97,'X4'!$B:$AP,7,FALSE)),IF($X$1=5,(VLOOKUP(B97,'X5'!$B:$AP,7,FALSE)),IF($X$1=6,(VLOOKUP(B97,'X6'!$B:$AP,7,FALSE)),IF($X$1=7,(VLOOKUP(B97,'X7'!$B:$AP,7,FALSE)),IF($X$1=8,(VLOOKUP(B97,'X8'!$B:$AP,7,FALSE)),IF($X$1=9,(VLOOKUP(B97,'X9'!$B:$AP,7,FALSE)),IF($X$1=10,(VLOOKUP(B97,'X10'!$B:$AP,7,FALSE)),IF($X$1=11,(VLOOKUP(B97,'X11'!$B:$AP,7,FALSE)),IF($X$1=12,(VLOOKUP(B97,'X12'!$B:$AP,7,FALSE)),IF($X$1=13,(VLOOKUP(B97,'X13'!$B:$AP,7,FALSE)),"B"))))))))))))))=TRUE," ",(IF($X$1=1,(VLOOKUP(B97,'X1'!$B:$AP,7,FALSE)),IF($X$1=2,(VLOOKUP(B97,'X2'!$B:$AP,7,FALSE)),IF($X$1=3,(VLOOKUP(B97,'X3'!$B:$AP,7,FALSE)),IF($X$1=4,(VLOOKUP(B97,'X4'!$B:$AP,7,FALSE)),IF($X$1=5,(VLOOKUP(B97,'X5'!$B:$AP,7,FALSE)),IF($X$1=6,(VLOOKUP(B97,'X6'!$B:$AP,7,FALSE)),IF($X$1=7,(VLOOKUP(B97,'X7'!$B:$AP,7,FALSE)),IF($X$1=8,(VLOOKUP(B97,'X8'!$B:$AP,7,FALSE)),IF($X$1=9,(VLOOKUP(B97,'X9'!$B:$AP,7,FALSE)),IF($X$1=10,(VLOOKUP(B97,'X10'!$B:$AP,7,FALSE)),IF($X$1=11,(VLOOKUP(B97,'X11'!$B:$AP,7,FALSE)),IF($X$1=12,(VLOOKUP(B97,'X12'!$B:$AP,7,FALSE)),IF($X$1=13,(VLOOKUP(B97,'X13'!$B:$AP,7,FALSE)),"B")))))))))))))))</f>
        <v xml:space="preserve"> </v>
      </c>
      <c r="F97" s="182" t="str">
        <f ca="1">IF(ISERROR(IF((IF($X$1=1,(VLOOKUP(B97,'X1'!$B:$AO,6,FALSE)),(IF($X$1=2,(VLOOKUP(B97,'X2'!$B:$AO,6,FALSE)),(IF($X$1=3,(VLOOKUP(B97,'X3'!$B:$AO,6,FALSE)),(IF($X$1=4,(VLOOKUP(B97,'X4'!$B:$AO,6,FALSE)),(IF($X$1=5,(VLOOKUP(B97,'X5'!$B:$AO,6,FALSE)),(IF($X$1=6,(VLOOKUP(B97,'X6'!$B:$AO,6,FALSE)),(IF($X$1=7,(VLOOKUP(B97,'X7'!$B:$AO,6,FALSE)),(IF($X$1=8,(VLOOKUP(B97,'X8'!$B:$AO,6,FALSE)),(IF($X$1=9,(VLOOKUP(B97,'X9'!$B:$AO,6,FALSE)),(IF($X$1=10,(VLOOKUP(B97,'X10'!$B:$AO,6,FALSE)),(IF($X$1=11,(VLOOKUP(B97,'X11'!$B:$AO,6,FALSE)),(IF($X$1=12,(VLOOKUP(B97,'X12'!$B:$AO,6,FALSE)),(VLOOKUP(B97,'X13'!$B:$AO,6,FALSE))))))))))))))))))))))))))=$V$1," ",(IF($X$1=1,(VLOOKUP(B97,'X1'!$B:$AO,6,FALSE)),(IF($X$1=2,(VLOOKUP(B97,'X2'!$B:$AO,6,FALSE)),(IF($X$1=3,(VLOOKUP(B97,'X3'!$B:$AO,6,FALSE)),(IF($X$1=4,(VLOOKUP(B97,'X4'!$B:$AO,6,FALSE)),(IF($X$1=5,(VLOOKUP(B97,'X5'!$B:$AO,6,FALSE)),(IF($X$1=6,(VLOOKUP(B97,'X6'!$B:$AO,6,FALSE)),(IF($X$1=7,(VLOOKUP(B97,'X7'!$B:$AO,6,FALSE)),(IF($X$1=8,(VLOOKUP(B97,'X8'!$B:$AO,6,FALSE)),(IF($X$1=9,(VLOOKUP(B97,'X9'!$B:$AO,6,FALSE)),(IF($X$1=10,(VLOOKUP(B97,'X10'!$B:$AO,6,FALSE)),(IF($X$1=11,(VLOOKUP(B97,'X11'!$B:$AO,6,FALSE)),(IF($X$1=12,(VLOOKUP(B97,'X12'!$B:$AO,6,FALSE)),(VLOOKUP(B97,'X13'!$B:$AO,6,FALSE))))))))))))))))))))))))))))=TRUE," ",(IF((IF($X$1=1,(VLOOKUP(B97,'X1'!$B:$AO,6,FALSE)),(IF($X$1=2,(VLOOKUP(B97,'X2'!$B:$AO,6,FALSE)),(IF($X$1=3,(VLOOKUP(B97,'X3'!$B:$AO,6,FALSE)),(IF($X$1=4,(VLOOKUP(B97,'X4'!$B:$AO,6,FALSE)),(IF($X$1=5,(VLOOKUP(B97,'X5'!$B:$AO,6,FALSE)),(IF($X$1=6,(VLOOKUP(B97,'X6'!$B:$AO,6,FALSE)),(IF($X$1=7,(VLOOKUP(B97,'X7'!$B:$AO,6,FALSE)),(IF($X$1=8,(VLOOKUP(B97,'X8'!$B:$AO,6,FALSE)),(IF($X$1=9,(VLOOKUP(B97,'X9'!$B:$AO,6,FALSE)),(IF($X$1=10,(VLOOKUP(B97,'X10'!$B:$AO,6,FALSE)),(IF($X$1=11,(VLOOKUP(B97,'X11'!$B:$AO,6,FALSE)),(IF($X$1=12,(VLOOKUP(B97,'X12'!$B:$AO,6,FALSE)),(VLOOKUP(B97,'X13'!$B:$AO,6,FALSE))))))))))))))))))))))))))=$V$1," ",(IF($X$1=1,(VLOOKUP(B97,'X1'!$B:$AO,6,FALSE)),(IF($X$1=2,(VLOOKUP(B97,'X2'!$B:$AO,6,FALSE)),(IF($X$1=3,(VLOOKUP(B97,'X3'!$B:$AO,6,FALSE)),(IF($X$1=4,(VLOOKUP(B97,'X4'!$B:$AO,6,FALSE)),(IF($X$1=5,(VLOOKUP(B97,'X5'!$B:$AO,6,FALSE)),(IF($X$1=6,(VLOOKUP(B97,'X6'!$B:$AO,6,FALSE)),(IF($X$1=7,(VLOOKUP(B97,'X7'!$B:$AO,6,FALSE)),(IF($X$1=8,(VLOOKUP(B97,'X8'!$B:$AO,6,FALSE)),(IF($X$1=9,(VLOOKUP(B97,'X9'!$B:$AO,6,FALSE)),(IF($X$1=10,(VLOOKUP(B97,'X10'!$B:$AO,6,FALSE)),(IF($X$1=11,(VLOOKUP(B97,'X11'!$B:$AO,6,FALSE)),(IF($X$1=12,(VLOOKUP(B97,'X12'!$B:$AO,6,FALSE)),(VLOOKUP(B97,'X13'!$B:$AO,6,FALSE)))))))))))))))))))))))))))))</f>
        <v xml:space="preserve"> </v>
      </c>
      <c r="G97" s="182" t="str">
        <f ca="1">IF(ISERROR(IF($X$1=1,(VLOOKUP(B97,'X1'!$B:$AZ,44,FALSE)),IF($X$1=2,(VLOOKUP(B97,'X2'!$B:$AZ,44,FALSE)),IF($X$1=3,(VLOOKUP(B97,'X3'!$B:$AZ,44,FALSE)),IF($X$1=4,(VLOOKUP(B97,'X4'!$B:$AZ,44,FALSE)),IF($X$1=5,(VLOOKUP(B97,'X5'!$B:$AZ,44,FALSE)),IF($X$1=6,(VLOOKUP(B97,'X6'!$B:$AZ,44,FALSE)),IF($X$1=7,(VLOOKUP(B97,'X7'!$B:$AZ,44,FALSE)),IF($X$1=8,(VLOOKUP(B97,'X8'!$B:$AZ,44,FALSE)),IF($X$1=9,(VLOOKUP(B97,'X9'!$B:$AZ,44,FALSE)),IF($X$1=10,(VLOOKUP(B97,'X10'!$B:$AZ,44,FALSE)),IF($X$1=11,(VLOOKUP(B97,'X11'!$B:$AZ,44,FALSE)),IF($X$1=12,(VLOOKUP(B97,'X12'!$B:$AZ,44,FALSE)),IF($X$1=13,(VLOOKUP(B97,'X13'!$B:$AZ,44,FALSE)),"B"))))))))))))))=TRUE," ",(IF($X$1=1,(VLOOKUP(B97,'X1'!$B:$AZ,44,FALSE)),IF($X$1=2,(VLOOKUP(B97,'X2'!$B:$AZ,44,FALSE)),IF($X$1=3,(VLOOKUP(B97,'X3'!$B:$AZ,44,FALSE)),IF($X$1=4,(VLOOKUP(B97,'X4'!$B:$AZ,44,FALSE)),IF($X$1=5,(VLOOKUP(B97,'X5'!$B:$AZ,44,FALSE)),IF($X$1=6,(VLOOKUP(B97,'X6'!$B:$AZ,44,FALSE)),IF($X$1=7,(VLOOKUP(B97,'X7'!$B:$AZ,44,FALSE)),IF($X$1=8,(VLOOKUP(B97,'X8'!$B:$AZ,44,FALSE)),IF($X$1=9,(VLOOKUP(B97,'X9'!$B:$AZ,44,FALSE)),IF($X$1=10,(VLOOKUP(B97,'X10'!$B:$AZ,44,FALSE)),IF($X$1=11,(VLOOKUP(B97,'X11'!$B:$AZ,44,FALSE)),IF($X$1=12,(VLOOKUP(B97,'X12'!$B:$AZ,44,FALSE)),IF($X$1=13,(VLOOKUP(B97,'X13'!$B:$AZ,44,FALSE)),"B")))))))))))))))</f>
        <v xml:space="preserve"> </v>
      </c>
      <c r="H97" s="182" t="str">
        <f ca="1">IF(ISERROR(IF($X$1=1,(VLOOKUP(B97,'X1'!$B:$AZ,8,FALSE)),IF($X$1=2,(VLOOKUP(B97,'X2'!$B:$AZ,8,FALSE)),IF($X$1=3,(VLOOKUP(B97,'X3'!$B:$AZ,8,FALSE)),IF($X$1=4,(VLOOKUP(B97,'X4'!$B:$AZ,8,FALSE)),IF($X$1=5,(VLOOKUP(B97,'X5'!$B:$AZ,8,FALSE)),IF($X$1=6,(VLOOKUP(B97,'X6'!$B:$AZ,8,FALSE)),IF($X$1=7,(VLOOKUP(B97,'X7'!$B:$AZ,8,FALSE)),IF($X$1=8,(VLOOKUP(B97,'X8'!$B:$AZ,8,FALSE)),IF($X$1=9,(VLOOKUP(B97,'X9'!$B:$AZ,8,FALSE)),IF($X$1=10,(VLOOKUP(B97,'X10'!$B:$AZ,8,FALSE)),IF($X$1=11,(VLOOKUP(B97,'X11'!$B:$AZ,8,FALSE)),IF($X$1=12,(VLOOKUP(B97,'X12'!$B:$AZ,8,FALSE)),IF($X$1=13,(VLOOKUP(B97,'X13'!$B:$AZ,8,FALSE)),"B"))))))))))))))=TRUE," ",(IF($X$1=1,(VLOOKUP(B97,'X1'!$B:$AZ,8,FALSE)),IF($X$1=2,(VLOOKUP(B97,'X2'!$B:$AZ,8,FALSE)),IF($X$1=3,(VLOOKUP(B97,'X3'!$B:$AZ,8,FALSE)),IF($X$1=4,(VLOOKUP(B97,'X4'!$B:$AZ,8,FALSE)),IF($X$1=5,(VLOOKUP(B97,'X5'!$B:$AZ,8,FALSE)),IF($X$1=6,(VLOOKUP(B97,'X6'!$B:$AZ,8,FALSE)),IF($X$1=7,(VLOOKUP(B97,'X7'!$B:$AZ,8,FALSE)),IF($X$1=8,(VLOOKUP(B97,'X8'!$B:$AZ,8,FALSE)),IF($X$1=9,(VLOOKUP(B97,'X9'!$B:$AZ,8,FALSE)),IF($X$1=10,(VLOOKUP(B97,'X10'!$B:$AZ,8,FALSE)),IF($X$1=11,(VLOOKUP(B97,'X11'!$B:$AZ,8,FALSE)),IF($X$1=12,(VLOOKUP(B97,'X12'!$B:$AZ,8,FALSE)),IF($X$1=13,(VLOOKUP(B97,'X13'!$B:$AZ,8,FALSE)),"B")))))))))))))))</f>
        <v xml:space="preserve"> </v>
      </c>
      <c r="I97" s="183" t="str">
        <f ca="1">IF(ISERROR(IF($X$1=1,(VLOOKUP(B97,'X1'!$B:$AZ,2,FALSE)),IF($X$1=2,(VLOOKUP(B97,'X2'!$B:$AZ,2,FALSE)),IF($X$1=3,(VLOOKUP(B97,'X3'!$B:$AZ,2,FALSE)),IF($X$1=4,(VLOOKUP(B97,'X4'!$B:$AZ,2,FALSE)),IF($X$1=5,(VLOOKUP(B97,'X5'!$B:$AZ,2,FALSE)),IF($X$1=6,(VLOOKUP(B97,'X6'!$B:$AZ,2,FALSE)),IF($X$1=7,(VLOOKUP(B97,'X7'!$B:$AZ,2,FALSE)),IF($X$1=8,(VLOOKUP(B97,'X8'!$B:$AZ,2,FALSE)),IF($X$1=9,(VLOOKUP(B97,'X9'!$B:$AZ,2,FALSE)),IF($X$1=10,(VLOOKUP(B97,'X10'!$B:$AZ,2,FALSE)),IF($X$1=11,(VLOOKUP(B97,'X11'!$B:$AZ,2,FALSE)),IF($X$1=12,(VLOOKUP(B97,'X12'!$B:$AZ,2,FALSE)),IF($X$1=13,(VLOOKUP(B97,'X13'!$B:$AZ,2,FALSE)),"B"))))))))))))))=TRUE," ",(IF($X$1=1,(VLOOKUP(B97,'X1'!$B:$AZ,2,FALSE)),IF($X$1=2,(VLOOKUP(B97,'X2'!$B:$AZ,2,FALSE)),IF($X$1=3,(VLOOKUP(B97,'X3'!$B:$AZ,2,FALSE)),IF($X$1=4,(VLOOKUP(B97,'X4'!$B:$AZ,2,FALSE)),IF($X$1=5,(VLOOKUP(B97,'X5'!$B:$AZ,2,FALSE)),IF($X$1=6,(VLOOKUP(B97,'X6'!$B:$AZ,2,FALSE)),IF($X$1=7,(VLOOKUP(B97,'X7'!$B:$AZ,2,FALSE)),IF($X$1=8,(VLOOKUP(B97,'X8'!$B:$AZ,2,FALSE)),IF($X$1=9,(VLOOKUP(B97,'X9'!$B:$AZ,2,FALSE)),IF($X$1=10,(VLOOKUP(B97,'X10'!$B:$AZ,2,FALSE)),IF($X$1=11,(VLOOKUP(B97,'X11'!$B:$AZ,2,FALSE)),IF($X$1=12,(VLOOKUP(B97,'X12'!$B:$AZ,2,FALSE)),IF($X$1=13,(VLOOKUP(B97,'X13'!$B:$AZ,2,FALSE)),"B")))))))))))))))</f>
        <v xml:space="preserve"> </v>
      </c>
      <c r="J97" s="183" t="str">
        <f ca="1">IF(ISERROR(IF($X$1=1,(VLOOKUP(B97,'X1'!$B:$AZ,3,FALSE)),IF($X$1=2,(VLOOKUP(B97,'X2'!$B:$AZ,3,FALSE)),IF($X$1=3,(VLOOKUP(B97,'X3'!$B:$AZ,3,FALSE)),IF($X$1=4,(VLOOKUP(B97,'X4'!$B:$AZ,3,FALSE)),IF($X$1=5,(VLOOKUP(B97,'X5'!$B:$AZ,3,FALSE)),IF($X$1=6,(VLOOKUP(B97,'X6'!$B:$AZ,3,FALSE)),IF($X$1=7,(VLOOKUP(B97,'X7'!$B:$AZ,3,FALSE)),IF($X$1=8,(VLOOKUP(B97,'X8'!$B:$AZ,3,FALSE)),IF($X$1=9,(VLOOKUP(B97,'X9'!$B:$AZ,3,FALSE)),IF($X$1=10,(VLOOKUP(B97,'X10'!$B:$AZ,3,FALSE)),IF($X$1=11,(VLOOKUP(B97,'X11'!$B:$AZ,3,FALSE)),IF($X$1=12,(VLOOKUP(B97,'X12'!$B:$AZ,3,FALSE)),IF($X$1=13,(VLOOKUP(B97,'X13'!$B:$AZ,3,FALSE)),"B"))))))))))))))=TRUE," ",(IF($X$1=1,(VLOOKUP(B97,'X1'!$B:$AZ,3,FALSE)),IF($X$1=2,(VLOOKUP(B97,'X2'!$B:$AZ,3,FALSE)),IF($X$1=3,(VLOOKUP(B97,'X3'!$B:$AZ,3,FALSE)),IF($X$1=4,(VLOOKUP(B97,'X4'!$B:$AZ,3,FALSE)),IF($X$1=5,(VLOOKUP(B97,'X5'!$B:$AZ,3,FALSE)),IF($X$1=6,(VLOOKUP(B97,'X6'!$B:$AZ,3,FALSE)),IF($X$1=7,(VLOOKUP(B97,'X7'!$B:$AZ,3,FALSE)),IF($X$1=8,(VLOOKUP(B97,'X8'!$B:$AZ,3,FALSE)),IF($X$1=9,(VLOOKUP(B97,'X9'!$B:$AZ,3,FALSE)),IF($X$1=10,(VLOOKUP(B97,'X10'!$B:$AZ,3,FALSE)),IF($X$1=11,(VLOOKUP(B97,'X11'!$B:$AZ,3,FALSE)),IF($X$1=12,(VLOOKUP(B97,'X12'!$B:$AZ,3,FALSE)),IF($X$1=13,(VLOOKUP(B97,'X13'!$B:$AZ,3,FALSE)),"B")))))))))))))))</f>
        <v xml:space="preserve"> </v>
      </c>
      <c r="K97" s="183" t="str">
        <f ca="1">IF(ISERROR(IF($X$1=1,(VLOOKUP(B97,'X1'!$B:$AZ,5,FALSE)),IF($X$1=2,(VLOOKUP(B97,'X2'!$B:$AZ,5,FALSE)),IF($X$1=3,(VLOOKUP(B97,'X3'!$B:$AZ,5,FALSE)),IF($X$1=4,(VLOOKUP(B97,'X4'!$B:$AZ,5,FALSE)),IF($X$1=5,(VLOOKUP(B97,'X5'!$B:$AZ,5,FALSE)),IF($X$1=6,(VLOOKUP(B97,'X6'!$B:$AZ,5,FALSE)),IF($X$1=7,(VLOOKUP(B97,'X7'!$B:$AZ,5,FALSE)),IF($X$1=8,(VLOOKUP(B97,'X8'!$B:$AZ,5,FALSE)),IF($X$1=9,(VLOOKUP(B97,'X9'!$B:$AZ,5,FALSE)),IF($X$1=10,(VLOOKUP(B97,'X10'!$B:$AZ,5,FALSE)),IF($X$1=11,(VLOOKUP(B97,'X11'!$B:$AZ,5,FALSE)),IF($X$1=12,(VLOOKUP(B97,'X12'!$B:$AZ,5,FALSE)),IF($X$1=13,(VLOOKUP(B97,'X13'!$B:$AZ,5,FALSE)),"B"))))))))))))))=TRUE," ",(IF($X$1=1,(VLOOKUP(B97,'X1'!$B:$AZ,5,FALSE)),IF($X$1=2,(VLOOKUP(B97,'X2'!$B:$AZ,5,FALSE)),IF($X$1=3,(VLOOKUP(B97,'X3'!$B:$AZ,5,FALSE)),IF($X$1=4,(VLOOKUP(B97,'X4'!$B:$AZ,5,FALSE)),IF($X$1=5,(VLOOKUP(B97,'X5'!$B:$AZ,5,FALSE)),IF($X$1=6,(VLOOKUP(B97,'X6'!$B:$AZ,5,FALSE)),IF($X$1=7,(VLOOKUP(B97,'X7'!$B:$AZ,5,FALSE)),IF($X$1=8,(VLOOKUP(B97,'X8'!$B:$AZ,5,FALSE)),IF($X$1=9,(VLOOKUP(B97,'X9'!$B:$AZ,5,FALSE)),IF($X$1=10,(VLOOKUP(B97,'X10'!$B:$AZ,5,FALSE)),IF($X$1=11,(VLOOKUP(B97,'X11'!$B:$AZ,5,FALSE)),IF($X$1=12,(VLOOKUP(B97,'X12'!$B:$AZ,5,FALSE)),IF($X$1=13,(VLOOKUP(B97,'X13'!$B:$AZ,5,FALSE)),"B")))))))))))))))</f>
        <v xml:space="preserve"> </v>
      </c>
      <c r="L97" s="184" t="str">
        <f ca="1">IF(ISERROR(IF($X$1=1,(VLOOKUP(B97,'X1'!$B:$AZ,9,FALSE)),IF($X$1=2,(VLOOKUP(B97,'X2'!$B:$AZ,9,FALSE)),IF($X$1=3,(VLOOKUP(B97,'X3'!$B:$AZ,9,FALSE)),IF($X$1=4,(VLOOKUP(B97,'X4'!$B:$AZ,9,FALSE)),IF($X$1=5,(VLOOKUP(B97,'X5'!$B:$AZ,9,FALSE)),IF($X$1=6,(VLOOKUP(B97,'X6'!$B:$AZ,9,FALSE)),IF($X$1=7,(VLOOKUP(B97,'X7'!$B:$AZ,9,FALSE)),IF($X$1=8,(VLOOKUP(B97,'X8'!$B:$AZ,9,FALSE)),IF($X$1=9,(VLOOKUP(B97,'X9'!$B:$AZ,9,FALSE)),IF($X$1=10,(VLOOKUP(B97,'X10'!$B:$AZ,9,FALSE)),IF($X$1=11,(VLOOKUP(B97,'X11'!$B:$AZ,9,FALSE)),IF($X$1=12,(VLOOKUP(B97,'X12'!$B:$AZ,9,FALSE)),IF($X$1=13,(VLOOKUP(B97,'X13'!$B:$AZ,9,FALSE)),"B"))))))))))))))=TRUE," ",(IF($X$1=1,(VLOOKUP(B97,'X1'!$B:$AZ,9,FALSE)),IF($X$1=2,(VLOOKUP(B97,'X2'!$B:$AZ,9,FALSE)),IF($X$1=3,(VLOOKUP(B97,'X3'!$B:$AZ,9,FALSE)),IF($X$1=4,(VLOOKUP(B97,'X4'!$B:$AZ,9,FALSE)),IF($X$1=5,(VLOOKUP(B97,'X5'!$B:$AZ,9,FALSE)),IF($X$1=6,(VLOOKUP(B97,'X6'!$B:$AZ,9,FALSE)),IF($X$1=7,(VLOOKUP(B97,'X7'!$B:$AZ,9,FALSE)),IF($X$1=8,(VLOOKUP(B97,'X8'!$B:$AZ,9,FALSE)),IF($X$1=9,(VLOOKUP(B97,'X9'!$B:$AZ,9,FALSE)),IF($X$1=10,(VLOOKUP(B97,'X10'!$B:$AZ,9,FALSE)),IF($X$1=11,(VLOOKUP(B97,'X11'!$B:$AZ,9,FALSE)),IF($X$1=12,(VLOOKUP(B97,'X12'!$B:$AZ,9,FALSE)),IF($X$1=13,(VLOOKUP(B97,'X13'!$B:$AZ,9,FALSE)),"B")))))))))))))))</f>
        <v xml:space="preserve"> </v>
      </c>
      <c r="M97" s="184" t="str">
        <f ca="1">IF(ISERROR(IF($X$1=1,(VLOOKUP(B97,'X1'!$B:$AZ,10,FALSE)),IF($X$1=2,(VLOOKUP(B97,'X2'!$B:$AZ,10,FALSE)),IF($X$1=3,(VLOOKUP(B97,'X3'!$B:$AZ,10,FALSE)),IF($X$1=4,(VLOOKUP(B97,'X4'!$B:$AZ,10,FALSE)),IF($X$1=5,(VLOOKUP(B97,'X5'!$B:$AZ,10,FALSE)),IF($X$1=6,(VLOOKUP(B97,'X6'!$B:$AZ,10,FALSE)),IF($X$1=7,(VLOOKUP(B97,'X7'!$B:$AZ,10,FALSE)),IF($X$1=8,(VLOOKUP(B97,'X8'!$B:$AZ,10,FALSE)),IF($X$1=9,(VLOOKUP(B97,'X9'!$B:$AZ,10,FALSE)),IF($X$1=10,(VLOOKUP(B97,'X10'!$B:$AZ,10,FALSE)),IF($X$1=11,(VLOOKUP(B97,'X11'!$B:$AZ,10,FALSE)),IF($X$1=12,(VLOOKUP(B97,'X12'!$B:$AZ,10,FALSE)),IF($X$1=13,(VLOOKUP(B97,'X13'!$B:$AZ,10,FALSE)),"B"))))))))))))))=TRUE," ",(IF($X$1=1,(VLOOKUP(B97,'X1'!$B:$AZ,10,FALSE)),IF($X$1=2,(VLOOKUP(B97,'X2'!$B:$AZ,10,FALSE)),IF($X$1=3,(VLOOKUP(B97,'X3'!$B:$AZ,10,FALSE)),IF($X$1=4,(VLOOKUP(B97,'X4'!$B:$AZ,10,FALSE)),IF($X$1=5,(VLOOKUP(B97,'X5'!$B:$AZ,10,FALSE)),IF($X$1=6,(VLOOKUP(B97,'X6'!$B:$AZ,10,FALSE)),IF($X$1=7,(VLOOKUP(B97,'X7'!$B:$AZ,10,FALSE)),IF($X$1=8,(VLOOKUP(B97,'X8'!$B:$AZ,10,FALSE)),IF($X$1=9,(VLOOKUP(B97,'X9'!$B:$AZ,10,FALSE)),IF($X$1=10,(VLOOKUP(B97,'X10'!$B:$AZ,10,FALSE)),IF($X$1=11,(VLOOKUP(B97,'X11'!$B:$AZ,10,FALSE)),IF($X$1=12,(VLOOKUP(B97,'X12'!$B:$AZ,10,FALSE)),IF($X$1=13,(VLOOKUP(B97,'X13'!$B:$AZ,10,FALSE)),"B")))))))))))))))</f>
        <v xml:space="preserve"> </v>
      </c>
      <c r="N97" s="185" t="str">
        <f ca="1">IF(ISERROR(IF($X$1=1,(VLOOKUP(B97,'X1'!$B:$AZ,45,FALSE)),IF($X$1=2,(VLOOKUP(B97,'X2'!$B:$AZ,45,FALSE)),IF($X$1=3,(VLOOKUP(B97,'X3'!$B:$AZ,45,FALSE)),IF($X$1=4,(VLOOKUP(B97,'X4'!$B:$AZ,45,FALSE)),IF($X$1=5,(VLOOKUP(B97,'X5'!$B:$AZ,45,FALSE)),IF($X$1=6,(VLOOKUP(B97,'X6'!$B:$AZ,45,FALSE)),IF($X$1=7,(VLOOKUP(B97,'X7'!$B:$AZ,45,FALSE)),IF($X$1=8,(VLOOKUP(B97,'X8'!$B:$AZ,45,FALSE)),IF($X$1=9,(VLOOKUP(B97,'X9'!$B:$AZ,45,FALSE)),IF($X$1=10,(VLOOKUP(B97,'X10'!$B:$AZ,45,FALSE)),IF($X$1=11,(VLOOKUP(B97,'X11'!$B:$AZ,45,FALSE)),IF($X$1=12,(VLOOKUP(B97,'X12'!$B:$AZ,45,FALSE)),IF($X$1=13,(VLOOKUP(B97,'X13'!$B:$AZ,45,FALSE)),"B"))))))))))))))=TRUE," ",(IF($X$1=1,(VLOOKUP(B97,'X1'!$B:$AZ,45,FALSE)),IF($X$1=2,(VLOOKUP(B97,'X2'!$B:$AZ,45,FALSE)),IF($X$1=3,(VLOOKUP(B97,'X3'!$B:$AZ,45,FALSE)),IF($X$1=4,(VLOOKUP(B97,'X4'!$B:$AZ,45,FALSE)),IF($X$1=5,(VLOOKUP(B97,'X5'!$B:$AZ,45,FALSE)),IF($X$1=6,(VLOOKUP(B97,'X6'!$B:$AZ,45,FALSE)),IF($X$1=7,(VLOOKUP(B97,'X7'!$B:$AZ,45,FALSE)),IF($X$1=8,(VLOOKUP(B97,'X8'!$B:$AZ,45,FALSE)),IF($X$1=9,(VLOOKUP(B97,'X9'!$B:$AZ,45,FALSE)),IF($X$1=10,(VLOOKUP(B97,'X10'!$B:$AZ,45,FALSE)),IF($X$1=11,(VLOOKUP(B97,'X11'!$B:$AZ,45,FALSE)),IF($X$1=12,(VLOOKUP(B97,'X12'!$B:$AZ,45,FALSE)),IF($X$1=13,(VLOOKUP(B97,'X13'!$B:$AZ,45,FALSE)),"B")))))))))))))))</f>
        <v xml:space="preserve"> </v>
      </c>
      <c r="O97" s="184" t="str">
        <f ca="1">IF(ISERROR(IF($X$1=1,(VLOOKUP(B97,'X1'!$B:$AZ,11,FALSE)),IF($X$1=2,(VLOOKUP(B97,'X2'!$B:$AZ,11,FALSE)),IF($X$1=3,(VLOOKUP(B97,'X3'!$B:$AZ,11,FALSE)),IF($X$1=4,(VLOOKUP(B97,'X4'!$B:$AZ,11,FALSE)),IF($X$1=5,(VLOOKUP(B97,'X5'!$B:$AZ,11,FALSE)),IF($X$1=6,(VLOOKUP(B97,'X6'!$B:$AZ,11,FALSE)),IF($X$1=7,(VLOOKUP(B97,'X7'!$B:$AZ,11,FALSE)),IF($X$1=8,(VLOOKUP(B97,'X8'!$B:$AZ,11,FALSE)),IF($X$1=9,(VLOOKUP(B97,'X9'!$B:$AZ,11,FALSE)),IF($X$1=10,(VLOOKUP(B97,'X10'!$B:$AZ,11,FALSE)),IF($X$1=11,(VLOOKUP(B97,'X11'!$B:$AZ,11,FALSE)),IF($X$1=12,(VLOOKUP(B97,'X12'!$B:$AZ,11,FALSE)),IF($X$1=13,(VLOOKUP(B97,'X13'!$B:$AZ,11,FALSE)),"B"))))))))))))))=TRUE," ",(IF($X$1=1,(VLOOKUP(B97,'X1'!$B:$AZ,11,FALSE)),IF($X$1=2,(VLOOKUP(B97,'X2'!$B:$AZ,11,FALSE)),IF($X$1=3,(VLOOKUP(B97,'X3'!$B:$AZ,11,FALSE)),IF($X$1=4,(VLOOKUP(B97,'X4'!$B:$AZ,11,FALSE)),IF($X$1=5,(VLOOKUP(B97,'X5'!$B:$AZ,11,FALSE)),IF($X$1=6,(VLOOKUP(B97,'X6'!$B:$AZ,11,FALSE)),IF($X$1=7,(VLOOKUP(B97,'X7'!$B:$AZ,11,FALSE)),IF($X$1=8,(VLOOKUP(B97,'X8'!$B:$AZ,11,FALSE)),IF($X$1=9,(VLOOKUP(B97,'X9'!$B:$AZ,11,FALSE)),IF($X$1=10,(VLOOKUP(B97,'X10'!$B:$AZ,11,FALSE)),IF($X$1=11,(VLOOKUP(B97,'X11'!$B:$AZ,11,FALSE)),IF($X$1=12,(VLOOKUP(B97,'X12'!$B:$AZ,11,FALSE)),IF($X$1=13,(VLOOKUP(B97,'X13'!$B:$AZ,11,FALSE)),"B")))))))))))))))</f>
        <v xml:space="preserve"> </v>
      </c>
      <c r="P97" s="184" t="str">
        <f ca="1">IF(ISERROR(IF($X$1=1,(VLOOKUP(B97,'X1'!$B:$AZ,12,FALSE)),IF($X$1=2,(VLOOKUP(B97,'X2'!$B:$AZ,12,FALSE)),IF($X$1=3,(VLOOKUP(B97,'X3'!$B:$AZ,12,FALSE)),IF($X$1=4,(VLOOKUP(B97,'X4'!$B:$AZ,12,FALSE)),IF($X$1=5,(VLOOKUP(B97,'X5'!$B:$AZ,12,FALSE)),IF($X$1=6,(VLOOKUP(B97,'X6'!$B:$AZ,12,FALSE)),IF($X$1=7,(VLOOKUP(B97,'X7'!$B:$AZ,12,FALSE)),IF($X$1=8,(VLOOKUP(B97,'X8'!$B:$AZ,12,FALSE)),IF($X$1=9,(VLOOKUP(B97,'X9'!$B:$AZ,12,FALSE)),IF($X$1=10,(VLOOKUP(B97,'X10'!$B:$AZ,12,FALSE)),IF($X$1=11,(VLOOKUP(B97,'X11'!$B:$AZ,12,FALSE)),IF($X$1=12,(VLOOKUP(B97,'X12'!$B:$AZ,12,FALSE)),IF($X$1=13,(VLOOKUP(B97,'X13'!$B:$AZ,12,FALSE)),"B"))))))))))))))=TRUE," ",(IF($X$1=1,(VLOOKUP(B97,'X1'!$B:$AZ,12,FALSE)),IF($X$1=2,(VLOOKUP(B97,'X2'!$B:$AZ,12,FALSE)),IF($X$1=3,(VLOOKUP(B97,'X3'!$B:$AZ,12,FALSE)),IF($X$1=4,(VLOOKUP(B97,'X4'!$B:$AZ,12,FALSE)),IF($X$1=5,(VLOOKUP(B97,'X5'!$B:$AZ,12,FALSE)),IF($X$1=6,(VLOOKUP(B97,'X6'!$B:$AZ,12,FALSE)),IF($X$1=7,(VLOOKUP(B97,'X7'!$B:$AZ,12,FALSE)),IF($X$1=8,(VLOOKUP(B97,'X8'!$B:$AZ,12,FALSE)),IF($X$1=9,(VLOOKUP(B97,'X9'!$B:$AZ,12,FALSE)),IF($X$1=10,(VLOOKUP(B97,'X10'!$B:$AZ,12,FALSE)),IF($X$1=11,(VLOOKUP(B97,'X11'!$B:$AZ,12,FALSE)),IF($X$1=12,(VLOOKUP(B97,'X12'!$B:$AZ,12,FALSE)),IF($X$1=13,(VLOOKUP(B97,'X13'!$B:$AZ,12,FALSE)),"B")))))))))))))))</f>
        <v xml:space="preserve"> </v>
      </c>
      <c r="Q97" s="185" t="str">
        <f ca="1">IF(ISERROR(IF($X$1=1,(VLOOKUP(B97,'X1'!$B:$AZ,46,FALSE)),IF($X$1=2,(VLOOKUP(B97,'X2'!$B:$AZ,46,FALSE)),IF($X$1=3,(VLOOKUP(B97,'X3'!$B:$AZ,46,FALSE)),IF($X$1=4,(VLOOKUP(B97,'X4'!$B:$AZ,46,FALSE)),IF($X$1=5,(VLOOKUP(B97,'X5'!$B:$AZ,46,FALSE)),IF($X$1=6,(VLOOKUP(B97,'X6'!$B:$AZ,46,FALSE)),IF($X$1=7,(VLOOKUP(B97,'X7'!$B:$AZ,46,FALSE)),IF($X$1=8,(VLOOKUP(B97,'X8'!$B:$AZ,46,FALSE)),IF($X$1=9,(VLOOKUP(B97,'X9'!$B:$AZ,46,FALSE)),IF($X$1=10,(VLOOKUP(B97,'X10'!$B:$AZ,46,FALSE)),IF($X$1=11,(VLOOKUP(B97,'X11'!$B:$AZ,46,FALSE)),IF($X$1=12,(VLOOKUP(B97,'X12'!$B:$AZ,46,FALSE)),IF($X$1=13,(VLOOKUP(B97,'X13'!$B:$AZ,46,FALSE)),"B"))))))))))))))=TRUE," ",(IF($X$1=1,(VLOOKUP(B97,'X1'!$B:$AZ,46,FALSE)),IF($X$1=2,(VLOOKUP(B97,'X2'!$B:$AZ,46,FALSE)),IF($X$1=3,(VLOOKUP(B97,'X3'!$B:$AZ,46,FALSE)),IF($X$1=4,(VLOOKUP(B97,'X4'!$B:$AZ,46,FALSE)),IF($X$1=5,(VLOOKUP(B97,'X5'!$B:$AZ,46,FALSE)),IF($X$1=6,(VLOOKUP(B97,'X6'!$B:$AZ,46,FALSE)),IF($X$1=7,(VLOOKUP(B97,'X7'!$B:$AZ,46,FALSE)),IF($X$1=8,(VLOOKUP(B97,'X8'!$B:$AZ,46,FALSE)),IF($X$1=9,(VLOOKUP(B97,'X9'!$B:$AZ,46,FALSE)),IF($X$1=10,(VLOOKUP(B97,'X10'!$B:$AZ,46,FALSE)),IF($X$1=11,(VLOOKUP(B97,'X11'!$B:$AZ,46,FALSE)),IF($X$1=12,(VLOOKUP(B97,'X12'!$B:$AZ,46,FALSE)),IF($X$1=13,(VLOOKUP(B97,'X13'!$B:$AZ,46,FALSE)),"B")))))))))))))))</f>
        <v xml:space="preserve"> </v>
      </c>
      <c r="R97" s="185" t="str">
        <f ca="1">IF(ISERROR(IF($X$1=1,(VLOOKUP(B97,'X1'!$B:$AZ,15,FALSE)),IF($X$1=2,(VLOOKUP(B97,'X2'!$B:$AZ,15,FALSE)),IF($X$1=3,(VLOOKUP(B97,'X3'!$B:$AZ,15,FALSE)),IF($X$1=4,(VLOOKUP(B97,'X4'!$B:$AZ,15,FALSE)),IF($X$1=5,(VLOOKUP(B97,'X5'!$B:$AZ,15,FALSE)),IF($X$1=6,(VLOOKUP(B97,'X6'!$B:$AZ,15,FALSE)),IF($X$1=7,(VLOOKUP(B97,'X7'!$B:$AZ,15,FALSE)),IF($X$1=8,(VLOOKUP(B97,'X8'!$B:$AZ,15,FALSE)),IF($X$1=9,(VLOOKUP(B97,'X9'!$B:$AZ,15,FALSE)),IF($X$1=10,(VLOOKUP(B97,'X10'!$B:$AZ,15,FALSE)),IF($X$1=11,(VLOOKUP(B97,'X11'!$B:$AZ,15,FALSE)),IF($X$1=12,(VLOOKUP(B97,'X12'!$B:$AZ,15,FALSE)),IF($X$1=13,(VLOOKUP(B97,'X13'!$B:$AZ,15,FALSE)),"B"))))))))))))))=TRUE," ",(IF($X$1=1,(VLOOKUP(B97,'X1'!$B:$AZ,15,FALSE)),IF($X$1=2,(VLOOKUP(B97,'X2'!$B:$AZ,15,FALSE)),IF($X$1=3,(VLOOKUP(B97,'X3'!$B:$AZ,15,FALSE)),IF($X$1=4,(VLOOKUP(B97,'X4'!$B:$AZ,15,FALSE)),IF($X$1=5,(VLOOKUP(B97,'X5'!$B:$AZ,15,FALSE)),IF($X$1=6,(VLOOKUP(B97,'X6'!$B:$AZ,15,FALSE)),IF($X$1=7,(VLOOKUP(B97,'X7'!$B:$AZ,15,FALSE)),IF($X$1=8,(VLOOKUP(B97,'X8'!$B:$AZ,15,FALSE)),IF($X$1=9,(VLOOKUP(B97,'X9'!$B:$AZ,15,FALSE)),IF($X$1=10,(VLOOKUP(B97,'X10'!$B:$AZ,15,FALSE)),IF($X$1=11,(VLOOKUP(B97,'X11'!$B:$AZ,15,FALSE)),IF($X$1=12,(VLOOKUP(B97,'X12'!$B:$AZ,15,FALSE)),IF($X$1=13,(VLOOKUP(B97,'X13'!$B:$AZ,15,FALSE)),"B")))))))))))))))</f>
        <v xml:space="preserve"> </v>
      </c>
      <c r="S97" s="185" t="str">
        <f ca="1">IF(ISERROR(IF((IF($X$1=1,(VLOOKUP(B97,'X1'!$B:$AZ,14,FALSE)),(IF($X$1=2,(VLOOKUP(B97,'X2'!$B:$AZ,14,FALSE)),(IF($X$1=3,(VLOOKUP(B97,'X3'!$B:$AZ,14,FALSE)),(IF($X$1=4,(VLOOKUP(B97,'X4'!$B:$AZ,14,FALSE)),(IF($X$1=5,(VLOOKUP(B97,'X5'!$B:$AZ,14,FALSE)),(IF($X$1=6,(VLOOKUP(B97,'X6'!$B:$AZ,14,FALSE)),(IF($X$1=7,(VLOOKUP(B97,'X7'!$B:$AZ,14,FALSE)),(IF($X$1=8,(VLOOKUP(B97,'X8'!$B:$AZ,14,FALSE)),(IF($X$1=9,(VLOOKUP(B97,'X9'!$B:$AZ,14,FALSE)),(IF($X$1=10,(VLOOKUP(B97,'X10'!$B:$AZ,14,FALSE)),(IF($X$1=11,(VLOOKUP(B97,'X11'!$B:$AZ,14,FALSE)),(IF($X$1=12,(VLOOKUP(B97,'X12'!$B:$AZ,14,FALSE)),(VLOOKUP(B97,'X13'!$B:$AZ,14,FALSE))))))))))))))))))))))))))=$V$1," ",(IF($X$1=1,(VLOOKUP(B97,'X1'!$B:$AZ,14,FALSE)),(IF($X$1=2,(VLOOKUP(B97,'X2'!$B:$AZ,14,FALSE)),(IF($X$1=3,(VLOOKUP(B97,'X3'!$B:$AZ,14,FALSE)),(IF($X$1=4,(VLOOKUP(B97,'X4'!$B:$AZ,14,FALSE)),(IF($X$1=5,(VLOOKUP(B97,'X5'!$B:$AZ,14,FALSE)),(IF($X$1=6,(VLOOKUP(B97,'X6'!$B:$AZ,14,FALSE)),(IF($X$1=7,(VLOOKUP(B97,'X7'!$B:$AZ,14,FALSE)),(IF($X$1=8,(VLOOKUP(B97,'X8'!$B:$AZ,14,FALSE)),(IF($X$1=9,(VLOOKUP(B97,'X9'!$B:$AZ,14,FALSE)),(IF($X$1=10,(VLOOKUP(B97,'X10'!$B:$AZ,14,FALSE)),(IF($X$1=11,(VLOOKUP(B97,'X11'!$B:$AZ,14,FALSE)),(IF($X$1=12,(VLOOKUP(B97,'X12'!$B:$AZ,14,FALSE)),(VLOOKUP(B97,'X13'!$B:$AZ,14,FALSE))))))))))))))))))))))))))))=TRUE," ",(IF((IF($X$1=1,(VLOOKUP(B97,'X1'!$B:$AZ,14,FALSE)),(IF($X$1=2,(VLOOKUP(B97,'X2'!$B:$AZ,14,FALSE)),(IF($X$1=3,(VLOOKUP(B97,'X3'!$B:$AZ,14,FALSE)),(IF($X$1=4,(VLOOKUP(B97,'X4'!$B:$AZ,14,FALSE)),(IF($X$1=5,(VLOOKUP(B97,'X5'!$B:$AZ,14,FALSE)),(IF($X$1=6,(VLOOKUP(B97,'X6'!$B:$AZ,14,FALSE)),(IF($X$1=7,(VLOOKUP(B97,'X7'!$B:$AZ,14,FALSE)),(IF($X$1=8,(VLOOKUP(B97,'X8'!$B:$AZ,14,FALSE)),(IF($X$1=9,(VLOOKUP(B97,'X9'!$B:$AZ,14,FALSE)),(IF($X$1=10,(VLOOKUP(B97,'X10'!$B:$AZ,14,FALSE)),(IF($X$1=11,(VLOOKUP(B97,'X11'!$B:$AZ,14,FALSE)),(IF($X$1=12,(VLOOKUP(B97,'X12'!$B:$AZ,14,FALSE)),(VLOOKUP(B97,'X13'!$B:$AZ,14,FALSE))))))))))))))))))))))))))=$V$1," ",(IF($X$1=1,(VLOOKUP(B97,'X1'!$B:$AZ,14,FALSE)),(IF($X$1=2,(VLOOKUP(B97,'X2'!$B:$AZ,14,FALSE)),(IF($X$1=3,(VLOOKUP(B97,'X3'!$B:$AZ,14,FALSE)),(IF($X$1=4,(VLOOKUP(B97,'X4'!$B:$AZ,14,FALSE)),(IF($X$1=5,(VLOOKUP(B97,'X5'!$B:$AZ,14,FALSE)),(IF($X$1=6,(VLOOKUP(B97,'X6'!$B:$AZ,14,FALSE)),(IF($X$1=7,(VLOOKUP(B97,'X7'!$B:$AZ,14,FALSE)),(IF($X$1=8,(VLOOKUP(B97,'X8'!$B:$AZ,14,FALSE)),(IF($X$1=9,(VLOOKUP(B97,'X9'!$B:$AZ,14,FALSE)),(IF($X$1=10,(VLOOKUP(B97,'X10'!$B:$AZ,14,FALSE)),(IF($X$1=11,(VLOOKUP(B97,'X11'!$B:$AZ,14,FALSE)),(IF($X$1=12,(VLOOKUP(B97,'X12'!$B:$AZ,14,FALSE)),(VLOOKUP(B97,'X13'!$B:$AZ,14,FALSE)))))))))))))))))))))))))))))</f>
        <v xml:space="preserve"> </v>
      </c>
      <c r="V97" s="43"/>
      <c r="W97" s="43">
        <f t="shared" si="63"/>
        <v>9</v>
      </c>
      <c r="X97" s="43"/>
      <c r="Y97" s="119">
        <f t="shared" ca="1" si="60"/>
        <v>0</v>
      </c>
      <c r="Z97" s="87" t="s">
        <v>149</v>
      </c>
      <c r="AB97" s="42">
        <f t="shared" si="61"/>
        <v>1</v>
      </c>
      <c r="AC97" s="42">
        <f t="shared" si="64"/>
        <v>8</v>
      </c>
      <c r="AD97" s="111" t="str">
        <f>IF((VALUE((RIGHT($AD$89,1))))=0,(Alf!F12),IF((VALUE((RIGHT($AD$89,1))))=1,(Alf!F52),IF(((VALUE((RIGHT($AD$89,1)))))=2,(Alf!F91),IF(((VALUE((RIGHT($AD$89,1)))))=3,(Alf!F129),IF(((VALUE((RIGHT($AD$89,1)))))=4,(Alf!F167),IF(((VALUE((RIGHT($AD$89,1)))))=5,(Alf!F206),"B"))))))</f>
        <v>MAIL RM Equity</v>
      </c>
      <c r="AE97" s="112">
        <f t="shared" ca="1" si="62"/>
        <v>0.69278996865203757</v>
      </c>
      <c r="AF97" s="113" t="str">
        <f>IF(ISERROR(((VLOOKUP(AD97,'X1'!$B:$AO,6,FALSE))/(VLOOKUP(AD97,'X1'!$B:$AO,7,FALSE))-1))=TRUE," ",(((VLOOKUP(AD97,'X1'!$B:$AO,6,FALSE))/(VLOOKUP(AD97,'X1'!$B:$AO,7,FALSE))-1)))</f>
        <v xml:space="preserve"> </v>
      </c>
      <c r="AG97" s="113" t="str">
        <f>IF(ISERROR((((VLOOKUP(AD97,'X1'!$B:$G,2,FALSE))-(VLOOKUP(AD97,'X1'!$B:$G,3,FALSE)))*100)/(VLOOKUP(AD97,'X1'!$B:$G,5,FALSE)))=TRUE," ",((((VLOOKUP(AD97,'X1'!$B:$G,2,FALSE))-(VLOOKUP(AD97,'X1'!$B:$G,3,FALSE)))*100)/(VLOOKUP(AD97,'X1'!$B:$G,5,FALSE))))</f>
        <v xml:space="preserve"> </v>
      </c>
      <c r="AH97" s="113" t="str">
        <f>IF(ISERROR(((VLOOKUP(AD97,'X1'!$B:$AZ,42,FALSE))))=TRUE," ",(((VLOOKUP(AD97,'X1'!$B:$AZ,42,FALSE)))))</f>
        <v xml:space="preserve"> </v>
      </c>
      <c r="AI97" s="113" t="str">
        <f>IF(ISERROR(((VLOOKUP(AD97,'X1'!$B:$AZ,43,FALSE))))=TRUE," ",(((VLOOKUP(AD97,'X1'!$B:$AZ,43,FALSE)))))</f>
        <v xml:space="preserve"> </v>
      </c>
      <c r="AJ97" s="113" t="str">
        <f>IF(ISERROR(((VLOOKUP(AD97,'X1'!$B:$AZ,15,FALSE))))=TRUE," ",(((VLOOKUP(AD97,'X1'!$B:$AZ,15,FALSE)))))</f>
        <v xml:space="preserve"> </v>
      </c>
      <c r="AK97" s="113" t="str">
        <f>IF(ISERROR(((VLOOKUP(AD97,'X1'!$B:$AZ,14,FALSE))))=TRUE," ",(((VLOOKUP(AD97,'X1'!$B:$AZ,14,FALSE)))))</f>
        <v xml:space="preserve"> </v>
      </c>
      <c r="AL97" s="113" t="str">
        <f ca="1">IF(ISERROR(((VLOOKUP(AD97,'X2'!$B:$AO,6,FALSE))/(VLOOKUP(AD97,'X2'!$B:$AO,7,FALSE))-1))=TRUE," ",(((VLOOKUP(AD97,'X2'!$B:$AO,6,FALSE))/(VLOOKUP(AD97,'X2'!$B:$AO,7,FALSE))-1)))</f>
        <v xml:space="preserve"> </v>
      </c>
      <c r="AM97" s="113" t="str">
        <f ca="1">IF(ISERROR((((VLOOKUP(AD97,'X2'!$B:$G,2,FALSE))-(VLOOKUP(AD97,'X2'!$B:$G,3,FALSE)))*100)/(VLOOKUP(AD97,'X2'!$B:$G,5,FALSE)))=TRUE," ",((((VLOOKUP(AD97,'X2'!$B:$G,2,FALSE))-(VLOOKUP(AD97,'X2'!$B:$G,3,FALSE)))*100)/(VLOOKUP(AD97,'X2'!$B:$G,5,FALSE))))</f>
        <v xml:space="preserve"> </v>
      </c>
      <c r="AN97" s="113" t="str">
        <f ca="1">IF(ISERROR(((VLOOKUP(AD97,'X2'!$B:$AZ,42,FALSE))))=TRUE," ",(((VLOOKUP(AD97,'X2'!$B:$AZ,42,FALSE)))))</f>
        <v xml:space="preserve"> </v>
      </c>
      <c r="AO97" s="113" t="str">
        <f ca="1">IF(ISERROR(((VLOOKUP(AD97,'X2'!$B:$AZ,43,FALSE))))=TRUE," ",(((VLOOKUP(AD97,'X2'!$B:$AZ,43,FALSE)))))</f>
        <v xml:space="preserve"> </v>
      </c>
      <c r="AP97" s="113" t="str">
        <f ca="1">IF(ISERROR(((VLOOKUP(AD97,'X2'!$B:$AZ,15,FALSE))))=TRUE," ",(((VLOOKUP(AD97,'X2'!$B:$AZ,15,FALSE)))))</f>
        <v xml:space="preserve"> </v>
      </c>
      <c r="AQ97" s="113" t="str">
        <f ca="1">IF(ISERROR(((VLOOKUP(AD97,'X2'!$B:$AZ,14,FALSE))))=TRUE," ",(((VLOOKUP(AD97,'X2'!$B:$AZ,14,FALSE)))))</f>
        <v xml:space="preserve"> </v>
      </c>
      <c r="AR97" s="113" t="str">
        <f ca="1">IF(ISERROR(((VLOOKUP(AD97,'X3'!$B:$AO,6,FALSE))/(VLOOKUP(AD97,'X3'!$B:$AO,7,FALSE))-1))=TRUE," ",(((VLOOKUP(AD97,'X3'!$B:$AO,6,FALSE))/(VLOOKUP(AD97,'X3'!$B:$AO,7,FALSE))-1)))</f>
        <v xml:space="preserve"> </v>
      </c>
      <c r="AS97" s="113" t="str">
        <f ca="1">IF(ISERROR((((VLOOKUP(AD97,'X3'!$B:$G,2,FALSE))-(VLOOKUP(AD97,'X3'!$B:$G,3,FALSE)))*100)/(VLOOKUP(AD97,'X3'!$B:$G,5,FALSE)))=TRUE," ",((((VLOOKUP(AD97,'X3'!$B:$G,2,FALSE))-(VLOOKUP(AD97,'X3'!$B:$G,3,FALSE)))*100)/(VLOOKUP(AD97,'X3'!$B:$G,5,FALSE))))</f>
        <v xml:space="preserve"> </v>
      </c>
      <c r="AT97" s="113" t="str">
        <f ca="1">IF(ISERROR(((VLOOKUP(AD97,'X3'!$B:$AZ,42,FALSE))))=TRUE," ",(((VLOOKUP(AD97,'X3'!$B:$AZ,42,FALSE)))))</f>
        <v xml:space="preserve"> </v>
      </c>
      <c r="AU97" s="113" t="str">
        <f ca="1">IF(ISERROR(((VLOOKUP(AD97,'X3'!$B:$AZ,43,FALSE))))=TRUE," ",(((VLOOKUP(AD97,'X3'!$B:$AZ,43,FALSE)))))</f>
        <v xml:space="preserve"> </v>
      </c>
      <c r="AV97" s="113" t="str">
        <f ca="1">IF(ISERROR(((VLOOKUP(AD97,'X3'!$B:$AZ,15,FALSE))))=TRUE," ",(((VLOOKUP(AD97,'X3'!$B:$AZ,15,FALSE)))))</f>
        <v xml:space="preserve"> </v>
      </c>
      <c r="AW97" s="113" t="str">
        <f ca="1">IF(ISERROR(((VLOOKUP(AD97,'X3'!$B:$AZ,14,FALSE))))=TRUE," ",(((VLOOKUP(AD97,'X3'!$B:$AZ,14,FALSE)))))</f>
        <v xml:space="preserve"> </v>
      </c>
      <c r="AX97" s="113" t="str">
        <f ca="1">IF(ISERROR(((VLOOKUP(AD97,'X4'!$B:$AO,6,FALSE))/(VLOOKUP(AD97,'X4'!$B:$AO,7,FALSE))-1))=TRUE," ",(((VLOOKUP(AD97,'X4'!$B:$AO,6,FALSE))/(VLOOKUP(AD97,'X4'!$B:$AO,7,FALSE))-1)))</f>
        <v xml:space="preserve"> </v>
      </c>
      <c r="AY97" s="113" t="str">
        <f ca="1">IF(ISERROR((((VLOOKUP(AD97,'X4'!$B:$G,2,FALSE))-(VLOOKUP(AD97,'X4'!$B:$G,3,FALSE)))*100)/(VLOOKUP(AD97,'X4'!$B:$G,5,FALSE)))=TRUE," ",((((VLOOKUP(AD97,'X4'!$B:$G,2,FALSE))-(VLOOKUP(AD97,'X4'!$B:$G,3,FALSE)))*100)/(VLOOKUP(AD97,'X4'!$B:$G,5,FALSE))))</f>
        <v xml:space="preserve"> </v>
      </c>
      <c r="AZ97" s="113" t="str">
        <f ca="1">IF(ISERROR(((VLOOKUP(AD97,'X4'!$B:$AZ,42,FALSE))))=TRUE," ",(((VLOOKUP(AD97,'X4'!$B:$AZ,42,FALSE)))))</f>
        <v xml:space="preserve"> </v>
      </c>
      <c r="BA97" s="113" t="str">
        <f ca="1">IF(ISERROR(((VLOOKUP(AD97,'X4'!$B:$AZ,43,FALSE))))=TRUE," ",(((VLOOKUP(AD97,'X4'!$B:$AZ,43,FALSE)))))</f>
        <v xml:space="preserve"> </v>
      </c>
      <c r="BB97" s="113" t="str">
        <f ca="1">IF(ISERROR(((VLOOKUP(AD97,'X4'!$B:$AZ,15,FALSE))))=TRUE," ",(((VLOOKUP(AD97,'X4'!$B:$AZ,15,FALSE)))))</f>
        <v xml:space="preserve"> </v>
      </c>
      <c r="BC97" s="113" t="str">
        <f ca="1">IF(ISERROR(((VLOOKUP(AD97,'X4'!$B:$AZ,14,FALSE))))=TRUE," ",(((VLOOKUP(AD97,'X4'!$B:$AZ,14,FALSE)))))</f>
        <v xml:space="preserve"> </v>
      </c>
      <c r="BD97" s="113" t="str">
        <f ca="1">IF(ISERROR(((VLOOKUP(AD97,'X5'!$B:$AO,6,FALSE))/(VLOOKUP(AD97,'X5'!$B:$AO,7,FALSE))-1))=TRUE," ",(((VLOOKUP(AD97,'X5'!$B:$AO,6,FALSE))/(VLOOKUP(AD97,'X5'!$B:$AO,7,FALSE))-1)))</f>
        <v xml:space="preserve"> </v>
      </c>
      <c r="BE97" s="113" t="str">
        <f ca="1">IF(ISERROR((((VLOOKUP(AD97,'X5'!$B:$G,2,FALSE))-(VLOOKUP(AD97,'X5'!$B:$G,3,FALSE)))*100)/(VLOOKUP(AD97,'X5'!$B:$G,5,FALSE)))=TRUE," ",((((VLOOKUP(AD97,'X5'!$B:$G,2,FALSE))-(VLOOKUP(AD97,'X5'!$B:$G,3,FALSE)))*100)/(VLOOKUP(AD97,'X5'!$B:$G,5,FALSE))))</f>
        <v xml:space="preserve"> </v>
      </c>
      <c r="BF97" s="113" t="str">
        <f ca="1">IF(ISERROR(((VLOOKUP(AD97,'X5'!$B:$AZ,42,FALSE))))=TRUE," ",(((VLOOKUP(AD97,'X5'!$B:$AZ,42,FALSE)))))</f>
        <v xml:space="preserve"> </v>
      </c>
      <c r="BG97" s="113" t="str">
        <f ca="1">IF(ISERROR(((VLOOKUP(AD97,'X5'!$B:$AZ,43,FALSE))))=TRUE," ",(((VLOOKUP(AD97,'X5'!$B:$AZ,43,FALSE)))))</f>
        <v xml:space="preserve"> </v>
      </c>
      <c r="BH97" s="113" t="str">
        <f ca="1">IF(ISERROR(((VLOOKUP(AD97,'X5'!$B:$AZ,15,FALSE))))=TRUE," ",(((VLOOKUP(AD97,'X5'!$B:$AZ,15,FALSE)))))</f>
        <v xml:space="preserve"> </v>
      </c>
      <c r="BI97" s="113" t="str">
        <f ca="1">IF(ISERROR(((VLOOKUP(AD97,'X5'!$B:$AZ,14,FALSE))))=TRUE," ",(((VLOOKUP(AD97,'X5'!$B:$AZ,14,FALSE)))))</f>
        <v xml:space="preserve"> </v>
      </c>
      <c r="BJ97" s="113" t="str">
        <f ca="1">IF(ISERROR(((VLOOKUP(AD97,'X6'!$B:$AO,6,FALSE))/(VLOOKUP(AD97,'X6'!$B:$AO,7,FALSE))-1))=TRUE," ",(((VLOOKUP(AD97,'X6'!$B:$AO,6,FALSE))/(VLOOKUP(AD97,'X6'!$B:$AO,7,FALSE))-1)))</f>
        <v xml:space="preserve"> </v>
      </c>
      <c r="BK97" s="113" t="str">
        <f ca="1">IF(ISERROR((((VLOOKUP(AD97,'X6'!$B:$G,2,FALSE))-(VLOOKUP(AD97,'X6'!$B:$G,3,FALSE)))*100)/(VLOOKUP(AD97,'X6'!$B:$G,5,FALSE)))=TRUE," ",((((VLOOKUP(AD97,'X6'!$B:$G,2,FALSE))-(VLOOKUP(AD97,'X6'!$B:$G,3,FALSE)))*100)/(VLOOKUP(AD97,'X6'!$B:$G,5,FALSE))))</f>
        <v xml:space="preserve"> </v>
      </c>
      <c r="BL97" s="113" t="str">
        <f ca="1">IF(ISERROR(((VLOOKUP(AD97,'X6'!$B:$AZ,42,FALSE))))=TRUE," ",(((VLOOKUP(AD97,'X6'!$B:$AZ,42,FALSE)))))</f>
        <v xml:space="preserve"> </v>
      </c>
      <c r="BM97" s="113" t="str">
        <f ca="1">IF(ISERROR(((VLOOKUP(AD97,'X6'!$B:$AZ,43,FALSE))))=TRUE," ",(((VLOOKUP(AD97,'X6'!$B:$AZ,43,FALSE)))))</f>
        <v xml:space="preserve"> </v>
      </c>
      <c r="BN97" s="113" t="str">
        <f ca="1">IF(ISERROR(((VLOOKUP(AD97,'X6'!$B:$AZ,15,FALSE))))=TRUE," ",(((VLOOKUP(AD97,'X6'!$B:$AZ,15,FALSE)))))</f>
        <v xml:space="preserve"> </v>
      </c>
      <c r="BO97" s="113" t="str">
        <f ca="1">IF(ISERROR(((VLOOKUP(AD97,'X6'!$B:$AZ,14,FALSE))))=TRUE," ",(((VLOOKUP(AD97,'X6'!$B:$AZ,14,FALSE)))))</f>
        <v xml:space="preserve"> </v>
      </c>
      <c r="BP97" s="42">
        <f ca="1">IF(ISERROR(((VLOOKUP(AD97,'X7'!$B:$AO,6,FALSE))/(VLOOKUP(AD97,'X7'!$B:$AO,7,FALSE))-1))=TRUE," ",(((VLOOKUP(AD97,'X7'!$B:$AO,6,FALSE))/(VLOOKUP(AD97,'X7'!$B:$AO,7,FALSE))-1)))</f>
        <v>0.69278996865203757</v>
      </c>
      <c r="BQ97" s="42">
        <f ca="1">IF(ISERROR((((VLOOKUP(AD97,'X7'!$B:$G,2,FALSE))-(VLOOKUP(AD97,'X7'!$B:$G,3,FALSE)))*100)/(VLOOKUP(AD97,'X7'!$B:$G,5,FALSE)))=TRUE," ",((((VLOOKUP(AD97,'X7'!$B:$G,2,FALSE))-(VLOOKUP(AD97,'X7'!$B:$G,3,FALSE)))*100)/(VLOOKUP(AD97,'X7'!$B:$G,5,FALSE))))</f>
        <v>100</v>
      </c>
      <c r="BR97" s="102">
        <f ca="1">IF(ISERROR(((VLOOKUP(AD97,'X7'!$B:$AZ,42,FALSE))))=TRUE," ",(((VLOOKUP(AD97,'X7'!$B:$AZ,42,FALSE)))))</f>
        <v>-129.01845970679582</v>
      </c>
      <c r="BS97" s="102">
        <f ca="1">IF(ISERROR(((VLOOKUP(AD97,'X7'!$B:$AZ,43,FALSE))))=TRUE," ",(((VLOOKUP(AD97,'X7'!$B:$AZ,43,FALSE)))))</f>
        <v>0.29047530671012511</v>
      </c>
      <c r="BT97" s="102">
        <f ca="1">IF(ISERROR(((VLOOKUP(AD97,'X7'!$B:$AZ,15,FALSE))))=TRUE," ",(((VLOOKUP(AD97,'X7'!$B:$AZ,15,FALSE)))))</f>
        <v>0</v>
      </c>
      <c r="BU97" s="102">
        <f ca="1">IF(ISERROR(((VLOOKUP(AD97,'X7'!$B:$AZ,14,FALSE))))=TRUE," ",(((VLOOKUP(AD97,'X7'!$B:$AZ,14,FALSE)))))</f>
        <v>-9.1264954257565059</v>
      </c>
      <c r="BV97" s="102" t="str">
        <f ca="1">IF(ISERROR(((VLOOKUP(AD97,'X8'!$B:$AO,6,FALSE))/(VLOOKUP(AD97,'X8'!$B:$AO,7,FALSE))-1))=TRUE," ",(((VLOOKUP(AD97,'X8'!$B:$AO,6,FALSE))/(VLOOKUP(AD97,'X8'!$B:$AO,7,FALSE))-1)))</f>
        <v xml:space="preserve"> </v>
      </c>
      <c r="BW97" s="102" t="str">
        <f ca="1">IF(ISERROR((((VLOOKUP(AD97,'X8'!$B:$G,2,FALSE))-(VLOOKUP(AD97,'X8'!$B:$G,3,FALSE)))*100)/(VLOOKUP(AD97,'X8'!$B:$G,5,FALSE)))=TRUE," ",((((VLOOKUP(AD97,'X8'!$B:$G,2,FALSE))-(VLOOKUP(AD97,'X8'!$B:$G,3,FALSE)))*100)/(VLOOKUP(AD97,'X8'!$B:$G,5,FALSE))))</f>
        <v xml:space="preserve"> </v>
      </c>
      <c r="BX97" s="102" t="str">
        <f ca="1">IF(ISERROR(((VLOOKUP(AD97,'X8'!$B:$AZ,42,FALSE))))=TRUE," ",(((VLOOKUP(AD97,'X8'!$B:$AZ,42,FALSE)))))</f>
        <v xml:space="preserve"> </v>
      </c>
      <c r="BY97" s="42" t="str">
        <f ca="1">IF(ISERROR(((VLOOKUP(AD97,'X8'!$B:$AZ,43,FALSE))))=TRUE," ",(((VLOOKUP(AD97,'X8'!$B:$AZ,43,FALSE)))))</f>
        <v xml:space="preserve"> </v>
      </c>
      <c r="BZ97" s="42" t="str">
        <f ca="1">IF(ISERROR(((VLOOKUP(AD97,'X8'!$B:$AZ,15,FALSE))))=TRUE," ",(((VLOOKUP(AD97,'X8'!$B:$AZ,15,FALSE)))))</f>
        <v xml:space="preserve"> </v>
      </c>
      <c r="CA97" s="42" t="str">
        <f ca="1">IF(ISERROR(((VLOOKUP(AD97,'X8'!$B:$AZ,14,FALSE))))=TRUE," ",(((VLOOKUP(AD97,'X8'!$B:$AZ,14,FALSE)))))</f>
        <v xml:space="preserve"> </v>
      </c>
      <c r="CB97" s="42" t="str">
        <f ca="1">IF(ISERROR(((VLOOKUP(AD97,'X9'!$B:$AO,6,FALSE))/(VLOOKUP(AD97,'X9'!$B:$AO,7,FALSE))-1))=TRUE," ",(((VLOOKUP(AD97,'X9'!$B:$AO,6,FALSE))/(VLOOKUP(AD97,'X9'!$B:$AO,7,FALSE))-1)))</f>
        <v xml:space="preserve"> </v>
      </c>
      <c r="CC97" s="42" t="str">
        <f ca="1">IF(ISERROR((((VLOOKUP(AD97,'X9'!$B:$G,2,FALSE))-(VLOOKUP(AD97,'X9'!$B:$G,3,FALSE)))*100)/(VLOOKUP(AD97,'X9'!$B:$G,5,FALSE)))=TRUE," ",((((VLOOKUP(AD97,'X9'!$B:$G,2,FALSE))-(VLOOKUP(AD97,'X9'!$B:$G,3,FALSE)))*100)/(VLOOKUP(AD97,'X9'!$B:$G,5,FALSE))))</f>
        <v xml:space="preserve"> </v>
      </c>
      <c r="CD97" s="42" t="str">
        <f ca="1">IF(ISERROR(((VLOOKUP(AD97,'X9'!$B:$AZ,42,FALSE))))=TRUE," ",(((VLOOKUP(AD97,'X9'!$B:$AZ,42,FALSE)))))</f>
        <v xml:space="preserve"> </v>
      </c>
      <c r="CE97" s="42" t="str">
        <f ca="1">IF(ISERROR(((VLOOKUP(AD97,'X9'!$B:$AZ,43,FALSE))))=TRUE," ",(((VLOOKUP(AD97,'X9'!$B:$AZ,43,FALSE)))))</f>
        <v xml:space="preserve"> </v>
      </c>
      <c r="CF97" s="42" t="str">
        <f ca="1">IF(ISERROR(((VLOOKUP(AD97,'X9'!$B:$AZ,15,FALSE))))=TRUE," ",(((VLOOKUP(AD97,'X9'!$B:$AZ,15,FALSE)))))</f>
        <v xml:space="preserve"> </v>
      </c>
      <c r="CG97" s="42" t="str">
        <f ca="1">IF(ISERROR(((VLOOKUP(AD97,'X9'!$B:$AZ,14,FALSE))))=TRUE," ",(((VLOOKUP(AD97,'X9'!$B:$AZ,14,FALSE)))))</f>
        <v xml:space="preserve"> </v>
      </c>
      <c r="CH97" s="42" t="str">
        <f ca="1">IF(ISERROR(((VLOOKUP(AD97,'X10'!$B:$AO,6,FALSE))/(VLOOKUP(AD97,'X10'!$B:$AO,7,FALSE))-1))=TRUE," ",(((VLOOKUP(AD97,'X10'!$B:$AO,6,FALSE))/(VLOOKUP(AD97,'X10'!$B:$AO,7,FALSE))-1)))</f>
        <v xml:space="preserve"> </v>
      </c>
      <c r="CI97" s="42" t="str">
        <f ca="1">IF(ISERROR((((VLOOKUP(AD97,'X10'!$B:$G,2,FALSE))-(VLOOKUP(AD97,'X10'!$B:$G,3,FALSE)))*100)/(VLOOKUP(AD97,'X10'!$B:$G,5,FALSE)))=TRUE," ",((((VLOOKUP(AD97,'X10'!$B:$G,2,FALSE))-(VLOOKUP(AD97,'X10'!$B:$G,3,FALSE)))*100)/(VLOOKUP(AD97,'X10'!$B:$G,5,FALSE))))</f>
        <v xml:space="preserve"> </v>
      </c>
      <c r="CJ97" s="42" t="str">
        <f ca="1">IF(ISERROR(((VLOOKUP(AD97,'X10'!$B:$AZ,42,FALSE))))=TRUE," ",(((VLOOKUP(AD97,'X10'!$B:$AZ,42,FALSE)))))</f>
        <v xml:space="preserve"> </v>
      </c>
      <c r="CK97" s="42" t="str">
        <f ca="1">IF(ISERROR(((VLOOKUP(AD97,'X10'!$B:$AZ,43,FALSE))))=TRUE," ",(((VLOOKUP(AD97,'X10'!$B:$AZ,43,FALSE)))))</f>
        <v xml:space="preserve"> </v>
      </c>
      <c r="CL97" s="42" t="str">
        <f ca="1">IF(ISERROR(((VLOOKUP(AD97,'X10'!$B:$AZ,15,FALSE))))=TRUE," ",(((VLOOKUP(AD97,'X10'!$B:$AZ,15,FALSE)))))</f>
        <v xml:space="preserve"> </v>
      </c>
      <c r="CM97" s="42" t="str">
        <f ca="1">IF(ISERROR(((VLOOKUP(AD97,'X10'!$B:$AZ,14,FALSE))))=TRUE," ",(((VLOOKUP(AD97,'X10'!$B:$AZ,14,FALSE)))))</f>
        <v xml:space="preserve"> </v>
      </c>
      <c r="CN97" s="42" t="str">
        <f ca="1">IF(ISERROR(((VLOOKUP(AD97,'X11'!$B:$AO,6,FALSE))/(VLOOKUP(AD97,'X11'!$B:$AO,7,FALSE))-1))=TRUE," ",(((VLOOKUP(AD97,'X11'!$B:$AO,6,FALSE))/(VLOOKUP(AD97,'X11'!$B:$AO,7,FALSE))-1)))</f>
        <v xml:space="preserve"> </v>
      </c>
      <c r="CO97" s="42" t="str">
        <f ca="1">IF(ISERROR((((VLOOKUP(AD97,'X11'!$B:$G,2,FALSE))-(VLOOKUP(AD97,'X11'!$B:$G,3,FALSE)))*100)/(VLOOKUP(AD97,'X11'!$B:$G,5,FALSE)))=TRUE," ",((((VLOOKUP(AD97,'X11'!$B:$G,2,FALSE))-(VLOOKUP(AD97,'X11'!$B:$G,3,FALSE)))*100)/(VLOOKUP(AD97,'X11'!$B:$G,5,FALSE))))</f>
        <v xml:space="preserve"> </v>
      </c>
      <c r="CP97" s="42" t="str">
        <f ca="1">IF(ISERROR(((VLOOKUP(AD97,'X11'!$B:$AZ,42,FALSE))))=TRUE," ",(((VLOOKUP(AD97,'X11'!$B:$AZ,42,FALSE)))))</f>
        <v xml:space="preserve"> </v>
      </c>
      <c r="CQ97" s="42" t="str">
        <f ca="1">IF(ISERROR(((VLOOKUP(AD97,'X11'!$B:$AZ,43,FALSE))))=TRUE," ",(((VLOOKUP(AD97,'X11'!$B:$AZ,43,FALSE)))))</f>
        <v xml:space="preserve"> </v>
      </c>
      <c r="CR97" s="42" t="str">
        <f ca="1">IF(ISERROR(((VLOOKUP(AD97,'X11'!$B:$AZ,15,FALSE))))=TRUE," ",(((VLOOKUP(AD97,'X11'!$B:$AZ,15,FALSE)))))</f>
        <v xml:space="preserve"> </v>
      </c>
      <c r="CS97" s="42" t="str">
        <f ca="1">IF(ISERROR(((VLOOKUP(AD97,'X11'!$B:$AZ,14,FALSE))))=TRUE," ",(((VLOOKUP(AD97,'X11'!$B:$AZ,14,FALSE)))))</f>
        <v xml:space="preserve"> </v>
      </c>
      <c r="CT97" s="42" t="str">
        <f ca="1">IF(ISERROR(((VLOOKUP(AD97,'X12'!$B:$AO,6,FALSE))/(VLOOKUP(AD97,'X12'!$B:$AO,7,FALSE))-1))=TRUE," ",(((VLOOKUP(AD97,'X12'!$B:$AO,6,FALSE))/(VLOOKUP(AD97,'X12'!$B:$AO,7,FALSE))-1)))</f>
        <v xml:space="preserve"> </v>
      </c>
      <c r="CU97" s="42" t="str">
        <f ca="1">IF(ISERROR((((VLOOKUP(AD97,'X12'!$B:$G,2,FALSE))-(VLOOKUP(AD97,'X12'!$B:$G,3,FALSE)))*100)/(VLOOKUP(AD97,'X12'!$B:$G,5,FALSE)))=TRUE," ",((((VLOOKUP(AD97,'X12'!$B:$G,2,FALSE))-(VLOOKUP(AD97,'X12'!$B:$G,3,FALSE)))*100)/(VLOOKUP(AD97,'X12'!$B:$G,5,FALSE))))</f>
        <v xml:space="preserve"> </v>
      </c>
      <c r="CV97" s="42" t="str">
        <f ca="1">IF(ISERROR(((VLOOKUP(AD97,'X12'!$B:$AZ,42,FALSE))))=TRUE," ",(((VLOOKUP(AD97,'X12'!$B:$AZ,42,FALSE)))))</f>
        <v xml:space="preserve"> </v>
      </c>
      <c r="CW97" s="42" t="str">
        <f ca="1">IF(ISERROR(((VLOOKUP(AD97,'X12'!$B:$AZ,43,FALSE))))=TRUE," ",(((VLOOKUP(AD97,'X12'!$B:$AZ,43,FALSE)))))</f>
        <v xml:space="preserve"> </v>
      </c>
      <c r="CX97" s="42" t="str">
        <f ca="1">IF(ISERROR(((VLOOKUP(AD97,'X12'!$B:$AZ,15,FALSE))))=TRUE," ",(((VLOOKUP(AD97,'X12'!$B:$AZ,15,FALSE)))))</f>
        <v xml:space="preserve"> </v>
      </c>
      <c r="CY97" s="42" t="str">
        <f ca="1">IF(ISERROR(((VLOOKUP(AD97,'X12'!$B:$AZ,14,FALSE))))=TRUE," ",(((VLOOKUP(AD97,'X12'!$B:$AZ,14,FALSE)))))</f>
        <v xml:space="preserve"> </v>
      </c>
      <c r="CZ97" s="42" t="str">
        <f ca="1">IF(ISERROR(((VLOOKUP(AD97,'X13'!$B:$AO,6,FALSE))/(VLOOKUP(AD97,'X13'!$B:$AO,7,FALSE))-1))=TRUE," ",(((VLOOKUP(AD97,'X13'!$B:$AO,6,FALSE))/(VLOOKUP(AD97,'X13'!$B:$AO,7,FALSE))-1)))</f>
        <v xml:space="preserve"> </v>
      </c>
      <c r="DA97" s="42" t="str">
        <f ca="1">IF(ISERROR((((VLOOKUP(AD97,'X13'!$B:$G,2,FALSE))-(VLOOKUP(AD97,'X13'!$B:$G,3,FALSE)))*100)/(VLOOKUP(AD97,'X13'!$B:$G,5,FALSE)))=TRUE," ",((((VLOOKUP(AD97,'X13'!$B:$G,2,FALSE))-(VLOOKUP(AD97,'X13'!$B:$G,3,FALSE)))*100)/(VLOOKUP(AD97,'X13'!$B:$G,5,FALSE))))</f>
        <v xml:space="preserve"> </v>
      </c>
      <c r="DB97" s="42" t="str">
        <f ca="1">IF(ISERROR(((VLOOKUP(AD97,'X13'!$B:$AZ,42,FALSE))))=TRUE," ",(((VLOOKUP(AD97,'X13'!$B:$AZ,42,FALSE)))))</f>
        <v xml:space="preserve"> </v>
      </c>
      <c r="DC97" s="42" t="str">
        <f ca="1">IF(ISERROR(((VLOOKUP(AD97,'X13'!$B:$AZ,43,FALSE))))=TRUE," ",(((VLOOKUP(AD97,'X13'!$B:$AZ,43,FALSE)))))</f>
        <v xml:space="preserve"> </v>
      </c>
      <c r="DD97" s="42" t="str">
        <f ca="1">IF(ISERROR(((VLOOKUP(AD97,'X13'!$B:$AZ,15,FALSE))))=TRUE," ",(((VLOOKUP(AD97,'X13'!$B:$AZ,15,FALSE)))))</f>
        <v xml:space="preserve"> </v>
      </c>
      <c r="DE97" s="42" t="str">
        <f ca="1">IF(ISERROR(((VLOOKUP(AD97,'X13'!$B:$AZ,14,FALSE))))=TRUE," ",(((VLOOKUP(AD97,'X13'!$B:$AZ,14,FALSE)))))</f>
        <v xml:space="preserve"> </v>
      </c>
    </row>
    <row r="98" spans="1:109" ht="14.1" customHeight="1" x14ac:dyDescent="0.2">
      <c r="A98" s="156" t="s">
        <v>1058</v>
      </c>
      <c r="B98" s="122" t="str">
        <f>IF(ISERROR(IF($U$16=1,(VLOOKUP(A98,$AC$89:$AH$125,2,FALSE)),IF((IF($X$1=1,'X1'!B57,(IF($X$1=2,'X2'!B57,(IF($X$1=3,'X3'!B57,(IF($X$1=4,'X4'!B57,(IF($X$1=5,'X5'!B57,(IF($X$1=6,'X6'!B57,(IF($X$1=7,'X7'!B57,(IF($X$1=8,'X8'!B57,(IF($X$1=9,'X9'!B57,(IF($X$1=10,'X10'!B57,(IF($X$1=11,'X11'!B57,(IF($X$1=12,'X12'!B57,'X13'!B57))))))))))))))))))))))))="","",(IF($X$1=1,'X1'!B57,(IF($X$1=2,'X2'!B57,(IF($X$1=3,'X3'!B57,(IF($X$1=4,'X4'!B57,(IF($X$1=5,'X5'!B57,(IF($X$1=6,'X6'!B57,(IF($X$1=7,'X7'!B57,(IF($X$1=8,'X8'!B57,(IF($X$1=9,'X9'!B57,(IF($X$1=10,'X10'!B57,(IF($X$1=11,'X11'!B57,(IF($X$1=12,'X12'!B57,'X13'!B57)))))))))))))))))))))))))))=TRUE," ",(IF($U$16=1,(VLOOKUP(A98,$AC$89:$AH$125,2,FALSE)),IF((IF($X$1=1,'X1'!B57,(IF($X$1=2,'X2'!B57,(IF($X$1=3,'X3'!B57,(IF($X$1=4,'X4'!B57,(IF($X$1=5,'X5'!B57,(IF($X$1=6,'X6'!B57,(IF($X$1=7,'X7'!B57,(IF($X$1=8,'X8'!B57,(IF($X$1=9,'X9'!B57,(IF($X$1=10,'X10'!B57,(IF($X$1=11,'X11'!B57,(IF($X$1=12,'X12'!B57,'X13'!B57))))))))))))))))))))))))="","",(IF($X$1=1,'X1'!B57,(IF($X$1=2,'X2'!B57,(IF($X$1=3,'X3'!B57,(IF($X$1=4,'X4'!B57,(IF($X$1=5,'X5'!B57,(IF($X$1=6,'X6'!B57,(IF($X$1=7,'X7'!B57,(IF($X$1=8,'X8'!B57,(IF($X$1=9,'X9'!B57,(IF($X$1=10,'X10'!B57,(IF($X$1=11,'X11'!B57,(IF($X$1=12,'X12'!B57,'X13'!B57))))))))))))))))))))))))))))</f>
        <v/>
      </c>
      <c r="C98" s="181" t="str">
        <f ca="1">IF(ISERROR(IF($X$1=1,(VLOOKUP(B98,'X1'!$B:$AZ,47,FALSE)),IF($X$1=2,(VLOOKUP(B98,'X2'!$B:$AZ,47,FALSE)),IF($X$1=3,(VLOOKUP(B98,'X3'!$B:$AZ,47,FALSE)),IF($X$1=4,(VLOOKUP(B98,'X4'!$B:$AZ,47,FALSE)),IF($X$1=5,(VLOOKUP(B98,'X5'!$B:$AZ,47,FALSE)),IF($X$1=6,(VLOOKUP(B98,'X6'!$B:$AZ,47,FALSE)),IF($X$1=7,(VLOOKUP(B98,'X7'!$B:$AZ,47,FALSE)),IF($X$1=8,(VLOOKUP(B98,'X8'!$B:$AZ,47,FALSE)),IF($X$1=9,(VLOOKUP(B98,'X9'!$B:$AZ,47,FALSE)),IF($X$1=10,(VLOOKUP(B98,'X10'!$B:$AZ,47,FALSE)),IF($X$1=11,(VLOOKUP(B98,'X11'!$B:$AZ,47,FALSE)),IF($X$1=12,(VLOOKUP(B98,'X12'!$B:$AZ,47,FALSE)),IF($X$1=13,(VLOOKUP(B98,'X13'!$B:$AZ,47,FALSE)),"B"))))))))))))))=TRUE," ",(IF($X$1=1,(VLOOKUP(B98,'X1'!$B:$AZ,47,FALSE)),IF($X$1=2,(VLOOKUP(B98,'X2'!$B:$AZ,47,FALSE)),IF($X$1=3,(VLOOKUP(B98,'X3'!$B:$AZ,47,FALSE)),IF($X$1=4,(VLOOKUP(B98,'X4'!$B:$AZ,47,FALSE)),IF($X$1=5,(VLOOKUP(B98,'X5'!$B:$AZ,47,FALSE)),IF($X$1=6,(VLOOKUP(B98,'X6'!$B:$AZ,47,FALSE)),IF($X$1=7,(VLOOKUP(B98,'X7'!$B:$AZ,47,FALSE)),IF($X$1=8,(VLOOKUP(B98,'X8'!$B:$AZ,47,FALSE)),IF($X$1=9,(VLOOKUP(B98,'X9'!$B:$AZ,47,FALSE)),IF($X$1=10,(VLOOKUP(B98,'X10'!$B:$AZ,47,FALSE)),IF($X$1=11,(VLOOKUP(B98,'X11'!$B:$AZ,47,FALSE)),IF($X$1=12,(VLOOKUP(B98,'X12'!$B:$AZ,47,FALSE)),IF($X$1=13,(VLOOKUP(B98,'X13'!$B:$AZ,47,FALSE)),"B")))))))))))))))</f>
        <v xml:space="preserve"> </v>
      </c>
      <c r="D98" s="181" t="str">
        <f ca="1">IF(ISERROR(IF($X$1=1,(VLOOKUP(B98,'X1'!$B:$AP,41,FALSE)),IF($X$1=2,(VLOOKUP(B98,'X2'!$B:$AP,41,FALSE)),IF($X$1=3,(VLOOKUP(B98,'X3'!$B:$AP,41,FALSE)),IF($X$1=4,(VLOOKUP(B98,'X4'!$B:$AP,41,FALSE)),IF($X$1=5,(VLOOKUP(B98,'X5'!$B:$AP,41,FALSE)),IF($X$1=6,(VLOOKUP(B98,'X6'!$B:$AP,41,FALSE)),IF($X$1=7,(VLOOKUP(B98,'X7'!$B:$AP,41,FALSE)),IF($X$1=8,(VLOOKUP(B98,'X8'!$B:$AP,41,FALSE)),IF($X$1=9,(VLOOKUP(B98,'X9'!$B:$AP,41,FALSE)),IF($X$1=10,(VLOOKUP(B98,'X10'!$B:$AP,41,FALSE)),IF($X$1=11,(VLOOKUP(B98,'X11'!$B:$AP,41,FALSE)),IF($X$1=12,(VLOOKUP(B98,'X12'!$B:$AP,41,FALSE)),IF($X$1=13,(VLOOKUP(B98,'X13'!$B:$AP,41,FALSE)),"B"))))))))))))))=TRUE," ",(IF($X$1=1,(VLOOKUP(B98,'X1'!$B:$AP,41,FALSE)),IF($X$1=2,(VLOOKUP(B98,'X2'!$B:$AP,41,FALSE)),IF($X$1=3,(VLOOKUP(B98,'X3'!$B:$AP,41,FALSE)),IF($X$1=4,(VLOOKUP(B98,'X4'!$B:$AP,41,FALSE)),IF($X$1=5,(VLOOKUP(B98,'X5'!$B:$AP,41,FALSE)),IF($X$1=6,(VLOOKUP(B98,'X6'!$B:$AP,41,FALSE)),IF($X$1=7,(VLOOKUP(B98,'X7'!$B:$AP,41,FALSE)),IF($X$1=8,(VLOOKUP(B98,'X8'!$B:$AP,41,FALSE)),IF($X$1=9,(VLOOKUP(B98,'X9'!$B:$AP,41,FALSE)),IF($X$1=10,(VLOOKUP(B98,'X10'!$B:$AP,41,FALSE)),IF($X$1=11,(VLOOKUP(B98,'X11'!$B:$AP,41,FALSE)),IF($X$1=12,(VLOOKUP(B98,'X12'!$B:$AP,41,FALSE)),IF($X$1=13,(VLOOKUP(B98,'X13'!$B:$AP,41,FALSE)),"B")))))))))))))))</f>
        <v xml:space="preserve"> </v>
      </c>
      <c r="E98" s="182" t="str">
        <f ca="1">IF(ISERROR(IF($X$1=1,(VLOOKUP(B98,'X1'!$B:$AP,7,FALSE)),IF($X$1=2,(VLOOKUP(B98,'X2'!$B:$AP,7,FALSE)),IF($X$1=3,(VLOOKUP(B98,'X3'!$B:$AP,7,FALSE)),IF($X$1=4,(VLOOKUP(B98,'X4'!$B:$AP,7,FALSE)),IF($X$1=5,(VLOOKUP(B98,'X5'!$B:$AP,7,FALSE)),IF($X$1=6,(VLOOKUP(B98,'X6'!$B:$AP,7,FALSE)),IF($X$1=7,(VLOOKUP(B98,'X7'!$B:$AP,7,FALSE)),IF($X$1=8,(VLOOKUP(B98,'X8'!$B:$AP,7,FALSE)),IF($X$1=9,(VLOOKUP(B98,'X9'!$B:$AP,7,FALSE)),IF($X$1=10,(VLOOKUP(B98,'X10'!$B:$AP,7,FALSE)),IF($X$1=11,(VLOOKUP(B98,'X11'!$B:$AP,7,FALSE)),IF($X$1=12,(VLOOKUP(B98,'X12'!$B:$AP,7,FALSE)),IF($X$1=13,(VLOOKUP(B98,'X13'!$B:$AP,7,FALSE)),"B"))))))))))))))=TRUE," ",(IF($X$1=1,(VLOOKUP(B98,'X1'!$B:$AP,7,FALSE)),IF($X$1=2,(VLOOKUP(B98,'X2'!$B:$AP,7,FALSE)),IF($X$1=3,(VLOOKUP(B98,'X3'!$B:$AP,7,FALSE)),IF($X$1=4,(VLOOKUP(B98,'X4'!$B:$AP,7,FALSE)),IF($X$1=5,(VLOOKUP(B98,'X5'!$B:$AP,7,FALSE)),IF($X$1=6,(VLOOKUP(B98,'X6'!$B:$AP,7,FALSE)),IF($X$1=7,(VLOOKUP(B98,'X7'!$B:$AP,7,FALSE)),IF($X$1=8,(VLOOKUP(B98,'X8'!$B:$AP,7,FALSE)),IF($X$1=9,(VLOOKUP(B98,'X9'!$B:$AP,7,FALSE)),IF($X$1=10,(VLOOKUP(B98,'X10'!$B:$AP,7,FALSE)),IF($X$1=11,(VLOOKUP(B98,'X11'!$B:$AP,7,FALSE)),IF($X$1=12,(VLOOKUP(B98,'X12'!$B:$AP,7,FALSE)),IF($X$1=13,(VLOOKUP(B98,'X13'!$B:$AP,7,FALSE)),"B")))))))))))))))</f>
        <v xml:space="preserve"> </v>
      </c>
      <c r="F98" s="182" t="str">
        <f ca="1">IF(ISERROR(IF((IF($X$1=1,(VLOOKUP(B98,'X1'!$B:$AO,6,FALSE)),(IF($X$1=2,(VLOOKUP(B98,'X2'!$B:$AO,6,FALSE)),(IF($X$1=3,(VLOOKUP(B98,'X3'!$B:$AO,6,FALSE)),(IF($X$1=4,(VLOOKUP(B98,'X4'!$B:$AO,6,FALSE)),(IF($X$1=5,(VLOOKUP(B98,'X5'!$B:$AO,6,FALSE)),(IF($X$1=6,(VLOOKUP(B98,'X6'!$B:$AO,6,FALSE)),(IF($X$1=7,(VLOOKUP(B98,'X7'!$B:$AO,6,FALSE)),(IF($X$1=8,(VLOOKUP(B98,'X8'!$B:$AO,6,FALSE)),(IF($X$1=9,(VLOOKUP(B98,'X9'!$B:$AO,6,FALSE)),(IF($X$1=10,(VLOOKUP(B98,'X10'!$B:$AO,6,FALSE)),(IF($X$1=11,(VLOOKUP(B98,'X11'!$B:$AO,6,FALSE)),(IF($X$1=12,(VLOOKUP(B98,'X12'!$B:$AO,6,FALSE)),(VLOOKUP(B98,'X13'!$B:$AO,6,FALSE))))))))))))))))))))))))))=$V$1," ",(IF($X$1=1,(VLOOKUP(B98,'X1'!$B:$AO,6,FALSE)),(IF($X$1=2,(VLOOKUP(B98,'X2'!$B:$AO,6,FALSE)),(IF($X$1=3,(VLOOKUP(B98,'X3'!$B:$AO,6,FALSE)),(IF($X$1=4,(VLOOKUP(B98,'X4'!$B:$AO,6,FALSE)),(IF($X$1=5,(VLOOKUP(B98,'X5'!$B:$AO,6,FALSE)),(IF($X$1=6,(VLOOKUP(B98,'X6'!$B:$AO,6,FALSE)),(IF($X$1=7,(VLOOKUP(B98,'X7'!$B:$AO,6,FALSE)),(IF($X$1=8,(VLOOKUP(B98,'X8'!$B:$AO,6,FALSE)),(IF($X$1=9,(VLOOKUP(B98,'X9'!$B:$AO,6,FALSE)),(IF($X$1=10,(VLOOKUP(B98,'X10'!$B:$AO,6,FALSE)),(IF($X$1=11,(VLOOKUP(B98,'X11'!$B:$AO,6,FALSE)),(IF($X$1=12,(VLOOKUP(B98,'X12'!$B:$AO,6,FALSE)),(VLOOKUP(B98,'X13'!$B:$AO,6,FALSE))))))))))))))))))))))))))))=TRUE," ",(IF((IF($X$1=1,(VLOOKUP(B98,'X1'!$B:$AO,6,FALSE)),(IF($X$1=2,(VLOOKUP(B98,'X2'!$B:$AO,6,FALSE)),(IF($X$1=3,(VLOOKUP(B98,'X3'!$B:$AO,6,FALSE)),(IF($X$1=4,(VLOOKUP(B98,'X4'!$B:$AO,6,FALSE)),(IF($X$1=5,(VLOOKUP(B98,'X5'!$B:$AO,6,FALSE)),(IF($X$1=6,(VLOOKUP(B98,'X6'!$B:$AO,6,FALSE)),(IF($X$1=7,(VLOOKUP(B98,'X7'!$B:$AO,6,FALSE)),(IF($X$1=8,(VLOOKUP(B98,'X8'!$B:$AO,6,FALSE)),(IF($X$1=9,(VLOOKUP(B98,'X9'!$B:$AO,6,FALSE)),(IF($X$1=10,(VLOOKUP(B98,'X10'!$B:$AO,6,FALSE)),(IF($X$1=11,(VLOOKUP(B98,'X11'!$B:$AO,6,FALSE)),(IF($X$1=12,(VLOOKUP(B98,'X12'!$B:$AO,6,FALSE)),(VLOOKUP(B98,'X13'!$B:$AO,6,FALSE))))))))))))))))))))))))))=$V$1," ",(IF($X$1=1,(VLOOKUP(B98,'X1'!$B:$AO,6,FALSE)),(IF($X$1=2,(VLOOKUP(B98,'X2'!$B:$AO,6,FALSE)),(IF($X$1=3,(VLOOKUP(B98,'X3'!$B:$AO,6,FALSE)),(IF($X$1=4,(VLOOKUP(B98,'X4'!$B:$AO,6,FALSE)),(IF($X$1=5,(VLOOKUP(B98,'X5'!$B:$AO,6,FALSE)),(IF($X$1=6,(VLOOKUP(B98,'X6'!$B:$AO,6,FALSE)),(IF($X$1=7,(VLOOKUP(B98,'X7'!$B:$AO,6,FALSE)),(IF($X$1=8,(VLOOKUP(B98,'X8'!$B:$AO,6,FALSE)),(IF($X$1=9,(VLOOKUP(B98,'X9'!$B:$AO,6,FALSE)),(IF($X$1=10,(VLOOKUP(B98,'X10'!$B:$AO,6,FALSE)),(IF($X$1=11,(VLOOKUP(B98,'X11'!$B:$AO,6,FALSE)),(IF($X$1=12,(VLOOKUP(B98,'X12'!$B:$AO,6,FALSE)),(VLOOKUP(B98,'X13'!$B:$AO,6,FALSE)))))))))))))))))))))))))))))</f>
        <v xml:space="preserve"> </v>
      </c>
      <c r="G98" s="182" t="str">
        <f ca="1">IF(ISERROR(IF($X$1=1,(VLOOKUP(B98,'X1'!$B:$AZ,44,FALSE)),IF($X$1=2,(VLOOKUP(B98,'X2'!$B:$AZ,44,FALSE)),IF($X$1=3,(VLOOKUP(B98,'X3'!$B:$AZ,44,FALSE)),IF($X$1=4,(VLOOKUP(B98,'X4'!$B:$AZ,44,FALSE)),IF($X$1=5,(VLOOKUP(B98,'X5'!$B:$AZ,44,FALSE)),IF($X$1=6,(VLOOKUP(B98,'X6'!$B:$AZ,44,FALSE)),IF($X$1=7,(VLOOKUP(B98,'X7'!$B:$AZ,44,FALSE)),IF($X$1=8,(VLOOKUP(B98,'X8'!$B:$AZ,44,FALSE)),IF($X$1=9,(VLOOKUP(B98,'X9'!$B:$AZ,44,FALSE)),IF($X$1=10,(VLOOKUP(B98,'X10'!$B:$AZ,44,FALSE)),IF($X$1=11,(VLOOKUP(B98,'X11'!$B:$AZ,44,FALSE)),IF($X$1=12,(VLOOKUP(B98,'X12'!$B:$AZ,44,FALSE)),IF($X$1=13,(VLOOKUP(B98,'X13'!$B:$AZ,44,FALSE)),"B"))))))))))))))=TRUE," ",(IF($X$1=1,(VLOOKUP(B98,'X1'!$B:$AZ,44,FALSE)),IF($X$1=2,(VLOOKUP(B98,'X2'!$B:$AZ,44,FALSE)),IF($X$1=3,(VLOOKUP(B98,'X3'!$B:$AZ,44,FALSE)),IF($X$1=4,(VLOOKUP(B98,'X4'!$B:$AZ,44,FALSE)),IF($X$1=5,(VLOOKUP(B98,'X5'!$B:$AZ,44,FALSE)),IF($X$1=6,(VLOOKUP(B98,'X6'!$B:$AZ,44,FALSE)),IF($X$1=7,(VLOOKUP(B98,'X7'!$B:$AZ,44,FALSE)),IF($X$1=8,(VLOOKUP(B98,'X8'!$B:$AZ,44,FALSE)),IF($X$1=9,(VLOOKUP(B98,'X9'!$B:$AZ,44,FALSE)),IF($X$1=10,(VLOOKUP(B98,'X10'!$B:$AZ,44,FALSE)),IF($X$1=11,(VLOOKUP(B98,'X11'!$B:$AZ,44,FALSE)),IF($X$1=12,(VLOOKUP(B98,'X12'!$B:$AZ,44,FALSE)),IF($X$1=13,(VLOOKUP(B98,'X13'!$B:$AZ,44,FALSE)),"B")))))))))))))))</f>
        <v xml:space="preserve"> </v>
      </c>
      <c r="H98" s="182" t="str">
        <f ca="1">IF(ISERROR(IF($X$1=1,(VLOOKUP(B98,'X1'!$B:$AZ,8,FALSE)),IF($X$1=2,(VLOOKUP(B98,'X2'!$B:$AZ,8,FALSE)),IF($X$1=3,(VLOOKUP(B98,'X3'!$B:$AZ,8,FALSE)),IF($X$1=4,(VLOOKUP(B98,'X4'!$B:$AZ,8,FALSE)),IF($X$1=5,(VLOOKUP(B98,'X5'!$B:$AZ,8,FALSE)),IF($X$1=6,(VLOOKUP(B98,'X6'!$B:$AZ,8,FALSE)),IF($X$1=7,(VLOOKUP(B98,'X7'!$B:$AZ,8,FALSE)),IF($X$1=8,(VLOOKUP(B98,'X8'!$B:$AZ,8,FALSE)),IF($X$1=9,(VLOOKUP(B98,'X9'!$B:$AZ,8,FALSE)),IF($X$1=10,(VLOOKUP(B98,'X10'!$B:$AZ,8,FALSE)),IF($X$1=11,(VLOOKUP(B98,'X11'!$B:$AZ,8,FALSE)),IF($X$1=12,(VLOOKUP(B98,'X12'!$B:$AZ,8,FALSE)),IF($X$1=13,(VLOOKUP(B98,'X13'!$B:$AZ,8,FALSE)),"B"))))))))))))))=TRUE," ",(IF($X$1=1,(VLOOKUP(B98,'X1'!$B:$AZ,8,FALSE)),IF($X$1=2,(VLOOKUP(B98,'X2'!$B:$AZ,8,FALSE)),IF($X$1=3,(VLOOKUP(B98,'X3'!$B:$AZ,8,FALSE)),IF($X$1=4,(VLOOKUP(B98,'X4'!$B:$AZ,8,FALSE)),IF($X$1=5,(VLOOKUP(B98,'X5'!$B:$AZ,8,FALSE)),IF($X$1=6,(VLOOKUP(B98,'X6'!$B:$AZ,8,FALSE)),IF($X$1=7,(VLOOKUP(B98,'X7'!$B:$AZ,8,FALSE)),IF($X$1=8,(VLOOKUP(B98,'X8'!$B:$AZ,8,FALSE)),IF($X$1=9,(VLOOKUP(B98,'X9'!$B:$AZ,8,FALSE)),IF($X$1=10,(VLOOKUP(B98,'X10'!$B:$AZ,8,FALSE)),IF($X$1=11,(VLOOKUP(B98,'X11'!$B:$AZ,8,FALSE)),IF($X$1=12,(VLOOKUP(B98,'X12'!$B:$AZ,8,FALSE)),IF($X$1=13,(VLOOKUP(B98,'X13'!$B:$AZ,8,FALSE)),"B")))))))))))))))</f>
        <v xml:space="preserve"> </v>
      </c>
      <c r="I98" s="183" t="str">
        <f ca="1">IF(ISERROR(IF($X$1=1,(VLOOKUP(B98,'X1'!$B:$AZ,2,FALSE)),IF($X$1=2,(VLOOKUP(B98,'X2'!$B:$AZ,2,FALSE)),IF($X$1=3,(VLOOKUP(B98,'X3'!$B:$AZ,2,FALSE)),IF($X$1=4,(VLOOKUP(B98,'X4'!$B:$AZ,2,FALSE)),IF($X$1=5,(VLOOKUP(B98,'X5'!$B:$AZ,2,FALSE)),IF($X$1=6,(VLOOKUP(B98,'X6'!$B:$AZ,2,FALSE)),IF($X$1=7,(VLOOKUP(B98,'X7'!$B:$AZ,2,FALSE)),IF($X$1=8,(VLOOKUP(B98,'X8'!$B:$AZ,2,FALSE)),IF($X$1=9,(VLOOKUP(B98,'X9'!$B:$AZ,2,FALSE)),IF($X$1=10,(VLOOKUP(B98,'X10'!$B:$AZ,2,FALSE)),IF($X$1=11,(VLOOKUP(B98,'X11'!$B:$AZ,2,FALSE)),IF($X$1=12,(VLOOKUP(B98,'X12'!$B:$AZ,2,FALSE)),IF($X$1=13,(VLOOKUP(B98,'X13'!$B:$AZ,2,FALSE)),"B"))))))))))))))=TRUE," ",(IF($X$1=1,(VLOOKUP(B98,'X1'!$B:$AZ,2,FALSE)),IF($X$1=2,(VLOOKUP(B98,'X2'!$B:$AZ,2,FALSE)),IF($X$1=3,(VLOOKUP(B98,'X3'!$B:$AZ,2,FALSE)),IF($X$1=4,(VLOOKUP(B98,'X4'!$B:$AZ,2,FALSE)),IF($X$1=5,(VLOOKUP(B98,'X5'!$B:$AZ,2,FALSE)),IF($X$1=6,(VLOOKUP(B98,'X6'!$B:$AZ,2,FALSE)),IF($X$1=7,(VLOOKUP(B98,'X7'!$B:$AZ,2,FALSE)),IF($X$1=8,(VLOOKUP(B98,'X8'!$B:$AZ,2,FALSE)),IF($X$1=9,(VLOOKUP(B98,'X9'!$B:$AZ,2,FALSE)),IF($X$1=10,(VLOOKUP(B98,'X10'!$B:$AZ,2,FALSE)),IF($X$1=11,(VLOOKUP(B98,'X11'!$B:$AZ,2,FALSE)),IF($X$1=12,(VLOOKUP(B98,'X12'!$B:$AZ,2,FALSE)),IF($X$1=13,(VLOOKUP(B98,'X13'!$B:$AZ,2,FALSE)),"B")))))))))))))))</f>
        <v xml:space="preserve"> </v>
      </c>
      <c r="J98" s="183" t="str">
        <f ca="1">IF(ISERROR(IF($X$1=1,(VLOOKUP(B98,'X1'!$B:$AZ,3,FALSE)),IF($X$1=2,(VLOOKUP(B98,'X2'!$B:$AZ,3,FALSE)),IF($X$1=3,(VLOOKUP(B98,'X3'!$B:$AZ,3,FALSE)),IF($X$1=4,(VLOOKUP(B98,'X4'!$B:$AZ,3,FALSE)),IF($X$1=5,(VLOOKUP(B98,'X5'!$B:$AZ,3,FALSE)),IF($X$1=6,(VLOOKUP(B98,'X6'!$B:$AZ,3,FALSE)),IF($X$1=7,(VLOOKUP(B98,'X7'!$B:$AZ,3,FALSE)),IF($X$1=8,(VLOOKUP(B98,'X8'!$B:$AZ,3,FALSE)),IF($X$1=9,(VLOOKUP(B98,'X9'!$B:$AZ,3,FALSE)),IF($X$1=10,(VLOOKUP(B98,'X10'!$B:$AZ,3,FALSE)),IF($X$1=11,(VLOOKUP(B98,'X11'!$B:$AZ,3,FALSE)),IF($X$1=12,(VLOOKUP(B98,'X12'!$B:$AZ,3,FALSE)),IF($X$1=13,(VLOOKUP(B98,'X13'!$B:$AZ,3,FALSE)),"B"))))))))))))))=TRUE," ",(IF($X$1=1,(VLOOKUP(B98,'X1'!$B:$AZ,3,FALSE)),IF($X$1=2,(VLOOKUP(B98,'X2'!$B:$AZ,3,FALSE)),IF($X$1=3,(VLOOKUP(B98,'X3'!$B:$AZ,3,FALSE)),IF($X$1=4,(VLOOKUP(B98,'X4'!$B:$AZ,3,FALSE)),IF($X$1=5,(VLOOKUP(B98,'X5'!$B:$AZ,3,FALSE)),IF($X$1=6,(VLOOKUP(B98,'X6'!$B:$AZ,3,FALSE)),IF($X$1=7,(VLOOKUP(B98,'X7'!$B:$AZ,3,FALSE)),IF($X$1=8,(VLOOKUP(B98,'X8'!$B:$AZ,3,FALSE)),IF($X$1=9,(VLOOKUP(B98,'X9'!$B:$AZ,3,FALSE)),IF($X$1=10,(VLOOKUP(B98,'X10'!$B:$AZ,3,FALSE)),IF($X$1=11,(VLOOKUP(B98,'X11'!$B:$AZ,3,FALSE)),IF($X$1=12,(VLOOKUP(B98,'X12'!$B:$AZ,3,FALSE)),IF($X$1=13,(VLOOKUP(B98,'X13'!$B:$AZ,3,FALSE)),"B")))))))))))))))</f>
        <v xml:space="preserve"> </v>
      </c>
      <c r="K98" s="183" t="str">
        <f ca="1">IF(ISERROR(IF($X$1=1,(VLOOKUP(B98,'X1'!$B:$AZ,5,FALSE)),IF($X$1=2,(VLOOKUP(B98,'X2'!$B:$AZ,5,FALSE)),IF($X$1=3,(VLOOKUP(B98,'X3'!$B:$AZ,5,FALSE)),IF($X$1=4,(VLOOKUP(B98,'X4'!$B:$AZ,5,FALSE)),IF($X$1=5,(VLOOKUP(B98,'X5'!$B:$AZ,5,FALSE)),IF($X$1=6,(VLOOKUP(B98,'X6'!$B:$AZ,5,FALSE)),IF($X$1=7,(VLOOKUP(B98,'X7'!$B:$AZ,5,FALSE)),IF($X$1=8,(VLOOKUP(B98,'X8'!$B:$AZ,5,FALSE)),IF($X$1=9,(VLOOKUP(B98,'X9'!$B:$AZ,5,FALSE)),IF($X$1=10,(VLOOKUP(B98,'X10'!$B:$AZ,5,FALSE)),IF($X$1=11,(VLOOKUP(B98,'X11'!$B:$AZ,5,FALSE)),IF($X$1=12,(VLOOKUP(B98,'X12'!$B:$AZ,5,FALSE)),IF($X$1=13,(VLOOKUP(B98,'X13'!$B:$AZ,5,FALSE)),"B"))))))))))))))=TRUE," ",(IF($X$1=1,(VLOOKUP(B98,'X1'!$B:$AZ,5,FALSE)),IF($X$1=2,(VLOOKUP(B98,'X2'!$B:$AZ,5,FALSE)),IF($X$1=3,(VLOOKUP(B98,'X3'!$B:$AZ,5,FALSE)),IF($X$1=4,(VLOOKUP(B98,'X4'!$B:$AZ,5,FALSE)),IF($X$1=5,(VLOOKUP(B98,'X5'!$B:$AZ,5,FALSE)),IF($X$1=6,(VLOOKUP(B98,'X6'!$B:$AZ,5,FALSE)),IF($X$1=7,(VLOOKUP(B98,'X7'!$B:$AZ,5,FALSE)),IF($X$1=8,(VLOOKUP(B98,'X8'!$B:$AZ,5,FALSE)),IF($X$1=9,(VLOOKUP(B98,'X9'!$B:$AZ,5,FALSE)),IF($X$1=10,(VLOOKUP(B98,'X10'!$B:$AZ,5,FALSE)),IF($X$1=11,(VLOOKUP(B98,'X11'!$B:$AZ,5,FALSE)),IF($X$1=12,(VLOOKUP(B98,'X12'!$B:$AZ,5,FALSE)),IF($X$1=13,(VLOOKUP(B98,'X13'!$B:$AZ,5,FALSE)),"B")))))))))))))))</f>
        <v xml:space="preserve"> </v>
      </c>
      <c r="L98" s="184" t="str">
        <f ca="1">IF(ISERROR(IF($X$1=1,(VLOOKUP(B98,'X1'!$B:$AZ,9,FALSE)),IF($X$1=2,(VLOOKUP(B98,'X2'!$B:$AZ,9,FALSE)),IF($X$1=3,(VLOOKUP(B98,'X3'!$B:$AZ,9,FALSE)),IF($X$1=4,(VLOOKUP(B98,'X4'!$B:$AZ,9,FALSE)),IF($X$1=5,(VLOOKUP(B98,'X5'!$B:$AZ,9,FALSE)),IF($X$1=6,(VLOOKUP(B98,'X6'!$B:$AZ,9,FALSE)),IF($X$1=7,(VLOOKUP(B98,'X7'!$B:$AZ,9,FALSE)),IF($X$1=8,(VLOOKUP(B98,'X8'!$B:$AZ,9,FALSE)),IF($X$1=9,(VLOOKUP(B98,'X9'!$B:$AZ,9,FALSE)),IF($X$1=10,(VLOOKUP(B98,'X10'!$B:$AZ,9,FALSE)),IF($X$1=11,(VLOOKUP(B98,'X11'!$B:$AZ,9,FALSE)),IF($X$1=12,(VLOOKUP(B98,'X12'!$B:$AZ,9,FALSE)),IF($X$1=13,(VLOOKUP(B98,'X13'!$B:$AZ,9,FALSE)),"B"))))))))))))))=TRUE," ",(IF($X$1=1,(VLOOKUP(B98,'X1'!$B:$AZ,9,FALSE)),IF($X$1=2,(VLOOKUP(B98,'X2'!$B:$AZ,9,FALSE)),IF($X$1=3,(VLOOKUP(B98,'X3'!$B:$AZ,9,FALSE)),IF($X$1=4,(VLOOKUP(B98,'X4'!$B:$AZ,9,FALSE)),IF($X$1=5,(VLOOKUP(B98,'X5'!$B:$AZ,9,FALSE)),IF($X$1=6,(VLOOKUP(B98,'X6'!$B:$AZ,9,FALSE)),IF($X$1=7,(VLOOKUP(B98,'X7'!$B:$AZ,9,FALSE)),IF($X$1=8,(VLOOKUP(B98,'X8'!$B:$AZ,9,FALSE)),IF($X$1=9,(VLOOKUP(B98,'X9'!$B:$AZ,9,FALSE)),IF($X$1=10,(VLOOKUP(B98,'X10'!$B:$AZ,9,FALSE)),IF($X$1=11,(VLOOKUP(B98,'X11'!$B:$AZ,9,FALSE)),IF($X$1=12,(VLOOKUP(B98,'X12'!$B:$AZ,9,FALSE)),IF($X$1=13,(VLOOKUP(B98,'X13'!$B:$AZ,9,FALSE)),"B")))))))))))))))</f>
        <v xml:space="preserve"> </v>
      </c>
      <c r="M98" s="184" t="str">
        <f ca="1">IF(ISERROR(IF($X$1=1,(VLOOKUP(B98,'X1'!$B:$AZ,10,FALSE)),IF($X$1=2,(VLOOKUP(B98,'X2'!$B:$AZ,10,FALSE)),IF($X$1=3,(VLOOKUP(B98,'X3'!$B:$AZ,10,FALSE)),IF($X$1=4,(VLOOKUP(B98,'X4'!$B:$AZ,10,FALSE)),IF($X$1=5,(VLOOKUP(B98,'X5'!$B:$AZ,10,FALSE)),IF($X$1=6,(VLOOKUP(B98,'X6'!$B:$AZ,10,FALSE)),IF($X$1=7,(VLOOKUP(B98,'X7'!$B:$AZ,10,FALSE)),IF($X$1=8,(VLOOKUP(B98,'X8'!$B:$AZ,10,FALSE)),IF($X$1=9,(VLOOKUP(B98,'X9'!$B:$AZ,10,FALSE)),IF($X$1=10,(VLOOKUP(B98,'X10'!$B:$AZ,10,FALSE)),IF($X$1=11,(VLOOKUP(B98,'X11'!$B:$AZ,10,FALSE)),IF($X$1=12,(VLOOKUP(B98,'X12'!$B:$AZ,10,FALSE)),IF($X$1=13,(VLOOKUP(B98,'X13'!$B:$AZ,10,FALSE)),"B"))))))))))))))=TRUE," ",(IF($X$1=1,(VLOOKUP(B98,'X1'!$B:$AZ,10,FALSE)),IF($X$1=2,(VLOOKUP(B98,'X2'!$B:$AZ,10,FALSE)),IF($X$1=3,(VLOOKUP(B98,'X3'!$B:$AZ,10,FALSE)),IF($X$1=4,(VLOOKUP(B98,'X4'!$B:$AZ,10,FALSE)),IF($X$1=5,(VLOOKUP(B98,'X5'!$B:$AZ,10,FALSE)),IF($X$1=6,(VLOOKUP(B98,'X6'!$B:$AZ,10,FALSE)),IF($X$1=7,(VLOOKUP(B98,'X7'!$B:$AZ,10,FALSE)),IF($X$1=8,(VLOOKUP(B98,'X8'!$B:$AZ,10,FALSE)),IF($X$1=9,(VLOOKUP(B98,'X9'!$B:$AZ,10,FALSE)),IF($X$1=10,(VLOOKUP(B98,'X10'!$B:$AZ,10,FALSE)),IF($X$1=11,(VLOOKUP(B98,'X11'!$B:$AZ,10,FALSE)),IF($X$1=12,(VLOOKUP(B98,'X12'!$B:$AZ,10,FALSE)),IF($X$1=13,(VLOOKUP(B98,'X13'!$B:$AZ,10,FALSE)),"B")))))))))))))))</f>
        <v xml:space="preserve"> </v>
      </c>
      <c r="N98" s="185" t="str">
        <f ca="1">IF(ISERROR(IF($X$1=1,(VLOOKUP(B98,'X1'!$B:$AZ,45,FALSE)),IF($X$1=2,(VLOOKUP(B98,'X2'!$B:$AZ,45,FALSE)),IF($X$1=3,(VLOOKUP(B98,'X3'!$B:$AZ,45,FALSE)),IF($X$1=4,(VLOOKUP(B98,'X4'!$B:$AZ,45,FALSE)),IF($X$1=5,(VLOOKUP(B98,'X5'!$B:$AZ,45,FALSE)),IF($X$1=6,(VLOOKUP(B98,'X6'!$B:$AZ,45,FALSE)),IF($X$1=7,(VLOOKUP(B98,'X7'!$B:$AZ,45,FALSE)),IF($X$1=8,(VLOOKUP(B98,'X8'!$B:$AZ,45,FALSE)),IF($X$1=9,(VLOOKUP(B98,'X9'!$B:$AZ,45,FALSE)),IF($X$1=10,(VLOOKUP(B98,'X10'!$B:$AZ,45,FALSE)),IF($X$1=11,(VLOOKUP(B98,'X11'!$B:$AZ,45,FALSE)),IF($X$1=12,(VLOOKUP(B98,'X12'!$B:$AZ,45,FALSE)),IF($X$1=13,(VLOOKUP(B98,'X13'!$B:$AZ,45,FALSE)),"B"))))))))))))))=TRUE," ",(IF($X$1=1,(VLOOKUP(B98,'X1'!$B:$AZ,45,FALSE)),IF($X$1=2,(VLOOKUP(B98,'X2'!$B:$AZ,45,FALSE)),IF($X$1=3,(VLOOKUP(B98,'X3'!$B:$AZ,45,FALSE)),IF($X$1=4,(VLOOKUP(B98,'X4'!$B:$AZ,45,FALSE)),IF($X$1=5,(VLOOKUP(B98,'X5'!$B:$AZ,45,FALSE)),IF($X$1=6,(VLOOKUP(B98,'X6'!$B:$AZ,45,FALSE)),IF($X$1=7,(VLOOKUP(B98,'X7'!$B:$AZ,45,FALSE)),IF($X$1=8,(VLOOKUP(B98,'X8'!$B:$AZ,45,FALSE)),IF($X$1=9,(VLOOKUP(B98,'X9'!$B:$AZ,45,FALSE)),IF($X$1=10,(VLOOKUP(B98,'X10'!$B:$AZ,45,FALSE)),IF($X$1=11,(VLOOKUP(B98,'X11'!$B:$AZ,45,FALSE)),IF($X$1=12,(VLOOKUP(B98,'X12'!$B:$AZ,45,FALSE)),IF($X$1=13,(VLOOKUP(B98,'X13'!$B:$AZ,45,FALSE)),"B")))))))))))))))</f>
        <v xml:space="preserve"> </v>
      </c>
      <c r="O98" s="184" t="str">
        <f ca="1">IF(ISERROR(IF($X$1=1,(VLOOKUP(B98,'X1'!$B:$AZ,11,FALSE)),IF($X$1=2,(VLOOKUP(B98,'X2'!$B:$AZ,11,FALSE)),IF($X$1=3,(VLOOKUP(B98,'X3'!$B:$AZ,11,FALSE)),IF($X$1=4,(VLOOKUP(B98,'X4'!$B:$AZ,11,FALSE)),IF($X$1=5,(VLOOKUP(B98,'X5'!$B:$AZ,11,FALSE)),IF($X$1=6,(VLOOKUP(B98,'X6'!$B:$AZ,11,FALSE)),IF($X$1=7,(VLOOKUP(B98,'X7'!$B:$AZ,11,FALSE)),IF($X$1=8,(VLOOKUP(B98,'X8'!$B:$AZ,11,FALSE)),IF($X$1=9,(VLOOKUP(B98,'X9'!$B:$AZ,11,FALSE)),IF($X$1=10,(VLOOKUP(B98,'X10'!$B:$AZ,11,FALSE)),IF($X$1=11,(VLOOKUP(B98,'X11'!$B:$AZ,11,FALSE)),IF($X$1=12,(VLOOKUP(B98,'X12'!$B:$AZ,11,FALSE)),IF($X$1=13,(VLOOKUP(B98,'X13'!$B:$AZ,11,FALSE)),"B"))))))))))))))=TRUE," ",(IF($X$1=1,(VLOOKUP(B98,'X1'!$B:$AZ,11,FALSE)),IF($X$1=2,(VLOOKUP(B98,'X2'!$B:$AZ,11,FALSE)),IF($X$1=3,(VLOOKUP(B98,'X3'!$B:$AZ,11,FALSE)),IF($X$1=4,(VLOOKUP(B98,'X4'!$B:$AZ,11,FALSE)),IF($X$1=5,(VLOOKUP(B98,'X5'!$B:$AZ,11,FALSE)),IF($X$1=6,(VLOOKUP(B98,'X6'!$B:$AZ,11,FALSE)),IF($X$1=7,(VLOOKUP(B98,'X7'!$B:$AZ,11,FALSE)),IF($X$1=8,(VLOOKUP(B98,'X8'!$B:$AZ,11,FALSE)),IF($X$1=9,(VLOOKUP(B98,'X9'!$B:$AZ,11,FALSE)),IF($X$1=10,(VLOOKUP(B98,'X10'!$B:$AZ,11,FALSE)),IF($X$1=11,(VLOOKUP(B98,'X11'!$B:$AZ,11,FALSE)),IF($X$1=12,(VLOOKUP(B98,'X12'!$B:$AZ,11,FALSE)),IF($X$1=13,(VLOOKUP(B98,'X13'!$B:$AZ,11,FALSE)),"B")))))))))))))))</f>
        <v xml:space="preserve"> </v>
      </c>
      <c r="P98" s="184" t="str">
        <f ca="1">IF(ISERROR(IF($X$1=1,(VLOOKUP(B98,'X1'!$B:$AZ,12,FALSE)),IF($X$1=2,(VLOOKUP(B98,'X2'!$B:$AZ,12,FALSE)),IF($X$1=3,(VLOOKUP(B98,'X3'!$B:$AZ,12,FALSE)),IF($X$1=4,(VLOOKUP(B98,'X4'!$B:$AZ,12,FALSE)),IF($X$1=5,(VLOOKUP(B98,'X5'!$B:$AZ,12,FALSE)),IF($X$1=6,(VLOOKUP(B98,'X6'!$B:$AZ,12,FALSE)),IF($X$1=7,(VLOOKUP(B98,'X7'!$B:$AZ,12,FALSE)),IF($X$1=8,(VLOOKUP(B98,'X8'!$B:$AZ,12,FALSE)),IF($X$1=9,(VLOOKUP(B98,'X9'!$B:$AZ,12,FALSE)),IF($X$1=10,(VLOOKUP(B98,'X10'!$B:$AZ,12,FALSE)),IF($X$1=11,(VLOOKUP(B98,'X11'!$B:$AZ,12,FALSE)),IF($X$1=12,(VLOOKUP(B98,'X12'!$B:$AZ,12,FALSE)),IF($X$1=13,(VLOOKUP(B98,'X13'!$B:$AZ,12,FALSE)),"B"))))))))))))))=TRUE," ",(IF($X$1=1,(VLOOKUP(B98,'X1'!$B:$AZ,12,FALSE)),IF($X$1=2,(VLOOKUP(B98,'X2'!$B:$AZ,12,FALSE)),IF($X$1=3,(VLOOKUP(B98,'X3'!$B:$AZ,12,FALSE)),IF($X$1=4,(VLOOKUP(B98,'X4'!$B:$AZ,12,FALSE)),IF($X$1=5,(VLOOKUP(B98,'X5'!$B:$AZ,12,FALSE)),IF($X$1=6,(VLOOKUP(B98,'X6'!$B:$AZ,12,FALSE)),IF($X$1=7,(VLOOKUP(B98,'X7'!$B:$AZ,12,FALSE)),IF($X$1=8,(VLOOKUP(B98,'X8'!$B:$AZ,12,FALSE)),IF($X$1=9,(VLOOKUP(B98,'X9'!$B:$AZ,12,FALSE)),IF($X$1=10,(VLOOKUP(B98,'X10'!$B:$AZ,12,FALSE)),IF($X$1=11,(VLOOKUP(B98,'X11'!$B:$AZ,12,FALSE)),IF($X$1=12,(VLOOKUP(B98,'X12'!$B:$AZ,12,FALSE)),IF($X$1=13,(VLOOKUP(B98,'X13'!$B:$AZ,12,FALSE)),"B")))))))))))))))</f>
        <v xml:space="preserve"> </v>
      </c>
      <c r="Q98" s="185" t="str">
        <f ca="1">IF(ISERROR(IF($X$1=1,(VLOOKUP(B98,'X1'!$B:$AZ,46,FALSE)),IF($X$1=2,(VLOOKUP(B98,'X2'!$B:$AZ,46,FALSE)),IF($X$1=3,(VLOOKUP(B98,'X3'!$B:$AZ,46,FALSE)),IF($X$1=4,(VLOOKUP(B98,'X4'!$B:$AZ,46,FALSE)),IF($X$1=5,(VLOOKUP(B98,'X5'!$B:$AZ,46,FALSE)),IF($X$1=6,(VLOOKUP(B98,'X6'!$B:$AZ,46,FALSE)),IF($X$1=7,(VLOOKUP(B98,'X7'!$B:$AZ,46,FALSE)),IF($X$1=8,(VLOOKUP(B98,'X8'!$B:$AZ,46,FALSE)),IF($X$1=9,(VLOOKUP(B98,'X9'!$B:$AZ,46,FALSE)),IF($X$1=10,(VLOOKUP(B98,'X10'!$B:$AZ,46,FALSE)),IF($X$1=11,(VLOOKUP(B98,'X11'!$B:$AZ,46,FALSE)),IF($X$1=12,(VLOOKUP(B98,'X12'!$B:$AZ,46,FALSE)),IF($X$1=13,(VLOOKUP(B98,'X13'!$B:$AZ,46,FALSE)),"B"))))))))))))))=TRUE," ",(IF($X$1=1,(VLOOKUP(B98,'X1'!$B:$AZ,46,FALSE)),IF($X$1=2,(VLOOKUP(B98,'X2'!$B:$AZ,46,FALSE)),IF($X$1=3,(VLOOKUP(B98,'X3'!$B:$AZ,46,FALSE)),IF($X$1=4,(VLOOKUP(B98,'X4'!$B:$AZ,46,FALSE)),IF($X$1=5,(VLOOKUP(B98,'X5'!$B:$AZ,46,FALSE)),IF($X$1=6,(VLOOKUP(B98,'X6'!$B:$AZ,46,FALSE)),IF($X$1=7,(VLOOKUP(B98,'X7'!$B:$AZ,46,FALSE)),IF($X$1=8,(VLOOKUP(B98,'X8'!$B:$AZ,46,FALSE)),IF($X$1=9,(VLOOKUP(B98,'X9'!$B:$AZ,46,FALSE)),IF($X$1=10,(VLOOKUP(B98,'X10'!$B:$AZ,46,FALSE)),IF($X$1=11,(VLOOKUP(B98,'X11'!$B:$AZ,46,FALSE)),IF($X$1=12,(VLOOKUP(B98,'X12'!$B:$AZ,46,FALSE)),IF($X$1=13,(VLOOKUP(B98,'X13'!$B:$AZ,46,FALSE)),"B")))))))))))))))</f>
        <v xml:space="preserve"> </v>
      </c>
      <c r="R98" s="185" t="str">
        <f ca="1">IF(ISERROR(IF($X$1=1,(VLOOKUP(B98,'X1'!$B:$AZ,15,FALSE)),IF($X$1=2,(VLOOKUP(B98,'X2'!$B:$AZ,15,FALSE)),IF($X$1=3,(VLOOKUP(B98,'X3'!$B:$AZ,15,FALSE)),IF($X$1=4,(VLOOKUP(B98,'X4'!$B:$AZ,15,FALSE)),IF($X$1=5,(VLOOKUP(B98,'X5'!$B:$AZ,15,FALSE)),IF($X$1=6,(VLOOKUP(B98,'X6'!$B:$AZ,15,FALSE)),IF($X$1=7,(VLOOKUP(B98,'X7'!$B:$AZ,15,FALSE)),IF($X$1=8,(VLOOKUP(B98,'X8'!$B:$AZ,15,FALSE)),IF($X$1=9,(VLOOKUP(B98,'X9'!$B:$AZ,15,FALSE)),IF($X$1=10,(VLOOKUP(B98,'X10'!$B:$AZ,15,FALSE)),IF($X$1=11,(VLOOKUP(B98,'X11'!$B:$AZ,15,FALSE)),IF($X$1=12,(VLOOKUP(B98,'X12'!$B:$AZ,15,FALSE)),IF($X$1=13,(VLOOKUP(B98,'X13'!$B:$AZ,15,FALSE)),"B"))))))))))))))=TRUE," ",(IF($X$1=1,(VLOOKUP(B98,'X1'!$B:$AZ,15,FALSE)),IF($X$1=2,(VLOOKUP(B98,'X2'!$B:$AZ,15,FALSE)),IF($X$1=3,(VLOOKUP(B98,'X3'!$B:$AZ,15,FALSE)),IF($X$1=4,(VLOOKUP(B98,'X4'!$B:$AZ,15,FALSE)),IF($X$1=5,(VLOOKUP(B98,'X5'!$B:$AZ,15,FALSE)),IF($X$1=6,(VLOOKUP(B98,'X6'!$B:$AZ,15,FALSE)),IF($X$1=7,(VLOOKUP(B98,'X7'!$B:$AZ,15,FALSE)),IF($X$1=8,(VLOOKUP(B98,'X8'!$B:$AZ,15,FALSE)),IF($X$1=9,(VLOOKUP(B98,'X9'!$B:$AZ,15,FALSE)),IF($X$1=10,(VLOOKUP(B98,'X10'!$B:$AZ,15,FALSE)),IF($X$1=11,(VLOOKUP(B98,'X11'!$B:$AZ,15,FALSE)),IF($X$1=12,(VLOOKUP(B98,'X12'!$B:$AZ,15,FALSE)),IF($X$1=13,(VLOOKUP(B98,'X13'!$B:$AZ,15,FALSE)),"B")))))))))))))))</f>
        <v xml:space="preserve"> </v>
      </c>
      <c r="S98" s="185" t="str">
        <f ca="1">IF(ISERROR(IF((IF($X$1=1,(VLOOKUP(B98,'X1'!$B:$AZ,14,FALSE)),(IF($X$1=2,(VLOOKUP(B98,'X2'!$B:$AZ,14,FALSE)),(IF($X$1=3,(VLOOKUP(B98,'X3'!$B:$AZ,14,FALSE)),(IF($X$1=4,(VLOOKUP(B98,'X4'!$B:$AZ,14,FALSE)),(IF($X$1=5,(VLOOKUP(B98,'X5'!$B:$AZ,14,FALSE)),(IF($X$1=6,(VLOOKUP(B98,'X6'!$B:$AZ,14,FALSE)),(IF($X$1=7,(VLOOKUP(B98,'X7'!$B:$AZ,14,FALSE)),(IF($X$1=8,(VLOOKUP(B98,'X8'!$B:$AZ,14,FALSE)),(IF($X$1=9,(VLOOKUP(B98,'X9'!$B:$AZ,14,FALSE)),(IF($X$1=10,(VLOOKUP(B98,'X10'!$B:$AZ,14,FALSE)),(IF($X$1=11,(VLOOKUP(B98,'X11'!$B:$AZ,14,FALSE)),(IF($X$1=12,(VLOOKUP(B98,'X12'!$B:$AZ,14,FALSE)),(VLOOKUP(B98,'X13'!$B:$AZ,14,FALSE))))))))))))))))))))))))))=$V$1," ",(IF($X$1=1,(VLOOKUP(B98,'X1'!$B:$AZ,14,FALSE)),(IF($X$1=2,(VLOOKUP(B98,'X2'!$B:$AZ,14,FALSE)),(IF($X$1=3,(VLOOKUP(B98,'X3'!$B:$AZ,14,FALSE)),(IF($X$1=4,(VLOOKUP(B98,'X4'!$B:$AZ,14,FALSE)),(IF($X$1=5,(VLOOKUP(B98,'X5'!$B:$AZ,14,FALSE)),(IF($X$1=6,(VLOOKUP(B98,'X6'!$B:$AZ,14,FALSE)),(IF($X$1=7,(VLOOKUP(B98,'X7'!$B:$AZ,14,FALSE)),(IF($X$1=8,(VLOOKUP(B98,'X8'!$B:$AZ,14,FALSE)),(IF($X$1=9,(VLOOKUP(B98,'X9'!$B:$AZ,14,FALSE)),(IF($X$1=10,(VLOOKUP(B98,'X10'!$B:$AZ,14,FALSE)),(IF($X$1=11,(VLOOKUP(B98,'X11'!$B:$AZ,14,FALSE)),(IF($X$1=12,(VLOOKUP(B98,'X12'!$B:$AZ,14,FALSE)),(VLOOKUP(B98,'X13'!$B:$AZ,14,FALSE))))))))))))))))))))))))))))=TRUE," ",(IF((IF($X$1=1,(VLOOKUP(B98,'X1'!$B:$AZ,14,FALSE)),(IF($X$1=2,(VLOOKUP(B98,'X2'!$B:$AZ,14,FALSE)),(IF($X$1=3,(VLOOKUP(B98,'X3'!$B:$AZ,14,FALSE)),(IF($X$1=4,(VLOOKUP(B98,'X4'!$B:$AZ,14,FALSE)),(IF($X$1=5,(VLOOKUP(B98,'X5'!$B:$AZ,14,FALSE)),(IF($X$1=6,(VLOOKUP(B98,'X6'!$B:$AZ,14,FALSE)),(IF($X$1=7,(VLOOKUP(B98,'X7'!$B:$AZ,14,FALSE)),(IF($X$1=8,(VLOOKUP(B98,'X8'!$B:$AZ,14,FALSE)),(IF($X$1=9,(VLOOKUP(B98,'X9'!$B:$AZ,14,FALSE)),(IF($X$1=10,(VLOOKUP(B98,'X10'!$B:$AZ,14,FALSE)),(IF($X$1=11,(VLOOKUP(B98,'X11'!$B:$AZ,14,FALSE)),(IF($X$1=12,(VLOOKUP(B98,'X12'!$B:$AZ,14,FALSE)),(VLOOKUP(B98,'X13'!$B:$AZ,14,FALSE))))))))))))))))))))))))))=$V$1," ",(IF($X$1=1,(VLOOKUP(B98,'X1'!$B:$AZ,14,FALSE)),(IF($X$1=2,(VLOOKUP(B98,'X2'!$B:$AZ,14,FALSE)),(IF($X$1=3,(VLOOKUP(B98,'X3'!$B:$AZ,14,FALSE)),(IF($X$1=4,(VLOOKUP(B98,'X4'!$B:$AZ,14,FALSE)),(IF($X$1=5,(VLOOKUP(B98,'X5'!$B:$AZ,14,FALSE)),(IF($X$1=6,(VLOOKUP(B98,'X6'!$B:$AZ,14,FALSE)),(IF($X$1=7,(VLOOKUP(B98,'X7'!$B:$AZ,14,FALSE)),(IF($X$1=8,(VLOOKUP(B98,'X8'!$B:$AZ,14,FALSE)),(IF($X$1=9,(VLOOKUP(B98,'X9'!$B:$AZ,14,FALSE)),(IF($X$1=10,(VLOOKUP(B98,'X10'!$B:$AZ,14,FALSE)),(IF($X$1=11,(VLOOKUP(B98,'X11'!$B:$AZ,14,FALSE)),(IF($X$1=12,(VLOOKUP(B98,'X12'!$B:$AZ,14,FALSE)),(VLOOKUP(B98,'X13'!$B:$AZ,14,FALSE)))))))))))))))))))))))))))))</f>
        <v xml:space="preserve"> </v>
      </c>
      <c r="V98" s="43"/>
      <c r="W98" s="43">
        <f t="shared" si="63"/>
        <v>10</v>
      </c>
      <c r="X98" s="43"/>
      <c r="Y98" s="119">
        <f t="shared" ca="1" si="60"/>
        <v>0</v>
      </c>
      <c r="Z98" s="88" t="s">
        <v>149</v>
      </c>
      <c r="AB98" s="42">
        <f t="shared" si="61"/>
        <v>1</v>
      </c>
      <c r="AC98" s="42">
        <f t="shared" si="64"/>
        <v>9</v>
      </c>
      <c r="AD98" s="111" t="str">
        <f>IF((VALUE((RIGHT($AD$89,1))))=0,(Alf!F13),IF((VALUE((RIGHT($AD$89,1))))=1,(Alf!F53),IF(((VALUE((RIGHT($AD$89,1)))))=2,(Alf!F92),IF(((VALUE((RIGHT($AD$89,1)))))=3,(Alf!F130),IF(((VALUE((RIGHT($AD$89,1)))))=4,(Alf!F168),IF(((VALUE((RIGHT($AD$89,1)))))=5,(Alf!F207),"B"))))))</f>
        <v>MGNT RM Equity</v>
      </c>
      <c r="AE98" s="112">
        <f t="shared" ca="1" si="62"/>
        <v>0.18409373335700341</v>
      </c>
      <c r="AF98" s="113" t="str">
        <f>IF(ISERROR(((VLOOKUP(AD98,'X1'!$B:$AO,6,FALSE))/(VLOOKUP(AD98,'X1'!$B:$AO,7,FALSE))-1))=TRUE," ",(((VLOOKUP(AD98,'X1'!$B:$AO,6,FALSE))/(VLOOKUP(AD98,'X1'!$B:$AO,7,FALSE))-1)))</f>
        <v xml:space="preserve"> </v>
      </c>
      <c r="AG98" s="113" t="str">
        <f>IF(ISERROR((((VLOOKUP(AD98,'X1'!$B:$G,2,FALSE))-(VLOOKUP(AD98,'X1'!$B:$G,3,FALSE)))*100)/(VLOOKUP(AD98,'X1'!$B:$G,5,FALSE)))=TRUE," ",((((VLOOKUP(AD98,'X1'!$B:$G,2,FALSE))-(VLOOKUP(AD98,'X1'!$B:$G,3,FALSE)))*100)/(VLOOKUP(AD98,'X1'!$B:$G,5,FALSE))))</f>
        <v xml:space="preserve"> </v>
      </c>
      <c r="AH98" s="113" t="str">
        <f>IF(ISERROR(((VLOOKUP(AD98,'X1'!$B:$AZ,42,FALSE))))=TRUE," ",(((VLOOKUP(AD98,'X1'!$B:$AZ,42,FALSE)))))</f>
        <v xml:space="preserve"> </v>
      </c>
      <c r="AI98" s="113" t="str">
        <f>IF(ISERROR(((VLOOKUP(AD98,'X1'!$B:$AZ,43,FALSE))))=TRUE," ",(((VLOOKUP(AD98,'X1'!$B:$AZ,43,FALSE)))))</f>
        <v xml:space="preserve"> </v>
      </c>
      <c r="AJ98" s="113" t="str">
        <f>IF(ISERROR(((VLOOKUP(AD98,'X1'!$B:$AZ,15,FALSE))))=TRUE," ",(((VLOOKUP(AD98,'X1'!$B:$AZ,15,FALSE)))))</f>
        <v xml:space="preserve"> </v>
      </c>
      <c r="AK98" s="113" t="str">
        <f>IF(ISERROR(((VLOOKUP(AD98,'X1'!$B:$AZ,14,FALSE))))=TRUE," ",(((VLOOKUP(AD98,'X1'!$B:$AZ,14,FALSE)))))</f>
        <v xml:space="preserve"> </v>
      </c>
      <c r="AL98" s="113" t="str">
        <f ca="1">IF(ISERROR(((VLOOKUP(AD98,'X2'!$B:$AO,6,FALSE))/(VLOOKUP(AD98,'X2'!$B:$AO,7,FALSE))-1))=TRUE," ",(((VLOOKUP(AD98,'X2'!$B:$AO,6,FALSE))/(VLOOKUP(AD98,'X2'!$B:$AO,7,FALSE))-1)))</f>
        <v xml:space="preserve"> </v>
      </c>
      <c r="AM98" s="113" t="str">
        <f ca="1">IF(ISERROR((((VLOOKUP(AD98,'X2'!$B:$G,2,FALSE))-(VLOOKUP(AD98,'X2'!$B:$G,3,FALSE)))*100)/(VLOOKUP(AD98,'X2'!$B:$G,5,FALSE)))=TRUE," ",((((VLOOKUP(AD98,'X2'!$B:$G,2,FALSE))-(VLOOKUP(AD98,'X2'!$B:$G,3,FALSE)))*100)/(VLOOKUP(AD98,'X2'!$B:$G,5,FALSE))))</f>
        <v xml:space="preserve"> </v>
      </c>
      <c r="AN98" s="113" t="str">
        <f ca="1">IF(ISERROR(((VLOOKUP(AD98,'X2'!$B:$AZ,42,FALSE))))=TRUE," ",(((VLOOKUP(AD98,'X2'!$B:$AZ,42,FALSE)))))</f>
        <v xml:space="preserve"> </v>
      </c>
      <c r="AO98" s="113" t="str">
        <f ca="1">IF(ISERROR(((VLOOKUP(AD98,'X2'!$B:$AZ,43,FALSE))))=TRUE," ",(((VLOOKUP(AD98,'X2'!$B:$AZ,43,FALSE)))))</f>
        <v xml:space="preserve"> </v>
      </c>
      <c r="AP98" s="113" t="str">
        <f ca="1">IF(ISERROR(((VLOOKUP(AD98,'X2'!$B:$AZ,15,FALSE))))=TRUE," ",(((VLOOKUP(AD98,'X2'!$B:$AZ,15,FALSE)))))</f>
        <v xml:space="preserve"> </v>
      </c>
      <c r="AQ98" s="113" t="str">
        <f ca="1">IF(ISERROR(((VLOOKUP(AD98,'X2'!$B:$AZ,14,FALSE))))=TRUE," ",(((VLOOKUP(AD98,'X2'!$B:$AZ,14,FALSE)))))</f>
        <v xml:space="preserve"> </v>
      </c>
      <c r="AR98" s="113" t="str">
        <f ca="1">IF(ISERROR(((VLOOKUP(AD98,'X3'!$B:$AO,6,FALSE))/(VLOOKUP(AD98,'X3'!$B:$AO,7,FALSE))-1))=TRUE," ",(((VLOOKUP(AD98,'X3'!$B:$AO,6,FALSE))/(VLOOKUP(AD98,'X3'!$B:$AO,7,FALSE))-1)))</f>
        <v xml:space="preserve"> </v>
      </c>
      <c r="AS98" s="113" t="str">
        <f ca="1">IF(ISERROR((((VLOOKUP(AD98,'X3'!$B:$G,2,FALSE))-(VLOOKUP(AD98,'X3'!$B:$G,3,FALSE)))*100)/(VLOOKUP(AD98,'X3'!$B:$G,5,FALSE)))=TRUE," ",((((VLOOKUP(AD98,'X3'!$B:$G,2,FALSE))-(VLOOKUP(AD98,'X3'!$B:$G,3,FALSE)))*100)/(VLOOKUP(AD98,'X3'!$B:$G,5,FALSE))))</f>
        <v xml:space="preserve"> </v>
      </c>
      <c r="AT98" s="113" t="str">
        <f ca="1">IF(ISERROR(((VLOOKUP(AD98,'X3'!$B:$AZ,42,FALSE))))=TRUE," ",(((VLOOKUP(AD98,'X3'!$B:$AZ,42,FALSE)))))</f>
        <v xml:space="preserve"> </v>
      </c>
      <c r="AU98" s="113" t="str">
        <f ca="1">IF(ISERROR(((VLOOKUP(AD98,'X3'!$B:$AZ,43,FALSE))))=TRUE," ",(((VLOOKUP(AD98,'X3'!$B:$AZ,43,FALSE)))))</f>
        <v xml:space="preserve"> </v>
      </c>
      <c r="AV98" s="113" t="str">
        <f ca="1">IF(ISERROR(((VLOOKUP(AD98,'X3'!$B:$AZ,15,FALSE))))=TRUE," ",(((VLOOKUP(AD98,'X3'!$B:$AZ,15,FALSE)))))</f>
        <v xml:space="preserve"> </v>
      </c>
      <c r="AW98" s="113" t="str">
        <f ca="1">IF(ISERROR(((VLOOKUP(AD98,'X3'!$B:$AZ,14,FALSE))))=TRUE," ",(((VLOOKUP(AD98,'X3'!$B:$AZ,14,FALSE)))))</f>
        <v xml:space="preserve"> </v>
      </c>
      <c r="AX98" s="113" t="str">
        <f ca="1">IF(ISERROR(((VLOOKUP(AD98,'X4'!$B:$AO,6,FALSE))/(VLOOKUP(AD98,'X4'!$B:$AO,7,FALSE))-1))=TRUE," ",(((VLOOKUP(AD98,'X4'!$B:$AO,6,FALSE))/(VLOOKUP(AD98,'X4'!$B:$AO,7,FALSE))-1)))</f>
        <v xml:space="preserve"> </v>
      </c>
      <c r="AY98" s="113" t="str">
        <f ca="1">IF(ISERROR((((VLOOKUP(AD98,'X4'!$B:$G,2,FALSE))-(VLOOKUP(AD98,'X4'!$B:$G,3,FALSE)))*100)/(VLOOKUP(AD98,'X4'!$B:$G,5,FALSE)))=TRUE," ",((((VLOOKUP(AD98,'X4'!$B:$G,2,FALSE))-(VLOOKUP(AD98,'X4'!$B:$G,3,FALSE)))*100)/(VLOOKUP(AD98,'X4'!$B:$G,5,FALSE))))</f>
        <v xml:space="preserve"> </v>
      </c>
      <c r="AZ98" s="113" t="str">
        <f ca="1">IF(ISERROR(((VLOOKUP(AD98,'X4'!$B:$AZ,42,FALSE))))=TRUE," ",(((VLOOKUP(AD98,'X4'!$B:$AZ,42,FALSE)))))</f>
        <v xml:space="preserve"> </v>
      </c>
      <c r="BA98" s="113" t="str">
        <f ca="1">IF(ISERROR(((VLOOKUP(AD98,'X4'!$B:$AZ,43,FALSE))))=TRUE," ",(((VLOOKUP(AD98,'X4'!$B:$AZ,43,FALSE)))))</f>
        <v xml:space="preserve"> </v>
      </c>
      <c r="BB98" s="113" t="str">
        <f ca="1">IF(ISERROR(((VLOOKUP(AD98,'X4'!$B:$AZ,15,FALSE))))=TRUE," ",(((VLOOKUP(AD98,'X4'!$B:$AZ,15,FALSE)))))</f>
        <v xml:space="preserve"> </v>
      </c>
      <c r="BC98" s="113" t="str">
        <f ca="1">IF(ISERROR(((VLOOKUP(AD98,'X4'!$B:$AZ,14,FALSE))))=TRUE," ",(((VLOOKUP(AD98,'X4'!$B:$AZ,14,FALSE)))))</f>
        <v xml:space="preserve"> </v>
      </c>
      <c r="BD98" s="113" t="str">
        <f ca="1">IF(ISERROR(((VLOOKUP(AD98,'X5'!$B:$AO,6,FALSE))/(VLOOKUP(AD98,'X5'!$B:$AO,7,FALSE))-1))=TRUE," ",(((VLOOKUP(AD98,'X5'!$B:$AO,6,FALSE))/(VLOOKUP(AD98,'X5'!$B:$AO,7,FALSE))-1)))</f>
        <v xml:space="preserve"> </v>
      </c>
      <c r="BE98" s="113" t="str">
        <f ca="1">IF(ISERROR((((VLOOKUP(AD98,'X5'!$B:$G,2,FALSE))-(VLOOKUP(AD98,'X5'!$B:$G,3,FALSE)))*100)/(VLOOKUP(AD98,'X5'!$B:$G,5,FALSE)))=TRUE," ",((((VLOOKUP(AD98,'X5'!$B:$G,2,FALSE))-(VLOOKUP(AD98,'X5'!$B:$G,3,FALSE)))*100)/(VLOOKUP(AD98,'X5'!$B:$G,5,FALSE))))</f>
        <v xml:space="preserve"> </v>
      </c>
      <c r="BF98" s="113" t="str">
        <f ca="1">IF(ISERROR(((VLOOKUP(AD98,'X5'!$B:$AZ,42,FALSE))))=TRUE," ",(((VLOOKUP(AD98,'X5'!$B:$AZ,42,FALSE)))))</f>
        <v xml:space="preserve"> </v>
      </c>
      <c r="BG98" s="113" t="str">
        <f ca="1">IF(ISERROR(((VLOOKUP(AD98,'X5'!$B:$AZ,43,FALSE))))=TRUE," ",(((VLOOKUP(AD98,'X5'!$B:$AZ,43,FALSE)))))</f>
        <v xml:space="preserve"> </v>
      </c>
      <c r="BH98" s="113" t="str">
        <f ca="1">IF(ISERROR(((VLOOKUP(AD98,'X5'!$B:$AZ,15,FALSE))))=TRUE," ",(((VLOOKUP(AD98,'X5'!$B:$AZ,15,FALSE)))))</f>
        <v xml:space="preserve"> </v>
      </c>
      <c r="BI98" s="113" t="str">
        <f ca="1">IF(ISERROR(((VLOOKUP(AD98,'X5'!$B:$AZ,14,FALSE))))=TRUE," ",(((VLOOKUP(AD98,'X5'!$B:$AZ,14,FALSE)))))</f>
        <v xml:space="preserve"> </v>
      </c>
      <c r="BJ98" s="113" t="str">
        <f ca="1">IF(ISERROR(((VLOOKUP(AD98,'X6'!$B:$AO,6,FALSE))/(VLOOKUP(AD98,'X6'!$B:$AO,7,FALSE))-1))=TRUE," ",(((VLOOKUP(AD98,'X6'!$B:$AO,6,FALSE))/(VLOOKUP(AD98,'X6'!$B:$AO,7,FALSE))-1)))</f>
        <v xml:space="preserve"> </v>
      </c>
      <c r="BK98" s="113" t="str">
        <f ca="1">IF(ISERROR((((VLOOKUP(AD98,'X6'!$B:$G,2,FALSE))-(VLOOKUP(AD98,'X6'!$B:$G,3,FALSE)))*100)/(VLOOKUP(AD98,'X6'!$B:$G,5,FALSE)))=TRUE," ",((((VLOOKUP(AD98,'X6'!$B:$G,2,FALSE))-(VLOOKUP(AD98,'X6'!$B:$G,3,FALSE)))*100)/(VLOOKUP(AD98,'X6'!$B:$G,5,FALSE))))</f>
        <v xml:space="preserve"> </v>
      </c>
      <c r="BL98" s="113" t="str">
        <f ca="1">IF(ISERROR(((VLOOKUP(AD98,'X6'!$B:$AZ,42,FALSE))))=TRUE," ",(((VLOOKUP(AD98,'X6'!$B:$AZ,42,FALSE)))))</f>
        <v xml:space="preserve"> </v>
      </c>
      <c r="BM98" s="113" t="str">
        <f ca="1">IF(ISERROR(((VLOOKUP(AD98,'X6'!$B:$AZ,43,FALSE))))=TRUE," ",(((VLOOKUP(AD98,'X6'!$B:$AZ,43,FALSE)))))</f>
        <v xml:space="preserve"> </v>
      </c>
      <c r="BN98" s="113" t="str">
        <f ca="1">IF(ISERROR(((VLOOKUP(AD98,'X6'!$B:$AZ,15,FALSE))))=TRUE," ",(((VLOOKUP(AD98,'X6'!$B:$AZ,15,FALSE)))))</f>
        <v xml:space="preserve"> </v>
      </c>
      <c r="BO98" s="113" t="str">
        <f ca="1">IF(ISERROR(((VLOOKUP(AD98,'X6'!$B:$AZ,14,FALSE))))=TRUE," ",(((VLOOKUP(AD98,'X6'!$B:$AZ,14,FALSE)))))</f>
        <v xml:space="preserve"> </v>
      </c>
      <c r="BP98" s="42">
        <f ca="1">IF(ISERROR(((VLOOKUP(AD98,'X7'!$B:$AO,6,FALSE))/(VLOOKUP(AD98,'X7'!$B:$AO,7,FALSE))-1))=TRUE," ",(((VLOOKUP(AD98,'X7'!$B:$AO,6,FALSE))/(VLOOKUP(AD98,'X7'!$B:$AO,7,FALSE))-1)))</f>
        <v>0.18409373335700341</v>
      </c>
      <c r="BQ98" s="42">
        <f ca="1">IF(ISERROR((((VLOOKUP(AD98,'X7'!$B:$G,2,FALSE))-(VLOOKUP(AD98,'X7'!$B:$G,3,FALSE)))*100)/(VLOOKUP(AD98,'X7'!$B:$G,5,FALSE)))=TRUE," ",((((VLOOKUP(AD98,'X7'!$B:$G,2,FALSE))-(VLOOKUP(AD98,'X7'!$B:$G,3,FALSE)))*100)/(VLOOKUP(AD98,'X7'!$B:$G,5,FALSE))))</f>
        <v>91.666666666666671</v>
      </c>
      <c r="BR98" s="102">
        <f ca="1">IF(ISERROR(((VLOOKUP(AD98,'X7'!$B:$AZ,42,FALSE))))=TRUE," ",(((VLOOKUP(AD98,'X7'!$B:$AZ,42,FALSE)))))</f>
        <v>17.41566381636498</v>
      </c>
      <c r="BS98" s="102">
        <f ca="1">IF(ISERROR(((VLOOKUP(AD98,'X7'!$B:$AZ,43,FALSE))))=TRUE," ",(((VLOOKUP(AD98,'X7'!$B:$AZ,43,FALSE)))))</f>
        <v>55.130211068727334</v>
      </c>
      <c r="BT98" s="102">
        <f ca="1">IF(ISERROR(((VLOOKUP(AD98,'X7'!$B:$AZ,15,FALSE))))=TRUE," ",(((VLOOKUP(AD98,'X7'!$B:$AZ,15,FALSE)))))</f>
        <v>8.3471507189774545</v>
      </c>
      <c r="BU98" s="102">
        <f ca="1">IF(ISERROR(((VLOOKUP(AD98,'X7'!$B:$AZ,14,FALSE))))=TRUE," ",(((VLOOKUP(AD98,'X7'!$B:$AZ,14,FALSE)))))</f>
        <v>26.500375093773432</v>
      </c>
      <c r="BV98" s="102" t="str">
        <f ca="1">IF(ISERROR(((VLOOKUP(AD98,'X8'!$B:$AO,6,FALSE))/(VLOOKUP(AD98,'X8'!$B:$AO,7,FALSE))-1))=TRUE," ",(((VLOOKUP(AD98,'X8'!$B:$AO,6,FALSE))/(VLOOKUP(AD98,'X8'!$B:$AO,7,FALSE))-1)))</f>
        <v xml:space="preserve"> </v>
      </c>
      <c r="BW98" s="102" t="str">
        <f ca="1">IF(ISERROR((((VLOOKUP(AD98,'X8'!$B:$G,2,FALSE))-(VLOOKUP(AD98,'X8'!$B:$G,3,FALSE)))*100)/(VLOOKUP(AD98,'X8'!$B:$G,5,FALSE)))=TRUE," ",((((VLOOKUP(AD98,'X8'!$B:$G,2,FALSE))-(VLOOKUP(AD98,'X8'!$B:$G,3,FALSE)))*100)/(VLOOKUP(AD98,'X8'!$B:$G,5,FALSE))))</f>
        <v xml:space="preserve"> </v>
      </c>
      <c r="BX98" s="102" t="str">
        <f ca="1">IF(ISERROR(((VLOOKUP(AD98,'X8'!$B:$AZ,42,FALSE))))=TRUE," ",(((VLOOKUP(AD98,'X8'!$B:$AZ,42,FALSE)))))</f>
        <v xml:space="preserve"> </v>
      </c>
      <c r="BY98" s="42" t="str">
        <f ca="1">IF(ISERROR(((VLOOKUP(AD98,'X8'!$B:$AZ,43,FALSE))))=TRUE," ",(((VLOOKUP(AD98,'X8'!$B:$AZ,43,FALSE)))))</f>
        <v xml:space="preserve"> </v>
      </c>
      <c r="BZ98" s="42" t="str">
        <f ca="1">IF(ISERROR(((VLOOKUP(AD98,'X8'!$B:$AZ,15,FALSE))))=TRUE," ",(((VLOOKUP(AD98,'X8'!$B:$AZ,15,FALSE)))))</f>
        <v xml:space="preserve"> </v>
      </c>
      <c r="CA98" s="42" t="str">
        <f ca="1">IF(ISERROR(((VLOOKUP(AD98,'X8'!$B:$AZ,14,FALSE))))=TRUE," ",(((VLOOKUP(AD98,'X8'!$B:$AZ,14,FALSE)))))</f>
        <v xml:space="preserve"> </v>
      </c>
      <c r="CB98" s="42" t="str">
        <f ca="1">IF(ISERROR(((VLOOKUP(AD98,'X9'!$B:$AO,6,FALSE))/(VLOOKUP(AD98,'X9'!$B:$AO,7,FALSE))-1))=TRUE," ",(((VLOOKUP(AD98,'X9'!$B:$AO,6,FALSE))/(VLOOKUP(AD98,'X9'!$B:$AO,7,FALSE))-1)))</f>
        <v xml:space="preserve"> </v>
      </c>
      <c r="CC98" s="42" t="str">
        <f ca="1">IF(ISERROR((((VLOOKUP(AD98,'X9'!$B:$G,2,FALSE))-(VLOOKUP(AD98,'X9'!$B:$G,3,FALSE)))*100)/(VLOOKUP(AD98,'X9'!$B:$G,5,FALSE)))=TRUE," ",((((VLOOKUP(AD98,'X9'!$B:$G,2,FALSE))-(VLOOKUP(AD98,'X9'!$B:$G,3,FALSE)))*100)/(VLOOKUP(AD98,'X9'!$B:$G,5,FALSE))))</f>
        <v xml:space="preserve"> </v>
      </c>
      <c r="CD98" s="42" t="str">
        <f ca="1">IF(ISERROR(((VLOOKUP(AD98,'X9'!$B:$AZ,42,FALSE))))=TRUE," ",(((VLOOKUP(AD98,'X9'!$B:$AZ,42,FALSE)))))</f>
        <v xml:space="preserve"> </v>
      </c>
      <c r="CE98" s="42" t="str">
        <f ca="1">IF(ISERROR(((VLOOKUP(AD98,'X9'!$B:$AZ,43,FALSE))))=TRUE," ",(((VLOOKUP(AD98,'X9'!$B:$AZ,43,FALSE)))))</f>
        <v xml:space="preserve"> </v>
      </c>
      <c r="CF98" s="42" t="str">
        <f ca="1">IF(ISERROR(((VLOOKUP(AD98,'X9'!$B:$AZ,15,FALSE))))=TRUE," ",(((VLOOKUP(AD98,'X9'!$B:$AZ,15,FALSE)))))</f>
        <v xml:space="preserve"> </v>
      </c>
      <c r="CG98" s="42" t="str">
        <f ca="1">IF(ISERROR(((VLOOKUP(AD98,'X9'!$B:$AZ,14,FALSE))))=TRUE," ",(((VLOOKUP(AD98,'X9'!$B:$AZ,14,FALSE)))))</f>
        <v xml:space="preserve"> </v>
      </c>
      <c r="CH98" s="42" t="str">
        <f ca="1">IF(ISERROR(((VLOOKUP(AD98,'X10'!$B:$AO,6,FALSE))/(VLOOKUP(AD98,'X10'!$B:$AO,7,FALSE))-1))=TRUE," ",(((VLOOKUP(AD98,'X10'!$B:$AO,6,FALSE))/(VLOOKUP(AD98,'X10'!$B:$AO,7,FALSE))-1)))</f>
        <v xml:space="preserve"> </v>
      </c>
      <c r="CI98" s="42" t="str">
        <f ca="1">IF(ISERROR((((VLOOKUP(AD98,'X10'!$B:$G,2,FALSE))-(VLOOKUP(AD98,'X10'!$B:$G,3,FALSE)))*100)/(VLOOKUP(AD98,'X10'!$B:$G,5,FALSE)))=TRUE," ",((((VLOOKUP(AD98,'X10'!$B:$G,2,FALSE))-(VLOOKUP(AD98,'X10'!$B:$G,3,FALSE)))*100)/(VLOOKUP(AD98,'X10'!$B:$G,5,FALSE))))</f>
        <v xml:space="preserve"> </v>
      </c>
      <c r="CJ98" s="42" t="str">
        <f ca="1">IF(ISERROR(((VLOOKUP(AD98,'X10'!$B:$AZ,42,FALSE))))=TRUE," ",(((VLOOKUP(AD98,'X10'!$B:$AZ,42,FALSE)))))</f>
        <v xml:space="preserve"> </v>
      </c>
      <c r="CK98" s="42" t="str">
        <f ca="1">IF(ISERROR(((VLOOKUP(AD98,'X10'!$B:$AZ,43,FALSE))))=TRUE," ",(((VLOOKUP(AD98,'X10'!$B:$AZ,43,FALSE)))))</f>
        <v xml:space="preserve"> </v>
      </c>
      <c r="CL98" s="42" t="str">
        <f ca="1">IF(ISERROR(((VLOOKUP(AD98,'X10'!$B:$AZ,15,FALSE))))=TRUE," ",(((VLOOKUP(AD98,'X10'!$B:$AZ,15,FALSE)))))</f>
        <v xml:space="preserve"> </v>
      </c>
      <c r="CM98" s="42" t="str">
        <f ca="1">IF(ISERROR(((VLOOKUP(AD98,'X10'!$B:$AZ,14,FALSE))))=TRUE," ",(((VLOOKUP(AD98,'X10'!$B:$AZ,14,FALSE)))))</f>
        <v xml:space="preserve"> </v>
      </c>
      <c r="CN98" s="42" t="str">
        <f ca="1">IF(ISERROR(((VLOOKUP(AD98,'X11'!$B:$AO,6,FALSE))/(VLOOKUP(AD98,'X11'!$B:$AO,7,FALSE))-1))=TRUE," ",(((VLOOKUP(AD98,'X11'!$B:$AO,6,FALSE))/(VLOOKUP(AD98,'X11'!$B:$AO,7,FALSE))-1)))</f>
        <v xml:space="preserve"> </v>
      </c>
      <c r="CO98" s="42" t="str">
        <f ca="1">IF(ISERROR((((VLOOKUP(AD98,'X11'!$B:$G,2,FALSE))-(VLOOKUP(AD98,'X11'!$B:$G,3,FALSE)))*100)/(VLOOKUP(AD98,'X11'!$B:$G,5,FALSE)))=TRUE," ",((((VLOOKUP(AD98,'X11'!$B:$G,2,FALSE))-(VLOOKUP(AD98,'X11'!$B:$G,3,FALSE)))*100)/(VLOOKUP(AD98,'X11'!$B:$G,5,FALSE))))</f>
        <v xml:space="preserve"> </v>
      </c>
      <c r="CP98" s="42" t="str">
        <f ca="1">IF(ISERROR(((VLOOKUP(AD98,'X11'!$B:$AZ,42,FALSE))))=TRUE," ",(((VLOOKUP(AD98,'X11'!$B:$AZ,42,FALSE)))))</f>
        <v xml:space="preserve"> </v>
      </c>
      <c r="CQ98" s="42" t="str">
        <f ca="1">IF(ISERROR(((VLOOKUP(AD98,'X11'!$B:$AZ,43,FALSE))))=TRUE," ",(((VLOOKUP(AD98,'X11'!$B:$AZ,43,FALSE)))))</f>
        <v xml:space="preserve"> </v>
      </c>
      <c r="CR98" s="42" t="str">
        <f ca="1">IF(ISERROR(((VLOOKUP(AD98,'X11'!$B:$AZ,15,FALSE))))=TRUE," ",(((VLOOKUP(AD98,'X11'!$B:$AZ,15,FALSE)))))</f>
        <v xml:space="preserve"> </v>
      </c>
      <c r="CS98" s="42" t="str">
        <f ca="1">IF(ISERROR(((VLOOKUP(AD98,'X11'!$B:$AZ,14,FALSE))))=TRUE," ",(((VLOOKUP(AD98,'X11'!$B:$AZ,14,FALSE)))))</f>
        <v xml:space="preserve"> </v>
      </c>
      <c r="CT98" s="42" t="str">
        <f ca="1">IF(ISERROR(((VLOOKUP(AD98,'X12'!$B:$AO,6,FALSE))/(VLOOKUP(AD98,'X12'!$B:$AO,7,FALSE))-1))=TRUE," ",(((VLOOKUP(AD98,'X12'!$B:$AO,6,FALSE))/(VLOOKUP(AD98,'X12'!$B:$AO,7,FALSE))-1)))</f>
        <v xml:space="preserve"> </v>
      </c>
      <c r="CU98" s="42" t="str">
        <f ca="1">IF(ISERROR((((VLOOKUP(AD98,'X12'!$B:$G,2,FALSE))-(VLOOKUP(AD98,'X12'!$B:$G,3,FALSE)))*100)/(VLOOKUP(AD98,'X12'!$B:$G,5,FALSE)))=TRUE," ",((((VLOOKUP(AD98,'X12'!$B:$G,2,FALSE))-(VLOOKUP(AD98,'X12'!$B:$G,3,FALSE)))*100)/(VLOOKUP(AD98,'X12'!$B:$G,5,FALSE))))</f>
        <v xml:space="preserve"> </v>
      </c>
      <c r="CV98" s="42" t="str">
        <f ca="1">IF(ISERROR(((VLOOKUP(AD98,'X12'!$B:$AZ,42,FALSE))))=TRUE," ",(((VLOOKUP(AD98,'X12'!$B:$AZ,42,FALSE)))))</f>
        <v xml:space="preserve"> </v>
      </c>
      <c r="CW98" s="42" t="str">
        <f ca="1">IF(ISERROR(((VLOOKUP(AD98,'X12'!$B:$AZ,43,FALSE))))=TRUE," ",(((VLOOKUP(AD98,'X12'!$B:$AZ,43,FALSE)))))</f>
        <v xml:space="preserve"> </v>
      </c>
      <c r="CX98" s="42" t="str">
        <f ca="1">IF(ISERROR(((VLOOKUP(AD98,'X12'!$B:$AZ,15,FALSE))))=TRUE," ",(((VLOOKUP(AD98,'X12'!$B:$AZ,15,FALSE)))))</f>
        <v xml:space="preserve"> </v>
      </c>
      <c r="CY98" s="42" t="str">
        <f ca="1">IF(ISERROR(((VLOOKUP(AD98,'X12'!$B:$AZ,14,FALSE))))=TRUE," ",(((VLOOKUP(AD98,'X12'!$B:$AZ,14,FALSE)))))</f>
        <v xml:space="preserve"> </v>
      </c>
      <c r="CZ98" s="42" t="str">
        <f ca="1">IF(ISERROR(((VLOOKUP(AD98,'X13'!$B:$AO,6,FALSE))/(VLOOKUP(AD98,'X13'!$B:$AO,7,FALSE))-1))=TRUE," ",(((VLOOKUP(AD98,'X13'!$B:$AO,6,FALSE))/(VLOOKUP(AD98,'X13'!$B:$AO,7,FALSE))-1)))</f>
        <v xml:space="preserve"> </v>
      </c>
      <c r="DA98" s="42" t="str">
        <f ca="1">IF(ISERROR((((VLOOKUP(AD98,'X13'!$B:$G,2,FALSE))-(VLOOKUP(AD98,'X13'!$B:$G,3,FALSE)))*100)/(VLOOKUP(AD98,'X13'!$B:$G,5,FALSE)))=TRUE," ",((((VLOOKUP(AD98,'X13'!$B:$G,2,FALSE))-(VLOOKUP(AD98,'X13'!$B:$G,3,FALSE)))*100)/(VLOOKUP(AD98,'X13'!$B:$G,5,FALSE))))</f>
        <v xml:space="preserve"> </v>
      </c>
      <c r="DB98" s="42" t="str">
        <f ca="1">IF(ISERROR(((VLOOKUP(AD98,'X13'!$B:$AZ,42,FALSE))))=TRUE," ",(((VLOOKUP(AD98,'X13'!$B:$AZ,42,FALSE)))))</f>
        <v xml:space="preserve"> </v>
      </c>
      <c r="DC98" s="42" t="str">
        <f ca="1">IF(ISERROR(((VLOOKUP(AD98,'X13'!$B:$AZ,43,FALSE))))=TRUE," ",(((VLOOKUP(AD98,'X13'!$B:$AZ,43,FALSE)))))</f>
        <v xml:space="preserve"> </v>
      </c>
      <c r="DD98" s="42" t="str">
        <f ca="1">IF(ISERROR(((VLOOKUP(AD98,'X13'!$B:$AZ,15,FALSE))))=TRUE," ",(((VLOOKUP(AD98,'X13'!$B:$AZ,15,FALSE)))))</f>
        <v xml:space="preserve"> </v>
      </c>
      <c r="DE98" s="42" t="str">
        <f ca="1">IF(ISERROR(((VLOOKUP(AD98,'X13'!$B:$AZ,14,FALSE))))=TRUE," ",(((VLOOKUP(AD98,'X13'!$B:$AZ,14,FALSE)))))</f>
        <v xml:space="preserve"> </v>
      </c>
    </row>
    <row r="99" spans="1:109" ht="14.1" customHeight="1" x14ac:dyDescent="0.2">
      <c r="A99" s="156" t="s">
        <v>1058</v>
      </c>
      <c r="B99" s="122" t="str">
        <f>IF(ISERROR(IF($U$16=1,(VLOOKUP(A99,$AC$89:$AH$125,2,FALSE)),IF((IF($X$1=1,'X1'!B58,(IF($X$1=2,'X2'!B58,(IF($X$1=3,'X3'!B58,(IF($X$1=4,'X4'!B58,(IF($X$1=5,'X5'!B58,(IF($X$1=6,'X6'!B58,(IF($X$1=7,'X7'!B58,(IF($X$1=8,'X8'!B58,(IF($X$1=9,'X9'!B58,(IF($X$1=10,'X10'!B58,(IF($X$1=11,'X11'!B58,(IF($X$1=12,'X12'!B58,'X13'!B58))))))))))))))))))))))))="","",(IF($X$1=1,'X1'!B58,(IF($X$1=2,'X2'!B58,(IF($X$1=3,'X3'!B58,(IF($X$1=4,'X4'!B58,(IF($X$1=5,'X5'!B58,(IF($X$1=6,'X6'!B58,(IF($X$1=7,'X7'!B58,(IF($X$1=8,'X8'!B58,(IF($X$1=9,'X9'!B58,(IF($X$1=10,'X10'!B58,(IF($X$1=11,'X11'!B58,(IF($X$1=12,'X12'!B58,'X13'!B58)))))))))))))))))))))))))))=TRUE," ",(IF($U$16=1,(VLOOKUP(A99,$AC$89:$AH$125,2,FALSE)),IF((IF($X$1=1,'X1'!B58,(IF($X$1=2,'X2'!B58,(IF($X$1=3,'X3'!B58,(IF($X$1=4,'X4'!B58,(IF($X$1=5,'X5'!B58,(IF($X$1=6,'X6'!B58,(IF($X$1=7,'X7'!B58,(IF($X$1=8,'X8'!B58,(IF($X$1=9,'X9'!B58,(IF($X$1=10,'X10'!B58,(IF($X$1=11,'X11'!B58,(IF($X$1=12,'X12'!B58,'X13'!B58))))))))))))))))))))))))="","",(IF($X$1=1,'X1'!B58,(IF($X$1=2,'X2'!B58,(IF($X$1=3,'X3'!B58,(IF($X$1=4,'X4'!B58,(IF($X$1=5,'X5'!B58,(IF($X$1=6,'X6'!B58,(IF($X$1=7,'X7'!B58,(IF($X$1=8,'X8'!B58,(IF($X$1=9,'X9'!B58,(IF($X$1=10,'X10'!B58,(IF($X$1=11,'X11'!B58,(IF($X$1=12,'X12'!B58,'X13'!B58))))))))))))))))))))))))))))</f>
        <v/>
      </c>
      <c r="C99" s="181" t="str">
        <f ca="1">IF(ISERROR(IF($X$1=1,(VLOOKUP(B99,'X1'!$B:$AZ,47,FALSE)),IF($X$1=2,(VLOOKUP(B99,'X2'!$B:$AZ,47,FALSE)),IF($X$1=3,(VLOOKUP(B99,'X3'!$B:$AZ,47,FALSE)),IF($X$1=4,(VLOOKUP(B99,'X4'!$B:$AZ,47,FALSE)),IF($X$1=5,(VLOOKUP(B99,'X5'!$B:$AZ,47,FALSE)),IF($X$1=6,(VLOOKUP(B99,'X6'!$B:$AZ,47,FALSE)),IF($X$1=7,(VLOOKUP(B99,'X7'!$B:$AZ,47,FALSE)),IF($X$1=8,(VLOOKUP(B99,'X8'!$B:$AZ,47,FALSE)),IF($X$1=9,(VLOOKUP(B99,'X9'!$B:$AZ,47,FALSE)),IF($X$1=10,(VLOOKUP(B99,'X10'!$B:$AZ,47,FALSE)),IF($X$1=11,(VLOOKUP(B99,'X11'!$B:$AZ,47,FALSE)),IF($X$1=12,(VLOOKUP(B99,'X12'!$B:$AZ,47,FALSE)),IF($X$1=13,(VLOOKUP(B99,'X13'!$B:$AZ,47,FALSE)),"B"))))))))))))))=TRUE," ",(IF($X$1=1,(VLOOKUP(B99,'X1'!$B:$AZ,47,FALSE)),IF($X$1=2,(VLOOKUP(B99,'X2'!$B:$AZ,47,FALSE)),IF($X$1=3,(VLOOKUP(B99,'X3'!$B:$AZ,47,FALSE)),IF($X$1=4,(VLOOKUP(B99,'X4'!$B:$AZ,47,FALSE)),IF($X$1=5,(VLOOKUP(B99,'X5'!$B:$AZ,47,FALSE)),IF($X$1=6,(VLOOKUP(B99,'X6'!$B:$AZ,47,FALSE)),IF($X$1=7,(VLOOKUP(B99,'X7'!$B:$AZ,47,FALSE)),IF($X$1=8,(VLOOKUP(B99,'X8'!$B:$AZ,47,FALSE)),IF($X$1=9,(VLOOKUP(B99,'X9'!$B:$AZ,47,FALSE)),IF($X$1=10,(VLOOKUP(B99,'X10'!$B:$AZ,47,FALSE)),IF($X$1=11,(VLOOKUP(B99,'X11'!$B:$AZ,47,FALSE)),IF($X$1=12,(VLOOKUP(B99,'X12'!$B:$AZ,47,FALSE)),IF($X$1=13,(VLOOKUP(B99,'X13'!$B:$AZ,47,FALSE)),"B")))))))))))))))</f>
        <v xml:space="preserve"> </v>
      </c>
      <c r="D99" s="181" t="str">
        <f ca="1">IF(ISERROR(IF($X$1=1,(VLOOKUP(B99,'X1'!$B:$AP,41,FALSE)),IF($X$1=2,(VLOOKUP(B99,'X2'!$B:$AP,41,FALSE)),IF($X$1=3,(VLOOKUP(B99,'X3'!$B:$AP,41,FALSE)),IF($X$1=4,(VLOOKUP(B99,'X4'!$B:$AP,41,FALSE)),IF($X$1=5,(VLOOKUP(B99,'X5'!$B:$AP,41,FALSE)),IF($X$1=6,(VLOOKUP(B99,'X6'!$B:$AP,41,FALSE)),IF($X$1=7,(VLOOKUP(B99,'X7'!$B:$AP,41,FALSE)),IF($X$1=8,(VLOOKUP(B99,'X8'!$B:$AP,41,FALSE)),IF($X$1=9,(VLOOKUP(B99,'X9'!$B:$AP,41,FALSE)),IF($X$1=10,(VLOOKUP(B99,'X10'!$B:$AP,41,FALSE)),IF($X$1=11,(VLOOKUP(B99,'X11'!$B:$AP,41,FALSE)),IF($X$1=12,(VLOOKUP(B99,'X12'!$B:$AP,41,FALSE)),IF($X$1=13,(VLOOKUP(B99,'X13'!$B:$AP,41,FALSE)),"B"))))))))))))))=TRUE," ",(IF($X$1=1,(VLOOKUP(B99,'X1'!$B:$AP,41,FALSE)),IF($X$1=2,(VLOOKUP(B99,'X2'!$B:$AP,41,FALSE)),IF($X$1=3,(VLOOKUP(B99,'X3'!$B:$AP,41,FALSE)),IF($X$1=4,(VLOOKUP(B99,'X4'!$B:$AP,41,FALSE)),IF($X$1=5,(VLOOKUP(B99,'X5'!$B:$AP,41,FALSE)),IF($X$1=6,(VLOOKUP(B99,'X6'!$B:$AP,41,FALSE)),IF($X$1=7,(VLOOKUP(B99,'X7'!$B:$AP,41,FALSE)),IF($X$1=8,(VLOOKUP(B99,'X8'!$B:$AP,41,FALSE)),IF($X$1=9,(VLOOKUP(B99,'X9'!$B:$AP,41,FALSE)),IF($X$1=10,(VLOOKUP(B99,'X10'!$B:$AP,41,FALSE)),IF($X$1=11,(VLOOKUP(B99,'X11'!$B:$AP,41,FALSE)),IF($X$1=12,(VLOOKUP(B99,'X12'!$B:$AP,41,FALSE)),IF($X$1=13,(VLOOKUP(B99,'X13'!$B:$AP,41,FALSE)),"B")))))))))))))))</f>
        <v xml:space="preserve"> </v>
      </c>
      <c r="E99" s="182" t="str">
        <f ca="1">IF(ISERROR(IF($X$1=1,(VLOOKUP(B99,'X1'!$B:$AP,7,FALSE)),IF($X$1=2,(VLOOKUP(B99,'X2'!$B:$AP,7,FALSE)),IF($X$1=3,(VLOOKUP(B99,'X3'!$B:$AP,7,FALSE)),IF($X$1=4,(VLOOKUP(B99,'X4'!$B:$AP,7,FALSE)),IF($X$1=5,(VLOOKUP(B99,'X5'!$B:$AP,7,FALSE)),IF($X$1=6,(VLOOKUP(B99,'X6'!$B:$AP,7,FALSE)),IF($X$1=7,(VLOOKUP(B99,'X7'!$B:$AP,7,FALSE)),IF($X$1=8,(VLOOKUP(B99,'X8'!$B:$AP,7,FALSE)),IF($X$1=9,(VLOOKUP(B99,'X9'!$B:$AP,7,FALSE)),IF($X$1=10,(VLOOKUP(B99,'X10'!$B:$AP,7,FALSE)),IF($X$1=11,(VLOOKUP(B99,'X11'!$B:$AP,7,FALSE)),IF($X$1=12,(VLOOKUP(B99,'X12'!$B:$AP,7,FALSE)),IF($X$1=13,(VLOOKUP(B99,'X13'!$B:$AP,7,FALSE)),"B"))))))))))))))=TRUE," ",(IF($X$1=1,(VLOOKUP(B99,'X1'!$B:$AP,7,FALSE)),IF($X$1=2,(VLOOKUP(B99,'X2'!$B:$AP,7,FALSE)),IF($X$1=3,(VLOOKUP(B99,'X3'!$B:$AP,7,FALSE)),IF($X$1=4,(VLOOKUP(B99,'X4'!$B:$AP,7,FALSE)),IF($X$1=5,(VLOOKUP(B99,'X5'!$B:$AP,7,FALSE)),IF($X$1=6,(VLOOKUP(B99,'X6'!$B:$AP,7,FALSE)),IF($X$1=7,(VLOOKUP(B99,'X7'!$B:$AP,7,FALSE)),IF($X$1=8,(VLOOKUP(B99,'X8'!$B:$AP,7,FALSE)),IF($X$1=9,(VLOOKUP(B99,'X9'!$B:$AP,7,FALSE)),IF($X$1=10,(VLOOKUP(B99,'X10'!$B:$AP,7,FALSE)),IF($X$1=11,(VLOOKUP(B99,'X11'!$B:$AP,7,FALSE)),IF($X$1=12,(VLOOKUP(B99,'X12'!$B:$AP,7,FALSE)),IF($X$1=13,(VLOOKUP(B99,'X13'!$B:$AP,7,FALSE)),"B")))))))))))))))</f>
        <v xml:space="preserve"> </v>
      </c>
      <c r="F99" s="182" t="str">
        <f ca="1">IF(ISERROR(IF((IF($X$1=1,(VLOOKUP(B99,'X1'!$B:$AO,6,FALSE)),(IF($X$1=2,(VLOOKUP(B99,'X2'!$B:$AO,6,FALSE)),(IF($X$1=3,(VLOOKUP(B99,'X3'!$B:$AO,6,FALSE)),(IF($X$1=4,(VLOOKUP(B99,'X4'!$B:$AO,6,FALSE)),(IF($X$1=5,(VLOOKUP(B99,'X5'!$B:$AO,6,FALSE)),(IF($X$1=6,(VLOOKUP(B99,'X6'!$B:$AO,6,FALSE)),(IF($X$1=7,(VLOOKUP(B99,'X7'!$B:$AO,6,FALSE)),(IF($X$1=8,(VLOOKUP(B99,'X8'!$B:$AO,6,FALSE)),(IF($X$1=9,(VLOOKUP(B99,'X9'!$B:$AO,6,FALSE)),(IF($X$1=10,(VLOOKUP(B99,'X10'!$B:$AO,6,FALSE)),(IF($X$1=11,(VLOOKUP(B99,'X11'!$B:$AO,6,FALSE)),(IF($X$1=12,(VLOOKUP(B99,'X12'!$B:$AO,6,FALSE)),(VLOOKUP(B99,'X13'!$B:$AO,6,FALSE))))))))))))))))))))))))))=$V$1," ",(IF($X$1=1,(VLOOKUP(B99,'X1'!$B:$AO,6,FALSE)),(IF($X$1=2,(VLOOKUP(B99,'X2'!$B:$AO,6,FALSE)),(IF($X$1=3,(VLOOKUP(B99,'X3'!$B:$AO,6,FALSE)),(IF($X$1=4,(VLOOKUP(B99,'X4'!$B:$AO,6,FALSE)),(IF($X$1=5,(VLOOKUP(B99,'X5'!$B:$AO,6,FALSE)),(IF($X$1=6,(VLOOKUP(B99,'X6'!$B:$AO,6,FALSE)),(IF($X$1=7,(VLOOKUP(B99,'X7'!$B:$AO,6,FALSE)),(IF($X$1=8,(VLOOKUP(B99,'X8'!$B:$AO,6,FALSE)),(IF($X$1=9,(VLOOKUP(B99,'X9'!$B:$AO,6,FALSE)),(IF($X$1=10,(VLOOKUP(B99,'X10'!$B:$AO,6,FALSE)),(IF($X$1=11,(VLOOKUP(B99,'X11'!$B:$AO,6,FALSE)),(IF($X$1=12,(VLOOKUP(B99,'X12'!$B:$AO,6,FALSE)),(VLOOKUP(B99,'X13'!$B:$AO,6,FALSE))))))))))))))))))))))))))))=TRUE," ",(IF((IF($X$1=1,(VLOOKUP(B99,'X1'!$B:$AO,6,FALSE)),(IF($X$1=2,(VLOOKUP(B99,'X2'!$B:$AO,6,FALSE)),(IF($X$1=3,(VLOOKUP(B99,'X3'!$B:$AO,6,FALSE)),(IF($X$1=4,(VLOOKUP(B99,'X4'!$B:$AO,6,FALSE)),(IF($X$1=5,(VLOOKUP(B99,'X5'!$B:$AO,6,FALSE)),(IF($X$1=6,(VLOOKUP(B99,'X6'!$B:$AO,6,FALSE)),(IF($X$1=7,(VLOOKUP(B99,'X7'!$B:$AO,6,FALSE)),(IF($X$1=8,(VLOOKUP(B99,'X8'!$B:$AO,6,FALSE)),(IF($X$1=9,(VLOOKUP(B99,'X9'!$B:$AO,6,FALSE)),(IF($X$1=10,(VLOOKUP(B99,'X10'!$B:$AO,6,FALSE)),(IF($X$1=11,(VLOOKUP(B99,'X11'!$B:$AO,6,FALSE)),(IF($X$1=12,(VLOOKUP(B99,'X12'!$B:$AO,6,FALSE)),(VLOOKUP(B99,'X13'!$B:$AO,6,FALSE))))))))))))))))))))))))))=$V$1," ",(IF($X$1=1,(VLOOKUP(B99,'X1'!$B:$AO,6,FALSE)),(IF($X$1=2,(VLOOKUP(B99,'X2'!$B:$AO,6,FALSE)),(IF($X$1=3,(VLOOKUP(B99,'X3'!$B:$AO,6,FALSE)),(IF($X$1=4,(VLOOKUP(B99,'X4'!$B:$AO,6,FALSE)),(IF($X$1=5,(VLOOKUP(B99,'X5'!$B:$AO,6,FALSE)),(IF($X$1=6,(VLOOKUP(B99,'X6'!$B:$AO,6,FALSE)),(IF($X$1=7,(VLOOKUP(B99,'X7'!$B:$AO,6,FALSE)),(IF($X$1=8,(VLOOKUP(B99,'X8'!$B:$AO,6,FALSE)),(IF($X$1=9,(VLOOKUP(B99,'X9'!$B:$AO,6,FALSE)),(IF($X$1=10,(VLOOKUP(B99,'X10'!$B:$AO,6,FALSE)),(IF($X$1=11,(VLOOKUP(B99,'X11'!$B:$AO,6,FALSE)),(IF($X$1=12,(VLOOKUP(B99,'X12'!$B:$AO,6,FALSE)),(VLOOKUP(B99,'X13'!$B:$AO,6,FALSE)))))))))))))))))))))))))))))</f>
        <v xml:space="preserve"> </v>
      </c>
      <c r="G99" s="182" t="str">
        <f ca="1">IF(ISERROR(IF($X$1=1,(VLOOKUP(B99,'X1'!$B:$AZ,44,FALSE)),IF($X$1=2,(VLOOKUP(B99,'X2'!$B:$AZ,44,FALSE)),IF($X$1=3,(VLOOKUP(B99,'X3'!$B:$AZ,44,FALSE)),IF($X$1=4,(VLOOKUP(B99,'X4'!$B:$AZ,44,FALSE)),IF($X$1=5,(VLOOKUP(B99,'X5'!$B:$AZ,44,FALSE)),IF($X$1=6,(VLOOKUP(B99,'X6'!$B:$AZ,44,FALSE)),IF($X$1=7,(VLOOKUP(B99,'X7'!$B:$AZ,44,FALSE)),IF($X$1=8,(VLOOKUP(B99,'X8'!$B:$AZ,44,FALSE)),IF($X$1=9,(VLOOKUP(B99,'X9'!$B:$AZ,44,FALSE)),IF($X$1=10,(VLOOKUP(B99,'X10'!$B:$AZ,44,FALSE)),IF($X$1=11,(VLOOKUP(B99,'X11'!$B:$AZ,44,FALSE)),IF($X$1=12,(VLOOKUP(B99,'X12'!$B:$AZ,44,FALSE)),IF($X$1=13,(VLOOKUP(B99,'X13'!$B:$AZ,44,FALSE)),"B"))))))))))))))=TRUE," ",(IF($X$1=1,(VLOOKUP(B99,'X1'!$B:$AZ,44,FALSE)),IF($X$1=2,(VLOOKUP(B99,'X2'!$B:$AZ,44,FALSE)),IF($X$1=3,(VLOOKUP(B99,'X3'!$B:$AZ,44,FALSE)),IF($X$1=4,(VLOOKUP(B99,'X4'!$B:$AZ,44,FALSE)),IF($X$1=5,(VLOOKUP(B99,'X5'!$B:$AZ,44,FALSE)),IF($X$1=6,(VLOOKUP(B99,'X6'!$B:$AZ,44,FALSE)),IF($X$1=7,(VLOOKUP(B99,'X7'!$B:$AZ,44,FALSE)),IF($X$1=8,(VLOOKUP(B99,'X8'!$B:$AZ,44,FALSE)),IF($X$1=9,(VLOOKUP(B99,'X9'!$B:$AZ,44,FALSE)),IF($X$1=10,(VLOOKUP(B99,'X10'!$B:$AZ,44,FALSE)),IF($X$1=11,(VLOOKUP(B99,'X11'!$B:$AZ,44,FALSE)),IF($X$1=12,(VLOOKUP(B99,'X12'!$B:$AZ,44,FALSE)),IF($X$1=13,(VLOOKUP(B99,'X13'!$B:$AZ,44,FALSE)),"B")))))))))))))))</f>
        <v xml:space="preserve"> </v>
      </c>
      <c r="H99" s="182" t="str">
        <f ca="1">IF(ISERROR(IF($X$1=1,(VLOOKUP(B99,'X1'!$B:$AZ,8,FALSE)),IF($X$1=2,(VLOOKUP(B99,'X2'!$B:$AZ,8,FALSE)),IF($X$1=3,(VLOOKUP(B99,'X3'!$B:$AZ,8,FALSE)),IF($X$1=4,(VLOOKUP(B99,'X4'!$B:$AZ,8,FALSE)),IF($X$1=5,(VLOOKUP(B99,'X5'!$B:$AZ,8,FALSE)),IF($X$1=6,(VLOOKUP(B99,'X6'!$B:$AZ,8,FALSE)),IF($X$1=7,(VLOOKUP(B99,'X7'!$B:$AZ,8,FALSE)),IF($X$1=8,(VLOOKUP(B99,'X8'!$B:$AZ,8,FALSE)),IF($X$1=9,(VLOOKUP(B99,'X9'!$B:$AZ,8,FALSE)),IF($X$1=10,(VLOOKUP(B99,'X10'!$B:$AZ,8,FALSE)),IF($X$1=11,(VLOOKUP(B99,'X11'!$B:$AZ,8,FALSE)),IF($X$1=12,(VLOOKUP(B99,'X12'!$B:$AZ,8,FALSE)),IF($X$1=13,(VLOOKUP(B99,'X13'!$B:$AZ,8,FALSE)),"B"))))))))))))))=TRUE," ",(IF($X$1=1,(VLOOKUP(B99,'X1'!$B:$AZ,8,FALSE)),IF($X$1=2,(VLOOKUP(B99,'X2'!$B:$AZ,8,FALSE)),IF($X$1=3,(VLOOKUP(B99,'X3'!$B:$AZ,8,FALSE)),IF($X$1=4,(VLOOKUP(B99,'X4'!$B:$AZ,8,FALSE)),IF($X$1=5,(VLOOKUP(B99,'X5'!$B:$AZ,8,FALSE)),IF($X$1=6,(VLOOKUP(B99,'X6'!$B:$AZ,8,FALSE)),IF($X$1=7,(VLOOKUP(B99,'X7'!$B:$AZ,8,FALSE)),IF($X$1=8,(VLOOKUP(B99,'X8'!$B:$AZ,8,FALSE)),IF($X$1=9,(VLOOKUP(B99,'X9'!$B:$AZ,8,FALSE)),IF($X$1=10,(VLOOKUP(B99,'X10'!$B:$AZ,8,FALSE)),IF($X$1=11,(VLOOKUP(B99,'X11'!$B:$AZ,8,FALSE)),IF($X$1=12,(VLOOKUP(B99,'X12'!$B:$AZ,8,FALSE)),IF($X$1=13,(VLOOKUP(B99,'X13'!$B:$AZ,8,FALSE)),"B")))))))))))))))</f>
        <v xml:space="preserve"> </v>
      </c>
      <c r="I99" s="183" t="str">
        <f ca="1">IF(ISERROR(IF($X$1=1,(VLOOKUP(B99,'X1'!$B:$AZ,2,FALSE)),IF($X$1=2,(VLOOKUP(B99,'X2'!$B:$AZ,2,FALSE)),IF($X$1=3,(VLOOKUP(B99,'X3'!$B:$AZ,2,FALSE)),IF($X$1=4,(VLOOKUP(B99,'X4'!$B:$AZ,2,FALSE)),IF($X$1=5,(VLOOKUP(B99,'X5'!$B:$AZ,2,FALSE)),IF($X$1=6,(VLOOKUP(B99,'X6'!$B:$AZ,2,FALSE)),IF($X$1=7,(VLOOKUP(B99,'X7'!$B:$AZ,2,FALSE)),IF($X$1=8,(VLOOKUP(B99,'X8'!$B:$AZ,2,FALSE)),IF($X$1=9,(VLOOKUP(B99,'X9'!$B:$AZ,2,FALSE)),IF($X$1=10,(VLOOKUP(B99,'X10'!$B:$AZ,2,FALSE)),IF($X$1=11,(VLOOKUP(B99,'X11'!$B:$AZ,2,FALSE)),IF($X$1=12,(VLOOKUP(B99,'X12'!$B:$AZ,2,FALSE)),IF($X$1=13,(VLOOKUP(B99,'X13'!$B:$AZ,2,FALSE)),"B"))))))))))))))=TRUE," ",(IF($X$1=1,(VLOOKUP(B99,'X1'!$B:$AZ,2,FALSE)),IF($X$1=2,(VLOOKUP(B99,'X2'!$B:$AZ,2,FALSE)),IF($X$1=3,(VLOOKUP(B99,'X3'!$B:$AZ,2,FALSE)),IF($X$1=4,(VLOOKUP(B99,'X4'!$B:$AZ,2,FALSE)),IF($X$1=5,(VLOOKUP(B99,'X5'!$B:$AZ,2,FALSE)),IF($X$1=6,(VLOOKUP(B99,'X6'!$B:$AZ,2,FALSE)),IF($X$1=7,(VLOOKUP(B99,'X7'!$B:$AZ,2,FALSE)),IF($X$1=8,(VLOOKUP(B99,'X8'!$B:$AZ,2,FALSE)),IF($X$1=9,(VLOOKUP(B99,'X9'!$B:$AZ,2,FALSE)),IF($X$1=10,(VLOOKUP(B99,'X10'!$B:$AZ,2,FALSE)),IF($X$1=11,(VLOOKUP(B99,'X11'!$B:$AZ,2,FALSE)),IF($X$1=12,(VLOOKUP(B99,'X12'!$B:$AZ,2,FALSE)),IF($X$1=13,(VLOOKUP(B99,'X13'!$B:$AZ,2,FALSE)),"B")))))))))))))))</f>
        <v xml:space="preserve"> </v>
      </c>
      <c r="J99" s="183" t="str">
        <f ca="1">IF(ISERROR(IF($X$1=1,(VLOOKUP(B99,'X1'!$B:$AZ,3,FALSE)),IF($X$1=2,(VLOOKUP(B99,'X2'!$B:$AZ,3,FALSE)),IF($X$1=3,(VLOOKUP(B99,'X3'!$B:$AZ,3,FALSE)),IF($X$1=4,(VLOOKUP(B99,'X4'!$B:$AZ,3,FALSE)),IF($X$1=5,(VLOOKUP(B99,'X5'!$B:$AZ,3,FALSE)),IF($X$1=6,(VLOOKUP(B99,'X6'!$B:$AZ,3,FALSE)),IF($X$1=7,(VLOOKUP(B99,'X7'!$B:$AZ,3,FALSE)),IF($X$1=8,(VLOOKUP(B99,'X8'!$B:$AZ,3,FALSE)),IF($X$1=9,(VLOOKUP(B99,'X9'!$B:$AZ,3,FALSE)),IF($X$1=10,(VLOOKUP(B99,'X10'!$B:$AZ,3,FALSE)),IF($X$1=11,(VLOOKUP(B99,'X11'!$B:$AZ,3,FALSE)),IF($X$1=12,(VLOOKUP(B99,'X12'!$B:$AZ,3,FALSE)),IF($X$1=13,(VLOOKUP(B99,'X13'!$B:$AZ,3,FALSE)),"B"))))))))))))))=TRUE," ",(IF($X$1=1,(VLOOKUP(B99,'X1'!$B:$AZ,3,FALSE)),IF($X$1=2,(VLOOKUP(B99,'X2'!$B:$AZ,3,FALSE)),IF($X$1=3,(VLOOKUP(B99,'X3'!$B:$AZ,3,FALSE)),IF($X$1=4,(VLOOKUP(B99,'X4'!$B:$AZ,3,FALSE)),IF($X$1=5,(VLOOKUP(B99,'X5'!$B:$AZ,3,FALSE)),IF($X$1=6,(VLOOKUP(B99,'X6'!$B:$AZ,3,FALSE)),IF($X$1=7,(VLOOKUP(B99,'X7'!$B:$AZ,3,FALSE)),IF($X$1=8,(VLOOKUP(B99,'X8'!$B:$AZ,3,FALSE)),IF($X$1=9,(VLOOKUP(B99,'X9'!$B:$AZ,3,FALSE)),IF($X$1=10,(VLOOKUP(B99,'X10'!$B:$AZ,3,FALSE)),IF($X$1=11,(VLOOKUP(B99,'X11'!$B:$AZ,3,FALSE)),IF($X$1=12,(VLOOKUP(B99,'X12'!$B:$AZ,3,FALSE)),IF($X$1=13,(VLOOKUP(B99,'X13'!$B:$AZ,3,FALSE)),"B")))))))))))))))</f>
        <v xml:space="preserve"> </v>
      </c>
      <c r="K99" s="183" t="str">
        <f ca="1">IF(ISERROR(IF($X$1=1,(VLOOKUP(B99,'X1'!$B:$AZ,5,FALSE)),IF($X$1=2,(VLOOKUP(B99,'X2'!$B:$AZ,5,FALSE)),IF($X$1=3,(VLOOKUP(B99,'X3'!$B:$AZ,5,FALSE)),IF($X$1=4,(VLOOKUP(B99,'X4'!$B:$AZ,5,FALSE)),IF($X$1=5,(VLOOKUP(B99,'X5'!$B:$AZ,5,FALSE)),IF($X$1=6,(VLOOKUP(B99,'X6'!$B:$AZ,5,FALSE)),IF($X$1=7,(VLOOKUP(B99,'X7'!$B:$AZ,5,FALSE)),IF($X$1=8,(VLOOKUP(B99,'X8'!$B:$AZ,5,FALSE)),IF($X$1=9,(VLOOKUP(B99,'X9'!$B:$AZ,5,FALSE)),IF($X$1=10,(VLOOKUP(B99,'X10'!$B:$AZ,5,FALSE)),IF($X$1=11,(VLOOKUP(B99,'X11'!$B:$AZ,5,FALSE)),IF($X$1=12,(VLOOKUP(B99,'X12'!$B:$AZ,5,FALSE)),IF($X$1=13,(VLOOKUP(B99,'X13'!$B:$AZ,5,FALSE)),"B"))))))))))))))=TRUE," ",(IF($X$1=1,(VLOOKUP(B99,'X1'!$B:$AZ,5,FALSE)),IF($X$1=2,(VLOOKUP(B99,'X2'!$B:$AZ,5,FALSE)),IF($X$1=3,(VLOOKUP(B99,'X3'!$B:$AZ,5,FALSE)),IF($X$1=4,(VLOOKUP(B99,'X4'!$B:$AZ,5,FALSE)),IF($X$1=5,(VLOOKUP(B99,'X5'!$B:$AZ,5,FALSE)),IF($X$1=6,(VLOOKUP(B99,'X6'!$B:$AZ,5,FALSE)),IF($X$1=7,(VLOOKUP(B99,'X7'!$B:$AZ,5,FALSE)),IF($X$1=8,(VLOOKUP(B99,'X8'!$B:$AZ,5,FALSE)),IF($X$1=9,(VLOOKUP(B99,'X9'!$B:$AZ,5,FALSE)),IF($X$1=10,(VLOOKUP(B99,'X10'!$B:$AZ,5,FALSE)),IF($X$1=11,(VLOOKUP(B99,'X11'!$B:$AZ,5,FALSE)),IF($X$1=12,(VLOOKUP(B99,'X12'!$B:$AZ,5,FALSE)),IF($X$1=13,(VLOOKUP(B99,'X13'!$B:$AZ,5,FALSE)),"B")))))))))))))))</f>
        <v xml:space="preserve"> </v>
      </c>
      <c r="L99" s="184" t="str">
        <f ca="1">IF(ISERROR(IF($X$1=1,(VLOOKUP(B99,'X1'!$B:$AZ,9,FALSE)),IF($X$1=2,(VLOOKUP(B99,'X2'!$B:$AZ,9,FALSE)),IF($X$1=3,(VLOOKUP(B99,'X3'!$B:$AZ,9,FALSE)),IF($X$1=4,(VLOOKUP(B99,'X4'!$B:$AZ,9,FALSE)),IF($X$1=5,(VLOOKUP(B99,'X5'!$B:$AZ,9,FALSE)),IF($X$1=6,(VLOOKUP(B99,'X6'!$B:$AZ,9,FALSE)),IF($X$1=7,(VLOOKUP(B99,'X7'!$B:$AZ,9,FALSE)),IF($X$1=8,(VLOOKUP(B99,'X8'!$B:$AZ,9,FALSE)),IF($X$1=9,(VLOOKUP(B99,'X9'!$B:$AZ,9,FALSE)),IF($X$1=10,(VLOOKUP(B99,'X10'!$B:$AZ,9,FALSE)),IF($X$1=11,(VLOOKUP(B99,'X11'!$B:$AZ,9,FALSE)),IF($X$1=12,(VLOOKUP(B99,'X12'!$B:$AZ,9,FALSE)),IF($X$1=13,(VLOOKUP(B99,'X13'!$B:$AZ,9,FALSE)),"B"))))))))))))))=TRUE," ",(IF($X$1=1,(VLOOKUP(B99,'X1'!$B:$AZ,9,FALSE)),IF($X$1=2,(VLOOKUP(B99,'X2'!$B:$AZ,9,FALSE)),IF($X$1=3,(VLOOKUP(B99,'X3'!$B:$AZ,9,FALSE)),IF($X$1=4,(VLOOKUP(B99,'X4'!$B:$AZ,9,FALSE)),IF($X$1=5,(VLOOKUP(B99,'X5'!$B:$AZ,9,FALSE)),IF($X$1=6,(VLOOKUP(B99,'X6'!$B:$AZ,9,FALSE)),IF($X$1=7,(VLOOKUP(B99,'X7'!$B:$AZ,9,FALSE)),IF($X$1=8,(VLOOKUP(B99,'X8'!$B:$AZ,9,FALSE)),IF($X$1=9,(VLOOKUP(B99,'X9'!$B:$AZ,9,FALSE)),IF($X$1=10,(VLOOKUP(B99,'X10'!$B:$AZ,9,FALSE)),IF($X$1=11,(VLOOKUP(B99,'X11'!$B:$AZ,9,FALSE)),IF($X$1=12,(VLOOKUP(B99,'X12'!$B:$AZ,9,FALSE)),IF($X$1=13,(VLOOKUP(B99,'X13'!$B:$AZ,9,FALSE)),"B")))))))))))))))</f>
        <v xml:space="preserve"> </v>
      </c>
      <c r="M99" s="184" t="str">
        <f ca="1">IF(ISERROR(IF($X$1=1,(VLOOKUP(B99,'X1'!$B:$AZ,10,FALSE)),IF($X$1=2,(VLOOKUP(B99,'X2'!$B:$AZ,10,FALSE)),IF($X$1=3,(VLOOKUP(B99,'X3'!$B:$AZ,10,FALSE)),IF($X$1=4,(VLOOKUP(B99,'X4'!$B:$AZ,10,FALSE)),IF($X$1=5,(VLOOKUP(B99,'X5'!$B:$AZ,10,FALSE)),IF($X$1=6,(VLOOKUP(B99,'X6'!$B:$AZ,10,FALSE)),IF($X$1=7,(VLOOKUP(B99,'X7'!$B:$AZ,10,FALSE)),IF($X$1=8,(VLOOKUP(B99,'X8'!$B:$AZ,10,FALSE)),IF($X$1=9,(VLOOKUP(B99,'X9'!$B:$AZ,10,FALSE)),IF($X$1=10,(VLOOKUP(B99,'X10'!$B:$AZ,10,FALSE)),IF($X$1=11,(VLOOKUP(B99,'X11'!$B:$AZ,10,FALSE)),IF($X$1=12,(VLOOKUP(B99,'X12'!$B:$AZ,10,FALSE)),IF($X$1=13,(VLOOKUP(B99,'X13'!$B:$AZ,10,FALSE)),"B"))))))))))))))=TRUE," ",(IF($X$1=1,(VLOOKUP(B99,'X1'!$B:$AZ,10,FALSE)),IF($X$1=2,(VLOOKUP(B99,'X2'!$B:$AZ,10,FALSE)),IF($X$1=3,(VLOOKUP(B99,'X3'!$B:$AZ,10,FALSE)),IF($X$1=4,(VLOOKUP(B99,'X4'!$B:$AZ,10,FALSE)),IF($X$1=5,(VLOOKUP(B99,'X5'!$B:$AZ,10,FALSE)),IF($X$1=6,(VLOOKUP(B99,'X6'!$B:$AZ,10,FALSE)),IF($X$1=7,(VLOOKUP(B99,'X7'!$B:$AZ,10,FALSE)),IF($X$1=8,(VLOOKUP(B99,'X8'!$B:$AZ,10,FALSE)),IF($X$1=9,(VLOOKUP(B99,'X9'!$B:$AZ,10,FALSE)),IF($X$1=10,(VLOOKUP(B99,'X10'!$B:$AZ,10,FALSE)),IF($X$1=11,(VLOOKUP(B99,'X11'!$B:$AZ,10,FALSE)),IF($X$1=12,(VLOOKUP(B99,'X12'!$B:$AZ,10,FALSE)),IF($X$1=13,(VLOOKUP(B99,'X13'!$B:$AZ,10,FALSE)),"B")))))))))))))))</f>
        <v xml:space="preserve"> </v>
      </c>
      <c r="N99" s="185" t="str">
        <f ca="1">IF(ISERROR(IF($X$1=1,(VLOOKUP(B99,'X1'!$B:$AZ,45,FALSE)),IF($X$1=2,(VLOOKUP(B99,'X2'!$B:$AZ,45,FALSE)),IF($X$1=3,(VLOOKUP(B99,'X3'!$B:$AZ,45,FALSE)),IF($X$1=4,(VLOOKUP(B99,'X4'!$B:$AZ,45,FALSE)),IF($X$1=5,(VLOOKUP(B99,'X5'!$B:$AZ,45,FALSE)),IF($X$1=6,(VLOOKUP(B99,'X6'!$B:$AZ,45,FALSE)),IF($X$1=7,(VLOOKUP(B99,'X7'!$B:$AZ,45,FALSE)),IF($X$1=8,(VLOOKUP(B99,'X8'!$B:$AZ,45,FALSE)),IF($X$1=9,(VLOOKUP(B99,'X9'!$B:$AZ,45,FALSE)),IF($X$1=10,(VLOOKUP(B99,'X10'!$B:$AZ,45,FALSE)),IF($X$1=11,(VLOOKUP(B99,'X11'!$B:$AZ,45,FALSE)),IF($X$1=12,(VLOOKUP(B99,'X12'!$B:$AZ,45,FALSE)),IF($X$1=13,(VLOOKUP(B99,'X13'!$B:$AZ,45,FALSE)),"B"))))))))))))))=TRUE," ",(IF($X$1=1,(VLOOKUP(B99,'X1'!$B:$AZ,45,FALSE)),IF($X$1=2,(VLOOKUP(B99,'X2'!$B:$AZ,45,FALSE)),IF($X$1=3,(VLOOKUP(B99,'X3'!$B:$AZ,45,FALSE)),IF($X$1=4,(VLOOKUP(B99,'X4'!$B:$AZ,45,FALSE)),IF($X$1=5,(VLOOKUP(B99,'X5'!$B:$AZ,45,FALSE)),IF($X$1=6,(VLOOKUP(B99,'X6'!$B:$AZ,45,FALSE)),IF($X$1=7,(VLOOKUP(B99,'X7'!$B:$AZ,45,FALSE)),IF($X$1=8,(VLOOKUP(B99,'X8'!$B:$AZ,45,FALSE)),IF($X$1=9,(VLOOKUP(B99,'X9'!$B:$AZ,45,FALSE)),IF($X$1=10,(VLOOKUP(B99,'X10'!$B:$AZ,45,FALSE)),IF($X$1=11,(VLOOKUP(B99,'X11'!$B:$AZ,45,FALSE)),IF($X$1=12,(VLOOKUP(B99,'X12'!$B:$AZ,45,FALSE)),IF($X$1=13,(VLOOKUP(B99,'X13'!$B:$AZ,45,FALSE)),"B")))))))))))))))</f>
        <v xml:space="preserve"> </v>
      </c>
      <c r="O99" s="184" t="str">
        <f ca="1">IF(ISERROR(IF($X$1=1,(VLOOKUP(B99,'X1'!$B:$AZ,11,FALSE)),IF($X$1=2,(VLOOKUP(B99,'X2'!$B:$AZ,11,FALSE)),IF($X$1=3,(VLOOKUP(B99,'X3'!$B:$AZ,11,FALSE)),IF($X$1=4,(VLOOKUP(B99,'X4'!$B:$AZ,11,FALSE)),IF($X$1=5,(VLOOKUP(B99,'X5'!$B:$AZ,11,FALSE)),IF($X$1=6,(VLOOKUP(B99,'X6'!$B:$AZ,11,FALSE)),IF($X$1=7,(VLOOKUP(B99,'X7'!$B:$AZ,11,FALSE)),IF($X$1=8,(VLOOKUP(B99,'X8'!$B:$AZ,11,FALSE)),IF($X$1=9,(VLOOKUP(B99,'X9'!$B:$AZ,11,FALSE)),IF($X$1=10,(VLOOKUP(B99,'X10'!$B:$AZ,11,FALSE)),IF($X$1=11,(VLOOKUP(B99,'X11'!$B:$AZ,11,FALSE)),IF($X$1=12,(VLOOKUP(B99,'X12'!$B:$AZ,11,FALSE)),IF($X$1=13,(VLOOKUP(B99,'X13'!$B:$AZ,11,FALSE)),"B"))))))))))))))=TRUE," ",(IF($X$1=1,(VLOOKUP(B99,'X1'!$B:$AZ,11,FALSE)),IF($X$1=2,(VLOOKUP(B99,'X2'!$B:$AZ,11,FALSE)),IF($X$1=3,(VLOOKUP(B99,'X3'!$B:$AZ,11,FALSE)),IF($X$1=4,(VLOOKUP(B99,'X4'!$B:$AZ,11,FALSE)),IF($X$1=5,(VLOOKUP(B99,'X5'!$B:$AZ,11,FALSE)),IF($X$1=6,(VLOOKUP(B99,'X6'!$B:$AZ,11,FALSE)),IF($X$1=7,(VLOOKUP(B99,'X7'!$B:$AZ,11,FALSE)),IF($X$1=8,(VLOOKUP(B99,'X8'!$B:$AZ,11,FALSE)),IF($X$1=9,(VLOOKUP(B99,'X9'!$B:$AZ,11,FALSE)),IF($X$1=10,(VLOOKUP(B99,'X10'!$B:$AZ,11,FALSE)),IF($X$1=11,(VLOOKUP(B99,'X11'!$B:$AZ,11,FALSE)),IF($X$1=12,(VLOOKUP(B99,'X12'!$B:$AZ,11,FALSE)),IF($X$1=13,(VLOOKUP(B99,'X13'!$B:$AZ,11,FALSE)),"B")))))))))))))))</f>
        <v xml:space="preserve"> </v>
      </c>
      <c r="P99" s="184" t="str">
        <f ca="1">IF(ISERROR(IF($X$1=1,(VLOOKUP(B99,'X1'!$B:$AZ,12,FALSE)),IF($X$1=2,(VLOOKUP(B99,'X2'!$B:$AZ,12,FALSE)),IF($X$1=3,(VLOOKUP(B99,'X3'!$B:$AZ,12,FALSE)),IF($X$1=4,(VLOOKUP(B99,'X4'!$B:$AZ,12,FALSE)),IF($X$1=5,(VLOOKUP(B99,'X5'!$B:$AZ,12,FALSE)),IF($X$1=6,(VLOOKUP(B99,'X6'!$B:$AZ,12,FALSE)),IF($X$1=7,(VLOOKUP(B99,'X7'!$B:$AZ,12,FALSE)),IF($X$1=8,(VLOOKUP(B99,'X8'!$B:$AZ,12,FALSE)),IF($X$1=9,(VLOOKUP(B99,'X9'!$B:$AZ,12,FALSE)),IF($X$1=10,(VLOOKUP(B99,'X10'!$B:$AZ,12,FALSE)),IF($X$1=11,(VLOOKUP(B99,'X11'!$B:$AZ,12,FALSE)),IF($X$1=12,(VLOOKUP(B99,'X12'!$B:$AZ,12,FALSE)),IF($X$1=13,(VLOOKUP(B99,'X13'!$B:$AZ,12,FALSE)),"B"))))))))))))))=TRUE," ",(IF($X$1=1,(VLOOKUP(B99,'X1'!$B:$AZ,12,FALSE)),IF($X$1=2,(VLOOKUP(B99,'X2'!$B:$AZ,12,FALSE)),IF($X$1=3,(VLOOKUP(B99,'X3'!$B:$AZ,12,FALSE)),IF($X$1=4,(VLOOKUP(B99,'X4'!$B:$AZ,12,FALSE)),IF($X$1=5,(VLOOKUP(B99,'X5'!$B:$AZ,12,FALSE)),IF($X$1=6,(VLOOKUP(B99,'X6'!$B:$AZ,12,FALSE)),IF($X$1=7,(VLOOKUP(B99,'X7'!$B:$AZ,12,FALSE)),IF($X$1=8,(VLOOKUP(B99,'X8'!$B:$AZ,12,FALSE)),IF($X$1=9,(VLOOKUP(B99,'X9'!$B:$AZ,12,FALSE)),IF($X$1=10,(VLOOKUP(B99,'X10'!$B:$AZ,12,FALSE)),IF($X$1=11,(VLOOKUP(B99,'X11'!$B:$AZ,12,FALSE)),IF($X$1=12,(VLOOKUP(B99,'X12'!$B:$AZ,12,FALSE)),IF($X$1=13,(VLOOKUP(B99,'X13'!$B:$AZ,12,FALSE)),"B")))))))))))))))</f>
        <v xml:space="preserve"> </v>
      </c>
      <c r="Q99" s="185" t="str">
        <f ca="1">IF(ISERROR(IF($X$1=1,(VLOOKUP(B99,'X1'!$B:$AZ,46,FALSE)),IF($X$1=2,(VLOOKUP(B99,'X2'!$B:$AZ,46,FALSE)),IF($X$1=3,(VLOOKUP(B99,'X3'!$B:$AZ,46,FALSE)),IF($X$1=4,(VLOOKUP(B99,'X4'!$B:$AZ,46,FALSE)),IF($X$1=5,(VLOOKUP(B99,'X5'!$B:$AZ,46,FALSE)),IF($X$1=6,(VLOOKUP(B99,'X6'!$B:$AZ,46,FALSE)),IF($X$1=7,(VLOOKUP(B99,'X7'!$B:$AZ,46,FALSE)),IF($X$1=8,(VLOOKUP(B99,'X8'!$B:$AZ,46,FALSE)),IF($X$1=9,(VLOOKUP(B99,'X9'!$B:$AZ,46,FALSE)),IF($X$1=10,(VLOOKUP(B99,'X10'!$B:$AZ,46,FALSE)),IF($X$1=11,(VLOOKUP(B99,'X11'!$B:$AZ,46,FALSE)),IF($X$1=12,(VLOOKUP(B99,'X12'!$B:$AZ,46,FALSE)),IF($X$1=13,(VLOOKUP(B99,'X13'!$B:$AZ,46,FALSE)),"B"))))))))))))))=TRUE," ",(IF($X$1=1,(VLOOKUP(B99,'X1'!$B:$AZ,46,FALSE)),IF($X$1=2,(VLOOKUP(B99,'X2'!$B:$AZ,46,FALSE)),IF($X$1=3,(VLOOKUP(B99,'X3'!$B:$AZ,46,FALSE)),IF($X$1=4,(VLOOKUP(B99,'X4'!$B:$AZ,46,FALSE)),IF($X$1=5,(VLOOKUP(B99,'X5'!$B:$AZ,46,FALSE)),IF($X$1=6,(VLOOKUP(B99,'X6'!$B:$AZ,46,FALSE)),IF($X$1=7,(VLOOKUP(B99,'X7'!$B:$AZ,46,FALSE)),IF($X$1=8,(VLOOKUP(B99,'X8'!$B:$AZ,46,FALSE)),IF($X$1=9,(VLOOKUP(B99,'X9'!$B:$AZ,46,FALSE)),IF($X$1=10,(VLOOKUP(B99,'X10'!$B:$AZ,46,FALSE)),IF($X$1=11,(VLOOKUP(B99,'X11'!$B:$AZ,46,FALSE)),IF($X$1=12,(VLOOKUP(B99,'X12'!$B:$AZ,46,FALSE)),IF($X$1=13,(VLOOKUP(B99,'X13'!$B:$AZ,46,FALSE)),"B")))))))))))))))</f>
        <v xml:space="preserve"> </v>
      </c>
      <c r="R99" s="185" t="str">
        <f ca="1">IF(ISERROR(IF($X$1=1,(VLOOKUP(B99,'X1'!$B:$AZ,15,FALSE)),IF($X$1=2,(VLOOKUP(B99,'X2'!$B:$AZ,15,FALSE)),IF($X$1=3,(VLOOKUP(B99,'X3'!$B:$AZ,15,FALSE)),IF($X$1=4,(VLOOKUP(B99,'X4'!$B:$AZ,15,FALSE)),IF($X$1=5,(VLOOKUP(B99,'X5'!$B:$AZ,15,FALSE)),IF($X$1=6,(VLOOKUP(B99,'X6'!$B:$AZ,15,FALSE)),IF($X$1=7,(VLOOKUP(B99,'X7'!$B:$AZ,15,FALSE)),IF($X$1=8,(VLOOKUP(B99,'X8'!$B:$AZ,15,FALSE)),IF($X$1=9,(VLOOKUP(B99,'X9'!$B:$AZ,15,FALSE)),IF($X$1=10,(VLOOKUP(B99,'X10'!$B:$AZ,15,FALSE)),IF($X$1=11,(VLOOKUP(B99,'X11'!$B:$AZ,15,FALSE)),IF($X$1=12,(VLOOKUP(B99,'X12'!$B:$AZ,15,FALSE)),IF($X$1=13,(VLOOKUP(B99,'X13'!$B:$AZ,15,FALSE)),"B"))))))))))))))=TRUE," ",(IF($X$1=1,(VLOOKUP(B99,'X1'!$B:$AZ,15,FALSE)),IF($X$1=2,(VLOOKUP(B99,'X2'!$B:$AZ,15,FALSE)),IF($X$1=3,(VLOOKUP(B99,'X3'!$B:$AZ,15,FALSE)),IF($X$1=4,(VLOOKUP(B99,'X4'!$B:$AZ,15,FALSE)),IF($X$1=5,(VLOOKUP(B99,'X5'!$B:$AZ,15,FALSE)),IF($X$1=6,(VLOOKUP(B99,'X6'!$B:$AZ,15,FALSE)),IF($X$1=7,(VLOOKUP(B99,'X7'!$B:$AZ,15,FALSE)),IF($X$1=8,(VLOOKUP(B99,'X8'!$B:$AZ,15,FALSE)),IF($X$1=9,(VLOOKUP(B99,'X9'!$B:$AZ,15,FALSE)),IF($X$1=10,(VLOOKUP(B99,'X10'!$B:$AZ,15,FALSE)),IF($X$1=11,(VLOOKUP(B99,'X11'!$B:$AZ,15,FALSE)),IF($X$1=12,(VLOOKUP(B99,'X12'!$B:$AZ,15,FALSE)),IF($X$1=13,(VLOOKUP(B99,'X13'!$B:$AZ,15,FALSE)),"B")))))))))))))))</f>
        <v xml:space="preserve"> </v>
      </c>
      <c r="S99" s="185" t="str">
        <f ca="1">IF(ISERROR(IF((IF($X$1=1,(VLOOKUP(B99,'X1'!$B:$AZ,14,FALSE)),(IF($X$1=2,(VLOOKUP(B99,'X2'!$B:$AZ,14,FALSE)),(IF($X$1=3,(VLOOKUP(B99,'X3'!$B:$AZ,14,FALSE)),(IF($X$1=4,(VLOOKUP(B99,'X4'!$B:$AZ,14,FALSE)),(IF($X$1=5,(VLOOKUP(B99,'X5'!$B:$AZ,14,FALSE)),(IF($X$1=6,(VLOOKUP(B99,'X6'!$B:$AZ,14,FALSE)),(IF($X$1=7,(VLOOKUP(B99,'X7'!$B:$AZ,14,FALSE)),(IF($X$1=8,(VLOOKUP(B99,'X8'!$B:$AZ,14,FALSE)),(IF($X$1=9,(VLOOKUP(B99,'X9'!$B:$AZ,14,FALSE)),(IF($X$1=10,(VLOOKUP(B99,'X10'!$B:$AZ,14,FALSE)),(IF($X$1=11,(VLOOKUP(B99,'X11'!$B:$AZ,14,FALSE)),(IF($X$1=12,(VLOOKUP(B99,'X12'!$B:$AZ,14,FALSE)),(VLOOKUP(B99,'X13'!$B:$AZ,14,FALSE))))))))))))))))))))))))))=$V$1," ",(IF($X$1=1,(VLOOKUP(B99,'X1'!$B:$AZ,14,FALSE)),(IF($X$1=2,(VLOOKUP(B99,'X2'!$B:$AZ,14,FALSE)),(IF($X$1=3,(VLOOKUP(B99,'X3'!$B:$AZ,14,FALSE)),(IF($X$1=4,(VLOOKUP(B99,'X4'!$B:$AZ,14,FALSE)),(IF($X$1=5,(VLOOKUP(B99,'X5'!$B:$AZ,14,FALSE)),(IF($X$1=6,(VLOOKUP(B99,'X6'!$B:$AZ,14,FALSE)),(IF($X$1=7,(VLOOKUP(B99,'X7'!$B:$AZ,14,FALSE)),(IF($X$1=8,(VLOOKUP(B99,'X8'!$B:$AZ,14,FALSE)),(IF($X$1=9,(VLOOKUP(B99,'X9'!$B:$AZ,14,FALSE)),(IF($X$1=10,(VLOOKUP(B99,'X10'!$B:$AZ,14,FALSE)),(IF($X$1=11,(VLOOKUP(B99,'X11'!$B:$AZ,14,FALSE)),(IF($X$1=12,(VLOOKUP(B99,'X12'!$B:$AZ,14,FALSE)),(VLOOKUP(B99,'X13'!$B:$AZ,14,FALSE))))))))))))))))))))))))))))=TRUE," ",(IF((IF($X$1=1,(VLOOKUP(B99,'X1'!$B:$AZ,14,FALSE)),(IF($X$1=2,(VLOOKUP(B99,'X2'!$B:$AZ,14,FALSE)),(IF($X$1=3,(VLOOKUP(B99,'X3'!$B:$AZ,14,FALSE)),(IF($X$1=4,(VLOOKUP(B99,'X4'!$B:$AZ,14,FALSE)),(IF($X$1=5,(VLOOKUP(B99,'X5'!$B:$AZ,14,FALSE)),(IF($X$1=6,(VLOOKUP(B99,'X6'!$B:$AZ,14,FALSE)),(IF($X$1=7,(VLOOKUP(B99,'X7'!$B:$AZ,14,FALSE)),(IF($X$1=8,(VLOOKUP(B99,'X8'!$B:$AZ,14,FALSE)),(IF($X$1=9,(VLOOKUP(B99,'X9'!$B:$AZ,14,FALSE)),(IF($X$1=10,(VLOOKUP(B99,'X10'!$B:$AZ,14,FALSE)),(IF($X$1=11,(VLOOKUP(B99,'X11'!$B:$AZ,14,FALSE)),(IF($X$1=12,(VLOOKUP(B99,'X12'!$B:$AZ,14,FALSE)),(VLOOKUP(B99,'X13'!$B:$AZ,14,FALSE))))))))))))))))))))))))))=$V$1," ",(IF($X$1=1,(VLOOKUP(B99,'X1'!$B:$AZ,14,FALSE)),(IF($X$1=2,(VLOOKUP(B99,'X2'!$B:$AZ,14,FALSE)),(IF($X$1=3,(VLOOKUP(B99,'X3'!$B:$AZ,14,FALSE)),(IF($X$1=4,(VLOOKUP(B99,'X4'!$B:$AZ,14,FALSE)),(IF($X$1=5,(VLOOKUP(B99,'X5'!$B:$AZ,14,FALSE)),(IF($X$1=6,(VLOOKUP(B99,'X6'!$B:$AZ,14,FALSE)),(IF($X$1=7,(VLOOKUP(B99,'X7'!$B:$AZ,14,FALSE)),(IF($X$1=8,(VLOOKUP(B99,'X8'!$B:$AZ,14,FALSE)),(IF($X$1=9,(VLOOKUP(B99,'X9'!$B:$AZ,14,FALSE)),(IF($X$1=10,(VLOOKUP(B99,'X10'!$B:$AZ,14,FALSE)),(IF($X$1=11,(VLOOKUP(B99,'X11'!$B:$AZ,14,FALSE)),(IF($X$1=12,(VLOOKUP(B99,'X12'!$B:$AZ,14,FALSE)),(VLOOKUP(B99,'X13'!$B:$AZ,14,FALSE)))))))))))))))))))))))))))))</f>
        <v xml:space="preserve"> </v>
      </c>
      <c r="V99" s="43"/>
      <c r="W99" s="43">
        <f t="shared" si="63"/>
        <v>11</v>
      </c>
      <c r="X99" s="43"/>
      <c r="Y99" s="119">
        <f t="shared" ca="1" si="60"/>
        <v>0</v>
      </c>
      <c r="Z99" s="89" t="s">
        <v>149</v>
      </c>
      <c r="AB99" s="42">
        <f t="shared" si="61"/>
        <v>1</v>
      </c>
      <c r="AC99" s="42">
        <f t="shared" si="64"/>
        <v>10</v>
      </c>
      <c r="AD99" s="111" t="str">
        <f>IF((VALUE((RIGHT($AD$89,1))))=0,(Alf!F14),IF((VALUE((RIGHT($AD$89,1))))=1,(Alf!F54),IF(((VALUE((RIGHT($AD$89,1)))))=2,(Alf!F93),IF(((VALUE((RIGHT($AD$89,1)))))=3,(Alf!F131),IF(((VALUE((RIGHT($AD$89,1)))))=4,(Alf!F169),IF(((VALUE((RIGHT($AD$89,1)))))=5,(Alf!F208),"B"))))))</f>
        <v>OZON RM Equity</v>
      </c>
      <c r="AE99" s="112">
        <f t="shared" ca="1" si="62"/>
        <v>0.17227138643067841</v>
      </c>
      <c r="AF99" s="113" t="str">
        <f>IF(ISERROR(((VLOOKUP(AD99,'X1'!$B:$AO,6,FALSE))/(VLOOKUP(AD99,'X1'!$B:$AO,7,FALSE))-1))=TRUE," ",(((VLOOKUP(AD99,'X1'!$B:$AO,6,FALSE))/(VLOOKUP(AD99,'X1'!$B:$AO,7,FALSE))-1)))</f>
        <v xml:space="preserve"> </v>
      </c>
      <c r="AG99" s="113" t="str">
        <f>IF(ISERROR((((VLOOKUP(AD99,'X1'!$B:$G,2,FALSE))-(VLOOKUP(AD99,'X1'!$B:$G,3,FALSE)))*100)/(VLOOKUP(AD99,'X1'!$B:$G,5,FALSE)))=TRUE," ",((((VLOOKUP(AD99,'X1'!$B:$G,2,FALSE))-(VLOOKUP(AD99,'X1'!$B:$G,3,FALSE)))*100)/(VLOOKUP(AD99,'X1'!$B:$G,5,FALSE))))</f>
        <v xml:space="preserve"> </v>
      </c>
      <c r="AH99" s="113" t="str">
        <f>IF(ISERROR(((VLOOKUP(AD99,'X1'!$B:$AZ,42,FALSE))))=TRUE," ",(((VLOOKUP(AD99,'X1'!$B:$AZ,42,FALSE)))))</f>
        <v xml:space="preserve"> </v>
      </c>
      <c r="AI99" s="113" t="str">
        <f>IF(ISERROR(((VLOOKUP(AD99,'X1'!$B:$AZ,43,FALSE))))=TRUE," ",(((VLOOKUP(AD99,'X1'!$B:$AZ,43,FALSE)))))</f>
        <v xml:space="preserve"> </v>
      </c>
      <c r="AJ99" s="113" t="str">
        <f>IF(ISERROR(((VLOOKUP(AD99,'X1'!$B:$AZ,15,FALSE))))=TRUE," ",(((VLOOKUP(AD99,'X1'!$B:$AZ,15,FALSE)))))</f>
        <v xml:space="preserve"> </v>
      </c>
      <c r="AK99" s="113" t="str">
        <f>IF(ISERROR(((VLOOKUP(AD99,'X1'!$B:$AZ,14,FALSE))))=TRUE," ",(((VLOOKUP(AD99,'X1'!$B:$AZ,14,FALSE)))))</f>
        <v xml:space="preserve"> </v>
      </c>
      <c r="AL99" s="113" t="str">
        <f ca="1">IF(ISERROR(((VLOOKUP(AD99,'X2'!$B:$AO,6,FALSE))/(VLOOKUP(AD99,'X2'!$B:$AO,7,FALSE))-1))=TRUE," ",(((VLOOKUP(AD99,'X2'!$B:$AO,6,FALSE))/(VLOOKUP(AD99,'X2'!$B:$AO,7,FALSE))-1)))</f>
        <v xml:space="preserve"> </v>
      </c>
      <c r="AM99" s="113" t="str">
        <f ca="1">IF(ISERROR((((VLOOKUP(AD99,'X2'!$B:$G,2,FALSE))-(VLOOKUP(AD99,'X2'!$B:$G,3,FALSE)))*100)/(VLOOKUP(AD99,'X2'!$B:$G,5,FALSE)))=TRUE," ",((((VLOOKUP(AD99,'X2'!$B:$G,2,FALSE))-(VLOOKUP(AD99,'X2'!$B:$G,3,FALSE)))*100)/(VLOOKUP(AD99,'X2'!$B:$G,5,FALSE))))</f>
        <v xml:space="preserve"> </v>
      </c>
      <c r="AN99" s="113" t="str">
        <f ca="1">IF(ISERROR(((VLOOKUP(AD99,'X2'!$B:$AZ,42,FALSE))))=TRUE," ",(((VLOOKUP(AD99,'X2'!$B:$AZ,42,FALSE)))))</f>
        <v xml:space="preserve"> </v>
      </c>
      <c r="AO99" s="113" t="str">
        <f ca="1">IF(ISERROR(((VLOOKUP(AD99,'X2'!$B:$AZ,43,FALSE))))=TRUE," ",(((VLOOKUP(AD99,'X2'!$B:$AZ,43,FALSE)))))</f>
        <v xml:space="preserve"> </v>
      </c>
      <c r="AP99" s="113" t="str">
        <f ca="1">IF(ISERROR(((VLOOKUP(AD99,'X2'!$B:$AZ,15,FALSE))))=TRUE," ",(((VLOOKUP(AD99,'X2'!$B:$AZ,15,FALSE)))))</f>
        <v xml:space="preserve"> </v>
      </c>
      <c r="AQ99" s="113" t="str">
        <f ca="1">IF(ISERROR(((VLOOKUP(AD99,'X2'!$B:$AZ,14,FALSE))))=TRUE," ",(((VLOOKUP(AD99,'X2'!$B:$AZ,14,FALSE)))))</f>
        <v xml:space="preserve"> </v>
      </c>
      <c r="AR99" s="113" t="str">
        <f ca="1">IF(ISERROR(((VLOOKUP(AD99,'X3'!$B:$AO,6,FALSE))/(VLOOKUP(AD99,'X3'!$B:$AO,7,FALSE))-1))=TRUE," ",(((VLOOKUP(AD99,'X3'!$B:$AO,6,FALSE))/(VLOOKUP(AD99,'X3'!$B:$AO,7,FALSE))-1)))</f>
        <v xml:space="preserve"> </v>
      </c>
      <c r="AS99" s="113" t="str">
        <f ca="1">IF(ISERROR((((VLOOKUP(AD99,'X3'!$B:$G,2,FALSE))-(VLOOKUP(AD99,'X3'!$B:$G,3,FALSE)))*100)/(VLOOKUP(AD99,'X3'!$B:$G,5,FALSE)))=TRUE," ",((((VLOOKUP(AD99,'X3'!$B:$G,2,FALSE))-(VLOOKUP(AD99,'X3'!$B:$G,3,FALSE)))*100)/(VLOOKUP(AD99,'X3'!$B:$G,5,FALSE))))</f>
        <v xml:space="preserve"> </v>
      </c>
      <c r="AT99" s="113" t="str">
        <f ca="1">IF(ISERROR(((VLOOKUP(AD99,'X3'!$B:$AZ,42,FALSE))))=TRUE," ",(((VLOOKUP(AD99,'X3'!$B:$AZ,42,FALSE)))))</f>
        <v xml:space="preserve"> </v>
      </c>
      <c r="AU99" s="113" t="str">
        <f ca="1">IF(ISERROR(((VLOOKUP(AD99,'X3'!$B:$AZ,43,FALSE))))=TRUE," ",(((VLOOKUP(AD99,'X3'!$B:$AZ,43,FALSE)))))</f>
        <v xml:space="preserve"> </v>
      </c>
      <c r="AV99" s="113" t="str">
        <f ca="1">IF(ISERROR(((VLOOKUP(AD99,'X3'!$B:$AZ,15,FALSE))))=TRUE," ",(((VLOOKUP(AD99,'X3'!$B:$AZ,15,FALSE)))))</f>
        <v xml:space="preserve"> </v>
      </c>
      <c r="AW99" s="113" t="str">
        <f ca="1">IF(ISERROR(((VLOOKUP(AD99,'X3'!$B:$AZ,14,FALSE))))=TRUE," ",(((VLOOKUP(AD99,'X3'!$B:$AZ,14,FALSE)))))</f>
        <v xml:space="preserve"> </v>
      </c>
      <c r="AX99" s="113" t="str">
        <f ca="1">IF(ISERROR(((VLOOKUP(AD99,'X4'!$B:$AO,6,FALSE))/(VLOOKUP(AD99,'X4'!$B:$AO,7,FALSE))-1))=TRUE," ",(((VLOOKUP(AD99,'X4'!$B:$AO,6,FALSE))/(VLOOKUP(AD99,'X4'!$B:$AO,7,FALSE))-1)))</f>
        <v xml:space="preserve"> </v>
      </c>
      <c r="AY99" s="113" t="str">
        <f ca="1">IF(ISERROR((((VLOOKUP(AD99,'X4'!$B:$G,2,FALSE))-(VLOOKUP(AD99,'X4'!$B:$G,3,FALSE)))*100)/(VLOOKUP(AD99,'X4'!$B:$G,5,FALSE)))=TRUE," ",((((VLOOKUP(AD99,'X4'!$B:$G,2,FALSE))-(VLOOKUP(AD99,'X4'!$B:$G,3,FALSE)))*100)/(VLOOKUP(AD99,'X4'!$B:$G,5,FALSE))))</f>
        <v xml:space="preserve"> </v>
      </c>
      <c r="AZ99" s="113" t="str">
        <f ca="1">IF(ISERROR(((VLOOKUP(AD99,'X4'!$B:$AZ,42,FALSE))))=TRUE," ",(((VLOOKUP(AD99,'X4'!$B:$AZ,42,FALSE)))))</f>
        <v xml:space="preserve"> </v>
      </c>
      <c r="BA99" s="113" t="str">
        <f ca="1">IF(ISERROR(((VLOOKUP(AD99,'X4'!$B:$AZ,43,FALSE))))=TRUE," ",(((VLOOKUP(AD99,'X4'!$B:$AZ,43,FALSE)))))</f>
        <v xml:space="preserve"> </v>
      </c>
      <c r="BB99" s="113" t="str">
        <f ca="1">IF(ISERROR(((VLOOKUP(AD99,'X4'!$B:$AZ,15,FALSE))))=TRUE," ",(((VLOOKUP(AD99,'X4'!$B:$AZ,15,FALSE)))))</f>
        <v xml:space="preserve"> </v>
      </c>
      <c r="BC99" s="113" t="str">
        <f ca="1">IF(ISERROR(((VLOOKUP(AD99,'X4'!$B:$AZ,14,FALSE))))=TRUE," ",(((VLOOKUP(AD99,'X4'!$B:$AZ,14,FALSE)))))</f>
        <v xml:space="preserve"> </v>
      </c>
      <c r="BD99" s="113" t="str">
        <f ca="1">IF(ISERROR(((VLOOKUP(AD99,'X5'!$B:$AO,6,FALSE))/(VLOOKUP(AD99,'X5'!$B:$AO,7,FALSE))-1))=TRUE," ",(((VLOOKUP(AD99,'X5'!$B:$AO,6,FALSE))/(VLOOKUP(AD99,'X5'!$B:$AO,7,FALSE))-1)))</f>
        <v xml:space="preserve"> </v>
      </c>
      <c r="BE99" s="113" t="str">
        <f ca="1">IF(ISERROR((((VLOOKUP(AD99,'X5'!$B:$G,2,FALSE))-(VLOOKUP(AD99,'X5'!$B:$G,3,FALSE)))*100)/(VLOOKUP(AD99,'X5'!$B:$G,5,FALSE)))=TRUE," ",((((VLOOKUP(AD99,'X5'!$B:$G,2,FALSE))-(VLOOKUP(AD99,'X5'!$B:$G,3,FALSE)))*100)/(VLOOKUP(AD99,'X5'!$B:$G,5,FALSE))))</f>
        <v xml:space="preserve"> </v>
      </c>
      <c r="BF99" s="113" t="str">
        <f ca="1">IF(ISERROR(((VLOOKUP(AD99,'X5'!$B:$AZ,42,FALSE))))=TRUE," ",(((VLOOKUP(AD99,'X5'!$B:$AZ,42,FALSE)))))</f>
        <v xml:space="preserve"> </v>
      </c>
      <c r="BG99" s="113" t="str">
        <f ca="1">IF(ISERROR(((VLOOKUP(AD99,'X5'!$B:$AZ,43,FALSE))))=TRUE," ",(((VLOOKUP(AD99,'X5'!$B:$AZ,43,FALSE)))))</f>
        <v xml:space="preserve"> </v>
      </c>
      <c r="BH99" s="113" t="str">
        <f ca="1">IF(ISERROR(((VLOOKUP(AD99,'X5'!$B:$AZ,15,FALSE))))=TRUE," ",(((VLOOKUP(AD99,'X5'!$B:$AZ,15,FALSE)))))</f>
        <v xml:space="preserve"> </v>
      </c>
      <c r="BI99" s="113" t="str">
        <f ca="1">IF(ISERROR(((VLOOKUP(AD99,'X5'!$B:$AZ,14,FALSE))))=TRUE," ",(((VLOOKUP(AD99,'X5'!$B:$AZ,14,FALSE)))))</f>
        <v xml:space="preserve"> </v>
      </c>
      <c r="BJ99" s="113" t="str">
        <f ca="1">IF(ISERROR(((VLOOKUP(AD99,'X6'!$B:$AO,6,FALSE))/(VLOOKUP(AD99,'X6'!$B:$AO,7,FALSE))-1))=TRUE," ",(((VLOOKUP(AD99,'X6'!$B:$AO,6,FALSE))/(VLOOKUP(AD99,'X6'!$B:$AO,7,FALSE))-1)))</f>
        <v xml:space="preserve"> </v>
      </c>
      <c r="BK99" s="113" t="str">
        <f ca="1">IF(ISERROR((((VLOOKUP(AD99,'X6'!$B:$G,2,FALSE))-(VLOOKUP(AD99,'X6'!$B:$G,3,FALSE)))*100)/(VLOOKUP(AD99,'X6'!$B:$G,5,FALSE)))=TRUE," ",((((VLOOKUP(AD99,'X6'!$B:$G,2,FALSE))-(VLOOKUP(AD99,'X6'!$B:$G,3,FALSE)))*100)/(VLOOKUP(AD99,'X6'!$B:$G,5,FALSE))))</f>
        <v xml:space="preserve"> </v>
      </c>
      <c r="BL99" s="113" t="str">
        <f ca="1">IF(ISERROR(((VLOOKUP(AD99,'X6'!$B:$AZ,42,FALSE))))=TRUE," ",(((VLOOKUP(AD99,'X6'!$B:$AZ,42,FALSE)))))</f>
        <v xml:space="preserve"> </v>
      </c>
      <c r="BM99" s="113" t="str">
        <f ca="1">IF(ISERROR(((VLOOKUP(AD99,'X6'!$B:$AZ,43,FALSE))))=TRUE," ",(((VLOOKUP(AD99,'X6'!$B:$AZ,43,FALSE)))))</f>
        <v xml:space="preserve"> </v>
      </c>
      <c r="BN99" s="113" t="str">
        <f ca="1">IF(ISERROR(((VLOOKUP(AD99,'X6'!$B:$AZ,15,FALSE))))=TRUE," ",(((VLOOKUP(AD99,'X6'!$B:$AZ,15,FALSE)))))</f>
        <v xml:space="preserve"> </v>
      </c>
      <c r="BO99" s="113" t="str">
        <f ca="1">IF(ISERROR(((VLOOKUP(AD99,'X6'!$B:$AZ,14,FALSE))))=TRUE," ",(((VLOOKUP(AD99,'X6'!$B:$AZ,14,FALSE)))))</f>
        <v xml:space="preserve"> </v>
      </c>
      <c r="BP99" s="42">
        <f ca="1">IF(ISERROR(((VLOOKUP(AD99,'X7'!$B:$AO,6,FALSE))/(VLOOKUP(AD99,'X7'!$B:$AO,7,FALSE))-1))=TRUE," ",(((VLOOKUP(AD99,'X7'!$B:$AO,6,FALSE))/(VLOOKUP(AD99,'X7'!$B:$AO,7,FALSE))-1)))</f>
        <v>0.17227138643067841</v>
      </c>
      <c r="BQ99" s="42">
        <f ca="1">IF(ISERROR((((VLOOKUP(AD99,'X7'!$B:$G,2,FALSE))-(VLOOKUP(AD99,'X7'!$B:$G,3,FALSE)))*100)/(VLOOKUP(AD99,'X7'!$B:$G,5,FALSE)))=TRUE," ",((((VLOOKUP(AD99,'X7'!$B:$G,2,FALSE))-(VLOOKUP(AD99,'X7'!$B:$G,3,FALSE)))*100)/(VLOOKUP(AD99,'X7'!$B:$G,5,FALSE))))</f>
        <v>50</v>
      </c>
      <c r="BR99" s="102" t="str">
        <f ca="1">IF(ISERROR(((VLOOKUP(AD99,'X7'!$B:$AZ,42,FALSE))))=TRUE," ",(((VLOOKUP(AD99,'X7'!$B:$AZ,42,FALSE)))))</f>
        <v xml:space="preserve"> </v>
      </c>
      <c r="BS99" s="102" t="str">
        <f ca="1">IF(ISERROR(((VLOOKUP(AD99,'X7'!$B:$AZ,43,FALSE))))=TRUE," ",(((VLOOKUP(AD99,'X7'!$B:$AZ,43,FALSE)))))</f>
        <v xml:space="preserve"> </v>
      </c>
      <c r="BT99" s="102">
        <f ca="1">IF(ISERROR(((VLOOKUP(AD99,'X7'!$B:$AZ,15,FALSE))))=TRUE," ",(((VLOOKUP(AD99,'X7'!$B:$AZ,15,FALSE)))))</f>
        <v>0</v>
      </c>
      <c r="BU99" s="102">
        <f ca="1">IF(ISERROR(((VLOOKUP(AD99,'X7'!$B:$AZ,14,FALSE))))=TRUE," ",(((VLOOKUP(AD99,'X7'!$B:$AZ,14,FALSE)))))</f>
        <v>4.3931507659549354</v>
      </c>
      <c r="BV99" s="102" t="str">
        <f ca="1">IF(ISERROR(((VLOOKUP(AD99,'X8'!$B:$AO,6,FALSE))/(VLOOKUP(AD99,'X8'!$B:$AO,7,FALSE))-1))=TRUE," ",(((VLOOKUP(AD99,'X8'!$B:$AO,6,FALSE))/(VLOOKUP(AD99,'X8'!$B:$AO,7,FALSE))-1)))</f>
        <v xml:space="preserve"> </v>
      </c>
      <c r="BW99" s="102" t="str">
        <f ca="1">IF(ISERROR((((VLOOKUP(AD99,'X8'!$B:$G,2,FALSE))-(VLOOKUP(AD99,'X8'!$B:$G,3,FALSE)))*100)/(VLOOKUP(AD99,'X8'!$B:$G,5,FALSE)))=TRUE," ",((((VLOOKUP(AD99,'X8'!$B:$G,2,FALSE))-(VLOOKUP(AD99,'X8'!$B:$G,3,FALSE)))*100)/(VLOOKUP(AD99,'X8'!$B:$G,5,FALSE))))</f>
        <v xml:space="preserve"> </v>
      </c>
      <c r="BX99" s="102" t="str">
        <f ca="1">IF(ISERROR(((VLOOKUP(AD99,'X8'!$B:$AZ,42,FALSE))))=TRUE," ",(((VLOOKUP(AD99,'X8'!$B:$AZ,42,FALSE)))))</f>
        <v xml:space="preserve"> </v>
      </c>
      <c r="BY99" s="42" t="str">
        <f ca="1">IF(ISERROR(((VLOOKUP(AD99,'X8'!$B:$AZ,43,FALSE))))=TRUE," ",(((VLOOKUP(AD99,'X8'!$B:$AZ,43,FALSE)))))</f>
        <v xml:space="preserve"> </v>
      </c>
      <c r="BZ99" s="42" t="str">
        <f ca="1">IF(ISERROR(((VLOOKUP(AD99,'X8'!$B:$AZ,15,FALSE))))=TRUE," ",(((VLOOKUP(AD99,'X8'!$B:$AZ,15,FALSE)))))</f>
        <v xml:space="preserve"> </v>
      </c>
      <c r="CA99" s="42" t="str">
        <f ca="1">IF(ISERROR(((VLOOKUP(AD99,'X8'!$B:$AZ,14,FALSE))))=TRUE," ",(((VLOOKUP(AD99,'X8'!$B:$AZ,14,FALSE)))))</f>
        <v xml:space="preserve"> </v>
      </c>
      <c r="CB99" s="42" t="str">
        <f ca="1">IF(ISERROR(((VLOOKUP(AD99,'X9'!$B:$AO,6,FALSE))/(VLOOKUP(AD99,'X9'!$B:$AO,7,FALSE))-1))=TRUE," ",(((VLOOKUP(AD99,'X9'!$B:$AO,6,FALSE))/(VLOOKUP(AD99,'X9'!$B:$AO,7,FALSE))-1)))</f>
        <v xml:space="preserve"> </v>
      </c>
      <c r="CC99" s="42" t="str">
        <f ca="1">IF(ISERROR((((VLOOKUP(AD99,'X9'!$B:$G,2,FALSE))-(VLOOKUP(AD99,'X9'!$B:$G,3,FALSE)))*100)/(VLOOKUP(AD99,'X9'!$B:$G,5,FALSE)))=TRUE," ",((((VLOOKUP(AD99,'X9'!$B:$G,2,FALSE))-(VLOOKUP(AD99,'X9'!$B:$G,3,FALSE)))*100)/(VLOOKUP(AD99,'X9'!$B:$G,5,FALSE))))</f>
        <v xml:space="preserve"> </v>
      </c>
      <c r="CD99" s="42" t="str">
        <f ca="1">IF(ISERROR(((VLOOKUP(AD99,'X9'!$B:$AZ,42,FALSE))))=TRUE," ",(((VLOOKUP(AD99,'X9'!$B:$AZ,42,FALSE)))))</f>
        <v xml:space="preserve"> </v>
      </c>
      <c r="CE99" s="42" t="str">
        <f ca="1">IF(ISERROR(((VLOOKUP(AD99,'X9'!$B:$AZ,43,FALSE))))=TRUE," ",(((VLOOKUP(AD99,'X9'!$B:$AZ,43,FALSE)))))</f>
        <v xml:space="preserve"> </v>
      </c>
      <c r="CF99" s="42" t="str">
        <f ca="1">IF(ISERROR(((VLOOKUP(AD99,'X9'!$B:$AZ,15,FALSE))))=TRUE," ",(((VLOOKUP(AD99,'X9'!$B:$AZ,15,FALSE)))))</f>
        <v xml:space="preserve"> </v>
      </c>
      <c r="CG99" s="42" t="str">
        <f ca="1">IF(ISERROR(((VLOOKUP(AD99,'X9'!$B:$AZ,14,FALSE))))=TRUE," ",(((VLOOKUP(AD99,'X9'!$B:$AZ,14,FALSE)))))</f>
        <v xml:space="preserve"> </v>
      </c>
      <c r="CH99" s="42" t="str">
        <f ca="1">IF(ISERROR(((VLOOKUP(AD99,'X10'!$B:$AO,6,FALSE))/(VLOOKUP(AD99,'X10'!$B:$AO,7,FALSE))-1))=TRUE," ",(((VLOOKUP(AD99,'X10'!$B:$AO,6,FALSE))/(VLOOKUP(AD99,'X10'!$B:$AO,7,FALSE))-1)))</f>
        <v xml:space="preserve"> </v>
      </c>
      <c r="CI99" s="42" t="str">
        <f ca="1">IF(ISERROR((((VLOOKUP(AD99,'X10'!$B:$G,2,FALSE))-(VLOOKUP(AD99,'X10'!$B:$G,3,FALSE)))*100)/(VLOOKUP(AD99,'X10'!$B:$G,5,FALSE)))=TRUE," ",((((VLOOKUP(AD99,'X10'!$B:$G,2,FALSE))-(VLOOKUP(AD99,'X10'!$B:$G,3,FALSE)))*100)/(VLOOKUP(AD99,'X10'!$B:$G,5,FALSE))))</f>
        <v xml:space="preserve"> </v>
      </c>
      <c r="CJ99" s="42" t="str">
        <f ca="1">IF(ISERROR(((VLOOKUP(AD99,'X10'!$B:$AZ,42,FALSE))))=TRUE," ",(((VLOOKUP(AD99,'X10'!$B:$AZ,42,FALSE)))))</f>
        <v xml:space="preserve"> </v>
      </c>
      <c r="CK99" s="42" t="str">
        <f ca="1">IF(ISERROR(((VLOOKUP(AD99,'X10'!$B:$AZ,43,FALSE))))=TRUE," ",(((VLOOKUP(AD99,'X10'!$B:$AZ,43,FALSE)))))</f>
        <v xml:space="preserve"> </v>
      </c>
      <c r="CL99" s="42" t="str">
        <f ca="1">IF(ISERROR(((VLOOKUP(AD99,'X10'!$B:$AZ,15,FALSE))))=TRUE," ",(((VLOOKUP(AD99,'X10'!$B:$AZ,15,FALSE)))))</f>
        <v xml:space="preserve"> </v>
      </c>
      <c r="CM99" s="42" t="str">
        <f ca="1">IF(ISERROR(((VLOOKUP(AD99,'X10'!$B:$AZ,14,FALSE))))=TRUE," ",(((VLOOKUP(AD99,'X10'!$B:$AZ,14,FALSE)))))</f>
        <v xml:space="preserve"> </v>
      </c>
      <c r="CN99" s="42" t="str">
        <f ca="1">IF(ISERROR(((VLOOKUP(AD99,'X11'!$B:$AO,6,FALSE))/(VLOOKUP(AD99,'X11'!$B:$AO,7,FALSE))-1))=TRUE," ",(((VLOOKUP(AD99,'X11'!$B:$AO,6,FALSE))/(VLOOKUP(AD99,'X11'!$B:$AO,7,FALSE))-1)))</f>
        <v xml:space="preserve"> </v>
      </c>
      <c r="CO99" s="42" t="str">
        <f ca="1">IF(ISERROR((((VLOOKUP(AD99,'X11'!$B:$G,2,FALSE))-(VLOOKUP(AD99,'X11'!$B:$G,3,FALSE)))*100)/(VLOOKUP(AD99,'X11'!$B:$G,5,FALSE)))=TRUE," ",((((VLOOKUP(AD99,'X11'!$B:$G,2,FALSE))-(VLOOKUP(AD99,'X11'!$B:$G,3,FALSE)))*100)/(VLOOKUP(AD99,'X11'!$B:$G,5,FALSE))))</f>
        <v xml:space="preserve"> </v>
      </c>
      <c r="CP99" s="42" t="str">
        <f ca="1">IF(ISERROR(((VLOOKUP(AD99,'X11'!$B:$AZ,42,FALSE))))=TRUE," ",(((VLOOKUP(AD99,'X11'!$B:$AZ,42,FALSE)))))</f>
        <v xml:space="preserve"> </v>
      </c>
      <c r="CQ99" s="42" t="str">
        <f ca="1">IF(ISERROR(((VLOOKUP(AD99,'X11'!$B:$AZ,43,FALSE))))=TRUE," ",(((VLOOKUP(AD99,'X11'!$B:$AZ,43,FALSE)))))</f>
        <v xml:space="preserve"> </v>
      </c>
      <c r="CR99" s="42" t="str">
        <f ca="1">IF(ISERROR(((VLOOKUP(AD99,'X11'!$B:$AZ,15,FALSE))))=TRUE," ",(((VLOOKUP(AD99,'X11'!$B:$AZ,15,FALSE)))))</f>
        <v xml:space="preserve"> </v>
      </c>
      <c r="CS99" s="42" t="str">
        <f ca="1">IF(ISERROR(((VLOOKUP(AD99,'X11'!$B:$AZ,14,FALSE))))=TRUE," ",(((VLOOKUP(AD99,'X11'!$B:$AZ,14,FALSE)))))</f>
        <v xml:space="preserve"> </v>
      </c>
      <c r="CT99" s="42" t="str">
        <f ca="1">IF(ISERROR(((VLOOKUP(AD99,'X12'!$B:$AO,6,FALSE))/(VLOOKUP(AD99,'X12'!$B:$AO,7,FALSE))-1))=TRUE," ",(((VLOOKUP(AD99,'X12'!$B:$AO,6,FALSE))/(VLOOKUP(AD99,'X12'!$B:$AO,7,FALSE))-1)))</f>
        <v xml:space="preserve"> </v>
      </c>
      <c r="CU99" s="42" t="str">
        <f ca="1">IF(ISERROR((((VLOOKUP(AD99,'X12'!$B:$G,2,FALSE))-(VLOOKUP(AD99,'X12'!$B:$G,3,FALSE)))*100)/(VLOOKUP(AD99,'X12'!$B:$G,5,FALSE)))=TRUE," ",((((VLOOKUP(AD99,'X12'!$B:$G,2,FALSE))-(VLOOKUP(AD99,'X12'!$B:$G,3,FALSE)))*100)/(VLOOKUP(AD99,'X12'!$B:$G,5,FALSE))))</f>
        <v xml:space="preserve"> </v>
      </c>
      <c r="CV99" s="42" t="str">
        <f ca="1">IF(ISERROR(((VLOOKUP(AD99,'X12'!$B:$AZ,42,FALSE))))=TRUE," ",(((VLOOKUP(AD99,'X12'!$B:$AZ,42,FALSE)))))</f>
        <v xml:space="preserve"> </v>
      </c>
      <c r="CW99" s="42" t="str">
        <f ca="1">IF(ISERROR(((VLOOKUP(AD99,'X12'!$B:$AZ,43,FALSE))))=TRUE," ",(((VLOOKUP(AD99,'X12'!$B:$AZ,43,FALSE)))))</f>
        <v xml:space="preserve"> </v>
      </c>
      <c r="CX99" s="42" t="str">
        <f ca="1">IF(ISERROR(((VLOOKUP(AD99,'X12'!$B:$AZ,15,FALSE))))=TRUE," ",(((VLOOKUP(AD99,'X12'!$B:$AZ,15,FALSE)))))</f>
        <v xml:space="preserve"> </v>
      </c>
      <c r="CY99" s="42" t="str">
        <f ca="1">IF(ISERROR(((VLOOKUP(AD99,'X12'!$B:$AZ,14,FALSE))))=TRUE," ",(((VLOOKUP(AD99,'X12'!$B:$AZ,14,FALSE)))))</f>
        <v xml:space="preserve"> </v>
      </c>
      <c r="CZ99" s="42" t="str">
        <f ca="1">IF(ISERROR(((VLOOKUP(AD99,'X13'!$B:$AO,6,FALSE))/(VLOOKUP(AD99,'X13'!$B:$AO,7,FALSE))-1))=TRUE," ",(((VLOOKUP(AD99,'X13'!$B:$AO,6,FALSE))/(VLOOKUP(AD99,'X13'!$B:$AO,7,FALSE))-1)))</f>
        <v xml:space="preserve"> </v>
      </c>
      <c r="DA99" s="42" t="str">
        <f ca="1">IF(ISERROR((((VLOOKUP(AD99,'X13'!$B:$G,2,FALSE))-(VLOOKUP(AD99,'X13'!$B:$G,3,FALSE)))*100)/(VLOOKUP(AD99,'X13'!$B:$G,5,FALSE)))=TRUE," ",((((VLOOKUP(AD99,'X13'!$B:$G,2,FALSE))-(VLOOKUP(AD99,'X13'!$B:$G,3,FALSE)))*100)/(VLOOKUP(AD99,'X13'!$B:$G,5,FALSE))))</f>
        <v xml:space="preserve"> </v>
      </c>
      <c r="DB99" s="42" t="str">
        <f ca="1">IF(ISERROR(((VLOOKUP(AD99,'X13'!$B:$AZ,42,FALSE))))=TRUE," ",(((VLOOKUP(AD99,'X13'!$B:$AZ,42,FALSE)))))</f>
        <v xml:space="preserve"> </v>
      </c>
      <c r="DC99" s="42" t="str">
        <f ca="1">IF(ISERROR(((VLOOKUP(AD99,'X13'!$B:$AZ,43,FALSE))))=TRUE," ",(((VLOOKUP(AD99,'X13'!$B:$AZ,43,FALSE)))))</f>
        <v xml:space="preserve"> </v>
      </c>
      <c r="DD99" s="42" t="str">
        <f ca="1">IF(ISERROR(((VLOOKUP(AD99,'X13'!$B:$AZ,15,FALSE))))=TRUE," ",(((VLOOKUP(AD99,'X13'!$B:$AZ,15,FALSE)))))</f>
        <v xml:space="preserve"> </v>
      </c>
      <c r="DE99" s="42" t="str">
        <f ca="1">IF(ISERROR(((VLOOKUP(AD99,'X13'!$B:$AZ,14,FALSE))))=TRUE," ",(((VLOOKUP(AD99,'X13'!$B:$AZ,14,FALSE)))))</f>
        <v xml:space="preserve"> </v>
      </c>
    </row>
    <row r="100" spans="1:109" ht="14.1" customHeight="1" x14ac:dyDescent="0.2">
      <c r="A100" s="156" t="s">
        <v>1058</v>
      </c>
      <c r="B100" s="122" t="str">
        <f>IF(ISERROR(IF($U$16=1,(VLOOKUP(A100,$AC$89:$AH$125,2,FALSE)),IF((IF($X$1=1,'X1'!B59,(IF($X$1=2,'X2'!B59,(IF($X$1=3,'X3'!B59,(IF($X$1=4,'X4'!B59,(IF($X$1=5,'X5'!B59,(IF($X$1=6,'X6'!B59,(IF($X$1=7,'X7'!B59,(IF($X$1=8,'X8'!B59,(IF($X$1=9,'X9'!B59,(IF($X$1=10,'X10'!B59,(IF($X$1=11,'X11'!B59,(IF($X$1=12,'X12'!B59,'X13'!B59))))))))))))))))))))))))="","",(IF($X$1=1,'X1'!B59,(IF($X$1=2,'X2'!B59,(IF($X$1=3,'X3'!B59,(IF($X$1=4,'X4'!B59,(IF($X$1=5,'X5'!B59,(IF($X$1=6,'X6'!B59,(IF($X$1=7,'X7'!B59,(IF($X$1=8,'X8'!B59,(IF($X$1=9,'X9'!B59,(IF($X$1=10,'X10'!B59,(IF($X$1=11,'X11'!B59,(IF($X$1=12,'X12'!B59,'X13'!B59)))))))))))))))))))))))))))=TRUE," ",(IF($U$16=1,(VLOOKUP(A100,$AC$89:$AH$125,2,FALSE)),IF((IF($X$1=1,'X1'!B59,(IF($X$1=2,'X2'!B59,(IF($X$1=3,'X3'!B59,(IF($X$1=4,'X4'!B59,(IF($X$1=5,'X5'!B59,(IF($X$1=6,'X6'!B59,(IF($X$1=7,'X7'!B59,(IF($X$1=8,'X8'!B59,(IF($X$1=9,'X9'!B59,(IF($X$1=10,'X10'!B59,(IF($X$1=11,'X11'!B59,(IF($X$1=12,'X12'!B59,'X13'!B59))))))))))))))))))))))))="","",(IF($X$1=1,'X1'!B59,(IF($X$1=2,'X2'!B59,(IF($X$1=3,'X3'!B59,(IF($X$1=4,'X4'!B59,(IF($X$1=5,'X5'!B59,(IF($X$1=6,'X6'!B59,(IF($X$1=7,'X7'!B59,(IF($X$1=8,'X8'!B59,(IF($X$1=9,'X9'!B59,(IF($X$1=10,'X10'!B59,(IF($X$1=11,'X11'!B59,(IF($X$1=12,'X12'!B59,'X13'!B59))))))))))))))))))))))))))))</f>
        <v/>
      </c>
      <c r="C100" s="181" t="str">
        <f ca="1">IF(ISERROR(IF($X$1=1,(VLOOKUP(B100,'X1'!$B:$AZ,47,FALSE)),IF($X$1=2,(VLOOKUP(B100,'X2'!$B:$AZ,47,FALSE)),IF($X$1=3,(VLOOKUP(B100,'X3'!$B:$AZ,47,FALSE)),IF($X$1=4,(VLOOKUP(B100,'X4'!$B:$AZ,47,FALSE)),IF($X$1=5,(VLOOKUP(B100,'X5'!$B:$AZ,47,FALSE)),IF($X$1=6,(VLOOKUP(B100,'X6'!$B:$AZ,47,FALSE)),IF($X$1=7,(VLOOKUP(B100,'X7'!$B:$AZ,47,FALSE)),IF($X$1=8,(VLOOKUP(B100,'X8'!$B:$AZ,47,FALSE)),IF($X$1=9,(VLOOKUP(B100,'X9'!$B:$AZ,47,FALSE)),IF($X$1=10,(VLOOKUP(B100,'X10'!$B:$AZ,47,FALSE)),IF($X$1=11,(VLOOKUP(B100,'X11'!$B:$AZ,47,FALSE)),IF($X$1=12,(VLOOKUP(B100,'X12'!$B:$AZ,47,FALSE)),IF($X$1=13,(VLOOKUP(B100,'X13'!$B:$AZ,47,FALSE)),"B"))))))))))))))=TRUE," ",(IF($X$1=1,(VLOOKUP(B100,'X1'!$B:$AZ,47,FALSE)),IF($X$1=2,(VLOOKUP(B100,'X2'!$B:$AZ,47,FALSE)),IF($X$1=3,(VLOOKUP(B100,'X3'!$B:$AZ,47,FALSE)),IF($X$1=4,(VLOOKUP(B100,'X4'!$B:$AZ,47,FALSE)),IF($X$1=5,(VLOOKUP(B100,'X5'!$B:$AZ,47,FALSE)),IF($X$1=6,(VLOOKUP(B100,'X6'!$B:$AZ,47,FALSE)),IF($X$1=7,(VLOOKUP(B100,'X7'!$B:$AZ,47,FALSE)),IF($X$1=8,(VLOOKUP(B100,'X8'!$B:$AZ,47,FALSE)),IF($X$1=9,(VLOOKUP(B100,'X9'!$B:$AZ,47,FALSE)),IF($X$1=10,(VLOOKUP(B100,'X10'!$B:$AZ,47,FALSE)),IF($X$1=11,(VLOOKUP(B100,'X11'!$B:$AZ,47,FALSE)),IF($X$1=12,(VLOOKUP(B100,'X12'!$B:$AZ,47,FALSE)),IF($X$1=13,(VLOOKUP(B100,'X13'!$B:$AZ,47,FALSE)),"B")))))))))))))))</f>
        <v xml:space="preserve"> </v>
      </c>
      <c r="D100" s="181" t="str">
        <f ca="1">IF(ISERROR(IF($X$1=1,(VLOOKUP(B100,'X1'!$B:$AP,41,FALSE)),IF($X$1=2,(VLOOKUP(B100,'X2'!$B:$AP,41,FALSE)),IF($X$1=3,(VLOOKUP(B100,'X3'!$B:$AP,41,FALSE)),IF($X$1=4,(VLOOKUP(B100,'X4'!$B:$AP,41,FALSE)),IF($X$1=5,(VLOOKUP(B100,'X5'!$B:$AP,41,FALSE)),IF($X$1=6,(VLOOKUP(B100,'X6'!$B:$AP,41,FALSE)),IF($X$1=7,(VLOOKUP(B100,'X7'!$B:$AP,41,FALSE)),IF($X$1=8,(VLOOKUP(B100,'X8'!$B:$AP,41,FALSE)),IF($X$1=9,(VLOOKUP(B100,'X9'!$B:$AP,41,FALSE)),IF($X$1=10,(VLOOKUP(B100,'X10'!$B:$AP,41,FALSE)),IF($X$1=11,(VLOOKUP(B100,'X11'!$B:$AP,41,FALSE)),IF($X$1=12,(VLOOKUP(B100,'X12'!$B:$AP,41,FALSE)),IF($X$1=13,(VLOOKUP(B100,'X13'!$B:$AP,41,FALSE)),"B"))))))))))))))=TRUE," ",(IF($X$1=1,(VLOOKUP(B100,'X1'!$B:$AP,41,FALSE)),IF($X$1=2,(VLOOKUP(B100,'X2'!$B:$AP,41,FALSE)),IF($X$1=3,(VLOOKUP(B100,'X3'!$B:$AP,41,FALSE)),IF($X$1=4,(VLOOKUP(B100,'X4'!$B:$AP,41,FALSE)),IF($X$1=5,(VLOOKUP(B100,'X5'!$B:$AP,41,FALSE)),IF($X$1=6,(VLOOKUP(B100,'X6'!$B:$AP,41,FALSE)),IF($X$1=7,(VLOOKUP(B100,'X7'!$B:$AP,41,FALSE)),IF($X$1=8,(VLOOKUP(B100,'X8'!$B:$AP,41,FALSE)),IF($X$1=9,(VLOOKUP(B100,'X9'!$B:$AP,41,FALSE)),IF($X$1=10,(VLOOKUP(B100,'X10'!$B:$AP,41,FALSE)),IF($X$1=11,(VLOOKUP(B100,'X11'!$B:$AP,41,FALSE)),IF($X$1=12,(VLOOKUP(B100,'X12'!$B:$AP,41,FALSE)),IF($X$1=13,(VLOOKUP(B100,'X13'!$B:$AP,41,FALSE)),"B")))))))))))))))</f>
        <v xml:space="preserve"> </v>
      </c>
      <c r="E100" s="182" t="str">
        <f ca="1">IF(ISERROR(IF($X$1=1,(VLOOKUP(B100,'X1'!$B:$AP,7,FALSE)),IF($X$1=2,(VLOOKUP(B100,'X2'!$B:$AP,7,FALSE)),IF($X$1=3,(VLOOKUP(B100,'X3'!$B:$AP,7,FALSE)),IF($X$1=4,(VLOOKUP(B100,'X4'!$B:$AP,7,FALSE)),IF($X$1=5,(VLOOKUP(B100,'X5'!$B:$AP,7,FALSE)),IF($X$1=6,(VLOOKUP(B100,'X6'!$B:$AP,7,FALSE)),IF($X$1=7,(VLOOKUP(B100,'X7'!$B:$AP,7,FALSE)),IF($X$1=8,(VLOOKUP(B100,'X8'!$B:$AP,7,FALSE)),IF($X$1=9,(VLOOKUP(B100,'X9'!$B:$AP,7,FALSE)),IF($X$1=10,(VLOOKUP(B100,'X10'!$B:$AP,7,FALSE)),IF($X$1=11,(VLOOKUP(B100,'X11'!$B:$AP,7,FALSE)),IF($X$1=12,(VLOOKUP(B100,'X12'!$B:$AP,7,FALSE)),IF($X$1=13,(VLOOKUP(B100,'X13'!$B:$AP,7,FALSE)),"B"))))))))))))))=TRUE," ",(IF($X$1=1,(VLOOKUP(B100,'X1'!$B:$AP,7,FALSE)),IF($X$1=2,(VLOOKUP(B100,'X2'!$B:$AP,7,FALSE)),IF($X$1=3,(VLOOKUP(B100,'X3'!$B:$AP,7,FALSE)),IF($X$1=4,(VLOOKUP(B100,'X4'!$B:$AP,7,FALSE)),IF($X$1=5,(VLOOKUP(B100,'X5'!$B:$AP,7,FALSE)),IF($X$1=6,(VLOOKUP(B100,'X6'!$B:$AP,7,FALSE)),IF($X$1=7,(VLOOKUP(B100,'X7'!$B:$AP,7,FALSE)),IF($X$1=8,(VLOOKUP(B100,'X8'!$B:$AP,7,FALSE)),IF($X$1=9,(VLOOKUP(B100,'X9'!$B:$AP,7,FALSE)),IF($X$1=10,(VLOOKUP(B100,'X10'!$B:$AP,7,FALSE)),IF($X$1=11,(VLOOKUP(B100,'X11'!$B:$AP,7,FALSE)),IF($X$1=12,(VLOOKUP(B100,'X12'!$B:$AP,7,FALSE)),IF($X$1=13,(VLOOKUP(B100,'X13'!$B:$AP,7,FALSE)),"B")))))))))))))))</f>
        <v xml:space="preserve"> </v>
      </c>
      <c r="F100" s="182" t="str">
        <f ca="1">IF(ISERROR(IF((IF($X$1=1,(VLOOKUP(B100,'X1'!$B:$AO,6,FALSE)),(IF($X$1=2,(VLOOKUP(B100,'X2'!$B:$AO,6,FALSE)),(IF($X$1=3,(VLOOKUP(B100,'X3'!$B:$AO,6,FALSE)),(IF($X$1=4,(VLOOKUP(B100,'X4'!$B:$AO,6,FALSE)),(IF($X$1=5,(VLOOKUP(B100,'X5'!$B:$AO,6,FALSE)),(IF($X$1=6,(VLOOKUP(B100,'X6'!$B:$AO,6,FALSE)),(IF($X$1=7,(VLOOKUP(B100,'X7'!$B:$AO,6,FALSE)),(IF($X$1=8,(VLOOKUP(B100,'X8'!$B:$AO,6,FALSE)),(IF($X$1=9,(VLOOKUP(B100,'X9'!$B:$AO,6,FALSE)),(IF($X$1=10,(VLOOKUP(B100,'X10'!$B:$AO,6,FALSE)),(IF($X$1=11,(VLOOKUP(B100,'X11'!$B:$AO,6,FALSE)),(IF($X$1=12,(VLOOKUP(B100,'X12'!$B:$AO,6,FALSE)),(VLOOKUP(B100,'X13'!$B:$AO,6,FALSE))))))))))))))))))))))))))=$V$1," ",(IF($X$1=1,(VLOOKUP(B100,'X1'!$B:$AO,6,FALSE)),(IF($X$1=2,(VLOOKUP(B100,'X2'!$B:$AO,6,FALSE)),(IF($X$1=3,(VLOOKUP(B100,'X3'!$B:$AO,6,FALSE)),(IF($X$1=4,(VLOOKUP(B100,'X4'!$B:$AO,6,FALSE)),(IF($X$1=5,(VLOOKUP(B100,'X5'!$B:$AO,6,FALSE)),(IF($X$1=6,(VLOOKUP(B100,'X6'!$B:$AO,6,FALSE)),(IF($X$1=7,(VLOOKUP(B100,'X7'!$B:$AO,6,FALSE)),(IF($X$1=8,(VLOOKUP(B100,'X8'!$B:$AO,6,FALSE)),(IF($X$1=9,(VLOOKUP(B100,'X9'!$B:$AO,6,FALSE)),(IF($X$1=10,(VLOOKUP(B100,'X10'!$B:$AO,6,FALSE)),(IF($X$1=11,(VLOOKUP(B100,'X11'!$B:$AO,6,FALSE)),(IF($X$1=12,(VLOOKUP(B100,'X12'!$B:$AO,6,FALSE)),(VLOOKUP(B100,'X13'!$B:$AO,6,FALSE))))))))))))))))))))))))))))=TRUE," ",(IF((IF($X$1=1,(VLOOKUP(B100,'X1'!$B:$AO,6,FALSE)),(IF($X$1=2,(VLOOKUP(B100,'X2'!$B:$AO,6,FALSE)),(IF($X$1=3,(VLOOKUP(B100,'X3'!$B:$AO,6,FALSE)),(IF($X$1=4,(VLOOKUP(B100,'X4'!$B:$AO,6,FALSE)),(IF($X$1=5,(VLOOKUP(B100,'X5'!$B:$AO,6,FALSE)),(IF($X$1=6,(VLOOKUP(B100,'X6'!$B:$AO,6,FALSE)),(IF($X$1=7,(VLOOKUP(B100,'X7'!$B:$AO,6,FALSE)),(IF($X$1=8,(VLOOKUP(B100,'X8'!$B:$AO,6,FALSE)),(IF($X$1=9,(VLOOKUP(B100,'X9'!$B:$AO,6,FALSE)),(IF($X$1=10,(VLOOKUP(B100,'X10'!$B:$AO,6,FALSE)),(IF($X$1=11,(VLOOKUP(B100,'X11'!$B:$AO,6,FALSE)),(IF($X$1=12,(VLOOKUP(B100,'X12'!$B:$AO,6,FALSE)),(VLOOKUP(B100,'X13'!$B:$AO,6,FALSE))))))))))))))))))))))))))=$V$1," ",(IF($X$1=1,(VLOOKUP(B100,'X1'!$B:$AO,6,FALSE)),(IF($X$1=2,(VLOOKUP(B100,'X2'!$B:$AO,6,FALSE)),(IF($X$1=3,(VLOOKUP(B100,'X3'!$B:$AO,6,FALSE)),(IF($X$1=4,(VLOOKUP(B100,'X4'!$B:$AO,6,FALSE)),(IF($X$1=5,(VLOOKUP(B100,'X5'!$B:$AO,6,FALSE)),(IF($X$1=6,(VLOOKUP(B100,'X6'!$B:$AO,6,FALSE)),(IF($X$1=7,(VLOOKUP(B100,'X7'!$B:$AO,6,FALSE)),(IF($X$1=8,(VLOOKUP(B100,'X8'!$B:$AO,6,FALSE)),(IF($X$1=9,(VLOOKUP(B100,'X9'!$B:$AO,6,FALSE)),(IF($X$1=10,(VLOOKUP(B100,'X10'!$B:$AO,6,FALSE)),(IF($X$1=11,(VLOOKUP(B100,'X11'!$B:$AO,6,FALSE)),(IF($X$1=12,(VLOOKUP(B100,'X12'!$B:$AO,6,FALSE)),(VLOOKUP(B100,'X13'!$B:$AO,6,FALSE)))))))))))))))))))))))))))))</f>
        <v xml:space="preserve"> </v>
      </c>
      <c r="G100" s="182" t="str">
        <f ca="1">IF(ISERROR(IF($X$1=1,(VLOOKUP(B100,'X1'!$B:$AZ,44,FALSE)),IF($X$1=2,(VLOOKUP(B100,'X2'!$B:$AZ,44,FALSE)),IF($X$1=3,(VLOOKUP(B100,'X3'!$B:$AZ,44,FALSE)),IF($X$1=4,(VLOOKUP(B100,'X4'!$B:$AZ,44,FALSE)),IF($X$1=5,(VLOOKUP(B100,'X5'!$B:$AZ,44,FALSE)),IF($X$1=6,(VLOOKUP(B100,'X6'!$B:$AZ,44,FALSE)),IF($X$1=7,(VLOOKUP(B100,'X7'!$B:$AZ,44,FALSE)),IF($X$1=8,(VLOOKUP(B100,'X8'!$B:$AZ,44,FALSE)),IF($X$1=9,(VLOOKUP(B100,'X9'!$B:$AZ,44,FALSE)),IF($X$1=10,(VLOOKUP(B100,'X10'!$B:$AZ,44,FALSE)),IF($X$1=11,(VLOOKUP(B100,'X11'!$B:$AZ,44,FALSE)),IF($X$1=12,(VLOOKUP(B100,'X12'!$B:$AZ,44,FALSE)),IF($X$1=13,(VLOOKUP(B100,'X13'!$B:$AZ,44,FALSE)),"B"))))))))))))))=TRUE," ",(IF($X$1=1,(VLOOKUP(B100,'X1'!$B:$AZ,44,FALSE)),IF($X$1=2,(VLOOKUP(B100,'X2'!$B:$AZ,44,FALSE)),IF($X$1=3,(VLOOKUP(B100,'X3'!$B:$AZ,44,FALSE)),IF($X$1=4,(VLOOKUP(B100,'X4'!$B:$AZ,44,FALSE)),IF($X$1=5,(VLOOKUP(B100,'X5'!$B:$AZ,44,FALSE)),IF($X$1=6,(VLOOKUP(B100,'X6'!$B:$AZ,44,FALSE)),IF($X$1=7,(VLOOKUP(B100,'X7'!$B:$AZ,44,FALSE)),IF($X$1=8,(VLOOKUP(B100,'X8'!$B:$AZ,44,FALSE)),IF($X$1=9,(VLOOKUP(B100,'X9'!$B:$AZ,44,FALSE)),IF($X$1=10,(VLOOKUP(B100,'X10'!$B:$AZ,44,FALSE)),IF($X$1=11,(VLOOKUP(B100,'X11'!$B:$AZ,44,FALSE)),IF($X$1=12,(VLOOKUP(B100,'X12'!$B:$AZ,44,FALSE)),IF($X$1=13,(VLOOKUP(B100,'X13'!$B:$AZ,44,FALSE)),"B")))))))))))))))</f>
        <v xml:space="preserve"> </v>
      </c>
      <c r="H100" s="182" t="str">
        <f ca="1">IF(ISERROR(IF($X$1=1,(VLOOKUP(B100,'X1'!$B:$AZ,8,FALSE)),IF($X$1=2,(VLOOKUP(B100,'X2'!$B:$AZ,8,FALSE)),IF($X$1=3,(VLOOKUP(B100,'X3'!$B:$AZ,8,FALSE)),IF($X$1=4,(VLOOKUP(B100,'X4'!$B:$AZ,8,FALSE)),IF($X$1=5,(VLOOKUP(B100,'X5'!$B:$AZ,8,FALSE)),IF($X$1=6,(VLOOKUP(B100,'X6'!$B:$AZ,8,FALSE)),IF($X$1=7,(VLOOKUP(B100,'X7'!$B:$AZ,8,FALSE)),IF($X$1=8,(VLOOKUP(B100,'X8'!$B:$AZ,8,FALSE)),IF($X$1=9,(VLOOKUP(B100,'X9'!$B:$AZ,8,FALSE)),IF($X$1=10,(VLOOKUP(B100,'X10'!$B:$AZ,8,FALSE)),IF($X$1=11,(VLOOKUP(B100,'X11'!$B:$AZ,8,FALSE)),IF($X$1=12,(VLOOKUP(B100,'X12'!$B:$AZ,8,FALSE)),IF($X$1=13,(VLOOKUP(B100,'X13'!$B:$AZ,8,FALSE)),"B"))))))))))))))=TRUE," ",(IF($X$1=1,(VLOOKUP(B100,'X1'!$B:$AZ,8,FALSE)),IF($X$1=2,(VLOOKUP(B100,'X2'!$B:$AZ,8,FALSE)),IF($X$1=3,(VLOOKUP(B100,'X3'!$B:$AZ,8,FALSE)),IF($X$1=4,(VLOOKUP(B100,'X4'!$B:$AZ,8,FALSE)),IF($X$1=5,(VLOOKUP(B100,'X5'!$B:$AZ,8,FALSE)),IF($X$1=6,(VLOOKUP(B100,'X6'!$B:$AZ,8,FALSE)),IF($X$1=7,(VLOOKUP(B100,'X7'!$B:$AZ,8,FALSE)),IF($X$1=8,(VLOOKUP(B100,'X8'!$B:$AZ,8,FALSE)),IF($X$1=9,(VLOOKUP(B100,'X9'!$B:$AZ,8,FALSE)),IF($X$1=10,(VLOOKUP(B100,'X10'!$B:$AZ,8,FALSE)),IF($X$1=11,(VLOOKUP(B100,'X11'!$B:$AZ,8,FALSE)),IF($X$1=12,(VLOOKUP(B100,'X12'!$B:$AZ,8,FALSE)),IF($X$1=13,(VLOOKUP(B100,'X13'!$B:$AZ,8,FALSE)),"B")))))))))))))))</f>
        <v xml:space="preserve"> </v>
      </c>
      <c r="I100" s="183" t="str">
        <f ca="1">IF(ISERROR(IF($X$1=1,(VLOOKUP(B100,'X1'!$B:$AZ,2,FALSE)),IF($X$1=2,(VLOOKUP(B100,'X2'!$B:$AZ,2,FALSE)),IF($X$1=3,(VLOOKUP(B100,'X3'!$B:$AZ,2,FALSE)),IF($X$1=4,(VLOOKUP(B100,'X4'!$B:$AZ,2,FALSE)),IF($X$1=5,(VLOOKUP(B100,'X5'!$B:$AZ,2,FALSE)),IF($X$1=6,(VLOOKUP(B100,'X6'!$B:$AZ,2,FALSE)),IF($X$1=7,(VLOOKUP(B100,'X7'!$B:$AZ,2,FALSE)),IF($X$1=8,(VLOOKUP(B100,'X8'!$B:$AZ,2,FALSE)),IF($X$1=9,(VLOOKUP(B100,'X9'!$B:$AZ,2,FALSE)),IF($X$1=10,(VLOOKUP(B100,'X10'!$B:$AZ,2,FALSE)),IF($X$1=11,(VLOOKUP(B100,'X11'!$B:$AZ,2,FALSE)),IF($X$1=12,(VLOOKUP(B100,'X12'!$B:$AZ,2,FALSE)),IF($X$1=13,(VLOOKUP(B100,'X13'!$B:$AZ,2,FALSE)),"B"))))))))))))))=TRUE," ",(IF($X$1=1,(VLOOKUP(B100,'X1'!$B:$AZ,2,FALSE)),IF($X$1=2,(VLOOKUP(B100,'X2'!$B:$AZ,2,FALSE)),IF($X$1=3,(VLOOKUP(B100,'X3'!$B:$AZ,2,FALSE)),IF($X$1=4,(VLOOKUP(B100,'X4'!$B:$AZ,2,FALSE)),IF($X$1=5,(VLOOKUP(B100,'X5'!$B:$AZ,2,FALSE)),IF($X$1=6,(VLOOKUP(B100,'X6'!$B:$AZ,2,FALSE)),IF($X$1=7,(VLOOKUP(B100,'X7'!$B:$AZ,2,FALSE)),IF($X$1=8,(VLOOKUP(B100,'X8'!$B:$AZ,2,FALSE)),IF($X$1=9,(VLOOKUP(B100,'X9'!$B:$AZ,2,FALSE)),IF($X$1=10,(VLOOKUP(B100,'X10'!$B:$AZ,2,FALSE)),IF($X$1=11,(VLOOKUP(B100,'X11'!$B:$AZ,2,FALSE)),IF($X$1=12,(VLOOKUP(B100,'X12'!$B:$AZ,2,FALSE)),IF($X$1=13,(VLOOKUP(B100,'X13'!$B:$AZ,2,FALSE)),"B")))))))))))))))</f>
        <v xml:space="preserve"> </v>
      </c>
      <c r="J100" s="183" t="str">
        <f ca="1">IF(ISERROR(IF($X$1=1,(VLOOKUP(B100,'X1'!$B:$AZ,3,FALSE)),IF($X$1=2,(VLOOKUP(B100,'X2'!$B:$AZ,3,FALSE)),IF($X$1=3,(VLOOKUP(B100,'X3'!$B:$AZ,3,FALSE)),IF($X$1=4,(VLOOKUP(B100,'X4'!$B:$AZ,3,FALSE)),IF($X$1=5,(VLOOKUP(B100,'X5'!$B:$AZ,3,FALSE)),IF($X$1=6,(VLOOKUP(B100,'X6'!$B:$AZ,3,FALSE)),IF($X$1=7,(VLOOKUP(B100,'X7'!$B:$AZ,3,FALSE)),IF($X$1=8,(VLOOKUP(B100,'X8'!$B:$AZ,3,FALSE)),IF($X$1=9,(VLOOKUP(B100,'X9'!$B:$AZ,3,FALSE)),IF($X$1=10,(VLOOKUP(B100,'X10'!$B:$AZ,3,FALSE)),IF($X$1=11,(VLOOKUP(B100,'X11'!$B:$AZ,3,FALSE)),IF($X$1=12,(VLOOKUP(B100,'X12'!$B:$AZ,3,FALSE)),IF($X$1=13,(VLOOKUP(B100,'X13'!$B:$AZ,3,FALSE)),"B"))))))))))))))=TRUE," ",(IF($X$1=1,(VLOOKUP(B100,'X1'!$B:$AZ,3,FALSE)),IF($X$1=2,(VLOOKUP(B100,'X2'!$B:$AZ,3,FALSE)),IF($X$1=3,(VLOOKUP(B100,'X3'!$B:$AZ,3,FALSE)),IF($X$1=4,(VLOOKUP(B100,'X4'!$B:$AZ,3,FALSE)),IF($X$1=5,(VLOOKUP(B100,'X5'!$B:$AZ,3,FALSE)),IF($X$1=6,(VLOOKUP(B100,'X6'!$B:$AZ,3,FALSE)),IF($X$1=7,(VLOOKUP(B100,'X7'!$B:$AZ,3,FALSE)),IF($X$1=8,(VLOOKUP(B100,'X8'!$B:$AZ,3,FALSE)),IF($X$1=9,(VLOOKUP(B100,'X9'!$B:$AZ,3,FALSE)),IF($X$1=10,(VLOOKUP(B100,'X10'!$B:$AZ,3,FALSE)),IF($X$1=11,(VLOOKUP(B100,'X11'!$B:$AZ,3,FALSE)),IF($X$1=12,(VLOOKUP(B100,'X12'!$B:$AZ,3,FALSE)),IF($X$1=13,(VLOOKUP(B100,'X13'!$B:$AZ,3,FALSE)),"B")))))))))))))))</f>
        <v xml:space="preserve"> </v>
      </c>
      <c r="K100" s="183" t="str">
        <f ca="1">IF(ISERROR(IF($X$1=1,(VLOOKUP(B100,'X1'!$B:$AZ,5,FALSE)),IF($X$1=2,(VLOOKUP(B100,'X2'!$B:$AZ,5,FALSE)),IF($X$1=3,(VLOOKUP(B100,'X3'!$B:$AZ,5,FALSE)),IF($X$1=4,(VLOOKUP(B100,'X4'!$B:$AZ,5,FALSE)),IF($X$1=5,(VLOOKUP(B100,'X5'!$B:$AZ,5,FALSE)),IF($X$1=6,(VLOOKUP(B100,'X6'!$B:$AZ,5,FALSE)),IF($X$1=7,(VLOOKUP(B100,'X7'!$B:$AZ,5,FALSE)),IF($X$1=8,(VLOOKUP(B100,'X8'!$B:$AZ,5,FALSE)),IF($X$1=9,(VLOOKUP(B100,'X9'!$B:$AZ,5,FALSE)),IF($X$1=10,(VLOOKUP(B100,'X10'!$B:$AZ,5,FALSE)),IF($X$1=11,(VLOOKUP(B100,'X11'!$B:$AZ,5,FALSE)),IF($X$1=12,(VLOOKUP(B100,'X12'!$B:$AZ,5,FALSE)),IF($X$1=13,(VLOOKUP(B100,'X13'!$B:$AZ,5,FALSE)),"B"))))))))))))))=TRUE," ",(IF($X$1=1,(VLOOKUP(B100,'X1'!$B:$AZ,5,FALSE)),IF($X$1=2,(VLOOKUP(B100,'X2'!$B:$AZ,5,FALSE)),IF($X$1=3,(VLOOKUP(B100,'X3'!$B:$AZ,5,FALSE)),IF($X$1=4,(VLOOKUP(B100,'X4'!$B:$AZ,5,FALSE)),IF($X$1=5,(VLOOKUP(B100,'X5'!$B:$AZ,5,FALSE)),IF($X$1=6,(VLOOKUP(B100,'X6'!$B:$AZ,5,FALSE)),IF($X$1=7,(VLOOKUP(B100,'X7'!$B:$AZ,5,FALSE)),IF($X$1=8,(VLOOKUP(B100,'X8'!$B:$AZ,5,FALSE)),IF($X$1=9,(VLOOKUP(B100,'X9'!$B:$AZ,5,FALSE)),IF($X$1=10,(VLOOKUP(B100,'X10'!$B:$AZ,5,FALSE)),IF($X$1=11,(VLOOKUP(B100,'X11'!$B:$AZ,5,FALSE)),IF($X$1=12,(VLOOKUP(B100,'X12'!$B:$AZ,5,FALSE)),IF($X$1=13,(VLOOKUP(B100,'X13'!$B:$AZ,5,FALSE)),"B")))))))))))))))</f>
        <v xml:space="preserve"> </v>
      </c>
      <c r="L100" s="184" t="str">
        <f ca="1">IF(ISERROR(IF($X$1=1,(VLOOKUP(B100,'X1'!$B:$AZ,9,FALSE)),IF($X$1=2,(VLOOKUP(B100,'X2'!$B:$AZ,9,FALSE)),IF($X$1=3,(VLOOKUP(B100,'X3'!$B:$AZ,9,FALSE)),IF($X$1=4,(VLOOKUP(B100,'X4'!$B:$AZ,9,FALSE)),IF($X$1=5,(VLOOKUP(B100,'X5'!$B:$AZ,9,FALSE)),IF($X$1=6,(VLOOKUP(B100,'X6'!$B:$AZ,9,FALSE)),IF($X$1=7,(VLOOKUP(B100,'X7'!$B:$AZ,9,FALSE)),IF($X$1=8,(VLOOKUP(B100,'X8'!$B:$AZ,9,FALSE)),IF($X$1=9,(VLOOKUP(B100,'X9'!$B:$AZ,9,FALSE)),IF($X$1=10,(VLOOKUP(B100,'X10'!$B:$AZ,9,FALSE)),IF($X$1=11,(VLOOKUP(B100,'X11'!$B:$AZ,9,FALSE)),IF($X$1=12,(VLOOKUP(B100,'X12'!$B:$AZ,9,FALSE)),IF($X$1=13,(VLOOKUP(B100,'X13'!$B:$AZ,9,FALSE)),"B"))))))))))))))=TRUE," ",(IF($X$1=1,(VLOOKUP(B100,'X1'!$B:$AZ,9,FALSE)),IF($X$1=2,(VLOOKUP(B100,'X2'!$B:$AZ,9,FALSE)),IF($X$1=3,(VLOOKUP(B100,'X3'!$B:$AZ,9,FALSE)),IF($X$1=4,(VLOOKUP(B100,'X4'!$B:$AZ,9,FALSE)),IF($X$1=5,(VLOOKUP(B100,'X5'!$B:$AZ,9,FALSE)),IF($X$1=6,(VLOOKUP(B100,'X6'!$B:$AZ,9,FALSE)),IF($X$1=7,(VLOOKUP(B100,'X7'!$B:$AZ,9,FALSE)),IF($X$1=8,(VLOOKUP(B100,'X8'!$B:$AZ,9,FALSE)),IF($X$1=9,(VLOOKUP(B100,'X9'!$B:$AZ,9,FALSE)),IF($X$1=10,(VLOOKUP(B100,'X10'!$B:$AZ,9,FALSE)),IF($X$1=11,(VLOOKUP(B100,'X11'!$B:$AZ,9,FALSE)),IF($X$1=12,(VLOOKUP(B100,'X12'!$B:$AZ,9,FALSE)),IF($X$1=13,(VLOOKUP(B100,'X13'!$B:$AZ,9,FALSE)),"B")))))))))))))))</f>
        <v xml:space="preserve"> </v>
      </c>
      <c r="M100" s="184" t="str">
        <f ca="1">IF(ISERROR(IF($X$1=1,(VLOOKUP(B100,'X1'!$B:$AZ,10,FALSE)),IF($X$1=2,(VLOOKUP(B100,'X2'!$B:$AZ,10,FALSE)),IF($X$1=3,(VLOOKUP(B100,'X3'!$B:$AZ,10,FALSE)),IF($X$1=4,(VLOOKUP(B100,'X4'!$B:$AZ,10,FALSE)),IF($X$1=5,(VLOOKUP(B100,'X5'!$B:$AZ,10,FALSE)),IF($X$1=6,(VLOOKUP(B100,'X6'!$B:$AZ,10,FALSE)),IF($X$1=7,(VLOOKUP(B100,'X7'!$B:$AZ,10,FALSE)),IF($X$1=8,(VLOOKUP(B100,'X8'!$B:$AZ,10,FALSE)),IF($X$1=9,(VLOOKUP(B100,'X9'!$B:$AZ,10,FALSE)),IF($X$1=10,(VLOOKUP(B100,'X10'!$B:$AZ,10,FALSE)),IF($X$1=11,(VLOOKUP(B100,'X11'!$B:$AZ,10,FALSE)),IF($X$1=12,(VLOOKUP(B100,'X12'!$B:$AZ,10,FALSE)),IF($X$1=13,(VLOOKUP(B100,'X13'!$B:$AZ,10,FALSE)),"B"))))))))))))))=TRUE," ",(IF($X$1=1,(VLOOKUP(B100,'X1'!$B:$AZ,10,FALSE)),IF($X$1=2,(VLOOKUP(B100,'X2'!$B:$AZ,10,FALSE)),IF($X$1=3,(VLOOKUP(B100,'X3'!$B:$AZ,10,FALSE)),IF($X$1=4,(VLOOKUP(B100,'X4'!$B:$AZ,10,FALSE)),IF($X$1=5,(VLOOKUP(B100,'X5'!$B:$AZ,10,FALSE)),IF($X$1=6,(VLOOKUP(B100,'X6'!$B:$AZ,10,FALSE)),IF($X$1=7,(VLOOKUP(B100,'X7'!$B:$AZ,10,FALSE)),IF($X$1=8,(VLOOKUP(B100,'X8'!$B:$AZ,10,FALSE)),IF($X$1=9,(VLOOKUP(B100,'X9'!$B:$AZ,10,FALSE)),IF($X$1=10,(VLOOKUP(B100,'X10'!$B:$AZ,10,FALSE)),IF($X$1=11,(VLOOKUP(B100,'X11'!$B:$AZ,10,FALSE)),IF($X$1=12,(VLOOKUP(B100,'X12'!$B:$AZ,10,FALSE)),IF($X$1=13,(VLOOKUP(B100,'X13'!$B:$AZ,10,FALSE)),"B")))))))))))))))</f>
        <v xml:space="preserve"> </v>
      </c>
      <c r="N100" s="185" t="str">
        <f ca="1">IF(ISERROR(IF($X$1=1,(VLOOKUP(B100,'X1'!$B:$AZ,45,FALSE)),IF($X$1=2,(VLOOKUP(B100,'X2'!$B:$AZ,45,FALSE)),IF($X$1=3,(VLOOKUP(B100,'X3'!$B:$AZ,45,FALSE)),IF($X$1=4,(VLOOKUP(B100,'X4'!$B:$AZ,45,FALSE)),IF($X$1=5,(VLOOKUP(B100,'X5'!$B:$AZ,45,FALSE)),IF($X$1=6,(VLOOKUP(B100,'X6'!$B:$AZ,45,FALSE)),IF($X$1=7,(VLOOKUP(B100,'X7'!$B:$AZ,45,FALSE)),IF($X$1=8,(VLOOKUP(B100,'X8'!$B:$AZ,45,FALSE)),IF($X$1=9,(VLOOKUP(B100,'X9'!$B:$AZ,45,FALSE)),IF($X$1=10,(VLOOKUP(B100,'X10'!$B:$AZ,45,FALSE)),IF($X$1=11,(VLOOKUP(B100,'X11'!$B:$AZ,45,FALSE)),IF($X$1=12,(VLOOKUP(B100,'X12'!$B:$AZ,45,FALSE)),IF($X$1=13,(VLOOKUP(B100,'X13'!$B:$AZ,45,FALSE)),"B"))))))))))))))=TRUE," ",(IF($X$1=1,(VLOOKUP(B100,'X1'!$B:$AZ,45,FALSE)),IF($X$1=2,(VLOOKUP(B100,'X2'!$B:$AZ,45,FALSE)),IF($X$1=3,(VLOOKUP(B100,'X3'!$B:$AZ,45,FALSE)),IF($X$1=4,(VLOOKUP(B100,'X4'!$B:$AZ,45,FALSE)),IF($X$1=5,(VLOOKUP(B100,'X5'!$B:$AZ,45,FALSE)),IF($X$1=6,(VLOOKUP(B100,'X6'!$B:$AZ,45,FALSE)),IF($X$1=7,(VLOOKUP(B100,'X7'!$B:$AZ,45,FALSE)),IF($X$1=8,(VLOOKUP(B100,'X8'!$B:$AZ,45,FALSE)),IF($X$1=9,(VLOOKUP(B100,'X9'!$B:$AZ,45,FALSE)),IF($X$1=10,(VLOOKUP(B100,'X10'!$B:$AZ,45,FALSE)),IF($X$1=11,(VLOOKUP(B100,'X11'!$B:$AZ,45,FALSE)),IF($X$1=12,(VLOOKUP(B100,'X12'!$B:$AZ,45,FALSE)),IF($X$1=13,(VLOOKUP(B100,'X13'!$B:$AZ,45,FALSE)),"B")))))))))))))))</f>
        <v xml:space="preserve"> </v>
      </c>
      <c r="O100" s="184" t="str">
        <f ca="1">IF(ISERROR(IF($X$1=1,(VLOOKUP(B100,'X1'!$B:$AZ,11,FALSE)),IF($X$1=2,(VLOOKUP(B100,'X2'!$B:$AZ,11,FALSE)),IF($X$1=3,(VLOOKUP(B100,'X3'!$B:$AZ,11,FALSE)),IF($X$1=4,(VLOOKUP(B100,'X4'!$B:$AZ,11,FALSE)),IF($X$1=5,(VLOOKUP(B100,'X5'!$B:$AZ,11,FALSE)),IF($X$1=6,(VLOOKUP(B100,'X6'!$B:$AZ,11,FALSE)),IF($X$1=7,(VLOOKUP(B100,'X7'!$B:$AZ,11,FALSE)),IF($X$1=8,(VLOOKUP(B100,'X8'!$B:$AZ,11,FALSE)),IF($X$1=9,(VLOOKUP(B100,'X9'!$B:$AZ,11,FALSE)),IF($X$1=10,(VLOOKUP(B100,'X10'!$B:$AZ,11,FALSE)),IF($X$1=11,(VLOOKUP(B100,'X11'!$B:$AZ,11,FALSE)),IF($X$1=12,(VLOOKUP(B100,'X12'!$B:$AZ,11,FALSE)),IF($X$1=13,(VLOOKUP(B100,'X13'!$B:$AZ,11,FALSE)),"B"))))))))))))))=TRUE," ",(IF($X$1=1,(VLOOKUP(B100,'X1'!$B:$AZ,11,FALSE)),IF($X$1=2,(VLOOKUP(B100,'X2'!$B:$AZ,11,FALSE)),IF($X$1=3,(VLOOKUP(B100,'X3'!$B:$AZ,11,FALSE)),IF($X$1=4,(VLOOKUP(B100,'X4'!$B:$AZ,11,FALSE)),IF($X$1=5,(VLOOKUP(B100,'X5'!$B:$AZ,11,FALSE)),IF($X$1=6,(VLOOKUP(B100,'X6'!$B:$AZ,11,FALSE)),IF($X$1=7,(VLOOKUP(B100,'X7'!$B:$AZ,11,FALSE)),IF($X$1=8,(VLOOKUP(B100,'X8'!$B:$AZ,11,FALSE)),IF($X$1=9,(VLOOKUP(B100,'X9'!$B:$AZ,11,FALSE)),IF($X$1=10,(VLOOKUP(B100,'X10'!$B:$AZ,11,FALSE)),IF($X$1=11,(VLOOKUP(B100,'X11'!$B:$AZ,11,FALSE)),IF($X$1=12,(VLOOKUP(B100,'X12'!$B:$AZ,11,FALSE)),IF($X$1=13,(VLOOKUP(B100,'X13'!$B:$AZ,11,FALSE)),"B")))))))))))))))</f>
        <v xml:space="preserve"> </v>
      </c>
      <c r="P100" s="184" t="str">
        <f ca="1">IF(ISERROR(IF($X$1=1,(VLOOKUP(B100,'X1'!$B:$AZ,12,FALSE)),IF($X$1=2,(VLOOKUP(B100,'X2'!$B:$AZ,12,FALSE)),IF($X$1=3,(VLOOKUP(B100,'X3'!$B:$AZ,12,FALSE)),IF($X$1=4,(VLOOKUP(B100,'X4'!$B:$AZ,12,FALSE)),IF($X$1=5,(VLOOKUP(B100,'X5'!$B:$AZ,12,FALSE)),IF($X$1=6,(VLOOKUP(B100,'X6'!$B:$AZ,12,FALSE)),IF($X$1=7,(VLOOKUP(B100,'X7'!$B:$AZ,12,FALSE)),IF($X$1=8,(VLOOKUP(B100,'X8'!$B:$AZ,12,FALSE)),IF($X$1=9,(VLOOKUP(B100,'X9'!$B:$AZ,12,FALSE)),IF($X$1=10,(VLOOKUP(B100,'X10'!$B:$AZ,12,FALSE)),IF($X$1=11,(VLOOKUP(B100,'X11'!$B:$AZ,12,FALSE)),IF($X$1=12,(VLOOKUP(B100,'X12'!$B:$AZ,12,FALSE)),IF($X$1=13,(VLOOKUP(B100,'X13'!$B:$AZ,12,FALSE)),"B"))))))))))))))=TRUE," ",(IF($X$1=1,(VLOOKUP(B100,'X1'!$B:$AZ,12,FALSE)),IF($X$1=2,(VLOOKUP(B100,'X2'!$B:$AZ,12,FALSE)),IF($X$1=3,(VLOOKUP(B100,'X3'!$B:$AZ,12,FALSE)),IF($X$1=4,(VLOOKUP(B100,'X4'!$B:$AZ,12,FALSE)),IF($X$1=5,(VLOOKUP(B100,'X5'!$B:$AZ,12,FALSE)),IF($X$1=6,(VLOOKUP(B100,'X6'!$B:$AZ,12,FALSE)),IF($X$1=7,(VLOOKUP(B100,'X7'!$B:$AZ,12,FALSE)),IF($X$1=8,(VLOOKUP(B100,'X8'!$B:$AZ,12,FALSE)),IF($X$1=9,(VLOOKUP(B100,'X9'!$B:$AZ,12,FALSE)),IF($X$1=10,(VLOOKUP(B100,'X10'!$B:$AZ,12,FALSE)),IF($X$1=11,(VLOOKUP(B100,'X11'!$B:$AZ,12,FALSE)),IF($X$1=12,(VLOOKUP(B100,'X12'!$B:$AZ,12,FALSE)),IF($X$1=13,(VLOOKUP(B100,'X13'!$B:$AZ,12,FALSE)),"B")))))))))))))))</f>
        <v xml:space="preserve"> </v>
      </c>
      <c r="Q100" s="185" t="str">
        <f ca="1">IF(ISERROR(IF($X$1=1,(VLOOKUP(B100,'X1'!$B:$AZ,46,FALSE)),IF($X$1=2,(VLOOKUP(B100,'X2'!$B:$AZ,46,FALSE)),IF($X$1=3,(VLOOKUP(B100,'X3'!$B:$AZ,46,FALSE)),IF($X$1=4,(VLOOKUP(B100,'X4'!$B:$AZ,46,FALSE)),IF($X$1=5,(VLOOKUP(B100,'X5'!$B:$AZ,46,FALSE)),IF($X$1=6,(VLOOKUP(B100,'X6'!$B:$AZ,46,FALSE)),IF($X$1=7,(VLOOKUP(B100,'X7'!$B:$AZ,46,FALSE)),IF($X$1=8,(VLOOKUP(B100,'X8'!$B:$AZ,46,FALSE)),IF($X$1=9,(VLOOKUP(B100,'X9'!$B:$AZ,46,FALSE)),IF($X$1=10,(VLOOKUP(B100,'X10'!$B:$AZ,46,FALSE)),IF($X$1=11,(VLOOKUP(B100,'X11'!$B:$AZ,46,FALSE)),IF($X$1=12,(VLOOKUP(B100,'X12'!$B:$AZ,46,FALSE)),IF($X$1=13,(VLOOKUP(B100,'X13'!$B:$AZ,46,FALSE)),"B"))))))))))))))=TRUE," ",(IF($X$1=1,(VLOOKUP(B100,'X1'!$B:$AZ,46,FALSE)),IF($X$1=2,(VLOOKUP(B100,'X2'!$B:$AZ,46,FALSE)),IF($X$1=3,(VLOOKUP(B100,'X3'!$B:$AZ,46,FALSE)),IF($X$1=4,(VLOOKUP(B100,'X4'!$B:$AZ,46,FALSE)),IF($X$1=5,(VLOOKUP(B100,'X5'!$B:$AZ,46,FALSE)),IF($X$1=6,(VLOOKUP(B100,'X6'!$B:$AZ,46,FALSE)),IF($X$1=7,(VLOOKUP(B100,'X7'!$B:$AZ,46,FALSE)),IF($X$1=8,(VLOOKUP(B100,'X8'!$B:$AZ,46,FALSE)),IF($X$1=9,(VLOOKUP(B100,'X9'!$B:$AZ,46,FALSE)),IF($X$1=10,(VLOOKUP(B100,'X10'!$B:$AZ,46,FALSE)),IF($X$1=11,(VLOOKUP(B100,'X11'!$B:$AZ,46,FALSE)),IF($X$1=12,(VLOOKUP(B100,'X12'!$B:$AZ,46,FALSE)),IF($X$1=13,(VLOOKUP(B100,'X13'!$B:$AZ,46,FALSE)),"B")))))))))))))))</f>
        <v xml:space="preserve"> </v>
      </c>
      <c r="R100" s="185" t="str">
        <f ca="1">IF(ISERROR(IF($X$1=1,(VLOOKUP(B100,'X1'!$B:$AZ,15,FALSE)),IF($X$1=2,(VLOOKUP(B100,'X2'!$B:$AZ,15,FALSE)),IF($X$1=3,(VLOOKUP(B100,'X3'!$B:$AZ,15,FALSE)),IF($X$1=4,(VLOOKUP(B100,'X4'!$B:$AZ,15,FALSE)),IF($X$1=5,(VLOOKUP(B100,'X5'!$B:$AZ,15,FALSE)),IF($X$1=6,(VLOOKUP(B100,'X6'!$B:$AZ,15,FALSE)),IF($X$1=7,(VLOOKUP(B100,'X7'!$B:$AZ,15,FALSE)),IF($X$1=8,(VLOOKUP(B100,'X8'!$B:$AZ,15,FALSE)),IF($X$1=9,(VLOOKUP(B100,'X9'!$B:$AZ,15,FALSE)),IF($X$1=10,(VLOOKUP(B100,'X10'!$B:$AZ,15,FALSE)),IF($X$1=11,(VLOOKUP(B100,'X11'!$B:$AZ,15,FALSE)),IF($X$1=12,(VLOOKUP(B100,'X12'!$B:$AZ,15,FALSE)),IF($X$1=13,(VLOOKUP(B100,'X13'!$B:$AZ,15,FALSE)),"B"))))))))))))))=TRUE," ",(IF($X$1=1,(VLOOKUP(B100,'X1'!$B:$AZ,15,FALSE)),IF($X$1=2,(VLOOKUP(B100,'X2'!$B:$AZ,15,FALSE)),IF($X$1=3,(VLOOKUP(B100,'X3'!$B:$AZ,15,FALSE)),IF($X$1=4,(VLOOKUP(B100,'X4'!$B:$AZ,15,FALSE)),IF($X$1=5,(VLOOKUP(B100,'X5'!$B:$AZ,15,FALSE)),IF($X$1=6,(VLOOKUP(B100,'X6'!$B:$AZ,15,FALSE)),IF($X$1=7,(VLOOKUP(B100,'X7'!$B:$AZ,15,FALSE)),IF($X$1=8,(VLOOKUP(B100,'X8'!$B:$AZ,15,FALSE)),IF($X$1=9,(VLOOKUP(B100,'X9'!$B:$AZ,15,FALSE)),IF($X$1=10,(VLOOKUP(B100,'X10'!$B:$AZ,15,FALSE)),IF($X$1=11,(VLOOKUP(B100,'X11'!$B:$AZ,15,FALSE)),IF($X$1=12,(VLOOKUP(B100,'X12'!$B:$AZ,15,FALSE)),IF($X$1=13,(VLOOKUP(B100,'X13'!$B:$AZ,15,FALSE)),"B")))))))))))))))</f>
        <v xml:space="preserve"> </v>
      </c>
      <c r="S100" s="185" t="str">
        <f ca="1">IF(ISERROR(IF((IF($X$1=1,(VLOOKUP(B100,'X1'!$B:$AZ,14,FALSE)),(IF($X$1=2,(VLOOKUP(B100,'X2'!$B:$AZ,14,FALSE)),(IF($X$1=3,(VLOOKUP(B100,'X3'!$B:$AZ,14,FALSE)),(IF($X$1=4,(VLOOKUP(B100,'X4'!$B:$AZ,14,FALSE)),(IF($X$1=5,(VLOOKUP(B100,'X5'!$B:$AZ,14,FALSE)),(IF($X$1=6,(VLOOKUP(B100,'X6'!$B:$AZ,14,FALSE)),(IF($X$1=7,(VLOOKUP(B100,'X7'!$B:$AZ,14,FALSE)),(IF($X$1=8,(VLOOKUP(B100,'X8'!$B:$AZ,14,FALSE)),(IF($X$1=9,(VLOOKUP(B100,'X9'!$B:$AZ,14,FALSE)),(IF($X$1=10,(VLOOKUP(B100,'X10'!$B:$AZ,14,FALSE)),(IF($X$1=11,(VLOOKUP(B100,'X11'!$B:$AZ,14,FALSE)),(IF($X$1=12,(VLOOKUP(B100,'X12'!$B:$AZ,14,FALSE)),(VLOOKUP(B100,'X13'!$B:$AZ,14,FALSE))))))))))))))))))))))))))=$V$1," ",(IF($X$1=1,(VLOOKUP(B100,'X1'!$B:$AZ,14,FALSE)),(IF($X$1=2,(VLOOKUP(B100,'X2'!$B:$AZ,14,FALSE)),(IF($X$1=3,(VLOOKUP(B100,'X3'!$B:$AZ,14,FALSE)),(IF($X$1=4,(VLOOKUP(B100,'X4'!$B:$AZ,14,FALSE)),(IF($X$1=5,(VLOOKUP(B100,'X5'!$B:$AZ,14,FALSE)),(IF($X$1=6,(VLOOKUP(B100,'X6'!$B:$AZ,14,FALSE)),(IF($X$1=7,(VLOOKUP(B100,'X7'!$B:$AZ,14,FALSE)),(IF($X$1=8,(VLOOKUP(B100,'X8'!$B:$AZ,14,FALSE)),(IF($X$1=9,(VLOOKUP(B100,'X9'!$B:$AZ,14,FALSE)),(IF($X$1=10,(VLOOKUP(B100,'X10'!$B:$AZ,14,FALSE)),(IF($X$1=11,(VLOOKUP(B100,'X11'!$B:$AZ,14,FALSE)),(IF($X$1=12,(VLOOKUP(B100,'X12'!$B:$AZ,14,FALSE)),(VLOOKUP(B100,'X13'!$B:$AZ,14,FALSE))))))))))))))))))))))))))))=TRUE," ",(IF((IF($X$1=1,(VLOOKUP(B100,'X1'!$B:$AZ,14,FALSE)),(IF($X$1=2,(VLOOKUP(B100,'X2'!$B:$AZ,14,FALSE)),(IF($X$1=3,(VLOOKUP(B100,'X3'!$B:$AZ,14,FALSE)),(IF($X$1=4,(VLOOKUP(B100,'X4'!$B:$AZ,14,FALSE)),(IF($X$1=5,(VLOOKUP(B100,'X5'!$B:$AZ,14,FALSE)),(IF($X$1=6,(VLOOKUP(B100,'X6'!$B:$AZ,14,FALSE)),(IF($X$1=7,(VLOOKUP(B100,'X7'!$B:$AZ,14,FALSE)),(IF($X$1=8,(VLOOKUP(B100,'X8'!$B:$AZ,14,FALSE)),(IF($X$1=9,(VLOOKUP(B100,'X9'!$B:$AZ,14,FALSE)),(IF($X$1=10,(VLOOKUP(B100,'X10'!$B:$AZ,14,FALSE)),(IF($X$1=11,(VLOOKUP(B100,'X11'!$B:$AZ,14,FALSE)),(IF($X$1=12,(VLOOKUP(B100,'X12'!$B:$AZ,14,FALSE)),(VLOOKUP(B100,'X13'!$B:$AZ,14,FALSE))))))))))))))))))))))))))=$V$1," ",(IF($X$1=1,(VLOOKUP(B100,'X1'!$B:$AZ,14,FALSE)),(IF($X$1=2,(VLOOKUP(B100,'X2'!$B:$AZ,14,FALSE)),(IF($X$1=3,(VLOOKUP(B100,'X3'!$B:$AZ,14,FALSE)),(IF($X$1=4,(VLOOKUP(B100,'X4'!$B:$AZ,14,FALSE)),(IF($X$1=5,(VLOOKUP(B100,'X5'!$B:$AZ,14,FALSE)),(IF($X$1=6,(VLOOKUP(B100,'X6'!$B:$AZ,14,FALSE)),(IF($X$1=7,(VLOOKUP(B100,'X7'!$B:$AZ,14,FALSE)),(IF($X$1=8,(VLOOKUP(B100,'X8'!$B:$AZ,14,FALSE)),(IF($X$1=9,(VLOOKUP(B100,'X9'!$B:$AZ,14,FALSE)),(IF($X$1=10,(VLOOKUP(B100,'X10'!$B:$AZ,14,FALSE)),(IF($X$1=11,(VLOOKUP(B100,'X11'!$B:$AZ,14,FALSE)),(IF($X$1=12,(VLOOKUP(B100,'X12'!$B:$AZ,14,FALSE)),(VLOOKUP(B100,'X13'!$B:$AZ,14,FALSE)))))))))))))))))))))))))))))</f>
        <v xml:space="preserve"> </v>
      </c>
      <c r="V100" s="43"/>
      <c r="W100" s="43">
        <f t="shared" si="63"/>
        <v>12</v>
      </c>
      <c r="X100" s="43"/>
      <c r="Y100" s="119">
        <f t="shared" ca="1" si="60"/>
        <v>0</v>
      </c>
      <c r="Z100" s="125" t="s">
        <v>149</v>
      </c>
      <c r="AB100" s="42">
        <f t="shared" si="61"/>
        <v>1</v>
      </c>
      <c r="AC100" s="42">
        <f t="shared" si="64"/>
        <v>11</v>
      </c>
      <c r="AD100" s="111" t="str">
        <f>IF((VALUE((RIGHT($AD$89,1))))=0,(Alf!F15),IF((VALUE((RIGHT($AD$89,1))))=1,(Alf!F55),IF(((VALUE((RIGHT($AD$89,1)))))=2,(Alf!F94),IF(((VALUE((RIGHT($AD$89,1)))))=3,(Alf!F132),IF(((VALUE((RIGHT($AD$89,1)))))=4,(Alf!F170),IF(((VALUE((RIGHT($AD$89,1)))))=5,(Alf!F209),"B"))))))</f>
        <v>PLZL RM Equity</v>
      </c>
      <c r="AE100" s="112">
        <f t="shared" ca="1" si="62"/>
        <v>0.20840987956725865</v>
      </c>
      <c r="AF100" s="113" t="str">
        <f>IF(ISERROR(((VLOOKUP(AD100,'X1'!$B:$AO,6,FALSE))/(VLOOKUP(AD100,'X1'!$B:$AO,7,FALSE))-1))=TRUE," ",(((VLOOKUP(AD100,'X1'!$B:$AO,6,FALSE))/(VLOOKUP(AD100,'X1'!$B:$AO,7,FALSE))-1)))</f>
        <v xml:space="preserve"> </v>
      </c>
      <c r="AG100" s="113" t="str">
        <f>IF(ISERROR((((VLOOKUP(AD100,'X1'!$B:$G,2,FALSE))-(VLOOKUP(AD100,'X1'!$B:$G,3,FALSE)))*100)/(VLOOKUP(AD100,'X1'!$B:$G,5,FALSE)))=TRUE," ",((((VLOOKUP(AD100,'X1'!$B:$G,2,FALSE))-(VLOOKUP(AD100,'X1'!$B:$G,3,FALSE)))*100)/(VLOOKUP(AD100,'X1'!$B:$G,5,FALSE))))</f>
        <v xml:space="preserve"> </v>
      </c>
      <c r="AH100" s="113" t="str">
        <f>IF(ISERROR(((VLOOKUP(AD100,'X1'!$B:$AZ,42,FALSE))))=TRUE," ",(((VLOOKUP(AD100,'X1'!$B:$AZ,42,FALSE)))))</f>
        <v xml:space="preserve"> </v>
      </c>
      <c r="AI100" s="113" t="str">
        <f>IF(ISERROR(((VLOOKUP(AD100,'X1'!$B:$AZ,43,FALSE))))=TRUE," ",(((VLOOKUP(AD100,'X1'!$B:$AZ,43,FALSE)))))</f>
        <v xml:space="preserve"> </v>
      </c>
      <c r="AJ100" s="113" t="str">
        <f>IF(ISERROR(((VLOOKUP(AD100,'X1'!$B:$AZ,15,FALSE))))=TRUE," ",(((VLOOKUP(AD100,'X1'!$B:$AZ,15,FALSE)))))</f>
        <v xml:space="preserve"> </v>
      </c>
      <c r="AK100" s="113" t="str">
        <f>IF(ISERROR(((VLOOKUP(AD100,'X1'!$B:$AZ,14,FALSE))))=TRUE," ",(((VLOOKUP(AD100,'X1'!$B:$AZ,14,FALSE)))))</f>
        <v xml:space="preserve"> </v>
      </c>
      <c r="AL100" s="113" t="str">
        <f ca="1">IF(ISERROR(((VLOOKUP(AD100,'X2'!$B:$AO,6,FALSE))/(VLOOKUP(AD100,'X2'!$B:$AO,7,FALSE))-1))=TRUE," ",(((VLOOKUP(AD100,'X2'!$B:$AO,6,FALSE))/(VLOOKUP(AD100,'X2'!$B:$AO,7,FALSE))-1)))</f>
        <v xml:space="preserve"> </v>
      </c>
      <c r="AM100" s="113" t="str">
        <f ca="1">IF(ISERROR((((VLOOKUP(AD100,'X2'!$B:$G,2,FALSE))-(VLOOKUP(AD100,'X2'!$B:$G,3,FALSE)))*100)/(VLOOKUP(AD100,'X2'!$B:$G,5,FALSE)))=TRUE," ",((((VLOOKUP(AD100,'X2'!$B:$G,2,FALSE))-(VLOOKUP(AD100,'X2'!$B:$G,3,FALSE)))*100)/(VLOOKUP(AD100,'X2'!$B:$G,5,FALSE))))</f>
        <v xml:space="preserve"> </v>
      </c>
      <c r="AN100" s="113" t="str">
        <f ca="1">IF(ISERROR(((VLOOKUP(AD100,'X2'!$B:$AZ,42,FALSE))))=TRUE," ",(((VLOOKUP(AD100,'X2'!$B:$AZ,42,FALSE)))))</f>
        <v xml:space="preserve"> </v>
      </c>
      <c r="AO100" s="113" t="str">
        <f ca="1">IF(ISERROR(((VLOOKUP(AD100,'X2'!$B:$AZ,43,FALSE))))=TRUE," ",(((VLOOKUP(AD100,'X2'!$B:$AZ,43,FALSE)))))</f>
        <v xml:space="preserve"> </v>
      </c>
      <c r="AP100" s="113" t="str">
        <f ca="1">IF(ISERROR(((VLOOKUP(AD100,'X2'!$B:$AZ,15,FALSE))))=TRUE," ",(((VLOOKUP(AD100,'X2'!$B:$AZ,15,FALSE)))))</f>
        <v xml:space="preserve"> </v>
      </c>
      <c r="AQ100" s="113" t="str">
        <f ca="1">IF(ISERROR(((VLOOKUP(AD100,'X2'!$B:$AZ,14,FALSE))))=TRUE," ",(((VLOOKUP(AD100,'X2'!$B:$AZ,14,FALSE)))))</f>
        <v xml:space="preserve"> </v>
      </c>
      <c r="AR100" s="113" t="str">
        <f ca="1">IF(ISERROR(((VLOOKUP(AD100,'X3'!$B:$AO,6,FALSE))/(VLOOKUP(AD100,'X3'!$B:$AO,7,FALSE))-1))=TRUE," ",(((VLOOKUP(AD100,'X3'!$B:$AO,6,FALSE))/(VLOOKUP(AD100,'X3'!$B:$AO,7,FALSE))-1)))</f>
        <v xml:space="preserve"> </v>
      </c>
      <c r="AS100" s="113" t="str">
        <f ca="1">IF(ISERROR((((VLOOKUP(AD100,'X3'!$B:$G,2,FALSE))-(VLOOKUP(AD100,'X3'!$B:$G,3,FALSE)))*100)/(VLOOKUP(AD100,'X3'!$B:$G,5,FALSE)))=TRUE," ",((((VLOOKUP(AD100,'X3'!$B:$G,2,FALSE))-(VLOOKUP(AD100,'X3'!$B:$G,3,FALSE)))*100)/(VLOOKUP(AD100,'X3'!$B:$G,5,FALSE))))</f>
        <v xml:space="preserve"> </v>
      </c>
      <c r="AT100" s="113" t="str">
        <f ca="1">IF(ISERROR(((VLOOKUP(AD100,'X3'!$B:$AZ,42,FALSE))))=TRUE," ",(((VLOOKUP(AD100,'X3'!$B:$AZ,42,FALSE)))))</f>
        <v xml:space="preserve"> </v>
      </c>
      <c r="AU100" s="113" t="str">
        <f ca="1">IF(ISERROR(((VLOOKUP(AD100,'X3'!$B:$AZ,43,FALSE))))=TRUE," ",(((VLOOKUP(AD100,'X3'!$B:$AZ,43,FALSE)))))</f>
        <v xml:space="preserve"> </v>
      </c>
      <c r="AV100" s="113" t="str">
        <f ca="1">IF(ISERROR(((VLOOKUP(AD100,'X3'!$B:$AZ,15,FALSE))))=TRUE," ",(((VLOOKUP(AD100,'X3'!$B:$AZ,15,FALSE)))))</f>
        <v xml:space="preserve"> </v>
      </c>
      <c r="AW100" s="113" t="str">
        <f ca="1">IF(ISERROR(((VLOOKUP(AD100,'X3'!$B:$AZ,14,FALSE))))=TRUE," ",(((VLOOKUP(AD100,'X3'!$B:$AZ,14,FALSE)))))</f>
        <v xml:space="preserve"> </v>
      </c>
      <c r="AX100" s="113" t="str">
        <f ca="1">IF(ISERROR(((VLOOKUP(AD100,'X4'!$B:$AO,6,FALSE))/(VLOOKUP(AD100,'X4'!$B:$AO,7,FALSE))-1))=TRUE," ",(((VLOOKUP(AD100,'X4'!$B:$AO,6,FALSE))/(VLOOKUP(AD100,'X4'!$B:$AO,7,FALSE))-1)))</f>
        <v xml:space="preserve"> </v>
      </c>
      <c r="AY100" s="113" t="str">
        <f ca="1">IF(ISERROR((((VLOOKUP(AD100,'X4'!$B:$G,2,FALSE))-(VLOOKUP(AD100,'X4'!$B:$G,3,FALSE)))*100)/(VLOOKUP(AD100,'X4'!$B:$G,5,FALSE)))=TRUE," ",((((VLOOKUP(AD100,'X4'!$B:$G,2,FALSE))-(VLOOKUP(AD100,'X4'!$B:$G,3,FALSE)))*100)/(VLOOKUP(AD100,'X4'!$B:$G,5,FALSE))))</f>
        <v xml:space="preserve"> </v>
      </c>
      <c r="AZ100" s="113" t="str">
        <f ca="1">IF(ISERROR(((VLOOKUP(AD100,'X4'!$B:$AZ,42,FALSE))))=TRUE," ",(((VLOOKUP(AD100,'X4'!$B:$AZ,42,FALSE)))))</f>
        <v xml:space="preserve"> </v>
      </c>
      <c r="BA100" s="113" t="str">
        <f ca="1">IF(ISERROR(((VLOOKUP(AD100,'X4'!$B:$AZ,43,FALSE))))=TRUE," ",(((VLOOKUP(AD100,'X4'!$B:$AZ,43,FALSE)))))</f>
        <v xml:space="preserve"> </v>
      </c>
      <c r="BB100" s="113" t="str">
        <f ca="1">IF(ISERROR(((VLOOKUP(AD100,'X4'!$B:$AZ,15,FALSE))))=TRUE," ",(((VLOOKUP(AD100,'X4'!$B:$AZ,15,FALSE)))))</f>
        <v xml:space="preserve"> </v>
      </c>
      <c r="BC100" s="113" t="str">
        <f ca="1">IF(ISERROR(((VLOOKUP(AD100,'X4'!$B:$AZ,14,FALSE))))=TRUE," ",(((VLOOKUP(AD100,'X4'!$B:$AZ,14,FALSE)))))</f>
        <v xml:space="preserve"> </v>
      </c>
      <c r="BD100" s="113" t="str">
        <f ca="1">IF(ISERROR(((VLOOKUP(AD100,'X5'!$B:$AO,6,FALSE))/(VLOOKUP(AD100,'X5'!$B:$AO,7,FALSE))-1))=TRUE," ",(((VLOOKUP(AD100,'X5'!$B:$AO,6,FALSE))/(VLOOKUP(AD100,'X5'!$B:$AO,7,FALSE))-1)))</f>
        <v xml:space="preserve"> </v>
      </c>
      <c r="BE100" s="113" t="str">
        <f ca="1">IF(ISERROR((((VLOOKUP(AD100,'X5'!$B:$G,2,FALSE))-(VLOOKUP(AD100,'X5'!$B:$G,3,FALSE)))*100)/(VLOOKUP(AD100,'X5'!$B:$G,5,FALSE)))=TRUE," ",((((VLOOKUP(AD100,'X5'!$B:$G,2,FALSE))-(VLOOKUP(AD100,'X5'!$B:$G,3,FALSE)))*100)/(VLOOKUP(AD100,'X5'!$B:$G,5,FALSE))))</f>
        <v xml:space="preserve"> </v>
      </c>
      <c r="BF100" s="113" t="str">
        <f ca="1">IF(ISERROR(((VLOOKUP(AD100,'X5'!$B:$AZ,42,FALSE))))=TRUE," ",(((VLOOKUP(AD100,'X5'!$B:$AZ,42,FALSE)))))</f>
        <v xml:space="preserve"> </v>
      </c>
      <c r="BG100" s="113" t="str">
        <f ca="1">IF(ISERROR(((VLOOKUP(AD100,'X5'!$B:$AZ,43,FALSE))))=TRUE," ",(((VLOOKUP(AD100,'X5'!$B:$AZ,43,FALSE)))))</f>
        <v xml:space="preserve"> </v>
      </c>
      <c r="BH100" s="113" t="str">
        <f ca="1">IF(ISERROR(((VLOOKUP(AD100,'X5'!$B:$AZ,15,FALSE))))=TRUE," ",(((VLOOKUP(AD100,'X5'!$B:$AZ,15,FALSE)))))</f>
        <v xml:space="preserve"> </v>
      </c>
      <c r="BI100" s="113" t="str">
        <f ca="1">IF(ISERROR(((VLOOKUP(AD100,'X5'!$B:$AZ,14,FALSE))))=TRUE," ",(((VLOOKUP(AD100,'X5'!$B:$AZ,14,FALSE)))))</f>
        <v xml:space="preserve"> </v>
      </c>
      <c r="BJ100" s="113" t="str">
        <f ca="1">IF(ISERROR(((VLOOKUP(AD100,'X6'!$B:$AO,6,FALSE))/(VLOOKUP(AD100,'X6'!$B:$AO,7,FALSE))-1))=TRUE," ",(((VLOOKUP(AD100,'X6'!$B:$AO,6,FALSE))/(VLOOKUP(AD100,'X6'!$B:$AO,7,FALSE))-1)))</f>
        <v xml:space="preserve"> </v>
      </c>
      <c r="BK100" s="113" t="str">
        <f ca="1">IF(ISERROR((((VLOOKUP(AD100,'X6'!$B:$G,2,FALSE))-(VLOOKUP(AD100,'X6'!$B:$G,3,FALSE)))*100)/(VLOOKUP(AD100,'X6'!$B:$G,5,FALSE)))=TRUE," ",((((VLOOKUP(AD100,'X6'!$B:$G,2,FALSE))-(VLOOKUP(AD100,'X6'!$B:$G,3,FALSE)))*100)/(VLOOKUP(AD100,'X6'!$B:$G,5,FALSE))))</f>
        <v xml:space="preserve"> </v>
      </c>
      <c r="BL100" s="113" t="str">
        <f ca="1">IF(ISERROR(((VLOOKUP(AD100,'X6'!$B:$AZ,42,FALSE))))=TRUE," ",(((VLOOKUP(AD100,'X6'!$B:$AZ,42,FALSE)))))</f>
        <v xml:space="preserve"> </v>
      </c>
      <c r="BM100" s="113" t="str">
        <f ca="1">IF(ISERROR(((VLOOKUP(AD100,'X6'!$B:$AZ,43,FALSE))))=TRUE," ",(((VLOOKUP(AD100,'X6'!$B:$AZ,43,FALSE)))))</f>
        <v xml:space="preserve"> </v>
      </c>
      <c r="BN100" s="113" t="str">
        <f ca="1">IF(ISERROR(((VLOOKUP(AD100,'X6'!$B:$AZ,15,FALSE))))=TRUE," ",(((VLOOKUP(AD100,'X6'!$B:$AZ,15,FALSE)))))</f>
        <v xml:space="preserve"> </v>
      </c>
      <c r="BO100" s="113" t="str">
        <f ca="1">IF(ISERROR(((VLOOKUP(AD100,'X6'!$B:$AZ,14,FALSE))))=TRUE," ",(((VLOOKUP(AD100,'X6'!$B:$AZ,14,FALSE)))))</f>
        <v xml:space="preserve"> </v>
      </c>
      <c r="BP100" s="42">
        <f ca="1">IF(ISERROR(((VLOOKUP(AD100,'X7'!$B:$AO,6,FALSE))/(VLOOKUP(AD100,'X7'!$B:$AO,7,FALSE))-1))=TRUE," ",(((VLOOKUP(AD100,'X7'!$B:$AO,6,FALSE))/(VLOOKUP(AD100,'X7'!$B:$AO,7,FALSE))-1)))</f>
        <v>0.20840987956725865</v>
      </c>
      <c r="BQ100" s="42">
        <f ca="1">IF(ISERROR((((VLOOKUP(AD100,'X7'!$B:$G,2,FALSE))-(VLOOKUP(AD100,'X7'!$B:$G,3,FALSE)))*100)/(VLOOKUP(AD100,'X7'!$B:$G,5,FALSE)))=TRUE," ",((((VLOOKUP(AD100,'X7'!$B:$G,2,FALSE))-(VLOOKUP(AD100,'X7'!$B:$G,3,FALSE)))*100)/(VLOOKUP(AD100,'X7'!$B:$G,5,FALSE))))</f>
        <v>70</v>
      </c>
      <c r="BR100" s="102">
        <f ca="1">IF(ISERROR(((VLOOKUP(AD100,'X7'!$B:$AZ,42,FALSE))))=TRUE," ",(((VLOOKUP(AD100,'X7'!$B:$AZ,42,FALSE)))))</f>
        <v>32.454731415757735</v>
      </c>
      <c r="BS100" s="102">
        <f ca="1">IF(ISERROR(((VLOOKUP(AD100,'X7'!$B:$AZ,43,FALSE))))=TRUE," ",(((VLOOKUP(AD100,'X7'!$B:$AZ,43,FALSE)))))</f>
        <v>28.293099121160648</v>
      </c>
      <c r="BT100" s="102">
        <f ca="1">IF(ISERROR(((VLOOKUP(AD100,'X7'!$B:$AZ,15,FALSE))))=TRUE," ",(((VLOOKUP(AD100,'X7'!$B:$AZ,15,FALSE)))))</f>
        <v>4.2610328638497652</v>
      </c>
      <c r="BU100" s="102">
        <f ca="1">IF(ISERROR(((VLOOKUP(AD100,'X7'!$B:$AZ,14,FALSE))))=TRUE," ",(((VLOOKUP(AD100,'X7'!$B:$AZ,14,FALSE)))))</f>
        <v>46.205662514156302</v>
      </c>
      <c r="BV100" s="102" t="str">
        <f ca="1">IF(ISERROR(((VLOOKUP(AD100,'X8'!$B:$AO,6,FALSE))/(VLOOKUP(AD100,'X8'!$B:$AO,7,FALSE))-1))=TRUE," ",(((VLOOKUP(AD100,'X8'!$B:$AO,6,FALSE))/(VLOOKUP(AD100,'X8'!$B:$AO,7,FALSE))-1)))</f>
        <v xml:space="preserve"> </v>
      </c>
      <c r="BW100" s="102" t="str">
        <f ca="1">IF(ISERROR((((VLOOKUP(AD100,'X8'!$B:$G,2,FALSE))-(VLOOKUP(AD100,'X8'!$B:$G,3,FALSE)))*100)/(VLOOKUP(AD100,'X8'!$B:$G,5,FALSE)))=TRUE," ",((((VLOOKUP(AD100,'X8'!$B:$G,2,FALSE))-(VLOOKUP(AD100,'X8'!$B:$G,3,FALSE)))*100)/(VLOOKUP(AD100,'X8'!$B:$G,5,FALSE))))</f>
        <v xml:space="preserve"> </v>
      </c>
      <c r="BX100" s="102" t="str">
        <f ca="1">IF(ISERROR(((VLOOKUP(AD100,'X8'!$B:$AZ,42,FALSE))))=TRUE," ",(((VLOOKUP(AD100,'X8'!$B:$AZ,42,FALSE)))))</f>
        <v xml:space="preserve"> </v>
      </c>
      <c r="BY100" s="42" t="str">
        <f ca="1">IF(ISERROR(((VLOOKUP(AD100,'X8'!$B:$AZ,43,FALSE))))=TRUE," ",(((VLOOKUP(AD100,'X8'!$B:$AZ,43,FALSE)))))</f>
        <v xml:space="preserve"> </v>
      </c>
      <c r="BZ100" s="42" t="str">
        <f ca="1">IF(ISERROR(((VLOOKUP(AD100,'X8'!$B:$AZ,15,FALSE))))=TRUE," ",(((VLOOKUP(AD100,'X8'!$B:$AZ,15,FALSE)))))</f>
        <v xml:space="preserve"> </v>
      </c>
      <c r="CA100" s="42" t="str">
        <f ca="1">IF(ISERROR(((VLOOKUP(AD100,'X8'!$B:$AZ,14,FALSE))))=TRUE," ",(((VLOOKUP(AD100,'X8'!$B:$AZ,14,FALSE)))))</f>
        <v xml:space="preserve"> </v>
      </c>
      <c r="CB100" s="42" t="str">
        <f ca="1">IF(ISERROR(((VLOOKUP(AD100,'X9'!$B:$AO,6,FALSE))/(VLOOKUP(AD100,'X9'!$B:$AO,7,FALSE))-1))=TRUE," ",(((VLOOKUP(AD100,'X9'!$B:$AO,6,FALSE))/(VLOOKUP(AD100,'X9'!$B:$AO,7,FALSE))-1)))</f>
        <v xml:space="preserve"> </v>
      </c>
      <c r="CC100" s="42" t="str">
        <f ca="1">IF(ISERROR((((VLOOKUP(AD100,'X9'!$B:$G,2,FALSE))-(VLOOKUP(AD100,'X9'!$B:$G,3,FALSE)))*100)/(VLOOKUP(AD100,'X9'!$B:$G,5,FALSE)))=TRUE," ",((((VLOOKUP(AD100,'X9'!$B:$G,2,FALSE))-(VLOOKUP(AD100,'X9'!$B:$G,3,FALSE)))*100)/(VLOOKUP(AD100,'X9'!$B:$G,5,FALSE))))</f>
        <v xml:space="preserve"> </v>
      </c>
      <c r="CD100" s="42" t="str">
        <f ca="1">IF(ISERROR(((VLOOKUP(AD100,'X9'!$B:$AZ,42,FALSE))))=TRUE," ",(((VLOOKUP(AD100,'X9'!$B:$AZ,42,FALSE)))))</f>
        <v xml:space="preserve"> </v>
      </c>
      <c r="CE100" s="42" t="str">
        <f ca="1">IF(ISERROR(((VLOOKUP(AD100,'X9'!$B:$AZ,43,FALSE))))=TRUE," ",(((VLOOKUP(AD100,'X9'!$B:$AZ,43,FALSE)))))</f>
        <v xml:space="preserve"> </v>
      </c>
      <c r="CF100" s="42" t="str">
        <f ca="1">IF(ISERROR(((VLOOKUP(AD100,'X9'!$B:$AZ,15,FALSE))))=TRUE," ",(((VLOOKUP(AD100,'X9'!$B:$AZ,15,FALSE)))))</f>
        <v xml:space="preserve"> </v>
      </c>
      <c r="CG100" s="42" t="str">
        <f ca="1">IF(ISERROR(((VLOOKUP(AD100,'X9'!$B:$AZ,14,FALSE))))=TRUE," ",(((VLOOKUP(AD100,'X9'!$B:$AZ,14,FALSE)))))</f>
        <v xml:space="preserve"> </v>
      </c>
      <c r="CH100" s="42" t="str">
        <f ca="1">IF(ISERROR(((VLOOKUP(AD100,'X10'!$B:$AO,6,FALSE))/(VLOOKUP(AD100,'X10'!$B:$AO,7,FALSE))-1))=TRUE," ",(((VLOOKUP(AD100,'X10'!$B:$AO,6,FALSE))/(VLOOKUP(AD100,'X10'!$B:$AO,7,FALSE))-1)))</f>
        <v xml:space="preserve"> </v>
      </c>
      <c r="CI100" s="42" t="str">
        <f ca="1">IF(ISERROR((((VLOOKUP(AD100,'X10'!$B:$G,2,FALSE))-(VLOOKUP(AD100,'X10'!$B:$G,3,FALSE)))*100)/(VLOOKUP(AD100,'X10'!$B:$G,5,FALSE)))=TRUE," ",((((VLOOKUP(AD100,'X10'!$B:$G,2,FALSE))-(VLOOKUP(AD100,'X10'!$B:$G,3,FALSE)))*100)/(VLOOKUP(AD100,'X10'!$B:$G,5,FALSE))))</f>
        <v xml:space="preserve"> </v>
      </c>
      <c r="CJ100" s="42" t="str">
        <f ca="1">IF(ISERROR(((VLOOKUP(AD100,'X10'!$B:$AZ,42,FALSE))))=TRUE," ",(((VLOOKUP(AD100,'X10'!$B:$AZ,42,FALSE)))))</f>
        <v xml:space="preserve"> </v>
      </c>
      <c r="CK100" s="42" t="str">
        <f ca="1">IF(ISERROR(((VLOOKUP(AD100,'X10'!$B:$AZ,43,FALSE))))=TRUE," ",(((VLOOKUP(AD100,'X10'!$B:$AZ,43,FALSE)))))</f>
        <v xml:space="preserve"> </v>
      </c>
      <c r="CL100" s="42" t="str">
        <f ca="1">IF(ISERROR(((VLOOKUP(AD100,'X10'!$B:$AZ,15,FALSE))))=TRUE," ",(((VLOOKUP(AD100,'X10'!$B:$AZ,15,FALSE)))))</f>
        <v xml:space="preserve"> </v>
      </c>
      <c r="CM100" s="42" t="str">
        <f ca="1">IF(ISERROR(((VLOOKUP(AD100,'X10'!$B:$AZ,14,FALSE))))=TRUE," ",(((VLOOKUP(AD100,'X10'!$B:$AZ,14,FALSE)))))</f>
        <v xml:space="preserve"> </v>
      </c>
      <c r="CN100" s="42" t="str">
        <f ca="1">IF(ISERROR(((VLOOKUP(AD100,'X11'!$B:$AO,6,FALSE))/(VLOOKUP(AD100,'X11'!$B:$AO,7,FALSE))-1))=TRUE," ",(((VLOOKUP(AD100,'X11'!$B:$AO,6,FALSE))/(VLOOKUP(AD100,'X11'!$B:$AO,7,FALSE))-1)))</f>
        <v xml:space="preserve"> </v>
      </c>
      <c r="CO100" s="42" t="str">
        <f ca="1">IF(ISERROR((((VLOOKUP(AD100,'X11'!$B:$G,2,FALSE))-(VLOOKUP(AD100,'X11'!$B:$G,3,FALSE)))*100)/(VLOOKUP(AD100,'X11'!$B:$G,5,FALSE)))=TRUE," ",((((VLOOKUP(AD100,'X11'!$B:$G,2,FALSE))-(VLOOKUP(AD100,'X11'!$B:$G,3,FALSE)))*100)/(VLOOKUP(AD100,'X11'!$B:$G,5,FALSE))))</f>
        <v xml:space="preserve"> </v>
      </c>
      <c r="CP100" s="42" t="str">
        <f ca="1">IF(ISERROR(((VLOOKUP(AD100,'X11'!$B:$AZ,42,FALSE))))=TRUE," ",(((VLOOKUP(AD100,'X11'!$B:$AZ,42,FALSE)))))</f>
        <v xml:space="preserve"> </v>
      </c>
      <c r="CQ100" s="42" t="str">
        <f ca="1">IF(ISERROR(((VLOOKUP(AD100,'X11'!$B:$AZ,43,FALSE))))=TRUE," ",(((VLOOKUP(AD100,'X11'!$B:$AZ,43,FALSE)))))</f>
        <v xml:space="preserve"> </v>
      </c>
      <c r="CR100" s="42" t="str">
        <f ca="1">IF(ISERROR(((VLOOKUP(AD100,'X11'!$B:$AZ,15,FALSE))))=TRUE," ",(((VLOOKUP(AD100,'X11'!$B:$AZ,15,FALSE)))))</f>
        <v xml:space="preserve"> </v>
      </c>
      <c r="CS100" s="42" t="str">
        <f ca="1">IF(ISERROR(((VLOOKUP(AD100,'X11'!$B:$AZ,14,FALSE))))=TRUE," ",(((VLOOKUP(AD100,'X11'!$B:$AZ,14,FALSE)))))</f>
        <v xml:space="preserve"> </v>
      </c>
      <c r="CT100" s="42" t="str">
        <f ca="1">IF(ISERROR(((VLOOKUP(AD100,'X12'!$B:$AO,6,FALSE))/(VLOOKUP(AD100,'X12'!$B:$AO,7,FALSE))-1))=TRUE," ",(((VLOOKUP(AD100,'X12'!$B:$AO,6,FALSE))/(VLOOKUP(AD100,'X12'!$B:$AO,7,FALSE))-1)))</f>
        <v xml:space="preserve"> </v>
      </c>
      <c r="CU100" s="42" t="str">
        <f ca="1">IF(ISERROR((((VLOOKUP(AD100,'X12'!$B:$G,2,FALSE))-(VLOOKUP(AD100,'X12'!$B:$G,3,FALSE)))*100)/(VLOOKUP(AD100,'X12'!$B:$G,5,FALSE)))=TRUE," ",((((VLOOKUP(AD100,'X12'!$B:$G,2,FALSE))-(VLOOKUP(AD100,'X12'!$B:$G,3,FALSE)))*100)/(VLOOKUP(AD100,'X12'!$B:$G,5,FALSE))))</f>
        <v xml:space="preserve"> </v>
      </c>
      <c r="CV100" s="42" t="str">
        <f ca="1">IF(ISERROR(((VLOOKUP(AD100,'X12'!$B:$AZ,42,FALSE))))=TRUE," ",(((VLOOKUP(AD100,'X12'!$B:$AZ,42,FALSE)))))</f>
        <v xml:space="preserve"> </v>
      </c>
      <c r="CW100" s="42" t="str">
        <f ca="1">IF(ISERROR(((VLOOKUP(AD100,'X12'!$B:$AZ,43,FALSE))))=TRUE," ",(((VLOOKUP(AD100,'X12'!$B:$AZ,43,FALSE)))))</f>
        <v xml:space="preserve"> </v>
      </c>
      <c r="CX100" s="42" t="str">
        <f ca="1">IF(ISERROR(((VLOOKUP(AD100,'X12'!$B:$AZ,15,FALSE))))=TRUE," ",(((VLOOKUP(AD100,'X12'!$B:$AZ,15,FALSE)))))</f>
        <v xml:space="preserve"> </v>
      </c>
      <c r="CY100" s="42" t="str">
        <f ca="1">IF(ISERROR(((VLOOKUP(AD100,'X12'!$B:$AZ,14,FALSE))))=TRUE," ",(((VLOOKUP(AD100,'X12'!$B:$AZ,14,FALSE)))))</f>
        <v xml:space="preserve"> </v>
      </c>
      <c r="CZ100" s="42" t="str">
        <f ca="1">IF(ISERROR(((VLOOKUP(AD100,'X13'!$B:$AO,6,FALSE))/(VLOOKUP(AD100,'X13'!$B:$AO,7,FALSE))-1))=TRUE," ",(((VLOOKUP(AD100,'X13'!$B:$AO,6,FALSE))/(VLOOKUP(AD100,'X13'!$B:$AO,7,FALSE))-1)))</f>
        <v xml:space="preserve"> </v>
      </c>
      <c r="DA100" s="42" t="str">
        <f ca="1">IF(ISERROR((((VLOOKUP(AD100,'X13'!$B:$G,2,FALSE))-(VLOOKUP(AD100,'X13'!$B:$G,3,FALSE)))*100)/(VLOOKUP(AD100,'X13'!$B:$G,5,FALSE)))=TRUE," ",((((VLOOKUP(AD100,'X13'!$B:$G,2,FALSE))-(VLOOKUP(AD100,'X13'!$B:$G,3,FALSE)))*100)/(VLOOKUP(AD100,'X13'!$B:$G,5,FALSE))))</f>
        <v xml:space="preserve"> </v>
      </c>
      <c r="DB100" s="42" t="str">
        <f ca="1">IF(ISERROR(((VLOOKUP(AD100,'X13'!$B:$AZ,42,FALSE))))=TRUE," ",(((VLOOKUP(AD100,'X13'!$B:$AZ,42,FALSE)))))</f>
        <v xml:space="preserve"> </v>
      </c>
      <c r="DC100" s="42" t="str">
        <f ca="1">IF(ISERROR(((VLOOKUP(AD100,'X13'!$B:$AZ,43,FALSE))))=TRUE," ",(((VLOOKUP(AD100,'X13'!$B:$AZ,43,FALSE)))))</f>
        <v xml:space="preserve"> </v>
      </c>
      <c r="DD100" s="42" t="str">
        <f ca="1">IF(ISERROR(((VLOOKUP(AD100,'X13'!$B:$AZ,15,FALSE))))=TRUE," ",(((VLOOKUP(AD100,'X13'!$B:$AZ,15,FALSE)))))</f>
        <v xml:space="preserve"> </v>
      </c>
      <c r="DE100" s="42" t="str">
        <f ca="1">IF(ISERROR(((VLOOKUP(AD100,'X13'!$B:$AZ,14,FALSE))))=TRUE," ",(((VLOOKUP(AD100,'X13'!$B:$AZ,14,FALSE)))))</f>
        <v xml:space="preserve"> </v>
      </c>
    </row>
    <row r="101" spans="1:109" ht="14.1" customHeight="1" x14ac:dyDescent="0.2">
      <c r="A101" s="156" t="s">
        <v>1058</v>
      </c>
      <c r="B101" s="122" t="str">
        <f>IF(ISERROR(IF($U$16=1,(VLOOKUP(A101,$AC$89:$AH$125,2,FALSE)),IF((IF($X$1=1,'X1'!B60,(IF($X$1=2,'X2'!B60,(IF($X$1=3,'X3'!B60,(IF($X$1=4,'X4'!B60,(IF($X$1=5,'X5'!B60,(IF($X$1=6,'X6'!B60,(IF($X$1=7,'X7'!B60,(IF($X$1=8,'X8'!B60,(IF($X$1=9,'X9'!B60,(IF($X$1=10,'X10'!B60,(IF($X$1=11,'X11'!B60,(IF($X$1=12,'X12'!B60,'X13'!B60))))))))))))))))))))))))="","",(IF($X$1=1,'X1'!B60,(IF($X$1=2,'X2'!B60,(IF($X$1=3,'X3'!B60,(IF($X$1=4,'X4'!B60,(IF($X$1=5,'X5'!B60,(IF($X$1=6,'X6'!B60,(IF($X$1=7,'X7'!B60,(IF($X$1=8,'X8'!B60,(IF($X$1=9,'X9'!B60,(IF($X$1=10,'X10'!B60,(IF($X$1=11,'X11'!B60,(IF($X$1=12,'X12'!B60,'X13'!B60)))))))))))))))))))))))))))=TRUE," ",(IF($U$16=1,(VLOOKUP(A101,$AC$89:$AH$125,2,FALSE)),IF((IF($X$1=1,'X1'!B60,(IF($X$1=2,'X2'!B60,(IF($X$1=3,'X3'!B60,(IF($X$1=4,'X4'!B60,(IF($X$1=5,'X5'!B60,(IF($X$1=6,'X6'!B60,(IF($X$1=7,'X7'!B60,(IF($X$1=8,'X8'!B60,(IF($X$1=9,'X9'!B60,(IF($X$1=10,'X10'!B60,(IF($X$1=11,'X11'!B60,(IF($X$1=12,'X12'!B60,'X13'!B60))))))))))))))))))))))))="","",(IF($X$1=1,'X1'!B60,(IF($X$1=2,'X2'!B60,(IF($X$1=3,'X3'!B60,(IF($X$1=4,'X4'!B60,(IF($X$1=5,'X5'!B60,(IF($X$1=6,'X6'!B60,(IF($X$1=7,'X7'!B60,(IF($X$1=8,'X8'!B60,(IF($X$1=9,'X9'!B60,(IF($X$1=10,'X10'!B60,(IF($X$1=11,'X11'!B60,(IF($X$1=12,'X12'!B60,'X13'!B60))))))))))))))))))))))))))))</f>
        <v/>
      </c>
      <c r="C101" s="181" t="str">
        <f ca="1">IF(ISERROR(IF($X$1=1,(VLOOKUP(B101,'X1'!$B:$AZ,47,FALSE)),IF($X$1=2,(VLOOKUP(B101,'X2'!$B:$AZ,47,FALSE)),IF($X$1=3,(VLOOKUP(B101,'X3'!$B:$AZ,47,FALSE)),IF($X$1=4,(VLOOKUP(B101,'X4'!$B:$AZ,47,FALSE)),IF($X$1=5,(VLOOKUP(B101,'X5'!$B:$AZ,47,FALSE)),IF($X$1=6,(VLOOKUP(B101,'X6'!$B:$AZ,47,FALSE)),IF($X$1=7,(VLOOKUP(B101,'X7'!$B:$AZ,47,FALSE)),IF($X$1=8,(VLOOKUP(B101,'X8'!$B:$AZ,47,FALSE)),IF($X$1=9,(VLOOKUP(B101,'X9'!$B:$AZ,47,FALSE)),IF($X$1=10,(VLOOKUP(B101,'X10'!$B:$AZ,47,FALSE)),IF($X$1=11,(VLOOKUP(B101,'X11'!$B:$AZ,47,FALSE)),IF($X$1=12,(VLOOKUP(B101,'X12'!$B:$AZ,47,FALSE)),IF($X$1=13,(VLOOKUP(B101,'X13'!$B:$AZ,47,FALSE)),"B"))))))))))))))=TRUE," ",(IF($X$1=1,(VLOOKUP(B101,'X1'!$B:$AZ,47,FALSE)),IF($X$1=2,(VLOOKUP(B101,'X2'!$B:$AZ,47,FALSE)),IF($X$1=3,(VLOOKUP(B101,'X3'!$B:$AZ,47,FALSE)),IF($X$1=4,(VLOOKUP(B101,'X4'!$B:$AZ,47,FALSE)),IF($X$1=5,(VLOOKUP(B101,'X5'!$B:$AZ,47,FALSE)),IF($X$1=6,(VLOOKUP(B101,'X6'!$B:$AZ,47,FALSE)),IF($X$1=7,(VLOOKUP(B101,'X7'!$B:$AZ,47,FALSE)),IF($X$1=8,(VLOOKUP(B101,'X8'!$B:$AZ,47,FALSE)),IF($X$1=9,(VLOOKUP(B101,'X9'!$B:$AZ,47,FALSE)),IF($X$1=10,(VLOOKUP(B101,'X10'!$B:$AZ,47,FALSE)),IF($X$1=11,(VLOOKUP(B101,'X11'!$B:$AZ,47,FALSE)),IF($X$1=12,(VLOOKUP(B101,'X12'!$B:$AZ,47,FALSE)),IF($X$1=13,(VLOOKUP(B101,'X13'!$B:$AZ,47,FALSE)),"B")))))))))))))))</f>
        <v xml:space="preserve"> </v>
      </c>
      <c r="D101" s="181" t="str">
        <f ca="1">IF(ISERROR(IF($X$1=1,(VLOOKUP(B101,'X1'!$B:$AP,41,FALSE)),IF($X$1=2,(VLOOKUP(B101,'X2'!$B:$AP,41,FALSE)),IF($X$1=3,(VLOOKUP(B101,'X3'!$B:$AP,41,FALSE)),IF($X$1=4,(VLOOKUP(B101,'X4'!$B:$AP,41,FALSE)),IF($X$1=5,(VLOOKUP(B101,'X5'!$B:$AP,41,FALSE)),IF($X$1=6,(VLOOKUP(B101,'X6'!$B:$AP,41,FALSE)),IF($X$1=7,(VLOOKUP(B101,'X7'!$B:$AP,41,FALSE)),IF($X$1=8,(VLOOKUP(B101,'X8'!$B:$AP,41,FALSE)),IF($X$1=9,(VLOOKUP(B101,'X9'!$B:$AP,41,FALSE)),IF($X$1=10,(VLOOKUP(B101,'X10'!$B:$AP,41,FALSE)),IF($X$1=11,(VLOOKUP(B101,'X11'!$B:$AP,41,FALSE)),IF($X$1=12,(VLOOKUP(B101,'X12'!$B:$AP,41,FALSE)),IF($X$1=13,(VLOOKUP(B101,'X13'!$B:$AP,41,FALSE)),"B"))))))))))))))=TRUE," ",(IF($X$1=1,(VLOOKUP(B101,'X1'!$B:$AP,41,FALSE)),IF($X$1=2,(VLOOKUP(B101,'X2'!$B:$AP,41,FALSE)),IF($X$1=3,(VLOOKUP(B101,'X3'!$B:$AP,41,FALSE)),IF($X$1=4,(VLOOKUP(B101,'X4'!$B:$AP,41,FALSE)),IF($X$1=5,(VLOOKUP(B101,'X5'!$B:$AP,41,FALSE)),IF($X$1=6,(VLOOKUP(B101,'X6'!$B:$AP,41,FALSE)),IF($X$1=7,(VLOOKUP(B101,'X7'!$B:$AP,41,FALSE)),IF($X$1=8,(VLOOKUP(B101,'X8'!$B:$AP,41,FALSE)),IF($X$1=9,(VLOOKUP(B101,'X9'!$B:$AP,41,FALSE)),IF($X$1=10,(VLOOKUP(B101,'X10'!$B:$AP,41,FALSE)),IF($X$1=11,(VLOOKUP(B101,'X11'!$B:$AP,41,FALSE)),IF($X$1=12,(VLOOKUP(B101,'X12'!$B:$AP,41,FALSE)),IF($X$1=13,(VLOOKUP(B101,'X13'!$B:$AP,41,FALSE)),"B")))))))))))))))</f>
        <v xml:space="preserve"> </v>
      </c>
      <c r="E101" s="182" t="str">
        <f ca="1">IF(ISERROR(IF($X$1=1,(VLOOKUP(B101,'X1'!$B:$AP,7,FALSE)),IF($X$1=2,(VLOOKUP(B101,'X2'!$B:$AP,7,FALSE)),IF($X$1=3,(VLOOKUP(B101,'X3'!$B:$AP,7,FALSE)),IF($X$1=4,(VLOOKUP(B101,'X4'!$B:$AP,7,FALSE)),IF($X$1=5,(VLOOKUP(B101,'X5'!$B:$AP,7,FALSE)),IF($X$1=6,(VLOOKUP(B101,'X6'!$B:$AP,7,FALSE)),IF($X$1=7,(VLOOKUP(B101,'X7'!$B:$AP,7,FALSE)),IF($X$1=8,(VLOOKUP(B101,'X8'!$B:$AP,7,FALSE)),IF($X$1=9,(VLOOKUP(B101,'X9'!$B:$AP,7,FALSE)),IF($X$1=10,(VLOOKUP(B101,'X10'!$B:$AP,7,FALSE)),IF($X$1=11,(VLOOKUP(B101,'X11'!$B:$AP,7,FALSE)),IF($X$1=12,(VLOOKUP(B101,'X12'!$B:$AP,7,FALSE)),IF($X$1=13,(VLOOKUP(B101,'X13'!$B:$AP,7,FALSE)),"B"))))))))))))))=TRUE," ",(IF($X$1=1,(VLOOKUP(B101,'X1'!$B:$AP,7,FALSE)),IF($X$1=2,(VLOOKUP(B101,'X2'!$B:$AP,7,FALSE)),IF($X$1=3,(VLOOKUP(B101,'X3'!$B:$AP,7,FALSE)),IF($X$1=4,(VLOOKUP(B101,'X4'!$B:$AP,7,FALSE)),IF($X$1=5,(VLOOKUP(B101,'X5'!$B:$AP,7,FALSE)),IF($X$1=6,(VLOOKUP(B101,'X6'!$B:$AP,7,FALSE)),IF($X$1=7,(VLOOKUP(B101,'X7'!$B:$AP,7,FALSE)),IF($X$1=8,(VLOOKUP(B101,'X8'!$B:$AP,7,FALSE)),IF($X$1=9,(VLOOKUP(B101,'X9'!$B:$AP,7,FALSE)),IF($X$1=10,(VLOOKUP(B101,'X10'!$B:$AP,7,FALSE)),IF($X$1=11,(VLOOKUP(B101,'X11'!$B:$AP,7,FALSE)),IF($X$1=12,(VLOOKUP(B101,'X12'!$B:$AP,7,FALSE)),IF($X$1=13,(VLOOKUP(B101,'X13'!$B:$AP,7,FALSE)),"B")))))))))))))))</f>
        <v xml:space="preserve"> </v>
      </c>
      <c r="F101" s="182" t="str">
        <f ca="1">IF(ISERROR(IF((IF($X$1=1,(VLOOKUP(B101,'X1'!$B:$AO,6,FALSE)),(IF($X$1=2,(VLOOKUP(B101,'X2'!$B:$AO,6,FALSE)),(IF($X$1=3,(VLOOKUP(B101,'X3'!$B:$AO,6,FALSE)),(IF($X$1=4,(VLOOKUP(B101,'X4'!$B:$AO,6,FALSE)),(IF($X$1=5,(VLOOKUP(B101,'X5'!$B:$AO,6,FALSE)),(IF($X$1=6,(VLOOKUP(B101,'X6'!$B:$AO,6,FALSE)),(IF($X$1=7,(VLOOKUP(B101,'X7'!$B:$AO,6,FALSE)),(IF($X$1=8,(VLOOKUP(B101,'X8'!$B:$AO,6,FALSE)),(IF($X$1=9,(VLOOKUP(B101,'X9'!$B:$AO,6,FALSE)),(IF($X$1=10,(VLOOKUP(B101,'X10'!$B:$AO,6,FALSE)),(IF($X$1=11,(VLOOKUP(B101,'X11'!$B:$AO,6,FALSE)),(IF($X$1=12,(VLOOKUP(B101,'X12'!$B:$AO,6,FALSE)),(VLOOKUP(B101,'X13'!$B:$AO,6,FALSE))))))))))))))))))))))))))=$V$1," ",(IF($X$1=1,(VLOOKUP(B101,'X1'!$B:$AO,6,FALSE)),(IF($X$1=2,(VLOOKUP(B101,'X2'!$B:$AO,6,FALSE)),(IF($X$1=3,(VLOOKUP(B101,'X3'!$B:$AO,6,FALSE)),(IF($X$1=4,(VLOOKUP(B101,'X4'!$B:$AO,6,FALSE)),(IF($X$1=5,(VLOOKUP(B101,'X5'!$B:$AO,6,FALSE)),(IF($X$1=6,(VLOOKUP(B101,'X6'!$B:$AO,6,FALSE)),(IF($X$1=7,(VLOOKUP(B101,'X7'!$B:$AO,6,FALSE)),(IF($X$1=8,(VLOOKUP(B101,'X8'!$B:$AO,6,FALSE)),(IF($X$1=9,(VLOOKUP(B101,'X9'!$B:$AO,6,FALSE)),(IF($X$1=10,(VLOOKUP(B101,'X10'!$B:$AO,6,FALSE)),(IF($X$1=11,(VLOOKUP(B101,'X11'!$B:$AO,6,FALSE)),(IF($X$1=12,(VLOOKUP(B101,'X12'!$B:$AO,6,FALSE)),(VLOOKUP(B101,'X13'!$B:$AO,6,FALSE))))))))))))))))))))))))))))=TRUE," ",(IF((IF($X$1=1,(VLOOKUP(B101,'X1'!$B:$AO,6,FALSE)),(IF($X$1=2,(VLOOKUP(B101,'X2'!$B:$AO,6,FALSE)),(IF($X$1=3,(VLOOKUP(B101,'X3'!$B:$AO,6,FALSE)),(IF($X$1=4,(VLOOKUP(B101,'X4'!$B:$AO,6,FALSE)),(IF($X$1=5,(VLOOKUP(B101,'X5'!$B:$AO,6,FALSE)),(IF($X$1=6,(VLOOKUP(B101,'X6'!$B:$AO,6,FALSE)),(IF($X$1=7,(VLOOKUP(B101,'X7'!$B:$AO,6,FALSE)),(IF($X$1=8,(VLOOKUP(B101,'X8'!$B:$AO,6,FALSE)),(IF($X$1=9,(VLOOKUP(B101,'X9'!$B:$AO,6,FALSE)),(IF($X$1=10,(VLOOKUP(B101,'X10'!$B:$AO,6,FALSE)),(IF($X$1=11,(VLOOKUP(B101,'X11'!$B:$AO,6,FALSE)),(IF($X$1=12,(VLOOKUP(B101,'X12'!$B:$AO,6,FALSE)),(VLOOKUP(B101,'X13'!$B:$AO,6,FALSE))))))))))))))))))))))))))=$V$1," ",(IF($X$1=1,(VLOOKUP(B101,'X1'!$B:$AO,6,FALSE)),(IF($X$1=2,(VLOOKUP(B101,'X2'!$B:$AO,6,FALSE)),(IF($X$1=3,(VLOOKUP(B101,'X3'!$B:$AO,6,FALSE)),(IF($X$1=4,(VLOOKUP(B101,'X4'!$B:$AO,6,FALSE)),(IF($X$1=5,(VLOOKUP(B101,'X5'!$B:$AO,6,FALSE)),(IF($X$1=6,(VLOOKUP(B101,'X6'!$B:$AO,6,FALSE)),(IF($X$1=7,(VLOOKUP(B101,'X7'!$B:$AO,6,FALSE)),(IF($X$1=8,(VLOOKUP(B101,'X8'!$B:$AO,6,FALSE)),(IF($X$1=9,(VLOOKUP(B101,'X9'!$B:$AO,6,FALSE)),(IF($X$1=10,(VLOOKUP(B101,'X10'!$B:$AO,6,FALSE)),(IF($X$1=11,(VLOOKUP(B101,'X11'!$B:$AO,6,FALSE)),(IF($X$1=12,(VLOOKUP(B101,'X12'!$B:$AO,6,FALSE)),(VLOOKUP(B101,'X13'!$B:$AO,6,FALSE)))))))))))))))))))))))))))))</f>
        <v xml:space="preserve"> </v>
      </c>
      <c r="G101" s="182" t="str">
        <f ca="1">IF(ISERROR(IF($X$1=1,(VLOOKUP(B101,'X1'!$B:$AZ,44,FALSE)),IF($X$1=2,(VLOOKUP(B101,'X2'!$B:$AZ,44,FALSE)),IF($X$1=3,(VLOOKUP(B101,'X3'!$B:$AZ,44,FALSE)),IF($X$1=4,(VLOOKUP(B101,'X4'!$B:$AZ,44,FALSE)),IF($X$1=5,(VLOOKUP(B101,'X5'!$B:$AZ,44,FALSE)),IF($X$1=6,(VLOOKUP(B101,'X6'!$B:$AZ,44,FALSE)),IF($X$1=7,(VLOOKUP(B101,'X7'!$B:$AZ,44,FALSE)),IF($X$1=8,(VLOOKUP(B101,'X8'!$B:$AZ,44,FALSE)),IF($X$1=9,(VLOOKUP(B101,'X9'!$B:$AZ,44,FALSE)),IF($X$1=10,(VLOOKUP(B101,'X10'!$B:$AZ,44,FALSE)),IF($X$1=11,(VLOOKUP(B101,'X11'!$B:$AZ,44,FALSE)),IF($X$1=12,(VLOOKUP(B101,'X12'!$B:$AZ,44,FALSE)),IF($X$1=13,(VLOOKUP(B101,'X13'!$B:$AZ,44,FALSE)),"B"))))))))))))))=TRUE," ",(IF($X$1=1,(VLOOKUP(B101,'X1'!$B:$AZ,44,FALSE)),IF($X$1=2,(VLOOKUP(B101,'X2'!$B:$AZ,44,FALSE)),IF($X$1=3,(VLOOKUP(B101,'X3'!$B:$AZ,44,FALSE)),IF($X$1=4,(VLOOKUP(B101,'X4'!$B:$AZ,44,FALSE)),IF($X$1=5,(VLOOKUP(B101,'X5'!$B:$AZ,44,FALSE)),IF($X$1=6,(VLOOKUP(B101,'X6'!$B:$AZ,44,FALSE)),IF($X$1=7,(VLOOKUP(B101,'X7'!$B:$AZ,44,FALSE)),IF($X$1=8,(VLOOKUP(B101,'X8'!$B:$AZ,44,FALSE)),IF($X$1=9,(VLOOKUP(B101,'X9'!$B:$AZ,44,FALSE)),IF($X$1=10,(VLOOKUP(B101,'X10'!$B:$AZ,44,FALSE)),IF($X$1=11,(VLOOKUP(B101,'X11'!$B:$AZ,44,FALSE)),IF($X$1=12,(VLOOKUP(B101,'X12'!$B:$AZ,44,FALSE)),IF($X$1=13,(VLOOKUP(B101,'X13'!$B:$AZ,44,FALSE)),"B")))))))))))))))</f>
        <v xml:space="preserve"> </v>
      </c>
      <c r="H101" s="182" t="str">
        <f ca="1">IF(ISERROR(IF($X$1=1,(VLOOKUP(B101,'X1'!$B:$AZ,8,FALSE)),IF($X$1=2,(VLOOKUP(B101,'X2'!$B:$AZ,8,FALSE)),IF($X$1=3,(VLOOKUP(B101,'X3'!$B:$AZ,8,FALSE)),IF($X$1=4,(VLOOKUP(B101,'X4'!$B:$AZ,8,FALSE)),IF($X$1=5,(VLOOKUP(B101,'X5'!$B:$AZ,8,FALSE)),IF($X$1=6,(VLOOKUP(B101,'X6'!$B:$AZ,8,FALSE)),IF($X$1=7,(VLOOKUP(B101,'X7'!$B:$AZ,8,FALSE)),IF($X$1=8,(VLOOKUP(B101,'X8'!$B:$AZ,8,FALSE)),IF($X$1=9,(VLOOKUP(B101,'X9'!$B:$AZ,8,FALSE)),IF($X$1=10,(VLOOKUP(B101,'X10'!$B:$AZ,8,FALSE)),IF($X$1=11,(VLOOKUP(B101,'X11'!$B:$AZ,8,FALSE)),IF($X$1=12,(VLOOKUP(B101,'X12'!$B:$AZ,8,FALSE)),IF($X$1=13,(VLOOKUP(B101,'X13'!$B:$AZ,8,FALSE)),"B"))))))))))))))=TRUE," ",(IF($X$1=1,(VLOOKUP(B101,'X1'!$B:$AZ,8,FALSE)),IF($X$1=2,(VLOOKUP(B101,'X2'!$B:$AZ,8,FALSE)),IF($X$1=3,(VLOOKUP(B101,'X3'!$B:$AZ,8,FALSE)),IF($X$1=4,(VLOOKUP(B101,'X4'!$B:$AZ,8,FALSE)),IF($X$1=5,(VLOOKUP(B101,'X5'!$B:$AZ,8,FALSE)),IF($X$1=6,(VLOOKUP(B101,'X6'!$B:$AZ,8,FALSE)),IF($X$1=7,(VLOOKUP(B101,'X7'!$B:$AZ,8,FALSE)),IF($X$1=8,(VLOOKUP(B101,'X8'!$B:$AZ,8,FALSE)),IF($X$1=9,(VLOOKUP(B101,'X9'!$B:$AZ,8,FALSE)),IF($X$1=10,(VLOOKUP(B101,'X10'!$B:$AZ,8,FALSE)),IF($X$1=11,(VLOOKUP(B101,'X11'!$B:$AZ,8,FALSE)),IF($X$1=12,(VLOOKUP(B101,'X12'!$B:$AZ,8,FALSE)),IF($X$1=13,(VLOOKUP(B101,'X13'!$B:$AZ,8,FALSE)),"B")))))))))))))))</f>
        <v xml:space="preserve"> </v>
      </c>
      <c r="I101" s="183" t="str">
        <f ca="1">IF(ISERROR(IF($X$1=1,(VLOOKUP(B101,'X1'!$B:$AZ,2,FALSE)),IF($X$1=2,(VLOOKUP(B101,'X2'!$B:$AZ,2,FALSE)),IF($X$1=3,(VLOOKUP(B101,'X3'!$B:$AZ,2,FALSE)),IF($X$1=4,(VLOOKUP(B101,'X4'!$B:$AZ,2,FALSE)),IF($X$1=5,(VLOOKUP(B101,'X5'!$B:$AZ,2,FALSE)),IF($X$1=6,(VLOOKUP(B101,'X6'!$B:$AZ,2,FALSE)),IF($X$1=7,(VLOOKUP(B101,'X7'!$B:$AZ,2,FALSE)),IF($X$1=8,(VLOOKUP(B101,'X8'!$B:$AZ,2,FALSE)),IF($X$1=9,(VLOOKUP(B101,'X9'!$B:$AZ,2,FALSE)),IF($X$1=10,(VLOOKUP(B101,'X10'!$B:$AZ,2,FALSE)),IF($X$1=11,(VLOOKUP(B101,'X11'!$B:$AZ,2,FALSE)),IF($X$1=12,(VLOOKUP(B101,'X12'!$B:$AZ,2,FALSE)),IF($X$1=13,(VLOOKUP(B101,'X13'!$B:$AZ,2,FALSE)),"B"))))))))))))))=TRUE," ",(IF($X$1=1,(VLOOKUP(B101,'X1'!$B:$AZ,2,FALSE)),IF($X$1=2,(VLOOKUP(B101,'X2'!$B:$AZ,2,FALSE)),IF($X$1=3,(VLOOKUP(B101,'X3'!$B:$AZ,2,FALSE)),IF($X$1=4,(VLOOKUP(B101,'X4'!$B:$AZ,2,FALSE)),IF($X$1=5,(VLOOKUP(B101,'X5'!$B:$AZ,2,FALSE)),IF($X$1=6,(VLOOKUP(B101,'X6'!$B:$AZ,2,FALSE)),IF($X$1=7,(VLOOKUP(B101,'X7'!$B:$AZ,2,FALSE)),IF($X$1=8,(VLOOKUP(B101,'X8'!$B:$AZ,2,FALSE)),IF($X$1=9,(VLOOKUP(B101,'X9'!$B:$AZ,2,FALSE)),IF($X$1=10,(VLOOKUP(B101,'X10'!$B:$AZ,2,FALSE)),IF($X$1=11,(VLOOKUP(B101,'X11'!$B:$AZ,2,FALSE)),IF($X$1=12,(VLOOKUP(B101,'X12'!$B:$AZ,2,FALSE)),IF($X$1=13,(VLOOKUP(B101,'X13'!$B:$AZ,2,FALSE)),"B")))))))))))))))</f>
        <v xml:space="preserve"> </v>
      </c>
      <c r="J101" s="183" t="str">
        <f ca="1">IF(ISERROR(IF($X$1=1,(VLOOKUP(B101,'X1'!$B:$AZ,3,FALSE)),IF($X$1=2,(VLOOKUP(B101,'X2'!$B:$AZ,3,FALSE)),IF($X$1=3,(VLOOKUP(B101,'X3'!$B:$AZ,3,FALSE)),IF($X$1=4,(VLOOKUP(B101,'X4'!$B:$AZ,3,FALSE)),IF($X$1=5,(VLOOKUP(B101,'X5'!$B:$AZ,3,FALSE)),IF($X$1=6,(VLOOKUP(B101,'X6'!$B:$AZ,3,FALSE)),IF($X$1=7,(VLOOKUP(B101,'X7'!$B:$AZ,3,FALSE)),IF($X$1=8,(VLOOKUP(B101,'X8'!$B:$AZ,3,FALSE)),IF($X$1=9,(VLOOKUP(B101,'X9'!$B:$AZ,3,FALSE)),IF($X$1=10,(VLOOKUP(B101,'X10'!$B:$AZ,3,FALSE)),IF($X$1=11,(VLOOKUP(B101,'X11'!$B:$AZ,3,FALSE)),IF($X$1=12,(VLOOKUP(B101,'X12'!$B:$AZ,3,FALSE)),IF($X$1=13,(VLOOKUP(B101,'X13'!$B:$AZ,3,FALSE)),"B"))))))))))))))=TRUE," ",(IF($X$1=1,(VLOOKUP(B101,'X1'!$B:$AZ,3,FALSE)),IF($X$1=2,(VLOOKUP(B101,'X2'!$B:$AZ,3,FALSE)),IF($X$1=3,(VLOOKUP(B101,'X3'!$B:$AZ,3,FALSE)),IF($X$1=4,(VLOOKUP(B101,'X4'!$B:$AZ,3,FALSE)),IF($X$1=5,(VLOOKUP(B101,'X5'!$B:$AZ,3,FALSE)),IF($X$1=6,(VLOOKUP(B101,'X6'!$B:$AZ,3,FALSE)),IF($X$1=7,(VLOOKUP(B101,'X7'!$B:$AZ,3,FALSE)),IF($X$1=8,(VLOOKUP(B101,'X8'!$B:$AZ,3,FALSE)),IF($X$1=9,(VLOOKUP(B101,'X9'!$B:$AZ,3,FALSE)),IF($X$1=10,(VLOOKUP(B101,'X10'!$B:$AZ,3,FALSE)),IF($X$1=11,(VLOOKUP(B101,'X11'!$B:$AZ,3,FALSE)),IF($X$1=12,(VLOOKUP(B101,'X12'!$B:$AZ,3,FALSE)),IF($X$1=13,(VLOOKUP(B101,'X13'!$B:$AZ,3,FALSE)),"B")))))))))))))))</f>
        <v xml:space="preserve"> </v>
      </c>
      <c r="K101" s="183" t="str">
        <f ca="1">IF(ISERROR(IF($X$1=1,(VLOOKUP(B101,'X1'!$B:$AZ,5,FALSE)),IF($X$1=2,(VLOOKUP(B101,'X2'!$B:$AZ,5,FALSE)),IF($X$1=3,(VLOOKUP(B101,'X3'!$B:$AZ,5,FALSE)),IF($X$1=4,(VLOOKUP(B101,'X4'!$B:$AZ,5,FALSE)),IF($X$1=5,(VLOOKUP(B101,'X5'!$B:$AZ,5,FALSE)),IF($X$1=6,(VLOOKUP(B101,'X6'!$B:$AZ,5,FALSE)),IF($X$1=7,(VLOOKUP(B101,'X7'!$B:$AZ,5,FALSE)),IF($X$1=8,(VLOOKUP(B101,'X8'!$B:$AZ,5,FALSE)),IF($X$1=9,(VLOOKUP(B101,'X9'!$B:$AZ,5,FALSE)),IF($X$1=10,(VLOOKUP(B101,'X10'!$B:$AZ,5,FALSE)),IF($X$1=11,(VLOOKUP(B101,'X11'!$B:$AZ,5,FALSE)),IF($X$1=12,(VLOOKUP(B101,'X12'!$B:$AZ,5,FALSE)),IF($X$1=13,(VLOOKUP(B101,'X13'!$B:$AZ,5,FALSE)),"B"))))))))))))))=TRUE," ",(IF($X$1=1,(VLOOKUP(B101,'X1'!$B:$AZ,5,FALSE)),IF($X$1=2,(VLOOKUP(B101,'X2'!$B:$AZ,5,FALSE)),IF($X$1=3,(VLOOKUP(B101,'X3'!$B:$AZ,5,FALSE)),IF($X$1=4,(VLOOKUP(B101,'X4'!$B:$AZ,5,FALSE)),IF($X$1=5,(VLOOKUP(B101,'X5'!$B:$AZ,5,FALSE)),IF($X$1=6,(VLOOKUP(B101,'X6'!$B:$AZ,5,FALSE)),IF($X$1=7,(VLOOKUP(B101,'X7'!$B:$AZ,5,FALSE)),IF($X$1=8,(VLOOKUP(B101,'X8'!$B:$AZ,5,FALSE)),IF($X$1=9,(VLOOKUP(B101,'X9'!$B:$AZ,5,FALSE)),IF($X$1=10,(VLOOKUP(B101,'X10'!$B:$AZ,5,FALSE)),IF($X$1=11,(VLOOKUP(B101,'X11'!$B:$AZ,5,FALSE)),IF($X$1=12,(VLOOKUP(B101,'X12'!$B:$AZ,5,FALSE)),IF($X$1=13,(VLOOKUP(B101,'X13'!$B:$AZ,5,FALSE)),"B")))))))))))))))</f>
        <v xml:space="preserve"> </v>
      </c>
      <c r="L101" s="184" t="str">
        <f ca="1">IF(ISERROR(IF($X$1=1,(VLOOKUP(B101,'X1'!$B:$AZ,9,FALSE)),IF($X$1=2,(VLOOKUP(B101,'X2'!$B:$AZ,9,FALSE)),IF($X$1=3,(VLOOKUP(B101,'X3'!$B:$AZ,9,FALSE)),IF($X$1=4,(VLOOKUP(B101,'X4'!$B:$AZ,9,FALSE)),IF($X$1=5,(VLOOKUP(B101,'X5'!$B:$AZ,9,FALSE)),IF($X$1=6,(VLOOKUP(B101,'X6'!$B:$AZ,9,FALSE)),IF($X$1=7,(VLOOKUP(B101,'X7'!$B:$AZ,9,FALSE)),IF($X$1=8,(VLOOKUP(B101,'X8'!$B:$AZ,9,FALSE)),IF($X$1=9,(VLOOKUP(B101,'X9'!$B:$AZ,9,FALSE)),IF($X$1=10,(VLOOKUP(B101,'X10'!$B:$AZ,9,FALSE)),IF($X$1=11,(VLOOKUP(B101,'X11'!$B:$AZ,9,FALSE)),IF($X$1=12,(VLOOKUP(B101,'X12'!$B:$AZ,9,FALSE)),IF($X$1=13,(VLOOKUP(B101,'X13'!$B:$AZ,9,FALSE)),"B"))))))))))))))=TRUE," ",(IF($X$1=1,(VLOOKUP(B101,'X1'!$B:$AZ,9,FALSE)),IF($X$1=2,(VLOOKUP(B101,'X2'!$B:$AZ,9,FALSE)),IF($X$1=3,(VLOOKUP(B101,'X3'!$B:$AZ,9,FALSE)),IF($X$1=4,(VLOOKUP(B101,'X4'!$B:$AZ,9,FALSE)),IF($X$1=5,(VLOOKUP(B101,'X5'!$B:$AZ,9,FALSE)),IF($X$1=6,(VLOOKUP(B101,'X6'!$B:$AZ,9,FALSE)),IF($X$1=7,(VLOOKUP(B101,'X7'!$B:$AZ,9,FALSE)),IF($X$1=8,(VLOOKUP(B101,'X8'!$B:$AZ,9,FALSE)),IF($X$1=9,(VLOOKUP(B101,'X9'!$B:$AZ,9,FALSE)),IF($X$1=10,(VLOOKUP(B101,'X10'!$B:$AZ,9,FALSE)),IF($X$1=11,(VLOOKUP(B101,'X11'!$B:$AZ,9,FALSE)),IF($X$1=12,(VLOOKUP(B101,'X12'!$B:$AZ,9,FALSE)),IF($X$1=13,(VLOOKUP(B101,'X13'!$B:$AZ,9,FALSE)),"B")))))))))))))))</f>
        <v xml:space="preserve"> </v>
      </c>
      <c r="M101" s="184" t="str">
        <f ca="1">IF(ISERROR(IF($X$1=1,(VLOOKUP(B101,'X1'!$B:$AZ,10,FALSE)),IF($X$1=2,(VLOOKUP(B101,'X2'!$B:$AZ,10,FALSE)),IF($X$1=3,(VLOOKUP(B101,'X3'!$B:$AZ,10,FALSE)),IF($X$1=4,(VLOOKUP(B101,'X4'!$B:$AZ,10,FALSE)),IF($X$1=5,(VLOOKUP(B101,'X5'!$B:$AZ,10,FALSE)),IF($X$1=6,(VLOOKUP(B101,'X6'!$B:$AZ,10,FALSE)),IF($X$1=7,(VLOOKUP(B101,'X7'!$B:$AZ,10,FALSE)),IF($X$1=8,(VLOOKUP(B101,'X8'!$B:$AZ,10,FALSE)),IF($X$1=9,(VLOOKUP(B101,'X9'!$B:$AZ,10,FALSE)),IF($X$1=10,(VLOOKUP(B101,'X10'!$B:$AZ,10,FALSE)),IF($X$1=11,(VLOOKUP(B101,'X11'!$B:$AZ,10,FALSE)),IF($X$1=12,(VLOOKUP(B101,'X12'!$B:$AZ,10,FALSE)),IF($X$1=13,(VLOOKUP(B101,'X13'!$B:$AZ,10,FALSE)),"B"))))))))))))))=TRUE," ",(IF($X$1=1,(VLOOKUP(B101,'X1'!$B:$AZ,10,FALSE)),IF($X$1=2,(VLOOKUP(B101,'X2'!$B:$AZ,10,FALSE)),IF($X$1=3,(VLOOKUP(B101,'X3'!$B:$AZ,10,FALSE)),IF($X$1=4,(VLOOKUP(B101,'X4'!$B:$AZ,10,FALSE)),IF($X$1=5,(VLOOKUP(B101,'X5'!$B:$AZ,10,FALSE)),IF($X$1=6,(VLOOKUP(B101,'X6'!$B:$AZ,10,FALSE)),IF($X$1=7,(VLOOKUP(B101,'X7'!$B:$AZ,10,FALSE)),IF($X$1=8,(VLOOKUP(B101,'X8'!$B:$AZ,10,FALSE)),IF($X$1=9,(VLOOKUP(B101,'X9'!$B:$AZ,10,FALSE)),IF($X$1=10,(VLOOKUP(B101,'X10'!$B:$AZ,10,FALSE)),IF($X$1=11,(VLOOKUP(B101,'X11'!$B:$AZ,10,FALSE)),IF($X$1=12,(VLOOKUP(B101,'X12'!$B:$AZ,10,FALSE)),IF($X$1=13,(VLOOKUP(B101,'X13'!$B:$AZ,10,FALSE)),"B")))))))))))))))</f>
        <v xml:space="preserve"> </v>
      </c>
      <c r="N101" s="185" t="str">
        <f ca="1">IF(ISERROR(IF($X$1=1,(VLOOKUP(B101,'X1'!$B:$AZ,45,FALSE)),IF($X$1=2,(VLOOKUP(B101,'X2'!$B:$AZ,45,FALSE)),IF($X$1=3,(VLOOKUP(B101,'X3'!$B:$AZ,45,FALSE)),IF($X$1=4,(VLOOKUP(B101,'X4'!$B:$AZ,45,FALSE)),IF($X$1=5,(VLOOKUP(B101,'X5'!$B:$AZ,45,FALSE)),IF($X$1=6,(VLOOKUP(B101,'X6'!$B:$AZ,45,FALSE)),IF($X$1=7,(VLOOKUP(B101,'X7'!$B:$AZ,45,FALSE)),IF($X$1=8,(VLOOKUP(B101,'X8'!$B:$AZ,45,FALSE)),IF($X$1=9,(VLOOKUP(B101,'X9'!$B:$AZ,45,FALSE)),IF($X$1=10,(VLOOKUP(B101,'X10'!$B:$AZ,45,FALSE)),IF($X$1=11,(VLOOKUP(B101,'X11'!$B:$AZ,45,FALSE)),IF($X$1=12,(VLOOKUP(B101,'X12'!$B:$AZ,45,FALSE)),IF($X$1=13,(VLOOKUP(B101,'X13'!$B:$AZ,45,FALSE)),"B"))))))))))))))=TRUE," ",(IF($X$1=1,(VLOOKUP(B101,'X1'!$B:$AZ,45,FALSE)),IF($X$1=2,(VLOOKUP(B101,'X2'!$B:$AZ,45,FALSE)),IF($X$1=3,(VLOOKUP(B101,'X3'!$B:$AZ,45,FALSE)),IF($X$1=4,(VLOOKUP(B101,'X4'!$B:$AZ,45,FALSE)),IF($X$1=5,(VLOOKUP(B101,'X5'!$B:$AZ,45,FALSE)),IF($X$1=6,(VLOOKUP(B101,'X6'!$B:$AZ,45,FALSE)),IF($X$1=7,(VLOOKUP(B101,'X7'!$B:$AZ,45,FALSE)),IF($X$1=8,(VLOOKUP(B101,'X8'!$B:$AZ,45,FALSE)),IF($X$1=9,(VLOOKUP(B101,'X9'!$B:$AZ,45,FALSE)),IF($X$1=10,(VLOOKUP(B101,'X10'!$B:$AZ,45,FALSE)),IF($X$1=11,(VLOOKUP(B101,'X11'!$B:$AZ,45,FALSE)),IF($X$1=12,(VLOOKUP(B101,'X12'!$B:$AZ,45,FALSE)),IF($X$1=13,(VLOOKUP(B101,'X13'!$B:$AZ,45,FALSE)),"B")))))))))))))))</f>
        <v xml:space="preserve"> </v>
      </c>
      <c r="O101" s="184" t="str">
        <f ca="1">IF(ISERROR(IF($X$1=1,(VLOOKUP(B101,'X1'!$B:$AZ,11,FALSE)),IF($X$1=2,(VLOOKUP(B101,'X2'!$B:$AZ,11,FALSE)),IF($X$1=3,(VLOOKUP(B101,'X3'!$B:$AZ,11,FALSE)),IF($X$1=4,(VLOOKUP(B101,'X4'!$B:$AZ,11,FALSE)),IF($X$1=5,(VLOOKUP(B101,'X5'!$B:$AZ,11,FALSE)),IF($X$1=6,(VLOOKUP(B101,'X6'!$B:$AZ,11,FALSE)),IF($X$1=7,(VLOOKUP(B101,'X7'!$B:$AZ,11,FALSE)),IF($X$1=8,(VLOOKUP(B101,'X8'!$B:$AZ,11,FALSE)),IF($X$1=9,(VLOOKUP(B101,'X9'!$B:$AZ,11,FALSE)),IF($X$1=10,(VLOOKUP(B101,'X10'!$B:$AZ,11,FALSE)),IF($X$1=11,(VLOOKUP(B101,'X11'!$B:$AZ,11,FALSE)),IF($X$1=12,(VLOOKUP(B101,'X12'!$B:$AZ,11,FALSE)),IF($X$1=13,(VLOOKUP(B101,'X13'!$B:$AZ,11,FALSE)),"B"))))))))))))))=TRUE," ",(IF($X$1=1,(VLOOKUP(B101,'X1'!$B:$AZ,11,FALSE)),IF($X$1=2,(VLOOKUP(B101,'X2'!$B:$AZ,11,FALSE)),IF($X$1=3,(VLOOKUP(B101,'X3'!$B:$AZ,11,FALSE)),IF($X$1=4,(VLOOKUP(B101,'X4'!$B:$AZ,11,FALSE)),IF($X$1=5,(VLOOKUP(B101,'X5'!$B:$AZ,11,FALSE)),IF($X$1=6,(VLOOKUP(B101,'X6'!$B:$AZ,11,FALSE)),IF($X$1=7,(VLOOKUP(B101,'X7'!$B:$AZ,11,FALSE)),IF($X$1=8,(VLOOKUP(B101,'X8'!$B:$AZ,11,FALSE)),IF($X$1=9,(VLOOKUP(B101,'X9'!$B:$AZ,11,FALSE)),IF($X$1=10,(VLOOKUP(B101,'X10'!$B:$AZ,11,FALSE)),IF($X$1=11,(VLOOKUP(B101,'X11'!$B:$AZ,11,FALSE)),IF($X$1=12,(VLOOKUP(B101,'X12'!$B:$AZ,11,FALSE)),IF($X$1=13,(VLOOKUP(B101,'X13'!$B:$AZ,11,FALSE)),"B")))))))))))))))</f>
        <v xml:space="preserve"> </v>
      </c>
      <c r="P101" s="184" t="str">
        <f ca="1">IF(ISERROR(IF($X$1=1,(VLOOKUP(B101,'X1'!$B:$AZ,12,FALSE)),IF($X$1=2,(VLOOKUP(B101,'X2'!$B:$AZ,12,FALSE)),IF($X$1=3,(VLOOKUP(B101,'X3'!$B:$AZ,12,FALSE)),IF($X$1=4,(VLOOKUP(B101,'X4'!$B:$AZ,12,FALSE)),IF($X$1=5,(VLOOKUP(B101,'X5'!$B:$AZ,12,FALSE)),IF($X$1=6,(VLOOKUP(B101,'X6'!$B:$AZ,12,FALSE)),IF($X$1=7,(VLOOKUP(B101,'X7'!$B:$AZ,12,FALSE)),IF($X$1=8,(VLOOKUP(B101,'X8'!$B:$AZ,12,FALSE)),IF($X$1=9,(VLOOKUP(B101,'X9'!$B:$AZ,12,FALSE)),IF($X$1=10,(VLOOKUP(B101,'X10'!$B:$AZ,12,FALSE)),IF($X$1=11,(VLOOKUP(B101,'X11'!$B:$AZ,12,FALSE)),IF($X$1=12,(VLOOKUP(B101,'X12'!$B:$AZ,12,FALSE)),IF($X$1=13,(VLOOKUP(B101,'X13'!$B:$AZ,12,FALSE)),"B"))))))))))))))=TRUE," ",(IF($X$1=1,(VLOOKUP(B101,'X1'!$B:$AZ,12,FALSE)),IF($X$1=2,(VLOOKUP(B101,'X2'!$B:$AZ,12,FALSE)),IF($X$1=3,(VLOOKUP(B101,'X3'!$B:$AZ,12,FALSE)),IF($X$1=4,(VLOOKUP(B101,'X4'!$B:$AZ,12,FALSE)),IF($X$1=5,(VLOOKUP(B101,'X5'!$B:$AZ,12,FALSE)),IF($X$1=6,(VLOOKUP(B101,'X6'!$B:$AZ,12,FALSE)),IF($X$1=7,(VLOOKUP(B101,'X7'!$B:$AZ,12,FALSE)),IF($X$1=8,(VLOOKUP(B101,'X8'!$B:$AZ,12,FALSE)),IF($X$1=9,(VLOOKUP(B101,'X9'!$B:$AZ,12,FALSE)),IF($X$1=10,(VLOOKUP(B101,'X10'!$B:$AZ,12,FALSE)),IF($X$1=11,(VLOOKUP(B101,'X11'!$B:$AZ,12,FALSE)),IF($X$1=12,(VLOOKUP(B101,'X12'!$B:$AZ,12,FALSE)),IF($X$1=13,(VLOOKUP(B101,'X13'!$B:$AZ,12,FALSE)),"B")))))))))))))))</f>
        <v xml:space="preserve"> </v>
      </c>
      <c r="Q101" s="185" t="str">
        <f ca="1">IF(ISERROR(IF($X$1=1,(VLOOKUP(B101,'X1'!$B:$AZ,46,FALSE)),IF($X$1=2,(VLOOKUP(B101,'X2'!$B:$AZ,46,FALSE)),IF($X$1=3,(VLOOKUP(B101,'X3'!$B:$AZ,46,FALSE)),IF($X$1=4,(VLOOKUP(B101,'X4'!$B:$AZ,46,FALSE)),IF($X$1=5,(VLOOKUP(B101,'X5'!$B:$AZ,46,FALSE)),IF($X$1=6,(VLOOKUP(B101,'X6'!$B:$AZ,46,FALSE)),IF($X$1=7,(VLOOKUP(B101,'X7'!$B:$AZ,46,FALSE)),IF($X$1=8,(VLOOKUP(B101,'X8'!$B:$AZ,46,FALSE)),IF($X$1=9,(VLOOKUP(B101,'X9'!$B:$AZ,46,FALSE)),IF($X$1=10,(VLOOKUP(B101,'X10'!$B:$AZ,46,FALSE)),IF($X$1=11,(VLOOKUP(B101,'X11'!$B:$AZ,46,FALSE)),IF($X$1=12,(VLOOKUP(B101,'X12'!$B:$AZ,46,FALSE)),IF($X$1=13,(VLOOKUP(B101,'X13'!$B:$AZ,46,FALSE)),"B"))))))))))))))=TRUE," ",(IF($X$1=1,(VLOOKUP(B101,'X1'!$B:$AZ,46,FALSE)),IF($X$1=2,(VLOOKUP(B101,'X2'!$B:$AZ,46,FALSE)),IF($X$1=3,(VLOOKUP(B101,'X3'!$B:$AZ,46,FALSE)),IF($X$1=4,(VLOOKUP(B101,'X4'!$B:$AZ,46,FALSE)),IF($X$1=5,(VLOOKUP(B101,'X5'!$B:$AZ,46,FALSE)),IF($X$1=6,(VLOOKUP(B101,'X6'!$B:$AZ,46,FALSE)),IF($X$1=7,(VLOOKUP(B101,'X7'!$B:$AZ,46,FALSE)),IF($X$1=8,(VLOOKUP(B101,'X8'!$B:$AZ,46,FALSE)),IF($X$1=9,(VLOOKUP(B101,'X9'!$B:$AZ,46,FALSE)),IF($X$1=10,(VLOOKUP(B101,'X10'!$B:$AZ,46,FALSE)),IF($X$1=11,(VLOOKUP(B101,'X11'!$B:$AZ,46,FALSE)),IF($X$1=12,(VLOOKUP(B101,'X12'!$B:$AZ,46,FALSE)),IF($X$1=13,(VLOOKUP(B101,'X13'!$B:$AZ,46,FALSE)),"B")))))))))))))))</f>
        <v xml:space="preserve"> </v>
      </c>
      <c r="R101" s="185" t="str">
        <f ca="1">IF(ISERROR(IF($X$1=1,(VLOOKUP(B101,'X1'!$B:$AZ,15,FALSE)),IF($X$1=2,(VLOOKUP(B101,'X2'!$B:$AZ,15,FALSE)),IF($X$1=3,(VLOOKUP(B101,'X3'!$B:$AZ,15,FALSE)),IF($X$1=4,(VLOOKUP(B101,'X4'!$B:$AZ,15,FALSE)),IF($X$1=5,(VLOOKUP(B101,'X5'!$B:$AZ,15,FALSE)),IF($X$1=6,(VLOOKUP(B101,'X6'!$B:$AZ,15,FALSE)),IF($X$1=7,(VLOOKUP(B101,'X7'!$B:$AZ,15,FALSE)),IF($X$1=8,(VLOOKUP(B101,'X8'!$B:$AZ,15,FALSE)),IF($X$1=9,(VLOOKUP(B101,'X9'!$B:$AZ,15,FALSE)),IF($X$1=10,(VLOOKUP(B101,'X10'!$B:$AZ,15,FALSE)),IF($X$1=11,(VLOOKUP(B101,'X11'!$B:$AZ,15,FALSE)),IF($X$1=12,(VLOOKUP(B101,'X12'!$B:$AZ,15,FALSE)),IF($X$1=13,(VLOOKUP(B101,'X13'!$B:$AZ,15,FALSE)),"B"))))))))))))))=TRUE," ",(IF($X$1=1,(VLOOKUP(B101,'X1'!$B:$AZ,15,FALSE)),IF($X$1=2,(VLOOKUP(B101,'X2'!$B:$AZ,15,FALSE)),IF($X$1=3,(VLOOKUP(B101,'X3'!$B:$AZ,15,FALSE)),IF($X$1=4,(VLOOKUP(B101,'X4'!$B:$AZ,15,FALSE)),IF($X$1=5,(VLOOKUP(B101,'X5'!$B:$AZ,15,FALSE)),IF($X$1=6,(VLOOKUP(B101,'X6'!$B:$AZ,15,FALSE)),IF($X$1=7,(VLOOKUP(B101,'X7'!$B:$AZ,15,FALSE)),IF($X$1=8,(VLOOKUP(B101,'X8'!$B:$AZ,15,FALSE)),IF($X$1=9,(VLOOKUP(B101,'X9'!$B:$AZ,15,FALSE)),IF($X$1=10,(VLOOKUP(B101,'X10'!$B:$AZ,15,FALSE)),IF($X$1=11,(VLOOKUP(B101,'X11'!$B:$AZ,15,FALSE)),IF($X$1=12,(VLOOKUP(B101,'X12'!$B:$AZ,15,FALSE)),IF($X$1=13,(VLOOKUP(B101,'X13'!$B:$AZ,15,FALSE)),"B")))))))))))))))</f>
        <v xml:space="preserve"> </v>
      </c>
      <c r="S101" s="185" t="str">
        <f ca="1">IF(ISERROR(IF((IF($X$1=1,(VLOOKUP(B101,'X1'!$B:$AZ,14,FALSE)),(IF($X$1=2,(VLOOKUP(B101,'X2'!$B:$AZ,14,FALSE)),(IF($X$1=3,(VLOOKUP(B101,'X3'!$B:$AZ,14,FALSE)),(IF($X$1=4,(VLOOKUP(B101,'X4'!$B:$AZ,14,FALSE)),(IF($X$1=5,(VLOOKUP(B101,'X5'!$B:$AZ,14,FALSE)),(IF($X$1=6,(VLOOKUP(B101,'X6'!$B:$AZ,14,FALSE)),(IF($X$1=7,(VLOOKUP(B101,'X7'!$B:$AZ,14,FALSE)),(IF($X$1=8,(VLOOKUP(B101,'X8'!$B:$AZ,14,FALSE)),(IF($X$1=9,(VLOOKUP(B101,'X9'!$B:$AZ,14,FALSE)),(IF($X$1=10,(VLOOKUP(B101,'X10'!$B:$AZ,14,FALSE)),(IF($X$1=11,(VLOOKUP(B101,'X11'!$B:$AZ,14,FALSE)),(IF($X$1=12,(VLOOKUP(B101,'X12'!$B:$AZ,14,FALSE)),(VLOOKUP(B101,'X13'!$B:$AZ,14,FALSE))))))))))))))))))))))))))=$V$1," ",(IF($X$1=1,(VLOOKUP(B101,'X1'!$B:$AZ,14,FALSE)),(IF($X$1=2,(VLOOKUP(B101,'X2'!$B:$AZ,14,FALSE)),(IF($X$1=3,(VLOOKUP(B101,'X3'!$B:$AZ,14,FALSE)),(IF($X$1=4,(VLOOKUP(B101,'X4'!$B:$AZ,14,FALSE)),(IF($X$1=5,(VLOOKUP(B101,'X5'!$B:$AZ,14,FALSE)),(IF($X$1=6,(VLOOKUP(B101,'X6'!$B:$AZ,14,FALSE)),(IF($X$1=7,(VLOOKUP(B101,'X7'!$B:$AZ,14,FALSE)),(IF($X$1=8,(VLOOKUP(B101,'X8'!$B:$AZ,14,FALSE)),(IF($X$1=9,(VLOOKUP(B101,'X9'!$B:$AZ,14,FALSE)),(IF($X$1=10,(VLOOKUP(B101,'X10'!$B:$AZ,14,FALSE)),(IF($X$1=11,(VLOOKUP(B101,'X11'!$B:$AZ,14,FALSE)),(IF($X$1=12,(VLOOKUP(B101,'X12'!$B:$AZ,14,FALSE)),(VLOOKUP(B101,'X13'!$B:$AZ,14,FALSE))))))))))))))))))))))))))))=TRUE," ",(IF((IF($X$1=1,(VLOOKUP(B101,'X1'!$B:$AZ,14,FALSE)),(IF($X$1=2,(VLOOKUP(B101,'X2'!$B:$AZ,14,FALSE)),(IF($X$1=3,(VLOOKUP(B101,'X3'!$B:$AZ,14,FALSE)),(IF($X$1=4,(VLOOKUP(B101,'X4'!$B:$AZ,14,FALSE)),(IF($X$1=5,(VLOOKUP(B101,'X5'!$B:$AZ,14,FALSE)),(IF($X$1=6,(VLOOKUP(B101,'X6'!$B:$AZ,14,FALSE)),(IF($X$1=7,(VLOOKUP(B101,'X7'!$B:$AZ,14,FALSE)),(IF($X$1=8,(VLOOKUP(B101,'X8'!$B:$AZ,14,FALSE)),(IF($X$1=9,(VLOOKUP(B101,'X9'!$B:$AZ,14,FALSE)),(IF($X$1=10,(VLOOKUP(B101,'X10'!$B:$AZ,14,FALSE)),(IF($X$1=11,(VLOOKUP(B101,'X11'!$B:$AZ,14,FALSE)),(IF($X$1=12,(VLOOKUP(B101,'X12'!$B:$AZ,14,FALSE)),(VLOOKUP(B101,'X13'!$B:$AZ,14,FALSE))))))))))))))))))))))))))=$V$1," ",(IF($X$1=1,(VLOOKUP(B101,'X1'!$B:$AZ,14,FALSE)),(IF($X$1=2,(VLOOKUP(B101,'X2'!$B:$AZ,14,FALSE)),(IF($X$1=3,(VLOOKUP(B101,'X3'!$B:$AZ,14,FALSE)),(IF($X$1=4,(VLOOKUP(B101,'X4'!$B:$AZ,14,FALSE)),(IF($X$1=5,(VLOOKUP(B101,'X5'!$B:$AZ,14,FALSE)),(IF($X$1=6,(VLOOKUP(B101,'X6'!$B:$AZ,14,FALSE)),(IF($X$1=7,(VLOOKUP(B101,'X7'!$B:$AZ,14,FALSE)),(IF($X$1=8,(VLOOKUP(B101,'X8'!$B:$AZ,14,FALSE)),(IF($X$1=9,(VLOOKUP(B101,'X9'!$B:$AZ,14,FALSE)),(IF($X$1=10,(VLOOKUP(B101,'X10'!$B:$AZ,14,FALSE)),(IF($X$1=11,(VLOOKUP(B101,'X11'!$B:$AZ,14,FALSE)),(IF($X$1=12,(VLOOKUP(B101,'X12'!$B:$AZ,14,FALSE)),(VLOOKUP(B101,'X13'!$B:$AZ,14,FALSE)))))))))))))))))))))))))))))</f>
        <v xml:space="preserve"> </v>
      </c>
      <c r="V101" s="43"/>
      <c r="W101" s="43">
        <f t="shared" si="63"/>
        <v>13</v>
      </c>
      <c r="X101" s="43"/>
      <c r="Y101" s="119">
        <f t="shared" ca="1" si="60"/>
        <v>0</v>
      </c>
      <c r="Z101" s="90" t="s">
        <v>149</v>
      </c>
      <c r="AB101" s="42">
        <f t="shared" si="61"/>
        <v>1</v>
      </c>
      <c r="AC101" s="42">
        <f t="shared" si="64"/>
        <v>12</v>
      </c>
      <c r="AD101" s="111" t="str">
        <f>IF((VALUE((RIGHT($AD$89,1))))=0,(Alf!F16),IF((VALUE((RIGHT($AD$89,1))))=1,(Alf!F56),IF(((VALUE((RIGHT($AD$89,1)))))=2,(Alf!F95),IF(((VALUE((RIGHT($AD$89,1)))))=3,(Alf!F133),IF(((VALUE((RIGHT($AD$89,1)))))=4,(Alf!F171),IF(((VALUE((RIGHT($AD$89,1)))))=5,(Alf!F210),"B"))))))</f>
        <v>ROSN RM Equity</v>
      </c>
      <c r="AE101" s="112">
        <f t="shared" ca="1" si="62"/>
        <v>0.34289084475093023</v>
      </c>
      <c r="AF101" s="113" t="str">
        <f>IF(ISERROR(((VLOOKUP(AD101,'X1'!$B:$AO,6,FALSE))/(VLOOKUP(AD101,'X1'!$B:$AO,7,FALSE))-1))=TRUE," ",(((VLOOKUP(AD101,'X1'!$B:$AO,6,FALSE))/(VLOOKUP(AD101,'X1'!$B:$AO,7,FALSE))-1)))</f>
        <v xml:space="preserve"> </v>
      </c>
      <c r="AG101" s="113" t="str">
        <f>IF(ISERROR((((VLOOKUP(AD101,'X1'!$B:$G,2,FALSE))-(VLOOKUP(AD101,'X1'!$B:$G,3,FALSE)))*100)/(VLOOKUP(AD101,'X1'!$B:$G,5,FALSE)))=TRUE," ",((((VLOOKUP(AD101,'X1'!$B:$G,2,FALSE))-(VLOOKUP(AD101,'X1'!$B:$G,3,FALSE)))*100)/(VLOOKUP(AD101,'X1'!$B:$G,5,FALSE))))</f>
        <v xml:space="preserve"> </v>
      </c>
      <c r="AH101" s="113" t="str">
        <f>IF(ISERROR(((VLOOKUP(AD101,'X1'!$B:$AZ,42,FALSE))))=TRUE," ",(((VLOOKUP(AD101,'X1'!$B:$AZ,42,FALSE)))))</f>
        <v xml:space="preserve"> </v>
      </c>
      <c r="AI101" s="113" t="str">
        <f>IF(ISERROR(((VLOOKUP(AD101,'X1'!$B:$AZ,43,FALSE))))=TRUE," ",(((VLOOKUP(AD101,'X1'!$B:$AZ,43,FALSE)))))</f>
        <v xml:space="preserve"> </v>
      </c>
      <c r="AJ101" s="113" t="str">
        <f>IF(ISERROR(((VLOOKUP(AD101,'X1'!$B:$AZ,15,FALSE))))=TRUE," ",(((VLOOKUP(AD101,'X1'!$B:$AZ,15,FALSE)))))</f>
        <v xml:space="preserve"> </v>
      </c>
      <c r="AK101" s="113" t="str">
        <f>IF(ISERROR(((VLOOKUP(AD101,'X1'!$B:$AZ,14,FALSE))))=TRUE," ",(((VLOOKUP(AD101,'X1'!$B:$AZ,14,FALSE)))))</f>
        <v xml:space="preserve"> </v>
      </c>
      <c r="AL101" s="113" t="str">
        <f ca="1">IF(ISERROR(((VLOOKUP(AD101,'X2'!$B:$AO,6,FALSE))/(VLOOKUP(AD101,'X2'!$B:$AO,7,FALSE))-1))=TRUE," ",(((VLOOKUP(AD101,'X2'!$B:$AO,6,FALSE))/(VLOOKUP(AD101,'X2'!$B:$AO,7,FALSE))-1)))</f>
        <v xml:space="preserve"> </v>
      </c>
      <c r="AM101" s="113" t="str">
        <f ca="1">IF(ISERROR((((VLOOKUP(AD101,'X2'!$B:$G,2,FALSE))-(VLOOKUP(AD101,'X2'!$B:$G,3,FALSE)))*100)/(VLOOKUP(AD101,'X2'!$B:$G,5,FALSE)))=TRUE," ",((((VLOOKUP(AD101,'X2'!$B:$G,2,FALSE))-(VLOOKUP(AD101,'X2'!$B:$G,3,FALSE)))*100)/(VLOOKUP(AD101,'X2'!$B:$G,5,FALSE))))</f>
        <v xml:space="preserve"> </v>
      </c>
      <c r="AN101" s="113" t="str">
        <f ca="1">IF(ISERROR(((VLOOKUP(AD101,'X2'!$B:$AZ,42,FALSE))))=TRUE," ",(((VLOOKUP(AD101,'X2'!$B:$AZ,42,FALSE)))))</f>
        <v xml:space="preserve"> </v>
      </c>
      <c r="AO101" s="113" t="str">
        <f ca="1">IF(ISERROR(((VLOOKUP(AD101,'X2'!$B:$AZ,43,FALSE))))=TRUE," ",(((VLOOKUP(AD101,'X2'!$B:$AZ,43,FALSE)))))</f>
        <v xml:space="preserve"> </v>
      </c>
      <c r="AP101" s="113" t="str">
        <f ca="1">IF(ISERROR(((VLOOKUP(AD101,'X2'!$B:$AZ,15,FALSE))))=TRUE," ",(((VLOOKUP(AD101,'X2'!$B:$AZ,15,FALSE)))))</f>
        <v xml:space="preserve"> </v>
      </c>
      <c r="AQ101" s="113" t="str">
        <f ca="1">IF(ISERROR(((VLOOKUP(AD101,'X2'!$B:$AZ,14,FALSE))))=TRUE," ",(((VLOOKUP(AD101,'X2'!$B:$AZ,14,FALSE)))))</f>
        <v xml:space="preserve"> </v>
      </c>
      <c r="AR101" s="113" t="str">
        <f ca="1">IF(ISERROR(((VLOOKUP(AD101,'X3'!$B:$AO,6,FALSE))/(VLOOKUP(AD101,'X3'!$B:$AO,7,FALSE))-1))=TRUE," ",(((VLOOKUP(AD101,'X3'!$B:$AO,6,FALSE))/(VLOOKUP(AD101,'X3'!$B:$AO,7,FALSE))-1)))</f>
        <v xml:space="preserve"> </v>
      </c>
      <c r="AS101" s="113" t="str">
        <f ca="1">IF(ISERROR((((VLOOKUP(AD101,'X3'!$B:$G,2,FALSE))-(VLOOKUP(AD101,'X3'!$B:$G,3,FALSE)))*100)/(VLOOKUP(AD101,'X3'!$B:$G,5,FALSE)))=TRUE," ",((((VLOOKUP(AD101,'X3'!$B:$G,2,FALSE))-(VLOOKUP(AD101,'X3'!$B:$G,3,FALSE)))*100)/(VLOOKUP(AD101,'X3'!$B:$G,5,FALSE))))</f>
        <v xml:space="preserve"> </v>
      </c>
      <c r="AT101" s="113" t="str">
        <f ca="1">IF(ISERROR(((VLOOKUP(AD101,'X3'!$B:$AZ,42,FALSE))))=TRUE," ",(((VLOOKUP(AD101,'X3'!$B:$AZ,42,FALSE)))))</f>
        <v xml:space="preserve"> </v>
      </c>
      <c r="AU101" s="113" t="str">
        <f ca="1">IF(ISERROR(((VLOOKUP(AD101,'X3'!$B:$AZ,43,FALSE))))=TRUE," ",(((VLOOKUP(AD101,'X3'!$B:$AZ,43,FALSE)))))</f>
        <v xml:space="preserve"> </v>
      </c>
      <c r="AV101" s="113" t="str">
        <f ca="1">IF(ISERROR(((VLOOKUP(AD101,'X3'!$B:$AZ,15,FALSE))))=TRUE," ",(((VLOOKUP(AD101,'X3'!$B:$AZ,15,FALSE)))))</f>
        <v xml:space="preserve"> </v>
      </c>
      <c r="AW101" s="113" t="str">
        <f ca="1">IF(ISERROR(((VLOOKUP(AD101,'X3'!$B:$AZ,14,FALSE))))=TRUE," ",(((VLOOKUP(AD101,'X3'!$B:$AZ,14,FALSE)))))</f>
        <v xml:space="preserve"> </v>
      </c>
      <c r="AX101" s="113" t="str">
        <f ca="1">IF(ISERROR(((VLOOKUP(AD101,'X4'!$B:$AO,6,FALSE))/(VLOOKUP(AD101,'X4'!$B:$AO,7,FALSE))-1))=TRUE," ",(((VLOOKUP(AD101,'X4'!$B:$AO,6,FALSE))/(VLOOKUP(AD101,'X4'!$B:$AO,7,FALSE))-1)))</f>
        <v xml:space="preserve"> </v>
      </c>
      <c r="AY101" s="113" t="str">
        <f ca="1">IF(ISERROR((((VLOOKUP(AD101,'X4'!$B:$G,2,FALSE))-(VLOOKUP(AD101,'X4'!$B:$G,3,FALSE)))*100)/(VLOOKUP(AD101,'X4'!$B:$G,5,FALSE)))=TRUE," ",((((VLOOKUP(AD101,'X4'!$B:$G,2,FALSE))-(VLOOKUP(AD101,'X4'!$B:$G,3,FALSE)))*100)/(VLOOKUP(AD101,'X4'!$B:$G,5,FALSE))))</f>
        <v xml:space="preserve"> </v>
      </c>
      <c r="AZ101" s="113" t="str">
        <f ca="1">IF(ISERROR(((VLOOKUP(AD101,'X4'!$B:$AZ,42,FALSE))))=TRUE," ",(((VLOOKUP(AD101,'X4'!$B:$AZ,42,FALSE)))))</f>
        <v xml:space="preserve"> </v>
      </c>
      <c r="BA101" s="113" t="str">
        <f ca="1">IF(ISERROR(((VLOOKUP(AD101,'X4'!$B:$AZ,43,FALSE))))=TRUE," ",(((VLOOKUP(AD101,'X4'!$B:$AZ,43,FALSE)))))</f>
        <v xml:space="preserve"> </v>
      </c>
      <c r="BB101" s="113" t="str">
        <f ca="1">IF(ISERROR(((VLOOKUP(AD101,'X4'!$B:$AZ,15,FALSE))))=TRUE," ",(((VLOOKUP(AD101,'X4'!$B:$AZ,15,FALSE)))))</f>
        <v xml:space="preserve"> </v>
      </c>
      <c r="BC101" s="113" t="str">
        <f ca="1">IF(ISERROR(((VLOOKUP(AD101,'X4'!$B:$AZ,14,FALSE))))=TRUE," ",(((VLOOKUP(AD101,'X4'!$B:$AZ,14,FALSE)))))</f>
        <v xml:space="preserve"> </v>
      </c>
      <c r="BD101" s="113" t="str">
        <f ca="1">IF(ISERROR(((VLOOKUP(AD101,'X5'!$B:$AO,6,FALSE))/(VLOOKUP(AD101,'X5'!$B:$AO,7,FALSE))-1))=TRUE," ",(((VLOOKUP(AD101,'X5'!$B:$AO,6,FALSE))/(VLOOKUP(AD101,'X5'!$B:$AO,7,FALSE))-1)))</f>
        <v xml:space="preserve"> </v>
      </c>
      <c r="BE101" s="113" t="str">
        <f ca="1">IF(ISERROR((((VLOOKUP(AD101,'X5'!$B:$G,2,FALSE))-(VLOOKUP(AD101,'X5'!$B:$G,3,FALSE)))*100)/(VLOOKUP(AD101,'X5'!$B:$G,5,FALSE)))=TRUE," ",((((VLOOKUP(AD101,'X5'!$B:$G,2,FALSE))-(VLOOKUP(AD101,'X5'!$B:$G,3,FALSE)))*100)/(VLOOKUP(AD101,'X5'!$B:$G,5,FALSE))))</f>
        <v xml:space="preserve"> </v>
      </c>
      <c r="BF101" s="113" t="str">
        <f ca="1">IF(ISERROR(((VLOOKUP(AD101,'X5'!$B:$AZ,42,FALSE))))=TRUE," ",(((VLOOKUP(AD101,'X5'!$B:$AZ,42,FALSE)))))</f>
        <v xml:space="preserve"> </v>
      </c>
      <c r="BG101" s="113" t="str">
        <f ca="1">IF(ISERROR(((VLOOKUP(AD101,'X5'!$B:$AZ,43,FALSE))))=TRUE," ",(((VLOOKUP(AD101,'X5'!$B:$AZ,43,FALSE)))))</f>
        <v xml:space="preserve"> </v>
      </c>
      <c r="BH101" s="113" t="str">
        <f ca="1">IF(ISERROR(((VLOOKUP(AD101,'X5'!$B:$AZ,15,FALSE))))=TRUE," ",(((VLOOKUP(AD101,'X5'!$B:$AZ,15,FALSE)))))</f>
        <v xml:space="preserve"> </v>
      </c>
      <c r="BI101" s="113" t="str">
        <f ca="1">IF(ISERROR(((VLOOKUP(AD101,'X5'!$B:$AZ,14,FALSE))))=TRUE," ",(((VLOOKUP(AD101,'X5'!$B:$AZ,14,FALSE)))))</f>
        <v xml:space="preserve"> </v>
      </c>
      <c r="BJ101" s="113" t="str">
        <f ca="1">IF(ISERROR(((VLOOKUP(AD101,'X6'!$B:$AO,6,FALSE))/(VLOOKUP(AD101,'X6'!$B:$AO,7,FALSE))-1))=TRUE," ",(((VLOOKUP(AD101,'X6'!$B:$AO,6,FALSE))/(VLOOKUP(AD101,'X6'!$B:$AO,7,FALSE))-1)))</f>
        <v xml:space="preserve"> </v>
      </c>
      <c r="BK101" s="113" t="str">
        <f ca="1">IF(ISERROR((((VLOOKUP(AD101,'X6'!$B:$G,2,FALSE))-(VLOOKUP(AD101,'X6'!$B:$G,3,FALSE)))*100)/(VLOOKUP(AD101,'X6'!$B:$G,5,FALSE)))=TRUE," ",((((VLOOKUP(AD101,'X6'!$B:$G,2,FALSE))-(VLOOKUP(AD101,'X6'!$B:$G,3,FALSE)))*100)/(VLOOKUP(AD101,'X6'!$B:$G,5,FALSE))))</f>
        <v xml:space="preserve"> </v>
      </c>
      <c r="BL101" s="113" t="str">
        <f ca="1">IF(ISERROR(((VLOOKUP(AD101,'X6'!$B:$AZ,42,FALSE))))=TRUE," ",(((VLOOKUP(AD101,'X6'!$B:$AZ,42,FALSE)))))</f>
        <v xml:space="preserve"> </v>
      </c>
      <c r="BM101" s="113" t="str">
        <f ca="1">IF(ISERROR(((VLOOKUP(AD101,'X6'!$B:$AZ,43,FALSE))))=TRUE," ",(((VLOOKUP(AD101,'X6'!$B:$AZ,43,FALSE)))))</f>
        <v xml:space="preserve"> </v>
      </c>
      <c r="BN101" s="113" t="str">
        <f ca="1">IF(ISERROR(((VLOOKUP(AD101,'X6'!$B:$AZ,15,FALSE))))=TRUE," ",(((VLOOKUP(AD101,'X6'!$B:$AZ,15,FALSE)))))</f>
        <v xml:space="preserve"> </v>
      </c>
      <c r="BO101" s="113" t="str">
        <f ca="1">IF(ISERROR(((VLOOKUP(AD101,'X6'!$B:$AZ,14,FALSE))))=TRUE," ",(((VLOOKUP(AD101,'X6'!$B:$AZ,14,FALSE)))))</f>
        <v xml:space="preserve"> </v>
      </c>
      <c r="BP101" s="42">
        <f ca="1">IF(ISERROR(((VLOOKUP(AD101,'X7'!$B:$AO,6,FALSE))/(VLOOKUP(AD101,'X7'!$B:$AO,7,FALSE))-1))=TRUE," ",(((VLOOKUP(AD101,'X7'!$B:$AO,6,FALSE))/(VLOOKUP(AD101,'X7'!$B:$AO,7,FALSE))-1)))</f>
        <v>0.34289084475093023</v>
      </c>
      <c r="BQ101" s="42">
        <f ca="1">IF(ISERROR((((VLOOKUP(AD101,'X7'!$B:$G,2,FALSE))-(VLOOKUP(AD101,'X7'!$B:$G,3,FALSE)))*100)/(VLOOKUP(AD101,'X7'!$B:$G,5,FALSE)))=TRUE," ",((((VLOOKUP(AD101,'X7'!$B:$G,2,FALSE))-(VLOOKUP(AD101,'X7'!$B:$G,3,FALSE)))*100)/(VLOOKUP(AD101,'X7'!$B:$G,5,FALSE))))</f>
        <v>76.92307692307692</v>
      </c>
      <c r="BR101" s="102">
        <f ca="1">IF(ISERROR(((VLOOKUP(AD101,'X7'!$B:$AZ,42,FALSE))))=TRUE," ",(((VLOOKUP(AD101,'X7'!$B:$AZ,42,FALSE)))))</f>
        <v>65.431317128596092</v>
      </c>
      <c r="BS101" s="102">
        <f ca="1">IF(ISERROR(((VLOOKUP(AD101,'X7'!$B:$AZ,43,FALSE))))=TRUE," ",(((VLOOKUP(AD101,'X7'!$B:$AZ,43,FALSE)))))</f>
        <v>61.162707341372233</v>
      </c>
      <c r="BT101" s="102">
        <f ca="1">IF(ISERROR(((VLOOKUP(AD101,'X7'!$B:$AZ,15,FALSE))))=TRUE," ",(((VLOOKUP(AD101,'X7'!$B:$AZ,15,FALSE)))))</f>
        <v>7.3354505035840676</v>
      </c>
      <c r="BU101" s="102">
        <f ca="1">IF(ISERROR(((VLOOKUP(AD101,'X7'!$B:$AZ,14,FALSE))))=TRUE," ",(((VLOOKUP(AD101,'X7'!$B:$AZ,14,FALSE)))))</f>
        <v>535.61827956989248</v>
      </c>
      <c r="BV101" s="102" t="str">
        <f ca="1">IF(ISERROR(((VLOOKUP(AD101,'X8'!$B:$AO,6,FALSE))/(VLOOKUP(AD101,'X8'!$B:$AO,7,FALSE))-1))=TRUE," ",(((VLOOKUP(AD101,'X8'!$B:$AO,6,FALSE))/(VLOOKUP(AD101,'X8'!$B:$AO,7,FALSE))-1)))</f>
        <v xml:space="preserve"> </v>
      </c>
      <c r="BW101" s="102" t="str">
        <f ca="1">IF(ISERROR((((VLOOKUP(AD101,'X8'!$B:$G,2,FALSE))-(VLOOKUP(AD101,'X8'!$B:$G,3,FALSE)))*100)/(VLOOKUP(AD101,'X8'!$B:$G,5,FALSE)))=TRUE," ",((((VLOOKUP(AD101,'X8'!$B:$G,2,FALSE))-(VLOOKUP(AD101,'X8'!$B:$G,3,FALSE)))*100)/(VLOOKUP(AD101,'X8'!$B:$G,5,FALSE))))</f>
        <v xml:space="preserve"> </v>
      </c>
      <c r="BX101" s="102" t="str">
        <f ca="1">IF(ISERROR(((VLOOKUP(AD101,'X8'!$B:$AZ,42,FALSE))))=TRUE," ",(((VLOOKUP(AD101,'X8'!$B:$AZ,42,FALSE)))))</f>
        <v xml:space="preserve"> </v>
      </c>
      <c r="BY101" s="42" t="str">
        <f ca="1">IF(ISERROR(((VLOOKUP(AD101,'X8'!$B:$AZ,43,FALSE))))=TRUE," ",(((VLOOKUP(AD101,'X8'!$B:$AZ,43,FALSE)))))</f>
        <v xml:space="preserve"> </v>
      </c>
      <c r="BZ101" s="42" t="str">
        <f ca="1">IF(ISERROR(((VLOOKUP(AD101,'X8'!$B:$AZ,15,FALSE))))=TRUE," ",(((VLOOKUP(AD101,'X8'!$B:$AZ,15,FALSE)))))</f>
        <v xml:space="preserve"> </v>
      </c>
      <c r="CA101" s="42" t="str">
        <f ca="1">IF(ISERROR(((VLOOKUP(AD101,'X8'!$B:$AZ,14,FALSE))))=TRUE," ",(((VLOOKUP(AD101,'X8'!$B:$AZ,14,FALSE)))))</f>
        <v xml:space="preserve"> </v>
      </c>
      <c r="CB101" s="42" t="str">
        <f ca="1">IF(ISERROR(((VLOOKUP(AD101,'X9'!$B:$AO,6,FALSE))/(VLOOKUP(AD101,'X9'!$B:$AO,7,FALSE))-1))=TRUE," ",(((VLOOKUP(AD101,'X9'!$B:$AO,6,FALSE))/(VLOOKUP(AD101,'X9'!$B:$AO,7,FALSE))-1)))</f>
        <v xml:space="preserve"> </v>
      </c>
      <c r="CC101" s="42" t="str">
        <f ca="1">IF(ISERROR((((VLOOKUP(AD101,'X9'!$B:$G,2,FALSE))-(VLOOKUP(AD101,'X9'!$B:$G,3,FALSE)))*100)/(VLOOKUP(AD101,'X9'!$B:$G,5,FALSE)))=TRUE," ",((((VLOOKUP(AD101,'X9'!$B:$G,2,FALSE))-(VLOOKUP(AD101,'X9'!$B:$G,3,FALSE)))*100)/(VLOOKUP(AD101,'X9'!$B:$G,5,FALSE))))</f>
        <v xml:space="preserve"> </v>
      </c>
      <c r="CD101" s="42" t="str">
        <f ca="1">IF(ISERROR(((VLOOKUP(AD101,'X9'!$B:$AZ,42,FALSE))))=TRUE," ",(((VLOOKUP(AD101,'X9'!$B:$AZ,42,FALSE)))))</f>
        <v xml:space="preserve"> </v>
      </c>
      <c r="CE101" s="42" t="str">
        <f ca="1">IF(ISERROR(((VLOOKUP(AD101,'X9'!$B:$AZ,43,FALSE))))=TRUE," ",(((VLOOKUP(AD101,'X9'!$B:$AZ,43,FALSE)))))</f>
        <v xml:space="preserve"> </v>
      </c>
      <c r="CF101" s="42" t="str">
        <f ca="1">IF(ISERROR(((VLOOKUP(AD101,'X9'!$B:$AZ,15,FALSE))))=TRUE," ",(((VLOOKUP(AD101,'X9'!$B:$AZ,15,FALSE)))))</f>
        <v xml:space="preserve"> </v>
      </c>
      <c r="CG101" s="42" t="str">
        <f ca="1">IF(ISERROR(((VLOOKUP(AD101,'X9'!$B:$AZ,14,FALSE))))=TRUE," ",(((VLOOKUP(AD101,'X9'!$B:$AZ,14,FALSE)))))</f>
        <v xml:space="preserve"> </v>
      </c>
      <c r="CH101" s="42" t="str">
        <f ca="1">IF(ISERROR(((VLOOKUP(AD101,'X10'!$B:$AO,6,FALSE))/(VLOOKUP(AD101,'X10'!$B:$AO,7,FALSE))-1))=TRUE," ",(((VLOOKUP(AD101,'X10'!$B:$AO,6,FALSE))/(VLOOKUP(AD101,'X10'!$B:$AO,7,FALSE))-1)))</f>
        <v xml:space="preserve"> </v>
      </c>
      <c r="CI101" s="42" t="str">
        <f ca="1">IF(ISERROR((((VLOOKUP(AD101,'X10'!$B:$G,2,FALSE))-(VLOOKUP(AD101,'X10'!$B:$G,3,FALSE)))*100)/(VLOOKUP(AD101,'X10'!$B:$G,5,FALSE)))=TRUE," ",((((VLOOKUP(AD101,'X10'!$B:$G,2,FALSE))-(VLOOKUP(AD101,'X10'!$B:$G,3,FALSE)))*100)/(VLOOKUP(AD101,'X10'!$B:$G,5,FALSE))))</f>
        <v xml:space="preserve"> </v>
      </c>
      <c r="CJ101" s="42" t="str">
        <f ca="1">IF(ISERROR(((VLOOKUP(AD101,'X10'!$B:$AZ,42,FALSE))))=TRUE," ",(((VLOOKUP(AD101,'X10'!$B:$AZ,42,FALSE)))))</f>
        <v xml:space="preserve"> </v>
      </c>
      <c r="CK101" s="42" t="str">
        <f ca="1">IF(ISERROR(((VLOOKUP(AD101,'X10'!$B:$AZ,43,FALSE))))=TRUE," ",(((VLOOKUP(AD101,'X10'!$B:$AZ,43,FALSE)))))</f>
        <v xml:space="preserve"> </v>
      </c>
      <c r="CL101" s="42" t="str">
        <f ca="1">IF(ISERROR(((VLOOKUP(AD101,'X10'!$B:$AZ,15,FALSE))))=TRUE," ",(((VLOOKUP(AD101,'X10'!$B:$AZ,15,FALSE)))))</f>
        <v xml:space="preserve"> </v>
      </c>
      <c r="CM101" s="42" t="str">
        <f ca="1">IF(ISERROR(((VLOOKUP(AD101,'X10'!$B:$AZ,14,FALSE))))=TRUE," ",(((VLOOKUP(AD101,'X10'!$B:$AZ,14,FALSE)))))</f>
        <v xml:space="preserve"> </v>
      </c>
      <c r="CN101" s="42" t="str">
        <f ca="1">IF(ISERROR(((VLOOKUP(AD101,'X11'!$B:$AO,6,FALSE))/(VLOOKUP(AD101,'X11'!$B:$AO,7,FALSE))-1))=TRUE," ",(((VLOOKUP(AD101,'X11'!$B:$AO,6,FALSE))/(VLOOKUP(AD101,'X11'!$B:$AO,7,FALSE))-1)))</f>
        <v xml:space="preserve"> </v>
      </c>
      <c r="CO101" s="42" t="str">
        <f ca="1">IF(ISERROR((((VLOOKUP(AD101,'X11'!$B:$G,2,FALSE))-(VLOOKUP(AD101,'X11'!$B:$G,3,FALSE)))*100)/(VLOOKUP(AD101,'X11'!$B:$G,5,FALSE)))=TRUE," ",((((VLOOKUP(AD101,'X11'!$B:$G,2,FALSE))-(VLOOKUP(AD101,'X11'!$B:$G,3,FALSE)))*100)/(VLOOKUP(AD101,'X11'!$B:$G,5,FALSE))))</f>
        <v xml:space="preserve"> </v>
      </c>
      <c r="CP101" s="42" t="str">
        <f ca="1">IF(ISERROR(((VLOOKUP(AD101,'X11'!$B:$AZ,42,FALSE))))=TRUE," ",(((VLOOKUP(AD101,'X11'!$B:$AZ,42,FALSE)))))</f>
        <v xml:space="preserve"> </v>
      </c>
      <c r="CQ101" s="42" t="str">
        <f ca="1">IF(ISERROR(((VLOOKUP(AD101,'X11'!$B:$AZ,43,FALSE))))=TRUE," ",(((VLOOKUP(AD101,'X11'!$B:$AZ,43,FALSE)))))</f>
        <v xml:space="preserve"> </v>
      </c>
      <c r="CR101" s="42" t="str">
        <f ca="1">IF(ISERROR(((VLOOKUP(AD101,'X11'!$B:$AZ,15,FALSE))))=TRUE," ",(((VLOOKUP(AD101,'X11'!$B:$AZ,15,FALSE)))))</f>
        <v xml:space="preserve"> </v>
      </c>
      <c r="CS101" s="42" t="str">
        <f ca="1">IF(ISERROR(((VLOOKUP(AD101,'X11'!$B:$AZ,14,FALSE))))=TRUE," ",(((VLOOKUP(AD101,'X11'!$B:$AZ,14,FALSE)))))</f>
        <v xml:space="preserve"> </v>
      </c>
      <c r="CT101" s="42" t="str">
        <f ca="1">IF(ISERROR(((VLOOKUP(AD101,'X12'!$B:$AO,6,FALSE))/(VLOOKUP(AD101,'X12'!$B:$AO,7,FALSE))-1))=TRUE," ",(((VLOOKUP(AD101,'X12'!$B:$AO,6,FALSE))/(VLOOKUP(AD101,'X12'!$B:$AO,7,FALSE))-1)))</f>
        <v xml:space="preserve"> </v>
      </c>
      <c r="CU101" s="42" t="str">
        <f ca="1">IF(ISERROR((((VLOOKUP(AD101,'X12'!$B:$G,2,FALSE))-(VLOOKUP(AD101,'X12'!$B:$G,3,FALSE)))*100)/(VLOOKUP(AD101,'X12'!$B:$G,5,FALSE)))=TRUE," ",((((VLOOKUP(AD101,'X12'!$B:$G,2,FALSE))-(VLOOKUP(AD101,'X12'!$B:$G,3,FALSE)))*100)/(VLOOKUP(AD101,'X12'!$B:$G,5,FALSE))))</f>
        <v xml:space="preserve"> </v>
      </c>
      <c r="CV101" s="42" t="str">
        <f ca="1">IF(ISERROR(((VLOOKUP(AD101,'X12'!$B:$AZ,42,FALSE))))=TRUE," ",(((VLOOKUP(AD101,'X12'!$B:$AZ,42,FALSE)))))</f>
        <v xml:space="preserve"> </v>
      </c>
      <c r="CW101" s="42" t="str">
        <f ca="1">IF(ISERROR(((VLOOKUP(AD101,'X12'!$B:$AZ,43,FALSE))))=TRUE," ",(((VLOOKUP(AD101,'X12'!$B:$AZ,43,FALSE)))))</f>
        <v xml:space="preserve"> </v>
      </c>
      <c r="CX101" s="42" t="str">
        <f ca="1">IF(ISERROR(((VLOOKUP(AD101,'X12'!$B:$AZ,15,FALSE))))=TRUE," ",(((VLOOKUP(AD101,'X12'!$B:$AZ,15,FALSE)))))</f>
        <v xml:space="preserve"> </v>
      </c>
      <c r="CY101" s="42" t="str">
        <f ca="1">IF(ISERROR(((VLOOKUP(AD101,'X12'!$B:$AZ,14,FALSE))))=TRUE," ",(((VLOOKUP(AD101,'X12'!$B:$AZ,14,FALSE)))))</f>
        <v xml:space="preserve"> </v>
      </c>
      <c r="CZ101" s="42" t="str">
        <f ca="1">IF(ISERROR(((VLOOKUP(AD101,'X13'!$B:$AO,6,FALSE))/(VLOOKUP(AD101,'X13'!$B:$AO,7,FALSE))-1))=TRUE," ",(((VLOOKUP(AD101,'X13'!$B:$AO,6,FALSE))/(VLOOKUP(AD101,'X13'!$B:$AO,7,FALSE))-1)))</f>
        <v xml:space="preserve"> </v>
      </c>
      <c r="DA101" s="42" t="str">
        <f ca="1">IF(ISERROR((((VLOOKUP(AD101,'X13'!$B:$G,2,FALSE))-(VLOOKUP(AD101,'X13'!$B:$G,3,FALSE)))*100)/(VLOOKUP(AD101,'X13'!$B:$G,5,FALSE)))=TRUE," ",((((VLOOKUP(AD101,'X13'!$B:$G,2,FALSE))-(VLOOKUP(AD101,'X13'!$B:$G,3,FALSE)))*100)/(VLOOKUP(AD101,'X13'!$B:$G,5,FALSE))))</f>
        <v xml:space="preserve"> </v>
      </c>
      <c r="DB101" s="42" t="str">
        <f ca="1">IF(ISERROR(((VLOOKUP(AD101,'X13'!$B:$AZ,42,FALSE))))=TRUE," ",(((VLOOKUP(AD101,'X13'!$B:$AZ,42,FALSE)))))</f>
        <v xml:space="preserve"> </v>
      </c>
      <c r="DC101" s="42" t="str">
        <f ca="1">IF(ISERROR(((VLOOKUP(AD101,'X13'!$B:$AZ,43,FALSE))))=TRUE," ",(((VLOOKUP(AD101,'X13'!$B:$AZ,43,FALSE)))))</f>
        <v xml:space="preserve"> </v>
      </c>
      <c r="DD101" s="42" t="str">
        <f ca="1">IF(ISERROR(((VLOOKUP(AD101,'X13'!$B:$AZ,15,FALSE))))=TRUE," ",(((VLOOKUP(AD101,'X13'!$B:$AZ,15,FALSE)))))</f>
        <v xml:space="preserve"> </v>
      </c>
      <c r="DE101" s="42" t="str">
        <f ca="1">IF(ISERROR(((VLOOKUP(AD101,'X13'!$B:$AZ,14,FALSE))))=TRUE," ",(((VLOOKUP(AD101,'X13'!$B:$AZ,14,FALSE)))))</f>
        <v xml:space="preserve"> </v>
      </c>
    </row>
    <row r="102" spans="1:109" ht="14.1" customHeight="1" x14ac:dyDescent="0.2">
      <c r="A102" s="156" t="s">
        <v>1058</v>
      </c>
      <c r="B102" s="122" t="str">
        <f>IF(ISERROR(IF($U$16=1,(VLOOKUP(A102,$AC$89:$AH$125,2,FALSE)),IF((IF($X$1=1,'X1'!B61,(IF($X$1=2,'X2'!B61,(IF($X$1=3,'X3'!B61,(IF($X$1=4,'X4'!B61,(IF($X$1=5,'X5'!B61,(IF($X$1=6,'X6'!B61,(IF($X$1=7,'X7'!B61,(IF($X$1=8,'X8'!B61,(IF($X$1=9,'X9'!B61,(IF($X$1=10,'X10'!B61,(IF($X$1=11,'X11'!B61,(IF($X$1=12,'X12'!B61,'X13'!B61))))))))))))))))))))))))="","",(IF($X$1=1,'X1'!B61,(IF($X$1=2,'X2'!B61,(IF($X$1=3,'X3'!B61,(IF($X$1=4,'X4'!B61,(IF($X$1=5,'X5'!B61,(IF($X$1=6,'X6'!B61,(IF($X$1=7,'X7'!B61,(IF($X$1=8,'X8'!B61,(IF($X$1=9,'X9'!B61,(IF($X$1=10,'X10'!B61,(IF($X$1=11,'X11'!B61,(IF($X$1=12,'X12'!B61,'X13'!B61)))))))))))))))))))))))))))=TRUE," ",(IF($U$16=1,(VLOOKUP(A102,$AC$89:$AH$125,2,FALSE)),IF((IF($X$1=1,'X1'!B61,(IF($X$1=2,'X2'!B61,(IF($X$1=3,'X3'!B61,(IF($X$1=4,'X4'!B61,(IF($X$1=5,'X5'!B61,(IF($X$1=6,'X6'!B61,(IF($X$1=7,'X7'!B61,(IF($X$1=8,'X8'!B61,(IF($X$1=9,'X9'!B61,(IF($X$1=10,'X10'!B61,(IF($X$1=11,'X11'!B61,(IF($X$1=12,'X12'!B61,'X13'!B61))))))))))))))))))))))))="","",(IF($X$1=1,'X1'!B61,(IF($X$1=2,'X2'!B61,(IF($X$1=3,'X3'!B61,(IF($X$1=4,'X4'!B61,(IF($X$1=5,'X5'!B61,(IF($X$1=6,'X6'!B61,(IF($X$1=7,'X7'!B61,(IF($X$1=8,'X8'!B61,(IF($X$1=9,'X9'!B61,(IF($X$1=10,'X10'!B61,(IF($X$1=11,'X11'!B61,(IF($X$1=12,'X12'!B61,'X13'!B61))))))))))))))))))))))))))))</f>
        <v/>
      </c>
      <c r="C102" s="181" t="str">
        <f ca="1">IF(ISERROR(IF($X$1=1,(VLOOKUP(B102,'X1'!$B:$AZ,47,FALSE)),IF($X$1=2,(VLOOKUP(B102,'X2'!$B:$AZ,47,FALSE)),IF($X$1=3,(VLOOKUP(B102,'X3'!$B:$AZ,47,FALSE)),IF($X$1=4,(VLOOKUP(B102,'X4'!$B:$AZ,47,FALSE)),IF($X$1=5,(VLOOKUP(B102,'X5'!$B:$AZ,47,FALSE)),IF($X$1=6,(VLOOKUP(B102,'X6'!$B:$AZ,47,FALSE)),IF($X$1=7,(VLOOKUP(B102,'X7'!$B:$AZ,47,FALSE)),IF($X$1=8,(VLOOKUP(B102,'X8'!$B:$AZ,47,FALSE)),IF($X$1=9,(VLOOKUP(B102,'X9'!$B:$AZ,47,FALSE)),IF($X$1=10,(VLOOKUP(B102,'X10'!$B:$AZ,47,FALSE)),IF($X$1=11,(VLOOKUP(B102,'X11'!$B:$AZ,47,FALSE)),IF($X$1=12,(VLOOKUP(B102,'X12'!$B:$AZ,47,FALSE)),IF($X$1=13,(VLOOKUP(B102,'X13'!$B:$AZ,47,FALSE)),"B"))))))))))))))=TRUE," ",(IF($X$1=1,(VLOOKUP(B102,'X1'!$B:$AZ,47,FALSE)),IF($X$1=2,(VLOOKUP(B102,'X2'!$B:$AZ,47,FALSE)),IF($X$1=3,(VLOOKUP(B102,'X3'!$B:$AZ,47,FALSE)),IF($X$1=4,(VLOOKUP(B102,'X4'!$B:$AZ,47,FALSE)),IF($X$1=5,(VLOOKUP(B102,'X5'!$B:$AZ,47,FALSE)),IF($X$1=6,(VLOOKUP(B102,'X6'!$B:$AZ,47,FALSE)),IF($X$1=7,(VLOOKUP(B102,'X7'!$B:$AZ,47,FALSE)),IF($X$1=8,(VLOOKUP(B102,'X8'!$B:$AZ,47,FALSE)),IF($X$1=9,(VLOOKUP(B102,'X9'!$B:$AZ,47,FALSE)),IF($X$1=10,(VLOOKUP(B102,'X10'!$B:$AZ,47,FALSE)),IF($X$1=11,(VLOOKUP(B102,'X11'!$B:$AZ,47,FALSE)),IF($X$1=12,(VLOOKUP(B102,'X12'!$B:$AZ,47,FALSE)),IF($X$1=13,(VLOOKUP(B102,'X13'!$B:$AZ,47,FALSE)),"B")))))))))))))))</f>
        <v xml:space="preserve"> </v>
      </c>
      <c r="D102" s="181" t="str">
        <f ca="1">IF(ISERROR(IF($X$1=1,(VLOOKUP(B102,'X1'!$B:$AP,41,FALSE)),IF($X$1=2,(VLOOKUP(B102,'X2'!$B:$AP,41,FALSE)),IF($X$1=3,(VLOOKUP(B102,'X3'!$B:$AP,41,FALSE)),IF($X$1=4,(VLOOKUP(B102,'X4'!$B:$AP,41,FALSE)),IF($X$1=5,(VLOOKUP(B102,'X5'!$B:$AP,41,FALSE)),IF($X$1=6,(VLOOKUP(B102,'X6'!$B:$AP,41,FALSE)),IF($X$1=7,(VLOOKUP(B102,'X7'!$B:$AP,41,FALSE)),IF($X$1=8,(VLOOKUP(B102,'X8'!$B:$AP,41,FALSE)),IF($X$1=9,(VLOOKUP(B102,'X9'!$B:$AP,41,FALSE)),IF($X$1=10,(VLOOKUP(B102,'X10'!$B:$AP,41,FALSE)),IF($X$1=11,(VLOOKUP(B102,'X11'!$B:$AP,41,FALSE)),IF($X$1=12,(VLOOKUP(B102,'X12'!$B:$AP,41,FALSE)),IF($X$1=13,(VLOOKUP(B102,'X13'!$B:$AP,41,FALSE)),"B"))))))))))))))=TRUE," ",(IF($X$1=1,(VLOOKUP(B102,'X1'!$B:$AP,41,FALSE)),IF($X$1=2,(VLOOKUP(B102,'X2'!$B:$AP,41,FALSE)),IF($X$1=3,(VLOOKUP(B102,'X3'!$B:$AP,41,FALSE)),IF($X$1=4,(VLOOKUP(B102,'X4'!$B:$AP,41,FALSE)),IF($X$1=5,(VLOOKUP(B102,'X5'!$B:$AP,41,FALSE)),IF($X$1=6,(VLOOKUP(B102,'X6'!$B:$AP,41,FALSE)),IF($X$1=7,(VLOOKUP(B102,'X7'!$B:$AP,41,FALSE)),IF($X$1=8,(VLOOKUP(B102,'X8'!$B:$AP,41,FALSE)),IF($X$1=9,(VLOOKUP(B102,'X9'!$B:$AP,41,FALSE)),IF($X$1=10,(VLOOKUP(B102,'X10'!$B:$AP,41,FALSE)),IF($X$1=11,(VLOOKUP(B102,'X11'!$B:$AP,41,FALSE)),IF($X$1=12,(VLOOKUP(B102,'X12'!$B:$AP,41,FALSE)),IF($X$1=13,(VLOOKUP(B102,'X13'!$B:$AP,41,FALSE)),"B")))))))))))))))</f>
        <v xml:space="preserve"> </v>
      </c>
      <c r="E102" s="182" t="str">
        <f ca="1">IF(ISERROR(IF($X$1=1,(VLOOKUP(B102,'X1'!$B:$AP,7,FALSE)),IF($X$1=2,(VLOOKUP(B102,'X2'!$B:$AP,7,FALSE)),IF($X$1=3,(VLOOKUP(B102,'X3'!$B:$AP,7,FALSE)),IF($X$1=4,(VLOOKUP(B102,'X4'!$B:$AP,7,FALSE)),IF($X$1=5,(VLOOKUP(B102,'X5'!$B:$AP,7,FALSE)),IF($X$1=6,(VLOOKUP(B102,'X6'!$B:$AP,7,FALSE)),IF($X$1=7,(VLOOKUP(B102,'X7'!$B:$AP,7,FALSE)),IF($X$1=8,(VLOOKUP(B102,'X8'!$B:$AP,7,FALSE)),IF($X$1=9,(VLOOKUP(B102,'X9'!$B:$AP,7,FALSE)),IF($X$1=10,(VLOOKUP(B102,'X10'!$B:$AP,7,FALSE)),IF($X$1=11,(VLOOKUP(B102,'X11'!$B:$AP,7,FALSE)),IF($X$1=12,(VLOOKUP(B102,'X12'!$B:$AP,7,FALSE)),IF($X$1=13,(VLOOKUP(B102,'X13'!$B:$AP,7,FALSE)),"B"))))))))))))))=TRUE," ",(IF($X$1=1,(VLOOKUP(B102,'X1'!$B:$AP,7,FALSE)),IF($X$1=2,(VLOOKUP(B102,'X2'!$B:$AP,7,FALSE)),IF($X$1=3,(VLOOKUP(B102,'X3'!$B:$AP,7,FALSE)),IF($X$1=4,(VLOOKUP(B102,'X4'!$B:$AP,7,FALSE)),IF($X$1=5,(VLOOKUP(B102,'X5'!$B:$AP,7,FALSE)),IF($X$1=6,(VLOOKUP(B102,'X6'!$B:$AP,7,FALSE)),IF($X$1=7,(VLOOKUP(B102,'X7'!$B:$AP,7,FALSE)),IF($X$1=8,(VLOOKUP(B102,'X8'!$B:$AP,7,FALSE)),IF($X$1=9,(VLOOKUP(B102,'X9'!$B:$AP,7,FALSE)),IF($X$1=10,(VLOOKUP(B102,'X10'!$B:$AP,7,FALSE)),IF($X$1=11,(VLOOKUP(B102,'X11'!$B:$AP,7,FALSE)),IF($X$1=12,(VLOOKUP(B102,'X12'!$B:$AP,7,FALSE)),IF($X$1=13,(VLOOKUP(B102,'X13'!$B:$AP,7,FALSE)),"B")))))))))))))))</f>
        <v xml:space="preserve"> </v>
      </c>
      <c r="F102" s="182" t="str">
        <f ca="1">IF(ISERROR(IF((IF($X$1=1,(VLOOKUP(B102,'X1'!$B:$AO,6,FALSE)),(IF($X$1=2,(VLOOKUP(B102,'X2'!$B:$AO,6,FALSE)),(IF($X$1=3,(VLOOKUP(B102,'X3'!$B:$AO,6,FALSE)),(IF($X$1=4,(VLOOKUP(B102,'X4'!$B:$AO,6,FALSE)),(IF($X$1=5,(VLOOKUP(B102,'X5'!$B:$AO,6,FALSE)),(IF($X$1=6,(VLOOKUP(B102,'X6'!$B:$AO,6,FALSE)),(IF($X$1=7,(VLOOKUP(B102,'X7'!$B:$AO,6,FALSE)),(IF($X$1=8,(VLOOKUP(B102,'X8'!$B:$AO,6,FALSE)),(IF($X$1=9,(VLOOKUP(B102,'X9'!$B:$AO,6,FALSE)),(IF($X$1=10,(VLOOKUP(B102,'X10'!$B:$AO,6,FALSE)),(IF($X$1=11,(VLOOKUP(B102,'X11'!$B:$AO,6,FALSE)),(IF($X$1=12,(VLOOKUP(B102,'X12'!$B:$AO,6,FALSE)),(VLOOKUP(B102,'X13'!$B:$AO,6,FALSE))))))))))))))))))))))))))=$V$1," ",(IF($X$1=1,(VLOOKUP(B102,'X1'!$B:$AO,6,FALSE)),(IF($X$1=2,(VLOOKUP(B102,'X2'!$B:$AO,6,FALSE)),(IF($X$1=3,(VLOOKUP(B102,'X3'!$B:$AO,6,FALSE)),(IF($X$1=4,(VLOOKUP(B102,'X4'!$B:$AO,6,FALSE)),(IF($X$1=5,(VLOOKUP(B102,'X5'!$B:$AO,6,FALSE)),(IF($X$1=6,(VLOOKUP(B102,'X6'!$B:$AO,6,FALSE)),(IF($X$1=7,(VLOOKUP(B102,'X7'!$B:$AO,6,FALSE)),(IF($X$1=8,(VLOOKUP(B102,'X8'!$B:$AO,6,FALSE)),(IF($X$1=9,(VLOOKUP(B102,'X9'!$B:$AO,6,FALSE)),(IF($X$1=10,(VLOOKUP(B102,'X10'!$B:$AO,6,FALSE)),(IF($X$1=11,(VLOOKUP(B102,'X11'!$B:$AO,6,FALSE)),(IF($X$1=12,(VLOOKUP(B102,'X12'!$B:$AO,6,FALSE)),(VLOOKUP(B102,'X13'!$B:$AO,6,FALSE))))))))))))))))))))))))))))=TRUE," ",(IF((IF($X$1=1,(VLOOKUP(B102,'X1'!$B:$AO,6,FALSE)),(IF($X$1=2,(VLOOKUP(B102,'X2'!$B:$AO,6,FALSE)),(IF($X$1=3,(VLOOKUP(B102,'X3'!$B:$AO,6,FALSE)),(IF($X$1=4,(VLOOKUP(B102,'X4'!$B:$AO,6,FALSE)),(IF($X$1=5,(VLOOKUP(B102,'X5'!$B:$AO,6,FALSE)),(IF($X$1=6,(VLOOKUP(B102,'X6'!$B:$AO,6,FALSE)),(IF($X$1=7,(VLOOKUP(B102,'X7'!$B:$AO,6,FALSE)),(IF($X$1=8,(VLOOKUP(B102,'X8'!$B:$AO,6,FALSE)),(IF($X$1=9,(VLOOKUP(B102,'X9'!$B:$AO,6,FALSE)),(IF($X$1=10,(VLOOKUP(B102,'X10'!$B:$AO,6,FALSE)),(IF($X$1=11,(VLOOKUP(B102,'X11'!$B:$AO,6,FALSE)),(IF($X$1=12,(VLOOKUP(B102,'X12'!$B:$AO,6,FALSE)),(VLOOKUP(B102,'X13'!$B:$AO,6,FALSE))))))))))))))))))))))))))=$V$1," ",(IF($X$1=1,(VLOOKUP(B102,'X1'!$B:$AO,6,FALSE)),(IF($X$1=2,(VLOOKUP(B102,'X2'!$B:$AO,6,FALSE)),(IF($X$1=3,(VLOOKUP(B102,'X3'!$B:$AO,6,FALSE)),(IF($X$1=4,(VLOOKUP(B102,'X4'!$B:$AO,6,FALSE)),(IF($X$1=5,(VLOOKUP(B102,'X5'!$B:$AO,6,FALSE)),(IF($X$1=6,(VLOOKUP(B102,'X6'!$B:$AO,6,FALSE)),(IF($X$1=7,(VLOOKUP(B102,'X7'!$B:$AO,6,FALSE)),(IF($X$1=8,(VLOOKUP(B102,'X8'!$B:$AO,6,FALSE)),(IF($X$1=9,(VLOOKUP(B102,'X9'!$B:$AO,6,FALSE)),(IF($X$1=10,(VLOOKUP(B102,'X10'!$B:$AO,6,FALSE)),(IF($X$1=11,(VLOOKUP(B102,'X11'!$B:$AO,6,FALSE)),(IF($X$1=12,(VLOOKUP(B102,'X12'!$B:$AO,6,FALSE)),(VLOOKUP(B102,'X13'!$B:$AO,6,FALSE)))))))))))))))))))))))))))))</f>
        <v xml:space="preserve"> </v>
      </c>
      <c r="G102" s="182" t="str">
        <f ca="1">IF(ISERROR(IF($X$1=1,(VLOOKUP(B102,'X1'!$B:$AZ,44,FALSE)),IF($X$1=2,(VLOOKUP(B102,'X2'!$B:$AZ,44,FALSE)),IF($X$1=3,(VLOOKUP(B102,'X3'!$B:$AZ,44,FALSE)),IF($X$1=4,(VLOOKUP(B102,'X4'!$B:$AZ,44,FALSE)),IF($X$1=5,(VLOOKUP(B102,'X5'!$B:$AZ,44,FALSE)),IF($X$1=6,(VLOOKUP(B102,'X6'!$B:$AZ,44,FALSE)),IF($X$1=7,(VLOOKUP(B102,'X7'!$B:$AZ,44,FALSE)),IF($X$1=8,(VLOOKUP(B102,'X8'!$B:$AZ,44,FALSE)),IF($X$1=9,(VLOOKUP(B102,'X9'!$B:$AZ,44,FALSE)),IF($X$1=10,(VLOOKUP(B102,'X10'!$B:$AZ,44,FALSE)),IF($X$1=11,(VLOOKUP(B102,'X11'!$B:$AZ,44,FALSE)),IF($X$1=12,(VLOOKUP(B102,'X12'!$B:$AZ,44,FALSE)),IF($X$1=13,(VLOOKUP(B102,'X13'!$B:$AZ,44,FALSE)),"B"))))))))))))))=TRUE," ",(IF($X$1=1,(VLOOKUP(B102,'X1'!$B:$AZ,44,FALSE)),IF($X$1=2,(VLOOKUP(B102,'X2'!$B:$AZ,44,FALSE)),IF($X$1=3,(VLOOKUP(B102,'X3'!$B:$AZ,44,FALSE)),IF($X$1=4,(VLOOKUP(B102,'X4'!$B:$AZ,44,FALSE)),IF($X$1=5,(VLOOKUP(B102,'X5'!$B:$AZ,44,FALSE)),IF($X$1=6,(VLOOKUP(B102,'X6'!$B:$AZ,44,FALSE)),IF($X$1=7,(VLOOKUP(B102,'X7'!$B:$AZ,44,FALSE)),IF($X$1=8,(VLOOKUP(B102,'X8'!$B:$AZ,44,FALSE)),IF($X$1=9,(VLOOKUP(B102,'X9'!$B:$AZ,44,FALSE)),IF($X$1=10,(VLOOKUP(B102,'X10'!$B:$AZ,44,FALSE)),IF($X$1=11,(VLOOKUP(B102,'X11'!$B:$AZ,44,FALSE)),IF($X$1=12,(VLOOKUP(B102,'X12'!$B:$AZ,44,FALSE)),IF($X$1=13,(VLOOKUP(B102,'X13'!$B:$AZ,44,FALSE)),"B")))))))))))))))</f>
        <v xml:space="preserve"> </v>
      </c>
      <c r="H102" s="182" t="str">
        <f ca="1">IF(ISERROR(IF($X$1=1,(VLOOKUP(B102,'X1'!$B:$AZ,8,FALSE)),IF($X$1=2,(VLOOKUP(B102,'X2'!$B:$AZ,8,FALSE)),IF($X$1=3,(VLOOKUP(B102,'X3'!$B:$AZ,8,FALSE)),IF($X$1=4,(VLOOKUP(B102,'X4'!$B:$AZ,8,FALSE)),IF($X$1=5,(VLOOKUP(B102,'X5'!$B:$AZ,8,FALSE)),IF($X$1=6,(VLOOKUP(B102,'X6'!$B:$AZ,8,FALSE)),IF($X$1=7,(VLOOKUP(B102,'X7'!$B:$AZ,8,FALSE)),IF($X$1=8,(VLOOKUP(B102,'X8'!$B:$AZ,8,FALSE)),IF($X$1=9,(VLOOKUP(B102,'X9'!$B:$AZ,8,FALSE)),IF($X$1=10,(VLOOKUP(B102,'X10'!$B:$AZ,8,FALSE)),IF($X$1=11,(VLOOKUP(B102,'X11'!$B:$AZ,8,FALSE)),IF($X$1=12,(VLOOKUP(B102,'X12'!$B:$AZ,8,FALSE)),IF($X$1=13,(VLOOKUP(B102,'X13'!$B:$AZ,8,FALSE)),"B"))))))))))))))=TRUE," ",(IF($X$1=1,(VLOOKUP(B102,'X1'!$B:$AZ,8,FALSE)),IF($X$1=2,(VLOOKUP(B102,'X2'!$B:$AZ,8,FALSE)),IF($X$1=3,(VLOOKUP(B102,'X3'!$B:$AZ,8,FALSE)),IF($X$1=4,(VLOOKUP(B102,'X4'!$B:$AZ,8,FALSE)),IF($X$1=5,(VLOOKUP(B102,'X5'!$B:$AZ,8,FALSE)),IF($X$1=6,(VLOOKUP(B102,'X6'!$B:$AZ,8,FALSE)),IF($X$1=7,(VLOOKUP(B102,'X7'!$B:$AZ,8,FALSE)),IF($X$1=8,(VLOOKUP(B102,'X8'!$B:$AZ,8,FALSE)),IF($X$1=9,(VLOOKUP(B102,'X9'!$B:$AZ,8,FALSE)),IF($X$1=10,(VLOOKUP(B102,'X10'!$B:$AZ,8,FALSE)),IF($X$1=11,(VLOOKUP(B102,'X11'!$B:$AZ,8,FALSE)),IF($X$1=12,(VLOOKUP(B102,'X12'!$B:$AZ,8,FALSE)),IF($X$1=13,(VLOOKUP(B102,'X13'!$B:$AZ,8,FALSE)),"B")))))))))))))))</f>
        <v xml:space="preserve"> </v>
      </c>
      <c r="I102" s="183" t="str">
        <f ca="1">IF(ISERROR(IF($X$1=1,(VLOOKUP(B102,'X1'!$B:$AZ,2,FALSE)),IF($X$1=2,(VLOOKUP(B102,'X2'!$B:$AZ,2,FALSE)),IF($X$1=3,(VLOOKUP(B102,'X3'!$B:$AZ,2,FALSE)),IF($X$1=4,(VLOOKUP(B102,'X4'!$B:$AZ,2,FALSE)),IF($X$1=5,(VLOOKUP(B102,'X5'!$B:$AZ,2,FALSE)),IF($X$1=6,(VLOOKUP(B102,'X6'!$B:$AZ,2,FALSE)),IF($X$1=7,(VLOOKUP(B102,'X7'!$B:$AZ,2,FALSE)),IF($X$1=8,(VLOOKUP(B102,'X8'!$B:$AZ,2,FALSE)),IF($X$1=9,(VLOOKUP(B102,'X9'!$B:$AZ,2,FALSE)),IF($X$1=10,(VLOOKUP(B102,'X10'!$B:$AZ,2,FALSE)),IF($X$1=11,(VLOOKUP(B102,'X11'!$B:$AZ,2,FALSE)),IF($X$1=12,(VLOOKUP(B102,'X12'!$B:$AZ,2,FALSE)),IF($X$1=13,(VLOOKUP(B102,'X13'!$B:$AZ,2,FALSE)),"B"))))))))))))))=TRUE," ",(IF($X$1=1,(VLOOKUP(B102,'X1'!$B:$AZ,2,FALSE)),IF($X$1=2,(VLOOKUP(B102,'X2'!$B:$AZ,2,FALSE)),IF($X$1=3,(VLOOKUP(B102,'X3'!$B:$AZ,2,FALSE)),IF($X$1=4,(VLOOKUP(B102,'X4'!$B:$AZ,2,FALSE)),IF($X$1=5,(VLOOKUP(B102,'X5'!$B:$AZ,2,FALSE)),IF($X$1=6,(VLOOKUP(B102,'X6'!$B:$AZ,2,FALSE)),IF($X$1=7,(VLOOKUP(B102,'X7'!$B:$AZ,2,FALSE)),IF($X$1=8,(VLOOKUP(B102,'X8'!$B:$AZ,2,FALSE)),IF($X$1=9,(VLOOKUP(B102,'X9'!$B:$AZ,2,FALSE)),IF($X$1=10,(VLOOKUP(B102,'X10'!$B:$AZ,2,FALSE)),IF($X$1=11,(VLOOKUP(B102,'X11'!$B:$AZ,2,FALSE)),IF($X$1=12,(VLOOKUP(B102,'X12'!$B:$AZ,2,FALSE)),IF($X$1=13,(VLOOKUP(B102,'X13'!$B:$AZ,2,FALSE)),"B")))))))))))))))</f>
        <v xml:space="preserve"> </v>
      </c>
      <c r="J102" s="183" t="str">
        <f ca="1">IF(ISERROR(IF($X$1=1,(VLOOKUP(B102,'X1'!$B:$AZ,3,FALSE)),IF($X$1=2,(VLOOKUP(B102,'X2'!$B:$AZ,3,FALSE)),IF($X$1=3,(VLOOKUP(B102,'X3'!$B:$AZ,3,FALSE)),IF($X$1=4,(VLOOKUP(B102,'X4'!$B:$AZ,3,FALSE)),IF($X$1=5,(VLOOKUP(B102,'X5'!$B:$AZ,3,FALSE)),IF($X$1=6,(VLOOKUP(B102,'X6'!$B:$AZ,3,FALSE)),IF($X$1=7,(VLOOKUP(B102,'X7'!$B:$AZ,3,FALSE)),IF($X$1=8,(VLOOKUP(B102,'X8'!$B:$AZ,3,FALSE)),IF($X$1=9,(VLOOKUP(B102,'X9'!$B:$AZ,3,FALSE)),IF($X$1=10,(VLOOKUP(B102,'X10'!$B:$AZ,3,FALSE)),IF($X$1=11,(VLOOKUP(B102,'X11'!$B:$AZ,3,FALSE)),IF($X$1=12,(VLOOKUP(B102,'X12'!$B:$AZ,3,FALSE)),IF($X$1=13,(VLOOKUP(B102,'X13'!$B:$AZ,3,FALSE)),"B"))))))))))))))=TRUE," ",(IF($X$1=1,(VLOOKUP(B102,'X1'!$B:$AZ,3,FALSE)),IF($X$1=2,(VLOOKUP(B102,'X2'!$B:$AZ,3,FALSE)),IF($X$1=3,(VLOOKUP(B102,'X3'!$B:$AZ,3,FALSE)),IF($X$1=4,(VLOOKUP(B102,'X4'!$B:$AZ,3,FALSE)),IF($X$1=5,(VLOOKUP(B102,'X5'!$B:$AZ,3,FALSE)),IF($X$1=6,(VLOOKUP(B102,'X6'!$B:$AZ,3,FALSE)),IF($X$1=7,(VLOOKUP(B102,'X7'!$B:$AZ,3,FALSE)),IF($X$1=8,(VLOOKUP(B102,'X8'!$B:$AZ,3,FALSE)),IF($X$1=9,(VLOOKUP(B102,'X9'!$B:$AZ,3,FALSE)),IF($X$1=10,(VLOOKUP(B102,'X10'!$B:$AZ,3,FALSE)),IF($X$1=11,(VLOOKUP(B102,'X11'!$B:$AZ,3,FALSE)),IF($X$1=12,(VLOOKUP(B102,'X12'!$B:$AZ,3,FALSE)),IF($X$1=13,(VLOOKUP(B102,'X13'!$B:$AZ,3,FALSE)),"B")))))))))))))))</f>
        <v xml:space="preserve"> </v>
      </c>
      <c r="K102" s="183" t="str">
        <f ca="1">IF(ISERROR(IF($X$1=1,(VLOOKUP(B102,'X1'!$B:$AZ,5,FALSE)),IF($X$1=2,(VLOOKUP(B102,'X2'!$B:$AZ,5,FALSE)),IF($X$1=3,(VLOOKUP(B102,'X3'!$B:$AZ,5,FALSE)),IF($X$1=4,(VLOOKUP(B102,'X4'!$B:$AZ,5,FALSE)),IF($X$1=5,(VLOOKUP(B102,'X5'!$B:$AZ,5,FALSE)),IF($X$1=6,(VLOOKUP(B102,'X6'!$B:$AZ,5,FALSE)),IF($X$1=7,(VLOOKUP(B102,'X7'!$B:$AZ,5,FALSE)),IF($X$1=8,(VLOOKUP(B102,'X8'!$B:$AZ,5,FALSE)),IF($X$1=9,(VLOOKUP(B102,'X9'!$B:$AZ,5,FALSE)),IF($X$1=10,(VLOOKUP(B102,'X10'!$B:$AZ,5,FALSE)),IF($X$1=11,(VLOOKUP(B102,'X11'!$B:$AZ,5,FALSE)),IF($X$1=12,(VLOOKUP(B102,'X12'!$B:$AZ,5,FALSE)),IF($X$1=13,(VLOOKUP(B102,'X13'!$B:$AZ,5,FALSE)),"B"))))))))))))))=TRUE," ",(IF($X$1=1,(VLOOKUP(B102,'X1'!$B:$AZ,5,FALSE)),IF($X$1=2,(VLOOKUP(B102,'X2'!$B:$AZ,5,FALSE)),IF($X$1=3,(VLOOKUP(B102,'X3'!$B:$AZ,5,FALSE)),IF($X$1=4,(VLOOKUP(B102,'X4'!$B:$AZ,5,FALSE)),IF($X$1=5,(VLOOKUP(B102,'X5'!$B:$AZ,5,FALSE)),IF($X$1=6,(VLOOKUP(B102,'X6'!$B:$AZ,5,FALSE)),IF($X$1=7,(VLOOKUP(B102,'X7'!$B:$AZ,5,FALSE)),IF($X$1=8,(VLOOKUP(B102,'X8'!$B:$AZ,5,FALSE)),IF($X$1=9,(VLOOKUP(B102,'X9'!$B:$AZ,5,FALSE)),IF($X$1=10,(VLOOKUP(B102,'X10'!$B:$AZ,5,FALSE)),IF($X$1=11,(VLOOKUP(B102,'X11'!$B:$AZ,5,FALSE)),IF($X$1=12,(VLOOKUP(B102,'X12'!$B:$AZ,5,FALSE)),IF($X$1=13,(VLOOKUP(B102,'X13'!$B:$AZ,5,FALSE)),"B")))))))))))))))</f>
        <v xml:space="preserve"> </v>
      </c>
      <c r="L102" s="184" t="str">
        <f ca="1">IF(ISERROR(IF($X$1=1,(VLOOKUP(B102,'X1'!$B:$AZ,9,FALSE)),IF($X$1=2,(VLOOKUP(B102,'X2'!$B:$AZ,9,FALSE)),IF($X$1=3,(VLOOKUP(B102,'X3'!$B:$AZ,9,FALSE)),IF($X$1=4,(VLOOKUP(B102,'X4'!$B:$AZ,9,FALSE)),IF($X$1=5,(VLOOKUP(B102,'X5'!$B:$AZ,9,FALSE)),IF($X$1=6,(VLOOKUP(B102,'X6'!$B:$AZ,9,FALSE)),IF($X$1=7,(VLOOKUP(B102,'X7'!$B:$AZ,9,FALSE)),IF($X$1=8,(VLOOKUP(B102,'X8'!$B:$AZ,9,FALSE)),IF($X$1=9,(VLOOKUP(B102,'X9'!$B:$AZ,9,FALSE)),IF($X$1=10,(VLOOKUP(B102,'X10'!$B:$AZ,9,FALSE)),IF($X$1=11,(VLOOKUP(B102,'X11'!$B:$AZ,9,FALSE)),IF($X$1=12,(VLOOKUP(B102,'X12'!$B:$AZ,9,FALSE)),IF($X$1=13,(VLOOKUP(B102,'X13'!$B:$AZ,9,FALSE)),"B"))))))))))))))=TRUE," ",(IF($X$1=1,(VLOOKUP(B102,'X1'!$B:$AZ,9,FALSE)),IF($X$1=2,(VLOOKUP(B102,'X2'!$B:$AZ,9,FALSE)),IF($X$1=3,(VLOOKUP(B102,'X3'!$B:$AZ,9,FALSE)),IF($X$1=4,(VLOOKUP(B102,'X4'!$B:$AZ,9,FALSE)),IF($X$1=5,(VLOOKUP(B102,'X5'!$B:$AZ,9,FALSE)),IF($X$1=6,(VLOOKUP(B102,'X6'!$B:$AZ,9,FALSE)),IF($X$1=7,(VLOOKUP(B102,'X7'!$B:$AZ,9,FALSE)),IF($X$1=8,(VLOOKUP(B102,'X8'!$B:$AZ,9,FALSE)),IF($X$1=9,(VLOOKUP(B102,'X9'!$B:$AZ,9,FALSE)),IF($X$1=10,(VLOOKUP(B102,'X10'!$B:$AZ,9,FALSE)),IF($X$1=11,(VLOOKUP(B102,'X11'!$B:$AZ,9,FALSE)),IF($X$1=12,(VLOOKUP(B102,'X12'!$B:$AZ,9,FALSE)),IF($X$1=13,(VLOOKUP(B102,'X13'!$B:$AZ,9,FALSE)),"B")))))))))))))))</f>
        <v xml:space="preserve"> </v>
      </c>
      <c r="M102" s="184" t="str">
        <f ca="1">IF(ISERROR(IF($X$1=1,(VLOOKUP(B102,'X1'!$B:$AZ,10,FALSE)),IF($X$1=2,(VLOOKUP(B102,'X2'!$B:$AZ,10,FALSE)),IF($X$1=3,(VLOOKUP(B102,'X3'!$B:$AZ,10,FALSE)),IF($X$1=4,(VLOOKUP(B102,'X4'!$B:$AZ,10,FALSE)),IF($X$1=5,(VLOOKUP(B102,'X5'!$B:$AZ,10,FALSE)),IF($X$1=6,(VLOOKUP(B102,'X6'!$B:$AZ,10,FALSE)),IF($X$1=7,(VLOOKUP(B102,'X7'!$B:$AZ,10,FALSE)),IF($X$1=8,(VLOOKUP(B102,'X8'!$B:$AZ,10,FALSE)),IF($X$1=9,(VLOOKUP(B102,'X9'!$B:$AZ,10,FALSE)),IF($X$1=10,(VLOOKUP(B102,'X10'!$B:$AZ,10,FALSE)),IF($X$1=11,(VLOOKUP(B102,'X11'!$B:$AZ,10,FALSE)),IF($X$1=12,(VLOOKUP(B102,'X12'!$B:$AZ,10,FALSE)),IF($X$1=13,(VLOOKUP(B102,'X13'!$B:$AZ,10,FALSE)),"B"))))))))))))))=TRUE," ",(IF($X$1=1,(VLOOKUP(B102,'X1'!$B:$AZ,10,FALSE)),IF($X$1=2,(VLOOKUP(B102,'X2'!$B:$AZ,10,FALSE)),IF($X$1=3,(VLOOKUP(B102,'X3'!$B:$AZ,10,FALSE)),IF($X$1=4,(VLOOKUP(B102,'X4'!$B:$AZ,10,FALSE)),IF($X$1=5,(VLOOKUP(B102,'X5'!$B:$AZ,10,FALSE)),IF($X$1=6,(VLOOKUP(B102,'X6'!$B:$AZ,10,FALSE)),IF($X$1=7,(VLOOKUP(B102,'X7'!$B:$AZ,10,FALSE)),IF($X$1=8,(VLOOKUP(B102,'X8'!$B:$AZ,10,FALSE)),IF($X$1=9,(VLOOKUP(B102,'X9'!$B:$AZ,10,FALSE)),IF($X$1=10,(VLOOKUP(B102,'X10'!$B:$AZ,10,FALSE)),IF($X$1=11,(VLOOKUP(B102,'X11'!$B:$AZ,10,FALSE)),IF($X$1=12,(VLOOKUP(B102,'X12'!$B:$AZ,10,FALSE)),IF($X$1=13,(VLOOKUP(B102,'X13'!$B:$AZ,10,FALSE)),"B")))))))))))))))</f>
        <v xml:space="preserve"> </v>
      </c>
      <c r="N102" s="185" t="str">
        <f ca="1">IF(ISERROR(IF($X$1=1,(VLOOKUP(B102,'X1'!$B:$AZ,45,FALSE)),IF($X$1=2,(VLOOKUP(B102,'X2'!$B:$AZ,45,FALSE)),IF($X$1=3,(VLOOKUP(B102,'X3'!$B:$AZ,45,FALSE)),IF($X$1=4,(VLOOKUP(B102,'X4'!$B:$AZ,45,FALSE)),IF($X$1=5,(VLOOKUP(B102,'X5'!$B:$AZ,45,FALSE)),IF($X$1=6,(VLOOKUP(B102,'X6'!$B:$AZ,45,FALSE)),IF($X$1=7,(VLOOKUP(B102,'X7'!$B:$AZ,45,FALSE)),IF($X$1=8,(VLOOKUP(B102,'X8'!$B:$AZ,45,FALSE)),IF($X$1=9,(VLOOKUP(B102,'X9'!$B:$AZ,45,FALSE)),IF($X$1=10,(VLOOKUP(B102,'X10'!$B:$AZ,45,FALSE)),IF($X$1=11,(VLOOKUP(B102,'X11'!$B:$AZ,45,FALSE)),IF($X$1=12,(VLOOKUP(B102,'X12'!$B:$AZ,45,FALSE)),IF($X$1=13,(VLOOKUP(B102,'X13'!$B:$AZ,45,FALSE)),"B"))))))))))))))=TRUE," ",(IF($X$1=1,(VLOOKUP(B102,'X1'!$B:$AZ,45,FALSE)),IF($X$1=2,(VLOOKUP(B102,'X2'!$B:$AZ,45,FALSE)),IF($X$1=3,(VLOOKUP(B102,'X3'!$B:$AZ,45,FALSE)),IF($X$1=4,(VLOOKUP(B102,'X4'!$B:$AZ,45,FALSE)),IF($X$1=5,(VLOOKUP(B102,'X5'!$B:$AZ,45,FALSE)),IF($X$1=6,(VLOOKUP(B102,'X6'!$B:$AZ,45,FALSE)),IF($X$1=7,(VLOOKUP(B102,'X7'!$B:$AZ,45,FALSE)),IF($X$1=8,(VLOOKUP(B102,'X8'!$B:$AZ,45,FALSE)),IF($X$1=9,(VLOOKUP(B102,'X9'!$B:$AZ,45,FALSE)),IF($X$1=10,(VLOOKUP(B102,'X10'!$B:$AZ,45,FALSE)),IF($X$1=11,(VLOOKUP(B102,'X11'!$B:$AZ,45,FALSE)),IF($X$1=12,(VLOOKUP(B102,'X12'!$B:$AZ,45,FALSE)),IF($X$1=13,(VLOOKUP(B102,'X13'!$B:$AZ,45,FALSE)),"B")))))))))))))))</f>
        <v xml:space="preserve"> </v>
      </c>
      <c r="O102" s="184" t="str">
        <f ca="1">IF(ISERROR(IF($X$1=1,(VLOOKUP(B102,'X1'!$B:$AZ,11,FALSE)),IF($X$1=2,(VLOOKUP(B102,'X2'!$B:$AZ,11,FALSE)),IF($X$1=3,(VLOOKUP(B102,'X3'!$B:$AZ,11,FALSE)),IF($X$1=4,(VLOOKUP(B102,'X4'!$B:$AZ,11,FALSE)),IF($X$1=5,(VLOOKUP(B102,'X5'!$B:$AZ,11,FALSE)),IF($X$1=6,(VLOOKUP(B102,'X6'!$B:$AZ,11,FALSE)),IF($X$1=7,(VLOOKUP(B102,'X7'!$B:$AZ,11,FALSE)),IF($X$1=8,(VLOOKUP(B102,'X8'!$B:$AZ,11,FALSE)),IF($X$1=9,(VLOOKUP(B102,'X9'!$B:$AZ,11,FALSE)),IF($X$1=10,(VLOOKUP(B102,'X10'!$B:$AZ,11,FALSE)),IF($X$1=11,(VLOOKUP(B102,'X11'!$B:$AZ,11,FALSE)),IF($X$1=12,(VLOOKUP(B102,'X12'!$B:$AZ,11,FALSE)),IF($X$1=13,(VLOOKUP(B102,'X13'!$B:$AZ,11,FALSE)),"B"))))))))))))))=TRUE," ",(IF($X$1=1,(VLOOKUP(B102,'X1'!$B:$AZ,11,FALSE)),IF($X$1=2,(VLOOKUP(B102,'X2'!$B:$AZ,11,FALSE)),IF($X$1=3,(VLOOKUP(B102,'X3'!$B:$AZ,11,FALSE)),IF($X$1=4,(VLOOKUP(B102,'X4'!$B:$AZ,11,FALSE)),IF($X$1=5,(VLOOKUP(B102,'X5'!$B:$AZ,11,FALSE)),IF($X$1=6,(VLOOKUP(B102,'X6'!$B:$AZ,11,FALSE)),IF($X$1=7,(VLOOKUP(B102,'X7'!$B:$AZ,11,FALSE)),IF($X$1=8,(VLOOKUP(B102,'X8'!$B:$AZ,11,FALSE)),IF($X$1=9,(VLOOKUP(B102,'X9'!$B:$AZ,11,FALSE)),IF($X$1=10,(VLOOKUP(B102,'X10'!$B:$AZ,11,FALSE)),IF($X$1=11,(VLOOKUP(B102,'X11'!$B:$AZ,11,FALSE)),IF($X$1=12,(VLOOKUP(B102,'X12'!$B:$AZ,11,FALSE)),IF($X$1=13,(VLOOKUP(B102,'X13'!$B:$AZ,11,FALSE)),"B")))))))))))))))</f>
        <v xml:space="preserve"> </v>
      </c>
      <c r="P102" s="184" t="str">
        <f ca="1">IF(ISERROR(IF($X$1=1,(VLOOKUP(B102,'X1'!$B:$AZ,12,FALSE)),IF($X$1=2,(VLOOKUP(B102,'X2'!$B:$AZ,12,FALSE)),IF($X$1=3,(VLOOKUP(B102,'X3'!$B:$AZ,12,FALSE)),IF($X$1=4,(VLOOKUP(B102,'X4'!$B:$AZ,12,FALSE)),IF($X$1=5,(VLOOKUP(B102,'X5'!$B:$AZ,12,FALSE)),IF($X$1=6,(VLOOKUP(B102,'X6'!$B:$AZ,12,FALSE)),IF($X$1=7,(VLOOKUP(B102,'X7'!$B:$AZ,12,FALSE)),IF($X$1=8,(VLOOKUP(B102,'X8'!$B:$AZ,12,FALSE)),IF($X$1=9,(VLOOKUP(B102,'X9'!$B:$AZ,12,FALSE)),IF($X$1=10,(VLOOKUP(B102,'X10'!$B:$AZ,12,FALSE)),IF($X$1=11,(VLOOKUP(B102,'X11'!$B:$AZ,12,FALSE)),IF($X$1=12,(VLOOKUP(B102,'X12'!$B:$AZ,12,FALSE)),IF($X$1=13,(VLOOKUP(B102,'X13'!$B:$AZ,12,FALSE)),"B"))))))))))))))=TRUE," ",(IF($X$1=1,(VLOOKUP(B102,'X1'!$B:$AZ,12,FALSE)),IF($X$1=2,(VLOOKUP(B102,'X2'!$B:$AZ,12,FALSE)),IF($X$1=3,(VLOOKUP(B102,'X3'!$B:$AZ,12,FALSE)),IF($X$1=4,(VLOOKUP(B102,'X4'!$B:$AZ,12,FALSE)),IF($X$1=5,(VLOOKUP(B102,'X5'!$B:$AZ,12,FALSE)),IF($X$1=6,(VLOOKUP(B102,'X6'!$B:$AZ,12,FALSE)),IF($X$1=7,(VLOOKUP(B102,'X7'!$B:$AZ,12,FALSE)),IF($X$1=8,(VLOOKUP(B102,'X8'!$B:$AZ,12,FALSE)),IF($X$1=9,(VLOOKUP(B102,'X9'!$B:$AZ,12,FALSE)),IF($X$1=10,(VLOOKUP(B102,'X10'!$B:$AZ,12,FALSE)),IF($X$1=11,(VLOOKUP(B102,'X11'!$B:$AZ,12,FALSE)),IF($X$1=12,(VLOOKUP(B102,'X12'!$B:$AZ,12,FALSE)),IF($X$1=13,(VLOOKUP(B102,'X13'!$B:$AZ,12,FALSE)),"B")))))))))))))))</f>
        <v xml:space="preserve"> </v>
      </c>
      <c r="Q102" s="185" t="str">
        <f ca="1">IF(ISERROR(IF($X$1=1,(VLOOKUP(B102,'X1'!$B:$AZ,46,FALSE)),IF($X$1=2,(VLOOKUP(B102,'X2'!$B:$AZ,46,FALSE)),IF($X$1=3,(VLOOKUP(B102,'X3'!$B:$AZ,46,FALSE)),IF($X$1=4,(VLOOKUP(B102,'X4'!$B:$AZ,46,FALSE)),IF($X$1=5,(VLOOKUP(B102,'X5'!$B:$AZ,46,FALSE)),IF($X$1=6,(VLOOKUP(B102,'X6'!$B:$AZ,46,FALSE)),IF($X$1=7,(VLOOKUP(B102,'X7'!$B:$AZ,46,FALSE)),IF($X$1=8,(VLOOKUP(B102,'X8'!$B:$AZ,46,FALSE)),IF($X$1=9,(VLOOKUP(B102,'X9'!$B:$AZ,46,FALSE)),IF($X$1=10,(VLOOKUP(B102,'X10'!$B:$AZ,46,FALSE)),IF($X$1=11,(VLOOKUP(B102,'X11'!$B:$AZ,46,FALSE)),IF($X$1=12,(VLOOKUP(B102,'X12'!$B:$AZ,46,FALSE)),IF($X$1=13,(VLOOKUP(B102,'X13'!$B:$AZ,46,FALSE)),"B"))))))))))))))=TRUE," ",(IF($X$1=1,(VLOOKUP(B102,'X1'!$B:$AZ,46,FALSE)),IF($X$1=2,(VLOOKUP(B102,'X2'!$B:$AZ,46,FALSE)),IF($X$1=3,(VLOOKUP(B102,'X3'!$B:$AZ,46,FALSE)),IF($X$1=4,(VLOOKUP(B102,'X4'!$B:$AZ,46,FALSE)),IF($X$1=5,(VLOOKUP(B102,'X5'!$B:$AZ,46,FALSE)),IF($X$1=6,(VLOOKUP(B102,'X6'!$B:$AZ,46,FALSE)),IF($X$1=7,(VLOOKUP(B102,'X7'!$B:$AZ,46,FALSE)),IF($X$1=8,(VLOOKUP(B102,'X8'!$B:$AZ,46,FALSE)),IF($X$1=9,(VLOOKUP(B102,'X9'!$B:$AZ,46,FALSE)),IF($X$1=10,(VLOOKUP(B102,'X10'!$B:$AZ,46,FALSE)),IF($X$1=11,(VLOOKUP(B102,'X11'!$B:$AZ,46,FALSE)),IF($X$1=12,(VLOOKUP(B102,'X12'!$B:$AZ,46,FALSE)),IF($X$1=13,(VLOOKUP(B102,'X13'!$B:$AZ,46,FALSE)),"B")))))))))))))))</f>
        <v xml:space="preserve"> </v>
      </c>
      <c r="R102" s="185" t="str">
        <f ca="1">IF(ISERROR(IF($X$1=1,(VLOOKUP(B102,'X1'!$B:$AZ,15,FALSE)),IF($X$1=2,(VLOOKUP(B102,'X2'!$B:$AZ,15,FALSE)),IF($X$1=3,(VLOOKUP(B102,'X3'!$B:$AZ,15,FALSE)),IF($X$1=4,(VLOOKUP(B102,'X4'!$B:$AZ,15,FALSE)),IF($X$1=5,(VLOOKUP(B102,'X5'!$B:$AZ,15,FALSE)),IF($X$1=6,(VLOOKUP(B102,'X6'!$B:$AZ,15,FALSE)),IF($X$1=7,(VLOOKUP(B102,'X7'!$B:$AZ,15,FALSE)),IF($X$1=8,(VLOOKUP(B102,'X8'!$B:$AZ,15,FALSE)),IF($X$1=9,(VLOOKUP(B102,'X9'!$B:$AZ,15,FALSE)),IF($X$1=10,(VLOOKUP(B102,'X10'!$B:$AZ,15,FALSE)),IF($X$1=11,(VLOOKUP(B102,'X11'!$B:$AZ,15,FALSE)),IF($X$1=12,(VLOOKUP(B102,'X12'!$B:$AZ,15,FALSE)),IF($X$1=13,(VLOOKUP(B102,'X13'!$B:$AZ,15,FALSE)),"B"))))))))))))))=TRUE," ",(IF($X$1=1,(VLOOKUP(B102,'X1'!$B:$AZ,15,FALSE)),IF($X$1=2,(VLOOKUP(B102,'X2'!$B:$AZ,15,FALSE)),IF($X$1=3,(VLOOKUP(B102,'X3'!$B:$AZ,15,FALSE)),IF($X$1=4,(VLOOKUP(B102,'X4'!$B:$AZ,15,FALSE)),IF($X$1=5,(VLOOKUP(B102,'X5'!$B:$AZ,15,FALSE)),IF($X$1=6,(VLOOKUP(B102,'X6'!$B:$AZ,15,FALSE)),IF($X$1=7,(VLOOKUP(B102,'X7'!$B:$AZ,15,FALSE)),IF($X$1=8,(VLOOKUP(B102,'X8'!$B:$AZ,15,FALSE)),IF($X$1=9,(VLOOKUP(B102,'X9'!$B:$AZ,15,FALSE)),IF($X$1=10,(VLOOKUP(B102,'X10'!$B:$AZ,15,FALSE)),IF($X$1=11,(VLOOKUP(B102,'X11'!$B:$AZ,15,FALSE)),IF($X$1=12,(VLOOKUP(B102,'X12'!$B:$AZ,15,FALSE)),IF($X$1=13,(VLOOKUP(B102,'X13'!$B:$AZ,15,FALSE)),"B")))))))))))))))</f>
        <v xml:space="preserve"> </v>
      </c>
      <c r="S102" s="185" t="str">
        <f ca="1">IF(ISERROR(IF((IF($X$1=1,(VLOOKUP(B102,'X1'!$B:$AZ,14,FALSE)),(IF($X$1=2,(VLOOKUP(B102,'X2'!$B:$AZ,14,FALSE)),(IF($X$1=3,(VLOOKUP(B102,'X3'!$B:$AZ,14,FALSE)),(IF($X$1=4,(VLOOKUP(B102,'X4'!$B:$AZ,14,FALSE)),(IF($X$1=5,(VLOOKUP(B102,'X5'!$B:$AZ,14,FALSE)),(IF($X$1=6,(VLOOKUP(B102,'X6'!$B:$AZ,14,FALSE)),(IF($X$1=7,(VLOOKUP(B102,'X7'!$B:$AZ,14,FALSE)),(IF($X$1=8,(VLOOKUP(B102,'X8'!$B:$AZ,14,FALSE)),(IF($X$1=9,(VLOOKUP(B102,'X9'!$B:$AZ,14,FALSE)),(IF($X$1=10,(VLOOKUP(B102,'X10'!$B:$AZ,14,FALSE)),(IF($X$1=11,(VLOOKUP(B102,'X11'!$B:$AZ,14,FALSE)),(IF($X$1=12,(VLOOKUP(B102,'X12'!$B:$AZ,14,FALSE)),(VLOOKUP(B102,'X13'!$B:$AZ,14,FALSE))))))))))))))))))))))))))=$V$1," ",(IF($X$1=1,(VLOOKUP(B102,'X1'!$B:$AZ,14,FALSE)),(IF($X$1=2,(VLOOKUP(B102,'X2'!$B:$AZ,14,FALSE)),(IF($X$1=3,(VLOOKUP(B102,'X3'!$B:$AZ,14,FALSE)),(IF($X$1=4,(VLOOKUP(B102,'X4'!$B:$AZ,14,FALSE)),(IF($X$1=5,(VLOOKUP(B102,'X5'!$B:$AZ,14,FALSE)),(IF($X$1=6,(VLOOKUP(B102,'X6'!$B:$AZ,14,FALSE)),(IF($X$1=7,(VLOOKUP(B102,'X7'!$B:$AZ,14,FALSE)),(IF($X$1=8,(VLOOKUP(B102,'X8'!$B:$AZ,14,FALSE)),(IF($X$1=9,(VLOOKUP(B102,'X9'!$B:$AZ,14,FALSE)),(IF($X$1=10,(VLOOKUP(B102,'X10'!$B:$AZ,14,FALSE)),(IF($X$1=11,(VLOOKUP(B102,'X11'!$B:$AZ,14,FALSE)),(IF($X$1=12,(VLOOKUP(B102,'X12'!$B:$AZ,14,FALSE)),(VLOOKUP(B102,'X13'!$B:$AZ,14,FALSE))))))))))))))))))))))))))))=TRUE," ",(IF((IF($X$1=1,(VLOOKUP(B102,'X1'!$B:$AZ,14,FALSE)),(IF($X$1=2,(VLOOKUP(B102,'X2'!$B:$AZ,14,FALSE)),(IF($X$1=3,(VLOOKUP(B102,'X3'!$B:$AZ,14,FALSE)),(IF($X$1=4,(VLOOKUP(B102,'X4'!$B:$AZ,14,FALSE)),(IF($X$1=5,(VLOOKUP(B102,'X5'!$B:$AZ,14,FALSE)),(IF($X$1=6,(VLOOKUP(B102,'X6'!$B:$AZ,14,FALSE)),(IF($X$1=7,(VLOOKUP(B102,'X7'!$B:$AZ,14,FALSE)),(IF($X$1=8,(VLOOKUP(B102,'X8'!$B:$AZ,14,FALSE)),(IF($X$1=9,(VLOOKUP(B102,'X9'!$B:$AZ,14,FALSE)),(IF($X$1=10,(VLOOKUP(B102,'X10'!$B:$AZ,14,FALSE)),(IF($X$1=11,(VLOOKUP(B102,'X11'!$B:$AZ,14,FALSE)),(IF($X$1=12,(VLOOKUP(B102,'X12'!$B:$AZ,14,FALSE)),(VLOOKUP(B102,'X13'!$B:$AZ,14,FALSE))))))))))))))))))))))))))=$V$1," ",(IF($X$1=1,(VLOOKUP(B102,'X1'!$B:$AZ,14,FALSE)),(IF($X$1=2,(VLOOKUP(B102,'X2'!$B:$AZ,14,FALSE)),(IF($X$1=3,(VLOOKUP(B102,'X3'!$B:$AZ,14,FALSE)),(IF($X$1=4,(VLOOKUP(B102,'X4'!$B:$AZ,14,FALSE)),(IF($X$1=5,(VLOOKUP(B102,'X5'!$B:$AZ,14,FALSE)),(IF($X$1=6,(VLOOKUP(B102,'X6'!$B:$AZ,14,FALSE)),(IF($X$1=7,(VLOOKUP(B102,'X7'!$B:$AZ,14,FALSE)),(IF($X$1=8,(VLOOKUP(B102,'X8'!$B:$AZ,14,FALSE)),(IF($X$1=9,(VLOOKUP(B102,'X9'!$B:$AZ,14,FALSE)),(IF($X$1=10,(VLOOKUP(B102,'X10'!$B:$AZ,14,FALSE)),(IF($X$1=11,(VLOOKUP(B102,'X11'!$B:$AZ,14,FALSE)),(IF($X$1=12,(VLOOKUP(B102,'X12'!$B:$AZ,14,FALSE)),(VLOOKUP(B102,'X13'!$B:$AZ,14,FALSE)))))))))))))))))))))))))))))</f>
        <v xml:space="preserve"> </v>
      </c>
      <c r="V102" s="43"/>
      <c r="W102" s="43">
        <f t="shared" si="63"/>
        <v>14</v>
      </c>
      <c r="X102" s="43"/>
      <c r="Y102" s="119">
        <f t="shared" ca="1" si="60"/>
        <v>0</v>
      </c>
      <c r="Z102" s="126" t="s">
        <v>149</v>
      </c>
      <c r="AB102" s="42">
        <f t="shared" si="61"/>
        <v>1</v>
      </c>
      <c r="AC102" s="42">
        <f t="shared" si="64"/>
        <v>13</v>
      </c>
      <c r="AD102" s="111" t="str">
        <f>IF((VALUE((RIGHT($AD$89,1))))=0,(Alf!F17),IF((VALUE((RIGHT($AD$89,1))))=1,(Alf!F57),IF(((VALUE((RIGHT($AD$89,1)))))=2,(Alf!F96),IF(((VALUE((RIGHT($AD$89,1)))))=3,(Alf!F134),IF(((VALUE((RIGHT($AD$89,1)))))=4,(Alf!F172),IF(((VALUE((RIGHT($AD$89,1)))))=5,(Alf!F211),"B"))))))</f>
        <v>SBER RM Equity</v>
      </c>
      <c r="AE102" s="112">
        <f t="shared" ca="1" si="62"/>
        <v>0.21860555322106223</v>
      </c>
      <c r="AF102" s="113" t="str">
        <f>IF(ISERROR(((VLOOKUP(AD102,'X1'!$B:$AO,6,FALSE))/(VLOOKUP(AD102,'X1'!$B:$AO,7,FALSE))-1))=TRUE," ",(((VLOOKUP(AD102,'X1'!$B:$AO,6,FALSE))/(VLOOKUP(AD102,'X1'!$B:$AO,7,FALSE))-1)))</f>
        <v xml:space="preserve"> </v>
      </c>
      <c r="AG102" s="113" t="str">
        <f>IF(ISERROR((((VLOOKUP(AD102,'X1'!$B:$G,2,FALSE))-(VLOOKUP(AD102,'X1'!$B:$G,3,FALSE)))*100)/(VLOOKUP(AD102,'X1'!$B:$G,5,FALSE)))=TRUE," ",((((VLOOKUP(AD102,'X1'!$B:$G,2,FALSE))-(VLOOKUP(AD102,'X1'!$B:$G,3,FALSE)))*100)/(VLOOKUP(AD102,'X1'!$B:$G,5,FALSE))))</f>
        <v xml:space="preserve"> </v>
      </c>
      <c r="AH102" s="113" t="str">
        <f>IF(ISERROR(((VLOOKUP(AD102,'X1'!$B:$AZ,42,FALSE))))=TRUE," ",(((VLOOKUP(AD102,'X1'!$B:$AZ,42,FALSE)))))</f>
        <v xml:space="preserve"> </v>
      </c>
      <c r="AI102" s="113" t="str">
        <f>IF(ISERROR(((VLOOKUP(AD102,'X1'!$B:$AZ,43,FALSE))))=TRUE," ",(((VLOOKUP(AD102,'X1'!$B:$AZ,43,FALSE)))))</f>
        <v xml:space="preserve"> </v>
      </c>
      <c r="AJ102" s="113" t="str">
        <f>IF(ISERROR(((VLOOKUP(AD102,'X1'!$B:$AZ,15,FALSE))))=TRUE," ",(((VLOOKUP(AD102,'X1'!$B:$AZ,15,FALSE)))))</f>
        <v xml:space="preserve"> </v>
      </c>
      <c r="AK102" s="113" t="str">
        <f>IF(ISERROR(((VLOOKUP(AD102,'X1'!$B:$AZ,14,FALSE))))=TRUE," ",(((VLOOKUP(AD102,'X1'!$B:$AZ,14,FALSE)))))</f>
        <v xml:space="preserve"> </v>
      </c>
      <c r="AL102" s="113" t="str">
        <f ca="1">IF(ISERROR(((VLOOKUP(AD102,'X2'!$B:$AO,6,FALSE))/(VLOOKUP(AD102,'X2'!$B:$AO,7,FALSE))-1))=TRUE," ",(((VLOOKUP(AD102,'X2'!$B:$AO,6,FALSE))/(VLOOKUP(AD102,'X2'!$B:$AO,7,FALSE))-1)))</f>
        <v xml:space="preserve"> </v>
      </c>
      <c r="AM102" s="113" t="str">
        <f ca="1">IF(ISERROR((((VLOOKUP(AD102,'X2'!$B:$G,2,FALSE))-(VLOOKUP(AD102,'X2'!$B:$G,3,FALSE)))*100)/(VLOOKUP(AD102,'X2'!$B:$G,5,FALSE)))=TRUE," ",((((VLOOKUP(AD102,'X2'!$B:$G,2,FALSE))-(VLOOKUP(AD102,'X2'!$B:$G,3,FALSE)))*100)/(VLOOKUP(AD102,'X2'!$B:$G,5,FALSE))))</f>
        <v xml:space="preserve"> </v>
      </c>
      <c r="AN102" s="113" t="str">
        <f ca="1">IF(ISERROR(((VLOOKUP(AD102,'X2'!$B:$AZ,42,FALSE))))=TRUE," ",(((VLOOKUP(AD102,'X2'!$B:$AZ,42,FALSE)))))</f>
        <v xml:space="preserve"> </v>
      </c>
      <c r="AO102" s="113" t="str">
        <f ca="1">IF(ISERROR(((VLOOKUP(AD102,'X2'!$B:$AZ,43,FALSE))))=TRUE," ",(((VLOOKUP(AD102,'X2'!$B:$AZ,43,FALSE)))))</f>
        <v xml:space="preserve"> </v>
      </c>
      <c r="AP102" s="113" t="str">
        <f ca="1">IF(ISERROR(((VLOOKUP(AD102,'X2'!$B:$AZ,15,FALSE))))=TRUE," ",(((VLOOKUP(AD102,'X2'!$B:$AZ,15,FALSE)))))</f>
        <v xml:space="preserve"> </v>
      </c>
      <c r="AQ102" s="113" t="str">
        <f ca="1">IF(ISERROR(((VLOOKUP(AD102,'X2'!$B:$AZ,14,FALSE))))=TRUE," ",(((VLOOKUP(AD102,'X2'!$B:$AZ,14,FALSE)))))</f>
        <v xml:space="preserve"> </v>
      </c>
      <c r="AR102" s="113" t="str">
        <f ca="1">IF(ISERROR(((VLOOKUP(AD102,'X3'!$B:$AO,6,FALSE))/(VLOOKUP(AD102,'X3'!$B:$AO,7,FALSE))-1))=TRUE," ",(((VLOOKUP(AD102,'X3'!$B:$AO,6,FALSE))/(VLOOKUP(AD102,'X3'!$B:$AO,7,FALSE))-1)))</f>
        <v xml:space="preserve"> </v>
      </c>
      <c r="AS102" s="113" t="str">
        <f ca="1">IF(ISERROR((((VLOOKUP(AD102,'X3'!$B:$G,2,FALSE))-(VLOOKUP(AD102,'X3'!$B:$G,3,FALSE)))*100)/(VLOOKUP(AD102,'X3'!$B:$G,5,FALSE)))=TRUE," ",((((VLOOKUP(AD102,'X3'!$B:$G,2,FALSE))-(VLOOKUP(AD102,'X3'!$B:$G,3,FALSE)))*100)/(VLOOKUP(AD102,'X3'!$B:$G,5,FALSE))))</f>
        <v xml:space="preserve"> </v>
      </c>
      <c r="AT102" s="113" t="str">
        <f ca="1">IF(ISERROR(((VLOOKUP(AD102,'X3'!$B:$AZ,42,FALSE))))=TRUE," ",(((VLOOKUP(AD102,'X3'!$B:$AZ,42,FALSE)))))</f>
        <v xml:space="preserve"> </v>
      </c>
      <c r="AU102" s="113" t="str">
        <f ca="1">IF(ISERROR(((VLOOKUP(AD102,'X3'!$B:$AZ,43,FALSE))))=TRUE," ",(((VLOOKUP(AD102,'X3'!$B:$AZ,43,FALSE)))))</f>
        <v xml:space="preserve"> </v>
      </c>
      <c r="AV102" s="113" t="str">
        <f ca="1">IF(ISERROR(((VLOOKUP(AD102,'X3'!$B:$AZ,15,FALSE))))=TRUE," ",(((VLOOKUP(AD102,'X3'!$B:$AZ,15,FALSE)))))</f>
        <v xml:space="preserve"> </v>
      </c>
      <c r="AW102" s="113" t="str">
        <f ca="1">IF(ISERROR(((VLOOKUP(AD102,'X3'!$B:$AZ,14,FALSE))))=TRUE," ",(((VLOOKUP(AD102,'X3'!$B:$AZ,14,FALSE)))))</f>
        <v xml:space="preserve"> </v>
      </c>
      <c r="AX102" s="113" t="str">
        <f ca="1">IF(ISERROR(((VLOOKUP(AD102,'X4'!$B:$AO,6,FALSE))/(VLOOKUP(AD102,'X4'!$B:$AO,7,FALSE))-1))=TRUE," ",(((VLOOKUP(AD102,'X4'!$B:$AO,6,FALSE))/(VLOOKUP(AD102,'X4'!$B:$AO,7,FALSE))-1)))</f>
        <v xml:space="preserve"> </v>
      </c>
      <c r="AY102" s="113" t="str">
        <f ca="1">IF(ISERROR((((VLOOKUP(AD102,'X4'!$B:$G,2,FALSE))-(VLOOKUP(AD102,'X4'!$B:$G,3,FALSE)))*100)/(VLOOKUP(AD102,'X4'!$B:$G,5,FALSE)))=TRUE," ",((((VLOOKUP(AD102,'X4'!$B:$G,2,FALSE))-(VLOOKUP(AD102,'X4'!$B:$G,3,FALSE)))*100)/(VLOOKUP(AD102,'X4'!$B:$G,5,FALSE))))</f>
        <v xml:space="preserve"> </v>
      </c>
      <c r="AZ102" s="113" t="str">
        <f ca="1">IF(ISERROR(((VLOOKUP(AD102,'X4'!$B:$AZ,42,FALSE))))=TRUE," ",(((VLOOKUP(AD102,'X4'!$B:$AZ,42,FALSE)))))</f>
        <v xml:space="preserve"> </v>
      </c>
      <c r="BA102" s="113" t="str">
        <f ca="1">IF(ISERROR(((VLOOKUP(AD102,'X4'!$B:$AZ,43,FALSE))))=TRUE," ",(((VLOOKUP(AD102,'X4'!$B:$AZ,43,FALSE)))))</f>
        <v xml:space="preserve"> </v>
      </c>
      <c r="BB102" s="113" t="str">
        <f ca="1">IF(ISERROR(((VLOOKUP(AD102,'X4'!$B:$AZ,15,FALSE))))=TRUE," ",(((VLOOKUP(AD102,'X4'!$B:$AZ,15,FALSE)))))</f>
        <v xml:space="preserve"> </v>
      </c>
      <c r="BC102" s="113" t="str">
        <f ca="1">IF(ISERROR(((VLOOKUP(AD102,'X4'!$B:$AZ,14,FALSE))))=TRUE," ",(((VLOOKUP(AD102,'X4'!$B:$AZ,14,FALSE)))))</f>
        <v xml:space="preserve"> </v>
      </c>
      <c r="BD102" s="113" t="str">
        <f ca="1">IF(ISERROR(((VLOOKUP(AD102,'X5'!$B:$AO,6,FALSE))/(VLOOKUP(AD102,'X5'!$B:$AO,7,FALSE))-1))=TRUE," ",(((VLOOKUP(AD102,'X5'!$B:$AO,6,FALSE))/(VLOOKUP(AD102,'X5'!$B:$AO,7,FALSE))-1)))</f>
        <v xml:space="preserve"> </v>
      </c>
      <c r="BE102" s="113" t="str">
        <f ca="1">IF(ISERROR((((VLOOKUP(AD102,'X5'!$B:$G,2,FALSE))-(VLOOKUP(AD102,'X5'!$B:$G,3,FALSE)))*100)/(VLOOKUP(AD102,'X5'!$B:$G,5,FALSE)))=TRUE," ",((((VLOOKUP(AD102,'X5'!$B:$G,2,FALSE))-(VLOOKUP(AD102,'X5'!$B:$G,3,FALSE)))*100)/(VLOOKUP(AD102,'X5'!$B:$G,5,FALSE))))</f>
        <v xml:space="preserve"> </v>
      </c>
      <c r="BF102" s="113" t="str">
        <f ca="1">IF(ISERROR(((VLOOKUP(AD102,'X5'!$B:$AZ,42,FALSE))))=TRUE," ",(((VLOOKUP(AD102,'X5'!$B:$AZ,42,FALSE)))))</f>
        <v xml:space="preserve"> </v>
      </c>
      <c r="BG102" s="113" t="str">
        <f ca="1">IF(ISERROR(((VLOOKUP(AD102,'X5'!$B:$AZ,43,FALSE))))=TRUE," ",(((VLOOKUP(AD102,'X5'!$B:$AZ,43,FALSE)))))</f>
        <v xml:space="preserve"> </v>
      </c>
      <c r="BH102" s="113" t="str">
        <f ca="1">IF(ISERROR(((VLOOKUP(AD102,'X5'!$B:$AZ,15,FALSE))))=TRUE," ",(((VLOOKUP(AD102,'X5'!$B:$AZ,15,FALSE)))))</f>
        <v xml:space="preserve"> </v>
      </c>
      <c r="BI102" s="113" t="str">
        <f ca="1">IF(ISERROR(((VLOOKUP(AD102,'X5'!$B:$AZ,14,FALSE))))=TRUE," ",(((VLOOKUP(AD102,'X5'!$B:$AZ,14,FALSE)))))</f>
        <v xml:space="preserve"> </v>
      </c>
      <c r="BJ102" s="113" t="str">
        <f ca="1">IF(ISERROR(((VLOOKUP(AD102,'X6'!$B:$AO,6,FALSE))/(VLOOKUP(AD102,'X6'!$B:$AO,7,FALSE))-1))=TRUE," ",(((VLOOKUP(AD102,'X6'!$B:$AO,6,FALSE))/(VLOOKUP(AD102,'X6'!$B:$AO,7,FALSE))-1)))</f>
        <v xml:space="preserve"> </v>
      </c>
      <c r="BK102" s="113" t="str">
        <f ca="1">IF(ISERROR((((VLOOKUP(AD102,'X6'!$B:$G,2,FALSE))-(VLOOKUP(AD102,'X6'!$B:$G,3,FALSE)))*100)/(VLOOKUP(AD102,'X6'!$B:$G,5,FALSE)))=TRUE," ",((((VLOOKUP(AD102,'X6'!$B:$G,2,FALSE))-(VLOOKUP(AD102,'X6'!$B:$G,3,FALSE)))*100)/(VLOOKUP(AD102,'X6'!$B:$G,5,FALSE))))</f>
        <v xml:space="preserve"> </v>
      </c>
      <c r="BL102" s="113" t="str">
        <f ca="1">IF(ISERROR(((VLOOKUP(AD102,'X6'!$B:$AZ,42,FALSE))))=TRUE," ",(((VLOOKUP(AD102,'X6'!$B:$AZ,42,FALSE)))))</f>
        <v xml:space="preserve"> </v>
      </c>
      <c r="BM102" s="113" t="str">
        <f ca="1">IF(ISERROR(((VLOOKUP(AD102,'X6'!$B:$AZ,43,FALSE))))=TRUE," ",(((VLOOKUP(AD102,'X6'!$B:$AZ,43,FALSE)))))</f>
        <v xml:space="preserve"> </v>
      </c>
      <c r="BN102" s="113" t="str">
        <f ca="1">IF(ISERROR(((VLOOKUP(AD102,'X6'!$B:$AZ,15,FALSE))))=TRUE," ",(((VLOOKUP(AD102,'X6'!$B:$AZ,15,FALSE)))))</f>
        <v xml:space="preserve"> </v>
      </c>
      <c r="BO102" s="113" t="str">
        <f ca="1">IF(ISERROR(((VLOOKUP(AD102,'X6'!$B:$AZ,14,FALSE))))=TRUE," ",(((VLOOKUP(AD102,'X6'!$B:$AZ,14,FALSE)))))</f>
        <v xml:space="preserve"> </v>
      </c>
      <c r="BP102" s="42">
        <f ca="1">IF(ISERROR(((VLOOKUP(AD102,'X7'!$B:$AO,6,FALSE))/(VLOOKUP(AD102,'X7'!$B:$AO,7,FALSE))-1))=TRUE," ",(((VLOOKUP(AD102,'X7'!$B:$AO,6,FALSE))/(VLOOKUP(AD102,'X7'!$B:$AO,7,FALSE))-1)))</f>
        <v>0.21860555322106223</v>
      </c>
      <c r="BQ102" s="42">
        <f ca="1">IF(ISERROR((((VLOOKUP(AD102,'X7'!$B:$G,2,FALSE))-(VLOOKUP(AD102,'X7'!$B:$G,3,FALSE)))*100)/(VLOOKUP(AD102,'X7'!$B:$G,5,FALSE)))=TRUE," ",((((VLOOKUP(AD102,'X7'!$B:$G,2,FALSE))-(VLOOKUP(AD102,'X7'!$B:$G,3,FALSE)))*100)/(VLOOKUP(AD102,'X7'!$B:$G,5,FALSE))))</f>
        <v>94.444444444444443</v>
      </c>
      <c r="BR102" s="102">
        <f ca="1">IF(ISERROR(((VLOOKUP(AD102,'X7'!$B:$AZ,42,FALSE))))=TRUE," ",(((VLOOKUP(AD102,'X7'!$B:$AZ,42,FALSE)))))</f>
        <v>60.393501782530649</v>
      </c>
      <c r="BS102" s="102" t="str">
        <f ca="1">IF(ISERROR(((VLOOKUP(AD102,'X7'!$B:$AZ,43,FALSE))))=TRUE," ",(((VLOOKUP(AD102,'X7'!$B:$AZ,43,FALSE)))))</f>
        <v xml:space="preserve"> </v>
      </c>
      <c r="BT102" s="102">
        <f ca="1">IF(ISERROR(((VLOOKUP(AD102,'X7'!$B:$AZ,15,FALSE))))=TRUE," ",(((VLOOKUP(AD102,'X7'!$B:$AZ,15,FALSE)))))</f>
        <v>7.7425089698419356</v>
      </c>
      <c r="BU102" s="102">
        <f ca="1">IF(ISERROR(((VLOOKUP(AD102,'X7'!$B:$AZ,14,FALSE))))=TRUE," ",(((VLOOKUP(AD102,'X7'!$B:$AZ,14,FALSE)))))</f>
        <v>36.469375736160181</v>
      </c>
      <c r="BV102" s="102" t="str">
        <f ca="1">IF(ISERROR(((VLOOKUP(AD102,'X8'!$B:$AO,6,FALSE))/(VLOOKUP(AD102,'X8'!$B:$AO,7,FALSE))-1))=TRUE," ",(((VLOOKUP(AD102,'X8'!$B:$AO,6,FALSE))/(VLOOKUP(AD102,'X8'!$B:$AO,7,FALSE))-1)))</f>
        <v xml:space="preserve"> </v>
      </c>
      <c r="BW102" s="102" t="str">
        <f ca="1">IF(ISERROR((((VLOOKUP(AD102,'X8'!$B:$G,2,FALSE))-(VLOOKUP(AD102,'X8'!$B:$G,3,FALSE)))*100)/(VLOOKUP(AD102,'X8'!$B:$G,5,FALSE)))=TRUE," ",((((VLOOKUP(AD102,'X8'!$B:$G,2,FALSE))-(VLOOKUP(AD102,'X8'!$B:$G,3,FALSE)))*100)/(VLOOKUP(AD102,'X8'!$B:$G,5,FALSE))))</f>
        <v xml:space="preserve"> </v>
      </c>
      <c r="BX102" s="102" t="str">
        <f ca="1">IF(ISERROR(((VLOOKUP(AD102,'X8'!$B:$AZ,42,FALSE))))=TRUE," ",(((VLOOKUP(AD102,'X8'!$B:$AZ,42,FALSE)))))</f>
        <v xml:space="preserve"> </v>
      </c>
      <c r="BY102" s="42" t="str">
        <f ca="1">IF(ISERROR(((VLOOKUP(AD102,'X8'!$B:$AZ,43,FALSE))))=TRUE," ",(((VLOOKUP(AD102,'X8'!$B:$AZ,43,FALSE)))))</f>
        <v xml:space="preserve"> </v>
      </c>
      <c r="BZ102" s="42" t="str">
        <f ca="1">IF(ISERROR(((VLOOKUP(AD102,'X8'!$B:$AZ,15,FALSE))))=TRUE," ",(((VLOOKUP(AD102,'X8'!$B:$AZ,15,FALSE)))))</f>
        <v xml:space="preserve"> </v>
      </c>
      <c r="CA102" s="42" t="str">
        <f ca="1">IF(ISERROR(((VLOOKUP(AD102,'X8'!$B:$AZ,14,FALSE))))=TRUE," ",(((VLOOKUP(AD102,'X8'!$B:$AZ,14,FALSE)))))</f>
        <v xml:space="preserve"> </v>
      </c>
      <c r="CB102" s="42" t="str">
        <f ca="1">IF(ISERROR(((VLOOKUP(AD102,'X9'!$B:$AO,6,FALSE))/(VLOOKUP(AD102,'X9'!$B:$AO,7,FALSE))-1))=TRUE," ",(((VLOOKUP(AD102,'X9'!$B:$AO,6,FALSE))/(VLOOKUP(AD102,'X9'!$B:$AO,7,FALSE))-1)))</f>
        <v xml:space="preserve"> </v>
      </c>
      <c r="CC102" s="42" t="str">
        <f ca="1">IF(ISERROR((((VLOOKUP(AD102,'X9'!$B:$G,2,FALSE))-(VLOOKUP(AD102,'X9'!$B:$G,3,FALSE)))*100)/(VLOOKUP(AD102,'X9'!$B:$G,5,FALSE)))=TRUE," ",((((VLOOKUP(AD102,'X9'!$B:$G,2,FALSE))-(VLOOKUP(AD102,'X9'!$B:$G,3,FALSE)))*100)/(VLOOKUP(AD102,'X9'!$B:$G,5,FALSE))))</f>
        <v xml:space="preserve"> </v>
      </c>
      <c r="CD102" s="42" t="str">
        <f ca="1">IF(ISERROR(((VLOOKUP(AD102,'X9'!$B:$AZ,42,FALSE))))=TRUE," ",(((VLOOKUP(AD102,'X9'!$B:$AZ,42,FALSE)))))</f>
        <v xml:space="preserve"> </v>
      </c>
      <c r="CE102" s="42" t="str">
        <f ca="1">IF(ISERROR(((VLOOKUP(AD102,'X9'!$B:$AZ,43,FALSE))))=TRUE," ",(((VLOOKUP(AD102,'X9'!$B:$AZ,43,FALSE)))))</f>
        <v xml:space="preserve"> </v>
      </c>
      <c r="CF102" s="42" t="str">
        <f ca="1">IF(ISERROR(((VLOOKUP(AD102,'X9'!$B:$AZ,15,FALSE))))=TRUE," ",(((VLOOKUP(AD102,'X9'!$B:$AZ,15,FALSE)))))</f>
        <v xml:space="preserve"> </v>
      </c>
      <c r="CG102" s="42" t="str">
        <f ca="1">IF(ISERROR(((VLOOKUP(AD102,'X9'!$B:$AZ,14,FALSE))))=TRUE," ",(((VLOOKUP(AD102,'X9'!$B:$AZ,14,FALSE)))))</f>
        <v xml:space="preserve"> </v>
      </c>
      <c r="CH102" s="42" t="str">
        <f ca="1">IF(ISERROR(((VLOOKUP(AD102,'X10'!$B:$AO,6,FALSE))/(VLOOKUP(AD102,'X10'!$B:$AO,7,FALSE))-1))=TRUE," ",(((VLOOKUP(AD102,'X10'!$B:$AO,6,FALSE))/(VLOOKUP(AD102,'X10'!$B:$AO,7,FALSE))-1)))</f>
        <v xml:space="preserve"> </v>
      </c>
      <c r="CI102" s="42" t="str">
        <f ca="1">IF(ISERROR((((VLOOKUP(AD102,'X10'!$B:$G,2,FALSE))-(VLOOKUP(AD102,'X10'!$B:$G,3,FALSE)))*100)/(VLOOKUP(AD102,'X10'!$B:$G,5,FALSE)))=TRUE," ",((((VLOOKUP(AD102,'X10'!$B:$G,2,FALSE))-(VLOOKUP(AD102,'X10'!$B:$G,3,FALSE)))*100)/(VLOOKUP(AD102,'X10'!$B:$G,5,FALSE))))</f>
        <v xml:space="preserve"> </v>
      </c>
      <c r="CJ102" s="42" t="str">
        <f ca="1">IF(ISERROR(((VLOOKUP(AD102,'X10'!$B:$AZ,42,FALSE))))=TRUE," ",(((VLOOKUP(AD102,'X10'!$B:$AZ,42,FALSE)))))</f>
        <v xml:space="preserve"> </v>
      </c>
      <c r="CK102" s="42" t="str">
        <f ca="1">IF(ISERROR(((VLOOKUP(AD102,'X10'!$B:$AZ,43,FALSE))))=TRUE," ",(((VLOOKUP(AD102,'X10'!$B:$AZ,43,FALSE)))))</f>
        <v xml:space="preserve"> </v>
      </c>
      <c r="CL102" s="42" t="str">
        <f ca="1">IF(ISERROR(((VLOOKUP(AD102,'X10'!$B:$AZ,15,FALSE))))=TRUE," ",(((VLOOKUP(AD102,'X10'!$B:$AZ,15,FALSE)))))</f>
        <v xml:space="preserve"> </v>
      </c>
      <c r="CM102" s="42" t="str">
        <f ca="1">IF(ISERROR(((VLOOKUP(AD102,'X10'!$B:$AZ,14,FALSE))))=TRUE," ",(((VLOOKUP(AD102,'X10'!$B:$AZ,14,FALSE)))))</f>
        <v xml:space="preserve"> </v>
      </c>
      <c r="CN102" s="42" t="str">
        <f ca="1">IF(ISERROR(((VLOOKUP(AD102,'X11'!$B:$AO,6,FALSE))/(VLOOKUP(AD102,'X11'!$B:$AO,7,FALSE))-1))=TRUE," ",(((VLOOKUP(AD102,'X11'!$B:$AO,6,FALSE))/(VLOOKUP(AD102,'X11'!$B:$AO,7,FALSE))-1)))</f>
        <v xml:space="preserve"> </v>
      </c>
      <c r="CO102" s="42" t="str">
        <f ca="1">IF(ISERROR((((VLOOKUP(AD102,'X11'!$B:$G,2,FALSE))-(VLOOKUP(AD102,'X11'!$B:$G,3,FALSE)))*100)/(VLOOKUP(AD102,'X11'!$B:$G,5,FALSE)))=TRUE," ",((((VLOOKUP(AD102,'X11'!$B:$G,2,FALSE))-(VLOOKUP(AD102,'X11'!$B:$G,3,FALSE)))*100)/(VLOOKUP(AD102,'X11'!$B:$G,5,FALSE))))</f>
        <v xml:space="preserve"> </v>
      </c>
      <c r="CP102" s="42" t="str">
        <f ca="1">IF(ISERROR(((VLOOKUP(AD102,'X11'!$B:$AZ,42,FALSE))))=TRUE," ",(((VLOOKUP(AD102,'X11'!$B:$AZ,42,FALSE)))))</f>
        <v xml:space="preserve"> </v>
      </c>
      <c r="CQ102" s="42" t="str">
        <f ca="1">IF(ISERROR(((VLOOKUP(AD102,'X11'!$B:$AZ,43,FALSE))))=TRUE," ",(((VLOOKUP(AD102,'X11'!$B:$AZ,43,FALSE)))))</f>
        <v xml:space="preserve"> </v>
      </c>
      <c r="CR102" s="42" t="str">
        <f ca="1">IF(ISERROR(((VLOOKUP(AD102,'X11'!$B:$AZ,15,FALSE))))=TRUE," ",(((VLOOKUP(AD102,'X11'!$B:$AZ,15,FALSE)))))</f>
        <v xml:space="preserve"> </v>
      </c>
      <c r="CS102" s="42" t="str">
        <f ca="1">IF(ISERROR(((VLOOKUP(AD102,'X11'!$B:$AZ,14,FALSE))))=TRUE," ",(((VLOOKUP(AD102,'X11'!$B:$AZ,14,FALSE)))))</f>
        <v xml:space="preserve"> </v>
      </c>
      <c r="CT102" s="42" t="str">
        <f ca="1">IF(ISERROR(((VLOOKUP(AD102,'X12'!$B:$AO,6,FALSE))/(VLOOKUP(AD102,'X12'!$B:$AO,7,FALSE))-1))=TRUE," ",(((VLOOKUP(AD102,'X12'!$B:$AO,6,FALSE))/(VLOOKUP(AD102,'X12'!$B:$AO,7,FALSE))-1)))</f>
        <v xml:space="preserve"> </v>
      </c>
      <c r="CU102" s="42" t="str">
        <f ca="1">IF(ISERROR((((VLOOKUP(AD102,'X12'!$B:$G,2,FALSE))-(VLOOKUP(AD102,'X12'!$B:$G,3,FALSE)))*100)/(VLOOKUP(AD102,'X12'!$B:$G,5,FALSE)))=TRUE," ",((((VLOOKUP(AD102,'X12'!$B:$G,2,FALSE))-(VLOOKUP(AD102,'X12'!$B:$G,3,FALSE)))*100)/(VLOOKUP(AD102,'X12'!$B:$G,5,FALSE))))</f>
        <v xml:space="preserve"> </v>
      </c>
      <c r="CV102" s="42" t="str">
        <f ca="1">IF(ISERROR(((VLOOKUP(AD102,'X12'!$B:$AZ,42,FALSE))))=TRUE," ",(((VLOOKUP(AD102,'X12'!$B:$AZ,42,FALSE)))))</f>
        <v xml:space="preserve"> </v>
      </c>
      <c r="CW102" s="42" t="str">
        <f ca="1">IF(ISERROR(((VLOOKUP(AD102,'X12'!$B:$AZ,43,FALSE))))=TRUE," ",(((VLOOKUP(AD102,'X12'!$B:$AZ,43,FALSE)))))</f>
        <v xml:space="preserve"> </v>
      </c>
      <c r="CX102" s="42" t="str">
        <f ca="1">IF(ISERROR(((VLOOKUP(AD102,'X12'!$B:$AZ,15,FALSE))))=TRUE," ",(((VLOOKUP(AD102,'X12'!$B:$AZ,15,FALSE)))))</f>
        <v xml:space="preserve"> </v>
      </c>
      <c r="CY102" s="42" t="str">
        <f ca="1">IF(ISERROR(((VLOOKUP(AD102,'X12'!$B:$AZ,14,FALSE))))=TRUE," ",(((VLOOKUP(AD102,'X12'!$B:$AZ,14,FALSE)))))</f>
        <v xml:space="preserve"> </v>
      </c>
      <c r="CZ102" s="42" t="str">
        <f ca="1">IF(ISERROR(((VLOOKUP(AD102,'X13'!$B:$AO,6,FALSE))/(VLOOKUP(AD102,'X13'!$B:$AO,7,FALSE))-1))=TRUE," ",(((VLOOKUP(AD102,'X13'!$B:$AO,6,FALSE))/(VLOOKUP(AD102,'X13'!$B:$AO,7,FALSE))-1)))</f>
        <v xml:space="preserve"> </v>
      </c>
      <c r="DA102" s="42" t="str">
        <f ca="1">IF(ISERROR((((VLOOKUP(AD102,'X13'!$B:$G,2,FALSE))-(VLOOKUP(AD102,'X13'!$B:$G,3,FALSE)))*100)/(VLOOKUP(AD102,'X13'!$B:$G,5,FALSE)))=TRUE," ",((((VLOOKUP(AD102,'X13'!$B:$G,2,FALSE))-(VLOOKUP(AD102,'X13'!$B:$G,3,FALSE)))*100)/(VLOOKUP(AD102,'X13'!$B:$G,5,FALSE))))</f>
        <v xml:space="preserve"> </v>
      </c>
      <c r="DB102" s="42" t="str">
        <f ca="1">IF(ISERROR(((VLOOKUP(AD102,'X13'!$B:$AZ,42,FALSE))))=TRUE," ",(((VLOOKUP(AD102,'X13'!$B:$AZ,42,FALSE)))))</f>
        <v xml:space="preserve"> </v>
      </c>
      <c r="DC102" s="42" t="str">
        <f ca="1">IF(ISERROR(((VLOOKUP(AD102,'X13'!$B:$AZ,43,FALSE))))=TRUE," ",(((VLOOKUP(AD102,'X13'!$B:$AZ,43,FALSE)))))</f>
        <v xml:space="preserve"> </v>
      </c>
      <c r="DD102" s="42" t="str">
        <f ca="1">IF(ISERROR(((VLOOKUP(AD102,'X13'!$B:$AZ,15,FALSE))))=TRUE," ",(((VLOOKUP(AD102,'X13'!$B:$AZ,15,FALSE)))))</f>
        <v xml:space="preserve"> </v>
      </c>
      <c r="DE102" s="42" t="str">
        <f ca="1">IF(ISERROR(((VLOOKUP(AD102,'X13'!$B:$AZ,14,FALSE))))=TRUE," ",(((VLOOKUP(AD102,'X13'!$B:$AZ,14,FALSE)))))</f>
        <v xml:space="preserve"> </v>
      </c>
    </row>
    <row r="103" spans="1:109" ht="14.1" customHeight="1" x14ac:dyDescent="0.2">
      <c r="A103" s="156" t="s">
        <v>1058</v>
      </c>
      <c r="B103" s="122" t="str">
        <f>IF(ISERROR(IF($U$16=1,(VLOOKUP(A103,$AC$89:$AH$125,2,FALSE)),IF((IF($X$1=1,'X1'!B62,(IF($X$1=2,'X2'!B62,(IF($X$1=3,'X3'!B62,(IF($X$1=4,'X4'!B62,(IF($X$1=5,'X5'!B62,(IF($X$1=6,'X6'!B62,(IF($X$1=7,'X7'!B62,(IF($X$1=8,'X8'!B62,(IF($X$1=9,'X9'!B62,(IF($X$1=10,'X10'!B62,(IF($X$1=11,'X11'!B62,(IF($X$1=12,'X12'!B62,'X13'!B62))))))))))))))))))))))))="","",(IF($X$1=1,'X1'!B62,(IF($X$1=2,'X2'!B62,(IF($X$1=3,'X3'!B62,(IF($X$1=4,'X4'!B62,(IF($X$1=5,'X5'!B62,(IF($X$1=6,'X6'!B62,(IF($X$1=7,'X7'!B62,(IF($X$1=8,'X8'!B62,(IF($X$1=9,'X9'!B62,(IF($X$1=10,'X10'!B62,(IF($X$1=11,'X11'!B62,(IF($X$1=12,'X12'!B62,'X13'!B62)))))))))))))))))))))))))))=TRUE," ",(IF($U$16=1,(VLOOKUP(A103,$AC$89:$AH$125,2,FALSE)),IF((IF($X$1=1,'X1'!B62,(IF($X$1=2,'X2'!B62,(IF($X$1=3,'X3'!B62,(IF($X$1=4,'X4'!B62,(IF($X$1=5,'X5'!B62,(IF($X$1=6,'X6'!B62,(IF($X$1=7,'X7'!B62,(IF($X$1=8,'X8'!B62,(IF($X$1=9,'X9'!B62,(IF($X$1=10,'X10'!B62,(IF($X$1=11,'X11'!B62,(IF($X$1=12,'X12'!B62,'X13'!B62))))))))))))))))))))))))="","",(IF($X$1=1,'X1'!B62,(IF($X$1=2,'X2'!B62,(IF($X$1=3,'X3'!B62,(IF($X$1=4,'X4'!B62,(IF($X$1=5,'X5'!B62,(IF($X$1=6,'X6'!B62,(IF($X$1=7,'X7'!B62,(IF($X$1=8,'X8'!B62,(IF($X$1=9,'X9'!B62,(IF($X$1=10,'X10'!B62,(IF($X$1=11,'X11'!B62,(IF($X$1=12,'X12'!B62,'X13'!B62))))))))))))))))))))))))))))</f>
        <v/>
      </c>
      <c r="C103" s="181" t="str">
        <f ca="1">IF(ISERROR(IF($X$1=1,(VLOOKUP(B103,'X1'!$B:$AZ,47,FALSE)),IF($X$1=2,(VLOOKUP(B103,'X2'!$B:$AZ,47,FALSE)),IF($X$1=3,(VLOOKUP(B103,'X3'!$B:$AZ,47,FALSE)),IF($X$1=4,(VLOOKUP(B103,'X4'!$B:$AZ,47,FALSE)),IF($X$1=5,(VLOOKUP(B103,'X5'!$B:$AZ,47,FALSE)),IF($X$1=6,(VLOOKUP(B103,'X6'!$B:$AZ,47,FALSE)),IF($X$1=7,(VLOOKUP(B103,'X7'!$B:$AZ,47,FALSE)),IF($X$1=8,(VLOOKUP(B103,'X8'!$B:$AZ,47,FALSE)),IF($X$1=9,(VLOOKUP(B103,'X9'!$B:$AZ,47,FALSE)),IF($X$1=10,(VLOOKUP(B103,'X10'!$B:$AZ,47,FALSE)),IF($X$1=11,(VLOOKUP(B103,'X11'!$B:$AZ,47,FALSE)),IF($X$1=12,(VLOOKUP(B103,'X12'!$B:$AZ,47,FALSE)),IF($X$1=13,(VLOOKUP(B103,'X13'!$B:$AZ,47,FALSE)),"B"))))))))))))))=TRUE," ",(IF($X$1=1,(VLOOKUP(B103,'X1'!$B:$AZ,47,FALSE)),IF($X$1=2,(VLOOKUP(B103,'X2'!$B:$AZ,47,FALSE)),IF($X$1=3,(VLOOKUP(B103,'X3'!$B:$AZ,47,FALSE)),IF($X$1=4,(VLOOKUP(B103,'X4'!$B:$AZ,47,FALSE)),IF($X$1=5,(VLOOKUP(B103,'X5'!$B:$AZ,47,FALSE)),IF($X$1=6,(VLOOKUP(B103,'X6'!$B:$AZ,47,FALSE)),IF($X$1=7,(VLOOKUP(B103,'X7'!$B:$AZ,47,FALSE)),IF($X$1=8,(VLOOKUP(B103,'X8'!$B:$AZ,47,FALSE)),IF($X$1=9,(VLOOKUP(B103,'X9'!$B:$AZ,47,FALSE)),IF($X$1=10,(VLOOKUP(B103,'X10'!$B:$AZ,47,FALSE)),IF($X$1=11,(VLOOKUP(B103,'X11'!$B:$AZ,47,FALSE)),IF($X$1=12,(VLOOKUP(B103,'X12'!$B:$AZ,47,FALSE)),IF($X$1=13,(VLOOKUP(B103,'X13'!$B:$AZ,47,FALSE)),"B")))))))))))))))</f>
        <v xml:space="preserve"> </v>
      </c>
      <c r="D103" s="181" t="str">
        <f ca="1">IF(ISERROR(IF($X$1=1,(VLOOKUP(B103,'X1'!$B:$AP,41,FALSE)),IF($X$1=2,(VLOOKUP(B103,'X2'!$B:$AP,41,FALSE)),IF($X$1=3,(VLOOKUP(B103,'X3'!$B:$AP,41,FALSE)),IF($X$1=4,(VLOOKUP(B103,'X4'!$B:$AP,41,FALSE)),IF($X$1=5,(VLOOKUP(B103,'X5'!$B:$AP,41,FALSE)),IF($X$1=6,(VLOOKUP(B103,'X6'!$B:$AP,41,FALSE)),IF($X$1=7,(VLOOKUP(B103,'X7'!$B:$AP,41,FALSE)),IF($X$1=8,(VLOOKUP(B103,'X8'!$B:$AP,41,FALSE)),IF($X$1=9,(VLOOKUP(B103,'X9'!$B:$AP,41,FALSE)),IF($X$1=10,(VLOOKUP(B103,'X10'!$B:$AP,41,FALSE)),IF($X$1=11,(VLOOKUP(B103,'X11'!$B:$AP,41,FALSE)),IF($X$1=12,(VLOOKUP(B103,'X12'!$B:$AP,41,FALSE)),IF($X$1=13,(VLOOKUP(B103,'X13'!$B:$AP,41,FALSE)),"B"))))))))))))))=TRUE," ",(IF($X$1=1,(VLOOKUP(B103,'X1'!$B:$AP,41,FALSE)),IF($X$1=2,(VLOOKUP(B103,'X2'!$B:$AP,41,FALSE)),IF($X$1=3,(VLOOKUP(B103,'X3'!$B:$AP,41,FALSE)),IF($X$1=4,(VLOOKUP(B103,'X4'!$B:$AP,41,FALSE)),IF($X$1=5,(VLOOKUP(B103,'X5'!$B:$AP,41,FALSE)),IF($X$1=6,(VLOOKUP(B103,'X6'!$B:$AP,41,FALSE)),IF($X$1=7,(VLOOKUP(B103,'X7'!$B:$AP,41,FALSE)),IF($X$1=8,(VLOOKUP(B103,'X8'!$B:$AP,41,FALSE)),IF($X$1=9,(VLOOKUP(B103,'X9'!$B:$AP,41,FALSE)),IF($X$1=10,(VLOOKUP(B103,'X10'!$B:$AP,41,FALSE)),IF($X$1=11,(VLOOKUP(B103,'X11'!$B:$AP,41,FALSE)),IF($X$1=12,(VLOOKUP(B103,'X12'!$B:$AP,41,FALSE)),IF($X$1=13,(VLOOKUP(B103,'X13'!$B:$AP,41,FALSE)),"B")))))))))))))))</f>
        <v xml:space="preserve"> </v>
      </c>
      <c r="E103" s="182" t="str">
        <f ca="1">IF(ISERROR(IF($X$1=1,(VLOOKUP(B103,'X1'!$B:$AP,7,FALSE)),IF($X$1=2,(VLOOKUP(B103,'X2'!$B:$AP,7,FALSE)),IF($X$1=3,(VLOOKUP(B103,'X3'!$B:$AP,7,FALSE)),IF($X$1=4,(VLOOKUP(B103,'X4'!$B:$AP,7,FALSE)),IF($X$1=5,(VLOOKUP(B103,'X5'!$B:$AP,7,FALSE)),IF($X$1=6,(VLOOKUP(B103,'X6'!$B:$AP,7,FALSE)),IF($X$1=7,(VLOOKUP(B103,'X7'!$B:$AP,7,FALSE)),IF($X$1=8,(VLOOKUP(B103,'X8'!$B:$AP,7,FALSE)),IF($X$1=9,(VLOOKUP(B103,'X9'!$B:$AP,7,FALSE)),IF($X$1=10,(VLOOKUP(B103,'X10'!$B:$AP,7,FALSE)),IF($X$1=11,(VLOOKUP(B103,'X11'!$B:$AP,7,FALSE)),IF($X$1=12,(VLOOKUP(B103,'X12'!$B:$AP,7,FALSE)),IF($X$1=13,(VLOOKUP(B103,'X13'!$B:$AP,7,FALSE)),"B"))))))))))))))=TRUE," ",(IF($X$1=1,(VLOOKUP(B103,'X1'!$B:$AP,7,FALSE)),IF($X$1=2,(VLOOKUP(B103,'X2'!$B:$AP,7,FALSE)),IF($X$1=3,(VLOOKUP(B103,'X3'!$B:$AP,7,FALSE)),IF($X$1=4,(VLOOKUP(B103,'X4'!$B:$AP,7,FALSE)),IF($X$1=5,(VLOOKUP(B103,'X5'!$B:$AP,7,FALSE)),IF($X$1=6,(VLOOKUP(B103,'X6'!$B:$AP,7,FALSE)),IF($X$1=7,(VLOOKUP(B103,'X7'!$B:$AP,7,FALSE)),IF($X$1=8,(VLOOKUP(B103,'X8'!$B:$AP,7,FALSE)),IF($X$1=9,(VLOOKUP(B103,'X9'!$B:$AP,7,FALSE)),IF($X$1=10,(VLOOKUP(B103,'X10'!$B:$AP,7,FALSE)),IF($X$1=11,(VLOOKUP(B103,'X11'!$B:$AP,7,FALSE)),IF($X$1=12,(VLOOKUP(B103,'X12'!$B:$AP,7,FALSE)),IF($X$1=13,(VLOOKUP(B103,'X13'!$B:$AP,7,FALSE)),"B")))))))))))))))</f>
        <v xml:space="preserve"> </v>
      </c>
      <c r="F103" s="182" t="str">
        <f ca="1">IF(ISERROR(IF((IF($X$1=1,(VLOOKUP(B103,'X1'!$B:$AO,6,FALSE)),(IF($X$1=2,(VLOOKUP(B103,'X2'!$B:$AO,6,FALSE)),(IF($X$1=3,(VLOOKUP(B103,'X3'!$B:$AO,6,FALSE)),(IF($X$1=4,(VLOOKUP(B103,'X4'!$B:$AO,6,FALSE)),(IF($X$1=5,(VLOOKUP(B103,'X5'!$B:$AO,6,FALSE)),(IF($X$1=6,(VLOOKUP(B103,'X6'!$B:$AO,6,FALSE)),(IF($X$1=7,(VLOOKUP(B103,'X7'!$B:$AO,6,FALSE)),(IF($X$1=8,(VLOOKUP(B103,'X8'!$B:$AO,6,FALSE)),(IF($X$1=9,(VLOOKUP(B103,'X9'!$B:$AO,6,FALSE)),(IF($X$1=10,(VLOOKUP(B103,'X10'!$B:$AO,6,FALSE)),(IF($X$1=11,(VLOOKUP(B103,'X11'!$B:$AO,6,FALSE)),(IF($X$1=12,(VLOOKUP(B103,'X12'!$B:$AO,6,FALSE)),(VLOOKUP(B103,'X13'!$B:$AO,6,FALSE))))))))))))))))))))))))))=$V$1," ",(IF($X$1=1,(VLOOKUP(B103,'X1'!$B:$AO,6,FALSE)),(IF($X$1=2,(VLOOKUP(B103,'X2'!$B:$AO,6,FALSE)),(IF($X$1=3,(VLOOKUP(B103,'X3'!$B:$AO,6,FALSE)),(IF($X$1=4,(VLOOKUP(B103,'X4'!$B:$AO,6,FALSE)),(IF($X$1=5,(VLOOKUP(B103,'X5'!$B:$AO,6,FALSE)),(IF($X$1=6,(VLOOKUP(B103,'X6'!$B:$AO,6,FALSE)),(IF($X$1=7,(VLOOKUP(B103,'X7'!$B:$AO,6,FALSE)),(IF($X$1=8,(VLOOKUP(B103,'X8'!$B:$AO,6,FALSE)),(IF($X$1=9,(VLOOKUP(B103,'X9'!$B:$AO,6,FALSE)),(IF($X$1=10,(VLOOKUP(B103,'X10'!$B:$AO,6,FALSE)),(IF($X$1=11,(VLOOKUP(B103,'X11'!$B:$AO,6,FALSE)),(IF($X$1=12,(VLOOKUP(B103,'X12'!$B:$AO,6,FALSE)),(VLOOKUP(B103,'X13'!$B:$AO,6,FALSE))))))))))))))))))))))))))))=TRUE," ",(IF((IF($X$1=1,(VLOOKUP(B103,'X1'!$B:$AO,6,FALSE)),(IF($X$1=2,(VLOOKUP(B103,'X2'!$B:$AO,6,FALSE)),(IF($X$1=3,(VLOOKUP(B103,'X3'!$B:$AO,6,FALSE)),(IF($X$1=4,(VLOOKUP(B103,'X4'!$B:$AO,6,FALSE)),(IF($X$1=5,(VLOOKUP(B103,'X5'!$B:$AO,6,FALSE)),(IF($X$1=6,(VLOOKUP(B103,'X6'!$B:$AO,6,FALSE)),(IF($X$1=7,(VLOOKUP(B103,'X7'!$B:$AO,6,FALSE)),(IF($X$1=8,(VLOOKUP(B103,'X8'!$B:$AO,6,FALSE)),(IF($X$1=9,(VLOOKUP(B103,'X9'!$B:$AO,6,FALSE)),(IF($X$1=10,(VLOOKUP(B103,'X10'!$B:$AO,6,FALSE)),(IF($X$1=11,(VLOOKUP(B103,'X11'!$B:$AO,6,FALSE)),(IF($X$1=12,(VLOOKUP(B103,'X12'!$B:$AO,6,FALSE)),(VLOOKUP(B103,'X13'!$B:$AO,6,FALSE))))))))))))))))))))))))))=$V$1," ",(IF($X$1=1,(VLOOKUP(B103,'X1'!$B:$AO,6,FALSE)),(IF($X$1=2,(VLOOKUP(B103,'X2'!$B:$AO,6,FALSE)),(IF($X$1=3,(VLOOKUP(B103,'X3'!$B:$AO,6,FALSE)),(IF($X$1=4,(VLOOKUP(B103,'X4'!$B:$AO,6,FALSE)),(IF($X$1=5,(VLOOKUP(B103,'X5'!$B:$AO,6,FALSE)),(IF($X$1=6,(VLOOKUP(B103,'X6'!$B:$AO,6,FALSE)),(IF($X$1=7,(VLOOKUP(B103,'X7'!$B:$AO,6,FALSE)),(IF($X$1=8,(VLOOKUP(B103,'X8'!$B:$AO,6,FALSE)),(IF($X$1=9,(VLOOKUP(B103,'X9'!$B:$AO,6,FALSE)),(IF($X$1=10,(VLOOKUP(B103,'X10'!$B:$AO,6,FALSE)),(IF($X$1=11,(VLOOKUP(B103,'X11'!$B:$AO,6,FALSE)),(IF($X$1=12,(VLOOKUP(B103,'X12'!$B:$AO,6,FALSE)),(VLOOKUP(B103,'X13'!$B:$AO,6,FALSE)))))))))))))))))))))))))))))</f>
        <v xml:space="preserve"> </v>
      </c>
      <c r="G103" s="182" t="str">
        <f ca="1">IF(ISERROR(IF($X$1=1,(VLOOKUP(B103,'X1'!$B:$AZ,44,FALSE)),IF($X$1=2,(VLOOKUP(B103,'X2'!$B:$AZ,44,FALSE)),IF($X$1=3,(VLOOKUP(B103,'X3'!$B:$AZ,44,FALSE)),IF($X$1=4,(VLOOKUP(B103,'X4'!$B:$AZ,44,FALSE)),IF($X$1=5,(VLOOKUP(B103,'X5'!$B:$AZ,44,FALSE)),IF($X$1=6,(VLOOKUP(B103,'X6'!$B:$AZ,44,FALSE)),IF($X$1=7,(VLOOKUP(B103,'X7'!$B:$AZ,44,FALSE)),IF($X$1=8,(VLOOKUP(B103,'X8'!$B:$AZ,44,FALSE)),IF($X$1=9,(VLOOKUP(B103,'X9'!$B:$AZ,44,FALSE)),IF($X$1=10,(VLOOKUP(B103,'X10'!$B:$AZ,44,FALSE)),IF($X$1=11,(VLOOKUP(B103,'X11'!$B:$AZ,44,FALSE)),IF($X$1=12,(VLOOKUP(B103,'X12'!$B:$AZ,44,FALSE)),IF($X$1=13,(VLOOKUP(B103,'X13'!$B:$AZ,44,FALSE)),"B"))))))))))))))=TRUE," ",(IF($X$1=1,(VLOOKUP(B103,'X1'!$B:$AZ,44,FALSE)),IF($X$1=2,(VLOOKUP(B103,'X2'!$B:$AZ,44,FALSE)),IF($X$1=3,(VLOOKUP(B103,'X3'!$B:$AZ,44,FALSE)),IF($X$1=4,(VLOOKUP(B103,'X4'!$B:$AZ,44,FALSE)),IF($X$1=5,(VLOOKUP(B103,'X5'!$B:$AZ,44,FALSE)),IF($X$1=6,(VLOOKUP(B103,'X6'!$B:$AZ,44,FALSE)),IF($X$1=7,(VLOOKUP(B103,'X7'!$B:$AZ,44,FALSE)),IF($X$1=8,(VLOOKUP(B103,'X8'!$B:$AZ,44,FALSE)),IF($X$1=9,(VLOOKUP(B103,'X9'!$B:$AZ,44,FALSE)),IF($X$1=10,(VLOOKUP(B103,'X10'!$B:$AZ,44,FALSE)),IF($X$1=11,(VLOOKUP(B103,'X11'!$B:$AZ,44,FALSE)),IF($X$1=12,(VLOOKUP(B103,'X12'!$B:$AZ,44,FALSE)),IF($X$1=13,(VLOOKUP(B103,'X13'!$B:$AZ,44,FALSE)),"B")))))))))))))))</f>
        <v xml:space="preserve"> </v>
      </c>
      <c r="H103" s="182" t="str">
        <f ca="1">IF(ISERROR(IF($X$1=1,(VLOOKUP(B103,'X1'!$B:$AZ,8,FALSE)),IF($X$1=2,(VLOOKUP(B103,'X2'!$B:$AZ,8,FALSE)),IF($X$1=3,(VLOOKUP(B103,'X3'!$B:$AZ,8,FALSE)),IF($X$1=4,(VLOOKUP(B103,'X4'!$B:$AZ,8,FALSE)),IF($X$1=5,(VLOOKUP(B103,'X5'!$B:$AZ,8,FALSE)),IF($X$1=6,(VLOOKUP(B103,'X6'!$B:$AZ,8,FALSE)),IF($X$1=7,(VLOOKUP(B103,'X7'!$B:$AZ,8,FALSE)),IF($X$1=8,(VLOOKUP(B103,'X8'!$B:$AZ,8,FALSE)),IF($X$1=9,(VLOOKUP(B103,'X9'!$B:$AZ,8,FALSE)),IF($X$1=10,(VLOOKUP(B103,'X10'!$B:$AZ,8,FALSE)),IF($X$1=11,(VLOOKUP(B103,'X11'!$B:$AZ,8,FALSE)),IF($X$1=12,(VLOOKUP(B103,'X12'!$B:$AZ,8,FALSE)),IF($X$1=13,(VLOOKUP(B103,'X13'!$B:$AZ,8,FALSE)),"B"))))))))))))))=TRUE," ",(IF($X$1=1,(VLOOKUP(B103,'X1'!$B:$AZ,8,FALSE)),IF($X$1=2,(VLOOKUP(B103,'X2'!$B:$AZ,8,FALSE)),IF($X$1=3,(VLOOKUP(B103,'X3'!$B:$AZ,8,FALSE)),IF($X$1=4,(VLOOKUP(B103,'X4'!$B:$AZ,8,FALSE)),IF($X$1=5,(VLOOKUP(B103,'X5'!$B:$AZ,8,FALSE)),IF($X$1=6,(VLOOKUP(B103,'X6'!$B:$AZ,8,FALSE)),IF($X$1=7,(VLOOKUP(B103,'X7'!$B:$AZ,8,FALSE)),IF($X$1=8,(VLOOKUP(B103,'X8'!$B:$AZ,8,FALSE)),IF($X$1=9,(VLOOKUP(B103,'X9'!$B:$AZ,8,FALSE)),IF($X$1=10,(VLOOKUP(B103,'X10'!$B:$AZ,8,FALSE)),IF($X$1=11,(VLOOKUP(B103,'X11'!$B:$AZ,8,FALSE)),IF($X$1=12,(VLOOKUP(B103,'X12'!$B:$AZ,8,FALSE)),IF($X$1=13,(VLOOKUP(B103,'X13'!$B:$AZ,8,FALSE)),"B")))))))))))))))</f>
        <v xml:space="preserve"> </v>
      </c>
      <c r="I103" s="183" t="str">
        <f ca="1">IF(ISERROR(IF($X$1=1,(VLOOKUP(B103,'X1'!$B:$AZ,2,FALSE)),IF($X$1=2,(VLOOKUP(B103,'X2'!$B:$AZ,2,FALSE)),IF($X$1=3,(VLOOKUP(B103,'X3'!$B:$AZ,2,FALSE)),IF($X$1=4,(VLOOKUP(B103,'X4'!$B:$AZ,2,FALSE)),IF($X$1=5,(VLOOKUP(B103,'X5'!$B:$AZ,2,FALSE)),IF($X$1=6,(VLOOKUP(B103,'X6'!$B:$AZ,2,FALSE)),IF($X$1=7,(VLOOKUP(B103,'X7'!$B:$AZ,2,FALSE)),IF($X$1=8,(VLOOKUP(B103,'X8'!$B:$AZ,2,FALSE)),IF($X$1=9,(VLOOKUP(B103,'X9'!$B:$AZ,2,FALSE)),IF($X$1=10,(VLOOKUP(B103,'X10'!$B:$AZ,2,FALSE)),IF($X$1=11,(VLOOKUP(B103,'X11'!$B:$AZ,2,FALSE)),IF($X$1=12,(VLOOKUP(B103,'X12'!$B:$AZ,2,FALSE)),IF($X$1=13,(VLOOKUP(B103,'X13'!$B:$AZ,2,FALSE)),"B"))))))))))))))=TRUE," ",(IF($X$1=1,(VLOOKUP(B103,'X1'!$B:$AZ,2,FALSE)),IF($X$1=2,(VLOOKUP(B103,'X2'!$B:$AZ,2,FALSE)),IF($X$1=3,(VLOOKUP(B103,'X3'!$B:$AZ,2,FALSE)),IF($X$1=4,(VLOOKUP(B103,'X4'!$B:$AZ,2,FALSE)),IF($X$1=5,(VLOOKUP(B103,'X5'!$B:$AZ,2,FALSE)),IF($X$1=6,(VLOOKUP(B103,'X6'!$B:$AZ,2,FALSE)),IF($X$1=7,(VLOOKUP(B103,'X7'!$B:$AZ,2,FALSE)),IF($X$1=8,(VLOOKUP(B103,'X8'!$B:$AZ,2,FALSE)),IF($X$1=9,(VLOOKUP(B103,'X9'!$B:$AZ,2,FALSE)),IF($X$1=10,(VLOOKUP(B103,'X10'!$B:$AZ,2,FALSE)),IF($X$1=11,(VLOOKUP(B103,'X11'!$B:$AZ,2,FALSE)),IF($X$1=12,(VLOOKUP(B103,'X12'!$B:$AZ,2,FALSE)),IF($X$1=13,(VLOOKUP(B103,'X13'!$B:$AZ,2,FALSE)),"B")))))))))))))))</f>
        <v xml:space="preserve"> </v>
      </c>
      <c r="J103" s="183" t="str">
        <f ca="1">IF(ISERROR(IF($X$1=1,(VLOOKUP(B103,'X1'!$B:$AZ,3,FALSE)),IF($X$1=2,(VLOOKUP(B103,'X2'!$B:$AZ,3,FALSE)),IF($X$1=3,(VLOOKUP(B103,'X3'!$B:$AZ,3,FALSE)),IF($X$1=4,(VLOOKUP(B103,'X4'!$B:$AZ,3,FALSE)),IF($X$1=5,(VLOOKUP(B103,'X5'!$B:$AZ,3,FALSE)),IF($X$1=6,(VLOOKUP(B103,'X6'!$B:$AZ,3,FALSE)),IF($X$1=7,(VLOOKUP(B103,'X7'!$B:$AZ,3,FALSE)),IF($X$1=8,(VLOOKUP(B103,'X8'!$B:$AZ,3,FALSE)),IF($X$1=9,(VLOOKUP(B103,'X9'!$B:$AZ,3,FALSE)),IF($X$1=10,(VLOOKUP(B103,'X10'!$B:$AZ,3,FALSE)),IF($X$1=11,(VLOOKUP(B103,'X11'!$B:$AZ,3,FALSE)),IF($X$1=12,(VLOOKUP(B103,'X12'!$B:$AZ,3,FALSE)),IF($X$1=13,(VLOOKUP(B103,'X13'!$B:$AZ,3,FALSE)),"B"))))))))))))))=TRUE," ",(IF($X$1=1,(VLOOKUP(B103,'X1'!$B:$AZ,3,FALSE)),IF($X$1=2,(VLOOKUP(B103,'X2'!$B:$AZ,3,FALSE)),IF($X$1=3,(VLOOKUP(B103,'X3'!$B:$AZ,3,FALSE)),IF($X$1=4,(VLOOKUP(B103,'X4'!$B:$AZ,3,FALSE)),IF($X$1=5,(VLOOKUP(B103,'X5'!$B:$AZ,3,FALSE)),IF($X$1=6,(VLOOKUP(B103,'X6'!$B:$AZ,3,FALSE)),IF($X$1=7,(VLOOKUP(B103,'X7'!$B:$AZ,3,FALSE)),IF($X$1=8,(VLOOKUP(B103,'X8'!$B:$AZ,3,FALSE)),IF($X$1=9,(VLOOKUP(B103,'X9'!$B:$AZ,3,FALSE)),IF($X$1=10,(VLOOKUP(B103,'X10'!$B:$AZ,3,FALSE)),IF($X$1=11,(VLOOKUP(B103,'X11'!$B:$AZ,3,FALSE)),IF($X$1=12,(VLOOKUP(B103,'X12'!$B:$AZ,3,FALSE)),IF($X$1=13,(VLOOKUP(B103,'X13'!$B:$AZ,3,FALSE)),"B")))))))))))))))</f>
        <v xml:space="preserve"> </v>
      </c>
      <c r="K103" s="183" t="str">
        <f ca="1">IF(ISERROR(IF($X$1=1,(VLOOKUP(B103,'X1'!$B:$AZ,5,FALSE)),IF($X$1=2,(VLOOKUP(B103,'X2'!$B:$AZ,5,FALSE)),IF($X$1=3,(VLOOKUP(B103,'X3'!$B:$AZ,5,FALSE)),IF($X$1=4,(VLOOKUP(B103,'X4'!$B:$AZ,5,FALSE)),IF($X$1=5,(VLOOKUP(B103,'X5'!$B:$AZ,5,FALSE)),IF($X$1=6,(VLOOKUP(B103,'X6'!$B:$AZ,5,FALSE)),IF($X$1=7,(VLOOKUP(B103,'X7'!$B:$AZ,5,FALSE)),IF($X$1=8,(VLOOKUP(B103,'X8'!$B:$AZ,5,FALSE)),IF($X$1=9,(VLOOKUP(B103,'X9'!$B:$AZ,5,FALSE)),IF($X$1=10,(VLOOKUP(B103,'X10'!$B:$AZ,5,FALSE)),IF($X$1=11,(VLOOKUP(B103,'X11'!$B:$AZ,5,FALSE)),IF($X$1=12,(VLOOKUP(B103,'X12'!$B:$AZ,5,FALSE)),IF($X$1=13,(VLOOKUP(B103,'X13'!$B:$AZ,5,FALSE)),"B"))))))))))))))=TRUE," ",(IF($X$1=1,(VLOOKUP(B103,'X1'!$B:$AZ,5,FALSE)),IF($X$1=2,(VLOOKUP(B103,'X2'!$B:$AZ,5,FALSE)),IF($X$1=3,(VLOOKUP(B103,'X3'!$B:$AZ,5,FALSE)),IF($X$1=4,(VLOOKUP(B103,'X4'!$B:$AZ,5,FALSE)),IF($X$1=5,(VLOOKUP(B103,'X5'!$B:$AZ,5,FALSE)),IF($X$1=6,(VLOOKUP(B103,'X6'!$B:$AZ,5,FALSE)),IF($X$1=7,(VLOOKUP(B103,'X7'!$B:$AZ,5,FALSE)),IF($X$1=8,(VLOOKUP(B103,'X8'!$B:$AZ,5,FALSE)),IF($X$1=9,(VLOOKUP(B103,'X9'!$B:$AZ,5,FALSE)),IF($X$1=10,(VLOOKUP(B103,'X10'!$B:$AZ,5,FALSE)),IF($X$1=11,(VLOOKUP(B103,'X11'!$B:$AZ,5,FALSE)),IF($X$1=12,(VLOOKUP(B103,'X12'!$B:$AZ,5,FALSE)),IF($X$1=13,(VLOOKUP(B103,'X13'!$B:$AZ,5,FALSE)),"B")))))))))))))))</f>
        <v xml:space="preserve"> </v>
      </c>
      <c r="L103" s="184" t="str">
        <f ca="1">IF(ISERROR(IF($X$1=1,(VLOOKUP(B103,'X1'!$B:$AZ,9,FALSE)),IF($X$1=2,(VLOOKUP(B103,'X2'!$B:$AZ,9,FALSE)),IF($X$1=3,(VLOOKUP(B103,'X3'!$B:$AZ,9,FALSE)),IF($X$1=4,(VLOOKUP(B103,'X4'!$B:$AZ,9,FALSE)),IF($X$1=5,(VLOOKUP(B103,'X5'!$B:$AZ,9,FALSE)),IF($X$1=6,(VLOOKUP(B103,'X6'!$B:$AZ,9,FALSE)),IF($X$1=7,(VLOOKUP(B103,'X7'!$B:$AZ,9,FALSE)),IF($X$1=8,(VLOOKUP(B103,'X8'!$B:$AZ,9,FALSE)),IF($X$1=9,(VLOOKUP(B103,'X9'!$B:$AZ,9,FALSE)),IF($X$1=10,(VLOOKUP(B103,'X10'!$B:$AZ,9,FALSE)),IF($X$1=11,(VLOOKUP(B103,'X11'!$B:$AZ,9,FALSE)),IF($X$1=12,(VLOOKUP(B103,'X12'!$B:$AZ,9,FALSE)),IF($X$1=13,(VLOOKUP(B103,'X13'!$B:$AZ,9,FALSE)),"B"))))))))))))))=TRUE," ",(IF($X$1=1,(VLOOKUP(B103,'X1'!$B:$AZ,9,FALSE)),IF($X$1=2,(VLOOKUP(B103,'X2'!$B:$AZ,9,FALSE)),IF($X$1=3,(VLOOKUP(B103,'X3'!$B:$AZ,9,FALSE)),IF($X$1=4,(VLOOKUP(B103,'X4'!$B:$AZ,9,FALSE)),IF($X$1=5,(VLOOKUP(B103,'X5'!$B:$AZ,9,FALSE)),IF($X$1=6,(VLOOKUP(B103,'X6'!$B:$AZ,9,FALSE)),IF($X$1=7,(VLOOKUP(B103,'X7'!$B:$AZ,9,FALSE)),IF($X$1=8,(VLOOKUP(B103,'X8'!$B:$AZ,9,FALSE)),IF($X$1=9,(VLOOKUP(B103,'X9'!$B:$AZ,9,FALSE)),IF($X$1=10,(VLOOKUP(B103,'X10'!$B:$AZ,9,FALSE)),IF($X$1=11,(VLOOKUP(B103,'X11'!$B:$AZ,9,FALSE)),IF($X$1=12,(VLOOKUP(B103,'X12'!$B:$AZ,9,FALSE)),IF($X$1=13,(VLOOKUP(B103,'X13'!$B:$AZ,9,FALSE)),"B")))))))))))))))</f>
        <v xml:space="preserve"> </v>
      </c>
      <c r="M103" s="184" t="str">
        <f ca="1">IF(ISERROR(IF($X$1=1,(VLOOKUP(B103,'X1'!$B:$AZ,10,FALSE)),IF($X$1=2,(VLOOKUP(B103,'X2'!$B:$AZ,10,FALSE)),IF($X$1=3,(VLOOKUP(B103,'X3'!$B:$AZ,10,FALSE)),IF($X$1=4,(VLOOKUP(B103,'X4'!$B:$AZ,10,FALSE)),IF($X$1=5,(VLOOKUP(B103,'X5'!$B:$AZ,10,FALSE)),IF($X$1=6,(VLOOKUP(B103,'X6'!$B:$AZ,10,FALSE)),IF($X$1=7,(VLOOKUP(B103,'X7'!$B:$AZ,10,FALSE)),IF($X$1=8,(VLOOKUP(B103,'X8'!$B:$AZ,10,FALSE)),IF($X$1=9,(VLOOKUP(B103,'X9'!$B:$AZ,10,FALSE)),IF($X$1=10,(VLOOKUP(B103,'X10'!$B:$AZ,10,FALSE)),IF($X$1=11,(VLOOKUP(B103,'X11'!$B:$AZ,10,FALSE)),IF($X$1=12,(VLOOKUP(B103,'X12'!$B:$AZ,10,FALSE)),IF($X$1=13,(VLOOKUP(B103,'X13'!$B:$AZ,10,FALSE)),"B"))))))))))))))=TRUE," ",(IF($X$1=1,(VLOOKUP(B103,'X1'!$B:$AZ,10,FALSE)),IF($X$1=2,(VLOOKUP(B103,'X2'!$B:$AZ,10,FALSE)),IF($X$1=3,(VLOOKUP(B103,'X3'!$B:$AZ,10,FALSE)),IF($X$1=4,(VLOOKUP(B103,'X4'!$B:$AZ,10,FALSE)),IF($X$1=5,(VLOOKUP(B103,'X5'!$B:$AZ,10,FALSE)),IF($X$1=6,(VLOOKUP(B103,'X6'!$B:$AZ,10,FALSE)),IF($X$1=7,(VLOOKUP(B103,'X7'!$B:$AZ,10,FALSE)),IF($X$1=8,(VLOOKUP(B103,'X8'!$B:$AZ,10,FALSE)),IF($X$1=9,(VLOOKUP(B103,'X9'!$B:$AZ,10,FALSE)),IF($X$1=10,(VLOOKUP(B103,'X10'!$B:$AZ,10,FALSE)),IF($X$1=11,(VLOOKUP(B103,'X11'!$B:$AZ,10,FALSE)),IF($X$1=12,(VLOOKUP(B103,'X12'!$B:$AZ,10,FALSE)),IF($X$1=13,(VLOOKUP(B103,'X13'!$B:$AZ,10,FALSE)),"B")))))))))))))))</f>
        <v xml:space="preserve"> </v>
      </c>
      <c r="N103" s="185" t="str">
        <f ca="1">IF(ISERROR(IF($X$1=1,(VLOOKUP(B103,'X1'!$B:$AZ,45,FALSE)),IF($X$1=2,(VLOOKUP(B103,'X2'!$B:$AZ,45,FALSE)),IF($X$1=3,(VLOOKUP(B103,'X3'!$B:$AZ,45,FALSE)),IF($X$1=4,(VLOOKUP(B103,'X4'!$B:$AZ,45,FALSE)),IF($X$1=5,(VLOOKUP(B103,'X5'!$B:$AZ,45,FALSE)),IF($X$1=6,(VLOOKUP(B103,'X6'!$B:$AZ,45,FALSE)),IF($X$1=7,(VLOOKUP(B103,'X7'!$B:$AZ,45,FALSE)),IF($X$1=8,(VLOOKUP(B103,'X8'!$B:$AZ,45,FALSE)),IF($X$1=9,(VLOOKUP(B103,'X9'!$B:$AZ,45,FALSE)),IF($X$1=10,(VLOOKUP(B103,'X10'!$B:$AZ,45,FALSE)),IF($X$1=11,(VLOOKUP(B103,'X11'!$B:$AZ,45,FALSE)),IF($X$1=12,(VLOOKUP(B103,'X12'!$B:$AZ,45,FALSE)),IF($X$1=13,(VLOOKUP(B103,'X13'!$B:$AZ,45,FALSE)),"B"))))))))))))))=TRUE," ",(IF($X$1=1,(VLOOKUP(B103,'X1'!$B:$AZ,45,FALSE)),IF($X$1=2,(VLOOKUP(B103,'X2'!$B:$AZ,45,FALSE)),IF($X$1=3,(VLOOKUP(B103,'X3'!$B:$AZ,45,FALSE)),IF($X$1=4,(VLOOKUP(B103,'X4'!$B:$AZ,45,FALSE)),IF($X$1=5,(VLOOKUP(B103,'X5'!$B:$AZ,45,FALSE)),IF($X$1=6,(VLOOKUP(B103,'X6'!$B:$AZ,45,FALSE)),IF($X$1=7,(VLOOKUP(B103,'X7'!$B:$AZ,45,FALSE)),IF($X$1=8,(VLOOKUP(B103,'X8'!$B:$AZ,45,FALSE)),IF($X$1=9,(VLOOKUP(B103,'X9'!$B:$AZ,45,FALSE)),IF($X$1=10,(VLOOKUP(B103,'X10'!$B:$AZ,45,FALSE)),IF($X$1=11,(VLOOKUP(B103,'X11'!$B:$AZ,45,FALSE)),IF($X$1=12,(VLOOKUP(B103,'X12'!$B:$AZ,45,FALSE)),IF($X$1=13,(VLOOKUP(B103,'X13'!$B:$AZ,45,FALSE)),"B")))))))))))))))</f>
        <v xml:space="preserve"> </v>
      </c>
      <c r="O103" s="184" t="str">
        <f ca="1">IF(ISERROR(IF($X$1=1,(VLOOKUP(B103,'X1'!$B:$AZ,11,FALSE)),IF($X$1=2,(VLOOKUP(B103,'X2'!$B:$AZ,11,FALSE)),IF($X$1=3,(VLOOKUP(B103,'X3'!$B:$AZ,11,FALSE)),IF($X$1=4,(VLOOKUP(B103,'X4'!$B:$AZ,11,FALSE)),IF($X$1=5,(VLOOKUP(B103,'X5'!$B:$AZ,11,FALSE)),IF($X$1=6,(VLOOKUP(B103,'X6'!$B:$AZ,11,FALSE)),IF($X$1=7,(VLOOKUP(B103,'X7'!$B:$AZ,11,FALSE)),IF($X$1=8,(VLOOKUP(B103,'X8'!$B:$AZ,11,FALSE)),IF($X$1=9,(VLOOKUP(B103,'X9'!$B:$AZ,11,FALSE)),IF($X$1=10,(VLOOKUP(B103,'X10'!$B:$AZ,11,FALSE)),IF($X$1=11,(VLOOKUP(B103,'X11'!$B:$AZ,11,FALSE)),IF($X$1=12,(VLOOKUP(B103,'X12'!$B:$AZ,11,FALSE)),IF($X$1=13,(VLOOKUP(B103,'X13'!$B:$AZ,11,FALSE)),"B"))))))))))))))=TRUE," ",(IF($X$1=1,(VLOOKUP(B103,'X1'!$B:$AZ,11,FALSE)),IF($X$1=2,(VLOOKUP(B103,'X2'!$B:$AZ,11,FALSE)),IF($X$1=3,(VLOOKUP(B103,'X3'!$B:$AZ,11,FALSE)),IF($X$1=4,(VLOOKUP(B103,'X4'!$B:$AZ,11,FALSE)),IF($X$1=5,(VLOOKUP(B103,'X5'!$B:$AZ,11,FALSE)),IF($X$1=6,(VLOOKUP(B103,'X6'!$B:$AZ,11,FALSE)),IF($X$1=7,(VLOOKUP(B103,'X7'!$B:$AZ,11,FALSE)),IF($X$1=8,(VLOOKUP(B103,'X8'!$B:$AZ,11,FALSE)),IF($X$1=9,(VLOOKUP(B103,'X9'!$B:$AZ,11,FALSE)),IF($X$1=10,(VLOOKUP(B103,'X10'!$B:$AZ,11,FALSE)),IF($X$1=11,(VLOOKUP(B103,'X11'!$B:$AZ,11,FALSE)),IF($X$1=12,(VLOOKUP(B103,'X12'!$B:$AZ,11,FALSE)),IF($X$1=13,(VLOOKUP(B103,'X13'!$B:$AZ,11,FALSE)),"B")))))))))))))))</f>
        <v xml:space="preserve"> </v>
      </c>
      <c r="P103" s="184" t="str">
        <f ca="1">IF(ISERROR(IF($X$1=1,(VLOOKUP(B103,'X1'!$B:$AZ,12,FALSE)),IF($X$1=2,(VLOOKUP(B103,'X2'!$B:$AZ,12,FALSE)),IF($X$1=3,(VLOOKUP(B103,'X3'!$B:$AZ,12,FALSE)),IF($X$1=4,(VLOOKUP(B103,'X4'!$B:$AZ,12,FALSE)),IF($X$1=5,(VLOOKUP(B103,'X5'!$B:$AZ,12,FALSE)),IF($X$1=6,(VLOOKUP(B103,'X6'!$B:$AZ,12,FALSE)),IF($X$1=7,(VLOOKUP(B103,'X7'!$B:$AZ,12,FALSE)),IF($X$1=8,(VLOOKUP(B103,'X8'!$B:$AZ,12,FALSE)),IF($X$1=9,(VLOOKUP(B103,'X9'!$B:$AZ,12,FALSE)),IF($X$1=10,(VLOOKUP(B103,'X10'!$B:$AZ,12,FALSE)),IF($X$1=11,(VLOOKUP(B103,'X11'!$B:$AZ,12,FALSE)),IF($X$1=12,(VLOOKUP(B103,'X12'!$B:$AZ,12,FALSE)),IF($X$1=13,(VLOOKUP(B103,'X13'!$B:$AZ,12,FALSE)),"B"))))))))))))))=TRUE," ",(IF($X$1=1,(VLOOKUP(B103,'X1'!$B:$AZ,12,FALSE)),IF($X$1=2,(VLOOKUP(B103,'X2'!$B:$AZ,12,FALSE)),IF($X$1=3,(VLOOKUP(B103,'X3'!$B:$AZ,12,FALSE)),IF($X$1=4,(VLOOKUP(B103,'X4'!$B:$AZ,12,FALSE)),IF($X$1=5,(VLOOKUP(B103,'X5'!$B:$AZ,12,FALSE)),IF($X$1=6,(VLOOKUP(B103,'X6'!$B:$AZ,12,FALSE)),IF($X$1=7,(VLOOKUP(B103,'X7'!$B:$AZ,12,FALSE)),IF($X$1=8,(VLOOKUP(B103,'X8'!$B:$AZ,12,FALSE)),IF($X$1=9,(VLOOKUP(B103,'X9'!$B:$AZ,12,FALSE)),IF($X$1=10,(VLOOKUP(B103,'X10'!$B:$AZ,12,FALSE)),IF($X$1=11,(VLOOKUP(B103,'X11'!$B:$AZ,12,FALSE)),IF($X$1=12,(VLOOKUP(B103,'X12'!$B:$AZ,12,FALSE)),IF($X$1=13,(VLOOKUP(B103,'X13'!$B:$AZ,12,FALSE)),"B")))))))))))))))</f>
        <v xml:space="preserve"> </v>
      </c>
      <c r="Q103" s="185" t="str">
        <f ca="1">IF(ISERROR(IF($X$1=1,(VLOOKUP(B103,'X1'!$B:$AZ,46,FALSE)),IF($X$1=2,(VLOOKUP(B103,'X2'!$B:$AZ,46,FALSE)),IF($X$1=3,(VLOOKUP(B103,'X3'!$B:$AZ,46,FALSE)),IF($X$1=4,(VLOOKUP(B103,'X4'!$B:$AZ,46,FALSE)),IF($X$1=5,(VLOOKUP(B103,'X5'!$B:$AZ,46,FALSE)),IF($X$1=6,(VLOOKUP(B103,'X6'!$B:$AZ,46,FALSE)),IF($X$1=7,(VLOOKUP(B103,'X7'!$B:$AZ,46,FALSE)),IF($X$1=8,(VLOOKUP(B103,'X8'!$B:$AZ,46,FALSE)),IF($X$1=9,(VLOOKUP(B103,'X9'!$B:$AZ,46,FALSE)),IF($X$1=10,(VLOOKUP(B103,'X10'!$B:$AZ,46,FALSE)),IF($X$1=11,(VLOOKUP(B103,'X11'!$B:$AZ,46,FALSE)),IF($X$1=12,(VLOOKUP(B103,'X12'!$B:$AZ,46,FALSE)),IF($X$1=13,(VLOOKUP(B103,'X13'!$B:$AZ,46,FALSE)),"B"))))))))))))))=TRUE," ",(IF($X$1=1,(VLOOKUP(B103,'X1'!$B:$AZ,46,FALSE)),IF($X$1=2,(VLOOKUP(B103,'X2'!$B:$AZ,46,FALSE)),IF($X$1=3,(VLOOKUP(B103,'X3'!$B:$AZ,46,FALSE)),IF($X$1=4,(VLOOKUP(B103,'X4'!$B:$AZ,46,FALSE)),IF($X$1=5,(VLOOKUP(B103,'X5'!$B:$AZ,46,FALSE)),IF($X$1=6,(VLOOKUP(B103,'X6'!$B:$AZ,46,FALSE)),IF($X$1=7,(VLOOKUP(B103,'X7'!$B:$AZ,46,FALSE)),IF($X$1=8,(VLOOKUP(B103,'X8'!$B:$AZ,46,FALSE)),IF($X$1=9,(VLOOKUP(B103,'X9'!$B:$AZ,46,FALSE)),IF($X$1=10,(VLOOKUP(B103,'X10'!$B:$AZ,46,FALSE)),IF($X$1=11,(VLOOKUP(B103,'X11'!$B:$AZ,46,FALSE)),IF($X$1=12,(VLOOKUP(B103,'X12'!$B:$AZ,46,FALSE)),IF($X$1=13,(VLOOKUP(B103,'X13'!$B:$AZ,46,FALSE)),"B")))))))))))))))</f>
        <v xml:space="preserve"> </v>
      </c>
      <c r="R103" s="185" t="str">
        <f ca="1">IF(ISERROR(IF($X$1=1,(VLOOKUP(B103,'X1'!$B:$AZ,15,FALSE)),IF($X$1=2,(VLOOKUP(B103,'X2'!$B:$AZ,15,FALSE)),IF($X$1=3,(VLOOKUP(B103,'X3'!$B:$AZ,15,FALSE)),IF($X$1=4,(VLOOKUP(B103,'X4'!$B:$AZ,15,FALSE)),IF($X$1=5,(VLOOKUP(B103,'X5'!$B:$AZ,15,FALSE)),IF($X$1=6,(VLOOKUP(B103,'X6'!$B:$AZ,15,FALSE)),IF($X$1=7,(VLOOKUP(B103,'X7'!$B:$AZ,15,FALSE)),IF($X$1=8,(VLOOKUP(B103,'X8'!$B:$AZ,15,FALSE)),IF($X$1=9,(VLOOKUP(B103,'X9'!$B:$AZ,15,FALSE)),IF($X$1=10,(VLOOKUP(B103,'X10'!$B:$AZ,15,FALSE)),IF($X$1=11,(VLOOKUP(B103,'X11'!$B:$AZ,15,FALSE)),IF($X$1=12,(VLOOKUP(B103,'X12'!$B:$AZ,15,FALSE)),IF($X$1=13,(VLOOKUP(B103,'X13'!$B:$AZ,15,FALSE)),"B"))))))))))))))=TRUE," ",(IF($X$1=1,(VLOOKUP(B103,'X1'!$B:$AZ,15,FALSE)),IF($X$1=2,(VLOOKUP(B103,'X2'!$B:$AZ,15,FALSE)),IF($X$1=3,(VLOOKUP(B103,'X3'!$B:$AZ,15,FALSE)),IF($X$1=4,(VLOOKUP(B103,'X4'!$B:$AZ,15,FALSE)),IF($X$1=5,(VLOOKUP(B103,'X5'!$B:$AZ,15,FALSE)),IF($X$1=6,(VLOOKUP(B103,'X6'!$B:$AZ,15,FALSE)),IF($X$1=7,(VLOOKUP(B103,'X7'!$B:$AZ,15,FALSE)),IF($X$1=8,(VLOOKUP(B103,'X8'!$B:$AZ,15,FALSE)),IF($X$1=9,(VLOOKUP(B103,'X9'!$B:$AZ,15,FALSE)),IF($X$1=10,(VLOOKUP(B103,'X10'!$B:$AZ,15,FALSE)),IF($X$1=11,(VLOOKUP(B103,'X11'!$B:$AZ,15,FALSE)),IF($X$1=12,(VLOOKUP(B103,'X12'!$B:$AZ,15,FALSE)),IF($X$1=13,(VLOOKUP(B103,'X13'!$B:$AZ,15,FALSE)),"B")))))))))))))))</f>
        <v xml:space="preserve"> </v>
      </c>
      <c r="S103" s="185" t="str">
        <f ca="1">IF(ISERROR(IF((IF($X$1=1,(VLOOKUP(B103,'X1'!$B:$AZ,14,FALSE)),(IF($X$1=2,(VLOOKUP(B103,'X2'!$B:$AZ,14,FALSE)),(IF($X$1=3,(VLOOKUP(B103,'X3'!$B:$AZ,14,FALSE)),(IF($X$1=4,(VLOOKUP(B103,'X4'!$B:$AZ,14,FALSE)),(IF($X$1=5,(VLOOKUP(B103,'X5'!$B:$AZ,14,FALSE)),(IF($X$1=6,(VLOOKUP(B103,'X6'!$B:$AZ,14,FALSE)),(IF($X$1=7,(VLOOKUP(B103,'X7'!$B:$AZ,14,FALSE)),(IF($X$1=8,(VLOOKUP(B103,'X8'!$B:$AZ,14,FALSE)),(IF($X$1=9,(VLOOKUP(B103,'X9'!$B:$AZ,14,FALSE)),(IF($X$1=10,(VLOOKUP(B103,'X10'!$B:$AZ,14,FALSE)),(IF($X$1=11,(VLOOKUP(B103,'X11'!$B:$AZ,14,FALSE)),(IF($X$1=12,(VLOOKUP(B103,'X12'!$B:$AZ,14,FALSE)),(VLOOKUP(B103,'X13'!$B:$AZ,14,FALSE))))))))))))))))))))))))))=$V$1," ",(IF($X$1=1,(VLOOKUP(B103,'X1'!$B:$AZ,14,FALSE)),(IF($X$1=2,(VLOOKUP(B103,'X2'!$B:$AZ,14,FALSE)),(IF($X$1=3,(VLOOKUP(B103,'X3'!$B:$AZ,14,FALSE)),(IF($X$1=4,(VLOOKUP(B103,'X4'!$B:$AZ,14,FALSE)),(IF($X$1=5,(VLOOKUP(B103,'X5'!$B:$AZ,14,FALSE)),(IF($X$1=6,(VLOOKUP(B103,'X6'!$B:$AZ,14,FALSE)),(IF($X$1=7,(VLOOKUP(B103,'X7'!$B:$AZ,14,FALSE)),(IF($X$1=8,(VLOOKUP(B103,'X8'!$B:$AZ,14,FALSE)),(IF($X$1=9,(VLOOKUP(B103,'X9'!$B:$AZ,14,FALSE)),(IF($X$1=10,(VLOOKUP(B103,'X10'!$B:$AZ,14,FALSE)),(IF($X$1=11,(VLOOKUP(B103,'X11'!$B:$AZ,14,FALSE)),(IF($X$1=12,(VLOOKUP(B103,'X12'!$B:$AZ,14,FALSE)),(VLOOKUP(B103,'X13'!$B:$AZ,14,FALSE))))))))))))))))))))))))))))=TRUE," ",(IF((IF($X$1=1,(VLOOKUP(B103,'X1'!$B:$AZ,14,FALSE)),(IF($X$1=2,(VLOOKUP(B103,'X2'!$B:$AZ,14,FALSE)),(IF($X$1=3,(VLOOKUP(B103,'X3'!$B:$AZ,14,FALSE)),(IF($X$1=4,(VLOOKUP(B103,'X4'!$B:$AZ,14,FALSE)),(IF($X$1=5,(VLOOKUP(B103,'X5'!$B:$AZ,14,FALSE)),(IF($X$1=6,(VLOOKUP(B103,'X6'!$B:$AZ,14,FALSE)),(IF($X$1=7,(VLOOKUP(B103,'X7'!$B:$AZ,14,FALSE)),(IF($X$1=8,(VLOOKUP(B103,'X8'!$B:$AZ,14,FALSE)),(IF($X$1=9,(VLOOKUP(B103,'X9'!$B:$AZ,14,FALSE)),(IF($X$1=10,(VLOOKUP(B103,'X10'!$B:$AZ,14,FALSE)),(IF($X$1=11,(VLOOKUP(B103,'X11'!$B:$AZ,14,FALSE)),(IF($X$1=12,(VLOOKUP(B103,'X12'!$B:$AZ,14,FALSE)),(VLOOKUP(B103,'X13'!$B:$AZ,14,FALSE))))))))))))))))))))))))))=$V$1," ",(IF($X$1=1,(VLOOKUP(B103,'X1'!$B:$AZ,14,FALSE)),(IF($X$1=2,(VLOOKUP(B103,'X2'!$B:$AZ,14,FALSE)),(IF($X$1=3,(VLOOKUP(B103,'X3'!$B:$AZ,14,FALSE)),(IF($X$1=4,(VLOOKUP(B103,'X4'!$B:$AZ,14,FALSE)),(IF($X$1=5,(VLOOKUP(B103,'X5'!$B:$AZ,14,FALSE)),(IF($X$1=6,(VLOOKUP(B103,'X6'!$B:$AZ,14,FALSE)),(IF($X$1=7,(VLOOKUP(B103,'X7'!$B:$AZ,14,FALSE)),(IF($X$1=8,(VLOOKUP(B103,'X8'!$B:$AZ,14,FALSE)),(IF($X$1=9,(VLOOKUP(B103,'X9'!$B:$AZ,14,FALSE)),(IF($X$1=10,(VLOOKUP(B103,'X10'!$B:$AZ,14,FALSE)),(IF($X$1=11,(VLOOKUP(B103,'X11'!$B:$AZ,14,FALSE)),(IF($X$1=12,(VLOOKUP(B103,'X12'!$B:$AZ,14,FALSE)),(VLOOKUP(B103,'X13'!$B:$AZ,14,FALSE)))))))))))))))))))))))))))))</f>
        <v xml:space="preserve"> </v>
      </c>
      <c r="V103" s="43"/>
      <c r="W103" s="43">
        <f t="shared" si="63"/>
        <v>15</v>
      </c>
      <c r="X103" s="43"/>
      <c r="Y103" s="119">
        <f t="shared" ca="1" si="60"/>
        <v>0</v>
      </c>
      <c r="Z103" s="127" t="s">
        <v>149</v>
      </c>
      <c r="AB103" s="42">
        <f t="shared" si="61"/>
        <v>1</v>
      </c>
      <c r="AC103" s="42">
        <f t="shared" si="64"/>
        <v>14</v>
      </c>
      <c r="AD103" s="111" t="str">
        <f>IF((VALUE((RIGHT($AD$89,1))))=0,(Alf!F18),IF((VALUE((RIGHT($AD$89,1))))=1,(Alf!F58),IF(((VALUE((RIGHT($AD$89,1)))))=2,(Alf!F97),IF(((VALUE((RIGHT($AD$89,1)))))=3,(Alf!F135),IF(((VALUE((RIGHT($AD$89,1)))))=4,(Alf!F173),IF(((VALUE((RIGHT($AD$89,1)))))=5,(Alf!F212),"B"))))))</f>
        <v>SBERP RM Equity</v>
      </c>
      <c r="AE103" s="112">
        <f t="shared" ca="1" si="62"/>
        <v>0.17888462330240484</v>
      </c>
      <c r="AF103" s="113" t="str">
        <f>IF(ISERROR(((VLOOKUP(AD103,'X1'!$B:$AO,6,FALSE))/(VLOOKUP(AD103,'X1'!$B:$AO,7,FALSE))-1))=TRUE," ",(((VLOOKUP(AD103,'X1'!$B:$AO,6,FALSE))/(VLOOKUP(AD103,'X1'!$B:$AO,7,FALSE))-1)))</f>
        <v xml:space="preserve"> </v>
      </c>
      <c r="AG103" s="113" t="str">
        <f>IF(ISERROR((((VLOOKUP(AD103,'X1'!$B:$G,2,FALSE))-(VLOOKUP(AD103,'X1'!$B:$G,3,FALSE)))*100)/(VLOOKUP(AD103,'X1'!$B:$G,5,FALSE)))=TRUE," ",((((VLOOKUP(AD103,'X1'!$B:$G,2,FALSE))-(VLOOKUP(AD103,'X1'!$B:$G,3,FALSE)))*100)/(VLOOKUP(AD103,'X1'!$B:$G,5,FALSE))))</f>
        <v xml:space="preserve"> </v>
      </c>
      <c r="AH103" s="113" t="str">
        <f>IF(ISERROR(((VLOOKUP(AD103,'X1'!$B:$AZ,42,FALSE))))=TRUE," ",(((VLOOKUP(AD103,'X1'!$B:$AZ,42,FALSE)))))</f>
        <v xml:space="preserve"> </v>
      </c>
      <c r="AI103" s="113" t="str">
        <f>IF(ISERROR(((VLOOKUP(AD103,'X1'!$B:$AZ,43,FALSE))))=TRUE," ",(((VLOOKUP(AD103,'X1'!$B:$AZ,43,FALSE)))))</f>
        <v xml:space="preserve"> </v>
      </c>
      <c r="AJ103" s="113" t="str">
        <f>IF(ISERROR(((VLOOKUP(AD103,'X1'!$B:$AZ,15,FALSE))))=TRUE," ",(((VLOOKUP(AD103,'X1'!$B:$AZ,15,FALSE)))))</f>
        <v xml:space="preserve"> </v>
      </c>
      <c r="AK103" s="113" t="str">
        <f>IF(ISERROR(((VLOOKUP(AD103,'X1'!$B:$AZ,14,FALSE))))=TRUE," ",(((VLOOKUP(AD103,'X1'!$B:$AZ,14,FALSE)))))</f>
        <v xml:space="preserve"> </v>
      </c>
      <c r="AL103" s="113" t="str">
        <f ca="1">IF(ISERROR(((VLOOKUP(AD103,'X2'!$B:$AO,6,FALSE))/(VLOOKUP(AD103,'X2'!$B:$AO,7,FALSE))-1))=TRUE," ",(((VLOOKUP(AD103,'X2'!$B:$AO,6,FALSE))/(VLOOKUP(AD103,'X2'!$B:$AO,7,FALSE))-1)))</f>
        <v xml:space="preserve"> </v>
      </c>
      <c r="AM103" s="113" t="str">
        <f ca="1">IF(ISERROR((((VLOOKUP(AD103,'X2'!$B:$G,2,FALSE))-(VLOOKUP(AD103,'X2'!$B:$G,3,FALSE)))*100)/(VLOOKUP(AD103,'X2'!$B:$G,5,FALSE)))=TRUE," ",((((VLOOKUP(AD103,'X2'!$B:$G,2,FALSE))-(VLOOKUP(AD103,'X2'!$B:$G,3,FALSE)))*100)/(VLOOKUP(AD103,'X2'!$B:$G,5,FALSE))))</f>
        <v xml:space="preserve"> </v>
      </c>
      <c r="AN103" s="113" t="str">
        <f ca="1">IF(ISERROR(((VLOOKUP(AD103,'X2'!$B:$AZ,42,FALSE))))=TRUE," ",(((VLOOKUP(AD103,'X2'!$B:$AZ,42,FALSE)))))</f>
        <v xml:space="preserve"> </v>
      </c>
      <c r="AO103" s="113" t="str">
        <f ca="1">IF(ISERROR(((VLOOKUP(AD103,'X2'!$B:$AZ,43,FALSE))))=TRUE," ",(((VLOOKUP(AD103,'X2'!$B:$AZ,43,FALSE)))))</f>
        <v xml:space="preserve"> </v>
      </c>
      <c r="AP103" s="113" t="str">
        <f ca="1">IF(ISERROR(((VLOOKUP(AD103,'X2'!$B:$AZ,15,FALSE))))=TRUE," ",(((VLOOKUP(AD103,'X2'!$B:$AZ,15,FALSE)))))</f>
        <v xml:space="preserve"> </v>
      </c>
      <c r="AQ103" s="113" t="str">
        <f ca="1">IF(ISERROR(((VLOOKUP(AD103,'X2'!$B:$AZ,14,FALSE))))=TRUE," ",(((VLOOKUP(AD103,'X2'!$B:$AZ,14,FALSE)))))</f>
        <v xml:space="preserve"> </v>
      </c>
      <c r="AR103" s="113" t="str">
        <f ca="1">IF(ISERROR(((VLOOKUP(AD103,'X3'!$B:$AO,6,FALSE))/(VLOOKUP(AD103,'X3'!$B:$AO,7,FALSE))-1))=TRUE," ",(((VLOOKUP(AD103,'X3'!$B:$AO,6,FALSE))/(VLOOKUP(AD103,'X3'!$B:$AO,7,FALSE))-1)))</f>
        <v xml:space="preserve"> </v>
      </c>
      <c r="AS103" s="113" t="str">
        <f ca="1">IF(ISERROR((((VLOOKUP(AD103,'X3'!$B:$G,2,FALSE))-(VLOOKUP(AD103,'X3'!$B:$G,3,FALSE)))*100)/(VLOOKUP(AD103,'X3'!$B:$G,5,FALSE)))=TRUE," ",((((VLOOKUP(AD103,'X3'!$B:$G,2,FALSE))-(VLOOKUP(AD103,'X3'!$B:$G,3,FALSE)))*100)/(VLOOKUP(AD103,'X3'!$B:$G,5,FALSE))))</f>
        <v xml:space="preserve"> </v>
      </c>
      <c r="AT103" s="113" t="str">
        <f ca="1">IF(ISERROR(((VLOOKUP(AD103,'X3'!$B:$AZ,42,FALSE))))=TRUE," ",(((VLOOKUP(AD103,'X3'!$B:$AZ,42,FALSE)))))</f>
        <v xml:space="preserve"> </v>
      </c>
      <c r="AU103" s="113" t="str">
        <f ca="1">IF(ISERROR(((VLOOKUP(AD103,'X3'!$B:$AZ,43,FALSE))))=TRUE," ",(((VLOOKUP(AD103,'X3'!$B:$AZ,43,FALSE)))))</f>
        <v xml:space="preserve"> </v>
      </c>
      <c r="AV103" s="113" t="str">
        <f ca="1">IF(ISERROR(((VLOOKUP(AD103,'X3'!$B:$AZ,15,FALSE))))=TRUE," ",(((VLOOKUP(AD103,'X3'!$B:$AZ,15,FALSE)))))</f>
        <v xml:space="preserve"> </v>
      </c>
      <c r="AW103" s="113" t="str">
        <f ca="1">IF(ISERROR(((VLOOKUP(AD103,'X3'!$B:$AZ,14,FALSE))))=TRUE," ",(((VLOOKUP(AD103,'X3'!$B:$AZ,14,FALSE)))))</f>
        <v xml:space="preserve"> </v>
      </c>
      <c r="AX103" s="113" t="str">
        <f ca="1">IF(ISERROR(((VLOOKUP(AD103,'X4'!$B:$AO,6,FALSE))/(VLOOKUP(AD103,'X4'!$B:$AO,7,FALSE))-1))=TRUE," ",(((VLOOKUP(AD103,'X4'!$B:$AO,6,FALSE))/(VLOOKUP(AD103,'X4'!$B:$AO,7,FALSE))-1)))</f>
        <v xml:space="preserve"> </v>
      </c>
      <c r="AY103" s="113" t="str">
        <f ca="1">IF(ISERROR((((VLOOKUP(AD103,'X4'!$B:$G,2,FALSE))-(VLOOKUP(AD103,'X4'!$B:$G,3,FALSE)))*100)/(VLOOKUP(AD103,'X4'!$B:$G,5,FALSE)))=TRUE," ",((((VLOOKUP(AD103,'X4'!$B:$G,2,FALSE))-(VLOOKUP(AD103,'X4'!$B:$G,3,FALSE)))*100)/(VLOOKUP(AD103,'X4'!$B:$G,5,FALSE))))</f>
        <v xml:space="preserve"> </v>
      </c>
      <c r="AZ103" s="113" t="str">
        <f ca="1">IF(ISERROR(((VLOOKUP(AD103,'X4'!$B:$AZ,42,FALSE))))=TRUE," ",(((VLOOKUP(AD103,'X4'!$B:$AZ,42,FALSE)))))</f>
        <v xml:space="preserve"> </v>
      </c>
      <c r="BA103" s="113" t="str">
        <f ca="1">IF(ISERROR(((VLOOKUP(AD103,'X4'!$B:$AZ,43,FALSE))))=TRUE," ",(((VLOOKUP(AD103,'X4'!$B:$AZ,43,FALSE)))))</f>
        <v xml:space="preserve"> </v>
      </c>
      <c r="BB103" s="113" t="str">
        <f ca="1">IF(ISERROR(((VLOOKUP(AD103,'X4'!$B:$AZ,15,FALSE))))=TRUE," ",(((VLOOKUP(AD103,'X4'!$B:$AZ,15,FALSE)))))</f>
        <v xml:space="preserve"> </v>
      </c>
      <c r="BC103" s="113" t="str">
        <f ca="1">IF(ISERROR(((VLOOKUP(AD103,'X4'!$B:$AZ,14,FALSE))))=TRUE," ",(((VLOOKUP(AD103,'X4'!$B:$AZ,14,FALSE)))))</f>
        <v xml:space="preserve"> </v>
      </c>
      <c r="BD103" s="113" t="str">
        <f ca="1">IF(ISERROR(((VLOOKUP(AD103,'X5'!$B:$AO,6,FALSE))/(VLOOKUP(AD103,'X5'!$B:$AO,7,FALSE))-1))=TRUE," ",(((VLOOKUP(AD103,'X5'!$B:$AO,6,FALSE))/(VLOOKUP(AD103,'X5'!$B:$AO,7,FALSE))-1)))</f>
        <v xml:space="preserve"> </v>
      </c>
      <c r="BE103" s="113" t="str">
        <f ca="1">IF(ISERROR((((VLOOKUP(AD103,'X5'!$B:$G,2,FALSE))-(VLOOKUP(AD103,'X5'!$B:$G,3,FALSE)))*100)/(VLOOKUP(AD103,'X5'!$B:$G,5,FALSE)))=TRUE," ",((((VLOOKUP(AD103,'X5'!$B:$G,2,FALSE))-(VLOOKUP(AD103,'X5'!$B:$G,3,FALSE)))*100)/(VLOOKUP(AD103,'X5'!$B:$G,5,FALSE))))</f>
        <v xml:space="preserve"> </v>
      </c>
      <c r="BF103" s="113" t="str">
        <f ca="1">IF(ISERROR(((VLOOKUP(AD103,'X5'!$B:$AZ,42,FALSE))))=TRUE," ",(((VLOOKUP(AD103,'X5'!$B:$AZ,42,FALSE)))))</f>
        <v xml:space="preserve"> </v>
      </c>
      <c r="BG103" s="113" t="str">
        <f ca="1">IF(ISERROR(((VLOOKUP(AD103,'X5'!$B:$AZ,43,FALSE))))=TRUE," ",(((VLOOKUP(AD103,'X5'!$B:$AZ,43,FALSE)))))</f>
        <v xml:space="preserve"> </v>
      </c>
      <c r="BH103" s="113" t="str">
        <f ca="1">IF(ISERROR(((VLOOKUP(AD103,'X5'!$B:$AZ,15,FALSE))))=TRUE," ",(((VLOOKUP(AD103,'X5'!$B:$AZ,15,FALSE)))))</f>
        <v xml:space="preserve"> </v>
      </c>
      <c r="BI103" s="113" t="str">
        <f ca="1">IF(ISERROR(((VLOOKUP(AD103,'X5'!$B:$AZ,14,FALSE))))=TRUE," ",(((VLOOKUP(AD103,'X5'!$B:$AZ,14,FALSE)))))</f>
        <v xml:space="preserve"> </v>
      </c>
      <c r="BJ103" s="113" t="str">
        <f ca="1">IF(ISERROR(((VLOOKUP(AD103,'X6'!$B:$AO,6,FALSE))/(VLOOKUP(AD103,'X6'!$B:$AO,7,FALSE))-1))=TRUE," ",(((VLOOKUP(AD103,'X6'!$B:$AO,6,FALSE))/(VLOOKUP(AD103,'X6'!$B:$AO,7,FALSE))-1)))</f>
        <v xml:space="preserve"> </v>
      </c>
      <c r="BK103" s="113" t="str">
        <f ca="1">IF(ISERROR((((VLOOKUP(AD103,'X6'!$B:$G,2,FALSE))-(VLOOKUP(AD103,'X6'!$B:$G,3,FALSE)))*100)/(VLOOKUP(AD103,'X6'!$B:$G,5,FALSE)))=TRUE," ",((((VLOOKUP(AD103,'X6'!$B:$G,2,FALSE))-(VLOOKUP(AD103,'X6'!$B:$G,3,FALSE)))*100)/(VLOOKUP(AD103,'X6'!$B:$G,5,FALSE))))</f>
        <v xml:space="preserve"> </v>
      </c>
      <c r="BL103" s="113" t="str">
        <f ca="1">IF(ISERROR(((VLOOKUP(AD103,'X6'!$B:$AZ,42,FALSE))))=TRUE," ",(((VLOOKUP(AD103,'X6'!$B:$AZ,42,FALSE)))))</f>
        <v xml:space="preserve"> </v>
      </c>
      <c r="BM103" s="113" t="str">
        <f ca="1">IF(ISERROR(((VLOOKUP(AD103,'X6'!$B:$AZ,43,FALSE))))=TRUE," ",(((VLOOKUP(AD103,'X6'!$B:$AZ,43,FALSE)))))</f>
        <v xml:space="preserve"> </v>
      </c>
      <c r="BN103" s="113" t="str">
        <f ca="1">IF(ISERROR(((VLOOKUP(AD103,'X6'!$B:$AZ,15,FALSE))))=TRUE," ",(((VLOOKUP(AD103,'X6'!$B:$AZ,15,FALSE)))))</f>
        <v xml:space="preserve"> </v>
      </c>
      <c r="BO103" s="113" t="str">
        <f ca="1">IF(ISERROR(((VLOOKUP(AD103,'X6'!$B:$AZ,14,FALSE))))=TRUE," ",(((VLOOKUP(AD103,'X6'!$B:$AZ,14,FALSE)))))</f>
        <v xml:space="preserve"> </v>
      </c>
      <c r="BP103" s="42">
        <f ca="1">IF(ISERROR(((VLOOKUP(AD103,'X7'!$B:$AO,6,FALSE))/(VLOOKUP(AD103,'X7'!$B:$AO,7,FALSE))-1))=TRUE," ",(((VLOOKUP(AD103,'X7'!$B:$AO,6,FALSE))/(VLOOKUP(AD103,'X7'!$B:$AO,7,FALSE))-1)))</f>
        <v>0.17888462330240484</v>
      </c>
      <c r="BQ103" s="42">
        <f ca="1">IF(ISERROR((((VLOOKUP(AD103,'X7'!$B:$G,2,FALSE))-(VLOOKUP(AD103,'X7'!$B:$G,3,FALSE)))*100)/(VLOOKUP(AD103,'X7'!$B:$G,5,FALSE)))=TRUE," ",((((VLOOKUP(AD103,'X7'!$B:$G,2,FALSE))-(VLOOKUP(AD103,'X7'!$B:$G,3,FALSE)))*100)/(VLOOKUP(AD103,'X7'!$B:$G,5,FALSE))))</f>
        <v>100</v>
      </c>
      <c r="BR103" s="102">
        <f ca="1">IF(ISERROR(((VLOOKUP(AD103,'X7'!$B:$AZ,42,FALSE))))=TRUE," ",(((VLOOKUP(AD103,'X7'!$B:$AZ,42,FALSE)))))</f>
        <v>63.704244525535891</v>
      </c>
      <c r="BS103" s="102" t="str">
        <f ca="1">IF(ISERROR(((VLOOKUP(AD103,'X7'!$B:$AZ,43,FALSE))))=TRUE," ",(((VLOOKUP(AD103,'X7'!$B:$AZ,43,FALSE)))))</f>
        <v xml:space="preserve"> </v>
      </c>
      <c r="BT103" s="102">
        <f ca="1">IF(ISERROR(((VLOOKUP(AD103,'X7'!$B:$AZ,15,FALSE))))=TRUE," ",(((VLOOKUP(AD103,'X7'!$B:$AZ,15,FALSE)))))</f>
        <v>8.7092248333917919</v>
      </c>
      <c r="BU103" s="102">
        <f ca="1">IF(ISERROR(((VLOOKUP(AD103,'X7'!$B:$AZ,14,FALSE))))=TRUE," ",(((VLOOKUP(AD103,'X7'!$B:$AZ,14,FALSE)))))</f>
        <v>37.234982332155489</v>
      </c>
      <c r="BV103" s="102" t="str">
        <f ca="1">IF(ISERROR(((VLOOKUP(AD103,'X8'!$B:$AO,6,FALSE))/(VLOOKUP(AD103,'X8'!$B:$AO,7,FALSE))-1))=TRUE," ",(((VLOOKUP(AD103,'X8'!$B:$AO,6,FALSE))/(VLOOKUP(AD103,'X8'!$B:$AO,7,FALSE))-1)))</f>
        <v xml:space="preserve"> </v>
      </c>
      <c r="BW103" s="102" t="str">
        <f ca="1">IF(ISERROR((((VLOOKUP(AD103,'X8'!$B:$G,2,FALSE))-(VLOOKUP(AD103,'X8'!$B:$G,3,FALSE)))*100)/(VLOOKUP(AD103,'X8'!$B:$G,5,FALSE)))=TRUE," ",((((VLOOKUP(AD103,'X8'!$B:$G,2,FALSE))-(VLOOKUP(AD103,'X8'!$B:$G,3,FALSE)))*100)/(VLOOKUP(AD103,'X8'!$B:$G,5,FALSE))))</f>
        <v xml:space="preserve"> </v>
      </c>
      <c r="BX103" s="102" t="str">
        <f ca="1">IF(ISERROR(((VLOOKUP(AD103,'X8'!$B:$AZ,42,FALSE))))=TRUE," ",(((VLOOKUP(AD103,'X8'!$B:$AZ,42,FALSE)))))</f>
        <v xml:space="preserve"> </v>
      </c>
      <c r="BY103" s="42" t="str">
        <f ca="1">IF(ISERROR(((VLOOKUP(AD103,'X8'!$B:$AZ,43,FALSE))))=TRUE," ",(((VLOOKUP(AD103,'X8'!$B:$AZ,43,FALSE)))))</f>
        <v xml:space="preserve"> </v>
      </c>
      <c r="BZ103" s="42" t="str">
        <f ca="1">IF(ISERROR(((VLOOKUP(AD103,'X8'!$B:$AZ,15,FALSE))))=TRUE," ",(((VLOOKUP(AD103,'X8'!$B:$AZ,15,FALSE)))))</f>
        <v xml:space="preserve"> </v>
      </c>
      <c r="CA103" s="42" t="str">
        <f ca="1">IF(ISERROR(((VLOOKUP(AD103,'X8'!$B:$AZ,14,FALSE))))=TRUE," ",(((VLOOKUP(AD103,'X8'!$B:$AZ,14,FALSE)))))</f>
        <v xml:space="preserve"> </v>
      </c>
      <c r="CB103" s="42" t="str">
        <f ca="1">IF(ISERROR(((VLOOKUP(AD103,'X9'!$B:$AO,6,FALSE))/(VLOOKUP(AD103,'X9'!$B:$AO,7,FALSE))-1))=TRUE," ",(((VLOOKUP(AD103,'X9'!$B:$AO,6,FALSE))/(VLOOKUP(AD103,'X9'!$B:$AO,7,FALSE))-1)))</f>
        <v xml:space="preserve"> </v>
      </c>
      <c r="CC103" s="42" t="str">
        <f ca="1">IF(ISERROR((((VLOOKUP(AD103,'X9'!$B:$G,2,FALSE))-(VLOOKUP(AD103,'X9'!$B:$G,3,FALSE)))*100)/(VLOOKUP(AD103,'X9'!$B:$G,5,FALSE)))=TRUE," ",((((VLOOKUP(AD103,'X9'!$B:$G,2,FALSE))-(VLOOKUP(AD103,'X9'!$B:$G,3,FALSE)))*100)/(VLOOKUP(AD103,'X9'!$B:$G,5,FALSE))))</f>
        <v xml:space="preserve"> </v>
      </c>
      <c r="CD103" s="42" t="str">
        <f ca="1">IF(ISERROR(((VLOOKUP(AD103,'X9'!$B:$AZ,42,FALSE))))=TRUE," ",(((VLOOKUP(AD103,'X9'!$B:$AZ,42,FALSE)))))</f>
        <v xml:space="preserve"> </v>
      </c>
      <c r="CE103" s="42" t="str">
        <f ca="1">IF(ISERROR(((VLOOKUP(AD103,'X9'!$B:$AZ,43,FALSE))))=TRUE," ",(((VLOOKUP(AD103,'X9'!$B:$AZ,43,FALSE)))))</f>
        <v xml:space="preserve"> </v>
      </c>
      <c r="CF103" s="42" t="str">
        <f ca="1">IF(ISERROR(((VLOOKUP(AD103,'X9'!$B:$AZ,15,FALSE))))=TRUE," ",(((VLOOKUP(AD103,'X9'!$B:$AZ,15,FALSE)))))</f>
        <v xml:space="preserve"> </v>
      </c>
      <c r="CG103" s="42" t="str">
        <f ca="1">IF(ISERROR(((VLOOKUP(AD103,'X9'!$B:$AZ,14,FALSE))))=TRUE," ",(((VLOOKUP(AD103,'X9'!$B:$AZ,14,FALSE)))))</f>
        <v xml:space="preserve"> </v>
      </c>
      <c r="CH103" s="42" t="str">
        <f ca="1">IF(ISERROR(((VLOOKUP(AD103,'X10'!$B:$AO,6,FALSE))/(VLOOKUP(AD103,'X10'!$B:$AO,7,FALSE))-1))=TRUE," ",(((VLOOKUP(AD103,'X10'!$B:$AO,6,FALSE))/(VLOOKUP(AD103,'X10'!$B:$AO,7,FALSE))-1)))</f>
        <v xml:space="preserve"> </v>
      </c>
      <c r="CI103" s="42" t="str">
        <f ca="1">IF(ISERROR((((VLOOKUP(AD103,'X10'!$B:$G,2,FALSE))-(VLOOKUP(AD103,'X10'!$B:$G,3,FALSE)))*100)/(VLOOKUP(AD103,'X10'!$B:$G,5,FALSE)))=TRUE," ",((((VLOOKUP(AD103,'X10'!$B:$G,2,FALSE))-(VLOOKUP(AD103,'X10'!$B:$G,3,FALSE)))*100)/(VLOOKUP(AD103,'X10'!$B:$G,5,FALSE))))</f>
        <v xml:space="preserve"> </v>
      </c>
      <c r="CJ103" s="42" t="str">
        <f ca="1">IF(ISERROR(((VLOOKUP(AD103,'X10'!$B:$AZ,42,FALSE))))=TRUE," ",(((VLOOKUP(AD103,'X10'!$B:$AZ,42,FALSE)))))</f>
        <v xml:space="preserve"> </v>
      </c>
      <c r="CK103" s="42" t="str">
        <f ca="1">IF(ISERROR(((VLOOKUP(AD103,'X10'!$B:$AZ,43,FALSE))))=TRUE," ",(((VLOOKUP(AD103,'X10'!$B:$AZ,43,FALSE)))))</f>
        <v xml:space="preserve"> </v>
      </c>
      <c r="CL103" s="42" t="str">
        <f ca="1">IF(ISERROR(((VLOOKUP(AD103,'X10'!$B:$AZ,15,FALSE))))=TRUE," ",(((VLOOKUP(AD103,'X10'!$B:$AZ,15,FALSE)))))</f>
        <v xml:space="preserve"> </v>
      </c>
      <c r="CM103" s="42" t="str">
        <f ca="1">IF(ISERROR(((VLOOKUP(AD103,'X10'!$B:$AZ,14,FALSE))))=TRUE," ",(((VLOOKUP(AD103,'X10'!$B:$AZ,14,FALSE)))))</f>
        <v xml:space="preserve"> </v>
      </c>
      <c r="CN103" s="42" t="str">
        <f ca="1">IF(ISERROR(((VLOOKUP(AD103,'X11'!$B:$AO,6,FALSE))/(VLOOKUP(AD103,'X11'!$B:$AO,7,FALSE))-1))=TRUE," ",(((VLOOKUP(AD103,'X11'!$B:$AO,6,FALSE))/(VLOOKUP(AD103,'X11'!$B:$AO,7,FALSE))-1)))</f>
        <v xml:space="preserve"> </v>
      </c>
      <c r="CO103" s="42" t="str">
        <f ca="1">IF(ISERROR((((VLOOKUP(AD103,'X11'!$B:$G,2,FALSE))-(VLOOKUP(AD103,'X11'!$B:$G,3,FALSE)))*100)/(VLOOKUP(AD103,'X11'!$B:$G,5,FALSE)))=TRUE," ",((((VLOOKUP(AD103,'X11'!$B:$G,2,FALSE))-(VLOOKUP(AD103,'X11'!$B:$G,3,FALSE)))*100)/(VLOOKUP(AD103,'X11'!$B:$G,5,FALSE))))</f>
        <v xml:space="preserve"> </v>
      </c>
      <c r="CP103" s="42" t="str">
        <f ca="1">IF(ISERROR(((VLOOKUP(AD103,'X11'!$B:$AZ,42,FALSE))))=TRUE," ",(((VLOOKUP(AD103,'X11'!$B:$AZ,42,FALSE)))))</f>
        <v xml:space="preserve"> </v>
      </c>
      <c r="CQ103" s="42" t="str">
        <f ca="1">IF(ISERROR(((VLOOKUP(AD103,'X11'!$B:$AZ,43,FALSE))))=TRUE," ",(((VLOOKUP(AD103,'X11'!$B:$AZ,43,FALSE)))))</f>
        <v xml:space="preserve"> </v>
      </c>
      <c r="CR103" s="42" t="str">
        <f ca="1">IF(ISERROR(((VLOOKUP(AD103,'X11'!$B:$AZ,15,FALSE))))=TRUE," ",(((VLOOKUP(AD103,'X11'!$B:$AZ,15,FALSE)))))</f>
        <v xml:space="preserve"> </v>
      </c>
      <c r="CS103" s="42" t="str">
        <f ca="1">IF(ISERROR(((VLOOKUP(AD103,'X11'!$B:$AZ,14,FALSE))))=TRUE," ",(((VLOOKUP(AD103,'X11'!$B:$AZ,14,FALSE)))))</f>
        <v xml:space="preserve"> </v>
      </c>
      <c r="CT103" s="42" t="str">
        <f ca="1">IF(ISERROR(((VLOOKUP(AD103,'X12'!$B:$AO,6,FALSE))/(VLOOKUP(AD103,'X12'!$B:$AO,7,FALSE))-1))=TRUE," ",(((VLOOKUP(AD103,'X12'!$B:$AO,6,FALSE))/(VLOOKUP(AD103,'X12'!$B:$AO,7,FALSE))-1)))</f>
        <v xml:space="preserve"> </v>
      </c>
      <c r="CU103" s="42" t="str">
        <f ca="1">IF(ISERROR((((VLOOKUP(AD103,'X12'!$B:$G,2,FALSE))-(VLOOKUP(AD103,'X12'!$B:$G,3,FALSE)))*100)/(VLOOKUP(AD103,'X12'!$B:$G,5,FALSE)))=TRUE," ",((((VLOOKUP(AD103,'X12'!$B:$G,2,FALSE))-(VLOOKUP(AD103,'X12'!$B:$G,3,FALSE)))*100)/(VLOOKUP(AD103,'X12'!$B:$G,5,FALSE))))</f>
        <v xml:space="preserve"> </v>
      </c>
      <c r="CV103" s="42" t="str">
        <f ca="1">IF(ISERROR(((VLOOKUP(AD103,'X12'!$B:$AZ,42,FALSE))))=TRUE," ",(((VLOOKUP(AD103,'X12'!$B:$AZ,42,FALSE)))))</f>
        <v xml:space="preserve"> </v>
      </c>
      <c r="CW103" s="42" t="str">
        <f ca="1">IF(ISERROR(((VLOOKUP(AD103,'X12'!$B:$AZ,43,FALSE))))=TRUE," ",(((VLOOKUP(AD103,'X12'!$B:$AZ,43,FALSE)))))</f>
        <v xml:space="preserve"> </v>
      </c>
      <c r="CX103" s="42" t="str">
        <f ca="1">IF(ISERROR(((VLOOKUP(AD103,'X12'!$B:$AZ,15,FALSE))))=TRUE," ",(((VLOOKUP(AD103,'X12'!$B:$AZ,15,FALSE)))))</f>
        <v xml:space="preserve"> </v>
      </c>
      <c r="CY103" s="42" t="str">
        <f ca="1">IF(ISERROR(((VLOOKUP(AD103,'X12'!$B:$AZ,14,FALSE))))=TRUE," ",(((VLOOKUP(AD103,'X12'!$B:$AZ,14,FALSE)))))</f>
        <v xml:space="preserve"> </v>
      </c>
      <c r="CZ103" s="42" t="str">
        <f ca="1">IF(ISERROR(((VLOOKUP(AD103,'X13'!$B:$AO,6,FALSE))/(VLOOKUP(AD103,'X13'!$B:$AO,7,FALSE))-1))=TRUE," ",(((VLOOKUP(AD103,'X13'!$B:$AO,6,FALSE))/(VLOOKUP(AD103,'X13'!$B:$AO,7,FALSE))-1)))</f>
        <v xml:space="preserve"> </v>
      </c>
      <c r="DA103" s="42" t="str">
        <f ca="1">IF(ISERROR((((VLOOKUP(AD103,'X13'!$B:$G,2,FALSE))-(VLOOKUP(AD103,'X13'!$B:$G,3,FALSE)))*100)/(VLOOKUP(AD103,'X13'!$B:$G,5,FALSE)))=TRUE," ",((((VLOOKUP(AD103,'X13'!$B:$G,2,FALSE))-(VLOOKUP(AD103,'X13'!$B:$G,3,FALSE)))*100)/(VLOOKUP(AD103,'X13'!$B:$G,5,FALSE))))</f>
        <v xml:space="preserve"> </v>
      </c>
      <c r="DB103" s="42" t="str">
        <f ca="1">IF(ISERROR(((VLOOKUP(AD103,'X13'!$B:$AZ,42,FALSE))))=TRUE," ",(((VLOOKUP(AD103,'X13'!$B:$AZ,42,FALSE)))))</f>
        <v xml:space="preserve"> </v>
      </c>
      <c r="DC103" s="42" t="str">
        <f ca="1">IF(ISERROR(((VLOOKUP(AD103,'X13'!$B:$AZ,43,FALSE))))=TRUE," ",(((VLOOKUP(AD103,'X13'!$B:$AZ,43,FALSE)))))</f>
        <v xml:space="preserve"> </v>
      </c>
      <c r="DD103" s="42" t="str">
        <f ca="1">IF(ISERROR(((VLOOKUP(AD103,'X13'!$B:$AZ,15,FALSE))))=TRUE," ",(((VLOOKUP(AD103,'X13'!$B:$AZ,15,FALSE)))))</f>
        <v xml:space="preserve"> </v>
      </c>
      <c r="DE103" s="42" t="str">
        <f ca="1">IF(ISERROR(((VLOOKUP(AD103,'X13'!$B:$AZ,14,FALSE))))=TRUE," ",(((VLOOKUP(AD103,'X13'!$B:$AZ,14,FALSE)))))</f>
        <v xml:space="preserve"> </v>
      </c>
    </row>
    <row r="104" spans="1:109" ht="14.1" customHeight="1" x14ac:dyDescent="0.2">
      <c r="A104" s="156" t="s">
        <v>1058</v>
      </c>
      <c r="B104" s="122" t="str">
        <f>IF(ISERROR(IF($U$16=1,(VLOOKUP(A104,$AC$89:$AH$125,2,FALSE)),IF((IF($X$1=1,'X1'!B63,(IF($X$1=2,'X2'!B63,(IF($X$1=3,'X3'!B63,(IF($X$1=4,'X4'!B63,(IF($X$1=5,'X5'!B63,(IF($X$1=6,'X6'!B63,(IF($X$1=7,'X7'!B63,(IF($X$1=8,'X8'!B63,(IF($X$1=9,'X9'!B63,(IF($X$1=10,'X10'!B63,(IF($X$1=11,'X11'!B63,(IF($X$1=12,'X12'!B63,'X13'!B63))))))))))))))))))))))))="","",(IF($X$1=1,'X1'!B63,(IF($X$1=2,'X2'!B63,(IF($X$1=3,'X3'!B63,(IF($X$1=4,'X4'!B63,(IF($X$1=5,'X5'!B63,(IF($X$1=6,'X6'!B63,(IF($X$1=7,'X7'!B63,(IF($X$1=8,'X8'!B63,(IF($X$1=9,'X9'!B63,(IF($X$1=10,'X10'!B63,(IF($X$1=11,'X11'!B63,(IF($X$1=12,'X12'!B63,'X13'!B63)))))))))))))))))))))))))))=TRUE," ",(IF($U$16=1,(VLOOKUP(A104,$AC$89:$AH$125,2,FALSE)),IF((IF($X$1=1,'X1'!B63,(IF($X$1=2,'X2'!B63,(IF($X$1=3,'X3'!B63,(IF($X$1=4,'X4'!B63,(IF($X$1=5,'X5'!B63,(IF($X$1=6,'X6'!B63,(IF($X$1=7,'X7'!B63,(IF($X$1=8,'X8'!B63,(IF($X$1=9,'X9'!B63,(IF($X$1=10,'X10'!B63,(IF($X$1=11,'X11'!B63,(IF($X$1=12,'X12'!B63,'X13'!B63))))))))))))))))))))))))="","",(IF($X$1=1,'X1'!B63,(IF($X$1=2,'X2'!B63,(IF($X$1=3,'X3'!B63,(IF($X$1=4,'X4'!B63,(IF($X$1=5,'X5'!B63,(IF($X$1=6,'X6'!B63,(IF($X$1=7,'X7'!B63,(IF($X$1=8,'X8'!B63,(IF($X$1=9,'X9'!B63,(IF($X$1=10,'X10'!B63,(IF($X$1=11,'X11'!B63,(IF($X$1=12,'X12'!B63,'X13'!B63))))))))))))))))))))))))))))</f>
        <v/>
      </c>
      <c r="C104" s="181" t="str">
        <f ca="1">IF(ISERROR(IF($X$1=1,(VLOOKUP(B104,'X1'!$B:$AZ,47,FALSE)),IF($X$1=2,(VLOOKUP(B104,'X2'!$B:$AZ,47,FALSE)),IF($X$1=3,(VLOOKUP(B104,'X3'!$B:$AZ,47,FALSE)),IF($X$1=4,(VLOOKUP(B104,'X4'!$B:$AZ,47,FALSE)),IF($X$1=5,(VLOOKUP(B104,'X5'!$B:$AZ,47,FALSE)),IF($X$1=6,(VLOOKUP(B104,'X6'!$B:$AZ,47,FALSE)),IF($X$1=7,(VLOOKUP(B104,'X7'!$B:$AZ,47,FALSE)),IF($X$1=8,(VLOOKUP(B104,'X8'!$B:$AZ,47,FALSE)),IF($X$1=9,(VLOOKUP(B104,'X9'!$B:$AZ,47,FALSE)),IF($X$1=10,(VLOOKUP(B104,'X10'!$B:$AZ,47,FALSE)),IF($X$1=11,(VLOOKUP(B104,'X11'!$B:$AZ,47,FALSE)),IF($X$1=12,(VLOOKUP(B104,'X12'!$B:$AZ,47,FALSE)),IF($X$1=13,(VLOOKUP(B104,'X13'!$B:$AZ,47,FALSE)),"B"))))))))))))))=TRUE," ",(IF($X$1=1,(VLOOKUP(B104,'X1'!$B:$AZ,47,FALSE)),IF($X$1=2,(VLOOKUP(B104,'X2'!$B:$AZ,47,FALSE)),IF($X$1=3,(VLOOKUP(B104,'X3'!$B:$AZ,47,FALSE)),IF($X$1=4,(VLOOKUP(B104,'X4'!$B:$AZ,47,FALSE)),IF($X$1=5,(VLOOKUP(B104,'X5'!$B:$AZ,47,FALSE)),IF($X$1=6,(VLOOKUP(B104,'X6'!$B:$AZ,47,FALSE)),IF($X$1=7,(VLOOKUP(B104,'X7'!$B:$AZ,47,FALSE)),IF($X$1=8,(VLOOKUP(B104,'X8'!$B:$AZ,47,FALSE)),IF($X$1=9,(VLOOKUP(B104,'X9'!$B:$AZ,47,FALSE)),IF($X$1=10,(VLOOKUP(B104,'X10'!$B:$AZ,47,FALSE)),IF($X$1=11,(VLOOKUP(B104,'X11'!$B:$AZ,47,FALSE)),IF($X$1=12,(VLOOKUP(B104,'X12'!$B:$AZ,47,FALSE)),IF($X$1=13,(VLOOKUP(B104,'X13'!$B:$AZ,47,FALSE)),"B")))))))))))))))</f>
        <v xml:space="preserve"> </v>
      </c>
      <c r="D104" s="181" t="str">
        <f ca="1">IF(ISERROR(IF($X$1=1,(VLOOKUP(B104,'X1'!$B:$AP,41,FALSE)),IF($X$1=2,(VLOOKUP(B104,'X2'!$B:$AP,41,FALSE)),IF($X$1=3,(VLOOKUP(B104,'X3'!$B:$AP,41,FALSE)),IF($X$1=4,(VLOOKUP(B104,'X4'!$B:$AP,41,FALSE)),IF($X$1=5,(VLOOKUP(B104,'X5'!$B:$AP,41,FALSE)),IF($X$1=6,(VLOOKUP(B104,'X6'!$B:$AP,41,FALSE)),IF($X$1=7,(VLOOKUP(B104,'X7'!$B:$AP,41,FALSE)),IF($X$1=8,(VLOOKUP(B104,'X8'!$B:$AP,41,FALSE)),IF($X$1=9,(VLOOKUP(B104,'X9'!$B:$AP,41,FALSE)),IF($X$1=10,(VLOOKUP(B104,'X10'!$B:$AP,41,FALSE)),IF($X$1=11,(VLOOKUP(B104,'X11'!$B:$AP,41,FALSE)),IF($X$1=12,(VLOOKUP(B104,'X12'!$B:$AP,41,FALSE)),IF($X$1=13,(VLOOKUP(B104,'X13'!$B:$AP,41,FALSE)),"B"))))))))))))))=TRUE," ",(IF($X$1=1,(VLOOKUP(B104,'X1'!$B:$AP,41,FALSE)),IF($X$1=2,(VLOOKUP(B104,'X2'!$B:$AP,41,FALSE)),IF($X$1=3,(VLOOKUP(B104,'X3'!$B:$AP,41,FALSE)),IF($X$1=4,(VLOOKUP(B104,'X4'!$B:$AP,41,FALSE)),IF($X$1=5,(VLOOKUP(B104,'X5'!$B:$AP,41,FALSE)),IF($X$1=6,(VLOOKUP(B104,'X6'!$B:$AP,41,FALSE)),IF($X$1=7,(VLOOKUP(B104,'X7'!$B:$AP,41,FALSE)),IF($X$1=8,(VLOOKUP(B104,'X8'!$B:$AP,41,FALSE)),IF($X$1=9,(VLOOKUP(B104,'X9'!$B:$AP,41,FALSE)),IF($X$1=10,(VLOOKUP(B104,'X10'!$B:$AP,41,FALSE)),IF($X$1=11,(VLOOKUP(B104,'X11'!$B:$AP,41,FALSE)),IF($X$1=12,(VLOOKUP(B104,'X12'!$B:$AP,41,FALSE)),IF($X$1=13,(VLOOKUP(B104,'X13'!$B:$AP,41,FALSE)),"B")))))))))))))))</f>
        <v xml:space="preserve"> </v>
      </c>
      <c r="E104" s="182" t="str">
        <f ca="1">IF(ISERROR(IF($X$1=1,(VLOOKUP(B104,'X1'!$B:$AP,7,FALSE)),IF($X$1=2,(VLOOKUP(B104,'X2'!$B:$AP,7,FALSE)),IF($X$1=3,(VLOOKUP(B104,'X3'!$B:$AP,7,FALSE)),IF($X$1=4,(VLOOKUP(B104,'X4'!$B:$AP,7,FALSE)),IF($X$1=5,(VLOOKUP(B104,'X5'!$B:$AP,7,FALSE)),IF($X$1=6,(VLOOKUP(B104,'X6'!$B:$AP,7,FALSE)),IF($X$1=7,(VLOOKUP(B104,'X7'!$B:$AP,7,FALSE)),IF($X$1=8,(VLOOKUP(B104,'X8'!$B:$AP,7,FALSE)),IF($X$1=9,(VLOOKUP(B104,'X9'!$B:$AP,7,FALSE)),IF($X$1=10,(VLOOKUP(B104,'X10'!$B:$AP,7,FALSE)),IF($X$1=11,(VLOOKUP(B104,'X11'!$B:$AP,7,FALSE)),IF($X$1=12,(VLOOKUP(B104,'X12'!$B:$AP,7,FALSE)),IF($X$1=13,(VLOOKUP(B104,'X13'!$B:$AP,7,FALSE)),"B"))))))))))))))=TRUE," ",(IF($X$1=1,(VLOOKUP(B104,'X1'!$B:$AP,7,FALSE)),IF($X$1=2,(VLOOKUP(B104,'X2'!$B:$AP,7,FALSE)),IF($X$1=3,(VLOOKUP(B104,'X3'!$B:$AP,7,FALSE)),IF($X$1=4,(VLOOKUP(B104,'X4'!$B:$AP,7,FALSE)),IF($X$1=5,(VLOOKUP(B104,'X5'!$B:$AP,7,FALSE)),IF($X$1=6,(VLOOKUP(B104,'X6'!$B:$AP,7,FALSE)),IF($X$1=7,(VLOOKUP(B104,'X7'!$B:$AP,7,FALSE)),IF($X$1=8,(VLOOKUP(B104,'X8'!$B:$AP,7,FALSE)),IF($X$1=9,(VLOOKUP(B104,'X9'!$B:$AP,7,FALSE)),IF($X$1=10,(VLOOKUP(B104,'X10'!$B:$AP,7,FALSE)),IF($X$1=11,(VLOOKUP(B104,'X11'!$B:$AP,7,FALSE)),IF($X$1=12,(VLOOKUP(B104,'X12'!$B:$AP,7,FALSE)),IF($X$1=13,(VLOOKUP(B104,'X13'!$B:$AP,7,FALSE)),"B")))))))))))))))</f>
        <v xml:space="preserve"> </v>
      </c>
      <c r="F104" s="182" t="str">
        <f ca="1">IF(ISERROR(IF((IF($X$1=1,(VLOOKUP(B104,'X1'!$B:$AO,6,FALSE)),(IF($X$1=2,(VLOOKUP(B104,'X2'!$B:$AO,6,FALSE)),(IF($X$1=3,(VLOOKUP(B104,'X3'!$B:$AO,6,FALSE)),(IF($X$1=4,(VLOOKUP(B104,'X4'!$B:$AO,6,FALSE)),(IF($X$1=5,(VLOOKUP(B104,'X5'!$B:$AO,6,FALSE)),(IF($X$1=6,(VLOOKUP(B104,'X6'!$B:$AO,6,FALSE)),(IF($X$1=7,(VLOOKUP(B104,'X7'!$B:$AO,6,FALSE)),(IF($X$1=8,(VLOOKUP(B104,'X8'!$B:$AO,6,FALSE)),(IF($X$1=9,(VLOOKUP(B104,'X9'!$B:$AO,6,FALSE)),(IF($X$1=10,(VLOOKUP(B104,'X10'!$B:$AO,6,FALSE)),(IF($X$1=11,(VLOOKUP(B104,'X11'!$B:$AO,6,FALSE)),(IF($X$1=12,(VLOOKUP(B104,'X12'!$B:$AO,6,FALSE)),(VLOOKUP(B104,'X13'!$B:$AO,6,FALSE))))))))))))))))))))))))))=$V$1," ",(IF($X$1=1,(VLOOKUP(B104,'X1'!$B:$AO,6,FALSE)),(IF($X$1=2,(VLOOKUP(B104,'X2'!$B:$AO,6,FALSE)),(IF($X$1=3,(VLOOKUP(B104,'X3'!$B:$AO,6,FALSE)),(IF($X$1=4,(VLOOKUP(B104,'X4'!$B:$AO,6,FALSE)),(IF($X$1=5,(VLOOKUP(B104,'X5'!$B:$AO,6,FALSE)),(IF($X$1=6,(VLOOKUP(B104,'X6'!$B:$AO,6,FALSE)),(IF($X$1=7,(VLOOKUP(B104,'X7'!$B:$AO,6,FALSE)),(IF($X$1=8,(VLOOKUP(B104,'X8'!$B:$AO,6,FALSE)),(IF($X$1=9,(VLOOKUP(B104,'X9'!$B:$AO,6,FALSE)),(IF($X$1=10,(VLOOKUP(B104,'X10'!$B:$AO,6,FALSE)),(IF($X$1=11,(VLOOKUP(B104,'X11'!$B:$AO,6,FALSE)),(IF($X$1=12,(VLOOKUP(B104,'X12'!$B:$AO,6,FALSE)),(VLOOKUP(B104,'X13'!$B:$AO,6,FALSE))))))))))))))))))))))))))))=TRUE," ",(IF((IF($X$1=1,(VLOOKUP(B104,'X1'!$B:$AO,6,FALSE)),(IF($X$1=2,(VLOOKUP(B104,'X2'!$B:$AO,6,FALSE)),(IF($X$1=3,(VLOOKUP(B104,'X3'!$B:$AO,6,FALSE)),(IF($X$1=4,(VLOOKUP(B104,'X4'!$B:$AO,6,FALSE)),(IF($X$1=5,(VLOOKUP(B104,'X5'!$B:$AO,6,FALSE)),(IF($X$1=6,(VLOOKUP(B104,'X6'!$B:$AO,6,FALSE)),(IF($X$1=7,(VLOOKUP(B104,'X7'!$B:$AO,6,FALSE)),(IF($X$1=8,(VLOOKUP(B104,'X8'!$B:$AO,6,FALSE)),(IF($X$1=9,(VLOOKUP(B104,'X9'!$B:$AO,6,FALSE)),(IF($X$1=10,(VLOOKUP(B104,'X10'!$B:$AO,6,FALSE)),(IF($X$1=11,(VLOOKUP(B104,'X11'!$B:$AO,6,FALSE)),(IF($X$1=12,(VLOOKUP(B104,'X12'!$B:$AO,6,FALSE)),(VLOOKUP(B104,'X13'!$B:$AO,6,FALSE))))))))))))))))))))))))))=$V$1," ",(IF($X$1=1,(VLOOKUP(B104,'X1'!$B:$AO,6,FALSE)),(IF($X$1=2,(VLOOKUP(B104,'X2'!$B:$AO,6,FALSE)),(IF($X$1=3,(VLOOKUP(B104,'X3'!$B:$AO,6,FALSE)),(IF($X$1=4,(VLOOKUP(B104,'X4'!$B:$AO,6,FALSE)),(IF($X$1=5,(VLOOKUP(B104,'X5'!$B:$AO,6,FALSE)),(IF($X$1=6,(VLOOKUP(B104,'X6'!$B:$AO,6,FALSE)),(IF($X$1=7,(VLOOKUP(B104,'X7'!$B:$AO,6,FALSE)),(IF($X$1=8,(VLOOKUP(B104,'X8'!$B:$AO,6,FALSE)),(IF($X$1=9,(VLOOKUP(B104,'X9'!$B:$AO,6,FALSE)),(IF($X$1=10,(VLOOKUP(B104,'X10'!$B:$AO,6,FALSE)),(IF($X$1=11,(VLOOKUP(B104,'X11'!$B:$AO,6,FALSE)),(IF($X$1=12,(VLOOKUP(B104,'X12'!$B:$AO,6,FALSE)),(VLOOKUP(B104,'X13'!$B:$AO,6,FALSE)))))))))))))))))))))))))))))</f>
        <v xml:space="preserve"> </v>
      </c>
      <c r="G104" s="182" t="str">
        <f ca="1">IF(ISERROR(IF($X$1=1,(VLOOKUP(B104,'X1'!$B:$AZ,44,FALSE)),IF($X$1=2,(VLOOKUP(B104,'X2'!$B:$AZ,44,FALSE)),IF($X$1=3,(VLOOKUP(B104,'X3'!$B:$AZ,44,FALSE)),IF($X$1=4,(VLOOKUP(B104,'X4'!$B:$AZ,44,FALSE)),IF($X$1=5,(VLOOKUP(B104,'X5'!$B:$AZ,44,FALSE)),IF($X$1=6,(VLOOKUP(B104,'X6'!$B:$AZ,44,FALSE)),IF($X$1=7,(VLOOKUP(B104,'X7'!$B:$AZ,44,FALSE)),IF($X$1=8,(VLOOKUP(B104,'X8'!$B:$AZ,44,FALSE)),IF($X$1=9,(VLOOKUP(B104,'X9'!$B:$AZ,44,FALSE)),IF($X$1=10,(VLOOKUP(B104,'X10'!$B:$AZ,44,FALSE)),IF($X$1=11,(VLOOKUP(B104,'X11'!$B:$AZ,44,FALSE)),IF($X$1=12,(VLOOKUP(B104,'X12'!$B:$AZ,44,FALSE)),IF($X$1=13,(VLOOKUP(B104,'X13'!$B:$AZ,44,FALSE)),"B"))))))))))))))=TRUE," ",(IF($X$1=1,(VLOOKUP(B104,'X1'!$B:$AZ,44,FALSE)),IF($X$1=2,(VLOOKUP(B104,'X2'!$B:$AZ,44,FALSE)),IF($X$1=3,(VLOOKUP(B104,'X3'!$B:$AZ,44,FALSE)),IF($X$1=4,(VLOOKUP(B104,'X4'!$B:$AZ,44,FALSE)),IF($X$1=5,(VLOOKUP(B104,'X5'!$B:$AZ,44,FALSE)),IF($X$1=6,(VLOOKUP(B104,'X6'!$B:$AZ,44,FALSE)),IF($X$1=7,(VLOOKUP(B104,'X7'!$B:$AZ,44,FALSE)),IF($X$1=8,(VLOOKUP(B104,'X8'!$B:$AZ,44,FALSE)),IF($X$1=9,(VLOOKUP(B104,'X9'!$B:$AZ,44,FALSE)),IF($X$1=10,(VLOOKUP(B104,'X10'!$B:$AZ,44,FALSE)),IF($X$1=11,(VLOOKUP(B104,'X11'!$B:$AZ,44,FALSE)),IF($X$1=12,(VLOOKUP(B104,'X12'!$B:$AZ,44,FALSE)),IF($X$1=13,(VLOOKUP(B104,'X13'!$B:$AZ,44,FALSE)),"B")))))))))))))))</f>
        <v xml:space="preserve"> </v>
      </c>
      <c r="H104" s="182" t="str">
        <f ca="1">IF(ISERROR(IF($X$1=1,(VLOOKUP(B104,'X1'!$B:$AZ,8,FALSE)),IF($X$1=2,(VLOOKUP(B104,'X2'!$B:$AZ,8,FALSE)),IF($X$1=3,(VLOOKUP(B104,'X3'!$B:$AZ,8,FALSE)),IF($X$1=4,(VLOOKUP(B104,'X4'!$B:$AZ,8,FALSE)),IF($X$1=5,(VLOOKUP(B104,'X5'!$B:$AZ,8,FALSE)),IF($X$1=6,(VLOOKUP(B104,'X6'!$B:$AZ,8,FALSE)),IF($X$1=7,(VLOOKUP(B104,'X7'!$B:$AZ,8,FALSE)),IF($X$1=8,(VLOOKUP(B104,'X8'!$B:$AZ,8,FALSE)),IF($X$1=9,(VLOOKUP(B104,'X9'!$B:$AZ,8,FALSE)),IF($X$1=10,(VLOOKUP(B104,'X10'!$B:$AZ,8,FALSE)),IF($X$1=11,(VLOOKUP(B104,'X11'!$B:$AZ,8,FALSE)),IF($X$1=12,(VLOOKUP(B104,'X12'!$B:$AZ,8,FALSE)),IF($X$1=13,(VLOOKUP(B104,'X13'!$B:$AZ,8,FALSE)),"B"))))))))))))))=TRUE," ",(IF($X$1=1,(VLOOKUP(B104,'X1'!$B:$AZ,8,FALSE)),IF($X$1=2,(VLOOKUP(B104,'X2'!$B:$AZ,8,FALSE)),IF($X$1=3,(VLOOKUP(B104,'X3'!$B:$AZ,8,FALSE)),IF($X$1=4,(VLOOKUP(B104,'X4'!$B:$AZ,8,FALSE)),IF($X$1=5,(VLOOKUP(B104,'X5'!$B:$AZ,8,FALSE)),IF($X$1=6,(VLOOKUP(B104,'X6'!$B:$AZ,8,FALSE)),IF($X$1=7,(VLOOKUP(B104,'X7'!$B:$AZ,8,FALSE)),IF($X$1=8,(VLOOKUP(B104,'X8'!$B:$AZ,8,FALSE)),IF($X$1=9,(VLOOKUP(B104,'X9'!$B:$AZ,8,FALSE)),IF($X$1=10,(VLOOKUP(B104,'X10'!$B:$AZ,8,FALSE)),IF($X$1=11,(VLOOKUP(B104,'X11'!$B:$AZ,8,FALSE)),IF($X$1=12,(VLOOKUP(B104,'X12'!$B:$AZ,8,FALSE)),IF($X$1=13,(VLOOKUP(B104,'X13'!$B:$AZ,8,FALSE)),"B")))))))))))))))</f>
        <v xml:space="preserve"> </v>
      </c>
      <c r="I104" s="183" t="str">
        <f ca="1">IF(ISERROR(IF($X$1=1,(VLOOKUP(B104,'X1'!$B:$AZ,2,FALSE)),IF($X$1=2,(VLOOKUP(B104,'X2'!$B:$AZ,2,FALSE)),IF($X$1=3,(VLOOKUP(B104,'X3'!$B:$AZ,2,FALSE)),IF($X$1=4,(VLOOKUP(B104,'X4'!$B:$AZ,2,FALSE)),IF($X$1=5,(VLOOKUP(B104,'X5'!$B:$AZ,2,FALSE)),IF($X$1=6,(VLOOKUP(B104,'X6'!$B:$AZ,2,FALSE)),IF($X$1=7,(VLOOKUP(B104,'X7'!$B:$AZ,2,FALSE)),IF($X$1=8,(VLOOKUP(B104,'X8'!$B:$AZ,2,FALSE)),IF($X$1=9,(VLOOKUP(B104,'X9'!$B:$AZ,2,FALSE)),IF($X$1=10,(VLOOKUP(B104,'X10'!$B:$AZ,2,FALSE)),IF($X$1=11,(VLOOKUP(B104,'X11'!$B:$AZ,2,FALSE)),IF($X$1=12,(VLOOKUP(B104,'X12'!$B:$AZ,2,FALSE)),IF($X$1=13,(VLOOKUP(B104,'X13'!$B:$AZ,2,FALSE)),"B"))))))))))))))=TRUE," ",(IF($X$1=1,(VLOOKUP(B104,'X1'!$B:$AZ,2,FALSE)),IF($X$1=2,(VLOOKUP(B104,'X2'!$B:$AZ,2,FALSE)),IF($X$1=3,(VLOOKUP(B104,'X3'!$B:$AZ,2,FALSE)),IF($X$1=4,(VLOOKUP(B104,'X4'!$B:$AZ,2,FALSE)),IF($X$1=5,(VLOOKUP(B104,'X5'!$B:$AZ,2,FALSE)),IF($X$1=6,(VLOOKUP(B104,'X6'!$B:$AZ,2,FALSE)),IF($X$1=7,(VLOOKUP(B104,'X7'!$B:$AZ,2,FALSE)),IF($X$1=8,(VLOOKUP(B104,'X8'!$B:$AZ,2,FALSE)),IF($X$1=9,(VLOOKUP(B104,'X9'!$B:$AZ,2,FALSE)),IF($X$1=10,(VLOOKUP(B104,'X10'!$B:$AZ,2,FALSE)),IF($X$1=11,(VLOOKUP(B104,'X11'!$B:$AZ,2,FALSE)),IF($X$1=12,(VLOOKUP(B104,'X12'!$B:$AZ,2,FALSE)),IF($X$1=13,(VLOOKUP(B104,'X13'!$B:$AZ,2,FALSE)),"B")))))))))))))))</f>
        <v xml:space="preserve"> </v>
      </c>
      <c r="J104" s="183" t="str">
        <f ca="1">IF(ISERROR(IF($X$1=1,(VLOOKUP(B104,'X1'!$B:$AZ,3,FALSE)),IF($X$1=2,(VLOOKUP(B104,'X2'!$B:$AZ,3,FALSE)),IF($X$1=3,(VLOOKUP(B104,'X3'!$B:$AZ,3,FALSE)),IF($X$1=4,(VLOOKUP(B104,'X4'!$B:$AZ,3,FALSE)),IF($X$1=5,(VLOOKUP(B104,'X5'!$B:$AZ,3,FALSE)),IF($X$1=6,(VLOOKUP(B104,'X6'!$B:$AZ,3,FALSE)),IF($X$1=7,(VLOOKUP(B104,'X7'!$B:$AZ,3,FALSE)),IF($X$1=8,(VLOOKUP(B104,'X8'!$B:$AZ,3,FALSE)),IF($X$1=9,(VLOOKUP(B104,'X9'!$B:$AZ,3,FALSE)),IF($X$1=10,(VLOOKUP(B104,'X10'!$B:$AZ,3,FALSE)),IF($X$1=11,(VLOOKUP(B104,'X11'!$B:$AZ,3,FALSE)),IF($X$1=12,(VLOOKUP(B104,'X12'!$B:$AZ,3,FALSE)),IF($X$1=13,(VLOOKUP(B104,'X13'!$B:$AZ,3,FALSE)),"B"))))))))))))))=TRUE," ",(IF($X$1=1,(VLOOKUP(B104,'X1'!$B:$AZ,3,FALSE)),IF($X$1=2,(VLOOKUP(B104,'X2'!$B:$AZ,3,FALSE)),IF($X$1=3,(VLOOKUP(B104,'X3'!$B:$AZ,3,FALSE)),IF($X$1=4,(VLOOKUP(B104,'X4'!$B:$AZ,3,FALSE)),IF($X$1=5,(VLOOKUP(B104,'X5'!$B:$AZ,3,FALSE)),IF($X$1=6,(VLOOKUP(B104,'X6'!$B:$AZ,3,FALSE)),IF($X$1=7,(VLOOKUP(B104,'X7'!$B:$AZ,3,FALSE)),IF($X$1=8,(VLOOKUP(B104,'X8'!$B:$AZ,3,FALSE)),IF($X$1=9,(VLOOKUP(B104,'X9'!$B:$AZ,3,FALSE)),IF($X$1=10,(VLOOKUP(B104,'X10'!$B:$AZ,3,FALSE)),IF($X$1=11,(VLOOKUP(B104,'X11'!$B:$AZ,3,FALSE)),IF($X$1=12,(VLOOKUP(B104,'X12'!$B:$AZ,3,FALSE)),IF($X$1=13,(VLOOKUP(B104,'X13'!$B:$AZ,3,FALSE)),"B")))))))))))))))</f>
        <v xml:space="preserve"> </v>
      </c>
      <c r="K104" s="183" t="str">
        <f ca="1">IF(ISERROR(IF($X$1=1,(VLOOKUP(B104,'X1'!$B:$AZ,5,FALSE)),IF($X$1=2,(VLOOKUP(B104,'X2'!$B:$AZ,5,FALSE)),IF($X$1=3,(VLOOKUP(B104,'X3'!$B:$AZ,5,FALSE)),IF($X$1=4,(VLOOKUP(B104,'X4'!$B:$AZ,5,FALSE)),IF($X$1=5,(VLOOKUP(B104,'X5'!$B:$AZ,5,FALSE)),IF($X$1=6,(VLOOKUP(B104,'X6'!$B:$AZ,5,FALSE)),IF($X$1=7,(VLOOKUP(B104,'X7'!$B:$AZ,5,FALSE)),IF($X$1=8,(VLOOKUP(B104,'X8'!$B:$AZ,5,FALSE)),IF($X$1=9,(VLOOKUP(B104,'X9'!$B:$AZ,5,FALSE)),IF($X$1=10,(VLOOKUP(B104,'X10'!$B:$AZ,5,FALSE)),IF($X$1=11,(VLOOKUP(B104,'X11'!$B:$AZ,5,FALSE)),IF($X$1=12,(VLOOKUP(B104,'X12'!$B:$AZ,5,FALSE)),IF($X$1=13,(VLOOKUP(B104,'X13'!$B:$AZ,5,FALSE)),"B"))))))))))))))=TRUE," ",(IF($X$1=1,(VLOOKUP(B104,'X1'!$B:$AZ,5,FALSE)),IF($X$1=2,(VLOOKUP(B104,'X2'!$B:$AZ,5,FALSE)),IF($X$1=3,(VLOOKUP(B104,'X3'!$B:$AZ,5,FALSE)),IF($X$1=4,(VLOOKUP(B104,'X4'!$B:$AZ,5,FALSE)),IF($X$1=5,(VLOOKUP(B104,'X5'!$B:$AZ,5,FALSE)),IF($X$1=6,(VLOOKUP(B104,'X6'!$B:$AZ,5,FALSE)),IF($X$1=7,(VLOOKUP(B104,'X7'!$B:$AZ,5,FALSE)),IF($X$1=8,(VLOOKUP(B104,'X8'!$B:$AZ,5,FALSE)),IF($X$1=9,(VLOOKUP(B104,'X9'!$B:$AZ,5,FALSE)),IF($X$1=10,(VLOOKUP(B104,'X10'!$B:$AZ,5,FALSE)),IF($X$1=11,(VLOOKUP(B104,'X11'!$B:$AZ,5,FALSE)),IF($X$1=12,(VLOOKUP(B104,'X12'!$B:$AZ,5,FALSE)),IF($X$1=13,(VLOOKUP(B104,'X13'!$B:$AZ,5,FALSE)),"B")))))))))))))))</f>
        <v xml:space="preserve"> </v>
      </c>
      <c r="L104" s="184" t="str">
        <f ca="1">IF(ISERROR(IF($X$1=1,(VLOOKUP(B104,'X1'!$B:$AZ,9,FALSE)),IF($X$1=2,(VLOOKUP(B104,'X2'!$B:$AZ,9,FALSE)),IF($X$1=3,(VLOOKUP(B104,'X3'!$B:$AZ,9,FALSE)),IF($X$1=4,(VLOOKUP(B104,'X4'!$B:$AZ,9,FALSE)),IF($X$1=5,(VLOOKUP(B104,'X5'!$B:$AZ,9,FALSE)),IF($X$1=6,(VLOOKUP(B104,'X6'!$B:$AZ,9,FALSE)),IF($X$1=7,(VLOOKUP(B104,'X7'!$B:$AZ,9,FALSE)),IF($X$1=8,(VLOOKUP(B104,'X8'!$B:$AZ,9,FALSE)),IF($X$1=9,(VLOOKUP(B104,'X9'!$B:$AZ,9,FALSE)),IF($X$1=10,(VLOOKUP(B104,'X10'!$B:$AZ,9,FALSE)),IF($X$1=11,(VLOOKUP(B104,'X11'!$B:$AZ,9,FALSE)),IF($X$1=12,(VLOOKUP(B104,'X12'!$B:$AZ,9,FALSE)),IF($X$1=13,(VLOOKUP(B104,'X13'!$B:$AZ,9,FALSE)),"B"))))))))))))))=TRUE," ",(IF($X$1=1,(VLOOKUP(B104,'X1'!$B:$AZ,9,FALSE)),IF($X$1=2,(VLOOKUP(B104,'X2'!$B:$AZ,9,FALSE)),IF($X$1=3,(VLOOKUP(B104,'X3'!$B:$AZ,9,FALSE)),IF($X$1=4,(VLOOKUP(B104,'X4'!$B:$AZ,9,FALSE)),IF($X$1=5,(VLOOKUP(B104,'X5'!$B:$AZ,9,FALSE)),IF($X$1=6,(VLOOKUP(B104,'X6'!$B:$AZ,9,FALSE)),IF($X$1=7,(VLOOKUP(B104,'X7'!$B:$AZ,9,FALSE)),IF($X$1=8,(VLOOKUP(B104,'X8'!$B:$AZ,9,FALSE)),IF($X$1=9,(VLOOKUP(B104,'X9'!$B:$AZ,9,FALSE)),IF($X$1=10,(VLOOKUP(B104,'X10'!$B:$AZ,9,FALSE)),IF($X$1=11,(VLOOKUP(B104,'X11'!$B:$AZ,9,FALSE)),IF($X$1=12,(VLOOKUP(B104,'X12'!$B:$AZ,9,FALSE)),IF($X$1=13,(VLOOKUP(B104,'X13'!$B:$AZ,9,FALSE)),"B")))))))))))))))</f>
        <v xml:space="preserve"> </v>
      </c>
      <c r="M104" s="184" t="str">
        <f ca="1">IF(ISERROR(IF($X$1=1,(VLOOKUP(B104,'X1'!$B:$AZ,10,FALSE)),IF($X$1=2,(VLOOKUP(B104,'X2'!$B:$AZ,10,FALSE)),IF($X$1=3,(VLOOKUP(B104,'X3'!$B:$AZ,10,FALSE)),IF($X$1=4,(VLOOKUP(B104,'X4'!$B:$AZ,10,FALSE)),IF($X$1=5,(VLOOKUP(B104,'X5'!$B:$AZ,10,FALSE)),IF($X$1=6,(VLOOKUP(B104,'X6'!$B:$AZ,10,FALSE)),IF($X$1=7,(VLOOKUP(B104,'X7'!$B:$AZ,10,FALSE)),IF($X$1=8,(VLOOKUP(B104,'X8'!$B:$AZ,10,FALSE)),IF($X$1=9,(VLOOKUP(B104,'X9'!$B:$AZ,10,FALSE)),IF($X$1=10,(VLOOKUP(B104,'X10'!$B:$AZ,10,FALSE)),IF($X$1=11,(VLOOKUP(B104,'X11'!$B:$AZ,10,FALSE)),IF($X$1=12,(VLOOKUP(B104,'X12'!$B:$AZ,10,FALSE)),IF($X$1=13,(VLOOKUP(B104,'X13'!$B:$AZ,10,FALSE)),"B"))))))))))))))=TRUE," ",(IF($X$1=1,(VLOOKUP(B104,'X1'!$B:$AZ,10,FALSE)),IF($X$1=2,(VLOOKUP(B104,'X2'!$B:$AZ,10,FALSE)),IF($X$1=3,(VLOOKUP(B104,'X3'!$B:$AZ,10,FALSE)),IF($X$1=4,(VLOOKUP(B104,'X4'!$B:$AZ,10,FALSE)),IF($X$1=5,(VLOOKUP(B104,'X5'!$B:$AZ,10,FALSE)),IF($X$1=6,(VLOOKUP(B104,'X6'!$B:$AZ,10,FALSE)),IF($X$1=7,(VLOOKUP(B104,'X7'!$B:$AZ,10,FALSE)),IF($X$1=8,(VLOOKUP(B104,'X8'!$B:$AZ,10,FALSE)),IF($X$1=9,(VLOOKUP(B104,'X9'!$B:$AZ,10,FALSE)),IF($X$1=10,(VLOOKUP(B104,'X10'!$B:$AZ,10,FALSE)),IF($X$1=11,(VLOOKUP(B104,'X11'!$B:$AZ,10,FALSE)),IF($X$1=12,(VLOOKUP(B104,'X12'!$B:$AZ,10,FALSE)),IF($X$1=13,(VLOOKUP(B104,'X13'!$B:$AZ,10,FALSE)),"B")))))))))))))))</f>
        <v xml:space="preserve"> </v>
      </c>
      <c r="N104" s="185" t="str">
        <f ca="1">IF(ISERROR(IF($X$1=1,(VLOOKUP(B104,'X1'!$B:$AZ,45,FALSE)),IF($X$1=2,(VLOOKUP(B104,'X2'!$B:$AZ,45,FALSE)),IF($X$1=3,(VLOOKUP(B104,'X3'!$B:$AZ,45,FALSE)),IF($X$1=4,(VLOOKUP(B104,'X4'!$B:$AZ,45,FALSE)),IF($X$1=5,(VLOOKUP(B104,'X5'!$B:$AZ,45,FALSE)),IF($X$1=6,(VLOOKUP(B104,'X6'!$B:$AZ,45,FALSE)),IF($X$1=7,(VLOOKUP(B104,'X7'!$B:$AZ,45,FALSE)),IF($X$1=8,(VLOOKUP(B104,'X8'!$B:$AZ,45,FALSE)),IF($X$1=9,(VLOOKUP(B104,'X9'!$B:$AZ,45,FALSE)),IF($X$1=10,(VLOOKUP(B104,'X10'!$B:$AZ,45,FALSE)),IF($X$1=11,(VLOOKUP(B104,'X11'!$B:$AZ,45,FALSE)),IF($X$1=12,(VLOOKUP(B104,'X12'!$B:$AZ,45,FALSE)),IF($X$1=13,(VLOOKUP(B104,'X13'!$B:$AZ,45,FALSE)),"B"))))))))))))))=TRUE," ",(IF($X$1=1,(VLOOKUP(B104,'X1'!$B:$AZ,45,FALSE)),IF($X$1=2,(VLOOKUP(B104,'X2'!$B:$AZ,45,FALSE)),IF($X$1=3,(VLOOKUP(B104,'X3'!$B:$AZ,45,FALSE)),IF($X$1=4,(VLOOKUP(B104,'X4'!$B:$AZ,45,FALSE)),IF($X$1=5,(VLOOKUP(B104,'X5'!$B:$AZ,45,FALSE)),IF($X$1=6,(VLOOKUP(B104,'X6'!$B:$AZ,45,FALSE)),IF($X$1=7,(VLOOKUP(B104,'X7'!$B:$AZ,45,FALSE)),IF($X$1=8,(VLOOKUP(B104,'X8'!$B:$AZ,45,FALSE)),IF($X$1=9,(VLOOKUP(B104,'X9'!$B:$AZ,45,FALSE)),IF($X$1=10,(VLOOKUP(B104,'X10'!$B:$AZ,45,FALSE)),IF($X$1=11,(VLOOKUP(B104,'X11'!$B:$AZ,45,FALSE)),IF($X$1=12,(VLOOKUP(B104,'X12'!$B:$AZ,45,FALSE)),IF($X$1=13,(VLOOKUP(B104,'X13'!$B:$AZ,45,FALSE)),"B")))))))))))))))</f>
        <v xml:space="preserve"> </v>
      </c>
      <c r="O104" s="184" t="str">
        <f ca="1">IF(ISERROR(IF($X$1=1,(VLOOKUP(B104,'X1'!$B:$AZ,11,FALSE)),IF($X$1=2,(VLOOKUP(B104,'X2'!$B:$AZ,11,FALSE)),IF($X$1=3,(VLOOKUP(B104,'X3'!$B:$AZ,11,FALSE)),IF($X$1=4,(VLOOKUP(B104,'X4'!$B:$AZ,11,FALSE)),IF($X$1=5,(VLOOKUP(B104,'X5'!$B:$AZ,11,FALSE)),IF($X$1=6,(VLOOKUP(B104,'X6'!$B:$AZ,11,FALSE)),IF($X$1=7,(VLOOKUP(B104,'X7'!$B:$AZ,11,FALSE)),IF($X$1=8,(VLOOKUP(B104,'X8'!$B:$AZ,11,FALSE)),IF($X$1=9,(VLOOKUP(B104,'X9'!$B:$AZ,11,FALSE)),IF($X$1=10,(VLOOKUP(B104,'X10'!$B:$AZ,11,FALSE)),IF($X$1=11,(VLOOKUP(B104,'X11'!$B:$AZ,11,FALSE)),IF($X$1=12,(VLOOKUP(B104,'X12'!$B:$AZ,11,FALSE)),IF($X$1=13,(VLOOKUP(B104,'X13'!$B:$AZ,11,FALSE)),"B"))))))))))))))=TRUE," ",(IF($X$1=1,(VLOOKUP(B104,'X1'!$B:$AZ,11,FALSE)),IF($X$1=2,(VLOOKUP(B104,'X2'!$B:$AZ,11,FALSE)),IF($X$1=3,(VLOOKUP(B104,'X3'!$B:$AZ,11,FALSE)),IF($X$1=4,(VLOOKUP(B104,'X4'!$B:$AZ,11,FALSE)),IF($X$1=5,(VLOOKUP(B104,'X5'!$B:$AZ,11,FALSE)),IF($X$1=6,(VLOOKUP(B104,'X6'!$B:$AZ,11,FALSE)),IF($X$1=7,(VLOOKUP(B104,'X7'!$B:$AZ,11,FALSE)),IF($X$1=8,(VLOOKUP(B104,'X8'!$B:$AZ,11,FALSE)),IF($X$1=9,(VLOOKUP(B104,'X9'!$B:$AZ,11,FALSE)),IF($X$1=10,(VLOOKUP(B104,'X10'!$B:$AZ,11,FALSE)),IF($X$1=11,(VLOOKUP(B104,'X11'!$B:$AZ,11,FALSE)),IF($X$1=12,(VLOOKUP(B104,'X12'!$B:$AZ,11,FALSE)),IF($X$1=13,(VLOOKUP(B104,'X13'!$B:$AZ,11,FALSE)),"B")))))))))))))))</f>
        <v xml:space="preserve"> </v>
      </c>
      <c r="P104" s="184" t="str">
        <f ca="1">IF(ISERROR(IF($X$1=1,(VLOOKUP(B104,'X1'!$B:$AZ,12,FALSE)),IF($X$1=2,(VLOOKUP(B104,'X2'!$B:$AZ,12,FALSE)),IF($X$1=3,(VLOOKUP(B104,'X3'!$B:$AZ,12,FALSE)),IF($X$1=4,(VLOOKUP(B104,'X4'!$B:$AZ,12,FALSE)),IF($X$1=5,(VLOOKUP(B104,'X5'!$B:$AZ,12,FALSE)),IF($X$1=6,(VLOOKUP(B104,'X6'!$B:$AZ,12,FALSE)),IF($X$1=7,(VLOOKUP(B104,'X7'!$B:$AZ,12,FALSE)),IF($X$1=8,(VLOOKUP(B104,'X8'!$B:$AZ,12,FALSE)),IF($X$1=9,(VLOOKUP(B104,'X9'!$B:$AZ,12,FALSE)),IF($X$1=10,(VLOOKUP(B104,'X10'!$B:$AZ,12,FALSE)),IF($X$1=11,(VLOOKUP(B104,'X11'!$B:$AZ,12,FALSE)),IF($X$1=12,(VLOOKUP(B104,'X12'!$B:$AZ,12,FALSE)),IF($X$1=13,(VLOOKUP(B104,'X13'!$B:$AZ,12,FALSE)),"B"))))))))))))))=TRUE," ",(IF($X$1=1,(VLOOKUP(B104,'X1'!$B:$AZ,12,FALSE)),IF($X$1=2,(VLOOKUP(B104,'X2'!$B:$AZ,12,FALSE)),IF($X$1=3,(VLOOKUP(B104,'X3'!$B:$AZ,12,FALSE)),IF($X$1=4,(VLOOKUP(B104,'X4'!$B:$AZ,12,FALSE)),IF($X$1=5,(VLOOKUP(B104,'X5'!$B:$AZ,12,FALSE)),IF($X$1=6,(VLOOKUP(B104,'X6'!$B:$AZ,12,FALSE)),IF($X$1=7,(VLOOKUP(B104,'X7'!$B:$AZ,12,FALSE)),IF($X$1=8,(VLOOKUP(B104,'X8'!$B:$AZ,12,FALSE)),IF($X$1=9,(VLOOKUP(B104,'X9'!$B:$AZ,12,FALSE)),IF($X$1=10,(VLOOKUP(B104,'X10'!$B:$AZ,12,FALSE)),IF($X$1=11,(VLOOKUP(B104,'X11'!$B:$AZ,12,FALSE)),IF($X$1=12,(VLOOKUP(B104,'X12'!$B:$AZ,12,FALSE)),IF($X$1=13,(VLOOKUP(B104,'X13'!$B:$AZ,12,FALSE)),"B")))))))))))))))</f>
        <v xml:space="preserve"> </v>
      </c>
      <c r="Q104" s="185" t="str">
        <f ca="1">IF(ISERROR(IF($X$1=1,(VLOOKUP(B104,'X1'!$B:$AZ,46,FALSE)),IF($X$1=2,(VLOOKUP(B104,'X2'!$B:$AZ,46,FALSE)),IF($X$1=3,(VLOOKUP(B104,'X3'!$B:$AZ,46,FALSE)),IF($X$1=4,(VLOOKUP(B104,'X4'!$B:$AZ,46,FALSE)),IF($X$1=5,(VLOOKUP(B104,'X5'!$B:$AZ,46,FALSE)),IF($X$1=6,(VLOOKUP(B104,'X6'!$B:$AZ,46,FALSE)),IF($X$1=7,(VLOOKUP(B104,'X7'!$B:$AZ,46,FALSE)),IF($X$1=8,(VLOOKUP(B104,'X8'!$B:$AZ,46,FALSE)),IF($X$1=9,(VLOOKUP(B104,'X9'!$B:$AZ,46,FALSE)),IF($X$1=10,(VLOOKUP(B104,'X10'!$B:$AZ,46,FALSE)),IF($X$1=11,(VLOOKUP(B104,'X11'!$B:$AZ,46,FALSE)),IF($X$1=12,(VLOOKUP(B104,'X12'!$B:$AZ,46,FALSE)),IF($X$1=13,(VLOOKUP(B104,'X13'!$B:$AZ,46,FALSE)),"B"))))))))))))))=TRUE," ",(IF($X$1=1,(VLOOKUP(B104,'X1'!$B:$AZ,46,FALSE)),IF($X$1=2,(VLOOKUP(B104,'X2'!$B:$AZ,46,FALSE)),IF($X$1=3,(VLOOKUP(B104,'X3'!$B:$AZ,46,FALSE)),IF($X$1=4,(VLOOKUP(B104,'X4'!$B:$AZ,46,FALSE)),IF($X$1=5,(VLOOKUP(B104,'X5'!$B:$AZ,46,FALSE)),IF($X$1=6,(VLOOKUP(B104,'X6'!$B:$AZ,46,FALSE)),IF($X$1=7,(VLOOKUP(B104,'X7'!$B:$AZ,46,FALSE)),IF($X$1=8,(VLOOKUP(B104,'X8'!$B:$AZ,46,FALSE)),IF($X$1=9,(VLOOKUP(B104,'X9'!$B:$AZ,46,FALSE)),IF($X$1=10,(VLOOKUP(B104,'X10'!$B:$AZ,46,FALSE)),IF($X$1=11,(VLOOKUP(B104,'X11'!$B:$AZ,46,FALSE)),IF($X$1=12,(VLOOKUP(B104,'X12'!$B:$AZ,46,FALSE)),IF($X$1=13,(VLOOKUP(B104,'X13'!$B:$AZ,46,FALSE)),"B")))))))))))))))</f>
        <v xml:space="preserve"> </v>
      </c>
      <c r="R104" s="185" t="str">
        <f ca="1">IF(ISERROR(IF($X$1=1,(VLOOKUP(B104,'X1'!$B:$AZ,15,FALSE)),IF($X$1=2,(VLOOKUP(B104,'X2'!$B:$AZ,15,FALSE)),IF($X$1=3,(VLOOKUP(B104,'X3'!$B:$AZ,15,FALSE)),IF($X$1=4,(VLOOKUP(B104,'X4'!$B:$AZ,15,FALSE)),IF($X$1=5,(VLOOKUP(B104,'X5'!$B:$AZ,15,FALSE)),IF($X$1=6,(VLOOKUP(B104,'X6'!$B:$AZ,15,FALSE)),IF($X$1=7,(VLOOKUP(B104,'X7'!$B:$AZ,15,FALSE)),IF($X$1=8,(VLOOKUP(B104,'X8'!$B:$AZ,15,FALSE)),IF($X$1=9,(VLOOKUP(B104,'X9'!$B:$AZ,15,FALSE)),IF($X$1=10,(VLOOKUP(B104,'X10'!$B:$AZ,15,FALSE)),IF($X$1=11,(VLOOKUP(B104,'X11'!$B:$AZ,15,FALSE)),IF($X$1=12,(VLOOKUP(B104,'X12'!$B:$AZ,15,FALSE)),IF($X$1=13,(VLOOKUP(B104,'X13'!$B:$AZ,15,FALSE)),"B"))))))))))))))=TRUE," ",(IF($X$1=1,(VLOOKUP(B104,'X1'!$B:$AZ,15,FALSE)),IF($X$1=2,(VLOOKUP(B104,'X2'!$B:$AZ,15,FALSE)),IF($X$1=3,(VLOOKUP(B104,'X3'!$B:$AZ,15,FALSE)),IF($X$1=4,(VLOOKUP(B104,'X4'!$B:$AZ,15,FALSE)),IF($X$1=5,(VLOOKUP(B104,'X5'!$B:$AZ,15,FALSE)),IF($X$1=6,(VLOOKUP(B104,'X6'!$B:$AZ,15,FALSE)),IF($X$1=7,(VLOOKUP(B104,'X7'!$B:$AZ,15,FALSE)),IF($X$1=8,(VLOOKUP(B104,'X8'!$B:$AZ,15,FALSE)),IF($X$1=9,(VLOOKUP(B104,'X9'!$B:$AZ,15,FALSE)),IF($X$1=10,(VLOOKUP(B104,'X10'!$B:$AZ,15,FALSE)),IF($X$1=11,(VLOOKUP(B104,'X11'!$B:$AZ,15,FALSE)),IF($X$1=12,(VLOOKUP(B104,'X12'!$B:$AZ,15,FALSE)),IF($X$1=13,(VLOOKUP(B104,'X13'!$B:$AZ,15,FALSE)),"B")))))))))))))))</f>
        <v xml:space="preserve"> </v>
      </c>
      <c r="S104" s="185" t="str">
        <f ca="1">IF(ISERROR(IF((IF($X$1=1,(VLOOKUP(B104,'X1'!$B:$AZ,14,FALSE)),(IF($X$1=2,(VLOOKUP(B104,'X2'!$B:$AZ,14,FALSE)),(IF($X$1=3,(VLOOKUP(B104,'X3'!$B:$AZ,14,FALSE)),(IF($X$1=4,(VLOOKUP(B104,'X4'!$B:$AZ,14,FALSE)),(IF($X$1=5,(VLOOKUP(B104,'X5'!$B:$AZ,14,FALSE)),(IF($X$1=6,(VLOOKUP(B104,'X6'!$B:$AZ,14,FALSE)),(IF($X$1=7,(VLOOKUP(B104,'X7'!$B:$AZ,14,FALSE)),(IF($X$1=8,(VLOOKUP(B104,'X8'!$B:$AZ,14,FALSE)),(IF($X$1=9,(VLOOKUP(B104,'X9'!$B:$AZ,14,FALSE)),(IF($X$1=10,(VLOOKUP(B104,'X10'!$B:$AZ,14,FALSE)),(IF($X$1=11,(VLOOKUP(B104,'X11'!$B:$AZ,14,FALSE)),(IF($X$1=12,(VLOOKUP(B104,'X12'!$B:$AZ,14,FALSE)),(VLOOKUP(B104,'X13'!$B:$AZ,14,FALSE))))))))))))))))))))))))))=$V$1," ",(IF($X$1=1,(VLOOKUP(B104,'X1'!$B:$AZ,14,FALSE)),(IF($X$1=2,(VLOOKUP(B104,'X2'!$B:$AZ,14,FALSE)),(IF($X$1=3,(VLOOKUP(B104,'X3'!$B:$AZ,14,FALSE)),(IF($X$1=4,(VLOOKUP(B104,'X4'!$B:$AZ,14,FALSE)),(IF($X$1=5,(VLOOKUP(B104,'X5'!$B:$AZ,14,FALSE)),(IF($X$1=6,(VLOOKUP(B104,'X6'!$B:$AZ,14,FALSE)),(IF($X$1=7,(VLOOKUP(B104,'X7'!$B:$AZ,14,FALSE)),(IF($X$1=8,(VLOOKUP(B104,'X8'!$B:$AZ,14,FALSE)),(IF($X$1=9,(VLOOKUP(B104,'X9'!$B:$AZ,14,FALSE)),(IF($X$1=10,(VLOOKUP(B104,'X10'!$B:$AZ,14,FALSE)),(IF($X$1=11,(VLOOKUP(B104,'X11'!$B:$AZ,14,FALSE)),(IF($X$1=12,(VLOOKUP(B104,'X12'!$B:$AZ,14,FALSE)),(VLOOKUP(B104,'X13'!$B:$AZ,14,FALSE))))))))))))))))))))))))))))=TRUE," ",(IF((IF($X$1=1,(VLOOKUP(B104,'X1'!$B:$AZ,14,FALSE)),(IF($X$1=2,(VLOOKUP(B104,'X2'!$B:$AZ,14,FALSE)),(IF($X$1=3,(VLOOKUP(B104,'X3'!$B:$AZ,14,FALSE)),(IF($X$1=4,(VLOOKUP(B104,'X4'!$B:$AZ,14,FALSE)),(IF($X$1=5,(VLOOKUP(B104,'X5'!$B:$AZ,14,FALSE)),(IF($X$1=6,(VLOOKUP(B104,'X6'!$B:$AZ,14,FALSE)),(IF($X$1=7,(VLOOKUP(B104,'X7'!$B:$AZ,14,FALSE)),(IF($X$1=8,(VLOOKUP(B104,'X8'!$B:$AZ,14,FALSE)),(IF($X$1=9,(VLOOKUP(B104,'X9'!$B:$AZ,14,FALSE)),(IF($X$1=10,(VLOOKUP(B104,'X10'!$B:$AZ,14,FALSE)),(IF($X$1=11,(VLOOKUP(B104,'X11'!$B:$AZ,14,FALSE)),(IF($X$1=12,(VLOOKUP(B104,'X12'!$B:$AZ,14,FALSE)),(VLOOKUP(B104,'X13'!$B:$AZ,14,FALSE))))))))))))))))))))))))))=$V$1," ",(IF($X$1=1,(VLOOKUP(B104,'X1'!$B:$AZ,14,FALSE)),(IF($X$1=2,(VLOOKUP(B104,'X2'!$B:$AZ,14,FALSE)),(IF($X$1=3,(VLOOKUP(B104,'X3'!$B:$AZ,14,FALSE)),(IF($X$1=4,(VLOOKUP(B104,'X4'!$B:$AZ,14,FALSE)),(IF($X$1=5,(VLOOKUP(B104,'X5'!$B:$AZ,14,FALSE)),(IF($X$1=6,(VLOOKUP(B104,'X6'!$B:$AZ,14,FALSE)),(IF($X$1=7,(VLOOKUP(B104,'X7'!$B:$AZ,14,FALSE)),(IF($X$1=8,(VLOOKUP(B104,'X8'!$B:$AZ,14,FALSE)),(IF($X$1=9,(VLOOKUP(B104,'X9'!$B:$AZ,14,FALSE)),(IF($X$1=10,(VLOOKUP(B104,'X10'!$B:$AZ,14,FALSE)),(IF($X$1=11,(VLOOKUP(B104,'X11'!$B:$AZ,14,FALSE)),(IF($X$1=12,(VLOOKUP(B104,'X12'!$B:$AZ,14,FALSE)),(VLOOKUP(B104,'X13'!$B:$AZ,14,FALSE)))))))))))))))))))))))))))))</f>
        <v xml:space="preserve"> </v>
      </c>
      <c r="V104" s="43"/>
      <c r="W104" s="43">
        <f t="shared" si="63"/>
        <v>16</v>
      </c>
      <c r="X104" s="43"/>
      <c r="Y104" s="119">
        <f t="shared" ca="1" si="60"/>
        <v>0</v>
      </c>
      <c r="Z104" s="91" t="s">
        <v>149</v>
      </c>
      <c r="AB104" s="42">
        <f t="shared" si="61"/>
        <v>1</v>
      </c>
      <c r="AC104" s="42">
        <f t="shared" si="64"/>
        <v>15</v>
      </c>
      <c r="AD104" s="111" t="str">
        <f>IF((VALUE((RIGHT($AD$89,1))))=0,(Alf!F19),IF((VALUE((RIGHT($AD$89,1))))=1,(Alf!F59),IF(((VALUE((RIGHT($AD$89,1)))))=2,(Alf!F98),IF(((VALUE((RIGHT($AD$89,1)))))=3,(Alf!F136),IF(((VALUE((RIGHT($AD$89,1)))))=4,(Alf!F174),IF(((VALUE((RIGHT($AD$89,1)))))=5,(Alf!F213),"B"))))))</f>
        <v>SNGS RM Equity</v>
      </c>
      <c r="AE104" s="112">
        <f t="shared" ca="1" si="62"/>
        <v>0.17546172129447357</v>
      </c>
      <c r="AF104" s="113" t="str">
        <f>IF(ISERROR(((VLOOKUP(AD104,'X1'!$B:$AO,6,FALSE))/(VLOOKUP(AD104,'X1'!$B:$AO,7,FALSE))-1))=TRUE," ",(((VLOOKUP(AD104,'X1'!$B:$AO,6,FALSE))/(VLOOKUP(AD104,'X1'!$B:$AO,7,FALSE))-1)))</f>
        <v xml:space="preserve"> </v>
      </c>
      <c r="AG104" s="113" t="str">
        <f>IF(ISERROR((((VLOOKUP(AD104,'X1'!$B:$G,2,FALSE))-(VLOOKUP(AD104,'X1'!$B:$G,3,FALSE)))*100)/(VLOOKUP(AD104,'X1'!$B:$G,5,FALSE)))=TRUE," ",((((VLOOKUP(AD104,'X1'!$B:$G,2,FALSE))-(VLOOKUP(AD104,'X1'!$B:$G,3,FALSE)))*100)/(VLOOKUP(AD104,'X1'!$B:$G,5,FALSE))))</f>
        <v xml:space="preserve"> </v>
      </c>
      <c r="AH104" s="113" t="str">
        <f>IF(ISERROR(((VLOOKUP(AD104,'X1'!$B:$AZ,42,FALSE))))=TRUE," ",(((VLOOKUP(AD104,'X1'!$B:$AZ,42,FALSE)))))</f>
        <v xml:space="preserve"> </v>
      </c>
      <c r="AI104" s="113" t="str">
        <f>IF(ISERROR(((VLOOKUP(AD104,'X1'!$B:$AZ,43,FALSE))))=TRUE," ",(((VLOOKUP(AD104,'X1'!$B:$AZ,43,FALSE)))))</f>
        <v xml:space="preserve"> </v>
      </c>
      <c r="AJ104" s="113" t="str">
        <f>IF(ISERROR(((VLOOKUP(AD104,'X1'!$B:$AZ,15,FALSE))))=TRUE," ",(((VLOOKUP(AD104,'X1'!$B:$AZ,15,FALSE)))))</f>
        <v xml:space="preserve"> </v>
      </c>
      <c r="AK104" s="113" t="str">
        <f>IF(ISERROR(((VLOOKUP(AD104,'X1'!$B:$AZ,14,FALSE))))=TRUE," ",(((VLOOKUP(AD104,'X1'!$B:$AZ,14,FALSE)))))</f>
        <v xml:space="preserve"> </v>
      </c>
      <c r="AL104" s="113" t="str">
        <f ca="1">IF(ISERROR(((VLOOKUP(AD104,'X2'!$B:$AO,6,FALSE))/(VLOOKUP(AD104,'X2'!$B:$AO,7,FALSE))-1))=TRUE," ",(((VLOOKUP(AD104,'X2'!$B:$AO,6,FALSE))/(VLOOKUP(AD104,'X2'!$B:$AO,7,FALSE))-1)))</f>
        <v xml:space="preserve"> </v>
      </c>
      <c r="AM104" s="113" t="str">
        <f ca="1">IF(ISERROR((((VLOOKUP(AD104,'X2'!$B:$G,2,FALSE))-(VLOOKUP(AD104,'X2'!$B:$G,3,FALSE)))*100)/(VLOOKUP(AD104,'X2'!$B:$G,5,FALSE)))=TRUE," ",((((VLOOKUP(AD104,'X2'!$B:$G,2,FALSE))-(VLOOKUP(AD104,'X2'!$B:$G,3,FALSE)))*100)/(VLOOKUP(AD104,'X2'!$B:$G,5,FALSE))))</f>
        <v xml:space="preserve"> </v>
      </c>
      <c r="AN104" s="113" t="str">
        <f ca="1">IF(ISERROR(((VLOOKUP(AD104,'X2'!$B:$AZ,42,FALSE))))=TRUE," ",(((VLOOKUP(AD104,'X2'!$B:$AZ,42,FALSE)))))</f>
        <v xml:space="preserve"> </v>
      </c>
      <c r="AO104" s="113" t="str">
        <f ca="1">IF(ISERROR(((VLOOKUP(AD104,'X2'!$B:$AZ,43,FALSE))))=TRUE," ",(((VLOOKUP(AD104,'X2'!$B:$AZ,43,FALSE)))))</f>
        <v xml:space="preserve"> </v>
      </c>
      <c r="AP104" s="113" t="str">
        <f ca="1">IF(ISERROR(((VLOOKUP(AD104,'X2'!$B:$AZ,15,FALSE))))=TRUE," ",(((VLOOKUP(AD104,'X2'!$B:$AZ,15,FALSE)))))</f>
        <v xml:space="preserve"> </v>
      </c>
      <c r="AQ104" s="113" t="str">
        <f ca="1">IF(ISERROR(((VLOOKUP(AD104,'X2'!$B:$AZ,14,FALSE))))=TRUE," ",(((VLOOKUP(AD104,'X2'!$B:$AZ,14,FALSE)))))</f>
        <v xml:space="preserve"> </v>
      </c>
      <c r="AR104" s="113" t="str">
        <f ca="1">IF(ISERROR(((VLOOKUP(AD104,'X3'!$B:$AO,6,FALSE))/(VLOOKUP(AD104,'X3'!$B:$AO,7,FALSE))-1))=TRUE," ",(((VLOOKUP(AD104,'X3'!$B:$AO,6,FALSE))/(VLOOKUP(AD104,'X3'!$B:$AO,7,FALSE))-1)))</f>
        <v xml:space="preserve"> </v>
      </c>
      <c r="AS104" s="113" t="str">
        <f ca="1">IF(ISERROR((((VLOOKUP(AD104,'X3'!$B:$G,2,FALSE))-(VLOOKUP(AD104,'X3'!$B:$G,3,FALSE)))*100)/(VLOOKUP(AD104,'X3'!$B:$G,5,FALSE)))=TRUE," ",((((VLOOKUP(AD104,'X3'!$B:$G,2,FALSE))-(VLOOKUP(AD104,'X3'!$B:$G,3,FALSE)))*100)/(VLOOKUP(AD104,'X3'!$B:$G,5,FALSE))))</f>
        <v xml:space="preserve"> </v>
      </c>
      <c r="AT104" s="113" t="str">
        <f ca="1">IF(ISERROR(((VLOOKUP(AD104,'X3'!$B:$AZ,42,FALSE))))=TRUE," ",(((VLOOKUP(AD104,'X3'!$B:$AZ,42,FALSE)))))</f>
        <v xml:space="preserve"> </v>
      </c>
      <c r="AU104" s="113" t="str">
        <f ca="1">IF(ISERROR(((VLOOKUP(AD104,'X3'!$B:$AZ,43,FALSE))))=TRUE," ",(((VLOOKUP(AD104,'X3'!$B:$AZ,43,FALSE)))))</f>
        <v xml:space="preserve"> </v>
      </c>
      <c r="AV104" s="113" t="str">
        <f ca="1">IF(ISERROR(((VLOOKUP(AD104,'X3'!$B:$AZ,15,FALSE))))=TRUE," ",(((VLOOKUP(AD104,'X3'!$B:$AZ,15,FALSE)))))</f>
        <v xml:space="preserve"> </v>
      </c>
      <c r="AW104" s="113" t="str">
        <f ca="1">IF(ISERROR(((VLOOKUP(AD104,'X3'!$B:$AZ,14,FALSE))))=TRUE," ",(((VLOOKUP(AD104,'X3'!$B:$AZ,14,FALSE)))))</f>
        <v xml:space="preserve"> </v>
      </c>
      <c r="AX104" s="113" t="str">
        <f ca="1">IF(ISERROR(((VLOOKUP(AD104,'X4'!$B:$AO,6,FALSE))/(VLOOKUP(AD104,'X4'!$B:$AO,7,FALSE))-1))=TRUE," ",(((VLOOKUP(AD104,'X4'!$B:$AO,6,FALSE))/(VLOOKUP(AD104,'X4'!$B:$AO,7,FALSE))-1)))</f>
        <v xml:space="preserve"> </v>
      </c>
      <c r="AY104" s="113" t="str">
        <f ca="1">IF(ISERROR((((VLOOKUP(AD104,'X4'!$B:$G,2,FALSE))-(VLOOKUP(AD104,'X4'!$B:$G,3,FALSE)))*100)/(VLOOKUP(AD104,'X4'!$B:$G,5,FALSE)))=TRUE," ",((((VLOOKUP(AD104,'X4'!$B:$G,2,FALSE))-(VLOOKUP(AD104,'X4'!$B:$G,3,FALSE)))*100)/(VLOOKUP(AD104,'X4'!$B:$G,5,FALSE))))</f>
        <v xml:space="preserve"> </v>
      </c>
      <c r="AZ104" s="113" t="str">
        <f ca="1">IF(ISERROR(((VLOOKUP(AD104,'X4'!$B:$AZ,42,FALSE))))=TRUE," ",(((VLOOKUP(AD104,'X4'!$B:$AZ,42,FALSE)))))</f>
        <v xml:space="preserve"> </v>
      </c>
      <c r="BA104" s="113" t="str">
        <f ca="1">IF(ISERROR(((VLOOKUP(AD104,'X4'!$B:$AZ,43,FALSE))))=TRUE," ",(((VLOOKUP(AD104,'X4'!$B:$AZ,43,FALSE)))))</f>
        <v xml:space="preserve"> </v>
      </c>
      <c r="BB104" s="113" t="str">
        <f ca="1">IF(ISERROR(((VLOOKUP(AD104,'X4'!$B:$AZ,15,FALSE))))=TRUE," ",(((VLOOKUP(AD104,'X4'!$B:$AZ,15,FALSE)))))</f>
        <v xml:space="preserve"> </v>
      </c>
      <c r="BC104" s="113" t="str">
        <f ca="1">IF(ISERROR(((VLOOKUP(AD104,'X4'!$B:$AZ,14,FALSE))))=TRUE," ",(((VLOOKUP(AD104,'X4'!$B:$AZ,14,FALSE)))))</f>
        <v xml:space="preserve"> </v>
      </c>
      <c r="BD104" s="113" t="str">
        <f ca="1">IF(ISERROR(((VLOOKUP(AD104,'X5'!$B:$AO,6,FALSE))/(VLOOKUP(AD104,'X5'!$B:$AO,7,FALSE))-1))=TRUE," ",(((VLOOKUP(AD104,'X5'!$B:$AO,6,FALSE))/(VLOOKUP(AD104,'X5'!$B:$AO,7,FALSE))-1)))</f>
        <v xml:space="preserve"> </v>
      </c>
      <c r="BE104" s="113" t="str">
        <f ca="1">IF(ISERROR((((VLOOKUP(AD104,'X5'!$B:$G,2,FALSE))-(VLOOKUP(AD104,'X5'!$B:$G,3,FALSE)))*100)/(VLOOKUP(AD104,'X5'!$B:$G,5,FALSE)))=TRUE," ",((((VLOOKUP(AD104,'X5'!$B:$G,2,FALSE))-(VLOOKUP(AD104,'X5'!$B:$G,3,FALSE)))*100)/(VLOOKUP(AD104,'X5'!$B:$G,5,FALSE))))</f>
        <v xml:space="preserve"> </v>
      </c>
      <c r="BF104" s="113" t="str">
        <f ca="1">IF(ISERROR(((VLOOKUP(AD104,'X5'!$B:$AZ,42,FALSE))))=TRUE," ",(((VLOOKUP(AD104,'X5'!$B:$AZ,42,FALSE)))))</f>
        <v xml:space="preserve"> </v>
      </c>
      <c r="BG104" s="113" t="str">
        <f ca="1">IF(ISERROR(((VLOOKUP(AD104,'X5'!$B:$AZ,43,FALSE))))=TRUE," ",(((VLOOKUP(AD104,'X5'!$B:$AZ,43,FALSE)))))</f>
        <v xml:space="preserve"> </v>
      </c>
      <c r="BH104" s="113" t="str">
        <f ca="1">IF(ISERROR(((VLOOKUP(AD104,'X5'!$B:$AZ,15,FALSE))))=TRUE," ",(((VLOOKUP(AD104,'X5'!$B:$AZ,15,FALSE)))))</f>
        <v xml:space="preserve"> </v>
      </c>
      <c r="BI104" s="113" t="str">
        <f ca="1">IF(ISERROR(((VLOOKUP(AD104,'X5'!$B:$AZ,14,FALSE))))=TRUE," ",(((VLOOKUP(AD104,'X5'!$B:$AZ,14,FALSE)))))</f>
        <v xml:space="preserve"> </v>
      </c>
      <c r="BJ104" s="113" t="str">
        <f ca="1">IF(ISERROR(((VLOOKUP(AD104,'X6'!$B:$AO,6,FALSE))/(VLOOKUP(AD104,'X6'!$B:$AO,7,FALSE))-1))=TRUE," ",(((VLOOKUP(AD104,'X6'!$B:$AO,6,FALSE))/(VLOOKUP(AD104,'X6'!$B:$AO,7,FALSE))-1)))</f>
        <v xml:space="preserve"> </v>
      </c>
      <c r="BK104" s="113" t="str">
        <f ca="1">IF(ISERROR((((VLOOKUP(AD104,'X6'!$B:$G,2,FALSE))-(VLOOKUP(AD104,'X6'!$B:$G,3,FALSE)))*100)/(VLOOKUP(AD104,'X6'!$B:$G,5,FALSE)))=TRUE," ",((((VLOOKUP(AD104,'X6'!$B:$G,2,FALSE))-(VLOOKUP(AD104,'X6'!$B:$G,3,FALSE)))*100)/(VLOOKUP(AD104,'X6'!$B:$G,5,FALSE))))</f>
        <v xml:space="preserve"> </v>
      </c>
      <c r="BL104" s="113" t="str">
        <f ca="1">IF(ISERROR(((VLOOKUP(AD104,'X6'!$B:$AZ,42,FALSE))))=TRUE," ",(((VLOOKUP(AD104,'X6'!$B:$AZ,42,FALSE)))))</f>
        <v xml:space="preserve"> </v>
      </c>
      <c r="BM104" s="113" t="str">
        <f ca="1">IF(ISERROR(((VLOOKUP(AD104,'X6'!$B:$AZ,43,FALSE))))=TRUE," ",(((VLOOKUP(AD104,'X6'!$B:$AZ,43,FALSE)))))</f>
        <v xml:space="preserve"> </v>
      </c>
      <c r="BN104" s="113" t="str">
        <f ca="1">IF(ISERROR(((VLOOKUP(AD104,'X6'!$B:$AZ,15,FALSE))))=TRUE," ",(((VLOOKUP(AD104,'X6'!$B:$AZ,15,FALSE)))))</f>
        <v xml:space="preserve"> </v>
      </c>
      <c r="BO104" s="113" t="str">
        <f ca="1">IF(ISERROR(((VLOOKUP(AD104,'X6'!$B:$AZ,14,FALSE))))=TRUE," ",(((VLOOKUP(AD104,'X6'!$B:$AZ,14,FALSE)))))</f>
        <v xml:space="preserve"> </v>
      </c>
      <c r="BP104" s="42">
        <f ca="1">IF(ISERROR(((VLOOKUP(AD104,'X7'!$B:$AO,6,FALSE))/(VLOOKUP(AD104,'X7'!$B:$AO,7,FALSE))-1))=TRUE," ",(((VLOOKUP(AD104,'X7'!$B:$AO,6,FALSE))/(VLOOKUP(AD104,'X7'!$B:$AO,7,FALSE))-1)))</f>
        <v>0.17546172129447357</v>
      </c>
      <c r="BQ104" s="42">
        <f ca="1">IF(ISERROR((((VLOOKUP(AD104,'X7'!$B:$G,2,FALSE))-(VLOOKUP(AD104,'X7'!$B:$G,3,FALSE)))*100)/(VLOOKUP(AD104,'X7'!$B:$G,5,FALSE)))=TRUE," ",((((VLOOKUP(AD104,'X7'!$B:$G,2,FALSE))-(VLOOKUP(AD104,'X7'!$B:$G,3,FALSE)))*100)/(VLOOKUP(AD104,'X7'!$B:$G,5,FALSE))))</f>
        <v>-11.111111111111111</v>
      </c>
      <c r="BR104" s="102">
        <f ca="1">IF(ISERROR(((VLOOKUP(AD104,'X7'!$B:$AZ,42,FALSE))))=TRUE," ",(((VLOOKUP(AD104,'X7'!$B:$AZ,42,FALSE)))))</f>
        <v>70.025407643273411</v>
      </c>
      <c r="BS104" s="102">
        <f ca="1">IF(ISERROR(((VLOOKUP(AD104,'X7'!$B:$AZ,43,FALSE))))=TRUE," ",(((VLOOKUP(AD104,'X7'!$B:$AZ,43,FALSE)))))</f>
        <v>98.887880618555315</v>
      </c>
      <c r="BT104" s="102">
        <f ca="1">IF(ISERROR(((VLOOKUP(AD104,'X7'!$B:$AZ,15,FALSE))))=TRUE," ",(((VLOOKUP(AD104,'X7'!$B:$AZ,15,FALSE)))))</f>
        <v>1.7467018469656994</v>
      </c>
      <c r="BU104" s="102">
        <f ca="1">IF(ISERROR(((VLOOKUP(AD104,'X7'!$B:$AZ,14,FALSE))))=TRUE," ",(((VLOOKUP(AD104,'X7'!$B:$AZ,14,FALSE)))))</f>
        <v>-63.92402019716279</v>
      </c>
      <c r="BV104" s="102" t="str">
        <f ca="1">IF(ISERROR(((VLOOKUP(AD104,'X8'!$B:$AO,6,FALSE))/(VLOOKUP(AD104,'X8'!$B:$AO,7,FALSE))-1))=TRUE," ",(((VLOOKUP(AD104,'X8'!$B:$AO,6,FALSE))/(VLOOKUP(AD104,'X8'!$B:$AO,7,FALSE))-1)))</f>
        <v xml:space="preserve"> </v>
      </c>
      <c r="BW104" s="102" t="str">
        <f ca="1">IF(ISERROR((((VLOOKUP(AD104,'X8'!$B:$G,2,FALSE))-(VLOOKUP(AD104,'X8'!$B:$G,3,FALSE)))*100)/(VLOOKUP(AD104,'X8'!$B:$G,5,FALSE)))=TRUE," ",((((VLOOKUP(AD104,'X8'!$B:$G,2,FALSE))-(VLOOKUP(AD104,'X8'!$B:$G,3,FALSE)))*100)/(VLOOKUP(AD104,'X8'!$B:$G,5,FALSE))))</f>
        <v xml:space="preserve"> </v>
      </c>
      <c r="BX104" s="102" t="str">
        <f ca="1">IF(ISERROR(((VLOOKUP(AD104,'X8'!$B:$AZ,42,FALSE))))=TRUE," ",(((VLOOKUP(AD104,'X8'!$B:$AZ,42,FALSE)))))</f>
        <v xml:space="preserve"> </v>
      </c>
      <c r="BY104" s="42" t="str">
        <f ca="1">IF(ISERROR(((VLOOKUP(AD104,'X8'!$B:$AZ,43,FALSE))))=TRUE," ",(((VLOOKUP(AD104,'X8'!$B:$AZ,43,FALSE)))))</f>
        <v xml:space="preserve"> </v>
      </c>
      <c r="BZ104" s="42" t="str">
        <f ca="1">IF(ISERROR(((VLOOKUP(AD104,'X8'!$B:$AZ,15,FALSE))))=TRUE," ",(((VLOOKUP(AD104,'X8'!$B:$AZ,15,FALSE)))))</f>
        <v xml:space="preserve"> </v>
      </c>
      <c r="CA104" s="42" t="str">
        <f ca="1">IF(ISERROR(((VLOOKUP(AD104,'X8'!$B:$AZ,14,FALSE))))=TRUE," ",(((VLOOKUP(AD104,'X8'!$B:$AZ,14,FALSE)))))</f>
        <v xml:space="preserve"> </v>
      </c>
      <c r="CB104" s="42" t="str">
        <f ca="1">IF(ISERROR(((VLOOKUP(AD104,'X9'!$B:$AO,6,FALSE))/(VLOOKUP(AD104,'X9'!$B:$AO,7,FALSE))-1))=TRUE," ",(((VLOOKUP(AD104,'X9'!$B:$AO,6,FALSE))/(VLOOKUP(AD104,'X9'!$B:$AO,7,FALSE))-1)))</f>
        <v xml:space="preserve"> </v>
      </c>
      <c r="CC104" s="42" t="str">
        <f ca="1">IF(ISERROR((((VLOOKUP(AD104,'X9'!$B:$G,2,FALSE))-(VLOOKUP(AD104,'X9'!$B:$G,3,FALSE)))*100)/(VLOOKUP(AD104,'X9'!$B:$G,5,FALSE)))=TRUE," ",((((VLOOKUP(AD104,'X9'!$B:$G,2,FALSE))-(VLOOKUP(AD104,'X9'!$B:$G,3,FALSE)))*100)/(VLOOKUP(AD104,'X9'!$B:$G,5,FALSE))))</f>
        <v xml:space="preserve"> </v>
      </c>
      <c r="CD104" s="42" t="str">
        <f ca="1">IF(ISERROR(((VLOOKUP(AD104,'X9'!$B:$AZ,42,FALSE))))=TRUE," ",(((VLOOKUP(AD104,'X9'!$B:$AZ,42,FALSE)))))</f>
        <v xml:space="preserve"> </v>
      </c>
      <c r="CE104" s="42" t="str">
        <f ca="1">IF(ISERROR(((VLOOKUP(AD104,'X9'!$B:$AZ,43,FALSE))))=TRUE," ",(((VLOOKUP(AD104,'X9'!$B:$AZ,43,FALSE)))))</f>
        <v xml:space="preserve"> </v>
      </c>
      <c r="CF104" s="42" t="str">
        <f ca="1">IF(ISERROR(((VLOOKUP(AD104,'X9'!$B:$AZ,15,FALSE))))=TRUE," ",(((VLOOKUP(AD104,'X9'!$B:$AZ,15,FALSE)))))</f>
        <v xml:space="preserve"> </v>
      </c>
      <c r="CG104" s="42" t="str">
        <f ca="1">IF(ISERROR(((VLOOKUP(AD104,'X9'!$B:$AZ,14,FALSE))))=TRUE," ",(((VLOOKUP(AD104,'X9'!$B:$AZ,14,FALSE)))))</f>
        <v xml:space="preserve"> </v>
      </c>
      <c r="CH104" s="42" t="str">
        <f ca="1">IF(ISERROR(((VLOOKUP(AD104,'X10'!$B:$AO,6,FALSE))/(VLOOKUP(AD104,'X10'!$B:$AO,7,FALSE))-1))=TRUE," ",(((VLOOKUP(AD104,'X10'!$B:$AO,6,FALSE))/(VLOOKUP(AD104,'X10'!$B:$AO,7,FALSE))-1)))</f>
        <v xml:space="preserve"> </v>
      </c>
      <c r="CI104" s="42" t="str">
        <f ca="1">IF(ISERROR((((VLOOKUP(AD104,'X10'!$B:$G,2,FALSE))-(VLOOKUP(AD104,'X10'!$B:$G,3,FALSE)))*100)/(VLOOKUP(AD104,'X10'!$B:$G,5,FALSE)))=TRUE," ",((((VLOOKUP(AD104,'X10'!$B:$G,2,FALSE))-(VLOOKUP(AD104,'X10'!$B:$G,3,FALSE)))*100)/(VLOOKUP(AD104,'X10'!$B:$G,5,FALSE))))</f>
        <v xml:space="preserve"> </v>
      </c>
      <c r="CJ104" s="42" t="str">
        <f ca="1">IF(ISERROR(((VLOOKUP(AD104,'X10'!$B:$AZ,42,FALSE))))=TRUE," ",(((VLOOKUP(AD104,'X10'!$B:$AZ,42,FALSE)))))</f>
        <v xml:space="preserve"> </v>
      </c>
      <c r="CK104" s="42" t="str">
        <f ca="1">IF(ISERROR(((VLOOKUP(AD104,'X10'!$B:$AZ,43,FALSE))))=TRUE," ",(((VLOOKUP(AD104,'X10'!$B:$AZ,43,FALSE)))))</f>
        <v xml:space="preserve"> </v>
      </c>
      <c r="CL104" s="42" t="str">
        <f ca="1">IF(ISERROR(((VLOOKUP(AD104,'X10'!$B:$AZ,15,FALSE))))=TRUE," ",(((VLOOKUP(AD104,'X10'!$B:$AZ,15,FALSE)))))</f>
        <v xml:space="preserve"> </v>
      </c>
      <c r="CM104" s="42" t="str">
        <f ca="1">IF(ISERROR(((VLOOKUP(AD104,'X10'!$B:$AZ,14,FALSE))))=TRUE," ",(((VLOOKUP(AD104,'X10'!$B:$AZ,14,FALSE)))))</f>
        <v xml:space="preserve"> </v>
      </c>
      <c r="CN104" s="42" t="str">
        <f ca="1">IF(ISERROR(((VLOOKUP(AD104,'X11'!$B:$AO,6,FALSE))/(VLOOKUP(AD104,'X11'!$B:$AO,7,FALSE))-1))=TRUE," ",(((VLOOKUP(AD104,'X11'!$B:$AO,6,FALSE))/(VLOOKUP(AD104,'X11'!$B:$AO,7,FALSE))-1)))</f>
        <v xml:space="preserve"> </v>
      </c>
      <c r="CO104" s="42" t="str">
        <f ca="1">IF(ISERROR((((VLOOKUP(AD104,'X11'!$B:$G,2,FALSE))-(VLOOKUP(AD104,'X11'!$B:$G,3,FALSE)))*100)/(VLOOKUP(AD104,'X11'!$B:$G,5,FALSE)))=TRUE," ",((((VLOOKUP(AD104,'X11'!$B:$G,2,FALSE))-(VLOOKUP(AD104,'X11'!$B:$G,3,FALSE)))*100)/(VLOOKUP(AD104,'X11'!$B:$G,5,FALSE))))</f>
        <v xml:space="preserve"> </v>
      </c>
      <c r="CP104" s="42" t="str">
        <f ca="1">IF(ISERROR(((VLOOKUP(AD104,'X11'!$B:$AZ,42,FALSE))))=TRUE," ",(((VLOOKUP(AD104,'X11'!$B:$AZ,42,FALSE)))))</f>
        <v xml:space="preserve"> </v>
      </c>
      <c r="CQ104" s="42" t="str">
        <f ca="1">IF(ISERROR(((VLOOKUP(AD104,'X11'!$B:$AZ,43,FALSE))))=TRUE," ",(((VLOOKUP(AD104,'X11'!$B:$AZ,43,FALSE)))))</f>
        <v xml:space="preserve"> </v>
      </c>
      <c r="CR104" s="42" t="str">
        <f ca="1">IF(ISERROR(((VLOOKUP(AD104,'X11'!$B:$AZ,15,FALSE))))=TRUE," ",(((VLOOKUP(AD104,'X11'!$B:$AZ,15,FALSE)))))</f>
        <v xml:space="preserve"> </v>
      </c>
      <c r="CS104" s="42" t="str">
        <f ca="1">IF(ISERROR(((VLOOKUP(AD104,'X11'!$B:$AZ,14,FALSE))))=TRUE," ",(((VLOOKUP(AD104,'X11'!$B:$AZ,14,FALSE)))))</f>
        <v xml:space="preserve"> </v>
      </c>
      <c r="CT104" s="42" t="str">
        <f ca="1">IF(ISERROR(((VLOOKUP(AD104,'X12'!$B:$AO,6,FALSE))/(VLOOKUP(AD104,'X12'!$B:$AO,7,FALSE))-1))=TRUE," ",(((VLOOKUP(AD104,'X12'!$B:$AO,6,FALSE))/(VLOOKUP(AD104,'X12'!$B:$AO,7,FALSE))-1)))</f>
        <v xml:space="preserve"> </v>
      </c>
      <c r="CU104" s="42" t="str">
        <f ca="1">IF(ISERROR((((VLOOKUP(AD104,'X12'!$B:$G,2,FALSE))-(VLOOKUP(AD104,'X12'!$B:$G,3,FALSE)))*100)/(VLOOKUP(AD104,'X12'!$B:$G,5,FALSE)))=TRUE," ",((((VLOOKUP(AD104,'X12'!$B:$G,2,FALSE))-(VLOOKUP(AD104,'X12'!$B:$G,3,FALSE)))*100)/(VLOOKUP(AD104,'X12'!$B:$G,5,FALSE))))</f>
        <v xml:space="preserve"> </v>
      </c>
      <c r="CV104" s="42" t="str">
        <f ca="1">IF(ISERROR(((VLOOKUP(AD104,'X12'!$B:$AZ,42,FALSE))))=TRUE," ",(((VLOOKUP(AD104,'X12'!$B:$AZ,42,FALSE)))))</f>
        <v xml:space="preserve"> </v>
      </c>
      <c r="CW104" s="42" t="str">
        <f ca="1">IF(ISERROR(((VLOOKUP(AD104,'X12'!$B:$AZ,43,FALSE))))=TRUE," ",(((VLOOKUP(AD104,'X12'!$B:$AZ,43,FALSE)))))</f>
        <v xml:space="preserve"> </v>
      </c>
      <c r="CX104" s="42" t="str">
        <f ca="1">IF(ISERROR(((VLOOKUP(AD104,'X12'!$B:$AZ,15,FALSE))))=TRUE," ",(((VLOOKUP(AD104,'X12'!$B:$AZ,15,FALSE)))))</f>
        <v xml:space="preserve"> </v>
      </c>
      <c r="CY104" s="42" t="str">
        <f ca="1">IF(ISERROR(((VLOOKUP(AD104,'X12'!$B:$AZ,14,FALSE))))=TRUE," ",(((VLOOKUP(AD104,'X12'!$B:$AZ,14,FALSE)))))</f>
        <v xml:space="preserve"> </v>
      </c>
      <c r="CZ104" s="42" t="str">
        <f ca="1">IF(ISERROR(((VLOOKUP(AD104,'X13'!$B:$AO,6,FALSE))/(VLOOKUP(AD104,'X13'!$B:$AO,7,FALSE))-1))=TRUE," ",(((VLOOKUP(AD104,'X13'!$B:$AO,6,FALSE))/(VLOOKUP(AD104,'X13'!$B:$AO,7,FALSE))-1)))</f>
        <v xml:space="preserve"> </v>
      </c>
      <c r="DA104" s="42" t="str">
        <f ca="1">IF(ISERROR((((VLOOKUP(AD104,'X13'!$B:$G,2,FALSE))-(VLOOKUP(AD104,'X13'!$B:$G,3,FALSE)))*100)/(VLOOKUP(AD104,'X13'!$B:$G,5,FALSE)))=TRUE," ",((((VLOOKUP(AD104,'X13'!$B:$G,2,FALSE))-(VLOOKUP(AD104,'X13'!$B:$G,3,FALSE)))*100)/(VLOOKUP(AD104,'X13'!$B:$G,5,FALSE))))</f>
        <v xml:space="preserve"> </v>
      </c>
      <c r="DB104" s="42" t="str">
        <f ca="1">IF(ISERROR(((VLOOKUP(AD104,'X13'!$B:$AZ,42,FALSE))))=TRUE," ",(((VLOOKUP(AD104,'X13'!$B:$AZ,42,FALSE)))))</f>
        <v xml:space="preserve"> </v>
      </c>
      <c r="DC104" s="42" t="str">
        <f ca="1">IF(ISERROR(((VLOOKUP(AD104,'X13'!$B:$AZ,43,FALSE))))=TRUE," ",(((VLOOKUP(AD104,'X13'!$B:$AZ,43,FALSE)))))</f>
        <v xml:space="preserve"> </v>
      </c>
      <c r="DD104" s="42" t="str">
        <f ca="1">IF(ISERROR(((VLOOKUP(AD104,'X13'!$B:$AZ,15,FALSE))))=TRUE," ",(((VLOOKUP(AD104,'X13'!$B:$AZ,15,FALSE)))))</f>
        <v xml:space="preserve"> </v>
      </c>
      <c r="DE104" s="42" t="str">
        <f ca="1">IF(ISERROR(((VLOOKUP(AD104,'X13'!$B:$AZ,14,FALSE))))=TRUE," ",(((VLOOKUP(AD104,'X13'!$B:$AZ,14,FALSE)))))</f>
        <v xml:space="preserve"> </v>
      </c>
    </row>
    <row r="105" spans="1:109" ht="14.1" customHeight="1" x14ac:dyDescent="0.2">
      <c r="A105" s="156" t="s">
        <v>1058</v>
      </c>
      <c r="B105" s="122" t="str">
        <f>IF(ISERROR(IF($U$16=1,(VLOOKUP(A105,$AC$89:$AH$125,2,FALSE)),IF((IF($X$1=1,'X1'!B64,(IF($X$1=2,'X2'!B64,(IF($X$1=3,'X3'!B64,(IF($X$1=4,'X4'!B64,(IF($X$1=5,'X5'!B64,(IF($X$1=6,'X6'!B64,(IF($X$1=7,'X7'!B64,(IF($X$1=8,'X8'!B64,(IF($X$1=9,'X9'!B64,(IF($X$1=10,'X10'!B64,(IF($X$1=11,'X11'!B64,(IF($X$1=12,'X12'!B64,'X13'!B64))))))))))))))))))))))))="","",(IF($X$1=1,'X1'!B64,(IF($X$1=2,'X2'!B64,(IF($X$1=3,'X3'!B64,(IF($X$1=4,'X4'!B64,(IF($X$1=5,'X5'!B64,(IF($X$1=6,'X6'!B64,(IF($X$1=7,'X7'!B64,(IF($X$1=8,'X8'!B64,(IF($X$1=9,'X9'!B64,(IF($X$1=10,'X10'!B64,(IF($X$1=11,'X11'!B64,(IF($X$1=12,'X12'!B64,'X13'!B64)))))))))))))))))))))))))))=TRUE," ",(IF($U$16=1,(VLOOKUP(A105,$AC$89:$AH$125,2,FALSE)),IF((IF($X$1=1,'X1'!B64,(IF($X$1=2,'X2'!B64,(IF($X$1=3,'X3'!B64,(IF($X$1=4,'X4'!B64,(IF($X$1=5,'X5'!B64,(IF($X$1=6,'X6'!B64,(IF($X$1=7,'X7'!B64,(IF($X$1=8,'X8'!B64,(IF($X$1=9,'X9'!B64,(IF($X$1=10,'X10'!B64,(IF($X$1=11,'X11'!B64,(IF($X$1=12,'X12'!B64,'X13'!B64))))))))))))))))))))))))="","",(IF($X$1=1,'X1'!B64,(IF($X$1=2,'X2'!B64,(IF($X$1=3,'X3'!B64,(IF($X$1=4,'X4'!B64,(IF($X$1=5,'X5'!B64,(IF($X$1=6,'X6'!B64,(IF($X$1=7,'X7'!B64,(IF($X$1=8,'X8'!B64,(IF($X$1=9,'X9'!B64,(IF($X$1=10,'X10'!B64,(IF($X$1=11,'X11'!B64,(IF($X$1=12,'X12'!B64,'X13'!B64))))))))))))))))))))))))))))</f>
        <v/>
      </c>
      <c r="C105" s="181" t="str">
        <f ca="1">IF(ISERROR(IF($X$1=1,(VLOOKUP(B105,'X1'!$B:$AZ,47,FALSE)),IF($X$1=2,(VLOOKUP(B105,'X2'!$B:$AZ,47,FALSE)),IF($X$1=3,(VLOOKUP(B105,'X3'!$B:$AZ,47,FALSE)),IF($X$1=4,(VLOOKUP(B105,'X4'!$B:$AZ,47,FALSE)),IF($X$1=5,(VLOOKUP(B105,'X5'!$B:$AZ,47,FALSE)),IF($X$1=6,(VLOOKUP(B105,'X6'!$B:$AZ,47,FALSE)),IF($X$1=7,(VLOOKUP(B105,'X7'!$B:$AZ,47,FALSE)),IF($X$1=8,(VLOOKUP(B105,'X8'!$B:$AZ,47,FALSE)),IF($X$1=9,(VLOOKUP(B105,'X9'!$B:$AZ,47,FALSE)),IF($X$1=10,(VLOOKUP(B105,'X10'!$B:$AZ,47,FALSE)),IF($X$1=11,(VLOOKUP(B105,'X11'!$B:$AZ,47,FALSE)),IF($X$1=12,(VLOOKUP(B105,'X12'!$B:$AZ,47,FALSE)),IF($X$1=13,(VLOOKUP(B105,'X13'!$B:$AZ,47,FALSE)),"B"))))))))))))))=TRUE," ",(IF($X$1=1,(VLOOKUP(B105,'X1'!$B:$AZ,47,FALSE)),IF($X$1=2,(VLOOKUP(B105,'X2'!$B:$AZ,47,FALSE)),IF($X$1=3,(VLOOKUP(B105,'X3'!$B:$AZ,47,FALSE)),IF($X$1=4,(VLOOKUP(B105,'X4'!$B:$AZ,47,FALSE)),IF($X$1=5,(VLOOKUP(B105,'X5'!$B:$AZ,47,FALSE)),IF($X$1=6,(VLOOKUP(B105,'X6'!$B:$AZ,47,FALSE)),IF($X$1=7,(VLOOKUP(B105,'X7'!$B:$AZ,47,FALSE)),IF($X$1=8,(VLOOKUP(B105,'X8'!$B:$AZ,47,FALSE)),IF($X$1=9,(VLOOKUP(B105,'X9'!$B:$AZ,47,FALSE)),IF($X$1=10,(VLOOKUP(B105,'X10'!$B:$AZ,47,FALSE)),IF($X$1=11,(VLOOKUP(B105,'X11'!$B:$AZ,47,FALSE)),IF($X$1=12,(VLOOKUP(B105,'X12'!$B:$AZ,47,FALSE)),IF($X$1=13,(VLOOKUP(B105,'X13'!$B:$AZ,47,FALSE)),"B")))))))))))))))</f>
        <v xml:space="preserve"> </v>
      </c>
      <c r="D105" s="181" t="str">
        <f ca="1">IF(ISERROR(IF($X$1=1,(VLOOKUP(B105,'X1'!$B:$AP,41,FALSE)),IF($X$1=2,(VLOOKUP(B105,'X2'!$B:$AP,41,FALSE)),IF($X$1=3,(VLOOKUP(B105,'X3'!$B:$AP,41,FALSE)),IF($X$1=4,(VLOOKUP(B105,'X4'!$B:$AP,41,FALSE)),IF($X$1=5,(VLOOKUP(B105,'X5'!$B:$AP,41,FALSE)),IF($X$1=6,(VLOOKUP(B105,'X6'!$B:$AP,41,FALSE)),IF($X$1=7,(VLOOKUP(B105,'X7'!$B:$AP,41,FALSE)),IF($X$1=8,(VLOOKUP(B105,'X8'!$B:$AP,41,FALSE)),IF($X$1=9,(VLOOKUP(B105,'X9'!$B:$AP,41,FALSE)),IF($X$1=10,(VLOOKUP(B105,'X10'!$B:$AP,41,FALSE)),IF($X$1=11,(VLOOKUP(B105,'X11'!$B:$AP,41,FALSE)),IF($X$1=12,(VLOOKUP(B105,'X12'!$B:$AP,41,FALSE)),IF($X$1=13,(VLOOKUP(B105,'X13'!$B:$AP,41,FALSE)),"B"))))))))))))))=TRUE," ",(IF($X$1=1,(VLOOKUP(B105,'X1'!$B:$AP,41,FALSE)),IF($X$1=2,(VLOOKUP(B105,'X2'!$B:$AP,41,FALSE)),IF($X$1=3,(VLOOKUP(B105,'X3'!$B:$AP,41,FALSE)),IF($X$1=4,(VLOOKUP(B105,'X4'!$B:$AP,41,FALSE)),IF($X$1=5,(VLOOKUP(B105,'X5'!$B:$AP,41,FALSE)),IF($X$1=6,(VLOOKUP(B105,'X6'!$B:$AP,41,FALSE)),IF($X$1=7,(VLOOKUP(B105,'X7'!$B:$AP,41,FALSE)),IF($X$1=8,(VLOOKUP(B105,'X8'!$B:$AP,41,FALSE)),IF($X$1=9,(VLOOKUP(B105,'X9'!$B:$AP,41,FALSE)),IF($X$1=10,(VLOOKUP(B105,'X10'!$B:$AP,41,FALSE)),IF($X$1=11,(VLOOKUP(B105,'X11'!$B:$AP,41,FALSE)),IF($X$1=12,(VLOOKUP(B105,'X12'!$B:$AP,41,FALSE)),IF($X$1=13,(VLOOKUP(B105,'X13'!$B:$AP,41,FALSE)),"B")))))))))))))))</f>
        <v xml:space="preserve"> </v>
      </c>
      <c r="E105" s="182" t="str">
        <f ca="1">IF(ISERROR(IF($X$1=1,(VLOOKUP(B105,'X1'!$B:$AP,7,FALSE)),IF($X$1=2,(VLOOKUP(B105,'X2'!$B:$AP,7,FALSE)),IF($X$1=3,(VLOOKUP(B105,'X3'!$B:$AP,7,FALSE)),IF($X$1=4,(VLOOKUP(B105,'X4'!$B:$AP,7,FALSE)),IF($X$1=5,(VLOOKUP(B105,'X5'!$B:$AP,7,FALSE)),IF($X$1=6,(VLOOKUP(B105,'X6'!$B:$AP,7,FALSE)),IF($X$1=7,(VLOOKUP(B105,'X7'!$B:$AP,7,FALSE)),IF($X$1=8,(VLOOKUP(B105,'X8'!$B:$AP,7,FALSE)),IF($X$1=9,(VLOOKUP(B105,'X9'!$B:$AP,7,FALSE)),IF($X$1=10,(VLOOKUP(B105,'X10'!$B:$AP,7,FALSE)),IF($X$1=11,(VLOOKUP(B105,'X11'!$B:$AP,7,FALSE)),IF($X$1=12,(VLOOKUP(B105,'X12'!$B:$AP,7,FALSE)),IF($X$1=13,(VLOOKUP(B105,'X13'!$B:$AP,7,FALSE)),"B"))))))))))))))=TRUE," ",(IF($X$1=1,(VLOOKUP(B105,'X1'!$B:$AP,7,FALSE)),IF($X$1=2,(VLOOKUP(B105,'X2'!$B:$AP,7,FALSE)),IF($X$1=3,(VLOOKUP(B105,'X3'!$B:$AP,7,FALSE)),IF($X$1=4,(VLOOKUP(B105,'X4'!$B:$AP,7,FALSE)),IF($X$1=5,(VLOOKUP(B105,'X5'!$B:$AP,7,FALSE)),IF($X$1=6,(VLOOKUP(B105,'X6'!$B:$AP,7,FALSE)),IF($X$1=7,(VLOOKUP(B105,'X7'!$B:$AP,7,FALSE)),IF($X$1=8,(VLOOKUP(B105,'X8'!$B:$AP,7,FALSE)),IF($X$1=9,(VLOOKUP(B105,'X9'!$B:$AP,7,FALSE)),IF($X$1=10,(VLOOKUP(B105,'X10'!$B:$AP,7,FALSE)),IF($X$1=11,(VLOOKUP(B105,'X11'!$B:$AP,7,FALSE)),IF($X$1=12,(VLOOKUP(B105,'X12'!$B:$AP,7,FALSE)),IF($X$1=13,(VLOOKUP(B105,'X13'!$B:$AP,7,FALSE)),"B")))))))))))))))</f>
        <v xml:space="preserve"> </v>
      </c>
      <c r="F105" s="182" t="str">
        <f ca="1">IF(ISERROR(IF((IF($X$1=1,(VLOOKUP(B105,'X1'!$B:$AO,6,FALSE)),(IF($X$1=2,(VLOOKUP(B105,'X2'!$B:$AO,6,FALSE)),(IF($X$1=3,(VLOOKUP(B105,'X3'!$B:$AO,6,FALSE)),(IF($X$1=4,(VLOOKUP(B105,'X4'!$B:$AO,6,FALSE)),(IF($X$1=5,(VLOOKUP(B105,'X5'!$B:$AO,6,FALSE)),(IF($X$1=6,(VLOOKUP(B105,'X6'!$B:$AO,6,FALSE)),(IF($X$1=7,(VLOOKUP(B105,'X7'!$B:$AO,6,FALSE)),(IF($X$1=8,(VLOOKUP(B105,'X8'!$B:$AO,6,FALSE)),(IF($X$1=9,(VLOOKUP(B105,'X9'!$B:$AO,6,FALSE)),(IF($X$1=10,(VLOOKUP(B105,'X10'!$B:$AO,6,FALSE)),(IF($X$1=11,(VLOOKUP(B105,'X11'!$B:$AO,6,FALSE)),(IF($X$1=12,(VLOOKUP(B105,'X12'!$B:$AO,6,FALSE)),(VLOOKUP(B105,'X13'!$B:$AO,6,FALSE))))))))))))))))))))))))))=$V$1," ",(IF($X$1=1,(VLOOKUP(B105,'X1'!$B:$AO,6,FALSE)),(IF($X$1=2,(VLOOKUP(B105,'X2'!$B:$AO,6,FALSE)),(IF($X$1=3,(VLOOKUP(B105,'X3'!$B:$AO,6,FALSE)),(IF($X$1=4,(VLOOKUP(B105,'X4'!$B:$AO,6,FALSE)),(IF($X$1=5,(VLOOKUP(B105,'X5'!$B:$AO,6,FALSE)),(IF($X$1=6,(VLOOKUP(B105,'X6'!$B:$AO,6,FALSE)),(IF($X$1=7,(VLOOKUP(B105,'X7'!$B:$AO,6,FALSE)),(IF($X$1=8,(VLOOKUP(B105,'X8'!$B:$AO,6,FALSE)),(IF($X$1=9,(VLOOKUP(B105,'X9'!$B:$AO,6,FALSE)),(IF($X$1=10,(VLOOKUP(B105,'X10'!$B:$AO,6,FALSE)),(IF($X$1=11,(VLOOKUP(B105,'X11'!$B:$AO,6,FALSE)),(IF($X$1=12,(VLOOKUP(B105,'X12'!$B:$AO,6,FALSE)),(VLOOKUP(B105,'X13'!$B:$AO,6,FALSE))))))))))))))))))))))))))))=TRUE," ",(IF((IF($X$1=1,(VLOOKUP(B105,'X1'!$B:$AO,6,FALSE)),(IF($X$1=2,(VLOOKUP(B105,'X2'!$B:$AO,6,FALSE)),(IF($X$1=3,(VLOOKUP(B105,'X3'!$B:$AO,6,FALSE)),(IF($X$1=4,(VLOOKUP(B105,'X4'!$B:$AO,6,FALSE)),(IF($X$1=5,(VLOOKUP(B105,'X5'!$B:$AO,6,FALSE)),(IF($X$1=6,(VLOOKUP(B105,'X6'!$B:$AO,6,FALSE)),(IF($X$1=7,(VLOOKUP(B105,'X7'!$B:$AO,6,FALSE)),(IF($X$1=8,(VLOOKUP(B105,'X8'!$B:$AO,6,FALSE)),(IF($X$1=9,(VLOOKUP(B105,'X9'!$B:$AO,6,FALSE)),(IF($X$1=10,(VLOOKUP(B105,'X10'!$B:$AO,6,FALSE)),(IF($X$1=11,(VLOOKUP(B105,'X11'!$B:$AO,6,FALSE)),(IF($X$1=12,(VLOOKUP(B105,'X12'!$B:$AO,6,FALSE)),(VLOOKUP(B105,'X13'!$B:$AO,6,FALSE))))))))))))))))))))))))))=$V$1," ",(IF($X$1=1,(VLOOKUP(B105,'X1'!$B:$AO,6,FALSE)),(IF($X$1=2,(VLOOKUP(B105,'X2'!$B:$AO,6,FALSE)),(IF($X$1=3,(VLOOKUP(B105,'X3'!$B:$AO,6,FALSE)),(IF($X$1=4,(VLOOKUP(B105,'X4'!$B:$AO,6,FALSE)),(IF($X$1=5,(VLOOKUP(B105,'X5'!$B:$AO,6,FALSE)),(IF($X$1=6,(VLOOKUP(B105,'X6'!$B:$AO,6,FALSE)),(IF($X$1=7,(VLOOKUP(B105,'X7'!$B:$AO,6,FALSE)),(IF($X$1=8,(VLOOKUP(B105,'X8'!$B:$AO,6,FALSE)),(IF($X$1=9,(VLOOKUP(B105,'X9'!$B:$AO,6,FALSE)),(IF($X$1=10,(VLOOKUP(B105,'X10'!$B:$AO,6,FALSE)),(IF($X$1=11,(VLOOKUP(B105,'X11'!$B:$AO,6,FALSE)),(IF($X$1=12,(VLOOKUP(B105,'X12'!$B:$AO,6,FALSE)),(VLOOKUP(B105,'X13'!$B:$AO,6,FALSE)))))))))))))))))))))))))))))</f>
        <v xml:space="preserve"> </v>
      </c>
      <c r="G105" s="182" t="str">
        <f ca="1">IF(ISERROR(IF($X$1=1,(VLOOKUP(B105,'X1'!$B:$AZ,44,FALSE)),IF($X$1=2,(VLOOKUP(B105,'X2'!$B:$AZ,44,FALSE)),IF($X$1=3,(VLOOKUP(B105,'X3'!$B:$AZ,44,FALSE)),IF($X$1=4,(VLOOKUP(B105,'X4'!$B:$AZ,44,FALSE)),IF($X$1=5,(VLOOKUP(B105,'X5'!$B:$AZ,44,FALSE)),IF($X$1=6,(VLOOKUP(B105,'X6'!$B:$AZ,44,FALSE)),IF($X$1=7,(VLOOKUP(B105,'X7'!$B:$AZ,44,FALSE)),IF($X$1=8,(VLOOKUP(B105,'X8'!$B:$AZ,44,FALSE)),IF($X$1=9,(VLOOKUP(B105,'X9'!$B:$AZ,44,FALSE)),IF($X$1=10,(VLOOKUP(B105,'X10'!$B:$AZ,44,FALSE)),IF($X$1=11,(VLOOKUP(B105,'X11'!$B:$AZ,44,FALSE)),IF($X$1=12,(VLOOKUP(B105,'X12'!$B:$AZ,44,FALSE)),IF($X$1=13,(VLOOKUP(B105,'X13'!$B:$AZ,44,FALSE)),"B"))))))))))))))=TRUE," ",(IF($X$1=1,(VLOOKUP(B105,'X1'!$B:$AZ,44,FALSE)),IF($X$1=2,(VLOOKUP(B105,'X2'!$B:$AZ,44,FALSE)),IF($X$1=3,(VLOOKUP(B105,'X3'!$B:$AZ,44,FALSE)),IF($X$1=4,(VLOOKUP(B105,'X4'!$B:$AZ,44,FALSE)),IF($X$1=5,(VLOOKUP(B105,'X5'!$B:$AZ,44,FALSE)),IF($X$1=6,(VLOOKUP(B105,'X6'!$B:$AZ,44,FALSE)),IF($X$1=7,(VLOOKUP(B105,'X7'!$B:$AZ,44,FALSE)),IF($X$1=8,(VLOOKUP(B105,'X8'!$B:$AZ,44,FALSE)),IF($X$1=9,(VLOOKUP(B105,'X9'!$B:$AZ,44,FALSE)),IF($X$1=10,(VLOOKUP(B105,'X10'!$B:$AZ,44,FALSE)),IF($X$1=11,(VLOOKUP(B105,'X11'!$B:$AZ,44,FALSE)),IF($X$1=12,(VLOOKUP(B105,'X12'!$B:$AZ,44,FALSE)),IF($X$1=13,(VLOOKUP(B105,'X13'!$B:$AZ,44,FALSE)),"B")))))))))))))))</f>
        <v xml:space="preserve"> </v>
      </c>
      <c r="H105" s="182" t="str">
        <f ca="1">IF(ISERROR(IF($X$1=1,(VLOOKUP(B105,'X1'!$B:$AZ,8,FALSE)),IF($X$1=2,(VLOOKUP(B105,'X2'!$B:$AZ,8,FALSE)),IF($X$1=3,(VLOOKUP(B105,'X3'!$B:$AZ,8,FALSE)),IF($X$1=4,(VLOOKUP(B105,'X4'!$B:$AZ,8,FALSE)),IF($X$1=5,(VLOOKUP(B105,'X5'!$B:$AZ,8,FALSE)),IF($X$1=6,(VLOOKUP(B105,'X6'!$B:$AZ,8,FALSE)),IF($X$1=7,(VLOOKUP(B105,'X7'!$B:$AZ,8,FALSE)),IF($X$1=8,(VLOOKUP(B105,'X8'!$B:$AZ,8,FALSE)),IF($X$1=9,(VLOOKUP(B105,'X9'!$B:$AZ,8,FALSE)),IF($X$1=10,(VLOOKUP(B105,'X10'!$B:$AZ,8,FALSE)),IF($X$1=11,(VLOOKUP(B105,'X11'!$B:$AZ,8,FALSE)),IF($X$1=12,(VLOOKUP(B105,'X12'!$B:$AZ,8,FALSE)),IF($X$1=13,(VLOOKUP(B105,'X13'!$B:$AZ,8,FALSE)),"B"))))))))))))))=TRUE," ",(IF($X$1=1,(VLOOKUP(B105,'X1'!$B:$AZ,8,FALSE)),IF($X$1=2,(VLOOKUP(B105,'X2'!$B:$AZ,8,FALSE)),IF($X$1=3,(VLOOKUP(B105,'X3'!$B:$AZ,8,FALSE)),IF($X$1=4,(VLOOKUP(B105,'X4'!$B:$AZ,8,FALSE)),IF($X$1=5,(VLOOKUP(B105,'X5'!$B:$AZ,8,FALSE)),IF($X$1=6,(VLOOKUP(B105,'X6'!$B:$AZ,8,FALSE)),IF($X$1=7,(VLOOKUP(B105,'X7'!$B:$AZ,8,FALSE)),IF($X$1=8,(VLOOKUP(B105,'X8'!$B:$AZ,8,FALSE)),IF($X$1=9,(VLOOKUP(B105,'X9'!$B:$AZ,8,FALSE)),IF($X$1=10,(VLOOKUP(B105,'X10'!$B:$AZ,8,FALSE)),IF($X$1=11,(VLOOKUP(B105,'X11'!$B:$AZ,8,FALSE)),IF($X$1=12,(VLOOKUP(B105,'X12'!$B:$AZ,8,FALSE)),IF($X$1=13,(VLOOKUP(B105,'X13'!$B:$AZ,8,FALSE)),"B")))))))))))))))</f>
        <v xml:space="preserve"> </v>
      </c>
      <c r="I105" s="183" t="str">
        <f ca="1">IF(ISERROR(IF($X$1=1,(VLOOKUP(B105,'X1'!$B:$AZ,2,FALSE)),IF($X$1=2,(VLOOKUP(B105,'X2'!$B:$AZ,2,FALSE)),IF($X$1=3,(VLOOKUP(B105,'X3'!$B:$AZ,2,FALSE)),IF($X$1=4,(VLOOKUP(B105,'X4'!$B:$AZ,2,FALSE)),IF($X$1=5,(VLOOKUP(B105,'X5'!$B:$AZ,2,FALSE)),IF($X$1=6,(VLOOKUP(B105,'X6'!$B:$AZ,2,FALSE)),IF($X$1=7,(VLOOKUP(B105,'X7'!$B:$AZ,2,FALSE)),IF($X$1=8,(VLOOKUP(B105,'X8'!$B:$AZ,2,FALSE)),IF($X$1=9,(VLOOKUP(B105,'X9'!$B:$AZ,2,FALSE)),IF($X$1=10,(VLOOKUP(B105,'X10'!$B:$AZ,2,FALSE)),IF($X$1=11,(VLOOKUP(B105,'X11'!$B:$AZ,2,FALSE)),IF($X$1=12,(VLOOKUP(B105,'X12'!$B:$AZ,2,FALSE)),IF($X$1=13,(VLOOKUP(B105,'X13'!$B:$AZ,2,FALSE)),"B"))))))))))))))=TRUE," ",(IF($X$1=1,(VLOOKUP(B105,'X1'!$B:$AZ,2,FALSE)),IF($X$1=2,(VLOOKUP(B105,'X2'!$B:$AZ,2,FALSE)),IF($X$1=3,(VLOOKUP(B105,'X3'!$B:$AZ,2,FALSE)),IF($X$1=4,(VLOOKUP(B105,'X4'!$B:$AZ,2,FALSE)),IF($X$1=5,(VLOOKUP(B105,'X5'!$B:$AZ,2,FALSE)),IF($X$1=6,(VLOOKUP(B105,'X6'!$B:$AZ,2,FALSE)),IF($X$1=7,(VLOOKUP(B105,'X7'!$B:$AZ,2,FALSE)),IF($X$1=8,(VLOOKUP(B105,'X8'!$B:$AZ,2,FALSE)),IF($X$1=9,(VLOOKUP(B105,'X9'!$B:$AZ,2,FALSE)),IF($X$1=10,(VLOOKUP(B105,'X10'!$B:$AZ,2,FALSE)),IF($X$1=11,(VLOOKUP(B105,'X11'!$B:$AZ,2,FALSE)),IF($X$1=12,(VLOOKUP(B105,'X12'!$B:$AZ,2,FALSE)),IF($X$1=13,(VLOOKUP(B105,'X13'!$B:$AZ,2,FALSE)),"B")))))))))))))))</f>
        <v xml:space="preserve"> </v>
      </c>
      <c r="J105" s="183" t="str">
        <f ca="1">IF(ISERROR(IF($X$1=1,(VLOOKUP(B105,'X1'!$B:$AZ,3,FALSE)),IF($X$1=2,(VLOOKUP(B105,'X2'!$B:$AZ,3,FALSE)),IF($X$1=3,(VLOOKUP(B105,'X3'!$B:$AZ,3,FALSE)),IF($X$1=4,(VLOOKUP(B105,'X4'!$B:$AZ,3,FALSE)),IF($X$1=5,(VLOOKUP(B105,'X5'!$B:$AZ,3,FALSE)),IF($X$1=6,(VLOOKUP(B105,'X6'!$B:$AZ,3,FALSE)),IF($X$1=7,(VLOOKUP(B105,'X7'!$B:$AZ,3,FALSE)),IF($X$1=8,(VLOOKUP(B105,'X8'!$B:$AZ,3,FALSE)),IF($X$1=9,(VLOOKUP(B105,'X9'!$B:$AZ,3,FALSE)),IF($X$1=10,(VLOOKUP(B105,'X10'!$B:$AZ,3,FALSE)),IF($X$1=11,(VLOOKUP(B105,'X11'!$B:$AZ,3,FALSE)),IF($X$1=12,(VLOOKUP(B105,'X12'!$B:$AZ,3,FALSE)),IF($X$1=13,(VLOOKUP(B105,'X13'!$B:$AZ,3,FALSE)),"B"))))))))))))))=TRUE," ",(IF($X$1=1,(VLOOKUP(B105,'X1'!$B:$AZ,3,FALSE)),IF($X$1=2,(VLOOKUP(B105,'X2'!$B:$AZ,3,FALSE)),IF($X$1=3,(VLOOKUP(B105,'X3'!$B:$AZ,3,FALSE)),IF($X$1=4,(VLOOKUP(B105,'X4'!$B:$AZ,3,FALSE)),IF($X$1=5,(VLOOKUP(B105,'X5'!$B:$AZ,3,FALSE)),IF($X$1=6,(VLOOKUP(B105,'X6'!$B:$AZ,3,FALSE)),IF($X$1=7,(VLOOKUP(B105,'X7'!$B:$AZ,3,FALSE)),IF($X$1=8,(VLOOKUP(B105,'X8'!$B:$AZ,3,FALSE)),IF($X$1=9,(VLOOKUP(B105,'X9'!$B:$AZ,3,FALSE)),IF($X$1=10,(VLOOKUP(B105,'X10'!$B:$AZ,3,FALSE)),IF($X$1=11,(VLOOKUP(B105,'X11'!$B:$AZ,3,FALSE)),IF($X$1=12,(VLOOKUP(B105,'X12'!$B:$AZ,3,FALSE)),IF($X$1=13,(VLOOKUP(B105,'X13'!$B:$AZ,3,FALSE)),"B")))))))))))))))</f>
        <v xml:space="preserve"> </v>
      </c>
      <c r="K105" s="183" t="str">
        <f ca="1">IF(ISERROR(IF($X$1=1,(VLOOKUP(B105,'X1'!$B:$AZ,5,FALSE)),IF($X$1=2,(VLOOKUP(B105,'X2'!$B:$AZ,5,FALSE)),IF($X$1=3,(VLOOKUP(B105,'X3'!$B:$AZ,5,FALSE)),IF($X$1=4,(VLOOKUP(B105,'X4'!$B:$AZ,5,FALSE)),IF($X$1=5,(VLOOKUP(B105,'X5'!$B:$AZ,5,FALSE)),IF($X$1=6,(VLOOKUP(B105,'X6'!$B:$AZ,5,FALSE)),IF($X$1=7,(VLOOKUP(B105,'X7'!$B:$AZ,5,FALSE)),IF($X$1=8,(VLOOKUP(B105,'X8'!$B:$AZ,5,FALSE)),IF($X$1=9,(VLOOKUP(B105,'X9'!$B:$AZ,5,FALSE)),IF($X$1=10,(VLOOKUP(B105,'X10'!$B:$AZ,5,FALSE)),IF($X$1=11,(VLOOKUP(B105,'X11'!$B:$AZ,5,FALSE)),IF($X$1=12,(VLOOKUP(B105,'X12'!$B:$AZ,5,FALSE)),IF($X$1=13,(VLOOKUP(B105,'X13'!$B:$AZ,5,FALSE)),"B"))))))))))))))=TRUE," ",(IF($X$1=1,(VLOOKUP(B105,'X1'!$B:$AZ,5,FALSE)),IF($X$1=2,(VLOOKUP(B105,'X2'!$B:$AZ,5,FALSE)),IF($X$1=3,(VLOOKUP(B105,'X3'!$B:$AZ,5,FALSE)),IF($X$1=4,(VLOOKUP(B105,'X4'!$B:$AZ,5,FALSE)),IF($X$1=5,(VLOOKUP(B105,'X5'!$B:$AZ,5,FALSE)),IF($X$1=6,(VLOOKUP(B105,'X6'!$B:$AZ,5,FALSE)),IF($X$1=7,(VLOOKUP(B105,'X7'!$B:$AZ,5,FALSE)),IF($X$1=8,(VLOOKUP(B105,'X8'!$B:$AZ,5,FALSE)),IF($X$1=9,(VLOOKUP(B105,'X9'!$B:$AZ,5,FALSE)),IF($X$1=10,(VLOOKUP(B105,'X10'!$B:$AZ,5,FALSE)),IF($X$1=11,(VLOOKUP(B105,'X11'!$B:$AZ,5,FALSE)),IF($X$1=12,(VLOOKUP(B105,'X12'!$B:$AZ,5,FALSE)),IF($X$1=13,(VLOOKUP(B105,'X13'!$B:$AZ,5,FALSE)),"B")))))))))))))))</f>
        <v xml:space="preserve"> </v>
      </c>
      <c r="L105" s="184" t="str">
        <f ca="1">IF(ISERROR(IF($X$1=1,(VLOOKUP(B105,'X1'!$B:$AZ,9,FALSE)),IF($X$1=2,(VLOOKUP(B105,'X2'!$B:$AZ,9,FALSE)),IF($X$1=3,(VLOOKUP(B105,'X3'!$B:$AZ,9,FALSE)),IF($X$1=4,(VLOOKUP(B105,'X4'!$B:$AZ,9,FALSE)),IF($X$1=5,(VLOOKUP(B105,'X5'!$B:$AZ,9,FALSE)),IF($X$1=6,(VLOOKUP(B105,'X6'!$B:$AZ,9,FALSE)),IF($X$1=7,(VLOOKUP(B105,'X7'!$B:$AZ,9,FALSE)),IF($X$1=8,(VLOOKUP(B105,'X8'!$B:$AZ,9,FALSE)),IF($X$1=9,(VLOOKUP(B105,'X9'!$B:$AZ,9,FALSE)),IF($X$1=10,(VLOOKUP(B105,'X10'!$B:$AZ,9,FALSE)),IF($X$1=11,(VLOOKUP(B105,'X11'!$B:$AZ,9,FALSE)),IF($X$1=12,(VLOOKUP(B105,'X12'!$B:$AZ,9,FALSE)),IF($X$1=13,(VLOOKUP(B105,'X13'!$B:$AZ,9,FALSE)),"B"))))))))))))))=TRUE," ",(IF($X$1=1,(VLOOKUP(B105,'X1'!$B:$AZ,9,FALSE)),IF($X$1=2,(VLOOKUP(B105,'X2'!$B:$AZ,9,FALSE)),IF($X$1=3,(VLOOKUP(B105,'X3'!$B:$AZ,9,FALSE)),IF($X$1=4,(VLOOKUP(B105,'X4'!$B:$AZ,9,FALSE)),IF($X$1=5,(VLOOKUP(B105,'X5'!$B:$AZ,9,FALSE)),IF($X$1=6,(VLOOKUP(B105,'X6'!$B:$AZ,9,FALSE)),IF($X$1=7,(VLOOKUP(B105,'X7'!$B:$AZ,9,FALSE)),IF($X$1=8,(VLOOKUP(B105,'X8'!$B:$AZ,9,FALSE)),IF($X$1=9,(VLOOKUP(B105,'X9'!$B:$AZ,9,FALSE)),IF($X$1=10,(VLOOKUP(B105,'X10'!$B:$AZ,9,FALSE)),IF($X$1=11,(VLOOKUP(B105,'X11'!$B:$AZ,9,FALSE)),IF($X$1=12,(VLOOKUP(B105,'X12'!$B:$AZ,9,FALSE)),IF($X$1=13,(VLOOKUP(B105,'X13'!$B:$AZ,9,FALSE)),"B")))))))))))))))</f>
        <v xml:space="preserve"> </v>
      </c>
      <c r="M105" s="184" t="str">
        <f ca="1">IF(ISERROR(IF($X$1=1,(VLOOKUP(B105,'X1'!$B:$AZ,10,FALSE)),IF($X$1=2,(VLOOKUP(B105,'X2'!$B:$AZ,10,FALSE)),IF($X$1=3,(VLOOKUP(B105,'X3'!$B:$AZ,10,FALSE)),IF($X$1=4,(VLOOKUP(B105,'X4'!$B:$AZ,10,FALSE)),IF($X$1=5,(VLOOKUP(B105,'X5'!$B:$AZ,10,FALSE)),IF($X$1=6,(VLOOKUP(B105,'X6'!$B:$AZ,10,FALSE)),IF($X$1=7,(VLOOKUP(B105,'X7'!$B:$AZ,10,FALSE)),IF($X$1=8,(VLOOKUP(B105,'X8'!$B:$AZ,10,FALSE)),IF($X$1=9,(VLOOKUP(B105,'X9'!$B:$AZ,10,FALSE)),IF($X$1=10,(VLOOKUP(B105,'X10'!$B:$AZ,10,FALSE)),IF($X$1=11,(VLOOKUP(B105,'X11'!$B:$AZ,10,FALSE)),IF($X$1=12,(VLOOKUP(B105,'X12'!$B:$AZ,10,FALSE)),IF($X$1=13,(VLOOKUP(B105,'X13'!$B:$AZ,10,FALSE)),"B"))))))))))))))=TRUE," ",(IF($X$1=1,(VLOOKUP(B105,'X1'!$B:$AZ,10,FALSE)),IF($X$1=2,(VLOOKUP(B105,'X2'!$B:$AZ,10,FALSE)),IF($X$1=3,(VLOOKUP(B105,'X3'!$B:$AZ,10,FALSE)),IF($X$1=4,(VLOOKUP(B105,'X4'!$B:$AZ,10,FALSE)),IF($X$1=5,(VLOOKUP(B105,'X5'!$B:$AZ,10,FALSE)),IF($X$1=6,(VLOOKUP(B105,'X6'!$B:$AZ,10,FALSE)),IF($X$1=7,(VLOOKUP(B105,'X7'!$B:$AZ,10,FALSE)),IF($X$1=8,(VLOOKUP(B105,'X8'!$B:$AZ,10,FALSE)),IF($X$1=9,(VLOOKUP(B105,'X9'!$B:$AZ,10,FALSE)),IF($X$1=10,(VLOOKUP(B105,'X10'!$B:$AZ,10,FALSE)),IF($X$1=11,(VLOOKUP(B105,'X11'!$B:$AZ,10,FALSE)),IF($X$1=12,(VLOOKUP(B105,'X12'!$B:$AZ,10,FALSE)),IF($X$1=13,(VLOOKUP(B105,'X13'!$B:$AZ,10,FALSE)),"B")))))))))))))))</f>
        <v xml:space="preserve"> </v>
      </c>
      <c r="N105" s="185" t="str">
        <f ca="1">IF(ISERROR(IF($X$1=1,(VLOOKUP(B105,'X1'!$B:$AZ,45,FALSE)),IF($X$1=2,(VLOOKUP(B105,'X2'!$B:$AZ,45,FALSE)),IF($X$1=3,(VLOOKUP(B105,'X3'!$B:$AZ,45,FALSE)),IF($X$1=4,(VLOOKUP(B105,'X4'!$B:$AZ,45,FALSE)),IF($X$1=5,(VLOOKUP(B105,'X5'!$B:$AZ,45,FALSE)),IF($X$1=6,(VLOOKUP(B105,'X6'!$B:$AZ,45,FALSE)),IF($X$1=7,(VLOOKUP(B105,'X7'!$B:$AZ,45,FALSE)),IF($X$1=8,(VLOOKUP(B105,'X8'!$B:$AZ,45,FALSE)),IF($X$1=9,(VLOOKUP(B105,'X9'!$B:$AZ,45,FALSE)),IF($X$1=10,(VLOOKUP(B105,'X10'!$B:$AZ,45,FALSE)),IF($X$1=11,(VLOOKUP(B105,'X11'!$B:$AZ,45,FALSE)),IF($X$1=12,(VLOOKUP(B105,'X12'!$B:$AZ,45,FALSE)),IF($X$1=13,(VLOOKUP(B105,'X13'!$B:$AZ,45,FALSE)),"B"))))))))))))))=TRUE," ",(IF($X$1=1,(VLOOKUP(B105,'X1'!$B:$AZ,45,FALSE)),IF($X$1=2,(VLOOKUP(B105,'X2'!$B:$AZ,45,FALSE)),IF($X$1=3,(VLOOKUP(B105,'X3'!$B:$AZ,45,FALSE)),IF($X$1=4,(VLOOKUP(B105,'X4'!$B:$AZ,45,FALSE)),IF($X$1=5,(VLOOKUP(B105,'X5'!$B:$AZ,45,FALSE)),IF($X$1=6,(VLOOKUP(B105,'X6'!$B:$AZ,45,FALSE)),IF($X$1=7,(VLOOKUP(B105,'X7'!$B:$AZ,45,FALSE)),IF($X$1=8,(VLOOKUP(B105,'X8'!$B:$AZ,45,FALSE)),IF($X$1=9,(VLOOKUP(B105,'X9'!$B:$AZ,45,FALSE)),IF($X$1=10,(VLOOKUP(B105,'X10'!$B:$AZ,45,FALSE)),IF($X$1=11,(VLOOKUP(B105,'X11'!$B:$AZ,45,FALSE)),IF($X$1=12,(VLOOKUP(B105,'X12'!$B:$AZ,45,FALSE)),IF($X$1=13,(VLOOKUP(B105,'X13'!$B:$AZ,45,FALSE)),"B")))))))))))))))</f>
        <v xml:space="preserve"> </v>
      </c>
      <c r="O105" s="184" t="str">
        <f ca="1">IF(ISERROR(IF($X$1=1,(VLOOKUP(B105,'X1'!$B:$AZ,11,FALSE)),IF($X$1=2,(VLOOKUP(B105,'X2'!$B:$AZ,11,FALSE)),IF($X$1=3,(VLOOKUP(B105,'X3'!$B:$AZ,11,FALSE)),IF($X$1=4,(VLOOKUP(B105,'X4'!$B:$AZ,11,FALSE)),IF($X$1=5,(VLOOKUP(B105,'X5'!$B:$AZ,11,FALSE)),IF($X$1=6,(VLOOKUP(B105,'X6'!$B:$AZ,11,FALSE)),IF($X$1=7,(VLOOKUP(B105,'X7'!$B:$AZ,11,FALSE)),IF($X$1=8,(VLOOKUP(B105,'X8'!$B:$AZ,11,FALSE)),IF($X$1=9,(VLOOKUP(B105,'X9'!$B:$AZ,11,FALSE)),IF($X$1=10,(VLOOKUP(B105,'X10'!$B:$AZ,11,FALSE)),IF($X$1=11,(VLOOKUP(B105,'X11'!$B:$AZ,11,FALSE)),IF($X$1=12,(VLOOKUP(B105,'X12'!$B:$AZ,11,FALSE)),IF($X$1=13,(VLOOKUP(B105,'X13'!$B:$AZ,11,FALSE)),"B"))))))))))))))=TRUE," ",(IF($X$1=1,(VLOOKUP(B105,'X1'!$B:$AZ,11,FALSE)),IF($X$1=2,(VLOOKUP(B105,'X2'!$B:$AZ,11,FALSE)),IF($X$1=3,(VLOOKUP(B105,'X3'!$B:$AZ,11,FALSE)),IF($X$1=4,(VLOOKUP(B105,'X4'!$B:$AZ,11,FALSE)),IF($X$1=5,(VLOOKUP(B105,'X5'!$B:$AZ,11,FALSE)),IF($X$1=6,(VLOOKUP(B105,'X6'!$B:$AZ,11,FALSE)),IF($X$1=7,(VLOOKUP(B105,'X7'!$B:$AZ,11,FALSE)),IF($X$1=8,(VLOOKUP(B105,'X8'!$B:$AZ,11,FALSE)),IF($X$1=9,(VLOOKUP(B105,'X9'!$B:$AZ,11,FALSE)),IF($X$1=10,(VLOOKUP(B105,'X10'!$B:$AZ,11,FALSE)),IF($X$1=11,(VLOOKUP(B105,'X11'!$B:$AZ,11,FALSE)),IF($X$1=12,(VLOOKUP(B105,'X12'!$B:$AZ,11,FALSE)),IF($X$1=13,(VLOOKUP(B105,'X13'!$B:$AZ,11,FALSE)),"B")))))))))))))))</f>
        <v xml:space="preserve"> </v>
      </c>
      <c r="P105" s="184" t="str">
        <f ca="1">IF(ISERROR(IF($X$1=1,(VLOOKUP(B105,'X1'!$B:$AZ,12,FALSE)),IF($X$1=2,(VLOOKUP(B105,'X2'!$B:$AZ,12,FALSE)),IF($X$1=3,(VLOOKUP(B105,'X3'!$B:$AZ,12,FALSE)),IF($X$1=4,(VLOOKUP(B105,'X4'!$B:$AZ,12,FALSE)),IF($X$1=5,(VLOOKUP(B105,'X5'!$B:$AZ,12,FALSE)),IF($X$1=6,(VLOOKUP(B105,'X6'!$B:$AZ,12,FALSE)),IF($X$1=7,(VLOOKUP(B105,'X7'!$B:$AZ,12,FALSE)),IF($X$1=8,(VLOOKUP(B105,'X8'!$B:$AZ,12,FALSE)),IF($X$1=9,(VLOOKUP(B105,'X9'!$B:$AZ,12,FALSE)),IF($X$1=10,(VLOOKUP(B105,'X10'!$B:$AZ,12,FALSE)),IF($X$1=11,(VLOOKUP(B105,'X11'!$B:$AZ,12,FALSE)),IF($X$1=12,(VLOOKUP(B105,'X12'!$B:$AZ,12,FALSE)),IF($X$1=13,(VLOOKUP(B105,'X13'!$B:$AZ,12,FALSE)),"B"))))))))))))))=TRUE," ",(IF($X$1=1,(VLOOKUP(B105,'X1'!$B:$AZ,12,FALSE)),IF($X$1=2,(VLOOKUP(B105,'X2'!$B:$AZ,12,FALSE)),IF($X$1=3,(VLOOKUP(B105,'X3'!$B:$AZ,12,FALSE)),IF($X$1=4,(VLOOKUP(B105,'X4'!$B:$AZ,12,FALSE)),IF($X$1=5,(VLOOKUP(B105,'X5'!$B:$AZ,12,FALSE)),IF($X$1=6,(VLOOKUP(B105,'X6'!$B:$AZ,12,FALSE)),IF($X$1=7,(VLOOKUP(B105,'X7'!$B:$AZ,12,FALSE)),IF($X$1=8,(VLOOKUP(B105,'X8'!$B:$AZ,12,FALSE)),IF($X$1=9,(VLOOKUP(B105,'X9'!$B:$AZ,12,FALSE)),IF($X$1=10,(VLOOKUP(B105,'X10'!$B:$AZ,12,FALSE)),IF($X$1=11,(VLOOKUP(B105,'X11'!$B:$AZ,12,FALSE)),IF($X$1=12,(VLOOKUP(B105,'X12'!$B:$AZ,12,FALSE)),IF($X$1=13,(VLOOKUP(B105,'X13'!$B:$AZ,12,FALSE)),"B")))))))))))))))</f>
        <v xml:space="preserve"> </v>
      </c>
      <c r="Q105" s="185" t="str">
        <f ca="1">IF(ISERROR(IF($X$1=1,(VLOOKUP(B105,'X1'!$B:$AZ,46,FALSE)),IF($X$1=2,(VLOOKUP(B105,'X2'!$B:$AZ,46,FALSE)),IF($X$1=3,(VLOOKUP(B105,'X3'!$B:$AZ,46,FALSE)),IF($X$1=4,(VLOOKUP(B105,'X4'!$B:$AZ,46,FALSE)),IF($X$1=5,(VLOOKUP(B105,'X5'!$B:$AZ,46,FALSE)),IF($X$1=6,(VLOOKUP(B105,'X6'!$B:$AZ,46,FALSE)),IF($X$1=7,(VLOOKUP(B105,'X7'!$B:$AZ,46,FALSE)),IF($X$1=8,(VLOOKUP(B105,'X8'!$B:$AZ,46,FALSE)),IF($X$1=9,(VLOOKUP(B105,'X9'!$B:$AZ,46,FALSE)),IF($X$1=10,(VLOOKUP(B105,'X10'!$B:$AZ,46,FALSE)),IF($X$1=11,(VLOOKUP(B105,'X11'!$B:$AZ,46,FALSE)),IF($X$1=12,(VLOOKUP(B105,'X12'!$B:$AZ,46,FALSE)),IF($X$1=13,(VLOOKUP(B105,'X13'!$B:$AZ,46,FALSE)),"B"))))))))))))))=TRUE," ",(IF($X$1=1,(VLOOKUP(B105,'X1'!$B:$AZ,46,FALSE)),IF($X$1=2,(VLOOKUP(B105,'X2'!$B:$AZ,46,FALSE)),IF($X$1=3,(VLOOKUP(B105,'X3'!$B:$AZ,46,FALSE)),IF($X$1=4,(VLOOKUP(B105,'X4'!$B:$AZ,46,FALSE)),IF($X$1=5,(VLOOKUP(B105,'X5'!$B:$AZ,46,FALSE)),IF($X$1=6,(VLOOKUP(B105,'X6'!$B:$AZ,46,FALSE)),IF($X$1=7,(VLOOKUP(B105,'X7'!$B:$AZ,46,FALSE)),IF($X$1=8,(VLOOKUP(B105,'X8'!$B:$AZ,46,FALSE)),IF($X$1=9,(VLOOKUP(B105,'X9'!$B:$AZ,46,FALSE)),IF($X$1=10,(VLOOKUP(B105,'X10'!$B:$AZ,46,FALSE)),IF($X$1=11,(VLOOKUP(B105,'X11'!$B:$AZ,46,FALSE)),IF($X$1=12,(VLOOKUP(B105,'X12'!$B:$AZ,46,FALSE)),IF($X$1=13,(VLOOKUP(B105,'X13'!$B:$AZ,46,FALSE)),"B")))))))))))))))</f>
        <v xml:space="preserve"> </v>
      </c>
      <c r="R105" s="185" t="str">
        <f ca="1">IF(ISERROR(IF($X$1=1,(VLOOKUP(B105,'X1'!$B:$AZ,15,FALSE)),IF($X$1=2,(VLOOKUP(B105,'X2'!$B:$AZ,15,FALSE)),IF($X$1=3,(VLOOKUP(B105,'X3'!$B:$AZ,15,FALSE)),IF($X$1=4,(VLOOKUP(B105,'X4'!$B:$AZ,15,FALSE)),IF($X$1=5,(VLOOKUP(B105,'X5'!$B:$AZ,15,FALSE)),IF($X$1=6,(VLOOKUP(B105,'X6'!$B:$AZ,15,FALSE)),IF($X$1=7,(VLOOKUP(B105,'X7'!$B:$AZ,15,FALSE)),IF($X$1=8,(VLOOKUP(B105,'X8'!$B:$AZ,15,FALSE)),IF($X$1=9,(VLOOKUP(B105,'X9'!$B:$AZ,15,FALSE)),IF($X$1=10,(VLOOKUP(B105,'X10'!$B:$AZ,15,FALSE)),IF($X$1=11,(VLOOKUP(B105,'X11'!$B:$AZ,15,FALSE)),IF($X$1=12,(VLOOKUP(B105,'X12'!$B:$AZ,15,FALSE)),IF($X$1=13,(VLOOKUP(B105,'X13'!$B:$AZ,15,FALSE)),"B"))))))))))))))=TRUE," ",(IF($X$1=1,(VLOOKUP(B105,'X1'!$B:$AZ,15,FALSE)),IF($X$1=2,(VLOOKUP(B105,'X2'!$B:$AZ,15,FALSE)),IF($X$1=3,(VLOOKUP(B105,'X3'!$B:$AZ,15,FALSE)),IF($X$1=4,(VLOOKUP(B105,'X4'!$B:$AZ,15,FALSE)),IF($X$1=5,(VLOOKUP(B105,'X5'!$B:$AZ,15,FALSE)),IF($X$1=6,(VLOOKUP(B105,'X6'!$B:$AZ,15,FALSE)),IF($X$1=7,(VLOOKUP(B105,'X7'!$B:$AZ,15,FALSE)),IF($X$1=8,(VLOOKUP(B105,'X8'!$B:$AZ,15,FALSE)),IF($X$1=9,(VLOOKUP(B105,'X9'!$B:$AZ,15,FALSE)),IF($X$1=10,(VLOOKUP(B105,'X10'!$B:$AZ,15,FALSE)),IF($X$1=11,(VLOOKUP(B105,'X11'!$B:$AZ,15,FALSE)),IF($X$1=12,(VLOOKUP(B105,'X12'!$B:$AZ,15,FALSE)),IF($X$1=13,(VLOOKUP(B105,'X13'!$B:$AZ,15,FALSE)),"B")))))))))))))))</f>
        <v xml:space="preserve"> </v>
      </c>
      <c r="S105" s="185" t="str">
        <f ca="1">IF(ISERROR(IF((IF($X$1=1,(VLOOKUP(B105,'X1'!$B:$AZ,14,FALSE)),(IF($X$1=2,(VLOOKUP(B105,'X2'!$B:$AZ,14,FALSE)),(IF($X$1=3,(VLOOKUP(B105,'X3'!$B:$AZ,14,FALSE)),(IF($X$1=4,(VLOOKUP(B105,'X4'!$B:$AZ,14,FALSE)),(IF($X$1=5,(VLOOKUP(B105,'X5'!$B:$AZ,14,FALSE)),(IF($X$1=6,(VLOOKUP(B105,'X6'!$B:$AZ,14,FALSE)),(IF($X$1=7,(VLOOKUP(B105,'X7'!$B:$AZ,14,FALSE)),(IF($X$1=8,(VLOOKUP(B105,'X8'!$B:$AZ,14,FALSE)),(IF($X$1=9,(VLOOKUP(B105,'X9'!$B:$AZ,14,FALSE)),(IF($X$1=10,(VLOOKUP(B105,'X10'!$B:$AZ,14,FALSE)),(IF($X$1=11,(VLOOKUP(B105,'X11'!$B:$AZ,14,FALSE)),(IF($X$1=12,(VLOOKUP(B105,'X12'!$B:$AZ,14,FALSE)),(VLOOKUP(B105,'X13'!$B:$AZ,14,FALSE))))))))))))))))))))))))))=$V$1," ",(IF($X$1=1,(VLOOKUP(B105,'X1'!$B:$AZ,14,FALSE)),(IF($X$1=2,(VLOOKUP(B105,'X2'!$B:$AZ,14,FALSE)),(IF($X$1=3,(VLOOKUP(B105,'X3'!$B:$AZ,14,FALSE)),(IF($X$1=4,(VLOOKUP(B105,'X4'!$B:$AZ,14,FALSE)),(IF($X$1=5,(VLOOKUP(B105,'X5'!$B:$AZ,14,FALSE)),(IF($X$1=6,(VLOOKUP(B105,'X6'!$B:$AZ,14,FALSE)),(IF($X$1=7,(VLOOKUP(B105,'X7'!$B:$AZ,14,FALSE)),(IF($X$1=8,(VLOOKUP(B105,'X8'!$B:$AZ,14,FALSE)),(IF($X$1=9,(VLOOKUP(B105,'X9'!$B:$AZ,14,FALSE)),(IF($X$1=10,(VLOOKUP(B105,'X10'!$B:$AZ,14,FALSE)),(IF($X$1=11,(VLOOKUP(B105,'X11'!$B:$AZ,14,FALSE)),(IF($X$1=12,(VLOOKUP(B105,'X12'!$B:$AZ,14,FALSE)),(VLOOKUP(B105,'X13'!$B:$AZ,14,FALSE))))))))))))))))))))))))))))=TRUE," ",(IF((IF($X$1=1,(VLOOKUP(B105,'X1'!$B:$AZ,14,FALSE)),(IF($X$1=2,(VLOOKUP(B105,'X2'!$B:$AZ,14,FALSE)),(IF($X$1=3,(VLOOKUP(B105,'X3'!$B:$AZ,14,FALSE)),(IF($X$1=4,(VLOOKUP(B105,'X4'!$B:$AZ,14,FALSE)),(IF($X$1=5,(VLOOKUP(B105,'X5'!$B:$AZ,14,FALSE)),(IF($X$1=6,(VLOOKUP(B105,'X6'!$B:$AZ,14,FALSE)),(IF($X$1=7,(VLOOKUP(B105,'X7'!$B:$AZ,14,FALSE)),(IF($X$1=8,(VLOOKUP(B105,'X8'!$B:$AZ,14,FALSE)),(IF($X$1=9,(VLOOKUP(B105,'X9'!$B:$AZ,14,FALSE)),(IF($X$1=10,(VLOOKUP(B105,'X10'!$B:$AZ,14,FALSE)),(IF($X$1=11,(VLOOKUP(B105,'X11'!$B:$AZ,14,FALSE)),(IF($X$1=12,(VLOOKUP(B105,'X12'!$B:$AZ,14,FALSE)),(VLOOKUP(B105,'X13'!$B:$AZ,14,FALSE))))))))))))))))))))))))))=$V$1," ",(IF($X$1=1,(VLOOKUP(B105,'X1'!$B:$AZ,14,FALSE)),(IF($X$1=2,(VLOOKUP(B105,'X2'!$B:$AZ,14,FALSE)),(IF($X$1=3,(VLOOKUP(B105,'X3'!$B:$AZ,14,FALSE)),(IF($X$1=4,(VLOOKUP(B105,'X4'!$B:$AZ,14,FALSE)),(IF($X$1=5,(VLOOKUP(B105,'X5'!$B:$AZ,14,FALSE)),(IF($X$1=6,(VLOOKUP(B105,'X6'!$B:$AZ,14,FALSE)),(IF($X$1=7,(VLOOKUP(B105,'X7'!$B:$AZ,14,FALSE)),(IF($X$1=8,(VLOOKUP(B105,'X8'!$B:$AZ,14,FALSE)),(IF($X$1=9,(VLOOKUP(B105,'X9'!$B:$AZ,14,FALSE)),(IF($X$1=10,(VLOOKUP(B105,'X10'!$B:$AZ,14,FALSE)),(IF($X$1=11,(VLOOKUP(B105,'X11'!$B:$AZ,14,FALSE)),(IF($X$1=12,(VLOOKUP(B105,'X12'!$B:$AZ,14,FALSE)),(VLOOKUP(B105,'X13'!$B:$AZ,14,FALSE)))))))))))))))))))))))))))))</f>
        <v xml:space="preserve"> </v>
      </c>
      <c r="V105" s="43"/>
      <c r="W105" s="43">
        <f t="shared" si="63"/>
        <v>17</v>
      </c>
      <c r="X105" s="43"/>
      <c r="Y105" s="119">
        <f t="shared" ca="1" si="60"/>
        <v>0</v>
      </c>
      <c r="Z105" s="92" t="s">
        <v>149</v>
      </c>
      <c r="AB105" s="42">
        <f t="shared" si="61"/>
        <v>1</v>
      </c>
      <c r="AC105" s="42">
        <f t="shared" si="64"/>
        <v>16</v>
      </c>
      <c r="AD105" s="111" t="str">
        <f>IF((VALUE((RIGHT($AD$89,1))))=0,(Alf!F20),IF((VALUE((RIGHT($AD$89,1))))=1,(Alf!F60),IF(((VALUE((RIGHT($AD$89,1)))))=2,(Alf!F99),IF(((VALUE((RIGHT($AD$89,1)))))=3,(Alf!F137),IF(((VALUE((RIGHT($AD$89,1)))))=4,(Alf!F175),IF(((VALUE((RIGHT($AD$89,1)))))=5,(Alf!F214),"B"))))))</f>
        <v>TATN RM Equity</v>
      </c>
      <c r="AE105" s="112">
        <f t="shared" ca="1" si="62"/>
        <v>0.2432366417800933</v>
      </c>
      <c r="AF105" s="113" t="str">
        <f>IF(ISERROR(((VLOOKUP(AD105,'X1'!$B:$AO,6,FALSE))/(VLOOKUP(AD105,'X1'!$B:$AO,7,FALSE))-1))=TRUE," ",(((VLOOKUP(AD105,'X1'!$B:$AO,6,FALSE))/(VLOOKUP(AD105,'X1'!$B:$AO,7,FALSE))-1)))</f>
        <v xml:space="preserve"> </v>
      </c>
      <c r="AG105" s="113" t="str">
        <f>IF(ISERROR((((VLOOKUP(AD105,'X1'!$B:$G,2,FALSE))-(VLOOKUP(AD105,'X1'!$B:$G,3,FALSE)))*100)/(VLOOKUP(AD105,'X1'!$B:$G,5,FALSE)))=TRUE," ",((((VLOOKUP(AD105,'X1'!$B:$G,2,FALSE))-(VLOOKUP(AD105,'X1'!$B:$G,3,FALSE)))*100)/(VLOOKUP(AD105,'X1'!$B:$G,5,FALSE))))</f>
        <v xml:space="preserve"> </v>
      </c>
      <c r="AH105" s="113" t="str">
        <f>IF(ISERROR(((VLOOKUP(AD105,'X1'!$B:$AZ,42,FALSE))))=TRUE," ",(((VLOOKUP(AD105,'X1'!$B:$AZ,42,FALSE)))))</f>
        <v xml:space="preserve"> </v>
      </c>
      <c r="AI105" s="113" t="str">
        <f>IF(ISERROR(((VLOOKUP(AD105,'X1'!$B:$AZ,43,FALSE))))=TRUE," ",(((VLOOKUP(AD105,'X1'!$B:$AZ,43,FALSE)))))</f>
        <v xml:space="preserve"> </v>
      </c>
      <c r="AJ105" s="113" t="str">
        <f>IF(ISERROR(((VLOOKUP(AD105,'X1'!$B:$AZ,15,FALSE))))=TRUE," ",(((VLOOKUP(AD105,'X1'!$B:$AZ,15,FALSE)))))</f>
        <v xml:space="preserve"> </v>
      </c>
      <c r="AK105" s="113" t="str">
        <f>IF(ISERROR(((VLOOKUP(AD105,'X1'!$B:$AZ,14,FALSE))))=TRUE," ",(((VLOOKUP(AD105,'X1'!$B:$AZ,14,FALSE)))))</f>
        <v xml:space="preserve"> </v>
      </c>
      <c r="AL105" s="113" t="str">
        <f ca="1">IF(ISERROR(((VLOOKUP(AD105,'X2'!$B:$AO,6,FALSE))/(VLOOKUP(AD105,'X2'!$B:$AO,7,FALSE))-1))=TRUE," ",(((VLOOKUP(AD105,'X2'!$B:$AO,6,FALSE))/(VLOOKUP(AD105,'X2'!$B:$AO,7,FALSE))-1)))</f>
        <v xml:space="preserve"> </v>
      </c>
      <c r="AM105" s="113" t="str">
        <f ca="1">IF(ISERROR((((VLOOKUP(AD105,'X2'!$B:$G,2,FALSE))-(VLOOKUP(AD105,'X2'!$B:$G,3,FALSE)))*100)/(VLOOKUP(AD105,'X2'!$B:$G,5,FALSE)))=TRUE," ",((((VLOOKUP(AD105,'X2'!$B:$G,2,FALSE))-(VLOOKUP(AD105,'X2'!$B:$G,3,FALSE)))*100)/(VLOOKUP(AD105,'X2'!$B:$G,5,FALSE))))</f>
        <v xml:space="preserve"> </v>
      </c>
      <c r="AN105" s="113" t="str">
        <f ca="1">IF(ISERROR(((VLOOKUP(AD105,'X2'!$B:$AZ,42,FALSE))))=TRUE," ",(((VLOOKUP(AD105,'X2'!$B:$AZ,42,FALSE)))))</f>
        <v xml:space="preserve"> </v>
      </c>
      <c r="AO105" s="113" t="str">
        <f ca="1">IF(ISERROR(((VLOOKUP(AD105,'X2'!$B:$AZ,43,FALSE))))=TRUE," ",(((VLOOKUP(AD105,'X2'!$B:$AZ,43,FALSE)))))</f>
        <v xml:space="preserve"> </v>
      </c>
      <c r="AP105" s="113" t="str">
        <f ca="1">IF(ISERROR(((VLOOKUP(AD105,'X2'!$B:$AZ,15,FALSE))))=TRUE," ",(((VLOOKUP(AD105,'X2'!$B:$AZ,15,FALSE)))))</f>
        <v xml:space="preserve"> </v>
      </c>
      <c r="AQ105" s="113" t="str">
        <f ca="1">IF(ISERROR(((VLOOKUP(AD105,'X2'!$B:$AZ,14,FALSE))))=TRUE," ",(((VLOOKUP(AD105,'X2'!$B:$AZ,14,FALSE)))))</f>
        <v xml:space="preserve"> </v>
      </c>
      <c r="AR105" s="113" t="str">
        <f ca="1">IF(ISERROR(((VLOOKUP(AD105,'X3'!$B:$AO,6,FALSE))/(VLOOKUP(AD105,'X3'!$B:$AO,7,FALSE))-1))=TRUE," ",(((VLOOKUP(AD105,'X3'!$B:$AO,6,FALSE))/(VLOOKUP(AD105,'X3'!$B:$AO,7,FALSE))-1)))</f>
        <v xml:space="preserve"> </v>
      </c>
      <c r="AS105" s="113" t="str">
        <f ca="1">IF(ISERROR((((VLOOKUP(AD105,'X3'!$B:$G,2,FALSE))-(VLOOKUP(AD105,'X3'!$B:$G,3,FALSE)))*100)/(VLOOKUP(AD105,'X3'!$B:$G,5,FALSE)))=TRUE," ",((((VLOOKUP(AD105,'X3'!$B:$G,2,FALSE))-(VLOOKUP(AD105,'X3'!$B:$G,3,FALSE)))*100)/(VLOOKUP(AD105,'X3'!$B:$G,5,FALSE))))</f>
        <v xml:space="preserve"> </v>
      </c>
      <c r="AT105" s="113" t="str">
        <f ca="1">IF(ISERROR(((VLOOKUP(AD105,'X3'!$B:$AZ,42,FALSE))))=TRUE," ",(((VLOOKUP(AD105,'X3'!$B:$AZ,42,FALSE)))))</f>
        <v xml:space="preserve"> </v>
      </c>
      <c r="AU105" s="113" t="str">
        <f ca="1">IF(ISERROR(((VLOOKUP(AD105,'X3'!$B:$AZ,43,FALSE))))=TRUE," ",(((VLOOKUP(AD105,'X3'!$B:$AZ,43,FALSE)))))</f>
        <v xml:space="preserve"> </v>
      </c>
      <c r="AV105" s="113" t="str">
        <f ca="1">IF(ISERROR(((VLOOKUP(AD105,'X3'!$B:$AZ,15,FALSE))))=TRUE," ",(((VLOOKUP(AD105,'X3'!$B:$AZ,15,FALSE)))))</f>
        <v xml:space="preserve"> </v>
      </c>
      <c r="AW105" s="113" t="str">
        <f ca="1">IF(ISERROR(((VLOOKUP(AD105,'X3'!$B:$AZ,14,FALSE))))=TRUE," ",(((VLOOKUP(AD105,'X3'!$B:$AZ,14,FALSE)))))</f>
        <v xml:space="preserve"> </v>
      </c>
      <c r="AX105" s="113" t="str">
        <f ca="1">IF(ISERROR(((VLOOKUP(AD105,'X4'!$B:$AO,6,FALSE))/(VLOOKUP(AD105,'X4'!$B:$AO,7,FALSE))-1))=TRUE," ",(((VLOOKUP(AD105,'X4'!$B:$AO,6,FALSE))/(VLOOKUP(AD105,'X4'!$B:$AO,7,FALSE))-1)))</f>
        <v xml:space="preserve"> </v>
      </c>
      <c r="AY105" s="113" t="str">
        <f ca="1">IF(ISERROR((((VLOOKUP(AD105,'X4'!$B:$G,2,FALSE))-(VLOOKUP(AD105,'X4'!$B:$G,3,FALSE)))*100)/(VLOOKUP(AD105,'X4'!$B:$G,5,FALSE)))=TRUE," ",((((VLOOKUP(AD105,'X4'!$B:$G,2,FALSE))-(VLOOKUP(AD105,'X4'!$B:$G,3,FALSE)))*100)/(VLOOKUP(AD105,'X4'!$B:$G,5,FALSE))))</f>
        <v xml:space="preserve"> </v>
      </c>
      <c r="AZ105" s="113" t="str">
        <f ca="1">IF(ISERROR(((VLOOKUP(AD105,'X4'!$B:$AZ,42,FALSE))))=TRUE," ",(((VLOOKUP(AD105,'X4'!$B:$AZ,42,FALSE)))))</f>
        <v xml:space="preserve"> </v>
      </c>
      <c r="BA105" s="113" t="str">
        <f ca="1">IF(ISERROR(((VLOOKUP(AD105,'X4'!$B:$AZ,43,FALSE))))=TRUE," ",(((VLOOKUP(AD105,'X4'!$B:$AZ,43,FALSE)))))</f>
        <v xml:space="preserve"> </v>
      </c>
      <c r="BB105" s="113" t="str">
        <f ca="1">IF(ISERROR(((VLOOKUP(AD105,'X4'!$B:$AZ,15,FALSE))))=TRUE," ",(((VLOOKUP(AD105,'X4'!$B:$AZ,15,FALSE)))))</f>
        <v xml:space="preserve"> </v>
      </c>
      <c r="BC105" s="113" t="str">
        <f ca="1">IF(ISERROR(((VLOOKUP(AD105,'X4'!$B:$AZ,14,FALSE))))=TRUE," ",(((VLOOKUP(AD105,'X4'!$B:$AZ,14,FALSE)))))</f>
        <v xml:space="preserve"> </v>
      </c>
      <c r="BD105" s="113" t="str">
        <f ca="1">IF(ISERROR(((VLOOKUP(AD105,'X5'!$B:$AO,6,FALSE))/(VLOOKUP(AD105,'X5'!$B:$AO,7,FALSE))-1))=TRUE," ",(((VLOOKUP(AD105,'X5'!$B:$AO,6,FALSE))/(VLOOKUP(AD105,'X5'!$B:$AO,7,FALSE))-1)))</f>
        <v xml:space="preserve"> </v>
      </c>
      <c r="BE105" s="113" t="str">
        <f ca="1">IF(ISERROR((((VLOOKUP(AD105,'X5'!$B:$G,2,FALSE))-(VLOOKUP(AD105,'X5'!$B:$G,3,FALSE)))*100)/(VLOOKUP(AD105,'X5'!$B:$G,5,FALSE)))=TRUE," ",((((VLOOKUP(AD105,'X5'!$B:$G,2,FALSE))-(VLOOKUP(AD105,'X5'!$B:$G,3,FALSE)))*100)/(VLOOKUP(AD105,'X5'!$B:$G,5,FALSE))))</f>
        <v xml:space="preserve"> </v>
      </c>
      <c r="BF105" s="113" t="str">
        <f ca="1">IF(ISERROR(((VLOOKUP(AD105,'X5'!$B:$AZ,42,FALSE))))=TRUE," ",(((VLOOKUP(AD105,'X5'!$B:$AZ,42,FALSE)))))</f>
        <v xml:space="preserve"> </v>
      </c>
      <c r="BG105" s="113" t="str">
        <f ca="1">IF(ISERROR(((VLOOKUP(AD105,'X5'!$B:$AZ,43,FALSE))))=TRUE," ",(((VLOOKUP(AD105,'X5'!$B:$AZ,43,FALSE)))))</f>
        <v xml:space="preserve"> </v>
      </c>
      <c r="BH105" s="113" t="str">
        <f ca="1">IF(ISERROR(((VLOOKUP(AD105,'X5'!$B:$AZ,15,FALSE))))=TRUE," ",(((VLOOKUP(AD105,'X5'!$B:$AZ,15,FALSE)))))</f>
        <v xml:space="preserve"> </v>
      </c>
      <c r="BI105" s="113" t="str">
        <f ca="1">IF(ISERROR(((VLOOKUP(AD105,'X5'!$B:$AZ,14,FALSE))))=TRUE," ",(((VLOOKUP(AD105,'X5'!$B:$AZ,14,FALSE)))))</f>
        <v xml:space="preserve"> </v>
      </c>
      <c r="BJ105" s="113" t="str">
        <f ca="1">IF(ISERROR(((VLOOKUP(AD105,'X6'!$B:$AO,6,FALSE))/(VLOOKUP(AD105,'X6'!$B:$AO,7,FALSE))-1))=TRUE," ",(((VLOOKUP(AD105,'X6'!$B:$AO,6,FALSE))/(VLOOKUP(AD105,'X6'!$B:$AO,7,FALSE))-1)))</f>
        <v xml:space="preserve"> </v>
      </c>
      <c r="BK105" s="113" t="str">
        <f ca="1">IF(ISERROR((((VLOOKUP(AD105,'X6'!$B:$G,2,FALSE))-(VLOOKUP(AD105,'X6'!$B:$G,3,FALSE)))*100)/(VLOOKUP(AD105,'X6'!$B:$G,5,FALSE)))=TRUE," ",((((VLOOKUP(AD105,'X6'!$B:$G,2,FALSE))-(VLOOKUP(AD105,'X6'!$B:$G,3,FALSE)))*100)/(VLOOKUP(AD105,'X6'!$B:$G,5,FALSE))))</f>
        <v xml:space="preserve"> </v>
      </c>
      <c r="BL105" s="113" t="str">
        <f ca="1">IF(ISERROR(((VLOOKUP(AD105,'X6'!$B:$AZ,42,FALSE))))=TRUE," ",(((VLOOKUP(AD105,'X6'!$B:$AZ,42,FALSE)))))</f>
        <v xml:space="preserve"> </v>
      </c>
      <c r="BM105" s="113" t="str">
        <f ca="1">IF(ISERROR(((VLOOKUP(AD105,'X6'!$B:$AZ,43,FALSE))))=TRUE," ",(((VLOOKUP(AD105,'X6'!$B:$AZ,43,FALSE)))))</f>
        <v xml:space="preserve"> </v>
      </c>
      <c r="BN105" s="113" t="str">
        <f ca="1">IF(ISERROR(((VLOOKUP(AD105,'X6'!$B:$AZ,15,FALSE))))=TRUE," ",(((VLOOKUP(AD105,'X6'!$B:$AZ,15,FALSE)))))</f>
        <v xml:space="preserve"> </v>
      </c>
      <c r="BO105" s="113" t="str">
        <f ca="1">IF(ISERROR(((VLOOKUP(AD105,'X6'!$B:$AZ,14,FALSE))))=TRUE," ",(((VLOOKUP(AD105,'X6'!$B:$AZ,14,FALSE)))))</f>
        <v xml:space="preserve"> </v>
      </c>
      <c r="BP105" s="42">
        <f ca="1">IF(ISERROR(((VLOOKUP(AD105,'X7'!$B:$AO,6,FALSE))/(VLOOKUP(AD105,'X7'!$B:$AO,7,FALSE))-1))=TRUE," ",(((VLOOKUP(AD105,'X7'!$B:$AO,6,FALSE))/(VLOOKUP(AD105,'X7'!$B:$AO,7,FALSE))-1)))</f>
        <v>0.2432366417800933</v>
      </c>
      <c r="BQ105" s="42">
        <f ca="1">IF(ISERROR((((VLOOKUP(AD105,'X7'!$B:$G,2,FALSE))-(VLOOKUP(AD105,'X7'!$B:$G,3,FALSE)))*100)/(VLOOKUP(AD105,'X7'!$B:$G,5,FALSE)))=TRUE," ",((((VLOOKUP(AD105,'X7'!$B:$G,2,FALSE))-(VLOOKUP(AD105,'X7'!$B:$G,3,FALSE)))*100)/(VLOOKUP(AD105,'X7'!$B:$G,5,FALSE))))</f>
        <v>76.92307692307692</v>
      </c>
      <c r="BR105" s="102">
        <f ca="1">IF(ISERROR(((VLOOKUP(AD105,'X7'!$B:$AZ,42,FALSE))))=TRUE," ",(((VLOOKUP(AD105,'X7'!$B:$AZ,42,FALSE)))))</f>
        <v>60.722232168660661</v>
      </c>
      <c r="BS105" s="102">
        <f ca="1">IF(ISERROR(((VLOOKUP(AD105,'X7'!$B:$AZ,43,FALSE))))=TRUE," ",(((VLOOKUP(AD105,'X7'!$B:$AZ,43,FALSE)))))</f>
        <v>60.031732991473561</v>
      </c>
      <c r="BT105" s="102">
        <f ca="1">IF(ISERROR(((VLOOKUP(AD105,'X7'!$B:$AZ,15,FALSE))))=TRUE," ",(((VLOOKUP(AD105,'X7'!$B:$AZ,15,FALSE)))))</f>
        <v>8.2200111586386448</v>
      </c>
      <c r="BU105" s="102">
        <f ca="1">IF(ISERROR(((VLOOKUP(AD105,'X7'!$B:$AZ,14,FALSE))))=TRUE," ",(((VLOOKUP(AD105,'X7'!$B:$AZ,14,FALSE)))))</f>
        <v>78.247893258426984</v>
      </c>
      <c r="BV105" s="102" t="str">
        <f ca="1">IF(ISERROR(((VLOOKUP(AD105,'X8'!$B:$AO,6,FALSE))/(VLOOKUP(AD105,'X8'!$B:$AO,7,FALSE))-1))=TRUE," ",(((VLOOKUP(AD105,'X8'!$B:$AO,6,FALSE))/(VLOOKUP(AD105,'X8'!$B:$AO,7,FALSE))-1)))</f>
        <v xml:space="preserve"> </v>
      </c>
      <c r="BW105" s="102" t="str">
        <f ca="1">IF(ISERROR((((VLOOKUP(AD105,'X8'!$B:$G,2,FALSE))-(VLOOKUP(AD105,'X8'!$B:$G,3,FALSE)))*100)/(VLOOKUP(AD105,'X8'!$B:$G,5,FALSE)))=TRUE," ",((((VLOOKUP(AD105,'X8'!$B:$G,2,FALSE))-(VLOOKUP(AD105,'X8'!$B:$G,3,FALSE)))*100)/(VLOOKUP(AD105,'X8'!$B:$G,5,FALSE))))</f>
        <v xml:space="preserve"> </v>
      </c>
      <c r="BX105" s="102" t="str">
        <f ca="1">IF(ISERROR(((VLOOKUP(AD105,'X8'!$B:$AZ,42,FALSE))))=TRUE," ",(((VLOOKUP(AD105,'X8'!$B:$AZ,42,FALSE)))))</f>
        <v xml:space="preserve"> </v>
      </c>
      <c r="BY105" s="42" t="str">
        <f ca="1">IF(ISERROR(((VLOOKUP(AD105,'X8'!$B:$AZ,43,FALSE))))=TRUE," ",(((VLOOKUP(AD105,'X8'!$B:$AZ,43,FALSE)))))</f>
        <v xml:space="preserve"> </v>
      </c>
      <c r="BZ105" s="42" t="str">
        <f ca="1">IF(ISERROR(((VLOOKUP(AD105,'X8'!$B:$AZ,15,FALSE))))=TRUE," ",(((VLOOKUP(AD105,'X8'!$B:$AZ,15,FALSE)))))</f>
        <v xml:space="preserve"> </v>
      </c>
      <c r="CA105" s="42" t="str">
        <f ca="1">IF(ISERROR(((VLOOKUP(AD105,'X8'!$B:$AZ,14,FALSE))))=TRUE," ",(((VLOOKUP(AD105,'X8'!$B:$AZ,14,FALSE)))))</f>
        <v xml:space="preserve"> </v>
      </c>
      <c r="CB105" s="42" t="str">
        <f ca="1">IF(ISERROR(((VLOOKUP(AD105,'X9'!$B:$AO,6,FALSE))/(VLOOKUP(AD105,'X9'!$B:$AO,7,FALSE))-1))=TRUE," ",(((VLOOKUP(AD105,'X9'!$B:$AO,6,FALSE))/(VLOOKUP(AD105,'X9'!$B:$AO,7,FALSE))-1)))</f>
        <v xml:space="preserve"> </v>
      </c>
      <c r="CC105" s="42" t="str">
        <f ca="1">IF(ISERROR((((VLOOKUP(AD105,'X9'!$B:$G,2,FALSE))-(VLOOKUP(AD105,'X9'!$B:$G,3,FALSE)))*100)/(VLOOKUP(AD105,'X9'!$B:$G,5,FALSE)))=TRUE," ",((((VLOOKUP(AD105,'X9'!$B:$G,2,FALSE))-(VLOOKUP(AD105,'X9'!$B:$G,3,FALSE)))*100)/(VLOOKUP(AD105,'X9'!$B:$G,5,FALSE))))</f>
        <v xml:space="preserve"> </v>
      </c>
      <c r="CD105" s="42" t="str">
        <f ca="1">IF(ISERROR(((VLOOKUP(AD105,'X9'!$B:$AZ,42,FALSE))))=TRUE," ",(((VLOOKUP(AD105,'X9'!$B:$AZ,42,FALSE)))))</f>
        <v xml:space="preserve"> </v>
      </c>
      <c r="CE105" s="42" t="str">
        <f ca="1">IF(ISERROR(((VLOOKUP(AD105,'X9'!$B:$AZ,43,FALSE))))=TRUE," ",(((VLOOKUP(AD105,'X9'!$B:$AZ,43,FALSE)))))</f>
        <v xml:space="preserve"> </v>
      </c>
      <c r="CF105" s="42" t="str">
        <f ca="1">IF(ISERROR(((VLOOKUP(AD105,'X9'!$B:$AZ,15,FALSE))))=TRUE," ",(((VLOOKUP(AD105,'X9'!$B:$AZ,15,FALSE)))))</f>
        <v xml:space="preserve"> </v>
      </c>
      <c r="CG105" s="42" t="str">
        <f ca="1">IF(ISERROR(((VLOOKUP(AD105,'X9'!$B:$AZ,14,FALSE))))=TRUE," ",(((VLOOKUP(AD105,'X9'!$B:$AZ,14,FALSE)))))</f>
        <v xml:space="preserve"> </v>
      </c>
      <c r="CH105" s="42" t="str">
        <f ca="1">IF(ISERROR(((VLOOKUP(AD105,'X10'!$B:$AO,6,FALSE))/(VLOOKUP(AD105,'X10'!$B:$AO,7,FALSE))-1))=TRUE," ",(((VLOOKUP(AD105,'X10'!$B:$AO,6,FALSE))/(VLOOKUP(AD105,'X10'!$B:$AO,7,FALSE))-1)))</f>
        <v xml:space="preserve"> </v>
      </c>
      <c r="CI105" s="42" t="str">
        <f ca="1">IF(ISERROR((((VLOOKUP(AD105,'X10'!$B:$G,2,FALSE))-(VLOOKUP(AD105,'X10'!$B:$G,3,FALSE)))*100)/(VLOOKUP(AD105,'X10'!$B:$G,5,FALSE)))=TRUE," ",((((VLOOKUP(AD105,'X10'!$B:$G,2,FALSE))-(VLOOKUP(AD105,'X10'!$B:$G,3,FALSE)))*100)/(VLOOKUP(AD105,'X10'!$B:$G,5,FALSE))))</f>
        <v xml:space="preserve"> </v>
      </c>
      <c r="CJ105" s="42" t="str">
        <f ca="1">IF(ISERROR(((VLOOKUP(AD105,'X10'!$B:$AZ,42,FALSE))))=TRUE," ",(((VLOOKUP(AD105,'X10'!$B:$AZ,42,FALSE)))))</f>
        <v xml:space="preserve"> </v>
      </c>
      <c r="CK105" s="42" t="str">
        <f ca="1">IF(ISERROR(((VLOOKUP(AD105,'X10'!$B:$AZ,43,FALSE))))=TRUE," ",(((VLOOKUP(AD105,'X10'!$B:$AZ,43,FALSE)))))</f>
        <v xml:space="preserve"> </v>
      </c>
      <c r="CL105" s="42" t="str">
        <f ca="1">IF(ISERROR(((VLOOKUP(AD105,'X10'!$B:$AZ,15,FALSE))))=TRUE," ",(((VLOOKUP(AD105,'X10'!$B:$AZ,15,FALSE)))))</f>
        <v xml:space="preserve"> </v>
      </c>
      <c r="CM105" s="42" t="str">
        <f ca="1">IF(ISERROR(((VLOOKUP(AD105,'X10'!$B:$AZ,14,FALSE))))=TRUE," ",(((VLOOKUP(AD105,'X10'!$B:$AZ,14,FALSE)))))</f>
        <v xml:space="preserve"> </v>
      </c>
      <c r="CN105" s="42" t="str">
        <f ca="1">IF(ISERROR(((VLOOKUP(AD105,'X11'!$B:$AO,6,FALSE))/(VLOOKUP(AD105,'X11'!$B:$AO,7,FALSE))-1))=TRUE," ",(((VLOOKUP(AD105,'X11'!$B:$AO,6,FALSE))/(VLOOKUP(AD105,'X11'!$B:$AO,7,FALSE))-1)))</f>
        <v xml:space="preserve"> </v>
      </c>
      <c r="CO105" s="42" t="str">
        <f ca="1">IF(ISERROR((((VLOOKUP(AD105,'X11'!$B:$G,2,FALSE))-(VLOOKUP(AD105,'X11'!$B:$G,3,FALSE)))*100)/(VLOOKUP(AD105,'X11'!$B:$G,5,FALSE)))=TRUE," ",((((VLOOKUP(AD105,'X11'!$B:$G,2,FALSE))-(VLOOKUP(AD105,'X11'!$B:$G,3,FALSE)))*100)/(VLOOKUP(AD105,'X11'!$B:$G,5,FALSE))))</f>
        <v xml:space="preserve"> </v>
      </c>
      <c r="CP105" s="42" t="str">
        <f ca="1">IF(ISERROR(((VLOOKUP(AD105,'X11'!$B:$AZ,42,FALSE))))=TRUE," ",(((VLOOKUP(AD105,'X11'!$B:$AZ,42,FALSE)))))</f>
        <v xml:space="preserve"> </v>
      </c>
      <c r="CQ105" s="42" t="str">
        <f ca="1">IF(ISERROR(((VLOOKUP(AD105,'X11'!$B:$AZ,43,FALSE))))=TRUE," ",(((VLOOKUP(AD105,'X11'!$B:$AZ,43,FALSE)))))</f>
        <v xml:space="preserve"> </v>
      </c>
      <c r="CR105" s="42" t="str">
        <f ca="1">IF(ISERROR(((VLOOKUP(AD105,'X11'!$B:$AZ,15,FALSE))))=TRUE," ",(((VLOOKUP(AD105,'X11'!$B:$AZ,15,FALSE)))))</f>
        <v xml:space="preserve"> </v>
      </c>
      <c r="CS105" s="42" t="str">
        <f ca="1">IF(ISERROR(((VLOOKUP(AD105,'X11'!$B:$AZ,14,FALSE))))=TRUE," ",(((VLOOKUP(AD105,'X11'!$B:$AZ,14,FALSE)))))</f>
        <v xml:space="preserve"> </v>
      </c>
      <c r="CT105" s="42" t="str">
        <f ca="1">IF(ISERROR(((VLOOKUP(AD105,'X12'!$B:$AO,6,FALSE))/(VLOOKUP(AD105,'X12'!$B:$AO,7,FALSE))-1))=TRUE," ",(((VLOOKUP(AD105,'X12'!$B:$AO,6,FALSE))/(VLOOKUP(AD105,'X12'!$B:$AO,7,FALSE))-1)))</f>
        <v xml:space="preserve"> </v>
      </c>
      <c r="CU105" s="42" t="str">
        <f ca="1">IF(ISERROR((((VLOOKUP(AD105,'X12'!$B:$G,2,FALSE))-(VLOOKUP(AD105,'X12'!$B:$G,3,FALSE)))*100)/(VLOOKUP(AD105,'X12'!$B:$G,5,FALSE)))=TRUE," ",((((VLOOKUP(AD105,'X12'!$B:$G,2,FALSE))-(VLOOKUP(AD105,'X12'!$B:$G,3,FALSE)))*100)/(VLOOKUP(AD105,'X12'!$B:$G,5,FALSE))))</f>
        <v xml:space="preserve"> </v>
      </c>
      <c r="CV105" s="42" t="str">
        <f ca="1">IF(ISERROR(((VLOOKUP(AD105,'X12'!$B:$AZ,42,FALSE))))=TRUE," ",(((VLOOKUP(AD105,'X12'!$B:$AZ,42,FALSE)))))</f>
        <v xml:space="preserve"> </v>
      </c>
      <c r="CW105" s="42" t="str">
        <f ca="1">IF(ISERROR(((VLOOKUP(AD105,'X12'!$B:$AZ,43,FALSE))))=TRUE," ",(((VLOOKUP(AD105,'X12'!$B:$AZ,43,FALSE)))))</f>
        <v xml:space="preserve"> </v>
      </c>
      <c r="CX105" s="42" t="str">
        <f ca="1">IF(ISERROR(((VLOOKUP(AD105,'X12'!$B:$AZ,15,FALSE))))=TRUE," ",(((VLOOKUP(AD105,'X12'!$B:$AZ,15,FALSE)))))</f>
        <v xml:space="preserve"> </v>
      </c>
      <c r="CY105" s="42" t="str">
        <f ca="1">IF(ISERROR(((VLOOKUP(AD105,'X12'!$B:$AZ,14,FALSE))))=TRUE," ",(((VLOOKUP(AD105,'X12'!$B:$AZ,14,FALSE)))))</f>
        <v xml:space="preserve"> </v>
      </c>
      <c r="CZ105" s="42" t="str">
        <f ca="1">IF(ISERROR(((VLOOKUP(AD105,'X13'!$B:$AO,6,FALSE))/(VLOOKUP(AD105,'X13'!$B:$AO,7,FALSE))-1))=TRUE," ",(((VLOOKUP(AD105,'X13'!$B:$AO,6,FALSE))/(VLOOKUP(AD105,'X13'!$B:$AO,7,FALSE))-1)))</f>
        <v xml:space="preserve"> </v>
      </c>
      <c r="DA105" s="42" t="str">
        <f ca="1">IF(ISERROR((((VLOOKUP(AD105,'X13'!$B:$G,2,FALSE))-(VLOOKUP(AD105,'X13'!$B:$G,3,FALSE)))*100)/(VLOOKUP(AD105,'X13'!$B:$G,5,FALSE)))=TRUE," ",((((VLOOKUP(AD105,'X13'!$B:$G,2,FALSE))-(VLOOKUP(AD105,'X13'!$B:$G,3,FALSE)))*100)/(VLOOKUP(AD105,'X13'!$B:$G,5,FALSE))))</f>
        <v xml:space="preserve"> </v>
      </c>
      <c r="DB105" s="42" t="str">
        <f ca="1">IF(ISERROR(((VLOOKUP(AD105,'X13'!$B:$AZ,42,FALSE))))=TRUE," ",(((VLOOKUP(AD105,'X13'!$B:$AZ,42,FALSE)))))</f>
        <v xml:space="preserve"> </v>
      </c>
      <c r="DC105" s="42" t="str">
        <f ca="1">IF(ISERROR(((VLOOKUP(AD105,'X13'!$B:$AZ,43,FALSE))))=TRUE," ",(((VLOOKUP(AD105,'X13'!$B:$AZ,43,FALSE)))))</f>
        <v xml:space="preserve"> </v>
      </c>
      <c r="DD105" s="42" t="str">
        <f ca="1">IF(ISERROR(((VLOOKUP(AD105,'X13'!$B:$AZ,15,FALSE))))=TRUE," ",(((VLOOKUP(AD105,'X13'!$B:$AZ,15,FALSE)))))</f>
        <v xml:space="preserve"> </v>
      </c>
      <c r="DE105" s="42" t="str">
        <f ca="1">IF(ISERROR(((VLOOKUP(AD105,'X13'!$B:$AZ,14,FALSE))))=TRUE," ",(((VLOOKUP(AD105,'X13'!$B:$AZ,14,FALSE)))))</f>
        <v xml:space="preserve"> </v>
      </c>
    </row>
    <row r="106" spans="1:109" ht="14.1" customHeight="1" x14ac:dyDescent="0.2">
      <c r="A106" s="156" t="s">
        <v>1058</v>
      </c>
      <c r="B106" s="122" t="str">
        <f>IF(ISERROR(IF($U$16=1,(VLOOKUP(A106,$AC$89:$AH$125,2,FALSE)),IF((IF($X$1=1,'X1'!B65,(IF($X$1=2,'X2'!B65,(IF($X$1=3,'X3'!B65,(IF($X$1=4,'X4'!B65,(IF($X$1=5,'X5'!B65,(IF($X$1=6,'X6'!B65,(IF($X$1=7,'X7'!B65,(IF($X$1=8,'X8'!B65,(IF($X$1=9,'X9'!B65,(IF($X$1=10,'X10'!B65,(IF($X$1=11,'X11'!B65,(IF($X$1=12,'X12'!B65,'X13'!B65))))))))))))))))))))))))="","",(IF($X$1=1,'X1'!B65,(IF($X$1=2,'X2'!B65,(IF($X$1=3,'X3'!B65,(IF($X$1=4,'X4'!B65,(IF($X$1=5,'X5'!B65,(IF($X$1=6,'X6'!B65,(IF($X$1=7,'X7'!B65,(IF($X$1=8,'X8'!B65,(IF($X$1=9,'X9'!B65,(IF($X$1=10,'X10'!B65,(IF($X$1=11,'X11'!B65,(IF($X$1=12,'X12'!B65,'X13'!B65)))))))))))))))))))))))))))=TRUE," ",(IF($U$16=1,(VLOOKUP(A106,$AC$89:$AH$125,2,FALSE)),IF((IF($X$1=1,'X1'!B65,(IF($X$1=2,'X2'!B65,(IF($X$1=3,'X3'!B65,(IF($X$1=4,'X4'!B65,(IF($X$1=5,'X5'!B65,(IF($X$1=6,'X6'!B65,(IF($X$1=7,'X7'!B65,(IF($X$1=8,'X8'!B65,(IF($X$1=9,'X9'!B65,(IF($X$1=10,'X10'!B65,(IF($X$1=11,'X11'!B65,(IF($X$1=12,'X12'!B65,'X13'!B65))))))))))))))))))))))))="","",(IF($X$1=1,'X1'!B65,(IF($X$1=2,'X2'!B65,(IF($X$1=3,'X3'!B65,(IF($X$1=4,'X4'!B65,(IF($X$1=5,'X5'!B65,(IF($X$1=6,'X6'!B65,(IF($X$1=7,'X7'!B65,(IF($X$1=8,'X8'!B65,(IF($X$1=9,'X9'!B65,(IF($X$1=10,'X10'!B65,(IF($X$1=11,'X11'!B65,(IF($X$1=12,'X12'!B65,'X13'!B65))))))))))))))))))))))))))))</f>
        <v/>
      </c>
      <c r="C106" s="181" t="str">
        <f ca="1">IF(ISERROR(IF($X$1=1,(VLOOKUP(B106,'X1'!$B:$AZ,47,FALSE)),IF($X$1=2,(VLOOKUP(B106,'X2'!$B:$AZ,47,FALSE)),IF($X$1=3,(VLOOKUP(B106,'X3'!$B:$AZ,47,FALSE)),IF($X$1=4,(VLOOKUP(B106,'X4'!$B:$AZ,47,FALSE)),IF($X$1=5,(VLOOKUP(B106,'X5'!$B:$AZ,47,FALSE)),IF($X$1=6,(VLOOKUP(B106,'X6'!$B:$AZ,47,FALSE)),IF($X$1=7,(VLOOKUP(B106,'X7'!$B:$AZ,47,FALSE)),IF($X$1=8,(VLOOKUP(B106,'X8'!$B:$AZ,47,FALSE)),IF($X$1=9,(VLOOKUP(B106,'X9'!$B:$AZ,47,FALSE)),IF($X$1=10,(VLOOKUP(B106,'X10'!$B:$AZ,47,FALSE)),IF($X$1=11,(VLOOKUP(B106,'X11'!$B:$AZ,47,FALSE)),IF($X$1=12,(VLOOKUP(B106,'X12'!$B:$AZ,47,FALSE)),IF($X$1=13,(VLOOKUP(B106,'X13'!$B:$AZ,47,FALSE)),"B"))))))))))))))=TRUE," ",(IF($X$1=1,(VLOOKUP(B106,'X1'!$B:$AZ,47,FALSE)),IF($X$1=2,(VLOOKUP(B106,'X2'!$B:$AZ,47,FALSE)),IF($X$1=3,(VLOOKUP(B106,'X3'!$B:$AZ,47,FALSE)),IF($X$1=4,(VLOOKUP(B106,'X4'!$B:$AZ,47,FALSE)),IF($X$1=5,(VLOOKUP(B106,'X5'!$B:$AZ,47,FALSE)),IF($X$1=6,(VLOOKUP(B106,'X6'!$B:$AZ,47,FALSE)),IF($X$1=7,(VLOOKUP(B106,'X7'!$B:$AZ,47,FALSE)),IF($X$1=8,(VLOOKUP(B106,'X8'!$B:$AZ,47,FALSE)),IF($X$1=9,(VLOOKUP(B106,'X9'!$B:$AZ,47,FALSE)),IF($X$1=10,(VLOOKUP(B106,'X10'!$B:$AZ,47,FALSE)),IF($X$1=11,(VLOOKUP(B106,'X11'!$B:$AZ,47,FALSE)),IF($X$1=12,(VLOOKUP(B106,'X12'!$B:$AZ,47,FALSE)),IF($X$1=13,(VLOOKUP(B106,'X13'!$B:$AZ,47,FALSE)),"B")))))))))))))))</f>
        <v xml:space="preserve"> </v>
      </c>
      <c r="D106" s="181" t="str">
        <f ca="1">IF(ISERROR(IF($X$1=1,(VLOOKUP(B106,'X1'!$B:$AP,41,FALSE)),IF($X$1=2,(VLOOKUP(B106,'X2'!$B:$AP,41,FALSE)),IF($X$1=3,(VLOOKUP(B106,'X3'!$B:$AP,41,FALSE)),IF($X$1=4,(VLOOKUP(B106,'X4'!$B:$AP,41,FALSE)),IF($X$1=5,(VLOOKUP(B106,'X5'!$B:$AP,41,FALSE)),IF($X$1=6,(VLOOKUP(B106,'X6'!$B:$AP,41,FALSE)),IF($X$1=7,(VLOOKUP(B106,'X7'!$B:$AP,41,FALSE)),IF($X$1=8,(VLOOKUP(B106,'X8'!$B:$AP,41,FALSE)),IF($X$1=9,(VLOOKUP(B106,'X9'!$B:$AP,41,FALSE)),IF($X$1=10,(VLOOKUP(B106,'X10'!$B:$AP,41,FALSE)),IF($X$1=11,(VLOOKUP(B106,'X11'!$B:$AP,41,FALSE)),IF($X$1=12,(VLOOKUP(B106,'X12'!$B:$AP,41,FALSE)),IF($X$1=13,(VLOOKUP(B106,'X13'!$B:$AP,41,FALSE)),"B"))))))))))))))=TRUE," ",(IF($X$1=1,(VLOOKUP(B106,'X1'!$B:$AP,41,FALSE)),IF($X$1=2,(VLOOKUP(B106,'X2'!$B:$AP,41,FALSE)),IF($X$1=3,(VLOOKUP(B106,'X3'!$B:$AP,41,FALSE)),IF($X$1=4,(VLOOKUP(B106,'X4'!$B:$AP,41,FALSE)),IF($X$1=5,(VLOOKUP(B106,'X5'!$B:$AP,41,FALSE)),IF($X$1=6,(VLOOKUP(B106,'X6'!$B:$AP,41,FALSE)),IF($X$1=7,(VLOOKUP(B106,'X7'!$B:$AP,41,FALSE)),IF($X$1=8,(VLOOKUP(B106,'X8'!$B:$AP,41,FALSE)),IF($X$1=9,(VLOOKUP(B106,'X9'!$B:$AP,41,FALSE)),IF($X$1=10,(VLOOKUP(B106,'X10'!$B:$AP,41,FALSE)),IF($X$1=11,(VLOOKUP(B106,'X11'!$B:$AP,41,FALSE)),IF($X$1=12,(VLOOKUP(B106,'X12'!$B:$AP,41,FALSE)),IF($X$1=13,(VLOOKUP(B106,'X13'!$B:$AP,41,FALSE)),"B")))))))))))))))</f>
        <v xml:space="preserve"> </v>
      </c>
      <c r="E106" s="182" t="str">
        <f ca="1">IF(ISERROR(IF($X$1=1,(VLOOKUP(B106,'X1'!$B:$AP,7,FALSE)),IF($X$1=2,(VLOOKUP(B106,'X2'!$B:$AP,7,FALSE)),IF($X$1=3,(VLOOKUP(B106,'X3'!$B:$AP,7,FALSE)),IF($X$1=4,(VLOOKUP(B106,'X4'!$B:$AP,7,FALSE)),IF($X$1=5,(VLOOKUP(B106,'X5'!$B:$AP,7,FALSE)),IF($X$1=6,(VLOOKUP(B106,'X6'!$B:$AP,7,FALSE)),IF($X$1=7,(VLOOKUP(B106,'X7'!$B:$AP,7,FALSE)),IF($X$1=8,(VLOOKUP(B106,'X8'!$B:$AP,7,FALSE)),IF($X$1=9,(VLOOKUP(B106,'X9'!$B:$AP,7,FALSE)),IF($X$1=10,(VLOOKUP(B106,'X10'!$B:$AP,7,FALSE)),IF($X$1=11,(VLOOKUP(B106,'X11'!$B:$AP,7,FALSE)),IF($X$1=12,(VLOOKUP(B106,'X12'!$B:$AP,7,FALSE)),IF($X$1=13,(VLOOKUP(B106,'X13'!$B:$AP,7,FALSE)),"B"))))))))))))))=TRUE," ",(IF($X$1=1,(VLOOKUP(B106,'X1'!$B:$AP,7,FALSE)),IF($X$1=2,(VLOOKUP(B106,'X2'!$B:$AP,7,FALSE)),IF($X$1=3,(VLOOKUP(B106,'X3'!$B:$AP,7,FALSE)),IF($X$1=4,(VLOOKUP(B106,'X4'!$B:$AP,7,FALSE)),IF($X$1=5,(VLOOKUP(B106,'X5'!$B:$AP,7,FALSE)),IF($X$1=6,(VLOOKUP(B106,'X6'!$B:$AP,7,FALSE)),IF($X$1=7,(VLOOKUP(B106,'X7'!$B:$AP,7,FALSE)),IF($X$1=8,(VLOOKUP(B106,'X8'!$B:$AP,7,FALSE)),IF($X$1=9,(VLOOKUP(B106,'X9'!$B:$AP,7,FALSE)),IF($X$1=10,(VLOOKUP(B106,'X10'!$B:$AP,7,FALSE)),IF($X$1=11,(VLOOKUP(B106,'X11'!$B:$AP,7,FALSE)),IF($X$1=12,(VLOOKUP(B106,'X12'!$B:$AP,7,FALSE)),IF($X$1=13,(VLOOKUP(B106,'X13'!$B:$AP,7,FALSE)),"B")))))))))))))))</f>
        <v xml:space="preserve"> </v>
      </c>
      <c r="F106" s="182" t="str">
        <f ca="1">IF(ISERROR(IF((IF($X$1=1,(VLOOKUP(B106,'X1'!$B:$AO,6,FALSE)),(IF($X$1=2,(VLOOKUP(B106,'X2'!$B:$AO,6,FALSE)),(IF($X$1=3,(VLOOKUP(B106,'X3'!$B:$AO,6,FALSE)),(IF($X$1=4,(VLOOKUP(B106,'X4'!$B:$AO,6,FALSE)),(IF($X$1=5,(VLOOKUP(B106,'X5'!$B:$AO,6,FALSE)),(IF($X$1=6,(VLOOKUP(B106,'X6'!$B:$AO,6,FALSE)),(IF($X$1=7,(VLOOKUP(B106,'X7'!$B:$AO,6,FALSE)),(IF($X$1=8,(VLOOKUP(B106,'X8'!$B:$AO,6,FALSE)),(IF($X$1=9,(VLOOKUP(B106,'X9'!$B:$AO,6,FALSE)),(IF($X$1=10,(VLOOKUP(B106,'X10'!$B:$AO,6,FALSE)),(IF($X$1=11,(VLOOKUP(B106,'X11'!$B:$AO,6,FALSE)),(IF($X$1=12,(VLOOKUP(B106,'X12'!$B:$AO,6,FALSE)),(VLOOKUP(B106,'X13'!$B:$AO,6,FALSE))))))))))))))))))))))))))=$V$1," ",(IF($X$1=1,(VLOOKUP(B106,'X1'!$B:$AO,6,FALSE)),(IF($X$1=2,(VLOOKUP(B106,'X2'!$B:$AO,6,FALSE)),(IF($X$1=3,(VLOOKUP(B106,'X3'!$B:$AO,6,FALSE)),(IF($X$1=4,(VLOOKUP(B106,'X4'!$B:$AO,6,FALSE)),(IF($X$1=5,(VLOOKUP(B106,'X5'!$B:$AO,6,FALSE)),(IF($X$1=6,(VLOOKUP(B106,'X6'!$B:$AO,6,FALSE)),(IF($X$1=7,(VLOOKUP(B106,'X7'!$B:$AO,6,FALSE)),(IF($X$1=8,(VLOOKUP(B106,'X8'!$B:$AO,6,FALSE)),(IF($X$1=9,(VLOOKUP(B106,'X9'!$B:$AO,6,FALSE)),(IF($X$1=10,(VLOOKUP(B106,'X10'!$B:$AO,6,FALSE)),(IF($X$1=11,(VLOOKUP(B106,'X11'!$B:$AO,6,FALSE)),(IF($X$1=12,(VLOOKUP(B106,'X12'!$B:$AO,6,FALSE)),(VLOOKUP(B106,'X13'!$B:$AO,6,FALSE))))))))))))))))))))))))))))=TRUE," ",(IF((IF($X$1=1,(VLOOKUP(B106,'X1'!$B:$AO,6,FALSE)),(IF($X$1=2,(VLOOKUP(B106,'X2'!$B:$AO,6,FALSE)),(IF($X$1=3,(VLOOKUP(B106,'X3'!$B:$AO,6,FALSE)),(IF($X$1=4,(VLOOKUP(B106,'X4'!$B:$AO,6,FALSE)),(IF($X$1=5,(VLOOKUP(B106,'X5'!$B:$AO,6,FALSE)),(IF($X$1=6,(VLOOKUP(B106,'X6'!$B:$AO,6,FALSE)),(IF($X$1=7,(VLOOKUP(B106,'X7'!$B:$AO,6,FALSE)),(IF($X$1=8,(VLOOKUP(B106,'X8'!$B:$AO,6,FALSE)),(IF($X$1=9,(VLOOKUP(B106,'X9'!$B:$AO,6,FALSE)),(IF($X$1=10,(VLOOKUP(B106,'X10'!$B:$AO,6,FALSE)),(IF($X$1=11,(VLOOKUP(B106,'X11'!$B:$AO,6,FALSE)),(IF($X$1=12,(VLOOKUP(B106,'X12'!$B:$AO,6,FALSE)),(VLOOKUP(B106,'X13'!$B:$AO,6,FALSE))))))))))))))))))))))))))=$V$1," ",(IF($X$1=1,(VLOOKUP(B106,'X1'!$B:$AO,6,FALSE)),(IF($X$1=2,(VLOOKUP(B106,'X2'!$B:$AO,6,FALSE)),(IF($X$1=3,(VLOOKUP(B106,'X3'!$B:$AO,6,FALSE)),(IF($X$1=4,(VLOOKUP(B106,'X4'!$B:$AO,6,FALSE)),(IF($X$1=5,(VLOOKUP(B106,'X5'!$B:$AO,6,FALSE)),(IF($X$1=6,(VLOOKUP(B106,'X6'!$B:$AO,6,FALSE)),(IF($X$1=7,(VLOOKUP(B106,'X7'!$B:$AO,6,FALSE)),(IF($X$1=8,(VLOOKUP(B106,'X8'!$B:$AO,6,FALSE)),(IF($X$1=9,(VLOOKUP(B106,'X9'!$B:$AO,6,FALSE)),(IF($X$1=10,(VLOOKUP(B106,'X10'!$B:$AO,6,FALSE)),(IF($X$1=11,(VLOOKUP(B106,'X11'!$B:$AO,6,FALSE)),(IF($X$1=12,(VLOOKUP(B106,'X12'!$B:$AO,6,FALSE)),(VLOOKUP(B106,'X13'!$B:$AO,6,FALSE)))))))))))))))))))))))))))))</f>
        <v xml:space="preserve"> </v>
      </c>
      <c r="G106" s="182" t="str">
        <f ca="1">IF(ISERROR(IF($X$1=1,(VLOOKUP(B106,'X1'!$B:$AZ,44,FALSE)),IF($X$1=2,(VLOOKUP(B106,'X2'!$B:$AZ,44,FALSE)),IF($X$1=3,(VLOOKUP(B106,'X3'!$B:$AZ,44,FALSE)),IF($X$1=4,(VLOOKUP(B106,'X4'!$B:$AZ,44,FALSE)),IF($X$1=5,(VLOOKUP(B106,'X5'!$B:$AZ,44,FALSE)),IF($X$1=6,(VLOOKUP(B106,'X6'!$B:$AZ,44,FALSE)),IF($X$1=7,(VLOOKUP(B106,'X7'!$B:$AZ,44,FALSE)),IF($X$1=8,(VLOOKUP(B106,'X8'!$B:$AZ,44,FALSE)),IF($X$1=9,(VLOOKUP(B106,'X9'!$B:$AZ,44,FALSE)),IF($X$1=10,(VLOOKUP(B106,'X10'!$B:$AZ,44,FALSE)),IF($X$1=11,(VLOOKUP(B106,'X11'!$B:$AZ,44,FALSE)),IF($X$1=12,(VLOOKUP(B106,'X12'!$B:$AZ,44,FALSE)),IF($X$1=13,(VLOOKUP(B106,'X13'!$B:$AZ,44,FALSE)),"B"))))))))))))))=TRUE," ",(IF($X$1=1,(VLOOKUP(B106,'X1'!$B:$AZ,44,FALSE)),IF($X$1=2,(VLOOKUP(B106,'X2'!$B:$AZ,44,FALSE)),IF($X$1=3,(VLOOKUP(B106,'X3'!$B:$AZ,44,FALSE)),IF($X$1=4,(VLOOKUP(B106,'X4'!$B:$AZ,44,FALSE)),IF($X$1=5,(VLOOKUP(B106,'X5'!$B:$AZ,44,FALSE)),IF($X$1=6,(VLOOKUP(B106,'X6'!$B:$AZ,44,FALSE)),IF($X$1=7,(VLOOKUP(B106,'X7'!$B:$AZ,44,FALSE)),IF($X$1=8,(VLOOKUP(B106,'X8'!$B:$AZ,44,FALSE)),IF($X$1=9,(VLOOKUP(B106,'X9'!$B:$AZ,44,FALSE)),IF($X$1=10,(VLOOKUP(B106,'X10'!$B:$AZ,44,FALSE)),IF($X$1=11,(VLOOKUP(B106,'X11'!$B:$AZ,44,FALSE)),IF($X$1=12,(VLOOKUP(B106,'X12'!$B:$AZ,44,FALSE)),IF($X$1=13,(VLOOKUP(B106,'X13'!$B:$AZ,44,FALSE)),"B")))))))))))))))</f>
        <v xml:space="preserve"> </v>
      </c>
      <c r="H106" s="182" t="str">
        <f ca="1">IF(ISERROR(IF($X$1=1,(VLOOKUP(B106,'X1'!$B:$AZ,8,FALSE)),IF($X$1=2,(VLOOKUP(B106,'X2'!$B:$AZ,8,FALSE)),IF($X$1=3,(VLOOKUP(B106,'X3'!$B:$AZ,8,FALSE)),IF($X$1=4,(VLOOKUP(B106,'X4'!$B:$AZ,8,FALSE)),IF($X$1=5,(VLOOKUP(B106,'X5'!$B:$AZ,8,FALSE)),IF($X$1=6,(VLOOKUP(B106,'X6'!$B:$AZ,8,FALSE)),IF($X$1=7,(VLOOKUP(B106,'X7'!$B:$AZ,8,FALSE)),IF($X$1=8,(VLOOKUP(B106,'X8'!$B:$AZ,8,FALSE)),IF($X$1=9,(VLOOKUP(B106,'X9'!$B:$AZ,8,FALSE)),IF($X$1=10,(VLOOKUP(B106,'X10'!$B:$AZ,8,FALSE)),IF($X$1=11,(VLOOKUP(B106,'X11'!$B:$AZ,8,FALSE)),IF($X$1=12,(VLOOKUP(B106,'X12'!$B:$AZ,8,FALSE)),IF($X$1=13,(VLOOKUP(B106,'X13'!$B:$AZ,8,FALSE)),"B"))))))))))))))=TRUE," ",(IF($X$1=1,(VLOOKUP(B106,'X1'!$B:$AZ,8,FALSE)),IF($X$1=2,(VLOOKUP(B106,'X2'!$B:$AZ,8,FALSE)),IF($X$1=3,(VLOOKUP(B106,'X3'!$B:$AZ,8,FALSE)),IF($X$1=4,(VLOOKUP(B106,'X4'!$B:$AZ,8,FALSE)),IF($X$1=5,(VLOOKUP(B106,'X5'!$B:$AZ,8,FALSE)),IF($X$1=6,(VLOOKUP(B106,'X6'!$B:$AZ,8,FALSE)),IF($X$1=7,(VLOOKUP(B106,'X7'!$B:$AZ,8,FALSE)),IF($X$1=8,(VLOOKUP(B106,'X8'!$B:$AZ,8,FALSE)),IF($X$1=9,(VLOOKUP(B106,'X9'!$B:$AZ,8,FALSE)),IF($X$1=10,(VLOOKUP(B106,'X10'!$B:$AZ,8,FALSE)),IF($X$1=11,(VLOOKUP(B106,'X11'!$B:$AZ,8,FALSE)),IF($X$1=12,(VLOOKUP(B106,'X12'!$B:$AZ,8,FALSE)),IF($X$1=13,(VLOOKUP(B106,'X13'!$B:$AZ,8,FALSE)),"B")))))))))))))))</f>
        <v xml:space="preserve"> </v>
      </c>
      <c r="I106" s="183" t="str">
        <f ca="1">IF(ISERROR(IF($X$1=1,(VLOOKUP(B106,'X1'!$B:$AZ,2,FALSE)),IF($X$1=2,(VLOOKUP(B106,'X2'!$B:$AZ,2,FALSE)),IF($X$1=3,(VLOOKUP(B106,'X3'!$B:$AZ,2,FALSE)),IF($X$1=4,(VLOOKUP(B106,'X4'!$B:$AZ,2,FALSE)),IF($X$1=5,(VLOOKUP(B106,'X5'!$B:$AZ,2,FALSE)),IF($X$1=6,(VLOOKUP(B106,'X6'!$B:$AZ,2,FALSE)),IF($X$1=7,(VLOOKUP(B106,'X7'!$B:$AZ,2,FALSE)),IF($X$1=8,(VLOOKUP(B106,'X8'!$B:$AZ,2,FALSE)),IF($X$1=9,(VLOOKUP(B106,'X9'!$B:$AZ,2,FALSE)),IF($X$1=10,(VLOOKUP(B106,'X10'!$B:$AZ,2,FALSE)),IF($X$1=11,(VLOOKUP(B106,'X11'!$B:$AZ,2,FALSE)),IF($X$1=12,(VLOOKUP(B106,'X12'!$B:$AZ,2,FALSE)),IF($X$1=13,(VLOOKUP(B106,'X13'!$B:$AZ,2,FALSE)),"B"))))))))))))))=TRUE," ",(IF($X$1=1,(VLOOKUP(B106,'X1'!$B:$AZ,2,FALSE)),IF($X$1=2,(VLOOKUP(B106,'X2'!$B:$AZ,2,FALSE)),IF($X$1=3,(VLOOKUP(B106,'X3'!$B:$AZ,2,FALSE)),IF($X$1=4,(VLOOKUP(B106,'X4'!$B:$AZ,2,FALSE)),IF($X$1=5,(VLOOKUP(B106,'X5'!$B:$AZ,2,FALSE)),IF($X$1=6,(VLOOKUP(B106,'X6'!$B:$AZ,2,FALSE)),IF($X$1=7,(VLOOKUP(B106,'X7'!$B:$AZ,2,FALSE)),IF($X$1=8,(VLOOKUP(B106,'X8'!$B:$AZ,2,FALSE)),IF($X$1=9,(VLOOKUP(B106,'X9'!$B:$AZ,2,FALSE)),IF($X$1=10,(VLOOKUP(B106,'X10'!$B:$AZ,2,FALSE)),IF($X$1=11,(VLOOKUP(B106,'X11'!$B:$AZ,2,FALSE)),IF($X$1=12,(VLOOKUP(B106,'X12'!$B:$AZ,2,FALSE)),IF($X$1=13,(VLOOKUP(B106,'X13'!$B:$AZ,2,FALSE)),"B")))))))))))))))</f>
        <v xml:space="preserve"> </v>
      </c>
      <c r="J106" s="183" t="str">
        <f ca="1">IF(ISERROR(IF($X$1=1,(VLOOKUP(B106,'X1'!$B:$AZ,3,FALSE)),IF($X$1=2,(VLOOKUP(B106,'X2'!$B:$AZ,3,FALSE)),IF($X$1=3,(VLOOKUP(B106,'X3'!$B:$AZ,3,FALSE)),IF($X$1=4,(VLOOKUP(B106,'X4'!$B:$AZ,3,FALSE)),IF($X$1=5,(VLOOKUP(B106,'X5'!$B:$AZ,3,FALSE)),IF($X$1=6,(VLOOKUP(B106,'X6'!$B:$AZ,3,FALSE)),IF($X$1=7,(VLOOKUP(B106,'X7'!$B:$AZ,3,FALSE)),IF($X$1=8,(VLOOKUP(B106,'X8'!$B:$AZ,3,FALSE)),IF($X$1=9,(VLOOKUP(B106,'X9'!$B:$AZ,3,FALSE)),IF($X$1=10,(VLOOKUP(B106,'X10'!$B:$AZ,3,FALSE)),IF($X$1=11,(VLOOKUP(B106,'X11'!$B:$AZ,3,FALSE)),IF($X$1=12,(VLOOKUP(B106,'X12'!$B:$AZ,3,FALSE)),IF($X$1=13,(VLOOKUP(B106,'X13'!$B:$AZ,3,FALSE)),"B"))))))))))))))=TRUE," ",(IF($X$1=1,(VLOOKUP(B106,'X1'!$B:$AZ,3,FALSE)),IF($X$1=2,(VLOOKUP(B106,'X2'!$B:$AZ,3,FALSE)),IF($X$1=3,(VLOOKUP(B106,'X3'!$B:$AZ,3,FALSE)),IF($X$1=4,(VLOOKUP(B106,'X4'!$B:$AZ,3,FALSE)),IF($X$1=5,(VLOOKUP(B106,'X5'!$B:$AZ,3,FALSE)),IF($X$1=6,(VLOOKUP(B106,'X6'!$B:$AZ,3,FALSE)),IF($X$1=7,(VLOOKUP(B106,'X7'!$B:$AZ,3,FALSE)),IF($X$1=8,(VLOOKUP(B106,'X8'!$B:$AZ,3,FALSE)),IF($X$1=9,(VLOOKUP(B106,'X9'!$B:$AZ,3,FALSE)),IF($X$1=10,(VLOOKUP(B106,'X10'!$B:$AZ,3,FALSE)),IF($X$1=11,(VLOOKUP(B106,'X11'!$B:$AZ,3,FALSE)),IF($X$1=12,(VLOOKUP(B106,'X12'!$B:$AZ,3,FALSE)),IF($X$1=13,(VLOOKUP(B106,'X13'!$B:$AZ,3,FALSE)),"B")))))))))))))))</f>
        <v xml:space="preserve"> </v>
      </c>
      <c r="K106" s="183" t="str">
        <f ca="1">IF(ISERROR(IF($X$1=1,(VLOOKUP(B106,'X1'!$B:$AZ,5,FALSE)),IF($X$1=2,(VLOOKUP(B106,'X2'!$B:$AZ,5,FALSE)),IF($X$1=3,(VLOOKUP(B106,'X3'!$B:$AZ,5,FALSE)),IF($X$1=4,(VLOOKUP(B106,'X4'!$B:$AZ,5,FALSE)),IF($X$1=5,(VLOOKUP(B106,'X5'!$B:$AZ,5,FALSE)),IF($X$1=6,(VLOOKUP(B106,'X6'!$B:$AZ,5,FALSE)),IF($X$1=7,(VLOOKUP(B106,'X7'!$B:$AZ,5,FALSE)),IF($X$1=8,(VLOOKUP(B106,'X8'!$B:$AZ,5,FALSE)),IF($X$1=9,(VLOOKUP(B106,'X9'!$B:$AZ,5,FALSE)),IF($X$1=10,(VLOOKUP(B106,'X10'!$B:$AZ,5,FALSE)),IF($X$1=11,(VLOOKUP(B106,'X11'!$B:$AZ,5,FALSE)),IF($X$1=12,(VLOOKUP(B106,'X12'!$B:$AZ,5,FALSE)),IF($X$1=13,(VLOOKUP(B106,'X13'!$B:$AZ,5,FALSE)),"B"))))))))))))))=TRUE," ",(IF($X$1=1,(VLOOKUP(B106,'X1'!$B:$AZ,5,FALSE)),IF($X$1=2,(VLOOKUP(B106,'X2'!$B:$AZ,5,FALSE)),IF($X$1=3,(VLOOKUP(B106,'X3'!$B:$AZ,5,FALSE)),IF($X$1=4,(VLOOKUP(B106,'X4'!$B:$AZ,5,FALSE)),IF($X$1=5,(VLOOKUP(B106,'X5'!$B:$AZ,5,FALSE)),IF($X$1=6,(VLOOKUP(B106,'X6'!$B:$AZ,5,FALSE)),IF($X$1=7,(VLOOKUP(B106,'X7'!$B:$AZ,5,FALSE)),IF($X$1=8,(VLOOKUP(B106,'X8'!$B:$AZ,5,FALSE)),IF($X$1=9,(VLOOKUP(B106,'X9'!$B:$AZ,5,FALSE)),IF($X$1=10,(VLOOKUP(B106,'X10'!$B:$AZ,5,FALSE)),IF($X$1=11,(VLOOKUP(B106,'X11'!$B:$AZ,5,FALSE)),IF($X$1=12,(VLOOKUP(B106,'X12'!$B:$AZ,5,FALSE)),IF($X$1=13,(VLOOKUP(B106,'X13'!$B:$AZ,5,FALSE)),"B")))))))))))))))</f>
        <v xml:space="preserve"> </v>
      </c>
      <c r="L106" s="184" t="str">
        <f ca="1">IF(ISERROR(IF($X$1=1,(VLOOKUP(B106,'X1'!$B:$AZ,9,FALSE)),IF($X$1=2,(VLOOKUP(B106,'X2'!$B:$AZ,9,FALSE)),IF($X$1=3,(VLOOKUP(B106,'X3'!$B:$AZ,9,FALSE)),IF($X$1=4,(VLOOKUP(B106,'X4'!$B:$AZ,9,FALSE)),IF($X$1=5,(VLOOKUP(B106,'X5'!$B:$AZ,9,FALSE)),IF($X$1=6,(VLOOKUP(B106,'X6'!$B:$AZ,9,FALSE)),IF($X$1=7,(VLOOKUP(B106,'X7'!$B:$AZ,9,FALSE)),IF($X$1=8,(VLOOKUP(B106,'X8'!$B:$AZ,9,FALSE)),IF($X$1=9,(VLOOKUP(B106,'X9'!$B:$AZ,9,FALSE)),IF($X$1=10,(VLOOKUP(B106,'X10'!$B:$AZ,9,FALSE)),IF($X$1=11,(VLOOKUP(B106,'X11'!$B:$AZ,9,FALSE)),IF($X$1=12,(VLOOKUP(B106,'X12'!$B:$AZ,9,FALSE)),IF($X$1=13,(VLOOKUP(B106,'X13'!$B:$AZ,9,FALSE)),"B"))))))))))))))=TRUE," ",(IF($X$1=1,(VLOOKUP(B106,'X1'!$B:$AZ,9,FALSE)),IF($X$1=2,(VLOOKUP(B106,'X2'!$B:$AZ,9,FALSE)),IF($X$1=3,(VLOOKUP(B106,'X3'!$B:$AZ,9,FALSE)),IF($X$1=4,(VLOOKUP(B106,'X4'!$B:$AZ,9,FALSE)),IF($X$1=5,(VLOOKUP(B106,'X5'!$B:$AZ,9,FALSE)),IF($X$1=6,(VLOOKUP(B106,'X6'!$B:$AZ,9,FALSE)),IF($X$1=7,(VLOOKUP(B106,'X7'!$B:$AZ,9,FALSE)),IF($X$1=8,(VLOOKUP(B106,'X8'!$B:$AZ,9,FALSE)),IF($X$1=9,(VLOOKUP(B106,'X9'!$B:$AZ,9,FALSE)),IF($X$1=10,(VLOOKUP(B106,'X10'!$B:$AZ,9,FALSE)),IF($X$1=11,(VLOOKUP(B106,'X11'!$B:$AZ,9,FALSE)),IF($X$1=12,(VLOOKUP(B106,'X12'!$B:$AZ,9,FALSE)),IF($X$1=13,(VLOOKUP(B106,'X13'!$B:$AZ,9,FALSE)),"B")))))))))))))))</f>
        <v xml:space="preserve"> </v>
      </c>
      <c r="M106" s="184" t="str">
        <f ca="1">IF(ISERROR(IF($X$1=1,(VLOOKUP(B106,'X1'!$B:$AZ,10,FALSE)),IF($X$1=2,(VLOOKUP(B106,'X2'!$B:$AZ,10,FALSE)),IF($X$1=3,(VLOOKUP(B106,'X3'!$B:$AZ,10,FALSE)),IF($X$1=4,(VLOOKUP(B106,'X4'!$B:$AZ,10,FALSE)),IF($X$1=5,(VLOOKUP(B106,'X5'!$B:$AZ,10,FALSE)),IF($X$1=6,(VLOOKUP(B106,'X6'!$B:$AZ,10,FALSE)),IF($X$1=7,(VLOOKUP(B106,'X7'!$B:$AZ,10,FALSE)),IF($X$1=8,(VLOOKUP(B106,'X8'!$B:$AZ,10,FALSE)),IF($X$1=9,(VLOOKUP(B106,'X9'!$B:$AZ,10,FALSE)),IF($X$1=10,(VLOOKUP(B106,'X10'!$B:$AZ,10,FALSE)),IF($X$1=11,(VLOOKUP(B106,'X11'!$B:$AZ,10,FALSE)),IF($X$1=12,(VLOOKUP(B106,'X12'!$B:$AZ,10,FALSE)),IF($X$1=13,(VLOOKUP(B106,'X13'!$B:$AZ,10,FALSE)),"B"))))))))))))))=TRUE," ",(IF($X$1=1,(VLOOKUP(B106,'X1'!$B:$AZ,10,FALSE)),IF($X$1=2,(VLOOKUP(B106,'X2'!$B:$AZ,10,FALSE)),IF($X$1=3,(VLOOKUP(B106,'X3'!$B:$AZ,10,FALSE)),IF($X$1=4,(VLOOKUP(B106,'X4'!$B:$AZ,10,FALSE)),IF($X$1=5,(VLOOKUP(B106,'X5'!$B:$AZ,10,FALSE)),IF($X$1=6,(VLOOKUP(B106,'X6'!$B:$AZ,10,FALSE)),IF($X$1=7,(VLOOKUP(B106,'X7'!$B:$AZ,10,FALSE)),IF($X$1=8,(VLOOKUP(B106,'X8'!$B:$AZ,10,FALSE)),IF($X$1=9,(VLOOKUP(B106,'X9'!$B:$AZ,10,FALSE)),IF($X$1=10,(VLOOKUP(B106,'X10'!$B:$AZ,10,FALSE)),IF($X$1=11,(VLOOKUP(B106,'X11'!$B:$AZ,10,FALSE)),IF($X$1=12,(VLOOKUP(B106,'X12'!$B:$AZ,10,FALSE)),IF($X$1=13,(VLOOKUP(B106,'X13'!$B:$AZ,10,FALSE)),"B")))))))))))))))</f>
        <v xml:space="preserve"> </v>
      </c>
      <c r="N106" s="185" t="str">
        <f ca="1">IF(ISERROR(IF($X$1=1,(VLOOKUP(B106,'X1'!$B:$AZ,45,FALSE)),IF($X$1=2,(VLOOKUP(B106,'X2'!$B:$AZ,45,FALSE)),IF($X$1=3,(VLOOKUP(B106,'X3'!$B:$AZ,45,FALSE)),IF($X$1=4,(VLOOKUP(B106,'X4'!$B:$AZ,45,FALSE)),IF($X$1=5,(VLOOKUP(B106,'X5'!$B:$AZ,45,FALSE)),IF($X$1=6,(VLOOKUP(B106,'X6'!$B:$AZ,45,FALSE)),IF($X$1=7,(VLOOKUP(B106,'X7'!$B:$AZ,45,FALSE)),IF($X$1=8,(VLOOKUP(B106,'X8'!$B:$AZ,45,FALSE)),IF($X$1=9,(VLOOKUP(B106,'X9'!$B:$AZ,45,FALSE)),IF($X$1=10,(VLOOKUP(B106,'X10'!$B:$AZ,45,FALSE)),IF($X$1=11,(VLOOKUP(B106,'X11'!$B:$AZ,45,FALSE)),IF($X$1=12,(VLOOKUP(B106,'X12'!$B:$AZ,45,FALSE)),IF($X$1=13,(VLOOKUP(B106,'X13'!$B:$AZ,45,FALSE)),"B"))))))))))))))=TRUE," ",(IF($X$1=1,(VLOOKUP(B106,'X1'!$B:$AZ,45,FALSE)),IF($X$1=2,(VLOOKUP(B106,'X2'!$B:$AZ,45,FALSE)),IF($X$1=3,(VLOOKUP(B106,'X3'!$B:$AZ,45,FALSE)),IF($X$1=4,(VLOOKUP(B106,'X4'!$B:$AZ,45,FALSE)),IF($X$1=5,(VLOOKUP(B106,'X5'!$B:$AZ,45,FALSE)),IF($X$1=6,(VLOOKUP(B106,'X6'!$B:$AZ,45,FALSE)),IF($X$1=7,(VLOOKUP(B106,'X7'!$B:$AZ,45,FALSE)),IF($X$1=8,(VLOOKUP(B106,'X8'!$B:$AZ,45,FALSE)),IF($X$1=9,(VLOOKUP(B106,'X9'!$B:$AZ,45,FALSE)),IF($X$1=10,(VLOOKUP(B106,'X10'!$B:$AZ,45,FALSE)),IF($X$1=11,(VLOOKUP(B106,'X11'!$B:$AZ,45,FALSE)),IF($X$1=12,(VLOOKUP(B106,'X12'!$B:$AZ,45,FALSE)),IF($X$1=13,(VLOOKUP(B106,'X13'!$B:$AZ,45,FALSE)),"B")))))))))))))))</f>
        <v xml:space="preserve"> </v>
      </c>
      <c r="O106" s="184" t="str">
        <f ca="1">IF(ISERROR(IF($X$1=1,(VLOOKUP(B106,'X1'!$B:$AZ,11,FALSE)),IF($X$1=2,(VLOOKUP(B106,'X2'!$B:$AZ,11,FALSE)),IF($X$1=3,(VLOOKUP(B106,'X3'!$B:$AZ,11,FALSE)),IF($X$1=4,(VLOOKUP(B106,'X4'!$B:$AZ,11,FALSE)),IF($X$1=5,(VLOOKUP(B106,'X5'!$B:$AZ,11,FALSE)),IF($X$1=6,(VLOOKUP(B106,'X6'!$B:$AZ,11,FALSE)),IF($X$1=7,(VLOOKUP(B106,'X7'!$B:$AZ,11,FALSE)),IF($X$1=8,(VLOOKUP(B106,'X8'!$B:$AZ,11,FALSE)),IF($X$1=9,(VLOOKUP(B106,'X9'!$B:$AZ,11,FALSE)),IF($X$1=10,(VLOOKUP(B106,'X10'!$B:$AZ,11,FALSE)),IF($X$1=11,(VLOOKUP(B106,'X11'!$B:$AZ,11,FALSE)),IF($X$1=12,(VLOOKUP(B106,'X12'!$B:$AZ,11,FALSE)),IF($X$1=13,(VLOOKUP(B106,'X13'!$B:$AZ,11,FALSE)),"B"))))))))))))))=TRUE," ",(IF($X$1=1,(VLOOKUP(B106,'X1'!$B:$AZ,11,FALSE)),IF($X$1=2,(VLOOKUP(B106,'X2'!$B:$AZ,11,FALSE)),IF($X$1=3,(VLOOKUP(B106,'X3'!$B:$AZ,11,FALSE)),IF($X$1=4,(VLOOKUP(B106,'X4'!$B:$AZ,11,FALSE)),IF($X$1=5,(VLOOKUP(B106,'X5'!$B:$AZ,11,FALSE)),IF($X$1=6,(VLOOKUP(B106,'X6'!$B:$AZ,11,FALSE)),IF($X$1=7,(VLOOKUP(B106,'X7'!$B:$AZ,11,FALSE)),IF($X$1=8,(VLOOKUP(B106,'X8'!$B:$AZ,11,FALSE)),IF($X$1=9,(VLOOKUP(B106,'X9'!$B:$AZ,11,FALSE)),IF($X$1=10,(VLOOKUP(B106,'X10'!$B:$AZ,11,FALSE)),IF($X$1=11,(VLOOKUP(B106,'X11'!$B:$AZ,11,FALSE)),IF($X$1=12,(VLOOKUP(B106,'X12'!$B:$AZ,11,FALSE)),IF($X$1=13,(VLOOKUP(B106,'X13'!$B:$AZ,11,FALSE)),"B")))))))))))))))</f>
        <v xml:space="preserve"> </v>
      </c>
      <c r="P106" s="184" t="str">
        <f ca="1">IF(ISERROR(IF($X$1=1,(VLOOKUP(B106,'X1'!$B:$AZ,12,FALSE)),IF($X$1=2,(VLOOKUP(B106,'X2'!$B:$AZ,12,FALSE)),IF($X$1=3,(VLOOKUP(B106,'X3'!$B:$AZ,12,FALSE)),IF($X$1=4,(VLOOKUP(B106,'X4'!$B:$AZ,12,FALSE)),IF($X$1=5,(VLOOKUP(B106,'X5'!$B:$AZ,12,FALSE)),IF($X$1=6,(VLOOKUP(B106,'X6'!$B:$AZ,12,FALSE)),IF($X$1=7,(VLOOKUP(B106,'X7'!$B:$AZ,12,FALSE)),IF($X$1=8,(VLOOKUP(B106,'X8'!$B:$AZ,12,FALSE)),IF($X$1=9,(VLOOKUP(B106,'X9'!$B:$AZ,12,FALSE)),IF($X$1=10,(VLOOKUP(B106,'X10'!$B:$AZ,12,FALSE)),IF($X$1=11,(VLOOKUP(B106,'X11'!$B:$AZ,12,FALSE)),IF($X$1=12,(VLOOKUP(B106,'X12'!$B:$AZ,12,FALSE)),IF($X$1=13,(VLOOKUP(B106,'X13'!$B:$AZ,12,FALSE)),"B"))))))))))))))=TRUE," ",(IF($X$1=1,(VLOOKUP(B106,'X1'!$B:$AZ,12,FALSE)),IF($X$1=2,(VLOOKUP(B106,'X2'!$B:$AZ,12,FALSE)),IF($X$1=3,(VLOOKUP(B106,'X3'!$B:$AZ,12,FALSE)),IF($X$1=4,(VLOOKUP(B106,'X4'!$B:$AZ,12,FALSE)),IF($X$1=5,(VLOOKUP(B106,'X5'!$B:$AZ,12,FALSE)),IF($X$1=6,(VLOOKUP(B106,'X6'!$B:$AZ,12,FALSE)),IF($X$1=7,(VLOOKUP(B106,'X7'!$B:$AZ,12,FALSE)),IF($X$1=8,(VLOOKUP(B106,'X8'!$B:$AZ,12,FALSE)),IF($X$1=9,(VLOOKUP(B106,'X9'!$B:$AZ,12,FALSE)),IF($X$1=10,(VLOOKUP(B106,'X10'!$B:$AZ,12,FALSE)),IF($X$1=11,(VLOOKUP(B106,'X11'!$B:$AZ,12,FALSE)),IF($X$1=12,(VLOOKUP(B106,'X12'!$B:$AZ,12,FALSE)),IF($X$1=13,(VLOOKUP(B106,'X13'!$B:$AZ,12,FALSE)),"B")))))))))))))))</f>
        <v xml:space="preserve"> </v>
      </c>
      <c r="Q106" s="185" t="str">
        <f ca="1">IF(ISERROR(IF($X$1=1,(VLOOKUP(B106,'X1'!$B:$AZ,46,FALSE)),IF($X$1=2,(VLOOKUP(B106,'X2'!$B:$AZ,46,FALSE)),IF($X$1=3,(VLOOKUP(B106,'X3'!$B:$AZ,46,FALSE)),IF($X$1=4,(VLOOKUP(B106,'X4'!$B:$AZ,46,FALSE)),IF($X$1=5,(VLOOKUP(B106,'X5'!$B:$AZ,46,FALSE)),IF($X$1=6,(VLOOKUP(B106,'X6'!$B:$AZ,46,FALSE)),IF($X$1=7,(VLOOKUP(B106,'X7'!$B:$AZ,46,FALSE)),IF($X$1=8,(VLOOKUP(B106,'X8'!$B:$AZ,46,FALSE)),IF($X$1=9,(VLOOKUP(B106,'X9'!$B:$AZ,46,FALSE)),IF($X$1=10,(VLOOKUP(B106,'X10'!$B:$AZ,46,FALSE)),IF($X$1=11,(VLOOKUP(B106,'X11'!$B:$AZ,46,FALSE)),IF($X$1=12,(VLOOKUP(B106,'X12'!$B:$AZ,46,FALSE)),IF($X$1=13,(VLOOKUP(B106,'X13'!$B:$AZ,46,FALSE)),"B"))))))))))))))=TRUE," ",(IF($X$1=1,(VLOOKUP(B106,'X1'!$B:$AZ,46,FALSE)),IF($X$1=2,(VLOOKUP(B106,'X2'!$B:$AZ,46,FALSE)),IF($X$1=3,(VLOOKUP(B106,'X3'!$B:$AZ,46,FALSE)),IF($X$1=4,(VLOOKUP(B106,'X4'!$B:$AZ,46,FALSE)),IF($X$1=5,(VLOOKUP(B106,'X5'!$B:$AZ,46,FALSE)),IF($X$1=6,(VLOOKUP(B106,'X6'!$B:$AZ,46,FALSE)),IF($X$1=7,(VLOOKUP(B106,'X7'!$B:$AZ,46,FALSE)),IF($X$1=8,(VLOOKUP(B106,'X8'!$B:$AZ,46,FALSE)),IF($X$1=9,(VLOOKUP(B106,'X9'!$B:$AZ,46,FALSE)),IF($X$1=10,(VLOOKUP(B106,'X10'!$B:$AZ,46,FALSE)),IF($X$1=11,(VLOOKUP(B106,'X11'!$B:$AZ,46,FALSE)),IF($X$1=12,(VLOOKUP(B106,'X12'!$B:$AZ,46,FALSE)),IF($X$1=13,(VLOOKUP(B106,'X13'!$B:$AZ,46,FALSE)),"B")))))))))))))))</f>
        <v xml:space="preserve"> </v>
      </c>
      <c r="R106" s="185" t="str">
        <f ca="1">IF(ISERROR(IF($X$1=1,(VLOOKUP(B106,'X1'!$B:$AZ,15,FALSE)),IF($X$1=2,(VLOOKUP(B106,'X2'!$B:$AZ,15,FALSE)),IF($X$1=3,(VLOOKUP(B106,'X3'!$B:$AZ,15,FALSE)),IF($X$1=4,(VLOOKUP(B106,'X4'!$B:$AZ,15,FALSE)),IF($X$1=5,(VLOOKUP(B106,'X5'!$B:$AZ,15,FALSE)),IF($X$1=6,(VLOOKUP(B106,'X6'!$B:$AZ,15,FALSE)),IF($X$1=7,(VLOOKUP(B106,'X7'!$B:$AZ,15,FALSE)),IF($X$1=8,(VLOOKUP(B106,'X8'!$B:$AZ,15,FALSE)),IF($X$1=9,(VLOOKUP(B106,'X9'!$B:$AZ,15,FALSE)),IF($X$1=10,(VLOOKUP(B106,'X10'!$B:$AZ,15,FALSE)),IF($X$1=11,(VLOOKUP(B106,'X11'!$B:$AZ,15,FALSE)),IF($X$1=12,(VLOOKUP(B106,'X12'!$B:$AZ,15,FALSE)),IF($X$1=13,(VLOOKUP(B106,'X13'!$B:$AZ,15,FALSE)),"B"))))))))))))))=TRUE," ",(IF($X$1=1,(VLOOKUP(B106,'X1'!$B:$AZ,15,FALSE)),IF($X$1=2,(VLOOKUP(B106,'X2'!$B:$AZ,15,FALSE)),IF($X$1=3,(VLOOKUP(B106,'X3'!$B:$AZ,15,FALSE)),IF($X$1=4,(VLOOKUP(B106,'X4'!$B:$AZ,15,FALSE)),IF($X$1=5,(VLOOKUP(B106,'X5'!$B:$AZ,15,FALSE)),IF($X$1=6,(VLOOKUP(B106,'X6'!$B:$AZ,15,FALSE)),IF($X$1=7,(VLOOKUP(B106,'X7'!$B:$AZ,15,FALSE)),IF($X$1=8,(VLOOKUP(B106,'X8'!$B:$AZ,15,FALSE)),IF($X$1=9,(VLOOKUP(B106,'X9'!$B:$AZ,15,FALSE)),IF($X$1=10,(VLOOKUP(B106,'X10'!$B:$AZ,15,FALSE)),IF($X$1=11,(VLOOKUP(B106,'X11'!$B:$AZ,15,FALSE)),IF($X$1=12,(VLOOKUP(B106,'X12'!$B:$AZ,15,FALSE)),IF($X$1=13,(VLOOKUP(B106,'X13'!$B:$AZ,15,FALSE)),"B")))))))))))))))</f>
        <v xml:space="preserve"> </v>
      </c>
      <c r="S106" s="185" t="str">
        <f ca="1">IF(ISERROR(IF((IF($X$1=1,(VLOOKUP(B106,'X1'!$B:$AZ,14,FALSE)),(IF($X$1=2,(VLOOKUP(B106,'X2'!$B:$AZ,14,FALSE)),(IF($X$1=3,(VLOOKUP(B106,'X3'!$B:$AZ,14,FALSE)),(IF($X$1=4,(VLOOKUP(B106,'X4'!$B:$AZ,14,FALSE)),(IF($X$1=5,(VLOOKUP(B106,'X5'!$B:$AZ,14,FALSE)),(IF($X$1=6,(VLOOKUP(B106,'X6'!$B:$AZ,14,FALSE)),(IF($X$1=7,(VLOOKUP(B106,'X7'!$B:$AZ,14,FALSE)),(IF($X$1=8,(VLOOKUP(B106,'X8'!$B:$AZ,14,FALSE)),(IF($X$1=9,(VLOOKUP(B106,'X9'!$B:$AZ,14,FALSE)),(IF($X$1=10,(VLOOKUP(B106,'X10'!$B:$AZ,14,FALSE)),(IF($X$1=11,(VLOOKUP(B106,'X11'!$B:$AZ,14,FALSE)),(IF($X$1=12,(VLOOKUP(B106,'X12'!$B:$AZ,14,FALSE)),(VLOOKUP(B106,'X13'!$B:$AZ,14,FALSE))))))))))))))))))))))))))=$V$1," ",(IF($X$1=1,(VLOOKUP(B106,'X1'!$B:$AZ,14,FALSE)),(IF($X$1=2,(VLOOKUP(B106,'X2'!$B:$AZ,14,FALSE)),(IF($X$1=3,(VLOOKUP(B106,'X3'!$B:$AZ,14,FALSE)),(IF($X$1=4,(VLOOKUP(B106,'X4'!$B:$AZ,14,FALSE)),(IF($X$1=5,(VLOOKUP(B106,'X5'!$B:$AZ,14,FALSE)),(IF($X$1=6,(VLOOKUP(B106,'X6'!$B:$AZ,14,FALSE)),(IF($X$1=7,(VLOOKUP(B106,'X7'!$B:$AZ,14,FALSE)),(IF($X$1=8,(VLOOKUP(B106,'X8'!$B:$AZ,14,FALSE)),(IF($X$1=9,(VLOOKUP(B106,'X9'!$B:$AZ,14,FALSE)),(IF($X$1=10,(VLOOKUP(B106,'X10'!$B:$AZ,14,FALSE)),(IF($X$1=11,(VLOOKUP(B106,'X11'!$B:$AZ,14,FALSE)),(IF($X$1=12,(VLOOKUP(B106,'X12'!$B:$AZ,14,FALSE)),(VLOOKUP(B106,'X13'!$B:$AZ,14,FALSE))))))))))))))))))))))))))))=TRUE," ",(IF((IF($X$1=1,(VLOOKUP(B106,'X1'!$B:$AZ,14,FALSE)),(IF($X$1=2,(VLOOKUP(B106,'X2'!$B:$AZ,14,FALSE)),(IF($X$1=3,(VLOOKUP(B106,'X3'!$B:$AZ,14,FALSE)),(IF($X$1=4,(VLOOKUP(B106,'X4'!$B:$AZ,14,FALSE)),(IF($X$1=5,(VLOOKUP(B106,'X5'!$B:$AZ,14,FALSE)),(IF($X$1=6,(VLOOKUP(B106,'X6'!$B:$AZ,14,FALSE)),(IF($X$1=7,(VLOOKUP(B106,'X7'!$B:$AZ,14,FALSE)),(IF($X$1=8,(VLOOKUP(B106,'X8'!$B:$AZ,14,FALSE)),(IF($X$1=9,(VLOOKUP(B106,'X9'!$B:$AZ,14,FALSE)),(IF($X$1=10,(VLOOKUP(B106,'X10'!$B:$AZ,14,FALSE)),(IF($X$1=11,(VLOOKUP(B106,'X11'!$B:$AZ,14,FALSE)),(IF($X$1=12,(VLOOKUP(B106,'X12'!$B:$AZ,14,FALSE)),(VLOOKUP(B106,'X13'!$B:$AZ,14,FALSE))))))))))))))))))))))))))=$V$1," ",(IF($X$1=1,(VLOOKUP(B106,'X1'!$B:$AZ,14,FALSE)),(IF($X$1=2,(VLOOKUP(B106,'X2'!$B:$AZ,14,FALSE)),(IF($X$1=3,(VLOOKUP(B106,'X3'!$B:$AZ,14,FALSE)),(IF($X$1=4,(VLOOKUP(B106,'X4'!$B:$AZ,14,FALSE)),(IF($X$1=5,(VLOOKUP(B106,'X5'!$B:$AZ,14,FALSE)),(IF($X$1=6,(VLOOKUP(B106,'X6'!$B:$AZ,14,FALSE)),(IF($X$1=7,(VLOOKUP(B106,'X7'!$B:$AZ,14,FALSE)),(IF($X$1=8,(VLOOKUP(B106,'X8'!$B:$AZ,14,FALSE)),(IF($X$1=9,(VLOOKUP(B106,'X9'!$B:$AZ,14,FALSE)),(IF($X$1=10,(VLOOKUP(B106,'X10'!$B:$AZ,14,FALSE)),(IF($X$1=11,(VLOOKUP(B106,'X11'!$B:$AZ,14,FALSE)),(IF($X$1=12,(VLOOKUP(B106,'X12'!$B:$AZ,14,FALSE)),(VLOOKUP(B106,'X13'!$B:$AZ,14,FALSE)))))))))))))))))))))))))))))</f>
        <v xml:space="preserve"> </v>
      </c>
      <c r="V106" s="43"/>
      <c r="W106" s="43">
        <f t="shared" si="63"/>
        <v>18</v>
      </c>
      <c r="X106" s="43"/>
      <c r="Y106" s="119">
        <f t="shared" ca="1" si="60"/>
        <v>0</v>
      </c>
      <c r="Z106" s="92" t="s">
        <v>149</v>
      </c>
      <c r="AB106" s="42">
        <f t="shared" si="61"/>
        <v>1</v>
      </c>
      <c r="AC106" s="42">
        <f t="shared" si="64"/>
        <v>17</v>
      </c>
      <c r="AD106" s="111" t="str">
        <f>IF((VALUE((RIGHT($AD$89,1))))=0,(Alf!F21),IF((VALUE((RIGHT($AD$89,1))))=1,(Alf!F61),IF(((VALUE((RIGHT($AD$89,1)))))=2,(Alf!F100),IF(((VALUE((RIGHT($AD$89,1)))))=3,(Alf!F138),IF(((VALUE((RIGHT($AD$89,1)))))=4,(Alf!F176),IF(((VALUE((RIGHT($AD$89,1)))))=5,(Alf!F215),"B"))))))</f>
        <v>TATNP RM Equity</v>
      </c>
      <c r="AE106" s="112">
        <f t="shared" ca="1" si="62"/>
        <v>0.23287671232876717</v>
      </c>
      <c r="AF106" s="113" t="str">
        <f>IF(ISERROR(((VLOOKUP(AD106,'X1'!$B:$AO,6,FALSE))/(VLOOKUP(AD106,'X1'!$B:$AO,7,FALSE))-1))=TRUE," ",(((VLOOKUP(AD106,'X1'!$B:$AO,6,FALSE))/(VLOOKUP(AD106,'X1'!$B:$AO,7,FALSE))-1)))</f>
        <v xml:space="preserve"> </v>
      </c>
      <c r="AG106" s="113" t="str">
        <f>IF(ISERROR((((VLOOKUP(AD106,'X1'!$B:$G,2,FALSE))-(VLOOKUP(AD106,'X1'!$B:$G,3,FALSE)))*100)/(VLOOKUP(AD106,'X1'!$B:$G,5,FALSE)))=TRUE," ",((((VLOOKUP(AD106,'X1'!$B:$G,2,FALSE))-(VLOOKUP(AD106,'X1'!$B:$G,3,FALSE)))*100)/(VLOOKUP(AD106,'X1'!$B:$G,5,FALSE))))</f>
        <v xml:space="preserve"> </v>
      </c>
      <c r="AH106" s="113" t="str">
        <f>IF(ISERROR(((VLOOKUP(AD106,'X1'!$B:$AZ,42,FALSE))))=TRUE," ",(((VLOOKUP(AD106,'X1'!$B:$AZ,42,FALSE)))))</f>
        <v xml:space="preserve"> </v>
      </c>
      <c r="AI106" s="113" t="str">
        <f>IF(ISERROR(((VLOOKUP(AD106,'X1'!$B:$AZ,43,FALSE))))=TRUE," ",(((VLOOKUP(AD106,'X1'!$B:$AZ,43,FALSE)))))</f>
        <v xml:space="preserve"> </v>
      </c>
      <c r="AJ106" s="113" t="str">
        <f>IF(ISERROR(((VLOOKUP(AD106,'X1'!$B:$AZ,15,FALSE))))=TRUE," ",(((VLOOKUP(AD106,'X1'!$B:$AZ,15,FALSE)))))</f>
        <v xml:space="preserve"> </v>
      </c>
      <c r="AK106" s="113" t="str">
        <f>IF(ISERROR(((VLOOKUP(AD106,'X1'!$B:$AZ,14,FALSE))))=TRUE," ",(((VLOOKUP(AD106,'X1'!$B:$AZ,14,FALSE)))))</f>
        <v xml:space="preserve"> </v>
      </c>
      <c r="AL106" s="113" t="str">
        <f ca="1">IF(ISERROR(((VLOOKUP(AD106,'X2'!$B:$AO,6,FALSE))/(VLOOKUP(AD106,'X2'!$B:$AO,7,FALSE))-1))=TRUE," ",(((VLOOKUP(AD106,'X2'!$B:$AO,6,FALSE))/(VLOOKUP(AD106,'X2'!$B:$AO,7,FALSE))-1)))</f>
        <v xml:space="preserve"> </v>
      </c>
      <c r="AM106" s="113" t="str">
        <f ca="1">IF(ISERROR((((VLOOKUP(AD106,'X2'!$B:$G,2,FALSE))-(VLOOKUP(AD106,'X2'!$B:$G,3,FALSE)))*100)/(VLOOKUP(AD106,'X2'!$B:$G,5,FALSE)))=TRUE," ",((((VLOOKUP(AD106,'X2'!$B:$G,2,FALSE))-(VLOOKUP(AD106,'X2'!$B:$G,3,FALSE)))*100)/(VLOOKUP(AD106,'X2'!$B:$G,5,FALSE))))</f>
        <v xml:space="preserve"> </v>
      </c>
      <c r="AN106" s="113" t="str">
        <f ca="1">IF(ISERROR(((VLOOKUP(AD106,'X2'!$B:$AZ,42,FALSE))))=TRUE," ",(((VLOOKUP(AD106,'X2'!$B:$AZ,42,FALSE)))))</f>
        <v xml:space="preserve"> </v>
      </c>
      <c r="AO106" s="113" t="str">
        <f ca="1">IF(ISERROR(((VLOOKUP(AD106,'X2'!$B:$AZ,43,FALSE))))=TRUE," ",(((VLOOKUP(AD106,'X2'!$B:$AZ,43,FALSE)))))</f>
        <v xml:space="preserve"> </v>
      </c>
      <c r="AP106" s="113" t="str">
        <f ca="1">IF(ISERROR(((VLOOKUP(AD106,'X2'!$B:$AZ,15,FALSE))))=TRUE," ",(((VLOOKUP(AD106,'X2'!$B:$AZ,15,FALSE)))))</f>
        <v xml:space="preserve"> </v>
      </c>
      <c r="AQ106" s="113" t="str">
        <f ca="1">IF(ISERROR(((VLOOKUP(AD106,'X2'!$B:$AZ,14,FALSE))))=TRUE," ",(((VLOOKUP(AD106,'X2'!$B:$AZ,14,FALSE)))))</f>
        <v xml:space="preserve"> </v>
      </c>
      <c r="AR106" s="113" t="str">
        <f ca="1">IF(ISERROR(((VLOOKUP(AD106,'X3'!$B:$AO,6,FALSE))/(VLOOKUP(AD106,'X3'!$B:$AO,7,FALSE))-1))=TRUE," ",(((VLOOKUP(AD106,'X3'!$B:$AO,6,FALSE))/(VLOOKUP(AD106,'X3'!$B:$AO,7,FALSE))-1)))</f>
        <v xml:space="preserve"> </v>
      </c>
      <c r="AS106" s="113" t="str">
        <f ca="1">IF(ISERROR((((VLOOKUP(AD106,'X3'!$B:$G,2,FALSE))-(VLOOKUP(AD106,'X3'!$B:$G,3,FALSE)))*100)/(VLOOKUP(AD106,'X3'!$B:$G,5,FALSE)))=TRUE," ",((((VLOOKUP(AD106,'X3'!$B:$G,2,FALSE))-(VLOOKUP(AD106,'X3'!$B:$G,3,FALSE)))*100)/(VLOOKUP(AD106,'X3'!$B:$G,5,FALSE))))</f>
        <v xml:space="preserve"> </v>
      </c>
      <c r="AT106" s="113" t="str">
        <f ca="1">IF(ISERROR(((VLOOKUP(AD106,'X3'!$B:$AZ,42,FALSE))))=TRUE," ",(((VLOOKUP(AD106,'X3'!$B:$AZ,42,FALSE)))))</f>
        <v xml:space="preserve"> </v>
      </c>
      <c r="AU106" s="113" t="str">
        <f ca="1">IF(ISERROR(((VLOOKUP(AD106,'X3'!$B:$AZ,43,FALSE))))=TRUE," ",(((VLOOKUP(AD106,'X3'!$B:$AZ,43,FALSE)))))</f>
        <v xml:space="preserve"> </v>
      </c>
      <c r="AV106" s="113" t="str">
        <f ca="1">IF(ISERROR(((VLOOKUP(AD106,'X3'!$B:$AZ,15,FALSE))))=TRUE," ",(((VLOOKUP(AD106,'X3'!$B:$AZ,15,FALSE)))))</f>
        <v xml:space="preserve"> </v>
      </c>
      <c r="AW106" s="113" t="str">
        <f ca="1">IF(ISERROR(((VLOOKUP(AD106,'X3'!$B:$AZ,14,FALSE))))=TRUE," ",(((VLOOKUP(AD106,'X3'!$B:$AZ,14,FALSE)))))</f>
        <v xml:space="preserve"> </v>
      </c>
      <c r="AX106" s="113" t="str">
        <f ca="1">IF(ISERROR(((VLOOKUP(AD106,'X4'!$B:$AO,6,FALSE))/(VLOOKUP(AD106,'X4'!$B:$AO,7,FALSE))-1))=TRUE," ",(((VLOOKUP(AD106,'X4'!$B:$AO,6,FALSE))/(VLOOKUP(AD106,'X4'!$B:$AO,7,FALSE))-1)))</f>
        <v xml:space="preserve"> </v>
      </c>
      <c r="AY106" s="113" t="str">
        <f ca="1">IF(ISERROR((((VLOOKUP(AD106,'X4'!$B:$G,2,FALSE))-(VLOOKUP(AD106,'X4'!$B:$G,3,FALSE)))*100)/(VLOOKUP(AD106,'X4'!$B:$G,5,FALSE)))=TRUE," ",((((VLOOKUP(AD106,'X4'!$B:$G,2,FALSE))-(VLOOKUP(AD106,'X4'!$B:$G,3,FALSE)))*100)/(VLOOKUP(AD106,'X4'!$B:$G,5,FALSE))))</f>
        <v xml:space="preserve"> </v>
      </c>
      <c r="AZ106" s="113" t="str">
        <f ca="1">IF(ISERROR(((VLOOKUP(AD106,'X4'!$B:$AZ,42,FALSE))))=TRUE," ",(((VLOOKUP(AD106,'X4'!$B:$AZ,42,FALSE)))))</f>
        <v xml:space="preserve"> </v>
      </c>
      <c r="BA106" s="113" t="str">
        <f ca="1">IF(ISERROR(((VLOOKUP(AD106,'X4'!$B:$AZ,43,FALSE))))=TRUE," ",(((VLOOKUP(AD106,'X4'!$B:$AZ,43,FALSE)))))</f>
        <v xml:space="preserve"> </v>
      </c>
      <c r="BB106" s="113" t="str">
        <f ca="1">IF(ISERROR(((VLOOKUP(AD106,'X4'!$B:$AZ,15,FALSE))))=TRUE," ",(((VLOOKUP(AD106,'X4'!$B:$AZ,15,FALSE)))))</f>
        <v xml:space="preserve"> </v>
      </c>
      <c r="BC106" s="113" t="str">
        <f ca="1">IF(ISERROR(((VLOOKUP(AD106,'X4'!$B:$AZ,14,FALSE))))=TRUE," ",(((VLOOKUP(AD106,'X4'!$B:$AZ,14,FALSE)))))</f>
        <v xml:space="preserve"> </v>
      </c>
      <c r="BD106" s="113" t="str">
        <f ca="1">IF(ISERROR(((VLOOKUP(AD106,'X5'!$B:$AO,6,FALSE))/(VLOOKUP(AD106,'X5'!$B:$AO,7,FALSE))-1))=TRUE," ",(((VLOOKUP(AD106,'X5'!$B:$AO,6,FALSE))/(VLOOKUP(AD106,'X5'!$B:$AO,7,FALSE))-1)))</f>
        <v xml:space="preserve"> </v>
      </c>
      <c r="BE106" s="113" t="str">
        <f ca="1">IF(ISERROR((((VLOOKUP(AD106,'X5'!$B:$G,2,FALSE))-(VLOOKUP(AD106,'X5'!$B:$G,3,FALSE)))*100)/(VLOOKUP(AD106,'X5'!$B:$G,5,FALSE)))=TRUE," ",((((VLOOKUP(AD106,'X5'!$B:$G,2,FALSE))-(VLOOKUP(AD106,'X5'!$B:$G,3,FALSE)))*100)/(VLOOKUP(AD106,'X5'!$B:$G,5,FALSE))))</f>
        <v xml:space="preserve"> </v>
      </c>
      <c r="BF106" s="113" t="str">
        <f ca="1">IF(ISERROR(((VLOOKUP(AD106,'X5'!$B:$AZ,42,FALSE))))=TRUE," ",(((VLOOKUP(AD106,'X5'!$B:$AZ,42,FALSE)))))</f>
        <v xml:space="preserve"> </v>
      </c>
      <c r="BG106" s="113" t="str">
        <f ca="1">IF(ISERROR(((VLOOKUP(AD106,'X5'!$B:$AZ,43,FALSE))))=TRUE," ",(((VLOOKUP(AD106,'X5'!$B:$AZ,43,FALSE)))))</f>
        <v xml:space="preserve"> </v>
      </c>
      <c r="BH106" s="113" t="str">
        <f ca="1">IF(ISERROR(((VLOOKUP(AD106,'X5'!$B:$AZ,15,FALSE))))=TRUE," ",(((VLOOKUP(AD106,'X5'!$B:$AZ,15,FALSE)))))</f>
        <v xml:space="preserve"> </v>
      </c>
      <c r="BI106" s="113" t="str">
        <f ca="1">IF(ISERROR(((VLOOKUP(AD106,'X5'!$B:$AZ,14,FALSE))))=TRUE," ",(((VLOOKUP(AD106,'X5'!$B:$AZ,14,FALSE)))))</f>
        <v xml:space="preserve"> </v>
      </c>
      <c r="BJ106" s="113" t="str">
        <f ca="1">IF(ISERROR(((VLOOKUP(AD106,'X6'!$B:$AO,6,FALSE))/(VLOOKUP(AD106,'X6'!$B:$AO,7,FALSE))-1))=TRUE," ",(((VLOOKUP(AD106,'X6'!$B:$AO,6,FALSE))/(VLOOKUP(AD106,'X6'!$B:$AO,7,FALSE))-1)))</f>
        <v xml:space="preserve"> </v>
      </c>
      <c r="BK106" s="113" t="str">
        <f ca="1">IF(ISERROR((((VLOOKUP(AD106,'X6'!$B:$G,2,FALSE))-(VLOOKUP(AD106,'X6'!$B:$G,3,FALSE)))*100)/(VLOOKUP(AD106,'X6'!$B:$G,5,FALSE)))=TRUE," ",((((VLOOKUP(AD106,'X6'!$B:$G,2,FALSE))-(VLOOKUP(AD106,'X6'!$B:$G,3,FALSE)))*100)/(VLOOKUP(AD106,'X6'!$B:$G,5,FALSE))))</f>
        <v xml:space="preserve"> </v>
      </c>
      <c r="BL106" s="113" t="str">
        <f ca="1">IF(ISERROR(((VLOOKUP(AD106,'X6'!$B:$AZ,42,FALSE))))=TRUE," ",(((VLOOKUP(AD106,'X6'!$B:$AZ,42,FALSE)))))</f>
        <v xml:space="preserve"> </v>
      </c>
      <c r="BM106" s="113" t="str">
        <f ca="1">IF(ISERROR(((VLOOKUP(AD106,'X6'!$B:$AZ,43,FALSE))))=TRUE," ",(((VLOOKUP(AD106,'X6'!$B:$AZ,43,FALSE)))))</f>
        <v xml:space="preserve"> </v>
      </c>
      <c r="BN106" s="113" t="str">
        <f ca="1">IF(ISERROR(((VLOOKUP(AD106,'X6'!$B:$AZ,15,FALSE))))=TRUE," ",(((VLOOKUP(AD106,'X6'!$B:$AZ,15,FALSE)))))</f>
        <v xml:space="preserve"> </v>
      </c>
      <c r="BO106" s="113" t="str">
        <f ca="1">IF(ISERROR(((VLOOKUP(AD106,'X6'!$B:$AZ,14,FALSE))))=TRUE," ",(((VLOOKUP(AD106,'X6'!$B:$AZ,14,FALSE)))))</f>
        <v xml:space="preserve"> </v>
      </c>
      <c r="BP106" s="42">
        <f ca="1">IF(ISERROR(((VLOOKUP(AD106,'X7'!$B:$AO,6,FALSE))/(VLOOKUP(AD106,'X7'!$B:$AO,7,FALSE))-1))=TRUE," ",(((VLOOKUP(AD106,'X7'!$B:$AO,6,FALSE))/(VLOOKUP(AD106,'X7'!$B:$AO,7,FALSE))-1)))</f>
        <v>0.23287671232876717</v>
      </c>
      <c r="BQ106" s="42">
        <f ca="1">IF(ISERROR((((VLOOKUP(AD106,'X7'!$B:$G,2,FALSE))-(VLOOKUP(AD106,'X7'!$B:$G,3,FALSE)))*100)/(VLOOKUP(AD106,'X7'!$B:$G,5,FALSE)))=TRUE," ",((((VLOOKUP(AD106,'X7'!$B:$G,2,FALSE))-(VLOOKUP(AD106,'X7'!$B:$G,3,FALSE)))*100)/(VLOOKUP(AD106,'X7'!$B:$G,5,FALSE))))</f>
        <v>58.333333333333336</v>
      </c>
      <c r="BR106" s="102">
        <f ca="1">IF(ISERROR(((VLOOKUP(AD106,'X7'!$B:$AZ,42,FALSE))))=TRUE," ",(((VLOOKUP(AD106,'X7'!$B:$AZ,42,FALSE)))))</f>
        <v>62.672606729004265</v>
      </c>
      <c r="BS106" s="102">
        <f ca="1">IF(ISERROR(((VLOOKUP(AD106,'X7'!$B:$AZ,43,FALSE))))=TRUE," ",(((VLOOKUP(AD106,'X7'!$B:$AZ,43,FALSE)))))</f>
        <v>60.031732991473561</v>
      </c>
      <c r="BT106" s="102">
        <f ca="1">IF(ISERROR(((VLOOKUP(AD106,'X7'!$B:$AZ,15,FALSE))))=TRUE," ",(((VLOOKUP(AD106,'X7'!$B:$AZ,15,FALSE)))))</f>
        <v>8.2739726027397253</v>
      </c>
      <c r="BU106" s="102">
        <f ca="1">IF(ISERROR(((VLOOKUP(AD106,'X7'!$B:$AZ,14,FALSE))))=TRUE," ",(((VLOOKUP(AD106,'X7'!$B:$AZ,14,FALSE)))))</f>
        <v>78.247893258426984</v>
      </c>
      <c r="BV106" s="102" t="str">
        <f ca="1">IF(ISERROR(((VLOOKUP(AD106,'X8'!$B:$AO,6,FALSE))/(VLOOKUP(AD106,'X8'!$B:$AO,7,FALSE))-1))=TRUE," ",(((VLOOKUP(AD106,'X8'!$B:$AO,6,FALSE))/(VLOOKUP(AD106,'X8'!$B:$AO,7,FALSE))-1)))</f>
        <v xml:space="preserve"> </v>
      </c>
      <c r="BW106" s="102" t="str">
        <f ca="1">IF(ISERROR((((VLOOKUP(AD106,'X8'!$B:$G,2,FALSE))-(VLOOKUP(AD106,'X8'!$B:$G,3,FALSE)))*100)/(VLOOKUP(AD106,'X8'!$B:$G,5,FALSE)))=TRUE," ",((((VLOOKUP(AD106,'X8'!$B:$G,2,FALSE))-(VLOOKUP(AD106,'X8'!$B:$G,3,FALSE)))*100)/(VLOOKUP(AD106,'X8'!$B:$G,5,FALSE))))</f>
        <v xml:space="preserve"> </v>
      </c>
      <c r="BX106" s="102" t="str">
        <f ca="1">IF(ISERROR(((VLOOKUP(AD106,'X8'!$B:$AZ,42,FALSE))))=TRUE," ",(((VLOOKUP(AD106,'X8'!$B:$AZ,42,FALSE)))))</f>
        <v xml:space="preserve"> </v>
      </c>
      <c r="BY106" s="42" t="str">
        <f ca="1">IF(ISERROR(((VLOOKUP(AD106,'X8'!$B:$AZ,43,FALSE))))=TRUE," ",(((VLOOKUP(AD106,'X8'!$B:$AZ,43,FALSE)))))</f>
        <v xml:space="preserve"> </v>
      </c>
      <c r="BZ106" s="42" t="str">
        <f ca="1">IF(ISERROR(((VLOOKUP(AD106,'X8'!$B:$AZ,15,FALSE))))=TRUE," ",(((VLOOKUP(AD106,'X8'!$B:$AZ,15,FALSE)))))</f>
        <v xml:space="preserve"> </v>
      </c>
      <c r="CA106" s="42" t="str">
        <f ca="1">IF(ISERROR(((VLOOKUP(AD106,'X8'!$B:$AZ,14,FALSE))))=TRUE," ",(((VLOOKUP(AD106,'X8'!$B:$AZ,14,FALSE)))))</f>
        <v xml:space="preserve"> </v>
      </c>
      <c r="CB106" s="42" t="str">
        <f ca="1">IF(ISERROR(((VLOOKUP(AD106,'X9'!$B:$AO,6,FALSE))/(VLOOKUP(AD106,'X9'!$B:$AO,7,FALSE))-1))=TRUE," ",(((VLOOKUP(AD106,'X9'!$B:$AO,6,FALSE))/(VLOOKUP(AD106,'X9'!$B:$AO,7,FALSE))-1)))</f>
        <v xml:space="preserve"> </v>
      </c>
      <c r="CC106" s="42" t="str">
        <f ca="1">IF(ISERROR((((VLOOKUP(AD106,'X9'!$B:$G,2,FALSE))-(VLOOKUP(AD106,'X9'!$B:$G,3,FALSE)))*100)/(VLOOKUP(AD106,'X9'!$B:$G,5,FALSE)))=TRUE," ",((((VLOOKUP(AD106,'X9'!$B:$G,2,FALSE))-(VLOOKUP(AD106,'X9'!$B:$G,3,FALSE)))*100)/(VLOOKUP(AD106,'X9'!$B:$G,5,FALSE))))</f>
        <v xml:space="preserve"> </v>
      </c>
      <c r="CD106" s="42" t="str">
        <f ca="1">IF(ISERROR(((VLOOKUP(AD106,'X9'!$B:$AZ,42,FALSE))))=TRUE," ",(((VLOOKUP(AD106,'X9'!$B:$AZ,42,FALSE)))))</f>
        <v xml:space="preserve"> </v>
      </c>
      <c r="CE106" s="42" t="str">
        <f ca="1">IF(ISERROR(((VLOOKUP(AD106,'X9'!$B:$AZ,43,FALSE))))=TRUE," ",(((VLOOKUP(AD106,'X9'!$B:$AZ,43,FALSE)))))</f>
        <v xml:space="preserve"> </v>
      </c>
      <c r="CF106" s="42" t="str">
        <f ca="1">IF(ISERROR(((VLOOKUP(AD106,'X9'!$B:$AZ,15,FALSE))))=TRUE," ",(((VLOOKUP(AD106,'X9'!$B:$AZ,15,FALSE)))))</f>
        <v xml:space="preserve"> </v>
      </c>
      <c r="CG106" s="42" t="str">
        <f ca="1">IF(ISERROR(((VLOOKUP(AD106,'X9'!$B:$AZ,14,FALSE))))=TRUE," ",(((VLOOKUP(AD106,'X9'!$B:$AZ,14,FALSE)))))</f>
        <v xml:space="preserve"> </v>
      </c>
      <c r="CH106" s="42" t="str">
        <f ca="1">IF(ISERROR(((VLOOKUP(AD106,'X10'!$B:$AO,6,FALSE))/(VLOOKUP(AD106,'X10'!$B:$AO,7,FALSE))-1))=TRUE," ",(((VLOOKUP(AD106,'X10'!$B:$AO,6,FALSE))/(VLOOKUP(AD106,'X10'!$B:$AO,7,FALSE))-1)))</f>
        <v xml:space="preserve"> </v>
      </c>
      <c r="CI106" s="42" t="str">
        <f ca="1">IF(ISERROR((((VLOOKUP(AD106,'X10'!$B:$G,2,FALSE))-(VLOOKUP(AD106,'X10'!$B:$G,3,FALSE)))*100)/(VLOOKUP(AD106,'X10'!$B:$G,5,FALSE)))=TRUE," ",((((VLOOKUP(AD106,'X10'!$B:$G,2,FALSE))-(VLOOKUP(AD106,'X10'!$B:$G,3,FALSE)))*100)/(VLOOKUP(AD106,'X10'!$B:$G,5,FALSE))))</f>
        <v xml:space="preserve"> </v>
      </c>
      <c r="CJ106" s="42" t="str">
        <f ca="1">IF(ISERROR(((VLOOKUP(AD106,'X10'!$B:$AZ,42,FALSE))))=TRUE," ",(((VLOOKUP(AD106,'X10'!$B:$AZ,42,FALSE)))))</f>
        <v xml:space="preserve"> </v>
      </c>
      <c r="CK106" s="42" t="str">
        <f ca="1">IF(ISERROR(((VLOOKUP(AD106,'X10'!$B:$AZ,43,FALSE))))=TRUE," ",(((VLOOKUP(AD106,'X10'!$B:$AZ,43,FALSE)))))</f>
        <v xml:space="preserve"> </v>
      </c>
      <c r="CL106" s="42" t="str">
        <f ca="1">IF(ISERROR(((VLOOKUP(AD106,'X10'!$B:$AZ,15,FALSE))))=TRUE," ",(((VLOOKUP(AD106,'X10'!$B:$AZ,15,FALSE)))))</f>
        <v xml:space="preserve"> </v>
      </c>
      <c r="CM106" s="42" t="str">
        <f ca="1">IF(ISERROR(((VLOOKUP(AD106,'X10'!$B:$AZ,14,FALSE))))=TRUE," ",(((VLOOKUP(AD106,'X10'!$B:$AZ,14,FALSE)))))</f>
        <v xml:space="preserve"> </v>
      </c>
      <c r="CN106" s="42" t="str">
        <f ca="1">IF(ISERROR(((VLOOKUP(AD106,'X11'!$B:$AO,6,FALSE))/(VLOOKUP(AD106,'X11'!$B:$AO,7,FALSE))-1))=TRUE," ",(((VLOOKUP(AD106,'X11'!$B:$AO,6,FALSE))/(VLOOKUP(AD106,'X11'!$B:$AO,7,FALSE))-1)))</f>
        <v xml:space="preserve"> </v>
      </c>
      <c r="CO106" s="42" t="str">
        <f ca="1">IF(ISERROR((((VLOOKUP(AD106,'X11'!$B:$G,2,FALSE))-(VLOOKUP(AD106,'X11'!$B:$G,3,FALSE)))*100)/(VLOOKUP(AD106,'X11'!$B:$G,5,FALSE)))=TRUE," ",((((VLOOKUP(AD106,'X11'!$B:$G,2,FALSE))-(VLOOKUP(AD106,'X11'!$B:$G,3,FALSE)))*100)/(VLOOKUP(AD106,'X11'!$B:$G,5,FALSE))))</f>
        <v xml:space="preserve"> </v>
      </c>
      <c r="CP106" s="42" t="str">
        <f ca="1">IF(ISERROR(((VLOOKUP(AD106,'X11'!$B:$AZ,42,FALSE))))=TRUE," ",(((VLOOKUP(AD106,'X11'!$B:$AZ,42,FALSE)))))</f>
        <v xml:space="preserve"> </v>
      </c>
      <c r="CQ106" s="42" t="str">
        <f ca="1">IF(ISERROR(((VLOOKUP(AD106,'X11'!$B:$AZ,43,FALSE))))=TRUE," ",(((VLOOKUP(AD106,'X11'!$B:$AZ,43,FALSE)))))</f>
        <v xml:space="preserve"> </v>
      </c>
      <c r="CR106" s="42" t="str">
        <f ca="1">IF(ISERROR(((VLOOKUP(AD106,'X11'!$B:$AZ,15,FALSE))))=TRUE," ",(((VLOOKUP(AD106,'X11'!$B:$AZ,15,FALSE)))))</f>
        <v xml:space="preserve"> </v>
      </c>
      <c r="CS106" s="42" t="str">
        <f ca="1">IF(ISERROR(((VLOOKUP(AD106,'X11'!$B:$AZ,14,FALSE))))=TRUE," ",(((VLOOKUP(AD106,'X11'!$B:$AZ,14,FALSE)))))</f>
        <v xml:space="preserve"> </v>
      </c>
      <c r="CT106" s="42" t="str">
        <f ca="1">IF(ISERROR(((VLOOKUP(AD106,'X12'!$B:$AO,6,FALSE))/(VLOOKUP(AD106,'X12'!$B:$AO,7,FALSE))-1))=TRUE," ",(((VLOOKUP(AD106,'X12'!$B:$AO,6,FALSE))/(VLOOKUP(AD106,'X12'!$B:$AO,7,FALSE))-1)))</f>
        <v xml:space="preserve"> </v>
      </c>
      <c r="CU106" s="42" t="str">
        <f ca="1">IF(ISERROR((((VLOOKUP(AD106,'X12'!$B:$G,2,FALSE))-(VLOOKUP(AD106,'X12'!$B:$G,3,FALSE)))*100)/(VLOOKUP(AD106,'X12'!$B:$G,5,FALSE)))=TRUE," ",((((VLOOKUP(AD106,'X12'!$B:$G,2,FALSE))-(VLOOKUP(AD106,'X12'!$B:$G,3,FALSE)))*100)/(VLOOKUP(AD106,'X12'!$B:$G,5,FALSE))))</f>
        <v xml:space="preserve"> </v>
      </c>
      <c r="CV106" s="42" t="str">
        <f ca="1">IF(ISERROR(((VLOOKUP(AD106,'X12'!$B:$AZ,42,FALSE))))=TRUE," ",(((VLOOKUP(AD106,'X12'!$B:$AZ,42,FALSE)))))</f>
        <v xml:space="preserve"> </v>
      </c>
      <c r="CW106" s="42" t="str">
        <f ca="1">IF(ISERROR(((VLOOKUP(AD106,'X12'!$B:$AZ,43,FALSE))))=TRUE," ",(((VLOOKUP(AD106,'X12'!$B:$AZ,43,FALSE)))))</f>
        <v xml:space="preserve"> </v>
      </c>
      <c r="CX106" s="42" t="str">
        <f ca="1">IF(ISERROR(((VLOOKUP(AD106,'X12'!$B:$AZ,15,FALSE))))=TRUE," ",(((VLOOKUP(AD106,'X12'!$B:$AZ,15,FALSE)))))</f>
        <v xml:space="preserve"> </v>
      </c>
      <c r="CY106" s="42" t="str">
        <f ca="1">IF(ISERROR(((VLOOKUP(AD106,'X12'!$B:$AZ,14,FALSE))))=TRUE," ",(((VLOOKUP(AD106,'X12'!$B:$AZ,14,FALSE)))))</f>
        <v xml:space="preserve"> </v>
      </c>
      <c r="CZ106" s="42" t="str">
        <f ca="1">IF(ISERROR(((VLOOKUP(AD106,'X13'!$B:$AO,6,FALSE))/(VLOOKUP(AD106,'X13'!$B:$AO,7,FALSE))-1))=TRUE," ",(((VLOOKUP(AD106,'X13'!$B:$AO,6,FALSE))/(VLOOKUP(AD106,'X13'!$B:$AO,7,FALSE))-1)))</f>
        <v xml:space="preserve"> </v>
      </c>
      <c r="DA106" s="42" t="str">
        <f ca="1">IF(ISERROR((((VLOOKUP(AD106,'X13'!$B:$G,2,FALSE))-(VLOOKUP(AD106,'X13'!$B:$G,3,FALSE)))*100)/(VLOOKUP(AD106,'X13'!$B:$G,5,FALSE)))=TRUE," ",((((VLOOKUP(AD106,'X13'!$B:$G,2,FALSE))-(VLOOKUP(AD106,'X13'!$B:$G,3,FALSE)))*100)/(VLOOKUP(AD106,'X13'!$B:$G,5,FALSE))))</f>
        <v xml:space="preserve"> </v>
      </c>
      <c r="DB106" s="42" t="str">
        <f ca="1">IF(ISERROR(((VLOOKUP(AD106,'X13'!$B:$AZ,42,FALSE))))=TRUE," ",(((VLOOKUP(AD106,'X13'!$B:$AZ,42,FALSE)))))</f>
        <v xml:space="preserve"> </v>
      </c>
      <c r="DC106" s="42" t="str">
        <f ca="1">IF(ISERROR(((VLOOKUP(AD106,'X13'!$B:$AZ,43,FALSE))))=TRUE," ",(((VLOOKUP(AD106,'X13'!$B:$AZ,43,FALSE)))))</f>
        <v xml:space="preserve"> </v>
      </c>
      <c r="DD106" s="42" t="str">
        <f ca="1">IF(ISERROR(((VLOOKUP(AD106,'X13'!$B:$AZ,15,FALSE))))=TRUE," ",(((VLOOKUP(AD106,'X13'!$B:$AZ,15,FALSE)))))</f>
        <v xml:space="preserve"> </v>
      </c>
      <c r="DE106" s="42" t="str">
        <f ca="1">IF(ISERROR(((VLOOKUP(AD106,'X13'!$B:$AZ,14,FALSE))))=TRUE," ",(((VLOOKUP(AD106,'X13'!$B:$AZ,14,FALSE)))))</f>
        <v xml:space="preserve"> </v>
      </c>
    </row>
    <row r="107" spans="1:109" ht="14.1" customHeight="1" x14ac:dyDescent="0.2">
      <c r="A107" s="156" t="s">
        <v>1058</v>
      </c>
      <c r="B107" s="122" t="str">
        <f>IF(ISERROR(IF($U$16=1,(VLOOKUP(A107,$AC$89:$AH$125,2,FALSE)),IF((IF($X$1=1,'X1'!B66,(IF($X$1=2,'X2'!B66,(IF($X$1=3,'X3'!B66,(IF($X$1=4,'X4'!B66,(IF($X$1=5,'X5'!B66,(IF($X$1=6,'X6'!B66,(IF($X$1=7,'X7'!B66,(IF($X$1=8,'X8'!B66,(IF($X$1=9,'X9'!B66,(IF($X$1=10,'X10'!B66,(IF($X$1=11,'X11'!B66,(IF($X$1=12,'X12'!B66,'X13'!B66))))))))))))))))))))))))="","",(IF($X$1=1,'X1'!B66,(IF($X$1=2,'X2'!B66,(IF($X$1=3,'X3'!B66,(IF($X$1=4,'X4'!B66,(IF($X$1=5,'X5'!B66,(IF($X$1=6,'X6'!B66,(IF($X$1=7,'X7'!B66,(IF($X$1=8,'X8'!B66,(IF($X$1=9,'X9'!B66,(IF($X$1=10,'X10'!B66,(IF($X$1=11,'X11'!B66,(IF($X$1=12,'X12'!B66,'X13'!B66)))))))))))))))))))))))))))=TRUE," ",(IF($U$16=1,(VLOOKUP(A107,$AC$89:$AH$125,2,FALSE)),IF((IF($X$1=1,'X1'!B66,(IF($X$1=2,'X2'!B66,(IF($X$1=3,'X3'!B66,(IF($X$1=4,'X4'!B66,(IF($X$1=5,'X5'!B66,(IF($X$1=6,'X6'!B66,(IF($X$1=7,'X7'!B66,(IF($X$1=8,'X8'!B66,(IF($X$1=9,'X9'!B66,(IF($X$1=10,'X10'!B66,(IF($X$1=11,'X11'!B66,(IF($X$1=12,'X12'!B66,'X13'!B66))))))))))))))))))))))))="","",(IF($X$1=1,'X1'!B66,(IF($X$1=2,'X2'!B66,(IF($X$1=3,'X3'!B66,(IF($X$1=4,'X4'!B66,(IF($X$1=5,'X5'!B66,(IF($X$1=6,'X6'!B66,(IF($X$1=7,'X7'!B66,(IF($X$1=8,'X8'!B66,(IF($X$1=9,'X9'!B66,(IF($X$1=10,'X10'!B66,(IF($X$1=11,'X11'!B66,(IF($X$1=12,'X12'!B66,'X13'!B66))))))))))))))))))))))))))))</f>
        <v/>
      </c>
      <c r="C107" s="181" t="str">
        <f ca="1">IF(ISERROR(IF($X$1=1,(VLOOKUP(B107,'X1'!$B:$AZ,47,FALSE)),IF($X$1=2,(VLOOKUP(B107,'X2'!$B:$AZ,47,FALSE)),IF($X$1=3,(VLOOKUP(B107,'X3'!$B:$AZ,47,FALSE)),IF($X$1=4,(VLOOKUP(B107,'X4'!$B:$AZ,47,FALSE)),IF($X$1=5,(VLOOKUP(B107,'X5'!$B:$AZ,47,FALSE)),IF($X$1=6,(VLOOKUP(B107,'X6'!$B:$AZ,47,FALSE)),IF($X$1=7,(VLOOKUP(B107,'X7'!$B:$AZ,47,FALSE)),IF($X$1=8,(VLOOKUP(B107,'X8'!$B:$AZ,47,FALSE)),IF($X$1=9,(VLOOKUP(B107,'X9'!$B:$AZ,47,FALSE)),IF($X$1=10,(VLOOKUP(B107,'X10'!$B:$AZ,47,FALSE)),IF($X$1=11,(VLOOKUP(B107,'X11'!$B:$AZ,47,FALSE)),IF($X$1=12,(VLOOKUP(B107,'X12'!$B:$AZ,47,FALSE)),IF($X$1=13,(VLOOKUP(B107,'X13'!$B:$AZ,47,FALSE)),"B"))))))))))))))=TRUE," ",(IF($X$1=1,(VLOOKUP(B107,'X1'!$B:$AZ,47,FALSE)),IF($X$1=2,(VLOOKUP(B107,'X2'!$B:$AZ,47,FALSE)),IF($X$1=3,(VLOOKUP(B107,'X3'!$B:$AZ,47,FALSE)),IF($X$1=4,(VLOOKUP(B107,'X4'!$B:$AZ,47,FALSE)),IF($X$1=5,(VLOOKUP(B107,'X5'!$B:$AZ,47,FALSE)),IF($X$1=6,(VLOOKUP(B107,'X6'!$B:$AZ,47,FALSE)),IF($X$1=7,(VLOOKUP(B107,'X7'!$B:$AZ,47,FALSE)),IF($X$1=8,(VLOOKUP(B107,'X8'!$B:$AZ,47,FALSE)),IF($X$1=9,(VLOOKUP(B107,'X9'!$B:$AZ,47,FALSE)),IF($X$1=10,(VLOOKUP(B107,'X10'!$B:$AZ,47,FALSE)),IF($X$1=11,(VLOOKUP(B107,'X11'!$B:$AZ,47,FALSE)),IF($X$1=12,(VLOOKUP(B107,'X12'!$B:$AZ,47,FALSE)),IF($X$1=13,(VLOOKUP(B107,'X13'!$B:$AZ,47,FALSE)),"B")))))))))))))))</f>
        <v xml:space="preserve"> </v>
      </c>
      <c r="D107" s="181" t="str">
        <f ca="1">IF(ISERROR(IF($X$1=1,(VLOOKUP(B107,'X1'!$B:$AP,41,FALSE)),IF($X$1=2,(VLOOKUP(B107,'X2'!$B:$AP,41,FALSE)),IF($X$1=3,(VLOOKUP(B107,'X3'!$B:$AP,41,FALSE)),IF($X$1=4,(VLOOKUP(B107,'X4'!$B:$AP,41,FALSE)),IF($X$1=5,(VLOOKUP(B107,'X5'!$B:$AP,41,FALSE)),IF($X$1=6,(VLOOKUP(B107,'X6'!$B:$AP,41,FALSE)),IF($X$1=7,(VLOOKUP(B107,'X7'!$B:$AP,41,FALSE)),IF($X$1=8,(VLOOKUP(B107,'X8'!$B:$AP,41,FALSE)),IF($X$1=9,(VLOOKUP(B107,'X9'!$B:$AP,41,FALSE)),IF($X$1=10,(VLOOKUP(B107,'X10'!$B:$AP,41,FALSE)),IF($X$1=11,(VLOOKUP(B107,'X11'!$B:$AP,41,FALSE)),IF($X$1=12,(VLOOKUP(B107,'X12'!$B:$AP,41,FALSE)),IF($X$1=13,(VLOOKUP(B107,'X13'!$B:$AP,41,FALSE)),"B"))))))))))))))=TRUE," ",(IF($X$1=1,(VLOOKUP(B107,'X1'!$B:$AP,41,FALSE)),IF($X$1=2,(VLOOKUP(B107,'X2'!$B:$AP,41,FALSE)),IF($X$1=3,(VLOOKUP(B107,'X3'!$B:$AP,41,FALSE)),IF($X$1=4,(VLOOKUP(B107,'X4'!$B:$AP,41,FALSE)),IF($X$1=5,(VLOOKUP(B107,'X5'!$B:$AP,41,FALSE)),IF($X$1=6,(VLOOKUP(B107,'X6'!$B:$AP,41,FALSE)),IF($X$1=7,(VLOOKUP(B107,'X7'!$B:$AP,41,FALSE)),IF($X$1=8,(VLOOKUP(B107,'X8'!$B:$AP,41,FALSE)),IF($X$1=9,(VLOOKUP(B107,'X9'!$B:$AP,41,FALSE)),IF($X$1=10,(VLOOKUP(B107,'X10'!$B:$AP,41,FALSE)),IF($X$1=11,(VLOOKUP(B107,'X11'!$B:$AP,41,FALSE)),IF($X$1=12,(VLOOKUP(B107,'X12'!$B:$AP,41,FALSE)),IF($X$1=13,(VLOOKUP(B107,'X13'!$B:$AP,41,FALSE)),"B")))))))))))))))</f>
        <v xml:space="preserve"> </v>
      </c>
      <c r="E107" s="182" t="str">
        <f ca="1">IF(ISERROR(IF($X$1=1,(VLOOKUP(B107,'X1'!$B:$AP,7,FALSE)),IF($X$1=2,(VLOOKUP(B107,'X2'!$B:$AP,7,FALSE)),IF($X$1=3,(VLOOKUP(B107,'X3'!$B:$AP,7,FALSE)),IF($X$1=4,(VLOOKUP(B107,'X4'!$B:$AP,7,FALSE)),IF($X$1=5,(VLOOKUP(B107,'X5'!$B:$AP,7,FALSE)),IF($X$1=6,(VLOOKUP(B107,'X6'!$B:$AP,7,FALSE)),IF($X$1=7,(VLOOKUP(B107,'X7'!$B:$AP,7,FALSE)),IF($X$1=8,(VLOOKUP(B107,'X8'!$B:$AP,7,FALSE)),IF($X$1=9,(VLOOKUP(B107,'X9'!$B:$AP,7,FALSE)),IF($X$1=10,(VLOOKUP(B107,'X10'!$B:$AP,7,FALSE)),IF($X$1=11,(VLOOKUP(B107,'X11'!$B:$AP,7,FALSE)),IF($X$1=12,(VLOOKUP(B107,'X12'!$B:$AP,7,FALSE)),IF($X$1=13,(VLOOKUP(B107,'X13'!$B:$AP,7,FALSE)),"B"))))))))))))))=TRUE," ",(IF($X$1=1,(VLOOKUP(B107,'X1'!$B:$AP,7,FALSE)),IF($X$1=2,(VLOOKUP(B107,'X2'!$B:$AP,7,FALSE)),IF($X$1=3,(VLOOKUP(B107,'X3'!$B:$AP,7,FALSE)),IF($X$1=4,(VLOOKUP(B107,'X4'!$B:$AP,7,FALSE)),IF($X$1=5,(VLOOKUP(B107,'X5'!$B:$AP,7,FALSE)),IF($X$1=6,(VLOOKUP(B107,'X6'!$B:$AP,7,FALSE)),IF($X$1=7,(VLOOKUP(B107,'X7'!$B:$AP,7,FALSE)),IF($X$1=8,(VLOOKUP(B107,'X8'!$B:$AP,7,FALSE)),IF($X$1=9,(VLOOKUP(B107,'X9'!$B:$AP,7,FALSE)),IF($X$1=10,(VLOOKUP(B107,'X10'!$B:$AP,7,FALSE)),IF($X$1=11,(VLOOKUP(B107,'X11'!$B:$AP,7,FALSE)),IF($X$1=12,(VLOOKUP(B107,'X12'!$B:$AP,7,FALSE)),IF($X$1=13,(VLOOKUP(B107,'X13'!$B:$AP,7,FALSE)),"B")))))))))))))))</f>
        <v xml:space="preserve"> </v>
      </c>
      <c r="F107" s="182" t="str">
        <f ca="1">IF(ISERROR(IF((IF($X$1=1,(VLOOKUP(B107,'X1'!$B:$AO,6,FALSE)),(IF($X$1=2,(VLOOKUP(B107,'X2'!$B:$AO,6,FALSE)),(IF($X$1=3,(VLOOKUP(B107,'X3'!$B:$AO,6,FALSE)),(IF($X$1=4,(VLOOKUP(B107,'X4'!$B:$AO,6,FALSE)),(IF($X$1=5,(VLOOKUP(B107,'X5'!$B:$AO,6,FALSE)),(IF($X$1=6,(VLOOKUP(B107,'X6'!$B:$AO,6,FALSE)),(IF($X$1=7,(VLOOKUP(B107,'X7'!$B:$AO,6,FALSE)),(IF($X$1=8,(VLOOKUP(B107,'X8'!$B:$AO,6,FALSE)),(IF($X$1=9,(VLOOKUP(B107,'X9'!$B:$AO,6,FALSE)),(IF($X$1=10,(VLOOKUP(B107,'X10'!$B:$AO,6,FALSE)),(IF($X$1=11,(VLOOKUP(B107,'X11'!$B:$AO,6,FALSE)),(IF($X$1=12,(VLOOKUP(B107,'X12'!$B:$AO,6,FALSE)),(VLOOKUP(B107,'X13'!$B:$AO,6,FALSE))))))))))))))))))))))))))=$V$1," ",(IF($X$1=1,(VLOOKUP(B107,'X1'!$B:$AO,6,FALSE)),(IF($X$1=2,(VLOOKUP(B107,'X2'!$B:$AO,6,FALSE)),(IF($X$1=3,(VLOOKUP(B107,'X3'!$B:$AO,6,FALSE)),(IF($X$1=4,(VLOOKUP(B107,'X4'!$B:$AO,6,FALSE)),(IF($X$1=5,(VLOOKUP(B107,'X5'!$B:$AO,6,FALSE)),(IF($X$1=6,(VLOOKUP(B107,'X6'!$B:$AO,6,FALSE)),(IF($X$1=7,(VLOOKUP(B107,'X7'!$B:$AO,6,FALSE)),(IF($X$1=8,(VLOOKUP(B107,'X8'!$B:$AO,6,FALSE)),(IF($X$1=9,(VLOOKUP(B107,'X9'!$B:$AO,6,FALSE)),(IF($X$1=10,(VLOOKUP(B107,'X10'!$B:$AO,6,FALSE)),(IF($X$1=11,(VLOOKUP(B107,'X11'!$B:$AO,6,FALSE)),(IF($X$1=12,(VLOOKUP(B107,'X12'!$B:$AO,6,FALSE)),(VLOOKUP(B107,'X13'!$B:$AO,6,FALSE))))))))))))))))))))))))))))=TRUE," ",(IF((IF($X$1=1,(VLOOKUP(B107,'X1'!$B:$AO,6,FALSE)),(IF($X$1=2,(VLOOKUP(B107,'X2'!$B:$AO,6,FALSE)),(IF($X$1=3,(VLOOKUP(B107,'X3'!$B:$AO,6,FALSE)),(IF($X$1=4,(VLOOKUP(B107,'X4'!$B:$AO,6,FALSE)),(IF($X$1=5,(VLOOKUP(B107,'X5'!$B:$AO,6,FALSE)),(IF($X$1=6,(VLOOKUP(B107,'X6'!$B:$AO,6,FALSE)),(IF($X$1=7,(VLOOKUP(B107,'X7'!$B:$AO,6,FALSE)),(IF($X$1=8,(VLOOKUP(B107,'X8'!$B:$AO,6,FALSE)),(IF($X$1=9,(VLOOKUP(B107,'X9'!$B:$AO,6,FALSE)),(IF($X$1=10,(VLOOKUP(B107,'X10'!$B:$AO,6,FALSE)),(IF($X$1=11,(VLOOKUP(B107,'X11'!$B:$AO,6,FALSE)),(IF($X$1=12,(VLOOKUP(B107,'X12'!$B:$AO,6,FALSE)),(VLOOKUP(B107,'X13'!$B:$AO,6,FALSE))))))))))))))))))))))))))=$V$1," ",(IF($X$1=1,(VLOOKUP(B107,'X1'!$B:$AO,6,FALSE)),(IF($X$1=2,(VLOOKUP(B107,'X2'!$B:$AO,6,FALSE)),(IF($X$1=3,(VLOOKUP(B107,'X3'!$B:$AO,6,FALSE)),(IF($X$1=4,(VLOOKUP(B107,'X4'!$B:$AO,6,FALSE)),(IF($X$1=5,(VLOOKUP(B107,'X5'!$B:$AO,6,FALSE)),(IF($X$1=6,(VLOOKUP(B107,'X6'!$B:$AO,6,FALSE)),(IF($X$1=7,(VLOOKUP(B107,'X7'!$B:$AO,6,FALSE)),(IF($X$1=8,(VLOOKUP(B107,'X8'!$B:$AO,6,FALSE)),(IF($X$1=9,(VLOOKUP(B107,'X9'!$B:$AO,6,FALSE)),(IF($X$1=10,(VLOOKUP(B107,'X10'!$B:$AO,6,FALSE)),(IF($X$1=11,(VLOOKUP(B107,'X11'!$B:$AO,6,FALSE)),(IF($X$1=12,(VLOOKUP(B107,'X12'!$B:$AO,6,FALSE)),(VLOOKUP(B107,'X13'!$B:$AO,6,FALSE)))))))))))))))))))))))))))))</f>
        <v xml:space="preserve"> </v>
      </c>
      <c r="G107" s="182" t="str">
        <f ca="1">IF(ISERROR(IF($X$1=1,(VLOOKUP(B107,'X1'!$B:$AZ,44,FALSE)),IF($X$1=2,(VLOOKUP(B107,'X2'!$B:$AZ,44,FALSE)),IF($X$1=3,(VLOOKUP(B107,'X3'!$B:$AZ,44,FALSE)),IF($X$1=4,(VLOOKUP(B107,'X4'!$B:$AZ,44,FALSE)),IF($X$1=5,(VLOOKUP(B107,'X5'!$B:$AZ,44,FALSE)),IF($X$1=6,(VLOOKUP(B107,'X6'!$B:$AZ,44,FALSE)),IF($X$1=7,(VLOOKUP(B107,'X7'!$B:$AZ,44,FALSE)),IF($X$1=8,(VLOOKUP(B107,'X8'!$B:$AZ,44,FALSE)),IF($X$1=9,(VLOOKUP(B107,'X9'!$B:$AZ,44,FALSE)),IF($X$1=10,(VLOOKUP(B107,'X10'!$B:$AZ,44,FALSE)),IF($X$1=11,(VLOOKUP(B107,'X11'!$B:$AZ,44,FALSE)),IF($X$1=12,(VLOOKUP(B107,'X12'!$B:$AZ,44,FALSE)),IF($X$1=13,(VLOOKUP(B107,'X13'!$B:$AZ,44,FALSE)),"B"))))))))))))))=TRUE," ",(IF($X$1=1,(VLOOKUP(B107,'X1'!$B:$AZ,44,FALSE)),IF($X$1=2,(VLOOKUP(B107,'X2'!$B:$AZ,44,FALSE)),IF($X$1=3,(VLOOKUP(B107,'X3'!$B:$AZ,44,FALSE)),IF($X$1=4,(VLOOKUP(B107,'X4'!$B:$AZ,44,FALSE)),IF($X$1=5,(VLOOKUP(B107,'X5'!$B:$AZ,44,FALSE)),IF($X$1=6,(VLOOKUP(B107,'X6'!$B:$AZ,44,FALSE)),IF($X$1=7,(VLOOKUP(B107,'X7'!$B:$AZ,44,FALSE)),IF($X$1=8,(VLOOKUP(B107,'X8'!$B:$AZ,44,FALSE)),IF($X$1=9,(VLOOKUP(B107,'X9'!$B:$AZ,44,FALSE)),IF($X$1=10,(VLOOKUP(B107,'X10'!$B:$AZ,44,FALSE)),IF($X$1=11,(VLOOKUP(B107,'X11'!$B:$AZ,44,FALSE)),IF($X$1=12,(VLOOKUP(B107,'X12'!$B:$AZ,44,FALSE)),IF($X$1=13,(VLOOKUP(B107,'X13'!$B:$AZ,44,FALSE)),"B")))))))))))))))</f>
        <v xml:space="preserve"> </v>
      </c>
      <c r="H107" s="182" t="str">
        <f ca="1">IF(ISERROR(IF($X$1=1,(VLOOKUP(B107,'X1'!$B:$AZ,8,FALSE)),IF($X$1=2,(VLOOKUP(B107,'X2'!$B:$AZ,8,FALSE)),IF($X$1=3,(VLOOKUP(B107,'X3'!$B:$AZ,8,FALSE)),IF($X$1=4,(VLOOKUP(B107,'X4'!$B:$AZ,8,FALSE)),IF($X$1=5,(VLOOKUP(B107,'X5'!$B:$AZ,8,FALSE)),IF($X$1=6,(VLOOKUP(B107,'X6'!$B:$AZ,8,FALSE)),IF($X$1=7,(VLOOKUP(B107,'X7'!$B:$AZ,8,FALSE)),IF($X$1=8,(VLOOKUP(B107,'X8'!$B:$AZ,8,FALSE)),IF($X$1=9,(VLOOKUP(B107,'X9'!$B:$AZ,8,FALSE)),IF($X$1=10,(VLOOKUP(B107,'X10'!$B:$AZ,8,FALSE)),IF($X$1=11,(VLOOKUP(B107,'X11'!$B:$AZ,8,FALSE)),IF($X$1=12,(VLOOKUP(B107,'X12'!$B:$AZ,8,FALSE)),IF($X$1=13,(VLOOKUP(B107,'X13'!$B:$AZ,8,FALSE)),"B"))))))))))))))=TRUE," ",(IF($X$1=1,(VLOOKUP(B107,'X1'!$B:$AZ,8,FALSE)),IF($X$1=2,(VLOOKUP(B107,'X2'!$B:$AZ,8,FALSE)),IF($X$1=3,(VLOOKUP(B107,'X3'!$B:$AZ,8,FALSE)),IF($X$1=4,(VLOOKUP(B107,'X4'!$B:$AZ,8,FALSE)),IF($X$1=5,(VLOOKUP(B107,'X5'!$B:$AZ,8,FALSE)),IF($X$1=6,(VLOOKUP(B107,'X6'!$B:$AZ,8,FALSE)),IF($X$1=7,(VLOOKUP(B107,'X7'!$B:$AZ,8,FALSE)),IF($X$1=8,(VLOOKUP(B107,'X8'!$B:$AZ,8,FALSE)),IF($X$1=9,(VLOOKUP(B107,'X9'!$B:$AZ,8,FALSE)),IF($X$1=10,(VLOOKUP(B107,'X10'!$B:$AZ,8,FALSE)),IF($X$1=11,(VLOOKUP(B107,'X11'!$B:$AZ,8,FALSE)),IF($X$1=12,(VLOOKUP(B107,'X12'!$B:$AZ,8,FALSE)),IF($X$1=13,(VLOOKUP(B107,'X13'!$B:$AZ,8,FALSE)),"B")))))))))))))))</f>
        <v xml:space="preserve"> </v>
      </c>
      <c r="I107" s="183" t="str">
        <f ca="1">IF(ISERROR(IF($X$1=1,(VLOOKUP(B107,'X1'!$B:$AZ,2,FALSE)),IF($X$1=2,(VLOOKUP(B107,'X2'!$B:$AZ,2,FALSE)),IF($X$1=3,(VLOOKUP(B107,'X3'!$B:$AZ,2,FALSE)),IF($X$1=4,(VLOOKUP(B107,'X4'!$B:$AZ,2,FALSE)),IF($X$1=5,(VLOOKUP(B107,'X5'!$B:$AZ,2,FALSE)),IF($X$1=6,(VLOOKUP(B107,'X6'!$B:$AZ,2,FALSE)),IF($X$1=7,(VLOOKUP(B107,'X7'!$B:$AZ,2,FALSE)),IF($X$1=8,(VLOOKUP(B107,'X8'!$B:$AZ,2,FALSE)),IF($X$1=9,(VLOOKUP(B107,'X9'!$B:$AZ,2,FALSE)),IF($X$1=10,(VLOOKUP(B107,'X10'!$B:$AZ,2,FALSE)),IF($X$1=11,(VLOOKUP(B107,'X11'!$B:$AZ,2,FALSE)),IF($X$1=12,(VLOOKUP(B107,'X12'!$B:$AZ,2,FALSE)),IF($X$1=13,(VLOOKUP(B107,'X13'!$B:$AZ,2,FALSE)),"B"))))))))))))))=TRUE," ",(IF($X$1=1,(VLOOKUP(B107,'X1'!$B:$AZ,2,FALSE)),IF($X$1=2,(VLOOKUP(B107,'X2'!$B:$AZ,2,FALSE)),IF($X$1=3,(VLOOKUP(B107,'X3'!$B:$AZ,2,FALSE)),IF($X$1=4,(VLOOKUP(B107,'X4'!$B:$AZ,2,FALSE)),IF($X$1=5,(VLOOKUP(B107,'X5'!$B:$AZ,2,FALSE)),IF($X$1=6,(VLOOKUP(B107,'X6'!$B:$AZ,2,FALSE)),IF($X$1=7,(VLOOKUP(B107,'X7'!$B:$AZ,2,FALSE)),IF($X$1=8,(VLOOKUP(B107,'X8'!$B:$AZ,2,FALSE)),IF($X$1=9,(VLOOKUP(B107,'X9'!$B:$AZ,2,FALSE)),IF($X$1=10,(VLOOKUP(B107,'X10'!$B:$AZ,2,FALSE)),IF($X$1=11,(VLOOKUP(B107,'X11'!$B:$AZ,2,FALSE)),IF($X$1=12,(VLOOKUP(B107,'X12'!$B:$AZ,2,FALSE)),IF($X$1=13,(VLOOKUP(B107,'X13'!$B:$AZ,2,FALSE)),"B")))))))))))))))</f>
        <v xml:space="preserve"> </v>
      </c>
      <c r="J107" s="183" t="str">
        <f ca="1">IF(ISERROR(IF($X$1=1,(VLOOKUP(B107,'X1'!$B:$AZ,3,FALSE)),IF($X$1=2,(VLOOKUP(B107,'X2'!$B:$AZ,3,FALSE)),IF($X$1=3,(VLOOKUP(B107,'X3'!$B:$AZ,3,FALSE)),IF($X$1=4,(VLOOKUP(B107,'X4'!$B:$AZ,3,FALSE)),IF($X$1=5,(VLOOKUP(B107,'X5'!$B:$AZ,3,FALSE)),IF($X$1=6,(VLOOKUP(B107,'X6'!$B:$AZ,3,FALSE)),IF($X$1=7,(VLOOKUP(B107,'X7'!$B:$AZ,3,FALSE)),IF($X$1=8,(VLOOKUP(B107,'X8'!$B:$AZ,3,FALSE)),IF($X$1=9,(VLOOKUP(B107,'X9'!$B:$AZ,3,FALSE)),IF($X$1=10,(VLOOKUP(B107,'X10'!$B:$AZ,3,FALSE)),IF($X$1=11,(VLOOKUP(B107,'X11'!$B:$AZ,3,FALSE)),IF($X$1=12,(VLOOKUP(B107,'X12'!$B:$AZ,3,FALSE)),IF($X$1=13,(VLOOKUP(B107,'X13'!$B:$AZ,3,FALSE)),"B"))))))))))))))=TRUE," ",(IF($X$1=1,(VLOOKUP(B107,'X1'!$B:$AZ,3,FALSE)),IF($X$1=2,(VLOOKUP(B107,'X2'!$B:$AZ,3,FALSE)),IF($X$1=3,(VLOOKUP(B107,'X3'!$B:$AZ,3,FALSE)),IF($X$1=4,(VLOOKUP(B107,'X4'!$B:$AZ,3,FALSE)),IF($X$1=5,(VLOOKUP(B107,'X5'!$B:$AZ,3,FALSE)),IF($X$1=6,(VLOOKUP(B107,'X6'!$B:$AZ,3,FALSE)),IF($X$1=7,(VLOOKUP(B107,'X7'!$B:$AZ,3,FALSE)),IF($X$1=8,(VLOOKUP(B107,'X8'!$B:$AZ,3,FALSE)),IF($X$1=9,(VLOOKUP(B107,'X9'!$B:$AZ,3,FALSE)),IF($X$1=10,(VLOOKUP(B107,'X10'!$B:$AZ,3,FALSE)),IF($X$1=11,(VLOOKUP(B107,'X11'!$B:$AZ,3,FALSE)),IF($X$1=12,(VLOOKUP(B107,'X12'!$B:$AZ,3,FALSE)),IF($X$1=13,(VLOOKUP(B107,'X13'!$B:$AZ,3,FALSE)),"B")))))))))))))))</f>
        <v xml:space="preserve"> </v>
      </c>
      <c r="K107" s="183" t="str">
        <f ca="1">IF(ISERROR(IF($X$1=1,(VLOOKUP(B107,'X1'!$B:$AZ,5,FALSE)),IF($X$1=2,(VLOOKUP(B107,'X2'!$B:$AZ,5,FALSE)),IF($X$1=3,(VLOOKUP(B107,'X3'!$B:$AZ,5,FALSE)),IF($X$1=4,(VLOOKUP(B107,'X4'!$B:$AZ,5,FALSE)),IF($X$1=5,(VLOOKUP(B107,'X5'!$B:$AZ,5,FALSE)),IF($X$1=6,(VLOOKUP(B107,'X6'!$B:$AZ,5,FALSE)),IF($X$1=7,(VLOOKUP(B107,'X7'!$B:$AZ,5,FALSE)),IF($X$1=8,(VLOOKUP(B107,'X8'!$B:$AZ,5,FALSE)),IF($X$1=9,(VLOOKUP(B107,'X9'!$B:$AZ,5,FALSE)),IF($X$1=10,(VLOOKUP(B107,'X10'!$B:$AZ,5,FALSE)),IF($X$1=11,(VLOOKUP(B107,'X11'!$B:$AZ,5,FALSE)),IF($X$1=12,(VLOOKUP(B107,'X12'!$B:$AZ,5,FALSE)),IF($X$1=13,(VLOOKUP(B107,'X13'!$B:$AZ,5,FALSE)),"B"))))))))))))))=TRUE," ",(IF($X$1=1,(VLOOKUP(B107,'X1'!$B:$AZ,5,FALSE)),IF($X$1=2,(VLOOKUP(B107,'X2'!$B:$AZ,5,FALSE)),IF($X$1=3,(VLOOKUP(B107,'X3'!$B:$AZ,5,FALSE)),IF($X$1=4,(VLOOKUP(B107,'X4'!$B:$AZ,5,FALSE)),IF($X$1=5,(VLOOKUP(B107,'X5'!$B:$AZ,5,FALSE)),IF($X$1=6,(VLOOKUP(B107,'X6'!$B:$AZ,5,FALSE)),IF($X$1=7,(VLOOKUP(B107,'X7'!$B:$AZ,5,FALSE)),IF($X$1=8,(VLOOKUP(B107,'X8'!$B:$AZ,5,FALSE)),IF($X$1=9,(VLOOKUP(B107,'X9'!$B:$AZ,5,FALSE)),IF($X$1=10,(VLOOKUP(B107,'X10'!$B:$AZ,5,FALSE)),IF($X$1=11,(VLOOKUP(B107,'X11'!$B:$AZ,5,FALSE)),IF($X$1=12,(VLOOKUP(B107,'X12'!$B:$AZ,5,FALSE)),IF($X$1=13,(VLOOKUP(B107,'X13'!$B:$AZ,5,FALSE)),"B")))))))))))))))</f>
        <v xml:space="preserve"> </v>
      </c>
      <c r="L107" s="184" t="str">
        <f ca="1">IF(ISERROR(IF($X$1=1,(VLOOKUP(B107,'X1'!$B:$AZ,9,FALSE)),IF($X$1=2,(VLOOKUP(B107,'X2'!$B:$AZ,9,FALSE)),IF($X$1=3,(VLOOKUP(B107,'X3'!$B:$AZ,9,FALSE)),IF($X$1=4,(VLOOKUP(B107,'X4'!$B:$AZ,9,FALSE)),IF($X$1=5,(VLOOKUP(B107,'X5'!$B:$AZ,9,FALSE)),IF($X$1=6,(VLOOKUP(B107,'X6'!$B:$AZ,9,FALSE)),IF($X$1=7,(VLOOKUP(B107,'X7'!$B:$AZ,9,FALSE)),IF($X$1=8,(VLOOKUP(B107,'X8'!$B:$AZ,9,FALSE)),IF($X$1=9,(VLOOKUP(B107,'X9'!$B:$AZ,9,FALSE)),IF($X$1=10,(VLOOKUP(B107,'X10'!$B:$AZ,9,FALSE)),IF($X$1=11,(VLOOKUP(B107,'X11'!$B:$AZ,9,FALSE)),IF($X$1=12,(VLOOKUP(B107,'X12'!$B:$AZ,9,FALSE)),IF($X$1=13,(VLOOKUP(B107,'X13'!$B:$AZ,9,FALSE)),"B"))))))))))))))=TRUE," ",(IF($X$1=1,(VLOOKUP(B107,'X1'!$B:$AZ,9,FALSE)),IF($X$1=2,(VLOOKUP(B107,'X2'!$B:$AZ,9,FALSE)),IF($X$1=3,(VLOOKUP(B107,'X3'!$B:$AZ,9,FALSE)),IF($X$1=4,(VLOOKUP(B107,'X4'!$B:$AZ,9,FALSE)),IF($X$1=5,(VLOOKUP(B107,'X5'!$B:$AZ,9,FALSE)),IF($X$1=6,(VLOOKUP(B107,'X6'!$B:$AZ,9,FALSE)),IF($X$1=7,(VLOOKUP(B107,'X7'!$B:$AZ,9,FALSE)),IF($X$1=8,(VLOOKUP(B107,'X8'!$B:$AZ,9,FALSE)),IF($X$1=9,(VLOOKUP(B107,'X9'!$B:$AZ,9,FALSE)),IF($X$1=10,(VLOOKUP(B107,'X10'!$B:$AZ,9,FALSE)),IF($X$1=11,(VLOOKUP(B107,'X11'!$B:$AZ,9,FALSE)),IF($X$1=12,(VLOOKUP(B107,'X12'!$B:$AZ,9,FALSE)),IF($X$1=13,(VLOOKUP(B107,'X13'!$B:$AZ,9,FALSE)),"B")))))))))))))))</f>
        <v xml:space="preserve"> </v>
      </c>
      <c r="M107" s="184" t="str">
        <f ca="1">IF(ISERROR(IF($X$1=1,(VLOOKUP(B107,'X1'!$B:$AZ,10,FALSE)),IF($X$1=2,(VLOOKUP(B107,'X2'!$B:$AZ,10,FALSE)),IF($X$1=3,(VLOOKUP(B107,'X3'!$B:$AZ,10,FALSE)),IF($X$1=4,(VLOOKUP(B107,'X4'!$B:$AZ,10,FALSE)),IF($X$1=5,(VLOOKUP(B107,'X5'!$B:$AZ,10,FALSE)),IF($X$1=6,(VLOOKUP(B107,'X6'!$B:$AZ,10,FALSE)),IF($X$1=7,(VLOOKUP(B107,'X7'!$B:$AZ,10,FALSE)),IF($X$1=8,(VLOOKUP(B107,'X8'!$B:$AZ,10,FALSE)),IF($X$1=9,(VLOOKUP(B107,'X9'!$B:$AZ,10,FALSE)),IF($X$1=10,(VLOOKUP(B107,'X10'!$B:$AZ,10,FALSE)),IF($X$1=11,(VLOOKUP(B107,'X11'!$B:$AZ,10,FALSE)),IF($X$1=12,(VLOOKUP(B107,'X12'!$B:$AZ,10,FALSE)),IF($X$1=13,(VLOOKUP(B107,'X13'!$B:$AZ,10,FALSE)),"B"))))))))))))))=TRUE," ",(IF($X$1=1,(VLOOKUP(B107,'X1'!$B:$AZ,10,FALSE)),IF($X$1=2,(VLOOKUP(B107,'X2'!$B:$AZ,10,FALSE)),IF($X$1=3,(VLOOKUP(B107,'X3'!$B:$AZ,10,FALSE)),IF($X$1=4,(VLOOKUP(B107,'X4'!$B:$AZ,10,FALSE)),IF($X$1=5,(VLOOKUP(B107,'X5'!$B:$AZ,10,FALSE)),IF($X$1=6,(VLOOKUP(B107,'X6'!$B:$AZ,10,FALSE)),IF($X$1=7,(VLOOKUP(B107,'X7'!$B:$AZ,10,FALSE)),IF($X$1=8,(VLOOKUP(B107,'X8'!$B:$AZ,10,FALSE)),IF($X$1=9,(VLOOKUP(B107,'X9'!$B:$AZ,10,FALSE)),IF($X$1=10,(VLOOKUP(B107,'X10'!$B:$AZ,10,FALSE)),IF($X$1=11,(VLOOKUP(B107,'X11'!$B:$AZ,10,FALSE)),IF($X$1=12,(VLOOKUP(B107,'X12'!$B:$AZ,10,FALSE)),IF($X$1=13,(VLOOKUP(B107,'X13'!$B:$AZ,10,FALSE)),"B")))))))))))))))</f>
        <v xml:space="preserve"> </v>
      </c>
      <c r="N107" s="185" t="str">
        <f ca="1">IF(ISERROR(IF($X$1=1,(VLOOKUP(B107,'X1'!$B:$AZ,45,FALSE)),IF($X$1=2,(VLOOKUP(B107,'X2'!$B:$AZ,45,FALSE)),IF($X$1=3,(VLOOKUP(B107,'X3'!$B:$AZ,45,FALSE)),IF($X$1=4,(VLOOKUP(B107,'X4'!$B:$AZ,45,FALSE)),IF($X$1=5,(VLOOKUP(B107,'X5'!$B:$AZ,45,FALSE)),IF($X$1=6,(VLOOKUP(B107,'X6'!$B:$AZ,45,FALSE)),IF($X$1=7,(VLOOKUP(B107,'X7'!$B:$AZ,45,FALSE)),IF($X$1=8,(VLOOKUP(B107,'X8'!$B:$AZ,45,FALSE)),IF($X$1=9,(VLOOKUP(B107,'X9'!$B:$AZ,45,FALSE)),IF($X$1=10,(VLOOKUP(B107,'X10'!$B:$AZ,45,FALSE)),IF($X$1=11,(VLOOKUP(B107,'X11'!$B:$AZ,45,FALSE)),IF($X$1=12,(VLOOKUP(B107,'X12'!$B:$AZ,45,FALSE)),IF($X$1=13,(VLOOKUP(B107,'X13'!$B:$AZ,45,FALSE)),"B"))))))))))))))=TRUE," ",(IF($X$1=1,(VLOOKUP(B107,'X1'!$B:$AZ,45,FALSE)),IF($X$1=2,(VLOOKUP(B107,'X2'!$B:$AZ,45,FALSE)),IF($X$1=3,(VLOOKUP(B107,'X3'!$B:$AZ,45,FALSE)),IF($X$1=4,(VLOOKUP(B107,'X4'!$B:$AZ,45,FALSE)),IF($X$1=5,(VLOOKUP(B107,'X5'!$B:$AZ,45,FALSE)),IF($X$1=6,(VLOOKUP(B107,'X6'!$B:$AZ,45,FALSE)),IF($X$1=7,(VLOOKUP(B107,'X7'!$B:$AZ,45,FALSE)),IF($X$1=8,(VLOOKUP(B107,'X8'!$B:$AZ,45,FALSE)),IF($X$1=9,(VLOOKUP(B107,'X9'!$B:$AZ,45,FALSE)),IF($X$1=10,(VLOOKUP(B107,'X10'!$B:$AZ,45,FALSE)),IF($X$1=11,(VLOOKUP(B107,'X11'!$B:$AZ,45,FALSE)),IF($X$1=12,(VLOOKUP(B107,'X12'!$B:$AZ,45,FALSE)),IF($X$1=13,(VLOOKUP(B107,'X13'!$B:$AZ,45,FALSE)),"B")))))))))))))))</f>
        <v xml:space="preserve"> </v>
      </c>
      <c r="O107" s="184" t="str">
        <f ca="1">IF(ISERROR(IF($X$1=1,(VLOOKUP(B107,'X1'!$B:$AZ,11,FALSE)),IF($X$1=2,(VLOOKUP(B107,'X2'!$B:$AZ,11,FALSE)),IF($X$1=3,(VLOOKUP(B107,'X3'!$B:$AZ,11,FALSE)),IF($X$1=4,(VLOOKUP(B107,'X4'!$B:$AZ,11,FALSE)),IF($X$1=5,(VLOOKUP(B107,'X5'!$B:$AZ,11,FALSE)),IF($X$1=6,(VLOOKUP(B107,'X6'!$B:$AZ,11,FALSE)),IF($X$1=7,(VLOOKUP(B107,'X7'!$B:$AZ,11,FALSE)),IF($X$1=8,(VLOOKUP(B107,'X8'!$B:$AZ,11,FALSE)),IF($X$1=9,(VLOOKUP(B107,'X9'!$B:$AZ,11,FALSE)),IF($X$1=10,(VLOOKUP(B107,'X10'!$B:$AZ,11,FALSE)),IF($X$1=11,(VLOOKUP(B107,'X11'!$B:$AZ,11,FALSE)),IF($X$1=12,(VLOOKUP(B107,'X12'!$B:$AZ,11,FALSE)),IF($X$1=13,(VLOOKUP(B107,'X13'!$B:$AZ,11,FALSE)),"B"))))))))))))))=TRUE," ",(IF($X$1=1,(VLOOKUP(B107,'X1'!$B:$AZ,11,FALSE)),IF($X$1=2,(VLOOKUP(B107,'X2'!$B:$AZ,11,FALSE)),IF($X$1=3,(VLOOKUP(B107,'X3'!$B:$AZ,11,FALSE)),IF($X$1=4,(VLOOKUP(B107,'X4'!$B:$AZ,11,FALSE)),IF($X$1=5,(VLOOKUP(B107,'X5'!$B:$AZ,11,FALSE)),IF($X$1=6,(VLOOKUP(B107,'X6'!$B:$AZ,11,FALSE)),IF($X$1=7,(VLOOKUP(B107,'X7'!$B:$AZ,11,FALSE)),IF($X$1=8,(VLOOKUP(B107,'X8'!$B:$AZ,11,FALSE)),IF($X$1=9,(VLOOKUP(B107,'X9'!$B:$AZ,11,FALSE)),IF($X$1=10,(VLOOKUP(B107,'X10'!$B:$AZ,11,FALSE)),IF($X$1=11,(VLOOKUP(B107,'X11'!$B:$AZ,11,FALSE)),IF($X$1=12,(VLOOKUP(B107,'X12'!$B:$AZ,11,FALSE)),IF($X$1=13,(VLOOKUP(B107,'X13'!$B:$AZ,11,FALSE)),"B")))))))))))))))</f>
        <v xml:space="preserve"> </v>
      </c>
      <c r="P107" s="184" t="str">
        <f ca="1">IF(ISERROR(IF($X$1=1,(VLOOKUP(B107,'X1'!$B:$AZ,12,FALSE)),IF($X$1=2,(VLOOKUP(B107,'X2'!$B:$AZ,12,FALSE)),IF($X$1=3,(VLOOKUP(B107,'X3'!$B:$AZ,12,FALSE)),IF($X$1=4,(VLOOKUP(B107,'X4'!$B:$AZ,12,FALSE)),IF($X$1=5,(VLOOKUP(B107,'X5'!$B:$AZ,12,FALSE)),IF($X$1=6,(VLOOKUP(B107,'X6'!$B:$AZ,12,FALSE)),IF($X$1=7,(VLOOKUP(B107,'X7'!$B:$AZ,12,FALSE)),IF($X$1=8,(VLOOKUP(B107,'X8'!$B:$AZ,12,FALSE)),IF($X$1=9,(VLOOKUP(B107,'X9'!$B:$AZ,12,FALSE)),IF($X$1=10,(VLOOKUP(B107,'X10'!$B:$AZ,12,FALSE)),IF($X$1=11,(VLOOKUP(B107,'X11'!$B:$AZ,12,FALSE)),IF($X$1=12,(VLOOKUP(B107,'X12'!$B:$AZ,12,FALSE)),IF($X$1=13,(VLOOKUP(B107,'X13'!$B:$AZ,12,FALSE)),"B"))))))))))))))=TRUE," ",(IF($X$1=1,(VLOOKUP(B107,'X1'!$B:$AZ,12,FALSE)),IF($X$1=2,(VLOOKUP(B107,'X2'!$B:$AZ,12,FALSE)),IF($X$1=3,(VLOOKUP(B107,'X3'!$B:$AZ,12,FALSE)),IF($X$1=4,(VLOOKUP(B107,'X4'!$B:$AZ,12,FALSE)),IF($X$1=5,(VLOOKUP(B107,'X5'!$B:$AZ,12,FALSE)),IF($X$1=6,(VLOOKUP(B107,'X6'!$B:$AZ,12,FALSE)),IF($X$1=7,(VLOOKUP(B107,'X7'!$B:$AZ,12,FALSE)),IF($X$1=8,(VLOOKUP(B107,'X8'!$B:$AZ,12,FALSE)),IF($X$1=9,(VLOOKUP(B107,'X9'!$B:$AZ,12,FALSE)),IF($X$1=10,(VLOOKUP(B107,'X10'!$B:$AZ,12,FALSE)),IF($X$1=11,(VLOOKUP(B107,'X11'!$B:$AZ,12,FALSE)),IF($X$1=12,(VLOOKUP(B107,'X12'!$B:$AZ,12,FALSE)),IF($X$1=13,(VLOOKUP(B107,'X13'!$B:$AZ,12,FALSE)),"B")))))))))))))))</f>
        <v xml:space="preserve"> </v>
      </c>
      <c r="Q107" s="185" t="str">
        <f ca="1">IF(ISERROR(IF($X$1=1,(VLOOKUP(B107,'X1'!$B:$AZ,46,FALSE)),IF($X$1=2,(VLOOKUP(B107,'X2'!$B:$AZ,46,FALSE)),IF($X$1=3,(VLOOKUP(B107,'X3'!$B:$AZ,46,FALSE)),IF($X$1=4,(VLOOKUP(B107,'X4'!$B:$AZ,46,FALSE)),IF($X$1=5,(VLOOKUP(B107,'X5'!$B:$AZ,46,FALSE)),IF($X$1=6,(VLOOKUP(B107,'X6'!$B:$AZ,46,FALSE)),IF($X$1=7,(VLOOKUP(B107,'X7'!$B:$AZ,46,FALSE)),IF($X$1=8,(VLOOKUP(B107,'X8'!$B:$AZ,46,FALSE)),IF($X$1=9,(VLOOKUP(B107,'X9'!$B:$AZ,46,FALSE)),IF($X$1=10,(VLOOKUP(B107,'X10'!$B:$AZ,46,FALSE)),IF($X$1=11,(VLOOKUP(B107,'X11'!$B:$AZ,46,FALSE)),IF($X$1=12,(VLOOKUP(B107,'X12'!$B:$AZ,46,FALSE)),IF($X$1=13,(VLOOKUP(B107,'X13'!$B:$AZ,46,FALSE)),"B"))))))))))))))=TRUE," ",(IF($X$1=1,(VLOOKUP(B107,'X1'!$B:$AZ,46,FALSE)),IF($X$1=2,(VLOOKUP(B107,'X2'!$B:$AZ,46,FALSE)),IF($X$1=3,(VLOOKUP(B107,'X3'!$B:$AZ,46,FALSE)),IF($X$1=4,(VLOOKUP(B107,'X4'!$B:$AZ,46,FALSE)),IF($X$1=5,(VLOOKUP(B107,'X5'!$B:$AZ,46,FALSE)),IF($X$1=6,(VLOOKUP(B107,'X6'!$B:$AZ,46,FALSE)),IF($X$1=7,(VLOOKUP(B107,'X7'!$B:$AZ,46,FALSE)),IF($X$1=8,(VLOOKUP(B107,'X8'!$B:$AZ,46,FALSE)),IF($X$1=9,(VLOOKUP(B107,'X9'!$B:$AZ,46,FALSE)),IF($X$1=10,(VLOOKUP(B107,'X10'!$B:$AZ,46,FALSE)),IF($X$1=11,(VLOOKUP(B107,'X11'!$B:$AZ,46,FALSE)),IF($X$1=12,(VLOOKUP(B107,'X12'!$B:$AZ,46,FALSE)),IF($X$1=13,(VLOOKUP(B107,'X13'!$B:$AZ,46,FALSE)),"B")))))))))))))))</f>
        <v xml:space="preserve"> </v>
      </c>
      <c r="R107" s="185" t="str">
        <f ca="1">IF(ISERROR(IF($X$1=1,(VLOOKUP(B107,'X1'!$B:$AZ,15,FALSE)),IF($X$1=2,(VLOOKUP(B107,'X2'!$B:$AZ,15,FALSE)),IF($X$1=3,(VLOOKUP(B107,'X3'!$B:$AZ,15,FALSE)),IF($X$1=4,(VLOOKUP(B107,'X4'!$B:$AZ,15,FALSE)),IF($X$1=5,(VLOOKUP(B107,'X5'!$B:$AZ,15,FALSE)),IF($X$1=6,(VLOOKUP(B107,'X6'!$B:$AZ,15,FALSE)),IF($X$1=7,(VLOOKUP(B107,'X7'!$B:$AZ,15,FALSE)),IF($X$1=8,(VLOOKUP(B107,'X8'!$B:$AZ,15,FALSE)),IF($X$1=9,(VLOOKUP(B107,'X9'!$B:$AZ,15,FALSE)),IF($X$1=10,(VLOOKUP(B107,'X10'!$B:$AZ,15,FALSE)),IF($X$1=11,(VLOOKUP(B107,'X11'!$B:$AZ,15,FALSE)),IF($X$1=12,(VLOOKUP(B107,'X12'!$B:$AZ,15,FALSE)),IF($X$1=13,(VLOOKUP(B107,'X13'!$B:$AZ,15,FALSE)),"B"))))))))))))))=TRUE," ",(IF($X$1=1,(VLOOKUP(B107,'X1'!$B:$AZ,15,FALSE)),IF($X$1=2,(VLOOKUP(B107,'X2'!$B:$AZ,15,FALSE)),IF($X$1=3,(VLOOKUP(B107,'X3'!$B:$AZ,15,FALSE)),IF($X$1=4,(VLOOKUP(B107,'X4'!$B:$AZ,15,FALSE)),IF($X$1=5,(VLOOKUP(B107,'X5'!$B:$AZ,15,FALSE)),IF($X$1=6,(VLOOKUP(B107,'X6'!$B:$AZ,15,FALSE)),IF($X$1=7,(VLOOKUP(B107,'X7'!$B:$AZ,15,FALSE)),IF($X$1=8,(VLOOKUP(B107,'X8'!$B:$AZ,15,FALSE)),IF($X$1=9,(VLOOKUP(B107,'X9'!$B:$AZ,15,FALSE)),IF($X$1=10,(VLOOKUP(B107,'X10'!$B:$AZ,15,FALSE)),IF($X$1=11,(VLOOKUP(B107,'X11'!$B:$AZ,15,FALSE)),IF($X$1=12,(VLOOKUP(B107,'X12'!$B:$AZ,15,FALSE)),IF($X$1=13,(VLOOKUP(B107,'X13'!$B:$AZ,15,FALSE)),"B")))))))))))))))</f>
        <v xml:space="preserve"> </v>
      </c>
      <c r="S107" s="185" t="str">
        <f ca="1">IF(ISERROR(IF((IF($X$1=1,(VLOOKUP(B107,'X1'!$B:$AZ,14,FALSE)),(IF($X$1=2,(VLOOKUP(B107,'X2'!$B:$AZ,14,FALSE)),(IF($X$1=3,(VLOOKUP(B107,'X3'!$B:$AZ,14,FALSE)),(IF($X$1=4,(VLOOKUP(B107,'X4'!$B:$AZ,14,FALSE)),(IF($X$1=5,(VLOOKUP(B107,'X5'!$B:$AZ,14,FALSE)),(IF($X$1=6,(VLOOKUP(B107,'X6'!$B:$AZ,14,FALSE)),(IF($X$1=7,(VLOOKUP(B107,'X7'!$B:$AZ,14,FALSE)),(IF($X$1=8,(VLOOKUP(B107,'X8'!$B:$AZ,14,FALSE)),(IF($X$1=9,(VLOOKUP(B107,'X9'!$B:$AZ,14,FALSE)),(IF($X$1=10,(VLOOKUP(B107,'X10'!$B:$AZ,14,FALSE)),(IF($X$1=11,(VLOOKUP(B107,'X11'!$B:$AZ,14,FALSE)),(IF($X$1=12,(VLOOKUP(B107,'X12'!$B:$AZ,14,FALSE)),(VLOOKUP(B107,'X13'!$B:$AZ,14,FALSE))))))))))))))))))))))))))=$V$1," ",(IF($X$1=1,(VLOOKUP(B107,'X1'!$B:$AZ,14,FALSE)),(IF($X$1=2,(VLOOKUP(B107,'X2'!$B:$AZ,14,FALSE)),(IF($X$1=3,(VLOOKUP(B107,'X3'!$B:$AZ,14,FALSE)),(IF($X$1=4,(VLOOKUP(B107,'X4'!$B:$AZ,14,FALSE)),(IF($X$1=5,(VLOOKUP(B107,'X5'!$B:$AZ,14,FALSE)),(IF($X$1=6,(VLOOKUP(B107,'X6'!$B:$AZ,14,FALSE)),(IF($X$1=7,(VLOOKUP(B107,'X7'!$B:$AZ,14,FALSE)),(IF($X$1=8,(VLOOKUP(B107,'X8'!$B:$AZ,14,FALSE)),(IF($X$1=9,(VLOOKUP(B107,'X9'!$B:$AZ,14,FALSE)),(IF($X$1=10,(VLOOKUP(B107,'X10'!$B:$AZ,14,FALSE)),(IF($X$1=11,(VLOOKUP(B107,'X11'!$B:$AZ,14,FALSE)),(IF($X$1=12,(VLOOKUP(B107,'X12'!$B:$AZ,14,FALSE)),(VLOOKUP(B107,'X13'!$B:$AZ,14,FALSE))))))))))))))))))))))))))))=TRUE," ",(IF((IF($X$1=1,(VLOOKUP(B107,'X1'!$B:$AZ,14,FALSE)),(IF($X$1=2,(VLOOKUP(B107,'X2'!$B:$AZ,14,FALSE)),(IF($X$1=3,(VLOOKUP(B107,'X3'!$B:$AZ,14,FALSE)),(IF($X$1=4,(VLOOKUP(B107,'X4'!$B:$AZ,14,FALSE)),(IF($X$1=5,(VLOOKUP(B107,'X5'!$B:$AZ,14,FALSE)),(IF($X$1=6,(VLOOKUP(B107,'X6'!$B:$AZ,14,FALSE)),(IF($X$1=7,(VLOOKUP(B107,'X7'!$B:$AZ,14,FALSE)),(IF($X$1=8,(VLOOKUP(B107,'X8'!$B:$AZ,14,FALSE)),(IF($X$1=9,(VLOOKUP(B107,'X9'!$B:$AZ,14,FALSE)),(IF($X$1=10,(VLOOKUP(B107,'X10'!$B:$AZ,14,FALSE)),(IF($X$1=11,(VLOOKUP(B107,'X11'!$B:$AZ,14,FALSE)),(IF($X$1=12,(VLOOKUP(B107,'X12'!$B:$AZ,14,FALSE)),(VLOOKUP(B107,'X13'!$B:$AZ,14,FALSE))))))))))))))))))))))))))=$V$1," ",(IF($X$1=1,(VLOOKUP(B107,'X1'!$B:$AZ,14,FALSE)),(IF($X$1=2,(VLOOKUP(B107,'X2'!$B:$AZ,14,FALSE)),(IF($X$1=3,(VLOOKUP(B107,'X3'!$B:$AZ,14,FALSE)),(IF($X$1=4,(VLOOKUP(B107,'X4'!$B:$AZ,14,FALSE)),(IF($X$1=5,(VLOOKUP(B107,'X5'!$B:$AZ,14,FALSE)),(IF($X$1=6,(VLOOKUP(B107,'X6'!$B:$AZ,14,FALSE)),(IF($X$1=7,(VLOOKUP(B107,'X7'!$B:$AZ,14,FALSE)),(IF($X$1=8,(VLOOKUP(B107,'X8'!$B:$AZ,14,FALSE)),(IF($X$1=9,(VLOOKUP(B107,'X9'!$B:$AZ,14,FALSE)),(IF($X$1=10,(VLOOKUP(B107,'X10'!$B:$AZ,14,FALSE)),(IF($X$1=11,(VLOOKUP(B107,'X11'!$B:$AZ,14,FALSE)),(IF($X$1=12,(VLOOKUP(B107,'X12'!$B:$AZ,14,FALSE)),(VLOOKUP(B107,'X13'!$B:$AZ,14,FALSE)))))))))))))))))))))))))))))</f>
        <v xml:space="preserve"> </v>
      </c>
      <c r="V107" s="43"/>
      <c r="W107" s="43">
        <f t="shared" si="63"/>
        <v>19</v>
      </c>
      <c r="X107" s="43"/>
      <c r="Y107" s="128">
        <f ca="1">IF($Z$86="A",((Y106+$Z$87)+0.0001),IF($Z$86="B",0,Y106+$AE$88))</f>
        <v>0</v>
      </c>
      <c r="Z107" s="92" t="s">
        <v>149</v>
      </c>
      <c r="AB107" s="42">
        <f t="shared" si="61"/>
        <v>1</v>
      </c>
      <c r="AC107" s="42">
        <f t="shared" si="64"/>
        <v>18</v>
      </c>
      <c r="AD107" s="111" t="str">
        <f>IF((VALUE((RIGHT($AD$89,1))))=0,(Alf!F22),IF((VALUE((RIGHT($AD$89,1))))=1,(Alf!F62),IF(((VALUE((RIGHT($AD$89,1)))))=2,(Alf!F101),IF(((VALUE((RIGHT($AD$89,1)))))=3,(Alf!F139),IF(((VALUE((RIGHT($AD$89,1)))))=4,(Alf!F177),IF(((VALUE((RIGHT($AD$89,1)))))=5,(Alf!F216),"B"))))))</f>
        <v>YNDX RM Equity</v>
      </c>
      <c r="AE107" s="112">
        <f t="shared" ca="1" si="62"/>
        <v>0.19473283360724736</v>
      </c>
      <c r="AF107" s="113" t="str">
        <f>IF(ISERROR(((VLOOKUP(AD107,'X1'!$B:$AO,6,FALSE))/(VLOOKUP(AD107,'X1'!$B:$AO,7,FALSE))-1))=TRUE," ",(((VLOOKUP(AD107,'X1'!$B:$AO,6,FALSE))/(VLOOKUP(AD107,'X1'!$B:$AO,7,FALSE))-1)))</f>
        <v xml:space="preserve"> </v>
      </c>
      <c r="AG107" s="113" t="str">
        <f>IF(ISERROR((((VLOOKUP(AD107,'X1'!$B:$G,2,FALSE))-(VLOOKUP(AD107,'X1'!$B:$G,3,FALSE)))*100)/(VLOOKUP(AD107,'X1'!$B:$G,5,FALSE)))=TRUE," ",((((VLOOKUP(AD107,'X1'!$B:$G,2,FALSE))-(VLOOKUP(AD107,'X1'!$B:$G,3,FALSE)))*100)/(VLOOKUP(AD107,'X1'!$B:$G,5,FALSE))))</f>
        <v xml:space="preserve"> </v>
      </c>
      <c r="AH107" s="113" t="str">
        <f>IF(ISERROR(((VLOOKUP(AD107,'X1'!$B:$AZ,42,FALSE))))=TRUE," ",(((VLOOKUP(AD107,'X1'!$B:$AZ,42,FALSE)))))</f>
        <v xml:space="preserve"> </v>
      </c>
      <c r="AI107" s="113" t="str">
        <f>IF(ISERROR(((VLOOKUP(AD107,'X1'!$B:$AZ,43,FALSE))))=TRUE," ",(((VLOOKUP(AD107,'X1'!$B:$AZ,43,FALSE)))))</f>
        <v xml:space="preserve"> </v>
      </c>
      <c r="AJ107" s="113" t="str">
        <f>IF(ISERROR(((VLOOKUP(AD107,'X1'!$B:$AZ,15,FALSE))))=TRUE," ",(((VLOOKUP(AD107,'X1'!$B:$AZ,15,FALSE)))))</f>
        <v xml:space="preserve"> </v>
      </c>
      <c r="AK107" s="113" t="str">
        <f>IF(ISERROR(((VLOOKUP(AD107,'X1'!$B:$AZ,14,FALSE))))=TRUE," ",(((VLOOKUP(AD107,'X1'!$B:$AZ,14,FALSE)))))</f>
        <v xml:space="preserve"> </v>
      </c>
      <c r="AL107" s="113" t="str">
        <f ca="1">IF(ISERROR(((VLOOKUP(AD107,'X2'!$B:$AO,6,FALSE))/(VLOOKUP(AD107,'X2'!$B:$AO,7,FALSE))-1))=TRUE," ",(((VLOOKUP(AD107,'X2'!$B:$AO,6,FALSE))/(VLOOKUP(AD107,'X2'!$B:$AO,7,FALSE))-1)))</f>
        <v xml:space="preserve"> </v>
      </c>
      <c r="AM107" s="113" t="str">
        <f ca="1">IF(ISERROR((((VLOOKUP(AD107,'X2'!$B:$G,2,FALSE))-(VLOOKUP(AD107,'X2'!$B:$G,3,FALSE)))*100)/(VLOOKUP(AD107,'X2'!$B:$G,5,FALSE)))=TRUE," ",((((VLOOKUP(AD107,'X2'!$B:$G,2,FALSE))-(VLOOKUP(AD107,'X2'!$B:$G,3,FALSE)))*100)/(VLOOKUP(AD107,'X2'!$B:$G,5,FALSE))))</f>
        <v xml:space="preserve"> </v>
      </c>
      <c r="AN107" s="113" t="str">
        <f ca="1">IF(ISERROR(((VLOOKUP(AD107,'X2'!$B:$AZ,42,FALSE))))=TRUE," ",(((VLOOKUP(AD107,'X2'!$B:$AZ,42,FALSE)))))</f>
        <v xml:space="preserve"> </v>
      </c>
      <c r="AO107" s="113" t="str">
        <f ca="1">IF(ISERROR(((VLOOKUP(AD107,'X2'!$B:$AZ,43,FALSE))))=TRUE," ",(((VLOOKUP(AD107,'X2'!$B:$AZ,43,FALSE)))))</f>
        <v xml:space="preserve"> </v>
      </c>
      <c r="AP107" s="113" t="str">
        <f ca="1">IF(ISERROR(((VLOOKUP(AD107,'X2'!$B:$AZ,15,FALSE))))=TRUE," ",(((VLOOKUP(AD107,'X2'!$B:$AZ,15,FALSE)))))</f>
        <v xml:space="preserve"> </v>
      </c>
      <c r="AQ107" s="113" t="str">
        <f ca="1">IF(ISERROR(((VLOOKUP(AD107,'X2'!$B:$AZ,14,FALSE))))=TRUE," ",(((VLOOKUP(AD107,'X2'!$B:$AZ,14,FALSE)))))</f>
        <v xml:space="preserve"> </v>
      </c>
      <c r="AR107" s="113" t="str">
        <f ca="1">IF(ISERROR(((VLOOKUP(AD107,'X3'!$B:$AO,6,FALSE))/(VLOOKUP(AD107,'X3'!$B:$AO,7,FALSE))-1))=TRUE," ",(((VLOOKUP(AD107,'X3'!$B:$AO,6,FALSE))/(VLOOKUP(AD107,'X3'!$B:$AO,7,FALSE))-1)))</f>
        <v xml:space="preserve"> </v>
      </c>
      <c r="AS107" s="113" t="str">
        <f ca="1">IF(ISERROR((((VLOOKUP(AD107,'X3'!$B:$G,2,FALSE))-(VLOOKUP(AD107,'X3'!$B:$G,3,FALSE)))*100)/(VLOOKUP(AD107,'X3'!$B:$G,5,FALSE)))=TRUE," ",((((VLOOKUP(AD107,'X3'!$B:$G,2,FALSE))-(VLOOKUP(AD107,'X3'!$B:$G,3,FALSE)))*100)/(VLOOKUP(AD107,'X3'!$B:$G,5,FALSE))))</f>
        <v xml:space="preserve"> </v>
      </c>
      <c r="AT107" s="113" t="str">
        <f ca="1">IF(ISERROR(((VLOOKUP(AD107,'X3'!$B:$AZ,42,FALSE))))=TRUE," ",(((VLOOKUP(AD107,'X3'!$B:$AZ,42,FALSE)))))</f>
        <v xml:space="preserve"> </v>
      </c>
      <c r="AU107" s="113" t="str">
        <f ca="1">IF(ISERROR(((VLOOKUP(AD107,'X3'!$B:$AZ,43,FALSE))))=TRUE," ",(((VLOOKUP(AD107,'X3'!$B:$AZ,43,FALSE)))))</f>
        <v xml:space="preserve"> </v>
      </c>
      <c r="AV107" s="113" t="str">
        <f ca="1">IF(ISERROR(((VLOOKUP(AD107,'X3'!$B:$AZ,15,FALSE))))=TRUE," ",(((VLOOKUP(AD107,'X3'!$B:$AZ,15,FALSE)))))</f>
        <v xml:space="preserve"> </v>
      </c>
      <c r="AW107" s="113" t="str">
        <f ca="1">IF(ISERROR(((VLOOKUP(AD107,'X3'!$B:$AZ,14,FALSE))))=TRUE," ",(((VLOOKUP(AD107,'X3'!$B:$AZ,14,FALSE)))))</f>
        <v xml:space="preserve"> </v>
      </c>
      <c r="AX107" s="113" t="str">
        <f ca="1">IF(ISERROR(((VLOOKUP(AD107,'X4'!$B:$AO,6,FALSE))/(VLOOKUP(AD107,'X4'!$B:$AO,7,FALSE))-1))=TRUE," ",(((VLOOKUP(AD107,'X4'!$B:$AO,6,FALSE))/(VLOOKUP(AD107,'X4'!$B:$AO,7,FALSE))-1)))</f>
        <v xml:space="preserve"> </v>
      </c>
      <c r="AY107" s="113" t="str">
        <f ca="1">IF(ISERROR((((VLOOKUP(AD107,'X4'!$B:$G,2,FALSE))-(VLOOKUP(AD107,'X4'!$B:$G,3,FALSE)))*100)/(VLOOKUP(AD107,'X4'!$B:$G,5,FALSE)))=TRUE," ",((((VLOOKUP(AD107,'X4'!$B:$G,2,FALSE))-(VLOOKUP(AD107,'X4'!$B:$G,3,FALSE)))*100)/(VLOOKUP(AD107,'X4'!$B:$G,5,FALSE))))</f>
        <v xml:space="preserve"> </v>
      </c>
      <c r="AZ107" s="113" t="str">
        <f ca="1">IF(ISERROR(((VLOOKUP(AD107,'X4'!$B:$AZ,42,FALSE))))=TRUE," ",(((VLOOKUP(AD107,'X4'!$B:$AZ,42,FALSE)))))</f>
        <v xml:space="preserve"> </v>
      </c>
      <c r="BA107" s="113" t="str">
        <f ca="1">IF(ISERROR(((VLOOKUP(AD107,'X4'!$B:$AZ,43,FALSE))))=TRUE," ",(((VLOOKUP(AD107,'X4'!$B:$AZ,43,FALSE)))))</f>
        <v xml:space="preserve"> </v>
      </c>
      <c r="BB107" s="113" t="str">
        <f ca="1">IF(ISERROR(((VLOOKUP(AD107,'X4'!$B:$AZ,15,FALSE))))=TRUE," ",(((VLOOKUP(AD107,'X4'!$B:$AZ,15,FALSE)))))</f>
        <v xml:space="preserve"> </v>
      </c>
      <c r="BC107" s="113" t="str">
        <f ca="1">IF(ISERROR(((VLOOKUP(AD107,'X4'!$B:$AZ,14,FALSE))))=TRUE," ",(((VLOOKUP(AD107,'X4'!$B:$AZ,14,FALSE)))))</f>
        <v xml:space="preserve"> </v>
      </c>
      <c r="BD107" s="113" t="str">
        <f ca="1">IF(ISERROR(((VLOOKUP(AD107,'X5'!$B:$AO,6,FALSE))/(VLOOKUP(AD107,'X5'!$B:$AO,7,FALSE))-1))=TRUE," ",(((VLOOKUP(AD107,'X5'!$B:$AO,6,FALSE))/(VLOOKUP(AD107,'X5'!$B:$AO,7,FALSE))-1)))</f>
        <v xml:space="preserve"> </v>
      </c>
      <c r="BE107" s="113" t="str">
        <f ca="1">IF(ISERROR((((VLOOKUP(AD107,'X5'!$B:$G,2,FALSE))-(VLOOKUP(AD107,'X5'!$B:$G,3,FALSE)))*100)/(VLOOKUP(AD107,'X5'!$B:$G,5,FALSE)))=TRUE," ",((((VLOOKUP(AD107,'X5'!$B:$G,2,FALSE))-(VLOOKUP(AD107,'X5'!$B:$G,3,FALSE)))*100)/(VLOOKUP(AD107,'X5'!$B:$G,5,FALSE))))</f>
        <v xml:space="preserve"> </v>
      </c>
      <c r="BF107" s="113" t="str">
        <f ca="1">IF(ISERROR(((VLOOKUP(AD107,'X5'!$B:$AZ,42,FALSE))))=TRUE," ",(((VLOOKUP(AD107,'X5'!$B:$AZ,42,FALSE)))))</f>
        <v xml:space="preserve"> </v>
      </c>
      <c r="BG107" s="113" t="str">
        <f ca="1">IF(ISERROR(((VLOOKUP(AD107,'X5'!$B:$AZ,43,FALSE))))=TRUE," ",(((VLOOKUP(AD107,'X5'!$B:$AZ,43,FALSE)))))</f>
        <v xml:space="preserve"> </v>
      </c>
      <c r="BH107" s="113" t="str">
        <f ca="1">IF(ISERROR(((VLOOKUP(AD107,'X5'!$B:$AZ,15,FALSE))))=TRUE," ",(((VLOOKUP(AD107,'X5'!$B:$AZ,15,FALSE)))))</f>
        <v xml:space="preserve"> </v>
      </c>
      <c r="BI107" s="113" t="str">
        <f ca="1">IF(ISERROR(((VLOOKUP(AD107,'X5'!$B:$AZ,14,FALSE))))=TRUE," ",(((VLOOKUP(AD107,'X5'!$B:$AZ,14,FALSE)))))</f>
        <v xml:space="preserve"> </v>
      </c>
      <c r="BJ107" s="113" t="str">
        <f ca="1">IF(ISERROR(((VLOOKUP(AD107,'X6'!$B:$AO,6,FALSE))/(VLOOKUP(AD107,'X6'!$B:$AO,7,FALSE))-1))=TRUE," ",(((VLOOKUP(AD107,'X6'!$B:$AO,6,FALSE))/(VLOOKUP(AD107,'X6'!$B:$AO,7,FALSE))-1)))</f>
        <v xml:space="preserve"> </v>
      </c>
      <c r="BK107" s="113" t="str">
        <f ca="1">IF(ISERROR((((VLOOKUP(AD107,'X6'!$B:$G,2,FALSE))-(VLOOKUP(AD107,'X6'!$B:$G,3,FALSE)))*100)/(VLOOKUP(AD107,'X6'!$B:$G,5,FALSE)))=TRUE," ",((((VLOOKUP(AD107,'X6'!$B:$G,2,FALSE))-(VLOOKUP(AD107,'X6'!$B:$G,3,FALSE)))*100)/(VLOOKUP(AD107,'X6'!$B:$G,5,FALSE))))</f>
        <v xml:space="preserve"> </v>
      </c>
      <c r="BL107" s="113" t="str">
        <f ca="1">IF(ISERROR(((VLOOKUP(AD107,'X6'!$B:$AZ,42,FALSE))))=TRUE," ",(((VLOOKUP(AD107,'X6'!$B:$AZ,42,FALSE)))))</f>
        <v xml:space="preserve"> </v>
      </c>
      <c r="BM107" s="113" t="str">
        <f ca="1">IF(ISERROR(((VLOOKUP(AD107,'X6'!$B:$AZ,43,FALSE))))=TRUE," ",(((VLOOKUP(AD107,'X6'!$B:$AZ,43,FALSE)))))</f>
        <v xml:space="preserve"> </v>
      </c>
      <c r="BN107" s="113" t="str">
        <f ca="1">IF(ISERROR(((VLOOKUP(AD107,'X6'!$B:$AZ,15,FALSE))))=TRUE," ",(((VLOOKUP(AD107,'X6'!$B:$AZ,15,FALSE)))))</f>
        <v xml:space="preserve"> </v>
      </c>
      <c r="BO107" s="113" t="str">
        <f ca="1">IF(ISERROR(((VLOOKUP(AD107,'X6'!$B:$AZ,14,FALSE))))=TRUE," ",(((VLOOKUP(AD107,'X6'!$B:$AZ,14,FALSE)))))</f>
        <v xml:space="preserve"> </v>
      </c>
      <c r="BP107" s="42">
        <f ca="1">IF(ISERROR(((VLOOKUP(AD107,'X7'!$B:$AO,6,FALSE))/(VLOOKUP(AD107,'X7'!$B:$AO,7,FALSE))-1))=TRUE," ",(((VLOOKUP(AD107,'X7'!$B:$AO,6,FALSE))/(VLOOKUP(AD107,'X7'!$B:$AO,7,FALSE))-1)))</f>
        <v>0.19473283360724736</v>
      </c>
      <c r="BQ107" s="42">
        <f ca="1">IF(ISERROR((((VLOOKUP(AD107,'X7'!$B:$G,2,FALSE))-(VLOOKUP(AD107,'X7'!$B:$G,3,FALSE)))*100)/(VLOOKUP(AD107,'X7'!$B:$G,5,FALSE)))=TRUE," ",((((VLOOKUP(AD107,'X7'!$B:$G,2,FALSE))-(VLOOKUP(AD107,'X7'!$B:$G,3,FALSE)))*100)/(VLOOKUP(AD107,'X7'!$B:$G,5,FALSE))))</f>
        <v>78.94736842105263</v>
      </c>
      <c r="BR107" s="102" t="str">
        <f ca="1">IF(ISERROR(((VLOOKUP(AD107,'X7'!$B:$AZ,42,FALSE))))=TRUE," ",(((VLOOKUP(AD107,'X7'!$B:$AZ,42,FALSE)))))</f>
        <v xml:space="preserve"> </v>
      </c>
      <c r="BS107" s="102">
        <f ca="1">IF(ISERROR(((VLOOKUP(AD107,'X7'!$B:$AZ,43,FALSE))))=TRUE," ",(((VLOOKUP(AD107,'X7'!$B:$AZ,43,FALSE)))))</f>
        <v>-169.73124588119154</v>
      </c>
      <c r="BT107" s="102">
        <f ca="1">IF(ISERROR(((VLOOKUP(AD107,'X7'!$B:$AZ,15,FALSE))))=TRUE," ",(((VLOOKUP(AD107,'X7'!$B:$AZ,15,FALSE)))))</f>
        <v>0</v>
      </c>
      <c r="BU107" s="102">
        <f ca="1">IF(ISERROR(((VLOOKUP(AD107,'X7'!$B:$AZ,14,FALSE))))=TRUE," ",(((VLOOKUP(AD107,'X7'!$B:$AZ,14,FALSE)))))</f>
        <v>7.7357634043411716</v>
      </c>
      <c r="BV107" s="102" t="str">
        <f ca="1">IF(ISERROR(((VLOOKUP(AD107,'X8'!$B:$AO,6,FALSE))/(VLOOKUP(AD107,'X8'!$B:$AO,7,FALSE))-1))=TRUE," ",(((VLOOKUP(AD107,'X8'!$B:$AO,6,FALSE))/(VLOOKUP(AD107,'X8'!$B:$AO,7,FALSE))-1)))</f>
        <v xml:space="preserve"> </v>
      </c>
      <c r="BW107" s="102" t="str">
        <f ca="1">IF(ISERROR((((VLOOKUP(AD107,'X8'!$B:$G,2,FALSE))-(VLOOKUP(AD107,'X8'!$B:$G,3,FALSE)))*100)/(VLOOKUP(AD107,'X8'!$B:$G,5,FALSE)))=TRUE," ",((((VLOOKUP(AD107,'X8'!$B:$G,2,FALSE))-(VLOOKUP(AD107,'X8'!$B:$G,3,FALSE)))*100)/(VLOOKUP(AD107,'X8'!$B:$G,5,FALSE))))</f>
        <v xml:space="preserve"> </v>
      </c>
      <c r="BX107" s="102" t="str">
        <f ca="1">IF(ISERROR(((VLOOKUP(AD107,'X8'!$B:$AZ,42,FALSE))))=TRUE," ",(((VLOOKUP(AD107,'X8'!$B:$AZ,42,FALSE)))))</f>
        <v xml:space="preserve"> </v>
      </c>
      <c r="BY107" s="42" t="str">
        <f ca="1">IF(ISERROR(((VLOOKUP(AD107,'X8'!$B:$AZ,43,FALSE))))=TRUE," ",(((VLOOKUP(AD107,'X8'!$B:$AZ,43,FALSE)))))</f>
        <v xml:space="preserve"> </v>
      </c>
      <c r="BZ107" s="42" t="str">
        <f ca="1">IF(ISERROR(((VLOOKUP(AD107,'X8'!$B:$AZ,15,FALSE))))=TRUE," ",(((VLOOKUP(AD107,'X8'!$B:$AZ,15,FALSE)))))</f>
        <v xml:space="preserve"> </v>
      </c>
      <c r="CA107" s="42" t="str">
        <f ca="1">IF(ISERROR(((VLOOKUP(AD107,'X8'!$B:$AZ,14,FALSE))))=TRUE," ",(((VLOOKUP(AD107,'X8'!$B:$AZ,14,FALSE)))))</f>
        <v xml:space="preserve"> </v>
      </c>
      <c r="CB107" s="42" t="str">
        <f ca="1">IF(ISERROR(((VLOOKUP(AD107,'X9'!$B:$AO,6,FALSE))/(VLOOKUP(AD107,'X9'!$B:$AO,7,FALSE))-1))=TRUE," ",(((VLOOKUP(AD107,'X9'!$B:$AO,6,FALSE))/(VLOOKUP(AD107,'X9'!$B:$AO,7,FALSE))-1)))</f>
        <v xml:space="preserve"> </v>
      </c>
      <c r="CC107" s="42" t="str">
        <f ca="1">IF(ISERROR((((VLOOKUP(AD107,'X9'!$B:$G,2,FALSE))-(VLOOKUP(AD107,'X9'!$B:$G,3,FALSE)))*100)/(VLOOKUP(AD107,'X9'!$B:$G,5,FALSE)))=TRUE," ",((((VLOOKUP(AD107,'X9'!$B:$G,2,FALSE))-(VLOOKUP(AD107,'X9'!$B:$G,3,FALSE)))*100)/(VLOOKUP(AD107,'X9'!$B:$G,5,FALSE))))</f>
        <v xml:space="preserve"> </v>
      </c>
      <c r="CD107" s="42" t="str">
        <f ca="1">IF(ISERROR(((VLOOKUP(AD107,'X9'!$B:$AZ,42,FALSE))))=TRUE," ",(((VLOOKUP(AD107,'X9'!$B:$AZ,42,FALSE)))))</f>
        <v xml:space="preserve"> </v>
      </c>
      <c r="CE107" s="42" t="str">
        <f ca="1">IF(ISERROR(((VLOOKUP(AD107,'X9'!$B:$AZ,43,FALSE))))=TRUE," ",(((VLOOKUP(AD107,'X9'!$B:$AZ,43,FALSE)))))</f>
        <v xml:space="preserve"> </v>
      </c>
      <c r="CF107" s="42" t="str">
        <f ca="1">IF(ISERROR(((VLOOKUP(AD107,'X9'!$B:$AZ,15,FALSE))))=TRUE," ",(((VLOOKUP(AD107,'X9'!$B:$AZ,15,FALSE)))))</f>
        <v xml:space="preserve"> </v>
      </c>
      <c r="CG107" s="42" t="str">
        <f ca="1">IF(ISERROR(((VLOOKUP(AD107,'X9'!$B:$AZ,14,FALSE))))=TRUE," ",(((VLOOKUP(AD107,'X9'!$B:$AZ,14,FALSE)))))</f>
        <v xml:space="preserve"> </v>
      </c>
      <c r="CH107" s="42" t="str">
        <f ca="1">IF(ISERROR(((VLOOKUP(AD107,'X10'!$B:$AO,6,FALSE))/(VLOOKUP(AD107,'X10'!$B:$AO,7,FALSE))-1))=TRUE," ",(((VLOOKUP(AD107,'X10'!$B:$AO,6,FALSE))/(VLOOKUP(AD107,'X10'!$B:$AO,7,FALSE))-1)))</f>
        <v xml:space="preserve"> </v>
      </c>
      <c r="CI107" s="42" t="str">
        <f ca="1">IF(ISERROR((((VLOOKUP(AD107,'X10'!$B:$G,2,FALSE))-(VLOOKUP(AD107,'X10'!$B:$G,3,FALSE)))*100)/(VLOOKUP(AD107,'X10'!$B:$G,5,FALSE)))=TRUE," ",((((VLOOKUP(AD107,'X10'!$B:$G,2,FALSE))-(VLOOKUP(AD107,'X10'!$B:$G,3,FALSE)))*100)/(VLOOKUP(AD107,'X10'!$B:$G,5,FALSE))))</f>
        <v xml:space="preserve"> </v>
      </c>
      <c r="CJ107" s="42" t="str">
        <f ca="1">IF(ISERROR(((VLOOKUP(AD107,'X10'!$B:$AZ,42,FALSE))))=TRUE," ",(((VLOOKUP(AD107,'X10'!$B:$AZ,42,FALSE)))))</f>
        <v xml:space="preserve"> </v>
      </c>
      <c r="CK107" s="42" t="str">
        <f ca="1">IF(ISERROR(((VLOOKUP(AD107,'X10'!$B:$AZ,43,FALSE))))=TRUE," ",(((VLOOKUP(AD107,'X10'!$B:$AZ,43,FALSE)))))</f>
        <v xml:space="preserve"> </v>
      </c>
      <c r="CL107" s="42" t="str">
        <f ca="1">IF(ISERROR(((VLOOKUP(AD107,'X10'!$B:$AZ,15,FALSE))))=TRUE," ",(((VLOOKUP(AD107,'X10'!$B:$AZ,15,FALSE)))))</f>
        <v xml:space="preserve"> </v>
      </c>
      <c r="CM107" s="42" t="str">
        <f ca="1">IF(ISERROR(((VLOOKUP(AD107,'X10'!$B:$AZ,14,FALSE))))=TRUE," ",(((VLOOKUP(AD107,'X10'!$B:$AZ,14,FALSE)))))</f>
        <v xml:space="preserve"> </v>
      </c>
      <c r="CN107" s="42" t="str">
        <f ca="1">IF(ISERROR(((VLOOKUP(AD107,'X11'!$B:$AO,6,FALSE))/(VLOOKUP(AD107,'X11'!$B:$AO,7,FALSE))-1))=TRUE," ",(((VLOOKUP(AD107,'X11'!$B:$AO,6,FALSE))/(VLOOKUP(AD107,'X11'!$B:$AO,7,FALSE))-1)))</f>
        <v xml:space="preserve"> </v>
      </c>
      <c r="CO107" s="42" t="str">
        <f ca="1">IF(ISERROR((((VLOOKUP(AD107,'X11'!$B:$G,2,FALSE))-(VLOOKUP(AD107,'X11'!$B:$G,3,FALSE)))*100)/(VLOOKUP(AD107,'X11'!$B:$G,5,FALSE)))=TRUE," ",((((VLOOKUP(AD107,'X11'!$B:$G,2,FALSE))-(VLOOKUP(AD107,'X11'!$B:$G,3,FALSE)))*100)/(VLOOKUP(AD107,'X11'!$B:$G,5,FALSE))))</f>
        <v xml:space="preserve"> </v>
      </c>
      <c r="CP107" s="42" t="str">
        <f ca="1">IF(ISERROR(((VLOOKUP(AD107,'X11'!$B:$AZ,42,FALSE))))=TRUE," ",(((VLOOKUP(AD107,'X11'!$B:$AZ,42,FALSE)))))</f>
        <v xml:space="preserve"> </v>
      </c>
      <c r="CQ107" s="42" t="str">
        <f ca="1">IF(ISERROR(((VLOOKUP(AD107,'X11'!$B:$AZ,43,FALSE))))=TRUE," ",(((VLOOKUP(AD107,'X11'!$B:$AZ,43,FALSE)))))</f>
        <v xml:space="preserve"> </v>
      </c>
      <c r="CR107" s="42" t="str">
        <f ca="1">IF(ISERROR(((VLOOKUP(AD107,'X11'!$B:$AZ,15,FALSE))))=TRUE," ",(((VLOOKUP(AD107,'X11'!$B:$AZ,15,FALSE)))))</f>
        <v xml:space="preserve"> </v>
      </c>
      <c r="CS107" s="42" t="str">
        <f ca="1">IF(ISERROR(((VLOOKUP(AD107,'X11'!$B:$AZ,14,FALSE))))=TRUE," ",(((VLOOKUP(AD107,'X11'!$B:$AZ,14,FALSE)))))</f>
        <v xml:space="preserve"> </v>
      </c>
      <c r="CT107" s="42" t="str">
        <f ca="1">IF(ISERROR(((VLOOKUP(AD107,'X12'!$B:$AO,6,FALSE))/(VLOOKUP(AD107,'X12'!$B:$AO,7,FALSE))-1))=TRUE," ",(((VLOOKUP(AD107,'X12'!$B:$AO,6,FALSE))/(VLOOKUP(AD107,'X12'!$B:$AO,7,FALSE))-1)))</f>
        <v xml:space="preserve"> </v>
      </c>
      <c r="CU107" s="42" t="str">
        <f ca="1">IF(ISERROR((((VLOOKUP(AD107,'X12'!$B:$G,2,FALSE))-(VLOOKUP(AD107,'X12'!$B:$G,3,FALSE)))*100)/(VLOOKUP(AD107,'X12'!$B:$G,5,FALSE)))=TRUE," ",((((VLOOKUP(AD107,'X12'!$B:$G,2,FALSE))-(VLOOKUP(AD107,'X12'!$B:$G,3,FALSE)))*100)/(VLOOKUP(AD107,'X12'!$B:$G,5,FALSE))))</f>
        <v xml:space="preserve"> </v>
      </c>
      <c r="CV107" s="42" t="str">
        <f ca="1">IF(ISERROR(((VLOOKUP(AD107,'X12'!$B:$AZ,42,FALSE))))=TRUE," ",(((VLOOKUP(AD107,'X12'!$B:$AZ,42,FALSE)))))</f>
        <v xml:space="preserve"> </v>
      </c>
      <c r="CW107" s="42" t="str">
        <f ca="1">IF(ISERROR(((VLOOKUP(AD107,'X12'!$B:$AZ,43,FALSE))))=TRUE," ",(((VLOOKUP(AD107,'X12'!$B:$AZ,43,FALSE)))))</f>
        <v xml:space="preserve"> </v>
      </c>
      <c r="CX107" s="42" t="str">
        <f ca="1">IF(ISERROR(((VLOOKUP(AD107,'X12'!$B:$AZ,15,FALSE))))=TRUE," ",(((VLOOKUP(AD107,'X12'!$B:$AZ,15,FALSE)))))</f>
        <v xml:space="preserve"> </v>
      </c>
      <c r="CY107" s="42" t="str">
        <f ca="1">IF(ISERROR(((VLOOKUP(AD107,'X12'!$B:$AZ,14,FALSE))))=TRUE," ",(((VLOOKUP(AD107,'X12'!$B:$AZ,14,FALSE)))))</f>
        <v xml:space="preserve"> </v>
      </c>
      <c r="CZ107" s="42" t="str">
        <f ca="1">IF(ISERROR(((VLOOKUP(AD107,'X13'!$B:$AO,6,FALSE))/(VLOOKUP(AD107,'X13'!$B:$AO,7,FALSE))-1))=TRUE," ",(((VLOOKUP(AD107,'X13'!$B:$AO,6,FALSE))/(VLOOKUP(AD107,'X13'!$B:$AO,7,FALSE))-1)))</f>
        <v xml:space="preserve"> </v>
      </c>
      <c r="DA107" s="42" t="str">
        <f ca="1">IF(ISERROR((((VLOOKUP(AD107,'X13'!$B:$G,2,FALSE))-(VLOOKUP(AD107,'X13'!$B:$G,3,FALSE)))*100)/(VLOOKUP(AD107,'X13'!$B:$G,5,FALSE)))=TRUE," ",((((VLOOKUP(AD107,'X13'!$B:$G,2,FALSE))-(VLOOKUP(AD107,'X13'!$B:$G,3,FALSE)))*100)/(VLOOKUP(AD107,'X13'!$B:$G,5,FALSE))))</f>
        <v xml:space="preserve"> </v>
      </c>
      <c r="DB107" s="42" t="str">
        <f ca="1">IF(ISERROR(((VLOOKUP(AD107,'X13'!$B:$AZ,42,FALSE))))=TRUE," ",(((VLOOKUP(AD107,'X13'!$B:$AZ,42,FALSE)))))</f>
        <v xml:space="preserve"> </v>
      </c>
      <c r="DC107" s="42" t="str">
        <f ca="1">IF(ISERROR(((VLOOKUP(AD107,'X13'!$B:$AZ,43,FALSE))))=TRUE," ",(((VLOOKUP(AD107,'X13'!$B:$AZ,43,FALSE)))))</f>
        <v xml:space="preserve"> </v>
      </c>
      <c r="DD107" s="42" t="str">
        <f ca="1">IF(ISERROR(((VLOOKUP(AD107,'X13'!$B:$AZ,15,FALSE))))=TRUE," ",(((VLOOKUP(AD107,'X13'!$B:$AZ,15,FALSE)))))</f>
        <v xml:space="preserve"> </v>
      </c>
      <c r="DE107" s="42" t="str">
        <f ca="1">IF(ISERROR(((VLOOKUP(AD107,'X13'!$B:$AZ,14,FALSE))))=TRUE," ",(((VLOOKUP(AD107,'X13'!$B:$AZ,14,FALSE)))))</f>
        <v xml:space="preserve"> </v>
      </c>
    </row>
    <row r="108" spans="1:109" ht="14.1" customHeight="1" x14ac:dyDescent="0.2">
      <c r="A108" s="156" t="s">
        <v>1058</v>
      </c>
      <c r="B108" s="122" t="str">
        <f>IF(ISERROR(IF($U$16=1,(VLOOKUP(A108,$AC$89:$AH$125,2,FALSE)),IF((IF($X$1=1,'X1'!B67,(IF($X$1=2,'X2'!B67,(IF($X$1=3,'X3'!B67,(IF($X$1=4,'X4'!B67,(IF($X$1=5,'X5'!B67,(IF($X$1=6,'X6'!B67,(IF($X$1=7,'X7'!B67,(IF($X$1=8,'X8'!B67,(IF($X$1=9,'X9'!B67,(IF($X$1=10,'X10'!B67,(IF($X$1=11,'X11'!B67,(IF($X$1=12,'X12'!B67,'X13'!B67))))))))))))))))))))))))="","",(IF($X$1=1,'X1'!B67,(IF($X$1=2,'X2'!B67,(IF($X$1=3,'X3'!B67,(IF($X$1=4,'X4'!B67,(IF($X$1=5,'X5'!B67,(IF($X$1=6,'X6'!B67,(IF($X$1=7,'X7'!B67,(IF($X$1=8,'X8'!B67,(IF($X$1=9,'X9'!B67,(IF($X$1=10,'X10'!B67,(IF($X$1=11,'X11'!B67,(IF($X$1=12,'X12'!B67,'X13'!B67)))))))))))))))))))))))))))=TRUE," ",(IF($U$16=1,(VLOOKUP(A108,$AC$89:$AH$125,2,FALSE)),IF((IF($X$1=1,'X1'!B67,(IF($X$1=2,'X2'!B67,(IF($X$1=3,'X3'!B67,(IF($X$1=4,'X4'!B67,(IF($X$1=5,'X5'!B67,(IF($X$1=6,'X6'!B67,(IF($X$1=7,'X7'!B67,(IF($X$1=8,'X8'!B67,(IF($X$1=9,'X9'!B67,(IF($X$1=10,'X10'!B67,(IF($X$1=11,'X11'!B67,(IF($X$1=12,'X12'!B67,'X13'!B67))))))))))))))))))))))))="","",(IF($X$1=1,'X1'!B67,(IF($X$1=2,'X2'!B67,(IF($X$1=3,'X3'!B67,(IF($X$1=4,'X4'!B67,(IF($X$1=5,'X5'!B67,(IF($X$1=6,'X6'!B67,(IF($X$1=7,'X7'!B67,(IF($X$1=8,'X8'!B67,(IF($X$1=9,'X9'!B67,(IF($X$1=10,'X10'!B67,(IF($X$1=11,'X11'!B67,(IF($X$1=12,'X12'!B67,'X13'!B67))))))))))))))))))))))))))))</f>
        <v/>
      </c>
      <c r="C108" s="181" t="str">
        <f ca="1">IF(ISERROR(IF($X$1=1,(VLOOKUP(B108,'X1'!$B:$AZ,47,FALSE)),IF($X$1=2,(VLOOKUP(B108,'X2'!$B:$AZ,47,FALSE)),IF($X$1=3,(VLOOKUP(B108,'X3'!$B:$AZ,47,FALSE)),IF($X$1=4,(VLOOKUP(B108,'X4'!$B:$AZ,47,FALSE)),IF($X$1=5,(VLOOKUP(B108,'X5'!$B:$AZ,47,FALSE)),IF($X$1=6,(VLOOKUP(B108,'X6'!$B:$AZ,47,FALSE)),IF($X$1=7,(VLOOKUP(B108,'X7'!$B:$AZ,47,FALSE)),IF($X$1=8,(VLOOKUP(B108,'X8'!$B:$AZ,47,FALSE)),IF($X$1=9,(VLOOKUP(B108,'X9'!$B:$AZ,47,FALSE)),IF($X$1=10,(VLOOKUP(B108,'X10'!$B:$AZ,47,FALSE)),IF($X$1=11,(VLOOKUP(B108,'X11'!$B:$AZ,47,FALSE)),IF($X$1=12,(VLOOKUP(B108,'X12'!$B:$AZ,47,FALSE)),IF($X$1=13,(VLOOKUP(B108,'X13'!$B:$AZ,47,FALSE)),"B"))))))))))))))=TRUE," ",(IF($X$1=1,(VLOOKUP(B108,'X1'!$B:$AZ,47,FALSE)),IF($X$1=2,(VLOOKUP(B108,'X2'!$B:$AZ,47,FALSE)),IF($X$1=3,(VLOOKUP(B108,'X3'!$B:$AZ,47,FALSE)),IF($X$1=4,(VLOOKUP(B108,'X4'!$B:$AZ,47,FALSE)),IF($X$1=5,(VLOOKUP(B108,'X5'!$B:$AZ,47,FALSE)),IF($X$1=6,(VLOOKUP(B108,'X6'!$B:$AZ,47,FALSE)),IF($X$1=7,(VLOOKUP(B108,'X7'!$B:$AZ,47,FALSE)),IF($X$1=8,(VLOOKUP(B108,'X8'!$B:$AZ,47,FALSE)),IF($X$1=9,(VLOOKUP(B108,'X9'!$B:$AZ,47,FALSE)),IF($X$1=10,(VLOOKUP(B108,'X10'!$B:$AZ,47,FALSE)),IF($X$1=11,(VLOOKUP(B108,'X11'!$B:$AZ,47,FALSE)),IF($X$1=12,(VLOOKUP(B108,'X12'!$B:$AZ,47,FALSE)),IF($X$1=13,(VLOOKUP(B108,'X13'!$B:$AZ,47,FALSE)),"B")))))))))))))))</f>
        <v xml:space="preserve"> </v>
      </c>
      <c r="D108" s="181" t="str">
        <f ca="1">IF(ISERROR(IF($X$1=1,(VLOOKUP(B108,'X1'!$B:$AP,41,FALSE)),IF($X$1=2,(VLOOKUP(B108,'X2'!$B:$AP,41,FALSE)),IF($X$1=3,(VLOOKUP(B108,'X3'!$B:$AP,41,FALSE)),IF($X$1=4,(VLOOKUP(B108,'X4'!$B:$AP,41,FALSE)),IF($X$1=5,(VLOOKUP(B108,'X5'!$B:$AP,41,FALSE)),IF($X$1=6,(VLOOKUP(B108,'X6'!$B:$AP,41,FALSE)),IF($X$1=7,(VLOOKUP(B108,'X7'!$B:$AP,41,FALSE)),IF($X$1=8,(VLOOKUP(B108,'X8'!$B:$AP,41,FALSE)),IF($X$1=9,(VLOOKUP(B108,'X9'!$B:$AP,41,FALSE)),IF($X$1=10,(VLOOKUP(B108,'X10'!$B:$AP,41,FALSE)),IF($X$1=11,(VLOOKUP(B108,'X11'!$B:$AP,41,FALSE)),IF($X$1=12,(VLOOKUP(B108,'X12'!$B:$AP,41,FALSE)),IF($X$1=13,(VLOOKUP(B108,'X13'!$B:$AP,41,FALSE)),"B"))))))))))))))=TRUE," ",(IF($X$1=1,(VLOOKUP(B108,'X1'!$B:$AP,41,FALSE)),IF($X$1=2,(VLOOKUP(B108,'X2'!$B:$AP,41,FALSE)),IF($X$1=3,(VLOOKUP(B108,'X3'!$B:$AP,41,FALSE)),IF($X$1=4,(VLOOKUP(B108,'X4'!$B:$AP,41,FALSE)),IF($X$1=5,(VLOOKUP(B108,'X5'!$B:$AP,41,FALSE)),IF($X$1=6,(VLOOKUP(B108,'X6'!$B:$AP,41,FALSE)),IF($X$1=7,(VLOOKUP(B108,'X7'!$B:$AP,41,FALSE)),IF($X$1=8,(VLOOKUP(B108,'X8'!$B:$AP,41,FALSE)),IF($X$1=9,(VLOOKUP(B108,'X9'!$B:$AP,41,FALSE)),IF($X$1=10,(VLOOKUP(B108,'X10'!$B:$AP,41,FALSE)),IF($X$1=11,(VLOOKUP(B108,'X11'!$B:$AP,41,FALSE)),IF($X$1=12,(VLOOKUP(B108,'X12'!$B:$AP,41,FALSE)),IF($X$1=13,(VLOOKUP(B108,'X13'!$B:$AP,41,FALSE)),"B")))))))))))))))</f>
        <v xml:space="preserve"> </v>
      </c>
      <c r="E108" s="182" t="str">
        <f ca="1">IF(ISERROR(IF($X$1=1,(VLOOKUP(B108,'X1'!$B:$AP,7,FALSE)),IF($X$1=2,(VLOOKUP(B108,'X2'!$B:$AP,7,FALSE)),IF($X$1=3,(VLOOKUP(B108,'X3'!$B:$AP,7,FALSE)),IF($X$1=4,(VLOOKUP(B108,'X4'!$B:$AP,7,FALSE)),IF($X$1=5,(VLOOKUP(B108,'X5'!$B:$AP,7,FALSE)),IF($X$1=6,(VLOOKUP(B108,'X6'!$B:$AP,7,FALSE)),IF($X$1=7,(VLOOKUP(B108,'X7'!$B:$AP,7,FALSE)),IF($X$1=8,(VLOOKUP(B108,'X8'!$B:$AP,7,FALSE)),IF($X$1=9,(VLOOKUP(B108,'X9'!$B:$AP,7,FALSE)),IF($X$1=10,(VLOOKUP(B108,'X10'!$B:$AP,7,FALSE)),IF($X$1=11,(VLOOKUP(B108,'X11'!$B:$AP,7,FALSE)),IF($X$1=12,(VLOOKUP(B108,'X12'!$B:$AP,7,FALSE)),IF($X$1=13,(VLOOKUP(B108,'X13'!$B:$AP,7,FALSE)),"B"))))))))))))))=TRUE," ",(IF($X$1=1,(VLOOKUP(B108,'X1'!$B:$AP,7,FALSE)),IF($X$1=2,(VLOOKUP(B108,'X2'!$B:$AP,7,FALSE)),IF($X$1=3,(VLOOKUP(B108,'X3'!$B:$AP,7,FALSE)),IF($X$1=4,(VLOOKUP(B108,'X4'!$B:$AP,7,FALSE)),IF($X$1=5,(VLOOKUP(B108,'X5'!$B:$AP,7,FALSE)),IF($X$1=6,(VLOOKUP(B108,'X6'!$B:$AP,7,FALSE)),IF($X$1=7,(VLOOKUP(B108,'X7'!$B:$AP,7,FALSE)),IF($X$1=8,(VLOOKUP(B108,'X8'!$B:$AP,7,FALSE)),IF($X$1=9,(VLOOKUP(B108,'X9'!$B:$AP,7,FALSE)),IF($X$1=10,(VLOOKUP(B108,'X10'!$B:$AP,7,FALSE)),IF($X$1=11,(VLOOKUP(B108,'X11'!$B:$AP,7,FALSE)),IF($X$1=12,(VLOOKUP(B108,'X12'!$B:$AP,7,FALSE)),IF($X$1=13,(VLOOKUP(B108,'X13'!$B:$AP,7,FALSE)),"B")))))))))))))))</f>
        <v xml:space="preserve"> </v>
      </c>
      <c r="F108" s="182" t="str">
        <f ca="1">IF(ISERROR(IF((IF($X$1=1,(VLOOKUP(B108,'X1'!$B:$AO,6,FALSE)),(IF($X$1=2,(VLOOKUP(B108,'X2'!$B:$AO,6,FALSE)),(IF($X$1=3,(VLOOKUP(B108,'X3'!$B:$AO,6,FALSE)),(IF($X$1=4,(VLOOKUP(B108,'X4'!$B:$AO,6,FALSE)),(IF($X$1=5,(VLOOKUP(B108,'X5'!$B:$AO,6,FALSE)),(IF($X$1=6,(VLOOKUP(B108,'X6'!$B:$AO,6,FALSE)),(IF($X$1=7,(VLOOKUP(B108,'X7'!$B:$AO,6,FALSE)),(IF($X$1=8,(VLOOKUP(B108,'X8'!$B:$AO,6,FALSE)),(IF($X$1=9,(VLOOKUP(B108,'X9'!$B:$AO,6,FALSE)),(IF($X$1=10,(VLOOKUP(B108,'X10'!$B:$AO,6,FALSE)),(IF($X$1=11,(VLOOKUP(B108,'X11'!$B:$AO,6,FALSE)),(IF($X$1=12,(VLOOKUP(B108,'X12'!$B:$AO,6,FALSE)),(VLOOKUP(B108,'X13'!$B:$AO,6,FALSE))))))))))))))))))))))))))=$V$1," ",(IF($X$1=1,(VLOOKUP(B108,'X1'!$B:$AO,6,FALSE)),(IF($X$1=2,(VLOOKUP(B108,'X2'!$B:$AO,6,FALSE)),(IF($X$1=3,(VLOOKUP(B108,'X3'!$B:$AO,6,FALSE)),(IF($X$1=4,(VLOOKUP(B108,'X4'!$B:$AO,6,FALSE)),(IF($X$1=5,(VLOOKUP(B108,'X5'!$B:$AO,6,FALSE)),(IF($X$1=6,(VLOOKUP(B108,'X6'!$B:$AO,6,FALSE)),(IF($X$1=7,(VLOOKUP(B108,'X7'!$B:$AO,6,FALSE)),(IF($X$1=8,(VLOOKUP(B108,'X8'!$B:$AO,6,FALSE)),(IF($X$1=9,(VLOOKUP(B108,'X9'!$B:$AO,6,FALSE)),(IF($X$1=10,(VLOOKUP(B108,'X10'!$B:$AO,6,FALSE)),(IF($X$1=11,(VLOOKUP(B108,'X11'!$B:$AO,6,FALSE)),(IF($X$1=12,(VLOOKUP(B108,'X12'!$B:$AO,6,FALSE)),(VLOOKUP(B108,'X13'!$B:$AO,6,FALSE))))))))))))))))))))))))))))=TRUE," ",(IF((IF($X$1=1,(VLOOKUP(B108,'X1'!$B:$AO,6,FALSE)),(IF($X$1=2,(VLOOKUP(B108,'X2'!$B:$AO,6,FALSE)),(IF($X$1=3,(VLOOKUP(B108,'X3'!$B:$AO,6,FALSE)),(IF($X$1=4,(VLOOKUP(B108,'X4'!$B:$AO,6,FALSE)),(IF($X$1=5,(VLOOKUP(B108,'X5'!$B:$AO,6,FALSE)),(IF($X$1=6,(VLOOKUP(B108,'X6'!$B:$AO,6,FALSE)),(IF($X$1=7,(VLOOKUP(B108,'X7'!$B:$AO,6,FALSE)),(IF($X$1=8,(VLOOKUP(B108,'X8'!$B:$AO,6,FALSE)),(IF($X$1=9,(VLOOKUP(B108,'X9'!$B:$AO,6,FALSE)),(IF($X$1=10,(VLOOKUP(B108,'X10'!$B:$AO,6,FALSE)),(IF($X$1=11,(VLOOKUP(B108,'X11'!$B:$AO,6,FALSE)),(IF($X$1=12,(VLOOKUP(B108,'X12'!$B:$AO,6,FALSE)),(VLOOKUP(B108,'X13'!$B:$AO,6,FALSE))))))))))))))))))))))))))=$V$1," ",(IF($X$1=1,(VLOOKUP(B108,'X1'!$B:$AO,6,FALSE)),(IF($X$1=2,(VLOOKUP(B108,'X2'!$B:$AO,6,FALSE)),(IF($X$1=3,(VLOOKUP(B108,'X3'!$B:$AO,6,FALSE)),(IF($X$1=4,(VLOOKUP(B108,'X4'!$B:$AO,6,FALSE)),(IF($X$1=5,(VLOOKUP(B108,'X5'!$B:$AO,6,FALSE)),(IF($X$1=6,(VLOOKUP(B108,'X6'!$B:$AO,6,FALSE)),(IF($X$1=7,(VLOOKUP(B108,'X7'!$B:$AO,6,FALSE)),(IF($X$1=8,(VLOOKUP(B108,'X8'!$B:$AO,6,FALSE)),(IF($X$1=9,(VLOOKUP(B108,'X9'!$B:$AO,6,FALSE)),(IF($X$1=10,(VLOOKUP(B108,'X10'!$B:$AO,6,FALSE)),(IF($X$1=11,(VLOOKUP(B108,'X11'!$B:$AO,6,FALSE)),(IF($X$1=12,(VLOOKUP(B108,'X12'!$B:$AO,6,FALSE)),(VLOOKUP(B108,'X13'!$B:$AO,6,FALSE)))))))))))))))))))))))))))))</f>
        <v xml:space="preserve"> </v>
      </c>
      <c r="G108" s="182" t="str">
        <f ca="1">IF(ISERROR(IF($X$1=1,(VLOOKUP(B108,'X1'!$B:$AZ,44,FALSE)),IF($X$1=2,(VLOOKUP(B108,'X2'!$B:$AZ,44,FALSE)),IF($X$1=3,(VLOOKUP(B108,'X3'!$B:$AZ,44,FALSE)),IF($X$1=4,(VLOOKUP(B108,'X4'!$B:$AZ,44,FALSE)),IF($X$1=5,(VLOOKUP(B108,'X5'!$B:$AZ,44,FALSE)),IF($X$1=6,(VLOOKUP(B108,'X6'!$B:$AZ,44,FALSE)),IF($X$1=7,(VLOOKUP(B108,'X7'!$B:$AZ,44,FALSE)),IF($X$1=8,(VLOOKUP(B108,'X8'!$B:$AZ,44,FALSE)),IF($X$1=9,(VLOOKUP(B108,'X9'!$B:$AZ,44,FALSE)),IF($X$1=10,(VLOOKUP(B108,'X10'!$B:$AZ,44,FALSE)),IF($X$1=11,(VLOOKUP(B108,'X11'!$B:$AZ,44,FALSE)),IF($X$1=12,(VLOOKUP(B108,'X12'!$B:$AZ,44,FALSE)),IF($X$1=13,(VLOOKUP(B108,'X13'!$B:$AZ,44,FALSE)),"B"))))))))))))))=TRUE," ",(IF($X$1=1,(VLOOKUP(B108,'X1'!$B:$AZ,44,FALSE)),IF($X$1=2,(VLOOKUP(B108,'X2'!$B:$AZ,44,FALSE)),IF($X$1=3,(VLOOKUP(B108,'X3'!$B:$AZ,44,FALSE)),IF($X$1=4,(VLOOKUP(B108,'X4'!$B:$AZ,44,FALSE)),IF($X$1=5,(VLOOKUP(B108,'X5'!$B:$AZ,44,FALSE)),IF($X$1=6,(VLOOKUP(B108,'X6'!$B:$AZ,44,FALSE)),IF($X$1=7,(VLOOKUP(B108,'X7'!$B:$AZ,44,FALSE)),IF($X$1=8,(VLOOKUP(B108,'X8'!$B:$AZ,44,FALSE)),IF($X$1=9,(VLOOKUP(B108,'X9'!$B:$AZ,44,FALSE)),IF($X$1=10,(VLOOKUP(B108,'X10'!$B:$AZ,44,FALSE)),IF($X$1=11,(VLOOKUP(B108,'X11'!$B:$AZ,44,FALSE)),IF($X$1=12,(VLOOKUP(B108,'X12'!$B:$AZ,44,FALSE)),IF($X$1=13,(VLOOKUP(B108,'X13'!$B:$AZ,44,FALSE)),"B")))))))))))))))</f>
        <v xml:space="preserve"> </v>
      </c>
      <c r="H108" s="182" t="str">
        <f ca="1">IF(ISERROR(IF($X$1=1,(VLOOKUP(B108,'X1'!$B:$AZ,8,FALSE)),IF($X$1=2,(VLOOKUP(B108,'X2'!$B:$AZ,8,FALSE)),IF($X$1=3,(VLOOKUP(B108,'X3'!$B:$AZ,8,FALSE)),IF($X$1=4,(VLOOKUP(B108,'X4'!$B:$AZ,8,FALSE)),IF($X$1=5,(VLOOKUP(B108,'X5'!$B:$AZ,8,FALSE)),IF($X$1=6,(VLOOKUP(B108,'X6'!$B:$AZ,8,FALSE)),IF($X$1=7,(VLOOKUP(B108,'X7'!$B:$AZ,8,FALSE)),IF($X$1=8,(VLOOKUP(B108,'X8'!$B:$AZ,8,FALSE)),IF($X$1=9,(VLOOKUP(B108,'X9'!$B:$AZ,8,FALSE)),IF($X$1=10,(VLOOKUP(B108,'X10'!$B:$AZ,8,FALSE)),IF($X$1=11,(VLOOKUP(B108,'X11'!$B:$AZ,8,FALSE)),IF($X$1=12,(VLOOKUP(B108,'X12'!$B:$AZ,8,FALSE)),IF($X$1=13,(VLOOKUP(B108,'X13'!$B:$AZ,8,FALSE)),"B"))))))))))))))=TRUE," ",(IF($X$1=1,(VLOOKUP(B108,'X1'!$B:$AZ,8,FALSE)),IF($X$1=2,(VLOOKUP(B108,'X2'!$B:$AZ,8,FALSE)),IF($X$1=3,(VLOOKUP(B108,'X3'!$B:$AZ,8,FALSE)),IF($X$1=4,(VLOOKUP(B108,'X4'!$B:$AZ,8,FALSE)),IF($X$1=5,(VLOOKUP(B108,'X5'!$B:$AZ,8,FALSE)),IF($X$1=6,(VLOOKUP(B108,'X6'!$B:$AZ,8,FALSE)),IF($X$1=7,(VLOOKUP(B108,'X7'!$B:$AZ,8,FALSE)),IF($X$1=8,(VLOOKUP(B108,'X8'!$B:$AZ,8,FALSE)),IF($X$1=9,(VLOOKUP(B108,'X9'!$B:$AZ,8,FALSE)),IF($X$1=10,(VLOOKUP(B108,'X10'!$B:$AZ,8,FALSE)),IF($X$1=11,(VLOOKUP(B108,'X11'!$B:$AZ,8,FALSE)),IF($X$1=12,(VLOOKUP(B108,'X12'!$B:$AZ,8,FALSE)),IF($X$1=13,(VLOOKUP(B108,'X13'!$B:$AZ,8,FALSE)),"B")))))))))))))))</f>
        <v xml:space="preserve"> </v>
      </c>
      <c r="I108" s="183" t="str">
        <f ca="1">IF(ISERROR(IF($X$1=1,(VLOOKUP(B108,'X1'!$B:$AZ,2,FALSE)),IF($X$1=2,(VLOOKUP(B108,'X2'!$B:$AZ,2,FALSE)),IF($X$1=3,(VLOOKUP(B108,'X3'!$B:$AZ,2,FALSE)),IF($X$1=4,(VLOOKUP(B108,'X4'!$B:$AZ,2,FALSE)),IF($X$1=5,(VLOOKUP(B108,'X5'!$B:$AZ,2,FALSE)),IF($X$1=6,(VLOOKUP(B108,'X6'!$B:$AZ,2,FALSE)),IF($X$1=7,(VLOOKUP(B108,'X7'!$B:$AZ,2,FALSE)),IF($X$1=8,(VLOOKUP(B108,'X8'!$B:$AZ,2,FALSE)),IF($X$1=9,(VLOOKUP(B108,'X9'!$B:$AZ,2,FALSE)),IF($X$1=10,(VLOOKUP(B108,'X10'!$B:$AZ,2,FALSE)),IF($X$1=11,(VLOOKUP(B108,'X11'!$B:$AZ,2,FALSE)),IF($X$1=12,(VLOOKUP(B108,'X12'!$B:$AZ,2,FALSE)),IF($X$1=13,(VLOOKUP(B108,'X13'!$B:$AZ,2,FALSE)),"B"))))))))))))))=TRUE," ",(IF($X$1=1,(VLOOKUP(B108,'X1'!$B:$AZ,2,FALSE)),IF($X$1=2,(VLOOKUP(B108,'X2'!$B:$AZ,2,FALSE)),IF($X$1=3,(VLOOKUP(B108,'X3'!$B:$AZ,2,FALSE)),IF($X$1=4,(VLOOKUP(B108,'X4'!$B:$AZ,2,FALSE)),IF($X$1=5,(VLOOKUP(B108,'X5'!$B:$AZ,2,FALSE)),IF($X$1=6,(VLOOKUP(B108,'X6'!$B:$AZ,2,FALSE)),IF($X$1=7,(VLOOKUP(B108,'X7'!$B:$AZ,2,FALSE)),IF($X$1=8,(VLOOKUP(B108,'X8'!$B:$AZ,2,FALSE)),IF($X$1=9,(VLOOKUP(B108,'X9'!$B:$AZ,2,FALSE)),IF($X$1=10,(VLOOKUP(B108,'X10'!$B:$AZ,2,FALSE)),IF($X$1=11,(VLOOKUP(B108,'X11'!$B:$AZ,2,FALSE)),IF($X$1=12,(VLOOKUP(B108,'X12'!$B:$AZ,2,FALSE)),IF($X$1=13,(VLOOKUP(B108,'X13'!$B:$AZ,2,FALSE)),"B")))))))))))))))</f>
        <v xml:space="preserve"> </v>
      </c>
      <c r="J108" s="183" t="str">
        <f ca="1">IF(ISERROR(IF($X$1=1,(VLOOKUP(B108,'X1'!$B:$AZ,3,FALSE)),IF($X$1=2,(VLOOKUP(B108,'X2'!$B:$AZ,3,FALSE)),IF($X$1=3,(VLOOKUP(B108,'X3'!$B:$AZ,3,FALSE)),IF($X$1=4,(VLOOKUP(B108,'X4'!$B:$AZ,3,FALSE)),IF($X$1=5,(VLOOKUP(B108,'X5'!$B:$AZ,3,FALSE)),IF($X$1=6,(VLOOKUP(B108,'X6'!$B:$AZ,3,FALSE)),IF($X$1=7,(VLOOKUP(B108,'X7'!$B:$AZ,3,FALSE)),IF($X$1=8,(VLOOKUP(B108,'X8'!$B:$AZ,3,FALSE)),IF($X$1=9,(VLOOKUP(B108,'X9'!$B:$AZ,3,FALSE)),IF($X$1=10,(VLOOKUP(B108,'X10'!$B:$AZ,3,FALSE)),IF($X$1=11,(VLOOKUP(B108,'X11'!$B:$AZ,3,FALSE)),IF($X$1=12,(VLOOKUP(B108,'X12'!$B:$AZ,3,FALSE)),IF($X$1=13,(VLOOKUP(B108,'X13'!$B:$AZ,3,FALSE)),"B"))))))))))))))=TRUE," ",(IF($X$1=1,(VLOOKUP(B108,'X1'!$B:$AZ,3,FALSE)),IF($X$1=2,(VLOOKUP(B108,'X2'!$B:$AZ,3,FALSE)),IF($X$1=3,(VLOOKUP(B108,'X3'!$B:$AZ,3,FALSE)),IF($X$1=4,(VLOOKUP(B108,'X4'!$B:$AZ,3,FALSE)),IF($X$1=5,(VLOOKUP(B108,'X5'!$B:$AZ,3,FALSE)),IF($X$1=6,(VLOOKUP(B108,'X6'!$B:$AZ,3,FALSE)),IF($X$1=7,(VLOOKUP(B108,'X7'!$B:$AZ,3,FALSE)),IF($X$1=8,(VLOOKUP(B108,'X8'!$B:$AZ,3,FALSE)),IF($X$1=9,(VLOOKUP(B108,'X9'!$B:$AZ,3,FALSE)),IF($X$1=10,(VLOOKUP(B108,'X10'!$B:$AZ,3,FALSE)),IF($X$1=11,(VLOOKUP(B108,'X11'!$B:$AZ,3,FALSE)),IF($X$1=12,(VLOOKUP(B108,'X12'!$B:$AZ,3,FALSE)),IF($X$1=13,(VLOOKUP(B108,'X13'!$B:$AZ,3,FALSE)),"B")))))))))))))))</f>
        <v xml:space="preserve"> </v>
      </c>
      <c r="K108" s="183" t="str">
        <f ca="1">IF(ISERROR(IF($X$1=1,(VLOOKUP(B108,'X1'!$B:$AZ,5,FALSE)),IF($X$1=2,(VLOOKUP(B108,'X2'!$B:$AZ,5,FALSE)),IF($X$1=3,(VLOOKUP(B108,'X3'!$B:$AZ,5,FALSE)),IF($X$1=4,(VLOOKUP(B108,'X4'!$B:$AZ,5,FALSE)),IF($X$1=5,(VLOOKUP(B108,'X5'!$B:$AZ,5,FALSE)),IF($X$1=6,(VLOOKUP(B108,'X6'!$B:$AZ,5,FALSE)),IF($X$1=7,(VLOOKUP(B108,'X7'!$B:$AZ,5,FALSE)),IF($X$1=8,(VLOOKUP(B108,'X8'!$B:$AZ,5,FALSE)),IF($X$1=9,(VLOOKUP(B108,'X9'!$B:$AZ,5,FALSE)),IF($X$1=10,(VLOOKUP(B108,'X10'!$B:$AZ,5,FALSE)),IF($X$1=11,(VLOOKUP(B108,'X11'!$B:$AZ,5,FALSE)),IF($X$1=12,(VLOOKUP(B108,'X12'!$B:$AZ,5,FALSE)),IF($X$1=13,(VLOOKUP(B108,'X13'!$B:$AZ,5,FALSE)),"B"))))))))))))))=TRUE," ",(IF($X$1=1,(VLOOKUP(B108,'X1'!$B:$AZ,5,FALSE)),IF($X$1=2,(VLOOKUP(B108,'X2'!$B:$AZ,5,FALSE)),IF($X$1=3,(VLOOKUP(B108,'X3'!$B:$AZ,5,FALSE)),IF($X$1=4,(VLOOKUP(B108,'X4'!$B:$AZ,5,FALSE)),IF($X$1=5,(VLOOKUP(B108,'X5'!$B:$AZ,5,FALSE)),IF($X$1=6,(VLOOKUP(B108,'X6'!$B:$AZ,5,FALSE)),IF($X$1=7,(VLOOKUP(B108,'X7'!$B:$AZ,5,FALSE)),IF($X$1=8,(VLOOKUP(B108,'X8'!$B:$AZ,5,FALSE)),IF($X$1=9,(VLOOKUP(B108,'X9'!$B:$AZ,5,FALSE)),IF($X$1=10,(VLOOKUP(B108,'X10'!$B:$AZ,5,FALSE)),IF($X$1=11,(VLOOKUP(B108,'X11'!$B:$AZ,5,FALSE)),IF($X$1=12,(VLOOKUP(B108,'X12'!$B:$AZ,5,FALSE)),IF($X$1=13,(VLOOKUP(B108,'X13'!$B:$AZ,5,FALSE)),"B")))))))))))))))</f>
        <v xml:space="preserve"> </v>
      </c>
      <c r="L108" s="184" t="str">
        <f ca="1">IF(ISERROR(IF($X$1=1,(VLOOKUP(B108,'X1'!$B:$AZ,9,FALSE)),IF($X$1=2,(VLOOKUP(B108,'X2'!$B:$AZ,9,FALSE)),IF($X$1=3,(VLOOKUP(B108,'X3'!$B:$AZ,9,FALSE)),IF($X$1=4,(VLOOKUP(B108,'X4'!$B:$AZ,9,FALSE)),IF($X$1=5,(VLOOKUP(B108,'X5'!$B:$AZ,9,FALSE)),IF($X$1=6,(VLOOKUP(B108,'X6'!$B:$AZ,9,FALSE)),IF($X$1=7,(VLOOKUP(B108,'X7'!$B:$AZ,9,FALSE)),IF($X$1=8,(VLOOKUP(B108,'X8'!$B:$AZ,9,FALSE)),IF($X$1=9,(VLOOKUP(B108,'X9'!$B:$AZ,9,FALSE)),IF($X$1=10,(VLOOKUP(B108,'X10'!$B:$AZ,9,FALSE)),IF($X$1=11,(VLOOKUP(B108,'X11'!$B:$AZ,9,FALSE)),IF($X$1=12,(VLOOKUP(B108,'X12'!$B:$AZ,9,FALSE)),IF($X$1=13,(VLOOKUP(B108,'X13'!$B:$AZ,9,FALSE)),"B"))))))))))))))=TRUE," ",(IF($X$1=1,(VLOOKUP(B108,'X1'!$B:$AZ,9,FALSE)),IF($X$1=2,(VLOOKUP(B108,'X2'!$B:$AZ,9,FALSE)),IF($X$1=3,(VLOOKUP(B108,'X3'!$B:$AZ,9,FALSE)),IF($X$1=4,(VLOOKUP(B108,'X4'!$B:$AZ,9,FALSE)),IF($X$1=5,(VLOOKUP(B108,'X5'!$B:$AZ,9,FALSE)),IF($X$1=6,(VLOOKUP(B108,'X6'!$B:$AZ,9,FALSE)),IF($X$1=7,(VLOOKUP(B108,'X7'!$B:$AZ,9,FALSE)),IF($X$1=8,(VLOOKUP(B108,'X8'!$B:$AZ,9,FALSE)),IF($X$1=9,(VLOOKUP(B108,'X9'!$B:$AZ,9,FALSE)),IF($X$1=10,(VLOOKUP(B108,'X10'!$B:$AZ,9,FALSE)),IF($X$1=11,(VLOOKUP(B108,'X11'!$B:$AZ,9,FALSE)),IF($X$1=12,(VLOOKUP(B108,'X12'!$B:$AZ,9,FALSE)),IF($X$1=13,(VLOOKUP(B108,'X13'!$B:$AZ,9,FALSE)),"B")))))))))))))))</f>
        <v xml:space="preserve"> </v>
      </c>
      <c r="M108" s="184" t="str">
        <f ca="1">IF(ISERROR(IF($X$1=1,(VLOOKUP(B108,'X1'!$B:$AZ,10,FALSE)),IF($X$1=2,(VLOOKUP(B108,'X2'!$B:$AZ,10,FALSE)),IF($X$1=3,(VLOOKUP(B108,'X3'!$B:$AZ,10,FALSE)),IF($X$1=4,(VLOOKUP(B108,'X4'!$B:$AZ,10,FALSE)),IF($X$1=5,(VLOOKUP(B108,'X5'!$B:$AZ,10,FALSE)),IF($X$1=6,(VLOOKUP(B108,'X6'!$B:$AZ,10,FALSE)),IF($X$1=7,(VLOOKUP(B108,'X7'!$B:$AZ,10,FALSE)),IF($X$1=8,(VLOOKUP(B108,'X8'!$B:$AZ,10,FALSE)),IF($X$1=9,(VLOOKUP(B108,'X9'!$B:$AZ,10,FALSE)),IF($X$1=10,(VLOOKUP(B108,'X10'!$B:$AZ,10,FALSE)),IF($X$1=11,(VLOOKUP(B108,'X11'!$B:$AZ,10,FALSE)),IF($X$1=12,(VLOOKUP(B108,'X12'!$B:$AZ,10,FALSE)),IF($X$1=13,(VLOOKUP(B108,'X13'!$B:$AZ,10,FALSE)),"B"))))))))))))))=TRUE," ",(IF($X$1=1,(VLOOKUP(B108,'X1'!$B:$AZ,10,FALSE)),IF($X$1=2,(VLOOKUP(B108,'X2'!$B:$AZ,10,FALSE)),IF($X$1=3,(VLOOKUP(B108,'X3'!$B:$AZ,10,FALSE)),IF($X$1=4,(VLOOKUP(B108,'X4'!$B:$AZ,10,FALSE)),IF($X$1=5,(VLOOKUP(B108,'X5'!$B:$AZ,10,FALSE)),IF($X$1=6,(VLOOKUP(B108,'X6'!$B:$AZ,10,FALSE)),IF($X$1=7,(VLOOKUP(B108,'X7'!$B:$AZ,10,FALSE)),IF($X$1=8,(VLOOKUP(B108,'X8'!$B:$AZ,10,FALSE)),IF($X$1=9,(VLOOKUP(B108,'X9'!$B:$AZ,10,FALSE)),IF($X$1=10,(VLOOKUP(B108,'X10'!$B:$AZ,10,FALSE)),IF($X$1=11,(VLOOKUP(B108,'X11'!$B:$AZ,10,FALSE)),IF($X$1=12,(VLOOKUP(B108,'X12'!$B:$AZ,10,FALSE)),IF($X$1=13,(VLOOKUP(B108,'X13'!$B:$AZ,10,FALSE)),"B")))))))))))))))</f>
        <v xml:space="preserve"> </v>
      </c>
      <c r="N108" s="185" t="str">
        <f ca="1">IF(ISERROR(IF($X$1=1,(VLOOKUP(B108,'X1'!$B:$AZ,45,FALSE)),IF($X$1=2,(VLOOKUP(B108,'X2'!$B:$AZ,45,FALSE)),IF($X$1=3,(VLOOKUP(B108,'X3'!$B:$AZ,45,FALSE)),IF($X$1=4,(VLOOKUP(B108,'X4'!$B:$AZ,45,FALSE)),IF($X$1=5,(VLOOKUP(B108,'X5'!$B:$AZ,45,FALSE)),IF($X$1=6,(VLOOKUP(B108,'X6'!$B:$AZ,45,FALSE)),IF($X$1=7,(VLOOKUP(B108,'X7'!$B:$AZ,45,FALSE)),IF($X$1=8,(VLOOKUP(B108,'X8'!$B:$AZ,45,FALSE)),IF($X$1=9,(VLOOKUP(B108,'X9'!$B:$AZ,45,FALSE)),IF($X$1=10,(VLOOKUP(B108,'X10'!$B:$AZ,45,FALSE)),IF($X$1=11,(VLOOKUP(B108,'X11'!$B:$AZ,45,FALSE)),IF($X$1=12,(VLOOKUP(B108,'X12'!$B:$AZ,45,FALSE)),IF($X$1=13,(VLOOKUP(B108,'X13'!$B:$AZ,45,FALSE)),"B"))))))))))))))=TRUE," ",(IF($X$1=1,(VLOOKUP(B108,'X1'!$B:$AZ,45,FALSE)),IF($X$1=2,(VLOOKUP(B108,'X2'!$B:$AZ,45,FALSE)),IF($X$1=3,(VLOOKUP(B108,'X3'!$B:$AZ,45,FALSE)),IF($X$1=4,(VLOOKUP(B108,'X4'!$B:$AZ,45,FALSE)),IF($X$1=5,(VLOOKUP(B108,'X5'!$B:$AZ,45,FALSE)),IF($X$1=6,(VLOOKUP(B108,'X6'!$B:$AZ,45,FALSE)),IF($X$1=7,(VLOOKUP(B108,'X7'!$B:$AZ,45,FALSE)),IF($X$1=8,(VLOOKUP(B108,'X8'!$B:$AZ,45,FALSE)),IF($X$1=9,(VLOOKUP(B108,'X9'!$B:$AZ,45,FALSE)),IF($X$1=10,(VLOOKUP(B108,'X10'!$B:$AZ,45,FALSE)),IF($X$1=11,(VLOOKUP(B108,'X11'!$B:$AZ,45,FALSE)),IF($X$1=12,(VLOOKUP(B108,'X12'!$B:$AZ,45,FALSE)),IF($X$1=13,(VLOOKUP(B108,'X13'!$B:$AZ,45,FALSE)),"B")))))))))))))))</f>
        <v xml:space="preserve"> </v>
      </c>
      <c r="O108" s="184" t="str">
        <f ca="1">IF(ISERROR(IF($X$1=1,(VLOOKUP(B108,'X1'!$B:$AZ,11,FALSE)),IF($X$1=2,(VLOOKUP(B108,'X2'!$B:$AZ,11,FALSE)),IF($X$1=3,(VLOOKUP(B108,'X3'!$B:$AZ,11,FALSE)),IF($X$1=4,(VLOOKUP(B108,'X4'!$B:$AZ,11,FALSE)),IF($X$1=5,(VLOOKUP(B108,'X5'!$B:$AZ,11,FALSE)),IF($X$1=6,(VLOOKUP(B108,'X6'!$B:$AZ,11,FALSE)),IF($X$1=7,(VLOOKUP(B108,'X7'!$B:$AZ,11,FALSE)),IF($X$1=8,(VLOOKUP(B108,'X8'!$B:$AZ,11,FALSE)),IF($X$1=9,(VLOOKUP(B108,'X9'!$B:$AZ,11,FALSE)),IF($X$1=10,(VLOOKUP(B108,'X10'!$B:$AZ,11,FALSE)),IF($X$1=11,(VLOOKUP(B108,'X11'!$B:$AZ,11,FALSE)),IF($X$1=12,(VLOOKUP(B108,'X12'!$B:$AZ,11,FALSE)),IF($X$1=13,(VLOOKUP(B108,'X13'!$B:$AZ,11,FALSE)),"B"))))))))))))))=TRUE," ",(IF($X$1=1,(VLOOKUP(B108,'X1'!$B:$AZ,11,FALSE)),IF($X$1=2,(VLOOKUP(B108,'X2'!$B:$AZ,11,FALSE)),IF($X$1=3,(VLOOKUP(B108,'X3'!$B:$AZ,11,FALSE)),IF($X$1=4,(VLOOKUP(B108,'X4'!$B:$AZ,11,FALSE)),IF($X$1=5,(VLOOKUP(B108,'X5'!$B:$AZ,11,FALSE)),IF($X$1=6,(VLOOKUP(B108,'X6'!$B:$AZ,11,FALSE)),IF($X$1=7,(VLOOKUP(B108,'X7'!$B:$AZ,11,FALSE)),IF($X$1=8,(VLOOKUP(B108,'X8'!$B:$AZ,11,FALSE)),IF($X$1=9,(VLOOKUP(B108,'X9'!$B:$AZ,11,FALSE)),IF($X$1=10,(VLOOKUP(B108,'X10'!$B:$AZ,11,FALSE)),IF($X$1=11,(VLOOKUP(B108,'X11'!$B:$AZ,11,FALSE)),IF($X$1=12,(VLOOKUP(B108,'X12'!$B:$AZ,11,FALSE)),IF($X$1=13,(VLOOKUP(B108,'X13'!$B:$AZ,11,FALSE)),"B")))))))))))))))</f>
        <v xml:space="preserve"> </v>
      </c>
      <c r="P108" s="184" t="str">
        <f ca="1">IF(ISERROR(IF($X$1=1,(VLOOKUP(B108,'X1'!$B:$AZ,12,FALSE)),IF($X$1=2,(VLOOKUP(B108,'X2'!$B:$AZ,12,FALSE)),IF($X$1=3,(VLOOKUP(B108,'X3'!$B:$AZ,12,FALSE)),IF($X$1=4,(VLOOKUP(B108,'X4'!$B:$AZ,12,FALSE)),IF($X$1=5,(VLOOKUP(B108,'X5'!$B:$AZ,12,FALSE)),IF($X$1=6,(VLOOKUP(B108,'X6'!$B:$AZ,12,FALSE)),IF($X$1=7,(VLOOKUP(B108,'X7'!$B:$AZ,12,FALSE)),IF($X$1=8,(VLOOKUP(B108,'X8'!$B:$AZ,12,FALSE)),IF($X$1=9,(VLOOKUP(B108,'X9'!$B:$AZ,12,FALSE)),IF($X$1=10,(VLOOKUP(B108,'X10'!$B:$AZ,12,FALSE)),IF($X$1=11,(VLOOKUP(B108,'X11'!$B:$AZ,12,FALSE)),IF($X$1=12,(VLOOKUP(B108,'X12'!$B:$AZ,12,FALSE)),IF($X$1=13,(VLOOKUP(B108,'X13'!$B:$AZ,12,FALSE)),"B"))))))))))))))=TRUE," ",(IF($X$1=1,(VLOOKUP(B108,'X1'!$B:$AZ,12,FALSE)),IF($X$1=2,(VLOOKUP(B108,'X2'!$B:$AZ,12,FALSE)),IF($X$1=3,(VLOOKUP(B108,'X3'!$B:$AZ,12,FALSE)),IF($X$1=4,(VLOOKUP(B108,'X4'!$B:$AZ,12,FALSE)),IF($X$1=5,(VLOOKUP(B108,'X5'!$B:$AZ,12,FALSE)),IF($X$1=6,(VLOOKUP(B108,'X6'!$B:$AZ,12,FALSE)),IF($X$1=7,(VLOOKUP(B108,'X7'!$B:$AZ,12,FALSE)),IF($X$1=8,(VLOOKUP(B108,'X8'!$B:$AZ,12,FALSE)),IF($X$1=9,(VLOOKUP(B108,'X9'!$B:$AZ,12,FALSE)),IF($X$1=10,(VLOOKUP(B108,'X10'!$B:$AZ,12,FALSE)),IF($X$1=11,(VLOOKUP(B108,'X11'!$B:$AZ,12,FALSE)),IF($X$1=12,(VLOOKUP(B108,'X12'!$B:$AZ,12,FALSE)),IF($X$1=13,(VLOOKUP(B108,'X13'!$B:$AZ,12,FALSE)),"B")))))))))))))))</f>
        <v xml:space="preserve"> </v>
      </c>
      <c r="Q108" s="185" t="str">
        <f ca="1">IF(ISERROR(IF($X$1=1,(VLOOKUP(B108,'X1'!$B:$AZ,46,FALSE)),IF($X$1=2,(VLOOKUP(B108,'X2'!$B:$AZ,46,FALSE)),IF($X$1=3,(VLOOKUP(B108,'X3'!$B:$AZ,46,FALSE)),IF($X$1=4,(VLOOKUP(B108,'X4'!$B:$AZ,46,FALSE)),IF($X$1=5,(VLOOKUP(B108,'X5'!$B:$AZ,46,FALSE)),IF($X$1=6,(VLOOKUP(B108,'X6'!$B:$AZ,46,FALSE)),IF($X$1=7,(VLOOKUP(B108,'X7'!$B:$AZ,46,FALSE)),IF($X$1=8,(VLOOKUP(B108,'X8'!$B:$AZ,46,FALSE)),IF($X$1=9,(VLOOKUP(B108,'X9'!$B:$AZ,46,FALSE)),IF($X$1=10,(VLOOKUP(B108,'X10'!$B:$AZ,46,FALSE)),IF($X$1=11,(VLOOKUP(B108,'X11'!$B:$AZ,46,FALSE)),IF($X$1=12,(VLOOKUP(B108,'X12'!$B:$AZ,46,FALSE)),IF($X$1=13,(VLOOKUP(B108,'X13'!$B:$AZ,46,FALSE)),"B"))))))))))))))=TRUE," ",(IF($X$1=1,(VLOOKUP(B108,'X1'!$B:$AZ,46,FALSE)),IF($X$1=2,(VLOOKUP(B108,'X2'!$B:$AZ,46,FALSE)),IF($X$1=3,(VLOOKUP(B108,'X3'!$B:$AZ,46,FALSE)),IF($X$1=4,(VLOOKUP(B108,'X4'!$B:$AZ,46,FALSE)),IF($X$1=5,(VLOOKUP(B108,'X5'!$B:$AZ,46,FALSE)),IF($X$1=6,(VLOOKUP(B108,'X6'!$B:$AZ,46,FALSE)),IF($X$1=7,(VLOOKUP(B108,'X7'!$B:$AZ,46,FALSE)),IF($X$1=8,(VLOOKUP(B108,'X8'!$B:$AZ,46,FALSE)),IF($X$1=9,(VLOOKUP(B108,'X9'!$B:$AZ,46,FALSE)),IF($X$1=10,(VLOOKUP(B108,'X10'!$B:$AZ,46,FALSE)),IF($X$1=11,(VLOOKUP(B108,'X11'!$B:$AZ,46,FALSE)),IF($X$1=12,(VLOOKUP(B108,'X12'!$B:$AZ,46,FALSE)),IF($X$1=13,(VLOOKUP(B108,'X13'!$B:$AZ,46,FALSE)),"B")))))))))))))))</f>
        <v xml:space="preserve"> </v>
      </c>
      <c r="R108" s="185" t="str">
        <f ca="1">IF(ISERROR(IF($X$1=1,(VLOOKUP(B108,'X1'!$B:$AZ,15,FALSE)),IF($X$1=2,(VLOOKUP(B108,'X2'!$B:$AZ,15,FALSE)),IF($X$1=3,(VLOOKUP(B108,'X3'!$B:$AZ,15,FALSE)),IF($X$1=4,(VLOOKUP(B108,'X4'!$B:$AZ,15,FALSE)),IF($X$1=5,(VLOOKUP(B108,'X5'!$B:$AZ,15,FALSE)),IF($X$1=6,(VLOOKUP(B108,'X6'!$B:$AZ,15,FALSE)),IF($X$1=7,(VLOOKUP(B108,'X7'!$B:$AZ,15,FALSE)),IF($X$1=8,(VLOOKUP(B108,'X8'!$B:$AZ,15,FALSE)),IF($X$1=9,(VLOOKUP(B108,'X9'!$B:$AZ,15,FALSE)),IF($X$1=10,(VLOOKUP(B108,'X10'!$B:$AZ,15,FALSE)),IF($X$1=11,(VLOOKUP(B108,'X11'!$B:$AZ,15,FALSE)),IF($X$1=12,(VLOOKUP(B108,'X12'!$B:$AZ,15,FALSE)),IF($X$1=13,(VLOOKUP(B108,'X13'!$B:$AZ,15,FALSE)),"B"))))))))))))))=TRUE," ",(IF($X$1=1,(VLOOKUP(B108,'X1'!$B:$AZ,15,FALSE)),IF($X$1=2,(VLOOKUP(B108,'X2'!$B:$AZ,15,FALSE)),IF($X$1=3,(VLOOKUP(B108,'X3'!$B:$AZ,15,FALSE)),IF($X$1=4,(VLOOKUP(B108,'X4'!$B:$AZ,15,FALSE)),IF($X$1=5,(VLOOKUP(B108,'X5'!$B:$AZ,15,FALSE)),IF($X$1=6,(VLOOKUP(B108,'X6'!$B:$AZ,15,FALSE)),IF($X$1=7,(VLOOKUP(B108,'X7'!$B:$AZ,15,FALSE)),IF($X$1=8,(VLOOKUP(B108,'X8'!$B:$AZ,15,FALSE)),IF($X$1=9,(VLOOKUP(B108,'X9'!$B:$AZ,15,FALSE)),IF($X$1=10,(VLOOKUP(B108,'X10'!$B:$AZ,15,FALSE)),IF($X$1=11,(VLOOKUP(B108,'X11'!$B:$AZ,15,FALSE)),IF($X$1=12,(VLOOKUP(B108,'X12'!$B:$AZ,15,FALSE)),IF($X$1=13,(VLOOKUP(B108,'X13'!$B:$AZ,15,FALSE)),"B")))))))))))))))</f>
        <v xml:space="preserve"> </v>
      </c>
      <c r="S108" s="185" t="str">
        <f ca="1">IF(ISERROR(IF((IF($X$1=1,(VLOOKUP(B108,'X1'!$B:$AZ,14,FALSE)),(IF($X$1=2,(VLOOKUP(B108,'X2'!$B:$AZ,14,FALSE)),(IF($X$1=3,(VLOOKUP(B108,'X3'!$B:$AZ,14,FALSE)),(IF($X$1=4,(VLOOKUP(B108,'X4'!$B:$AZ,14,FALSE)),(IF($X$1=5,(VLOOKUP(B108,'X5'!$B:$AZ,14,FALSE)),(IF($X$1=6,(VLOOKUP(B108,'X6'!$B:$AZ,14,FALSE)),(IF($X$1=7,(VLOOKUP(B108,'X7'!$B:$AZ,14,FALSE)),(IF($X$1=8,(VLOOKUP(B108,'X8'!$B:$AZ,14,FALSE)),(IF($X$1=9,(VLOOKUP(B108,'X9'!$B:$AZ,14,FALSE)),(IF($X$1=10,(VLOOKUP(B108,'X10'!$B:$AZ,14,FALSE)),(IF($X$1=11,(VLOOKUP(B108,'X11'!$B:$AZ,14,FALSE)),(IF($X$1=12,(VLOOKUP(B108,'X12'!$B:$AZ,14,FALSE)),(VLOOKUP(B108,'X13'!$B:$AZ,14,FALSE))))))))))))))))))))))))))=$V$1," ",(IF($X$1=1,(VLOOKUP(B108,'X1'!$B:$AZ,14,FALSE)),(IF($X$1=2,(VLOOKUP(B108,'X2'!$B:$AZ,14,FALSE)),(IF($X$1=3,(VLOOKUP(B108,'X3'!$B:$AZ,14,FALSE)),(IF($X$1=4,(VLOOKUP(B108,'X4'!$B:$AZ,14,FALSE)),(IF($X$1=5,(VLOOKUP(B108,'X5'!$B:$AZ,14,FALSE)),(IF($X$1=6,(VLOOKUP(B108,'X6'!$B:$AZ,14,FALSE)),(IF($X$1=7,(VLOOKUP(B108,'X7'!$B:$AZ,14,FALSE)),(IF($X$1=8,(VLOOKUP(B108,'X8'!$B:$AZ,14,FALSE)),(IF($X$1=9,(VLOOKUP(B108,'X9'!$B:$AZ,14,FALSE)),(IF($X$1=10,(VLOOKUP(B108,'X10'!$B:$AZ,14,FALSE)),(IF($X$1=11,(VLOOKUP(B108,'X11'!$B:$AZ,14,FALSE)),(IF($X$1=12,(VLOOKUP(B108,'X12'!$B:$AZ,14,FALSE)),(VLOOKUP(B108,'X13'!$B:$AZ,14,FALSE))))))))))))))))))))))))))))=TRUE," ",(IF((IF($X$1=1,(VLOOKUP(B108,'X1'!$B:$AZ,14,FALSE)),(IF($X$1=2,(VLOOKUP(B108,'X2'!$B:$AZ,14,FALSE)),(IF($X$1=3,(VLOOKUP(B108,'X3'!$B:$AZ,14,FALSE)),(IF($X$1=4,(VLOOKUP(B108,'X4'!$B:$AZ,14,FALSE)),(IF($X$1=5,(VLOOKUP(B108,'X5'!$B:$AZ,14,FALSE)),(IF($X$1=6,(VLOOKUP(B108,'X6'!$B:$AZ,14,FALSE)),(IF($X$1=7,(VLOOKUP(B108,'X7'!$B:$AZ,14,FALSE)),(IF($X$1=8,(VLOOKUP(B108,'X8'!$B:$AZ,14,FALSE)),(IF($X$1=9,(VLOOKUP(B108,'X9'!$B:$AZ,14,FALSE)),(IF($X$1=10,(VLOOKUP(B108,'X10'!$B:$AZ,14,FALSE)),(IF($X$1=11,(VLOOKUP(B108,'X11'!$B:$AZ,14,FALSE)),(IF($X$1=12,(VLOOKUP(B108,'X12'!$B:$AZ,14,FALSE)),(VLOOKUP(B108,'X13'!$B:$AZ,14,FALSE))))))))))))))))))))))))))=$V$1," ",(IF($X$1=1,(VLOOKUP(B108,'X1'!$B:$AZ,14,FALSE)),(IF($X$1=2,(VLOOKUP(B108,'X2'!$B:$AZ,14,FALSE)),(IF($X$1=3,(VLOOKUP(B108,'X3'!$B:$AZ,14,FALSE)),(IF($X$1=4,(VLOOKUP(B108,'X4'!$B:$AZ,14,FALSE)),(IF($X$1=5,(VLOOKUP(B108,'X5'!$B:$AZ,14,FALSE)),(IF($X$1=6,(VLOOKUP(B108,'X6'!$B:$AZ,14,FALSE)),(IF($X$1=7,(VLOOKUP(B108,'X7'!$B:$AZ,14,FALSE)),(IF($X$1=8,(VLOOKUP(B108,'X8'!$B:$AZ,14,FALSE)),(IF($X$1=9,(VLOOKUP(B108,'X9'!$B:$AZ,14,FALSE)),(IF($X$1=10,(VLOOKUP(B108,'X10'!$B:$AZ,14,FALSE)),(IF($X$1=11,(VLOOKUP(B108,'X11'!$B:$AZ,14,FALSE)),(IF($X$1=12,(VLOOKUP(B108,'X12'!$B:$AZ,14,FALSE)),(VLOOKUP(B108,'X13'!$B:$AZ,14,FALSE)))))))))))))))))))))))))))))</f>
        <v xml:space="preserve"> </v>
      </c>
      <c r="V108" s="43"/>
      <c r="W108" s="43">
        <f t="shared" si="63"/>
        <v>20</v>
      </c>
      <c r="X108" s="43"/>
      <c r="Y108" s="129">
        <f ca="1">IF($Z$86="A",0,IF($Z$86="B",$AE$85,Y107+$AE$88))</f>
        <v>0.17227138643067841</v>
      </c>
      <c r="Z108" s="92" t="s">
        <v>149</v>
      </c>
      <c r="AB108" s="42">
        <f t="shared" si="61"/>
        <v>2</v>
      </c>
      <c r="AC108" s="42">
        <f t="shared" si="64"/>
        <v>19</v>
      </c>
      <c r="AD108" s="111" t="str">
        <f>IF((VALUE((RIGHT($AD$89,1))))=0,(Alf!F23),IF((VALUE((RIGHT($AD$89,1))))=1,(Alf!F63),IF(((VALUE((RIGHT($AD$89,1)))))=2,(Alf!F102),IF(((VALUE((RIGHT($AD$89,1)))))=3,(Alf!F140),IF(((VALUE((RIGHT($AD$89,1)))))=4,(Alf!F178),IF(((VALUE((RIGHT($AD$89,1)))))=5,(Alf!F217),"B"))))))</f>
        <v/>
      </c>
      <c r="AE108" s="112" t="str">
        <f t="shared" ca="1" si="62"/>
        <v xml:space="preserve"> </v>
      </c>
      <c r="AF108" s="113" t="str">
        <f>IF(ISERROR(((VLOOKUP(AD108,'X1'!$B:$AO,6,FALSE))/(VLOOKUP(AD108,'X1'!$B:$AO,7,FALSE))-1))=TRUE," ",(((VLOOKUP(AD108,'X1'!$B:$AO,6,FALSE))/(VLOOKUP(AD108,'X1'!$B:$AO,7,FALSE))-1)))</f>
        <v xml:space="preserve"> </v>
      </c>
      <c r="AG108" s="113" t="str">
        <f>IF(ISERROR((((VLOOKUP(AD108,'X1'!$B:$G,2,FALSE))-(VLOOKUP(AD108,'X1'!$B:$G,3,FALSE)))*100)/(VLOOKUP(AD108,'X1'!$B:$G,5,FALSE)))=TRUE," ",((((VLOOKUP(AD108,'X1'!$B:$G,2,FALSE))-(VLOOKUP(AD108,'X1'!$B:$G,3,FALSE)))*100)/(VLOOKUP(AD108,'X1'!$B:$G,5,FALSE))))</f>
        <v xml:space="preserve"> </v>
      </c>
      <c r="AH108" s="113" t="str">
        <f>IF(ISERROR(((VLOOKUP(AD108,'X1'!$B:$AZ,42,FALSE))))=TRUE," ",(((VLOOKUP(AD108,'X1'!$B:$AZ,42,FALSE)))))</f>
        <v xml:space="preserve"> </v>
      </c>
      <c r="AI108" s="113" t="str">
        <f>IF(ISERROR(((VLOOKUP(AD108,'X1'!$B:$AZ,43,FALSE))))=TRUE," ",(((VLOOKUP(AD108,'X1'!$B:$AZ,43,FALSE)))))</f>
        <v xml:space="preserve"> </v>
      </c>
      <c r="AJ108" s="113" t="str">
        <f>IF(ISERROR(((VLOOKUP(AD108,'X1'!$B:$AZ,15,FALSE))))=TRUE," ",(((VLOOKUP(AD108,'X1'!$B:$AZ,15,FALSE)))))</f>
        <v xml:space="preserve"> </v>
      </c>
      <c r="AK108" s="113" t="str">
        <f>IF(ISERROR(((VLOOKUP(AD108,'X1'!$B:$AZ,14,FALSE))))=TRUE," ",(((VLOOKUP(AD108,'X1'!$B:$AZ,14,FALSE)))))</f>
        <v xml:space="preserve"> </v>
      </c>
      <c r="AL108" s="113" t="str">
        <f ca="1">IF(ISERROR(((VLOOKUP(AD108,'X2'!$B:$AO,6,FALSE))/(VLOOKUP(AD108,'X2'!$B:$AO,7,FALSE))-1))=TRUE," ",(((VLOOKUP(AD108,'X2'!$B:$AO,6,FALSE))/(VLOOKUP(AD108,'X2'!$B:$AO,7,FALSE))-1)))</f>
        <v xml:space="preserve"> </v>
      </c>
      <c r="AM108" s="113" t="str">
        <f ca="1">IF(ISERROR((((VLOOKUP(AD108,'X2'!$B:$G,2,FALSE))-(VLOOKUP(AD108,'X2'!$B:$G,3,FALSE)))*100)/(VLOOKUP(AD108,'X2'!$B:$G,5,FALSE)))=TRUE," ",((((VLOOKUP(AD108,'X2'!$B:$G,2,FALSE))-(VLOOKUP(AD108,'X2'!$B:$G,3,FALSE)))*100)/(VLOOKUP(AD108,'X2'!$B:$G,5,FALSE))))</f>
        <v xml:space="preserve"> </v>
      </c>
      <c r="AN108" s="113" t="str">
        <f ca="1">IF(ISERROR(((VLOOKUP(AD108,'X2'!$B:$AZ,42,FALSE))))=TRUE," ",(((VLOOKUP(AD108,'X2'!$B:$AZ,42,FALSE)))))</f>
        <v xml:space="preserve"> </v>
      </c>
      <c r="AO108" s="113" t="str">
        <f ca="1">IF(ISERROR(((VLOOKUP(AD108,'X2'!$B:$AZ,43,FALSE))))=TRUE," ",(((VLOOKUP(AD108,'X2'!$B:$AZ,43,FALSE)))))</f>
        <v xml:space="preserve"> </v>
      </c>
      <c r="AP108" s="113" t="str">
        <f ca="1">IF(ISERROR(((VLOOKUP(AD108,'X2'!$B:$AZ,15,FALSE))))=TRUE," ",(((VLOOKUP(AD108,'X2'!$B:$AZ,15,FALSE)))))</f>
        <v xml:space="preserve"> </v>
      </c>
      <c r="AQ108" s="113" t="str">
        <f ca="1">IF(ISERROR(((VLOOKUP(AD108,'X2'!$B:$AZ,14,FALSE))))=TRUE," ",(((VLOOKUP(AD108,'X2'!$B:$AZ,14,FALSE)))))</f>
        <v xml:space="preserve"> </v>
      </c>
      <c r="AR108" s="113" t="str">
        <f ca="1">IF(ISERROR(((VLOOKUP(AD108,'X3'!$B:$AO,6,FALSE))/(VLOOKUP(AD108,'X3'!$B:$AO,7,FALSE))-1))=TRUE," ",(((VLOOKUP(AD108,'X3'!$B:$AO,6,FALSE))/(VLOOKUP(AD108,'X3'!$B:$AO,7,FALSE))-1)))</f>
        <v xml:space="preserve"> </v>
      </c>
      <c r="AS108" s="113" t="str">
        <f ca="1">IF(ISERROR((((VLOOKUP(AD108,'X3'!$B:$G,2,FALSE))-(VLOOKUP(AD108,'X3'!$B:$G,3,FALSE)))*100)/(VLOOKUP(AD108,'X3'!$B:$G,5,FALSE)))=TRUE," ",((((VLOOKUP(AD108,'X3'!$B:$G,2,FALSE))-(VLOOKUP(AD108,'X3'!$B:$G,3,FALSE)))*100)/(VLOOKUP(AD108,'X3'!$B:$G,5,FALSE))))</f>
        <v xml:space="preserve"> </v>
      </c>
      <c r="AT108" s="113" t="str">
        <f ca="1">IF(ISERROR(((VLOOKUP(AD108,'X3'!$B:$AZ,42,FALSE))))=TRUE," ",(((VLOOKUP(AD108,'X3'!$B:$AZ,42,FALSE)))))</f>
        <v xml:space="preserve"> </v>
      </c>
      <c r="AU108" s="113" t="str">
        <f ca="1">IF(ISERROR(((VLOOKUP(AD108,'X3'!$B:$AZ,43,FALSE))))=TRUE," ",(((VLOOKUP(AD108,'X3'!$B:$AZ,43,FALSE)))))</f>
        <v xml:space="preserve"> </v>
      </c>
      <c r="AV108" s="113" t="str">
        <f ca="1">IF(ISERROR(((VLOOKUP(AD108,'X3'!$B:$AZ,15,FALSE))))=TRUE," ",(((VLOOKUP(AD108,'X3'!$B:$AZ,15,FALSE)))))</f>
        <v xml:space="preserve"> </v>
      </c>
      <c r="AW108" s="113" t="str">
        <f ca="1">IF(ISERROR(((VLOOKUP(AD108,'X3'!$B:$AZ,14,FALSE))))=TRUE," ",(((VLOOKUP(AD108,'X3'!$B:$AZ,14,FALSE)))))</f>
        <v xml:space="preserve"> </v>
      </c>
      <c r="AX108" s="113" t="str">
        <f ca="1">IF(ISERROR(((VLOOKUP(AD108,'X4'!$B:$AO,6,FALSE))/(VLOOKUP(AD108,'X4'!$B:$AO,7,FALSE))-1))=TRUE," ",(((VLOOKUP(AD108,'X4'!$B:$AO,6,FALSE))/(VLOOKUP(AD108,'X4'!$B:$AO,7,FALSE))-1)))</f>
        <v xml:space="preserve"> </v>
      </c>
      <c r="AY108" s="113" t="str">
        <f ca="1">IF(ISERROR((((VLOOKUP(AD108,'X4'!$B:$G,2,FALSE))-(VLOOKUP(AD108,'X4'!$B:$G,3,FALSE)))*100)/(VLOOKUP(AD108,'X4'!$B:$G,5,FALSE)))=TRUE," ",((((VLOOKUP(AD108,'X4'!$B:$G,2,FALSE))-(VLOOKUP(AD108,'X4'!$B:$G,3,FALSE)))*100)/(VLOOKUP(AD108,'X4'!$B:$G,5,FALSE))))</f>
        <v xml:space="preserve"> </v>
      </c>
      <c r="AZ108" s="113" t="str">
        <f ca="1">IF(ISERROR(((VLOOKUP(AD108,'X4'!$B:$AZ,42,FALSE))))=TRUE," ",(((VLOOKUP(AD108,'X4'!$B:$AZ,42,FALSE)))))</f>
        <v xml:space="preserve"> </v>
      </c>
      <c r="BA108" s="113" t="str">
        <f ca="1">IF(ISERROR(((VLOOKUP(AD108,'X4'!$B:$AZ,43,FALSE))))=TRUE," ",(((VLOOKUP(AD108,'X4'!$B:$AZ,43,FALSE)))))</f>
        <v xml:space="preserve"> </v>
      </c>
      <c r="BB108" s="113" t="str">
        <f ca="1">IF(ISERROR(((VLOOKUP(AD108,'X4'!$B:$AZ,15,FALSE))))=TRUE," ",(((VLOOKUP(AD108,'X4'!$B:$AZ,15,FALSE)))))</f>
        <v xml:space="preserve"> </v>
      </c>
      <c r="BC108" s="113" t="str">
        <f ca="1">IF(ISERROR(((VLOOKUP(AD108,'X4'!$B:$AZ,14,FALSE))))=TRUE," ",(((VLOOKUP(AD108,'X4'!$B:$AZ,14,FALSE)))))</f>
        <v xml:space="preserve"> </v>
      </c>
      <c r="BD108" s="113" t="str">
        <f ca="1">IF(ISERROR(((VLOOKUP(AD108,'X5'!$B:$AO,6,FALSE))/(VLOOKUP(AD108,'X5'!$B:$AO,7,FALSE))-1))=TRUE," ",(((VLOOKUP(AD108,'X5'!$B:$AO,6,FALSE))/(VLOOKUP(AD108,'X5'!$B:$AO,7,FALSE))-1)))</f>
        <v xml:space="preserve"> </v>
      </c>
      <c r="BE108" s="113" t="str">
        <f ca="1">IF(ISERROR((((VLOOKUP(AD108,'X5'!$B:$G,2,FALSE))-(VLOOKUP(AD108,'X5'!$B:$G,3,FALSE)))*100)/(VLOOKUP(AD108,'X5'!$B:$G,5,FALSE)))=TRUE," ",((((VLOOKUP(AD108,'X5'!$B:$G,2,FALSE))-(VLOOKUP(AD108,'X5'!$B:$G,3,FALSE)))*100)/(VLOOKUP(AD108,'X5'!$B:$G,5,FALSE))))</f>
        <v xml:space="preserve"> </v>
      </c>
      <c r="BF108" s="113" t="str">
        <f ca="1">IF(ISERROR(((VLOOKUP(AD108,'X5'!$B:$AZ,42,FALSE))))=TRUE," ",(((VLOOKUP(AD108,'X5'!$B:$AZ,42,FALSE)))))</f>
        <v xml:space="preserve"> </v>
      </c>
      <c r="BG108" s="113" t="str">
        <f ca="1">IF(ISERROR(((VLOOKUP(AD108,'X5'!$B:$AZ,43,FALSE))))=TRUE," ",(((VLOOKUP(AD108,'X5'!$B:$AZ,43,FALSE)))))</f>
        <v xml:space="preserve"> </v>
      </c>
      <c r="BH108" s="113" t="str">
        <f ca="1">IF(ISERROR(((VLOOKUP(AD108,'X5'!$B:$AZ,15,FALSE))))=TRUE," ",(((VLOOKUP(AD108,'X5'!$B:$AZ,15,FALSE)))))</f>
        <v xml:space="preserve"> </v>
      </c>
      <c r="BI108" s="113" t="str">
        <f ca="1">IF(ISERROR(((VLOOKUP(AD108,'X5'!$B:$AZ,14,FALSE))))=TRUE," ",(((VLOOKUP(AD108,'X5'!$B:$AZ,14,FALSE)))))</f>
        <v xml:space="preserve"> </v>
      </c>
      <c r="BJ108" s="113" t="str">
        <f ca="1">IF(ISERROR(((VLOOKUP(AD108,'X6'!$B:$AO,6,FALSE))/(VLOOKUP(AD108,'X6'!$B:$AO,7,FALSE))-1))=TRUE," ",(((VLOOKUP(AD108,'X6'!$B:$AO,6,FALSE))/(VLOOKUP(AD108,'X6'!$B:$AO,7,FALSE))-1)))</f>
        <v xml:space="preserve"> </v>
      </c>
      <c r="BK108" s="113" t="str">
        <f ca="1">IF(ISERROR((((VLOOKUP(AD108,'X6'!$B:$G,2,FALSE))-(VLOOKUP(AD108,'X6'!$B:$G,3,FALSE)))*100)/(VLOOKUP(AD108,'X6'!$B:$G,5,FALSE)))=TRUE," ",((((VLOOKUP(AD108,'X6'!$B:$G,2,FALSE))-(VLOOKUP(AD108,'X6'!$B:$G,3,FALSE)))*100)/(VLOOKUP(AD108,'X6'!$B:$G,5,FALSE))))</f>
        <v xml:space="preserve"> </v>
      </c>
      <c r="BL108" s="113" t="str">
        <f ca="1">IF(ISERROR(((VLOOKUP(AD108,'X6'!$B:$AZ,42,FALSE))))=TRUE," ",(((VLOOKUP(AD108,'X6'!$B:$AZ,42,FALSE)))))</f>
        <v xml:space="preserve"> </v>
      </c>
      <c r="BM108" s="113" t="str">
        <f ca="1">IF(ISERROR(((VLOOKUP(AD108,'X6'!$B:$AZ,43,FALSE))))=TRUE," ",(((VLOOKUP(AD108,'X6'!$B:$AZ,43,FALSE)))))</f>
        <v xml:space="preserve"> </v>
      </c>
      <c r="BN108" s="113" t="str">
        <f ca="1">IF(ISERROR(((VLOOKUP(AD108,'X6'!$B:$AZ,15,FALSE))))=TRUE," ",(((VLOOKUP(AD108,'X6'!$B:$AZ,15,FALSE)))))</f>
        <v xml:space="preserve"> </v>
      </c>
      <c r="BO108" s="113" t="str">
        <f ca="1">IF(ISERROR(((VLOOKUP(AD108,'X6'!$B:$AZ,14,FALSE))))=TRUE," ",(((VLOOKUP(AD108,'X6'!$B:$AZ,14,FALSE)))))</f>
        <v xml:space="preserve"> </v>
      </c>
      <c r="BP108" s="42" t="str">
        <f ca="1">IF(ISERROR(((VLOOKUP(AD108,'X7'!$B:$AO,6,FALSE))/(VLOOKUP(AD108,'X7'!$B:$AO,7,FALSE))-1))=TRUE," ",(((VLOOKUP(AD108,'X7'!$B:$AO,6,FALSE))/(VLOOKUP(AD108,'X7'!$B:$AO,7,FALSE))-1)))</f>
        <v xml:space="preserve"> </v>
      </c>
      <c r="BQ108" s="42" t="str">
        <f ca="1">IF(ISERROR((((VLOOKUP(AD108,'X7'!$B:$G,2,FALSE))-(VLOOKUP(AD108,'X7'!$B:$G,3,FALSE)))*100)/(VLOOKUP(AD108,'X7'!$B:$G,5,FALSE)))=TRUE," ",((((VLOOKUP(AD108,'X7'!$B:$G,2,FALSE))-(VLOOKUP(AD108,'X7'!$B:$G,3,FALSE)))*100)/(VLOOKUP(AD108,'X7'!$B:$G,5,FALSE))))</f>
        <v xml:space="preserve"> </v>
      </c>
      <c r="BR108" s="102" t="str">
        <f ca="1">IF(ISERROR(((VLOOKUP(AD108,'X7'!$B:$AZ,42,FALSE))))=TRUE," ",(((VLOOKUP(AD108,'X7'!$B:$AZ,42,FALSE)))))</f>
        <v xml:space="preserve"> </v>
      </c>
      <c r="BS108" s="102" t="str">
        <f ca="1">IF(ISERROR(((VLOOKUP(AD108,'X7'!$B:$AZ,43,FALSE))))=TRUE," ",(((VLOOKUP(AD108,'X7'!$B:$AZ,43,FALSE)))))</f>
        <v xml:space="preserve"> </v>
      </c>
      <c r="BT108" s="102" t="str">
        <f ca="1">IF(ISERROR(((VLOOKUP(AD108,'X7'!$B:$AZ,15,FALSE))))=TRUE," ",(((VLOOKUP(AD108,'X7'!$B:$AZ,15,FALSE)))))</f>
        <v xml:space="preserve"> </v>
      </c>
      <c r="BU108" s="102" t="str">
        <f ca="1">IF(ISERROR(((VLOOKUP(AD108,'X7'!$B:$AZ,14,FALSE))))=TRUE," ",(((VLOOKUP(AD108,'X7'!$B:$AZ,14,FALSE)))))</f>
        <v xml:space="preserve"> </v>
      </c>
      <c r="BV108" s="102" t="str">
        <f ca="1">IF(ISERROR(((VLOOKUP(AD108,'X8'!$B:$AO,6,FALSE))/(VLOOKUP(AD108,'X8'!$B:$AO,7,FALSE))-1))=TRUE," ",(((VLOOKUP(AD108,'X8'!$B:$AO,6,FALSE))/(VLOOKUP(AD108,'X8'!$B:$AO,7,FALSE))-1)))</f>
        <v xml:space="preserve"> </v>
      </c>
      <c r="BW108" s="102" t="str">
        <f ca="1">IF(ISERROR((((VLOOKUP(AD108,'X8'!$B:$G,2,FALSE))-(VLOOKUP(AD108,'X8'!$B:$G,3,FALSE)))*100)/(VLOOKUP(AD108,'X8'!$B:$G,5,FALSE)))=TRUE," ",((((VLOOKUP(AD108,'X8'!$B:$G,2,FALSE))-(VLOOKUP(AD108,'X8'!$B:$G,3,FALSE)))*100)/(VLOOKUP(AD108,'X8'!$B:$G,5,FALSE))))</f>
        <v xml:space="preserve"> </v>
      </c>
      <c r="BX108" s="102" t="str">
        <f ca="1">IF(ISERROR(((VLOOKUP(AD108,'X8'!$B:$AZ,42,FALSE))))=TRUE," ",(((VLOOKUP(AD108,'X8'!$B:$AZ,42,FALSE)))))</f>
        <v xml:space="preserve"> </v>
      </c>
      <c r="BY108" s="42" t="str">
        <f ca="1">IF(ISERROR(((VLOOKUP(AD108,'X8'!$B:$AZ,43,FALSE))))=TRUE," ",(((VLOOKUP(AD108,'X8'!$B:$AZ,43,FALSE)))))</f>
        <v xml:space="preserve"> </v>
      </c>
      <c r="BZ108" s="42" t="str">
        <f ca="1">IF(ISERROR(((VLOOKUP(AD108,'X8'!$B:$AZ,15,FALSE))))=TRUE," ",(((VLOOKUP(AD108,'X8'!$B:$AZ,15,FALSE)))))</f>
        <v xml:space="preserve"> </v>
      </c>
      <c r="CA108" s="42" t="str">
        <f ca="1">IF(ISERROR(((VLOOKUP(AD108,'X8'!$B:$AZ,14,FALSE))))=TRUE," ",(((VLOOKUP(AD108,'X8'!$B:$AZ,14,FALSE)))))</f>
        <v xml:space="preserve"> </v>
      </c>
      <c r="CB108" s="42" t="str">
        <f ca="1">IF(ISERROR(((VLOOKUP(AD108,'X9'!$B:$AO,6,FALSE))/(VLOOKUP(AD108,'X9'!$B:$AO,7,FALSE))-1))=TRUE," ",(((VLOOKUP(AD108,'X9'!$B:$AO,6,FALSE))/(VLOOKUP(AD108,'X9'!$B:$AO,7,FALSE))-1)))</f>
        <v xml:space="preserve"> </v>
      </c>
      <c r="CC108" s="42" t="str">
        <f ca="1">IF(ISERROR((((VLOOKUP(AD108,'X9'!$B:$G,2,FALSE))-(VLOOKUP(AD108,'X9'!$B:$G,3,FALSE)))*100)/(VLOOKUP(AD108,'X9'!$B:$G,5,FALSE)))=TRUE," ",((((VLOOKUP(AD108,'X9'!$B:$G,2,FALSE))-(VLOOKUP(AD108,'X9'!$B:$G,3,FALSE)))*100)/(VLOOKUP(AD108,'X9'!$B:$G,5,FALSE))))</f>
        <v xml:space="preserve"> </v>
      </c>
      <c r="CD108" s="42" t="str">
        <f ca="1">IF(ISERROR(((VLOOKUP(AD108,'X9'!$B:$AZ,42,FALSE))))=TRUE," ",(((VLOOKUP(AD108,'X9'!$B:$AZ,42,FALSE)))))</f>
        <v xml:space="preserve"> </v>
      </c>
      <c r="CE108" s="42" t="str">
        <f ca="1">IF(ISERROR(((VLOOKUP(AD108,'X9'!$B:$AZ,43,FALSE))))=TRUE," ",(((VLOOKUP(AD108,'X9'!$B:$AZ,43,FALSE)))))</f>
        <v xml:space="preserve"> </v>
      </c>
      <c r="CF108" s="42" t="str">
        <f ca="1">IF(ISERROR(((VLOOKUP(AD108,'X9'!$B:$AZ,15,FALSE))))=TRUE," ",(((VLOOKUP(AD108,'X9'!$B:$AZ,15,FALSE)))))</f>
        <v xml:space="preserve"> </v>
      </c>
      <c r="CG108" s="42" t="str">
        <f ca="1">IF(ISERROR(((VLOOKUP(AD108,'X9'!$B:$AZ,14,FALSE))))=TRUE," ",(((VLOOKUP(AD108,'X9'!$B:$AZ,14,FALSE)))))</f>
        <v xml:space="preserve"> </v>
      </c>
      <c r="CH108" s="42" t="str">
        <f ca="1">IF(ISERROR(((VLOOKUP(AD108,'X10'!$B:$AO,6,FALSE))/(VLOOKUP(AD108,'X10'!$B:$AO,7,FALSE))-1))=TRUE," ",(((VLOOKUP(AD108,'X10'!$B:$AO,6,FALSE))/(VLOOKUP(AD108,'X10'!$B:$AO,7,FALSE))-1)))</f>
        <v xml:space="preserve"> </v>
      </c>
      <c r="CI108" s="42" t="str">
        <f ca="1">IF(ISERROR((((VLOOKUP(AD108,'X10'!$B:$G,2,FALSE))-(VLOOKUP(AD108,'X10'!$B:$G,3,FALSE)))*100)/(VLOOKUP(AD108,'X10'!$B:$G,5,FALSE)))=TRUE," ",((((VLOOKUP(AD108,'X10'!$B:$G,2,FALSE))-(VLOOKUP(AD108,'X10'!$B:$G,3,FALSE)))*100)/(VLOOKUP(AD108,'X10'!$B:$G,5,FALSE))))</f>
        <v xml:space="preserve"> </v>
      </c>
      <c r="CJ108" s="42" t="str">
        <f ca="1">IF(ISERROR(((VLOOKUP(AD108,'X10'!$B:$AZ,42,FALSE))))=TRUE," ",(((VLOOKUP(AD108,'X10'!$B:$AZ,42,FALSE)))))</f>
        <v xml:space="preserve"> </v>
      </c>
      <c r="CK108" s="42" t="str">
        <f ca="1">IF(ISERROR(((VLOOKUP(AD108,'X10'!$B:$AZ,43,FALSE))))=TRUE," ",(((VLOOKUP(AD108,'X10'!$B:$AZ,43,FALSE)))))</f>
        <v xml:space="preserve"> </v>
      </c>
      <c r="CL108" s="42" t="str">
        <f ca="1">IF(ISERROR(((VLOOKUP(AD108,'X10'!$B:$AZ,15,FALSE))))=TRUE," ",(((VLOOKUP(AD108,'X10'!$B:$AZ,15,FALSE)))))</f>
        <v xml:space="preserve"> </v>
      </c>
      <c r="CM108" s="42" t="str">
        <f ca="1">IF(ISERROR(((VLOOKUP(AD108,'X10'!$B:$AZ,14,FALSE))))=TRUE," ",(((VLOOKUP(AD108,'X10'!$B:$AZ,14,FALSE)))))</f>
        <v xml:space="preserve"> </v>
      </c>
      <c r="CN108" s="42" t="str">
        <f ca="1">IF(ISERROR(((VLOOKUP(AD108,'X11'!$B:$AO,6,FALSE))/(VLOOKUP(AD108,'X11'!$B:$AO,7,FALSE))-1))=TRUE," ",(((VLOOKUP(AD108,'X11'!$B:$AO,6,FALSE))/(VLOOKUP(AD108,'X11'!$B:$AO,7,FALSE))-1)))</f>
        <v xml:space="preserve"> </v>
      </c>
      <c r="CO108" s="42" t="str">
        <f ca="1">IF(ISERROR((((VLOOKUP(AD108,'X11'!$B:$G,2,FALSE))-(VLOOKUP(AD108,'X11'!$B:$G,3,FALSE)))*100)/(VLOOKUP(AD108,'X11'!$B:$G,5,FALSE)))=TRUE," ",((((VLOOKUP(AD108,'X11'!$B:$G,2,FALSE))-(VLOOKUP(AD108,'X11'!$B:$G,3,FALSE)))*100)/(VLOOKUP(AD108,'X11'!$B:$G,5,FALSE))))</f>
        <v xml:space="preserve"> </v>
      </c>
      <c r="CP108" s="42" t="str">
        <f ca="1">IF(ISERROR(((VLOOKUP(AD108,'X11'!$B:$AZ,42,FALSE))))=TRUE," ",(((VLOOKUP(AD108,'X11'!$B:$AZ,42,FALSE)))))</f>
        <v xml:space="preserve"> </v>
      </c>
      <c r="CQ108" s="42" t="str">
        <f ca="1">IF(ISERROR(((VLOOKUP(AD108,'X11'!$B:$AZ,43,FALSE))))=TRUE," ",(((VLOOKUP(AD108,'X11'!$B:$AZ,43,FALSE)))))</f>
        <v xml:space="preserve"> </v>
      </c>
      <c r="CR108" s="42" t="str">
        <f ca="1">IF(ISERROR(((VLOOKUP(AD108,'X11'!$B:$AZ,15,FALSE))))=TRUE," ",(((VLOOKUP(AD108,'X11'!$B:$AZ,15,FALSE)))))</f>
        <v xml:space="preserve"> </v>
      </c>
      <c r="CS108" s="42" t="str">
        <f ca="1">IF(ISERROR(((VLOOKUP(AD108,'X11'!$B:$AZ,14,FALSE))))=TRUE," ",(((VLOOKUP(AD108,'X11'!$B:$AZ,14,FALSE)))))</f>
        <v xml:space="preserve"> </v>
      </c>
      <c r="CT108" s="42" t="str">
        <f ca="1">IF(ISERROR(((VLOOKUP(AD108,'X12'!$B:$AO,6,FALSE))/(VLOOKUP(AD108,'X12'!$B:$AO,7,FALSE))-1))=TRUE," ",(((VLOOKUP(AD108,'X12'!$B:$AO,6,FALSE))/(VLOOKUP(AD108,'X12'!$B:$AO,7,FALSE))-1)))</f>
        <v xml:space="preserve"> </v>
      </c>
      <c r="CU108" s="42" t="str">
        <f ca="1">IF(ISERROR((((VLOOKUP(AD108,'X12'!$B:$G,2,FALSE))-(VLOOKUP(AD108,'X12'!$B:$G,3,FALSE)))*100)/(VLOOKUP(AD108,'X12'!$B:$G,5,FALSE)))=TRUE," ",((((VLOOKUP(AD108,'X12'!$B:$G,2,FALSE))-(VLOOKUP(AD108,'X12'!$B:$G,3,FALSE)))*100)/(VLOOKUP(AD108,'X12'!$B:$G,5,FALSE))))</f>
        <v xml:space="preserve"> </v>
      </c>
      <c r="CV108" s="42" t="str">
        <f ca="1">IF(ISERROR(((VLOOKUP(AD108,'X12'!$B:$AZ,42,FALSE))))=TRUE," ",(((VLOOKUP(AD108,'X12'!$B:$AZ,42,FALSE)))))</f>
        <v xml:space="preserve"> </v>
      </c>
      <c r="CW108" s="42" t="str">
        <f ca="1">IF(ISERROR(((VLOOKUP(AD108,'X12'!$B:$AZ,43,FALSE))))=TRUE," ",(((VLOOKUP(AD108,'X12'!$B:$AZ,43,FALSE)))))</f>
        <v xml:space="preserve"> </v>
      </c>
      <c r="CX108" s="42" t="str">
        <f ca="1">IF(ISERROR(((VLOOKUP(AD108,'X12'!$B:$AZ,15,FALSE))))=TRUE," ",(((VLOOKUP(AD108,'X12'!$B:$AZ,15,FALSE)))))</f>
        <v xml:space="preserve"> </v>
      </c>
      <c r="CY108" s="42" t="str">
        <f ca="1">IF(ISERROR(((VLOOKUP(AD108,'X12'!$B:$AZ,14,FALSE))))=TRUE," ",(((VLOOKUP(AD108,'X12'!$B:$AZ,14,FALSE)))))</f>
        <v xml:space="preserve"> </v>
      </c>
      <c r="CZ108" s="42" t="str">
        <f ca="1">IF(ISERROR(((VLOOKUP(AD108,'X13'!$B:$AO,6,FALSE))/(VLOOKUP(AD108,'X13'!$B:$AO,7,FALSE))-1))=TRUE," ",(((VLOOKUP(AD108,'X13'!$B:$AO,6,FALSE))/(VLOOKUP(AD108,'X13'!$B:$AO,7,FALSE))-1)))</f>
        <v xml:space="preserve"> </v>
      </c>
      <c r="DA108" s="42" t="str">
        <f ca="1">IF(ISERROR((((VLOOKUP(AD108,'X13'!$B:$G,2,FALSE))-(VLOOKUP(AD108,'X13'!$B:$G,3,FALSE)))*100)/(VLOOKUP(AD108,'X13'!$B:$G,5,FALSE)))=TRUE," ",((((VLOOKUP(AD108,'X13'!$B:$G,2,FALSE))-(VLOOKUP(AD108,'X13'!$B:$G,3,FALSE)))*100)/(VLOOKUP(AD108,'X13'!$B:$G,5,FALSE))))</f>
        <v xml:space="preserve"> </v>
      </c>
      <c r="DB108" s="42" t="str">
        <f ca="1">IF(ISERROR(((VLOOKUP(AD108,'X13'!$B:$AZ,42,FALSE))))=TRUE," ",(((VLOOKUP(AD108,'X13'!$B:$AZ,42,FALSE)))))</f>
        <v xml:space="preserve"> </v>
      </c>
      <c r="DC108" s="42" t="str">
        <f ca="1">IF(ISERROR(((VLOOKUP(AD108,'X13'!$B:$AZ,43,FALSE))))=TRUE," ",(((VLOOKUP(AD108,'X13'!$B:$AZ,43,FALSE)))))</f>
        <v xml:space="preserve"> </v>
      </c>
      <c r="DD108" s="42" t="str">
        <f ca="1">IF(ISERROR(((VLOOKUP(AD108,'X13'!$B:$AZ,15,FALSE))))=TRUE," ",(((VLOOKUP(AD108,'X13'!$B:$AZ,15,FALSE)))))</f>
        <v xml:space="preserve"> </v>
      </c>
      <c r="DE108" s="42" t="str">
        <f ca="1">IF(ISERROR(((VLOOKUP(AD108,'X13'!$B:$AZ,14,FALSE))))=TRUE," ",(((VLOOKUP(AD108,'X13'!$B:$AZ,14,FALSE)))))</f>
        <v xml:space="preserve"> </v>
      </c>
    </row>
    <row r="109" spans="1:109" ht="14.1" customHeight="1" x14ac:dyDescent="0.2">
      <c r="A109" s="156" t="s">
        <v>1058</v>
      </c>
      <c r="B109" s="122" t="str">
        <f>IF(ISERROR(IF($U$16=1,(VLOOKUP(A109,$AC$89:$AH$125,2,FALSE)),IF((IF($X$1=1,'X1'!B68,(IF($X$1=2,'X2'!B68,(IF($X$1=3,'X3'!B68,(IF($X$1=4,'X4'!B68,(IF($X$1=5,'X5'!B68,(IF($X$1=6,'X6'!B68,(IF($X$1=7,'X7'!B68,(IF($X$1=8,'X8'!B68,(IF($X$1=9,'X9'!B68,(IF($X$1=10,'X10'!B68,(IF($X$1=11,'X11'!B68,(IF($X$1=12,'X12'!B68,'X13'!B68))))))))))))))))))))))))="","",(IF($X$1=1,'X1'!B68,(IF($X$1=2,'X2'!B68,(IF($X$1=3,'X3'!B68,(IF($X$1=4,'X4'!B68,(IF($X$1=5,'X5'!B68,(IF($X$1=6,'X6'!B68,(IF($X$1=7,'X7'!B68,(IF($X$1=8,'X8'!B68,(IF($X$1=9,'X9'!B68,(IF($X$1=10,'X10'!B68,(IF($X$1=11,'X11'!B68,(IF($X$1=12,'X12'!B68,'X13'!B68)))))))))))))))))))))))))))=TRUE," ",(IF($U$16=1,(VLOOKUP(A109,$AC$89:$AH$125,2,FALSE)),IF((IF($X$1=1,'X1'!B68,(IF($X$1=2,'X2'!B68,(IF($X$1=3,'X3'!B68,(IF($X$1=4,'X4'!B68,(IF($X$1=5,'X5'!B68,(IF($X$1=6,'X6'!B68,(IF($X$1=7,'X7'!B68,(IF($X$1=8,'X8'!B68,(IF($X$1=9,'X9'!B68,(IF($X$1=10,'X10'!B68,(IF($X$1=11,'X11'!B68,(IF($X$1=12,'X12'!B68,'X13'!B68))))))))))))))))))))))))="","",(IF($X$1=1,'X1'!B68,(IF($X$1=2,'X2'!B68,(IF($X$1=3,'X3'!B68,(IF($X$1=4,'X4'!B68,(IF($X$1=5,'X5'!B68,(IF($X$1=6,'X6'!B68,(IF($X$1=7,'X7'!B68,(IF($X$1=8,'X8'!B68,(IF($X$1=9,'X9'!B68,(IF($X$1=10,'X10'!B68,(IF($X$1=11,'X11'!B68,(IF($X$1=12,'X12'!B68,'X13'!B68))))))))))))))))))))))))))))</f>
        <v/>
      </c>
      <c r="C109" s="181" t="str">
        <f ca="1">IF(ISERROR(IF($X$1=1,(VLOOKUP(B109,'X1'!$B:$AZ,47,FALSE)),IF($X$1=2,(VLOOKUP(B109,'X2'!$B:$AZ,47,FALSE)),IF($X$1=3,(VLOOKUP(B109,'X3'!$B:$AZ,47,FALSE)),IF($X$1=4,(VLOOKUP(B109,'X4'!$B:$AZ,47,FALSE)),IF($X$1=5,(VLOOKUP(B109,'X5'!$B:$AZ,47,FALSE)),IF($X$1=6,(VLOOKUP(B109,'X6'!$B:$AZ,47,FALSE)),IF($X$1=7,(VLOOKUP(B109,'X7'!$B:$AZ,47,FALSE)),IF($X$1=8,(VLOOKUP(B109,'X8'!$B:$AZ,47,FALSE)),IF($X$1=9,(VLOOKUP(B109,'X9'!$B:$AZ,47,FALSE)),IF($X$1=10,(VLOOKUP(B109,'X10'!$B:$AZ,47,FALSE)),IF($X$1=11,(VLOOKUP(B109,'X11'!$B:$AZ,47,FALSE)),IF($X$1=12,(VLOOKUP(B109,'X12'!$B:$AZ,47,FALSE)),IF($X$1=13,(VLOOKUP(B109,'X13'!$B:$AZ,47,FALSE)),"B"))))))))))))))=TRUE," ",(IF($X$1=1,(VLOOKUP(B109,'X1'!$B:$AZ,47,FALSE)),IF($X$1=2,(VLOOKUP(B109,'X2'!$B:$AZ,47,FALSE)),IF($X$1=3,(VLOOKUP(B109,'X3'!$B:$AZ,47,FALSE)),IF($X$1=4,(VLOOKUP(B109,'X4'!$B:$AZ,47,FALSE)),IF($X$1=5,(VLOOKUP(B109,'X5'!$B:$AZ,47,FALSE)),IF($X$1=6,(VLOOKUP(B109,'X6'!$B:$AZ,47,FALSE)),IF($X$1=7,(VLOOKUP(B109,'X7'!$B:$AZ,47,FALSE)),IF($X$1=8,(VLOOKUP(B109,'X8'!$B:$AZ,47,FALSE)),IF($X$1=9,(VLOOKUP(B109,'X9'!$B:$AZ,47,FALSE)),IF($X$1=10,(VLOOKUP(B109,'X10'!$B:$AZ,47,FALSE)),IF($X$1=11,(VLOOKUP(B109,'X11'!$B:$AZ,47,FALSE)),IF($X$1=12,(VLOOKUP(B109,'X12'!$B:$AZ,47,FALSE)),IF($X$1=13,(VLOOKUP(B109,'X13'!$B:$AZ,47,FALSE)),"B")))))))))))))))</f>
        <v xml:space="preserve"> </v>
      </c>
      <c r="D109" s="181" t="str">
        <f ca="1">IF(ISERROR(IF($X$1=1,(VLOOKUP(B109,'X1'!$B:$AP,41,FALSE)),IF($X$1=2,(VLOOKUP(B109,'X2'!$B:$AP,41,FALSE)),IF($X$1=3,(VLOOKUP(B109,'X3'!$B:$AP,41,FALSE)),IF($X$1=4,(VLOOKUP(B109,'X4'!$B:$AP,41,FALSE)),IF($X$1=5,(VLOOKUP(B109,'X5'!$B:$AP,41,FALSE)),IF($X$1=6,(VLOOKUP(B109,'X6'!$B:$AP,41,FALSE)),IF($X$1=7,(VLOOKUP(B109,'X7'!$B:$AP,41,FALSE)),IF($X$1=8,(VLOOKUP(B109,'X8'!$B:$AP,41,FALSE)),IF($X$1=9,(VLOOKUP(B109,'X9'!$B:$AP,41,FALSE)),IF($X$1=10,(VLOOKUP(B109,'X10'!$B:$AP,41,FALSE)),IF($X$1=11,(VLOOKUP(B109,'X11'!$B:$AP,41,FALSE)),IF($X$1=12,(VLOOKUP(B109,'X12'!$B:$AP,41,FALSE)),IF($X$1=13,(VLOOKUP(B109,'X13'!$B:$AP,41,FALSE)),"B"))))))))))))))=TRUE," ",(IF($X$1=1,(VLOOKUP(B109,'X1'!$B:$AP,41,FALSE)),IF($X$1=2,(VLOOKUP(B109,'X2'!$B:$AP,41,FALSE)),IF($X$1=3,(VLOOKUP(B109,'X3'!$B:$AP,41,FALSE)),IF($X$1=4,(VLOOKUP(B109,'X4'!$B:$AP,41,FALSE)),IF($X$1=5,(VLOOKUP(B109,'X5'!$B:$AP,41,FALSE)),IF($X$1=6,(VLOOKUP(B109,'X6'!$B:$AP,41,FALSE)),IF($X$1=7,(VLOOKUP(B109,'X7'!$B:$AP,41,FALSE)),IF($X$1=8,(VLOOKUP(B109,'X8'!$B:$AP,41,FALSE)),IF($X$1=9,(VLOOKUP(B109,'X9'!$B:$AP,41,FALSE)),IF($X$1=10,(VLOOKUP(B109,'X10'!$B:$AP,41,FALSE)),IF($X$1=11,(VLOOKUP(B109,'X11'!$B:$AP,41,FALSE)),IF($X$1=12,(VLOOKUP(B109,'X12'!$B:$AP,41,FALSE)),IF($X$1=13,(VLOOKUP(B109,'X13'!$B:$AP,41,FALSE)),"B")))))))))))))))</f>
        <v xml:space="preserve"> </v>
      </c>
      <c r="E109" s="182" t="str">
        <f ca="1">IF(ISERROR(IF($X$1=1,(VLOOKUP(B109,'X1'!$B:$AP,7,FALSE)),IF($X$1=2,(VLOOKUP(B109,'X2'!$B:$AP,7,FALSE)),IF($X$1=3,(VLOOKUP(B109,'X3'!$B:$AP,7,FALSE)),IF($X$1=4,(VLOOKUP(B109,'X4'!$B:$AP,7,FALSE)),IF($X$1=5,(VLOOKUP(B109,'X5'!$B:$AP,7,FALSE)),IF($X$1=6,(VLOOKUP(B109,'X6'!$B:$AP,7,FALSE)),IF($X$1=7,(VLOOKUP(B109,'X7'!$B:$AP,7,FALSE)),IF($X$1=8,(VLOOKUP(B109,'X8'!$B:$AP,7,FALSE)),IF($X$1=9,(VLOOKUP(B109,'X9'!$B:$AP,7,FALSE)),IF($X$1=10,(VLOOKUP(B109,'X10'!$B:$AP,7,FALSE)),IF($X$1=11,(VLOOKUP(B109,'X11'!$B:$AP,7,FALSE)),IF($X$1=12,(VLOOKUP(B109,'X12'!$B:$AP,7,FALSE)),IF($X$1=13,(VLOOKUP(B109,'X13'!$B:$AP,7,FALSE)),"B"))))))))))))))=TRUE," ",(IF($X$1=1,(VLOOKUP(B109,'X1'!$B:$AP,7,FALSE)),IF($X$1=2,(VLOOKUP(B109,'X2'!$B:$AP,7,FALSE)),IF($X$1=3,(VLOOKUP(B109,'X3'!$B:$AP,7,FALSE)),IF($X$1=4,(VLOOKUP(B109,'X4'!$B:$AP,7,FALSE)),IF($X$1=5,(VLOOKUP(B109,'X5'!$B:$AP,7,FALSE)),IF($X$1=6,(VLOOKUP(B109,'X6'!$B:$AP,7,FALSE)),IF($X$1=7,(VLOOKUP(B109,'X7'!$B:$AP,7,FALSE)),IF($X$1=8,(VLOOKUP(B109,'X8'!$B:$AP,7,FALSE)),IF($X$1=9,(VLOOKUP(B109,'X9'!$B:$AP,7,FALSE)),IF($X$1=10,(VLOOKUP(B109,'X10'!$B:$AP,7,FALSE)),IF($X$1=11,(VLOOKUP(B109,'X11'!$B:$AP,7,FALSE)),IF($X$1=12,(VLOOKUP(B109,'X12'!$B:$AP,7,FALSE)),IF($X$1=13,(VLOOKUP(B109,'X13'!$B:$AP,7,FALSE)),"B")))))))))))))))</f>
        <v xml:space="preserve"> </v>
      </c>
      <c r="F109" s="182" t="str">
        <f ca="1">IF(ISERROR(IF((IF($X$1=1,(VLOOKUP(B109,'X1'!$B:$AO,6,FALSE)),(IF($X$1=2,(VLOOKUP(B109,'X2'!$B:$AO,6,FALSE)),(IF($X$1=3,(VLOOKUP(B109,'X3'!$B:$AO,6,FALSE)),(IF($X$1=4,(VLOOKUP(B109,'X4'!$B:$AO,6,FALSE)),(IF($X$1=5,(VLOOKUP(B109,'X5'!$B:$AO,6,FALSE)),(IF($X$1=6,(VLOOKUP(B109,'X6'!$B:$AO,6,FALSE)),(IF($X$1=7,(VLOOKUP(B109,'X7'!$B:$AO,6,FALSE)),(IF($X$1=8,(VLOOKUP(B109,'X8'!$B:$AO,6,FALSE)),(IF($X$1=9,(VLOOKUP(B109,'X9'!$B:$AO,6,FALSE)),(IF($X$1=10,(VLOOKUP(B109,'X10'!$B:$AO,6,FALSE)),(IF($X$1=11,(VLOOKUP(B109,'X11'!$B:$AO,6,FALSE)),(IF($X$1=12,(VLOOKUP(B109,'X12'!$B:$AO,6,FALSE)),(VLOOKUP(B109,'X13'!$B:$AO,6,FALSE))))))))))))))))))))))))))=$V$1," ",(IF($X$1=1,(VLOOKUP(B109,'X1'!$B:$AO,6,FALSE)),(IF($X$1=2,(VLOOKUP(B109,'X2'!$B:$AO,6,FALSE)),(IF($X$1=3,(VLOOKUP(B109,'X3'!$B:$AO,6,FALSE)),(IF($X$1=4,(VLOOKUP(B109,'X4'!$B:$AO,6,FALSE)),(IF($X$1=5,(VLOOKUP(B109,'X5'!$B:$AO,6,FALSE)),(IF($X$1=6,(VLOOKUP(B109,'X6'!$B:$AO,6,FALSE)),(IF($X$1=7,(VLOOKUP(B109,'X7'!$B:$AO,6,FALSE)),(IF($X$1=8,(VLOOKUP(B109,'X8'!$B:$AO,6,FALSE)),(IF($X$1=9,(VLOOKUP(B109,'X9'!$B:$AO,6,FALSE)),(IF($X$1=10,(VLOOKUP(B109,'X10'!$B:$AO,6,FALSE)),(IF($X$1=11,(VLOOKUP(B109,'X11'!$B:$AO,6,FALSE)),(IF($X$1=12,(VLOOKUP(B109,'X12'!$B:$AO,6,FALSE)),(VLOOKUP(B109,'X13'!$B:$AO,6,FALSE))))))))))))))))))))))))))))=TRUE," ",(IF((IF($X$1=1,(VLOOKUP(B109,'X1'!$B:$AO,6,FALSE)),(IF($X$1=2,(VLOOKUP(B109,'X2'!$B:$AO,6,FALSE)),(IF($X$1=3,(VLOOKUP(B109,'X3'!$B:$AO,6,FALSE)),(IF($X$1=4,(VLOOKUP(B109,'X4'!$B:$AO,6,FALSE)),(IF($X$1=5,(VLOOKUP(B109,'X5'!$B:$AO,6,FALSE)),(IF($X$1=6,(VLOOKUP(B109,'X6'!$B:$AO,6,FALSE)),(IF($X$1=7,(VLOOKUP(B109,'X7'!$B:$AO,6,FALSE)),(IF($X$1=8,(VLOOKUP(B109,'X8'!$B:$AO,6,FALSE)),(IF($X$1=9,(VLOOKUP(B109,'X9'!$B:$AO,6,FALSE)),(IF($X$1=10,(VLOOKUP(B109,'X10'!$B:$AO,6,FALSE)),(IF($X$1=11,(VLOOKUP(B109,'X11'!$B:$AO,6,FALSE)),(IF($X$1=12,(VLOOKUP(B109,'X12'!$B:$AO,6,FALSE)),(VLOOKUP(B109,'X13'!$B:$AO,6,FALSE))))))))))))))))))))))))))=$V$1," ",(IF($X$1=1,(VLOOKUP(B109,'X1'!$B:$AO,6,FALSE)),(IF($X$1=2,(VLOOKUP(B109,'X2'!$B:$AO,6,FALSE)),(IF($X$1=3,(VLOOKUP(B109,'X3'!$B:$AO,6,FALSE)),(IF($X$1=4,(VLOOKUP(B109,'X4'!$B:$AO,6,FALSE)),(IF($X$1=5,(VLOOKUP(B109,'X5'!$B:$AO,6,FALSE)),(IF($X$1=6,(VLOOKUP(B109,'X6'!$B:$AO,6,FALSE)),(IF($X$1=7,(VLOOKUP(B109,'X7'!$B:$AO,6,FALSE)),(IF($X$1=8,(VLOOKUP(B109,'X8'!$B:$AO,6,FALSE)),(IF($X$1=9,(VLOOKUP(B109,'X9'!$B:$AO,6,FALSE)),(IF($X$1=10,(VLOOKUP(B109,'X10'!$B:$AO,6,FALSE)),(IF($X$1=11,(VLOOKUP(B109,'X11'!$B:$AO,6,FALSE)),(IF($X$1=12,(VLOOKUP(B109,'X12'!$B:$AO,6,FALSE)),(VLOOKUP(B109,'X13'!$B:$AO,6,FALSE)))))))))))))))))))))))))))))</f>
        <v xml:space="preserve"> </v>
      </c>
      <c r="G109" s="182" t="str">
        <f ca="1">IF(ISERROR(IF($X$1=1,(VLOOKUP(B109,'X1'!$B:$AZ,44,FALSE)),IF($X$1=2,(VLOOKUP(B109,'X2'!$B:$AZ,44,FALSE)),IF($X$1=3,(VLOOKUP(B109,'X3'!$B:$AZ,44,FALSE)),IF($X$1=4,(VLOOKUP(B109,'X4'!$B:$AZ,44,FALSE)),IF($X$1=5,(VLOOKUP(B109,'X5'!$B:$AZ,44,FALSE)),IF($X$1=6,(VLOOKUP(B109,'X6'!$B:$AZ,44,FALSE)),IF($X$1=7,(VLOOKUP(B109,'X7'!$B:$AZ,44,FALSE)),IF($X$1=8,(VLOOKUP(B109,'X8'!$B:$AZ,44,FALSE)),IF($X$1=9,(VLOOKUP(B109,'X9'!$B:$AZ,44,FALSE)),IF($X$1=10,(VLOOKUP(B109,'X10'!$B:$AZ,44,FALSE)),IF($X$1=11,(VLOOKUP(B109,'X11'!$B:$AZ,44,FALSE)),IF($X$1=12,(VLOOKUP(B109,'X12'!$B:$AZ,44,FALSE)),IF($X$1=13,(VLOOKUP(B109,'X13'!$B:$AZ,44,FALSE)),"B"))))))))))))))=TRUE," ",(IF($X$1=1,(VLOOKUP(B109,'X1'!$B:$AZ,44,FALSE)),IF($X$1=2,(VLOOKUP(B109,'X2'!$B:$AZ,44,FALSE)),IF($X$1=3,(VLOOKUP(B109,'X3'!$B:$AZ,44,FALSE)),IF($X$1=4,(VLOOKUP(B109,'X4'!$B:$AZ,44,FALSE)),IF($X$1=5,(VLOOKUP(B109,'X5'!$B:$AZ,44,FALSE)),IF($X$1=6,(VLOOKUP(B109,'X6'!$B:$AZ,44,FALSE)),IF($X$1=7,(VLOOKUP(B109,'X7'!$B:$AZ,44,FALSE)),IF($X$1=8,(VLOOKUP(B109,'X8'!$B:$AZ,44,FALSE)),IF($X$1=9,(VLOOKUP(B109,'X9'!$B:$AZ,44,FALSE)),IF($X$1=10,(VLOOKUP(B109,'X10'!$B:$AZ,44,FALSE)),IF($X$1=11,(VLOOKUP(B109,'X11'!$B:$AZ,44,FALSE)),IF($X$1=12,(VLOOKUP(B109,'X12'!$B:$AZ,44,FALSE)),IF($X$1=13,(VLOOKUP(B109,'X13'!$B:$AZ,44,FALSE)),"B")))))))))))))))</f>
        <v xml:space="preserve"> </v>
      </c>
      <c r="H109" s="182" t="str">
        <f ca="1">IF(ISERROR(IF($X$1=1,(VLOOKUP(B109,'X1'!$B:$AZ,8,FALSE)),IF($X$1=2,(VLOOKUP(B109,'X2'!$B:$AZ,8,FALSE)),IF($X$1=3,(VLOOKUP(B109,'X3'!$B:$AZ,8,FALSE)),IF($X$1=4,(VLOOKUP(B109,'X4'!$B:$AZ,8,FALSE)),IF($X$1=5,(VLOOKUP(B109,'X5'!$B:$AZ,8,FALSE)),IF($X$1=6,(VLOOKUP(B109,'X6'!$B:$AZ,8,FALSE)),IF($X$1=7,(VLOOKUP(B109,'X7'!$B:$AZ,8,FALSE)),IF($X$1=8,(VLOOKUP(B109,'X8'!$B:$AZ,8,FALSE)),IF($X$1=9,(VLOOKUP(B109,'X9'!$B:$AZ,8,FALSE)),IF($X$1=10,(VLOOKUP(B109,'X10'!$B:$AZ,8,FALSE)),IF($X$1=11,(VLOOKUP(B109,'X11'!$B:$AZ,8,FALSE)),IF($X$1=12,(VLOOKUP(B109,'X12'!$B:$AZ,8,FALSE)),IF($X$1=13,(VLOOKUP(B109,'X13'!$B:$AZ,8,FALSE)),"B"))))))))))))))=TRUE," ",(IF($X$1=1,(VLOOKUP(B109,'X1'!$B:$AZ,8,FALSE)),IF($X$1=2,(VLOOKUP(B109,'X2'!$B:$AZ,8,FALSE)),IF($X$1=3,(VLOOKUP(B109,'X3'!$B:$AZ,8,FALSE)),IF($X$1=4,(VLOOKUP(B109,'X4'!$B:$AZ,8,FALSE)),IF($X$1=5,(VLOOKUP(B109,'X5'!$B:$AZ,8,FALSE)),IF($X$1=6,(VLOOKUP(B109,'X6'!$B:$AZ,8,FALSE)),IF($X$1=7,(VLOOKUP(B109,'X7'!$B:$AZ,8,FALSE)),IF($X$1=8,(VLOOKUP(B109,'X8'!$B:$AZ,8,FALSE)),IF($X$1=9,(VLOOKUP(B109,'X9'!$B:$AZ,8,FALSE)),IF($X$1=10,(VLOOKUP(B109,'X10'!$B:$AZ,8,FALSE)),IF($X$1=11,(VLOOKUP(B109,'X11'!$B:$AZ,8,FALSE)),IF($X$1=12,(VLOOKUP(B109,'X12'!$B:$AZ,8,FALSE)),IF($X$1=13,(VLOOKUP(B109,'X13'!$B:$AZ,8,FALSE)),"B")))))))))))))))</f>
        <v xml:space="preserve"> </v>
      </c>
      <c r="I109" s="183" t="str">
        <f ca="1">IF(ISERROR(IF($X$1=1,(VLOOKUP(B109,'X1'!$B:$AZ,2,FALSE)),IF($X$1=2,(VLOOKUP(B109,'X2'!$B:$AZ,2,FALSE)),IF($X$1=3,(VLOOKUP(B109,'X3'!$B:$AZ,2,FALSE)),IF($X$1=4,(VLOOKUP(B109,'X4'!$B:$AZ,2,FALSE)),IF($X$1=5,(VLOOKUP(B109,'X5'!$B:$AZ,2,FALSE)),IF($X$1=6,(VLOOKUP(B109,'X6'!$B:$AZ,2,FALSE)),IF($X$1=7,(VLOOKUP(B109,'X7'!$B:$AZ,2,FALSE)),IF($X$1=8,(VLOOKUP(B109,'X8'!$B:$AZ,2,FALSE)),IF($X$1=9,(VLOOKUP(B109,'X9'!$B:$AZ,2,FALSE)),IF($X$1=10,(VLOOKUP(B109,'X10'!$B:$AZ,2,FALSE)),IF($X$1=11,(VLOOKUP(B109,'X11'!$B:$AZ,2,FALSE)),IF($X$1=12,(VLOOKUP(B109,'X12'!$B:$AZ,2,FALSE)),IF($X$1=13,(VLOOKUP(B109,'X13'!$B:$AZ,2,FALSE)),"B"))))))))))))))=TRUE," ",(IF($X$1=1,(VLOOKUP(B109,'X1'!$B:$AZ,2,FALSE)),IF($X$1=2,(VLOOKUP(B109,'X2'!$B:$AZ,2,FALSE)),IF($X$1=3,(VLOOKUP(B109,'X3'!$B:$AZ,2,FALSE)),IF($X$1=4,(VLOOKUP(B109,'X4'!$B:$AZ,2,FALSE)),IF($X$1=5,(VLOOKUP(B109,'X5'!$B:$AZ,2,FALSE)),IF($X$1=6,(VLOOKUP(B109,'X6'!$B:$AZ,2,FALSE)),IF($X$1=7,(VLOOKUP(B109,'X7'!$B:$AZ,2,FALSE)),IF($X$1=8,(VLOOKUP(B109,'X8'!$B:$AZ,2,FALSE)),IF($X$1=9,(VLOOKUP(B109,'X9'!$B:$AZ,2,FALSE)),IF($X$1=10,(VLOOKUP(B109,'X10'!$B:$AZ,2,FALSE)),IF($X$1=11,(VLOOKUP(B109,'X11'!$B:$AZ,2,FALSE)),IF($X$1=12,(VLOOKUP(B109,'X12'!$B:$AZ,2,FALSE)),IF($X$1=13,(VLOOKUP(B109,'X13'!$B:$AZ,2,FALSE)),"B")))))))))))))))</f>
        <v xml:space="preserve"> </v>
      </c>
      <c r="J109" s="183" t="str">
        <f ca="1">IF(ISERROR(IF($X$1=1,(VLOOKUP(B109,'X1'!$B:$AZ,3,FALSE)),IF($X$1=2,(VLOOKUP(B109,'X2'!$B:$AZ,3,FALSE)),IF($X$1=3,(VLOOKUP(B109,'X3'!$B:$AZ,3,FALSE)),IF($X$1=4,(VLOOKUP(B109,'X4'!$B:$AZ,3,FALSE)),IF($X$1=5,(VLOOKUP(B109,'X5'!$B:$AZ,3,FALSE)),IF($X$1=6,(VLOOKUP(B109,'X6'!$B:$AZ,3,FALSE)),IF($X$1=7,(VLOOKUP(B109,'X7'!$B:$AZ,3,FALSE)),IF($X$1=8,(VLOOKUP(B109,'X8'!$B:$AZ,3,FALSE)),IF($X$1=9,(VLOOKUP(B109,'X9'!$B:$AZ,3,FALSE)),IF($X$1=10,(VLOOKUP(B109,'X10'!$B:$AZ,3,FALSE)),IF($X$1=11,(VLOOKUP(B109,'X11'!$B:$AZ,3,FALSE)),IF($X$1=12,(VLOOKUP(B109,'X12'!$B:$AZ,3,FALSE)),IF($X$1=13,(VLOOKUP(B109,'X13'!$B:$AZ,3,FALSE)),"B"))))))))))))))=TRUE," ",(IF($X$1=1,(VLOOKUP(B109,'X1'!$B:$AZ,3,FALSE)),IF($X$1=2,(VLOOKUP(B109,'X2'!$B:$AZ,3,FALSE)),IF($X$1=3,(VLOOKUP(B109,'X3'!$B:$AZ,3,FALSE)),IF($X$1=4,(VLOOKUP(B109,'X4'!$B:$AZ,3,FALSE)),IF($X$1=5,(VLOOKUP(B109,'X5'!$B:$AZ,3,FALSE)),IF($X$1=6,(VLOOKUP(B109,'X6'!$B:$AZ,3,FALSE)),IF($X$1=7,(VLOOKUP(B109,'X7'!$B:$AZ,3,FALSE)),IF($X$1=8,(VLOOKUP(B109,'X8'!$B:$AZ,3,FALSE)),IF($X$1=9,(VLOOKUP(B109,'X9'!$B:$AZ,3,FALSE)),IF($X$1=10,(VLOOKUP(B109,'X10'!$B:$AZ,3,FALSE)),IF($X$1=11,(VLOOKUP(B109,'X11'!$B:$AZ,3,FALSE)),IF($X$1=12,(VLOOKUP(B109,'X12'!$B:$AZ,3,FALSE)),IF($X$1=13,(VLOOKUP(B109,'X13'!$B:$AZ,3,FALSE)),"B")))))))))))))))</f>
        <v xml:space="preserve"> </v>
      </c>
      <c r="K109" s="183" t="str">
        <f ca="1">IF(ISERROR(IF($X$1=1,(VLOOKUP(B109,'X1'!$B:$AZ,5,FALSE)),IF($X$1=2,(VLOOKUP(B109,'X2'!$B:$AZ,5,FALSE)),IF($X$1=3,(VLOOKUP(B109,'X3'!$B:$AZ,5,FALSE)),IF($X$1=4,(VLOOKUP(B109,'X4'!$B:$AZ,5,FALSE)),IF($X$1=5,(VLOOKUP(B109,'X5'!$B:$AZ,5,FALSE)),IF($X$1=6,(VLOOKUP(B109,'X6'!$B:$AZ,5,FALSE)),IF($X$1=7,(VLOOKUP(B109,'X7'!$B:$AZ,5,FALSE)),IF($X$1=8,(VLOOKUP(B109,'X8'!$B:$AZ,5,FALSE)),IF($X$1=9,(VLOOKUP(B109,'X9'!$B:$AZ,5,FALSE)),IF($X$1=10,(VLOOKUP(B109,'X10'!$B:$AZ,5,FALSE)),IF($X$1=11,(VLOOKUP(B109,'X11'!$B:$AZ,5,FALSE)),IF($X$1=12,(VLOOKUP(B109,'X12'!$B:$AZ,5,FALSE)),IF($X$1=13,(VLOOKUP(B109,'X13'!$B:$AZ,5,FALSE)),"B"))))))))))))))=TRUE," ",(IF($X$1=1,(VLOOKUP(B109,'X1'!$B:$AZ,5,FALSE)),IF($X$1=2,(VLOOKUP(B109,'X2'!$B:$AZ,5,FALSE)),IF($X$1=3,(VLOOKUP(B109,'X3'!$B:$AZ,5,FALSE)),IF($X$1=4,(VLOOKUP(B109,'X4'!$B:$AZ,5,FALSE)),IF($X$1=5,(VLOOKUP(B109,'X5'!$B:$AZ,5,FALSE)),IF($X$1=6,(VLOOKUP(B109,'X6'!$B:$AZ,5,FALSE)),IF($X$1=7,(VLOOKUP(B109,'X7'!$B:$AZ,5,FALSE)),IF($X$1=8,(VLOOKUP(B109,'X8'!$B:$AZ,5,FALSE)),IF($X$1=9,(VLOOKUP(B109,'X9'!$B:$AZ,5,FALSE)),IF($X$1=10,(VLOOKUP(B109,'X10'!$B:$AZ,5,FALSE)),IF($X$1=11,(VLOOKUP(B109,'X11'!$B:$AZ,5,FALSE)),IF($X$1=12,(VLOOKUP(B109,'X12'!$B:$AZ,5,FALSE)),IF($X$1=13,(VLOOKUP(B109,'X13'!$B:$AZ,5,FALSE)),"B")))))))))))))))</f>
        <v xml:space="preserve"> </v>
      </c>
      <c r="L109" s="184" t="str">
        <f ca="1">IF(ISERROR(IF($X$1=1,(VLOOKUP(B109,'X1'!$B:$AZ,9,FALSE)),IF($X$1=2,(VLOOKUP(B109,'X2'!$B:$AZ,9,FALSE)),IF($X$1=3,(VLOOKUP(B109,'X3'!$B:$AZ,9,FALSE)),IF($X$1=4,(VLOOKUP(B109,'X4'!$B:$AZ,9,FALSE)),IF($X$1=5,(VLOOKUP(B109,'X5'!$B:$AZ,9,FALSE)),IF($X$1=6,(VLOOKUP(B109,'X6'!$B:$AZ,9,FALSE)),IF($X$1=7,(VLOOKUP(B109,'X7'!$B:$AZ,9,FALSE)),IF($X$1=8,(VLOOKUP(B109,'X8'!$B:$AZ,9,FALSE)),IF($X$1=9,(VLOOKUP(B109,'X9'!$B:$AZ,9,FALSE)),IF($X$1=10,(VLOOKUP(B109,'X10'!$B:$AZ,9,FALSE)),IF($X$1=11,(VLOOKUP(B109,'X11'!$B:$AZ,9,FALSE)),IF($X$1=12,(VLOOKUP(B109,'X12'!$B:$AZ,9,FALSE)),IF($X$1=13,(VLOOKUP(B109,'X13'!$B:$AZ,9,FALSE)),"B"))))))))))))))=TRUE," ",(IF($X$1=1,(VLOOKUP(B109,'X1'!$B:$AZ,9,FALSE)),IF($X$1=2,(VLOOKUP(B109,'X2'!$B:$AZ,9,FALSE)),IF($X$1=3,(VLOOKUP(B109,'X3'!$B:$AZ,9,FALSE)),IF($X$1=4,(VLOOKUP(B109,'X4'!$B:$AZ,9,FALSE)),IF($X$1=5,(VLOOKUP(B109,'X5'!$B:$AZ,9,FALSE)),IF($X$1=6,(VLOOKUP(B109,'X6'!$B:$AZ,9,FALSE)),IF($X$1=7,(VLOOKUP(B109,'X7'!$B:$AZ,9,FALSE)),IF($X$1=8,(VLOOKUP(B109,'X8'!$B:$AZ,9,FALSE)),IF($X$1=9,(VLOOKUP(B109,'X9'!$B:$AZ,9,FALSE)),IF($X$1=10,(VLOOKUP(B109,'X10'!$B:$AZ,9,FALSE)),IF($X$1=11,(VLOOKUP(B109,'X11'!$B:$AZ,9,FALSE)),IF($X$1=12,(VLOOKUP(B109,'X12'!$B:$AZ,9,FALSE)),IF($X$1=13,(VLOOKUP(B109,'X13'!$B:$AZ,9,FALSE)),"B")))))))))))))))</f>
        <v xml:space="preserve"> </v>
      </c>
      <c r="M109" s="184" t="str">
        <f ca="1">IF(ISERROR(IF($X$1=1,(VLOOKUP(B109,'X1'!$B:$AZ,10,FALSE)),IF($X$1=2,(VLOOKUP(B109,'X2'!$B:$AZ,10,FALSE)),IF($X$1=3,(VLOOKUP(B109,'X3'!$B:$AZ,10,FALSE)),IF($X$1=4,(VLOOKUP(B109,'X4'!$B:$AZ,10,FALSE)),IF($X$1=5,(VLOOKUP(B109,'X5'!$B:$AZ,10,FALSE)),IF($X$1=6,(VLOOKUP(B109,'X6'!$B:$AZ,10,FALSE)),IF($X$1=7,(VLOOKUP(B109,'X7'!$B:$AZ,10,FALSE)),IF($X$1=8,(VLOOKUP(B109,'X8'!$B:$AZ,10,FALSE)),IF($X$1=9,(VLOOKUP(B109,'X9'!$B:$AZ,10,FALSE)),IF($X$1=10,(VLOOKUP(B109,'X10'!$B:$AZ,10,FALSE)),IF($X$1=11,(VLOOKUP(B109,'X11'!$B:$AZ,10,FALSE)),IF($X$1=12,(VLOOKUP(B109,'X12'!$B:$AZ,10,FALSE)),IF($X$1=13,(VLOOKUP(B109,'X13'!$B:$AZ,10,FALSE)),"B"))))))))))))))=TRUE," ",(IF($X$1=1,(VLOOKUP(B109,'X1'!$B:$AZ,10,FALSE)),IF($X$1=2,(VLOOKUP(B109,'X2'!$B:$AZ,10,FALSE)),IF($X$1=3,(VLOOKUP(B109,'X3'!$B:$AZ,10,FALSE)),IF($X$1=4,(VLOOKUP(B109,'X4'!$B:$AZ,10,FALSE)),IF($X$1=5,(VLOOKUP(B109,'X5'!$B:$AZ,10,FALSE)),IF($X$1=6,(VLOOKUP(B109,'X6'!$B:$AZ,10,FALSE)),IF($X$1=7,(VLOOKUP(B109,'X7'!$B:$AZ,10,FALSE)),IF($X$1=8,(VLOOKUP(B109,'X8'!$B:$AZ,10,FALSE)),IF($X$1=9,(VLOOKUP(B109,'X9'!$B:$AZ,10,FALSE)),IF($X$1=10,(VLOOKUP(B109,'X10'!$B:$AZ,10,FALSE)),IF($X$1=11,(VLOOKUP(B109,'X11'!$B:$AZ,10,FALSE)),IF($X$1=12,(VLOOKUP(B109,'X12'!$B:$AZ,10,FALSE)),IF($X$1=13,(VLOOKUP(B109,'X13'!$B:$AZ,10,FALSE)),"B")))))))))))))))</f>
        <v xml:space="preserve"> </v>
      </c>
      <c r="N109" s="185" t="str">
        <f ca="1">IF(ISERROR(IF($X$1=1,(VLOOKUP(B109,'X1'!$B:$AZ,45,FALSE)),IF($X$1=2,(VLOOKUP(B109,'X2'!$B:$AZ,45,FALSE)),IF($X$1=3,(VLOOKUP(B109,'X3'!$B:$AZ,45,FALSE)),IF($X$1=4,(VLOOKUP(B109,'X4'!$B:$AZ,45,FALSE)),IF($X$1=5,(VLOOKUP(B109,'X5'!$B:$AZ,45,FALSE)),IF($X$1=6,(VLOOKUP(B109,'X6'!$B:$AZ,45,FALSE)),IF($X$1=7,(VLOOKUP(B109,'X7'!$B:$AZ,45,FALSE)),IF($X$1=8,(VLOOKUP(B109,'X8'!$B:$AZ,45,FALSE)),IF($X$1=9,(VLOOKUP(B109,'X9'!$B:$AZ,45,FALSE)),IF($X$1=10,(VLOOKUP(B109,'X10'!$B:$AZ,45,FALSE)),IF($X$1=11,(VLOOKUP(B109,'X11'!$B:$AZ,45,FALSE)),IF($X$1=12,(VLOOKUP(B109,'X12'!$B:$AZ,45,FALSE)),IF($X$1=13,(VLOOKUP(B109,'X13'!$B:$AZ,45,FALSE)),"B"))))))))))))))=TRUE," ",(IF($X$1=1,(VLOOKUP(B109,'X1'!$B:$AZ,45,FALSE)),IF($X$1=2,(VLOOKUP(B109,'X2'!$B:$AZ,45,FALSE)),IF($X$1=3,(VLOOKUP(B109,'X3'!$B:$AZ,45,FALSE)),IF($X$1=4,(VLOOKUP(B109,'X4'!$B:$AZ,45,FALSE)),IF($X$1=5,(VLOOKUP(B109,'X5'!$B:$AZ,45,FALSE)),IF($X$1=6,(VLOOKUP(B109,'X6'!$B:$AZ,45,FALSE)),IF($X$1=7,(VLOOKUP(B109,'X7'!$B:$AZ,45,FALSE)),IF($X$1=8,(VLOOKUP(B109,'X8'!$B:$AZ,45,FALSE)),IF($X$1=9,(VLOOKUP(B109,'X9'!$B:$AZ,45,FALSE)),IF($X$1=10,(VLOOKUP(B109,'X10'!$B:$AZ,45,FALSE)),IF($X$1=11,(VLOOKUP(B109,'X11'!$B:$AZ,45,FALSE)),IF($X$1=12,(VLOOKUP(B109,'X12'!$B:$AZ,45,FALSE)),IF($X$1=13,(VLOOKUP(B109,'X13'!$B:$AZ,45,FALSE)),"B")))))))))))))))</f>
        <v xml:space="preserve"> </v>
      </c>
      <c r="O109" s="184" t="str">
        <f ca="1">IF(ISERROR(IF($X$1=1,(VLOOKUP(B109,'X1'!$B:$AZ,11,FALSE)),IF($X$1=2,(VLOOKUP(B109,'X2'!$B:$AZ,11,FALSE)),IF($X$1=3,(VLOOKUP(B109,'X3'!$B:$AZ,11,FALSE)),IF($X$1=4,(VLOOKUP(B109,'X4'!$B:$AZ,11,FALSE)),IF($X$1=5,(VLOOKUP(B109,'X5'!$B:$AZ,11,FALSE)),IF($X$1=6,(VLOOKUP(B109,'X6'!$B:$AZ,11,FALSE)),IF($X$1=7,(VLOOKUP(B109,'X7'!$B:$AZ,11,FALSE)),IF($X$1=8,(VLOOKUP(B109,'X8'!$B:$AZ,11,FALSE)),IF($X$1=9,(VLOOKUP(B109,'X9'!$B:$AZ,11,FALSE)),IF($X$1=10,(VLOOKUP(B109,'X10'!$B:$AZ,11,FALSE)),IF($X$1=11,(VLOOKUP(B109,'X11'!$B:$AZ,11,FALSE)),IF($X$1=12,(VLOOKUP(B109,'X12'!$B:$AZ,11,FALSE)),IF($X$1=13,(VLOOKUP(B109,'X13'!$B:$AZ,11,FALSE)),"B"))))))))))))))=TRUE," ",(IF($X$1=1,(VLOOKUP(B109,'X1'!$B:$AZ,11,FALSE)),IF($X$1=2,(VLOOKUP(B109,'X2'!$B:$AZ,11,FALSE)),IF($X$1=3,(VLOOKUP(B109,'X3'!$B:$AZ,11,FALSE)),IF($X$1=4,(VLOOKUP(B109,'X4'!$B:$AZ,11,FALSE)),IF($X$1=5,(VLOOKUP(B109,'X5'!$B:$AZ,11,FALSE)),IF($X$1=6,(VLOOKUP(B109,'X6'!$B:$AZ,11,FALSE)),IF($X$1=7,(VLOOKUP(B109,'X7'!$B:$AZ,11,FALSE)),IF($X$1=8,(VLOOKUP(B109,'X8'!$B:$AZ,11,FALSE)),IF($X$1=9,(VLOOKUP(B109,'X9'!$B:$AZ,11,FALSE)),IF($X$1=10,(VLOOKUP(B109,'X10'!$B:$AZ,11,FALSE)),IF($X$1=11,(VLOOKUP(B109,'X11'!$B:$AZ,11,FALSE)),IF($X$1=12,(VLOOKUP(B109,'X12'!$B:$AZ,11,FALSE)),IF($X$1=13,(VLOOKUP(B109,'X13'!$B:$AZ,11,FALSE)),"B")))))))))))))))</f>
        <v xml:space="preserve"> </v>
      </c>
      <c r="P109" s="184" t="str">
        <f ca="1">IF(ISERROR(IF($X$1=1,(VLOOKUP(B109,'X1'!$B:$AZ,12,FALSE)),IF($X$1=2,(VLOOKUP(B109,'X2'!$B:$AZ,12,FALSE)),IF($X$1=3,(VLOOKUP(B109,'X3'!$B:$AZ,12,FALSE)),IF($X$1=4,(VLOOKUP(B109,'X4'!$B:$AZ,12,FALSE)),IF($X$1=5,(VLOOKUP(B109,'X5'!$B:$AZ,12,FALSE)),IF($X$1=6,(VLOOKUP(B109,'X6'!$B:$AZ,12,FALSE)),IF($X$1=7,(VLOOKUP(B109,'X7'!$B:$AZ,12,FALSE)),IF($X$1=8,(VLOOKUP(B109,'X8'!$B:$AZ,12,FALSE)),IF($X$1=9,(VLOOKUP(B109,'X9'!$B:$AZ,12,FALSE)),IF($X$1=10,(VLOOKUP(B109,'X10'!$B:$AZ,12,FALSE)),IF($X$1=11,(VLOOKUP(B109,'X11'!$B:$AZ,12,FALSE)),IF($X$1=12,(VLOOKUP(B109,'X12'!$B:$AZ,12,FALSE)),IF($X$1=13,(VLOOKUP(B109,'X13'!$B:$AZ,12,FALSE)),"B"))))))))))))))=TRUE," ",(IF($X$1=1,(VLOOKUP(B109,'X1'!$B:$AZ,12,FALSE)),IF($X$1=2,(VLOOKUP(B109,'X2'!$B:$AZ,12,FALSE)),IF($X$1=3,(VLOOKUP(B109,'X3'!$B:$AZ,12,FALSE)),IF($X$1=4,(VLOOKUP(B109,'X4'!$B:$AZ,12,FALSE)),IF($X$1=5,(VLOOKUP(B109,'X5'!$B:$AZ,12,FALSE)),IF($X$1=6,(VLOOKUP(B109,'X6'!$B:$AZ,12,FALSE)),IF($X$1=7,(VLOOKUP(B109,'X7'!$B:$AZ,12,FALSE)),IF($X$1=8,(VLOOKUP(B109,'X8'!$B:$AZ,12,FALSE)),IF($X$1=9,(VLOOKUP(B109,'X9'!$B:$AZ,12,FALSE)),IF($X$1=10,(VLOOKUP(B109,'X10'!$B:$AZ,12,FALSE)),IF($X$1=11,(VLOOKUP(B109,'X11'!$B:$AZ,12,FALSE)),IF($X$1=12,(VLOOKUP(B109,'X12'!$B:$AZ,12,FALSE)),IF($X$1=13,(VLOOKUP(B109,'X13'!$B:$AZ,12,FALSE)),"B")))))))))))))))</f>
        <v xml:space="preserve"> </v>
      </c>
      <c r="Q109" s="185" t="str">
        <f ca="1">IF(ISERROR(IF($X$1=1,(VLOOKUP(B109,'X1'!$B:$AZ,46,FALSE)),IF($X$1=2,(VLOOKUP(B109,'X2'!$B:$AZ,46,FALSE)),IF($X$1=3,(VLOOKUP(B109,'X3'!$B:$AZ,46,FALSE)),IF($X$1=4,(VLOOKUP(B109,'X4'!$B:$AZ,46,FALSE)),IF($X$1=5,(VLOOKUP(B109,'X5'!$B:$AZ,46,FALSE)),IF($X$1=6,(VLOOKUP(B109,'X6'!$B:$AZ,46,FALSE)),IF($X$1=7,(VLOOKUP(B109,'X7'!$B:$AZ,46,FALSE)),IF($X$1=8,(VLOOKUP(B109,'X8'!$B:$AZ,46,FALSE)),IF($X$1=9,(VLOOKUP(B109,'X9'!$B:$AZ,46,FALSE)),IF($X$1=10,(VLOOKUP(B109,'X10'!$B:$AZ,46,FALSE)),IF($X$1=11,(VLOOKUP(B109,'X11'!$B:$AZ,46,FALSE)),IF($X$1=12,(VLOOKUP(B109,'X12'!$B:$AZ,46,FALSE)),IF($X$1=13,(VLOOKUP(B109,'X13'!$B:$AZ,46,FALSE)),"B"))))))))))))))=TRUE," ",(IF($X$1=1,(VLOOKUP(B109,'X1'!$B:$AZ,46,FALSE)),IF($X$1=2,(VLOOKUP(B109,'X2'!$B:$AZ,46,FALSE)),IF($X$1=3,(VLOOKUP(B109,'X3'!$B:$AZ,46,FALSE)),IF($X$1=4,(VLOOKUP(B109,'X4'!$B:$AZ,46,FALSE)),IF($X$1=5,(VLOOKUP(B109,'X5'!$B:$AZ,46,FALSE)),IF($X$1=6,(VLOOKUP(B109,'X6'!$B:$AZ,46,FALSE)),IF($X$1=7,(VLOOKUP(B109,'X7'!$B:$AZ,46,FALSE)),IF($X$1=8,(VLOOKUP(B109,'X8'!$B:$AZ,46,FALSE)),IF($X$1=9,(VLOOKUP(B109,'X9'!$B:$AZ,46,FALSE)),IF($X$1=10,(VLOOKUP(B109,'X10'!$B:$AZ,46,FALSE)),IF($X$1=11,(VLOOKUP(B109,'X11'!$B:$AZ,46,FALSE)),IF($X$1=12,(VLOOKUP(B109,'X12'!$B:$AZ,46,FALSE)),IF($X$1=13,(VLOOKUP(B109,'X13'!$B:$AZ,46,FALSE)),"B")))))))))))))))</f>
        <v xml:space="preserve"> </v>
      </c>
      <c r="R109" s="185" t="str">
        <f ca="1">IF(ISERROR(IF($X$1=1,(VLOOKUP(B109,'X1'!$B:$AZ,15,FALSE)),IF($X$1=2,(VLOOKUP(B109,'X2'!$B:$AZ,15,FALSE)),IF($X$1=3,(VLOOKUP(B109,'X3'!$B:$AZ,15,FALSE)),IF($X$1=4,(VLOOKUP(B109,'X4'!$B:$AZ,15,FALSE)),IF($X$1=5,(VLOOKUP(B109,'X5'!$B:$AZ,15,FALSE)),IF($X$1=6,(VLOOKUP(B109,'X6'!$B:$AZ,15,FALSE)),IF($X$1=7,(VLOOKUP(B109,'X7'!$B:$AZ,15,FALSE)),IF($X$1=8,(VLOOKUP(B109,'X8'!$B:$AZ,15,FALSE)),IF($X$1=9,(VLOOKUP(B109,'X9'!$B:$AZ,15,FALSE)),IF($X$1=10,(VLOOKUP(B109,'X10'!$B:$AZ,15,FALSE)),IF($X$1=11,(VLOOKUP(B109,'X11'!$B:$AZ,15,FALSE)),IF($X$1=12,(VLOOKUP(B109,'X12'!$B:$AZ,15,FALSE)),IF($X$1=13,(VLOOKUP(B109,'X13'!$B:$AZ,15,FALSE)),"B"))))))))))))))=TRUE," ",(IF($X$1=1,(VLOOKUP(B109,'X1'!$B:$AZ,15,FALSE)),IF($X$1=2,(VLOOKUP(B109,'X2'!$B:$AZ,15,FALSE)),IF($X$1=3,(VLOOKUP(B109,'X3'!$B:$AZ,15,FALSE)),IF($X$1=4,(VLOOKUP(B109,'X4'!$B:$AZ,15,FALSE)),IF($X$1=5,(VLOOKUP(B109,'X5'!$B:$AZ,15,FALSE)),IF($X$1=6,(VLOOKUP(B109,'X6'!$B:$AZ,15,FALSE)),IF($X$1=7,(VLOOKUP(B109,'X7'!$B:$AZ,15,FALSE)),IF($X$1=8,(VLOOKUP(B109,'X8'!$B:$AZ,15,FALSE)),IF($X$1=9,(VLOOKUP(B109,'X9'!$B:$AZ,15,FALSE)),IF($X$1=10,(VLOOKUP(B109,'X10'!$B:$AZ,15,FALSE)),IF($X$1=11,(VLOOKUP(B109,'X11'!$B:$AZ,15,FALSE)),IF($X$1=12,(VLOOKUP(B109,'X12'!$B:$AZ,15,FALSE)),IF($X$1=13,(VLOOKUP(B109,'X13'!$B:$AZ,15,FALSE)),"B")))))))))))))))</f>
        <v xml:space="preserve"> </v>
      </c>
      <c r="S109" s="185" t="str">
        <f ca="1">IF(ISERROR(IF((IF($X$1=1,(VLOOKUP(B109,'X1'!$B:$AZ,14,FALSE)),(IF($X$1=2,(VLOOKUP(B109,'X2'!$B:$AZ,14,FALSE)),(IF($X$1=3,(VLOOKUP(B109,'X3'!$B:$AZ,14,FALSE)),(IF($X$1=4,(VLOOKUP(B109,'X4'!$B:$AZ,14,FALSE)),(IF($X$1=5,(VLOOKUP(B109,'X5'!$B:$AZ,14,FALSE)),(IF($X$1=6,(VLOOKUP(B109,'X6'!$B:$AZ,14,FALSE)),(IF($X$1=7,(VLOOKUP(B109,'X7'!$B:$AZ,14,FALSE)),(IF($X$1=8,(VLOOKUP(B109,'X8'!$B:$AZ,14,FALSE)),(IF($X$1=9,(VLOOKUP(B109,'X9'!$B:$AZ,14,FALSE)),(IF($X$1=10,(VLOOKUP(B109,'X10'!$B:$AZ,14,FALSE)),(IF($X$1=11,(VLOOKUP(B109,'X11'!$B:$AZ,14,FALSE)),(IF($X$1=12,(VLOOKUP(B109,'X12'!$B:$AZ,14,FALSE)),(VLOOKUP(B109,'X13'!$B:$AZ,14,FALSE))))))))))))))))))))))))))=$V$1," ",(IF($X$1=1,(VLOOKUP(B109,'X1'!$B:$AZ,14,FALSE)),(IF($X$1=2,(VLOOKUP(B109,'X2'!$B:$AZ,14,FALSE)),(IF($X$1=3,(VLOOKUP(B109,'X3'!$B:$AZ,14,FALSE)),(IF($X$1=4,(VLOOKUP(B109,'X4'!$B:$AZ,14,FALSE)),(IF($X$1=5,(VLOOKUP(B109,'X5'!$B:$AZ,14,FALSE)),(IF($X$1=6,(VLOOKUP(B109,'X6'!$B:$AZ,14,FALSE)),(IF($X$1=7,(VLOOKUP(B109,'X7'!$B:$AZ,14,FALSE)),(IF($X$1=8,(VLOOKUP(B109,'X8'!$B:$AZ,14,FALSE)),(IF($X$1=9,(VLOOKUP(B109,'X9'!$B:$AZ,14,FALSE)),(IF($X$1=10,(VLOOKUP(B109,'X10'!$B:$AZ,14,FALSE)),(IF($X$1=11,(VLOOKUP(B109,'X11'!$B:$AZ,14,FALSE)),(IF($X$1=12,(VLOOKUP(B109,'X12'!$B:$AZ,14,FALSE)),(VLOOKUP(B109,'X13'!$B:$AZ,14,FALSE))))))))))))))))))))))))))))=TRUE," ",(IF((IF($X$1=1,(VLOOKUP(B109,'X1'!$B:$AZ,14,FALSE)),(IF($X$1=2,(VLOOKUP(B109,'X2'!$B:$AZ,14,FALSE)),(IF($X$1=3,(VLOOKUP(B109,'X3'!$B:$AZ,14,FALSE)),(IF($X$1=4,(VLOOKUP(B109,'X4'!$B:$AZ,14,FALSE)),(IF($X$1=5,(VLOOKUP(B109,'X5'!$B:$AZ,14,FALSE)),(IF($X$1=6,(VLOOKUP(B109,'X6'!$B:$AZ,14,FALSE)),(IF($X$1=7,(VLOOKUP(B109,'X7'!$B:$AZ,14,FALSE)),(IF($X$1=8,(VLOOKUP(B109,'X8'!$B:$AZ,14,FALSE)),(IF($X$1=9,(VLOOKUP(B109,'X9'!$B:$AZ,14,FALSE)),(IF($X$1=10,(VLOOKUP(B109,'X10'!$B:$AZ,14,FALSE)),(IF($X$1=11,(VLOOKUP(B109,'X11'!$B:$AZ,14,FALSE)),(IF($X$1=12,(VLOOKUP(B109,'X12'!$B:$AZ,14,FALSE)),(VLOOKUP(B109,'X13'!$B:$AZ,14,FALSE))))))))))))))))))))))))))=$V$1," ",(IF($X$1=1,(VLOOKUP(B109,'X1'!$B:$AZ,14,FALSE)),(IF($X$1=2,(VLOOKUP(B109,'X2'!$B:$AZ,14,FALSE)),(IF($X$1=3,(VLOOKUP(B109,'X3'!$B:$AZ,14,FALSE)),(IF($X$1=4,(VLOOKUP(B109,'X4'!$B:$AZ,14,FALSE)),(IF($X$1=5,(VLOOKUP(B109,'X5'!$B:$AZ,14,FALSE)),(IF($X$1=6,(VLOOKUP(B109,'X6'!$B:$AZ,14,FALSE)),(IF($X$1=7,(VLOOKUP(B109,'X7'!$B:$AZ,14,FALSE)),(IF($X$1=8,(VLOOKUP(B109,'X8'!$B:$AZ,14,FALSE)),(IF($X$1=9,(VLOOKUP(B109,'X9'!$B:$AZ,14,FALSE)),(IF($X$1=10,(VLOOKUP(B109,'X10'!$B:$AZ,14,FALSE)),(IF($X$1=11,(VLOOKUP(B109,'X11'!$B:$AZ,14,FALSE)),(IF($X$1=12,(VLOOKUP(B109,'X12'!$B:$AZ,14,FALSE)),(VLOOKUP(B109,'X13'!$B:$AZ,14,FALSE)))))))))))))))))))))))))))))</f>
        <v xml:space="preserve"> </v>
      </c>
      <c r="V109" s="43"/>
      <c r="W109" s="43">
        <f t="shared" si="63"/>
        <v>21</v>
      </c>
      <c r="X109" s="43"/>
      <c r="Y109" s="130">
        <f t="shared" ref="Y109:Y124" ca="1" si="65">IF($Z$86="A",0,IF($Z$86="B",Y108+$Z$87,Y108+$AE$88))</f>
        <v>0.20289012656134658</v>
      </c>
      <c r="Z109" s="92" t="s">
        <v>149</v>
      </c>
      <c r="AB109" s="42">
        <f t="shared" si="61"/>
        <v>2</v>
      </c>
      <c r="AC109" s="42">
        <f t="shared" si="64"/>
        <v>20</v>
      </c>
      <c r="AD109" s="111" t="str">
        <f>IF((VALUE((RIGHT($AD$89,1))))=0,(Alf!F24),IF((VALUE((RIGHT($AD$89,1))))=1,(Alf!F64),IF(((VALUE((RIGHT($AD$89,1)))))=2,(Alf!F103),IF(((VALUE((RIGHT($AD$89,1)))))=3,(Alf!F141),IF(((VALUE((RIGHT($AD$89,1)))))=4,(Alf!F179),IF(((VALUE((RIGHT($AD$89,1)))))=5,(Alf!F218),"B"))))))</f>
        <v/>
      </c>
      <c r="AE109" s="112" t="str">
        <f t="shared" ca="1" si="62"/>
        <v xml:space="preserve"> </v>
      </c>
      <c r="AF109" s="113" t="str">
        <f>IF(ISERROR(((VLOOKUP(AD109,'X1'!$B:$AO,6,FALSE))/(VLOOKUP(AD109,'X1'!$B:$AO,7,FALSE))-1))=TRUE," ",(((VLOOKUP(AD109,'X1'!$B:$AO,6,FALSE))/(VLOOKUP(AD109,'X1'!$B:$AO,7,FALSE))-1)))</f>
        <v xml:space="preserve"> </v>
      </c>
      <c r="AG109" s="113" t="str">
        <f>IF(ISERROR((((VLOOKUP(AD109,'X1'!$B:$G,2,FALSE))-(VLOOKUP(AD109,'X1'!$B:$G,3,FALSE)))*100)/(VLOOKUP(AD109,'X1'!$B:$G,5,FALSE)))=TRUE," ",((((VLOOKUP(AD109,'X1'!$B:$G,2,FALSE))-(VLOOKUP(AD109,'X1'!$B:$G,3,FALSE)))*100)/(VLOOKUP(AD109,'X1'!$B:$G,5,FALSE))))</f>
        <v xml:space="preserve"> </v>
      </c>
      <c r="AH109" s="113" t="str">
        <f>IF(ISERROR(((VLOOKUP(AD109,'X1'!$B:$AZ,42,FALSE))))=TRUE," ",(((VLOOKUP(AD109,'X1'!$B:$AZ,42,FALSE)))))</f>
        <v xml:space="preserve"> </v>
      </c>
      <c r="AI109" s="113" t="str">
        <f>IF(ISERROR(((VLOOKUP(AD109,'X1'!$B:$AZ,43,FALSE))))=TRUE," ",(((VLOOKUP(AD109,'X1'!$B:$AZ,43,FALSE)))))</f>
        <v xml:space="preserve"> </v>
      </c>
      <c r="AJ109" s="113" t="str">
        <f>IF(ISERROR(((VLOOKUP(AD109,'X1'!$B:$AZ,15,FALSE))))=TRUE," ",(((VLOOKUP(AD109,'X1'!$B:$AZ,15,FALSE)))))</f>
        <v xml:space="preserve"> </v>
      </c>
      <c r="AK109" s="113" t="str">
        <f>IF(ISERROR(((VLOOKUP(AD109,'X1'!$B:$AZ,14,FALSE))))=TRUE," ",(((VLOOKUP(AD109,'X1'!$B:$AZ,14,FALSE)))))</f>
        <v xml:space="preserve"> </v>
      </c>
      <c r="AL109" s="113" t="str">
        <f ca="1">IF(ISERROR(((VLOOKUP(AD109,'X2'!$B:$AO,6,FALSE))/(VLOOKUP(AD109,'X2'!$B:$AO,7,FALSE))-1))=TRUE," ",(((VLOOKUP(AD109,'X2'!$B:$AO,6,FALSE))/(VLOOKUP(AD109,'X2'!$B:$AO,7,FALSE))-1)))</f>
        <v xml:space="preserve"> </v>
      </c>
      <c r="AM109" s="113" t="str">
        <f ca="1">IF(ISERROR((((VLOOKUP(AD109,'X2'!$B:$G,2,FALSE))-(VLOOKUP(AD109,'X2'!$B:$G,3,FALSE)))*100)/(VLOOKUP(AD109,'X2'!$B:$G,5,FALSE)))=TRUE," ",((((VLOOKUP(AD109,'X2'!$B:$G,2,FALSE))-(VLOOKUP(AD109,'X2'!$B:$G,3,FALSE)))*100)/(VLOOKUP(AD109,'X2'!$B:$G,5,FALSE))))</f>
        <v xml:space="preserve"> </v>
      </c>
      <c r="AN109" s="113" t="str">
        <f ca="1">IF(ISERROR(((VLOOKUP(AD109,'X2'!$B:$AZ,42,FALSE))))=TRUE," ",(((VLOOKUP(AD109,'X2'!$B:$AZ,42,FALSE)))))</f>
        <v xml:space="preserve"> </v>
      </c>
      <c r="AO109" s="113" t="str">
        <f ca="1">IF(ISERROR(((VLOOKUP(AD109,'X2'!$B:$AZ,43,FALSE))))=TRUE," ",(((VLOOKUP(AD109,'X2'!$B:$AZ,43,FALSE)))))</f>
        <v xml:space="preserve"> </v>
      </c>
      <c r="AP109" s="113" t="str">
        <f ca="1">IF(ISERROR(((VLOOKUP(AD109,'X2'!$B:$AZ,15,FALSE))))=TRUE," ",(((VLOOKUP(AD109,'X2'!$B:$AZ,15,FALSE)))))</f>
        <v xml:space="preserve"> </v>
      </c>
      <c r="AQ109" s="113" t="str">
        <f ca="1">IF(ISERROR(((VLOOKUP(AD109,'X2'!$B:$AZ,14,FALSE))))=TRUE," ",(((VLOOKUP(AD109,'X2'!$B:$AZ,14,FALSE)))))</f>
        <v xml:space="preserve"> </v>
      </c>
      <c r="AR109" s="113" t="str">
        <f ca="1">IF(ISERROR(((VLOOKUP(AD109,'X3'!$B:$AO,6,FALSE))/(VLOOKUP(AD109,'X3'!$B:$AO,7,FALSE))-1))=TRUE," ",(((VLOOKUP(AD109,'X3'!$B:$AO,6,FALSE))/(VLOOKUP(AD109,'X3'!$B:$AO,7,FALSE))-1)))</f>
        <v xml:space="preserve"> </v>
      </c>
      <c r="AS109" s="113" t="str">
        <f ca="1">IF(ISERROR((((VLOOKUP(AD109,'X3'!$B:$G,2,FALSE))-(VLOOKUP(AD109,'X3'!$B:$G,3,FALSE)))*100)/(VLOOKUP(AD109,'X3'!$B:$G,5,FALSE)))=TRUE," ",((((VLOOKUP(AD109,'X3'!$B:$G,2,FALSE))-(VLOOKUP(AD109,'X3'!$B:$G,3,FALSE)))*100)/(VLOOKUP(AD109,'X3'!$B:$G,5,FALSE))))</f>
        <v xml:space="preserve"> </v>
      </c>
      <c r="AT109" s="113" t="str">
        <f ca="1">IF(ISERROR(((VLOOKUP(AD109,'X3'!$B:$AZ,42,FALSE))))=TRUE," ",(((VLOOKUP(AD109,'X3'!$B:$AZ,42,FALSE)))))</f>
        <v xml:space="preserve"> </v>
      </c>
      <c r="AU109" s="113" t="str">
        <f ca="1">IF(ISERROR(((VLOOKUP(AD109,'X3'!$B:$AZ,43,FALSE))))=TRUE," ",(((VLOOKUP(AD109,'X3'!$B:$AZ,43,FALSE)))))</f>
        <v xml:space="preserve"> </v>
      </c>
      <c r="AV109" s="113" t="str">
        <f ca="1">IF(ISERROR(((VLOOKUP(AD109,'X3'!$B:$AZ,15,FALSE))))=TRUE," ",(((VLOOKUP(AD109,'X3'!$B:$AZ,15,FALSE)))))</f>
        <v xml:space="preserve"> </v>
      </c>
      <c r="AW109" s="113" t="str">
        <f ca="1">IF(ISERROR(((VLOOKUP(AD109,'X3'!$B:$AZ,14,FALSE))))=TRUE," ",(((VLOOKUP(AD109,'X3'!$B:$AZ,14,FALSE)))))</f>
        <v xml:space="preserve"> </v>
      </c>
      <c r="AX109" s="113" t="str">
        <f ca="1">IF(ISERROR(((VLOOKUP(AD109,'X4'!$B:$AO,6,FALSE))/(VLOOKUP(AD109,'X4'!$B:$AO,7,FALSE))-1))=TRUE," ",(((VLOOKUP(AD109,'X4'!$B:$AO,6,FALSE))/(VLOOKUP(AD109,'X4'!$B:$AO,7,FALSE))-1)))</f>
        <v xml:space="preserve"> </v>
      </c>
      <c r="AY109" s="113" t="str">
        <f ca="1">IF(ISERROR((((VLOOKUP(AD109,'X4'!$B:$G,2,FALSE))-(VLOOKUP(AD109,'X4'!$B:$G,3,FALSE)))*100)/(VLOOKUP(AD109,'X4'!$B:$G,5,FALSE)))=TRUE," ",((((VLOOKUP(AD109,'X4'!$B:$G,2,FALSE))-(VLOOKUP(AD109,'X4'!$B:$G,3,FALSE)))*100)/(VLOOKUP(AD109,'X4'!$B:$G,5,FALSE))))</f>
        <v xml:space="preserve"> </v>
      </c>
      <c r="AZ109" s="113" t="str">
        <f ca="1">IF(ISERROR(((VLOOKUP(AD109,'X4'!$B:$AZ,42,FALSE))))=TRUE," ",(((VLOOKUP(AD109,'X4'!$B:$AZ,42,FALSE)))))</f>
        <v xml:space="preserve"> </v>
      </c>
      <c r="BA109" s="113" t="str">
        <f ca="1">IF(ISERROR(((VLOOKUP(AD109,'X4'!$B:$AZ,43,FALSE))))=TRUE," ",(((VLOOKUP(AD109,'X4'!$B:$AZ,43,FALSE)))))</f>
        <v xml:space="preserve"> </v>
      </c>
      <c r="BB109" s="113" t="str">
        <f ca="1">IF(ISERROR(((VLOOKUP(AD109,'X4'!$B:$AZ,15,FALSE))))=TRUE," ",(((VLOOKUP(AD109,'X4'!$B:$AZ,15,FALSE)))))</f>
        <v xml:space="preserve"> </v>
      </c>
      <c r="BC109" s="113" t="str">
        <f ca="1">IF(ISERROR(((VLOOKUP(AD109,'X4'!$B:$AZ,14,FALSE))))=TRUE," ",(((VLOOKUP(AD109,'X4'!$B:$AZ,14,FALSE)))))</f>
        <v xml:space="preserve"> </v>
      </c>
      <c r="BD109" s="113" t="str">
        <f ca="1">IF(ISERROR(((VLOOKUP(AD109,'X5'!$B:$AO,6,FALSE))/(VLOOKUP(AD109,'X5'!$B:$AO,7,FALSE))-1))=TRUE," ",(((VLOOKUP(AD109,'X5'!$B:$AO,6,FALSE))/(VLOOKUP(AD109,'X5'!$B:$AO,7,FALSE))-1)))</f>
        <v xml:space="preserve"> </v>
      </c>
      <c r="BE109" s="113" t="str">
        <f ca="1">IF(ISERROR((((VLOOKUP(AD109,'X5'!$B:$G,2,FALSE))-(VLOOKUP(AD109,'X5'!$B:$G,3,FALSE)))*100)/(VLOOKUP(AD109,'X5'!$B:$G,5,FALSE)))=TRUE," ",((((VLOOKUP(AD109,'X5'!$B:$G,2,FALSE))-(VLOOKUP(AD109,'X5'!$B:$G,3,FALSE)))*100)/(VLOOKUP(AD109,'X5'!$B:$G,5,FALSE))))</f>
        <v xml:space="preserve"> </v>
      </c>
      <c r="BF109" s="113" t="str">
        <f ca="1">IF(ISERROR(((VLOOKUP(AD109,'X5'!$B:$AZ,42,FALSE))))=TRUE," ",(((VLOOKUP(AD109,'X5'!$B:$AZ,42,FALSE)))))</f>
        <v xml:space="preserve"> </v>
      </c>
      <c r="BG109" s="113" t="str">
        <f ca="1">IF(ISERROR(((VLOOKUP(AD109,'X5'!$B:$AZ,43,FALSE))))=TRUE," ",(((VLOOKUP(AD109,'X5'!$B:$AZ,43,FALSE)))))</f>
        <v xml:space="preserve"> </v>
      </c>
      <c r="BH109" s="113" t="str">
        <f ca="1">IF(ISERROR(((VLOOKUP(AD109,'X5'!$B:$AZ,15,FALSE))))=TRUE," ",(((VLOOKUP(AD109,'X5'!$B:$AZ,15,FALSE)))))</f>
        <v xml:space="preserve"> </v>
      </c>
      <c r="BI109" s="113" t="str">
        <f ca="1">IF(ISERROR(((VLOOKUP(AD109,'X5'!$B:$AZ,14,FALSE))))=TRUE," ",(((VLOOKUP(AD109,'X5'!$B:$AZ,14,FALSE)))))</f>
        <v xml:space="preserve"> </v>
      </c>
      <c r="BJ109" s="113" t="str">
        <f ca="1">IF(ISERROR(((VLOOKUP(AD109,'X6'!$B:$AO,6,FALSE))/(VLOOKUP(AD109,'X6'!$B:$AO,7,FALSE))-1))=TRUE," ",(((VLOOKUP(AD109,'X6'!$B:$AO,6,FALSE))/(VLOOKUP(AD109,'X6'!$B:$AO,7,FALSE))-1)))</f>
        <v xml:space="preserve"> </v>
      </c>
      <c r="BK109" s="113" t="str">
        <f ca="1">IF(ISERROR((((VLOOKUP(AD109,'X6'!$B:$G,2,FALSE))-(VLOOKUP(AD109,'X6'!$B:$G,3,FALSE)))*100)/(VLOOKUP(AD109,'X6'!$B:$G,5,FALSE)))=TRUE," ",((((VLOOKUP(AD109,'X6'!$B:$G,2,FALSE))-(VLOOKUP(AD109,'X6'!$B:$G,3,FALSE)))*100)/(VLOOKUP(AD109,'X6'!$B:$G,5,FALSE))))</f>
        <v xml:space="preserve"> </v>
      </c>
      <c r="BL109" s="113" t="str">
        <f ca="1">IF(ISERROR(((VLOOKUP(AD109,'X6'!$B:$AZ,42,FALSE))))=TRUE," ",(((VLOOKUP(AD109,'X6'!$B:$AZ,42,FALSE)))))</f>
        <v xml:space="preserve"> </v>
      </c>
      <c r="BM109" s="113" t="str">
        <f ca="1">IF(ISERROR(((VLOOKUP(AD109,'X6'!$B:$AZ,43,FALSE))))=TRUE," ",(((VLOOKUP(AD109,'X6'!$B:$AZ,43,FALSE)))))</f>
        <v xml:space="preserve"> </v>
      </c>
      <c r="BN109" s="113" t="str">
        <f ca="1">IF(ISERROR(((VLOOKUP(AD109,'X6'!$B:$AZ,15,FALSE))))=TRUE," ",(((VLOOKUP(AD109,'X6'!$B:$AZ,15,FALSE)))))</f>
        <v xml:space="preserve"> </v>
      </c>
      <c r="BO109" s="113" t="str">
        <f ca="1">IF(ISERROR(((VLOOKUP(AD109,'X6'!$B:$AZ,14,FALSE))))=TRUE," ",(((VLOOKUP(AD109,'X6'!$B:$AZ,14,FALSE)))))</f>
        <v xml:space="preserve"> </v>
      </c>
      <c r="BP109" s="42" t="str">
        <f ca="1">IF(ISERROR(((VLOOKUP(AD109,'X7'!$B:$AO,6,FALSE))/(VLOOKUP(AD109,'X7'!$B:$AO,7,FALSE))-1))=TRUE," ",(((VLOOKUP(AD109,'X7'!$B:$AO,6,FALSE))/(VLOOKUP(AD109,'X7'!$B:$AO,7,FALSE))-1)))</f>
        <v xml:space="preserve"> </v>
      </c>
      <c r="BQ109" s="42" t="str">
        <f ca="1">IF(ISERROR((((VLOOKUP(AD109,'X7'!$B:$G,2,FALSE))-(VLOOKUP(AD109,'X7'!$B:$G,3,FALSE)))*100)/(VLOOKUP(AD109,'X7'!$B:$G,5,FALSE)))=TRUE," ",((((VLOOKUP(AD109,'X7'!$B:$G,2,FALSE))-(VLOOKUP(AD109,'X7'!$B:$G,3,FALSE)))*100)/(VLOOKUP(AD109,'X7'!$B:$G,5,FALSE))))</f>
        <v xml:space="preserve"> </v>
      </c>
      <c r="BR109" s="102" t="str">
        <f ca="1">IF(ISERROR(((VLOOKUP(AD109,'X7'!$B:$AZ,42,FALSE))))=TRUE," ",(((VLOOKUP(AD109,'X7'!$B:$AZ,42,FALSE)))))</f>
        <v xml:space="preserve"> </v>
      </c>
      <c r="BS109" s="102" t="str">
        <f ca="1">IF(ISERROR(((VLOOKUP(AD109,'X7'!$B:$AZ,43,FALSE))))=TRUE," ",(((VLOOKUP(AD109,'X7'!$B:$AZ,43,FALSE)))))</f>
        <v xml:space="preserve"> </v>
      </c>
      <c r="BT109" s="102" t="str">
        <f ca="1">IF(ISERROR(((VLOOKUP(AD109,'X7'!$B:$AZ,15,FALSE))))=TRUE," ",(((VLOOKUP(AD109,'X7'!$B:$AZ,15,FALSE)))))</f>
        <v xml:space="preserve"> </v>
      </c>
      <c r="BU109" s="102" t="str">
        <f ca="1">IF(ISERROR(((VLOOKUP(AD109,'X7'!$B:$AZ,14,FALSE))))=TRUE," ",(((VLOOKUP(AD109,'X7'!$B:$AZ,14,FALSE)))))</f>
        <v xml:space="preserve"> </v>
      </c>
      <c r="BV109" s="102" t="str">
        <f ca="1">IF(ISERROR(((VLOOKUP(AD109,'X8'!$B:$AO,6,FALSE))/(VLOOKUP(AD109,'X8'!$B:$AO,7,FALSE))-1))=TRUE," ",(((VLOOKUP(AD109,'X8'!$B:$AO,6,FALSE))/(VLOOKUP(AD109,'X8'!$B:$AO,7,FALSE))-1)))</f>
        <v xml:space="preserve"> </v>
      </c>
      <c r="BW109" s="102" t="str">
        <f ca="1">IF(ISERROR((((VLOOKUP(AD109,'X8'!$B:$G,2,FALSE))-(VLOOKUP(AD109,'X8'!$B:$G,3,FALSE)))*100)/(VLOOKUP(AD109,'X8'!$B:$G,5,FALSE)))=TRUE," ",((((VLOOKUP(AD109,'X8'!$B:$G,2,FALSE))-(VLOOKUP(AD109,'X8'!$B:$G,3,FALSE)))*100)/(VLOOKUP(AD109,'X8'!$B:$G,5,FALSE))))</f>
        <v xml:space="preserve"> </v>
      </c>
      <c r="BX109" s="102" t="str">
        <f ca="1">IF(ISERROR(((VLOOKUP(AD109,'X8'!$B:$AZ,42,FALSE))))=TRUE," ",(((VLOOKUP(AD109,'X8'!$B:$AZ,42,FALSE)))))</f>
        <v xml:space="preserve"> </v>
      </c>
      <c r="BY109" s="42" t="str">
        <f ca="1">IF(ISERROR(((VLOOKUP(AD109,'X8'!$B:$AZ,43,FALSE))))=TRUE," ",(((VLOOKUP(AD109,'X8'!$B:$AZ,43,FALSE)))))</f>
        <v xml:space="preserve"> </v>
      </c>
      <c r="BZ109" s="42" t="str">
        <f ca="1">IF(ISERROR(((VLOOKUP(AD109,'X8'!$B:$AZ,15,FALSE))))=TRUE," ",(((VLOOKUP(AD109,'X8'!$B:$AZ,15,FALSE)))))</f>
        <v xml:space="preserve"> </v>
      </c>
      <c r="CA109" s="42" t="str">
        <f ca="1">IF(ISERROR(((VLOOKUP(AD109,'X8'!$B:$AZ,14,FALSE))))=TRUE," ",(((VLOOKUP(AD109,'X8'!$B:$AZ,14,FALSE)))))</f>
        <v xml:space="preserve"> </v>
      </c>
      <c r="CB109" s="42" t="str">
        <f ca="1">IF(ISERROR(((VLOOKUP(AD109,'X9'!$B:$AO,6,FALSE))/(VLOOKUP(AD109,'X9'!$B:$AO,7,FALSE))-1))=TRUE," ",(((VLOOKUP(AD109,'X9'!$B:$AO,6,FALSE))/(VLOOKUP(AD109,'X9'!$B:$AO,7,FALSE))-1)))</f>
        <v xml:space="preserve"> </v>
      </c>
      <c r="CC109" s="42" t="str">
        <f ca="1">IF(ISERROR((((VLOOKUP(AD109,'X9'!$B:$G,2,FALSE))-(VLOOKUP(AD109,'X9'!$B:$G,3,FALSE)))*100)/(VLOOKUP(AD109,'X9'!$B:$G,5,FALSE)))=TRUE," ",((((VLOOKUP(AD109,'X9'!$B:$G,2,FALSE))-(VLOOKUP(AD109,'X9'!$B:$G,3,FALSE)))*100)/(VLOOKUP(AD109,'X9'!$B:$G,5,FALSE))))</f>
        <v xml:space="preserve"> </v>
      </c>
      <c r="CD109" s="42" t="str">
        <f ca="1">IF(ISERROR(((VLOOKUP(AD109,'X9'!$B:$AZ,42,FALSE))))=TRUE," ",(((VLOOKUP(AD109,'X9'!$B:$AZ,42,FALSE)))))</f>
        <v xml:space="preserve"> </v>
      </c>
      <c r="CE109" s="42" t="str">
        <f ca="1">IF(ISERROR(((VLOOKUP(AD109,'X9'!$B:$AZ,43,FALSE))))=TRUE," ",(((VLOOKUP(AD109,'X9'!$B:$AZ,43,FALSE)))))</f>
        <v xml:space="preserve"> </v>
      </c>
      <c r="CF109" s="42" t="str">
        <f ca="1">IF(ISERROR(((VLOOKUP(AD109,'X9'!$B:$AZ,15,FALSE))))=TRUE," ",(((VLOOKUP(AD109,'X9'!$B:$AZ,15,FALSE)))))</f>
        <v xml:space="preserve"> </v>
      </c>
      <c r="CG109" s="42" t="str">
        <f ca="1">IF(ISERROR(((VLOOKUP(AD109,'X9'!$B:$AZ,14,FALSE))))=TRUE," ",(((VLOOKUP(AD109,'X9'!$B:$AZ,14,FALSE)))))</f>
        <v xml:space="preserve"> </v>
      </c>
      <c r="CH109" s="42" t="str">
        <f ca="1">IF(ISERROR(((VLOOKUP(AD109,'X10'!$B:$AO,6,FALSE))/(VLOOKUP(AD109,'X10'!$B:$AO,7,FALSE))-1))=TRUE," ",(((VLOOKUP(AD109,'X10'!$B:$AO,6,FALSE))/(VLOOKUP(AD109,'X10'!$B:$AO,7,FALSE))-1)))</f>
        <v xml:space="preserve"> </v>
      </c>
      <c r="CI109" s="42" t="str">
        <f ca="1">IF(ISERROR((((VLOOKUP(AD109,'X10'!$B:$G,2,FALSE))-(VLOOKUP(AD109,'X10'!$B:$G,3,FALSE)))*100)/(VLOOKUP(AD109,'X10'!$B:$G,5,FALSE)))=TRUE," ",((((VLOOKUP(AD109,'X10'!$B:$G,2,FALSE))-(VLOOKUP(AD109,'X10'!$B:$G,3,FALSE)))*100)/(VLOOKUP(AD109,'X10'!$B:$G,5,FALSE))))</f>
        <v xml:space="preserve"> </v>
      </c>
      <c r="CJ109" s="42" t="str">
        <f ca="1">IF(ISERROR(((VLOOKUP(AD109,'X10'!$B:$AZ,42,FALSE))))=TRUE," ",(((VLOOKUP(AD109,'X10'!$B:$AZ,42,FALSE)))))</f>
        <v xml:space="preserve"> </v>
      </c>
      <c r="CK109" s="42" t="str">
        <f ca="1">IF(ISERROR(((VLOOKUP(AD109,'X10'!$B:$AZ,43,FALSE))))=TRUE," ",(((VLOOKUP(AD109,'X10'!$B:$AZ,43,FALSE)))))</f>
        <v xml:space="preserve"> </v>
      </c>
      <c r="CL109" s="42" t="str">
        <f ca="1">IF(ISERROR(((VLOOKUP(AD109,'X10'!$B:$AZ,15,FALSE))))=TRUE," ",(((VLOOKUP(AD109,'X10'!$B:$AZ,15,FALSE)))))</f>
        <v xml:space="preserve"> </v>
      </c>
      <c r="CM109" s="42" t="str">
        <f ca="1">IF(ISERROR(((VLOOKUP(AD109,'X10'!$B:$AZ,14,FALSE))))=TRUE," ",(((VLOOKUP(AD109,'X10'!$B:$AZ,14,FALSE)))))</f>
        <v xml:space="preserve"> </v>
      </c>
      <c r="CN109" s="42" t="str">
        <f ca="1">IF(ISERROR(((VLOOKUP(AD109,'X11'!$B:$AO,6,FALSE))/(VLOOKUP(AD109,'X11'!$B:$AO,7,FALSE))-1))=TRUE," ",(((VLOOKUP(AD109,'X11'!$B:$AO,6,FALSE))/(VLOOKUP(AD109,'X11'!$B:$AO,7,FALSE))-1)))</f>
        <v xml:space="preserve"> </v>
      </c>
      <c r="CO109" s="42" t="str">
        <f ca="1">IF(ISERROR((((VLOOKUP(AD109,'X11'!$B:$G,2,FALSE))-(VLOOKUP(AD109,'X11'!$B:$G,3,FALSE)))*100)/(VLOOKUP(AD109,'X11'!$B:$G,5,FALSE)))=TRUE," ",((((VLOOKUP(AD109,'X11'!$B:$G,2,FALSE))-(VLOOKUP(AD109,'X11'!$B:$G,3,FALSE)))*100)/(VLOOKUP(AD109,'X11'!$B:$G,5,FALSE))))</f>
        <v xml:space="preserve"> </v>
      </c>
      <c r="CP109" s="42" t="str">
        <f ca="1">IF(ISERROR(((VLOOKUP(AD109,'X11'!$B:$AZ,42,FALSE))))=TRUE," ",(((VLOOKUP(AD109,'X11'!$B:$AZ,42,FALSE)))))</f>
        <v xml:space="preserve"> </v>
      </c>
      <c r="CQ109" s="42" t="str">
        <f ca="1">IF(ISERROR(((VLOOKUP(AD109,'X11'!$B:$AZ,43,FALSE))))=TRUE," ",(((VLOOKUP(AD109,'X11'!$B:$AZ,43,FALSE)))))</f>
        <v xml:space="preserve"> </v>
      </c>
      <c r="CR109" s="42" t="str">
        <f ca="1">IF(ISERROR(((VLOOKUP(AD109,'X11'!$B:$AZ,15,FALSE))))=TRUE," ",(((VLOOKUP(AD109,'X11'!$B:$AZ,15,FALSE)))))</f>
        <v xml:space="preserve"> </v>
      </c>
      <c r="CS109" s="42" t="str">
        <f ca="1">IF(ISERROR(((VLOOKUP(AD109,'X11'!$B:$AZ,14,FALSE))))=TRUE," ",(((VLOOKUP(AD109,'X11'!$B:$AZ,14,FALSE)))))</f>
        <v xml:space="preserve"> </v>
      </c>
      <c r="CT109" s="42" t="str">
        <f ca="1">IF(ISERROR(((VLOOKUP(AD109,'X12'!$B:$AO,6,FALSE))/(VLOOKUP(AD109,'X12'!$B:$AO,7,FALSE))-1))=TRUE," ",(((VLOOKUP(AD109,'X12'!$B:$AO,6,FALSE))/(VLOOKUP(AD109,'X12'!$B:$AO,7,FALSE))-1)))</f>
        <v xml:space="preserve"> </v>
      </c>
      <c r="CU109" s="42" t="str">
        <f ca="1">IF(ISERROR((((VLOOKUP(AD109,'X12'!$B:$G,2,FALSE))-(VLOOKUP(AD109,'X12'!$B:$G,3,FALSE)))*100)/(VLOOKUP(AD109,'X12'!$B:$G,5,FALSE)))=TRUE," ",((((VLOOKUP(AD109,'X12'!$B:$G,2,FALSE))-(VLOOKUP(AD109,'X12'!$B:$G,3,FALSE)))*100)/(VLOOKUP(AD109,'X12'!$B:$G,5,FALSE))))</f>
        <v xml:space="preserve"> </v>
      </c>
      <c r="CV109" s="42" t="str">
        <f ca="1">IF(ISERROR(((VLOOKUP(AD109,'X12'!$B:$AZ,42,FALSE))))=TRUE," ",(((VLOOKUP(AD109,'X12'!$B:$AZ,42,FALSE)))))</f>
        <v xml:space="preserve"> </v>
      </c>
      <c r="CW109" s="42" t="str">
        <f ca="1">IF(ISERROR(((VLOOKUP(AD109,'X12'!$B:$AZ,43,FALSE))))=TRUE," ",(((VLOOKUP(AD109,'X12'!$B:$AZ,43,FALSE)))))</f>
        <v xml:space="preserve"> </v>
      </c>
      <c r="CX109" s="42" t="str">
        <f ca="1">IF(ISERROR(((VLOOKUP(AD109,'X12'!$B:$AZ,15,FALSE))))=TRUE," ",(((VLOOKUP(AD109,'X12'!$B:$AZ,15,FALSE)))))</f>
        <v xml:space="preserve"> </v>
      </c>
      <c r="CY109" s="42" t="str">
        <f ca="1">IF(ISERROR(((VLOOKUP(AD109,'X12'!$B:$AZ,14,FALSE))))=TRUE," ",(((VLOOKUP(AD109,'X12'!$B:$AZ,14,FALSE)))))</f>
        <v xml:space="preserve"> </v>
      </c>
      <c r="CZ109" s="42" t="str">
        <f ca="1">IF(ISERROR(((VLOOKUP(AD109,'X13'!$B:$AO,6,FALSE))/(VLOOKUP(AD109,'X13'!$B:$AO,7,FALSE))-1))=TRUE," ",(((VLOOKUP(AD109,'X13'!$B:$AO,6,FALSE))/(VLOOKUP(AD109,'X13'!$B:$AO,7,FALSE))-1)))</f>
        <v xml:space="preserve"> </v>
      </c>
      <c r="DA109" s="42" t="str">
        <f ca="1">IF(ISERROR((((VLOOKUP(AD109,'X13'!$B:$G,2,FALSE))-(VLOOKUP(AD109,'X13'!$B:$G,3,FALSE)))*100)/(VLOOKUP(AD109,'X13'!$B:$G,5,FALSE)))=TRUE," ",((((VLOOKUP(AD109,'X13'!$B:$G,2,FALSE))-(VLOOKUP(AD109,'X13'!$B:$G,3,FALSE)))*100)/(VLOOKUP(AD109,'X13'!$B:$G,5,FALSE))))</f>
        <v xml:space="preserve"> </v>
      </c>
      <c r="DB109" s="42" t="str">
        <f ca="1">IF(ISERROR(((VLOOKUP(AD109,'X13'!$B:$AZ,42,FALSE))))=TRUE," ",(((VLOOKUP(AD109,'X13'!$B:$AZ,42,FALSE)))))</f>
        <v xml:space="preserve"> </v>
      </c>
      <c r="DC109" s="42" t="str">
        <f ca="1">IF(ISERROR(((VLOOKUP(AD109,'X13'!$B:$AZ,43,FALSE))))=TRUE," ",(((VLOOKUP(AD109,'X13'!$B:$AZ,43,FALSE)))))</f>
        <v xml:space="preserve"> </v>
      </c>
      <c r="DD109" s="42" t="str">
        <f ca="1">IF(ISERROR(((VLOOKUP(AD109,'X13'!$B:$AZ,15,FALSE))))=TRUE," ",(((VLOOKUP(AD109,'X13'!$B:$AZ,15,FALSE)))))</f>
        <v xml:space="preserve"> </v>
      </c>
      <c r="DE109" s="42" t="str">
        <f ca="1">IF(ISERROR(((VLOOKUP(AD109,'X13'!$B:$AZ,14,FALSE))))=TRUE," ",(((VLOOKUP(AD109,'X13'!$B:$AZ,14,FALSE)))))</f>
        <v xml:space="preserve"> </v>
      </c>
    </row>
    <row r="110" spans="1:109" ht="14.1" customHeight="1" x14ac:dyDescent="0.2">
      <c r="A110" s="156" t="s">
        <v>1058</v>
      </c>
      <c r="B110" s="122" t="str">
        <f>IF(ISERROR(IF($U$16=1,(VLOOKUP(A110,$AC$89:$AH$125,2,FALSE)),IF((IF($X$1=1,'X1'!B69,(IF($X$1=2,'X2'!B69,(IF($X$1=3,'X3'!B69,(IF($X$1=4,'X4'!B69,(IF($X$1=5,'X5'!B69,(IF($X$1=6,'X6'!B69,(IF($X$1=7,'X7'!B69,(IF($X$1=8,'X8'!B69,(IF($X$1=9,'X9'!B69,(IF($X$1=10,'X10'!B69,(IF($X$1=11,'X11'!B69,(IF($X$1=12,'X12'!B69,'X13'!B69))))))))))))))))))))))))="","",(IF($X$1=1,'X1'!B69,(IF($X$1=2,'X2'!B69,(IF($X$1=3,'X3'!B69,(IF($X$1=4,'X4'!B69,(IF($X$1=5,'X5'!B69,(IF($X$1=6,'X6'!B69,(IF($X$1=7,'X7'!B69,(IF($X$1=8,'X8'!B69,(IF($X$1=9,'X9'!B69,(IF($X$1=10,'X10'!B69,(IF($X$1=11,'X11'!B69,(IF($X$1=12,'X12'!B69,'X13'!B69)))))))))))))))))))))))))))=TRUE," ",(IF($U$16=1,(VLOOKUP(A110,$AC$89:$AH$125,2,FALSE)),IF((IF($X$1=1,'X1'!B69,(IF($X$1=2,'X2'!B69,(IF($X$1=3,'X3'!B69,(IF($X$1=4,'X4'!B69,(IF($X$1=5,'X5'!B69,(IF($X$1=6,'X6'!B69,(IF($X$1=7,'X7'!B69,(IF($X$1=8,'X8'!B69,(IF($X$1=9,'X9'!B69,(IF($X$1=10,'X10'!B69,(IF($X$1=11,'X11'!B69,(IF($X$1=12,'X12'!B69,'X13'!B69))))))))))))))))))))))))="","",(IF($X$1=1,'X1'!B69,(IF($X$1=2,'X2'!B69,(IF($X$1=3,'X3'!B69,(IF($X$1=4,'X4'!B69,(IF($X$1=5,'X5'!B69,(IF($X$1=6,'X6'!B69,(IF($X$1=7,'X7'!B69,(IF($X$1=8,'X8'!B69,(IF($X$1=9,'X9'!B69,(IF($X$1=10,'X10'!B69,(IF($X$1=11,'X11'!B69,(IF($X$1=12,'X12'!B69,'X13'!B69))))))))))))))))))))))))))))</f>
        <v/>
      </c>
      <c r="C110" s="181" t="str">
        <f ca="1">IF(ISERROR(IF($X$1=1,(VLOOKUP(B110,'X1'!$B:$AZ,47,FALSE)),IF($X$1=2,(VLOOKUP(B110,'X2'!$B:$AZ,47,FALSE)),IF($X$1=3,(VLOOKUP(B110,'X3'!$B:$AZ,47,FALSE)),IF($X$1=4,(VLOOKUP(B110,'X4'!$B:$AZ,47,FALSE)),IF($X$1=5,(VLOOKUP(B110,'X5'!$B:$AZ,47,FALSE)),IF($X$1=6,(VLOOKUP(B110,'X6'!$B:$AZ,47,FALSE)),IF($X$1=7,(VLOOKUP(B110,'X7'!$B:$AZ,47,FALSE)),IF($X$1=8,(VLOOKUP(B110,'X8'!$B:$AZ,47,FALSE)),IF($X$1=9,(VLOOKUP(B110,'X9'!$B:$AZ,47,FALSE)),IF($X$1=10,(VLOOKUP(B110,'X10'!$B:$AZ,47,FALSE)),IF($X$1=11,(VLOOKUP(B110,'X11'!$B:$AZ,47,FALSE)),IF($X$1=12,(VLOOKUP(B110,'X12'!$B:$AZ,47,FALSE)),IF($X$1=13,(VLOOKUP(B110,'X13'!$B:$AZ,47,FALSE)),"B"))))))))))))))=TRUE," ",(IF($X$1=1,(VLOOKUP(B110,'X1'!$B:$AZ,47,FALSE)),IF($X$1=2,(VLOOKUP(B110,'X2'!$B:$AZ,47,FALSE)),IF($X$1=3,(VLOOKUP(B110,'X3'!$B:$AZ,47,FALSE)),IF($X$1=4,(VLOOKUP(B110,'X4'!$B:$AZ,47,FALSE)),IF($X$1=5,(VLOOKUP(B110,'X5'!$B:$AZ,47,FALSE)),IF($X$1=6,(VLOOKUP(B110,'X6'!$B:$AZ,47,FALSE)),IF($X$1=7,(VLOOKUP(B110,'X7'!$B:$AZ,47,FALSE)),IF($X$1=8,(VLOOKUP(B110,'X8'!$B:$AZ,47,FALSE)),IF($X$1=9,(VLOOKUP(B110,'X9'!$B:$AZ,47,FALSE)),IF($X$1=10,(VLOOKUP(B110,'X10'!$B:$AZ,47,FALSE)),IF($X$1=11,(VLOOKUP(B110,'X11'!$B:$AZ,47,FALSE)),IF($X$1=12,(VLOOKUP(B110,'X12'!$B:$AZ,47,FALSE)),IF($X$1=13,(VLOOKUP(B110,'X13'!$B:$AZ,47,FALSE)),"B")))))))))))))))</f>
        <v xml:space="preserve"> </v>
      </c>
      <c r="D110" s="181" t="str">
        <f ca="1">IF(ISERROR(IF($X$1=1,(VLOOKUP(B110,'X1'!$B:$AP,41,FALSE)),IF($X$1=2,(VLOOKUP(B110,'X2'!$B:$AP,41,FALSE)),IF($X$1=3,(VLOOKUP(B110,'X3'!$B:$AP,41,FALSE)),IF($X$1=4,(VLOOKUP(B110,'X4'!$B:$AP,41,FALSE)),IF($X$1=5,(VLOOKUP(B110,'X5'!$B:$AP,41,FALSE)),IF($X$1=6,(VLOOKUP(B110,'X6'!$B:$AP,41,FALSE)),IF($X$1=7,(VLOOKUP(B110,'X7'!$B:$AP,41,FALSE)),IF($X$1=8,(VLOOKUP(B110,'X8'!$B:$AP,41,FALSE)),IF($X$1=9,(VLOOKUP(B110,'X9'!$B:$AP,41,FALSE)),IF($X$1=10,(VLOOKUP(B110,'X10'!$B:$AP,41,FALSE)),IF($X$1=11,(VLOOKUP(B110,'X11'!$B:$AP,41,FALSE)),IF($X$1=12,(VLOOKUP(B110,'X12'!$B:$AP,41,FALSE)),IF($X$1=13,(VLOOKUP(B110,'X13'!$B:$AP,41,FALSE)),"B"))))))))))))))=TRUE," ",(IF($X$1=1,(VLOOKUP(B110,'X1'!$B:$AP,41,FALSE)),IF($X$1=2,(VLOOKUP(B110,'X2'!$B:$AP,41,FALSE)),IF($X$1=3,(VLOOKUP(B110,'X3'!$B:$AP,41,FALSE)),IF($X$1=4,(VLOOKUP(B110,'X4'!$B:$AP,41,FALSE)),IF($X$1=5,(VLOOKUP(B110,'X5'!$B:$AP,41,FALSE)),IF($X$1=6,(VLOOKUP(B110,'X6'!$B:$AP,41,FALSE)),IF($X$1=7,(VLOOKUP(B110,'X7'!$B:$AP,41,FALSE)),IF($X$1=8,(VLOOKUP(B110,'X8'!$B:$AP,41,FALSE)),IF($X$1=9,(VLOOKUP(B110,'X9'!$B:$AP,41,FALSE)),IF($X$1=10,(VLOOKUP(B110,'X10'!$B:$AP,41,FALSE)),IF($X$1=11,(VLOOKUP(B110,'X11'!$B:$AP,41,FALSE)),IF($X$1=12,(VLOOKUP(B110,'X12'!$B:$AP,41,FALSE)),IF($X$1=13,(VLOOKUP(B110,'X13'!$B:$AP,41,FALSE)),"B")))))))))))))))</f>
        <v xml:space="preserve"> </v>
      </c>
      <c r="E110" s="182" t="str">
        <f ca="1">IF(ISERROR(IF($X$1=1,(VLOOKUP(B110,'X1'!$B:$AP,7,FALSE)),IF($X$1=2,(VLOOKUP(B110,'X2'!$B:$AP,7,FALSE)),IF($X$1=3,(VLOOKUP(B110,'X3'!$B:$AP,7,FALSE)),IF($X$1=4,(VLOOKUP(B110,'X4'!$B:$AP,7,FALSE)),IF($X$1=5,(VLOOKUP(B110,'X5'!$B:$AP,7,FALSE)),IF($X$1=6,(VLOOKUP(B110,'X6'!$B:$AP,7,FALSE)),IF($X$1=7,(VLOOKUP(B110,'X7'!$B:$AP,7,FALSE)),IF($X$1=8,(VLOOKUP(B110,'X8'!$B:$AP,7,FALSE)),IF($X$1=9,(VLOOKUP(B110,'X9'!$B:$AP,7,FALSE)),IF($X$1=10,(VLOOKUP(B110,'X10'!$B:$AP,7,FALSE)),IF($X$1=11,(VLOOKUP(B110,'X11'!$B:$AP,7,FALSE)),IF($X$1=12,(VLOOKUP(B110,'X12'!$B:$AP,7,FALSE)),IF($X$1=13,(VLOOKUP(B110,'X13'!$B:$AP,7,FALSE)),"B"))))))))))))))=TRUE," ",(IF($X$1=1,(VLOOKUP(B110,'X1'!$B:$AP,7,FALSE)),IF($X$1=2,(VLOOKUP(B110,'X2'!$B:$AP,7,FALSE)),IF($X$1=3,(VLOOKUP(B110,'X3'!$B:$AP,7,FALSE)),IF($X$1=4,(VLOOKUP(B110,'X4'!$B:$AP,7,FALSE)),IF($X$1=5,(VLOOKUP(B110,'X5'!$B:$AP,7,FALSE)),IF($X$1=6,(VLOOKUP(B110,'X6'!$B:$AP,7,FALSE)),IF($X$1=7,(VLOOKUP(B110,'X7'!$B:$AP,7,FALSE)),IF($X$1=8,(VLOOKUP(B110,'X8'!$B:$AP,7,FALSE)),IF($X$1=9,(VLOOKUP(B110,'X9'!$B:$AP,7,FALSE)),IF($X$1=10,(VLOOKUP(B110,'X10'!$B:$AP,7,FALSE)),IF($X$1=11,(VLOOKUP(B110,'X11'!$B:$AP,7,FALSE)),IF($X$1=12,(VLOOKUP(B110,'X12'!$B:$AP,7,FALSE)),IF($X$1=13,(VLOOKUP(B110,'X13'!$B:$AP,7,FALSE)),"B")))))))))))))))</f>
        <v xml:space="preserve"> </v>
      </c>
      <c r="F110" s="182" t="str">
        <f ca="1">IF(ISERROR(IF((IF($X$1=1,(VLOOKUP(B110,'X1'!$B:$AO,6,FALSE)),(IF($X$1=2,(VLOOKUP(B110,'X2'!$B:$AO,6,FALSE)),(IF($X$1=3,(VLOOKUP(B110,'X3'!$B:$AO,6,FALSE)),(IF($X$1=4,(VLOOKUP(B110,'X4'!$B:$AO,6,FALSE)),(IF($X$1=5,(VLOOKUP(B110,'X5'!$B:$AO,6,FALSE)),(IF($X$1=6,(VLOOKUP(B110,'X6'!$B:$AO,6,FALSE)),(IF($X$1=7,(VLOOKUP(B110,'X7'!$B:$AO,6,FALSE)),(IF($X$1=8,(VLOOKUP(B110,'X8'!$B:$AO,6,FALSE)),(IF($X$1=9,(VLOOKUP(B110,'X9'!$B:$AO,6,FALSE)),(IF($X$1=10,(VLOOKUP(B110,'X10'!$B:$AO,6,FALSE)),(IF($X$1=11,(VLOOKUP(B110,'X11'!$B:$AO,6,FALSE)),(IF($X$1=12,(VLOOKUP(B110,'X12'!$B:$AO,6,FALSE)),(VLOOKUP(B110,'X13'!$B:$AO,6,FALSE))))))))))))))))))))))))))=$V$1," ",(IF($X$1=1,(VLOOKUP(B110,'X1'!$B:$AO,6,FALSE)),(IF($X$1=2,(VLOOKUP(B110,'X2'!$B:$AO,6,FALSE)),(IF($X$1=3,(VLOOKUP(B110,'X3'!$B:$AO,6,FALSE)),(IF($X$1=4,(VLOOKUP(B110,'X4'!$B:$AO,6,FALSE)),(IF($X$1=5,(VLOOKUP(B110,'X5'!$B:$AO,6,FALSE)),(IF($X$1=6,(VLOOKUP(B110,'X6'!$B:$AO,6,FALSE)),(IF($X$1=7,(VLOOKUP(B110,'X7'!$B:$AO,6,FALSE)),(IF($X$1=8,(VLOOKUP(B110,'X8'!$B:$AO,6,FALSE)),(IF($X$1=9,(VLOOKUP(B110,'X9'!$B:$AO,6,FALSE)),(IF($X$1=10,(VLOOKUP(B110,'X10'!$B:$AO,6,FALSE)),(IF($X$1=11,(VLOOKUP(B110,'X11'!$B:$AO,6,FALSE)),(IF($X$1=12,(VLOOKUP(B110,'X12'!$B:$AO,6,FALSE)),(VLOOKUP(B110,'X13'!$B:$AO,6,FALSE))))))))))))))))))))))))))))=TRUE," ",(IF((IF($X$1=1,(VLOOKUP(B110,'X1'!$B:$AO,6,FALSE)),(IF($X$1=2,(VLOOKUP(B110,'X2'!$B:$AO,6,FALSE)),(IF($X$1=3,(VLOOKUP(B110,'X3'!$B:$AO,6,FALSE)),(IF($X$1=4,(VLOOKUP(B110,'X4'!$B:$AO,6,FALSE)),(IF($X$1=5,(VLOOKUP(B110,'X5'!$B:$AO,6,FALSE)),(IF($X$1=6,(VLOOKUP(B110,'X6'!$B:$AO,6,FALSE)),(IF($X$1=7,(VLOOKUP(B110,'X7'!$B:$AO,6,FALSE)),(IF($X$1=8,(VLOOKUP(B110,'X8'!$B:$AO,6,FALSE)),(IF($X$1=9,(VLOOKUP(B110,'X9'!$B:$AO,6,FALSE)),(IF($X$1=10,(VLOOKUP(B110,'X10'!$B:$AO,6,FALSE)),(IF($X$1=11,(VLOOKUP(B110,'X11'!$B:$AO,6,FALSE)),(IF($X$1=12,(VLOOKUP(B110,'X12'!$B:$AO,6,FALSE)),(VLOOKUP(B110,'X13'!$B:$AO,6,FALSE))))))))))))))))))))))))))=$V$1," ",(IF($X$1=1,(VLOOKUP(B110,'X1'!$B:$AO,6,FALSE)),(IF($X$1=2,(VLOOKUP(B110,'X2'!$B:$AO,6,FALSE)),(IF($X$1=3,(VLOOKUP(B110,'X3'!$B:$AO,6,FALSE)),(IF($X$1=4,(VLOOKUP(B110,'X4'!$B:$AO,6,FALSE)),(IF($X$1=5,(VLOOKUP(B110,'X5'!$B:$AO,6,FALSE)),(IF($X$1=6,(VLOOKUP(B110,'X6'!$B:$AO,6,FALSE)),(IF($X$1=7,(VLOOKUP(B110,'X7'!$B:$AO,6,FALSE)),(IF($X$1=8,(VLOOKUP(B110,'X8'!$B:$AO,6,FALSE)),(IF($X$1=9,(VLOOKUP(B110,'X9'!$B:$AO,6,FALSE)),(IF($X$1=10,(VLOOKUP(B110,'X10'!$B:$AO,6,FALSE)),(IF($X$1=11,(VLOOKUP(B110,'X11'!$B:$AO,6,FALSE)),(IF($X$1=12,(VLOOKUP(B110,'X12'!$B:$AO,6,FALSE)),(VLOOKUP(B110,'X13'!$B:$AO,6,FALSE)))))))))))))))))))))))))))))</f>
        <v xml:space="preserve"> </v>
      </c>
      <c r="G110" s="182" t="str">
        <f ca="1">IF(ISERROR(IF($X$1=1,(VLOOKUP(B110,'X1'!$B:$AZ,44,FALSE)),IF($X$1=2,(VLOOKUP(B110,'X2'!$B:$AZ,44,FALSE)),IF($X$1=3,(VLOOKUP(B110,'X3'!$B:$AZ,44,FALSE)),IF($X$1=4,(VLOOKUP(B110,'X4'!$B:$AZ,44,FALSE)),IF($X$1=5,(VLOOKUP(B110,'X5'!$B:$AZ,44,FALSE)),IF($X$1=6,(VLOOKUP(B110,'X6'!$B:$AZ,44,FALSE)),IF($X$1=7,(VLOOKUP(B110,'X7'!$B:$AZ,44,FALSE)),IF($X$1=8,(VLOOKUP(B110,'X8'!$B:$AZ,44,FALSE)),IF($X$1=9,(VLOOKUP(B110,'X9'!$B:$AZ,44,FALSE)),IF($X$1=10,(VLOOKUP(B110,'X10'!$B:$AZ,44,FALSE)),IF($X$1=11,(VLOOKUP(B110,'X11'!$B:$AZ,44,FALSE)),IF($X$1=12,(VLOOKUP(B110,'X12'!$B:$AZ,44,FALSE)),IF($X$1=13,(VLOOKUP(B110,'X13'!$B:$AZ,44,FALSE)),"B"))))))))))))))=TRUE," ",(IF($X$1=1,(VLOOKUP(B110,'X1'!$B:$AZ,44,FALSE)),IF($X$1=2,(VLOOKUP(B110,'X2'!$B:$AZ,44,FALSE)),IF($X$1=3,(VLOOKUP(B110,'X3'!$B:$AZ,44,FALSE)),IF($X$1=4,(VLOOKUP(B110,'X4'!$B:$AZ,44,FALSE)),IF($X$1=5,(VLOOKUP(B110,'X5'!$B:$AZ,44,FALSE)),IF($X$1=6,(VLOOKUP(B110,'X6'!$B:$AZ,44,FALSE)),IF($X$1=7,(VLOOKUP(B110,'X7'!$B:$AZ,44,FALSE)),IF($X$1=8,(VLOOKUP(B110,'X8'!$B:$AZ,44,FALSE)),IF($X$1=9,(VLOOKUP(B110,'X9'!$B:$AZ,44,FALSE)),IF($X$1=10,(VLOOKUP(B110,'X10'!$B:$AZ,44,FALSE)),IF($X$1=11,(VLOOKUP(B110,'X11'!$B:$AZ,44,FALSE)),IF($X$1=12,(VLOOKUP(B110,'X12'!$B:$AZ,44,FALSE)),IF($X$1=13,(VLOOKUP(B110,'X13'!$B:$AZ,44,FALSE)),"B")))))))))))))))</f>
        <v xml:space="preserve"> </v>
      </c>
      <c r="H110" s="182" t="str">
        <f ca="1">IF(ISERROR(IF($X$1=1,(VLOOKUP(B110,'X1'!$B:$AZ,8,FALSE)),IF($X$1=2,(VLOOKUP(B110,'X2'!$B:$AZ,8,FALSE)),IF($X$1=3,(VLOOKUP(B110,'X3'!$B:$AZ,8,FALSE)),IF($X$1=4,(VLOOKUP(B110,'X4'!$B:$AZ,8,FALSE)),IF($X$1=5,(VLOOKUP(B110,'X5'!$B:$AZ,8,FALSE)),IF($X$1=6,(VLOOKUP(B110,'X6'!$B:$AZ,8,FALSE)),IF($X$1=7,(VLOOKUP(B110,'X7'!$B:$AZ,8,FALSE)),IF($X$1=8,(VLOOKUP(B110,'X8'!$B:$AZ,8,FALSE)),IF($X$1=9,(VLOOKUP(B110,'X9'!$B:$AZ,8,FALSE)),IF($X$1=10,(VLOOKUP(B110,'X10'!$B:$AZ,8,FALSE)),IF($X$1=11,(VLOOKUP(B110,'X11'!$B:$AZ,8,FALSE)),IF($X$1=12,(VLOOKUP(B110,'X12'!$B:$AZ,8,FALSE)),IF($X$1=13,(VLOOKUP(B110,'X13'!$B:$AZ,8,FALSE)),"B"))))))))))))))=TRUE," ",(IF($X$1=1,(VLOOKUP(B110,'X1'!$B:$AZ,8,FALSE)),IF($X$1=2,(VLOOKUP(B110,'X2'!$B:$AZ,8,FALSE)),IF($X$1=3,(VLOOKUP(B110,'X3'!$B:$AZ,8,FALSE)),IF($X$1=4,(VLOOKUP(B110,'X4'!$B:$AZ,8,FALSE)),IF($X$1=5,(VLOOKUP(B110,'X5'!$B:$AZ,8,FALSE)),IF($X$1=6,(VLOOKUP(B110,'X6'!$B:$AZ,8,FALSE)),IF($X$1=7,(VLOOKUP(B110,'X7'!$B:$AZ,8,FALSE)),IF($X$1=8,(VLOOKUP(B110,'X8'!$B:$AZ,8,FALSE)),IF($X$1=9,(VLOOKUP(B110,'X9'!$B:$AZ,8,FALSE)),IF($X$1=10,(VLOOKUP(B110,'X10'!$B:$AZ,8,FALSE)),IF($X$1=11,(VLOOKUP(B110,'X11'!$B:$AZ,8,FALSE)),IF($X$1=12,(VLOOKUP(B110,'X12'!$B:$AZ,8,FALSE)),IF($X$1=13,(VLOOKUP(B110,'X13'!$B:$AZ,8,FALSE)),"B")))))))))))))))</f>
        <v xml:space="preserve"> </v>
      </c>
      <c r="I110" s="183" t="str">
        <f ca="1">IF(ISERROR(IF($X$1=1,(VLOOKUP(B110,'X1'!$B:$AZ,2,FALSE)),IF($X$1=2,(VLOOKUP(B110,'X2'!$B:$AZ,2,FALSE)),IF($X$1=3,(VLOOKUP(B110,'X3'!$B:$AZ,2,FALSE)),IF($X$1=4,(VLOOKUP(B110,'X4'!$B:$AZ,2,FALSE)),IF($X$1=5,(VLOOKUP(B110,'X5'!$B:$AZ,2,FALSE)),IF($X$1=6,(VLOOKUP(B110,'X6'!$B:$AZ,2,FALSE)),IF($X$1=7,(VLOOKUP(B110,'X7'!$B:$AZ,2,FALSE)),IF($X$1=8,(VLOOKUP(B110,'X8'!$B:$AZ,2,FALSE)),IF($X$1=9,(VLOOKUP(B110,'X9'!$B:$AZ,2,FALSE)),IF($X$1=10,(VLOOKUP(B110,'X10'!$B:$AZ,2,FALSE)),IF($X$1=11,(VLOOKUP(B110,'X11'!$B:$AZ,2,FALSE)),IF($X$1=12,(VLOOKUP(B110,'X12'!$B:$AZ,2,FALSE)),IF($X$1=13,(VLOOKUP(B110,'X13'!$B:$AZ,2,FALSE)),"B"))))))))))))))=TRUE," ",(IF($X$1=1,(VLOOKUP(B110,'X1'!$B:$AZ,2,FALSE)),IF($X$1=2,(VLOOKUP(B110,'X2'!$B:$AZ,2,FALSE)),IF($X$1=3,(VLOOKUP(B110,'X3'!$B:$AZ,2,FALSE)),IF($X$1=4,(VLOOKUP(B110,'X4'!$B:$AZ,2,FALSE)),IF($X$1=5,(VLOOKUP(B110,'X5'!$B:$AZ,2,FALSE)),IF($X$1=6,(VLOOKUP(B110,'X6'!$B:$AZ,2,FALSE)),IF($X$1=7,(VLOOKUP(B110,'X7'!$B:$AZ,2,FALSE)),IF($X$1=8,(VLOOKUP(B110,'X8'!$B:$AZ,2,FALSE)),IF($X$1=9,(VLOOKUP(B110,'X9'!$B:$AZ,2,FALSE)),IF($X$1=10,(VLOOKUP(B110,'X10'!$B:$AZ,2,FALSE)),IF($X$1=11,(VLOOKUP(B110,'X11'!$B:$AZ,2,FALSE)),IF($X$1=12,(VLOOKUP(B110,'X12'!$B:$AZ,2,FALSE)),IF($X$1=13,(VLOOKUP(B110,'X13'!$B:$AZ,2,FALSE)),"B")))))))))))))))</f>
        <v xml:space="preserve"> </v>
      </c>
      <c r="J110" s="183" t="str">
        <f ca="1">IF(ISERROR(IF($X$1=1,(VLOOKUP(B110,'X1'!$B:$AZ,3,FALSE)),IF($X$1=2,(VLOOKUP(B110,'X2'!$B:$AZ,3,FALSE)),IF($X$1=3,(VLOOKUP(B110,'X3'!$B:$AZ,3,FALSE)),IF($X$1=4,(VLOOKUP(B110,'X4'!$B:$AZ,3,FALSE)),IF($X$1=5,(VLOOKUP(B110,'X5'!$B:$AZ,3,FALSE)),IF($X$1=6,(VLOOKUP(B110,'X6'!$B:$AZ,3,FALSE)),IF($X$1=7,(VLOOKUP(B110,'X7'!$B:$AZ,3,FALSE)),IF($X$1=8,(VLOOKUP(B110,'X8'!$B:$AZ,3,FALSE)),IF($X$1=9,(VLOOKUP(B110,'X9'!$B:$AZ,3,FALSE)),IF($X$1=10,(VLOOKUP(B110,'X10'!$B:$AZ,3,FALSE)),IF($X$1=11,(VLOOKUP(B110,'X11'!$B:$AZ,3,FALSE)),IF($X$1=12,(VLOOKUP(B110,'X12'!$B:$AZ,3,FALSE)),IF($X$1=13,(VLOOKUP(B110,'X13'!$B:$AZ,3,FALSE)),"B"))))))))))))))=TRUE," ",(IF($X$1=1,(VLOOKUP(B110,'X1'!$B:$AZ,3,FALSE)),IF($X$1=2,(VLOOKUP(B110,'X2'!$B:$AZ,3,FALSE)),IF($X$1=3,(VLOOKUP(B110,'X3'!$B:$AZ,3,FALSE)),IF($X$1=4,(VLOOKUP(B110,'X4'!$B:$AZ,3,FALSE)),IF($X$1=5,(VLOOKUP(B110,'X5'!$B:$AZ,3,FALSE)),IF($X$1=6,(VLOOKUP(B110,'X6'!$B:$AZ,3,FALSE)),IF($X$1=7,(VLOOKUP(B110,'X7'!$B:$AZ,3,FALSE)),IF($X$1=8,(VLOOKUP(B110,'X8'!$B:$AZ,3,FALSE)),IF($X$1=9,(VLOOKUP(B110,'X9'!$B:$AZ,3,FALSE)),IF($X$1=10,(VLOOKUP(B110,'X10'!$B:$AZ,3,FALSE)),IF($X$1=11,(VLOOKUP(B110,'X11'!$B:$AZ,3,FALSE)),IF($X$1=12,(VLOOKUP(B110,'X12'!$B:$AZ,3,FALSE)),IF($X$1=13,(VLOOKUP(B110,'X13'!$B:$AZ,3,FALSE)),"B")))))))))))))))</f>
        <v xml:space="preserve"> </v>
      </c>
      <c r="K110" s="183" t="str">
        <f ca="1">IF(ISERROR(IF($X$1=1,(VLOOKUP(B110,'X1'!$B:$AZ,5,FALSE)),IF($X$1=2,(VLOOKUP(B110,'X2'!$B:$AZ,5,FALSE)),IF($X$1=3,(VLOOKUP(B110,'X3'!$B:$AZ,5,FALSE)),IF($X$1=4,(VLOOKUP(B110,'X4'!$B:$AZ,5,FALSE)),IF($X$1=5,(VLOOKUP(B110,'X5'!$B:$AZ,5,FALSE)),IF($X$1=6,(VLOOKUP(B110,'X6'!$B:$AZ,5,FALSE)),IF($X$1=7,(VLOOKUP(B110,'X7'!$B:$AZ,5,FALSE)),IF($X$1=8,(VLOOKUP(B110,'X8'!$B:$AZ,5,FALSE)),IF($X$1=9,(VLOOKUP(B110,'X9'!$B:$AZ,5,FALSE)),IF($X$1=10,(VLOOKUP(B110,'X10'!$B:$AZ,5,FALSE)),IF($X$1=11,(VLOOKUP(B110,'X11'!$B:$AZ,5,FALSE)),IF($X$1=12,(VLOOKUP(B110,'X12'!$B:$AZ,5,FALSE)),IF($X$1=13,(VLOOKUP(B110,'X13'!$B:$AZ,5,FALSE)),"B"))))))))))))))=TRUE," ",(IF($X$1=1,(VLOOKUP(B110,'X1'!$B:$AZ,5,FALSE)),IF($X$1=2,(VLOOKUP(B110,'X2'!$B:$AZ,5,FALSE)),IF($X$1=3,(VLOOKUP(B110,'X3'!$B:$AZ,5,FALSE)),IF($X$1=4,(VLOOKUP(B110,'X4'!$B:$AZ,5,FALSE)),IF($X$1=5,(VLOOKUP(B110,'X5'!$B:$AZ,5,FALSE)),IF($X$1=6,(VLOOKUP(B110,'X6'!$B:$AZ,5,FALSE)),IF($X$1=7,(VLOOKUP(B110,'X7'!$B:$AZ,5,FALSE)),IF($X$1=8,(VLOOKUP(B110,'X8'!$B:$AZ,5,FALSE)),IF($X$1=9,(VLOOKUP(B110,'X9'!$B:$AZ,5,FALSE)),IF($X$1=10,(VLOOKUP(B110,'X10'!$B:$AZ,5,FALSE)),IF($X$1=11,(VLOOKUP(B110,'X11'!$B:$AZ,5,FALSE)),IF($X$1=12,(VLOOKUP(B110,'X12'!$B:$AZ,5,FALSE)),IF($X$1=13,(VLOOKUP(B110,'X13'!$B:$AZ,5,FALSE)),"B")))))))))))))))</f>
        <v xml:space="preserve"> </v>
      </c>
      <c r="L110" s="184" t="str">
        <f ca="1">IF(ISERROR(IF($X$1=1,(VLOOKUP(B110,'X1'!$B:$AZ,9,FALSE)),IF($X$1=2,(VLOOKUP(B110,'X2'!$B:$AZ,9,FALSE)),IF($X$1=3,(VLOOKUP(B110,'X3'!$B:$AZ,9,FALSE)),IF($X$1=4,(VLOOKUP(B110,'X4'!$B:$AZ,9,FALSE)),IF($X$1=5,(VLOOKUP(B110,'X5'!$B:$AZ,9,FALSE)),IF($X$1=6,(VLOOKUP(B110,'X6'!$B:$AZ,9,FALSE)),IF($X$1=7,(VLOOKUP(B110,'X7'!$B:$AZ,9,FALSE)),IF($X$1=8,(VLOOKUP(B110,'X8'!$B:$AZ,9,FALSE)),IF($X$1=9,(VLOOKUP(B110,'X9'!$B:$AZ,9,FALSE)),IF($X$1=10,(VLOOKUP(B110,'X10'!$B:$AZ,9,FALSE)),IF($X$1=11,(VLOOKUP(B110,'X11'!$B:$AZ,9,FALSE)),IF($X$1=12,(VLOOKUP(B110,'X12'!$B:$AZ,9,FALSE)),IF($X$1=13,(VLOOKUP(B110,'X13'!$B:$AZ,9,FALSE)),"B"))))))))))))))=TRUE," ",(IF($X$1=1,(VLOOKUP(B110,'X1'!$B:$AZ,9,FALSE)),IF($X$1=2,(VLOOKUP(B110,'X2'!$B:$AZ,9,FALSE)),IF($X$1=3,(VLOOKUP(B110,'X3'!$B:$AZ,9,FALSE)),IF($X$1=4,(VLOOKUP(B110,'X4'!$B:$AZ,9,FALSE)),IF($X$1=5,(VLOOKUP(B110,'X5'!$B:$AZ,9,FALSE)),IF($X$1=6,(VLOOKUP(B110,'X6'!$B:$AZ,9,FALSE)),IF($X$1=7,(VLOOKUP(B110,'X7'!$B:$AZ,9,FALSE)),IF($X$1=8,(VLOOKUP(B110,'X8'!$B:$AZ,9,FALSE)),IF($X$1=9,(VLOOKUP(B110,'X9'!$B:$AZ,9,FALSE)),IF($X$1=10,(VLOOKUP(B110,'X10'!$B:$AZ,9,FALSE)),IF($X$1=11,(VLOOKUP(B110,'X11'!$B:$AZ,9,FALSE)),IF($X$1=12,(VLOOKUP(B110,'X12'!$B:$AZ,9,FALSE)),IF($X$1=13,(VLOOKUP(B110,'X13'!$B:$AZ,9,FALSE)),"B")))))))))))))))</f>
        <v xml:space="preserve"> </v>
      </c>
      <c r="M110" s="184" t="str">
        <f ca="1">IF(ISERROR(IF($X$1=1,(VLOOKUP(B110,'X1'!$B:$AZ,10,FALSE)),IF($X$1=2,(VLOOKUP(B110,'X2'!$B:$AZ,10,FALSE)),IF($X$1=3,(VLOOKUP(B110,'X3'!$B:$AZ,10,FALSE)),IF($X$1=4,(VLOOKUP(B110,'X4'!$B:$AZ,10,FALSE)),IF($X$1=5,(VLOOKUP(B110,'X5'!$B:$AZ,10,FALSE)),IF($X$1=6,(VLOOKUP(B110,'X6'!$B:$AZ,10,FALSE)),IF($X$1=7,(VLOOKUP(B110,'X7'!$B:$AZ,10,FALSE)),IF($X$1=8,(VLOOKUP(B110,'X8'!$B:$AZ,10,FALSE)),IF($X$1=9,(VLOOKUP(B110,'X9'!$B:$AZ,10,FALSE)),IF($X$1=10,(VLOOKUP(B110,'X10'!$B:$AZ,10,FALSE)),IF($X$1=11,(VLOOKUP(B110,'X11'!$B:$AZ,10,FALSE)),IF($X$1=12,(VLOOKUP(B110,'X12'!$B:$AZ,10,FALSE)),IF($X$1=13,(VLOOKUP(B110,'X13'!$B:$AZ,10,FALSE)),"B"))))))))))))))=TRUE," ",(IF($X$1=1,(VLOOKUP(B110,'X1'!$B:$AZ,10,FALSE)),IF($X$1=2,(VLOOKUP(B110,'X2'!$B:$AZ,10,FALSE)),IF($X$1=3,(VLOOKUP(B110,'X3'!$B:$AZ,10,FALSE)),IF($X$1=4,(VLOOKUP(B110,'X4'!$B:$AZ,10,FALSE)),IF($X$1=5,(VLOOKUP(B110,'X5'!$B:$AZ,10,FALSE)),IF($X$1=6,(VLOOKUP(B110,'X6'!$B:$AZ,10,FALSE)),IF($X$1=7,(VLOOKUP(B110,'X7'!$B:$AZ,10,FALSE)),IF($X$1=8,(VLOOKUP(B110,'X8'!$B:$AZ,10,FALSE)),IF($X$1=9,(VLOOKUP(B110,'X9'!$B:$AZ,10,FALSE)),IF($X$1=10,(VLOOKUP(B110,'X10'!$B:$AZ,10,FALSE)),IF($X$1=11,(VLOOKUP(B110,'X11'!$B:$AZ,10,FALSE)),IF($X$1=12,(VLOOKUP(B110,'X12'!$B:$AZ,10,FALSE)),IF($X$1=13,(VLOOKUP(B110,'X13'!$B:$AZ,10,FALSE)),"B")))))))))))))))</f>
        <v xml:space="preserve"> </v>
      </c>
      <c r="N110" s="185" t="str">
        <f ca="1">IF(ISERROR(IF($X$1=1,(VLOOKUP(B110,'X1'!$B:$AZ,45,FALSE)),IF($X$1=2,(VLOOKUP(B110,'X2'!$B:$AZ,45,FALSE)),IF($X$1=3,(VLOOKUP(B110,'X3'!$B:$AZ,45,FALSE)),IF($X$1=4,(VLOOKUP(B110,'X4'!$B:$AZ,45,FALSE)),IF($X$1=5,(VLOOKUP(B110,'X5'!$B:$AZ,45,FALSE)),IF($X$1=6,(VLOOKUP(B110,'X6'!$B:$AZ,45,FALSE)),IF($X$1=7,(VLOOKUP(B110,'X7'!$B:$AZ,45,FALSE)),IF($X$1=8,(VLOOKUP(B110,'X8'!$B:$AZ,45,FALSE)),IF($X$1=9,(VLOOKUP(B110,'X9'!$B:$AZ,45,FALSE)),IF($X$1=10,(VLOOKUP(B110,'X10'!$B:$AZ,45,FALSE)),IF($X$1=11,(VLOOKUP(B110,'X11'!$B:$AZ,45,FALSE)),IF($X$1=12,(VLOOKUP(B110,'X12'!$B:$AZ,45,FALSE)),IF($X$1=13,(VLOOKUP(B110,'X13'!$B:$AZ,45,FALSE)),"B"))))))))))))))=TRUE," ",(IF($X$1=1,(VLOOKUP(B110,'X1'!$B:$AZ,45,FALSE)),IF($X$1=2,(VLOOKUP(B110,'X2'!$B:$AZ,45,FALSE)),IF($X$1=3,(VLOOKUP(B110,'X3'!$B:$AZ,45,FALSE)),IF($X$1=4,(VLOOKUP(B110,'X4'!$B:$AZ,45,FALSE)),IF($X$1=5,(VLOOKUP(B110,'X5'!$B:$AZ,45,FALSE)),IF($X$1=6,(VLOOKUP(B110,'X6'!$B:$AZ,45,FALSE)),IF($X$1=7,(VLOOKUP(B110,'X7'!$B:$AZ,45,FALSE)),IF($X$1=8,(VLOOKUP(B110,'X8'!$B:$AZ,45,FALSE)),IF($X$1=9,(VLOOKUP(B110,'X9'!$B:$AZ,45,FALSE)),IF($X$1=10,(VLOOKUP(B110,'X10'!$B:$AZ,45,FALSE)),IF($X$1=11,(VLOOKUP(B110,'X11'!$B:$AZ,45,FALSE)),IF($X$1=12,(VLOOKUP(B110,'X12'!$B:$AZ,45,FALSE)),IF($X$1=13,(VLOOKUP(B110,'X13'!$B:$AZ,45,FALSE)),"B")))))))))))))))</f>
        <v xml:space="preserve"> </v>
      </c>
      <c r="O110" s="184" t="str">
        <f ca="1">IF(ISERROR(IF($X$1=1,(VLOOKUP(B110,'X1'!$B:$AZ,11,FALSE)),IF($X$1=2,(VLOOKUP(B110,'X2'!$B:$AZ,11,FALSE)),IF($X$1=3,(VLOOKUP(B110,'X3'!$B:$AZ,11,FALSE)),IF($X$1=4,(VLOOKUP(B110,'X4'!$B:$AZ,11,FALSE)),IF($X$1=5,(VLOOKUP(B110,'X5'!$B:$AZ,11,FALSE)),IF($X$1=6,(VLOOKUP(B110,'X6'!$B:$AZ,11,FALSE)),IF($X$1=7,(VLOOKUP(B110,'X7'!$B:$AZ,11,FALSE)),IF($X$1=8,(VLOOKUP(B110,'X8'!$B:$AZ,11,FALSE)),IF($X$1=9,(VLOOKUP(B110,'X9'!$B:$AZ,11,FALSE)),IF($X$1=10,(VLOOKUP(B110,'X10'!$B:$AZ,11,FALSE)),IF($X$1=11,(VLOOKUP(B110,'X11'!$B:$AZ,11,FALSE)),IF($X$1=12,(VLOOKUP(B110,'X12'!$B:$AZ,11,FALSE)),IF($X$1=13,(VLOOKUP(B110,'X13'!$B:$AZ,11,FALSE)),"B"))))))))))))))=TRUE," ",(IF($X$1=1,(VLOOKUP(B110,'X1'!$B:$AZ,11,FALSE)),IF($X$1=2,(VLOOKUP(B110,'X2'!$B:$AZ,11,FALSE)),IF($X$1=3,(VLOOKUP(B110,'X3'!$B:$AZ,11,FALSE)),IF($X$1=4,(VLOOKUP(B110,'X4'!$B:$AZ,11,FALSE)),IF($X$1=5,(VLOOKUP(B110,'X5'!$B:$AZ,11,FALSE)),IF($X$1=6,(VLOOKUP(B110,'X6'!$B:$AZ,11,FALSE)),IF($X$1=7,(VLOOKUP(B110,'X7'!$B:$AZ,11,FALSE)),IF($X$1=8,(VLOOKUP(B110,'X8'!$B:$AZ,11,FALSE)),IF($X$1=9,(VLOOKUP(B110,'X9'!$B:$AZ,11,FALSE)),IF($X$1=10,(VLOOKUP(B110,'X10'!$B:$AZ,11,FALSE)),IF($X$1=11,(VLOOKUP(B110,'X11'!$B:$AZ,11,FALSE)),IF($X$1=12,(VLOOKUP(B110,'X12'!$B:$AZ,11,FALSE)),IF($X$1=13,(VLOOKUP(B110,'X13'!$B:$AZ,11,FALSE)),"B")))))))))))))))</f>
        <v xml:space="preserve"> </v>
      </c>
      <c r="P110" s="184" t="str">
        <f ca="1">IF(ISERROR(IF($X$1=1,(VLOOKUP(B110,'X1'!$B:$AZ,12,FALSE)),IF($X$1=2,(VLOOKUP(B110,'X2'!$B:$AZ,12,FALSE)),IF($X$1=3,(VLOOKUP(B110,'X3'!$B:$AZ,12,FALSE)),IF($X$1=4,(VLOOKUP(B110,'X4'!$B:$AZ,12,FALSE)),IF($X$1=5,(VLOOKUP(B110,'X5'!$B:$AZ,12,FALSE)),IF($X$1=6,(VLOOKUP(B110,'X6'!$B:$AZ,12,FALSE)),IF($X$1=7,(VLOOKUP(B110,'X7'!$B:$AZ,12,FALSE)),IF($X$1=8,(VLOOKUP(B110,'X8'!$B:$AZ,12,FALSE)),IF($X$1=9,(VLOOKUP(B110,'X9'!$B:$AZ,12,FALSE)),IF($X$1=10,(VLOOKUP(B110,'X10'!$B:$AZ,12,FALSE)),IF($X$1=11,(VLOOKUP(B110,'X11'!$B:$AZ,12,FALSE)),IF($X$1=12,(VLOOKUP(B110,'X12'!$B:$AZ,12,FALSE)),IF($X$1=13,(VLOOKUP(B110,'X13'!$B:$AZ,12,FALSE)),"B"))))))))))))))=TRUE," ",(IF($X$1=1,(VLOOKUP(B110,'X1'!$B:$AZ,12,FALSE)),IF($X$1=2,(VLOOKUP(B110,'X2'!$B:$AZ,12,FALSE)),IF($X$1=3,(VLOOKUP(B110,'X3'!$B:$AZ,12,FALSE)),IF($X$1=4,(VLOOKUP(B110,'X4'!$B:$AZ,12,FALSE)),IF($X$1=5,(VLOOKUP(B110,'X5'!$B:$AZ,12,FALSE)),IF($X$1=6,(VLOOKUP(B110,'X6'!$B:$AZ,12,FALSE)),IF($X$1=7,(VLOOKUP(B110,'X7'!$B:$AZ,12,FALSE)),IF($X$1=8,(VLOOKUP(B110,'X8'!$B:$AZ,12,FALSE)),IF($X$1=9,(VLOOKUP(B110,'X9'!$B:$AZ,12,FALSE)),IF($X$1=10,(VLOOKUP(B110,'X10'!$B:$AZ,12,FALSE)),IF($X$1=11,(VLOOKUP(B110,'X11'!$B:$AZ,12,FALSE)),IF($X$1=12,(VLOOKUP(B110,'X12'!$B:$AZ,12,FALSE)),IF($X$1=13,(VLOOKUP(B110,'X13'!$B:$AZ,12,FALSE)),"B")))))))))))))))</f>
        <v xml:space="preserve"> </v>
      </c>
      <c r="Q110" s="185" t="str">
        <f ca="1">IF(ISERROR(IF($X$1=1,(VLOOKUP(B110,'X1'!$B:$AZ,46,FALSE)),IF($X$1=2,(VLOOKUP(B110,'X2'!$B:$AZ,46,FALSE)),IF($X$1=3,(VLOOKUP(B110,'X3'!$B:$AZ,46,FALSE)),IF($X$1=4,(VLOOKUP(B110,'X4'!$B:$AZ,46,FALSE)),IF($X$1=5,(VLOOKUP(B110,'X5'!$B:$AZ,46,FALSE)),IF($X$1=6,(VLOOKUP(B110,'X6'!$B:$AZ,46,FALSE)),IF($X$1=7,(VLOOKUP(B110,'X7'!$B:$AZ,46,FALSE)),IF($X$1=8,(VLOOKUP(B110,'X8'!$B:$AZ,46,FALSE)),IF($X$1=9,(VLOOKUP(B110,'X9'!$B:$AZ,46,FALSE)),IF($X$1=10,(VLOOKUP(B110,'X10'!$B:$AZ,46,FALSE)),IF($X$1=11,(VLOOKUP(B110,'X11'!$B:$AZ,46,FALSE)),IF($X$1=12,(VLOOKUP(B110,'X12'!$B:$AZ,46,FALSE)),IF($X$1=13,(VLOOKUP(B110,'X13'!$B:$AZ,46,FALSE)),"B"))))))))))))))=TRUE," ",(IF($X$1=1,(VLOOKUP(B110,'X1'!$B:$AZ,46,FALSE)),IF($X$1=2,(VLOOKUP(B110,'X2'!$B:$AZ,46,FALSE)),IF($X$1=3,(VLOOKUP(B110,'X3'!$B:$AZ,46,FALSE)),IF($X$1=4,(VLOOKUP(B110,'X4'!$B:$AZ,46,FALSE)),IF($X$1=5,(VLOOKUP(B110,'X5'!$B:$AZ,46,FALSE)),IF($X$1=6,(VLOOKUP(B110,'X6'!$B:$AZ,46,FALSE)),IF($X$1=7,(VLOOKUP(B110,'X7'!$B:$AZ,46,FALSE)),IF($X$1=8,(VLOOKUP(B110,'X8'!$B:$AZ,46,FALSE)),IF($X$1=9,(VLOOKUP(B110,'X9'!$B:$AZ,46,FALSE)),IF($X$1=10,(VLOOKUP(B110,'X10'!$B:$AZ,46,FALSE)),IF($X$1=11,(VLOOKUP(B110,'X11'!$B:$AZ,46,FALSE)),IF($X$1=12,(VLOOKUP(B110,'X12'!$B:$AZ,46,FALSE)),IF($X$1=13,(VLOOKUP(B110,'X13'!$B:$AZ,46,FALSE)),"B")))))))))))))))</f>
        <v xml:space="preserve"> </v>
      </c>
      <c r="R110" s="185" t="str">
        <f ca="1">IF(ISERROR(IF($X$1=1,(VLOOKUP(B110,'X1'!$B:$AZ,15,FALSE)),IF($X$1=2,(VLOOKUP(B110,'X2'!$B:$AZ,15,FALSE)),IF($X$1=3,(VLOOKUP(B110,'X3'!$B:$AZ,15,FALSE)),IF($X$1=4,(VLOOKUP(B110,'X4'!$B:$AZ,15,FALSE)),IF($X$1=5,(VLOOKUP(B110,'X5'!$B:$AZ,15,FALSE)),IF($X$1=6,(VLOOKUP(B110,'X6'!$B:$AZ,15,FALSE)),IF($X$1=7,(VLOOKUP(B110,'X7'!$B:$AZ,15,FALSE)),IF($X$1=8,(VLOOKUP(B110,'X8'!$B:$AZ,15,FALSE)),IF($X$1=9,(VLOOKUP(B110,'X9'!$B:$AZ,15,FALSE)),IF($X$1=10,(VLOOKUP(B110,'X10'!$B:$AZ,15,FALSE)),IF($X$1=11,(VLOOKUP(B110,'X11'!$B:$AZ,15,FALSE)),IF($X$1=12,(VLOOKUP(B110,'X12'!$B:$AZ,15,FALSE)),IF($X$1=13,(VLOOKUP(B110,'X13'!$B:$AZ,15,FALSE)),"B"))))))))))))))=TRUE," ",(IF($X$1=1,(VLOOKUP(B110,'X1'!$B:$AZ,15,FALSE)),IF($X$1=2,(VLOOKUP(B110,'X2'!$B:$AZ,15,FALSE)),IF($X$1=3,(VLOOKUP(B110,'X3'!$B:$AZ,15,FALSE)),IF($X$1=4,(VLOOKUP(B110,'X4'!$B:$AZ,15,FALSE)),IF($X$1=5,(VLOOKUP(B110,'X5'!$B:$AZ,15,FALSE)),IF($X$1=6,(VLOOKUP(B110,'X6'!$B:$AZ,15,FALSE)),IF($X$1=7,(VLOOKUP(B110,'X7'!$B:$AZ,15,FALSE)),IF($X$1=8,(VLOOKUP(B110,'X8'!$B:$AZ,15,FALSE)),IF($X$1=9,(VLOOKUP(B110,'X9'!$B:$AZ,15,FALSE)),IF($X$1=10,(VLOOKUP(B110,'X10'!$B:$AZ,15,FALSE)),IF($X$1=11,(VLOOKUP(B110,'X11'!$B:$AZ,15,FALSE)),IF($X$1=12,(VLOOKUP(B110,'X12'!$B:$AZ,15,FALSE)),IF($X$1=13,(VLOOKUP(B110,'X13'!$B:$AZ,15,FALSE)),"B")))))))))))))))</f>
        <v xml:space="preserve"> </v>
      </c>
      <c r="S110" s="185" t="str">
        <f ca="1">IF(ISERROR(IF((IF($X$1=1,(VLOOKUP(B110,'X1'!$B:$AZ,14,FALSE)),(IF($X$1=2,(VLOOKUP(B110,'X2'!$B:$AZ,14,FALSE)),(IF($X$1=3,(VLOOKUP(B110,'X3'!$B:$AZ,14,FALSE)),(IF($X$1=4,(VLOOKUP(B110,'X4'!$B:$AZ,14,FALSE)),(IF($X$1=5,(VLOOKUP(B110,'X5'!$B:$AZ,14,FALSE)),(IF($X$1=6,(VLOOKUP(B110,'X6'!$B:$AZ,14,FALSE)),(IF($X$1=7,(VLOOKUP(B110,'X7'!$B:$AZ,14,FALSE)),(IF($X$1=8,(VLOOKUP(B110,'X8'!$B:$AZ,14,FALSE)),(IF($X$1=9,(VLOOKUP(B110,'X9'!$B:$AZ,14,FALSE)),(IF($X$1=10,(VLOOKUP(B110,'X10'!$B:$AZ,14,FALSE)),(IF($X$1=11,(VLOOKUP(B110,'X11'!$B:$AZ,14,FALSE)),(IF($X$1=12,(VLOOKUP(B110,'X12'!$B:$AZ,14,FALSE)),(VLOOKUP(B110,'X13'!$B:$AZ,14,FALSE))))))))))))))))))))))))))=$V$1," ",(IF($X$1=1,(VLOOKUP(B110,'X1'!$B:$AZ,14,FALSE)),(IF($X$1=2,(VLOOKUP(B110,'X2'!$B:$AZ,14,FALSE)),(IF($X$1=3,(VLOOKUP(B110,'X3'!$B:$AZ,14,FALSE)),(IF($X$1=4,(VLOOKUP(B110,'X4'!$B:$AZ,14,FALSE)),(IF($X$1=5,(VLOOKUP(B110,'X5'!$B:$AZ,14,FALSE)),(IF($X$1=6,(VLOOKUP(B110,'X6'!$B:$AZ,14,FALSE)),(IF($X$1=7,(VLOOKUP(B110,'X7'!$B:$AZ,14,FALSE)),(IF($X$1=8,(VLOOKUP(B110,'X8'!$B:$AZ,14,FALSE)),(IF($X$1=9,(VLOOKUP(B110,'X9'!$B:$AZ,14,FALSE)),(IF($X$1=10,(VLOOKUP(B110,'X10'!$B:$AZ,14,FALSE)),(IF($X$1=11,(VLOOKUP(B110,'X11'!$B:$AZ,14,FALSE)),(IF($X$1=12,(VLOOKUP(B110,'X12'!$B:$AZ,14,FALSE)),(VLOOKUP(B110,'X13'!$B:$AZ,14,FALSE))))))))))))))))))))))))))))=TRUE," ",(IF((IF($X$1=1,(VLOOKUP(B110,'X1'!$B:$AZ,14,FALSE)),(IF($X$1=2,(VLOOKUP(B110,'X2'!$B:$AZ,14,FALSE)),(IF($X$1=3,(VLOOKUP(B110,'X3'!$B:$AZ,14,FALSE)),(IF($X$1=4,(VLOOKUP(B110,'X4'!$B:$AZ,14,FALSE)),(IF($X$1=5,(VLOOKUP(B110,'X5'!$B:$AZ,14,FALSE)),(IF($X$1=6,(VLOOKUP(B110,'X6'!$B:$AZ,14,FALSE)),(IF($X$1=7,(VLOOKUP(B110,'X7'!$B:$AZ,14,FALSE)),(IF($X$1=8,(VLOOKUP(B110,'X8'!$B:$AZ,14,FALSE)),(IF($X$1=9,(VLOOKUP(B110,'X9'!$B:$AZ,14,FALSE)),(IF($X$1=10,(VLOOKUP(B110,'X10'!$B:$AZ,14,FALSE)),(IF($X$1=11,(VLOOKUP(B110,'X11'!$B:$AZ,14,FALSE)),(IF($X$1=12,(VLOOKUP(B110,'X12'!$B:$AZ,14,FALSE)),(VLOOKUP(B110,'X13'!$B:$AZ,14,FALSE))))))))))))))))))))))))))=$V$1," ",(IF($X$1=1,(VLOOKUP(B110,'X1'!$B:$AZ,14,FALSE)),(IF($X$1=2,(VLOOKUP(B110,'X2'!$B:$AZ,14,FALSE)),(IF($X$1=3,(VLOOKUP(B110,'X3'!$B:$AZ,14,FALSE)),(IF($X$1=4,(VLOOKUP(B110,'X4'!$B:$AZ,14,FALSE)),(IF($X$1=5,(VLOOKUP(B110,'X5'!$B:$AZ,14,FALSE)),(IF($X$1=6,(VLOOKUP(B110,'X6'!$B:$AZ,14,FALSE)),(IF($X$1=7,(VLOOKUP(B110,'X7'!$B:$AZ,14,FALSE)),(IF($X$1=8,(VLOOKUP(B110,'X8'!$B:$AZ,14,FALSE)),(IF($X$1=9,(VLOOKUP(B110,'X9'!$B:$AZ,14,FALSE)),(IF($X$1=10,(VLOOKUP(B110,'X10'!$B:$AZ,14,FALSE)),(IF($X$1=11,(VLOOKUP(B110,'X11'!$B:$AZ,14,FALSE)),(IF($X$1=12,(VLOOKUP(B110,'X12'!$B:$AZ,14,FALSE)),(VLOOKUP(B110,'X13'!$B:$AZ,14,FALSE)))))))))))))))))))))))))))))</f>
        <v xml:space="preserve"> </v>
      </c>
      <c r="V110" s="43"/>
      <c r="W110" s="43">
        <f t="shared" si="63"/>
        <v>22</v>
      </c>
      <c r="X110" s="43"/>
      <c r="Y110" s="130">
        <f t="shared" ca="1" si="65"/>
        <v>0.23350886669201476</v>
      </c>
      <c r="Z110" s="92" t="s">
        <v>149</v>
      </c>
      <c r="AB110" s="42">
        <f t="shared" si="61"/>
        <v>2</v>
      </c>
      <c r="AC110" s="42">
        <f t="shared" si="64"/>
        <v>21</v>
      </c>
      <c r="AD110" s="111" t="str">
        <f>IF((VALUE((RIGHT($AD$89,1))))=0,(Alf!F25),IF((VALUE((RIGHT($AD$89,1))))=1,(Alf!F65),IF(((VALUE((RIGHT($AD$89,1)))))=2,(Alf!F104),IF(((VALUE((RIGHT($AD$89,1)))))=3,(Alf!F142),IF(((VALUE((RIGHT($AD$89,1)))))=4,(Alf!F180),IF(((VALUE((RIGHT($AD$89,1)))))=5,(Alf!F219),"B"))))))</f>
        <v/>
      </c>
      <c r="AE110" s="112" t="str">
        <f t="shared" ca="1" si="62"/>
        <v xml:space="preserve"> </v>
      </c>
      <c r="AF110" s="113" t="str">
        <f>IF(ISERROR(((VLOOKUP(AD110,'X1'!$B:$AO,6,FALSE))/(VLOOKUP(AD110,'X1'!$B:$AO,7,FALSE))-1))=TRUE," ",(((VLOOKUP(AD110,'X1'!$B:$AO,6,FALSE))/(VLOOKUP(AD110,'X1'!$B:$AO,7,FALSE))-1)))</f>
        <v xml:space="preserve"> </v>
      </c>
      <c r="AG110" s="113" t="str">
        <f>IF(ISERROR((((VLOOKUP(AD110,'X1'!$B:$G,2,FALSE))-(VLOOKUP(AD110,'X1'!$B:$G,3,FALSE)))*100)/(VLOOKUP(AD110,'X1'!$B:$G,5,FALSE)))=TRUE," ",((((VLOOKUP(AD110,'X1'!$B:$G,2,FALSE))-(VLOOKUP(AD110,'X1'!$B:$G,3,FALSE)))*100)/(VLOOKUP(AD110,'X1'!$B:$G,5,FALSE))))</f>
        <v xml:space="preserve"> </v>
      </c>
      <c r="AH110" s="113" t="str">
        <f>IF(ISERROR(((VLOOKUP(AD110,'X1'!$B:$AZ,42,FALSE))))=TRUE," ",(((VLOOKUP(AD110,'X1'!$B:$AZ,42,FALSE)))))</f>
        <v xml:space="preserve"> </v>
      </c>
      <c r="AI110" s="113" t="str">
        <f>IF(ISERROR(((VLOOKUP(AD110,'X1'!$B:$AZ,43,FALSE))))=TRUE," ",(((VLOOKUP(AD110,'X1'!$B:$AZ,43,FALSE)))))</f>
        <v xml:space="preserve"> </v>
      </c>
      <c r="AJ110" s="113" t="str">
        <f>IF(ISERROR(((VLOOKUP(AD110,'X1'!$B:$AZ,15,FALSE))))=TRUE," ",(((VLOOKUP(AD110,'X1'!$B:$AZ,15,FALSE)))))</f>
        <v xml:space="preserve"> </v>
      </c>
      <c r="AK110" s="113" t="str">
        <f>IF(ISERROR(((VLOOKUP(AD110,'X1'!$B:$AZ,14,FALSE))))=TRUE," ",(((VLOOKUP(AD110,'X1'!$B:$AZ,14,FALSE)))))</f>
        <v xml:space="preserve"> </v>
      </c>
      <c r="AL110" s="113" t="str">
        <f ca="1">IF(ISERROR(((VLOOKUP(AD110,'X2'!$B:$AO,6,FALSE))/(VLOOKUP(AD110,'X2'!$B:$AO,7,FALSE))-1))=TRUE," ",(((VLOOKUP(AD110,'X2'!$B:$AO,6,FALSE))/(VLOOKUP(AD110,'X2'!$B:$AO,7,FALSE))-1)))</f>
        <v xml:space="preserve"> </v>
      </c>
      <c r="AM110" s="113" t="str">
        <f ca="1">IF(ISERROR((((VLOOKUP(AD110,'X2'!$B:$G,2,FALSE))-(VLOOKUP(AD110,'X2'!$B:$G,3,FALSE)))*100)/(VLOOKUP(AD110,'X2'!$B:$G,5,FALSE)))=TRUE," ",((((VLOOKUP(AD110,'X2'!$B:$G,2,FALSE))-(VLOOKUP(AD110,'X2'!$B:$G,3,FALSE)))*100)/(VLOOKUP(AD110,'X2'!$B:$G,5,FALSE))))</f>
        <v xml:space="preserve"> </v>
      </c>
      <c r="AN110" s="113" t="str">
        <f ca="1">IF(ISERROR(((VLOOKUP(AD110,'X2'!$B:$AZ,42,FALSE))))=TRUE," ",(((VLOOKUP(AD110,'X2'!$B:$AZ,42,FALSE)))))</f>
        <v xml:space="preserve"> </v>
      </c>
      <c r="AO110" s="113" t="str">
        <f ca="1">IF(ISERROR(((VLOOKUP(AD110,'X2'!$B:$AZ,43,FALSE))))=TRUE," ",(((VLOOKUP(AD110,'X2'!$B:$AZ,43,FALSE)))))</f>
        <v xml:space="preserve"> </v>
      </c>
      <c r="AP110" s="113" t="str">
        <f ca="1">IF(ISERROR(((VLOOKUP(AD110,'X2'!$B:$AZ,15,FALSE))))=TRUE," ",(((VLOOKUP(AD110,'X2'!$B:$AZ,15,FALSE)))))</f>
        <v xml:space="preserve"> </v>
      </c>
      <c r="AQ110" s="113" t="str">
        <f ca="1">IF(ISERROR(((VLOOKUP(AD110,'X2'!$B:$AZ,14,FALSE))))=TRUE," ",(((VLOOKUP(AD110,'X2'!$B:$AZ,14,FALSE)))))</f>
        <v xml:space="preserve"> </v>
      </c>
      <c r="AR110" s="113" t="str">
        <f ca="1">IF(ISERROR(((VLOOKUP(AD110,'X3'!$B:$AO,6,FALSE))/(VLOOKUP(AD110,'X3'!$B:$AO,7,FALSE))-1))=TRUE," ",(((VLOOKUP(AD110,'X3'!$B:$AO,6,FALSE))/(VLOOKUP(AD110,'X3'!$B:$AO,7,FALSE))-1)))</f>
        <v xml:space="preserve"> </v>
      </c>
      <c r="AS110" s="113" t="str">
        <f ca="1">IF(ISERROR((((VLOOKUP(AD110,'X3'!$B:$G,2,FALSE))-(VLOOKUP(AD110,'X3'!$B:$G,3,FALSE)))*100)/(VLOOKUP(AD110,'X3'!$B:$G,5,FALSE)))=TRUE," ",((((VLOOKUP(AD110,'X3'!$B:$G,2,FALSE))-(VLOOKUP(AD110,'X3'!$B:$G,3,FALSE)))*100)/(VLOOKUP(AD110,'X3'!$B:$G,5,FALSE))))</f>
        <v xml:space="preserve"> </v>
      </c>
      <c r="AT110" s="113" t="str">
        <f ca="1">IF(ISERROR(((VLOOKUP(AD110,'X3'!$B:$AZ,42,FALSE))))=TRUE," ",(((VLOOKUP(AD110,'X3'!$B:$AZ,42,FALSE)))))</f>
        <v xml:space="preserve"> </v>
      </c>
      <c r="AU110" s="113" t="str">
        <f ca="1">IF(ISERROR(((VLOOKUP(AD110,'X3'!$B:$AZ,43,FALSE))))=TRUE," ",(((VLOOKUP(AD110,'X3'!$B:$AZ,43,FALSE)))))</f>
        <v xml:space="preserve"> </v>
      </c>
      <c r="AV110" s="113" t="str">
        <f ca="1">IF(ISERROR(((VLOOKUP(AD110,'X3'!$B:$AZ,15,FALSE))))=TRUE," ",(((VLOOKUP(AD110,'X3'!$B:$AZ,15,FALSE)))))</f>
        <v xml:space="preserve"> </v>
      </c>
      <c r="AW110" s="113" t="str">
        <f ca="1">IF(ISERROR(((VLOOKUP(AD110,'X3'!$B:$AZ,14,FALSE))))=TRUE," ",(((VLOOKUP(AD110,'X3'!$B:$AZ,14,FALSE)))))</f>
        <v xml:space="preserve"> </v>
      </c>
      <c r="AX110" s="113" t="str">
        <f ca="1">IF(ISERROR(((VLOOKUP(AD110,'X4'!$B:$AO,6,FALSE))/(VLOOKUP(AD110,'X4'!$B:$AO,7,FALSE))-1))=TRUE," ",(((VLOOKUP(AD110,'X4'!$B:$AO,6,FALSE))/(VLOOKUP(AD110,'X4'!$B:$AO,7,FALSE))-1)))</f>
        <v xml:space="preserve"> </v>
      </c>
      <c r="AY110" s="113" t="str">
        <f ca="1">IF(ISERROR((((VLOOKUP(AD110,'X4'!$B:$G,2,FALSE))-(VLOOKUP(AD110,'X4'!$B:$G,3,FALSE)))*100)/(VLOOKUP(AD110,'X4'!$B:$G,5,FALSE)))=TRUE," ",((((VLOOKUP(AD110,'X4'!$B:$G,2,FALSE))-(VLOOKUP(AD110,'X4'!$B:$G,3,FALSE)))*100)/(VLOOKUP(AD110,'X4'!$B:$G,5,FALSE))))</f>
        <v xml:space="preserve"> </v>
      </c>
      <c r="AZ110" s="113" t="str">
        <f ca="1">IF(ISERROR(((VLOOKUP(AD110,'X4'!$B:$AZ,42,FALSE))))=TRUE," ",(((VLOOKUP(AD110,'X4'!$B:$AZ,42,FALSE)))))</f>
        <v xml:space="preserve"> </v>
      </c>
      <c r="BA110" s="113" t="str">
        <f ca="1">IF(ISERROR(((VLOOKUP(AD110,'X4'!$B:$AZ,43,FALSE))))=TRUE," ",(((VLOOKUP(AD110,'X4'!$B:$AZ,43,FALSE)))))</f>
        <v xml:space="preserve"> </v>
      </c>
      <c r="BB110" s="113" t="str">
        <f ca="1">IF(ISERROR(((VLOOKUP(AD110,'X4'!$B:$AZ,15,FALSE))))=TRUE," ",(((VLOOKUP(AD110,'X4'!$B:$AZ,15,FALSE)))))</f>
        <v xml:space="preserve"> </v>
      </c>
      <c r="BC110" s="113" t="str">
        <f ca="1">IF(ISERROR(((VLOOKUP(AD110,'X4'!$B:$AZ,14,FALSE))))=TRUE," ",(((VLOOKUP(AD110,'X4'!$B:$AZ,14,FALSE)))))</f>
        <v xml:space="preserve"> </v>
      </c>
      <c r="BD110" s="113" t="str">
        <f ca="1">IF(ISERROR(((VLOOKUP(AD110,'X5'!$B:$AO,6,FALSE))/(VLOOKUP(AD110,'X5'!$B:$AO,7,FALSE))-1))=TRUE," ",(((VLOOKUP(AD110,'X5'!$B:$AO,6,FALSE))/(VLOOKUP(AD110,'X5'!$B:$AO,7,FALSE))-1)))</f>
        <v xml:space="preserve"> </v>
      </c>
      <c r="BE110" s="113" t="str">
        <f ca="1">IF(ISERROR((((VLOOKUP(AD110,'X5'!$B:$G,2,FALSE))-(VLOOKUP(AD110,'X5'!$B:$G,3,FALSE)))*100)/(VLOOKUP(AD110,'X5'!$B:$G,5,FALSE)))=TRUE," ",((((VLOOKUP(AD110,'X5'!$B:$G,2,FALSE))-(VLOOKUP(AD110,'X5'!$B:$G,3,FALSE)))*100)/(VLOOKUP(AD110,'X5'!$B:$G,5,FALSE))))</f>
        <v xml:space="preserve"> </v>
      </c>
      <c r="BF110" s="113" t="str">
        <f ca="1">IF(ISERROR(((VLOOKUP(AD110,'X5'!$B:$AZ,42,FALSE))))=TRUE," ",(((VLOOKUP(AD110,'X5'!$B:$AZ,42,FALSE)))))</f>
        <v xml:space="preserve"> </v>
      </c>
      <c r="BG110" s="113" t="str">
        <f ca="1">IF(ISERROR(((VLOOKUP(AD110,'X5'!$B:$AZ,43,FALSE))))=TRUE," ",(((VLOOKUP(AD110,'X5'!$B:$AZ,43,FALSE)))))</f>
        <v xml:space="preserve"> </v>
      </c>
      <c r="BH110" s="113" t="str">
        <f ca="1">IF(ISERROR(((VLOOKUP(AD110,'X5'!$B:$AZ,15,FALSE))))=TRUE," ",(((VLOOKUP(AD110,'X5'!$B:$AZ,15,FALSE)))))</f>
        <v xml:space="preserve"> </v>
      </c>
      <c r="BI110" s="113" t="str">
        <f ca="1">IF(ISERROR(((VLOOKUP(AD110,'X5'!$B:$AZ,14,FALSE))))=TRUE," ",(((VLOOKUP(AD110,'X5'!$B:$AZ,14,FALSE)))))</f>
        <v xml:space="preserve"> </v>
      </c>
      <c r="BJ110" s="113" t="str">
        <f ca="1">IF(ISERROR(((VLOOKUP(AD110,'X6'!$B:$AO,6,FALSE))/(VLOOKUP(AD110,'X6'!$B:$AO,7,FALSE))-1))=TRUE," ",(((VLOOKUP(AD110,'X6'!$B:$AO,6,FALSE))/(VLOOKUP(AD110,'X6'!$B:$AO,7,FALSE))-1)))</f>
        <v xml:space="preserve"> </v>
      </c>
      <c r="BK110" s="113" t="str">
        <f ca="1">IF(ISERROR((((VLOOKUP(AD110,'X6'!$B:$G,2,FALSE))-(VLOOKUP(AD110,'X6'!$B:$G,3,FALSE)))*100)/(VLOOKUP(AD110,'X6'!$B:$G,5,FALSE)))=TRUE," ",((((VLOOKUP(AD110,'X6'!$B:$G,2,FALSE))-(VLOOKUP(AD110,'X6'!$B:$G,3,FALSE)))*100)/(VLOOKUP(AD110,'X6'!$B:$G,5,FALSE))))</f>
        <v xml:space="preserve"> </v>
      </c>
      <c r="BL110" s="113" t="str">
        <f ca="1">IF(ISERROR(((VLOOKUP(AD110,'X6'!$B:$AZ,42,FALSE))))=TRUE," ",(((VLOOKUP(AD110,'X6'!$B:$AZ,42,FALSE)))))</f>
        <v xml:space="preserve"> </v>
      </c>
      <c r="BM110" s="113" t="str">
        <f ca="1">IF(ISERROR(((VLOOKUP(AD110,'X6'!$B:$AZ,43,FALSE))))=TRUE," ",(((VLOOKUP(AD110,'X6'!$B:$AZ,43,FALSE)))))</f>
        <v xml:space="preserve"> </v>
      </c>
      <c r="BN110" s="113" t="str">
        <f ca="1">IF(ISERROR(((VLOOKUP(AD110,'X6'!$B:$AZ,15,FALSE))))=TRUE," ",(((VLOOKUP(AD110,'X6'!$B:$AZ,15,FALSE)))))</f>
        <v xml:space="preserve"> </v>
      </c>
      <c r="BO110" s="113" t="str">
        <f ca="1">IF(ISERROR(((VLOOKUP(AD110,'X6'!$B:$AZ,14,FALSE))))=TRUE," ",(((VLOOKUP(AD110,'X6'!$B:$AZ,14,FALSE)))))</f>
        <v xml:space="preserve"> </v>
      </c>
      <c r="BP110" s="42" t="str">
        <f ca="1">IF(ISERROR(((VLOOKUP(AD110,'X7'!$B:$AO,6,FALSE))/(VLOOKUP(AD110,'X7'!$B:$AO,7,FALSE))-1))=TRUE," ",(((VLOOKUP(AD110,'X7'!$B:$AO,6,FALSE))/(VLOOKUP(AD110,'X7'!$B:$AO,7,FALSE))-1)))</f>
        <v xml:space="preserve"> </v>
      </c>
      <c r="BQ110" s="42" t="str">
        <f ca="1">IF(ISERROR((((VLOOKUP(AD110,'X7'!$B:$G,2,FALSE))-(VLOOKUP(AD110,'X7'!$B:$G,3,FALSE)))*100)/(VLOOKUP(AD110,'X7'!$B:$G,5,FALSE)))=TRUE," ",((((VLOOKUP(AD110,'X7'!$B:$G,2,FALSE))-(VLOOKUP(AD110,'X7'!$B:$G,3,FALSE)))*100)/(VLOOKUP(AD110,'X7'!$B:$G,5,FALSE))))</f>
        <v xml:space="preserve"> </v>
      </c>
      <c r="BR110" s="102" t="str">
        <f ca="1">IF(ISERROR(((VLOOKUP(AD110,'X7'!$B:$AZ,42,FALSE))))=TRUE," ",(((VLOOKUP(AD110,'X7'!$B:$AZ,42,FALSE)))))</f>
        <v xml:space="preserve"> </v>
      </c>
      <c r="BS110" s="102" t="str">
        <f ca="1">IF(ISERROR(((VLOOKUP(AD110,'X7'!$B:$AZ,43,FALSE))))=TRUE," ",(((VLOOKUP(AD110,'X7'!$B:$AZ,43,FALSE)))))</f>
        <v xml:space="preserve"> </v>
      </c>
      <c r="BT110" s="102" t="str">
        <f ca="1">IF(ISERROR(((VLOOKUP(AD110,'X7'!$B:$AZ,15,FALSE))))=TRUE," ",(((VLOOKUP(AD110,'X7'!$B:$AZ,15,FALSE)))))</f>
        <v xml:space="preserve"> </v>
      </c>
      <c r="BU110" s="102" t="str">
        <f ca="1">IF(ISERROR(((VLOOKUP(AD110,'X7'!$B:$AZ,14,FALSE))))=TRUE," ",(((VLOOKUP(AD110,'X7'!$B:$AZ,14,FALSE)))))</f>
        <v xml:space="preserve"> </v>
      </c>
      <c r="BV110" s="102" t="str">
        <f ca="1">IF(ISERROR(((VLOOKUP(AD110,'X8'!$B:$AO,6,FALSE))/(VLOOKUP(AD110,'X8'!$B:$AO,7,FALSE))-1))=TRUE," ",(((VLOOKUP(AD110,'X8'!$B:$AO,6,FALSE))/(VLOOKUP(AD110,'X8'!$B:$AO,7,FALSE))-1)))</f>
        <v xml:space="preserve"> </v>
      </c>
      <c r="BW110" s="102" t="str">
        <f ca="1">IF(ISERROR((((VLOOKUP(AD110,'X8'!$B:$G,2,FALSE))-(VLOOKUP(AD110,'X8'!$B:$G,3,FALSE)))*100)/(VLOOKUP(AD110,'X8'!$B:$G,5,FALSE)))=TRUE," ",((((VLOOKUP(AD110,'X8'!$B:$G,2,FALSE))-(VLOOKUP(AD110,'X8'!$B:$G,3,FALSE)))*100)/(VLOOKUP(AD110,'X8'!$B:$G,5,FALSE))))</f>
        <v xml:space="preserve"> </v>
      </c>
      <c r="BX110" s="102" t="str">
        <f ca="1">IF(ISERROR(((VLOOKUP(AD110,'X8'!$B:$AZ,42,FALSE))))=TRUE," ",(((VLOOKUP(AD110,'X8'!$B:$AZ,42,FALSE)))))</f>
        <v xml:space="preserve"> </v>
      </c>
      <c r="BY110" s="42" t="str">
        <f ca="1">IF(ISERROR(((VLOOKUP(AD110,'X8'!$B:$AZ,43,FALSE))))=TRUE," ",(((VLOOKUP(AD110,'X8'!$B:$AZ,43,FALSE)))))</f>
        <v xml:space="preserve"> </v>
      </c>
      <c r="BZ110" s="42" t="str">
        <f ca="1">IF(ISERROR(((VLOOKUP(AD110,'X8'!$B:$AZ,15,FALSE))))=TRUE," ",(((VLOOKUP(AD110,'X8'!$B:$AZ,15,FALSE)))))</f>
        <v xml:space="preserve"> </v>
      </c>
      <c r="CA110" s="42" t="str">
        <f ca="1">IF(ISERROR(((VLOOKUP(AD110,'X8'!$B:$AZ,14,FALSE))))=TRUE," ",(((VLOOKUP(AD110,'X8'!$B:$AZ,14,FALSE)))))</f>
        <v xml:space="preserve"> </v>
      </c>
      <c r="CB110" s="42" t="str">
        <f ca="1">IF(ISERROR(((VLOOKUP(AD110,'X9'!$B:$AO,6,FALSE))/(VLOOKUP(AD110,'X9'!$B:$AO,7,FALSE))-1))=TRUE," ",(((VLOOKUP(AD110,'X9'!$B:$AO,6,FALSE))/(VLOOKUP(AD110,'X9'!$B:$AO,7,FALSE))-1)))</f>
        <v xml:space="preserve"> </v>
      </c>
      <c r="CC110" s="42" t="str">
        <f ca="1">IF(ISERROR((((VLOOKUP(AD110,'X9'!$B:$G,2,FALSE))-(VLOOKUP(AD110,'X9'!$B:$G,3,FALSE)))*100)/(VLOOKUP(AD110,'X9'!$B:$G,5,FALSE)))=TRUE," ",((((VLOOKUP(AD110,'X9'!$B:$G,2,FALSE))-(VLOOKUP(AD110,'X9'!$B:$G,3,FALSE)))*100)/(VLOOKUP(AD110,'X9'!$B:$G,5,FALSE))))</f>
        <v xml:space="preserve"> </v>
      </c>
      <c r="CD110" s="42" t="str">
        <f ca="1">IF(ISERROR(((VLOOKUP(AD110,'X9'!$B:$AZ,42,FALSE))))=TRUE," ",(((VLOOKUP(AD110,'X9'!$B:$AZ,42,FALSE)))))</f>
        <v xml:space="preserve"> </v>
      </c>
      <c r="CE110" s="42" t="str">
        <f ca="1">IF(ISERROR(((VLOOKUP(AD110,'X9'!$B:$AZ,43,FALSE))))=TRUE," ",(((VLOOKUP(AD110,'X9'!$B:$AZ,43,FALSE)))))</f>
        <v xml:space="preserve"> </v>
      </c>
      <c r="CF110" s="42" t="str">
        <f ca="1">IF(ISERROR(((VLOOKUP(AD110,'X9'!$B:$AZ,15,FALSE))))=TRUE," ",(((VLOOKUP(AD110,'X9'!$B:$AZ,15,FALSE)))))</f>
        <v xml:space="preserve"> </v>
      </c>
      <c r="CG110" s="42" t="str">
        <f ca="1">IF(ISERROR(((VLOOKUP(AD110,'X9'!$B:$AZ,14,FALSE))))=TRUE," ",(((VLOOKUP(AD110,'X9'!$B:$AZ,14,FALSE)))))</f>
        <v xml:space="preserve"> </v>
      </c>
      <c r="CH110" s="42" t="str">
        <f ca="1">IF(ISERROR(((VLOOKUP(AD110,'X10'!$B:$AO,6,FALSE))/(VLOOKUP(AD110,'X10'!$B:$AO,7,FALSE))-1))=TRUE," ",(((VLOOKUP(AD110,'X10'!$B:$AO,6,FALSE))/(VLOOKUP(AD110,'X10'!$B:$AO,7,FALSE))-1)))</f>
        <v xml:space="preserve"> </v>
      </c>
      <c r="CI110" s="42" t="str">
        <f ca="1">IF(ISERROR((((VLOOKUP(AD110,'X10'!$B:$G,2,FALSE))-(VLOOKUP(AD110,'X10'!$B:$G,3,FALSE)))*100)/(VLOOKUP(AD110,'X10'!$B:$G,5,FALSE)))=TRUE," ",((((VLOOKUP(AD110,'X10'!$B:$G,2,FALSE))-(VLOOKUP(AD110,'X10'!$B:$G,3,FALSE)))*100)/(VLOOKUP(AD110,'X10'!$B:$G,5,FALSE))))</f>
        <v xml:space="preserve"> </v>
      </c>
      <c r="CJ110" s="42" t="str">
        <f ca="1">IF(ISERROR(((VLOOKUP(AD110,'X10'!$B:$AZ,42,FALSE))))=TRUE," ",(((VLOOKUP(AD110,'X10'!$B:$AZ,42,FALSE)))))</f>
        <v xml:space="preserve"> </v>
      </c>
      <c r="CK110" s="42" t="str">
        <f ca="1">IF(ISERROR(((VLOOKUP(AD110,'X10'!$B:$AZ,43,FALSE))))=TRUE," ",(((VLOOKUP(AD110,'X10'!$B:$AZ,43,FALSE)))))</f>
        <v xml:space="preserve"> </v>
      </c>
      <c r="CL110" s="42" t="str">
        <f ca="1">IF(ISERROR(((VLOOKUP(AD110,'X10'!$B:$AZ,15,FALSE))))=TRUE," ",(((VLOOKUP(AD110,'X10'!$B:$AZ,15,FALSE)))))</f>
        <v xml:space="preserve"> </v>
      </c>
      <c r="CM110" s="42" t="str">
        <f ca="1">IF(ISERROR(((VLOOKUP(AD110,'X10'!$B:$AZ,14,FALSE))))=TRUE," ",(((VLOOKUP(AD110,'X10'!$B:$AZ,14,FALSE)))))</f>
        <v xml:space="preserve"> </v>
      </c>
      <c r="CN110" s="42" t="str">
        <f ca="1">IF(ISERROR(((VLOOKUP(AD110,'X11'!$B:$AO,6,FALSE))/(VLOOKUP(AD110,'X11'!$B:$AO,7,FALSE))-1))=TRUE," ",(((VLOOKUP(AD110,'X11'!$B:$AO,6,FALSE))/(VLOOKUP(AD110,'X11'!$B:$AO,7,FALSE))-1)))</f>
        <v xml:space="preserve"> </v>
      </c>
      <c r="CO110" s="42" t="str">
        <f ca="1">IF(ISERROR((((VLOOKUP(AD110,'X11'!$B:$G,2,FALSE))-(VLOOKUP(AD110,'X11'!$B:$G,3,FALSE)))*100)/(VLOOKUP(AD110,'X11'!$B:$G,5,FALSE)))=TRUE," ",((((VLOOKUP(AD110,'X11'!$B:$G,2,FALSE))-(VLOOKUP(AD110,'X11'!$B:$G,3,FALSE)))*100)/(VLOOKUP(AD110,'X11'!$B:$G,5,FALSE))))</f>
        <v xml:space="preserve"> </v>
      </c>
      <c r="CP110" s="42" t="str">
        <f ca="1">IF(ISERROR(((VLOOKUP(AD110,'X11'!$B:$AZ,42,FALSE))))=TRUE," ",(((VLOOKUP(AD110,'X11'!$B:$AZ,42,FALSE)))))</f>
        <v xml:space="preserve"> </v>
      </c>
      <c r="CQ110" s="42" t="str">
        <f ca="1">IF(ISERROR(((VLOOKUP(AD110,'X11'!$B:$AZ,43,FALSE))))=TRUE," ",(((VLOOKUP(AD110,'X11'!$B:$AZ,43,FALSE)))))</f>
        <v xml:space="preserve"> </v>
      </c>
      <c r="CR110" s="42" t="str">
        <f ca="1">IF(ISERROR(((VLOOKUP(AD110,'X11'!$B:$AZ,15,FALSE))))=TRUE," ",(((VLOOKUP(AD110,'X11'!$B:$AZ,15,FALSE)))))</f>
        <v xml:space="preserve"> </v>
      </c>
      <c r="CS110" s="42" t="str">
        <f ca="1">IF(ISERROR(((VLOOKUP(AD110,'X11'!$B:$AZ,14,FALSE))))=TRUE," ",(((VLOOKUP(AD110,'X11'!$B:$AZ,14,FALSE)))))</f>
        <v xml:space="preserve"> </v>
      </c>
      <c r="CT110" s="42" t="str">
        <f ca="1">IF(ISERROR(((VLOOKUP(AD110,'X12'!$B:$AO,6,FALSE))/(VLOOKUP(AD110,'X12'!$B:$AO,7,FALSE))-1))=TRUE," ",(((VLOOKUP(AD110,'X12'!$B:$AO,6,FALSE))/(VLOOKUP(AD110,'X12'!$B:$AO,7,FALSE))-1)))</f>
        <v xml:space="preserve"> </v>
      </c>
      <c r="CU110" s="42" t="str">
        <f ca="1">IF(ISERROR((((VLOOKUP(AD110,'X12'!$B:$G,2,FALSE))-(VLOOKUP(AD110,'X12'!$B:$G,3,FALSE)))*100)/(VLOOKUP(AD110,'X12'!$B:$G,5,FALSE)))=TRUE," ",((((VLOOKUP(AD110,'X12'!$B:$G,2,FALSE))-(VLOOKUP(AD110,'X12'!$B:$G,3,FALSE)))*100)/(VLOOKUP(AD110,'X12'!$B:$G,5,FALSE))))</f>
        <v xml:space="preserve"> </v>
      </c>
      <c r="CV110" s="42" t="str">
        <f ca="1">IF(ISERROR(((VLOOKUP(AD110,'X12'!$B:$AZ,42,FALSE))))=TRUE," ",(((VLOOKUP(AD110,'X12'!$B:$AZ,42,FALSE)))))</f>
        <v xml:space="preserve"> </v>
      </c>
      <c r="CW110" s="42" t="str">
        <f ca="1">IF(ISERROR(((VLOOKUP(AD110,'X12'!$B:$AZ,43,FALSE))))=TRUE," ",(((VLOOKUP(AD110,'X12'!$B:$AZ,43,FALSE)))))</f>
        <v xml:space="preserve"> </v>
      </c>
      <c r="CX110" s="42" t="str">
        <f ca="1">IF(ISERROR(((VLOOKUP(AD110,'X12'!$B:$AZ,15,FALSE))))=TRUE," ",(((VLOOKUP(AD110,'X12'!$B:$AZ,15,FALSE)))))</f>
        <v xml:space="preserve"> </v>
      </c>
      <c r="CY110" s="42" t="str">
        <f ca="1">IF(ISERROR(((VLOOKUP(AD110,'X12'!$B:$AZ,14,FALSE))))=TRUE," ",(((VLOOKUP(AD110,'X12'!$B:$AZ,14,FALSE)))))</f>
        <v xml:space="preserve"> </v>
      </c>
      <c r="CZ110" s="42" t="str">
        <f ca="1">IF(ISERROR(((VLOOKUP(AD110,'X13'!$B:$AO,6,FALSE))/(VLOOKUP(AD110,'X13'!$B:$AO,7,FALSE))-1))=TRUE," ",(((VLOOKUP(AD110,'X13'!$B:$AO,6,FALSE))/(VLOOKUP(AD110,'X13'!$B:$AO,7,FALSE))-1)))</f>
        <v xml:space="preserve"> </v>
      </c>
      <c r="DA110" s="42" t="str">
        <f ca="1">IF(ISERROR((((VLOOKUP(AD110,'X13'!$B:$G,2,FALSE))-(VLOOKUP(AD110,'X13'!$B:$G,3,FALSE)))*100)/(VLOOKUP(AD110,'X13'!$B:$G,5,FALSE)))=TRUE," ",((((VLOOKUP(AD110,'X13'!$B:$G,2,FALSE))-(VLOOKUP(AD110,'X13'!$B:$G,3,FALSE)))*100)/(VLOOKUP(AD110,'X13'!$B:$G,5,FALSE))))</f>
        <v xml:space="preserve"> </v>
      </c>
      <c r="DB110" s="42" t="str">
        <f ca="1">IF(ISERROR(((VLOOKUP(AD110,'X13'!$B:$AZ,42,FALSE))))=TRUE," ",(((VLOOKUP(AD110,'X13'!$B:$AZ,42,FALSE)))))</f>
        <v xml:space="preserve"> </v>
      </c>
      <c r="DC110" s="42" t="str">
        <f ca="1">IF(ISERROR(((VLOOKUP(AD110,'X13'!$B:$AZ,43,FALSE))))=TRUE," ",(((VLOOKUP(AD110,'X13'!$B:$AZ,43,FALSE)))))</f>
        <v xml:space="preserve"> </v>
      </c>
      <c r="DD110" s="42" t="str">
        <f ca="1">IF(ISERROR(((VLOOKUP(AD110,'X13'!$B:$AZ,15,FALSE))))=TRUE," ",(((VLOOKUP(AD110,'X13'!$B:$AZ,15,FALSE)))))</f>
        <v xml:space="preserve"> </v>
      </c>
      <c r="DE110" s="42" t="str">
        <f ca="1">IF(ISERROR(((VLOOKUP(AD110,'X13'!$B:$AZ,14,FALSE))))=TRUE," ",(((VLOOKUP(AD110,'X13'!$B:$AZ,14,FALSE)))))</f>
        <v xml:space="preserve"> </v>
      </c>
    </row>
    <row r="111" spans="1:109" ht="14.1" customHeight="1" x14ac:dyDescent="0.2">
      <c r="A111" s="156" t="s">
        <v>1058</v>
      </c>
      <c r="B111" s="122" t="str">
        <f>IF(ISERROR(IF($U$16=1,(VLOOKUP(A111,$AC$89:$AH$125,2,FALSE)),IF((IF($X$1=1,'X1'!B70,(IF($X$1=2,'X2'!B70,(IF($X$1=3,'X3'!B70,(IF($X$1=4,'X4'!B70,(IF($X$1=5,'X5'!B70,(IF($X$1=6,'X6'!B70,(IF($X$1=7,'X7'!B70,(IF($X$1=8,'X8'!B70,(IF($X$1=9,'X9'!B70,(IF($X$1=10,'X10'!B70,(IF($X$1=11,'X11'!B70,(IF($X$1=12,'X12'!B70,'X13'!B70))))))))))))))))))))))))="","",(IF($X$1=1,'X1'!B70,(IF($X$1=2,'X2'!B70,(IF($X$1=3,'X3'!B70,(IF($X$1=4,'X4'!B70,(IF($X$1=5,'X5'!B70,(IF($X$1=6,'X6'!B70,(IF($X$1=7,'X7'!B70,(IF($X$1=8,'X8'!B70,(IF($X$1=9,'X9'!B70,(IF($X$1=10,'X10'!B70,(IF($X$1=11,'X11'!B70,(IF($X$1=12,'X12'!B70,'X13'!B70)))))))))))))))))))))))))))=TRUE," ",(IF($U$16=1,(VLOOKUP(A111,$AC$89:$AH$125,2,FALSE)),IF((IF($X$1=1,'X1'!B70,(IF($X$1=2,'X2'!B70,(IF($X$1=3,'X3'!B70,(IF($X$1=4,'X4'!B70,(IF($X$1=5,'X5'!B70,(IF($X$1=6,'X6'!B70,(IF($X$1=7,'X7'!B70,(IF($X$1=8,'X8'!B70,(IF($X$1=9,'X9'!B70,(IF($X$1=10,'X10'!B70,(IF($X$1=11,'X11'!B70,(IF($X$1=12,'X12'!B70,'X13'!B70))))))))))))))))))))))))="","",(IF($X$1=1,'X1'!B70,(IF($X$1=2,'X2'!B70,(IF($X$1=3,'X3'!B70,(IF($X$1=4,'X4'!B70,(IF($X$1=5,'X5'!B70,(IF($X$1=6,'X6'!B70,(IF($X$1=7,'X7'!B70,(IF($X$1=8,'X8'!B70,(IF($X$1=9,'X9'!B70,(IF($X$1=10,'X10'!B70,(IF($X$1=11,'X11'!B70,(IF($X$1=12,'X12'!B70,'X13'!B70))))))))))))))))))))))))))))</f>
        <v/>
      </c>
      <c r="C111" s="181" t="str">
        <f ca="1">IF(ISERROR(IF($X$1=1,(VLOOKUP(B111,'X1'!$B:$AZ,47,FALSE)),IF($X$1=2,(VLOOKUP(B111,'X2'!$B:$AZ,47,FALSE)),IF($X$1=3,(VLOOKUP(B111,'X3'!$B:$AZ,47,FALSE)),IF($X$1=4,(VLOOKUP(B111,'X4'!$B:$AZ,47,FALSE)),IF($X$1=5,(VLOOKUP(B111,'X5'!$B:$AZ,47,FALSE)),IF($X$1=6,(VLOOKUP(B111,'X6'!$B:$AZ,47,FALSE)),IF($X$1=7,(VLOOKUP(B111,'X7'!$B:$AZ,47,FALSE)),IF($X$1=8,(VLOOKUP(B111,'X8'!$B:$AZ,47,FALSE)),IF($X$1=9,(VLOOKUP(B111,'X9'!$B:$AZ,47,FALSE)),IF($X$1=10,(VLOOKUP(B111,'X10'!$B:$AZ,47,FALSE)),IF($X$1=11,(VLOOKUP(B111,'X11'!$B:$AZ,47,FALSE)),IF($X$1=12,(VLOOKUP(B111,'X12'!$B:$AZ,47,FALSE)),IF($X$1=13,(VLOOKUP(B111,'X13'!$B:$AZ,47,FALSE)),"B"))))))))))))))=TRUE," ",(IF($X$1=1,(VLOOKUP(B111,'X1'!$B:$AZ,47,FALSE)),IF($X$1=2,(VLOOKUP(B111,'X2'!$B:$AZ,47,FALSE)),IF($X$1=3,(VLOOKUP(B111,'X3'!$B:$AZ,47,FALSE)),IF($X$1=4,(VLOOKUP(B111,'X4'!$B:$AZ,47,FALSE)),IF($X$1=5,(VLOOKUP(B111,'X5'!$B:$AZ,47,FALSE)),IF($X$1=6,(VLOOKUP(B111,'X6'!$B:$AZ,47,FALSE)),IF($X$1=7,(VLOOKUP(B111,'X7'!$B:$AZ,47,FALSE)),IF($X$1=8,(VLOOKUP(B111,'X8'!$B:$AZ,47,FALSE)),IF($X$1=9,(VLOOKUP(B111,'X9'!$B:$AZ,47,FALSE)),IF($X$1=10,(VLOOKUP(B111,'X10'!$B:$AZ,47,FALSE)),IF($X$1=11,(VLOOKUP(B111,'X11'!$B:$AZ,47,FALSE)),IF($X$1=12,(VLOOKUP(B111,'X12'!$B:$AZ,47,FALSE)),IF($X$1=13,(VLOOKUP(B111,'X13'!$B:$AZ,47,FALSE)),"B")))))))))))))))</f>
        <v xml:space="preserve"> </v>
      </c>
      <c r="D111" s="181" t="str">
        <f ca="1">IF(ISERROR(IF($X$1=1,(VLOOKUP(B111,'X1'!$B:$AP,41,FALSE)),IF($X$1=2,(VLOOKUP(B111,'X2'!$B:$AP,41,FALSE)),IF($X$1=3,(VLOOKUP(B111,'X3'!$B:$AP,41,FALSE)),IF($X$1=4,(VLOOKUP(B111,'X4'!$B:$AP,41,FALSE)),IF($X$1=5,(VLOOKUP(B111,'X5'!$B:$AP,41,FALSE)),IF($X$1=6,(VLOOKUP(B111,'X6'!$B:$AP,41,FALSE)),IF($X$1=7,(VLOOKUP(B111,'X7'!$B:$AP,41,FALSE)),IF($X$1=8,(VLOOKUP(B111,'X8'!$B:$AP,41,FALSE)),IF($X$1=9,(VLOOKUP(B111,'X9'!$B:$AP,41,FALSE)),IF($X$1=10,(VLOOKUP(B111,'X10'!$B:$AP,41,FALSE)),IF($X$1=11,(VLOOKUP(B111,'X11'!$B:$AP,41,FALSE)),IF($X$1=12,(VLOOKUP(B111,'X12'!$B:$AP,41,FALSE)),IF($X$1=13,(VLOOKUP(B111,'X13'!$B:$AP,41,FALSE)),"B"))))))))))))))=TRUE," ",(IF($X$1=1,(VLOOKUP(B111,'X1'!$B:$AP,41,FALSE)),IF($X$1=2,(VLOOKUP(B111,'X2'!$B:$AP,41,FALSE)),IF($X$1=3,(VLOOKUP(B111,'X3'!$B:$AP,41,FALSE)),IF($X$1=4,(VLOOKUP(B111,'X4'!$B:$AP,41,FALSE)),IF($X$1=5,(VLOOKUP(B111,'X5'!$B:$AP,41,FALSE)),IF($X$1=6,(VLOOKUP(B111,'X6'!$B:$AP,41,FALSE)),IF($X$1=7,(VLOOKUP(B111,'X7'!$B:$AP,41,FALSE)),IF($X$1=8,(VLOOKUP(B111,'X8'!$B:$AP,41,FALSE)),IF($X$1=9,(VLOOKUP(B111,'X9'!$B:$AP,41,FALSE)),IF($X$1=10,(VLOOKUP(B111,'X10'!$B:$AP,41,FALSE)),IF($X$1=11,(VLOOKUP(B111,'X11'!$B:$AP,41,FALSE)),IF($X$1=12,(VLOOKUP(B111,'X12'!$B:$AP,41,FALSE)),IF($X$1=13,(VLOOKUP(B111,'X13'!$B:$AP,41,FALSE)),"B")))))))))))))))</f>
        <v xml:space="preserve"> </v>
      </c>
      <c r="E111" s="182" t="str">
        <f ca="1">IF(ISERROR(IF($X$1=1,(VLOOKUP(B111,'X1'!$B:$AP,7,FALSE)),IF($X$1=2,(VLOOKUP(B111,'X2'!$B:$AP,7,FALSE)),IF($X$1=3,(VLOOKUP(B111,'X3'!$B:$AP,7,FALSE)),IF($X$1=4,(VLOOKUP(B111,'X4'!$B:$AP,7,FALSE)),IF($X$1=5,(VLOOKUP(B111,'X5'!$B:$AP,7,FALSE)),IF($X$1=6,(VLOOKUP(B111,'X6'!$B:$AP,7,FALSE)),IF($X$1=7,(VLOOKUP(B111,'X7'!$B:$AP,7,FALSE)),IF($X$1=8,(VLOOKUP(B111,'X8'!$B:$AP,7,FALSE)),IF($X$1=9,(VLOOKUP(B111,'X9'!$B:$AP,7,FALSE)),IF($X$1=10,(VLOOKUP(B111,'X10'!$B:$AP,7,FALSE)),IF($X$1=11,(VLOOKUP(B111,'X11'!$B:$AP,7,FALSE)),IF($X$1=12,(VLOOKUP(B111,'X12'!$B:$AP,7,FALSE)),IF($X$1=13,(VLOOKUP(B111,'X13'!$B:$AP,7,FALSE)),"B"))))))))))))))=TRUE," ",(IF($X$1=1,(VLOOKUP(B111,'X1'!$B:$AP,7,FALSE)),IF($X$1=2,(VLOOKUP(B111,'X2'!$B:$AP,7,FALSE)),IF($X$1=3,(VLOOKUP(B111,'X3'!$B:$AP,7,FALSE)),IF($X$1=4,(VLOOKUP(B111,'X4'!$B:$AP,7,FALSE)),IF($X$1=5,(VLOOKUP(B111,'X5'!$B:$AP,7,FALSE)),IF($X$1=6,(VLOOKUP(B111,'X6'!$B:$AP,7,FALSE)),IF($X$1=7,(VLOOKUP(B111,'X7'!$B:$AP,7,FALSE)),IF($X$1=8,(VLOOKUP(B111,'X8'!$B:$AP,7,FALSE)),IF($X$1=9,(VLOOKUP(B111,'X9'!$B:$AP,7,FALSE)),IF($X$1=10,(VLOOKUP(B111,'X10'!$B:$AP,7,FALSE)),IF($X$1=11,(VLOOKUP(B111,'X11'!$B:$AP,7,FALSE)),IF($X$1=12,(VLOOKUP(B111,'X12'!$B:$AP,7,FALSE)),IF($X$1=13,(VLOOKUP(B111,'X13'!$B:$AP,7,FALSE)),"B")))))))))))))))</f>
        <v xml:space="preserve"> </v>
      </c>
      <c r="F111" s="182" t="str">
        <f ca="1">IF(ISERROR(IF((IF($X$1=1,(VLOOKUP(B111,'X1'!$B:$AO,6,FALSE)),(IF($X$1=2,(VLOOKUP(B111,'X2'!$B:$AO,6,FALSE)),(IF($X$1=3,(VLOOKUP(B111,'X3'!$B:$AO,6,FALSE)),(IF($X$1=4,(VLOOKUP(B111,'X4'!$B:$AO,6,FALSE)),(IF($X$1=5,(VLOOKUP(B111,'X5'!$B:$AO,6,FALSE)),(IF($X$1=6,(VLOOKUP(B111,'X6'!$B:$AO,6,FALSE)),(IF($X$1=7,(VLOOKUP(B111,'X7'!$B:$AO,6,FALSE)),(IF($X$1=8,(VLOOKUP(B111,'X8'!$B:$AO,6,FALSE)),(IF($X$1=9,(VLOOKUP(B111,'X9'!$B:$AO,6,FALSE)),(IF($X$1=10,(VLOOKUP(B111,'X10'!$B:$AO,6,FALSE)),(IF($X$1=11,(VLOOKUP(B111,'X11'!$B:$AO,6,FALSE)),(IF($X$1=12,(VLOOKUP(B111,'X12'!$B:$AO,6,FALSE)),(VLOOKUP(B111,'X13'!$B:$AO,6,FALSE))))))))))))))))))))))))))=$V$1," ",(IF($X$1=1,(VLOOKUP(B111,'X1'!$B:$AO,6,FALSE)),(IF($X$1=2,(VLOOKUP(B111,'X2'!$B:$AO,6,FALSE)),(IF($X$1=3,(VLOOKUP(B111,'X3'!$B:$AO,6,FALSE)),(IF($X$1=4,(VLOOKUP(B111,'X4'!$B:$AO,6,FALSE)),(IF($X$1=5,(VLOOKUP(B111,'X5'!$B:$AO,6,FALSE)),(IF($X$1=6,(VLOOKUP(B111,'X6'!$B:$AO,6,FALSE)),(IF($X$1=7,(VLOOKUP(B111,'X7'!$B:$AO,6,FALSE)),(IF($X$1=8,(VLOOKUP(B111,'X8'!$B:$AO,6,FALSE)),(IF($X$1=9,(VLOOKUP(B111,'X9'!$B:$AO,6,FALSE)),(IF($X$1=10,(VLOOKUP(B111,'X10'!$B:$AO,6,FALSE)),(IF($X$1=11,(VLOOKUP(B111,'X11'!$B:$AO,6,FALSE)),(IF($X$1=12,(VLOOKUP(B111,'X12'!$B:$AO,6,FALSE)),(VLOOKUP(B111,'X13'!$B:$AO,6,FALSE))))))))))))))))))))))))))))=TRUE," ",(IF((IF($X$1=1,(VLOOKUP(B111,'X1'!$B:$AO,6,FALSE)),(IF($X$1=2,(VLOOKUP(B111,'X2'!$B:$AO,6,FALSE)),(IF($X$1=3,(VLOOKUP(B111,'X3'!$B:$AO,6,FALSE)),(IF($X$1=4,(VLOOKUP(B111,'X4'!$B:$AO,6,FALSE)),(IF($X$1=5,(VLOOKUP(B111,'X5'!$B:$AO,6,FALSE)),(IF($X$1=6,(VLOOKUP(B111,'X6'!$B:$AO,6,FALSE)),(IF($X$1=7,(VLOOKUP(B111,'X7'!$B:$AO,6,FALSE)),(IF($X$1=8,(VLOOKUP(B111,'X8'!$B:$AO,6,FALSE)),(IF($X$1=9,(VLOOKUP(B111,'X9'!$B:$AO,6,FALSE)),(IF($X$1=10,(VLOOKUP(B111,'X10'!$B:$AO,6,FALSE)),(IF($X$1=11,(VLOOKUP(B111,'X11'!$B:$AO,6,FALSE)),(IF($X$1=12,(VLOOKUP(B111,'X12'!$B:$AO,6,FALSE)),(VLOOKUP(B111,'X13'!$B:$AO,6,FALSE))))))))))))))))))))))))))=$V$1," ",(IF($X$1=1,(VLOOKUP(B111,'X1'!$B:$AO,6,FALSE)),(IF($X$1=2,(VLOOKUP(B111,'X2'!$B:$AO,6,FALSE)),(IF($X$1=3,(VLOOKUP(B111,'X3'!$B:$AO,6,FALSE)),(IF($X$1=4,(VLOOKUP(B111,'X4'!$B:$AO,6,FALSE)),(IF($X$1=5,(VLOOKUP(B111,'X5'!$B:$AO,6,FALSE)),(IF($X$1=6,(VLOOKUP(B111,'X6'!$B:$AO,6,FALSE)),(IF($X$1=7,(VLOOKUP(B111,'X7'!$B:$AO,6,FALSE)),(IF($X$1=8,(VLOOKUP(B111,'X8'!$B:$AO,6,FALSE)),(IF($X$1=9,(VLOOKUP(B111,'X9'!$B:$AO,6,FALSE)),(IF($X$1=10,(VLOOKUP(B111,'X10'!$B:$AO,6,FALSE)),(IF($X$1=11,(VLOOKUP(B111,'X11'!$B:$AO,6,FALSE)),(IF($X$1=12,(VLOOKUP(B111,'X12'!$B:$AO,6,FALSE)),(VLOOKUP(B111,'X13'!$B:$AO,6,FALSE)))))))))))))))))))))))))))))</f>
        <v xml:space="preserve"> </v>
      </c>
      <c r="G111" s="182" t="str">
        <f ca="1">IF(ISERROR(IF($X$1=1,(VLOOKUP(B111,'X1'!$B:$AZ,44,FALSE)),IF($X$1=2,(VLOOKUP(B111,'X2'!$B:$AZ,44,FALSE)),IF($X$1=3,(VLOOKUP(B111,'X3'!$B:$AZ,44,FALSE)),IF($X$1=4,(VLOOKUP(B111,'X4'!$B:$AZ,44,FALSE)),IF($X$1=5,(VLOOKUP(B111,'X5'!$B:$AZ,44,FALSE)),IF($X$1=6,(VLOOKUP(B111,'X6'!$B:$AZ,44,FALSE)),IF($X$1=7,(VLOOKUP(B111,'X7'!$B:$AZ,44,FALSE)),IF($X$1=8,(VLOOKUP(B111,'X8'!$B:$AZ,44,FALSE)),IF($X$1=9,(VLOOKUP(B111,'X9'!$B:$AZ,44,FALSE)),IF($X$1=10,(VLOOKUP(B111,'X10'!$B:$AZ,44,FALSE)),IF($X$1=11,(VLOOKUP(B111,'X11'!$B:$AZ,44,FALSE)),IF($X$1=12,(VLOOKUP(B111,'X12'!$B:$AZ,44,FALSE)),IF($X$1=13,(VLOOKUP(B111,'X13'!$B:$AZ,44,FALSE)),"B"))))))))))))))=TRUE," ",(IF($X$1=1,(VLOOKUP(B111,'X1'!$B:$AZ,44,FALSE)),IF($X$1=2,(VLOOKUP(B111,'X2'!$B:$AZ,44,FALSE)),IF($X$1=3,(VLOOKUP(B111,'X3'!$B:$AZ,44,FALSE)),IF($X$1=4,(VLOOKUP(B111,'X4'!$B:$AZ,44,FALSE)),IF($X$1=5,(VLOOKUP(B111,'X5'!$B:$AZ,44,FALSE)),IF($X$1=6,(VLOOKUP(B111,'X6'!$B:$AZ,44,FALSE)),IF($X$1=7,(VLOOKUP(B111,'X7'!$B:$AZ,44,FALSE)),IF($X$1=8,(VLOOKUP(B111,'X8'!$B:$AZ,44,FALSE)),IF($X$1=9,(VLOOKUP(B111,'X9'!$B:$AZ,44,FALSE)),IF($X$1=10,(VLOOKUP(B111,'X10'!$B:$AZ,44,FALSE)),IF($X$1=11,(VLOOKUP(B111,'X11'!$B:$AZ,44,FALSE)),IF($X$1=12,(VLOOKUP(B111,'X12'!$B:$AZ,44,FALSE)),IF($X$1=13,(VLOOKUP(B111,'X13'!$B:$AZ,44,FALSE)),"B")))))))))))))))</f>
        <v xml:space="preserve"> </v>
      </c>
      <c r="H111" s="182" t="str">
        <f ca="1">IF(ISERROR(IF($X$1=1,(VLOOKUP(B111,'X1'!$B:$AZ,8,FALSE)),IF($X$1=2,(VLOOKUP(B111,'X2'!$B:$AZ,8,FALSE)),IF($X$1=3,(VLOOKUP(B111,'X3'!$B:$AZ,8,FALSE)),IF($X$1=4,(VLOOKUP(B111,'X4'!$B:$AZ,8,FALSE)),IF($X$1=5,(VLOOKUP(B111,'X5'!$B:$AZ,8,FALSE)),IF($X$1=6,(VLOOKUP(B111,'X6'!$B:$AZ,8,FALSE)),IF($X$1=7,(VLOOKUP(B111,'X7'!$B:$AZ,8,FALSE)),IF($X$1=8,(VLOOKUP(B111,'X8'!$B:$AZ,8,FALSE)),IF($X$1=9,(VLOOKUP(B111,'X9'!$B:$AZ,8,FALSE)),IF($X$1=10,(VLOOKUP(B111,'X10'!$B:$AZ,8,FALSE)),IF($X$1=11,(VLOOKUP(B111,'X11'!$B:$AZ,8,FALSE)),IF($X$1=12,(VLOOKUP(B111,'X12'!$B:$AZ,8,FALSE)),IF($X$1=13,(VLOOKUP(B111,'X13'!$B:$AZ,8,FALSE)),"B"))))))))))))))=TRUE," ",(IF($X$1=1,(VLOOKUP(B111,'X1'!$B:$AZ,8,FALSE)),IF($X$1=2,(VLOOKUP(B111,'X2'!$B:$AZ,8,FALSE)),IF($X$1=3,(VLOOKUP(B111,'X3'!$B:$AZ,8,FALSE)),IF($X$1=4,(VLOOKUP(B111,'X4'!$B:$AZ,8,FALSE)),IF($X$1=5,(VLOOKUP(B111,'X5'!$B:$AZ,8,FALSE)),IF($X$1=6,(VLOOKUP(B111,'X6'!$B:$AZ,8,FALSE)),IF($X$1=7,(VLOOKUP(B111,'X7'!$B:$AZ,8,FALSE)),IF($X$1=8,(VLOOKUP(B111,'X8'!$B:$AZ,8,FALSE)),IF($X$1=9,(VLOOKUP(B111,'X9'!$B:$AZ,8,FALSE)),IF($X$1=10,(VLOOKUP(B111,'X10'!$B:$AZ,8,FALSE)),IF($X$1=11,(VLOOKUP(B111,'X11'!$B:$AZ,8,FALSE)),IF($X$1=12,(VLOOKUP(B111,'X12'!$B:$AZ,8,FALSE)),IF($X$1=13,(VLOOKUP(B111,'X13'!$B:$AZ,8,FALSE)),"B")))))))))))))))</f>
        <v xml:space="preserve"> </v>
      </c>
      <c r="I111" s="183" t="str">
        <f ca="1">IF(ISERROR(IF($X$1=1,(VLOOKUP(B111,'X1'!$B:$AZ,2,FALSE)),IF($X$1=2,(VLOOKUP(B111,'X2'!$B:$AZ,2,FALSE)),IF($X$1=3,(VLOOKUP(B111,'X3'!$B:$AZ,2,FALSE)),IF($X$1=4,(VLOOKUP(B111,'X4'!$B:$AZ,2,FALSE)),IF($X$1=5,(VLOOKUP(B111,'X5'!$B:$AZ,2,FALSE)),IF($X$1=6,(VLOOKUP(B111,'X6'!$B:$AZ,2,FALSE)),IF($X$1=7,(VLOOKUP(B111,'X7'!$B:$AZ,2,FALSE)),IF($X$1=8,(VLOOKUP(B111,'X8'!$B:$AZ,2,FALSE)),IF($X$1=9,(VLOOKUP(B111,'X9'!$B:$AZ,2,FALSE)),IF($X$1=10,(VLOOKUP(B111,'X10'!$B:$AZ,2,FALSE)),IF($X$1=11,(VLOOKUP(B111,'X11'!$B:$AZ,2,FALSE)),IF($X$1=12,(VLOOKUP(B111,'X12'!$B:$AZ,2,FALSE)),IF($X$1=13,(VLOOKUP(B111,'X13'!$B:$AZ,2,FALSE)),"B"))))))))))))))=TRUE," ",(IF($X$1=1,(VLOOKUP(B111,'X1'!$B:$AZ,2,FALSE)),IF($X$1=2,(VLOOKUP(B111,'X2'!$B:$AZ,2,FALSE)),IF($X$1=3,(VLOOKUP(B111,'X3'!$B:$AZ,2,FALSE)),IF($X$1=4,(VLOOKUP(B111,'X4'!$B:$AZ,2,FALSE)),IF($X$1=5,(VLOOKUP(B111,'X5'!$B:$AZ,2,FALSE)),IF($X$1=6,(VLOOKUP(B111,'X6'!$B:$AZ,2,FALSE)),IF($X$1=7,(VLOOKUP(B111,'X7'!$B:$AZ,2,FALSE)),IF($X$1=8,(VLOOKUP(B111,'X8'!$B:$AZ,2,FALSE)),IF($X$1=9,(VLOOKUP(B111,'X9'!$B:$AZ,2,FALSE)),IF($X$1=10,(VLOOKUP(B111,'X10'!$B:$AZ,2,FALSE)),IF($X$1=11,(VLOOKUP(B111,'X11'!$B:$AZ,2,FALSE)),IF($X$1=12,(VLOOKUP(B111,'X12'!$B:$AZ,2,FALSE)),IF($X$1=13,(VLOOKUP(B111,'X13'!$B:$AZ,2,FALSE)),"B")))))))))))))))</f>
        <v xml:space="preserve"> </v>
      </c>
      <c r="J111" s="183" t="str">
        <f ca="1">IF(ISERROR(IF($X$1=1,(VLOOKUP(B111,'X1'!$B:$AZ,3,FALSE)),IF($X$1=2,(VLOOKUP(B111,'X2'!$B:$AZ,3,FALSE)),IF($X$1=3,(VLOOKUP(B111,'X3'!$B:$AZ,3,FALSE)),IF($X$1=4,(VLOOKUP(B111,'X4'!$B:$AZ,3,FALSE)),IF($X$1=5,(VLOOKUP(B111,'X5'!$B:$AZ,3,FALSE)),IF($X$1=6,(VLOOKUP(B111,'X6'!$B:$AZ,3,FALSE)),IF($X$1=7,(VLOOKUP(B111,'X7'!$B:$AZ,3,FALSE)),IF($X$1=8,(VLOOKUP(B111,'X8'!$B:$AZ,3,FALSE)),IF($X$1=9,(VLOOKUP(B111,'X9'!$B:$AZ,3,FALSE)),IF($X$1=10,(VLOOKUP(B111,'X10'!$B:$AZ,3,FALSE)),IF($X$1=11,(VLOOKUP(B111,'X11'!$B:$AZ,3,FALSE)),IF($X$1=12,(VLOOKUP(B111,'X12'!$B:$AZ,3,FALSE)),IF($X$1=13,(VLOOKUP(B111,'X13'!$B:$AZ,3,FALSE)),"B"))))))))))))))=TRUE," ",(IF($X$1=1,(VLOOKUP(B111,'X1'!$B:$AZ,3,FALSE)),IF($X$1=2,(VLOOKUP(B111,'X2'!$B:$AZ,3,FALSE)),IF($X$1=3,(VLOOKUP(B111,'X3'!$B:$AZ,3,FALSE)),IF($X$1=4,(VLOOKUP(B111,'X4'!$B:$AZ,3,FALSE)),IF($X$1=5,(VLOOKUP(B111,'X5'!$B:$AZ,3,FALSE)),IF($X$1=6,(VLOOKUP(B111,'X6'!$B:$AZ,3,FALSE)),IF($X$1=7,(VLOOKUP(B111,'X7'!$B:$AZ,3,FALSE)),IF($X$1=8,(VLOOKUP(B111,'X8'!$B:$AZ,3,FALSE)),IF($X$1=9,(VLOOKUP(B111,'X9'!$B:$AZ,3,FALSE)),IF($X$1=10,(VLOOKUP(B111,'X10'!$B:$AZ,3,FALSE)),IF($X$1=11,(VLOOKUP(B111,'X11'!$B:$AZ,3,FALSE)),IF($X$1=12,(VLOOKUP(B111,'X12'!$B:$AZ,3,FALSE)),IF($X$1=13,(VLOOKUP(B111,'X13'!$B:$AZ,3,FALSE)),"B")))))))))))))))</f>
        <v xml:space="preserve"> </v>
      </c>
      <c r="K111" s="183" t="str">
        <f ca="1">IF(ISERROR(IF($X$1=1,(VLOOKUP(B111,'X1'!$B:$AZ,5,FALSE)),IF($X$1=2,(VLOOKUP(B111,'X2'!$B:$AZ,5,FALSE)),IF($X$1=3,(VLOOKUP(B111,'X3'!$B:$AZ,5,FALSE)),IF($X$1=4,(VLOOKUP(B111,'X4'!$B:$AZ,5,FALSE)),IF($X$1=5,(VLOOKUP(B111,'X5'!$B:$AZ,5,FALSE)),IF($X$1=6,(VLOOKUP(B111,'X6'!$B:$AZ,5,FALSE)),IF($X$1=7,(VLOOKUP(B111,'X7'!$B:$AZ,5,FALSE)),IF($X$1=8,(VLOOKUP(B111,'X8'!$B:$AZ,5,FALSE)),IF($X$1=9,(VLOOKUP(B111,'X9'!$B:$AZ,5,FALSE)),IF($X$1=10,(VLOOKUP(B111,'X10'!$B:$AZ,5,FALSE)),IF($X$1=11,(VLOOKUP(B111,'X11'!$B:$AZ,5,FALSE)),IF($X$1=12,(VLOOKUP(B111,'X12'!$B:$AZ,5,FALSE)),IF($X$1=13,(VLOOKUP(B111,'X13'!$B:$AZ,5,FALSE)),"B"))))))))))))))=TRUE," ",(IF($X$1=1,(VLOOKUP(B111,'X1'!$B:$AZ,5,FALSE)),IF($X$1=2,(VLOOKUP(B111,'X2'!$B:$AZ,5,FALSE)),IF($X$1=3,(VLOOKUP(B111,'X3'!$B:$AZ,5,FALSE)),IF($X$1=4,(VLOOKUP(B111,'X4'!$B:$AZ,5,FALSE)),IF($X$1=5,(VLOOKUP(B111,'X5'!$B:$AZ,5,FALSE)),IF($X$1=6,(VLOOKUP(B111,'X6'!$B:$AZ,5,FALSE)),IF($X$1=7,(VLOOKUP(B111,'X7'!$B:$AZ,5,FALSE)),IF($X$1=8,(VLOOKUP(B111,'X8'!$B:$AZ,5,FALSE)),IF($X$1=9,(VLOOKUP(B111,'X9'!$B:$AZ,5,FALSE)),IF($X$1=10,(VLOOKUP(B111,'X10'!$B:$AZ,5,FALSE)),IF($X$1=11,(VLOOKUP(B111,'X11'!$B:$AZ,5,FALSE)),IF($X$1=12,(VLOOKUP(B111,'X12'!$B:$AZ,5,FALSE)),IF($X$1=13,(VLOOKUP(B111,'X13'!$B:$AZ,5,FALSE)),"B")))))))))))))))</f>
        <v xml:space="preserve"> </v>
      </c>
      <c r="L111" s="184" t="str">
        <f ca="1">IF(ISERROR(IF($X$1=1,(VLOOKUP(B111,'X1'!$B:$AZ,9,FALSE)),IF($X$1=2,(VLOOKUP(B111,'X2'!$B:$AZ,9,FALSE)),IF($X$1=3,(VLOOKUP(B111,'X3'!$B:$AZ,9,FALSE)),IF($X$1=4,(VLOOKUP(B111,'X4'!$B:$AZ,9,FALSE)),IF($X$1=5,(VLOOKUP(B111,'X5'!$B:$AZ,9,FALSE)),IF($X$1=6,(VLOOKUP(B111,'X6'!$B:$AZ,9,FALSE)),IF($X$1=7,(VLOOKUP(B111,'X7'!$B:$AZ,9,FALSE)),IF($X$1=8,(VLOOKUP(B111,'X8'!$B:$AZ,9,FALSE)),IF($X$1=9,(VLOOKUP(B111,'X9'!$B:$AZ,9,FALSE)),IF($X$1=10,(VLOOKUP(B111,'X10'!$B:$AZ,9,FALSE)),IF($X$1=11,(VLOOKUP(B111,'X11'!$B:$AZ,9,FALSE)),IF($X$1=12,(VLOOKUP(B111,'X12'!$B:$AZ,9,FALSE)),IF($X$1=13,(VLOOKUP(B111,'X13'!$B:$AZ,9,FALSE)),"B"))))))))))))))=TRUE," ",(IF($X$1=1,(VLOOKUP(B111,'X1'!$B:$AZ,9,FALSE)),IF($X$1=2,(VLOOKUP(B111,'X2'!$B:$AZ,9,FALSE)),IF($X$1=3,(VLOOKUP(B111,'X3'!$B:$AZ,9,FALSE)),IF($X$1=4,(VLOOKUP(B111,'X4'!$B:$AZ,9,FALSE)),IF($X$1=5,(VLOOKUP(B111,'X5'!$B:$AZ,9,FALSE)),IF($X$1=6,(VLOOKUP(B111,'X6'!$B:$AZ,9,FALSE)),IF($X$1=7,(VLOOKUP(B111,'X7'!$B:$AZ,9,FALSE)),IF($X$1=8,(VLOOKUP(B111,'X8'!$B:$AZ,9,FALSE)),IF($X$1=9,(VLOOKUP(B111,'X9'!$B:$AZ,9,FALSE)),IF($X$1=10,(VLOOKUP(B111,'X10'!$B:$AZ,9,FALSE)),IF($X$1=11,(VLOOKUP(B111,'X11'!$B:$AZ,9,FALSE)),IF($X$1=12,(VLOOKUP(B111,'X12'!$B:$AZ,9,FALSE)),IF($X$1=13,(VLOOKUP(B111,'X13'!$B:$AZ,9,FALSE)),"B")))))))))))))))</f>
        <v xml:space="preserve"> </v>
      </c>
      <c r="M111" s="184" t="str">
        <f ca="1">IF(ISERROR(IF($X$1=1,(VLOOKUP(B111,'X1'!$B:$AZ,10,FALSE)),IF($X$1=2,(VLOOKUP(B111,'X2'!$B:$AZ,10,FALSE)),IF($X$1=3,(VLOOKUP(B111,'X3'!$B:$AZ,10,FALSE)),IF($X$1=4,(VLOOKUP(B111,'X4'!$B:$AZ,10,FALSE)),IF($X$1=5,(VLOOKUP(B111,'X5'!$B:$AZ,10,FALSE)),IF($X$1=6,(VLOOKUP(B111,'X6'!$B:$AZ,10,FALSE)),IF($X$1=7,(VLOOKUP(B111,'X7'!$B:$AZ,10,FALSE)),IF($X$1=8,(VLOOKUP(B111,'X8'!$B:$AZ,10,FALSE)),IF($X$1=9,(VLOOKUP(B111,'X9'!$B:$AZ,10,FALSE)),IF($X$1=10,(VLOOKUP(B111,'X10'!$B:$AZ,10,FALSE)),IF($X$1=11,(VLOOKUP(B111,'X11'!$B:$AZ,10,FALSE)),IF($X$1=12,(VLOOKUP(B111,'X12'!$B:$AZ,10,FALSE)),IF($X$1=13,(VLOOKUP(B111,'X13'!$B:$AZ,10,FALSE)),"B"))))))))))))))=TRUE," ",(IF($X$1=1,(VLOOKUP(B111,'X1'!$B:$AZ,10,FALSE)),IF($X$1=2,(VLOOKUP(B111,'X2'!$B:$AZ,10,FALSE)),IF($X$1=3,(VLOOKUP(B111,'X3'!$B:$AZ,10,FALSE)),IF($X$1=4,(VLOOKUP(B111,'X4'!$B:$AZ,10,FALSE)),IF($X$1=5,(VLOOKUP(B111,'X5'!$B:$AZ,10,FALSE)),IF($X$1=6,(VLOOKUP(B111,'X6'!$B:$AZ,10,FALSE)),IF($X$1=7,(VLOOKUP(B111,'X7'!$B:$AZ,10,FALSE)),IF($X$1=8,(VLOOKUP(B111,'X8'!$B:$AZ,10,FALSE)),IF($X$1=9,(VLOOKUP(B111,'X9'!$B:$AZ,10,FALSE)),IF($X$1=10,(VLOOKUP(B111,'X10'!$B:$AZ,10,FALSE)),IF($X$1=11,(VLOOKUP(B111,'X11'!$B:$AZ,10,FALSE)),IF($X$1=12,(VLOOKUP(B111,'X12'!$B:$AZ,10,FALSE)),IF($X$1=13,(VLOOKUP(B111,'X13'!$B:$AZ,10,FALSE)),"B")))))))))))))))</f>
        <v xml:space="preserve"> </v>
      </c>
      <c r="N111" s="185" t="str">
        <f ca="1">IF(ISERROR(IF($X$1=1,(VLOOKUP(B111,'X1'!$B:$AZ,45,FALSE)),IF($X$1=2,(VLOOKUP(B111,'X2'!$B:$AZ,45,FALSE)),IF($X$1=3,(VLOOKUP(B111,'X3'!$B:$AZ,45,FALSE)),IF($X$1=4,(VLOOKUP(B111,'X4'!$B:$AZ,45,FALSE)),IF($X$1=5,(VLOOKUP(B111,'X5'!$B:$AZ,45,FALSE)),IF($X$1=6,(VLOOKUP(B111,'X6'!$B:$AZ,45,FALSE)),IF($X$1=7,(VLOOKUP(B111,'X7'!$B:$AZ,45,FALSE)),IF($X$1=8,(VLOOKUP(B111,'X8'!$B:$AZ,45,FALSE)),IF($X$1=9,(VLOOKUP(B111,'X9'!$B:$AZ,45,FALSE)),IF($X$1=10,(VLOOKUP(B111,'X10'!$B:$AZ,45,FALSE)),IF($X$1=11,(VLOOKUP(B111,'X11'!$B:$AZ,45,FALSE)),IF($X$1=12,(VLOOKUP(B111,'X12'!$B:$AZ,45,FALSE)),IF($X$1=13,(VLOOKUP(B111,'X13'!$B:$AZ,45,FALSE)),"B"))))))))))))))=TRUE," ",(IF($X$1=1,(VLOOKUP(B111,'X1'!$B:$AZ,45,FALSE)),IF($X$1=2,(VLOOKUP(B111,'X2'!$B:$AZ,45,FALSE)),IF($X$1=3,(VLOOKUP(B111,'X3'!$B:$AZ,45,FALSE)),IF($X$1=4,(VLOOKUP(B111,'X4'!$B:$AZ,45,FALSE)),IF($X$1=5,(VLOOKUP(B111,'X5'!$B:$AZ,45,FALSE)),IF($X$1=6,(VLOOKUP(B111,'X6'!$B:$AZ,45,FALSE)),IF($X$1=7,(VLOOKUP(B111,'X7'!$B:$AZ,45,FALSE)),IF($X$1=8,(VLOOKUP(B111,'X8'!$B:$AZ,45,FALSE)),IF($X$1=9,(VLOOKUP(B111,'X9'!$B:$AZ,45,FALSE)),IF($X$1=10,(VLOOKUP(B111,'X10'!$B:$AZ,45,FALSE)),IF($X$1=11,(VLOOKUP(B111,'X11'!$B:$AZ,45,FALSE)),IF($X$1=12,(VLOOKUP(B111,'X12'!$B:$AZ,45,FALSE)),IF($X$1=13,(VLOOKUP(B111,'X13'!$B:$AZ,45,FALSE)),"B")))))))))))))))</f>
        <v xml:space="preserve"> </v>
      </c>
      <c r="O111" s="184" t="str">
        <f ca="1">IF(ISERROR(IF($X$1=1,(VLOOKUP(B111,'X1'!$B:$AZ,11,FALSE)),IF($X$1=2,(VLOOKUP(B111,'X2'!$B:$AZ,11,FALSE)),IF($X$1=3,(VLOOKUP(B111,'X3'!$B:$AZ,11,FALSE)),IF($X$1=4,(VLOOKUP(B111,'X4'!$B:$AZ,11,FALSE)),IF($X$1=5,(VLOOKUP(B111,'X5'!$B:$AZ,11,FALSE)),IF($X$1=6,(VLOOKUP(B111,'X6'!$B:$AZ,11,FALSE)),IF($X$1=7,(VLOOKUP(B111,'X7'!$B:$AZ,11,FALSE)),IF($X$1=8,(VLOOKUP(B111,'X8'!$B:$AZ,11,FALSE)),IF($X$1=9,(VLOOKUP(B111,'X9'!$B:$AZ,11,FALSE)),IF($X$1=10,(VLOOKUP(B111,'X10'!$B:$AZ,11,FALSE)),IF($X$1=11,(VLOOKUP(B111,'X11'!$B:$AZ,11,FALSE)),IF($X$1=12,(VLOOKUP(B111,'X12'!$B:$AZ,11,FALSE)),IF($X$1=13,(VLOOKUP(B111,'X13'!$B:$AZ,11,FALSE)),"B"))))))))))))))=TRUE," ",(IF($X$1=1,(VLOOKUP(B111,'X1'!$B:$AZ,11,FALSE)),IF($X$1=2,(VLOOKUP(B111,'X2'!$B:$AZ,11,FALSE)),IF($X$1=3,(VLOOKUP(B111,'X3'!$B:$AZ,11,FALSE)),IF($X$1=4,(VLOOKUP(B111,'X4'!$B:$AZ,11,FALSE)),IF($X$1=5,(VLOOKUP(B111,'X5'!$B:$AZ,11,FALSE)),IF($X$1=6,(VLOOKUP(B111,'X6'!$B:$AZ,11,FALSE)),IF($X$1=7,(VLOOKUP(B111,'X7'!$B:$AZ,11,FALSE)),IF($X$1=8,(VLOOKUP(B111,'X8'!$B:$AZ,11,FALSE)),IF($X$1=9,(VLOOKUP(B111,'X9'!$B:$AZ,11,FALSE)),IF($X$1=10,(VLOOKUP(B111,'X10'!$B:$AZ,11,FALSE)),IF($X$1=11,(VLOOKUP(B111,'X11'!$B:$AZ,11,FALSE)),IF($X$1=12,(VLOOKUP(B111,'X12'!$B:$AZ,11,FALSE)),IF($X$1=13,(VLOOKUP(B111,'X13'!$B:$AZ,11,FALSE)),"B")))))))))))))))</f>
        <v xml:space="preserve"> </v>
      </c>
      <c r="P111" s="184" t="str">
        <f ca="1">IF(ISERROR(IF($X$1=1,(VLOOKUP(B111,'X1'!$B:$AZ,12,FALSE)),IF($X$1=2,(VLOOKUP(B111,'X2'!$B:$AZ,12,FALSE)),IF($X$1=3,(VLOOKUP(B111,'X3'!$B:$AZ,12,FALSE)),IF($X$1=4,(VLOOKUP(B111,'X4'!$B:$AZ,12,FALSE)),IF($X$1=5,(VLOOKUP(B111,'X5'!$B:$AZ,12,FALSE)),IF($X$1=6,(VLOOKUP(B111,'X6'!$B:$AZ,12,FALSE)),IF($X$1=7,(VLOOKUP(B111,'X7'!$B:$AZ,12,FALSE)),IF($X$1=8,(VLOOKUP(B111,'X8'!$B:$AZ,12,FALSE)),IF($X$1=9,(VLOOKUP(B111,'X9'!$B:$AZ,12,FALSE)),IF($X$1=10,(VLOOKUP(B111,'X10'!$B:$AZ,12,FALSE)),IF($X$1=11,(VLOOKUP(B111,'X11'!$B:$AZ,12,FALSE)),IF($X$1=12,(VLOOKUP(B111,'X12'!$B:$AZ,12,FALSE)),IF($X$1=13,(VLOOKUP(B111,'X13'!$B:$AZ,12,FALSE)),"B"))))))))))))))=TRUE," ",(IF($X$1=1,(VLOOKUP(B111,'X1'!$B:$AZ,12,FALSE)),IF($X$1=2,(VLOOKUP(B111,'X2'!$B:$AZ,12,FALSE)),IF($X$1=3,(VLOOKUP(B111,'X3'!$B:$AZ,12,FALSE)),IF($X$1=4,(VLOOKUP(B111,'X4'!$B:$AZ,12,FALSE)),IF($X$1=5,(VLOOKUP(B111,'X5'!$B:$AZ,12,FALSE)),IF($X$1=6,(VLOOKUP(B111,'X6'!$B:$AZ,12,FALSE)),IF($X$1=7,(VLOOKUP(B111,'X7'!$B:$AZ,12,FALSE)),IF($X$1=8,(VLOOKUP(B111,'X8'!$B:$AZ,12,FALSE)),IF($X$1=9,(VLOOKUP(B111,'X9'!$B:$AZ,12,FALSE)),IF($X$1=10,(VLOOKUP(B111,'X10'!$B:$AZ,12,FALSE)),IF($X$1=11,(VLOOKUP(B111,'X11'!$B:$AZ,12,FALSE)),IF($X$1=12,(VLOOKUP(B111,'X12'!$B:$AZ,12,FALSE)),IF($X$1=13,(VLOOKUP(B111,'X13'!$B:$AZ,12,FALSE)),"B")))))))))))))))</f>
        <v xml:space="preserve"> </v>
      </c>
      <c r="Q111" s="185" t="str">
        <f ca="1">IF(ISERROR(IF($X$1=1,(VLOOKUP(B111,'X1'!$B:$AZ,46,FALSE)),IF($X$1=2,(VLOOKUP(B111,'X2'!$B:$AZ,46,FALSE)),IF($X$1=3,(VLOOKUP(B111,'X3'!$B:$AZ,46,FALSE)),IF($X$1=4,(VLOOKUP(B111,'X4'!$B:$AZ,46,FALSE)),IF($X$1=5,(VLOOKUP(B111,'X5'!$B:$AZ,46,FALSE)),IF($X$1=6,(VLOOKUP(B111,'X6'!$B:$AZ,46,FALSE)),IF($X$1=7,(VLOOKUP(B111,'X7'!$B:$AZ,46,FALSE)),IF($X$1=8,(VLOOKUP(B111,'X8'!$B:$AZ,46,FALSE)),IF($X$1=9,(VLOOKUP(B111,'X9'!$B:$AZ,46,FALSE)),IF($X$1=10,(VLOOKUP(B111,'X10'!$B:$AZ,46,FALSE)),IF($X$1=11,(VLOOKUP(B111,'X11'!$B:$AZ,46,FALSE)),IF($X$1=12,(VLOOKUP(B111,'X12'!$B:$AZ,46,FALSE)),IF($X$1=13,(VLOOKUP(B111,'X13'!$B:$AZ,46,FALSE)),"B"))))))))))))))=TRUE," ",(IF($X$1=1,(VLOOKUP(B111,'X1'!$B:$AZ,46,FALSE)),IF($X$1=2,(VLOOKUP(B111,'X2'!$B:$AZ,46,FALSE)),IF($X$1=3,(VLOOKUP(B111,'X3'!$B:$AZ,46,FALSE)),IF($X$1=4,(VLOOKUP(B111,'X4'!$B:$AZ,46,FALSE)),IF($X$1=5,(VLOOKUP(B111,'X5'!$B:$AZ,46,FALSE)),IF($X$1=6,(VLOOKUP(B111,'X6'!$B:$AZ,46,FALSE)),IF($X$1=7,(VLOOKUP(B111,'X7'!$B:$AZ,46,FALSE)),IF($X$1=8,(VLOOKUP(B111,'X8'!$B:$AZ,46,FALSE)),IF($X$1=9,(VLOOKUP(B111,'X9'!$B:$AZ,46,FALSE)),IF($X$1=10,(VLOOKUP(B111,'X10'!$B:$AZ,46,FALSE)),IF($X$1=11,(VLOOKUP(B111,'X11'!$B:$AZ,46,FALSE)),IF($X$1=12,(VLOOKUP(B111,'X12'!$B:$AZ,46,FALSE)),IF($X$1=13,(VLOOKUP(B111,'X13'!$B:$AZ,46,FALSE)),"B")))))))))))))))</f>
        <v xml:space="preserve"> </v>
      </c>
      <c r="R111" s="185" t="str">
        <f ca="1">IF(ISERROR(IF($X$1=1,(VLOOKUP(B111,'X1'!$B:$AZ,15,FALSE)),IF($X$1=2,(VLOOKUP(B111,'X2'!$B:$AZ,15,FALSE)),IF($X$1=3,(VLOOKUP(B111,'X3'!$B:$AZ,15,FALSE)),IF($X$1=4,(VLOOKUP(B111,'X4'!$B:$AZ,15,FALSE)),IF($X$1=5,(VLOOKUP(B111,'X5'!$B:$AZ,15,FALSE)),IF($X$1=6,(VLOOKUP(B111,'X6'!$B:$AZ,15,FALSE)),IF($X$1=7,(VLOOKUP(B111,'X7'!$B:$AZ,15,FALSE)),IF($X$1=8,(VLOOKUP(B111,'X8'!$B:$AZ,15,FALSE)),IF($X$1=9,(VLOOKUP(B111,'X9'!$B:$AZ,15,FALSE)),IF($X$1=10,(VLOOKUP(B111,'X10'!$B:$AZ,15,FALSE)),IF($X$1=11,(VLOOKUP(B111,'X11'!$B:$AZ,15,FALSE)),IF($X$1=12,(VLOOKUP(B111,'X12'!$B:$AZ,15,FALSE)),IF($X$1=13,(VLOOKUP(B111,'X13'!$B:$AZ,15,FALSE)),"B"))))))))))))))=TRUE," ",(IF($X$1=1,(VLOOKUP(B111,'X1'!$B:$AZ,15,FALSE)),IF($X$1=2,(VLOOKUP(B111,'X2'!$B:$AZ,15,FALSE)),IF($X$1=3,(VLOOKUP(B111,'X3'!$B:$AZ,15,FALSE)),IF($X$1=4,(VLOOKUP(B111,'X4'!$B:$AZ,15,FALSE)),IF($X$1=5,(VLOOKUP(B111,'X5'!$B:$AZ,15,FALSE)),IF($X$1=6,(VLOOKUP(B111,'X6'!$B:$AZ,15,FALSE)),IF($X$1=7,(VLOOKUP(B111,'X7'!$B:$AZ,15,FALSE)),IF($X$1=8,(VLOOKUP(B111,'X8'!$B:$AZ,15,FALSE)),IF($X$1=9,(VLOOKUP(B111,'X9'!$B:$AZ,15,FALSE)),IF($X$1=10,(VLOOKUP(B111,'X10'!$B:$AZ,15,FALSE)),IF($X$1=11,(VLOOKUP(B111,'X11'!$B:$AZ,15,FALSE)),IF($X$1=12,(VLOOKUP(B111,'X12'!$B:$AZ,15,FALSE)),IF($X$1=13,(VLOOKUP(B111,'X13'!$B:$AZ,15,FALSE)),"B")))))))))))))))</f>
        <v xml:space="preserve"> </v>
      </c>
      <c r="S111" s="185" t="str">
        <f ca="1">IF(ISERROR(IF((IF($X$1=1,(VLOOKUP(B111,'X1'!$B:$AZ,14,FALSE)),(IF($X$1=2,(VLOOKUP(B111,'X2'!$B:$AZ,14,FALSE)),(IF($X$1=3,(VLOOKUP(B111,'X3'!$B:$AZ,14,FALSE)),(IF($X$1=4,(VLOOKUP(B111,'X4'!$B:$AZ,14,FALSE)),(IF($X$1=5,(VLOOKUP(B111,'X5'!$B:$AZ,14,FALSE)),(IF($X$1=6,(VLOOKUP(B111,'X6'!$B:$AZ,14,FALSE)),(IF($X$1=7,(VLOOKUP(B111,'X7'!$B:$AZ,14,FALSE)),(IF($X$1=8,(VLOOKUP(B111,'X8'!$B:$AZ,14,FALSE)),(IF($X$1=9,(VLOOKUP(B111,'X9'!$B:$AZ,14,FALSE)),(IF($X$1=10,(VLOOKUP(B111,'X10'!$B:$AZ,14,FALSE)),(IF($X$1=11,(VLOOKUP(B111,'X11'!$B:$AZ,14,FALSE)),(IF($X$1=12,(VLOOKUP(B111,'X12'!$B:$AZ,14,FALSE)),(VLOOKUP(B111,'X13'!$B:$AZ,14,FALSE))))))))))))))))))))))))))=$V$1," ",(IF($X$1=1,(VLOOKUP(B111,'X1'!$B:$AZ,14,FALSE)),(IF($X$1=2,(VLOOKUP(B111,'X2'!$B:$AZ,14,FALSE)),(IF($X$1=3,(VLOOKUP(B111,'X3'!$B:$AZ,14,FALSE)),(IF($X$1=4,(VLOOKUP(B111,'X4'!$B:$AZ,14,FALSE)),(IF($X$1=5,(VLOOKUP(B111,'X5'!$B:$AZ,14,FALSE)),(IF($X$1=6,(VLOOKUP(B111,'X6'!$B:$AZ,14,FALSE)),(IF($X$1=7,(VLOOKUP(B111,'X7'!$B:$AZ,14,FALSE)),(IF($X$1=8,(VLOOKUP(B111,'X8'!$B:$AZ,14,FALSE)),(IF($X$1=9,(VLOOKUP(B111,'X9'!$B:$AZ,14,FALSE)),(IF($X$1=10,(VLOOKUP(B111,'X10'!$B:$AZ,14,FALSE)),(IF($X$1=11,(VLOOKUP(B111,'X11'!$B:$AZ,14,FALSE)),(IF($X$1=12,(VLOOKUP(B111,'X12'!$B:$AZ,14,FALSE)),(VLOOKUP(B111,'X13'!$B:$AZ,14,FALSE))))))))))))))))))))))))))))=TRUE," ",(IF((IF($X$1=1,(VLOOKUP(B111,'X1'!$B:$AZ,14,FALSE)),(IF($X$1=2,(VLOOKUP(B111,'X2'!$B:$AZ,14,FALSE)),(IF($X$1=3,(VLOOKUP(B111,'X3'!$B:$AZ,14,FALSE)),(IF($X$1=4,(VLOOKUP(B111,'X4'!$B:$AZ,14,FALSE)),(IF($X$1=5,(VLOOKUP(B111,'X5'!$B:$AZ,14,FALSE)),(IF($X$1=6,(VLOOKUP(B111,'X6'!$B:$AZ,14,FALSE)),(IF($X$1=7,(VLOOKUP(B111,'X7'!$B:$AZ,14,FALSE)),(IF($X$1=8,(VLOOKUP(B111,'X8'!$B:$AZ,14,FALSE)),(IF($X$1=9,(VLOOKUP(B111,'X9'!$B:$AZ,14,FALSE)),(IF($X$1=10,(VLOOKUP(B111,'X10'!$B:$AZ,14,FALSE)),(IF($X$1=11,(VLOOKUP(B111,'X11'!$B:$AZ,14,FALSE)),(IF($X$1=12,(VLOOKUP(B111,'X12'!$B:$AZ,14,FALSE)),(VLOOKUP(B111,'X13'!$B:$AZ,14,FALSE))))))))))))))))))))))))))=$V$1," ",(IF($X$1=1,(VLOOKUP(B111,'X1'!$B:$AZ,14,FALSE)),(IF($X$1=2,(VLOOKUP(B111,'X2'!$B:$AZ,14,FALSE)),(IF($X$1=3,(VLOOKUP(B111,'X3'!$B:$AZ,14,FALSE)),(IF($X$1=4,(VLOOKUP(B111,'X4'!$B:$AZ,14,FALSE)),(IF($X$1=5,(VLOOKUP(B111,'X5'!$B:$AZ,14,FALSE)),(IF($X$1=6,(VLOOKUP(B111,'X6'!$B:$AZ,14,FALSE)),(IF($X$1=7,(VLOOKUP(B111,'X7'!$B:$AZ,14,FALSE)),(IF($X$1=8,(VLOOKUP(B111,'X8'!$B:$AZ,14,FALSE)),(IF($X$1=9,(VLOOKUP(B111,'X9'!$B:$AZ,14,FALSE)),(IF($X$1=10,(VLOOKUP(B111,'X10'!$B:$AZ,14,FALSE)),(IF($X$1=11,(VLOOKUP(B111,'X11'!$B:$AZ,14,FALSE)),(IF($X$1=12,(VLOOKUP(B111,'X12'!$B:$AZ,14,FALSE)),(VLOOKUP(B111,'X13'!$B:$AZ,14,FALSE)))))))))))))))))))))))))))))</f>
        <v xml:space="preserve"> </v>
      </c>
      <c r="V111" s="43"/>
      <c r="W111" s="43">
        <f t="shared" si="63"/>
        <v>23</v>
      </c>
      <c r="X111" s="43"/>
      <c r="Y111" s="130">
        <f t="shared" ca="1" si="65"/>
        <v>0.26412760682268294</v>
      </c>
      <c r="Z111" s="92" t="s">
        <v>149</v>
      </c>
      <c r="AB111" s="42">
        <f t="shared" si="61"/>
        <v>2</v>
      </c>
      <c r="AC111" s="42">
        <f t="shared" si="64"/>
        <v>22</v>
      </c>
      <c r="AD111" s="111" t="str">
        <f>IF((VALUE((RIGHT($AD$89,1))))=0,(Alf!F26),IF((VALUE((RIGHT($AD$89,1))))=1,(Alf!F66),IF(((VALUE((RIGHT($AD$89,1)))))=2,(Alf!F105),IF(((VALUE((RIGHT($AD$89,1)))))=3,(Alf!F143),IF(((VALUE((RIGHT($AD$89,1)))))=4,(Alf!F181),IF(((VALUE((RIGHT($AD$89,1)))))=5,(Alf!F220),"B"))))))</f>
        <v/>
      </c>
      <c r="AE111" s="112" t="str">
        <f t="shared" ca="1" si="62"/>
        <v xml:space="preserve"> </v>
      </c>
      <c r="AF111" s="131" t="str">
        <f>IF(ISERROR(((VLOOKUP(AD111,'X1'!$B:$AO,6,FALSE))/(VLOOKUP(AD111,'X1'!$B:$AO,7,FALSE))-1))=TRUE," ",(((VLOOKUP(AD111,'X1'!$B:$AO,6,FALSE))/(VLOOKUP(AD111,'X1'!$B:$AO,7,FALSE))-1)))</f>
        <v xml:space="preserve"> </v>
      </c>
      <c r="AG111" s="113" t="str">
        <f>IF(ISERROR((((VLOOKUP(AD111,'X1'!$B:$G,2,FALSE))-(VLOOKUP(AD111,'X1'!$B:$G,3,FALSE)))*100)/(VLOOKUP(AD111,'X1'!$B:$G,5,FALSE)))=TRUE," ",((((VLOOKUP(AD111,'X1'!$B:$G,2,FALSE))-(VLOOKUP(AD111,'X1'!$B:$G,3,FALSE)))*100)/(VLOOKUP(AD111,'X1'!$B:$G,5,FALSE))))</f>
        <v xml:space="preserve"> </v>
      </c>
      <c r="AH111" s="131" t="str">
        <f>IF(ISERROR(((VLOOKUP(AD111,'X1'!$B:$AZ,42,FALSE))))=TRUE," ",(((VLOOKUP(AD111,'X1'!$B:$AZ,42,FALSE)))))</f>
        <v xml:space="preserve"> </v>
      </c>
      <c r="AI111" s="131" t="str">
        <f>IF(ISERROR(((VLOOKUP(AD111,'X1'!$B:$AZ,43,FALSE))))=TRUE," ",(((VLOOKUP(AD111,'X1'!$B:$AZ,43,FALSE)))))</f>
        <v xml:space="preserve"> </v>
      </c>
      <c r="AJ111" s="131" t="str">
        <f>IF(ISERROR(((VLOOKUP(AD111,'X1'!$B:$AZ,15,FALSE))))=TRUE," ",(((VLOOKUP(AD111,'X1'!$B:$AZ,15,FALSE)))))</f>
        <v xml:space="preserve"> </v>
      </c>
      <c r="AK111" s="113" t="str">
        <f>IF(ISERROR(((VLOOKUP(AD111,'X1'!$B:$AZ,14,FALSE))))=TRUE," ",(((VLOOKUP(AD111,'X1'!$B:$AZ,14,FALSE)))))</f>
        <v xml:space="preserve"> </v>
      </c>
      <c r="AL111" s="113" t="str">
        <f ca="1">IF(ISERROR(((VLOOKUP(AD111,'X2'!$B:$AO,6,FALSE))/(VLOOKUP(AD111,'X2'!$B:$AO,7,FALSE))-1))=TRUE," ",(((VLOOKUP(AD111,'X2'!$B:$AO,6,FALSE))/(VLOOKUP(AD111,'X2'!$B:$AO,7,FALSE))-1)))</f>
        <v xml:space="preserve"> </v>
      </c>
      <c r="AM111" s="113" t="str">
        <f ca="1">IF(ISERROR((((VLOOKUP(AD111,'X2'!$B:$G,2,FALSE))-(VLOOKUP(AD111,'X2'!$B:$G,3,FALSE)))*100)/(VLOOKUP(AD111,'X2'!$B:$G,5,FALSE)))=TRUE," ",((((VLOOKUP(AD111,'X2'!$B:$G,2,FALSE))-(VLOOKUP(AD111,'X2'!$B:$G,3,FALSE)))*100)/(VLOOKUP(AD111,'X2'!$B:$G,5,FALSE))))</f>
        <v xml:space="preserve"> </v>
      </c>
      <c r="AN111" s="113" t="str">
        <f ca="1">IF(ISERROR(((VLOOKUP(AD111,'X2'!$B:$AZ,42,FALSE))))=TRUE," ",(((VLOOKUP(AD111,'X2'!$B:$AZ,42,FALSE)))))</f>
        <v xml:space="preserve"> </v>
      </c>
      <c r="AO111" s="113" t="str">
        <f ca="1">IF(ISERROR(((VLOOKUP(AD111,'X2'!$B:$AZ,43,FALSE))))=TRUE," ",(((VLOOKUP(AD111,'X2'!$B:$AZ,43,FALSE)))))</f>
        <v xml:space="preserve"> </v>
      </c>
      <c r="AP111" s="113" t="str">
        <f ca="1">IF(ISERROR(((VLOOKUP(AD111,'X2'!$B:$AZ,15,FALSE))))=TRUE," ",(((VLOOKUP(AD111,'X2'!$B:$AZ,15,FALSE)))))</f>
        <v xml:space="preserve"> </v>
      </c>
      <c r="AQ111" s="113" t="str">
        <f ca="1">IF(ISERROR(((VLOOKUP(AD111,'X2'!$B:$AZ,14,FALSE))))=TRUE," ",(((VLOOKUP(AD111,'X2'!$B:$AZ,14,FALSE)))))</f>
        <v xml:space="preserve"> </v>
      </c>
      <c r="AR111" s="113" t="str">
        <f ca="1">IF(ISERROR(((VLOOKUP(AD111,'X3'!$B:$AO,6,FALSE))/(VLOOKUP(AD111,'X3'!$B:$AO,7,FALSE))-1))=TRUE," ",(((VLOOKUP(AD111,'X3'!$B:$AO,6,FALSE))/(VLOOKUP(AD111,'X3'!$B:$AO,7,FALSE))-1)))</f>
        <v xml:space="preserve"> </v>
      </c>
      <c r="AS111" s="113" t="str">
        <f ca="1">IF(ISERROR((((VLOOKUP(AD111,'X3'!$B:$G,2,FALSE))-(VLOOKUP(AD111,'X3'!$B:$G,3,FALSE)))*100)/(VLOOKUP(AD111,'X3'!$B:$G,5,FALSE)))=TRUE," ",((((VLOOKUP(AD111,'X3'!$B:$G,2,FALSE))-(VLOOKUP(AD111,'X3'!$B:$G,3,FALSE)))*100)/(VLOOKUP(AD111,'X3'!$B:$G,5,FALSE))))</f>
        <v xml:space="preserve"> </v>
      </c>
      <c r="AT111" s="113" t="str">
        <f ca="1">IF(ISERROR(((VLOOKUP(AD111,'X3'!$B:$AZ,42,FALSE))))=TRUE," ",(((VLOOKUP(AD111,'X3'!$B:$AZ,42,FALSE)))))</f>
        <v xml:space="preserve"> </v>
      </c>
      <c r="AU111" s="113" t="str">
        <f ca="1">IF(ISERROR(((VLOOKUP(AD111,'X3'!$B:$AZ,43,FALSE))))=TRUE," ",(((VLOOKUP(AD111,'X3'!$B:$AZ,43,FALSE)))))</f>
        <v xml:space="preserve"> </v>
      </c>
      <c r="AV111" s="113" t="str">
        <f ca="1">IF(ISERROR(((VLOOKUP(AD111,'X3'!$B:$AZ,15,FALSE))))=TRUE," ",(((VLOOKUP(AD111,'X3'!$B:$AZ,15,FALSE)))))</f>
        <v xml:space="preserve"> </v>
      </c>
      <c r="AW111" s="113" t="str">
        <f ca="1">IF(ISERROR(((VLOOKUP(AD111,'X3'!$B:$AZ,14,FALSE))))=TRUE," ",(((VLOOKUP(AD111,'X3'!$B:$AZ,14,FALSE)))))</f>
        <v xml:space="preserve"> </v>
      </c>
      <c r="AX111" s="113" t="str">
        <f ca="1">IF(ISERROR(((VLOOKUP(AD111,'X4'!$B:$AO,6,FALSE))/(VLOOKUP(AD111,'X4'!$B:$AO,7,FALSE))-1))=TRUE," ",(((VLOOKUP(AD111,'X4'!$B:$AO,6,FALSE))/(VLOOKUP(AD111,'X4'!$B:$AO,7,FALSE))-1)))</f>
        <v xml:space="preserve"> </v>
      </c>
      <c r="AY111" s="113" t="str">
        <f ca="1">IF(ISERROR((((VLOOKUP(AD111,'X4'!$B:$G,2,FALSE))-(VLOOKUP(AD111,'X4'!$B:$G,3,FALSE)))*100)/(VLOOKUP(AD111,'X4'!$B:$G,5,FALSE)))=TRUE," ",((((VLOOKUP(AD111,'X4'!$B:$G,2,FALSE))-(VLOOKUP(AD111,'X4'!$B:$G,3,FALSE)))*100)/(VLOOKUP(AD111,'X4'!$B:$G,5,FALSE))))</f>
        <v xml:space="preserve"> </v>
      </c>
      <c r="AZ111" s="113" t="str">
        <f ca="1">IF(ISERROR(((VLOOKUP(AD111,'X4'!$B:$AZ,42,FALSE))))=TRUE," ",(((VLOOKUP(AD111,'X4'!$B:$AZ,42,FALSE)))))</f>
        <v xml:space="preserve"> </v>
      </c>
      <c r="BA111" s="113" t="str">
        <f ca="1">IF(ISERROR(((VLOOKUP(AD111,'X4'!$B:$AZ,43,FALSE))))=TRUE," ",(((VLOOKUP(AD111,'X4'!$B:$AZ,43,FALSE)))))</f>
        <v xml:space="preserve"> </v>
      </c>
      <c r="BB111" s="113" t="str">
        <f ca="1">IF(ISERROR(((VLOOKUP(AD111,'X4'!$B:$AZ,15,FALSE))))=TRUE," ",(((VLOOKUP(AD111,'X4'!$B:$AZ,15,FALSE)))))</f>
        <v xml:space="preserve"> </v>
      </c>
      <c r="BC111" s="113" t="str">
        <f ca="1">IF(ISERROR(((VLOOKUP(AD111,'X4'!$B:$AZ,14,FALSE))))=TRUE," ",(((VLOOKUP(AD111,'X4'!$B:$AZ,14,FALSE)))))</f>
        <v xml:space="preserve"> </v>
      </c>
      <c r="BD111" s="113" t="str">
        <f ca="1">IF(ISERROR(((VLOOKUP(AD111,'X5'!$B:$AO,6,FALSE))/(VLOOKUP(AD111,'X5'!$B:$AO,7,FALSE))-1))=TRUE," ",(((VLOOKUP(AD111,'X5'!$B:$AO,6,FALSE))/(VLOOKUP(AD111,'X5'!$B:$AO,7,FALSE))-1)))</f>
        <v xml:space="preserve"> </v>
      </c>
      <c r="BE111" s="113" t="str">
        <f ca="1">IF(ISERROR((((VLOOKUP(AD111,'X5'!$B:$G,2,FALSE))-(VLOOKUP(AD111,'X5'!$B:$G,3,FALSE)))*100)/(VLOOKUP(AD111,'X5'!$B:$G,5,FALSE)))=TRUE," ",((((VLOOKUP(AD111,'X5'!$B:$G,2,FALSE))-(VLOOKUP(AD111,'X5'!$B:$G,3,FALSE)))*100)/(VLOOKUP(AD111,'X5'!$B:$G,5,FALSE))))</f>
        <v xml:space="preserve"> </v>
      </c>
      <c r="BF111" s="113" t="str">
        <f ca="1">IF(ISERROR(((VLOOKUP(AD111,'X5'!$B:$AZ,42,FALSE))))=TRUE," ",(((VLOOKUP(AD111,'X5'!$B:$AZ,42,FALSE)))))</f>
        <v xml:space="preserve"> </v>
      </c>
      <c r="BG111" s="113" t="str">
        <f ca="1">IF(ISERROR(((VLOOKUP(AD111,'X5'!$B:$AZ,43,FALSE))))=TRUE," ",(((VLOOKUP(AD111,'X5'!$B:$AZ,43,FALSE)))))</f>
        <v xml:space="preserve"> </v>
      </c>
      <c r="BH111" s="113" t="str">
        <f ca="1">IF(ISERROR(((VLOOKUP(AD111,'X5'!$B:$AZ,15,FALSE))))=TRUE," ",(((VLOOKUP(AD111,'X5'!$B:$AZ,15,FALSE)))))</f>
        <v xml:space="preserve"> </v>
      </c>
      <c r="BI111" s="113" t="str">
        <f ca="1">IF(ISERROR(((VLOOKUP(AD111,'X5'!$B:$AZ,14,FALSE))))=TRUE," ",(((VLOOKUP(AD111,'X5'!$B:$AZ,14,FALSE)))))</f>
        <v xml:space="preserve"> </v>
      </c>
      <c r="BJ111" s="113" t="str">
        <f ca="1">IF(ISERROR(((VLOOKUP(AD111,'X6'!$B:$AO,6,FALSE))/(VLOOKUP(AD111,'X6'!$B:$AO,7,FALSE))-1))=TRUE," ",(((VLOOKUP(AD111,'X6'!$B:$AO,6,FALSE))/(VLOOKUP(AD111,'X6'!$B:$AO,7,FALSE))-1)))</f>
        <v xml:space="preserve"> </v>
      </c>
      <c r="BK111" s="113" t="str">
        <f ca="1">IF(ISERROR((((VLOOKUP(AD111,'X6'!$B:$G,2,FALSE))-(VLOOKUP(AD111,'X6'!$B:$G,3,FALSE)))*100)/(VLOOKUP(AD111,'X6'!$B:$G,5,FALSE)))=TRUE," ",((((VLOOKUP(AD111,'X6'!$B:$G,2,FALSE))-(VLOOKUP(AD111,'X6'!$B:$G,3,FALSE)))*100)/(VLOOKUP(AD111,'X6'!$B:$G,5,FALSE))))</f>
        <v xml:space="preserve"> </v>
      </c>
      <c r="BL111" s="113" t="str">
        <f ca="1">IF(ISERROR(((VLOOKUP(AD111,'X6'!$B:$AZ,42,FALSE))))=TRUE," ",(((VLOOKUP(AD111,'X6'!$B:$AZ,42,FALSE)))))</f>
        <v xml:space="preserve"> </v>
      </c>
      <c r="BM111" s="113" t="str">
        <f ca="1">IF(ISERROR(((VLOOKUP(AD111,'X6'!$B:$AZ,43,FALSE))))=TRUE," ",(((VLOOKUP(AD111,'X6'!$B:$AZ,43,FALSE)))))</f>
        <v xml:space="preserve"> </v>
      </c>
      <c r="BN111" s="113" t="str">
        <f ca="1">IF(ISERROR(((VLOOKUP(AD111,'X6'!$B:$AZ,15,FALSE))))=TRUE," ",(((VLOOKUP(AD111,'X6'!$B:$AZ,15,FALSE)))))</f>
        <v xml:space="preserve"> </v>
      </c>
      <c r="BO111" s="113" t="str">
        <f ca="1">IF(ISERROR(((VLOOKUP(AD111,'X6'!$B:$AZ,14,FALSE))))=TRUE," ",(((VLOOKUP(AD111,'X6'!$B:$AZ,14,FALSE)))))</f>
        <v xml:space="preserve"> </v>
      </c>
      <c r="BP111" s="42" t="str">
        <f ca="1">IF(ISERROR(((VLOOKUP(AD111,'X7'!$B:$AO,6,FALSE))/(VLOOKUP(AD111,'X7'!$B:$AO,7,FALSE))-1))=TRUE," ",(((VLOOKUP(AD111,'X7'!$B:$AO,6,FALSE))/(VLOOKUP(AD111,'X7'!$B:$AO,7,FALSE))-1)))</f>
        <v xml:space="preserve"> </v>
      </c>
      <c r="BQ111" s="42" t="str">
        <f ca="1">IF(ISERROR((((VLOOKUP(AD111,'X7'!$B:$G,2,FALSE))-(VLOOKUP(AD111,'X7'!$B:$G,3,FALSE)))*100)/(VLOOKUP(AD111,'X7'!$B:$G,5,FALSE)))=TRUE," ",((((VLOOKUP(AD111,'X7'!$B:$G,2,FALSE))-(VLOOKUP(AD111,'X7'!$B:$G,3,FALSE)))*100)/(VLOOKUP(AD111,'X7'!$B:$G,5,FALSE))))</f>
        <v xml:space="preserve"> </v>
      </c>
      <c r="BR111" s="102" t="str">
        <f ca="1">IF(ISERROR(((VLOOKUP(AD111,'X7'!$B:$AZ,42,FALSE))))=TRUE," ",(((VLOOKUP(AD111,'X7'!$B:$AZ,42,FALSE)))))</f>
        <v xml:space="preserve"> </v>
      </c>
      <c r="BS111" s="102" t="str">
        <f ca="1">IF(ISERROR(((VLOOKUP(AD111,'X7'!$B:$AZ,43,FALSE))))=TRUE," ",(((VLOOKUP(AD111,'X7'!$B:$AZ,43,FALSE)))))</f>
        <v xml:space="preserve"> </v>
      </c>
      <c r="BT111" s="102" t="str">
        <f ca="1">IF(ISERROR(((VLOOKUP(AD111,'X7'!$B:$AZ,15,FALSE))))=TRUE," ",(((VLOOKUP(AD111,'X7'!$B:$AZ,15,FALSE)))))</f>
        <v xml:space="preserve"> </v>
      </c>
      <c r="BU111" s="102" t="str">
        <f ca="1">IF(ISERROR(((VLOOKUP(AD111,'X7'!$B:$AZ,14,FALSE))))=TRUE," ",(((VLOOKUP(AD111,'X7'!$B:$AZ,14,FALSE)))))</f>
        <v xml:space="preserve"> </v>
      </c>
      <c r="BV111" s="102" t="str">
        <f ca="1">IF(ISERROR(((VLOOKUP(AD111,'X8'!$B:$AO,6,FALSE))/(VLOOKUP(AD111,'X8'!$B:$AO,7,FALSE))-1))=TRUE," ",(((VLOOKUP(AD111,'X8'!$B:$AO,6,FALSE))/(VLOOKUP(AD111,'X8'!$B:$AO,7,FALSE))-1)))</f>
        <v xml:space="preserve"> </v>
      </c>
      <c r="BW111" s="102" t="str">
        <f ca="1">IF(ISERROR((((VLOOKUP(AD111,'X8'!$B:$G,2,FALSE))-(VLOOKUP(AD111,'X8'!$B:$G,3,FALSE)))*100)/(VLOOKUP(AD111,'X8'!$B:$G,5,FALSE)))=TRUE," ",((((VLOOKUP(AD111,'X8'!$B:$G,2,FALSE))-(VLOOKUP(AD111,'X8'!$B:$G,3,FALSE)))*100)/(VLOOKUP(AD111,'X8'!$B:$G,5,FALSE))))</f>
        <v xml:space="preserve"> </v>
      </c>
      <c r="BX111" s="102" t="str">
        <f ca="1">IF(ISERROR(((VLOOKUP(AD111,'X8'!$B:$AZ,42,FALSE))))=TRUE," ",(((VLOOKUP(AD111,'X8'!$B:$AZ,42,FALSE)))))</f>
        <v xml:space="preserve"> </v>
      </c>
      <c r="BY111" s="42" t="str">
        <f ca="1">IF(ISERROR(((VLOOKUP(AD111,'X8'!$B:$AZ,43,FALSE))))=TRUE," ",(((VLOOKUP(AD111,'X8'!$B:$AZ,43,FALSE)))))</f>
        <v xml:space="preserve"> </v>
      </c>
      <c r="BZ111" s="42" t="str">
        <f ca="1">IF(ISERROR(((VLOOKUP(AD111,'X8'!$B:$AZ,15,FALSE))))=TRUE," ",(((VLOOKUP(AD111,'X8'!$B:$AZ,15,FALSE)))))</f>
        <v xml:space="preserve"> </v>
      </c>
      <c r="CA111" s="42" t="str">
        <f ca="1">IF(ISERROR(((VLOOKUP(AD111,'X8'!$B:$AZ,14,FALSE))))=TRUE," ",(((VLOOKUP(AD111,'X8'!$B:$AZ,14,FALSE)))))</f>
        <v xml:space="preserve"> </v>
      </c>
      <c r="CB111" s="42" t="str">
        <f ca="1">IF(ISERROR(((VLOOKUP(AD111,'X9'!$B:$AO,6,FALSE))/(VLOOKUP(AD111,'X9'!$B:$AO,7,FALSE))-1))=TRUE," ",(((VLOOKUP(AD111,'X9'!$B:$AO,6,FALSE))/(VLOOKUP(AD111,'X9'!$B:$AO,7,FALSE))-1)))</f>
        <v xml:space="preserve"> </v>
      </c>
      <c r="CC111" s="42" t="str">
        <f ca="1">IF(ISERROR((((VLOOKUP(AD111,'X9'!$B:$G,2,FALSE))-(VLOOKUP(AD111,'X9'!$B:$G,3,FALSE)))*100)/(VLOOKUP(AD111,'X9'!$B:$G,5,FALSE)))=TRUE," ",((((VLOOKUP(AD111,'X9'!$B:$G,2,FALSE))-(VLOOKUP(AD111,'X9'!$B:$G,3,FALSE)))*100)/(VLOOKUP(AD111,'X9'!$B:$G,5,FALSE))))</f>
        <v xml:space="preserve"> </v>
      </c>
      <c r="CD111" s="42" t="str">
        <f ca="1">IF(ISERROR(((VLOOKUP(AD111,'X9'!$B:$AZ,42,FALSE))))=TRUE," ",(((VLOOKUP(AD111,'X9'!$B:$AZ,42,FALSE)))))</f>
        <v xml:space="preserve"> </v>
      </c>
      <c r="CE111" s="42" t="str">
        <f ca="1">IF(ISERROR(((VLOOKUP(AD111,'X9'!$B:$AZ,43,FALSE))))=TRUE," ",(((VLOOKUP(AD111,'X9'!$B:$AZ,43,FALSE)))))</f>
        <v xml:space="preserve"> </v>
      </c>
      <c r="CF111" s="42" t="str">
        <f ca="1">IF(ISERROR(((VLOOKUP(AD111,'X9'!$B:$AZ,15,FALSE))))=TRUE," ",(((VLOOKUP(AD111,'X9'!$B:$AZ,15,FALSE)))))</f>
        <v xml:space="preserve"> </v>
      </c>
      <c r="CG111" s="42" t="str">
        <f ca="1">IF(ISERROR(((VLOOKUP(AD111,'X9'!$B:$AZ,14,FALSE))))=TRUE," ",(((VLOOKUP(AD111,'X9'!$B:$AZ,14,FALSE)))))</f>
        <v xml:space="preserve"> </v>
      </c>
      <c r="CH111" s="42" t="str">
        <f ca="1">IF(ISERROR(((VLOOKUP(AD111,'X10'!$B:$AO,6,FALSE))/(VLOOKUP(AD111,'X10'!$B:$AO,7,FALSE))-1))=TRUE," ",(((VLOOKUP(AD111,'X10'!$B:$AO,6,FALSE))/(VLOOKUP(AD111,'X10'!$B:$AO,7,FALSE))-1)))</f>
        <v xml:space="preserve"> </v>
      </c>
      <c r="CI111" s="42" t="str">
        <f ca="1">IF(ISERROR((((VLOOKUP(AD111,'X10'!$B:$G,2,FALSE))-(VLOOKUP(AD111,'X10'!$B:$G,3,FALSE)))*100)/(VLOOKUP(AD111,'X10'!$B:$G,5,FALSE)))=TRUE," ",((((VLOOKUP(AD111,'X10'!$B:$G,2,FALSE))-(VLOOKUP(AD111,'X10'!$B:$G,3,FALSE)))*100)/(VLOOKUP(AD111,'X10'!$B:$G,5,FALSE))))</f>
        <v xml:space="preserve"> </v>
      </c>
      <c r="CJ111" s="42" t="str">
        <f ca="1">IF(ISERROR(((VLOOKUP(AD111,'X10'!$B:$AZ,42,FALSE))))=TRUE," ",(((VLOOKUP(AD111,'X10'!$B:$AZ,42,FALSE)))))</f>
        <v xml:space="preserve"> </v>
      </c>
      <c r="CK111" s="42" t="str">
        <f ca="1">IF(ISERROR(((VLOOKUP(AD111,'X10'!$B:$AZ,43,FALSE))))=TRUE," ",(((VLOOKUP(AD111,'X10'!$B:$AZ,43,FALSE)))))</f>
        <v xml:space="preserve"> </v>
      </c>
      <c r="CL111" s="42" t="str">
        <f ca="1">IF(ISERROR(((VLOOKUP(AD111,'X10'!$B:$AZ,15,FALSE))))=TRUE," ",(((VLOOKUP(AD111,'X10'!$B:$AZ,15,FALSE)))))</f>
        <v xml:space="preserve"> </v>
      </c>
      <c r="CM111" s="42" t="str">
        <f ca="1">IF(ISERROR(((VLOOKUP(AD111,'X10'!$B:$AZ,14,FALSE))))=TRUE," ",(((VLOOKUP(AD111,'X10'!$B:$AZ,14,FALSE)))))</f>
        <v xml:space="preserve"> </v>
      </c>
      <c r="CN111" s="42" t="str">
        <f ca="1">IF(ISERROR(((VLOOKUP(AD111,'X11'!$B:$AO,6,FALSE))/(VLOOKUP(AD111,'X11'!$B:$AO,7,FALSE))-1))=TRUE," ",(((VLOOKUP(AD111,'X11'!$B:$AO,6,FALSE))/(VLOOKUP(AD111,'X11'!$B:$AO,7,FALSE))-1)))</f>
        <v xml:space="preserve"> </v>
      </c>
      <c r="CO111" s="42" t="str">
        <f ca="1">IF(ISERROR((((VLOOKUP(AD111,'X11'!$B:$G,2,FALSE))-(VLOOKUP(AD111,'X11'!$B:$G,3,FALSE)))*100)/(VLOOKUP(AD111,'X11'!$B:$G,5,FALSE)))=TRUE," ",((((VLOOKUP(AD111,'X11'!$B:$G,2,FALSE))-(VLOOKUP(AD111,'X11'!$B:$G,3,FALSE)))*100)/(VLOOKUP(AD111,'X11'!$B:$G,5,FALSE))))</f>
        <v xml:space="preserve"> </v>
      </c>
      <c r="CP111" s="42" t="str">
        <f ca="1">IF(ISERROR(((VLOOKUP(AD111,'X11'!$B:$AZ,42,FALSE))))=TRUE," ",(((VLOOKUP(AD111,'X11'!$B:$AZ,42,FALSE)))))</f>
        <v xml:space="preserve"> </v>
      </c>
      <c r="CQ111" s="42" t="str">
        <f ca="1">IF(ISERROR(((VLOOKUP(AD111,'X11'!$B:$AZ,43,FALSE))))=TRUE," ",(((VLOOKUP(AD111,'X11'!$B:$AZ,43,FALSE)))))</f>
        <v xml:space="preserve"> </v>
      </c>
      <c r="CR111" s="42" t="str">
        <f ca="1">IF(ISERROR(((VLOOKUP(AD111,'X11'!$B:$AZ,15,FALSE))))=TRUE," ",(((VLOOKUP(AD111,'X11'!$B:$AZ,15,FALSE)))))</f>
        <v xml:space="preserve"> </v>
      </c>
      <c r="CS111" s="42" t="str">
        <f ca="1">IF(ISERROR(((VLOOKUP(AD111,'X11'!$B:$AZ,14,FALSE))))=TRUE," ",(((VLOOKUP(AD111,'X11'!$B:$AZ,14,FALSE)))))</f>
        <v xml:space="preserve"> </v>
      </c>
      <c r="CT111" s="42" t="str">
        <f ca="1">IF(ISERROR(((VLOOKUP(AD111,'X12'!$B:$AO,6,FALSE))/(VLOOKUP(AD111,'X12'!$B:$AO,7,FALSE))-1))=TRUE," ",(((VLOOKUP(AD111,'X12'!$B:$AO,6,FALSE))/(VLOOKUP(AD111,'X12'!$B:$AO,7,FALSE))-1)))</f>
        <v xml:space="preserve"> </v>
      </c>
      <c r="CU111" s="42" t="str">
        <f ca="1">IF(ISERROR((((VLOOKUP(AD111,'X12'!$B:$G,2,FALSE))-(VLOOKUP(AD111,'X12'!$B:$G,3,FALSE)))*100)/(VLOOKUP(AD111,'X12'!$B:$G,5,FALSE)))=TRUE," ",((((VLOOKUP(AD111,'X12'!$B:$G,2,FALSE))-(VLOOKUP(AD111,'X12'!$B:$G,3,FALSE)))*100)/(VLOOKUP(AD111,'X12'!$B:$G,5,FALSE))))</f>
        <v xml:space="preserve"> </v>
      </c>
      <c r="CV111" s="42" t="str">
        <f ca="1">IF(ISERROR(((VLOOKUP(AD111,'X12'!$B:$AZ,42,FALSE))))=TRUE," ",(((VLOOKUP(AD111,'X12'!$B:$AZ,42,FALSE)))))</f>
        <v xml:space="preserve"> </v>
      </c>
      <c r="CW111" s="42" t="str">
        <f ca="1">IF(ISERROR(((VLOOKUP(AD111,'X12'!$B:$AZ,43,FALSE))))=TRUE," ",(((VLOOKUP(AD111,'X12'!$B:$AZ,43,FALSE)))))</f>
        <v xml:space="preserve"> </v>
      </c>
      <c r="CX111" s="42" t="str">
        <f ca="1">IF(ISERROR(((VLOOKUP(AD111,'X12'!$B:$AZ,15,FALSE))))=TRUE," ",(((VLOOKUP(AD111,'X12'!$B:$AZ,15,FALSE)))))</f>
        <v xml:space="preserve"> </v>
      </c>
      <c r="CY111" s="42" t="str">
        <f ca="1">IF(ISERROR(((VLOOKUP(AD111,'X12'!$B:$AZ,14,FALSE))))=TRUE," ",(((VLOOKUP(AD111,'X12'!$B:$AZ,14,FALSE)))))</f>
        <v xml:space="preserve"> </v>
      </c>
      <c r="CZ111" s="42" t="str">
        <f ca="1">IF(ISERROR(((VLOOKUP(AD111,'X13'!$B:$AO,6,FALSE))/(VLOOKUP(AD111,'X13'!$B:$AO,7,FALSE))-1))=TRUE," ",(((VLOOKUP(AD111,'X13'!$B:$AO,6,FALSE))/(VLOOKUP(AD111,'X13'!$B:$AO,7,FALSE))-1)))</f>
        <v xml:space="preserve"> </v>
      </c>
      <c r="DA111" s="42" t="str">
        <f ca="1">IF(ISERROR((((VLOOKUP(AD111,'X13'!$B:$G,2,FALSE))-(VLOOKUP(AD111,'X13'!$B:$G,3,FALSE)))*100)/(VLOOKUP(AD111,'X13'!$B:$G,5,FALSE)))=TRUE," ",((((VLOOKUP(AD111,'X13'!$B:$G,2,FALSE))-(VLOOKUP(AD111,'X13'!$B:$G,3,FALSE)))*100)/(VLOOKUP(AD111,'X13'!$B:$G,5,FALSE))))</f>
        <v xml:space="preserve"> </v>
      </c>
      <c r="DB111" s="42" t="str">
        <f ca="1">IF(ISERROR(((VLOOKUP(AD111,'X13'!$B:$AZ,42,FALSE))))=TRUE," ",(((VLOOKUP(AD111,'X13'!$B:$AZ,42,FALSE)))))</f>
        <v xml:space="preserve"> </v>
      </c>
      <c r="DC111" s="42" t="str">
        <f ca="1">IF(ISERROR(((VLOOKUP(AD111,'X13'!$B:$AZ,43,FALSE))))=TRUE," ",(((VLOOKUP(AD111,'X13'!$B:$AZ,43,FALSE)))))</f>
        <v xml:space="preserve"> </v>
      </c>
      <c r="DD111" s="42" t="str">
        <f ca="1">IF(ISERROR(((VLOOKUP(AD111,'X13'!$B:$AZ,15,FALSE))))=TRUE," ",(((VLOOKUP(AD111,'X13'!$B:$AZ,15,FALSE)))))</f>
        <v xml:space="preserve"> </v>
      </c>
      <c r="DE111" s="42" t="str">
        <f ca="1">IF(ISERROR(((VLOOKUP(AD111,'X13'!$B:$AZ,14,FALSE))))=TRUE," ",(((VLOOKUP(AD111,'X13'!$B:$AZ,14,FALSE)))))</f>
        <v xml:space="preserve"> </v>
      </c>
    </row>
    <row r="112" spans="1:109" ht="14.1" customHeight="1" x14ac:dyDescent="0.2">
      <c r="A112" s="156" t="s">
        <v>1058</v>
      </c>
      <c r="B112" s="122" t="str">
        <f>IF(ISERROR(IF($U$16=1,(VLOOKUP(A112,$AC$89:$AH$125,2,FALSE)),IF((IF($X$1=1,'X1'!B71,(IF($X$1=2,'X2'!B71,(IF($X$1=3,'X3'!B71,(IF($X$1=4,'X4'!B71,(IF($X$1=5,'X5'!B71,(IF($X$1=6,'X6'!B71,(IF($X$1=7,'X7'!B71,(IF($X$1=8,'X8'!B71,(IF($X$1=9,'X9'!B71,(IF($X$1=10,'X10'!B71,(IF($X$1=11,'X11'!B71,(IF($X$1=12,'X12'!B71,'X13'!B71))))))))))))))))))))))))="","",(IF($X$1=1,'X1'!B71,(IF($X$1=2,'X2'!B71,(IF($X$1=3,'X3'!B71,(IF($X$1=4,'X4'!B71,(IF($X$1=5,'X5'!B71,(IF($X$1=6,'X6'!B71,(IF($X$1=7,'X7'!B71,(IF($X$1=8,'X8'!B71,(IF($X$1=9,'X9'!B71,(IF($X$1=10,'X10'!B71,(IF($X$1=11,'X11'!B71,(IF($X$1=12,'X12'!B71,'X13'!B71)))))))))))))))))))))))))))=TRUE," ",(IF($U$16=1,(VLOOKUP(A112,$AC$89:$AH$125,2,FALSE)),IF((IF($X$1=1,'X1'!B71,(IF($X$1=2,'X2'!B71,(IF($X$1=3,'X3'!B71,(IF($X$1=4,'X4'!B71,(IF($X$1=5,'X5'!B71,(IF($X$1=6,'X6'!B71,(IF($X$1=7,'X7'!B71,(IF($X$1=8,'X8'!B71,(IF($X$1=9,'X9'!B71,(IF($X$1=10,'X10'!B71,(IF($X$1=11,'X11'!B71,(IF($X$1=12,'X12'!B71,'X13'!B71))))))))))))))))))))))))="","",(IF($X$1=1,'X1'!B71,(IF($X$1=2,'X2'!B71,(IF($X$1=3,'X3'!B71,(IF($X$1=4,'X4'!B71,(IF($X$1=5,'X5'!B71,(IF($X$1=6,'X6'!B71,(IF($X$1=7,'X7'!B71,(IF($X$1=8,'X8'!B71,(IF($X$1=9,'X9'!B71,(IF($X$1=10,'X10'!B71,(IF($X$1=11,'X11'!B71,(IF($X$1=12,'X12'!B71,'X13'!B71))))))))))))))))))))))))))))</f>
        <v/>
      </c>
      <c r="C112" s="181" t="str">
        <f ca="1">IF(ISERROR(IF($X$1=1,(VLOOKUP(B112,'X1'!$B:$AZ,47,FALSE)),IF($X$1=2,(VLOOKUP(B112,'X2'!$B:$AZ,47,FALSE)),IF($X$1=3,(VLOOKUP(B112,'X3'!$B:$AZ,47,FALSE)),IF($X$1=4,(VLOOKUP(B112,'X4'!$B:$AZ,47,FALSE)),IF($X$1=5,(VLOOKUP(B112,'X5'!$B:$AZ,47,FALSE)),IF($X$1=6,(VLOOKUP(B112,'X6'!$B:$AZ,47,FALSE)),IF($X$1=7,(VLOOKUP(B112,'X7'!$B:$AZ,47,FALSE)),IF($X$1=8,(VLOOKUP(B112,'X8'!$B:$AZ,47,FALSE)),IF($X$1=9,(VLOOKUP(B112,'X9'!$B:$AZ,47,FALSE)),IF($X$1=10,(VLOOKUP(B112,'X10'!$B:$AZ,47,FALSE)),IF($X$1=11,(VLOOKUP(B112,'X11'!$B:$AZ,47,FALSE)),IF($X$1=12,(VLOOKUP(B112,'X12'!$B:$AZ,47,FALSE)),IF($X$1=13,(VLOOKUP(B112,'X13'!$B:$AZ,47,FALSE)),"B"))))))))))))))=TRUE," ",(IF($X$1=1,(VLOOKUP(B112,'X1'!$B:$AZ,47,FALSE)),IF($X$1=2,(VLOOKUP(B112,'X2'!$B:$AZ,47,FALSE)),IF($X$1=3,(VLOOKUP(B112,'X3'!$B:$AZ,47,FALSE)),IF($X$1=4,(VLOOKUP(B112,'X4'!$B:$AZ,47,FALSE)),IF($X$1=5,(VLOOKUP(B112,'X5'!$B:$AZ,47,FALSE)),IF($X$1=6,(VLOOKUP(B112,'X6'!$B:$AZ,47,FALSE)),IF($X$1=7,(VLOOKUP(B112,'X7'!$B:$AZ,47,FALSE)),IF($X$1=8,(VLOOKUP(B112,'X8'!$B:$AZ,47,FALSE)),IF($X$1=9,(VLOOKUP(B112,'X9'!$B:$AZ,47,FALSE)),IF($X$1=10,(VLOOKUP(B112,'X10'!$B:$AZ,47,FALSE)),IF($X$1=11,(VLOOKUP(B112,'X11'!$B:$AZ,47,FALSE)),IF($X$1=12,(VLOOKUP(B112,'X12'!$B:$AZ,47,FALSE)),IF($X$1=13,(VLOOKUP(B112,'X13'!$B:$AZ,47,FALSE)),"B")))))))))))))))</f>
        <v xml:space="preserve"> </v>
      </c>
      <c r="D112" s="181" t="str">
        <f ca="1">IF(ISERROR(IF($X$1=1,(VLOOKUP(B112,'X1'!$B:$AP,41,FALSE)),IF($X$1=2,(VLOOKUP(B112,'X2'!$B:$AP,41,FALSE)),IF($X$1=3,(VLOOKUP(B112,'X3'!$B:$AP,41,FALSE)),IF($X$1=4,(VLOOKUP(B112,'X4'!$B:$AP,41,FALSE)),IF($X$1=5,(VLOOKUP(B112,'X5'!$B:$AP,41,FALSE)),IF($X$1=6,(VLOOKUP(B112,'X6'!$B:$AP,41,FALSE)),IF($X$1=7,(VLOOKUP(B112,'X7'!$B:$AP,41,FALSE)),IF($X$1=8,(VLOOKUP(B112,'X8'!$B:$AP,41,FALSE)),IF($X$1=9,(VLOOKUP(B112,'X9'!$B:$AP,41,FALSE)),IF($X$1=10,(VLOOKUP(B112,'X10'!$B:$AP,41,FALSE)),IF($X$1=11,(VLOOKUP(B112,'X11'!$B:$AP,41,FALSE)),IF($X$1=12,(VLOOKUP(B112,'X12'!$B:$AP,41,FALSE)),IF($X$1=13,(VLOOKUP(B112,'X13'!$B:$AP,41,FALSE)),"B"))))))))))))))=TRUE," ",(IF($X$1=1,(VLOOKUP(B112,'X1'!$B:$AP,41,FALSE)),IF($X$1=2,(VLOOKUP(B112,'X2'!$B:$AP,41,FALSE)),IF($X$1=3,(VLOOKUP(B112,'X3'!$B:$AP,41,FALSE)),IF($X$1=4,(VLOOKUP(B112,'X4'!$B:$AP,41,FALSE)),IF($X$1=5,(VLOOKUP(B112,'X5'!$B:$AP,41,FALSE)),IF($X$1=6,(VLOOKUP(B112,'X6'!$B:$AP,41,FALSE)),IF($X$1=7,(VLOOKUP(B112,'X7'!$B:$AP,41,FALSE)),IF($X$1=8,(VLOOKUP(B112,'X8'!$B:$AP,41,FALSE)),IF($X$1=9,(VLOOKUP(B112,'X9'!$B:$AP,41,FALSE)),IF($X$1=10,(VLOOKUP(B112,'X10'!$B:$AP,41,FALSE)),IF($X$1=11,(VLOOKUP(B112,'X11'!$B:$AP,41,FALSE)),IF($X$1=12,(VLOOKUP(B112,'X12'!$B:$AP,41,FALSE)),IF($X$1=13,(VLOOKUP(B112,'X13'!$B:$AP,41,FALSE)),"B")))))))))))))))</f>
        <v xml:space="preserve"> </v>
      </c>
      <c r="E112" s="182" t="str">
        <f ca="1">IF(ISERROR(IF($X$1=1,(VLOOKUP(B112,'X1'!$B:$AP,7,FALSE)),IF($X$1=2,(VLOOKUP(B112,'X2'!$B:$AP,7,FALSE)),IF($X$1=3,(VLOOKUP(B112,'X3'!$B:$AP,7,FALSE)),IF($X$1=4,(VLOOKUP(B112,'X4'!$B:$AP,7,FALSE)),IF($X$1=5,(VLOOKUP(B112,'X5'!$B:$AP,7,FALSE)),IF($X$1=6,(VLOOKUP(B112,'X6'!$B:$AP,7,FALSE)),IF($X$1=7,(VLOOKUP(B112,'X7'!$B:$AP,7,FALSE)),IF($X$1=8,(VLOOKUP(B112,'X8'!$B:$AP,7,FALSE)),IF($X$1=9,(VLOOKUP(B112,'X9'!$B:$AP,7,FALSE)),IF($X$1=10,(VLOOKUP(B112,'X10'!$B:$AP,7,FALSE)),IF($X$1=11,(VLOOKUP(B112,'X11'!$B:$AP,7,FALSE)),IF($X$1=12,(VLOOKUP(B112,'X12'!$B:$AP,7,FALSE)),IF($X$1=13,(VLOOKUP(B112,'X13'!$B:$AP,7,FALSE)),"B"))))))))))))))=TRUE," ",(IF($X$1=1,(VLOOKUP(B112,'X1'!$B:$AP,7,FALSE)),IF($X$1=2,(VLOOKUP(B112,'X2'!$B:$AP,7,FALSE)),IF($X$1=3,(VLOOKUP(B112,'X3'!$B:$AP,7,FALSE)),IF($X$1=4,(VLOOKUP(B112,'X4'!$B:$AP,7,FALSE)),IF($X$1=5,(VLOOKUP(B112,'X5'!$B:$AP,7,FALSE)),IF($X$1=6,(VLOOKUP(B112,'X6'!$B:$AP,7,FALSE)),IF($X$1=7,(VLOOKUP(B112,'X7'!$B:$AP,7,FALSE)),IF($X$1=8,(VLOOKUP(B112,'X8'!$B:$AP,7,FALSE)),IF($X$1=9,(VLOOKUP(B112,'X9'!$B:$AP,7,FALSE)),IF($X$1=10,(VLOOKUP(B112,'X10'!$B:$AP,7,FALSE)),IF($X$1=11,(VLOOKUP(B112,'X11'!$B:$AP,7,FALSE)),IF($X$1=12,(VLOOKUP(B112,'X12'!$B:$AP,7,FALSE)),IF($X$1=13,(VLOOKUP(B112,'X13'!$B:$AP,7,FALSE)),"B")))))))))))))))</f>
        <v xml:space="preserve"> </v>
      </c>
      <c r="F112" s="182" t="str">
        <f ca="1">IF(ISERROR(IF((IF($X$1=1,(VLOOKUP(B112,'X1'!$B:$AO,6,FALSE)),(IF($X$1=2,(VLOOKUP(B112,'X2'!$B:$AO,6,FALSE)),(IF($X$1=3,(VLOOKUP(B112,'X3'!$B:$AO,6,FALSE)),(IF($X$1=4,(VLOOKUP(B112,'X4'!$B:$AO,6,FALSE)),(IF($X$1=5,(VLOOKUP(B112,'X5'!$B:$AO,6,FALSE)),(IF($X$1=6,(VLOOKUP(B112,'X6'!$B:$AO,6,FALSE)),(IF($X$1=7,(VLOOKUP(B112,'X7'!$B:$AO,6,FALSE)),(IF($X$1=8,(VLOOKUP(B112,'X8'!$B:$AO,6,FALSE)),(IF($X$1=9,(VLOOKUP(B112,'X9'!$B:$AO,6,FALSE)),(IF($X$1=10,(VLOOKUP(B112,'X10'!$B:$AO,6,FALSE)),(IF($X$1=11,(VLOOKUP(B112,'X11'!$B:$AO,6,FALSE)),(IF($X$1=12,(VLOOKUP(B112,'X12'!$B:$AO,6,FALSE)),(VLOOKUP(B112,'X13'!$B:$AO,6,FALSE))))))))))))))))))))))))))=$V$1," ",(IF($X$1=1,(VLOOKUP(B112,'X1'!$B:$AO,6,FALSE)),(IF($X$1=2,(VLOOKUP(B112,'X2'!$B:$AO,6,FALSE)),(IF($X$1=3,(VLOOKUP(B112,'X3'!$B:$AO,6,FALSE)),(IF($X$1=4,(VLOOKUP(B112,'X4'!$B:$AO,6,FALSE)),(IF($X$1=5,(VLOOKUP(B112,'X5'!$B:$AO,6,FALSE)),(IF($X$1=6,(VLOOKUP(B112,'X6'!$B:$AO,6,FALSE)),(IF($X$1=7,(VLOOKUP(B112,'X7'!$B:$AO,6,FALSE)),(IF($X$1=8,(VLOOKUP(B112,'X8'!$B:$AO,6,FALSE)),(IF($X$1=9,(VLOOKUP(B112,'X9'!$B:$AO,6,FALSE)),(IF($X$1=10,(VLOOKUP(B112,'X10'!$B:$AO,6,FALSE)),(IF($X$1=11,(VLOOKUP(B112,'X11'!$B:$AO,6,FALSE)),(IF($X$1=12,(VLOOKUP(B112,'X12'!$B:$AO,6,FALSE)),(VLOOKUP(B112,'X13'!$B:$AO,6,FALSE))))))))))))))))))))))))))))=TRUE," ",(IF((IF($X$1=1,(VLOOKUP(B112,'X1'!$B:$AO,6,FALSE)),(IF($X$1=2,(VLOOKUP(B112,'X2'!$B:$AO,6,FALSE)),(IF($X$1=3,(VLOOKUP(B112,'X3'!$B:$AO,6,FALSE)),(IF($X$1=4,(VLOOKUP(B112,'X4'!$B:$AO,6,FALSE)),(IF($X$1=5,(VLOOKUP(B112,'X5'!$B:$AO,6,FALSE)),(IF($X$1=6,(VLOOKUP(B112,'X6'!$B:$AO,6,FALSE)),(IF($X$1=7,(VLOOKUP(B112,'X7'!$B:$AO,6,FALSE)),(IF($X$1=8,(VLOOKUP(B112,'X8'!$B:$AO,6,FALSE)),(IF($X$1=9,(VLOOKUP(B112,'X9'!$B:$AO,6,FALSE)),(IF($X$1=10,(VLOOKUP(B112,'X10'!$B:$AO,6,FALSE)),(IF($X$1=11,(VLOOKUP(B112,'X11'!$B:$AO,6,FALSE)),(IF($X$1=12,(VLOOKUP(B112,'X12'!$B:$AO,6,FALSE)),(VLOOKUP(B112,'X13'!$B:$AO,6,FALSE))))))))))))))))))))))))))=$V$1," ",(IF($X$1=1,(VLOOKUP(B112,'X1'!$B:$AO,6,FALSE)),(IF($X$1=2,(VLOOKUP(B112,'X2'!$B:$AO,6,FALSE)),(IF($X$1=3,(VLOOKUP(B112,'X3'!$B:$AO,6,FALSE)),(IF($X$1=4,(VLOOKUP(B112,'X4'!$B:$AO,6,FALSE)),(IF($X$1=5,(VLOOKUP(B112,'X5'!$B:$AO,6,FALSE)),(IF($X$1=6,(VLOOKUP(B112,'X6'!$B:$AO,6,FALSE)),(IF($X$1=7,(VLOOKUP(B112,'X7'!$B:$AO,6,FALSE)),(IF($X$1=8,(VLOOKUP(B112,'X8'!$B:$AO,6,FALSE)),(IF($X$1=9,(VLOOKUP(B112,'X9'!$B:$AO,6,FALSE)),(IF($X$1=10,(VLOOKUP(B112,'X10'!$B:$AO,6,FALSE)),(IF($X$1=11,(VLOOKUP(B112,'X11'!$B:$AO,6,FALSE)),(IF($X$1=12,(VLOOKUP(B112,'X12'!$B:$AO,6,FALSE)),(VLOOKUP(B112,'X13'!$B:$AO,6,FALSE)))))))))))))))))))))))))))))</f>
        <v xml:space="preserve"> </v>
      </c>
      <c r="G112" s="182" t="str">
        <f ca="1">IF(ISERROR(IF($X$1=1,(VLOOKUP(B112,'X1'!$B:$AZ,44,FALSE)),IF($X$1=2,(VLOOKUP(B112,'X2'!$B:$AZ,44,FALSE)),IF($X$1=3,(VLOOKUP(B112,'X3'!$B:$AZ,44,FALSE)),IF($X$1=4,(VLOOKUP(B112,'X4'!$B:$AZ,44,FALSE)),IF($X$1=5,(VLOOKUP(B112,'X5'!$B:$AZ,44,FALSE)),IF($X$1=6,(VLOOKUP(B112,'X6'!$B:$AZ,44,FALSE)),IF($X$1=7,(VLOOKUP(B112,'X7'!$B:$AZ,44,FALSE)),IF($X$1=8,(VLOOKUP(B112,'X8'!$B:$AZ,44,FALSE)),IF($X$1=9,(VLOOKUP(B112,'X9'!$B:$AZ,44,FALSE)),IF($X$1=10,(VLOOKUP(B112,'X10'!$B:$AZ,44,FALSE)),IF($X$1=11,(VLOOKUP(B112,'X11'!$B:$AZ,44,FALSE)),IF($X$1=12,(VLOOKUP(B112,'X12'!$B:$AZ,44,FALSE)),IF($X$1=13,(VLOOKUP(B112,'X13'!$B:$AZ,44,FALSE)),"B"))))))))))))))=TRUE," ",(IF($X$1=1,(VLOOKUP(B112,'X1'!$B:$AZ,44,FALSE)),IF($X$1=2,(VLOOKUP(B112,'X2'!$B:$AZ,44,FALSE)),IF($X$1=3,(VLOOKUP(B112,'X3'!$B:$AZ,44,FALSE)),IF($X$1=4,(VLOOKUP(B112,'X4'!$B:$AZ,44,FALSE)),IF($X$1=5,(VLOOKUP(B112,'X5'!$B:$AZ,44,FALSE)),IF($X$1=6,(VLOOKUP(B112,'X6'!$B:$AZ,44,FALSE)),IF($X$1=7,(VLOOKUP(B112,'X7'!$B:$AZ,44,FALSE)),IF($X$1=8,(VLOOKUP(B112,'X8'!$B:$AZ,44,FALSE)),IF($X$1=9,(VLOOKUP(B112,'X9'!$B:$AZ,44,FALSE)),IF($X$1=10,(VLOOKUP(B112,'X10'!$B:$AZ,44,FALSE)),IF($X$1=11,(VLOOKUP(B112,'X11'!$B:$AZ,44,FALSE)),IF($X$1=12,(VLOOKUP(B112,'X12'!$B:$AZ,44,FALSE)),IF($X$1=13,(VLOOKUP(B112,'X13'!$B:$AZ,44,FALSE)),"B")))))))))))))))</f>
        <v xml:space="preserve"> </v>
      </c>
      <c r="H112" s="182" t="str">
        <f ca="1">IF(ISERROR(IF($X$1=1,(VLOOKUP(B112,'X1'!$B:$AZ,8,FALSE)),IF($X$1=2,(VLOOKUP(B112,'X2'!$B:$AZ,8,FALSE)),IF($X$1=3,(VLOOKUP(B112,'X3'!$B:$AZ,8,FALSE)),IF($X$1=4,(VLOOKUP(B112,'X4'!$B:$AZ,8,FALSE)),IF($X$1=5,(VLOOKUP(B112,'X5'!$B:$AZ,8,FALSE)),IF($X$1=6,(VLOOKUP(B112,'X6'!$B:$AZ,8,FALSE)),IF($X$1=7,(VLOOKUP(B112,'X7'!$B:$AZ,8,FALSE)),IF($X$1=8,(VLOOKUP(B112,'X8'!$B:$AZ,8,FALSE)),IF($X$1=9,(VLOOKUP(B112,'X9'!$B:$AZ,8,FALSE)),IF($X$1=10,(VLOOKUP(B112,'X10'!$B:$AZ,8,FALSE)),IF($X$1=11,(VLOOKUP(B112,'X11'!$B:$AZ,8,FALSE)),IF($X$1=12,(VLOOKUP(B112,'X12'!$B:$AZ,8,FALSE)),IF($X$1=13,(VLOOKUP(B112,'X13'!$B:$AZ,8,FALSE)),"B"))))))))))))))=TRUE," ",(IF($X$1=1,(VLOOKUP(B112,'X1'!$B:$AZ,8,FALSE)),IF($X$1=2,(VLOOKUP(B112,'X2'!$B:$AZ,8,FALSE)),IF($X$1=3,(VLOOKUP(B112,'X3'!$B:$AZ,8,FALSE)),IF($X$1=4,(VLOOKUP(B112,'X4'!$B:$AZ,8,FALSE)),IF($X$1=5,(VLOOKUP(B112,'X5'!$B:$AZ,8,FALSE)),IF($X$1=6,(VLOOKUP(B112,'X6'!$B:$AZ,8,FALSE)),IF($X$1=7,(VLOOKUP(B112,'X7'!$B:$AZ,8,FALSE)),IF($X$1=8,(VLOOKUP(B112,'X8'!$B:$AZ,8,FALSE)),IF($X$1=9,(VLOOKUP(B112,'X9'!$B:$AZ,8,FALSE)),IF($X$1=10,(VLOOKUP(B112,'X10'!$B:$AZ,8,FALSE)),IF($X$1=11,(VLOOKUP(B112,'X11'!$B:$AZ,8,FALSE)),IF($X$1=12,(VLOOKUP(B112,'X12'!$B:$AZ,8,FALSE)),IF($X$1=13,(VLOOKUP(B112,'X13'!$B:$AZ,8,FALSE)),"B")))))))))))))))</f>
        <v xml:space="preserve"> </v>
      </c>
      <c r="I112" s="183" t="str">
        <f ca="1">IF(ISERROR(IF($X$1=1,(VLOOKUP(B112,'X1'!$B:$AZ,2,FALSE)),IF($X$1=2,(VLOOKUP(B112,'X2'!$B:$AZ,2,FALSE)),IF($X$1=3,(VLOOKUP(B112,'X3'!$B:$AZ,2,FALSE)),IF($X$1=4,(VLOOKUP(B112,'X4'!$B:$AZ,2,FALSE)),IF($X$1=5,(VLOOKUP(B112,'X5'!$B:$AZ,2,FALSE)),IF($X$1=6,(VLOOKUP(B112,'X6'!$B:$AZ,2,FALSE)),IF($X$1=7,(VLOOKUP(B112,'X7'!$B:$AZ,2,FALSE)),IF($X$1=8,(VLOOKUP(B112,'X8'!$B:$AZ,2,FALSE)),IF($X$1=9,(VLOOKUP(B112,'X9'!$B:$AZ,2,FALSE)),IF($X$1=10,(VLOOKUP(B112,'X10'!$B:$AZ,2,FALSE)),IF($X$1=11,(VLOOKUP(B112,'X11'!$B:$AZ,2,FALSE)),IF($X$1=12,(VLOOKUP(B112,'X12'!$B:$AZ,2,FALSE)),IF($X$1=13,(VLOOKUP(B112,'X13'!$B:$AZ,2,FALSE)),"B"))))))))))))))=TRUE," ",(IF($X$1=1,(VLOOKUP(B112,'X1'!$B:$AZ,2,FALSE)),IF($X$1=2,(VLOOKUP(B112,'X2'!$B:$AZ,2,FALSE)),IF($X$1=3,(VLOOKUP(B112,'X3'!$B:$AZ,2,FALSE)),IF($X$1=4,(VLOOKUP(B112,'X4'!$B:$AZ,2,FALSE)),IF($X$1=5,(VLOOKUP(B112,'X5'!$B:$AZ,2,FALSE)),IF($X$1=6,(VLOOKUP(B112,'X6'!$B:$AZ,2,FALSE)),IF($X$1=7,(VLOOKUP(B112,'X7'!$B:$AZ,2,FALSE)),IF($X$1=8,(VLOOKUP(B112,'X8'!$B:$AZ,2,FALSE)),IF($X$1=9,(VLOOKUP(B112,'X9'!$B:$AZ,2,FALSE)),IF($X$1=10,(VLOOKUP(B112,'X10'!$B:$AZ,2,FALSE)),IF($X$1=11,(VLOOKUP(B112,'X11'!$B:$AZ,2,FALSE)),IF($X$1=12,(VLOOKUP(B112,'X12'!$B:$AZ,2,FALSE)),IF($X$1=13,(VLOOKUP(B112,'X13'!$B:$AZ,2,FALSE)),"B")))))))))))))))</f>
        <v xml:space="preserve"> </v>
      </c>
      <c r="J112" s="183" t="str">
        <f ca="1">IF(ISERROR(IF($X$1=1,(VLOOKUP(B112,'X1'!$B:$AZ,3,FALSE)),IF($X$1=2,(VLOOKUP(B112,'X2'!$B:$AZ,3,FALSE)),IF($X$1=3,(VLOOKUP(B112,'X3'!$B:$AZ,3,FALSE)),IF($X$1=4,(VLOOKUP(B112,'X4'!$B:$AZ,3,FALSE)),IF($X$1=5,(VLOOKUP(B112,'X5'!$B:$AZ,3,FALSE)),IF($X$1=6,(VLOOKUP(B112,'X6'!$B:$AZ,3,FALSE)),IF($X$1=7,(VLOOKUP(B112,'X7'!$B:$AZ,3,FALSE)),IF($X$1=8,(VLOOKUP(B112,'X8'!$B:$AZ,3,FALSE)),IF($X$1=9,(VLOOKUP(B112,'X9'!$B:$AZ,3,FALSE)),IF($X$1=10,(VLOOKUP(B112,'X10'!$B:$AZ,3,FALSE)),IF($X$1=11,(VLOOKUP(B112,'X11'!$B:$AZ,3,FALSE)),IF($X$1=12,(VLOOKUP(B112,'X12'!$B:$AZ,3,FALSE)),IF($X$1=13,(VLOOKUP(B112,'X13'!$B:$AZ,3,FALSE)),"B"))))))))))))))=TRUE," ",(IF($X$1=1,(VLOOKUP(B112,'X1'!$B:$AZ,3,FALSE)),IF($X$1=2,(VLOOKUP(B112,'X2'!$B:$AZ,3,FALSE)),IF($X$1=3,(VLOOKUP(B112,'X3'!$B:$AZ,3,FALSE)),IF($X$1=4,(VLOOKUP(B112,'X4'!$B:$AZ,3,FALSE)),IF($X$1=5,(VLOOKUP(B112,'X5'!$B:$AZ,3,FALSE)),IF($X$1=6,(VLOOKUP(B112,'X6'!$B:$AZ,3,FALSE)),IF($X$1=7,(VLOOKUP(B112,'X7'!$B:$AZ,3,FALSE)),IF($X$1=8,(VLOOKUP(B112,'X8'!$B:$AZ,3,FALSE)),IF($X$1=9,(VLOOKUP(B112,'X9'!$B:$AZ,3,FALSE)),IF($X$1=10,(VLOOKUP(B112,'X10'!$B:$AZ,3,FALSE)),IF($X$1=11,(VLOOKUP(B112,'X11'!$B:$AZ,3,FALSE)),IF($X$1=12,(VLOOKUP(B112,'X12'!$B:$AZ,3,FALSE)),IF($X$1=13,(VLOOKUP(B112,'X13'!$B:$AZ,3,FALSE)),"B")))))))))))))))</f>
        <v xml:space="preserve"> </v>
      </c>
      <c r="K112" s="183" t="str">
        <f ca="1">IF(ISERROR(IF($X$1=1,(VLOOKUP(B112,'X1'!$B:$AZ,5,FALSE)),IF($X$1=2,(VLOOKUP(B112,'X2'!$B:$AZ,5,FALSE)),IF($X$1=3,(VLOOKUP(B112,'X3'!$B:$AZ,5,FALSE)),IF($X$1=4,(VLOOKUP(B112,'X4'!$B:$AZ,5,FALSE)),IF($X$1=5,(VLOOKUP(B112,'X5'!$B:$AZ,5,FALSE)),IF($X$1=6,(VLOOKUP(B112,'X6'!$B:$AZ,5,FALSE)),IF($X$1=7,(VLOOKUP(B112,'X7'!$B:$AZ,5,FALSE)),IF($X$1=8,(VLOOKUP(B112,'X8'!$B:$AZ,5,FALSE)),IF($X$1=9,(VLOOKUP(B112,'X9'!$B:$AZ,5,FALSE)),IF($X$1=10,(VLOOKUP(B112,'X10'!$B:$AZ,5,FALSE)),IF($X$1=11,(VLOOKUP(B112,'X11'!$B:$AZ,5,FALSE)),IF($X$1=12,(VLOOKUP(B112,'X12'!$B:$AZ,5,FALSE)),IF($X$1=13,(VLOOKUP(B112,'X13'!$B:$AZ,5,FALSE)),"B"))))))))))))))=TRUE," ",(IF($X$1=1,(VLOOKUP(B112,'X1'!$B:$AZ,5,FALSE)),IF($X$1=2,(VLOOKUP(B112,'X2'!$B:$AZ,5,FALSE)),IF($X$1=3,(VLOOKUP(B112,'X3'!$B:$AZ,5,FALSE)),IF($X$1=4,(VLOOKUP(B112,'X4'!$B:$AZ,5,FALSE)),IF($X$1=5,(VLOOKUP(B112,'X5'!$B:$AZ,5,FALSE)),IF($X$1=6,(VLOOKUP(B112,'X6'!$B:$AZ,5,FALSE)),IF($X$1=7,(VLOOKUP(B112,'X7'!$B:$AZ,5,FALSE)),IF($X$1=8,(VLOOKUP(B112,'X8'!$B:$AZ,5,FALSE)),IF($X$1=9,(VLOOKUP(B112,'X9'!$B:$AZ,5,FALSE)),IF($X$1=10,(VLOOKUP(B112,'X10'!$B:$AZ,5,FALSE)),IF($X$1=11,(VLOOKUP(B112,'X11'!$B:$AZ,5,FALSE)),IF($X$1=12,(VLOOKUP(B112,'X12'!$B:$AZ,5,FALSE)),IF($X$1=13,(VLOOKUP(B112,'X13'!$B:$AZ,5,FALSE)),"B")))))))))))))))</f>
        <v xml:space="preserve"> </v>
      </c>
      <c r="L112" s="184" t="str">
        <f ca="1">IF(ISERROR(IF($X$1=1,(VLOOKUP(B112,'X1'!$B:$AZ,9,FALSE)),IF($X$1=2,(VLOOKUP(B112,'X2'!$B:$AZ,9,FALSE)),IF($X$1=3,(VLOOKUP(B112,'X3'!$B:$AZ,9,FALSE)),IF($X$1=4,(VLOOKUP(B112,'X4'!$B:$AZ,9,FALSE)),IF($X$1=5,(VLOOKUP(B112,'X5'!$B:$AZ,9,FALSE)),IF($X$1=6,(VLOOKUP(B112,'X6'!$B:$AZ,9,FALSE)),IF($X$1=7,(VLOOKUP(B112,'X7'!$B:$AZ,9,FALSE)),IF($X$1=8,(VLOOKUP(B112,'X8'!$B:$AZ,9,FALSE)),IF($X$1=9,(VLOOKUP(B112,'X9'!$B:$AZ,9,FALSE)),IF($X$1=10,(VLOOKUP(B112,'X10'!$B:$AZ,9,FALSE)),IF($X$1=11,(VLOOKUP(B112,'X11'!$B:$AZ,9,FALSE)),IF($X$1=12,(VLOOKUP(B112,'X12'!$B:$AZ,9,FALSE)),IF($X$1=13,(VLOOKUP(B112,'X13'!$B:$AZ,9,FALSE)),"B"))))))))))))))=TRUE," ",(IF($X$1=1,(VLOOKUP(B112,'X1'!$B:$AZ,9,FALSE)),IF($X$1=2,(VLOOKUP(B112,'X2'!$B:$AZ,9,FALSE)),IF($X$1=3,(VLOOKUP(B112,'X3'!$B:$AZ,9,FALSE)),IF($X$1=4,(VLOOKUP(B112,'X4'!$B:$AZ,9,FALSE)),IF($X$1=5,(VLOOKUP(B112,'X5'!$B:$AZ,9,FALSE)),IF($X$1=6,(VLOOKUP(B112,'X6'!$B:$AZ,9,FALSE)),IF($X$1=7,(VLOOKUP(B112,'X7'!$B:$AZ,9,FALSE)),IF($X$1=8,(VLOOKUP(B112,'X8'!$B:$AZ,9,FALSE)),IF($X$1=9,(VLOOKUP(B112,'X9'!$B:$AZ,9,FALSE)),IF($X$1=10,(VLOOKUP(B112,'X10'!$B:$AZ,9,FALSE)),IF($X$1=11,(VLOOKUP(B112,'X11'!$B:$AZ,9,FALSE)),IF($X$1=12,(VLOOKUP(B112,'X12'!$B:$AZ,9,FALSE)),IF($X$1=13,(VLOOKUP(B112,'X13'!$B:$AZ,9,FALSE)),"B")))))))))))))))</f>
        <v xml:space="preserve"> </v>
      </c>
      <c r="M112" s="184" t="str">
        <f ca="1">IF(ISERROR(IF($X$1=1,(VLOOKUP(B112,'X1'!$B:$AZ,10,FALSE)),IF($X$1=2,(VLOOKUP(B112,'X2'!$B:$AZ,10,FALSE)),IF($X$1=3,(VLOOKUP(B112,'X3'!$B:$AZ,10,FALSE)),IF($X$1=4,(VLOOKUP(B112,'X4'!$B:$AZ,10,FALSE)),IF($X$1=5,(VLOOKUP(B112,'X5'!$B:$AZ,10,FALSE)),IF($X$1=6,(VLOOKUP(B112,'X6'!$B:$AZ,10,FALSE)),IF($X$1=7,(VLOOKUP(B112,'X7'!$B:$AZ,10,FALSE)),IF($X$1=8,(VLOOKUP(B112,'X8'!$B:$AZ,10,FALSE)),IF($X$1=9,(VLOOKUP(B112,'X9'!$B:$AZ,10,FALSE)),IF($X$1=10,(VLOOKUP(B112,'X10'!$B:$AZ,10,FALSE)),IF($X$1=11,(VLOOKUP(B112,'X11'!$B:$AZ,10,FALSE)),IF($X$1=12,(VLOOKUP(B112,'X12'!$B:$AZ,10,FALSE)),IF($X$1=13,(VLOOKUP(B112,'X13'!$B:$AZ,10,FALSE)),"B"))))))))))))))=TRUE," ",(IF($X$1=1,(VLOOKUP(B112,'X1'!$B:$AZ,10,FALSE)),IF($X$1=2,(VLOOKUP(B112,'X2'!$B:$AZ,10,FALSE)),IF($X$1=3,(VLOOKUP(B112,'X3'!$B:$AZ,10,FALSE)),IF($X$1=4,(VLOOKUP(B112,'X4'!$B:$AZ,10,FALSE)),IF($X$1=5,(VLOOKUP(B112,'X5'!$B:$AZ,10,FALSE)),IF($X$1=6,(VLOOKUP(B112,'X6'!$B:$AZ,10,FALSE)),IF($X$1=7,(VLOOKUP(B112,'X7'!$B:$AZ,10,FALSE)),IF($X$1=8,(VLOOKUP(B112,'X8'!$B:$AZ,10,FALSE)),IF($X$1=9,(VLOOKUP(B112,'X9'!$B:$AZ,10,FALSE)),IF($X$1=10,(VLOOKUP(B112,'X10'!$B:$AZ,10,FALSE)),IF($X$1=11,(VLOOKUP(B112,'X11'!$B:$AZ,10,FALSE)),IF($X$1=12,(VLOOKUP(B112,'X12'!$B:$AZ,10,FALSE)),IF($X$1=13,(VLOOKUP(B112,'X13'!$B:$AZ,10,FALSE)),"B")))))))))))))))</f>
        <v xml:space="preserve"> </v>
      </c>
      <c r="N112" s="185" t="str">
        <f ca="1">IF(ISERROR(IF($X$1=1,(VLOOKUP(B112,'X1'!$B:$AZ,45,FALSE)),IF($X$1=2,(VLOOKUP(B112,'X2'!$B:$AZ,45,FALSE)),IF($X$1=3,(VLOOKUP(B112,'X3'!$B:$AZ,45,FALSE)),IF($X$1=4,(VLOOKUP(B112,'X4'!$B:$AZ,45,FALSE)),IF($X$1=5,(VLOOKUP(B112,'X5'!$B:$AZ,45,FALSE)),IF($X$1=6,(VLOOKUP(B112,'X6'!$B:$AZ,45,FALSE)),IF($X$1=7,(VLOOKUP(B112,'X7'!$B:$AZ,45,FALSE)),IF($X$1=8,(VLOOKUP(B112,'X8'!$B:$AZ,45,FALSE)),IF($X$1=9,(VLOOKUP(B112,'X9'!$B:$AZ,45,FALSE)),IF($X$1=10,(VLOOKUP(B112,'X10'!$B:$AZ,45,FALSE)),IF($X$1=11,(VLOOKUP(B112,'X11'!$B:$AZ,45,FALSE)),IF($X$1=12,(VLOOKUP(B112,'X12'!$B:$AZ,45,FALSE)),IF($X$1=13,(VLOOKUP(B112,'X13'!$B:$AZ,45,FALSE)),"B"))))))))))))))=TRUE," ",(IF($X$1=1,(VLOOKUP(B112,'X1'!$B:$AZ,45,FALSE)),IF($X$1=2,(VLOOKUP(B112,'X2'!$B:$AZ,45,FALSE)),IF($X$1=3,(VLOOKUP(B112,'X3'!$B:$AZ,45,FALSE)),IF($X$1=4,(VLOOKUP(B112,'X4'!$B:$AZ,45,FALSE)),IF($X$1=5,(VLOOKUP(B112,'X5'!$B:$AZ,45,FALSE)),IF($X$1=6,(VLOOKUP(B112,'X6'!$B:$AZ,45,FALSE)),IF($X$1=7,(VLOOKUP(B112,'X7'!$B:$AZ,45,FALSE)),IF($X$1=8,(VLOOKUP(B112,'X8'!$B:$AZ,45,FALSE)),IF($X$1=9,(VLOOKUP(B112,'X9'!$B:$AZ,45,FALSE)),IF($X$1=10,(VLOOKUP(B112,'X10'!$B:$AZ,45,FALSE)),IF($X$1=11,(VLOOKUP(B112,'X11'!$B:$AZ,45,FALSE)),IF($X$1=12,(VLOOKUP(B112,'X12'!$B:$AZ,45,FALSE)),IF($X$1=13,(VLOOKUP(B112,'X13'!$B:$AZ,45,FALSE)),"B")))))))))))))))</f>
        <v xml:space="preserve"> </v>
      </c>
      <c r="O112" s="184" t="str">
        <f ca="1">IF(ISERROR(IF($X$1=1,(VLOOKUP(B112,'X1'!$B:$AZ,11,FALSE)),IF($X$1=2,(VLOOKUP(B112,'X2'!$B:$AZ,11,FALSE)),IF($X$1=3,(VLOOKUP(B112,'X3'!$B:$AZ,11,FALSE)),IF($X$1=4,(VLOOKUP(B112,'X4'!$B:$AZ,11,FALSE)),IF($X$1=5,(VLOOKUP(B112,'X5'!$B:$AZ,11,FALSE)),IF($X$1=6,(VLOOKUP(B112,'X6'!$B:$AZ,11,FALSE)),IF($X$1=7,(VLOOKUP(B112,'X7'!$B:$AZ,11,FALSE)),IF($X$1=8,(VLOOKUP(B112,'X8'!$B:$AZ,11,FALSE)),IF($X$1=9,(VLOOKUP(B112,'X9'!$B:$AZ,11,FALSE)),IF($X$1=10,(VLOOKUP(B112,'X10'!$B:$AZ,11,FALSE)),IF($X$1=11,(VLOOKUP(B112,'X11'!$B:$AZ,11,FALSE)),IF($X$1=12,(VLOOKUP(B112,'X12'!$B:$AZ,11,FALSE)),IF($X$1=13,(VLOOKUP(B112,'X13'!$B:$AZ,11,FALSE)),"B"))))))))))))))=TRUE," ",(IF($X$1=1,(VLOOKUP(B112,'X1'!$B:$AZ,11,FALSE)),IF($X$1=2,(VLOOKUP(B112,'X2'!$B:$AZ,11,FALSE)),IF($X$1=3,(VLOOKUP(B112,'X3'!$B:$AZ,11,FALSE)),IF($X$1=4,(VLOOKUP(B112,'X4'!$B:$AZ,11,FALSE)),IF($X$1=5,(VLOOKUP(B112,'X5'!$B:$AZ,11,FALSE)),IF($X$1=6,(VLOOKUP(B112,'X6'!$B:$AZ,11,FALSE)),IF($X$1=7,(VLOOKUP(B112,'X7'!$B:$AZ,11,FALSE)),IF($X$1=8,(VLOOKUP(B112,'X8'!$B:$AZ,11,FALSE)),IF($X$1=9,(VLOOKUP(B112,'X9'!$B:$AZ,11,FALSE)),IF($X$1=10,(VLOOKUP(B112,'X10'!$B:$AZ,11,FALSE)),IF($X$1=11,(VLOOKUP(B112,'X11'!$B:$AZ,11,FALSE)),IF($X$1=12,(VLOOKUP(B112,'X12'!$B:$AZ,11,FALSE)),IF($X$1=13,(VLOOKUP(B112,'X13'!$B:$AZ,11,FALSE)),"B")))))))))))))))</f>
        <v xml:space="preserve"> </v>
      </c>
      <c r="P112" s="184" t="str">
        <f ca="1">IF(ISERROR(IF($X$1=1,(VLOOKUP(B112,'X1'!$B:$AZ,12,FALSE)),IF($X$1=2,(VLOOKUP(B112,'X2'!$B:$AZ,12,FALSE)),IF($X$1=3,(VLOOKUP(B112,'X3'!$B:$AZ,12,FALSE)),IF($X$1=4,(VLOOKUP(B112,'X4'!$B:$AZ,12,FALSE)),IF($X$1=5,(VLOOKUP(B112,'X5'!$B:$AZ,12,FALSE)),IF($X$1=6,(VLOOKUP(B112,'X6'!$B:$AZ,12,FALSE)),IF($X$1=7,(VLOOKUP(B112,'X7'!$B:$AZ,12,FALSE)),IF($X$1=8,(VLOOKUP(B112,'X8'!$B:$AZ,12,FALSE)),IF($X$1=9,(VLOOKUP(B112,'X9'!$B:$AZ,12,FALSE)),IF($X$1=10,(VLOOKUP(B112,'X10'!$B:$AZ,12,FALSE)),IF($X$1=11,(VLOOKUP(B112,'X11'!$B:$AZ,12,FALSE)),IF($X$1=12,(VLOOKUP(B112,'X12'!$B:$AZ,12,FALSE)),IF($X$1=13,(VLOOKUP(B112,'X13'!$B:$AZ,12,FALSE)),"B"))))))))))))))=TRUE," ",(IF($X$1=1,(VLOOKUP(B112,'X1'!$B:$AZ,12,FALSE)),IF($X$1=2,(VLOOKUP(B112,'X2'!$B:$AZ,12,FALSE)),IF($X$1=3,(VLOOKUP(B112,'X3'!$B:$AZ,12,FALSE)),IF($X$1=4,(VLOOKUP(B112,'X4'!$B:$AZ,12,FALSE)),IF($X$1=5,(VLOOKUP(B112,'X5'!$B:$AZ,12,FALSE)),IF($X$1=6,(VLOOKUP(B112,'X6'!$B:$AZ,12,FALSE)),IF($X$1=7,(VLOOKUP(B112,'X7'!$B:$AZ,12,FALSE)),IF($X$1=8,(VLOOKUP(B112,'X8'!$B:$AZ,12,FALSE)),IF($X$1=9,(VLOOKUP(B112,'X9'!$B:$AZ,12,FALSE)),IF($X$1=10,(VLOOKUP(B112,'X10'!$B:$AZ,12,FALSE)),IF($X$1=11,(VLOOKUP(B112,'X11'!$B:$AZ,12,FALSE)),IF($X$1=12,(VLOOKUP(B112,'X12'!$B:$AZ,12,FALSE)),IF($X$1=13,(VLOOKUP(B112,'X13'!$B:$AZ,12,FALSE)),"B")))))))))))))))</f>
        <v xml:space="preserve"> </v>
      </c>
      <c r="Q112" s="185" t="str">
        <f ca="1">IF(ISERROR(IF($X$1=1,(VLOOKUP(B112,'X1'!$B:$AZ,46,FALSE)),IF($X$1=2,(VLOOKUP(B112,'X2'!$B:$AZ,46,FALSE)),IF($X$1=3,(VLOOKUP(B112,'X3'!$B:$AZ,46,FALSE)),IF($X$1=4,(VLOOKUP(B112,'X4'!$B:$AZ,46,FALSE)),IF($X$1=5,(VLOOKUP(B112,'X5'!$B:$AZ,46,FALSE)),IF($X$1=6,(VLOOKUP(B112,'X6'!$B:$AZ,46,FALSE)),IF($X$1=7,(VLOOKUP(B112,'X7'!$B:$AZ,46,FALSE)),IF($X$1=8,(VLOOKUP(B112,'X8'!$B:$AZ,46,FALSE)),IF($X$1=9,(VLOOKUP(B112,'X9'!$B:$AZ,46,FALSE)),IF($X$1=10,(VLOOKUP(B112,'X10'!$B:$AZ,46,FALSE)),IF($X$1=11,(VLOOKUP(B112,'X11'!$B:$AZ,46,FALSE)),IF($X$1=12,(VLOOKUP(B112,'X12'!$B:$AZ,46,FALSE)),IF($X$1=13,(VLOOKUP(B112,'X13'!$B:$AZ,46,FALSE)),"B"))))))))))))))=TRUE," ",(IF($X$1=1,(VLOOKUP(B112,'X1'!$B:$AZ,46,FALSE)),IF($X$1=2,(VLOOKUP(B112,'X2'!$B:$AZ,46,FALSE)),IF($X$1=3,(VLOOKUP(B112,'X3'!$B:$AZ,46,FALSE)),IF($X$1=4,(VLOOKUP(B112,'X4'!$B:$AZ,46,FALSE)),IF($X$1=5,(VLOOKUP(B112,'X5'!$B:$AZ,46,FALSE)),IF($X$1=6,(VLOOKUP(B112,'X6'!$B:$AZ,46,FALSE)),IF($X$1=7,(VLOOKUP(B112,'X7'!$B:$AZ,46,FALSE)),IF($X$1=8,(VLOOKUP(B112,'X8'!$B:$AZ,46,FALSE)),IF($X$1=9,(VLOOKUP(B112,'X9'!$B:$AZ,46,FALSE)),IF($X$1=10,(VLOOKUP(B112,'X10'!$B:$AZ,46,FALSE)),IF($X$1=11,(VLOOKUP(B112,'X11'!$B:$AZ,46,FALSE)),IF($X$1=12,(VLOOKUP(B112,'X12'!$B:$AZ,46,FALSE)),IF($X$1=13,(VLOOKUP(B112,'X13'!$B:$AZ,46,FALSE)),"B")))))))))))))))</f>
        <v xml:space="preserve"> </v>
      </c>
      <c r="R112" s="185" t="str">
        <f ca="1">IF(ISERROR(IF($X$1=1,(VLOOKUP(B112,'X1'!$B:$AZ,15,FALSE)),IF($X$1=2,(VLOOKUP(B112,'X2'!$B:$AZ,15,FALSE)),IF($X$1=3,(VLOOKUP(B112,'X3'!$B:$AZ,15,FALSE)),IF($X$1=4,(VLOOKUP(B112,'X4'!$B:$AZ,15,FALSE)),IF($X$1=5,(VLOOKUP(B112,'X5'!$B:$AZ,15,FALSE)),IF($X$1=6,(VLOOKUP(B112,'X6'!$B:$AZ,15,FALSE)),IF($X$1=7,(VLOOKUP(B112,'X7'!$B:$AZ,15,FALSE)),IF($X$1=8,(VLOOKUP(B112,'X8'!$B:$AZ,15,FALSE)),IF($X$1=9,(VLOOKUP(B112,'X9'!$B:$AZ,15,FALSE)),IF($X$1=10,(VLOOKUP(B112,'X10'!$B:$AZ,15,FALSE)),IF($X$1=11,(VLOOKUP(B112,'X11'!$B:$AZ,15,FALSE)),IF($X$1=12,(VLOOKUP(B112,'X12'!$B:$AZ,15,FALSE)),IF($X$1=13,(VLOOKUP(B112,'X13'!$B:$AZ,15,FALSE)),"B"))))))))))))))=TRUE," ",(IF($X$1=1,(VLOOKUP(B112,'X1'!$B:$AZ,15,FALSE)),IF($X$1=2,(VLOOKUP(B112,'X2'!$B:$AZ,15,FALSE)),IF($X$1=3,(VLOOKUP(B112,'X3'!$B:$AZ,15,FALSE)),IF($X$1=4,(VLOOKUP(B112,'X4'!$B:$AZ,15,FALSE)),IF($X$1=5,(VLOOKUP(B112,'X5'!$B:$AZ,15,FALSE)),IF($X$1=6,(VLOOKUP(B112,'X6'!$B:$AZ,15,FALSE)),IF($X$1=7,(VLOOKUP(B112,'X7'!$B:$AZ,15,FALSE)),IF($X$1=8,(VLOOKUP(B112,'X8'!$B:$AZ,15,FALSE)),IF($X$1=9,(VLOOKUP(B112,'X9'!$B:$AZ,15,FALSE)),IF($X$1=10,(VLOOKUP(B112,'X10'!$B:$AZ,15,FALSE)),IF($X$1=11,(VLOOKUP(B112,'X11'!$B:$AZ,15,FALSE)),IF($X$1=12,(VLOOKUP(B112,'X12'!$B:$AZ,15,FALSE)),IF($X$1=13,(VLOOKUP(B112,'X13'!$B:$AZ,15,FALSE)),"B")))))))))))))))</f>
        <v xml:space="preserve"> </v>
      </c>
      <c r="S112" s="185" t="str">
        <f ca="1">IF(ISERROR(IF((IF($X$1=1,(VLOOKUP(B112,'X1'!$B:$AZ,14,FALSE)),(IF($X$1=2,(VLOOKUP(B112,'X2'!$B:$AZ,14,FALSE)),(IF($X$1=3,(VLOOKUP(B112,'X3'!$B:$AZ,14,FALSE)),(IF($X$1=4,(VLOOKUP(B112,'X4'!$B:$AZ,14,FALSE)),(IF($X$1=5,(VLOOKUP(B112,'X5'!$B:$AZ,14,FALSE)),(IF($X$1=6,(VLOOKUP(B112,'X6'!$B:$AZ,14,FALSE)),(IF($X$1=7,(VLOOKUP(B112,'X7'!$B:$AZ,14,FALSE)),(IF($X$1=8,(VLOOKUP(B112,'X8'!$B:$AZ,14,FALSE)),(IF($X$1=9,(VLOOKUP(B112,'X9'!$B:$AZ,14,FALSE)),(IF($X$1=10,(VLOOKUP(B112,'X10'!$B:$AZ,14,FALSE)),(IF($X$1=11,(VLOOKUP(B112,'X11'!$B:$AZ,14,FALSE)),(IF($X$1=12,(VLOOKUP(B112,'X12'!$B:$AZ,14,FALSE)),(VLOOKUP(B112,'X13'!$B:$AZ,14,FALSE))))))))))))))))))))))))))=$V$1," ",(IF($X$1=1,(VLOOKUP(B112,'X1'!$B:$AZ,14,FALSE)),(IF($X$1=2,(VLOOKUP(B112,'X2'!$B:$AZ,14,FALSE)),(IF($X$1=3,(VLOOKUP(B112,'X3'!$B:$AZ,14,FALSE)),(IF($X$1=4,(VLOOKUP(B112,'X4'!$B:$AZ,14,FALSE)),(IF($X$1=5,(VLOOKUP(B112,'X5'!$B:$AZ,14,FALSE)),(IF($X$1=6,(VLOOKUP(B112,'X6'!$B:$AZ,14,FALSE)),(IF($X$1=7,(VLOOKUP(B112,'X7'!$B:$AZ,14,FALSE)),(IF($X$1=8,(VLOOKUP(B112,'X8'!$B:$AZ,14,FALSE)),(IF($X$1=9,(VLOOKUP(B112,'X9'!$B:$AZ,14,FALSE)),(IF($X$1=10,(VLOOKUP(B112,'X10'!$B:$AZ,14,FALSE)),(IF($X$1=11,(VLOOKUP(B112,'X11'!$B:$AZ,14,FALSE)),(IF($X$1=12,(VLOOKUP(B112,'X12'!$B:$AZ,14,FALSE)),(VLOOKUP(B112,'X13'!$B:$AZ,14,FALSE))))))))))))))))))))))))))))=TRUE," ",(IF((IF($X$1=1,(VLOOKUP(B112,'X1'!$B:$AZ,14,FALSE)),(IF($X$1=2,(VLOOKUP(B112,'X2'!$B:$AZ,14,FALSE)),(IF($X$1=3,(VLOOKUP(B112,'X3'!$B:$AZ,14,FALSE)),(IF($X$1=4,(VLOOKUP(B112,'X4'!$B:$AZ,14,FALSE)),(IF($X$1=5,(VLOOKUP(B112,'X5'!$B:$AZ,14,FALSE)),(IF($X$1=6,(VLOOKUP(B112,'X6'!$B:$AZ,14,FALSE)),(IF($X$1=7,(VLOOKUP(B112,'X7'!$B:$AZ,14,FALSE)),(IF($X$1=8,(VLOOKUP(B112,'X8'!$B:$AZ,14,FALSE)),(IF($X$1=9,(VLOOKUP(B112,'X9'!$B:$AZ,14,FALSE)),(IF($X$1=10,(VLOOKUP(B112,'X10'!$B:$AZ,14,FALSE)),(IF($X$1=11,(VLOOKUP(B112,'X11'!$B:$AZ,14,FALSE)),(IF($X$1=12,(VLOOKUP(B112,'X12'!$B:$AZ,14,FALSE)),(VLOOKUP(B112,'X13'!$B:$AZ,14,FALSE))))))))))))))))))))))))))=$V$1," ",(IF($X$1=1,(VLOOKUP(B112,'X1'!$B:$AZ,14,FALSE)),(IF($X$1=2,(VLOOKUP(B112,'X2'!$B:$AZ,14,FALSE)),(IF($X$1=3,(VLOOKUP(B112,'X3'!$B:$AZ,14,FALSE)),(IF($X$1=4,(VLOOKUP(B112,'X4'!$B:$AZ,14,FALSE)),(IF($X$1=5,(VLOOKUP(B112,'X5'!$B:$AZ,14,FALSE)),(IF($X$1=6,(VLOOKUP(B112,'X6'!$B:$AZ,14,FALSE)),(IF($X$1=7,(VLOOKUP(B112,'X7'!$B:$AZ,14,FALSE)),(IF($X$1=8,(VLOOKUP(B112,'X8'!$B:$AZ,14,FALSE)),(IF($X$1=9,(VLOOKUP(B112,'X9'!$B:$AZ,14,FALSE)),(IF($X$1=10,(VLOOKUP(B112,'X10'!$B:$AZ,14,FALSE)),(IF($X$1=11,(VLOOKUP(B112,'X11'!$B:$AZ,14,FALSE)),(IF($X$1=12,(VLOOKUP(B112,'X12'!$B:$AZ,14,FALSE)),(VLOOKUP(B112,'X13'!$B:$AZ,14,FALSE)))))))))))))))))))))))))))))</f>
        <v xml:space="preserve"> </v>
      </c>
      <c r="V112" s="43"/>
      <c r="W112" s="43">
        <f t="shared" si="63"/>
        <v>24</v>
      </c>
      <c r="X112" s="43"/>
      <c r="Y112" s="130">
        <f t="shared" ca="1" si="65"/>
        <v>0.29474634695335111</v>
      </c>
      <c r="Z112" s="93" t="s">
        <v>149</v>
      </c>
      <c r="AB112" s="42">
        <f t="shared" si="61"/>
        <v>2</v>
      </c>
      <c r="AC112" s="42">
        <f t="shared" si="64"/>
        <v>23</v>
      </c>
      <c r="AD112" s="111" t="str">
        <f>IF((VALUE((RIGHT($AD$89,1))))=0,(Alf!F27),IF((VALUE((RIGHT($AD$89,1))))=1,(Alf!F67),IF(((VALUE((RIGHT($AD$89,1)))))=2,(Alf!F106),IF(((VALUE((RIGHT($AD$89,1)))))=3,(Alf!F144),IF(((VALUE((RIGHT($AD$89,1)))))=4,(Alf!F182),IF(((VALUE((RIGHT($AD$89,1)))))=5,(Alf!F221),"B"))))))</f>
        <v/>
      </c>
      <c r="AE112" s="112" t="str">
        <f t="shared" ca="1" si="62"/>
        <v xml:space="preserve"> </v>
      </c>
      <c r="AF112" s="113" t="str">
        <f>IF(ISERROR(((VLOOKUP(AD112,'X1'!$B:$AO,6,FALSE))/(VLOOKUP(AD112,'X1'!$B:$AO,7,FALSE))-1))=TRUE," ",(((VLOOKUP(AD112,'X1'!$B:$AO,6,FALSE))/(VLOOKUP(AD112,'X1'!$B:$AO,7,FALSE))-1)))</f>
        <v xml:space="preserve"> </v>
      </c>
      <c r="AG112" s="113" t="str">
        <f>IF(ISERROR((((VLOOKUP(AD112,'X1'!$B:$G,2,FALSE))-(VLOOKUP(AD112,'X1'!$B:$G,3,FALSE)))*100)/(VLOOKUP(AD112,'X1'!$B:$G,5,FALSE)))=TRUE," ",((((VLOOKUP(AD112,'X1'!$B:$G,2,FALSE))-(VLOOKUP(AD112,'X1'!$B:$G,3,FALSE)))*100)/(VLOOKUP(AD112,'X1'!$B:$G,5,FALSE))))</f>
        <v xml:space="preserve"> </v>
      </c>
      <c r="AH112" s="113" t="str">
        <f>IF(ISERROR(((VLOOKUP(AD112,'X1'!$B:$AZ,42,FALSE))))=TRUE," ",(((VLOOKUP(AD112,'X1'!$B:$AZ,42,FALSE)))))</f>
        <v xml:space="preserve"> </v>
      </c>
      <c r="AI112" s="113" t="str">
        <f>IF(ISERROR(((VLOOKUP(AD112,'X1'!$B:$AZ,43,FALSE))))=TRUE," ",(((VLOOKUP(AD112,'X1'!$B:$AZ,43,FALSE)))))</f>
        <v xml:space="preserve"> </v>
      </c>
      <c r="AJ112" s="113" t="str">
        <f>IF(ISERROR(((VLOOKUP(AD112,'X1'!$B:$AZ,15,FALSE))))=TRUE," ",(((VLOOKUP(AD112,'X1'!$B:$AZ,15,FALSE)))))</f>
        <v xml:space="preserve"> </v>
      </c>
      <c r="AK112" s="113" t="str">
        <f>IF(ISERROR(((VLOOKUP(AD112,'X1'!$B:$AZ,14,FALSE))))=TRUE," ",(((VLOOKUP(AD112,'X1'!$B:$AZ,14,FALSE)))))</f>
        <v xml:space="preserve"> </v>
      </c>
      <c r="AL112" s="113" t="str">
        <f ca="1">IF(ISERROR(((VLOOKUP(AD112,'X2'!$B:$AO,6,FALSE))/(VLOOKUP(AD112,'X2'!$B:$AO,7,FALSE))-1))=TRUE," ",(((VLOOKUP(AD112,'X2'!$B:$AO,6,FALSE))/(VLOOKUP(AD112,'X2'!$B:$AO,7,FALSE))-1)))</f>
        <v xml:space="preserve"> </v>
      </c>
      <c r="AM112" s="113" t="str">
        <f ca="1">IF(ISERROR((((VLOOKUP(AD112,'X2'!$B:$G,2,FALSE))-(VLOOKUP(AD112,'X2'!$B:$G,3,FALSE)))*100)/(VLOOKUP(AD112,'X2'!$B:$G,5,FALSE)))=TRUE," ",((((VLOOKUP(AD112,'X2'!$B:$G,2,FALSE))-(VLOOKUP(AD112,'X2'!$B:$G,3,FALSE)))*100)/(VLOOKUP(AD112,'X2'!$B:$G,5,FALSE))))</f>
        <v xml:space="preserve"> </v>
      </c>
      <c r="AN112" s="113" t="str">
        <f ca="1">IF(ISERROR(((VLOOKUP(AD112,'X2'!$B:$AZ,42,FALSE))))=TRUE," ",(((VLOOKUP(AD112,'X2'!$B:$AZ,42,FALSE)))))</f>
        <v xml:space="preserve"> </v>
      </c>
      <c r="AO112" s="113" t="str">
        <f ca="1">IF(ISERROR(((VLOOKUP(AD112,'X2'!$B:$AZ,43,FALSE))))=TRUE," ",(((VLOOKUP(AD112,'X2'!$B:$AZ,43,FALSE)))))</f>
        <v xml:space="preserve"> </v>
      </c>
      <c r="AP112" s="113" t="str">
        <f ca="1">IF(ISERROR(((VLOOKUP(AD112,'X2'!$B:$AZ,15,FALSE))))=TRUE," ",(((VLOOKUP(AD112,'X2'!$B:$AZ,15,FALSE)))))</f>
        <v xml:space="preserve"> </v>
      </c>
      <c r="AQ112" s="113" t="str">
        <f ca="1">IF(ISERROR(((VLOOKUP(AD112,'X2'!$B:$AZ,14,FALSE))))=TRUE," ",(((VLOOKUP(AD112,'X2'!$B:$AZ,14,FALSE)))))</f>
        <v xml:space="preserve"> </v>
      </c>
      <c r="AR112" s="113" t="str">
        <f ca="1">IF(ISERROR(((VLOOKUP(AD112,'X3'!$B:$AO,6,FALSE))/(VLOOKUP(AD112,'X3'!$B:$AO,7,FALSE))-1))=TRUE," ",(((VLOOKUP(AD112,'X3'!$B:$AO,6,FALSE))/(VLOOKUP(AD112,'X3'!$B:$AO,7,FALSE))-1)))</f>
        <v xml:space="preserve"> </v>
      </c>
      <c r="AS112" s="113" t="str">
        <f ca="1">IF(ISERROR((((VLOOKUP(AD112,'X3'!$B:$G,2,FALSE))-(VLOOKUP(AD112,'X3'!$B:$G,3,FALSE)))*100)/(VLOOKUP(AD112,'X3'!$B:$G,5,FALSE)))=TRUE," ",((((VLOOKUP(AD112,'X3'!$B:$G,2,FALSE))-(VLOOKUP(AD112,'X3'!$B:$G,3,FALSE)))*100)/(VLOOKUP(AD112,'X3'!$B:$G,5,FALSE))))</f>
        <v xml:space="preserve"> </v>
      </c>
      <c r="AT112" s="113" t="str">
        <f ca="1">IF(ISERROR(((VLOOKUP(AD112,'X3'!$B:$AZ,42,FALSE))))=TRUE," ",(((VLOOKUP(AD112,'X3'!$B:$AZ,42,FALSE)))))</f>
        <v xml:space="preserve"> </v>
      </c>
      <c r="AU112" s="113" t="str">
        <f ca="1">IF(ISERROR(((VLOOKUP(AD112,'X3'!$B:$AZ,43,FALSE))))=TRUE," ",(((VLOOKUP(AD112,'X3'!$B:$AZ,43,FALSE)))))</f>
        <v xml:space="preserve"> </v>
      </c>
      <c r="AV112" s="113" t="str">
        <f ca="1">IF(ISERROR(((VLOOKUP(AD112,'X3'!$B:$AZ,15,FALSE))))=TRUE," ",(((VLOOKUP(AD112,'X3'!$B:$AZ,15,FALSE)))))</f>
        <v xml:space="preserve"> </v>
      </c>
      <c r="AW112" s="113" t="str">
        <f ca="1">IF(ISERROR(((VLOOKUP(AD112,'X3'!$B:$AZ,14,FALSE))))=TRUE," ",(((VLOOKUP(AD112,'X3'!$B:$AZ,14,FALSE)))))</f>
        <v xml:space="preserve"> </v>
      </c>
      <c r="AX112" s="113" t="str">
        <f ca="1">IF(ISERROR(((VLOOKUP(AD112,'X4'!$B:$AO,6,FALSE))/(VLOOKUP(AD112,'X4'!$B:$AO,7,FALSE))-1))=TRUE," ",(((VLOOKUP(AD112,'X4'!$B:$AO,6,FALSE))/(VLOOKUP(AD112,'X4'!$B:$AO,7,FALSE))-1)))</f>
        <v xml:space="preserve"> </v>
      </c>
      <c r="AY112" s="113" t="str">
        <f ca="1">IF(ISERROR((((VLOOKUP(AD112,'X4'!$B:$G,2,FALSE))-(VLOOKUP(AD112,'X4'!$B:$G,3,FALSE)))*100)/(VLOOKUP(AD112,'X4'!$B:$G,5,FALSE)))=TRUE," ",((((VLOOKUP(AD112,'X4'!$B:$G,2,FALSE))-(VLOOKUP(AD112,'X4'!$B:$G,3,FALSE)))*100)/(VLOOKUP(AD112,'X4'!$B:$G,5,FALSE))))</f>
        <v xml:space="preserve"> </v>
      </c>
      <c r="AZ112" s="113" t="str">
        <f ca="1">IF(ISERROR(((VLOOKUP(AD112,'X4'!$B:$AZ,42,FALSE))))=TRUE," ",(((VLOOKUP(AD112,'X4'!$B:$AZ,42,FALSE)))))</f>
        <v xml:space="preserve"> </v>
      </c>
      <c r="BA112" s="113" t="str">
        <f ca="1">IF(ISERROR(((VLOOKUP(AD112,'X4'!$B:$AZ,43,FALSE))))=TRUE," ",(((VLOOKUP(AD112,'X4'!$B:$AZ,43,FALSE)))))</f>
        <v xml:space="preserve"> </v>
      </c>
      <c r="BB112" s="113" t="str">
        <f ca="1">IF(ISERROR(((VLOOKUP(AD112,'X4'!$B:$AZ,15,FALSE))))=TRUE," ",(((VLOOKUP(AD112,'X4'!$B:$AZ,15,FALSE)))))</f>
        <v xml:space="preserve"> </v>
      </c>
      <c r="BC112" s="113" t="str">
        <f ca="1">IF(ISERROR(((VLOOKUP(AD112,'X4'!$B:$AZ,14,FALSE))))=TRUE," ",(((VLOOKUP(AD112,'X4'!$B:$AZ,14,FALSE)))))</f>
        <v xml:space="preserve"> </v>
      </c>
      <c r="BD112" s="113" t="str">
        <f ca="1">IF(ISERROR(((VLOOKUP(AD112,'X5'!$B:$AO,6,FALSE))/(VLOOKUP(AD112,'X5'!$B:$AO,7,FALSE))-1))=TRUE," ",(((VLOOKUP(AD112,'X5'!$B:$AO,6,FALSE))/(VLOOKUP(AD112,'X5'!$B:$AO,7,FALSE))-1)))</f>
        <v xml:space="preserve"> </v>
      </c>
      <c r="BE112" s="113" t="str">
        <f ca="1">IF(ISERROR((((VLOOKUP(AD112,'X5'!$B:$G,2,FALSE))-(VLOOKUP(AD112,'X5'!$B:$G,3,FALSE)))*100)/(VLOOKUP(AD112,'X5'!$B:$G,5,FALSE)))=TRUE," ",((((VLOOKUP(AD112,'X5'!$B:$G,2,FALSE))-(VLOOKUP(AD112,'X5'!$B:$G,3,FALSE)))*100)/(VLOOKUP(AD112,'X5'!$B:$G,5,FALSE))))</f>
        <v xml:space="preserve"> </v>
      </c>
      <c r="BF112" s="113" t="str">
        <f ca="1">IF(ISERROR(((VLOOKUP(AD112,'X5'!$B:$AZ,42,FALSE))))=TRUE," ",(((VLOOKUP(AD112,'X5'!$B:$AZ,42,FALSE)))))</f>
        <v xml:space="preserve"> </v>
      </c>
      <c r="BG112" s="113" t="str">
        <f ca="1">IF(ISERROR(((VLOOKUP(AD112,'X5'!$B:$AZ,43,FALSE))))=TRUE," ",(((VLOOKUP(AD112,'X5'!$B:$AZ,43,FALSE)))))</f>
        <v xml:space="preserve"> </v>
      </c>
      <c r="BH112" s="113" t="str">
        <f ca="1">IF(ISERROR(((VLOOKUP(AD112,'X5'!$B:$AZ,15,FALSE))))=TRUE," ",(((VLOOKUP(AD112,'X5'!$B:$AZ,15,FALSE)))))</f>
        <v xml:space="preserve"> </v>
      </c>
      <c r="BI112" s="113" t="str">
        <f ca="1">IF(ISERROR(((VLOOKUP(AD112,'X5'!$B:$AZ,14,FALSE))))=TRUE," ",(((VLOOKUP(AD112,'X5'!$B:$AZ,14,FALSE)))))</f>
        <v xml:space="preserve"> </v>
      </c>
      <c r="BJ112" s="113" t="str">
        <f ca="1">IF(ISERROR(((VLOOKUP(AD112,'X6'!$B:$AO,6,FALSE))/(VLOOKUP(AD112,'X6'!$B:$AO,7,FALSE))-1))=TRUE," ",(((VLOOKUP(AD112,'X6'!$B:$AO,6,FALSE))/(VLOOKUP(AD112,'X6'!$B:$AO,7,FALSE))-1)))</f>
        <v xml:space="preserve"> </v>
      </c>
      <c r="BK112" s="113" t="str">
        <f ca="1">IF(ISERROR((((VLOOKUP(AD112,'X6'!$B:$G,2,FALSE))-(VLOOKUP(AD112,'X6'!$B:$G,3,FALSE)))*100)/(VLOOKUP(AD112,'X6'!$B:$G,5,FALSE)))=TRUE," ",((((VLOOKUP(AD112,'X6'!$B:$G,2,FALSE))-(VLOOKUP(AD112,'X6'!$B:$G,3,FALSE)))*100)/(VLOOKUP(AD112,'X6'!$B:$G,5,FALSE))))</f>
        <v xml:space="preserve"> </v>
      </c>
      <c r="BL112" s="113" t="str">
        <f ca="1">IF(ISERROR(((VLOOKUP(AD112,'X6'!$B:$AZ,42,FALSE))))=TRUE," ",(((VLOOKUP(AD112,'X6'!$B:$AZ,42,FALSE)))))</f>
        <v xml:space="preserve"> </v>
      </c>
      <c r="BM112" s="113" t="str">
        <f ca="1">IF(ISERROR(((VLOOKUP(AD112,'X6'!$B:$AZ,43,FALSE))))=TRUE," ",(((VLOOKUP(AD112,'X6'!$B:$AZ,43,FALSE)))))</f>
        <v xml:space="preserve"> </v>
      </c>
      <c r="BN112" s="113" t="str">
        <f ca="1">IF(ISERROR(((VLOOKUP(AD112,'X6'!$B:$AZ,15,FALSE))))=TRUE," ",(((VLOOKUP(AD112,'X6'!$B:$AZ,15,FALSE)))))</f>
        <v xml:space="preserve"> </v>
      </c>
      <c r="BO112" s="113" t="str">
        <f ca="1">IF(ISERROR(((VLOOKUP(AD112,'X6'!$B:$AZ,14,FALSE))))=TRUE," ",(((VLOOKUP(AD112,'X6'!$B:$AZ,14,FALSE)))))</f>
        <v xml:space="preserve"> </v>
      </c>
      <c r="BP112" s="42" t="str">
        <f ca="1">IF(ISERROR(((VLOOKUP(AD112,'X7'!$B:$AO,6,FALSE))/(VLOOKUP(AD112,'X7'!$B:$AO,7,FALSE))-1))=TRUE," ",(((VLOOKUP(AD112,'X7'!$B:$AO,6,FALSE))/(VLOOKUP(AD112,'X7'!$B:$AO,7,FALSE))-1)))</f>
        <v xml:space="preserve"> </v>
      </c>
      <c r="BQ112" s="42" t="str">
        <f ca="1">IF(ISERROR((((VLOOKUP(AD112,'X7'!$B:$G,2,FALSE))-(VLOOKUP(AD112,'X7'!$B:$G,3,FALSE)))*100)/(VLOOKUP(AD112,'X7'!$B:$G,5,FALSE)))=TRUE," ",((((VLOOKUP(AD112,'X7'!$B:$G,2,FALSE))-(VLOOKUP(AD112,'X7'!$B:$G,3,FALSE)))*100)/(VLOOKUP(AD112,'X7'!$B:$G,5,FALSE))))</f>
        <v xml:space="preserve"> </v>
      </c>
      <c r="BR112" s="102" t="str">
        <f ca="1">IF(ISERROR(((VLOOKUP(AD112,'X7'!$B:$AZ,42,FALSE))))=TRUE," ",(((VLOOKUP(AD112,'X7'!$B:$AZ,42,FALSE)))))</f>
        <v xml:space="preserve"> </v>
      </c>
      <c r="BS112" s="102" t="str">
        <f ca="1">IF(ISERROR(((VLOOKUP(AD112,'X7'!$B:$AZ,43,FALSE))))=TRUE," ",(((VLOOKUP(AD112,'X7'!$B:$AZ,43,FALSE)))))</f>
        <v xml:space="preserve"> </v>
      </c>
      <c r="BT112" s="102" t="str">
        <f ca="1">IF(ISERROR(((VLOOKUP(AD112,'X7'!$B:$AZ,15,FALSE))))=TRUE," ",(((VLOOKUP(AD112,'X7'!$B:$AZ,15,FALSE)))))</f>
        <v xml:space="preserve"> </v>
      </c>
      <c r="BU112" s="102" t="str">
        <f ca="1">IF(ISERROR(((VLOOKUP(AD112,'X7'!$B:$AZ,14,FALSE))))=TRUE," ",(((VLOOKUP(AD112,'X7'!$B:$AZ,14,FALSE)))))</f>
        <v xml:space="preserve"> </v>
      </c>
      <c r="BV112" s="102" t="str">
        <f ca="1">IF(ISERROR(((VLOOKUP(AD112,'X8'!$B:$AO,6,FALSE))/(VLOOKUP(AD112,'X8'!$B:$AO,7,FALSE))-1))=TRUE," ",(((VLOOKUP(AD112,'X8'!$B:$AO,6,FALSE))/(VLOOKUP(AD112,'X8'!$B:$AO,7,FALSE))-1)))</f>
        <v xml:space="preserve"> </v>
      </c>
      <c r="BW112" s="102" t="str">
        <f ca="1">IF(ISERROR((((VLOOKUP(AD112,'X8'!$B:$G,2,FALSE))-(VLOOKUP(AD112,'X8'!$B:$G,3,FALSE)))*100)/(VLOOKUP(AD112,'X8'!$B:$G,5,FALSE)))=TRUE," ",((((VLOOKUP(AD112,'X8'!$B:$G,2,FALSE))-(VLOOKUP(AD112,'X8'!$B:$G,3,FALSE)))*100)/(VLOOKUP(AD112,'X8'!$B:$G,5,FALSE))))</f>
        <v xml:space="preserve"> </v>
      </c>
      <c r="BX112" s="102" t="str">
        <f ca="1">IF(ISERROR(((VLOOKUP(AD112,'X8'!$B:$AZ,42,FALSE))))=TRUE," ",(((VLOOKUP(AD112,'X8'!$B:$AZ,42,FALSE)))))</f>
        <v xml:space="preserve"> </v>
      </c>
      <c r="BY112" s="42" t="str">
        <f ca="1">IF(ISERROR(((VLOOKUP(AD112,'X8'!$B:$AZ,43,FALSE))))=TRUE," ",(((VLOOKUP(AD112,'X8'!$B:$AZ,43,FALSE)))))</f>
        <v xml:space="preserve"> </v>
      </c>
      <c r="BZ112" s="42" t="str">
        <f ca="1">IF(ISERROR(((VLOOKUP(AD112,'X8'!$B:$AZ,15,FALSE))))=TRUE," ",(((VLOOKUP(AD112,'X8'!$B:$AZ,15,FALSE)))))</f>
        <v xml:space="preserve"> </v>
      </c>
      <c r="CA112" s="42" t="str">
        <f ca="1">IF(ISERROR(((VLOOKUP(AD112,'X8'!$B:$AZ,14,FALSE))))=TRUE," ",(((VLOOKUP(AD112,'X8'!$B:$AZ,14,FALSE)))))</f>
        <v xml:space="preserve"> </v>
      </c>
      <c r="CB112" s="42" t="str">
        <f ca="1">IF(ISERROR(((VLOOKUP(AD112,'X9'!$B:$AO,6,FALSE))/(VLOOKUP(AD112,'X9'!$B:$AO,7,FALSE))-1))=TRUE," ",(((VLOOKUP(AD112,'X9'!$B:$AO,6,FALSE))/(VLOOKUP(AD112,'X9'!$B:$AO,7,FALSE))-1)))</f>
        <v xml:space="preserve"> </v>
      </c>
      <c r="CC112" s="42" t="str">
        <f ca="1">IF(ISERROR((((VLOOKUP(AD112,'X9'!$B:$G,2,FALSE))-(VLOOKUP(AD112,'X9'!$B:$G,3,FALSE)))*100)/(VLOOKUP(AD112,'X9'!$B:$G,5,FALSE)))=TRUE," ",((((VLOOKUP(AD112,'X9'!$B:$G,2,FALSE))-(VLOOKUP(AD112,'X9'!$B:$G,3,FALSE)))*100)/(VLOOKUP(AD112,'X9'!$B:$G,5,FALSE))))</f>
        <v xml:space="preserve"> </v>
      </c>
      <c r="CD112" s="42" t="str">
        <f ca="1">IF(ISERROR(((VLOOKUP(AD112,'X9'!$B:$AZ,42,FALSE))))=TRUE," ",(((VLOOKUP(AD112,'X9'!$B:$AZ,42,FALSE)))))</f>
        <v xml:space="preserve"> </v>
      </c>
      <c r="CE112" s="42" t="str">
        <f ca="1">IF(ISERROR(((VLOOKUP(AD112,'X9'!$B:$AZ,43,FALSE))))=TRUE," ",(((VLOOKUP(AD112,'X9'!$B:$AZ,43,FALSE)))))</f>
        <v xml:space="preserve"> </v>
      </c>
      <c r="CF112" s="42" t="str">
        <f ca="1">IF(ISERROR(((VLOOKUP(AD112,'X9'!$B:$AZ,15,FALSE))))=TRUE," ",(((VLOOKUP(AD112,'X9'!$B:$AZ,15,FALSE)))))</f>
        <v xml:space="preserve"> </v>
      </c>
      <c r="CG112" s="42" t="str">
        <f ca="1">IF(ISERROR(((VLOOKUP(AD112,'X9'!$B:$AZ,14,FALSE))))=TRUE," ",(((VLOOKUP(AD112,'X9'!$B:$AZ,14,FALSE)))))</f>
        <v xml:space="preserve"> </v>
      </c>
      <c r="CH112" s="42" t="str">
        <f ca="1">IF(ISERROR(((VLOOKUP(AD112,'X10'!$B:$AO,6,FALSE))/(VLOOKUP(AD112,'X10'!$B:$AO,7,FALSE))-1))=TRUE," ",(((VLOOKUP(AD112,'X10'!$B:$AO,6,FALSE))/(VLOOKUP(AD112,'X10'!$B:$AO,7,FALSE))-1)))</f>
        <v xml:space="preserve"> </v>
      </c>
      <c r="CI112" s="42" t="str">
        <f ca="1">IF(ISERROR((((VLOOKUP(AD112,'X10'!$B:$G,2,FALSE))-(VLOOKUP(AD112,'X10'!$B:$G,3,FALSE)))*100)/(VLOOKUP(AD112,'X10'!$B:$G,5,FALSE)))=TRUE," ",((((VLOOKUP(AD112,'X10'!$B:$G,2,FALSE))-(VLOOKUP(AD112,'X10'!$B:$G,3,FALSE)))*100)/(VLOOKUP(AD112,'X10'!$B:$G,5,FALSE))))</f>
        <v xml:space="preserve"> </v>
      </c>
      <c r="CJ112" s="42" t="str">
        <f ca="1">IF(ISERROR(((VLOOKUP(AD112,'X10'!$B:$AZ,42,FALSE))))=TRUE," ",(((VLOOKUP(AD112,'X10'!$B:$AZ,42,FALSE)))))</f>
        <v xml:space="preserve"> </v>
      </c>
      <c r="CK112" s="42" t="str">
        <f ca="1">IF(ISERROR(((VLOOKUP(AD112,'X10'!$B:$AZ,43,FALSE))))=TRUE," ",(((VLOOKUP(AD112,'X10'!$B:$AZ,43,FALSE)))))</f>
        <v xml:space="preserve"> </v>
      </c>
      <c r="CL112" s="42" t="str">
        <f ca="1">IF(ISERROR(((VLOOKUP(AD112,'X10'!$B:$AZ,15,FALSE))))=TRUE," ",(((VLOOKUP(AD112,'X10'!$B:$AZ,15,FALSE)))))</f>
        <v xml:space="preserve"> </v>
      </c>
      <c r="CM112" s="42" t="str">
        <f ca="1">IF(ISERROR(((VLOOKUP(AD112,'X10'!$B:$AZ,14,FALSE))))=TRUE," ",(((VLOOKUP(AD112,'X10'!$B:$AZ,14,FALSE)))))</f>
        <v xml:space="preserve"> </v>
      </c>
      <c r="CN112" s="42" t="str">
        <f ca="1">IF(ISERROR(((VLOOKUP(AD112,'X11'!$B:$AO,6,FALSE))/(VLOOKUP(AD112,'X11'!$B:$AO,7,FALSE))-1))=TRUE," ",(((VLOOKUP(AD112,'X11'!$B:$AO,6,FALSE))/(VLOOKUP(AD112,'X11'!$B:$AO,7,FALSE))-1)))</f>
        <v xml:space="preserve"> </v>
      </c>
      <c r="CO112" s="42" t="str">
        <f ca="1">IF(ISERROR((((VLOOKUP(AD112,'X11'!$B:$G,2,FALSE))-(VLOOKUP(AD112,'X11'!$B:$G,3,FALSE)))*100)/(VLOOKUP(AD112,'X11'!$B:$G,5,FALSE)))=TRUE," ",((((VLOOKUP(AD112,'X11'!$B:$G,2,FALSE))-(VLOOKUP(AD112,'X11'!$B:$G,3,FALSE)))*100)/(VLOOKUP(AD112,'X11'!$B:$G,5,FALSE))))</f>
        <v xml:space="preserve"> </v>
      </c>
      <c r="CP112" s="42" t="str">
        <f ca="1">IF(ISERROR(((VLOOKUP(AD112,'X11'!$B:$AZ,42,FALSE))))=TRUE," ",(((VLOOKUP(AD112,'X11'!$B:$AZ,42,FALSE)))))</f>
        <v xml:space="preserve"> </v>
      </c>
      <c r="CQ112" s="42" t="str">
        <f ca="1">IF(ISERROR(((VLOOKUP(AD112,'X11'!$B:$AZ,43,FALSE))))=TRUE," ",(((VLOOKUP(AD112,'X11'!$B:$AZ,43,FALSE)))))</f>
        <v xml:space="preserve"> </v>
      </c>
      <c r="CR112" s="42" t="str">
        <f ca="1">IF(ISERROR(((VLOOKUP(AD112,'X11'!$B:$AZ,15,FALSE))))=TRUE," ",(((VLOOKUP(AD112,'X11'!$B:$AZ,15,FALSE)))))</f>
        <v xml:space="preserve"> </v>
      </c>
      <c r="CS112" s="42" t="str">
        <f ca="1">IF(ISERROR(((VLOOKUP(AD112,'X11'!$B:$AZ,14,FALSE))))=TRUE," ",(((VLOOKUP(AD112,'X11'!$B:$AZ,14,FALSE)))))</f>
        <v xml:space="preserve"> </v>
      </c>
      <c r="CT112" s="42" t="str">
        <f ca="1">IF(ISERROR(((VLOOKUP(AD112,'X12'!$B:$AO,6,FALSE))/(VLOOKUP(AD112,'X12'!$B:$AO,7,FALSE))-1))=TRUE," ",(((VLOOKUP(AD112,'X12'!$B:$AO,6,FALSE))/(VLOOKUP(AD112,'X12'!$B:$AO,7,FALSE))-1)))</f>
        <v xml:space="preserve"> </v>
      </c>
      <c r="CU112" s="42" t="str">
        <f ca="1">IF(ISERROR((((VLOOKUP(AD112,'X12'!$B:$G,2,FALSE))-(VLOOKUP(AD112,'X12'!$B:$G,3,FALSE)))*100)/(VLOOKUP(AD112,'X12'!$B:$G,5,FALSE)))=TRUE," ",((((VLOOKUP(AD112,'X12'!$B:$G,2,FALSE))-(VLOOKUP(AD112,'X12'!$B:$G,3,FALSE)))*100)/(VLOOKUP(AD112,'X12'!$B:$G,5,FALSE))))</f>
        <v xml:space="preserve"> </v>
      </c>
      <c r="CV112" s="42" t="str">
        <f ca="1">IF(ISERROR(((VLOOKUP(AD112,'X12'!$B:$AZ,42,FALSE))))=TRUE," ",(((VLOOKUP(AD112,'X12'!$B:$AZ,42,FALSE)))))</f>
        <v xml:space="preserve"> </v>
      </c>
      <c r="CW112" s="42" t="str">
        <f ca="1">IF(ISERROR(((VLOOKUP(AD112,'X12'!$B:$AZ,43,FALSE))))=TRUE," ",(((VLOOKUP(AD112,'X12'!$B:$AZ,43,FALSE)))))</f>
        <v xml:space="preserve"> </v>
      </c>
      <c r="CX112" s="42" t="str">
        <f ca="1">IF(ISERROR(((VLOOKUP(AD112,'X12'!$B:$AZ,15,FALSE))))=TRUE," ",(((VLOOKUP(AD112,'X12'!$B:$AZ,15,FALSE)))))</f>
        <v xml:space="preserve"> </v>
      </c>
      <c r="CY112" s="42" t="str">
        <f ca="1">IF(ISERROR(((VLOOKUP(AD112,'X12'!$B:$AZ,14,FALSE))))=TRUE," ",(((VLOOKUP(AD112,'X12'!$B:$AZ,14,FALSE)))))</f>
        <v xml:space="preserve"> </v>
      </c>
      <c r="CZ112" s="42" t="str">
        <f ca="1">IF(ISERROR(((VLOOKUP(AD112,'X13'!$B:$AO,6,FALSE))/(VLOOKUP(AD112,'X13'!$B:$AO,7,FALSE))-1))=TRUE," ",(((VLOOKUP(AD112,'X13'!$B:$AO,6,FALSE))/(VLOOKUP(AD112,'X13'!$B:$AO,7,FALSE))-1)))</f>
        <v xml:space="preserve"> </v>
      </c>
      <c r="DA112" s="42" t="str">
        <f ca="1">IF(ISERROR((((VLOOKUP(AD112,'X13'!$B:$G,2,FALSE))-(VLOOKUP(AD112,'X13'!$B:$G,3,FALSE)))*100)/(VLOOKUP(AD112,'X13'!$B:$G,5,FALSE)))=TRUE," ",((((VLOOKUP(AD112,'X13'!$B:$G,2,FALSE))-(VLOOKUP(AD112,'X13'!$B:$G,3,FALSE)))*100)/(VLOOKUP(AD112,'X13'!$B:$G,5,FALSE))))</f>
        <v xml:space="preserve"> </v>
      </c>
      <c r="DB112" s="42" t="str">
        <f ca="1">IF(ISERROR(((VLOOKUP(AD112,'X13'!$B:$AZ,42,FALSE))))=TRUE," ",(((VLOOKUP(AD112,'X13'!$B:$AZ,42,FALSE)))))</f>
        <v xml:space="preserve"> </v>
      </c>
      <c r="DC112" s="42" t="str">
        <f ca="1">IF(ISERROR(((VLOOKUP(AD112,'X13'!$B:$AZ,43,FALSE))))=TRUE," ",(((VLOOKUP(AD112,'X13'!$B:$AZ,43,FALSE)))))</f>
        <v xml:space="preserve"> </v>
      </c>
      <c r="DD112" s="42" t="str">
        <f ca="1">IF(ISERROR(((VLOOKUP(AD112,'X13'!$B:$AZ,15,FALSE))))=TRUE," ",(((VLOOKUP(AD112,'X13'!$B:$AZ,15,FALSE)))))</f>
        <v xml:space="preserve"> </v>
      </c>
      <c r="DE112" s="42" t="str">
        <f ca="1">IF(ISERROR(((VLOOKUP(AD112,'X13'!$B:$AZ,14,FALSE))))=TRUE," ",(((VLOOKUP(AD112,'X13'!$B:$AZ,14,FALSE)))))</f>
        <v xml:space="preserve"> </v>
      </c>
    </row>
    <row r="113" spans="1:109" ht="14.1" customHeight="1" x14ac:dyDescent="0.2">
      <c r="A113" s="156" t="s">
        <v>1058</v>
      </c>
      <c r="B113" s="122" t="str">
        <f>IF(ISERROR(IF($U$16=1,(VLOOKUP(A113,$AC$89:$AH$125,2,FALSE)),IF((IF($X$1=1,'X1'!B72,(IF($X$1=2,'X2'!B72,(IF($X$1=3,'X3'!B72,(IF($X$1=4,'X4'!B72,(IF($X$1=5,'X5'!B72,(IF($X$1=6,'X6'!B72,(IF($X$1=7,'X7'!B72,(IF($X$1=8,'X8'!B72,(IF($X$1=9,'X9'!B72,(IF($X$1=10,'X10'!B72,(IF($X$1=11,'X11'!B72,(IF($X$1=12,'X12'!B72,'X13'!B72))))))))))))))))))))))))="","",(IF($X$1=1,'X1'!B72,(IF($X$1=2,'X2'!B72,(IF($X$1=3,'X3'!B72,(IF($X$1=4,'X4'!B72,(IF($X$1=5,'X5'!B72,(IF($X$1=6,'X6'!B72,(IF($X$1=7,'X7'!B72,(IF($X$1=8,'X8'!B72,(IF($X$1=9,'X9'!B72,(IF($X$1=10,'X10'!B72,(IF($X$1=11,'X11'!B72,(IF($X$1=12,'X12'!B72,'X13'!B72)))))))))))))))))))))))))))=TRUE," ",(IF($U$16=1,(VLOOKUP(A113,$AC$89:$AH$125,2,FALSE)),IF((IF($X$1=1,'X1'!B72,(IF($X$1=2,'X2'!B72,(IF($X$1=3,'X3'!B72,(IF($X$1=4,'X4'!B72,(IF($X$1=5,'X5'!B72,(IF($X$1=6,'X6'!B72,(IF($X$1=7,'X7'!B72,(IF($X$1=8,'X8'!B72,(IF($X$1=9,'X9'!B72,(IF($X$1=10,'X10'!B72,(IF($X$1=11,'X11'!B72,(IF($X$1=12,'X12'!B72,'X13'!B72))))))))))))))))))))))))="","",(IF($X$1=1,'X1'!B72,(IF($X$1=2,'X2'!B72,(IF($X$1=3,'X3'!B72,(IF($X$1=4,'X4'!B72,(IF($X$1=5,'X5'!B72,(IF($X$1=6,'X6'!B72,(IF($X$1=7,'X7'!B72,(IF($X$1=8,'X8'!B72,(IF($X$1=9,'X9'!B72,(IF($X$1=10,'X10'!B72,(IF($X$1=11,'X11'!B72,(IF($X$1=12,'X12'!B72,'X13'!B72))))))))))))))))))))))))))))</f>
        <v/>
      </c>
      <c r="C113" s="181" t="str">
        <f ca="1">IF(ISERROR(IF($X$1=1,(VLOOKUP(B113,'X1'!$B:$AZ,47,FALSE)),IF($X$1=2,(VLOOKUP(B113,'X2'!$B:$AZ,47,FALSE)),IF($X$1=3,(VLOOKUP(B113,'X3'!$B:$AZ,47,FALSE)),IF($X$1=4,(VLOOKUP(B113,'X4'!$B:$AZ,47,FALSE)),IF($X$1=5,(VLOOKUP(B113,'X5'!$B:$AZ,47,FALSE)),IF($X$1=6,(VLOOKUP(B113,'X6'!$B:$AZ,47,FALSE)),IF($X$1=7,(VLOOKUP(B113,'X7'!$B:$AZ,47,FALSE)),IF($X$1=8,(VLOOKUP(B113,'X8'!$B:$AZ,47,FALSE)),IF($X$1=9,(VLOOKUP(B113,'X9'!$B:$AZ,47,FALSE)),IF($X$1=10,(VLOOKUP(B113,'X10'!$B:$AZ,47,FALSE)),IF($X$1=11,(VLOOKUP(B113,'X11'!$B:$AZ,47,FALSE)),IF($X$1=12,(VLOOKUP(B113,'X12'!$B:$AZ,47,FALSE)),IF($X$1=13,(VLOOKUP(B113,'X13'!$B:$AZ,47,FALSE)),"B"))))))))))))))=TRUE," ",(IF($X$1=1,(VLOOKUP(B113,'X1'!$B:$AZ,47,FALSE)),IF($X$1=2,(VLOOKUP(B113,'X2'!$B:$AZ,47,FALSE)),IF($X$1=3,(VLOOKUP(B113,'X3'!$B:$AZ,47,FALSE)),IF($X$1=4,(VLOOKUP(B113,'X4'!$B:$AZ,47,FALSE)),IF($X$1=5,(VLOOKUP(B113,'X5'!$B:$AZ,47,FALSE)),IF($X$1=6,(VLOOKUP(B113,'X6'!$B:$AZ,47,FALSE)),IF($X$1=7,(VLOOKUP(B113,'X7'!$B:$AZ,47,FALSE)),IF($X$1=8,(VLOOKUP(B113,'X8'!$B:$AZ,47,FALSE)),IF($X$1=9,(VLOOKUP(B113,'X9'!$B:$AZ,47,FALSE)),IF($X$1=10,(VLOOKUP(B113,'X10'!$B:$AZ,47,FALSE)),IF($X$1=11,(VLOOKUP(B113,'X11'!$B:$AZ,47,FALSE)),IF($X$1=12,(VLOOKUP(B113,'X12'!$B:$AZ,47,FALSE)),IF($X$1=13,(VLOOKUP(B113,'X13'!$B:$AZ,47,FALSE)),"B")))))))))))))))</f>
        <v xml:space="preserve"> </v>
      </c>
      <c r="D113" s="181" t="str">
        <f ca="1">IF(ISERROR(IF($X$1=1,(VLOOKUP(B113,'X1'!$B:$AP,41,FALSE)),IF($X$1=2,(VLOOKUP(B113,'X2'!$B:$AP,41,FALSE)),IF($X$1=3,(VLOOKUP(B113,'X3'!$B:$AP,41,FALSE)),IF($X$1=4,(VLOOKUP(B113,'X4'!$B:$AP,41,FALSE)),IF($X$1=5,(VLOOKUP(B113,'X5'!$B:$AP,41,FALSE)),IF($X$1=6,(VLOOKUP(B113,'X6'!$B:$AP,41,FALSE)),IF($X$1=7,(VLOOKUP(B113,'X7'!$B:$AP,41,FALSE)),IF($X$1=8,(VLOOKUP(B113,'X8'!$B:$AP,41,FALSE)),IF($X$1=9,(VLOOKUP(B113,'X9'!$B:$AP,41,FALSE)),IF($X$1=10,(VLOOKUP(B113,'X10'!$B:$AP,41,FALSE)),IF($X$1=11,(VLOOKUP(B113,'X11'!$B:$AP,41,FALSE)),IF($X$1=12,(VLOOKUP(B113,'X12'!$B:$AP,41,FALSE)),IF($X$1=13,(VLOOKUP(B113,'X13'!$B:$AP,41,FALSE)),"B"))))))))))))))=TRUE," ",(IF($X$1=1,(VLOOKUP(B113,'X1'!$B:$AP,41,FALSE)),IF($X$1=2,(VLOOKUP(B113,'X2'!$B:$AP,41,FALSE)),IF($X$1=3,(VLOOKUP(B113,'X3'!$B:$AP,41,FALSE)),IF($X$1=4,(VLOOKUP(B113,'X4'!$B:$AP,41,FALSE)),IF($X$1=5,(VLOOKUP(B113,'X5'!$B:$AP,41,FALSE)),IF($X$1=6,(VLOOKUP(B113,'X6'!$B:$AP,41,FALSE)),IF($X$1=7,(VLOOKUP(B113,'X7'!$B:$AP,41,FALSE)),IF($X$1=8,(VLOOKUP(B113,'X8'!$B:$AP,41,FALSE)),IF($X$1=9,(VLOOKUP(B113,'X9'!$B:$AP,41,FALSE)),IF($X$1=10,(VLOOKUP(B113,'X10'!$B:$AP,41,FALSE)),IF($X$1=11,(VLOOKUP(B113,'X11'!$B:$AP,41,FALSE)),IF($X$1=12,(VLOOKUP(B113,'X12'!$B:$AP,41,FALSE)),IF($X$1=13,(VLOOKUP(B113,'X13'!$B:$AP,41,FALSE)),"B")))))))))))))))</f>
        <v xml:space="preserve"> </v>
      </c>
      <c r="E113" s="182" t="str">
        <f ca="1">IF(ISERROR(IF($X$1=1,(VLOOKUP(B113,'X1'!$B:$AP,7,FALSE)),IF($X$1=2,(VLOOKUP(B113,'X2'!$B:$AP,7,FALSE)),IF($X$1=3,(VLOOKUP(B113,'X3'!$B:$AP,7,FALSE)),IF($X$1=4,(VLOOKUP(B113,'X4'!$B:$AP,7,FALSE)),IF($X$1=5,(VLOOKUP(B113,'X5'!$B:$AP,7,FALSE)),IF($X$1=6,(VLOOKUP(B113,'X6'!$B:$AP,7,FALSE)),IF($X$1=7,(VLOOKUP(B113,'X7'!$B:$AP,7,FALSE)),IF($X$1=8,(VLOOKUP(B113,'X8'!$B:$AP,7,FALSE)),IF($X$1=9,(VLOOKUP(B113,'X9'!$B:$AP,7,FALSE)),IF($X$1=10,(VLOOKUP(B113,'X10'!$B:$AP,7,FALSE)),IF($X$1=11,(VLOOKUP(B113,'X11'!$B:$AP,7,FALSE)),IF($X$1=12,(VLOOKUP(B113,'X12'!$B:$AP,7,FALSE)),IF($X$1=13,(VLOOKUP(B113,'X13'!$B:$AP,7,FALSE)),"B"))))))))))))))=TRUE," ",(IF($X$1=1,(VLOOKUP(B113,'X1'!$B:$AP,7,FALSE)),IF($X$1=2,(VLOOKUP(B113,'X2'!$B:$AP,7,FALSE)),IF($X$1=3,(VLOOKUP(B113,'X3'!$B:$AP,7,FALSE)),IF($X$1=4,(VLOOKUP(B113,'X4'!$B:$AP,7,FALSE)),IF($X$1=5,(VLOOKUP(B113,'X5'!$B:$AP,7,FALSE)),IF($X$1=6,(VLOOKUP(B113,'X6'!$B:$AP,7,FALSE)),IF($X$1=7,(VLOOKUP(B113,'X7'!$B:$AP,7,FALSE)),IF($X$1=8,(VLOOKUP(B113,'X8'!$B:$AP,7,FALSE)),IF($X$1=9,(VLOOKUP(B113,'X9'!$B:$AP,7,FALSE)),IF($X$1=10,(VLOOKUP(B113,'X10'!$B:$AP,7,FALSE)),IF($X$1=11,(VLOOKUP(B113,'X11'!$B:$AP,7,FALSE)),IF($X$1=12,(VLOOKUP(B113,'X12'!$B:$AP,7,FALSE)),IF($X$1=13,(VLOOKUP(B113,'X13'!$B:$AP,7,FALSE)),"B")))))))))))))))</f>
        <v xml:space="preserve"> </v>
      </c>
      <c r="F113" s="182" t="str">
        <f ca="1">IF(ISERROR(IF((IF($X$1=1,(VLOOKUP(B113,'X1'!$B:$AO,6,FALSE)),(IF($X$1=2,(VLOOKUP(B113,'X2'!$B:$AO,6,FALSE)),(IF($X$1=3,(VLOOKUP(B113,'X3'!$B:$AO,6,FALSE)),(IF($X$1=4,(VLOOKUP(B113,'X4'!$B:$AO,6,FALSE)),(IF($X$1=5,(VLOOKUP(B113,'X5'!$B:$AO,6,FALSE)),(IF($X$1=6,(VLOOKUP(B113,'X6'!$B:$AO,6,FALSE)),(IF($X$1=7,(VLOOKUP(B113,'X7'!$B:$AO,6,FALSE)),(IF($X$1=8,(VLOOKUP(B113,'X8'!$B:$AO,6,FALSE)),(IF($X$1=9,(VLOOKUP(B113,'X9'!$B:$AO,6,FALSE)),(IF($X$1=10,(VLOOKUP(B113,'X10'!$B:$AO,6,FALSE)),(IF($X$1=11,(VLOOKUP(B113,'X11'!$B:$AO,6,FALSE)),(IF($X$1=12,(VLOOKUP(B113,'X12'!$B:$AO,6,FALSE)),(VLOOKUP(B113,'X13'!$B:$AO,6,FALSE))))))))))))))))))))))))))=$V$1," ",(IF($X$1=1,(VLOOKUP(B113,'X1'!$B:$AO,6,FALSE)),(IF($X$1=2,(VLOOKUP(B113,'X2'!$B:$AO,6,FALSE)),(IF($X$1=3,(VLOOKUP(B113,'X3'!$B:$AO,6,FALSE)),(IF($X$1=4,(VLOOKUP(B113,'X4'!$B:$AO,6,FALSE)),(IF($X$1=5,(VLOOKUP(B113,'X5'!$B:$AO,6,FALSE)),(IF($X$1=6,(VLOOKUP(B113,'X6'!$B:$AO,6,FALSE)),(IF($X$1=7,(VLOOKUP(B113,'X7'!$B:$AO,6,FALSE)),(IF($X$1=8,(VLOOKUP(B113,'X8'!$B:$AO,6,FALSE)),(IF($X$1=9,(VLOOKUP(B113,'X9'!$B:$AO,6,FALSE)),(IF($X$1=10,(VLOOKUP(B113,'X10'!$B:$AO,6,FALSE)),(IF($X$1=11,(VLOOKUP(B113,'X11'!$B:$AO,6,FALSE)),(IF($X$1=12,(VLOOKUP(B113,'X12'!$B:$AO,6,FALSE)),(VLOOKUP(B113,'X13'!$B:$AO,6,FALSE))))))))))))))))))))))))))))=TRUE," ",(IF((IF($X$1=1,(VLOOKUP(B113,'X1'!$B:$AO,6,FALSE)),(IF($X$1=2,(VLOOKUP(B113,'X2'!$B:$AO,6,FALSE)),(IF($X$1=3,(VLOOKUP(B113,'X3'!$B:$AO,6,FALSE)),(IF($X$1=4,(VLOOKUP(B113,'X4'!$B:$AO,6,FALSE)),(IF($X$1=5,(VLOOKUP(B113,'X5'!$B:$AO,6,FALSE)),(IF($X$1=6,(VLOOKUP(B113,'X6'!$B:$AO,6,FALSE)),(IF($X$1=7,(VLOOKUP(B113,'X7'!$B:$AO,6,FALSE)),(IF($X$1=8,(VLOOKUP(B113,'X8'!$B:$AO,6,FALSE)),(IF($X$1=9,(VLOOKUP(B113,'X9'!$B:$AO,6,FALSE)),(IF($X$1=10,(VLOOKUP(B113,'X10'!$B:$AO,6,FALSE)),(IF($X$1=11,(VLOOKUP(B113,'X11'!$B:$AO,6,FALSE)),(IF($X$1=12,(VLOOKUP(B113,'X12'!$B:$AO,6,FALSE)),(VLOOKUP(B113,'X13'!$B:$AO,6,FALSE))))))))))))))))))))))))))=$V$1," ",(IF($X$1=1,(VLOOKUP(B113,'X1'!$B:$AO,6,FALSE)),(IF($X$1=2,(VLOOKUP(B113,'X2'!$B:$AO,6,FALSE)),(IF($X$1=3,(VLOOKUP(B113,'X3'!$B:$AO,6,FALSE)),(IF($X$1=4,(VLOOKUP(B113,'X4'!$B:$AO,6,FALSE)),(IF($X$1=5,(VLOOKUP(B113,'X5'!$B:$AO,6,FALSE)),(IF($X$1=6,(VLOOKUP(B113,'X6'!$B:$AO,6,FALSE)),(IF($X$1=7,(VLOOKUP(B113,'X7'!$B:$AO,6,FALSE)),(IF($X$1=8,(VLOOKUP(B113,'X8'!$B:$AO,6,FALSE)),(IF($X$1=9,(VLOOKUP(B113,'X9'!$B:$AO,6,FALSE)),(IF($X$1=10,(VLOOKUP(B113,'X10'!$B:$AO,6,FALSE)),(IF($X$1=11,(VLOOKUP(B113,'X11'!$B:$AO,6,FALSE)),(IF($X$1=12,(VLOOKUP(B113,'X12'!$B:$AO,6,FALSE)),(VLOOKUP(B113,'X13'!$B:$AO,6,FALSE)))))))))))))))))))))))))))))</f>
        <v xml:space="preserve"> </v>
      </c>
      <c r="G113" s="182" t="str">
        <f ca="1">IF(ISERROR(IF($X$1=1,(VLOOKUP(B113,'X1'!$B:$AZ,44,FALSE)),IF($X$1=2,(VLOOKUP(B113,'X2'!$B:$AZ,44,FALSE)),IF($X$1=3,(VLOOKUP(B113,'X3'!$B:$AZ,44,FALSE)),IF($X$1=4,(VLOOKUP(B113,'X4'!$B:$AZ,44,FALSE)),IF($X$1=5,(VLOOKUP(B113,'X5'!$B:$AZ,44,FALSE)),IF($X$1=6,(VLOOKUP(B113,'X6'!$B:$AZ,44,FALSE)),IF($X$1=7,(VLOOKUP(B113,'X7'!$B:$AZ,44,FALSE)),IF($X$1=8,(VLOOKUP(B113,'X8'!$B:$AZ,44,FALSE)),IF($X$1=9,(VLOOKUP(B113,'X9'!$B:$AZ,44,FALSE)),IF($X$1=10,(VLOOKUP(B113,'X10'!$B:$AZ,44,FALSE)),IF($X$1=11,(VLOOKUP(B113,'X11'!$B:$AZ,44,FALSE)),IF($X$1=12,(VLOOKUP(B113,'X12'!$B:$AZ,44,FALSE)),IF($X$1=13,(VLOOKUP(B113,'X13'!$B:$AZ,44,FALSE)),"B"))))))))))))))=TRUE," ",(IF($X$1=1,(VLOOKUP(B113,'X1'!$B:$AZ,44,FALSE)),IF($X$1=2,(VLOOKUP(B113,'X2'!$B:$AZ,44,FALSE)),IF($X$1=3,(VLOOKUP(B113,'X3'!$B:$AZ,44,FALSE)),IF($X$1=4,(VLOOKUP(B113,'X4'!$B:$AZ,44,FALSE)),IF($X$1=5,(VLOOKUP(B113,'X5'!$B:$AZ,44,FALSE)),IF($X$1=6,(VLOOKUP(B113,'X6'!$B:$AZ,44,FALSE)),IF($X$1=7,(VLOOKUP(B113,'X7'!$B:$AZ,44,FALSE)),IF($X$1=8,(VLOOKUP(B113,'X8'!$B:$AZ,44,FALSE)),IF($X$1=9,(VLOOKUP(B113,'X9'!$B:$AZ,44,FALSE)),IF($X$1=10,(VLOOKUP(B113,'X10'!$B:$AZ,44,FALSE)),IF($X$1=11,(VLOOKUP(B113,'X11'!$B:$AZ,44,FALSE)),IF($X$1=12,(VLOOKUP(B113,'X12'!$B:$AZ,44,FALSE)),IF($X$1=13,(VLOOKUP(B113,'X13'!$B:$AZ,44,FALSE)),"B")))))))))))))))</f>
        <v xml:space="preserve"> </v>
      </c>
      <c r="H113" s="182" t="str">
        <f ca="1">IF(ISERROR(IF($X$1=1,(VLOOKUP(B113,'X1'!$B:$AZ,8,FALSE)),IF($X$1=2,(VLOOKUP(B113,'X2'!$B:$AZ,8,FALSE)),IF($X$1=3,(VLOOKUP(B113,'X3'!$B:$AZ,8,FALSE)),IF($X$1=4,(VLOOKUP(B113,'X4'!$B:$AZ,8,FALSE)),IF($X$1=5,(VLOOKUP(B113,'X5'!$B:$AZ,8,FALSE)),IF($X$1=6,(VLOOKUP(B113,'X6'!$B:$AZ,8,FALSE)),IF($X$1=7,(VLOOKUP(B113,'X7'!$B:$AZ,8,FALSE)),IF($X$1=8,(VLOOKUP(B113,'X8'!$B:$AZ,8,FALSE)),IF($X$1=9,(VLOOKUP(B113,'X9'!$B:$AZ,8,FALSE)),IF($X$1=10,(VLOOKUP(B113,'X10'!$B:$AZ,8,FALSE)),IF($X$1=11,(VLOOKUP(B113,'X11'!$B:$AZ,8,FALSE)),IF($X$1=12,(VLOOKUP(B113,'X12'!$B:$AZ,8,FALSE)),IF($X$1=13,(VLOOKUP(B113,'X13'!$B:$AZ,8,FALSE)),"B"))))))))))))))=TRUE," ",(IF($X$1=1,(VLOOKUP(B113,'X1'!$B:$AZ,8,FALSE)),IF($X$1=2,(VLOOKUP(B113,'X2'!$B:$AZ,8,FALSE)),IF($X$1=3,(VLOOKUP(B113,'X3'!$B:$AZ,8,FALSE)),IF($X$1=4,(VLOOKUP(B113,'X4'!$B:$AZ,8,FALSE)),IF($X$1=5,(VLOOKUP(B113,'X5'!$B:$AZ,8,FALSE)),IF($X$1=6,(VLOOKUP(B113,'X6'!$B:$AZ,8,FALSE)),IF($X$1=7,(VLOOKUP(B113,'X7'!$B:$AZ,8,FALSE)),IF($X$1=8,(VLOOKUP(B113,'X8'!$B:$AZ,8,FALSE)),IF($X$1=9,(VLOOKUP(B113,'X9'!$B:$AZ,8,FALSE)),IF($X$1=10,(VLOOKUP(B113,'X10'!$B:$AZ,8,FALSE)),IF($X$1=11,(VLOOKUP(B113,'X11'!$B:$AZ,8,FALSE)),IF($X$1=12,(VLOOKUP(B113,'X12'!$B:$AZ,8,FALSE)),IF($X$1=13,(VLOOKUP(B113,'X13'!$B:$AZ,8,FALSE)),"B")))))))))))))))</f>
        <v xml:space="preserve"> </v>
      </c>
      <c r="I113" s="183" t="str">
        <f ca="1">IF(ISERROR(IF($X$1=1,(VLOOKUP(B113,'X1'!$B:$AZ,2,FALSE)),IF($X$1=2,(VLOOKUP(B113,'X2'!$B:$AZ,2,FALSE)),IF($X$1=3,(VLOOKUP(B113,'X3'!$B:$AZ,2,FALSE)),IF($X$1=4,(VLOOKUP(B113,'X4'!$B:$AZ,2,FALSE)),IF($X$1=5,(VLOOKUP(B113,'X5'!$B:$AZ,2,FALSE)),IF($X$1=6,(VLOOKUP(B113,'X6'!$B:$AZ,2,FALSE)),IF($X$1=7,(VLOOKUP(B113,'X7'!$B:$AZ,2,FALSE)),IF($X$1=8,(VLOOKUP(B113,'X8'!$B:$AZ,2,FALSE)),IF($X$1=9,(VLOOKUP(B113,'X9'!$B:$AZ,2,FALSE)),IF($X$1=10,(VLOOKUP(B113,'X10'!$B:$AZ,2,FALSE)),IF($X$1=11,(VLOOKUP(B113,'X11'!$B:$AZ,2,FALSE)),IF($X$1=12,(VLOOKUP(B113,'X12'!$B:$AZ,2,FALSE)),IF($X$1=13,(VLOOKUP(B113,'X13'!$B:$AZ,2,FALSE)),"B"))))))))))))))=TRUE," ",(IF($X$1=1,(VLOOKUP(B113,'X1'!$B:$AZ,2,FALSE)),IF($X$1=2,(VLOOKUP(B113,'X2'!$B:$AZ,2,FALSE)),IF($X$1=3,(VLOOKUP(B113,'X3'!$B:$AZ,2,FALSE)),IF($X$1=4,(VLOOKUP(B113,'X4'!$B:$AZ,2,FALSE)),IF($X$1=5,(VLOOKUP(B113,'X5'!$B:$AZ,2,FALSE)),IF($X$1=6,(VLOOKUP(B113,'X6'!$B:$AZ,2,FALSE)),IF($X$1=7,(VLOOKUP(B113,'X7'!$B:$AZ,2,FALSE)),IF($X$1=8,(VLOOKUP(B113,'X8'!$B:$AZ,2,FALSE)),IF($X$1=9,(VLOOKUP(B113,'X9'!$B:$AZ,2,FALSE)),IF($X$1=10,(VLOOKUP(B113,'X10'!$B:$AZ,2,FALSE)),IF($X$1=11,(VLOOKUP(B113,'X11'!$B:$AZ,2,FALSE)),IF($X$1=12,(VLOOKUP(B113,'X12'!$B:$AZ,2,FALSE)),IF($X$1=13,(VLOOKUP(B113,'X13'!$B:$AZ,2,FALSE)),"B")))))))))))))))</f>
        <v xml:space="preserve"> </v>
      </c>
      <c r="J113" s="183" t="str">
        <f ca="1">IF(ISERROR(IF($X$1=1,(VLOOKUP(B113,'X1'!$B:$AZ,3,FALSE)),IF($X$1=2,(VLOOKUP(B113,'X2'!$B:$AZ,3,FALSE)),IF($X$1=3,(VLOOKUP(B113,'X3'!$B:$AZ,3,FALSE)),IF($X$1=4,(VLOOKUP(B113,'X4'!$B:$AZ,3,FALSE)),IF($X$1=5,(VLOOKUP(B113,'X5'!$B:$AZ,3,FALSE)),IF($X$1=6,(VLOOKUP(B113,'X6'!$B:$AZ,3,FALSE)),IF($X$1=7,(VLOOKUP(B113,'X7'!$B:$AZ,3,FALSE)),IF($X$1=8,(VLOOKUP(B113,'X8'!$B:$AZ,3,FALSE)),IF($X$1=9,(VLOOKUP(B113,'X9'!$B:$AZ,3,FALSE)),IF($X$1=10,(VLOOKUP(B113,'X10'!$B:$AZ,3,FALSE)),IF($X$1=11,(VLOOKUP(B113,'X11'!$B:$AZ,3,FALSE)),IF($X$1=12,(VLOOKUP(B113,'X12'!$B:$AZ,3,FALSE)),IF($X$1=13,(VLOOKUP(B113,'X13'!$B:$AZ,3,FALSE)),"B"))))))))))))))=TRUE," ",(IF($X$1=1,(VLOOKUP(B113,'X1'!$B:$AZ,3,FALSE)),IF($X$1=2,(VLOOKUP(B113,'X2'!$B:$AZ,3,FALSE)),IF($X$1=3,(VLOOKUP(B113,'X3'!$B:$AZ,3,FALSE)),IF($X$1=4,(VLOOKUP(B113,'X4'!$B:$AZ,3,FALSE)),IF($X$1=5,(VLOOKUP(B113,'X5'!$B:$AZ,3,FALSE)),IF($X$1=6,(VLOOKUP(B113,'X6'!$B:$AZ,3,FALSE)),IF($X$1=7,(VLOOKUP(B113,'X7'!$B:$AZ,3,FALSE)),IF($X$1=8,(VLOOKUP(B113,'X8'!$B:$AZ,3,FALSE)),IF($X$1=9,(VLOOKUP(B113,'X9'!$B:$AZ,3,FALSE)),IF($X$1=10,(VLOOKUP(B113,'X10'!$B:$AZ,3,FALSE)),IF($X$1=11,(VLOOKUP(B113,'X11'!$B:$AZ,3,FALSE)),IF($X$1=12,(VLOOKUP(B113,'X12'!$B:$AZ,3,FALSE)),IF($X$1=13,(VLOOKUP(B113,'X13'!$B:$AZ,3,FALSE)),"B")))))))))))))))</f>
        <v xml:space="preserve"> </v>
      </c>
      <c r="K113" s="183" t="str">
        <f ca="1">IF(ISERROR(IF($X$1=1,(VLOOKUP(B113,'X1'!$B:$AZ,5,FALSE)),IF($X$1=2,(VLOOKUP(B113,'X2'!$B:$AZ,5,FALSE)),IF($X$1=3,(VLOOKUP(B113,'X3'!$B:$AZ,5,FALSE)),IF($X$1=4,(VLOOKUP(B113,'X4'!$B:$AZ,5,FALSE)),IF($X$1=5,(VLOOKUP(B113,'X5'!$B:$AZ,5,FALSE)),IF($X$1=6,(VLOOKUP(B113,'X6'!$B:$AZ,5,FALSE)),IF($X$1=7,(VLOOKUP(B113,'X7'!$B:$AZ,5,FALSE)),IF($X$1=8,(VLOOKUP(B113,'X8'!$B:$AZ,5,FALSE)),IF($X$1=9,(VLOOKUP(B113,'X9'!$B:$AZ,5,FALSE)),IF($X$1=10,(VLOOKUP(B113,'X10'!$B:$AZ,5,FALSE)),IF($X$1=11,(VLOOKUP(B113,'X11'!$B:$AZ,5,FALSE)),IF($X$1=12,(VLOOKUP(B113,'X12'!$B:$AZ,5,FALSE)),IF($X$1=13,(VLOOKUP(B113,'X13'!$B:$AZ,5,FALSE)),"B"))))))))))))))=TRUE," ",(IF($X$1=1,(VLOOKUP(B113,'X1'!$B:$AZ,5,FALSE)),IF($X$1=2,(VLOOKUP(B113,'X2'!$B:$AZ,5,FALSE)),IF($X$1=3,(VLOOKUP(B113,'X3'!$B:$AZ,5,FALSE)),IF($X$1=4,(VLOOKUP(B113,'X4'!$B:$AZ,5,FALSE)),IF($X$1=5,(VLOOKUP(B113,'X5'!$B:$AZ,5,FALSE)),IF($X$1=6,(VLOOKUP(B113,'X6'!$B:$AZ,5,FALSE)),IF($X$1=7,(VLOOKUP(B113,'X7'!$B:$AZ,5,FALSE)),IF($X$1=8,(VLOOKUP(B113,'X8'!$B:$AZ,5,FALSE)),IF($X$1=9,(VLOOKUP(B113,'X9'!$B:$AZ,5,FALSE)),IF($X$1=10,(VLOOKUP(B113,'X10'!$B:$AZ,5,FALSE)),IF($X$1=11,(VLOOKUP(B113,'X11'!$B:$AZ,5,FALSE)),IF($X$1=12,(VLOOKUP(B113,'X12'!$B:$AZ,5,FALSE)),IF($X$1=13,(VLOOKUP(B113,'X13'!$B:$AZ,5,FALSE)),"B")))))))))))))))</f>
        <v xml:space="preserve"> </v>
      </c>
      <c r="L113" s="184" t="str">
        <f ca="1">IF(ISERROR(IF($X$1=1,(VLOOKUP(B113,'X1'!$B:$AZ,9,FALSE)),IF($X$1=2,(VLOOKUP(B113,'X2'!$B:$AZ,9,FALSE)),IF($X$1=3,(VLOOKUP(B113,'X3'!$B:$AZ,9,FALSE)),IF($X$1=4,(VLOOKUP(B113,'X4'!$B:$AZ,9,FALSE)),IF($X$1=5,(VLOOKUP(B113,'X5'!$B:$AZ,9,FALSE)),IF($X$1=6,(VLOOKUP(B113,'X6'!$B:$AZ,9,FALSE)),IF($X$1=7,(VLOOKUP(B113,'X7'!$B:$AZ,9,FALSE)),IF($X$1=8,(VLOOKUP(B113,'X8'!$B:$AZ,9,FALSE)),IF($X$1=9,(VLOOKUP(B113,'X9'!$B:$AZ,9,FALSE)),IF($X$1=10,(VLOOKUP(B113,'X10'!$B:$AZ,9,FALSE)),IF($X$1=11,(VLOOKUP(B113,'X11'!$B:$AZ,9,FALSE)),IF($X$1=12,(VLOOKUP(B113,'X12'!$B:$AZ,9,FALSE)),IF($X$1=13,(VLOOKUP(B113,'X13'!$B:$AZ,9,FALSE)),"B"))))))))))))))=TRUE," ",(IF($X$1=1,(VLOOKUP(B113,'X1'!$B:$AZ,9,FALSE)),IF($X$1=2,(VLOOKUP(B113,'X2'!$B:$AZ,9,FALSE)),IF($X$1=3,(VLOOKUP(B113,'X3'!$B:$AZ,9,FALSE)),IF($X$1=4,(VLOOKUP(B113,'X4'!$B:$AZ,9,FALSE)),IF($X$1=5,(VLOOKUP(B113,'X5'!$B:$AZ,9,FALSE)),IF($X$1=6,(VLOOKUP(B113,'X6'!$B:$AZ,9,FALSE)),IF($X$1=7,(VLOOKUP(B113,'X7'!$B:$AZ,9,FALSE)),IF($X$1=8,(VLOOKUP(B113,'X8'!$B:$AZ,9,FALSE)),IF($X$1=9,(VLOOKUP(B113,'X9'!$B:$AZ,9,FALSE)),IF($X$1=10,(VLOOKUP(B113,'X10'!$B:$AZ,9,FALSE)),IF($X$1=11,(VLOOKUP(B113,'X11'!$B:$AZ,9,FALSE)),IF($X$1=12,(VLOOKUP(B113,'X12'!$B:$AZ,9,FALSE)),IF($X$1=13,(VLOOKUP(B113,'X13'!$B:$AZ,9,FALSE)),"B")))))))))))))))</f>
        <v xml:space="preserve"> </v>
      </c>
      <c r="M113" s="184" t="str">
        <f ca="1">IF(ISERROR(IF($X$1=1,(VLOOKUP(B113,'X1'!$B:$AZ,10,FALSE)),IF($X$1=2,(VLOOKUP(B113,'X2'!$B:$AZ,10,FALSE)),IF($X$1=3,(VLOOKUP(B113,'X3'!$B:$AZ,10,FALSE)),IF($X$1=4,(VLOOKUP(B113,'X4'!$B:$AZ,10,FALSE)),IF($X$1=5,(VLOOKUP(B113,'X5'!$B:$AZ,10,FALSE)),IF($X$1=6,(VLOOKUP(B113,'X6'!$B:$AZ,10,FALSE)),IF($X$1=7,(VLOOKUP(B113,'X7'!$B:$AZ,10,FALSE)),IF($X$1=8,(VLOOKUP(B113,'X8'!$B:$AZ,10,FALSE)),IF($X$1=9,(VLOOKUP(B113,'X9'!$B:$AZ,10,FALSE)),IF($X$1=10,(VLOOKUP(B113,'X10'!$B:$AZ,10,FALSE)),IF($X$1=11,(VLOOKUP(B113,'X11'!$B:$AZ,10,FALSE)),IF($X$1=12,(VLOOKUP(B113,'X12'!$B:$AZ,10,FALSE)),IF($X$1=13,(VLOOKUP(B113,'X13'!$B:$AZ,10,FALSE)),"B"))))))))))))))=TRUE," ",(IF($X$1=1,(VLOOKUP(B113,'X1'!$B:$AZ,10,FALSE)),IF($X$1=2,(VLOOKUP(B113,'X2'!$B:$AZ,10,FALSE)),IF($X$1=3,(VLOOKUP(B113,'X3'!$B:$AZ,10,FALSE)),IF($X$1=4,(VLOOKUP(B113,'X4'!$B:$AZ,10,FALSE)),IF($X$1=5,(VLOOKUP(B113,'X5'!$B:$AZ,10,FALSE)),IF($X$1=6,(VLOOKUP(B113,'X6'!$B:$AZ,10,FALSE)),IF($X$1=7,(VLOOKUP(B113,'X7'!$B:$AZ,10,FALSE)),IF($X$1=8,(VLOOKUP(B113,'X8'!$B:$AZ,10,FALSE)),IF($X$1=9,(VLOOKUP(B113,'X9'!$B:$AZ,10,FALSE)),IF($X$1=10,(VLOOKUP(B113,'X10'!$B:$AZ,10,FALSE)),IF($X$1=11,(VLOOKUP(B113,'X11'!$B:$AZ,10,FALSE)),IF($X$1=12,(VLOOKUP(B113,'X12'!$B:$AZ,10,FALSE)),IF($X$1=13,(VLOOKUP(B113,'X13'!$B:$AZ,10,FALSE)),"B")))))))))))))))</f>
        <v xml:space="preserve"> </v>
      </c>
      <c r="N113" s="185" t="str">
        <f ca="1">IF(ISERROR(IF($X$1=1,(VLOOKUP(B113,'X1'!$B:$AZ,45,FALSE)),IF($X$1=2,(VLOOKUP(B113,'X2'!$B:$AZ,45,FALSE)),IF($X$1=3,(VLOOKUP(B113,'X3'!$B:$AZ,45,FALSE)),IF($X$1=4,(VLOOKUP(B113,'X4'!$B:$AZ,45,FALSE)),IF($X$1=5,(VLOOKUP(B113,'X5'!$B:$AZ,45,FALSE)),IF($X$1=6,(VLOOKUP(B113,'X6'!$B:$AZ,45,FALSE)),IF($X$1=7,(VLOOKUP(B113,'X7'!$B:$AZ,45,FALSE)),IF($X$1=8,(VLOOKUP(B113,'X8'!$B:$AZ,45,FALSE)),IF($X$1=9,(VLOOKUP(B113,'X9'!$B:$AZ,45,FALSE)),IF($X$1=10,(VLOOKUP(B113,'X10'!$B:$AZ,45,FALSE)),IF($X$1=11,(VLOOKUP(B113,'X11'!$B:$AZ,45,FALSE)),IF($X$1=12,(VLOOKUP(B113,'X12'!$B:$AZ,45,FALSE)),IF($X$1=13,(VLOOKUP(B113,'X13'!$B:$AZ,45,FALSE)),"B"))))))))))))))=TRUE," ",(IF($X$1=1,(VLOOKUP(B113,'X1'!$B:$AZ,45,FALSE)),IF($X$1=2,(VLOOKUP(B113,'X2'!$B:$AZ,45,FALSE)),IF($X$1=3,(VLOOKUP(B113,'X3'!$B:$AZ,45,FALSE)),IF($X$1=4,(VLOOKUP(B113,'X4'!$B:$AZ,45,FALSE)),IF($X$1=5,(VLOOKUP(B113,'X5'!$B:$AZ,45,FALSE)),IF($X$1=6,(VLOOKUP(B113,'X6'!$B:$AZ,45,FALSE)),IF($X$1=7,(VLOOKUP(B113,'X7'!$B:$AZ,45,FALSE)),IF($X$1=8,(VLOOKUP(B113,'X8'!$B:$AZ,45,FALSE)),IF($X$1=9,(VLOOKUP(B113,'X9'!$B:$AZ,45,FALSE)),IF($X$1=10,(VLOOKUP(B113,'X10'!$B:$AZ,45,FALSE)),IF($X$1=11,(VLOOKUP(B113,'X11'!$B:$AZ,45,FALSE)),IF($X$1=12,(VLOOKUP(B113,'X12'!$B:$AZ,45,FALSE)),IF($X$1=13,(VLOOKUP(B113,'X13'!$B:$AZ,45,FALSE)),"B")))))))))))))))</f>
        <v xml:space="preserve"> </v>
      </c>
      <c r="O113" s="184" t="str">
        <f ca="1">IF(ISERROR(IF($X$1=1,(VLOOKUP(B113,'X1'!$B:$AZ,11,FALSE)),IF($X$1=2,(VLOOKUP(B113,'X2'!$B:$AZ,11,FALSE)),IF($X$1=3,(VLOOKUP(B113,'X3'!$B:$AZ,11,FALSE)),IF($X$1=4,(VLOOKUP(B113,'X4'!$B:$AZ,11,FALSE)),IF($X$1=5,(VLOOKUP(B113,'X5'!$B:$AZ,11,FALSE)),IF($X$1=6,(VLOOKUP(B113,'X6'!$B:$AZ,11,FALSE)),IF($X$1=7,(VLOOKUP(B113,'X7'!$B:$AZ,11,FALSE)),IF($X$1=8,(VLOOKUP(B113,'X8'!$B:$AZ,11,FALSE)),IF($X$1=9,(VLOOKUP(B113,'X9'!$B:$AZ,11,FALSE)),IF($X$1=10,(VLOOKUP(B113,'X10'!$B:$AZ,11,FALSE)),IF($X$1=11,(VLOOKUP(B113,'X11'!$B:$AZ,11,FALSE)),IF($X$1=12,(VLOOKUP(B113,'X12'!$B:$AZ,11,FALSE)),IF($X$1=13,(VLOOKUP(B113,'X13'!$B:$AZ,11,FALSE)),"B"))))))))))))))=TRUE," ",(IF($X$1=1,(VLOOKUP(B113,'X1'!$B:$AZ,11,FALSE)),IF($X$1=2,(VLOOKUP(B113,'X2'!$B:$AZ,11,FALSE)),IF($X$1=3,(VLOOKUP(B113,'X3'!$B:$AZ,11,FALSE)),IF($X$1=4,(VLOOKUP(B113,'X4'!$B:$AZ,11,FALSE)),IF($X$1=5,(VLOOKUP(B113,'X5'!$B:$AZ,11,FALSE)),IF($X$1=6,(VLOOKUP(B113,'X6'!$B:$AZ,11,FALSE)),IF($X$1=7,(VLOOKUP(B113,'X7'!$B:$AZ,11,FALSE)),IF($X$1=8,(VLOOKUP(B113,'X8'!$B:$AZ,11,FALSE)),IF($X$1=9,(VLOOKUP(B113,'X9'!$B:$AZ,11,FALSE)),IF($X$1=10,(VLOOKUP(B113,'X10'!$B:$AZ,11,FALSE)),IF($X$1=11,(VLOOKUP(B113,'X11'!$B:$AZ,11,FALSE)),IF($X$1=12,(VLOOKUP(B113,'X12'!$B:$AZ,11,FALSE)),IF($X$1=13,(VLOOKUP(B113,'X13'!$B:$AZ,11,FALSE)),"B")))))))))))))))</f>
        <v xml:space="preserve"> </v>
      </c>
      <c r="P113" s="184" t="str">
        <f ca="1">IF(ISERROR(IF($X$1=1,(VLOOKUP(B113,'X1'!$B:$AZ,12,FALSE)),IF($X$1=2,(VLOOKUP(B113,'X2'!$B:$AZ,12,FALSE)),IF($X$1=3,(VLOOKUP(B113,'X3'!$B:$AZ,12,FALSE)),IF($X$1=4,(VLOOKUP(B113,'X4'!$B:$AZ,12,FALSE)),IF($X$1=5,(VLOOKUP(B113,'X5'!$B:$AZ,12,FALSE)),IF($X$1=6,(VLOOKUP(B113,'X6'!$B:$AZ,12,FALSE)),IF($X$1=7,(VLOOKUP(B113,'X7'!$B:$AZ,12,FALSE)),IF($X$1=8,(VLOOKUP(B113,'X8'!$B:$AZ,12,FALSE)),IF($X$1=9,(VLOOKUP(B113,'X9'!$B:$AZ,12,FALSE)),IF($X$1=10,(VLOOKUP(B113,'X10'!$B:$AZ,12,FALSE)),IF($X$1=11,(VLOOKUP(B113,'X11'!$B:$AZ,12,FALSE)),IF($X$1=12,(VLOOKUP(B113,'X12'!$B:$AZ,12,FALSE)),IF($X$1=13,(VLOOKUP(B113,'X13'!$B:$AZ,12,FALSE)),"B"))))))))))))))=TRUE," ",(IF($X$1=1,(VLOOKUP(B113,'X1'!$B:$AZ,12,FALSE)),IF($X$1=2,(VLOOKUP(B113,'X2'!$B:$AZ,12,FALSE)),IF($X$1=3,(VLOOKUP(B113,'X3'!$B:$AZ,12,FALSE)),IF($X$1=4,(VLOOKUP(B113,'X4'!$B:$AZ,12,FALSE)),IF($X$1=5,(VLOOKUP(B113,'X5'!$B:$AZ,12,FALSE)),IF($X$1=6,(VLOOKUP(B113,'X6'!$B:$AZ,12,FALSE)),IF($X$1=7,(VLOOKUP(B113,'X7'!$B:$AZ,12,FALSE)),IF($X$1=8,(VLOOKUP(B113,'X8'!$B:$AZ,12,FALSE)),IF($X$1=9,(VLOOKUP(B113,'X9'!$B:$AZ,12,FALSE)),IF($X$1=10,(VLOOKUP(B113,'X10'!$B:$AZ,12,FALSE)),IF($X$1=11,(VLOOKUP(B113,'X11'!$B:$AZ,12,FALSE)),IF($X$1=12,(VLOOKUP(B113,'X12'!$B:$AZ,12,FALSE)),IF($X$1=13,(VLOOKUP(B113,'X13'!$B:$AZ,12,FALSE)),"B")))))))))))))))</f>
        <v xml:space="preserve"> </v>
      </c>
      <c r="Q113" s="185" t="str">
        <f ca="1">IF(ISERROR(IF($X$1=1,(VLOOKUP(B113,'X1'!$B:$AZ,46,FALSE)),IF($X$1=2,(VLOOKUP(B113,'X2'!$B:$AZ,46,FALSE)),IF($X$1=3,(VLOOKUP(B113,'X3'!$B:$AZ,46,FALSE)),IF($X$1=4,(VLOOKUP(B113,'X4'!$B:$AZ,46,FALSE)),IF($X$1=5,(VLOOKUP(B113,'X5'!$B:$AZ,46,FALSE)),IF($X$1=6,(VLOOKUP(B113,'X6'!$B:$AZ,46,FALSE)),IF($X$1=7,(VLOOKUP(B113,'X7'!$B:$AZ,46,FALSE)),IF($X$1=8,(VLOOKUP(B113,'X8'!$B:$AZ,46,FALSE)),IF($X$1=9,(VLOOKUP(B113,'X9'!$B:$AZ,46,FALSE)),IF($X$1=10,(VLOOKUP(B113,'X10'!$B:$AZ,46,FALSE)),IF($X$1=11,(VLOOKUP(B113,'X11'!$B:$AZ,46,FALSE)),IF($X$1=12,(VLOOKUP(B113,'X12'!$B:$AZ,46,FALSE)),IF($X$1=13,(VLOOKUP(B113,'X13'!$B:$AZ,46,FALSE)),"B"))))))))))))))=TRUE," ",(IF($X$1=1,(VLOOKUP(B113,'X1'!$B:$AZ,46,FALSE)),IF($X$1=2,(VLOOKUP(B113,'X2'!$B:$AZ,46,FALSE)),IF($X$1=3,(VLOOKUP(B113,'X3'!$B:$AZ,46,FALSE)),IF($X$1=4,(VLOOKUP(B113,'X4'!$B:$AZ,46,FALSE)),IF($X$1=5,(VLOOKUP(B113,'X5'!$B:$AZ,46,FALSE)),IF($X$1=6,(VLOOKUP(B113,'X6'!$B:$AZ,46,FALSE)),IF($X$1=7,(VLOOKUP(B113,'X7'!$B:$AZ,46,FALSE)),IF($X$1=8,(VLOOKUP(B113,'X8'!$B:$AZ,46,FALSE)),IF($X$1=9,(VLOOKUP(B113,'X9'!$B:$AZ,46,FALSE)),IF($X$1=10,(VLOOKUP(B113,'X10'!$B:$AZ,46,FALSE)),IF($X$1=11,(VLOOKUP(B113,'X11'!$B:$AZ,46,FALSE)),IF($X$1=12,(VLOOKUP(B113,'X12'!$B:$AZ,46,FALSE)),IF($X$1=13,(VLOOKUP(B113,'X13'!$B:$AZ,46,FALSE)),"B")))))))))))))))</f>
        <v xml:space="preserve"> </v>
      </c>
      <c r="R113" s="185" t="str">
        <f ca="1">IF(ISERROR(IF($X$1=1,(VLOOKUP(B113,'X1'!$B:$AZ,15,FALSE)),IF($X$1=2,(VLOOKUP(B113,'X2'!$B:$AZ,15,FALSE)),IF($X$1=3,(VLOOKUP(B113,'X3'!$B:$AZ,15,FALSE)),IF($X$1=4,(VLOOKUP(B113,'X4'!$B:$AZ,15,FALSE)),IF($X$1=5,(VLOOKUP(B113,'X5'!$B:$AZ,15,FALSE)),IF($X$1=6,(VLOOKUP(B113,'X6'!$B:$AZ,15,FALSE)),IF($X$1=7,(VLOOKUP(B113,'X7'!$B:$AZ,15,FALSE)),IF($X$1=8,(VLOOKUP(B113,'X8'!$B:$AZ,15,FALSE)),IF($X$1=9,(VLOOKUP(B113,'X9'!$B:$AZ,15,FALSE)),IF($X$1=10,(VLOOKUP(B113,'X10'!$B:$AZ,15,FALSE)),IF($X$1=11,(VLOOKUP(B113,'X11'!$B:$AZ,15,FALSE)),IF($X$1=12,(VLOOKUP(B113,'X12'!$B:$AZ,15,FALSE)),IF($X$1=13,(VLOOKUP(B113,'X13'!$B:$AZ,15,FALSE)),"B"))))))))))))))=TRUE," ",(IF($X$1=1,(VLOOKUP(B113,'X1'!$B:$AZ,15,FALSE)),IF($X$1=2,(VLOOKUP(B113,'X2'!$B:$AZ,15,FALSE)),IF($X$1=3,(VLOOKUP(B113,'X3'!$B:$AZ,15,FALSE)),IF($X$1=4,(VLOOKUP(B113,'X4'!$B:$AZ,15,FALSE)),IF($X$1=5,(VLOOKUP(B113,'X5'!$B:$AZ,15,FALSE)),IF($X$1=6,(VLOOKUP(B113,'X6'!$B:$AZ,15,FALSE)),IF($X$1=7,(VLOOKUP(B113,'X7'!$B:$AZ,15,FALSE)),IF($X$1=8,(VLOOKUP(B113,'X8'!$B:$AZ,15,FALSE)),IF($X$1=9,(VLOOKUP(B113,'X9'!$B:$AZ,15,FALSE)),IF($X$1=10,(VLOOKUP(B113,'X10'!$B:$AZ,15,FALSE)),IF($X$1=11,(VLOOKUP(B113,'X11'!$B:$AZ,15,FALSE)),IF($X$1=12,(VLOOKUP(B113,'X12'!$B:$AZ,15,FALSE)),IF($X$1=13,(VLOOKUP(B113,'X13'!$B:$AZ,15,FALSE)),"B")))))))))))))))</f>
        <v xml:space="preserve"> </v>
      </c>
      <c r="S113" s="185" t="str">
        <f ca="1">IF(ISERROR(IF((IF($X$1=1,(VLOOKUP(B113,'X1'!$B:$AZ,14,FALSE)),(IF($X$1=2,(VLOOKUP(B113,'X2'!$B:$AZ,14,FALSE)),(IF($X$1=3,(VLOOKUP(B113,'X3'!$B:$AZ,14,FALSE)),(IF($X$1=4,(VLOOKUP(B113,'X4'!$B:$AZ,14,FALSE)),(IF($X$1=5,(VLOOKUP(B113,'X5'!$B:$AZ,14,FALSE)),(IF($X$1=6,(VLOOKUP(B113,'X6'!$B:$AZ,14,FALSE)),(IF($X$1=7,(VLOOKUP(B113,'X7'!$B:$AZ,14,FALSE)),(IF($X$1=8,(VLOOKUP(B113,'X8'!$B:$AZ,14,FALSE)),(IF($X$1=9,(VLOOKUP(B113,'X9'!$B:$AZ,14,FALSE)),(IF($X$1=10,(VLOOKUP(B113,'X10'!$B:$AZ,14,FALSE)),(IF($X$1=11,(VLOOKUP(B113,'X11'!$B:$AZ,14,FALSE)),(IF($X$1=12,(VLOOKUP(B113,'X12'!$B:$AZ,14,FALSE)),(VLOOKUP(B113,'X13'!$B:$AZ,14,FALSE))))))))))))))))))))))))))=$V$1," ",(IF($X$1=1,(VLOOKUP(B113,'X1'!$B:$AZ,14,FALSE)),(IF($X$1=2,(VLOOKUP(B113,'X2'!$B:$AZ,14,FALSE)),(IF($X$1=3,(VLOOKUP(B113,'X3'!$B:$AZ,14,FALSE)),(IF($X$1=4,(VLOOKUP(B113,'X4'!$B:$AZ,14,FALSE)),(IF($X$1=5,(VLOOKUP(B113,'X5'!$B:$AZ,14,FALSE)),(IF($X$1=6,(VLOOKUP(B113,'X6'!$B:$AZ,14,FALSE)),(IF($X$1=7,(VLOOKUP(B113,'X7'!$B:$AZ,14,FALSE)),(IF($X$1=8,(VLOOKUP(B113,'X8'!$B:$AZ,14,FALSE)),(IF($X$1=9,(VLOOKUP(B113,'X9'!$B:$AZ,14,FALSE)),(IF($X$1=10,(VLOOKUP(B113,'X10'!$B:$AZ,14,FALSE)),(IF($X$1=11,(VLOOKUP(B113,'X11'!$B:$AZ,14,FALSE)),(IF($X$1=12,(VLOOKUP(B113,'X12'!$B:$AZ,14,FALSE)),(VLOOKUP(B113,'X13'!$B:$AZ,14,FALSE))))))))))))))))))))))))))))=TRUE," ",(IF((IF($X$1=1,(VLOOKUP(B113,'X1'!$B:$AZ,14,FALSE)),(IF($X$1=2,(VLOOKUP(B113,'X2'!$B:$AZ,14,FALSE)),(IF($X$1=3,(VLOOKUP(B113,'X3'!$B:$AZ,14,FALSE)),(IF($X$1=4,(VLOOKUP(B113,'X4'!$B:$AZ,14,FALSE)),(IF($X$1=5,(VLOOKUP(B113,'X5'!$B:$AZ,14,FALSE)),(IF($X$1=6,(VLOOKUP(B113,'X6'!$B:$AZ,14,FALSE)),(IF($X$1=7,(VLOOKUP(B113,'X7'!$B:$AZ,14,FALSE)),(IF($X$1=8,(VLOOKUP(B113,'X8'!$B:$AZ,14,FALSE)),(IF($X$1=9,(VLOOKUP(B113,'X9'!$B:$AZ,14,FALSE)),(IF($X$1=10,(VLOOKUP(B113,'X10'!$B:$AZ,14,FALSE)),(IF($X$1=11,(VLOOKUP(B113,'X11'!$B:$AZ,14,FALSE)),(IF($X$1=12,(VLOOKUP(B113,'X12'!$B:$AZ,14,FALSE)),(VLOOKUP(B113,'X13'!$B:$AZ,14,FALSE))))))))))))))))))))))))))=$V$1," ",(IF($X$1=1,(VLOOKUP(B113,'X1'!$B:$AZ,14,FALSE)),(IF($X$1=2,(VLOOKUP(B113,'X2'!$B:$AZ,14,FALSE)),(IF($X$1=3,(VLOOKUP(B113,'X3'!$B:$AZ,14,FALSE)),(IF($X$1=4,(VLOOKUP(B113,'X4'!$B:$AZ,14,FALSE)),(IF($X$1=5,(VLOOKUP(B113,'X5'!$B:$AZ,14,FALSE)),(IF($X$1=6,(VLOOKUP(B113,'X6'!$B:$AZ,14,FALSE)),(IF($X$1=7,(VLOOKUP(B113,'X7'!$B:$AZ,14,FALSE)),(IF($X$1=8,(VLOOKUP(B113,'X8'!$B:$AZ,14,FALSE)),(IF($X$1=9,(VLOOKUP(B113,'X9'!$B:$AZ,14,FALSE)),(IF($X$1=10,(VLOOKUP(B113,'X10'!$B:$AZ,14,FALSE)),(IF($X$1=11,(VLOOKUP(B113,'X11'!$B:$AZ,14,FALSE)),(IF($X$1=12,(VLOOKUP(B113,'X12'!$B:$AZ,14,FALSE)),(VLOOKUP(B113,'X13'!$B:$AZ,14,FALSE)))))))))))))))))))))))))))))</f>
        <v xml:space="preserve"> </v>
      </c>
      <c r="V113" s="43"/>
      <c r="W113" s="43">
        <f t="shared" si="63"/>
        <v>25</v>
      </c>
      <c r="X113" s="43"/>
      <c r="Y113" s="130">
        <f t="shared" ca="1" si="65"/>
        <v>0.32536508708401929</v>
      </c>
      <c r="Z113" s="93" t="s">
        <v>149</v>
      </c>
      <c r="AB113" s="42">
        <f t="shared" si="61"/>
        <v>2</v>
      </c>
      <c r="AC113" s="42">
        <f t="shared" si="64"/>
        <v>24</v>
      </c>
      <c r="AD113" s="111" t="str">
        <f>IF((VALUE((RIGHT($AD$89,1))))=0,(Alf!F28),IF((VALUE((RIGHT($AD$89,1))))=1,(Alf!F68),IF(((VALUE((RIGHT($AD$89,1)))))=2,(Alf!F107),IF(((VALUE((RIGHT($AD$89,1)))))=3,(Alf!F145),IF(((VALUE((RIGHT($AD$89,1)))))=4,(Alf!F183),IF(((VALUE((RIGHT($AD$89,1)))))=5,(Alf!F222),"B"))))))</f>
        <v/>
      </c>
      <c r="AE113" s="112" t="str">
        <f t="shared" ca="1" si="62"/>
        <v xml:space="preserve"> </v>
      </c>
      <c r="AF113" s="113" t="str">
        <f>IF(ISERROR(((VLOOKUP(AD113,'X1'!$B:$AO,6,FALSE))/(VLOOKUP(AD113,'X1'!$B:$AO,7,FALSE))-1))=TRUE," ",(((VLOOKUP(AD113,'X1'!$B:$AO,6,FALSE))/(VLOOKUP(AD113,'X1'!$B:$AO,7,FALSE))-1)))</f>
        <v xml:space="preserve"> </v>
      </c>
      <c r="AG113" s="113" t="str">
        <f>IF(ISERROR((((VLOOKUP(AD113,'X1'!$B:$G,2,FALSE))-(VLOOKUP(AD113,'X1'!$B:$G,3,FALSE)))*100)/(VLOOKUP(AD113,'X1'!$B:$G,5,FALSE)))=TRUE," ",((((VLOOKUP(AD113,'X1'!$B:$G,2,FALSE))-(VLOOKUP(AD113,'X1'!$B:$G,3,FALSE)))*100)/(VLOOKUP(AD113,'X1'!$B:$G,5,FALSE))))</f>
        <v xml:space="preserve"> </v>
      </c>
      <c r="AH113" s="113" t="str">
        <f>IF(ISERROR(((VLOOKUP(AD113,'X1'!$B:$AZ,42,FALSE))))=TRUE," ",(((VLOOKUP(AD113,'X1'!$B:$AZ,42,FALSE)))))</f>
        <v xml:space="preserve"> </v>
      </c>
      <c r="AI113" s="113" t="str">
        <f>IF(ISERROR(((VLOOKUP(AD113,'X1'!$B:$AZ,43,FALSE))))=TRUE," ",(((VLOOKUP(AD113,'X1'!$B:$AZ,43,FALSE)))))</f>
        <v xml:space="preserve"> </v>
      </c>
      <c r="AJ113" s="113" t="str">
        <f>IF(ISERROR(((VLOOKUP(AD113,'X1'!$B:$AZ,15,FALSE))))=TRUE," ",(((VLOOKUP(AD113,'X1'!$B:$AZ,15,FALSE)))))</f>
        <v xml:space="preserve"> </v>
      </c>
      <c r="AK113" s="113" t="str">
        <f>IF(ISERROR(((VLOOKUP(AD113,'X1'!$B:$AZ,14,FALSE))))=TRUE," ",(((VLOOKUP(AD113,'X1'!$B:$AZ,14,FALSE)))))</f>
        <v xml:space="preserve"> </v>
      </c>
      <c r="AL113" s="113" t="str">
        <f ca="1">IF(ISERROR(((VLOOKUP(AD113,'X2'!$B:$AO,6,FALSE))/(VLOOKUP(AD113,'X2'!$B:$AO,7,FALSE))-1))=TRUE," ",(((VLOOKUP(AD113,'X2'!$B:$AO,6,FALSE))/(VLOOKUP(AD113,'X2'!$B:$AO,7,FALSE))-1)))</f>
        <v xml:space="preserve"> </v>
      </c>
      <c r="AM113" s="113" t="str">
        <f ca="1">IF(ISERROR((((VLOOKUP(AD113,'X2'!$B:$G,2,FALSE))-(VLOOKUP(AD113,'X2'!$B:$G,3,FALSE)))*100)/(VLOOKUP(AD113,'X2'!$B:$G,5,FALSE)))=TRUE," ",((((VLOOKUP(AD113,'X2'!$B:$G,2,FALSE))-(VLOOKUP(AD113,'X2'!$B:$G,3,FALSE)))*100)/(VLOOKUP(AD113,'X2'!$B:$G,5,FALSE))))</f>
        <v xml:space="preserve"> </v>
      </c>
      <c r="AN113" s="113" t="str">
        <f ca="1">IF(ISERROR(((VLOOKUP(AD113,'X2'!$B:$AZ,42,FALSE))))=TRUE," ",(((VLOOKUP(AD113,'X2'!$B:$AZ,42,FALSE)))))</f>
        <v xml:space="preserve"> </v>
      </c>
      <c r="AO113" s="113" t="str">
        <f ca="1">IF(ISERROR(((VLOOKUP(AD113,'X2'!$B:$AZ,43,FALSE))))=TRUE," ",(((VLOOKUP(AD113,'X2'!$B:$AZ,43,FALSE)))))</f>
        <v xml:space="preserve"> </v>
      </c>
      <c r="AP113" s="113" t="str">
        <f ca="1">IF(ISERROR(((VLOOKUP(AD113,'X2'!$B:$AZ,15,FALSE))))=TRUE," ",(((VLOOKUP(AD113,'X2'!$B:$AZ,15,FALSE)))))</f>
        <v xml:space="preserve"> </v>
      </c>
      <c r="AQ113" s="113" t="str">
        <f ca="1">IF(ISERROR(((VLOOKUP(AD113,'X2'!$B:$AZ,14,FALSE))))=TRUE," ",(((VLOOKUP(AD113,'X2'!$B:$AZ,14,FALSE)))))</f>
        <v xml:space="preserve"> </v>
      </c>
      <c r="AR113" s="113" t="str">
        <f ca="1">IF(ISERROR(((VLOOKUP(AD113,'X3'!$B:$AO,6,FALSE))/(VLOOKUP(AD113,'X3'!$B:$AO,7,FALSE))-1))=TRUE," ",(((VLOOKUP(AD113,'X3'!$B:$AO,6,FALSE))/(VLOOKUP(AD113,'X3'!$B:$AO,7,FALSE))-1)))</f>
        <v xml:space="preserve"> </v>
      </c>
      <c r="AS113" s="113" t="str">
        <f ca="1">IF(ISERROR((((VLOOKUP(AD113,'X3'!$B:$G,2,FALSE))-(VLOOKUP(AD113,'X3'!$B:$G,3,FALSE)))*100)/(VLOOKUP(AD113,'X3'!$B:$G,5,FALSE)))=TRUE," ",((((VLOOKUP(AD113,'X3'!$B:$G,2,FALSE))-(VLOOKUP(AD113,'X3'!$B:$G,3,FALSE)))*100)/(VLOOKUP(AD113,'X3'!$B:$G,5,FALSE))))</f>
        <v xml:space="preserve"> </v>
      </c>
      <c r="AT113" s="113" t="str">
        <f ca="1">IF(ISERROR(((VLOOKUP(AD113,'X3'!$B:$AZ,42,FALSE))))=TRUE," ",(((VLOOKUP(AD113,'X3'!$B:$AZ,42,FALSE)))))</f>
        <v xml:space="preserve"> </v>
      </c>
      <c r="AU113" s="113" t="str">
        <f ca="1">IF(ISERROR(((VLOOKUP(AD113,'X3'!$B:$AZ,43,FALSE))))=TRUE," ",(((VLOOKUP(AD113,'X3'!$B:$AZ,43,FALSE)))))</f>
        <v xml:space="preserve"> </v>
      </c>
      <c r="AV113" s="113" t="str">
        <f ca="1">IF(ISERROR(((VLOOKUP(AD113,'X3'!$B:$AZ,15,FALSE))))=TRUE," ",(((VLOOKUP(AD113,'X3'!$B:$AZ,15,FALSE)))))</f>
        <v xml:space="preserve"> </v>
      </c>
      <c r="AW113" s="113" t="str">
        <f ca="1">IF(ISERROR(((VLOOKUP(AD113,'X3'!$B:$AZ,14,FALSE))))=TRUE," ",(((VLOOKUP(AD113,'X3'!$B:$AZ,14,FALSE)))))</f>
        <v xml:space="preserve"> </v>
      </c>
      <c r="AX113" s="113" t="str">
        <f ca="1">IF(ISERROR(((VLOOKUP(AD113,'X4'!$B:$AO,6,FALSE))/(VLOOKUP(AD113,'X4'!$B:$AO,7,FALSE))-1))=TRUE," ",(((VLOOKUP(AD113,'X4'!$B:$AO,6,FALSE))/(VLOOKUP(AD113,'X4'!$B:$AO,7,FALSE))-1)))</f>
        <v xml:space="preserve"> </v>
      </c>
      <c r="AY113" s="113" t="str">
        <f ca="1">IF(ISERROR((((VLOOKUP(AD113,'X4'!$B:$G,2,FALSE))-(VLOOKUP(AD113,'X4'!$B:$G,3,FALSE)))*100)/(VLOOKUP(AD113,'X4'!$B:$G,5,FALSE)))=TRUE," ",((((VLOOKUP(AD113,'X4'!$B:$G,2,FALSE))-(VLOOKUP(AD113,'X4'!$B:$G,3,FALSE)))*100)/(VLOOKUP(AD113,'X4'!$B:$G,5,FALSE))))</f>
        <v xml:space="preserve"> </v>
      </c>
      <c r="AZ113" s="113" t="str">
        <f ca="1">IF(ISERROR(((VLOOKUP(AD113,'X4'!$B:$AZ,42,FALSE))))=TRUE," ",(((VLOOKUP(AD113,'X4'!$B:$AZ,42,FALSE)))))</f>
        <v xml:space="preserve"> </v>
      </c>
      <c r="BA113" s="113" t="str">
        <f ca="1">IF(ISERROR(((VLOOKUP(AD113,'X4'!$B:$AZ,43,FALSE))))=TRUE," ",(((VLOOKUP(AD113,'X4'!$B:$AZ,43,FALSE)))))</f>
        <v xml:space="preserve"> </v>
      </c>
      <c r="BB113" s="113" t="str">
        <f ca="1">IF(ISERROR(((VLOOKUP(AD113,'X4'!$B:$AZ,15,FALSE))))=TRUE," ",(((VLOOKUP(AD113,'X4'!$B:$AZ,15,FALSE)))))</f>
        <v xml:space="preserve"> </v>
      </c>
      <c r="BC113" s="113" t="str">
        <f ca="1">IF(ISERROR(((VLOOKUP(AD113,'X4'!$B:$AZ,14,FALSE))))=TRUE," ",(((VLOOKUP(AD113,'X4'!$B:$AZ,14,FALSE)))))</f>
        <v xml:space="preserve"> </v>
      </c>
      <c r="BD113" s="113" t="str">
        <f ca="1">IF(ISERROR(((VLOOKUP(AD113,'X5'!$B:$AO,6,FALSE))/(VLOOKUP(AD113,'X5'!$B:$AO,7,FALSE))-1))=TRUE," ",(((VLOOKUP(AD113,'X5'!$B:$AO,6,FALSE))/(VLOOKUP(AD113,'X5'!$B:$AO,7,FALSE))-1)))</f>
        <v xml:space="preserve"> </v>
      </c>
      <c r="BE113" s="113" t="str">
        <f ca="1">IF(ISERROR((((VLOOKUP(AD113,'X5'!$B:$G,2,FALSE))-(VLOOKUP(AD113,'X5'!$B:$G,3,FALSE)))*100)/(VLOOKUP(AD113,'X5'!$B:$G,5,FALSE)))=TRUE," ",((((VLOOKUP(AD113,'X5'!$B:$G,2,FALSE))-(VLOOKUP(AD113,'X5'!$B:$G,3,FALSE)))*100)/(VLOOKUP(AD113,'X5'!$B:$G,5,FALSE))))</f>
        <v xml:space="preserve"> </v>
      </c>
      <c r="BF113" s="113" t="str">
        <f ca="1">IF(ISERROR(((VLOOKUP(AD113,'X5'!$B:$AZ,42,FALSE))))=TRUE," ",(((VLOOKUP(AD113,'X5'!$B:$AZ,42,FALSE)))))</f>
        <v xml:space="preserve"> </v>
      </c>
      <c r="BG113" s="113" t="str">
        <f ca="1">IF(ISERROR(((VLOOKUP(AD113,'X5'!$B:$AZ,43,FALSE))))=TRUE," ",(((VLOOKUP(AD113,'X5'!$B:$AZ,43,FALSE)))))</f>
        <v xml:space="preserve"> </v>
      </c>
      <c r="BH113" s="113" t="str">
        <f ca="1">IF(ISERROR(((VLOOKUP(AD113,'X5'!$B:$AZ,15,FALSE))))=TRUE," ",(((VLOOKUP(AD113,'X5'!$B:$AZ,15,FALSE)))))</f>
        <v xml:space="preserve"> </v>
      </c>
      <c r="BI113" s="113" t="str">
        <f ca="1">IF(ISERROR(((VLOOKUP(AD113,'X5'!$B:$AZ,14,FALSE))))=TRUE," ",(((VLOOKUP(AD113,'X5'!$B:$AZ,14,FALSE)))))</f>
        <v xml:space="preserve"> </v>
      </c>
      <c r="BJ113" s="113" t="str">
        <f ca="1">IF(ISERROR(((VLOOKUP(AD113,'X6'!$B:$AO,6,FALSE))/(VLOOKUP(AD113,'X6'!$B:$AO,7,FALSE))-1))=TRUE," ",(((VLOOKUP(AD113,'X6'!$B:$AO,6,FALSE))/(VLOOKUP(AD113,'X6'!$B:$AO,7,FALSE))-1)))</f>
        <v xml:space="preserve"> </v>
      </c>
      <c r="BK113" s="113" t="str">
        <f ca="1">IF(ISERROR((((VLOOKUP(AD113,'X6'!$B:$G,2,FALSE))-(VLOOKUP(AD113,'X6'!$B:$G,3,FALSE)))*100)/(VLOOKUP(AD113,'X6'!$B:$G,5,FALSE)))=TRUE," ",((((VLOOKUP(AD113,'X6'!$B:$G,2,FALSE))-(VLOOKUP(AD113,'X6'!$B:$G,3,FALSE)))*100)/(VLOOKUP(AD113,'X6'!$B:$G,5,FALSE))))</f>
        <v xml:space="preserve"> </v>
      </c>
      <c r="BL113" s="113" t="str">
        <f ca="1">IF(ISERROR(((VLOOKUP(AD113,'X6'!$B:$AZ,42,FALSE))))=TRUE," ",(((VLOOKUP(AD113,'X6'!$B:$AZ,42,FALSE)))))</f>
        <v xml:space="preserve"> </v>
      </c>
      <c r="BM113" s="113" t="str">
        <f ca="1">IF(ISERROR(((VLOOKUP(AD113,'X6'!$B:$AZ,43,FALSE))))=TRUE," ",(((VLOOKUP(AD113,'X6'!$B:$AZ,43,FALSE)))))</f>
        <v xml:space="preserve"> </v>
      </c>
      <c r="BN113" s="113" t="str">
        <f ca="1">IF(ISERROR(((VLOOKUP(AD113,'X6'!$B:$AZ,15,FALSE))))=TRUE," ",(((VLOOKUP(AD113,'X6'!$B:$AZ,15,FALSE)))))</f>
        <v xml:space="preserve"> </v>
      </c>
      <c r="BO113" s="113" t="str">
        <f ca="1">IF(ISERROR(((VLOOKUP(AD113,'X6'!$B:$AZ,14,FALSE))))=TRUE," ",(((VLOOKUP(AD113,'X6'!$B:$AZ,14,FALSE)))))</f>
        <v xml:space="preserve"> </v>
      </c>
      <c r="BP113" s="42" t="str">
        <f ca="1">IF(ISERROR(((VLOOKUP(AD113,'X7'!$B:$AO,6,FALSE))/(VLOOKUP(AD113,'X7'!$B:$AO,7,FALSE))-1))=TRUE," ",(((VLOOKUP(AD113,'X7'!$B:$AO,6,FALSE))/(VLOOKUP(AD113,'X7'!$B:$AO,7,FALSE))-1)))</f>
        <v xml:space="preserve"> </v>
      </c>
      <c r="BQ113" s="42" t="str">
        <f ca="1">IF(ISERROR((((VLOOKUP(AD113,'X7'!$B:$G,2,FALSE))-(VLOOKUP(AD113,'X7'!$B:$G,3,FALSE)))*100)/(VLOOKUP(AD113,'X7'!$B:$G,5,FALSE)))=TRUE," ",((((VLOOKUP(AD113,'X7'!$B:$G,2,FALSE))-(VLOOKUP(AD113,'X7'!$B:$G,3,FALSE)))*100)/(VLOOKUP(AD113,'X7'!$B:$G,5,FALSE))))</f>
        <v xml:space="preserve"> </v>
      </c>
      <c r="BR113" s="102" t="str">
        <f ca="1">IF(ISERROR(((VLOOKUP(AD113,'X7'!$B:$AZ,42,FALSE))))=TRUE," ",(((VLOOKUP(AD113,'X7'!$B:$AZ,42,FALSE)))))</f>
        <v xml:space="preserve"> </v>
      </c>
      <c r="BS113" s="102" t="str">
        <f ca="1">IF(ISERROR(((VLOOKUP(AD113,'X7'!$B:$AZ,43,FALSE))))=TRUE," ",(((VLOOKUP(AD113,'X7'!$B:$AZ,43,FALSE)))))</f>
        <v xml:space="preserve"> </v>
      </c>
      <c r="BT113" s="102" t="str">
        <f ca="1">IF(ISERROR(((VLOOKUP(AD113,'X7'!$B:$AZ,15,FALSE))))=TRUE," ",(((VLOOKUP(AD113,'X7'!$B:$AZ,15,FALSE)))))</f>
        <v xml:space="preserve"> </v>
      </c>
      <c r="BU113" s="102" t="str">
        <f ca="1">IF(ISERROR(((VLOOKUP(AD113,'X7'!$B:$AZ,14,FALSE))))=TRUE," ",(((VLOOKUP(AD113,'X7'!$B:$AZ,14,FALSE)))))</f>
        <v xml:space="preserve"> </v>
      </c>
      <c r="BV113" s="102" t="str">
        <f ca="1">IF(ISERROR(((VLOOKUP(AD113,'X8'!$B:$AO,6,FALSE))/(VLOOKUP(AD113,'X8'!$B:$AO,7,FALSE))-1))=TRUE," ",(((VLOOKUP(AD113,'X8'!$B:$AO,6,FALSE))/(VLOOKUP(AD113,'X8'!$B:$AO,7,FALSE))-1)))</f>
        <v xml:space="preserve"> </v>
      </c>
      <c r="BW113" s="102" t="str">
        <f ca="1">IF(ISERROR((((VLOOKUP(AD113,'X8'!$B:$G,2,FALSE))-(VLOOKUP(AD113,'X8'!$B:$G,3,FALSE)))*100)/(VLOOKUP(AD113,'X8'!$B:$G,5,FALSE)))=TRUE," ",((((VLOOKUP(AD113,'X8'!$B:$G,2,FALSE))-(VLOOKUP(AD113,'X8'!$B:$G,3,FALSE)))*100)/(VLOOKUP(AD113,'X8'!$B:$G,5,FALSE))))</f>
        <v xml:space="preserve"> </v>
      </c>
      <c r="BX113" s="102" t="str">
        <f ca="1">IF(ISERROR(((VLOOKUP(AD113,'X8'!$B:$AZ,42,FALSE))))=TRUE," ",(((VLOOKUP(AD113,'X8'!$B:$AZ,42,FALSE)))))</f>
        <v xml:space="preserve"> </v>
      </c>
      <c r="BY113" s="42" t="str">
        <f ca="1">IF(ISERROR(((VLOOKUP(AD113,'X8'!$B:$AZ,43,FALSE))))=TRUE," ",(((VLOOKUP(AD113,'X8'!$B:$AZ,43,FALSE)))))</f>
        <v xml:space="preserve"> </v>
      </c>
      <c r="BZ113" s="42" t="str">
        <f ca="1">IF(ISERROR(((VLOOKUP(AD113,'X8'!$B:$AZ,15,FALSE))))=TRUE," ",(((VLOOKUP(AD113,'X8'!$B:$AZ,15,FALSE)))))</f>
        <v xml:space="preserve"> </v>
      </c>
      <c r="CA113" s="42" t="str">
        <f ca="1">IF(ISERROR(((VLOOKUP(AD113,'X8'!$B:$AZ,14,FALSE))))=TRUE," ",(((VLOOKUP(AD113,'X8'!$B:$AZ,14,FALSE)))))</f>
        <v xml:space="preserve"> </v>
      </c>
      <c r="CB113" s="42" t="str">
        <f ca="1">IF(ISERROR(((VLOOKUP(AD113,'X9'!$B:$AO,6,FALSE))/(VLOOKUP(AD113,'X9'!$B:$AO,7,FALSE))-1))=TRUE," ",(((VLOOKUP(AD113,'X9'!$B:$AO,6,FALSE))/(VLOOKUP(AD113,'X9'!$B:$AO,7,FALSE))-1)))</f>
        <v xml:space="preserve"> </v>
      </c>
      <c r="CC113" s="42" t="str">
        <f ca="1">IF(ISERROR((((VLOOKUP(AD113,'X9'!$B:$G,2,FALSE))-(VLOOKUP(AD113,'X9'!$B:$G,3,FALSE)))*100)/(VLOOKUP(AD113,'X9'!$B:$G,5,FALSE)))=TRUE," ",((((VLOOKUP(AD113,'X9'!$B:$G,2,FALSE))-(VLOOKUP(AD113,'X9'!$B:$G,3,FALSE)))*100)/(VLOOKUP(AD113,'X9'!$B:$G,5,FALSE))))</f>
        <v xml:space="preserve"> </v>
      </c>
      <c r="CD113" s="42" t="str">
        <f ca="1">IF(ISERROR(((VLOOKUP(AD113,'X9'!$B:$AZ,42,FALSE))))=TRUE," ",(((VLOOKUP(AD113,'X9'!$B:$AZ,42,FALSE)))))</f>
        <v xml:space="preserve"> </v>
      </c>
      <c r="CE113" s="42" t="str">
        <f ca="1">IF(ISERROR(((VLOOKUP(AD113,'X9'!$B:$AZ,43,FALSE))))=TRUE," ",(((VLOOKUP(AD113,'X9'!$B:$AZ,43,FALSE)))))</f>
        <v xml:space="preserve"> </v>
      </c>
      <c r="CF113" s="42" t="str">
        <f ca="1">IF(ISERROR(((VLOOKUP(AD113,'X9'!$B:$AZ,15,FALSE))))=TRUE," ",(((VLOOKUP(AD113,'X9'!$B:$AZ,15,FALSE)))))</f>
        <v xml:space="preserve"> </v>
      </c>
      <c r="CG113" s="42" t="str">
        <f ca="1">IF(ISERROR(((VLOOKUP(AD113,'X9'!$B:$AZ,14,FALSE))))=TRUE," ",(((VLOOKUP(AD113,'X9'!$B:$AZ,14,FALSE)))))</f>
        <v xml:space="preserve"> </v>
      </c>
      <c r="CH113" s="42" t="str">
        <f ca="1">IF(ISERROR(((VLOOKUP(AD113,'X10'!$B:$AO,6,FALSE))/(VLOOKUP(AD113,'X10'!$B:$AO,7,FALSE))-1))=TRUE," ",(((VLOOKUP(AD113,'X10'!$B:$AO,6,FALSE))/(VLOOKUP(AD113,'X10'!$B:$AO,7,FALSE))-1)))</f>
        <v xml:space="preserve"> </v>
      </c>
      <c r="CI113" s="42" t="str">
        <f ca="1">IF(ISERROR((((VLOOKUP(AD113,'X10'!$B:$G,2,FALSE))-(VLOOKUP(AD113,'X10'!$B:$G,3,FALSE)))*100)/(VLOOKUP(AD113,'X10'!$B:$G,5,FALSE)))=TRUE," ",((((VLOOKUP(AD113,'X10'!$B:$G,2,FALSE))-(VLOOKUP(AD113,'X10'!$B:$G,3,FALSE)))*100)/(VLOOKUP(AD113,'X10'!$B:$G,5,FALSE))))</f>
        <v xml:space="preserve"> </v>
      </c>
      <c r="CJ113" s="42" t="str">
        <f ca="1">IF(ISERROR(((VLOOKUP(AD113,'X10'!$B:$AZ,42,FALSE))))=TRUE," ",(((VLOOKUP(AD113,'X10'!$B:$AZ,42,FALSE)))))</f>
        <v xml:space="preserve"> </v>
      </c>
      <c r="CK113" s="42" t="str">
        <f ca="1">IF(ISERROR(((VLOOKUP(AD113,'X10'!$B:$AZ,43,FALSE))))=TRUE," ",(((VLOOKUP(AD113,'X10'!$B:$AZ,43,FALSE)))))</f>
        <v xml:space="preserve"> </v>
      </c>
      <c r="CL113" s="42" t="str">
        <f ca="1">IF(ISERROR(((VLOOKUP(AD113,'X10'!$B:$AZ,15,FALSE))))=TRUE," ",(((VLOOKUP(AD113,'X10'!$B:$AZ,15,FALSE)))))</f>
        <v xml:space="preserve"> </v>
      </c>
      <c r="CM113" s="42" t="str">
        <f ca="1">IF(ISERROR(((VLOOKUP(AD113,'X10'!$B:$AZ,14,FALSE))))=TRUE," ",(((VLOOKUP(AD113,'X10'!$B:$AZ,14,FALSE)))))</f>
        <v xml:space="preserve"> </v>
      </c>
      <c r="CN113" s="42" t="str">
        <f ca="1">IF(ISERROR(((VLOOKUP(AD113,'X11'!$B:$AO,6,FALSE))/(VLOOKUP(AD113,'X11'!$B:$AO,7,FALSE))-1))=TRUE," ",(((VLOOKUP(AD113,'X11'!$B:$AO,6,FALSE))/(VLOOKUP(AD113,'X11'!$B:$AO,7,FALSE))-1)))</f>
        <v xml:space="preserve"> </v>
      </c>
      <c r="CO113" s="42" t="str">
        <f ca="1">IF(ISERROR((((VLOOKUP(AD113,'X11'!$B:$G,2,FALSE))-(VLOOKUP(AD113,'X11'!$B:$G,3,FALSE)))*100)/(VLOOKUP(AD113,'X11'!$B:$G,5,FALSE)))=TRUE," ",((((VLOOKUP(AD113,'X11'!$B:$G,2,FALSE))-(VLOOKUP(AD113,'X11'!$B:$G,3,FALSE)))*100)/(VLOOKUP(AD113,'X11'!$B:$G,5,FALSE))))</f>
        <v xml:space="preserve"> </v>
      </c>
      <c r="CP113" s="42" t="str">
        <f ca="1">IF(ISERROR(((VLOOKUP(AD113,'X11'!$B:$AZ,42,FALSE))))=TRUE," ",(((VLOOKUP(AD113,'X11'!$B:$AZ,42,FALSE)))))</f>
        <v xml:space="preserve"> </v>
      </c>
      <c r="CQ113" s="42" t="str">
        <f ca="1">IF(ISERROR(((VLOOKUP(AD113,'X11'!$B:$AZ,43,FALSE))))=TRUE," ",(((VLOOKUP(AD113,'X11'!$B:$AZ,43,FALSE)))))</f>
        <v xml:space="preserve"> </v>
      </c>
      <c r="CR113" s="42" t="str">
        <f ca="1">IF(ISERROR(((VLOOKUP(AD113,'X11'!$B:$AZ,15,FALSE))))=TRUE," ",(((VLOOKUP(AD113,'X11'!$B:$AZ,15,FALSE)))))</f>
        <v xml:space="preserve"> </v>
      </c>
      <c r="CS113" s="42" t="str">
        <f ca="1">IF(ISERROR(((VLOOKUP(AD113,'X11'!$B:$AZ,14,FALSE))))=TRUE," ",(((VLOOKUP(AD113,'X11'!$B:$AZ,14,FALSE)))))</f>
        <v xml:space="preserve"> </v>
      </c>
      <c r="CT113" s="42" t="str">
        <f ca="1">IF(ISERROR(((VLOOKUP(AD113,'X12'!$B:$AO,6,FALSE))/(VLOOKUP(AD113,'X12'!$B:$AO,7,FALSE))-1))=TRUE," ",(((VLOOKUP(AD113,'X12'!$B:$AO,6,FALSE))/(VLOOKUP(AD113,'X12'!$B:$AO,7,FALSE))-1)))</f>
        <v xml:space="preserve"> </v>
      </c>
      <c r="CU113" s="42" t="str">
        <f ca="1">IF(ISERROR((((VLOOKUP(AD113,'X12'!$B:$G,2,FALSE))-(VLOOKUP(AD113,'X12'!$B:$G,3,FALSE)))*100)/(VLOOKUP(AD113,'X12'!$B:$G,5,FALSE)))=TRUE," ",((((VLOOKUP(AD113,'X12'!$B:$G,2,FALSE))-(VLOOKUP(AD113,'X12'!$B:$G,3,FALSE)))*100)/(VLOOKUP(AD113,'X12'!$B:$G,5,FALSE))))</f>
        <v xml:space="preserve"> </v>
      </c>
      <c r="CV113" s="42" t="str">
        <f ca="1">IF(ISERROR(((VLOOKUP(AD113,'X12'!$B:$AZ,42,FALSE))))=TRUE," ",(((VLOOKUP(AD113,'X12'!$B:$AZ,42,FALSE)))))</f>
        <v xml:space="preserve"> </v>
      </c>
      <c r="CW113" s="42" t="str">
        <f ca="1">IF(ISERROR(((VLOOKUP(AD113,'X12'!$B:$AZ,43,FALSE))))=TRUE," ",(((VLOOKUP(AD113,'X12'!$B:$AZ,43,FALSE)))))</f>
        <v xml:space="preserve"> </v>
      </c>
      <c r="CX113" s="42" t="str">
        <f ca="1">IF(ISERROR(((VLOOKUP(AD113,'X12'!$B:$AZ,15,FALSE))))=TRUE," ",(((VLOOKUP(AD113,'X12'!$B:$AZ,15,FALSE)))))</f>
        <v xml:space="preserve"> </v>
      </c>
      <c r="CY113" s="42" t="str">
        <f ca="1">IF(ISERROR(((VLOOKUP(AD113,'X12'!$B:$AZ,14,FALSE))))=TRUE," ",(((VLOOKUP(AD113,'X12'!$B:$AZ,14,FALSE)))))</f>
        <v xml:space="preserve"> </v>
      </c>
      <c r="CZ113" s="42" t="str">
        <f ca="1">IF(ISERROR(((VLOOKUP(AD113,'X13'!$B:$AO,6,FALSE))/(VLOOKUP(AD113,'X13'!$B:$AO,7,FALSE))-1))=TRUE," ",(((VLOOKUP(AD113,'X13'!$B:$AO,6,FALSE))/(VLOOKUP(AD113,'X13'!$B:$AO,7,FALSE))-1)))</f>
        <v xml:space="preserve"> </v>
      </c>
      <c r="DA113" s="42" t="str">
        <f ca="1">IF(ISERROR((((VLOOKUP(AD113,'X13'!$B:$G,2,FALSE))-(VLOOKUP(AD113,'X13'!$B:$G,3,FALSE)))*100)/(VLOOKUP(AD113,'X13'!$B:$G,5,FALSE)))=TRUE," ",((((VLOOKUP(AD113,'X13'!$B:$G,2,FALSE))-(VLOOKUP(AD113,'X13'!$B:$G,3,FALSE)))*100)/(VLOOKUP(AD113,'X13'!$B:$G,5,FALSE))))</f>
        <v xml:space="preserve"> </v>
      </c>
      <c r="DB113" s="42" t="str">
        <f ca="1">IF(ISERROR(((VLOOKUP(AD113,'X13'!$B:$AZ,42,FALSE))))=TRUE," ",(((VLOOKUP(AD113,'X13'!$B:$AZ,42,FALSE)))))</f>
        <v xml:space="preserve"> </v>
      </c>
      <c r="DC113" s="42" t="str">
        <f ca="1">IF(ISERROR(((VLOOKUP(AD113,'X13'!$B:$AZ,43,FALSE))))=TRUE," ",(((VLOOKUP(AD113,'X13'!$B:$AZ,43,FALSE)))))</f>
        <v xml:space="preserve"> </v>
      </c>
      <c r="DD113" s="42" t="str">
        <f ca="1">IF(ISERROR(((VLOOKUP(AD113,'X13'!$B:$AZ,15,FALSE))))=TRUE," ",(((VLOOKUP(AD113,'X13'!$B:$AZ,15,FALSE)))))</f>
        <v xml:space="preserve"> </v>
      </c>
      <c r="DE113" s="42" t="str">
        <f ca="1">IF(ISERROR(((VLOOKUP(AD113,'X13'!$B:$AZ,14,FALSE))))=TRUE," ",(((VLOOKUP(AD113,'X13'!$B:$AZ,14,FALSE)))))</f>
        <v xml:space="preserve"> </v>
      </c>
    </row>
    <row r="114" spans="1:109" ht="14.1" customHeight="1" x14ac:dyDescent="0.2">
      <c r="A114" s="156" t="s">
        <v>1058</v>
      </c>
      <c r="B114" s="122" t="str">
        <f>IF(ISERROR(IF($U$16=1,(VLOOKUP(A114,$AC$89:$AH$125,2,FALSE)),IF((IF($X$1=1,'X1'!B73,(IF($X$1=2,'X2'!B73,(IF($X$1=3,'X3'!B73,(IF($X$1=4,'X4'!B73,(IF($X$1=5,'X5'!B73,(IF($X$1=6,'X6'!B73,(IF($X$1=7,'X7'!B73,(IF($X$1=8,'X8'!B73,(IF($X$1=9,'X9'!B73,(IF($X$1=10,'X10'!B73,(IF($X$1=11,'X11'!B73,(IF($X$1=12,'X12'!B73,'X13'!B73))))))))))))))))))))))))="","",(IF($X$1=1,'X1'!B73,(IF($X$1=2,'X2'!B73,(IF($X$1=3,'X3'!B73,(IF($X$1=4,'X4'!B73,(IF($X$1=5,'X5'!B73,(IF($X$1=6,'X6'!B73,(IF($X$1=7,'X7'!B73,(IF($X$1=8,'X8'!B73,(IF($X$1=9,'X9'!B73,(IF($X$1=10,'X10'!B73,(IF($X$1=11,'X11'!B73,(IF($X$1=12,'X12'!B73,'X13'!B73)))))))))))))))))))))))))))=TRUE," ",(IF($U$16=1,(VLOOKUP(A114,$AC$89:$AH$125,2,FALSE)),IF((IF($X$1=1,'X1'!B73,(IF($X$1=2,'X2'!B73,(IF($X$1=3,'X3'!B73,(IF($X$1=4,'X4'!B73,(IF($X$1=5,'X5'!B73,(IF($X$1=6,'X6'!B73,(IF($X$1=7,'X7'!B73,(IF($X$1=8,'X8'!B73,(IF($X$1=9,'X9'!B73,(IF($X$1=10,'X10'!B73,(IF($X$1=11,'X11'!B73,(IF($X$1=12,'X12'!B73,'X13'!B73))))))))))))))))))))))))="","",(IF($X$1=1,'X1'!B73,(IF($X$1=2,'X2'!B73,(IF($X$1=3,'X3'!B73,(IF($X$1=4,'X4'!B73,(IF($X$1=5,'X5'!B73,(IF($X$1=6,'X6'!B73,(IF($X$1=7,'X7'!B73,(IF($X$1=8,'X8'!B73,(IF($X$1=9,'X9'!B73,(IF($X$1=10,'X10'!B73,(IF($X$1=11,'X11'!B73,(IF($X$1=12,'X12'!B73,'X13'!B73))))))))))))))))))))))))))))</f>
        <v/>
      </c>
      <c r="C114" s="181" t="str">
        <f ca="1">IF(ISERROR(IF($X$1=1,(VLOOKUP(B114,'X1'!$B:$AZ,47,FALSE)),IF($X$1=2,(VLOOKUP(B114,'X2'!$B:$AZ,47,FALSE)),IF($X$1=3,(VLOOKUP(B114,'X3'!$B:$AZ,47,FALSE)),IF($X$1=4,(VLOOKUP(B114,'X4'!$B:$AZ,47,FALSE)),IF($X$1=5,(VLOOKUP(B114,'X5'!$B:$AZ,47,FALSE)),IF($X$1=6,(VLOOKUP(B114,'X6'!$B:$AZ,47,FALSE)),IF($X$1=7,(VLOOKUP(B114,'X7'!$B:$AZ,47,FALSE)),IF($X$1=8,(VLOOKUP(B114,'X8'!$B:$AZ,47,FALSE)),IF($X$1=9,(VLOOKUP(B114,'X9'!$B:$AZ,47,FALSE)),IF($X$1=10,(VLOOKUP(B114,'X10'!$B:$AZ,47,FALSE)),IF($X$1=11,(VLOOKUP(B114,'X11'!$B:$AZ,47,FALSE)),IF($X$1=12,(VLOOKUP(B114,'X12'!$B:$AZ,47,FALSE)),IF($X$1=13,(VLOOKUP(B114,'X13'!$B:$AZ,47,FALSE)),"B"))))))))))))))=TRUE," ",(IF($X$1=1,(VLOOKUP(B114,'X1'!$B:$AZ,47,FALSE)),IF($X$1=2,(VLOOKUP(B114,'X2'!$B:$AZ,47,FALSE)),IF($X$1=3,(VLOOKUP(B114,'X3'!$B:$AZ,47,FALSE)),IF($X$1=4,(VLOOKUP(B114,'X4'!$B:$AZ,47,FALSE)),IF($X$1=5,(VLOOKUP(B114,'X5'!$B:$AZ,47,FALSE)),IF($X$1=6,(VLOOKUP(B114,'X6'!$B:$AZ,47,FALSE)),IF($X$1=7,(VLOOKUP(B114,'X7'!$B:$AZ,47,FALSE)),IF($X$1=8,(VLOOKUP(B114,'X8'!$B:$AZ,47,FALSE)),IF($X$1=9,(VLOOKUP(B114,'X9'!$B:$AZ,47,FALSE)),IF($X$1=10,(VLOOKUP(B114,'X10'!$B:$AZ,47,FALSE)),IF($X$1=11,(VLOOKUP(B114,'X11'!$B:$AZ,47,FALSE)),IF($X$1=12,(VLOOKUP(B114,'X12'!$B:$AZ,47,FALSE)),IF($X$1=13,(VLOOKUP(B114,'X13'!$B:$AZ,47,FALSE)),"B")))))))))))))))</f>
        <v xml:space="preserve"> </v>
      </c>
      <c r="D114" s="181" t="str">
        <f ca="1">IF(ISERROR(IF($X$1=1,(VLOOKUP(B114,'X1'!$B:$AP,41,FALSE)),IF($X$1=2,(VLOOKUP(B114,'X2'!$B:$AP,41,FALSE)),IF($X$1=3,(VLOOKUP(B114,'X3'!$B:$AP,41,FALSE)),IF($X$1=4,(VLOOKUP(B114,'X4'!$B:$AP,41,FALSE)),IF($X$1=5,(VLOOKUP(B114,'X5'!$B:$AP,41,FALSE)),IF($X$1=6,(VLOOKUP(B114,'X6'!$B:$AP,41,FALSE)),IF($X$1=7,(VLOOKUP(B114,'X7'!$B:$AP,41,FALSE)),IF($X$1=8,(VLOOKUP(B114,'X8'!$B:$AP,41,FALSE)),IF($X$1=9,(VLOOKUP(B114,'X9'!$B:$AP,41,FALSE)),IF($X$1=10,(VLOOKUP(B114,'X10'!$B:$AP,41,FALSE)),IF($X$1=11,(VLOOKUP(B114,'X11'!$B:$AP,41,FALSE)),IF($X$1=12,(VLOOKUP(B114,'X12'!$B:$AP,41,FALSE)),IF($X$1=13,(VLOOKUP(B114,'X13'!$B:$AP,41,FALSE)),"B"))))))))))))))=TRUE," ",(IF($X$1=1,(VLOOKUP(B114,'X1'!$B:$AP,41,FALSE)),IF($X$1=2,(VLOOKUP(B114,'X2'!$B:$AP,41,FALSE)),IF($X$1=3,(VLOOKUP(B114,'X3'!$B:$AP,41,FALSE)),IF($X$1=4,(VLOOKUP(B114,'X4'!$B:$AP,41,FALSE)),IF($X$1=5,(VLOOKUP(B114,'X5'!$B:$AP,41,FALSE)),IF($X$1=6,(VLOOKUP(B114,'X6'!$B:$AP,41,FALSE)),IF($X$1=7,(VLOOKUP(B114,'X7'!$B:$AP,41,FALSE)),IF($X$1=8,(VLOOKUP(B114,'X8'!$B:$AP,41,FALSE)),IF($X$1=9,(VLOOKUP(B114,'X9'!$B:$AP,41,FALSE)),IF($X$1=10,(VLOOKUP(B114,'X10'!$B:$AP,41,FALSE)),IF($X$1=11,(VLOOKUP(B114,'X11'!$B:$AP,41,FALSE)),IF($X$1=12,(VLOOKUP(B114,'X12'!$B:$AP,41,FALSE)),IF($X$1=13,(VLOOKUP(B114,'X13'!$B:$AP,41,FALSE)),"B")))))))))))))))</f>
        <v xml:space="preserve"> </v>
      </c>
      <c r="E114" s="182" t="str">
        <f ca="1">IF(ISERROR(IF($X$1=1,(VLOOKUP(B114,'X1'!$B:$AP,7,FALSE)),IF($X$1=2,(VLOOKUP(B114,'X2'!$B:$AP,7,FALSE)),IF($X$1=3,(VLOOKUP(B114,'X3'!$B:$AP,7,FALSE)),IF($X$1=4,(VLOOKUP(B114,'X4'!$B:$AP,7,FALSE)),IF($X$1=5,(VLOOKUP(B114,'X5'!$B:$AP,7,FALSE)),IF($X$1=6,(VLOOKUP(B114,'X6'!$B:$AP,7,FALSE)),IF($X$1=7,(VLOOKUP(B114,'X7'!$B:$AP,7,FALSE)),IF($X$1=8,(VLOOKUP(B114,'X8'!$B:$AP,7,FALSE)),IF($X$1=9,(VLOOKUP(B114,'X9'!$B:$AP,7,FALSE)),IF($X$1=10,(VLOOKUP(B114,'X10'!$B:$AP,7,FALSE)),IF($X$1=11,(VLOOKUP(B114,'X11'!$B:$AP,7,FALSE)),IF($X$1=12,(VLOOKUP(B114,'X12'!$B:$AP,7,FALSE)),IF($X$1=13,(VLOOKUP(B114,'X13'!$B:$AP,7,FALSE)),"B"))))))))))))))=TRUE," ",(IF($X$1=1,(VLOOKUP(B114,'X1'!$B:$AP,7,FALSE)),IF($X$1=2,(VLOOKUP(B114,'X2'!$B:$AP,7,FALSE)),IF($X$1=3,(VLOOKUP(B114,'X3'!$B:$AP,7,FALSE)),IF($X$1=4,(VLOOKUP(B114,'X4'!$B:$AP,7,FALSE)),IF($X$1=5,(VLOOKUP(B114,'X5'!$B:$AP,7,FALSE)),IF($X$1=6,(VLOOKUP(B114,'X6'!$B:$AP,7,FALSE)),IF($X$1=7,(VLOOKUP(B114,'X7'!$B:$AP,7,FALSE)),IF($X$1=8,(VLOOKUP(B114,'X8'!$B:$AP,7,FALSE)),IF($X$1=9,(VLOOKUP(B114,'X9'!$B:$AP,7,FALSE)),IF($X$1=10,(VLOOKUP(B114,'X10'!$B:$AP,7,FALSE)),IF($X$1=11,(VLOOKUP(B114,'X11'!$B:$AP,7,FALSE)),IF($X$1=12,(VLOOKUP(B114,'X12'!$B:$AP,7,FALSE)),IF($X$1=13,(VLOOKUP(B114,'X13'!$B:$AP,7,FALSE)),"B")))))))))))))))</f>
        <v xml:space="preserve"> </v>
      </c>
      <c r="F114" s="182" t="str">
        <f ca="1">IF(ISERROR(IF((IF($X$1=1,(VLOOKUP(B114,'X1'!$B:$AO,6,FALSE)),(IF($X$1=2,(VLOOKUP(B114,'X2'!$B:$AO,6,FALSE)),(IF($X$1=3,(VLOOKUP(B114,'X3'!$B:$AO,6,FALSE)),(IF($X$1=4,(VLOOKUP(B114,'X4'!$B:$AO,6,FALSE)),(IF($X$1=5,(VLOOKUP(B114,'X5'!$B:$AO,6,FALSE)),(IF($X$1=6,(VLOOKUP(B114,'X6'!$B:$AO,6,FALSE)),(IF($X$1=7,(VLOOKUP(B114,'X7'!$B:$AO,6,FALSE)),(IF($X$1=8,(VLOOKUP(B114,'X8'!$B:$AO,6,FALSE)),(IF($X$1=9,(VLOOKUP(B114,'X9'!$B:$AO,6,FALSE)),(IF($X$1=10,(VLOOKUP(B114,'X10'!$B:$AO,6,FALSE)),(IF($X$1=11,(VLOOKUP(B114,'X11'!$B:$AO,6,FALSE)),(IF($X$1=12,(VLOOKUP(B114,'X12'!$B:$AO,6,FALSE)),(VLOOKUP(B114,'X13'!$B:$AO,6,FALSE))))))))))))))))))))))))))=$V$1," ",(IF($X$1=1,(VLOOKUP(B114,'X1'!$B:$AO,6,FALSE)),(IF($X$1=2,(VLOOKUP(B114,'X2'!$B:$AO,6,FALSE)),(IF($X$1=3,(VLOOKUP(B114,'X3'!$B:$AO,6,FALSE)),(IF($X$1=4,(VLOOKUP(B114,'X4'!$B:$AO,6,FALSE)),(IF($X$1=5,(VLOOKUP(B114,'X5'!$B:$AO,6,FALSE)),(IF($X$1=6,(VLOOKUP(B114,'X6'!$B:$AO,6,FALSE)),(IF($X$1=7,(VLOOKUP(B114,'X7'!$B:$AO,6,FALSE)),(IF($X$1=8,(VLOOKUP(B114,'X8'!$B:$AO,6,FALSE)),(IF($X$1=9,(VLOOKUP(B114,'X9'!$B:$AO,6,FALSE)),(IF($X$1=10,(VLOOKUP(B114,'X10'!$B:$AO,6,FALSE)),(IF($X$1=11,(VLOOKUP(B114,'X11'!$B:$AO,6,FALSE)),(IF($X$1=12,(VLOOKUP(B114,'X12'!$B:$AO,6,FALSE)),(VLOOKUP(B114,'X13'!$B:$AO,6,FALSE))))))))))))))))))))))))))))=TRUE," ",(IF((IF($X$1=1,(VLOOKUP(B114,'X1'!$B:$AO,6,FALSE)),(IF($X$1=2,(VLOOKUP(B114,'X2'!$B:$AO,6,FALSE)),(IF($X$1=3,(VLOOKUP(B114,'X3'!$B:$AO,6,FALSE)),(IF($X$1=4,(VLOOKUP(B114,'X4'!$B:$AO,6,FALSE)),(IF($X$1=5,(VLOOKUP(B114,'X5'!$B:$AO,6,FALSE)),(IF($X$1=6,(VLOOKUP(B114,'X6'!$B:$AO,6,FALSE)),(IF($X$1=7,(VLOOKUP(B114,'X7'!$B:$AO,6,FALSE)),(IF($X$1=8,(VLOOKUP(B114,'X8'!$B:$AO,6,FALSE)),(IF($X$1=9,(VLOOKUP(B114,'X9'!$B:$AO,6,FALSE)),(IF($X$1=10,(VLOOKUP(B114,'X10'!$B:$AO,6,FALSE)),(IF($X$1=11,(VLOOKUP(B114,'X11'!$B:$AO,6,FALSE)),(IF($X$1=12,(VLOOKUP(B114,'X12'!$B:$AO,6,FALSE)),(VLOOKUP(B114,'X13'!$B:$AO,6,FALSE))))))))))))))))))))))))))=$V$1," ",(IF($X$1=1,(VLOOKUP(B114,'X1'!$B:$AO,6,FALSE)),(IF($X$1=2,(VLOOKUP(B114,'X2'!$B:$AO,6,FALSE)),(IF($X$1=3,(VLOOKUP(B114,'X3'!$B:$AO,6,FALSE)),(IF($X$1=4,(VLOOKUP(B114,'X4'!$B:$AO,6,FALSE)),(IF($X$1=5,(VLOOKUP(B114,'X5'!$B:$AO,6,FALSE)),(IF($X$1=6,(VLOOKUP(B114,'X6'!$B:$AO,6,FALSE)),(IF($X$1=7,(VLOOKUP(B114,'X7'!$B:$AO,6,FALSE)),(IF($X$1=8,(VLOOKUP(B114,'X8'!$B:$AO,6,FALSE)),(IF($X$1=9,(VLOOKUP(B114,'X9'!$B:$AO,6,FALSE)),(IF($X$1=10,(VLOOKUP(B114,'X10'!$B:$AO,6,FALSE)),(IF($X$1=11,(VLOOKUP(B114,'X11'!$B:$AO,6,FALSE)),(IF($X$1=12,(VLOOKUP(B114,'X12'!$B:$AO,6,FALSE)),(VLOOKUP(B114,'X13'!$B:$AO,6,FALSE)))))))))))))))))))))))))))))</f>
        <v xml:space="preserve"> </v>
      </c>
      <c r="G114" s="182" t="str">
        <f ca="1">IF(ISERROR(IF($X$1=1,(VLOOKUP(B114,'X1'!$B:$AZ,44,FALSE)),IF($X$1=2,(VLOOKUP(B114,'X2'!$B:$AZ,44,FALSE)),IF($X$1=3,(VLOOKUP(B114,'X3'!$B:$AZ,44,FALSE)),IF($X$1=4,(VLOOKUP(B114,'X4'!$B:$AZ,44,FALSE)),IF($X$1=5,(VLOOKUP(B114,'X5'!$B:$AZ,44,FALSE)),IF($X$1=6,(VLOOKUP(B114,'X6'!$B:$AZ,44,FALSE)),IF($X$1=7,(VLOOKUP(B114,'X7'!$B:$AZ,44,FALSE)),IF($X$1=8,(VLOOKUP(B114,'X8'!$B:$AZ,44,FALSE)),IF($X$1=9,(VLOOKUP(B114,'X9'!$B:$AZ,44,FALSE)),IF($X$1=10,(VLOOKUP(B114,'X10'!$B:$AZ,44,FALSE)),IF($X$1=11,(VLOOKUP(B114,'X11'!$B:$AZ,44,FALSE)),IF($X$1=12,(VLOOKUP(B114,'X12'!$B:$AZ,44,FALSE)),IF($X$1=13,(VLOOKUP(B114,'X13'!$B:$AZ,44,FALSE)),"B"))))))))))))))=TRUE," ",(IF($X$1=1,(VLOOKUP(B114,'X1'!$B:$AZ,44,FALSE)),IF($X$1=2,(VLOOKUP(B114,'X2'!$B:$AZ,44,FALSE)),IF($X$1=3,(VLOOKUP(B114,'X3'!$B:$AZ,44,FALSE)),IF($X$1=4,(VLOOKUP(B114,'X4'!$B:$AZ,44,FALSE)),IF($X$1=5,(VLOOKUP(B114,'X5'!$B:$AZ,44,FALSE)),IF($X$1=6,(VLOOKUP(B114,'X6'!$B:$AZ,44,FALSE)),IF($X$1=7,(VLOOKUP(B114,'X7'!$B:$AZ,44,FALSE)),IF($X$1=8,(VLOOKUP(B114,'X8'!$B:$AZ,44,FALSE)),IF($X$1=9,(VLOOKUP(B114,'X9'!$B:$AZ,44,FALSE)),IF($X$1=10,(VLOOKUP(B114,'X10'!$B:$AZ,44,FALSE)),IF($X$1=11,(VLOOKUP(B114,'X11'!$B:$AZ,44,FALSE)),IF($X$1=12,(VLOOKUP(B114,'X12'!$B:$AZ,44,FALSE)),IF($X$1=13,(VLOOKUP(B114,'X13'!$B:$AZ,44,FALSE)),"B")))))))))))))))</f>
        <v xml:space="preserve"> </v>
      </c>
      <c r="H114" s="182" t="str">
        <f ca="1">IF(ISERROR(IF($X$1=1,(VLOOKUP(B114,'X1'!$B:$AZ,8,FALSE)),IF($X$1=2,(VLOOKUP(B114,'X2'!$B:$AZ,8,FALSE)),IF($X$1=3,(VLOOKUP(B114,'X3'!$B:$AZ,8,FALSE)),IF($X$1=4,(VLOOKUP(B114,'X4'!$B:$AZ,8,FALSE)),IF($X$1=5,(VLOOKUP(B114,'X5'!$B:$AZ,8,FALSE)),IF($X$1=6,(VLOOKUP(B114,'X6'!$B:$AZ,8,FALSE)),IF($X$1=7,(VLOOKUP(B114,'X7'!$B:$AZ,8,FALSE)),IF($X$1=8,(VLOOKUP(B114,'X8'!$B:$AZ,8,FALSE)),IF($X$1=9,(VLOOKUP(B114,'X9'!$B:$AZ,8,FALSE)),IF($X$1=10,(VLOOKUP(B114,'X10'!$B:$AZ,8,FALSE)),IF($X$1=11,(VLOOKUP(B114,'X11'!$B:$AZ,8,FALSE)),IF($X$1=12,(VLOOKUP(B114,'X12'!$B:$AZ,8,FALSE)),IF($X$1=13,(VLOOKUP(B114,'X13'!$B:$AZ,8,FALSE)),"B"))))))))))))))=TRUE," ",(IF($X$1=1,(VLOOKUP(B114,'X1'!$B:$AZ,8,FALSE)),IF($X$1=2,(VLOOKUP(B114,'X2'!$B:$AZ,8,FALSE)),IF($X$1=3,(VLOOKUP(B114,'X3'!$B:$AZ,8,FALSE)),IF($X$1=4,(VLOOKUP(B114,'X4'!$B:$AZ,8,FALSE)),IF($X$1=5,(VLOOKUP(B114,'X5'!$B:$AZ,8,FALSE)),IF($X$1=6,(VLOOKUP(B114,'X6'!$B:$AZ,8,FALSE)),IF($X$1=7,(VLOOKUP(B114,'X7'!$B:$AZ,8,FALSE)),IF($X$1=8,(VLOOKUP(B114,'X8'!$B:$AZ,8,FALSE)),IF($X$1=9,(VLOOKUP(B114,'X9'!$B:$AZ,8,FALSE)),IF($X$1=10,(VLOOKUP(B114,'X10'!$B:$AZ,8,FALSE)),IF($X$1=11,(VLOOKUP(B114,'X11'!$B:$AZ,8,FALSE)),IF($X$1=12,(VLOOKUP(B114,'X12'!$B:$AZ,8,FALSE)),IF($X$1=13,(VLOOKUP(B114,'X13'!$B:$AZ,8,FALSE)),"B")))))))))))))))</f>
        <v xml:space="preserve"> </v>
      </c>
      <c r="I114" s="183" t="str">
        <f ca="1">IF(ISERROR(IF($X$1=1,(VLOOKUP(B114,'X1'!$B:$AZ,2,FALSE)),IF($X$1=2,(VLOOKUP(B114,'X2'!$B:$AZ,2,FALSE)),IF($X$1=3,(VLOOKUP(B114,'X3'!$B:$AZ,2,FALSE)),IF($X$1=4,(VLOOKUP(B114,'X4'!$B:$AZ,2,FALSE)),IF($X$1=5,(VLOOKUP(B114,'X5'!$B:$AZ,2,FALSE)),IF($X$1=6,(VLOOKUP(B114,'X6'!$B:$AZ,2,FALSE)),IF($X$1=7,(VLOOKUP(B114,'X7'!$B:$AZ,2,FALSE)),IF($X$1=8,(VLOOKUP(B114,'X8'!$B:$AZ,2,FALSE)),IF($X$1=9,(VLOOKUP(B114,'X9'!$B:$AZ,2,FALSE)),IF($X$1=10,(VLOOKUP(B114,'X10'!$B:$AZ,2,FALSE)),IF($X$1=11,(VLOOKUP(B114,'X11'!$B:$AZ,2,FALSE)),IF($X$1=12,(VLOOKUP(B114,'X12'!$B:$AZ,2,FALSE)),IF($X$1=13,(VLOOKUP(B114,'X13'!$B:$AZ,2,FALSE)),"B"))))))))))))))=TRUE," ",(IF($X$1=1,(VLOOKUP(B114,'X1'!$B:$AZ,2,FALSE)),IF($X$1=2,(VLOOKUP(B114,'X2'!$B:$AZ,2,FALSE)),IF($X$1=3,(VLOOKUP(B114,'X3'!$B:$AZ,2,FALSE)),IF($X$1=4,(VLOOKUP(B114,'X4'!$B:$AZ,2,FALSE)),IF($X$1=5,(VLOOKUP(B114,'X5'!$B:$AZ,2,FALSE)),IF($X$1=6,(VLOOKUP(B114,'X6'!$B:$AZ,2,FALSE)),IF($X$1=7,(VLOOKUP(B114,'X7'!$B:$AZ,2,FALSE)),IF($X$1=8,(VLOOKUP(B114,'X8'!$B:$AZ,2,FALSE)),IF($X$1=9,(VLOOKUP(B114,'X9'!$B:$AZ,2,FALSE)),IF($X$1=10,(VLOOKUP(B114,'X10'!$B:$AZ,2,FALSE)),IF($X$1=11,(VLOOKUP(B114,'X11'!$B:$AZ,2,FALSE)),IF($X$1=12,(VLOOKUP(B114,'X12'!$B:$AZ,2,FALSE)),IF($X$1=13,(VLOOKUP(B114,'X13'!$B:$AZ,2,FALSE)),"B")))))))))))))))</f>
        <v xml:space="preserve"> </v>
      </c>
      <c r="J114" s="183" t="str">
        <f ca="1">IF(ISERROR(IF($X$1=1,(VLOOKUP(B114,'X1'!$B:$AZ,3,FALSE)),IF($X$1=2,(VLOOKUP(B114,'X2'!$B:$AZ,3,FALSE)),IF($X$1=3,(VLOOKUP(B114,'X3'!$B:$AZ,3,FALSE)),IF($X$1=4,(VLOOKUP(B114,'X4'!$B:$AZ,3,FALSE)),IF($X$1=5,(VLOOKUP(B114,'X5'!$B:$AZ,3,FALSE)),IF($X$1=6,(VLOOKUP(B114,'X6'!$B:$AZ,3,FALSE)),IF($X$1=7,(VLOOKUP(B114,'X7'!$B:$AZ,3,FALSE)),IF($X$1=8,(VLOOKUP(B114,'X8'!$B:$AZ,3,FALSE)),IF($X$1=9,(VLOOKUP(B114,'X9'!$B:$AZ,3,FALSE)),IF($X$1=10,(VLOOKUP(B114,'X10'!$B:$AZ,3,FALSE)),IF($X$1=11,(VLOOKUP(B114,'X11'!$B:$AZ,3,FALSE)),IF($X$1=12,(VLOOKUP(B114,'X12'!$B:$AZ,3,FALSE)),IF($X$1=13,(VLOOKUP(B114,'X13'!$B:$AZ,3,FALSE)),"B"))))))))))))))=TRUE," ",(IF($X$1=1,(VLOOKUP(B114,'X1'!$B:$AZ,3,FALSE)),IF($X$1=2,(VLOOKUP(B114,'X2'!$B:$AZ,3,FALSE)),IF($X$1=3,(VLOOKUP(B114,'X3'!$B:$AZ,3,FALSE)),IF($X$1=4,(VLOOKUP(B114,'X4'!$B:$AZ,3,FALSE)),IF($X$1=5,(VLOOKUP(B114,'X5'!$B:$AZ,3,FALSE)),IF($X$1=6,(VLOOKUP(B114,'X6'!$B:$AZ,3,FALSE)),IF($X$1=7,(VLOOKUP(B114,'X7'!$B:$AZ,3,FALSE)),IF($X$1=8,(VLOOKUP(B114,'X8'!$B:$AZ,3,FALSE)),IF($X$1=9,(VLOOKUP(B114,'X9'!$B:$AZ,3,FALSE)),IF($X$1=10,(VLOOKUP(B114,'X10'!$B:$AZ,3,FALSE)),IF($X$1=11,(VLOOKUP(B114,'X11'!$B:$AZ,3,FALSE)),IF($X$1=12,(VLOOKUP(B114,'X12'!$B:$AZ,3,FALSE)),IF($X$1=13,(VLOOKUP(B114,'X13'!$B:$AZ,3,FALSE)),"B")))))))))))))))</f>
        <v xml:space="preserve"> </v>
      </c>
      <c r="K114" s="183" t="str">
        <f ca="1">IF(ISERROR(IF($X$1=1,(VLOOKUP(B114,'X1'!$B:$AZ,5,FALSE)),IF($X$1=2,(VLOOKUP(B114,'X2'!$B:$AZ,5,FALSE)),IF($X$1=3,(VLOOKUP(B114,'X3'!$B:$AZ,5,FALSE)),IF($X$1=4,(VLOOKUP(B114,'X4'!$B:$AZ,5,FALSE)),IF($X$1=5,(VLOOKUP(B114,'X5'!$B:$AZ,5,FALSE)),IF($X$1=6,(VLOOKUP(B114,'X6'!$B:$AZ,5,FALSE)),IF($X$1=7,(VLOOKUP(B114,'X7'!$B:$AZ,5,FALSE)),IF($X$1=8,(VLOOKUP(B114,'X8'!$B:$AZ,5,FALSE)),IF($X$1=9,(VLOOKUP(B114,'X9'!$B:$AZ,5,FALSE)),IF($X$1=10,(VLOOKUP(B114,'X10'!$B:$AZ,5,FALSE)),IF($X$1=11,(VLOOKUP(B114,'X11'!$B:$AZ,5,FALSE)),IF($X$1=12,(VLOOKUP(B114,'X12'!$B:$AZ,5,FALSE)),IF($X$1=13,(VLOOKUP(B114,'X13'!$B:$AZ,5,FALSE)),"B"))))))))))))))=TRUE," ",(IF($X$1=1,(VLOOKUP(B114,'X1'!$B:$AZ,5,FALSE)),IF($X$1=2,(VLOOKUP(B114,'X2'!$B:$AZ,5,FALSE)),IF($X$1=3,(VLOOKUP(B114,'X3'!$B:$AZ,5,FALSE)),IF($X$1=4,(VLOOKUP(B114,'X4'!$B:$AZ,5,FALSE)),IF($X$1=5,(VLOOKUP(B114,'X5'!$B:$AZ,5,FALSE)),IF($X$1=6,(VLOOKUP(B114,'X6'!$B:$AZ,5,FALSE)),IF($X$1=7,(VLOOKUP(B114,'X7'!$B:$AZ,5,FALSE)),IF($X$1=8,(VLOOKUP(B114,'X8'!$B:$AZ,5,FALSE)),IF($X$1=9,(VLOOKUP(B114,'X9'!$B:$AZ,5,FALSE)),IF($X$1=10,(VLOOKUP(B114,'X10'!$B:$AZ,5,FALSE)),IF($X$1=11,(VLOOKUP(B114,'X11'!$B:$AZ,5,FALSE)),IF($X$1=12,(VLOOKUP(B114,'X12'!$B:$AZ,5,FALSE)),IF($X$1=13,(VLOOKUP(B114,'X13'!$B:$AZ,5,FALSE)),"B")))))))))))))))</f>
        <v xml:space="preserve"> </v>
      </c>
      <c r="L114" s="184" t="str">
        <f ca="1">IF(ISERROR(IF($X$1=1,(VLOOKUP(B114,'X1'!$B:$AZ,9,FALSE)),IF($X$1=2,(VLOOKUP(B114,'X2'!$B:$AZ,9,FALSE)),IF($X$1=3,(VLOOKUP(B114,'X3'!$B:$AZ,9,FALSE)),IF($X$1=4,(VLOOKUP(B114,'X4'!$B:$AZ,9,FALSE)),IF($X$1=5,(VLOOKUP(B114,'X5'!$B:$AZ,9,FALSE)),IF($X$1=6,(VLOOKUP(B114,'X6'!$B:$AZ,9,FALSE)),IF($X$1=7,(VLOOKUP(B114,'X7'!$B:$AZ,9,FALSE)),IF($X$1=8,(VLOOKUP(B114,'X8'!$B:$AZ,9,FALSE)),IF($X$1=9,(VLOOKUP(B114,'X9'!$B:$AZ,9,FALSE)),IF($X$1=10,(VLOOKUP(B114,'X10'!$B:$AZ,9,FALSE)),IF($X$1=11,(VLOOKUP(B114,'X11'!$B:$AZ,9,FALSE)),IF($X$1=12,(VLOOKUP(B114,'X12'!$B:$AZ,9,FALSE)),IF($X$1=13,(VLOOKUP(B114,'X13'!$B:$AZ,9,FALSE)),"B"))))))))))))))=TRUE," ",(IF($X$1=1,(VLOOKUP(B114,'X1'!$B:$AZ,9,FALSE)),IF($X$1=2,(VLOOKUP(B114,'X2'!$B:$AZ,9,FALSE)),IF($X$1=3,(VLOOKUP(B114,'X3'!$B:$AZ,9,FALSE)),IF($X$1=4,(VLOOKUP(B114,'X4'!$B:$AZ,9,FALSE)),IF($X$1=5,(VLOOKUP(B114,'X5'!$B:$AZ,9,FALSE)),IF($X$1=6,(VLOOKUP(B114,'X6'!$B:$AZ,9,FALSE)),IF($X$1=7,(VLOOKUP(B114,'X7'!$B:$AZ,9,FALSE)),IF($X$1=8,(VLOOKUP(B114,'X8'!$B:$AZ,9,FALSE)),IF($X$1=9,(VLOOKUP(B114,'X9'!$B:$AZ,9,FALSE)),IF($X$1=10,(VLOOKUP(B114,'X10'!$B:$AZ,9,FALSE)),IF($X$1=11,(VLOOKUP(B114,'X11'!$B:$AZ,9,FALSE)),IF($X$1=12,(VLOOKUP(B114,'X12'!$B:$AZ,9,FALSE)),IF($X$1=13,(VLOOKUP(B114,'X13'!$B:$AZ,9,FALSE)),"B")))))))))))))))</f>
        <v xml:space="preserve"> </v>
      </c>
      <c r="M114" s="184" t="str">
        <f ca="1">IF(ISERROR(IF($X$1=1,(VLOOKUP(B114,'X1'!$B:$AZ,10,FALSE)),IF($X$1=2,(VLOOKUP(B114,'X2'!$B:$AZ,10,FALSE)),IF($X$1=3,(VLOOKUP(B114,'X3'!$B:$AZ,10,FALSE)),IF($X$1=4,(VLOOKUP(B114,'X4'!$B:$AZ,10,FALSE)),IF($X$1=5,(VLOOKUP(B114,'X5'!$B:$AZ,10,FALSE)),IF($X$1=6,(VLOOKUP(B114,'X6'!$B:$AZ,10,FALSE)),IF($X$1=7,(VLOOKUP(B114,'X7'!$B:$AZ,10,FALSE)),IF($X$1=8,(VLOOKUP(B114,'X8'!$B:$AZ,10,FALSE)),IF($X$1=9,(VLOOKUP(B114,'X9'!$B:$AZ,10,FALSE)),IF($X$1=10,(VLOOKUP(B114,'X10'!$B:$AZ,10,FALSE)),IF($X$1=11,(VLOOKUP(B114,'X11'!$B:$AZ,10,FALSE)),IF($X$1=12,(VLOOKUP(B114,'X12'!$B:$AZ,10,FALSE)),IF($X$1=13,(VLOOKUP(B114,'X13'!$B:$AZ,10,FALSE)),"B"))))))))))))))=TRUE," ",(IF($X$1=1,(VLOOKUP(B114,'X1'!$B:$AZ,10,FALSE)),IF($X$1=2,(VLOOKUP(B114,'X2'!$B:$AZ,10,FALSE)),IF($X$1=3,(VLOOKUP(B114,'X3'!$B:$AZ,10,FALSE)),IF($X$1=4,(VLOOKUP(B114,'X4'!$B:$AZ,10,FALSE)),IF($X$1=5,(VLOOKUP(B114,'X5'!$B:$AZ,10,FALSE)),IF($X$1=6,(VLOOKUP(B114,'X6'!$B:$AZ,10,FALSE)),IF($X$1=7,(VLOOKUP(B114,'X7'!$B:$AZ,10,FALSE)),IF($X$1=8,(VLOOKUP(B114,'X8'!$B:$AZ,10,FALSE)),IF($X$1=9,(VLOOKUP(B114,'X9'!$B:$AZ,10,FALSE)),IF($X$1=10,(VLOOKUP(B114,'X10'!$B:$AZ,10,FALSE)),IF($X$1=11,(VLOOKUP(B114,'X11'!$B:$AZ,10,FALSE)),IF($X$1=12,(VLOOKUP(B114,'X12'!$B:$AZ,10,FALSE)),IF($X$1=13,(VLOOKUP(B114,'X13'!$B:$AZ,10,FALSE)),"B")))))))))))))))</f>
        <v xml:space="preserve"> </v>
      </c>
      <c r="N114" s="185" t="str">
        <f ca="1">IF(ISERROR(IF($X$1=1,(VLOOKUP(B114,'X1'!$B:$AZ,45,FALSE)),IF($X$1=2,(VLOOKUP(B114,'X2'!$B:$AZ,45,FALSE)),IF($X$1=3,(VLOOKUP(B114,'X3'!$B:$AZ,45,FALSE)),IF($X$1=4,(VLOOKUP(B114,'X4'!$B:$AZ,45,FALSE)),IF($X$1=5,(VLOOKUP(B114,'X5'!$B:$AZ,45,FALSE)),IF($X$1=6,(VLOOKUP(B114,'X6'!$B:$AZ,45,FALSE)),IF($X$1=7,(VLOOKUP(B114,'X7'!$B:$AZ,45,FALSE)),IF($X$1=8,(VLOOKUP(B114,'X8'!$B:$AZ,45,FALSE)),IF($X$1=9,(VLOOKUP(B114,'X9'!$B:$AZ,45,FALSE)),IF($X$1=10,(VLOOKUP(B114,'X10'!$B:$AZ,45,FALSE)),IF($X$1=11,(VLOOKUP(B114,'X11'!$B:$AZ,45,FALSE)),IF($X$1=12,(VLOOKUP(B114,'X12'!$B:$AZ,45,FALSE)),IF($X$1=13,(VLOOKUP(B114,'X13'!$B:$AZ,45,FALSE)),"B"))))))))))))))=TRUE," ",(IF($X$1=1,(VLOOKUP(B114,'X1'!$B:$AZ,45,FALSE)),IF($X$1=2,(VLOOKUP(B114,'X2'!$B:$AZ,45,FALSE)),IF($X$1=3,(VLOOKUP(B114,'X3'!$B:$AZ,45,FALSE)),IF($X$1=4,(VLOOKUP(B114,'X4'!$B:$AZ,45,FALSE)),IF($X$1=5,(VLOOKUP(B114,'X5'!$B:$AZ,45,FALSE)),IF($X$1=6,(VLOOKUP(B114,'X6'!$B:$AZ,45,FALSE)),IF($X$1=7,(VLOOKUP(B114,'X7'!$B:$AZ,45,FALSE)),IF($X$1=8,(VLOOKUP(B114,'X8'!$B:$AZ,45,FALSE)),IF($X$1=9,(VLOOKUP(B114,'X9'!$B:$AZ,45,FALSE)),IF($X$1=10,(VLOOKUP(B114,'X10'!$B:$AZ,45,FALSE)),IF($X$1=11,(VLOOKUP(B114,'X11'!$B:$AZ,45,FALSE)),IF($X$1=12,(VLOOKUP(B114,'X12'!$B:$AZ,45,FALSE)),IF($X$1=13,(VLOOKUP(B114,'X13'!$B:$AZ,45,FALSE)),"B")))))))))))))))</f>
        <v xml:space="preserve"> </v>
      </c>
      <c r="O114" s="184" t="str">
        <f ca="1">IF(ISERROR(IF($X$1=1,(VLOOKUP(B114,'X1'!$B:$AZ,11,FALSE)),IF($X$1=2,(VLOOKUP(B114,'X2'!$B:$AZ,11,FALSE)),IF($X$1=3,(VLOOKUP(B114,'X3'!$B:$AZ,11,FALSE)),IF($X$1=4,(VLOOKUP(B114,'X4'!$B:$AZ,11,FALSE)),IF($X$1=5,(VLOOKUP(B114,'X5'!$B:$AZ,11,FALSE)),IF($X$1=6,(VLOOKUP(B114,'X6'!$B:$AZ,11,FALSE)),IF($X$1=7,(VLOOKUP(B114,'X7'!$B:$AZ,11,FALSE)),IF($X$1=8,(VLOOKUP(B114,'X8'!$B:$AZ,11,FALSE)),IF($X$1=9,(VLOOKUP(B114,'X9'!$B:$AZ,11,FALSE)),IF($X$1=10,(VLOOKUP(B114,'X10'!$B:$AZ,11,FALSE)),IF($X$1=11,(VLOOKUP(B114,'X11'!$B:$AZ,11,FALSE)),IF($X$1=12,(VLOOKUP(B114,'X12'!$B:$AZ,11,FALSE)),IF($X$1=13,(VLOOKUP(B114,'X13'!$B:$AZ,11,FALSE)),"B"))))))))))))))=TRUE," ",(IF($X$1=1,(VLOOKUP(B114,'X1'!$B:$AZ,11,FALSE)),IF($X$1=2,(VLOOKUP(B114,'X2'!$B:$AZ,11,FALSE)),IF($X$1=3,(VLOOKUP(B114,'X3'!$B:$AZ,11,FALSE)),IF($X$1=4,(VLOOKUP(B114,'X4'!$B:$AZ,11,FALSE)),IF($X$1=5,(VLOOKUP(B114,'X5'!$B:$AZ,11,FALSE)),IF($X$1=6,(VLOOKUP(B114,'X6'!$B:$AZ,11,FALSE)),IF($X$1=7,(VLOOKUP(B114,'X7'!$B:$AZ,11,FALSE)),IF($X$1=8,(VLOOKUP(B114,'X8'!$B:$AZ,11,FALSE)),IF($X$1=9,(VLOOKUP(B114,'X9'!$B:$AZ,11,FALSE)),IF($X$1=10,(VLOOKUP(B114,'X10'!$B:$AZ,11,FALSE)),IF($X$1=11,(VLOOKUP(B114,'X11'!$B:$AZ,11,FALSE)),IF($X$1=12,(VLOOKUP(B114,'X12'!$B:$AZ,11,FALSE)),IF($X$1=13,(VLOOKUP(B114,'X13'!$B:$AZ,11,FALSE)),"B")))))))))))))))</f>
        <v xml:space="preserve"> </v>
      </c>
      <c r="P114" s="184" t="str">
        <f ca="1">IF(ISERROR(IF($X$1=1,(VLOOKUP(B114,'X1'!$B:$AZ,12,FALSE)),IF($X$1=2,(VLOOKUP(B114,'X2'!$B:$AZ,12,FALSE)),IF($X$1=3,(VLOOKUP(B114,'X3'!$B:$AZ,12,FALSE)),IF($X$1=4,(VLOOKUP(B114,'X4'!$B:$AZ,12,FALSE)),IF($X$1=5,(VLOOKUP(B114,'X5'!$B:$AZ,12,FALSE)),IF($X$1=6,(VLOOKUP(B114,'X6'!$B:$AZ,12,FALSE)),IF($X$1=7,(VLOOKUP(B114,'X7'!$B:$AZ,12,FALSE)),IF($X$1=8,(VLOOKUP(B114,'X8'!$B:$AZ,12,FALSE)),IF($X$1=9,(VLOOKUP(B114,'X9'!$B:$AZ,12,FALSE)),IF($X$1=10,(VLOOKUP(B114,'X10'!$B:$AZ,12,FALSE)),IF($X$1=11,(VLOOKUP(B114,'X11'!$B:$AZ,12,FALSE)),IF($X$1=12,(VLOOKUP(B114,'X12'!$B:$AZ,12,FALSE)),IF($X$1=13,(VLOOKUP(B114,'X13'!$B:$AZ,12,FALSE)),"B"))))))))))))))=TRUE," ",(IF($X$1=1,(VLOOKUP(B114,'X1'!$B:$AZ,12,FALSE)),IF($X$1=2,(VLOOKUP(B114,'X2'!$B:$AZ,12,FALSE)),IF($X$1=3,(VLOOKUP(B114,'X3'!$B:$AZ,12,FALSE)),IF($X$1=4,(VLOOKUP(B114,'X4'!$B:$AZ,12,FALSE)),IF($X$1=5,(VLOOKUP(B114,'X5'!$B:$AZ,12,FALSE)),IF($X$1=6,(VLOOKUP(B114,'X6'!$B:$AZ,12,FALSE)),IF($X$1=7,(VLOOKUP(B114,'X7'!$B:$AZ,12,FALSE)),IF($X$1=8,(VLOOKUP(B114,'X8'!$B:$AZ,12,FALSE)),IF($X$1=9,(VLOOKUP(B114,'X9'!$B:$AZ,12,FALSE)),IF($X$1=10,(VLOOKUP(B114,'X10'!$B:$AZ,12,FALSE)),IF($X$1=11,(VLOOKUP(B114,'X11'!$B:$AZ,12,FALSE)),IF($X$1=12,(VLOOKUP(B114,'X12'!$B:$AZ,12,FALSE)),IF($X$1=13,(VLOOKUP(B114,'X13'!$B:$AZ,12,FALSE)),"B")))))))))))))))</f>
        <v xml:space="preserve"> </v>
      </c>
      <c r="Q114" s="185" t="str">
        <f ca="1">IF(ISERROR(IF($X$1=1,(VLOOKUP(B114,'X1'!$B:$AZ,46,FALSE)),IF($X$1=2,(VLOOKUP(B114,'X2'!$B:$AZ,46,FALSE)),IF($X$1=3,(VLOOKUP(B114,'X3'!$B:$AZ,46,FALSE)),IF($X$1=4,(VLOOKUP(B114,'X4'!$B:$AZ,46,FALSE)),IF($X$1=5,(VLOOKUP(B114,'X5'!$B:$AZ,46,FALSE)),IF($X$1=6,(VLOOKUP(B114,'X6'!$B:$AZ,46,FALSE)),IF($X$1=7,(VLOOKUP(B114,'X7'!$B:$AZ,46,FALSE)),IF($X$1=8,(VLOOKUP(B114,'X8'!$B:$AZ,46,FALSE)),IF($X$1=9,(VLOOKUP(B114,'X9'!$B:$AZ,46,FALSE)),IF($X$1=10,(VLOOKUP(B114,'X10'!$B:$AZ,46,FALSE)),IF($X$1=11,(VLOOKUP(B114,'X11'!$B:$AZ,46,FALSE)),IF($X$1=12,(VLOOKUP(B114,'X12'!$B:$AZ,46,FALSE)),IF($X$1=13,(VLOOKUP(B114,'X13'!$B:$AZ,46,FALSE)),"B"))))))))))))))=TRUE," ",(IF($X$1=1,(VLOOKUP(B114,'X1'!$B:$AZ,46,FALSE)),IF($X$1=2,(VLOOKUP(B114,'X2'!$B:$AZ,46,FALSE)),IF($X$1=3,(VLOOKUP(B114,'X3'!$B:$AZ,46,FALSE)),IF($X$1=4,(VLOOKUP(B114,'X4'!$B:$AZ,46,FALSE)),IF($X$1=5,(VLOOKUP(B114,'X5'!$B:$AZ,46,FALSE)),IF($X$1=6,(VLOOKUP(B114,'X6'!$B:$AZ,46,FALSE)),IF($X$1=7,(VLOOKUP(B114,'X7'!$B:$AZ,46,FALSE)),IF($X$1=8,(VLOOKUP(B114,'X8'!$B:$AZ,46,FALSE)),IF($X$1=9,(VLOOKUP(B114,'X9'!$B:$AZ,46,FALSE)),IF($X$1=10,(VLOOKUP(B114,'X10'!$B:$AZ,46,FALSE)),IF($X$1=11,(VLOOKUP(B114,'X11'!$B:$AZ,46,FALSE)),IF($X$1=12,(VLOOKUP(B114,'X12'!$B:$AZ,46,FALSE)),IF($X$1=13,(VLOOKUP(B114,'X13'!$B:$AZ,46,FALSE)),"B")))))))))))))))</f>
        <v xml:space="preserve"> </v>
      </c>
      <c r="R114" s="185" t="str">
        <f ca="1">IF(ISERROR(IF($X$1=1,(VLOOKUP(B114,'X1'!$B:$AZ,15,FALSE)),IF($X$1=2,(VLOOKUP(B114,'X2'!$B:$AZ,15,FALSE)),IF($X$1=3,(VLOOKUP(B114,'X3'!$B:$AZ,15,FALSE)),IF($X$1=4,(VLOOKUP(B114,'X4'!$B:$AZ,15,FALSE)),IF($X$1=5,(VLOOKUP(B114,'X5'!$B:$AZ,15,FALSE)),IF($X$1=6,(VLOOKUP(B114,'X6'!$B:$AZ,15,FALSE)),IF($X$1=7,(VLOOKUP(B114,'X7'!$B:$AZ,15,FALSE)),IF($X$1=8,(VLOOKUP(B114,'X8'!$B:$AZ,15,FALSE)),IF($X$1=9,(VLOOKUP(B114,'X9'!$B:$AZ,15,FALSE)),IF($X$1=10,(VLOOKUP(B114,'X10'!$B:$AZ,15,FALSE)),IF($X$1=11,(VLOOKUP(B114,'X11'!$B:$AZ,15,FALSE)),IF($X$1=12,(VLOOKUP(B114,'X12'!$B:$AZ,15,FALSE)),IF($X$1=13,(VLOOKUP(B114,'X13'!$B:$AZ,15,FALSE)),"B"))))))))))))))=TRUE," ",(IF($X$1=1,(VLOOKUP(B114,'X1'!$B:$AZ,15,FALSE)),IF($X$1=2,(VLOOKUP(B114,'X2'!$B:$AZ,15,FALSE)),IF($X$1=3,(VLOOKUP(B114,'X3'!$B:$AZ,15,FALSE)),IF($X$1=4,(VLOOKUP(B114,'X4'!$B:$AZ,15,FALSE)),IF($X$1=5,(VLOOKUP(B114,'X5'!$B:$AZ,15,FALSE)),IF($X$1=6,(VLOOKUP(B114,'X6'!$B:$AZ,15,FALSE)),IF($X$1=7,(VLOOKUP(B114,'X7'!$B:$AZ,15,FALSE)),IF($X$1=8,(VLOOKUP(B114,'X8'!$B:$AZ,15,FALSE)),IF($X$1=9,(VLOOKUP(B114,'X9'!$B:$AZ,15,FALSE)),IF($X$1=10,(VLOOKUP(B114,'X10'!$B:$AZ,15,FALSE)),IF($X$1=11,(VLOOKUP(B114,'X11'!$B:$AZ,15,FALSE)),IF($X$1=12,(VLOOKUP(B114,'X12'!$B:$AZ,15,FALSE)),IF($X$1=13,(VLOOKUP(B114,'X13'!$B:$AZ,15,FALSE)),"B")))))))))))))))</f>
        <v xml:space="preserve"> </v>
      </c>
      <c r="S114" s="185" t="str">
        <f ca="1">IF(ISERROR(IF((IF($X$1=1,(VLOOKUP(B114,'X1'!$B:$AZ,14,FALSE)),(IF($X$1=2,(VLOOKUP(B114,'X2'!$B:$AZ,14,FALSE)),(IF($X$1=3,(VLOOKUP(B114,'X3'!$B:$AZ,14,FALSE)),(IF($X$1=4,(VLOOKUP(B114,'X4'!$B:$AZ,14,FALSE)),(IF($X$1=5,(VLOOKUP(B114,'X5'!$B:$AZ,14,FALSE)),(IF($X$1=6,(VLOOKUP(B114,'X6'!$B:$AZ,14,FALSE)),(IF($X$1=7,(VLOOKUP(B114,'X7'!$B:$AZ,14,FALSE)),(IF($X$1=8,(VLOOKUP(B114,'X8'!$B:$AZ,14,FALSE)),(IF($X$1=9,(VLOOKUP(B114,'X9'!$B:$AZ,14,FALSE)),(IF($X$1=10,(VLOOKUP(B114,'X10'!$B:$AZ,14,FALSE)),(IF($X$1=11,(VLOOKUP(B114,'X11'!$B:$AZ,14,FALSE)),(IF($X$1=12,(VLOOKUP(B114,'X12'!$B:$AZ,14,FALSE)),(VLOOKUP(B114,'X13'!$B:$AZ,14,FALSE))))))))))))))))))))))))))=$V$1," ",(IF($X$1=1,(VLOOKUP(B114,'X1'!$B:$AZ,14,FALSE)),(IF($X$1=2,(VLOOKUP(B114,'X2'!$B:$AZ,14,FALSE)),(IF($X$1=3,(VLOOKUP(B114,'X3'!$B:$AZ,14,FALSE)),(IF($X$1=4,(VLOOKUP(B114,'X4'!$B:$AZ,14,FALSE)),(IF($X$1=5,(VLOOKUP(B114,'X5'!$B:$AZ,14,FALSE)),(IF($X$1=6,(VLOOKUP(B114,'X6'!$B:$AZ,14,FALSE)),(IF($X$1=7,(VLOOKUP(B114,'X7'!$B:$AZ,14,FALSE)),(IF($X$1=8,(VLOOKUP(B114,'X8'!$B:$AZ,14,FALSE)),(IF($X$1=9,(VLOOKUP(B114,'X9'!$B:$AZ,14,FALSE)),(IF($X$1=10,(VLOOKUP(B114,'X10'!$B:$AZ,14,FALSE)),(IF($X$1=11,(VLOOKUP(B114,'X11'!$B:$AZ,14,FALSE)),(IF($X$1=12,(VLOOKUP(B114,'X12'!$B:$AZ,14,FALSE)),(VLOOKUP(B114,'X13'!$B:$AZ,14,FALSE))))))))))))))))))))))))))))=TRUE," ",(IF((IF($X$1=1,(VLOOKUP(B114,'X1'!$B:$AZ,14,FALSE)),(IF($X$1=2,(VLOOKUP(B114,'X2'!$B:$AZ,14,FALSE)),(IF($X$1=3,(VLOOKUP(B114,'X3'!$B:$AZ,14,FALSE)),(IF($X$1=4,(VLOOKUP(B114,'X4'!$B:$AZ,14,FALSE)),(IF($X$1=5,(VLOOKUP(B114,'X5'!$B:$AZ,14,FALSE)),(IF($X$1=6,(VLOOKUP(B114,'X6'!$B:$AZ,14,FALSE)),(IF($X$1=7,(VLOOKUP(B114,'X7'!$B:$AZ,14,FALSE)),(IF($X$1=8,(VLOOKUP(B114,'X8'!$B:$AZ,14,FALSE)),(IF($X$1=9,(VLOOKUP(B114,'X9'!$B:$AZ,14,FALSE)),(IF($X$1=10,(VLOOKUP(B114,'X10'!$B:$AZ,14,FALSE)),(IF($X$1=11,(VLOOKUP(B114,'X11'!$B:$AZ,14,FALSE)),(IF($X$1=12,(VLOOKUP(B114,'X12'!$B:$AZ,14,FALSE)),(VLOOKUP(B114,'X13'!$B:$AZ,14,FALSE))))))))))))))))))))))))))=$V$1," ",(IF($X$1=1,(VLOOKUP(B114,'X1'!$B:$AZ,14,FALSE)),(IF($X$1=2,(VLOOKUP(B114,'X2'!$B:$AZ,14,FALSE)),(IF($X$1=3,(VLOOKUP(B114,'X3'!$B:$AZ,14,FALSE)),(IF($X$1=4,(VLOOKUP(B114,'X4'!$B:$AZ,14,FALSE)),(IF($X$1=5,(VLOOKUP(B114,'X5'!$B:$AZ,14,FALSE)),(IF($X$1=6,(VLOOKUP(B114,'X6'!$B:$AZ,14,FALSE)),(IF($X$1=7,(VLOOKUP(B114,'X7'!$B:$AZ,14,FALSE)),(IF($X$1=8,(VLOOKUP(B114,'X8'!$B:$AZ,14,FALSE)),(IF($X$1=9,(VLOOKUP(B114,'X9'!$B:$AZ,14,FALSE)),(IF($X$1=10,(VLOOKUP(B114,'X10'!$B:$AZ,14,FALSE)),(IF($X$1=11,(VLOOKUP(B114,'X11'!$B:$AZ,14,FALSE)),(IF($X$1=12,(VLOOKUP(B114,'X12'!$B:$AZ,14,FALSE)),(VLOOKUP(B114,'X13'!$B:$AZ,14,FALSE)))))))))))))))))))))))))))))</f>
        <v xml:space="preserve"> </v>
      </c>
      <c r="V114" s="43"/>
      <c r="W114" s="43">
        <f t="shared" si="63"/>
        <v>26</v>
      </c>
      <c r="X114" s="43"/>
      <c r="Y114" s="130">
        <f t="shared" ca="1" si="65"/>
        <v>0.35598382721468746</v>
      </c>
      <c r="Z114" s="93" t="s">
        <v>149</v>
      </c>
      <c r="AB114" s="42">
        <f t="shared" si="61"/>
        <v>2</v>
      </c>
      <c r="AC114" s="42">
        <f t="shared" si="64"/>
        <v>25</v>
      </c>
      <c r="AD114" s="111" t="str">
        <f>IF((VALUE((RIGHT($AD$89,1))))=0,(Alf!F29),IF((VALUE((RIGHT($AD$89,1))))=1,(Alf!F69),IF(((VALUE((RIGHT($AD$89,1)))))=2,(Alf!F108),IF(((VALUE((RIGHT($AD$89,1)))))=3,(Alf!F146),IF(((VALUE((RIGHT($AD$89,1)))))=4,(Alf!F184),IF(((VALUE((RIGHT($AD$89,1)))))=5,(Alf!F223),"B"))))))</f>
        <v/>
      </c>
      <c r="AE114" s="112" t="str">
        <f t="shared" ca="1" si="62"/>
        <v xml:space="preserve"> </v>
      </c>
      <c r="AF114" s="113" t="str">
        <f>IF(ISERROR(((VLOOKUP(AD114,'X1'!$B:$AO,6,FALSE))/(VLOOKUP(AD114,'X1'!$B:$AO,7,FALSE))-1))=TRUE," ",(((VLOOKUP(AD114,'X1'!$B:$AO,6,FALSE))/(VLOOKUP(AD114,'X1'!$B:$AO,7,FALSE))-1)))</f>
        <v xml:space="preserve"> </v>
      </c>
      <c r="AG114" s="113" t="str">
        <f>IF(ISERROR((((VLOOKUP(AD114,'X1'!$B:$G,2,FALSE))-(VLOOKUP(AD114,'X1'!$B:$G,3,FALSE)))*100)/(VLOOKUP(AD114,'X1'!$B:$G,5,FALSE)))=TRUE," ",((((VLOOKUP(AD114,'X1'!$B:$G,2,FALSE))-(VLOOKUP(AD114,'X1'!$B:$G,3,FALSE)))*100)/(VLOOKUP(AD114,'X1'!$B:$G,5,FALSE))))</f>
        <v xml:space="preserve"> </v>
      </c>
      <c r="AH114" s="113" t="str">
        <f>IF(ISERROR(((VLOOKUP(AD114,'X1'!$B:$AZ,42,FALSE))))=TRUE," ",(((VLOOKUP(AD114,'X1'!$B:$AZ,42,FALSE)))))</f>
        <v xml:space="preserve"> </v>
      </c>
      <c r="AI114" s="113" t="str">
        <f>IF(ISERROR(((VLOOKUP(AD114,'X1'!$B:$AZ,43,FALSE))))=TRUE," ",(((VLOOKUP(AD114,'X1'!$B:$AZ,43,FALSE)))))</f>
        <v xml:space="preserve"> </v>
      </c>
      <c r="AJ114" s="113" t="str">
        <f>IF(ISERROR(((VLOOKUP(AD114,'X1'!$B:$AZ,15,FALSE))))=TRUE," ",(((VLOOKUP(AD114,'X1'!$B:$AZ,15,FALSE)))))</f>
        <v xml:space="preserve"> </v>
      </c>
      <c r="AK114" s="113" t="str">
        <f>IF(ISERROR(((VLOOKUP(AD114,'X1'!$B:$AZ,14,FALSE))))=TRUE," ",(((VLOOKUP(AD114,'X1'!$B:$AZ,14,FALSE)))))</f>
        <v xml:space="preserve"> </v>
      </c>
      <c r="AL114" s="113" t="str">
        <f ca="1">IF(ISERROR(((VLOOKUP(AD114,'X2'!$B:$AO,6,FALSE))/(VLOOKUP(AD114,'X2'!$B:$AO,7,FALSE))-1))=TRUE," ",(((VLOOKUP(AD114,'X2'!$B:$AO,6,FALSE))/(VLOOKUP(AD114,'X2'!$B:$AO,7,FALSE))-1)))</f>
        <v xml:space="preserve"> </v>
      </c>
      <c r="AM114" s="113" t="str">
        <f ca="1">IF(ISERROR((((VLOOKUP(AD114,'X2'!$B:$G,2,FALSE))-(VLOOKUP(AD114,'X2'!$B:$G,3,FALSE)))*100)/(VLOOKUP(AD114,'X2'!$B:$G,5,FALSE)))=TRUE," ",((((VLOOKUP(AD114,'X2'!$B:$G,2,FALSE))-(VLOOKUP(AD114,'X2'!$B:$G,3,FALSE)))*100)/(VLOOKUP(AD114,'X2'!$B:$G,5,FALSE))))</f>
        <v xml:space="preserve"> </v>
      </c>
      <c r="AN114" s="113" t="str">
        <f ca="1">IF(ISERROR(((VLOOKUP(AD114,'X2'!$B:$AZ,42,FALSE))))=TRUE," ",(((VLOOKUP(AD114,'X2'!$B:$AZ,42,FALSE)))))</f>
        <v xml:space="preserve"> </v>
      </c>
      <c r="AO114" s="113" t="str">
        <f ca="1">IF(ISERROR(((VLOOKUP(AD114,'X2'!$B:$AZ,43,FALSE))))=TRUE," ",(((VLOOKUP(AD114,'X2'!$B:$AZ,43,FALSE)))))</f>
        <v xml:space="preserve"> </v>
      </c>
      <c r="AP114" s="113" t="str">
        <f ca="1">IF(ISERROR(((VLOOKUP(AD114,'X2'!$B:$AZ,15,FALSE))))=TRUE," ",(((VLOOKUP(AD114,'X2'!$B:$AZ,15,FALSE)))))</f>
        <v xml:space="preserve"> </v>
      </c>
      <c r="AQ114" s="113" t="str">
        <f ca="1">IF(ISERROR(((VLOOKUP(AD114,'X2'!$B:$AZ,14,FALSE))))=TRUE," ",(((VLOOKUP(AD114,'X2'!$B:$AZ,14,FALSE)))))</f>
        <v xml:space="preserve"> </v>
      </c>
      <c r="AR114" s="113" t="str">
        <f ca="1">IF(ISERROR(((VLOOKUP(AD114,'X3'!$B:$AO,6,FALSE))/(VLOOKUP(AD114,'X3'!$B:$AO,7,FALSE))-1))=TRUE," ",(((VLOOKUP(AD114,'X3'!$B:$AO,6,FALSE))/(VLOOKUP(AD114,'X3'!$B:$AO,7,FALSE))-1)))</f>
        <v xml:space="preserve"> </v>
      </c>
      <c r="AS114" s="113" t="str">
        <f ca="1">IF(ISERROR((((VLOOKUP(AD114,'X3'!$B:$G,2,FALSE))-(VLOOKUP(AD114,'X3'!$B:$G,3,FALSE)))*100)/(VLOOKUP(AD114,'X3'!$B:$G,5,FALSE)))=TRUE," ",((((VLOOKUP(AD114,'X3'!$B:$G,2,FALSE))-(VLOOKUP(AD114,'X3'!$B:$G,3,FALSE)))*100)/(VLOOKUP(AD114,'X3'!$B:$G,5,FALSE))))</f>
        <v xml:space="preserve"> </v>
      </c>
      <c r="AT114" s="113" t="str">
        <f ca="1">IF(ISERROR(((VLOOKUP(AD114,'X3'!$B:$AZ,42,FALSE))))=TRUE," ",(((VLOOKUP(AD114,'X3'!$B:$AZ,42,FALSE)))))</f>
        <v xml:space="preserve"> </v>
      </c>
      <c r="AU114" s="113" t="str">
        <f ca="1">IF(ISERROR(((VLOOKUP(AD114,'X3'!$B:$AZ,43,FALSE))))=TRUE," ",(((VLOOKUP(AD114,'X3'!$B:$AZ,43,FALSE)))))</f>
        <v xml:space="preserve"> </v>
      </c>
      <c r="AV114" s="113" t="str">
        <f ca="1">IF(ISERROR(((VLOOKUP(AD114,'X3'!$B:$AZ,15,FALSE))))=TRUE," ",(((VLOOKUP(AD114,'X3'!$B:$AZ,15,FALSE)))))</f>
        <v xml:space="preserve"> </v>
      </c>
      <c r="AW114" s="113" t="str">
        <f ca="1">IF(ISERROR(((VLOOKUP(AD114,'X3'!$B:$AZ,14,FALSE))))=TRUE," ",(((VLOOKUP(AD114,'X3'!$B:$AZ,14,FALSE)))))</f>
        <v xml:space="preserve"> </v>
      </c>
      <c r="AX114" s="113" t="str">
        <f ca="1">IF(ISERROR(((VLOOKUP(AD114,'X4'!$B:$AO,6,FALSE))/(VLOOKUP(AD114,'X4'!$B:$AO,7,FALSE))-1))=TRUE," ",(((VLOOKUP(AD114,'X4'!$B:$AO,6,FALSE))/(VLOOKUP(AD114,'X4'!$B:$AO,7,FALSE))-1)))</f>
        <v xml:space="preserve"> </v>
      </c>
      <c r="AY114" s="113" t="str">
        <f ca="1">IF(ISERROR((((VLOOKUP(AD114,'X4'!$B:$G,2,FALSE))-(VLOOKUP(AD114,'X4'!$B:$G,3,FALSE)))*100)/(VLOOKUP(AD114,'X4'!$B:$G,5,FALSE)))=TRUE," ",((((VLOOKUP(AD114,'X4'!$B:$G,2,FALSE))-(VLOOKUP(AD114,'X4'!$B:$G,3,FALSE)))*100)/(VLOOKUP(AD114,'X4'!$B:$G,5,FALSE))))</f>
        <v xml:space="preserve"> </v>
      </c>
      <c r="AZ114" s="113" t="str">
        <f ca="1">IF(ISERROR(((VLOOKUP(AD114,'X4'!$B:$AZ,42,FALSE))))=TRUE," ",(((VLOOKUP(AD114,'X4'!$B:$AZ,42,FALSE)))))</f>
        <v xml:space="preserve"> </v>
      </c>
      <c r="BA114" s="113" t="str">
        <f ca="1">IF(ISERROR(((VLOOKUP(AD114,'X4'!$B:$AZ,43,FALSE))))=TRUE," ",(((VLOOKUP(AD114,'X4'!$B:$AZ,43,FALSE)))))</f>
        <v xml:space="preserve"> </v>
      </c>
      <c r="BB114" s="113" t="str">
        <f ca="1">IF(ISERROR(((VLOOKUP(AD114,'X4'!$B:$AZ,15,FALSE))))=TRUE," ",(((VLOOKUP(AD114,'X4'!$B:$AZ,15,FALSE)))))</f>
        <v xml:space="preserve"> </v>
      </c>
      <c r="BC114" s="113" t="str">
        <f ca="1">IF(ISERROR(((VLOOKUP(AD114,'X4'!$B:$AZ,14,FALSE))))=TRUE," ",(((VLOOKUP(AD114,'X4'!$B:$AZ,14,FALSE)))))</f>
        <v xml:space="preserve"> </v>
      </c>
      <c r="BD114" s="113" t="str">
        <f ca="1">IF(ISERROR(((VLOOKUP(AD114,'X5'!$B:$AO,6,FALSE))/(VLOOKUP(AD114,'X5'!$B:$AO,7,FALSE))-1))=TRUE," ",(((VLOOKUP(AD114,'X5'!$B:$AO,6,FALSE))/(VLOOKUP(AD114,'X5'!$B:$AO,7,FALSE))-1)))</f>
        <v xml:space="preserve"> </v>
      </c>
      <c r="BE114" s="113" t="str">
        <f ca="1">IF(ISERROR((((VLOOKUP(AD114,'X5'!$B:$G,2,FALSE))-(VLOOKUP(AD114,'X5'!$B:$G,3,FALSE)))*100)/(VLOOKUP(AD114,'X5'!$B:$G,5,FALSE)))=TRUE," ",((((VLOOKUP(AD114,'X5'!$B:$G,2,FALSE))-(VLOOKUP(AD114,'X5'!$B:$G,3,FALSE)))*100)/(VLOOKUP(AD114,'X5'!$B:$G,5,FALSE))))</f>
        <v xml:space="preserve"> </v>
      </c>
      <c r="BF114" s="113" t="str">
        <f ca="1">IF(ISERROR(((VLOOKUP(AD114,'X5'!$B:$AZ,42,FALSE))))=TRUE," ",(((VLOOKUP(AD114,'X5'!$B:$AZ,42,FALSE)))))</f>
        <v xml:space="preserve"> </v>
      </c>
      <c r="BG114" s="113" t="str">
        <f ca="1">IF(ISERROR(((VLOOKUP(AD114,'X5'!$B:$AZ,43,FALSE))))=TRUE," ",(((VLOOKUP(AD114,'X5'!$B:$AZ,43,FALSE)))))</f>
        <v xml:space="preserve"> </v>
      </c>
      <c r="BH114" s="113" t="str">
        <f ca="1">IF(ISERROR(((VLOOKUP(AD114,'X5'!$B:$AZ,15,FALSE))))=TRUE," ",(((VLOOKUP(AD114,'X5'!$B:$AZ,15,FALSE)))))</f>
        <v xml:space="preserve"> </v>
      </c>
      <c r="BI114" s="113" t="str">
        <f ca="1">IF(ISERROR(((VLOOKUP(AD114,'X5'!$B:$AZ,14,FALSE))))=TRUE," ",(((VLOOKUP(AD114,'X5'!$B:$AZ,14,FALSE)))))</f>
        <v xml:space="preserve"> </v>
      </c>
      <c r="BJ114" s="113" t="str">
        <f ca="1">IF(ISERROR(((VLOOKUP(AD114,'X6'!$B:$AO,6,FALSE))/(VLOOKUP(AD114,'X6'!$B:$AO,7,FALSE))-1))=TRUE," ",(((VLOOKUP(AD114,'X6'!$B:$AO,6,FALSE))/(VLOOKUP(AD114,'X6'!$B:$AO,7,FALSE))-1)))</f>
        <v xml:space="preserve"> </v>
      </c>
      <c r="BK114" s="113" t="str">
        <f ca="1">IF(ISERROR((((VLOOKUP(AD114,'X6'!$B:$G,2,FALSE))-(VLOOKUP(AD114,'X6'!$B:$G,3,FALSE)))*100)/(VLOOKUP(AD114,'X6'!$B:$G,5,FALSE)))=TRUE," ",((((VLOOKUP(AD114,'X6'!$B:$G,2,FALSE))-(VLOOKUP(AD114,'X6'!$B:$G,3,FALSE)))*100)/(VLOOKUP(AD114,'X6'!$B:$G,5,FALSE))))</f>
        <v xml:space="preserve"> </v>
      </c>
      <c r="BL114" s="113" t="str">
        <f ca="1">IF(ISERROR(((VLOOKUP(AD114,'X6'!$B:$AZ,42,FALSE))))=TRUE," ",(((VLOOKUP(AD114,'X6'!$B:$AZ,42,FALSE)))))</f>
        <v xml:space="preserve"> </v>
      </c>
      <c r="BM114" s="113" t="str">
        <f ca="1">IF(ISERROR(((VLOOKUP(AD114,'X6'!$B:$AZ,43,FALSE))))=TRUE," ",(((VLOOKUP(AD114,'X6'!$B:$AZ,43,FALSE)))))</f>
        <v xml:space="preserve"> </v>
      </c>
      <c r="BN114" s="113" t="str">
        <f ca="1">IF(ISERROR(((VLOOKUP(AD114,'X6'!$B:$AZ,15,FALSE))))=TRUE," ",(((VLOOKUP(AD114,'X6'!$B:$AZ,15,FALSE)))))</f>
        <v xml:space="preserve"> </v>
      </c>
      <c r="BO114" s="113" t="str">
        <f ca="1">IF(ISERROR(((VLOOKUP(AD114,'X6'!$B:$AZ,14,FALSE))))=TRUE," ",(((VLOOKUP(AD114,'X6'!$B:$AZ,14,FALSE)))))</f>
        <v xml:space="preserve"> </v>
      </c>
      <c r="BP114" s="42" t="str">
        <f ca="1">IF(ISERROR(((VLOOKUP(AD114,'X7'!$B:$AO,6,FALSE))/(VLOOKUP(AD114,'X7'!$B:$AO,7,FALSE))-1))=TRUE," ",(((VLOOKUP(AD114,'X7'!$B:$AO,6,FALSE))/(VLOOKUP(AD114,'X7'!$B:$AO,7,FALSE))-1)))</f>
        <v xml:space="preserve"> </v>
      </c>
      <c r="BQ114" s="42" t="str">
        <f ca="1">IF(ISERROR((((VLOOKUP(AD114,'X7'!$B:$G,2,FALSE))-(VLOOKUP(AD114,'X7'!$B:$G,3,FALSE)))*100)/(VLOOKUP(AD114,'X7'!$B:$G,5,FALSE)))=TRUE," ",((((VLOOKUP(AD114,'X7'!$B:$G,2,FALSE))-(VLOOKUP(AD114,'X7'!$B:$G,3,FALSE)))*100)/(VLOOKUP(AD114,'X7'!$B:$G,5,FALSE))))</f>
        <v xml:space="preserve"> </v>
      </c>
      <c r="BR114" s="102" t="str">
        <f ca="1">IF(ISERROR(((VLOOKUP(AD114,'X7'!$B:$AZ,42,FALSE))))=TRUE," ",(((VLOOKUP(AD114,'X7'!$B:$AZ,42,FALSE)))))</f>
        <v xml:space="preserve"> </v>
      </c>
      <c r="BS114" s="102" t="str">
        <f ca="1">IF(ISERROR(((VLOOKUP(AD114,'X7'!$B:$AZ,43,FALSE))))=TRUE," ",(((VLOOKUP(AD114,'X7'!$B:$AZ,43,FALSE)))))</f>
        <v xml:space="preserve"> </v>
      </c>
      <c r="BT114" s="102" t="str">
        <f ca="1">IF(ISERROR(((VLOOKUP(AD114,'X7'!$B:$AZ,15,FALSE))))=TRUE," ",(((VLOOKUP(AD114,'X7'!$B:$AZ,15,FALSE)))))</f>
        <v xml:space="preserve"> </v>
      </c>
      <c r="BU114" s="102" t="str">
        <f ca="1">IF(ISERROR(((VLOOKUP(AD114,'X7'!$B:$AZ,14,FALSE))))=TRUE," ",(((VLOOKUP(AD114,'X7'!$B:$AZ,14,FALSE)))))</f>
        <v xml:space="preserve"> </v>
      </c>
      <c r="BV114" s="102" t="str">
        <f ca="1">IF(ISERROR(((VLOOKUP(AD114,'X8'!$B:$AO,6,FALSE))/(VLOOKUP(AD114,'X8'!$B:$AO,7,FALSE))-1))=TRUE," ",(((VLOOKUP(AD114,'X8'!$B:$AO,6,FALSE))/(VLOOKUP(AD114,'X8'!$B:$AO,7,FALSE))-1)))</f>
        <v xml:space="preserve"> </v>
      </c>
      <c r="BW114" s="102" t="str">
        <f ca="1">IF(ISERROR((((VLOOKUP(AD114,'X8'!$B:$G,2,FALSE))-(VLOOKUP(AD114,'X8'!$B:$G,3,FALSE)))*100)/(VLOOKUP(AD114,'X8'!$B:$G,5,FALSE)))=TRUE," ",((((VLOOKUP(AD114,'X8'!$B:$G,2,FALSE))-(VLOOKUP(AD114,'X8'!$B:$G,3,FALSE)))*100)/(VLOOKUP(AD114,'X8'!$B:$G,5,FALSE))))</f>
        <v xml:space="preserve"> </v>
      </c>
      <c r="BX114" s="102" t="str">
        <f ca="1">IF(ISERROR(((VLOOKUP(AD114,'X8'!$B:$AZ,42,FALSE))))=TRUE," ",(((VLOOKUP(AD114,'X8'!$B:$AZ,42,FALSE)))))</f>
        <v xml:space="preserve"> </v>
      </c>
      <c r="BY114" s="42" t="str">
        <f ca="1">IF(ISERROR(((VLOOKUP(AD114,'X8'!$B:$AZ,43,FALSE))))=TRUE," ",(((VLOOKUP(AD114,'X8'!$B:$AZ,43,FALSE)))))</f>
        <v xml:space="preserve"> </v>
      </c>
      <c r="BZ114" s="42" t="str">
        <f ca="1">IF(ISERROR(((VLOOKUP(AD114,'X8'!$B:$AZ,15,FALSE))))=TRUE," ",(((VLOOKUP(AD114,'X8'!$B:$AZ,15,FALSE)))))</f>
        <v xml:space="preserve"> </v>
      </c>
      <c r="CA114" s="42" t="str">
        <f ca="1">IF(ISERROR(((VLOOKUP(AD114,'X8'!$B:$AZ,14,FALSE))))=TRUE," ",(((VLOOKUP(AD114,'X8'!$B:$AZ,14,FALSE)))))</f>
        <v xml:space="preserve"> </v>
      </c>
      <c r="CB114" s="42" t="str">
        <f ca="1">IF(ISERROR(((VLOOKUP(AD114,'X9'!$B:$AO,6,FALSE))/(VLOOKUP(AD114,'X9'!$B:$AO,7,FALSE))-1))=TRUE," ",(((VLOOKUP(AD114,'X9'!$B:$AO,6,FALSE))/(VLOOKUP(AD114,'X9'!$B:$AO,7,FALSE))-1)))</f>
        <v xml:space="preserve"> </v>
      </c>
      <c r="CC114" s="42" t="str">
        <f ca="1">IF(ISERROR((((VLOOKUP(AD114,'X9'!$B:$G,2,FALSE))-(VLOOKUP(AD114,'X9'!$B:$G,3,FALSE)))*100)/(VLOOKUP(AD114,'X9'!$B:$G,5,FALSE)))=TRUE," ",((((VLOOKUP(AD114,'X9'!$B:$G,2,FALSE))-(VLOOKUP(AD114,'X9'!$B:$G,3,FALSE)))*100)/(VLOOKUP(AD114,'X9'!$B:$G,5,FALSE))))</f>
        <v xml:space="preserve"> </v>
      </c>
      <c r="CD114" s="42" t="str">
        <f ca="1">IF(ISERROR(((VLOOKUP(AD114,'X9'!$B:$AZ,42,FALSE))))=TRUE," ",(((VLOOKUP(AD114,'X9'!$B:$AZ,42,FALSE)))))</f>
        <v xml:space="preserve"> </v>
      </c>
      <c r="CE114" s="42" t="str">
        <f ca="1">IF(ISERROR(((VLOOKUP(AD114,'X9'!$B:$AZ,43,FALSE))))=TRUE," ",(((VLOOKUP(AD114,'X9'!$B:$AZ,43,FALSE)))))</f>
        <v xml:space="preserve"> </v>
      </c>
      <c r="CF114" s="42" t="str">
        <f ca="1">IF(ISERROR(((VLOOKUP(AD114,'X9'!$B:$AZ,15,FALSE))))=TRUE," ",(((VLOOKUP(AD114,'X9'!$B:$AZ,15,FALSE)))))</f>
        <v xml:space="preserve"> </v>
      </c>
      <c r="CG114" s="42" t="str">
        <f ca="1">IF(ISERROR(((VLOOKUP(AD114,'X9'!$B:$AZ,14,FALSE))))=TRUE," ",(((VLOOKUP(AD114,'X9'!$B:$AZ,14,FALSE)))))</f>
        <v xml:space="preserve"> </v>
      </c>
      <c r="CH114" s="42" t="str">
        <f ca="1">IF(ISERROR(((VLOOKUP(AD114,'X10'!$B:$AO,6,FALSE))/(VLOOKUP(AD114,'X10'!$B:$AO,7,FALSE))-1))=TRUE," ",(((VLOOKUP(AD114,'X10'!$B:$AO,6,FALSE))/(VLOOKUP(AD114,'X10'!$B:$AO,7,FALSE))-1)))</f>
        <v xml:space="preserve"> </v>
      </c>
      <c r="CI114" s="42" t="str">
        <f ca="1">IF(ISERROR((((VLOOKUP(AD114,'X10'!$B:$G,2,FALSE))-(VLOOKUP(AD114,'X10'!$B:$G,3,FALSE)))*100)/(VLOOKUP(AD114,'X10'!$B:$G,5,FALSE)))=TRUE," ",((((VLOOKUP(AD114,'X10'!$B:$G,2,FALSE))-(VLOOKUP(AD114,'X10'!$B:$G,3,FALSE)))*100)/(VLOOKUP(AD114,'X10'!$B:$G,5,FALSE))))</f>
        <v xml:space="preserve"> </v>
      </c>
      <c r="CJ114" s="42" t="str">
        <f ca="1">IF(ISERROR(((VLOOKUP(AD114,'X10'!$B:$AZ,42,FALSE))))=TRUE," ",(((VLOOKUP(AD114,'X10'!$B:$AZ,42,FALSE)))))</f>
        <v xml:space="preserve"> </v>
      </c>
      <c r="CK114" s="42" t="str">
        <f ca="1">IF(ISERROR(((VLOOKUP(AD114,'X10'!$B:$AZ,43,FALSE))))=TRUE," ",(((VLOOKUP(AD114,'X10'!$B:$AZ,43,FALSE)))))</f>
        <v xml:space="preserve"> </v>
      </c>
      <c r="CL114" s="42" t="str">
        <f ca="1">IF(ISERROR(((VLOOKUP(AD114,'X10'!$B:$AZ,15,FALSE))))=TRUE," ",(((VLOOKUP(AD114,'X10'!$B:$AZ,15,FALSE)))))</f>
        <v xml:space="preserve"> </v>
      </c>
      <c r="CM114" s="42" t="str">
        <f ca="1">IF(ISERROR(((VLOOKUP(AD114,'X10'!$B:$AZ,14,FALSE))))=TRUE," ",(((VLOOKUP(AD114,'X10'!$B:$AZ,14,FALSE)))))</f>
        <v xml:space="preserve"> </v>
      </c>
      <c r="CN114" s="42" t="str">
        <f ca="1">IF(ISERROR(((VLOOKUP(AD114,'X11'!$B:$AO,6,FALSE))/(VLOOKUP(AD114,'X11'!$B:$AO,7,FALSE))-1))=TRUE," ",(((VLOOKUP(AD114,'X11'!$B:$AO,6,FALSE))/(VLOOKUP(AD114,'X11'!$B:$AO,7,FALSE))-1)))</f>
        <v xml:space="preserve"> </v>
      </c>
      <c r="CO114" s="42" t="str">
        <f ca="1">IF(ISERROR((((VLOOKUP(AD114,'X11'!$B:$G,2,FALSE))-(VLOOKUP(AD114,'X11'!$B:$G,3,FALSE)))*100)/(VLOOKUP(AD114,'X11'!$B:$G,5,FALSE)))=TRUE," ",((((VLOOKUP(AD114,'X11'!$B:$G,2,FALSE))-(VLOOKUP(AD114,'X11'!$B:$G,3,FALSE)))*100)/(VLOOKUP(AD114,'X11'!$B:$G,5,FALSE))))</f>
        <v xml:space="preserve"> </v>
      </c>
      <c r="CP114" s="42" t="str">
        <f ca="1">IF(ISERROR(((VLOOKUP(AD114,'X11'!$B:$AZ,42,FALSE))))=TRUE," ",(((VLOOKUP(AD114,'X11'!$B:$AZ,42,FALSE)))))</f>
        <v xml:space="preserve"> </v>
      </c>
      <c r="CQ114" s="42" t="str">
        <f ca="1">IF(ISERROR(((VLOOKUP(AD114,'X11'!$B:$AZ,43,FALSE))))=TRUE," ",(((VLOOKUP(AD114,'X11'!$B:$AZ,43,FALSE)))))</f>
        <v xml:space="preserve"> </v>
      </c>
      <c r="CR114" s="42" t="str">
        <f ca="1">IF(ISERROR(((VLOOKUP(AD114,'X11'!$B:$AZ,15,FALSE))))=TRUE," ",(((VLOOKUP(AD114,'X11'!$B:$AZ,15,FALSE)))))</f>
        <v xml:space="preserve"> </v>
      </c>
      <c r="CS114" s="42" t="str">
        <f ca="1">IF(ISERROR(((VLOOKUP(AD114,'X11'!$B:$AZ,14,FALSE))))=TRUE," ",(((VLOOKUP(AD114,'X11'!$B:$AZ,14,FALSE)))))</f>
        <v xml:space="preserve"> </v>
      </c>
      <c r="CT114" s="42" t="str">
        <f ca="1">IF(ISERROR(((VLOOKUP(AD114,'X12'!$B:$AO,6,FALSE))/(VLOOKUP(AD114,'X12'!$B:$AO,7,FALSE))-1))=TRUE," ",(((VLOOKUP(AD114,'X12'!$B:$AO,6,FALSE))/(VLOOKUP(AD114,'X12'!$B:$AO,7,FALSE))-1)))</f>
        <v xml:space="preserve"> </v>
      </c>
      <c r="CU114" s="42" t="str">
        <f ca="1">IF(ISERROR((((VLOOKUP(AD114,'X12'!$B:$G,2,FALSE))-(VLOOKUP(AD114,'X12'!$B:$G,3,FALSE)))*100)/(VLOOKUP(AD114,'X12'!$B:$G,5,FALSE)))=TRUE," ",((((VLOOKUP(AD114,'X12'!$B:$G,2,FALSE))-(VLOOKUP(AD114,'X12'!$B:$G,3,FALSE)))*100)/(VLOOKUP(AD114,'X12'!$B:$G,5,FALSE))))</f>
        <v xml:space="preserve"> </v>
      </c>
      <c r="CV114" s="42" t="str">
        <f ca="1">IF(ISERROR(((VLOOKUP(AD114,'X12'!$B:$AZ,42,FALSE))))=TRUE," ",(((VLOOKUP(AD114,'X12'!$B:$AZ,42,FALSE)))))</f>
        <v xml:space="preserve"> </v>
      </c>
      <c r="CW114" s="42" t="str">
        <f ca="1">IF(ISERROR(((VLOOKUP(AD114,'X12'!$B:$AZ,43,FALSE))))=TRUE," ",(((VLOOKUP(AD114,'X12'!$B:$AZ,43,FALSE)))))</f>
        <v xml:space="preserve"> </v>
      </c>
      <c r="CX114" s="42" t="str">
        <f ca="1">IF(ISERROR(((VLOOKUP(AD114,'X12'!$B:$AZ,15,FALSE))))=TRUE," ",(((VLOOKUP(AD114,'X12'!$B:$AZ,15,FALSE)))))</f>
        <v xml:space="preserve"> </v>
      </c>
      <c r="CY114" s="42" t="str">
        <f ca="1">IF(ISERROR(((VLOOKUP(AD114,'X12'!$B:$AZ,14,FALSE))))=TRUE," ",(((VLOOKUP(AD114,'X12'!$B:$AZ,14,FALSE)))))</f>
        <v xml:space="preserve"> </v>
      </c>
      <c r="CZ114" s="42" t="str">
        <f ca="1">IF(ISERROR(((VLOOKUP(AD114,'X13'!$B:$AO,6,FALSE))/(VLOOKUP(AD114,'X13'!$B:$AO,7,FALSE))-1))=TRUE," ",(((VLOOKUP(AD114,'X13'!$B:$AO,6,FALSE))/(VLOOKUP(AD114,'X13'!$B:$AO,7,FALSE))-1)))</f>
        <v xml:space="preserve"> </v>
      </c>
      <c r="DA114" s="42" t="str">
        <f ca="1">IF(ISERROR((((VLOOKUP(AD114,'X13'!$B:$G,2,FALSE))-(VLOOKUP(AD114,'X13'!$B:$G,3,FALSE)))*100)/(VLOOKUP(AD114,'X13'!$B:$G,5,FALSE)))=TRUE," ",((((VLOOKUP(AD114,'X13'!$B:$G,2,FALSE))-(VLOOKUP(AD114,'X13'!$B:$G,3,FALSE)))*100)/(VLOOKUP(AD114,'X13'!$B:$G,5,FALSE))))</f>
        <v xml:space="preserve"> </v>
      </c>
      <c r="DB114" s="42" t="str">
        <f ca="1">IF(ISERROR(((VLOOKUP(AD114,'X13'!$B:$AZ,42,FALSE))))=TRUE," ",(((VLOOKUP(AD114,'X13'!$B:$AZ,42,FALSE)))))</f>
        <v xml:space="preserve"> </v>
      </c>
      <c r="DC114" s="42" t="str">
        <f ca="1">IF(ISERROR(((VLOOKUP(AD114,'X13'!$B:$AZ,43,FALSE))))=TRUE," ",(((VLOOKUP(AD114,'X13'!$B:$AZ,43,FALSE)))))</f>
        <v xml:space="preserve"> </v>
      </c>
      <c r="DD114" s="42" t="str">
        <f ca="1">IF(ISERROR(((VLOOKUP(AD114,'X13'!$B:$AZ,15,FALSE))))=TRUE," ",(((VLOOKUP(AD114,'X13'!$B:$AZ,15,FALSE)))))</f>
        <v xml:space="preserve"> </v>
      </c>
      <c r="DE114" s="42" t="str">
        <f ca="1">IF(ISERROR(((VLOOKUP(AD114,'X13'!$B:$AZ,14,FALSE))))=TRUE," ",(((VLOOKUP(AD114,'X13'!$B:$AZ,14,FALSE)))))</f>
        <v xml:space="preserve"> </v>
      </c>
    </row>
    <row r="115" spans="1:109" ht="14.1" customHeight="1" x14ac:dyDescent="0.2">
      <c r="A115" s="156" t="s">
        <v>1058</v>
      </c>
      <c r="B115" s="122" t="str">
        <f>IF(ISERROR(IF($U$16=1,(VLOOKUP(A115,$AC$89:$AH$125,2,FALSE)),IF((IF($X$1=1,'X1'!B74,(IF($X$1=2,'X2'!B74,(IF($X$1=3,'X3'!B74,(IF($X$1=4,'X4'!B74,(IF($X$1=5,'X5'!B74,(IF($X$1=6,'X6'!B74,(IF($X$1=7,'X7'!B74,(IF($X$1=8,'X8'!B74,(IF($X$1=9,'X9'!B74,(IF($X$1=10,'X10'!B74,(IF($X$1=11,'X11'!B74,(IF($X$1=12,'X12'!B74,'X13'!B74))))))))))))))))))))))))="","",(IF($X$1=1,'X1'!B74,(IF($X$1=2,'X2'!B74,(IF($X$1=3,'X3'!B74,(IF($X$1=4,'X4'!B74,(IF($X$1=5,'X5'!B74,(IF($X$1=6,'X6'!B74,(IF($X$1=7,'X7'!B74,(IF($X$1=8,'X8'!B74,(IF($X$1=9,'X9'!B74,(IF($X$1=10,'X10'!B74,(IF($X$1=11,'X11'!B74,(IF($X$1=12,'X12'!B74,'X13'!B74)))))))))))))))))))))))))))=TRUE," ",(IF($U$16=1,(VLOOKUP(A115,$AC$89:$AH$125,2,FALSE)),IF((IF($X$1=1,'X1'!B74,(IF($X$1=2,'X2'!B74,(IF($X$1=3,'X3'!B74,(IF($X$1=4,'X4'!B74,(IF($X$1=5,'X5'!B74,(IF($X$1=6,'X6'!B74,(IF($X$1=7,'X7'!B74,(IF($X$1=8,'X8'!B74,(IF($X$1=9,'X9'!B74,(IF($X$1=10,'X10'!B74,(IF($X$1=11,'X11'!B74,(IF($X$1=12,'X12'!B74,'X13'!B74))))))))))))))))))))))))="","",(IF($X$1=1,'X1'!B74,(IF($X$1=2,'X2'!B74,(IF($X$1=3,'X3'!B74,(IF($X$1=4,'X4'!B74,(IF($X$1=5,'X5'!B74,(IF($X$1=6,'X6'!B74,(IF($X$1=7,'X7'!B74,(IF($X$1=8,'X8'!B74,(IF($X$1=9,'X9'!B74,(IF($X$1=10,'X10'!B74,(IF($X$1=11,'X11'!B74,(IF($X$1=12,'X12'!B74,'X13'!B74))))))))))))))))))))))))))))</f>
        <v/>
      </c>
      <c r="C115" s="181" t="str">
        <f ca="1">IF(ISERROR(IF($X$1=1,(VLOOKUP(B115,'X1'!$B:$AZ,47,FALSE)),IF($X$1=2,(VLOOKUP(B115,'X2'!$B:$AZ,47,FALSE)),IF($X$1=3,(VLOOKUP(B115,'X3'!$B:$AZ,47,FALSE)),IF($X$1=4,(VLOOKUP(B115,'X4'!$B:$AZ,47,FALSE)),IF($X$1=5,(VLOOKUP(B115,'X5'!$B:$AZ,47,FALSE)),IF($X$1=6,(VLOOKUP(B115,'X6'!$B:$AZ,47,FALSE)),IF($X$1=7,(VLOOKUP(B115,'X7'!$B:$AZ,47,FALSE)),IF($X$1=8,(VLOOKUP(B115,'X8'!$B:$AZ,47,FALSE)),IF($X$1=9,(VLOOKUP(B115,'X9'!$B:$AZ,47,FALSE)),IF($X$1=10,(VLOOKUP(B115,'X10'!$B:$AZ,47,FALSE)),IF($X$1=11,(VLOOKUP(B115,'X11'!$B:$AZ,47,FALSE)),IF($X$1=12,(VLOOKUP(B115,'X12'!$B:$AZ,47,FALSE)),IF($X$1=13,(VLOOKUP(B115,'X13'!$B:$AZ,47,FALSE)),"B"))))))))))))))=TRUE," ",(IF($X$1=1,(VLOOKUP(B115,'X1'!$B:$AZ,47,FALSE)),IF($X$1=2,(VLOOKUP(B115,'X2'!$B:$AZ,47,FALSE)),IF($X$1=3,(VLOOKUP(B115,'X3'!$B:$AZ,47,FALSE)),IF($X$1=4,(VLOOKUP(B115,'X4'!$B:$AZ,47,FALSE)),IF($X$1=5,(VLOOKUP(B115,'X5'!$B:$AZ,47,FALSE)),IF($X$1=6,(VLOOKUP(B115,'X6'!$B:$AZ,47,FALSE)),IF($X$1=7,(VLOOKUP(B115,'X7'!$B:$AZ,47,FALSE)),IF($X$1=8,(VLOOKUP(B115,'X8'!$B:$AZ,47,FALSE)),IF($X$1=9,(VLOOKUP(B115,'X9'!$B:$AZ,47,FALSE)),IF($X$1=10,(VLOOKUP(B115,'X10'!$B:$AZ,47,FALSE)),IF($X$1=11,(VLOOKUP(B115,'X11'!$B:$AZ,47,FALSE)),IF($X$1=12,(VLOOKUP(B115,'X12'!$B:$AZ,47,FALSE)),IF($X$1=13,(VLOOKUP(B115,'X13'!$B:$AZ,47,FALSE)),"B")))))))))))))))</f>
        <v xml:space="preserve"> </v>
      </c>
      <c r="D115" s="181" t="str">
        <f ca="1">IF(ISERROR(IF($X$1=1,(VLOOKUP(B115,'X1'!$B:$AP,41,FALSE)),IF($X$1=2,(VLOOKUP(B115,'X2'!$B:$AP,41,FALSE)),IF($X$1=3,(VLOOKUP(B115,'X3'!$B:$AP,41,FALSE)),IF($X$1=4,(VLOOKUP(B115,'X4'!$B:$AP,41,FALSE)),IF($X$1=5,(VLOOKUP(B115,'X5'!$B:$AP,41,FALSE)),IF($X$1=6,(VLOOKUP(B115,'X6'!$B:$AP,41,FALSE)),IF($X$1=7,(VLOOKUP(B115,'X7'!$B:$AP,41,FALSE)),IF($X$1=8,(VLOOKUP(B115,'X8'!$B:$AP,41,FALSE)),IF($X$1=9,(VLOOKUP(B115,'X9'!$B:$AP,41,FALSE)),IF($X$1=10,(VLOOKUP(B115,'X10'!$B:$AP,41,FALSE)),IF($X$1=11,(VLOOKUP(B115,'X11'!$B:$AP,41,FALSE)),IF($X$1=12,(VLOOKUP(B115,'X12'!$B:$AP,41,FALSE)),IF($X$1=13,(VLOOKUP(B115,'X13'!$B:$AP,41,FALSE)),"B"))))))))))))))=TRUE," ",(IF($X$1=1,(VLOOKUP(B115,'X1'!$B:$AP,41,FALSE)),IF($X$1=2,(VLOOKUP(B115,'X2'!$B:$AP,41,FALSE)),IF($X$1=3,(VLOOKUP(B115,'X3'!$B:$AP,41,FALSE)),IF($X$1=4,(VLOOKUP(B115,'X4'!$B:$AP,41,FALSE)),IF($X$1=5,(VLOOKUP(B115,'X5'!$B:$AP,41,FALSE)),IF($X$1=6,(VLOOKUP(B115,'X6'!$B:$AP,41,FALSE)),IF($X$1=7,(VLOOKUP(B115,'X7'!$B:$AP,41,FALSE)),IF($X$1=8,(VLOOKUP(B115,'X8'!$B:$AP,41,FALSE)),IF($X$1=9,(VLOOKUP(B115,'X9'!$B:$AP,41,FALSE)),IF($X$1=10,(VLOOKUP(B115,'X10'!$B:$AP,41,FALSE)),IF($X$1=11,(VLOOKUP(B115,'X11'!$B:$AP,41,FALSE)),IF($X$1=12,(VLOOKUP(B115,'X12'!$B:$AP,41,FALSE)),IF($X$1=13,(VLOOKUP(B115,'X13'!$B:$AP,41,FALSE)),"B")))))))))))))))</f>
        <v xml:space="preserve"> </v>
      </c>
      <c r="E115" s="182" t="str">
        <f ca="1">IF(ISERROR(IF($X$1=1,(VLOOKUP(B115,'X1'!$B:$AP,7,FALSE)),IF($X$1=2,(VLOOKUP(B115,'X2'!$B:$AP,7,FALSE)),IF($X$1=3,(VLOOKUP(B115,'X3'!$B:$AP,7,FALSE)),IF($X$1=4,(VLOOKUP(B115,'X4'!$B:$AP,7,FALSE)),IF($X$1=5,(VLOOKUP(B115,'X5'!$B:$AP,7,FALSE)),IF($X$1=6,(VLOOKUP(B115,'X6'!$B:$AP,7,FALSE)),IF($X$1=7,(VLOOKUP(B115,'X7'!$B:$AP,7,FALSE)),IF($X$1=8,(VLOOKUP(B115,'X8'!$B:$AP,7,FALSE)),IF($X$1=9,(VLOOKUP(B115,'X9'!$B:$AP,7,FALSE)),IF($X$1=10,(VLOOKUP(B115,'X10'!$B:$AP,7,FALSE)),IF($X$1=11,(VLOOKUP(B115,'X11'!$B:$AP,7,FALSE)),IF($X$1=12,(VLOOKUP(B115,'X12'!$B:$AP,7,FALSE)),IF($X$1=13,(VLOOKUP(B115,'X13'!$B:$AP,7,FALSE)),"B"))))))))))))))=TRUE," ",(IF($X$1=1,(VLOOKUP(B115,'X1'!$B:$AP,7,FALSE)),IF($X$1=2,(VLOOKUP(B115,'X2'!$B:$AP,7,FALSE)),IF($X$1=3,(VLOOKUP(B115,'X3'!$B:$AP,7,FALSE)),IF($X$1=4,(VLOOKUP(B115,'X4'!$B:$AP,7,FALSE)),IF($X$1=5,(VLOOKUP(B115,'X5'!$B:$AP,7,FALSE)),IF($X$1=6,(VLOOKUP(B115,'X6'!$B:$AP,7,FALSE)),IF($X$1=7,(VLOOKUP(B115,'X7'!$B:$AP,7,FALSE)),IF($X$1=8,(VLOOKUP(B115,'X8'!$B:$AP,7,FALSE)),IF($X$1=9,(VLOOKUP(B115,'X9'!$B:$AP,7,FALSE)),IF($X$1=10,(VLOOKUP(B115,'X10'!$B:$AP,7,FALSE)),IF($X$1=11,(VLOOKUP(B115,'X11'!$B:$AP,7,FALSE)),IF($X$1=12,(VLOOKUP(B115,'X12'!$B:$AP,7,FALSE)),IF($X$1=13,(VLOOKUP(B115,'X13'!$B:$AP,7,FALSE)),"B")))))))))))))))</f>
        <v xml:space="preserve"> </v>
      </c>
      <c r="F115" s="182" t="str">
        <f ca="1">IF(ISERROR(IF((IF($X$1=1,(VLOOKUP(B115,'X1'!$B:$AO,6,FALSE)),(IF($X$1=2,(VLOOKUP(B115,'X2'!$B:$AO,6,FALSE)),(IF($X$1=3,(VLOOKUP(B115,'X3'!$B:$AO,6,FALSE)),(IF($X$1=4,(VLOOKUP(B115,'X4'!$B:$AO,6,FALSE)),(IF($X$1=5,(VLOOKUP(B115,'X5'!$B:$AO,6,FALSE)),(IF($X$1=6,(VLOOKUP(B115,'X6'!$B:$AO,6,FALSE)),(IF($X$1=7,(VLOOKUP(B115,'X7'!$B:$AO,6,FALSE)),(IF($X$1=8,(VLOOKUP(B115,'X8'!$B:$AO,6,FALSE)),(IF($X$1=9,(VLOOKUP(B115,'X9'!$B:$AO,6,FALSE)),(IF($X$1=10,(VLOOKUP(B115,'X10'!$B:$AO,6,FALSE)),(IF($X$1=11,(VLOOKUP(B115,'X11'!$B:$AO,6,FALSE)),(IF($X$1=12,(VLOOKUP(B115,'X12'!$B:$AO,6,FALSE)),(VLOOKUP(B115,'X13'!$B:$AO,6,FALSE))))))))))))))))))))))))))=$V$1," ",(IF($X$1=1,(VLOOKUP(B115,'X1'!$B:$AO,6,FALSE)),(IF($X$1=2,(VLOOKUP(B115,'X2'!$B:$AO,6,FALSE)),(IF($X$1=3,(VLOOKUP(B115,'X3'!$B:$AO,6,FALSE)),(IF($X$1=4,(VLOOKUP(B115,'X4'!$B:$AO,6,FALSE)),(IF($X$1=5,(VLOOKUP(B115,'X5'!$B:$AO,6,FALSE)),(IF($X$1=6,(VLOOKUP(B115,'X6'!$B:$AO,6,FALSE)),(IF($X$1=7,(VLOOKUP(B115,'X7'!$B:$AO,6,FALSE)),(IF($X$1=8,(VLOOKUP(B115,'X8'!$B:$AO,6,FALSE)),(IF($X$1=9,(VLOOKUP(B115,'X9'!$B:$AO,6,FALSE)),(IF($X$1=10,(VLOOKUP(B115,'X10'!$B:$AO,6,FALSE)),(IF($X$1=11,(VLOOKUP(B115,'X11'!$B:$AO,6,FALSE)),(IF($X$1=12,(VLOOKUP(B115,'X12'!$B:$AO,6,FALSE)),(VLOOKUP(B115,'X13'!$B:$AO,6,FALSE))))))))))))))))))))))))))))=TRUE," ",(IF((IF($X$1=1,(VLOOKUP(B115,'X1'!$B:$AO,6,FALSE)),(IF($X$1=2,(VLOOKUP(B115,'X2'!$B:$AO,6,FALSE)),(IF($X$1=3,(VLOOKUP(B115,'X3'!$B:$AO,6,FALSE)),(IF($X$1=4,(VLOOKUP(B115,'X4'!$B:$AO,6,FALSE)),(IF($X$1=5,(VLOOKUP(B115,'X5'!$B:$AO,6,FALSE)),(IF($X$1=6,(VLOOKUP(B115,'X6'!$B:$AO,6,FALSE)),(IF($X$1=7,(VLOOKUP(B115,'X7'!$B:$AO,6,FALSE)),(IF($X$1=8,(VLOOKUP(B115,'X8'!$B:$AO,6,FALSE)),(IF($X$1=9,(VLOOKUP(B115,'X9'!$B:$AO,6,FALSE)),(IF($X$1=10,(VLOOKUP(B115,'X10'!$B:$AO,6,FALSE)),(IF($X$1=11,(VLOOKUP(B115,'X11'!$B:$AO,6,FALSE)),(IF($X$1=12,(VLOOKUP(B115,'X12'!$B:$AO,6,FALSE)),(VLOOKUP(B115,'X13'!$B:$AO,6,FALSE))))))))))))))))))))))))))=$V$1," ",(IF($X$1=1,(VLOOKUP(B115,'X1'!$B:$AO,6,FALSE)),(IF($X$1=2,(VLOOKUP(B115,'X2'!$B:$AO,6,FALSE)),(IF($X$1=3,(VLOOKUP(B115,'X3'!$B:$AO,6,FALSE)),(IF($X$1=4,(VLOOKUP(B115,'X4'!$B:$AO,6,FALSE)),(IF($X$1=5,(VLOOKUP(B115,'X5'!$B:$AO,6,FALSE)),(IF($X$1=6,(VLOOKUP(B115,'X6'!$B:$AO,6,FALSE)),(IF($X$1=7,(VLOOKUP(B115,'X7'!$B:$AO,6,FALSE)),(IF($X$1=8,(VLOOKUP(B115,'X8'!$B:$AO,6,FALSE)),(IF($X$1=9,(VLOOKUP(B115,'X9'!$B:$AO,6,FALSE)),(IF($X$1=10,(VLOOKUP(B115,'X10'!$B:$AO,6,FALSE)),(IF($X$1=11,(VLOOKUP(B115,'X11'!$B:$AO,6,FALSE)),(IF($X$1=12,(VLOOKUP(B115,'X12'!$B:$AO,6,FALSE)),(VLOOKUP(B115,'X13'!$B:$AO,6,FALSE)))))))))))))))))))))))))))))</f>
        <v xml:space="preserve"> </v>
      </c>
      <c r="G115" s="182" t="str">
        <f ca="1">IF(ISERROR(IF($X$1=1,(VLOOKUP(B115,'X1'!$B:$AZ,44,FALSE)),IF($X$1=2,(VLOOKUP(B115,'X2'!$B:$AZ,44,FALSE)),IF($X$1=3,(VLOOKUP(B115,'X3'!$B:$AZ,44,FALSE)),IF($X$1=4,(VLOOKUP(B115,'X4'!$B:$AZ,44,FALSE)),IF($X$1=5,(VLOOKUP(B115,'X5'!$B:$AZ,44,FALSE)),IF($X$1=6,(VLOOKUP(B115,'X6'!$B:$AZ,44,FALSE)),IF($X$1=7,(VLOOKUP(B115,'X7'!$B:$AZ,44,FALSE)),IF($X$1=8,(VLOOKUP(B115,'X8'!$B:$AZ,44,FALSE)),IF($X$1=9,(VLOOKUP(B115,'X9'!$B:$AZ,44,FALSE)),IF($X$1=10,(VLOOKUP(B115,'X10'!$B:$AZ,44,FALSE)),IF($X$1=11,(VLOOKUP(B115,'X11'!$B:$AZ,44,FALSE)),IF($X$1=12,(VLOOKUP(B115,'X12'!$B:$AZ,44,FALSE)),IF($X$1=13,(VLOOKUP(B115,'X13'!$B:$AZ,44,FALSE)),"B"))))))))))))))=TRUE," ",(IF($X$1=1,(VLOOKUP(B115,'X1'!$B:$AZ,44,FALSE)),IF($X$1=2,(VLOOKUP(B115,'X2'!$B:$AZ,44,FALSE)),IF($X$1=3,(VLOOKUP(B115,'X3'!$B:$AZ,44,FALSE)),IF($X$1=4,(VLOOKUP(B115,'X4'!$B:$AZ,44,FALSE)),IF($X$1=5,(VLOOKUP(B115,'X5'!$B:$AZ,44,FALSE)),IF($X$1=6,(VLOOKUP(B115,'X6'!$B:$AZ,44,FALSE)),IF($X$1=7,(VLOOKUP(B115,'X7'!$B:$AZ,44,FALSE)),IF($X$1=8,(VLOOKUP(B115,'X8'!$B:$AZ,44,FALSE)),IF($X$1=9,(VLOOKUP(B115,'X9'!$B:$AZ,44,FALSE)),IF($X$1=10,(VLOOKUP(B115,'X10'!$B:$AZ,44,FALSE)),IF($X$1=11,(VLOOKUP(B115,'X11'!$B:$AZ,44,FALSE)),IF($X$1=12,(VLOOKUP(B115,'X12'!$B:$AZ,44,FALSE)),IF($X$1=13,(VLOOKUP(B115,'X13'!$B:$AZ,44,FALSE)),"B")))))))))))))))</f>
        <v xml:space="preserve"> </v>
      </c>
      <c r="H115" s="182" t="str">
        <f ca="1">IF(ISERROR(IF($X$1=1,(VLOOKUP(B115,'X1'!$B:$AZ,8,FALSE)),IF($X$1=2,(VLOOKUP(B115,'X2'!$B:$AZ,8,FALSE)),IF($X$1=3,(VLOOKUP(B115,'X3'!$B:$AZ,8,FALSE)),IF($X$1=4,(VLOOKUP(B115,'X4'!$B:$AZ,8,FALSE)),IF($X$1=5,(VLOOKUP(B115,'X5'!$B:$AZ,8,FALSE)),IF($X$1=6,(VLOOKUP(B115,'X6'!$B:$AZ,8,FALSE)),IF($X$1=7,(VLOOKUP(B115,'X7'!$B:$AZ,8,FALSE)),IF($X$1=8,(VLOOKUP(B115,'X8'!$B:$AZ,8,FALSE)),IF($X$1=9,(VLOOKUP(B115,'X9'!$B:$AZ,8,FALSE)),IF($X$1=10,(VLOOKUP(B115,'X10'!$B:$AZ,8,FALSE)),IF($X$1=11,(VLOOKUP(B115,'X11'!$B:$AZ,8,FALSE)),IF($X$1=12,(VLOOKUP(B115,'X12'!$B:$AZ,8,FALSE)),IF($X$1=13,(VLOOKUP(B115,'X13'!$B:$AZ,8,FALSE)),"B"))))))))))))))=TRUE," ",(IF($X$1=1,(VLOOKUP(B115,'X1'!$B:$AZ,8,FALSE)),IF($X$1=2,(VLOOKUP(B115,'X2'!$B:$AZ,8,FALSE)),IF($X$1=3,(VLOOKUP(B115,'X3'!$B:$AZ,8,FALSE)),IF($X$1=4,(VLOOKUP(B115,'X4'!$B:$AZ,8,FALSE)),IF($X$1=5,(VLOOKUP(B115,'X5'!$B:$AZ,8,FALSE)),IF($X$1=6,(VLOOKUP(B115,'X6'!$B:$AZ,8,FALSE)),IF($X$1=7,(VLOOKUP(B115,'X7'!$B:$AZ,8,FALSE)),IF($X$1=8,(VLOOKUP(B115,'X8'!$B:$AZ,8,FALSE)),IF($X$1=9,(VLOOKUP(B115,'X9'!$B:$AZ,8,FALSE)),IF($X$1=10,(VLOOKUP(B115,'X10'!$B:$AZ,8,FALSE)),IF($X$1=11,(VLOOKUP(B115,'X11'!$B:$AZ,8,FALSE)),IF($X$1=12,(VLOOKUP(B115,'X12'!$B:$AZ,8,FALSE)),IF($X$1=13,(VLOOKUP(B115,'X13'!$B:$AZ,8,FALSE)),"B")))))))))))))))</f>
        <v xml:space="preserve"> </v>
      </c>
      <c r="I115" s="183" t="str">
        <f ca="1">IF(ISERROR(IF($X$1=1,(VLOOKUP(B115,'X1'!$B:$AZ,2,FALSE)),IF($X$1=2,(VLOOKUP(B115,'X2'!$B:$AZ,2,FALSE)),IF($X$1=3,(VLOOKUP(B115,'X3'!$B:$AZ,2,FALSE)),IF($X$1=4,(VLOOKUP(B115,'X4'!$B:$AZ,2,FALSE)),IF($X$1=5,(VLOOKUP(B115,'X5'!$B:$AZ,2,FALSE)),IF($X$1=6,(VLOOKUP(B115,'X6'!$B:$AZ,2,FALSE)),IF($X$1=7,(VLOOKUP(B115,'X7'!$B:$AZ,2,FALSE)),IF($X$1=8,(VLOOKUP(B115,'X8'!$B:$AZ,2,FALSE)),IF($X$1=9,(VLOOKUP(B115,'X9'!$B:$AZ,2,FALSE)),IF($X$1=10,(VLOOKUP(B115,'X10'!$B:$AZ,2,FALSE)),IF($X$1=11,(VLOOKUP(B115,'X11'!$B:$AZ,2,FALSE)),IF($X$1=12,(VLOOKUP(B115,'X12'!$B:$AZ,2,FALSE)),IF($X$1=13,(VLOOKUP(B115,'X13'!$B:$AZ,2,FALSE)),"B"))))))))))))))=TRUE," ",(IF($X$1=1,(VLOOKUP(B115,'X1'!$B:$AZ,2,FALSE)),IF($X$1=2,(VLOOKUP(B115,'X2'!$B:$AZ,2,FALSE)),IF($X$1=3,(VLOOKUP(B115,'X3'!$B:$AZ,2,FALSE)),IF($X$1=4,(VLOOKUP(B115,'X4'!$B:$AZ,2,FALSE)),IF($X$1=5,(VLOOKUP(B115,'X5'!$B:$AZ,2,FALSE)),IF($X$1=6,(VLOOKUP(B115,'X6'!$B:$AZ,2,FALSE)),IF($X$1=7,(VLOOKUP(B115,'X7'!$B:$AZ,2,FALSE)),IF($X$1=8,(VLOOKUP(B115,'X8'!$B:$AZ,2,FALSE)),IF($X$1=9,(VLOOKUP(B115,'X9'!$B:$AZ,2,FALSE)),IF($X$1=10,(VLOOKUP(B115,'X10'!$B:$AZ,2,FALSE)),IF($X$1=11,(VLOOKUP(B115,'X11'!$B:$AZ,2,FALSE)),IF($X$1=12,(VLOOKUP(B115,'X12'!$B:$AZ,2,FALSE)),IF($X$1=13,(VLOOKUP(B115,'X13'!$B:$AZ,2,FALSE)),"B")))))))))))))))</f>
        <v xml:space="preserve"> </v>
      </c>
      <c r="J115" s="183" t="str">
        <f ca="1">IF(ISERROR(IF($X$1=1,(VLOOKUP(B115,'X1'!$B:$AZ,3,FALSE)),IF($X$1=2,(VLOOKUP(B115,'X2'!$B:$AZ,3,FALSE)),IF($X$1=3,(VLOOKUP(B115,'X3'!$B:$AZ,3,FALSE)),IF($X$1=4,(VLOOKUP(B115,'X4'!$B:$AZ,3,FALSE)),IF($X$1=5,(VLOOKUP(B115,'X5'!$B:$AZ,3,FALSE)),IF($X$1=6,(VLOOKUP(B115,'X6'!$B:$AZ,3,FALSE)),IF($X$1=7,(VLOOKUP(B115,'X7'!$B:$AZ,3,FALSE)),IF($X$1=8,(VLOOKUP(B115,'X8'!$B:$AZ,3,FALSE)),IF($X$1=9,(VLOOKUP(B115,'X9'!$B:$AZ,3,FALSE)),IF($X$1=10,(VLOOKUP(B115,'X10'!$B:$AZ,3,FALSE)),IF($X$1=11,(VLOOKUP(B115,'X11'!$B:$AZ,3,FALSE)),IF($X$1=12,(VLOOKUP(B115,'X12'!$B:$AZ,3,FALSE)),IF($X$1=13,(VLOOKUP(B115,'X13'!$B:$AZ,3,FALSE)),"B"))))))))))))))=TRUE," ",(IF($X$1=1,(VLOOKUP(B115,'X1'!$B:$AZ,3,FALSE)),IF($X$1=2,(VLOOKUP(B115,'X2'!$B:$AZ,3,FALSE)),IF($X$1=3,(VLOOKUP(B115,'X3'!$B:$AZ,3,FALSE)),IF($X$1=4,(VLOOKUP(B115,'X4'!$B:$AZ,3,FALSE)),IF($X$1=5,(VLOOKUP(B115,'X5'!$B:$AZ,3,FALSE)),IF($X$1=6,(VLOOKUP(B115,'X6'!$B:$AZ,3,FALSE)),IF($X$1=7,(VLOOKUP(B115,'X7'!$B:$AZ,3,FALSE)),IF($X$1=8,(VLOOKUP(B115,'X8'!$B:$AZ,3,FALSE)),IF($X$1=9,(VLOOKUP(B115,'X9'!$B:$AZ,3,FALSE)),IF($X$1=10,(VLOOKUP(B115,'X10'!$B:$AZ,3,FALSE)),IF($X$1=11,(VLOOKUP(B115,'X11'!$B:$AZ,3,FALSE)),IF($X$1=12,(VLOOKUP(B115,'X12'!$B:$AZ,3,FALSE)),IF($X$1=13,(VLOOKUP(B115,'X13'!$B:$AZ,3,FALSE)),"B")))))))))))))))</f>
        <v xml:space="preserve"> </v>
      </c>
      <c r="K115" s="183" t="str">
        <f ca="1">IF(ISERROR(IF($X$1=1,(VLOOKUP(B115,'X1'!$B:$AZ,5,FALSE)),IF($X$1=2,(VLOOKUP(B115,'X2'!$B:$AZ,5,FALSE)),IF($X$1=3,(VLOOKUP(B115,'X3'!$B:$AZ,5,FALSE)),IF($X$1=4,(VLOOKUP(B115,'X4'!$B:$AZ,5,FALSE)),IF($X$1=5,(VLOOKUP(B115,'X5'!$B:$AZ,5,FALSE)),IF($X$1=6,(VLOOKUP(B115,'X6'!$B:$AZ,5,FALSE)),IF($X$1=7,(VLOOKUP(B115,'X7'!$B:$AZ,5,FALSE)),IF($X$1=8,(VLOOKUP(B115,'X8'!$B:$AZ,5,FALSE)),IF($X$1=9,(VLOOKUP(B115,'X9'!$B:$AZ,5,FALSE)),IF($X$1=10,(VLOOKUP(B115,'X10'!$B:$AZ,5,FALSE)),IF($X$1=11,(VLOOKUP(B115,'X11'!$B:$AZ,5,FALSE)),IF($X$1=12,(VLOOKUP(B115,'X12'!$B:$AZ,5,FALSE)),IF($X$1=13,(VLOOKUP(B115,'X13'!$B:$AZ,5,FALSE)),"B"))))))))))))))=TRUE," ",(IF($X$1=1,(VLOOKUP(B115,'X1'!$B:$AZ,5,FALSE)),IF($X$1=2,(VLOOKUP(B115,'X2'!$B:$AZ,5,FALSE)),IF($X$1=3,(VLOOKUP(B115,'X3'!$B:$AZ,5,FALSE)),IF($X$1=4,(VLOOKUP(B115,'X4'!$B:$AZ,5,FALSE)),IF($X$1=5,(VLOOKUP(B115,'X5'!$B:$AZ,5,FALSE)),IF($X$1=6,(VLOOKUP(B115,'X6'!$B:$AZ,5,FALSE)),IF($X$1=7,(VLOOKUP(B115,'X7'!$B:$AZ,5,FALSE)),IF($X$1=8,(VLOOKUP(B115,'X8'!$B:$AZ,5,FALSE)),IF($X$1=9,(VLOOKUP(B115,'X9'!$B:$AZ,5,FALSE)),IF($X$1=10,(VLOOKUP(B115,'X10'!$B:$AZ,5,FALSE)),IF($X$1=11,(VLOOKUP(B115,'X11'!$B:$AZ,5,FALSE)),IF($X$1=12,(VLOOKUP(B115,'X12'!$B:$AZ,5,FALSE)),IF($X$1=13,(VLOOKUP(B115,'X13'!$B:$AZ,5,FALSE)),"B")))))))))))))))</f>
        <v xml:space="preserve"> </v>
      </c>
      <c r="L115" s="184" t="str">
        <f ca="1">IF(ISERROR(IF($X$1=1,(VLOOKUP(B115,'X1'!$B:$AZ,9,FALSE)),IF($X$1=2,(VLOOKUP(B115,'X2'!$B:$AZ,9,FALSE)),IF($X$1=3,(VLOOKUP(B115,'X3'!$B:$AZ,9,FALSE)),IF($X$1=4,(VLOOKUP(B115,'X4'!$B:$AZ,9,FALSE)),IF($X$1=5,(VLOOKUP(B115,'X5'!$B:$AZ,9,FALSE)),IF($X$1=6,(VLOOKUP(B115,'X6'!$B:$AZ,9,FALSE)),IF($X$1=7,(VLOOKUP(B115,'X7'!$B:$AZ,9,FALSE)),IF($X$1=8,(VLOOKUP(B115,'X8'!$B:$AZ,9,FALSE)),IF($X$1=9,(VLOOKUP(B115,'X9'!$B:$AZ,9,FALSE)),IF($X$1=10,(VLOOKUP(B115,'X10'!$B:$AZ,9,FALSE)),IF($X$1=11,(VLOOKUP(B115,'X11'!$B:$AZ,9,FALSE)),IF($X$1=12,(VLOOKUP(B115,'X12'!$B:$AZ,9,FALSE)),IF($X$1=13,(VLOOKUP(B115,'X13'!$B:$AZ,9,FALSE)),"B"))))))))))))))=TRUE," ",(IF($X$1=1,(VLOOKUP(B115,'X1'!$B:$AZ,9,FALSE)),IF($X$1=2,(VLOOKUP(B115,'X2'!$B:$AZ,9,FALSE)),IF($X$1=3,(VLOOKUP(B115,'X3'!$B:$AZ,9,FALSE)),IF($X$1=4,(VLOOKUP(B115,'X4'!$B:$AZ,9,FALSE)),IF($X$1=5,(VLOOKUP(B115,'X5'!$B:$AZ,9,FALSE)),IF($X$1=6,(VLOOKUP(B115,'X6'!$B:$AZ,9,FALSE)),IF($X$1=7,(VLOOKUP(B115,'X7'!$B:$AZ,9,FALSE)),IF($X$1=8,(VLOOKUP(B115,'X8'!$B:$AZ,9,FALSE)),IF($X$1=9,(VLOOKUP(B115,'X9'!$B:$AZ,9,FALSE)),IF($X$1=10,(VLOOKUP(B115,'X10'!$B:$AZ,9,FALSE)),IF($X$1=11,(VLOOKUP(B115,'X11'!$B:$AZ,9,FALSE)),IF($X$1=12,(VLOOKUP(B115,'X12'!$B:$AZ,9,FALSE)),IF($X$1=13,(VLOOKUP(B115,'X13'!$B:$AZ,9,FALSE)),"B")))))))))))))))</f>
        <v xml:space="preserve"> </v>
      </c>
      <c r="M115" s="184" t="str">
        <f ca="1">IF(ISERROR(IF($X$1=1,(VLOOKUP(B115,'X1'!$B:$AZ,10,FALSE)),IF($X$1=2,(VLOOKUP(B115,'X2'!$B:$AZ,10,FALSE)),IF($X$1=3,(VLOOKUP(B115,'X3'!$B:$AZ,10,FALSE)),IF($X$1=4,(VLOOKUP(B115,'X4'!$B:$AZ,10,FALSE)),IF($X$1=5,(VLOOKUP(B115,'X5'!$B:$AZ,10,FALSE)),IF($X$1=6,(VLOOKUP(B115,'X6'!$B:$AZ,10,FALSE)),IF($X$1=7,(VLOOKUP(B115,'X7'!$B:$AZ,10,FALSE)),IF($X$1=8,(VLOOKUP(B115,'X8'!$B:$AZ,10,FALSE)),IF($X$1=9,(VLOOKUP(B115,'X9'!$B:$AZ,10,FALSE)),IF($X$1=10,(VLOOKUP(B115,'X10'!$B:$AZ,10,FALSE)),IF($X$1=11,(VLOOKUP(B115,'X11'!$B:$AZ,10,FALSE)),IF($X$1=12,(VLOOKUP(B115,'X12'!$B:$AZ,10,FALSE)),IF($X$1=13,(VLOOKUP(B115,'X13'!$B:$AZ,10,FALSE)),"B"))))))))))))))=TRUE," ",(IF($X$1=1,(VLOOKUP(B115,'X1'!$B:$AZ,10,FALSE)),IF($X$1=2,(VLOOKUP(B115,'X2'!$B:$AZ,10,FALSE)),IF($X$1=3,(VLOOKUP(B115,'X3'!$B:$AZ,10,FALSE)),IF($X$1=4,(VLOOKUP(B115,'X4'!$B:$AZ,10,FALSE)),IF($X$1=5,(VLOOKUP(B115,'X5'!$B:$AZ,10,FALSE)),IF($X$1=6,(VLOOKUP(B115,'X6'!$B:$AZ,10,FALSE)),IF($X$1=7,(VLOOKUP(B115,'X7'!$B:$AZ,10,FALSE)),IF($X$1=8,(VLOOKUP(B115,'X8'!$B:$AZ,10,FALSE)),IF($X$1=9,(VLOOKUP(B115,'X9'!$B:$AZ,10,FALSE)),IF($X$1=10,(VLOOKUP(B115,'X10'!$B:$AZ,10,FALSE)),IF($X$1=11,(VLOOKUP(B115,'X11'!$B:$AZ,10,FALSE)),IF($X$1=12,(VLOOKUP(B115,'X12'!$B:$AZ,10,FALSE)),IF($X$1=13,(VLOOKUP(B115,'X13'!$B:$AZ,10,FALSE)),"B")))))))))))))))</f>
        <v xml:space="preserve"> </v>
      </c>
      <c r="N115" s="185" t="str">
        <f ca="1">IF(ISERROR(IF($X$1=1,(VLOOKUP(B115,'X1'!$B:$AZ,45,FALSE)),IF($X$1=2,(VLOOKUP(B115,'X2'!$B:$AZ,45,FALSE)),IF($X$1=3,(VLOOKUP(B115,'X3'!$B:$AZ,45,FALSE)),IF($X$1=4,(VLOOKUP(B115,'X4'!$B:$AZ,45,FALSE)),IF($X$1=5,(VLOOKUP(B115,'X5'!$B:$AZ,45,FALSE)),IF($X$1=6,(VLOOKUP(B115,'X6'!$B:$AZ,45,FALSE)),IF($X$1=7,(VLOOKUP(B115,'X7'!$B:$AZ,45,FALSE)),IF($X$1=8,(VLOOKUP(B115,'X8'!$B:$AZ,45,FALSE)),IF($X$1=9,(VLOOKUP(B115,'X9'!$B:$AZ,45,FALSE)),IF($X$1=10,(VLOOKUP(B115,'X10'!$B:$AZ,45,FALSE)),IF($X$1=11,(VLOOKUP(B115,'X11'!$B:$AZ,45,FALSE)),IF($X$1=12,(VLOOKUP(B115,'X12'!$B:$AZ,45,FALSE)),IF($X$1=13,(VLOOKUP(B115,'X13'!$B:$AZ,45,FALSE)),"B"))))))))))))))=TRUE," ",(IF($X$1=1,(VLOOKUP(B115,'X1'!$B:$AZ,45,FALSE)),IF($X$1=2,(VLOOKUP(B115,'X2'!$B:$AZ,45,FALSE)),IF($X$1=3,(VLOOKUP(B115,'X3'!$B:$AZ,45,FALSE)),IF($X$1=4,(VLOOKUP(B115,'X4'!$B:$AZ,45,FALSE)),IF($X$1=5,(VLOOKUP(B115,'X5'!$B:$AZ,45,FALSE)),IF($X$1=6,(VLOOKUP(B115,'X6'!$B:$AZ,45,FALSE)),IF($X$1=7,(VLOOKUP(B115,'X7'!$B:$AZ,45,FALSE)),IF($X$1=8,(VLOOKUP(B115,'X8'!$B:$AZ,45,FALSE)),IF($X$1=9,(VLOOKUP(B115,'X9'!$B:$AZ,45,FALSE)),IF($X$1=10,(VLOOKUP(B115,'X10'!$B:$AZ,45,FALSE)),IF($X$1=11,(VLOOKUP(B115,'X11'!$B:$AZ,45,FALSE)),IF($X$1=12,(VLOOKUP(B115,'X12'!$B:$AZ,45,FALSE)),IF($X$1=13,(VLOOKUP(B115,'X13'!$B:$AZ,45,FALSE)),"B")))))))))))))))</f>
        <v xml:space="preserve"> </v>
      </c>
      <c r="O115" s="184" t="str">
        <f ca="1">IF(ISERROR(IF($X$1=1,(VLOOKUP(B115,'X1'!$B:$AZ,11,FALSE)),IF($X$1=2,(VLOOKUP(B115,'X2'!$B:$AZ,11,FALSE)),IF($X$1=3,(VLOOKUP(B115,'X3'!$B:$AZ,11,FALSE)),IF($X$1=4,(VLOOKUP(B115,'X4'!$B:$AZ,11,FALSE)),IF($X$1=5,(VLOOKUP(B115,'X5'!$B:$AZ,11,FALSE)),IF($X$1=6,(VLOOKUP(B115,'X6'!$B:$AZ,11,FALSE)),IF($X$1=7,(VLOOKUP(B115,'X7'!$B:$AZ,11,FALSE)),IF($X$1=8,(VLOOKUP(B115,'X8'!$B:$AZ,11,FALSE)),IF($X$1=9,(VLOOKUP(B115,'X9'!$B:$AZ,11,FALSE)),IF($X$1=10,(VLOOKUP(B115,'X10'!$B:$AZ,11,FALSE)),IF($X$1=11,(VLOOKUP(B115,'X11'!$B:$AZ,11,FALSE)),IF($X$1=12,(VLOOKUP(B115,'X12'!$B:$AZ,11,FALSE)),IF($X$1=13,(VLOOKUP(B115,'X13'!$B:$AZ,11,FALSE)),"B"))))))))))))))=TRUE," ",(IF($X$1=1,(VLOOKUP(B115,'X1'!$B:$AZ,11,FALSE)),IF($X$1=2,(VLOOKUP(B115,'X2'!$B:$AZ,11,FALSE)),IF($X$1=3,(VLOOKUP(B115,'X3'!$B:$AZ,11,FALSE)),IF($X$1=4,(VLOOKUP(B115,'X4'!$B:$AZ,11,FALSE)),IF($X$1=5,(VLOOKUP(B115,'X5'!$B:$AZ,11,FALSE)),IF($X$1=6,(VLOOKUP(B115,'X6'!$B:$AZ,11,FALSE)),IF($X$1=7,(VLOOKUP(B115,'X7'!$B:$AZ,11,FALSE)),IF($X$1=8,(VLOOKUP(B115,'X8'!$B:$AZ,11,FALSE)),IF($X$1=9,(VLOOKUP(B115,'X9'!$B:$AZ,11,FALSE)),IF($X$1=10,(VLOOKUP(B115,'X10'!$B:$AZ,11,FALSE)),IF($X$1=11,(VLOOKUP(B115,'X11'!$B:$AZ,11,FALSE)),IF($X$1=12,(VLOOKUP(B115,'X12'!$B:$AZ,11,FALSE)),IF($X$1=13,(VLOOKUP(B115,'X13'!$B:$AZ,11,FALSE)),"B")))))))))))))))</f>
        <v xml:space="preserve"> </v>
      </c>
      <c r="P115" s="184" t="str">
        <f ca="1">IF(ISERROR(IF($X$1=1,(VLOOKUP(B115,'X1'!$B:$AZ,12,FALSE)),IF($X$1=2,(VLOOKUP(B115,'X2'!$B:$AZ,12,FALSE)),IF($X$1=3,(VLOOKUP(B115,'X3'!$B:$AZ,12,FALSE)),IF($X$1=4,(VLOOKUP(B115,'X4'!$B:$AZ,12,FALSE)),IF($X$1=5,(VLOOKUP(B115,'X5'!$B:$AZ,12,FALSE)),IF($X$1=6,(VLOOKUP(B115,'X6'!$B:$AZ,12,FALSE)),IF($X$1=7,(VLOOKUP(B115,'X7'!$B:$AZ,12,FALSE)),IF($X$1=8,(VLOOKUP(B115,'X8'!$B:$AZ,12,FALSE)),IF($X$1=9,(VLOOKUP(B115,'X9'!$B:$AZ,12,FALSE)),IF($X$1=10,(VLOOKUP(B115,'X10'!$B:$AZ,12,FALSE)),IF($X$1=11,(VLOOKUP(B115,'X11'!$B:$AZ,12,FALSE)),IF($X$1=12,(VLOOKUP(B115,'X12'!$B:$AZ,12,FALSE)),IF($X$1=13,(VLOOKUP(B115,'X13'!$B:$AZ,12,FALSE)),"B"))))))))))))))=TRUE," ",(IF($X$1=1,(VLOOKUP(B115,'X1'!$B:$AZ,12,FALSE)),IF($X$1=2,(VLOOKUP(B115,'X2'!$B:$AZ,12,FALSE)),IF($X$1=3,(VLOOKUP(B115,'X3'!$B:$AZ,12,FALSE)),IF($X$1=4,(VLOOKUP(B115,'X4'!$B:$AZ,12,FALSE)),IF($X$1=5,(VLOOKUP(B115,'X5'!$B:$AZ,12,FALSE)),IF($X$1=6,(VLOOKUP(B115,'X6'!$B:$AZ,12,FALSE)),IF($X$1=7,(VLOOKUP(B115,'X7'!$B:$AZ,12,FALSE)),IF($X$1=8,(VLOOKUP(B115,'X8'!$B:$AZ,12,FALSE)),IF($X$1=9,(VLOOKUP(B115,'X9'!$B:$AZ,12,FALSE)),IF($X$1=10,(VLOOKUP(B115,'X10'!$B:$AZ,12,FALSE)),IF($X$1=11,(VLOOKUP(B115,'X11'!$B:$AZ,12,FALSE)),IF($X$1=12,(VLOOKUP(B115,'X12'!$B:$AZ,12,FALSE)),IF($X$1=13,(VLOOKUP(B115,'X13'!$B:$AZ,12,FALSE)),"B")))))))))))))))</f>
        <v xml:space="preserve"> </v>
      </c>
      <c r="Q115" s="185" t="str">
        <f ca="1">IF(ISERROR(IF($X$1=1,(VLOOKUP(B115,'X1'!$B:$AZ,46,FALSE)),IF($X$1=2,(VLOOKUP(B115,'X2'!$B:$AZ,46,FALSE)),IF($X$1=3,(VLOOKUP(B115,'X3'!$B:$AZ,46,FALSE)),IF($X$1=4,(VLOOKUP(B115,'X4'!$B:$AZ,46,FALSE)),IF($X$1=5,(VLOOKUP(B115,'X5'!$B:$AZ,46,FALSE)),IF($X$1=6,(VLOOKUP(B115,'X6'!$B:$AZ,46,FALSE)),IF($X$1=7,(VLOOKUP(B115,'X7'!$B:$AZ,46,FALSE)),IF($X$1=8,(VLOOKUP(B115,'X8'!$B:$AZ,46,FALSE)),IF($X$1=9,(VLOOKUP(B115,'X9'!$B:$AZ,46,FALSE)),IF($X$1=10,(VLOOKUP(B115,'X10'!$B:$AZ,46,FALSE)),IF($X$1=11,(VLOOKUP(B115,'X11'!$B:$AZ,46,FALSE)),IF($X$1=12,(VLOOKUP(B115,'X12'!$B:$AZ,46,FALSE)),IF($X$1=13,(VLOOKUP(B115,'X13'!$B:$AZ,46,FALSE)),"B"))))))))))))))=TRUE," ",(IF($X$1=1,(VLOOKUP(B115,'X1'!$B:$AZ,46,FALSE)),IF($X$1=2,(VLOOKUP(B115,'X2'!$B:$AZ,46,FALSE)),IF($X$1=3,(VLOOKUP(B115,'X3'!$B:$AZ,46,FALSE)),IF($X$1=4,(VLOOKUP(B115,'X4'!$B:$AZ,46,FALSE)),IF($X$1=5,(VLOOKUP(B115,'X5'!$B:$AZ,46,FALSE)),IF($X$1=6,(VLOOKUP(B115,'X6'!$B:$AZ,46,FALSE)),IF($X$1=7,(VLOOKUP(B115,'X7'!$B:$AZ,46,FALSE)),IF($X$1=8,(VLOOKUP(B115,'X8'!$B:$AZ,46,FALSE)),IF($X$1=9,(VLOOKUP(B115,'X9'!$B:$AZ,46,FALSE)),IF($X$1=10,(VLOOKUP(B115,'X10'!$B:$AZ,46,FALSE)),IF($X$1=11,(VLOOKUP(B115,'X11'!$B:$AZ,46,FALSE)),IF($X$1=12,(VLOOKUP(B115,'X12'!$B:$AZ,46,FALSE)),IF($X$1=13,(VLOOKUP(B115,'X13'!$B:$AZ,46,FALSE)),"B")))))))))))))))</f>
        <v xml:space="preserve"> </v>
      </c>
      <c r="R115" s="185" t="str">
        <f ca="1">IF(ISERROR(IF($X$1=1,(VLOOKUP(B115,'X1'!$B:$AZ,15,FALSE)),IF($X$1=2,(VLOOKUP(B115,'X2'!$B:$AZ,15,FALSE)),IF($X$1=3,(VLOOKUP(B115,'X3'!$B:$AZ,15,FALSE)),IF($X$1=4,(VLOOKUP(B115,'X4'!$B:$AZ,15,FALSE)),IF($X$1=5,(VLOOKUP(B115,'X5'!$B:$AZ,15,FALSE)),IF($X$1=6,(VLOOKUP(B115,'X6'!$B:$AZ,15,FALSE)),IF($X$1=7,(VLOOKUP(B115,'X7'!$B:$AZ,15,FALSE)),IF($X$1=8,(VLOOKUP(B115,'X8'!$B:$AZ,15,FALSE)),IF($X$1=9,(VLOOKUP(B115,'X9'!$B:$AZ,15,FALSE)),IF($X$1=10,(VLOOKUP(B115,'X10'!$B:$AZ,15,FALSE)),IF($X$1=11,(VLOOKUP(B115,'X11'!$B:$AZ,15,FALSE)),IF($X$1=12,(VLOOKUP(B115,'X12'!$B:$AZ,15,FALSE)),IF($X$1=13,(VLOOKUP(B115,'X13'!$B:$AZ,15,FALSE)),"B"))))))))))))))=TRUE," ",(IF($X$1=1,(VLOOKUP(B115,'X1'!$B:$AZ,15,FALSE)),IF($X$1=2,(VLOOKUP(B115,'X2'!$B:$AZ,15,FALSE)),IF($X$1=3,(VLOOKUP(B115,'X3'!$B:$AZ,15,FALSE)),IF($X$1=4,(VLOOKUP(B115,'X4'!$B:$AZ,15,FALSE)),IF($X$1=5,(VLOOKUP(B115,'X5'!$B:$AZ,15,FALSE)),IF($X$1=6,(VLOOKUP(B115,'X6'!$B:$AZ,15,FALSE)),IF($X$1=7,(VLOOKUP(B115,'X7'!$B:$AZ,15,FALSE)),IF($X$1=8,(VLOOKUP(B115,'X8'!$B:$AZ,15,FALSE)),IF($X$1=9,(VLOOKUP(B115,'X9'!$B:$AZ,15,FALSE)),IF($X$1=10,(VLOOKUP(B115,'X10'!$B:$AZ,15,FALSE)),IF($X$1=11,(VLOOKUP(B115,'X11'!$B:$AZ,15,FALSE)),IF($X$1=12,(VLOOKUP(B115,'X12'!$B:$AZ,15,FALSE)),IF($X$1=13,(VLOOKUP(B115,'X13'!$B:$AZ,15,FALSE)),"B")))))))))))))))</f>
        <v xml:space="preserve"> </v>
      </c>
      <c r="S115" s="185" t="str">
        <f ca="1">IF(ISERROR(IF((IF($X$1=1,(VLOOKUP(B115,'X1'!$B:$AZ,14,FALSE)),(IF($X$1=2,(VLOOKUP(B115,'X2'!$B:$AZ,14,FALSE)),(IF($X$1=3,(VLOOKUP(B115,'X3'!$B:$AZ,14,FALSE)),(IF($X$1=4,(VLOOKUP(B115,'X4'!$B:$AZ,14,FALSE)),(IF($X$1=5,(VLOOKUP(B115,'X5'!$B:$AZ,14,FALSE)),(IF($X$1=6,(VLOOKUP(B115,'X6'!$B:$AZ,14,FALSE)),(IF($X$1=7,(VLOOKUP(B115,'X7'!$B:$AZ,14,FALSE)),(IF($X$1=8,(VLOOKUP(B115,'X8'!$B:$AZ,14,FALSE)),(IF($X$1=9,(VLOOKUP(B115,'X9'!$B:$AZ,14,FALSE)),(IF($X$1=10,(VLOOKUP(B115,'X10'!$B:$AZ,14,FALSE)),(IF($X$1=11,(VLOOKUP(B115,'X11'!$B:$AZ,14,FALSE)),(IF($X$1=12,(VLOOKUP(B115,'X12'!$B:$AZ,14,FALSE)),(VLOOKUP(B115,'X13'!$B:$AZ,14,FALSE))))))))))))))))))))))))))=$V$1," ",(IF($X$1=1,(VLOOKUP(B115,'X1'!$B:$AZ,14,FALSE)),(IF($X$1=2,(VLOOKUP(B115,'X2'!$B:$AZ,14,FALSE)),(IF($X$1=3,(VLOOKUP(B115,'X3'!$B:$AZ,14,FALSE)),(IF($X$1=4,(VLOOKUP(B115,'X4'!$B:$AZ,14,FALSE)),(IF($X$1=5,(VLOOKUP(B115,'X5'!$B:$AZ,14,FALSE)),(IF($X$1=6,(VLOOKUP(B115,'X6'!$B:$AZ,14,FALSE)),(IF($X$1=7,(VLOOKUP(B115,'X7'!$B:$AZ,14,FALSE)),(IF($X$1=8,(VLOOKUP(B115,'X8'!$B:$AZ,14,FALSE)),(IF($X$1=9,(VLOOKUP(B115,'X9'!$B:$AZ,14,FALSE)),(IF($X$1=10,(VLOOKUP(B115,'X10'!$B:$AZ,14,FALSE)),(IF($X$1=11,(VLOOKUP(B115,'X11'!$B:$AZ,14,FALSE)),(IF($X$1=12,(VLOOKUP(B115,'X12'!$B:$AZ,14,FALSE)),(VLOOKUP(B115,'X13'!$B:$AZ,14,FALSE))))))))))))))))))))))))))))=TRUE," ",(IF((IF($X$1=1,(VLOOKUP(B115,'X1'!$B:$AZ,14,FALSE)),(IF($X$1=2,(VLOOKUP(B115,'X2'!$B:$AZ,14,FALSE)),(IF($X$1=3,(VLOOKUP(B115,'X3'!$B:$AZ,14,FALSE)),(IF($X$1=4,(VLOOKUP(B115,'X4'!$B:$AZ,14,FALSE)),(IF($X$1=5,(VLOOKUP(B115,'X5'!$B:$AZ,14,FALSE)),(IF($X$1=6,(VLOOKUP(B115,'X6'!$B:$AZ,14,FALSE)),(IF($X$1=7,(VLOOKUP(B115,'X7'!$B:$AZ,14,FALSE)),(IF($X$1=8,(VLOOKUP(B115,'X8'!$B:$AZ,14,FALSE)),(IF($X$1=9,(VLOOKUP(B115,'X9'!$B:$AZ,14,FALSE)),(IF($X$1=10,(VLOOKUP(B115,'X10'!$B:$AZ,14,FALSE)),(IF($X$1=11,(VLOOKUP(B115,'X11'!$B:$AZ,14,FALSE)),(IF($X$1=12,(VLOOKUP(B115,'X12'!$B:$AZ,14,FALSE)),(VLOOKUP(B115,'X13'!$B:$AZ,14,FALSE))))))))))))))))))))))))))=$V$1," ",(IF($X$1=1,(VLOOKUP(B115,'X1'!$B:$AZ,14,FALSE)),(IF($X$1=2,(VLOOKUP(B115,'X2'!$B:$AZ,14,FALSE)),(IF($X$1=3,(VLOOKUP(B115,'X3'!$B:$AZ,14,FALSE)),(IF($X$1=4,(VLOOKUP(B115,'X4'!$B:$AZ,14,FALSE)),(IF($X$1=5,(VLOOKUP(B115,'X5'!$B:$AZ,14,FALSE)),(IF($X$1=6,(VLOOKUP(B115,'X6'!$B:$AZ,14,FALSE)),(IF($X$1=7,(VLOOKUP(B115,'X7'!$B:$AZ,14,FALSE)),(IF($X$1=8,(VLOOKUP(B115,'X8'!$B:$AZ,14,FALSE)),(IF($X$1=9,(VLOOKUP(B115,'X9'!$B:$AZ,14,FALSE)),(IF($X$1=10,(VLOOKUP(B115,'X10'!$B:$AZ,14,FALSE)),(IF($X$1=11,(VLOOKUP(B115,'X11'!$B:$AZ,14,FALSE)),(IF($X$1=12,(VLOOKUP(B115,'X12'!$B:$AZ,14,FALSE)),(VLOOKUP(B115,'X13'!$B:$AZ,14,FALSE)))))))))))))))))))))))))))))</f>
        <v xml:space="preserve"> </v>
      </c>
      <c r="V115" s="43"/>
      <c r="W115" s="43">
        <f t="shared" si="63"/>
        <v>27</v>
      </c>
      <c r="X115" s="43"/>
      <c r="Y115" s="130">
        <f t="shared" ca="1" si="65"/>
        <v>0.38660256734535564</v>
      </c>
      <c r="Z115" s="94" t="s">
        <v>149</v>
      </c>
      <c r="AB115" s="42">
        <f t="shared" si="61"/>
        <v>2</v>
      </c>
      <c r="AC115" s="42">
        <f t="shared" si="64"/>
        <v>26</v>
      </c>
      <c r="AD115" s="111" t="str">
        <f>IF((VALUE((RIGHT($AD$89,1))))=0,(Alf!F30),IF((VALUE((RIGHT($AD$89,1))))=1,(Alf!F70),IF(((VALUE((RIGHT($AD$89,1)))))=2,(Alf!F109),IF(((VALUE((RIGHT($AD$89,1)))))=3,(Alf!F147),IF(((VALUE((RIGHT($AD$89,1)))))=4,(Alf!F185),IF(((VALUE((RIGHT($AD$89,1)))))=5,(Alf!F224),"B"))))))</f>
        <v/>
      </c>
      <c r="AE115" s="112" t="str">
        <f t="shared" ca="1" si="62"/>
        <v xml:space="preserve"> </v>
      </c>
      <c r="AF115" s="113" t="str">
        <f>IF(ISERROR(((VLOOKUP(AD115,'X1'!$B:$AO,6,FALSE))/(VLOOKUP(AD115,'X1'!$B:$AO,7,FALSE))-1))=TRUE," ",(((VLOOKUP(AD115,'X1'!$B:$AO,6,FALSE))/(VLOOKUP(AD115,'X1'!$B:$AO,7,FALSE))-1)))</f>
        <v xml:space="preserve"> </v>
      </c>
      <c r="AG115" s="113" t="str">
        <f>IF(ISERROR((((VLOOKUP(AD115,'X1'!$B:$G,2,FALSE))-(VLOOKUP(AD115,'X1'!$B:$G,3,FALSE)))*100)/(VLOOKUP(AD115,'X1'!$B:$G,5,FALSE)))=TRUE," ",((((VLOOKUP(AD115,'X1'!$B:$G,2,FALSE))-(VLOOKUP(AD115,'X1'!$B:$G,3,FALSE)))*100)/(VLOOKUP(AD115,'X1'!$B:$G,5,FALSE))))</f>
        <v xml:space="preserve"> </v>
      </c>
      <c r="AH115" s="113" t="str">
        <f>IF(ISERROR(((VLOOKUP(AD115,'X1'!$B:$AZ,42,FALSE))))=TRUE," ",(((VLOOKUP(AD115,'X1'!$B:$AZ,42,FALSE)))))</f>
        <v xml:space="preserve"> </v>
      </c>
      <c r="AI115" s="113" t="str">
        <f>IF(ISERROR(((VLOOKUP(AD115,'X1'!$B:$AZ,43,FALSE))))=TRUE," ",(((VLOOKUP(AD115,'X1'!$B:$AZ,43,FALSE)))))</f>
        <v xml:space="preserve"> </v>
      </c>
      <c r="AJ115" s="113" t="str">
        <f>IF(ISERROR(((VLOOKUP(AD115,'X1'!$B:$AZ,15,FALSE))))=TRUE," ",(((VLOOKUP(AD115,'X1'!$B:$AZ,15,FALSE)))))</f>
        <v xml:space="preserve"> </v>
      </c>
      <c r="AK115" s="113" t="str">
        <f>IF(ISERROR(((VLOOKUP(AD115,'X1'!$B:$AZ,14,FALSE))))=TRUE," ",(((VLOOKUP(AD115,'X1'!$B:$AZ,14,FALSE)))))</f>
        <v xml:space="preserve"> </v>
      </c>
      <c r="AL115" s="113" t="str">
        <f ca="1">IF(ISERROR(((VLOOKUP(AD115,'X2'!$B:$AO,6,FALSE))/(VLOOKUP(AD115,'X2'!$B:$AO,7,FALSE))-1))=TRUE," ",(((VLOOKUP(AD115,'X2'!$B:$AO,6,FALSE))/(VLOOKUP(AD115,'X2'!$B:$AO,7,FALSE))-1)))</f>
        <v xml:space="preserve"> </v>
      </c>
      <c r="AM115" s="113" t="str">
        <f ca="1">IF(ISERROR((((VLOOKUP(AD115,'X2'!$B:$G,2,FALSE))-(VLOOKUP(AD115,'X2'!$B:$G,3,FALSE)))*100)/(VLOOKUP(AD115,'X2'!$B:$G,5,FALSE)))=TRUE," ",((((VLOOKUP(AD115,'X2'!$B:$G,2,FALSE))-(VLOOKUP(AD115,'X2'!$B:$G,3,FALSE)))*100)/(VLOOKUP(AD115,'X2'!$B:$G,5,FALSE))))</f>
        <v xml:space="preserve"> </v>
      </c>
      <c r="AN115" s="113" t="str">
        <f ca="1">IF(ISERROR(((VLOOKUP(AD115,'X2'!$B:$AZ,42,FALSE))))=TRUE," ",(((VLOOKUP(AD115,'X2'!$B:$AZ,42,FALSE)))))</f>
        <v xml:space="preserve"> </v>
      </c>
      <c r="AO115" s="113" t="str">
        <f ca="1">IF(ISERROR(((VLOOKUP(AD115,'X2'!$B:$AZ,43,FALSE))))=TRUE," ",(((VLOOKUP(AD115,'X2'!$B:$AZ,43,FALSE)))))</f>
        <v xml:space="preserve"> </v>
      </c>
      <c r="AP115" s="113" t="str">
        <f ca="1">IF(ISERROR(((VLOOKUP(AD115,'X2'!$B:$AZ,15,FALSE))))=TRUE," ",(((VLOOKUP(AD115,'X2'!$B:$AZ,15,FALSE)))))</f>
        <v xml:space="preserve"> </v>
      </c>
      <c r="AQ115" s="113" t="str">
        <f ca="1">IF(ISERROR(((VLOOKUP(AD115,'X2'!$B:$AZ,14,FALSE))))=TRUE," ",(((VLOOKUP(AD115,'X2'!$B:$AZ,14,FALSE)))))</f>
        <v xml:space="preserve"> </v>
      </c>
      <c r="AR115" s="113" t="str">
        <f ca="1">IF(ISERROR(((VLOOKUP(AD115,'X3'!$B:$AO,6,FALSE))/(VLOOKUP(AD115,'X3'!$B:$AO,7,FALSE))-1))=TRUE," ",(((VLOOKUP(AD115,'X3'!$B:$AO,6,FALSE))/(VLOOKUP(AD115,'X3'!$B:$AO,7,FALSE))-1)))</f>
        <v xml:space="preserve"> </v>
      </c>
      <c r="AS115" s="113" t="str">
        <f ca="1">IF(ISERROR((((VLOOKUP(AD115,'X3'!$B:$G,2,FALSE))-(VLOOKUP(AD115,'X3'!$B:$G,3,FALSE)))*100)/(VLOOKUP(AD115,'X3'!$B:$G,5,FALSE)))=TRUE," ",((((VLOOKUP(AD115,'X3'!$B:$G,2,FALSE))-(VLOOKUP(AD115,'X3'!$B:$G,3,FALSE)))*100)/(VLOOKUP(AD115,'X3'!$B:$G,5,FALSE))))</f>
        <v xml:space="preserve"> </v>
      </c>
      <c r="AT115" s="113" t="str">
        <f ca="1">IF(ISERROR(((VLOOKUP(AD115,'X3'!$B:$AZ,42,FALSE))))=TRUE," ",(((VLOOKUP(AD115,'X3'!$B:$AZ,42,FALSE)))))</f>
        <v xml:space="preserve"> </v>
      </c>
      <c r="AU115" s="113" t="str">
        <f ca="1">IF(ISERROR(((VLOOKUP(AD115,'X3'!$B:$AZ,43,FALSE))))=TRUE," ",(((VLOOKUP(AD115,'X3'!$B:$AZ,43,FALSE)))))</f>
        <v xml:space="preserve"> </v>
      </c>
      <c r="AV115" s="113" t="str">
        <f ca="1">IF(ISERROR(((VLOOKUP(AD115,'X3'!$B:$AZ,15,FALSE))))=TRUE," ",(((VLOOKUP(AD115,'X3'!$B:$AZ,15,FALSE)))))</f>
        <v xml:space="preserve"> </v>
      </c>
      <c r="AW115" s="113" t="str">
        <f ca="1">IF(ISERROR(((VLOOKUP(AD115,'X3'!$B:$AZ,14,FALSE))))=TRUE," ",(((VLOOKUP(AD115,'X3'!$B:$AZ,14,FALSE)))))</f>
        <v xml:space="preserve"> </v>
      </c>
      <c r="AX115" s="113" t="str">
        <f ca="1">IF(ISERROR(((VLOOKUP(AD115,'X4'!$B:$AO,6,FALSE))/(VLOOKUP(AD115,'X4'!$B:$AO,7,FALSE))-1))=TRUE," ",(((VLOOKUP(AD115,'X4'!$B:$AO,6,FALSE))/(VLOOKUP(AD115,'X4'!$B:$AO,7,FALSE))-1)))</f>
        <v xml:space="preserve"> </v>
      </c>
      <c r="AY115" s="113" t="str">
        <f ca="1">IF(ISERROR((((VLOOKUP(AD115,'X4'!$B:$G,2,FALSE))-(VLOOKUP(AD115,'X4'!$B:$G,3,FALSE)))*100)/(VLOOKUP(AD115,'X4'!$B:$G,5,FALSE)))=TRUE," ",((((VLOOKUP(AD115,'X4'!$B:$G,2,FALSE))-(VLOOKUP(AD115,'X4'!$B:$G,3,FALSE)))*100)/(VLOOKUP(AD115,'X4'!$B:$G,5,FALSE))))</f>
        <v xml:space="preserve"> </v>
      </c>
      <c r="AZ115" s="113" t="str">
        <f ca="1">IF(ISERROR(((VLOOKUP(AD115,'X4'!$B:$AZ,42,FALSE))))=TRUE," ",(((VLOOKUP(AD115,'X4'!$B:$AZ,42,FALSE)))))</f>
        <v xml:space="preserve"> </v>
      </c>
      <c r="BA115" s="113" t="str">
        <f ca="1">IF(ISERROR(((VLOOKUP(AD115,'X4'!$B:$AZ,43,FALSE))))=TRUE," ",(((VLOOKUP(AD115,'X4'!$B:$AZ,43,FALSE)))))</f>
        <v xml:space="preserve"> </v>
      </c>
      <c r="BB115" s="113" t="str">
        <f ca="1">IF(ISERROR(((VLOOKUP(AD115,'X4'!$B:$AZ,15,FALSE))))=TRUE," ",(((VLOOKUP(AD115,'X4'!$B:$AZ,15,FALSE)))))</f>
        <v xml:space="preserve"> </v>
      </c>
      <c r="BC115" s="113" t="str">
        <f ca="1">IF(ISERROR(((VLOOKUP(AD115,'X4'!$B:$AZ,14,FALSE))))=TRUE," ",(((VLOOKUP(AD115,'X4'!$B:$AZ,14,FALSE)))))</f>
        <v xml:space="preserve"> </v>
      </c>
      <c r="BD115" s="113" t="str">
        <f ca="1">IF(ISERROR(((VLOOKUP(AD115,'X5'!$B:$AO,6,FALSE))/(VLOOKUP(AD115,'X5'!$B:$AO,7,FALSE))-1))=TRUE," ",(((VLOOKUP(AD115,'X5'!$B:$AO,6,FALSE))/(VLOOKUP(AD115,'X5'!$B:$AO,7,FALSE))-1)))</f>
        <v xml:space="preserve"> </v>
      </c>
      <c r="BE115" s="113" t="str">
        <f ca="1">IF(ISERROR((((VLOOKUP(AD115,'X5'!$B:$G,2,FALSE))-(VLOOKUP(AD115,'X5'!$B:$G,3,FALSE)))*100)/(VLOOKUP(AD115,'X5'!$B:$G,5,FALSE)))=TRUE," ",((((VLOOKUP(AD115,'X5'!$B:$G,2,FALSE))-(VLOOKUP(AD115,'X5'!$B:$G,3,FALSE)))*100)/(VLOOKUP(AD115,'X5'!$B:$G,5,FALSE))))</f>
        <v xml:space="preserve"> </v>
      </c>
      <c r="BF115" s="113" t="str">
        <f ca="1">IF(ISERROR(((VLOOKUP(AD115,'X5'!$B:$AZ,42,FALSE))))=TRUE," ",(((VLOOKUP(AD115,'X5'!$B:$AZ,42,FALSE)))))</f>
        <v xml:space="preserve"> </v>
      </c>
      <c r="BG115" s="113" t="str">
        <f ca="1">IF(ISERROR(((VLOOKUP(AD115,'X5'!$B:$AZ,43,FALSE))))=TRUE," ",(((VLOOKUP(AD115,'X5'!$B:$AZ,43,FALSE)))))</f>
        <v xml:space="preserve"> </v>
      </c>
      <c r="BH115" s="113" t="str">
        <f ca="1">IF(ISERROR(((VLOOKUP(AD115,'X5'!$B:$AZ,15,FALSE))))=TRUE," ",(((VLOOKUP(AD115,'X5'!$B:$AZ,15,FALSE)))))</f>
        <v xml:space="preserve"> </v>
      </c>
      <c r="BI115" s="113" t="str">
        <f ca="1">IF(ISERROR(((VLOOKUP(AD115,'X5'!$B:$AZ,14,FALSE))))=TRUE," ",(((VLOOKUP(AD115,'X5'!$B:$AZ,14,FALSE)))))</f>
        <v xml:space="preserve"> </v>
      </c>
      <c r="BJ115" s="113" t="str">
        <f ca="1">IF(ISERROR(((VLOOKUP(AD115,'X6'!$B:$AO,6,FALSE))/(VLOOKUP(AD115,'X6'!$B:$AO,7,FALSE))-1))=TRUE," ",(((VLOOKUP(AD115,'X6'!$B:$AO,6,FALSE))/(VLOOKUP(AD115,'X6'!$B:$AO,7,FALSE))-1)))</f>
        <v xml:space="preserve"> </v>
      </c>
      <c r="BK115" s="113" t="str">
        <f ca="1">IF(ISERROR((((VLOOKUP(AD115,'X6'!$B:$G,2,FALSE))-(VLOOKUP(AD115,'X6'!$B:$G,3,FALSE)))*100)/(VLOOKUP(AD115,'X6'!$B:$G,5,FALSE)))=TRUE," ",((((VLOOKUP(AD115,'X6'!$B:$G,2,FALSE))-(VLOOKUP(AD115,'X6'!$B:$G,3,FALSE)))*100)/(VLOOKUP(AD115,'X6'!$B:$G,5,FALSE))))</f>
        <v xml:space="preserve"> </v>
      </c>
      <c r="BL115" s="113" t="str">
        <f ca="1">IF(ISERROR(((VLOOKUP(AD115,'X6'!$B:$AZ,42,FALSE))))=TRUE," ",(((VLOOKUP(AD115,'X6'!$B:$AZ,42,FALSE)))))</f>
        <v xml:space="preserve"> </v>
      </c>
      <c r="BM115" s="113" t="str">
        <f ca="1">IF(ISERROR(((VLOOKUP(AD115,'X6'!$B:$AZ,43,FALSE))))=TRUE," ",(((VLOOKUP(AD115,'X6'!$B:$AZ,43,FALSE)))))</f>
        <v xml:space="preserve"> </v>
      </c>
      <c r="BN115" s="113" t="str">
        <f ca="1">IF(ISERROR(((VLOOKUP(AD115,'X6'!$B:$AZ,15,FALSE))))=TRUE," ",(((VLOOKUP(AD115,'X6'!$B:$AZ,15,FALSE)))))</f>
        <v xml:space="preserve"> </v>
      </c>
      <c r="BO115" s="113" t="str">
        <f ca="1">IF(ISERROR(((VLOOKUP(AD115,'X6'!$B:$AZ,14,FALSE))))=TRUE," ",(((VLOOKUP(AD115,'X6'!$B:$AZ,14,FALSE)))))</f>
        <v xml:space="preserve"> </v>
      </c>
      <c r="BP115" s="42" t="str">
        <f ca="1">IF(ISERROR(((VLOOKUP(AD115,'X7'!$B:$AO,6,FALSE))/(VLOOKUP(AD115,'X7'!$B:$AO,7,FALSE))-1))=TRUE," ",(((VLOOKUP(AD115,'X7'!$B:$AO,6,FALSE))/(VLOOKUP(AD115,'X7'!$B:$AO,7,FALSE))-1)))</f>
        <v xml:space="preserve"> </v>
      </c>
      <c r="BQ115" s="42" t="str">
        <f ca="1">IF(ISERROR((((VLOOKUP(AD115,'X7'!$B:$G,2,FALSE))-(VLOOKUP(AD115,'X7'!$B:$G,3,FALSE)))*100)/(VLOOKUP(AD115,'X7'!$B:$G,5,FALSE)))=TRUE," ",((((VLOOKUP(AD115,'X7'!$B:$G,2,FALSE))-(VLOOKUP(AD115,'X7'!$B:$G,3,FALSE)))*100)/(VLOOKUP(AD115,'X7'!$B:$G,5,FALSE))))</f>
        <v xml:space="preserve"> </v>
      </c>
      <c r="BR115" s="102" t="str">
        <f ca="1">IF(ISERROR(((VLOOKUP(AD115,'X7'!$B:$AZ,42,FALSE))))=TRUE," ",(((VLOOKUP(AD115,'X7'!$B:$AZ,42,FALSE)))))</f>
        <v xml:space="preserve"> </v>
      </c>
      <c r="BS115" s="102" t="str">
        <f ca="1">IF(ISERROR(((VLOOKUP(AD115,'X7'!$B:$AZ,43,FALSE))))=TRUE," ",(((VLOOKUP(AD115,'X7'!$B:$AZ,43,FALSE)))))</f>
        <v xml:space="preserve"> </v>
      </c>
      <c r="BT115" s="102" t="str">
        <f ca="1">IF(ISERROR(((VLOOKUP(AD115,'X7'!$B:$AZ,15,FALSE))))=TRUE," ",(((VLOOKUP(AD115,'X7'!$B:$AZ,15,FALSE)))))</f>
        <v xml:space="preserve"> </v>
      </c>
      <c r="BU115" s="102" t="str">
        <f ca="1">IF(ISERROR(((VLOOKUP(AD115,'X7'!$B:$AZ,14,FALSE))))=TRUE," ",(((VLOOKUP(AD115,'X7'!$B:$AZ,14,FALSE)))))</f>
        <v xml:space="preserve"> </v>
      </c>
      <c r="BV115" s="102" t="str">
        <f ca="1">IF(ISERROR(((VLOOKUP(AD115,'X8'!$B:$AO,6,FALSE))/(VLOOKUP(AD115,'X8'!$B:$AO,7,FALSE))-1))=TRUE," ",(((VLOOKUP(AD115,'X8'!$B:$AO,6,FALSE))/(VLOOKUP(AD115,'X8'!$B:$AO,7,FALSE))-1)))</f>
        <v xml:space="preserve"> </v>
      </c>
      <c r="BW115" s="102" t="str">
        <f ca="1">IF(ISERROR((((VLOOKUP(AD115,'X8'!$B:$G,2,FALSE))-(VLOOKUP(AD115,'X8'!$B:$G,3,FALSE)))*100)/(VLOOKUP(AD115,'X8'!$B:$G,5,FALSE)))=TRUE," ",((((VLOOKUP(AD115,'X8'!$B:$G,2,FALSE))-(VLOOKUP(AD115,'X8'!$B:$G,3,FALSE)))*100)/(VLOOKUP(AD115,'X8'!$B:$G,5,FALSE))))</f>
        <v xml:space="preserve"> </v>
      </c>
      <c r="BX115" s="102" t="str">
        <f ca="1">IF(ISERROR(((VLOOKUP(AD115,'X8'!$B:$AZ,42,FALSE))))=TRUE," ",(((VLOOKUP(AD115,'X8'!$B:$AZ,42,FALSE)))))</f>
        <v xml:space="preserve"> </v>
      </c>
      <c r="BY115" s="42" t="str">
        <f ca="1">IF(ISERROR(((VLOOKUP(AD115,'X8'!$B:$AZ,43,FALSE))))=TRUE," ",(((VLOOKUP(AD115,'X8'!$B:$AZ,43,FALSE)))))</f>
        <v xml:space="preserve"> </v>
      </c>
      <c r="BZ115" s="42" t="str">
        <f ca="1">IF(ISERROR(((VLOOKUP(AD115,'X8'!$B:$AZ,15,FALSE))))=TRUE," ",(((VLOOKUP(AD115,'X8'!$B:$AZ,15,FALSE)))))</f>
        <v xml:space="preserve"> </v>
      </c>
      <c r="CA115" s="42" t="str">
        <f ca="1">IF(ISERROR(((VLOOKUP(AD115,'X8'!$B:$AZ,14,FALSE))))=TRUE," ",(((VLOOKUP(AD115,'X8'!$B:$AZ,14,FALSE)))))</f>
        <v xml:space="preserve"> </v>
      </c>
      <c r="CB115" s="42" t="str">
        <f ca="1">IF(ISERROR(((VLOOKUP(AD115,'X9'!$B:$AO,6,FALSE))/(VLOOKUP(AD115,'X9'!$B:$AO,7,FALSE))-1))=TRUE," ",(((VLOOKUP(AD115,'X9'!$B:$AO,6,FALSE))/(VLOOKUP(AD115,'X9'!$B:$AO,7,FALSE))-1)))</f>
        <v xml:space="preserve"> </v>
      </c>
      <c r="CC115" s="42" t="str">
        <f ca="1">IF(ISERROR((((VLOOKUP(AD115,'X9'!$B:$G,2,FALSE))-(VLOOKUP(AD115,'X9'!$B:$G,3,FALSE)))*100)/(VLOOKUP(AD115,'X9'!$B:$G,5,FALSE)))=TRUE," ",((((VLOOKUP(AD115,'X9'!$B:$G,2,FALSE))-(VLOOKUP(AD115,'X9'!$B:$G,3,FALSE)))*100)/(VLOOKUP(AD115,'X9'!$B:$G,5,FALSE))))</f>
        <v xml:space="preserve"> </v>
      </c>
      <c r="CD115" s="42" t="str">
        <f ca="1">IF(ISERROR(((VLOOKUP(AD115,'X9'!$B:$AZ,42,FALSE))))=TRUE," ",(((VLOOKUP(AD115,'X9'!$B:$AZ,42,FALSE)))))</f>
        <v xml:space="preserve"> </v>
      </c>
      <c r="CE115" s="42" t="str">
        <f ca="1">IF(ISERROR(((VLOOKUP(AD115,'X9'!$B:$AZ,43,FALSE))))=TRUE," ",(((VLOOKUP(AD115,'X9'!$B:$AZ,43,FALSE)))))</f>
        <v xml:space="preserve"> </v>
      </c>
      <c r="CF115" s="42" t="str">
        <f ca="1">IF(ISERROR(((VLOOKUP(AD115,'X9'!$B:$AZ,15,FALSE))))=TRUE," ",(((VLOOKUP(AD115,'X9'!$B:$AZ,15,FALSE)))))</f>
        <v xml:space="preserve"> </v>
      </c>
      <c r="CG115" s="42" t="str">
        <f ca="1">IF(ISERROR(((VLOOKUP(AD115,'X9'!$B:$AZ,14,FALSE))))=TRUE," ",(((VLOOKUP(AD115,'X9'!$B:$AZ,14,FALSE)))))</f>
        <v xml:space="preserve"> </v>
      </c>
      <c r="CH115" s="42" t="str">
        <f ca="1">IF(ISERROR(((VLOOKUP(AD115,'X10'!$B:$AO,6,FALSE))/(VLOOKUP(AD115,'X10'!$B:$AO,7,FALSE))-1))=TRUE," ",(((VLOOKUP(AD115,'X10'!$B:$AO,6,FALSE))/(VLOOKUP(AD115,'X10'!$B:$AO,7,FALSE))-1)))</f>
        <v xml:space="preserve"> </v>
      </c>
      <c r="CI115" s="42" t="str">
        <f ca="1">IF(ISERROR((((VLOOKUP(AD115,'X10'!$B:$G,2,FALSE))-(VLOOKUP(AD115,'X10'!$B:$G,3,FALSE)))*100)/(VLOOKUP(AD115,'X10'!$B:$G,5,FALSE)))=TRUE," ",((((VLOOKUP(AD115,'X10'!$B:$G,2,FALSE))-(VLOOKUP(AD115,'X10'!$B:$G,3,FALSE)))*100)/(VLOOKUP(AD115,'X10'!$B:$G,5,FALSE))))</f>
        <v xml:space="preserve"> </v>
      </c>
      <c r="CJ115" s="42" t="str">
        <f ca="1">IF(ISERROR(((VLOOKUP(AD115,'X10'!$B:$AZ,42,FALSE))))=TRUE," ",(((VLOOKUP(AD115,'X10'!$B:$AZ,42,FALSE)))))</f>
        <v xml:space="preserve"> </v>
      </c>
      <c r="CK115" s="42" t="str">
        <f ca="1">IF(ISERROR(((VLOOKUP(AD115,'X10'!$B:$AZ,43,FALSE))))=TRUE," ",(((VLOOKUP(AD115,'X10'!$B:$AZ,43,FALSE)))))</f>
        <v xml:space="preserve"> </v>
      </c>
      <c r="CL115" s="42" t="str">
        <f ca="1">IF(ISERROR(((VLOOKUP(AD115,'X10'!$B:$AZ,15,FALSE))))=TRUE," ",(((VLOOKUP(AD115,'X10'!$B:$AZ,15,FALSE)))))</f>
        <v xml:space="preserve"> </v>
      </c>
      <c r="CM115" s="42" t="str">
        <f ca="1">IF(ISERROR(((VLOOKUP(AD115,'X10'!$B:$AZ,14,FALSE))))=TRUE," ",(((VLOOKUP(AD115,'X10'!$B:$AZ,14,FALSE)))))</f>
        <v xml:space="preserve"> </v>
      </c>
      <c r="CN115" s="42" t="str">
        <f ca="1">IF(ISERROR(((VLOOKUP(AD115,'X11'!$B:$AO,6,FALSE))/(VLOOKUP(AD115,'X11'!$B:$AO,7,FALSE))-1))=TRUE," ",(((VLOOKUP(AD115,'X11'!$B:$AO,6,FALSE))/(VLOOKUP(AD115,'X11'!$B:$AO,7,FALSE))-1)))</f>
        <v xml:space="preserve"> </v>
      </c>
      <c r="CO115" s="42" t="str">
        <f ca="1">IF(ISERROR((((VLOOKUP(AD115,'X11'!$B:$G,2,FALSE))-(VLOOKUP(AD115,'X11'!$B:$G,3,FALSE)))*100)/(VLOOKUP(AD115,'X11'!$B:$G,5,FALSE)))=TRUE," ",((((VLOOKUP(AD115,'X11'!$B:$G,2,FALSE))-(VLOOKUP(AD115,'X11'!$B:$G,3,FALSE)))*100)/(VLOOKUP(AD115,'X11'!$B:$G,5,FALSE))))</f>
        <v xml:space="preserve"> </v>
      </c>
      <c r="CP115" s="42" t="str">
        <f ca="1">IF(ISERROR(((VLOOKUP(AD115,'X11'!$B:$AZ,42,FALSE))))=TRUE," ",(((VLOOKUP(AD115,'X11'!$B:$AZ,42,FALSE)))))</f>
        <v xml:space="preserve"> </v>
      </c>
      <c r="CQ115" s="42" t="str">
        <f ca="1">IF(ISERROR(((VLOOKUP(AD115,'X11'!$B:$AZ,43,FALSE))))=TRUE," ",(((VLOOKUP(AD115,'X11'!$B:$AZ,43,FALSE)))))</f>
        <v xml:space="preserve"> </v>
      </c>
      <c r="CR115" s="42" t="str">
        <f ca="1">IF(ISERROR(((VLOOKUP(AD115,'X11'!$B:$AZ,15,FALSE))))=TRUE," ",(((VLOOKUP(AD115,'X11'!$B:$AZ,15,FALSE)))))</f>
        <v xml:space="preserve"> </v>
      </c>
      <c r="CS115" s="42" t="str">
        <f ca="1">IF(ISERROR(((VLOOKUP(AD115,'X11'!$B:$AZ,14,FALSE))))=TRUE," ",(((VLOOKUP(AD115,'X11'!$B:$AZ,14,FALSE)))))</f>
        <v xml:space="preserve"> </v>
      </c>
      <c r="CT115" s="42" t="str">
        <f ca="1">IF(ISERROR(((VLOOKUP(AD115,'X12'!$B:$AO,6,FALSE))/(VLOOKUP(AD115,'X12'!$B:$AO,7,FALSE))-1))=TRUE," ",(((VLOOKUP(AD115,'X12'!$B:$AO,6,FALSE))/(VLOOKUP(AD115,'X12'!$B:$AO,7,FALSE))-1)))</f>
        <v xml:space="preserve"> </v>
      </c>
      <c r="CU115" s="42" t="str">
        <f ca="1">IF(ISERROR((((VLOOKUP(AD115,'X12'!$B:$G,2,FALSE))-(VLOOKUP(AD115,'X12'!$B:$G,3,FALSE)))*100)/(VLOOKUP(AD115,'X12'!$B:$G,5,FALSE)))=TRUE," ",((((VLOOKUP(AD115,'X12'!$B:$G,2,FALSE))-(VLOOKUP(AD115,'X12'!$B:$G,3,FALSE)))*100)/(VLOOKUP(AD115,'X12'!$B:$G,5,FALSE))))</f>
        <v xml:space="preserve"> </v>
      </c>
      <c r="CV115" s="42" t="str">
        <f ca="1">IF(ISERROR(((VLOOKUP(AD115,'X12'!$B:$AZ,42,FALSE))))=TRUE," ",(((VLOOKUP(AD115,'X12'!$B:$AZ,42,FALSE)))))</f>
        <v xml:space="preserve"> </v>
      </c>
      <c r="CW115" s="42" t="str">
        <f ca="1">IF(ISERROR(((VLOOKUP(AD115,'X12'!$B:$AZ,43,FALSE))))=TRUE," ",(((VLOOKUP(AD115,'X12'!$B:$AZ,43,FALSE)))))</f>
        <v xml:space="preserve"> </v>
      </c>
      <c r="CX115" s="42" t="str">
        <f ca="1">IF(ISERROR(((VLOOKUP(AD115,'X12'!$B:$AZ,15,FALSE))))=TRUE," ",(((VLOOKUP(AD115,'X12'!$B:$AZ,15,FALSE)))))</f>
        <v xml:space="preserve"> </v>
      </c>
      <c r="CY115" s="42" t="str">
        <f ca="1">IF(ISERROR(((VLOOKUP(AD115,'X12'!$B:$AZ,14,FALSE))))=TRUE," ",(((VLOOKUP(AD115,'X12'!$B:$AZ,14,FALSE)))))</f>
        <v xml:space="preserve"> </v>
      </c>
      <c r="CZ115" s="42" t="str">
        <f ca="1">IF(ISERROR(((VLOOKUP(AD115,'X13'!$B:$AO,6,FALSE))/(VLOOKUP(AD115,'X13'!$B:$AO,7,FALSE))-1))=TRUE," ",(((VLOOKUP(AD115,'X13'!$B:$AO,6,FALSE))/(VLOOKUP(AD115,'X13'!$B:$AO,7,FALSE))-1)))</f>
        <v xml:space="preserve"> </v>
      </c>
      <c r="DA115" s="42" t="str">
        <f ca="1">IF(ISERROR((((VLOOKUP(AD115,'X13'!$B:$G,2,FALSE))-(VLOOKUP(AD115,'X13'!$B:$G,3,FALSE)))*100)/(VLOOKUP(AD115,'X13'!$B:$G,5,FALSE)))=TRUE," ",((((VLOOKUP(AD115,'X13'!$B:$G,2,FALSE))-(VLOOKUP(AD115,'X13'!$B:$G,3,FALSE)))*100)/(VLOOKUP(AD115,'X13'!$B:$G,5,FALSE))))</f>
        <v xml:space="preserve"> </v>
      </c>
      <c r="DB115" s="42" t="str">
        <f ca="1">IF(ISERROR(((VLOOKUP(AD115,'X13'!$B:$AZ,42,FALSE))))=TRUE," ",(((VLOOKUP(AD115,'X13'!$B:$AZ,42,FALSE)))))</f>
        <v xml:space="preserve"> </v>
      </c>
      <c r="DC115" s="42" t="str">
        <f ca="1">IF(ISERROR(((VLOOKUP(AD115,'X13'!$B:$AZ,43,FALSE))))=TRUE," ",(((VLOOKUP(AD115,'X13'!$B:$AZ,43,FALSE)))))</f>
        <v xml:space="preserve"> </v>
      </c>
      <c r="DD115" s="42" t="str">
        <f ca="1">IF(ISERROR(((VLOOKUP(AD115,'X13'!$B:$AZ,15,FALSE))))=TRUE," ",(((VLOOKUP(AD115,'X13'!$B:$AZ,15,FALSE)))))</f>
        <v xml:space="preserve"> </v>
      </c>
      <c r="DE115" s="42" t="str">
        <f ca="1">IF(ISERROR(((VLOOKUP(AD115,'X13'!$B:$AZ,14,FALSE))))=TRUE," ",(((VLOOKUP(AD115,'X13'!$B:$AZ,14,FALSE)))))</f>
        <v xml:space="preserve"> </v>
      </c>
    </row>
    <row r="116" spans="1:109" ht="14.1" customHeight="1" x14ac:dyDescent="0.2">
      <c r="A116" s="156" t="s">
        <v>1058</v>
      </c>
      <c r="B116" s="122" t="str">
        <f>IF(ISERROR(IF($U$16=1,(VLOOKUP(A116,$AC$89:$AH$125,2,FALSE)),IF((IF($X$1=1,'X1'!B75,(IF($X$1=2,'X2'!B75,(IF($X$1=3,'X3'!B75,(IF($X$1=4,'X4'!B75,(IF($X$1=5,'X5'!B75,(IF($X$1=6,'X6'!B75,(IF($X$1=7,'X7'!B75,(IF($X$1=8,'X8'!B75,(IF($X$1=9,'X9'!B75,(IF($X$1=10,'X10'!B75,(IF($X$1=11,'X11'!B75,(IF($X$1=12,'X12'!B75,'X13'!B75))))))))))))))))))))))))="","",(IF($X$1=1,'X1'!B75,(IF($X$1=2,'X2'!B75,(IF($X$1=3,'X3'!B75,(IF($X$1=4,'X4'!B75,(IF($X$1=5,'X5'!B75,(IF($X$1=6,'X6'!B75,(IF($X$1=7,'X7'!B75,(IF($X$1=8,'X8'!B75,(IF($X$1=9,'X9'!B75,(IF($X$1=10,'X10'!B75,(IF($X$1=11,'X11'!B75,(IF($X$1=12,'X12'!B75,'X13'!B75)))))))))))))))))))))))))))=TRUE," ",(IF($U$16=1,(VLOOKUP(A116,$AC$89:$AH$125,2,FALSE)),IF((IF($X$1=1,'X1'!B75,(IF($X$1=2,'X2'!B75,(IF($X$1=3,'X3'!B75,(IF($X$1=4,'X4'!B75,(IF($X$1=5,'X5'!B75,(IF($X$1=6,'X6'!B75,(IF($X$1=7,'X7'!B75,(IF($X$1=8,'X8'!B75,(IF($X$1=9,'X9'!B75,(IF($X$1=10,'X10'!B75,(IF($X$1=11,'X11'!B75,(IF($X$1=12,'X12'!B75,'X13'!B75))))))))))))))))))))))))="","",(IF($X$1=1,'X1'!B75,(IF($X$1=2,'X2'!B75,(IF($X$1=3,'X3'!B75,(IF($X$1=4,'X4'!B75,(IF($X$1=5,'X5'!B75,(IF($X$1=6,'X6'!B75,(IF($X$1=7,'X7'!B75,(IF($X$1=8,'X8'!B75,(IF($X$1=9,'X9'!B75,(IF($X$1=10,'X10'!B75,(IF($X$1=11,'X11'!B75,(IF($X$1=12,'X12'!B75,'X13'!B75))))))))))))))))))))))))))))</f>
        <v/>
      </c>
      <c r="C116" s="181" t="str">
        <f ca="1">IF(ISERROR(IF($X$1=1,(VLOOKUP(B116,'X1'!$B:$AZ,47,FALSE)),IF($X$1=2,(VLOOKUP(B116,'X2'!$B:$AZ,47,FALSE)),IF($X$1=3,(VLOOKUP(B116,'X3'!$B:$AZ,47,FALSE)),IF($X$1=4,(VLOOKUP(B116,'X4'!$B:$AZ,47,FALSE)),IF($X$1=5,(VLOOKUP(B116,'X5'!$B:$AZ,47,FALSE)),IF($X$1=6,(VLOOKUP(B116,'X6'!$B:$AZ,47,FALSE)),IF($X$1=7,(VLOOKUP(B116,'X7'!$B:$AZ,47,FALSE)),IF($X$1=8,(VLOOKUP(B116,'X8'!$B:$AZ,47,FALSE)),IF($X$1=9,(VLOOKUP(B116,'X9'!$B:$AZ,47,FALSE)),IF($X$1=10,(VLOOKUP(B116,'X10'!$B:$AZ,47,FALSE)),IF($X$1=11,(VLOOKUP(B116,'X11'!$B:$AZ,47,FALSE)),IF($X$1=12,(VLOOKUP(B116,'X12'!$B:$AZ,47,FALSE)),IF($X$1=13,(VLOOKUP(B116,'X13'!$B:$AZ,47,FALSE)),"B"))))))))))))))=TRUE," ",(IF($X$1=1,(VLOOKUP(B116,'X1'!$B:$AZ,47,FALSE)),IF($X$1=2,(VLOOKUP(B116,'X2'!$B:$AZ,47,FALSE)),IF($X$1=3,(VLOOKUP(B116,'X3'!$B:$AZ,47,FALSE)),IF($X$1=4,(VLOOKUP(B116,'X4'!$B:$AZ,47,FALSE)),IF($X$1=5,(VLOOKUP(B116,'X5'!$B:$AZ,47,FALSE)),IF($X$1=6,(VLOOKUP(B116,'X6'!$B:$AZ,47,FALSE)),IF($X$1=7,(VLOOKUP(B116,'X7'!$B:$AZ,47,FALSE)),IF($X$1=8,(VLOOKUP(B116,'X8'!$B:$AZ,47,FALSE)),IF($X$1=9,(VLOOKUP(B116,'X9'!$B:$AZ,47,FALSE)),IF($X$1=10,(VLOOKUP(B116,'X10'!$B:$AZ,47,FALSE)),IF($X$1=11,(VLOOKUP(B116,'X11'!$B:$AZ,47,FALSE)),IF($X$1=12,(VLOOKUP(B116,'X12'!$B:$AZ,47,FALSE)),IF($X$1=13,(VLOOKUP(B116,'X13'!$B:$AZ,47,FALSE)),"B")))))))))))))))</f>
        <v xml:space="preserve"> </v>
      </c>
      <c r="D116" s="181" t="str">
        <f ca="1">IF(ISERROR(IF($X$1=1,(VLOOKUP(B116,'X1'!$B:$AP,41,FALSE)),IF($X$1=2,(VLOOKUP(B116,'X2'!$B:$AP,41,FALSE)),IF($X$1=3,(VLOOKUP(B116,'X3'!$B:$AP,41,FALSE)),IF($X$1=4,(VLOOKUP(B116,'X4'!$B:$AP,41,FALSE)),IF($X$1=5,(VLOOKUP(B116,'X5'!$B:$AP,41,FALSE)),IF($X$1=6,(VLOOKUP(B116,'X6'!$B:$AP,41,FALSE)),IF($X$1=7,(VLOOKUP(B116,'X7'!$B:$AP,41,FALSE)),IF($X$1=8,(VLOOKUP(B116,'X8'!$B:$AP,41,FALSE)),IF($X$1=9,(VLOOKUP(B116,'X9'!$B:$AP,41,FALSE)),IF($X$1=10,(VLOOKUP(B116,'X10'!$B:$AP,41,FALSE)),IF($X$1=11,(VLOOKUP(B116,'X11'!$B:$AP,41,FALSE)),IF($X$1=12,(VLOOKUP(B116,'X12'!$B:$AP,41,FALSE)),IF($X$1=13,(VLOOKUP(B116,'X13'!$B:$AP,41,FALSE)),"B"))))))))))))))=TRUE," ",(IF($X$1=1,(VLOOKUP(B116,'X1'!$B:$AP,41,FALSE)),IF($X$1=2,(VLOOKUP(B116,'X2'!$B:$AP,41,FALSE)),IF($X$1=3,(VLOOKUP(B116,'X3'!$B:$AP,41,FALSE)),IF($X$1=4,(VLOOKUP(B116,'X4'!$B:$AP,41,FALSE)),IF($X$1=5,(VLOOKUP(B116,'X5'!$B:$AP,41,FALSE)),IF($X$1=6,(VLOOKUP(B116,'X6'!$B:$AP,41,FALSE)),IF($X$1=7,(VLOOKUP(B116,'X7'!$B:$AP,41,FALSE)),IF($X$1=8,(VLOOKUP(B116,'X8'!$B:$AP,41,FALSE)),IF($X$1=9,(VLOOKUP(B116,'X9'!$B:$AP,41,FALSE)),IF($X$1=10,(VLOOKUP(B116,'X10'!$B:$AP,41,FALSE)),IF($X$1=11,(VLOOKUP(B116,'X11'!$B:$AP,41,FALSE)),IF($X$1=12,(VLOOKUP(B116,'X12'!$B:$AP,41,FALSE)),IF($X$1=13,(VLOOKUP(B116,'X13'!$B:$AP,41,FALSE)),"B")))))))))))))))</f>
        <v xml:space="preserve"> </v>
      </c>
      <c r="E116" s="182" t="str">
        <f ca="1">IF(ISERROR(IF($X$1=1,(VLOOKUP(B116,'X1'!$B:$AP,7,FALSE)),IF($X$1=2,(VLOOKUP(B116,'X2'!$B:$AP,7,FALSE)),IF($X$1=3,(VLOOKUP(B116,'X3'!$B:$AP,7,FALSE)),IF($X$1=4,(VLOOKUP(B116,'X4'!$B:$AP,7,FALSE)),IF($X$1=5,(VLOOKUP(B116,'X5'!$B:$AP,7,FALSE)),IF($X$1=6,(VLOOKUP(B116,'X6'!$B:$AP,7,FALSE)),IF($X$1=7,(VLOOKUP(B116,'X7'!$B:$AP,7,FALSE)),IF($X$1=8,(VLOOKUP(B116,'X8'!$B:$AP,7,FALSE)),IF($X$1=9,(VLOOKUP(B116,'X9'!$B:$AP,7,FALSE)),IF($X$1=10,(VLOOKUP(B116,'X10'!$B:$AP,7,FALSE)),IF($X$1=11,(VLOOKUP(B116,'X11'!$B:$AP,7,FALSE)),IF($X$1=12,(VLOOKUP(B116,'X12'!$B:$AP,7,FALSE)),IF($X$1=13,(VLOOKUP(B116,'X13'!$B:$AP,7,FALSE)),"B"))))))))))))))=TRUE," ",(IF($X$1=1,(VLOOKUP(B116,'X1'!$B:$AP,7,FALSE)),IF($X$1=2,(VLOOKUP(B116,'X2'!$B:$AP,7,FALSE)),IF($X$1=3,(VLOOKUP(B116,'X3'!$B:$AP,7,FALSE)),IF($X$1=4,(VLOOKUP(B116,'X4'!$B:$AP,7,FALSE)),IF($X$1=5,(VLOOKUP(B116,'X5'!$B:$AP,7,FALSE)),IF($X$1=6,(VLOOKUP(B116,'X6'!$B:$AP,7,FALSE)),IF($X$1=7,(VLOOKUP(B116,'X7'!$B:$AP,7,FALSE)),IF($X$1=8,(VLOOKUP(B116,'X8'!$B:$AP,7,FALSE)),IF($X$1=9,(VLOOKUP(B116,'X9'!$B:$AP,7,FALSE)),IF($X$1=10,(VLOOKUP(B116,'X10'!$B:$AP,7,FALSE)),IF($X$1=11,(VLOOKUP(B116,'X11'!$B:$AP,7,FALSE)),IF($X$1=12,(VLOOKUP(B116,'X12'!$B:$AP,7,FALSE)),IF($X$1=13,(VLOOKUP(B116,'X13'!$B:$AP,7,FALSE)),"B")))))))))))))))</f>
        <v xml:space="preserve"> </v>
      </c>
      <c r="F116" s="182" t="str">
        <f ca="1">IF(ISERROR(IF((IF($X$1=1,(VLOOKUP(B116,'X1'!$B:$AO,6,FALSE)),(IF($X$1=2,(VLOOKUP(B116,'X2'!$B:$AO,6,FALSE)),(IF($X$1=3,(VLOOKUP(B116,'X3'!$B:$AO,6,FALSE)),(IF($X$1=4,(VLOOKUP(B116,'X4'!$B:$AO,6,FALSE)),(IF($X$1=5,(VLOOKUP(B116,'X5'!$B:$AO,6,FALSE)),(IF($X$1=6,(VLOOKUP(B116,'X6'!$B:$AO,6,FALSE)),(IF($X$1=7,(VLOOKUP(B116,'X7'!$B:$AO,6,FALSE)),(IF($X$1=8,(VLOOKUP(B116,'X8'!$B:$AO,6,FALSE)),(IF($X$1=9,(VLOOKUP(B116,'X9'!$B:$AO,6,FALSE)),(IF($X$1=10,(VLOOKUP(B116,'X10'!$B:$AO,6,FALSE)),(IF($X$1=11,(VLOOKUP(B116,'X11'!$B:$AO,6,FALSE)),(IF($X$1=12,(VLOOKUP(B116,'X12'!$B:$AO,6,FALSE)),(VLOOKUP(B116,'X13'!$B:$AO,6,FALSE))))))))))))))))))))))))))=$V$1," ",(IF($X$1=1,(VLOOKUP(B116,'X1'!$B:$AO,6,FALSE)),(IF($X$1=2,(VLOOKUP(B116,'X2'!$B:$AO,6,FALSE)),(IF($X$1=3,(VLOOKUP(B116,'X3'!$B:$AO,6,FALSE)),(IF($X$1=4,(VLOOKUP(B116,'X4'!$B:$AO,6,FALSE)),(IF($X$1=5,(VLOOKUP(B116,'X5'!$B:$AO,6,FALSE)),(IF($X$1=6,(VLOOKUP(B116,'X6'!$B:$AO,6,FALSE)),(IF($X$1=7,(VLOOKUP(B116,'X7'!$B:$AO,6,FALSE)),(IF($X$1=8,(VLOOKUP(B116,'X8'!$B:$AO,6,FALSE)),(IF($X$1=9,(VLOOKUP(B116,'X9'!$B:$AO,6,FALSE)),(IF($X$1=10,(VLOOKUP(B116,'X10'!$B:$AO,6,FALSE)),(IF($X$1=11,(VLOOKUP(B116,'X11'!$B:$AO,6,FALSE)),(IF($X$1=12,(VLOOKUP(B116,'X12'!$B:$AO,6,FALSE)),(VLOOKUP(B116,'X13'!$B:$AO,6,FALSE))))))))))))))))))))))))))))=TRUE," ",(IF((IF($X$1=1,(VLOOKUP(B116,'X1'!$B:$AO,6,FALSE)),(IF($X$1=2,(VLOOKUP(B116,'X2'!$B:$AO,6,FALSE)),(IF($X$1=3,(VLOOKUP(B116,'X3'!$B:$AO,6,FALSE)),(IF($X$1=4,(VLOOKUP(B116,'X4'!$B:$AO,6,FALSE)),(IF($X$1=5,(VLOOKUP(B116,'X5'!$B:$AO,6,FALSE)),(IF($X$1=6,(VLOOKUP(B116,'X6'!$B:$AO,6,FALSE)),(IF($X$1=7,(VLOOKUP(B116,'X7'!$B:$AO,6,FALSE)),(IF($X$1=8,(VLOOKUP(B116,'X8'!$B:$AO,6,FALSE)),(IF($X$1=9,(VLOOKUP(B116,'X9'!$B:$AO,6,FALSE)),(IF($X$1=10,(VLOOKUP(B116,'X10'!$B:$AO,6,FALSE)),(IF($X$1=11,(VLOOKUP(B116,'X11'!$B:$AO,6,FALSE)),(IF($X$1=12,(VLOOKUP(B116,'X12'!$B:$AO,6,FALSE)),(VLOOKUP(B116,'X13'!$B:$AO,6,FALSE))))))))))))))))))))))))))=$V$1," ",(IF($X$1=1,(VLOOKUP(B116,'X1'!$B:$AO,6,FALSE)),(IF($X$1=2,(VLOOKUP(B116,'X2'!$B:$AO,6,FALSE)),(IF($X$1=3,(VLOOKUP(B116,'X3'!$B:$AO,6,FALSE)),(IF($X$1=4,(VLOOKUP(B116,'X4'!$B:$AO,6,FALSE)),(IF($X$1=5,(VLOOKUP(B116,'X5'!$B:$AO,6,FALSE)),(IF($X$1=6,(VLOOKUP(B116,'X6'!$B:$AO,6,FALSE)),(IF($X$1=7,(VLOOKUP(B116,'X7'!$B:$AO,6,FALSE)),(IF($X$1=8,(VLOOKUP(B116,'X8'!$B:$AO,6,FALSE)),(IF($X$1=9,(VLOOKUP(B116,'X9'!$B:$AO,6,FALSE)),(IF($X$1=10,(VLOOKUP(B116,'X10'!$B:$AO,6,FALSE)),(IF($X$1=11,(VLOOKUP(B116,'X11'!$B:$AO,6,FALSE)),(IF($X$1=12,(VLOOKUP(B116,'X12'!$B:$AO,6,FALSE)),(VLOOKUP(B116,'X13'!$B:$AO,6,FALSE)))))))))))))))))))))))))))))</f>
        <v xml:space="preserve"> </v>
      </c>
      <c r="G116" s="182" t="str">
        <f ca="1">IF(ISERROR(IF($X$1=1,(VLOOKUP(B116,'X1'!$B:$AZ,44,FALSE)),IF($X$1=2,(VLOOKUP(B116,'X2'!$B:$AZ,44,FALSE)),IF($X$1=3,(VLOOKUP(B116,'X3'!$B:$AZ,44,FALSE)),IF($X$1=4,(VLOOKUP(B116,'X4'!$B:$AZ,44,FALSE)),IF($X$1=5,(VLOOKUP(B116,'X5'!$B:$AZ,44,FALSE)),IF($X$1=6,(VLOOKUP(B116,'X6'!$B:$AZ,44,FALSE)),IF($X$1=7,(VLOOKUP(B116,'X7'!$B:$AZ,44,FALSE)),IF($X$1=8,(VLOOKUP(B116,'X8'!$B:$AZ,44,FALSE)),IF($X$1=9,(VLOOKUP(B116,'X9'!$B:$AZ,44,FALSE)),IF($X$1=10,(VLOOKUP(B116,'X10'!$B:$AZ,44,FALSE)),IF($X$1=11,(VLOOKUP(B116,'X11'!$B:$AZ,44,FALSE)),IF($X$1=12,(VLOOKUP(B116,'X12'!$B:$AZ,44,FALSE)),IF($X$1=13,(VLOOKUP(B116,'X13'!$B:$AZ,44,FALSE)),"B"))))))))))))))=TRUE," ",(IF($X$1=1,(VLOOKUP(B116,'X1'!$B:$AZ,44,FALSE)),IF($X$1=2,(VLOOKUP(B116,'X2'!$B:$AZ,44,FALSE)),IF($X$1=3,(VLOOKUP(B116,'X3'!$B:$AZ,44,FALSE)),IF($X$1=4,(VLOOKUP(B116,'X4'!$B:$AZ,44,FALSE)),IF($X$1=5,(VLOOKUP(B116,'X5'!$B:$AZ,44,FALSE)),IF($X$1=6,(VLOOKUP(B116,'X6'!$B:$AZ,44,FALSE)),IF($X$1=7,(VLOOKUP(B116,'X7'!$B:$AZ,44,FALSE)),IF($X$1=8,(VLOOKUP(B116,'X8'!$B:$AZ,44,FALSE)),IF($X$1=9,(VLOOKUP(B116,'X9'!$B:$AZ,44,FALSE)),IF($X$1=10,(VLOOKUP(B116,'X10'!$B:$AZ,44,FALSE)),IF($X$1=11,(VLOOKUP(B116,'X11'!$B:$AZ,44,FALSE)),IF($X$1=12,(VLOOKUP(B116,'X12'!$B:$AZ,44,FALSE)),IF($X$1=13,(VLOOKUP(B116,'X13'!$B:$AZ,44,FALSE)),"B")))))))))))))))</f>
        <v xml:space="preserve"> </v>
      </c>
      <c r="H116" s="182" t="str">
        <f ca="1">IF(ISERROR(IF($X$1=1,(VLOOKUP(B116,'X1'!$B:$AZ,8,FALSE)),IF($X$1=2,(VLOOKUP(B116,'X2'!$B:$AZ,8,FALSE)),IF($X$1=3,(VLOOKUP(B116,'X3'!$B:$AZ,8,FALSE)),IF($X$1=4,(VLOOKUP(B116,'X4'!$B:$AZ,8,FALSE)),IF($X$1=5,(VLOOKUP(B116,'X5'!$B:$AZ,8,FALSE)),IF($X$1=6,(VLOOKUP(B116,'X6'!$B:$AZ,8,FALSE)),IF($X$1=7,(VLOOKUP(B116,'X7'!$B:$AZ,8,FALSE)),IF($X$1=8,(VLOOKUP(B116,'X8'!$B:$AZ,8,FALSE)),IF($X$1=9,(VLOOKUP(B116,'X9'!$B:$AZ,8,FALSE)),IF($X$1=10,(VLOOKUP(B116,'X10'!$B:$AZ,8,FALSE)),IF($X$1=11,(VLOOKUP(B116,'X11'!$B:$AZ,8,FALSE)),IF($X$1=12,(VLOOKUP(B116,'X12'!$B:$AZ,8,FALSE)),IF($X$1=13,(VLOOKUP(B116,'X13'!$B:$AZ,8,FALSE)),"B"))))))))))))))=TRUE," ",(IF($X$1=1,(VLOOKUP(B116,'X1'!$B:$AZ,8,FALSE)),IF($X$1=2,(VLOOKUP(B116,'X2'!$B:$AZ,8,FALSE)),IF($X$1=3,(VLOOKUP(B116,'X3'!$B:$AZ,8,FALSE)),IF($X$1=4,(VLOOKUP(B116,'X4'!$B:$AZ,8,FALSE)),IF($X$1=5,(VLOOKUP(B116,'X5'!$B:$AZ,8,FALSE)),IF($X$1=6,(VLOOKUP(B116,'X6'!$B:$AZ,8,FALSE)),IF($X$1=7,(VLOOKUP(B116,'X7'!$B:$AZ,8,FALSE)),IF($X$1=8,(VLOOKUP(B116,'X8'!$B:$AZ,8,FALSE)),IF($X$1=9,(VLOOKUP(B116,'X9'!$B:$AZ,8,FALSE)),IF($X$1=10,(VLOOKUP(B116,'X10'!$B:$AZ,8,FALSE)),IF($X$1=11,(VLOOKUP(B116,'X11'!$B:$AZ,8,FALSE)),IF($X$1=12,(VLOOKUP(B116,'X12'!$B:$AZ,8,FALSE)),IF($X$1=13,(VLOOKUP(B116,'X13'!$B:$AZ,8,FALSE)),"B")))))))))))))))</f>
        <v xml:space="preserve"> </v>
      </c>
      <c r="I116" s="183" t="str">
        <f ca="1">IF(ISERROR(IF($X$1=1,(VLOOKUP(B116,'X1'!$B:$AZ,2,FALSE)),IF($X$1=2,(VLOOKUP(B116,'X2'!$B:$AZ,2,FALSE)),IF($X$1=3,(VLOOKUP(B116,'X3'!$B:$AZ,2,FALSE)),IF($X$1=4,(VLOOKUP(B116,'X4'!$B:$AZ,2,FALSE)),IF($X$1=5,(VLOOKUP(B116,'X5'!$B:$AZ,2,FALSE)),IF($X$1=6,(VLOOKUP(B116,'X6'!$B:$AZ,2,FALSE)),IF($X$1=7,(VLOOKUP(B116,'X7'!$B:$AZ,2,FALSE)),IF($X$1=8,(VLOOKUP(B116,'X8'!$B:$AZ,2,FALSE)),IF($X$1=9,(VLOOKUP(B116,'X9'!$B:$AZ,2,FALSE)),IF($X$1=10,(VLOOKUP(B116,'X10'!$B:$AZ,2,FALSE)),IF($X$1=11,(VLOOKUP(B116,'X11'!$B:$AZ,2,FALSE)),IF($X$1=12,(VLOOKUP(B116,'X12'!$B:$AZ,2,FALSE)),IF($X$1=13,(VLOOKUP(B116,'X13'!$B:$AZ,2,FALSE)),"B"))))))))))))))=TRUE," ",(IF($X$1=1,(VLOOKUP(B116,'X1'!$B:$AZ,2,FALSE)),IF($X$1=2,(VLOOKUP(B116,'X2'!$B:$AZ,2,FALSE)),IF($X$1=3,(VLOOKUP(B116,'X3'!$B:$AZ,2,FALSE)),IF($X$1=4,(VLOOKUP(B116,'X4'!$B:$AZ,2,FALSE)),IF($X$1=5,(VLOOKUP(B116,'X5'!$B:$AZ,2,FALSE)),IF($X$1=6,(VLOOKUP(B116,'X6'!$B:$AZ,2,FALSE)),IF($X$1=7,(VLOOKUP(B116,'X7'!$B:$AZ,2,FALSE)),IF($X$1=8,(VLOOKUP(B116,'X8'!$B:$AZ,2,FALSE)),IF($X$1=9,(VLOOKUP(B116,'X9'!$B:$AZ,2,FALSE)),IF($X$1=10,(VLOOKUP(B116,'X10'!$B:$AZ,2,FALSE)),IF($X$1=11,(VLOOKUP(B116,'X11'!$B:$AZ,2,FALSE)),IF($X$1=12,(VLOOKUP(B116,'X12'!$B:$AZ,2,FALSE)),IF($X$1=13,(VLOOKUP(B116,'X13'!$B:$AZ,2,FALSE)),"B")))))))))))))))</f>
        <v xml:space="preserve"> </v>
      </c>
      <c r="J116" s="183" t="str">
        <f ca="1">IF(ISERROR(IF($X$1=1,(VLOOKUP(B116,'X1'!$B:$AZ,3,FALSE)),IF($X$1=2,(VLOOKUP(B116,'X2'!$B:$AZ,3,FALSE)),IF($X$1=3,(VLOOKUP(B116,'X3'!$B:$AZ,3,FALSE)),IF($X$1=4,(VLOOKUP(B116,'X4'!$B:$AZ,3,FALSE)),IF($X$1=5,(VLOOKUP(B116,'X5'!$B:$AZ,3,FALSE)),IF($X$1=6,(VLOOKUP(B116,'X6'!$B:$AZ,3,FALSE)),IF($X$1=7,(VLOOKUP(B116,'X7'!$B:$AZ,3,FALSE)),IF($X$1=8,(VLOOKUP(B116,'X8'!$B:$AZ,3,FALSE)),IF($X$1=9,(VLOOKUP(B116,'X9'!$B:$AZ,3,FALSE)),IF($X$1=10,(VLOOKUP(B116,'X10'!$B:$AZ,3,FALSE)),IF($X$1=11,(VLOOKUP(B116,'X11'!$B:$AZ,3,FALSE)),IF($X$1=12,(VLOOKUP(B116,'X12'!$B:$AZ,3,FALSE)),IF($X$1=13,(VLOOKUP(B116,'X13'!$B:$AZ,3,FALSE)),"B"))))))))))))))=TRUE," ",(IF($X$1=1,(VLOOKUP(B116,'X1'!$B:$AZ,3,FALSE)),IF($X$1=2,(VLOOKUP(B116,'X2'!$B:$AZ,3,FALSE)),IF($X$1=3,(VLOOKUP(B116,'X3'!$B:$AZ,3,FALSE)),IF($X$1=4,(VLOOKUP(B116,'X4'!$B:$AZ,3,FALSE)),IF($X$1=5,(VLOOKUP(B116,'X5'!$B:$AZ,3,FALSE)),IF($X$1=6,(VLOOKUP(B116,'X6'!$B:$AZ,3,FALSE)),IF($X$1=7,(VLOOKUP(B116,'X7'!$B:$AZ,3,FALSE)),IF($X$1=8,(VLOOKUP(B116,'X8'!$B:$AZ,3,FALSE)),IF($X$1=9,(VLOOKUP(B116,'X9'!$B:$AZ,3,FALSE)),IF($X$1=10,(VLOOKUP(B116,'X10'!$B:$AZ,3,FALSE)),IF($X$1=11,(VLOOKUP(B116,'X11'!$B:$AZ,3,FALSE)),IF($X$1=12,(VLOOKUP(B116,'X12'!$B:$AZ,3,FALSE)),IF($X$1=13,(VLOOKUP(B116,'X13'!$B:$AZ,3,FALSE)),"B")))))))))))))))</f>
        <v xml:space="preserve"> </v>
      </c>
      <c r="K116" s="183" t="str">
        <f ca="1">IF(ISERROR(IF($X$1=1,(VLOOKUP(B116,'X1'!$B:$AZ,5,FALSE)),IF($X$1=2,(VLOOKUP(B116,'X2'!$B:$AZ,5,FALSE)),IF($X$1=3,(VLOOKUP(B116,'X3'!$B:$AZ,5,FALSE)),IF($X$1=4,(VLOOKUP(B116,'X4'!$B:$AZ,5,FALSE)),IF($X$1=5,(VLOOKUP(B116,'X5'!$B:$AZ,5,FALSE)),IF($X$1=6,(VLOOKUP(B116,'X6'!$B:$AZ,5,FALSE)),IF($X$1=7,(VLOOKUP(B116,'X7'!$B:$AZ,5,FALSE)),IF($X$1=8,(VLOOKUP(B116,'X8'!$B:$AZ,5,FALSE)),IF($X$1=9,(VLOOKUP(B116,'X9'!$B:$AZ,5,FALSE)),IF($X$1=10,(VLOOKUP(B116,'X10'!$B:$AZ,5,FALSE)),IF($X$1=11,(VLOOKUP(B116,'X11'!$B:$AZ,5,FALSE)),IF($X$1=12,(VLOOKUP(B116,'X12'!$B:$AZ,5,FALSE)),IF($X$1=13,(VLOOKUP(B116,'X13'!$B:$AZ,5,FALSE)),"B"))))))))))))))=TRUE," ",(IF($X$1=1,(VLOOKUP(B116,'X1'!$B:$AZ,5,FALSE)),IF($X$1=2,(VLOOKUP(B116,'X2'!$B:$AZ,5,FALSE)),IF($X$1=3,(VLOOKUP(B116,'X3'!$B:$AZ,5,FALSE)),IF($X$1=4,(VLOOKUP(B116,'X4'!$B:$AZ,5,FALSE)),IF($X$1=5,(VLOOKUP(B116,'X5'!$B:$AZ,5,FALSE)),IF($X$1=6,(VLOOKUP(B116,'X6'!$B:$AZ,5,FALSE)),IF($X$1=7,(VLOOKUP(B116,'X7'!$B:$AZ,5,FALSE)),IF($X$1=8,(VLOOKUP(B116,'X8'!$B:$AZ,5,FALSE)),IF($X$1=9,(VLOOKUP(B116,'X9'!$B:$AZ,5,FALSE)),IF($X$1=10,(VLOOKUP(B116,'X10'!$B:$AZ,5,FALSE)),IF($X$1=11,(VLOOKUP(B116,'X11'!$B:$AZ,5,FALSE)),IF($X$1=12,(VLOOKUP(B116,'X12'!$B:$AZ,5,FALSE)),IF($X$1=13,(VLOOKUP(B116,'X13'!$B:$AZ,5,FALSE)),"B")))))))))))))))</f>
        <v xml:space="preserve"> </v>
      </c>
      <c r="L116" s="184" t="str">
        <f ca="1">IF(ISERROR(IF($X$1=1,(VLOOKUP(B116,'X1'!$B:$AZ,9,FALSE)),IF($X$1=2,(VLOOKUP(B116,'X2'!$B:$AZ,9,FALSE)),IF($X$1=3,(VLOOKUP(B116,'X3'!$B:$AZ,9,FALSE)),IF($X$1=4,(VLOOKUP(B116,'X4'!$B:$AZ,9,FALSE)),IF($X$1=5,(VLOOKUP(B116,'X5'!$B:$AZ,9,FALSE)),IF($X$1=6,(VLOOKUP(B116,'X6'!$B:$AZ,9,FALSE)),IF($X$1=7,(VLOOKUP(B116,'X7'!$B:$AZ,9,FALSE)),IF($X$1=8,(VLOOKUP(B116,'X8'!$B:$AZ,9,FALSE)),IF($X$1=9,(VLOOKUP(B116,'X9'!$B:$AZ,9,FALSE)),IF($X$1=10,(VLOOKUP(B116,'X10'!$B:$AZ,9,FALSE)),IF($X$1=11,(VLOOKUP(B116,'X11'!$B:$AZ,9,FALSE)),IF($X$1=12,(VLOOKUP(B116,'X12'!$B:$AZ,9,FALSE)),IF($X$1=13,(VLOOKUP(B116,'X13'!$B:$AZ,9,FALSE)),"B"))))))))))))))=TRUE," ",(IF($X$1=1,(VLOOKUP(B116,'X1'!$B:$AZ,9,FALSE)),IF($X$1=2,(VLOOKUP(B116,'X2'!$B:$AZ,9,FALSE)),IF($X$1=3,(VLOOKUP(B116,'X3'!$B:$AZ,9,FALSE)),IF($X$1=4,(VLOOKUP(B116,'X4'!$B:$AZ,9,FALSE)),IF($X$1=5,(VLOOKUP(B116,'X5'!$B:$AZ,9,FALSE)),IF($X$1=6,(VLOOKUP(B116,'X6'!$B:$AZ,9,FALSE)),IF($X$1=7,(VLOOKUP(B116,'X7'!$B:$AZ,9,FALSE)),IF($X$1=8,(VLOOKUP(B116,'X8'!$B:$AZ,9,FALSE)),IF($X$1=9,(VLOOKUP(B116,'X9'!$B:$AZ,9,FALSE)),IF($X$1=10,(VLOOKUP(B116,'X10'!$B:$AZ,9,FALSE)),IF($X$1=11,(VLOOKUP(B116,'X11'!$B:$AZ,9,FALSE)),IF($X$1=12,(VLOOKUP(B116,'X12'!$B:$AZ,9,FALSE)),IF($X$1=13,(VLOOKUP(B116,'X13'!$B:$AZ,9,FALSE)),"B")))))))))))))))</f>
        <v xml:space="preserve"> </v>
      </c>
      <c r="M116" s="184" t="str">
        <f ca="1">IF(ISERROR(IF($X$1=1,(VLOOKUP(B116,'X1'!$B:$AZ,10,FALSE)),IF($X$1=2,(VLOOKUP(B116,'X2'!$B:$AZ,10,FALSE)),IF($X$1=3,(VLOOKUP(B116,'X3'!$B:$AZ,10,FALSE)),IF($X$1=4,(VLOOKUP(B116,'X4'!$B:$AZ,10,FALSE)),IF($X$1=5,(VLOOKUP(B116,'X5'!$B:$AZ,10,FALSE)),IF($X$1=6,(VLOOKUP(B116,'X6'!$B:$AZ,10,FALSE)),IF($X$1=7,(VLOOKUP(B116,'X7'!$B:$AZ,10,FALSE)),IF($X$1=8,(VLOOKUP(B116,'X8'!$B:$AZ,10,FALSE)),IF($X$1=9,(VLOOKUP(B116,'X9'!$B:$AZ,10,FALSE)),IF($X$1=10,(VLOOKUP(B116,'X10'!$B:$AZ,10,FALSE)),IF($X$1=11,(VLOOKUP(B116,'X11'!$B:$AZ,10,FALSE)),IF($X$1=12,(VLOOKUP(B116,'X12'!$B:$AZ,10,FALSE)),IF($X$1=13,(VLOOKUP(B116,'X13'!$B:$AZ,10,FALSE)),"B"))))))))))))))=TRUE," ",(IF($X$1=1,(VLOOKUP(B116,'X1'!$B:$AZ,10,FALSE)),IF($X$1=2,(VLOOKUP(B116,'X2'!$B:$AZ,10,FALSE)),IF($X$1=3,(VLOOKUP(B116,'X3'!$B:$AZ,10,FALSE)),IF($X$1=4,(VLOOKUP(B116,'X4'!$B:$AZ,10,FALSE)),IF($X$1=5,(VLOOKUP(B116,'X5'!$B:$AZ,10,FALSE)),IF($X$1=6,(VLOOKUP(B116,'X6'!$B:$AZ,10,FALSE)),IF($X$1=7,(VLOOKUP(B116,'X7'!$B:$AZ,10,FALSE)),IF($X$1=8,(VLOOKUP(B116,'X8'!$B:$AZ,10,FALSE)),IF($X$1=9,(VLOOKUP(B116,'X9'!$B:$AZ,10,FALSE)),IF($X$1=10,(VLOOKUP(B116,'X10'!$B:$AZ,10,FALSE)),IF($X$1=11,(VLOOKUP(B116,'X11'!$B:$AZ,10,FALSE)),IF($X$1=12,(VLOOKUP(B116,'X12'!$B:$AZ,10,FALSE)),IF($X$1=13,(VLOOKUP(B116,'X13'!$B:$AZ,10,FALSE)),"B")))))))))))))))</f>
        <v xml:space="preserve"> </v>
      </c>
      <c r="N116" s="185" t="str">
        <f ca="1">IF(ISERROR(IF($X$1=1,(VLOOKUP(B116,'X1'!$B:$AZ,45,FALSE)),IF($X$1=2,(VLOOKUP(B116,'X2'!$B:$AZ,45,FALSE)),IF($X$1=3,(VLOOKUP(B116,'X3'!$B:$AZ,45,FALSE)),IF($X$1=4,(VLOOKUP(B116,'X4'!$B:$AZ,45,FALSE)),IF($X$1=5,(VLOOKUP(B116,'X5'!$B:$AZ,45,FALSE)),IF($X$1=6,(VLOOKUP(B116,'X6'!$B:$AZ,45,FALSE)),IF($X$1=7,(VLOOKUP(B116,'X7'!$B:$AZ,45,FALSE)),IF($X$1=8,(VLOOKUP(B116,'X8'!$B:$AZ,45,FALSE)),IF($X$1=9,(VLOOKUP(B116,'X9'!$B:$AZ,45,FALSE)),IF($X$1=10,(VLOOKUP(B116,'X10'!$B:$AZ,45,FALSE)),IF($X$1=11,(VLOOKUP(B116,'X11'!$B:$AZ,45,FALSE)),IF($X$1=12,(VLOOKUP(B116,'X12'!$B:$AZ,45,FALSE)),IF($X$1=13,(VLOOKUP(B116,'X13'!$B:$AZ,45,FALSE)),"B"))))))))))))))=TRUE," ",(IF($X$1=1,(VLOOKUP(B116,'X1'!$B:$AZ,45,FALSE)),IF($X$1=2,(VLOOKUP(B116,'X2'!$B:$AZ,45,FALSE)),IF($X$1=3,(VLOOKUP(B116,'X3'!$B:$AZ,45,FALSE)),IF($X$1=4,(VLOOKUP(B116,'X4'!$B:$AZ,45,FALSE)),IF($X$1=5,(VLOOKUP(B116,'X5'!$B:$AZ,45,FALSE)),IF($X$1=6,(VLOOKUP(B116,'X6'!$B:$AZ,45,FALSE)),IF($X$1=7,(VLOOKUP(B116,'X7'!$B:$AZ,45,FALSE)),IF($X$1=8,(VLOOKUP(B116,'X8'!$B:$AZ,45,FALSE)),IF($X$1=9,(VLOOKUP(B116,'X9'!$B:$AZ,45,FALSE)),IF($X$1=10,(VLOOKUP(B116,'X10'!$B:$AZ,45,FALSE)),IF($X$1=11,(VLOOKUP(B116,'X11'!$B:$AZ,45,FALSE)),IF($X$1=12,(VLOOKUP(B116,'X12'!$B:$AZ,45,FALSE)),IF($X$1=13,(VLOOKUP(B116,'X13'!$B:$AZ,45,FALSE)),"B")))))))))))))))</f>
        <v xml:space="preserve"> </v>
      </c>
      <c r="O116" s="184" t="str">
        <f ca="1">IF(ISERROR(IF($X$1=1,(VLOOKUP(B116,'X1'!$B:$AZ,11,FALSE)),IF($X$1=2,(VLOOKUP(B116,'X2'!$B:$AZ,11,FALSE)),IF($X$1=3,(VLOOKUP(B116,'X3'!$B:$AZ,11,FALSE)),IF($X$1=4,(VLOOKUP(B116,'X4'!$B:$AZ,11,FALSE)),IF($X$1=5,(VLOOKUP(B116,'X5'!$B:$AZ,11,FALSE)),IF($X$1=6,(VLOOKUP(B116,'X6'!$B:$AZ,11,FALSE)),IF($X$1=7,(VLOOKUP(B116,'X7'!$B:$AZ,11,FALSE)),IF($X$1=8,(VLOOKUP(B116,'X8'!$B:$AZ,11,FALSE)),IF($X$1=9,(VLOOKUP(B116,'X9'!$B:$AZ,11,FALSE)),IF($X$1=10,(VLOOKUP(B116,'X10'!$B:$AZ,11,FALSE)),IF($X$1=11,(VLOOKUP(B116,'X11'!$B:$AZ,11,FALSE)),IF($X$1=12,(VLOOKUP(B116,'X12'!$B:$AZ,11,FALSE)),IF($X$1=13,(VLOOKUP(B116,'X13'!$B:$AZ,11,FALSE)),"B"))))))))))))))=TRUE," ",(IF($X$1=1,(VLOOKUP(B116,'X1'!$B:$AZ,11,FALSE)),IF($X$1=2,(VLOOKUP(B116,'X2'!$B:$AZ,11,FALSE)),IF($X$1=3,(VLOOKUP(B116,'X3'!$B:$AZ,11,FALSE)),IF($X$1=4,(VLOOKUP(B116,'X4'!$B:$AZ,11,FALSE)),IF($X$1=5,(VLOOKUP(B116,'X5'!$B:$AZ,11,FALSE)),IF($X$1=6,(VLOOKUP(B116,'X6'!$B:$AZ,11,FALSE)),IF($X$1=7,(VLOOKUP(B116,'X7'!$B:$AZ,11,FALSE)),IF($X$1=8,(VLOOKUP(B116,'X8'!$B:$AZ,11,FALSE)),IF($X$1=9,(VLOOKUP(B116,'X9'!$B:$AZ,11,FALSE)),IF($X$1=10,(VLOOKUP(B116,'X10'!$B:$AZ,11,FALSE)),IF($X$1=11,(VLOOKUP(B116,'X11'!$B:$AZ,11,FALSE)),IF($X$1=12,(VLOOKUP(B116,'X12'!$B:$AZ,11,FALSE)),IF($X$1=13,(VLOOKUP(B116,'X13'!$B:$AZ,11,FALSE)),"B")))))))))))))))</f>
        <v xml:space="preserve"> </v>
      </c>
      <c r="P116" s="184" t="str">
        <f ca="1">IF(ISERROR(IF($X$1=1,(VLOOKUP(B116,'X1'!$B:$AZ,12,FALSE)),IF($X$1=2,(VLOOKUP(B116,'X2'!$B:$AZ,12,FALSE)),IF($X$1=3,(VLOOKUP(B116,'X3'!$B:$AZ,12,FALSE)),IF($X$1=4,(VLOOKUP(B116,'X4'!$B:$AZ,12,FALSE)),IF($X$1=5,(VLOOKUP(B116,'X5'!$B:$AZ,12,FALSE)),IF($X$1=6,(VLOOKUP(B116,'X6'!$B:$AZ,12,FALSE)),IF($X$1=7,(VLOOKUP(B116,'X7'!$B:$AZ,12,FALSE)),IF($X$1=8,(VLOOKUP(B116,'X8'!$B:$AZ,12,FALSE)),IF($X$1=9,(VLOOKUP(B116,'X9'!$B:$AZ,12,FALSE)),IF($X$1=10,(VLOOKUP(B116,'X10'!$B:$AZ,12,FALSE)),IF($X$1=11,(VLOOKUP(B116,'X11'!$B:$AZ,12,FALSE)),IF($X$1=12,(VLOOKUP(B116,'X12'!$B:$AZ,12,FALSE)),IF($X$1=13,(VLOOKUP(B116,'X13'!$B:$AZ,12,FALSE)),"B"))))))))))))))=TRUE," ",(IF($X$1=1,(VLOOKUP(B116,'X1'!$B:$AZ,12,FALSE)),IF($X$1=2,(VLOOKUP(B116,'X2'!$B:$AZ,12,FALSE)),IF($X$1=3,(VLOOKUP(B116,'X3'!$B:$AZ,12,FALSE)),IF($X$1=4,(VLOOKUP(B116,'X4'!$B:$AZ,12,FALSE)),IF($X$1=5,(VLOOKUP(B116,'X5'!$B:$AZ,12,FALSE)),IF($X$1=6,(VLOOKUP(B116,'X6'!$B:$AZ,12,FALSE)),IF($X$1=7,(VLOOKUP(B116,'X7'!$B:$AZ,12,FALSE)),IF($X$1=8,(VLOOKUP(B116,'X8'!$B:$AZ,12,FALSE)),IF($X$1=9,(VLOOKUP(B116,'X9'!$B:$AZ,12,FALSE)),IF($X$1=10,(VLOOKUP(B116,'X10'!$B:$AZ,12,FALSE)),IF($X$1=11,(VLOOKUP(B116,'X11'!$B:$AZ,12,FALSE)),IF($X$1=12,(VLOOKUP(B116,'X12'!$B:$AZ,12,FALSE)),IF($X$1=13,(VLOOKUP(B116,'X13'!$B:$AZ,12,FALSE)),"B")))))))))))))))</f>
        <v xml:space="preserve"> </v>
      </c>
      <c r="Q116" s="185" t="str">
        <f ca="1">IF(ISERROR(IF($X$1=1,(VLOOKUP(B116,'X1'!$B:$AZ,46,FALSE)),IF($X$1=2,(VLOOKUP(B116,'X2'!$B:$AZ,46,FALSE)),IF($X$1=3,(VLOOKUP(B116,'X3'!$B:$AZ,46,FALSE)),IF($X$1=4,(VLOOKUP(B116,'X4'!$B:$AZ,46,FALSE)),IF($X$1=5,(VLOOKUP(B116,'X5'!$B:$AZ,46,FALSE)),IF($X$1=6,(VLOOKUP(B116,'X6'!$B:$AZ,46,FALSE)),IF($X$1=7,(VLOOKUP(B116,'X7'!$B:$AZ,46,FALSE)),IF($X$1=8,(VLOOKUP(B116,'X8'!$B:$AZ,46,FALSE)),IF($X$1=9,(VLOOKUP(B116,'X9'!$B:$AZ,46,FALSE)),IF($X$1=10,(VLOOKUP(B116,'X10'!$B:$AZ,46,FALSE)),IF($X$1=11,(VLOOKUP(B116,'X11'!$B:$AZ,46,FALSE)),IF($X$1=12,(VLOOKUP(B116,'X12'!$B:$AZ,46,FALSE)),IF($X$1=13,(VLOOKUP(B116,'X13'!$B:$AZ,46,FALSE)),"B"))))))))))))))=TRUE," ",(IF($X$1=1,(VLOOKUP(B116,'X1'!$B:$AZ,46,FALSE)),IF($X$1=2,(VLOOKUP(B116,'X2'!$B:$AZ,46,FALSE)),IF($X$1=3,(VLOOKUP(B116,'X3'!$B:$AZ,46,FALSE)),IF($X$1=4,(VLOOKUP(B116,'X4'!$B:$AZ,46,FALSE)),IF($X$1=5,(VLOOKUP(B116,'X5'!$B:$AZ,46,FALSE)),IF($X$1=6,(VLOOKUP(B116,'X6'!$B:$AZ,46,FALSE)),IF($X$1=7,(VLOOKUP(B116,'X7'!$B:$AZ,46,FALSE)),IF($X$1=8,(VLOOKUP(B116,'X8'!$B:$AZ,46,FALSE)),IF($X$1=9,(VLOOKUP(B116,'X9'!$B:$AZ,46,FALSE)),IF($X$1=10,(VLOOKUP(B116,'X10'!$B:$AZ,46,FALSE)),IF($X$1=11,(VLOOKUP(B116,'X11'!$B:$AZ,46,FALSE)),IF($X$1=12,(VLOOKUP(B116,'X12'!$B:$AZ,46,FALSE)),IF($X$1=13,(VLOOKUP(B116,'X13'!$B:$AZ,46,FALSE)),"B")))))))))))))))</f>
        <v xml:space="preserve"> </v>
      </c>
      <c r="R116" s="185" t="str">
        <f ca="1">IF(ISERROR(IF($X$1=1,(VLOOKUP(B116,'X1'!$B:$AZ,15,FALSE)),IF($X$1=2,(VLOOKUP(B116,'X2'!$B:$AZ,15,FALSE)),IF($X$1=3,(VLOOKUP(B116,'X3'!$B:$AZ,15,FALSE)),IF($X$1=4,(VLOOKUP(B116,'X4'!$B:$AZ,15,FALSE)),IF($X$1=5,(VLOOKUP(B116,'X5'!$B:$AZ,15,FALSE)),IF($X$1=6,(VLOOKUP(B116,'X6'!$B:$AZ,15,FALSE)),IF($X$1=7,(VLOOKUP(B116,'X7'!$B:$AZ,15,FALSE)),IF($X$1=8,(VLOOKUP(B116,'X8'!$B:$AZ,15,FALSE)),IF($X$1=9,(VLOOKUP(B116,'X9'!$B:$AZ,15,FALSE)),IF($X$1=10,(VLOOKUP(B116,'X10'!$B:$AZ,15,FALSE)),IF($X$1=11,(VLOOKUP(B116,'X11'!$B:$AZ,15,FALSE)),IF($X$1=12,(VLOOKUP(B116,'X12'!$B:$AZ,15,FALSE)),IF($X$1=13,(VLOOKUP(B116,'X13'!$B:$AZ,15,FALSE)),"B"))))))))))))))=TRUE," ",(IF($X$1=1,(VLOOKUP(B116,'X1'!$B:$AZ,15,FALSE)),IF($X$1=2,(VLOOKUP(B116,'X2'!$B:$AZ,15,FALSE)),IF($X$1=3,(VLOOKUP(B116,'X3'!$B:$AZ,15,FALSE)),IF($X$1=4,(VLOOKUP(B116,'X4'!$B:$AZ,15,FALSE)),IF($X$1=5,(VLOOKUP(B116,'X5'!$B:$AZ,15,FALSE)),IF($X$1=6,(VLOOKUP(B116,'X6'!$B:$AZ,15,FALSE)),IF($X$1=7,(VLOOKUP(B116,'X7'!$B:$AZ,15,FALSE)),IF($X$1=8,(VLOOKUP(B116,'X8'!$B:$AZ,15,FALSE)),IF($X$1=9,(VLOOKUP(B116,'X9'!$B:$AZ,15,FALSE)),IF($X$1=10,(VLOOKUP(B116,'X10'!$B:$AZ,15,FALSE)),IF($X$1=11,(VLOOKUP(B116,'X11'!$B:$AZ,15,FALSE)),IF($X$1=12,(VLOOKUP(B116,'X12'!$B:$AZ,15,FALSE)),IF($X$1=13,(VLOOKUP(B116,'X13'!$B:$AZ,15,FALSE)),"B")))))))))))))))</f>
        <v xml:space="preserve"> </v>
      </c>
      <c r="S116" s="185" t="str">
        <f ca="1">IF(ISERROR(IF((IF($X$1=1,(VLOOKUP(B116,'X1'!$B:$AZ,14,FALSE)),(IF($X$1=2,(VLOOKUP(B116,'X2'!$B:$AZ,14,FALSE)),(IF($X$1=3,(VLOOKUP(B116,'X3'!$B:$AZ,14,FALSE)),(IF($X$1=4,(VLOOKUP(B116,'X4'!$B:$AZ,14,FALSE)),(IF($X$1=5,(VLOOKUP(B116,'X5'!$B:$AZ,14,FALSE)),(IF($X$1=6,(VLOOKUP(B116,'X6'!$B:$AZ,14,FALSE)),(IF($X$1=7,(VLOOKUP(B116,'X7'!$B:$AZ,14,FALSE)),(IF($X$1=8,(VLOOKUP(B116,'X8'!$B:$AZ,14,FALSE)),(IF($X$1=9,(VLOOKUP(B116,'X9'!$B:$AZ,14,FALSE)),(IF($X$1=10,(VLOOKUP(B116,'X10'!$B:$AZ,14,FALSE)),(IF($X$1=11,(VLOOKUP(B116,'X11'!$B:$AZ,14,FALSE)),(IF($X$1=12,(VLOOKUP(B116,'X12'!$B:$AZ,14,FALSE)),(VLOOKUP(B116,'X13'!$B:$AZ,14,FALSE))))))))))))))))))))))))))=$V$1," ",(IF($X$1=1,(VLOOKUP(B116,'X1'!$B:$AZ,14,FALSE)),(IF($X$1=2,(VLOOKUP(B116,'X2'!$B:$AZ,14,FALSE)),(IF($X$1=3,(VLOOKUP(B116,'X3'!$B:$AZ,14,FALSE)),(IF($X$1=4,(VLOOKUP(B116,'X4'!$B:$AZ,14,FALSE)),(IF($X$1=5,(VLOOKUP(B116,'X5'!$B:$AZ,14,FALSE)),(IF($X$1=6,(VLOOKUP(B116,'X6'!$B:$AZ,14,FALSE)),(IF($X$1=7,(VLOOKUP(B116,'X7'!$B:$AZ,14,FALSE)),(IF($X$1=8,(VLOOKUP(B116,'X8'!$B:$AZ,14,FALSE)),(IF($X$1=9,(VLOOKUP(B116,'X9'!$B:$AZ,14,FALSE)),(IF($X$1=10,(VLOOKUP(B116,'X10'!$B:$AZ,14,FALSE)),(IF($X$1=11,(VLOOKUP(B116,'X11'!$B:$AZ,14,FALSE)),(IF($X$1=12,(VLOOKUP(B116,'X12'!$B:$AZ,14,FALSE)),(VLOOKUP(B116,'X13'!$B:$AZ,14,FALSE))))))))))))))))))))))))))))=TRUE," ",(IF((IF($X$1=1,(VLOOKUP(B116,'X1'!$B:$AZ,14,FALSE)),(IF($X$1=2,(VLOOKUP(B116,'X2'!$B:$AZ,14,FALSE)),(IF($X$1=3,(VLOOKUP(B116,'X3'!$B:$AZ,14,FALSE)),(IF($X$1=4,(VLOOKUP(B116,'X4'!$B:$AZ,14,FALSE)),(IF($X$1=5,(VLOOKUP(B116,'X5'!$B:$AZ,14,FALSE)),(IF($X$1=6,(VLOOKUP(B116,'X6'!$B:$AZ,14,FALSE)),(IF($X$1=7,(VLOOKUP(B116,'X7'!$B:$AZ,14,FALSE)),(IF($X$1=8,(VLOOKUP(B116,'X8'!$B:$AZ,14,FALSE)),(IF($X$1=9,(VLOOKUP(B116,'X9'!$B:$AZ,14,FALSE)),(IF($X$1=10,(VLOOKUP(B116,'X10'!$B:$AZ,14,FALSE)),(IF($X$1=11,(VLOOKUP(B116,'X11'!$B:$AZ,14,FALSE)),(IF($X$1=12,(VLOOKUP(B116,'X12'!$B:$AZ,14,FALSE)),(VLOOKUP(B116,'X13'!$B:$AZ,14,FALSE))))))))))))))))))))))))))=$V$1," ",(IF($X$1=1,(VLOOKUP(B116,'X1'!$B:$AZ,14,FALSE)),(IF($X$1=2,(VLOOKUP(B116,'X2'!$B:$AZ,14,FALSE)),(IF($X$1=3,(VLOOKUP(B116,'X3'!$B:$AZ,14,FALSE)),(IF($X$1=4,(VLOOKUP(B116,'X4'!$B:$AZ,14,FALSE)),(IF($X$1=5,(VLOOKUP(B116,'X5'!$B:$AZ,14,FALSE)),(IF($X$1=6,(VLOOKUP(B116,'X6'!$B:$AZ,14,FALSE)),(IF($X$1=7,(VLOOKUP(B116,'X7'!$B:$AZ,14,FALSE)),(IF($X$1=8,(VLOOKUP(B116,'X8'!$B:$AZ,14,FALSE)),(IF($X$1=9,(VLOOKUP(B116,'X9'!$B:$AZ,14,FALSE)),(IF($X$1=10,(VLOOKUP(B116,'X10'!$B:$AZ,14,FALSE)),(IF($X$1=11,(VLOOKUP(B116,'X11'!$B:$AZ,14,FALSE)),(IF($X$1=12,(VLOOKUP(B116,'X12'!$B:$AZ,14,FALSE)),(VLOOKUP(B116,'X13'!$B:$AZ,14,FALSE)))))))))))))))))))))))))))))</f>
        <v xml:space="preserve"> </v>
      </c>
      <c r="V116" s="43"/>
      <c r="W116" s="43">
        <f t="shared" si="63"/>
        <v>28</v>
      </c>
      <c r="X116" s="43"/>
      <c r="Y116" s="130">
        <f t="shared" ca="1" si="65"/>
        <v>0.41722130747602382</v>
      </c>
      <c r="Z116" s="132" t="s">
        <v>149</v>
      </c>
      <c r="AB116" s="42">
        <f t="shared" si="61"/>
        <v>2</v>
      </c>
      <c r="AC116" s="42">
        <f t="shared" si="64"/>
        <v>27</v>
      </c>
      <c r="AD116" s="111" t="str">
        <f>IF((VALUE((RIGHT($AD$89,1))))=0,(Alf!F31),IF((VALUE((RIGHT($AD$89,1))))=1,(Alf!F71),IF(((VALUE((RIGHT($AD$89,1)))))=2,(Alf!F110),IF(((VALUE((RIGHT($AD$89,1)))))=3,(Alf!F148),IF(((VALUE((RIGHT($AD$89,1)))))=4,(Alf!F186),IF(((VALUE((RIGHT($AD$89,1)))))=5,(Alf!F225),"B"))))))</f>
        <v/>
      </c>
      <c r="AE116" s="112" t="str">
        <f t="shared" ca="1" si="62"/>
        <v xml:space="preserve"> </v>
      </c>
      <c r="AF116" s="113" t="str">
        <f>IF(ISERROR(((VLOOKUP(AD116,'X1'!$B:$AO,6,FALSE))/(VLOOKUP(AD116,'X1'!$B:$AO,7,FALSE))-1))=TRUE," ",(((VLOOKUP(AD116,'X1'!$B:$AO,6,FALSE))/(VLOOKUP(AD116,'X1'!$B:$AO,7,FALSE))-1)))</f>
        <v xml:space="preserve"> </v>
      </c>
      <c r="AG116" s="113" t="str">
        <f>IF(ISERROR((((VLOOKUP(AD116,'X1'!$B:$G,2,FALSE))-(VLOOKUP(AD116,'X1'!$B:$G,3,FALSE)))*100)/(VLOOKUP(AD116,'X1'!$B:$G,5,FALSE)))=TRUE," ",((((VLOOKUP(AD116,'X1'!$B:$G,2,FALSE))-(VLOOKUP(AD116,'X1'!$B:$G,3,FALSE)))*100)/(VLOOKUP(AD116,'X1'!$B:$G,5,FALSE))))</f>
        <v xml:space="preserve"> </v>
      </c>
      <c r="AH116" s="113" t="str">
        <f>IF(ISERROR(((VLOOKUP(AD116,'X1'!$B:$AZ,42,FALSE))))=TRUE," ",(((VLOOKUP(AD116,'X1'!$B:$AZ,42,FALSE)))))</f>
        <v xml:space="preserve"> </v>
      </c>
      <c r="AI116" s="113" t="str">
        <f>IF(ISERROR(((VLOOKUP(AD116,'X1'!$B:$AZ,43,FALSE))))=TRUE," ",(((VLOOKUP(AD116,'X1'!$B:$AZ,43,FALSE)))))</f>
        <v xml:space="preserve"> </v>
      </c>
      <c r="AJ116" s="113" t="str">
        <f>IF(ISERROR(((VLOOKUP(AD116,'X1'!$B:$AZ,15,FALSE))))=TRUE," ",(((VLOOKUP(AD116,'X1'!$B:$AZ,15,FALSE)))))</f>
        <v xml:space="preserve"> </v>
      </c>
      <c r="AK116" s="113" t="str">
        <f>IF(ISERROR(((VLOOKUP(AD116,'X1'!$B:$AZ,14,FALSE))))=TRUE," ",(((VLOOKUP(AD116,'X1'!$B:$AZ,14,FALSE)))))</f>
        <v xml:space="preserve"> </v>
      </c>
      <c r="AL116" s="113" t="str">
        <f ca="1">IF(ISERROR(((VLOOKUP(AD116,'X2'!$B:$AO,6,FALSE))/(VLOOKUP(AD116,'X2'!$B:$AO,7,FALSE))-1))=TRUE," ",(((VLOOKUP(AD116,'X2'!$B:$AO,6,FALSE))/(VLOOKUP(AD116,'X2'!$B:$AO,7,FALSE))-1)))</f>
        <v xml:space="preserve"> </v>
      </c>
      <c r="AM116" s="113" t="str">
        <f ca="1">IF(ISERROR((((VLOOKUP(AD116,'X2'!$B:$G,2,FALSE))-(VLOOKUP(AD116,'X2'!$B:$G,3,FALSE)))*100)/(VLOOKUP(AD116,'X2'!$B:$G,5,FALSE)))=TRUE," ",((((VLOOKUP(AD116,'X2'!$B:$G,2,FALSE))-(VLOOKUP(AD116,'X2'!$B:$G,3,FALSE)))*100)/(VLOOKUP(AD116,'X2'!$B:$G,5,FALSE))))</f>
        <v xml:space="preserve"> </v>
      </c>
      <c r="AN116" s="113" t="str">
        <f ca="1">IF(ISERROR(((VLOOKUP(AD116,'X2'!$B:$AZ,42,FALSE))))=TRUE," ",(((VLOOKUP(AD116,'X2'!$B:$AZ,42,FALSE)))))</f>
        <v xml:space="preserve"> </v>
      </c>
      <c r="AO116" s="113" t="str">
        <f ca="1">IF(ISERROR(((VLOOKUP(AD116,'X2'!$B:$AZ,43,FALSE))))=TRUE," ",(((VLOOKUP(AD116,'X2'!$B:$AZ,43,FALSE)))))</f>
        <v xml:space="preserve"> </v>
      </c>
      <c r="AP116" s="113" t="str">
        <f ca="1">IF(ISERROR(((VLOOKUP(AD116,'X2'!$B:$AZ,15,FALSE))))=TRUE," ",(((VLOOKUP(AD116,'X2'!$B:$AZ,15,FALSE)))))</f>
        <v xml:space="preserve"> </v>
      </c>
      <c r="AQ116" s="113" t="str">
        <f ca="1">IF(ISERROR(((VLOOKUP(AD116,'X2'!$B:$AZ,14,FALSE))))=TRUE," ",(((VLOOKUP(AD116,'X2'!$B:$AZ,14,FALSE)))))</f>
        <v xml:space="preserve"> </v>
      </c>
      <c r="AR116" s="113" t="str">
        <f ca="1">IF(ISERROR(((VLOOKUP(AD116,'X3'!$B:$AO,6,FALSE))/(VLOOKUP(AD116,'X3'!$B:$AO,7,FALSE))-1))=TRUE," ",(((VLOOKUP(AD116,'X3'!$B:$AO,6,FALSE))/(VLOOKUP(AD116,'X3'!$B:$AO,7,FALSE))-1)))</f>
        <v xml:space="preserve"> </v>
      </c>
      <c r="AS116" s="113" t="str">
        <f ca="1">IF(ISERROR((((VLOOKUP(AD116,'X3'!$B:$G,2,FALSE))-(VLOOKUP(AD116,'X3'!$B:$G,3,FALSE)))*100)/(VLOOKUP(AD116,'X3'!$B:$G,5,FALSE)))=TRUE," ",((((VLOOKUP(AD116,'X3'!$B:$G,2,FALSE))-(VLOOKUP(AD116,'X3'!$B:$G,3,FALSE)))*100)/(VLOOKUP(AD116,'X3'!$B:$G,5,FALSE))))</f>
        <v xml:space="preserve"> </v>
      </c>
      <c r="AT116" s="113" t="str">
        <f ca="1">IF(ISERROR(((VLOOKUP(AD116,'X3'!$B:$AZ,42,FALSE))))=TRUE," ",(((VLOOKUP(AD116,'X3'!$B:$AZ,42,FALSE)))))</f>
        <v xml:space="preserve"> </v>
      </c>
      <c r="AU116" s="113" t="str">
        <f ca="1">IF(ISERROR(((VLOOKUP(AD116,'X3'!$B:$AZ,43,FALSE))))=TRUE," ",(((VLOOKUP(AD116,'X3'!$B:$AZ,43,FALSE)))))</f>
        <v xml:space="preserve"> </v>
      </c>
      <c r="AV116" s="113" t="str">
        <f ca="1">IF(ISERROR(((VLOOKUP(AD116,'X3'!$B:$AZ,15,FALSE))))=TRUE," ",(((VLOOKUP(AD116,'X3'!$B:$AZ,15,FALSE)))))</f>
        <v xml:space="preserve"> </v>
      </c>
      <c r="AW116" s="113" t="str">
        <f ca="1">IF(ISERROR(((VLOOKUP(AD116,'X3'!$B:$AZ,14,FALSE))))=TRUE," ",(((VLOOKUP(AD116,'X3'!$B:$AZ,14,FALSE)))))</f>
        <v xml:space="preserve"> </v>
      </c>
      <c r="AX116" s="113" t="str">
        <f ca="1">IF(ISERROR(((VLOOKUP(AD116,'X4'!$B:$AO,6,FALSE))/(VLOOKUP(AD116,'X4'!$B:$AO,7,FALSE))-1))=TRUE," ",(((VLOOKUP(AD116,'X4'!$B:$AO,6,FALSE))/(VLOOKUP(AD116,'X4'!$B:$AO,7,FALSE))-1)))</f>
        <v xml:space="preserve"> </v>
      </c>
      <c r="AY116" s="113" t="str">
        <f ca="1">IF(ISERROR((((VLOOKUP(AD116,'X4'!$B:$G,2,FALSE))-(VLOOKUP(AD116,'X4'!$B:$G,3,FALSE)))*100)/(VLOOKUP(AD116,'X4'!$B:$G,5,FALSE)))=TRUE," ",((((VLOOKUP(AD116,'X4'!$B:$G,2,FALSE))-(VLOOKUP(AD116,'X4'!$B:$G,3,FALSE)))*100)/(VLOOKUP(AD116,'X4'!$B:$G,5,FALSE))))</f>
        <v xml:space="preserve"> </v>
      </c>
      <c r="AZ116" s="113" t="str">
        <f ca="1">IF(ISERROR(((VLOOKUP(AD116,'X4'!$B:$AZ,42,FALSE))))=TRUE," ",(((VLOOKUP(AD116,'X4'!$B:$AZ,42,FALSE)))))</f>
        <v xml:space="preserve"> </v>
      </c>
      <c r="BA116" s="113" t="str">
        <f ca="1">IF(ISERROR(((VLOOKUP(AD116,'X4'!$B:$AZ,43,FALSE))))=TRUE," ",(((VLOOKUP(AD116,'X4'!$B:$AZ,43,FALSE)))))</f>
        <v xml:space="preserve"> </v>
      </c>
      <c r="BB116" s="113" t="str">
        <f ca="1">IF(ISERROR(((VLOOKUP(AD116,'X4'!$B:$AZ,15,FALSE))))=TRUE," ",(((VLOOKUP(AD116,'X4'!$B:$AZ,15,FALSE)))))</f>
        <v xml:space="preserve"> </v>
      </c>
      <c r="BC116" s="113" t="str">
        <f ca="1">IF(ISERROR(((VLOOKUP(AD116,'X4'!$B:$AZ,14,FALSE))))=TRUE," ",(((VLOOKUP(AD116,'X4'!$B:$AZ,14,FALSE)))))</f>
        <v xml:space="preserve"> </v>
      </c>
      <c r="BD116" s="113" t="str">
        <f ca="1">IF(ISERROR(((VLOOKUP(AD116,'X5'!$B:$AO,6,FALSE))/(VLOOKUP(AD116,'X5'!$B:$AO,7,FALSE))-1))=TRUE," ",(((VLOOKUP(AD116,'X5'!$B:$AO,6,FALSE))/(VLOOKUP(AD116,'X5'!$B:$AO,7,FALSE))-1)))</f>
        <v xml:space="preserve"> </v>
      </c>
      <c r="BE116" s="113" t="str">
        <f ca="1">IF(ISERROR((((VLOOKUP(AD116,'X5'!$B:$G,2,FALSE))-(VLOOKUP(AD116,'X5'!$B:$G,3,FALSE)))*100)/(VLOOKUP(AD116,'X5'!$B:$G,5,FALSE)))=TRUE," ",((((VLOOKUP(AD116,'X5'!$B:$G,2,FALSE))-(VLOOKUP(AD116,'X5'!$B:$G,3,FALSE)))*100)/(VLOOKUP(AD116,'X5'!$B:$G,5,FALSE))))</f>
        <v xml:space="preserve"> </v>
      </c>
      <c r="BF116" s="113" t="str">
        <f ca="1">IF(ISERROR(((VLOOKUP(AD116,'X5'!$B:$AZ,42,FALSE))))=TRUE," ",(((VLOOKUP(AD116,'X5'!$B:$AZ,42,FALSE)))))</f>
        <v xml:space="preserve"> </v>
      </c>
      <c r="BG116" s="113" t="str">
        <f ca="1">IF(ISERROR(((VLOOKUP(AD116,'X5'!$B:$AZ,43,FALSE))))=TRUE," ",(((VLOOKUP(AD116,'X5'!$B:$AZ,43,FALSE)))))</f>
        <v xml:space="preserve"> </v>
      </c>
      <c r="BH116" s="113" t="str">
        <f ca="1">IF(ISERROR(((VLOOKUP(AD116,'X5'!$B:$AZ,15,FALSE))))=TRUE," ",(((VLOOKUP(AD116,'X5'!$B:$AZ,15,FALSE)))))</f>
        <v xml:space="preserve"> </v>
      </c>
      <c r="BI116" s="113" t="str">
        <f ca="1">IF(ISERROR(((VLOOKUP(AD116,'X5'!$B:$AZ,14,FALSE))))=TRUE," ",(((VLOOKUP(AD116,'X5'!$B:$AZ,14,FALSE)))))</f>
        <v xml:space="preserve"> </v>
      </c>
      <c r="BJ116" s="113" t="str">
        <f ca="1">IF(ISERROR(((VLOOKUP(AD116,'X6'!$B:$AO,6,FALSE))/(VLOOKUP(AD116,'X6'!$B:$AO,7,FALSE))-1))=TRUE," ",(((VLOOKUP(AD116,'X6'!$B:$AO,6,FALSE))/(VLOOKUP(AD116,'X6'!$B:$AO,7,FALSE))-1)))</f>
        <v xml:space="preserve"> </v>
      </c>
      <c r="BK116" s="113" t="str">
        <f ca="1">IF(ISERROR((((VLOOKUP(AD116,'X6'!$B:$G,2,FALSE))-(VLOOKUP(AD116,'X6'!$B:$G,3,FALSE)))*100)/(VLOOKUP(AD116,'X6'!$B:$G,5,FALSE)))=TRUE," ",((((VLOOKUP(AD116,'X6'!$B:$G,2,FALSE))-(VLOOKUP(AD116,'X6'!$B:$G,3,FALSE)))*100)/(VLOOKUP(AD116,'X6'!$B:$G,5,FALSE))))</f>
        <v xml:space="preserve"> </v>
      </c>
      <c r="BL116" s="113" t="str">
        <f ca="1">IF(ISERROR(((VLOOKUP(AD116,'X6'!$B:$AZ,42,FALSE))))=TRUE," ",(((VLOOKUP(AD116,'X6'!$B:$AZ,42,FALSE)))))</f>
        <v xml:space="preserve"> </v>
      </c>
      <c r="BM116" s="113" t="str">
        <f ca="1">IF(ISERROR(((VLOOKUP(AD116,'X6'!$B:$AZ,43,FALSE))))=TRUE," ",(((VLOOKUP(AD116,'X6'!$B:$AZ,43,FALSE)))))</f>
        <v xml:space="preserve"> </v>
      </c>
      <c r="BN116" s="113" t="str">
        <f ca="1">IF(ISERROR(((VLOOKUP(AD116,'X6'!$B:$AZ,15,FALSE))))=TRUE," ",(((VLOOKUP(AD116,'X6'!$B:$AZ,15,FALSE)))))</f>
        <v xml:space="preserve"> </v>
      </c>
      <c r="BO116" s="113" t="str">
        <f ca="1">IF(ISERROR(((VLOOKUP(AD116,'X6'!$B:$AZ,14,FALSE))))=TRUE," ",(((VLOOKUP(AD116,'X6'!$B:$AZ,14,FALSE)))))</f>
        <v xml:space="preserve"> </v>
      </c>
      <c r="BP116" s="42" t="str">
        <f ca="1">IF(ISERROR(((VLOOKUP(AD116,'X7'!$B:$AO,6,FALSE))/(VLOOKUP(AD116,'X7'!$B:$AO,7,FALSE))-1))=TRUE," ",(((VLOOKUP(AD116,'X7'!$B:$AO,6,FALSE))/(VLOOKUP(AD116,'X7'!$B:$AO,7,FALSE))-1)))</f>
        <v xml:space="preserve"> </v>
      </c>
      <c r="BQ116" s="42" t="str">
        <f ca="1">IF(ISERROR((((VLOOKUP(AD116,'X7'!$B:$G,2,FALSE))-(VLOOKUP(AD116,'X7'!$B:$G,3,FALSE)))*100)/(VLOOKUP(AD116,'X7'!$B:$G,5,FALSE)))=TRUE," ",((((VLOOKUP(AD116,'X7'!$B:$G,2,FALSE))-(VLOOKUP(AD116,'X7'!$B:$G,3,FALSE)))*100)/(VLOOKUP(AD116,'X7'!$B:$G,5,FALSE))))</f>
        <v xml:space="preserve"> </v>
      </c>
      <c r="BR116" s="102" t="str">
        <f ca="1">IF(ISERROR(((VLOOKUP(AD116,'X7'!$B:$AZ,42,FALSE))))=TRUE," ",(((VLOOKUP(AD116,'X7'!$B:$AZ,42,FALSE)))))</f>
        <v xml:space="preserve"> </v>
      </c>
      <c r="BS116" s="102" t="str">
        <f ca="1">IF(ISERROR(((VLOOKUP(AD116,'X7'!$B:$AZ,43,FALSE))))=TRUE," ",(((VLOOKUP(AD116,'X7'!$B:$AZ,43,FALSE)))))</f>
        <v xml:space="preserve"> </v>
      </c>
      <c r="BT116" s="102" t="str">
        <f ca="1">IF(ISERROR(((VLOOKUP(AD116,'X7'!$B:$AZ,15,FALSE))))=TRUE," ",(((VLOOKUP(AD116,'X7'!$B:$AZ,15,FALSE)))))</f>
        <v xml:space="preserve"> </v>
      </c>
      <c r="BU116" s="102" t="str">
        <f ca="1">IF(ISERROR(((VLOOKUP(AD116,'X7'!$B:$AZ,14,FALSE))))=TRUE," ",(((VLOOKUP(AD116,'X7'!$B:$AZ,14,FALSE)))))</f>
        <v xml:space="preserve"> </v>
      </c>
      <c r="BV116" s="102" t="str">
        <f ca="1">IF(ISERROR(((VLOOKUP(AD116,'X8'!$B:$AO,6,FALSE))/(VLOOKUP(AD116,'X8'!$B:$AO,7,FALSE))-1))=TRUE," ",(((VLOOKUP(AD116,'X8'!$B:$AO,6,FALSE))/(VLOOKUP(AD116,'X8'!$B:$AO,7,FALSE))-1)))</f>
        <v xml:space="preserve"> </v>
      </c>
      <c r="BW116" s="102" t="str">
        <f ca="1">IF(ISERROR((((VLOOKUP(AD116,'X8'!$B:$G,2,FALSE))-(VLOOKUP(AD116,'X8'!$B:$G,3,FALSE)))*100)/(VLOOKUP(AD116,'X8'!$B:$G,5,FALSE)))=TRUE," ",((((VLOOKUP(AD116,'X8'!$B:$G,2,FALSE))-(VLOOKUP(AD116,'X8'!$B:$G,3,FALSE)))*100)/(VLOOKUP(AD116,'X8'!$B:$G,5,FALSE))))</f>
        <v xml:space="preserve"> </v>
      </c>
      <c r="BX116" s="102" t="str">
        <f ca="1">IF(ISERROR(((VLOOKUP(AD116,'X8'!$B:$AZ,42,FALSE))))=TRUE," ",(((VLOOKUP(AD116,'X8'!$B:$AZ,42,FALSE)))))</f>
        <v xml:space="preserve"> </v>
      </c>
      <c r="BY116" s="42" t="str">
        <f ca="1">IF(ISERROR(((VLOOKUP(AD116,'X8'!$B:$AZ,43,FALSE))))=TRUE," ",(((VLOOKUP(AD116,'X8'!$B:$AZ,43,FALSE)))))</f>
        <v xml:space="preserve"> </v>
      </c>
      <c r="BZ116" s="42" t="str">
        <f ca="1">IF(ISERROR(((VLOOKUP(AD116,'X8'!$B:$AZ,15,FALSE))))=TRUE," ",(((VLOOKUP(AD116,'X8'!$B:$AZ,15,FALSE)))))</f>
        <v xml:space="preserve"> </v>
      </c>
      <c r="CA116" s="42" t="str">
        <f ca="1">IF(ISERROR(((VLOOKUP(AD116,'X8'!$B:$AZ,14,FALSE))))=TRUE," ",(((VLOOKUP(AD116,'X8'!$B:$AZ,14,FALSE)))))</f>
        <v xml:space="preserve"> </v>
      </c>
      <c r="CB116" s="42" t="str">
        <f ca="1">IF(ISERROR(((VLOOKUP(AD116,'X9'!$B:$AO,6,FALSE))/(VLOOKUP(AD116,'X9'!$B:$AO,7,FALSE))-1))=TRUE," ",(((VLOOKUP(AD116,'X9'!$B:$AO,6,FALSE))/(VLOOKUP(AD116,'X9'!$B:$AO,7,FALSE))-1)))</f>
        <v xml:space="preserve"> </v>
      </c>
      <c r="CC116" s="42" t="str">
        <f ca="1">IF(ISERROR((((VLOOKUP(AD116,'X9'!$B:$G,2,FALSE))-(VLOOKUP(AD116,'X9'!$B:$G,3,FALSE)))*100)/(VLOOKUP(AD116,'X9'!$B:$G,5,FALSE)))=TRUE," ",((((VLOOKUP(AD116,'X9'!$B:$G,2,FALSE))-(VLOOKUP(AD116,'X9'!$B:$G,3,FALSE)))*100)/(VLOOKUP(AD116,'X9'!$B:$G,5,FALSE))))</f>
        <v xml:space="preserve"> </v>
      </c>
      <c r="CD116" s="42" t="str">
        <f ca="1">IF(ISERROR(((VLOOKUP(AD116,'X9'!$B:$AZ,42,FALSE))))=TRUE," ",(((VLOOKUP(AD116,'X9'!$B:$AZ,42,FALSE)))))</f>
        <v xml:space="preserve"> </v>
      </c>
      <c r="CE116" s="42" t="str">
        <f ca="1">IF(ISERROR(((VLOOKUP(AD116,'X9'!$B:$AZ,43,FALSE))))=TRUE," ",(((VLOOKUP(AD116,'X9'!$B:$AZ,43,FALSE)))))</f>
        <v xml:space="preserve"> </v>
      </c>
      <c r="CF116" s="42" t="str">
        <f ca="1">IF(ISERROR(((VLOOKUP(AD116,'X9'!$B:$AZ,15,FALSE))))=TRUE," ",(((VLOOKUP(AD116,'X9'!$B:$AZ,15,FALSE)))))</f>
        <v xml:space="preserve"> </v>
      </c>
      <c r="CG116" s="42" t="str">
        <f ca="1">IF(ISERROR(((VLOOKUP(AD116,'X9'!$B:$AZ,14,FALSE))))=TRUE," ",(((VLOOKUP(AD116,'X9'!$B:$AZ,14,FALSE)))))</f>
        <v xml:space="preserve"> </v>
      </c>
      <c r="CH116" s="42" t="str">
        <f ca="1">IF(ISERROR(((VLOOKUP(AD116,'X10'!$B:$AO,6,FALSE))/(VLOOKUP(AD116,'X10'!$B:$AO,7,FALSE))-1))=TRUE," ",(((VLOOKUP(AD116,'X10'!$B:$AO,6,FALSE))/(VLOOKUP(AD116,'X10'!$B:$AO,7,FALSE))-1)))</f>
        <v xml:space="preserve"> </v>
      </c>
      <c r="CI116" s="42" t="str">
        <f ca="1">IF(ISERROR((((VLOOKUP(AD116,'X10'!$B:$G,2,FALSE))-(VLOOKUP(AD116,'X10'!$B:$G,3,FALSE)))*100)/(VLOOKUP(AD116,'X10'!$B:$G,5,FALSE)))=TRUE," ",((((VLOOKUP(AD116,'X10'!$B:$G,2,FALSE))-(VLOOKUP(AD116,'X10'!$B:$G,3,FALSE)))*100)/(VLOOKUP(AD116,'X10'!$B:$G,5,FALSE))))</f>
        <v xml:space="preserve"> </v>
      </c>
      <c r="CJ116" s="42" t="str">
        <f ca="1">IF(ISERROR(((VLOOKUP(AD116,'X10'!$B:$AZ,42,FALSE))))=TRUE," ",(((VLOOKUP(AD116,'X10'!$B:$AZ,42,FALSE)))))</f>
        <v xml:space="preserve"> </v>
      </c>
      <c r="CK116" s="42" t="str">
        <f ca="1">IF(ISERROR(((VLOOKUP(AD116,'X10'!$B:$AZ,43,FALSE))))=TRUE," ",(((VLOOKUP(AD116,'X10'!$B:$AZ,43,FALSE)))))</f>
        <v xml:space="preserve"> </v>
      </c>
      <c r="CL116" s="42" t="str">
        <f ca="1">IF(ISERROR(((VLOOKUP(AD116,'X10'!$B:$AZ,15,FALSE))))=TRUE," ",(((VLOOKUP(AD116,'X10'!$B:$AZ,15,FALSE)))))</f>
        <v xml:space="preserve"> </v>
      </c>
      <c r="CM116" s="42" t="str">
        <f ca="1">IF(ISERROR(((VLOOKUP(AD116,'X10'!$B:$AZ,14,FALSE))))=TRUE," ",(((VLOOKUP(AD116,'X10'!$B:$AZ,14,FALSE)))))</f>
        <v xml:space="preserve"> </v>
      </c>
      <c r="CN116" s="42" t="str">
        <f ca="1">IF(ISERROR(((VLOOKUP(AD116,'X11'!$B:$AO,6,FALSE))/(VLOOKUP(AD116,'X11'!$B:$AO,7,FALSE))-1))=TRUE," ",(((VLOOKUP(AD116,'X11'!$B:$AO,6,FALSE))/(VLOOKUP(AD116,'X11'!$B:$AO,7,FALSE))-1)))</f>
        <v xml:space="preserve"> </v>
      </c>
      <c r="CO116" s="42" t="str">
        <f ca="1">IF(ISERROR((((VLOOKUP(AD116,'X11'!$B:$G,2,FALSE))-(VLOOKUP(AD116,'X11'!$B:$G,3,FALSE)))*100)/(VLOOKUP(AD116,'X11'!$B:$G,5,FALSE)))=TRUE," ",((((VLOOKUP(AD116,'X11'!$B:$G,2,FALSE))-(VLOOKUP(AD116,'X11'!$B:$G,3,FALSE)))*100)/(VLOOKUP(AD116,'X11'!$B:$G,5,FALSE))))</f>
        <v xml:space="preserve"> </v>
      </c>
      <c r="CP116" s="42" t="str">
        <f ca="1">IF(ISERROR(((VLOOKUP(AD116,'X11'!$B:$AZ,42,FALSE))))=TRUE," ",(((VLOOKUP(AD116,'X11'!$B:$AZ,42,FALSE)))))</f>
        <v xml:space="preserve"> </v>
      </c>
      <c r="CQ116" s="42" t="str">
        <f ca="1">IF(ISERROR(((VLOOKUP(AD116,'X11'!$B:$AZ,43,FALSE))))=TRUE," ",(((VLOOKUP(AD116,'X11'!$B:$AZ,43,FALSE)))))</f>
        <v xml:space="preserve"> </v>
      </c>
      <c r="CR116" s="42" t="str">
        <f ca="1">IF(ISERROR(((VLOOKUP(AD116,'X11'!$B:$AZ,15,FALSE))))=TRUE," ",(((VLOOKUP(AD116,'X11'!$B:$AZ,15,FALSE)))))</f>
        <v xml:space="preserve"> </v>
      </c>
      <c r="CS116" s="42" t="str">
        <f ca="1">IF(ISERROR(((VLOOKUP(AD116,'X11'!$B:$AZ,14,FALSE))))=TRUE," ",(((VLOOKUP(AD116,'X11'!$B:$AZ,14,FALSE)))))</f>
        <v xml:space="preserve"> </v>
      </c>
      <c r="CT116" s="42" t="str">
        <f ca="1">IF(ISERROR(((VLOOKUP(AD116,'X12'!$B:$AO,6,FALSE))/(VLOOKUP(AD116,'X12'!$B:$AO,7,FALSE))-1))=TRUE," ",(((VLOOKUP(AD116,'X12'!$B:$AO,6,FALSE))/(VLOOKUP(AD116,'X12'!$B:$AO,7,FALSE))-1)))</f>
        <v xml:space="preserve"> </v>
      </c>
      <c r="CU116" s="42" t="str">
        <f ca="1">IF(ISERROR((((VLOOKUP(AD116,'X12'!$B:$G,2,FALSE))-(VLOOKUP(AD116,'X12'!$B:$G,3,FALSE)))*100)/(VLOOKUP(AD116,'X12'!$B:$G,5,FALSE)))=TRUE," ",((((VLOOKUP(AD116,'X12'!$B:$G,2,FALSE))-(VLOOKUP(AD116,'X12'!$B:$G,3,FALSE)))*100)/(VLOOKUP(AD116,'X12'!$B:$G,5,FALSE))))</f>
        <v xml:space="preserve"> </v>
      </c>
      <c r="CV116" s="42" t="str">
        <f ca="1">IF(ISERROR(((VLOOKUP(AD116,'X12'!$B:$AZ,42,FALSE))))=TRUE," ",(((VLOOKUP(AD116,'X12'!$B:$AZ,42,FALSE)))))</f>
        <v xml:space="preserve"> </v>
      </c>
      <c r="CW116" s="42" t="str">
        <f ca="1">IF(ISERROR(((VLOOKUP(AD116,'X12'!$B:$AZ,43,FALSE))))=TRUE," ",(((VLOOKUP(AD116,'X12'!$B:$AZ,43,FALSE)))))</f>
        <v xml:space="preserve"> </v>
      </c>
      <c r="CX116" s="42" t="str">
        <f ca="1">IF(ISERROR(((VLOOKUP(AD116,'X12'!$B:$AZ,15,FALSE))))=TRUE," ",(((VLOOKUP(AD116,'X12'!$B:$AZ,15,FALSE)))))</f>
        <v xml:space="preserve"> </v>
      </c>
      <c r="CY116" s="42" t="str">
        <f ca="1">IF(ISERROR(((VLOOKUP(AD116,'X12'!$B:$AZ,14,FALSE))))=TRUE," ",(((VLOOKUP(AD116,'X12'!$B:$AZ,14,FALSE)))))</f>
        <v xml:space="preserve"> </v>
      </c>
      <c r="CZ116" s="42" t="str">
        <f ca="1">IF(ISERROR(((VLOOKUP(AD116,'X13'!$B:$AO,6,FALSE))/(VLOOKUP(AD116,'X13'!$B:$AO,7,FALSE))-1))=TRUE," ",(((VLOOKUP(AD116,'X13'!$B:$AO,6,FALSE))/(VLOOKUP(AD116,'X13'!$B:$AO,7,FALSE))-1)))</f>
        <v xml:space="preserve"> </v>
      </c>
      <c r="DA116" s="42" t="str">
        <f ca="1">IF(ISERROR((((VLOOKUP(AD116,'X13'!$B:$G,2,FALSE))-(VLOOKUP(AD116,'X13'!$B:$G,3,FALSE)))*100)/(VLOOKUP(AD116,'X13'!$B:$G,5,FALSE)))=TRUE," ",((((VLOOKUP(AD116,'X13'!$B:$G,2,FALSE))-(VLOOKUP(AD116,'X13'!$B:$G,3,FALSE)))*100)/(VLOOKUP(AD116,'X13'!$B:$G,5,FALSE))))</f>
        <v xml:space="preserve"> </v>
      </c>
      <c r="DB116" s="42" t="str">
        <f ca="1">IF(ISERROR(((VLOOKUP(AD116,'X13'!$B:$AZ,42,FALSE))))=TRUE," ",(((VLOOKUP(AD116,'X13'!$B:$AZ,42,FALSE)))))</f>
        <v xml:space="preserve"> </v>
      </c>
      <c r="DC116" s="42" t="str">
        <f ca="1">IF(ISERROR(((VLOOKUP(AD116,'X13'!$B:$AZ,43,FALSE))))=TRUE," ",(((VLOOKUP(AD116,'X13'!$B:$AZ,43,FALSE)))))</f>
        <v xml:space="preserve"> </v>
      </c>
      <c r="DD116" s="42" t="str">
        <f ca="1">IF(ISERROR(((VLOOKUP(AD116,'X13'!$B:$AZ,15,FALSE))))=TRUE," ",(((VLOOKUP(AD116,'X13'!$B:$AZ,15,FALSE)))))</f>
        <v xml:space="preserve"> </v>
      </c>
      <c r="DE116" s="42" t="str">
        <f ca="1">IF(ISERROR(((VLOOKUP(AD116,'X13'!$B:$AZ,14,FALSE))))=TRUE," ",(((VLOOKUP(AD116,'X13'!$B:$AZ,14,FALSE)))))</f>
        <v xml:space="preserve"> </v>
      </c>
    </row>
    <row r="117" spans="1:109" ht="14.1" customHeight="1" x14ac:dyDescent="0.2">
      <c r="A117" s="156" t="s">
        <v>1058</v>
      </c>
      <c r="B117" s="122" t="str">
        <f>IF(ISERROR(IF($U$16=1,(VLOOKUP(A117,$AC$89:$AH$125,2,FALSE)),IF((IF($X$1=1,'X1'!B76,(IF($X$1=2,'X2'!B76,(IF($X$1=3,'X3'!B76,(IF($X$1=4,'X4'!B76,(IF($X$1=5,'X5'!B76,(IF($X$1=6,'X6'!B76,(IF($X$1=7,'X7'!B76,(IF($X$1=8,'X8'!B76,(IF($X$1=9,'X9'!B76,(IF($X$1=10,'X10'!B76,(IF($X$1=11,'X11'!B76,(IF($X$1=12,'X12'!B76,'X13'!B76))))))))))))))))))))))))="","",(IF($X$1=1,'X1'!B76,(IF($X$1=2,'X2'!B76,(IF($X$1=3,'X3'!B76,(IF($X$1=4,'X4'!B76,(IF($X$1=5,'X5'!B76,(IF($X$1=6,'X6'!B76,(IF($X$1=7,'X7'!B76,(IF($X$1=8,'X8'!B76,(IF($X$1=9,'X9'!B76,(IF($X$1=10,'X10'!B76,(IF($X$1=11,'X11'!B76,(IF($X$1=12,'X12'!B76,'X13'!B76)))))))))))))))))))))))))))=TRUE," ",(IF($U$16=1,(VLOOKUP(A117,$AC$89:$AH$125,2,FALSE)),IF((IF($X$1=1,'X1'!B76,(IF($X$1=2,'X2'!B76,(IF($X$1=3,'X3'!B76,(IF($X$1=4,'X4'!B76,(IF($X$1=5,'X5'!B76,(IF($X$1=6,'X6'!B76,(IF($X$1=7,'X7'!B76,(IF($X$1=8,'X8'!B76,(IF($X$1=9,'X9'!B76,(IF($X$1=10,'X10'!B76,(IF($X$1=11,'X11'!B76,(IF($X$1=12,'X12'!B76,'X13'!B76))))))))))))))))))))))))="","",(IF($X$1=1,'X1'!B76,(IF($X$1=2,'X2'!B76,(IF($X$1=3,'X3'!B76,(IF($X$1=4,'X4'!B76,(IF($X$1=5,'X5'!B76,(IF($X$1=6,'X6'!B76,(IF($X$1=7,'X7'!B76,(IF($X$1=8,'X8'!B76,(IF($X$1=9,'X9'!B76,(IF($X$1=10,'X10'!B76,(IF($X$1=11,'X11'!B76,(IF($X$1=12,'X12'!B76,'X13'!B76))))))))))))))))))))))))))))</f>
        <v/>
      </c>
      <c r="C117" s="181" t="str">
        <f ca="1">IF(ISERROR(IF($X$1=1,(VLOOKUP(B117,'X1'!$B:$AZ,47,FALSE)),IF($X$1=2,(VLOOKUP(B117,'X2'!$B:$AZ,47,FALSE)),IF($X$1=3,(VLOOKUP(B117,'X3'!$B:$AZ,47,FALSE)),IF($X$1=4,(VLOOKUP(B117,'X4'!$B:$AZ,47,FALSE)),IF($X$1=5,(VLOOKUP(B117,'X5'!$B:$AZ,47,FALSE)),IF($X$1=6,(VLOOKUP(B117,'X6'!$B:$AZ,47,FALSE)),IF($X$1=7,(VLOOKUP(B117,'X7'!$B:$AZ,47,FALSE)),IF($X$1=8,(VLOOKUP(B117,'X8'!$B:$AZ,47,FALSE)),IF($X$1=9,(VLOOKUP(B117,'X9'!$B:$AZ,47,FALSE)),IF($X$1=10,(VLOOKUP(B117,'X10'!$B:$AZ,47,FALSE)),IF($X$1=11,(VLOOKUP(B117,'X11'!$B:$AZ,47,FALSE)),IF($X$1=12,(VLOOKUP(B117,'X12'!$B:$AZ,47,FALSE)),IF($X$1=13,(VLOOKUP(B117,'X13'!$B:$AZ,47,FALSE)),"B"))))))))))))))=TRUE," ",(IF($X$1=1,(VLOOKUP(B117,'X1'!$B:$AZ,47,FALSE)),IF($X$1=2,(VLOOKUP(B117,'X2'!$B:$AZ,47,FALSE)),IF($X$1=3,(VLOOKUP(B117,'X3'!$B:$AZ,47,FALSE)),IF($X$1=4,(VLOOKUP(B117,'X4'!$B:$AZ,47,FALSE)),IF($X$1=5,(VLOOKUP(B117,'X5'!$B:$AZ,47,FALSE)),IF($X$1=6,(VLOOKUP(B117,'X6'!$B:$AZ,47,FALSE)),IF($X$1=7,(VLOOKUP(B117,'X7'!$B:$AZ,47,FALSE)),IF($X$1=8,(VLOOKUP(B117,'X8'!$B:$AZ,47,FALSE)),IF($X$1=9,(VLOOKUP(B117,'X9'!$B:$AZ,47,FALSE)),IF($X$1=10,(VLOOKUP(B117,'X10'!$B:$AZ,47,FALSE)),IF($X$1=11,(VLOOKUP(B117,'X11'!$B:$AZ,47,FALSE)),IF($X$1=12,(VLOOKUP(B117,'X12'!$B:$AZ,47,FALSE)),IF($X$1=13,(VLOOKUP(B117,'X13'!$B:$AZ,47,FALSE)),"B")))))))))))))))</f>
        <v xml:space="preserve"> </v>
      </c>
      <c r="D117" s="181" t="str">
        <f ca="1">IF(ISERROR(IF($X$1=1,(VLOOKUP(B117,'X1'!$B:$AP,41,FALSE)),IF($X$1=2,(VLOOKUP(B117,'X2'!$B:$AP,41,FALSE)),IF($X$1=3,(VLOOKUP(B117,'X3'!$B:$AP,41,FALSE)),IF($X$1=4,(VLOOKUP(B117,'X4'!$B:$AP,41,FALSE)),IF($X$1=5,(VLOOKUP(B117,'X5'!$B:$AP,41,FALSE)),IF($X$1=6,(VLOOKUP(B117,'X6'!$B:$AP,41,FALSE)),IF($X$1=7,(VLOOKUP(B117,'X7'!$B:$AP,41,FALSE)),IF($X$1=8,(VLOOKUP(B117,'X8'!$B:$AP,41,FALSE)),IF($X$1=9,(VLOOKUP(B117,'X9'!$B:$AP,41,FALSE)),IF($X$1=10,(VLOOKUP(B117,'X10'!$B:$AP,41,FALSE)),IF($X$1=11,(VLOOKUP(B117,'X11'!$B:$AP,41,FALSE)),IF($X$1=12,(VLOOKUP(B117,'X12'!$B:$AP,41,FALSE)),IF($X$1=13,(VLOOKUP(B117,'X13'!$B:$AP,41,FALSE)),"B"))))))))))))))=TRUE," ",(IF($X$1=1,(VLOOKUP(B117,'X1'!$B:$AP,41,FALSE)),IF($X$1=2,(VLOOKUP(B117,'X2'!$B:$AP,41,FALSE)),IF($X$1=3,(VLOOKUP(B117,'X3'!$B:$AP,41,FALSE)),IF($X$1=4,(VLOOKUP(B117,'X4'!$B:$AP,41,FALSE)),IF($X$1=5,(VLOOKUP(B117,'X5'!$B:$AP,41,FALSE)),IF($X$1=6,(VLOOKUP(B117,'X6'!$B:$AP,41,FALSE)),IF($X$1=7,(VLOOKUP(B117,'X7'!$B:$AP,41,FALSE)),IF($X$1=8,(VLOOKUP(B117,'X8'!$B:$AP,41,FALSE)),IF($X$1=9,(VLOOKUP(B117,'X9'!$B:$AP,41,FALSE)),IF($X$1=10,(VLOOKUP(B117,'X10'!$B:$AP,41,FALSE)),IF($X$1=11,(VLOOKUP(B117,'X11'!$B:$AP,41,FALSE)),IF($X$1=12,(VLOOKUP(B117,'X12'!$B:$AP,41,FALSE)),IF($X$1=13,(VLOOKUP(B117,'X13'!$B:$AP,41,FALSE)),"B")))))))))))))))</f>
        <v xml:space="preserve"> </v>
      </c>
      <c r="E117" s="182" t="str">
        <f ca="1">IF(ISERROR(IF($X$1=1,(VLOOKUP(B117,'X1'!$B:$AP,7,FALSE)),IF($X$1=2,(VLOOKUP(B117,'X2'!$B:$AP,7,FALSE)),IF($X$1=3,(VLOOKUP(B117,'X3'!$B:$AP,7,FALSE)),IF($X$1=4,(VLOOKUP(B117,'X4'!$B:$AP,7,FALSE)),IF($X$1=5,(VLOOKUP(B117,'X5'!$B:$AP,7,FALSE)),IF($X$1=6,(VLOOKUP(B117,'X6'!$B:$AP,7,FALSE)),IF($X$1=7,(VLOOKUP(B117,'X7'!$B:$AP,7,FALSE)),IF($X$1=8,(VLOOKUP(B117,'X8'!$B:$AP,7,FALSE)),IF($X$1=9,(VLOOKUP(B117,'X9'!$B:$AP,7,FALSE)),IF($X$1=10,(VLOOKUP(B117,'X10'!$B:$AP,7,FALSE)),IF($X$1=11,(VLOOKUP(B117,'X11'!$B:$AP,7,FALSE)),IF($X$1=12,(VLOOKUP(B117,'X12'!$B:$AP,7,FALSE)),IF($X$1=13,(VLOOKUP(B117,'X13'!$B:$AP,7,FALSE)),"B"))))))))))))))=TRUE," ",(IF($X$1=1,(VLOOKUP(B117,'X1'!$B:$AP,7,FALSE)),IF($X$1=2,(VLOOKUP(B117,'X2'!$B:$AP,7,FALSE)),IF($X$1=3,(VLOOKUP(B117,'X3'!$B:$AP,7,FALSE)),IF($X$1=4,(VLOOKUP(B117,'X4'!$B:$AP,7,FALSE)),IF($X$1=5,(VLOOKUP(B117,'X5'!$B:$AP,7,FALSE)),IF($X$1=6,(VLOOKUP(B117,'X6'!$B:$AP,7,FALSE)),IF($X$1=7,(VLOOKUP(B117,'X7'!$B:$AP,7,FALSE)),IF($X$1=8,(VLOOKUP(B117,'X8'!$B:$AP,7,FALSE)),IF($X$1=9,(VLOOKUP(B117,'X9'!$B:$AP,7,FALSE)),IF($X$1=10,(VLOOKUP(B117,'X10'!$B:$AP,7,FALSE)),IF($X$1=11,(VLOOKUP(B117,'X11'!$B:$AP,7,FALSE)),IF($X$1=12,(VLOOKUP(B117,'X12'!$B:$AP,7,FALSE)),IF($X$1=13,(VLOOKUP(B117,'X13'!$B:$AP,7,FALSE)),"B")))))))))))))))</f>
        <v xml:space="preserve"> </v>
      </c>
      <c r="F117" s="182" t="str">
        <f ca="1">IF(ISERROR(IF((IF($X$1=1,(VLOOKUP(B117,'X1'!$B:$AO,6,FALSE)),(IF($X$1=2,(VLOOKUP(B117,'X2'!$B:$AO,6,FALSE)),(IF($X$1=3,(VLOOKUP(B117,'X3'!$B:$AO,6,FALSE)),(IF($X$1=4,(VLOOKUP(B117,'X4'!$B:$AO,6,FALSE)),(IF($X$1=5,(VLOOKUP(B117,'X5'!$B:$AO,6,FALSE)),(IF($X$1=6,(VLOOKUP(B117,'X6'!$B:$AO,6,FALSE)),(IF($X$1=7,(VLOOKUP(B117,'X7'!$B:$AO,6,FALSE)),(IF($X$1=8,(VLOOKUP(B117,'X8'!$B:$AO,6,FALSE)),(IF($X$1=9,(VLOOKUP(B117,'X9'!$B:$AO,6,FALSE)),(IF($X$1=10,(VLOOKUP(B117,'X10'!$B:$AO,6,FALSE)),(IF($X$1=11,(VLOOKUP(B117,'X11'!$B:$AO,6,FALSE)),(IF($X$1=12,(VLOOKUP(B117,'X12'!$B:$AO,6,FALSE)),(VLOOKUP(B117,'X13'!$B:$AO,6,FALSE))))))))))))))))))))))))))=$V$1," ",(IF($X$1=1,(VLOOKUP(B117,'X1'!$B:$AO,6,FALSE)),(IF($X$1=2,(VLOOKUP(B117,'X2'!$B:$AO,6,FALSE)),(IF($X$1=3,(VLOOKUP(B117,'X3'!$B:$AO,6,FALSE)),(IF($X$1=4,(VLOOKUP(B117,'X4'!$B:$AO,6,FALSE)),(IF($X$1=5,(VLOOKUP(B117,'X5'!$B:$AO,6,FALSE)),(IF($X$1=6,(VLOOKUP(B117,'X6'!$B:$AO,6,FALSE)),(IF($X$1=7,(VLOOKUP(B117,'X7'!$B:$AO,6,FALSE)),(IF($X$1=8,(VLOOKUP(B117,'X8'!$B:$AO,6,FALSE)),(IF($X$1=9,(VLOOKUP(B117,'X9'!$B:$AO,6,FALSE)),(IF($X$1=10,(VLOOKUP(B117,'X10'!$B:$AO,6,FALSE)),(IF($X$1=11,(VLOOKUP(B117,'X11'!$B:$AO,6,FALSE)),(IF($X$1=12,(VLOOKUP(B117,'X12'!$B:$AO,6,FALSE)),(VLOOKUP(B117,'X13'!$B:$AO,6,FALSE))))))))))))))))))))))))))))=TRUE," ",(IF((IF($X$1=1,(VLOOKUP(B117,'X1'!$B:$AO,6,FALSE)),(IF($X$1=2,(VLOOKUP(B117,'X2'!$B:$AO,6,FALSE)),(IF($X$1=3,(VLOOKUP(B117,'X3'!$B:$AO,6,FALSE)),(IF($X$1=4,(VLOOKUP(B117,'X4'!$B:$AO,6,FALSE)),(IF($X$1=5,(VLOOKUP(B117,'X5'!$B:$AO,6,FALSE)),(IF($X$1=6,(VLOOKUP(B117,'X6'!$B:$AO,6,FALSE)),(IF($X$1=7,(VLOOKUP(B117,'X7'!$B:$AO,6,FALSE)),(IF($X$1=8,(VLOOKUP(B117,'X8'!$B:$AO,6,FALSE)),(IF($X$1=9,(VLOOKUP(B117,'X9'!$B:$AO,6,FALSE)),(IF($X$1=10,(VLOOKUP(B117,'X10'!$B:$AO,6,FALSE)),(IF($X$1=11,(VLOOKUP(B117,'X11'!$B:$AO,6,FALSE)),(IF($X$1=12,(VLOOKUP(B117,'X12'!$B:$AO,6,FALSE)),(VLOOKUP(B117,'X13'!$B:$AO,6,FALSE))))))))))))))))))))))))))=$V$1," ",(IF($X$1=1,(VLOOKUP(B117,'X1'!$B:$AO,6,FALSE)),(IF($X$1=2,(VLOOKUP(B117,'X2'!$B:$AO,6,FALSE)),(IF($X$1=3,(VLOOKUP(B117,'X3'!$B:$AO,6,FALSE)),(IF($X$1=4,(VLOOKUP(B117,'X4'!$B:$AO,6,FALSE)),(IF($X$1=5,(VLOOKUP(B117,'X5'!$B:$AO,6,FALSE)),(IF($X$1=6,(VLOOKUP(B117,'X6'!$B:$AO,6,FALSE)),(IF($X$1=7,(VLOOKUP(B117,'X7'!$B:$AO,6,FALSE)),(IF($X$1=8,(VLOOKUP(B117,'X8'!$B:$AO,6,FALSE)),(IF($X$1=9,(VLOOKUP(B117,'X9'!$B:$AO,6,FALSE)),(IF($X$1=10,(VLOOKUP(B117,'X10'!$B:$AO,6,FALSE)),(IF($X$1=11,(VLOOKUP(B117,'X11'!$B:$AO,6,FALSE)),(IF($X$1=12,(VLOOKUP(B117,'X12'!$B:$AO,6,FALSE)),(VLOOKUP(B117,'X13'!$B:$AO,6,FALSE)))))))))))))))))))))))))))))</f>
        <v xml:space="preserve"> </v>
      </c>
      <c r="G117" s="182" t="str">
        <f ca="1">IF(ISERROR(IF($X$1=1,(VLOOKUP(B117,'X1'!$B:$AZ,44,FALSE)),IF($X$1=2,(VLOOKUP(B117,'X2'!$B:$AZ,44,FALSE)),IF($X$1=3,(VLOOKUP(B117,'X3'!$B:$AZ,44,FALSE)),IF($X$1=4,(VLOOKUP(B117,'X4'!$B:$AZ,44,FALSE)),IF($X$1=5,(VLOOKUP(B117,'X5'!$B:$AZ,44,FALSE)),IF($X$1=6,(VLOOKUP(B117,'X6'!$B:$AZ,44,FALSE)),IF($X$1=7,(VLOOKUP(B117,'X7'!$B:$AZ,44,FALSE)),IF($X$1=8,(VLOOKUP(B117,'X8'!$B:$AZ,44,FALSE)),IF($X$1=9,(VLOOKUP(B117,'X9'!$B:$AZ,44,FALSE)),IF($X$1=10,(VLOOKUP(B117,'X10'!$B:$AZ,44,FALSE)),IF($X$1=11,(VLOOKUP(B117,'X11'!$B:$AZ,44,FALSE)),IF($X$1=12,(VLOOKUP(B117,'X12'!$B:$AZ,44,FALSE)),IF($X$1=13,(VLOOKUP(B117,'X13'!$B:$AZ,44,FALSE)),"B"))))))))))))))=TRUE," ",(IF($X$1=1,(VLOOKUP(B117,'X1'!$B:$AZ,44,FALSE)),IF($X$1=2,(VLOOKUP(B117,'X2'!$B:$AZ,44,FALSE)),IF($X$1=3,(VLOOKUP(B117,'X3'!$B:$AZ,44,FALSE)),IF($X$1=4,(VLOOKUP(B117,'X4'!$B:$AZ,44,FALSE)),IF($X$1=5,(VLOOKUP(B117,'X5'!$B:$AZ,44,FALSE)),IF($X$1=6,(VLOOKUP(B117,'X6'!$B:$AZ,44,FALSE)),IF($X$1=7,(VLOOKUP(B117,'X7'!$B:$AZ,44,FALSE)),IF($X$1=8,(VLOOKUP(B117,'X8'!$B:$AZ,44,FALSE)),IF($X$1=9,(VLOOKUP(B117,'X9'!$B:$AZ,44,FALSE)),IF($X$1=10,(VLOOKUP(B117,'X10'!$B:$AZ,44,FALSE)),IF($X$1=11,(VLOOKUP(B117,'X11'!$B:$AZ,44,FALSE)),IF($X$1=12,(VLOOKUP(B117,'X12'!$B:$AZ,44,FALSE)),IF($X$1=13,(VLOOKUP(B117,'X13'!$B:$AZ,44,FALSE)),"B")))))))))))))))</f>
        <v xml:space="preserve"> </v>
      </c>
      <c r="H117" s="182" t="str">
        <f ca="1">IF(ISERROR(IF($X$1=1,(VLOOKUP(B117,'X1'!$B:$AZ,8,FALSE)),IF($X$1=2,(VLOOKUP(B117,'X2'!$B:$AZ,8,FALSE)),IF($X$1=3,(VLOOKUP(B117,'X3'!$B:$AZ,8,FALSE)),IF($X$1=4,(VLOOKUP(B117,'X4'!$B:$AZ,8,FALSE)),IF($X$1=5,(VLOOKUP(B117,'X5'!$B:$AZ,8,FALSE)),IF($X$1=6,(VLOOKUP(B117,'X6'!$B:$AZ,8,FALSE)),IF($X$1=7,(VLOOKUP(B117,'X7'!$B:$AZ,8,FALSE)),IF($X$1=8,(VLOOKUP(B117,'X8'!$B:$AZ,8,FALSE)),IF($X$1=9,(VLOOKUP(B117,'X9'!$B:$AZ,8,FALSE)),IF($X$1=10,(VLOOKUP(B117,'X10'!$B:$AZ,8,FALSE)),IF($X$1=11,(VLOOKUP(B117,'X11'!$B:$AZ,8,FALSE)),IF($X$1=12,(VLOOKUP(B117,'X12'!$B:$AZ,8,FALSE)),IF($X$1=13,(VLOOKUP(B117,'X13'!$B:$AZ,8,FALSE)),"B"))))))))))))))=TRUE," ",(IF($X$1=1,(VLOOKUP(B117,'X1'!$B:$AZ,8,FALSE)),IF($X$1=2,(VLOOKUP(B117,'X2'!$B:$AZ,8,FALSE)),IF($X$1=3,(VLOOKUP(B117,'X3'!$B:$AZ,8,FALSE)),IF($X$1=4,(VLOOKUP(B117,'X4'!$B:$AZ,8,FALSE)),IF($X$1=5,(VLOOKUP(B117,'X5'!$B:$AZ,8,FALSE)),IF($X$1=6,(VLOOKUP(B117,'X6'!$B:$AZ,8,FALSE)),IF($X$1=7,(VLOOKUP(B117,'X7'!$B:$AZ,8,FALSE)),IF($X$1=8,(VLOOKUP(B117,'X8'!$B:$AZ,8,FALSE)),IF($X$1=9,(VLOOKUP(B117,'X9'!$B:$AZ,8,FALSE)),IF($X$1=10,(VLOOKUP(B117,'X10'!$B:$AZ,8,FALSE)),IF($X$1=11,(VLOOKUP(B117,'X11'!$B:$AZ,8,FALSE)),IF($X$1=12,(VLOOKUP(B117,'X12'!$B:$AZ,8,FALSE)),IF($X$1=13,(VLOOKUP(B117,'X13'!$B:$AZ,8,FALSE)),"B")))))))))))))))</f>
        <v xml:space="preserve"> </v>
      </c>
      <c r="I117" s="183" t="str">
        <f ca="1">IF(ISERROR(IF($X$1=1,(VLOOKUP(B117,'X1'!$B:$AZ,2,FALSE)),IF($X$1=2,(VLOOKUP(B117,'X2'!$B:$AZ,2,FALSE)),IF($X$1=3,(VLOOKUP(B117,'X3'!$B:$AZ,2,FALSE)),IF($X$1=4,(VLOOKUP(B117,'X4'!$B:$AZ,2,FALSE)),IF($X$1=5,(VLOOKUP(B117,'X5'!$B:$AZ,2,FALSE)),IF($X$1=6,(VLOOKUP(B117,'X6'!$B:$AZ,2,FALSE)),IF($X$1=7,(VLOOKUP(B117,'X7'!$B:$AZ,2,FALSE)),IF($X$1=8,(VLOOKUP(B117,'X8'!$B:$AZ,2,FALSE)),IF($X$1=9,(VLOOKUP(B117,'X9'!$B:$AZ,2,FALSE)),IF($X$1=10,(VLOOKUP(B117,'X10'!$B:$AZ,2,FALSE)),IF($X$1=11,(VLOOKUP(B117,'X11'!$B:$AZ,2,FALSE)),IF($X$1=12,(VLOOKUP(B117,'X12'!$B:$AZ,2,FALSE)),IF($X$1=13,(VLOOKUP(B117,'X13'!$B:$AZ,2,FALSE)),"B"))))))))))))))=TRUE," ",(IF($X$1=1,(VLOOKUP(B117,'X1'!$B:$AZ,2,FALSE)),IF($X$1=2,(VLOOKUP(B117,'X2'!$B:$AZ,2,FALSE)),IF($X$1=3,(VLOOKUP(B117,'X3'!$B:$AZ,2,FALSE)),IF($X$1=4,(VLOOKUP(B117,'X4'!$B:$AZ,2,FALSE)),IF($X$1=5,(VLOOKUP(B117,'X5'!$B:$AZ,2,FALSE)),IF($X$1=6,(VLOOKUP(B117,'X6'!$B:$AZ,2,FALSE)),IF($X$1=7,(VLOOKUP(B117,'X7'!$B:$AZ,2,FALSE)),IF($X$1=8,(VLOOKUP(B117,'X8'!$B:$AZ,2,FALSE)),IF($X$1=9,(VLOOKUP(B117,'X9'!$B:$AZ,2,FALSE)),IF($X$1=10,(VLOOKUP(B117,'X10'!$B:$AZ,2,FALSE)),IF($X$1=11,(VLOOKUP(B117,'X11'!$B:$AZ,2,FALSE)),IF($X$1=12,(VLOOKUP(B117,'X12'!$B:$AZ,2,FALSE)),IF($X$1=13,(VLOOKUP(B117,'X13'!$B:$AZ,2,FALSE)),"B")))))))))))))))</f>
        <v xml:space="preserve"> </v>
      </c>
      <c r="J117" s="183" t="str">
        <f ca="1">IF(ISERROR(IF($X$1=1,(VLOOKUP(B117,'X1'!$B:$AZ,3,FALSE)),IF($X$1=2,(VLOOKUP(B117,'X2'!$B:$AZ,3,FALSE)),IF($X$1=3,(VLOOKUP(B117,'X3'!$B:$AZ,3,FALSE)),IF($X$1=4,(VLOOKUP(B117,'X4'!$B:$AZ,3,FALSE)),IF($X$1=5,(VLOOKUP(B117,'X5'!$B:$AZ,3,FALSE)),IF($X$1=6,(VLOOKUP(B117,'X6'!$B:$AZ,3,FALSE)),IF($X$1=7,(VLOOKUP(B117,'X7'!$B:$AZ,3,FALSE)),IF($X$1=8,(VLOOKUP(B117,'X8'!$B:$AZ,3,FALSE)),IF($X$1=9,(VLOOKUP(B117,'X9'!$B:$AZ,3,FALSE)),IF($X$1=10,(VLOOKUP(B117,'X10'!$B:$AZ,3,FALSE)),IF($X$1=11,(VLOOKUP(B117,'X11'!$B:$AZ,3,FALSE)),IF($X$1=12,(VLOOKUP(B117,'X12'!$B:$AZ,3,FALSE)),IF($X$1=13,(VLOOKUP(B117,'X13'!$B:$AZ,3,FALSE)),"B"))))))))))))))=TRUE," ",(IF($X$1=1,(VLOOKUP(B117,'X1'!$B:$AZ,3,FALSE)),IF($X$1=2,(VLOOKUP(B117,'X2'!$B:$AZ,3,FALSE)),IF($X$1=3,(VLOOKUP(B117,'X3'!$B:$AZ,3,FALSE)),IF($X$1=4,(VLOOKUP(B117,'X4'!$B:$AZ,3,FALSE)),IF($X$1=5,(VLOOKUP(B117,'X5'!$B:$AZ,3,FALSE)),IF($X$1=6,(VLOOKUP(B117,'X6'!$B:$AZ,3,FALSE)),IF($X$1=7,(VLOOKUP(B117,'X7'!$B:$AZ,3,FALSE)),IF($X$1=8,(VLOOKUP(B117,'X8'!$B:$AZ,3,FALSE)),IF($X$1=9,(VLOOKUP(B117,'X9'!$B:$AZ,3,FALSE)),IF($X$1=10,(VLOOKUP(B117,'X10'!$B:$AZ,3,FALSE)),IF($X$1=11,(VLOOKUP(B117,'X11'!$B:$AZ,3,FALSE)),IF($X$1=12,(VLOOKUP(B117,'X12'!$B:$AZ,3,FALSE)),IF($X$1=13,(VLOOKUP(B117,'X13'!$B:$AZ,3,FALSE)),"B")))))))))))))))</f>
        <v xml:space="preserve"> </v>
      </c>
      <c r="K117" s="183" t="str">
        <f ca="1">IF(ISERROR(IF($X$1=1,(VLOOKUP(B117,'X1'!$B:$AZ,5,FALSE)),IF($X$1=2,(VLOOKUP(B117,'X2'!$B:$AZ,5,FALSE)),IF($X$1=3,(VLOOKUP(B117,'X3'!$B:$AZ,5,FALSE)),IF($X$1=4,(VLOOKUP(B117,'X4'!$B:$AZ,5,FALSE)),IF($X$1=5,(VLOOKUP(B117,'X5'!$B:$AZ,5,FALSE)),IF($X$1=6,(VLOOKUP(B117,'X6'!$B:$AZ,5,FALSE)),IF($X$1=7,(VLOOKUP(B117,'X7'!$B:$AZ,5,FALSE)),IF($X$1=8,(VLOOKUP(B117,'X8'!$B:$AZ,5,FALSE)),IF($X$1=9,(VLOOKUP(B117,'X9'!$B:$AZ,5,FALSE)),IF($X$1=10,(VLOOKUP(B117,'X10'!$B:$AZ,5,FALSE)),IF($X$1=11,(VLOOKUP(B117,'X11'!$B:$AZ,5,FALSE)),IF($X$1=12,(VLOOKUP(B117,'X12'!$B:$AZ,5,FALSE)),IF($X$1=13,(VLOOKUP(B117,'X13'!$B:$AZ,5,FALSE)),"B"))))))))))))))=TRUE," ",(IF($X$1=1,(VLOOKUP(B117,'X1'!$B:$AZ,5,FALSE)),IF($X$1=2,(VLOOKUP(B117,'X2'!$B:$AZ,5,FALSE)),IF($X$1=3,(VLOOKUP(B117,'X3'!$B:$AZ,5,FALSE)),IF($X$1=4,(VLOOKUP(B117,'X4'!$B:$AZ,5,FALSE)),IF($X$1=5,(VLOOKUP(B117,'X5'!$B:$AZ,5,FALSE)),IF($X$1=6,(VLOOKUP(B117,'X6'!$B:$AZ,5,FALSE)),IF($X$1=7,(VLOOKUP(B117,'X7'!$B:$AZ,5,FALSE)),IF($X$1=8,(VLOOKUP(B117,'X8'!$B:$AZ,5,FALSE)),IF($X$1=9,(VLOOKUP(B117,'X9'!$B:$AZ,5,FALSE)),IF($X$1=10,(VLOOKUP(B117,'X10'!$B:$AZ,5,FALSE)),IF($X$1=11,(VLOOKUP(B117,'X11'!$B:$AZ,5,FALSE)),IF($X$1=12,(VLOOKUP(B117,'X12'!$B:$AZ,5,FALSE)),IF($X$1=13,(VLOOKUP(B117,'X13'!$B:$AZ,5,FALSE)),"B")))))))))))))))</f>
        <v xml:space="preserve"> </v>
      </c>
      <c r="L117" s="184" t="str">
        <f ca="1">IF(ISERROR(IF($X$1=1,(VLOOKUP(B117,'X1'!$B:$AZ,9,FALSE)),IF($X$1=2,(VLOOKUP(B117,'X2'!$B:$AZ,9,FALSE)),IF($X$1=3,(VLOOKUP(B117,'X3'!$B:$AZ,9,FALSE)),IF($X$1=4,(VLOOKUP(B117,'X4'!$B:$AZ,9,FALSE)),IF($X$1=5,(VLOOKUP(B117,'X5'!$B:$AZ,9,FALSE)),IF($X$1=6,(VLOOKUP(B117,'X6'!$B:$AZ,9,FALSE)),IF($X$1=7,(VLOOKUP(B117,'X7'!$B:$AZ,9,FALSE)),IF($X$1=8,(VLOOKUP(B117,'X8'!$B:$AZ,9,FALSE)),IF($X$1=9,(VLOOKUP(B117,'X9'!$B:$AZ,9,FALSE)),IF($X$1=10,(VLOOKUP(B117,'X10'!$B:$AZ,9,FALSE)),IF($X$1=11,(VLOOKUP(B117,'X11'!$B:$AZ,9,FALSE)),IF($X$1=12,(VLOOKUP(B117,'X12'!$B:$AZ,9,FALSE)),IF($X$1=13,(VLOOKUP(B117,'X13'!$B:$AZ,9,FALSE)),"B"))))))))))))))=TRUE," ",(IF($X$1=1,(VLOOKUP(B117,'X1'!$B:$AZ,9,FALSE)),IF($X$1=2,(VLOOKUP(B117,'X2'!$B:$AZ,9,FALSE)),IF($X$1=3,(VLOOKUP(B117,'X3'!$B:$AZ,9,FALSE)),IF($X$1=4,(VLOOKUP(B117,'X4'!$B:$AZ,9,FALSE)),IF($X$1=5,(VLOOKUP(B117,'X5'!$B:$AZ,9,FALSE)),IF($X$1=6,(VLOOKUP(B117,'X6'!$B:$AZ,9,FALSE)),IF($X$1=7,(VLOOKUP(B117,'X7'!$B:$AZ,9,FALSE)),IF($X$1=8,(VLOOKUP(B117,'X8'!$B:$AZ,9,FALSE)),IF($X$1=9,(VLOOKUP(B117,'X9'!$B:$AZ,9,FALSE)),IF($X$1=10,(VLOOKUP(B117,'X10'!$B:$AZ,9,FALSE)),IF($X$1=11,(VLOOKUP(B117,'X11'!$B:$AZ,9,FALSE)),IF($X$1=12,(VLOOKUP(B117,'X12'!$B:$AZ,9,FALSE)),IF($X$1=13,(VLOOKUP(B117,'X13'!$B:$AZ,9,FALSE)),"B")))))))))))))))</f>
        <v xml:space="preserve"> </v>
      </c>
      <c r="M117" s="184" t="str">
        <f ca="1">IF(ISERROR(IF($X$1=1,(VLOOKUP(B117,'X1'!$B:$AZ,10,FALSE)),IF($X$1=2,(VLOOKUP(B117,'X2'!$B:$AZ,10,FALSE)),IF($X$1=3,(VLOOKUP(B117,'X3'!$B:$AZ,10,FALSE)),IF($X$1=4,(VLOOKUP(B117,'X4'!$B:$AZ,10,FALSE)),IF($X$1=5,(VLOOKUP(B117,'X5'!$B:$AZ,10,FALSE)),IF($X$1=6,(VLOOKUP(B117,'X6'!$B:$AZ,10,FALSE)),IF($X$1=7,(VLOOKUP(B117,'X7'!$B:$AZ,10,FALSE)),IF($X$1=8,(VLOOKUP(B117,'X8'!$B:$AZ,10,FALSE)),IF($X$1=9,(VLOOKUP(B117,'X9'!$B:$AZ,10,FALSE)),IF($X$1=10,(VLOOKUP(B117,'X10'!$B:$AZ,10,FALSE)),IF($X$1=11,(VLOOKUP(B117,'X11'!$B:$AZ,10,FALSE)),IF($X$1=12,(VLOOKUP(B117,'X12'!$B:$AZ,10,FALSE)),IF($X$1=13,(VLOOKUP(B117,'X13'!$B:$AZ,10,FALSE)),"B"))))))))))))))=TRUE," ",(IF($X$1=1,(VLOOKUP(B117,'X1'!$B:$AZ,10,FALSE)),IF($X$1=2,(VLOOKUP(B117,'X2'!$B:$AZ,10,FALSE)),IF($X$1=3,(VLOOKUP(B117,'X3'!$B:$AZ,10,FALSE)),IF($X$1=4,(VLOOKUP(B117,'X4'!$B:$AZ,10,FALSE)),IF($X$1=5,(VLOOKUP(B117,'X5'!$B:$AZ,10,FALSE)),IF($X$1=6,(VLOOKUP(B117,'X6'!$B:$AZ,10,FALSE)),IF($X$1=7,(VLOOKUP(B117,'X7'!$B:$AZ,10,FALSE)),IF($X$1=8,(VLOOKUP(B117,'X8'!$B:$AZ,10,FALSE)),IF($X$1=9,(VLOOKUP(B117,'X9'!$B:$AZ,10,FALSE)),IF($X$1=10,(VLOOKUP(B117,'X10'!$B:$AZ,10,FALSE)),IF($X$1=11,(VLOOKUP(B117,'X11'!$B:$AZ,10,FALSE)),IF($X$1=12,(VLOOKUP(B117,'X12'!$B:$AZ,10,FALSE)),IF($X$1=13,(VLOOKUP(B117,'X13'!$B:$AZ,10,FALSE)),"B")))))))))))))))</f>
        <v xml:space="preserve"> </v>
      </c>
      <c r="N117" s="185" t="str">
        <f ca="1">IF(ISERROR(IF($X$1=1,(VLOOKUP(B117,'X1'!$B:$AZ,45,FALSE)),IF($X$1=2,(VLOOKUP(B117,'X2'!$B:$AZ,45,FALSE)),IF($X$1=3,(VLOOKUP(B117,'X3'!$B:$AZ,45,FALSE)),IF($X$1=4,(VLOOKUP(B117,'X4'!$B:$AZ,45,FALSE)),IF($X$1=5,(VLOOKUP(B117,'X5'!$B:$AZ,45,FALSE)),IF($X$1=6,(VLOOKUP(B117,'X6'!$B:$AZ,45,FALSE)),IF($X$1=7,(VLOOKUP(B117,'X7'!$B:$AZ,45,FALSE)),IF($X$1=8,(VLOOKUP(B117,'X8'!$B:$AZ,45,FALSE)),IF($X$1=9,(VLOOKUP(B117,'X9'!$B:$AZ,45,FALSE)),IF($X$1=10,(VLOOKUP(B117,'X10'!$B:$AZ,45,FALSE)),IF($X$1=11,(VLOOKUP(B117,'X11'!$B:$AZ,45,FALSE)),IF($X$1=12,(VLOOKUP(B117,'X12'!$B:$AZ,45,FALSE)),IF($X$1=13,(VLOOKUP(B117,'X13'!$B:$AZ,45,FALSE)),"B"))))))))))))))=TRUE," ",(IF($X$1=1,(VLOOKUP(B117,'X1'!$B:$AZ,45,FALSE)),IF($X$1=2,(VLOOKUP(B117,'X2'!$B:$AZ,45,FALSE)),IF($X$1=3,(VLOOKUP(B117,'X3'!$B:$AZ,45,FALSE)),IF($X$1=4,(VLOOKUP(B117,'X4'!$B:$AZ,45,FALSE)),IF($X$1=5,(VLOOKUP(B117,'X5'!$B:$AZ,45,FALSE)),IF($X$1=6,(VLOOKUP(B117,'X6'!$B:$AZ,45,FALSE)),IF($X$1=7,(VLOOKUP(B117,'X7'!$B:$AZ,45,FALSE)),IF($X$1=8,(VLOOKUP(B117,'X8'!$B:$AZ,45,FALSE)),IF($X$1=9,(VLOOKUP(B117,'X9'!$B:$AZ,45,FALSE)),IF($X$1=10,(VLOOKUP(B117,'X10'!$B:$AZ,45,FALSE)),IF($X$1=11,(VLOOKUP(B117,'X11'!$B:$AZ,45,FALSE)),IF($X$1=12,(VLOOKUP(B117,'X12'!$B:$AZ,45,FALSE)),IF($X$1=13,(VLOOKUP(B117,'X13'!$B:$AZ,45,FALSE)),"B")))))))))))))))</f>
        <v xml:space="preserve"> </v>
      </c>
      <c r="O117" s="184" t="str">
        <f ca="1">IF(ISERROR(IF($X$1=1,(VLOOKUP(B117,'X1'!$B:$AZ,11,FALSE)),IF($X$1=2,(VLOOKUP(B117,'X2'!$B:$AZ,11,FALSE)),IF($X$1=3,(VLOOKUP(B117,'X3'!$B:$AZ,11,FALSE)),IF($X$1=4,(VLOOKUP(B117,'X4'!$B:$AZ,11,FALSE)),IF($X$1=5,(VLOOKUP(B117,'X5'!$B:$AZ,11,FALSE)),IF($X$1=6,(VLOOKUP(B117,'X6'!$B:$AZ,11,FALSE)),IF($X$1=7,(VLOOKUP(B117,'X7'!$B:$AZ,11,FALSE)),IF($X$1=8,(VLOOKUP(B117,'X8'!$B:$AZ,11,FALSE)),IF($X$1=9,(VLOOKUP(B117,'X9'!$B:$AZ,11,FALSE)),IF($X$1=10,(VLOOKUP(B117,'X10'!$B:$AZ,11,FALSE)),IF($X$1=11,(VLOOKUP(B117,'X11'!$B:$AZ,11,FALSE)),IF($X$1=12,(VLOOKUP(B117,'X12'!$B:$AZ,11,FALSE)),IF($X$1=13,(VLOOKUP(B117,'X13'!$B:$AZ,11,FALSE)),"B"))))))))))))))=TRUE," ",(IF($X$1=1,(VLOOKUP(B117,'X1'!$B:$AZ,11,FALSE)),IF($X$1=2,(VLOOKUP(B117,'X2'!$B:$AZ,11,FALSE)),IF($X$1=3,(VLOOKUP(B117,'X3'!$B:$AZ,11,FALSE)),IF($X$1=4,(VLOOKUP(B117,'X4'!$B:$AZ,11,FALSE)),IF($X$1=5,(VLOOKUP(B117,'X5'!$B:$AZ,11,FALSE)),IF($X$1=6,(VLOOKUP(B117,'X6'!$B:$AZ,11,FALSE)),IF($X$1=7,(VLOOKUP(B117,'X7'!$B:$AZ,11,FALSE)),IF($X$1=8,(VLOOKUP(B117,'X8'!$B:$AZ,11,FALSE)),IF($X$1=9,(VLOOKUP(B117,'X9'!$B:$AZ,11,FALSE)),IF($X$1=10,(VLOOKUP(B117,'X10'!$B:$AZ,11,FALSE)),IF($X$1=11,(VLOOKUP(B117,'X11'!$B:$AZ,11,FALSE)),IF($X$1=12,(VLOOKUP(B117,'X12'!$B:$AZ,11,FALSE)),IF($X$1=13,(VLOOKUP(B117,'X13'!$B:$AZ,11,FALSE)),"B")))))))))))))))</f>
        <v xml:space="preserve"> </v>
      </c>
      <c r="P117" s="184" t="str">
        <f ca="1">IF(ISERROR(IF($X$1=1,(VLOOKUP(B117,'X1'!$B:$AZ,12,FALSE)),IF($X$1=2,(VLOOKUP(B117,'X2'!$B:$AZ,12,FALSE)),IF($X$1=3,(VLOOKUP(B117,'X3'!$B:$AZ,12,FALSE)),IF($X$1=4,(VLOOKUP(B117,'X4'!$B:$AZ,12,FALSE)),IF($X$1=5,(VLOOKUP(B117,'X5'!$B:$AZ,12,FALSE)),IF($X$1=6,(VLOOKUP(B117,'X6'!$B:$AZ,12,FALSE)),IF($X$1=7,(VLOOKUP(B117,'X7'!$B:$AZ,12,FALSE)),IF($X$1=8,(VLOOKUP(B117,'X8'!$B:$AZ,12,FALSE)),IF($X$1=9,(VLOOKUP(B117,'X9'!$B:$AZ,12,FALSE)),IF($X$1=10,(VLOOKUP(B117,'X10'!$B:$AZ,12,FALSE)),IF($X$1=11,(VLOOKUP(B117,'X11'!$B:$AZ,12,FALSE)),IF($X$1=12,(VLOOKUP(B117,'X12'!$B:$AZ,12,FALSE)),IF($X$1=13,(VLOOKUP(B117,'X13'!$B:$AZ,12,FALSE)),"B"))))))))))))))=TRUE," ",(IF($X$1=1,(VLOOKUP(B117,'X1'!$B:$AZ,12,FALSE)),IF($X$1=2,(VLOOKUP(B117,'X2'!$B:$AZ,12,FALSE)),IF($X$1=3,(VLOOKUP(B117,'X3'!$B:$AZ,12,FALSE)),IF($X$1=4,(VLOOKUP(B117,'X4'!$B:$AZ,12,FALSE)),IF($X$1=5,(VLOOKUP(B117,'X5'!$B:$AZ,12,FALSE)),IF($X$1=6,(VLOOKUP(B117,'X6'!$B:$AZ,12,FALSE)),IF($X$1=7,(VLOOKUP(B117,'X7'!$B:$AZ,12,FALSE)),IF($X$1=8,(VLOOKUP(B117,'X8'!$B:$AZ,12,FALSE)),IF($X$1=9,(VLOOKUP(B117,'X9'!$B:$AZ,12,FALSE)),IF($X$1=10,(VLOOKUP(B117,'X10'!$B:$AZ,12,FALSE)),IF($X$1=11,(VLOOKUP(B117,'X11'!$B:$AZ,12,FALSE)),IF($X$1=12,(VLOOKUP(B117,'X12'!$B:$AZ,12,FALSE)),IF($X$1=13,(VLOOKUP(B117,'X13'!$B:$AZ,12,FALSE)),"B")))))))))))))))</f>
        <v xml:space="preserve"> </v>
      </c>
      <c r="Q117" s="185" t="str">
        <f ca="1">IF(ISERROR(IF($X$1=1,(VLOOKUP(B117,'X1'!$B:$AZ,46,FALSE)),IF($X$1=2,(VLOOKUP(B117,'X2'!$B:$AZ,46,FALSE)),IF($X$1=3,(VLOOKUP(B117,'X3'!$B:$AZ,46,FALSE)),IF($X$1=4,(VLOOKUP(B117,'X4'!$B:$AZ,46,FALSE)),IF($X$1=5,(VLOOKUP(B117,'X5'!$B:$AZ,46,FALSE)),IF($X$1=6,(VLOOKUP(B117,'X6'!$B:$AZ,46,FALSE)),IF($X$1=7,(VLOOKUP(B117,'X7'!$B:$AZ,46,FALSE)),IF($X$1=8,(VLOOKUP(B117,'X8'!$B:$AZ,46,FALSE)),IF($X$1=9,(VLOOKUP(B117,'X9'!$B:$AZ,46,FALSE)),IF($X$1=10,(VLOOKUP(B117,'X10'!$B:$AZ,46,FALSE)),IF($X$1=11,(VLOOKUP(B117,'X11'!$B:$AZ,46,FALSE)),IF($X$1=12,(VLOOKUP(B117,'X12'!$B:$AZ,46,FALSE)),IF($X$1=13,(VLOOKUP(B117,'X13'!$B:$AZ,46,FALSE)),"B"))))))))))))))=TRUE," ",(IF($X$1=1,(VLOOKUP(B117,'X1'!$B:$AZ,46,FALSE)),IF($X$1=2,(VLOOKUP(B117,'X2'!$B:$AZ,46,FALSE)),IF($X$1=3,(VLOOKUP(B117,'X3'!$B:$AZ,46,FALSE)),IF($X$1=4,(VLOOKUP(B117,'X4'!$B:$AZ,46,FALSE)),IF($X$1=5,(VLOOKUP(B117,'X5'!$B:$AZ,46,FALSE)),IF($X$1=6,(VLOOKUP(B117,'X6'!$B:$AZ,46,FALSE)),IF($X$1=7,(VLOOKUP(B117,'X7'!$B:$AZ,46,FALSE)),IF($X$1=8,(VLOOKUP(B117,'X8'!$B:$AZ,46,FALSE)),IF($X$1=9,(VLOOKUP(B117,'X9'!$B:$AZ,46,FALSE)),IF($X$1=10,(VLOOKUP(B117,'X10'!$B:$AZ,46,FALSE)),IF($X$1=11,(VLOOKUP(B117,'X11'!$B:$AZ,46,FALSE)),IF($X$1=12,(VLOOKUP(B117,'X12'!$B:$AZ,46,FALSE)),IF($X$1=13,(VLOOKUP(B117,'X13'!$B:$AZ,46,FALSE)),"B")))))))))))))))</f>
        <v xml:space="preserve"> </v>
      </c>
      <c r="R117" s="185" t="str">
        <f ca="1">IF(ISERROR(IF($X$1=1,(VLOOKUP(B117,'X1'!$B:$AZ,15,FALSE)),IF($X$1=2,(VLOOKUP(B117,'X2'!$B:$AZ,15,FALSE)),IF($X$1=3,(VLOOKUP(B117,'X3'!$B:$AZ,15,FALSE)),IF($X$1=4,(VLOOKUP(B117,'X4'!$B:$AZ,15,FALSE)),IF($X$1=5,(VLOOKUP(B117,'X5'!$B:$AZ,15,FALSE)),IF($X$1=6,(VLOOKUP(B117,'X6'!$B:$AZ,15,FALSE)),IF($X$1=7,(VLOOKUP(B117,'X7'!$B:$AZ,15,FALSE)),IF($X$1=8,(VLOOKUP(B117,'X8'!$B:$AZ,15,FALSE)),IF($X$1=9,(VLOOKUP(B117,'X9'!$B:$AZ,15,FALSE)),IF($X$1=10,(VLOOKUP(B117,'X10'!$B:$AZ,15,FALSE)),IF($X$1=11,(VLOOKUP(B117,'X11'!$B:$AZ,15,FALSE)),IF($X$1=12,(VLOOKUP(B117,'X12'!$B:$AZ,15,FALSE)),IF($X$1=13,(VLOOKUP(B117,'X13'!$B:$AZ,15,FALSE)),"B"))))))))))))))=TRUE," ",(IF($X$1=1,(VLOOKUP(B117,'X1'!$B:$AZ,15,FALSE)),IF($X$1=2,(VLOOKUP(B117,'X2'!$B:$AZ,15,FALSE)),IF($X$1=3,(VLOOKUP(B117,'X3'!$B:$AZ,15,FALSE)),IF($X$1=4,(VLOOKUP(B117,'X4'!$B:$AZ,15,FALSE)),IF($X$1=5,(VLOOKUP(B117,'X5'!$B:$AZ,15,FALSE)),IF($X$1=6,(VLOOKUP(B117,'X6'!$B:$AZ,15,FALSE)),IF($X$1=7,(VLOOKUP(B117,'X7'!$B:$AZ,15,FALSE)),IF($X$1=8,(VLOOKUP(B117,'X8'!$B:$AZ,15,FALSE)),IF($X$1=9,(VLOOKUP(B117,'X9'!$B:$AZ,15,FALSE)),IF($X$1=10,(VLOOKUP(B117,'X10'!$B:$AZ,15,FALSE)),IF($X$1=11,(VLOOKUP(B117,'X11'!$B:$AZ,15,FALSE)),IF($X$1=12,(VLOOKUP(B117,'X12'!$B:$AZ,15,FALSE)),IF($X$1=13,(VLOOKUP(B117,'X13'!$B:$AZ,15,FALSE)),"B")))))))))))))))</f>
        <v xml:space="preserve"> </v>
      </c>
      <c r="S117" s="185" t="str">
        <f ca="1">IF(ISERROR(IF((IF($X$1=1,(VLOOKUP(B117,'X1'!$B:$AZ,14,FALSE)),(IF($X$1=2,(VLOOKUP(B117,'X2'!$B:$AZ,14,FALSE)),(IF($X$1=3,(VLOOKUP(B117,'X3'!$B:$AZ,14,FALSE)),(IF($X$1=4,(VLOOKUP(B117,'X4'!$B:$AZ,14,FALSE)),(IF($X$1=5,(VLOOKUP(B117,'X5'!$B:$AZ,14,FALSE)),(IF($X$1=6,(VLOOKUP(B117,'X6'!$B:$AZ,14,FALSE)),(IF($X$1=7,(VLOOKUP(B117,'X7'!$B:$AZ,14,FALSE)),(IF($X$1=8,(VLOOKUP(B117,'X8'!$B:$AZ,14,FALSE)),(IF($X$1=9,(VLOOKUP(B117,'X9'!$B:$AZ,14,FALSE)),(IF($X$1=10,(VLOOKUP(B117,'X10'!$B:$AZ,14,FALSE)),(IF($X$1=11,(VLOOKUP(B117,'X11'!$B:$AZ,14,FALSE)),(IF($X$1=12,(VLOOKUP(B117,'X12'!$B:$AZ,14,FALSE)),(VLOOKUP(B117,'X13'!$B:$AZ,14,FALSE))))))))))))))))))))))))))=$V$1," ",(IF($X$1=1,(VLOOKUP(B117,'X1'!$B:$AZ,14,FALSE)),(IF($X$1=2,(VLOOKUP(B117,'X2'!$B:$AZ,14,FALSE)),(IF($X$1=3,(VLOOKUP(B117,'X3'!$B:$AZ,14,FALSE)),(IF($X$1=4,(VLOOKUP(B117,'X4'!$B:$AZ,14,FALSE)),(IF($X$1=5,(VLOOKUP(B117,'X5'!$B:$AZ,14,FALSE)),(IF($X$1=6,(VLOOKUP(B117,'X6'!$B:$AZ,14,FALSE)),(IF($X$1=7,(VLOOKUP(B117,'X7'!$B:$AZ,14,FALSE)),(IF($X$1=8,(VLOOKUP(B117,'X8'!$B:$AZ,14,FALSE)),(IF($X$1=9,(VLOOKUP(B117,'X9'!$B:$AZ,14,FALSE)),(IF($X$1=10,(VLOOKUP(B117,'X10'!$B:$AZ,14,FALSE)),(IF($X$1=11,(VLOOKUP(B117,'X11'!$B:$AZ,14,FALSE)),(IF($X$1=12,(VLOOKUP(B117,'X12'!$B:$AZ,14,FALSE)),(VLOOKUP(B117,'X13'!$B:$AZ,14,FALSE))))))))))))))))))))))))))))=TRUE," ",(IF((IF($X$1=1,(VLOOKUP(B117,'X1'!$B:$AZ,14,FALSE)),(IF($X$1=2,(VLOOKUP(B117,'X2'!$B:$AZ,14,FALSE)),(IF($X$1=3,(VLOOKUP(B117,'X3'!$B:$AZ,14,FALSE)),(IF($X$1=4,(VLOOKUP(B117,'X4'!$B:$AZ,14,FALSE)),(IF($X$1=5,(VLOOKUP(B117,'X5'!$B:$AZ,14,FALSE)),(IF($X$1=6,(VLOOKUP(B117,'X6'!$B:$AZ,14,FALSE)),(IF($X$1=7,(VLOOKUP(B117,'X7'!$B:$AZ,14,FALSE)),(IF($X$1=8,(VLOOKUP(B117,'X8'!$B:$AZ,14,FALSE)),(IF($X$1=9,(VLOOKUP(B117,'X9'!$B:$AZ,14,FALSE)),(IF($X$1=10,(VLOOKUP(B117,'X10'!$B:$AZ,14,FALSE)),(IF($X$1=11,(VLOOKUP(B117,'X11'!$B:$AZ,14,FALSE)),(IF($X$1=12,(VLOOKUP(B117,'X12'!$B:$AZ,14,FALSE)),(VLOOKUP(B117,'X13'!$B:$AZ,14,FALSE))))))))))))))))))))))))))=$V$1," ",(IF($X$1=1,(VLOOKUP(B117,'X1'!$B:$AZ,14,FALSE)),(IF($X$1=2,(VLOOKUP(B117,'X2'!$B:$AZ,14,FALSE)),(IF($X$1=3,(VLOOKUP(B117,'X3'!$B:$AZ,14,FALSE)),(IF($X$1=4,(VLOOKUP(B117,'X4'!$B:$AZ,14,FALSE)),(IF($X$1=5,(VLOOKUP(B117,'X5'!$B:$AZ,14,FALSE)),(IF($X$1=6,(VLOOKUP(B117,'X6'!$B:$AZ,14,FALSE)),(IF($X$1=7,(VLOOKUP(B117,'X7'!$B:$AZ,14,FALSE)),(IF($X$1=8,(VLOOKUP(B117,'X8'!$B:$AZ,14,FALSE)),(IF($X$1=9,(VLOOKUP(B117,'X9'!$B:$AZ,14,FALSE)),(IF($X$1=10,(VLOOKUP(B117,'X10'!$B:$AZ,14,FALSE)),(IF($X$1=11,(VLOOKUP(B117,'X11'!$B:$AZ,14,FALSE)),(IF($X$1=12,(VLOOKUP(B117,'X12'!$B:$AZ,14,FALSE)),(VLOOKUP(B117,'X13'!$B:$AZ,14,FALSE)))))))))))))))))))))))))))))</f>
        <v xml:space="preserve"> </v>
      </c>
      <c r="V117" s="43"/>
      <c r="W117" s="43">
        <f t="shared" si="63"/>
        <v>29</v>
      </c>
      <c r="X117" s="43"/>
      <c r="Y117" s="130">
        <f t="shared" ca="1" si="65"/>
        <v>0.44784004760669199</v>
      </c>
      <c r="Z117" s="95" t="s">
        <v>149</v>
      </c>
      <c r="AB117" s="42">
        <f t="shared" si="61"/>
        <v>2</v>
      </c>
      <c r="AC117" s="42">
        <f t="shared" si="64"/>
        <v>28</v>
      </c>
      <c r="AD117" s="111" t="str">
        <f>IF((VALUE((RIGHT($AD$89,1))))=0,(Alf!F32),IF((VALUE((RIGHT($AD$89,1))))=1,(Alf!F72),IF(((VALUE((RIGHT($AD$89,1)))))=2,(Alf!F111),IF(((VALUE((RIGHT($AD$89,1)))))=3,(Alf!F149),IF(((VALUE((RIGHT($AD$89,1)))))=4,(Alf!F187),IF(((VALUE((RIGHT($AD$89,1)))))=5,(Alf!F226),"B"))))))</f>
        <v/>
      </c>
      <c r="AE117" s="112" t="str">
        <f t="shared" ca="1" si="62"/>
        <v xml:space="preserve"> </v>
      </c>
      <c r="AF117" s="113" t="str">
        <f>IF(ISERROR(((VLOOKUP(AD117,'X1'!$B:$AO,6,FALSE))/(VLOOKUP(AD117,'X1'!$B:$AO,7,FALSE))-1))=TRUE," ",(((VLOOKUP(AD117,'X1'!$B:$AO,6,FALSE))/(VLOOKUP(AD117,'X1'!$B:$AO,7,FALSE))-1)))</f>
        <v xml:space="preserve"> </v>
      </c>
      <c r="AG117" s="113" t="str">
        <f>IF(ISERROR((((VLOOKUP(AD117,'X1'!$B:$G,2,FALSE))-(VLOOKUP(AD117,'X1'!$B:$G,3,FALSE)))*100)/(VLOOKUP(AD117,'X1'!$B:$G,5,FALSE)))=TRUE," ",((((VLOOKUP(AD117,'X1'!$B:$G,2,FALSE))-(VLOOKUP(AD117,'X1'!$B:$G,3,FALSE)))*100)/(VLOOKUP(AD117,'X1'!$B:$G,5,FALSE))))</f>
        <v xml:space="preserve"> </v>
      </c>
      <c r="AH117" s="113" t="str">
        <f>IF(ISERROR(((VLOOKUP(AD117,'X1'!$B:$AZ,42,FALSE))))=TRUE," ",(((VLOOKUP(AD117,'X1'!$B:$AZ,42,FALSE)))))</f>
        <v xml:space="preserve"> </v>
      </c>
      <c r="AI117" s="113" t="str">
        <f>IF(ISERROR(((VLOOKUP(AD117,'X1'!$B:$AZ,43,FALSE))))=TRUE," ",(((VLOOKUP(AD117,'X1'!$B:$AZ,43,FALSE)))))</f>
        <v xml:space="preserve"> </v>
      </c>
      <c r="AJ117" s="113" t="str">
        <f>IF(ISERROR(((VLOOKUP(AD117,'X1'!$B:$AZ,15,FALSE))))=TRUE," ",(((VLOOKUP(AD117,'X1'!$B:$AZ,15,FALSE)))))</f>
        <v xml:space="preserve"> </v>
      </c>
      <c r="AK117" s="113" t="str">
        <f>IF(ISERROR(((VLOOKUP(AD117,'X1'!$B:$AZ,14,FALSE))))=TRUE," ",(((VLOOKUP(AD117,'X1'!$B:$AZ,14,FALSE)))))</f>
        <v xml:space="preserve"> </v>
      </c>
      <c r="AL117" s="113" t="str">
        <f ca="1">IF(ISERROR(((VLOOKUP(AD117,'X2'!$B:$AO,6,FALSE))/(VLOOKUP(AD117,'X2'!$B:$AO,7,FALSE))-1))=TRUE," ",(((VLOOKUP(AD117,'X2'!$B:$AO,6,FALSE))/(VLOOKUP(AD117,'X2'!$B:$AO,7,FALSE))-1)))</f>
        <v xml:space="preserve"> </v>
      </c>
      <c r="AM117" s="113" t="str">
        <f ca="1">IF(ISERROR((((VLOOKUP(AD117,'X2'!$B:$G,2,FALSE))-(VLOOKUP(AD117,'X2'!$B:$G,3,FALSE)))*100)/(VLOOKUP(AD117,'X2'!$B:$G,5,FALSE)))=TRUE," ",((((VLOOKUP(AD117,'X2'!$B:$G,2,FALSE))-(VLOOKUP(AD117,'X2'!$B:$G,3,FALSE)))*100)/(VLOOKUP(AD117,'X2'!$B:$G,5,FALSE))))</f>
        <v xml:space="preserve"> </v>
      </c>
      <c r="AN117" s="113" t="str">
        <f ca="1">IF(ISERROR(((VLOOKUP(AD117,'X2'!$B:$AZ,42,FALSE))))=TRUE," ",(((VLOOKUP(AD117,'X2'!$B:$AZ,42,FALSE)))))</f>
        <v xml:space="preserve"> </v>
      </c>
      <c r="AO117" s="113" t="str">
        <f ca="1">IF(ISERROR(((VLOOKUP(AD117,'X2'!$B:$AZ,43,FALSE))))=TRUE," ",(((VLOOKUP(AD117,'X2'!$B:$AZ,43,FALSE)))))</f>
        <v xml:space="preserve"> </v>
      </c>
      <c r="AP117" s="113" t="str">
        <f ca="1">IF(ISERROR(((VLOOKUP(AD117,'X2'!$B:$AZ,15,FALSE))))=TRUE," ",(((VLOOKUP(AD117,'X2'!$B:$AZ,15,FALSE)))))</f>
        <v xml:space="preserve"> </v>
      </c>
      <c r="AQ117" s="113" t="str">
        <f ca="1">IF(ISERROR(((VLOOKUP(AD117,'X2'!$B:$AZ,14,FALSE))))=TRUE," ",(((VLOOKUP(AD117,'X2'!$B:$AZ,14,FALSE)))))</f>
        <v xml:space="preserve"> </v>
      </c>
      <c r="AR117" s="113" t="str">
        <f ca="1">IF(ISERROR(((VLOOKUP(AD117,'X3'!$B:$AO,6,FALSE))/(VLOOKUP(AD117,'X3'!$B:$AO,7,FALSE))-1))=TRUE," ",(((VLOOKUP(AD117,'X3'!$B:$AO,6,FALSE))/(VLOOKUP(AD117,'X3'!$B:$AO,7,FALSE))-1)))</f>
        <v xml:space="preserve"> </v>
      </c>
      <c r="AS117" s="113" t="str">
        <f ca="1">IF(ISERROR((((VLOOKUP(AD117,'X3'!$B:$G,2,FALSE))-(VLOOKUP(AD117,'X3'!$B:$G,3,FALSE)))*100)/(VLOOKUP(AD117,'X3'!$B:$G,5,FALSE)))=TRUE," ",((((VLOOKUP(AD117,'X3'!$B:$G,2,FALSE))-(VLOOKUP(AD117,'X3'!$B:$G,3,FALSE)))*100)/(VLOOKUP(AD117,'X3'!$B:$G,5,FALSE))))</f>
        <v xml:space="preserve"> </v>
      </c>
      <c r="AT117" s="113" t="str">
        <f ca="1">IF(ISERROR(((VLOOKUP(AD117,'X3'!$B:$AZ,42,FALSE))))=TRUE," ",(((VLOOKUP(AD117,'X3'!$B:$AZ,42,FALSE)))))</f>
        <v xml:space="preserve"> </v>
      </c>
      <c r="AU117" s="113" t="str">
        <f ca="1">IF(ISERROR(((VLOOKUP(AD117,'X3'!$B:$AZ,43,FALSE))))=TRUE," ",(((VLOOKUP(AD117,'X3'!$B:$AZ,43,FALSE)))))</f>
        <v xml:space="preserve"> </v>
      </c>
      <c r="AV117" s="113" t="str">
        <f ca="1">IF(ISERROR(((VLOOKUP(AD117,'X3'!$B:$AZ,15,FALSE))))=TRUE," ",(((VLOOKUP(AD117,'X3'!$B:$AZ,15,FALSE)))))</f>
        <v xml:space="preserve"> </v>
      </c>
      <c r="AW117" s="113" t="str">
        <f ca="1">IF(ISERROR(((VLOOKUP(AD117,'X3'!$B:$AZ,14,FALSE))))=TRUE," ",(((VLOOKUP(AD117,'X3'!$B:$AZ,14,FALSE)))))</f>
        <v xml:space="preserve"> </v>
      </c>
      <c r="AX117" s="113" t="str">
        <f ca="1">IF(ISERROR(((VLOOKUP(AD117,'X4'!$B:$AO,6,FALSE))/(VLOOKUP(AD117,'X4'!$B:$AO,7,FALSE))-1))=TRUE," ",(((VLOOKUP(AD117,'X4'!$B:$AO,6,FALSE))/(VLOOKUP(AD117,'X4'!$B:$AO,7,FALSE))-1)))</f>
        <v xml:space="preserve"> </v>
      </c>
      <c r="AY117" s="113" t="str">
        <f ca="1">IF(ISERROR((((VLOOKUP(AD117,'X4'!$B:$G,2,FALSE))-(VLOOKUP(AD117,'X4'!$B:$G,3,FALSE)))*100)/(VLOOKUP(AD117,'X4'!$B:$G,5,FALSE)))=TRUE," ",((((VLOOKUP(AD117,'X4'!$B:$G,2,FALSE))-(VLOOKUP(AD117,'X4'!$B:$G,3,FALSE)))*100)/(VLOOKUP(AD117,'X4'!$B:$G,5,FALSE))))</f>
        <v xml:space="preserve"> </v>
      </c>
      <c r="AZ117" s="113" t="str">
        <f ca="1">IF(ISERROR(((VLOOKUP(AD117,'X4'!$B:$AZ,42,FALSE))))=TRUE," ",(((VLOOKUP(AD117,'X4'!$B:$AZ,42,FALSE)))))</f>
        <v xml:space="preserve"> </v>
      </c>
      <c r="BA117" s="113" t="str">
        <f ca="1">IF(ISERROR(((VLOOKUP(AD117,'X4'!$B:$AZ,43,FALSE))))=TRUE," ",(((VLOOKUP(AD117,'X4'!$B:$AZ,43,FALSE)))))</f>
        <v xml:space="preserve"> </v>
      </c>
      <c r="BB117" s="113" t="str">
        <f ca="1">IF(ISERROR(((VLOOKUP(AD117,'X4'!$B:$AZ,15,FALSE))))=TRUE," ",(((VLOOKUP(AD117,'X4'!$B:$AZ,15,FALSE)))))</f>
        <v xml:space="preserve"> </v>
      </c>
      <c r="BC117" s="113" t="str">
        <f ca="1">IF(ISERROR(((VLOOKUP(AD117,'X4'!$B:$AZ,14,FALSE))))=TRUE," ",(((VLOOKUP(AD117,'X4'!$B:$AZ,14,FALSE)))))</f>
        <v xml:space="preserve"> </v>
      </c>
      <c r="BD117" s="113" t="str">
        <f ca="1">IF(ISERROR(((VLOOKUP(AD117,'X5'!$B:$AO,6,FALSE))/(VLOOKUP(AD117,'X5'!$B:$AO,7,FALSE))-1))=TRUE," ",(((VLOOKUP(AD117,'X5'!$B:$AO,6,FALSE))/(VLOOKUP(AD117,'X5'!$B:$AO,7,FALSE))-1)))</f>
        <v xml:space="preserve"> </v>
      </c>
      <c r="BE117" s="113" t="str">
        <f ca="1">IF(ISERROR((((VLOOKUP(AD117,'X5'!$B:$G,2,FALSE))-(VLOOKUP(AD117,'X5'!$B:$G,3,FALSE)))*100)/(VLOOKUP(AD117,'X5'!$B:$G,5,FALSE)))=TRUE," ",((((VLOOKUP(AD117,'X5'!$B:$G,2,FALSE))-(VLOOKUP(AD117,'X5'!$B:$G,3,FALSE)))*100)/(VLOOKUP(AD117,'X5'!$B:$G,5,FALSE))))</f>
        <v xml:space="preserve"> </v>
      </c>
      <c r="BF117" s="113" t="str">
        <f ca="1">IF(ISERROR(((VLOOKUP(AD117,'X5'!$B:$AZ,42,FALSE))))=TRUE," ",(((VLOOKUP(AD117,'X5'!$B:$AZ,42,FALSE)))))</f>
        <v xml:space="preserve"> </v>
      </c>
      <c r="BG117" s="113" t="str">
        <f ca="1">IF(ISERROR(((VLOOKUP(AD117,'X5'!$B:$AZ,43,FALSE))))=TRUE," ",(((VLOOKUP(AD117,'X5'!$B:$AZ,43,FALSE)))))</f>
        <v xml:space="preserve"> </v>
      </c>
      <c r="BH117" s="113" t="str">
        <f ca="1">IF(ISERROR(((VLOOKUP(AD117,'X5'!$B:$AZ,15,FALSE))))=TRUE," ",(((VLOOKUP(AD117,'X5'!$B:$AZ,15,FALSE)))))</f>
        <v xml:space="preserve"> </v>
      </c>
      <c r="BI117" s="113" t="str">
        <f ca="1">IF(ISERROR(((VLOOKUP(AD117,'X5'!$B:$AZ,14,FALSE))))=TRUE," ",(((VLOOKUP(AD117,'X5'!$B:$AZ,14,FALSE)))))</f>
        <v xml:space="preserve"> </v>
      </c>
      <c r="BJ117" s="113" t="str">
        <f ca="1">IF(ISERROR(((VLOOKUP(AD117,'X6'!$B:$AO,6,FALSE))/(VLOOKUP(AD117,'X6'!$B:$AO,7,FALSE))-1))=TRUE," ",(((VLOOKUP(AD117,'X6'!$B:$AO,6,FALSE))/(VLOOKUP(AD117,'X6'!$B:$AO,7,FALSE))-1)))</f>
        <v xml:space="preserve"> </v>
      </c>
      <c r="BK117" s="113" t="str">
        <f ca="1">IF(ISERROR((((VLOOKUP(AD117,'X6'!$B:$G,2,FALSE))-(VLOOKUP(AD117,'X6'!$B:$G,3,FALSE)))*100)/(VLOOKUP(AD117,'X6'!$B:$G,5,FALSE)))=TRUE," ",((((VLOOKUP(AD117,'X6'!$B:$G,2,FALSE))-(VLOOKUP(AD117,'X6'!$B:$G,3,FALSE)))*100)/(VLOOKUP(AD117,'X6'!$B:$G,5,FALSE))))</f>
        <v xml:space="preserve"> </v>
      </c>
      <c r="BL117" s="113" t="str">
        <f ca="1">IF(ISERROR(((VLOOKUP(AD117,'X6'!$B:$AZ,42,FALSE))))=TRUE," ",(((VLOOKUP(AD117,'X6'!$B:$AZ,42,FALSE)))))</f>
        <v xml:space="preserve"> </v>
      </c>
      <c r="BM117" s="113" t="str">
        <f ca="1">IF(ISERROR(((VLOOKUP(AD117,'X6'!$B:$AZ,43,FALSE))))=TRUE," ",(((VLOOKUP(AD117,'X6'!$B:$AZ,43,FALSE)))))</f>
        <v xml:space="preserve"> </v>
      </c>
      <c r="BN117" s="113" t="str">
        <f ca="1">IF(ISERROR(((VLOOKUP(AD117,'X6'!$B:$AZ,15,FALSE))))=TRUE," ",(((VLOOKUP(AD117,'X6'!$B:$AZ,15,FALSE)))))</f>
        <v xml:space="preserve"> </v>
      </c>
      <c r="BO117" s="113" t="str">
        <f ca="1">IF(ISERROR(((VLOOKUP(AD117,'X6'!$B:$AZ,14,FALSE))))=TRUE," ",(((VLOOKUP(AD117,'X6'!$B:$AZ,14,FALSE)))))</f>
        <v xml:space="preserve"> </v>
      </c>
      <c r="BP117" s="42" t="str">
        <f ca="1">IF(ISERROR(((VLOOKUP(AD117,'X7'!$B:$AO,6,FALSE))/(VLOOKUP(AD117,'X7'!$B:$AO,7,FALSE))-1))=TRUE," ",(((VLOOKUP(AD117,'X7'!$B:$AO,6,FALSE))/(VLOOKUP(AD117,'X7'!$B:$AO,7,FALSE))-1)))</f>
        <v xml:space="preserve"> </v>
      </c>
      <c r="BQ117" s="42" t="str">
        <f ca="1">IF(ISERROR((((VLOOKUP(AD117,'X7'!$B:$G,2,FALSE))-(VLOOKUP(AD117,'X7'!$B:$G,3,FALSE)))*100)/(VLOOKUP(AD117,'X7'!$B:$G,5,FALSE)))=TRUE," ",((((VLOOKUP(AD117,'X7'!$B:$G,2,FALSE))-(VLOOKUP(AD117,'X7'!$B:$G,3,FALSE)))*100)/(VLOOKUP(AD117,'X7'!$B:$G,5,FALSE))))</f>
        <v xml:space="preserve"> </v>
      </c>
      <c r="BR117" s="102" t="str">
        <f ca="1">IF(ISERROR(((VLOOKUP(AD117,'X7'!$B:$AZ,42,FALSE))))=TRUE," ",(((VLOOKUP(AD117,'X7'!$B:$AZ,42,FALSE)))))</f>
        <v xml:space="preserve"> </v>
      </c>
      <c r="BS117" s="102" t="str">
        <f ca="1">IF(ISERROR(((VLOOKUP(AD117,'X7'!$B:$AZ,43,FALSE))))=TRUE," ",(((VLOOKUP(AD117,'X7'!$B:$AZ,43,FALSE)))))</f>
        <v xml:space="preserve"> </v>
      </c>
      <c r="BT117" s="102" t="str">
        <f ca="1">IF(ISERROR(((VLOOKUP(AD117,'X7'!$B:$AZ,15,FALSE))))=TRUE," ",(((VLOOKUP(AD117,'X7'!$B:$AZ,15,FALSE)))))</f>
        <v xml:space="preserve"> </v>
      </c>
      <c r="BU117" s="102" t="str">
        <f ca="1">IF(ISERROR(((VLOOKUP(AD117,'X7'!$B:$AZ,14,FALSE))))=TRUE," ",(((VLOOKUP(AD117,'X7'!$B:$AZ,14,FALSE)))))</f>
        <v xml:space="preserve"> </v>
      </c>
      <c r="BV117" s="102" t="str">
        <f ca="1">IF(ISERROR(((VLOOKUP(AD117,'X8'!$B:$AO,6,FALSE))/(VLOOKUP(AD117,'X8'!$B:$AO,7,FALSE))-1))=TRUE," ",(((VLOOKUP(AD117,'X8'!$B:$AO,6,FALSE))/(VLOOKUP(AD117,'X8'!$B:$AO,7,FALSE))-1)))</f>
        <v xml:space="preserve"> </v>
      </c>
      <c r="BW117" s="102" t="str">
        <f ca="1">IF(ISERROR((((VLOOKUP(AD117,'X8'!$B:$G,2,FALSE))-(VLOOKUP(AD117,'X8'!$B:$G,3,FALSE)))*100)/(VLOOKUP(AD117,'X8'!$B:$G,5,FALSE)))=TRUE," ",((((VLOOKUP(AD117,'X8'!$B:$G,2,FALSE))-(VLOOKUP(AD117,'X8'!$B:$G,3,FALSE)))*100)/(VLOOKUP(AD117,'X8'!$B:$G,5,FALSE))))</f>
        <v xml:space="preserve"> </v>
      </c>
      <c r="BX117" s="102" t="str">
        <f ca="1">IF(ISERROR(((VLOOKUP(AD117,'X8'!$B:$AZ,42,FALSE))))=TRUE," ",(((VLOOKUP(AD117,'X8'!$B:$AZ,42,FALSE)))))</f>
        <v xml:space="preserve"> </v>
      </c>
      <c r="BY117" s="42" t="str">
        <f ca="1">IF(ISERROR(((VLOOKUP(AD117,'X8'!$B:$AZ,43,FALSE))))=TRUE," ",(((VLOOKUP(AD117,'X8'!$B:$AZ,43,FALSE)))))</f>
        <v xml:space="preserve"> </v>
      </c>
      <c r="BZ117" s="42" t="str">
        <f ca="1">IF(ISERROR(((VLOOKUP(AD117,'X8'!$B:$AZ,15,FALSE))))=TRUE," ",(((VLOOKUP(AD117,'X8'!$B:$AZ,15,FALSE)))))</f>
        <v xml:space="preserve"> </v>
      </c>
      <c r="CA117" s="42" t="str">
        <f ca="1">IF(ISERROR(((VLOOKUP(AD117,'X8'!$B:$AZ,14,FALSE))))=TRUE," ",(((VLOOKUP(AD117,'X8'!$B:$AZ,14,FALSE)))))</f>
        <v xml:space="preserve"> </v>
      </c>
      <c r="CB117" s="42" t="str">
        <f ca="1">IF(ISERROR(((VLOOKUP(AD117,'X9'!$B:$AO,6,FALSE))/(VLOOKUP(AD117,'X9'!$B:$AO,7,FALSE))-1))=TRUE," ",(((VLOOKUP(AD117,'X9'!$B:$AO,6,FALSE))/(VLOOKUP(AD117,'X9'!$B:$AO,7,FALSE))-1)))</f>
        <v xml:space="preserve"> </v>
      </c>
      <c r="CC117" s="42" t="str">
        <f ca="1">IF(ISERROR((((VLOOKUP(AD117,'X9'!$B:$G,2,FALSE))-(VLOOKUP(AD117,'X9'!$B:$G,3,FALSE)))*100)/(VLOOKUP(AD117,'X9'!$B:$G,5,FALSE)))=TRUE," ",((((VLOOKUP(AD117,'X9'!$B:$G,2,FALSE))-(VLOOKUP(AD117,'X9'!$B:$G,3,FALSE)))*100)/(VLOOKUP(AD117,'X9'!$B:$G,5,FALSE))))</f>
        <v xml:space="preserve"> </v>
      </c>
      <c r="CD117" s="42" t="str">
        <f ca="1">IF(ISERROR(((VLOOKUP(AD117,'X9'!$B:$AZ,42,FALSE))))=TRUE," ",(((VLOOKUP(AD117,'X9'!$B:$AZ,42,FALSE)))))</f>
        <v xml:space="preserve"> </v>
      </c>
      <c r="CE117" s="42" t="str">
        <f ca="1">IF(ISERROR(((VLOOKUP(AD117,'X9'!$B:$AZ,43,FALSE))))=TRUE," ",(((VLOOKUP(AD117,'X9'!$B:$AZ,43,FALSE)))))</f>
        <v xml:space="preserve"> </v>
      </c>
      <c r="CF117" s="42" t="str">
        <f ca="1">IF(ISERROR(((VLOOKUP(AD117,'X9'!$B:$AZ,15,FALSE))))=TRUE," ",(((VLOOKUP(AD117,'X9'!$B:$AZ,15,FALSE)))))</f>
        <v xml:space="preserve"> </v>
      </c>
      <c r="CG117" s="42" t="str">
        <f ca="1">IF(ISERROR(((VLOOKUP(AD117,'X9'!$B:$AZ,14,FALSE))))=TRUE," ",(((VLOOKUP(AD117,'X9'!$B:$AZ,14,FALSE)))))</f>
        <v xml:space="preserve"> </v>
      </c>
      <c r="CH117" s="42" t="str">
        <f ca="1">IF(ISERROR(((VLOOKUP(AD117,'X10'!$B:$AO,6,FALSE))/(VLOOKUP(AD117,'X10'!$B:$AO,7,FALSE))-1))=TRUE," ",(((VLOOKUP(AD117,'X10'!$B:$AO,6,FALSE))/(VLOOKUP(AD117,'X10'!$B:$AO,7,FALSE))-1)))</f>
        <v xml:space="preserve"> </v>
      </c>
      <c r="CI117" s="42" t="str">
        <f ca="1">IF(ISERROR((((VLOOKUP(AD117,'X10'!$B:$G,2,FALSE))-(VLOOKUP(AD117,'X10'!$B:$G,3,FALSE)))*100)/(VLOOKUP(AD117,'X10'!$B:$G,5,FALSE)))=TRUE," ",((((VLOOKUP(AD117,'X10'!$B:$G,2,FALSE))-(VLOOKUP(AD117,'X10'!$B:$G,3,FALSE)))*100)/(VLOOKUP(AD117,'X10'!$B:$G,5,FALSE))))</f>
        <v xml:space="preserve"> </v>
      </c>
      <c r="CJ117" s="42" t="str">
        <f ca="1">IF(ISERROR(((VLOOKUP(AD117,'X10'!$B:$AZ,42,FALSE))))=TRUE," ",(((VLOOKUP(AD117,'X10'!$B:$AZ,42,FALSE)))))</f>
        <v xml:space="preserve"> </v>
      </c>
      <c r="CK117" s="42" t="str">
        <f ca="1">IF(ISERROR(((VLOOKUP(AD117,'X10'!$B:$AZ,43,FALSE))))=TRUE," ",(((VLOOKUP(AD117,'X10'!$B:$AZ,43,FALSE)))))</f>
        <v xml:space="preserve"> </v>
      </c>
      <c r="CL117" s="42" t="str">
        <f ca="1">IF(ISERROR(((VLOOKUP(AD117,'X10'!$B:$AZ,15,FALSE))))=TRUE," ",(((VLOOKUP(AD117,'X10'!$B:$AZ,15,FALSE)))))</f>
        <v xml:space="preserve"> </v>
      </c>
      <c r="CM117" s="42" t="str">
        <f ca="1">IF(ISERROR(((VLOOKUP(AD117,'X10'!$B:$AZ,14,FALSE))))=TRUE," ",(((VLOOKUP(AD117,'X10'!$B:$AZ,14,FALSE)))))</f>
        <v xml:space="preserve"> </v>
      </c>
      <c r="CN117" s="42" t="str">
        <f ca="1">IF(ISERROR(((VLOOKUP(AD117,'X11'!$B:$AO,6,FALSE))/(VLOOKUP(AD117,'X11'!$B:$AO,7,FALSE))-1))=TRUE," ",(((VLOOKUP(AD117,'X11'!$B:$AO,6,FALSE))/(VLOOKUP(AD117,'X11'!$B:$AO,7,FALSE))-1)))</f>
        <v xml:space="preserve"> </v>
      </c>
      <c r="CO117" s="42" t="str">
        <f ca="1">IF(ISERROR((((VLOOKUP(AD117,'X11'!$B:$G,2,FALSE))-(VLOOKUP(AD117,'X11'!$B:$G,3,FALSE)))*100)/(VLOOKUP(AD117,'X11'!$B:$G,5,FALSE)))=TRUE," ",((((VLOOKUP(AD117,'X11'!$B:$G,2,FALSE))-(VLOOKUP(AD117,'X11'!$B:$G,3,FALSE)))*100)/(VLOOKUP(AD117,'X11'!$B:$G,5,FALSE))))</f>
        <v xml:space="preserve"> </v>
      </c>
      <c r="CP117" s="42" t="str">
        <f ca="1">IF(ISERROR(((VLOOKUP(AD117,'X11'!$B:$AZ,42,FALSE))))=TRUE," ",(((VLOOKUP(AD117,'X11'!$B:$AZ,42,FALSE)))))</f>
        <v xml:space="preserve"> </v>
      </c>
      <c r="CQ117" s="42" t="str">
        <f ca="1">IF(ISERROR(((VLOOKUP(AD117,'X11'!$B:$AZ,43,FALSE))))=TRUE," ",(((VLOOKUP(AD117,'X11'!$B:$AZ,43,FALSE)))))</f>
        <v xml:space="preserve"> </v>
      </c>
      <c r="CR117" s="42" t="str">
        <f ca="1">IF(ISERROR(((VLOOKUP(AD117,'X11'!$B:$AZ,15,FALSE))))=TRUE," ",(((VLOOKUP(AD117,'X11'!$B:$AZ,15,FALSE)))))</f>
        <v xml:space="preserve"> </v>
      </c>
      <c r="CS117" s="42" t="str">
        <f ca="1">IF(ISERROR(((VLOOKUP(AD117,'X11'!$B:$AZ,14,FALSE))))=TRUE," ",(((VLOOKUP(AD117,'X11'!$B:$AZ,14,FALSE)))))</f>
        <v xml:space="preserve"> </v>
      </c>
      <c r="CT117" s="42" t="str">
        <f ca="1">IF(ISERROR(((VLOOKUP(AD117,'X12'!$B:$AO,6,FALSE))/(VLOOKUP(AD117,'X12'!$B:$AO,7,FALSE))-1))=TRUE," ",(((VLOOKUP(AD117,'X12'!$B:$AO,6,FALSE))/(VLOOKUP(AD117,'X12'!$B:$AO,7,FALSE))-1)))</f>
        <v xml:space="preserve"> </v>
      </c>
      <c r="CU117" s="42" t="str">
        <f ca="1">IF(ISERROR((((VLOOKUP(AD117,'X12'!$B:$G,2,FALSE))-(VLOOKUP(AD117,'X12'!$B:$G,3,FALSE)))*100)/(VLOOKUP(AD117,'X12'!$B:$G,5,FALSE)))=TRUE," ",((((VLOOKUP(AD117,'X12'!$B:$G,2,FALSE))-(VLOOKUP(AD117,'X12'!$B:$G,3,FALSE)))*100)/(VLOOKUP(AD117,'X12'!$B:$G,5,FALSE))))</f>
        <v xml:space="preserve"> </v>
      </c>
      <c r="CV117" s="42" t="str">
        <f ca="1">IF(ISERROR(((VLOOKUP(AD117,'X12'!$B:$AZ,42,FALSE))))=TRUE," ",(((VLOOKUP(AD117,'X12'!$B:$AZ,42,FALSE)))))</f>
        <v xml:space="preserve"> </v>
      </c>
      <c r="CW117" s="42" t="str">
        <f ca="1">IF(ISERROR(((VLOOKUP(AD117,'X12'!$B:$AZ,43,FALSE))))=TRUE," ",(((VLOOKUP(AD117,'X12'!$B:$AZ,43,FALSE)))))</f>
        <v xml:space="preserve"> </v>
      </c>
      <c r="CX117" s="42" t="str">
        <f ca="1">IF(ISERROR(((VLOOKUP(AD117,'X12'!$B:$AZ,15,FALSE))))=TRUE," ",(((VLOOKUP(AD117,'X12'!$B:$AZ,15,FALSE)))))</f>
        <v xml:space="preserve"> </v>
      </c>
      <c r="CY117" s="42" t="str">
        <f ca="1">IF(ISERROR(((VLOOKUP(AD117,'X12'!$B:$AZ,14,FALSE))))=TRUE," ",(((VLOOKUP(AD117,'X12'!$B:$AZ,14,FALSE)))))</f>
        <v xml:space="preserve"> </v>
      </c>
      <c r="CZ117" s="42" t="str">
        <f ca="1">IF(ISERROR(((VLOOKUP(AD117,'X13'!$B:$AO,6,FALSE))/(VLOOKUP(AD117,'X13'!$B:$AO,7,FALSE))-1))=TRUE," ",(((VLOOKUP(AD117,'X13'!$B:$AO,6,FALSE))/(VLOOKUP(AD117,'X13'!$B:$AO,7,FALSE))-1)))</f>
        <v xml:space="preserve"> </v>
      </c>
      <c r="DA117" s="42" t="str">
        <f ca="1">IF(ISERROR((((VLOOKUP(AD117,'X13'!$B:$G,2,FALSE))-(VLOOKUP(AD117,'X13'!$B:$G,3,FALSE)))*100)/(VLOOKUP(AD117,'X13'!$B:$G,5,FALSE)))=TRUE," ",((((VLOOKUP(AD117,'X13'!$B:$G,2,FALSE))-(VLOOKUP(AD117,'X13'!$B:$G,3,FALSE)))*100)/(VLOOKUP(AD117,'X13'!$B:$G,5,FALSE))))</f>
        <v xml:space="preserve"> </v>
      </c>
      <c r="DB117" s="42" t="str">
        <f ca="1">IF(ISERROR(((VLOOKUP(AD117,'X13'!$B:$AZ,42,FALSE))))=TRUE," ",(((VLOOKUP(AD117,'X13'!$B:$AZ,42,FALSE)))))</f>
        <v xml:space="preserve"> </v>
      </c>
      <c r="DC117" s="42" t="str">
        <f ca="1">IF(ISERROR(((VLOOKUP(AD117,'X13'!$B:$AZ,43,FALSE))))=TRUE," ",(((VLOOKUP(AD117,'X13'!$B:$AZ,43,FALSE)))))</f>
        <v xml:space="preserve"> </v>
      </c>
      <c r="DD117" s="42" t="str">
        <f ca="1">IF(ISERROR(((VLOOKUP(AD117,'X13'!$B:$AZ,15,FALSE))))=TRUE," ",(((VLOOKUP(AD117,'X13'!$B:$AZ,15,FALSE)))))</f>
        <v xml:space="preserve"> </v>
      </c>
      <c r="DE117" s="42" t="str">
        <f ca="1">IF(ISERROR(((VLOOKUP(AD117,'X13'!$B:$AZ,14,FALSE))))=TRUE," ",(((VLOOKUP(AD117,'X13'!$B:$AZ,14,FALSE)))))</f>
        <v xml:space="preserve"> </v>
      </c>
    </row>
    <row r="118" spans="1:109" ht="14.1" customHeight="1" x14ac:dyDescent="0.2">
      <c r="A118" s="156" t="s">
        <v>1058</v>
      </c>
      <c r="B118" s="122" t="str">
        <f>IF(ISERROR(IF($U$16=1,(VLOOKUP(A118,$AC$89:$AH$125,2,FALSE)),IF((IF($X$1=1,'X1'!B77,(IF($X$1=2,'X2'!B77,(IF($X$1=3,'X3'!B77,(IF($X$1=4,'X4'!B77,(IF($X$1=5,'X5'!B77,(IF($X$1=6,'X6'!B77,(IF($X$1=7,'X7'!B77,(IF($X$1=8,'X8'!B77,(IF($X$1=9,'X9'!B77,(IF($X$1=10,'X10'!B77,(IF($X$1=11,'X11'!B77,(IF($X$1=12,'X12'!B77,'X13'!B77))))))))))))))))))))))))="","",(IF($X$1=1,'X1'!B77,(IF($X$1=2,'X2'!B77,(IF($X$1=3,'X3'!B77,(IF($X$1=4,'X4'!B77,(IF($X$1=5,'X5'!B77,(IF($X$1=6,'X6'!B77,(IF($X$1=7,'X7'!B77,(IF($X$1=8,'X8'!B77,(IF($X$1=9,'X9'!B77,(IF($X$1=10,'X10'!B77,(IF($X$1=11,'X11'!B77,(IF($X$1=12,'X12'!B77,'X13'!B77)))))))))))))))))))))))))))=TRUE," ",(IF($U$16=1,(VLOOKUP(A118,$AC$89:$AH$125,2,FALSE)),IF((IF($X$1=1,'X1'!B77,(IF($X$1=2,'X2'!B77,(IF($X$1=3,'X3'!B77,(IF($X$1=4,'X4'!B77,(IF($X$1=5,'X5'!B77,(IF($X$1=6,'X6'!B77,(IF($X$1=7,'X7'!B77,(IF($X$1=8,'X8'!B77,(IF($X$1=9,'X9'!B77,(IF($X$1=10,'X10'!B77,(IF($X$1=11,'X11'!B77,(IF($X$1=12,'X12'!B77,'X13'!B77))))))))))))))))))))))))="","",(IF($X$1=1,'X1'!B77,(IF($X$1=2,'X2'!B77,(IF($X$1=3,'X3'!B77,(IF($X$1=4,'X4'!B77,(IF($X$1=5,'X5'!B77,(IF($X$1=6,'X6'!B77,(IF($X$1=7,'X7'!B77,(IF($X$1=8,'X8'!B77,(IF($X$1=9,'X9'!B77,(IF($X$1=10,'X10'!B77,(IF($X$1=11,'X11'!B77,(IF($X$1=12,'X12'!B77,'X13'!B77))))))))))))))))))))))))))))</f>
        <v/>
      </c>
      <c r="C118" s="181" t="str">
        <f ca="1">IF(ISERROR(IF($X$1=1,(VLOOKUP(B118,'X1'!$B:$AZ,47,FALSE)),IF($X$1=2,(VLOOKUP(B118,'X2'!$B:$AZ,47,FALSE)),IF($X$1=3,(VLOOKUP(B118,'X3'!$B:$AZ,47,FALSE)),IF($X$1=4,(VLOOKUP(B118,'X4'!$B:$AZ,47,FALSE)),IF($X$1=5,(VLOOKUP(B118,'X5'!$B:$AZ,47,FALSE)),IF($X$1=6,(VLOOKUP(B118,'X6'!$B:$AZ,47,FALSE)),IF($X$1=7,(VLOOKUP(B118,'X7'!$B:$AZ,47,FALSE)),IF($X$1=8,(VLOOKUP(B118,'X8'!$B:$AZ,47,FALSE)),IF($X$1=9,(VLOOKUP(B118,'X9'!$B:$AZ,47,FALSE)),IF($X$1=10,(VLOOKUP(B118,'X10'!$B:$AZ,47,FALSE)),IF($X$1=11,(VLOOKUP(B118,'X11'!$B:$AZ,47,FALSE)),IF($X$1=12,(VLOOKUP(B118,'X12'!$B:$AZ,47,FALSE)),IF($X$1=13,(VLOOKUP(B118,'X13'!$B:$AZ,47,FALSE)),"B"))))))))))))))=TRUE," ",(IF($X$1=1,(VLOOKUP(B118,'X1'!$B:$AZ,47,FALSE)),IF($X$1=2,(VLOOKUP(B118,'X2'!$B:$AZ,47,FALSE)),IF($X$1=3,(VLOOKUP(B118,'X3'!$B:$AZ,47,FALSE)),IF($X$1=4,(VLOOKUP(B118,'X4'!$B:$AZ,47,FALSE)),IF($X$1=5,(VLOOKUP(B118,'X5'!$B:$AZ,47,FALSE)),IF($X$1=6,(VLOOKUP(B118,'X6'!$B:$AZ,47,FALSE)),IF($X$1=7,(VLOOKUP(B118,'X7'!$B:$AZ,47,FALSE)),IF($X$1=8,(VLOOKUP(B118,'X8'!$B:$AZ,47,FALSE)),IF($X$1=9,(VLOOKUP(B118,'X9'!$B:$AZ,47,FALSE)),IF($X$1=10,(VLOOKUP(B118,'X10'!$B:$AZ,47,FALSE)),IF($X$1=11,(VLOOKUP(B118,'X11'!$B:$AZ,47,FALSE)),IF($X$1=12,(VLOOKUP(B118,'X12'!$B:$AZ,47,FALSE)),IF($X$1=13,(VLOOKUP(B118,'X13'!$B:$AZ,47,FALSE)),"B")))))))))))))))</f>
        <v xml:space="preserve"> </v>
      </c>
      <c r="D118" s="181" t="str">
        <f ca="1">IF(ISERROR(IF($X$1=1,(VLOOKUP(B118,'X1'!$B:$AP,41,FALSE)),IF($X$1=2,(VLOOKUP(B118,'X2'!$B:$AP,41,FALSE)),IF($X$1=3,(VLOOKUP(B118,'X3'!$B:$AP,41,FALSE)),IF($X$1=4,(VLOOKUP(B118,'X4'!$B:$AP,41,FALSE)),IF($X$1=5,(VLOOKUP(B118,'X5'!$B:$AP,41,FALSE)),IF($X$1=6,(VLOOKUP(B118,'X6'!$B:$AP,41,FALSE)),IF($X$1=7,(VLOOKUP(B118,'X7'!$B:$AP,41,FALSE)),IF($X$1=8,(VLOOKUP(B118,'X8'!$B:$AP,41,FALSE)),IF($X$1=9,(VLOOKUP(B118,'X9'!$B:$AP,41,FALSE)),IF($X$1=10,(VLOOKUP(B118,'X10'!$B:$AP,41,FALSE)),IF($X$1=11,(VLOOKUP(B118,'X11'!$B:$AP,41,FALSE)),IF($X$1=12,(VLOOKUP(B118,'X12'!$B:$AP,41,FALSE)),IF($X$1=13,(VLOOKUP(B118,'X13'!$B:$AP,41,FALSE)),"B"))))))))))))))=TRUE," ",(IF($X$1=1,(VLOOKUP(B118,'X1'!$B:$AP,41,FALSE)),IF($X$1=2,(VLOOKUP(B118,'X2'!$B:$AP,41,FALSE)),IF($X$1=3,(VLOOKUP(B118,'X3'!$B:$AP,41,FALSE)),IF($X$1=4,(VLOOKUP(B118,'X4'!$B:$AP,41,FALSE)),IF($X$1=5,(VLOOKUP(B118,'X5'!$B:$AP,41,FALSE)),IF($X$1=6,(VLOOKUP(B118,'X6'!$B:$AP,41,FALSE)),IF($X$1=7,(VLOOKUP(B118,'X7'!$B:$AP,41,FALSE)),IF($X$1=8,(VLOOKUP(B118,'X8'!$B:$AP,41,FALSE)),IF($X$1=9,(VLOOKUP(B118,'X9'!$B:$AP,41,FALSE)),IF($X$1=10,(VLOOKUP(B118,'X10'!$B:$AP,41,FALSE)),IF($X$1=11,(VLOOKUP(B118,'X11'!$B:$AP,41,FALSE)),IF($X$1=12,(VLOOKUP(B118,'X12'!$B:$AP,41,FALSE)),IF($X$1=13,(VLOOKUP(B118,'X13'!$B:$AP,41,FALSE)),"B")))))))))))))))</f>
        <v xml:space="preserve"> </v>
      </c>
      <c r="E118" s="182" t="str">
        <f ca="1">IF(ISERROR(IF($X$1=1,(VLOOKUP(B118,'X1'!$B:$AP,7,FALSE)),IF($X$1=2,(VLOOKUP(B118,'X2'!$B:$AP,7,FALSE)),IF($X$1=3,(VLOOKUP(B118,'X3'!$B:$AP,7,FALSE)),IF($X$1=4,(VLOOKUP(B118,'X4'!$B:$AP,7,FALSE)),IF($X$1=5,(VLOOKUP(B118,'X5'!$B:$AP,7,FALSE)),IF($X$1=6,(VLOOKUP(B118,'X6'!$B:$AP,7,FALSE)),IF($X$1=7,(VLOOKUP(B118,'X7'!$B:$AP,7,FALSE)),IF($X$1=8,(VLOOKUP(B118,'X8'!$B:$AP,7,FALSE)),IF($X$1=9,(VLOOKUP(B118,'X9'!$B:$AP,7,FALSE)),IF($X$1=10,(VLOOKUP(B118,'X10'!$B:$AP,7,FALSE)),IF($X$1=11,(VLOOKUP(B118,'X11'!$B:$AP,7,FALSE)),IF($X$1=12,(VLOOKUP(B118,'X12'!$B:$AP,7,FALSE)),IF($X$1=13,(VLOOKUP(B118,'X13'!$B:$AP,7,FALSE)),"B"))))))))))))))=TRUE," ",(IF($X$1=1,(VLOOKUP(B118,'X1'!$B:$AP,7,FALSE)),IF($X$1=2,(VLOOKUP(B118,'X2'!$B:$AP,7,FALSE)),IF($X$1=3,(VLOOKUP(B118,'X3'!$B:$AP,7,FALSE)),IF($X$1=4,(VLOOKUP(B118,'X4'!$B:$AP,7,FALSE)),IF($X$1=5,(VLOOKUP(B118,'X5'!$B:$AP,7,FALSE)),IF($X$1=6,(VLOOKUP(B118,'X6'!$B:$AP,7,FALSE)),IF($X$1=7,(VLOOKUP(B118,'X7'!$B:$AP,7,FALSE)),IF($X$1=8,(VLOOKUP(B118,'X8'!$B:$AP,7,FALSE)),IF($X$1=9,(VLOOKUP(B118,'X9'!$B:$AP,7,FALSE)),IF($X$1=10,(VLOOKUP(B118,'X10'!$B:$AP,7,FALSE)),IF($X$1=11,(VLOOKUP(B118,'X11'!$B:$AP,7,FALSE)),IF($X$1=12,(VLOOKUP(B118,'X12'!$B:$AP,7,FALSE)),IF($X$1=13,(VLOOKUP(B118,'X13'!$B:$AP,7,FALSE)),"B")))))))))))))))</f>
        <v xml:space="preserve"> </v>
      </c>
      <c r="F118" s="182" t="str">
        <f ca="1">IF(ISERROR(IF((IF($X$1=1,(VLOOKUP(B118,'X1'!$B:$AO,6,FALSE)),(IF($X$1=2,(VLOOKUP(B118,'X2'!$B:$AO,6,FALSE)),(IF($X$1=3,(VLOOKUP(B118,'X3'!$B:$AO,6,FALSE)),(IF($X$1=4,(VLOOKUP(B118,'X4'!$B:$AO,6,FALSE)),(IF($X$1=5,(VLOOKUP(B118,'X5'!$B:$AO,6,FALSE)),(IF($X$1=6,(VLOOKUP(B118,'X6'!$B:$AO,6,FALSE)),(IF($X$1=7,(VLOOKUP(B118,'X7'!$B:$AO,6,FALSE)),(IF($X$1=8,(VLOOKUP(B118,'X8'!$B:$AO,6,FALSE)),(IF($X$1=9,(VLOOKUP(B118,'X9'!$B:$AO,6,FALSE)),(IF($X$1=10,(VLOOKUP(B118,'X10'!$B:$AO,6,FALSE)),(IF($X$1=11,(VLOOKUP(B118,'X11'!$B:$AO,6,FALSE)),(IF($X$1=12,(VLOOKUP(B118,'X12'!$B:$AO,6,FALSE)),(VLOOKUP(B118,'X13'!$B:$AO,6,FALSE))))))))))))))))))))))))))=$V$1," ",(IF($X$1=1,(VLOOKUP(B118,'X1'!$B:$AO,6,FALSE)),(IF($X$1=2,(VLOOKUP(B118,'X2'!$B:$AO,6,FALSE)),(IF($X$1=3,(VLOOKUP(B118,'X3'!$B:$AO,6,FALSE)),(IF($X$1=4,(VLOOKUP(B118,'X4'!$B:$AO,6,FALSE)),(IF($X$1=5,(VLOOKUP(B118,'X5'!$B:$AO,6,FALSE)),(IF($X$1=6,(VLOOKUP(B118,'X6'!$B:$AO,6,FALSE)),(IF($X$1=7,(VLOOKUP(B118,'X7'!$B:$AO,6,FALSE)),(IF($X$1=8,(VLOOKUP(B118,'X8'!$B:$AO,6,FALSE)),(IF($X$1=9,(VLOOKUP(B118,'X9'!$B:$AO,6,FALSE)),(IF($X$1=10,(VLOOKUP(B118,'X10'!$B:$AO,6,FALSE)),(IF($X$1=11,(VLOOKUP(B118,'X11'!$B:$AO,6,FALSE)),(IF($X$1=12,(VLOOKUP(B118,'X12'!$B:$AO,6,FALSE)),(VLOOKUP(B118,'X13'!$B:$AO,6,FALSE))))))))))))))))))))))))))))=TRUE," ",(IF((IF($X$1=1,(VLOOKUP(B118,'X1'!$B:$AO,6,FALSE)),(IF($X$1=2,(VLOOKUP(B118,'X2'!$B:$AO,6,FALSE)),(IF($X$1=3,(VLOOKUP(B118,'X3'!$B:$AO,6,FALSE)),(IF($X$1=4,(VLOOKUP(B118,'X4'!$B:$AO,6,FALSE)),(IF($X$1=5,(VLOOKUP(B118,'X5'!$B:$AO,6,FALSE)),(IF($X$1=6,(VLOOKUP(B118,'X6'!$B:$AO,6,FALSE)),(IF($X$1=7,(VLOOKUP(B118,'X7'!$B:$AO,6,FALSE)),(IF($X$1=8,(VLOOKUP(B118,'X8'!$B:$AO,6,FALSE)),(IF($X$1=9,(VLOOKUP(B118,'X9'!$B:$AO,6,FALSE)),(IF($X$1=10,(VLOOKUP(B118,'X10'!$B:$AO,6,FALSE)),(IF($X$1=11,(VLOOKUP(B118,'X11'!$B:$AO,6,FALSE)),(IF($X$1=12,(VLOOKUP(B118,'X12'!$B:$AO,6,FALSE)),(VLOOKUP(B118,'X13'!$B:$AO,6,FALSE))))))))))))))))))))))))))=$V$1," ",(IF($X$1=1,(VLOOKUP(B118,'X1'!$B:$AO,6,FALSE)),(IF($X$1=2,(VLOOKUP(B118,'X2'!$B:$AO,6,FALSE)),(IF($X$1=3,(VLOOKUP(B118,'X3'!$B:$AO,6,FALSE)),(IF($X$1=4,(VLOOKUP(B118,'X4'!$B:$AO,6,FALSE)),(IF($X$1=5,(VLOOKUP(B118,'X5'!$B:$AO,6,FALSE)),(IF($X$1=6,(VLOOKUP(B118,'X6'!$B:$AO,6,FALSE)),(IF($X$1=7,(VLOOKUP(B118,'X7'!$B:$AO,6,FALSE)),(IF($X$1=8,(VLOOKUP(B118,'X8'!$B:$AO,6,FALSE)),(IF($X$1=9,(VLOOKUP(B118,'X9'!$B:$AO,6,FALSE)),(IF($X$1=10,(VLOOKUP(B118,'X10'!$B:$AO,6,FALSE)),(IF($X$1=11,(VLOOKUP(B118,'X11'!$B:$AO,6,FALSE)),(IF($X$1=12,(VLOOKUP(B118,'X12'!$B:$AO,6,FALSE)),(VLOOKUP(B118,'X13'!$B:$AO,6,FALSE)))))))))))))))))))))))))))))</f>
        <v xml:space="preserve"> </v>
      </c>
      <c r="G118" s="182" t="str">
        <f ca="1">IF(ISERROR(IF($X$1=1,(VLOOKUP(B118,'X1'!$B:$AZ,44,FALSE)),IF($X$1=2,(VLOOKUP(B118,'X2'!$B:$AZ,44,FALSE)),IF($X$1=3,(VLOOKUP(B118,'X3'!$B:$AZ,44,FALSE)),IF($X$1=4,(VLOOKUP(B118,'X4'!$B:$AZ,44,FALSE)),IF($X$1=5,(VLOOKUP(B118,'X5'!$B:$AZ,44,FALSE)),IF($X$1=6,(VLOOKUP(B118,'X6'!$B:$AZ,44,FALSE)),IF($X$1=7,(VLOOKUP(B118,'X7'!$B:$AZ,44,FALSE)),IF($X$1=8,(VLOOKUP(B118,'X8'!$B:$AZ,44,FALSE)),IF($X$1=9,(VLOOKUP(B118,'X9'!$B:$AZ,44,FALSE)),IF($X$1=10,(VLOOKUP(B118,'X10'!$B:$AZ,44,FALSE)),IF($X$1=11,(VLOOKUP(B118,'X11'!$B:$AZ,44,FALSE)),IF($X$1=12,(VLOOKUP(B118,'X12'!$B:$AZ,44,FALSE)),IF($X$1=13,(VLOOKUP(B118,'X13'!$B:$AZ,44,FALSE)),"B"))))))))))))))=TRUE," ",(IF($X$1=1,(VLOOKUP(B118,'X1'!$B:$AZ,44,FALSE)),IF($X$1=2,(VLOOKUP(B118,'X2'!$B:$AZ,44,FALSE)),IF($X$1=3,(VLOOKUP(B118,'X3'!$B:$AZ,44,FALSE)),IF($X$1=4,(VLOOKUP(B118,'X4'!$B:$AZ,44,FALSE)),IF($X$1=5,(VLOOKUP(B118,'X5'!$B:$AZ,44,FALSE)),IF($X$1=6,(VLOOKUP(B118,'X6'!$B:$AZ,44,FALSE)),IF($X$1=7,(VLOOKUP(B118,'X7'!$B:$AZ,44,FALSE)),IF($X$1=8,(VLOOKUP(B118,'X8'!$B:$AZ,44,FALSE)),IF($X$1=9,(VLOOKUP(B118,'X9'!$B:$AZ,44,FALSE)),IF($X$1=10,(VLOOKUP(B118,'X10'!$B:$AZ,44,FALSE)),IF($X$1=11,(VLOOKUP(B118,'X11'!$B:$AZ,44,FALSE)),IF($X$1=12,(VLOOKUP(B118,'X12'!$B:$AZ,44,FALSE)),IF($X$1=13,(VLOOKUP(B118,'X13'!$B:$AZ,44,FALSE)),"B")))))))))))))))</f>
        <v xml:space="preserve"> </v>
      </c>
      <c r="H118" s="182" t="str">
        <f ca="1">IF(ISERROR(IF($X$1=1,(VLOOKUP(B118,'X1'!$B:$AZ,8,FALSE)),IF($X$1=2,(VLOOKUP(B118,'X2'!$B:$AZ,8,FALSE)),IF($X$1=3,(VLOOKUP(B118,'X3'!$B:$AZ,8,FALSE)),IF($X$1=4,(VLOOKUP(B118,'X4'!$B:$AZ,8,FALSE)),IF($X$1=5,(VLOOKUP(B118,'X5'!$B:$AZ,8,FALSE)),IF($X$1=6,(VLOOKUP(B118,'X6'!$B:$AZ,8,FALSE)),IF($X$1=7,(VLOOKUP(B118,'X7'!$B:$AZ,8,FALSE)),IF($X$1=8,(VLOOKUP(B118,'X8'!$B:$AZ,8,FALSE)),IF($X$1=9,(VLOOKUP(B118,'X9'!$B:$AZ,8,FALSE)),IF($X$1=10,(VLOOKUP(B118,'X10'!$B:$AZ,8,FALSE)),IF($X$1=11,(VLOOKUP(B118,'X11'!$B:$AZ,8,FALSE)),IF($X$1=12,(VLOOKUP(B118,'X12'!$B:$AZ,8,FALSE)),IF($X$1=13,(VLOOKUP(B118,'X13'!$B:$AZ,8,FALSE)),"B"))))))))))))))=TRUE," ",(IF($X$1=1,(VLOOKUP(B118,'X1'!$B:$AZ,8,FALSE)),IF($X$1=2,(VLOOKUP(B118,'X2'!$B:$AZ,8,FALSE)),IF($X$1=3,(VLOOKUP(B118,'X3'!$B:$AZ,8,FALSE)),IF($X$1=4,(VLOOKUP(B118,'X4'!$B:$AZ,8,FALSE)),IF($X$1=5,(VLOOKUP(B118,'X5'!$B:$AZ,8,FALSE)),IF($X$1=6,(VLOOKUP(B118,'X6'!$B:$AZ,8,FALSE)),IF($X$1=7,(VLOOKUP(B118,'X7'!$B:$AZ,8,FALSE)),IF($X$1=8,(VLOOKUP(B118,'X8'!$B:$AZ,8,FALSE)),IF($X$1=9,(VLOOKUP(B118,'X9'!$B:$AZ,8,FALSE)),IF($X$1=10,(VLOOKUP(B118,'X10'!$B:$AZ,8,FALSE)),IF($X$1=11,(VLOOKUP(B118,'X11'!$B:$AZ,8,FALSE)),IF($X$1=12,(VLOOKUP(B118,'X12'!$B:$AZ,8,FALSE)),IF($X$1=13,(VLOOKUP(B118,'X13'!$B:$AZ,8,FALSE)),"B")))))))))))))))</f>
        <v xml:space="preserve"> </v>
      </c>
      <c r="I118" s="183" t="str">
        <f ca="1">IF(ISERROR(IF($X$1=1,(VLOOKUP(B118,'X1'!$B:$AZ,2,FALSE)),IF($X$1=2,(VLOOKUP(B118,'X2'!$B:$AZ,2,FALSE)),IF($X$1=3,(VLOOKUP(B118,'X3'!$B:$AZ,2,FALSE)),IF($X$1=4,(VLOOKUP(B118,'X4'!$B:$AZ,2,FALSE)),IF($X$1=5,(VLOOKUP(B118,'X5'!$B:$AZ,2,FALSE)),IF($X$1=6,(VLOOKUP(B118,'X6'!$B:$AZ,2,FALSE)),IF($X$1=7,(VLOOKUP(B118,'X7'!$B:$AZ,2,FALSE)),IF($X$1=8,(VLOOKUP(B118,'X8'!$B:$AZ,2,FALSE)),IF($X$1=9,(VLOOKUP(B118,'X9'!$B:$AZ,2,FALSE)),IF($X$1=10,(VLOOKUP(B118,'X10'!$B:$AZ,2,FALSE)),IF($X$1=11,(VLOOKUP(B118,'X11'!$B:$AZ,2,FALSE)),IF($X$1=12,(VLOOKUP(B118,'X12'!$B:$AZ,2,FALSE)),IF($X$1=13,(VLOOKUP(B118,'X13'!$B:$AZ,2,FALSE)),"B"))))))))))))))=TRUE," ",(IF($X$1=1,(VLOOKUP(B118,'X1'!$B:$AZ,2,FALSE)),IF($X$1=2,(VLOOKUP(B118,'X2'!$B:$AZ,2,FALSE)),IF($X$1=3,(VLOOKUP(B118,'X3'!$B:$AZ,2,FALSE)),IF($X$1=4,(VLOOKUP(B118,'X4'!$B:$AZ,2,FALSE)),IF($X$1=5,(VLOOKUP(B118,'X5'!$B:$AZ,2,FALSE)),IF($X$1=6,(VLOOKUP(B118,'X6'!$B:$AZ,2,FALSE)),IF($X$1=7,(VLOOKUP(B118,'X7'!$B:$AZ,2,FALSE)),IF($X$1=8,(VLOOKUP(B118,'X8'!$B:$AZ,2,FALSE)),IF($X$1=9,(VLOOKUP(B118,'X9'!$B:$AZ,2,FALSE)),IF($X$1=10,(VLOOKUP(B118,'X10'!$B:$AZ,2,FALSE)),IF($X$1=11,(VLOOKUP(B118,'X11'!$B:$AZ,2,FALSE)),IF($X$1=12,(VLOOKUP(B118,'X12'!$B:$AZ,2,FALSE)),IF($X$1=13,(VLOOKUP(B118,'X13'!$B:$AZ,2,FALSE)),"B")))))))))))))))</f>
        <v xml:space="preserve"> </v>
      </c>
      <c r="J118" s="183" t="str">
        <f ca="1">IF(ISERROR(IF($X$1=1,(VLOOKUP(B118,'X1'!$B:$AZ,3,FALSE)),IF($X$1=2,(VLOOKUP(B118,'X2'!$B:$AZ,3,FALSE)),IF($X$1=3,(VLOOKUP(B118,'X3'!$B:$AZ,3,FALSE)),IF($X$1=4,(VLOOKUP(B118,'X4'!$B:$AZ,3,FALSE)),IF($X$1=5,(VLOOKUP(B118,'X5'!$B:$AZ,3,FALSE)),IF($X$1=6,(VLOOKUP(B118,'X6'!$B:$AZ,3,FALSE)),IF($X$1=7,(VLOOKUP(B118,'X7'!$B:$AZ,3,FALSE)),IF($X$1=8,(VLOOKUP(B118,'X8'!$B:$AZ,3,FALSE)),IF($X$1=9,(VLOOKUP(B118,'X9'!$B:$AZ,3,FALSE)),IF($X$1=10,(VLOOKUP(B118,'X10'!$B:$AZ,3,FALSE)),IF($X$1=11,(VLOOKUP(B118,'X11'!$B:$AZ,3,FALSE)),IF($X$1=12,(VLOOKUP(B118,'X12'!$B:$AZ,3,FALSE)),IF($X$1=13,(VLOOKUP(B118,'X13'!$B:$AZ,3,FALSE)),"B"))))))))))))))=TRUE," ",(IF($X$1=1,(VLOOKUP(B118,'X1'!$B:$AZ,3,FALSE)),IF($X$1=2,(VLOOKUP(B118,'X2'!$B:$AZ,3,FALSE)),IF($X$1=3,(VLOOKUP(B118,'X3'!$B:$AZ,3,FALSE)),IF($X$1=4,(VLOOKUP(B118,'X4'!$B:$AZ,3,FALSE)),IF($X$1=5,(VLOOKUP(B118,'X5'!$B:$AZ,3,FALSE)),IF($X$1=6,(VLOOKUP(B118,'X6'!$B:$AZ,3,FALSE)),IF($X$1=7,(VLOOKUP(B118,'X7'!$B:$AZ,3,FALSE)),IF($X$1=8,(VLOOKUP(B118,'X8'!$B:$AZ,3,FALSE)),IF($X$1=9,(VLOOKUP(B118,'X9'!$B:$AZ,3,FALSE)),IF($X$1=10,(VLOOKUP(B118,'X10'!$B:$AZ,3,FALSE)),IF($X$1=11,(VLOOKUP(B118,'X11'!$B:$AZ,3,FALSE)),IF($X$1=12,(VLOOKUP(B118,'X12'!$B:$AZ,3,FALSE)),IF($X$1=13,(VLOOKUP(B118,'X13'!$B:$AZ,3,FALSE)),"B")))))))))))))))</f>
        <v xml:space="preserve"> </v>
      </c>
      <c r="K118" s="183" t="str">
        <f ca="1">IF(ISERROR(IF($X$1=1,(VLOOKUP(B118,'X1'!$B:$AZ,5,FALSE)),IF($X$1=2,(VLOOKUP(B118,'X2'!$B:$AZ,5,FALSE)),IF($X$1=3,(VLOOKUP(B118,'X3'!$B:$AZ,5,FALSE)),IF($X$1=4,(VLOOKUP(B118,'X4'!$B:$AZ,5,FALSE)),IF($X$1=5,(VLOOKUP(B118,'X5'!$B:$AZ,5,FALSE)),IF($X$1=6,(VLOOKUP(B118,'X6'!$B:$AZ,5,FALSE)),IF($X$1=7,(VLOOKUP(B118,'X7'!$B:$AZ,5,FALSE)),IF($X$1=8,(VLOOKUP(B118,'X8'!$B:$AZ,5,FALSE)),IF($X$1=9,(VLOOKUP(B118,'X9'!$B:$AZ,5,FALSE)),IF($X$1=10,(VLOOKUP(B118,'X10'!$B:$AZ,5,FALSE)),IF($X$1=11,(VLOOKUP(B118,'X11'!$B:$AZ,5,FALSE)),IF($X$1=12,(VLOOKUP(B118,'X12'!$B:$AZ,5,FALSE)),IF($X$1=13,(VLOOKUP(B118,'X13'!$B:$AZ,5,FALSE)),"B"))))))))))))))=TRUE," ",(IF($X$1=1,(VLOOKUP(B118,'X1'!$B:$AZ,5,FALSE)),IF($X$1=2,(VLOOKUP(B118,'X2'!$B:$AZ,5,FALSE)),IF($X$1=3,(VLOOKUP(B118,'X3'!$B:$AZ,5,FALSE)),IF($X$1=4,(VLOOKUP(B118,'X4'!$B:$AZ,5,FALSE)),IF($X$1=5,(VLOOKUP(B118,'X5'!$B:$AZ,5,FALSE)),IF($X$1=6,(VLOOKUP(B118,'X6'!$B:$AZ,5,FALSE)),IF($X$1=7,(VLOOKUP(B118,'X7'!$B:$AZ,5,FALSE)),IF($X$1=8,(VLOOKUP(B118,'X8'!$B:$AZ,5,FALSE)),IF($X$1=9,(VLOOKUP(B118,'X9'!$B:$AZ,5,FALSE)),IF($X$1=10,(VLOOKUP(B118,'X10'!$B:$AZ,5,FALSE)),IF($X$1=11,(VLOOKUP(B118,'X11'!$B:$AZ,5,FALSE)),IF($X$1=12,(VLOOKUP(B118,'X12'!$B:$AZ,5,FALSE)),IF($X$1=13,(VLOOKUP(B118,'X13'!$B:$AZ,5,FALSE)),"B")))))))))))))))</f>
        <v xml:space="preserve"> </v>
      </c>
      <c r="L118" s="184" t="str">
        <f ca="1">IF(ISERROR(IF($X$1=1,(VLOOKUP(B118,'X1'!$B:$AZ,9,FALSE)),IF($X$1=2,(VLOOKUP(B118,'X2'!$B:$AZ,9,FALSE)),IF($X$1=3,(VLOOKUP(B118,'X3'!$B:$AZ,9,FALSE)),IF($X$1=4,(VLOOKUP(B118,'X4'!$B:$AZ,9,FALSE)),IF($X$1=5,(VLOOKUP(B118,'X5'!$B:$AZ,9,FALSE)),IF($X$1=6,(VLOOKUP(B118,'X6'!$B:$AZ,9,FALSE)),IF($X$1=7,(VLOOKUP(B118,'X7'!$B:$AZ,9,FALSE)),IF($X$1=8,(VLOOKUP(B118,'X8'!$B:$AZ,9,FALSE)),IF($X$1=9,(VLOOKUP(B118,'X9'!$B:$AZ,9,FALSE)),IF($X$1=10,(VLOOKUP(B118,'X10'!$B:$AZ,9,FALSE)),IF($X$1=11,(VLOOKUP(B118,'X11'!$B:$AZ,9,FALSE)),IF($X$1=12,(VLOOKUP(B118,'X12'!$B:$AZ,9,FALSE)),IF($X$1=13,(VLOOKUP(B118,'X13'!$B:$AZ,9,FALSE)),"B"))))))))))))))=TRUE," ",(IF($X$1=1,(VLOOKUP(B118,'X1'!$B:$AZ,9,FALSE)),IF($X$1=2,(VLOOKUP(B118,'X2'!$B:$AZ,9,FALSE)),IF($X$1=3,(VLOOKUP(B118,'X3'!$B:$AZ,9,FALSE)),IF($X$1=4,(VLOOKUP(B118,'X4'!$B:$AZ,9,FALSE)),IF($X$1=5,(VLOOKUP(B118,'X5'!$B:$AZ,9,FALSE)),IF($X$1=6,(VLOOKUP(B118,'X6'!$B:$AZ,9,FALSE)),IF($X$1=7,(VLOOKUP(B118,'X7'!$B:$AZ,9,FALSE)),IF($X$1=8,(VLOOKUP(B118,'X8'!$B:$AZ,9,FALSE)),IF($X$1=9,(VLOOKUP(B118,'X9'!$B:$AZ,9,FALSE)),IF($X$1=10,(VLOOKUP(B118,'X10'!$B:$AZ,9,FALSE)),IF($X$1=11,(VLOOKUP(B118,'X11'!$B:$AZ,9,FALSE)),IF($X$1=12,(VLOOKUP(B118,'X12'!$B:$AZ,9,FALSE)),IF($X$1=13,(VLOOKUP(B118,'X13'!$B:$AZ,9,FALSE)),"B")))))))))))))))</f>
        <v xml:space="preserve"> </v>
      </c>
      <c r="M118" s="184" t="str">
        <f ca="1">IF(ISERROR(IF($X$1=1,(VLOOKUP(B118,'X1'!$B:$AZ,10,FALSE)),IF($X$1=2,(VLOOKUP(B118,'X2'!$B:$AZ,10,FALSE)),IF($X$1=3,(VLOOKUP(B118,'X3'!$B:$AZ,10,FALSE)),IF($X$1=4,(VLOOKUP(B118,'X4'!$B:$AZ,10,FALSE)),IF($X$1=5,(VLOOKUP(B118,'X5'!$B:$AZ,10,FALSE)),IF($X$1=6,(VLOOKUP(B118,'X6'!$B:$AZ,10,FALSE)),IF($X$1=7,(VLOOKUP(B118,'X7'!$B:$AZ,10,FALSE)),IF($X$1=8,(VLOOKUP(B118,'X8'!$B:$AZ,10,FALSE)),IF($X$1=9,(VLOOKUP(B118,'X9'!$B:$AZ,10,FALSE)),IF($X$1=10,(VLOOKUP(B118,'X10'!$B:$AZ,10,FALSE)),IF($X$1=11,(VLOOKUP(B118,'X11'!$B:$AZ,10,FALSE)),IF($X$1=12,(VLOOKUP(B118,'X12'!$B:$AZ,10,FALSE)),IF($X$1=13,(VLOOKUP(B118,'X13'!$B:$AZ,10,FALSE)),"B"))))))))))))))=TRUE," ",(IF($X$1=1,(VLOOKUP(B118,'X1'!$B:$AZ,10,FALSE)),IF($X$1=2,(VLOOKUP(B118,'X2'!$B:$AZ,10,FALSE)),IF($X$1=3,(VLOOKUP(B118,'X3'!$B:$AZ,10,FALSE)),IF($X$1=4,(VLOOKUP(B118,'X4'!$B:$AZ,10,FALSE)),IF($X$1=5,(VLOOKUP(B118,'X5'!$B:$AZ,10,FALSE)),IF($X$1=6,(VLOOKUP(B118,'X6'!$B:$AZ,10,FALSE)),IF($X$1=7,(VLOOKUP(B118,'X7'!$B:$AZ,10,FALSE)),IF($X$1=8,(VLOOKUP(B118,'X8'!$B:$AZ,10,FALSE)),IF($X$1=9,(VLOOKUP(B118,'X9'!$B:$AZ,10,FALSE)),IF($X$1=10,(VLOOKUP(B118,'X10'!$B:$AZ,10,FALSE)),IF($X$1=11,(VLOOKUP(B118,'X11'!$B:$AZ,10,FALSE)),IF($X$1=12,(VLOOKUP(B118,'X12'!$B:$AZ,10,FALSE)),IF($X$1=13,(VLOOKUP(B118,'X13'!$B:$AZ,10,FALSE)),"B")))))))))))))))</f>
        <v xml:space="preserve"> </v>
      </c>
      <c r="N118" s="185" t="str">
        <f ca="1">IF(ISERROR(IF($X$1=1,(VLOOKUP(B118,'X1'!$B:$AZ,45,FALSE)),IF($X$1=2,(VLOOKUP(B118,'X2'!$B:$AZ,45,FALSE)),IF($X$1=3,(VLOOKUP(B118,'X3'!$B:$AZ,45,FALSE)),IF($X$1=4,(VLOOKUP(B118,'X4'!$B:$AZ,45,FALSE)),IF($X$1=5,(VLOOKUP(B118,'X5'!$B:$AZ,45,FALSE)),IF($X$1=6,(VLOOKUP(B118,'X6'!$B:$AZ,45,FALSE)),IF($X$1=7,(VLOOKUP(B118,'X7'!$B:$AZ,45,FALSE)),IF($X$1=8,(VLOOKUP(B118,'X8'!$B:$AZ,45,FALSE)),IF($X$1=9,(VLOOKUP(B118,'X9'!$B:$AZ,45,FALSE)),IF($X$1=10,(VLOOKUP(B118,'X10'!$B:$AZ,45,FALSE)),IF($X$1=11,(VLOOKUP(B118,'X11'!$B:$AZ,45,FALSE)),IF($X$1=12,(VLOOKUP(B118,'X12'!$B:$AZ,45,FALSE)),IF($X$1=13,(VLOOKUP(B118,'X13'!$B:$AZ,45,FALSE)),"B"))))))))))))))=TRUE," ",(IF($X$1=1,(VLOOKUP(B118,'X1'!$B:$AZ,45,FALSE)),IF($X$1=2,(VLOOKUP(B118,'X2'!$B:$AZ,45,FALSE)),IF($X$1=3,(VLOOKUP(B118,'X3'!$B:$AZ,45,FALSE)),IF($X$1=4,(VLOOKUP(B118,'X4'!$B:$AZ,45,FALSE)),IF($X$1=5,(VLOOKUP(B118,'X5'!$B:$AZ,45,FALSE)),IF($X$1=6,(VLOOKUP(B118,'X6'!$B:$AZ,45,FALSE)),IF($X$1=7,(VLOOKUP(B118,'X7'!$B:$AZ,45,FALSE)),IF($X$1=8,(VLOOKUP(B118,'X8'!$B:$AZ,45,FALSE)),IF($X$1=9,(VLOOKUP(B118,'X9'!$B:$AZ,45,FALSE)),IF($X$1=10,(VLOOKUP(B118,'X10'!$B:$AZ,45,FALSE)),IF($X$1=11,(VLOOKUP(B118,'X11'!$B:$AZ,45,FALSE)),IF($X$1=12,(VLOOKUP(B118,'X12'!$B:$AZ,45,FALSE)),IF($X$1=13,(VLOOKUP(B118,'X13'!$B:$AZ,45,FALSE)),"B")))))))))))))))</f>
        <v xml:space="preserve"> </v>
      </c>
      <c r="O118" s="184" t="str">
        <f ca="1">IF(ISERROR(IF($X$1=1,(VLOOKUP(B118,'X1'!$B:$AZ,11,FALSE)),IF($X$1=2,(VLOOKUP(B118,'X2'!$B:$AZ,11,FALSE)),IF($X$1=3,(VLOOKUP(B118,'X3'!$B:$AZ,11,FALSE)),IF($X$1=4,(VLOOKUP(B118,'X4'!$B:$AZ,11,FALSE)),IF($X$1=5,(VLOOKUP(B118,'X5'!$B:$AZ,11,FALSE)),IF($X$1=6,(VLOOKUP(B118,'X6'!$B:$AZ,11,FALSE)),IF($X$1=7,(VLOOKUP(B118,'X7'!$B:$AZ,11,FALSE)),IF($X$1=8,(VLOOKUP(B118,'X8'!$B:$AZ,11,FALSE)),IF($X$1=9,(VLOOKUP(B118,'X9'!$B:$AZ,11,FALSE)),IF($X$1=10,(VLOOKUP(B118,'X10'!$B:$AZ,11,FALSE)),IF($X$1=11,(VLOOKUP(B118,'X11'!$B:$AZ,11,FALSE)),IF($X$1=12,(VLOOKUP(B118,'X12'!$B:$AZ,11,FALSE)),IF($X$1=13,(VLOOKUP(B118,'X13'!$B:$AZ,11,FALSE)),"B"))))))))))))))=TRUE," ",(IF($X$1=1,(VLOOKUP(B118,'X1'!$B:$AZ,11,FALSE)),IF($X$1=2,(VLOOKUP(B118,'X2'!$B:$AZ,11,FALSE)),IF($X$1=3,(VLOOKUP(B118,'X3'!$B:$AZ,11,FALSE)),IF($X$1=4,(VLOOKUP(B118,'X4'!$B:$AZ,11,FALSE)),IF($X$1=5,(VLOOKUP(B118,'X5'!$B:$AZ,11,FALSE)),IF($X$1=6,(VLOOKUP(B118,'X6'!$B:$AZ,11,FALSE)),IF($X$1=7,(VLOOKUP(B118,'X7'!$B:$AZ,11,FALSE)),IF($X$1=8,(VLOOKUP(B118,'X8'!$B:$AZ,11,FALSE)),IF($X$1=9,(VLOOKUP(B118,'X9'!$B:$AZ,11,FALSE)),IF($X$1=10,(VLOOKUP(B118,'X10'!$B:$AZ,11,FALSE)),IF($X$1=11,(VLOOKUP(B118,'X11'!$B:$AZ,11,FALSE)),IF($X$1=12,(VLOOKUP(B118,'X12'!$B:$AZ,11,FALSE)),IF($X$1=13,(VLOOKUP(B118,'X13'!$B:$AZ,11,FALSE)),"B")))))))))))))))</f>
        <v xml:space="preserve"> </v>
      </c>
      <c r="P118" s="184" t="str">
        <f ca="1">IF(ISERROR(IF($X$1=1,(VLOOKUP(B118,'X1'!$B:$AZ,12,FALSE)),IF($X$1=2,(VLOOKUP(B118,'X2'!$B:$AZ,12,FALSE)),IF($X$1=3,(VLOOKUP(B118,'X3'!$B:$AZ,12,FALSE)),IF($X$1=4,(VLOOKUP(B118,'X4'!$B:$AZ,12,FALSE)),IF($X$1=5,(VLOOKUP(B118,'X5'!$B:$AZ,12,FALSE)),IF($X$1=6,(VLOOKUP(B118,'X6'!$B:$AZ,12,FALSE)),IF($X$1=7,(VLOOKUP(B118,'X7'!$B:$AZ,12,FALSE)),IF($X$1=8,(VLOOKUP(B118,'X8'!$B:$AZ,12,FALSE)),IF($X$1=9,(VLOOKUP(B118,'X9'!$B:$AZ,12,FALSE)),IF($X$1=10,(VLOOKUP(B118,'X10'!$B:$AZ,12,FALSE)),IF($X$1=11,(VLOOKUP(B118,'X11'!$B:$AZ,12,FALSE)),IF($X$1=12,(VLOOKUP(B118,'X12'!$B:$AZ,12,FALSE)),IF($X$1=13,(VLOOKUP(B118,'X13'!$B:$AZ,12,FALSE)),"B"))))))))))))))=TRUE," ",(IF($X$1=1,(VLOOKUP(B118,'X1'!$B:$AZ,12,FALSE)),IF($X$1=2,(VLOOKUP(B118,'X2'!$B:$AZ,12,FALSE)),IF($X$1=3,(VLOOKUP(B118,'X3'!$B:$AZ,12,FALSE)),IF($X$1=4,(VLOOKUP(B118,'X4'!$B:$AZ,12,FALSE)),IF($X$1=5,(VLOOKUP(B118,'X5'!$B:$AZ,12,FALSE)),IF($X$1=6,(VLOOKUP(B118,'X6'!$B:$AZ,12,FALSE)),IF($X$1=7,(VLOOKUP(B118,'X7'!$B:$AZ,12,FALSE)),IF($X$1=8,(VLOOKUP(B118,'X8'!$B:$AZ,12,FALSE)),IF($X$1=9,(VLOOKUP(B118,'X9'!$B:$AZ,12,FALSE)),IF($X$1=10,(VLOOKUP(B118,'X10'!$B:$AZ,12,FALSE)),IF($X$1=11,(VLOOKUP(B118,'X11'!$B:$AZ,12,FALSE)),IF($X$1=12,(VLOOKUP(B118,'X12'!$B:$AZ,12,FALSE)),IF($X$1=13,(VLOOKUP(B118,'X13'!$B:$AZ,12,FALSE)),"B")))))))))))))))</f>
        <v xml:space="preserve"> </v>
      </c>
      <c r="Q118" s="185" t="str">
        <f ca="1">IF(ISERROR(IF($X$1=1,(VLOOKUP(B118,'X1'!$B:$AZ,46,FALSE)),IF($X$1=2,(VLOOKUP(B118,'X2'!$B:$AZ,46,FALSE)),IF($X$1=3,(VLOOKUP(B118,'X3'!$B:$AZ,46,FALSE)),IF($X$1=4,(VLOOKUP(B118,'X4'!$B:$AZ,46,FALSE)),IF($X$1=5,(VLOOKUP(B118,'X5'!$B:$AZ,46,FALSE)),IF($X$1=6,(VLOOKUP(B118,'X6'!$B:$AZ,46,FALSE)),IF($X$1=7,(VLOOKUP(B118,'X7'!$B:$AZ,46,FALSE)),IF($X$1=8,(VLOOKUP(B118,'X8'!$B:$AZ,46,FALSE)),IF($X$1=9,(VLOOKUP(B118,'X9'!$B:$AZ,46,FALSE)),IF($X$1=10,(VLOOKUP(B118,'X10'!$B:$AZ,46,FALSE)),IF($X$1=11,(VLOOKUP(B118,'X11'!$B:$AZ,46,FALSE)),IF($X$1=12,(VLOOKUP(B118,'X12'!$B:$AZ,46,FALSE)),IF($X$1=13,(VLOOKUP(B118,'X13'!$B:$AZ,46,FALSE)),"B"))))))))))))))=TRUE," ",(IF($X$1=1,(VLOOKUP(B118,'X1'!$B:$AZ,46,FALSE)),IF($X$1=2,(VLOOKUP(B118,'X2'!$B:$AZ,46,FALSE)),IF($X$1=3,(VLOOKUP(B118,'X3'!$B:$AZ,46,FALSE)),IF($X$1=4,(VLOOKUP(B118,'X4'!$B:$AZ,46,FALSE)),IF($X$1=5,(VLOOKUP(B118,'X5'!$B:$AZ,46,FALSE)),IF($X$1=6,(VLOOKUP(B118,'X6'!$B:$AZ,46,FALSE)),IF($X$1=7,(VLOOKUP(B118,'X7'!$B:$AZ,46,FALSE)),IF($X$1=8,(VLOOKUP(B118,'X8'!$B:$AZ,46,FALSE)),IF($X$1=9,(VLOOKUP(B118,'X9'!$B:$AZ,46,FALSE)),IF($X$1=10,(VLOOKUP(B118,'X10'!$B:$AZ,46,FALSE)),IF($X$1=11,(VLOOKUP(B118,'X11'!$B:$AZ,46,FALSE)),IF($X$1=12,(VLOOKUP(B118,'X12'!$B:$AZ,46,FALSE)),IF($X$1=13,(VLOOKUP(B118,'X13'!$B:$AZ,46,FALSE)),"B")))))))))))))))</f>
        <v xml:space="preserve"> </v>
      </c>
      <c r="R118" s="185" t="str">
        <f ca="1">IF(ISERROR(IF($X$1=1,(VLOOKUP(B118,'X1'!$B:$AZ,15,FALSE)),IF($X$1=2,(VLOOKUP(B118,'X2'!$B:$AZ,15,FALSE)),IF($X$1=3,(VLOOKUP(B118,'X3'!$B:$AZ,15,FALSE)),IF($X$1=4,(VLOOKUP(B118,'X4'!$B:$AZ,15,FALSE)),IF($X$1=5,(VLOOKUP(B118,'X5'!$B:$AZ,15,FALSE)),IF($X$1=6,(VLOOKUP(B118,'X6'!$B:$AZ,15,FALSE)),IF($X$1=7,(VLOOKUP(B118,'X7'!$B:$AZ,15,FALSE)),IF($X$1=8,(VLOOKUP(B118,'X8'!$B:$AZ,15,FALSE)),IF($X$1=9,(VLOOKUP(B118,'X9'!$B:$AZ,15,FALSE)),IF($X$1=10,(VLOOKUP(B118,'X10'!$B:$AZ,15,FALSE)),IF($X$1=11,(VLOOKUP(B118,'X11'!$B:$AZ,15,FALSE)),IF($X$1=12,(VLOOKUP(B118,'X12'!$B:$AZ,15,FALSE)),IF($X$1=13,(VLOOKUP(B118,'X13'!$B:$AZ,15,FALSE)),"B"))))))))))))))=TRUE," ",(IF($X$1=1,(VLOOKUP(B118,'X1'!$B:$AZ,15,FALSE)),IF($X$1=2,(VLOOKUP(B118,'X2'!$B:$AZ,15,FALSE)),IF($X$1=3,(VLOOKUP(B118,'X3'!$B:$AZ,15,FALSE)),IF($X$1=4,(VLOOKUP(B118,'X4'!$B:$AZ,15,FALSE)),IF($X$1=5,(VLOOKUP(B118,'X5'!$B:$AZ,15,FALSE)),IF($X$1=6,(VLOOKUP(B118,'X6'!$B:$AZ,15,FALSE)),IF($X$1=7,(VLOOKUP(B118,'X7'!$B:$AZ,15,FALSE)),IF($X$1=8,(VLOOKUP(B118,'X8'!$B:$AZ,15,FALSE)),IF($X$1=9,(VLOOKUP(B118,'X9'!$B:$AZ,15,FALSE)),IF($X$1=10,(VLOOKUP(B118,'X10'!$B:$AZ,15,FALSE)),IF($X$1=11,(VLOOKUP(B118,'X11'!$B:$AZ,15,FALSE)),IF($X$1=12,(VLOOKUP(B118,'X12'!$B:$AZ,15,FALSE)),IF($X$1=13,(VLOOKUP(B118,'X13'!$B:$AZ,15,FALSE)),"B")))))))))))))))</f>
        <v xml:space="preserve"> </v>
      </c>
      <c r="S118" s="185" t="str">
        <f ca="1">IF(ISERROR(IF((IF($X$1=1,(VLOOKUP(B118,'X1'!$B:$AZ,14,FALSE)),(IF($X$1=2,(VLOOKUP(B118,'X2'!$B:$AZ,14,FALSE)),(IF($X$1=3,(VLOOKUP(B118,'X3'!$B:$AZ,14,FALSE)),(IF($X$1=4,(VLOOKUP(B118,'X4'!$B:$AZ,14,FALSE)),(IF($X$1=5,(VLOOKUP(B118,'X5'!$B:$AZ,14,FALSE)),(IF($X$1=6,(VLOOKUP(B118,'X6'!$B:$AZ,14,FALSE)),(IF($X$1=7,(VLOOKUP(B118,'X7'!$B:$AZ,14,FALSE)),(IF($X$1=8,(VLOOKUP(B118,'X8'!$B:$AZ,14,FALSE)),(IF($X$1=9,(VLOOKUP(B118,'X9'!$B:$AZ,14,FALSE)),(IF($X$1=10,(VLOOKUP(B118,'X10'!$B:$AZ,14,FALSE)),(IF($X$1=11,(VLOOKUP(B118,'X11'!$B:$AZ,14,FALSE)),(IF($X$1=12,(VLOOKUP(B118,'X12'!$B:$AZ,14,FALSE)),(VLOOKUP(B118,'X13'!$B:$AZ,14,FALSE))))))))))))))))))))))))))=$V$1," ",(IF($X$1=1,(VLOOKUP(B118,'X1'!$B:$AZ,14,FALSE)),(IF($X$1=2,(VLOOKUP(B118,'X2'!$B:$AZ,14,FALSE)),(IF($X$1=3,(VLOOKUP(B118,'X3'!$B:$AZ,14,FALSE)),(IF($X$1=4,(VLOOKUP(B118,'X4'!$B:$AZ,14,FALSE)),(IF($X$1=5,(VLOOKUP(B118,'X5'!$B:$AZ,14,FALSE)),(IF($X$1=6,(VLOOKUP(B118,'X6'!$B:$AZ,14,FALSE)),(IF($X$1=7,(VLOOKUP(B118,'X7'!$B:$AZ,14,FALSE)),(IF($X$1=8,(VLOOKUP(B118,'X8'!$B:$AZ,14,FALSE)),(IF($X$1=9,(VLOOKUP(B118,'X9'!$B:$AZ,14,FALSE)),(IF($X$1=10,(VLOOKUP(B118,'X10'!$B:$AZ,14,FALSE)),(IF($X$1=11,(VLOOKUP(B118,'X11'!$B:$AZ,14,FALSE)),(IF($X$1=12,(VLOOKUP(B118,'X12'!$B:$AZ,14,FALSE)),(VLOOKUP(B118,'X13'!$B:$AZ,14,FALSE))))))))))))))))))))))))))))=TRUE," ",(IF((IF($X$1=1,(VLOOKUP(B118,'X1'!$B:$AZ,14,FALSE)),(IF($X$1=2,(VLOOKUP(B118,'X2'!$B:$AZ,14,FALSE)),(IF($X$1=3,(VLOOKUP(B118,'X3'!$B:$AZ,14,FALSE)),(IF($X$1=4,(VLOOKUP(B118,'X4'!$B:$AZ,14,FALSE)),(IF($X$1=5,(VLOOKUP(B118,'X5'!$B:$AZ,14,FALSE)),(IF($X$1=6,(VLOOKUP(B118,'X6'!$B:$AZ,14,FALSE)),(IF($X$1=7,(VLOOKUP(B118,'X7'!$B:$AZ,14,FALSE)),(IF($X$1=8,(VLOOKUP(B118,'X8'!$B:$AZ,14,FALSE)),(IF($X$1=9,(VLOOKUP(B118,'X9'!$B:$AZ,14,FALSE)),(IF($X$1=10,(VLOOKUP(B118,'X10'!$B:$AZ,14,FALSE)),(IF($X$1=11,(VLOOKUP(B118,'X11'!$B:$AZ,14,FALSE)),(IF($X$1=12,(VLOOKUP(B118,'X12'!$B:$AZ,14,FALSE)),(VLOOKUP(B118,'X13'!$B:$AZ,14,FALSE))))))))))))))))))))))))))=$V$1," ",(IF($X$1=1,(VLOOKUP(B118,'X1'!$B:$AZ,14,FALSE)),(IF($X$1=2,(VLOOKUP(B118,'X2'!$B:$AZ,14,FALSE)),(IF($X$1=3,(VLOOKUP(B118,'X3'!$B:$AZ,14,FALSE)),(IF($X$1=4,(VLOOKUP(B118,'X4'!$B:$AZ,14,FALSE)),(IF($X$1=5,(VLOOKUP(B118,'X5'!$B:$AZ,14,FALSE)),(IF($X$1=6,(VLOOKUP(B118,'X6'!$B:$AZ,14,FALSE)),(IF($X$1=7,(VLOOKUP(B118,'X7'!$B:$AZ,14,FALSE)),(IF($X$1=8,(VLOOKUP(B118,'X8'!$B:$AZ,14,FALSE)),(IF($X$1=9,(VLOOKUP(B118,'X9'!$B:$AZ,14,FALSE)),(IF($X$1=10,(VLOOKUP(B118,'X10'!$B:$AZ,14,FALSE)),(IF($X$1=11,(VLOOKUP(B118,'X11'!$B:$AZ,14,FALSE)),(IF($X$1=12,(VLOOKUP(B118,'X12'!$B:$AZ,14,FALSE)),(VLOOKUP(B118,'X13'!$B:$AZ,14,FALSE)))))))))))))))))))))))))))))</f>
        <v xml:space="preserve"> </v>
      </c>
      <c r="V118" s="43"/>
      <c r="W118" s="43">
        <f t="shared" si="63"/>
        <v>30</v>
      </c>
      <c r="X118" s="43"/>
      <c r="Y118" s="130">
        <f t="shared" ca="1" si="65"/>
        <v>0.47845878773736017</v>
      </c>
      <c r="Z118" s="96" t="s">
        <v>149</v>
      </c>
      <c r="AB118" s="42">
        <f t="shared" si="61"/>
        <v>2</v>
      </c>
      <c r="AC118" s="42">
        <f t="shared" si="64"/>
        <v>29</v>
      </c>
      <c r="AD118" s="111" t="str">
        <f>IF((VALUE((RIGHT($AD$89,1))))=0,(Alf!F33),IF((VALUE((RIGHT($AD$89,1))))=1,(Alf!F73),IF(((VALUE((RIGHT($AD$89,1)))))=2,(Alf!F112),IF(((VALUE((RIGHT($AD$89,1)))))=3,(Alf!F150),IF(((VALUE((RIGHT($AD$89,1)))))=4,(Alf!F188),IF(((VALUE((RIGHT($AD$89,1)))))=5,(Alf!F227),"B"))))))</f>
        <v/>
      </c>
      <c r="AE118" s="112" t="str">
        <f t="shared" ca="1" si="62"/>
        <v xml:space="preserve"> </v>
      </c>
      <c r="AF118" s="113" t="str">
        <f>IF(ISERROR(((VLOOKUP(AD118,'X1'!$B:$AO,6,FALSE))/(VLOOKUP(AD118,'X1'!$B:$AO,7,FALSE))-1))=TRUE," ",(((VLOOKUP(AD118,'X1'!$B:$AO,6,FALSE))/(VLOOKUP(AD118,'X1'!$B:$AO,7,FALSE))-1)))</f>
        <v xml:space="preserve"> </v>
      </c>
      <c r="AG118" s="113" t="str">
        <f>IF(ISERROR((((VLOOKUP(AD118,'X1'!$B:$G,2,FALSE))-(VLOOKUP(AD118,'X1'!$B:$G,3,FALSE)))*100)/(VLOOKUP(AD118,'X1'!$B:$G,5,FALSE)))=TRUE," ",((((VLOOKUP(AD118,'X1'!$B:$G,2,FALSE))-(VLOOKUP(AD118,'X1'!$B:$G,3,FALSE)))*100)/(VLOOKUP(AD118,'X1'!$B:$G,5,FALSE))))</f>
        <v xml:space="preserve"> </v>
      </c>
      <c r="AH118" s="113" t="str">
        <f>IF(ISERROR(((VLOOKUP(AD118,'X1'!$B:$AZ,42,FALSE))))=TRUE," ",(((VLOOKUP(AD118,'X1'!$B:$AZ,42,FALSE)))))</f>
        <v xml:space="preserve"> </v>
      </c>
      <c r="AI118" s="113" t="str">
        <f>IF(ISERROR(((VLOOKUP(AD118,'X1'!$B:$AZ,43,FALSE))))=TRUE," ",(((VLOOKUP(AD118,'X1'!$B:$AZ,43,FALSE)))))</f>
        <v xml:space="preserve"> </v>
      </c>
      <c r="AJ118" s="113" t="str">
        <f>IF(ISERROR(((VLOOKUP(AD118,'X1'!$B:$AZ,15,FALSE))))=TRUE," ",(((VLOOKUP(AD118,'X1'!$B:$AZ,15,FALSE)))))</f>
        <v xml:space="preserve"> </v>
      </c>
      <c r="AK118" s="113" t="str">
        <f>IF(ISERROR(((VLOOKUP(AD118,'X1'!$B:$AZ,14,FALSE))))=TRUE," ",(((VLOOKUP(AD118,'X1'!$B:$AZ,14,FALSE)))))</f>
        <v xml:space="preserve"> </v>
      </c>
      <c r="AL118" s="113" t="str">
        <f ca="1">IF(ISERROR(((VLOOKUP(AD118,'X2'!$B:$AO,6,FALSE))/(VLOOKUP(AD118,'X2'!$B:$AO,7,FALSE))-1))=TRUE," ",(((VLOOKUP(AD118,'X2'!$B:$AO,6,FALSE))/(VLOOKUP(AD118,'X2'!$B:$AO,7,FALSE))-1)))</f>
        <v xml:space="preserve"> </v>
      </c>
      <c r="AM118" s="113" t="str">
        <f ca="1">IF(ISERROR((((VLOOKUP(AD118,'X2'!$B:$G,2,FALSE))-(VLOOKUP(AD118,'X2'!$B:$G,3,FALSE)))*100)/(VLOOKUP(AD118,'X2'!$B:$G,5,FALSE)))=TRUE," ",((((VLOOKUP(AD118,'X2'!$B:$G,2,FALSE))-(VLOOKUP(AD118,'X2'!$B:$G,3,FALSE)))*100)/(VLOOKUP(AD118,'X2'!$B:$G,5,FALSE))))</f>
        <v xml:space="preserve"> </v>
      </c>
      <c r="AN118" s="113" t="str">
        <f ca="1">IF(ISERROR(((VLOOKUP(AD118,'X2'!$B:$AZ,42,FALSE))))=TRUE," ",(((VLOOKUP(AD118,'X2'!$B:$AZ,42,FALSE)))))</f>
        <v xml:space="preserve"> </v>
      </c>
      <c r="AO118" s="113" t="str">
        <f ca="1">IF(ISERROR(((VLOOKUP(AD118,'X2'!$B:$AZ,43,FALSE))))=TRUE," ",(((VLOOKUP(AD118,'X2'!$B:$AZ,43,FALSE)))))</f>
        <v xml:space="preserve"> </v>
      </c>
      <c r="AP118" s="113" t="str">
        <f ca="1">IF(ISERROR(((VLOOKUP(AD118,'X2'!$B:$AZ,15,FALSE))))=TRUE," ",(((VLOOKUP(AD118,'X2'!$B:$AZ,15,FALSE)))))</f>
        <v xml:space="preserve"> </v>
      </c>
      <c r="AQ118" s="113" t="str">
        <f ca="1">IF(ISERROR(((VLOOKUP(AD118,'X2'!$B:$AZ,14,FALSE))))=TRUE," ",(((VLOOKUP(AD118,'X2'!$B:$AZ,14,FALSE)))))</f>
        <v xml:space="preserve"> </v>
      </c>
      <c r="AR118" s="113" t="str">
        <f ca="1">IF(ISERROR(((VLOOKUP(AD118,'X3'!$B:$AO,6,FALSE))/(VLOOKUP(AD118,'X3'!$B:$AO,7,FALSE))-1))=TRUE," ",(((VLOOKUP(AD118,'X3'!$B:$AO,6,FALSE))/(VLOOKUP(AD118,'X3'!$B:$AO,7,FALSE))-1)))</f>
        <v xml:space="preserve"> </v>
      </c>
      <c r="AS118" s="113" t="str">
        <f ca="1">IF(ISERROR((((VLOOKUP(AD118,'X3'!$B:$G,2,FALSE))-(VLOOKUP(AD118,'X3'!$B:$G,3,FALSE)))*100)/(VLOOKUP(AD118,'X3'!$B:$G,5,FALSE)))=TRUE," ",((((VLOOKUP(AD118,'X3'!$B:$G,2,FALSE))-(VLOOKUP(AD118,'X3'!$B:$G,3,FALSE)))*100)/(VLOOKUP(AD118,'X3'!$B:$G,5,FALSE))))</f>
        <v xml:space="preserve"> </v>
      </c>
      <c r="AT118" s="113" t="str">
        <f ca="1">IF(ISERROR(((VLOOKUP(AD118,'X3'!$B:$AZ,42,FALSE))))=TRUE," ",(((VLOOKUP(AD118,'X3'!$B:$AZ,42,FALSE)))))</f>
        <v xml:space="preserve"> </v>
      </c>
      <c r="AU118" s="113" t="str">
        <f ca="1">IF(ISERROR(((VLOOKUP(AD118,'X3'!$B:$AZ,43,FALSE))))=TRUE," ",(((VLOOKUP(AD118,'X3'!$B:$AZ,43,FALSE)))))</f>
        <v xml:space="preserve"> </v>
      </c>
      <c r="AV118" s="113" t="str">
        <f ca="1">IF(ISERROR(((VLOOKUP(AD118,'X3'!$B:$AZ,15,FALSE))))=TRUE," ",(((VLOOKUP(AD118,'X3'!$B:$AZ,15,FALSE)))))</f>
        <v xml:space="preserve"> </v>
      </c>
      <c r="AW118" s="113" t="str">
        <f ca="1">IF(ISERROR(((VLOOKUP(AD118,'X3'!$B:$AZ,14,FALSE))))=TRUE," ",(((VLOOKUP(AD118,'X3'!$B:$AZ,14,FALSE)))))</f>
        <v xml:space="preserve"> </v>
      </c>
      <c r="AX118" s="113" t="str">
        <f ca="1">IF(ISERROR(((VLOOKUP(AD118,'X4'!$B:$AO,6,FALSE))/(VLOOKUP(AD118,'X4'!$B:$AO,7,FALSE))-1))=TRUE," ",(((VLOOKUP(AD118,'X4'!$B:$AO,6,FALSE))/(VLOOKUP(AD118,'X4'!$B:$AO,7,FALSE))-1)))</f>
        <v xml:space="preserve"> </v>
      </c>
      <c r="AY118" s="113" t="str">
        <f ca="1">IF(ISERROR((((VLOOKUP(AD118,'X4'!$B:$G,2,FALSE))-(VLOOKUP(AD118,'X4'!$B:$G,3,FALSE)))*100)/(VLOOKUP(AD118,'X4'!$B:$G,5,FALSE)))=TRUE," ",((((VLOOKUP(AD118,'X4'!$B:$G,2,FALSE))-(VLOOKUP(AD118,'X4'!$B:$G,3,FALSE)))*100)/(VLOOKUP(AD118,'X4'!$B:$G,5,FALSE))))</f>
        <v xml:space="preserve"> </v>
      </c>
      <c r="AZ118" s="113" t="str">
        <f ca="1">IF(ISERROR(((VLOOKUP(AD118,'X4'!$B:$AZ,42,FALSE))))=TRUE," ",(((VLOOKUP(AD118,'X4'!$B:$AZ,42,FALSE)))))</f>
        <v xml:space="preserve"> </v>
      </c>
      <c r="BA118" s="113" t="str">
        <f ca="1">IF(ISERROR(((VLOOKUP(AD118,'X4'!$B:$AZ,43,FALSE))))=TRUE," ",(((VLOOKUP(AD118,'X4'!$B:$AZ,43,FALSE)))))</f>
        <v xml:space="preserve"> </v>
      </c>
      <c r="BB118" s="113" t="str">
        <f ca="1">IF(ISERROR(((VLOOKUP(AD118,'X4'!$B:$AZ,15,FALSE))))=TRUE," ",(((VLOOKUP(AD118,'X4'!$B:$AZ,15,FALSE)))))</f>
        <v xml:space="preserve"> </v>
      </c>
      <c r="BC118" s="113" t="str">
        <f ca="1">IF(ISERROR(((VLOOKUP(AD118,'X4'!$B:$AZ,14,FALSE))))=TRUE," ",(((VLOOKUP(AD118,'X4'!$B:$AZ,14,FALSE)))))</f>
        <v xml:space="preserve"> </v>
      </c>
      <c r="BD118" s="113" t="str">
        <f ca="1">IF(ISERROR(((VLOOKUP(AD118,'X5'!$B:$AO,6,FALSE))/(VLOOKUP(AD118,'X5'!$B:$AO,7,FALSE))-1))=TRUE," ",(((VLOOKUP(AD118,'X5'!$B:$AO,6,FALSE))/(VLOOKUP(AD118,'X5'!$B:$AO,7,FALSE))-1)))</f>
        <v xml:space="preserve"> </v>
      </c>
      <c r="BE118" s="113" t="str">
        <f ca="1">IF(ISERROR((((VLOOKUP(AD118,'X5'!$B:$G,2,FALSE))-(VLOOKUP(AD118,'X5'!$B:$G,3,FALSE)))*100)/(VLOOKUP(AD118,'X5'!$B:$G,5,FALSE)))=TRUE," ",((((VLOOKUP(AD118,'X5'!$B:$G,2,FALSE))-(VLOOKUP(AD118,'X5'!$B:$G,3,FALSE)))*100)/(VLOOKUP(AD118,'X5'!$B:$G,5,FALSE))))</f>
        <v xml:space="preserve"> </v>
      </c>
      <c r="BF118" s="113" t="str">
        <f ca="1">IF(ISERROR(((VLOOKUP(AD118,'X5'!$B:$AZ,42,FALSE))))=TRUE," ",(((VLOOKUP(AD118,'X5'!$B:$AZ,42,FALSE)))))</f>
        <v xml:space="preserve"> </v>
      </c>
      <c r="BG118" s="113" t="str">
        <f ca="1">IF(ISERROR(((VLOOKUP(AD118,'X5'!$B:$AZ,43,FALSE))))=TRUE," ",(((VLOOKUP(AD118,'X5'!$B:$AZ,43,FALSE)))))</f>
        <v xml:space="preserve"> </v>
      </c>
      <c r="BH118" s="113" t="str">
        <f ca="1">IF(ISERROR(((VLOOKUP(AD118,'X5'!$B:$AZ,15,FALSE))))=TRUE," ",(((VLOOKUP(AD118,'X5'!$B:$AZ,15,FALSE)))))</f>
        <v xml:space="preserve"> </v>
      </c>
      <c r="BI118" s="113" t="str">
        <f ca="1">IF(ISERROR(((VLOOKUP(AD118,'X5'!$B:$AZ,14,FALSE))))=TRUE," ",(((VLOOKUP(AD118,'X5'!$B:$AZ,14,FALSE)))))</f>
        <v xml:space="preserve"> </v>
      </c>
      <c r="BJ118" s="113" t="str">
        <f ca="1">IF(ISERROR(((VLOOKUP(AD118,'X6'!$B:$AO,6,FALSE))/(VLOOKUP(AD118,'X6'!$B:$AO,7,FALSE))-1))=TRUE," ",(((VLOOKUP(AD118,'X6'!$B:$AO,6,FALSE))/(VLOOKUP(AD118,'X6'!$B:$AO,7,FALSE))-1)))</f>
        <v xml:space="preserve"> </v>
      </c>
      <c r="BK118" s="113" t="str">
        <f ca="1">IF(ISERROR((((VLOOKUP(AD118,'X6'!$B:$G,2,FALSE))-(VLOOKUP(AD118,'X6'!$B:$G,3,FALSE)))*100)/(VLOOKUP(AD118,'X6'!$B:$G,5,FALSE)))=TRUE," ",((((VLOOKUP(AD118,'X6'!$B:$G,2,FALSE))-(VLOOKUP(AD118,'X6'!$B:$G,3,FALSE)))*100)/(VLOOKUP(AD118,'X6'!$B:$G,5,FALSE))))</f>
        <v xml:space="preserve"> </v>
      </c>
      <c r="BL118" s="113" t="str">
        <f ca="1">IF(ISERROR(((VLOOKUP(AD118,'X6'!$B:$AZ,42,FALSE))))=TRUE," ",(((VLOOKUP(AD118,'X6'!$B:$AZ,42,FALSE)))))</f>
        <v xml:space="preserve"> </v>
      </c>
      <c r="BM118" s="113" t="str">
        <f ca="1">IF(ISERROR(((VLOOKUP(AD118,'X6'!$B:$AZ,43,FALSE))))=TRUE," ",(((VLOOKUP(AD118,'X6'!$B:$AZ,43,FALSE)))))</f>
        <v xml:space="preserve"> </v>
      </c>
      <c r="BN118" s="113" t="str">
        <f ca="1">IF(ISERROR(((VLOOKUP(AD118,'X6'!$B:$AZ,15,FALSE))))=TRUE," ",(((VLOOKUP(AD118,'X6'!$B:$AZ,15,FALSE)))))</f>
        <v xml:space="preserve"> </v>
      </c>
      <c r="BO118" s="113" t="str">
        <f ca="1">IF(ISERROR(((VLOOKUP(AD118,'X6'!$B:$AZ,14,FALSE))))=TRUE," ",(((VLOOKUP(AD118,'X6'!$B:$AZ,14,FALSE)))))</f>
        <v xml:space="preserve"> </v>
      </c>
      <c r="BP118" s="42" t="str">
        <f ca="1">IF(ISERROR(((VLOOKUP(AD118,'X7'!$B:$AO,6,FALSE))/(VLOOKUP(AD118,'X7'!$B:$AO,7,FALSE))-1))=TRUE," ",(((VLOOKUP(AD118,'X7'!$B:$AO,6,FALSE))/(VLOOKUP(AD118,'X7'!$B:$AO,7,FALSE))-1)))</f>
        <v xml:space="preserve"> </v>
      </c>
      <c r="BQ118" s="42" t="str">
        <f ca="1">IF(ISERROR((((VLOOKUP(AD118,'X7'!$B:$G,2,FALSE))-(VLOOKUP(AD118,'X7'!$B:$G,3,FALSE)))*100)/(VLOOKUP(AD118,'X7'!$B:$G,5,FALSE)))=TRUE," ",((((VLOOKUP(AD118,'X7'!$B:$G,2,FALSE))-(VLOOKUP(AD118,'X7'!$B:$G,3,FALSE)))*100)/(VLOOKUP(AD118,'X7'!$B:$G,5,FALSE))))</f>
        <v xml:space="preserve"> </v>
      </c>
      <c r="BR118" s="102" t="str">
        <f ca="1">IF(ISERROR(((VLOOKUP(AD118,'X7'!$B:$AZ,42,FALSE))))=TRUE," ",(((VLOOKUP(AD118,'X7'!$B:$AZ,42,FALSE)))))</f>
        <v xml:space="preserve"> </v>
      </c>
      <c r="BS118" s="102" t="str">
        <f ca="1">IF(ISERROR(((VLOOKUP(AD118,'X7'!$B:$AZ,43,FALSE))))=TRUE," ",(((VLOOKUP(AD118,'X7'!$B:$AZ,43,FALSE)))))</f>
        <v xml:space="preserve"> </v>
      </c>
      <c r="BT118" s="102" t="str">
        <f ca="1">IF(ISERROR(((VLOOKUP(AD118,'X7'!$B:$AZ,15,FALSE))))=TRUE," ",(((VLOOKUP(AD118,'X7'!$B:$AZ,15,FALSE)))))</f>
        <v xml:space="preserve"> </v>
      </c>
      <c r="BU118" s="102" t="str">
        <f ca="1">IF(ISERROR(((VLOOKUP(AD118,'X7'!$B:$AZ,14,FALSE))))=TRUE," ",(((VLOOKUP(AD118,'X7'!$B:$AZ,14,FALSE)))))</f>
        <v xml:space="preserve"> </v>
      </c>
      <c r="BV118" s="102" t="str">
        <f ca="1">IF(ISERROR(((VLOOKUP(AD118,'X8'!$B:$AO,6,FALSE))/(VLOOKUP(AD118,'X8'!$B:$AO,7,FALSE))-1))=TRUE," ",(((VLOOKUP(AD118,'X8'!$B:$AO,6,FALSE))/(VLOOKUP(AD118,'X8'!$B:$AO,7,FALSE))-1)))</f>
        <v xml:space="preserve"> </v>
      </c>
      <c r="BW118" s="102" t="str">
        <f ca="1">IF(ISERROR((((VLOOKUP(AD118,'X8'!$B:$G,2,FALSE))-(VLOOKUP(AD118,'X8'!$B:$G,3,FALSE)))*100)/(VLOOKUP(AD118,'X8'!$B:$G,5,FALSE)))=TRUE," ",((((VLOOKUP(AD118,'X8'!$B:$G,2,FALSE))-(VLOOKUP(AD118,'X8'!$B:$G,3,FALSE)))*100)/(VLOOKUP(AD118,'X8'!$B:$G,5,FALSE))))</f>
        <v xml:space="preserve"> </v>
      </c>
      <c r="BX118" s="102" t="str">
        <f ca="1">IF(ISERROR(((VLOOKUP(AD118,'X8'!$B:$AZ,42,FALSE))))=TRUE," ",(((VLOOKUP(AD118,'X8'!$B:$AZ,42,FALSE)))))</f>
        <v xml:space="preserve"> </v>
      </c>
      <c r="BY118" s="42" t="str">
        <f ca="1">IF(ISERROR(((VLOOKUP(AD118,'X8'!$B:$AZ,43,FALSE))))=TRUE," ",(((VLOOKUP(AD118,'X8'!$B:$AZ,43,FALSE)))))</f>
        <v xml:space="preserve"> </v>
      </c>
      <c r="BZ118" s="42" t="str">
        <f ca="1">IF(ISERROR(((VLOOKUP(AD118,'X8'!$B:$AZ,15,FALSE))))=TRUE," ",(((VLOOKUP(AD118,'X8'!$B:$AZ,15,FALSE)))))</f>
        <v xml:space="preserve"> </v>
      </c>
      <c r="CA118" s="42" t="str">
        <f ca="1">IF(ISERROR(((VLOOKUP(AD118,'X8'!$B:$AZ,14,FALSE))))=TRUE," ",(((VLOOKUP(AD118,'X8'!$B:$AZ,14,FALSE)))))</f>
        <v xml:space="preserve"> </v>
      </c>
      <c r="CB118" s="42" t="str">
        <f ca="1">IF(ISERROR(((VLOOKUP(AD118,'X9'!$B:$AO,6,FALSE))/(VLOOKUP(AD118,'X9'!$B:$AO,7,FALSE))-1))=TRUE," ",(((VLOOKUP(AD118,'X9'!$B:$AO,6,FALSE))/(VLOOKUP(AD118,'X9'!$B:$AO,7,FALSE))-1)))</f>
        <v xml:space="preserve"> </v>
      </c>
      <c r="CC118" s="42" t="str">
        <f ca="1">IF(ISERROR((((VLOOKUP(AD118,'X9'!$B:$G,2,FALSE))-(VLOOKUP(AD118,'X9'!$B:$G,3,FALSE)))*100)/(VLOOKUP(AD118,'X9'!$B:$G,5,FALSE)))=TRUE," ",((((VLOOKUP(AD118,'X9'!$B:$G,2,FALSE))-(VLOOKUP(AD118,'X9'!$B:$G,3,FALSE)))*100)/(VLOOKUP(AD118,'X9'!$B:$G,5,FALSE))))</f>
        <v xml:space="preserve"> </v>
      </c>
      <c r="CD118" s="42" t="str">
        <f ca="1">IF(ISERROR(((VLOOKUP(AD118,'X9'!$B:$AZ,42,FALSE))))=TRUE," ",(((VLOOKUP(AD118,'X9'!$B:$AZ,42,FALSE)))))</f>
        <v xml:space="preserve"> </v>
      </c>
      <c r="CE118" s="42" t="str">
        <f ca="1">IF(ISERROR(((VLOOKUP(AD118,'X9'!$B:$AZ,43,FALSE))))=TRUE," ",(((VLOOKUP(AD118,'X9'!$B:$AZ,43,FALSE)))))</f>
        <v xml:space="preserve"> </v>
      </c>
      <c r="CF118" s="42" t="str">
        <f ca="1">IF(ISERROR(((VLOOKUP(AD118,'X9'!$B:$AZ,15,FALSE))))=TRUE," ",(((VLOOKUP(AD118,'X9'!$B:$AZ,15,FALSE)))))</f>
        <v xml:space="preserve"> </v>
      </c>
      <c r="CG118" s="42" t="str">
        <f ca="1">IF(ISERROR(((VLOOKUP(AD118,'X9'!$B:$AZ,14,FALSE))))=TRUE," ",(((VLOOKUP(AD118,'X9'!$B:$AZ,14,FALSE)))))</f>
        <v xml:space="preserve"> </v>
      </c>
      <c r="CH118" s="42" t="str">
        <f ca="1">IF(ISERROR(((VLOOKUP(AD118,'X10'!$B:$AO,6,FALSE))/(VLOOKUP(AD118,'X10'!$B:$AO,7,FALSE))-1))=TRUE," ",(((VLOOKUP(AD118,'X10'!$B:$AO,6,FALSE))/(VLOOKUP(AD118,'X10'!$B:$AO,7,FALSE))-1)))</f>
        <v xml:space="preserve"> </v>
      </c>
      <c r="CI118" s="42" t="str">
        <f ca="1">IF(ISERROR((((VLOOKUP(AD118,'X10'!$B:$G,2,FALSE))-(VLOOKUP(AD118,'X10'!$B:$G,3,FALSE)))*100)/(VLOOKUP(AD118,'X10'!$B:$G,5,FALSE)))=TRUE," ",((((VLOOKUP(AD118,'X10'!$B:$G,2,FALSE))-(VLOOKUP(AD118,'X10'!$B:$G,3,FALSE)))*100)/(VLOOKUP(AD118,'X10'!$B:$G,5,FALSE))))</f>
        <v xml:space="preserve"> </v>
      </c>
      <c r="CJ118" s="42" t="str">
        <f ca="1">IF(ISERROR(((VLOOKUP(AD118,'X10'!$B:$AZ,42,FALSE))))=TRUE," ",(((VLOOKUP(AD118,'X10'!$B:$AZ,42,FALSE)))))</f>
        <v xml:space="preserve"> </v>
      </c>
      <c r="CK118" s="42" t="str">
        <f ca="1">IF(ISERROR(((VLOOKUP(AD118,'X10'!$B:$AZ,43,FALSE))))=TRUE," ",(((VLOOKUP(AD118,'X10'!$B:$AZ,43,FALSE)))))</f>
        <v xml:space="preserve"> </v>
      </c>
      <c r="CL118" s="42" t="str">
        <f ca="1">IF(ISERROR(((VLOOKUP(AD118,'X10'!$B:$AZ,15,FALSE))))=TRUE," ",(((VLOOKUP(AD118,'X10'!$B:$AZ,15,FALSE)))))</f>
        <v xml:space="preserve"> </v>
      </c>
      <c r="CM118" s="42" t="str">
        <f ca="1">IF(ISERROR(((VLOOKUP(AD118,'X10'!$B:$AZ,14,FALSE))))=TRUE," ",(((VLOOKUP(AD118,'X10'!$B:$AZ,14,FALSE)))))</f>
        <v xml:space="preserve"> </v>
      </c>
      <c r="CN118" s="42" t="str">
        <f ca="1">IF(ISERROR(((VLOOKUP(AD118,'X11'!$B:$AO,6,FALSE))/(VLOOKUP(AD118,'X11'!$B:$AO,7,FALSE))-1))=TRUE," ",(((VLOOKUP(AD118,'X11'!$B:$AO,6,FALSE))/(VLOOKUP(AD118,'X11'!$B:$AO,7,FALSE))-1)))</f>
        <v xml:space="preserve"> </v>
      </c>
      <c r="CO118" s="42" t="str">
        <f ca="1">IF(ISERROR((((VLOOKUP(AD118,'X11'!$B:$G,2,FALSE))-(VLOOKUP(AD118,'X11'!$B:$G,3,FALSE)))*100)/(VLOOKUP(AD118,'X11'!$B:$G,5,FALSE)))=TRUE," ",((((VLOOKUP(AD118,'X11'!$B:$G,2,FALSE))-(VLOOKUP(AD118,'X11'!$B:$G,3,FALSE)))*100)/(VLOOKUP(AD118,'X11'!$B:$G,5,FALSE))))</f>
        <v xml:space="preserve"> </v>
      </c>
      <c r="CP118" s="42" t="str">
        <f ca="1">IF(ISERROR(((VLOOKUP(AD118,'X11'!$B:$AZ,42,FALSE))))=TRUE," ",(((VLOOKUP(AD118,'X11'!$B:$AZ,42,FALSE)))))</f>
        <v xml:space="preserve"> </v>
      </c>
      <c r="CQ118" s="42" t="str">
        <f ca="1">IF(ISERROR(((VLOOKUP(AD118,'X11'!$B:$AZ,43,FALSE))))=TRUE," ",(((VLOOKUP(AD118,'X11'!$B:$AZ,43,FALSE)))))</f>
        <v xml:space="preserve"> </v>
      </c>
      <c r="CR118" s="42" t="str">
        <f ca="1">IF(ISERROR(((VLOOKUP(AD118,'X11'!$B:$AZ,15,FALSE))))=TRUE," ",(((VLOOKUP(AD118,'X11'!$B:$AZ,15,FALSE)))))</f>
        <v xml:space="preserve"> </v>
      </c>
      <c r="CS118" s="42" t="str">
        <f ca="1">IF(ISERROR(((VLOOKUP(AD118,'X11'!$B:$AZ,14,FALSE))))=TRUE," ",(((VLOOKUP(AD118,'X11'!$B:$AZ,14,FALSE)))))</f>
        <v xml:space="preserve"> </v>
      </c>
      <c r="CT118" s="42" t="str">
        <f ca="1">IF(ISERROR(((VLOOKUP(AD118,'X12'!$B:$AO,6,FALSE))/(VLOOKUP(AD118,'X12'!$B:$AO,7,FALSE))-1))=TRUE," ",(((VLOOKUP(AD118,'X12'!$B:$AO,6,FALSE))/(VLOOKUP(AD118,'X12'!$B:$AO,7,FALSE))-1)))</f>
        <v xml:space="preserve"> </v>
      </c>
      <c r="CU118" s="42" t="str">
        <f ca="1">IF(ISERROR((((VLOOKUP(AD118,'X12'!$B:$G,2,FALSE))-(VLOOKUP(AD118,'X12'!$B:$G,3,FALSE)))*100)/(VLOOKUP(AD118,'X12'!$B:$G,5,FALSE)))=TRUE," ",((((VLOOKUP(AD118,'X12'!$B:$G,2,FALSE))-(VLOOKUP(AD118,'X12'!$B:$G,3,FALSE)))*100)/(VLOOKUP(AD118,'X12'!$B:$G,5,FALSE))))</f>
        <v xml:space="preserve"> </v>
      </c>
      <c r="CV118" s="42" t="str">
        <f ca="1">IF(ISERROR(((VLOOKUP(AD118,'X12'!$B:$AZ,42,FALSE))))=TRUE," ",(((VLOOKUP(AD118,'X12'!$B:$AZ,42,FALSE)))))</f>
        <v xml:space="preserve"> </v>
      </c>
      <c r="CW118" s="42" t="str">
        <f ca="1">IF(ISERROR(((VLOOKUP(AD118,'X12'!$B:$AZ,43,FALSE))))=TRUE," ",(((VLOOKUP(AD118,'X12'!$B:$AZ,43,FALSE)))))</f>
        <v xml:space="preserve"> </v>
      </c>
      <c r="CX118" s="42" t="str">
        <f ca="1">IF(ISERROR(((VLOOKUP(AD118,'X12'!$B:$AZ,15,FALSE))))=TRUE," ",(((VLOOKUP(AD118,'X12'!$B:$AZ,15,FALSE)))))</f>
        <v xml:space="preserve"> </v>
      </c>
      <c r="CY118" s="42" t="str">
        <f ca="1">IF(ISERROR(((VLOOKUP(AD118,'X12'!$B:$AZ,14,FALSE))))=TRUE," ",(((VLOOKUP(AD118,'X12'!$B:$AZ,14,FALSE)))))</f>
        <v xml:space="preserve"> </v>
      </c>
      <c r="CZ118" s="42" t="str">
        <f ca="1">IF(ISERROR(((VLOOKUP(AD118,'X13'!$B:$AO,6,FALSE))/(VLOOKUP(AD118,'X13'!$B:$AO,7,FALSE))-1))=TRUE," ",(((VLOOKUP(AD118,'X13'!$B:$AO,6,FALSE))/(VLOOKUP(AD118,'X13'!$B:$AO,7,FALSE))-1)))</f>
        <v xml:space="preserve"> </v>
      </c>
      <c r="DA118" s="42" t="str">
        <f ca="1">IF(ISERROR((((VLOOKUP(AD118,'X13'!$B:$G,2,FALSE))-(VLOOKUP(AD118,'X13'!$B:$G,3,FALSE)))*100)/(VLOOKUP(AD118,'X13'!$B:$G,5,FALSE)))=TRUE," ",((((VLOOKUP(AD118,'X13'!$B:$G,2,FALSE))-(VLOOKUP(AD118,'X13'!$B:$G,3,FALSE)))*100)/(VLOOKUP(AD118,'X13'!$B:$G,5,FALSE))))</f>
        <v xml:space="preserve"> </v>
      </c>
      <c r="DB118" s="42" t="str">
        <f ca="1">IF(ISERROR(((VLOOKUP(AD118,'X13'!$B:$AZ,42,FALSE))))=TRUE," ",(((VLOOKUP(AD118,'X13'!$B:$AZ,42,FALSE)))))</f>
        <v xml:space="preserve"> </v>
      </c>
      <c r="DC118" s="42" t="str">
        <f ca="1">IF(ISERROR(((VLOOKUP(AD118,'X13'!$B:$AZ,43,FALSE))))=TRUE," ",(((VLOOKUP(AD118,'X13'!$B:$AZ,43,FALSE)))))</f>
        <v xml:space="preserve"> </v>
      </c>
      <c r="DD118" s="42" t="str">
        <f ca="1">IF(ISERROR(((VLOOKUP(AD118,'X13'!$B:$AZ,15,FALSE))))=TRUE," ",(((VLOOKUP(AD118,'X13'!$B:$AZ,15,FALSE)))))</f>
        <v xml:space="preserve"> </v>
      </c>
      <c r="DE118" s="42" t="str">
        <f ca="1">IF(ISERROR(((VLOOKUP(AD118,'X13'!$B:$AZ,14,FALSE))))=TRUE," ",(((VLOOKUP(AD118,'X13'!$B:$AZ,14,FALSE)))))</f>
        <v xml:space="preserve"> </v>
      </c>
    </row>
    <row r="119" spans="1:109" ht="14.1" customHeight="1" x14ac:dyDescent="0.2">
      <c r="A119" s="156" t="s">
        <v>1058</v>
      </c>
      <c r="B119" s="122" t="str">
        <f>IF(ISERROR(IF($U$16=1,(VLOOKUP(A119,$AC$89:$AH$125,2,FALSE)),IF((IF($X$1=1,'X1'!B78,(IF($X$1=2,'X2'!B78,(IF($X$1=3,'X3'!B78,(IF($X$1=4,'X4'!B78,(IF($X$1=5,'X5'!B78,(IF($X$1=6,'X6'!B78,(IF($X$1=7,'X7'!B78,(IF($X$1=8,'X8'!B78,(IF($X$1=9,'X9'!B78,(IF($X$1=10,'X10'!B78,(IF($X$1=11,'X11'!B78,(IF($X$1=12,'X12'!B78,'X13'!B78))))))))))))))))))))))))="","",(IF($X$1=1,'X1'!B78,(IF($X$1=2,'X2'!B78,(IF($X$1=3,'X3'!B78,(IF($X$1=4,'X4'!B78,(IF($X$1=5,'X5'!B78,(IF($X$1=6,'X6'!B78,(IF($X$1=7,'X7'!B78,(IF($X$1=8,'X8'!B78,(IF($X$1=9,'X9'!B78,(IF($X$1=10,'X10'!B78,(IF($X$1=11,'X11'!B78,(IF($X$1=12,'X12'!B78,'X13'!B78)))))))))))))))))))))))))))=TRUE," ",(IF($U$16=1,(VLOOKUP(A119,$AC$89:$AH$125,2,FALSE)),IF((IF($X$1=1,'X1'!B78,(IF($X$1=2,'X2'!B78,(IF($X$1=3,'X3'!B78,(IF($X$1=4,'X4'!B78,(IF($X$1=5,'X5'!B78,(IF($X$1=6,'X6'!B78,(IF($X$1=7,'X7'!B78,(IF($X$1=8,'X8'!B78,(IF($X$1=9,'X9'!B78,(IF($X$1=10,'X10'!B78,(IF($X$1=11,'X11'!B78,(IF($X$1=12,'X12'!B78,'X13'!B78))))))))))))))))))))))))="","",(IF($X$1=1,'X1'!B78,(IF($X$1=2,'X2'!B78,(IF($X$1=3,'X3'!B78,(IF($X$1=4,'X4'!B78,(IF($X$1=5,'X5'!B78,(IF($X$1=6,'X6'!B78,(IF($X$1=7,'X7'!B78,(IF($X$1=8,'X8'!B78,(IF($X$1=9,'X9'!B78,(IF($X$1=10,'X10'!B78,(IF($X$1=11,'X11'!B78,(IF($X$1=12,'X12'!B78,'X13'!B78))))))))))))))))))))))))))))</f>
        <v/>
      </c>
      <c r="C119" s="181" t="str">
        <f ca="1">IF(ISERROR(IF($X$1=1,(VLOOKUP(B119,'X1'!$B:$AZ,47,FALSE)),IF($X$1=2,(VLOOKUP(B119,'X2'!$B:$AZ,47,FALSE)),IF($X$1=3,(VLOOKUP(B119,'X3'!$B:$AZ,47,FALSE)),IF($X$1=4,(VLOOKUP(B119,'X4'!$B:$AZ,47,FALSE)),IF($X$1=5,(VLOOKUP(B119,'X5'!$B:$AZ,47,FALSE)),IF($X$1=6,(VLOOKUP(B119,'X6'!$B:$AZ,47,FALSE)),IF($X$1=7,(VLOOKUP(B119,'X7'!$B:$AZ,47,FALSE)),IF($X$1=8,(VLOOKUP(B119,'X8'!$B:$AZ,47,FALSE)),IF($X$1=9,(VLOOKUP(B119,'X9'!$B:$AZ,47,FALSE)),IF($X$1=10,(VLOOKUP(B119,'X10'!$B:$AZ,47,FALSE)),IF($X$1=11,(VLOOKUP(B119,'X11'!$B:$AZ,47,FALSE)),IF($X$1=12,(VLOOKUP(B119,'X12'!$B:$AZ,47,FALSE)),IF($X$1=13,(VLOOKUP(B119,'X13'!$B:$AZ,47,FALSE)),"B"))))))))))))))=TRUE," ",(IF($X$1=1,(VLOOKUP(B119,'X1'!$B:$AZ,47,FALSE)),IF($X$1=2,(VLOOKUP(B119,'X2'!$B:$AZ,47,FALSE)),IF($X$1=3,(VLOOKUP(B119,'X3'!$B:$AZ,47,FALSE)),IF($X$1=4,(VLOOKUP(B119,'X4'!$B:$AZ,47,FALSE)),IF($X$1=5,(VLOOKUP(B119,'X5'!$B:$AZ,47,FALSE)),IF($X$1=6,(VLOOKUP(B119,'X6'!$B:$AZ,47,FALSE)),IF($X$1=7,(VLOOKUP(B119,'X7'!$B:$AZ,47,FALSE)),IF($X$1=8,(VLOOKUP(B119,'X8'!$B:$AZ,47,FALSE)),IF($X$1=9,(VLOOKUP(B119,'X9'!$B:$AZ,47,FALSE)),IF($X$1=10,(VLOOKUP(B119,'X10'!$B:$AZ,47,FALSE)),IF($X$1=11,(VLOOKUP(B119,'X11'!$B:$AZ,47,FALSE)),IF($X$1=12,(VLOOKUP(B119,'X12'!$B:$AZ,47,FALSE)),IF($X$1=13,(VLOOKUP(B119,'X13'!$B:$AZ,47,FALSE)),"B")))))))))))))))</f>
        <v xml:space="preserve"> </v>
      </c>
      <c r="D119" s="181" t="str">
        <f ca="1">IF(ISERROR(IF($X$1=1,(VLOOKUP(B119,'X1'!$B:$AP,41,FALSE)),IF($X$1=2,(VLOOKUP(B119,'X2'!$B:$AP,41,FALSE)),IF($X$1=3,(VLOOKUP(B119,'X3'!$B:$AP,41,FALSE)),IF($X$1=4,(VLOOKUP(B119,'X4'!$B:$AP,41,FALSE)),IF($X$1=5,(VLOOKUP(B119,'X5'!$B:$AP,41,FALSE)),IF($X$1=6,(VLOOKUP(B119,'X6'!$B:$AP,41,FALSE)),IF($X$1=7,(VLOOKUP(B119,'X7'!$B:$AP,41,FALSE)),IF($X$1=8,(VLOOKUP(B119,'X8'!$B:$AP,41,FALSE)),IF($X$1=9,(VLOOKUP(B119,'X9'!$B:$AP,41,FALSE)),IF($X$1=10,(VLOOKUP(B119,'X10'!$B:$AP,41,FALSE)),IF($X$1=11,(VLOOKUP(B119,'X11'!$B:$AP,41,FALSE)),IF($X$1=12,(VLOOKUP(B119,'X12'!$B:$AP,41,FALSE)),IF($X$1=13,(VLOOKUP(B119,'X13'!$B:$AP,41,FALSE)),"B"))))))))))))))=TRUE," ",(IF($X$1=1,(VLOOKUP(B119,'X1'!$B:$AP,41,FALSE)),IF($X$1=2,(VLOOKUP(B119,'X2'!$B:$AP,41,FALSE)),IF($X$1=3,(VLOOKUP(B119,'X3'!$B:$AP,41,FALSE)),IF($X$1=4,(VLOOKUP(B119,'X4'!$B:$AP,41,FALSE)),IF($X$1=5,(VLOOKUP(B119,'X5'!$B:$AP,41,FALSE)),IF($X$1=6,(VLOOKUP(B119,'X6'!$B:$AP,41,FALSE)),IF($X$1=7,(VLOOKUP(B119,'X7'!$B:$AP,41,FALSE)),IF($X$1=8,(VLOOKUP(B119,'X8'!$B:$AP,41,FALSE)),IF($X$1=9,(VLOOKUP(B119,'X9'!$B:$AP,41,FALSE)),IF($X$1=10,(VLOOKUP(B119,'X10'!$B:$AP,41,FALSE)),IF($X$1=11,(VLOOKUP(B119,'X11'!$B:$AP,41,FALSE)),IF($X$1=12,(VLOOKUP(B119,'X12'!$B:$AP,41,FALSE)),IF($X$1=13,(VLOOKUP(B119,'X13'!$B:$AP,41,FALSE)),"B")))))))))))))))</f>
        <v xml:space="preserve"> </v>
      </c>
      <c r="E119" s="182" t="str">
        <f ca="1">IF(ISERROR(IF($X$1=1,(VLOOKUP(B119,'X1'!$B:$AP,7,FALSE)),IF($X$1=2,(VLOOKUP(B119,'X2'!$B:$AP,7,FALSE)),IF($X$1=3,(VLOOKUP(B119,'X3'!$B:$AP,7,FALSE)),IF($X$1=4,(VLOOKUP(B119,'X4'!$B:$AP,7,FALSE)),IF($X$1=5,(VLOOKUP(B119,'X5'!$B:$AP,7,FALSE)),IF($X$1=6,(VLOOKUP(B119,'X6'!$B:$AP,7,FALSE)),IF($X$1=7,(VLOOKUP(B119,'X7'!$B:$AP,7,FALSE)),IF($X$1=8,(VLOOKUP(B119,'X8'!$B:$AP,7,FALSE)),IF($X$1=9,(VLOOKUP(B119,'X9'!$B:$AP,7,FALSE)),IF($X$1=10,(VLOOKUP(B119,'X10'!$B:$AP,7,FALSE)),IF($X$1=11,(VLOOKUP(B119,'X11'!$B:$AP,7,FALSE)),IF($X$1=12,(VLOOKUP(B119,'X12'!$B:$AP,7,FALSE)),IF($X$1=13,(VLOOKUP(B119,'X13'!$B:$AP,7,FALSE)),"B"))))))))))))))=TRUE," ",(IF($X$1=1,(VLOOKUP(B119,'X1'!$B:$AP,7,FALSE)),IF($X$1=2,(VLOOKUP(B119,'X2'!$B:$AP,7,FALSE)),IF($X$1=3,(VLOOKUP(B119,'X3'!$B:$AP,7,FALSE)),IF($X$1=4,(VLOOKUP(B119,'X4'!$B:$AP,7,FALSE)),IF($X$1=5,(VLOOKUP(B119,'X5'!$B:$AP,7,FALSE)),IF($X$1=6,(VLOOKUP(B119,'X6'!$B:$AP,7,FALSE)),IF($X$1=7,(VLOOKUP(B119,'X7'!$B:$AP,7,FALSE)),IF($X$1=8,(VLOOKUP(B119,'X8'!$B:$AP,7,FALSE)),IF($X$1=9,(VLOOKUP(B119,'X9'!$B:$AP,7,FALSE)),IF($X$1=10,(VLOOKUP(B119,'X10'!$B:$AP,7,FALSE)),IF($X$1=11,(VLOOKUP(B119,'X11'!$B:$AP,7,FALSE)),IF($X$1=12,(VLOOKUP(B119,'X12'!$B:$AP,7,FALSE)),IF($X$1=13,(VLOOKUP(B119,'X13'!$B:$AP,7,FALSE)),"B")))))))))))))))</f>
        <v xml:space="preserve"> </v>
      </c>
      <c r="F119" s="182" t="str">
        <f ca="1">IF(ISERROR(IF((IF($X$1=1,(VLOOKUP(B119,'X1'!$B:$AO,6,FALSE)),(IF($X$1=2,(VLOOKUP(B119,'X2'!$B:$AO,6,FALSE)),(IF($X$1=3,(VLOOKUP(B119,'X3'!$B:$AO,6,FALSE)),(IF($X$1=4,(VLOOKUP(B119,'X4'!$B:$AO,6,FALSE)),(IF($X$1=5,(VLOOKUP(B119,'X5'!$B:$AO,6,FALSE)),(IF($X$1=6,(VLOOKUP(B119,'X6'!$B:$AO,6,FALSE)),(IF($X$1=7,(VLOOKUP(B119,'X7'!$B:$AO,6,FALSE)),(IF($X$1=8,(VLOOKUP(B119,'X8'!$B:$AO,6,FALSE)),(IF($X$1=9,(VLOOKUP(B119,'X9'!$B:$AO,6,FALSE)),(IF($X$1=10,(VLOOKUP(B119,'X10'!$B:$AO,6,FALSE)),(IF($X$1=11,(VLOOKUP(B119,'X11'!$B:$AO,6,FALSE)),(IF($X$1=12,(VLOOKUP(B119,'X12'!$B:$AO,6,FALSE)),(VLOOKUP(B119,'X13'!$B:$AO,6,FALSE))))))))))))))))))))))))))=$V$1," ",(IF($X$1=1,(VLOOKUP(B119,'X1'!$B:$AO,6,FALSE)),(IF($X$1=2,(VLOOKUP(B119,'X2'!$B:$AO,6,FALSE)),(IF($X$1=3,(VLOOKUP(B119,'X3'!$B:$AO,6,FALSE)),(IF($X$1=4,(VLOOKUP(B119,'X4'!$B:$AO,6,FALSE)),(IF($X$1=5,(VLOOKUP(B119,'X5'!$B:$AO,6,FALSE)),(IF($X$1=6,(VLOOKUP(B119,'X6'!$B:$AO,6,FALSE)),(IF($X$1=7,(VLOOKUP(B119,'X7'!$B:$AO,6,FALSE)),(IF($X$1=8,(VLOOKUP(B119,'X8'!$B:$AO,6,FALSE)),(IF($X$1=9,(VLOOKUP(B119,'X9'!$B:$AO,6,FALSE)),(IF($X$1=10,(VLOOKUP(B119,'X10'!$B:$AO,6,FALSE)),(IF($X$1=11,(VLOOKUP(B119,'X11'!$B:$AO,6,FALSE)),(IF($X$1=12,(VLOOKUP(B119,'X12'!$B:$AO,6,FALSE)),(VLOOKUP(B119,'X13'!$B:$AO,6,FALSE))))))))))))))))))))))))))))=TRUE," ",(IF((IF($X$1=1,(VLOOKUP(B119,'X1'!$B:$AO,6,FALSE)),(IF($X$1=2,(VLOOKUP(B119,'X2'!$B:$AO,6,FALSE)),(IF($X$1=3,(VLOOKUP(B119,'X3'!$B:$AO,6,FALSE)),(IF($X$1=4,(VLOOKUP(B119,'X4'!$B:$AO,6,FALSE)),(IF($X$1=5,(VLOOKUP(B119,'X5'!$B:$AO,6,FALSE)),(IF($X$1=6,(VLOOKUP(B119,'X6'!$B:$AO,6,FALSE)),(IF($X$1=7,(VLOOKUP(B119,'X7'!$B:$AO,6,FALSE)),(IF($X$1=8,(VLOOKUP(B119,'X8'!$B:$AO,6,FALSE)),(IF($X$1=9,(VLOOKUP(B119,'X9'!$B:$AO,6,FALSE)),(IF($X$1=10,(VLOOKUP(B119,'X10'!$B:$AO,6,FALSE)),(IF($X$1=11,(VLOOKUP(B119,'X11'!$B:$AO,6,FALSE)),(IF($X$1=12,(VLOOKUP(B119,'X12'!$B:$AO,6,FALSE)),(VLOOKUP(B119,'X13'!$B:$AO,6,FALSE))))))))))))))))))))))))))=$V$1," ",(IF($X$1=1,(VLOOKUP(B119,'X1'!$B:$AO,6,FALSE)),(IF($X$1=2,(VLOOKUP(B119,'X2'!$B:$AO,6,FALSE)),(IF($X$1=3,(VLOOKUP(B119,'X3'!$B:$AO,6,FALSE)),(IF($X$1=4,(VLOOKUP(B119,'X4'!$B:$AO,6,FALSE)),(IF($X$1=5,(VLOOKUP(B119,'X5'!$B:$AO,6,FALSE)),(IF($X$1=6,(VLOOKUP(B119,'X6'!$B:$AO,6,FALSE)),(IF($X$1=7,(VLOOKUP(B119,'X7'!$B:$AO,6,FALSE)),(IF($X$1=8,(VLOOKUP(B119,'X8'!$B:$AO,6,FALSE)),(IF($X$1=9,(VLOOKUP(B119,'X9'!$B:$AO,6,FALSE)),(IF($X$1=10,(VLOOKUP(B119,'X10'!$B:$AO,6,FALSE)),(IF($X$1=11,(VLOOKUP(B119,'X11'!$B:$AO,6,FALSE)),(IF($X$1=12,(VLOOKUP(B119,'X12'!$B:$AO,6,FALSE)),(VLOOKUP(B119,'X13'!$B:$AO,6,FALSE)))))))))))))))))))))))))))))</f>
        <v xml:space="preserve"> </v>
      </c>
      <c r="G119" s="182" t="str">
        <f ca="1">IF(ISERROR(IF($X$1=1,(VLOOKUP(B119,'X1'!$B:$AZ,44,FALSE)),IF($X$1=2,(VLOOKUP(B119,'X2'!$B:$AZ,44,FALSE)),IF($X$1=3,(VLOOKUP(B119,'X3'!$B:$AZ,44,FALSE)),IF($X$1=4,(VLOOKUP(B119,'X4'!$B:$AZ,44,FALSE)),IF($X$1=5,(VLOOKUP(B119,'X5'!$B:$AZ,44,FALSE)),IF($X$1=6,(VLOOKUP(B119,'X6'!$B:$AZ,44,FALSE)),IF($X$1=7,(VLOOKUP(B119,'X7'!$B:$AZ,44,FALSE)),IF($X$1=8,(VLOOKUP(B119,'X8'!$B:$AZ,44,FALSE)),IF($X$1=9,(VLOOKUP(B119,'X9'!$B:$AZ,44,FALSE)),IF($X$1=10,(VLOOKUP(B119,'X10'!$B:$AZ,44,FALSE)),IF($X$1=11,(VLOOKUP(B119,'X11'!$B:$AZ,44,FALSE)),IF($X$1=12,(VLOOKUP(B119,'X12'!$B:$AZ,44,FALSE)),IF($X$1=13,(VLOOKUP(B119,'X13'!$B:$AZ,44,FALSE)),"B"))))))))))))))=TRUE," ",(IF($X$1=1,(VLOOKUP(B119,'X1'!$B:$AZ,44,FALSE)),IF($X$1=2,(VLOOKUP(B119,'X2'!$B:$AZ,44,FALSE)),IF($X$1=3,(VLOOKUP(B119,'X3'!$B:$AZ,44,FALSE)),IF($X$1=4,(VLOOKUP(B119,'X4'!$B:$AZ,44,FALSE)),IF($X$1=5,(VLOOKUP(B119,'X5'!$B:$AZ,44,FALSE)),IF($X$1=6,(VLOOKUP(B119,'X6'!$B:$AZ,44,FALSE)),IF($X$1=7,(VLOOKUP(B119,'X7'!$B:$AZ,44,FALSE)),IF($X$1=8,(VLOOKUP(B119,'X8'!$B:$AZ,44,FALSE)),IF($X$1=9,(VLOOKUP(B119,'X9'!$B:$AZ,44,FALSE)),IF($X$1=10,(VLOOKUP(B119,'X10'!$B:$AZ,44,FALSE)),IF($X$1=11,(VLOOKUP(B119,'X11'!$B:$AZ,44,FALSE)),IF($X$1=12,(VLOOKUP(B119,'X12'!$B:$AZ,44,FALSE)),IF($X$1=13,(VLOOKUP(B119,'X13'!$B:$AZ,44,FALSE)),"B")))))))))))))))</f>
        <v xml:space="preserve"> </v>
      </c>
      <c r="H119" s="182" t="str">
        <f ca="1">IF(ISERROR(IF($X$1=1,(VLOOKUP(B119,'X1'!$B:$AZ,8,FALSE)),IF($X$1=2,(VLOOKUP(B119,'X2'!$B:$AZ,8,FALSE)),IF($X$1=3,(VLOOKUP(B119,'X3'!$B:$AZ,8,FALSE)),IF($X$1=4,(VLOOKUP(B119,'X4'!$B:$AZ,8,FALSE)),IF($X$1=5,(VLOOKUP(B119,'X5'!$B:$AZ,8,FALSE)),IF($X$1=6,(VLOOKUP(B119,'X6'!$B:$AZ,8,FALSE)),IF($X$1=7,(VLOOKUP(B119,'X7'!$B:$AZ,8,FALSE)),IF($X$1=8,(VLOOKUP(B119,'X8'!$B:$AZ,8,FALSE)),IF($X$1=9,(VLOOKUP(B119,'X9'!$B:$AZ,8,FALSE)),IF($X$1=10,(VLOOKUP(B119,'X10'!$B:$AZ,8,FALSE)),IF($X$1=11,(VLOOKUP(B119,'X11'!$B:$AZ,8,FALSE)),IF($X$1=12,(VLOOKUP(B119,'X12'!$B:$AZ,8,FALSE)),IF($X$1=13,(VLOOKUP(B119,'X13'!$B:$AZ,8,FALSE)),"B"))))))))))))))=TRUE," ",(IF($X$1=1,(VLOOKUP(B119,'X1'!$B:$AZ,8,FALSE)),IF($X$1=2,(VLOOKUP(B119,'X2'!$B:$AZ,8,FALSE)),IF($X$1=3,(VLOOKUP(B119,'X3'!$B:$AZ,8,FALSE)),IF($X$1=4,(VLOOKUP(B119,'X4'!$B:$AZ,8,FALSE)),IF($X$1=5,(VLOOKUP(B119,'X5'!$B:$AZ,8,FALSE)),IF($X$1=6,(VLOOKUP(B119,'X6'!$B:$AZ,8,FALSE)),IF($X$1=7,(VLOOKUP(B119,'X7'!$B:$AZ,8,FALSE)),IF($X$1=8,(VLOOKUP(B119,'X8'!$B:$AZ,8,FALSE)),IF($X$1=9,(VLOOKUP(B119,'X9'!$B:$AZ,8,FALSE)),IF($X$1=10,(VLOOKUP(B119,'X10'!$B:$AZ,8,FALSE)),IF($X$1=11,(VLOOKUP(B119,'X11'!$B:$AZ,8,FALSE)),IF($X$1=12,(VLOOKUP(B119,'X12'!$B:$AZ,8,FALSE)),IF($X$1=13,(VLOOKUP(B119,'X13'!$B:$AZ,8,FALSE)),"B")))))))))))))))</f>
        <v xml:space="preserve"> </v>
      </c>
      <c r="I119" s="183" t="str">
        <f ca="1">IF(ISERROR(IF($X$1=1,(VLOOKUP(B119,'X1'!$B:$AZ,2,FALSE)),IF($X$1=2,(VLOOKUP(B119,'X2'!$B:$AZ,2,FALSE)),IF($X$1=3,(VLOOKUP(B119,'X3'!$B:$AZ,2,FALSE)),IF($X$1=4,(VLOOKUP(B119,'X4'!$B:$AZ,2,FALSE)),IF($X$1=5,(VLOOKUP(B119,'X5'!$B:$AZ,2,FALSE)),IF($X$1=6,(VLOOKUP(B119,'X6'!$B:$AZ,2,FALSE)),IF($X$1=7,(VLOOKUP(B119,'X7'!$B:$AZ,2,FALSE)),IF($X$1=8,(VLOOKUP(B119,'X8'!$B:$AZ,2,FALSE)),IF($X$1=9,(VLOOKUP(B119,'X9'!$B:$AZ,2,FALSE)),IF($X$1=10,(VLOOKUP(B119,'X10'!$B:$AZ,2,FALSE)),IF($X$1=11,(VLOOKUP(B119,'X11'!$B:$AZ,2,FALSE)),IF($X$1=12,(VLOOKUP(B119,'X12'!$B:$AZ,2,FALSE)),IF($X$1=13,(VLOOKUP(B119,'X13'!$B:$AZ,2,FALSE)),"B"))))))))))))))=TRUE," ",(IF($X$1=1,(VLOOKUP(B119,'X1'!$B:$AZ,2,FALSE)),IF($X$1=2,(VLOOKUP(B119,'X2'!$B:$AZ,2,FALSE)),IF($X$1=3,(VLOOKUP(B119,'X3'!$B:$AZ,2,FALSE)),IF($X$1=4,(VLOOKUP(B119,'X4'!$B:$AZ,2,FALSE)),IF($X$1=5,(VLOOKUP(B119,'X5'!$B:$AZ,2,FALSE)),IF($X$1=6,(VLOOKUP(B119,'X6'!$B:$AZ,2,FALSE)),IF($X$1=7,(VLOOKUP(B119,'X7'!$B:$AZ,2,FALSE)),IF($X$1=8,(VLOOKUP(B119,'X8'!$B:$AZ,2,FALSE)),IF($X$1=9,(VLOOKUP(B119,'X9'!$B:$AZ,2,FALSE)),IF($X$1=10,(VLOOKUP(B119,'X10'!$B:$AZ,2,FALSE)),IF($X$1=11,(VLOOKUP(B119,'X11'!$B:$AZ,2,FALSE)),IF($X$1=12,(VLOOKUP(B119,'X12'!$B:$AZ,2,FALSE)),IF($X$1=13,(VLOOKUP(B119,'X13'!$B:$AZ,2,FALSE)),"B")))))))))))))))</f>
        <v xml:space="preserve"> </v>
      </c>
      <c r="J119" s="183" t="str">
        <f ca="1">IF(ISERROR(IF($X$1=1,(VLOOKUP(B119,'X1'!$B:$AZ,3,FALSE)),IF($X$1=2,(VLOOKUP(B119,'X2'!$B:$AZ,3,FALSE)),IF($X$1=3,(VLOOKUP(B119,'X3'!$B:$AZ,3,FALSE)),IF($X$1=4,(VLOOKUP(B119,'X4'!$B:$AZ,3,FALSE)),IF($X$1=5,(VLOOKUP(B119,'X5'!$B:$AZ,3,FALSE)),IF($X$1=6,(VLOOKUP(B119,'X6'!$B:$AZ,3,FALSE)),IF($X$1=7,(VLOOKUP(B119,'X7'!$B:$AZ,3,FALSE)),IF($X$1=8,(VLOOKUP(B119,'X8'!$B:$AZ,3,FALSE)),IF($X$1=9,(VLOOKUP(B119,'X9'!$B:$AZ,3,FALSE)),IF($X$1=10,(VLOOKUP(B119,'X10'!$B:$AZ,3,FALSE)),IF($X$1=11,(VLOOKUP(B119,'X11'!$B:$AZ,3,FALSE)),IF($X$1=12,(VLOOKUP(B119,'X12'!$B:$AZ,3,FALSE)),IF($X$1=13,(VLOOKUP(B119,'X13'!$B:$AZ,3,FALSE)),"B"))))))))))))))=TRUE," ",(IF($X$1=1,(VLOOKUP(B119,'X1'!$B:$AZ,3,FALSE)),IF($X$1=2,(VLOOKUP(B119,'X2'!$B:$AZ,3,FALSE)),IF($X$1=3,(VLOOKUP(B119,'X3'!$B:$AZ,3,FALSE)),IF($X$1=4,(VLOOKUP(B119,'X4'!$B:$AZ,3,FALSE)),IF($X$1=5,(VLOOKUP(B119,'X5'!$B:$AZ,3,FALSE)),IF($X$1=6,(VLOOKUP(B119,'X6'!$B:$AZ,3,FALSE)),IF($X$1=7,(VLOOKUP(B119,'X7'!$B:$AZ,3,FALSE)),IF($X$1=8,(VLOOKUP(B119,'X8'!$B:$AZ,3,FALSE)),IF($X$1=9,(VLOOKUP(B119,'X9'!$B:$AZ,3,FALSE)),IF($X$1=10,(VLOOKUP(B119,'X10'!$B:$AZ,3,FALSE)),IF($X$1=11,(VLOOKUP(B119,'X11'!$B:$AZ,3,FALSE)),IF($X$1=12,(VLOOKUP(B119,'X12'!$B:$AZ,3,FALSE)),IF($X$1=13,(VLOOKUP(B119,'X13'!$B:$AZ,3,FALSE)),"B")))))))))))))))</f>
        <v xml:space="preserve"> </v>
      </c>
      <c r="K119" s="183" t="str">
        <f ca="1">IF(ISERROR(IF($X$1=1,(VLOOKUP(B119,'X1'!$B:$AZ,5,FALSE)),IF($X$1=2,(VLOOKUP(B119,'X2'!$B:$AZ,5,FALSE)),IF($X$1=3,(VLOOKUP(B119,'X3'!$B:$AZ,5,FALSE)),IF($X$1=4,(VLOOKUP(B119,'X4'!$B:$AZ,5,FALSE)),IF($X$1=5,(VLOOKUP(B119,'X5'!$B:$AZ,5,FALSE)),IF($X$1=6,(VLOOKUP(B119,'X6'!$B:$AZ,5,FALSE)),IF($X$1=7,(VLOOKUP(B119,'X7'!$B:$AZ,5,FALSE)),IF($X$1=8,(VLOOKUP(B119,'X8'!$B:$AZ,5,FALSE)),IF($X$1=9,(VLOOKUP(B119,'X9'!$B:$AZ,5,FALSE)),IF($X$1=10,(VLOOKUP(B119,'X10'!$B:$AZ,5,FALSE)),IF($X$1=11,(VLOOKUP(B119,'X11'!$B:$AZ,5,FALSE)),IF($X$1=12,(VLOOKUP(B119,'X12'!$B:$AZ,5,FALSE)),IF($X$1=13,(VLOOKUP(B119,'X13'!$B:$AZ,5,FALSE)),"B"))))))))))))))=TRUE," ",(IF($X$1=1,(VLOOKUP(B119,'X1'!$B:$AZ,5,FALSE)),IF($X$1=2,(VLOOKUP(B119,'X2'!$B:$AZ,5,FALSE)),IF($X$1=3,(VLOOKUP(B119,'X3'!$B:$AZ,5,FALSE)),IF($X$1=4,(VLOOKUP(B119,'X4'!$B:$AZ,5,FALSE)),IF($X$1=5,(VLOOKUP(B119,'X5'!$B:$AZ,5,FALSE)),IF($X$1=6,(VLOOKUP(B119,'X6'!$B:$AZ,5,FALSE)),IF($X$1=7,(VLOOKUP(B119,'X7'!$B:$AZ,5,FALSE)),IF($X$1=8,(VLOOKUP(B119,'X8'!$B:$AZ,5,FALSE)),IF($X$1=9,(VLOOKUP(B119,'X9'!$B:$AZ,5,FALSE)),IF($X$1=10,(VLOOKUP(B119,'X10'!$B:$AZ,5,FALSE)),IF($X$1=11,(VLOOKUP(B119,'X11'!$B:$AZ,5,FALSE)),IF($X$1=12,(VLOOKUP(B119,'X12'!$B:$AZ,5,FALSE)),IF($X$1=13,(VLOOKUP(B119,'X13'!$B:$AZ,5,FALSE)),"B")))))))))))))))</f>
        <v xml:space="preserve"> </v>
      </c>
      <c r="L119" s="184" t="str">
        <f ca="1">IF(ISERROR(IF($X$1=1,(VLOOKUP(B119,'X1'!$B:$AZ,9,FALSE)),IF($X$1=2,(VLOOKUP(B119,'X2'!$B:$AZ,9,FALSE)),IF($X$1=3,(VLOOKUP(B119,'X3'!$B:$AZ,9,FALSE)),IF($X$1=4,(VLOOKUP(B119,'X4'!$B:$AZ,9,FALSE)),IF($X$1=5,(VLOOKUP(B119,'X5'!$B:$AZ,9,FALSE)),IF($X$1=6,(VLOOKUP(B119,'X6'!$B:$AZ,9,FALSE)),IF($X$1=7,(VLOOKUP(B119,'X7'!$B:$AZ,9,FALSE)),IF($X$1=8,(VLOOKUP(B119,'X8'!$B:$AZ,9,FALSE)),IF($X$1=9,(VLOOKUP(B119,'X9'!$B:$AZ,9,FALSE)),IF($X$1=10,(VLOOKUP(B119,'X10'!$B:$AZ,9,FALSE)),IF($X$1=11,(VLOOKUP(B119,'X11'!$B:$AZ,9,FALSE)),IF($X$1=12,(VLOOKUP(B119,'X12'!$B:$AZ,9,FALSE)),IF($X$1=13,(VLOOKUP(B119,'X13'!$B:$AZ,9,FALSE)),"B"))))))))))))))=TRUE," ",(IF($X$1=1,(VLOOKUP(B119,'X1'!$B:$AZ,9,FALSE)),IF($X$1=2,(VLOOKUP(B119,'X2'!$B:$AZ,9,FALSE)),IF($X$1=3,(VLOOKUP(B119,'X3'!$B:$AZ,9,FALSE)),IF($X$1=4,(VLOOKUP(B119,'X4'!$B:$AZ,9,FALSE)),IF($X$1=5,(VLOOKUP(B119,'X5'!$B:$AZ,9,FALSE)),IF($X$1=6,(VLOOKUP(B119,'X6'!$B:$AZ,9,FALSE)),IF($X$1=7,(VLOOKUP(B119,'X7'!$B:$AZ,9,FALSE)),IF($X$1=8,(VLOOKUP(B119,'X8'!$B:$AZ,9,FALSE)),IF($X$1=9,(VLOOKUP(B119,'X9'!$B:$AZ,9,FALSE)),IF($X$1=10,(VLOOKUP(B119,'X10'!$B:$AZ,9,FALSE)),IF($X$1=11,(VLOOKUP(B119,'X11'!$B:$AZ,9,FALSE)),IF($X$1=12,(VLOOKUP(B119,'X12'!$B:$AZ,9,FALSE)),IF($X$1=13,(VLOOKUP(B119,'X13'!$B:$AZ,9,FALSE)),"B")))))))))))))))</f>
        <v xml:space="preserve"> </v>
      </c>
      <c r="M119" s="184" t="str">
        <f ca="1">IF(ISERROR(IF($X$1=1,(VLOOKUP(B119,'X1'!$B:$AZ,10,FALSE)),IF($X$1=2,(VLOOKUP(B119,'X2'!$B:$AZ,10,FALSE)),IF($X$1=3,(VLOOKUP(B119,'X3'!$B:$AZ,10,FALSE)),IF($X$1=4,(VLOOKUP(B119,'X4'!$B:$AZ,10,FALSE)),IF($X$1=5,(VLOOKUP(B119,'X5'!$B:$AZ,10,FALSE)),IF($X$1=6,(VLOOKUP(B119,'X6'!$B:$AZ,10,FALSE)),IF($X$1=7,(VLOOKUP(B119,'X7'!$B:$AZ,10,FALSE)),IF($X$1=8,(VLOOKUP(B119,'X8'!$B:$AZ,10,FALSE)),IF($X$1=9,(VLOOKUP(B119,'X9'!$B:$AZ,10,FALSE)),IF($X$1=10,(VLOOKUP(B119,'X10'!$B:$AZ,10,FALSE)),IF($X$1=11,(VLOOKUP(B119,'X11'!$B:$AZ,10,FALSE)),IF($X$1=12,(VLOOKUP(B119,'X12'!$B:$AZ,10,FALSE)),IF($X$1=13,(VLOOKUP(B119,'X13'!$B:$AZ,10,FALSE)),"B"))))))))))))))=TRUE," ",(IF($X$1=1,(VLOOKUP(B119,'X1'!$B:$AZ,10,FALSE)),IF($X$1=2,(VLOOKUP(B119,'X2'!$B:$AZ,10,FALSE)),IF($X$1=3,(VLOOKUP(B119,'X3'!$B:$AZ,10,FALSE)),IF($X$1=4,(VLOOKUP(B119,'X4'!$B:$AZ,10,FALSE)),IF($X$1=5,(VLOOKUP(B119,'X5'!$B:$AZ,10,FALSE)),IF($X$1=6,(VLOOKUP(B119,'X6'!$B:$AZ,10,FALSE)),IF($X$1=7,(VLOOKUP(B119,'X7'!$B:$AZ,10,FALSE)),IF($X$1=8,(VLOOKUP(B119,'X8'!$B:$AZ,10,FALSE)),IF($X$1=9,(VLOOKUP(B119,'X9'!$B:$AZ,10,FALSE)),IF($X$1=10,(VLOOKUP(B119,'X10'!$B:$AZ,10,FALSE)),IF($X$1=11,(VLOOKUP(B119,'X11'!$B:$AZ,10,FALSE)),IF($X$1=12,(VLOOKUP(B119,'X12'!$B:$AZ,10,FALSE)),IF($X$1=13,(VLOOKUP(B119,'X13'!$B:$AZ,10,FALSE)),"B")))))))))))))))</f>
        <v xml:space="preserve"> </v>
      </c>
      <c r="N119" s="185" t="str">
        <f ca="1">IF(ISERROR(IF($X$1=1,(VLOOKUP(B119,'X1'!$B:$AZ,45,FALSE)),IF($X$1=2,(VLOOKUP(B119,'X2'!$B:$AZ,45,FALSE)),IF($X$1=3,(VLOOKUP(B119,'X3'!$B:$AZ,45,FALSE)),IF($X$1=4,(VLOOKUP(B119,'X4'!$B:$AZ,45,FALSE)),IF($X$1=5,(VLOOKUP(B119,'X5'!$B:$AZ,45,FALSE)),IF($X$1=6,(VLOOKUP(B119,'X6'!$B:$AZ,45,FALSE)),IF($X$1=7,(VLOOKUP(B119,'X7'!$B:$AZ,45,FALSE)),IF($X$1=8,(VLOOKUP(B119,'X8'!$B:$AZ,45,FALSE)),IF($X$1=9,(VLOOKUP(B119,'X9'!$B:$AZ,45,FALSE)),IF($X$1=10,(VLOOKUP(B119,'X10'!$B:$AZ,45,FALSE)),IF($X$1=11,(VLOOKUP(B119,'X11'!$B:$AZ,45,FALSE)),IF($X$1=12,(VLOOKUP(B119,'X12'!$B:$AZ,45,FALSE)),IF($X$1=13,(VLOOKUP(B119,'X13'!$B:$AZ,45,FALSE)),"B"))))))))))))))=TRUE," ",(IF($X$1=1,(VLOOKUP(B119,'X1'!$B:$AZ,45,FALSE)),IF($X$1=2,(VLOOKUP(B119,'X2'!$B:$AZ,45,FALSE)),IF($X$1=3,(VLOOKUP(B119,'X3'!$B:$AZ,45,FALSE)),IF($X$1=4,(VLOOKUP(B119,'X4'!$B:$AZ,45,FALSE)),IF($X$1=5,(VLOOKUP(B119,'X5'!$B:$AZ,45,FALSE)),IF($X$1=6,(VLOOKUP(B119,'X6'!$B:$AZ,45,FALSE)),IF($X$1=7,(VLOOKUP(B119,'X7'!$B:$AZ,45,FALSE)),IF($X$1=8,(VLOOKUP(B119,'X8'!$B:$AZ,45,FALSE)),IF($X$1=9,(VLOOKUP(B119,'X9'!$B:$AZ,45,FALSE)),IF($X$1=10,(VLOOKUP(B119,'X10'!$B:$AZ,45,FALSE)),IF($X$1=11,(VLOOKUP(B119,'X11'!$B:$AZ,45,FALSE)),IF($X$1=12,(VLOOKUP(B119,'X12'!$B:$AZ,45,FALSE)),IF($X$1=13,(VLOOKUP(B119,'X13'!$B:$AZ,45,FALSE)),"B")))))))))))))))</f>
        <v xml:space="preserve"> </v>
      </c>
      <c r="O119" s="184" t="str">
        <f ca="1">IF(ISERROR(IF($X$1=1,(VLOOKUP(B119,'X1'!$B:$AZ,11,FALSE)),IF($X$1=2,(VLOOKUP(B119,'X2'!$B:$AZ,11,FALSE)),IF($X$1=3,(VLOOKUP(B119,'X3'!$B:$AZ,11,FALSE)),IF($X$1=4,(VLOOKUP(B119,'X4'!$B:$AZ,11,FALSE)),IF($X$1=5,(VLOOKUP(B119,'X5'!$B:$AZ,11,FALSE)),IF($X$1=6,(VLOOKUP(B119,'X6'!$B:$AZ,11,FALSE)),IF($X$1=7,(VLOOKUP(B119,'X7'!$B:$AZ,11,FALSE)),IF($X$1=8,(VLOOKUP(B119,'X8'!$B:$AZ,11,FALSE)),IF($X$1=9,(VLOOKUP(B119,'X9'!$B:$AZ,11,FALSE)),IF($X$1=10,(VLOOKUP(B119,'X10'!$B:$AZ,11,FALSE)),IF($X$1=11,(VLOOKUP(B119,'X11'!$B:$AZ,11,FALSE)),IF($X$1=12,(VLOOKUP(B119,'X12'!$B:$AZ,11,FALSE)),IF($X$1=13,(VLOOKUP(B119,'X13'!$B:$AZ,11,FALSE)),"B"))))))))))))))=TRUE," ",(IF($X$1=1,(VLOOKUP(B119,'X1'!$B:$AZ,11,FALSE)),IF($X$1=2,(VLOOKUP(B119,'X2'!$B:$AZ,11,FALSE)),IF($X$1=3,(VLOOKUP(B119,'X3'!$B:$AZ,11,FALSE)),IF($X$1=4,(VLOOKUP(B119,'X4'!$B:$AZ,11,FALSE)),IF($X$1=5,(VLOOKUP(B119,'X5'!$B:$AZ,11,FALSE)),IF($X$1=6,(VLOOKUP(B119,'X6'!$B:$AZ,11,FALSE)),IF($X$1=7,(VLOOKUP(B119,'X7'!$B:$AZ,11,FALSE)),IF($X$1=8,(VLOOKUP(B119,'X8'!$B:$AZ,11,FALSE)),IF($X$1=9,(VLOOKUP(B119,'X9'!$B:$AZ,11,FALSE)),IF($X$1=10,(VLOOKUP(B119,'X10'!$B:$AZ,11,FALSE)),IF($X$1=11,(VLOOKUP(B119,'X11'!$B:$AZ,11,FALSE)),IF($X$1=12,(VLOOKUP(B119,'X12'!$B:$AZ,11,FALSE)),IF($X$1=13,(VLOOKUP(B119,'X13'!$B:$AZ,11,FALSE)),"B")))))))))))))))</f>
        <v xml:space="preserve"> </v>
      </c>
      <c r="P119" s="184" t="str">
        <f ca="1">IF(ISERROR(IF($X$1=1,(VLOOKUP(B119,'X1'!$B:$AZ,12,FALSE)),IF($X$1=2,(VLOOKUP(B119,'X2'!$B:$AZ,12,FALSE)),IF($X$1=3,(VLOOKUP(B119,'X3'!$B:$AZ,12,FALSE)),IF($X$1=4,(VLOOKUP(B119,'X4'!$B:$AZ,12,FALSE)),IF($X$1=5,(VLOOKUP(B119,'X5'!$B:$AZ,12,FALSE)),IF($X$1=6,(VLOOKUP(B119,'X6'!$B:$AZ,12,FALSE)),IF($X$1=7,(VLOOKUP(B119,'X7'!$B:$AZ,12,FALSE)),IF($X$1=8,(VLOOKUP(B119,'X8'!$B:$AZ,12,FALSE)),IF($X$1=9,(VLOOKUP(B119,'X9'!$B:$AZ,12,FALSE)),IF($X$1=10,(VLOOKUP(B119,'X10'!$B:$AZ,12,FALSE)),IF($X$1=11,(VLOOKUP(B119,'X11'!$B:$AZ,12,FALSE)),IF($X$1=12,(VLOOKUP(B119,'X12'!$B:$AZ,12,FALSE)),IF($X$1=13,(VLOOKUP(B119,'X13'!$B:$AZ,12,FALSE)),"B"))))))))))))))=TRUE," ",(IF($X$1=1,(VLOOKUP(B119,'X1'!$B:$AZ,12,FALSE)),IF($X$1=2,(VLOOKUP(B119,'X2'!$B:$AZ,12,FALSE)),IF($X$1=3,(VLOOKUP(B119,'X3'!$B:$AZ,12,FALSE)),IF($X$1=4,(VLOOKUP(B119,'X4'!$B:$AZ,12,FALSE)),IF($X$1=5,(VLOOKUP(B119,'X5'!$B:$AZ,12,FALSE)),IF($X$1=6,(VLOOKUP(B119,'X6'!$B:$AZ,12,FALSE)),IF($X$1=7,(VLOOKUP(B119,'X7'!$B:$AZ,12,FALSE)),IF($X$1=8,(VLOOKUP(B119,'X8'!$B:$AZ,12,FALSE)),IF($X$1=9,(VLOOKUP(B119,'X9'!$B:$AZ,12,FALSE)),IF($X$1=10,(VLOOKUP(B119,'X10'!$B:$AZ,12,FALSE)),IF($X$1=11,(VLOOKUP(B119,'X11'!$B:$AZ,12,FALSE)),IF($X$1=12,(VLOOKUP(B119,'X12'!$B:$AZ,12,FALSE)),IF($X$1=13,(VLOOKUP(B119,'X13'!$B:$AZ,12,FALSE)),"B")))))))))))))))</f>
        <v xml:space="preserve"> </v>
      </c>
      <c r="Q119" s="185" t="str">
        <f ca="1">IF(ISERROR(IF($X$1=1,(VLOOKUP(B119,'X1'!$B:$AZ,46,FALSE)),IF($X$1=2,(VLOOKUP(B119,'X2'!$B:$AZ,46,FALSE)),IF($X$1=3,(VLOOKUP(B119,'X3'!$B:$AZ,46,FALSE)),IF($X$1=4,(VLOOKUP(B119,'X4'!$B:$AZ,46,FALSE)),IF($X$1=5,(VLOOKUP(B119,'X5'!$B:$AZ,46,FALSE)),IF($X$1=6,(VLOOKUP(B119,'X6'!$B:$AZ,46,FALSE)),IF($X$1=7,(VLOOKUP(B119,'X7'!$B:$AZ,46,FALSE)),IF($X$1=8,(VLOOKUP(B119,'X8'!$B:$AZ,46,FALSE)),IF($X$1=9,(VLOOKUP(B119,'X9'!$B:$AZ,46,FALSE)),IF($X$1=10,(VLOOKUP(B119,'X10'!$B:$AZ,46,FALSE)),IF($X$1=11,(VLOOKUP(B119,'X11'!$B:$AZ,46,FALSE)),IF($X$1=12,(VLOOKUP(B119,'X12'!$B:$AZ,46,FALSE)),IF($X$1=13,(VLOOKUP(B119,'X13'!$B:$AZ,46,FALSE)),"B"))))))))))))))=TRUE," ",(IF($X$1=1,(VLOOKUP(B119,'X1'!$B:$AZ,46,FALSE)),IF($X$1=2,(VLOOKUP(B119,'X2'!$B:$AZ,46,FALSE)),IF($X$1=3,(VLOOKUP(B119,'X3'!$B:$AZ,46,FALSE)),IF($X$1=4,(VLOOKUP(B119,'X4'!$B:$AZ,46,FALSE)),IF($X$1=5,(VLOOKUP(B119,'X5'!$B:$AZ,46,FALSE)),IF($X$1=6,(VLOOKUP(B119,'X6'!$B:$AZ,46,FALSE)),IF($X$1=7,(VLOOKUP(B119,'X7'!$B:$AZ,46,FALSE)),IF($X$1=8,(VLOOKUP(B119,'X8'!$B:$AZ,46,FALSE)),IF($X$1=9,(VLOOKUP(B119,'X9'!$B:$AZ,46,FALSE)),IF($X$1=10,(VLOOKUP(B119,'X10'!$B:$AZ,46,FALSE)),IF($X$1=11,(VLOOKUP(B119,'X11'!$B:$AZ,46,FALSE)),IF($X$1=12,(VLOOKUP(B119,'X12'!$B:$AZ,46,FALSE)),IF($X$1=13,(VLOOKUP(B119,'X13'!$B:$AZ,46,FALSE)),"B")))))))))))))))</f>
        <v xml:space="preserve"> </v>
      </c>
      <c r="R119" s="185" t="str">
        <f ca="1">IF(ISERROR(IF($X$1=1,(VLOOKUP(B119,'X1'!$B:$AZ,15,FALSE)),IF($X$1=2,(VLOOKUP(B119,'X2'!$B:$AZ,15,FALSE)),IF($X$1=3,(VLOOKUP(B119,'X3'!$B:$AZ,15,FALSE)),IF($X$1=4,(VLOOKUP(B119,'X4'!$B:$AZ,15,FALSE)),IF($X$1=5,(VLOOKUP(B119,'X5'!$B:$AZ,15,FALSE)),IF($X$1=6,(VLOOKUP(B119,'X6'!$B:$AZ,15,FALSE)),IF($X$1=7,(VLOOKUP(B119,'X7'!$B:$AZ,15,FALSE)),IF($X$1=8,(VLOOKUP(B119,'X8'!$B:$AZ,15,FALSE)),IF($X$1=9,(VLOOKUP(B119,'X9'!$B:$AZ,15,FALSE)),IF($X$1=10,(VLOOKUP(B119,'X10'!$B:$AZ,15,FALSE)),IF($X$1=11,(VLOOKUP(B119,'X11'!$B:$AZ,15,FALSE)),IF($X$1=12,(VLOOKUP(B119,'X12'!$B:$AZ,15,FALSE)),IF($X$1=13,(VLOOKUP(B119,'X13'!$B:$AZ,15,FALSE)),"B"))))))))))))))=TRUE," ",(IF($X$1=1,(VLOOKUP(B119,'X1'!$B:$AZ,15,FALSE)),IF($X$1=2,(VLOOKUP(B119,'X2'!$B:$AZ,15,FALSE)),IF($X$1=3,(VLOOKUP(B119,'X3'!$B:$AZ,15,FALSE)),IF($X$1=4,(VLOOKUP(B119,'X4'!$B:$AZ,15,FALSE)),IF($X$1=5,(VLOOKUP(B119,'X5'!$B:$AZ,15,FALSE)),IF($X$1=6,(VLOOKUP(B119,'X6'!$B:$AZ,15,FALSE)),IF($X$1=7,(VLOOKUP(B119,'X7'!$B:$AZ,15,FALSE)),IF($X$1=8,(VLOOKUP(B119,'X8'!$B:$AZ,15,FALSE)),IF($X$1=9,(VLOOKUP(B119,'X9'!$B:$AZ,15,FALSE)),IF($X$1=10,(VLOOKUP(B119,'X10'!$B:$AZ,15,FALSE)),IF($X$1=11,(VLOOKUP(B119,'X11'!$B:$AZ,15,FALSE)),IF($X$1=12,(VLOOKUP(B119,'X12'!$B:$AZ,15,FALSE)),IF($X$1=13,(VLOOKUP(B119,'X13'!$B:$AZ,15,FALSE)),"B")))))))))))))))</f>
        <v xml:space="preserve"> </v>
      </c>
      <c r="S119" s="185" t="str">
        <f ca="1">IF(ISERROR(IF((IF($X$1=1,(VLOOKUP(B119,'X1'!$B:$AZ,14,FALSE)),(IF($X$1=2,(VLOOKUP(B119,'X2'!$B:$AZ,14,FALSE)),(IF($X$1=3,(VLOOKUP(B119,'X3'!$B:$AZ,14,FALSE)),(IF($X$1=4,(VLOOKUP(B119,'X4'!$B:$AZ,14,FALSE)),(IF($X$1=5,(VLOOKUP(B119,'X5'!$B:$AZ,14,FALSE)),(IF($X$1=6,(VLOOKUP(B119,'X6'!$B:$AZ,14,FALSE)),(IF($X$1=7,(VLOOKUP(B119,'X7'!$B:$AZ,14,FALSE)),(IF($X$1=8,(VLOOKUP(B119,'X8'!$B:$AZ,14,FALSE)),(IF($X$1=9,(VLOOKUP(B119,'X9'!$B:$AZ,14,FALSE)),(IF($X$1=10,(VLOOKUP(B119,'X10'!$B:$AZ,14,FALSE)),(IF($X$1=11,(VLOOKUP(B119,'X11'!$B:$AZ,14,FALSE)),(IF($X$1=12,(VLOOKUP(B119,'X12'!$B:$AZ,14,FALSE)),(VLOOKUP(B119,'X13'!$B:$AZ,14,FALSE))))))))))))))))))))))))))=$V$1," ",(IF($X$1=1,(VLOOKUP(B119,'X1'!$B:$AZ,14,FALSE)),(IF($X$1=2,(VLOOKUP(B119,'X2'!$B:$AZ,14,FALSE)),(IF($X$1=3,(VLOOKUP(B119,'X3'!$B:$AZ,14,FALSE)),(IF($X$1=4,(VLOOKUP(B119,'X4'!$B:$AZ,14,FALSE)),(IF($X$1=5,(VLOOKUP(B119,'X5'!$B:$AZ,14,FALSE)),(IF($X$1=6,(VLOOKUP(B119,'X6'!$B:$AZ,14,FALSE)),(IF($X$1=7,(VLOOKUP(B119,'X7'!$B:$AZ,14,FALSE)),(IF($X$1=8,(VLOOKUP(B119,'X8'!$B:$AZ,14,FALSE)),(IF($X$1=9,(VLOOKUP(B119,'X9'!$B:$AZ,14,FALSE)),(IF($X$1=10,(VLOOKUP(B119,'X10'!$B:$AZ,14,FALSE)),(IF($X$1=11,(VLOOKUP(B119,'X11'!$B:$AZ,14,FALSE)),(IF($X$1=12,(VLOOKUP(B119,'X12'!$B:$AZ,14,FALSE)),(VLOOKUP(B119,'X13'!$B:$AZ,14,FALSE))))))))))))))))))))))))))))=TRUE," ",(IF((IF($X$1=1,(VLOOKUP(B119,'X1'!$B:$AZ,14,FALSE)),(IF($X$1=2,(VLOOKUP(B119,'X2'!$B:$AZ,14,FALSE)),(IF($X$1=3,(VLOOKUP(B119,'X3'!$B:$AZ,14,FALSE)),(IF($X$1=4,(VLOOKUP(B119,'X4'!$B:$AZ,14,FALSE)),(IF($X$1=5,(VLOOKUP(B119,'X5'!$B:$AZ,14,FALSE)),(IF($X$1=6,(VLOOKUP(B119,'X6'!$B:$AZ,14,FALSE)),(IF($X$1=7,(VLOOKUP(B119,'X7'!$B:$AZ,14,FALSE)),(IF($X$1=8,(VLOOKUP(B119,'X8'!$B:$AZ,14,FALSE)),(IF($X$1=9,(VLOOKUP(B119,'X9'!$B:$AZ,14,FALSE)),(IF($X$1=10,(VLOOKUP(B119,'X10'!$B:$AZ,14,FALSE)),(IF($X$1=11,(VLOOKUP(B119,'X11'!$B:$AZ,14,FALSE)),(IF($X$1=12,(VLOOKUP(B119,'X12'!$B:$AZ,14,FALSE)),(VLOOKUP(B119,'X13'!$B:$AZ,14,FALSE))))))))))))))))))))))))))=$V$1," ",(IF($X$1=1,(VLOOKUP(B119,'X1'!$B:$AZ,14,FALSE)),(IF($X$1=2,(VLOOKUP(B119,'X2'!$B:$AZ,14,FALSE)),(IF($X$1=3,(VLOOKUP(B119,'X3'!$B:$AZ,14,FALSE)),(IF($X$1=4,(VLOOKUP(B119,'X4'!$B:$AZ,14,FALSE)),(IF($X$1=5,(VLOOKUP(B119,'X5'!$B:$AZ,14,FALSE)),(IF($X$1=6,(VLOOKUP(B119,'X6'!$B:$AZ,14,FALSE)),(IF($X$1=7,(VLOOKUP(B119,'X7'!$B:$AZ,14,FALSE)),(IF($X$1=8,(VLOOKUP(B119,'X8'!$B:$AZ,14,FALSE)),(IF($X$1=9,(VLOOKUP(B119,'X9'!$B:$AZ,14,FALSE)),(IF($X$1=10,(VLOOKUP(B119,'X10'!$B:$AZ,14,FALSE)),(IF($X$1=11,(VLOOKUP(B119,'X11'!$B:$AZ,14,FALSE)),(IF($X$1=12,(VLOOKUP(B119,'X12'!$B:$AZ,14,FALSE)),(VLOOKUP(B119,'X13'!$B:$AZ,14,FALSE)))))))))))))))))))))))))))))</f>
        <v xml:space="preserve"> </v>
      </c>
      <c r="V119" s="43"/>
      <c r="W119" s="43">
        <f t="shared" si="63"/>
        <v>31</v>
      </c>
      <c r="X119" s="43"/>
      <c r="Y119" s="130">
        <f t="shared" ca="1" si="65"/>
        <v>0.5090775278680284</v>
      </c>
      <c r="Z119" s="133" t="s">
        <v>149</v>
      </c>
      <c r="AB119" s="42">
        <f t="shared" si="61"/>
        <v>2</v>
      </c>
      <c r="AC119" s="42">
        <f t="shared" si="64"/>
        <v>30</v>
      </c>
      <c r="AD119" s="111" t="str">
        <f>IF((VALUE((RIGHT($AD$89,1))))=0,(Alf!F34),IF((VALUE((RIGHT($AD$89,1))))=1,(Alf!F74),IF(((VALUE((RIGHT($AD$89,1)))))=2,(Alf!F113),IF(((VALUE((RIGHT($AD$89,1)))))=3,(Alf!F151),IF(((VALUE((RIGHT($AD$89,1)))))=4,(Alf!F189),IF(((VALUE((RIGHT($AD$89,1)))))=5,(Alf!F228),"B"))))))</f>
        <v/>
      </c>
      <c r="AE119" s="112" t="str">
        <f t="shared" ca="1" si="62"/>
        <v xml:space="preserve"> </v>
      </c>
      <c r="AF119" s="113" t="str">
        <f>IF(ISERROR(((VLOOKUP(AD119,'X1'!$B:$AO,6,FALSE))/(VLOOKUP(AD119,'X1'!$B:$AO,7,FALSE))-1))=TRUE," ",(((VLOOKUP(AD119,'X1'!$B:$AO,6,FALSE))/(VLOOKUP(AD119,'X1'!$B:$AO,7,FALSE))-1)))</f>
        <v xml:space="preserve"> </v>
      </c>
      <c r="AG119" s="113" t="str">
        <f>IF(ISERROR((((VLOOKUP(AD119,'X1'!$B:$G,2,FALSE))-(VLOOKUP(AD119,'X1'!$B:$G,3,FALSE)))*100)/(VLOOKUP(AD119,'X1'!$B:$G,5,FALSE)))=TRUE," ",((((VLOOKUP(AD119,'X1'!$B:$G,2,FALSE))-(VLOOKUP(AD119,'X1'!$B:$G,3,FALSE)))*100)/(VLOOKUP(AD119,'X1'!$B:$G,5,FALSE))))</f>
        <v xml:space="preserve"> </v>
      </c>
      <c r="AH119" s="113" t="str">
        <f>IF(ISERROR(((VLOOKUP(AD119,'X1'!$B:$AZ,42,FALSE))))=TRUE," ",(((VLOOKUP(AD119,'X1'!$B:$AZ,42,FALSE)))))</f>
        <v xml:space="preserve"> </v>
      </c>
      <c r="AI119" s="113" t="str">
        <f>IF(ISERROR(((VLOOKUP(AD119,'X1'!$B:$AZ,43,FALSE))))=TRUE," ",(((VLOOKUP(AD119,'X1'!$B:$AZ,43,FALSE)))))</f>
        <v xml:space="preserve"> </v>
      </c>
      <c r="AJ119" s="113" t="str">
        <f>IF(ISERROR(((VLOOKUP(AD119,'X1'!$B:$AZ,15,FALSE))))=TRUE," ",(((VLOOKUP(AD119,'X1'!$B:$AZ,15,FALSE)))))</f>
        <v xml:space="preserve"> </v>
      </c>
      <c r="AK119" s="113" t="str">
        <f>IF(ISERROR(((VLOOKUP(AD119,'X1'!$B:$AZ,14,FALSE))))=TRUE," ",(((VLOOKUP(AD119,'X1'!$B:$AZ,14,FALSE)))))</f>
        <v xml:space="preserve"> </v>
      </c>
      <c r="AL119" s="113" t="str">
        <f ca="1">IF(ISERROR(((VLOOKUP(AD119,'X2'!$B:$AO,6,FALSE))/(VLOOKUP(AD119,'X2'!$B:$AO,7,FALSE))-1))=TRUE," ",(((VLOOKUP(AD119,'X2'!$B:$AO,6,FALSE))/(VLOOKUP(AD119,'X2'!$B:$AO,7,FALSE))-1)))</f>
        <v xml:space="preserve"> </v>
      </c>
      <c r="AM119" s="113" t="str">
        <f ca="1">IF(ISERROR((((VLOOKUP(AD119,'X2'!$B:$G,2,FALSE))-(VLOOKUP(AD119,'X2'!$B:$G,3,FALSE)))*100)/(VLOOKUP(AD119,'X2'!$B:$G,5,FALSE)))=TRUE," ",((((VLOOKUP(AD119,'X2'!$B:$G,2,FALSE))-(VLOOKUP(AD119,'X2'!$B:$G,3,FALSE)))*100)/(VLOOKUP(AD119,'X2'!$B:$G,5,FALSE))))</f>
        <v xml:space="preserve"> </v>
      </c>
      <c r="AN119" s="113" t="str">
        <f ca="1">IF(ISERROR(((VLOOKUP(AD119,'X2'!$B:$AZ,42,FALSE))))=TRUE," ",(((VLOOKUP(AD119,'X2'!$B:$AZ,42,FALSE)))))</f>
        <v xml:space="preserve"> </v>
      </c>
      <c r="AO119" s="113" t="str">
        <f ca="1">IF(ISERROR(((VLOOKUP(AD119,'X2'!$B:$AZ,43,FALSE))))=TRUE," ",(((VLOOKUP(AD119,'X2'!$B:$AZ,43,FALSE)))))</f>
        <v xml:space="preserve"> </v>
      </c>
      <c r="AP119" s="113" t="str">
        <f ca="1">IF(ISERROR(((VLOOKUP(AD119,'X2'!$B:$AZ,15,FALSE))))=TRUE," ",(((VLOOKUP(AD119,'X2'!$B:$AZ,15,FALSE)))))</f>
        <v xml:space="preserve"> </v>
      </c>
      <c r="AQ119" s="113" t="str">
        <f ca="1">IF(ISERROR(((VLOOKUP(AD119,'X2'!$B:$AZ,14,FALSE))))=TRUE," ",(((VLOOKUP(AD119,'X2'!$B:$AZ,14,FALSE)))))</f>
        <v xml:space="preserve"> </v>
      </c>
      <c r="AR119" s="113" t="str">
        <f ca="1">IF(ISERROR(((VLOOKUP(AD119,'X3'!$B:$AO,6,FALSE))/(VLOOKUP(AD119,'X3'!$B:$AO,7,FALSE))-1))=TRUE," ",(((VLOOKUP(AD119,'X3'!$B:$AO,6,FALSE))/(VLOOKUP(AD119,'X3'!$B:$AO,7,FALSE))-1)))</f>
        <v xml:space="preserve"> </v>
      </c>
      <c r="AS119" s="113" t="str">
        <f ca="1">IF(ISERROR((((VLOOKUP(AD119,'X3'!$B:$G,2,FALSE))-(VLOOKUP(AD119,'X3'!$B:$G,3,FALSE)))*100)/(VLOOKUP(AD119,'X3'!$B:$G,5,FALSE)))=TRUE," ",((((VLOOKUP(AD119,'X3'!$B:$G,2,FALSE))-(VLOOKUP(AD119,'X3'!$B:$G,3,FALSE)))*100)/(VLOOKUP(AD119,'X3'!$B:$G,5,FALSE))))</f>
        <v xml:space="preserve"> </v>
      </c>
      <c r="AT119" s="113" t="str">
        <f ca="1">IF(ISERROR(((VLOOKUP(AD119,'X3'!$B:$AZ,42,FALSE))))=TRUE," ",(((VLOOKUP(AD119,'X3'!$B:$AZ,42,FALSE)))))</f>
        <v xml:space="preserve"> </v>
      </c>
      <c r="AU119" s="113" t="str">
        <f ca="1">IF(ISERROR(((VLOOKUP(AD119,'X3'!$B:$AZ,43,FALSE))))=TRUE," ",(((VLOOKUP(AD119,'X3'!$B:$AZ,43,FALSE)))))</f>
        <v xml:space="preserve"> </v>
      </c>
      <c r="AV119" s="113" t="str">
        <f ca="1">IF(ISERROR(((VLOOKUP(AD119,'X3'!$B:$AZ,15,FALSE))))=TRUE," ",(((VLOOKUP(AD119,'X3'!$B:$AZ,15,FALSE)))))</f>
        <v xml:space="preserve"> </v>
      </c>
      <c r="AW119" s="113" t="str">
        <f ca="1">IF(ISERROR(((VLOOKUP(AD119,'X3'!$B:$AZ,14,FALSE))))=TRUE," ",(((VLOOKUP(AD119,'X3'!$B:$AZ,14,FALSE)))))</f>
        <v xml:space="preserve"> </v>
      </c>
      <c r="AX119" s="113" t="str">
        <f ca="1">IF(ISERROR(((VLOOKUP(AD119,'X4'!$B:$AO,6,FALSE))/(VLOOKUP(AD119,'X4'!$B:$AO,7,FALSE))-1))=TRUE," ",(((VLOOKUP(AD119,'X4'!$B:$AO,6,FALSE))/(VLOOKUP(AD119,'X4'!$B:$AO,7,FALSE))-1)))</f>
        <v xml:space="preserve"> </v>
      </c>
      <c r="AY119" s="113" t="str">
        <f ca="1">IF(ISERROR((((VLOOKUP(AD119,'X4'!$B:$G,2,FALSE))-(VLOOKUP(AD119,'X4'!$B:$G,3,FALSE)))*100)/(VLOOKUP(AD119,'X4'!$B:$G,5,FALSE)))=TRUE," ",((((VLOOKUP(AD119,'X4'!$B:$G,2,FALSE))-(VLOOKUP(AD119,'X4'!$B:$G,3,FALSE)))*100)/(VLOOKUP(AD119,'X4'!$B:$G,5,FALSE))))</f>
        <v xml:space="preserve"> </v>
      </c>
      <c r="AZ119" s="113" t="str">
        <f ca="1">IF(ISERROR(((VLOOKUP(AD119,'X4'!$B:$AZ,42,FALSE))))=TRUE," ",(((VLOOKUP(AD119,'X4'!$B:$AZ,42,FALSE)))))</f>
        <v xml:space="preserve"> </v>
      </c>
      <c r="BA119" s="113" t="str">
        <f ca="1">IF(ISERROR(((VLOOKUP(AD119,'X4'!$B:$AZ,43,FALSE))))=TRUE," ",(((VLOOKUP(AD119,'X4'!$B:$AZ,43,FALSE)))))</f>
        <v xml:space="preserve"> </v>
      </c>
      <c r="BB119" s="113" t="str">
        <f ca="1">IF(ISERROR(((VLOOKUP(AD119,'X4'!$B:$AZ,15,FALSE))))=TRUE," ",(((VLOOKUP(AD119,'X4'!$B:$AZ,15,FALSE)))))</f>
        <v xml:space="preserve"> </v>
      </c>
      <c r="BC119" s="113" t="str">
        <f ca="1">IF(ISERROR(((VLOOKUP(AD119,'X4'!$B:$AZ,14,FALSE))))=TRUE," ",(((VLOOKUP(AD119,'X4'!$B:$AZ,14,FALSE)))))</f>
        <v xml:space="preserve"> </v>
      </c>
      <c r="BD119" s="113" t="str">
        <f ca="1">IF(ISERROR(((VLOOKUP(AD119,'X5'!$B:$AO,6,FALSE))/(VLOOKUP(AD119,'X5'!$B:$AO,7,FALSE))-1))=TRUE," ",(((VLOOKUP(AD119,'X5'!$B:$AO,6,FALSE))/(VLOOKUP(AD119,'X5'!$B:$AO,7,FALSE))-1)))</f>
        <v xml:space="preserve"> </v>
      </c>
      <c r="BE119" s="113" t="str">
        <f ca="1">IF(ISERROR((((VLOOKUP(AD119,'X5'!$B:$G,2,FALSE))-(VLOOKUP(AD119,'X5'!$B:$G,3,FALSE)))*100)/(VLOOKUP(AD119,'X5'!$B:$G,5,FALSE)))=TRUE," ",((((VLOOKUP(AD119,'X5'!$B:$G,2,FALSE))-(VLOOKUP(AD119,'X5'!$B:$G,3,FALSE)))*100)/(VLOOKUP(AD119,'X5'!$B:$G,5,FALSE))))</f>
        <v xml:space="preserve"> </v>
      </c>
      <c r="BF119" s="113" t="str">
        <f ca="1">IF(ISERROR(((VLOOKUP(AD119,'X5'!$B:$AZ,42,FALSE))))=TRUE," ",(((VLOOKUP(AD119,'X5'!$B:$AZ,42,FALSE)))))</f>
        <v xml:space="preserve"> </v>
      </c>
      <c r="BG119" s="113" t="str">
        <f ca="1">IF(ISERROR(((VLOOKUP(AD119,'X5'!$B:$AZ,43,FALSE))))=TRUE," ",(((VLOOKUP(AD119,'X5'!$B:$AZ,43,FALSE)))))</f>
        <v xml:space="preserve"> </v>
      </c>
      <c r="BH119" s="113" t="str">
        <f ca="1">IF(ISERROR(((VLOOKUP(AD119,'X5'!$B:$AZ,15,FALSE))))=TRUE," ",(((VLOOKUP(AD119,'X5'!$B:$AZ,15,FALSE)))))</f>
        <v xml:space="preserve"> </v>
      </c>
      <c r="BI119" s="113" t="str">
        <f ca="1">IF(ISERROR(((VLOOKUP(AD119,'X5'!$B:$AZ,14,FALSE))))=TRUE," ",(((VLOOKUP(AD119,'X5'!$B:$AZ,14,FALSE)))))</f>
        <v xml:space="preserve"> </v>
      </c>
      <c r="BJ119" s="113" t="str">
        <f ca="1">IF(ISERROR(((VLOOKUP(AD119,'X6'!$B:$AO,6,FALSE))/(VLOOKUP(AD119,'X6'!$B:$AO,7,FALSE))-1))=TRUE," ",(((VLOOKUP(AD119,'X6'!$B:$AO,6,FALSE))/(VLOOKUP(AD119,'X6'!$B:$AO,7,FALSE))-1)))</f>
        <v xml:space="preserve"> </v>
      </c>
      <c r="BK119" s="113" t="str">
        <f ca="1">IF(ISERROR((((VLOOKUP(AD119,'X6'!$B:$G,2,FALSE))-(VLOOKUP(AD119,'X6'!$B:$G,3,FALSE)))*100)/(VLOOKUP(AD119,'X6'!$B:$G,5,FALSE)))=TRUE," ",((((VLOOKUP(AD119,'X6'!$B:$G,2,FALSE))-(VLOOKUP(AD119,'X6'!$B:$G,3,FALSE)))*100)/(VLOOKUP(AD119,'X6'!$B:$G,5,FALSE))))</f>
        <v xml:space="preserve"> </v>
      </c>
      <c r="BL119" s="113" t="str">
        <f ca="1">IF(ISERROR(((VLOOKUP(AD119,'X6'!$B:$AZ,42,FALSE))))=TRUE," ",(((VLOOKUP(AD119,'X6'!$B:$AZ,42,FALSE)))))</f>
        <v xml:space="preserve"> </v>
      </c>
      <c r="BM119" s="113" t="str">
        <f ca="1">IF(ISERROR(((VLOOKUP(AD119,'X6'!$B:$AZ,43,FALSE))))=TRUE," ",(((VLOOKUP(AD119,'X6'!$B:$AZ,43,FALSE)))))</f>
        <v xml:space="preserve"> </v>
      </c>
      <c r="BN119" s="113" t="str">
        <f ca="1">IF(ISERROR(((VLOOKUP(AD119,'X6'!$B:$AZ,15,FALSE))))=TRUE," ",(((VLOOKUP(AD119,'X6'!$B:$AZ,15,FALSE)))))</f>
        <v xml:space="preserve"> </v>
      </c>
      <c r="BO119" s="113" t="str">
        <f ca="1">IF(ISERROR(((VLOOKUP(AD119,'X6'!$B:$AZ,14,FALSE))))=TRUE," ",(((VLOOKUP(AD119,'X6'!$B:$AZ,14,FALSE)))))</f>
        <v xml:space="preserve"> </v>
      </c>
      <c r="BP119" s="42" t="str">
        <f ca="1">IF(ISERROR(((VLOOKUP(AD119,'X7'!$B:$AO,6,FALSE))/(VLOOKUP(AD119,'X7'!$B:$AO,7,FALSE))-1))=TRUE," ",(((VLOOKUP(AD119,'X7'!$B:$AO,6,FALSE))/(VLOOKUP(AD119,'X7'!$B:$AO,7,FALSE))-1)))</f>
        <v xml:space="preserve"> </v>
      </c>
      <c r="BQ119" s="42" t="str">
        <f ca="1">IF(ISERROR((((VLOOKUP(AD119,'X7'!$B:$G,2,FALSE))-(VLOOKUP(AD119,'X7'!$B:$G,3,FALSE)))*100)/(VLOOKUP(AD119,'X7'!$B:$G,5,FALSE)))=TRUE," ",((((VLOOKUP(AD119,'X7'!$B:$G,2,FALSE))-(VLOOKUP(AD119,'X7'!$B:$G,3,FALSE)))*100)/(VLOOKUP(AD119,'X7'!$B:$G,5,FALSE))))</f>
        <v xml:space="preserve"> </v>
      </c>
      <c r="BR119" s="102" t="str">
        <f ca="1">IF(ISERROR(((VLOOKUP(AD119,'X7'!$B:$AZ,42,FALSE))))=TRUE," ",(((VLOOKUP(AD119,'X7'!$B:$AZ,42,FALSE)))))</f>
        <v xml:space="preserve"> </v>
      </c>
      <c r="BS119" s="102" t="str">
        <f ca="1">IF(ISERROR(((VLOOKUP(AD119,'X7'!$B:$AZ,43,FALSE))))=TRUE," ",(((VLOOKUP(AD119,'X7'!$B:$AZ,43,FALSE)))))</f>
        <v xml:space="preserve"> </v>
      </c>
      <c r="BT119" s="102" t="str">
        <f ca="1">IF(ISERROR(((VLOOKUP(AD119,'X7'!$B:$AZ,15,FALSE))))=TRUE," ",(((VLOOKUP(AD119,'X7'!$B:$AZ,15,FALSE)))))</f>
        <v xml:space="preserve"> </v>
      </c>
      <c r="BU119" s="102" t="str">
        <f ca="1">IF(ISERROR(((VLOOKUP(AD119,'X7'!$B:$AZ,14,FALSE))))=TRUE," ",(((VLOOKUP(AD119,'X7'!$B:$AZ,14,FALSE)))))</f>
        <v xml:space="preserve"> </v>
      </c>
      <c r="BV119" s="102" t="str">
        <f ca="1">IF(ISERROR(((VLOOKUP(AD119,'X8'!$B:$AO,6,FALSE))/(VLOOKUP(AD119,'X8'!$B:$AO,7,FALSE))-1))=TRUE," ",(((VLOOKUP(AD119,'X8'!$B:$AO,6,FALSE))/(VLOOKUP(AD119,'X8'!$B:$AO,7,FALSE))-1)))</f>
        <v xml:space="preserve"> </v>
      </c>
      <c r="BW119" s="102" t="str">
        <f ca="1">IF(ISERROR((((VLOOKUP(AD119,'X8'!$B:$G,2,FALSE))-(VLOOKUP(AD119,'X8'!$B:$G,3,FALSE)))*100)/(VLOOKUP(AD119,'X8'!$B:$G,5,FALSE)))=TRUE," ",((((VLOOKUP(AD119,'X8'!$B:$G,2,FALSE))-(VLOOKUP(AD119,'X8'!$B:$G,3,FALSE)))*100)/(VLOOKUP(AD119,'X8'!$B:$G,5,FALSE))))</f>
        <v xml:space="preserve"> </v>
      </c>
      <c r="BX119" s="102" t="str">
        <f ca="1">IF(ISERROR(((VLOOKUP(AD119,'X8'!$B:$AZ,42,FALSE))))=TRUE," ",(((VLOOKUP(AD119,'X8'!$B:$AZ,42,FALSE)))))</f>
        <v xml:space="preserve"> </v>
      </c>
      <c r="BY119" s="42" t="str">
        <f ca="1">IF(ISERROR(((VLOOKUP(AD119,'X8'!$B:$AZ,43,FALSE))))=TRUE," ",(((VLOOKUP(AD119,'X8'!$B:$AZ,43,FALSE)))))</f>
        <v xml:space="preserve"> </v>
      </c>
      <c r="BZ119" s="42" t="str">
        <f ca="1">IF(ISERROR(((VLOOKUP(AD119,'X8'!$B:$AZ,15,FALSE))))=TRUE," ",(((VLOOKUP(AD119,'X8'!$B:$AZ,15,FALSE)))))</f>
        <v xml:space="preserve"> </v>
      </c>
      <c r="CA119" s="42" t="str">
        <f ca="1">IF(ISERROR(((VLOOKUP(AD119,'X8'!$B:$AZ,14,FALSE))))=TRUE," ",(((VLOOKUP(AD119,'X8'!$B:$AZ,14,FALSE)))))</f>
        <v xml:space="preserve"> </v>
      </c>
      <c r="CB119" s="42" t="str">
        <f ca="1">IF(ISERROR(((VLOOKUP(AD119,'X9'!$B:$AO,6,FALSE))/(VLOOKUP(AD119,'X9'!$B:$AO,7,FALSE))-1))=TRUE," ",(((VLOOKUP(AD119,'X9'!$B:$AO,6,FALSE))/(VLOOKUP(AD119,'X9'!$B:$AO,7,FALSE))-1)))</f>
        <v xml:space="preserve"> </v>
      </c>
      <c r="CC119" s="42" t="str">
        <f ca="1">IF(ISERROR((((VLOOKUP(AD119,'X9'!$B:$G,2,FALSE))-(VLOOKUP(AD119,'X9'!$B:$G,3,FALSE)))*100)/(VLOOKUP(AD119,'X9'!$B:$G,5,FALSE)))=TRUE," ",((((VLOOKUP(AD119,'X9'!$B:$G,2,FALSE))-(VLOOKUP(AD119,'X9'!$B:$G,3,FALSE)))*100)/(VLOOKUP(AD119,'X9'!$B:$G,5,FALSE))))</f>
        <v xml:space="preserve"> </v>
      </c>
      <c r="CD119" s="42" t="str">
        <f ca="1">IF(ISERROR(((VLOOKUP(AD119,'X9'!$B:$AZ,42,FALSE))))=TRUE," ",(((VLOOKUP(AD119,'X9'!$B:$AZ,42,FALSE)))))</f>
        <v xml:space="preserve"> </v>
      </c>
      <c r="CE119" s="42" t="str">
        <f ca="1">IF(ISERROR(((VLOOKUP(AD119,'X9'!$B:$AZ,43,FALSE))))=TRUE," ",(((VLOOKUP(AD119,'X9'!$B:$AZ,43,FALSE)))))</f>
        <v xml:space="preserve"> </v>
      </c>
      <c r="CF119" s="42" t="str">
        <f ca="1">IF(ISERROR(((VLOOKUP(AD119,'X9'!$B:$AZ,15,FALSE))))=TRUE," ",(((VLOOKUP(AD119,'X9'!$B:$AZ,15,FALSE)))))</f>
        <v xml:space="preserve"> </v>
      </c>
      <c r="CG119" s="42" t="str">
        <f ca="1">IF(ISERROR(((VLOOKUP(AD119,'X9'!$B:$AZ,14,FALSE))))=TRUE," ",(((VLOOKUP(AD119,'X9'!$B:$AZ,14,FALSE)))))</f>
        <v xml:space="preserve"> </v>
      </c>
      <c r="CH119" s="42" t="str">
        <f ca="1">IF(ISERROR(((VLOOKUP(AD119,'X10'!$B:$AO,6,FALSE))/(VLOOKUP(AD119,'X10'!$B:$AO,7,FALSE))-1))=TRUE," ",(((VLOOKUP(AD119,'X10'!$B:$AO,6,FALSE))/(VLOOKUP(AD119,'X10'!$B:$AO,7,FALSE))-1)))</f>
        <v xml:space="preserve"> </v>
      </c>
      <c r="CI119" s="42" t="str">
        <f ca="1">IF(ISERROR((((VLOOKUP(AD119,'X10'!$B:$G,2,FALSE))-(VLOOKUP(AD119,'X10'!$B:$G,3,FALSE)))*100)/(VLOOKUP(AD119,'X10'!$B:$G,5,FALSE)))=TRUE," ",((((VLOOKUP(AD119,'X10'!$B:$G,2,FALSE))-(VLOOKUP(AD119,'X10'!$B:$G,3,FALSE)))*100)/(VLOOKUP(AD119,'X10'!$B:$G,5,FALSE))))</f>
        <v xml:space="preserve"> </v>
      </c>
      <c r="CJ119" s="42" t="str">
        <f ca="1">IF(ISERROR(((VLOOKUP(AD119,'X10'!$B:$AZ,42,FALSE))))=TRUE," ",(((VLOOKUP(AD119,'X10'!$B:$AZ,42,FALSE)))))</f>
        <v xml:space="preserve"> </v>
      </c>
      <c r="CK119" s="42" t="str">
        <f ca="1">IF(ISERROR(((VLOOKUP(AD119,'X10'!$B:$AZ,43,FALSE))))=TRUE," ",(((VLOOKUP(AD119,'X10'!$B:$AZ,43,FALSE)))))</f>
        <v xml:space="preserve"> </v>
      </c>
      <c r="CL119" s="42" t="str">
        <f ca="1">IF(ISERROR(((VLOOKUP(AD119,'X10'!$B:$AZ,15,FALSE))))=TRUE," ",(((VLOOKUP(AD119,'X10'!$B:$AZ,15,FALSE)))))</f>
        <v xml:space="preserve"> </v>
      </c>
      <c r="CM119" s="42" t="str">
        <f ca="1">IF(ISERROR(((VLOOKUP(AD119,'X10'!$B:$AZ,14,FALSE))))=TRUE," ",(((VLOOKUP(AD119,'X10'!$B:$AZ,14,FALSE)))))</f>
        <v xml:space="preserve"> </v>
      </c>
      <c r="CN119" s="42" t="str">
        <f ca="1">IF(ISERROR(((VLOOKUP(AD119,'X11'!$B:$AO,6,FALSE))/(VLOOKUP(AD119,'X11'!$B:$AO,7,FALSE))-1))=TRUE," ",(((VLOOKUP(AD119,'X11'!$B:$AO,6,FALSE))/(VLOOKUP(AD119,'X11'!$B:$AO,7,FALSE))-1)))</f>
        <v xml:space="preserve"> </v>
      </c>
      <c r="CO119" s="42" t="str">
        <f ca="1">IF(ISERROR((((VLOOKUP(AD119,'X11'!$B:$G,2,FALSE))-(VLOOKUP(AD119,'X11'!$B:$G,3,FALSE)))*100)/(VLOOKUP(AD119,'X11'!$B:$G,5,FALSE)))=TRUE," ",((((VLOOKUP(AD119,'X11'!$B:$G,2,FALSE))-(VLOOKUP(AD119,'X11'!$B:$G,3,FALSE)))*100)/(VLOOKUP(AD119,'X11'!$B:$G,5,FALSE))))</f>
        <v xml:space="preserve"> </v>
      </c>
      <c r="CP119" s="42" t="str">
        <f ca="1">IF(ISERROR(((VLOOKUP(AD119,'X11'!$B:$AZ,42,FALSE))))=TRUE," ",(((VLOOKUP(AD119,'X11'!$B:$AZ,42,FALSE)))))</f>
        <v xml:space="preserve"> </v>
      </c>
      <c r="CQ119" s="42" t="str">
        <f ca="1">IF(ISERROR(((VLOOKUP(AD119,'X11'!$B:$AZ,43,FALSE))))=TRUE," ",(((VLOOKUP(AD119,'X11'!$B:$AZ,43,FALSE)))))</f>
        <v xml:space="preserve"> </v>
      </c>
      <c r="CR119" s="42" t="str">
        <f ca="1">IF(ISERROR(((VLOOKUP(AD119,'X11'!$B:$AZ,15,FALSE))))=TRUE," ",(((VLOOKUP(AD119,'X11'!$B:$AZ,15,FALSE)))))</f>
        <v xml:space="preserve"> </v>
      </c>
      <c r="CS119" s="42" t="str">
        <f ca="1">IF(ISERROR(((VLOOKUP(AD119,'X11'!$B:$AZ,14,FALSE))))=TRUE," ",(((VLOOKUP(AD119,'X11'!$B:$AZ,14,FALSE)))))</f>
        <v xml:space="preserve"> </v>
      </c>
      <c r="CT119" s="42" t="str">
        <f ca="1">IF(ISERROR(((VLOOKUP(AD119,'X12'!$B:$AO,6,FALSE))/(VLOOKUP(AD119,'X12'!$B:$AO,7,FALSE))-1))=TRUE," ",(((VLOOKUP(AD119,'X12'!$B:$AO,6,FALSE))/(VLOOKUP(AD119,'X12'!$B:$AO,7,FALSE))-1)))</f>
        <v xml:space="preserve"> </v>
      </c>
      <c r="CU119" s="42" t="str">
        <f ca="1">IF(ISERROR((((VLOOKUP(AD119,'X12'!$B:$G,2,FALSE))-(VLOOKUP(AD119,'X12'!$B:$G,3,FALSE)))*100)/(VLOOKUP(AD119,'X12'!$B:$G,5,FALSE)))=TRUE," ",((((VLOOKUP(AD119,'X12'!$B:$G,2,FALSE))-(VLOOKUP(AD119,'X12'!$B:$G,3,FALSE)))*100)/(VLOOKUP(AD119,'X12'!$B:$G,5,FALSE))))</f>
        <v xml:space="preserve"> </v>
      </c>
      <c r="CV119" s="42" t="str">
        <f ca="1">IF(ISERROR(((VLOOKUP(AD119,'X12'!$B:$AZ,42,FALSE))))=TRUE," ",(((VLOOKUP(AD119,'X12'!$B:$AZ,42,FALSE)))))</f>
        <v xml:space="preserve"> </v>
      </c>
      <c r="CW119" s="42" t="str">
        <f ca="1">IF(ISERROR(((VLOOKUP(AD119,'X12'!$B:$AZ,43,FALSE))))=TRUE," ",(((VLOOKUP(AD119,'X12'!$B:$AZ,43,FALSE)))))</f>
        <v xml:space="preserve"> </v>
      </c>
      <c r="CX119" s="42" t="str">
        <f ca="1">IF(ISERROR(((VLOOKUP(AD119,'X12'!$B:$AZ,15,FALSE))))=TRUE," ",(((VLOOKUP(AD119,'X12'!$B:$AZ,15,FALSE)))))</f>
        <v xml:space="preserve"> </v>
      </c>
      <c r="CY119" s="42" t="str">
        <f ca="1">IF(ISERROR(((VLOOKUP(AD119,'X12'!$B:$AZ,14,FALSE))))=TRUE," ",(((VLOOKUP(AD119,'X12'!$B:$AZ,14,FALSE)))))</f>
        <v xml:space="preserve"> </v>
      </c>
      <c r="CZ119" s="42" t="str">
        <f ca="1">IF(ISERROR(((VLOOKUP(AD119,'X13'!$B:$AO,6,FALSE))/(VLOOKUP(AD119,'X13'!$B:$AO,7,FALSE))-1))=TRUE," ",(((VLOOKUP(AD119,'X13'!$B:$AO,6,FALSE))/(VLOOKUP(AD119,'X13'!$B:$AO,7,FALSE))-1)))</f>
        <v xml:space="preserve"> </v>
      </c>
      <c r="DA119" s="42" t="str">
        <f ca="1">IF(ISERROR((((VLOOKUP(AD119,'X13'!$B:$G,2,FALSE))-(VLOOKUP(AD119,'X13'!$B:$G,3,FALSE)))*100)/(VLOOKUP(AD119,'X13'!$B:$G,5,FALSE)))=TRUE," ",((((VLOOKUP(AD119,'X13'!$B:$G,2,FALSE))-(VLOOKUP(AD119,'X13'!$B:$G,3,FALSE)))*100)/(VLOOKUP(AD119,'X13'!$B:$G,5,FALSE))))</f>
        <v xml:space="preserve"> </v>
      </c>
      <c r="DB119" s="42" t="str">
        <f ca="1">IF(ISERROR(((VLOOKUP(AD119,'X13'!$B:$AZ,42,FALSE))))=TRUE," ",(((VLOOKUP(AD119,'X13'!$B:$AZ,42,FALSE)))))</f>
        <v xml:space="preserve"> </v>
      </c>
      <c r="DC119" s="42" t="str">
        <f ca="1">IF(ISERROR(((VLOOKUP(AD119,'X13'!$B:$AZ,43,FALSE))))=TRUE," ",(((VLOOKUP(AD119,'X13'!$B:$AZ,43,FALSE)))))</f>
        <v xml:space="preserve"> </v>
      </c>
      <c r="DD119" s="42" t="str">
        <f ca="1">IF(ISERROR(((VLOOKUP(AD119,'X13'!$B:$AZ,15,FALSE))))=TRUE," ",(((VLOOKUP(AD119,'X13'!$B:$AZ,15,FALSE)))))</f>
        <v xml:space="preserve"> </v>
      </c>
      <c r="DE119" s="42" t="str">
        <f ca="1">IF(ISERROR(((VLOOKUP(AD119,'X13'!$B:$AZ,14,FALSE))))=TRUE," ",(((VLOOKUP(AD119,'X13'!$B:$AZ,14,FALSE)))))</f>
        <v xml:space="preserve"> </v>
      </c>
    </row>
    <row r="120" spans="1:109" ht="14.1" customHeight="1" x14ac:dyDescent="0.2">
      <c r="A120" s="156" t="s">
        <v>1058</v>
      </c>
      <c r="B120" s="122" t="str">
        <f>IF(ISERROR(IF($U$16=1,(VLOOKUP(A120,$AC$89:$AH$125,2,FALSE)),IF((IF($X$1=1,'X1'!B79,(IF($X$1=2,'X2'!B79,(IF($X$1=3,'X3'!B79,(IF($X$1=4,'X4'!B79,(IF($X$1=5,'X5'!B79,(IF($X$1=6,'X6'!B79,(IF($X$1=7,'X7'!B79,(IF($X$1=8,'X8'!B79,(IF($X$1=9,'X9'!B79,(IF($X$1=10,'X10'!B79,(IF($X$1=11,'X11'!B79,(IF($X$1=12,'X12'!B79,'X13'!B79))))))))))))))))))))))))="","",(IF($X$1=1,'X1'!B79,(IF($X$1=2,'X2'!B79,(IF($X$1=3,'X3'!B79,(IF($X$1=4,'X4'!B79,(IF($X$1=5,'X5'!B79,(IF($X$1=6,'X6'!B79,(IF($X$1=7,'X7'!B79,(IF($X$1=8,'X8'!B79,(IF($X$1=9,'X9'!B79,(IF($X$1=10,'X10'!B79,(IF($X$1=11,'X11'!B79,(IF($X$1=12,'X12'!B79,'X13'!B79)))))))))))))))))))))))))))=TRUE," ",(IF($U$16=1,(VLOOKUP(A120,$AC$89:$AH$125,2,FALSE)),IF((IF($X$1=1,'X1'!B79,(IF($X$1=2,'X2'!B79,(IF($X$1=3,'X3'!B79,(IF($X$1=4,'X4'!B79,(IF($X$1=5,'X5'!B79,(IF($X$1=6,'X6'!B79,(IF($X$1=7,'X7'!B79,(IF($X$1=8,'X8'!B79,(IF($X$1=9,'X9'!B79,(IF($X$1=10,'X10'!B79,(IF($X$1=11,'X11'!B79,(IF($X$1=12,'X12'!B79,'X13'!B79))))))))))))))))))))))))="","",(IF($X$1=1,'X1'!B79,(IF($X$1=2,'X2'!B79,(IF($X$1=3,'X3'!B79,(IF($X$1=4,'X4'!B79,(IF($X$1=5,'X5'!B79,(IF($X$1=6,'X6'!B79,(IF($X$1=7,'X7'!B79,(IF($X$1=8,'X8'!B79,(IF($X$1=9,'X9'!B79,(IF($X$1=10,'X10'!B79,(IF($X$1=11,'X11'!B79,(IF($X$1=12,'X12'!B79,'X13'!B79))))))))))))))))))))))))))))</f>
        <v/>
      </c>
      <c r="C120" s="181" t="str">
        <f ca="1">IF(ISERROR(IF($X$1=1,(VLOOKUP(B120,'X1'!$B:$AZ,47,FALSE)),IF($X$1=2,(VLOOKUP(B120,'X2'!$B:$AZ,47,FALSE)),IF($X$1=3,(VLOOKUP(B120,'X3'!$B:$AZ,47,FALSE)),IF($X$1=4,(VLOOKUP(B120,'X4'!$B:$AZ,47,FALSE)),IF($X$1=5,(VLOOKUP(B120,'X5'!$B:$AZ,47,FALSE)),IF($X$1=6,(VLOOKUP(B120,'X6'!$B:$AZ,47,FALSE)),IF($X$1=7,(VLOOKUP(B120,'X7'!$B:$AZ,47,FALSE)),IF($X$1=8,(VLOOKUP(B120,'X8'!$B:$AZ,47,FALSE)),IF($X$1=9,(VLOOKUP(B120,'X9'!$B:$AZ,47,FALSE)),IF($X$1=10,(VLOOKUP(B120,'X10'!$B:$AZ,47,FALSE)),IF($X$1=11,(VLOOKUP(B120,'X11'!$B:$AZ,47,FALSE)),IF($X$1=12,(VLOOKUP(B120,'X12'!$B:$AZ,47,FALSE)),IF($X$1=13,(VLOOKUP(B120,'X13'!$B:$AZ,47,FALSE)),"B"))))))))))))))=TRUE," ",(IF($X$1=1,(VLOOKUP(B120,'X1'!$B:$AZ,47,FALSE)),IF($X$1=2,(VLOOKUP(B120,'X2'!$B:$AZ,47,FALSE)),IF($X$1=3,(VLOOKUP(B120,'X3'!$B:$AZ,47,FALSE)),IF($X$1=4,(VLOOKUP(B120,'X4'!$B:$AZ,47,FALSE)),IF($X$1=5,(VLOOKUP(B120,'X5'!$B:$AZ,47,FALSE)),IF($X$1=6,(VLOOKUP(B120,'X6'!$B:$AZ,47,FALSE)),IF($X$1=7,(VLOOKUP(B120,'X7'!$B:$AZ,47,FALSE)),IF($X$1=8,(VLOOKUP(B120,'X8'!$B:$AZ,47,FALSE)),IF($X$1=9,(VLOOKUP(B120,'X9'!$B:$AZ,47,FALSE)),IF($X$1=10,(VLOOKUP(B120,'X10'!$B:$AZ,47,FALSE)),IF($X$1=11,(VLOOKUP(B120,'X11'!$B:$AZ,47,FALSE)),IF($X$1=12,(VLOOKUP(B120,'X12'!$B:$AZ,47,FALSE)),IF($X$1=13,(VLOOKUP(B120,'X13'!$B:$AZ,47,FALSE)),"B")))))))))))))))</f>
        <v xml:space="preserve"> </v>
      </c>
      <c r="D120" s="181" t="str">
        <f ca="1">IF(ISERROR(IF($X$1=1,(VLOOKUP(B120,'X1'!$B:$AP,41,FALSE)),IF($X$1=2,(VLOOKUP(B120,'X2'!$B:$AP,41,FALSE)),IF($X$1=3,(VLOOKUP(B120,'X3'!$B:$AP,41,FALSE)),IF($X$1=4,(VLOOKUP(B120,'X4'!$B:$AP,41,FALSE)),IF($X$1=5,(VLOOKUP(B120,'X5'!$B:$AP,41,FALSE)),IF($X$1=6,(VLOOKUP(B120,'X6'!$B:$AP,41,FALSE)),IF($X$1=7,(VLOOKUP(B120,'X7'!$B:$AP,41,FALSE)),IF($X$1=8,(VLOOKUP(B120,'X8'!$B:$AP,41,FALSE)),IF($X$1=9,(VLOOKUP(B120,'X9'!$B:$AP,41,FALSE)),IF($X$1=10,(VLOOKUP(B120,'X10'!$B:$AP,41,FALSE)),IF($X$1=11,(VLOOKUP(B120,'X11'!$B:$AP,41,FALSE)),IF($X$1=12,(VLOOKUP(B120,'X12'!$B:$AP,41,FALSE)),IF($X$1=13,(VLOOKUP(B120,'X13'!$B:$AP,41,FALSE)),"B"))))))))))))))=TRUE," ",(IF($X$1=1,(VLOOKUP(B120,'X1'!$B:$AP,41,FALSE)),IF($X$1=2,(VLOOKUP(B120,'X2'!$B:$AP,41,FALSE)),IF($X$1=3,(VLOOKUP(B120,'X3'!$B:$AP,41,FALSE)),IF($X$1=4,(VLOOKUP(B120,'X4'!$B:$AP,41,FALSE)),IF($X$1=5,(VLOOKUP(B120,'X5'!$B:$AP,41,FALSE)),IF($X$1=6,(VLOOKUP(B120,'X6'!$B:$AP,41,FALSE)),IF($X$1=7,(VLOOKUP(B120,'X7'!$B:$AP,41,FALSE)),IF($X$1=8,(VLOOKUP(B120,'X8'!$B:$AP,41,FALSE)),IF($X$1=9,(VLOOKUP(B120,'X9'!$B:$AP,41,FALSE)),IF($X$1=10,(VLOOKUP(B120,'X10'!$B:$AP,41,FALSE)),IF($X$1=11,(VLOOKUP(B120,'X11'!$B:$AP,41,FALSE)),IF($X$1=12,(VLOOKUP(B120,'X12'!$B:$AP,41,FALSE)),IF($X$1=13,(VLOOKUP(B120,'X13'!$B:$AP,41,FALSE)),"B")))))))))))))))</f>
        <v xml:space="preserve"> </v>
      </c>
      <c r="E120" s="182" t="str">
        <f ca="1">IF(ISERROR(IF($X$1=1,(VLOOKUP(B120,'X1'!$B:$AP,7,FALSE)),IF($X$1=2,(VLOOKUP(B120,'X2'!$B:$AP,7,FALSE)),IF($X$1=3,(VLOOKUP(B120,'X3'!$B:$AP,7,FALSE)),IF($X$1=4,(VLOOKUP(B120,'X4'!$B:$AP,7,FALSE)),IF($X$1=5,(VLOOKUP(B120,'X5'!$B:$AP,7,FALSE)),IF($X$1=6,(VLOOKUP(B120,'X6'!$B:$AP,7,FALSE)),IF($X$1=7,(VLOOKUP(B120,'X7'!$B:$AP,7,FALSE)),IF($X$1=8,(VLOOKUP(B120,'X8'!$B:$AP,7,FALSE)),IF($X$1=9,(VLOOKUP(B120,'X9'!$B:$AP,7,FALSE)),IF($X$1=10,(VLOOKUP(B120,'X10'!$B:$AP,7,FALSE)),IF($X$1=11,(VLOOKUP(B120,'X11'!$B:$AP,7,FALSE)),IF($X$1=12,(VLOOKUP(B120,'X12'!$B:$AP,7,FALSE)),IF($X$1=13,(VLOOKUP(B120,'X13'!$B:$AP,7,FALSE)),"B"))))))))))))))=TRUE," ",(IF($X$1=1,(VLOOKUP(B120,'X1'!$B:$AP,7,FALSE)),IF($X$1=2,(VLOOKUP(B120,'X2'!$B:$AP,7,FALSE)),IF($X$1=3,(VLOOKUP(B120,'X3'!$B:$AP,7,FALSE)),IF($X$1=4,(VLOOKUP(B120,'X4'!$B:$AP,7,FALSE)),IF($X$1=5,(VLOOKUP(B120,'X5'!$B:$AP,7,FALSE)),IF($X$1=6,(VLOOKUP(B120,'X6'!$B:$AP,7,FALSE)),IF($X$1=7,(VLOOKUP(B120,'X7'!$B:$AP,7,FALSE)),IF($X$1=8,(VLOOKUP(B120,'X8'!$B:$AP,7,FALSE)),IF($X$1=9,(VLOOKUP(B120,'X9'!$B:$AP,7,FALSE)),IF($X$1=10,(VLOOKUP(B120,'X10'!$B:$AP,7,FALSE)),IF($X$1=11,(VLOOKUP(B120,'X11'!$B:$AP,7,FALSE)),IF($X$1=12,(VLOOKUP(B120,'X12'!$B:$AP,7,FALSE)),IF($X$1=13,(VLOOKUP(B120,'X13'!$B:$AP,7,FALSE)),"B")))))))))))))))</f>
        <v xml:space="preserve"> </v>
      </c>
      <c r="F120" s="182" t="str">
        <f ca="1">IF(ISERROR(IF((IF($X$1=1,(VLOOKUP(B120,'X1'!$B:$AO,6,FALSE)),(IF($X$1=2,(VLOOKUP(B120,'X2'!$B:$AO,6,FALSE)),(IF($X$1=3,(VLOOKUP(B120,'X3'!$B:$AO,6,FALSE)),(IF($X$1=4,(VLOOKUP(B120,'X4'!$B:$AO,6,FALSE)),(IF($X$1=5,(VLOOKUP(B120,'X5'!$B:$AO,6,FALSE)),(IF($X$1=6,(VLOOKUP(B120,'X6'!$B:$AO,6,FALSE)),(IF($X$1=7,(VLOOKUP(B120,'X7'!$B:$AO,6,FALSE)),(IF($X$1=8,(VLOOKUP(B120,'X8'!$B:$AO,6,FALSE)),(IF($X$1=9,(VLOOKUP(B120,'X9'!$B:$AO,6,FALSE)),(IF($X$1=10,(VLOOKUP(B120,'X10'!$B:$AO,6,FALSE)),(IF($X$1=11,(VLOOKUP(B120,'X11'!$B:$AO,6,FALSE)),(IF($X$1=12,(VLOOKUP(B120,'X12'!$B:$AO,6,FALSE)),(VLOOKUP(B120,'X13'!$B:$AO,6,FALSE))))))))))))))))))))))))))=$V$1," ",(IF($X$1=1,(VLOOKUP(B120,'X1'!$B:$AO,6,FALSE)),(IF($X$1=2,(VLOOKUP(B120,'X2'!$B:$AO,6,FALSE)),(IF($X$1=3,(VLOOKUP(B120,'X3'!$B:$AO,6,FALSE)),(IF($X$1=4,(VLOOKUP(B120,'X4'!$B:$AO,6,FALSE)),(IF($X$1=5,(VLOOKUP(B120,'X5'!$B:$AO,6,FALSE)),(IF($X$1=6,(VLOOKUP(B120,'X6'!$B:$AO,6,FALSE)),(IF($X$1=7,(VLOOKUP(B120,'X7'!$B:$AO,6,FALSE)),(IF($X$1=8,(VLOOKUP(B120,'X8'!$B:$AO,6,FALSE)),(IF($X$1=9,(VLOOKUP(B120,'X9'!$B:$AO,6,FALSE)),(IF($X$1=10,(VLOOKUP(B120,'X10'!$B:$AO,6,FALSE)),(IF($X$1=11,(VLOOKUP(B120,'X11'!$B:$AO,6,FALSE)),(IF($X$1=12,(VLOOKUP(B120,'X12'!$B:$AO,6,FALSE)),(VLOOKUP(B120,'X13'!$B:$AO,6,FALSE))))))))))))))))))))))))))))=TRUE," ",(IF((IF($X$1=1,(VLOOKUP(B120,'X1'!$B:$AO,6,FALSE)),(IF($X$1=2,(VLOOKUP(B120,'X2'!$B:$AO,6,FALSE)),(IF($X$1=3,(VLOOKUP(B120,'X3'!$B:$AO,6,FALSE)),(IF($X$1=4,(VLOOKUP(B120,'X4'!$B:$AO,6,FALSE)),(IF($X$1=5,(VLOOKUP(B120,'X5'!$B:$AO,6,FALSE)),(IF($X$1=6,(VLOOKUP(B120,'X6'!$B:$AO,6,FALSE)),(IF($X$1=7,(VLOOKUP(B120,'X7'!$B:$AO,6,FALSE)),(IF($X$1=8,(VLOOKUP(B120,'X8'!$B:$AO,6,FALSE)),(IF($X$1=9,(VLOOKUP(B120,'X9'!$B:$AO,6,FALSE)),(IF($X$1=10,(VLOOKUP(B120,'X10'!$B:$AO,6,FALSE)),(IF($X$1=11,(VLOOKUP(B120,'X11'!$B:$AO,6,FALSE)),(IF($X$1=12,(VLOOKUP(B120,'X12'!$B:$AO,6,FALSE)),(VLOOKUP(B120,'X13'!$B:$AO,6,FALSE))))))))))))))))))))))))))=$V$1," ",(IF($X$1=1,(VLOOKUP(B120,'X1'!$B:$AO,6,FALSE)),(IF($X$1=2,(VLOOKUP(B120,'X2'!$B:$AO,6,FALSE)),(IF($X$1=3,(VLOOKUP(B120,'X3'!$B:$AO,6,FALSE)),(IF($X$1=4,(VLOOKUP(B120,'X4'!$B:$AO,6,FALSE)),(IF($X$1=5,(VLOOKUP(B120,'X5'!$B:$AO,6,FALSE)),(IF($X$1=6,(VLOOKUP(B120,'X6'!$B:$AO,6,FALSE)),(IF($X$1=7,(VLOOKUP(B120,'X7'!$B:$AO,6,FALSE)),(IF($X$1=8,(VLOOKUP(B120,'X8'!$B:$AO,6,FALSE)),(IF($X$1=9,(VLOOKUP(B120,'X9'!$B:$AO,6,FALSE)),(IF($X$1=10,(VLOOKUP(B120,'X10'!$B:$AO,6,FALSE)),(IF($X$1=11,(VLOOKUP(B120,'X11'!$B:$AO,6,FALSE)),(IF($X$1=12,(VLOOKUP(B120,'X12'!$B:$AO,6,FALSE)),(VLOOKUP(B120,'X13'!$B:$AO,6,FALSE)))))))))))))))))))))))))))))</f>
        <v xml:space="preserve"> </v>
      </c>
      <c r="G120" s="182" t="str">
        <f ca="1">IF(ISERROR(IF($X$1=1,(VLOOKUP(B120,'X1'!$B:$AZ,44,FALSE)),IF($X$1=2,(VLOOKUP(B120,'X2'!$B:$AZ,44,FALSE)),IF($X$1=3,(VLOOKUP(B120,'X3'!$B:$AZ,44,FALSE)),IF($X$1=4,(VLOOKUP(B120,'X4'!$B:$AZ,44,FALSE)),IF($X$1=5,(VLOOKUP(B120,'X5'!$B:$AZ,44,FALSE)),IF($X$1=6,(VLOOKUP(B120,'X6'!$B:$AZ,44,FALSE)),IF($X$1=7,(VLOOKUP(B120,'X7'!$B:$AZ,44,FALSE)),IF($X$1=8,(VLOOKUP(B120,'X8'!$B:$AZ,44,FALSE)),IF($X$1=9,(VLOOKUP(B120,'X9'!$B:$AZ,44,FALSE)),IF($X$1=10,(VLOOKUP(B120,'X10'!$B:$AZ,44,FALSE)),IF($X$1=11,(VLOOKUP(B120,'X11'!$B:$AZ,44,FALSE)),IF($X$1=12,(VLOOKUP(B120,'X12'!$B:$AZ,44,FALSE)),IF($X$1=13,(VLOOKUP(B120,'X13'!$B:$AZ,44,FALSE)),"B"))))))))))))))=TRUE," ",(IF($X$1=1,(VLOOKUP(B120,'X1'!$B:$AZ,44,FALSE)),IF($X$1=2,(VLOOKUP(B120,'X2'!$B:$AZ,44,FALSE)),IF($X$1=3,(VLOOKUP(B120,'X3'!$B:$AZ,44,FALSE)),IF($X$1=4,(VLOOKUP(B120,'X4'!$B:$AZ,44,FALSE)),IF($X$1=5,(VLOOKUP(B120,'X5'!$B:$AZ,44,FALSE)),IF($X$1=6,(VLOOKUP(B120,'X6'!$B:$AZ,44,FALSE)),IF($X$1=7,(VLOOKUP(B120,'X7'!$B:$AZ,44,FALSE)),IF($X$1=8,(VLOOKUP(B120,'X8'!$B:$AZ,44,FALSE)),IF($X$1=9,(VLOOKUP(B120,'X9'!$B:$AZ,44,FALSE)),IF($X$1=10,(VLOOKUP(B120,'X10'!$B:$AZ,44,FALSE)),IF($X$1=11,(VLOOKUP(B120,'X11'!$B:$AZ,44,FALSE)),IF($X$1=12,(VLOOKUP(B120,'X12'!$B:$AZ,44,FALSE)),IF($X$1=13,(VLOOKUP(B120,'X13'!$B:$AZ,44,FALSE)),"B")))))))))))))))</f>
        <v xml:space="preserve"> </v>
      </c>
      <c r="H120" s="182" t="str">
        <f ca="1">IF(ISERROR(IF($X$1=1,(VLOOKUP(B120,'X1'!$B:$AZ,8,FALSE)),IF($X$1=2,(VLOOKUP(B120,'X2'!$B:$AZ,8,FALSE)),IF($X$1=3,(VLOOKUP(B120,'X3'!$B:$AZ,8,FALSE)),IF($X$1=4,(VLOOKUP(B120,'X4'!$B:$AZ,8,FALSE)),IF($X$1=5,(VLOOKUP(B120,'X5'!$B:$AZ,8,FALSE)),IF($X$1=6,(VLOOKUP(B120,'X6'!$B:$AZ,8,FALSE)),IF($X$1=7,(VLOOKUP(B120,'X7'!$B:$AZ,8,FALSE)),IF($X$1=8,(VLOOKUP(B120,'X8'!$B:$AZ,8,FALSE)),IF($X$1=9,(VLOOKUP(B120,'X9'!$B:$AZ,8,FALSE)),IF($X$1=10,(VLOOKUP(B120,'X10'!$B:$AZ,8,FALSE)),IF($X$1=11,(VLOOKUP(B120,'X11'!$B:$AZ,8,FALSE)),IF($X$1=12,(VLOOKUP(B120,'X12'!$B:$AZ,8,FALSE)),IF($X$1=13,(VLOOKUP(B120,'X13'!$B:$AZ,8,FALSE)),"B"))))))))))))))=TRUE," ",(IF($X$1=1,(VLOOKUP(B120,'X1'!$B:$AZ,8,FALSE)),IF($X$1=2,(VLOOKUP(B120,'X2'!$B:$AZ,8,FALSE)),IF($X$1=3,(VLOOKUP(B120,'X3'!$B:$AZ,8,FALSE)),IF($X$1=4,(VLOOKUP(B120,'X4'!$B:$AZ,8,FALSE)),IF($X$1=5,(VLOOKUP(B120,'X5'!$B:$AZ,8,FALSE)),IF($X$1=6,(VLOOKUP(B120,'X6'!$B:$AZ,8,FALSE)),IF($X$1=7,(VLOOKUP(B120,'X7'!$B:$AZ,8,FALSE)),IF($X$1=8,(VLOOKUP(B120,'X8'!$B:$AZ,8,FALSE)),IF($X$1=9,(VLOOKUP(B120,'X9'!$B:$AZ,8,FALSE)),IF($X$1=10,(VLOOKUP(B120,'X10'!$B:$AZ,8,FALSE)),IF($X$1=11,(VLOOKUP(B120,'X11'!$B:$AZ,8,FALSE)),IF($X$1=12,(VLOOKUP(B120,'X12'!$B:$AZ,8,FALSE)),IF($X$1=13,(VLOOKUP(B120,'X13'!$B:$AZ,8,FALSE)),"B")))))))))))))))</f>
        <v xml:space="preserve"> </v>
      </c>
      <c r="I120" s="183" t="str">
        <f ca="1">IF(ISERROR(IF($X$1=1,(VLOOKUP(B120,'X1'!$B:$AZ,2,FALSE)),IF($X$1=2,(VLOOKUP(B120,'X2'!$B:$AZ,2,FALSE)),IF($X$1=3,(VLOOKUP(B120,'X3'!$B:$AZ,2,FALSE)),IF($X$1=4,(VLOOKUP(B120,'X4'!$B:$AZ,2,FALSE)),IF($X$1=5,(VLOOKUP(B120,'X5'!$B:$AZ,2,FALSE)),IF($X$1=6,(VLOOKUP(B120,'X6'!$B:$AZ,2,FALSE)),IF($X$1=7,(VLOOKUP(B120,'X7'!$B:$AZ,2,FALSE)),IF($X$1=8,(VLOOKUP(B120,'X8'!$B:$AZ,2,FALSE)),IF($X$1=9,(VLOOKUP(B120,'X9'!$B:$AZ,2,FALSE)),IF($X$1=10,(VLOOKUP(B120,'X10'!$B:$AZ,2,FALSE)),IF($X$1=11,(VLOOKUP(B120,'X11'!$B:$AZ,2,FALSE)),IF($X$1=12,(VLOOKUP(B120,'X12'!$B:$AZ,2,FALSE)),IF($X$1=13,(VLOOKUP(B120,'X13'!$B:$AZ,2,FALSE)),"B"))))))))))))))=TRUE," ",(IF($X$1=1,(VLOOKUP(B120,'X1'!$B:$AZ,2,FALSE)),IF($X$1=2,(VLOOKUP(B120,'X2'!$B:$AZ,2,FALSE)),IF($X$1=3,(VLOOKUP(B120,'X3'!$B:$AZ,2,FALSE)),IF($X$1=4,(VLOOKUP(B120,'X4'!$B:$AZ,2,FALSE)),IF($X$1=5,(VLOOKUP(B120,'X5'!$B:$AZ,2,FALSE)),IF($X$1=6,(VLOOKUP(B120,'X6'!$B:$AZ,2,FALSE)),IF($X$1=7,(VLOOKUP(B120,'X7'!$B:$AZ,2,FALSE)),IF($X$1=8,(VLOOKUP(B120,'X8'!$B:$AZ,2,FALSE)),IF($X$1=9,(VLOOKUP(B120,'X9'!$B:$AZ,2,FALSE)),IF($X$1=10,(VLOOKUP(B120,'X10'!$B:$AZ,2,FALSE)),IF($X$1=11,(VLOOKUP(B120,'X11'!$B:$AZ,2,FALSE)),IF($X$1=12,(VLOOKUP(B120,'X12'!$B:$AZ,2,FALSE)),IF($X$1=13,(VLOOKUP(B120,'X13'!$B:$AZ,2,FALSE)),"B")))))))))))))))</f>
        <v xml:space="preserve"> </v>
      </c>
      <c r="J120" s="183" t="str">
        <f ca="1">IF(ISERROR(IF($X$1=1,(VLOOKUP(B120,'X1'!$B:$AZ,3,FALSE)),IF($X$1=2,(VLOOKUP(B120,'X2'!$B:$AZ,3,FALSE)),IF($X$1=3,(VLOOKUP(B120,'X3'!$B:$AZ,3,FALSE)),IF($X$1=4,(VLOOKUP(B120,'X4'!$B:$AZ,3,FALSE)),IF($X$1=5,(VLOOKUP(B120,'X5'!$B:$AZ,3,FALSE)),IF($X$1=6,(VLOOKUP(B120,'X6'!$B:$AZ,3,FALSE)),IF($X$1=7,(VLOOKUP(B120,'X7'!$B:$AZ,3,FALSE)),IF($X$1=8,(VLOOKUP(B120,'X8'!$B:$AZ,3,FALSE)),IF($X$1=9,(VLOOKUP(B120,'X9'!$B:$AZ,3,FALSE)),IF($X$1=10,(VLOOKUP(B120,'X10'!$B:$AZ,3,FALSE)),IF($X$1=11,(VLOOKUP(B120,'X11'!$B:$AZ,3,FALSE)),IF($X$1=12,(VLOOKUP(B120,'X12'!$B:$AZ,3,FALSE)),IF($X$1=13,(VLOOKUP(B120,'X13'!$B:$AZ,3,FALSE)),"B"))))))))))))))=TRUE," ",(IF($X$1=1,(VLOOKUP(B120,'X1'!$B:$AZ,3,FALSE)),IF($X$1=2,(VLOOKUP(B120,'X2'!$B:$AZ,3,FALSE)),IF($X$1=3,(VLOOKUP(B120,'X3'!$B:$AZ,3,FALSE)),IF($X$1=4,(VLOOKUP(B120,'X4'!$B:$AZ,3,FALSE)),IF($X$1=5,(VLOOKUP(B120,'X5'!$B:$AZ,3,FALSE)),IF($X$1=6,(VLOOKUP(B120,'X6'!$B:$AZ,3,FALSE)),IF($X$1=7,(VLOOKUP(B120,'X7'!$B:$AZ,3,FALSE)),IF($X$1=8,(VLOOKUP(B120,'X8'!$B:$AZ,3,FALSE)),IF($X$1=9,(VLOOKUP(B120,'X9'!$B:$AZ,3,FALSE)),IF($X$1=10,(VLOOKUP(B120,'X10'!$B:$AZ,3,FALSE)),IF($X$1=11,(VLOOKUP(B120,'X11'!$B:$AZ,3,FALSE)),IF($X$1=12,(VLOOKUP(B120,'X12'!$B:$AZ,3,FALSE)),IF($X$1=13,(VLOOKUP(B120,'X13'!$B:$AZ,3,FALSE)),"B")))))))))))))))</f>
        <v xml:space="preserve"> </v>
      </c>
      <c r="K120" s="183" t="str">
        <f ca="1">IF(ISERROR(IF($X$1=1,(VLOOKUP(B120,'X1'!$B:$AZ,5,FALSE)),IF($X$1=2,(VLOOKUP(B120,'X2'!$B:$AZ,5,FALSE)),IF($X$1=3,(VLOOKUP(B120,'X3'!$B:$AZ,5,FALSE)),IF($X$1=4,(VLOOKUP(B120,'X4'!$B:$AZ,5,FALSE)),IF($X$1=5,(VLOOKUP(B120,'X5'!$B:$AZ,5,FALSE)),IF($X$1=6,(VLOOKUP(B120,'X6'!$B:$AZ,5,FALSE)),IF($X$1=7,(VLOOKUP(B120,'X7'!$B:$AZ,5,FALSE)),IF($X$1=8,(VLOOKUP(B120,'X8'!$B:$AZ,5,FALSE)),IF($X$1=9,(VLOOKUP(B120,'X9'!$B:$AZ,5,FALSE)),IF($X$1=10,(VLOOKUP(B120,'X10'!$B:$AZ,5,FALSE)),IF($X$1=11,(VLOOKUP(B120,'X11'!$B:$AZ,5,FALSE)),IF($X$1=12,(VLOOKUP(B120,'X12'!$B:$AZ,5,FALSE)),IF($X$1=13,(VLOOKUP(B120,'X13'!$B:$AZ,5,FALSE)),"B"))))))))))))))=TRUE," ",(IF($X$1=1,(VLOOKUP(B120,'X1'!$B:$AZ,5,FALSE)),IF($X$1=2,(VLOOKUP(B120,'X2'!$B:$AZ,5,FALSE)),IF($X$1=3,(VLOOKUP(B120,'X3'!$B:$AZ,5,FALSE)),IF($X$1=4,(VLOOKUP(B120,'X4'!$B:$AZ,5,FALSE)),IF($X$1=5,(VLOOKUP(B120,'X5'!$B:$AZ,5,FALSE)),IF($X$1=6,(VLOOKUP(B120,'X6'!$B:$AZ,5,FALSE)),IF($X$1=7,(VLOOKUP(B120,'X7'!$B:$AZ,5,FALSE)),IF($X$1=8,(VLOOKUP(B120,'X8'!$B:$AZ,5,FALSE)),IF($X$1=9,(VLOOKUP(B120,'X9'!$B:$AZ,5,FALSE)),IF($X$1=10,(VLOOKUP(B120,'X10'!$B:$AZ,5,FALSE)),IF($X$1=11,(VLOOKUP(B120,'X11'!$B:$AZ,5,FALSE)),IF($X$1=12,(VLOOKUP(B120,'X12'!$B:$AZ,5,FALSE)),IF($X$1=13,(VLOOKUP(B120,'X13'!$B:$AZ,5,FALSE)),"B")))))))))))))))</f>
        <v xml:space="preserve"> </v>
      </c>
      <c r="L120" s="184" t="str">
        <f ca="1">IF(ISERROR(IF($X$1=1,(VLOOKUP(B120,'X1'!$B:$AZ,9,FALSE)),IF($X$1=2,(VLOOKUP(B120,'X2'!$B:$AZ,9,FALSE)),IF($X$1=3,(VLOOKUP(B120,'X3'!$B:$AZ,9,FALSE)),IF($X$1=4,(VLOOKUP(B120,'X4'!$B:$AZ,9,FALSE)),IF($X$1=5,(VLOOKUP(B120,'X5'!$B:$AZ,9,FALSE)),IF($X$1=6,(VLOOKUP(B120,'X6'!$B:$AZ,9,FALSE)),IF($X$1=7,(VLOOKUP(B120,'X7'!$B:$AZ,9,FALSE)),IF($X$1=8,(VLOOKUP(B120,'X8'!$B:$AZ,9,FALSE)),IF($X$1=9,(VLOOKUP(B120,'X9'!$B:$AZ,9,FALSE)),IF($X$1=10,(VLOOKUP(B120,'X10'!$B:$AZ,9,FALSE)),IF($X$1=11,(VLOOKUP(B120,'X11'!$B:$AZ,9,FALSE)),IF($X$1=12,(VLOOKUP(B120,'X12'!$B:$AZ,9,FALSE)),IF($X$1=13,(VLOOKUP(B120,'X13'!$B:$AZ,9,FALSE)),"B"))))))))))))))=TRUE," ",(IF($X$1=1,(VLOOKUP(B120,'X1'!$B:$AZ,9,FALSE)),IF($X$1=2,(VLOOKUP(B120,'X2'!$B:$AZ,9,FALSE)),IF($X$1=3,(VLOOKUP(B120,'X3'!$B:$AZ,9,FALSE)),IF($X$1=4,(VLOOKUP(B120,'X4'!$B:$AZ,9,FALSE)),IF($X$1=5,(VLOOKUP(B120,'X5'!$B:$AZ,9,FALSE)),IF($X$1=6,(VLOOKUP(B120,'X6'!$B:$AZ,9,FALSE)),IF($X$1=7,(VLOOKUP(B120,'X7'!$B:$AZ,9,FALSE)),IF($X$1=8,(VLOOKUP(B120,'X8'!$B:$AZ,9,FALSE)),IF($X$1=9,(VLOOKUP(B120,'X9'!$B:$AZ,9,FALSE)),IF($X$1=10,(VLOOKUP(B120,'X10'!$B:$AZ,9,FALSE)),IF($X$1=11,(VLOOKUP(B120,'X11'!$B:$AZ,9,FALSE)),IF($X$1=12,(VLOOKUP(B120,'X12'!$B:$AZ,9,FALSE)),IF($X$1=13,(VLOOKUP(B120,'X13'!$B:$AZ,9,FALSE)),"B")))))))))))))))</f>
        <v xml:space="preserve"> </v>
      </c>
      <c r="M120" s="184" t="str">
        <f ca="1">IF(ISERROR(IF($X$1=1,(VLOOKUP(B120,'X1'!$B:$AZ,10,FALSE)),IF($X$1=2,(VLOOKUP(B120,'X2'!$B:$AZ,10,FALSE)),IF($X$1=3,(VLOOKUP(B120,'X3'!$B:$AZ,10,FALSE)),IF($X$1=4,(VLOOKUP(B120,'X4'!$B:$AZ,10,FALSE)),IF($X$1=5,(VLOOKUP(B120,'X5'!$B:$AZ,10,FALSE)),IF($X$1=6,(VLOOKUP(B120,'X6'!$B:$AZ,10,FALSE)),IF($X$1=7,(VLOOKUP(B120,'X7'!$B:$AZ,10,FALSE)),IF($X$1=8,(VLOOKUP(B120,'X8'!$B:$AZ,10,FALSE)),IF($X$1=9,(VLOOKUP(B120,'X9'!$B:$AZ,10,FALSE)),IF($X$1=10,(VLOOKUP(B120,'X10'!$B:$AZ,10,FALSE)),IF($X$1=11,(VLOOKUP(B120,'X11'!$B:$AZ,10,FALSE)),IF($X$1=12,(VLOOKUP(B120,'X12'!$B:$AZ,10,FALSE)),IF($X$1=13,(VLOOKUP(B120,'X13'!$B:$AZ,10,FALSE)),"B"))))))))))))))=TRUE," ",(IF($X$1=1,(VLOOKUP(B120,'X1'!$B:$AZ,10,FALSE)),IF($X$1=2,(VLOOKUP(B120,'X2'!$B:$AZ,10,FALSE)),IF($X$1=3,(VLOOKUP(B120,'X3'!$B:$AZ,10,FALSE)),IF($X$1=4,(VLOOKUP(B120,'X4'!$B:$AZ,10,FALSE)),IF($X$1=5,(VLOOKUP(B120,'X5'!$B:$AZ,10,FALSE)),IF($X$1=6,(VLOOKUP(B120,'X6'!$B:$AZ,10,FALSE)),IF($X$1=7,(VLOOKUP(B120,'X7'!$B:$AZ,10,FALSE)),IF($X$1=8,(VLOOKUP(B120,'X8'!$B:$AZ,10,FALSE)),IF($X$1=9,(VLOOKUP(B120,'X9'!$B:$AZ,10,FALSE)),IF($X$1=10,(VLOOKUP(B120,'X10'!$B:$AZ,10,FALSE)),IF($X$1=11,(VLOOKUP(B120,'X11'!$B:$AZ,10,FALSE)),IF($X$1=12,(VLOOKUP(B120,'X12'!$B:$AZ,10,FALSE)),IF($X$1=13,(VLOOKUP(B120,'X13'!$B:$AZ,10,FALSE)),"B")))))))))))))))</f>
        <v xml:space="preserve"> </v>
      </c>
      <c r="N120" s="185" t="str">
        <f ca="1">IF(ISERROR(IF($X$1=1,(VLOOKUP(B120,'X1'!$B:$AZ,45,FALSE)),IF($X$1=2,(VLOOKUP(B120,'X2'!$B:$AZ,45,FALSE)),IF($X$1=3,(VLOOKUP(B120,'X3'!$B:$AZ,45,FALSE)),IF($X$1=4,(VLOOKUP(B120,'X4'!$B:$AZ,45,FALSE)),IF($X$1=5,(VLOOKUP(B120,'X5'!$B:$AZ,45,FALSE)),IF($X$1=6,(VLOOKUP(B120,'X6'!$B:$AZ,45,FALSE)),IF($X$1=7,(VLOOKUP(B120,'X7'!$B:$AZ,45,FALSE)),IF($X$1=8,(VLOOKUP(B120,'X8'!$B:$AZ,45,FALSE)),IF($X$1=9,(VLOOKUP(B120,'X9'!$B:$AZ,45,FALSE)),IF($X$1=10,(VLOOKUP(B120,'X10'!$B:$AZ,45,FALSE)),IF($X$1=11,(VLOOKUP(B120,'X11'!$B:$AZ,45,FALSE)),IF($X$1=12,(VLOOKUP(B120,'X12'!$B:$AZ,45,FALSE)),IF($X$1=13,(VLOOKUP(B120,'X13'!$B:$AZ,45,FALSE)),"B"))))))))))))))=TRUE," ",(IF($X$1=1,(VLOOKUP(B120,'X1'!$B:$AZ,45,FALSE)),IF($X$1=2,(VLOOKUP(B120,'X2'!$B:$AZ,45,FALSE)),IF($X$1=3,(VLOOKUP(B120,'X3'!$B:$AZ,45,FALSE)),IF($X$1=4,(VLOOKUP(B120,'X4'!$B:$AZ,45,FALSE)),IF($X$1=5,(VLOOKUP(B120,'X5'!$B:$AZ,45,FALSE)),IF($X$1=6,(VLOOKUP(B120,'X6'!$B:$AZ,45,FALSE)),IF($X$1=7,(VLOOKUP(B120,'X7'!$B:$AZ,45,FALSE)),IF($X$1=8,(VLOOKUP(B120,'X8'!$B:$AZ,45,FALSE)),IF($X$1=9,(VLOOKUP(B120,'X9'!$B:$AZ,45,FALSE)),IF($X$1=10,(VLOOKUP(B120,'X10'!$B:$AZ,45,FALSE)),IF($X$1=11,(VLOOKUP(B120,'X11'!$B:$AZ,45,FALSE)),IF($X$1=12,(VLOOKUP(B120,'X12'!$B:$AZ,45,FALSE)),IF($X$1=13,(VLOOKUP(B120,'X13'!$B:$AZ,45,FALSE)),"B")))))))))))))))</f>
        <v xml:space="preserve"> </v>
      </c>
      <c r="O120" s="184" t="str">
        <f ca="1">IF(ISERROR(IF($X$1=1,(VLOOKUP(B120,'X1'!$B:$AZ,11,FALSE)),IF($X$1=2,(VLOOKUP(B120,'X2'!$B:$AZ,11,FALSE)),IF($X$1=3,(VLOOKUP(B120,'X3'!$B:$AZ,11,FALSE)),IF($X$1=4,(VLOOKUP(B120,'X4'!$B:$AZ,11,FALSE)),IF($X$1=5,(VLOOKUP(B120,'X5'!$B:$AZ,11,FALSE)),IF($X$1=6,(VLOOKUP(B120,'X6'!$B:$AZ,11,FALSE)),IF($X$1=7,(VLOOKUP(B120,'X7'!$B:$AZ,11,FALSE)),IF($X$1=8,(VLOOKUP(B120,'X8'!$B:$AZ,11,FALSE)),IF($X$1=9,(VLOOKUP(B120,'X9'!$B:$AZ,11,FALSE)),IF($X$1=10,(VLOOKUP(B120,'X10'!$B:$AZ,11,FALSE)),IF($X$1=11,(VLOOKUP(B120,'X11'!$B:$AZ,11,FALSE)),IF($X$1=12,(VLOOKUP(B120,'X12'!$B:$AZ,11,FALSE)),IF($X$1=13,(VLOOKUP(B120,'X13'!$B:$AZ,11,FALSE)),"B"))))))))))))))=TRUE," ",(IF($X$1=1,(VLOOKUP(B120,'X1'!$B:$AZ,11,FALSE)),IF($X$1=2,(VLOOKUP(B120,'X2'!$B:$AZ,11,FALSE)),IF($X$1=3,(VLOOKUP(B120,'X3'!$B:$AZ,11,FALSE)),IF($X$1=4,(VLOOKUP(B120,'X4'!$B:$AZ,11,FALSE)),IF($X$1=5,(VLOOKUP(B120,'X5'!$B:$AZ,11,FALSE)),IF($X$1=6,(VLOOKUP(B120,'X6'!$B:$AZ,11,FALSE)),IF($X$1=7,(VLOOKUP(B120,'X7'!$B:$AZ,11,FALSE)),IF($X$1=8,(VLOOKUP(B120,'X8'!$B:$AZ,11,FALSE)),IF($X$1=9,(VLOOKUP(B120,'X9'!$B:$AZ,11,FALSE)),IF($X$1=10,(VLOOKUP(B120,'X10'!$B:$AZ,11,FALSE)),IF($X$1=11,(VLOOKUP(B120,'X11'!$B:$AZ,11,FALSE)),IF($X$1=12,(VLOOKUP(B120,'X12'!$B:$AZ,11,FALSE)),IF($X$1=13,(VLOOKUP(B120,'X13'!$B:$AZ,11,FALSE)),"B")))))))))))))))</f>
        <v xml:space="preserve"> </v>
      </c>
      <c r="P120" s="184" t="str">
        <f ca="1">IF(ISERROR(IF($X$1=1,(VLOOKUP(B120,'X1'!$B:$AZ,12,FALSE)),IF($X$1=2,(VLOOKUP(B120,'X2'!$B:$AZ,12,FALSE)),IF($X$1=3,(VLOOKUP(B120,'X3'!$B:$AZ,12,FALSE)),IF($X$1=4,(VLOOKUP(B120,'X4'!$B:$AZ,12,FALSE)),IF($X$1=5,(VLOOKUP(B120,'X5'!$B:$AZ,12,FALSE)),IF($X$1=6,(VLOOKUP(B120,'X6'!$B:$AZ,12,FALSE)),IF($X$1=7,(VLOOKUP(B120,'X7'!$B:$AZ,12,FALSE)),IF($X$1=8,(VLOOKUP(B120,'X8'!$B:$AZ,12,FALSE)),IF($X$1=9,(VLOOKUP(B120,'X9'!$B:$AZ,12,FALSE)),IF($X$1=10,(VLOOKUP(B120,'X10'!$B:$AZ,12,FALSE)),IF($X$1=11,(VLOOKUP(B120,'X11'!$B:$AZ,12,FALSE)),IF($X$1=12,(VLOOKUP(B120,'X12'!$B:$AZ,12,FALSE)),IF($X$1=13,(VLOOKUP(B120,'X13'!$B:$AZ,12,FALSE)),"B"))))))))))))))=TRUE," ",(IF($X$1=1,(VLOOKUP(B120,'X1'!$B:$AZ,12,FALSE)),IF($X$1=2,(VLOOKUP(B120,'X2'!$B:$AZ,12,FALSE)),IF($X$1=3,(VLOOKUP(B120,'X3'!$B:$AZ,12,FALSE)),IF($X$1=4,(VLOOKUP(B120,'X4'!$B:$AZ,12,FALSE)),IF($X$1=5,(VLOOKUP(B120,'X5'!$B:$AZ,12,FALSE)),IF($X$1=6,(VLOOKUP(B120,'X6'!$B:$AZ,12,FALSE)),IF($X$1=7,(VLOOKUP(B120,'X7'!$B:$AZ,12,FALSE)),IF($X$1=8,(VLOOKUP(B120,'X8'!$B:$AZ,12,FALSE)),IF($X$1=9,(VLOOKUP(B120,'X9'!$B:$AZ,12,FALSE)),IF($X$1=10,(VLOOKUP(B120,'X10'!$B:$AZ,12,FALSE)),IF($X$1=11,(VLOOKUP(B120,'X11'!$B:$AZ,12,FALSE)),IF($X$1=12,(VLOOKUP(B120,'X12'!$B:$AZ,12,FALSE)),IF($X$1=13,(VLOOKUP(B120,'X13'!$B:$AZ,12,FALSE)),"B")))))))))))))))</f>
        <v xml:space="preserve"> </v>
      </c>
      <c r="Q120" s="185" t="str">
        <f ca="1">IF(ISERROR(IF($X$1=1,(VLOOKUP(B120,'X1'!$B:$AZ,46,FALSE)),IF($X$1=2,(VLOOKUP(B120,'X2'!$B:$AZ,46,FALSE)),IF($X$1=3,(VLOOKUP(B120,'X3'!$B:$AZ,46,FALSE)),IF($X$1=4,(VLOOKUP(B120,'X4'!$B:$AZ,46,FALSE)),IF($X$1=5,(VLOOKUP(B120,'X5'!$B:$AZ,46,FALSE)),IF($X$1=6,(VLOOKUP(B120,'X6'!$B:$AZ,46,FALSE)),IF($X$1=7,(VLOOKUP(B120,'X7'!$B:$AZ,46,FALSE)),IF($X$1=8,(VLOOKUP(B120,'X8'!$B:$AZ,46,FALSE)),IF($X$1=9,(VLOOKUP(B120,'X9'!$B:$AZ,46,FALSE)),IF($X$1=10,(VLOOKUP(B120,'X10'!$B:$AZ,46,FALSE)),IF($X$1=11,(VLOOKUP(B120,'X11'!$B:$AZ,46,FALSE)),IF($X$1=12,(VLOOKUP(B120,'X12'!$B:$AZ,46,FALSE)),IF($X$1=13,(VLOOKUP(B120,'X13'!$B:$AZ,46,FALSE)),"B"))))))))))))))=TRUE," ",(IF($X$1=1,(VLOOKUP(B120,'X1'!$B:$AZ,46,FALSE)),IF($X$1=2,(VLOOKUP(B120,'X2'!$B:$AZ,46,FALSE)),IF($X$1=3,(VLOOKUP(B120,'X3'!$B:$AZ,46,FALSE)),IF($X$1=4,(VLOOKUP(B120,'X4'!$B:$AZ,46,FALSE)),IF($X$1=5,(VLOOKUP(B120,'X5'!$B:$AZ,46,FALSE)),IF($X$1=6,(VLOOKUP(B120,'X6'!$B:$AZ,46,FALSE)),IF($X$1=7,(VLOOKUP(B120,'X7'!$B:$AZ,46,FALSE)),IF($X$1=8,(VLOOKUP(B120,'X8'!$B:$AZ,46,FALSE)),IF($X$1=9,(VLOOKUP(B120,'X9'!$B:$AZ,46,FALSE)),IF($X$1=10,(VLOOKUP(B120,'X10'!$B:$AZ,46,FALSE)),IF($X$1=11,(VLOOKUP(B120,'X11'!$B:$AZ,46,FALSE)),IF($X$1=12,(VLOOKUP(B120,'X12'!$B:$AZ,46,FALSE)),IF($X$1=13,(VLOOKUP(B120,'X13'!$B:$AZ,46,FALSE)),"B")))))))))))))))</f>
        <v xml:space="preserve"> </v>
      </c>
      <c r="R120" s="185" t="str">
        <f ca="1">IF(ISERROR(IF($X$1=1,(VLOOKUP(B120,'X1'!$B:$AZ,15,FALSE)),IF($X$1=2,(VLOOKUP(B120,'X2'!$B:$AZ,15,FALSE)),IF($X$1=3,(VLOOKUP(B120,'X3'!$B:$AZ,15,FALSE)),IF($X$1=4,(VLOOKUP(B120,'X4'!$B:$AZ,15,FALSE)),IF($X$1=5,(VLOOKUP(B120,'X5'!$B:$AZ,15,FALSE)),IF($X$1=6,(VLOOKUP(B120,'X6'!$B:$AZ,15,FALSE)),IF($X$1=7,(VLOOKUP(B120,'X7'!$B:$AZ,15,FALSE)),IF($X$1=8,(VLOOKUP(B120,'X8'!$B:$AZ,15,FALSE)),IF($X$1=9,(VLOOKUP(B120,'X9'!$B:$AZ,15,FALSE)),IF($X$1=10,(VLOOKUP(B120,'X10'!$B:$AZ,15,FALSE)),IF($X$1=11,(VLOOKUP(B120,'X11'!$B:$AZ,15,FALSE)),IF($X$1=12,(VLOOKUP(B120,'X12'!$B:$AZ,15,FALSE)),IF($X$1=13,(VLOOKUP(B120,'X13'!$B:$AZ,15,FALSE)),"B"))))))))))))))=TRUE," ",(IF($X$1=1,(VLOOKUP(B120,'X1'!$B:$AZ,15,FALSE)),IF($X$1=2,(VLOOKUP(B120,'X2'!$B:$AZ,15,FALSE)),IF($X$1=3,(VLOOKUP(B120,'X3'!$B:$AZ,15,FALSE)),IF($X$1=4,(VLOOKUP(B120,'X4'!$B:$AZ,15,FALSE)),IF($X$1=5,(VLOOKUP(B120,'X5'!$B:$AZ,15,FALSE)),IF($X$1=6,(VLOOKUP(B120,'X6'!$B:$AZ,15,FALSE)),IF($X$1=7,(VLOOKUP(B120,'X7'!$B:$AZ,15,FALSE)),IF($X$1=8,(VLOOKUP(B120,'X8'!$B:$AZ,15,FALSE)),IF($X$1=9,(VLOOKUP(B120,'X9'!$B:$AZ,15,FALSE)),IF($X$1=10,(VLOOKUP(B120,'X10'!$B:$AZ,15,FALSE)),IF($X$1=11,(VLOOKUP(B120,'X11'!$B:$AZ,15,FALSE)),IF($X$1=12,(VLOOKUP(B120,'X12'!$B:$AZ,15,FALSE)),IF($X$1=13,(VLOOKUP(B120,'X13'!$B:$AZ,15,FALSE)),"B")))))))))))))))</f>
        <v xml:space="preserve"> </v>
      </c>
      <c r="S120" s="185" t="str">
        <f ca="1">IF(ISERROR(IF((IF($X$1=1,(VLOOKUP(B120,'X1'!$B:$AZ,14,FALSE)),(IF($X$1=2,(VLOOKUP(B120,'X2'!$B:$AZ,14,FALSE)),(IF($X$1=3,(VLOOKUP(B120,'X3'!$B:$AZ,14,FALSE)),(IF($X$1=4,(VLOOKUP(B120,'X4'!$B:$AZ,14,FALSE)),(IF($X$1=5,(VLOOKUP(B120,'X5'!$B:$AZ,14,FALSE)),(IF($X$1=6,(VLOOKUP(B120,'X6'!$B:$AZ,14,FALSE)),(IF($X$1=7,(VLOOKUP(B120,'X7'!$B:$AZ,14,FALSE)),(IF($X$1=8,(VLOOKUP(B120,'X8'!$B:$AZ,14,FALSE)),(IF($X$1=9,(VLOOKUP(B120,'X9'!$B:$AZ,14,FALSE)),(IF($X$1=10,(VLOOKUP(B120,'X10'!$B:$AZ,14,FALSE)),(IF($X$1=11,(VLOOKUP(B120,'X11'!$B:$AZ,14,FALSE)),(IF($X$1=12,(VLOOKUP(B120,'X12'!$B:$AZ,14,FALSE)),(VLOOKUP(B120,'X13'!$B:$AZ,14,FALSE))))))))))))))))))))))))))=$V$1," ",(IF($X$1=1,(VLOOKUP(B120,'X1'!$B:$AZ,14,FALSE)),(IF($X$1=2,(VLOOKUP(B120,'X2'!$B:$AZ,14,FALSE)),(IF($X$1=3,(VLOOKUP(B120,'X3'!$B:$AZ,14,FALSE)),(IF($X$1=4,(VLOOKUP(B120,'X4'!$B:$AZ,14,FALSE)),(IF($X$1=5,(VLOOKUP(B120,'X5'!$B:$AZ,14,FALSE)),(IF($X$1=6,(VLOOKUP(B120,'X6'!$B:$AZ,14,FALSE)),(IF($X$1=7,(VLOOKUP(B120,'X7'!$B:$AZ,14,FALSE)),(IF($X$1=8,(VLOOKUP(B120,'X8'!$B:$AZ,14,FALSE)),(IF($X$1=9,(VLOOKUP(B120,'X9'!$B:$AZ,14,FALSE)),(IF($X$1=10,(VLOOKUP(B120,'X10'!$B:$AZ,14,FALSE)),(IF($X$1=11,(VLOOKUP(B120,'X11'!$B:$AZ,14,FALSE)),(IF($X$1=12,(VLOOKUP(B120,'X12'!$B:$AZ,14,FALSE)),(VLOOKUP(B120,'X13'!$B:$AZ,14,FALSE))))))))))))))))))))))))))))=TRUE," ",(IF((IF($X$1=1,(VLOOKUP(B120,'X1'!$B:$AZ,14,FALSE)),(IF($X$1=2,(VLOOKUP(B120,'X2'!$B:$AZ,14,FALSE)),(IF($X$1=3,(VLOOKUP(B120,'X3'!$B:$AZ,14,FALSE)),(IF($X$1=4,(VLOOKUP(B120,'X4'!$B:$AZ,14,FALSE)),(IF($X$1=5,(VLOOKUP(B120,'X5'!$B:$AZ,14,FALSE)),(IF($X$1=6,(VLOOKUP(B120,'X6'!$B:$AZ,14,FALSE)),(IF($X$1=7,(VLOOKUP(B120,'X7'!$B:$AZ,14,FALSE)),(IF($X$1=8,(VLOOKUP(B120,'X8'!$B:$AZ,14,FALSE)),(IF($X$1=9,(VLOOKUP(B120,'X9'!$B:$AZ,14,FALSE)),(IF($X$1=10,(VLOOKUP(B120,'X10'!$B:$AZ,14,FALSE)),(IF($X$1=11,(VLOOKUP(B120,'X11'!$B:$AZ,14,FALSE)),(IF($X$1=12,(VLOOKUP(B120,'X12'!$B:$AZ,14,FALSE)),(VLOOKUP(B120,'X13'!$B:$AZ,14,FALSE))))))))))))))))))))))))))=$V$1," ",(IF($X$1=1,(VLOOKUP(B120,'X1'!$B:$AZ,14,FALSE)),(IF($X$1=2,(VLOOKUP(B120,'X2'!$B:$AZ,14,FALSE)),(IF($X$1=3,(VLOOKUP(B120,'X3'!$B:$AZ,14,FALSE)),(IF($X$1=4,(VLOOKUP(B120,'X4'!$B:$AZ,14,FALSE)),(IF($X$1=5,(VLOOKUP(B120,'X5'!$B:$AZ,14,FALSE)),(IF($X$1=6,(VLOOKUP(B120,'X6'!$B:$AZ,14,FALSE)),(IF($X$1=7,(VLOOKUP(B120,'X7'!$B:$AZ,14,FALSE)),(IF($X$1=8,(VLOOKUP(B120,'X8'!$B:$AZ,14,FALSE)),(IF($X$1=9,(VLOOKUP(B120,'X9'!$B:$AZ,14,FALSE)),(IF($X$1=10,(VLOOKUP(B120,'X10'!$B:$AZ,14,FALSE)),(IF($X$1=11,(VLOOKUP(B120,'X11'!$B:$AZ,14,FALSE)),(IF($X$1=12,(VLOOKUP(B120,'X12'!$B:$AZ,14,FALSE)),(VLOOKUP(B120,'X13'!$B:$AZ,14,FALSE)))))))))))))))))))))))))))))</f>
        <v xml:space="preserve"> </v>
      </c>
      <c r="V120" s="43"/>
      <c r="W120" s="43">
        <f t="shared" si="63"/>
        <v>32</v>
      </c>
      <c r="X120" s="43"/>
      <c r="Y120" s="130">
        <f t="shared" ca="1" si="65"/>
        <v>0.53969626799869663</v>
      </c>
      <c r="Z120" s="97" t="s">
        <v>149</v>
      </c>
      <c r="AB120" s="42">
        <f t="shared" si="61"/>
        <v>2</v>
      </c>
      <c r="AC120" s="42">
        <f t="shared" si="64"/>
        <v>31</v>
      </c>
      <c r="AD120" s="111" t="str">
        <f>IF((VALUE((RIGHT($AD$89,1))))=0,(Alf!F35),IF((VALUE((RIGHT($AD$89,1))))=1,(Alf!F75),IF(((VALUE((RIGHT($AD$89,1)))))=2,(Alf!F114),IF(((VALUE((RIGHT($AD$89,1)))))=3,(Alf!F152),IF(((VALUE((RIGHT($AD$89,1)))))=4,(Alf!F190),IF(((VALUE((RIGHT($AD$89,1)))))=5,(Alf!F229),"B"))))))</f>
        <v/>
      </c>
      <c r="AE120" s="112" t="str">
        <f t="shared" ca="1" si="62"/>
        <v xml:space="preserve"> </v>
      </c>
      <c r="AF120" s="113" t="str">
        <f>IF(ISERROR(((VLOOKUP(AD120,'X1'!$B:$AO,6,FALSE))/(VLOOKUP(AD120,'X1'!$B:$AO,7,FALSE))-1))=TRUE," ",(((VLOOKUP(AD120,'X1'!$B:$AO,6,FALSE))/(VLOOKUP(AD120,'X1'!$B:$AO,7,FALSE))-1)))</f>
        <v xml:space="preserve"> </v>
      </c>
      <c r="AG120" s="113" t="str">
        <f>IF(ISERROR((((VLOOKUP(AD120,'X1'!$B:$G,2,FALSE))-(VLOOKUP(AD120,'X1'!$B:$G,3,FALSE)))*100)/(VLOOKUP(AD120,'X1'!$B:$G,5,FALSE)))=TRUE," ",((((VLOOKUP(AD120,'X1'!$B:$G,2,FALSE))-(VLOOKUP(AD120,'X1'!$B:$G,3,FALSE)))*100)/(VLOOKUP(AD120,'X1'!$B:$G,5,FALSE))))</f>
        <v xml:space="preserve"> </v>
      </c>
      <c r="AH120" s="113" t="str">
        <f>IF(ISERROR(((VLOOKUP(AD120,'X1'!$B:$AZ,42,FALSE))))=TRUE," ",(((VLOOKUP(AD120,'X1'!$B:$AZ,42,FALSE)))))</f>
        <v xml:space="preserve"> </v>
      </c>
      <c r="AI120" s="113" t="str">
        <f>IF(ISERROR(((VLOOKUP(AD120,'X1'!$B:$AZ,43,FALSE))))=TRUE," ",(((VLOOKUP(AD120,'X1'!$B:$AZ,43,FALSE)))))</f>
        <v xml:space="preserve"> </v>
      </c>
      <c r="AJ120" s="113" t="str">
        <f>IF(ISERROR(((VLOOKUP(AD120,'X1'!$B:$AZ,15,FALSE))))=TRUE," ",(((VLOOKUP(AD120,'X1'!$B:$AZ,15,FALSE)))))</f>
        <v xml:space="preserve"> </v>
      </c>
      <c r="AK120" s="113" t="str">
        <f>IF(ISERROR(((VLOOKUP(AD120,'X1'!$B:$AZ,14,FALSE))))=TRUE," ",(((VLOOKUP(AD120,'X1'!$B:$AZ,14,FALSE)))))</f>
        <v xml:space="preserve"> </v>
      </c>
      <c r="AL120" s="113" t="str">
        <f ca="1">IF(ISERROR(((VLOOKUP(AD120,'X2'!$B:$AO,6,FALSE))/(VLOOKUP(AD120,'X2'!$B:$AO,7,FALSE))-1))=TRUE," ",(((VLOOKUP(AD120,'X2'!$B:$AO,6,FALSE))/(VLOOKUP(AD120,'X2'!$B:$AO,7,FALSE))-1)))</f>
        <v xml:space="preserve"> </v>
      </c>
      <c r="AM120" s="113" t="str">
        <f ca="1">IF(ISERROR((((VLOOKUP(AD120,'X2'!$B:$G,2,FALSE))-(VLOOKUP(AD120,'X2'!$B:$G,3,FALSE)))*100)/(VLOOKUP(AD120,'X2'!$B:$G,5,FALSE)))=TRUE," ",((((VLOOKUP(AD120,'X2'!$B:$G,2,FALSE))-(VLOOKUP(AD120,'X2'!$B:$G,3,FALSE)))*100)/(VLOOKUP(AD120,'X2'!$B:$G,5,FALSE))))</f>
        <v xml:space="preserve"> </v>
      </c>
      <c r="AN120" s="113" t="str">
        <f ca="1">IF(ISERROR(((VLOOKUP(AD120,'X2'!$B:$AZ,42,FALSE))))=TRUE," ",(((VLOOKUP(AD120,'X2'!$B:$AZ,42,FALSE)))))</f>
        <v xml:space="preserve"> </v>
      </c>
      <c r="AO120" s="113" t="str">
        <f ca="1">IF(ISERROR(((VLOOKUP(AD120,'X2'!$B:$AZ,43,FALSE))))=TRUE," ",(((VLOOKUP(AD120,'X2'!$B:$AZ,43,FALSE)))))</f>
        <v xml:space="preserve"> </v>
      </c>
      <c r="AP120" s="113" t="str">
        <f ca="1">IF(ISERROR(((VLOOKUP(AD120,'X2'!$B:$AZ,15,FALSE))))=TRUE," ",(((VLOOKUP(AD120,'X2'!$B:$AZ,15,FALSE)))))</f>
        <v xml:space="preserve"> </v>
      </c>
      <c r="AQ120" s="113" t="str">
        <f ca="1">IF(ISERROR(((VLOOKUP(AD120,'X2'!$B:$AZ,14,FALSE))))=TRUE," ",(((VLOOKUP(AD120,'X2'!$B:$AZ,14,FALSE)))))</f>
        <v xml:space="preserve"> </v>
      </c>
      <c r="AR120" s="113" t="str">
        <f ca="1">IF(ISERROR(((VLOOKUP(AD120,'X3'!$B:$AO,6,FALSE))/(VLOOKUP(AD120,'X3'!$B:$AO,7,FALSE))-1))=TRUE," ",(((VLOOKUP(AD120,'X3'!$B:$AO,6,FALSE))/(VLOOKUP(AD120,'X3'!$B:$AO,7,FALSE))-1)))</f>
        <v xml:space="preserve"> </v>
      </c>
      <c r="AS120" s="113" t="str">
        <f ca="1">IF(ISERROR((((VLOOKUP(AD120,'X3'!$B:$G,2,FALSE))-(VLOOKUP(AD120,'X3'!$B:$G,3,FALSE)))*100)/(VLOOKUP(AD120,'X3'!$B:$G,5,FALSE)))=TRUE," ",((((VLOOKUP(AD120,'X3'!$B:$G,2,FALSE))-(VLOOKUP(AD120,'X3'!$B:$G,3,FALSE)))*100)/(VLOOKUP(AD120,'X3'!$B:$G,5,FALSE))))</f>
        <v xml:space="preserve"> </v>
      </c>
      <c r="AT120" s="113" t="str">
        <f ca="1">IF(ISERROR(((VLOOKUP(AD120,'X3'!$B:$AZ,42,FALSE))))=TRUE," ",(((VLOOKUP(AD120,'X3'!$B:$AZ,42,FALSE)))))</f>
        <v xml:space="preserve"> </v>
      </c>
      <c r="AU120" s="113" t="str">
        <f ca="1">IF(ISERROR(((VLOOKUP(AD120,'X3'!$B:$AZ,43,FALSE))))=TRUE," ",(((VLOOKUP(AD120,'X3'!$B:$AZ,43,FALSE)))))</f>
        <v xml:space="preserve"> </v>
      </c>
      <c r="AV120" s="113" t="str">
        <f ca="1">IF(ISERROR(((VLOOKUP(AD120,'X3'!$B:$AZ,15,FALSE))))=TRUE," ",(((VLOOKUP(AD120,'X3'!$B:$AZ,15,FALSE)))))</f>
        <v xml:space="preserve"> </v>
      </c>
      <c r="AW120" s="113" t="str">
        <f ca="1">IF(ISERROR(((VLOOKUP(AD120,'X3'!$B:$AZ,14,FALSE))))=TRUE," ",(((VLOOKUP(AD120,'X3'!$B:$AZ,14,FALSE)))))</f>
        <v xml:space="preserve"> </v>
      </c>
      <c r="AX120" s="113" t="str">
        <f ca="1">IF(ISERROR(((VLOOKUP(AD120,'X4'!$B:$AO,6,FALSE))/(VLOOKUP(AD120,'X4'!$B:$AO,7,FALSE))-1))=TRUE," ",(((VLOOKUP(AD120,'X4'!$B:$AO,6,FALSE))/(VLOOKUP(AD120,'X4'!$B:$AO,7,FALSE))-1)))</f>
        <v xml:space="preserve"> </v>
      </c>
      <c r="AY120" s="113" t="str">
        <f ca="1">IF(ISERROR((((VLOOKUP(AD120,'X4'!$B:$G,2,FALSE))-(VLOOKUP(AD120,'X4'!$B:$G,3,FALSE)))*100)/(VLOOKUP(AD120,'X4'!$B:$G,5,FALSE)))=TRUE," ",((((VLOOKUP(AD120,'X4'!$B:$G,2,FALSE))-(VLOOKUP(AD120,'X4'!$B:$G,3,FALSE)))*100)/(VLOOKUP(AD120,'X4'!$B:$G,5,FALSE))))</f>
        <v xml:space="preserve"> </v>
      </c>
      <c r="AZ120" s="113" t="str">
        <f ca="1">IF(ISERROR(((VLOOKUP(AD120,'X4'!$B:$AZ,42,FALSE))))=TRUE," ",(((VLOOKUP(AD120,'X4'!$B:$AZ,42,FALSE)))))</f>
        <v xml:space="preserve"> </v>
      </c>
      <c r="BA120" s="113" t="str">
        <f ca="1">IF(ISERROR(((VLOOKUP(AD120,'X4'!$B:$AZ,43,FALSE))))=TRUE," ",(((VLOOKUP(AD120,'X4'!$B:$AZ,43,FALSE)))))</f>
        <v xml:space="preserve"> </v>
      </c>
      <c r="BB120" s="113" t="str">
        <f ca="1">IF(ISERROR(((VLOOKUP(AD120,'X4'!$B:$AZ,15,FALSE))))=TRUE," ",(((VLOOKUP(AD120,'X4'!$B:$AZ,15,FALSE)))))</f>
        <v xml:space="preserve"> </v>
      </c>
      <c r="BC120" s="113" t="str">
        <f ca="1">IF(ISERROR(((VLOOKUP(AD120,'X4'!$B:$AZ,14,FALSE))))=TRUE," ",(((VLOOKUP(AD120,'X4'!$B:$AZ,14,FALSE)))))</f>
        <v xml:space="preserve"> </v>
      </c>
      <c r="BD120" s="113" t="str">
        <f ca="1">IF(ISERROR(((VLOOKUP(AD120,'X5'!$B:$AO,6,FALSE))/(VLOOKUP(AD120,'X5'!$B:$AO,7,FALSE))-1))=TRUE," ",(((VLOOKUP(AD120,'X5'!$B:$AO,6,FALSE))/(VLOOKUP(AD120,'X5'!$B:$AO,7,FALSE))-1)))</f>
        <v xml:space="preserve"> </v>
      </c>
      <c r="BE120" s="113" t="str">
        <f ca="1">IF(ISERROR((((VLOOKUP(AD120,'X5'!$B:$G,2,FALSE))-(VLOOKUP(AD120,'X5'!$B:$G,3,FALSE)))*100)/(VLOOKUP(AD120,'X5'!$B:$G,5,FALSE)))=TRUE," ",((((VLOOKUP(AD120,'X5'!$B:$G,2,FALSE))-(VLOOKUP(AD120,'X5'!$B:$G,3,FALSE)))*100)/(VLOOKUP(AD120,'X5'!$B:$G,5,FALSE))))</f>
        <v xml:space="preserve"> </v>
      </c>
      <c r="BF120" s="113" t="str">
        <f ca="1">IF(ISERROR(((VLOOKUP(AD120,'X5'!$B:$AZ,42,FALSE))))=TRUE," ",(((VLOOKUP(AD120,'X5'!$B:$AZ,42,FALSE)))))</f>
        <v xml:space="preserve"> </v>
      </c>
      <c r="BG120" s="113" t="str">
        <f ca="1">IF(ISERROR(((VLOOKUP(AD120,'X5'!$B:$AZ,43,FALSE))))=TRUE," ",(((VLOOKUP(AD120,'X5'!$B:$AZ,43,FALSE)))))</f>
        <v xml:space="preserve"> </v>
      </c>
      <c r="BH120" s="113" t="str">
        <f ca="1">IF(ISERROR(((VLOOKUP(AD120,'X5'!$B:$AZ,15,FALSE))))=TRUE," ",(((VLOOKUP(AD120,'X5'!$B:$AZ,15,FALSE)))))</f>
        <v xml:space="preserve"> </v>
      </c>
      <c r="BI120" s="113" t="str">
        <f ca="1">IF(ISERROR(((VLOOKUP(AD120,'X5'!$B:$AZ,14,FALSE))))=TRUE," ",(((VLOOKUP(AD120,'X5'!$B:$AZ,14,FALSE)))))</f>
        <v xml:space="preserve"> </v>
      </c>
      <c r="BJ120" s="113" t="str">
        <f ca="1">IF(ISERROR(((VLOOKUP(AD120,'X6'!$B:$AO,6,FALSE))/(VLOOKUP(AD120,'X6'!$B:$AO,7,FALSE))-1))=TRUE," ",(((VLOOKUP(AD120,'X6'!$B:$AO,6,FALSE))/(VLOOKUP(AD120,'X6'!$B:$AO,7,FALSE))-1)))</f>
        <v xml:space="preserve"> </v>
      </c>
      <c r="BK120" s="113" t="str">
        <f ca="1">IF(ISERROR((((VLOOKUP(AD120,'X6'!$B:$G,2,FALSE))-(VLOOKUP(AD120,'X6'!$B:$G,3,FALSE)))*100)/(VLOOKUP(AD120,'X6'!$B:$G,5,FALSE)))=TRUE," ",((((VLOOKUP(AD120,'X6'!$B:$G,2,FALSE))-(VLOOKUP(AD120,'X6'!$B:$G,3,FALSE)))*100)/(VLOOKUP(AD120,'X6'!$B:$G,5,FALSE))))</f>
        <v xml:space="preserve"> </v>
      </c>
      <c r="BL120" s="113" t="str">
        <f ca="1">IF(ISERROR(((VLOOKUP(AD120,'X6'!$B:$AZ,42,FALSE))))=TRUE," ",(((VLOOKUP(AD120,'X6'!$B:$AZ,42,FALSE)))))</f>
        <v xml:space="preserve"> </v>
      </c>
      <c r="BM120" s="113" t="str">
        <f ca="1">IF(ISERROR(((VLOOKUP(AD120,'X6'!$B:$AZ,43,FALSE))))=TRUE," ",(((VLOOKUP(AD120,'X6'!$B:$AZ,43,FALSE)))))</f>
        <v xml:space="preserve"> </v>
      </c>
      <c r="BN120" s="113" t="str">
        <f ca="1">IF(ISERROR(((VLOOKUP(AD120,'X6'!$B:$AZ,15,FALSE))))=TRUE," ",(((VLOOKUP(AD120,'X6'!$B:$AZ,15,FALSE)))))</f>
        <v xml:space="preserve"> </v>
      </c>
      <c r="BO120" s="113" t="str">
        <f ca="1">IF(ISERROR(((VLOOKUP(AD120,'X6'!$B:$AZ,14,FALSE))))=TRUE," ",(((VLOOKUP(AD120,'X6'!$B:$AZ,14,FALSE)))))</f>
        <v xml:space="preserve"> </v>
      </c>
      <c r="BP120" s="42" t="str">
        <f ca="1">IF(ISERROR(((VLOOKUP(AD120,'X7'!$B:$AO,6,FALSE))/(VLOOKUP(AD120,'X7'!$B:$AO,7,FALSE))-1))=TRUE," ",(((VLOOKUP(AD120,'X7'!$B:$AO,6,FALSE))/(VLOOKUP(AD120,'X7'!$B:$AO,7,FALSE))-1)))</f>
        <v xml:space="preserve"> </v>
      </c>
      <c r="BQ120" s="42" t="str">
        <f ca="1">IF(ISERROR((((VLOOKUP(AD120,'X7'!$B:$G,2,FALSE))-(VLOOKUP(AD120,'X7'!$B:$G,3,FALSE)))*100)/(VLOOKUP(AD120,'X7'!$B:$G,5,FALSE)))=TRUE," ",((((VLOOKUP(AD120,'X7'!$B:$G,2,FALSE))-(VLOOKUP(AD120,'X7'!$B:$G,3,FALSE)))*100)/(VLOOKUP(AD120,'X7'!$B:$G,5,FALSE))))</f>
        <v xml:space="preserve"> </v>
      </c>
      <c r="BR120" s="102" t="str">
        <f ca="1">IF(ISERROR(((VLOOKUP(AD120,'X7'!$B:$AZ,42,FALSE))))=TRUE," ",(((VLOOKUP(AD120,'X7'!$B:$AZ,42,FALSE)))))</f>
        <v xml:space="preserve"> </v>
      </c>
      <c r="BS120" s="102" t="str">
        <f ca="1">IF(ISERROR(((VLOOKUP(AD120,'X7'!$B:$AZ,43,FALSE))))=TRUE," ",(((VLOOKUP(AD120,'X7'!$B:$AZ,43,FALSE)))))</f>
        <v xml:space="preserve"> </v>
      </c>
      <c r="BT120" s="102" t="str">
        <f ca="1">IF(ISERROR(((VLOOKUP(AD120,'X7'!$B:$AZ,15,FALSE))))=TRUE," ",(((VLOOKUP(AD120,'X7'!$B:$AZ,15,FALSE)))))</f>
        <v xml:space="preserve"> </v>
      </c>
      <c r="BU120" s="102" t="str">
        <f ca="1">IF(ISERROR(((VLOOKUP(AD120,'X7'!$B:$AZ,14,FALSE))))=TRUE," ",(((VLOOKUP(AD120,'X7'!$B:$AZ,14,FALSE)))))</f>
        <v xml:space="preserve"> </v>
      </c>
      <c r="BV120" s="102" t="str">
        <f ca="1">IF(ISERROR(((VLOOKUP(AD120,'X8'!$B:$AO,6,FALSE))/(VLOOKUP(AD120,'X8'!$B:$AO,7,FALSE))-1))=TRUE," ",(((VLOOKUP(AD120,'X8'!$B:$AO,6,FALSE))/(VLOOKUP(AD120,'X8'!$B:$AO,7,FALSE))-1)))</f>
        <v xml:space="preserve"> </v>
      </c>
      <c r="BW120" s="102" t="str">
        <f ca="1">IF(ISERROR((((VLOOKUP(AD120,'X8'!$B:$G,2,FALSE))-(VLOOKUP(AD120,'X8'!$B:$G,3,FALSE)))*100)/(VLOOKUP(AD120,'X8'!$B:$G,5,FALSE)))=TRUE," ",((((VLOOKUP(AD120,'X8'!$B:$G,2,FALSE))-(VLOOKUP(AD120,'X8'!$B:$G,3,FALSE)))*100)/(VLOOKUP(AD120,'X8'!$B:$G,5,FALSE))))</f>
        <v xml:space="preserve"> </v>
      </c>
      <c r="BX120" s="102" t="str">
        <f ca="1">IF(ISERROR(((VLOOKUP(AD120,'X8'!$B:$AZ,42,FALSE))))=TRUE," ",(((VLOOKUP(AD120,'X8'!$B:$AZ,42,FALSE)))))</f>
        <v xml:space="preserve"> </v>
      </c>
      <c r="BY120" s="42" t="str">
        <f ca="1">IF(ISERROR(((VLOOKUP(AD120,'X8'!$B:$AZ,43,FALSE))))=TRUE," ",(((VLOOKUP(AD120,'X8'!$B:$AZ,43,FALSE)))))</f>
        <v xml:space="preserve"> </v>
      </c>
      <c r="BZ120" s="42" t="str">
        <f ca="1">IF(ISERROR(((VLOOKUP(AD120,'X8'!$B:$AZ,15,FALSE))))=TRUE," ",(((VLOOKUP(AD120,'X8'!$B:$AZ,15,FALSE)))))</f>
        <v xml:space="preserve"> </v>
      </c>
      <c r="CA120" s="42" t="str">
        <f ca="1">IF(ISERROR(((VLOOKUP(AD120,'X8'!$B:$AZ,14,FALSE))))=TRUE," ",(((VLOOKUP(AD120,'X8'!$B:$AZ,14,FALSE)))))</f>
        <v xml:space="preserve"> </v>
      </c>
      <c r="CB120" s="42" t="str">
        <f ca="1">IF(ISERROR(((VLOOKUP(AD120,'X9'!$B:$AO,6,FALSE))/(VLOOKUP(AD120,'X9'!$B:$AO,7,FALSE))-1))=TRUE," ",(((VLOOKUP(AD120,'X9'!$B:$AO,6,FALSE))/(VLOOKUP(AD120,'X9'!$B:$AO,7,FALSE))-1)))</f>
        <v xml:space="preserve"> </v>
      </c>
      <c r="CC120" s="42" t="str">
        <f ca="1">IF(ISERROR((((VLOOKUP(AD120,'X9'!$B:$G,2,FALSE))-(VLOOKUP(AD120,'X9'!$B:$G,3,FALSE)))*100)/(VLOOKUP(AD120,'X9'!$B:$G,5,FALSE)))=TRUE," ",((((VLOOKUP(AD120,'X9'!$B:$G,2,FALSE))-(VLOOKUP(AD120,'X9'!$B:$G,3,FALSE)))*100)/(VLOOKUP(AD120,'X9'!$B:$G,5,FALSE))))</f>
        <v xml:space="preserve"> </v>
      </c>
      <c r="CD120" s="42" t="str">
        <f ca="1">IF(ISERROR(((VLOOKUP(AD120,'X9'!$B:$AZ,42,FALSE))))=TRUE," ",(((VLOOKUP(AD120,'X9'!$B:$AZ,42,FALSE)))))</f>
        <v xml:space="preserve"> </v>
      </c>
      <c r="CE120" s="42" t="str">
        <f ca="1">IF(ISERROR(((VLOOKUP(AD120,'X9'!$B:$AZ,43,FALSE))))=TRUE," ",(((VLOOKUP(AD120,'X9'!$B:$AZ,43,FALSE)))))</f>
        <v xml:space="preserve"> </v>
      </c>
      <c r="CF120" s="42" t="str">
        <f ca="1">IF(ISERROR(((VLOOKUP(AD120,'X9'!$B:$AZ,15,FALSE))))=TRUE," ",(((VLOOKUP(AD120,'X9'!$B:$AZ,15,FALSE)))))</f>
        <v xml:space="preserve"> </v>
      </c>
      <c r="CG120" s="42" t="str">
        <f ca="1">IF(ISERROR(((VLOOKUP(AD120,'X9'!$B:$AZ,14,FALSE))))=TRUE," ",(((VLOOKUP(AD120,'X9'!$B:$AZ,14,FALSE)))))</f>
        <v xml:space="preserve"> </v>
      </c>
      <c r="CH120" s="42" t="str">
        <f ca="1">IF(ISERROR(((VLOOKUP(AD120,'X10'!$B:$AO,6,FALSE))/(VLOOKUP(AD120,'X10'!$B:$AO,7,FALSE))-1))=TRUE," ",(((VLOOKUP(AD120,'X10'!$B:$AO,6,FALSE))/(VLOOKUP(AD120,'X10'!$B:$AO,7,FALSE))-1)))</f>
        <v xml:space="preserve"> </v>
      </c>
      <c r="CI120" s="42" t="str">
        <f ca="1">IF(ISERROR((((VLOOKUP(AD120,'X10'!$B:$G,2,FALSE))-(VLOOKUP(AD120,'X10'!$B:$G,3,FALSE)))*100)/(VLOOKUP(AD120,'X10'!$B:$G,5,FALSE)))=TRUE," ",((((VLOOKUP(AD120,'X10'!$B:$G,2,FALSE))-(VLOOKUP(AD120,'X10'!$B:$G,3,FALSE)))*100)/(VLOOKUP(AD120,'X10'!$B:$G,5,FALSE))))</f>
        <v xml:space="preserve"> </v>
      </c>
      <c r="CJ120" s="42" t="str">
        <f ca="1">IF(ISERROR(((VLOOKUP(AD120,'X10'!$B:$AZ,42,FALSE))))=TRUE," ",(((VLOOKUP(AD120,'X10'!$B:$AZ,42,FALSE)))))</f>
        <v xml:space="preserve"> </v>
      </c>
      <c r="CK120" s="42" t="str">
        <f ca="1">IF(ISERROR(((VLOOKUP(AD120,'X10'!$B:$AZ,43,FALSE))))=TRUE," ",(((VLOOKUP(AD120,'X10'!$B:$AZ,43,FALSE)))))</f>
        <v xml:space="preserve"> </v>
      </c>
      <c r="CL120" s="42" t="str">
        <f ca="1">IF(ISERROR(((VLOOKUP(AD120,'X10'!$B:$AZ,15,FALSE))))=TRUE," ",(((VLOOKUP(AD120,'X10'!$B:$AZ,15,FALSE)))))</f>
        <v xml:space="preserve"> </v>
      </c>
      <c r="CM120" s="42" t="str">
        <f ca="1">IF(ISERROR(((VLOOKUP(AD120,'X10'!$B:$AZ,14,FALSE))))=TRUE," ",(((VLOOKUP(AD120,'X10'!$B:$AZ,14,FALSE)))))</f>
        <v xml:space="preserve"> </v>
      </c>
      <c r="CN120" s="42" t="str">
        <f ca="1">IF(ISERROR(((VLOOKUP(AD120,'X11'!$B:$AO,6,FALSE))/(VLOOKUP(AD120,'X11'!$B:$AO,7,FALSE))-1))=TRUE," ",(((VLOOKUP(AD120,'X11'!$B:$AO,6,FALSE))/(VLOOKUP(AD120,'X11'!$B:$AO,7,FALSE))-1)))</f>
        <v xml:space="preserve"> </v>
      </c>
      <c r="CO120" s="42" t="str">
        <f ca="1">IF(ISERROR((((VLOOKUP(AD120,'X11'!$B:$G,2,FALSE))-(VLOOKUP(AD120,'X11'!$B:$G,3,FALSE)))*100)/(VLOOKUP(AD120,'X11'!$B:$G,5,FALSE)))=TRUE," ",((((VLOOKUP(AD120,'X11'!$B:$G,2,FALSE))-(VLOOKUP(AD120,'X11'!$B:$G,3,FALSE)))*100)/(VLOOKUP(AD120,'X11'!$B:$G,5,FALSE))))</f>
        <v xml:space="preserve"> </v>
      </c>
      <c r="CP120" s="42" t="str">
        <f ca="1">IF(ISERROR(((VLOOKUP(AD120,'X11'!$B:$AZ,42,FALSE))))=TRUE," ",(((VLOOKUP(AD120,'X11'!$B:$AZ,42,FALSE)))))</f>
        <v xml:space="preserve"> </v>
      </c>
      <c r="CQ120" s="42" t="str">
        <f ca="1">IF(ISERROR(((VLOOKUP(AD120,'X11'!$B:$AZ,43,FALSE))))=TRUE," ",(((VLOOKUP(AD120,'X11'!$B:$AZ,43,FALSE)))))</f>
        <v xml:space="preserve"> </v>
      </c>
      <c r="CR120" s="42" t="str">
        <f ca="1">IF(ISERROR(((VLOOKUP(AD120,'X11'!$B:$AZ,15,FALSE))))=TRUE," ",(((VLOOKUP(AD120,'X11'!$B:$AZ,15,FALSE)))))</f>
        <v xml:space="preserve"> </v>
      </c>
      <c r="CS120" s="42" t="str">
        <f ca="1">IF(ISERROR(((VLOOKUP(AD120,'X11'!$B:$AZ,14,FALSE))))=TRUE," ",(((VLOOKUP(AD120,'X11'!$B:$AZ,14,FALSE)))))</f>
        <v xml:space="preserve"> </v>
      </c>
      <c r="CT120" s="42" t="str">
        <f ca="1">IF(ISERROR(((VLOOKUP(AD120,'X12'!$B:$AO,6,FALSE))/(VLOOKUP(AD120,'X12'!$B:$AO,7,FALSE))-1))=TRUE," ",(((VLOOKUP(AD120,'X12'!$B:$AO,6,FALSE))/(VLOOKUP(AD120,'X12'!$B:$AO,7,FALSE))-1)))</f>
        <v xml:space="preserve"> </v>
      </c>
      <c r="CU120" s="42" t="str">
        <f ca="1">IF(ISERROR((((VLOOKUP(AD120,'X12'!$B:$G,2,FALSE))-(VLOOKUP(AD120,'X12'!$B:$G,3,FALSE)))*100)/(VLOOKUP(AD120,'X12'!$B:$G,5,FALSE)))=TRUE," ",((((VLOOKUP(AD120,'X12'!$B:$G,2,FALSE))-(VLOOKUP(AD120,'X12'!$B:$G,3,FALSE)))*100)/(VLOOKUP(AD120,'X12'!$B:$G,5,FALSE))))</f>
        <v xml:space="preserve"> </v>
      </c>
      <c r="CV120" s="42" t="str">
        <f ca="1">IF(ISERROR(((VLOOKUP(AD120,'X12'!$B:$AZ,42,FALSE))))=TRUE," ",(((VLOOKUP(AD120,'X12'!$B:$AZ,42,FALSE)))))</f>
        <v xml:space="preserve"> </v>
      </c>
      <c r="CW120" s="42" t="str">
        <f ca="1">IF(ISERROR(((VLOOKUP(AD120,'X12'!$B:$AZ,43,FALSE))))=TRUE," ",(((VLOOKUP(AD120,'X12'!$B:$AZ,43,FALSE)))))</f>
        <v xml:space="preserve"> </v>
      </c>
      <c r="CX120" s="42" t="str">
        <f ca="1">IF(ISERROR(((VLOOKUP(AD120,'X12'!$B:$AZ,15,FALSE))))=TRUE," ",(((VLOOKUP(AD120,'X12'!$B:$AZ,15,FALSE)))))</f>
        <v xml:space="preserve"> </v>
      </c>
      <c r="CY120" s="42" t="str">
        <f ca="1">IF(ISERROR(((VLOOKUP(AD120,'X12'!$B:$AZ,14,FALSE))))=TRUE," ",(((VLOOKUP(AD120,'X12'!$B:$AZ,14,FALSE)))))</f>
        <v xml:space="preserve"> </v>
      </c>
      <c r="CZ120" s="42" t="str">
        <f ca="1">IF(ISERROR(((VLOOKUP(AD120,'X13'!$B:$AO,6,FALSE))/(VLOOKUP(AD120,'X13'!$B:$AO,7,FALSE))-1))=TRUE," ",(((VLOOKUP(AD120,'X13'!$B:$AO,6,FALSE))/(VLOOKUP(AD120,'X13'!$B:$AO,7,FALSE))-1)))</f>
        <v xml:space="preserve"> </v>
      </c>
      <c r="DA120" s="42" t="str">
        <f ca="1">IF(ISERROR((((VLOOKUP(AD120,'X13'!$B:$G,2,FALSE))-(VLOOKUP(AD120,'X13'!$B:$G,3,FALSE)))*100)/(VLOOKUP(AD120,'X13'!$B:$G,5,FALSE)))=TRUE," ",((((VLOOKUP(AD120,'X13'!$B:$G,2,FALSE))-(VLOOKUP(AD120,'X13'!$B:$G,3,FALSE)))*100)/(VLOOKUP(AD120,'X13'!$B:$G,5,FALSE))))</f>
        <v xml:space="preserve"> </v>
      </c>
      <c r="DB120" s="42" t="str">
        <f ca="1">IF(ISERROR(((VLOOKUP(AD120,'X13'!$B:$AZ,42,FALSE))))=TRUE," ",(((VLOOKUP(AD120,'X13'!$B:$AZ,42,FALSE)))))</f>
        <v xml:space="preserve"> </v>
      </c>
      <c r="DC120" s="42" t="str">
        <f ca="1">IF(ISERROR(((VLOOKUP(AD120,'X13'!$B:$AZ,43,FALSE))))=TRUE," ",(((VLOOKUP(AD120,'X13'!$B:$AZ,43,FALSE)))))</f>
        <v xml:space="preserve"> </v>
      </c>
      <c r="DD120" s="42" t="str">
        <f ca="1">IF(ISERROR(((VLOOKUP(AD120,'X13'!$B:$AZ,15,FALSE))))=TRUE," ",(((VLOOKUP(AD120,'X13'!$B:$AZ,15,FALSE)))))</f>
        <v xml:space="preserve"> </v>
      </c>
      <c r="DE120" s="42" t="str">
        <f ca="1">IF(ISERROR(((VLOOKUP(AD120,'X13'!$B:$AZ,14,FALSE))))=TRUE," ",(((VLOOKUP(AD120,'X13'!$B:$AZ,14,FALSE)))))</f>
        <v xml:space="preserve"> </v>
      </c>
    </row>
    <row r="121" spans="1:109" ht="14.1" customHeight="1" x14ac:dyDescent="0.2">
      <c r="A121" s="156" t="s">
        <v>1058</v>
      </c>
      <c r="B121" s="122" t="str">
        <f>IF(ISERROR(IF($U$16=1,(VLOOKUP(A121,$AC$89:$AH$125,2,FALSE)),IF((IF($X$1=1,'X1'!B80,(IF($X$1=2,'X2'!B80,(IF($X$1=3,'X3'!B80,(IF($X$1=4,'X4'!B80,(IF($X$1=5,'X5'!B80,(IF($X$1=6,'X6'!B80,(IF($X$1=7,'X7'!B80,(IF($X$1=8,'X8'!B80,(IF($X$1=9,'X9'!B80,(IF($X$1=10,'X10'!B80,(IF($X$1=11,'X11'!B80,(IF($X$1=12,'X12'!B80,'X13'!B80))))))))))))))))))))))))="","",(IF($X$1=1,'X1'!B80,(IF($X$1=2,'X2'!B80,(IF($X$1=3,'X3'!B80,(IF($X$1=4,'X4'!B80,(IF($X$1=5,'X5'!B80,(IF($X$1=6,'X6'!B80,(IF($X$1=7,'X7'!B80,(IF($X$1=8,'X8'!B80,(IF($X$1=9,'X9'!B80,(IF($X$1=10,'X10'!B80,(IF($X$1=11,'X11'!B80,(IF($X$1=12,'X12'!B80,'X13'!B80)))))))))))))))))))))))))))=TRUE," ",(IF($U$16=1,(VLOOKUP(A121,$AC$89:$AH$125,2,FALSE)),IF((IF($X$1=1,'X1'!B80,(IF($X$1=2,'X2'!B80,(IF($X$1=3,'X3'!B80,(IF($X$1=4,'X4'!B80,(IF($X$1=5,'X5'!B80,(IF($X$1=6,'X6'!B80,(IF($X$1=7,'X7'!B80,(IF($X$1=8,'X8'!B80,(IF($X$1=9,'X9'!B80,(IF($X$1=10,'X10'!B80,(IF($X$1=11,'X11'!B80,(IF($X$1=12,'X12'!B80,'X13'!B80))))))))))))))))))))))))="","",(IF($X$1=1,'X1'!B80,(IF($X$1=2,'X2'!B80,(IF($X$1=3,'X3'!B80,(IF($X$1=4,'X4'!B80,(IF($X$1=5,'X5'!B80,(IF($X$1=6,'X6'!B80,(IF($X$1=7,'X7'!B80,(IF($X$1=8,'X8'!B80,(IF($X$1=9,'X9'!B80,(IF($X$1=10,'X10'!B80,(IF($X$1=11,'X11'!B80,(IF($X$1=12,'X12'!B80,'X13'!B80))))))))))))))))))))))))))))</f>
        <v/>
      </c>
      <c r="C121" s="181" t="str">
        <f ca="1">IF(ISERROR(IF($X$1=1,(VLOOKUP(B121,'X1'!$B:$AZ,47,FALSE)),IF($X$1=2,(VLOOKUP(B121,'X2'!$B:$AZ,47,FALSE)),IF($X$1=3,(VLOOKUP(B121,'X3'!$B:$AZ,47,FALSE)),IF($X$1=4,(VLOOKUP(B121,'X4'!$B:$AZ,47,FALSE)),IF($X$1=5,(VLOOKUP(B121,'X5'!$B:$AZ,47,FALSE)),IF($X$1=6,(VLOOKUP(B121,'X6'!$B:$AZ,47,FALSE)),IF($X$1=7,(VLOOKUP(B121,'X7'!$B:$AZ,47,FALSE)),IF($X$1=8,(VLOOKUP(B121,'X8'!$B:$AZ,47,FALSE)),IF($X$1=9,(VLOOKUP(B121,'X9'!$B:$AZ,47,FALSE)),IF($X$1=10,(VLOOKUP(B121,'X10'!$B:$AZ,47,FALSE)),IF($X$1=11,(VLOOKUP(B121,'X11'!$B:$AZ,47,FALSE)),IF($X$1=12,(VLOOKUP(B121,'X12'!$B:$AZ,47,FALSE)),IF($X$1=13,(VLOOKUP(B121,'X13'!$B:$AZ,47,FALSE)),"B"))))))))))))))=TRUE," ",(IF($X$1=1,(VLOOKUP(B121,'X1'!$B:$AZ,47,FALSE)),IF($X$1=2,(VLOOKUP(B121,'X2'!$B:$AZ,47,FALSE)),IF($X$1=3,(VLOOKUP(B121,'X3'!$B:$AZ,47,FALSE)),IF($X$1=4,(VLOOKUP(B121,'X4'!$B:$AZ,47,FALSE)),IF($X$1=5,(VLOOKUP(B121,'X5'!$B:$AZ,47,FALSE)),IF($X$1=6,(VLOOKUP(B121,'X6'!$B:$AZ,47,FALSE)),IF($X$1=7,(VLOOKUP(B121,'X7'!$B:$AZ,47,FALSE)),IF($X$1=8,(VLOOKUP(B121,'X8'!$B:$AZ,47,FALSE)),IF($X$1=9,(VLOOKUP(B121,'X9'!$B:$AZ,47,FALSE)),IF($X$1=10,(VLOOKUP(B121,'X10'!$B:$AZ,47,FALSE)),IF($X$1=11,(VLOOKUP(B121,'X11'!$B:$AZ,47,FALSE)),IF($X$1=12,(VLOOKUP(B121,'X12'!$B:$AZ,47,FALSE)),IF($X$1=13,(VLOOKUP(B121,'X13'!$B:$AZ,47,FALSE)),"B")))))))))))))))</f>
        <v xml:space="preserve"> </v>
      </c>
      <c r="D121" s="181" t="str">
        <f ca="1">IF(ISERROR(IF($X$1=1,(VLOOKUP(B121,'X1'!$B:$AP,41,FALSE)),IF($X$1=2,(VLOOKUP(B121,'X2'!$B:$AP,41,FALSE)),IF($X$1=3,(VLOOKUP(B121,'X3'!$B:$AP,41,FALSE)),IF($X$1=4,(VLOOKUP(B121,'X4'!$B:$AP,41,FALSE)),IF($X$1=5,(VLOOKUP(B121,'X5'!$B:$AP,41,FALSE)),IF($X$1=6,(VLOOKUP(B121,'X6'!$B:$AP,41,FALSE)),IF($X$1=7,(VLOOKUP(B121,'X7'!$B:$AP,41,FALSE)),IF($X$1=8,(VLOOKUP(B121,'X8'!$B:$AP,41,FALSE)),IF($X$1=9,(VLOOKUP(B121,'X9'!$B:$AP,41,FALSE)),IF($X$1=10,(VLOOKUP(B121,'X10'!$B:$AP,41,FALSE)),IF($X$1=11,(VLOOKUP(B121,'X11'!$B:$AP,41,FALSE)),IF($X$1=12,(VLOOKUP(B121,'X12'!$B:$AP,41,FALSE)),IF($X$1=13,(VLOOKUP(B121,'X13'!$B:$AP,41,FALSE)),"B"))))))))))))))=TRUE," ",(IF($X$1=1,(VLOOKUP(B121,'X1'!$B:$AP,41,FALSE)),IF($X$1=2,(VLOOKUP(B121,'X2'!$B:$AP,41,FALSE)),IF($X$1=3,(VLOOKUP(B121,'X3'!$B:$AP,41,FALSE)),IF($X$1=4,(VLOOKUP(B121,'X4'!$B:$AP,41,FALSE)),IF($X$1=5,(VLOOKUP(B121,'X5'!$B:$AP,41,FALSE)),IF($X$1=6,(VLOOKUP(B121,'X6'!$B:$AP,41,FALSE)),IF($X$1=7,(VLOOKUP(B121,'X7'!$B:$AP,41,FALSE)),IF($X$1=8,(VLOOKUP(B121,'X8'!$B:$AP,41,FALSE)),IF($X$1=9,(VLOOKUP(B121,'X9'!$B:$AP,41,FALSE)),IF($X$1=10,(VLOOKUP(B121,'X10'!$B:$AP,41,FALSE)),IF($X$1=11,(VLOOKUP(B121,'X11'!$B:$AP,41,FALSE)),IF($X$1=12,(VLOOKUP(B121,'X12'!$B:$AP,41,FALSE)),IF($X$1=13,(VLOOKUP(B121,'X13'!$B:$AP,41,FALSE)),"B")))))))))))))))</f>
        <v xml:space="preserve"> </v>
      </c>
      <c r="E121" s="182" t="str">
        <f ca="1">IF(ISERROR(IF($X$1=1,(VLOOKUP(B121,'X1'!$B:$AP,7,FALSE)),IF($X$1=2,(VLOOKUP(B121,'X2'!$B:$AP,7,FALSE)),IF($X$1=3,(VLOOKUP(B121,'X3'!$B:$AP,7,FALSE)),IF($X$1=4,(VLOOKUP(B121,'X4'!$B:$AP,7,FALSE)),IF($X$1=5,(VLOOKUP(B121,'X5'!$B:$AP,7,FALSE)),IF($X$1=6,(VLOOKUP(B121,'X6'!$B:$AP,7,FALSE)),IF($X$1=7,(VLOOKUP(B121,'X7'!$B:$AP,7,FALSE)),IF($X$1=8,(VLOOKUP(B121,'X8'!$B:$AP,7,FALSE)),IF($X$1=9,(VLOOKUP(B121,'X9'!$B:$AP,7,FALSE)),IF($X$1=10,(VLOOKUP(B121,'X10'!$B:$AP,7,FALSE)),IF($X$1=11,(VLOOKUP(B121,'X11'!$B:$AP,7,FALSE)),IF($X$1=12,(VLOOKUP(B121,'X12'!$B:$AP,7,FALSE)),IF($X$1=13,(VLOOKUP(B121,'X13'!$B:$AP,7,FALSE)),"B"))))))))))))))=TRUE," ",(IF($X$1=1,(VLOOKUP(B121,'X1'!$B:$AP,7,FALSE)),IF($X$1=2,(VLOOKUP(B121,'X2'!$B:$AP,7,FALSE)),IF($X$1=3,(VLOOKUP(B121,'X3'!$B:$AP,7,FALSE)),IF($X$1=4,(VLOOKUP(B121,'X4'!$B:$AP,7,FALSE)),IF($X$1=5,(VLOOKUP(B121,'X5'!$B:$AP,7,FALSE)),IF($X$1=6,(VLOOKUP(B121,'X6'!$B:$AP,7,FALSE)),IF($X$1=7,(VLOOKUP(B121,'X7'!$B:$AP,7,FALSE)),IF($X$1=8,(VLOOKUP(B121,'X8'!$B:$AP,7,FALSE)),IF($X$1=9,(VLOOKUP(B121,'X9'!$B:$AP,7,FALSE)),IF($X$1=10,(VLOOKUP(B121,'X10'!$B:$AP,7,FALSE)),IF($X$1=11,(VLOOKUP(B121,'X11'!$B:$AP,7,FALSE)),IF($X$1=12,(VLOOKUP(B121,'X12'!$B:$AP,7,FALSE)),IF($X$1=13,(VLOOKUP(B121,'X13'!$B:$AP,7,FALSE)),"B")))))))))))))))</f>
        <v xml:space="preserve"> </v>
      </c>
      <c r="F121" s="182" t="str">
        <f ca="1">IF(ISERROR(IF((IF($X$1=1,(VLOOKUP(B121,'X1'!$B:$AO,6,FALSE)),(IF($X$1=2,(VLOOKUP(B121,'X2'!$B:$AO,6,FALSE)),(IF($X$1=3,(VLOOKUP(B121,'X3'!$B:$AO,6,FALSE)),(IF($X$1=4,(VLOOKUP(B121,'X4'!$B:$AO,6,FALSE)),(IF($X$1=5,(VLOOKUP(B121,'X5'!$B:$AO,6,FALSE)),(IF($X$1=6,(VLOOKUP(B121,'X6'!$B:$AO,6,FALSE)),(IF($X$1=7,(VLOOKUP(B121,'X7'!$B:$AO,6,FALSE)),(IF($X$1=8,(VLOOKUP(B121,'X8'!$B:$AO,6,FALSE)),(IF($X$1=9,(VLOOKUP(B121,'X9'!$B:$AO,6,FALSE)),(IF($X$1=10,(VLOOKUP(B121,'X10'!$B:$AO,6,FALSE)),(IF($X$1=11,(VLOOKUP(B121,'X11'!$B:$AO,6,FALSE)),(IF($X$1=12,(VLOOKUP(B121,'X12'!$B:$AO,6,FALSE)),(VLOOKUP(B121,'X13'!$B:$AO,6,FALSE))))))))))))))))))))))))))=$V$1," ",(IF($X$1=1,(VLOOKUP(B121,'X1'!$B:$AO,6,FALSE)),(IF($X$1=2,(VLOOKUP(B121,'X2'!$B:$AO,6,FALSE)),(IF($X$1=3,(VLOOKUP(B121,'X3'!$B:$AO,6,FALSE)),(IF($X$1=4,(VLOOKUP(B121,'X4'!$B:$AO,6,FALSE)),(IF($X$1=5,(VLOOKUP(B121,'X5'!$B:$AO,6,FALSE)),(IF($X$1=6,(VLOOKUP(B121,'X6'!$B:$AO,6,FALSE)),(IF($X$1=7,(VLOOKUP(B121,'X7'!$B:$AO,6,FALSE)),(IF($X$1=8,(VLOOKUP(B121,'X8'!$B:$AO,6,FALSE)),(IF($X$1=9,(VLOOKUP(B121,'X9'!$B:$AO,6,FALSE)),(IF($X$1=10,(VLOOKUP(B121,'X10'!$B:$AO,6,FALSE)),(IF($X$1=11,(VLOOKUP(B121,'X11'!$B:$AO,6,FALSE)),(IF($X$1=12,(VLOOKUP(B121,'X12'!$B:$AO,6,FALSE)),(VLOOKUP(B121,'X13'!$B:$AO,6,FALSE))))))))))))))))))))))))))))=TRUE," ",(IF((IF($X$1=1,(VLOOKUP(B121,'X1'!$B:$AO,6,FALSE)),(IF($X$1=2,(VLOOKUP(B121,'X2'!$B:$AO,6,FALSE)),(IF($X$1=3,(VLOOKUP(B121,'X3'!$B:$AO,6,FALSE)),(IF($X$1=4,(VLOOKUP(B121,'X4'!$B:$AO,6,FALSE)),(IF($X$1=5,(VLOOKUP(B121,'X5'!$B:$AO,6,FALSE)),(IF($X$1=6,(VLOOKUP(B121,'X6'!$B:$AO,6,FALSE)),(IF($X$1=7,(VLOOKUP(B121,'X7'!$B:$AO,6,FALSE)),(IF($X$1=8,(VLOOKUP(B121,'X8'!$B:$AO,6,FALSE)),(IF($X$1=9,(VLOOKUP(B121,'X9'!$B:$AO,6,FALSE)),(IF($X$1=10,(VLOOKUP(B121,'X10'!$B:$AO,6,FALSE)),(IF($X$1=11,(VLOOKUP(B121,'X11'!$B:$AO,6,FALSE)),(IF($X$1=12,(VLOOKUP(B121,'X12'!$B:$AO,6,FALSE)),(VLOOKUP(B121,'X13'!$B:$AO,6,FALSE))))))))))))))))))))))))))=$V$1," ",(IF($X$1=1,(VLOOKUP(B121,'X1'!$B:$AO,6,FALSE)),(IF($X$1=2,(VLOOKUP(B121,'X2'!$B:$AO,6,FALSE)),(IF($X$1=3,(VLOOKUP(B121,'X3'!$B:$AO,6,FALSE)),(IF($X$1=4,(VLOOKUP(B121,'X4'!$B:$AO,6,FALSE)),(IF($X$1=5,(VLOOKUP(B121,'X5'!$B:$AO,6,FALSE)),(IF($X$1=6,(VLOOKUP(B121,'X6'!$B:$AO,6,FALSE)),(IF($X$1=7,(VLOOKUP(B121,'X7'!$B:$AO,6,FALSE)),(IF($X$1=8,(VLOOKUP(B121,'X8'!$B:$AO,6,FALSE)),(IF($X$1=9,(VLOOKUP(B121,'X9'!$B:$AO,6,FALSE)),(IF($X$1=10,(VLOOKUP(B121,'X10'!$B:$AO,6,FALSE)),(IF($X$1=11,(VLOOKUP(B121,'X11'!$B:$AO,6,FALSE)),(IF($X$1=12,(VLOOKUP(B121,'X12'!$B:$AO,6,FALSE)),(VLOOKUP(B121,'X13'!$B:$AO,6,FALSE)))))))))))))))))))))))))))))</f>
        <v xml:space="preserve"> </v>
      </c>
      <c r="G121" s="182" t="str">
        <f ca="1">IF(ISERROR(IF($X$1=1,(VLOOKUP(B121,'X1'!$B:$AZ,44,FALSE)),IF($X$1=2,(VLOOKUP(B121,'X2'!$B:$AZ,44,FALSE)),IF($X$1=3,(VLOOKUP(B121,'X3'!$B:$AZ,44,FALSE)),IF($X$1=4,(VLOOKUP(B121,'X4'!$B:$AZ,44,FALSE)),IF($X$1=5,(VLOOKUP(B121,'X5'!$B:$AZ,44,FALSE)),IF($X$1=6,(VLOOKUP(B121,'X6'!$B:$AZ,44,FALSE)),IF($X$1=7,(VLOOKUP(B121,'X7'!$B:$AZ,44,FALSE)),IF($X$1=8,(VLOOKUP(B121,'X8'!$B:$AZ,44,FALSE)),IF($X$1=9,(VLOOKUP(B121,'X9'!$B:$AZ,44,FALSE)),IF($X$1=10,(VLOOKUP(B121,'X10'!$B:$AZ,44,FALSE)),IF($X$1=11,(VLOOKUP(B121,'X11'!$B:$AZ,44,FALSE)),IF($X$1=12,(VLOOKUP(B121,'X12'!$B:$AZ,44,FALSE)),IF($X$1=13,(VLOOKUP(B121,'X13'!$B:$AZ,44,FALSE)),"B"))))))))))))))=TRUE," ",(IF($X$1=1,(VLOOKUP(B121,'X1'!$B:$AZ,44,FALSE)),IF($X$1=2,(VLOOKUP(B121,'X2'!$B:$AZ,44,FALSE)),IF($X$1=3,(VLOOKUP(B121,'X3'!$B:$AZ,44,FALSE)),IF($X$1=4,(VLOOKUP(B121,'X4'!$B:$AZ,44,FALSE)),IF($X$1=5,(VLOOKUP(B121,'X5'!$B:$AZ,44,FALSE)),IF($X$1=6,(VLOOKUP(B121,'X6'!$B:$AZ,44,FALSE)),IF($X$1=7,(VLOOKUP(B121,'X7'!$B:$AZ,44,FALSE)),IF($X$1=8,(VLOOKUP(B121,'X8'!$B:$AZ,44,FALSE)),IF($X$1=9,(VLOOKUP(B121,'X9'!$B:$AZ,44,FALSE)),IF($X$1=10,(VLOOKUP(B121,'X10'!$B:$AZ,44,FALSE)),IF($X$1=11,(VLOOKUP(B121,'X11'!$B:$AZ,44,FALSE)),IF($X$1=12,(VLOOKUP(B121,'X12'!$B:$AZ,44,FALSE)),IF($X$1=13,(VLOOKUP(B121,'X13'!$B:$AZ,44,FALSE)),"B")))))))))))))))</f>
        <v xml:space="preserve"> </v>
      </c>
      <c r="H121" s="182" t="str">
        <f ca="1">IF(ISERROR(IF($X$1=1,(VLOOKUP(B121,'X1'!$B:$AZ,8,FALSE)),IF($X$1=2,(VLOOKUP(B121,'X2'!$B:$AZ,8,FALSE)),IF($X$1=3,(VLOOKUP(B121,'X3'!$B:$AZ,8,FALSE)),IF($X$1=4,(VLOOKUP(B121,'X4'!$B:$AZ,8,FALSE)),IF($X$1=5,(VLOOKUP(B121,'X5'!$B:$AZ,8,FALSE)),IF($X$1=6,(VLOOKUP(B121,'X6'!$B:$AZ,8,FALSE)),IF($X$1=7,(VLOOKUP(B121,'X7'!$B:$AZ,8,FALSE)),IF($X$1=8,(VLOOKUP(B121,'X8'!$B:$AZ,8,FALSE)),IF($X$1=9,(VLOOKUP(B121,'X9'!$B:$AZ,8,FALSE)),IF($X$1=10,(VLOOKUP(B121,'X10'!$B:$AZ,8,FALSE)),IF($X$1=11,(VLOOKUP(B121,'X11'!$B:$AZ,8,FALSE)),IF($X$1=12,(VLOOKUP(B121,'X12'!$B:$AZ,8,FALSE)),IF($X$1=13,(VLOOKUP(B121,'X13'!$B:$AZ,8,FALSE)),"B"))))))))))))))=TRUE," ",(IF($X$1=1,(VLOOKUP(B121,'X1'!$B:$AZ,8,FALSE)),IF($X$1=2,(VLOOKUP(B121,'X2'!$B:$AZ,8,FALSE)),IF($X$1=3,(VLOOKUP(B121,'X3'!$B:$AZ,8,FALSE)),IF($X$1=4,(VLOOKUP(B121,'X4'!$B:$AZ,8,FALSE)),IF($X$1=5,(VLOOKUP(B121,'X5'!$B:$AZ,8,FALSE)),IF($X$1=6,(VLOOKUP(B121,'X6'!$B:$AZ,8,FALSE)),IF($X$1=7,(VLOOKUP(B121,'X7'!$B:$AZ,8,FALSE)),IF($X$1=8,(VLOOKUP(B121,'X8'!$B:$AZ,8,FALSE)),IF($X$1=9,(VLOOKUP(B121,'X9'!$B:$AZ,8,FALSE)),IF($X$1=10,(VLOOKUP(B121,'X10'!$B:$AZ,8,FALSE)),IF($X$1=11,(VLOOKUP(B121,'X11'!$B:$AZ,8,FALSE)),IF($X$1=12,(VLOOKUP(B121,'X12'!$B:$AZ,8,FALSE)),IF($X$1=13,(VLOOKUP(B121,'X13'!$B:$AZ,8,FALSE)),"B")))))))))))))))</f>
        <v xml:space="preserve"> </v>
      </c>
      <c r="I121" s="183" t="str">
        <f ca="1">IF(ISERROR(IF($X$1=1,(VLOOKUP(B121,'X1'!$B:$AZ,2,FALSE)),IF($X$1=2,(VLOOKUP(B121,'X2'!$B:$AZ,2,FALSE)),IF($X$1=3,(VLOOKUP(B121,'X3'!$B:$AZ,2,FALSE)),IF($X$1=4,(VLOOKUP(B121,'X4'!$B:$AZ,2,FALSE)),IF($X$1=5,(VLOOKUP(B121,'X5'!$B:$AZ,2,FALSE)),IF($X$1=6,(VLOOKUP(B121,'X6'!$B:$AZ,2,FALSE)),IF($X$1=7,(VLOOKUP(B121,'X7'!$B:$AZ,2,FALSE)),IF($X$1=8,(VLOOKUP(B121,'X8'!$B:$AZ,2,FALSE)),IF($X$1=9,(VLOOKUP(B121,'X9'!$B:$AZ,2,FALSE)),IF($X$1=10,(VLOOKUP(B121,'X10'!$B:$AZ,2,FALSE)),IF($X$1=11,(VLOOKUP(B121,'X11'!$B:$AZ,2,FALSE)),IF($X$1=12,(VLOOKUP(B121,'X12'!$B:$AZ,2,FALSE)),IF($X$1=13,(VLOOKUP(B121,'X13'!$B:$AZ,2,FALSE)),"B"))))))))))))))=TRUE," ",(IF($X$1=1,(VLOOKUP(B121,'X1'!$B:$AZ,2,FALSE)),IF($X$1=2,(VLOOKUP(B121,'X2'!$B:$AZ,2,FALSE)),IF($X$1=3,(VLOOKUP(B121,'X3'!$B:$AZ,2,FALSE)),IF($X$1=4,(VLOOKUP(B121,'X4'!$B:$AZ,2,FALSE)),IF($X$1=5,(VLOOKUP(B121,'X5'!$B:$AZ,2,FALSE)),IF($X$1=6,(VLOOKUP(B121,'X6'!$B:$AZ,2,FALSE)),IF($X$1=7,(VLOOKUP(B121,'X7'!$B:$AZ,2,FALSE)),IF($X$1=8,(VLOOKUP(B121,'X8'!$B:$AZ,2,FALSE)),IF($X$1=9,(VLOOKUP(B121,'X9'!$B:$AZ,2,FALSE)),IF($X$1=10,(VLOOKUP(B121,'X10'!$B:$AZ,2,FALSE)),IF($X$1=11,(VLOOKUP(B121,'X11'!$B:$AZ,2,FALSE)),IF($X$1=12,(VLOOKUP(B121,'X12'!$B:$AZ,2,FALSE)),IF($X$1=13,(VLOOKUP(B121,'X13'!$B:$AZ,2,FALSE)),"B")))))))))))))))</f>
        <v xml:space="preserve"> </v>
      </c>
      <c r="J121" s="183" t="str">
        <f ca="1">IF(ISERROR(IF($X$1=1,(VLOOKUP(B121,'X1'!$B:$AZ,3,FALSE)),IF($X$1=2,(VLOOKUP(B121,'X2'!$B:$AZ,3,FALSE)),IF($X$1=3,(VLOOKUP(B121,'X3'!$B:$AZ,3,FALSE)),IF($X$1=4,(VLOOKUP(B121,'X4'!$B:$AZ,3,FALSE)),IF($X$1=5,(VLOOKUP(B121,'X5'!$B:$AZ,3,FALSE)),IF($X$1=6,(VLOOKUP(B121,'X6'!$B:$AZ,3,FALSE)),IF($X$1=7,(VLOOKUP(B121,'X7'!$B:$AZ,3,FALSE)),IF($X$1=8,(VLOOKUP(B121,'X8'!$B:$AZ,3,FALSE)),IF($X$1=9,(VLOOKUP(B121,'X9'!$B:$AZ,3,FALSE)),IF($X$1=10,(VLOOKUP(B121,'X10'!$B:$AZ,3,FALSE)),IF($X$1=11,(VLOOKUP(B121,'X11'!$B:$AZ,3,FALSE)),IF($X$1=12,(VLOOKUP(B121,'X12'!$B:$AZ,3,FALSE)),IF($X$1=13,(VLOOKUP(B121,'X13'!$B:$AZ,3,FALSE)),"B"))))))))))))))=TRUE," ",(IF($X$1=1,(VLOOKUP(B121,'X1'!$B:$AZ,3,FALSE)),IF($X$1=2,(VLOOKUP(B121,'X2'!$B:$AZ,3,FALSE)),IF($X$1=3,(VLOOKUP(B121,'X3'!$B:$AZ,3,FALSE)),IF($X$1=4,(VLOOKUP(B121,'X4'!$B:$AZ,3,FALSE)),IF($X$1=5,(VLOOKUP(B121,'X5'!$B:$AZ,3,FALSE)),IF($X$1=6,(VLOOKUP(B121,'X6'!$B:$AZ,3,FALSE)),IF($X$1=7,(VLOOKUP(B121,'X7'!$B:$AZ,3,FALSE)),IF($X$1=8,(VLOOKUP(B121,'X8'!$B:$AZ,3,FALSE)),IF($X$1=9,(VLOOKUP(B121,'X9'!$B:$AZ,3,FALSE)),IF($X$1=10,(VLOOKUP(B121,'X10'!$B:$AZ,3,FALSE)),IF($X$1=11,(VLOOKUP(B121,'X11'!$B:$AZ,3,FALSE)),IF($X$1=12,(VLOOKUP(B121,'X12'!$B:$AZ,3,FALSE)),IF($X$1=13,(VLOOKUP(B121,'X13'!$B:$AZ,3,FALSE)),"B")))))))))))))))</f>
        <v xml:space="preserve"> </v>
      </c>
      <c r="K121" s="183" t="str">
        <f ca="1">IF(ISERROR(IF($X$1=1,(VLOOKUP(B121,'X1'!$B:$AZ,5,FALSE)),IF($X$1=2,(VLOOKUP(B121,'X2'!$B:$AZ,5,FALSE)),IF($X$1=3,(VLOOKUP(B121,'X3'!$B:$AZ,5,FALSE)),IF($X$1=4,(VLOOKUP(B121,'X4'!$B:$AZ,5,FALSE)),IF($X$1=5,(VLOOKUP(B121,'X5'!$B:$AZ,5,FALSE)),IF($X$1=6,(VLOOKUP(B121,'X6'!$B:$AZ,5,FALSE)),IF($X$1=7,(VLOOKUP(B121,'X7'!$B:$AZ,5,FALSE)),IF($X$1=8,(VLOOKUP(B121,'X8'!$B:$AZ,5,FALSE)),IF($X$1=9,(VLOOKUP(B121,'X9'!$B:$AZ,5,FALSE)),IF($X$1=10,(VLOOKUP(B121,'X10'!$B:$AZ,5,FALSE)),IF($X$1=11,(VLOOKUP(B121,'X11'!$B:$AZ,5,FALSE)),IF($X$1=12,(VLOOKUP(B121,'X12'!$B:$AZ,5,FALSE)),IF($X$1=13,(VLOOKUP(B121,'X13'!$B:$AZ,5,FALSE)),"B"))))))))))))))=TRUE," ",(IF($X$1=1,(VLOOKUP(B121,'X1'!$B:$AZ,5,FALSE)),IF($X$1=2,(VLOOKUP(B121,'X2'!$B:$AZ,5,FALSE)),IF($X$1=3,(VLOOKUP(B121,'X3'!$B:$AZ,5,FALSE)),IF($X$1=4,(VLOOKUP(B121,'X4'!$B:$AZ,5,FALSE)),IF($X$1=5,(VLOOKUP(B121,'X5'!$B:$AZ,5,FALSE)),IF($X$1=6,(VLOOKUP(B121,'X6'!$B:$AZ,5,FALSE)),IF($X$1=7,(VLOOKUP(B121,'X7'!$B:$AZ,5,FALSE)),IF($X$1=8,(VLOOKUP(B121,'X8'!$B:$AZ,5,FALSE)),IF($X$1=9,(VLOOKUP(B121,'X9'!$B:$AZ,5,FALSE)),IF($X$1=10,(VLOOKUP(B121,'X10'!$B:$AZ,5,FALSE)),IF($X$1=11,(VLOOKUP(B121,'X11'!$B:$AZ,5,FALSE)),IF($X$1=12,(VLOOKUP(B121,'X12'!$B:$AZ,5,FALSE)),IF($X$1=13,(VLOOKUP(B121,'X13'!$B:$AZ,5,FALSE)),"B")))))))))))))))</f>
        <v xml:space="preserve"> </v>
      </c>
      <c r="L121" s="184" t="str">
        <f ca="1">IF(ISERROR(IF($X$1=1,(VLOOKUP(B121,'X1'!$B:$AZ,9,FALSE)),IF($X$1=2,(VLOOKUP(B121,'X2'!$B:$AZ,9,FALSE)),IF($X$1=3,(VLOOKUP(B121,'X3'!$B:$AZ,9,FALSE)),IF($X$1=4,(VLOOKUP(B121,'X4'!$B:$AZ,9,FALSE)),IF($X$1=5,(VLOOKUP(B121,'X5'!$B:$AZ,9,FALSE)),IF($X$1=6,(VLOOKUP(B121,'X6'!$B:$AZ,9,FALSE)),IF($X$1=7,(VLOOKUP(B121,'X7'!$B:$AZ,9,FALSE)),IF($X$1=8,(VLOOKUP(B121,'X8'!$B:$AZ,9,FALSE)),IF($X$1=9,(VLOOKUP(B121,'X9'!$B:$AZ,9,FALSE)),IF($X$1=10,(VLOOKUP(B121,'X10'!$B:$AZ,9,FALSE)),IF($X$1=11,(VLOOKUP(B121,'X11'!$B:$AZ,9,FALSE)),IF($X$1=12,(VLOOKUP(B121,'X12'!$B:$AZ,9,FALSE)),IF($X$1=13,(VLOOKUP(B121,'X13'!$B:$AZ,9,FALSE)),"B"))))))))))))))=TRUE," ",(IF($X$1=1,(VLOOKUP(B121,'X1'!$B:$AZ,9,FALSE)),IF($X$1=2,(VLOOKUP(B121,'X2'!$B:$AZ,9,FALSE)),IF($X$1=3,(VLOOKUP(B121,'X3'!$B:$AZ,9,FALSE)),IF($X$1=4,(VLOOKUP(B121,'X4'!$B:$AZ,9,FALSE)),IF($X$1=5,(VLOOKUP(B121,'X5'!$B:$AZ,9,FALSE)),IF($X$1=6,(VLOOKUP(B121,'X6'!$B:$AZ,9,FALSE)),IF($X$1=7,(VLOOKUP(B121,'X7'!$B:$AZ,9,FALSE)),IF($X$1=8,(VLOOKUP(B121,'X8'!$B:$AZ,9,FALSE)),IF($X$1=9,(VLOOKUP(B121,'X9'!$B:$AZ,9,FALSE)),IF($X$1=10,(VLOOKUP(B121,'X10'!$B:$AZ,9,FALSE)),IF($X$1=11,(VLOOKUP(B121,'X11'!$B:$AZ,9,FALSE)),IF($X$1=12,(VLOOKUP(B121,'X12'!$B:$AZ,9,FALSE)),IF($X$1=13,(VLOOKUP(B121,'X13'!$B:$AZ,9,FALSE)),"B")))))))))))))))</f>
        <v xml:space="preserve"> </v>
      </c>
      <c r="M121" s="184" t="str">
        <f ca="1">IF(ISERROR(IF($X$1=1,(VLOOKUP(B121,'X1'!$B:$AZ,10,FALSE)),IF($X$1=2,(VLOOKUP(B121,'X2'!$B:$AZ,10,FALSE)),IF($X$1=3,(VLOOKUP(B121,'X3'!$B:$AZ,10,FALSE)),IF($X$1=4,(VLOOKUP(B121,'X4'!$B:$AZ,10,FALSE)),IF($X$1=5,(VLOOKUP(B121,'X5'!$B:$AZ,10,FALSE)),IF($X$1=6,(VLOOKUP(B121,'X6'!$B:$AZ,10,FALSE)),IF($X$1=7,(VLOOKUP(B121,'X7'!$B:$AZ,10,FALSE)),IF($X$1=8,(VLOOKUP(B121,'X8'!$B:$AZ,10,FALSE)),IF($X$1=9,(VLOOKUP(B121,'X9'!$B:$AZ,10,FALSE)),IF($X$1=10,(VLOOKUP(B121,'X10'!$B:$AZ,10,FALSE)),IF($X$1=11,(VLOOKUP(B121,'X11'!$B:$AZ,10,FALSE)),IF($X$1=12,(VLOOKUP(B121,'X12'!$B:$AZ,10,FALSE)),IF($X$1=13,(VLOOKUP(B121,'X13'!$B:$AZ,10,FALSE)),"B"))))))))))))))=TRUE," ",(IF($X$1=1,(VLOOKUP(B121,'X1'!$B:$AZ,10,FALSE)),IF($X$1=2,(VLOOKUP(B121,'X2'!$B:$AZ,10,FALSE)),IF($X$1=3,(VLOOKUP(B121,'X3'!$B:$AZ,10,FALSE)),IF($X$1=4,(VLOOKUP(B121,'X4'!$B:$AZ,10,FALSE)),IF($X$1=5,(VLOOKUP(B121,'X5'!$B:$AZ,10,FALSE)),IF($X$1=6,(VLOOKUP(B121,'X6'!$B:$AZ,10,FALSE)),IF($X$1=7,(VLOOKUP(B121,'X7'!$B:$AZ,10,FALSE)),IF($X$1=8,(VLOOKUP(B121,'X8'!$B:$AZ,10,FALSE)),IF($X$1=9,(VLOOKUP(B121,'X9'!$B:$AZ,10,FALSE)),IF($X$1=10,(VLOOKUP(B121,'X10'!$B:$AZ,10,FALSE)),IF($X$1=11,(VLOOKUP(B121,'X11'!$B:$AZ,10,FALSE)),IF($X$1=12,(VLOOKUP(B121,'X12'!$B:$AZ,10,FALSE)),IF($X$1=13,(VLOOKUP(B121,'X13'!$B:$AZ,10,FALSE)),"B")))))))))))))))</f>
        <v xml:space="preserve"> </v>
      </c>
      <c r="N121" s="185" t="str">
        <f ca="1">IF(ISERROR(IF($X$1=1,(VLOOKUP(B121,'X1'!$B:$AZ,45,FALSE)),IF($X$1=2,(VLOOKUP(B121,'X2'!$B:$AZ,45,FALSE)),IF($X$1=3,(VLOOKUP(B121,'X3'!$B:$AZ,45,FALSE)),IF($X$1=4,(VLOOKUP(B121,'X4'!$B:$AZ,45,FALSE)),IF($X$1=5,(VLOOKUP(B121,'X5'!$B:$AZ,45,FALSE)),IF($X$1=6,(VLOOKUP(B121,'X6'!$B:$AZ,45,FALSE)),IF($X$1=7,(VLOOKUP(B121,'X7'!$B:$AZ,45,FALSE)),IF($X$1=8,(VLOOKUP(B121,'X8'!$B:$AZ,45,FALSE)),IF($X$1=9,(VLOOKUP(B121,'X9'!$B:$AZ,45,FALSE)),IF($X$1=10,(VLOOKUP(B121,'X10'!$B:$AZ,45,FALSE)),IF($X$1=11,(VLOOKUP(B121,'X11'!$B:$AZ,45,FALSE)),IF($X$1=12,(VLOOKUP(B121,'X12'!$B:$AZ,45,FALSE)),IF($X$1=13,(VLOOKUP(B121,'X13'!$B:$AZ,45,FALSE)),"B"))))))))))))))=TRUE," ",(IF($X$1=1,(VLOOKUP(B121,'X1'!$B:$AZ,45,FALSE)),IF($X$1=2,(VLOOKUP(B121,'X2'!$B:$AZ,45,FALSE)),IF($X$1=3,(VLOOKUP(B121,'X3'!$B:$AZ,45,FALSE)),IF($X$1=4,(VLOOKUP(B121,'X4'!$B:$AZ,45,FALSE)),IF($X$1=5,(VLOOKUP(B121,'X5'!$B:$AZ,45,FALSE)),IF($X$1=6,(VLOOKUP(B121,'X6'!$B:$AZ,45,FALSE)),IF($X$1=7,(VLOOKUP(B121,'X7'!$B:$AZ,45,FALSE)),IF($X$1=8,(VLOOKUP(B121,'X8'!$B:$AZ,45,FALSE)),IF($X$1=9,(VLOOKUP(B121,'X9'!$B:$AZ,45,FALSE)),IF($X$1=10,(VLOOKUP(B121,'X10'!$B:$AZ,45,FALSE)),IF($X$1=11,(VLOOKUP(B121,'X11'!$B:$AZ,45,FALSE)),IF($X$1=12,(VLOOKUP(B121,'X12'!$B:$AZ,45,FALSE)),IF($X$1=13,(VLOOKUP(B121,'X13'!$B:$AZ,45,FALSE)),"B")))))))))))))))</f>
        <v xml:space="preserve"> </v>
      </c>
      <c r="O121" s="184" t="str">
        <f ca="1">IF(ISERROR(IF($X$1=1,(VLOOKUP(B121,'X1'!$B:$AZ,11,FALSE)),IF($X$1=2,(VLOOKUP(B121,'X2'!$B:$AZ,11,FALSE)),IF($X$1=3,(VLOOKUP(B121,'X3'!$B:$AZ,11,FALSE)),IF($X$1=4,(VLOOKUP(B121,'X4'!$B:$AZ,11,FALSE)),IF($X$1=5,(VLOOKUP(B121,'X5'!$B:$AZ,11,FALSE)),IF($X$1=6,(VLOOKUP(B121,'X6'!$B:$AZ,11,FALSE)),IF($X$1=7,(VLOOKUP(B121,'X7'!$B:$AZ,11,FALSE)),IF($X$1=8,(VLOOKUP(B121,'X8'!$B:$AZ,11,FALSE)),IF($X$1=9,(VLOOKUP(B121,'X9'!$B:$AZ,11,FALSE)),IF($X$1=10,(VLOOKUP(B121,'X10'!$B:$AZ,11,FALSE)),IF($X$1=11,(VLOOKUP(B121,'X11'!$B:$AZ,11,FALSE)),IF($X$1=12,(VLOOKUP(B121,'X12'!$B:$AZ,11,FALSE)),IF($X$1=13,(VLOOKUP(B121,'X13'!$B:$AZ,11,FALSE)),"B"))))))))))))))=TRUE," ",(IF($X$1=1,(VLOOKUP(B121,'X1'!$B:$AZ,11,FALSE)),IF($X$1=2,(VLOOKUP(B121,'X2'!$B:$AZ,11,FALSE)),IF($X$1=3,(VLOOKUP(B121,'X3'!$B:$AZ,11,FALSE)),IF($X$1=4,(VLOOKUP(B121,'X4'!$B:$AZ,11,FALSE)),IF($X$1=5,(VLOOKUP(B121,'X5'!$B:$AZ,11,FALSE)),IF($X$1=6,(VLOOKUP(B121,'X6'!$B:$AZ,11,FALSE)),IF($X$1=7,(VLOOKUP(B121,'X7'!$B:$AZ,11,FALSE)),IF($X$1=8,(VLOOKUP(B121,'X8'!$B:$AZ,11,FALSE)),IF($X$1=9,(VLOOKUP(B121,'X9'!$B:$AZ,11,FALSE)),IF($X$1=10,(VLOOKUP(B121,'X10'!$B:$AZ,11,FALSE)),IF($X$1=11,(VLOOKUP(B121,'X11'!$B:$AZ,11,FALSE)),IF($X$1=12,(VLOOKUP(B121,'X12'!$B:$AZ,11,FALSE)),IF($X$1=13,(VLOOKUP(B121,'X13'!$B:$AZ,11,FALSE)),"B")))))))))))))))</f>
        <v xml:space="preserve"> </v>
      </c>
      <c r="P121" s="184" t="str">
        <f ca="1">IF(ISERROR(IF($X$1=1,(VLOOKUP(B121,'X1'!$B:$AZ,12,FALSE)),IF($X$1=2,(VLOOKUP(B121,'X2'!$B:$AZ,12,FALSE)),IF($X$1=3,(VLOOKUP(B121,'X3'!$B:$AZ,12,FALSE)),IF($X$1=4,(VLOOKUP(B121,'X4'!$B:$AZ,12,FALSE)),IF($X$1=5,(VLOOKUP(B121,'X5'!$B:$AZ,12,FALSE)),IF($X$1=6,(VLOOKUP(B121,'X6'!$B:$AZ,12,FALSE)),IF($X$1=7,(VLOOKUP(B121,'X7'!$B:$AZ,12,FALSE)),IF($X$1=8,(VLOOKUP(B121,'X8'!$B:$AZ,12,FALSE)),IF($X$1=9,(VLOOKUP(B121,'X9'!$B:$AZ,12,FALSE)),IF($X$1=10,(VLOOKUP(B121,'X10'!$B:$AZ,12,FALSE)),IF($X$1=11,(VLOOKUP(B121,'X11'!$B:$AZ,12,FALSE)),IF($X$1=12,(VLOOKUP(B121,'X12'!$B:$AZ,12,FALSE)),IF($X$1=13,(VLOOKUP(B121,'X13'!$B:$AZ,12,FALSE)),"B"))))))))))))))=TRUE," ",(IF($X$1=1,(VLOOKUP(B121,'X1'!$B:$AZ,12,FALSE)),IF($X$1=2,(VLOOKUP(B121,'X2'!$B:$AZ,12,FALSE)),IF($X$1=3,(VLOOKUP(B121,'X3'!$B:$AZ,12,FALSE)),IF($X$1=4,(VLOOKUP(B121,'X4'!$B:$AZ,12,FALSE)),IF($X$1=5,(VLOOKUP(B121,'X5'!$B:$AZ,12,FALSE)),IF($X$1=6,(VLOOKUP(B121,'X6'!$B:$AZ,12,FALSE)),IF($X$1=7,(VLOOKUP(B121,'X7'!$B:$AZ,12,FALSE)),IF($X$1=8,(VLOOKUP(B121,'X8'!$B:$AZ,12,FALSE)),IF($X$1=9,(VLOOKUP(B121,'X9'!$B:$AZ,12,FALSE)),IF($X$1=10,(VLOOKUP(B121,'X10'!$B:$AZ,12,FALSE)),IF($X$1=11,(VLOOKUP(B121,'X11'!$B:$AZ,12,FALSE)),IF($X$1=12,(VLOOKUP(B121,'X12'!$B:$AZ,12,FALSE)),IF($X$1=13,(VLOOKUP(B121,'X13'!$B:$AZ,12,FALSE)),"B")))))))))))))))</f>
        <v xml:space="preserve"> </v>
      </c>
      <c r="Q121" s="185" t="str">
        <f ca="1">IF(ISERROR(IF($X$1=1,(VLOOKUP(B121,'X1'!$B:$AZ,46,FALSE)),IF($X$1=2,(VLOOKUP(B121,'X2'!$B:$AZ,46,FALSE)),IF($X$1=3,(VLOOKUP(B121,'X3'!$B:$AZ,46,FALSE)),IF($X$1=4,(VLOOKUP(B121,'X4'!$B:$AZ,46,FALSE)),IF($X$1=5,(VLOOKUP(B121,'X5'!$B:$AZ,46,FALSE)),IF($X$1=6,(VLOOKUP(B121,'X6'!$B:$AZ,46,FALSE)),IF($X$1=7,(VLOOKUP(B121,'X7'!$B:$AZ,46,FALSE)),IF($X$1=8,(VLOOKUP(B121,'X8'!$B:$AZ,46,FALSE)),IF($X$1=9,(VLOOKUP(B121,'X9'!$B:$AZ,46,FALSE)),IF($X$1=10,(VLOOKUP(B121,'X10'!$B:$AZ,46,FALSE)),IF($X$1=11,(VLOOKUP(B121,'X11'!$B:$AZ,46,FALSE)),IF($X$1=12,(VLOOKUP(B121,'X12'!$B:$AZ,46,FALSE)),IF($X$1=13,(VLOOKUP(B121,'X13'!$B:$AZ,46,FALSE)),"B"))))))))))))))=TRUE," ",(IF($X$1=1,(VLOOKUP(B121,'X1'!$B:$AZ,46,FALSE)),IF($X$1=2,(VLOOKUP(B121,'X2'!$B:$AZ,46,FALSE)),IF($X$1=3,(VLOOKUP(B121,'X3'!$B:$AZ,46,FALSE)),IF($X$1=4,(VLOOKUP(B121,'X4'!$B:$AZ,46,FALSE)),IF($X$1=5,(VLOOKUP(B121,'X5'!$B:$AZ,46,FALSE)),IF($X$1=6,(VLOOKUP(B121,'X6'!$B:$AZ,46,FALSE)),IF($X$1=7,(VLOOKUP(B121,'X7'!$B:$AZ,46,FALSE)),IF($X$1=8,(VLOOKUP(B121,'X8'!$B:$AZ,46,FALSE)),IF($X$1=9,(VLOOKUP(B121,'X9'!$B:$AZ,46,FALSE)),IF($X$1=10,(VLOOKUP(B121,'X10'!$B:$AZ,46,FALSE)),IF($X$1=11,(VLOOKUP(B121,'X11'!$B:$AZ,46,FALSE)),IF($X$1=12,(VLOOKUP(B121,'X12'!$B:$AZ,46,FALSE)),IF($X$1=13,(VLOOKUP(B121,'X13'!$B:$AZ,46,FALSE)),"B")))))))))))))))</f>
        <v xml:space="preserve"> </v>
      </c>
      <c r="R121" s="185" t="str">
        <f ca="1">IF(ISERROR(IF($X$1=1,(VLOOKUP(B121,'X1'!$B:$AZ,15,FALSE)),IF($X$1=2,(VLOOKUP(B121,'X2'!$B:$AZ,15,FALSE)),IF($X$1=3,(VLOOKUP(B121,'X3'!$B:$AZ,15,FALSE)),IF($X$1=4,(VLOOKUP(B121,'X4'!$B:$AZ,15,FALSE)),IF($X$1=5,(VLOOKUP(B121,'X5'!$B:$AZ,15,FALSE)),IF($X$1=6,(VLOOKUP(B121,'X6'!$B:$AZ,15,FALSE)),IF($X$1=7,(VLOOKUP(B121,'X7'!$B:$AZ,15,FALSE)),IF($X$1=8,(VLOOKUP(B121,'X8'!$B:$AZ,15,FALSE)),IF($X$1=9,(VLOOKUP(B121,'X9'!$B:$AZ,15,FALSE)),IF($X$1=10,(VLOOKUP(B121,'X10'!$B:$AZ,15,FALSE)),IF($X$1=11,(VLOOKUP(B121,'X11'!$B:$AZ,15,FALSE)),IF($X$1=12,(VLOOKUP(B121,'X12'!$B:$AZ,15,FALSE)),IF($X$1=13,(VLOOKUP(B121,'X13'!$B:$AZ,15,FALSE)),"B"))))))))))))))=TRUE," ",(IF($X$1=1,(VLOOKUP(B121,'X1'!$B:$AZ,15,FALSE)),IF($X$1=2,(VLOOKUP(B121,'X2'!$B:$AZ,15,FALSE)),IF($X$1=3,(VLOOKUP(B121,'X3'!$B:$AZ,15,FALSE)),IF($X$1=4,(VLOOKUP(B121,'X4'!$B:$AZ,15,FALSE)),IF($X$1=5,(VLOOKUP(B121,'X5'!$B:$AZ,15,FALSE)),IF($X$1=6,(VLOOKUP(B121,'X6'!$B:$AZ,15,FALSE)),IF($X$1=7,(VLOOKUP(B121,'X7'!$B:$AZ,15,FALSE)),IF($X$1=8,(VLOOKUP(B121,'X8'!$B:$AZ,15,FALSE)),IF($X$1=9,(VLOOKUP(B121,'X9'!$B:$AZ,15,FALSE)),IF($X$1=10,(VLOOKUP(B121,'X10'!$B:$AZ,15,FALSE)),IF($X$1=11,(VLOOKUP(B121,'X11'!$B:$AZ,15,FALSE)),IF($X$1=12,(VLOOKUP(B121,'X12'!$B:$AZ,15,FALSE)),IF($X$1=13,(VLOOKUP(B121,'X13'!$B:$AZ,15,FALSE)),"B")))))))))))))))</f>
        <v xml:space="preserve"> </v>
      </c>
      <c r="S121" s="185" t="str">
        <f ca="1">IF(ISERROR(IF((IF($X$1=1,(VLOOKUP(B121,'X1'!$B:$AZ,14,FALSE)),(IF($X$1=2,(VLOOKUP(B121,'X2'!$B:$AZ,14,FALSE)),(IF($X$1=3,(VLOOKUP(B121,'X3'!$B:$AZ,14,FALSE)),(IF($X$1=4,(VLOOKUP(B121,'X4'!$B:$AZ,14,FALSE)),(IF($X$1=5,(VLOOKUP(B121,'X5'!$B:$AZ,14,FALSE)),(IF($X$1=6,(VLOOKUP(B121,'X6'!$B:$AZ,14,FALSE)),(IF($X$1=7,(VLOOKUP(B121,'X7'!$B:$AZ,14,FALSE)),(IF($X$1=8,(VLOOKUP(B121,'X8'!$B:$AZ,14,FALSE)),(IF($X$1=9,(VLOOKUP(B121,'X9'!$B:$AZ,14,FALSE)),(IF($X$1=10,(VLOOKUP(B121,'X10'!$B:$AZ,14,FALSE)),(IF($X$1=11,(VLOOKUP(B121,'X11'!$B:$AZ,14,FALSE)),(IF($X$1=12,(VLOOKUP(B121,'X12'!$B:$AZ,14,FALSE)),(VLOOKUP(B121,'X13'!$B:$AZ,14,FALSE))))))))))))))))))))))))))=$V$1," ",(IF($X$1=1,(VLOOKUP(B121,'X1'!$B:$AZ,14,FALSE)),(IF($X$1=2,(VLOOKUP(B121,'X2'!$B:$AZ,14,FALSE)),(IF($X$1=3,(VLOOKUP(B121,'X3'!$B:$AZ,14,FALSE)),(IF($X$1=4,(VLOOKUP(B121,'X4'!$B:$AZ,14,FALSE)),(IF($X$1=5,(VLOOKUP(B121,'X5'!$B:$AZ,14,FALSE)),(IF($X$1=6,(VLOOKUP(B121,'X6'!$B:$AZ,14,FALSE)),(IF($X$1=7,(VLOOKUP(B121,'X7'!$B:$AZ,14,FALSE)),(IF($X$1=8,(VLOOKUP(B121,'X8'!$B:$AZ,14,FALSE)),(IF($X$1=9,(VLOOKUP(B121,'X9'!$B:$AZ,14,FALSE)),(IF($X$1=10,(VLOOKUP(B121,'X10'!$B:$AZ,14,FALSE)),(IF($X$1=11,(VLOOKUP(B121,'X11'!$B:$AZ,14,FALSE)),(IF($X$1=12,(VLOOKUP(B121,'X12'!$B:$AZ,14,FALSE)),(VLOOKUP(B121,'X13'!$B:$AZ,14,FALSE))))))))))))))))))))))))))))=TRUE," ",(IF((IF($X$1=1,(VLOOKUP(B121,'X1'!$B:$AZ,14,FALSE)),(IF($X$1=2,(VLOOKUP(B121,'X2'!$B:$AZ,14,FALSE)),(IF($X$1=3,(VLOOKUP(B121,'X3'!$B:$AZ,14,FALSE)),(IF($X$1=4,(VLOOKUP(B121,'X4'!$B:$AZ,14,FALSE)),(IF($X$1=5,(VLOOKUP(B121,'X5'!$B:$AZ,14,FALSE)),(IF($X$1=6,(VLOOKUP(B121,'X6'!$B:$AZ,14,FALSE)),(IF($X$1=7,(VLOOKUP(B121,'X7'!$B:$AZ,14,FALSE)),(IF($X$1=8,(VLOOKUP(B121,'X8'!$B:$AZ,14,FALSE)),(IF($X$1=9,(VLOOKUP(B121,'X9'!$B:$AZ,14,FALSE)),(IF($X$1=10,(VLOOKUP(B121,'X10'!$B:$AZ,14,FALSE)),(IF($X$1=11,(VLOOKUP(B121,'X11'!$B:$AZ,14,FALSE)),(IF($X$1=12,(VLOOKUP(B121,'X12'!$B:$AZ,14,FALSE)),(VLOOKUP(B121,'X13'!$B:$AZ,14,FALSE))))))))))))))))))))))))))=$V$1," ",(IF($X$1=1,(VLOOKUP(B121,'X1'!$B:$AZ,14,FALSE)),(IF($X$1=2,(VLOOKUP(B121,'X2'!$B:$AZ,14,FALSE)),(IF($X$1=3,(VLOOKUP(B121,'X3'!$B:$AZ,14,FALSE)),(IF($X$1=4,(VLOOKUP(B121,'X4'!$B:$AZ,14,FALSE)),(IF($X$1=5,(VLOOKUP(B121,'X5'!$B:$AZ,14,FALSE)),(IF($X$1=6,(VLOOKUP(B121,'X6'!$B:$AZ,14,FALSE)),(IF($X$1=7,(VLOOKUP(B121,'X7'!$B:$AZ,14,FALSE)),(IF($X$1=8,(VLOOKUP(B121,'X8'!$B:$AZ,14,FALSE)),(IF($X$1=9,(VLOOKUP(B121,'X9'!$B:$AZ,14,FALSE)),(IF($X$1=10,(VLOOKUP(B121,'X10'!$B:$AZ,14,FALSE)),(IF($X$1=11,(VLOOKUP(B121,'X11'!$B:$AZ,14,FALSE)),(IF($X$1=12,(VLOOKUP(B121,'X12'!$B:$AZ,14,FALSE)),(VLOOKUP(B121,'X13'!$B:$AZ,14,FALSE)))))))))))))))))))))))))))))</f>
        <v xml:space="preserve"> </v>
      </c>
      <c r="V121" s="43"/>
      <c r="W121" s="43">
        <f t="shared" si="63"/>
        <v>33</v>
      </c>
      <c r="X121" s="43"/>
      <c r="Y121" s="130">
        <f t="shared" ca="1" si="65"/>
        <v>0.57031500812936486</v>
      </c>
      <c r="Z121" s="134" t="s">
        <v>149</v>
      </c>
      <c r="AB121" s="42">
        <f t="shared" si="61"/>
        <v>2</v>
      </c>
      <c r="AC121" s="42">
        <f t="shared" si="64"/>
        <v>32</v>
      </c>
      <c r="AD121" s="111" t="str">
        <f>IF((VALUE((RIGHT($AD$89,1))))=0,(Alf!F36),IF((VALUE((RIGHT($AD$89,1))))=1,(Alf!F76),IF(((VALUE((RIGHT($AD$89,1)))))=2,(Alf!F115),IF(((VALUE((RIGHT($AD$89,1)))))=3,(Alf!F153),IF(((VALUE((RIGHT($AD$89,1)))))=4,(Alf!F191),IF(((VALUE((RIGHT($AD$89,1)))))=5,(Alf!F230),"B"))))))</f>
        <v/>
      </c>
      <c r="AE121" s="112" t="str">
        <f t="shared" ca="1" si="62"/>
        <v xml:space="preserve"> </v>
      </c>
      <c r="AF121" s="113" t="str">
        <f>IF(ISERROR(((VLOOKUP(AD121,'X1'!$B:$AO,6,FALSE))/(VLOOKUP(AD121,'X1'!$B:$AO,7,FALSE))-1))=TRUE," ",(((VLOOKUP(AD121,'X1'!$B:$AO,6,FALSE))/(VLOOKUP(AD121,'X1'!$B:$AO,7,FALSE))-1)))</f>
        <v xml:space="preserve"> </v>
      </c>
      <c r="AG121" s="113" t="str">
        <f>IF(ISERROR((((VLOOKUP(AD121,'X1'!$B:$G,2,FALSE))-(VLOOKUP(AD121,'X1'!$B:$G,3,FALSE)))*100)/(VLOOKUP(AD121,'X1'!$B:$G,5,FALSE)))=TRUE," ",((((VLOOKUP(AD121,'X1'!$B:$G,2,FALSE))-(VLOOKUP(AD121,'X1'!$B:$G,3,FALSE)))*100)/(VLOOKUP(AD121,'X1'!$B:$G,5,FALSE))))</f>
        <v xml:space="preserve"> </v>
      </c>
      <c r="AH121" s="113" t="str">
        <f>IF(ISERROR(((VLOOKUP(AD121,'X1'!$B:$AZ,42,FALSE))))=TRUE," ",(((VLOOKUP(AD121,'X1'!$B:$AZ,42,FALSE)))))</f>
        <v xml:space="preserve"> </v>
      </c>
      <c r="AI121" s="113" t="str">
        <f>IF(ISERROR(((VLOOKUP(AD121,'X1'!$B:$AZ,43,FALSE))))=TRUE," ",(((VLOOKUP(AD121,'X1'!$B:$AZ,43,FALSE)))))</f>
        <v xml:space="preserve"> </v>
      </c>
      <c r="AJ121" s="113" t="str">
        <f>IF(ISERROR(((VLOOKUP(AD121,'X1'!$B:$AZ,15,FALSE))))=TRUE," ",(((VLOOKUP(AD121,'X1'!$B:$AZ,15,FALSE)))))</f>
        <v xml:space="preserve"> </v>
      </c>
      <c r="AK121" s="113" t="str">
        <f>IF(ISERROR(((VLOOKUP(AD121,'X1'!$B:$AZ,14,FALSE))))=TRUE," ",(((VLOOKUP(AD121,'X1'!$B:$AZ,14,FALSE)))))</f>
        <v xml:space="preserve"> </v>
      </c>
      <c r="AL121" s="113" t="str">
        <f ca="1">IF(ISERROR(((VLOOKUP(AD121,'X2'!$B:$AO,6,FALSE))/(VLOOKUP(AD121,'X2'!$B:$AO,7,FALSE))-1))=TRUE," ",(((VLOOKUP(AD121,'X2'!$B:$AO,6,FALSE))/(VLOOKUP(AD121,'X2'!$B:$AO,7,FALSE))-1)))</f>
        <v xml:space="preserve"> </v>
      </c>
      <c r="AM121" s="113" t="str">
        <f ca="1">IF(ISERROR((((VLOOKUP(AD121,'X2'!$B:$G,2,FALSE))-(VLOOKUP(AD121,'X2'!$B:$G,3,FALSE)))*100)/(VLOOKUP(AD121,'X2'!$B:$G,5,FALSE)))=TRUE," ",((((VLOOKUP(AD121,'X2'!$B:$G,2,FALSE))-(VLOOKUP(AD121,'X2'!$B:$G,3,FALSE)))*100)/(VLOOKUP(AD121,'X2'!$B:$G,5,FALSE))))</f>
        <v xml:space="preserve"> </v>
      </c>
      <c r="AN121" s="113" t="str">
        <f ca="1">IF(ISERROR(((VLOOKUP(AD121,'X2'!$B:$AZ,42,FALSE))))=TRUE," ",(((VLOOKUP(AD121,'X2'!$B:$AZ,42,FALSE)))))</f>
        <v xml:space="preserve"> </v>
      </c>
      <c r="AO121" s="113" t="str">
        <f ca="1">IF(ISERROR(((VLOOKUP(AD121,'X2'!$B:$AZ,43,FALSE))))=TRUE," ",(((VLOOKUP(AD121,'X2'!$B:$AZ,43,FALSE)))))</f>
        <v xml:space="preserve"> </v>
      </c>
      <c r="AP121" s="113" t="str">
        <f ca="1">IF(ISERROR(((VLOOKUP(AD121,'X2'!$B:$AZ,15,FALSE))))=TRUE," ",(((VLOOKUP(AD121,'X2'!$B:$AZ,15,FALSE)))))</f>
        <v xml:space="preserve"> </v>
      </c>
      <c r="AQ121" s="113" t="str">
        <f ca="1">IF(ISERROR(((VLOOKUP(AD121,'X2'!$B:$AZ,14,FALSE))))=TRUE," ",(((VLOOKUP(AD121,'X2'!$B:$AZ,14,FALSE)))))</f>
        <v xml:space="preserve"> </v>
      </c>
      <c r="AR121" s="113" t="str">
        <f ca="1">IF(ISERROR(((VLOOKUP(AD121,'X3'!$B:$AO,6,FALSE))/(VLOOKUP(AD121,'X3'!$B:$AO,7,FALSE))-1))=TRUE," ",(((VLOOKUP(AD121,'X3'!$B:$AO,6,FALSE))/(VLOOKUP(AD121,'X3'!$B:$AO,7,FALSE))-1)))</f>
        <v xml:space="preserve"> </v>
      </c>
      <c r="AS121" s="113" t="str">
        <f ca="1">IF(ISERROR((((VLOOKUP(AD121,'X3'!$B:$G,2,FALSE))-(VLOOKUP(AD121,'X3'!$B:$G,3,FALSE)))*100)/(VLOOKUP(AD121,'X3'!$B:$G,5,FALSE)))=TRUE," ",((((VLOOKUP(AD121,'X3'!$B:$G,2,FALSE))-(VLOOKUP(AD121,'X3'!$B:$G,3,FALSE)))*100)/(VLOOKUP(AD121,'X3'!$B:$G,5,FALSE))))</f>
        <v xml:space="preserve"> </v>
      </c>
      <c r="AT121" s="113" t="str">
        <f ca="1">IF(ISERROR(((VLOOKUP(AD121,'X3'!$B:$AZ,42,FALSE))))=TRUE," ",(((VLOOKUP(AD121,'X3'!$B:$AZ,42,FALSE)))))</f>
        <v xml:space="preserve"> </v>
      </c>
      <c r="AU121" s="113" t="str">
        <f ca="1">IF(ISERROR(((VLOOKUP(AD121,'X3'!$B:$AZ,43,FALSE))))=TRUE," ",(((VLOOKUP(AD121,'X3'!$B:$AZ,43,FALSE)))))</f>
        <v xml:space="preserve"> </v>
      </c>
      <c r="AV121" s="113" t="str">
        <f ca="1">IF(ISERROR(((VLOOKUP(AD121,'X3'!$B:$AZ,15,FALSE))))=TRUE," ",(((VLOOKUP(AD121,'X3'!$B:$AZ,15,FALSE)))))</f>
        <v xml:space="preserve"> </v>
      </c>
      <c r="AW121" s="113" t="str">
        <f ca="1">IF(ISERROR(((VLOOKUP(AD121,'X3'!$B:$AZ,14,FALSE))))=TRUE," ",(((VLOOKUP(AD121,'X3'!$B:$AZ,14,FALSE)))))</f>
        <v xml:space="preserve"> </v>
      </c>
      <c r="AX121" s="113" t="str">
        <f ca="1">IF(ISERROR(((VLOOKUP(AD121,'X4'!$B:$AO,6,FALSE))/(VLOOKUP(AD121,'X4'!$B:$AO,7,FALSE))-1))=TRUE," ",(((VLOOKUP(AD121,'X4'!$B:$AO,6,FALSE))/(VLOOKUP(AD121,'X4'!$B:$AO,7,FALSE))-1)))</f>
        <v xml:space="preserve"> </v>
      </c>
      <c r="AY121" s="113" t="str">
        <f ca="1">IF(ISERROR((((VLOOKUP(AD121,'X4'!$B:$G,2,FALSE))-(VLOOKUP(AD121,'X4'!$B:$G,3,FALSE)))*100)/(VLOOKUP(AD121,'X4'!$B:$G,5,FALSE)))=TRUE," ",((((VLOOKUP(AD121,'X4'!$B:$G,2,FALSE))-(VLOOKUP(AD121,'X4'!$B:$G,3,FALSE)))*100)/(VLOOKUP(AD121,'X4'!$B:$G,5,FALSE))))</f>
        <v xml:space="preserve"> </v>
      </c>
      <c r="AZ121" s="113" t="str">
        <f ca="1">IF(ISERROR(((VLOOKUP(AD121,'X4'!$B:$AZ,42,FALSE))))=TRUE," ",(((VLOOKUP(AD121,'X4'!$B:$AZ,42,FALSE)))))</f>
        <v xml:space="preserve"> </v>
      </c>
      <c r="BA121" s="113" t="str">
        <f ca="1">IF(ISERROR(((VLOOKUP(AD121,'X4'!$B:$AZ,43,FALSE))))=TRUE," ",(((VLOOKUP(AD121,'X4'!$B:$AZ,43,FALSE)))))</f>
        <v xml:space="preserve"> </v>
      </c>
      <c r="BB121" s="113" t="str">
        <f ca="1">IF(ISERROR(((VLOOKUP(AD121,'X4'!$B:$AZ,15,FALSE))))=TRUE," ",(((VLOOKUP(AD121,'X4'!$B:$AZ,15,FALSE)))))</f>
        <v xml:space="preserve"> </v>
      </c>
      <c r="BC121" s="113" t="str">
        <f ca="1">IF(ISERROR(((VLOOKUP(AD121,'X4'!$B:$AZ,14,FALSE))))=TRUE," ",(((VLOOKUP(AD121,'X4'!$B:$AZ,14,FALSE)))))</f>
        <v xml:space="preserve"> </v>
      </c>
      <c r="BD121" s="113" t="str">
        <f ca="1">IF(ISERROR(((VLOOKUP(AD121,'X5'!$B:$AO,6,FALSE))/(VLOOKUP(AD121,'X5'!$B:$AO,7,FALSE))-1))=TRUE," ",(((VLOOKUP(AD121,'X5'!$B:$AO,6,FALSE))/(VLOOKUP(AD121,'X5'!$B:$AO,7,FALSE))-1)))</f>
        <v xml:space="preserve"> </v>
      </c>
      <c r="BE121" s="113" t="str">
        <f ca="1">IF(ISERROR((((VLOOKUP(AD121,'X5'!$B:$G,2,FALSE))-(VLOOKUP(AD121,'X5'!$B:$G,3,FALSE)))*100)/(VLOOKUP(AD121,'X5'!$B:$G,5,FALSE)))=TRUE," ",((((VLOOKUP(AD121,'X5'!$B:$G,2,FALSE))-(VLOOKUP(AD121,'X5'!$B:$G,3,FALSE)))*100)/(VLOOKUP(AD121,'X5'!$B:$G,5,FALSE))))</f>
        <v xml:space="preserve"> </v>
      </c>
      <c r="BF121" s="113" t="str">
        <f ca="1">IF(ISERROR(((VLOOKUP(AD121,'X5'!$B:$AZ,42,FALSE))))=TRUE," ",(((VLOOKUP(AD121,'X5'!$B:$AZ,42,FALSE)))))</f>
        <v xml:space="preserve"> </v>
      </c>
      <c r="BG121" s="113" t="str">
        <f ca="1">IF(ISERROR(((VLOOKUP(AD121,'X5'!$B:$AZ,43,FALSE))))=TRUE," ",(((VLOOKUP(AD121,'X5'!$B:$AZ,43,FALSE)))))</f>
        <v xml:space="preserve"> </v>
      </c>
      <c r="BH121" s="113" t="str">
        <f ca="1">IF(ISERROR(((VLOOKUP(AD121,'X5'!$B:$AZ,15,FALSE))))=TRUE," ",(((VLOOKUP(AD121,'X5'!$B:$AZ,15,FALSE)))))</f>
        <v xml:space="preserve"> </v>
      </c>
      <c r="BI121" s="113" t="str">
        <f ca="1">IF(ISERROR(((VLOOKUP(AD121,'X5'!$B:$AZ,14,FALSE))))=TRUE," ",(((VLOOKUP(AD121,'X5'!$B:$AZ,14,FALSE)))))</f>
        <v xml:space="preserve"> </v>
      </c>
      <c r="BJ121" s="113" t="str">
        <f ca="1">IF(ISERROR(((VLOOKUP(AD121,'X6'!$B:$AO,6,FALSE))/(VLOOKUP(AD121,'X6'!$B:$AO,7,FALSE))-1))=TRUE," ",(((VLOOKUP(AD121,'X6'!$B:$AO,6,FALSE))/(VLOOKUP(AD121,'X6'!$B:$AO,7,FALSE))-1)))</f>
        <v xml:space="preserve"> </v>
      </c>
      <c r="BK121" s="113" t="str">
        <f ca="1">IF(ISERROR((((VLOOKUP(AD121,'X6'!$B:$G,2,FALSE))-(VLOOKUP(AD121,'X6'!$B:$G,3,FALSE)))*100)/(VLOOKUP(AD121,'X6'!$B:$G,5,FALSE)))=TRUE," ",((((VLOOKUP(AD121,'X6'!$B:$G,2,FALSE))-(VLOOKUP(AD121,'X6'!$B:$G,3,FALSE)))*100)/(VLOOKUP(AD121,'X6'!$B:$G,5,FALSE))))</f>
        <v xml:space="preserve"> </v>
      </c>
      <c r="BL121" s="113" t="str">
        <f ca="1">IF(ISERROR(((VLOOKUP(AD121,'X6'!$B:$AZ,42,FALSE))))=TRUE," ",(((VLOOKUP(AD121,'X6'!$B:$AZ,42,FALSE)))))</f>
        <v xml:space="preserve"> </v>
      </c>
      <c r="BM121" s="113" t="str">
        <f ca="1">IF(ISERROR(((VLOOKUP(AD121,'X6'!$B:$AZ,43,FALSE))))=TRUE," ",(((VLOOKUP(AD121,'X6'!$B:$AZ,43,FALSE)))))</f>
        <v xml:space="preserve"> </v>
      </c>
      <c r="BN121" s="113" t="str">
        <f ca="1">IF(ISERROR(((VLOOKUP(AD121,'X6'!$B:$AZ,15,FALSE))))=TRUE," ",(((VLOOKUP(AD121,'X6'!$B:$AZ,15,FALSE)))))</f>
        <v xml:space="preserve"> </v>
      </c>
      <c r="BO121" s="113" t="str">
        <f ca="1">IF(ISERROR(((VLOOKUP(AD121,'X6'!$B:$AZ,14,FALSE))))=TRUE," ",(((VLOOKUP(AD121,'X6'!$B:$AZ,14,FALSE)))))</f>
        <v xml:space="preserve"> </v>
      </c>
      <c r="BP121" s="42" t="str">
        <f ca="1">IF(ISERROR(((VLOOKUP(AD121,'X7'!$B:$AO,6,FALSE))/(VLOOKUP(AD121,'X7'!$B:$AO,7,FALSE))-1))=TRUE," ",(((VLOOKUP(AD121,'X7'!$B:$AO,6,FALSE))/(VLOOKUP(AD121,'X7'!$B:$AO,7,FALSE))-1)))</f>
        <v xml:space="preserve"> </v>
      </c>
      <c r="BQ121" s="42" t="str">
        <f ca="1">IF(ISERROR((((VLOOKUP(AD121,'X7'!$B:$G,2,FALSE))-(VLOOKUP(AD121,'X7'!$B:$G,3,FALSE)))*100)/(VLOOKUP(AD121,'X7'!$B:$G,5,FALSE)))=TRUE," ",((((VLOOKUP(AD121,'X7'!$B:$G,2,FALSE))-(VLOOKUP(AD121,'X7'!$B:$G,3,FALSE)))*100)/(VLOOKUP(AD121,'X7'!$B:$G,5,FALSE))))</f>
        <v xml:space="preserve"> </v>
      </c>
      <c r="BR121" s="102" t="str">
        <f ca="1">IF(ISERROR(((VLOOKUP(AD121,'X7'!$B:$AZ,42,FALSE))))=TRUE," ",(((VLOOKUP(AD121,'X7'!$B:$AZ,42,FALSE)))))</f>
        <v xml:space="preserve"> </v>
      </c>
      <c r="BS121" s="102" t="str">
        <f ca="1">IF(ISERROR(((VLOOKUP(AD121,'X7'!$B:$AZ,43,FALSE))))=TRUE," ",(((VLOOKUP(AD121,'X7'!$B:$AZ,43,FALSE)))))</f>
        <v xml:space="preserve"> </v>
      </c>
      <c r="BT121" s="102" t="str">
        <f ca="1">IF(ISERROR(((VLOOKUP(AD121,'X7'!$B:$AZ,15,FALSE))))=TRUE," ",(((VLOOKUP(AD121,'X7'!$B:$AZ,15,FALSE)))))</f>
        <v xml:space="preserve"> </v>
      </c>
      <c r="BU121" s="102" t="str">
        <f ca="1">IF(ISERROR(((VLOOKUP(AD121,'X7'!$B:$AZ,14,FALSE))))=TRUE," ",(((VLOOKUP(AD121,'X7'!$B:$AZ,14,FALSE)))))</f>
        <v xml:space="preserve"> </v>
      </c>
      <c r="BV121" s="102" t="str">
        <f ca="1">IF(ISERROR(((VLOOKUP(AD121,'X8'!$B:$AO,6,FALSE))/(VLOOKUP(AD121,'X8'!$B:$AO,7,FALSE))-1))=TRUE," ",(((VLOOKUP(AD121,'X8'!$B:$AO,6,FALSE))/(VLOOKUP(AD121,'X8'!$B:$AO,7,FALSE))-1)))</f>
        <v xml:space="preserve"> </v>
      </c>
      <c r="BW121" s="102" t="str">
        <f ca="1">IF(ISERROR((((VLOOKUP(AD121,'X8'!$B:$G,2,FALSE))-(VLOOKUP(AD121,'X8'!$B:$G,3,FALSE)))*100)/(VLOOKUP(AD121,'X8'!$B:$G,5,FALSE)))=TRUE," ",((((VLOOKUP(AD121,'X8'!$B:$G,2,FALSE))-(VLOOKUP(AD121,'X8'!$B:$G,3,FALSE)))*100)/(VLOOKUP(AD121,'X8'!$B:$G,5,FALSE))))</f>
        <v xml:space="preserve"> </v>
      </c>
      <c r="BX121" s="102" t="str">
        <f ca="1">IF(ISERROR(((VLOOKUP(AD121,'X8'!$B:$AZ,42,FALSE))))=TRUE," ",(((VLOOKUP(AD121,'X8'!$B:$AZ,42,FALSE)))))</f>
        <v xml:space="preserve"> </v>
      </c>
      <c r="BY121" s="42" t="str">
        <f ca="1">IF(ISERROR(((VLOOKUP(AD121,'X8'!$B:$AZ,43,FALSE))))=TRUE," ",(((VLOOKUP(AD121,'X8'!$B:$AZ,43,FALSE)))))</f>
        <v xml:space="preserve"> </v>
      </c>
      <c r="BZ121" s="42" t="str">
        <f ca="1">IF(ISERROR(((VLOOKUP(AD121,'X8'!$B:$AZ,15,FALSE))))=TRUE," ",(((VLOOKUP(AD121,'X8'!$B:$AZ,15,FALSE)))))</f>
        <v xml:space="preserve"> </v>
      </c>
      <c r="CA121" s="42" t="str">
        <f ca="1">IF(ISERROR(((VLOOKUP(AD121,'X8'!$B:$AZ,14,FALSE))))=TRUE," ",(((VLOOKUP(AD121,'X8'!$B:$AZ,14,FALSE)))))</f>
        <v xml:space="preserve"> </v>
      </c>
      <c r="CB121" s="42" t="str">
        <f ca="1">IF(ISERROR(((VLOOKUP(AD121,'X9'!$B:$AO,6,FALSE))/(VLOOKUP(AD121,'X9'!$B:$AO,7,FALSE))-1))=TRUE," ",(((VLOOKUP(AD121,'X9'!$B:$AO,6,FALSE))/(VLOOKUP(AD121,'X9'!$B:$AO,7,FALSE))-1)))</f>
        <v xml:space="preserve"> </v>
      </c>
      <c r="CC121" s="42" t="str">
        <f ca="1">IF(ISERROR((((VLOOKUP(AD121,'X9'!$B:$G,2,FALSE))-(VLOOKUP(AD121,'X9'!$B:$G,3,FALSE)))*100)/(VLOOKUP(AD121,'X9'!$B:$G,5,FALSE)))=TRUE," ",((((VLOOKUP(AD121,'X9'!$B:$G,2,FALSE))-(VLOOKUP(AD121,'X9'!$B:$G,3,FALSE)))*100)/(VLOOKUP(AD121,'X9'!$B:$G,5,FALSE))))</f>
        <v xml:space="preserve"> </v>
      </c>
      <c r="CD121" s="42" t="str">
        <f ca="1">IF(ISERROR(((VLOOKUP(AD121,'X9'!$B:$AZ,42,FALSE))))=TRUE," ",(((VLOOKUP(AD121,'X9'!$B:$AZ,42,FALSE)))))</f>
        <v xml:space="preserve"> </v>
      </c>
      <c r="CE121" s="42" t="str">
        <f ca="1">IF(ISERROR(((VLOOKUP(AD121,'X9'!$B:$AZ,43,FALSE))))=TRUE," ",(((VLOOKUP(AD121,'X9'!$B:$AZ,43,FALSE)))))</f>
        <v xml:space="preserve"> </v>
      </c>
      <c r="CF121" s="42" t="str">
        <f ca="1">IF(ISERROR(((VLOOKUP(AD121,'X9'!$B:$AZ,15,FALSE))))=TRUE," ",(((VLOOKUP(AD121,'X9'!$B:$AZ,15,FALSE)))))</f>
        <v xml:space="preserve"> </v>
      </c>
      <c r="CG121" s="42" t="str">
        <f ca="1">IF(ISERROR(((VLOOKUP(AD121,'X9'!$B:$AZ,14,FALSE))))=TRUE," ",(((VLOOKUP(AD121,'X9'!$B:$AZ,14,FALSE)))))</f>
        <v xml:space="preserve"> </v>
      </c>
      <c r="CH121" s="42" t="str">
        <f ca="1">IF(ISERROR(((VLOOKUP(AD121,'X10'!$B:$AO,6,FALSE))/(VLOOKUP(AD121,'X10'!$B:$AO,7,FALSE))-1))=TRUE," ",(((VLOOKUP(AD121,'X10'!$B:$AO,6,FALSE))/(VLOOKUP(AD121,'X10'!$B:$AO,7,FALSE))-1)))</f>
        <v xml:space="preserve"> </v>
      </c>
      <c r="CI121" s="42" t="str">
        <f ca="1">IF(ISERROR((((VLOOKUP(AD121,'X10'!$B:$G,2,FALSE))-(VLOOKUP(AD121,'X10'!$B:$G,3,FALSE)))*100)/(VLOOKUP(AD121,'X10'!$B:$G,5,FALSE)))=TRUE," ",((((VLOOKUP(AD121,'X10'!$B:$G,2,FALSE))-(VLOOKUP(AD121,'X10'!$B:$G,3,FALSE)))*100)/(VLOOKUP(AD121,'X10'!$B:$G,5,FALSE))))</f>
        <v xml:space="preserve"> </v>
      </c>
      <c r="CJ121" s="42" t="str">
        <f ca="1">IF(ISERROR(((VLOOKUP(AD121,'X10'!$B:$AZ,42,FALSE))))=TRUE," ",(((VLOOKUP(AD121,'X10'!$B:$AZ,42,FALSE)))))</f>
        <v xml:space="preserve"> </v>
      </c>
      <c r="CK121" s="42" t="str">
        <f ca="1">IF(ISERROR(((VLOOKUP(AD121,'X10'!$B:$AZ,43,FALSE))))=TRUE," ",(((VLOOKUP(AD121,'X10'!$B:$AZ,43,FALSE)))))</f>
        <v xml:space="preserve"> </v>
      </c>
      <c r="CL121" s="42" t="str">
        <f ca="1">IF(ISERROR(((VLOOKUP(AD121,'X10'!$B:$AZ,15,FALSE))))=TRUE," ",(((VLOOKUP(AD121,'X10'!$B:$AZ,15,FALSE)))))</f>
        <v xml:space="preserve"> </v>
      </c>
      <c r="CM121" s="42" t="str">
        <f ca="1">IF(ISERROR(((VLOOKUP(AD121,'X10'!$B:$AZ,14,FALSE))))=TRUE," ",(((VLOOKUP(AD121,'X10'!$B:$AZ,14,FALSE)))))</f>
        <v xml:space="preserve"> </v>
      </c>
      <c r="CN121" s="42" t="str">
        <f ca="1">IF(ISERROR(((VLOOKUP(AD121,'X11'!$B:$AO,6,FALSE))/(VLOOKUP(AD121,'X11'!$B:$AO,7,FALSE))-1))=TRUE," ",(((VLOOKUP(AD121,'X11'!$B:$AO,6,FALSE))/(VLOOKUP(AD121,'X11'!$B:$AO,7,FALSE))-1)))</f>
        <v xml:space="preserve"> </v>
      </c>
      <c r="CO121" s="42" t="str">
        <f ca="1">IF(ISERROR((((VLOOKUP(AD121,'X11'!$B:$G,2,FALSE))-(VLOOKUP(AD121,'X11'!$B:$G,3,FALSE)))*100)/(VLOOKUP(AD121,'X11'!$B:$G,5,FALSE)))=TRUE," ",((((VLOOKUP(AD121,'X11'!$B:$G,2,FALSE))-(VLOOKUP(AD121,'X11'!$B:$G,3,FALSE)))*100)/(VLOOKUP(AD121,'X11'!$B:$G,5,FALSE))))</f>
        <v xml:space="preserve"> </v>
      </c>
      <c r="CP121" s="42" t="str">
        <f ca="1">IF(ISERROR(((VLOOKUP(AD121,'X11'!$B:$AZ,42,FALSE))))=TRUE," ",(((VLOOKUP(AD121,'X11'!$B:$AZ,42,FALSE)))))</f>
        <v xml:space="preserve"> </v>
      </c>
      <c r="CQ121" s="42" t="str">
        <f ca="1">IF(ISERROR(((VLOOKUP(AD121,'X11'!$B:$AZ,43,FALSE))))=TRUE," ",(((VLOOKUP(AD121,'X11'!$B:$AZ,43,FALSE)))))</f>
        <v xml:space="preserve"> </v>
      </c>
      <c r="CR121" s="42" t="str">
        <f ca="1">IF(ISERROR(((VLOOKUP(AD121,'X11'!$B:$AZ,15,FALSE))))=TRUE," ",(((VLOOKUP(AD121,'X11'!$B:$AZ,15,FALSE)))))</f>
        <v xml:space="preserve"> </v>
      </c>
      <c r="CS121" s="42" t="str">
        <f ca="1">IF(ISERROR(((VLOOKUP(AD121,'X11'!$B:$AZ,14,FALSE))))=TRUE," ",(((VLOOKUP(AD121,'X11'!$B:$AZ,14,FALSE)))))</f>
        <v xml:space="preserve"> </v>
      </c>
      <c r="CT121" s="42" t="str">
        <f ca="1">IF(ISERROR(((VLOOKUP(AD121,'X12'!$B:$AO,6,FALSE))/(VLOOKUP(AD121,'X12'!$B:$AO,7,FALSE))-1))=TRUE," ",(((VLOOKUP(AD121,'X12'!$B:$AO,6,FALSE))/(VLOOKUP(AD121,'X12'!$B:$AO,7,FALSE))-1)))</f>
        <v xml:space="preserve"> </v>
      </c>
      <c r="CU121" s="42" t="str">
        <f ca="1">IF(ISERROR((((VLOOKUP(AD121,'X12'!$B:$G,2,FALSE))-(VLOOKUP(AD121,'X12'!$B:$G,3,FALSE)))*100)/(VLOOKUP(AD121,'X12'!$B:$G,5,FALSE)))=TRUE," ",((((VLOOKUP(AD121,'X12'!$B:$G,2,FALSE))-(VLOOKUP(AD121,'X12'!$B:$G,3,FALSE)))*100)/(VLOOKUP(AD121,'X12'!$B:$G,5,FALSE))))</f>
        <v xml:space="preserve"> </v>
      </c>
      <c r="CV121" s="42" t="str">
        <f ca="1">IF(ISERROR(((VLOOKUP(AD121,'X12'!$B:$AZ,42,FALSE))))=TRUE," ",(((VLOOKUP(AD121,'X12'!$B:$AZ,42,FALSE)))))</f>
        <v xml:space="preserve"> </v>
      </c>
      <c r="CW121" s="42" t="str">
        <f ca="1">IF(ISERROR(((VLOOKUP(AD121,'X12'!$B:$AZ,43,FALSE))))=TRUE," ",(((VLOOKUP(AD121,'X12'!$B:$AZ,43,FALSE)))))</f>
        <v xml:space="preserve"> </v>
      </c>
      <c r="CX121" s="42" t="str">
        <f ca="1">IF(ISERROR(((VLOOKUP(AD121,'X12'!$B:$AZ,15,FALSE))))=TRUE," ",(((VLOOKUP(AD121,'X12'!$B:$AZ,15,FALSE)))))</f>
        <v xml:space="preserve"> </v>
      </c>
      <c r="CY121" s="42" t="str">
        <f ca="1">IF(ISERROR(((VLOOKUP(AD121,'X12'!$B:$AZ,14,FALSE))))=TRUE," ",(((VLOOKUP(AD121,'X12'!$B:$AZ,14,FALSE)))))</f>
        <v xml:space="preserve"> </v>
      </c>
      <c r="CZ121" s="42" t="str">
        <f ca="1">IF(ISERROR(((VLOOKUP(AD121,'X13'!$B:$AO,6,FALSE))/(VLOOKUP(AD121,'X13'!$B:$AO,7,FALSE))-1))=TRUE," ",(((VLOOKUP(AD121,'X13'!$B:$AO,6,FALSE))/(VLOOKUP(AD121,'X13'!$B:$AO,7,FALSE))-1)))</f>
        <v xml:space="preserve"> </v>
      </c>
      <c r="DA121" s="42" t="str">
        <f ca="1">IF(ISERROR((((VLOOKUP(AD121,'X13'!$B:$G,2,FALSE))-(VLOOKUP(AD121,'X13'!$B:$G,3,FALSE)))*100)/(VLOOKUP(AD121,'X13'!$B:$G,5,FALSE)))=TRUE," ",((((VLOOKUP(AD121,'X13'!$B:$G,2,FALSE))-(VLOOKUP(AD121,'X13'!$B:$G,3,FALSE)))*100)/(VLOOKUP(AD121,'X13'!$B:$G,5,FALSE))))</f>
        <v xml:space="preserve"> </v>
      </c>
      <c r="DB121" s="42" t="str">
        <f ca="1">IF(ISERROR(((VLOOKUP(AD121,'X13'!$B:$AZ,42,FALSE))))=TRUE," ",(((VLOOKUP(AD121,'X13'!$B:$AZ,42,FALSE)))))</f>
        <v xml:space="preserve"> </v>
      </c>
      <c r="DC121" s="42" t="str">
        <f ca="1">IF(ISERROR(((VLOOKUP(AD121,'X13'!$B:$AZ,43,FALSE))))=TRUE," ",(((VLOOKUP(AD121,'X13'!$B:$AZ,43,FALSE)))))</f>
        <v xml:space="preserve"> </v>
      </c>
      <c r="DD121" s="42" t="str">
        <f ca="1">IF(ISERROR(((VLOOKUP(AD121,'X13'!$B:$AZ,15,FALSE))))=TRUE," ",(((VLOOKUP(AD121,'X13'!$B:$AZ,15,FALSE)))))</f>
        <v xml:space="preserve"> </v>
      </c>
      <c r="DE121" s="42" t="str">
        <f ca="1">IF(ISERROR(((VLOOKUP(AD121,'X13'!$B:$AZ,14,FALSE))))=TRUE," ",(((VLOOKUP(AD121,'X13'!$B:$AZ,14,FALSE)))))</f>
        <v xml:space="preserve"> </v>
      </c>
    </row>
    <row r="122" spans="1:109" ht="14.1" customHeight="1" x14ac:dyDescent="0.2">
      <c r="A122" s="156" t="s">
        <v>1058</v>
      </c>
      <c r="B122" s="122" t="str">
        <f>IF(ISERROR(IF($U$16=1,(VLOOKUP(A122,$AC$89:$AH$125,2,FALSE)),IF((IF($X$1=1,'X1'!B81,(IF($X$1=2,'X2'!B81,(IF($X$1=3,'X3'!B81,(IF($X$1=4,'X4'!B81,(IF($X$1=5,'X5'!B81,(IF($X$1=6,'X6'!B81,(IF($X$1=7,'X7'!B81,(IF($X$1=8,'X8'!B81,(IF($X$1=9,'X9'!B81,(IF($X$1=10,'X10'!B81,(IF($X$1=11,'X11'!B81,(IF($X$1=12,'X12'!B81,'X13'!B81))))))))))))))))))))))))="","",(IF($X$1=1,'X1'!B81,(IF($X$1=2,'X2'!B81,(IF($X$1=3,'X3'!B81,(IF($X$1=4,'X4'!B81,(IF($X$1=5,'X5'!B81,(IF($X$1=6,'X6'!B81,(IF($X$1=7,'X7'!B81,(IF($X$1=8,'X8'!B81,(IF($X$1=9,'X9'!B81,(IF($X$1=10,'X10'!B81,(IF($X$1=11,'X11'!B81,(IF($X$1=12,'X12'!B81,'X13'!B81)))))))))))))))))))))))))))=TRUE," ",(IF($U$16=1,(VLOOKUP(A122,$AC$89:$AH$125,2,FALSE)),IF((IF($X$1=1,'X1'!B81,(IF($X$1=2,'X2'!B81,(IF($X$1=3,'X3'!B81,(IF($X$1=4,'X4'!B81,(IF($X$1=5,'X5'!B81,(IF($X$1=6,'X6'!B81,(IF($X$1=7,'X7'!B81,(IF($X$1=8,'X8'!B81,(IF($X$1=9,'X9'!B81,(IF($X$1=10,'X10'!B81,(IF($X$1=11,'X11'!B81,(IF($X$1=12,'X12'!B81,'X13'!B81))))))))))))))))))))))))="","",(IF($X$1=1,'X1'!B81,(IF($X$1=2,'X2'!B81,(IF($X$1=3,'X3'!B81,(IF($X$1=4,'X4'!B81,(IF($X$1=5,'X5'!B81,(IF($X$1=6,'X6'!B81,(IF($X$1=7,'X7'!B81,(IF($X$1=8,'X8'!B81,(IF($X$1=9,'X9'!B81,(IF($X$1=10,'X10'!B81,(IF($X$1=11,'X11'!B81,(IF($X$1=12,'X12'!B81,'X13'!B81))))))))))))))))))))))))))))</f>
        <v/>
      </c>
      <c r="C122" s="181" t="str">
        <f ca="1">IF(ISERROR(IF($X$1=1,(VLOOKUP(B122,'X1'!$B:$AZ,47,FALSE)),IF($X$1=2,(VLOOKUP(B122,'X2'!$B:$AZ,47,FALSE)),IF($X$1=3,(VLOOKUP(B122,'X3'!$B:$AZ,47,FALSE)),IF($X$1=4,(VLOOKUP(B122,'X4'!$B:$AZ,47,FALSE)),IF($X$1=5,(VLOOKUP(B122,'X5'!$B:$AZ,47,FALSE)),IF($X$1=6,(VLOOKUP(B122,'X6'!$B:$AZ,47,FALSE)),IF($X$1=7,(VLOOKUP(B122,'X7'!$B:$AZ,47,FALSE)),IF($X$1=8,(VLOOKUP(B122,'X8'!$B:$AZ,47,FALSE)),IF($X$1=9,(VLOOKUP(B122,'X9'!$B:$AZ,47,FALSE)),IF($X$1=10,(VLOOKUP(B122,'X10'!$B:$AZ,47,FALSE)),IF($X$1=11,(VLOOKUP(B122,'X11'!$B:$AZ,47,FALSE)),IF($X$1=12,(VLOOKUP(B122,'X12'!$B:$AZ,47,FALSE)),IF($X$1=13,(VLOOKUP(B122,'X13'!$B:$AZ,47,FALSE)),"B"))))))))))))))=TRUE," ",(IF($X$1=1,(VLOOKUP(B122,'X1'!$B:$AZ,47,FALSE)),IF($X$1=2,(VLOOKUP(B122,'X2'!$B:$AZ,47,FALSE)),IF($X$1=3,(VLOOKUP(B122,'X3'!$B:$AZ,47,FALSE)),IF($X$1=4,(VLOOKUP(B122,'X4'!$B:$AZ,47,FALSE)),IF($X$1=5,(VLOOKUP(B122,'X5'!$B:$AZ,47,FALSE)),IF($X$1=6,(VLOOKUP(B122,'X6'!$B:$AZ,47,FALSE)),IF($X$1=7,(VLOOKUP(B122,'X7'!$B:$AZ,47,FALSE)),IF($X$1=8,(VLOOKUP(B122,'X8'!$B:$AZ,47,FALSE)),IF($X$1=9,(VLOOKUP(B122,'X9'!$B:$AZ,47,FALSE)),IF($X$1=10,(VLOOKUP(B122,'X10'!$B:$AZ,47,FALSE)),IF($X$1=11,(VLOOKUP(B122,'X11'!$B:$AZ,47,FALSE)),IF($X$1=12,(VLOOKUP(B122,'X12'!$B:$AZ,47,FALSE)),IF($X$1=13,(VLOOKUP(B122,'X13'!$B:$AZ,47,FALSE)),"B")))))))))))))))</f>
        <v xml:space="preserve"> </v>
      </c>
      <c r="D122" s="181" t="str">
        <f ca="1">IF(ISERROR(IF($X$1=1,(VLOOKUP(B122,'X1'!$B:$AP,41,FALSE)),IF($X$1=2,(VLOOKUP(B122,'X2'!$B:$AP,41,FALSE)),IF($X$1=3,(VLOOKUP(B122,'X3'!$B:$AP,41,FALSE)),IF($X$1=4,(VLOOKUP(B122,'X4'!$B:$AP,41,FALSE)),IF($X$1=5,(VLOOKUP(B122,'X5'!$B:$AP,41,FALSE)),IF($X$1=6,(VLOOKUP(B122,'X6'!$B:$AP,41,FALSE)),IF($X$1=7,(VLOOKUP(B122,'X7'!$B:$AP,41,FALSE)),IF($X$1=8,(VLOOKUP(B122,'X8'!$B:$AP,41,FALSE)),IF($X$1=9,(VLOOKUP(B122,'X9'!$B:$AP,41,FALSE)),IF($X$1=10,(VLOOKUP(B122,'X10'!$B:$AP,41,FALSE)),IF($X$1=11,(VLOOKUP(B122,'X11'!$B:$AP,41,FALSE)),IF($X$1=12,(VLOOKUP(B122,'X12'!$B:$AP,41,FALSE)),IF($X$1=13,(VLOOKUP(B122,'X13'!$B:$AP,41,FALSE)),"B"))))))))))))))=TRUE," ",(IF($X$1=1,(VLOOKUP(B122,'X1'!$B:$AP,41,FALSE)),IF($X$1=2,(VLOOKUP(B122,'X2'!$B:$AP,41,FALSE)),IF($X$1=3,(VLOOKUP(B122,'X3'!$B:$AP,41,FALSE)),IF($X$1=4,(VLOOKUP(B122,'X4'!$B:$AP,41,FALSE)),IF($X$1=5,(VLOOKUP(B122,'X5'!$B:$AP,41,FALSE)),IF($X$1=6,(VLOOKUP(B122,'X6'!$B:$AP,41,FALSE)),IF($X$1=7,(VLOOKUP(B122,'X7'!$B:$AP,41,FALSE)),IF($X$1=8,(VLOOKUP(B122,'X8'!$B:$AP,41,FALSE)),IF($X$1=9,(VLOOKUP(B122,'X9'!$B:$AP,41,FALSE)),IF($X$1=10,(VLOOKUP(B122,'X10'!$B:$AP,41,FALSE)),IF($X$1=11,(VLOOKUP(B122,'X11'!$B:$AP,41,FALSE)),IF($X$1=12,(VLOOKUP(B122,'X12'!$B:$AP,41,FALSE)),IF($X$1=13,(VLOOKUP(B122,'X13'!$B:$AP,41,FALSE)),"B")))))))))))))))</f>
        <v xml:space="preserve"> </v>
      </c>
      <c r="E122" s="182" t="str">
        <f ca="1">IF(ISERROR(IF($X$1=1,(VLOOKUP(B122,'X1'!$B:$AP,7,FALSE)),IF($X$1=2,(VLOOKUP(B122,'X2'!$B:$AP,7,FALSE)),IF($X$1=3,(VLOOKUP(B122,'X3'!$B:$AP,7,FALSE)),IF($X$1=4,(VLOOKUP(B122,'X4'!$B:$AP,7,FALSE)),IF($X$1=5,(VLOOKUP(B122,'X5'!$B:$AP,7,FALSE)),IF($X$1=6,(VLOOKUP(B122,'X6'!$B:$AP,7,FALSE)),IF($X$1=7,(VLOOKUP(B122,'X7'!$B:$AP,7,FALSE)),IF($X$1=8,(VLOOKUP(B122,'X8'!$B:$AP,7,FALSE)),IF($X$1=9,(VLOOKUP(B122,'X9'!$B:$AP,7,FALSE)),IF($X$1=10,(VLOOKUP(B122,'X10'!$B:$AP,7,FALSE)),IF($X$1=11,(VLOOKUP(B122,'X11'!$B:$AP,7,FALSE)),IF($X$1=12,(VLOOKUP(B122,'X12'!$B:$AP,7,FALSE)),IF($X$1=13,(VLOOKUP(B122,'X13'!$B:$AP,7,FALSE)),"B"))))))))))))))=TRUE," ",(IF($X$1=1,(VLOOKUP(B122,'X1'!$B:$AP,7,FALSE)),IF($X$1=2,(VLOOKUP(B122,'X2'!$B:$AP,7,FALSE)),IF($X$1=3,(VLOOKUP(B122,'X3'!$B:$AP,7,FALSE)),IF($X$1=4,(VLOOKUP(B122,'X4'!$B:$AP,7,FALSE)),IF($X$1=5,(VLOOKUP(B122,'X5'!$B:$AP,7,FALSE)),IF($X$1=6,(VLOOKUP(B122,'X6'!$B:$AP,7,FALSE)),IF($X$1=7,(VLOOKUP(B122,'X7'!$B:$AP,7,FALSE)),IF($X$1=8,(VLOOKUP(B122,'X8'!$B:$AP,7,FALSE)),IF($X$1=9,(VLOOKUP(B122,'X9'!$B:$AP,7,FALSE)),IF($X$1=10,(VLOOKUP(B122,'X10'!$B:$AP,7,FALSE)),IF($X$1=11,(VLOOKUP(B122,'X11'!$B:$AP,7,FALSE)),IF($X$1=12,(VLOOKUP(B122,'X12'!$B:$AP,7,FALSE)),IF($X$1=13,(VLOOKUP(B122,'X13'!$B:$AP,7,FALSE)),"B")))))))))))))))</f>
        <v xml:space="preserve"> </v>
      </c>
      <c r="F122" s="182" t="str">
        <f ca="1">IF(ISERROR(IF((IF($X$1=1,(VLOOKUP(B122,'X1'!$B:$AO,6,FALSE)),(IF($X$1=2,(VLOOKUP(B122,'X2'!$B:$AO,6,FALSE)),(IF($X$1=3,(VLOOKUP(B122,'X3'!$B:$AO,6,FALSE)),(IF($X$1=4,(VLOOKUP(B122,'X4'!$B:$AO,6,FALSE)),(IF($X$1=5,(VLOOKUP(B122,'X5'!$B:$AO,6,FALSE)),(IF($X$1=6,(VLOOKUP(B122,'X6'!$B:$AO,6,FALSE)),(IF($X$1=7,(VLOOKUP(B122,'X7'!$B:$AO,6,FALSE)),(IF($X$1=8,(VLOOKUP(B122,'X8'!$B:$AO,6,FALSE)),(IF($X$1=9,(VLOOKUP(B122,'X9'!$B:$AO,6,FALSE)),(IF($X$1=10,(VLOOKUP(B122,'X10'!$B:$AO,6,FALSE)),(IF($X$1=11,(VLOOKUP(B122,'X11'!$B:$AO,6,FALSE)),(IF($X$1=12,(VLOOKUP(B122,'X12'!$B:$AO,6,FALSE)),(VLOOKUP(B122,'X13'!$B:$AO,6,FALSE))))))))))))))))))))))))))=$V$1," ",(IF($X$1=1,(VLOOKUP(B122,'X1'!$B:$AO,6,FALSE)),(IF($X$1=2,(VLOOKUP(B122,'X2'!$B:$AO,6,FALSE)),(IF($X$1=3,(VLOOKUP(B122,'X3'!$B:$AO,6,FALSE)),(IF($X$1=4,(VLOOKUP(B122,'X4'!$B:$AO,6,FALSE)),(IF($X$1=5,(VLOOKUP(B122,'X5'!$B:$AO,6,FALSE)),(IF($X$1=6,(VLOOKUP(B122,'X6'!$B:$AO,6,FALSE)),(IF($X$1=7,(VLOOKUP(B122,'X7'!$B:$AO,6,FALSE)),(IF($X$1=8,(VLOOKUP(B122,'X8'!$B:$AO,6,FALSE)),(IF($X$1=9,(VLOOKUP(B122,'X9'!$B:$AO,6,FALSE)),(IF($X$1=10,(VLOOKUP(B122,'X10'!$B:$AO,6,FALSE)),(IF($X$1=11,(VLOOKUP(B122,'X11'!$B:$AO,6,FALSE)),(IF($X$1=12,(VLOOKUP(B122,'X12'!$B:$AO,6,FALSE)),(VLOOKUP(B122,'X13'!$B:$AO,6,FALSE))))))))))))))))))))))))))))=TRUE," ",(IF((IF($X$1=1,(VLOOKUP(B122,'X1'!$B:$AO,6,FALSE)),(IF($X$1=2,(VLOOKUP(B122,'X2'!$B:$AO,6,FALSE)),(IF($X$1=3,(VLOOKUP(B122,'X3'!$B:$AO,6,FALSE)),(IF($X$1=4,(VLOOKUP(B122,'X4'!$B:$AO,6,FALSE)),(IF($X$1=5,(VLOOKUP(B122,'X5'!$B:$AO,6,FALSE)),(IF($X$1=6,(VLOOKUP(B122,'X6'!$B:$AO,6,FALSE)),(IF($X$1=7,(VLOOKUP(B122,'X7'!$B:$AO,6,FALSE)),(IF($X$1=8,(VLOOKUP(B122,'X8'!$B:$AO,6,FALSE)),(IF($X$1=9,(VLOOKUP(B122,'X9'!$B:$AO,6,FALSE)),(IF($X$1=10,(VLOOKUP(B122,'X10'!$B:$AO,6,FALSE)),(IF($X$1=11,(VLOOKUP(B122,'X11'!$B:$AO,6,FALSE)),(IF($X$1=12,(VLOOKUP(B122,'X12'!$B:$AO,6,FALSE)),(VLOOKUP(B122,'X13'!$B:$AO,6,FALSE))))))))))))))))))))))))))=$V$1," ",(IF($X$1=1,(VLOOKUP(B122,'X1'!$B:$AO,6,FALSE)),(IF($X$1=2,(VLOOKUP(B122,'X2'!$B:$AO,6,FALSE)),(IF($X$1=3,(VLOOKUP(B122,'X3'!$B:$AO,6,FALSE)),(IF($X$1=4,(VLOOKUP(B122,'X4'!$B:$AO,6,FALSE)),(IF($X$1=5,(VLOOKUP(B122,'X5'!$B:$AO,6,FALSE)),(IF($X$1=6,(VLOOKUP(B122,'X6'!$B:$AO,6,FALSE)),(IF($X$1=7,(VLOOKUP(B122,'X7'!$B:$AO,6,FALSE)),(IF($X$1=8,(VLOOKUP(B122,'X8'!$B:$AO,6,FALSE)),(IF($X$1=9,(VLOOKUP(B122,'X9'!$B:$AO,6,FALSE)),(IF($X$1=10,(VLOOKUP(B122,'X10'!$B:$AO,6,FALSE)),(IF($X$1=11,(VLOOKUP(B122,'X11'!$B:$AO,6,FALSE)),(IF($X$1=12,(VLOOKUP(B122,'X12'!$B:$AO,6,FALSE)),(VLOOKUP(B122,'X13'!$B:$AO,6,FALSE)))))))))))))))))))))))))))))</f>
        <v xml:space="preserve"> </v>
      </c>
      <c r="G122" s="182" t="str">
        <f ca="1">IF(ISERROR(IF($X$1=1,(VLOOKUP(B122,'X1'!$B:$AZ,44,FALSE)),IF($X$1=2,(VLOOKUP(B122,'X2'!$B:$AZ,44,FALSE)),IF($X$1=3,(VLOOKUP(B122,'X3'!$B:$AZ,44,FALSE)),IF($X$1=4,(VLOOKUP(B122,'X4'!$B:$AZ,44,FALSE)),IF($X$1=5,(VLOOKUP(B122,'X5'!$B:$AZ,44,FALSE)),IF($X$1=6,(VLOOKUP(B122,'X6'!$B:$AZ,44,FALSE)),IF($X$1=7,(VLOOKUP(B122,'X7'!$B:$AZ,44,FALSE)),IF($X$1=8,(VLOOKUP(B122,'X8'!$B:$AZ,44,FALSE)),IF($X$1=9,(VLOOKUP(B122,'X9'!$B:$AZ,44,FALSE)),IF($X$1=10,(VLOOKUP(B122,'X10'!$B:$AZ,44,FALSE)),IF($X$1=11,(VLOOKUP(B122,'X11'!$B:$AZ,44,FALSE)),IF($X$1=12,(VLOOKUP(B122,'X12'!$B:$AZ,44,FALSE)),IF($X$1=13,(VLOOKUP(B122,'X13'!$B:$AZ,44,FALSE)),"B"))))))))))))))=TRUE," ",(IF($X$1=1,(VLOOKUP(B122,'X1'!$B:$AZ,44,FALSE)),IF($X$1=2,(VLOOKUP(B122,'X2'!$B:$AZ,44,FALSE)),IF($X$1=3,(VLOOKUP(B122,'X3'!$B:$AZ,44,FALSE)),IF($X$1=4,(VLOOKUP(B122,'X4'!$B:$AZ,44,FALSE)),IF($X$1=5,(VLOOKUP(B122,'X5'!$B:$AZ,44,FALSE)),IF($X$1=6,(VLOOKUP(B122,'X6'!$B:$AZ,44,FALSE)),IF($X$1=7,(VLOOKUP(B122,'X7'!$B:$AZ,44,FALSE)),IF($X$1=8,(VLOOKUP(B122,'X8'!$B:$AZ,44,FALSE)),IF($X$1=9,(VLOOKUP(B122,'X9'!$B:$AZ,44,FALSE)),IF($X$1=10,(VLOOKUP(B122,'X10'!$B:$AZ,44,FALSE)),IF($X$1=11,(VLOOKUP(B122,'X11'!$B:$AZ,44,FALSE)),IF($X$1=12,(VLOOKUP(B122,'X12'!$B:$AZ,44,FALSE)),IF($X$1=13,(VLOOKUP(B122,'X13'!$B:$AZ,44,FALSE)),"B")))))))))))))))</f>
        <v xml:space="preserve"> </v>
      </c>
      <c r="H122" s="182" t="str">
        <f ca="1">IF(ISERROR(IF($X$1=1,(VLOOKUP(B122,'X1'!$B:$AZ,8,FALSE)),IF($X$1=2,(VLOOKUP(B122,'X2'!$B:$AZ,8,FALSE)),IF($X$1=3,(VLOOKUP(B122,'X3'!$B:$AZ,8,FALSE)),IF($X$1=4,(VLOOKUP(B122,'X4'!$B:$AZ,8,FALSE)),IF($X$1=5,(VLOOKUP(B122,'X5'!$B:$AZ,8,FALSE)),IF($X$1=6,(VLOOKUP(B122,'X6'!$B:$AZ,8,FALSE)),IF($X$1=7,(VLOOKUP(B122,'X7'!$B:$AZ,8,FALSE)),IF($X$1=8,(VLOOKUP(B122,'X8'!$B:$AZ,8,FALSE)),IF($X$1=9,(VLOOKUP(B122,'X9'!$B:$AZ,8,FALSE)),IF($X$1=10,(VLOOKUP(B122,'X10'!$B:$AZ,8,FALSE)),IF($X$1=11,(VLOOKUP(B122,'X11'!$B:$AZ,8,FALSE)),IF($X$1=12,(VLOOKUP(B122,'X12'!$B:$AZ,8,FALSE)),IF($X$1=13,(VLOOKUP(B122,'X13'!$B:$AZ,8,FALSE)),"B"))))))))))))))=TRUE," ",(IF($X$1=1,(VLOOKUP(B122,'X1'!$B:$AZ,8,FALSE)),IF($X$1=2,(VLOOKUP(B122,'X2'!$B:$AZ,8,FALSE)),IF($X$1=3,(VLOOKUP(B122,'X3'!$B:$AZ,8,FALSE)),IF($X$1=4,(VLOOKUP(B122,'X4'!$B:$AZ,8,FALSE)),IF($X$1=5,(VLOOKUP(B122,'X5'!$B:$AZ,8,FALSE)),IF($X$1=6,(VLOOKUP(B122,'X6'!$B:$AZ,8,FALSE)),IF($X$1=7,(VLOOKUP(B122,'X7'!$B:$AZ,8,FALSE)),IF($X$1=8,(VLOOKUP(B122,'X8'!$B:$AZ,8,FALSE)),IF($X$1=9,(VLOOKUP(B122,'X9'!$B:$AZ,8,FALSE)),IF($X$1=10,(VLOOKUP(B122,'X10'!$B:$AZ,8,FALSE)),IF($X$1=11,(VLOOKUP(B122,'X11'!$B:$AZ,8,FALSE)),IF($X$1=12,(VLOOKUP(B122,'X12'!$B:$AZ,8,FALSE)),IF($X$1=13,(VLOOKUP(B122,'X13'!$B:$AZ,8,FALSE)),"B")))))))))))))))</f>
        <v xml:space="preserve"> </v>
      </c>
      <c r="I122" s="183" t="str">
        <f ca="1">IF(ISERROR(IF($X$1=1,(VLOOKUP(B122,'X1'!$B:$AZ,2,FALSE)),IF($X$1=2,(VLOOKUP(B122,'X2'!$B:$AZ,2,FALSE)),IF($X$1=3,(VLOOKUP(B122,'X3'!$B:$AZ,2,FALSE)),IF($X$1=4,(VLOOKUP(B122,'X4'!$B:$AZ,2,FALSE)),IF($X$1=5,(VLOOKUP(B122,'X5'!$B:$AZ,2,FALSE)),IF($X$1=6,(VLOOKUP(B122,'X6'!$B:$AZ,2,FALSE)),IF($X$1=7,(VLOOKUP(B122,'X7'!$B:$AZ,2,FALSE)),IF($X$1=8,(VLOOKUP(B122,'X8'!$B:$AZ,2,FALSE)),IF($X$1=9,(VLOOKUP(B122,'X9'!$B:$AZ,2,FALSE)),IF($X$1=10,(VLOOKUP(B122,'X10'!$B:$AZ,2,FALSE)),IF($X$1=11,(VLOOKUP(B122,'X11'!$B:$AZ,2,FALSE)),IF($X$1=12,(VLOOKUP(B122,'X12'!$B:$AZ,2,FALSE)),IF($X$1=13,(VLOOKUP(B122,'X13'!$B:$AZ,2,FALSE)),"B"))))))))))))))=TRUE," ",(IF($X$1=1,(VLOOKUP(B122,'X1'!$B:$AZ,2,FALSE)),IF($X$1=2,(VLOOKUP(B122,'X2'!$B:$AZ,2,FALSE)),IF($X$1=3,(VLOOKUP(B122,'X3'!$B:$AZ,2,FALSE)),IF($X$1=4,(VLOOKUP(B122,'X4'!$B:$AZ,2,FALSE)),IF($X$1=5,(VLOOKUP(B122,'X5'!$B:$AZ,2,FALSE)),IF($X$1=6,(VLOOKUP(B122,'X6'!$B:$AZ,2,FALSE)),IF($X$1=7,(VLOOKUP(B122,'X7'!$B:$AZ,2,FALSE)),IF($X$1=8,(VLOOKUP(B122,'X8'!$B:$AZ,2,FALSE)),IF($X$1=9,(VLOOKUP(B122,'X9'!$B:$AZ,2,FALSE)),IF($X$1=10,(VLOOKUP(B122,'X10'!$B:$AZ,2,FALSE)),IF($X$1=11,(VLOOKUP(B122,'X11'!$B:$AZ,2,FALSE)),IF($X$1=12,(VLOOKUP(B122,'X12'!$B:$AZ,2,FALSE)),IF($X$1=13,(VLOOKUP(B122,'X13'!$B:$AZ,2,FALSE)),"B")))))))))))))))</f>
        <v xml:space="preserve"> </v>
      </c>
      <c r="J122" s="183" t="str">
        <f ca="1">IF(ISERROR(IF($X$1=1,(VLOOKUP(B122,'X1'!$B:$AZ,3,FALSE)),IF($X$1=2,(VLOOKUP(B122,'X2'!$B:$AZ,3,FALSE)),IF($X$1=3,(VLOOKUP(B122,'X3'!$B:$AZ,3,FALSE)),IF($X$1=4,(VLOOKUP(B122,'X4'!$B:$AZ,3,FALSE)),IF($X$1=5,(VLOOKUP(B122,'X5'!$B:$AZ,3,FALSE)),IF($X$1=6,(VLOOKUP(B122,'X6'!$B:$AZ,3,FALSE)),IF($X$1=7,(VLOOKUP(B122,'X7'!$B:$AZ,3,FALSE)),IF($X$1=8,(VLOOKUP(B122,'X8'!$B:$AZ,3,FALSE)),IF($X$1=9,(VLOOKUP(B122,'X9'!$B:$AZ,3,FALSE)),IF($X$1=10,(VLOOKUP(B122,'X10'!$B:$AZ,3,FALSE)),IF($X$1=11,(VLOOKUP(B122,'X11'!$B:$AZ,3,FALSE)),IF($X$1=12,(VLOOKUP(B122,'X12'!$B:$AZ,3,FALSE)),IF($X$1=13,(VLOOKUP(B122,'X13'!$B:$AZ,3,FALSE)),"B"))))))))))))))=TRUE," ",(IF($X$1=1,(VLOOKUP(B122,'X1'!$B:$AZ,3,FALSE)),IF($X$1=2,(VLOOKUP(B122,'X2'!$B:$AZ,3,FALSE)),IF($X$1=3,(VLOOKUP(B122,'X3'!$B:$AZ,3,FALSE)),IF($X$1=4,(VLOOKUP(B122,'X4'!$B:$AZ,3,FALSE)),IF($X$1=5,(VLOOKUP(B122,'X5'!$B:$AZ,3,FALSE)),IF($X$1=6,(VLOOKUP(B122,'X6'!$B:$AZ,3,FALSE)),IF($X$1=7,(VLOOKUP(B122,'X7'!$B:$AZ,3,FALSE)),IF($X$1=8,(VLOOKUP(B122,'X8'!$B:$AZ,3,FALSE)),IF($X$1=9,(VLOOKUP(B122,'X9'!$B:$AZ,3,FALSE)),IF($X$1=10,(VLOOKUP(B122,'X10'!$B:$AZ,3,FALSE)),IF($X$1=11,(VLOOKUP(B122,'X11'!$B:$AZ,3,FALSE)),IF($X$1=12,(VLOOKUP(B122,'X12'!$B:$AZ,3,FALSE)),IF($X$1=13,(VLOOKUP(B122,'X13'!$B:$AZ,3,FALSE)),"B")))))))))))))))</f>
        <v xml:space="preserve"> </v>
      </c>
      <c r="K122" s="183" t="str">
        <f ca="1">IF(ISERROR(IF($X$1=1,(VLOOKUP(B122,'X1'!$B:$AZ,5,FALSE)),IF($X$1=2,(VLOOKUP(B122,'X2'!$B:$AZ,5,FALSE)),IF($X$1=3,(VLOOKUP(B122,'X3'!$B:$AZ,5,FALSE)),IF($X$1=4,(VLOOKUP(B122,'X4'!$B:$AZ,5,FALSE)),IF($X$1=5,(VLOOKUP(B122,'X5'!$B:$AZ,5,FALSE)),IF($X$1=6,(VLOOKUP(B122,'X6'!$B:$AZ,5,FALSE)),IF($X$1=7,(VLOOKUP(B122,'X7'!$B:$AZ,5,FALSE)),IF($X$1=8,(VLOOKUP(B122,'X8'!$B:$AZ,5,FALSE)),IF($X$1=9,(VLOOKUP(B122,'X9'!$B:$AZ,5,FALSE)),IF($X$1=10,(VLOOKUP(B122,'X10'!$B:$AZ,5,FALSE)),IF($X$1=11,(VLOOKUP(B122,'X11'!$B:$AZ,5,FALSE)),IF($X$1=12,(VLOOKUP(B122,'X12'!$B:$AZ,5,FALSE)),IF($X$1=13,(VLOOKUP(B122,'X13'!$B:$AZ,5,FALSE)),"B"))))))))))))))=TRUE," ",(IF($X$1=1,(VLOOKUP(B122,'X1'!$B:$AZ,5,FALSE)),IF($X$1=2,(VLOOKUP(B122,'X2'!$B:$AZ,5,FALSE)),IF($X$1=3,(VLOOKUP(B122,'X3'!$B:$AZ,5,FALSE)),IF($X$1=4,(VLOOKUP(B122,'X4'!$B:$AZ,5,FALSE)),IF($X$1=5,(VLOOKUP(B122,'X5'!$B:$AZ,5,FALSE)),IF($X$1=6,(VLOOKUP(B122,'X6'!$B:$AZ,5,FALSE)),IF($X$1=7,(VLOOKUP(B122,'X7'!$B:$AZ,5,FALSE)),IF($X$1=8,(VLOOKUP(B122,'X8'!$B:$AZ,5,FALSE)),IF($X$1=9,(VLOOKUP(B122,'X9'!$B:$AZ,5,FALSE)),IF($X$1=10,(VLOOKUP(B122,'X10'!$B:$AZ,5,FALSE)),IF($X$1=11,(VLOOKUP(B122,'X11'!$B:$AZ,5,FALSE)),IF($X$1=12,(VLOOKUP(B122,'X12'!$B:$AZ,5,FALSE)),IF($X$1=13,(VLOOKUP(B122,'X13'!$B:$AZ,5,FALSE)),"B")))))))))))))))</f>
        <v xml:space="preserve"> </v>
      </c>
      <c r="L122" s="184" t="str">
        <f ca="1">IF(ISERROR(IF($X$1=1,(VLOOKUP(B122,'X1'!$B:$AZ,9,FALSE)),IF($X$1=2,(VLOOKUP(B122,'X2'!$B:$AZ,9,FALSE)),IF($X$1=3,(VLOOKUP(B122,'X3'!$B:$AZ,9,FALSE)),IF($X$1=4,(VLOOKUP(B122,'X4'!$B:$AZ,9,FALSE)),IF($X$1=5,(VLOOKUP(B122,'X5'!$B:$AZ,9,FALSE)),IF($X$1=6,(VLOOKUP(B122,'X6'!$B:$AZ,9,FALSE)),IF($X$1=7,(VLOOKUP(B122,'X7'!$B:$AZ,9,FALSE)),IF($X$1=8,(VLOOKUP(B122,'X8'!$B:$AZ,9,FALSE)),IF($X$1=9,(VLOOKUP(B122,'X9'!$B:$AZ,9,FALSE)),IF($X$1=10,(VLOOKUP(B122,'X10'!$B:$AZ,9,FALSE)),IF($X$1=11,(VLOOKUP(B122,'X11'!$B:$AZ,9,FALSE)),IF($X$1=12,(VLOOKUP(B122,'X12'!$B:$AZ,9,FALSE)),IF($X$1=13,(VLOOKUP(B122,'X13'!$B:$AZ,9,FALSE)),"B"))))))))))))))=TRUE," ",(IF($X$1=1,(VLOOKUP(B122,'X1'!$B:$AZ,9,FALSE)),IF($X$1=2,(VLOOKUP(B122,'X2'!$B:$AZ,9,FALSE)),IF($X$1=3,(VLOOKUP(B122,'X3'!$B:$AZ,9,FALSE)),IF($X$1=4,(VLOOKUP(B122,'X4'!$B:$AZ,9,FALSE)),IF($X$1=5,(VLOOKUP(B122,'X5'!$B:$AZ,9,FALSE)),IF($X$1=6,(VLOOKUP(B122,'X6'!$B:$AZ,9,FALSE)),IF($X$1=7,(VLOOKUP(B122,'X7'!$B:$AZ,9,FALSE)),IF($X$1=8,(VLOOKUP(B122,'X8'!$B:$AZ,9,FALSE)),IF($X$1=9,(VLOOKUP(B122,'X9'!$B:$AZ,9,FALSE)),IF($X$1=10,(VLOOKUP(B122,'X10'!$B:$AZ,9,FALSE)),IF($X$1=11,(VLOOKUP(B122,'X11'!$B:$AZ,9,FALSE)),IF($X$1=12,(VLOOKUP(B122,'X12'!$B:$AZ,9,FALSE)),IF($X$1=13,(VLOOKUP(B122,'X13'!$B:$AZ,9,FALSE)),"B")))))))))))))))</f>
        <v xml:space="preserve"> </v>
      </c>
      <c r="M122" s="184" t="str">
        <f ca="1">IF(ISERROR(IF($X$1=1,(VLOOKUP(B122,'X1'!$B:$AZ,10,FALSE)),IF($X$1=2,(VLOOKUP(B122,'X2'!$B:$AZ,10,FALSE)),IF($X$1=3,(VLOOKUP(B122,'X3'!$B:$AZ,10,FALSE)),IF($X$1=4,(VLOOKUP(B122,'X4'!$B:$AZ,10,FALSE)),IF($X$1=5,(VLOOKUP(B122,'X5'!$B:$AZ,10,FALSE)),IF($X$1=6,(VLOOKUP(B122,'X6'!$B:$AZ,10,FALSE)),IF($X$1=7,(VLOOKUP(B122,'X7'!$B:$AZ,10,FALSE)),IF($X$1=8,(VLOOKUP(B122,'X8'!$B:$AZ,10,FALSE)),IF($X$1=9,(VLOOKUP(B122,'X9'!$B:$AZ,10,FALSE)),IF($X$1=10,(VLOOKUP(B122,'X10'!$B:$AZ,10,FALSE)),IF($X$1=11,(VLOOKUP(B122,'X11'!$B:$AZ,10,FALSE)),IF($X$1=12,(VLOOKUP(B122,'X12'!$B:$AZ,10,FALSE)),IF($X$1=13,(VLOOKUP(B122,'X13'!$B:$AZ,10,FALSE)),"B"))))))))))))))=TRUE," ",(IF($X$1=1,(VLOOKUP(B122,'X1'!$B:$AZ,10,FALSE)),IF($X$1=2,(VLOOKUP(B122,'X2'!$B:$AZ,10,FALSE)),IF($X$1=3,(VLOOKUP(B122,'X3'!$B:$AZ,10,FALSE)),IF($X$1=4,(VLOOKUP(B122,'X4'!$B:$AZ,10,FALSE)),IF($X$1=5,(VLOOKUP(B122,'X5'!$B:$AZ,10,FALSE)),IF($X$1=6,(VLOOKUP(B122,'X6'!$B:$AZ,10,FALSE)),IF($X$1=7,(VLOOKUP(B122,'X7'!$B:$AZ,10,FALSE)),IF($X$1=8,(VLOOKUP(B122,'X8'!$B:$AZ,10,FALSE)),IF($X$1=9,(VLOOKUP(B122,'X9'!$B:$AZ,10,FALSE)),IF($X$1=10,(VLOOKUP(B122,'X10'!$B:$AZ,10,FALSE)),IF($X$1=11,(VLOOKUP(B122,'X11'!$B:$AZ,10,FALSE)),IF($X$1=12,(VLOOKUP(B122,'X12'!$B:$AZ,10,FALSE)),IF($X$1=13,(VLOOKUP(B122,'X13'!$B:$AZ,10,FALSE)),"B")))))))))))))))</f>
        <v xml:space="preserve"> </v>
      </c>
      <c r="N122" s="185" t="str">
        <f ca="1">IF(ISERROR(IF($X$1=1,(VLOOKUP(B122,'X1'!$B:$AZ,45,FALSE)),IF($X$1=2,(VLOOKUP(B122,'X2'!$B:$AZ,45,FALSE)),IF($X$1=3,(VLOOKUP(B122,'X3'!$B:$AZ,45,FALSE)),IF($X$1=4,(VLOOKUP(B122,'X4'!$B:$AZ,45,FALSE)),IF($X$1=5,(VLOOKUP(B122,'X5'!$B:$AZ,45,FALSE)),IF($X$1=6,(VLOOKUP(B122,'X6'!$B:$AZ,45,FALSE)),IF($X$1=7,(VLOOKUP(B122,'X7'!$B:$AZ,45,FALSE)),IF($X$1=8,(VLOOKUP(B122,'X8'!$B:$AZ,45,FALSE)),IF($X$1=9,(VLOOKUP(B122,'X9'!$B:$AZ,45,FALSE)),IF($X$1=10,(VLOOKUP(B122,'X10'!$B:$AZ,45,FALSE)),IF($X$1=11,(VLOOKUP(B122,'X11'!$B:$AZ,45,FALSE)),IF($X$1=12,(VLOOKUP(B122,'X12'!$B:$AZ,45,FALSE)),IF($X$1=13,(VLOOKUP(B122,'X13'!$B:$AZ,45,FALSE)),"B"))))))))))))))=TRUE," ",(IF($X$1=1,(VLOOKUP(B122,'X1'!$B:$AZ,45,FALSE)),IF($X$1=2,(VLOOKUP(B122,'X2'!$B:$AZ,45,FALSE)),IF($X$1=3,(VLOOKUP(B122,'X3'!$B:$AZ,45,FALSE)),IF($X$1=4,(VLOOKUP(B122,'X4'!$B:$AZ,45,FALSE)),IF($X$1=5,(VLOOKUP(B122,'X5'!$B:$AZ,45,FALSE)),IF($X$1=6,(VLOOKUP(B122,'X6'!$B:$AZ,45,FALSE)),IF($X$1=7,(VLOOKUP(B122,'X7'!$B:$AZ,45,FALSE)),IF($X$1=8,(VLOOKUP(B122,'X8'!$B:$AZ,45,FALSE)),IF($X$1=9,(VLOOKUP(B122,'X9'!$B:$AZ,45,FALSE)),IF($X$1=10,(VLOOKUP(B122,'X10'!$B:$AZ,45,FALSE)),IF($X$1=11,(VLOOKUP(B122,'X11'!$B:$AZ,45,FALSE)),IF($X$1=12,(VLOOKUP(B122,'X12'!$B:$AZ,45,FALSE)),IF($X$1=13,(VLOOKUP(B122,'X13'!$B:$AZ,45,FALSE)),"B")))))))))))))))</f>
        <v xml:space="preserve"> </v>
      </c>
      <c r="O122" s="184" t="str">
        <f ca="1">IF(ISERROR(IF($X$1=1,(VLOOKUP(B122,'X1'!$B:$AZ,11,FALSE)),IF($X$1=2,(VLOOKUP(B122,'X2'!$B:$AZ,11,FALSE)),IF($X$1=3,(VLOOKUP(B122,'X3'!$B:$AZ,11,FALSE)),IF($X$1=4,(VLOOKUP(B122,'X4'!$B:$AZ,11,FALSE)),IF($X$1=5,(VLOOKUP(B122,'X5'!$B:$AZ,11,FALSE)),IF($X$1=6,(VLOOKUP(B122,'X6'!$B:$AZ,11,FALSE)),IF($X$1=7,(VLOOKUP(B122,'X7'!$B:$AZ,11,FALSE)),IF($X$1=8,(VLOOKUP(B122,'X8'!$B:$AZ,11,FALSE)),IF($X$1=9,(VLOOKUP(B122,'X9'!$B:$AZ,11,FALSE)),IF($X$1=10,(VLOOKUP(B122,'X10'!$B:$AZ,11,FALSE)),IF($X$1=11,(VLOOKUP(B122,'X11'!$B:$AZ,11,FALSE)),IF($X$1=12,(VLOOKUP(B122,'X12'!$B:$AZ,11,FALSE)),IF($X$1=13,(VLOOKUP(B122,'X13'!$B:$AZ,11,FALSE)),"B"))))))))))))))=TRUE," ",(IF($X$1=1,(VLOOKUP(B122,'X1'!$B:$AZ,11,FALSE)),IF($X$1=2,(VLOOKUP(B122,'X2'!$B:$AZ,11,FALSE)),IF($X$1=3,(VLOOKUP(B122,'X3'!$B:$AZ,11,FALSE)),IF($X$1=4,(VLOOKUP(B122,'X4'!$B:$AZ,11,FALSE)),IF($X$1=5,(VLOOKUP(B122,'X5'!$B:$AZ,11,FALSE)),IF($X$1=6,(VLOOKUP(B122,'X6'!$B:$AZ,11,FALSE)),IF($X$1=7,(VLOOKUP(B122,'X7'!$B:$AZ,11,FALSE)),IF($X$1=8,(VLOOKUP(B122,'X8'!$B:$AZ,11,FALSE)),IF($X$1=9,(VLOOKUP(B122,'X9'!$B:$AZ,11,FALSE)),IF($X$1=10,(VLOOKUP(B122,'X10'!$B:$AZ,11,FALSE)),IF($X$1=11,(VLOOKUP(B122,'X11'!$B:$AZ,11,FALSE)),IF($X$1=12,(VLOOKUP(B122,'X12'!$B:$AZ,11,FALSE)),IF($X$1=13,(VLOOKUP(B122,'X13'!$B:$AZ,11,FALSE)),"B")))))))))))))))</f>
        <v xml:space="preserve"> </v>
      </c>
      <c r="P122" s="184" t="str">
        <f ca="1">IF(ISERROR(IF($X$1=1,(VLOOKUP(B122,'X1'!$B:$AZ,12,FALSE)),IF($X$1=2,(VLOOKUP(B122,'X2'!$B:$AZ,12,FALSE)),IF($X$1=3,(VLOOKUP(B122,'X3'!$B:$AZ,12,FALSE)),IF($X$1=4,(VLOOKUP(B122,'X4'!$B:$AZ,12,FALSE)),IF($X$1=5,(VLOOKUP(B122,'X5'!$B:$AZ,12,FALSE)),IF($X$1=6,(VLOOKUP(B122,'X6'!$B:$AZ,12,FALSE)),IF($X$1=7,(VLOOKUP(B122,'X7'!$B:$AZ,12,FALSE)),IF($X$1=8,(VLOOKUP(B122,'X8'!$B:$AZ,12,FALSE)),IF($X$1=9,(VLOOKUP(B122,'X9'!$B:$AZ,12,FALSE)),IF($X$1=10,(VLOOKUP(B122,'X10'!$B:$AZ,12,FALSE)),IF($X$1=11,(VLOOKUP(B122,'X11'!$B:$AZ,12,FALSE)),IF($X$1=12,(VLOOKUP(B122,'X12'!$B:$AZ,12,FALSE)),IF($X$1=13,(VLOOKUP(B122,'X13'!$B:$AZ,12,FALSE)),"B"))))))))))))))=TRUE," ",(IF($X$1=1,(VLOOKUP(B122,'X1'!$B:$AZ,12,FALSE)),IF($X$1=2,(VLOOKUP(B122,'X2'!$B:$AZ,12,FALSE)),IF($X$1=3,(VLOOKUP(B122,'X3'!$B:$AZ,12,FALSE)),IF($X$1=4,(VLOOKUP(B122,'X4'!$B:$AZ,12,FALSE)),IF($X$1=5,(VLOOKUP(B122,'X5'!$B:$AZ,12,FALSE)),IF($X$1=6,(VLOOKUP(B122,'X6'!$B:$AZ,12,FALSE)),IF($X$1=7,(VLOOKUP(B122,'X7'!$B:$AZ,12,FALSE)),IF($X$1=8,(VLOOKUP(B122,'X8'!$B:$AZ,12,FALSE)),IF($X$1=9,(VLOOKUP(B122,'X9'!$B:$AZ,12,FALSE)),IF($X$1=10,(VLOOKUP(B122,'X10'!$B:$AZ,12,FALSE)),IF($X$1=11,(VLOOKUP(B122,'X11'!$B:$AZ,12,FALSE)),IF($X$1=12,(VLOOKUP(B122,'X12'!$B:$AZ,12,FALSE)),IF($X$1=13,(VLOOKUP(B122,'X13'!$B:$AZ,12,FALSE)),"B")))))))))))))))</f>
        <v xml:space="preserve"> </v>
      </c>
      <c r="Q122" s="185" t="str">
        <f ca="1">IF(ISERROR(IF($X$1=1,(VLOOKUP(B122,'X1'!$B:$AZ,46,FALSE)),IF($X$1=2,(VLOOKUP(B122,'X2'!$B:$AZ,46,FALSE)),IF($X$1=3,(VLOOKUP(B122,'X3'!$B:$AZ,46,FALSE)),IF($X$1=4,(VLOOKUP(B122,'X4'!$B:$AZ,46,FALSE)),IF($X$1=5,(VLOOKUP(B122,'X5'!$B:$AZ,46,FALSE)),IF($X$1=6,(VLOOKUP(B122,'X6'!$B:$AZ,46,FALSE)),IF($X$1=7,(VLOOKUP(B122,'X7'!$B:$AZ,46,FALSE)),IF($X$1=8,(VLOOKUP(B122,'X8'!$B:$AZ,46,FALSE)),IF($X$1=9,(VLOOKUP(B122,'X9'!$B:$AZ,46,FALSE)),IF($X$1=10,(VLOOKUP(B122,'X10'!$B:$AZ,46,FALSE)),IF($X$1=11,(VLOOKUP(B122,'X11'!$B:$AZ,46,FALSE)),IF($X$1=12,(VLOOKUP(B122,'X12'!$B:$AZ,46,FALSE)),IF($X$1=13,(VLOOKUP(B122,'X13'!$B:$AZ,46,FALSE)),"B"))))))))))))))=TRUE," ",(IF($X$1=1,(VLOOKUP(B122,'X1'!$B:$AZ,46,FALSE)),IF($X$1=2,(VLOOKUP(B122,'X2'!$B:$AZ,46,FALSE)),IF($X$1=3,(VLOOKUP(B122,'X3'!$B:$AZ,46,FALSE)),IF($X$1=4,(VLOOKUP(B122,'X4'!$B:$AZ,46,FALSE)),IF($X$1=5,(VLOOKUP(B122,'X5'!$B:$AZ,46,FALSE)),IF($X$1=6,(VLOOKUP(B122,'X6'!$B:$AZ,46,FALSE)),IF($X$1=7,(VLOOKUP(B122,'X7'!$B:$AZ,46,FALSE)),IF($X$1=8,(VLOOKUP(B122,'X8'!$B:$AZ,46,FALSE)),IF($X$1=9,(VLOOKUP(B122,'X9'!$B:$AZ,46,FALSE)),IF($X$1=10,(VLOOKUP(B122,'X10'!$B:$AZ,46,FALSE)),IF($X$1=11,(VLOOKUP(B122,'X11'!$B:$AZ,46,FALSE)),IF($X$1=12,(VLOOKUP(B122,'X12'!$B:$AZ,46,FALSE)),IF($X$1=13,(VLOOKUP(B122,'X13'!$B:$AZ,46,FALSE)),"B")))))))))))))))</f>
        <v xml:space="preserve"> </v>
      </c>
      <c r="R122" s="185" t="str">
        <f ca="1">IF(ISERROR(IF($X$1=1,(VLOOKUP(B122,'X1'!$B:$AZ,15,FALSE)),IF($X$1=2,(VLOOKUP(B122,'X2'!$B:$AZ,15,FALSE)),IF($X$1=3,(VLOOKUP(B122,'X3'!$B:$AZ,15,FALSE)),IF($X$1=4,(VLOOKUP(B122,'X4'!$B:$AZ,15,FALSE)),IF($X$1=5,(VLOOKUP(B122,'X5'!$B:$AZ,15,FALSE)),IF($X$1=6,(VLOOKUP(B122,'X6'!$B:$AZ,15,FALSE)),IF($X$1=7,(VLOOKUP(B122,'X7'!$B:$AZ,15,FALSE)),IF($X$1=8,(VLOOKUP(B122,'X8'!$B:$AZ,15,FALSE)),IF($X$1=9,(VLOOKUP(B122,'X9'!$B:$AZ,15,FALSE)),IF($X$1=10,(VLOOKUP(B122,'X10'!$B:$AZ,15,FALSE)),IF($X$1=11,(VLOOKUP(B122,'X11'!$B:$AZ,15,FALSE)),IF($X$1=12,(VLOOKUP(B122,'X12'!$B:$AZ,15,FALSE)),IF($X$1=13,(VLOOKUP(B122,'X13'!$B:$AZ,15,FALSE)),"B"))))))))))))))=TRUE," ",(IF($X$1=1,(VLOOKUP(B122,'X1'!$B:$AZ,15,FALSE)),IF($X$1=2,(VLOOKUP(B122,'X2'!$B:$AZ,15,FALSE)),IF($X$1=3,(VLOOKUP(B122,'X3'!$B:$AZ,15,FALSE)),IF($X$1=4,(VLOOKUP(B122,'X4'!$B:$AZ,15,FALSE)),IF($X$1=5,(VLOOKUP(B122,'X5'!$B:$AZ,15,FALSE)),IF($X$1=6,(VLOOKUP(B122,'X6'!$B:$AZ,15,FALSE)),IF($X$1=7,(VLOOKUP(B122,'X7'!$B:$AZ,15,FALSE)),IF($X$1=8,(VLOOKUP(B122,'X8'!$B:$AZ,15,FALSE)),IF($X$1=9,(VLOOKUP(B122,'X9'!$B:$AZ,15,FALSE)),IF($X$1=10,(VLOOKUP(B122,'X10'!$B:$AZ,15,FALSE)),IF($X$1=11,(VLOOKUP(B122,'X11'!$B:$AZ,15,FALSE)),IF($X$1=12,(VLOOKUP(B122,'X12'!$B:$AZ,15,FALSE)),IF($X$1=13,(VLOOKUP(B122,'X13'!$B:$AZ,15,FALSE)),"B")))))))))))))))</f>
        <v xml:space="preserve"> </v>
      </c>
      <c r="S122" s="185" t="str">
        <f ca="1">IF(ISERROR(IF((IF($X$1=1,(VLOOKUP(B122,'X1'!$B:$AZ,14,FALSE)),(IF($X$1=2,(VLOOKUP(B122,'X2'!$B:$AZ,14,FALSE)),(IF($X$1=3,(VLOOKUP(B122,'X3'!$B:$AZ,14,FALSE)),(IF($X$1=4,(VLOOKUP(B122,'X4'!$B:$AZ,14,FALSE)),(IF($X$1=5,(VLOOKUP(B122,'X5'!$B:$AZ,14,FALSE)),(IF($X$1=6,(VLOOKUP(B122,'X6'!$B:$AZ,14,FALSE)),(IF($X$1=7,(VLOOKUP(B122,'X7'!$B:$AZ,14,FALSE)),(IF($X$1=8,(VLOOKUP(B122,'X8'!$B:$AZ,14,FALSE)),(IF($X$1=9,(VLOOKUP(B122,'X9'!$B:$AZ,14,FALSE)),(IF($X$1=10,(VLOOKUP(B122,'X10'!$B:$AZ,14,FALSE)),(IF($X$1=11,(VLOOKUP(B122,'X11'!$B:$AZ,14,FALSE)),(IF($X$1=12,(VLOOKUP(B122,'X12'!$B:$AZ,14,FALSE)),(VLOOKUP(B122,'X13'!$B:$AZ,14,FALSE))))))))))))))))))))))))))=$V$1," ",(IF($X$1=1,(VLOOKUP(B122,'X1'!$B:$AZ,14,FALSE)),(IF($X$1=2,(VLOOKUP(B122,'X2'!$B:$AZ,14,FALSE)),(IF($X$1=3,(VLOOKUP(B122,'X3'!$B:$AZ,14,FALSE)),(IF($X$1=4,(VLOOKUP(B122,'X4'!$B:$AZ,14,FALSE)),(IF($X$1=5,(VLOOKUP(B122,'X5'!$B:$AZ,14,FALSE)),(IF($X$1=6,(VLOOKUP(B122,'X6'!$B:$AZ,14,FALSE)),(IF($X$1=7,(VLOOKUP(B122,'X7'!$B:$AZ,14,FALSE)),(IF($X$1=8,(VLOOKUP(B122,'X8'!$B:$AZ,14,FALSE)),(IF($X$1=9,(VLOOKUP(B122,'X9'!$B:$AZ,14,FALSE)),(IF($X$1=10,(VLOOKUP(B122,'X10'!$B:$AZ,14,FALSE)),(IF($X$1=11,(VLOOKUP(B122,'X11'!$B:$AZ,14,FALSE)),(IF($X$1=12,(VLOOKUP(B122,'X12'!$B:$AZ,14,FALSE)),(VLOOKUP(B122,'X13'!$B:$AZ,14,FALSE))))))))))))))))))))))))))))=TRUE," ",(IF((IF($X$1=1,(VLOOKUP(B122,'X1'!$B:$AZ,14,FALSE)),(IF($X$1=2,(VLOOKUP(B122,'X2'!$B:$AZ,14,FALSE)),(IF($X$1=3,(VLOOKUP(B122,'X3'!$B:$AZ,14,FALSE)),(IF($X$1=4,(VLOOKUP(B122,'X4'!$B:$AZ,14,FALSE)),(IF($X$1=5,(VLOOKUP(B122,'X5'!$B:$AZ,14,FALSE)),(IF($X$1=6,(VLOOKUP(B122,'X6'!$B:$AZ,14,FALSE)),(IF($X$1=7,(VLOOKUP(B122,'X7'!$B:$AZ,14,FALSE)),(IF($X$1=8,(VLOOKUP(B122,'X8'!$B:$AZ,14,FALSE)),(IF($X$1=9,(VLOOKUP(B122,'X9'!$B:$AZ,14,FALSE)),(IF($X$1=10,(VLOOKUP(B122,'X10'!$B:$AZ,14,FALSE)),(IF($X$1=11,(VLOOKUP(B122,'X11'!$B:$AZ,14,FALSE)),(IF($X$1=12,(VLOOKUP(B122,'X12'!$B:$AZ,14,FALSE)),(VLOOKUP(B122,'X13'!$B:$AZ,14,FALSE))))))))))))))))))))))))))=$V$1," ",(IF($X$1=1,(VLOOKUP(B122,'X1'!$B:$AZ,14,FALSE)),(IF($X$1=2,(VLOOKUP(B122,'X2'!$B:$AZ,14,FALSE)),(IF($X$1=3,(VLOOKUP(B122,'X3'!$B:$AZ,14,FALSE)),(IF($X$1=4,(VLOOKUP(B122,'X4'!$B:$AZ,14,FALSE)),(IF($X$1=5,(VLOOKUP(B122,'X5'!$B:$AZ,14,FALSE)),(IF($X$1=6,(VLOOKUP(B122,'X6'!$B:$AZ,14,FALSE)),(IF($X$1=7,(VLOOKUP(B122,'X7'!$B:$AZ,14,FALSE)),(IF($X$1=8,(VLOOKUP(B122,'X8'!$B:$AZ,14,FALSE)),(IF($X$1=9,(VLOOKUP(B122,'X9'!$B:$AZ,14,FALSE)),(IF($X$1=10,(VLOOKUP(B122,'X10'!$B:$AZ,14,FALSE)),(IF($X$1=11,(VLOOKUP(B122,'X11'!$B:$AZ,14,FALSE)),(IF($X$1=12,(VLOOKUP(B122,'X12'!$B:$AZ,14,FALSE)),(VLOOKUP(B122,'X13'!$B:$AZ,14,FALSE)))))))))))))))))))))))))))))</f>
        <v xml:space="preserve"> </v>
      </c>
      <c r="V122" s="43"/>
      <c r="W122" s="43">
        <f t="shared" si="63"/>
        <v>34</v>
      </c>
      <c r="X122" s="43"/>
      <c r="Y122" s="130">
        <f t="shared" ca="1" si="65"/>
        <v>0.6009337482600331</v>
      </c>
      <c r="Z122" s="98" t="s">
        <v>149</v>
      </c>
      <c r="AB122" s="42">
        <f t="shared" si="61"/>
        <v>2</v>
      </c>
      <c r="AC122" s="42">
        <f t="shared" si="64"/>
        <v>33</v>
      </c>
      <c r="AD122" s="111" t="str">
        <f>IF((VALUE((RIGHT($AD$89,1))))=0,(Alf!F37),IF((VALUE((RIGHT($AD$89,1))))=1,(Alf!F77),IF(((VALUE((RIGHT($AD$89,1)))))=2,(Alf!F116),IF(((VALUE((RIGHT($AD$89,1)))))=3,(Alf!F154),IF(((VALUE((RIGHT($AD$89,1)))))=4,(Alf!F192),IF(((VALUE((RIGHT($AD$89,1)))))=5,(Alf!F231),"B"))))))</f>
        <v/>
      </c>
      <c r="AE122" s="112" t="str">
        <f t="shared" ca="1" si="62"/>
        <v xml:space="preserve"> </v>
      </c>
      <c r="AF122" s="113" t="str">
        <f>IF(ISERROR(((VLOOKUP(AD122,'X1'!$B:$AO,6,FALSE))/(VLOOKUP(AD122,'X1'!$B:$AO,7,FALSE))-1))=TRUE," ",(((VLOOKUP(AD122,'X1'!$B:$AO,6,FALSE))/(VLOOKUP(AD122,'X1'!$B:$AO,7,FALSE))-1)))</f>
        <v xml:space="preserve"> </v>
      </c>
      <c r="AG122" s="113" t="str">
        <f>IF(ISERROR((((VLOOKUP(AD122,'X1'!$B:$G,2,FALSE))-(VLOOKUP(AD122,'X1'!$B:$G,3,FALSE)))*100)/(VLOOKUP(AD122,'X1'!$B:$G,5,FALSE)))=TRUE," ",((((VLOOKUP(AD122,'X1'!$B:$G,2,FALSE))-(VLOOKUP(AD122,'X1'!$B:$G,3,FALSE)))*100)/(VLOOKUP(AD122,'X1'!$B:$G,5,FALSE))))</f>
        <v xml:space="preserve"> </v>
      </c>
      <c r="AH122" s="113" t="str">
        <f>IF(ISERROR(((VLOOKUP(AD122,'X1'!$B:$AZ,42,FALSE))))=TRUE," ",(((VLOOKUP(AD122,'X1'!$B:$AZ,42,FALSE)))))</f>
        <v xml:space="preserve"> </v>
      </c>
      <c r="AI122" s="113" t="str">
        <f>IF(ISERROR(((VLOOKUP(AD122,'X1'!$B:$AZ,43,FALSE))))=TRUE," ",(((VLOOKUP(AD122,'X1'!$B:$AZ,43,FALSE)))))</f>
        <v xml:space="preserve"> </v>
      </c>
      <c r="AJ122" s="113" t="str">
        <f>IF(ISERROR(((VLOOKUP(AD122,'X1'!$B:$AZ,15,FALSE))))=TRUE," ",(((VLOOKUP(AD122,'X1'!$B:$AZ,15,FALSE)))))</f>
        <v xml:space="preserve"> </v>
      </c>
      <c r="AK122" s="113" t="str">
        <f>IF(ISERROR(((VLOOKUP(AD122,'X1'!$B:$AZ,14,FALSE))))=TRUE," ",(((VLOOKUP(AD122,'X1'!$B:$AZ,14,FALSE)))))</f>
        <v xml:space="preserve"> </v>
      </c>
      <c r="AL122" s="113" t="str">
        <f ca="1">IF(ISERROR(((VLOOKUP(AD122,'X2'!$B:$AO,6,FALSE))/(VLOOKUP(AD122,'X2'!$B:$AO,7,FALSE))-1))=TRUE," ",(((VLOOKUP(AD122,'X2'!$B:$AO,6,FALSE))/(VLOOKUP(AD122,'X2'!$B:$AO,7,FALSE))-1)))</f>
        <v xml:space="preserve"> </v>
      </c>
      <c r="AM122" s="113" t="str">
        <f ca="1">IF(ISERROR((((VLOOKUP(AD122,'X2'!$B:$G,2,FALSE))-(VLOOKUP(AD122,'X2'!$B:$G,3,FALSE)))*100)/(VLOOKUP(AD122,'X2'!$B:$G,5,FALSE)))=TRUE," ",((((VLOOKUP(AD122,'X2'!$B:$G,2,FALSE))-(VLOOKUP(AD122,'X2'!$B:$G,3,FALSE)))*100)/(VLOOKUP(AD122,'X2'!$B:$G,5,FALSE))))</f>
        <v xml:space="preserve"> </v>
      </c>
      <c r="AN122" s="113" t="str">
        <f ca="1">IF(ISERROR(((VLOOKUP(AD122,'X2'!$B:$AZ,42,FALSE))))=TRUE," ",(((VLOOKUP(AD122,'X2'!$B:$AZ,42,FALSE)))))</f>
        <v xml:space="preserve"> </v>
      </c>
      <c r="AO122" s="113" t="str">
        <f ca="1">IF(ISERROR(((VLOOKUP(AD122,'X2'!$B:$AZ,43,FALSE))))=TRUE," ",(((VLOOKUP(AD122,'X2'!$B:$AZ,43,FALSE)))))</f>
        <v xml:space="preserve"> </v>
      </c>
      <c r="AP122" s="113" t="str">
        <f ca="1">IF(ISERROR(((VLOOKUP(AD122,'X2'!$B:$AZ,15,FALSE))))=TRUE," ",(((VLOOKUP(AD122,'X2'!$B:$AZ,15,FALSE)))))</f>
        <v xml:space="preserve"> </v>
      </c>
      <c r="AQ122" s="113" t="str">
        <f ca="1">IF(ISERROR(((VLOOKUP(AD122,'X2'!$B:$AZ,14,FALSE))))=TRUE," ",(((VLOOKUP(AD122,'X2'!$B:$AZ,14,FALSE)))))</f>
        <v xml:space="preserve"> </v>
      </c>
      <c r="AR122" s="113" t="str">
        <f ca="1">IF(ISERROR(((VLOOKUP(AD122,'X3'!$B:$AO,6,FALSE))/(VLOOKUP(AD122,'X3'!$B:$AO,7,FALSE))-1))=TRUE," ",(((VLOOKUP(AD122,'X3'!$B:$AO,6,FALSE))/(VLOOKUP(AD122,'X3'!$B:$AO,7,FALSE))-1)))</f>
        <v xml:space="preserve"> </v>
      </c>
      <c r="AS122" s="113" t="str">
        <f ca="1">IF(ISERROR((((VLOOKUP(AD122,'X3'!$B:$G,2,FALSE))-(VLOOKUP(AD122,'X3'!$B:$G,3,FALSE)))*100)/(VLOOKUP(AD122,'X3'!$B:$G,5,FALSE)))=TRUE," ",((((VLOOKUP(AD122,'X3'!$B:$G,2,FALSE))-(VLOOKUP(AD122,'X3'!$B:$G,3,FALSE)))*100)/(VLOOKUP(AD122,'X3'!$B:$G,5,FALSE))))</f>
        <v xml:space="preserve"> </v>
      </c>
      <c r="AT122" s="113" t="str">
        <f ca="1">IF(ISERROR(((VLOOKUP(AD122,'X3'!$B:$AZ,42,FALSE))))=TRUE," ",(((VLOOKUP(AD122,'X3'!$B:$AZ,42,FALSE)))))</f>
        <v xml:space="preserve"> </v>
      </c>
      <c r="AU122" s="113" t="str">
        <f ca="1">IF(ISERROR(((VLOOKUP(AD122,'X3'!$B:$AZ,43,FALSE))))=TRUE," ",(((VLOOKUP(AD122,'X3'!$B:$AZ,43,FALSE)))))</f>
        <v xml:space="preserve"> </v>
      </c>
      <c r="AV122" s="113" t="str">
        <f ca="1">IF(ISERROR(((VLOOKUP(AD122,'X3'!$B:$AZ,15,FALSE))))=TRUE," ",(((VLOOKUP(AD122,'X3'!$B:$AZ,15,FALSE)))))</f>
        <v xml:space="preserve"> </v>
      </c>
      <c r="AW122" s="113" t="str">
        <f ca="1">IF(ISERROR(((VLOOKUP(AD122,'X3'!$B:$AZ,14,FALSE))))=TRUE," ",(((VLOOKUP(AD122,'X3'!$B:$AZ,14,FALSE)))))</f>
        <v xml:space="preserve"> </v>
      </c>
      <c r="AX122" s="113" t="str">
        <f ca="1">IF(ISERROR(((VLOOKUP(AD122,'X4'!$B:$AO,6,FALSE))/(VLOOKUP(AD122,'X4'!$B:$AO,7,FALSE))-1))=TRUE," ",(((VLOOKUP(AD122,'X4'!$B:$AO,6,FALSE))/(VLOOKUP(AD122,'X4'!$B:$AO,7,FALSE))-1)))</f>
        <v xml:space="preserve"> </v>
      </c>
      <c r="AY122" s="113" t="str">
        <f ca="1">IF(ISERROR((((VLOOKUP(AD122,'X4'!$B:$G,2,FALSE))-(VLOOKUP(AD122,'X4'!$B:$G,3,FALSE)))*100)/(VLOOKUP(AD122,'X4'!$B:$G,5,FALSE)))=TRUE," ",((((VLOOKUP(AD122,'X4'!$B:$G,2,FALSE))-(VLOOKUP(AD122,'X4'!$B:$G,3,FALSE)))*100)/(VLOOKUP(AD122,'X4'!$B:$G,5,FALSE))))</f>
        <v xml:space="preserve"> </v>
      </c>
      <c r="AZ122" s="113" t="str">
        <f ca="1">IF(ISERROR(((VLOOKUP(AD122,'X4'!$B:$AZ,42,FALSE))))=TRUE," ",(((VLOOKUP(AD122,'X4'!$B:$AZ,42,FALSE)))))</f>
        <v xml:space="preserve"> </v>
      </c>
      <c r="BA122" s="113" t="str">
        <f ca="1">IF(ISERROR(((VLOOKUP(AD122,'X4'!$B:$AZ,43,FALSE))))=TRUE," ",(((VLOOKUP(AD122,'X4'!$B:$AZ,43,FALSE)))))</f>
        <v xml:space="preserve"> </v>
      </c>
      <c r="BB122" s="113" t="str">
        <f ca="1">IF(ISERROR(((VLOOKUP(AD122,'X4'!$B:$AZ,15,FALSE))))=TRUE," ",(((VLOOKUP(AD122,'X4'!$B:$AZ,15,FALSE)))))</f>
        <v xml:space="preserve"> </v>
      </c>
      <c r="BC122" s="113" t="str">
        <f ca="1">IF(ISERROR(((VLOOKUP(AD122,'X4'!$B:$AZ,14,FALSE))))=TRUE," ",(((VLOOKUP(AD122,'X4'!$B:$AZ,14,FALSE)))))</f>
        <v xml:space="preserve"> </v>
      </c>
      <c r="BD122" s="113" t="str">
        <f ca="1">IF(ISERROR(((VLOOKUP(AD122,'X5'!$B:$AO,6,FALSE))/(VLOOKUP(AD122,'X5'!$B:$AO,7,FALSE))-1))=TRUE," ",(((VLOOKUP(AD122,'X5'!$B:$AO,6,FALSE))/(VLOOKUP(AD122,'X5'!$B:$AO,7,FALSE))-1)))</f>
        <v xml:space="preserve"> </v>
      </c>
      <c r="BE122" s="113" t="str">
        <f ca="1">IF(ISERROR((((VLOOKUP(AD122,'X5'!$B:$G,2,FALSE))-(VLOOKUP(AD122,'X5'!$B:$G,3,FALSE)))*100)/(VLOOKUP(AD122,'X5'!$B:$G,5,FALSE)))=TRUE," ",((((VLOOKUP(AD122,'X5'!$B:$G,2,FALSE))-(VLOOKUP(AD122,'X5'!$B:$G,3,FALSE)))*100)/(VLOOKUP(AD122,'X5'!$B:$G,5,FALSE))))</f>
        <v xml:space="preserve"> </v>
      </c>
      <c r="BF122" s="113" t="str">
        <f ca="1">IF(ISERROR(((VLOOKUP(AD122,'X5'!$B:$AZ,42,FALSE))))=TRUE," ",(((VLOOKUP(AD122,'X5'!$B:$AZ,42,FALSE)))))</f>
        <v xml:space="preserve"> </v>
      </c>
      <c r="BG122" s="113" t="str">
        <f ca="1">IF(ISERROR(((VLOOKUP(AD122,'X5'!$B:$AZ,43,FALSE))))=TRUE," ",(((VLOOKUP(AD122,'X5'!$B:$AZ,43,FALSE)))))</f>
        <v xml:space="preserve"> </v>
      </c>
      <c r="BH122" s="113" t="str">
        <f ca="1">IF(ISERROR(((VLOOKUP(AD122,'X5'!$B:$AZ,15,FALSE))))=TRUE," ",(((VLOOKUP(AD122,'X5'!$B:$AZ,15,FALSE)))))</f>
        <v xml:space="preserve"> </v>
      </c>
      <c r="BI122" s="113" t="str">
        <f ca="1">IF(ISERROR(((VLOOKUP(AD122,'X5'!$B:$AZ,14,FALSE))))=TRUE," ",(((VLOOKUP(AD122,'X5'!$B:$AZ,14,FALSE)))))</f>
        <v xml:space="preserve"> </v>
      </c>
      <c r="BJ122" s="113" t="str">
        <f ca="1">IF(ISERROR(((VLOOKUP(AD122,'X6'!$B:$AO,6,FALSE))/(VLOOKUP(AD122,'X6'!$B:$AO,7,FALSE))-1))=TRUE," ",(((VLOOKUP(AD122,'X6'!$B:$AO,6,FALSE))/(VLOOKUP(AD122,'X6'!$B:$AO,7,FALSE))-1)))</f>
        <v xml:space="preserve"> </v>
      </c>
      <c r="BK122" s="113" t="str">
        <f ca="1">IF(ISERROR((((VLOOKUP(AD122,'X6'!$B:$G,2,FALSE))-(VLOOKUP(AD122,'X6'!$B:$G,3,FALSE)))*100)/(VLOOKUP(AD122,'X6'!$B:$G,5,FALSE)))=TRUE," ",((((VLOOKUP(AD122,'X6'!$B:$G,2,FALSE))-(VLOOKUP(AD122,'X6'!$B:$G,3,FALSE)))*100)/(VLOOKUP(AD122,'X6'!$B:$G,5,FALSE))))</f>
        <v xml:space="preserve"> </v>
      </c>
      <c r="BL122" s="113" t="str">
        <f ca="1">IF(ISERROR(((VLOOKUP(AD122,'X6'!$B:$AZ,42,FALSE))))=TRUE," ",(((VLOOKUP(AD122,'X6'!$B:$AZ,42,FALSE)))))</f>
        <v xml:space="preserve"> </v>
      </c>
      <c r="BM122" s="113" t="str">
        <f ca="1">IF(ISERROR(((VLOOKUP(AD122,'X6'!$B:$AZ,43,FALSE))))=TRUE," ",(((VLOOKUP(AD122,'X6'!$B:$AZ,43,FALSE)))))</f>
        <v xml:space="preserve"> </v>
      </c>
      <c r="BN122" s="113" t="str">
        <f ca="1">IF(ISERROR(((VLOOKUP(AD122,'X6'!$B:$AZ,15,FALSE))))=TRUE," ",(((VLOOKUP(AD122,'X6'!$B:$AZ,15,FALSE)))))</f>
        <v xml:space="preserve"> </v>
      </c>
      <c r="BO122" s="113" t="str">
        <f ca="1">IF(ISERROR(((VLOOKUP(AD122,'X6'!$B:$AZ,14,FALSE))))=TRUE," ",(((VLOOKUP(AD122,'X6'!$B:$AZ,14,FALSE)))))</f>
        <v xml:space="preserve"> </v>
      </c>
      <c r="BP122" s="42" t="str">
        <f ca="1">IF(ISERROR(((VLOOKUP(AD122,'X7'!$B:$AO,6,FALSE))/(VLOOKUP(AD122,'X7'!$B:$AO,7,FALSE))-1))=TRUE," ",(((VLOOKUP(AD122,'X7'!$B:$AO,6,FALSE))/(VLOOKUP(AD122,'X7'!$B:$AO,7,FALSE))-1)))</f>
        <v xml:space="preserve"> </v>
      </c>
      <c r="BQ122" s="42" t="str">
        <f ca="1">IF(ISERROR((((VLOOKUP(AD122,'X7'!$B:$G,2,FALSE))-(VLOOKUP(AD122,'X7'!$B:$G,3,FALSE)))*100)/(VLOOKUP(AD122,'X7'!$B:$G,5,FALSE)))=TRUE," ",((((VLOOKUP(AD122,'X7'!$B:$G,2,FALSE))-(VLOOKUP(AD122,'X7'!$B:$G,3,FALSE)))*100)/(VLOOKUP(AD122,'X7'!$B:$G,5,FALSE))))</f>
        <v xml:space="preserve"> </v>
      </c>
      <c r="BR122" s="102" t="str">
        <f ca="1">IF(ISERROR(((VLOOKUP(AD122,'X7'!$B:$AZ,42,FALSE))))=TRUE," ",(((VLOOKUP(AD122,'X7'!$B:$AZ,42,FALSE)))))</f>
        <v xml:space="preserve"> </v>
      </c>
      <c r="BS122" s="102" t="str">
        <f ca="1">IF(ISERROR(((VLOOKUP(AD122,'X7'!$B:$AZ,43,FALSE))))=TRUE," ",(((VLOOKUP(AD122,'X7'!$B:$AZ,43,FALSE)))))</f>
        <v xml:space="preserve"> </v>
      </c>
      <c r="BT122" s="102" t="str">
        <f ca="1">IF(ISERROR(((VLOOKUP(AD122,'X7'!$B:$AZ,15,FALSE))))=TRUE," ",(((VLOOKUP(AD122,'X7'!$B:$AZ,15,FALSE)))))</f>
        <v xml:space="preserve"> </v>
      </c>
      <c r="BU122" s="102" t="str">
        <f ca="1">IF(ISERROR(((VLOOKUP(AD122,'X7'!$B:$AZ,14,FALSE))))=TRUE," ",(((VLOOKUP(AD122,'X7'!$B:$AZ,14,FALSE)))))</f>
        <v xml:space="preserve"> </v>
      </c>
      <c r="BV122" s="102" t="str">
        <f ca="1">IF(ISERROR(((VLOOKUP(AD122,'X8'!$B:$AO,6,FALSE))/(VLOOKUP(AD122,'X8'!$B:$AO,7,FALSE))-1))=TRUE," ",(((VLOOKUP(AD122,'X8'!$B:$AO,6,FALSE))/(VLOOKUP(AD122,'X8'!$B:$AO,7,FALSE))-1)))</f>
        <v xml:space="preserve"> </v>
      </c>
      <c r="BW122" s="102" t="str">
        <f ca="1">IF(ISERROR((((VLOOKUP(AD122,'X8'!$B:$G,2,FALSE))-(VLOOKUP(AD122,'X8'!$B:$G,3,FALSE)))*100)/(VLOOKUP(AD122,'X8'!$B:$G,5,FALSE)))=TRUE," ",((((VLOOKUP(AD122,'X8'!$B:$G,2,FALSE))-(VLOOKUP(AD122,'X8'!$B:$G,3,FALSE)))*100)/(VLOOKUP(AD122,'X8'!$B:$G,5,FALSE))))</f>
        <v xml:space="preserve"> </v>
      </c>
      <c r="BX122" s="102" t="str">
        <f ca="1">IF(ISERROR(((VLOOKUP(AD122,'X8'!$B:$AZ,42,FALSE))))=TRUE," ",(((VLOOKUP(AD122,'X8'!$B:$AZ,42,FALSE)))))</f>
        <v xml:space="preserve"> </v>
      </c>
      <c r="BY122" s="42" t="str">
        <f ca="1">IF(ISERROR(((VLOOKUP(AD122,'X8'!$B:$AZ,43,FALSE))))=TRUE," ",(((VLOOKUP(AD122,'X8'!$B:$AZ,43,FALSE)))))</f>
        <v xml:space="preserve"> </v>
      </c>
      <c r="BZ122" s="42" t="str">
        <f ca="1">IF(ISERROR(((VLOOKUP(AD122,'X8'!$B:$AZ,15,FALSE))))=TRUE," ",(((VLOOKUP(AD122,'X8'!$B:$AZ,15,FALSE)))))</f>
        <v xml:space="preserve"> </v>
      </c>
      <c r="CA122" s="42" t="str">
        <f ca="1">IF(ISERROR(((VLOOKUP(AD122,'X8'!$B:$AZ,14,FALSE))))=TRUE," ",(((VLOOKUP(AD122,'X8'!$B:$AZ,14,FALSE)))))</f>
        <v xml:space="preserve"> </v>
      </c>
      <c r="CB122" s="42" t="str">
        <f ca="1">IF(ISERROR(((VLOOKUP(AD122,'X9'!$B:$AO,6,FALSE))/(VLOOKUP(AD122,'X9'!$B:$AO,7,FALSE))-1))=TRUE," ",(((VLOOKUP(AD122,'X9'!$B:$AO,6,FALSE))/(VLOOKUP(AD122,'X9'!$B:$AO,7,FALSE))-1)))</f>
        <v xml:space="preserve"> </v>
      </c>
      <c r="CC122" s="42" t="str">
        <f ca="1">IF(ISERROR((((VLOOKUP(AD122,'X9'!$B:$G,2,FALSE))-(VLOOKUP(AD122,'X9'!$B:$G,3,FALSE)))*100)/(VLOOKUP(AD122,'X9'!$B:$G,5,FALSE)))=TRUE," ",((((VLOOKUP(AD122,'X9'!$B:$G,2,FALSE))-(VLOOKUP(AD122,'X9'!$B:$G,3,FALSE)))*100)/(VLOOKUP(AD122,'X9'!$B:$G,5,FALSE))))</f>
        <v xml:space="preserve"> </v>
      </c>
      <c r="CD122" s="42" t="str">
        <f ca="1">IF(ISERROR(((VLOOKUP(AD122,'X9'!$B:$AZ,42,FALSE))))=TRUE," ",(((VLOOKUP(AD122,'X9'!$B:$AZ,42,FALSE)))))</f>
        <v xml:space="preserve"> </v>
      </c>
      <c r="CE122" s="42" t="str">
        <f ca="1">IF(ISERROR(((VLOOKUP(AD122,'X9'!$B:$AZ,43,FALSE))))=TRUE," ",(((VLOOKUP(AD122,'X9'!$B:$AZ,43,FALSE)))))</f>
        <v xml:space="preserve"> </v>
      </c>
      <c r="CF122" s="42" t="str">
        <f ca="1">IF(ISERROR(((VLOOKUP(AD122,'X9'!$B:$AZ,15,FALSE))))=TRUE," ",(((VLOOKUP(AD122,'X9'!$B:$AZ,15,FALSE)))))</f>
        <v xml:space="preserve"> </v>
      </c>
      <c r="CG122" s="42" t="str">
        <f ca="1">IF(ISERROR(((VLOOKUP(AD122,'X9'!$B:$AZ,14,FALSE))))=TRUE," ",(((VLOOKUP(AD122,'X9'!$B:$AZ,14,FALSE)))))</f>
        <v xml:space="preserve"> </v>
      </c>
      <c r="CH122" s="42" t="str">
        <f ca="1">IF(ISERROR(((VLOOKUP(AD122,'X10'!$B:$AO,6,FALSE))/(VLOOKUP(AD122,'X10'!$B:$AO,7,FALSE))-1))=TRUE," ",(((VLOOKUP(AD122,'X10'!$B:$AO,6,FALSE))/(VLOOKUP(AD122,'X10'!$B:$AO,7,FALSE))-1)))</f>
        <v xml:space="preserve"> </v>
      </c>
      <c r="CI122" s="42" t="str">
        <f ca="1">IF(ISERROR((((VLOOKUP(AD122,'X10'!$B:$G,2,FALSE))-(VLOOKUP(AD122,'X10'!$B:$G,3,FALSE)))*100)/(VLOOKUP(AD122,'X10'!$B:$G,5,FALSE)))=TRUE," ",((((VLOOKUP(AD122,'X10'!$B:$G,2,FALSE))-(VLOOKUP(AD122,'X10'!$B:$G,3,FALSE)))*100)/(VLOOKUP(AD122,'X10'!$B:$G,5,FALSE))))</f>
        <v xml:space="preserve"> </v>
      </c>
      <c r="CJ122" s="42" t="str">
        <f ca="1">IF(ISERROR(((VLOOKUP(AD122,'X10'!$B:$AZ,42,FALSE))))=TRUE," ",(((VLOOKUP(AD122,'X10'!$B:$AZ,42,FALSE)))))</f>
        <v xml:space="preserve"> </v>
      </c>
      <c r="CK122" s="42" t="str">
        <f ca="1">IF(ISERROR(((VLOOKUP(AD122,'X10'!$B:$AZ,43,FALSE))))=TRUE," ",(((VLOOKUP(AD122,'X10'!$B:$AZ,43,FALSE)))))</f>
        <v xml:space="preserve"> </v>
      </c>
      <c r="CL122" s="42" t="str">
        <f ca="1">IF(ISERROR(((VLOOKUP(AD122,'X10'!$B:$AZ,15,FALSE))))=TRUE," ",(((VLOOKUP(AD122,'X10'!$B:$AZ,15,FALSE)))))</f>
        <v xml:space="preserve"> </v>
      </c>
      <c r="CM122" s="42" t="str">
        <f ca="1">IF(ISERROR(((VLOOKUP(AD122,'X10'!$B:$AZ,14,FALSE))))=TRUE," ",(((VLOOKUP(AD122,'X10'!$B:$AZ,14,FALSE)))))</f>
        <v xml:space="preserve"> </v>
      </c>
      <c r="CN122" s="42" t="str">
        <f ca="1">IF(ISERROR(((VLOOKUP(AD122,'X11'!$B:$AO,6,FALSE))/(VLOOKUP(AD122,'X11'!$B:$AO,7,FALSE))-1))=TRUE," ",(((VLOOKUP(AD122,'X11'!$B:$AO,6,FALSE))/(VLOOKUP(AD122,'X11'!$B:$AO,7,FALSE))-1)))</f>
        <v xml:space="preserve"> </v>
      </c>
      <c r="CO122" s="42" t="str">
        <f ca="1">IF(ISERROR((((VLOOKUP(AD122,'X11'!$B:$G,2,FALSE))-(VLOOKUP(AD122,'X11'!$B:$G,3,FALSE)))*100)/(VLOOKUP(AD122,'X11'!$B:$G,5,FALSE)))=TRUE," ",((((VLOOKUP(AD122,'X11'!$B:$G,2,FALSE))-(VLOOKUP(AD122,'X11'!$B:$G,3,FALSE)))*100)/(VLOOKUP(AD122,'X11'!$B:$G,5,FALSE))))</f>
        <v xml:space="preserve"> </v>
      </c>
      <c r="CP122" s="42" t="str">
        <f ca="1">IF(ISERROR(((VLOOKUP(AD122,'X11'!$B:$AZ,42,FALSE))))=TRUE," ",(((VLOOKUP(AD122,'X11'!$B:$AZ,42,FALSE)))))</f>
        <v xml:space="preserve"> </v>
      </c>
      <c r="CQ122" s="42" t="str">
        <f ca="1">IF(ISERROR(((VLOOKUP(AD122,'X11'!$B:$AZ,43,FALSE))))=TRUE," ",(((VLOOKUP(AD122,'X11'!$B:$AZ,43,FALSE)))))</f>
        <v xml:space="preserve"> </v>
      </c>
      <c r="CR122" s="42" t="str">
        <f ca="1">IF(ISERROR(((VLOOKUP(AD122,'X11'!$B:$AZ,15,FALSE))))=TRUE," ",(((VLOOKUP(AD122,'X11'!$B:$AZ,15,FALSE)))))</f>
        <v xml:space="preserve"> </v>
      </c>
      <c r="CS122" s="42" t="str">
        <f ca="1">IF(ISERROR(((VLOOKUP(AD122,'X11'!$B:$AZ,14,FALSE))))=TRUE," ",(((VLOOKUP(AD122,'X11'!$B:$AZ,14,FALSE)))))</f>
        <v xml:space="preserve"> </v>
      </c>
      <c r="CT122" s="42" t="str">
        <f ca="1">IF(ISERROR(((VLOOKUP(AD122,'X12'!$B:$AO,6,FALSE))/(VLOOKUP(AD122,'X12'!$B:$AO,7,FALSE))-1))=TRUE," ",(((VLOOKUP(AD122,'X12'!$B:$AO,6,FALSE))/(VLOOKUP(AD122,'X12'!$B:$AO,7,FALSE))-1)))</f>
        <v xml:space="preserve"> </v>
      </c>
      <c r="CU122" s="42" t="str">
        <f ca="1">IF(ISERROR((((VLOOKUP(AD122,'X12'!$B:$G,2,FALSE))-(VLOOKUP(AD122,'X12'!$B:$G,3,FALSE)))*100)/(VLOOKUP(AD122,'X12'!$B:$G,5,FALSE)))=TRUE," ",((((VLOOKUP(AD122,'X12'!$B:$G,2,FALSE))-(VLOOKUP(AD122,'X12'!$B:$G,3,FALSE)))*100)/(VLOOKUP(AD122,'X12'!$B:$G,5,FALSE))))</f>
        <v xml:space="preserve"> </v>
      </c>
      <c r="CV122" s="42" t="str">
        <f ca="1">IF(ISERROR(((VLOOKUP(AD122,'X12'!$B:$AZ,42,FALSE))))=TRUE," ",(((VLOOKUP(AD122,'X12'!$B:$AZ,42,FALSE)))))</f>
        <v xml:space="preserve"> </v>
      </c>
      <c r="CW122" s="42" t="str">
        <f ca="1">IF(ISERROR(((VLOOKUP(AD122,'X12'!$B:$AZ,43,FALSE))))=TRUE," ",(((VLOOKUP(AD122,'X12'!$B:$AZ,43,FALSE)))))</f>
        <v xml:space="preserve"> </v>
      </c>
      <c r="CX122" s="42" t="str">
        <f ca="1">IF(ISERROR(((VLOOKUP(AD122,'X12'!$B:$AZ,15,FALSE))))=TRUE," ",(((VLOOKUP(AD122,'X12'!$B:$AZ,15,FALSE)))))</f>
        <v xml:space="preserve"> </v>
      </c>
      <c r="CY122" s="42" t="str">
        <f ca="1">IF(ISERROR(((VLOOKUP(AD122,'X12'!$B:$AZ,14,FALSE))))=TRUE," ",(((VLOOKUP(AD122,'X12'!$B:$AZ,14,FALSE)))))</f>
        <v xml:space="preserve"> </v>
      </c>
      <c r="CZ122" s="42" t="str">
        <f ca="1">IF(ISERROR(((VLOOKUP(AD122,'X13'!$B:$AO,6,FALSE))/(VLOOKUP(AD122,'X13'!$B:$AO,7,FALSE))-1))=TRUE," ",(((VLOOKUP(AD122,'X13'!$B:$AO,6,FALSE))/(VLOOKUP(AD122,'X13'!$B:$AO,7,FALSE))-1)))</f>
        <v xml:space="preserve"> </v>
      </c>
      <c r="DA122" s="42" t="str">
        <f ca="1">IF(ISERROR((((VLOOKUP(AD122,'X13'!$B:$G,2,FALSE))-(VLOOKUP(AD122,'X13'!$B:$G,3,FALSE)))*100)/(VLOOKUP(AD122,'X13'!$B:$G,5,FALSE)))=TRUE," ",((((VLOOKUP(AD122,'X13'!$B:$G,2,FALSE))-(VLOOKUP(AD122,'X13'!$B:$G,3,FALSE)))*100)/(VLOOKUP(AD122,'X13'!$B:$G,5,FALSE))))</f>
        <v xml:space="preserve"> </v>
      </c>
      <c r="DB122" s="42" t="str">
        <f ca="1">IF(ISERROR(((VLOOKUP(AD122,'X13'!$B:$AZ,42,FALSE))))=TRUE," ",(((VLOOKUP(AD122,'X13'!$B:$AZ,42,FALSE)))))</f>
        <v xml:space="preserve"> </v>
      </c>
      <c r="DC122" s="42" t="str">
        <f ca="1">IF(ISERROR(((VLOOKUP(AD122,'X13'!$B:$AZ,43,FALSE))))=TRUE," ",(((VLOOKUP(AD122,'X13'!$B:$AZ,43,FALSE)))))</f>
        <v xml:space="preserve"> </v>
      </c>
      <c r="DD122" s="42" t="str">
        <f ca="1">IF(ISERROR(((VLOOKUP(AD122,'X13'!$B:$AZ,15,FALSE))))=TRUE," ",(((VLOOKUP(AD122,'X13'!$B:$AZ,15,FALSE)))))</f>
        <v xml:space="preserve"> </v>
      </c>
      <c r="DE122" s="42" t="str">
        <f ca="1">IF(ISERROR(((VLOOKUP(AD122,'X13'!$B:$AZ,14,FALSE))))=TRUE," ",(((VLOOKUP(AD122,'X13'!$B:$AZ,14,FALSE)))))</f>
        <v xml:space="preserve"> </v>
      </c>
    </row>
    <row r="123" spans="1:109" ht="14.1" customHeight="1" x14ac:dyDescent="0.2">
      <c r="A123" s="156" t="s">
        <v>1058</v>
      </c>
      <c r="B123" s="122" t="str">
        <f>IF(ISERROR(IF($U$16=1,(VLOOKUP(A123,$AC$89:$AH$125,2,FALSE)),IF((IF($X$1=1,'X1'!B82,(IF($X$1=2,'X2'!B82,(IF($X$1=3,'X3'!B82,(IF($X$1=4,'X4'!B82,(IF($X$1=5,'X5'!B82,(IF($X$1=6,'X6'!B82,(IF($X$1=7,'X7'!B82,(IF($X$1=8,'X8'!B82,(IF($X$1=9,'X9'!B82,(IF($X$1=10,'X10'!B82,(IF($X$1=11,'X11'!B82,(IF($X$1=12,'X12'!B82,'X13'!B82))))))))))))))))))))))))="","",(IF($X$1=1,'X1'!B82,(IF($X$1=2,'X2'!B82,(IF($X$1=3,'X3'!B82,(IF($X$1=4,'X4'!B82,(IF($X$1=5,'X5'!B82,(IF($X$1=6,'X6'!B82,(IF($X$1=7,'X7'!B82,(IF($X$1=8,'X8'!B82,(IF($X$1=9,'X9'!B82,(IF($X$1=10,'X10'!B82,(IF($X$1=11,'X11'!B82,(IF($X$1=12,'X12'!B82,'X13'!B82)))))))))))))))))))))))))))=TRUE," ",(IF($U$16=1,(VLOOKUP(A123,$AC$89:$AH$125,2,FALSE)),IF((IF($X$1=1,'X1'!B82,(IF($X$1=2,'X2'!B82,(IF($X$1=3,'X3'!B82,(IF($X$1=4,'X4'!B82,(IF($X$1=5,'X5'!B82,(IF($X$1=6,'X6'!B82,(IF($X$1=7,'X7'!B82,(IF($X$1=8,'X8'!B82,(IF($X$1=9,'X9'!B82,(IF($X$1=10,'X10'!B82,(IF($X$1=11,'X11'!B82,(IF($X$1=12,'X12'!B82,'X13'!B82))))))))))))))))))))))))="","",(IF($X$1=1,'X1'!B82,(IF($X$1=2,'X2'!B82,(IF($X$1=3,'X3'!B82,(IF($X$1=4,'X4'!B82,(IF($X$1=5,'X5'!B82,(IF($X$1=6,'X6'!B82,(IF($X$1=7,'X7'!B82,(IF($X$1=8,'X8'!B82,(IF($X$1=9,'X9'!B82,(IF($X$1=10,'X10'!B82,(IF($X$1=11,'X11'!B82,(IF($X$1=12,'X12'!B82,'X13'!B82))))))))))))))))))))))))))))</f>
        <v/>
      </c>
      <c r="C123" s="181" t="str">
        <f ca="1">IF(ISERROR(IF($X$1=1,(VLOOKUP(B123,'X1'!$B:$AZ,47,FALSE)),IF($X$1=2,(VLOOKUP(B123,'X2'!$B:$AZ,47,FALSE)),IF($X$1=3,(VLOOKUP(B123,'X3'!$B:$AZ,47,FALSE)),IF($X$1=4,(VLOOKUP(B123,'X4'!$B:$AZ,47,FALSE)),IF($X$1=5,(VLOOKUP(B123,'X5'!$B:$AZ,47,FALSE)),IF($X$1=6,(VLOOKUP(B123,'X6'!$B:$AZ,47,FALSE)),IF($X$1=7,(VLOOKUP(B123,'X7'!$B:$AZ,47,FALSE)),IF($X$1=8,(VLOOKUP(B123,'X8'!$B:$AZ,47,FALSE)),IF($X$1=9,(VLOOKUP(B123,'X9'!$B:$AZ,47,FALSE)),IF($X$1=10,(VLOOKUP(B123,'X10'!$B:$AZ,47,FALSE)),IF($X$1=11,(VLOOKUP(B123,'X11'!$B:$AZ,47,FALSE)),IF($X$1=12,(VLOOKUP(B123,'X12'!$B:$AZ,47,FALSE)),IF($X$1=13,(VLOOKUP(B123,'X13'!$B:$AZ,47,FALSE)),"B"))))))))))))))=TRUE," ",(IF($X$1=1,(VLOOKUP(B123,'X1'!$B:$AZ,47,FALSE)),IF($X$1=2,(VLOOKUP(B123,'X2'!$B:$AZ,47,FALSE)),IF($X$1=3,(VLOOKUP(B123,'X3'!$B:$AZ,47,FALSE)),IF($X$1=4,(VLOOKUP(B123,'X4'!$B:$AZ,47,FALSE)),IF($X$1=5,(VLOOKUP(B123,'X5'!$B:$AZ,47,FALSE)),IF($X$1=6,(VLOOKUP(B123,'X6'!$B:$AZ,47,FALSE)),IF($X$1=7,(VLOOKUP(B123,'X7'!$B:$AZ,47,FALSE)),IF($X$1=8,(VLOOKUP(B123,'X8'!$B:$AZ,47,FALSE)),IF($X$1=9,(VLOOKUP(B123,'X9'!$B:$AZ,47,FALSE)),IF($X$1=10,(VLOOKUP(B123,'X10'!$B:$AZ,47,FALSE)),IF($X$1=11,(VLOOKUP(B123,'X11'!$B:$AZ,47,FALSE)),IF($X$1=12,(VLOOKUP(B123,'X12'!$B:$AZ,47,FALSE)),IF($X$1=13,(VLOOKUP(B123,'X13'!$B:$AZ,47,FALSE)),"B")))))))))))))))</f>
        <v xml:space="preserve"> </v>
      </c>
      <c r="D123" s="181" t="str">
        <f ca="1">IF(ISERROR(IF($X$1=1,(VLOOKUP(B123,'X1'!$B:$AP,41,FALSE)),IF($X$1=2,(VLOOKUP(B123,'X2'!$B:$AP,41,FALSE)),IF($X$1=3,(VLOOKUP(B123,'X3'!$B:$AP,41,FALSE)),IF($X$1=4,(VLOOKUP(B123,'X4'!$B:$AP,41,FALSE)),IF($X$1=5,(VLOOKUP(B123,'X5'!$B:$AP,41,FALSE)),IF($X$1=6,(VLOOKUP(B123,'X6'!$B:$AP,41,FALSE)),IF($X$1=7,(VLOOKUP(B123,'X7'!$B:$AP,41,FALSE)),IF($X$1=8,(VLOOKUP(B123,'X8'!$B:$AP,41,FALSE)),IF($X$1=9,(VLOOKUP(B123,'X9'!$B:$AP,41,FALSE)),IF($X$1=10,(VLOOKUP(B123,'X10'!$B:$AP,41,FALSE)),IF($X$1=11,(VLOOKUP(B123,'X11'!$B:$AP,41,FALSE)),IF($X$1=12,(VLOOKUP(B123,'X12'!$B:$AP,41,FALSE)),IF($X$1=13,(VLOOKUP(B123,'X13'!$B:$AP,41,FALSE)),"B"))))))))))))))=TRUE," ",(IF($X$1=1,(VLOOKUP(B123,'X1'!$B:$AP,41,FALSE)),IF($X$1=2,(VLOOKUP(B123,'X2'!$B:$AP,41,FALSE)),IF($X$1=3,(VLOOKUP(B123,'X3'!$B:$AP,41,FALSE)),IF($X$1=4,(VLOOKUP(B123,'X4'!$B:$AP,41,FALSE)),IF($X$1=5,(VLOOKUP(B123,'X5'!$B:$AP,41,FALSE)),IF($X$1=6,(VLOOKUP(B123,'X6'!$B:$AP,41,FALSE)),IF($X$1=7,(VLOOKUP(B123,'X7'!$B:$AP,41,FALSE)),IF($X$1=8,(VLOOKUP(B123,'X8'!$B:$AP,41,FALSE)),IF($X$1=9,(VLOOKUP(B123,'X9'!$B:$AP,41,FALSE)),IF($X$1=10,(VLOOKUP(B123,'X10'!$B:$AP,41,FALSE)),IF($X$1=11,(VLOOKUP(B123,'X11'!$B:$AP,41,FALSE)),IF($X$1=12,(VLOOKUP(B123,'X12'!$B:$AP,41,FALSE)),IF($X$1=13,(VLOOKUP(B123,'X13'!$B:$AP,41,FALSE)),"B")))))))))))))))</f>
        <v xml:space="preserve"> </v>
      </c>
      <c r="E123" s="182" t="str">
        <f ca="1">IF(ISERROR(IF($X$1=1,(VLOOKUP(B123,'X1'!$B:$AP,7,FALSE)),IF($X$1=2,(VLOOKUP(B123,'X2'!$B:$AP,7,FALSE)),IF($X$1=3,(VLOOKUP(B123,'X3'!$B:$AP,7,FALSE)),IF($X$1=4,(VLOOKUP(B123,'X4'!$B:$AP,7,FALSE)),IF($X$1=5,(VLOOKUP(B123,'X5'!$B:$AP,7,FALSE)),IF($X$1=6,(VLOOKUP(B123,'X6'!$B:$AP,7,FALSE)),IF($X$1=7,(VLOOKUP(B123,'X7'!$B:$AP,7,FALSE)),IF($X$1=8,(VLOOKUP(B123,'X8'!$B:$AP,7,FALSE)),IF($X$1=9,(VLOOKUP(B123,'X9'!$B:$AP,7,FALSE)),IF($X$1=10,(VLOOKUP(B123,'X10'!$B:$AP,7,FALSE)),IF($X$1=11,(VLOOKUP(B123,'X11'!$B:$AP,7,FALSE)),IF($X$1=12,(VLOOKUP(B123,'X12'!$B:$AP,7,FALSE)),IF($X$1=13,(VLOOKUP(B123,'X13'!$B:$AP,7,FALSE)),"B"))))))))))))))=TRUE," ",(IF($X$1=1,(VLOOKUP(B123,'X1'!$B:$AP,7,FALSE)),IF($X$1=2,(VLOOKUP(B123,'X2'!$B:$AP,7,FALSE)),IF($X$1=3,(VLOOKUP(B123,'X3'!$B:$AP,7,FALSE)),IF($X$1=4,(VLOOKUP(B123,'X4'!$B:$AP,7,FALSE)),IF($X$1=5,(VLOOKUP(B123,'X5'!$B:$AP,7,FALSE)),IF($X$1=6,(VLOOKUP(B123,'X6'!$B:$AP,7,FALSE)),IF($X$1=7,(VLOOKUP(B123,'X7'!$B:$AP,7,FALSE)),IF($X$1=8,(VLOOKUP(B123,'X8'!$B:$AP,7,FALSE)),IF($X$1=9,(VLOOKUP(B123,'X9'!$B:$AP,7,FALSE)),IF($X$1=10,(VLOOKUP(B123,'X10'!$B:$AP,7,FALSE)),IF($X$1=11,(VLOOKUP(B123,'X11'!$B:$AP,7,FALSE)),IF($X$1=12,(VLOOKUP(B123,'X12'!$B:$AP,7,FALSE)),IF($X$1=13,(VLOOKUP(B123,'X13'!$B:$AP,7,FALSE)),"B")))))))))))))))</f>
        <v xml:space="preserve"> </v>
      </c>
      <c r="F123" s="182" t="str">
        <f ca="1">IF(ISERROR(IF((IF($X$1=1,(VLOOKUP(B123,'X1'!$B:$AO,6,FALSE)),(IF($X$1=2,(VLOOKUP(B123,'X2'!$B:$AO,6,FALSE)),(IF($X$1=3,(VLOOKUP(B123,'X3'!$B:$AO,6,FALSE)),(IF($X$1=4,(VLOOKUP(B123,'X4'!$B:$AO,6,FALSE)),(IF($X$1=5,(VLOOKUP(B123,'X5'!$B:$AO,6,FALSE)),(IF($X$1=6,(VLOOKUP(B123,'X6'!$B:$AO,6,FALSE)),(IF($X$1=7,(VLOOKUP(B123,'X7'!$B:$AO,6,FALSE)),(IF($X$1=8,(VLOOKUP(B123,'X8'!$B:$AO,6,FALSE)),(IF($X$1=9,(VLOOKUP(B123,'X9'!$B:$AO,6,FALSE)),(IF($X$1=10,(VLOOKUP(B123,'X10'!$B:$AO,6,FALSE)),(IF($X$1=11,(VLOOKUP(B123,'X11'!$B:$AO,6,FALSE)),(IF($X$1=12,(VLOOKUP(B123,'X12'!$B:$AO,6,FALSE)),(VLOOKUP(B123,'X13'!$B:$AO,6,FALSE))))))))))))))))))))))))))=$V$1," ",(IF($X$1=1,(VLOOKUP(B123,'X1'!$B:$AO,6,FALSE)),(IF($X$1=2,(VLOOKUP(B123,'X2'!$B:$AO,6,FALSE)),(IF($X$1=3,(VLOOKUP(B123,'X3'!$B:$AO,6,FALSE)),(IF($X$1=4,(VLOOKUP(B123,'X4'!$B:$AO,6,FALSE)),(IF($X$1=5,(VLOOKUP(B123,'X5'!$B:$AO,6,FALSE)),(IF($X$1=6,(VLOOKUP(B123,'X6'!$B:$AO,6,FALSE)),(IF($X$1=7,(VLOOKUP(B123,'X7'!$B:$AO,6,FALSE)),(IF($X$1=8,(VLOOKUP(B123,'X8'!$B:$AO,6,FALSE)),(IF($X$1=9,(VLOOKUP(B123,'X9'!$B:$AO,6,FALSE)),(IF($X$1=10,(VLOOKUP(B123,'X10'!$B:$AO,6,FALSE)),(IF($X$1=11,(VLOOKUP(B123,'X11'!$B:$AO,6,FALSE)),(IF($X$1=12,(VLOOKUP(B123,'X12'!$B:$AO,6,FALSE)),(VLOOKUP(B123,'X13'!$B:$AO,6,FALSE))))))))))))))))))))))))))))=TRUE," ",(IF((IF($X$1=1,(VLOOKUP(B123,'X1'!$B:$AO,6,FALSE)),(IF($X$1=2,(VLOOKUP(B123,'X2'!$B:$AO,6,FALSE)),(IF($X$1=3,(VLOOKUP(B123,'X3'!$B:$AO,6,FALSE)),(IF($X$1=4,(VLOOKUP(B123,'X4'!$B:$AO,6,FALSE)),(IF($X$1=5,(VLOOKUP(B123,'X5'!$B:$AO,6,FALSE)),(IF($X$1=6,(VLOOKUP(B123,'X6'!$B:$AO,6,FALSE)),(IF($X$1=7,(VLOOKUP(B123,'X7'!$B:$AO,6,FALSE)),(IF($X$1=8,(VLOOKUP(B123,'X8'!$B:$AO,6,FALSE)),(IF($X$1=9,(VLOOKUP(B123,'X9'!$B:$AO,6,FALSE)),(IF($X$1=10,(VLOOKUP(B123,'X10'!$B:$AO,6,FALSE)),(IF($X$1=11,(VLOOKUP(B123,'X11'!$B:$AO,6,FALSE)),(IF($X$1=12,(VLOOKUP(B123,'X12'!$B:$AO,6,FALSE)),(VLOOKUP(B123,'X13'!$B:$AO,6,FALSE))))))))))))))))))))))))))=$V$1," ",(IF($X$1=1,(VLOOKUP(B123,'X1'!$B:$AO,6,FALSE)),(IF($X$1=2,(VLOOKUP(B123,'X2'!$B:$AO,6,FALSE)),(IF($X$1=3,(VLOOKUP(B123,'X3'!$B:$AO,6,FALSE)),(IF($X$1=4,(VLOOKUP(B123,'X4'!$B:$AO,6,FALSE)),(IF($X$1=5,(VLOOKUP(B123,'X5'!$B:$AO,6,FALSE)),(IF($X$1=6,(VLOOKUP(B123,'X6'!$B:$AO,6,FALSE)),(IF($X$1=7,(VLOOKUP(B123,'X7'!$B:$AO,6,FALSE)),(IF($X$1=8,(VLOOKUP(B123,'X8'!$B:$AO,6,FALSE)),(IF($X$1=9,(VLOOKUP(B123,'X9'!$B:$AO,6,FALSE)),(IF($X$1=10,(VLOOKUP(B123,'X10'!$B:$AO,6,FALSE)),(IF($X$1=11,(VLOOKUP(B123,'X11'!$B:$AO,6,FALSE)),(IF($X$1=12,(VLOOKUP(B123,'X12'!$B:$AO,6,FALSE)),(VLOOKUP(B123,'X13'!$B:$AO,6,FALSE)))))))))))))))))))))))))))))</f>
        <v xml:space="preserve"> </v>
      </c>
      <c r="G123" s="182" t="str">
        <f ca="1">IF(ISERROR(IF($X$1=1,(VLOOKUP(B123,'X1'!$B:$AZ,44,FALSE)),IF($X$1=2,(VLOOKUP(B123,'X2'!$B:$AZ,44,FALSE)),IF($X$1=3,(VLOOKUP(B123,'X3'!$B:$AZ,44,FALSE)),IF($X$1=4,(VLOOKUP(B123,'X4'!$B:$AZ,44,FALSE)),IF($X$1=5,(VLOOKUP(B123,'X5'!$B:$AZ,44,FALSE)),IF($X$1=6,(VLOOKUP(B123,'X6'!$B:$AZ,44,FALSE)),IF($X$1=7,(VLOOKUP(B123,'X7'!$B:$AZ,44,FALSE)),IF($X$1=8,(VLOOKUP(B123,'X8'!$B:$AZ,44,FALSE)),IF($X$1=9,(VLOOKUP(B123,'X9'!$B:$AZ,44,FALSE)),IF($X$1=10,(VLOOKUP(B123,'X10'!$B:$AZ,44,FALSE)),IF($X$1=11,(VLOOKUP(B123,'X11'!$B:$AZ,44,FALSE)),IF($X$1=12,(VLOOKUP(B123,'X12'!$B:$AZ,44,FALSE)),IF($X$1=13,(VLOOKUP(B123,'X13'!$B:$AZ,44,FALSE)),"B"))))))))))))))=TRUE," ",(IF($X$1=1,(VLOOKUP(B123,'X1'!$B:$AZ,44,FALSE)),IF($X$1=2,(VLOOKUP(B123,'X2'!$B:$AZ,44,FALSE)),IF($X$1=3,(VLOOKUP(B123,'X3'!$B:$AZ,44,FALSE)),IF($X$1=4,(VLOOKUP(B123,'X4'!$B:$AZ,44,FALSE)),IF($X$1=5,(VLOOKUP(B123,'X5'!$B:$AZ,44,FALSE)),IF($X$1=6,(VLOOKUP(B123,'X6'!$B:$AZ,44,FALSE)),IF($X$1=7,(VLOOKUP(B123,'X7'!$B:$AZ,44,FALSE)),IF($X$1=8,(VLOOKUP(B123,'X8'!$B:$AZ,44,FALSE)),IF($X$1=9,(VLOOKUP(B123,'X9'!$B:$AZ,44,FALSE)),IF($X$1=10,(VLOOKUP(B123,'X10'!$B:$AZ,44,FALSE)),IF($X$1=11,(VLOOKUP(B123,'X11'!$B:$AZ,44,FALSE)),IF($X$1=12,(VLOOKUP(B123,'X12'!$B:$AZ,44,FALSE)),IF($X$1=13,(VLOOKUP(B123,'X13'!$B:$AZ,44,FALSE)),"B")))))))))))))))</f>
        <v xml:space="preserve"> </v>
      </c>
      <c r="H123" s="182" t="str">
        <f ca="1">IF(ISERROR(IF($X$1=1,(VLOOKUP(B123,'X1'!$B:$AZ,8,FALSE)),IF($X$1=2,(VLOOKUP(B123,'X2'!$B:$AZ,8,FALSE)),IF($X$1=3,(VLOOKUP(B123,'X3'!$B:$AZ,8,FALSE)),IF($X$1=4,(VLOOKUP(B123,'X4'!$B:$AZ,8,FALSE)),IF($X$1=5,(VLOOKUP(B123,'X5'!$B:$AZ,8,FALSE)),IF($X$1=6,(VLOOKUP(B123,'X6'!$B:$AZ,8,FALSE)),IF($X$1=7,(VLOOKUP(B123,'X7'!$B:$AZ,8,FALSE)),IF($X$1=8,(VLOOKUP(B123,'X8'!$B:$AZ,8,FALSE)),IF($X$1=9,(VLOOKUP(B123,'X9'!$B:$AZ,8,FALSE)),IF($X$1=10,(VLOOKUP(B123,'X10'!$B:$AZ,8,FALSE)),IF($X$1=11,(VLOOKUP(B123,'X11'!$B:$AZ,8,FALSE)),IF($X$1=12,(VLOOKUP(B123,'X12'!$B:$AZ,8,FALSE)),IF($X$1=13,(VLOOKUP(B123,'X13'!$B:$AZ,8,FALSE)),"B"))))))))))))))=TRUE," ",(IF($X$1=1,(VLOOKUP(B123,'X1'!$B:$AZ,8,FALSE)),IF($X$1=2,(VLOOKUP(B123,'X2'!$B:$AZ,8,FALSE)),IF($X$1=3,(VLOOKUP(B123,'X3'!$B:$AZ,8,FALSE)),IF($X$1=4,(VLOOKUP(B123,'X4'!$B:$AZ,8,FALSE)),IF($X$1=5,(VLOOKUP(B123,'X5'!$B:$AZ,8,FALSE)),IF($X$1=6,(VLOOKUP(B123,'X6'!$B:$AZ,8,FALSE)),IF($X$1=7,(VLOOKUP(B123,'X7'!$B:$AZ,8,FALSE)),IF($X$1=8,(VLOOKUP(B123,'X8'!$B:$AZ,8,FALSE)),IF($X$1=9,(VLOOKUP(B123,'X9'!$B:$AZ,8,FALSE)),IF($X$1=10,(VLOOKUP(B123,'X10'!$B:$AZ,8,FALSE)),IF($X$1=11,(VLOOKUP(B123,'X11'!$B:$AZ,8,FALSE)),IF($X$1=12,(VLOOKUP(B123,'X12'!$B:$AZ,8,FALSE)),IF($X$1=13,(VLOOKUP(B123,'X13'!$B:$AZ,8,FALSE)),"B")))))))))))))))</f>
        <v xml:space="preserve"> </v>
      </c>
      <c r="I123" s="183" t="str">
        <f ca="1">IF(ISERROR(IF($X$1=1,(VLOOKUP(B123,'X1'!$B:$AZ,2,FALSE)),IF($X$1=2,(VLOOKUP(B123,'X2'!$B:$AZ,2,FALSE)),IF($X$1=3,(VLOOKUP(B123,'X3'!$B:$AZ,2,FALSE)),IF($X$1=4,(VLOOKUP(B123,'X4'!$B:$AZ,2,FALSE)),IF($X$1=5,(VLOOKUP(B123,'X5'!$B:$AZ,2,FALSE)),IF($X$1=6,(VLOOKUP(B123,'X6'!$B:$AZ,2,FALSE)),IF($X$1=7,(VLOOKUP(B123,'X7'!$B:$AZ,2,FALSE)),IF($X$1=8,(VLOOKUP(B123,'X8'!$B:$AZ,2,FALSE)),IF($X$1=9,(VLOOKUP(B123,'X9'!$B:$AZ,2,FALSE)),IF($X$1=10,(VLOOKUP(B123,'X10'!$B:$AZ,2,FALSE)),IF($X$1=11,(VLOOKUP(B123,'X11'!$B:$AZ,2,FALSE)),IF($X$1=12,(VLOOKUP(B123,'X12'!$B:$AZ,2,FALSE)),IF($X$1=13,(VLOOKUP(B123,'X13'!$B:$AZ,2,FALSE)),"B"))))))))))))))=TRUE," ",(IF($X$1=1,(VLOOKUP(B123,'X1'!$B:$AZ,2,FALSE)),IF($X$1=2,(VLOOKUP(B123,'X2'!$B:$AZ,2,FALSE)),IF($X$1=3,(VLOOKUP(B123,'X3'!$B:$AZ,2,FALSE)),IF($X$1=4,(VLOOKUP(B123,'X4'!$B:$AZ,2,FALSE)),IF($X$1=5,(VLOOKUP(B123,'X5'!$B:$AZ,2,FALSE)),IF($X$1=6,(VLOOKUP(B123,'X6'!$B:$AZ,2,FALSE)),IF($X$1=7,(VLOOKUP(B123,'X7'!$B:$AZ,2,FALSE)),IF($X$1=8,(VLOOKUP(B123,'X8'!$B:$AZ,2,FALSE)),IF($X$1=9,(VLOOKUP(B123,'X9'!$B:$AZ,2,FALSE)),IF($X$1=10,(VLOOKUP(B123,'X10'!$B:$AZ,2,FALSE)),IF($X$1=11,(VLOOKUP(B123,'X11'!$B:$AZ,2,FALSE)),IF($X$1=12,(VLOOKUP(B123,'X12'!$B:$AZ,2,FALSE)),IF($X$1=13,(VLOOKUP(B123,'X13'!$B:$AZ,2,FALSE)),"B")))))))))))))))</f>
        <v xml:space="preserve"> </v>
      </c>
      <c r="J123" s="183" t="str">
        <f ca="1">IF(ISERROR(IF($X$1=1,(VLOOKUP(B123,'X1'!$B:$AZ,3,FALSE)),IF($X$1=2,(VLOOKUP(B123,'X2'!$B:$AZ,3,FALSE)),IF($X$1=3,(VLOOKUP(B123,'X3'!$B:$AZ,3,FALSE)),IF($X$1=4,(VLOOKUP(B123,'X4'!$B:$AZ,3,FALSE)),IF($X$1=5,(VLOOKUP(B123,'X5'!$B:$AZ,3,FALSE)),IF($X$1=6,(VLOOKUP(B123,'X6'!$B:$AZ,3,FALSE)),IF($X$1=7,(VLOOKUP(B123,'X7'!$B:$AZ,3,FALSE)),IF($X$1=8,(VLOOKUP(B123,'X8'!$B:$AZ,3,FALSE)),IF($X$1=9,(VLOOKUP(B123,'X9'!$B:$AZ,3,FALSE)),IF($X$1=10,(VLOOKUP(B123,'X10'!$B:$AZ,3,FALSE)),IF($X$1=11,(VLOOKUP(B123,'X11'!$B:$AZ,3,FALSE)),IF($X$1=12,(VLOOKUP(B123,'X12'!$B:$AZ,3,FALSE)),IF($X$1=13,(VLOOKUP(B123,'X13'!$B:$AZ,3,FALSE)),"B"))))))))))))))=TRUE," ",(IF($X$1=1,(VLOOKUP(B123,'X1'!$B:$AZ,3,FALSE)),IF($X$1=2,(VLOOKUP(B123,'X2'!$B:$AZ,3,FALSE)),IF($X$1=3,(VLOOKUP(B123,'X3'!$B:$AZ,3,FALSE)),IF($X$1=4,(VLOOKUP(B123,'X4'!$B:$AZ,3,FALSE)),IF($X$1=5,(VLOOKUP(B123,'X5'!$B:$AZ,3,FALSE)),IF($X$1=6,(VLOOKUP(B123,'X6'!$B:$AZ,3,FALSE)),IF($X$1=7,(VLOOKUP(B123,'X7'!$B:$AZ,3,FALSE)),IF($X$1=8,(VLOOKUP(B123,'X8'!$B:$AZ,3,FALSE)),IF($X$1=9,(VLOOKUP(B123,'X9'!$B:$AZ,3,FALSE)),IF($X$1=10,(VLOOKUP(B123,'X10'!$B:$AZ,3,FALSE)),IF($X$1=11,(VLOOKUP(B123,'X11'!$B:$AZ,3,FALSE)),IF($X$1=12,(VLOOKUP(B123,'X12'!$B:$AZ,3,FALSE)),IF($X$1=13,(VLOOKUP(B123,'X13'!$B:$AZ,3,FALSE)),"B")))))))))))))))</f>
        <v xml:space="preserve"> </v>
      </c>
      <c r="K123" s="183" t="str">
        <f ca="1">IF(ISERROR(IF($X$1=1,(VLOOKUP(B123,'X1'!$B:$AZ,5,FALSE)),IF($X$1=2,(VLOOKUP(B123,'X2'!$B:$AZ,5,FALSE)),IF($X$1=3,(VLOOKUP(B123,'X3'!$B:$AZ,5,FALSE)),IF($X$1=4,(VLOOKUP(B123,'X4'!$B:$AZ,5,FALSE)),IF($X$1=5,(VLOOKUP(B123,'X5'!$B:$AZ,5,FALSE)),IF($X$1=6,(VLOOKUP(B123,'X6'!$B:$AZ,5,FALSE)),IF($X$1=7,(VLOOKUP(B123,'X7'!$B:$AZ,5,FALSE)),IF($X$1=8,(VLOOKUP(B123,'X8'!$B:$AZ,5,FALSE)),IF($X$1=9,(VLOOKUP(B123,'X9'!$B:$AZ,5,FALSE)),IF($X$1=10,(VLOOKUP(B123,'X10'!$B:$AZ,5,FALSE)),IF($X$1=11,(VLOOKUP(B123,'X11'!$B:$AZ,5,FALSE)),IF($X$1=12,(VLOOKUP(B123,'X12'!$B:$AZ,5,FALSE)),IF($X$1=13,(VLOOKUP(B123,'X13'!$B:$AZ,5,FALSE)),"B"))))))))))))))=TRUE," ",(IF($X$1=1,(VLOOKUP(B123,'X1'!$B:$AZ,5,FALSE)),IF($X$1=2,(VLOOKUP(B123,'X2'!$B:$AZ,5,FALSE)),IF($X$1=3,(VLOOKUP(B123,'X3'!$B:$AZ,5,FALSE)),IF($X$1=4,(VLOOKUP(B123,'X4'!$B:$AZ,5,FALSE)),IF($X$1=5,(VLOOKUP(B123,'X5'!$B:$AZ,5,FALSE)),IF($X$1=6,(VLOOKUP(B123,'X6'!$B:$AZ,5,FALSE)),IF($X$1=7,(VLOOKUP(B123,'X7'!$B:$AZ,5,FALSE)),IF($X$1=8,(VLOOKUP(B123,'X8'!$B:$AZ,5,FALSE)),IF($X$1=9,(VLOOKUP(B123,'X9'!$B:$AZ,5,FALSE)),IF($X$1=10,(VLOOKUP(B123,'X10'!$B:$AZ,5,FALSE)),IF($X$1=11,(VLOOKUP(B123,'X11'!$B:$AZ,5,FALSE)),IF($X$1=12,(VLOOKUP(B123,'X12'!$B:$AZ,5,FALSE)),IF($X$1=13,(VLOOKUP(B123,'X13'!$B:$AZ,5,FALSE)),"B")))))))))))))))</f>
        <v xml:space="preserve"> </v>
      </c>
      <c r="L123" s="184" t="str">
        <f ca="1">IF(ISERROR(IF($X$1=1,(VLOOKUP(B123,'X1'!$B:$AZ,9,FALSE)),IF($X$1=2,(VLOOKUP(B123,'X2'!$B:$AZ,9,FALSE)),IF($X$1=3,(VLOOKUP(B123,'X3'!$B:$AZ,9,FALSE)),IF($X$1=4,(VLOOKUP(B123,'X4'!$B:$AZ,9,FALSE)),IF($X$1=5,(VLOOKUP(B123,'X5'!$B:$AZ,9,FALSE)),IF($X$1=6,(VLOOKUP(B123,'X6'!$B:$AZ,9,FALSE)),IF($X$1=7,(VLOOKUP(B123,'X7'!$B:$AZ,9,FALSE)),IF($X$1=8,(VLOOKUP(B123,'X8'!$B:$AZ,9,FALSE)),IF($X$1=9,(VLOOKUP(B123,'X9'!$B:$AZ,9,FALSE)),IF($X$1=10,(VLOOKUP(B123,'X10'!$B:$AZ,9,FALSE)),IF($X$1=11,(VLOOKUP(B123,'X11'!$B:$AZ,9,FALSE)),IF($X$1=12,(VLOOKUP(B123,'X12'!$B:$AZ,9,FALSE)),IF($X$1=13,(VLOOKUP(B123,'X13'!$B:$AZ,9,FALSE)),"B"))))))))))))))=TRUE," ",(IF($X$1=1,(VLOOKUP(B123,'X1'!$B:$AZ,9,FALSE)),IF($X$1=2,(VLOOKUP(B123,'X2'!$B:$AZ,9,FALSE)),IF($X$1=3,(VLOOKUP(B123,'X3'!$B:$AZ,9,FALSE)),IF($X$1=4,(VLOOKUP(B123,'X4'!$B:$AZ,9,FALSE)),IF($X$1=5,(VLOOKUP(B123,'X5'!$B:$AZ,9,FALSE)),IF($X$1=6,(VLOOKUP(B123,'X6'!$B:$AZ,9,FALSE)),IF($X$1=7,(VLOOKUP(B123,'X7'!$B:$AZ,9,FALSE)),IF($X$1=8,(VLOOKUP(B123,'X8'!$B:$AZ,9,FALSE)),IF($X$1=9,(VLOOKUP(B123,'X9'!$B:$AZ,9,FALSE)),IF($X$1=10,(VLOOKUP(B123,'X10'!$B:$AZ,9,FALSE)),IF($X$1=11,(VLOOKUP(B123,'X11'!$B:$AZ,9,FALSE)),IF($X$1=12,(VLOOKUP(B123,'X12'!$B:$AZ,9,FALSE)),IF($X$1=13,(VLOOKUP(B123,'X13'!$B:$AZ,9,FALSE)),"B")))))))))))))))</f>
        <v xml:space="preserve"> </v>
      </c>
      <c r="M123" s="184" t="str">
        <f ca="1">IF(ISERROR(IF($X$1=1,(VLOOKUP(B123,'X1'!$B:$AZ,10,FALSE)),IF($X$1=2,(VLOOKUP(B123,'X2'!$B:$AZ,10,FALSE)),IF($X$1=3,(VLOOKUP(B123,'X3'!$B:$AZ,10,FALSE)),IF($X$1=4,(VLOOKUP(B123,'X4'!$B:$AZ,10,FALSE)),IF($X$1=5,(VLOOKUP(B123,'X5'!$B:$AZ,10,FALSE)),IF($X$1=6,(VLOOKUP(B123,'X6'!$B:$AZ,10,FALSE)),IF($X$1=7,(VLOOKUP(B123,'X7'!$B:$AZ,10,FALSE)),IF($X$1=8,(VLOOKUP(B123,'X8'!$B:$AZ,10,FALSE)),IF($X$1=9,(VLOOKUP(B123,'X9'!$B:$AZ,10,FALSE)),IF($X$1=10,(VLOOKUP(B123,'X10'!$B:$AZ,10,FALSE)),IF($X$1=11,(VLOOKUP(B123,'X11'!$B:$AZ,10,FALSE)),IF($X$1=12,(VLOOKUP(B123,'X12'!$B:$AZ,10,FALSE)),IF($X$1=13,(VLOOKUP(B123,'X13'!$B:$AZ,10,FALSE)),"B"))))))))))))))=TRUE," ",(IF($X$1=1,(VLOOKUP(B123,'X1'!$B:$AZ,10,FALSE)),IF($X$1=2,(VLOOKUP(B123,'X2'!$B:$AZ,10,FALSE)),IF($X$1=3,(VLOOKUP(B123,'X3'!$B:$AZ,10,FALSE)),IF($X$1=4,(VLOOKUP(B123,'X4'!$B:$AZ,10,FALSE)),IF($X$1=5,(VLOOKUP(B123,'X5'!$B:$AZ,10,FALSE)),IF($X$1=6,(VLOOKUP(B123,'X6'!$B:$AZ,10,FALSE)),IF($X$1=7,(VLOOKUP(B123,'X7'!$B:$AZ,10,FALSE)),IF($X$1=8,(VLOOKUP(B123,'X8'!$B:$AZ,10,FALSE)),IF($X$1=9,(VLOOKUP(B123,'X9'!$B:$AZ,10,FALSE)),IF($X$1=10,(VLOOKUP(B123,'X10'!$B:$AZ,10,FALSE)),IF($X$1=11,(VLOOKUP(B123,'X11'!$B:$AZ,10,FALSE)),IF($X$1=12,(VLOOKUP(B123,'X12'!$B:$AZ,10,FALSE)),IF($X$1=13,(VLOOKUP(B123,'X13'!$B:$AZ,10,FALSE)),"B")))))))))))))))</f>
        <v xml:space="preserve"> </v>
      </c>
      <c r="N123" s="185" t="str">
        <f ca="1">IF(ISERROR(IF($X$1=1,(VLOOKUP(B123,'X1'!$B:$AZ,45,FALSE)),IF($X$1=2,(VLOOKUP(B123,'X2'!$B:$AZ,45,FALSE)),IF($X$1=3,(VLOOKUP(B123,'X3'!$B:$AZ,45,FALSE)),IF($X$1=4,(VLOOKUP(B123,'X4'!$B:$AZ,45,FALSE)),IF($X$1=5,(VLOOKUP(B123,'X5'!$B:$AZ,45,FALSE)),IF($X$1=6,(VLOOKUP(B123,'X6'!$B:$AZ,45,FALSE)),IF($X$1=7,(VLOOKUP(B123,'X7'!$B:$AZ,45,FALSE)),IF($X$1=8,(VLOOKUP(B123,'X8'!$B:$AZ,45,FALSE)),IF($X$1=9,(VLOOKUP(B123,'X9'!$B:$AZ,45,FALSE)),IF($X$1=10,(VLOOKUP(B123,'X10'!$B:$AZ,45,FALSE)),IF($X$1=11,(VLOOKUP(B123,'X11'!$B:$AZ,45,FALSE)),IF($X$1=12,(VLOOKUP(B123,'X12'!$B:$AZ,45,FALSE)),IF($X$1=13,(VLOOKUP(B123,'X13'!$B:$AZ,45,FALSE)),"B"))))))))))))))=TRUE," ",(IF($X$1=1,(VLOOKUP(B123,'X1'!$B:$AZ,45,FALSE)),IF($X$1=2,(VLOOKUP(B123,'X2'!$B:$AZ,45,FALSE)),IF($X$1=3,(VLOOKUP(B123,'X3'!$B:$AZ,45,FALSE)),IF($X$1=4,(VLOOKUP(B123,'X4'!$B:$AZ,45,FALSE)),IF($X$1=5,(VLOOKUP(B123,'X5'!$B:$AZ,45,FALSE)),IF($X$1=6,(VLOOKUP(B123,'X6'!$B:$AZ,45,FALSE)),IF($X$1=7,(VLOOKUP(B123,'X7'!$B:$AZ,45,FALSE)),IF($X$1=8,(VLOOKUP(B123,'X8'!$B:$AZ,45,FALSE)),IF($X$1=9,(VLOOKUP(B123,'X9'!$B:$AZ,45,FALSE)),IF($X$1=10,(VLOOKUP(B123,'X10'!$B:$AZ,45,FALSE)),IF($X$1=11,(VLOOKUP(B123,'X11'!$B:$AZ,45,FALSE)),IF($X$1=12,(VLOOKUP(B123,'X12'!$B:$AZ,45,FALSE)),IF($X$1=13,(VLOOKUP(B123,'X13'!$B:$AZ,45,FALSE)),"B")))))))))))))))</f>
        <v xml:space="preserve"> </v>
      </c>
      <c r="O123" s="184" t="str">
        <f ca="1">IF(ISERROR(IF($X$1=1,(VLOOKUP(B123,'X1'!$B:$AZ,11,FALSE)),IF($X$1=2,(VLOOKUP(B123,'X2'!$B:$AZ,11,FALSE)),IF($X$1=3,(VLOOKUP(B123,'X3'!$B:$AZ,11,FALSE)),IF($X$1=4,(VLOOKUP(B123,'X4'!$B:$AZ,11,FALSE)),IF($X$1=5,(VLOOKUP(B123,'X5'!$B:$AZ,11,FALSE)),IF($X$1=6,(VLOOKUP(B123,'X6'!$B:$AZ,11,FALSE)),IF($X$1=7,(VLOOKUP(B123,'X7'!$B:$AZ,11,FALSE)),IF($X$1=8,(VLOOKUP(B123,'X8'!$B:$AZ,11,FALSE)),IF($X$1=9,(VLOOKUP(B123,'X9'!$B:$AZ,11,FALSE)),IF($X$1=10,(VLOOKUP(B123,'X10'!$B:$AZ,11,FALSE)),IF($X$1=11,(VLOOKUP(B123,'X11'!$B:$AZ,11,FALSE)),IF($X$1=12,(VLOOKUP(B123,'X12'!$B:$AZ,11,FALSE)),IF($X$1=13,(VLOOKUP(B123,'X13'!$B:$AZ,11,FALSE)),"B"))))))))))))))=TRUE," ",(IF($X$1=1,(VLOOKUP(B123,'X1'!$B:$AZ,11,FALSE)),IF($X$1=2,(VLOOKUP(B123,'X2'!$B:$AZ,11,FALSE)),IF($X$1=3,(VLOOKUP(B123,'X3'!$B:$AZ,11,FALSE)),IF($X$1=4,(VLOOKUP(B123,'X4'!$B:$AZ,11,FALSE)),IF($X$1=5,(VLOOKUP(B123,'X5'!$B:$AZ,11,FALSE)),IF($X$1=6,(VLOOKUP(B123,'X6'!$B:$AZ,11,FALSE)),IF($X$1=7,(VLOOKUP(B123,'X7'!$B:$AZ,11,FALSE)),IF($X$1=8,(VLOOKUP(B123,'X8'!$B:$AZ,11,FALSE)),IF($X$1=9,(VLOOKUP(B123,'X9'!$B:$AZ,11,FALSE)),IF($X$1=10,(VLOOKUP(B123,'X10'!$B:$AZ,11,FALSE)),IF($X$1=11,(VLOOKUP(B123,'X11'!$B:$AZ,11,FALSE)),IF($X$1=12,(VLOOKUP(B123,'X12'!$B:$AZ,11,FALSE)),IF($X$1=13,(VLOOKUP(B123,'X13'!$B:$AZ,11,FALSE)),"B")))))))))))))))</f>
        <v xml:space="preserve"> </v>
      </c>
      <c r="P123" s="184" t="str">
        <f ca="1">IF(ISERROR(IF($X$1=1,(VLOOKUP(B123,'X1'!$B:$AZ,12,FALSE)),IF($X$1=2,(VLOOKUP(B123,'X2'!$B:$AZ,12,FALSE)),IF($X$1=3,(VLOOKUP(B123,'X3'!$B:$AZ,12,FALSE)),IF($X$1=4,(VLOOKUP(B123,'X4'!$B:$AZ,12,FALSE)),IF($X$1=5,(VLOOKUP(B123,'X5'!$B:$AZ,12,FALSE)),IF($X$1=6,(VLOOKUP(B123,'X6'!$B:$AZ,12,FALSE)),IF($X$1=7,(VLOOKUP(B123,'X7'!$B:$AZ,12,FALSE)),IF($X$1=8,(VLOOKUP(B123,'X8'!$B:$AZ,12,FALSE)),IF($X$1=9,(VLOOKUP(B123,'X9'!$B:$AZ,12,FALSE)),IF($X$1=10,(VLOOKUP(B123,'X10'!$B:$AZ,12,FALSE)),IF($X$1=11,(VLOOKUP(B123,'X11'!$B:$AZ,12,FALSE)),IF($X$1=12,(VLOOKUP(B123,'X12'!$B:$AZ,12,FALSE)),IF($X$1=13,(VLOOKUP(B123,'X13'!$B:$AZ,12,FALSE)),"B"))))))))))))))=TRUE," ",(IF($X$1=1,(VLOOKUP(B123,'X1'!$B:$AZ,12,FALSE)),IF($X$1=2,(VLOOKUP(B123,'X2'!$B:$AZ,12,FALSE)),IF($X$1=3,(VLOOKUP(B123,'X3'!$B:$AZ,12,FALSE)),IF($X$1=4,(VLOOKUP(B123,'X4'!$B:$AZ,12,FALSE)),IF($X$1=5,(VLOOKUP(B123,'X5'!$B:$AZ,12,FALSE)),IF($X$1=6,(VLOOKUP(B123,'X6'!$B:$AZ,12,FALSE)),IF($X$1=7,(VLOOKUP(B123,'X7'!$B:$AZ,12,FALSE)),IF($X$1=8,(VLOOKUP(B123,'X8'!$B:$AZ,12,FALSE)),IF($X$1=9,(VLOOKUP(B123,'X9'!$B:$AZ,12,FALSE)),IF($X$1=10,(VLOOKUP(B123,'X10'!$B:$AZ,12,FALSE)),IF($X$1=11,(VLOOKUP(B123,'X11'!$B:$AZ,12,FALSE)),IF($X$1=12,(VLOOKUP(B123,'X12'!$B:$AZ,12,FALSE)),IF($X$1=13,(VLOOKUP(B123,'X13'!$B:$AZ,12,FALSE)),"B")))))))))))))))</f>
        <v xml:space="preserve"> </v>
      </c>
      <c r="Q123" s="185" t="str">
        <f ca="1">IF(ISERROR(IF($X$1=1,(VLOOKUP(B123,'X1'!$B:$AZ,46,FALSE)),IF($X$1=2,(VLOOKUP(B123,'X2'!$B:$AZ,46,FALSE)),IF($X$1=3,(VLOOKUP(B123,'X3'!$B:$AZ,46,FALSE)),IF($X$1=4,(VLOOKUP(B123,'X4'!$B:$AZ,46,FALSE)),IF($X$1=5,(VLOOKUP(B123,'X5'!$B:$AZ,46,FALSE)),IF($X$1=6,(VLOOKUP(B123,'X6'!$B:$AZ,46,FALSE)),IF($X$1=7,(VLOOKUP(B123,'X7'!$B:$AZ,46,FALSE)),IF($X$1=8,(VLOOKUP(B123,'X8'!$B:$AZ,46,FALSE)),IF($X$1=9,(VLOOKUP(B123,'X9'!$B:$AZ,46,FALSE)),IF($X$1=10,(VLOOKUP(B123,'X10'!$B:$AZ,46,FALSE)),IF($X$1=11,(VLOOKUP(B123,'X11'!$B:$AZ,46,FALSE)),IF($X$1=12,(VLOOKUP(B123,'X12'!$B:$AZ,46,FALSE)),IF($X$1=13,(VLOOKUP(B123,'X13'!$B:$AZ,46,FALSE)),"B"))))))))))))))=TRUE," ",(IF($X$1=1,(VLOOKUP(B123,'X1'!$B:$AZ,46,FALSE)),IF($X$1=2,(VLOOKUP(B123,'X2'!$B:$AZ,46,FALSE)),IF($X$1=3,(VLOOKUP(B123,'X3'!$B:$AZ,46,FALSE)),IF($X$1=4,(VLOOKUP(B123,'X4'!$B:$AZ,46,FALSE)),IF($X$1=5,(VLOOKUP(B123,'X5'!$B:$AZ,46,FALSE)),IF($X$1=6,(VLOOKUP(B123,'X6'!$B:$AZ,46,FALSE)),IF($X$1=7,(VLOOKUP(B123,'X7'!$B:$AZ,46,FALSE)),IF($X$1=8,(VLOOKUP(B123,'X8'!$B:$AZ,46,FALSE)),IF($X$1=9,(VLOOKUP(B123,'X9'!$B:$AZ,46,FALSE)),IF($X$1=10,(VLOOKUP(B123,'X10'!$B:$AZ,46,FALSE)),IF($X$1=11,(VLOOKUP(B123,'X11'!$B:$AZ,46,FALSE)),IF($X$1=12,(VLOOKUP(B123,'X12'!$B:$AZ,46,FALSE)),IF($X$1=13,(VLOOKUP(B123,'X13'!$B:$AZ,46,FALSE)),"B")))))))))))))))</f>
        <v xml:space="preserve"> </v>
      </c>
      <c r="R123" s="185" t="str">
        <f ca="1">IF(ISERROR(IF($X$1=1,(VLOOKUP(B123,'X1'!$B:$AZ,15,FALSE)),IF($X$1=2,(VLOOKUP(B123,'X2'!$B:$AZ,15,FALSE)),IF($X$1=3,(VLOOKUP(B123,'X3'!$B:$AZ,15,FALSE)),IF($X$1=4,(VLOOKUP(B123,'X4'!$B:$AZ,15,FALSE)),IF($X$1=5,(VLOOKUP(B123,'X5'!$B:$AZ,15,FALSE)),IF($X$1=6,(VLOOKUP(B123,'X6'!$B:$AZ,15,FALSE)),IF($X$1=7,(VLOOKUP(B123,'X7'!$B:$AZ,15,FALSE)),IF($X$1=8,(VLOOKUP(B123,'X8'!$B:$AZ,15,FALSE)),IF($X$1=9,(VLOOKUP(B123,'X9'!$B:$AZ,15,FALSE)),IF($X$1=10,(VLOOKUP(B123,'X10'!$B:$AZ,15,FALSE)),IF($X$1=11,(VLOOKUP(B123,'X11'!$B:$AZ,15,FALSE)),IF($X$1=12,(VLOOKUP(B123,'X12'!$B:$AZ,15,FALSE)),IF($X$1=13,(VLOOKUP(B123,'X13'!$B:$AZ,15,FALSE)),"B"))))))))))))))=TRUE," ",(IF($X$1=1,(VLOOKUP(B123,'X1'!$B:$AZ,15,FALSE)),IF($X$1=2,(VLOOKUP(B123,'X2'!$B:$AZ,15,FALSE)),IF($X$1=3,(VLOOKUP(B123,'X3'!$B:$AZ,15,FALSE)),IF($X$1=4,(VLOOKUP(B123,'X4'!$B:$AZ,15,FALSE)),IF($X$1=5,(VLOOKUP(B123,'X5'!$B:$AZ,15,FALSE)),IF($X$1=6,(VLOOKUP(B123,'X6'!$B:$AZ,15,FALSE)),IF($X$1=7,(VLOOKUP(B123,'X7'!$B:$AZ,15,FALSE)),IF($X$1=8,(VLOOKUP(B123,'X8'!$B:$AZ,15,FALSE)),IF($X$1=9,(VLOOKUP(B123,'X9'!$B:$AZ,15,FALSE)),IF($X$1=10,(VLOOKUP(B123,'X10'!$B:$AZ,15,FALSE)),IF($X$1=11,(VLOOKUP(B123,'X11'!$B:$AZ,15,FALSE)),IF($X$1=12,(VLOOKUP(B123,'X12'!$B:$AZ,15,FALSE)),IF($X$1=13,(VLOOKUP(B123,'X13'!$B:$AZ,15,FALSE)),"B")))))))))))))))</f>
        <v xml:space="preserve"> </v>
      </c>
      <c r="S123" s="185" t="str">
        <f ca="1">IF(ISERROR(IF((IF($X$1=1,(VLOOKUP(B123,'X1'!$B:$AZ,14,FALSE)),(IF($X$1=2,(VLOOKUP(B123,'X2'!$B:$AZ,14,FALSE)),(IF($X$1=3,(VLOOKUP(B123,'X3'!$B:$AZ,14,FALSE)),(IF($X$1=4,(VLOOKUP(B123,'X4'!$B:$AZ,14,FALSE)),(IF($X$1=5,(VLOOKUP(B123,'X5'!$B:$AZ,14,FALSE)),(IF($X$1=6,(VLOOKUP(B123,'X6'!$B:$AZ,14,FALSE)),(IF($X$1=7,(VLOOKUP(B123,'X7'!$B:$AZ,14,FALSE)),(IF($X$1=8,(VLOOKUP(B123,'X8'!$B:$AZ,14,FALSE)),(IF($X$1=9,(VLOOKUP(B123,'X9'!$B:$AZ,14,FALSE)),(IF($X$1=10,(VLOOKUP(B123,'X10'!$B:$AZ,14,FALSE)),(IF($X$1=11,(VLOOKUP(B123,'X11'!$B:$AZ,14,FALSE)),(IF($X$1=12,(VLOOKUP(B123,'X12'!$B:$AZ,14,FALSE)),(VLOOKUP(B123,'X13'!$B:$AZ,14,FALSE))))))))))))))))))))))))))=$V$1," ",(IF($X$1=1,(VLOOKUP(B123,'X1'!$B:$AZ,14,FALSE)),(IF($X$1=2,(VLOOKUP(B123,'X2'!$B:$AZ,14,FALSE)),(IF($X$1=3,(VLOOKUP(B123,'X3'!$B:$AZ,14,FALSE)),(IF($X$1=4,(VLOOKUP(B123,'X4'!$B:$AZ,14,FALSE)),(IF($X$1=5,(VLOOKUP(B123,'X5'!$B:$AZ,14,FALSE)),(IF($X$1=6,(VLOOKUP(B123,'X6'!$B:$AZ,14,FALSE)),(IF($X$1=7,(VLOOKUP(B123,'X7'!$B:$AZ,14,FALSE)),(IF($X$1=8,(VLOOKUP(B123,'X8'!$B:$AZ,14,FALSE)),(IF($X$1=9,(VLOOKUP(B123,'X9'!$B:$AZ,14,FALSE)),(IF($X$1=10,(VLOOKUP(B123,'X10'!$B:$AZ,14,FALSE)),(IF($X$1=11,(VLOOKUP(B123,'X11'!$B:$AZ,14,FALSE)),(IF($X$1=12,(VLOOKUP(B123,'X12'!$B:$AZ,14,FALSE)),(VLOOKUP(B123,'X13'!$B:$AZ,14,FALSE))))))))))))))))))))))))))))=TRUE," ",(IF((IF($X$1=1,(VLOOKUP(B123,'X1'!$B:$AZ,14,FALSE)),(IF($X$1=2,(VLOOKUP(B123,'X2'!$B:$AZ,14,FALSE)),(IF($X$1=3,(VLOOKUP(B123,'X3'!$B:$AZ,14,FALSE)),(IF($X$1=4,(VLOOKUP(B123,'X4'!$B:$AZ,14,FALSE)),(IF($X$1=5,(VLOOKUP(B123,'X5'!$B:$AZ,14,FALSE)),(IF($X$1=6,(VLOOKUP(B123,'X6'!$B:$AZ,14,FALSE)),(IF($X$1=7,(VLOOKUP(B123,'X7'!$B:$AZ,14,FALSE)),(IF($X$1=8,(VLOOKUP(B123,'X8'!$B:$AZ,14,FALSE)),(IF($X$1=9,(VLOOKUP(B123,'X9'!$B:$AZ,14,FALSE)),(IF($X$1=10,(VLOOKUP(B123,'X10'!$B:$AZ,14,FALSE)),(IF($X$1=11,(VLOOKUP(B123,'X11'!$B:$AZ,14,FALSE)),(IF($X$1=12,(VLOOKUP(B123,'X12'!$B:$AZ,14,FALSE)),(VLOOKUP(B123,'X13'!$B:$AZ,14,FALSE))))))))))))))))))))))))))=$V$1," ",(IF($X$1=1,(VLOOKUP(B123,'X1'!$B:$AZ,14,FALSE)),(IF($X$1=2,(VLOOKUP(B123,'X2'!$B:$AZ,14,FALSE)),(IF($X$1=3,(VLOOKUP(B123,'X3'!$B:$AZ,14,FALSE)),(IF($X$1=4,(VLOOKUP(B123,'X4'!$B:$AZ,14,FALSE)),(IF($X$1=5,(VLOOKUP(B123,'X5'!$B:$AZ,14,FALSE)),(IF($X$1=6,(VLOOKUP(B123,'X6'!$B:$AZ,14,FALSE)),(IF($X$1=7,(VLOOKUP(B123,'X7'!$B:$AZ,14,FALSE)),(IF($X$1=8,(VLOOKUP(B123,'X8'!$B:$AZ,14,FALSE)),(IF($X$1=9,(VLOOKUP(B123,'X9'!$B:$AZ,14,FALSE)),(IF($X$1=10,(VLOOKUP(B123,'X10'!$B:$AZ,14,FALSE)),(IF($X$1=11,(VLOOKUP(B123,'X11'!$B:$AZ,14,FALSE)),(IF($X$1=12,(VLOOKUP(B123,'X12'!$B:$AZ,14,FALSE)),(VLOOKUP(B123,'X13'!$B:$AZ,14,FALSE)))))))))))))))))))))))))))))</f>
        <v xml:space="preserve"> </v>
      </c>
      <c r="V123" s="43"/>
      <c r="W123" s="43">
        <f t="shared" si="63"/>
        <v>35</v>
      </c>
      <c r="X123" s="43"/>
      <c r="Y123" s="130">
        <f t="shared" ca="1" si="65"/>
        <v>0.63155248839070133</v>
      </c>
      <c r="Z123" s="99" t="s">
        <v>149</v>
      </c>
      <c r="AB123" s="42">
        <f t="shared" si="61"/>
        <v>2</v>
      </c>
      <c r="AC123" s="42">
        <f t="shared" si="64"/>
        <v>34</v>
      </c>
      <c r="AD123" s="111" t="str">
        <f>IF((VALUE((RIGHT($AD$89,1))))=0,(Alf!F38),IF((VALUE((RIGHT($AD$89,1))))=1,(Alf!F78),IF(((VALUE((RIGHT($AD$89,1)))))=2,(Alf!F117),IF(((VALUE((RIGHT($AD$89,1)))))=3,(Alf!F155),IF(((VALUE((RIGHT($AD$89,1)))))=4,(Alf!F193),IF(((VALUE((RIGHT($AD$89,1)))))=5,(Alf!F232),"B"))))))</f>
        <v/>
      </c>
      <c r="AE123" s="112" t="str">
        <f t="shared" ca="1" si="62"/>
        <v xml:space="preserve"> </v>
      </c>
      <c r="AF123" s="113" t="str">
        <f>IF(ISERROR(((VLOOKUP(AD123,'X1'!$B:$AO,6,FALSE))/(VLOOKUP(AD123,'X1'!$B:$AO,7,FALSE))-1))=TRUE," ",(((VLOOKUP(AD123,'X1'!$B:$AO,6,FALSE))/(VLOOKUP(AD123,'X1'!$B:$AO,7,FALSE))-1)))</f>
        <v xml:space="preserve"> </v>
      </c>
      <c r="AG123" s="113" t="str">
        <f>IF(ISERROR((((VLOOKUP(AD123,'X1'!$B:$G,2,FALSE))-(VLOOKUP(AD123,'X1'!$B:$G,3,FALSE)))*100)/(VLOOKUP(AD123,'X1'!$B:$G,5,FALSE)))=TRUE," ",((((VLOOKUP(AD123,'X1'!$B:$G,2,FALSE))-(VLOOKUP(AD123,'X1'!$B:$G,3,FALSE)))*100)/(VLOOKUP(AD123,'X1'!$B:$G,5,FALSE))))</f>
        <v xml:space="preserve"> </v>
      </c>
      <c r="AH123" s="113" t="str">
        <f>IF(ISERROR(((VLOOKUP(AD123,'X1'!$B:$AZ,42,FALSE))))=TRUE," ",(((VLOOKUP(AD123,'X1'!$B:$AZ,42,FALSE)))))</f>
        <v xml:space="preserve"> </v>
      </c>
      <c r="AI123" s="113" t="str">
        <f>IF(ISERROR(((VLOOKUP(AD123,'X1'!$B:$AZ,43,FALSE))))=TRUE," ",(((VLOOKUP(AD123,'X1'!$B:$AZ,43,FALSE)))))</f>
        <v xml:space="preserve"> </v>
      </c>
      <c r="AJ123" s="113" t="str">
        <f>IF(ISERROR(((VLOOKUP(AD123,'X1'!$B:$AZ,15,FALSE))))=TRUE," ",(((VLOOKUP(AD123,'X1'!$B:$AZ,15,FALSE)))))</f>
        <v xml:space="preserve"> </v>
      </c>
      <c r="AK123" s="113" t="str">
        <f>IF(ISERROR(((VLOOKUP(AD123,'X1'!$B:$AZ,14,FALSE))))=TRUE," ",(((VLOOKUP(AD123,'X1'!$B:$AZ,14,FALSE)))))</f>
        <v xml:space="preserve"> </v>
      </c>
      <c r="AL123" s="113" t="str">
        <f ca="1">IF(ISERROR(((VLOOKUP(AD123,'X2'!$B:$AO,6,FALSE))/(VLOOKUP(AD123,'X2'!$B:$AO,7,FALSE))-1))=TRUE," ",(((VLOOKUP(AD123,'X2'!$B:$AO,6,FALSE))/(VLOOKUP(AD123,'X2'!$B:$AO,7,FALSE))-1)))</f>
        <v xml:space="preserve"> </v>
      </c>
      <c r="AM123" s="113" t="str">
        <f ca="1">IF(ISERROR((((VLOOKUP(AD123,'X2'!$B:$G,2,FALSE))-(VLOOKUP(AD123,'X2'!$B:$G,3,FALSE)))*100)/(VLOOKUP(AD123,'X2'!$B:$G,5,FALSE)))=TRUE," ",((((VLOOKUP(AD123,'X2'!$B:$G,2,FALSE))-(VLOOKUP(AD123,'X2'!$B:$G,3,FALSE)))*100)/(VLOOKUP(AD123,'X2'!$B:$G,5,FALSE))))</f>
        <v xml:space="preserve"> </v>
      </c>
      <c r="AN123" s="113" t="str">
        <f ca="1">IF(ISERROR(((VLOOKUP(AD123,'X2'!$B:$AZ,42,FALSE))))=TRUE," ",(((VLOOKUP(AD123,'X2'!$B:$AZ,42,FALSE)))))</f>
        <v xml:space="preserve"> </v>
      </c>
      <c r="AO123" s="113" t="str">
        <f ca="1">IF(ISERROR(((VLOOKUP(AD123,'X2'!$B:$AZ,43,FALSE))))=TRUE," ",(((VLOOKUP(AD123,'X2'!$B:$AZ,43,FALSE)))))</f>
        <v xml:space="preserve"> </v>
      </c>
      <c r="AP123" s="113" t="str">
        <f ca="1">IF(ISERROR(((VLOOKUP(AD123,'X2'!$B:$AZ,15,FALSE))))=TRUE," ",(((VLOOKUP(AD123,'X2'!$B:$AZ,15,FALSE)))))</f>
        <v xml:space="preserve"> </v>
      </c>
      <c r="AQ123" s="113" t="str">
        <f ca="1">IF(ISERROR(((VLOOKUP(AD123,'X2'!$B:$AZ,14,FALSE))))=TRUE," ",(((VLOOKUP(AD123,'X2'!$B:$AZ,14,FALSE)))))</f>
        <v xml:space="preserve"> </v>
      </c>
      <c r="AR123" s="113" t="str">
        <f ca="1">IF(ISERROR(((VLOOKUP(AD123,'X3'!$B:$AO,6,FALSE))/(VLOOKUP(AD123,'X3'!$B:$AO,7,FALSE))-1))=TRUE," ",(((VLOOKUP(AD123,'X3'!$B:$AO,6,FALSE))/(VLOOKUP(AD123,'X3'!$B:$AO,7,FALSE))-1)))</f>
        <v xml:space="preserve"> </v>
      </c>
      <c r="AS123" s="113" t="str">
        <f ca="1">IF(ISERROR((((VLOOKUP(AD123,'X3'!$B:$G,2,FALSE))-(VLOOKUP(AD123,'X3'!$B:$G,3,FALSE)))*100)/(VLOOKUP(AD123,'X3'!$B:$G,5,FALSE)))=TRUE," ",((((VLOOKUP(AD123,'X3'!$B:$G,2,FALSE))-(VLOOKUP(AD123,'X3'!$B:$G,3,FALSE)))*100)/(VLOOKUP(AD123,'X3'!$B:$G,5,FALSE))))</f>
        <v xml:space="preserve"> </v>
      </c>
      <c r="AT123" s="113" t="str">
        <f ca="1">IF(ISERROR(((VLOOKUP(AD123,'X3'!$B:$AZ,42,FALSE))))=TRUE," ",(((VLOOKUP(AD123,'X3'!$B:$AZ,42,FALSE)))))</f>
        <v xml:space="preserve"> </v>
      </c>
      <c r="AU123" s="113" t="str">
        <f ca="1">IF(ISERROR(((VLOOKUP(AD123,'X3'!$B:$AZ,43,FALSE))))=TRUE," ",(((VLOOKUP(AD123,'X3'!$B:$AZ,43,FALSE)))))</f>
        <v xml:space="preserve"> </v>
      </c>
      <c r="AV123" s="113" t="str">
        <f ca="1">IF(ISERROR(((VLOOKUP(AD123,'X3'!$B:$AZ,15,FALSE))))=TRUE," ",(((VLOOKUP(AD123,'X3'!$B:$AZ,15,FALSE)))))</f>
        <v xml:space="preserve"> </v>
      </c>
      <c r="AW123" s="113" t="str">
        <f ca="1">IF(ISERROR(((VLOOKUP(AD123,'X3'!$B:$AZ,14,FALSE))))=TRUE," ",(((VLOOKUP(AD123,'X3'!$B:$AZ,14,FALSE)))))</f>
        <v xml:space="preserve"> </v>
      </c>
      <c r="AX123" s="113" t="str">
        <f ca="1">IF(ISERROR(((VLOOKUP(AD123,'X4'!$B:$AO,6,FALSE))/(VLOOKUP(AD123,'X4'!$B:$AO,7,FALSE))-1))=TRUE," ",(((VLOOKUP(AD123,'X4'!$B:$AO,6,FALSE))/(VLOOKUP(AD123,'X4'!$B:$AO,7,FALSE))-1)))</f>
        <v xml:space="preserve"> </v>
      </c>
      <c r="AY123" s="113" t="str">
        <f ca="1">IF(ISERROR((((VLOOKUP(AD123,'X4'!$B:$G,2,FALSE))-(VLOOKUP(AD123,'X4'!$B:$G,3,FALSE)))*100)/(VLOOKUP(AD123,'X4'!$B:$G,5,FALSE)))=TRUE," ",((((VLOOKUP(AD123,'X4'!$B:$G,2,FALSE))-(VLOOKUP(AD123,'X4'!$B:$G,3,FALSE)))*100)/(VLOOKUP(AD123,'X4'!$B:$G,5,FALSE))))</f>
        <v xml:space="preserve"> </v>
      </c>
      <c r="AZ123" s="113" t="str">
        <f ca="1">IF(ISERROR(((VLOOKUP(AD123,'X4'!$B:$AZ,42,FALSE))))=TRUE," ",(((VLOOKUP(AD123,'X4'!$B:$AZ,42,FALSE)))))</f>
        <v xml:space="preserve"> </v>
      </c>
      <c r="BA123" s="113" t="str">
        <f ca="1">IF(ISERROR(((VLOOKUP(AD123,'X4'!$B:$AZ,43,FALSE))))=TRUE," ",(((VLOOKUP(AD123,'X4'!$B:$AZ,43,FALSE)))))</f>
        <v xml:space="preserve"> </v>
      </c>
      <c r="BB123" s="113" t="str">
        <f ca="1">IF(ISERROR(((VLOOKUP(AD123,'X4'!$B:$AZ,15,FALSE))))=TRUE," ",(((VLOOKUP(AD123,'X4'!$B:$AZ,15,FALSE)))))</f>
        <v xml:space="preserve"> </v>
      </c>
      <c r="BC123" s="113" t="str">
        <f ca="1">IF(ISERROR(((VLOOKUP(AD123,'X4'!$B:$AZ,14,FALSE))))=TRUE," ",(((VLOOKUP(AD123,'X4'!$B:$AZ,14,FALSE)))))</f>
        <v xml:space="preserve"> </v>
      </c>
      <c r="BD123" s="113" t="str">
        <f ca="1">IF(ISERROR(((VLOOKUP(AD123,'X5'!$B:$AO,6,FALSE))/(VLOOKUP(AD123,'X5'!$B:$AO,7,FALSE))-1))=TRUE," ",(((VLOOKUP(AD123,'X5'!$B:$AO,6,FALSE))/(VLOOKUP(AD123,'X5'!$B:$AO,7,FALSE))-1)))</f>
        <v xml:space="preserve"> </v>
      </c>
      <c r="BE123" s="113" t="str">
        <f ca="1">IF(ISERROR((((VLOOKUP(AD123,'X5'!$B:$G,2,FALSE))-(VLOOKUP(AD123,'X5'!$B:$G,3,FALSE)))*100)/(VLOOKUP(AD123,'X5'!$B:$G,5,FALSE)))=TRUE," ",((((VLOOKUP(AD123,'X5'!$B:$G,2,FALSE))-(VLOOKUP(AD123,'X5'!$B:$G,3,FALSE)))*100)/(VLOOKUP(AD123,'X5'!$B:$G,5,FALSE))))</f>
        <v xml:space="preserve"> </v>
      </c>
      <c r="BF123" s="113" t="str">
        <f ca="1">IF(ISERROR(((VLOOKUP(AD123,'X5'!$B:$AZ,42,FALSE))))=TRUE," ",(((VLOOKUP(AD123,'X5'!$B:$AZ,42,FALSE)))))</f>
        <v xml:space="preserve"> </v>
      </c>
      <c r="BG123" s="113" t="str">
        <f ca="1">IF(ISERROR(((VLOOKUP(AD123,'X5'!$B:$AZ,43,FALSE))))=TRUE," ",(((VLOOKUP(AD123,'X5'!$B:$AZ,43,FALSE)))))</f>
        <v xml:space="preserve"> </v>
      </c>
      <c r="BH123" s="113" t="str">
        <f ca="1">IF(ISERROR(((VLOOKUP(AD123,'X5'!$B:$AZ,15,FALSE))))=TRUE," ",(((VLOOKUP(AD123,'X5'!$B:$AZ,15,FALSE)))))</f>
        <v xml:space="preserve"> </v>
      </c>
      <c r="BI123" s="113" t="str">
        <f ca="1">IF(ISERROR(((VLOOKUP(AD123,'X5'!$B:$AZ,14,FALSE))))=TRUE," ",(((VLOOKUP(AD123,'X5'!$B:$AZ,14,FALSE)))))</f>
        <v xml:space="preserve"> </v>
      </c>
      <c r="BJ123" s="113" t="str">
        <f ca="1">IF(ISERROR(((VLOOKUP(AD123,'X6'!$B:$AO,6,FALSE))/(VLOOKUP(AD123,'X6'!$B:$AO,7,FALSE))-1))=TRUE," ",(((VLOOKUP(AD123,'X6'!$B:$AO,6,FALSE))/(VLOOKUP(AD123,'X6'!$B:$AO,7,FALSE))-1)))</f>
        <v xml:space="preserve"> </v>
      </c>
      <c r="BK123" s="113" t="str">
        <f ca="1">IF(ISERROR((((VLOOKUP(AD123,'X6'!$B:$G,2,FALSE))-(VLOOKUP(AD123,'X6'!$B:$G,3,FALSE)))*100)/(VLOOKUP(AD123,'X6'!$B:$G,5,FALSE)))=TRUE," ",((((VLOOKUP(AD123,'X6'!$B:$G,2,FALSE))-(VLOOKUP(AD123,'X6'!$B:$G,3,FALSE)))*100)/(VLOOKUP(AD123,'X6'!$B:$G,5,FALSE))))</f>
        <v xml:space="preserve"> </v>
      </c>
      <c r="BL123" s="113" t="str">
        <f ca="1">IF(ISERROR(((VLOOKUP(AD123,'X6'!$B:$AZ,42,FALSE))))=TRUE," ",(((VLOOKUP(AD123,'X6'!$B:$AZ,42,FALSE)))))</f>
        <v xml:space="preserve"> </v>
      </c>
      <c r="BM123" s="113" t="str">
        <f ca="1">IF(ISERROR(((VLOOKUP(AD123,'X6'!$B:$AZ,43,FALSE))))=TRUE," ",(((VLOOKUP(AD123,'X6'!$B:$AZ,43,FALSE)))))</f>
        <v xml:space="preserve"> </v>
      </c>
      <c r="BN123" s="113" t="str">
        <f ca="1">IF(ISERROR(((VLOOKUP(AD123,'X6'!$B:$AZ,15,FALSE))))=TRUE," ",(((VLOOKUP(AD123,'X6'!$B:$AZ,15,FALSE)))))</f>
        <v xml:space="preserve"> </v>
      </c>
      <c r="BO123" s="113" t="str">
        <f ca="1">IF(ISERROR(((VLOOKUP(AD123,'X6'!$B:$AZ,14,FALSE))))=TRUE," ",(((VLOOKUP(AD123,'X6'!$B:$AZ,14,FALSE)))))</f>
        <v xml:space="preserve"> </v>
      </c>
      <c r="BP123" s="42" t="str">
        <f ca="1">IF(ISERROR(((VLOOKUP(AD123,'X7'!$B:$AO,6,FALSE))/(VLOOKUP(AD123,'X7'!$B:$AO,7,FALSE))-1))=TRUE," ",(((VLOOKUP(AD123,'X7'!$B:$AO,6,FALSE))/(VLOOKUP(AD123,'X7'!$B:$AO,7,FALSE))-1)))</f>
        <v xml:space="preserve"> </v>
      </c>
      <c r="BQ123" s="42" t="str">
        <f ca="1">IF(ISERROR((((VLOOKUP(AD123,'X7'!$B:$G,2,FALSE))-(VLOOKUP(AD123,'X7'!$B:$G,3,FALSE)))*100)/(VLOOKUP(AD123,'X7'!$B:$G,5,FALSE)))=TRUE," ",((((VLOOKUP(AD123,'X7'!$B:$G,2,FALSE))-(VLOOKUP(AD123,'X7'!$B:$G,3,FALSE)))*100)/(VLOOKUP(AD123,'X7'!$B:$G,5,FALSE))))</f>
        <v xml:space="preserve"> </v>
      </c>
      <c r="BR123" s="102" t="str">
        <f ca="1">IF(ISERROR(((VLOOKUP(AD123,'X7'!$B:$AZ,42,FALSE))))=TRUE," ",(((VLOOKUP(AD123,'X7'!$B:$AZ,42,FALSE)))))</f>
        <v xml:space="preserve"> </v>
      </c>
      <c r="BS123" s="102" t="str">
        <f ca="1">IF(ISERROR(((VLOOKUP(AD123,'X7'!$B:$AZ,43,FALSE))))=TRUE," ",(((VLOOKUP(AD123,'X7'!$B:$AZ,43,FALSE)))))</f>
        <v xml:space="preserve"> </v>
      </c>
      <c r="BT123" s="102" t="str">
        <f ca="1">IF(ISERROR(((VLOOKUP(AD123,'X7'!$B:$AZ,15,FALSE))))=TRUE," ",(((VLOOKUP(AD123,'X7'!$B:$AZ,15,FALSE)))))</f>
        <v xml:space="preserve"> </v>
      </c>
      <c r="BU123" s="102" t="str">
        <f ca="1">IF(ISERROR(((VLOOKUP(AD123,'X7'!$B:$AZ,14,FALSE))))=TRUE," ",(((VLOOKUP(AD123,'X7'!$B:$AZ,14,FALSE)))))</f>
        <v xml:space="preserve"> </v>
      </c>
      <c r="BV123" s="102" t="str">
        <f ca="1">IF(ISERROR(((VLOOKUP(AD123,'X8'!$B:$AO,6,FALSE))/(VLOOKUP(AD123,'X8'!$B:$AO,7,FALSE))-1))=TRUE," ",(((VLOOKUP(AD123,'X8'!$B:$AO,6,FALSE))/(VLOOKUP(AD123,'X8'!$B:$AO,7,FALSE))-1)))</f>
        <v xml:space="preserve"> </v>
      </c>
      <c r="BW123" s="102" t="str">
        <f ca="1">IF(ISERROR((((VLOOKUP(AD123,'X8'!$B:$G,2,FALSE))-(VLOOKUP(AD123,'X8'!$B:$G,3,FALSE)))*100)/(VLOOKUP(AD123,'X8'!$B:$G,5,FALSE)))=TRUE," ",((((VLOOKUP(AD123,'X8'!$B:$G,2,FALSE))-(VLOOKUP(AD123,'X8'!$B:$G,3,FALSE)))*100)/(VLOOKUP(AD123,'X8'!$B:$G,5,FALSE))))</f>
        <v xml:space="preserve"> </v>
      </c>
      <c r="BX123" s="102" t="str">
        <f ca="1">IF(ISERROR(((VLOOKUP(AD123,'X8'!$B:$AZ,42,FALSE))))=TRUE," ",(((VLOOKUP(AD123,'X8'!$B:$AZ,42,FALSE)))))</f>
        <v xml:space="preserve"> </v>
      </c>
      <c r="BY123" s="42" t="str">
        <f ca="1">IF(ISERROR(((VLOOKUP(AD123,'X8'!$B:$AZ,43,FALSE))))=TRUE," ",(((VLOOKUP(AD123,'X8'!$B:$AZ,43,FALSE)))))</f>
        <v xml:space="preserve"> </v>
      </c>
      <c r="BZ123" s="42" t="str">
        <f ca="1">IF(ISERROR(((VLOOKUP(AD123,'X8'!$B:$AZ,15,FALSE))))=TRUE," ",(((VLOOKUP(AD123,'X8'!$B:$AZ,15,FALSE)))))</f>
        <v xml:space="preserve"> </v>
      </c>
      <c r="CA123" s="42" t="str">
        <f ca="1">IF(ISERROR(((VLOOKUP(AD123,'X8'!$B:$AZ,14,FALSE))))=TRUE," ",(((VLOOKUP(AD123,'X8'!$B:$AZ,14,FALSE)))))</f>
        <v xml:space="preserve"> </v>
      </c>
      <c r="CB123" s="42" t="str">
        <f ca="1">IF(ISERROR(((VLOOKUP(AD123,'X9'!$B:$AO,6,FALSE))/(VLOOKUP(AD123,'X9'!$B:$AO,7,FALSE))-1))=TRUE," ",(((VLOOKUP(AD123,'X9'!$B:$AO,6,FALSE))/(VLOOKUP(AD123,'X9'!$B:$AO,7,FALSE))-1)))</f>
        <v xml:space="preserve"> </v>
      </c>
      <c r="CC123" s="42" t="str">
        <f ca="1">IF(ISERROR((((VLOOKUP(AD123,'X9'!$B:$G,2,FALSE))-(VLOOKUP(AD123,'X9'!$B:$G,3,FALSE)))*100)/(VLOOKUP(AD123,'X9'!$B:$G,5,FALSE)))=TRUE," ",((((VLOOKUP(AD123,'X9'!$B:$G,2,FALSE))-(VLOOKUP(AD123,'X9'!$B:$G,3,FALSE)))*100)/(VLOOKUP(AD123,'X9'!$B:$G,5,FALSE))))</f>
        <v xml:space="preserve"> </v>
      </c>
      <c r="CD123" s="42" t="str">
        <f ca="1">IF(ISERROR(((VLOOKUP(AD123,'X9'!$B:$AZ,42,FALSE))))=TRUE," ",(((VLOOKUP(AD123,'X9'!$B:$AZ,42,FALSE)))))</f>
        <v xml:space="preserve"> </v>
      </c>
      <c r="CE123" s="42" t="str">
        <f ca="1">IF(ISERROR(((VLOOKUP(AD123,'X9'!$B:$AZ,43,FALSE))))=TRUE," ",(((VLOOKUP(AD123,'X9'!$B:$AZ,43,FALSE)))))</f>
        <v xml:space="preserve"> </v>
      </c>
      <c r="CF123" s="42" t="str">
        <f ca="1">IF(ISERROR(((VLOOKUP(AD123,'X9'!$B:$AZ,15,FALSE))))=TRUE," ",(((VLOOKUP(AD123,'X9'!$B:$AZ,15,FALSE)))))</f>
        <v xml:space="preserve"> </v>
      </c>
      <c r="CG123" s="42" t="str">
        <f ca="1">IF(ISERROR(((VLOOKUP(AD123,'X9'!$B:$AZ,14,FALSE))))=TRUE," ",(((VLOOKUP(AD123,'X9'!$B:$AZ,14,FALSE)))))</f>
        <v xml:space="preserve"> </v>
      </c>
      <c r="CH123" s="42" t="str">
        <f ca="1">IF(ISERROR(((VLOOKUP(AD123,'X10'!$B:$AO,6,FALSE))/(VLOOKUP(AD123,'X10'!$B:$AO,7,FALSE))-1))=TRUE," ",(((VLOOKUP(AD123,'X10'!$B:$AO,6,FALSE))/(VLOOKUP(AD123,'X10'!$B:$AO,7,FALSE))-1)))</f>
        <v xml:space="preserve"> </v>
      </c>
      <c r="CI123" s="42" t="str">
        <f ca="1">IF(ISERROR((((VLOOKUP(AD123,'X10'!$B:$G,2,FALSE))-(VLOOKUP(AD123,'X10'!$B:$G,3,FALSE)))*100)/(VLOOKUP(AD123,'X10'!$B:$G,5,FALSE)))=TRUE," ",((((VLOOKUP(AD123,'X10'!$B:$G,2,FALSE))-(VLOOKUP(AD123,'X10'!$B:$G,3,FALSE)))*100)/(VLOOKUP(AD123,'X10'!$B:$G,5,FALSE))))</f>
        <v xml:space="preserve"> </v>
      </c>
      <c r="CJ123" s="42" t="str">
        <f ca="1">IF(ISERROR(((VLOOKUP(AD123,'X10'!$B:$AZ,42,FALSE))))=TRUE," ",(((VLOOKUP(AD123,'X10'!$B:$AZ,42,FALSE)))))</f>
        <v xml:space="preserve"> </v>
      </c>
      <c r="CK123" s="42" t="str">
        <f ca="1">IF(ISERROR(((VLOOKUP(AD123,'X10'!$B:$AZ,43,FALSE))))=TRUE," ",(((VLOOKUP(AD123,'X10'!$B:$AZ,43,FALSE)))))</f>
        <v xml:space="preserve"> </v>
      </c>
      <c r="CL123" s="42" t="str">
        <f ca="1">IF(ISERROR(((VLOOKUP(AD123,'X10'!$B:$AZ,15,FALSE))))=TRUE," ",(((VLOOKUP(AD123,'X10'!$B:$AZ,15,FALSE)))))</f>
        <v xml:space="preserve"> </v>
      </c>
      <c r="CM123" s="42" t="str">
        <f ca="1">IF(ISERROR(((VLOOKUP(AD123,'X10'!$B:$AZ,14,FALSE))))=TRUE," ",(((VLOOKUP(AD123,'X10'!$B:$AZ,14,FALSE)))))</f>
        <v xml:space="preserve"> </v>
      </c>
      <c r="CN123" s="42" t="str">
        <f ca="1">IF(ISERROR(((VLOOKUP(AD123,'X11'!$B:$AO,6,FALSE))/(VLOOKUP(AD123,'X11'!$B:$AO,7,FALSE))-1))=TRUE," ",(((VLOOKUP(AD123,'X11'!$B:$AO,6,FALSE))/(VLOOKUP(AD123,'X11'!$B:$AO,7,FALSE))-1)))</f>
        <v xml:space="preserve"> </v>
      </c>
      <c r="CO123" s="42" t="str">
        <f ca="1">IF(ISERROR((((VLOOKUP(AD123,'X11'!$B:$G,2,FALSE))-(VLOOKUP(AD123,'X11'!$B:$G,3,FALSE)))*100)/(VLOOKUP(AD123,'X11'!$B:$G,5,FALSE)))=TRUE," ",((((VLOOKUP(AD123,'X11'!$B:$G,2,FALSE))-(VLOOKUP(AD123,'X11'!$B:$G,3,FALSE)))*100)/(VLOOKUP(AD123,'X11'!$B:$G,5,FALSE))))</f>
        <v xml:space="preserve"> </v>
      </c>
      <c r="CP123" s="42" t="str">
        <f ca="1">IF(ISERROR(((VLOOKUP(AD123,'X11'!$B:$AZ,42,FALSE))))=TRUE," ",(((VLOOKUP(AD123,'X11'!$B:$AZ,42,FALSE)))))</f>
        <v xml:space="preserve"> </v>
      </c>
      <c r="CQ123" s="42" t="str">
        <f ca="1">IF(ISERROR(((VLOOKUP(AD123,'X11'!$B:$AZ,43,FALSE))))=TRUE," ",(((VLOOKUP(AD123,'X11'!$B:$AZ,43,FALSE)))))</f>
        <v xml:space="preserve"> </v>
      </c>
      <c r="CR123" s="42" t="str">
        <f ca="1">IF(ISERROR(((VLOOKUP(AD123,'X11'!$B:$AZ,15,FALSE))))=TRUE," ",(((VLOOKUP(AD123,'X11'!$B:$AZ,15,FALSE)))))</f>
        <v xml:space="preserve"> </v>
      </c>
      <c r="CS123" s="42" t="str">
        <f ca="1">IF(ISERROR(((VLOOKUP(AD123,'X11'!$B:$AZ,14,FALSE))))=TRUE," ",(((VLOOKUP(AD123,'X11'!$B:$AZ,14,FALSE)))))</f>
        <v xml:space="preserve"> </v>
      </c>
      <c r="CT123" s="42" t="str">
        <f ca="1">IF(ISERROR(((VLOOKUP(AD123,'X12'!$B:$AO,6,FALSE))/(VLOOKUP(AD123,'X12'!$B:$AO,7,FALSE))-1))=TRUE," ",(((VLOOKUP(AD123,'X12'!$B:$AO,6,FALSE))/(VLOOKUP(AD123,'X12'!$B:$AO,7,FALSE))-1)))</f>
        <v xml:space="preserve"> </v>
      </c>
      <c r="CU123" s="42" t="str">
        <f ca="1">IF(ISERROR((((VLOOKUP(AD123,'X12'!$B:$G,2,FALSE))-(VLOOKUP(AD123,'X12'!$B:$G,3,FALSE)))*100)/(VLOOKUP(AD123,'X12'!$B:$G,5,FALSE)))=TRUE," ",((((VLOOKUP(AD123,'X12'!$B:$G,2,FALSE))-(VLOOKUP(AD123,'X12'!$B:$G,3,FALSE)))*100)/(VLOOKUP(AD123,'X12'!$B:$G,5,FALSE))))</f>
        <v xml:space="preserve"> </v>
      </c>
      <c r="CV123" s="42" t="str">
        <f ca="1">IF(ISERROR(((VLOOKUP(AD123,'X12'!$B:$AZ,42,FALSE))))=TRUE," ",(((VLOOKUP(AD123,'X12'!$B:$AZ,42,FALSE)))))</f>
        <v xml:space="preserve"> </v>
      </c>
      <c r="CW123" s="42" t="str">
        <f ca="1">IF(ISERROR(((VLOOKUP(AD123,'X12'!$B:$AZ,43,FALSE))))=TRUE," ",(((VLOOKUP(AD123,'X12'!$B:$AZ,43,FALSE)))))</f>
        <v xml:space="preserve"> </v>
      </c>
      <c r="CX123" s="42" t="str">
        <f ca="1">IF(ISERROR(((VLOOKUP(AD123,'X12'!$B:$AZ,15,FALSE))))=TRUE," ",(((VLOOKUP(AD123,'X12'!$B:$AZ,15,FALSE)))))</f>
        <v xml:space="preserve"> </v>
      </c>
      <c r="CY123" s="42" t="str">
        <f ca="1">IF(ISERROR(((VLOOKUP(AD123,'X12'!$B:$AZ,14,FALSE))))=TRUE," ",(((VLOOKUP(AD123,'X12'!$B:$AZ,14,FALSE)))))</f>
        <v xml:space="preserve"> </v>
      </c>
      <c r="CZ123" s="42" t="str">
        <f ca="1">IF(ISERROR(((VLOOKUP(AD123,'X13'!$B:$AO,6,FALSE))/(VLOOKUP(AD123,'X13'!$B:$AO,7,FALSE))-1))=TRUE," ",(((VLOOKUP(AD123,'X13'!$B:$AO,6,FALSE))/(VLOOKUP(AD123,'X13'!$B:$AO,7,FALSE))-1)))</f>
        <v xml:space="preserve"> </v>
      </c>
      <c r="DA123" s="42" t="str">
        <f ca="1">IF(ISERROR((((VLOOKUP(AD123,'X13'!$B:$G,2,FALSE))-(VLOOKUP(AD123,'X13'!$B:$G,3,FALSE)))*100)/(VLOOKUP(AD123,'X13'!$B:$G,5,FALSE)))=TRUE," ",((((VLOOKUP(AD123,'X13'!$B:$G,2,FALSE))-(VLOOKUP(AD123,'X13'!$B:$G,3,FALSE)))*100)/(VLOOKUP(AD123,'X13'!$B:$G,5,FALSE))))</f>
        <v xml:space="preserve"> </v>
      </c>
      <c r="DB123" s="42" t="str">
        <f ca="1">IF(ISERROR(((VLOOKUP(AD123,'X13'!$B:$AZ,42,FALSE))))=TRUE," ",(((VLOOKUP(AD123,'X13'!$B:$AZ,42,FALSE)))))</f>
        <v xml:space="preserve"> </v>
      </c>
      <c r="DC123" s="42" t="str">
        <f ca="1">IF(ISERROR(((VLOOKUP(AD123,'X13'!$B:$AZ,43,FALSE))))=TRUE," ",(((VLOOKUP(AD123,'X13'!$B:$AZ,43,FALSE)))))</f>
        <v xml:space="preserve"> </v>
      </c>
      <c r="DD123" s="42" t="str">
        <f ca="1">IF(ISERROR(((VLOOKUP(AD123,'X13'!$B:$AZ,15,FALSE))))=TRUE," ",(((VLOOKUP(AD123,'X13'!$B:$AZ,15,FALSE)))))</f>
        <v xml:space="preserve"> </v>
      </c>
      <c r="DE123" s="42" t="str">
        <f ca="1">IF(ISERROR(((VLOOKUP(AD123,'X13'!$B:$AZ,14,FALSE))))=TRUE," ",(((VLOOKUP(AD123,'X13'!$B:$AZ,14,FALSE)))))</f>
        <v xml:space="preserve"> </v>
      </c>
    </row>
    <row r="124" spans="1:109" ht="14.1" customHeight="1" x14ac:dyDescent="0.2">
      <c r="A124" s="156" t="s">
        <v>1058</v>
      </c>
      <c r="B124" s="122" t="str">
        <f>IF(ISERROR(IF($U$16=1,(VLOOKUP(A124,$AC$89:$AH$125,2,FALSE)),IF((IF($X$1=1,'X1'!B83,(IF($X$1=2,'X2'!B83,(IF($X$1=3,'X3'!B83,(IF($X$1=4,'X4'!B83,(IF($X$1=5,'X5'!B83,(IF($X$1=6,'X6'!B83,(IF($X$1=7,'X7'!B83,(IF($X$1=8,'X8'!B83,(IF($X$1=9,'X9'!B83,(IF($X$1=10,'X10'!B83,(IF($X$1=11,'X11'!B83,(IF($X$1=12,'X12'!B83,'X13'!B83))))))))))))))))))))))))="","",(IF($X$1=1,'X1'!B83,(IF($X$1=2,'X2'!B83,(IF($X$1=3,'X3'!B83,(IF($X$1=4,'X4'!B83,(IF($X$1=5,'X5'!B83,(IF($X$1=6,'X6'!B83,(IF($X$1=7,'X7'!B83,(IF($X$1=8,'X8'!B83,(IF($X$1=9,'X9'!B83,(IF($X$1=10,'X10'!B83,(IF($X$1=11,'X11'!B83,(IF($X$1=12,'X12'!B83,'X13'!B83)))))))))))))))))))))))))))=TRUE," ",(IF($U$16=1,(VLOOKUP(A124,$AC$89:$AH$125,2,FALSE)),IF((IF($X$1=1,'X1'!B83,(IF($X$1=2,'X2'!B83,(IF($X$1=3,'X3'!B83,(IF($X$1=4,'X4'!B83,(IF($X$1=5,'X5'!B83,(IF($X$1=6,'X6'!B83,(IF($X$1=7,'X7'!B83,(IF($X$1=8,'X8'!B83,(IF($X$1=9,'X9'!B83,(IF($X$1=10,'X10'!B83,(IF($X$1=11,'X11'!B83,(IF($X$1=12,'X12'!B83,'X13'!B83))))))))))))))))))))))))="","",(IF($X$1=1,'X1'!B83,(IF($X$1=2,'X2'!B83,(IF($X$1=3,'X3'!B83,(IF($X$1=4,'X4'!B83,(IF($X$1=5,'X5'!B83,(IF($X$1=6,'X6'!B83,(IF($X$1=7,'X7'!B83,(IF($X$1=8,'X8'!B83,(IF($X$1=9,'X9'!B83,(IF($X$1=10,'X10'!B83,(IF($X$1=11,'X11'!B83,(IF($X$1=12,'X12'!B83,'X13'!B83))))))))))))))))))))))))))))</f>
        <v/>
      </c>
      <c r="C124" s="181" t="str">
        <f ca="1">IF(ISERROR(IF($X$1=1,(VLOOKUP(B124,'X1'!$B:$AZ,47,FALSE)),IF($X$1=2,(VLOOKUP(B124,'X2'!$B:$AZ,47,FALSE)),IF($X$1=3,(VLOOKUP(B124,'X3'!$B:$AZ,47,FALSE)),IF($X$1=4,(VLOOKUP(B124,'X4'!$B:$AZ,47,FALSE)),IF($X$1=5,(VLOOKUP(B124,'X5'!$B:$AZ,47,FALSE)),IF($X$1=6,(VLOOKUP(B124,'X6'!$B:$AZ,47,FALSE)),IF($X$1=7,(VLOOKUP(B124,'X7'!$B:$AZ,47,FALSE)),IF($X$1=8,(VLOOKUP(B124,'X8'!$B:$AZ,47,FALSE)),IF($X$1=9,(VLOOKUP(B124,'X9'!$B:$AZ,47,FALSE)),IF($X$1=10,(VLOOKUP(B124,'X10'!$B:$AZ,47,FALSE)),IF($X$1=11,(VLOOKUP(B124,'X11'!$B:$AZ,47,FALSE)),IF($X$1=12,(VLOOKUP(B124,'X12'!$B:$AZ,47,FALSE)),IF($X$1=13,(VLOOKUP(B124,'X13'!$B:$AZ,47,FALSE)),"B"))))))))))))))=TRUE," ",(IF($X$1=1,(VLOOKUP(B124,'X1'!$B:$AZ,47,FALSE)),IF($X$1=2,(VLOOKUP(B124,'X2'!$B:$AZ,47,FALSE)),IF($X$1=3,(VLOOKUP(B124,'X3'!$B:$AZ,47,FALSE)),IF($X$1=4,(VLOOKUP(B124,'X4'!$B:$AZ,47,FALSE)),IF($X$1=5,(VLOOKUP(B124,'X5'!$B:$AZ,47,FALSE)),IF($X$1=6,(VLOOKUP(B124,'X6'!$B:$AZ,47,FALSE)),IF($X$1=7,(VLOOKUP(B124,'X7'!$B:$AZ,47,FALSE)),IF($X$1=8,(VLOOKUP(B124,'X8'!$B:$AZ,47,FALSE)),IF($X$1=9,(VLOOKUP(B124,'X9'!$B:$AZ,47,FALSE)),IF($X$1=10,(VLOOKUP(B124,'X10'!$B:$AZ,47,FALSE)),IF($X$1=11,(VLOOKUP(B124,'X11'!$B:$AZ,47,FALSE)),IF($X$1=12,(VLOOKUP(B124,'X12'!$B:$AZ,47,FALSE)),IF($X$1=13,(VLOOKUP(B124,'X13'!$B:$AZ,47,FALSE)),"B")))))))))))))))</f>
        <v xml:space="preserve"> </v>
      </c>
      <c r="D124" s="181" t="str">
        <f ca="1">IF(ISERROR(IF($X$1=1,(VLOOKUP(B124,'X1'!$B:$AP,41,FALSE)),IF($X$1=2,(VLOOKUP(B124,'X2'!$B:$AP,41,FALSE)),IF($X$1=3,(VLOOKUP(B124,'X3'!$B:$AP,41,FALSE)),IF($X$1=4,(VLOOKUP(B124,'X4'!$B:$AP,41,FALSE)),IF($X$1=5,(VLOOKUP(B124,'X5'!$B:$AP,41,FALSE)),IF($X$1=6,(VLOOKUP(B124,'X6'!$B:$AP,41,FALSE)),IF($X$1=7,(VLOOKUP(B124,'X7'!$B:$AP,41,FALSE)),IF($X$1=8,(VLOOKUP(B124,'X8'!$B:$AP,41,FALSE)),IF($X$1=9,(VLOOKUP(B124,'X9'!$B:$AP,41,FALSE)),IF($X$1=10,(VLOOKUP(B124,'X10'!$B:$AP,41,FALSE)),IF($X$1=11,(VLOOKUP(B124,'X11'!$B:$AP,41,FALSE)),IF($X$1=12,(VLOOKUP(B124,'X12'!$B:$AP,41,FALSE)),IF($X$1=13,(VLOOKUP(B124,'X13'!$B:$AP,41,FALSE)),"B"))))))))))))))=TRUE," ",(IF($X$1=1,(VLOOKUP(B124,'X1'!$B:$AP,41,FALSE)),IF($X$1=2,(VLOOKUP(B124,'X2'!$B:$AP,41,FALSE)),IF($X$1=3,(VLOOKUP(B124,'X3'!$B:$AP,41,FALSE)),IF($X$1=4,(VLOOKUP(B124,'X4'!$B:$AP,41,FALSE)),IF($X$1=5,(VLOOKUP(B124,'X5'!$B:$AP,41,FALSE)),IF($X$1=6,(VLOOKUP(B124,'X6'!$B:$AP,41,FALSE)),IF($X$1=7,(VLOOKUP(B124,'X7'!$B:$AP,41,FALSE)),IF($X$1=8,(VLOOKUP(B124,'X8'!$B:$AP,41,FALSE)),IF($X$1=9,(VLOOKUP(B124,'X9'!$B:$AP,41,FALSE)),IF($X$1=10,(VLOOKUP(B124,'X10'!$B:$AP,41,FALSE)),IF($X$1=11,(VLOOKUP(B124,'X11'!$B:$AP,41,FALSE)),IF($X$1=12,(VLOOKUP(B124,'X12'!$B:$AP,41,FALSE)),IF($X$1=13,(VLOOKUP(B124,'X13'!$B:$AP,41,FALSE)),"B")))))))))))))))</f>
        <v xml:space="preserve"> </v>
      </c>
      <c r="E124" s="182" t="str">
        <f ca="1">IF(ISERROR(IF($X$1=1,(VLOOKUP(B124,'X1'!$B:$AP,7,FALSE)),IF($X$1=2,(VLOOKUP(B124,'X2'!$B:$AP,7,FALSE)),IF($X$1=3,(VLOOKUP(B124,'X3'!$B:$AP,7,FALSE)),IF($X$1=4,(VLOOKUP(B124,'X4'!$B:$AP,7,FALSE)),IF($X$1=5,(VLOOKUP(B124,'X5'!$B:$AP,7,FALSE)),IF($X$1=6,(VLOOKUP(B124,'X6'!$B:$AP,7,FALSE)),IF($X$1=7,(VLOOKUP(B124,'X7'!$B:$AP,7,FALSE)),IF($X$1=8,(VLOOKUP(B124,'X8'!$B:$AP,7,FALSE)),IF($X$1=9,(VLOOKUP(B124,'X9'!$B:$AP,7,FALSE)),IF($X$1=10,(VLOOKUP(B124,'X10'!$B:$AP,7,FALSE)),IF($X$1=11,(VLOOKUP(B124,'X11'!$B:$AP,7,FALSE)),IF($X$1=12,(VLOOKUP(B124,'X12'!$B:$AP,7,FALSE)),IF($X$1=13,(VLOOKUP(B124,'X13'!$B:$AP,7,FALSE)),"B"))))))))))))))=TRUE," ",(IF($X$1=1,(VLOOKUP(B124,'X1'!$B:$AP,7,FALSE)),IF($X$1=2,(VLOOKUP(B124,'X2'!$B:$AP,7,FALSE)),IF($X$1=3,(VLOOKUP(B124,'X3'!$B:$AP,7,FALSE)),IF($X$1=4,(VLOOKUP(B124,'X4'!$B:$AP,7,FALSE)),IF($X$1=5,(VLOOKUP(B124,'X5'!$B:$AP,7,FALSE)),IF($X$1=6,(VLOOKUP(B124,'X6'!$B:$AP,7,FALSE)),IF($X$1=7,(VLOOKUP(B124,'X7'!$B:$AP,7,FALSE)),IF($X$1=8,(VLOOKUP(B124,'X8'!$B:$AP,7,FALSE)),IF($X$1=9,(VLOOKUP(B124,'X9'!$B:$AP,7,FALSE)),IF($X$1=10,(VLOOKUP(B124,'X10'!$B:$AP,7,FALSE)),IF($X$1=11,(VLOOKUP(B124,'X11'!$B:$AP,7,FALSE)),IF($X$1=12,(VLOOKUP(B124,'X12'!$B:$AP,7,FALSE)),IF($X$1=13,(VLOOKUP(B124,'X13'!$B:$AP,7,FALSE)),"B")))))))))))))))</f>
        <v xml:space="preserve"> </v>
      </c>
      <c r="F124" s="182" t="str">
        <f ca="1">IF(ISERROR(IF((IF($X$1=1,(VLOOKUP(B124,'X1'!$B:$AO,6,FALSE)),(IF($X$1=2,(VLOOKUP(B124,'X2'!$B:$AO,6,FALSE)),(IF($X$1=3,(VLOOKUP(B124,'X3'!$B:$AO,6,FALSE)),(IF($X$1=4,(VLOOKUP(B124,'X4'!$B:$AO,6,FALSE)),(IF($X$1=5,(VLOOKUP(B124,'X5'!$B:$AO,6,FALSE)),(IF($X$1=6,(VLOOKUP(B124,'X6'!$B:$AO,6,FALSE)),(IF($X$1=7,(VLOOKUP(B124,'X7'!$B:$AO,6,FALSE)),(IF($X$1=8,(VLOOKUP(B124,'X8'!$B:$AO,6,FALSE)),(IF($X$1=9,(VLOOKUP(B124,'X9'!$B:$AO,6,FALSE)),(IF($X$1=10,(VLOOKUP(B124,'X10'!$B:$AO,6,FALSE)),(IF($X$1=11,(VLOOKUP(B124,'X11'!$B:$AO,6,FALSE)),(IF($X$1=12,(VLOOKUP(B124,'X12'!$B:$AO,6,FALSE)),(VLOOKUP(B124,'X13'!$B:$AO,6,FALSE))))))))))))))))))))))))))=$V$1," ",(IF($X$1=1,(VLOOKUP(B124,'X1'!$B:$AO,6,FALSE)),(IF($X$1=2,(VLOOKUP(B124,'X2'!$B:$AO,6,FALSE)),(IF($X$1=3,(VLOOKUP(B124,'X3'!$B:$AO,6,FALSE)),(IF($X$1=4,(VLOOKUP(B124,'X4'!$B:$AO,6,FALSE)),(IF($X$1=5,(VLOOKUP(B124,'X5'!$B:$AO,6,FALSE)),(IF($X$1=6,(VLOOKUP(B124,'X6'!$B:$AO,6,FALSE)),(IF($X$1=7,(VLOOKUP(B124,'X7'!$B:$AO,6,FALSE)),(IF($X$1=8,(VLOOKUP(B124,'X8'!$B:$AO,6,FALSE)),(IF($X$1=9,(VLOOKUP(B124,'X9'!$B:$AO,6,FALSE)),(IF($X$1=10,(VLOOKUP(B124,'X10'!$B:$AO,6,FALSE)),(IF($X$1=11,(VLOOKUP(B124,'X11'!$B:$AO,6,FALSE)),(IF($X$1=12,(VLOOKUP(B124,'X12'!$B:$AO,6,FALSE)),(VLOOKUP(B124,'X13'!$B:$AO,6,FALSE))))))))))))))))))))))))))))=TRUE," ",(IF((IF($X$1=1,(VLOOKUP(B124,'X1'!$B:$AO,6,FALSE)),(IF($X$1=2,(VLOOKUP(B124,'X2'!$B:$AO,6,FALSE)),(IF($X$1=3,(VLOOKUP(B124,'X3'!$B:$AO,6,FALSE)),(IF($X$1=4,(VLOOKUP(B124,'X4'!$B:$AO,6,FALSE)),(IF($X$1=5,(VLOOKUP(B124,'X5'!$B:$AO,6,FALSE)),(IF($X$1=6,(VLOOKUP(B124,'X6'!$B:$AO,6,FALSE)),(IF($X$1=7,(VLOOKUP(B124,'X7'!$B:$AO,6,FALSE)),(IF($X$1=8,(VLOOKUP(B124,'X8'!$B:$AO,6,FALSE)),(IF($X$1=9,(VLOOKUP(B124,'X9'!$B:$AO,6,FALSE)),(IF($X$1=10,(VLOOKUP(B124,'X10'!$B:$AO,6,FALSE)),(IF($X$1=11,(VLOOKUP(B124,'X11'!$B:$AO,6,FALSE)),(IF($X$1=12,(VLOOKUP(B124,'X12'!$B:$AO,6,FALSE)),(VLOOKUP(B124,'X13'!$B:$AO,6,FALSE))))))))))))))))))))))))))=$V$1," ",(IF($X$1=1,(VLOOKUP(B124,'X1'!$B:$AO,6,FALSE)),(IF($X$1=2,(VLOOKUP(B124,'X2'!$B:$AO,6,FALSE)),(IF($X$1=3,(VLOOKUP(B124,'X3'!$B:$AO,6,FALSE)),(IF($X$1=4,(VLOOKUP(B124,'X4'!$B:$AO,6,FALSE)),(IF($X$1=5,(VLOOKUP(B124,'X5'!$B:$AO,6,FALSE)),(IF($X$1=6,(VLOOKUP(B124,'X6'!$B:$AO,6,FALSE)),(IF($X$1=7,(VLOOKUP(B124,'X7'!$B:$AO,6,FALSE)),(IF($X$1=8,(VLOOKUP(B124,'X8'!$B:$AO,6,FALSE)),(IF($X$1=9,(VLOOKUP(B124,'X9'!$B:$AO,6,FALSE)),(IF($X$1=10,(VLOOKUP(B124,'X10'!$B:$AO,6,FALSE)),(IF($X$1=11,(VLOOKUP(B124,'X11'!$B:$AO,6,FALSE)),(IF($X$1=12,(VLOOKUP(B124,'X12'!$B:$AO,6,FALSE)),(VLOOKUP(B124,'X13'!$B:$AO,6,FALSE)))))))))))))))))))))))))))))</f>
        <v xml:space="preserve"> </v>
      </c>
      <c r="G124" s="182" t="str">
        <f ca="1">IF(ISERROR(IF($X$1=1,(VLOOKUP(B124,'X1'!$B:$AZ,44,FALSE)),IF($X$1=2,(VLOOKUP(B124,'X2'!$B:$AZ,44,FALSE)),IF($X$1=3,(VLOOKUP(B124,'X3'!$B:$AZ,44,FALSE)),IF($X$1=4,(VLOOKUP(B124,'X4'!$B:$AZ,44,FALSE)),IF($X$1=5,(VLOOKUP(B124,'X5'!$B:$AZ,44,FALSE)),IF($X$1=6,(VLOOKUP(B124,'X6'!$B:$AZ,44,FALSE)),IF($X$1=7,(VLOOKUP(B124,'X7'!$B:$AZ,44,FALSE)),IF($X$1=8,(VLOOKUP(B124,'X8'!$B:$AZ,44,FALSE)),IF($X$1=9,(VLOOKUP(B124,'X9'!$B:$AZ,44,FALSE)),IF($X$1=10,(VLOOKUP(B124,'X10'!$B:$AZ,44,FALSE)),IF($X$1=11,(VLOOKUP(B124,'X11'!$B:$AZ,44,FALSE)),IF($X$1=12,(VLOOKUP(B124,'X12'!$B:$AZ,44,FALSE)),IF($X$1=13,(VLOOKUP(B124,'X13'!$B:$AZ,44,FALSE)),"B"))))))))))))))=TRUE," ",(IF($X$1=1,(VLOOKUP(B124,'X1'!$B:$AZ,44,FALSE)),IF($X$1=2,(VLOOKUP(B124,'X2'!$B:$AZ,44,FALSE)),IF($X$1=3,(VLOOKUP(B124,'X3'!$B:$AZ,44,FALSE)),IF($X$1=4,(VLOOKUP(B124,'X4'!$B:$AZ,44,FALSE)),IF($X$1=5,(VLOOKUP(B124,'X5'!$B:$AZ,44,FALSE)),IF($X$1=6,(VLOOKUP(B124,'X6'!$B:$AZ,44,FALSE)),IF($X$1=7,(VLOOKUP(B124,'X7'!$B:$AZ,44,FALSE)),IF($X$1=8,(VLOOKUP(B124,'X8'!$B:$AZ,44,FALSE)),IF($X$1=9,(VLOOKUP(B124,'X9'!$B:$AZ,44,FALSE)),IF($X$1=10,(VLOOKUP(B124,'X10'!$B:$AZ,44,FALSE)),IF($X$1=11,(VLOOKUP(B124,'X11'!$B:$AZ,44,FALSE)),IF($X$1=12,(VLOOKUP(B124,'X12'!$B:$AZ,44,FALSE)),IF($X$1=13,(VLOOKUP(B124,'X13'!$B:$AZ,44,FALSE)),"B")))))))))))))))</f>
        <v xml:space="preserve"> </v>
      </c>
      <c r="H124" s="182" t="str">
        <f ca="1">IF(ISERROR(IF($X$1=1,(VLOOKUP(B124,'X1'!$B:$AZ,8,FALSE)),IF($X$1=2,(VLOOKUP(B124,'X2'!$B:$AZ,8,FALSE)),IF($X$1=3,(VLOOKUP(B124,'X3'!$B:$AZ,8,FALSE)),IF($X$1=4,(VLOOKUP(B124,'X4'!$B:$AZ,8,FALSE)),IF($X$1=5,(VLOOKUP(B124,'X5'!$B:$AZ,8,FALSE)),IF($X$1=6,(VLOOKUP(B124,'X6'!$B:$AZ,8,FALSE)),IF($X$1=7,(VLOOKUP(B124,'X7'!$B:$AZ,8,FALSE)),IF($X$1=8,(VLOOKUP(B124,'X8'!$B:$AZ,8,FALSE)),IF($X$1=9,(VLOOKUP(B124,'X9'!$B:$AZ,8,FALSE)),IF($X$1=10,(VLOOKUP(B124,'X10'!$B:$AZ,8,FALSE)),IF($X$1=11,(VLOOKUP(B124,'X11'!$B:$AZ,8,FALSE)),IF($X$1=12,(VLOOKUP(B124,'X12'!$B:$AZ,8,FALSE)),IF($X$1=13,(VLOOKUP(B124,'X13'!$B:$AZ,8,FALSE)),"B"))))))))))))))=TRUE," ",(IF($X$1=1,(VLOOKUP(B124,'X1'!$B:$AZ,8,FALSE)),IF($X$1=2,(VLOOKUP(B124,'X2'!$B:$AZ,8,FALSE)),IF($X$1=3,(VLOOKUP(B124,'X3'!$B:$AZ,8,FALSE)),IF($X$1=4,(VLOOKUP(B124,'X4'!$B:$AZ,8,FALSE)),IF($X$1=5,(VLOOKUP(B124,'X5'!$B:$AZ,8,FALSE)),IF($X$1=6,(VLOOKUP(B124,'X6'!$B:$AZ,8,FALSE)),IF($X$1=7,(VLOOKUP(B124,'X7'!$B:$AZ,8,FALSE)),IF($X$1=8,(VLOOKUP(B124,'X8'!$B:$AZ,8,FALSE)),IF($X$1=9,(VLOOKUP(B124,'X9'!$B:$AZ,8,FALSE)),IF($X$1=10,(VLOOKUP(B124,'X10'!$B:$AZ,8,FALSE)),IF($X$1=11,(VLOOKUP(B124,'X11'!$B:$AZ,8,FALSE)),IF($X$1=12,(VLOOKUP(B124,'X12'!$B:$AZ,8,FALSE)),IF($X$1=13,(VLOOKUP(B124,'X13'!$B:$AZ,8,FALSE)),"B")))))))))))))))</f>
        <v xml:space="preserve"> </v>
      </c>
      <c r="I124" s="183" t="str">
        <f ca="1">IF(ISERROR(IF($X$1=1,(VLOOKUP(B124,'X1'!$B:$AZ,2,FALSE)),IF($X$1=2,(VLOOKUP(B124,'X2'!$B:$AZ,2,FALSE)),IF($X$1=3,(VLOOKUP(B124,'X3'!$B:$AZ,2,FALSE)),IF($X$1=4,(VLOOKUP(B124,'X4'!$B:$AZ,2,FALSE)),IF($X$1=5,(VLOOKUP(B124,'X5'!$B:$AZ,2,FALSE)),IF($X$1=6,(VLOOKUP(B124,'X6'!$B:$AZ,2,FALSE)),IF($X$1=7,(VLOOKUP(B124,'X7'!$B:$AZ,2,FALSE)),IF($X$1=8,(VLOOKUP(B124,'X8'!$B:$AZ,2,FALSE)),IF($X$1=9,(VLOOKUP(B124,'X9'!$B:$AZ,2,FALSE)),IF($X$1=10,(VLOOKUP(B124,'X10'!$B:$AZ,2,FALSE)),IF($X$1=11,(VLOOKUP(B124,'X11'!$B:$AZ,2,FALSE)),IF($X$1=12,(VLOOKUP(B124,'X12'!$B:$AZ,2,FALSE)),IF($X$1=13,(VLOOKUP(B124,'X13'!$B:$AZ,2,FALSE)),"B"))))))))))))))=TRUE," ",(IF($X$1=1,(VLOOKUP(B124,'X1'!$B:$AZ,2,FALSE)),IF($X$1=2,(VLOOKUP(B124,'X2'!$B:$AZ,2,FALSE)),IF($X$1=3,(VLOOKUP(B124,'X3'!$B:$AZ,2,FALSE)),IF($X$1=4,(VLOOKUP(B124,'X4'!$B:$AZ,2,FALSE)),IF($X$1=5,(VLOOKUP(B124,'X5'!$B:$AZ,2,FALSE)),IF($X$1=6,(VLOOKUP(B124,'X6'!$B:$AZ,2,FALSE)),IF($X$1=7,(VLOOKUP(B124,'X7'!$B:$AZ,2,FALSE)),IF($X$1=8,(VLOOKUP(B124,'X8'!$B:$AZ,2,FALSE)),IF($X$1=9,(VLOOKUP(B124,'X9'!$B:$AZ,2,FALSE)),IF($X$1=10,(VLOOKUP(B124,'X10'!$B:$AZ,2,FALSE)),IF($X$1=11,(VLOOKUP(B124,'X11'!$B:$AZ,2,FALSE)),IF($X$1=12,(VLOOKUP(B124,'X12'!$B:$AZ,2,FALSE)),IF($X$1=13,(VLOOKUP(B124,'X13'!$B:$AZ,2,FALSE)),"B")))))))))))))))</f>
        <v xml:space="preserve"> </v>
      </c>
      <c r="J124" s="183" t="str">
        <f ca="1">IF(ISERROR(IF($X$1=1,(VLOOKUP(B124,'X1'!$B:$AZ,3,FALSE)),IF($X$1=2,(VLOOKUP(B124,'X2'!$B:$AZ,3,FALSE)),IF($X$1=3,(VLOOKUP(B124,'X3'!$B:$AZ,3,FALSE)),IF($X$1=4,(VLOOKUP(B124,'X4'!$B:$AZ,3,FALSE)),IF($X$1=5,(VLOOKUP(B124,'X5'!$B:$AZ,3,FALSE)),IF($X$1=6,(VLOOKUP(B124,'X6'!$B:$AZ,3,FALSE)),IF($X$1=7,(VLOOKUP(B124,'X7'!$B:$AZ,3,FALSE)),IF($X$1=8,(VLOOKUP(B124,'X8'!$B:$AZ,3,FALSE)),IF($X$1=9,(VLOOKUP(B124,'X9'!$B:$AZ,3,FALSE)),IF($X$1=10,(VLOOKUP(B124,'X10'!$B:$AZ,3,FALSE)),IF($X$1=11,(VLOOKUP(B124,'X11'!$B:$AZ,3,FALSE)),IF($X$1=12,(VLOOKUP(B124,'X12'!$B:$AZ,3,FALSE)),IF($X$1=13,(VLOOKUP(B124,'X13'!$B:$AZ,3,FALSE)),"B"))))))))))))))=TRUE," ",(IF($X$1=1,(VLOOKUP(B124,'X1'!$B:$AZ,3,FALSE)),IF($X$1=2,(VLOOKUP(B124,'X2'!$B:$AZ,3,FALSE)),IF($X$1=3,(VLOOKUP(B124,'X3'!$B:$AZ,3,FALSE)),IF($X$1=4,(VLOOKUP(B124,'X4'!$B:$AZ,3,FALSE)),IF($X$1=5,(VLOOKUP(B124,'X5'!$B:$AZ,3,FALSE)),IF($X$1=6,(VLOOKUP(B124,'X6'!$B:$AZ,3,FALSE)),IF($X$1=7,(VLOOKUP(B124,'X7'!$B:$AZ,3,FALSE)),IF($X$1=8,(VLOOKUP(B124,'X8'!$B:$AZ,3,FALSE)),IF($X$1=9,(VLOOKUP(B124,'X9'!$B:$AZ,3,FALSE)),IF($X$1=10,(VLOOKUP(B124,'X10'!$B:$AZ,3,FALSE)),IF($X$1=11,(VLOOKUP(B124,'X11'!$B:$AZ,3,FALSE)),IF($X$1=12,(VLOOKUP(B124,'X12'!$B:$AZ,3,FALSE)),IF($X$1=13,(VLOOKUP(B124,'X13'!$B:$AZ,3,FALSE)),"B")))))))))))))))</f>
        <v xml:space="preserve"> </v>
      </c>
      <c r="K124" s="183" t="str">
        <f ca="1">IF(ISERROR(IF($X$1=1,(VLOOKUP(B124,'X1'!$B:$AZ,5,FALSE)),IF($X$1=2,(VLOOKUP(B124,'X2'!$B:$AZ,5,FALSE)),IF($X$1=3,(VLOOKUP(B124,'X3'!$B:$AZ,5,FALSE)),IF($X$1=4,(VLOOKUP(B124,'X4'!$B:$AZ,5,FALSE)),IF($X$1=5,(VLOOKUP(B124,'X5'!$B:$AZ,5,FALSE)),IF($X$1=6,(VLOOKUP(B124,'X6'!$B:$AZ,5,FALSE)),IF($X$1=7,(VLOOKUP(B124,'X7'!$B:$AZ,5,FALSE)),IF($X$1=8,(VLOOKUP(B124,'X8'!$B:$AZ,5,FALSE)),IF($X$1=9,(VLOOKUP(B124,'X9'!$B:$AZ,5,FALSE)),IF($X$1=10,(VLOOKUP(B124,'X10'!$B:$AZ,5,FALSE)),IF($X$1=11,(VLOOKUP(B124,'X11'!$B:$AZ,5,FALSE)),IF($X$1=12,(VLOOKUP(B124,'X12'!$B:$AZ,5,FALSE)),IF($X$1=13,(VLOOKUP(B124,'X13'!$B:$AZ,5,FALSE)),"B"))))))))))))))=TRUE," ",(IF($X$1=1,(VLOOKUP(B124,'X1'!$B:$AZ,5,FALSE)),IF($X$1=2,(VLOOKUP(B124,'X2'!$B:$AZ,5,FALSE)),IF($X$1=3,(VLOOKUP(B124,'X3'!$B:$AZ,5,FALSE)),IF($X$1=4,(VLOOKUP(B124,'X4'!$B:$AZ,5,FALSE)),IF($X$1=5,(VLOOKUP(B124,'X5'!$B:$AZ,5,FALSE)),IF($X$1=6,(VLOOKUP(B124,'X6'!$B:$AZ,5,FALSE)),IF($X$1=7,(VLOOKUP(B124,'X7'!$B:$AZ,5,FALSE)),IF($X$1=8,(VLOOKUP(B124,'X8'!$B:$AZ,5,FALSE)),IF($X$1=9,(VLOOKUP(B124,'X9'!$B:$AZ,5,FALSE)),IF($X$1=10,(VLOOKUP(B124,'X10'!$B:$AZ,5,FALSE)),IF($X$1=11,(VLOOKUP(B124,'X11'!$B:$AZ,5,FALSE)),IF($X$1=12,(VLOOKUP(B124,'X12'!$B:$AZ,5,FALSE)),IF($X$1=13,(VLOOKUP(B124,'X13'!$B:$AZ,5,FALSE)),"B")))))))))))))))</f>
        <v xml:space="preserve"> </v>
      </c>
      <c r="L124" s="184" t="str">
        <f ca="1">IF(ISERROR(IF($X$1=1,(VLOOKUP(B124,'X1'!$B:$AZ,9,FALSE)),IF($X$1=2,(VLOOKUP(B124,'X2'!$B:$AZ,9,FALSE)),IF($X$1=3,(VLOOKUP(B124,'X3'!$B:$AZ,9,FALSE)),IF($X$1=4,(VLOOKUP(B124,'X4'!$B:$AZ,9,FALSE)),IF($X$1=5,(VLOOKUP(B124,'X5'!$B:$AZ,9,FALSE)),IF($X$1=6,(VLOOKUP(B124,'X6'!$B:$AZ,9,FALSE)),IF($X$1=7,(VLOOKUP(B124,'X7'!$B:$AZ,9,FALSE)),IF($X$1=8,(VLOOKUP(B124,'X8'!$B:$AZ,9,FALSE)),IF($X$1=9,(VLOOKUP(B124,'X9'!$B:$AZ,9,FALSE)),IF($X$1=10,(VLOOKUP(B124,'X10'!$B:$AZ,9,FALSE)),IF($X$1=11,(VLOOKUP(B124,'X11'!$B:$AZ,9,FALSE)),IF($X$1=12,(VLOOKUP(B124,'X12'!$B:$AZ,9,FALSE)),IF($X$1=13,(VLOOKUP(B124,'X13'!$B:$AZ,9,FALSE)),"B"))))))))))))))=TRUE," ",(IF($X$1=1,(VLOOKUP(B124,'X1'!$B:$AZ,9,FALSE)),IF($X$1=2,(VLOOKUP(B124,'X2'!$B:$AZ,9,FALSE)),IF($X$1=3,(VLOOKUP(B124,'X3'!$B:$AZ,9,FALSE)),IF($X$1=4,(VLOOKUP(B124,'X4'!$B:$AZ,9,FALSE)),IF($X$1=5,(VLOOKUP(B124,'X5'!$B:$AZ,9,FALSE)),IF($X$1=6,(VLOOKUP(B124,'X6'!$B:$AZ,9,FALSE)),IF($X$1=7,(VLOOKUP(B124,'X7'!$B:$AZ,9,FALSE)),IF($X$1=8,(VLOOKUP(B124,'X8'!$B:$AZ,9,FALSE)),IF($X$1=9,(VLOOKUP(B124,'X9'!$B:$AZ,9,FALSE)),IF($X$1=10,(VLOOKUP(B124,'X10'!$B:$AZ,9,FALSE)),IF($X$1=11,(VLOOKUP(B124,'X11'!$B:$AZ,9,FALSE)),IF($X$1=12,(VLOOKUP(B124,'X12'!$B:$AZ,9,FALSE)),IF($X$1=13,(VLOOKUP(B124,'X13'!$B:$AZ,9,FALSE)),"B")))))))))))))))</f>
        <v xml:space="preserve"> </v>
      </c>
      <c r="M124" s="184" t="str">
        <f ca="1">IF(ISERROR(IF($X$1=1,(VLOOKUP(B124,'X1'!$B:$AZ,10,FALSE)),IF($X$1=2,(VLOOKUP(B124,'X2'!$B:$AZ,10,FALSE)),IF($X$1=3,(VLOOKUP(B124,'X3'!$B:$AZ,10,FALSE)),IF($X$1=4,(VLOOKUP(B124,'X4'!$B:$AZ,10,FALSE)),IF($X$1=5,(VLOOKUP(B124,'X5'!$B:$AZ,10,FALSE)),IF($X$1=6,(VLOOKUP(B124,'X6'!$B:$AZ,10,FALSE)),IF($X$1=7,(VLOOKUP(B124,'X7'!$B:$AZ,10,FALSE)),IF($X$1=8,(VLOOKUP(B124,'X8'!$B:$AZ,10,FALSE)),IF($X$1=9,(VLOOKUP(B124,'X9'!$B:$AZ,10,FALSE)),IF($X$1=10,(VLOOKUP(B124,'X10'!$B:$AZ,10,FALSE)),IF($X$1=11,(VLOOKUP(B124,'X11'!$B:$AZ,10,FALSE)),IF($X$1=12,(VLOOKUP(B124,'X12'!$B:$AZ,10,FALSE)),IF($X$1=13,(VLOOKUP(B124,'X13'!$B:$AZ,10,FALSE)),"B"))))))))))))))=TRUE," ",(IF($X$1=1,(VLOOKUP(B124,'X1'!$B:$AZ,10,FALSE)),IF($X$1=2,(VLOOKUP(B124,'X2'!$B:$AZ,10,FALSE)),IF($X$1=3,(VLOOKUP(B124,'X3'!$B:$AZ,10,FALSE)),IF($X$1=4,(VLOOKUP(B124,'X4'!$B:$AZ,10,FALSE)),IF($X$1=5,(VLOOKUP(B124,'X5'!$B:$AZ,10,FALSE)),IF($X$1=6,(VLOOKUP(B124,'X6'!$B:$AZ,10,FALSE)),IF($X$1=7,(VLOOKUP(B124,'X7'!$B:$AZ,10,FALSE)),IF($X$1=8,(VLOOKUP(B124,'X8'!$B:$AZ,10,FALSE)),IF($X$1=9,(VLOOKUP(B124,'X9'!$B:$AZ,10,FALSE)),IF($X$1=10,(VLOOKUP(B124,'X10'!$B:$AZ,10,FALSE)),IF($X$1=11,(VLOOKUP(B124,'X11'!$B:$AZ,10,FALSE)),IF($X$1=12,(VLOOKUP(B124,'X12'!$B:$AZ,10,FALSE)),IF($X$1=13,(VLOOKUP(B124,'X13'!$B:$AZ,10,FALSE)),"B")))))))))))))))</f>
        <v xml:space="preserve"> </v>
      </c>
      <c r="N124" s="185" t="str">
        <f ca="1">IF(ISERROR(IF($X$1=1,(VLOOKUP(B124,'X1'!$B:$AZ,45,FALSE)),IF($X$1=2,(VLOOKUP(B124,'X2'!$B:$AZ,45,FALSE)),IF($X$1=3,(VLOOKUP(B124,'X3'!$B:$AZ,45,FALSE)),IF($X$1=4,(VLOOKUP(B124,'X4'!$B:$AZ,45,FALSE)),IF($X$1=5,(VLOOKUP(B124,'X5'!$B:$AZ,45,FALSE)),IF($X$1=6,(VLOOKUP(B124,'X6'!$B:$AZ,45,FALSE)),IF($X$1=7,(VLOOKUP(B124,'X7'!$B:$AZ,45,FALSE)),IF($X$1=8,(VLOOKUP(B124,'X8'!$B:$AZ,45,FALSE)),IF($X$1=9,(VLOOKUP(B124,'X9'!$B:$AZ,45,FALSE)),IF($X$1=10,(VLOOKUP(B124,'X10'!$B:$AZ,45,FALSE)),IF($X$1=11,(VLOOKUP(B124,'X11'!$B:$AZ,45,FALSE)),IF($X$1=12,(VLOOKUP(B124,'X12'!$B:$AZ,45,FALSE)),IF($X$1=13,(VLOOKUP(B124,'X13'!$B:$AZ,45,FALSE)),"B"))))))))))))))=TRUE," ",(IF($X$1=1,(VLOOKUP(B124,'X1'!$B:$AZ,45,FALSE)),IF($X$1=2,(VLOOKUP(B124,'X2'!$B:$AZ,45,FALSE)),IF($X$1=3,(VLOOKUP(B124,'X3'!$B:$AZ,45,FALSE)),IF($X$1=4,(VLOOKUP(B124,'X4'!$B:$AZ,45,FALSE)),IF($X$1=5,(VLOOKUP(B124,'X5'!$B:$AZ,45,FALSE)),IF($X$1=6,(VLOOKUP(B124,'X6'!$B:$AZ,45,FALSE)),IF($X$1=7,(VLOOKUP(B124,'X7'!$B:$AZ,45,FALSE)),IF($X$1=8,(VLOOKUP(B124,'X8'!$B:$AZ,45,FALSE)),IF($X$1=9,(VLOOKUP(B124,'X9'!$B:$AZ,45,FALSE)),IF($X$1=10,(VLOOKUP(B124,'X10'!$B:$AZ,45,FALSE)),IF($X$1=11,(VLOOKUP(B124,'X11'!$B:$AZ,45,FALSE)),IF($X$1=12,(VLOOKUP(B124,'X12'!$B:$AZ,45,FALSE)),IF($X$1=13,(VLOOKUP(B124,'X13'!$B:$AZ,45,FALSE)),"B")))))))))))))))</f>
        <v xml:space="preserve"> </v>
      </c>
      <c r="O124" s="184" t="str">
        <f ca="1">IF(ISERROR(IF($X$1=1,(VLOOKUP(B124,'X1'!$B:$AZ,11,FALSE)),IF($X$1=2,(VLOOKUP(B124,'X2'!$B:$AZ,11,FALSE)),IF($X$1=3,(VLOOKUP(B124,'X3'!$B:$AZ,11,FALSE)),IF($X$1=4,(VLOOKUP(B124,'X4'!$B:$AZ,11,FALSE)),IF($X$1=5,(VLOOKUP(B124,'X5'!$B:$AZ,11,FALSE)),IF($X$1=6,(VLOOKUP(B124,'X6'!$B:$AZ,11,FALSE)),IF($X$1=7,(VLOOKUP(B124,'X7'!$B:$AZ,11,FALSE)),IF($X$1=8,(VLOOKUP(B124,'X8'!$B:$AZ,11,FALSE)),IF($X$1=9,(VLOOKUP(B124,'X9'!$B:$AZ,11,FALSE)),IF($X$1=10,(VLOOKUP(B124,'X10'!$B:$AZ,11,FALSE)),IF($X$1=11,(VLOOKUP(B124,'X11'!$B:$AZ,11,FALSE)),IF($X$1=12,(VLOOKUP(B124,'X12'!$B:$AZ,11,FALSE)),IF($X$1=13,(VLOOKUP(B124,'X13'!$B:$AZ,11,FALSE)),"B"))))))))))))))=TRUE," ",(IF($X$1=1,(VLOOKUP(B124,'X1'!$B:$AZ,11,FALSE)),IF($X$1=2,(VLOOKUP(B124,'X2'!$B:$AZ,11,FALSE)),IF($X$1=3,(VLOOKUP(B124,'X3'!$B:$AZ,11,FALSE)),IF($X$1=4,(VLOOKUP(B124,'X4'!$B:$AZ,11,FALSE)),IF($X$1=5,(VLOOKUP(B124,'X5'!$B:$AZ,11,FALSE)),IF($X$1=6,(VLOOKUP(B124,'X6'!$B:$AZ,11,FALSE)),IF($X$1=7,(VLOOKUP(B124,'X7'!$B:$AZ,11,FALSE)),IF($X$1=8,(VLOOKUP(B124,'X8'!$B:$AZ,11,FALSE)),IF($X$1=9,(VLOOKUP(B124,'X9'!$B:$AZ,11,FALSE)),IF($X$1=10,(VLOOKUP(B124,'X10'!$B:$AZ,11,FALSE)),IF($X$1=11,(VLOOKUP(B124,'X11'!$B:$AZ,11,FALSE)),IF($X$1=12,(VLOOKUP(B124,'X12'!$B:$AZ,11,FALSE)),IF($X$1=13,(VLOOKUP(B124,'X13'!$B:$AZ,11,FALSE)),"B")))))))))))))))</f>
        <v xml:space="preserve"> </v>
      </c>
      <c r="P124" s="184" t="str">
        <f ca="1">IF(ISERROR(IF($X$1=1,(VLOOKUP(B124,'X1'!$B:$AZ,12,FALSE)),IF($X$1=2,(VLOOKUP(B124,'X2'!$B:$AZ,12,FALSE)),IF($X$1=3,(VLOOKUP(B124,'X3'!$B:$AZ,12,FALSE)),IF($X$1=4,(VLOOKUP(B124,'X4'!$B:$AZ,12,FALSE)),IF($X$1=5,(VLOOKUP(B124,'X5'!$B:$AZ,12,FALSE)),IF($X$1=6,(VLOOKUP(B124,'X6'!$B:$AZ,12,FALSE)),IF($X$1=7,(VLOOKUP(B124,'X7'!$B:$AZ,12,FALSE)),IF($X$1=8,(VLOOKUP(B124,'X8'!$B:$AZ,12,FALSE)),IF($X$1=9,(VLOOKUP(B124,'X9'!$B:$AZ,12,FALSE)),IF($X$1=10,(VLOOKUP(B124,'X10'!$B:$AZ,12,FALSE)),IF($X$1=11,(VLOOKUP(B124,'X11'!$B:$AZ,12,FALSE)),IF($X$1=12,(VLOOKUP(B124,'X12'!$B:$AZ,12,FALSE)),IF($X$1=13,(VLOOKUP(B124,'X13'!$B:$AZ,12,FALSE)),"B"))))))))))))))=TRUE," ",(IF($X$1=1,(VLOOKUP(B124,'X1'!$B:$AZ,12,FALSE)),IF($X$1=2,(VLOOKUP(B124,'X2'!$B:$AZ,12,FALSE)),IF($X$1=3,(VLOOKUP(B124,'X3'!$B:$AZ,12,FALSE)),IF($X$1=4,(VLOOKUP(B124,'X4'!$B:$AZ,12,FALSE)),IF($X$1=5,(VLOOKUP(B124,'X5'!$B:$AZ,12,FALSE)),IF($X$1=6,(VLOOKUP(B124,'X6'!$B:$AZ,12,FALSE)),IF($X$1=7,(VLOOKUP(B124,'X7'!$B:$AZ,12,FALSE)),IF($X$1=8,(VLOOKUP(B124,'X8'!$B:$AZ,12,FALSE)),IF($X$1=9,(VLOOKUP(B124,'X9'!$B:$AZ,12,FALSE)),IF($X$1=10,(VLOOKUP(B124,'X10'!$B:$AZ,12,FALSE)),IF($X$1=11,(VLOOKUP(B124,'X11'!$B:$AZ,12,FALSE)),IF($X$1=12,(VLOOKUP(B124,'X12'!$B:$AZ,12,FALSE)),IF($X$1=13,(VLOOKUP(B124,'X13'!$B:$AZ,12,FALSE)),"B")))))))))))))))</f>
        <v xml:space="preserve"> </v>
      </c>
      <c r="Q124" s="185" t="str">
        <f ca="1">IF(ISERROR(IF($X$1=1,(VLOOKUP(B124,'X1'!$B:$AZ,46,FALSE)),IF($X$1=2,(VLOOKUP(B124,'X2'!$B:$AZ,46,FALSE)),IF($X$1=3,(VLOOKUP(B124,'X3'!$B:$AZ,46,FALSE)),IF($X$1=4,(VLOOKUP(B124,'X4'!$B:$AZ,46,FALSE)),IF($X$1=5,(VLOOKUP(B124,'X5'!$B:$AZ,46,FALSE)),IF($X$1=6,(VLOOKUP(B124,'X6'!$B:$AZ,46,FALSE)),IF($X$1=7,(VLOOKUP(B124,'X7'!$B:$AZ,46,FALSE)),IF($X$1=8,(VLOOKUP(B124,'X8'!$B:$AZ,46,FALSE)),IF($X$1=9,(VLOOKUP(B124,'X9'!$B:$AZ,46,FALSE)),IF($X$1=10,(VLOOKUP(B124,'X10'!$B:$AZ,46,FALSE)),IF($X$1=11,(VLOOKUP(B124,'X11'!$B:$AZ,46,FALSE)),IF($X$1=12,(VLOOKUP(B124,'X12'!$B:$AZ,46,FALSE)),IF($X$1=13,(VLOOKUP(B124,'X13'!$B:$AZ,46,FALSE)),"B"))))))))))))))=TRUE," ",(IF($X$1=1,(VLOOKUP(B124,'X1'!$B:$AZ,46,FALSE)),IF($X$1=2,(VLOOKUP(B124,'X2'!$B:$AZ,46,FALSE)),IF($X$1=3,(VLOOKUP(B124,'X3'!$B:$AZ,46,FALSE)),IF($X$1=4,(VLOOKUP(B124,'X4'!$B:$AZ,46,FALSE)),IF($X$1=5,(VLOOKUP(B124,'X5'!$B:$AZ,46,FALSE)),IF($X$1=6,(VLOOKUP(B124,'X6'!$B:$AZ,46,FALSE)),IF($X$1=7,(VLOOKUP(B124,'X7'!$B:$AZ,46,FALSE)),IF($X$1=8,(VLOOKUP(B124,'X8'!$B:$AZ,46,FALSE)),IF($X$1=9,(VLOOKUP(B124,'X9'!$B:$AZ,46,FALSE)),IF($X$1=10,(VLOOKUP(B124,'X10'!$B:$AZ,46,FALSE)),IF($X$1=11,(VLOOKUP(B124,'X11'!$B:$AZ,46,FALSE)),IF($X$1=12,(VLOOKUP(B124,'X12'!$B:$AZ,46,FALSE)),IF($X$1=13,(VLOOKUP(B124,'X13'!$B:$AZ,46,FALSE)),"B")))))))))))))))</f>
        <v xml:space="preserve"> </v>
      </c>
      <c r="R124" s="185" t="str">
        <f ca="1">IF(ISERROR(IF($X$1=1,(VLOOKUP(B124,'X1'!$B:$AZ,15,FALSE)),IF($X$1=2,(VLOOKUP(B124,'X2'!$B:$AZ,15,FALSE)),IF($X$1=3,(VLOOKUP(B124,'X3'!$B:$AZ,15,FALSE)),IF($X$1=4,(VLOOKUP(B124,'X4'!$B:$AZ,15,FALSE)),IF($X$1=5,(VLOOKUP(B124,'X5'!$B:$AZ,15,FALSE)),IF($X$1=6,(VLOOKUP(B124,'X6'!$B:$AZ,15,FALSE)),IF($X$1=7,(VLOOKUP(B124,'X7'!$B:$AZ,15,FALSE)),IF($X$1=8,(VLOOKUP(B124,'X8'!$B:$AZ,15,FALSE)),IF($X$1=9,(VLOOKUP(B124,'X9'!$B:$AZ,15,FALSE)),IF($X$1=10,(VLOOKUP(B124,'X10'!$B:$AZ,15,FALSE)),IF($X$1=11,(VLOOKUP(B124,'X11'!$B:$AZ,15,FALSE)),IF($X$1=12,(VLOOKUP(B124,'X12'!$B:$AZ,15,FALSE)),IF($X$1=13,(VLOOKUP(B124,'X13'!$B:$AZ,15,FALSE)),"B"))))))))))))))=TRUE," ",(IF($X$1=1,(VLOOKUP(B124,'X1'!$B:$AZ,15,FALSE)),IF($X$1=2,(VLOOKUP(B124,'X2'!$B:$AZ,15,FALSE)),IF($X$1=3,(VLOOKUP(B124,'X3'!$B:$AZ,15,FALSE)),IF($X$1=4,(VLOOKUP(B124,'X4'!$B:$AZ,15,FALSE)),IF($X$1=5,(VLOOKUP(B124,'X5'!$B:$AZ,15,FALSE)),IF($X$1=6,(VLOOKUP(B124,'X6'!$B:$AZ,15,FALSE)),IF($X$1=7,(VLOOKUP(B124,'X7'!$B:$AZ,15,FALSE)),IF($X$1=8,(VLOOKUP(B124,'X8'!$B:$AZ,15,FALSE)),IF($X$1=9,(VLOOKUP(B124,'X9'!$B:$AZ,15,FALSE)),IF($X$1=10,(VLOOKUP(B124,'X10'!$B:$AZ,15,FALSE)),IF($X$1=11,(VLOOKUP(B124,'X11'!$B:$AZ,15,FALSE)),IF($X$1=12,(VLOOKUP(B124,'X12'!$B:$AZ,15,FALSE)),IF($X$1=13,(VLOOKUP(B124,'X13'!$B:$AZ,15,FALSE)),"B")))))))))))))))</f>
        <v xml:space="preserve"> </v>
      </c>
      <c r="S124" s="185" t="str">
        <f ca="1">IF(ISERROR(IF((IF($X$1=1,(VLOOKUP(B124,'X1'!$B:$AZ,14,FALSE)),(IF($X$1=2,(VLOOKUP(B124,'X2'!$B:$AZ,14,FALSE)),(IF($X$1=3,(VLOOKUP(B124,'X3'!$B:$AZ,14,FALSE)),(IF($X$1=4,(VLOOKUP(B124,'X4'!$B:$AZ,14,FALSE)),(IF($X$1=5,(VLOOKUP(B124,'X5'!$B:$AZ,14,FALSE)),(IF($X$1=6,(VLOOKUP(B124,'X6'!$B:$AZ,14,FALSE)),(IF($X$1=7,(VLOOKUP(B124,'X7'!$B:$AZ,14,FALSE)),(IF($X$1=8,(VLOOKUP(B124,'X8'!$B:$AZ,14,FALSE)),(IF($X$1=9,(VLOOKUP(B124,'X9'!$B:$AZ,14,FALSE)),(IF($X$1=10,(VLOOKUP(B124,'X10'!$B:$AZ,14,FALSE)),(IF($X$1=11,(VLOOKUP(B124,'X11'!$B:$AZ,14,FALSE)),(IF($X$1=12,(VLOOKUP(B124,'X12'!$B:$AZ,14,FALSE)),(VLOOKUP(B124,'X13'!$B:$AZ,14,FALSE))))))))))))))))))))))))))=$V$1," ",(IF($X$1=1,(VLOOKUP(B124,'X1'!$B:$AZ,14,FALSE)),(IF($X$1=2,(VLOOKUP(B124,'X2'!$B:$AZ,14,FALSE)),(IF($X$1=3,(VLOOKUP(B124,'X3'!$B:$AZ,14,FALSE)),(IF($X$1=4,(VLOOKUP(B124,'X4'!$B:$AZ,14,FALSE)),(IF($X$1=5,(VLOOKUP(B124,'X5'!$B:$AZ,14,FALSE)),(IF($X$1=6,(VLOOKUP(B124,'X6'!$B:$AZ,14,FALSE)),(IF($X$1=7,(VLOOKUP(B124,'X7'!$B:$AZ,14,FALSE)),(IF($X$1=8,(VLOOKUP(B124,'X8'!$B:$AZ,14,FALSE)),(IF($X$1=9,(VLOOKUP(B124,'X9'!$B:$AZ,14,FALSE)),(IF($X$1=10,(VLOOKUP(B124,'X10'!$B:$AZ,14,FALSE)),(IF($X$1=11,(VLOOKUP(B124,'X11'!$B:$AZ,14,FALSE)),(IF($X$1=12,(VLOOKUP(B124,'X12'!$B:$AZ,14,FALSE)),(VLOOKUP(B124,'X13'!$B:$AZ,14,FALSE))))))))))))))))))))))))))))=TRUE," ",(IF((IF($X$1=1,(VLOOKUP(B124,'X1'!$B:$AZ,14,FALSE)),(IF($X$1=2,(VLOOKUP(B124,'X2'!$B:$AZ,14,FALSE)),(IF($X$1=3,(VLOOKUP(B124,'X3'!$B:$AZ,14,FALSE)),(IF($X$1=4,(VLOOKUP(B124,'X4'!$B:$AZ,14,FALSE)),(IF($X$1=5,(VLOOKUP(B124,'X5'!$B:$AZ,14,FALSE)),(IF($X$1=6,(VLOOKUP(B124,'X6'!$B:$AZ,14,FALSE)),(IF($X$1=7,(VLOOKUP(B124,'X7'!$B:$AZ,14,FALSE)),(IF($X$1=8,(VLOOKUP(B124,'X8'!$B:$AZ,14,FALSE)),(IF($X$1=9,(VLOOKUP(B124,'X9'!$B:$AZ,14,FALSE)),(IF($X$1=10,(VLOOKUP(B124,'X10'!$B:$AZ,14,FALSE)),(IF($X$1=11,(VLOOKUP(B124,'X11'!$B:$AZ,14,FALSE)),(IF($X$1=12,(VLOOKUP(B124,'X12'!$B:$AZ,14,FALSE)),(VLOOKUP(B124,'X13'!$B:$AZ,14,FALSE))))))))))))))))))))))))))=$V$1," ",(IF($X$1=1,(VLOOKUP(B124,'X1'!$B:$AZ,14,FALSE)),(IF($X$1=2,(VLOOKUP(B124,'X2'!$B:$AZ,14,FALSE)),(IF($X$1=3,(VLOOKUP(B124,'X3'!$B:$AZ,14,FALSE)),(IF($X$1=4,(VLOOKUP(B124,'X4'!$B:$AZ,14,FALSE)),(IF($X$1=5,(VLOOKUP(B124,'X5'!$B:$AZ,14,FALSE)),(IF($X$1=6,(VLOOKUP(B124,'X6'!$B:$AZ,14,FALSE)),(IF($X$1=7,(VLOOKUP(B124,'X7'!$B:$AZ,14,FALSE)),(IF($X$1=8,(VLOOKUP(B124,'X8'!$B:$AZ,14,FALSE)),(IF($X$1=9,(VLOOKUP(B124,'X9'!$B:$AZ,14,FALSE)),(IF($X$1=10,(VLOOKUP(B124,'X10'!$B:$AZ,14,FALSE)),(IF($X$1=11,(VLOOKUP(B124,'X11'!$B:$AZ,14,FALSE)),(IF($X$1=12,(VLOOKUP(B124,'X12'!$B:$AZ,14,FALSE)),(VLOOKUP(B124,'X13'!$B:$AZ,14,FALSE)))))))))))))))))))))))))))))</f>
        <v xml:space="preserve"> </v>
      </c>
      <c r="V124" s="43"/>
      <c r="W124" s="43">
        <f t="shared" si="63"/>
        <v>36</v>
      </c>
      <c r="X124" s="43"/>
      <c r="Y124" s="130">
        <f t="shared" ca="1" si="65"/>
        <v>0.66217122852136956</v>
      </c>
      <c r="Z124" s="100" t="s">
        <v>149</v>
      </c>
      <c r="AB124" s="42">
        <f t="shared" si="61"/>
        <v>2</v>
      </c>
      <c r="AC124" s="42">
        <f t="shared" si="64"/>
        <v>35</v>
      </c>
      <c r="AD124" s="111" t="str">
        <f>IF((VALUE((RIGHT($AD$89,1))))=0,(Alf!F39),IF((VALUE((RIGHT($AD$89,1))))=1,(Alf!F79),IF(((VALUE((RIGHT($AD$89,1)))))=2,(Alf!F118),IF(((VALUE((RIGHT($AD$89,1)))))=3,(Alf!F156),IF(((VALUE((RIGHT($AD$89,1)))))=4,(Alf!F194),IF(((VALUE((RIGHT($AD$89,1)))))=5,(Alf!F233),"B"))))))</f>
        <v/>
      </c>
      <c r="AE124" s="112" t="str">
        <f t="shared" ca="1" si="62"/>
        <v xml:space="preserve"> </v>
      </c>
      <c r="AF124" s="113" t="str">
        <f>IF(ISERROR(((VLOOKUP(AD124,'X1'!$B:$AO,6,FALSE))/(VLOOKUP(AD124,'X1'!$B:$AO,7,FALSE))-1))=TRUE," ",(((VLOOKUP(AD124,'X1'!$B:$AO,6,FALSE))/(VLOOKUP(AD124,'X1'!$B:$AO,7,FALSE))-1)))</f>
        <v xml:space="preserve"> </v>
      </c>
      <c r="AG124" s="113" t="str">
        <f>IF(ISERROR((((VLOOKUP(AD124,'X1'!$B:$G,2,FALSE))-(VLOOKUP(AD124,'X1'!$B:$G,3,FALSE)))*100)/(VLOOKUP(AD124,'X1'!$B:$G,5,FALSE)))=TRUE," ",((((VLOOKUP(AD124,'X1'!$B:$G,2,FALSE))-(VLOOKUP(AD124,'X1'!$B:$G,3,FALSE)))*100)/(VLOOKUP(AD124,'X1'!$B:$G,5,FALSE))))</f>
        <v xml:space="preserve"> </v>
      </c>
      <c r="AH124" s="113" t="str">
        <f>IF(ISERROR(((VLOOKUP(AD124,'X1'!$B:$AZ,42,FALSE))))=TRUE," ",(((VLOOKUP(AD124,'X1'!$B:$AZ,42,FALSE)))))</f>
        <v xml:space="preserve"> </v>
      </c>
      <c r="AI124" s="113" t="str">
        <f>IF(ISERROR(((VLOOKUP(AD124,'X1'!$B:$AZ,43,FALSE))))=TRUE," ",(((VLOOKUP(AD124,'X1'!$B:$AZ,43,FALSE)))))</f>
        <v xml:space="preserve"> </v>
      </c>
      <c r="AJ124" s="113" t="str">
        <f>IF(ISERROR(((VLOOKUP(AD124,'X1'!$B:$AZ,15,FALSE))))=TRUE," ",(((VLOOKUP(AD124,'X1'!$B:$AZ,15,FALSE)))))</f>
        <v xml:space="preserve"> </v>
      </c>
      <c r="AK124" s="113" t="str">
        <f>IF(ISERROR(((VLOOKUP(AD124,'X1'!$B:$AZ,14,FALSE))))=TRUE," ",(((VLOOKUP(AD124,'X1'!$B:$AZ,14,FALSE)))))</f>
        <v xml:space="preserve"> </v>
      </c>
      <c r="AL124" s="113" t="str">
        <f ca="1">IF(ISERROR(((VLOOKUP(AD124,'X2'!$B:$AO,6,FALSE))/(VLOOKUP(AD124,'X2'!$B:$AO,7,FALSE))-1))=TRUE," ",(((VLOOKUP(AD124,'X2'!$B:$AO,6,FALSE))/(VLOOKUP(AD124,'X2'!$B:$AO,7,FALSE))-1)))</f>
        <v xml:space="preserve"> </v>
      </c>
      <c r="AM124" s="113" t="str">
        <f ca="1">IF(ISERROR((((VLOOKUP(AD124,'X2'!$B:$G,2,FALSE))-(VLOOKUP(AD124,'X2'!$B:$G,3,FALSE)))*100)/(VLOOKUP(AD124,'X2'!$B:$G,5,FALSE)))=TRUE," ",((((VLOOKUP(AD124,'X2'!$B:$G,2,FALSE))-(VLOOKUP(AD124,'X2'!$B:$G,3,FALSE)))*100)/(VLOOKUP(AD124,'X2'!$B:$G,5,FALSE))))</f>
        <v xml:space="preserve"> </v>
      </c>
      <c r="AN124" s="113" t="str">
        <f ca="1">IF(ISERROR(((VLOOKUP(AD124,'X2'!$B:$AZ,42,FALSE))))=TRUE," ",(((VLOOKUP(AD124,'X2'!$B:$AZ,42,FALSE)))))</f>
        <v xml:space="preserve"> </v>
      </c>
      <c r="AO124" s="113" t="str">
        <f ca="1">IF(ISERROR(((VLOOKUP(AD124,'X2'!$B:$AZ,43,FALSE))))=TRUE," ",(((VLOOKUP(AD124,'X2'!$B:$AZ,43,FALSE)))))</f>
        <v xml:space="preserve"> </v>
      </c>
      <c r="AP124" s="113" t="str">
        <f ca="1">IF(ISERROR(((VLOOKUP(AD124,'X2'!$B:$AZ,15,FALSE))))=TRUE," ",(((VLOOKUP(AD124,'X2'!$B:$AZ,15,FALSE)))))</f>
        <v xml:space="preserve"> </v>
      </c>
      <c r="AQ124" s="113" t="str">
        <f ca="1">IF(ISERROR(((VLOOKUP(AD124,'X2'!$B:$AZ,14,FALSE))))=TRUE," ",(((VLOOKUP(AD124,'X2'!$B:$AZ,14,FALSE)))))</f>
        <v xml:space="preserve"> </v>
      </c>
      <c r="AR124" s="113" t="str">
        <f ca="1">IF(ISERROR(((VLOOKUP(AD124,'X3'!$B:$AO,6,FALSE))/(VLOOKUP(AD124,'X3'!$B:$AO,7,FALSE))-1))=TRUE," ",(((VLOOKUP(AD124,'X3'!$B:$AO,6,FALSE))/(VLOOKUP(AD124,'X3'!$B:$AO,7,FALSE))-1)))</f>
        <v xml:space="preserve"> </v>
      </c>
      <c r="AS124" s="113" t="str">
        <f ca="1">IF(ISERROR((((VLOOKUP(AD124,'X3'!$B:$G,2,FALSE))-(VLOOKUP(AD124,'X3'!$B:$G,3,FALSE)))*100)/(VLOOKUP(AD124,'X3'!$B:$G,5,FALSE)))=TRUE," ",((((VLOOKUP(AD124,'X3'!$B:$G,2,FALSE))-(VLOOKUP(AD124,'X3'!$B:$G,3,FALSE)))*100)/(VLOOKUP(AD124,'X3'!$B:$G,5,FALSE))))</f>
        <v xml:space="preserve"> </v>
      </c>
      <c r="AT124" s="113" t="str">
        <f ca="1">IF(ISERROR(((VLOOKUP(AD124,'X3'!$B:$AZ,42,FALSE))))=TRUE," ",(((VLOOKUP(AD124,'X3'!$B:$AZ,42,FALSE)))))</f>
        <v xml:space="preserve"> </v>
      </c>
      <c r="AU124" s="113" t="str">
        <f ca="1">IF(ISERROR(((VLOOKUP(AD124,'X3'!$B:$AZ,43,FALSE))))=TRUE," ",(((VLOOKUP(AD124,'X3'!$B:$AZ,43,FALSE)))))</f>
        <v xml:space="preserve"> </v>
      </c>
      <c r="AV124" s="113" t="str">
        <f ca="1">IF(ISERROR(((VLOOKUP(AD124,'X3'!$B:$AZ,15,FALSE))))=TRUE," ",(((VLOOKUP(AD124,'X3'!$B:$AZ,15,FALSE)))))</f>
        <v xml:space="preserve"> </v>
      </c>
      <c r="AW124" s="113" t="str">
        <f ca="1">IF(ISERROR(((VLOOKUP(AD124,'X3'!$B:$AZ,14,FALSE))))=TRUE," ",(((VLOOKUP(AD124,'X3'!$B:$AZ,14,FALSE)))))</f>
        <v xml:space="preserve"> </v>
      </c>
      <c r="AX124" s="113" t="str">
        <f ca="1">IF(ISERROR(((VLOOKUP(AD124,'X4'!$B:$AO,6,FALSE))/(VLOOKUP(AD124,'X4'!$B:$AO,7,FALSE))-1))=TRUE," ",(((VLOOKUP(AD124,'X4'!$B:$AO,6,FALSE))/(VLOOKUP(AD124,'X4'!$B:$AO,7,FALSE))-1)))</f>
        <v xml:space="preserve"> </v>
      </c>
      <c r="AY124" s="113" t="str">
        <f ca="1">IF(ISERROR((((VLOOKUP(AD124,'X4'!$B:$G,2,FALSE))-(VLOOKUP(AD124,'X4'!$B:$G,3,FALSE)))*100)/(VLOOKUP(AD124,'X4'!$B:$G,5,FALSE)))=TRUE," ",((((VLOOKUP(AD124,'X4'!$B:$G,2,FALSE))-(VLOOKUP(AD124,'X4'!$B:$G,3,FALSE)))*100)/(VLOOKUP(AD124,'X4'!$B:$G,5,FALSE))))</f>
        <v xml:space="preserve"> </v>
      </c>
      <c r="AZ124" s="113" t="str">
        <f ca="1">IF(ISERROR(((VLOOKUP(AD124,'X4'!$B:$AZ,42,FALSE))))=TRUE," ",(((VLOOKUP(AD124,'X4'!$B:$AZ,42,FALSE)))))</f>
        <v xml:space="preserve"> </v>
      </c>
      <c r="BA124" s="113" t="str">
        <f ca="1">IF(ISERROR(((VLOOKUP(AD124,'X4'!$B:$AZ,43,FALSE))))=TRUE," ",(((VLOOKUP(AD124,'X4'!$B:$AZ,43,FALSE)))))</f>
        <v xml:space="preserve"> </v>
      </c>
      <c r="BB124" s="113" t="str">
        <f ca="1">IF(ISERROR(((VLOOKUP(AD124,'X4'!$B:$AZ,15,FALSE))))=TRUE," ",(((VLOOKUP(AD124,'X4'!$B:$AZ,15,FALSE)))))</f>
        <v xml:space="preserve"> </v>
      </c>
      <c r="BC124" s="113" t="str">
        <f ca="1">IF(ISERROR(((VLOOKUP(AD124,'X4'!$B:$AZ,14,FALSE))))=TRUE," ",(((VLOOKUP(AD124,'X4'!$B:$AZ,14,FALSE)))))</f>
        <v xml:space="preserve"> </v>
      </c>
      <c r="BD124" s="113" t="str">
        <f ca="1">IF(ISERROR(((VLOOKUP(AD124,'X5'!$B:$AO,6,FALSE))/(VLOOKUP(AD124,'X5'!$B:$AO,7,FALSE))-1))=TRUE," ",(((VLOOKUP(AD124,'X5'!$B:$AO,6,FALSE))/(VLOOKUP(AD124,'X5'!$B:$AO,7,FALSE))-1)))</f>
        <v xml:space="preserve"> </v>
      </c>
      <c r="BE124" s="113" t="str">
        <f ca="1">IF(ISERROR((((VLOOKUP(AD124,'X5'!$B:$G,2,FALSE))-(VLOOKUP(AD124,'X5'!$B:$G,3,FALSE)))*100)/(VLOOKUP(AD124,'X5'!$B:$G,5,FALSE)))=TRUE," ",((((VLOOKUP(AD124,'X5'!$B:$G,2,FALSE))-(VLOOKUP(AD124,'X5'!$B:$G,3,FALSE)))*100)/(VLOOKUP(AD124,'X5'!$B:$G,5,FALSE))))</f>
        <v xml:space="preserve"> </v>
      </c>
      <c r="BF124" s="113" t="str">
        <f ca="1">IF(ISERROR(((VLOOKUP(AD124,'X5'!$B:$AZ,42,FALSE))))=TRUE," ",(((VLOOKUP(AD124,'X5'!$B:$AZ,42,FALSE)))))</f>
        <v xml:space="preserve"> </v>
      </c>
      <c r="BG124" s="113" t="str">
        <f ca="1">IF(ISERROR(((VLOOKUP(AD124,'X5'!$B:$AZ,43,FALSE))))=TRUE," ",(((VLOOKUP(AD124,'X5'!$B:$AZ,43,FALSE)))))</f>
        <v xml:space="preserve"> </v>
      </c>
      <c r="BH124" s="113" t="str">
        <f ca="1">IF(ISERROR(((VLOOKUP(AD124,'X5'!$B:$AZ,15,FALSE))))=TRUE," ",(((VLOOKUP(AD124,'X5'!$B:$AZ,15,FALSE)))))</f>
        <v xml:space="preserve"> </v>
      </c>
      <c r="BI124" s="113" t="str">
        <f ca="1">IF(ISERROR(((VLOOKUP(AD124,'X5'!$B:$AZ,14,FALSE))))=TRUE," ",(((VLOOKUP(AD124,'X5'!$B:$AZ,14,FALSE)))))</f>
        <v xml:space="preserve"> </v>
      </c>
      <c r="BJ124" s="113" t="str">
        <f ca="1">IF(ISERROR(((VLOOKUP(AD124,'X6'!$B:$AO,6,FALSE))/(VLOOKUP(AD124,'X6'!$B:$AO,7,FALSE))-1))=TRUE," ",(((VLOOKUP(AD124,'X6'!$B:$AO,6,FALSE))/(VLOOKUP(AD124,'X6'!$B:$AO,7,FALSE))-1)))</f>
        <v xml:space="preserve"> </v>
      </c>
      <c r="BK124" s="113" t="str">
        <f ca="1">IF(ISERROR((((VLOOKUP(AD124,'X6'!$B:$G,2,FALSE))-(VLOOKUP(AD124,'X6'!$B:$G,3,FALSE)))*100)/(VLOOKUP(AD124,'X6'!$B:$G,5,FALSE)))=TRUE," ",((((VLOOKUP(AD124,'X6'!$B:$G,2,FALSE))-(VLOOKUP(AD124,'X6'!$B:$G,3,FALSE)))*100)/(VLOOKUP(AD124,'X6'!$B:$G,5,FALSE))))</f>
        <v xml:space="preserve"> </v>
      </c>
      <c r="BL124" s="113" t="str">
        <f ca="1">IF(ISERROR(((VLOOKUP(AD124,'X6'!$B:$AZ,42,FALSE))))=TRUE," ",(((VLOOKUP(AD124,'X6'!$B:$AZ,42,FALSE)))))</f>
        <v xml:space="preserve"> </v>
      </c>
      <c r="BM124" s="113" t="str">
        <f ca="1">IF(ISERROR(((VLOOKUP(AD124,'X6'!$B:$AZ,43,FALSE))))=TRUE," ",(((VLOOKUP(AD124,'X6'!$B:$AZ,43,FALSE)))))</f>
        <v xml:space="preserve"> </v>
      </c>
      <c r="BN124" s="113" t="str">
        <f ca="1">IF(ISERROR(((VLOOKUP(AD124,'X6'!$B:$AZ,15,FALSE))))=TRUE," ",(((VLOOKUP(AD124,'X6'!$B:$AZ,15,FALSE)))))</f>
        <v xml:space="preserve"> </v>
      </c>
      <c r="BO124" s="113" t="str">
        <f ca="1">IF(ISERROR(((VLOOKUP(AD124,'X6'!$B:$AZ,14,FALSE))))=TRUE," ",(((VLOOKUP(AD124,'X6'!$B:$AZ,14,FALSE)))))</f>
        <v xml:space="preserve"> </v>
      </c>
      <c r="BP124" s="42" t="str">
        <f ca="1">IF(ISERROR(((VLOOKUP(AD124,'X7'!$B:$AO,6,FALSE))/(VLOOKUP(AD124,'X7'!$B:$AO,7,FALSE))-1))=TRUE," ",(((VLOOKUP(AD124,'X7'!$B:$AO,6,FALSE))/(VLOOKUP(AD124,'X7'!$B:$AO,7,FALSE))-1)))</f>
        <v xml:space="preserve"> </v>
      </c>
      <c r="BQ124" s="42" t="str">
        <f ca="1">IF(ISERROR((((VLOOKUP(AD124,'X7'!$B:$G,2,FALSE))-(VLOOKUP(AD124,'X7'!$B:$G,3,FALSE)))*100)/(VLOOKUP(AD124,'X7'!$B:$G,5,FALSE)))=TRUE," ",((((VLOOKUP(AD124,'X7'!$B:$G,2,FALSE))-(VLOOKUP(AD124,'X7'!$B:$G,3,FALSE)))*100)/(VLOOKUP(AD124,'X7'!$B:$G,5,FALSE))))</f>
        <v xml:space="preserve"> </v>
      </c>
      <c r="BR124" s="102" t="str">
        <f ca="1">IF(ISERROR(((VLOOKUP(AD124,'X7'!$B:$AZ,42,FALSE))))=TRUE," ",(((VLOOKUP(AD124,'X7'!$B:$AZ,42,FALSE)))))</f>
        <v xml:space="preserve"> </v>
      </c>
      <c r="BS124" s="102" t="str">
        <f ca="1">IF(ISERROR(((VLOOKUP(AD124,'X7'!$B:$AZ,43,FALSE))))=TRUE," ",(((VLOOKUP(AD124,'X7'!$B:$AZ,43,FALSE)))))</f>
        <v xml:space="preserve"> </v>
      </c>
      <c r="BT124" s="102" t="str">
        <f ca="1">IF(ISERROR(((VLOOKUP(AD124,'X7'!$B:$AZ,15,FALSE))))=TRUE," ",(((VLOOKUP(AD124,'X7'!$B:$AZ,15,FALSE)))))</f>
        <v xml:space="preserve"> </v>
      </c>
      <c r="BU124" s="102" t="str">
        <f ca="1">IF(ISERROR(((VLOOKUP(AD124,'X7'!$B:$AZ,14,FALSE))))=TRUE," ",(((VLOOKUP(AD124,'X7'!$B:$AZ,14,FALSE)))))</f>
        <v xml:space="preserve"> </v>
      </c>
      <c r="BV124" s="102" t="str">
        <f ca="1">IF(ISERROR(((VLOOKUP(AD124,'X8'!$B:$AO,6,FALSE))/(VLOOKUP(AD124,'X8'!$B:$AO,7,FALSE))-1))=TRUE," ",(((VLOOKUP(AD124,'X8'!$B:$AO,6,FALSE))/(VLOOKUP(AD124,'X8'!$B:$AO,7,FALSE))-1)))</f>
        <v xml:space="preserve"> </v>
      </c>
      <c r="BW124" s="102" t="str">
        <f ca="1">IF(ISERROR((((VLOOKUP(AD124,'X8'!$B:$G,2,FALSE))-(VLOOKUP(AD124,'X8'!$B:$G,3,FALSE)))*100)/(VLOOKUP(AD124,'X8'!$B:$G,5,FALSE)))=TRUE," ",((((VLOOKUP(AD124,'X8'!$B:$G,2,FALSE))-(VLOOKUP(AD124,'X8'!$B:$G,3,FALSE)))*100)/(VLOOKUP(AD124,'X8'!$B:$G,5,FALSE))))</f>
        <v xml:space="preserve"> </v>
      </c>
      <c r="BX124" s="102" t="str">
        <f ca="1">IF(ISERROR(((VLOOKUP(AD124,'X8'!$B:$AZ,42,FALSE))))=TRUE," ",(((VLOOKUP(AD124,'X8'!$B:$AZ,42,FALSE)))))</f>
        <v xml:space="preserve"> </v>
      </c>
      <c r="BY124" s="42" t="str">
        <f ca="1">IF(ISERROR(((VLOOKUP(AD124,'X8'!$B:$AZ,43,FALSE))))=TRUE," ",(((VLOOKUP(AD124,'X8'!$B:$AZ,43,FALSE)))))</f>
        <v xml:space="preserve"> </v>
      </c>
      <c r="BZ124" s="42" t="str">
        <f ca="1">IF(ISERROR(((VLOOKUP(AD124,'X8'!$B:$AZ,15,FALSE))))=TRUE," ",(((VLOOKUP(AD124,'X8'!$B:$AZ,15,FALSE)))))</f>
        <v xml:space="preserve"> </v>
      </c>
      <c r="CA124" s="42" t="str">
        <f ca="1">IF(ISERROR(((VLOOKUP(AD124,'X8'!$B:$AZ,14,FALSE))))=TRUE," ",(((VLOOKUP(AD124,'X8'!$B:$AZ,14,FALSE)))))</f>
        <v xml:space="preserve"> </v>
      </c>
      <c r="CB124" s="42" t="str">
        <f ca="1">IF(ISERROR(((VLOOKUP(AD124,'X9'!$B:$AO,6,FALSE))/(VLOOKUP(AD124,'X9'!$B:$AO,7,FALSE))-1))=TRUE," ",(((VLOOKUP(AD124,'X9'!$B:$AO,6,FALSE))/(VLOOKUP(AD124,'X9'!$B:$AO,7,FALSE))-1)))</f>
        <v xml:space="preserve"> </v>
      </c>
      <c r="CC124" s="42" t="str">
        <f ca="1">IF(ISERROR((((VLOOKUP(AD124,'X9'!$B:$G,2,FALSE))-(VLOOKUP(AD124,'X9'!$B:$G,3,FALSE)))*100)/(VLOOKUP(AD124,'X9'!$B:$G,5,FALSE)))=TRUE," ",((((VLOOKUP(AD124,'X9'!$B:$G,2,FALSE))-(VLOOKUP(AD124,'X9'!$B:$G,3,FALSE)))*100)/(VLOOKUP(AD124,'X9'!$B:$G,5,FALSE))))</f>
        <v xml:space="preserve"> </v>
      </c>
      <c r="CD124" s="42" t="str">
        <f ca="1">IF(ISERROR(((VLOOKUP(AD124,'X9'!$B:$AZ,42,FALSE))))=TRUE," ",(((VLOOKUP(AD124,'X9'!$B:$AZ,42,FALSE)))))</f>
        <v xml:space="preserve"> </v>
      </c>
      <c r="CE124" s="42" t="str">
        <f ca="1">IF(ISERROR(((VLOOKUP(AD124,'X9'!$B:$AZ,43,FALSE))))=TRUE," ",(((VLOOKUP(AD124,'X9'!$B:$AZ,43,FALSE)))))</f>
        <v xml:space="preserve"> </v>
      </c>
      <c r="CF124" s="42" t="str">
        <f ca="1">IF(ISERROR(((VLOOKUP(AD124,'X9'!$B:$AZ,15,FALSE))))=TRUE," ",(((VLOOKUP(AD124,'X9'!$B:$AZ,15,FALSE)))))</f>
        <v xml:space="preserve"> </v>
      </c>
      <c r="CG124" s="42" t="str">
        <f ca="1">IF(ISERROR(((VLOOKUP(AD124,'X9'!$B:$AZ,14,FALSE))))=TRUE," ",(((VLOOKUP(AD124,'X9'!$B:$AZ,14,FALSE)))))</f>
        <v xml:space="preserve"> </v>
      </c>
      <c r="CH124" s="42" t="str">
        <f ca="1">IF(ISERROR(((VLOOKUP(AD124,'X10'!$B:$AO,6,FALSE))/(VLOOKUP(AD124,'X10'!$B:$AO,7,FALSE))-1))=TRUE," ",(((VLOOKUP(AD124,'X10'!$B:$AO,6,FALSE))/(VLOOKUP(AD124,'X10'!$B:$AO,7,FALSE))-1)))</f>
        <v xml:space="preserve"> </v>
      </c>
      <c r="CI124" s="42" t="str">
        <f ca="1">IF(ISERROR((((VLOOKUP(AD124,'X10'!$B:$G,2,FALSE))-(VLOOKUP(AD124,'X10'!$B:$G,3,FALSE)))*100)/(VLOOKUP(AD124,'X10'!$B:$G,5,FALSE)))=TRUE," ",((((VLOOKUP(AD124,'X10'!$B:$G,2,FALSE))-(VLOOKUP(AD124,'X10'!$B:$G,3,FALSE)))*100)/(VLOOKUP(AD124,'X10'!$B:$G,5,FALSE))))</f>
        <v xml:space="preserve"> </v>
      </c>
      <c r="CJ124" s="42" t="str">
        <f ca="1">IF(ISERROR(((VLOOKUP(AD124,'X10'!$B:$AZ,42,FALSE))))=TRUE," ",(((VLOOKUP(AD124,'X10'!$B:$AZ,42,FALSE)))))</f>
        <v xml:space="preserve"> </v>
      </c>
      <c r="CK124" s="42" t="str">
        <f ca="1">IF(ISERROR(((VLOOKUP(AD124,'X10'!$B:$AZ,43,FALSE))))=TRUE," ",(((VLOOKUP(AD124,'X10'!$B:$AZ,43,FALSE)))))</f>
        <v xml:space="preserve"> </v>
      </c>
      <c r="CL124" s="42" t="str">
        <f ca="1">IF(ISERROR(((VLOOKUP(AD124,'X10'!$B:$AZ,15,FALSE))))=TRUE," ",(((VLOOKUP(AD124,'X10'!$B:$AZ,15,FALSE)))))</f>
        <v xml:space="preserve"> </v>
      </c>
      <c r="CM124" s="42" t="str">
        <f ca="1">IF(ISERROR(((VLOOKUP(AD124,'X10'!$B:$AZ,14,FALSE))))=TRUE," ",(((VLOOKUP(AD124,'X10'!$B:$AZ,14,FALSE)))))</f>
        <v xml:space="preserve"> </v>
      </c>
      <c r="CN124" s="42" t="str">
        <f ca="1">IF(ISERROR(((VLOOKUP(AD124,'X11'!$B:$AO,6,FALSE))/(VLOOKUP(AD124,'X11'!$B:$AO,7,FALSE))-1))=TRUE," ",(((VLOOKUP(AD124,'X11'!$B:$AO,6,FALSE))/(VLOOKUP(AD124,'X11'!$B:$AO,7,FALSE))-1)))</f>
        <v xml:space="preserve"> </v>
      </c>
      <c r="CO124" s="42" t="str">
        <f ca="1">IF(ISERROR((((VLOOKUP(AD124,'X11'!$B:$G,2,FALSE))-(VLOOKUP(AD124,'X11'!$B:$G,3,FALSE)))*100)/(VLOOKUP(AD124,'X11'!$B:$G,5,FALSE)))=TRUE," ",((((VLOOKUP(AD124,'X11'!$B:$G,2,FALSE))-(VLOOKUP(AD124,'X11'!$B:$G,3,FALSE)))*100)/(VLOOKUP(AD124,'X11'!$B:$G,5,FALSE))))</f>
        <v xml:space="preserve"> </v>
      </c>
      <c r="CP124" s="42" t="str">
        <f ca="1">IF(ISERROR(((VLOOKUP(AD124,'X11'!$B:$AZ,42,FALSE))))=TRUE," ",(((VLOOKUP(AD124,'X11'!$B:$AZ,42,FALSE)))))</f>
        <v xml:space="preserve"> </v>
      </c>
      <c r="CQ124" s="42" t="str">
        <f ca="1">IF(ISERROR(((VLOOKUP(AD124,'X11'!$B:$AZ,43,FALSE))))=TRUE," ",(((VLOOKUP(AD124,'X11'!$B:$AZ,43,FALSE)))))</f>
        <v xml:space="preserve"> </v>
      </c>
      <c r="CR124" s="42" t="str">
        <f ca="1">IF(ISERROR(((VLOOKUP(AD124,'X11'!$B:$AZ,15,FALSE))))=TRUE," ",(((VLOOKUP(AD124,'X11'!$B:$AZ,15,FALSE)))))</f>
        <v xml:space="preserve"> </v>
      </c>
      <c r="CS124" s="42" t="str">
        <f ca="1">IF(ISERROR(((VLOOKUP(AD124,'X11'!$B:$AZ,14,FALSE))))=TRUE," ",(((VLOOKUP(AD124,'X11'!$B:$AZ,14,FALSE)))))</f>
        <v xml:space="preserve"> </v>
      </c>
      <c r="CT124" s="42" t="str">
        <f ca="1">IF(ISERROR(((VLOOKUP(AD124,'X12'!$B:$AO,6,FALSE))/(VLOOKUP(AD124,'X12'!$B:$AO,7,FALSE))-1))=TRUE," ",(((VLOOKUP(AD124,'X12'!$B:$AO,6,FALSE))/(VLOOKUP(AD124,'X12'!$B:$AO,7,FALSE))-1)))</f>
        <v xml:space="preserve"> </v>
      </c>
      <c r="CU124" s="42" t="str">
        <f ca="1">IF(ISERROR((((VLOOKUP(AD124,'X12'!$B:$G,2,FALSE))-(VLOOKUP(AD124,'X12'!$B:$G,3,FALSE)))*100)/(VLOOKUP(AD124,'X12'!$B:$G,5,FALSE)))=TRUE," ",((((VLOOKUP(AD124,'X12'!$B:$G,2,FALSE))-(VLOOKUP(AD124,'X12'!$B:$G,3,FALSE)))*100)/(VLOOKUP(AD124,'X12'!$B:$G,5,FALSE))))</f>
        <v xml:space="preserve"> </v>
      </c>
      <c r="CV124" s="42" t="str">
        <f ca="1">IF(ISERROR(((VLOOKUP(AD124,'X12'!$B:$AZ,42,FALSE))))=TRUE," ",(((VLOOKUP(AD124,'X12'!$B:$AZ,42,FALSE)))))</f>
        <v xml:space="preserve"> </v>
      </c>
      <c r="CW124" s="42" t="str">
        <f ca="1">IF(ISERROR(((VLOOKUP(AD124,'X12'!$B:$AZ,43,FALSE))))=TRUE," ",(((VLOOKUP(AD124,'X12'!$B:$AZ,43,FALSE)))))</f>
        <v xml:space="preserve"> </v>
      </c>
      <c r="CX124" s="42" t="str">
        <f ca="1">IF(ISERROR(((VLOOKUP(AD124,'X12'!$B:$AZ,15,FALSE))))=TRUE," ",(((VLOOKUP(AD124,'X12'!$B:$AZ,15,FALSE)))))</f>
        <v xml:space="preserve"> </v>
      </c>
      <c r="CY124" s="42" t="str">
        <f ca="1">IF(ISERROR(((VLOOKUP(AD124,'X12'!$B:$AZ,14,FALSE))))=TRUE," ",(((VLOOKUP(AD124,'X12'!$B:$AZ,14,FALSE)))))</f>
        <v xml:space="preserve"> </v>
      </c>
      <c r="CZ124" s="42" t="str">
        <f ca="1">IF(ISERROR(((VLOOKUP(AD124,'X13'!$B:$AO,6,FALSE))/(VLOOKUP(AD124,'X13'!$B:$AO,7,FALSE))-1))=TRUE," ",(((VLOOKUP(AD124,'X13'!$B:$AO,6,FALSE))/(VLOOKUP(AD124,'X13'!$B:$AO,7,FALSE))-1)))</f>
        <v xml:space="preserve"> </v>
      </c>
      <c r="DA124" s="42" t="str">
        <f ca="1">IF(ISERROR((((VLOOKUP(AD124,'X13'!$B:$G,2,FALSE))-(VLOOKUP(AD124,'X13'!$B:$G,3,FALSE)))*100)/(VLOOKUP(AD124,'X13'!$B:$G,5,FALSE)))=TRUE," ",((((VLOOKUP(AD124,'X13'!$B:$G,2,FALSE))-(VLOOKUP(AD124,'X13'!$B:$G,3,FALSE)))*100)/(VLOOKUP(AD124,'X13'!$B:$G,5,FALSE))))</f>
        <v xml:space="preserve"> </v>
      </c>
      <c r="DB124" s="42" t="str">
        <f ca="1">IF(ISERROR(((VLOOKUP(AD124,'X13'!$B:$AZ,42,FALSE))))=TRUE," ",(((VLOOKUP(AD124,'X13'!$B:$AZ,42,FALSE)))))</f>
        <v xml:space="preserve"> </v>
      </c>
      <c r="DC124" s="42" t="str">
        <f ca="1">IF(ISERROR(((VLOOKUP(AD124,'X13'!$B:$AZ,43,FALSE))))=TRUE," ",(((VLOOKUP(AD124,'X13'!$B:$AZ,43,FALSE)))))</f>
        <v xml:space="preserve"> </v>
      </c>
      <c r="DD124" s="42" t="str">
        <f ca="1">IF(ISERROR(((VLOOKUP(AD124,'X13'!$B:$AZ,15,FALSE))))=TRUE," ",(((VLOOKUP(AD124,'X13'!$B:$AZ,15,FALSE)))))</f>
        <v xml:space="preserve"> </v>
      </c>
      <c r="DE124" s="42" t="str">
        <f ca="1">IF(ISERROR(((VLOOKUP(AD124,'X13'!$B:$AZ,14,FALSE))))=TRUE," ",(((VLOOKUP(AD124,'X13'!$B:$AZ,14,FALSE)))))</f>
        <v xml:space="preserve"> </v>
      </c>
    </row>
    <row r="125" spans="1:109" ht="14.1" customHeight="1" x14ac:dyDescent="0.2">
      <c r="A125" s="156" t="s">
        <v>1058</v>
      </c>
      <c r="B125" s="122" t="str">
        <f>IF(ISERROR(IF($U$16=1,(VLOOKUP(A125,$AC$89:$AH$125,2,FALSE)),IF((IF($X$1=1,'X1'!B84,(IF($X$1=2,'X2'!B84,(IF($X$1=3,'X3'!B84,(IF($X$1=4,'X4'!B84,(IF($X$1=5,'X5'!B84,(IF($X$1=6,'X6'!B84,(IF($X$1=7,'X7'!B84,(IF($X$1=8,'X8'!B84,(IF($X$1=9,'X9'!B84,(IF($X$1=10,'X10'!B84,(IF($X$1=11,'X11'!B84,(IF($X$1=12,'X12'!B84,'X13'!B84))))))))))))))))))))))))="","",(IF($X$1=1,'X1'!B84,(IF($X$1=2,'X2'!B84,(IF($X$1=3,'X3'!B84,(IF($X$1=4,'X4'!B84,(IF($X$1=5,'X5'!B84,(IF($X$1=6,'X6'!B84,(IF($X$1=7,'X7'!B84,(IF($X$1=8,'X8'!B84,(IF($X$1=9,'X9'!B84,(IF($X$1=10,'X10'!B84,(IF($X$1=11,'X11'!B84,(IF($X$1=12,'X12'!B84,'X13'!B84)))))))))))))))))))))))))))=TRUE," ",(IF($U$16=1,(VLOOKUP(A125,$AC$89:$AH$125,2,FALSE)),IF((IF($X$1=1,'X1'!B84,(IF($X$1=2,'X2'!B84,(IF($X$1=3,'X3'!B84,(IF($X$1=4,'X4'!B84,(IF($X$1=5,'X5'!B84,(IF($X$1=6,'X6'!B84,(IF($X$1=7,'X7'!B84,(IF($X$1=8,'X8'!B84,(IF($X$1=9,'X9'!B84,(IF($X$1=10,'X10'!B84,(IF($X$1=11,'X11'!B84,(IF($X$1=12,'X12'!B84,'X13'!B84))))))))))))))))))))))))="","",(IF($X$1=1,'X1'!B84,(IF($X$1=2,'X2'!B84,(IF($X$1=3,'X3'!B84,(IF($X$1=4,'X4'!B84,(IF($X$1=5,'X5'!B84,(IF($X$1=6,'X6'!B84,(IF($X$1=7,'X7'!B84,(IF($X$1=8,'X8'!B84,(IF($X$1=9,'X9'!B84,(IF($X$1=10,'X10'!B84,(IF($X$1=11,'X11'!B84,(IF($X$1=12,'X12'!B84,'X13'!B84))))))))))))))))))))))))))))</f>
        <v/>
      </c>
      <c r="C125" s="181" t="str">
        <f ca="1">IF(ISERROR(IF($X$1=1,(VLOOKUP(B125,'X1'!$B:$AZ,47,FALSE)),IF($X$1=2,(VLOOKUP(B125,'X2'!$B:$AZ,47,FALSE)),IF($X$1=3,(VLOOKUP(B125,'X3'!$B:$AZ,47,FALSE)),IF($X$1=4,(VLOOKUP(B125,'X4'!$B:$AZ,47,FALSE)),IF($X$1=5,(VLOOKUP(B125,'X5'!$B:$AZ,47,FALSE)),IF($X$1=6,(VLOOKUP(B125,'X6'!$B:$AZ,47,FALSE)),IF($X$1=7,(VLOOKUP(B125,'X7'!$B:$AZ,47,FALSE)),IF($X$1=8,(VLOOKUP(B125,'X8'!$B:$AZ,47,FALSE)),IF($X$1=9,(VLOOKUP(B125,'X9'!$B:$AZ,47,FALSE)),IF($X$1=10,(VLOOKUP(B125,'X10'!$B:$AZ,47,FALSE)),IF($X$1=11,(VLOOKUP(B125,'X11'!$B:$AZ,47,FALSE)),IF($X$1=12,(VLOOKUP(B125,'X12'!$B:$AZ,47,FALSE)),IF($X$1=13,(VLOOKUP(B125,'X13'!$B:$AZ,47,FALSE)),"B"))))))))))))))=TRUE," ",(IF($X$1=1,(VLOOKUP(B125,'X1'!$B:$AZ,47,FALSE)),IF($X$1=2,(VLOOKUP(B125,'X2'!$B:$AZ,47,FALSE)),IF($X$1=3,(VLOOKUP(B125,'X3'!$B:$AZ,47,FALSE)),IF($X$1=4,(VLOOKUP(B125,'X4'!$B:$AZ,47,FALSE)),IF($X$1=5,(VLOOKUP(B125,'X5'!$B:$AZ,47,FALSE)),IF($X$1=6,(VLOOKUP(B125,'X6'!$B:$AZ,47,FALSE)),IF($X$1=7,(VLOOKUP(B125,'X7'!$B:$AZ,47,FALSE)),IF($X$1=8,(VLOOKUP(B125,'X8'!$B:$AZ,47,FALSE)),IF($X$1=9,(VLOOKUP(B125,'X9'!$B:$AZ,47,FALSE)),IF($X$1=10,(VLOOKUP(B125,'X10'!$B:$AZ,47,FALSE)),IF($X$1=11,(VLOOKUP(B125,'X11'!$B:$AZ,47,FALSE)),IF($X$1=12,(VLOOKUP(B125,'X12'!$B:$AZ,47,FALSE)),IF($X$1=13,(VLOOKUP(B125,'X13'!$B:$AZ,47,FALSE)),"B")))))))))))))))</f>
        <v xml:space="preserve"> </v>
      </c>
      <c r="D125" s="181" t="str">
        <f ca="1">IF(ISERROR(IF($X$1=1,(VLOOKUP(B125,'X1'!$B:$AP,41,FALSE)),IF($X$1=2,(VLOOKUP(B125,'X2'!$B:$AP,41,FALSE)),IF($X$1=3,(VLOOKUP(B125,'X3'!$B:$AP,41,FALSE)),IF($X$1=4,(VLOOKUP(B125,'X4'!$B:$AP,41,FALSE)),IF($X$1=5,(VLOOKUP(B125,'X5'!$B:$AP,41,FALSE)),IF($X$1=6,(VLOOKUP(B125,'X6'!$B:$AP,41,FALSE)),IF($X$1=7,(VLOOKUP(B125,'X7'!$B:$AP,41,FALSE)),IF($X$1=8,(VLOOKUP(B125,'X8'!$B:$AP,41,FALSE)),IF($X$1=9,(VLOOKUP(B125,'X9'!$B:$AP,41,FALSE)),IF($X$1=10,(VLOOKUP(B125,'X10'!$B:$AP,41,FALSE)),IF($X$1=11,(VLOOKUP(B125,'X11'!$B:$AP,41,FALSE)),IF($X$1=12,(VLOOKUP(B125,'X12'!$B:$AP,41,FALSE)),IF($X$1=13,(VLOOKUP(B125,'X13'!$B:$AP,41,FALSE)),"B"))))))))))))))=TRUE," ",(IF($X$1=1,(VLOOKUP(B125,'X1'!$B:$AP,41,FALSE)),IF($X$1=2,(VLOOKUP(B125,'X2'!$B:$AP,41,FALSE)),IF($X$1=3,(VLOOKUP(B125,'X3'!$B:$AP,41,FALSE)),IF($X$1=4,(VLOOKUP(B125,'X4'!$B:$AP,41,FALSE)),IF($X$1=5,(VLOOKUP(B125,'X5'!$B:$AP,41,FALSE)),IF($X$1=6,(VLOOKUP(B125,'X6'!$B:$AP,41,FALSE)),IF($X$1=7,(VLOOKUP(B125,'X7'!$B:$AP,41,FALSE)),IF($X$1=8,(VLOOKUP(B125,'X8'!$B:$AP,41,FALSE)),IF($X$1=9,(VLOOKUP(B125,'X9'!$B:$AP,41,FALSE)),IF($X$1=10,(VLOOKUP(B125,'X10'!$B:$AP,41,FALSE)),IF($X$1=11,(VLOOKUP(B125,'X11'!$B:$AP,41,FALSE)),IF($X$1=12,(VLOOKUP(B125,'X12'!$B:$AP,41,FALSE)),IF($X$1=13,(VLOOKUP(B125,'X13'!$B:$AP,41,FALSE)),"B")))))))))))))))</f>
        <v xml:space="preserve"> </v>
      </c>
      <c r="E125" s="182" t="str">
        <f ca="1">IF(ISERROR(IF($X$1=1,(VLOOKUP(B125,'X1'!$B:$AP,7,FALSE)),IF($X$1=2,(VLOOKUP(B125,'X2'!$B:$AP,7,FALSE)),IF($X$1=3,(VLOOKUP(B125,'X3'!$B:$AP,7,FALSE)),IF($X$1=4,(VLOOKUP(B125,'X4'!$B:$AP,7,FALSE)),IF($X$1=5,(VLOOKUP(B125,'X5'!$B:$AP,7,FALSE)),IF($X$1=6,(VLOOKUP(B125,'X6'!$B:$AP,7,FALSE)),IF($X$1=7,(VLOOKUP(B125,'X7'!$B:$AP,7,FALSE)),IF($X$1=8,(VLOOKUP(B125,'X8'!$B:$AP,7,FALSE)),IF($X$1=9,(VLOOKUP(B125,'X9'!$B:$AP,7,FALSE)),IF($X$1=10,(VLOOKUP(B125,'X10'!$B:$AP,7,FALSE)),IF($X$1=11,(VLOOKUP(B125,'X11'!$B:$AP,7,FALSE)),IF($X$1=12,(VLOOKUP(B125,'X12'!$B:$AP,7,FALSE)),IF($X$1=13,(VLOOKUP(B125,'X13'!$B:$AP,7,FALSE)),"B"))))))))))))))=TRUE," ",(IF($X$1=1,(VLOOKUP(B125,'X1'!$B:$AP,7,FALSE)),IF($X$1=2,(VLOOKUP(B125,'X2'!$B:$AP,7,FALSE)),IF($X$1=3,(VLOOKUP(B125,'X3'!$B:$AP,7,FALSE)),IF($X$1=4,(VLOOKUP(B125,'X4'!$B:$AP,7,FALSE)),IF($X$1=5,(VLOOKUP(B125,'X5'!$B:$AP,7,FALSE)),IF($X$1=6,(VLOOKUP(B125,'X6'!$B:$AP,7,FALSE)),IF($X$1=7,(VLOOKUP(B125,'X7'!$B:$AP,7,FALSE)),IF($X$1=8,(VLOOKUP(B125,'X8'!$B:$AP,7,FALSE)),IF($X$1=9,(VLOOKUP(B125,'X9'!$B:$AP,7,FALSE)),IF($X$1=10,(VLOOKUP(B125,'X10'!$B:$AP,7,FALSE)),IF($X$1=11,(VLOOKUP(B125,'X11'!$B:$AP,7,FALSE)),IF($X$1=12,(VLOOKUP(B125,'X12'!$B:$AP,7,FALSE)),IF($X$1=13,(VLOOKUP(B125,'X13'!$B:$AP,7,FALSE)),"B")))))))))))))))</f>
        <v xml:space="preserve"> </v>
      </c>
      <c r="F125" s="182" t="str">
        <f ca="1">IF(ISERROR(IF((IF($X$1=1,(VLOOKUP(B125,'X1'!$B:$AO,6,FALSE)),(IF($X$1=2,(VLOOKUP(B125,'X2'!$B:$AO,6,FALSE)),(IF($X$1=3,(VLOOKUP(B125,'X3'!$B:$AO,6,FALSE)),(IF($X$1=4,(VLOOKUP(B125,'X4'!$B:$AO,6,FALSE)),(IF($X$1=5,(VLOOKUP(B125,'X5'!$B:$AO,6,FALSE)),(IF($X$1=6,(VLOOKUP(B125,'X6'!$B:$AO,6,FALSE)),(IF($X$1=7,(VLOOKUP(B125,'X7'!$B:$AO,6,FALSE)),(IF($X$1=8,(VLOOKUP(B125,'X8'!$B:$AO,6,FALSE)),(IF($X$1=9,(VLOOKUP(B125,'X9'!$B:$AO,6,FALSE)),(IF($X$1=10,(VLOOKUP(B125,'X10'!$B:$AO,6,FALSE)),(IF($X$1=11,(VLOOKUP(B125,'X11'!$B:$AO,6,FALSE)),(IF($X$1=12,(VLOOKUP(B125,'X12'!$B:$AO,6,FALSE)),(VLOOKUP(B125,'X13'!$B:$AO,6,FALSE))))))))))))))))))))))))))=$V$1," ",(IF($X$1=1,(VLOOKUP(B125,'X1'!$B:$AO,6,FALSE)),(IF($X$1=2,(VLOOKUP(B125,'X2'!$B:$AO,6,FALSE)),(IF($X$1=3,(VLOOKUP(B125,'X3'!$B:$AO,6,FALSE)),(IF($X$1=4,(VLOOKUP(B125,'X4'!$B:$AO,6,FALSE)),(IF($X$1=5,(VLOOKUP(B125,'X5'!$B:$AO,6,FALSE)),(IF($X$1=6,(VLOOKUP(B125,'X6'!$B:$AO,6,FALSE)),(IF($X$1=7,(VLOOKUP(B125,'X7'!$B:$AO,6,FALSE)),(IF($X$1=8,(VLOOKUP(B125,'X8'!$B:$AO,6,FALSE)),(IF($X$1=9,(VLOOKUP(B125,'X9'!$B:$AO,6,FALSE)),(IF($X$1=10,(VLOOKUP(B125,'X10'!$B:$AO,6,FALSE)),(IF($X$1=11,(VLOOKUP(B125,'X11'!$B:$AO,6,FALSE)),(IF($X$1=12,(VLOOKUP(B125,'X12'!$B:$AO,6,FALSE)),(VLOOKUP(B125,'X13'!$B:$AO,6,FALSE))))))))))))))))))))))))))))=TRUE," ",(IF((IF($X$1=1,(VLOOKUP(B125,'X1'!$B:$AO,6,FALSE)),(IF($X$1=2,(VLOOKUP(B125,'X2'!$B:$AO,6,FALSE)),(IF($X$1=3,(VLOOKUP(B125,'X3'!$B:$AO,6,FALSE)),(IF($X$1=4,(VLOOKUP(B125,'X4'!$B:$AO,6,FALSE)),(IF($X$1=5,(VLOOKUP(B125,'X5'!$B:$AO,6,FALSE)),(IF($X$1=6,(VLOOKUP(B125,'X6'!$B:$AO,6,FALSE)),(IF($X$1=7,(VLOOKUP(B125,'X7'!$B:$AO,6,FALSE)),(IF($X$1=8,(VLOOKUP(B125,'X8'!$B:$AO,6,FALSE)),(IF($X$1=9,(VLOOKUP(B125,'X9'!$B:$AO,6,FALSE)),(IF($X$1=10,(VLOOKUP(B125,'X10'!$B:$AO,6,FALSE)),(IF($X$1=11,(VLOOKUP(B125,'X11'!$B:$AO,6,FALSE)),(IF($X$1=12,(VLOOKUP(B125,'X12'!$B:$AO,6,FALSE)),(VLOOKUP(B125,'X13'!$B:$AO,6,FALSE))))))))))))))))))))))))))=$V$1," ",(IF($X$1=1,(VLOOKUP(B125,'X1'!$B:$AO,6,FALSE)),(IF($X$1=2,(VLOOKUP(B125,'X2'!$B:$AO,6,FALSE)),(IF($X$1=3,(VLOOKUP(B125,'X3'!$B:$AO,6,FALSE)),(IF($X$1=4,(VLOOKUP(B125,'X4'!$B:$AO,6,FALSE)),(IF($X$1=5,(VLOOKUP(B125,'X5'!$B:$AO,6,FALSE)),(IF($X$1=6,(VLOOKUP(B125,'X6'!$B:$AO,6,FALSE)),(IF($X$1=7,(VLOOKUP(B125,'X7'!$B:$AO,6,FALSE)),(IF($X$1=8,(VLOOKUP(B125,'X8'!$B:$AO,6,FALSE)),(IF($X$1=9,(VLOOKUP(B125,'X9'!$B:$AO,6,FALSE)),(IF($X$1=10,(VLOOKUP(B125,'X10'!$B:$AO,6,FALSE)),(IF($X$1=11,(VLOOKUP(B125,'X11'!$B:$AO,6,FALSE)),(IF($X$1=12,(VLOOKUP(B125,'X12'!$B:$AO,6,FALSE)),(VLOOKUP(B125,'X13'!$B:$AO,6,FALSE)))))))))))))))))))))))))))))</f>
        <v xml:space="preserve"> </v>
      </c>
      <c r="G125" s="182" t="str">
        <f ca="1">IF(ISERROR(IF($X$1=1,(VLOOKUP(B125,'X1'!$B:$AZ,44,FALSE)),IF($X$1=2,(VLOOKUP(B125,'X2'!$B:$AZ,44,FALSE)),IF($X$1=3,(VLOOKUP(B125,'X3'!$B:$AZ,44,FALSE)),IF($X$1=4,(VLOOKUP(B125,'X4'!$B:$AZ,44,FALSE)),IF($X$1=5,(VLOOKUP(B125,'X5'!$B:$AZ,44,FALSE)),IF($X$1=6,(VLOOKUP(B125,'X6'!$B:$AZ,44,FALSE)),IF($X$1=7,(VLOOKUP(B125,'X7'!$B:$AZ,44,FALSE)),IF($X$1=8,(VLOOKUP(B125,'X8'!$B:$AZ,44,FALSE)),IF($X$1=9,(VLOOKUP(B125,'X9'!$B:$AZ,44,FALSE)),IF($X$1=10,(VLOOKUP(B125,'X10'!$B:$AZ,44,FALSE)),IF($X$1=11,(VLOOKUP(B125,'X11'!$B:$AZ,44,FALSE)),IF($X$1=12,(VLOOKUP(B125,'X12'!$B:$AZ,44,FALSE)),IF($X$1=13,(VLOOKUP(B125,'X13'!$B:$AZ,44,FALSE)),"B"))))))))))))))=TRUE," ",(IF($X$1=1,(VLOOKUP(B125,'X1'!$B:$AZ,44,FALSE)),IF($X$1=2,(VLOOKUP(B125,'X2'!$B:$AZ,44,FALSE)),IF($X$1=3,(VLOOKUP(B125,'X3'!$B:$AZ,44,FALSE)),IF($X$1=4,(VLOOKUP(B125,'X4'!$B:$AZ,44,FALSE)),IF($X$1=5,(VLOOKUP(B125,'X5'!$B:$AZ,44,FALSE)),IF($X$1=6,(VLOOKUP(B125,'X6'!$B:$AZ,44,FALSE)),IF($X$1=7,(VLOOKUP(B125,'X7'!$B:$AZ,44,FALSE)),IF($X$1=8,(VLOOKUP(B125,'X8'!$B:$AZ,44,FALSE)),IF($X$1=9,(VLOOKUP(B125,'X9'!$B:$AZ,44,FALSE)),IF($X$1=10,(VLOOKUP(B125,'X10'!$B:$AZ,44,FALSE)),IF($X$1=11,(VLOOKUP(B125,'X11'!$B:$AZ,44,FALSE)),IF($X$1=12,(VLOOKUP(B125,'X12'!$B:$AZ,44,FALSE)),IF($X$1=13,(VLOOKUP(B125,'X13'!$B:$AZ,44,FALSE)),"B")))))))))))))))</f>
        <v xml:space="preserve"> </v>
      </c>
      <c r="H125" s="182" t="str">
        <f ca="1">IF(ISERROR(IF($X$1=1,(VLOOKUP(B125,'X1'!$B:$AZ,8,FALSE)),IF($X$1=2,(VLOOKUP(B125,'X2'!$B:$AZ,8,FALSE)),IF($X$1=3,(VLOOKUP(B125,'X3'!$B:$AZ,8,FALSE)),IF($X$1=4,(VLOOKUP(B125,'X4'!$B:$AZ,8,FALSE)),IF($X$1=5,(VLOOKUP(B125,'X5'!$B:$AZ,8,FALSE)),IF($X$1=6,(VLOOKUP(B125,'X6'!$B:$AZ,8,FALSE)),IF($X$1=7,(VLOOKUP(B125,'X7'!$B:$AZ,8,FALSE)),IF($X$1=8,(VLOOKUP(B125,'X8'!$B:$AZ,8,FALSE)),IF($X$1=9,(VLOOKUP(B125,'X9'!$B:$AZ,8,FALSE)),IF($X$1=10,(VLOOKUP(B125,'X10'!$B:$AZ,8,FALSE)),IF($X$1=11,(VLOOKUP(B125,'X11'!$B:$AZ,8,FALSE)),IF($X$1=12,(VLOOKUP(B125,'X12'!$B:$AZ,8,FALSE)),IF($X$1=13,(VLOOKUP(B125,'X13'!$B:$AZ,8,FALSE)),"B"))))))))))))))=TRUE," ",(IF($X$1=1,(VLOOKUP(B125,'X1'!$B:$AZ,8,FALSE)),IF($X$1=2,(VLOOKUP(B125,'X2'!$B:$AZ,8,FALSE)),IF($X$1=3,(VLOOKUP(B125,'X3'!$B:$AZ,8,FALSE)),IF($X$1=4,(VLOOKUP(B125,'X4'!$B:$AZ,8,FALSE)),IF($X$1=5,(VLOOKUP(B125,'X5'!$B:$AZ,8,FALSE)),IF($X$1=6,(VLOOKUP(B125,'X6'!$B:$AZ,8,FALSE)),IF($X$1=7,(VLOOKUP(B125,'X7'!$B:$AZ,8,FALSE)),IF($X$1=8,(VLOOKUP(B125,'X8'!$B:$AZ,8,FALSE)),IF($X$1=9,(VLOOKUP(B125,'X9'!$B:$AZ,8,FALSE)),IF($X$1=10,(VLOOKUP(B125,'X10'!$B:$AZ,8,FALSE)),IF($X$1=11,(VLOOKUP(B125,'X11'!$B:$AZ,8,FALSE)),IF($X$1=12,(VLOOKUP(B125,'X12'!$B:$AZ,8,FALSE)),IF($X$1=13,(VLOOKUP(B125,'X13'!$B:$AZ,8,FALSE)),"B")))))))))))))))</f>
        <v xml:space="preserve"> </v>
      </c>
      <c r="I125" s="183" t="str">
        <f ca="1">IF(ISERROR(IF($X$1=1,(VLOOKUP(B125,'X1'!$B:$AZ,2,FALSE)),IF($X$1=2,(VLOOKUP(B125,'X2'!$B:$AZ,2,FALSE)),IF($X$1=3,(VLOOKUP(B125,'X3'!$B:$AZ,2,FALSE)),IF($X$1=4,(VLOOKUP(B125,'X4'!$B:$AZ,2,FALSE)),IF($X$1=5,(VLOOKUP(B125,'X5'!$B:$AZ,2,FALSE)),IF($X$1=6,(VLOOKUP(B125,'X6'!$B:$AZ,2,FALSE)),IF($X$1=7,(VLOOKUP(B125,'X7'!$B:$AZ,2,FALSE)),IF($X$1=8,(VLOOKUP(B125,'X8'!$B:$AZ,2,FALSE)),IF($X$1=9,(VLOOKUP(B125,'X9'!$B:$AZ,2,FALSE)),IF($X$1=10,(VLOOKUP(B125,'X10'!$B:$AZ,2,FALSE)),IF($X$1=11,(VLOOKUP(B125,'X11'!$B:$AZ,2,FALSE)),IF($X$1=12,(VLOOKUP(B125,'X12'!$B:$AZ,2,FALSE)),IF($X$1=13,(VLOOKUP(B125,'X13'!$B:$AZ,2,FALSE)),"B"))))))))))))))=TRUE," ",(IF($X$1=1,(VLOOKUP(B125,'X1'!$B:$AZ,2,FALSE)),IF($X$1=2,(VLOOKUP(B125,'X2'!$B:$AZ,2,FALSE)),IF($X$1=3,(VLOOKUP(B125,'X3'!$B:$AZ,2,FALSE)),IF($X$1=4,(VLOOKUP(B125,'X4'!$B:$AZ,2,FALSE)),IF($X$1=5,(VLOOKUP(B125,'X5'!$B:$AZ,2,FALSE)),IF($X$1=6,(VLOOKUP(B125,'X6'!$B:$AZ,2,FALSE)),IF($X$1=7,(VLOOKUP(B125,'X7'!$B:$AZ,2,FALSE)),IF($X$1=8,(VLOOKUP(B125,'X8'!$B:$AZ,2,FALSE)),IF($X$1=9,(VLOOKUP(B125,'X9'!$B:$AZ,2,FALSE)),IF($X$1=10,(VLOOKUP(B125,'X10'!$B:$AZ,2,FALSE)),IF($X$1=11,(VLOOKUP(B125,'X11'!$B:$AZ,2,FALSE)),IF($X$1=12,(VLOOKUP(B125,'X12'!$B:$AZ,2,FALSE)),IF($X$1=13,(VLOOKUP(B125,'X13'!$B:$AZ,2,FALSE)),"B")))))))))))))))</f>
        <v xml:space="preserve"> </v>
      </c>
      <c r="J125" s="183" t="str">
        <f ca="1">IF(ISERROR(IF($X$1=1,(VLOOKUP(B125,'X1'!$B:$AZ,3,FALSE)),IF($X$1=2,(VLOOKUP(B125,'X2'!$B:$AZ,3,FALSE)),IF($X$1=3,(VLOOKUP(B125,'X3'!$B:$AZ,3,FALSE)),IF($X$1=4,(VLOOKUP(B125,'X4'!$B:$AZ,3,FALSE)),IF($X$1=5,(VLOOKUP(B125,'X5'!$B:$AZ,3,FALSE)),IF($X$1=6,(VLOOKUP(B125,'X6'!$B:$AZ,3,FALSE)),IF($X$1=7,(VLOOKUP(B125,'X7'!$B:$AZ,3,FALSE)),IF($X$1=8,(VLOOKUP(B125,'X8'!$B:$AZ,3,FALSE)),IF($X$1=9,(VLOOKUP(B125,'X9'!$B:$AZ,3,FALSE)),IF($X$1=10,(VLOOKUP(B125,'X10'!$B:$AZ,3,FALSE)),IF($X$1=11,(VLOOKUP(B125,'X11'!$B:$AZ,3,FALSE)),IF($X$1=12,(VLOOKUP(B125,'X12'!$B:$AZ,3,FALSE)),IF($X$1=13,(VLOOKUP(B125,'X13'!$B:$AZ,3,FALSE)),"B"))))))))))))))=TRUE," ",(IF($X$1=1,(VLOOKUP(B125,'X1'!$B:$AZ,3,FALSE)),IF($X$1=2,(VLOOKUP(B125,'X2'!$B:$AZ,3,FALSE)),IF($X$1=3,(VLOOKUP(B125,'X3'!$B:$AZ,3,FALSE)),IF($X$1=4,(VLOOKUP(B125,'X4'!$B:$AZ,3,FALSE)),IF($X$1=5,(VLOOKUP(B125,'X5'!$B:$AZ,3,FALSE)),IF($X$1=6,(VLOOKUP(B125,'X6'!$B:$AZ,3,FALSE)),IF($X$1=7,(VLOOKUP(B125,'X7'!$B:$AZ,3,FALSE)),IF($X$1=8,(VLOOKUP(B125,'X8'!$B:$AZ,3,FALSE)),IF($X$1=9,(VLOOKUP(B125,'X9'!$B:$AZ,3,FALSE)),IF($X$1=10,(VLOOKUP(B125,'X10'!$B:$AZ,3,FALSE)),IF($X$1=11,(VLOOKUP(B125,'X11'!$B:$AZ,3,FALSE)),IF($X$1=12,(VLOOKUP(B125,'X12'!$B:$AZ,3,FALSE)),IF($X$1=13,(VLOOKUP(B125,'X13'!$B:$AZ,3,FALSE)),"B")))))))))))))))</f>
        <v xml:space="preserve"> </v>
      </c>
      <c r="K125" s="183" t="str">
        <f ca="1">IF(ISERROR(IF($X$1=1,(VLOOKUP(B125,'X1'!$B:$AZ,5,FALSE)),IF($X$1=2,(VLOOKUP(B125,'X2'!$B:$AZ,5,FALSE)),IF($X$1=3,(VLOOKUP(B125,'X3'!$B:$AZ,5,FALSE)),IF($X$1=4,(VLOOKUP(B125,'X4'!$B:$AZ,5,FALSE)),IF($X$1=5,(VLOOKUP(B125,'X5'!$B:$AZ,5,FALSE)),IF($X$1=6,(VLOOKUP(B125,'X6'!$B:$AZ,5,FALSE)),IF($X$1=7,(VLOOKUP(B125,'X7'!$B:$AZ,5,FALSE)),IF($X$1=8,(VLOOKUP(B125,'X8'!$B:$AZ,5,FALSE)),IF($X$1=9,(VLOOKUP(B125,'X9'!$B:$AZ,5,FALSE)),IF($X$1=10,(VLOOKUP(B125,'X10'!$B:$AZ,5,FALSE)),IF($X$1=11,(VLOOKUP(B125,'X11'!$B:$AZ,5,FALSE)),IF($X$1=12,(VLOOKUP(B125,'X12'!$B:$AZ,5,FALSE)),IF($X$1=13,(VLOOKUP(B125,'X13'!$B:$AZ,5,FALSE)),"B"))))))))))))))=TRUE," ",(IF($X$1=1,(VLOOKUP(B125,'X1'!$B:$AZ,5,FALSE)),IF($X$1=2,(VLOOKUP(B125,'X2'!$B:$AZ,5,FALSE)),IF($X$1=3,(VLOOKUP(B125,'X3'!$B:$AZ,5,FALSE)),IF($X$1=4,(VLOOKUP(B125,'X4'!$B:$AZ,5,FALSE)),IF($X$1=5,(VLOOKUP(B125,'X5'!$B:$AZ,5,FALSE)),IF($X$1=6,(VLOOKUP(B125,'X6'!$B:$AZ,5,FALSE)),IF($X$1=7,(VLOOKUP(B125,'X7'!$B:$AZ,5,FALSE)),IF($X$1=8,(VLOOKUP(B125,'X8'!$B:$AZ,5,FALSE)),IF($X$1=9,(VLOOKUP(B125,'X9'!$B:$AZ,5,FALSE)),IF($X$1=10,(VLOOKUP(B125,'X10'!$B:$AZ,5,FALSE)),IF($X$1=11,(VLOOKUP(B125,'X11'!$B:$AZ,5,FALSE)),IF($X$1=12,(VLOOKUP(B125,'X12'!$B:$AZ,5,FALSE)),IF($X$1=13,(VLOOKUP(B125,'X13'!$B:$AZ,5,FALSE)),"B")))))))))))))))</f>
        <v xml:space="preserve"> </v>
      </c>
      <c r="L125" s="184" t="str">
        <f ca="1">IF(ISERROR(IF($X$1=1,(VLOOKUP(B125,'X1'!$B:$AZ,9,FALSE)),IF($X$1=2,(VLOOKUP(B125,'X2'!$B:$AZ,9,FALSE)),IF($X$1=3,(VLOOKUP(B125,'X3'!$B:$AZ,9,FALSE)),IF($X$1=4,(VLOOKUP(B125,'X4'!$B:$AZ,9,FALSE)),IF($X$1=5,(VLOOKUP(B125,'X5'!$B:$AZ,9,FALSE)),IF($X$1=6,(VLOOKUP(B125,'X6'!$B:$AZ,9,FALSE)),IF($X$1=7,(VLOOKUP(B125,'X7'!$B:$AZ,9,FALSE)),IF($X$1=8,(VLOOKUP(B125,'X8'!$B:$AZ,9,FALSE)),IF($X$1=9,(VLOOKUP(B125,'X9'!$B:$AZ,9,FALSE)),IF($X$1=10,(VLOOKUP(B125,'X10'!$B:$AZ,9,FALSE)),IF($X$1=11,(VLOOKUP(B125,'X11'!$B:$AZ,9,FALSE)),IF($X$1=12,(VLOOKUP(B125,'X12'!$B:$AZ,9,FALSE)),IF($X$1=13,(VLOOKUP(B125,'X13'!$B:$AZ,9,FALSE)),"B"))))))))))))))=TRUE," ",(IF($X$1=1,(VLOOKUP(B125,'X1'!$B:$AZ,9,FALSE)),IF($X$1=2,(VLOOKUP(B125,'X2'!$B:$AZ,9,FALSE)),IF($X$1=3,(VLOOKUP(B125,'X3'!$B:$AZ,9,FALSE)),IF($X$1=4,(VLOOKUP(B125,'X4'!$B:$AZ,9,FALSE)),IF($X$1=5,(VLOOKUP(B125,'X5'!$B:$AZ,9,FALSE)),IF($X$1=6,(VLOOKUP(B125,'X6'!$B:$AZ,9,FALSE)),IF($X$1=7,(VLOOKUP(B125,'X7'!$B:$AZ,9,FALSE)),IF($X$1=8,(VLOOKUP(B125,'X8'!$B:$AZ,9,FALSE)),IF($X$1=9,(VLOOKUP(B125,'X9'!$B:$AZ,9,FALSE)),IF($X$1=10,(VLOOKUP(B125,'X10'!$B:$AZ,9,FALSE)),IF($X$1=11,(VLOOKUP(B125,'X11'!$B:$AZ,9,FALSE)),IF($X$1=12,(VLOOKUP(B125,'X12'!$B:$AZ,9,FALSE)),IF($X$1=13,(VLOOKUP(B125,'X13'!$B:$AZ,9,FALSE)),"B")))))))))))))))</f>
        <v xml:space="preserve"> </v>
      </c>
      <c r="M125" s="184" t="str">
        <f ca="1">IF(ISERROR(IF($X$1=1,(VLOOKUP(B125,'X1'!$B:$AZ,10,FALSE)),IF($X$1=2,(VLOOKUP(B125,'X2'!$B:$AZ,10,FALSE)),IF($X$1=3,(VLOOKUP(B125,'X3'!$B:$AZ,10,FALSE)),IF($X$1=4,(VLOOKUP(B125,'X4'!$B:$AZ,10,FALSE)),IF($X$1=5,(VLOOKUP(B125,'X5'!$B:$AZ,10,FALSE)),IF($X$1=6,(VLOOKUP(B125,'X6'!$B:$AZ,10,FALSE)),IF($X$1=7,(VLOOKUP(B125,'X7'!$B:$AZ,10,FALSE)),IF($X$1=8,(VLOOKUP(B125,'X8'!$B:$AZ,10,FALSE)),IF($X$1=9,(VLOOKUP(B125,'X9'!$B:$AZ,10,FALSE)),IF($X$1=10,(VLOOKUP(B125,'X10'!$B:$AZ,10,FALSE)),IF($X$1=11,(VLOOKUP(B125,'X11'!$B:$AZ,10,FALSE)),IF($X$1=12,(VLOOKUP(B125,'X12'!$B:$AZ,10,FALSE)),IF($X$1=13,(VLOOKUP(B125,'X13'!$B:$AZ,10,FALSE)),"B"))))))))))))))=TRUE," ",(IF($X$1=1,(VLOOKUP(B125,'X1'!$B:$AZ,10,FALSE)),IF($X$1=2,(VLOOKUP(B125,'X2'!$B:$AZ,10,FALSE)),IF($X$1=3,(VLOOKUP(B125,'X3'!$B:$AZ,10,FALSE)),IF($X$1=4,(VLOOKUP(B125,'X4'!$B:$AZ,10,FALSE)),IF($X$1=5,(VLOOKUP(B125,'X5'!$B:$AZ,10,FALSE)),IF($X$1=6,(VLOOKUP(B125,'X6'!$B:$AZ,10,FALSE)),IF($X$1=7,(VLOOKUP(B125,'X7'!$B:$AZ,10,FALSE)),IF($X$1=8,(VLOOKUP(B125,'X8'!$B:$AZ,10,FALSE)),IF($X$1=9,(VLOOKUP(B125,'X9'!$B:$AZ,10,FALSE)),IF($X$1=10,(VLOOKUP(B125,'X10'!$B:$AZ,10,FALSE)),IF($X$1=11,(VLOOKUP(B125,'X11'!$B:$AZ,10,FALSE)),IF($X$1=12,(VLOOKUP(B125,'X12'!$B:$AZ,10,FALSE)),IF($X$1=13,(VLOOKUP(B125,'X13'!$B:$AZ,10,FALSE)),"B")))))))))))))))</f>
        <v xml:space="preserve"> </v>
      </c>
      <c r="N125" s="185" t="str">
        <f ca="1">IF(ISERROR(IF($X$1=1,(VLOOKUP(B125,'X1'!$B:$AZ,45,FALSE)),IF($X$1=2,(VLOOKUP(B125,'X2'!$B:$AZ,45,FALSE)),IF($X$1=3,(VLOOKUP(B125,'X3'!$B:$AZ,45,FALSE)),IF($X$1=4,(VLOOKUP(B125,'X4'!$B:$AZ,45,FALSE)),IF($X$1=5,(VLOOKUP(B125,'X5'!$B:$AZ,45,FALSE)),IF($X$1=6,(VLOOKUP(B125,'X6'!$B:$AZ,45,FALSE)),IF($X$1=7,(VLOOKUP(B125,'X7'!$B:$AZ,45,FALSE)),IF($X$1=8,(VLOOKUP(B125,'X8'!$B:$AZ,45,FALSE)),IF($X$1=9,(VLOOKUP(B125,'X9'!$B:$AZ,45,FALSE)),IF($X$1=10,(VLOOKUP(B125,'X10'!$B:$AZ,45,FALSE)),IF($X$1=11,(VLOOKUP(B125,'X11'!$B:$AZ,45,FALSE)),IF($X$1=12,(VLOOKUP(B125,'X12'!$B:$AZ,45,FALSE)),IF($X$1=13,(VLOOKUP(B125,'X13'!$B:$AZ,45,FALSE)),"B"))))))))))))))=TRUE," ",(IF($X$1=1,(VLOOKUP(B125,'X1'!$B:$AZ,45,FALSE)),IF($X$1=2,(VLOOKUP(B125,'X2'!$B:$AZ,45,FALSE)),IF($X$1=3,(VLOOKUP(B125,'X3'!$B:$AZ,45,FALSE)),IF($X$1=4,(VLOOKUP(B125,'X4'!$B:$AZ,45,FALSE)),IF($X$1=5,(VLOOKUP(B125,'X5'!$B:$AZ,45,FALSE)),IF($X$1=6,(VLOOKUP(B125,'X6'!$B:$AZ,45,FALSE)),IF($X$1=7,(VLOOKUP(B125,'X7'!$B:$AZ,45,FALSE)),IF($X$1=8,(VLOOKUP(B125,'X8'!$B:$AZ,45,FALSE)),IF($X$1=9,(VLOOKUP(B125,'X9'!$B:$AZ,45,FALSE)),IF($X$1=10,(VLOOKUP(B125,'X10'!$B:$AZ,45,FALSE)),IF($X$1=11,(VLOOKUP(B125,'X11'!$B:$AZ,45,FALSE)),IF($X$1=12,(VLOOKUP(B125,'X12'!$B:$AZ,45,FALSE)),IF($X$1=13,(VLOOKUP(B125,'X13'!$B:$AZ,45,FALSE)),"B")))))))))))))))</f>
        <v xml:space="preserve"> </v>
      </c>
      <c r="O125" s="184" t="str">
        <f ca="1">IF(ISERROR(IF($X$1=1,(VLOOKUP(B125,'X1'!$B:$AZ,11,FALSE)),IF($X$1=2,(VLOOKUP(B125,'X2'!$B:$AZ,11,FALSE)),IF($X$1=3,(VLOOKUP(B125,'X3'!$B:$AZ,11,FALSE)),IF($X$1=4,(VLOOKUP(B125,'X4'!$B:$AZ,11,FALSE)),IF($X$1=5,(VLOOKUP(B125,'X5'!$B:$AZ,11,FALSE)),IF($X$1=6,(VLOOKUP(B125,'X6'!$B:$AZ,11,FALSE)),IF($X$1=7,(VLOOKUP(B125,'X7'!$B:$AZ,11,FALSE)),IF($X$1=8,(VLOOKUP(B125,'X8'!$B:$AZ,11,FALSE)),IF($X$1=9,(VLOOKUP(B125,'X9'!$B:$AZ,11,FALSE)),IF($X$1=10,(VLOOKUP(B125,'X10'!$B:$AZ,11,FALSE)),IF($X$1=11,(VLOOKUP(B125,'X11'!$B:$AZ,11,FALSE)),IF($X$1=12,(VLOOKUP(B125,'X12'!$B:$AZ,11,FALSE)),IF($X$1=13,(VLOOKUP(B125,'X13'!$B:$AZ,11,FALSE)),"B"))))))))))))))=TRUE," ",(IF($X$1=1,(VLOOKUP(B125,'X1'!$B:$AZ,11,FALSE)),IF($X$1=2,(VLOOKUP(B125,'X2'!$B:$AZ,11,FALSE)),IF($X$1=3,(VLOOKUP(B125,'X3'!$B:$AZ,11,FALSE)),IF($X$1=4,(VLOOKUP(B125,'X4'!$B:$AZ,11,FALSE)),IF($X$1=5,(VLOOKUP(B125,'X5'!$B:$AZ,11,FALSE)),IF($X$1=6,(VLOOKUP(B125,'X6'!$B:$AZ,11,FALSE)),IF($X$1=7,(VLOOKUP(B125,'X7'!$B:$AZ,11,FALSE)),IF($X$1=8,(VLOOKUP(B125,'X8'!$B:$AZ,11,FALSE)),IF($X$1=9,(VLOOKUP(B125,'X9'!$B:$AZ,11,FALSE)),IF($X$1=10,(VLOOKUP(B125,'X10'!$B:$AZ,11,FALSE)),IF($X$1=11,(VLOOKUP(B125,'X11'!$B:$AZ,11,FALSE)),IF($X$1=12,(VLOOKUP(B125,'X12'!$B:$AZ,11,FALSE)),IF($X$1=13,(VLOOKUP(B125,'X13'!$B:$AZ,11,FALSE)),"B")))))))))))))))</f>
        <v xml:space="preserve"> </v>
      </c>
      <c r="P125" s="184" t="str">
        <f ca="1">IF(ISERROR(IF($X$1=1,(VLOOKUP(B125,'X1'!$B:$AZ,12,FALSE)),IF($X$1=2,(VLOOKUP(B125,'X2'!$B:$AZ,12,FALSE)),IF($X$1=3,(VLOOKUP(B125,'X3'!$B:$AZ,12,FALSE)),IF($X$1=4,(VLOOKUP(B125,'X4'!$B:$AZ,12,FALSE)),IF($X$1=5,(VLOOKUP(B125,'X5'!$B:$AZ,12,FALSE)),IF($X$1=6,(VLOOKUP(B125,'X6'!$B:$AZ,12,FALSE)),IF($X$1=7,(VLOOKUP(B125,'X7'!$B:$AZ,12,FALSE)),IF($X$1=8,(VLOOKUP(B125,'X8'!$B:$AZ,12,FALSE)),IF($X$1=9,(VLOOKUP(B125,'X9'!$B:$AZ,12,FALSE)),IF($X$1=10,(VLOOKUP(B125,'X10'!$B:$AZ,12,FALSE)),IF($X$1=11,(VLOOKUP(B125,'X11'!$B:$AZ,12,FALSE)),IF($X$1=12,(VLOOKUP(B125,'X12'!$B:$AZ,12,FALSE)),IF($X$1=13,(VLOOKUP(B125,'X13'!$B:$AZ,12,FALSE)),"B"))))))))))))))=TRUE," ",(IF($X$1=1,(VLOOKUP(B125,'X1'!$B:$AZ,12,FALSE)),IF($X$1=2,(VLOOKUP(B125,'X2'!$B:$AZ,12,FALSE)),IF($X$1=3,(VLOOKUP(B125,'X3'!$B:$AZ,12,FALSE)),IF($X$1=4,(VLOOKUP(B125,'X4'!$B:$AZ,12,FALSE)),IF($X$1=5,(VLOOKUP(B125,'X5'!$B:$AZ,12,FALSE)),IF($X$1=6,(VLOOKUP(B125,'X6'!$B:$AZ,12,FALSE)),IF($X$1=7,(VLOOKUP(B125,'X7'!$B:$AZ,12,FALSE)),IF($X$1=8,(VLOOKUP(B125,'X8'!$B:$AZ,12,FALSE)),IF($X$1=9,(VLOOKUP(B125,'X9'!$B:$AZ,12,FALSE)),IF($X$1=10,(VLOOKUP(B125,'X10'!$B:$AZ,12,FALSE)),IF($X$1=11,(VLOOKUP(B125,'X11'!$B:$AZ,12,FALSE)),IF($X$1=12,(VLOOKUP(B125,'X12'!$B:$AZ,12,FALSE)),IF($X$1=13,(VLOOKUP(B125,'X13'!$B:$AZ,12,FALSE)),"B")))))))))))))))</f>
        <v xml:space="preserve"> </v>
      </c>
      <c r="Q125" s="185" t="str">
        <f ca="1">IF(ISERROR(IF($X$1=1,(VLOOKUP(B125,'X1'!$B:$AZ,46,FALSE)),IF($X$1=2,(VLOOKUP(B125,'X2'!$B:$AZ,46,FALSE)),IF($X$1=3,(VLOOKUP(B125,'X3'!$B:$AZ,46,FALSE)),IF($X$1=4,(VLOOKUP(B125,'X4'!$B:$AZ,46,FALSE)),IF($X$1=5,(VLOOKUP(B125,'X5'!$B:$AZ,46,FALSE)),IF($X$1=6,(VLOOKUP(B125,'X6'!$B:$AZ,46,FALSE)),IF($X$1=7,(VLOOKUP(B125,'X7'!$B:$AZ,46,FALSE)),IF($X$1=8,(VLOOKUP(B125,'X8'!$B:$AZ,46,FALSE)),IF($X$1=9,(VLOOKUP(B125,'X9'!$B:$AZ,46,FALSE)),IF($X$1=10,(VLOOKUP(B125,'X10'!$B:$AZ,46,FALSE)),IF($X$1=11,(VLOOKUP(B125,'X11'!$B:$AZ,46,FALSE)),IF($X$1=12,(VLOOKUP(B125,'X12'!$B:$AZ,46,FALSE)),IF($X$1=13,(VLOOKUP(B125,'X13'!$B:$AZ,46,FALSE)),"B"))))))))))))))=TRUE," ",(IF($X$1=1,(VLOOKUP(B125,'X1'!$B:$AZ,46,FALSE)),IF($X$1=2,(VLOOKUP(B125,'X2'!$B:$AZ,46,FALSE)),IF($X$1=3,(VLOOKUP(B125,'X3'!$B:$AZ,46,FALSE)),IF($X$1=4,(VLOOKUP(B125,'X4'!$B:$AZ,46,FALSE)),IF($X$1=5,(VLOOKUP(B125,'X5'!$B:$AZ,46,FALSE)),IF($X$1=6,(VLOOKUP(B125,'X6'!$B:$AZ,46,FALSE)),IF($X$1=7,(VLOOKUP(B125,'X7'!$B:$AZ,46,FALSE)),IF($X$1=8,(VLOOKUP(B125,'X8'!$B:$AZ,46,FALSE)),IF($X$1=9,(VLOOKUP(B125,'X9'!$B:$AZ,46,FALSE)),IF($X$1=10,(VLOOKUP(B125,'X10'!$B:$AZ,46,FALSE)),IF($X$1=11,(VLOOKUP(B125,'X11'!$B:$AZ,46,FALSE)),IF($X$1=12,(VLOOKUP(B125,'X12'!$B:$AZ,46,FALSE)),IF($X$1=13,(VLOOKUP(B125,'X13'!$B:$AZ,46,FALSE)),"B")))))))))))))))</f>
        <v xml:space="preserve"> </v>
      </c>
      <c r="R125" s="185" t="str">
        <f ca="1">IF(ISERROR(IF($X$1=1,(VLOOKUP(B125,'X1'!$B:$AZ,15,FALSE)),IF($X$1=2,(VLOOKUP(B125,'X2'!$B:$AZ,15,FALSE)),IF($X$1=3,(VLOOKUP(B125,'X3'!$B:$AZ,15,FALSE)),IF($X$1=4,(VLOOKUP(B125,'X4'!$B:$AZ,15,FALSE)),IF($X$1=5,(VLOOKUP(B125,'X5'!$B:$AZ,15,FALSE)),IF($X$1=6,(VLOOKUP(B125,'X6'!$B:$AZ,15,FALSE)),IF($X$1=7,(VLOOKUP(B125,'X7'!$B:$AZ,15,FALSE)),IF($X$1=8,(VLOOKUP(B125,'X8'!$B:$AZ,15,FALSE)),IF($X$1=9,(VLOOKUP(B125,'X9'!$B:$AZ,15,FALSE)),IF($X$1=10,(VLOOKUP(B125,'X10'!$B:$AZ,15,FALSE)),IF($X$1=11,(VLOOKUP(B125,'X11'!$B:$AZ,15,FALSE)),IF($X$1=12,(VLOOKUP(B125,'X12'!$B:$AZ,15,FALSE)),IF($X$1=13,(VLOOKUP(B125,'X13'!$B:$AZ,15,FALSE)),"B"))))))))))))))=TRUE," ",(IF($X$1=1,(VLOOKUP(B125,'X1'!$B:$AZ,15,FALSE)),IF($X$1=2,(VLOOKUP(B125,'X2'!$B:$AZ,15,FALSE)),IF($X$1=3,(VLOOKUP(B125,'X3'!$B:$AZ,15,FALSE)),IF($X$1=4,(VLOOKUP(B125,'X4'!$B:$AZ,15,FALSE)),IF($X$1=5,(VLOOKUP(B125,'X5'!$B:$AZ,15,FALSE)),IF($X$1=6,(VLOOKUP(B125,'X6'!$B:$AZ,15,FALSE)),IF($X$1=7,(VLOOKUP(B125,'X7'!$B:$AZ,15,FALSE)),IF($X$1=8,(VLOOKUP(B125,'X8'!$B:$AZ,15,FALSE)),IF($X$1=9,(VLOOKUP(B125,'X9'!$B:$AZ,15,FALSE)),IF($X$1=10,(VLOOKUP(B125,'X10'!$B:$AZ,15,FALSE)),IF($X$1=11,(VLOOKUP(B125,'X11'!$B:$AZ,15,FALSE)),IF($X$1=12,(VLOOKUP(B125,'X12'!$B:$AZ,15,FALSE)),IF($X$1=13,(VLOOKUP(B125,'X13'!$B:$AZ,15,FALSE)),"B")))))))))))))))</f>
        <v xml:space="preserve"> </v>
      </c>
      <c r="S125" s="185" t="str">
        <f ca="1">IF(ISERROR(IF((IF($X$1=1,(VLOOKUP(B125,'X1'!$B:$AZ,14,FALSE)),(IF($X$1=2,(VLOOKUP(B125,'X2'!$B:$AZ,14,FALSE)),(IF($X$1=3,(VLOOKUP(B125,'X3'!$B:$AZ,14,FALSE)),(IF($X$1=4,(VLOOKUP(B125,'X4'!$B:$AZ,14,FALSE)),(IF($X$1=5,(VLOOKUP(B125,'X5'!$B:$AZ,14,FALSE)),(IF($X$1=6,(VLOOKUP(B125,'X6'!$B:$AZ,14,FALSE)),(IF($X$1=7,(VLOOKUP(B125,'X7'!$B:$AZ,14,FALSE)),(IF($X$1=8,(VLOOKUP(B125,'X8'!$B:$AZ,14,FALSE)),(IF($X$1=9,(VLOOKUP(B125,'X9'!$B:$AZ,14,FALSE)),(IF($X$1=10,(VLOOKUP(B125,'X10'!$B:$AZ,14,FALSE)),(IF($X$1=11,(VLOOKUP(B125,'X11'!$B:$AZ,14,FALSE)),(IF($X$1=12,(VLOOKUP(B125,'X12'!$B:$AZ,14,FALSE)),(VLOOKUP(B125,'X13'!$B:$AZ,14,FALSE))))))))))))))))))))))))))=$V$1," ",(IF($X$1=1,(VLOOKUP(B125,'X1'!$B:$AZ,14,FALSE)),(IF($X$1=2,(VLOOKUP(B125,'X2'!$B:$AZ,14,FALSE)),(IF($X$1=3,(VLOOKUP(B125,'X3'!$B:$AZ,14,FALSE)),(IF($X$1=4,(VLOOKUP(B125,'X4'!$B:$AZ,14,FALSE)),(IF($X$1=5,(VLOOKUP(B125,'X5'!$B:$AZ,14,FALSE)),(IF($X$1=6,(VLOOKUP(B125,'X6'!$B:$AZ,14,FALSE)),(IF($X$1=7,(VLOOKUP(B125,'X7'!$B:$AZ,14,FALSE)),(IF($X$1=8,(VLOOKUP(B125,'X8'!$B:$AZ,14,FALSE)),(IF($X$1=9,(VLOOKUP(B125,'X9'!$B:$AZ,14,FALSE)),(IF($X$1=10,(VLOOKUP(B125,'X10'!$B:$AZ,14,FALSE)),(IF($X$1=11,(VLOOKUP(B125,'X11'!$B:$AZ,14,FALSE)),(IF($X$1=12,(VLOOKUP(B125,'X12'!$B:$AZ,14,FALSE)),(VLOOKUP(B125,'X13'!$B:$AZ,14,FALSE))))))))))))))))))))))))))))=TRUE," ",(IF((IF($X$1=1,(VLOOKUP(B125,'X1'!$B:$AZ,14,FALSE)),(IF($X$1=2,(VLOOKUP(B125,'X2'!$B:$AZ,14,FALSE)),(IF($X$1=3,(VLOOKUP(B125,'X3'!$B:$AZ,14,FALSE)),(IF($X$1=4,(VLOOKUP(B125,'X4'!$B:$AZ,14,FALSE)),(IF($X$1=5,(VLOOKUP(B125,'X5'!$B:$AZ,14,FALSE)),(IF($X$1=6,(VLOOKUP(B125,'X6'!$B:$AZ,14,FALSE)),(IF($X$1=7,(VLOOKUP(B125,'X7'!$B:$AZ,14,FALSE)),(IF($X$1=8,(VLOOKUP(B125,'X8'!$B:$AZ,14,FALSE)),(IF($X$1=9,(VLOOKUP(B125,'X9'!$B:$AZ,14,FALSE)),(IF($X$1=10,(VLOOKUP(B125,'X10'!$B:$AZ,14,FALSE)),(IF($X$1=11,(VLOOKUP(B125,'X11'!$B:$AZ,14,FALSE)),(IF($X$1=12,(VLOOKUP(B125,'X12'!$B:$AZ,14,FALSE)),(VLOOKUP(B125,'X13'!$B:$AZ,14,FALSE))))))))))))))))))))))))))=$V$1," ",(IF($X$1=1,(VLOOKUP(B125,'X1'!$B:$AZ,14,FALSE)),(IF($X$1=2,(VLOOKUP(B125,'X2'!$B:$AZ,14,FALSE)),(IF($X$1=3,(VLOOKUP(B125,'X3'!$B:$AZ,14,FALSE)),(IF($X$1=4,(VLOOKUP(B125,'X4'!$B:$AZ,14,FALSE)),(IF($X$1=5,(VLOOKUP(B125,'X5'!$B:$AZ,14,FALSE)),(IF($X$1=6,(VLOOKUP(B125,'X6'!$B:$AZ,14,FALSE)),(IF($X$1=7,(VLOOKUP(B125,'X7'!$B:$AZ,14,FALSE)),(IF($X$1=8,(VLOOKUP(B125,'X8'!$B:$AZ,14,FALSE)),(IF($X$1=9,(VLOOKUP(B125,'X9'!$B:$AZ,14,FALSE)),(IF($X$1=10,(VLOOKUP(B125,'X10'!$B:$AZ,14,FALSE)),(IF($X$1=11,(VLOOKUP(B125,'X11'!$B:$AZ,14,FALSE)),(IF($X$1=12,(VLOOKUP(B125,'X12'!$B:$AZ,14,FALSE)),(VLOOKUP(B125,'X13'!$B:$AZ,14,FALSE)))))))))))))))))))))))))))))</f>
        <v xml:space="preserve"> </v>
      </c>
      <c r="V125" s="43"/>
      <c r="W125" s="43">
        <f t="shared" si="63"/>
        <v>37</v>
      </c>
      <c r="X125" s="43"/>
      <c r="Y125" s="129">
        <f ca="1">IF($Z$86="A",0,IF($Z$86="B",((Y124+$Z$87)+0.00001),Y124+$AE$88))</f>
        <v>0.69279996865203775</v>
      </c>
      <c r="AB125" s="42">
        <f t="shared" si="61"/>
        <v>2</v>
      </c>
      <c r="AC125" s="42">
        <f t="shared" si="64"/>
        <v>36</v>
      </c>
      <c r="AD125" s="111" t="str">
        <f>IF((VALUE((RIGHT($AD$89,1))))=0,(Alf!F40),IF((VALUE((RIGHT($AD$89,1))))=1,(Alf!F80),IF(((VALUE((RIGHT($AD$89,1)))))=2,(Alf!F119),IF(((VALUE((RIGHT($AD$89,1)))))=3,(Alf!F157),IF(((VALUE((RIGHT($AD$89,1)))))=4,(Alf!F195),IF(((VALUE((RIGHT($AD$89,1)))))=5,(Alf!F234),"B"))))))</f>
        <v/>
      </c>
      <c r="AE125" s="112" t="str">
        <f t="shared" ca="1" si="62"/>
        <v xml:space="preserve"> </v>
      </c>
      <c r="AF125" s="113" t="str">
        <f>IF(ISERROR(((VLOOKUP(AD125,'X1'!$B:$AO,6,FALSE))/(VLOOKUP(AD125,'X1'!$B:$AO,7,FALSE))-1))=TRUE," ",(((VLOOKUP(AD125,'X1'!$B:$AO,6,FALSE))/(VLOOKUP(AD125,'X1'!$B:$AO,7,FALSE))-1)))</f>
        <v xml:space="preserve"> </v>
      </c>
      <c r="AG125" s="113" t="str">
        <f>IF(ISERROR((((VLOOKUP(AD125,'X1'!$B:$G,2,FALSE))-(VLOOKUP(AD125,'X1'!$B:$G,3,FALSE)))*100)/(VLOOKUP(AD125,'X1'!$B:$G,5,FALSE)))=TRUE," ",((((VLOOKUP(AD125,'X1'!$B:$G,2,FALSE))-(VLOOKUP(AD125,'X1'!$B:$G,3,FALSE)))*100)/(VLOOKUP(AD125,'X1'!$B:$G,5,FALSE))))</f>
        <v xml:space="preserve"> </v>
      </c>
      <c r="AH125" s="113" t="str">
        <f>IF(ISERROR(((VLOOKUP(AD125,'X1'!$B:$AZ,42,FALSE))))=TRUE," ",(((VLOOKUP(AD125,'X1'!$B:$AZ,42,FALSE)))))</f>
        <v xml:space="preserve"> </v>
      </c>
      <c r="AI125" s="113" t="str">
        <f>IF(ISERROR(((VLOOKUP(AD125,'X1'!$B:$AZ,43,FALSE))))=TRUE," ",(((VLOOKUP(AD125,'X1'!$B:$AZ,43,FALSE)))))</f>
        <v xml:space="preserve"> </v>
      </c>
      <c r="AJ125" s="113" t="str">
        <f>IF(ISERROR(((VLOOKUP(AD125,'X1'!$B:$AZ,15,FALSE))))=TRUE," ",(((VLOOKUP(AD125,'X1'!$B:$AZ,15,FALSE)))))</f>
        <v xml:space="preserve"> </v>
      </c>
      <c r="AK125" s="113" t="str">
        <f>IF(ISERROR(((VLOOKUP(AD125,'X1'!$B:$AZ,14,FALSE))))=TRUE," ",(((VLOOKUP(AD125,'X1'!$B:$AZ,14,FALSE)))))</f>
        <v xml:space="preserve"> </v>
      </c>
      <c r="AL125" s="113" t="str">
        <f ca="1">IF(ISERROR(((VLOOKUP(AD125,'X2'!$B:$AO,6,FALSE))/(VLOOKUP(AD125,'X2'!$B:$AO,7,FALSE))-1))=TRUE," ",(((VLOOKUP(AD125,'X2'!$B:$AO,6,FALSE))/(VLOOKUP(AD125,'X2'!$B:$AO,7,FALSE))-1)))</f>
        <v xml:space="preserve"> </v>
      </c>
      <c r="AM125" s="113" t="str">
        <f ca="1">IF(ISERROR((((VLOOKUP(AD125,'X2'!$B:$G,2,FALSE))-(VLOOKUP(AD125,'X2'!$B:$G,3,FALSE)))*100)/(VLOOKUP(AD125,'X2'!$B:$G,5,FALSE)))=TRUE," ",((((VLOOKUP(AD125,'X2'!$B:$G,2,FALSE))-(VLOOKUP(AD125,'X2'!$B:$G,3,FALSE)))*100)/(VLOOKUP(AD125,'X2'!$B:$G,5,FALSE))))</f>
        <v xml:space="preserve"> </v>
      </c>
      <c r="AN125" s="113" t="str">
        <f ca="1">IF(ISERROR(((VLOOKUP(AD125,'X2'!$B:$AZ,42,FALSE))))=TRUE," ",(((VLOOKUP(AD125,'X2'!$B:$AZ,42,FALSE)))))</f>
        <v xml:space="preserve"> </v>
      </c>
      <c r="AO125" s="113" t="str">
        <f ca="1">IF(ISERROR(((VLOOKUP(AD125,'X2'!$B:$AZ,43,FALSE))))=TRUE," ",(((VLOOKUP(AD125,'X2'!$B:$AZ,43,FALSE)))))</f>
        <v xml:space="preserve"> </v>
      </c>
      <c r="AP125" s="113" t="str">
        <f ca="1">IF(ISERROR(((VLOOKUP(AD125,'X2'!$B:$AZ,15,FALSE))))=TRUE," ",(((VLOOKUP(AD125,'X2'!$B:$AZ,15,FALSE)))))</f>
        <v xml:space="preserve"> </v>
      </c>
      <c r="AQ125" s="113" t="str">
        <f ca="1">IF(ISERROR(((VLOOKUP(AD125,'X2'!$B:$AZ,14,FALSE))))=TRUE," ",(((VLOOKUP(AD125,'X2'!$B:$AZ,14,FALSE)))))</f>
        <v xml:space="preserve"> </v>
      </c>
      <c r="AR125" s="113" t="str">
        <f ca="1">IF(ISERROR(((VLOOKUP(AD125,'X3'!$B:$AO,6,FALSE))/(VLOOKUP(AD125,'X3'!$B:$AO,7,FALSE))-1))=TRUE," ",(((VLOOKUP(AD125,'X3'!$B:$AO,6,FALSE))/(VLOOKUP(AD125,'X3'!$B:$AO,7,FALSE))-1)))</f>
        <v xml:space="preserve"> </v>
      </c>
      <c r="AS125" s="113" t="str">
        <f ca="1">IF(ISERROR((((VLOOKUP(AD125,'X3'!$B:$G,2,FALSE))-(VLOOKUP(AD125,'X3'!$B:$G,3,FALSE)))*100)/(VLOOKUP(AD125,'X3'!$B:$G,5,FALSE)))=TRUE," ",((((VLOOKUP(AD125,'X3'!$B:$G,2,FALSE))-(VLOOKUP(AD125,'X3'!$B:$G,3,FALSE)))*100)/(VLOOKUP(AD125,'X3'!$B:$G,5,FALSE))))</f>
        <v xml:space="preserve"> </v>
      </c>
      <c r="AT125" s="113" t="str">
        <f ca="1">IF(ISERROR(((VLOOKUP(AD125,'X3'!$B:$AZ,42,FALSE))))=TRUE," ",(((VLOOKUP(AD125,'X3'!$B:$AZ,42,FALSE)))))</f>
        <v xml:space="preserve"> </v>
      </c>
      <c r="AU125" s="113" t="str">
        <f ca="1">IF(ISERROR(((VLOOKUP(AD125,'X3'!$B:$AZ,43,FALSE))))=TRUE," ",(((VLOOKUP(AD125,'X3'!$B:$AZ,43,FALSE)))))</f>
        <v xml:space="preserve"> </v>
      </c>
      <c r="AV125" s="113" t="str">
        <f ca="1">IF(ISERROR(((VLOOKUP(AD125,'X3'!$B:$AZ,15,FALSE))))=TRUE," ",(((VLOOKUP(AD125,'X3'!$B:$AZ,15,FALSE)))))</f>
        <v xml:space="preserve"> </v>
      </c>
      <c r="AW125" s="113" t="str">
        <f ca="1">IF(ISERROR(((VLOOKUP(AD125,'X3'!$B:$AZ,14,FALSE))))=TRUE," ",(((VLOOKUP(AD125,'X3'!$B:$AZ,14,FALSE)))))</f>
        <v xml:space="preserve"> </v>
      </c>
      <c r="AX125" s="113" t="str">
        <f ca="1">IF(ISERROR(((VLOOKUP(AD125,'X4'!$B:$AO,6,FALSE))/(VLOOKUP(AD125,'X4'!$B:$AO,7,FALSE))-1))=TRUE," ",(((VLOOKUP(AD125,'X4'!$B:$AO,6,FALSE))/(VLOOKUP(AD125,'X4'!$B:$AO,7,FALSE))-1)))</f>
        <v xml:space="preserve"> </v>
      </c>
      <c r="AY125" s="113" t="str">
        <f ca="1">IF(ISERROR((((VLOOKUP(AD125,'X4'!$B:$G,2,FALSE))-(VLOOKUP(AD125,'X4'!$B:$G,3,FALSE)))*100)/(VLOOKUP(AD125,'X4'!$B:$G,5,FALSE)))=TRUE," ",((((VLOOKUP(AD125,'X4'!$B:$G,2,FALSE))-(VLOOKUP(AD125,'X4'!$B:$G,3,FALSE)))*100)/(VLOOKUP(AD125,'X4'!$B:$G,5,FALSE))))</f>
        <v xml:space="preserve"> </v>
      </c>
      <c r="AZ125" s="113" t="str">
        <f ca="1">IF(ISERROR(((VLOOKUP(AD125,'X4'!$B:$AZ,42,FALSE))))=TRUE," ",(((VLOOKUP(AD125,'X4'!$B:$AZ,42,FALSE)))))</f>
        <v xml:space="preserve"> </v>
      </c>
      <c r="BA125" s="113" t="str">
        <f ca="1">IF(ISERROR(((VLOOKUP(AD125,'X4'!$B:$AZ,43,FALSE))))=TRUE," ",(((VLOOKUP(AD125,'X4'!$B:$AZ,43,FALSE)))))</f>
        <v xml:space="preserve"> </v>
      </c>
      <c r="BB125" s="113" t="str">
        <f ca="1">IF(ISERROR(((VLOOKUP(AD125,'X4'!$B:$AZ,15,FALSE))))=TRUE," ",(((VLOOKUP(AD125,'X4'!$B:$AZ,15,FALSE)))))</f>
        <v xml:space="preserve"> </v>
      </c>
      <c r="BC125" s="113" t="str">
        <f ca="1">IF(ISERROR(((VLOOKUP(AD125,'X4'!$B:$AZ,14,FALSE))))=TRUE," ",(((VLOOKUP(AD125,'X4'!$B:$AZ,14,FALSE)))))</f>
        <v xml:space="preserve"> </v>
      </c>
      <c r="BD125" s="113" t="str">
        <f ca="1">IF(ISERROR(((VLOOKUP(AD125,'X5'!$B:$AO,6,FALSE))/(VLOOKUP(AD125,'X5'!$B:$AO,7,FALSE))-1))=TRUE," ",(((VLOOKUP(AD125,'X5'!$B:$AO,6,FALSE))/(VLOOKUP(AD125,'X5'!$B:$AO,7,FALSE))-1)))</f>
        <v xml:space="preserve"> </v>
      </c>
      <c r="BE125" s="113" t="str">
        <f ca="1">IF(ISERROR((((VLOOKUP(AD125,'X5'!$B:$G,2,FALSE))-(VLOOKUP(AD125,'X5'!$B:$G,3,FALSE)))*100)/(VLOOKUP(AD125,'X5'!$B:$G,5,FALSE)))=TRUE," ",((((VLOOKUP(AD125,'X5'!$B:$G,2,FALSE))-(VLOOKUP(AD125,'X5'!$B:$G,3,FALSE)))*100)/(VLOOKUP(AD125,'X5'!$B:$G,5,FALSE))))</f>
        <v xml:space="preserve"> </v>
      </c>
      <c r="BF125" s="113" t="str">
        <f ca="1">IF(ISERROR(((VLOOKUP(AD125,'X5'!$B:$AZ,42,FALSE))))=TRUE," ",(((VLOOKUP(AD125,'X5'!$B:$AZ,42,FALSE)))))</f>
        <v xml:space="preserve"> </v>
      </c>
      <c r="BG125" s="113" t="str">
        <f ca="1">IF(ISERROR(((VLOOKUP(AD125,'X5'!$B:$AZ,43,FALSE))))=TRUE," ",(((VLOOKUP(AD125,'X5'!$B:$AZ,43,FALSE)))))</f>
        <v xml:space="preserve"> </v>
      </c>
      <c r="BH125" s="113" t="str">
        <f ca="1">IF(ISERROR(((VLOOKUP(AD125,'X5'!$B:$AZ,15,FALSE))))=TRUE," ",(((VLOOKUP(AD125,'X5'!$B:$AZ,15,FALSE)))))</f>
        <v xml:space="preserve"> </v>
      </c>
      <c r="BI125" s="113" t="str">
        <f ca="1">IF(ISERROR(((VLOOKUP(AD125,'X5'!$B:$AZ,14,FALSE))))=TRUE," ",(((VLOOKUP(AD125,'X5'!$B:$AZ,14,FALSE)))))</f>
        <v xml:space="preserve"> </v>
      </c>
      <c r="BJ125" s="113" t="str">
        <f ca="1">IF(ISERROR(((VLOOKUP(AD125,'X6'!$B:$AO,6,FALSE))/(VLOOKUP(AD125,'X6'!$B:$AO,7,FALSE))-1))=TRUE," ",(((VLOOKUP(AD125,'X6'!$B:$AO,6,FALSE))/(VLOOKUP(AD125,'X6'!$B:$AO,7,FALSE))-1)))</f>
        <v xml:space="preserve"> </v>
      </c>
      <c r="BK125" s="113" t="str">
        <f ca="1">IF(ISERROR((((VLOOKUP(AD125,'X6'!$B:$G,2,FALSE))-(VLOOKUP(AD125,'X6'!$B:$G,3,FALSE)))*100)/(VLOOKUP(AD125,'X6'!$B:$G,5,FALSE)))=TRUE," ",((((VLOOKUP(AD125,'X6'!$B:$G,2,FALSE))-(VLOOKUP(AD125,'X6'!$B:$G,3,FALSE)))*100)/(VLOOKUP(AD125,'X6'!$B:$G,5,FALSE))))</f>
        <v xml:space="preserve"> </v>
      </c>
      <c r="BL125" s="113" t="str">
        <f ca="1">IF(ISERROR(((VLOOKUP(AD125,'X6'!$B:$AZ,42,FALSE))))=TRUE," ",(((VLOOKUP(AD125,'X6'!$B:$AZ,42,FALSE)))))</f>
        <v xml:space="preserve"> </v>
      </c>
      <c r="BM125" s="113" t="str">
        <f ca="1">IF(ISERROR(((VLOOKUP(AD125,'X6'!$B:$AZ,43,FALSE))))=TRUE," ",(((VLOOKUP(AD125,'X6'!$B:$AZ,43,FALSE)))))</f>
        <v xml:space="preserve"> </v>
      </c>
      <c r="BN125" s="113" t="str">
        <f ca="1">IF(ISERROR(((VLOOKUP(AD125,'X6'!$B:$AZ,15,FALSE))))=TRUE," ",(((VLOOKUP(AD125,'X6'!$B:$AZ,15,FALSE)))))</f>
        <v xml:space="preserve"> </v>
      </c>
      <c r="BO125" s="113" t="str">
        <f ca="1">IF(ISERROR(((VLOOKUP(AD125,'X6'!$B:$AZ,14,FALSE))))=TRUE," ",(((VLOOKUP(AD125,'X6'!$B:$AZ,14,FALSE)))))</f>
        <v xml:space="preserve"> </v>
      </c>
      <c r="BP125" s="42" t="str">
        <f ca="1">IF(ISERROR(((VLOOKUP(AD125,'X7'!$B:$AO,6,FALSE))/(VLOOKUP(AD125,'X7'!$B:$AO,7,FALSE))-1))=TRUE," ",(((VLOOKUP(AD125,'X7'!$B:$AO,6,FALSE))/(VLOOKUP(AD125,'X7'!$B:$AO,7,FALSE))-1)))</f>
        <v xml:space="preserve"> </v>
      </c>
      <c r="BQ125" s="42" t="str">
        <f ca="1">IF(ISERROR((((VLOOKUP(AD125,'X7'!$B:$G,2,FALSE))-(VLOOKUP(AD125,'X7'!$B:$G,3,FALSE)))*100)/(VLOOKUP(AD125,'X7'!$B:$G,5,FALSE)))=TRUE," ",((((VLOOKUP(AD125,'X7'!$B:$G,2,FALSE))-(VLOOKUP(AD125,'X7'!$B:$G,3,FALSE)))*100)/(VLOOKUP(AD125,'X7'!$B:$G,5,FALSE))))</f>
        <v xml:space="preserve"> </v>
      </c>
      <c r="BR125" s="102" t="str">
        <f ca="1">IF(ISERROR(((VLOOKUP(AD125,'X7'!$B:$AZ,42,FALSE))))=TRUE," ",(((VLOOKUP(AD125,'X7'!$B:$AZ,42,FALSE)))))</f>
        <v xml:space="preserve"> </v>
      </c>
      <c r="BS125" s="102" t="str">
        <f ca="1">IF(ISERROR(((VLOOKUP(AD125,'X7'!$B:$AZ,43,FALSE))))=TRUE," ",(((VLOOKUP(AD125,'X7'!$B:$AZ,43,FALSE)))))</f>
        <v xml:space="preserve"> </v>
      </c>
      <c r="BT125" s="102" t="str">
        <f ca="1">IF(ISERROR(((VLOOKUP(AD125,'X7'!$B:$AZ,15,FALSE))))=TRUE," ",(((VLOOKUP(AD125,'X7'!$B:$AZ,15,FALSE)))))</f>
        <v xml:space="preserve"> </v>
      </c>
      <c r="BU125" s="102" t="str">
        <f ca="1">IF(ISERROR(((VLOOKUP(AD125,'X7'!$B:$AZ,14,FALSE))))=TRUE," ",(((VLOOKUP(AD125,'X7'!$B:$AZ,14,FALSE)))))</f>
        <v xml:space="preserve"> </v>
      </c>
      <c r="BV125" s="102" t="str">
        <f ca="1">IF(ISERROR(((VLOOKUP(AD125,'X8'!$B:$AO,6,FALSE))/(VLOOKUP(AD125,'X8'!$B:$AO,7,FALSE))-1))=TRUE," ",(((VLOOKUP(AD125,'X8'!$B:$AO,6,FALSE))/(VLOOKUP(AD125,'X8'!$B:$AO,7,FALSE))-1)))</f>
        <v xml:space="preserve"> </v>
      </c>
      <c r="BW125" s="102" t="str">
        <f ca="1">IF(ISERROR((((VLOOKUP(AD125,'X8'!$B:$G,2,FALSE))-(VLOOKUP(AD125,'X8'!$B:$G,3,FALSE)))*100)/(VLOOKUP(AD125,'X8'!$B:$G,5,FALSE)))=TRUE," ",((((VLOOKUP(AD125,'X8'!$B:$G,2,FALSE))-(VLOOKUP(AD125,'X8'!$B:$G,3,FALSE)))*100)/(VLOOKUP(AD125,'X8'!$B:$G,5,FALSE))))</f>
        <v xml:space="preserve"> </v>
      </c>
      <c r="BX125" s="102" t="str">
        <f ca="1">IF(ISERROR(((VLOOKUP(AD125,'X8'!$B:$AZ,42,FALSE))))=TRUE," ",(((VLOOKUP(AD125,'X8'!$B:$AZ,42,FALSE)))))</f>
        <v xml:space="preserve"> </v>
      </c>
      <c r="BY125" s="42" t="str">
        <f ca="1">IF(ISERROR(((VLOOKUP(AD125,'X8'!$B:$AZ,43,FALSE))))=TRUE," ",(((VLOOKUP(AD125,'X8'!$B:$AZ,43,FALSE)))))</f>
        <v xml:space="preserve"> </v>
      </c>
      <c r="BZ125" s="42" t="str">
        <f ca="1">IF(ISERROR(((VLOOKUP(AD125,'X8'!$B:$AZ,15,FALSE))))=TRUE," ",(((VLOOKUP(AD125,'X8'!$B:$AZ,15,FALSE)))))</f>
        <v xml:space="preserve"> </v>
      </c>
      <c r="CA125" s="42" t="str">
        <f ca="1">IF(ISERROR(((VLOOKUP(AD125,'X8'!$B:$AZ,14,FALSE))))=TRUE," ",(((VLOOKUP(AD125,'X8'!$B:$AZ,14,FALSE)))))</f>
        <v xml:space="preserve"> </v>
      </c>
      <c r="CB125" s="42" t="str">
        <f ca="1">IF(ISERROR(((VLOOKUP(AD125,'X9'!$B:$AO,6,FALSE))/(VLOOKUP(AD125,'X9'!$B:$AO,7,FALSE))-1))=TRUE," ",(((VLOOKUP(AD125,'X9'!$B:$AO,6,FALSE))/(VLOOKUP(AD125,'X9'!$B:$AO,7,FALSE))-1)))</f>
        <v xml:space="preserve"> </v>
      </c>
      <c r="CC125" s="42" t="str">
        <f ca="1">IF(ISERROR((((VLOOKUP(AD125,'X9'!$B:$G,2,FALSE))-(VLOOKUP(AD125,'X9'!$B:$G,3,FALSE)))*100)/(VLOOKUP(AD125,'X9'!$B:$G,5,FALSE)))=TRUE," ",((((VLOOKUP(AD125,'X9'!$B:$G,2,FALSE))-(VLOOKUP(AD125,'X9'!$B:$G,3,FALSE)))*100)/(VLOOKUP(AD125,'X9'!$B:$G,5,FALSE))))</f>
        <v xml:space="preserve"> </v>
      </c>
      <c r="CD125" s="42" t="str">
        <f ca="1">IF(ISERROR(((VLOOKUP(AD125,'X9'!$B:$AZ,42,FALSE))))=TRUE," ",(((VLOOKUP(AD125,'X9'!$B:$AZ,42,FALSE)))))</f>
        <v xml:space="preserve"> </v>
      </c>
      <c r="CE125" s="42" t="str">
        <f ca="1">IF(ISERROR(((VLOOKUP(AD125,'X9'!$B:$AZ,43,FALSE))))=TRUE," ",(((VLOOKUP(AD125,'X9'!$B:$AZ,43,FALSE)))))</f>
        <v xml:space="preserve"> </v>
      </c>
      <c r="CF125" s="42" t="str">
        <f ca="1">IF(ISERROR(((VLOOKUP(AD125,'X9'!$B:$AZ,15,FALSE))))=TRUE," ",(((VLOOKUP(AD125,'X9'!$B:$AZ,15,FALSE)))))</f>
        <v xml:space="preserve"> </v>
      </c>
      <c r="CG125" s="42" t="str">
        <f ca="1">IF(ISERROR(((VLOOKUP(AD125,'X9'!$B:$AZ,14,FALSE))))=TRUE," ",(((VLOOKUP(AD125,'X9'!$B:$AZ,14,FALSE)))))</f>
        <v xml:space="preserve"> </v>
      </c>
      <c r="CH125" s="42" t="str">
        <f ca="1">IF(ISERROR(((VLOOKUP(AD125,'X10'!$B:$AO,6,FALSE))/(VLOOKUP(AD125,'X10'!$B:$AO,7,FALSE))-1))=TRUE," ",(((VLOOKUP(AD125,'X10'!$B:$AO,6,FALSE))/(VLOOKUP(AD125,'X10'!$B:$AO,7,FALSE))-1)))</f>
        <v xml:space="preserve"> </v>
      </c>
      <c r="CI125" s="42" t="str">
        <f ca="1">IF(ISERROR((((VLOOKUP(AD125,'X10'!$B:$G,2,FALSE))-(VLOOKUP(AD125,'X10'!$B:$G,3,FALSE)))*100)/(VLOOKUP(AD125,'X10'!$B:$G,5,FALSE)))=TRUE," ",((((VLOOKUP(AD125,'X10'!$B:$G,2,FALSE))-(VLOOKUP(AD125,'X10'!$B:$G,3,FALSE)))*100)/(VLOOKUP(AD125,'X10'!$B:$G,5,FALSE))))</f>
        <v xml:space="preserve"> </v>
      </c>
      <c r="CJ125" s="42" t="str">
        <f ca="1">IF(ISERROR(((VLOOKUP(AD125,'X10'!$B:$AZ,42,FALSE))))=TRUE," ",(((VLOOKUP(AD125,'X10'!$B:$AZ,42,FALSE)))))</f>
        <v xml:space="preserve"> </v>
      </c>
      <c r="CK125" s="42" t="str">
        <f ca="1">IF(ISERROR(((VLOOKUP(AD125,'X10'!$B:$AZ,43,FALSE))))=TRUE," ",(((VLOOKUP(AD125,'X10'!$B:$AZ,43,FALSE)))))</f>
        <v xml:space="preserve"> </v>
      </c>
      <c r="CL125" s="42" t="str">
        <f ca="1">IF(ISERROR(((VLOOKUP(AD125,'X10'!$B:$AZ,15,FALSE))))=TRUE," ",(((VLOOKUP(AD125,'X10'!$B:$AZ,15,FALSE)))))</f>
        <v xml:space="preserve"> </v>
      </c>
      <c r="CM125" s="42" t="str">
        <f ca="1">IF(ISERROR(((VLOOKUP(AD125,'X10'!$B:$AZ,14,FALSE))))=TRUE," ",(((VLOOKUP(AD125,'X10'!$B:$AZ,14,FALSE)))))</f>
        <v xml:space="preserve"> </v>
      </c>
      <c r="CN125" s="42" t="str">
        <f ca="1">IF(ISERROR(((VLOOKUP(AD125,'X11'!$B:$AO,6,FALSE))/(VLOOKUP(AD125,'X11'!$B:$AO,7,FALSE))-1))=TRUE," ",(((VLOOKUP(AD125,'X11'!$B:$AO,6,FALSE))/(VLOOKUP(AD125,'X11'!$B:$AO,7,FALSE))-1)))</f>
        <v xml:space="preserve"> </v>
      </c>
      <c r="CO125" s="42" t="str">
        <f ca="1">IF(ISERROR((((VLOOKUP(AD125,'X11'!$B:$G,2,FALSE))-(VLOOKUP(AD125,'X11'!$B:$G,3,FALSE)))*100)/(VLOOKUP(AD125,'X11'!$B:$G,5,FALSE)))=TRUE," ",((((VLOOKUP(AD125,'X11'!$B:$G,2,FALSE))-(VLOOKUP(AD125,'X11'!$B:$G,3,FALSE)))*100)/(VLOOKUP(AD125,'X11'!$B:$G,5,FALSE))))</f>
        <v xml:space="preserve"> </v>
      </c>
      <c r="CP125" s="42" t="str">
        <f ca="1">IF(ISERROR(((VLOOKUP(AD125,'X11'!$B:$AZ,42,FALSE))))=TRUE," ",(((VLOOKUP(AD125,'X11'!$B:$AZ,42,FALSE)))))</f>
        <v xml:space="preserve"> </v>
      </c>
      <c r="CQ125" s="42" t="str">
        <f ca="1">IF(ISERROR(((VLOOKUP(AD125,'X11'!$B:$AZ,43,FALSE))))=TRUE," ",(((VLOOKUP(AD125,'X11'!$B:$AZ,43,FALSE)))))</f>
        <v xml:space="preserve"> </v>
      </c>
      <c r="CR125" s="42" t="str">
        <f ca="1">IF(ISERROR(((VLOOKUP(AD125,'X11'!$B:$AZ,15,FALSE))))=TRUE," ",(((VLOOKUP(AD125,'X11'!$B:$AZ,15,FALSE)))))</f>
        <v xml:space="preserve"> </v>
      </c>
      <c r="CS125" s="42" t="str">
        <f ca="1">IF(ISERROR(((VLOOKUP(AD125,'X11'!$B:$AZ,14,FALSE))))=TRUE," ",(((VLOOKUP(AD125,'X11'!$B:$AZ,14,FALSE)))))</f>
        <v xml:space="preserve"> </v>
      </c>
      <c r="CT125" s="42" t="str">
        <f ca="1">IF(ISERROR(((VLOOKUP(AD125,'X12'!$B:$AO,6,FALSE))/(VLOOKUP(AD125,'X12'!$B:$AO,7,FALSE))-1))=TRUE," ",(((VLOOKUP(AD125,'X12'!$B:$AO,6,FALSE))/(VLOOKUP(AD125,'X12'!$B:$AO,7,FALSE))-1)))</f>
        <v xml:space="preserve"> </v>
      </c>
      <c r="CU125" s="42" t="str">
        <f ca="1">IF(ISERROR((((VLOOKUP(AD125,'X12'!$B:$G,2,FALSE))-(VLOOKUP(AD125,'X12'!$B:$G,3,FALSE)))*100)/(VLOOKUP(AD125,'X12'!$B:$G,5,FALSE)))=TRUE," ",((((VLOOKUP(AD125,'X12'!$B:$G,2,FALSE))-(VLOOKUP(AD125,'X12'!$B:$G,3,FALSE)))*100)/(VLOOKUP(AD125,'X12'!$B:$G,5,FALSE))))</f>
        <v xml:space="preserve"> </v>
      </c>
      <c r="CV125" s="42" t="str">
        <f ca="1">IF(ISERROR(((VLOOKUP(AD125,'X12'!$B:$AZ,42,FALSE))))=TRUE," ",(((VLOOKUP(AD125,'X12'!$B:$AZ,42,FALSE)))))</f>
        <v xml:space="preserve"> </v>
      </c>
      <c r="CW125" s="42" t="str">
        <f ca="1">IF(ISERROR(((VLOOKUP(AD125,'X12'!$B:$AZ,43,FALSE))))=TRUE," ",(((VLOOKUP(AD125,'X12'!$B:$AZ,43,FALSE)))))</f>
        <v xml:space="preserve"> </v>
      </c>
      <c r="CX125" s="42" t="str">
        <f ca="1">IF(ISERROR(((VLOOKUP(AD125,'X12'!$B:$AZ,15,FALSE))))=TRUE," ",(((VLOOKUP(AD125,'X12'!$B:$AZ,15,FALSE)))))</f>
        <v xml:space="preserve"> </v>
      </c>
      <c r="CY125" s="42" t="str">
        <f ca="1">IF(ISERROR(((VLOOKUP(AD125,'X12'!$B:$AZ,14,FALSE))))=TRUE," ",(((VLOOKUP(AD125,'X12'!$B:$AZ,14,FALSE)))))</f>
        <v xml:space="preserve"> </v>
      </c>
      <c r="CZ125" s="42" t="str">
        <f ca="1">IF(ISERROR(((VLOOKUP(AD125,'X13'!$B:$AO,6,FALSE))/(VLOOKUP(AD125,'X13'!$B:$AO,7,FALSE))-1))=TRUE," ",(((VLOOKUP(AD125,'X13'!$B:$AO,6,FALSE))/(VLOOKUP(AD125,'X13'!$B:$AO,7,FALSE))-1)))</f>
        <v xml:space="preserve"> </v>
      </c>
      <c r="DA125" s="42" t="str">
        <f ca="1">IF(ISERROR((((VLOOKUP(AD125,'X13'!$B:$G,2,FALSE))-(VLOOKUP(AD125,'X13'!$B:$G,3,FALSE)))*100)/(VLOOKUP(AD125,'X13'!$B:$G,5,FALSE)))=TRUE," ",((((VLOOKUP(AD125,'X13'!$B:$G,2,FALSE))-(VLOOKUP(AD125,'X13'!$B:$G,3,FALSE)))*100)/(VLOOKUP(AD125,'X13'!$B:$G,5,FALSE))))</f>
        <v xml:space="preserve"> </v>
      </c>
      <c r="DB125" s="42" t="str">
        <f ca="1">IF(ISERROR(((VLOOKUP(AD125,'X13'!$B:$AZ,42,FALSE))))=TRUE," ",(((VLOOKUP(AD125,'X13'!$B:$AZ,42,FALSE)))))</f>
        <v xml:space="preserve"> </v>
      </c>
      <c r="DC125" s="42" t="str">
        <f ca="1">IF(ISERROR(((VLOOKUP(AD125,'X13'!$B:$AZ,43,FALSE))))=TRUE," ",(((VLOOKUP(AD125,'X13'!$B:$AZ,43,FALSE)))))</f>
        <v xml:space="preserve"> </v>
      </c>
      <c r="DD125" s="42" t="str">
        <f ca="1">IF(ISERROR(((VLOOKUP(AD125,'X13'!$B:$AZ,15,FALSE))))=TRUE," ",(((VLOOKUP(AD125,'X13'!$B:$AZ,15,FALSE)))))</f>
        <v xml:space="preserve"> </v>
      </c>
      <c r="DE125" s="42" t="str">
        <f ca="1">IF(ISERROR(((VLOOKUP(AD125,'X13'!$B:$AZ,14,FALSE))))=TRUE," ",(((VLOOKUP(AD125,'X13'!$B:$AZ,14,FALSE)))))</f>
        <v xml:space="preserve"> </v>
      </c>
    </row>
    <row r="126" spans="1:109" ht="14.1" customHeight="1" x14ac:dyDescent="0.2">
      <c r="A126" s="156" t="s">
        <v>1058</v>
      </c>
      <c r="B126" s="122" t="str">
        <f>IF(ISERROR(IF($U$16=1,(VLOOKUP(A126,$AC$89:$AH$125,2,FALSE)),IF((IF($X$1=1,'X1'!B85,(IF($X$1=2,'X2'!B85,(IF($X$1=3,'X3'!B85,(IF($X$1=4,'X4'!B85,(IF($X$1=5,'X5'!B85,(IF($X$1=6,'X6'!B85,(IF($X$1=7,'X7'!B85,(IF($X$1=8,'X8'!B85,(IF($X$1=9,'X9'!B85,(IF($X$1=10,'X10'!B85,(IF($X$1=11,'X11'!B85,(IF($X$1=12,'X12'!B85,'X13'!B85))))))))))))))))))))))))="","",(IF($X$1=1,'X1'!B85,(IF($X$1=2,'X2'!B85,(IF($X$1=3,'X3'!B85,(IF($X$1=4,'X4'!B85,(IF($X$1=5,'X5'!B85,(IF($X$1=6,'X6'!B85,(IF($X$1=7,'X7'!B85,(IF($X$1=8,'X8'!B85,(IF($X$1=9,'X9'!B85,(IF($X$1=10,'X10'!B85,(IF($X$1=11,'X11'!B85,(IF($X$1=12,'X12'!B85,'X13'!B85)))))))))))))))))))))))))))=TRUE," ",(IF($U$16=1,(VLOOKUP(A126,$AC$89:$AH$125,2,FALSE)),IF((IF($X$1=1,'X1'!B85,(IF($X$1=2,'X2'!B85,(IF($X$1=3,'X3'!B85,(IF($X$1=4,'X4'!B85,(IF($X$1=5,'X5'!B85,(IF($X$1=6,'X6'!B85,(IF($X$1=7,'X7'!B85,(IF($X$1=8,'X8'!B85,(IF($X$1=9,'X9'!B85,(IF($X$1=10,'X10'!B85,(IF($X$1=11,'X11'!B85,(IF($X$1=12,'X12'!B85,'X13'!B85))))))))))))))))))))))))="","",(IF($X$1=1,'X1'!B85,(IF($X$1=2,'X2'!B85,(IF($X$1=3,'X3'!B85,(IF($X$1=4,'X4'!B85,(IF($X$1=5,'X5'!B85,(IF($X$1=6,'X6'!B85,(IF($X$1=7,'X7'!B85,(IF($X$1=8,'X8'!B85,(IF($X$1=9,'X9'!B85,(IF($X$1=10,'X10'!B85,(IF($X$1=11,'X11'!B85,(IF($X$1=12,'X12'!B85,'X13'!B85))))))))))))))))))))))))))))</f>
        <v/>
      </c>
      <c r="C126" s="181" t="str">
        <f ca="1">IF(ISERROR(IF($X$1=1,(VLOOKUP(B126,'X1'!$B:$AZ,47,FALSE)),IF($X$1=2,(VLOOKUP(B126,'X2'!$B:$AZ,47,FALSE)),IF($X$1=3,(VLOOKUP(B126,'X3'!$B:$AZ,47,FALSE)),IF($X$1=4,(VLOOKUP(B126,'X4'!$B:$AZ,47,FALSE)),IF($X$1=5,(VLOOKUP(B126,'X5'!$B:$AZ,47,FALSE)),IF($X$1=6,(VLOOKUP(B126,'X6'!$B:$AZ,47,FALSE)),IF($X$1=7,(VLOOKUP(B126,'X7'!$B:$AZ,47,FALSE)),IF($X$1=8,(VLOOKUP(B126,'X8'!$B:$AZ,47,FALSE)),IF($X$1=9,(VLOOKUP(B126,'X9'!$B:$AZ,47,FALSE)),IF($X$1=10,(VLOOKUP(B126,'X10'!$B:$AZ,47,FALSE)),IF($X$1=11,(VLOOKUP(B126,'X11'!$B:$AZ,47,FALSE)),IF($X$1=12,(VLOOKUP(B126,'X12'!$B:$AZ,47,FALSE)),IF($X$1=13,(VLOOKUP(B126,'X13'!$B:$AZ,47,FALSE)),"B"))))))))))))))=TRUE," ",(IF($X$1=1,(VLOOKUP(B126,'X1'!$B:$AZ,47,FALSE)),IF($X$1=2,(VLOOKUP(B126,'X2'!$B:$AZ,47,FALSE)),IF($X$1=3,(VLOOKUP(B126,'X3'!$B:$AZ,47,FALSE)),IF($X$1=4,(VLOOKUP(B126,'X4'!$B:$AZ,47,FALSE)),IF($X$1=5,(VLOOKUP(B126,'X5'!$B:$AZ,47,FALSE)),IF($X$1=6,(VLOOKUP(B126,'X6'!$B:$AZ,47,FALSE)),IF($X$1=7,(VLOOKUP(B126,'X7'!$B:$AZ,47,FALSE)),IF($X$1=8,(VLOOKUP(B126,'X8'!$B:$AZ,47,FALSE)),IF($X$1=9,(VLOOKUP(B126,'X9'!$B:$AZ,47,FALSE)),IF($X$1=10,(VLOOKUP(B126,'X10'!$B:$AZ,47,FALSE)),IF($X$1=11,(VLOOKUP(B126,'X11'!$B:$AZ,47,FALSE)),IF($X$1=12,(VLOOKUP(B126,'X12'!$B:$AZ,47,FALSE)),IF($X$1=13,(VLOOKUP(B126,'X13'!$B:$AZ,47,FALSE)),"B")))))))))))))))</f>
        <v xml:space="preserve"> </v>
      </c>
      <c r="D126" s="181" t="str">
        <f ca="1">IF(ISERROR(IF($X$1=1,(VLOOKUP(B126,'X1'!$B:$AP,41,FALSE)),IF($X$1=2,(VLOOKUP(B126,'X2'!$B:$AP,41,FALSE)),IF($X$1=3,(VLOOKUP(B126,'X3'!$B:$AP,41,FALSE)),IF($X$1=4,(VLOOKUP(B126,'X4'!$B:$AP,41,FALSE)),IF($X$1=5,(VLOOKUP(B126,'X5'!$B:$AP,41,FALSE)),IF($X$1=6,(VLOOKUP(B126,'X6'!$B:$AP,41,FALSE)),IF($X$1=7,(VLOOKUP(B126,'X7'!$B:$AP,41,FALSE)),IF($X$1=8,(VLOOKUP(B126,'X8'!$B:$AP,41,FALSE)),IF($X$1=9,(VLOOKUP(B126,'X9'!$B:$AP,41,FALSE)),IF($X$1=10,(VLOOKUP(B126,'X10'!$B:$AP,41,FALSE)),IF($X$1=11,(VLOOKUP(B126,'X11'!$B:$AP,41,FALSE)),IF($X$1=12,(VLOOKUP(B126,'X12'!$B:$AP,41,FALSE)),IF($X$1=13,(VLOOKUP(B126,'X13'!$B:$AP,41,FALSE)),"B"))))))))))))))=TRUE," ",(IF($X$1=1,(VLOOKUP(B126,'X1'!$B:$AP,41,FALSE)),IF($X$1=2,(VLOOKUP(B126,'X2'!$B:$AP,41,FALSE)),IF($X$1=3,(VLOOKUP(B126,'X3'!$B:$AP,41,FALSE)),IF($X$1=4,(VLOOKUP(B126,'X4'!$B:$AP,41,FALSE)),IF($X$1=5,(VLOOKUP(B126,'X5'!$B:$AP,41,FALSE)),IF($X$1=6,(VLOOKUP(B126,'X6'!$B:$AP,41,FALSE)),IF($X$1=7,(VLOOKUP(B126,'X7'!$B:$AP,41,FALSE)),IF($X$1=8,(VLOOKUP(B126,'X8'!$B:$AP,41,FALSE)),IF($X$1=9,(VLOOKUP(B126,'X9'!$B:$AP,41,FALSE)),IF($X$1=10,(VLOOKUP(B126,'X10'!$B:$AP,41,FALSE)),IF($X$1=11,(VLOOKUP(B126,'X11'!$B:$AP,41,FALSE)),IF($X$1=12,(VLOOKUP(B126,'X12'!$B:$AP,41,FALSE)),IF($X$1=13,(VLOOKUP(B126,'X13'!$B:$AP,41,FALSE)),"B")))))))))))))))</f>
        <v xml:space="preserve"> </v>
      </c>
      <c r="E126" s="182" t="str">
        <f ca="1">IF(ISERROR(IF($X$1=1,(VLOOKUP(B126,'X1'!$B:$AP,7,FALSE)),IF($X$1=2,(VLOOKUP(B126,'X2'!$B:$AP,7,FALSE)),IF($X$1=3,(VLOOKUP(B126,'X3'!$B:$AP,7,FALSE)),IF($X$1=4,(VLOOKUP(B126,'X4'!$B:$AP,7,FALSE)),IF($X$1=5,(VLOOKUP(B126,'X5'!$B:$AP,7,FALSE)),IF($X$1=6,(VLOOKUP(B126,'X6'!$B:$AP,7,FALSE)),IF($X$1=7,(VLOOKUP(B126,'X7'!$B:$AP,7,FALSE)),IF($X$1=8,(VLOOKUP(B126,'X8'!$B:$AP,7,FALSE)),IF($X$1=9,(VLOOKUP(B126,'X9'!$B:$AP,7,FALSE)),IF($X$1=10,(VLOOKUP(B126,'X10'!$B:$AP,7,FALSE)),IF($X$1=11,(VLOOKUP(B126,'X11'!$B:$AP,7,FALSE)),IF($X$1=12,(VLOOKUP(B126,'X12'!$B:$AP,7,FALSE)),IF($X$1=13,(VLOOKUP(B126,'X13'!$B:$AP,7,FALSE)),"B"))))))))))))))=TRUE," ",(IF($X$1=1,(VLOOKUP(B126,'X1'!$B:$AP,7,FALSE)),IF($X$1=2,(VLOOKUP(B126,'X2'!$B:$AP,7,FALSE)),IF($X$1=3,(VLOOKUP(B126,'X3'!$B:$AP,7,FALSE)),IF($X$1=4,(VLOOKUP(B126,'X4'!$B:$AP,7,FALSE)),IF($X$1=5,(VLOOKUP(B126,'X5'!$B:$AP,7,FALSE)),IF($X$1=6,(VLOOKUP(B126,'X6'!$B:$AP,7,FALSE)),IF($X$1=7,(VLOOKUP(B126,'X7'!$B:$AP,7,FALSE)),IF($X$1=8,(VLOOKUP(B126,'X8'!$B:$AP,7,FALSE)),IF($X$1=9,(VLOOKUP(B126,'X9'!$B:$AP,7,FALSE)),IF($X$1=10,(VLOOKUP(B126,'X10'!$B:$AP,7,FALSE)),IF($X$1=11,(VLOOKUP(B126,'X11'!$B:$AP,7,FALSE)),IF($X$1=12,(VLOOKUP(B126,'X12'!$B:$AP,7,FALSE)),IF($X$1=13,(VLOOKUP(B126,'X13'!$B:$AP,7,FALSE)),"B")))))))))))))))</f>
        <v xml:space="preserve"> </v>
      </c>
      <c r="F126" s="182" t="str">
        <f ca="1">IF(ISERROR(IF((IF($X$1=1,(VLOOKUP(B126,'X1'!$B:$AO,6,FALSE)),(IF($X$1=2,(VLOOKUP(B126,'X2'!$B:$AO,6,FALSE)),(IF($X$1=3,(VLOOKUP(B126,'X3'!$B:$AO,6,FALSE)),(IF($X$1=4,(VLOOKUP(B126,'X4'!$B:$AO,6,FALSE)),(IF($X$1=5,(VLOOKUP(B126,'X5'!$B:$AO,6,FALSE)),(IF($X$1=6,(VLOOKUP(B126,'X6'!$B:$AO,6,FALSE)),(IF($X$1=7,(VLOOKUP(B126,'X7'!$B:$AO,6,FALSE)),(IF($X$1=8,(VLOOKUP(B126,'X8'!$B:$AO,6,FALSE)),(IF($X$1=9,(VLOOKUP(B126,'X9'!$B:$AO,6,FALSE)),(IF($X$1=10,(VLOOKUP(B126,'X10'!$B:$AO,6,FALSE)),(IF($X$1=11,(VLOOKUP(B126,'X11'!$B:$AO,6,FALSE)),(IF($X$1=12,(VLOOKUP(B126,'X12'!$B:$AO,6,FALSE)),(VLOOKUP(B126,'X13'!$B:$AO,6,FALSE))))))))))))))))))))))))))=$V$1," ",(IF($X$1=1,(VLOOKUP(B126,'X1'!$B:$AO,6,FALSE)),(IF($X$1=2,(VLOOKUP(B126,'X2'!$B:$AO,6,FALSE)),(IF($X$1=3,(VLOOKUP(B126,'X3'!$B:$AO,6,FALSE)),(IF($X$1=4,(VLOOKUP(B126,'X4'!$B:$AO,6,FALSE)),(IF($X$1=5,(VLOOKUP(B126,'X5'!$B:$AO,6,FALSE)),(IF($X$1=6,(VLOOKUP(B126,'X6'!$B:$AO,6,FALSE)),(IF($X$1=7,(VLOOKUP(B126,'X7'!$B:$AO,6,FALSE)),(IF($X$1=8,(VLOOKUP(B126,'X8'!$B:$AO,6,FALSE)),(IF($X$1=9,(VLOOKUP(B126,'X9'!$B:$AO,6,FALSE)),(IF($X$1=10,(VLOOKUP(B126,'X10'!$B:$AO,6,FALSE)),(IF($X$1=11,(VLOOKUP(B126,'X11'!$B:$AO,6,FALSE)),(IF($X$1=12,(VLOOKUP(B126,'X12'!$B:$AO,6,FALSE)),(VLOOKUP(B126,'X13'!$B:$AO,6,FALSE))))))))))))))))))))))))))))=TRUE," ",(IF((IF($X$1=1,(VLOOKUP(B126,'X1'!$B:$AO,6,FALSE)),(IF($X$1=2,(VLOOKUP(B126,'X2'!$B:$AO,6,FALSE)),(IF($X$1=3,(VLOOKUP(B126,'X3'!$B:$AO,6,FALSE)),(IF($X$1=4,(VLOOKUP(B126,'X4'!$B:$AO,6,FALSE)),(IF($X$1=5,(VLOOKUP(B126,'X5'!$B:$AO,6,FALSE)),(IF($X$1=6,(VLOOKUP(B126,'X6'!$B:$AO,6,FALSE)),(IF($X$1=7,(VLOOKUP(B126,'X7'!$B:$AO,6,FALSE)),(IF($X$1=8,(VLOOKUP(B126,'X8'!$B:$AO,6,FALSE)),(IF($X$1=9,(VLOOKUP(B126,'X9'!$B:$AO,6,FALSE)),(IF($X$1=10,(VLOOKUP(B126,'X10'!$B:$AO,6,FALSE)),(IF($X$1=11,(VLOOKUP(B126,'X11'!$B:$AO,6,FALSE)),(IF($X$1=12,(VLOOKUP(B126,'X12'!$B:$AO,6,FALSE)),(VLOOKUP(B126,'X13'!$B:$AO,6,FALSE))))))))))))))))))))))))))=$V$1," ",(IF($X$1=1,(VLOOKUP(B126,'X1'!$B:$AO,6,FALSE)),(IF($X$1=2,(VLOOKUP(B126,'X2'!$B:$AO,6,FALSE)),(IF($X$1=3,(VLOOKUP(B126,'X3'!$B:$AO,6,FALSE)),(IF($X$1=4,(VLOOKUP(B126,'X4'!$B:$AO,6,FALSE)),(IF($X$1=5,(VLOOKUP(B126,'X5'!$B:$AO,6,FALSE)),(IF($X$1=6,(VLOOKUP(B126,'X6'!$B:$AO,6,FALSE)),(IF($X$1=7,(VLOOKUP(B126,'X7'!$B:$AO,6,FALSE)),(IF($X$1=8,(VLOOKUP(B126,'X8'!$B:$AO,6,FALSE)),(IF($X$1=9,(VLOOKUP(B126,'X9'!$B:$AO,6,FALSE)),(IF($X$1=10,(VLOOKUP(B126,'X10'!$B:$AO,6,FALSE)),(IF($X$1=11,(VLOOKUP(B126,'X11'!$B:$AO,6,FALSE)),(IF($X$1=12,(VLOOKUP(B126,'X12'!$B:$AO,6,FALSE)),(VLOOKUP(B126,'X13'!$B:$AO,6,FALSE)))))))))))))))))))))))))))))</f>
        <v xml:space="preserve"> </v>
      </c>
      <c r="G126" s="182" t="str">
        <f ca="1">IF(ISERROR(IF($X$1=1,(VLOOKUP(B126,'X1'!$B:$AZ,44,FALSE)),IF($X$1=2,(VLOOKUP(B126,'X2'!$B:$AZ,44,FALSE)),IF($X$1=3,(VLOOKUP(B126,'X3'!$B:$AZ,44,FALSE)),IF($X$1=4,(VLOOKUP(B126,'X4'!$B:$AZ,44,FALSE)),IF($X$1=5,(VLOOKUP(B126,'X5'!$B:$AZ,44,FALSE)),IF($X$1=6,(VLOOKUP(B126,'X6'!$B:$AZ,44,FALSE)),IF($X$1=7,(VLOOKUP(B126,'X7'!$B:$AZ,44,FALSE)),IF($X$1=8,(VLOOKUP(B126,'X8'!$B:$AZ,44,FALSE)),IF($X$1=9,(VLOOKUP(B126,'X9'!$B:$AZ,44,FALSE)),IF($X$1=10,(VLOOKUP(B126,'X10'!$B:$AZ,44,FALSE)),IF($X$1=11,(VLOOKUP(B126,'X11'!$B:$AZ,44,FALSE)),IF($X$1=12,(VLOOKUP(B126,'X12'!$B:$AZ,44,FALSE)),IF($X$1=13,(VLOOKUP(B126,'X13'!$B:$AZ,44,FALSE)),"B"))))))))))))))=TRUE," ",(IF($X$1=1,(VLOOKUP(B126,'X1'!$B:$AZ,44,FALSE)),IF($X$1=2,(VLOOKUP(B126,'X2'!$B:$AZ,44,FALSE)),IF($X$1=3,(VLOOKUP(B126,'X3'!$B:$AZ,44,FALSE)),IF($X$1=4,(VLOOKUP(B126,'X4'!$B:$AZ,44,FALSE)),IF($X$1=5,(VLOOKUP(B126,'X5'!$B:$AZ,44,FALSE)),IF($X$1=6,(VLOOKUP(B126,'X6'!$B:$AZ,44,FALSE)),IF($X$1=7,(VLOOKUP(B126,'X7'!$B:$AZ,44,FALSE)),IF($X$1=8,(VLOOKUP(B126,'X8'!$B:$AZ,44,FALSE)),IF($X$1=9,(VLOOKUP(B126,'X9'!$B:$AZ,44,FALSE)),IF($X$1=10,(VLOOKUP(B126,'X10'!$B:$AZ,44,FALSE)),IF($X$1=11,(VLOOKUP(B126,'X11'!$B:$AZ,44,FALSE)),IF($X$1=12,(VLOOKUP(B126,'X12'!$B:$AZ,44,FALSE)),IF($X$1=13,(VLOOKUP(B126,'X13'!$B:$AZ,44,FALSE)),"B")))))))))))))))</f>
        <v xml:space="preserve"> </v>
      </c>
      <c r="H126" s="182" t="str">
        <f ca="1">IF(ISERROR(IF($X$1=1,(VLOOKUP(B126,'X1'!$B:$AZ,8,FALSE)),IF($X$1=2,(VLOOKUP(B126,'X2'!$B:$AZ,8,FALSE)),IF($X$1=3,(VLOOKUP(B126,'X3'!$B:$AZ,8,FALSE)),IF($X$1=4,(VLOOKUP(B126,'X4'!$B:$AZ,8,FALSE)),IF($X$1=5,(VLOOKUP(B126,'X5'!$B:$AZ,8,FALSE)),IF($X$1=6,(VLOOKUP(B126,'X6'!$B:$AZ,8,FALSE)),IF($X$1=7,(VLOOKUP(B126,'X7'!$B:$AZ,8,FALSE)),IF($X$1=8,(VLOOKUP(B126,'X8'!$B:$AZ,8,FALSE)),IF($X$1=9,(VLOOKUP(B126,'X9'!$B:$AZ,8,FALSE)),IF($X$1=10,(VLOOKUP(B126,'X10'!$B:$AZ,8,FALSE)),IF($X$1=11,(VLOOKUP(B126,'X11'!$B:$AZ,8,FALSE)),IF($X$1=12,(VLOOKUP(B126,'X12'!$B:$AZ,8,FALSE)),IF($X$1=13,(VLOOKUP(B126,'X13'!$B:$AZ,8,FALSE)),"B"))))))))))))))=TRUE," ",(IF($X$1=1,(VLOOKUP(B126,'X1'!$B:$AZ,8,FALSE)),IF($X$1=2,(VLOOKUP(B126,'X2'!$B:$AZ,8,FALSE)),IF($X$1=3,(VLOOKUP(B126,'X3'!$B:$AZ,8,FALSE)),IF($X$1=4,(VLOOKUP(B126,'X4'!$B:$AZ,8,FALSE)),IF($X$1=5,(VLOOKUP(B126,'X5'!$B:$AZ,8,FALSE)),IF($X$1=6,(VLOOKUP(B126,'X6'!$B:$AZ,8,FALSE)),IF($X$1=7,(VLOOKUP(B126,'X7'!$B:$AZ,8,FALSE)),IF($X$1=8,(VLOOKUP(B126,'X8'!$B:$AZ,8,FALSE)),IF($X$1=9,(VLOOKUP(B126,'X9'!$B:$AZ,8,FALSE)),IF($X$1=10,(VLOOKUP(B126,'X10'!$B:$AZ,8,FALSE)),IF($X$1=11,(VLOOKUP(B126,'X11'!$B:$AZ,8,FALSE)),IF($X$1=12,(VLOOKUP(B126,'X12'!$B:$AZ,8,FALSE)),IF($X$1=13,(VLOOKUP(B126,'X13'!$B:$AZ,8,FALSE)),"B")))))))))))))))</f>
        <v xml:space="preserve"> </v>
      </c>
      <c r="I126" s="183" t="str">
        <f ca="1">IF(ISERROR(IF($X$1=1,(VLOOKUP(B126,'X1'!$B:$AZ,2,FALSE)),IF($X$1=2,(VLOOKUP(B126,'X2'!$B:$AZ,2,FALSE)),IF($X$1=3,(VLOOKUP(B126,'X3'!$B:$AZ,2,FALSE)),IF($X$1=4,(VLOOKUP(B126,'X4'!$B:$AZ,2,FALSE)),IF($X$1=5,(VLOOKUP(B126,'X5'!$B:$AZ,2,FALSE)),IF($X$1=6,(VLOOKUP(B126,'X6'!$B:$AZ,2,FALSE)),IF($X$1=7,(VLOOKUP(B126,'X7'!$B:$AZ,2,FALSE)),IF($X$1=8,(VLOOKUP(B126,'X8'!$B:$AZ,2,FALSE)),IF($X$1=9,(VLOOKUP(B126,'X9'!$B:$AZ,2,FALSE)),IF($X$1=10,(VLOOKUP(B126,'X10'!$B:$AZ,2,FALSE)),IF($X$1=11,(VLOOKUP(B126,'X11'!$B:$AZ,2,FALSE)),IF($X$1=12,(VLOOKUP(B126,'X12'!$B:$AZ,2,FALSE)),IF($X$1=13,(VLOOKUP(B126,'X13'!$B:$AZ,2,FALSE)),"B"))))))))))))))=TRUE," ",(IF($X$1=1,(VLOOKUP(B126,'X1'!$B:$AZ,2,FALSE)),IF($X$1=2,(VLOOKUP(B126,'X2'!$B:$AZ,2,FALSE)),IF($X$1=3,(VLOOKUP(B126,'X3'!$B:$AZ,2,FALSE)),IF($X$1=4,(VLOOKUP(B126,'X4'!$B:$AZ,2,FALSE)),IF($X$1=5,(VLOOKUP(B126,'X5'!$B:$AZ,2,FALSE)),IF($X$1=6,(VLOOKUP(B126,'X6'!$B:$AZ,2,FALSE)),IF($X$1=7,(VLOOKUP(B126,'X7'!$B:$AZ,2,FALSE)),IF($X$1=8,(VLOOKUP(B126,'X8'!$B:$AZ,2,FALSE)),IF($X$1=9,(VLOOKUP(B126,'X9'!$B:$AZ,2,FALSE)),IF($X$1=10,(VLOOKUP(B126,'X10'!$B:$AZ,2,FALSE)),IF($X$1=11,(VLOOKUP(B126,'X11'!$B:$AZ,2,FALSE)),IF($X$1=12,(VLOOKUP(B126,'X12'!$B:$AZ,2,FALSE)),IF($X$1=13,(VLOOKUP(B126,'X13'!$B:$AZ,2,FALSE)),"B")))))))))))))))</f>
        <v xml:space="preserve"> </v>
      </c>
      <c r="J126" s="183" t="str">
        <f ca="1">IF(ISERROR(IF($X$1=1,(VLOOKUP(B126,'X1'!$B:$AZ,3,FALSE)),IF($X$1=2,(VLOOKUP(B126,'X2'!$B:$AZ,3,FALSE)),IF($X$1=3,(VLOOKUP(B126,'X3'!$B:$AZ,3,FALSE)),IF($X$1=4,(VLOOKUP(B126,'X4'!$B:$AZ,3,FALSE)),IF($X$1=5,(VLOOKUP(B126,'X5'!$B:$AZ,3,FALSE)),IF($X$1=6,(VLOOKUP(B126,'X6'!$B:$AZ,3,FALSE)),IF($X$1=7,(VLOOKUP(B126,'X7'!$B:$AZ,3,FALSE)),IF($X$1=8,(VLOOKUP(B126,'X8'!$B:$AZ,3,FALSE)),IF($X$1=9,(VLOOKUP(B126,'X9'!$B:$AZ,3,FALSE)),IF($X$1=10,(VLOOKUP(B126,'X10'!$B:$AZ,3,FALSE)),IF($X$1=11,(VLOOKUP(B126,'X11'!$B:$AZ,3,FALSE)),IF($X$1=12,(VLOOKUP(B126,'X12'!$B:$AZ,3,FALSE)),IF($X$1=13,(VLOOKUP(B126,'X13'!$B:$AZ,3,FALSE)),"B"))))))))))))))=TRUE," ",(IF($X$1=1,(VLOOKUP(B126,'X1'!$B:$AZ,3,FALSE)),IF($X$1=2,(VLOOKUP(B126,'X2'!$B:$AZ,3,FALSE)),IF($X$1=3,(VLOOKUP(B126,'X3'!$B:$AZ,3,FALSE)),IF($X$1=4,(VLOOKUP(B126,'X4'!$B:$AZ,3,FALSE)),IF($X$1=5,(VLOOKUP(B126,'X5'!$B:$AZ,3,FALSE)),IF($X$1=6,(VLOOKUP(B126,'X6'!$B:$AZ,3,FALSE)),IF($X$1=7,(VLOOKUP(B126,'X7'!$B:$AZ,3,FALSE)),IF($X$1=8,(VLOOKUP(B126,'X8'!$B:$AZ,3,FALSE)),IF($X$1=9,(VLOOKUP(B126,'X9'!$B:$AZ,3,FALSE)),IF($X$1=10,(VLOOKUP(B126,'X10'!$B:$AZ,3,FALSE)),IF($X$1=11,(VLOOKUP(B126,'X11'!$B:$AZ,3,FALSE)),IF($X$1=12,(VLOOKUP(B126,'X12'!$B:$AZ,3,FALSE)),IF($X$1=13,(VLOOKUP(B126,'X13'!$B:$AZ,3,FALSE)),"B")))))))))))))))</f>
        <v xml:space="preserve"> </v>
      </c>
      <c r="K126" s="183" t="str">
        <f ca="1">IF(ISERROR(IF($X$1=1,(VLOOKUP(B126,'X1'!$B:$AZ,5,FALSE)),IF($X$1=2,(VLOOKUP(B126,'X2'!$B:$AZ,5,FALSE)),IF($X$1=3,(VLOOKUP(B126,'X3'!$B:$AZ,5,FALSE)),IF($X$1=4,(VLOOKUP(B126,'X4'!$B:$AZ,5,FALSE)),IF($X$1=5,(VLOOKUP(B126,'X5'!$B:$AZ,5,FALSE)),IF($X$1=6,(VLOOKUP(B126,'X6'!$B:$AZ,5,FALSE)),IF($X$1=7,(VLOOKUP(B126,'X7'!$B:$AZ,5,FALSE)),IF($X$1=8,(VLOOKUP(B126,'X8'!$B:$AZ,5,FALSE)),IF($X$1=9,(VLOOKUP(B126,'X9'!$B:$AZ,5,FALSE)),IF($X$1=10,(VLOOKUP(B126,'X10'!$B:$AZ,5,FALSE)),IF($X$1=11,(VLOOKUP(B126,'X11'!$B:$AZ,5,FALSE)),IF($X$1=12,(VLOOKUP(B126,'X12'!$B:$AZ,5,FALSE)),IF($X$1=13,(VLOOKUP(B126,'X13'!$B:$AZ,5,FALSE)),"B"))))))))))))))=TRUE," ",(IF($X$1=1,(VLOOKUP(B126,'X1'!$B:$AZ,5,FALSE)),IF($X$1=2,(VLOOKUP(B126,'X2'!$B:$AZ,5,FALSE)),IF($X$1=3,(VLOOKUP(B126,'X3'!$B:$AZ,5,FALSE)),IF($X$1=4,(VLOOKUP(B126,'X4'!$B:$AZ,5,FALSE)),IF($X$1=5,(VLOOKUP(B126,'X5'!$B:$AZ,5,FALSE)),IF($X$1=6,(VLOOKUP(B126,'X6'!$B:$AZ,5,FALSE)),IF($X$1=7,(VLOOKUP(B126,'X7'!$B:$AZ,5,FALSE)),IF($X$1=8,(VLOOKUP(B126,'X8'!$B:$AZ,5,FALSE)),IF($X$1=9,(VLOOKUP(B126,'X9'!$B:$AZ,5,FALSE)),IF($X$1=10,(VLOOKUP(B126,'X10'!$B:$AZ,5,FALSE)),IF($X$1=11,(VLOOKUP(B126,'X11'!$B:$AZ,5,FALSE)),IF($X$1=12,(VLOOKUP(B126,'X12'!$B:$AZ,5,FALSE)),IF($X$1=13,(VLOOKUP(B126,'X13'!$B:$AZ,5,FALSE)),"B")))))))))))))))</f>
        <v xml:space="preserve"> </v>
      </c>
      <c r="L126" s="184" t="str">
        <f ca="1">IF(ISERROR(IF($X$1=1,(VLOOKUP(B126,'X1'!$B:$AZ,9,FALSE)),IF($X$1=2,(VLOOKUP(B126,'X2'!$B:$AZ,9,FALSE)),IF($X$1=3,(VLOOKUP(B126,'X3'!$B:$AZ,9,FALSE)),IF($X$1=4,(VLOOKUP(B126,'X4'!$B:$AZ,9,FALSE)),IF($X$1=5,(VLOOKUP(B126,'X5'!$B:$AZ,9,FALSE)),IF($X$1=6,(VLOOKUP(B126,'X6'!$B:$AZ,9,FALSE)),IF($X$1=7,(VLOOKUP(B126,'X7'!$B:$AZ,9,FALSE)),IF($X$1=8,(VLOOKUP(B126,'X8'!$B:$AZ,9,FALSE)),IF($X$1=9,(VLOOKUP(B126,'X9'!$B:$AZ,9,FALSE)),IF($X$1=10,(VLOOKUP(B126,'X10'!$B:$AZ,9,FALSE)),IF($X$1=11,(VLOOKUP(B126,'X11'!$B:$AZ,9,FALSE)),IF($X$1=12,(VLOOKUP(B126,'X12'!$B:$AZ,9,FALSE)),IF($X$1=13,(VLOOKUP(B126,'X13'!$B:$AZ,9,FALSE)),"B"))))))))))))))=TRUE," ",(IF($X$1=1,(VLOOKUP(B126,'X1'!$B:$AZ,9,FALSE)),IF($X$1=2,(VLOOKUP(B126,'X2'!$B:$AZ,9,FALSE)),IF($X$1=3,(VLOOKUP(B126,'X3'!$B:$AZ,9,FALSE)),IF($X$1=4,(VLOOKUP(B126,'X4'!$B:$AZ,9,FALSE)),IF($X$1=5,(VLOOKUP(B126,'X5'!$B:$AZ,9,FALSE)),IF($X$1=6,(VLOOKUP(B126,'X6'!$B:$AZ,9,FALSE)),IF($X$1=7,(VLOOKUP(B126,'X7'!$B:$AZ,9,FALSE)),IF($X$1=8,(VLOOKUP(B126,'X8'!$B:$AZ,9,FALSE)),IF($X$1=9,(VLOOKUP(B126,'X9'!$B:$AZ,9,FALSE)),IF($X$1=10,(VLOOKUP(B126,'X10'!$B:$AZ,9,FALSE)),IF($X$1=11,(VLOOKUP(B126,'X11'!$B:$AZ,9,FALSE)),IF($X$1=12,(VLOOKUP(B126,'X12'!$B:$AZ,9,FALSE)),IF($X$1=13,(VLOOKUP(B126,'X13'!$B:$AZ,9,FALSE)),"B")))))))))))))))</f>
        <v xml:space="preserve"> </v>
      </c>
      <c r="M126" s="184" t="str">
        <f ca="1">IF(ISERROR(IF($X$1=1,(VLOOKUP(B126,'X1'!$B:$AZ,10,FALSE)),IF($X$1=2,(VLOOKUP(B126,'X2'!$B:$AZ,10,FALSE)),IF($X$1=3,(VLOOKUP(B126,'X3'!$B:$AZ,10,FALSE)),IF($X$1=4,(VLOOKUP(B126,'X4'!$B:$AZ,10,FALSE)),IF($X$1=5,(VLOOKUP(B126,'X5'!$B:$AZ,10,FALSE)),IF($X$1=6,(VLOOKUP(B126,'X6'!$B:$AZ,10,FALSE)),IF($X$1=7,(VLOOKUP(B126,'X7'!$B:$AZ,10,FALSE)),IF($X$1=8,(VLOOKUP(B126,'X8'!$B:$AZ,10,FALSE)),IF($X$1=9,(VLOOKUP(B126,'X9'!$B:$AZ,10,FALSE)),IF($X$1=10,(VLOOKUP(B126,'X10'!$B:$AZ,10,FALSE)),IF($X$1=11,(VLOOKUP(B126,'X11'!$B:$AZ,10,FALSE)),IF($X$1=12,(VLOOKUP(B126,'X12'!$B:$AZ,10,FALSE)),IF($X$1=13,(VLOOKUP(B126,'X13'!$B:$AZ,10,FALSE)),"B"))))))))))))))=TRUE," ",(IF($X$1=1,(VLOOKUP(B126,'X1'!$B:$AZ,10,FALSE)),IF($X$1=2,(VLOOKUP(B126,'X2'!$B:$AZ,10,FALSE)),IF($X$1=3,(VLOOKUP(B126,'X3'!$B:$AZ,10,FALSE)),IF($X$1=4,(VLOOKUP(B126,'X4'!$B:$AZ,10,FALSE)),IF($X$1=5,(VLOOKUP(B126,'X5'!$B:$AZ,10,FALSE)),IF($X$1=6,(VLOOKUP(B126,'X6'!$B:$AZ,10,FALSE)),IF($X$1=7,(VLOOKUP(B126,'X7'!$B:$AZ,10,FALSE)),IF($X$1=8,(VLOOKUP(B126,'X8'!$B:$AZ,10,FALSE)),IF($X$1=9,(VLOOKUP(B126,'X9'!$B:$AZ,10,FALSE)),IF($X$1=10,(VLOOKUP(B126,'X10'!$B:$AZ,10,FALSE)),IF($X$1=11,(VLOOKUP(B126,'X11'!$B:$AZ,10,FALSE)),IF($X$1=12,(VLOOKUP(B126,'X12'!$B:$AZ,10,FALSE)),IF($X$1=13,(VLOOKUP(B126,'X13'!$B:$AZ,10,FALSE)),"B")))))))))))))))</f>
        <v xml:space="preserve"> </v>
      </c>
      <c r="N126" s="185" t="str">
        <f ca="1">IF(ISERROR(IF($X$1=1,(VLOOKUP(B126,'X1'!$B:$AZ,45,FALSE)),IF($X$1=2,(VLOOKUP(B126,'X2'!$B:$AZ,45,FALSE)),IF($X$1=3,(VLOOKUP(B126,'X3'!$B:$AZ,45,FALSE)),IF($X$1=4,(VLOOKUP(B126,'X4'!$B:$AZ,45,FALSE)),IF($X$1=5,(VLOOKUP(B126,'X5'!$B:$AZ,45,FALSE)),IF($X$1=6,(VLOOKUP(B126,'X6'!$B:$AZ,45,FALSE)),IF($X$1=7,(VLOOKUP(B126,'X7'!$B:$AZ,45,FALSE)),IF($X$1=8,(VLOOKUP(B126,'X8'!$B:$AZ,45,FALSE)),IF($X$1=9,(VLOOKUP(B126,'X9'!$B:$AZ,45,FALSE)),IF($X$1=10,(VLOOKUP(B126,'X10'!$B:$AZ,45,FALSE)),IF($X$1=11,(VLOOKUP(B126,'X11'!$B:$AZ,45,FALSE)),IF($X$1=12,(VLOOKUP(B126,'X12'!$B:$AZ,45,FALSE)),IF($X$1=13,(VLOOKUP(B126,'X13'!$B:$AZ,45,FALSE)),"B"))))))))))))))=TRUE," ",(IF($X$1=1,(VLOOKUP(B126,'X1'!$B:$AZ,45,FALSE)),IF($X$1=2,(VLOOKUP(B126,'X2'!$B:$AZ,45,FALSE)),IF($X$1=3,(VLOOKUP(B126,'X3'!$B:$AZ,45,FALSE)),IF($X$1=4,(VLOOKUP(B126,'X4'!$B:$AZ,45,FALSE)),IF($X$1=5,(VLOOKUP(B126,'X5'!$B:$AZ,45,FALSE)),IF($X$1=6,(VLOOKUP(B126,'X6'!$B:$AZ,45,FALSE)),IF($X$1=7,(VLOOKUP(B126,'X7'!$B:$AZ,45,FALSE)),IF($X$1=8,(VLOOKUP(B126,'X8'!$B:$AZ,45,FALSE)),IF($X$1=9,(VLOOKUP(B126,'X9'!$B:$AZ,45,FALSE)),IF($X$1=10,(VLOOKUP(B126,'X10'!$B:$AZ,45,FALSE)),IF($X$1=11,(VLOOKUP(B126,'X11'!$B:$AZ,45,FALSE)),IF($X$1=12,(VLOOKUP(B126,'X12'!$B:$AZ,45,FALSE)),IF($X$1=13,(VLOOKUP(B126,'X13'!$B:$AZ,45,FALSE)),"B")))))))))))))))</f>
        <v xml:space="preserve"> </v>
      </c>
      <c r="O126" s="184" t="str">
        <f ca="1">IF(ISERROR(IF($X$1=1,(VLOOKUP(B126,'X1'!$B:$AZ,11,FALSE)),IF($X$1=2,(VLOOKUP(B126,'X2'!$B:$AZ,11,FALSE)),IF($X$1=3,(VLOOKUP(B126,'X3'!$B:$AZ,11,FALSE)),IF($X$1=4,(VLOOKUP(B126,'X4'!$B:$AZ,11,FALSE)),IF($X$1=5,(VLOOKUP(B126,'X5'!$B:$AZ,11,FALSE)),IF($X$1=6,(VLOOKUP(B126,'X6'!$B:$AZ,11,FALSE)),IF($X$1=7,(VLOOKUP(B126,'X7'!$B:$AZ,11,FALSE)),IF($X$1=8,(VLOOKUP(B126,'X8'!$B:$AZ,11,FALSE)),IF($X$1=9,(VLOOKUP(B126,'X9'!$B:$AZ,11,FALSE)),IF($X$1=10,(VLOOKUP(B126,'X10'!$B:$AZ,11,FALSE)),IF($X$1=11,(VLOOKUP(B126,'X11'!$B:$AZ,11,FALSE)),IF($X$1=12,(VLOOKUP(B126,'X12'!$B:$AZ,11,FALSE)),IF($X$1=13,(VLOOKUP(B126,'X13'!$B:$AZ,11,FALSE)),"B"))))))))))))))=TRUE," ",(IF($X$1=1,(VLOOKUP(B126,'X1'!$B:$AZ,11,FALSE)),IF($X$1=2,(VLOOKUP(B126,'X2'!$B:$AZ,11,FALSE)),IF($X$1=3,(VLOOKUP(B126,'X3'!$B:$AZ,11,FALSE)),IF($X$1=4,(VLOOKUP(B126,'X4'!$B:$AZ,11,FALSE)),IF($X$1=5,(VLOOKUP(B126,'X5'!$B:$AZ,11,FALSE)),IF($X$1=6,(VLOOKUP(B126,'X6'!$B:$AZ,11,FALSE)),IF($X$1=7,(VLOOKUP(B126,'X7'!$B:$AZ,11,FALSE)),IF($X$1=8,(VLOOKUP(B126,'X8'!$B:$AZ,11,FALSE)),IF($X$1=9,(VLOOKUP(B126,'X9'!$B:$AZ,11,FALSE)),IF($X$1=10,(VLOOKUP(B126,'X10'!$B:$AZ,11,FALSE)),IF($X$1=11,(VLOOKUP(B126,'X11'!$B:$AZ,11,FALSE)),IF($X$1=12,(VLOOKUP(B126,'X12'!$B:$AZ,11,FALSE)),IF($X$1=13,(VLOOKUP(B126,'X13'!$B:$AZ,11,FALSE)),"B")))))))))))))))</f>
        <v xml:space="preserve"> </v>
      </c>
      <c r="P126" s="184" t="str">
        <f ca="1">IF(ISERROR(IF($X$1=1,(VLOOKUP(B126,'X1'!$B:$AZ,12,FALSE)),IF($X$1=2,(VLOOKUP(B126,'X2'!$B:$AZ,12,FALSE)),IF($X$1=3,(VLOOKUP(B126,'X3'!$B:$AZ,12,FALSE)),IF($X$1=4,(VLOOKUP(B126,'X4'!$B:$AZ,12,FALSE)),IF($X$1=5,(VLOOKUP(B126,'X5'!$B:$AZ,12,FALSE)),IF($X$1=6,(VLOOKUP(B126,'X6'!$B:$AZ,12,FALSE)),IF($X$1=7,(VLOOKUP(B126,'X7'!$B:$AZ,12,FALSE)),IF($X$1=8,(VLOOKUP(B126,'X8'!$B:$AZ,12,FALSE)),IF($X$1=9,(VLOOKUP(B126,'X9'!$B:$AZ,12,FALSE)),IF($X$1=10,(VLOOKUP(B126,'X10'!$B:$AZ,12,FALSE)),IF($X$1=11,(VLOOKUP(B126,'X11'!$B:$AZ,12,FALSE)),IF($X$1=12,(VLOOKUP(B126,'X12'!$B:$AZ,12,FALSE)),IF($X$1=13,(VLOOKUP(B126,'X13'!$B:$AZ,12,FALSE)),"B"))))))))))))))=TRUE," ",(IF($X$1=1,(VLOOKUP(B126,'X1'!$B:$AZ,12,FALSE)),IF($X$1=2,(VLOOKUP(B126,'X2'!$B:$AZ,12,FALSE)),IF($X$1=3,(VLOOKUP(B126,'X3'!$B:$AZ,12,FALSE)),IF($X$1=4,(VLOOKUP(B126,'X4'!$B:$AZ,12,FALSE)),IF($X$1=5,(VLOOKUP(B126,'X5'!$B:$AZ,12,FALSE)),IF($X$1=6,(VLOOKUP(B126,'X6'!$B:$AZ,12,FALSE)),IF($X$1=7,(VLOOKUP(B126,'X7'!$B:$AZ,12,FALSE)),IF($X$1=8,(VLOOKUP(B126,'X8'!$B:$AZ,12,FALSE)),IF($X$1=9,(VLOOKUP(B126,'X9'!$B:$AZ,12,FALSE)),IF($X$1=10,(VLOOKUP(B126,'X10'!$B:$AZ,12,FALSE)),IF($X$1=11,(VLOOKUP(B126,'X11'!$B:$AZ,12,FALSE)),IF($X$1=12,(VLOOKUP(B126,'X12'!$B:$AZ,12,FALSE)),IF($X$1=13,(VLOOKUP(B126,'X13'!$B:$AZ,12,FALSE)),"B")))))))))))))))</f>
        <v xml:space="preserve"> </v>
      </c>
      <c r="Q126" s="185" t="str">
        <f ca="1">IF(ISERROR(IF($X$1=1,(VLOOKUP(B126,'X1'!$B:$AZ,46,FALSE)),IF($X$1=2,(VLOOKUP(B126,'X2'!$B:$AZ,46,FALSE)),IF($X$1=3,(VLOOKUP(B126,'X3'!$B:$AZ,46,FALSE)),IF($X$1=4,(VLOOKUP(B126,'X4'!$B:$AZ,46,FALSE)),IF($X$1=5,(VLOOKUP(B126,'X5'!$B:$AZ,46,FALSE)),IF($X$1=6,(VLOOKUP(B126,'X6'!$B:$AZ,46,FALSE)),IF($X$1=7,(VLOOKUP(B126,'X7'!$B:$AZ,46,FALSE)),IF($X$1=8,(VLOOKUP(B126,'X8'!$B:$AZ,46,FALSE)),IF($X$1=9,(VLOOKUP(B126,'X9'!$B:$AZ,46,FALSE)),IF($X$1=10,(VLOOKUP(B126,'X10'!$B:$AZ,46,FALSE)),IF($X$1=11,(VLOOKUP(B126,'X11'!$B:$AZ,46,FALSE)),IF($X$1=12,(VLOOKUP(B126,'X12'!$B:$AZ,46,FALSE)),IF($X$1=13,(VLOOKUP(B126,'X13'!$B:$AZ,46,FALSE)),"B"))))))))))))))=TRUE," ",(IF($X$1=1,(VLOOKUP(B126,'X1'!$B:$AZ,46,FALSE)),IF($X$1=2,(VLOOKUP(B126,'X2'!$B:$AZ,46,FALSE)),IF($X$1=3,(VLOOKUP(B126,'X3'!$B:$AZ,46,FALSE)),IF($X$1=4,(VLOOKUP(B126,'X4'!$B:$AZ,46,FALSE)),IF($X$1=5,(VLOOKUP(B126,'X5'!$B:$AZ,46,FALSE)),IF($X$1=6,(VLOOKUP(B126,'X6'!$B:$AZ,46,FALSE)),IF($X$1=7,(VLOOKUP(B126,'X7'!$B:$AZ,46,FALSE)),IF($X$1=8,(VLOOKUP(B126,'X8'!$B:$AZ,46,FALSE)),IF($X$1=9,(VLOOKUP(B126,'X9'!$B:$AZ,46,FALSE)),IF($X$1=10,(VLOOKUP(B126,'X10'!$B:$AZ,46,FALSE)),IF($X$1=11,(VLOOKUP(B126,'X11'!$B:$AZ,46,FALSE)),IF($X$1=12,(VLOOKUP(B126,'X12'!$B:$AZ,46,FALSE)),IF($X$1=13,(VLOOKUP(B126,'X13'!$B:$AZ,46,FALSE)),"B")))))))))))))))</f>
        <v xml:space="preserve"> </v>
      </c>
      <c r="R126" s="185" t="str">
        <f ca="1">IF(ISERROR(IF($X$1=1,(VLOOKUP(B126,'X1'!$B:$AZ,15,FALSE)),IF($X$1=2,(VLOOKUP(B126,'X2'!$B:$AZ,15,FALSE)),IF($X$1=3,(VLOOKUP(B126,'X3'!$B:$AZ,15,FALSE)),IF($X$1=4,(VLOOKUP(B126,'X4'!$B:$AZ,15,FALSE)),IF($X$1=5,(VLOOKUP(B126,'X5'!$B:$AZ,15,FALSE)),IF($X$1=6,(VLOOKUP(B126,'X6'!$B:$AZ,15,FALSE)),IF($X$1=7,(VLOOKUP(B126,'X7'!$B:$AZ,15,FALSE)),IF($X$1=8,(VLOOKUP(B126,'X8'!$B:$AZ,15,FALSE)),IF($X$1=9,(VLOOKUP(B126,'X9'!$B:$AZ,15,FALSE)),IF($X$1=10,(VLOOKUP(B126,'X10'!$B:$AZ,15,FALSE)),IF($X$1=11,(VLOOKUP(B126,'X11'!$B:$AZ,15,FALSE)),IF($X$1=12,(VLOOKUP(B126,'X12'!$B:$AZ,15,FALSE)),IF($X$1=13,(VLOOKUP(B126,'X13'!$B:$AZ,15,FALSE)),"B"))))))))))))))=TRUE," ",(IF($X$1=1,(VLOOKUP(B126,'X1'!$B:$AZ,15,FALSE)),IF($X$1=2,(VLOOKUP(B126,'X2'!$B:$AZ,15,FALSE)),IF($X$1=3,(VLOOKUP(B126,'X3'!$B:$AZ,15,FALSE)),IF($X$1=4,(VLOOKUP(B126,'X4'!$B:$AZ,15,FALSE)),IF($X$1=5,(VLOOKUP(B126,'X5'!$B:$AZ,15,FALSE)),IF($X$1=6,(VLOOKUP(B126,'X6'!$B:$AZ,15,FALSE)),IF($X$1=7,(VLOOKUP(B126,'X7'!$B:$AZ,15,FALSE)),IF($X$1=8,(VLOOKUP(B126,'X8'!$B:$AZ,15,FALSE)),IF($X$1=9,(VLOOKUP(B126,'X9'!$B:$AZ,15,FALSE)),IF($X$1=10,(VLOOKUP(B126,'X10'!$B:$AZ,15,FALSE)),IF($X$1=11,(VLOOKUP(B126,'X11'!$B:$AZ,15,FALSE)),IF($X$1=12,(VLOOKUP(B126,'X12'!$B:$AZ,15,FALSE)),IF($X$1=13,(VLOOKUP(B126,'X13'!$B:$AZ,15,FALSE)),"B")))))))))))))))</f>
        <v xml:space="preserve"> </v>
      </c>
      <c r="S126" s="185" t="str">
        <f ca="1">IF(ISERROR(IF((IF($X$1=1,(VLOOKUP(B126,'X1'!$B:$AZ,14,FALSE)),(IF($X$1=2,(VLOOKUP(B126,'X2'!$B:$AZ,14,FALSE)),(IF($X$1=3,(VLOOKUP(B126,'X3'!$B:$AZ,14,FALSE)),(IF($X$1=4,(VLOOKUP(B126,'X4'!$B:$AZ,14,FALSE)),(IF($X$1=5,(VLOOKUP(B126,'X5'!$B:$AZ,14,FALSE)),(IF($X$1=6,(VLOOKUP(B126,'X6'!$B:$AZ,14,FALSE)),(IF($X$1=7,(VLOOKUP(B126,'X7'!$B:$AZ,14,FALSE)),(IF($X$1=8,(VLOOKUP(B126,'X8'!$B:$AZ,14,FALSE)),(IF($X$1=9,(VLOOKUP(B126,'X9'!$B:$AZ,14,FALSE)),(IF($X$1=10,(VLOOKUP(B126,'X10'!$B:$AZ,14,FALSE)),(IF($X$1=11,(VLOOKUP(B126,'X11'!$B:$AZ,14,FALSE)),(IF($X$1=12,(VLOOKUP(B126,'X12'!$B:$AZ,14,FALSE)),(VLOOKUP(B126,'X13'!$B:$AZ,14,FALSE))))))))))))))))))))))))))=$V$1," ",(IF($X$1=1,(VLOOKUP(B126,'X1'!$B:$AZ,14,FALSE)),(IF($X$1=2,(VLOOKUP(B126,'X2'!$B:$AZ,14,FALSE)),(IF($X$1=3,(VLOOKUP(B126,'X3'!$B:$AZ,14,FALSE)),(IF($X$1=4,(VLOOKUP(B126,'X4'!$B:$AZ,14,FALSE)),(IF($X$1=5,(VLOOKUP(B126,'X5'!$B:$AZ,14,FALSE)),(IF($X$1=6,(VLOOKUP(B126,'X6'!$B:$AZ,14,FALSE)),(IF($X$1=7,(VLOOKUP(B126,'X7'!$B:$AZ,14,FALSE)),(IF($X$1=8,(VLOOKUP(B126,'X8'!$B:$AZ,14,FALSE)),(IF($X$1=9,(VLOOKUP(B126,'X9'!$B:$AZ,14,FALSE)),(IF($X$1=10,(VLOOKUP(B126,'X10'!$B:$AZ,14,FALSE)),(IF($X$1=11,(VLOOKUP(B126,'X11'!$B:$AZ,14,FALSE)),(IF($X$1=12,(VLOOKUP(B126,'X12'!$B:$AZ,14,FALSE)),(VLOOKUP(B126,'X13'!$B:$AZ,14,FALSE))))))))))))))))))))))))))))=TRUE," ",(IF((IF($X$1=1,(VLOOKUP(B126,'X1'!$B:$AZ,14,FALSE)),(IF($X$1=2,(VLOOKUP(B126,'X2'!$B:$AZ,14,FALSE)),(IF($X$1=3,(VLOOKUP(B126,'X3'!$B:$AZ,14,FALSE)),(IF($X$1=4,(VLOOKUP(B126,'X4'!$B:$AZ,14,FALSE)),(IF($X$1=5,(VLOOKUP(B126,'X5'!$B:$AZ,14,FALSE)),(IF($X$1=6,(VLOOKUP(B126,'X6'!$B:$AZ,14,FALSE)),(IF($X$1=7,(VLOOKUP(B126,'X7'!$B:$AZ,14,FALSE)),(IF($X$1=8,(VLOOKUP(B126,'X8'!$B:$AZ,14,FALSE)),(IF($X$1=9,(VLOOKUP(B126,'X9'!$B:$AZ,14,FALSE)),(IF($X$1=10,(VLOOKUP(B126,'X10'!$B:$AZ,14,FALSE)),(IF($X$1=11,(VLOOKUP(B126,'X11'!$B:$AZ,14,FALSE)),(IF($X$1=12,(VLOOKUP(B126,'X12'!$B:$AZ,14,FALSE)),(VLOOKUP(B126,'X13'!$B:$AZ,14,FALSE))))))))))))))))))))))))))=$V$1," ",(IF($X$1=1,(VLOOKUP(B126,'X1'!$B:$AZ,14,FALSE)),(IF($X$1=2,(VLOOKUP(B126,'X2'!$B:$AZ,14,FALSE)),(IF($X$1=3,(VLOOKUP(B126,'X3'!$B:$AZ,14,FALSE)),(IF($X$1=4,(VLOOKUP(B126,'X4'!$B:$AZ,14,FALSE)),(IF($X$1=5,(VLOOKUP(B126,'X5'!$B:$AZ,14,FALSE)),(IF($X$1=6,(VLOOKUP(B126,'X6'!$B:$AZ,14,FALSE)),(IF($X$1=7,(VLOOKUP(B126,'X7'!$B:$AZ,14,FALSE)),(IF($X$1=8,(VLOOKUP(B126,'X8'!$B:$AZ,14,FALSE)),(IF($X$1=9,(VLOOKUP(B126,'X9'!$B:$AZ,14,FALSE)),(IF($X$1=10,(VLOOKUP(B126,'X10'!$B:$AZ,14,FALSE)),(IF($X$1=11,(VLOOKUP(B126,'X11'!$B:$AZ,14,FALSE)),(IF($X$1=12,(VLOOKUP(B126,'X12'!$B:$AZ,14,FALSE)),(VLOOKUP(B126,'X13'!$B:$AZ,14,FALSE)))))))))))))))))))))))))))))</f>
        <v xml:space="preserve"> </v>
      </c>
      <c r="V126" s="43"/>
      <c r="W126" s="43"/>
      <c r="X126" s="4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</row>
    <row r="127" spans="1:109" ht="14.1" customHeight="1" x14ac:dyDescent="0.2">
      <c r="A127" s="156" t="s">
        <v>1058</v>
      </c>
      <c r="B127" s="122" t="str">
        <f>IF(ISERROR(IF($U$16=1,(VLOOKUP(A127,$AC$89:$AH$125,2,FALSE)),IF((IF($X$1=1,'X1'!B86,(IF($X$1=2,'X2'!B86,(IF($X$1=3,'X3'!B86,(IF($X$1=4,'X4'!B86,(IF($X$1=5,'X5'!B86,(IF($X$1=6,'X6'!B86,(IF($X$1=7,'X7'!B86,(IF($X$1=8,'X8'!B86,(IF($X$1=9,'X9'!B86,(IF($X$1=10,'X10'!B86,(IF($X$1=11,'X11'!B86,(IF($X$1=12,'X12'!B86,'X13'!B86))))))))))))))))))))))))="","",(IF($X$1=1,'X1'!B86,(IF($X$1=2,'X2'!B86,(IF($X$1=3,'X3'!B86,(IF($X$1=4,'X4'!B86,(IF($X$1=5,'X5'!B86,(IF($X$1=6,'X6'!B86,(IF($X$1=7,'X7'!B86,(IF($X$1=8,'X8'!B86,(IF($X$1=9,'X9'!B86,(IF($X$1=10,'X10'!B86,(IF($X$1=11,'X11'!B86,(IF($X$1=12,'X12'!B86,'X13'!B86)))))))))))))))))))))))))))=TRUE," ",(IF($U$16=1,(VLOOKUP(A127,$AC$89:$AH$125,2,FALSE)),IF((IF($X$1=1,'X1'!B86,(IF($X$1=2,'X2'!B86,(IF($X$1=3,'X3'!B86,(IF($X$1=4,'X4'!B86,(IF($X$1=5,'X5'!B86,(IF($X$1=6,'X6'!B86,(IF($X$1=7,'X7'!B86,(IF($X$1=8,'X8'!B86,(IF($X$1=9,'X9'!B86,(IF($X$1=10,'X10'!B86,(IF($X$1=11,'X11'!B86,(IF($X$1=12,'X12'!B86,'X13'!B86))))))))))))))))))))))))="","",(IF($X$1=1,'X1'!B86,(IF($X$1=2,'X2'!B86,(IF($X$1=3,'X3'!B86,(IF($X$1=4,'X4'!B86,(IF($X$1=5,'X5'!B86,(IF($X$1=6,'X6'!B86,(IF($X$1=7,'X7'!B86,(IF($X$1=8,'X8'!B86,(IF($X$1=9,'X9'!B86,(IF($X$1=10,'X10'!B86,(IF($X$1=11,'X11'!B86,(IF($X$1=12,'X12'!B86,'X13'!B86))))))))))))))))))))))))))))</f>
        <v/>
      </c>
      <c r="C127" s="181" t="str">
        <f ca="1">IF(ISERROR(IF($X$1=1,(VLOOKUP(B127,'X1'!$B:$AZ,47,FALSE)),IF($X$1=2,(VLOOKUP(B127,'X2'!$B:$AZ,47,FALSE)),IF($X$1=3,(VLOOKUP(B127,'X3'!$B:$AZ,47,FALSE)),IF($X$1=4,(VLOOKUP(B127,'X4'!$B:$AZ,47,FALSE)),IF($X$1=5,(VLOOKUP(B127,'X5'!$B:$AZ,47,FALSE)),IF($X$1=6,(VLOOKUP(B127,'X6'!$B:$AZ,47,FALSE)),IF($X$1=7,(VLOOKUP(B127,'X7'!$B:$AZ,47,FALSE)),IF($X$1=8,(VLOOKUP(B127,'X8'!$B:$AZ,47,FALSE)),IF($X$1=9,(VLOOKUP(B127,'X9'!$B:$AZ,47,FALSE)),IF($X$1=10,(VLOOKUP(B127,'X10'!$B:$AZ,47,FALSE)),IF($X$1=11,(VLOOKUP(B127,'X11'!$B:$AZ,47,FALSE)),IF($X$1=12,(VLOOKUP(B127,'X12'!$B:$AZ,47,FALSE)),IF($X$1=13,(VLOOKUP(B127,'X13'!$B:$AZ,47,FALSE)),"B"))))))))))))))=TRUE," ",(IF($X$1=1,(VLOOKUP(B127,'X1'!$B:$AZ,47,FALSE)),IF($X$1=2,(VLOOKUP(B127,'X2'!$B:$AZ,47,FALSE)),IF($X$1=3,(VLOOKUP(B127,'X3'!$B:$AZ,47,FALSE)),IF($X$1=4,(VLOOKUP(B127,'X4'!$B:$AZ,47,FALSE)),IF($X$1=5,(VLOOKUP(B127,'X5'!$B:$AZ,47,FALSE)),IF($X$1=6,(VLOOKUP(B127,'X6'!$B:$AZ,47,FALSE)),IF($X$1=7,(VLOOKUP(B127,'X7'!$B:$AZ,47,FALSE)),IF($X$1=8,(VLOOKUP(B127,'X8'!$B:$AZ,47,FALSE)),IF($X$1=9,(VLOOKUP(B127,'X9'!$B:$AZ,47,FALSE)),IF($X$1=10,(VLOOKUP(B127,'X10'!$B:$AZ,47,FALSE)),IF($X$1=11,(VLOOKUP(B127,'X11'!$B:$AZ,47,FALSE)),IF($X$1=12,(VLOOKUP(B127,'X12'!$B:$AZ,47,FALSE)),IF($X$1=13,(VLOOKUP(B127,'X13'!$B:$AZ,47,FALSE)),"B")))))))))))))))</f>
        <v xml:space="preserve"> </v>
      </c>
      <c r="D127" s="181" t="str">
        <f ca="1">IF(ISERROR(IF($X$1=1,(VLOOKUP(B127,'X1'!$B:$AP,41,FALSE)),IF($X$1=2,(VLOOKUP(B127,'X2'!$B:$AP,41,FALSE)),IF($X$1=3,(VLOOKUP(B127,'X3'!$B:$AP,41,FALSE)),IF($X$1=4,(VLOOKUP(B127,'X4'!$B:$AP,41,FALSE)),IF($X$1=5,(VLOOKUP(B127,'X5'!$B:$AP,41,FALSE)),IF($X$1=6,(VLOOKUP(B127,'X6'!$B:$AP,41,FALSE)),IF($X$1=7,(VLOOKUP(B127,'X7'!$B:$AP,41,FALSE)),IF($X$1=8,(VLOOKUP(B127,'X8'!$B:$AP,41,FALSE)),IF($X$1=9,(VLOOKUP(B127,'X9'!$B:$AP,41,FALSE)),IF($X$1=10,(VLOOKUP(B127,'X10'!$B:$AP,41,FALSE)),IF($X$1=11,(VLOOKUP(B127,'X11'!$B:$AP,41,FALSE)),IF($X$1=12,(VLOOKUP(B127,'X12'!$B:$AP,41,FALSE)),IF($X$1=13,(VLOOKUP(B127,'X13'!$B:$AP,41,FALSE)),"B"))))))))))))))=TRUE," ",(IF($X$1=1,(VLOOKUP(B127,'X1'!$B:$AP,41,FALSE)),IF($X$1=2,(VLOOKUP(B127,'X2'!$B:$AP,41,FALSE)),IF($X$1=3,(VLOOKUP(B127,'X3'!$B:$AP,41,FALSE)),IF($X$1=4,(VLOOKUP(B127,'X4'!$B:$AP,41,FALSE)),IF($X$1=5,(VLOOKUP(B127,'X5'!$B:$AP,41,FALSE)),IF($X$1=6,(VLOOKUP(B127,'X6'!$B:$AP,41,FALSE)),IF($X$1=7,(VLOOKUP(B127,'X7'!$B:$AP,41,FALSE)),IF($X$1=8,(VLOOKUP(B127,'X8'!$B:$AP,41,FALSE)),IF($X$1=9,(VLOOKUP(B127,'X9'!$B:$AP,41,FALSE)),IF($X$1=10,(VLOOKUP(B127,'X10'!$B:$AP,41,FALSE)),IF($X$1=11,(VLOOKUP(B127,'X11'!$B:$AP,41,FALSE)),IF($X$1=12,(VLOOKUP(B127,'X12'!$B:$AP,41,FALSE)),IF($X$1=13,(VLOOKUP(B127,'X13'!$B:$AP,41,FALSE)),"B")))))))))))))))</f>
        <v xml:space="preserve"> </v>
      </c>
      <c r="E127" s="182" t="str">
        <f ca="1">IF(ISERROR(IF($X$1=1,(VLOOKUP(B127,'X1'!$B:$AP,7,FALSE)),IF($X$1=2,(VLOOKUP(B127,'X2'!$B:$AP,7,FALSE)),IF($X$1=3,(VLOOKUP(B127,'X3'!$B:$AP,7,FALSE)),IF($X$1=4,(VLOOKUP(B127,'X4'!$B:$AP,7,FALSE)),IF($X$1=5,(VLOOKUP(B127,'X5'!$B:$AP,7,FALSE)),IF($X$1=6,(VLOOKUP(B127,'X6'!$B:$AP,7,FALSE)),IF($X$1=7,(VLOOKUP(B127,'X7'!$B:$AP,7,FALSE)),IF($X$1=8,(VLOOKUP(B127,'X8'!$B:$AP,7,FALSE)),IF($X$1=9,(VLOOKUP(B127,'X9'!$B:$AP,7,FALSE)),IF($X$1=10,(VLOOKUP(B127,'X10'!$B:$AP,7,FALSE)),IF($X$1=11,(VLOOKUP(B127,'X11'!$B:$AP,7,FALSE)),IF($X$1=12,(VLOOKUP(B127,'X12'!$B:$AP,7,FALSE)),IF($X$1=13,(VLOOKUP(B127,'X13'!$B:$AP,7,FALSE)),"B"))))))))))))))=TRUE," ",(IF($X$1=1,(VLOOKUP(B127,'X1'!$B:$AP,7,FALSE)),IF($X$1=2,(VLOOKUP(B127,'X2'!$B:$AP,7,FALSE)),IF($X$1=3,(VLOOKUP(B127,'X3'!$B:$AP,7,FALSE)),IF($X$1=4,(VLOOKUP(B127,'X4'!$B:$AP,7,FALSE)),IF($X$1=5,(VLOOKUP(B127,'X5'!$B:$AP,7,FALSE)),IF($X$1=6,(VLOOKUP(B127,'X6'!$B:$AP,7,FALSE)),IF($X$1=7,(VLOOKUP(B127,'X7'!$B:$AP,7,FALSE)),IF($X$1=8,(VLOOKUP(B127,'X8'!$B:$AP,7,FALSE)),IF($X$1=9,(VLOOKUP(B127,'X9'!$B:$AP,7,FALSE)),IF($X$1=10,(VLOOKUP(B127,'X10'!$B:$AP,7,FALSE)),IF($X$1=11,(VLOOKUP(B127,'X11'!$B:$AP,7,FALSE)),IF($X$1=12,(VLOOKUP(B127,'X12'!$B:$AP,7,FALSE)),IF($X$1=13,(VLOOKUP(B127,'X13'!$B:$AP,7,FALSE)),"B")))))))))))))))</f>
        <v xml:space="preserve"> </v>
      </c>
      <c r="F127" s="182" t="str">
        <f ca="1">IF(ISERROR(IF((IF($X$1=1,(VLOOKUP(B127,'X1'!$B:$AO,6,FALSE)),(IF($X$1=2,(VLOOKUP(B127,'X2'!$B:$AO,6,FALSE)),(IF($X$1=3,(VLOOKUP(B127,'X3'!$B:$AO,6,FALSE)),(IF($X$1=4,(VLOOKUP(B127,'X4'!$B:$AO,6,FALSE)),(IF($X$1=5,(VLOOKUP(B127,'X5'!$B:$AO,6,FALSE)),(IF($X$1=6,(VLOOKUP(B127,'X6'!$B:$AO,6,FALSE)),(IF($X$1=7,(VLOOKUP(B127,'X7'!$B:$AO,6,FALSE)),(IF($X$1=8,(VLOOKUP(B127,'X8'!$B:$AO,6,FALSE)),(IF($X$1=9,(VLOOKUP(B127,'X9'!$B:$AO,6,FALSE)),(IF($X$1=10,(VLOOKUP(B127,'X10'!$B:$AO,6,FALSE)),(IF($X$1=11,(VLOOKUP(B127,'X11'!$B:$AO,6,FALSE)),(IF($X$1=12,(VLOOKUP(B127,'X12'!$B:$AO,6,FALSE)),(VLOOKUP(B127,'X13'!$B:$AO,6,FALSE))))))))))))))))))))))))))=$V$1," ",(IF($X$1=1,(VLOOKUP(B127,'X1'!$B:$AO,6,FALSE)),(IF($X$1=2,(VLOOKUP(B127,'X2'!$B:$AO,6,FALSE)),(IF($X$1=3,(VLOOKUP(B127,'X3'!$B:$AO,6,FALSE)),(IF($X$1=4,(VLOOKUP(B127,'X4'!$B:$AO,6,FALSE)),(IF($X$1=5,(VLOOKUP(B127,'X5'!$B:$AO,6,FALSE)),(IF($X$1=6,(VLOOKUP(B127,'X6'!$B:$AO,6,FALSE)),(IF($X$1=7,(VLOOKUP(B127,'X7'!$B:$AO,6,FALSE)),(IF($X$1=8,(VLOOKUP(B127,'X8'!$B:$AO,6,FALSE)),(IF($X$1=9,(VLOOKUP(B127,'X9'!$B:$AO,6,FALSE)),(IF($X$1=10,(VLOOKUP(B127,'X10'!$B:$AO,6,FALSE)),(IF($X$1=11,(VLOOKUP(B127,'X11'!$B:$AO,6,FALSE)),(IF($X$1=12,(VLOOKUP(B127,'X12'!$B:$AO,6,FALSE)),(VLOOKUP(B127,'X13'!$B:$AO,6,FALSE))))))))))))))))))))))))))))=TRUE," ",(IF((IF($X$1=1,(VLOOKUP(B127,'X1'!$B:$AO,6,FALSE)),(IF($X$1=2,(VLOOKUP(B127,'X2'!$B:$AO,6,FALSE)),(IF($X$1=3,(VLOOKUP(B127,'X3'!$B:$AO,6,FALSE)),(IF($X$1=4,(VLOOKUP(B127,'X4'!$B:$AO,6,FALSE)),(IF($X$1=5,(VLOOKUP(B127,'X5'!$B:$AO,6,FALSE)),(IF($X$1=6,(VLOOKUP(B127,'X6'!$B:$AO,6,FALSE)),(IF($X$1=7,(VLOOKUP(B127,'X7'!$B:$AO,6,FALSE)),(IF($X$1=8,(VLOOKUP(B127,'X8'!$B:$AO,6,FALSE)),(IF($X$1=9,(VLOOKUP(B127,'X9'!$B:$AO,6,FALSE)),(IF($X$1=10,(VLOOKUP(B127,'X10'!$B:$AO,6,FALSE)),(IF($X$1=11,(VLOOKUP(B127,'X11'!$B:$AO,6,FALSE)),(IF($X$1=12,(VLOOKUP(B127,'X12'!$B:$AO,6,FALSE)),(VLOOKUP(B127,'X13'!$B:$AO,6,FALSE))))))))))))))))))))))))))=$V$1," ",(IF($X$1=1,(VLOOKUP(B127,'X1'!$B:$AO,6,FALSE)),(IF($X$1=2,(VLOOKUP(B127,'X2'!$B:$AO,6,FALSE)),(IF($X$1=3,(VLOOKUP(B127,'X3'!$B:$AO,6,FALSE)),(IF($X$1=4,(VLOOKUP(B127,'X4'!$B:$AO,6,FALSE)),(IF($X$1=5,(VLOOKUP(B127,'X5'!$B:$AO,6,FALSE)),(IF($X$1=6,(VLOOKUP(B127,'X6'!$B:$AO,6,FALSE)),(IF($X$1=7,(VLOOKUP(B127,'X7'!$B:$AO,6,FALSE)),(IF($X$1=8,(VLOOKUP(B127,'X8'!$B:$AO,6,FALSE)),(IF($X$1=9,(VLOOKUP(B127,'X9'!$B:$AO,6,FALSE)),(IF($X$1=10,(VLOOKUP(B127,'X10'!$B:$AO,6,FALSE)),(IF($X$1=11,(VLOOKUP(B127,'X11'!$B:$AO,6,FALSE)),(IF($X$1=12,(VLOOKUP(B127,'X12'!$B:$AO,6,FALSE)),(VLOOKUP(B127,'X13'!$B:$AO,6,FALSE)))))))))))))))))))))))))))))</f>
        <v xml:space="preserve"> </v>
      </c>
      <c r="G127" s="182" t="str">
        <f ca="1">IF(ISERROR(IF($X$1=1,(VLOOKUP(B127,'X1'!$B:$AZ,44,FALSE)),IF($X$1=2,(VLOOKUP(B127,'X2'!$B:$AZ,44,FALSE)),IF($X$1=3,(VLOOKUP(B127,'X3'!$B:$AZ,44,FALSE)),IF($X$1=4,(VLOOKUP(B127,'X4'!$B:$AZ,44,FALSE)),IF($X$1=5,(VLOOKUP(B127,'X5'!$B:$AZ,44,FALSE)),IF($X$1=6,(VLOOKUP(B127,'X6'!$B:$AZ,44,FALSE)),IF($X$1=7,(VLOOKUP(B127,'X7'!$B:$AZ,44,FALSE)),IF($X$1=8,(VLOOKUP(B127,'X8'!$B:$AZ,44,FALSE)),IF($X$1=9,(VLOOKUP(B127,'X9'!$B:$AZ,44,FALSE)),IF($X$1=10,(VLOOKUP(B127,'X10'!$B:$AZ,44,FALSE)),IF($X$1=11,(VLOOKUP(B127,'X11'!$B:$AZ,44,FALSE)),IF($X$1=12,(VLOOKUP(B127,'X12'!$B:$AZ,44,FALSE)),IF($X$1=13,(VLOOKUP(B127,'X13'!$B:$AZ,44,FALSE)),"B"))))))))))))))=TRUE," ",(IF($X$1=1,(VLOOKUP(B127,'X1'!$B:$AZ,44,FALSE)),IF($X$1=2,(VLOOKUP(B127,'X2'!$B:$AZ,44,FALSE)),IF($X$1=3,(VLOOKUP(B127,'X3'!$B:$AZ,44,FALSE)),IF($X$1=4,(VLOOKUP(B127,'X4'!$B:$AZ,44,FALSE)),IF($X$1=5,(VLOOKUP(B127,'X5'!$B:$AZ,44,FALSE)),IF($X$1=6,(VLOOKUP(B127,'X6'!$B:$AZ,44,FALSE)),IF($X$1=7,(VLOOKUP(B127,'X7'!$B:$AZ,44,FALSE)),IF($X$1=8,(VLOOKUP(B127,'X8'!$B:$AZ,44,FALSE)),IF($X$1=9,(VLOOKUP(B127,'X9'!$B:$AZ,44,FALSE)),IF($X$1=10,(VLOOKUP(B127,'X10'!$B:$AZ,44,FALSE)),IF($X$1=11,(VLOOKUP(B127,'X11'!$B:$AZ,44,FALSE)),IF($X$1=12,(VLOOKUP(B127,'X12'!$B:$AZ,44,FALSE)),IF($X$1=13,(VLOOKUP(B127,'X13'!$B:$AZ,44,FALSE)),"B")))))))))))))))</f>
        <v xml:space="preserve"> </v>
      </c>
      <c r="H127" s="182" t="str">
        <f ca="1">IF(ISERROR(IF($X$1=1,(VLOOKUP(B127,'X1'!$B:$AZ,8,FALSE)),IF($X$1=2,(VLOOKUP(B127,'X2'!$B:$AZ,8,FALSE)),IF($X$1=3,(VLOOKUP(B127,'X3'!$B:$AZ,8,FALSE)),IF($X$1=4,(VLOOKUP(B127,'X4'!$B:$AZ,8,FALSE)),IF($X$1=5,(VLOOKUP(B127,'X5'!$B:$AZ,8,FALSE)),IF($X$1=6,(VLOOKUP(B127,'X6'!$B:$AZ,8,FALSE)),IF($X$1=7,(VLOOKUP(B127,'X7'!$B:$AZ,8,FALSE)),IF($X$1=8,(VLOOKUP(B127,'X8'!$B:$AZ,8,FALSE)),IF($X$1=9,(VLOOKUP(B127,'X9'!$B:$AZ,8,FALSE)),IF($X$1=10,(VLOOKUP(B127,'X10'!$B:$AZ,8,FALSE)),IF($X$1=11,(VLOOKUP(B127,'X11'!$B:$AZ,8,FALSE)),IF($X$1=12,(VLOOKUP(B127,'X12'!$B:$AZ,8,FALSE)),IF($X$1=13,(VLOOKUP(B127,'X13'!$B:$AZ,8,FALSE)),"B"))))))))))))))=TRUE," ",(IF($X$1=1,(VLOOKUP(B127,'X1'!$B:$AZ,8,FALSE)),IF($X$1=2,(VLOOKUP(B127,'X2'!$B:$AZ,8,FALSE)),IF($X$1=3,(VLOOKUP(B127,'X3'!$B:$AZ,8,FALSE)),IF($X$1=4,(VLOOKUP(B127,'X4'!$B:$AZ,8,FALSE)),IF($X$1=5,(VLOOKUP(B127,'X5'!$B:$AZ,8,FALSE)),IF($X$1=6,(VLOOKUP(B127,'X6'!$B:$AZ,8,FALSE)),IF($X$1=7,(VLOOKUP(B127,'X7'!$B:$AZ,8,FALSE)),IF($X$1=8,(VLOOKUP(B127,'X8'!$B:$AZ,8,FALSE)),IF($X$1=9,(VLOOKUP(B127,'X9'!$B:$AZ,8,FALSE)),IF($X$1=10,(VLOOKUP(B127,'X10'!$B:$AZ,8,FALSE)),IF($X$1=11,(VLOOKUP(B127,'X11'!$B:$AZ,8,FALSE)),IF($X$1=12,(VLOOKUP(B127,'X12'!$B:$AZ,8,FALSE)),IF($X$1=13,(VLOOKUP(B127,'X13'!$B:$AZ,8,FALSE)),"B")))))))))))))))</f>
        <v xml:space="preserve"> </v>
      </c>
      <c r="I127" s="183" t="str">
        <f ca="1">IF(ISERROR(IF($X$1=1,(VLOOKUP(B127,'X1'!$B:$AZ,2,FALSE)),IF($X$1=2,(VLOOKUP(B127,'X2'!$B:$AZ,2,FALSE)),IF($X$1=3,(VLOOKUP(B127,'X3'!$B:$AZ,2,FALSE)),IF($X$1=4,(VLOOKUP(B127,'X4'!$B:$AZ,2,FALSE)),IF($X$1=5,(VLOOKUP(B127,'X5'!$B:$AZ,2,FALSE)),IF($X$1=6,(VLOOKUP(B127,'X6'!$B:$AZ,2,FALSE)),IF($X$1=7,(VLOOKUP(B127,'X7'!$B:$AZ,2,FALSE)),IF($X$1=8,(VLOOKUP(B127,'X8'!$B:$AZ,2,FALSE)),IF($X$1=9,(VLOOKUP(B127,'X9'!$B:$AZ,2,FALSE)),IF($X$1=10,(VLOOKUP(B127,'X10'!$B:$AZ,2,FALSE)),IF($X$1=11,(VLOOKUP(B127,'X11'!$B:$AZ,2,FALSE)),IF($X$1=12,(VLOOKUP(B127,'X12'!$B:$AZ,2,FALSE)),IF($X$1=13,(VLOOKUP(B127,'X13'!$B:$AZ,2,FALSE)),"B"))))))))))))))=TRUE," ",(IF($X$1=1,(VLOOKUP(B127,'X1'!$B:$AZ,2,FALSE)),IF($X$1=2,(VLOOKUP(B127,'X2'!$B:$AZ,2,FALSE)),IF($X$1=3,(VLOOKUP(B127,'X3'!$B:$AZ,2,FALSE)),IF($X$1=4,(VLOOKUP(B127,'X4'!$B:$AZ,2,FALSE)),IF($X$1=5,(VLOOKUP(B127,'X5'!$B:$AZ,2,FALSE)),IF($X$1=6,(VLOOKUP(B127,'X6'!$B:$AZ,2,FALSE)),IF($X$1=7,(VLOOKUP(B127,'X7'!$B:$AZ,2,FALSE)),IF($X$1=8,(VLOOKUP(B127,'X8'!$B:$AZ,2,FALSE)),IF($X$1=9,(VLOOKUP(B127,'X9'!$B:$AZ,2,FALSE)),IF($X$1=10,(VLOOKUP(B127,'X10'!$B:$AZ,2,FALSE)),IF($X$1=11,(VLOOKUP(B127,'X11'!$B:$AZ,2,FALSE)),IF($X$1=12,(VLOOKUP(B127,'X12'!$B:$AZ,2,FALSE)),IF($X$1=13,(VLOOKUP(B127,'X13'!$B:$AZ,2,FALSE)),"B")))))))))))))))</f>
        <v xml:space="preserve"> </v>
      </c>
      <c r="J127" s="183" t="str">
        <f ca="1">IF(ISERROR(IF($X$1=1,(VLOOKUP(B127,'X1'!$B:$AZ,3,FALSE)),IF($X$1=2,(VLOOKUP(B127,'X2'!$B:$AZ,3,FALSE)),IF($X$1=3,(VLOOKUP(B127,'X3'!$B:$AZ,3,FALSE)),IF($X$1=4,(VLOOKUP(B127,'X4'!$B:$AZ,3,FALSE)),IF($X$1=5,(VLOOKUP(B127,'X5'!$B:$AZ,3,FALSE)),IF($X$1=6,(VLOOKUP(B127,'X6'!$B:$AZ,3,FALSE)),IF($X$1=7,(VLOOKUP(B127,'X7'!$B:$AZ,3,FALSE)),IF($X$1=8,(VLOOKUP(B127,'X8'!$B:$AZ,3,FALSE)),IF($X$1=9,(VLOOKUP(B127,'X9'!$B:$AZ,3,FALSE)),IF($X$1=10,(VLOOKUP(B127,'X10'!$B:$AZ,3,FALSE)),IF($X$1=11,(VLOOKUP(B127,'X11'!$B:$AZ,3,FALSE)),IF($X$1=12,(VLOOKUP(B127,'X12'!$B:$AZ,3,FALSE)),IF($X$1=13,(VLOOKUP(B127,'X13'!$B:$AZ,3,FALSE)),"B"))))))))))))))=TRUE," ",(IF($X$1=1,(VLOOKUP(B127,'X1'!$B:$AZ,3,FALSE)),IF($X$1=2,(VLOOKUP(B127,'X2'!$B:$AZ,3,FALSE)),IF($X$1=3,(VLOOKUP(B127,'X3'!$B:$AZ,3,FALSE)),IF($X$1=4,(VLOOKUP(B127,'X4'!$B:$AZ,3,FALSE)),IF($X$1=5,(VLOOKUP(B127,'X5'!$B:$AZ,3,FALSE)),IF($X$1=6,(VLOOKUP(B127,'X6'!$B:$AZ,3,FALSE)),IF($X$1=7,(VLOOKUP(B127,'X7'!$B:$AZ,3,FALSE)),IF($X$1=8,(VLOOKUP(B127,'X8'!$B:$AZ,3,FALSE)),IF($X$1=9,(VLOOKUP(B127,'X9'!$B:$AZ,3,FALSE)),IF($X$1=10,(VLOOKUP(B127,'X10'!$B:$AZ,3,FALSE)),IF($X$1=11,(VLOOKUP(B127,'X11'!$B:$AZ,3,FALSE)),IF($X$1=12,(VLOOKUP(B127,'X12'!$B:$AZ,3,FALSE)),IF($X$1=13,(VLOOKUP(B127,'X13'!$B:$AZ,3,FALSE)),"B")))))))))))))))</f>
        <v xml:space="preserve"> </v>
      </c>
      <c r="K127" s="183" t="str">
        <f ca="1">IF(ISERROR(IF($X$1=1,(VLOOKUP(B127,'X1'!$B:$AZ,5,FALSE)),IF($X$1=2,(VLOOKUP(B127,'X2'!$B:$AZ,5,FALSE)),IF($X$1=3,(VLOOKUP(B127,'X3'!$B:$AZ,5,FALSE)),IF($X$1=4,(VLOOKUP(B127,'X4'!$B:$AZ,5,FALSE)),IF($X$1=5,(VLOOKUP(B127,'X5'!$B:$AZ,5,FALSE)),IF($X$1=6,(VLOOKUP(B127,'X6'!$B:$AZ,5,FALSE)),IF($X$1=7,(VLOOKUP(B127,'X7'!$B:$AZ,5,FALSE)),IF($X$1=8,(VLOOKUP(B127,'X8'!$B:$AZ,5,FALSE)),IF($X$1=9,(VLOOKUP(B127,'X9'!$B:$AZ,5,FALSE)),IF($X$1=10,(VLOOKUP(B127,'X10'!$B:$AZ,5,FALSE)),IF($X$1=11,(VLOOKUP(B127,'X11'!$B:$AZ,5,FALSE)),IF($X$1=12,(VLOOKUP(B127,'X12'!$B:$AZ,5,FALSE)),IF($X$1=13,(VLOOKUP(B127,'X13'!$B:$AZ,5,FALSE)),"B"))))))))))))))=TRUE," ",(IF($X$1=1,(VLOOKUP(B127,'X1'!$B:$AZ,5,FALSE)),IF($X$1=2,(VLOOKUP(B127,'X2'!$B:$AZ,5,FALSE)),IF($X$1=3,(VLOOKUP(B127,'X3'!$B:$AZ,5,FALSE)),IF($X$1=4,(VLOOKUP(B127,'X4'!$B:$AZ,5,FALSE)),IF($X$1=5,(VLOOKUP(B127,'X5'!$B:$AZ,5,FALSE)),IF($X$1=6,(VLOOKUP(B127,'X6'!$B:$AZ,5,FALSE)),IF($X$1=7,(VLOOKUP(B127,'X7'!$B:$AZ,5,FALSE)),IF($X$1=8,(VLOOKUP(B127,'X8'!$B:$AZ,5,FALSE)),IF($X$1=9,(VLOOKUP(B127,'X9'!$B:$AZ,5,FALSE)),IF($X$1=10,(VLOOKUP(B127,'X10'!$B:$AZ,5,FALSE)),IF($X$1=11,(VLOOKUP(B127,'X11'!$B:$AZ,5,FALSE)),IF($X$1=12,(VLOOKUP(B127,'X12'!$B:$AZ,5,FALSE)),IF($X$1=13,(VLOOKUP(B127,'X13'!$B:$AZ,5,FALSE)),"B")))))))))))))))</f>
        <v xml:space="preserve"> </v>
      </c>
      <c r="L127" s="184" t="str">
        <f ca="1">IF(ISERROR(IF($X$1=1,(VLOOKUP(B127,'X1'!$B:$AZ,9,FALSE)),IF($X$1=2,(VLOOKUP(B127,'X2'!$B:$AZ,9,FALSE)),IF($X$1=3,(VLOOKUP(B127,'X3'!$B:$AZ,9,FALSE)),IF($X$1=4,(VLOOKUP(B127,'X4'!$B:$AZ,9,FALSE)),IF($X$1=5,(VLOOKUP(B127,'X5'!$B:$AZ,9,FALSE)),IF($X$1=6,(VLOOKUP(B127,'X6'!$B:$AZ,9,FALSE)),IF($X$1=7,(VLOOKUP(B127,'X7'!$B:$AZ,9,FALSE)),IF($X$1=8,(VLOOKUP(B127,'X8'!$B:$AZ,9,FALSE)),IF($X$1=9,(VLOOKUP(B127,'X9'!$B:$AZ,9,FALSE)),IF($X$1=10,(VLOOKUP(B127,'X10'!$B:$AZ,9,FALSE)),IF($X$1=11,(VLOOKUP(B127,'X11'!$B:$AZ,9,FALSE)),IF($X$1=12,(VLOOKUP(B127,'X12'!$B:$AZ,9,FALSE)),IF($X$1=13,(VLOOKUP(B127,'X13'!$B:$AZ,9,FALSE)),"B"))))))))))))))=TRUE," ",(IF($X$1=1,(VLOOKUP(B127,'X1'!$B:$AZ,9,FALSE)),IF($X$1=2,(VLOOKUP(B127,'X2'!$B:$AZ,9,FALSE)),IF($X$1=3,(VLOOKUP(B127,'X3'!$B:$AZ,9,FALSE)),IF($X$1=4,(VLOOKUP(B127,'X4'!$B:$AZ,9,FALSE)),IF($X$1=5,(VLOOKUP(B127,'X5'!$B:$AZ,9,FALSE)),IF($X$1=6,(VLOOKUP(B127,'X6'!$B:$AZ,9,FALSE)),IF($X$1=7,(VLOOKUP(B127,'X7'!$B:$AZ,9,FALSE)),IF($X$1=8,(VLOOKUP(B127,'X8'!$B:$AZ,9,FALSE)),IF($X$1=9,(VLOOKUP(B127,'X9'!$B:$AZ,9,FALSE)),IF($X$1=10,(VLOOKUP(B127,'X10'!$B:$AZ,9,FALSE)),IF($X$1=11,(VLOOKUP(B127,'X11'!$B:$AZ,9,FALSE)),IF($X$1=12,(VLOOKUP(B127,'X12'!$B:$AZ,9,FALSE)),IF($X$1=13,(VLOOKUP(B127,'X13'!$B:$AZ,9,FALSE)),"B")))))))))))))))</f>
        <v xml:space="preserve"> </v>
      </c>
      <c r="M127" s="184" t="str">
        <f ca="1">IF(ISERROR(IF($X$1=1,(VLOOKUP(B127,'X1'!$B:$AZ,10,FALSE)),IF($X$1=2,(VLOOKUP(B127,'X2'!$B:$AZ,10,FALSE)),IF($X$1=3,(VLOOKUP(B127,'X3'!$B:$AZ,10,FALSE)),IF($X$1=4,(VLOOKUP(B127,'X4'!$B:$AZ,10,FALSE)),IF($X$1=5,(VLOOKUP(B127,'X5'!$B:$AZ,10,FALSE)),IF($X$1=6,(VLOOKUP(B127,'X6'!$B:$AZ,10,FALSE)),IF($X$1=7,(VLOOKUP(B127,'X7'!$B:$AZ,10,FALSE)),IF($X$1=8,(VLOOKUP(B127,'X8'!$B:$AZ,10,FALSE)),IF($X$1=9,(VLOOKUP(B127,'X9'!$B:$AZ,10,FALSE)),IF($X$1=10,(VLOOKUP(B127,'X10'!$B:$AZ,10,FALSE)),IF($X$1=11,(VLOOKUP(B127,'X11'!$B:$AZ,10,FALSE)),IF($X$1=12,(VLOOKUP(B127,'X12'!$B:$AZ,10,FALSE)),IF($X$1=13,(VLOOKUP(B127,'X13'!$B:$AZ,10,FALSE)),"B"))))))))))))))=TRUE," ",(IF($X$1=1,(VLOOKUP(B127,'X1'!$B:$AZ,10,FALSE)),IF($X$1=2,(VLOOKUP(B127,'X2'!$B:$AZ,10,FALSE)),IF($X$1=3,(VLOOKUP(B127,'X3'!$B:$AZ,10,FALSE)),IF($X$1=4,(VLOOKUP(B127,'X4'!$B:$AZ,10,FALSE)),IF($X$1=5,(VLOOKUP(B127,'X5'!$B:$AZ,10,FALSE)),IF($X$1=6,(VLOOKUP(B127,'X6'!$B:$AZ,10,FALSE)),IF($X$1=7,(VLOOKUP(B127,'X7'!$B:$AZ,10,FALSE)),IF($X$1=8,(VLOOKUP(B127,'X8'!$B:$AZ,10,FALSE)),IF($X$1=9,(VLOOKUP(B127,'X9'!$B:$AZ,10,FALSE)),IF($X$1=10,(VLOOKUP(B127,'X10'!$B:$AZ,10,FALSE)),IF($X$1=11,(VLOOKUP(B127,'X11'!$B:$AZ,10,FALSE)),IF($X$1=12,(VLOOKUP(B127,'X12'!$B:$AZ,10,FALSE)),IF($X$1=13,(VLOOKUP(B127,'X13'!$B:$AZ,10,FALSE)),"B")))))))))))))))</f>
        <v xml:space="preserve"> </v>
      </c>
      <c r="N127" s="185" t="str">
        <f ca="1">IF(ISERROR(IF($X$1=1,(VLOOKUP(B127,'X1'!$B:$AZ,45,FALSE)),IF($X$1=2,(VLOOKUP(B127,'X2'!$B:$AZ,45,FALSE)),IF($X$1=3,(VLOOKUP(B127,'X3'!$B:$AZ,45,FALSE)),IF($X$1=4,(VLOOKUP(B127,'X4'!$B:$AZ,45,FALSE)),IF($X$1=5,(VLOOKUP(B127,'X5'!$B:$AZ,45,FALSE)),IF($X$1=6,(VLOOKUP(B127,'X6'!$B:$AZ,45,FALSE)),IF($X$1=7,(VLOOKUP(B127,'X7'!$B:$AZ,45,FALSE)),IF($X$1=8,(VLOOKUP(B127,'X8'!$B:$AZ,45,FALSE)),IF($X$1=9,(VLOOKUP(B127,'X9'!$B:$AZ,45,FALSE)),IF($X$1=10,(VLOOKUP(B127,'X10'!$B:$AZ,45,FALSE)),IF($X$1=11,(VLOOKUP(B127,'X11'!$B:$AZ,45,FALSE)),IF($X$1=12,(VLOOKUP(B127,'X12'!$B:$AZ,45,FALSE)),IF($X$1=13,(VLOOKUP(B127,'X13'!$B:$AZ,45,FALSE)),"B"))))))))))))))=TRUE," ",(IF($X$1=1,(VLOOKUP(B127,'X1'!$B:$AZ,45,FALSE)),IF($X$1=2,(VLOOKUP(B127,'X2'!$B:$AZ,45,FALSE)),IF($X$1=3,(VLOOKUP(B127,'X3'!$B:$AZ,45,FALSE)),IF($X$1=4,(VLOOKUP(B127,'X4'!$B:$AZ,45,FALSE)),IF($X$1=5,(VLOOKUP(B127,'X5'!$B:$AZ,45,FALSE)),IF($X$1=6,(VLOOKUP(B127,'X6'!$B:$AZ,45,FALSE)),IF($X$1=7,(VLOOKUP(B127,'X7'!$B:$AZ,45,FALSE)),IF($X$1=8,(VLOOKUP(B127,'X8'!$B:$AZ,45,FALSE)),IF($X$1=9,(VLOOKUP(B127,'X9'!$B:$AZ,45,FALSE)),IF($X$1=10,(VLOOKUP(B127,'X10'!$B:$AZ,45,FALSE)),IF($X$1=11,(VLOOKUP(B127,'X11'!$B:$AZ,45,FALSE)),IF($X$1=12,(VLOOKUP(B127,'X12'!$B:$AZ,45,FALSE)),IF($X$1=13,(VLOOKUP(B127,'X13'!$B:$AZ,45,FALSE)),"B")))))))))))))))</f>
        <v xml:space="preserve"> </v>
      </c>
      <c r="O127" s="184" t="str">
        <f ca="1">IF(ISERROR(IF($X$1=1,(VLOOKUP(B127,'X1'!$B:$AZ,11,FALSE)),IF($X$1=2,(VLOOKUP(B127,'X2'!$B:$AZ,11,FALSE)),IF($X$1=3,(VLOOKUP(B127,'X3'!$B:$AZ,11,FALSE)),IF($X$1=4,(VLOOKUP(B127,'X4'!$B:$AZ,11,FALSE)),IF($X$1=5,(VLOOKUP(B127,'X5'!$B:$AZ,11,FALSE)),IF($X$1=6,(VLOOKUP(B127,'X6'!$B:$AZ,11,FALSE)),IF($X$1=7,(VLOOKUP(B127,'X7'!$B:$AZ,11,FALSE)),IF($X$1=8,(VLOOKUP(B127,'X8'!$B:$AZ,11,FALSE)),IF($X$1=9,(VLOOKUP(B127,'X9'!$B:$AZ,11,FALSE)),IF($X$1=10,(VLOOKUP(B127,'X10'!$B:$AZ,11,FALSE)),IF($X$1=11,(VLOOKUP(B127,'X11'!$B:$AZ,11,FALSE)),IF($X$1=12,(VLOOKUP(B127,'X12'!$B:$AZ,11,FALSE)),IF($X$1=13,(VLOOKUP(B127,'X13'!$B:$AZ,11,FALSE)),"B"))))))))))))))=TRUE," ",(IF($X$1=1,(VLOOKUP(B127,'X1'!$B:$AZ,11,FALSE)),IF($X$1=2,(VLOOKUP(B127,'X2'!$B:$AZ,11,FALSE)),IF($X$1=3,(VLOOKUP(B127,'X3'!$B:$AZ,11,FALSE)),IF($X$1=4,(VLOOKUP(B127,'X4'!$B:$AZ,11,FALSE)),IF($X$1=5,(VLOOKUP(B127,'X5'!$B:$AZ,11,FALSE)),IF($X$1=6,(VLOOKUP(B127,'X6'!$B:$AZ,11,FALSE)),IF($X$1=7,(VLOOKUP(B127,'X7'!$B:$AZ,11,FALSE)),IF($X$1=8,(VLOOKUP(B127,'X8'!$B:$AZ,11,FALSE)),IF($X$1=9,(VLOOKUP(B127,'X9'!$B:$AZ,11,FALSE)),IF($X$1=10,(VLOOKUP(B127,'X10'!$B:$AZ,11,FALSE)),IF($X$1=11,(VLOOKUP(B127,'X11'!$B:$AZ,11,FALSE)),IF($X$1=12,(VLOOKUP(B127,'X12'!$B:$AZ,11,FALSE)),IF($X$1=13,(VLOOKUP(B127,'X13'!$B:$AZ,11,FALSE)),"B")))))))))))))))</f>
        <v xml:space="preserve"> </v>
      </c>
      <c r="P127" s="184" t="str">
        <f ca="1">IF(ISERROR(IF($X$1=1,(VLOOKUP(B127,'X1'!$B:$AZ,12,FALSE)),IF($X$1=2,(VLOOKUP(B127,'X2'!$B:$AZ,12,FALSE)),IF($X$1=3,(VLOOKUP(B127,'X3'!$B:$AZ,12,FALSE)),IF($X$1=4,(VLOOKUP(B127,'X4'!$B:$AZ,12,FALSE)),IF($X$1=5,(VLOOKUP(B127,'X5'!$B:$AZ,12,FALSE)),IF($X$1=6,(VLOOKUP(B127,'X6'!$B:$AZ,12,FALSE)),IF($X$1=7,(VLOOKUP(B127,'X7'!$B:$AZ,12,FALSE)),IF($X$1=8,(VLOOKUP(B127,'X8'!$B:$AZ,12,FALSE)),IF($X$1=9,(VLOOKUP(B127,'X9'!$B:$AZ,12,FALSE)),IF($X$1=10,(VLOOKUP(B127,'X10'!$B:$AZ,12,FALSE)),IF($X$1=11,(VLOOKUP(B127,'X11'!$B:$AZ,12,FALSE)),IF($X$1=12,(VLOOKUP(B127,'X12'!$B:$AZ,12,FALSE)),IF($X$1=13,(VLOOKUP(B127,'X13'!$B:$AZ,12,FALSE)),"B"))))))))))))))=TRUE," ",(IF($X$1=1,(VLOOKUP(B127,'X1'!$B:$AZ,12,FALSE)),IF($X$1=2,(VLOOKUP(B127,'X2'!$B:$AZ,12,FALSE)),IF($X$1=3,(VLOOKUP(B127,'X3'!$B:$AZ,12,FALSE)),IF($X$1=4,(VLOOKUP(B127,'X4'!$B:$AZ,12,FALSE)),IF($X$1=5,(VLOOKUP(B127,'X5'!$B:$AZ,12,FALSE)),IF($X$1=6,(VLOOKUP(B127,'X6'!$B:$AZ,12,FALSE)),IF($X$1=7,(VLOOKUP(B127,'X7'!$B:$AZ,12,FALSE)),IF($X$1=8,(VLOOKUP(B127,'X8'!$B:$AZ,12,FALSE)),IF($X$1=9,(VLOOKUP(B127,'X9'!$B:$AZ,12,FALSE)),IF($X$1=10,(VLOOKUP(B127,'X10'!$B:$AZ,12,FALSE)),IF($X$1=11,(VLOOKUP(B127,'X11'!$B:$AZ,12,FALSE)),IF($X$1=12,(VLOOKUP(B127,'X12'!$B:$AZ,12,FALSE)),IF($X$1=13,(VLOOKUP(B127,'X13'!$B:$AZ,12,FALSE)),"B")))))))))))))))</f>
        <v xml:space="preserve"> </v>
      </c>
      <c r="Q127" s="185" t="str">
        <f ca="1">IF(ISERROR(IF($X$1=1,(VLOOKUP(B127,'X1'!$B:$AZ,46,FALSE)),IF($X$1=2,(VLOOKUP(B127,'X2'!$B:$AZ,46,FALSE)),IF($X$1=3,(VLOOKUP(B127,'X3'!$B:$AZ,46,FALSE)),IF($X$1=4,(VLOOKUP(B127,'X4'!$B:$AZ,46,FALSE)),IF($X$1=5,(VLOOKUP(B127,'X5'!$B:$AZ,46,FALSE)),IF($X$1=6,(VLOOKUP(B127,'X6'!$B:$AZ,46,FALSE)),IF($X$1=7,(VLOOKUP(B127,'X7'!$B:$AZ,46,FALSE)),IF($X$1=8,(VLOOKUP(B127,'X8'!$B:$AZ,46,FALSE)),IF($X$1=9,(VLOOKUP(B127,'X9'!$B:$AZ,46,FALSE)),IF($X$1=10,(VLOOKUP(B127,'X10'!$B:$AZ,46,FALSE)),IF($X$1=11,(VLOOKUP(B127,'X11'!$B:$AZ,46,FALSE)),IF($X$1=12,(VLOOKUP(B127,'X12'!$B:$AZ,46,FALSE)),IF($X$1=13,(VLOOKUP(B127,'X13'!$B:$AZ,46,FALSE)),"B"))))))))))))))=TRUE," ",(IF($X$1=1,(VLOOKUP(B127,'X1'!$B:$AZ,46,FALSE)),IF($X$1=2,(VLOOKUP(B127,'X2'!$B:$AZ,46,FALSE)),IF($X$1=3,(VLOOKUP(B127,'X3'!$B:$AZ,46,FALSE)),IF($X$1=4,(VLOOKUP(B127,'X4'!$B:$AZ,46,FALSE)),IF($X$1=5,(VLOOKUP(B127,'X5'!$B:$AZ,46,FALSE)),IF($X$1=6,(VLOOKUP(B127,'X6'!$B:$AZ,46,FALSE)),IF($X$1=7,(VLOOKUP(B127,'X7'!$B:$AZ,46,FALSE)),IF($X$1=8,(VLOOKUP(B127,'X8'!$B:$AZ,46,FALSE)),IF($X$1=9,(VLOOKUP(B127,'X9'!$B:$AZ,46,FALSE)),IF($X$1=10,(VLOOKUP(B127,'X10'!$B:$AZ,46,FALSE)),IF($X$1=11,(VLOOKUP(B127,'X11'!$B:$AZ,46,FALSE)),IF($X$1=12,(VLOOKUP(B127,'X12'!$B:$AZ,46,FALSE)),IF($X$1=13,(VLOOKUP(B127,'X13'!$B:$AZ,46,FALSE)),"B")))))))))))))))</f>
        <v xml:space="preserve"> </v>
      </c>
      <c r="R127" s="185" t="str">
        <f ca="1">IF(ISERROR(IF($X$1=1,(VLOOKUP(B127,'X1'!$B:$AZ,15,FALSE)),IF($X$1=2,(VLOOKUP(B127,'X2'!$B:$AZ,15,FALSE)),IF($X$1=3,(VLOOKUP(B127,'X3'!$B:$AZ,15,FALSE)),IF($X$1=4,(VLOOKUP(B127,'X4'!$B:$AZ,15,FALSE)),IF($X$1=5,(VLOOKUP(B127,'X5'!$B:$AZ,15,FALSE)),IF($X$1=6,(VLOOKUP(B127,'X6'!$B:$AZ,15,FALSE)),IF($X$1=7,(VLOOKUP(B127,'X7'!$B:$AZ,15,FALSE)),IF($X$1=8,(VLOOKUP(B127,'X8'!$B:$AZ,15,FALSE)),IF($X$1=9,(VLOOKUP(B127,'X9'!$B:$AZ,15,FALSE)),IF($X$1=10,(VLOOKUP(B127,'X10'!$B:$AZ,15,FALSE)),IF($X$1=11,(VLOOKUP(B127,'X11'!$B:$AZ,15,FALSE)),IF($X$1=12,(VLOOKUP(B127,'X12'!$B:$AZ,15,FALSE)),IF($X$1=13,(VLOOKUP(B127,'X13'!$B:$AZ,15,FALSE)),"B"))))))))))))))=TRUE," ",(IF($X$1=1,(VLOOKUP(B127,'X1'!$B:$AZ,15,FALSE)),IF($X$1=2,(VLOOKUP(B127,'X2'!$B:$AZ,15,FALSE)),IF($X$1=3,(VLOOKUP(B127,'X3'!$B:$AZ,15,FALSE)),IF($X$1=4,(VLOOKUP(B127,'X4'!$B:$AZ,15,FALSE)),IF($X$1=5,(VLOOKUP(B127,'X5'!$B:$AZ,15,FALSE)),IF($X$1=6,(VLOOKUP(B127,'X6'!$B:$AZ,15,FALSE)),IF($X$1=7,(VLOOKUP(B127,'X7'!$B:$AZ,15,FALSE)),IF($X$1=8,(VLOOKUP(B127,'X8'!$B:$AZ,15,FALSE)),IF($X$1=9,(VLOOKUP(B127,'X9'!$B:$AZ,15,FALSE)),IF($X$1=10,(VLOOKUP(B127,'X10'!$B:$AZ,15,FALSE)),IF($X$1=11,(VLOOKUP(B127,'X11'!$B:$AZ,15,FALSE)),IF($X$1=12,(VLOOKUP(B127,'X12'!$B:$AZ,15,FALSE)),IF($X$1=13,(VLOOKUP(B127,'X13'!$B:$AZ,15,FALSE)),"B")))))))))))))))</f>
        <v xml:space="preserve"> </v>
      </c>
      <c r="S127" s="185" t="str">
        <f ca="1">IF(ISERROR(IF((IF($X$1=1,(VLOOKUP(B127,'X1'!$B:$AZ,14,FALSE)),(IF($X$1=2,(VLOOKUP(B127,'X2'!$B:$AZ,14,FALSE)),(IF($X$1=3,(VLOOKUP(B127,'X3'!$B:$AZ,14,FALSE)),(IF($X$1=4,(VLOOKUP(B127,'X4'!$B:$AZ,14,FALSE)),(IF($X$1=5,(VLOOKUP(B127,'X5'!$B:$AZ,14,FALSE)),(IF($X$1=6,(VLOOKUP(B127,'X6'!$B:$AZ,14,FALSE)),(IF($X$1=7,(VLOOKUP(B127,'X7'!$B:$AZ,14,FALSE)),(IF($X$1=8,(VLOOKUP(B127,'X8'!$B:$AZ,14,FALSE)),(IF($X$1=9,(VLOOKUP(B127,'X9'!$B:$AZ,14,FALSE)),(IF($X$1=10,(VLOOKUP(B127,'X10'!$B:$AZ,14,FALSE)),(IF($X$1=11,(VLOOKUP(B127,'X11'!$B:$AZ,14,FALSE)),(IF($X$1=12,(VLOOKUP(B127,'X12'!$B:$AZ,14,FALSE)),(VLOOKUP(B127,'X13'!$B:$AZ,14,FALSE))))))))))))))))))))))))))=$V$1," ",(IF($X$1=1,(VLOOKUP(B127,'X1'!$B:$AZ,14,FALSE)),(IF($X$1=2,(VLOOKUP(B127,'X2'!$B:$AZ,14,FALSE)),(IF($X$1=3,(VLOOKUP(B127,'X3'!$B:$AZ,14,FALSE)),(IF($X$1=4,(VLOOKUP(B127,'X4'!$B:$AZ,14,FALSE)),(IF($X$1=5,(VLOOKUP(B127,'X5'!$B:$AZ,14,FALSE)),(IF($X$1=6,(VLOOKUP(B127,'X6'!$B:$AZ,14,FALSE)),(IF($X$1=7,(VLOOKUP(B127,'X7'!$B:$AZ,14,FALSE)),(IF($X$1=8,(VLOOKUP(B127,'X8'!$B:$AZ,14,FALSE)),(IF($X$1=9,(VLOOKUP(B127,'X9'!$B:$AZ,14,FALSE)),(IF($X$1=10,(VLOOKUP(B127,'X10'!$B:$AZ,14,FALSE)),(IF($X$1=11,(VLOOKUP(B127,'X11'!$B:$AZ,14,FALSE)),(IF($X$1=12,(VLOOKUP(B127,'X12'!$B:$AZ,14,FALSE)),(VLOOKUP(B127,'X13'!$B:$AZ,14,FALSE))))))))))))))))))))))))))))=TRUE," ",(IF((IF($X$1=1,(VLOOKUP(B127,'X1'!$B:$AZ,14,FALSE)),(IF($X$1=2,(VLOOKUP(B127,'X2'!$B:$AZ,14,FALSE)),(IF($X$1=3,(VLOOKUP(B127,'X3'!$B:$AZ,14,FALSE)),(IF($X$1=4,(VLOOKUP(B127,'X4'!$B:$AZ,14,FALSE)),(IF($X$1=5,(VLOOKUP(B127,'X5'!$B:$AZ,14,FALSE)),(IF($X$1=6,(VLOOKUP(B127,'X6'!$B:$AZ,14,FALSE)),(IF($X$1=7,(VLOOKUP(B127,'X7'!$B:$AZ,14,FALSE)),(IF($X$1=8,(VLOOKUP(B127,'X8'!$B:$AZ,14,FALSE)),(IF($X$1=9,(VLOOKUP(B127,'X9'!$B:$AZ,14,FALSE)),(IF($X$1=10,(VLOOKUP(B127,'X10'!$B:$AZ,14,FALSE)),(IF($X$1=11,(VLOOKUP(B127,'X11'!$B:$AZ,14,FALSE)),(IF($X$1=12,(VLOOKUP(B127,'X12'!$B:$AZ,14,FALSE)),(VLOOKUP(B127,'X13'!$B:$AZ,14,FALSE))))))))))))))))))))))))))=$V$1," ",(IF($X$1=1,(VLOOKUP(B127,'X1'!$B:$AZ,14,FALSE)),(IF($X$1=2,(VLOOKUP(B127,'X2'!$B:$AZ,14,FALSE)),(IF($X$1=3,(VLOOKUP(B127,'X3'!$B:$AZ,14,FALSE)),(IF($X$1=4,(VLOOKUP(B127,'X4'!$B:$AZ,14,FALSE)),(IF($X$1=5,(VLOOKUP(B127,'X5'!$B:$AZ,14,FALSE)),(IF($X$1=6,(VLOOKUP(B127,'X6'!$B:$AZ,14,FALSE)),(IF($X$1=7,(VLOOKUP(B127,'X7'!$B:$AZ,14,FALSE)),(IF($X$1=8,(VLOOKUP(B127,'X8'!$B:$AZ,14,FALSE)),(IF($X$1=9,(VLOOKUP(B127,'X9'!$B:$AZ,14,FALSE)),(IF($X$1=10,(VLOOKUP(B127,'X10'!$B:$AZ,14,FALSE)),(IF($X$1=11,(VLOOKUP(B127,'X11'!$B:$AZ,14,FALSE)),(IF($X$1=12,(VLOOKUP(B127,'X12'!$B:$AZ,14,FALSE)),(VLOOKUP(B127,'X13'!$B:$AZ,14,FALSE)))))))))))))))))))))))))))))</f>
        <v xml:space="preserve"> </v>
      </c>
      <c r="V127" s="43"/>
      <c r="W127" s="43"/>
      <c r="X127" s="4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</row>
    <row r="128" spans="1:109" ht="14.1" customHeight="1" x14ac:dyDescent="0.2">
      <c r="A128" s="156" t="s">
        <v>1058</v>
      </c>
      <c r="B128" s="122" t="str">
        <f>IF(ISERROR(IF($U$16=1,(VLOOKUP(A128,$AC$89:$AH$125,2,FALSE)),IF((IF($X$1=1,'X1'!B87,(IF($X$1=2,'X2'!B87,(IF($X$1=3,'X3'!B87,(IF($X$1=4,'X4'!B87,(IF($X$1=5,'X5'!B87,(IF($X$1=6,'X6'!B87,(IF($X$1=7,'X7'!B87,(IF($X$1=8,'X8'!B87,(IF($X$1=9,'X9'!B87,(IF($X$1=10,'X10'!B87,(IF($X$1=11,'X11'!B87,(IF($X$1=12,'X12'!B87,'X13'!B87))))))))))))))))))))))))="","",(IF($X$1=1,'X1'!B87,(IF($X$1=2,'X2'!B87,(IF($X$1=3,'X3'!B87,(IF($X$1=4,'X4'!B87,(IF($X$1=5,'X5'!B87,(IF($X$1=6,'X6'!B87,(IF($X$1=7,'X7'!B87,(IF($X$1=8,'X8'!B87,(IF($X$1=9,'X9'!B87,(IF($X$1=10,'X10'!B87,(IF($X$1=11,'X11'!B87,(IF($X$1=12,'X12'!B87,'X13'!B87)))))))))))))))))))))))))))=TRUE," ",(IF($U$16=1,(VLOOKUP(A128,$AC$89:$AH$125,2,FALSE)),IF((IF($X$1=1,'X1'!B87,(IF($X$1=2,'X2'!B87,(IF($X$1=3,'X3'!B87,(IF($X$1=4,'X4'!B87,(IF($X$1=5,'X5'!B87,(IF($X$1=6,'X6'!B87,(IF($X$1=7,'X7'!B87,(IF($X$1=8,'X8'!B87,(IF($X$1=9,'X9'!B87,(IF($X$1=10,'X10'!B87,(IF($X$1=11,'X11'!B87,(IF($X$1=12,'X12'!B87,'X13'!B87))))))))))))))))))))))))="","",(IF($X$1=1,'X1'!B87,(IF($X$1=2,'X2'!B87,(IF($X$1=3,'X3'!B87,(IF($X$1=4,'X4'!B87,(IF($X$1=5,'X5'!B87,(IF($X$1=6,'X6'!B87,(IF($X$1=7,'X7'!B87,(IF($X$1=8,'X8'!B87,(IF($X$1=9,'X9'!B87,(IF($X$1=10,'X10'!B87,(IF($X$1=11,'X11'!B87,(IF($X$1=12,'X12'!B87,'X13'!B87))))))))))))))))))))))))))))</f>
        <v/>
      </c>
      <c r="C128" s="181" t="str">
        <f ca="1">IF(ISERROR(IF($X$1=1,(VLOOKUP(B128,'X1'!$B:$AZ,47,FALSE)),IF($X$1=2,(VLOOKUP(B128,'X2'!$B:$AZ,47,FALSE)),IF($X$1=3,(VLOOKUP(B128,'X3'!$B:$AZ,47,FALSE)),IF($X$1=4,(VLOOKUP(B128,'X4'!$B:$AZ,47,FALSE)),IF($X$1=5,(VLOOKUP(B128,'X5'!$B:$AZ,47,FALSE)),IF($X$1=6,(VLOOKUP(B128,'X6'!$B:$AZ,47,FALSE)),IF($X$1=7,(VLOOKUP(B128,'X7'!$B:$AZ,47,FALSE)),IF($X$1=8,(VLOOKUP(B128,'X8'!$B:$AZ,47,FALSE)),IF($X$1=9,(VLOOKUP(B128,'X9'!$B:$AZ,47,FALSE)),IF($X$1=10,(VLOOKUP(B128,'X10'!$B:$AZ,47,FALSE)),IF($X$1=11,(VLOOKUP(B128,'X11'!$B:$AZ,47,FALSE)),IF($X$1=12,(VLOOKUP(B128,'X12'!$B:$AZ,47,FALSE)),IF($X$1=13,(VLOOKUP(B128,'X13'!$B:$AZ,47,FALSE)),"B"))))))))))))))=TRUE," ",(IF($X$1=1,(VLOOKUP(B128,'X1'!$B:$AZ,47,FALSE)),IF($X$1=2,(VLOOKUP(B128,'X2'!$B:$AZ,47,FALSE)),IF($X$1=3,(VLOOKUP(B128,'X3'!$B:$AZ,47,FALSE)),IF($X$1=4,(VLOOKUP(B128,'X4'!$B:$AZ,47,FALSE)),IF($X$1=5,(VLOOKUP(B128,'X5'!$B:$AZ,47,FALSE)),IF($X$1=6,(VLOOKUP(B128,'X6'!$B:$AZ,47,FALSE)),IF($X$1=7,(VLOOKUP(B128,'X7'!$B:$AZ,47,FALSE)),IF($X$1=8,(VLOOKUP(B128,'X8'!$B:$AZ,47,FALSE)),IF($X$1=9,(VLOOKUP(B128,'X9'!$B:$AZ,47,FALSE)),IF($X$1=10,(VLOOKUP(B128,'X10'!$B:$AZ,47,FALSE)),IF($X$1=11,(VLOOKUP(B128,'X11'!$B:$AZ,47,FALSE)),IF($X$1=12,(VLOOKUP(B128,'X12'!$B:$AZ,47,FALSE)),IF($X$1=13,(VLOOKUP(B128,'X13'!$B:$AZ,47,FALSE)),"B")))))))))))))))</f>
        <v xml:space="preserve"> </v>
      </c>
      <c r="D128" s="181" t="str">
        <f ca="1">IF(ISERROR(IF($X$1=1,(VLOOKUP(B128,'X1'!$B:$AP,41,FALSE)),IF($X$1=2,(VLOOKUP(B128,'X2'!$B:$AP,41,FALSE)),IF($X$1=3,(VLOOKUP(B128,'X3'!$B:$AP,41,FALSE)),IF($X$1=4,(VLOOKUP(B128,'X4'!$B:$AP,41,FALSE)),IF($X$1=5,(VLOOKUP(B128,'X5'!$B:$AP,41,FALSE)),IF($X$1=6,(VLOOKUP(B128,'X6'!$B:$AP,41,FALSE)),IF($X$1=7,(VLOOKUP(B128,'X7'!$B:$AP,41,FALSE)),IF($X$1=8,(VLOOKUP(B128,'X8'!$B:$AP,41,FALSE)),IF($X$1=9,(VLOOKUP(B128,'X9'!$B:$AP,41,FALSE)),IF($X$1=10,(VLOOKUP(B128,'X10'!$B:$AP,41,FALSE)),IF($X$1=11,(VLOOKUP(B128,'X11'!$B:$AP,41,FALSE)),IF($X$1=12,(VLOOKUP(B128,'X12'!$B:$AP,41,FALSE)),IF($X$1=13,(VLOOKUP(B128,'X13'!$B:$AP,41,FALSE)),"B"))))))))))))))=TRUE," ",(IF($X$1=1,(VLOOKUP(B128,'X1'!$B:$AP,41,FALSE)),IF($X$1=2,(VLOOKUP(B128,'X2'!$B:$AP,41,FALSE)),IF($X$1=3,(VLOOKUP(B128,'X3'!$B:$AP,41,FALSE)),IF($X$1=4,(VLOOKUP(B128,'X4'!$B:$AP,41,FALSE)),IF($X$1=5,(VLOOKUP(B128,'X5'!$B:$AP,41,FALSE)),IF($X$1=6,(VLOOKUP(B128,'X6'!$B:$AP,41,FALSE)),IF($X$1=7,(VLOOKUP(B128,'X7'!$B:$AP,41,FALSE)),IF($X$1=8,(VLOOKUP(B128,'X8'!$B:$AP,41,FALSE)),IF($X$1=9,(VLOOKUP(B128,'X9'!$B:$AP,41,FALSE)),IF($X$1=10,(VLOOKUP(B128,'X10'!$B:$AP,41,FALSE)),IF($X$1=11,(VLOOKUP(B128,'X11'!$B:$AP,41,FALSE)),IF($X$1=12,(VLOOKUP(B128,'X12'!$B:$AP,41,FALSE)),IF($X$1=13,(VLOOKUP(B128,'X13'!$B:$AP,41,FALSE)),"B")))))))))))))))</f>
        <v xml:space="preserve"> </v>
      </c>
      <c r="E128" s="182" t="str">
        <f ca="1">IF(ISERROR(IF($X$1=1,(VLOOKUP(B128,'X1'!$B:$AP,7,FALSE)),IF($X$1=2,(VLOOKUP(B128,'X2'!$B:$AP,7,FALSE)),IF($X$1=3,(VLOOKUP(B128,'X3'!$B:$AP,7,FALSE)),IF($X$1=4,(VLOOKUP(B128,'X4'!$B:$AP,7,FALSE)),IF($X$1=5,(VLOOKUP(B128,'X5'!$B:$AP,7,FALSE)),IF($X$1=6,(VLOOKUP(B128,'X6'!$B:$AP,7,FALSE)),IF($X$1=7,(VLOOKUP(B128,'X7'!$B:$AP,7,FALSE)),IF($X$1=8,(VLOOKUP(B128,'X8'!$B:$AP,7,FALSE)),IF($X$1=9,(VLOOKUP(B128,'X9'!$B:$AP,7,FALSE)),IF($X$1=10,(VLOOKUP(B128,'X10'!$B:$AP,7,FALSE)),IF($X$1=11,(VLOOKUP(B128,'X11'!$B:$AP,7,FALSE)),IF($X$1=12,(VLOOKUP(B128,'X12'!$B:$AP,7,FALSE)),IF($X$1=13,(VLOOKUP(B128,'X13'!$B:$AP,7,FALSE)),"B"))))))))))))))=TRUE," ",(IF($X$1=1,(VLOOKUP(B128,'X1'!$B:$AP,7,FALSE)),IF($X$1=2,(VLOOKUP(B128,'X2'!$B:$AP,7,FALSE)),IF($X$1=3,(VLOOKUP(B128,'X3'!$B:$AP,7,FALSE)),IF($X$1=4,(VLOOKUP(B128,'X4'!$B:$AP,7,FALSE)),IF($X$1=5,(VLOOKUP(B128,'X5'!$B:$AP,7,FALSE)),IF($X$1=6,(VLOOKUP(B128,'X6'!$B:$AP,7,FALSE)),IF($X$1=7,(VLOOKUP(B128,'X7'!$B:$AP,7,FALSE)),IF($X$1=8,(VLOOKUP(B128,'X8'!$B:$AP,7,FALSE)),IF($X$1=9,(VLOOKUP(B128,'X9'!$B:$AP,7,FALSE)),IF($X$1=10,(VLOOKUP(B128,'X10'!$B:$AP,7,FALSE)),IF($X$1=11,(VLOOKUP(B128,'X11'!$B:$AP,7,FALSE)),IF($X$1=12,(VLOOKUP(B128,'X12'!$B:$AP,7,FALSE)),IF($X$1=13,(VLOOKUP(B128,'X13'!$B:$AP,7,FALSE)),"B")))))))))))))))</f>
        <v xml:space="preserve"> </v>
      </c>
      <c r="F128" s="182" t="str">
        <f ca="1">IF(ISERROR(IF((IF($X$1=1,(VLOOKUP(B128,'X1'!$B:$AO,6,FALSE)),(IF($X$1=2,(VLOOKUP(B128,'X2'!$B:$AO,6,FALSE)),(IF($X$1=3,(VLOOKUP(B128,'X3'!$B:$AO,6,FALSE)),(IF($X$1=4,(VLOOKUP(B128,'X4'!$B:$AO,6,FALSE)),(IF($X$1=5,(VLOOKUP(B128,'X5'!$B:$AO,6,FALSE)),(IF($X$1=6,(VLOOKUP(B128,'X6'!$B:$AO,6,FALSE)),(IF($X$1=7,(VLOOKUP(B128,'X7'!$B:$AO,6,FALSE)),(IF($X$1=8,(VLOOKUP(B128,'X8'!$B:$AO,6,FALSE)),(IF($X$1=9,(VLOOKUP(B128,'X9'!$B:$AO,6,FALSE)),(IF($X$1=10,(VLOOKUP(B128,'X10'!$B:$AO,6,FALSE)),(IF($X$1=11,(VLOOKUP(B128,'X11'!$B:$AO,6,FALSE)),(IF($X$1=12,(VLOOKUP(B128,'X12'!$B:$AO,6,FALSE)),(VLOOKUP(B128,'X13'!$B:$AO,6,FALSE))))))))))))))))))))))))))=$V$1," ",(IF($X$1=1,(VLOOKUP(B128,'X1'!$B:$AO,6,FALSE)),(IF($X$1=2,(VLOOKUP(B128,'X2'!$B:$AO,6,FALSE)),(IF($X$1=3,(VLOOKUP(B128,'X3'!$B:$AO,6,FALSE)),(IF($X$1=4,(VLOOKUP(B128,'X4'!$B:$AO,6,FALSE)),(IF($X$1=5,(VLOOKUP(B128,'X5'!$B:$AO,6,FALSE)),(IF($X$1=6,(VLOOKUP(B128,'X6'!$B:$AO,6,FALSE)),(IF($X$1=7,(VLOOKUP(B128,'X7'!$B:$AO,6,FALSE)),(IF($X$1=8,(VLOOKUP(B128,'X8'!$B:$AO,6,FALSE)),(IF($X$1=9,(VLOOKUP(B128,'X9'!$B:$AO,6,FALSE)),(IF($X$1=10,(VLOOKUP(B128,'X10'!$B:$AO,6,FALSE)),(IF($X$1=11,(VLOOKUP(B128,'X11'!$B:$AO,6,FALSE)),(IF($X$1=12,(VLOOKUP(B128,'X12'!$B:$AO,6,FALSE)),(VLOOKUP(B128,'X13'!$B:$AO,6,FALSE))))))))))))))))))))))))))))=TRUE," ",(IF((IF($X$1=1,(VLOOKUP(B128,'X1'!$B:$AO,6,FALSE)),(IF($X$1=2,(VLOOKUP(B128,'X2'!$B:$AO,6,FALSE)),(IF($X$1=3,(VLOOKUP(B128,'X3'!$B:$AO,6,FALSE)),(IF($X$1=4,(VLOOKUP(B128,'X4'!$B:$AO,6,FALSE)),(IF($X$1=5,(VLOOKUP(B128,'X5'!$B:$AO,6,FALSE)),(IF($X$1=6,(VLOOKUP(B128,'X6'!$B:$AO,6,FALSE)),(IF($X$1=7,(VLOOKUP(B128,'X7'!$B:$AO,6,FALSE)),(IF($X$1=8,(VLOOKUP(B128,'X8'!$B:$AO,6,FALSE)),(IF($X$1=9,(VLOOKUP(B128,'X9'!$B:$AO,6,FALSE)),(IF($X$1=10,(VLOOKUP(B128,'X10'!$B:$AO,6,FALSE)),(IF($X$1=11,(VLOOKUP(B128,'X11'!$B:$AO,6,FALSE)),(IF($X$1=12,(VLOOKUP(B128,'X12'!$B:$AO,6,FALSE)),(VLOOKUP(B128,'X13'!$B:$AO,6,FALSE))))))))))))))))))))))))))=$V$1," ",(IF($X$1=1,(VLOOKUP(B128,'X1'!$B:$AO,6,FALSE)),(IF($X$1=2,(VLOOKUP(B128,'X2'!$B:$AO,6,FALSE)),(IF($X$1=3,(VLOOKUP(B128,'X3'!$B:$AO,6,FALSE)),(IF($X$1=4,(VLOOKUP(B128,'X4'!$B:$AO,6,FALSE)),(IF($X$1=5,(VLOOKUP(B128,'X5'!$B:$AO,6,FALSE)),(IF($X$1=6,(VLOOKUP(B128,'X6'!$B:$AO,6,FALSE)),(IF($X$1=7,(VLOOKUP(B128,'X7'!$B:$AO,6,FALSE)),(IF($X$1=8,(VLOOKUP(B128,'X8'!$B:$AO,6,FALSE)),(IF($X$1=9,(VLOOKUP(B128,'X9'!$B:$AO,6,FALSE)),(IF($X$1=10,(VLOOKUP(B128,'X10'!$B:$AO,6,FALSE)),(IF($X$1=11,(VLOOKUP(B128,'X11'!$B:$AO,6,FALSE)),(IF($X$1=12,(VLOOKUP(B128,'X12'!$B:$AO,6,FALSE)),(VLOOKUP(B128,'X13'!$B:$AO,6,FALSE)))))))))))))))))))))))))))))</f>
        <v xml:space="preserve"> </v>
      </c>
      <c r="G128" s="182" t="str">
        <f ca="1">IF(ISERROR(IF($X$1=1,(VLOOKUP(B128,'X1'!$B:$AZ,44,FALSE)),IF($X$1=2,(VLOOKUP(B128,'X2'!$B:$AZ,44,FALSE)),IF($X$1=3,(VLOOKUP(B128,'X3'!$B:$AZ,44,FALSE)),IF($X$1=4,(VLOOKUP(B128,'X4'!$B:$AZ,44,FALSE)),IF($X$1=5,(VLOOKUP(B128,'X5'!$B:$AZ,44,FALSE)),IF($X$1=6,(VLOOKUP(B128,'X6'!$B:$AZ,44,FALSE)),IF($X$1=7,(VLOOKUP(B128,'X7'!$B:$AZ,44,FALSE)),IF($X$1=8,(VLOOKUP(B128,'X8'!$B:$AZ,44,FALSE)),IF($X$1=9,(VLOOKUP(B128,'X9'!$B:$AZ,44,FALSE)),IF($X$1=10,(VLOOKUP(B128,'X10'!$B:$AZ,44,FALSE)),IF($X$1=11,(VLOOKUP(B128,'X11'!$B:$AZ,44,FALSE)),IF($X$1=12,(VLOOKUP(B128,'X12'!$B:$AZ,44,FALSE)),IF($X$1=13,(VLOOKUP(B128,'X13'!$B:$AZ,44,FALSE)),"B"))))))))))))))=TRUE," ",(IF($X$1=1,(VLOOKUP(B128,'X1'!$B:$AZ,44,FALSE)),IF($X$1=2,(VLOOKUP(B128,'X2'!$B:$AZ,44,FALSE)),IF($X$1=3,(VLOOKUP(B128,'X3'!$B:$AZ,44,FALSE)),IF($X$1=4,(VLOOKUP(B128,'X4'!$B:$AZ,44,FALSE)),IF($X$1=5,(VLOOKUP(B128,'X5'!$B:$AZ,44,FALSE)),IF($X$1=6,(VLOOKUP(B128,'X6'!$B:$AZ,44,FALSE)),IF($X$1=7,(VLOOKUP(B128,'X7'!$B:$AZ,44,FALSE)),IF($X$1=8,(VLOOKUP(B128,'X8'!$B:$AZ,44,FALSE)),IF($X$1=9,(VLOOKUP(B128,'X9'!$B:$AZ,44,FALSE)),IF($X$1=10,(VLOOKUP(B128,'X10'!$B:$AZ,44,FALSE)),IF($X$1=11,(VLOOKUP(B128,'X11'!$B:$AZ,44,FALSE)),IF($X$1=12,(VLOOKUP(B128,'X12'!$B:$AZ,44,FALSE)),IF($X$1=13,(VLOOKUP(B128,'X13'!$B:$AZ,44,FALSE)),"B")))))))))))))))</f>
        <v xml:space="preserve"> </v>
      </c>
      <c r="H128" s="182" t="str">
        <f ca="1">IF(ISERROR(IF($X$1=1,(VLOOKUP(B128,'X1'!$B:$AZ,8,FALSE)),IF($X$1=2,(VLOOKUP(B128,'X2'!$B:$AZ,8,FALSE)),IF($X$1=3,(VLOOKUP(B128,'X3'!$B:$AZ,8,FALSE)),IF($X$1=4,(VLOOKUP(B128,'X4'!$B:$AZ,8,FALSE)),IF($X$1=5,(VLOOKUP(B128,'X5'!$B:$AZ,8,FALSE)),IF($X$1=6,(VLOOKUP(B128,'X6'!$B:$AZ,8,FALSE)),IF($X$1=7,(VLOOKUP(B128,'X7'!$B:$AZ,8,FALSE)),IF($X$1=8,(VLOOKUP(B128,'X8'!$B:$AZ,8,FALSE)),IF($X$1=9,(VLOOKUP(B128,'X9'!$B:$AZ,8,FALSE)),IF($X$1=10,(VLOOKUP(B128,'X10'!$B:$AZ,8,FALSE)),IF($X$1=11,(VLOOKUP(B128,'X11'!$B:$AZ,8,FALSE)),IF($X$1=12,(VLOOKUP(B128,'X12'!$B:$AZ,8,FALSE)),IF($X$1=13,(VLOOKUP(B128,'X13'!$B:$AZ,8,FALSE)),"B"))))))))))))))=TRUE," ",(IF($X$1=1,(VLOOKUP(B128,'X1'!$B:$AZ,8,FALSE)),IF($X$1=2,(VLOOKUP(B128,'X2'!$B:$AZ,8,FALSE)),IF($X$1=3,(VLOOKUP(B128,'X3'!$B:$AZ,8,FALSE)),IF($X$1=4,(VLOOKUP(B128,'X4'!$B:$AZ,8,FALSE)),IF($X$1=5,(VLOOKUP(B128,'X5'!$B:$AZ,8,FALSE)),IF($X$1=6,(VLOOKUP(B128,'X6'!$B:$AZ,8,FALSE)),IF($X$1=7,(VLOOKUP(B128,'X7'!$B:$AZ,8,FALSE)),IF($X$1=8,(VLOOKUP(B128,'X8'!$B:$AZ,8,FALSE)),IF($X$1=9,(VLOOKUP(B128,'X9'!$B:$AZ,8,FALSE)),IF($X$1=10,(VLOOKUP(B128,'X10'!$B:$AZ,8,FALSE)),IF($X$1=11,(VLOOKUP(B128,'X11'!$B:$AZ,8,FALSE)),IF($X$1=12,(VLOOKUP(B128,'X12'!$B:$AZ,8,FALSE)),IF($X$1=13,(VLOOKUP(B128,'X13'!$B:$AZ,8,FALSE)),"B")))))))))))))))</f>
        <v xml:space="preserve"> </v>
      </c>
      <c r="I128" s="183" t="str">
        <f ca="1">IF(ISERROR(IF($X$1=1,(VLOOKUP(B128,'X1'!$B:$AZ,2,FALSE)),IF($X$1=2,(VLOOKUP(B128,'X2'!$B:$AZ,2,FALSE)),IF($X$1=3,(VLOOKUP(B128,'X3'!$B:$AZ,2,FALSE)),IF($X$1=4,(VLOOKUP(B128,'X4'!$B:$AZ,2,FALSE)),IF($X$1=5,(VLOOKUP(B128,'X5'!$B:$AZ,2,FALSE)),IF($X$1=6,(VLOOKUP(B128,'X6'!$B:$AZ,2,FALSE)),IF($X$1=7,(VLOOKUP(B128,'X7'!$B:$AZ,2,FALSE)),IF($X$1=8,(VLOOKUP(B128,'X8'!$B:$AZ,2,FALSE)),IF($X$1=9,(VLOOKUP(B128,'X9'!$B:$AZ,2,FALSE)),IF($X$1=10,(VLOOKUP(B128,'X10'!$B:$AZ,2,FALSE)),IF($X$1=11,(VLOOKUP(B128,'X11'!$B:$AZ,2,FALSE)),IF($X$1=12,(VLOOKUP(B128,'X12'!$B:$AZ,2,FALSE)),IF($X$1=13,(VLOOKUP(B128,'X13'!$B:$AZ,2,FALSE)),"B"))))))))))))))=TRUE," ",(IF($X$1=1,(VLOOKUP(B128,'X1'!$B:$AZ,2,FALSE)),IF($X$1=2,(VLOOKUP(B128,'X2'!$B:$AZ,2,FALSE)),IF($X$1=3,(VLOOKUP(B128,'X3'!$B:$AZ,2,FALSE)),IF($X$1=4,(VLOOKUP(B128,'X4'!$B:$AZ,2,FALSE)),IF($X$1=5,(VLOOKUP(B128,'X5'!$B:$AZ,2,FALSE)),IF($X$1=6,(VLOOKUP(B128,'X6'!$B:$AZ,2,FALSE)),IF($X$1=7,(VLOOKUP(B128,'X7'!$B:$AZ,2,FALSE)),IF($X$1=8,(VLOOKUP(B128,'X8'!$B:$AZ,2,FALSE)),IF($X$1=9,(VLOOKUP(B128,'X9'!$B:$AZ,2,FALSE)),IF($X$1=10,(VLOOKUP(B128,'X10'!$B:$AZ,2,FALSE)),IF($X$1=11,(VLOOKUP(B128,'X11'!$B:$AZ,2,FALSE)),IF($X$1=12,(VLOOKUP(B128,'X12'!$B:$AZ,2,FALSE)),IF($X$1=13,(VLOOKUP(B128,'X13'!$B:$AZ,2,FALSE)),"B")))))))))))))))</f>
        <v xml:space="preserve"> </v>
      </c>
      <c r="J128" s="183" t="str">
        <f ca="1">IF(ISERROR(IF($X$1=1,(VLOOKUP(B128,'X1'!$B:$AZ,3,FALSE)),IF($X$1=2,(VLOOKUP(B128,'X2'!$B:$AZ,3,FALSE)),IF($X$1=3,(VLOOKUP(B128,'X3'!$B:$AZ,3,FALSE)),IF($X$1=4,(VLOOKUP(B128,'X4'!$B:$AZ,3,FALSE)),IF($X$1=5,(VLOOKUP(B128,'X5'!$B:$AZ,3,FALSE)),IF($X$1=6,(VLOOKUP(B128,'X6'!$B:$AZ,3,FALSE)),IF($X$1=7,(VLOOKUP(B128,'X7'!$B:$AZ,3,FALSE)),IF($X$1=8,(VLOOKUP(B128,'X8'!$B:$AZ,3,FALSE)),IF($X$1=9,(VLOOKUP(B128,'X9'!$B:$AZ,3,FALSE)),IF($X$1=10,(VLOOKUP(B128,'X10'!$B:$AZ,3,FALSE)),IF($X$1=11,(VLOOKUP(B128,'X11'!$B:$AZ,3,FALSE)),IF($X$1=12,(VLOOKUP(B128,'X12'!$B:$AZ,3,FALSE)),IF($X$1=13,(VLOOKUP(B128,'X13'!$B:$AZ,3,FALSE)),"B"))))))))))))))=TRUE," ",(IF($X$1=1,(VLOOKUP(B128,'X1'!$B:$AZ,3,FALSE)),IF($X$1=2,(VLOOKUP(B128,'X2'!$B:$AZ,3,FALSE)),IF($X$1=3,(VLOOKUP(B128,'X3'!$B:$AZ,3,FALSE)),IF($X$1=4,(VLOOKUP(B128,'X4'!$B:$AZ,3,FALSE)),IF($X$1=5,(VLOOKUP(B128,'X5'!$B:$AZ,3,FALSE)),IF($X$1=6,(VLOOKUP(B128,'X6'!$B:$AZ,3,FALSE)),IF($X$1=7,(VLOOKUP(B128,'X7'!$B:$AZ,3,FALSE)),IF($X$1=8,(VLOOKUP(B128,'X8'!$B:$AZ,3,FALSE)),IF($X$1=9,(VLOOKUP(B128,'X9'!$B:$AZ,3,FALSE)),IF($X$1=10,(VLOOKUP(B128,'X10'!$B:$AZ,3,FALSE)),IF($X$1=11,(VLOOKUP(B128,'X11'!$B:$AZ,3,FALSE)),IF($X$1=12,(VLOOKUP(B128,'X12'!$B:$AZ,3,FALSE)),IF($X$1=13,(VLOOKUP(B128,'X13'!$B:$AZ,3,FALSE)),"B")))))))))))))))</f>
        <v xml:space="preserve"> </v>
      </c>
      <c r="K128" s="183" t="str">
        <f ca="1">IF(ISERROR(IF($X$1=1,(VLOOKUP(B128,'X1'!$B:$AZ,5,FALSE)),IF($X$1=2,(VLOOKUP(B128,'X2'!$B:$AZ,5,FALSE)),IF($X$1=3,(VLOOKUP(B128,'X3'!$B:$AZ,5,FALSE)),IF($X$1=4,(VLOOKUP(B128,'X4'!$B:$AZ,5,FALSE)),IF($X$1=5,(VLOOKUP(B128,'X5'!$B:$AZ,5,FALSE)),IF($X$1=6,(VLOOKUP(B128,'X6'!$B:$AZ,5,FALSE)),IF($X$1=7,(VLOOKUP(B128,'X7'!$B:$AZ,5,FALSE)),IF($X$1=8,(VLOOKUP(B128,'X8'!$B:$AZ,5,FALSE)),IF($X$1=9,(VLOOKUP(B128,'X9'!$B:$AZ,5,FALSE)),IF($X$1=10,(VLOOKUP(B128,'X10'!$B:$AZ,5,FALSE)),IF($X$1=11,(VLOOKUP(B128,'X11'!$B:$AZ,5,FALSE)),IF($X$1=12,(VLOOKUP(B128,'X12'!$B:$AZ,5,FALSE)),IF($X$1=13,(VLOOKUP(B128,'X13'!$B:$AZ,5,FALSE)),"B"))))))))))))))=TRUE," ",(IF($X$1=1,(VLOOKUP(B128,'X1'!$B:$AZ,5,FALSE)),IF($X$1=2,(VLOOKUP(B128,'X2'!$B:$AZ,5,FALSE)),IF($X$1=3,(VLOOKUP(B128,'X3'!$B:$AZ,5,FALSE)),IF($X$1=4,(VLOOKUP(B128,'X4'!$B:$AZ,5,FALSE)),IF($X$1=5,(VLOOKUP(B128,'X5'!$B:$AZ,5,FALSE)),IF($X$1=6,(VLOOKUP(B128,'X6'!$B:$AZ,5,FALSE)),IF($X$1=7,(VLOOKUP(B128,'X7'!$B:$AZ,5,FALSE)),IF($X$1=8,(VLOOKUP(B128,'X8'!$B:$AZ,5,FALSE)),IF($X$1=9,(VLOOKUP(B128,'X9'!$B:$AZ,5,FALSE)),IF($X$1=10,(VLOOKUP(B128,'X10'!$B:$AZ,5,FALSE)),IF($X$1=11,(VLOOKUP(B128,'X11'!$B:$AZ,5,FALSE)),IF($X$1=12,(VLOOKUP(B128,'X12'!$B:$AZ,5,FALSE)),IF($X$1=13,(VLOOKUP(B128,'X13'!$B:$AZ,5,FALSE)),"B")))))))))))))))</f>
        <v xml:space="preserve"> </v>
      </c>
      <c r="L128" s="184" t="str">
        <f ca="1">IF(ISERROR(IF($X$1=1,(VLOOKUP(B128,'X1'!$B:$AZ,9,FALSE)),IF($X$1=2,(VLOOKUP(B128,'X2'!$B:$AZ,9,FALSE)),IF($X$1=3,(VLOOKUP(B128,'X3'!$B:$AZ,9,FALSE)),IF($X$1=4,(VLOOKUP(B128,'X4'!$B:$AZ,9,FALSE)),IF($X$1=5,(VLOOKUP(B128,'X5'!$B:$AZ,9,FALSE)),IF($X$1=6,(VLOOKUP(B128,'X6'!$B:$AZ,9,FALSE)),IF($X$1=7,(VLOOKUP(B128,'X7'!$B:$AZ,9,FALSE)),IF($X$1=8,(VLOOKUP(B128,'X8'!$B:$AZ,9,FALSE)),IF($X$1=9,(VLOOKUP(B128,'X9'!$B:$AZ,9,FALSE)),IF($X$1=10,(VLOOKUP(B128,'X10'!$B:$AZ,9,FALSE)),IF($X$1=11,(VLOOKUP(B128,'X11'!$B:$AZ,9,FALSE)),IF($X$1=12,(VLOOKUP(B128,'X12'!$B:$AZ,9,FALSE)),IF($X$1=13,(VLOOKUP(B128,'X13'!$B:$AZ,9,FALSE)),"B"))))))))))))))=TRUE," ",(IF($X$1=1,(VLOOKUP(B128,'X1'!$B:$AZ,9,FALSE)),IF($X$1=2,(VLOOKUP(B128,'X2'!$B:$AZ,9,FALSE)),IF($X$1=3,(VLOOKUP(B128,'X3'!$B:$AZ,9,FALSE)),IF($X$1=4,(VLOOKUP(B128,'X4'!$B:$AZ,9,FALSE)),IF($X$1=5,(VLOOKUP(B128,'X5'!$B:$AZ,9,FALSE)),IF($X$1=6,(VLOOKUP(B128,'X6'!$B:$AZ,9,FALSE)),IF($X$1=7,(VLOOKUP(B128,'X7'!$B:$AZ,9,FALSE)),IF($X$1=8,(VLOOKUP(B128,'X8'!$B:$AZ,9,FALSE)),IF($X$1=9,(VLOOKUP(B128,'X9'!$B:$AZ,9,FALSE)),IF($X$1=10,(VLOOKUP(B128,'X10'!$B:$AZ,9,FALSE)),IF($X$1=11,(VLOOKUP(B128,'X11'!$B:$AZ,9,FALSE)),IF($X$1=12,(VLOOKUP(B128,'X12'!$B:$AZ,9,FALSE)),IF($X$1=13,(VLOOKUP(B128,'X13'!$B:$AZ,9,FALSE)),"B")))))))))))))))</f>
        <v xml:space="preserve"> </v>
      </c>
      <c r="M128" s="184" t="str">
        <f ca="1">IF(ISERROR(IF($X$1=1,(VLOOKUP(B128,'X1'!$B:$AZ,10,FALSE)),IF($X$1=2,(VLOOKUP(B128,'X2'!$B:$AZ,10,FALSE)),IF($X$1=3,(VLOOKUP(B128,'X3'!$B:$AZ,10,FALSE)),IF($X$1=4,(VLOOKUP(B128,'X4'!$B:$AZ,10,FALSE)),IF($X$1=5,(VLOOKUP(B128,'X5'!$B:$AZ,10,FALSE)),IF($X$1=6,(VLOOKUP(B128,'X6'!$B:$AZ,10,FALSE)),IF($X$1=7,(VLOOKUP(B128,'X7'!$B:$AZ,10,FALSE)),IF($X$1=8,(VLOOKUP(B128,'X8'!$B:$AZ,10,FALSE)),IF($X$1=9,(VLOOKUP(B128,'X9'!$B:$AZ,10,FALSE)),IF($X$1=10,(VLOOKUP(B128,'X10'!$B:$AZ,10,FALSE)),IF($X$1=11,(VLOOKUP(B128,'X11'!$B:$AZ,10,FALSE)),IF($X$1=12,(VLOOKUP(B128,'X12'!$B:$AZ,10,FALSE)),IF($X$1=13,(VLOOKUP(B128,'X13'!$B:$AZ,10,FALSE)),"B"))))))))))))))=TRUE," ",(IF($X$1=1,(VLOOKUP(B128,'X1'!$B:$AZ,10,FALSE)),IF($X$1=2,(VLOOKUP(B128,'X2'!$B:$AZ,10,FALSE)),IF($X$1=3,(VLOOKUP(B128,'X3'!$B:$AZ,10,FALSE)),IF($X$1=4,(VLOOKUP(B128,'X4'!$B:$AZ,10,FALSE)),IF($X$1=5,(VLOOKUP(B128,'X5'!$B:$AZ,10,FALSE)),IF($X$1=6,(VLOOKUP(B128,'X6'!$B:$AZ,10,FALSE)),IF($X$1=7,(VLOOKUP(B128,'X7'!$B:$AZ,10,FALSE)),IF($X$1=8,(VLOOKUP(B128,'X8'!$B:$AZ,10,FALSE)),IF($X$1=9,(VLOOKUP(B128,'X9'!$B:$AZ,10,FALSE)),IF($X$1=10,(VLOOKUP(B128,'X10'!$B:$AZ,10,FALSE)),IF($X$1=11,(VLOOKUP(B128,'X11'!$B:$AZ,10,FALSE)),IF($X$1=12,(VLOOKUP(B128,'X12'!$B:$AZ,10,FALSE)),IF($X$1=13,(VLOOKUP(B128,'X13'!$B:$AZ,10,FALSE)),"B")))))))))))))))</f>
        <v xml:space="preserve"> </v>
      </c>
      <c r="N128" s="185" t="str">
        <f ca="1">IF(ISERROR(IF($X$1=1,(VLOOKUP(B128,'X1'!$B:$AZ,45,FALSE)),IF($X$1=2,(VLOOKUP(B128,'X2'!$B:$AZ,45,FALSE)),IF($X$1=3,(VLOOKUP(B128,'X3'!$B:$AZ,45,FALSE)),IF($X$1=4,(VLOOKUP(B128,'X4'!$B:$AZ,45,FALSE)),IF($X$1=5,(VLOOKUP(B128,'X5'!$B:$AZ,45,FALSE)),IF($X$1=6,(VLOOKUP(B128,'X6'!$B:$AZ,45,FALSE)),IF($X$1=7,(VLOOKUP(B128,'X7'!$B:$AZ,45,FALSE)),IF($X$1=8,(VLOOKUP(B128,'X8'!$B:$AZ,45,FALSE)),IF($X$1=9,(VLOOKUP(B128,'X9'!$B:$AZ,45,FALSE)),IF($X$1=10,(VLOOKUP(B128,'X10'!$B:$AZ,45,FALSE)),IF($X$1=11,(VLOOKUP(B128,'X11'!$B:$AZ,45,FALSE)),IF($X$1=12,(VLOOKUP(B128,'X12'!$B:$AZ,45,FALSE)),IF($X$1=13,(VLOOKUP(B128,'X13'!$B:$AZ,45,FALSE)),"B"))))))))))))))=TRUE," ",(IF($X$1=1,(VLOOKUP(B128,'X1'!$B:$AZ,45,FALSE)),IF($X$1=2,(VLOOKUP(B128,'X2'!$B:$AZ,45,FALSE)),IF($X$1=3,(VLOOKUP(B128,'X3'!$B:$AZ,45,FALSE)),IF($X$1=4,(VLOOKUP(B128,'X4'!$B:$AZ,45,FALSE)),IF($X$1=5,(VLOOKUP(B128,'X5'!$B:$AZ,45,FALSE)),IF($X$1=6,(VLOOKUP(B128,'X6'!$B:$AZ,45,FALSE)),IF($X$1=7,(VLOOKUP(B128,'X7'!$B:$AZ,45,FALSE)),IF($X$1=8,(VLOOKUP(B128,'X8'!$B:$AZ,45,FALSE)),IF($X$1=9,(VLOOKUP(B128,'X9'!$B:$AZ,45,FALSE)),IF($X$1=10,(VLOOKUP(B128,'X10'!$B:$AZ,45,FALSE)),IF($X$1=11,(VLOOKUP(B128,'X11'!$B:$AZ,45,FALSE)),IF($X$1=12,(VLOOKUP(B128,'X12'!$B:$AZ,45,FALSE)),IF($X$1=13,(VLOOKUP(B128,'X13'!$B:$AZ,45,FALSE)),"B")))))))))))))))</f>
        <v xml:space="preserve"> </v>
      </c>
      <c r="O128" s="184" t="str">
        <f ca="1">IF(ISERROR(IF($X$1=1,(VLOOKUP(B128,'X1'!$B:$AZ,11,FALSE)),IF($X$1=2,(VLOOKUP(B128,'X2'!$B:$AZ,11,FALSE)),IF($X$1=3,(VLOOKUP(B128,'X3'!$B:$AZ,11,FALSE)),IF($X$1=4,(VLOOKUP(B128,'X4'!$B:$AZ,11,FALSE)),IF($X$1=5,(VLOOKUP(B128,'X5'!$B:$AZ,11,FALSE)),IF($X$1=6,(VLOOKUP(B128,'X6'!$B:$AZ,11,FALSE)),IF($X$1=7,(VLOOKUP(B128,'X7'!$B:$AZ,11,FALSE)),IF($X$1=8,(VLOOKUP(B128,'X8'!$B:$AZ,11,FALSE)),IF($X$1=9,(VLOOKUP(B128,'X9'!$B:$AZ,11,FALSE)),IF($X$1=10,(VLOOKUP(B128,'X10'!$B:$AZ,11,FALSE)),IF($X$1=11,(VLOOKUP(B128,'X11'!$B:$AZ,11,FALSE)),IF($X$1=12,(VLOOKUP(B128,'X12'!$B:$AZ,11,FALSE)),IF($X$1=13,(VLOOKUP(B128,'X13'!$B:$AZ,11,FALSE)),"B"))))))))))))))=TRUE," ",(IF($X$1=1,(VLOOKUP(B128,'X1'!$B:$AZ,11,FALSE)),IF($X$1=2,(VLOOKUP(B128,'X2'!$B:$AZ,11,FALSE)),IF($X$1=3,(VLOOKUP(B128,'X3'!$B:$AZ,11,FALSE)),IF($X$1=4,(VLOOKUP(B128,'X4'!$B:$AZ,11,FALSE)),IF($X$1=5,(VLOOKUP(B128,'X5'!$B:$AZ,11,FALSE)),IF($X$1=6,(VLOOKUP(B128,'X6'!$B:$AZ,11,FALSE)),IF($X$1=7,(VLOOKUP(B128,'X7'!$B:$AZ,11,FALSE)),IF($X$1=8,(VLOOKUP(B128,'X8'!$B:$AZ,11,FALSE)),IF($X$1=9,(VLOOKUP(B128,'X9'!$B:$AZ,11,FALSE)),IF($X$1=10,(VLOOKUP(B128,'X10'!$B:$AZ,11,FALSE)),IF($X$1=11,(VLOOKUP(B128,'X11'!$B:$AZ,11,FALSE)),IF($X$1=12,(VLOOKUP(B128,'X12'!$B:$AZ,11,FALSE)),IF($X$1=13,(VLOOKUP(B128,'X13'!$B:$AZ,11,FALSE)),"B")))))))))))))))</f>
        <v xml:space="preserve"> </v>
      </c>
      <c r="P128" s="184" t="str">
        <f ca="1">IF(ISERROR(IF($X$1=1,(VLOOKUP(B128,'X1'!$B:$AZ,12,FALSE)),IF($X$1=2,(VLOOKUP(B128,'X2'!$B:$AZ,12,FALSE)),IF($X$1=3,(VLOOKUP(B128,'X3'!$B:$AZ,12,FALSE)),IF($X$1=4,(VLOOKUP(B128,'X4'!$B:$AZ,12,FALSE)),IF($X$1=5,(VLOOKUP(B128,'X5'!$B:$AZ,12,FALSE)),IF($X$1=6,(VLOOKUP(B128,'X6'!$B:$AZ,12,FALSE)),IF($X$1=7,(VLOOKUP(B128,'X7'!$B:$AZ,12,FALSE)),IF($X$1=8,(VLOOKUP(B128,'X8'!$B:$AZ,12,FALSE)),IF($X$1=9,(VLOOKUP(B128,'X9'!$B:$AZ,12,FALSE)),IF($X$1=10,(VLOOKUP(B128,'X10'!$B:$AZ,12,FALSE)),IF($X$1=11,(VLOOKUP(B128,'X11'!$B:$AZ,12,FALSE)),IF($X$1=12,(VLOOKUP(B128,'X12'!$B:$AZ,12,FALSE)),IF($X$1=13,(VLOOKUP(B128,'X13'!$B:$AZ,12,FALSE)),"B"))))))))))))))=TRUE," ",(IF($X$1=1,(VLOOKUP(B128,'X1'!$B:$AZ,12,FALSE)),IF($X$1=2,(VLOOKUP(B128,'X2'!$B:$AZ,12,FALSE)),IF($X$1=3,(VLOOKUP(B128,'X3'!$B:$AZ,12,FALSE)),IF($X$1=4,(VLOOKUP(B128,'X4'!$B:$AZ,12,FALSE)),IF($X$1=5,(VLOOKUP(B128,'X5'!$B:$AZ,12,FALSE)),IF($X$1=6,(VLOOKUP(B128,'X6'!$B:$AZ,12,FALSE)),IF($X$1=7,(VLOOKUP(B128,'X7'!$B:$AZ,12,FALSE)),IF($X$1=8,(VLOOKUP(B128,'X8'!$B:$AZ,12,FALSE)),IF($X$1=9,(VLOOKUP(B128,'X9'!$B:$AZ,12,FALSE)),IF($X$1=10,(VLOOKUP(B128,'X10'!$B:$AZ,12,FALSE)),IF($X$1=11,(VLOOKUP(B128,'X11'!$B:$AZ,12,FALSE)),IF($X$1=12,(VLOOKUP(B128,'X12'!$B:$AZ,12,FALSE)),IF($X$1=13,(VLOOKUP(B128,'X13'!$B:$AZ,12,FALSE)),"B")))))))))))))))</f>
        <v xml:space="preserve"> </v>
      </c>
      <c r="Q128" s="185" t="str">
        <f ca="1">IF(ISERROR(IF($X$1=1,(VLOOKUP(B128,'X1'!$B:$AZ,46,FALSE)),IF($X$1=2,(VLOOKUP(B128,'X2'!$B:$AZ,46,FALSE)),IF($X$1=3,(VLOOKUP(B128,'X3'!$B:$AZ,46,FALSE)),IF($X$1=4,(VLOOKUP(B128,'X4'!$B:$AZ,46,FALSE)),IF($X$1=5,(VLOOKUP(B128,'X5'!$B:$AZ,46,FALSE)),IF($X$1=6,(VLOOKUP(B128,'X6'!$B:$AZ,46,FALSE)),IF($X$1=7,(VLOOKUP(B128,'X7'!$B:$AZ,46,FALSE)),IF($X$1=8,(VLOOKUP(B128,'X8'!$B:$AZ,46,FALSE)),IF($X$1=9,(VLOOKUP(B128,'X9'!$B:$AZ,46,FALSE)),IF($X$1=10,(VLOOKUP(B128,'X10'!$B:$AZ,46,FALSE)),IF($X$1=11,(VLOOKUP(B128,'X11'!$B:$AZ,46,FALSE)),IF($X$1=12,(VLOOKUP(B128,'X12'!$B:$AZ,46,FALSE)),IF($X$1=13,(VLOOKUP(B128,'X13'!$B:$AZ,46,FALSE)),"B"))))))))))))))=TRUE," ",(IF($X$1=1,(VLOOKUP(B128,'X1'!$B:$AZ,46,FALSE)),IF($X$1=2,(VLOOKUP(B128,'X2'!$B:$AZ,46,FALSE)),IF($X$1=3,(VLOOKUP(B128,'X3'!$B:$AZ,46,FALSE)),IF($X$1=4,(VLOOKUP(B128,'X4'!$B:$AZ,46,FALSE)),IF($X$1=5,(VLOOKUP(B128,'X5'!$B:$AZ,46,FALSE)),IF($X$1=6,(VLOOKUP(B128,'X6'!$B:$AZ,46,FALSE)),IF($X$1=7,(VLOOKUP(B128,'X7'!$B:$AZ,46,FALSE)),IF($X$1=8,(VLOOKUP(B128,'X8'!$B:$AZ,46,FALSE)),IF($X$1=9,(VLOOKUP(B128,'X9'!$B:$AZ,46,FALSE)),IF($X$1=10,(VLOOKUP(B128,'X10'!$B:$AZ,46,FALSE)),IF($X$1=11,(VLOOKUP(B128,'X11'!$B:$AZ,46,FALSE)),IF($X$1=12,(VLOOKUP(B128,'X12'!$B:$AZ,46,FALSE)),IF($X$1=13,(VLOOKUP(B128,'X13'!$B:$AZ,46,FALSE)),"B")))))))))))))))</f>
        <v xml:space="preserve"> </v>
      </c>
      <c r="R128" s="185" t="str">
        <f ca="1">IF(ISERROR(IF($X$1=1,(VLOOKUP(B128,'X1'!$B:$AZ,15,FALSE)),IF($X$1=2,(VLOOKUP(B128,'X2'!$B:$AZ,15,FALSE)),IF($X$1=3,(VLOOKUP(B128,'X3'!$B:$AZ,15,FALSE)),IF($X$1=4,(VLOOKUP(B128,'X4'!$B:$AZ,15,FALSE)),IF($X$1=5,(VLOOKUP(B128,'X5'!$B:$AZ,15,FALSE)),IF($X$1=6,(VLOOKUP(B128,'X6'!$B:$AZ,15,FALSE)),IF($X$1=7,(VLOOKUP(B128,'X7'!$B:$AZ,15,FALSE)),IF($X$1=8,(VLOOKUP(B128,'X8'!$B:$AZ,15,FALSE)),IF($X$1=9,(VLOOKUP(B128,'X9'!$B:$AZ,15,FALSE)),IF($X$1=10,(VLOOKUP(B128,'X10'!$B:$AZ,15,FALSE)),IF($X$1=11,(VLOOKUP(B128,'X11'!$B:$AZ,15,FALSE)),IF($X$1=12,(VLOOKUP(B128,'X12'!$B:$AZ,15,FALSE)),IF($X$1=13,(VLOOKUP(B128,'X13'!$B:$AZ,15,FALSE)),"B"))))))))))))))=TRUE," ",(IF($X$1=1,(VLOOKUP(B128,'X1'!$B:$AZ,15,FALSE)),IF($X$1=2,(VLOOKUP(B128,'X2'!$B:$AZ,15,FALSE)),IF($X$1=3,(VLOOKUP(B128,'X3'!$B:$AZ,15,FALSE)),IF($X$1=4,(VLOOKUP(B128,'X4'!$B:$AZ,15,FALSE)),IF($X$1=5,(VLOOKUP(B128,'X5'!$B:$AZ,15,FALSE)),IF($X$1=6,(VLOOKUP(B128,'X6'!$B:$AZ,15,FALSE)),IF($X$1=7,(VLOOKUP(B128,'X7'!$B:$AZ,15,FALSE)),IF($X$1=8,(VLOOKUP(B128,'X8'!$B:$AZ,15,FALSE)),IF($X$1=9,(VLOOKUP(B128,'X9'!$B:$AZ,15,FALSE)),IF($X$1=10,(VLOOKUP(B128,'X10'!$B:$AZ,15,FALSE)),IF($X$1=11,(VLOOKUP(B128,'X11'!$B:$AZ,15,FALSE)),IF($X$1=12,(VLOOKUP(B128,'X12'!$B:$AZ,15,FALSE)),IF($X$1=13,(VLOOKUP(B128,'X13'!$B:$AZ,15,FALSE)),"B")))))))))))))))</f>
        <v xml:space="preserve"> </v>
      </c>
      <c r="S128" s="185" t="str">
        <f ca="1">IF(ISERROR(IF((IF($X$1=1,(VLOOKUP(B128,'X1'!$B:$AZ,14,FALSE)),(IF($X$1=2,(VLOOKUP(B128,'X2'!$B:$AZ,14,FALSE)),(IF($X$1=3,(VLOOKUP(B128,'X3'!$B:$AZ,14,FALSE)),(IF($X$1=4,(VLOOKUP(B128,'X4'!$B:$AZ,14,FALSE)),(IF($X$1=5,(VLOOKUP(B128,'X5'!$B:$AZ,14,FALSE)),(IF($X$1=6,(VLOOKUP(B128,'X6'!$B:$AZ,14,FALSE)),(IF($X$1=7,(VLOOKUP(B128,'X7'!$B:$AZ,14,FALSE)),(IF($X$1=8,(VLOOKUP(B128,'X8'!$B:$AZ,14,FALSE)),(IF($X$1=9,(VLOOKUP(B128,'X9'!$B:$AZ,14,FALSE)),(IF($X$1=10,(VLOOKUP(B128,'X10'!$B:$AZ,14,FALSE)),(IF($X$1=11,(VLOOKUP(B128,'X11'!$B:$AZ,14,FALSE)),(IF($X$1=12,(VLOOKUP(B128,'X12'!$B:$AZ,14,FALSE)),(VLOOKUP(B128,'X13'!$B:$AZ,14,FALSE))))))))))))))))))))))))))=$V$1," ",(IF($X$1=1,(VLOOKUP(B128,'X1'!$B:$AZ,14,FALSE)),(IF($X$1=2,(VLOOKUP(B128,'X2'!$B:$AZ,14,FALSE)),(IF($X$1=3,(VLOOKUP(B128,'X3'!$B:$AZ,14,FALSE)),(IF($X$1=4,(VLOOKUP(B128,'X4'!$B:$AZ,14,FALSE)),(IF($X$1=5,(VLOOKUP(B128,'X5'!$B:$AZ,14,FALSE)),(IF($X$1=6,(VLOOKUP(B128,'X6'!$B:$AZ,14,FALSE)),(IF($X$1=7,(VLOOKUP(B128,'X7'!$B:$AZ,14,FALSE)),(IF($X$1=8,(VLOOKUP(B128,'X8'!$B:$AZ,14,FALSE)),(IF($X$1=9,(VLOOKUP(B128,'X9'!$B:$AZ,14,FALSE)),(IF($X$1=10,(VLOOKUP(B128,'X10'!$B:$AZ,14,FALSE)),(IF($X$1=11,(VLOOKUP(B128,'X11'!$B:$AZ,14,FALSE)),(IF($X$1=12,(VLOOKUP(B128,'X12'!$B:$AZ,14,FALSE)),(VLOOKUP(B128,'X13'!$B:$AZ,14,FALSE))))))))))))))))))))))))))))=TRUE," ",(IF((IF($X$1=1,(VLOOKUP(B128,'X1'!$B:$AZ,14,FALSE)),(IF($X$1=2,(VLOOKUP(B128,'X2'!$B:$AZ,14,FALSE)),(IF($X$1=3,(VLOOKUP(B128,'X3'!$B:$AZ,14,FALSE)),(IF($X$1=4,(VLOOKUP(B128,'X4'!$B:$AZ,14,FALSE)),(IF($X$1=5,(VLOOKUP(B128,'X5'!$B:$AZ,14,FALSE)),(IF($X$1=6,(VLOOKUP(B128,'X6'!$B:$AZ,14,FALSE)),(IF($X$1=7,(VLOOKUP(B128,'X7'!$B:$AZ,14,FALSE)),(IF($X$1=8,(VLOOKUP(B128,'X8'!$B:$AZ,14,FALSE)),(IF($X$1=9,(VLOOKUP(B128,'X9'!$B:$AZ,14,FALSE)),(IF($X$1=10,(VLOOKUP(B128,'X10'!$B:$AZ,14,FALSE)),(IF($X$1=11,(VLOOKUP(B128,'X11'!$B:$AZ,14,FALSE)),(IF($X$1=12,(VLOOKUP(B128,'X12'!$B:$AZ,14,FALSE)),(VLOOKUP(B128,'X13'!$B:$AZ,14,FALSE))))))))))))))))))))))))))=$V$1," ",(IF($X$1=1,(VLOOKUP(B128,'X1'!$B:$AZ,14,FALSE)),(IF($X$1=2,(VLOOKUP(B128,'X2'!$B:$AZ,14,FALSE)),(IF($X$1=3,(VLOOKUP(B128,'X3'!$B:$AZ,14,FALSE)),(IF($X$1=4,(VLOOKUP(B128,'X4'!$B:$AZ,14,FALSE)),(IF($X$1=5,(VLOOKUP(B128,'X5'!$B:$AZ,14,FALSE)),(IF($X$1=6,(VLOOKUP(B128,'X6'!$B:$AZ,14,FALSE)),(IF($X$1=7,(VLOOKUP(B128,'X7'!$B:$AZ,14,FALSE)),(IF($X$1=8,(VLOOKUP(B128,'X8'!$B:$AZ,14,FALSE)),(IF($X$1=9,(VLOOKUP(B128,'X9'!$B:$AZ,14,FALSE)),(IF($X$1=10,(VLOOKUP(B128,'X10'!$B:$AZ,14,FALSE)),(IF($X$1=11,(VLOOKUP(B128,'X11'!$B:$AZ,14,FALSE)),(IF($X$1=12,(VLOOKUP(B128,'X12'!$B:$AZ,14,FALSE)),(VLOOKUP(B128,'X13'!$B:$AZ,14,FALSE)))))))))))))))))))))))))))))</f>
        <v xml:space="preserve"> </v>
      </c>
      <c r="V128" s="43"/>
      <c r="W128" s="43"/>
      <c r="X128" s="4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</row>
    <row r="129" spans="1:67" ht="14.1" customHeight="1" x14ac:dyDescent="0.2">
      <c r="A129" s="156" t="s">
        <v>1058</v>
      </c>
      <c r="B129" s="122" t="str">
        <f>IF(ISERROR(IF($U$16=1,(VLOOKUP(A129,$AC$89:$AH$125,2,FALSE)),IF((IF($X$1=1,'X1'!B88,(IF($X$1=2,'X2'!B88,(IF($X$1=3,'X3'!B88,(IF($X$1=4,'X4'!B88,(IF($X$1=5,'X5'!B88,(IF($X$1=6,'X6'!B88,(IF($X$1=7,'X7'!B88,(IF($X$1=8,'X8'!B88,(IF($X$1=9,'X9'!B88,(IF($X$1=10,'X10'!B88,(IF($X$1=11,'X11'!B88,(IF($X$1=12,'X12'!B88,'X13'!B88))))))))))))))))))))))))="","",(IF($X$1=1,'X1'!B88,(IF($X$1=2,'X2'!B88,(IF($X$1=3,'X3'!B88,(IF($X$1=4,'X4'!B88,(IF($X$1=5,'X5'!B88,(IF($X$1=6,'X6'!B88,(IF($X$1=7,'X7'!B88,(IF($X$1=8,'X8'!B88,(IF($X$1=9,'X9'!B88,(IF($X$1=10,'X10'!B88,(IF($X$1=11,'X11'!B88,(IF($X$1=12,'X12'!B88,'X13'!B88)))))))))))))))))))))))))))=TRUE," ",(IF($U$16=1,(VLOOKUP(A129,$AC$89:$AH$125,2,FALSE)),IF((IF($X$1=1,'X1'!B88,(IF($X$1=2,'X2'!B88,(IF($X$1=3,'X3'!B88,(IF($X$1=4,'X4'!B88,(IF($X$1=5,'X5'!B88,(IF($X$1=6,'X6'!B88,(IF($X$1=7,'X7'!B88,(IF($X$1=8,'X8'!B88,(IF($X$1=9,'X9'!B88,(IF($X$1=10,'X10'!B88,(IF($X$1=11,'X11'!B88,(IF($X$1=12,'X12'!B88,'X13'!B88))))))))))))))))))))))))="","",(IF($X$1=1,'X1'!B88,(IF($X$1=2,'X2'!B88,(IF($X$1=3,'X3'!B88,(IF($X$1=4,'X4'!B88,(IF($X$1=5,'X5'!B88,(IF($X$1=6,'X6'!B88,(IF($X$1=7,'X7'!B88,(IF($X$1=8,'X8'!B88,(IF($X$1=9,'X9'!B88,(IF($X$1=10,'X10'!B88,(IF($X$1=11,'X11'!B88,(IF($X$1=12,'X12'!B88,'X13'!B88))))))))))))))))))))))))))))</f>
        <v/>
      </c>
      <c r="C129" s="181" t="str">
        <f ca="1">IF(ISERROR(IF($X$1=1,(VLOOKUP(B129,'X1'!$B:$AZ,47,FALSE)),IF($X$1=2,(VLOOKUP(B129,'X2'!$B:$AZ,47,FALSE)),IF($X$1=3,(VLOOKUP(B129,'X3'!$B:$AZ,47,FALSE)),IF($X$1=4,(VLOOKUP(B129,'X4'!$B:$AZ,47,FALSE)),IF($X$1=5,(VLOOKUP(B129,'X5'!$B:$AZ,47,FALSE)),IF($X$1=6,(VLOOKUP(B129,'X6'!$B:$AZ,47,FALSE)),IF($X$1=7,(VLOOKUP(B129,'X7'!$B:$AZ,47,FALSE)),IF($X$1=8,(VLOOKUP(B129,'X8'!$B:$AZ,47,FALSE)),IF($X$1=9,(VLOOKUP(B129,'X9'!$B:$AZ,47,FALSE)),IF($X$1=10,(VLOOKUP(B129,'X10'!$B:$AZ,47,FALSE)),IF($X$1=11,(VLOOKUP(B129,'X11'!$B:$AZ,47,FALSE)),IF($X$1=12,(VLOOKUP(B129,'X12'!$B:$AZ,47,FALSE)),IF($X$1=13,(VLOOKUP(B129,'X13'!$B:$AZ,47,FALSE)),"B"))))))))))))))=TRUE," ",(IF($X$1=1,(VLOOKUP(B129,'X1'!$B:$AZ,47,FALSE)),IF($X$1=2,(VLOOKUP(B129,'X2'!$B:$AZ,47,FALSE)),IF($X$1=3,(VLOOKUP(B129,'X3'!$B:$AZ,47,FALSE)),IF($X$1=4,(VLOOKUP(B129,'X4'!$B:$AZ,47,FALSE)),IF($X$1=5,(VLOOKUP(B129,'X5'!$B:$AZ,47,FALSE)),IF($X$1=6,(VLOOKUP(B129,'X6'!$B:$AZ,47,FALSE)),IF($X$1=7,(VLOOKUP(B129,'X7'!$B:$AZ,47,FALSE)),IF($X$1=8,(VLOOKUP(B129,'X8'!$B:$AZ,47,FALSE)),IF($X$1=9,(VLOOKUP(B129,'X9'!$B:$AZ,47,FALSE)),IF($X$1=10,(VLOOKUP(B129,'X10'!$B:$AZ,47,FALSE)),IF($X$1=11,(VLOOKUP(B129,'X11'!$B:$AZ,47,FALSE)),IF($X$1=12,(VLOOKUP(B129,'X12'!$B:$AZ,47,FALSE)),IF($X$1=13,(VLOOKUP(B129,'X13'!$B:$AZ,47,FALSE)),"B")))))))))))))))</f>
        <v xml:space="preserve"> </v>
      </c>
      <c r="D129" s="181" t="str">
        <f ca="1">IF(ISERROR(IF($X$1=1,(VLOOKUP(B129,'X1'!$B:$AP,41,FALSE)),IF($X$1=2,(VLOOKUP(B129,'X2'!$B:$AP,41,FALSE)),IF($X$1=3,(VLOOKUP(B129,'X3'!$B:$AP,41,FALSE)),IF($X$1=4,(VLOOKUP(B129,'X4'!$B:$AP,41,FALSE)),IF($X$1=5,(VLOOKUP(B129,'X5'!$B:$AP,41,FALSE)),IF($X$1=6,(VLOOKUP(B129,'X6'!$B:$AP,41,FALSE)),IF($X$1=7,(VLOOKUP(B129,'X7'!$B:$AP,41,FALSE)),IF($X$1=8,(VLOOKUP(B129,'X8'!$B:$AP,41,FALSE)),IF($X$1=9,(VLOOKUP(B129,'X9'!$B:$AP,41,FALSE)),IF($X$1=10,(VLOOKUP(B129,'X10'!$B:$AP,41,FALSE)),IF($X$1=11,(VLOOKUP(B129,'X11'!$B:$AP,41,FALSE)),IF($X$1=12,(VLOOKUP(B129,'X12'!$B:$AP,41,FALSE)),IF($X$1=13,(VLOOKUP(B129,'X13'!$B:$AP,41,FALSE)),"B"))))))))))))))=TRUE," ",(IF($X$1=1,(VLOOKUP(B129,'X1'!$B:$AP,41,FALSE)),IF($X$1=2,(VLOOKUP(B129,'X2'!$B:$AP,41,FALSE)),IF($X$1=3,(VLOOKUP(B129,'X3'!$B:$AP,41,FALSE)),IF($X$1=4,(VLOOKUP(B129,'X4'!$B:$AP,41,FALSE)),IF($X$1=5,(VLOOKUP(B129,'X5'!$B:$AP,41,FALSE)),IF($X$1=6,(VLOOKUP(B129,'X6'!$B:$AP,41,FALSE)),IF($X$1=7,(VLOOKUP(B129,'X7'!$B:$AP,41,FALSE)),IF($X$1=8,(VLOOKUP(B129,'X8'!$B:$AP,41,FALSE)),IF($X$1=9,(VLOOKUP(B129,'X9'!$B:$AP,41,FALSE)),IF($X$1=10,(VLOOKUP(B129,'X10'!$B:$AP,41,FALSE)),IF($X$1=11,(VLOOKUP(B129,'X11'!$B:$AP,41,FALSE)),IF($X$1=12,(VLOOKUP(B129,'X12'!$B:$AP,41,FALSE)),IF($X$1=13,(VLOOKUP(B129,'X13'!$B:$AP,41,FALSE)),"B")))))))))))))))</f>
        <v xml:space="preserve"> </v>
      </c>
      <c r="E129" s="182" t="str">
        <f ca="1">IF(ISERROR(IF($X$1=1,(VLOOKUP(B129,'X1'!$B:$AP,7,FALSE)),IF($X$1=2,(VLOOKUP(B129,'X2'!$B:$AP,7,FALSE)),IF($X$1=3,(VLOOKUP(B129,'X3'!$B:$AP,7,FALSE)),IF($X$1=4,(VLOOKUP(B129,'X4'!$B:$AP,7,FALSE)),IF($X$1=5,(VLOOKUP(B129,'X5'!$B:$AP,7,FALSE)),IF($X$1=6,(VLOOKUP(B129,'X6'!$B:$AP,7,FALSE)),IF($X$1=7,(VLOOKUP(B129,'X7'!$B:$AP,7,FALSE)),IF($X$1=8,(VLOOKUP(B129,'X8'!$B:$AP,7,FALSE)),IF($X$1=9,(VLOOKUP(B129,'X9'!$B:$AP,7,FALSE)),IF($X$1=10,(VLOOKUP(B129,'X10'!$B:$AP,7,FALSE)),IF($X$1=11,(VLOOKUP(B129,'X11'!$B:$AP,7,FALSE)),IF($X$1=12,(VLOOKUP(B129,'X12'!$B:$AP,7,FALSE)),IF($X$1=13,(VLOOKUP(B129,'X13'!$B:$AP,7,FALSE)),"B"))))))))))))))=TRUE," ",(IF($X$1=1,(VLOOKUP(B129,'X1'!$B:$AP,7,FALSE)),IF($X$1=2,(VLOOKUP(B129,'X2'!$B:$AP,7,FALSE)),IF($X$1=3,(VLOOKUP(B129,'X3'!$B:$AP,7,FALSE)),IF($X$1=4,(VLOOKUP(B129,'X4'!$B:$AP,7,FALSE)),IF($X$1=5,(VLOOKUP(B129,'X5'!$B:$AP,7,FALSE)),IF($X$1=6,(VLOOKUP(B129,'X6'!$B:$AP,7,FALSE)),IF($X$1=7,(VLOOKUP(B129,'X7'!$B:$AP,7,FALSE)),IF($X$1=8,(VLOOKUP(B129,'X8'!$B:$AP,7,FALSE)),IF($X$1=9,(VLOOKUP(B129,'X9'!$B:$AP,7,FALSE)),IF($X$1=10,(VLOOKUP(B129,'X10'!$B:$AP,7,FALSE)),IF($X$1=11,(VLOOKUP(B129,'X11'!$B:$AP,7,FALSE)),IF($X$1=12,(VLOOKUP(B129,'X12'!$B:$AP,7,FALSE)),IF($X$1=13,(VLOOKUP(B129,'X13'!$B:$AP,7,FALSE)),"B")))))))))))))))</f>
        <v xml:space="preserve"> </v>
      </c>
      <c r="F129" s="182" t="str">
        <f ca="1">IF(ISERROR(IF((IF($X$1=1,(VLOOKUP(B129,'X1'!$B:$AO,6,FALSE)),(IF($X$1=2,(VLOOKUP(B129,'X2'!$B:$AO,6,FALSE)),(IF($X$1=3,(VLOOKUP(B129,'X3'!$B:$AO,6,FALSE)),(IF($X$1=4,(VLOOKUP(B129,'X4'!$B:$AO,6,FALSE)),(IF($X$1=5,(VLOOKUP(B129,'X5'!$B:$AO,6,FALSE)),(IF($X$1=6,(VLOOKUP(B129,'X6'!$B:$AO,6,FALSE)),(IF($X$1=7,(VLOOKUP(B129,'X7'!$B:$AO,6,FALSE)),(IF($X$1=8,(VLOOKUP(B129,'X8'!$B:$AO,6,FALSE)),(IF($X$1=9,(VLOOKUP(B129,'X9'!$B:$AO,6,FALSE)),(IF($X$1=10,(VLOOKUP(B129,'X10'!$B:$AO,6,FALSE)),(IF($X$1=11,(VLOOKUP(B129,'X11'!$B:$AO,6,FALSE)),(IF($X$1=12,(VLOOKUP(B129,'X12'!$B:$AO,6,FALSE)),(VLOOKUP(B129,'X13'!$B:$AO,6,FALSE))))))))))))))))))))))))))=$V$1," ",(IF($X$1=1,(VLOOKUP(B129,'X1'!$B:$AO,6,FALSE)),(IF($X$1=2,(VLOOKUP(B129,'X2'!$B:$AO,6,FALSE)),(IF($X$1=3,(VLOOKUP(B129,'X3'!$B:$AO,6,FALSE)),(IF($X$1=4,(VLOOKUP(B129,'X4'!$B:$AO,6,FALSE)),(IF($X$1=5,(VLOOKUP(B129,'X5'!$B:$AO,6,FALSE)),(IF($X$1=6,(VLOOKUP(B129,'X6'!$B:$AO,6,FALSE)),(IF($X$1=7,(VLOOKUP(B129,'X7'!$B:$AO,6,FALSE)),(IF($X$1=8,(VLOOKUP(B129,'X8'!$B:$AO,6,FALSE)),(IF($X$1=9,(VLOOKUP(B129,'X9'!$B:$AO,6,FALSE)),(IF($X$1=10,(VLOOKUP(B129,'X10'!$B:$AO,6,FALSE)),(IF($X$1=11,(VLOOKUP(B129,'X11'!$B:$AO,6,FALSE)),(IF($X$1=12,(VLOOKUP(B129,'X12'!$B:$AO,6,FALSE)),(VLOOKUP(B129,'X13'!$B:$AO,6,FALSE))))))))))))))))))))))))))))=TRUE," ",(IF((IF($X$1=1,(VLOOKUP(B129,'X1'!$B:$AO,6,FALSE)),(IF($X$1=2,(VLOOKUP(B129,'X2'!$B:$AO,6,FALSE)),(IF($X$1=3,(VLOOKUP(B129,'X3'!$B:$AO,6,FALSE)),(IF($X$1=4,(VLOOKUP(B129,'X4'!$B:$AO,6,FALSE)),(IF($X$1=5,(VLOOKUP(B129,'X5'!$B:$AO,6,FALSE)),(IF($X$1=6,(VLOOKUP(B129,'X6'!$B:$AO,6,FALSE)),(IF($X$1=7,(VLOOKUP(B129,'X7'!$B:$AO,6,FALSE)),(IF($X$1=8,(VLOOKUP(B129,'X8'!$B:$AO,6,FALSE)),(IF($X$1=9,(VLOOKUP(B129,'X9'!$B:$AO,6,FALSE)),(IF($X$1=10,(VLOOKUP(B129,'X10'!$B:$AO,6,FALSE)),(IF($X$1=11,(VLOOKUP(B129,'X11'!$B:$AO,6,FALSE)),(IF($X$1=12,(VLOOKUP(B129,'X12'!$B:$AO,6,FALSE)),(VLOOKUP(B129,'X13'!$B:$AO,6,FALSE))))))))))))))))))))))))))=$V$1," ",(IF($X$1=1,(VLOOKUP(B129,'X1'!$B:$AO,6,FALSE)),(IF($X$1=2,(VLOOKUP(B129,'X2'!$B:$AO,6,FALSE)),(IF($X$1=3,(VLOOKUP(B129,'X3'!$B:$AO,6,FALSE)),(IF($X$1=4,(VLOOKUP(B129,'X4'!$B:$AO,6,FALSE)),(IF($X$1=5,(VLOOKUP(B129,'X5'!$B:$AO,6,FALSE)),(IF($X$1=6,(VLOOKUP(B129,'X6'!$B:$AO,6,FALSE)),(IF($X$1=7,(VLOOKUP(B129,'X7'!$B:$AO,6,FALSE)),(IF($X$1=8,(VLOOKUP(B129,'X8'!$B:$AO,6,FALSE)),(IF($X$1=9,(VLOOKUP(B129,'X9'!$B:$AO,6,FALSE)),(IF($X$1=10,(VLOOKUP(B129,'X10'!$B:$AO,6,FALSE)),(IF($X$1=11,(VLOOKUP(B129,'X11'!$B:$AO,6,FALSE)),(IF($X$1=12,(VLOOKUP(B129,'X12'!$B:$AO,6,FALSE)),(VLOOKUP(B129,'X13'!$B:$AO,6,FALSE)))))))))))))))))))))))))))))</f>
        <v xml:space="preserve"> </v>
      </c>
      <c r="G129" s="182" t="str">
        <f ca="1">IF(ISERROR(IF($X$1=1,(VLOOKUP(B129,'X1'!$B:$AZ,44,FALSE)),IF($X$1=2,(VLOOKUP(B129,'X2'!$B:$AZ,44,FALSE)),IF($X$1=3,(VLOOKUP(B129,'X3'!$B:$AZ,44,FALSE)),IF($X$1=4,(VLOOKUP(B129,'X4'!$B:$AZ,44,FALSE)),IF($X$1=5,(VLOOKUP(B129,'X5'!$B:$AZ,44,FALSE)),IF($X$1=6,(VLOOKUP(B129,'X6'!$B:$AZ,44,FALSE)),IF($X$1=7,(VLOOKUP(B129,'X7'!$B:$AZ,44,FALSE)),IF($X$1=8,(VLOOKUP(B129,'X8'!$B:$AZ,44,FALSE)),IF($X$1=9,(VLOOKUP(B129,'X9'!$B:$AZ,44,FALSE)),IF($X$1=10,(VLOOKUP(B129,'X10'!$B:$AZ,44,FALSE)),IF($X$1=11,(VLOOKUP(B129,'X11'!$B:$AZ,44,FALSE)),IF($X$1=12,(VLOOKUP(B129,'X12'!$B:$AZ,44,FALSE)),IF($X$1=13,(VLOOKUP(B129,'X13'!$B:$AZ,44,FALSE)),"B"))))))))))))))=TRUE," ",(IF($X$1=1,(VLOOKUP(B129,'X1'!$B:$AZ,44,FALSE)),IF($X$1=2,(VLOOKUP(B129,'X2'!$B:$AZ,44,FALSE)),IF($X$1=3,(VLOOKUP(B129,'X3'!$B:$AZ,44,FALSE)),IF($X$1=4,(VLOOKUP(B129,'X4'!$B:$AZ,44,FALSE)),IF($X$1=5,(VLOOKUP(B129,'X5'!$B:$AZ,44,FALSE)),IF($X$1=6,(VLOOKUP(B129,'X6'!$B:$AZ,44,FALSE)),IF($X$1=7,(VLOOKUP(B129,'X7'!$B:$AZ,44,FALSE)),IF($X$1=8,(VLOOKUP(B129,'X8'!$B:$AZ,44,FALSE)),IF($X$1=9,(VLOOKUP(B129,'X9'!$B:$AZ,44,FALSE)),IF($X$1=10,(VLOOKUP(B129,'X10'!$B:$AZ,44,FALSE)),IF($X$1=11,(VLOOKUP(B129,'X11'!$B:$AZ,44,FALSE)),IF($X$1=12,(VLOOKUP(B129,'X12'!$B:$AZ,44,FALSE)),IF($X$1=13,(VLOOKUP(B129,'X13'!$B:$AZ,44,FALSE)),"B")))))))))))))))</f>
        <v xml:space="preserve"> </v>
      </c>
      <c r="H129" s="182" t="str">
        <f ca="1">IF(ISERROR(IF($X$1=1,(VLOOKUP(B129,'X1'!$B:$AZ,8,FALSE)),IF($X$1=2,(VLOOKUP(B129,'X2'!$B:$AZ,8,FALSE)),IF($X$1=3,(VLOOKUP(B129,'X3'!$B:$AZ,8,FALSE)),IF($X$1=4,(VLOOKUP(B129,'X4'!$B:$AZ,8,FALSE)),IF($X$1=5,(VLOOKUP(B129,'X5'!$B:$AZ,8,FALSE)),IF($X$1=6,(VLOOKUP(B129,'X6'!$B:$AZ,8,FALSE)),IF($X$1=7,(VLOOKUP(B129,'X7'!$B:$AZ,8,FALSE)),IF($X$1=8,(VLOOKUP(B129,'X8'!$B:$AZ,8,FALSE)),IF($X$1=9,(VLOOKUP(B129,'X9'!$B:$AZ,8,FALSE)),IF($X$1=10,(VLOOKUP(B129,'X10'!$B:$AZ,8,FALSE)),IF($X$1=11,(VLOOKUP(B129,'X11'!$B:$AZ,8,FALSE)),IF($X$1=12,(VLOOKUP(B129,'X12'!$B:$AZ,8,FALSE)),IF($X$1=13,(VLOOKUP(B129,'X13'!$B:$AZ,8,FALSE)),"B"))))))))))))))=TRUE," ",(IF($X$1=1,(VLOOKUP(B129,'X1'!$B:$AZ,8,FALSE)),IF($X$1=2,(VLOOKUP(B129,'X2'!$B:$AZ,8,FALSE)),IF($X$1=3,(VLOOKUP(B129,'X3'!$B:$AZ,8,FALSE)),IF($X$1=4,(VLOOKUP(B129,'X4'!$B:$AZ,8,FALSE)),IF($X$1=5,(VLOOKUP(B129,'X5'!$B:$AZ,8,FALSE)),IF($X$1=6,(VLOOKUP(B129,'X6'!$B:$AZ,8,FALSE)),IF($X$1=7,(VLOOKUP(B129,'X7'!$B:$AZ,8,FALSE)),IF($X$1=8,(VLOOKUP(B129,'X8'!$B:$AZ,8,FALSE)),IF($X$1=9,(VLOOKUP(B129,'X9'!$B:$AZ,8,FALSE)),IF($X$1=10,(VLOOKUP(B129,'X10'!$B:$AZ,8,FALSE)),IF($X$1=11,(VLOOKUP(B129,'X11'!$B:$AZ,8,FALSE)),IF($X$1=12,(VLOOKUP(B129,'X12'!$B:$AZ,8,FALSE)),IF($X$1=13,(VLOOKUP(B129,'X13'!$B:$AZ,8,FALSE)),"B")))))))))))))))</f>
        <v xml:space="preserve"> </v>
      </c>
      <c r="I129" s="183" t="str">
        <f ca="1">IF(ISERROR(IF($X$1=1,(VLOOKUP(B129,'X1'!$B:$AZ,2,FALSE)),IF($X$1=2,(VLOOKUP(B129,'X2'!$B:$AZ,2,FALSE)),IF($X$1=3,(VLOOKUP(B129,'X3'!$B:$AZ,2,FALSE)),IF($X$1=4,(VLOOKUP(B129,'X4'!$B:$AZ,2,FALSE)),IF($X$1=5,(VLOOKUP(B129,'X5'!$B:$AZ,2,FALSE)),IF($X$1=6,(VLOOKUP(B129,'X6'!$B:$AZ,2,FALSE)),IF($X$1=7,(VLOOKUP(B129,'X7'!$B:$AZ,2,FALSE)),IF($X$1=8,(VLOOKUP(B129,'X8'!$B:$AZ,2,FALSE)),IF($X$1=9,(VLOOKUP(B129,'X9'!$B:$AZ,2,FALSE)),IF($X$1=10,(VLOOKUP(B129,'X10'!$B:$AZ,2,FALSE)),IF($X$1=11,(VLOOKUP(B129,'X11'!$B:$AZ,2,FALSE)),IF($X$1=12,(VLOOKUP(B129,'X12'!$B:$AZ,2,FALSE)),IF($X$1=13,(VLOOKUP(B129,'X13'!$B:$AZ,2,FALSE)),"B"))))))))))))))=TRUE," ",(IF($X$1=1,(VLOOKUP(B129,'X1'!$B:$AZ,2,FALSE)),IF($X$1=2,(VLOOKUP(B129,'X2'!$B:$AZ,2,FALSE)),IF($X$1=3,(VLOOKUP(B129,'X3'!$B:$AZ,2,FALSE)),IF($X$1=4,(VLOOKUP(B129,'X4'!$B:$AZ,2,FALSE)),IF($X$1=5,(VLOOKUP(B129,'X5'!$B:$AZ,2,FALSE)),IF($X$1=6,(VLOOKUP(B129,'X6'!$B:$AZ,2,FALSE)),IF($X$1=7,(VLOOKUP(B129,'X7'!$B:$AZ,2,FALSE)),IF($X$1=8,(VLOOKUP(B129,'X8'!$B:$AZ,2,FALSE)),IF($X$1=9,(VLOOKUP(B129,'X9'!$B:$AZ,2,FALSE)),IF($X$1=10,(VLOOKUP(B129,'X10'!$B:$AZ,2,FALSE)),IF($X$1=11,(VLOOKUP(B129,'X11'!$B:$AZ,2,FALSE)),IF($X$1=12,(VLOOKUP(B129,'X12'!$B:$AZ,2,FALSE)),IF($X$1=13,(VLOOKUP(B129,'X13'!$B:$AZ,2,FALSE)),"B")))))))))))))))</f>
        <v xml:space="preserve"> </v>
      </c>
      <c r="J129" s="183" t="str">
        <f ca="1">IF(ISERROR(IF($X$1=1,(VLOOKUP(B129,'X1'!$B:$AZ,3,FALSE)),IF($X$1=2,(VLOOKUP(B129,'X2'!$B:$AZ,3,FALSE)),IF($X$1=3,(VLOOKUP(B129,'X3'!$B:$AZ,3,FALSE)),IF($X$1=4,(VLOOKUP(B129,'X4'!$B:$AZ,3,FALSE)),IF($X$1=5,(VLOOKUP(B129,'X5'!$B:$AZ,3,FALSE)),IF($X$1=6,(VLOOKUP(B129,'X6'!$B:$AZ,3,FALSE)),IF($X$1=7,(VLOOKUP(B129,'X7'!$B:$AZ,3,FALSE)),IF($X$1=8,(VLOOKUP(B129,'X8'!$B:$AZ,3,FALSE)),IF($X$1=9,(VLOOKUP(B129,'X9'!$B:$AZ,3,FALSE)),IF($X$1=10,(VLOOKUP(B129,'X10'!$B:$AZ,3,FALSE)),IF($X$1=11,(VLOOKUP(B129,'X11'!$B:$AZ,3,FALSE)),IF($X$1=12,(VLOOKUP(B129,'X12'!$B:$AZ,3,FALSE)),IF($X$1=13,(VLOOKUP(B129,'X13'!$B:$AZ,3,FALSE)),"B"))))))))))))))=TRUE," ",(IF($X$1=1,(VLOOKUP(B129,'X1'!$B:$AZ,3,FALSE)),IF($X$1=2,(VLOOKUP(B129,'X2'!$B:$AZ,3,FALSE)),IF($X$1=3,(VLOOKUP(B129,'X3'!$B:$AZ,3,FALSE)),IF($X$1=4,(VLOOKUP(B129,'X4'!$B:$AZ,3,FALSE)),IF($X$1=5,(VLOOKUP(B129,'X5'!$B:$AZ,3,FALSE)),IF($X$1=6,(VLOOKUP(B129,'X6'!$B:$AZ,3,FALSE)),IF($X$1=7,(VLOOKUP(B129,'X7'!$B:$AZ,3,FALSE)),IF($X$1=8,(VLOOKUP(B129,'X8'!$B:$AZ,3,FALSE)),IF($X$1=9,(VLOOKUP(B129,'X9'!$B:$AZ,3,FALSE)),IF($X$1=10,(VLOOKUP(B129,'X10'!$B:$AZ,3,FALSE)),IF($X$1=11,(VLOOKUP(B129,'X11'!$B:$AZ,3,FALSE)),IF($X$1=12,(VLOOKUP(B129,'X12'!$B:$AZ,3,FALSE)),IF($X$1=13,(VLOOKUP(B129,'X13'!$B:$AZ,3,FALSE)),"B")))))))))))))))</f>
        <v xml:space="preserve"> </v>
      </c>
      <c r="K129" s="183" t="str">
        <f ca="1">IF(ISERROR(IF($X$1=1,(VLOOKUP(B129,'X1'!$B:$AZ,5,FALSE)),IF($X$1=2,(VLOOKUP(B129,'X2'!$B:$AZ,5,FALSE)),IF($X$1=3,(VLOOKUP(B129,'X3'!$B:$AZ,5,FALSE)),IF($X$1=4,(VLOOKUP(B129,'X4'!$B:$AZ,5,FALSE)),IF($X$1=5,(VLOOKUP(B129,'X5'!$B:$AZ,5,FALSE)),IF($X$1=6,(VLOOKUP(B129,'X6'!$B:$AZ,5,FALSE)),IF($X$1=7,(VLOOKUP(B129,'X7'!$B:$AZ,5,FALSE)),IF($X$1=8,(VLOOKUP(B129,'X8'!$B:$AZ,5,FALSE)),IF($X$1=9,(VLOOKUP(B129,'X9'!$B:$AZ,5,FALSE)),IF($X$1=10,(VLOOKUP(B129,'X10'!$B:$AZ,5,FALSE)),IF($X$1=11,(VLOOKUP(B129,'X11'!$B:$AZ,5,FALSE)),IF($X$1=12,(VLOOKUP(B129,'X12'!$B:$AZ,5,FALSE)),IF($X$1=13,(VLOOKUP(B129,'X13'!$B:$AZ,5,FALSE)),"B"))))))))))))))=TRUE," ",(IF($X$1=1,(VLOOKUP(B129,'X1'!$B:$AZ,5,FALSE)),IF($X$1=2,(VLOOKUP(B129,'X2'!$B:$AZ,5,FALSE)),IF($X$1=3,(VLOOKUP(B129,'X3'!$B:$AZ,5,FALSE)),IF($X$1=4,(VLOOKUP(B129,'X4'!$B:$AZ,5,FALSE)),IF($X$1=5,(VLOOKUP(B129,'X5'!$B:$AZ,5,FALSE)),IF($X$1=6,(VLOOKUP(B129,'X6'!$B:$AZ,5,FALSE)),IF($X$1=7,(VLOOKUP(B129,'X7'!$B:$AZ,5,FALSE)),IF($X$1=8,(VLOOKUP(B129,'X8'!$B:$AZ,5,FALSE)),IF($X$1=9,(VLOOKUP(B129,'X9'!$B:$AZ,5,FALSE)),IF($X$1=10,(VLOOKUP(B129,'X10'!$B:$AZ,5,FALSE)),IF($X$1=11,(VLOOKUP(B129,'X11'!$B:$AZ,5,FALSE)),IF($X$1=12,(VLOOKUP(B129,'X12'!$B:$AZ,5,FALSE)),IF($X$1=13,(VLOOKUP(B129,'X13'!$B:$AZ,5,FALSE)),"B")))))))))))))))</f>
        <v xml:space="preserve"> </v>
      </c>
      <c r="L129" s="184" t="str">
        <f ca="1">IF(ISERROR(IF($X$1=1,(VLOOKUP(B129,'X1'!$B:$AZ,9,FALSE)),IF($X$1=2,(VLOOKUP(B129,'X2'!$B:$AZ,9,FALSE)),IF($X$1=3,(VLOOKUP(B129,'X3'!$B:$AZ,9,FALSE)),IF($X$1=4,(VLOOKUP(B129,'X4'!$B:$AZ,9,FALSE)),IF($X$1=5,(VLOOKUP(B129,'X5'!$B:$AZ,9,FALSE)),IF($X$1=6,(VLOOKUP(B129,'X6'!$B:$AZ,9,FALSE)),IF($X$1=7,(VLOOKUP(B129,'X7'!$B:$AZ,9,FALSE)),IF($X$1=8,(VLOOKUP(B129,'X8'!$B:$AZ,9,FALSE)),IF($X$1=9,(VLOOKUP(B129,'X9'!$B:$AZ,9,FALSE)),IF($X$1=10,(VLOOKUP(B129,'X10'!$B:$AZ,9,FALSE)),IF($X$1=11,(VLOOKUP(B129,'X11'!$B:$AZ,9,FALSE)),IF($X$1=12,(VLOOKUP(B129,'X12'!$B:$AZ,9,FALSE)),IF($X$1=13,(VLOOKUP(B129,'X13'!$B:$AZ,9,FALSE)),"B"))))))))))))))=TRUE," ",(IF($X$1=1,(VLOOKUP(B129,'X1'!$B:$AZ,9,FALSE)),IF($X$1=2,(VLOOKUP(B129,'X2'!$B:$AZ,9,FALSE)),IF($X$1=3,(VLOOKUP(B129,'X3'!$B:$AZ,9,FALSE)),IF($X$1=4,(VLOOKUP(B129,'X4'!$B:$AZ,9,FALSE)),IF($X$1=5,(VLOOKUP(B129,'X5'!$B:$AZ,9,FALSE)),IF($X$1=6,(VLOOKUP(B129,'X6'!$B:$AZ,9,FALSE)),IF($X$1=7,(VLOOKUP(B129,'X7'!$B:$AZ,9,FALSE)),IF($X$1=8,(VLOOKUP(B129,'X8'!$B:$AZ,9,FALSE)),IF($X$1=9,(VLOOKUP(B129,'X9'!$B:$AZ,9,FALSE)),IF($X$1=10,(VLOOKUP(B129,'X10'!$B:$AZ,9,FALSE)),IF($X$1=11,(VLOOKUP(B129,'X11'!$B:$AZ,9,FALSE)),IF($X$1=12,(VLOOKUP(B129,'X12'!$B:$AZ,9,FALSE)),IF($X$1=13,(VLOOKUP(B129,'X13'!$B:$AZ,9,FALSE)),"B")))))))))))))))</f>
        <v xml:space="preserve"> </v>
      </c>
      <c r="M129" s="184" t="str">
        <f ca="1">IF(ISERROR(IF($X$1=1,(VLOOKUP(B129,'X1'!$B:$AZ,10,FALSE)),IF($X$1=2,(VLOOKUP(B129,'X2'!$B:$AZ,10,FALSE)),IF($X$1=3,(VLOOKUP(B129,'X3'!$B:$AZ,10,FALSE)),IF($X$1=4,(VLOOKUP(B129,'X4'!$B:$AZ,10,FALSE)),IF($X$1=5,(VLOOKUP(B129,'X5'!$B:$AZ,10,FALSE)),IF($X$1=6,(VLOOKUP(B129,'X6'!$B:$AZ,10,FALSE)),IF($X$1=7,(VLOOKUP(B129,'X7'!$B:$AZ,10,FALSE)),IF($X$1=8,(VLOOKUP(B129,'X8'!$B:$AZ,10,FALSE)),IF($X$1=9,(VLOOKUP(B129,'X9'!$B:$AZ,10,FALSE)),IF($X$1=10,(VLOOKUP(B129,'X10'!$B:$AZ,10,FALSE)),IF($X$1=11,(VLOOKUP(B129,'X11'!$B:$AZ,10,FALSE)),IF($X$1=12,(VLOOKUP(B129,'X12'!$B:$AZ,10,FALSE)),IF($X$1=13,(VLOOKUP(B129,'X13'!$B:$AZ,10,FALSE)),"B"))))))))))))))=TRUE," ",(IF($X$1=1,(VLOOKUP(B129,'X1'!$B:$AZ,10,FALSE)),IF($X$1=2,(VLOOKUP(B129,'X2'!$B:$AZ,10,FALSE)),IF($X$1=3,(VLOOKUP(B129,'X3'!$B:$AZ,10,FALSE)),IF($X$1=4,(VLOOKUP(B129,'X4'!$B:$AZ,10,FALSE)),IF($X$1=5,(VLOOKUP(B129,'X5'!$B:$AZ,10,FALSE)),IF($X$1=6,(VLOOKUP(B129,'X6'!$B:$AZ,10,FALSE)),IF($X$1=7,(VLOOKUP(B129,'X7'!$B:$AZ,10,FALSE)),IF($X$1=8,(VLOOKUP(B129,'X8'!$B:$AZ,10,FALSE)),IF($X$1=9,(VLOOKUP(B129,'X9'!$B:$AZ,10,FALSE)),IF($X$1=10,(VLOOKUP(B129,'X10'!$B:$AZ,10,FALSE)),IF($X$1=11,(VLOOKUP(B129,'X11'!$B:$AZ,10,FALSE)),IF($X$1=12,(VLOOKUP(B129,'X12'!$B:$AZ,10,FALSE)),IF($X$1=13,(VLOOKUP(B129,'X13'!$B:$AZ,10,FALSE)),"B")))))))))))))))</f>
        <v xml:space="preserve"> </v>
      </c>
      <c r="N129" s="185" t="str">
        <f ca="1">IF(ISERROR(IF($X$1=1,(VLOOKUP(B129,'X1'!$B:$AZ,45,FALSE)),IF($X$1=2,(VLOOKUP(B129,'X2'!$B:$AZ,45,FALSE)),IF($X$1=3,(VLOOKUP(B129,'X3'!$B:$AZ,45,FALSE)),IF($X$1=4,(VLOOKUP(B129,'X4'!$B:$AZ,45,FALSE)),IF($X$1=5,(VLOOKUP(B129,'X5'!$B:$AZ,45,FALSE)),IF($X$1=6,(VLOOKUP(B129,'X6'!$B:$AZ,45,FALSE)),IF($X$1=7,(VLOOKUP(B129,'X7'!$B:$AZ,45,FALSE)),IF($X$1=8,(VLOOKUP(B129,'X8'!$B:$AZ,45,FALSE)),IF($X$1=9,(VLOOKUP(B129,'X9'!$B:$AZ,45,FALSE)),IF($X$1=10,(VLOOKUP(B129,'X10'!$B:$AZ,45,FALSE)),IF($X$1=11,(VLOOKUP(B129,'X11'!$B:$AZ,45,FALSE)),IF($X$1=12,(VLOOKUP(B129,'X12'!$B:$AZ,45,FALSE)),IF($X$1=13,(VLOOKUP(B129,'X13'!$B:$AZ,45,FALSE)),"B"))))))))))))))=TRUE," ",(IF($X$1=1,(VLOOKUP(B129,'X1'!$B:$AZ,45,FALSE)),IF($X$1=2,(VLOOKUP(B129,'X2'!$B:$AZ,45,FALSE)),IF($X$1=3,(VLOOKUP(B129,'X3'!$B:$AZ,45,FALSE)),IF($X$1=4,(VLOOKUP(B129,'X4'!$B:$AZ,45,FALSE)),IF($X$1=5,(VLOOKUP(B129,'X5'!$B:$AZ,45,FALSE)),IF($X$1=6,(VLOOKUP(B129,'X6'!$B:$AZ,45,FALSE)),IF($X$1=7,(VLOOKUP(B129,'X7'!$B:$AZ,45,FALSE)),IF($X$1=8,(VLOOKUP(B129,'X8'!$B:$AZ,45,FALSE)),IF($X$1=9,(VLOOKUP(B129,'X9'!$B:$AZ,45,FALSE)),IF($X$1=10,(VLOOKUP(B129,'X10'!$B:$AZ,45,FALSE)),IF($X$1=11,(VLOOKUP(B129,'X11'!$B:$AZ,45,FALSE)),IF($X$1=12,(VLOOKUP(B129,'X12'!$B:$AZ,45,FALSE)),IF($X$1=13,(VLOOKUP(B129,'X13'!$B:$AZ,45,FALSE)),"B")))))))))))))))</f>
        <v xml:space="preserve"> </v>
      </c>
      <c r="O129" s="184" t="str">
        <f ca="1">IF(ISERROR(IF($X$1=1,(VLOOKUP(B129,'X1'!$B:$AZ,11,FALSE)),IF($X$1=2,(VLOOKUP(B129,'X2'!$B:$AZ,11,FALSE)),IF($X$1=3,(VLOOKUP(B129,'X3'!$B:$AZ,11,FALSE)),IF($X$1=4,(VLOOKUP(B129,'X4'!$B:$AZ,11,FALSE)),IF($X$1=5,(VLOOKUP(B129,'X5'!$B:$AZ,11,FALSE)),IF($X$1=6,(VLOOKUP(B129,'X6'!$B:$AZ,11,FALSE)),IF($X$1=7,(VLOOKUP(B129,'X7'!$B:$AZ,11,FALSE)),IF($X$1=8,(VLOOKUP(B129,'X8'!$B:$AZ,11,FALSE)),IF($X$1=9,(VLOOKUP(B129,'X9'!$B:$AZ,11,FALSE)),IF($X$1=10,(VLOOKUP(B129,'X10'!$B:$AZ,11,FALSE)),IF($X$1=11,(VLOOKUP(B129,'X11'!$B:$AZ,11,FALSE)),IF($X$1=12,(VLOOKUP(B129,'X12'!$B:$AZ,11,FALSE)),IF($X$1=13,(VLOOKUP(B129,'X13'!$B:$AZ,11,FALSE)),"B"))))))))))))))=TRUE," ",(IF($X$1=1,(VLOOKUP(B129,'X1'!$B:$AZ,11,FALSE)),IF($X$1=2,(VLOOKUP(B129,'X2'!$B:$AZ,11,FALSE)),IF($X$1=3,(VLOOKUP(B129,'X3'!$B:$AZ,11,FALSE)),IF($X$1=4,(VLOOKUP(B129,'X4'!$B:$AZ,11,FALSE)),IF($X$1=5,(VLOOKUP(B129,'X5'!$B:$AZ,11,FALSE)),IF($X$1=6,(VLOOKUP(B129,'X6'!$B:$AZ,11,FALSE)),IF($X$1=7,(VLOOKUP(B129,'X7'!$B:$AZ,11,FALSE)),IF($X$1=8,(VLOOKUP(B129,'X8'!$B:$AZ,11,FALSE)),IF($X$1=9,(VLOOKUP(B129,'X9'!$B:$AZ,11,FALSE)),IF($X$1=10,(VLOOKUP(B129,'X10'!$B:$AZ,11,FALSE)),IF($X$1=11,(VLOOKUP(B129,'X11'!$B:$AZ,11,FALSE)),IF($X$1=12,(VLOOKUP(B129,'X12'!$B:$AZ,11,FALSE)),IF($X$1=13,(VLOOKUP(B129,'X13'!$B:$AZ,11,FALSE)),"B")))))))))))))))</f>
        <v xml:space="preserve"> </v>
      </c>
      <c r="P129" s="184" t="str">
        <f ca="1">IF(ISERROR(IF($X$1=1,(VLOOKUP(B129,'X1'!$B:$AZ,12,FALSE)),IF($X$1=2,(VLOOKUP(B129,'X2'!$B:$AZ,12,FALSE)),IF($X$1=3,(VLOOKUP(B129,'X3'!$B:$AZ,12,FALSE)),IF($X$1=4,(VLOOKUP(B129,'X4'!$B:$AZ,12,FALSE)),IF($X$1=5,(VLOOKUP(B129,'X5'!$B:$AZ,12,FALSE)),IF($X$1=6,(VLOOKUP(B129,'X6'!$B:$AZ,12,FALSE)),IF($X$1=7,(VLOOKUP(B129,'X7'!$B:$AZ,12,FALSE)),IF($X$1=8,(VLOOKUP(B129,'X8'!$B:$AZ,12,FALSE)),IF($X$1=9,(VLOOKUP(B129,'X9'!$B:$AZ,12,FALSE)),IF($X$1=10,(VLOOKUP(B129,'X10'!$B:$AZ,12,FALSE)),IF($X$1=11,(VLOOKUP(B129,'X11'!$B:$AZ,12,FALSE)),IF($X$1=12,(VLOOKUP(B129,'X12'!$B:$AZ,12,FALSE)),IF($X$1=13,(VLOOKUP(B129,'X13'!$B:$AZ,12,FALSE)),"B"))))))))))))))=TRUE," ",(IF($X$1=1,(VLOOKUP(B129,'X1'!$B:$AZ,12,FALSE)),IF($X$1=2,(VLOOKUP(B129,'X2'!$B:$AZ,12,FALSE)),IF($X$1=3,(VLOOKUP(B129,'X3'!$B:$AZ,12,FALSE)),IF($X$1=4,(VLOOKUP(B129,'X4'!$B:$AZ,12,FALSE)),IF($X$1=5,(VLOOKUP(B129,'X5'!$B:$AZ,12,FALSE)),IF($X$1=6,(VLOOKUP(B129,'X6'!$B:$AZ,12,FALSE)),IF($X$1=7,(VLOOKUP(B129,'X7'!$B:$AZ,12,FALSE)),IF($X$1=8,(VLOOKUP(B129,'X8'!$B:$AZ,12,FALSE)),IF($X$1=9,(VLOOKUP(B129,'X9'!$B:$AZ,12,FALSE)),IF($X$1=10,(VLOOKUP(B129,'X10'!$B:$AZ,12,FALSE)),IF($X$1=11,(VLOOKUP(B129,'X11'!$B:$AZ,12,FALSE)),IF($X$1=12,(VLOOKUP(B129,'X12'!$B:$AZ,12,FALSE)),IF($X$1=13,(VLOOKUP(B129,'X13'!$B:$AZ,12,FALSE)),"B")))))))))))))))</f>
        <v xml:space="preserve"> </v>
      </c>
      <c r="Q129" s="185" t="str">
        <f ca="1">IF(ISERROR(IF($X$1=1,(VLOOKUP(B129,'X1'!$B:$AZ,46,FALSE)),IF($X$1=2,(VLOOKUP(B129,'X2'!$B:$AZ,46,FALSE)),IF($X$1=3,(VLOOKUP(B129,'X3'!$B:$AZ,46,FALSE)),IF($X$1=4,(VLOOKUP(B129,'X4'!$B:$AZ,46,FALSE)),IF($X$1=5,(VLOOKUP(B129,'X5'!$B:$AZ,46,FALSE)),IF($X$1=6,(VLOOKUP(B129,'X6'!$B:$AZ,46,FALSE)),IF($X$1=7,(VLOOKUP(B129,'X7'!$B:$AZ,46,FALSE)),IF($X$1=8,(VLOOKUP(B129,'X8'!$B:$AZ,46,FALSE)),IF($X$1=9,(VLOOKUP(B129,'X9'!$B:$AZ,46,FALSE)),IF($X$1=10,(VLOOKUP(B129,'X10'!$B:$AZ,46,FALSE)),IF($X$1=11,(VLOOKUP(B129,'X11'!$B:$AZ,46,FALSE)),IF($X$1=12,(VLOOKUP(B129,'X12'!$B:$AZ,46,FALSE)),IF($X$1=13,(VLOOKUP(B129,'X13'!$B:$AZ,46,FALSE)),"B"))))))))))))))=TRUE," ",(IF($X$1=1,(VLOOKUP(B129,'X1'!$B:$AZ,46,FALSE)),IF($X$1=2,(VLOOKUP(B129,'X2'!$B:$AZ,46,FALSE)),IF($X$1=3,(VLOOKUP(B129,'X3'!$B:$AZ,46,FALSE)),IF($X$1=4,(VLOOKUP(B129,'X4'!$B:$AZ,46,FALSE)),IF($X$1=5,(VLOOKUP(B129,'X5'!$B:$AZ,46,FALSE)),IF($X$1=6,(VLOOKUP(B129,'X6'!$B:$AZ,46,FALSE)),IF($X$1=7,(VLOOKUP(B129,'X7'!$B:$AZ,46,FALSE)),IF($X$1=8,(VLOOKUP(B129,'X8'!$B:$AZ,46,FALSE)),IF($X$1=9,(VLOOKUP(B129,'X9'!$B:$AZ,46,FALSE)),IF($X$1=10,(VLOOKUP(B129,'X10'!$B:$AZ,46,FALSE)),IF($X$1=11,(VLOOKUP(B129,'X11'!$B:$AZ,46,FALSE)),IF($X$1=12,(VLOOKUP(B129,'X12'!$B:$AZ,46,FALSE)),IF($X$1=13,(VLOOKUP(B129,'X13'!$B:$AZ,46,FALSE)),"B")))))))))))))))</f>
        <v xml:space="preserve"> </v>
      </c>
      <c r="R129" s="185" t="str">
        <f ca="1">IF(ISERROR(IF($X$1=1,(VLOOKUP(B129,'X1'!$B:$AZ,15,FALSE)),IF($X$1=2,(VLOOKUP(B129,'X2'!$B:$AZ,15,FALSE)),IF($X$1=3,(VLOOKUP(B129,'X3'!$B:$AZ,15,FALSE)),IF($X$1=4,(VLOOKUP(B129,'X4'!$B:$AZ,15,FALSE)),IF($X$1=5,(VLOOKUP(B129,'X5'!$B:$AZ,15,FALSE)),IF($X$1=6,(VLOOKUP(B129,'X6'!$B:$AZ,15,FALSE)),IF($X$1=7,(VLOOKUP(B129,'X7'!$B:$AZ,15,FALSE)),IF($X$1=8,(VLOOKUP(B129,'X8'!$B:$AZ,15,FALSE)),IF($X$1=9,(VLOOKUP(B129,'X9'!$B:$AZ,15,FALSE)),IF($X$1=10,(VLOOKUP(B129,'X10'!$B:$AZ,15,FALSE)),IF($X$1=11,(VLOOKUP(B129,'X11'!$B:$AZ,15,FALSE)),IF($X$1=12,(VLOOKUP(B129,'X12'!$B:$AZ,15,FALSE)),IF($X$1=13,(VLOOKUP(B129,'X13'!$B:$AZ,15,FALSE)),"B"))))))))))))))=TRUE," ",(IF($X$1=1,(VLOOKUP(B129,'X1'!$B:$AZ,15,FALSE)),IF($X$1=2,(VLOOKUP(B129,'X2'!$B:$AZ,15,FALSE)),IF($X$1=3,(VLOOKUP(B129,'X3'!$B:$AZ,15,FALSE)),IF($X$1=4,(VLOOKUP(B129,'X4'!$B:$AZ,15,FALSE)),IF($X$1=5,(VLOOKUP(B129,'X5'!$B:$AZ,15,FALSE)),IF($X$1=6,(VLOOKUP(B129,'X6'!$B:$AZ,15,FALSE)),IF($X$1=7,(VLOOKUP(B129,'X7'!$B:$AZ,15,FALSE)),IF($X$1=8,(VLOOKUP(B129,'X8'!$B:$AZ,15,FALSE)),IF($X$1=9,(VLOOKUP(B129,'X9'!$B:$AZ,15,FALSE)),IF($X$1=10,(VLOOKUP(B129,'X10'!$B:$AZ,15,FALSE)),IF($X$1=11,(VLOOKUP(B129,'X11'!$B:$AZ,15,FALSE)),IF($X$1=12,(VLOOKUP(B129,'X12'!$B:$AZ,15,FALSE)),IF($X$1=13,(VLOOKUP(B129,'X13'!$B:$AZ,15,FALSE)),"B")))))))))))))))</f>
        <v xml:space="preserve"> </v>
      </c>
      <c r="S129" s="185" t="str">
        <f ca="1">IF(ISERROR(IF((IF($X$1=1,(VLOOKUP(B129,'X1'!$B:$AZ,14,FALSE)),(IF($X$1=2,(VLOOKUP(B129,'X2'!$B:$AZ,14,FALSE)),(IF($X$1=3,(VLOOKUP(B129,'X3'!$B:$AZ,14,FALSE)),(IF($X$1=4,(VLOOKUP(B129,'X4'!$B:$AZ,14,FALSE)),(IF($X$1=5,(VLOOKUP(B129,'X5'!$B:$AZ,14,FALSE)),(IF($X$1=6,(VLOOKUP(B129,'X6'!$B:$AZ,14,FALSE)),(IF($X$1=7,(VLOOKUP(B129,'X7'!$B:$AZ,14,FALSE)),(IF($X$1=8,(VLOOKUP(B129,'X8'!$B:$AZ,14,FALSE)),(IF($X$1=9,(VLOOKUP(B129,'X9'!$B:$AZ,14,FALSE)),(IF($X$1=10,(VLOOKUP(B129,'X10'!$B:$AZ,14,FALSE)),(IF($X$1=11,(VLOOKUP(B129,'X11'!$B:$AZ,14,FALSE)),(IF($X$1=12,(VLOOKUP(B129,'X12'!$B:$AZ,14,FALSE)),(VLOOKUP(B129,'X13'!$B:$AZ,14,FALSE))))))))))))))))))))))))))=$V$1," ",(IF($X$1=1,(VLOOKUP(B129,'X1'!$B:$AZ,14,FALSE)),(IF($X$1=2,(VLOOKUP(B129,'X2'!$B:$AZ,14,FALSE)),(IF($X$1=3,(VLOOKUP(B129,'X3'!$B:$AZ,14,FALSE)),(IF($X$1=4,(VLOOKUP(B129,'X4'!$B:$AZ,14,FALSE)),(IF($X$1=5,(VLOOKUP(B129,'X5'!$B:$AZ,14,FALSE)),(IF($X$1=6,(VLOOKUP(B129,'X6'!$B:$AZ,14,FALSE)),(IF($X$1=7,(VLOOKUP(B129,'X7'!$B:$AZ,14,FALSE)),(IF($X$1=8,(VLOOKUP(B129,'X8'!$B:$AZ,14,FALSE)),(IF($X$1=9,(VLOOKUP(B129,'X9'!$B:$AZ,14,FALSE)),(IF($X$1=10,(VLOOKUP(B129,'X10'!$B:$AZ,14,FALSE)),(IF($X$1=11,(VLOOKUP(B129,'X11'!$B:$AZ,14,FALSE)),(IF($X$1=12,(VLOOKUP(B129,'X12'!$B:$AZ,14,FALSE)),(VLOOKUP(B129,'X13'!$B:$AZ,14,FALSE))))))))))))))))))))))))))))=TRUE," ",(IF((IF($X$1=1,(VLOOKUP(B129,'X1'!$B:$AZ,14,FALSE)),(IF($X$1=2,(VLOOKUP(B129,'X2'!$B:$AZ,14,FALSE)),(IF($X$1=3,(VLOOKUP(B129,'X3'!$B:$AZ,14,FALSE)),(IF($X$1=4,(VLOOKUP(B129,'X4'!$B:$AZ,14,FALSE)),(IF($X$1=5,(VLOOKUP(B129,'X5'!$B:$AZ,14,FALSE)),(IF($X$1=6,(VLOOKUP(B129,'X6'!$B:$AZ,14,FALSE)),(IF($X$1=7,(VLOOKUP(B129,'X7'!$B:$AZ,14,FALSE)),(IF($X$1=8,(VLOOKUP(B129,'X8'!$B:$AZ,14,FALSE)),(IF($X$1=9,(VLOOKUP(B129,'X9'!$B:$AZ,14,FALSE)),(IF($X$1=10,(VLOOKUP(B129,'X10'!$B:$AZ,14,FALSE)),(IF($X$1=11,(VLOOKUP(B129,'X11'!$B:$AZ,14,FALSE)),(IF($X$1=12,(VLOOKUP(B129,'X12'!$B:$AZ,14,FALSE)),(VLOOKUP(B129,'X13'!$B:$AZ,14,FALSE))))))))))))))))))))))))))=$V$1," ",(IF($X$1=1,(VLOOKUP(B129,'X1'!$B:$AZ,14,FALSE)),(IF($X$1=2,(VLOOKUP(B129,'X2'!$B:$AZ,14,FALSE)),(IF($X$1=3,(VLOOKUP(B129,'X3'!$B:$AZ,14,FALSE)),(IF($X$1=4,(VLOOKUP(B129,'X4'!$B:$AZ,14,FALSE)),(IF($X$1=5,(VLOOKUP(B129,'X5'!$B:$AZ,14,FALSE)),(IF($X$1=6,(VLOOKUP(B129,'X6'!$B:$AZ,14,FALSE)),(IF($X$1=7,(VLOOKUP(B129,'X7'!$B:$AZ,14,FALSE)),(IF($X$1=8,(VLOOKUP(B129,'X8'!$B:$AZ,14,FALSE)),(IF($X$1=9,(VLOOKUP(B129,'X9'!$B:$AZ,14,FALSE)),(IF($X$1=10,(VLOOKUP(B129,'X10'!$B:$AZ,14,FALSE)),(IF($X$1=11,(VLOOKUP(B129,'X11'!$B:$AZ,14,FALSE)),(IF($X$1=12,(VLOOKUP(B129,'X12'!$B:$AZ,14,FALSE)),(VLOOKUP(B129,'X13'!$B:$AZ,14,FALSE)))))))))))))))))))))))))))))</f>
        <v xml:space="preserve"> </v>
      </c>
      <c r="V129" s="43"/>
      <c r="W129" s="43"/>
      <c r="X129" s="4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</row>
    <row r="130" spans="1:67" ht="14.1" customHeight="1" x14ac:dyDescent="0.2">
      <c r="A130" s="156" t="s">
        <v>1058</v>
      </c>
      <c r="B130" s="122" t="str">
        <f>IF(ISERROR(IF($U$16=1,(VLOOKUP(A130,$AC$89:$AH$125,2,FALSE)),IF((IF($X$1=1,'X1'!B89,(IF($X$1=2,'X2'!B89,(IF($X$1=3,'X3'!B89,(IF($X$1=4,'X4'!B89,(IF($X$1=5,'X5'!B89,(IF($X$1=6,'X6'!B89,(IF($X$1=7,'X7'!B89,(IF($X$1=8,'X8'!B89,(IF($X$1=9,'X9'!B89,(IF($X$1=10,'X10'!B89,(IF($X$1=11,'X11'!B89,(IF($X$1=12,'X12'!B89,'X13'!B89))))))))))))))))))))))))="","",(IF($X$1=1,'X1'!B89,(IF($X$1=2,'X2'!B89,(IF($X$1=3,'X3'!B89,(IF($X$1=4,'X4'!B89,(IF($X$1=5,'X5'!B89,(IF($X$1=6,'X6'!B89,(IF($X$1=7,'X7'!B89,(IF($X$1=8,'X8'!B89,(IF($X$1=9,'X9'!B89,(IF($X$1=10,'X10'!B89,(IF($X$1=11,'X11'!B89,(IF($X$1=12,'X12'!B89,'X13'!B89)))))))))))))))))))))))))))=TRUE," ",(IF($U$16=1,(VLOOKUP(A130,$AC$89:$AH$125,2,FALSE)),IF((IF($X$1=1,'X1'!B89,(IF($X$1=2,'X2'!B89,(IF($X$1=3,'X3'!B89,(IF($X$1=4,'X4'!B89,(IF($X$1=5,'X5'!B89,(IF($X$1=6,'X6'!B89,(IF($X$1=7,'X7'!B89,(IF($X$1=8,'X8'!B89,(IF($X$1=9,'X9'!B89,(IF($X$1=10,'X10'!B89,(IF($X$1=11,'X11'!B89,(IF($X$1=12,'X12'!B89,'X13'!B89))))))))))))))))))))))))="","",(IF($X$1=1,'X1'!B89,(IF($X$1=2,'X2'!B89,(IF($X$1=3,'X3'!B89,(IF($X$1=4,'X4'!B89,(IF($X$1=5,'X5'!B89,(IF($X$1=6,'X6'!B89,(IF($X$1=7,'X7'!B89,(IF($X$1=8,'X8'!B89,(IF($X$1=9,'X9'!B89,(IF($X$1=10,'X10'!B89,(IF($X$1=11,'X11'!B89,(IF($X$1=12,'X12'!B89,'X13'!B89))))))))))))))))))))))))))))</f>
        <v/>
      </c>
      <c r="C130" s="181" t="str">
        <f ca="1">IF(ISERROR(IF($X$1=1,(VLOOKUP(B130,'X1'!$B:$AZ,47,FALSE)),IF($X$1=2,(VLOOKUP(B130,'X2'!$B:$AZ,47,FALSE)),IF($X$1=3,(VLOOKUP(B130,'X3'!$B:$AZ,47,FALSE)),IF($X$1=4,(VLOOKUP(B130,'X4'!$B:$AZ,47,FALSE)),IF($X$1=5,(VLOOKUP(B130,'X5'!$B:$AZ,47,FALSE)),IF($X$1=6,(VLOOKUP(B130,'X6'!$B:$AZ,47,FALSE)),IF($X$1=7,(VLOOKUP(B130,'X7'!$B:$AZ,47,FALSE)),IF($X$1=8,(VLOOKUP(B130,'X8'!$B:$AZ,47,FALSE)),IF($X$1=9,(VLOOKUP(B130,'X9'!$B:$AZ,47,FALSE)),IF($X$1=10,(VLOOKUP(B130,'X10'!$B:$AZ,47,FALSE)),IF($X$1=11,(VLOOKUP(B130,'X11'!$B:$AZ,47,FALSE)),IF($X$1=12,(VLOOKUP(B130,'X12'!$B:$AZ,47,FALSE)),IF($X$1=13,(VLOOKUP(B130,'X13'!$B:$AZ,47,FALSE)),"B"))))))))))))))=TRUE," ",(IF($X$1=1,(VLOOKUP(B130,'X1'!$B:$AZ,47,FALSE)),IF($X$1=2,(VLOOKUP(B130,'X2'!$B:$AZ,47,FALSE)),IF($X$1=3,(VLOOKUP(B130,'X3'!$B:$AZ,47,FALSE)),IF($X$1=4,(VLOOKUP(B130,'X4'!$B:$AZ,47,FALSE)),IF($X$1=5,(VLOOKUP(B130,'X5'!$B:$AZ,47,FALSE)),IF($X$1=6,(VLOOKUP(B130,'X6'!$B:$AZ,47,FALSE)),IF($X$1=7,(VLOOKUP(B130,'X7'!$B:$AZ,47,FALSE)),IF($X$1=8,(VLOOKUP(B130,'X8'!$B:$AZ,47,FALSE)),IF($X$1=9,(VLOOKUP(B130,'X9'!$B:$AZ,47,FALSE)),IF($X$1=10,(VLOOKUP(B130,'X10'!$B:$AZ,47,FALSE)),IF($X$1=11,(VLOOKUP(B130,'X11'!$B:$AZ,47,FALSE)),IF($X$1=12,(VLOOKUP(B130,'X12'!$B:$AZ,47,FALSE)),IF($X$1=13,(VLOOKUP(B130,'X13'!$B:$AZ,47,FALSE)),"B")))))))))))))))</f>
        <v xml:space="preserve"> </v>
      </c>
      <c r="D130" s="181" t="str">
        <f ca="1">IF(ISERROR(IF($X$1=1,(VLOOKUP(B130,'X1'!$B:$AP,41,FALSE)),IF($X$1=2,(VLOOKUP(B130,'X2'!$B:$AP,41,FALSE)),IF($X$1=3,(VLOOKUP(B130,'X3'!$B:$AP,41,FALSE)),IF($X$1=4,(VLOOKUP(B130,'X4'!$B:$AP,41,FALSE)),IF($X$1=5,(VLOOKUP(B130,'X5'!$B:$AP,41,FALSE)),IF($X$1=6,(VLOOKUP(B130,'X6'!$B:$AP,41,FALSE)),IF($X$1=7,(VLOOKUP(B130,'X7'!$B:$AP,41,FALSE)),IF($X$1=8,(VLOOKUP(B130,'X8'!$B:$AP,41,FALSE)),IF($X$1=9,(VLOOKUP(B130,'X9'!$B:$AP,41,FALSE)),IF($X$1=10,(VLOOKUP(B130,'X10'!$B:$AP,41,FALSE)),IF($X$1=11,(VLOOKUP(B130,'X11'!$B:$AP,41,FALSE)),IF($X$1=12,(VLOOKUP(B130,'X12'!$B:$AP,41,FALSE)),IF($X$1=13,(VLOOKUP(B130,'X13'!$B:$AP,41,FALSE)),"B"))))))))))))))=TRUE," ",(IF($X$1=1,(VLOOKUP(B130,'X1'!$B:$AP,41,FALSE)),IF($X$1=2,(VLOOKUP(B130,'X2'!$B:$AP,41,FALSE)),IF($X$1=3,(VLOOKUP(B130,'X3'!$B:$AP,41,FALSE)),IF($X$1=4,(VLOOKUP(B130,'X4'!$B:$AP,41,FALSE)),IF($X$1=5,(VLOOKUP(B130,'X5'!$B:$AP,41,FALSE)),IF($X$1=6,(VLOOKUP(B130,'X6'!$B:$AP,41,FALSE)),IF($X$1=7,(VLOOKUP(B130,'X7'!$B:$AP,41,FALSE)),IF($X$1=8,(VLOOKUP(B130,'X8'!$B:$AP,41,FALSE)),IF($X$1=9,(VLOOKUP(B130,'X9'!$B:$AP,41,FALSE)),IF($X$1=10,(VLOOKUP(B130,'X10'!$B:$AP,41,FALSE)),IF($X$1=11,(VLOOKUP(B130,'X11'!$B:$AP,41,FALSE)),IF($X$1=12,(VLOOKUP(B130,'X12'!$B:$AP,41,FALSE)),IF($X$1=13,(VLOOKUP(B130,'X13'!$B:$AP,41,FALSE)),"B")))))))))))))))</f>
        <v xml:space="preserve"> </v>
      </c>
      <c r="E130" s="182" t="str">
        <f ca="1">IF(ISERROR(IF($X$1=1,(VLOOKUP(B130,'X1'!$B:$AP,7,FALSE)),IF($X$1=2,(VLOOKUP(B130,'X2'!$B:$AP,7,FALSE)),IF($X$1=3,(VLOOKUP(B130,'X3'!$B:$AP,7,FALSE)),IF($X$1=4,(VLOOKUP(B130,'X4'!$B:$AP,7,FALSE)),IF($X$1=5,(VLOOKUP(B130,'X5'!$B:$AP,7,FALSE)),IF($X$1=6,(VLOOKUP(B130,'X6'!$B:$AP,7,FALSE)),IF($X$1=7,(VLOOKUP(B130,'X7'!$B:$AP,7,FALSE)),IF($X$1=8,(VLOOKUP(B130,'X8'!$B:$AP,7,FALSE)),IF($X$1=9,(VLOOKUP(B130,'X9'!$B:$AP,7,FALSE)),IF($X$1=10,(VLOOKUP(B130,'X10'!$B:$AP,7,FALSE)),IF($X$1=11,(VLOOKUP(B130,'X11'!$B:$AP,7,FALSE)),IF($X$1=12,(VLOOKUP(B130,'X12'!$B:$AP,7,FALSE)),IF($X$1=13,(VLOOKUP(B130,'X13'!$B:$AP,7,FALSE)),"B"))))))))))))))=TRUE," ",(IF($X$1=1,(VLOOKUP(B130,'X1'!$B:$AP,7,FALSE)),IF($X$1=2,(VLOOKUP(B130,'X2'!$B:$AP,7,FALSE)),IF($X$1=3,(VLOOKUP(B130,'X3'!$B:$AP,7,FALSE)),IF($X$1=4,(VLOOKUP(B130,'X4'!$B:$AP,7,FALSE)),IF($X$1=5,(VLOOKUP(B130,'X5'!$B:$AP,7,FALSE)),IF($X$1=6,(VLOOKUP(B130,'X6'!$B:$AP,7,FALSE)),IF($X$1=7,(VLOOKUP(B130,'X7'!$B:$AP,7,FALSE)),IF($X$1=8,(VLOOKUP(B130,'X8'!$B:$AP,7,FALSE)),IF($X$1=9,(VLOOKUP(B130,'X9'!$B:$AP,7,FALSE)),IF($X$1=10,(VLOOKUP(B130,'X10'!$B:$AP,7,FALSE)),IF($X$1=11,(VLOOKUP(B130,'X11'!$B:$AP,7,FALSE)),IF($X$1=12,(VLOOKUP(B130,'X12'!$B:$AP,7,FALSE)),IF($X$1=13,(VLOOKUP(B130,'X13'!$B:$AP,7,FALSE)),"B")))))))))))))))</f>
        <v xml:space="preserve"> </v>
      </c>
      <c r="F130" s="182" t="str">
        <f ca="1">IF(ISERROR(IF((IF($X$1=1,(VLOOKUP(B130,'X1'!$B:$AO,6,FALSE)),(IF($X$1=2,(VLOOKUP(B130,'X2'!$B:$AO,6,FALSE)),(IF($X$1=3,(VLOOKUP(B130,'X3'!$B:$AO,6,FALSE)),(IF($X$1=4,(VLOOKUP(B130,'X4'!$B:$AO,6,FALSE)),(IF($X$1=5,(VLOOKUP(B130,'X5'!$B:$AO,6,FALSE)),(IF($X$1=6,(VLOOKUP(B130,'X6'!$B:$AO,6,FALSE)),(IF($X$1=7,(VLOOKUP(B130,'X7'!$B:$AO,6,FALSE)),(IF($X$1=8,(VLOOKUP(B130,'X8'!$B:$AO,6,FALSE)),(IF($X$1=9,(VLOOKUP(B130,'X9'!$B:$AO,6,FALSE)),(IF($X$1=10,(VLOOKUP(B130,'X10'!$B:$AO,6,FALSE)),(IF($X$1=11,(VLOOKUP(B130,'X11'!$B:$AO,6,FALSE)),(IF($X$1=12,(VLOOKUP(B130,'X12'!$B:$AO,6,FALSE)),(VLOOKUP(B130,'X13'!$B:$AO,6,FALSE))))))))))))))))))))))))))=$V$1," ",(IF($X$1=1,(VLOOKUP(B130,'X1'!$B:$AO,6,FALSE)),(IF($X$1=2,(VLOOKUP(B130,'X2'!$B:$AO,6,FALSE)),(IF($X$1=3,(VLOOKUP(B130,'X3'!$B:$AO,6,FALSE)),(IF($X$1=4,(VLOOKUP(B130,'X4'!$B:$AO,6,FALSE)),(IF($X$1=5,(VLOOKUP(B130,'X5'!$B:$AO,6,FALSE)),(IF($X$1=6,(VLOOKUP(B130,'X6'!$B:$AO,6,FALSE)),(IF($X$1=7,(VLOOKUP(B130,'X7'!$B:$AO,6,FALSE)),(IF($X$1=8,(VLOOKUP(B130,'X8'!$B:$AO,6,FALSE)),(IF($X$1=9,(VLOOKUP(B130,'X9'!$B:$AO,6,FALSE)),(IF($X$1=10,(VLOOKUP(B130,'X10'!$B:$AO,6,FALSE)),(IF($X$1=11,(VLOOKUP(B130,'X11'!$B:$AO,6,FALSE)),(IF($X$1=12,(VLOOKUP(B130,'X12'!$B:$AO,6,FALSE)),(VLOOKUP(B130,'X13'!$B:$AO,6,FALSE))))))))))))))))))))))))))))=TRUE," ",(IF((IF($X$1=1,(VLOOKUP(B130,'X1'!$B:$AO,6,FALSE)),(IF($X$1=2,(VLOOKUP(B130,'X2'!$B:$AO,6,FALSE)),(IF($X$1=3,(VLOOKUP(B130,'X3'!$B:$AO,6,FALSE)),(IF($X$1=4,(VLOOKUP(B130,'X4'!$B:$AO,6,FALSE)),(IF($X$1=5,(VLOOKUP(B130,'X5'!$B:$AO,6,FALSE)),(IF($X$1=6,(VLOOKUP(B130,'X6'!$B:$AO,6,FALSE)),(IF($X$1=7,(VLOOKUP(B130,'X7'!$B:$AO,6,FALSE)),(IF($X$1=8,(VLOOKUP(B130,'X8'!$B:$AO,6,FALSE)),(IF($X$1=9,(VLOOKUP(B130,'X9'!$B:$AO,6,FALSE)),(IF($X$1=10,(VLOOKUP(B130,'X10'!$B:$AO,6,FALSE)),(IF($X$1=11,(VLOOKUP(B130,'X11'!$B:$AO,6,FALSE)),(IF($X$1=12,(VLOOKUP(B130,'X12'!$B:$AO,6,FALSE)),(VLOOKUP(B130,'X13'!$B:$AO,6,FALSE))))))))))))))))))))))))))=$V$1," ",(IF($X$1=1,(VLOOKUP(B130,'X1'!$B:$AO,6,FALSE)),(IF($X$1=2,(VLOOKUP(B130,'X2'!$B:$AO,6,FALSE)),(IF($X$1=3,(VLOOKUP(B130,'X3'!$B:$AO,6,FALSE)),(IF($X$1=4,(VLOOKUP(B130,'X4'!$B:$AO,6,FALSE)),(IF($X$1=5,(VLOOKUP(B130,'X5'!$B:$AO,6,FALSE)),(IF($X$1=6,(VLOOKUP(B130,'X6'!$B:$AO,6,FALSE)),(IF($X$1=7,(VLOOKUP(B130,'X7'!$B:$AO,6,FALSE)),(IF($X$1=8,(VLOOKUP(B130,'X8'!$B:$AO,6,FALSE)),(IF($X$1=9,(VLOOKUP(B130,'X9'!$B:$AO,6,FALSE)),(IF($X$1=10,(VLOOKUP(B130,'X10'!$B:$AO,6,FALSE)),(IF($X$1=11,(VLOOKUP(B130,'X11'!$B:$AO,6,FALSE)),(IF($X$1=12,(VLOOKUP(B130,'X12'!$B:$AO,6,FALSE)),(VLOOKUP(B130,'X13'!$B:$AO,6,FALSE)))))))))))))))))))))))))))))</f>
        <v xml:space="preserve"> </v>
      </c>
      <c r="G130" s="182" t="str">
        <f ca="1">IF(ISERROR(IF($X$1=1,(VLOOKUP(B130,'X1'!$B:$AZ,44,FALSE)),IF($X$1=2,(VLOOKUP(B130,'X2'!$B:$AZ,44,FALSE)),IF($X$1=3,(VLOOKUP(B130,'X3'!$B:$AZ,44,FALSE)),IF($X$1=4,(VLOOKUP(B130,'X4'!$B:$AZ,44,FALSE)),IF($X$1=5,(VLOOKUP(B130,'X5'!$B:$AZ,44,FALSE)),IF($X$1=6,(VLOOKUP(B130,'X6'!$B:$AZ,44,FALSE)),IF($X$1=7,(VLOOKUP(B130,'X7'!$B:$AZ,44,FALSE)),IF($X$1=8,(VLOOKUP(B130,'X8'!$B:$AZ,44,FALSE)),IF($X$1=9,(VLOOKUP(B130,'X9'!$B:$AZ,44,FALSE)),IF($X$1=10,(VLOOKUP(B130,'X10'!$B:$AZ,44,FALSE)),IF($X$1=11,(VLOOKUP(B130,'X11'!$B:$AZ,44,FALSE)),IF($X$1=12,(VLOOKUP(B130,'X12'!$B:$AZ,44,FALSE)),IF($X$1=13,(VLOOKUP(B130,'X13'!$B:$AZ,44,FALSE)),"B"))))))))))))))=TRUE," ",(IF($X$1=1,(VLOOKUP(B130,'X1'!$B:$AZ,44,FALSE)),IF($X$1=2,(VLOOKUP(B130,'X2'!$B:$AZ,44,FALSE)),IF($X$1=3,(VLOOKUP(B130,'X3'!$B:$AZ,44,FALSE)),IF($X$1=4,(VLOOKUP(B130,'X4'!$B:$AZ,44,FALSE)),IF($X$1=5,(VLOOKUP(B130,'X5'!$B:$AZ,44,FALSE)),IF($X$1=6,(VLOOKUP(B130,'X6'!$B:$AZ,44,FALSE)),IF($X$1=7,(VLOOKUP(B130,'X7'!$B:$AZ,44,FALSE)),IF($X$1=8,(VLOOKUP(B130,'X8'!$B:$AZ,44,FALSE)),IF($X$1=9,(VLOOKUP(B130,'X9'!$B:$AZ,44,FALSE)),IF($X$1=10,(VLOOKUP(B130,'X10'!$B:$AZ,44,FALSE)),IF($X$1=11,(VLOOKUP(B130,'X11'!$B:$AZ,44,FALSE)),IF($X$1=12,(VLOOKUP(B130,'X12'!$B:$AZ,44,FALSE)),IF($X$1=13,(VLOOKUP(B130,'X13'!$B:$AZ,44,FALSE)),"B")))))))))))))))</f>
        <v xml:space="preserve"> </v>
      </c>
      <c r="H130" s="182" t="str">
        <f ca="1">IF(ISERROR(IF($X$1=1,(VLOOKUP(B130,'X1'!$B:$AZ,8,FALSE)),IF($X$1=2,(VLOOKUP(B130,'X2'!$B:$AZ,8,FALSE)),IF($X$1=3,(VLOOKUP(B130,'X3'!$B:$AZ,8,FALSE)),IF($X$1=4,(VLOOKUP(B130,'X4'!$B:$AZ,8,FALSE)),IF($X$1=5,(VLOOKUP(B130,'X5'!$B:$AZ,8,FALSE)),IF($X$1=6,(VLOOKUP(B130,'X6'!$B:$AZ,8,FALSE)),IF($X$1=7,(VLOOKUP(B130,'X7'!$B:$AZ,8,FALSE)),IF($X$1=8,(VLOOKUP(B130,'X8'!$B:$AZ,8,FALSE)),IF($X$1=9,(VLOOKUP(B130,'X9'!$B:$AZ,8,FALSE)),IF($X$1=10,(VLOOKUP(B130,'X10'!$B:$AZ,8,FALSE)),IF($X$1=11,(VLOOKUP(B130,'X11'!$B:$AZ,8,FALSE)),IF($X$1=12,(VLOOKUP(B130,'X12'!$B:$AZ,8,FALSE)),IF($X$1=13,(VLOOKUP(B130,'X13'!$B:$AZ,8,FALSE)),"B"))))))))))))))=TRUE," ",(IF($X$1=1,(VLOOKUP(B130,'X1'!$B:$AZ,8,FALSE)),IF($X$1=2,(VLOOKUP(B130,'X2'!$B:$AZ,8,FALSE)),IF($X$1=3,(VLOOKUP(B130,'X3'!$B:$AZ,8,FALSE)),IF($X$1=4,(VLOOKUP(B130,'X4'!$B:$AZ,8,FALSE)),IF($X$1=5,(VLOOKUP(B130,'X5'!$B:$AZ,8,FALSE)),IF($X$1=6,(VLOOKUP(B130,'X6'!$B:$AZ,8,FALSE)),IF($X$1=7,(VLOOKUP(B130,'X7'!$B:$AZ,8,FALSE)),IF($X$1=8,(VLOOKUP(B130,'X8'!$B:$AZ,8,FALSE)),IF($X$1=9,(VLOOKUP(B130,'X9'!$B:$AZ,8,FALSE)),IF($X$1=10,(VLOOKUP(B130,'X10'!$B:$AZ,8,FALSE)),IF($X$1=11,(VLOOKUP(B130,'X11'!$B:$AZ,8,FALSE)),IF($X$1=12,(VLOOKUP(B130,'X12'!$B:$AZ,8,FALSE)),IF($X$1=13,(VLOOKUP(B130,'X13'!$B:$AZ,8,FALSE)),"B")))))))))))))))</f>
        <v xml:space="preserve"> </v>
      </c>
      <c r="I130" s="183" t="str">
        <f ca="1">IF(ISERROR(IF($X$1=1,(VLOOKUP(B130,'X1'!$B:$AZ,2,FALSE)),IF($X$1=2,(VLOOKUP(B130,'X2'!$B:$AZ,2,FALSE)),IF($X$1=3,(VLOOKUP(B130,'X3'!$B:$AZ,2,FALSE)),IF($X$1=4,(VLOOKUP(B130,'X4'!$B:$AZ,2,FALSE)),IF($X$1=5,(VLOOKUP(B130,'X5'!$B:$AZ,2,FALSE)),IF($X$1=6,(VLOOKUP(B130,'X6'!$B:$AZ,2,FALSE)),IF($X$1=7,(VLOOKUP(B130,'X7'!$B:$AZ,2,FALSE)),IF($X$1=8,(VLOOKUP(B130,'X8'!$B:$AZ,2,FALSE)),IF($X$1=9,(VLOOKUP(B130,'X9'!$B:$AZ,2,FALSE)),IF($X$1=10,(VLOOKUP(B130,'X10'!$B:$AZ,2,FALSE)),IF($X$1=11,(VLOOKUP(B130,'X11'!$B:$AZ,2,FALSE)),IF($X$1=12,(VLOOKUP(B130,'X12'!$B:$AZ,2,FALSE)),IF($X$1=13,(VLOOKUP(B130,'X13'!$B:$AZ,2,FALSE)),"B"))))))))))))))=TRUE," ",(IF($X$1=1,(VLOOKUP(B130,'X1'!$B:$AZ,2,FALSE)),IF($X$1=2,(VLOOKUP(B130,'X2'!$B:$AZ,2,FALSE)),IF($X$1=3,(VLOOKUP(B130,'X3'!$B:$AZ,2,FALSE)),IF($X$1=4,(VLOOKUP(B130,'X4'!$B:$AZ,2,FALSE)),IF($X$1=5,(VLOOKUP(B130,'X5'!$B:$AZ,2,FALSE)),IF($X$1=6,(VLOOKUP(B130,'X6'!$B:$AZ,2,FALSE)),IF($X$1=7,(VLOOKUP(B130,'X7'!$B:$AZ,2,FALSE)),IF($X$1=8,(VLOOKUP(B130,'X8'!$B:$AZ,2,FALSE)),IF($X$1=9,(VLOOKUP(B130,'X9'!$B:$AZ,2,FALSE)),IF($X$1=10,(VLOOKUP(B130,'X10'!$B:$AZ,2,FALSE)),IF($X$1=11,(VLOOKUP(B130,'X11'!$B:$AZ,2,FALSE)),IF($X$1=12,(VLOOKUP(B130,'X12'!$B:$AZ,2,FALSE)),IF($X$1=13,(VLOOKUP(B130,'X13'!$B:$AZ,2,FALSE)),"B")))))))))))))))</f>
        <v xml:space="preserve"> </v>
      </c>
      <c r="J130" s="183" t="str">
        <f ca="1">IF(ISERROR(IF($X$1=1,(VLOOKUP(B130,'X1'!$B:$AZ,3,FALSE)),IF($X$1=2,(VLOOKUP(B130,'X2'!$B:$AZ,3,FALSE)),IF($X$1=3,(VLOOKUP(B130,'X3'!$B:$AZ,3,FALSE)),IF($X$1=4,(VLOOKUP(B130,'X4'!$B:$AZ,3,FALSE)),IF($X$1=5,(VLOOKUP(B130,'X5'!$B:$AZ,3,FALSE)),IF($X$1=6,(VLOOKUP(B130,'X6'!$B:$AZ,3,FALSE)),IF($X$1=7,(VLOOKUP(B130,'X7'!$B:$AZ,3,FALSE)),IF($X$1=8,(VLOOKUP(B130,'X8'!$B:$AZ,3,FALSE)),IF($X$1=9,(VLOOKUP(B130,'X9'!$B:$AZ,3,FALSE)),IF($X$1=10,(VLOOKUP(B130,'X10'!$B:$AZ,3,FALSE)),IF($X$1=11,(VLOOKUP(B130,'X11'!$B:$AZ,3,FALSE)),IF($X$1=12,(VLOOKUP(B130,'X12'!$B:$AZ,3,FALSE)),IF($X$1=13,(VLOOKUP(B130,'X13'!$B:$AZ,3,FALSE)),"B"))))))))))))))=TRUE," ",(IF($X$1=1,(VLOOKUP(B130,'X1'!$B:$AZ,3,FALSE)),IF($X$1=2,(VLOOKUP(B130,'X2'!$B:$AZ,3,FALSE)),IF($X$1=3,(VLOOKUP(B130,'X3'!$B:$AZ,3,FALSE)),IF($X$1=4,(VLOOKUP(B130,'X4'!$B:$AZ,3,FALSE)),IF($X$1=5,(VLOOKUP(B130,'X5'!$B:$AZ,3,FALSE)),IF($X$1=6,(VLOOKUP(B130,'X6'!$B:$AZ,3,FALSE)),IF($X$1=7,(VLOOKUP(B130,'X7'!$B:$AZ,3,FALSE)),IF($X$1=8,(VLOOKUP(B130,'X8'!$B:$AZ,3,FALSE)),IF($X$1=9,(VLOOKUP(B130,'X9'!$B:$AZ,3,FALSE)),IF($X$1=10,(VLOOKUP(B130,'X10'!$B:$AZ,3,FALSE)),IF($X$1=11,(VLOOKUP(B130,'X11'!$B:$AZ,3,FALSE)),IF($X$1=12,(VLOOKUP(B130,'X12'!$B:$AZ,3,FALSE)),IF($X$1=13,(VLOOKUP(B130,'X13'!$B:$AZ,3,FALSE)),"B")))))))))))))))</f>
        <v xml:space="preserve"> </v>
      </c>
      <c r="K130" s="183" t="str">
        <f ca="1">IF(ISERROR(IF($X$1=1,(VLOOKUP(B130,'X1'!$B:$AZ,5,FALSE)),IF($X$1=2,(VLOOKUP(B130,'X2'!$B:$AZ,5,FALSE)),IF($X$1=3,(VLOOKUP(B130,'X3'!$B:$AZ,5,FALSE)),IF($X$1=4,(VLOOKUP(B130,'X4'!$B:$AZ,5,FALSE)),IF($X$1=5,(VLOOKUP(B130,'X5'!$B:$AZ,5,FALSE)),IF($X$1=6,(VLOOKUP(B130,'X6'!$B:$AZ,5,FALSE)),IF($X$1=7,(VLOOKUP(B130,'X7'!$B:$AZ,5,FALSE)),IF($X$1=8,(VLOOKUP(B130,'X8'!$B:$AZ,5,FALSE)),IF($X$1=9,(VLOOKUP(B130,'X9'!$B:$AZ,5,FALSE)),IF($X$1=10,(VLOOKUP(B130,'X10'!$B:$AZ,5,FALSE)),IF($X$1=11,(VLOOKUP(B130,'X11'!$B:$AZ,5,FALSE)),IF($X$1=12,(VLOOKUP(B130,'X12'!$B:$AZ,5,FALSE)),IF($X$1=13,(VLOOKUP(B130,'X13'!$B:$AZ,5,FALSE)),"B"))))))))))))))=TRUE," ",(IF($X$1=1,(VLOOKUP(B130,'X1'!$B:$AZ,5,FALSE)),IF($X$1=2,(VLOOKUP(B130,'X2'!$B:$AZ,5,FALSE)),IF($X$1=3,(VLOOKUP(B130,'X3'!$B:$AZ,5,FALSE)),IF($X$1=4,(VLOOKUP(B130,'X4'!$B:$AZ,5,FALSE)),IF($X$1=5,(VLOOKUP(B130,'X5'!$B:$AZ,5,FALSE)),IF($X$1=6,(VLOOKUP(B130,'X6'!$B:$AZ,5,FALSE)),IF($X$1=7,(VLOOKUP(B130,'X7'!$B:$AZ,5,FALSE)),IF($X$1=8,(VLOOKUP(B130,'X8'!$B:$AZ,5,FALSE)),IF($X$1=9,(VLOOKUP(B130,'X9'!$B:$AZ,5,FALSE)),IF($X$1=10,(VLOOKUP(B130,'X10'!$B:$AZ,5,FALSE)),IF($X$1=11,(VLOOKUP(B130,'X11'!$B:$AZ,5,FALSE)),IF($X$1=12,(VLOOKUP(B130,'X12'!$B:$AZ,5,FALSE)),IF($X$1=13,(VLOOKUP(B130,'X13'!$B:$AZ,5,FALSE)),"B")))))))))))))))</f>
        <v xml:space="preserve"> </v>
      </c>
      <c r="L130" s="184" t="str">
        <f ca="1">IF(ISERROR(IF($X$1=1,(VLOOKUP(B130,'X1'!$B:$AZ,9,FALSE)),IF($X$1=2,(VLOOKUP(B130,'X2'!$B:$AZ,9,FALSE)),IF($X$1=3,(VLOOKUP(B130,'X3'!$B:$AZ,9,FALSE)),IF($X$1=4,(VLOOKUP(B130,'X4'!$B:$AZ,9,FALSE)),IF($X$1=5,(VLOOKUP(B130,'X5'!$B:$AZ,9,FALSE)),IF($X$1=6,(VLOOKUP(B130,'X6'!$B:$AZ,9,FALSE)),IF($X$1=7,(VLOOKUP(B130,'X7'!$B:$AZ,9,FALSE)),IF($X$1=8,(VLOOKUP(B130,'X8'!$B:$AZ,9,FALSE)),IF($X$1=9,(VLOOKUP(B130,'X9'!$B:$AZ,9,FALSE)),IF($X$1=10,(VLOOKUP(B130,'X10'!$B:$AZ,9,FALSE)),IF($X$1=11,(VLOOKUP(B130,'X11'!$B:$AZ,9,FALSE)),IF($X$1=12,(VLOOKUP(B130,'X12'!$B:$AZ,9,FALSE)),IF($X$1=13,(VLOOKUP(B130,'X13'!$B:$AZ,9,FALSE)),"B"))))))))))))))=TRUE," ",(IF($X$1=1,(VLOOKUP(B130,'X1'!$B:$AZ,9,FALSE)),IF($X$1=2,(VLOOKUP(B130,'X2'!$B:$AZ,9,FALSE)),IF($X$1=3,(VLOOKUP(B130,'X3'!$B:$AZ,9,FALSE)),IF($X$1=4,(VLOOKUP(B130,'X4'!$B:$AZ,9,FALSE)),IF($X$1=5,(VLOOKUP(B130,'X5'!$B:$AZ,9,FALSE)),IF($X$1=6,(VLOOKUP(B130,'X6'!$B:$AZ,9,FALSE)),IF($X$1=7,(VLOOKUP(B130,'X7'!$B:$AZ,9,FALSE)),IF($X$1=8,(VLOOKUP(B130,'X8'!$B:$AZ,9,FALSE)),IF($X$1=9,(VLOOKUP(B130,'X9'!$B:$AZ,9,FALSE)),IF($X$1=10,(VLOOKUP(B130,'X10'!$B:$AZ,9,FALSE)),IF($X$1=11,(VLOOKUP(B130,'X11'!$B:$AZ,9,FALSE)),IF($X$1=12,(VLOOKUP(B130,'X12'!$B:$AZ,9,FALSE)),IF($X$1=13,(VLOOKUP(B130,'X13'!$B:$AZ,9,FALSE)),"B")))))))))))))))</f>
        <v xml:space="preserve"> </v>
      </c>
      <c r="M130" s="184" t="str">
        <f ca="1">IF(ISERROR(IF($X$1=1,(VLOOKUP(B130,'X1'!$B:$AZ,10,FALSE)),IF($X$1=2,(VLOOKUP(B130,'X2'!$B:$AZ,10,FALSE)),IF($X$1=3,(VLOOKUP(B130,'X3'!$B:$AZ,10,FALSE)),IF($X$1=4,(VLOOKUP(B130,'X4'!$B:$AZ,10,FALSE)),IF($X$1=5,(VLOOKUP(B130,'X5'!$B:$AZ,10,FALSE)),IF($X$1=6,(VLOOKUP(B130,'X6'!$B:$AZ,10,FALSE)),IF($X$1=7,(VLOOKUP(B130,'X7'!$B:$AZ,10,FALSE)),IF($X$1=8,(VLOOKUP(B130,'X8'!$B:$AZ,10,FALSE)),IF($X$1=9,(VLOOKUP(B130,'X9'!$B:$AZ,10,FALSE)),IF($X$1=10,(VLOOKUP(B130,'X10'!$B:$AZ,10,FALSE)),IF($X$1=11,(VLOOKUP(B130,'X11'!$B:$AZ,10,FALSE)),IF($X$1=12,(VLOOKUP(B130,'X12'!$B:$AZ,10,FALSE)),IF($X$1=13,(VLOOKUP(B130,'X13'!$B:$AZ,10,FALSE)),"B"))))))))))))))=TRUE," ",(IF($X$1=1,(VLOOKUP(B130,'X1'!$B:$AZ,10,FALSE)),IF($X$1=2,(VLOOKUP(B130,'X2'!$B:$AZ,10,FALSE)),IF($X$1=3,(VLOOKUP(B130,'X3'!$B:$AZ,10,FALSE)),IF($X$1=4,(VLOOKUP(B130,'X4'!$B:$AZ,10,FALSE)),IF($X$1=5,(VLOOKUP(B130,'X5'!$B:$AZ,10,FALSE)),IF($X$1=6,(VLOOKUP(B130,'X6'!$B:$AZ,10,FALSE)),IF($X$1=7,(VLOOKUP(B130,'X7'!$B:$AZ,10,FALSE)),IF($X$1=8,(VLOOKUP(B130,'X8'!$B:$AZ,10,FALSE)),IF($X$1=9,(VLOOKUP(B130,'X9'!$B:$AZ,10,FALSE)),IF($X$1=10,(VLOOKUP(B130,'X10'!$B:$AZ,10,FALSE)),IF($X$1=11,(VLOOKUP(B130,'X11'!$B:$AZ,10,FALSE)),IF($X$1=12,(VLOOKUP(B130,'X12'!$B:$AZ,10,FALSE)),IF($X$1=13,(VLOOKUP(B130,'X13'!$B:$AZ,10,FALSE)),"B")))))))))))))))</f>
        <v xml:space="preserve"> </v>
      </c>
      <c r="N130" s="185" t="str">
        <f ca="1">IF(ISERROR(IF($X$1=1,(VLOOKUP(B130,'X1'!$B:$AZ,45,FALSE)),IF($X$1=2,(VLOOKUP(B130,'X2'!$B:$AZ,45,FALSE)),IF($X$1=3,(VLOOKUP(B130,'X3'!$B:$AZ,45,FALSE)),IF($X$1=4,(VLOOKUP(B130,'X4'!$B:$AZ,45,FALSE)),IF($X$1=5,(VLOOKUP(B130,'X5'!$B:$AZ,45,FALSE)),IF($X$1=6,(VLOOKUP(B130,'X6'!$B:$AZ,45,FALSE)),IF($X$1=7,(VLOOKUP(B130,'X7'!$B:$AZ,45,FALSE)),IF($X$1=8,(VLOOKUP(B130,'X8'!$B:$AZ,45,FALSE)),IF($X$1=9,(VLOOKUP(B130,'X9'!$B:$AZ,45,FALSE)),IF($X$1=10,(VLOOKUP(B130,'X10'!$B:$AZ,45,FALSE)),IF($X$1=11,(VLOOKUP(B130,'X11'!$B:$AZ,45,FALSE)),IF($X$1=12,(VLOOKUP(B130,'X12'!$B:$AZ,45,FALSE)),IF($X$1=13,(VLOOKUP(B130,'X13'!$B:$AZ,45,FALSE)),"B"))))))))))))))=TRUE," ",(IF($X$1=1,(VLOOKUP(B130,'X1'!$B:$AZ,45,FALSE)),IF($X$1=2,(VLOOKUP(B130,'X2'!$B:$AZ,45,FALSE)),IF($X$1=3,(VLOOKUP(B130,'X3'!$B:$AZ,45,FALSE)),IF($X$1=4,(VLOOKUP(B130,'X4'!$B:$AZ,45,FALSE)),IF($X$1=5,(VLOOKUP(B130,'X5'!$B:$AZ,45,FALSE)),IF($X$1=6,(VLOOKUP(B130,'X6'!$B:$AZ,45,FALSE)),IF($X$1=7,(VLOOKUP(B130,'X7'!$B:$AZ,45,FALSE)),IF($X$1=8,(VLOOKUP(B130,'X8'!$B:$AZ,45,FALSE)),IF($X$1=9,(VLOOKUP(B130,'X9'!$B:$AZ,45,FALSE)),IF($X$1=10,(VLOOKUP(B130,'X10'!$B:$AZ,45,FALSE)),IF($X$1=11,(VLOOKUP(B130,'X11'!$B:$AZ,45,FALSE)),IF($X$1=12,(VLOOKUP(B130,'X12'!$B:$AZ,45,FALSE)),IF($X$1=13,(VLOOKUP(B130,'X13'!$B:$AZ,45,FALSE)),"B")))))))))))))))</f>
        <v xml:space="preserve"> </v>
      </c>
      <c r="O130" s="184" t="str">
        <f ca="1">IF(ISERROR(IF($X$1=1,(VLOOKUP(B130,'X1'!$B:$AZ,11,FALSE)),IF($X$1=2,(VLOOKUP(B130,'X2'!$B:$AZ,11,FALSE)),IF($X$1=3,(VLOOKUP(B130,'X3'!$B:$AZ,11,FALSE)),IF($X$1=4,(VLOOKUP(B130,'X4'!$B:$AZ,11,FALSE)),IF($X$1=5,(VLOOKUP(B130,'X5'!$B:$AZ,11,FALSE)),IF($X$1=6,(VLOOKUP(B130,'X6'!$B:$AZ,11,FALSE)),IF($X$1=7,(VLOOKUP(B130,'X7'!$B:$AZ,11,FALSE)),IF($X$1=8,(VLOOKUP(B130,'X8'!$B:$AZ,11,FALSE)),IF($X$1=9,(VLOOKUP(B130,'X9'!$B:$AZ,11,FALSE)),IF($X$1=10,(VLOOKUP(B130,'X10'!$B:$AZ,11,FALSE)),IF($X$1=11,(VLOOKUP(B130,'X11'!$B:$AZ,11,FALSE)),IF($X$1=12,(VLOOKUP(B130,'X12'!$B:$AZ,11,FALSE)),IF($X$1=13,(VLOOKUP(B130,'X13'!$B:$AZ,11,FALSE)),"B"))))))))))))))=TRUE," ",(IF($X$1=1,(VLOOKUP(B130,'X1'!$B:$AZ,11,FALSE)),IF($X$1=2,(VLOOKUP(B130,'X2'!$B:$AZ,11,FALSE)),IF($X$1=3,(VLOOKUP(B130,'X3'!$B:$AZ,11,FALSE)),IF($X$1=4,(VLOOKUP(B130,'X4'!$B:$AZ,11,FALSE)),IF($X$1=5,(VLOOKUP(B130,'X5'!$B:$AZ,11,FALSE)),IF($X$1=6,(VLOOKUP(B130,'X6'!$B:$AZ,11,FALSE)),IF($X$1=7,(VLOOKUP(B130,'X7'!$B:$AZ,11,FALSE)),IF($X$1=8,(VLOOKUP(B130,'X8'!$B:$AZ,11,FALSE)),IF($X$1=9,(VLOOKUP(B130,'X9'!$B:$AZ,11,FALSE)),IF($X$1=10,(VLOOKUP(B130,'X10'!$B:$AZ,11,FALSE)),IF($X$1=11,(VLOOKUP(B130,'X11'!$B:$AZ,11,FALSE)),IF($X$1=12,(VLOOKUP(B130,'X12'!$B:$AZ,11,FALSE)),IF($X$1=13,(VLOOKUP(B130,'X13'!$B:$AZ,11,FALSE)),"B")))))))))))))))</f>
        <v xml:space="preserve"> </v>
      </c>
      <c r="P130" s="184" t="str">
        <f ca="1">IF(ISERROR(IF($X$1=1,(VLOOKUP(B130,'X1'!$B:$AZ,12,FALSE)),IF($X$1=2,(VLOOKUP(B130,'X2'!$B:$AZ,12,FALSE)),IF($X$1=3,(VLOOKUP(B130,'X3'!$B:$AZ,12,FALSE)),IF($X$1=4,(VLOOKUP(B130,'X4'!$B:$AZ,12,FALSE)),IF($X$1=5,(VLOOKUP(B130,'X5'!$B:$AZ,12,FALSE)),IF($X$1=6,(VLOOKUP(B130,'X6'!$B:$AZ,12,FALSE)),IF($X$1=7,(VLOOKUP(B130,'X7'!$B:$AZ,12,FALSE)),IF($X$1=8,(VLOOKUP(B130,'X8'!$B:$AZ,12,FALSE)),IF($X$1=9,(VLOOKUP(B130,'X9'!$B:$AZ,12,FALSE)),IF($X$1=10,(VLOOKUP(B130,'X10'!$B:$AZ,12,FALSE)),IF($X$1=11,(VLOOKUP(B130,'X11'!$B:$AZ,12,FALSE)),IF($X$1=12,(VLOOKUP(B130,'X12'!$B:$AZ,12,FALSE)),IF($X$1=13,(VLOOKUP(B130,'X13'!$B:$AZ,12,FALSE)),"B"))))))))))))))=TRUE," ",(IF($X$1=1,(VLOOKUP(B130,'X1'!$B:$AZ,12,FALSE)),IF($X$1=2,(VLOOKUP(B130,'X2'!$B:$AZ,12,FALSE)),IF($X$1=3,(VLOOKUP(B130,'X3'!$B:$AZ,12,FALSE)),IF($X$1=4,(VLOOKUP(B130,'X4'!$B:$AZ,12,FALSE)),IF($X$1=5,(VLOOKUP(B130,'X5'!$B:$AZ,12,FALSE)),IF($X$1=6,(VLOOKUP(B130,'X6'!$B:$AZ,12,FALSE)),IF($X$1=7,(VLOOKUP(B130,'X7'!$B:$AZ,12,FALSE)),IF($X$1=8,(VLOOKUP(B130,'X8'!$B:$AZ,12,FALSE)),IF($X$1=9,(VLOOKUP(B130,'X9'!$B:$AZ,12,FALSE)),IF($X$1=10,(VLOOKUP(B130,'X10'!$B:$AZ,12,FALSE)),IF($X$1=11,(VLOOKUP(B130,'X11'!$B:$AZ,12,FALSE)),IF($X$1=12,(VLOOKUP(B130,'X12'!$B:$AZ,12,FALSE)),IF($X$1=13,(VLOOKUP(B130,'X13'!$B:$AZ,12,FALSE)),"B")))))))))))))))</f>
        <v xml:space="preserve"> </v>
      </c>
      <c r="Q130" s="185" t="str">
        <f ca="1">IF(ISERROR(IF($X$1=1,(VLOOKUP(B130,'X1'!$B:$AZ,46,FALSE)),IF($X$1=2,(VLOOKUP(B130,'X2'!$B:$AZ,46,FALSE)),IF($X$1=3,(VLOOKUP(B130,'X3'!$B:$AZ,46,FALSE)),IF($X$1=4,(VLOOKUP(B130,'X4'!$B:$AZ,46,FALSE)),IF($X$1=5,(VLOOKUP(B130,'X5'!$B:$AZ,46,FALSE)),IF($X$1=6,(VLOOKUP(B130,'X6'!$B:$AZ,46,FALSE)),IF($X$1=7,(VLOOKUP(B130,'X7'!$B:$AZ,46,FALSE)),IF($X$1=8,(VLOOKUP(B130,'X8'!$B:$AZ,46,FALSE)),IF($X$1=9,(VLOOKUP(B130,'X9'!$B:$AZ,46,FALSE)),IF($X$1=10,(VLOOKUP(B130,'X10'!$B:$AZ,46,FALSE)),IF($X$1=11,(VLOOKUP(B130,'X11'!$B:$AZ,46,FALSE)),IF($X$1=12,(VLOOKUP(B130,'X12'!$B:$AZ,46,FALSE)),IF($X$1=13,(VLOOKUP(B130,'X13'!$B:$AZ,46,FALSE)),"B"))))))))))))))=TRUE," ",(IF($X$1=1,(VLOOKUP(B130,'X1'!$B:$AZ,46,FALSE)),IF($X$1=2,(VLOOKUP(B130,'X2'!$B:$AZ,46,FALSE)),IF($X$1=3,(VLOOKUP(B130,'X3'!$B:$AZ,46,FALSE)),IF($X$1=4,(VLOOKUP(B130,'X4'!$B:$AZ,46,FALSE)),IF($X$1=5,(VLOOKUP(B130,'X5'!$B:$AZ,46,FALSE)),IF($X$1=6,(VLOOKUP(B130,'X6'!$B:$AZ,46,FALSE)),IF($X$1=7,(VLOOKUP(B130,'X7'!$B:$AZ,46,FALSE)),IF($X$1=8,(VLOOKUP(B130,'X8'!$B:$AZ,46,FALSE)),IF($X$1=9,(VLOOKUP(B130,'X9'!$B:$AZ,46,FALSE)),IF($X$1=10,(VLOOKUP(B130,'X10'!$B:$AZ,46,FALSE)),IF($X$1=11,(VLOOKUP(B130,'X11'!$B:$AZ,46,FALSE)),IF($X$1=12,(VLOOKUP(B130,'X12'!$B:$AZ,46,FALSE)),IF($X$1=13,(VLOOKUP(B130,'X13'!$B:$AZ,46,FALSE)),"B")))))))))))))))</f>
        <v xml:space="preserve"> </v>
      </c>
      <c r="R130" s="185" t="str">
        <f ca="1">IF(ISERROR(IF($X$1=1,(VLOOKUP(B130,'X1'!$B:$AZ,15,FALSE)),IF($X$1=2,(VLOOKUP(B130,'X2'!$B:$AZ,15,FALSE)),IF($X$1=3,(VLOOKUP(B130,'X3'!$B:$AZ,15,FALSE)),IF($X$1=4,(VLOOKUP(B130,'X4'!$B:$AZ,15,FALSE)),IF($X$1=5,(VLOOKUP(B130,'X5'!$B:$AZ,15,FALSE)),IF($X$1=6,(VLOOKUP(B130,'X6'!$B:$AZ,15,FALSE)),IF($X$1=7,(VLOOKUP(B130,'X7'!$B:$AZ,15,FALSE)),IF($X$1=8,(VLOOKUP(B130,'X8'!$B:$AZ,15,FALSE)),IF($X$1=9,(VLOOKUP(B130,'X9'!$B:$AZ,15,FALSE)),IF($X$1=10,(VLOOKUP(B130,'X10'!$B:$AZ,15,FALSE)),IF($X$1=11,(VLOOKUP(B130,'X11'!$B:$AZ,15,FALSE)),IF($X$1=12,(VLOOKUP(B130,'X12'!$B:$AZ,15,FALSE)),IF($X$1=13,(VLOOKUP(B130,'X13'!$B:$AZ,15,FALSE)),"B"))))))))))))))=TRUE," ",(IF($X$1=1,(VLOOKUP(B130,'X1'!$B:$AZ,15,FALSE)),IF($X$1=2,(VLOOKUP(B130,'X2'!$B:$AZ,15,FALSE)),IF($X$1=3,(VLOOKUP(B130,'X3'!$B:$AZ,15,FALSE)),IF($X$1=4,(VLOOKUP(B130,'X4'!$B:$AZ,15,FALSE)),IF($X$1=5,(VLOOKUP(B130,'X5'!$B:$AZ,15,FALSE)),IF($X$1=6,(VLOOKUP(B130,'X6'!$B:$AZ,15,FALSE)),IF($X$1=7,(VLOOKUP(B130,'X7'!$B:$AZ,15,FALSE)),IF($X$1=8,(VLOOKUP(B130,'X8'!$B:$AZ,15,FALSE)),IF($X$1=9,(VLOOKUP(B130,'X9'!$B:$AZ,15,FALSE)),IF($X$1=10,(VLOOKUP(B130,'X10'!$B:$AZ,15,FALSE)),IF($X$1=11,(VLOOKUP(B130,'X11'!$B:$AZ,15,FALSE)),IF($X$1=12,(VLOOKUP(B130,'X12'!$B:$AZ,15,FALSE)),IF($X$1=13,(VLOOKUP(B130,'X13'!$B:$AZ,15,FALSE)),"B")))))))))))))))</f>
        <v xml:space="preserve"> </v>
      </c>
      <c r="S130" s="185" t="str">
        <f ca="1">IF(ISERROR(IF((IF($X$1=1,(VLOOKUP(B130,'X1'!$B:$AZ,14,FALSE)),(IF($X$1=2,(VLOOKUP(B130,'X2'!$B:$AZ,14,FALSE)),(IF($X$1=3,(VLOOKUP(B130,'X3'!$B:$AZ,14,FALSE)),(IF($X$1=4,(VLOOKUP(B130,'X4'!$B:$AZ,14,FALSE)),(IF($X$1=5,(VLOOKUP(B130,'X5'!$B:$AZ,14,FALSE)),(IF($X$1=6,(VLOOKUP(B130,'X6'!$B:$AZ,14,FALSE)),(IF($X$1=7,(VLOOKUP(B130,'X7'!$B:$AZ,14,FALSE)),(IF($X$1=8,(VLOOKUP(B130,'X8'!$B:$AZ,14,FALSE)),(IF($X$1=9,(VLOOKUP(B130,'X9'!$B:$AZ,14,FALSE)),(IF($X$1=10,(VLOOKUP(B130,'X10'!$B:$AZ,14,FALSE)),(IF($X$1=11,(VLOOKUP(B130,'X11'!$B:$AZ,14,FALSE)),(IF($X$1=12,(VLOOKUP(B130,'X12'!$B:$AZ,14,FALSE)),(VLOOKUP(B130,'X13'!$B:$AZ,14,FALSE))))))))))))))))))))))))))=$V$1," ",(IF($X$1=1,(VLOOKUP(B130,'X1'!$B:$AZ,14,FALSE)),(IF($X$1=2,(VLOOKUP(B130,'X2'!$B:$AZ,14,FALSE)),(IF($X$1=3,(VLOOKUP(B130,'X3'!$B:$AZ,14,FALSE)),(IF($X$1=4,(VLOOKUP(B130,'X4'!$B:$AZ,14,FALSE)),(IF($X$1=5,(VLOOKUP(B130,'X5'!$B:$AZ,14,FALSE)),(IF($X$1=6,(VLOOKUP(B130,'X6'!$B:$AZ,14,FALSE)),(IF($X$1=7,(VLOOKUP(B130,'X7'!$B:$AZ,14,FALSE)),(IF($X$1=8,(VLOOKUP(B130,'X8'!$B:$AZ,14,FALSE)),(IF($X$1=9,(VLOOKUP(B130,'X9'!$B:$AZ,14,FALSE)),(IF($X$1=10,(VLOOKUP(B130,'X10'!$B:$AZ,14,FALSE)),(IF($X$1=11,(VLOOKUP(B130,'X11'!$B:$AZ,14,FALSE)),(IF($X$1=12,(VLOOKUP(B130,'X12'!$B:$AZ,14,FALSE)),(VLOOKUP(B130,'X13'!$B:$AZ,14,FALSE))))))))))))))))))))))))))))=TRUE," ",(IF((IF($X$1=1,(VLOOKUP(B130,'X1'!$B:$AZ,14,FALSE)),(IF($X$1=2,(VLOOKUP(B130,'X2'!$B:$AZ,14,FALSE)),(IF($X$1=3,(VLOOKUP(B130,'X3'!$B:$AZ,14,FALSE)),(IF($X$1=4,(VLOOKUP(B130,'X4'!$B:$AZ,14,FALSE)),(IF($X$1=5,(VLOOKUP(B130,'X5'!$B:$AZ,14,FALSE)),(IF($X$1=6,(VLOOKUP(B130,'X6'!$B:$AZ,14,FALSE)),(IF($X$1=7,(VLOOKUP(B130,'X7'!$B:$AZ,14,FALSE)),(IF($X$1=8,(VLOOKUP(B130,'X8'!$B:$AZ,14,FALSE)),(IF($X$1=9,(VLOOKUP(B130,'X9'!$B:$AZ,14,FALSE)),(IF($X$1=10,(VLOOKUP(B130,'X10'!$B:$AZ,14,FALSE)),(IF($X$1=11,(VLOOKUP(B130,'X11'!$B:$AZ,14,FALSE)),(IF($X$1=12,(VLOOKUP(B130,'X12'!$B:$AZ,14,FALSE)),(VLOOKUP(B130,'X13'!$B:$AZ,14,FALSE))))))))))))))))))))))))))=$V$1," ",(IF($X$1=1,(VLOOKUP(B130,'X1'!$B:$AZ,14,FALSE)),(IF($X$1=2,(VLOOKUP(B130,'X2'!$B:$AZ,14,FALSE)),(IF($X$1=3,(VLOOKUP(B130,'X3'!$B:$AZ,14,FALSE)),(IF($X$1=4,(VLOOKUP(B130,'X4'!$B:$AZ,14,FALSE)),(IF($X$1=5,(VLOOKUP(B130,'X5'!$B:$AZ,14,FALSE)),(IF($X$1=6,(VLOOKUP(B130,'X6'!$B:$AZ,14,FALSE)),(IF($X$1=7,(VLOOKUP(B130,'X7'!$B:$AZ,14,FALSE)),(IF($X$1=8,(VLOOKUP(B130,'X8'!$B:$AZ,14,FALSE)),(IF($X$1=9,(VLOOKUP(B130,'X9'!$B:$AZ,14,FALSE)),(IF($X$1=10,(VLOOKUP(B130,'X10'!$B:$AZ,14,FALSE)),(IF($X$1=11,(VLOOKUP(B130,'X11'!$B:$AZ,14,FALSE)),(IF($X$1=12,(VLOOKUP(B130,'X12'!$B:$AZ,14,FALSE)),(VLOOKUP(B130,'X13'!$B:$AZ,14,FALSE)))))))))))))))))))))))))))))</f>
        <v xml:space="preserve"> </v>
      </c>
      <c r="V130" s="43"/>
      <c r="W130" s="43"/>
      <c r="X130" s="4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</row>
    <row r="131" spans="1:67" ht="14.1" customHeight="1" x14ac:dyDescent="0.2">
      <c r="A131" s="156" t="s">
        <v>1058</v>
      </c>
      <c r="B131" s="122" t="str">
        <f>IF(ISERROR(IF($U$16=1,(VLOOKUP(A131,$AC$89:$AH$125,2,FALSE)),IF((IF($X$1=1,'X1'!B90,(IF($X$1=2,'X2'!B90,(IF($X$1=3,'X3'!B90,(IF($X$1=4,'X4'!B90,(IF($X$1=5,'X5'!B90,(IF($X$1=6,'X6'!B90,(IF($X$1=7,'X7'!B90,(IF($X$1=8,'X8'!B90,(IF($X$1=9,'X9'!B90,(IF($X$1=10,'X10'!B90,(IF($X$1=11,'X11'!B90,(IF($X$1=12,'X12'!B90,'X13'!B90))))))))))))))))))))))))="","",(IF($X$1=1,'X1'!B90,(IF($X$1=2,'X2'!B90,(IF($X$1=3,'X3'!B90,(IF($X$1=4,'X4'!B90,(IF($X$1=5,'X5'!B90,(IF($X$1=6,'X6'!B90,(IF($X$1=7,'X7'!B90,(IF($X$1=8,'X8'!B90,(IF($X$1=9,'X9'!B90,(IF($X$1=10,'X10'!B90,(IF($X$1=11,'X11'!B90,(IF($X$1=12,'X12'!B90,'X13'!B90)))))))))))))))))))))))))))=TRUE," ",(IF($U$16=1,(VLOOKUP(A131,$AC$89:$AH$125,2,FALSE)),IF((IF($X$1=1,'X1'!B90,(IF($X$1=2,'X2'!B90,(IF($X$1=3,'X3'!B90,(IF($X$1=4,'X4'!B90,(IF($X$1=5,'X5'!B90,(IF($X$1=6,'X6'!B90,(IF($X$1=7,'X7'!B90,(IF($X$1=8,'X8'!B90,(IF($X$1=9,'X9'!B90,(IF($X$1=10,'X10'!B90,(IF($X$1=11,'X11'!B90,(IF($X$1=12,'X12'!B90,'X13'!B90))))))))))))))))))))))))="","",(IF($X$1=1,'X1'!B90,(IF($X$1=2,'X2'!B90,(IF($X$1=3,'X3'!B90,(IF($X$1=4,'X4'!B90,(IF($X$1=5,'X5'!B90,(IF($X$1=6,'X6'!B90,(IF($X$1=7,'X7'!B90,(IF($X$1=8,'X8'!B90,(IF($X$1=9,'X9'!B90,(IF($X$1=10,'X10'!B90,(IF($X$1=11,'X11'!B90,(IF($X$1=12,'X12'!B90,'X13'!B90))))))))))))))))))))))))))))</f>
        <v/>
      </c>
      <c r="C131" s="181" t="str">
        <f ca="1">IF(ISERROR(IF($X$1=1,(VLOOKUP(B131,'X1'!$B:$AZ,47,FALSE)),IF($X$1=2,(VLOOKUP(B131,'X2'!$B:$AZ,47,FALSE)),IF($X$1=3,(VLOOKUP(B131,'X3'!$B:$AZ,47,FALSE)),IF($X$1=4,(VLOOKUP(B131,'X4'!$B:$AZ,47,FALSE)),IF($X$1=5,(VLOOKUP(B131,'X5'!$B:$AZ,47,FALSE)),IF($X$1=6,(VLOOKUP(B131,'X6'!$B:$AZ,47,FALSE)),IF($X$1=7,(VLOOKUP(B131,'X7'!$B:$AZ,47,FALSE)),IF($X$1=8,(VLOOKUP(B131,'X8'!$B:$AZ,47,FALSE)),IF($X$1=9,(VLOOKUP(B131,'X9'!$B:$AZ,47,FALSE)),IF($X$1=10,(VLOOKUP(B131,'X10'!$B:$AZ,47,FALSE)),IF($X$1=11,(VLOOKUP(B131,'X11'!$B:$AZ,47,FALSE)),IF($X$1=12,(VLOOKUP(B131,'X12'!$B:$AZ,47,FALSE)),IF($X$1=13,(VLOOKUP(B131,'X13'!$B:$AZ,47,FALSE)),"B"))))))))))))))=TRUE," ",(IF($X$1=1,(VLOOKUP(B131,'X1'!$B:$AZ,47,FALSE)),IF($X$1=2,(VLOOKUP(B131,'X2'!$B:$AZ,47,FALSE)),IF($X$1=3,(VLOOKUP(B131,'X3'!$B:$AZ,47,FALSE)),IF($X$1=4,(VLOOKUP(B131,'X4'!$B:$AZ,47,FALSE)),IF($X$1=5,(VLOOKUP(B131,'X5'!$B:$AZ,47,FALSE)),IF($X$1=6,(VLOOKUP(B131,'X6'!$B:$AZ,47,FALSE)),IF($X$1=7,(VLOOKUP(B131,'X7'!$B:$AZ,47,FALSE)),IF($X$1=8,(VLOOKUP(B131,'X8'!$B:$AZ,47,FALSE)),IF($X$1=9,(VLOOKUP(B131,'X9'!$B:$AZ,47,FALSE)),IF($X$1=10,(VLOOKUP(B131,'X10'!$B:$AZ,47,FALSE)),IF($X$1=11,(VLOOKUP(B131,'X11'!$B:$AZ,47,FALSE)),IF($X$1=12,(VLOOKUP(B131,'X12'!$B:$AZ,47,FALSE)),IF($X$1=13,(VLOOKUP(B131,'X13'!$B:$AZ,47,FALSE)),"B")))))))))))))))</f>
        <v xml:space="preserve"> </v>
      </c>
      <c r="D131" s="181" t="str">
        <f ca="1">IF(ISERROR(IF($X$1=1,(VLOOKUP(B131,'X1'!$B:$AP,41,FALSE)),IF($X$1=2,(VLOOKUP(B131,'X2'!$B:$AP,41,FALSE)),IF($X$1=3,(VLOOKUP(B131,'X3'!$B:$AP,41,FALSE)),IF($X$1=4,(VLOOKUP(B131,'X4'!$B:$AP,41,FALSE)),IF($X$1=5,(VLOOKUP(B131,'X5'!$B:$AP,41,FALSE)),IF($X$1=6,(VLOOKUP(B131,'X6'!$B:$AP,41,FALSE)),IF($X$1=7,(VLOOKUP(B131,'X7'!$B:$AP,41,FALSE)),IF($X$1=8,(VLOOKUP(B131,'X8'!$B:$AP,41,FALSE)),IF($X$1=9,(VLOOKUP(B131,'X9'!$B:$AP,41,FALSE)),IF($X$1=10,(VLOOKUP(B131,'X10'!$B:$AP,41,FALSE)),IF($X$1=11,(VLOOKUP(B131,'X11'!$B:$AP,41,FALSE)),IF($X$1=12,(VLOOKUP(B131,'X12'!$B:$AP,41,FALSE)),IF($X$1=13,(VLOOKUP(B131,'X13'!$B:$AP,41,FALSE)),"B"))))))))))))))=TRUE," ",(IF($X$1=1,(VLOOKUP(B131,'X1'!$B:$AP,41,FALSE)),IF($X$1=2,(VLOOKUP(B131,'X2'!$B:$AP,41,FALSE)),IF($X$1=3,(VLOOKUP(B131,'X3'!$B:$AP,41,FALSE)),IF($X$1=4,(VLOOKUP(B131,'X4'!$B:$AP,41,FALSE)),IF($X$1=5,(VLOOKUP(B131,'X5'!$B:$AP,41,FALSE)),IF($X$1=6,(VLOOKUP(B131,'X6'!$B:$AP,41,FALSE)),IF($X$1=7,(VLOOKUP(B131,'X7'!$B:$AP,41,FALSE)),IF($X$1=8,(VLOOKUP(B131,'X8'!$B:$AP,41,FALSE)),IF($X$1=9,(VLOOKUP(B131,'X9'!$B:$AP,41,FALSE)),IF($X$1=10,(VLOOKUP(B131,'X10'!$B:$AP,41,FALSE)),IF($X$1=11,(VLOOKUP(B131,'X11'!$B:$AP,41,FALSE)),IF($X$1=12,(VLOOKUP(B131,'X12'!$B:$AP,41,FALSE)),IF($X$1=13,(VLOOKUP(B131,'X13'!$B:$AP,41,FALSE)),"B")))))))))))))))</f>
        <v xml:space="preserve"> </v>
      </c>
      <c r="E131" s="182" t="str">
        <f ca="1">IF(ISERROR(IF($X$1=1,(VLOOKUP(B131,'X1'!$B:$AP,7,FALSE)),IF($X$1=2,(VLOOKUP(B131,'X2'!$B:$AP,7,FALSE)),IF($X$1=3,(VLOOKUP(B131,'X3'!$B:$AP,7,FALSE)),IF($X$1=4,(VLOOKUP(B131,'X4'!$B:$AP,7,FALSE)),IF($X$1=5,(VLOOKUP(B131,'X5'!$B:$AP,7,FALSE)),IF($X$1=6,(VLOOKUP(B131,'X6'!$B:$AP,7,FALSE)),IF($X$1=7,(VLOOKUP(B131,'X7'!$B:$AP,7,FALSE)),IF($X$1=8,(VLOOKUP(B131,'X8'!$B:$AP,7,FALSE)),IF($X$1=9,(VLOOKUP(B131,'X9'!$B:$AP,7,FALSE)),IF($X$1=10,(VLOOKUP(B131,'X10'!$B:$AP,7,FALSE)),IF($X$1=11,(VLOOKUP(B131,'X11'!$B:$AP,7,FALSE)),IF($X$1=12,(VLOOKUP(B131,'X12'!$B:$AP,7,FALSE)),IF($X$1=13,(VLOOKUP(B131,'X13'!$B:$AP,7,FALSE)),"B"))))))))))))))=TRUE," ",(IF($X$1=1,(VLOOKUP(B131,'X1'!$B:$AP,7,FALSE)),IF($X$1=2,(VLOOKUP(B131,'X2'!$B:$AP,7,FALSE)),IF($X$1=3,(VLOOKUP(B131,'X3'!$B:$AP,7,FALSE)),IF($X$1=4,(VLOOKUP(B131,'X4'!$B:$AP,7,FALSE)),IF($X$1=5,(VLOOKUP(B131,'X5'!$B:$AP,7,FALSE)),IF($X$1=6,(VLOOKUP(B131,'X6'!$B:$AP,7,FALSE)),IF($X$1=7,(VLOOKUP(B131,'X7'!$B:$AP,7,FALSE)),IF($X$1=8,(VLOOKUP(B131,'X8'!$B:$AP,7,FALSE)),IF($X$1=9,(VLOOKUP(B131,'X9'!$B:$AP,7,FALSE)),IF($X$1=10,(VLOOKUP(B131,'X10'!$B:$AP,7,FALSE)),IF($X$1=11,(VLOOKUP(B131,'X11'!$B:$AP,7,FALSE)),IF($X$1=12,(VLOOKUP(B131,'X12'!$B:$AP,7,FALSE)),IF($X$1=13,(VLOOKUP(B131,'X13'!$B:$AP,7,FALSE)),"B")))))))))))))))</f>
        <v xml:space="preserve"> </v>
      </c>
      <c r="F131" s="182" t="str">
        <f ca="1">IF(ISERROR(IF((IF($X$1=1,(VLOOKUP(B131,'X1'!$B:$AO,6,FALSE)),(IF($X$1=2,(VLOOKUP(B131,'X2'!$B:$AO,6,FALSE)),(IF($X$1=3,(VLOOKUP(B131,'X3'!$B:$AO,6,FALSE)),(IF($X$1=4,(VLOOKUP(B131,'X4'!$B:$AO,6,FALSE)),(IF($X$1=5,(VLOOKUP(B131,'X5'!$B:$AO,6,FALSE)),(IF($X$1=6,(VLOOKUP(B131,'X6'!$B:$AO,6,FALSE)),(IF($X$1=7,(VLOOKUP(B131,'X7'!$B:$AO,6,FALSE)),(IF($X$1=8,(VLOOKUP(B131,'X8'!$B:$AO,6,FALSE)),(IF($X$1=9,(VLOOKUP(B131,'X9'!$B:$AO,6,FALSE)),(IF($X$1=10,(VLOOKUP(B131,'X10'!$B:$AO,6,FALSE)),(IF($X$1=11,(VLOOKUP(B131,'X11'!$B:$AO,6,FALSE)),(IF($X$1=12,(VLOOKUP(B131,'X12'!$B:$AO,6,FALSE)),(VLOOKUP(B131,'X13'!$B:$AO,6,FALSE))))))))))))))))))))))))))=$V$1," ",(IF($X$1=1,(VLOOKUP(B131,'X1'!$B:$AO,6,FALSE)),(IF($X$1=2,(VLOOKUP(B131,'X2'!$B:$AO,6,FALSE)),(IF($X$1=3,(VLOOKUP(B131,'X3'!$B:$AO,6,FALSE)),(IF($X$1=4,(VLOOKUP(B131,'X4'!$B:$AO,6,FALSE)),(IF($X$1=5,(VLOOKUP(B131,'X5'!$B:$AO,6,FALSE)),(IF($X$1=6,(VLOOKUP(B131,'X6'!$B:$AO,6,FALSE)),(IF($X$1=7,(VLOOKUP(B131,'X7'!$B:$AO,6,FALSE)),(IF($X$1=8,(VLOOKUP(B131,'X8'!$B:$AO,6,FALSE)),(IF($X$1=9,(VLOOKUP(B131,'X9'!$B:$AO,6,FALSE)),(IF($X$1=10,(VLOOKUP(B131,'X10'!$B:$AO,6,FALSE)),(IF($X$1=11,(VLOOKUP(B131,'X11'!$B:$AO,6,FALSE)),(IF($X$1=12,(VLOOKUP(B131,'X12'!$B:$AO,6,FALSE)),(VLOOKUP(B131,'X13'!$B:$AO,6,FALSE))))))))))))))))))))))))))))=TRUE," ",(IF((IF($X$1=1,(VLOOKUP(B131,'X1'!$B:$AO,6,FALSE)),(IF($X$1=2,(VLOOKUP(B131,'X2'!$B:$AO,6,FALSE)),(IF($X$1=3,(VLOOKUP(B131,'X3'!$B:$AO,6,FALSE)),(IF($X$1=4,(VLOOKUP(B131,'X4'!$B:$AO,6,FALSE)),(IF($X$1=5,(VLOOKUP(B131,'X5'!$B:$AO,6,FALSE)),(IF($X$1=6,(VLOOKUP(B131,'X6'!$B:$AO,6,FALSE)),(IF($X$1=7,(VLOOKUP(B131,'X7'!$B:$AO,6,FALSE)),(IF($X$1=8,(VLOOKUP(B131,'X8'!$B:$AO,6,FALSE)),(IF($X$1=9,(VLOOKUP(B131,'X9'!$B:$AO,6,FALSE)),(IF($X$1=10,(VLOOKUP(B131,'X10'!$B:$AO,6,FALSE)),(IF($X$1=11,(VLOOKUP(B131,'X11'!$B:$AO,6,FALSE)),(IF($X$1=12,(VLOOKUP(B131,'X12'!$B:$AO,6,FALSE)),(VLOOKUP(B131,'X13'!$B:$AO,6,FALSE))))))))))))))))))))))))))=$V$1," ",(IF($X$1=1,(VLOOKUP(B131,'X1'!$B:$AO,6,FALSE)),(IF($X$1=2,(VLOOKUP(B131,'X2'!$B:$AO,6,FALSE)),(IF($X$1=3,(VLOOKUP(B131,'X3'!$B:$AO,6,FALSE)),(IF($X$1=4,(VLOOKUP(B131,'X4'!$B:$AO,6,FALSE)),(IF($X$1=5,(VLOOKUP(B131,'X5'!$B:$AO,6,FALSE)),(IF($X$1=6,(VLOOKUP(B131,'X6'!$B:$AO,6,FALSE)),(IF($X$1=7,(VLOOKUP(B131,'X7'!$B:$AO,6,FALSE)),(IF($X$1=8,(VLOOKUP(B131,'X8'!$B:$AO,6,FALSE)),(IF($X$1=9,(VLOOKUP(B131,'X9'!$B:$AO,6,FALSE)),(IF($X$1=10,(VLOOKUP(B131,'X10'!$B:$AO,6,FALSE)),(IF($X$1=11,(VLOOKUP(B131,'X11'!$B:$AO,6,FALSE)),(IF($X$1=12,(VLOOKUP(B131,'X12'!$B:$AO,6,FALSE)),(VLOOKUP(B131,'X13'!$B:$AO,6,FALSE)))))))))))))))))))))))))))))</f>
        <v xml:space="preserve"> </v>
      </c>
      <c r="G131" s="182" t="str">
        <f ca="1">IF(ISERROR(IF($X$1=1,(VLOOKUP(B131,'X1'!$B:$AZ,44,FALSE)),IF($X$1=2,(VLOOKUP(B131,'X2'!$B:$AZ,44,FALSE)),IF($X$1=3,(VLOOKUP(B131,'X3'!$B:$AZ,44,FALSE)),IF($X$1=4,(VLOOKUP(B131,'X4'!$B:$AZ,44,FALSE)),IF($X$1=5,(VLOOKUP(B131,'X5'!$B:$AZ,44,FALSE)),IF($X$1=6,(VLOOKUP(B131,'X6'!$B:$AZ,44,FALSE)),IF($X$1=7,(VLOOKUP(B131,'X7'!$B:$AZ,44,FALSE)),IF($X$1=8,(VLOOKUP(B131,'X8'!$B:$AZ,44,FALSE)),IF($X$1=9,(VLOOKUP(B131,'X9'!$B:$AZ,44,FALSE)),IF($X$1=10,(VLOOKUP(B131,'X10'!$B:$AZ,44,FALSE)),IF($X$1=11,(VLOOKUP(B131,'X11'!$B:$AZ,44,FALSE)),IF($X$1=12,(VLOOKUP(B131,'X12'!$B:$AZ,44,FALSE)),IF($X$1=13,(VLOOKUP(B131,'X13'!$B:$AZ,44,FALSE)),"B"))))))))))))))=TRUE," ",(IF($X$1=1,(VLOOKUP(B131,'X1'!$B:$AZ,44,FALSE)),IF($X$1=2,(VLOOKUP(B131,'X2'!$B:$AZ,44,FALSE)),IF($X$1=3,(VLOOKUP(B131,'X3'!$B:$AZ,44,FALSE)),IF($X$1=4,(VLOOKUP(B131,'X4'!$B:$AZ,44,FALSE)),IF($X$1=5,(VLOOKUP(B131,'X5'!$B:$AZ,44,FALSE)),IF($X$1=6,(VLOOKUP(B131,'X6'!$B:$AZ,44,FALSE)),IF($X$1=7,(VLOOKUP(B131,'X7'!$B:$AZ,44,FALSE)),IF($X$1=8,(VLOOKUP(B131,'X8'!$B:$AZ,44,FALSE)),IF($X$1=9,(VLOOKUP(B131,'X9'!$B:$AZ,44,FALSE)),IF($X$1=10,(VLOOKUP(B131,'X10'!$B:$AZ,44,FALSE)),IF($X$1=11,(VLOOKUP(B131,'X11'!$B:$AZ,44,FALSE)),IF($X$1=12,(VLOOKUP(B131,'X12'!$B:$AZ,44,FALSE)),IF($X$1=13,(VLOOKUP(B131,'X13'!$B:$AZ,44,FALSE)),"B")))))))))))))))</f>
        <v xml:space="preserve"> </v>
      </c>
      <c r="H131" s="182" t="str">
        <f ca="1">IF(ISERROR(IF($X$1=1,(VLOOKUP(B131,'X1'!$B:$AZ,8,FALSE)),IF($X$1=2,(VLOOKUP(B131,'X2'!$B:$AZ,8,FALSE)),IF($X$1=3,(VLOOKUP(B131,'X3'!$B:$AZ,8,FALSE)),IF($X$1=4,(VLOOKUP(B131,'X4'!$B:$AZ,8,FALSE)),IF($X$1=5,(VLOOKUP(B131,'X5'!$B:$AZ,8,FALSE)),IF($X$1=6,(VLOOKUP(B131,'X6'!$B:$AZ,8,FALSE)),IF($X$1=7,(VLOOKUP(B131,'X7'!$B:$AZ,8,FALSE)),IF($X$1=8,(VLOOKUP(B131,'X8'!$B:$AZ,8,FALSE)),IF($X$1=9,(VLOOKUP(B131,'X9'!$B:$AZ,8,FALSE)),IF($X$1=10,(VLOOKUP(B131,'X10'!$B:$AZ,8,FALSE)),IF($X$1=11,(VLOOKUP(B131,'X11'!$B:$AZ,8,FALSE)),IF($X$1=12,(VLOOKUP(B131,'X12'!$B:$AZ,8,FALSE)),IF($X$1=13,(VLOOKUP(B131,'X13'!$B:$AZ,8,FALSE)),"B"))))))))))))))=TRUE," ",(IF($X$1=1,(VLOOKUP(B131,'X1'!$B:$AZ,8,FALSE)),IF($X$1=2,(VLOOKUP(B131,'X2'!$B:$AZ,8,FALSE)),IF($X$1=3,(VLOOKUP(B131,'X3'!$B:$AZ,8,FALSE)),IF($X$1=4,(VLOOKUP(B131,'X4'!$B:$AZ,8,FALSE)),IF($X$1=5,(VLOOKUP(B131,'X5'!$B:$AZ,8,FALSE)),IF($X$1=6,(VLOOKUP(B131,'X6'!$B:$AZ,8,FALSE)),IF($X$1=7,(VLOOKUP(B131,'X7'!$B:$AZ,8,FALSE)),IF($X$1=8,(VLOOKUP(B131,'X8'!$B:$AZ,8,FALSE)),IF($X$1=9,(VLOOKUP(B131,'X9'!$B:$AZ,8,FALSE)),IF($X$1=10,(VLOOKUP(B131,'X10'!$B:$AZ,8,FALSE)),IF($X$1=11,(VLOOKUP(B131,'X11'!$B:$AZ,8,FALSE)),IF($X$1=12,(VLOOKUP(B131,'X12'!$B:$AZ,8,FALSE)),IF($X$1=13,(VLOOKUP(B131,'X13'!$B:$AZ,8,FALSE)),"B")))))))))))))))</f>
        <v xml:space="preserve"> </v>
      </c>
      <c r="I131" s="183" t="str">
        <f ca="1">IF(ISERROR(IF($X$1=1,(VLOOKUP(B131,'X1'!$B:$AZ,2,FALSE)),IF($X$1=2,(VLOOKUP(B131,'X2'!$B:$AZ,2,FALSE)),IF($X$1=3,(VLOOKUP(B131,'X3'!$B:$AZ,2,FALSE)),IF($X$1=4,(VLOOKUP(B131,'X4'!$B:$AZ,2,FALSE)),IF($X$1=5,(VLOOKUP(B131,'X5'!$B:$AZ,2,FALSE)),IF($X$1=6,(VLOOKUP(B131,'X6'!$B:$AZ,2,FALSE)),IF($X$1=7,(VLOOKUP(B131,'X7'!$B:$AZ,2,FALSE)),IF($X$1=8,(VLOOKUP(B131,'X8'!$B:$AZ,2,FALSE)),IF($X$1=9,(VLOOKUP(B131,'X9'!$B:$AZ,2,FALSE)),IF($X$1=10,(VLOOKUP(B131,'X10'!$B:$AZ,2,FALSE)),IF($X$1=11,(VLOOKUP(B131,'X11'!$B:$AZ,2,FALSE)),IF($X$1=12,(VLOOKUP(B131,'X12'!$B:$AZ,2,FALSE)),IF($X$1=13,(VLOOKUP(B131,'X13'!$B:$AZ,2,FALSE)),"B"))))))))))))))=TRUE," ",(IF($X$1=1,(VLOOKUP(B131,'X1'!$B:$AZ,2,FALSE)),IF($X$1=2,(VLOOKUP(B131,'X2'!$B:$AZ,2,FALSE)),IF($X$1=3,(VLOOKUP(B131,'X3'!$B:$AZ,2,FALSE)),IF($X$1=4,(VLOOKUP(B131,'X4'!$B:$AZ,2,FALSE)),IF($X$1=5,(VLOOKUP(B131,'X5'!$B:$AZ,2,FALSE)),IF($X$1=6,(VLOOKUP(B131,'X6'!$B:$AZ,2,FALSE)),IF($X$1=7,(VLOOKUP(B131,'X7'!$B:$AZ,2,FALSE)),IF($X$1=8,(VLOOKUP(B131,'X8'!$B:$AZ,2,FALSE)),IF($X$1=9,(VLOOKUP(B131,'X9'!$B:$AZ,2,FALSE)),IF($X$1=10,(VLOOKUP(B131,'X10'!$B:$AZ,2,FALSE)),IF($X$1=11,(VLOOKUP(B131,'X11'!$B:$AZ,2,FALSE)),IF($X$1=12,(VLOOKUP(B131,'X12'!$B:$AZ,2,FALSE)),IF($X$1=13,(VLOOKUP(B131,'X13'!$B:$AZ,2,FALSE)),"B")))))))))))))))</f>
        <v xml:space="preserve"> </v>
      </c>
      <c r="J131" s="183" t="str">
        <f ca="1">IF(ISERROR(IF($X$1=1,(VLOOKUP(B131,'X1'!$B:$AZ,3,FALSE)),IF($X$1=2,(VLOOKUP(B131,'X2'!$B:$AZ,3,FALSE)),IF($X$1=3,(VLOOKUP(B131,'X3'!$B:$AZ,3,FALSE)),IF($X$1=4,(VLOOKUP(B131,'X4'!$B:$AZ,3,FALSE)),IF($X$1=5,(VLOOKUP(B131,'X5'!$B:$AZ,3,FALSE)),IF($X$1=6,(VLOOKUP(B131,'X6'!$B:$AZ,3,FALSE)),IF($X$1=7,(VLOOKUP(B131,'X7'!$B:$AZ,3,FALSE)),IF($X$1=8,(VLOOKUP(B131,'X8'!$B:$AZ,3,FALSE)),IF($X$1=9,(VLOOKUP(B131,'X9'!$B:$AZ,3,FALSE)),IF($X$1=10,(VLOOKUP(B131,'X10'!$B:$AZ,3,FALSE)),IF($X$1=11,(VLOOKUP(B131,'X11'!$B:$AZ,3,FALSE)),IF($X$1=12,(VLOOKUP(B131,'X12'!$B:$AZ,3,FALSE)),IF($X$1=13,(VLOOKUP(B131,'X13'!$B:$AZ,3,FALSE)),"B"))))))))))))))=TRUE," ",(IF($X$1=1,(VLOOKUP(B131,'X1'!$B:$AZ,3,FALSE)),IF($X$1=2,(VLOOKUP(B131,'X2'!$B:$AZ,3,FALSE)),IF($X$1=3,(VLOOKUP(B131,'X3'!$B:$AZ,3,FALSE)),IF($X$1=4,(VLOOKUP(B131,'X4'!$B:$AZ,3,FALSE)),IF($X$1=5,(VLOOKUP(B131,'X5'!$B:$AZ,3,FALSE)),IF($X$1=6,(VLOOKUP(B131,'X6'!$B:$AZ,3,FALSE)),IF($X$1=7,(VLOOKUP(B131,'X7'!$B:$AZ,3,FALSE)),IF($X$1=8,(VLOOKUP(B131,'X8'!$B:$AZ,3,FALSE)),IF($X$1=9,(VLOOKUP(B131,'X9'!$B:$AZ,3,FALSE)),IF($X$1=10,(VLOOKUP(B131,'X10'!$B:$AZ,3,FALSE)),IF($X$1=11,(VLOOKUP(B131,'X11'!$B:$AZ,3,FALSE)),IF($X$1=12,(VLOOKUP(B131,'X12'!$B:$AZ,3,FALSE)),IF($X$1=13,(VLOOKUP(B131,'X13'!$B:$AZ,3,FALSE)),"B")))))))))))))))</f>
        <v xml:space="preserve"> </v>
      </c>
      <c r="K131" s="183" t="str">
        <f ca="1">IF(ISERROR(IF($X$1=1,(VLOOKUP(B131,'X1'!$B:$AZ,5,FALSE)),IF($X$1=2,(VLOOKUP(B131,'X2'!$B:$AZ,5,FALSE)),IF($X$1=3,(VLOOKUP(B131,'X3'!$B:$AZ,5,FALSE)),IF($X$1=4,(VLOOKUP(B131,'X4'!$B:$AZ,5,FALSE)),IF($X$1=5,(VLOOKUP(B131,'X5'!$B:$AZ,5,FALSE)),IF($X$1=6,(VLOOKUP(B131,'X6'!$B:$AZ,5,FALSE)),IF($X$1=7,(VLOOKUP(B131,'X7'!$B:$AZ,5,FALSE)),IF($X$1=8,(VLOOKUP(B131,'X8'!$B:$AZ,5,FALSE)),IF($X$1=9,(VLOOKUP(B131,'X9'!$B:$AZ,5,FALSE)),IF($X$1=10,(VLOOKUP(B131,'X10'!$B:$AZ,5,FALSE)),IF($X$1=11,(VLOOKUP(B131,'X11'!$B:$AZ,5,FALSE)),IF($X$1=12,(VLOOKUP(B131,'X12'!$B:$AZ,5,FALSE)),IF($X$1=13,(VLOOKUP(B131,'X13'!$B:$AZ,5,FALSE)),"B"))))))))))))))=TRUE," ",(IF($X$1=1,(VLOOKUP(B131,'X1'!$B:$AZ,5,FALSE)),IF($X$1=2,(VLOOKUP(B131,'X2'!$B:$AZ,5,FALSE)),IF($X$1=3,(VLOOKUP(B131,'X3'!$B:$AZ,5,FALSE)),IF($X$1=4,(VLOOKUP(B131,'X4'!$B:$AZ,5,FALSE)),IF($X$1=5,(VLOOKUP(B131,'X5'!$B:$AZ,5,FALSE)),IF($X$1=6,(VLOOKUP(B131,'X6'!$B:$AZ,5,FALSE)),IF($X$1=7,(VLOOKUP(B131,'X7'!$B:$AZ,5,FALSE)),IF($X$1=8,(VLOOKUP(B131,'X8'!$B:$AZ,5,FALSE)),IF($X$1=9,(VLOOKUP(B131,'X9'!$B:$AZ,5,FALSE)),IF($X$1=10,(VLOOKUP(B131,'X10'!$B:$AZ,5,FALSE)),IF($X$1=11,(VLOOKUP(B131,'X11'!$B:$AZ,5,FALSE)),IF($X$1=12,(VLOOKUP(B131,'X12'!$B:$AZ,5,FALSE)),IF($X$1=13,(VLOOKUP(B131,'X13'!$B:$AZ,5,FALSE)),"B")))))))))))))))</f>
        <v xml:space="preserve"> </v>
      </c>
      <c r="L131" s="184" t="str">
        <f ca="1">IF(ISERROR(IF($X$1=1,(VLOOKUP(B131,'X1'!$B:$AZ,9,FALSE)),IF($X$1=2,(VLOOKUP(B131,'X2'!$B:$AZ,9,FALSE)),IF($X$1=3,(VLOOKUP(B131,'X3'!$B:$AZ,9,FALSE)),IF($X$1=4,(VLOOKUP(B131,'X4'!$B:$AZ,9,FALSE)),IF($X$1=5,(VLOOKUP(B131,'X5'!$B:$AZ,9,FALSE)),IF($X$1=6,(VLOOKUP(B131,'X6'!$B:$AZ,9,FALSE)),IF($X$1=7,(VLOOKUP(B131,'X7'!$B:$AZ,9,FALSE)),IF($X$1=8,(VLOOKUP(B131,'X8'!$B:$AZ,9,FALSE)),IF($X$1=9,(VLOOKUP(B131,'X9'!$B:$AZ,9,FALSE)),IF($X$1=10,(VLOOKUP(B131,'X10'!$B:$AZ,9,FALSE)),IF($X$1=11,(VLOOKUP(B131,'X11'!$B:$AZ,9,FALSE)),IF($X$1=12,(VLOOKUP(B131,'X12'!$B:$AZ,9,FALSE)),IF($X$1=13,(VLOOKUP(B131,'X13'!$B:$AZ,9,FALSE)),"B"))))))))))))))=TRUE," ",(IF($X$1=1,(VLOOKUP(B131,'X1'!$B:$AZ,9,FALSE)),IF($X$1=2,(VLOOKUP(B131,'X2'!$B:$AZ,9,FALSE)),IF($X$1=3,(VLOOKUP(B131,'X3'!$B:$AZ,9,FALSE)),IF($X$1=4,(VLOOKUP(B131,'X4'!$B:$AZ,9,FALSE)),IF($X$1=5,(VLOOKUP(B131,'X5'!$B:$AZ,9,FALSE)),IF($X$1=6,(VLOOKUP(B131,'X6'!$B:$AZ,9,FALSE)),IF($X$1=7,(VLOOKUP(B131,'X7'!$B:$AZ,9,FALSE)),IF($X$1=8,(VLOOKUP(B131,'X8'!$B:$AZ,9,FALSE)),IF($X$1=9,(VLOOKUP(B131,'X9'!$B:$AZ,9,FALSE)),IF($X$1=10,(VLOOKUP(B131,'X10'!$B:$AZ,9,FALSE)),IF($X$1=11,(VLOOKUP(B131,'X11'!$B:$AZ,9,FALSE)),IF($X$1=12,(VLOOKUP(B131,'X12'!$B:$AZ,9,FALSE)),IF($X$1=13,(VLOOKUP(B131,'X13'!$B:$AZ,9,FALSE)),"B")))))))))))))))</f>
        <v xml:space="preserve"> </v>
      </c>
      <c r="M131" s="184" t="str">
        <f ca="1">IF(ISERROR(IF($X$1=1,(VLOOKUP(B131,'X1'!$B:$AZ,10,FALSE)),IF($X$1=2,(VLOOKUP(B131,'X2'!$B:$AZ,10,FALSE)),IF($X$1=3,(VLOOKUP(B131,'X3'!$B:$AZ,10,FALSE)),IF($X$1=4,(VLOOKUP(B131,'X4'!$B:$AZ,10,FALSE)),IF($X$1=5,(VLOOKUP(B131,'X5'!$B:$AZ,10,FALSE)),IF($X$1=6,(VLOOKUP(B131,'X6'!$B:$AZ,10,FALSE)),IF($X$1=7,(VLOOKUP(B131,'X7'!$B:$AZ,10,FALSE)),IF($X$1=8,(VLOOKUP(B131,'X8'!$B:$AZ,10,FALSE)),IF($X$1=9,(VLOOKUP(B131,'X9'!$B:$AZ,10,FALSE)),IF($X$1=10,(VLOOKUP(B131,'X10'!$B:$AZ,10,FALSE)),IF($X$1=11,(VLOOKUP(B131,'X11'!$B:$AZ,10,FALSE)),IF($X$1=12,(VLOOKUP(B131,'X12'!$B:$AZ,10,FALSE)),IF($X$1=13,(VLOOKUP(B131,'X13'!$B:$AZ,10,FALSE)),"B"))))))))))))))=TRUE," ",(IF($X$1=1,(VLOOKUP(B131,'X1'!$B:$AZ,10,FALSE)),IF($X$1=2,(VLOOKUP(B131,'X2'!$B:$AZ,10,FALSE)),IF($X$1=3,(VLOOKUP(B131,'X3'!$B:$AZ,10,FALSE)),IF($X$1=4,(VLOOKUP(B131,'X4'!$B:$AZ,10,FALSE)),IF($X$1=5,(VLOOKUP(B131,'X5'!$B:$AZ,10,FALSE)),IF($X$1=6,(VLOOKUP(B131,'X6'!$B:$AZ,10,FALSE)),IF($X$1=7,(VLOOKUP(B131,'X7'!$B:$AZ,10,FALSE)),IF($X$1=8,(VLOOKUP(B131,'X8'!$B:$AZ,10,FALSE)),IF($X$1=9,(VLOOKUP(B131,'X9'!$B:$AZ,10,FALSE)),IF($X$1=10,(VLOOKUP(B131,'X10'!$B:$AZ,10,FALSE)),IF($X$1=11,(VLOOKUP(B131,'X11'!$B:$AZ,10,FALSE)),IF($X$1=12,(VLOOKUP(B131,'X12'!$B:$AZ,10,FALSE)),IF($X$1=13,(VLOOKUP(B131,'X13'!$B:$AZ,10,FALSE)),"B")))))))))))))))</f>
        <v xml:space="preserve"> </v>
      </c>
      <c r="N131" s="185" t="str">
        <f ca="1">IF(ISERROR(IF($X$1=1,(VLOOKUP(B131,'X1'!$B:$AZ,45,FALSE)),IF($X$1=2,(VLOOKUP(B131,'X2'!$B:$AZ,45,FALSE)),IF($X$1=3,(VLOOKUP(B131,'X3'!$B:$AZ,45,FALSE)),IF($X$1=4,(VLOOKUP(B131,'X4'!$B:$AZ,45,FALSE)),IF($X$1=5,(VLOOKUP(B131,'X5'!$B:$AZ,45,FALSE)),IF($X$1=6,(VLOOKUP(B131,'X6'!$B:$AZ,45,FALSE)),IF($X$1=7,(VLOOKUP(B131,'X7'!$B:$AZ,45,FALSE)),IF($X$1=8,(VLOOKUP(B131,'X8'!$B:$AZ,45,FALSE)),IF($X$1=9,(VLOOKUP(B131,'X9'!$B:$AZ,45,FALSE)),IF($X$1=10,(VLOOKUP(B131,'X10'!$B:$AZ,45,FALSE)),IF($X$1=11,(VLOOKUP(B131,'X11'!$B:$AZ,45,FALSE)),IF($X$1=12,(VLOOKUP(B131,'X12'!$B:$AZ,45,FALSE)),IF($X$1=13,(VLOOKUP(B131,'X13'!$B:$AZ,45,FALSE)),"B"))))))))))))))=TRUE," ",(IF($X$1=1,(VLOOKUP(B131,'X1'!$B:$AZ,45,FALSE)),IF($X$1=2,(VLOOKUP(B131,'X2'!$B:$AZ,45,FALSE)),IF($X$1=3,(VLOOKUP(B131,'X3'!$B:$AZ,45,FALSE)),IF($X$1=4,(VLOOKUP(B131,'X4'!$B:$AZ,45,FALSE)),IF($X$1=5,(VLOOKUP(B131,'X5'!$B:$AZ,45,FALSE)),IF($X$1=6,(VLOOKUP(B131,'X6'!$B:$AZ,45,FALSE)),IF($X$1=7,(VLOOKUP(B131,'X7'!$B:$AZ,45,FALSE)),IF($X$1=8,(VLOOKUP(B131,'X8'!$B:$AZ,45,FALSE)),IF($X$1=9,(VLOOKUP(B131,'X9'!$B:$AZ,45,FALSE)),IF($X$1=10,(VLOOKUP(B131,'X10'!$B:$AZ,45,FALSE)),IF($X$1=11,(VLOOKUP(B131,'X11'!$B:$AZ,45,FALSE)),IF($X$1=12,(VLOOKUP(B131,'X12'!$B:$AZ,45,FALSE)),IF($X$1=13,(VLOOKUP(B131,'X13'!$B:$AZ,45,FALSE)),"B")))))))))))))))</f>
        <v xml:space="preserve"> </v>
      </c>
      <c r="O131" s="184" t="str">
        <f ca="1">IF(ISERROR(IF($X$1=1,(VLOOKUP(B131,'X1'!$B:$AZ,11,FALSE)),IF($X$1=2,(VLOOKUP(B131,'X2'!$B:$AZ,11,FALSE)),IF($X$1=3,(VLOOKUP(B131,'X3'!$B:$AZ,11,FALSE)),IF($X$1=4,(VLOOKUP(B131,'X4'!$B:$AZ,11,FALSE)),IF($X$1=5,(VLOOKUP(B131,'X5'!$B:$AZ,11,FALSE)),IF($X$1=6,(VLOOKUP(B131,'X6'!$B:$AZ,11,FALSE)),IF($X$1=7,(VLOOKUP(B131,'X7'!$B:$AZ,11,FALSE)),IF($X$1=8,(VLOOKUP(B131,'X8'!$B:$AZ,11,FALSE)),IF($X$1=9,(VLOOKUP(B131,'X9'!$B:$AZ,11,FALSE)),IF($X$1=10,(VLOOKUP(B131,'X10'!$B:$AZ,11,FALSE)),IF($X$1=11,(VLOOKUP(B131,'X11'!$B:$AZ,11,FALSE)),IF($X$1=12,(VLOOKUP(B131,'X12'!$B:$AZ,11,FALSE)),IF($X$1=13,(VLOOKUP(B131,'X13'!$B:$AZ,11,FALSE)),"B"))))))))))))))=TRUE," ",(IF($X$1=1,(VLOOKUP(B131,'X1'!$B:$AZ,11,FALSE)),IF($X$1=2,(VLOOKUP(B131,'X2'!$B:$AZ,11,FALSE)),IF($X$1=3,(VLOOKUP(B131,'X3'!$B:$AZ,11,FALSE)),IF($X$1=4,(VLOOKUP(B131,'X4'!$B:$AZ,11,FALSE)),IF($X$1=5,(VLOOKUP(B131,'X5'!$B:$AZ,11,FALSE)),IF($X$1=6,(VLOOKUP(B131,'X6'!$B:$AZ,11,FALSE)),IF($X$1=7,(VLOOKUP(B131,'X7'!$B:$AZ,11,FALSE)),IF($X$1=8,(VLOOKUP(B131,'X8'!$B:$AZ,11,FALSE)),IF($X$1=9,(VLOOKUP(B131,'X9'!$B:$AZ,11,FALSE)),IF($X$1=10,(VLOOKUP(B131,'X10'!$B:$AZ,11,FALSE)),IF($X$1=11,(VLOOKUP(B131,'X11'!$B:$AZ,11,FALSE)),IF($X$1=12,(VLOOKUP(B131,'X12'!$B:$AZ,11,FALSE)),IF($X$1=13,(VLOOKUP(B131,'X13'!$B:$AZ,11,FALSE)),"B")))))))))))))))</f>
        <v xml:space="preserve"> </v>
      </c>
      <c r="P131" s="184" t="str">
        <f ca="1">IF(ISERROR(IF($X$1=1,(VLOOKUP(B131,'X1'!$B:$AZ,12,FALSE)),IF($X$1=2,(VLOOKUP(B131,'X2'!$B:$AZ,12,FALSE)),IF($X$1=3,(VLOOKUP(B131,'X3'!$B:$AZ,12,FALSE)),IF($X$1=4,(VLOOKUP(B131,'X4'!$B:$AZ,12,FALSE)),IF($X$1=5,(VLOOKUP(B131,'X5'!$B:$AZ,12,FALSE)),IF($X$1=6,(VLOOKUP(B131,'X6'!$B:$AZ,12,FALSE)),IF($X$1=7,(VLOOKUP(B131,'X7'!$B:$AZ,12,FALSE)),IF($X$1=8,(VLOOKUP(B131,'X8'!$B:$AZ,12,FALSE)),IF($X$1=9,(VLOOKUP(B131,'X9'!$B:$AZ,12,FALSE)),IF($X$1=10,(VLOOKUP(B131,'X10'!$B:$AZ,12,FALSE)),IF($X$1=11,(VLOOKUP(B131,'X11'!$B:$AZ,12,FALSE)),IF($X$1=12,(VLOOKUP(B131,'X12'!$B:$AZ,12,FALSE)),IF($X$1=13,(VLOOKUP(B131,'X13'!$B:$AZ,12,FALSE)),"B"))))))))))))))=TRUE," ",(IF($X$1=1,(VLOOKUP(B131,'X1'!$B:$AZ,12,FALSE)),IF($X$1=2,(VLOOKUP(B131,'X2'!$B:$AZ,12,FALSE)),IF($X$1=3,(VLOOKUP(B131,'X3'!$B:$AZ,12,FALSE)),IF($X$1=4,(VLOOKUP(B131,'X4'!$B:$AZ,12,FALSE)),IF($X$1=5,(VLOOKUP(B131,'X5'!$B:$AZ,12,FALSE)),IF($X$1=6,(VLOOKUP(B131,'X6'!$B:$AZ,12,FALSE)),IF($X$1=7,(VLOOKUP(B131,'X7'!$B:$AZ,12,FALSE)),IF($X$1=8,(VLOOKUP(B131,'X8'!$B:$AZ,12,FALSE)),IF($X$1=9,(VLOOKUP(B131,'X9'!$B:$AZ,12,FALSE)),IF($X$1=10,(VLOOKUP(B131,'X10'!$B:$AZ,12,FALSE)),IF($X$1=11,(VLOOKUP(B131,'X11'!$B:$AZ,12,FALSE)),IF($X$1=12,(VLOOKUP(B131,'X12'!$B:$AZ,12,FALSE)),IF($X$1=13,(VLOOKUP(B131,'X13'!$B:$AZ,12,FALSE)),"B")))))))))))))))</f>
        <v xml:space="preserve"> </v>
      </c>
      <c r="Q131" s="185" t="str">
        <f ca="1">IF(ISERROR(IF($X$1=1,(VLOOKUP(B131,'X1'!$B:$AZ,46,FALSE)),IF($X$1=2,(VLOOKUP(B131,'X2'!$B:$AZ,46,FALSE)),IF($X$1=3,(VLOOKUP(B131,'X3'!$B:$AZ,46,FALSE)),IF($X$1=4,(VLOOKUP(B131,'X4'!$B:$AZ,46,FALSE)),IF($X$1=5,(VLOOKUP(B131,'X5'!$B:$AZ,46,FALSE)),IF($X$1=6,(VLOOKUP(B131,'X6'!$B:$AZ,46,FALSE)),IF($X$1=7,(VLOOKUP(B131,'X7'!$B:$AZ,46,FALSE)),IF($X$1=8,(VLOOKUP(B131,'X8'!$B:$AZ,46,FALSE)),IF($X$1=9,(VLOOKUP(B131,'X9'!$B:$AZ,46,FALSE)),IF($X$1=10,(VLOOKUP(B131,'X10'!$B:$AZ,46,FALSE)),IF($X$1=11,(VLOOKUP(B131,'X11'!$B:$AZ,46,FALSE)),IF($X$1=12,(VLOOKUP(B131,'X12'!$B:$AZ,46,FALSE)),IF($X$1=13,(VLOOKUP(B131,'X13'!$B:$AZ,46,FALSE)),"B"))))))))))))))=TRUE," ",(IF($X$1=1,(VLOOKUP(B131,'X1'!$B:$AZ,46,FALSE)),IF($X$1=2,(VLOOKUP(B131,'X2'!$B:$AZ,46,FALSE)),IF($X$1=3,(VLOOKUP(B131,'X3'!$B:$AZ,46,FALSE)),IF($X$1=4,(VLOOKUP(B131,'X4'!$B:$AZ,46,FALSE)),IF($X$1=5,(VLOOKUP(B131,'X5'!$B:$AZ,46,FALSE)),IF($X$1=6,(VLOOKUP(B131,'X6'!$B:$AZ,46,FALSE)),IF($X$1=7,(VLOOKUP(B131,'X7'!$B:$AZ,46,FALSE)),IF($X$1=8,(VLOOKUP(B131,'X8'!$B:$AZ,46,FALSE)),IF($X$1=9,(VLOOKUP(B131,'X9'!$B:$AZ,46,FALSE)),IF($X$1=10,(VLOOKUP(B131,'X10'!$B:$AZ,46,FALSE)),IF($X$1=11,(VLOOKUP(B131,'X11'!$B:$AZ,46,FALSE)),IF($X$1=12,(VLOOKUP(B131,'X12'!$B:$AZ,46,FALSE)),IF($X$1=13,(VLOOKUP(B131,'X13'!$B:$AZ,46,FALSE)),"B")))))))))))))))</f>
        <v xml:space="preserve"> </v>
      </c>
      <c r="R131" s="185" t="str">
        <f ca="1">IF(ISERROR(IF($X$1=1,(VLOOKUP(B131,'X1'!$B:$AZ,15,FALSE)),IF($X$1=2,(VLOOKUP(B131,'X2'!$B:$AZ,15,FALSE)),IF($X$1=3,(VLOOKUP(B131,'X3'!$B:$AZ,15,FALSE)),IF($X$1=4,(VLOOKUP(B131,'X4'!$B:$AZ,15,FALSE)),IF($X$1=5,(VLOOKUP(B131,'X5'!$B:$AZ,15,FALSE)),IF($X$1=6,(VLOOKUP(B131,'X6'!$B:$AZ,15,FALSE)),IF($X$1=7,(VLOOKUP(B131,'X7'!$B:$AZ,15,FALSE)),IF($X$1=8,(VLOOKUP(B131,'X8'!$B:$AZ,15,FALSE)),IF($X$1=9,(VLOOKUP(B131,'X9'!$B:$AZ,15,FALSE)),IF($X$1=10,(VLOOKUP(B131,'X10'!$B:$AZ,15,FALSE)),IF($X$1=11,(VLOOKUP(B131,'X11'!$B:$AZ,15,FALSE)),IF($X$1=12,(VLOOKUP(B131,'X12'!$B:$AZ,15,FALSE)),IF($X$1=13,(VLOOKUP(B131,'X13'!$B:$AZ,15,FALSE)),"B"))))))))))))))=TRUE," ",(IF($X$1=1,(VLOOKUP(B131,'X1'!$B:$AZ,15,FALSE)),IF($X$1=2,(VLOOKUP(B131,'X2'!$B:$AZ,15,FALSE)),IF($X$1=3,(VLOOKUP(B131,'X3'!$B:$AZ,15,FALSE)),IF($X$1=4,(VLOOKUP(B131,'X4'!$B:$AZ,15,FALSE)),IF($X$1=5,(VLOOKUP(B131,'X5'!$B:$AZ,15,FALSE)),IF($X$1=6,(VLOOKUP(B131,'X6'!$B:$AZ,15,FALSE)),IF($X$1=7,(VLOOKUP(B131,'X7'!$B:$AZ,15,FALSE)),IF($X$1=8,(VLOOKUP(B131,'X8'!$B:$AZ,15,FALSE)),IF($X$1=9,(VLOOKUP(B131,'X9'!$B:$AZ,15,FALSE)),IF($X$1=10,(VLOOKUP(B131,'X10'!$B:$AZ,15,FALSE)),IF($X$1=11,(VLOOKUP(B131,'X11'!$B:$AZ,15,FALSE)),IF($X$1=12,(VLOOKUP(B131,'X12'!$B:$AZ,15,FALSE)),IF($X$1=13,(VLOOKUP(B131,'X13'!$B:$AZ,15,FALSE)),"B")))))))))))))))</f>
        <v xml:space="preserve"> </v>
      </c>
      <c r="S131" s="185" t="str">
        <f ca="1">IF(ISERROR(IF((IF($X$1=1,(VLOOKUP(B131,'X1'!$B:$AZ,14,FALSE)),(IF($X$1=2,(VLOOKUP(B131,'X2'!$B:$AZ,14,FALSE)),(IF($X$1=3,(VLOOKUP(B131,'X3'!$B:$AZ,14,FALSE)),(IF($X$1=4,(VLOOKUP(B131,'X4'!$B:$AZ,14,FALSE)),(IF($X$1=5,(VLOOKUP(B131,'X5'!$B:$AZ,14,FALSE)),(IF($X$1=6,(VLOOKUP(B131,'X6'!$B:$AZ,14,FALSE)),(IF($X$1=7,(VLOOKUP(B131,'X7'!$B:$AZ,14,FALSE)),(IF($X$1=8,(VLOOKUP(B131,'X8'!$B:$AZ,14,FALSE)),(IF($X$1=9,(VLOOKUP(B131,'X9'!$B:$AZ,14,FALSE)),(IF($X$1=10,(VLOOKUP(B131,'X10'!$B:$AZ,14,FALSE)),(IF($X$1=11,(VLOOKUP(B131,'X11'!$B:$AZ,14,FALSE)),(IF($X$1=12,(VLOOKUP(B131,'X12'!$B:$AZ,14,FALSE)),(VLOOKUP(B131,'X13'!$B:$AZ,14,FALSE))))))))))))))))))))))))))=$V$1," ",(IF($X$1=1,(VLOOKUP(B131,'X1'!$B:$AZ,14,FALSE)),(IF($X$1=2,(VLOOKUP(B131,'X2'!$B:$AZ,14,FALSE)),(IF($X$1=3,(VLOOKUP(B131,'X3'!$B:$AZ,14,FALSE)),(IF($X$1=4,(VLOOKUP(B131,'X4'!$B:$AZ,14,FALSE)),(IF($X$1=5,(VLOOKUP(B131,'X5'!$B:$AZ,14,FALSE)),(IF($X$1=6,(VLOOKUP(B131,'X6'!$B:$AZ,14,FALSE)),(IF($X$1=7,(VLOOKUP(B131,'X7'!$B:$AZ,14,FALSE)),(IF($X$1=8,(VLOOKUP(B131,'X8'!$B:$AZ,14,FALSE)),(IF($X$1=9,(VLOOKUP(B131,'X9'!$B:$AZ,14,FALSE)),(IF($X$1=10,(VLOOKUP(B131,'X10'!$B:$AZ,14,FALSE)),(IF($X$1=11,(VLOOKUP(B131,'X11'!$B:$AZ,14,FALSE)),(IF($X$1=12,(VLOOKUP(B131,'X12'!$B:$AZ,14,FALSE)),(VLOOKUP(B131,'X13'!$B:$AZ,14,FALSE))))))))))))))))))))))))))))=TRUE," ",(IF((IF($X$1=1,(VLOOKUP(B131,'X1'!$B:$AZ,14,FALSE)),(IF($X$1=2,(VLOOKUP(B131,'X2'!$B:$AZ,14,FALSE)),(IF($X$1=3,(VLOOKUP(B131,'X3'!$B:$AZ,14,FALSE)),(IF($X$1=4,(VLOOKUP(B131,'X4'!$B:$AZ,14,FALSE)),(IF($X$1=5,(VLOOKUP(B131,'X5'!$B:$AZ,14,FALSE)),(IF($X$1=6,(VLOOKUP(B131,'X6'!$B:$AZ,14,FALSE)),(IF($X$1=7,(VLOOKUP(B131,'X7'!$B:$AZ,14,FALSE)),(IF($X$1=8,(VLOOKUP(B131,'X8'!$B:$AZ,14,FALSE)),(IF($X$1=9,(VLOOKUP(B131,'X9'!$B:$AZ,14,FALSE)),(IF($X$1=10,(VLOOKUP(B131,'X10'!$B:$AZ,14,FALSE)),(IF($X$1=11,(VLOOKUP(B131,'X11'!$B:$AZ,14,FALSE)),(IF($X$1=12,(VLOOKUP(B131,'X12'!$B:$AZ,14,FALSE)),(VLOOKUP(B131,'X13'!$B:$AZ,14,FALSE))))))))))))))))))))))))))=$V$1," ",(IF($X$1=1,(VLOOKUP(B131,'X1'!$B:$AZ,14,FALSE)),(IF($X$1=2,(VLOOKUP(B131,'X2'!$B:$AZ,14,FALSE)),(IF($X$1=3,(VLOOKUP(B131,'X3'!$B:$AZ,14,FALSE)),(IF($X$1=4,(VLOOKUP(B131,'X4'!$B:$AZ,14,FALSE)),(IF($X$1=5,(VLOOKUP(B131,'X5'!$B:$AZ,14,FALSE)),(IF($X$1=6,(VLOOKUP(B131,'X6'!$B:$AZ,14,FALSE)),(IF($X$1=7,(VLOOKUP(B131,'X7'!$B:$AZ,14,FALSE)),(IF($X$1=8,(VLOOKUP(B131,'X8'!$B:$AZ,14,FALSE)),(IF($X$1=9,(VLOOKUP(B131,'X9'!$B:$AZ,14,FALSE)),(IF($X$1=10,(VLOOKUP(B131,'X10'!$B:$AZ,14,FALSE)),(IF($X$1=11,(VLOOKUP(B131,'X11'!$B:$AZ,14,FALSE)),(IF($X$1=12,(VLOOKUP(B131,'X12'!$B:$AZ,14,FALSE)),(VLOOKUP(B131,'X13'!$B:$AZ,14,FALSE)))))))))))))))))))))))))))))</f>
        <v xml:space="preserve"> </v>
      </c>
      <c r="V131" s="43"/>
      <c r="W131" s="43"/>
      <c r="X131" s="4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</row>
    <row r="132" spans="1:67" ht="14.1" customHeight="1" x14ac:dyDescent="0.2">
      <c r="A132" s="156" t="s">
        <v>1058</v>
      </c>
      <c r="B132" s="122" t="str">
        <f>IF(ISERROR(IF($U$16=1,(VLOOKUP(A132,$AC$89:$AH$125,2,FALSE)),IF((IF($X$1=1,'X1'!B91,(IF($X$1=2,'X2'!B91,(IF($X$1=3,'X3'!B91,(IF($X$1=4,'X4'!B91,(IF($X$1=5,'X5'!B91,(IF($X$1=6,'X6'!B91,(IF($X$1=7,'X7'!B91,(IF($X$1=8,'X8'!B91,(IF($X$1=9,'X9'!B91,(IF($X$1=10,'X10'!B91,(IF($X$1=11,'X11'!B91,(IF($X$1=12,'X12'!B91,'X13'!B91))))))))))))))))))))))))="","",(IF($X$1=1,'X1'!B91,(IF($X$1=2,'X2'!B91,(IF($X$1=3,'X3'!B91,(IF($X$1=4,'X4'!B91,(IF($X$1=5,'X5'!B91,(IF($X$1=6,'X6'!B91,(IF($X$1=7,'X7'!B91,(IF($X$1=8,'X8'!B91,(IF($X$1=9,'X9'!B91,(IF($X$1=10,'X10'!B91,(IF($X$1=11,'X11'!B91,(IF($X$1=12,'X12'!B91,'X13'!B91)))))))))))))))))))))))))))=TRUE," ",(IF($U$16=1,(VLOOKUP(A132,$AC$89:$AH$125,2,FALSE)),IF((IF($X$1=1,'X1'!B91,(IF($X$1=2,'X2'!B91,(IF($X$1=3,'X3'!B91,(IF($X$1=4,'X4'!B91,(IF($X$1=5,'X5'!B91,(IF($X$1=6,'X6'!B91,(IF($X$1=7,'X7'!B91,(IF($X$1=8,'X8'!B91,(IF($X$1=9,'X9'!B91,(IF($X$1=10,'X10'!B91,(IF($X$1=11,'X11'!B91,(IF($X$1=12,'X12'!B91,'X13'!B91))))))))))))))))))))))))="","",(IF($X$1=1,'X1'!B91,(IF($X$1=2,'X2'!B91,(IF($X$1=3,'X3'!B91,(IF($X$1=4,'X4'!B91,(IF($X$1=5,'X5'!B91,(IF($X$1=6,'X6'!B91,(IF($X$1=7,'X7'!B91,(IF($X$1=8,'X8'!B91,(IF($X$1=9,'X9'!B91,(IF($X$1=10,'X10'!B91,(IF($X$1=11,'X11'!B91,(IF($X$1=12,'X12'!B91,'X13'!B91))))))))))))))))))))))))))))</f>
        <v/>
      </c>
      <c r="C132" s="181" t="str">
        <f ca="1">IF(ISERROR(IF($X$1=1,(VLOOKUP(B132,'X1'!$B:$AZ,47,FALSE)),IF($X$1=2,(VLOOKUP(B132,'X2'!$B:$AZ,47,FALSE)),IF($X$1=3,(VLOOKUP(B132,'X3'!$B:$AZ,47,FALSE)),IF($X$1=4,(VLOOKUP(B132,'X4'!$B:$AZ,47,FALSE)),IF($X$1=5,(VLOOKUP(B132,'X5'!$B:$AZ,47,FALSE)),IF($X$1=6,(VLOOKUP(B132,'X6'!$B:$AZ,47,FALSE)),IF($X$1=7,(VLOOKUP(B132,'X7'!$B:$AZ,47,FALSE)),IF($X$1=8,(VLOOKUP(B132,'X8'!$B:$AZ,47,FALSE)),IF($X$1=9,(VLOOKUP(B132,'X9'!$B:$AZ,47,FALSE)),IF($X$1=10,(VLOOKUP(B132,'X10'!$B:$AZ,47,FALSE)),IF($X$1=11,(VLOOKUP(B132,'X11'!$B:$AZ,47,FALSE)),IF($X$1=12,(VLOOKUP(B132,'X12'!$B:$AZ,47,FALSE)),IF($X$1=13,(VLOOKUP(B132,'X13'!$B:$AZ,47,FALSE)),"B"))))))))))))))=TRUE," ",(IF($X$1=1,(VLOOKUP(B132,'X1'!$B:$AZ,47,FALSE)),IF($X$1=2,(VLOOKUP(B132,'X2'!$B:$AZ,47,FALSE)),IF($X$1=3,(VLOOKUP(B132,'X3'!$B:$AZ,47,FALSE)),IF($X$1=4,(VLOOKUP(B132,'X4'!$B:$AZ,47,FALSE)),IF($X$1=5,(VLOOKUP(B132,'X5'!$B:$AZ,47,FALSE)),IF($X$1=6,(VLOOKUP(B132,'X6'!$B:$AZ,47,FALSE)),IF($X$1=7,(VLOOKUP(B132,'X7'!$B:$AZ,47,FALSE)),IF($X$1=8,(VLOOKUP(B132,'X8'!$B:$AZ,47,FALSE)),IF($X$1=9,(VLOOKUP(B132,'X9'!$B:$AZ,47,FALSE)),IF($X$1=10,(VLOOKUP(B132,'X10'!$B:$AZ,47,FALSE)),IF($X$1=11,(VLOOKUP(B132,'X11'!$B:$AZ,47,FALSE)),IF($X$1=12,(VLOOKUP(B132,'X12'!$B:$AZ,47,FALSE)),IF($X$1=13,(VLOOKUP(B132,'X13'!$B:$AZ,47,FALSE)),"B")))))))))))))))</f>
        <v xml:space="preserve"> </v>
      </c>
      <c r="D132" s="181" t="str">
        <f ca="1">IF(ISERROR(IF($X$1=1,(VLOOKUP(B132,'X1'!$B:$AP,41,FALSE)),IF($X$1=2,(VLOOKUP(B132,'X2'!$B:$AP,41,FALSE)),IF($X$1=3,(VLOOKUP(B132,'X3'!$B:$AP,41,FALSE)),IF($X$1=4,(VLOOKUP(B132,'X4'!$B:$AP,41,FALSE)),IF($X$1=5,(VLOOKUP(B132,'X5'!$B:$AP,41,FALSE)),IF($X$1=6,(VLOOKUP(B132,'X6'!$B:$AP,41,FALSE)),IF($X$1=7,(VLOOKUP(B132,'X7'!$B:$AP,41,FALSE)),IF($X$1=8,(VLOOKUP(B132,'X8'!$B:$AP,41,FALSE)),IF($X$1=9,(VLOOKUP(B132,'X9'!$B:$AP,41,FALSE)),IF($X$1=10,(VLOOKUP(B132,'X10'!$B:$AP,41,FALSE)),IF($X$1=11,(VLOOKUP(B132,'X11'!$B:$AP,41,FALSE)),IF($X$1=12,(VLOOKUP(B132,'X12'!$B:$AP,41,FALSE)),IF($X$1=13,(VLOOKUP(B132,'X13'!$B:$AP,41,FALSE)),"B"))))))))))))))=TRUE," ",(IF($X$1=1,(VLOOKUP(B132,'X1'!$B:$AP,41,FALSE)),IF($X$1=2,(VLOOKUP(B132,'X2'!$B:$AP,41,FALSE)),IF($X$1=3,(VLOOKUP(B132,'X3'!$B:$AP,41,FALSE)),IF($X$1=4,(VLOOKUP(B132,'X4'!$B:$AP,41,FALSE)),IF($X$1=5,(VLOOKUP(B132,'X5'!$B:$AP,41,FALSE)),IF($X$1=6,(VLOOKUP(B132,'X6'!$B:$AP,41,FALSE)),IF($X$1=7,(VLOOKUP(B132,'X7'!$B:$AP,41,FALSE)),IF($X$1=8,(VLOOKUP(B132,'X8'!$B:$AP,41,FALSE)),IF($X$1=9,(VLOOKUP(B132,'X9'!$B:$AP,41,FALSE)),IF($X$1=10,(VLOOKUP(B132,'X10'!$B:$AP,41,FALSE)),IF($X$1=11,(VLOOKUP(B132,'X11'!$B:$AP,41,FALSE)),IF($X$1=12,(VLOOKUP(B132,'X12'!$B:$AP,41,FALSE)),IF($X$1=13,(VLOOKUP(B132,'X13'!$B:$AP,41,FALSE)),"B")))))))))))))))</f>
        <v xml:space="preserve"> </v>
      </c>
      <c r="E132" s="182" t="str">
        <f ca="1">IF(ISERROR(IF($X$1=1,(VLOOKUP(B132,'X1'!$B:$AP,7,FALSE)),IF($X$1=2,(VLOOKUP(B132,'X2'!$B:$AP,7,FALSE)),IF($X$1=3,(VLOOKUP(B132,'X3'!$B:$AP,7,FALSE)),IF($X$1=4,(VLOOKUP(B132,'X4'!$B:$AP,7,FALSE)),IF($X$1=5,(VLOOKUP(B132,'X5'!$B:$AP,7,FALSE)),IF($X$1=6,(VLOOKUP(B132,'X6'!$B:$AP,7,FALSE)),IF($X$1=7,(VLOOKUP(B132,'X7'!$B:$AP,7,FALSE)),IF($X$1=8,(VLOOKUP(B132,'X8'!$B:$AP,7,FALSE)),IF($X$1=9,(VLOOKUP(B132,'X9'!$B:$AP,7,FALSE)),IF($X$1=10,(VLOOKUP(B132,'X10'!$B:$AP,7,FALSE)),IF($X$1=11,(VLOOKUP(B132,'X11'!$B:$AP,7,FALSE)),IF($X$1=12,(VLOOKUP(B132,'X12'!$B:$AP,7,FALSE)),IF($X$1=13,(VLOOKUP(B132,'X13'!$B:$AP,7,FALSE)),"B"))))))))))))))=TRUE," ",(IF($X$1=1,(VLOOKUP(B132,'X1'!$B:$AP,7,FALSE)),IF($X$1=2,(VLOOKUP(B132,'X2'!$B:$AP,7,FALSE)),IF($X$1=3,(VLOOKUP(B132,'X3'!$B:$AP,7,FALSE)),IF($X$1=4,(VLOOKUP(B132,'X4'!$B:$AP,7,FALSE)),IF($X$1=5,(VLOOKUP(B132,'X5'!$B:$AP,7,FALSE)),IF($X$1=6,(VLOOKUP(B132,'X6'!$B:$AP,7,FALSE)),IF($X$1=7,(VLOOKUP(B132,'X7'!$B:$AP,7,FALSE)),IF($X$1=8,(VLOOKUP(B132,'X8'!$B:$AP,7,FALSE)),IF($X$1=9,(VLOOKUP(B132,'X9'!$B:$AP,7,FALSE)),IF($X$1=10,(VLOOKUP(B132,'X10'!$B:$AP,7,FALSE)),IF($X$1=11,(VLOOKUP(B132,'X11'!$B:$AP,7,FALSE)),IF($X$1=12,(VLOOKUP(B132,'X12'!$B:$AP,7,FALSE)),IF($X$1=13,(VLOOKUP(B132,'X13'!$B:$AP,7,FALSE)),"B")))))))))))))))</f>
        <v xml:space="preserve"> </v>
      </c>
      <c r="F132" s="182" t="str">
        <f ca="1">IF(ISERROR(IF((IF($X$1=1,(VLOOKUP(B132,'X1'!$B:$AO,6,FALSE)),(IF($X$1=2,(VLOOKUP(B132,'X2'!$B:$AO,6,FALSE)),(IF($X$1=3,(VLOOKUP(B132,'X3'!$B:$AO,6,FALSE)),(IF($X$1=4,(VLOOKUP(B132,'X4'!$B:$AO,6,FALSE)),(IF($X$1=5,(VLOOKUP(B132,'X5'!$B:$AO,6,FALSE)),(IF($X$1=6,(VLOOKUP(B132,'X6'!$B:$AO,6,FALSE)),(IF($X$1=7,(VLOOKUP(B132,'X7'!$B:$AO,6,FALSE)),(IF($X$1=8,(VLOOKUP(B132,'X8'!$B:$AO,6,FALSE)),(IF($X$1=9,(VLOOKUP(B132,'X9'!$B:$AO,6,FALSE)),(IF($X$1=10,(VLOOKUP(B132,'X10'!$B:$AO,6,FALSE)),(IF($X$1=11,(VLOOKUP(B132,'X11'!$B:$AO,6,FALSE)),(IF($X$1=12,(VLOOKUP(B132,'X12'!$B:$AO,6,FALSE)),(VLOOKUP(B132,'X13'!$B:$AO,6,FALSE))))))))))))))))))))))))))=$V$1," ",(IF($X$1=1,(VLOOKUP(B132,'X1'!$B:$AO,6,FALSE)),(IF($X$1=2,(VLOOKUP(B132,'X2'!$B:$AO,6,FALSE)),(IF($X$1=3,(VLOOKUP(B132,'X3'!$B:$AO,6,FALSE)),(IF($X$1=4,(VLOOKUP(B132,'X4'!$B:$AO,6,FALSE)),(IF($X$1=5,(VLOOKUP(B132,'X5'!$B:$AO,6,FALSE)),(IF($X$1=6,(VLOOKUP(B132,'X6'!$B:$AO,6,FALSE)),(IF($X$1=7,(VLOOKUP(B132,'X7'!$B:$AO,6,FALSE)),(IF($X$1=8,(VLOOKUP(B132,'X8'!$B:$AO,6,FALSE)),(IF($X$1=9,(VLOOKUP(B132,'X9'!$B:$AO,6,FALSE)),(IF($X$1=10,(VLOOKUP(B132,'X10'!$B:$AO,6,FALSE)),(IF($X$1=11,(VLOOKUP(B132,'X11'!$B:$AO,6,FALSE)),(IF($X$1=12,(VLOOKUP(B132,'X12'!$B:$AO,6,FALSE)),(VLOOKUP(B132,'X13'!$B:$AO,6,FALSE))))))))))))))))))))))))))))=TRUE," ",(IF((IF($X$1=1,(VLOOKUP(B132,'X1'!$B:$AO,6,FALSE)),(IF($X$1=2,(VLOOKUP(B132,'X2'!$B:$AO,6,FALSE)),(IF($X$1=3,(VLOOKUP(B132,'X3'!$B:$AO,6,FALSE)),(IF($X$1=4,(VLOOKUP(B132,'X4'!$B:$AO,6,FALSE)),(IF($X$1=5,(VLOOKUP(B132,'X5'!$B:$AO,6,FALSE)),(IF($X$1=6,(VLOOKUP(B132,'X6'!$B:$AO,6,FALSE)),(IF($X$1=7,(VLOOKUP(B132,'X7'!$B:$AO,6,FALSE)),(IF($X$1=8,(VLOOKUP(B132,'X8'!$B:$AO,6,FALSE)),(IF($X$1=9,(VLOOKUP(B132,'X9'!$B:$AO,6,FALSE)),(IF($X$1=10,(VLOOKUP(B132,'X10'!$B:$AO,6,FALSE)),(IF($X$1=11,(VLOOKUP(B132,'X11'!$B:$AO,6,FALSE)),(IF($X$1=12,(VLOOKUP(B132,'X12'!$B:$AO,6,FALSE)),(VLOOKUP(B132,'X13'!$B:$AO,6,FALSE))))))))))))))))))))))))))=$V$1," ",(IF($X$1=1,(VLOOKUP(B132,'X1'!$B:$AO,6,FALSE)),(IF($X$1=2,(VLOOKUP(B132,'X2'!$B:$AO,6,FALSE)),(IF($X$1=3,(VLOOKUP(B132,'X3'!$B:$AO,6,FALSE)),(IF($X$1=4,(VLOOKUP(B132,'X4'!$B:$AO,6,FALSE)),(IF($X$1=5,(VLOOKUP(B132,'X5'!$B:$AO,6,FALSE)),(IF($X$1=6,(VLOOKUP(B132,'X6'!$B:$AO,6,FALSE)),(IF($X$1=7,(VLOOKUP(B132,'X7'!$B:$AO,6,FALSE)),(IF($X$1=8,(VLOOKUP(B132,'X8'!$B:$AO,6,FALSE)),(IF($X$1=9,(VLOOKUP(B132,'X9'!$B:$AO,6,FALSE)),(IF($X$1=10,(VLOOKUP(B132,'X10'!$B:$AO,6,FALSE)),(IF($X$1=11,(VLOOKUP(B132,'X11'!$B:$AO,6,FALSE)),(IF($X$1=12,(VLOOKUP(B132,'X12'!$B:$AO,6,FALSE)),(VLOOKUP(B132,'X13'!$B:$AO,6,FALSE)))))))))))))))))))))))))))))</f>
        <v xml:space="preserve"> </v>
      </c>
      <c r="G132" s="182" t="str">
        <f ca="1">IF(ISERROR(IF($X$1=1,(VLOOKUP(B132,'X1'!$B:$AZ,44,FALSE)),IF($X$1=2,(VLOOKUP(B132,'X2'!$B:$AZ,44,FALSE)),IF($X$1=3,(VLOOKUP(B132,'X3'!$B:$AZ,44,FALSE)),IF($X$1=4,(VLOOKUP(B132,'X4'!$B:$AZ,44,FALSE)),IF($X$1=5,(VLOOKUP(B132,'X5'!$B:$AZ,44,FALSE)),IF($X$1=6,(VLOOKUP(B132,'X6'!$B:$AZ,44,FALSE)),IF($X$1=7,(VLOOKUP(B132,'X7'!$B:$AZ,44,FALSE)),IF($X$1=8,(VLOOKUP(B132,'X8'!$B:$AZ,44,FALSE)),IF($X$1=9,(VLOOKUP(B132,'X9'!$B:$AZ,44,FALSE)),IF($X$1=10,(VLOOKUP(B132,'X10'!$B:$AZ,44,FALSE)),IF($X$1=11,(VLOOKUP(B132,'X11'!$B:$AZ,44,FALSE)),IF($X$1=12,(VLOOKUP(B132,'X12'!$B:$AZ,44,FALSE)),IF($X$1=13,(VLOOKUP(B132,'X13'!$B:$AZ,44,FALSE)),"B"))))))))))))))=TRUE," ",(IF($X$1=1,(VLOOKUP(B132,'X1'!$B:$AZ,44,FALSE)),IF($X$1=2,(VLOOKUP(B132,'X2'!$B:$AZ,44,FALSE)),IF($X$1=3,(VLOOKUP(B132,'X3'!$B:$AZ,44,FALSE)),IF($X$1=4,(VLOOKUP(B132,'X4'!$B:$AZ,44,FALSE)),IF($X$1=5,(VLOOKUP(B132,'X5'!$B:$AZ,44,FALSE)),IF($X$1=6,(VLOOKUP(B132,'X6'!$B:$AZ,44,FALSE)),IF($X$1=7,(VLOOKUP(B132,'X7'!$B:$AZ,44,FALSE)),IF($X$1=8,(VLOOKUP(B132,'X8'!$B:$AZ,44,FALSE)),IF($X$1=9,(VLOOKUP(B132,'X9'!$B:$AZ,44,FALSE)),IF($X$1=10,(VLOOKUP(B132,'X10'!$B:$AZ,44,FALSE)),IF($X$1=11,(VLOOKUP(B132,'X11'!$B:$AZ,44,FALSE)),IF($X$1=12,(VLOOKUP(B132,'X12'!$B:$AZ,44,FALSE)),IF($X$1=13,(VLOOKUP(B132,'X13'!$B:$AZ,44,FALSE)),"B")))))))))))))))</f>
        <v xml:space="preserve"> </v>
      </c>
      <c r="H132" s="182" t="str">
        <f ca="1">IF(ISERROR(IF($X$1=1,(VLOOKUP(B132,'X1'!$B:$AZ,8,FALSE)),IF($X$1=2,(VLOOKUP(B132,'X2'!$B:$AZ,8,FALSE)),IF($X$1=3,(VLOOKUP(B132,'X3'!$B:$AZ,8,FALSE)),IF($X$1=4,(VLOOKUP(B132,'X4'!$B:$AZ,8,FALSE)),IF($X$1=5,(VLOOKUP(B132,'X5'!$B:$AZ,8,FALSE)),IF($X$1=6,(VLOOKUP(B132,'X6'!$B:$AZ,8,FALSE)),IF($X$1=7,(VLOOKUP(B132,'X7'!$B:$AZ,8,FALSE)),IF($X$1=8,(VLOOKUP(B132,'X8'!$B:$AZ,8,FALSE)),IF($X$1=9,(VLOOKUP(B132,'X9'!$B:$AZ,8,FALSE)),IF($X$1=10,(VLOOKUP(B132,'X10'!$B:$AZ,8,FALSE)),IF($X$1=11,(VLOOKUP(B132,'X11'!$B:$AZ,8,FALSE)),IF($X$1=12,(VLOOKUP(B132,'X12'!$B:$AZ,8,FALSE)),IF($X$1=13,(VLOOKUP(B132,'X13'!$B:$AZ,8,FALSE)),"B"))))))))))))))=TRUE," ",(IF($X$1=1,(VLOOKUP(B132,'X1'!$B:$AZ,8,FALSE)),IF($X$1=2,(VLOOKUP(B132,'X2'!$B:$AZ,8,FALSE)),IF($X$1=3,(VLOOKUP(B132,'X3'!$B:$AZ,8,FALSE)),IF($X$1=4,(VLOOKUP(B132,'X4'!$B:$AZ,8,FALSE)),IF($X$1=5,(VLOOKUP(B132,'X5'!$B:$AZ,8,FALSE)),IF($X$1=6,(VLOOKUP(B132,'X6'!$B:$AZ,8,FALSE)),IF($X$1=7,(VLOOKUP(B132,'X7'!$B:$AZ,8,FALSE)),IF($X$1=8,(VLOOKUP(B132,'X8'!$B:$AZ,8,FALSE)),IF($X$1=9,(VLOOKUP(B132,'X9'!$B:$AZ,8,FALSE)),IF($X$1=10,(VLOOKUP(B132,'X10'!$B:$AZ,8,FALSE)),IF($X$1=11,(VLOOKUP(B132,'X11'!$B:$AZ,8,FALSE)),IF($X$1=12,(VLOOKUP(B132,'X12'!$B:$AZ,8,FALSE)),IF($X$1=13,(VLOOKUP(B132,'X13'!$B:$AZ,8,FALSE)),"B")))))))))))))))</f>
        <v xml:space="preserve"> </v>
      </c>
      <c r="I132" s="183" t="str">
        <f ca="1">IF(ISERROR(IF($X$1=1,(VLOOKUP(B132,'X1'!$B:$AZ,2,FALSE)),IF($X$1=2,(VLOOKUP(B132,'X2'!$B:$AZ,2,FALSE)),IF($X$1=3,(VLOOKUP(B132,'X3'!$B:$AZ,2,FALSE)),IF($X$1=4,(VLOOKUP(B132,'X4'!$B:$AZ,2,FALSE)),IF($X$1=5,(VLOOKUP(B132,'X5'!$B:$AZ,2,FALSE)),IF($X$1=6,(VLOOKUP(B132,'X6'!$B:$AZ,2,FALSE)),IF($X$1=7,(VLOOKUP(B132,'X7'!$B:$AZ,2,FALSE)),IF($X$1=8,(VLOOKUP(B132,'X8'!$B:$AZ,2,FALSE)),IF($X$1=9,(VLOOKUP(B132,'X9'!$B:$AZ,2,FALSE)),IF($X$1=10,(VLOOKUP(B132,'X10'!$B:$AZ,2,FALSE)),IF($X$1=11,(VLOOKUP(B132,'X11'!$B:$AZ,2,FALSE)),IF($X$1=12,(VLOOKUP(B132,'X12'!$B:$AZ,2,FALSE)),IF($X$1=13,(VLOOKUP(B132,'X13'!$B:$AZ,2,FALSE)),"B"))))))))))))))=TRUE," ",(IF($X$1=1,(VLOOKUP(B132,'X1'!$B:$AZ,2,FALSE)),IF($X$1=2,(VLOOKUP(B132,'X2'!$B:$AZ,2,FALSE)),IF($X$1=3,(VLOOKUP(B132,'X3'!$B:$AZ,2,FALSE)),IF($X$1=4,(VLOOKUP(B132,'X4'!$B:$AZ,2,FALSE)),IF($X$1=5,(VLOOKUP(B132,'X5'!$B:$AZ,2,FALSE)),IF($X$1=6,(VLOOKUP(B132,'X6'!$B:$AZ,2,FALSE)),IF($X$1=7,(VLOOKUP(B132,'X7'!$B:$AZ,2,FALSE)),IF($X$1=8,(VLOOKUP(B132,'X8'!$B:$AZ,2,FALSE)),IF($X$1=9,(VLOOKUP(B132,'X9'!$B:$AZ,2,FALSE)),IF($X$1=10,(VLOOKUP(B132,'X10'!$B:$AZ,2,FALSE)),IF($X$1=11,(VLOOKUP(B132,'X11'!$B:$AZ,2,FALSE)),IF($X$1=12,(VLOOKUP(B132,'X12'!$B:$AZ,2,FALSE)),IF($X$1=13,(VLOOKUP(B132,'X13'!$B:$AZ,2,FALSE)),"B")))))))))))))))</f>
        <v xml:space="preserve"> </v>
      </c>
      <c r="J132" s="183" t="str">
        <f ca="1">IF(ISERROR(IF($X$1=1,(VLOOKUP(B132,'X1'!$B:$AZ,3,FALSE)),IF($X$1=2,(VLOOKUP(B132,'X2'!$B:$AZ,3,FALSE)),IF($X$1=3,(VLOOKUP(B132,'X3'!$B:$AZ,3,FALSE)),IF($X$1=4,(VLOOKUP(B132,'X4'!$B:$AZ,3,FALSE)),IF($X$1=5,(VLOOKUP(B132,'X5'!$B:$AZ,3,FALSE)),IF($X$1=6,(VLOOKUP(B132,'X6'!$B:$AZ,3,FALSE)),IF($X$1=7,(VLOOKUP(B132,'X7'!$B:$AZ,3,FALSE)),IF($X$1=8,(VLOOKUP(B132,'X8'!$B:$AZ,3,FALSE)),IF($X$1=9,(VLOOKUP(B132,'X9'!$B:$AZ,3,FALSE)),IF($X$1=10,(VLOOKUP(B132,'X10'!$B:$AZ,3,FALSE)),IF($X$1=11,(VLOOKUP(B132,'X11'!$B:$AZ,3,FALSE)),IF($X$1=12,(VLOOKUP(B132,'X12'!$B:$AZ,3,FALSE)),IF($X$1=13,(VLOOKUP(B132,'X13'!$B:$AZ,3,FALSE)),"B"))))))))))))))=TRUE," ",(IF($X$1=1,(VLOOKUP(B132,'X1'!$B:$AZ,3,FALSE)),IF($X$1=2,(VLOOKUP(B132,'X2'!$B:$AZ,3,FALSE)),IF($X$1=3,(VLOOKUP(B132,'X3'!$B:$AZ,3,FALSE)),IF($X$1=4,(VLOOKUP(B132,'X4'!$B:$AZ,3,FALSE)),IF($X$1=5,(VLOOKUP(B132,'X5'!$B:$AZ,3,FALSE)),IF($X$1=6,(VLOOKUP(B132,'X6'!$B:$AZ,3,FALSE)),IF($X$1=7,(VLOOKUP(B132,'X7'!$B:$AZ,3,FALSE)),IF($X$1=8,(VLOOKUP(B132,'X8'!$B:$AZ,3,FALSE)),IF($X$1=9,(VLOOKUP(B132,'X9'!$B:$AZ,3,FALSE)),IF($X$1=10,(VLOOKUP(B132,'X10'!$B:$AZ,3,FALSE)),IF($X$1=11,(VLOOKUP(B132,'X11'!$B:$AZ,3,FALSE)),IF($X$1=12,(VLOOKUP(B132,'X12'!$B:$AZ,3,FALSE)),IF($X$1=13,(VLOOKUP(B132,'X13'!$B:$AZ,3,FALSE)),"B")))))))))))))))</f>
        <v xml:space="preserve"> </v>
      </c>
      <c r="K132" s="183" t="str">
        <f ca="1">IF(ISERROR(IF($X$1=1,(VLOOKUP(B132,'X1'!$B:$AZ,5,FALSE)),IF($X$1=2,(VLOOKUP(B132,'X2'!$B:$AZ,5,FALSE)),IF($X$1=3,(VLOOKUP(B132,'X3'!$B:$AZ,5,FALSE)),IF($X$1=4,(VLOOKUP(B132,'X4'!$B:$AZ,5,FALSE)),IF($X$1=5,(VLOOKUP(B132,'X5'!$B:$AZ,5,FALSE)),IF($X$1=6,(VLOOKUP(B132,'X6'!$B:$AZ,5,FALSE)),IF($X$1=7,(VLOOKUP(B132,'X7'!$B:$AZ,5,FALSE)),IF($X$1=8,(VLOOKUP(B132,'X8'!$B:$AZ,5,FALSE)),IF($X$1=9,(VLOOKUP(B132,'X9'!$B:$AZ,5,FALSE)),IF($X$1=10,(VLOOKUP(B132,'X10'!$B:$AZ,5,FALSE)),IF($X$1=11,(VLOOKUP(B132,'X11'!$B:$AZ,5,FALSE)),IF($X$1=12,(VLOOKUP(B132,'X12'!$B:$AZ,5,FALSE)),IF($X$1=13,(VLOOKUP(B132,'X13'!$B:$AZ,5,FALSE)),"B"))))))))))))))=TRUE," ",(IF($X$1=1,(VLOOKUP(B132,'X1'!$B:$AZ,5,FALSE)),IF($X$1=2,(VLOOKUP(B132,'X2'!$B:$AZ,5,FALSE)),IF($X$1=3,(VLOOKUP(B132,'X3'!$B:$AZ,5,FALSE)),IF($X$1=4,(VLOOKUP(B132,'X4'!$B:$AZ,5,FALSE)),IF($X$1=5,(VLOOKUP(B132,'X5'!$B:$AZ,5,FALSE)),IF($X$1=6,(VLOOKUP(B132,'X6'!$B:$AZ,5,FALSE)),IF($X$1=7,(VLOOKUP(B132,'X7'!$B:$AZ,5,FALSE)),IF($X$1=8,(VLOOKUP(B132,'X8'!$B:$AZ,5,FALSE)),IF($X$1=9,(VLOOKUP(B132,'X9'!$B:$AZ,5,FALSE)),IF($X$1=10,(VLOOKUP(B132,'X10'!$B:$AZ,5,FALSE)),IF($X$1=11,(VLOOKUP(B132,'X11'!$B:$AZ,5,FALSE)),IF($X$1=12,(VLOOKUP(B132,'X12'!$B:$AZ,5,FALSE)),IF($X$1=13,(VLOOKUP(B132,'X13'!$B:$AZ,5,FALSE)),"B")))))))))))))))</f>
        <v xml:space="preserve"> </v>
      </c>
      <c r="L132" s="184" t="str">
        <f ca="1">IF(ISERROR(IF($X$1=1,(VLOOKUP(B132,'X1'!$B:$AZ,9,FALSE)),IF($X$1=2,(VLOOKUP(B132,'X2'!$B:$AZ,9,FALSE)),IF($X$1=3,(VLOOKUP(B132,'X3'!$B:$AZ,9,FALSE)),IF($X$1=4,(VLOOKUP(B132,'X4'!$B:$AZ,9,FALSE)),IF($X$1=5,(VLOOKUP(B132,'X5'!$B:$AZ,9,FALSE)),IF($X$1=6,(VLOOKUP(B132,'X6'!$B:$AZ,9,FALSE)),IF($X$1=7,(VLOOKUP(B132,'X7'!$B:$AZ,9,FALSE)),IF($X$1=8,(VLOOKUP(B132,'X8'!$B:$AZ,9,FALSE)),IF($X$1=9,(VLOOKUP(B132,'X9'!$B:$AZ,9,FALSE)),IF($X$1=10,(VLOOKUP(B132,'X10'!$B:$AZ,9,FALSE)),IF($X$1=11,(VLOOKUP(B132,'X11'!$B:$AZ,9,FALSE)),IF($X$1=12,(VLOOKUP(B132,'X12'!$B:$AZ,9,FALSE)),IF($X$1=13,(VLOOKUP(B132,'X13'!$B:$AZ,9,FALSE)),"B"))))))))))))))=TRUE," ",(IF($X$1=1,(VLOOKUP(B132,'X1'!$B:$AZ,9,FALSE)),IF($X$1=2,(VLOOKUP(B132,'X2'!$B:$AZ,9,FALSE)),IF($X$1=3,(VLOOKUP(B132,'X3'!$B:$AZ,9,FALSE)),IF($X$1=4,(VLOOKUP(B132,'X4'!$B:$AZ,9,FALSE)),IF($X$1=5,(VLOOKUP(B132,'X5'!$B:$AZ,9,FALSE)),IF($X$1=6,(VLOOKUP(B132,'X6'!$B:$AZ,9,FALSE)),IF($X$1=7,(VLOOKUP(B132,'X7'!$B:$AZ,9,FALSE)),IF($X$1=8,(VLOOKUP(B132,'X8'!$B:$AZ,9,FALSE)),IF($X$1=9,(VLOOKUP(B132,'X9'!$B:$AZ,9,FALSE)),IF($X$1=10,(VLOOKUP(B132,'X10'!$B:$AZ,9,FALSE)),IF($X$1=11,(VLOOKUP(B132,'X11'!$B:$AZ,9,FALSE)),IF($X$1=12,(VLOOKUP(B132,'X12'!$B:$AZ,9,FALSE)),IF($X$1=13,(VLOOKUP(B132,'X13'!$B:$AZ,9,FALSE)),"B")))))))))))))))</f>
        <v xml:space="preserve"> </v>
      </c>
      <c r="M132" s="184" t="str">
        <f ca="1">IF(ISERROR(IF($X$1=1,(VLOOKUP(B132,'X1'!$B:$AZ,10,FALSE)),IF($X$1=2,(VLOOKUP(B132,'X2'!$B:$AZ,10,FALSE)),IF($X$1=3,(VLOOKUP(B132,'X3'!$B:$AZ,10,FALSE)),IF($X$1=4,(VLOOKUP(B132,'X4'!$B:$AZ,10,FALSE)),IF($X$1=5,(VLOOKUP(B132,'X5'!$B:$AZ,10,FALSE)),IF($X$1=6,(VLOOKUP(B132,'X6'!$B:$AZ,10,FALSE)),IF($X$1=7,(VLOOKUP(B132,'X7'!$B:$AZ,10,FALSE)),IF($X$1=8,(VLOOKUP(B132,'X8'!$B:$AZ,10,FALSE)),IF($X$1=9,(VLOOKUP(B132,'X9'!$B:$AZ,10,FALSE)),IF($X$1=10,(VLOOKUP(B132,'X10'!$B:$AZ,10,FALSE)),IF($X$1=11,(VLOOKUP(B132,'X11'!$B:$AZ,10,FALSE)),IF($X$1=12,(VLOOKUP(B132,'X12'!$B:$AZ,10,FALSE)),IF($X$1=13,(VLOOKUP(B132,'X13'!$B:$AZ,10,FALSE)),"B"))))))))))))))=TRUE," ",(IF($X$1=1,(VLOOKUP(B132,'X1'!$B:$AZ,10,FALSE)),IF($X$1=2,(VLOOKUP(B132,'X2'!$B:$AZ,10,FALSE)),IF($X$1=3,(VLOOKUP(B132,'X3'!$B:$AZ,10,FALSE)),IF($X$1=4,(VLOOKUP(B132,'X4'!$B:$AZ,10,FALSE)),IF($X$1=5,(VLOOKUP(B132,'X5'!$B:$AZ,10,FALSE)),IF($X$1=6,(VLOOKUP(B132,'X6'!$B:$AZ,10,FALSE)),IF($X$1=7,(VLOOKUP(B132,'X7'!$B:$AZ,10,FALSE)),IF($X$1=8,(VLOOKUP(B132,'X8'!$B:$AZ,10,FALSE)),IF($X$1=9,(VLOOKUP(B132,'X9'!$B:$AZ,10,FALSE)),IF($X$1=10,(VLOOKUP(B132,'X10'!$B:$AZ,10,FALSE)),IF($X$1=11,(VLOOKUP(B132,'X11'!$B:$AZ,10,FALSE)),IF($X$1=12,(VLOOKUP(B132,'X12'!$B:$AZ,10,FALSE)),IF($X$1=13,(VLOOKUP(B132,'X13'!$B:$AZ,10,FALSE)),"B")))))))))))))))</f>
        <v xml:space="preserve"> </v>
      </c>
      <c r="N132" s="185" t="str">
        <f ca="1">IF(ISERROR(IF($X$1=1,(VLOOKUP(B132,'X1'!$B:$AZ,45,FALSE)),IF($X$1=2,(VLOOKUP(B132,'X2'!$B:$AZ,45,FALSE)),IF($X$1=3,(VLOOKUP(B132,'X3'!$B:$AZ,45,FALSE)),IF($X$1=4,(VLOOKUP(B132,'X4'!$B:$AZ,45,FALSE)),IF($X$1=5,(VLOOKUP(B132,'X5'!$B:$AZ,45,FALSE)),IF($X$1=6,(VLOOKUP(B132,'X6'!$B:$AZ,45,FALSE)),IF($X$1=7,(VLOOKUP(B132,'X7'!$B:$AZ,45,FALSE)),IF($X$1=8,(VLOOKUP(B132,'X8'!$B:$AZ,45,FALSE)),IF($X$1=9,(VLOOKUP(B132,'X9'!$B:$AZ,45,FALSE)),IF($X$1=10,(VLOOKUP(B132,'X10'!$B:$AZ,45,FALSE)),IF($X$1=11,(VLOOKUP(B132,'X11'!$B:$AZ,45,FALSE)),IF($X$1=12,(VLOOKUP(B132,'X12'!$B:$AZ,45,FALSE)),IF($X$1=13,(VLOOKUP(B132,'X13'!$B:$AZ,45,FALSE)),"B"))))))))))))))=TRUE," ",(IF($X$1=1,(VLOOKUP(B132,'X1'!$B:$AZ,45,FALSE)),IF($X$1=2,(VLOOKUP(B132,'X2'!$B:$AZ,45,FALSE)),IF($X$1=3,(VLOOKUP(B132,'X3'!$B:$AZ,45,FALSE)),IF($X$1=4,(VLOOKUP(B132,'X4'!$B:$AZ,45,FALSE)),IF($X$1=5,(VLOOKUP(B132,'X5'!$B:$AZ,45,FALSE)),IF($X$1=6,(VLOOKUP(B132,'X6'!$B:$AZ,45,FALSE)),IF($X$1=7,(VLOOKUP(B132,'X7'!$B:$AZ,45,FALSE)),IF($X$1=8,(VLOOKUP(B132,'X8'!$B:$AZ,45,FALSE)),IF($X$1=9,(VLOOKUP(B132,'X9'!$B:$AZ,45,FALSE)),IF($X$1=10,(VLOOKUP(B132,'X10'!$B:$AZ,45,FALSE)),IF($X$1=11,(VLOOKUP(B132,'X11'!$B:$AZ,45,FALSE)),IF($X$1=12,(VLOOKUP(B132,'X12'!$B:$AZ,45,FALSE)),IF($X$1=13,(VLOOKUP(B132,'X13'!$B:$AZ,45,FALSE)),"B")))))))))))))))</f>
        <v xml:space="preserve"> </v>
      </c>
      <c r="O132" s="184" t="str">
        <f ca="1">IF(ISERROR(IF($X$1=1,(VLOOKUP(B132,'X1'!$B:$AZ,11,FALSE)),IF($X$1=2,(VLOOKUP(B132,'X2'!$B:$AZ,11,FALSE)),IF($X$1=3,(VLOOKUP(B132,'X3'!$B:$AZ,11,FALSE)),IF($X$1=4,(VLOOKUP(B132,'X4'!$B:$AZ,11,FALSE)),IF($X$1=5,(VLOOKUP(B132,'X5'!$B:$AZ,11,FALSE)),IF($X$1=6,(VLOOKUP(B132,'X6'!$B:$AZ,11,FALSE)),IF($X$1=7,(VLOOKUP(B132,'X7'!$B:$AZ,11,FALSE)),IF($X$1=8,(VLOOKUP(B132,'X8'!$B:$AZ,11,FALSE)),IF($X$1=9,(VLOOKUP(B132,'X9'!$B:$AZ,11,FALSE)),IF($X$1=10,(VLOOKUP(B132,'X10'!$B:$AZ,11,FALSE)),IF($X$1=11,(VLOOKUP(B132,'X11'!$B:$AZ,11,FALSE)),IF($X$1=12,(VLOOKUP(B132,'X12'!$B:$AZ,11,FALSE)),IF($X$1=13,(VLOOKUP(B132,'X13'!$B:$AZ,11,FALSE)),"B"))))))))))))))=TRUE," ",(IF($X$1=1,(VLOOKUP(B132,'X1'!$B:$AZ,11,FALSE)),IF($X$1=2,(VLOOKUP(B132,'X2'!$B:$AZ,11,FALSE)),IF($X$1=3,(VLOOKUP(B132,'X3'!$B:$AZ,11,FALSE)),IF($X$1=4,(VLOOKUP(B132,'X4'!$B:$AZ,11,FALSE)),IF($X$1=5,(VLOOKUP(B132,'X5'!$B:$AZ,11,FALSE)),IF($X$1=6,(VLOOKUP(B132,'X6'!$B:$AZ,11,FALSE)),IF($X$1=7,(VLOOKUP(B132,'X7'!$B:$AZ,11,FALSE)),IF($X$1=8,(VLOOKUP(B132,'X8'!$B:$AZ,11,FALSE)),IF($X$1=9,(VLOOKUP(B132,'X9'!$B:$AZ,11,FALSE)),IF($X$1=10,(VLOOKUP(B132,'X10'!$B:$AZ,11,FALSE)),IF($X$1=11,(VLOOKUP(B132,'X11'!$B:$AZ,11,FALSE)),IF($X$1=12,(VLOOKUP(B132,'X12'!$B:$AZ,11,FALSE)),IF($X$1=13,(VLOOKUP(B132,'X13'!$B:$AZ,11,FALSE)),"B")))))))))))))))</f>
        <v xml:space="preserve"> </v>
      </c>
      <c r="P132" s="184" t="str">
        <f ca="1">IF(ISERROR(IF($X$1=1,(VLOOKUP(B132,'X1'!$B:$AZ,12,FALSE)),IF($X$1=2,(VLOOKUP(B132,'X2'!$B:$AZ,12,FALSE)),IF($X$1=3,(VLOOKUP(B132,'X3'!$B:$AZ,12,FALSE)),IF($X$1=4,(VLOOKUP(B132,'X4'!$B:$AZ,12,FALSE)),IF($X$1=5,(VLOOKUP(B132,'X5'!$B:$AZ,12,FALSE)),IF($X$1=6,(VLOOKUP(B132,'X6'!$B:$AZ,12,FALSE)),IF($X$1=7,(VLOOKUP(B132,'X7'!$B:$AZ,12,FALSE)),IF($X$1=8,(VLOOKUP(B132,'X8'!$B:$AZ,12,FALSE)),IF($X$1=9,(VLOOKUP(B132,'X9'!$B:$AZ,12,FALSE)),IF($X$1=10,(VLOOKUP(B132,'X10'!$B:$AZ,12,FALSE)),IF($X$1=11,(VLOOKUP(B132,'X11'!$B:$AZ,12,FALSE)),IF($X$1=12,(VLOOKUP(B132,'X12'!$B:$AZ,12,FALSE)),IF($X$1=13,(VLOOKUP(B132,'X13'!$B:$AZ,12,FALSE)),"B"))))))))))))))=TRUE," ",(IF($X$1=1,(VLOOKUP(B132,'X1'!$B:$AZ,12,FALSE)),IF($X$1=2,(VLOOKUP(B132,'X2'!$B:$AZ,12,FALSE)),IF($X$1=3,(VLOOKUP(B132,'X3'!$B:$AZ,12,FALSE)),IF($X$1=4,(VLOOKUP(B132,'X4'!$B:$AZ,12,FALSE)),IF($X$1=5,(VLOOKUP(B132,'X5'!$B:$AZ,12,FALSE)),IF($X$1=6,(VLOOKUP(B132,'X6'!$B:$AZ,12,FALSE)),IF($X$1=7,(VLOOKUP(B132,'X7'!$B:$AZ,12,FALSE)),IF($X$1=8,(VLOOKUP(B132,'X8'!$B:$AZ,12,FALSE)),IF($X$1=9,(VLOOKUP(B132,'X9'!$B:$AZ,12,FALSE)),IF($X$1=10,(VLOOKUP(B132,'X10'!$B:$AZ,12,FALSE)),IF($X$1=11,(VLOOKUP(B132,'X11'!$B:$AZ,12,FALSE)),IF($X$1=12,(VLOOKUP(B132,'X12'!$B:$AZ,12,FALSE)),IF($X$1=13,(VLOOKUP(B132,'X13'!$B:$AZ,12,FALSE)),"B")))))))))))))))</f>
        <v xml:space="preserve"> </v>
      </c>
      <c r="Q132" s="185" t="str">
        <f ca="1">IF(ISERROR(IF($X$1=1,(VLOOKUP(B132,'X1'!$B:$AZ,46,FALSE)),IF($X$1=2,(VLOOKUP(B132,'X2'!$B:$AZ,46,FALSE)),IF($X$1=3,(VLOOKUP(B132,'X3'!$B:$AZ,46,FALSE)),IF($X$1=4,(VLOOKUP(B132,'X4'!$B:$AZ,46,FALSE)),IF($X$1=5,(VLOOKUP(B132,'X5'!$B:$AZ,46,FALSE)),IF($X$1=6,(VLOOKUP(B132,'X6'!$B:$AZ,46,FALSE)),IF($X$1=7,(VLOOKUP(B132,'X7'!$B:$AZ,46,FALSE)),IF($X$1=8,(VLOOKUP(B132,'X8'!$B:$AZ,46,FALSE)),IF($X$1=9,(VLOOKUP(B132,'X9'!$B:$AZ,46,FALSE)),IF($X$1=10,(VLOOKUP(B132,'X10'!$B:$AZ,46,FALSE)),IF($X$1=11,(VLOOKUP(B132,'X11'!$B:$AZ,46,FALSE)),IF($X$1=12,(VLOOKUP(B132,'X12'!$B:$AZ,46,FALSE)),IF($X$1=13,(VLOOKUP(B132,'X13'!$B:$AZ,46,FALSE)),"B"))))))))))))))=TRUE," ",(IF($X$1=1,(VLOOKUP(B132,'X1'!$B:$AZ,46,FALSE)),IF($X$1=2,(VLOOKUP(B132,'X2'!$B:$AZ,46,FALSE)),IF($X$1=3,(VLOOKUP(B132,'X3'!$B:$AZ,46,FALSE)),IF($X$1=4,(VLOOKUP(B132,'X4'!$B:$AZ,46,FALSE)),IF($X$1=5,(VLOOKUP(B132,'X5'!$B:$AZ,46,FALSE)),IF($X$1=6,(VLOOKUP(B132,'X6'!$B:$AZ,46,FALSE)),IF($X$1=7,(VLOOKUP(B132,'X7'!$B:$AZ,46,FALSE)),IF($X$1=8,(VLOOKUP(B132,'X8'!$B:$AZ,46,FALSE)),IF($X$1=9,(VLOOKUP(B132,'X9'!$B:$AZ,46,FALSE)),IF($X$1=10,(VLOOKUP(B132,'X10'!$B:$AZ,46,FALSE)),IF($X$1=11,(VLOOKUP(B132,'X11'!$B:$AZ,46,FALSE)),IF($X$1=12,(VLOOKUP(B132,'X12'!$B:$AZ,46,FALSE)),IF($X$1=13,(VLOOKUP(B132,'X13'!$B:$AZ,46,FALSE)),"B")))))))))))))))</f>
        <v xml:space="preserve"> </v>
      </c>
      <c r="R132" s="185" t="str">
        <f ca="1">IF(ISERROR(IF($X$1=1,(VLOOKUP(B132,'X1'!$B:$AZ,15,FALSE)),IF($X$1=2,(VLOOKUP(B132,'X2'!$B:$AZ,15,FALSE)),IF($X$1=3,(VLOOKUP(B132,'X3'!$B:$AZ,15,FALSE)),IF($X$1=4,(VLOOKUP(B132,'X4'!$B:$AZ,15,FALSE)),IF($X$1=5,(VLOOKUP(B132,'X5'!$B:$AZ,15,FALSE)),IF($X$1=6,(VLOOKUP(B132,'X6'!$B:$AZ,15,FALSE)),IF($X$1=7,(VLOOKUP(B132,'X7'!$B:$AZ,15,FALSE)),IF($X$1=8,(VLOOKUP(B132,'X8'!$B:$AZ,15,FALSE)),IF($X$1=9,(VLOOKUP(B132,'X9'!$B:$AZ,15,FALSE)),IF($X$1=10,(VLOOKUP(B132,'X10'!$B:$AZ,15,FALSE)),IF($X$1=11,(VLOOKUP(B132,'X11'!$B:$AZ,15,FALSE)),IF($X$1=12,(VLOOKUP(B132,'X12'!$B:$AZ,15,FALSE)),IF($X$1=13,(VLOOKUP(B132,'X13'!$B:$AZ,15,FALSE)),"B"))))))))))))))=TRUE," ",(IF($X$1=1,(VLOOKUP(B132,'X1'!$B:$AZ,15,FALSE)),IF($X$1=2,(VLOOKUP(B132,'X2'!$B:$AZ,15,FALSE)),IF($X$1=3,(VLOOKUP(B132,'X3'!$B:$AZ,15,FALSE)),IF($X$1=4,(VLOOKUP(B132,'X4'!$B:$AZ,15,FALSE)),IF($X$1=5,(VLOOKUP(B132,'X5'!$B:$AZ,15,FALSE)),IF($X$1=6,(VLOOKUP(B132,'X6'!$B:$AZ,15,FALSE)),IF($X$1=7,(VLOOKUP(B132,'X7'!$B:$AZ,15,FALSE)),IF($X$1=8,(VLOOKUP(B132,'X8'!$B:$AZ,15,FALSE)),IF($X$1=9,(VLOOKUP(B132,'X9'!$B:$AZ,15,FALSE)),IF($X$1=10,(VLOOKUP(B132,'X10'!$B:$AZ,15,FALSE)),IF($X$1=11,(VLOOKUP(B132,'X11'!$B:$AZ,15,FALSE)),IF($X$1=12,(VLOOKUP(B132,'X12'!$B:$AZ,15,FALSE)),IF($X$1=13,(VLOOKUP(B132,'X13'!$B:$AZ,15,FALSE)),"B")))))))))))))))</f>
        <v xml:space="preserve"> </v>
      </c>
      <c r="S132" s="185" t="str">
        <f ca="1">IF(ISERROR(IF((IF($X$1=1,(VLOOKUP(B132,'X1'!$B:$AZ,14,FALSE)),(IF($X$1=2,(VLOOKUP(B132,'X2'!$B:$AZ,14,FALSE)),(IF($X$1=3,(VLOOKUP(B132,'X3'!$B:$AZ,14,FALSE)),(IF($X$1=4,(VLOOKUP(B132,'X4'!$B:$AZ,14,FALSE)),(IF($X$1=5,(VLOOKUP(B132,'X5'!$B:$AZ,14,FALSE)),(IF($X$1=6,(VLOOKUP(B132,'X6'!$B:$AZ,14,FALSE)),(IF($X$1=7,(VLOOKUP(B132,'X7'!$B:$AZ,14,FALSE)),(IF($X$1=8,(VLOOKUP(B132,'X8'!$B:$AZ,14,FALSE)),(IF($X$1=9,(VLOOKUP(B132,'X9'!$B:$AZ,14,FALSE)),(IF($X$1=10,(VLOOKUP(B132,'X10'!$B:$AZ,14,FALSE)),(IF($X$1=11,(VLOOKUP(B132,'X11'!$B:$AZ,14,FALSE)),(IF($X$1=12,(VLOOKUP(B132,'X12'!$B:$AZ,14,FALSE)),(VLOOKUP(B132,'X13'!$B:$AZ,14,FALSE))))))))))))))))))))))))))=$V$1," ",(IF($X$1=1,(VLOOKUP(B132,'X1'!$B:$AZ,14,FALSE)),(IF($X$1=2,(VLOOKUP(B132,'X2'!$B:$AZ,14,FALSE)),(IF($X$1=3,(VLOOKUP(B132,'X3'!$B:$AZ,14,FALSE)),(IF($X$1=4,(VLOOKUP(B132,'X4'!$B:$AZ,14,FALSE)),(IF($X$1=5,(VLOOKUP(B132,'X5'!$B:$AZ,14,FALSE)),(IF($X$1=6,(VLOOKUP(B132,'X6'!$B:$AZ,14,FALSE)),(IF($X$1=7,(VLOOKUP(B132,'X7'!$B:$AZ,14,FALSE)),(IF($X$1=8,(VLOOKUP(B132,'X8'!$B:$AZ,14,FALSE)),(IF($X$1=9,(VLOOKUP(B132,'X9'!$B:$AZ,14,FALSE)),(IF($X$1=10,(VLOOKUP(B132,'X10'!$B:$AZ,14,FALSE)),(IF($X$1=11,(VLOOKUP(B132,'X11'!$B:$AZ,14,FALSE)),(IF($X$1=12,(VLOOKUP(B132,'X12'!$B:$AZ,14,FALSE)),(VLOOKUP(B132,'X13'!$B:$AZ,14,FALSE))))))))))))))))))))))))))))=TRUE," ",(IF((IF($X$1=1,(VLOOKUP(B132,'X1'!$B:$AZ,14,FALSE)),(IF($X$1=2,(VLOOKUP(B132,'X2'!$B:$AZ,14,FALSE)),(IF($X$1=3,(VLOOKUP(B132,'X3'!$B:$AZ,14,FALSE)),(IF($X$1=4,(VLOOKUP(B132,'X4'!$B:$AZ,14,FALSE)),(IF($X$1=5,(VLOOKUP(B132,'X5'!$B:$AZ,14,FALSE)),(IF($X$1=6,(VLOOKUP(B132,'X6'!$B:$AZ,14,FALSE)),(IF($X$1=7,(VLOOKUP(B132,'X7'!$B:$AZ,14,FALSE)),(IF($X$1=8,(VLOOKUP(B132,'X8'!$B:$AZ,14,FALSE)),(IF($X$1=9,(VLOOKUP(B132,'X9'!$B:$AZ,14,FALSE)),(IF($X$1=10,(VLOOKUP(B132,'X10'!$B:$AZ,14,FALSE)),(IF($X$1=11,(VLOOKUP(B132,'X11'!$B:$AZ,14,FALSE)),(IF($X$1=12,(VLOOKUP(B132,'X12'!$B:$AZ,14,FALSE)),(VLOOKUP(B132,'X13'!$B:$AZ,14,FALSE))))))))))))))))))))))))))=$V$1," ",(IF($X$1=1,(VLOOKUP(B132,'X1'!$B:$AZ,14,FALSE)),(IF($X$1=2,(VLOOKUP(B132,'X2'!$B:$AZ,14,FALSE)),(IF($X$1=3,(VLOOKUP(B132,'X3'!$B:$AZ,14,FALSE)),(IF($X$1=4,(VLOOKUP(B132,'X4'!$B:$AZ,14,FALSE)),(IF($X$1=5,(VLOOKUP(B132,'X5'!$B:$AZ,14,FALSE)),(IF($X$1=6,(VLOOKUP(B132,'X6'!$B:$AZ,14,FALSE)),(IF($X$1=7,(VLOOKUP(B132,'X7'!$B:$AZ,14,FALSE)),(IF($X$1=8,(VLOOKUP(B132,'X8'!$B:$AZ,14,FALSE)),(IF($X$1=9,(VLOOKUP(B132,'X9'!$B:$AZ,14,FALSE)),(IF($X$1=10,(VLOOKUP(B132,'X10'!$B:$AZ,14,FALSE)),(IF($X$1=11,(VLOOKUP(B132,'X11'!$B:$AZ,14,FALSE)),(IF($X$1=12,(VLOOKUP(B132,'X12'!$B:$AZ,14,FALSE)),(VLOOKUP(B132,'X13'!$B:$AZ,14,FALSE)))))))))))))))))))))))))))))</f>
        <v xml:space="preserve"> </v>
      </c>
      <c r="V132" s="43"/>
      <c r="W132" s="43"/>
      <c r="X132" s="4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</row>
    <row r="133" spans="1:67" ht="14.1" customHeight="1" x14ac:dyDescent="0.2">
      <c r="A133" s="156" t="s">
        <v>1058</v>
      </c>
      <c r="B133" s="122" t="str">
        <f>IF(ISERROR(IF($U$16=1,(VLOOKUP(A133,$AC$89:$AH$125,2,FALSE)),IF((IF($X$1=1,'X1'!B92,(IF($X$1=2,'X2'!B92,(IF($X$1=3,'X3'!B92,(IF($X$1=4,'X4'!B92,(IF($X$1=5,'X5'!B92,(IF($X$1=6,'X6'!B92,(IF($X$1=7,'X7'!B92,(IF($X$1=8,'X8'!B92,(IF($X$1=9,'X9'!B92,(IF($X$1=10,'X10'!B92,(IF($X$1=11,'X11'!B92,(IF($X$1=12,'X12'!B92,'X13'!B92))))))))))))))))))))))))="","",(IF($X$1=1,'X1'!B92,(IF($X$1=2,'X2'!B92,(IF($X$1=3,'X3'!B92,(IF($X$1=4,'X4'!B92,(IF($X$1=5,'X5'!B92,(IF($X$1=6,'X6'!B92,(IF($X$1=7,'X7'!B92,(IF($X$1=8,'X8'!B92,(IF($X$1=9,'X9'!B92,(IF($X$1=10,'X10'!B92,(IF($X$1=11,'X11'!B92,(IF($X$1=12,'X12'!B92,'X13'!B92)))))))))))))))))))))))))))=TRUE," ",(IF($U$16=1,(VLOOKUP(A133,$AC$89:$AH$125,2,FALSE)),IF((IF($X$1=1,'X1'!B92,(IF($X$1=2,'X2'!B92,(IF($X$1=3,'X3'!B92,(IF($X$1=4,'X4'!B92,(IF($X$1=5,'X5'!B92,(IF($X$1=6,'X6'!B92,(IF($X$1=7,'X7'!B92,(IF($X$1=8,'X8'!B92,(IF($X$1=9,'X9'!B92,(IF($X$1=10,'X10'!B92,(IF($X$1=11,'X11'!B92,(IF($X$1=12,'X12'!B92,'X13'!B92))))))))))))))))))))))))="","",(IF($X$1=1,'X1'!B92,(IF($X$1=2,'X2'!B92,(IF($X$1=3,'X3'!B92,(IF($X$1=4,'X4'!B92,(IF($X$1=5,'X5'!B92,(IF($X$1=6,'X6'!B92,(IF($X$1=7,'X7'!B92,(IF($X$1=8,'X8'!B92,(IF($X$1=9,'X9'!B92,(IF($X$1=10,'X10'!B92,(IF($X$1=11,'X11'!B92,(IF($X$1=12,'X12'!B92,'X13'!B92))))))))))))))))))))))))))))</f>
        <v/>
      </c>
      <c r="C133" s="181" t="str">
        <f ca="1">IF(ISERROR(IF($X$1=1,(VLOOKUP(B133,'X1'!$B:$AZ,47,FALSE)),IF($X$1=2,(VLOOKUP(B133,'X2'!$B:$AZ,47,FALSE)),IF($X$1=3,(VLOOKUP(B133,'X3'!$B:$AZ,47,FALSE)),IF($X$1=4,(VLOOKUP(B133,'X4'!$B:$AZ,47,FALSE)),IF($X$1=5,(VLOOKUP(B133,'X5'!$B:$AZ,47,FALSE)),IF($X$1=6,(VLOOKUP(B133,'X6'!$B:$AZ,47,FALSE)),IF($X$1=7,(VLOOKUP(B133,'X7'!$B:$AZ,47,FALSE)),IF($X$1=8,(VLOOKUP(B133,'X8'!$B:$AZ,47,FALSE)),IF($X$1=9,(VLOOKUP(B133,'X9'!$B:$AZ,47,FALSE)),IF($X$1=10,(VLOOKUP(B133,'X10'!$B:$AZ,47,FALSE)),IF($X$1=11,(VLOOKUP(B133,'X11'!$B:$AZ,47,FALSE)),IF($X$1=12,(VLOOKUP(B133,'X12'!$B:$AZ,47,FALSE)),IF($X$1=13,(VLOOKUP(B133,'X13'!$B:$AZ,47,FALSE)),"B"))))))))))))))=TRUE," ",(IF($X$1=1,(VLOOKUP(B133,'X1'!$B:$AZ,47,FALSE)),IF($X$1=2,(VLOOKUP(B133,'X2'!$B:$AZ,47,FALSE)),IF($X$1=3,(VLOOKUP(B133,'X3'!$B:$AZ,47,FALSE)),IF($X$1=4,(VLOOKUP(B133,'X4'!$B:$AZ,47,FALSE)),IF($X$1=5,(VLOOKUP(B133,'X5'!$B:$AZ,47,FALSE)),IF($X$1=6,(VLOOKUP(B133,'X6'!$B:$AZ,47,FALSE)),IF($X$1=7,(VLOOKUP(B133,'X7'!$B:$AZ,47,FALSE)),IF($X$1=8,(VLOOKUP(B133,'X8'!$B:$AZ,47,FALSE)),IF($X$1=9,(VLOOKUP(B133,'X9'!$B:$AZ,47,FALSE)),IF($X$1=10,(VLOOKUP(B133,'X10'!$B:$AZ,47,FALSE)),IF($X$1=11,(VLOOKUP(B133,'X11'!$B:$AZ,47,FALSE)),IF($X$1=12,(VLOOKUP(B133,'X12'!$B:$AZ,47,FALSE)),IF($X$1=13,(VLOOKUP(B133,'X13'!$B:$AZ,47,FALSE)),"B")))))))))))))))</f>
        <v xml:space="preserve"> </v>
      </c>
      <c r="D133" s="181" t="str">
        <f ca="1">IF(ISERROR(IF($X$1=1,(VLOOKUP(B133,'X1'!$B:$AP,41,FALSE)),IF($X$1=2,(VLOOKUP(B133,'X2'!$B:$AP,41,FALSE)),IF($X$1=3,(VLOOKUP(B133,'X3'!$B:$AP,41,FALSE)),IF($X$1=4,(VLOOKUP(B133,'X4'!$B:$AP,41,FALSE)),IF($X$1=5,(VLOOKUP(B133,'X5'!$B:$AP,41,FALSE)),IF($X$1=6,(VLOOKUP(B133,'X6'!$B:$AP,41,FALSE)),IF($X$1=7,(VLOOKUP(B133,'X7'!$B:$AP,41,FALSE)),IF($X$1=8,(VLOOKUP(B133,'X8'!$B:$AP,41,FALSE)),IF($X$1=9,(VLOOKUP(B133,'X9'!$B:$AP,41,FALSE)),IF($X$1=10,(VLOOKUP(B133,'X10'!$B:$AP,41,FALSE)),IF($X$1=11,(VLOOKUP(B133,'X11'!$B:$AP,41,FALSE)),IF($X$1=12,(VLOOKUP(B133,'X12'!$B:$AP,41,FALSE)),IF($X$1=13,(VLOOKUP(B133,'X13'!$B:$AP,41,FALSE)),"B"))))))))))))))=TRUE," ",(IF($X$1=1,(VLOOKUP(B133,'X1'!$B:$AP,41,FALSE)),IF($X$1=2,(VLOOKUP(B133,'X2'!$B:$AP,41,FALSE)),IF($X$1=3,(VLOOKUP(B133,'X3'!$B:$AP,41,FALSE)),IF($X$1=4,(VLOOKUP(B133,'X4'!$B:$AP,41,FALSE)),IF($X$1=5,(VLOOKUP(B133,'X5'!$B:$AP,41,FALSE)),IF($X$1=6,(VLOOKUP(B133,'X6'!$B:$AP,41,FALSE)),IF($X$1=7,(VLOOKUP(B133,'X7'!$B:$AP,41,FALSE)),IF($X$1=8,(VLOOKUP(B133,'X8'!$B:$AP,41,FALSE)),IF($X$1=9,(VLOOKUP(B133,'X9'!$B:$AP,41,FALSE)),IF($X$1=10,(VLOOKUP(B133,'X10'!$B:$AP,41,FALSE)),IF($X$1=11,(VLOOKUP(B133,'X11'!$B:$AP,41,FALSE)),IF($X$1=12,(VLOOKUP(B133,'X12'!$B:$AP,41,FALSE)),IF($X$1=13,(VLOOKUP(B133,'X13'!$B:$AP,41,FALSE)),"B")))))))))))))))</f>
        <v xml:space="preserve"> </v>
      </c>
      <c r="E133" s="182" t="str">
        <f ca="1">IF(ISERROR(IF($X$1=1,(VLOOKUP(B133,'X1'!$B:$AP,7,FALSE)),IF($X$1=2,(VLOOKUP(B133,'X2'!$B:$AP,7,FALSE)),IF($X$1=3,(VLOOKUP(B133,'X3'!$B:$AP,7,FALSE)),IF($X$1=4,(VLOOKUP(B133,'X4'!$B:$AP,7,FALSE)),IF($X$1=5,(VLOOKUP(B133,'X5'!$B:$AP,7,FALSE)),IF($X$1=6,(VLOOKUP(B133,'X6'!$B:$AP,7,FALSE)),IF($X$1=7,(VLOOKUP(B133,'X7'!$B:$AP,7,FALSE)),IF($X$1=8,(VLOOKUP(B133,'X8'!$B:$AP,7,FALSE)),IF($X$1=9,(VLOOKUP(B133,'X9'!$B:$AP,7,FALSE)),IF($X$1=10,(VLOOKUP(B133,'X10'!$B:$AP,7,FALSE)),IF($X$1=11,(VLOOKUP(B133,'X11'!$B:$AP,7,FALSE)),IF($X$1=12,(VLOOKUP(B133,'X12'!$B:$AP,7,FALSE)),IF($X$1=13,(VLOOKUP(B133,'X13'!$B:$AP,7,FALSE)),"B"))))))))))))))=TRUE," ",(IF($X$1=1,(VLOOKUP(B133,'X1'!$B:$AP,7,FALSE)),IF($X$1=2,(VLOOKUP(B133,'X2'!$B:$AP,7,FALSE)),IF($X$1=3,(VLOOKUP(B133,'X3'!$B:$AP,7,FALSE)),IF($X$1=4,(VLOOKUP(B133,'X4'!$B:$AP,7,FALSE)),IF($X$1=5,(VLOOKUP(B133,'X5'!$B:$AP,7,FALSE)),IF($X$1=6,(VLOOKUP(B133,'X6'!$B:$AP,7,FALSE)),IF($X$1=7,(VLOOKUP(B133,'X7'!$B:$AP,7,FALSE)),IF($X$1=8,(VLOOKUP(B133,'X8'!$B:$AP,7,FALSE)),IF($X$1=9,(VLOOKUP(B133,'X9'!$B:$AP,7,FALSE)),IF($X$1=10,(VLOOKUP(B133,'X10'!$B:$AP,7,FALSE)),IF($X$1=11,(VLOOKUP(B133,'X11'!$B:$AP,7,FALSE)),IF($X$1=12,(VLOOKUP(B133,'X12'!$B:$AP,7,FALSE)),IF($X$1=13,(VLOOKUP(B133,'X13'!$B:$AP,7,FALSE)),"B")))))))))))))))</f>
        <v xml:space="preserve"> </v>
      </c>
      <c r="F133" s="182" t="str">
        <f ca="1">IF(ISERROR(IF((IF($X$1=1,(VLOOKUP(B133,'X1'!$B:$AO,6,FALSE)),(IF($X$1=2,(VLOOKUP(B133,'X2'!$B:$AO,6,FALSE)),(IF($X$1=3,(VLOOKUP(B133,'X3'!$B:$AO,6,FALSE)),(IF($X$1=4,(VLOOKUP(B133,'X4'!$B:$AO,6,FALSE)),(IF($X$1=5,(VLOOKUP(B133,'X5'!$B:$AO,6,FALSE)),(IF($X$1=6,(VLOOKUP(B133,'X6'!$B:$AO,6,FALSE)),(IF($X$1=7,(VLOOKUP(B133,'X7'!$B:$AO,6,FALSE)),(IF($X$1=8,(VLOOKUP(B133,'X8'!$B:$AO,6,FALSE)),(IF($X$1=9,(VLOOKUP(B133,'X9'!$B:$AO,6,FALSE)),(IF($X$1=10,(VLOOKUP(B133,'X10'!$B:$AO,6,FALSE)),(IF($X$1=11,(VLOOKUP(B133,'X11'!$B:$AO,6,FALSE)),(IF($X$1=12,(VLOOKUP(B133,'X12'!$B:$AO,6,FALSE)),(VLOOKUP(B133,'X13'!$B:$AO,6,FALSE))))))))))))))))))))))))))=$V$1," ",(IF($X$1=1,(VLOOKUP(B133,'X1'!$B:$AO,6,FALSE)),(IF($X$1=2,(VLOOKUP(B133,'X2'!$B:$AO,6,FALSE)),(IF($X$1=3,(VLOOKUP(B133,'X3'!$B:$AO,6,FALSE)),(IF($X$1=4,(VLOOKUP(B133,'X4'!$B:$AO,6,FALSE)),(IF($X$1=5,(VLOOKUP(B133,'X5'!$B:$AO,6,FALSE)),(IF($X$1=6,(VLOOKUP(B133,'X6'!$B:$AO,6,FALSE)),(IF($X$1=7,(VLOOKUP(B133,'X7'!$B:$AO,6,FALSE)),(IF($X$1=8,(VLOOKUP(B133,'X8'!$B:$AO,6,FALSE)),(IF($X$1=9,(VLOOKUP(B133,'X9'!$B:$AO,6,FALSE)),(IF($X$1=10,(VLOOKUP(B133,'X10'!$B:$AO,6,FALSE)),(IF($X$1=11,(VLOOKUP(B133,'X11'!$B:$AO,6,FALSE)),(IF($X$1=12,(VLOOKUP(B133,'X12'!$B:$AO,6,FALSE)),(VLOOKUP(B133,'X13'!$B:$AO,6,FALSE))))))))))))))))))))))))))))=TRUE," ",(IF((IF($X$1=1,(VLOOKUP(B133,'X1'!$B:$AO,6,FALSE)),(IF($X$1=2,(VLOOKUP(B133,'X2'!$B:$AO,6,FALSE)),(IF($X$1=3,(VLOOKUP(B133,'X3'!$B:$AO,6,FALSE)),(IF($X$1=4,(VLOOKUP(B133,'X4'!$B:$AO,6,FALSE)),(IF($X$1=5,(VLOOKUP(B133,'X5'!$B:$AO,6,FALSE)),(IF($X$1=6,(VLOOKUP(B133,'X6'!$B:$AO,6,FALSE)),(IF($X$1=7,(VLOOKUP(B133,'X7'!$B:$AO,6,FALSE)),(IF($X$1=8,(VLOOKUP(B133,'X8'!$B:$AO,6,FALSE)),(IF($X$1=9,(VLOOKUP(B133,'X9'!$B:$AO,6,FALSE)),(IF($X$1=10,(VLOOKUP(B133,'X10'!$B:$AO,6,FALSE)),(IF($X$1=11,(VLOOKUP(B133,'X11'!$B:$AO,6,FALSE)),(IF($X$1=12,(VLOOKUP(B133,'X12'!$B:$AO,6,FALSE)),(VLOOKUP(B133,'X13'!$B:$AO,6,FALSE))))))))))))))))))))))))))=$V$1," ",(IF($X$1=1,(VLOOKUP(B133,'X1'!$B:$AO,6,FALSE)),(IF($X$1=2,(VLOOKUP(B133,'X2'!$B:$AO,6,FALSE)),(IF($X$1=3,(VLOOKUP(B133,'X3'!$B:$AO,6,FALSE)),(IF($X$1=4,(VLOOKUP(B133,'X4'!$B:$AO,6,FALSE)),(IF($X$1=5,(VLOOKUP(B133,'X5'!$B:$AO,6,FALSE)),(IF($X$1=6,(VLOOKUP(B133,'X6'!$B:$AO,6,FALSE)),(IF($X$1=7,(VLOOKUP(B133,'X7'!$B:$AO,6,FALSE)),(IF($X$1=8,(VLOOKUP(B133,'X8'!$B:$AO,6,FALSE)),(IF($X$1=9,(VLOOKUP(B133,'X9'!$B:$AO,6,FALSE)),(IF($X$1=10,(VLOOKUP(B133,'X10'!$B:$AO,6,FALSE)),(IF($X$1=11,(VLOOKUP(B133,'X11'!$B:$AO,6,FALSE)),(IF($X$1=12,(VLOOKUP(B133,'X12'!$B:$AO,6,FALSE)),(VLOOKUP(B133,'X13'!$B:$AO,6,FALSE)))))))))))))))))))))))))))))</f>
        <v xml:space="preserve"> </v>
      </c>
      <c r="G133" s="182" t="str">
        <f ca="1">IF(ISERROR(IF($X$1=1,(VLOOKUP(B133,'X1'!$B:$AZ,44,FALSE)),IF($X$1=2,(VLOOKUP(B133,'X2'!$B:$AZ,44,FALSE)),IF($X$1=3,(VLOOKUP(B133,'X3'!$B:$AZ,44,FALSE)),IF($X$1=4,(VLOOKUP(B133,'X4'!$B:$AZ,44,FALSE)),IF($X$1=5,(VLOOKUP(B133,'X5'!$B:$AZ,44,FALSE)),IF($X$1=6,(VLOOKUP(B133,'X6'!$B:$AZ,44,FALSE)),IF($X$1=7,(VLOOKUP(B133,'X7'!$B:$AZ,44,FALSE)),IF($X$1=8,(VLOOKUP(B133,'X8'!$B:$AZ,44,FALSE)),IF($X$1=9,(VLOOKUP(B133,'X9'!$B:$AZ,44,FALSE)),IF($X$1=10,(VLOOKUP(B133,'X10'!$B:$AZ,44,FALSE)),IF($X$1=11,(VLOOKUP(B133,'X11'!$B:$AZ,44,FALSE)),IF($X$1=12,(VLOOKUP(B133,'X12'!$B:$AZ,44,FALSE)),IF($X$1=13,(VLOOKUP(B133,'X13'!$B:$AZ,44,FALSE)),"B"))))))))))))))=TRUE," ",(IF($X$1=1,(VLOOKUP(B133,'X1'!$B:$AZ,44,FALSE)),IF($X$1=2,(VLOOKUP(B133,'X2'!$B:$AZ,44,FALSE)),IF($X$1=3,(VLOOKUP(B133,'X3'!$B:$AZ,44,FALSE)),IF($X$1=4,(VLOOKUP(B133,'X4'!$B:$AZ,44,FALSE)),IF($X$1=5,(VLOOKUP(B133,'X5'!$B:$AZ,44,FALSE)),IF($X$1=6,(VLOOKUP(B133,'X6'!$B:$AZ,44,FALSE)),IF($X$1=7,(VLOOKUP(B133,'X7'!$B:$AZ,44,FALSE)),IF($X$1=8,(VLOOKUP(B133,'X8'!$B:$AZ,44,FALSE)),IF($X$1=9,(VLOOKUP(B133,'X9'!$B:$AZ,44,FALSE)),IF($X$1=10,(VLOOKUP(B133,'X10'!$B:$AZ,44,FALSE)),IF($X$1=11,(VLOOKUP(B133,'X11'!$B:$AZ,44,FALSE)),IF($X$1=12,(VLOOKUP(B133,'X12'!$B:$AZ,44,FALSE)),IF($X$1=13,(VLOOKUP(B133,'X13'!$B:$AZ,44,FALSE)),"B")))))))))))))))</f>
        <v xml:space="preserve"> </v>
      </c>
      <c r="H133" s="182" t="str">
        <f ca="1">IF(ISERROR(IF($X$1=1,(VLOOKUP(B133,'X1'!$B:$AZ,8,FALSE)),IF($X$1=2,(VLOOKUP(B133,'X2'!$B:$AZ,8,FALSE)),IF($X$1=3,(VLOOKUP(B133,'X3'!$B:$AZ,8,FALSE)),IF($X$1=4,(VLOOKUP(B133,'X4'!$B:$AZ,8,FALSE)),IF($X$1=5,(VLOOKUP(B133,'X5'!$B:$AZ,8,FALSE)),IF($X$1=6,(VLOOKUP(B133,'X6'!$B:$AZ,8,FALSE)),IF($X$1=7,(VLOOKUP(B133,'X7'!$B:$AZ,8,FALSE)),IF($X$1=8,(VLOOKUP(B133,'X8'!$B:$AZ,8,FALSE)),IF($X$1=9,(VLOOKUP(B133,'X9'!$B:$AZ,8,FALSE)),IF($X$1=10,(VLOOKUP(B133,'X10'!$B:$AZ,8,FALSE)),IF($X$1=11,(VLOOKUP(B133,'X11'!$B:$AZ,8,FALSE)),IF($X$1=12,(VLOOKUP(B133,'X12'!$B:$AZ,8,FALSE)),IF($X$1=13,(VLOOKUP(B133,'X13'!$B:$AZ,8,FALSE)),"B"))))))))))))))=TRUE," ",(IF($X$1=1,(VLOOKUP(B133,'X1'!$B:$AZ,8,FALSE)),IF($X$1=2,(VLOOKUP(B133,'X2'!$B:$AZ,8,FALSE)),IF($X$1=3,(VLOOKUP(B133,'X3'!$B:$AZ,8,FALSE)),IF($X$1=4,(VLOOKUP(B133,'X4'!$B:$AZ,8,FALSE)),IF($X$1=5,(VLOOKUP(B133,'X5'!$B:$AZ,8,FALSE)),IF($X$1=6,(VLOOKUP(B133,'X6'!$B:$AZ,8,FALSE)),IF($X$1=7,(VLOOKUP(B133,'X7'!$B:$AZ,8,FALSE)),IF($X$1=8,(VLOOKUP(B133,'X8'!$B:$AZ,8,FALSE)),IF($X$1=9,(VLOOKUP(B133,'X9'!$B:$AZ,8,FALSE)),IF($X$1=10,(VLOOKUP(B133,'X10'!$B:$AZ,8,FALSE)),IF($X$1=11,(VLOOKUP(B133,'X11'!$B:$AZ,8,FALSE)),IF($X$1=12,(VLOOKUP(B133,'X12'!$B:$AZ,8,FALSE)),IF($X$1=13,(VLOOKUP(B133,'X13'!$B:$AZ,8,FALSE)),"B")))))))))))))))</f>
        <v xml:space="preserve"> </v>
      </c>
      <c r="I133" s="183" t="str">
        <f ca="1">IF(ISERROR(IF($X$1=1,(VLOOKUP(B133,'X1'!$B:$AZ,2,FALSE)),IF($X$1=2,(VLOOKUP(B133,'X2'!$B:$AZ,2,FALSE)),IF($X$1=3,(VLOOKUP(B133,'X3'!$B:$AZ,2,FALSE)),IF($X$1=4,(VLOOKUP(B133,'X4'!$B:$AZ,2,FALSE)),IF($X$1=5,(VLOOKUP(B133,'X5'!$B:$AZ,2,FALSE)),IF($X$1=6,(VLOOKUP(B133,'X6'!$B:$AZ,2,FALSE)),IF($X$1=7,(VLOOKUP(B133,'X7'!$B:$AZ,2,FALSE)),IF($X$1=8,(VLOOKUP(B133,'X8'!$B:$AZ,2,FALSE)),IF($X$1=9,(VLOOKUP(B133,'X9'!$B:$AZ,2,FALSE)),IF($X$1=10,(VLOOKUP(B133,'X10'!$B:$AZ,2,FALSE)),IF($X$1=11,(VLOOKUP(B133,'X11'!$B:$AZ,2,FALSE)),IF($X$1=12,(VLOOKUP(B133,'X12'!$B:$AZ,2,FALSE)),IF($X$1=13,(VLOOKUP(B133,'X13'!$B:$AZ,2,FALSE)),"B"))))))))))))))=TRUE," ",(IF($X$1=1,(VLOOKUP(B133,'X1'!$B:$AZ,2,FALSE)),IF($X$1=2,(VLOOKUP(B133,'X2'!$B:$AZ,2,FALSE)),IF($X$1=3,(VLOOKUP(B133,'X3'!$B:$AZ,2,FALSE)),IF($X$1=4,(VLOOKUP(B133,'X4'!$B:$AZ,2,FALSE)),IF($X$1=5,(VLOOKUP(B133,'X5'!$B:$AZ,2,FALSE)),IF($X$1=6,(VLOOKUP(B133,'X6'!$B:$AZ,2,FALSE)),IF($X$1=7,(VLOOKUP(B133,'X7'!$B:$AZ,2,FALSE)),IF($X$1=8,(VLOOKUP(B133,'X8'!$B:$AZ,2,FALSE)),IF($X$1=9,(VLOOKUP(B133,'X9'!$B:$AZ,2,FALSE)),IF($X$1=10,(VLOOKUP(B133,'X10'!$B:$AZ,2,FALSE)),IF($X$1=11,(VLOOKUP(B133,'X11'!$B:$AZ,2,FALSE)),IF($X$1=12,(VLOOKUP(B133,'X12'!$B:$AZ,2,FALSE)),IF($X$1=13,(VLOOKUP(B133,'X13'!$B:$AZ,2,FALSE)),"B")))))))))))))))</f>
        <v xml:space="preserve"> </v>
      </c>
      <c r="J133" s="183" t="str">
        <f ca="1">IF(ISERROR(IF($X$1=1,(VLOOKUP(B133,'X1'!$B:$AZ,3,FALSE)),IF($X$1=2,(VLOOKUP(B133,'X2'!$B:$AZ,3,FALSE)),IF($X$1=3,(VLOOKUP(B133,'X3'!$B:$AZ,3,FALSE)),IF($X$1=4,(VLOOKUP(B133,'X4'!$B:$AZ,3,FALSE)),IF($X$1=5,(VLOOKUP(B133,'X5'!$B:$AZ,3,FALSE)),IF($X$1=6,(VLOOKUP(B133,'X6'!$B:$AZ,3,FALSE)),IF($X$1=7,(VLOOKUP(B133,'X7'!$B:$AZ,3,FALSE)),IF($X$1=8,(VLOOKUP(B133,'X8'!$B:$AZ,3,FALSE)),IF($X$1=9,(VLOOKUP(B133,'X9'!$B:$AZ,3,FALSE)),IF($X$1=10,(VLOOKUP(B133,'X10'!$B:$AZ,3,FALSE)),IF($X$1=11,(VLOOKUP(B133,'X11'!$B:$AZ,3,FALSE)),IF($X$1=12,(VLOOKUP(B133,'X12'!$B:$AZ,3,FALSE)),IF($X$1=13,(VLOOKUP(B133,'X13'!$B:$AZ,3,FALSE)),"B"))))))))))))))=TRUE," ",(IF($X$1=1,(VLOOKUP(B133,'X1'!$B:$AZ,3,FALSE)),IF($X$1=2,(VLOOKUP(B133,'X2'!$B:$AZ,3,FALSE)),IF($X$1=3,(VLOOKUP(B133,'X3'!$B:$AZ,3,FALSE)),IF($X$1=4,(VLOOKUP(B133,'X4'!$B:$AZ,3,FALSE)),IF($X$1=5,(VLOOKUP(B133,'X5'!$B:$AZ,3,FALSE)),IF($X$1=6,(VLOOKUP(B133,'X6'!$B:$AZ,3,FALSE)),IF($X$1=7,(VLOOKUP(B133,'X7'!$B:$AZ,3,FALSE)),IF($X$1=8,(VLOOKUP(B133,'X8'!$B:$AZ,3,FALSE)),IF($X$1=9,(VLOOKUP(B133,'X9'!$B:$AZ,3,FALSE)),IF($X$1=10,(VLOOKUP(B133,'X10'!$B:$AZ,3,FALSE)),IF($X$1=11,(VLOOKUP(B133,'X11'!$B:$AZ,3,FALSE)),IF($X$1=12,(VLOOKUP(B133,'X12'!$B:$AZ,3,FALSE)),IF($X$1=13,(VLOOKUP(B133,'X13'!$B:$AZ,3,FALSE)),"B")))))))))))))))</f>
        <v xml:space="preserve"> </v>
      </c>
      <c r="K133" s="183" t="str">
        <f ca="1">IF(ISERROR(IF($X$1=1,(VLOOKUP(B133,'X1'!$B:$AZ,5,FALSE)),IF($X$1=2,(VLOOKUP(B133,'X2'!$B:$AZ,5,FALSE)),IF($X$1=3,(VLOOKUP(B133,'X3'!$B:$AZ,5,FALSE)),IF($X$1=4,(VLOOKUP(B133,'X4'!$B:$AZ,5,FALSE)),IF($X$1=5,(VLOOKUP(B133,'X5'!$B:$AZ,5,FALSE)),IF($X$1=6,(VLOOKUP(B133,'X6'!$B:$AZ,5,FALSE)),IF($X$1=7,(VLOOKUP(B133,'X7'!$B:$AZ,5,FALSE)),IF($X$1=8,(VLOOKUP(B133,'X8'!$B:$AZ,5,FALSE)),IF($X$1=9,(VLOOKUP(B133,'X9'!$B:$AZ,5,FALSE)),IF($X$1=10,(VLOOKUP(B133,'X10'!$B:$AZ,5,FALSE)),IF($X$1=11,(VLOOKUP(B133,'X11'!$B:$AZ,5,FALSE)),IF($X$1=12,(VLOOKUP(B133,'X12'!$B:$AZ,5,FALSE)),IF($X$1=13,(VLOOKUP(B133,'X13'!$B:$AZ,5,FALSE)),"B"))))))))))))))=TRUE," ",(IF($X$1=1,(VLOOKUP(B133,'X1'!$B:$AZ,5,FALSE)),IF($X$1=2,(VLOOKUP(B133,'X2'!$B:$AZ,5,FALSE)),IF($X$1=3,(VLOOKUP(B133,'X3'!$B:$AZ,5,FALSE)),IF($X$1=4,(VLOOKUP(B133,'X4'!$B:$AZ,5,FALSE)),IF($X$1=5,(VLOOKUP(B133,'X5'!$B:$AZ,5,FALSE)),IF($X$1=6,(VLOOKUP(B133,'X6'!$B:$AZ,5,FALSE)),IF($X$1=7,(VLOOKUP(B133,'X7'!$B:$AZ,5,FALSE)),IF($X$1=8,(VLOOKUP(B133,'X8'!$B:$AZ,5,FALSE)),IF($X$1=9,(VLOOKUP(B133,'X9'!$B:$AZ,5,FALSE)),IF($X$1=10,(VLOOKUP(B133,'X10'!$B:$AZ,5,FALSE)),IF($X$1=11,(VLOOKUP(B133,'X11'!$B:$AZ,5,FALSE)),IF($X$1=12,(VLOOKUP(B133,'X12'!$B:$AZ,5,FALSE)),IF($X$1=13,(VLOOKUP(B133,'X13'!$B:$AZ,5,FALSE)),"B")))))))))))))))</f>
        <v xml:space="preserve"> </v>
      </c>
      <c r="L133" s="184" t="str">
        <f ca="1">IF(ISERROR(IF($X$1=1,(VLOOKUP(B133,'X1'!$B:$AZ,9,FALSE)),IF($X$1=2,(VLOOKUP(B133,'X2'!$B:$AZ,9,FALSE)),IF($X$1=3,(VLOOKUP(B133,'X3'!$B:$AZ,9,FALSE)),IF($X$1=4,(VLOOKUP(B133,'X4'!$B:$AZ,9,FALSE)),IF($X$1=5,(VLOOKUP(B133,'X5'!$B:$AZ,9,FALSE)),IF($X$1=6,(VLOOKUP(B133,'X6'!$B:$AZ,9,FALSE)),IF($X$1=7,(VLOOKUP(B133,'X7'!$B:$AZ,9,FALSE)),IF($X$1=8,(VLOOKUP(B133,'X8'!$B:$AZ,9,FALSE)),IF($X$1=9,(VLOOKUP(B133,'X9'!$B:$AZ,9,FALSE)),IF($X$1=10,(VLOOKUP(B133,'X10'!$B:$AZ,9,FALSE)),IF($X$1=11,(VLOOKUP(B133,'X11'!$B:$AZ,9,FALSE)),IF($X$1=12,(VLOOKUP(B133,'X12'!$B:$AZ,9,FALSE)),IF($X$1=13,(VLOOKUP(B133,'X13'!$B:$AZ,9,FALSE)),"B"))))))))))))))=TRUE," ",(IF($X$1=1,(VLOOKUP(B133,'X1'!$B:$AZ,9,FALSE)),IF($X$1=2,(VLOOKUP(B133,'X2'!$B:$AZ,9,FALSE)),IF($X$1=3,(VLOOKUP(B133,'X3'!$B:$AZ,9,FALSE)),IF($X$1=4,(VLOOKUP(B133,'X4'!$B:$AZ,9,FALSE)),IF($X$1=5,(VLOOKUP(B133,'X5'!$B:$AZ,9,FALSE)),IF($X$1=6,(VLOOKUP(B133,'X6'!$B:$AZ,9,FALSE)),IF($X$1=7,(VLOOKUP(B133,'X7'!$B:$AZ,9,FALSE)),IF($X$1=8,(VLOOKUP(B133,'X8'!$B:$AZ,9,FALSE)),IF($X$1=9,(VLOOKUP(B133,'X9'!$B:$AZ,9,FALSE)),IF($X$1=10,(VLOOKUP(B133,'X10'!$B:$AZ,9,FALSE)),IF($X$1=11,(VLOOKUP(B133,'X11'!$B:$AZ,9,FALSE)),IF($X$1=12,(VLOOKUP(B133,'X12'!$B:$AZ,9,FALSE)),IF($X$1=13,(VLOOKUP(B133,'X13'!$B:$AZ,9,FALSE)),"B")))))))))))))))</f>
        <v xml:space="preserve"> </v>
      </c>
      <c r="M133" s="184" t="str">
        <f ca="1">IF(ISERROR(IF($X$1=1,(VLOOKUP(B133,'X1'!$B:$AZ,10,FALSE)),IF($X$1=2,(VLOOKUP(B133,'X2'!$B:$AZ,10,FALSE)),IF($X$1=3,(VLOOKUP(B133,'X3'!$B:$AZ,10,FALSE)),IF($X$1=4,(VLOOKUP(B133,'X4'!$B:$AZ,10,FALSE)),IF($X$1=5,(VLOOKUP(B133,'X5'!$B:$AZ,10,FALSE)),IF($X$1=6,(VLOOKUP(B133,'X6'!$B:$AZ,10,FALSE)),IF($X$1=7,(VLOOKUP(B133,'X7'!$B:$AZ,10,FALSE)),IF($X$1=8,(VLOOKUP(B133,'X8'!$B:$AZ,10,FALSE)),IF($X$1=9,(VLOOKUP(B133,'X9'!$B:$AZ,10,FALSE)),IF($X$1=10,(VLOOKUP(B133,'X10'!$B:$AZ,10,FALSE)),IF($X$1=11,(VLOOKUP(B133,'X11'!$B:$AZ,10,FALSE)),IF($X$1=12,(VLOOKUP(B133,'X12'!$B:$AZ,10,FALSE)),IF($X$1=13,(VLOOKUP(B133,'X13'!$B:$AZ,10,FALSE)),"B"))))))))))))))=TRUE," ",(IF($X$1=1,(VLOOKUP(B133,'X1'!$B:$AZ,10,FALSE)),IF($X$1=2,(VLOOKUP(B133,'X2'!$B:$AZ,10,FALSE)),IF($X$1=3,(VLOOKUP(B133,'X3'!$B:$AZ,10,FALSE)),IF($X$1=4,(VLOOKUP(B133,'X4'!$B:$AZ,10,FALSE)),IF($X$1=5,(VLOOKUP(B133,'X5'!$B:$AZ,10,FALSE)),IF($X$1=6,(VLOOKUP(B133,'X6'!$B:$AZ,10,FALSE)),IF($X$1=7,(VLOOKUP(B133,'X7'!$B:$AZ,10,FALSE)),IF($X$1=8,(VLOOKUP(B133,'X8'!$B:$AZ,10,FALSE)),IF($X$1=9,(VLOOKUP(B133,'X9'!$B:$AZ,10,FALSE)),IF($X$1=10,(VLOOKUP(B133,'X10'!$B:$AZ,10,FALSE)),IF($X$1=11,(VLOOKUP(B133,'X11'!$B:$AZ,10,FALSE)),IF($X$1=12,(VLOOKUP(B133,'X12'!$B:$AZ,10,FALSE)),IF($X$1=13,(VLOOKUP(B133,'X13'!$B:$AZ,10,FALSE)),"B")))))))))))))))</f>
        <v xml:space="preserve"> </v>
      </c>
      <c r="N133" s="185" t="str">
        <f ca="1">IF(ISERROR(IF($X$1=1,(VLOOKUP(B133,'X1'!$B:$AZ,45,FALSE)),IF($X$1=2,(VLOOKUP(B133,'X2'!$B:$AZ,45,FALSE)),IF($X$1=3,(VLOOKUP(B133,'X3'!$B:$AZ,45,FALSE)),IF($X$1=4,(VLOOKUP(B133,'X4'!$B:$AZ,45,FALSE)),IF($X$1=5,(VLOOKUP(B133,'X5'!$B:$AZ,45,FALSE)),IF($X$1=6,(VLOOKUP(B133,'X6'!$B:$AZ,45,FALSE)),IF($X$1=7,(VLOOKUP(B133,'X7'!$B:$AZ,45,FALSE)),IF($X$1=8,(VLOOKUP(B133,'X8'!$B:$AZ,45,FALSE)),IF($X$1=9,(VLOOKUP(B133,'X9'!$B:$AZ,45,FALSE)),IF($X$1=10,(VLOOKUP(B133,'X10'!$B:$AZ,45,FALSE)),IF($X$1=11,(VLOOKUP(B133,'X11'!$B:$AZ,45,FALSE)),IF($X$1=12,(VLOOKUP(B133,'X12'!$B:$AZ,45,FALSE)),IF($X$1=13,(VLOOKUP(B133,'X13'!$B:$AZ,45,FALSE)),"B"))))))))))))))=TRUE," ",(IF($X$1=1,(VLOOKUP(B133,'X1'!$B:$AZ,45,FALSE)),IF($X$1=2,(VLOOKUP(B133,'X2'!$B:$AZ,45,FALSE)),IF($X$1=3,(VLOOKUP(B133,'X3'!$B:$AZ,45,FALSE)),IF($X$1=4,(VLOOKUP(B133,'X4'!$B:$AZ,45,FALSE)),IF($X$1=5,(VLOOKUP(B133,'X5'!$B:$AZ,45,FALSE)),IF($X$1=6,(VLOOKUP(B133,'X6'!$B:$AZ,45,FALSE)),IF($X$1=7,(VLOOKUP(B133,'X7'!$B:$AZ,45,FALSE)),IF($X$1=8,(VLOOKUP(B133,'X8'!$B:$AZ,45,FALSE)),IF($X$1=9,(VLOOKUP(B133,'X9'!$B:$AZ,45,FALSE)),IF($X$1=10,(VLOOKUP(B133,'X10'!$B:$AZ,45,FALSE)),IF($X$1=11,(VLOOKUP(B133,'X11'!$B:$AZ,45,FALSE)),IF($X$1=12,(VLOOKUP(B133,'X12'!$B:$AZ,45,FALSE)),IF($X$1=13,(VLOOKUP(B133,'X13'!$B:$AZ,45,FALSE)),"B")))))))))))))))</f>
        <v xml:space="preserve"> </v>
      </c>
      <c r="O133" s="184" t="str">
        <f ca="1">IF(ISERROR(IF($X$1=1,(VLOOKUP(B133,'X1'!$B:$AZ,11,FALSE)),IF($X$1=2,(VLOOKUP(B133,'X2'!$B:$AZ,11,FALSE)),IF($X$1=3,(VLOOKUP(B133,'X3'!$B:$AZ,11,FALSE)),IF($X$1=4,(VLOOKUP(B133,'X4'!$B:$AZ,11,FALSE)),IF($X$1=5,(VLOOKUP(B133,'X5'!$B:$AZ,11,FALSE)),IF($X$1=6,(VLOOKUP(B133,'X6'!$B:$AZ,11,FALSE)),IF($X$1=7,(VLOOKUP(B133,'X7'!$B:$AZ,11,FALSE)),IF($X$1=8,(VLOOKUP(B133,'X8'!$B:$AZ,11,FALSE)),IF($X$1=9,(VLOOKUP(B133,'X9'!$B:$AZ,11,FALSE)),IF($X$1=10,(VLOOKUP(B133,'X10'!$B:$AZ,11,FALSE)),IF($X$1=11,(VLOOKUP(B133,'X11'!$B:$AZ,11,FALSE)),IF($X$1=12,(VLOOKUP(B133,'X12'!$B:$AZ,11,FALSE)),IF($X$1=13,(VLOOKUP(B133,'X13'!$B:$AZ,11,FALSE)),"B"))))))))))))))=TRUE," ",(IF($X$1=1,(VLOOKUP(B133,'X1'!$B:$AZ,11,FALSE)),IF($X$1=2,(VLOOKUP(B133,'X2'!$B:$AZ,11,FALSE)),IF($X$1=3,(VLOOKUP(B133,'X3'!$B:$AZ,11,FALSE)),IF($X$1=4,(VLOOKUP(B133,'X4'!$B:$AZ,11,FALSE)),IF($X$1=5,(VLOOKUP(B133,'X5'!$B:$AZ,11,FALSE)),IF($X$1=6,(VLOOKUP(B133,'X6'!$B:$AZ,11,FALSE)),IF($X$1=7,(VLOOKUP(B133,'X7'!$B:$AZ,11,FALSE)),IF($X$1=8,(VLOOKUP(B133,'X8'!$B:$AZ,11,FALSE)),IF($X$1=9,(VLOOKUP(B133,'X9'!$B:$AZ,11,FALSE)),IF($X$1=10,(VLOOKUP(B133,'X10'!$B:$AZ,11,FALSE)),IF($X$1=11,(VLOOKUP(B133,'X11'!$B:$AZ,11,FALSE)),IF($X$1=12,(VLOOKUP(B133,'X12'!$B:$AZ,11,FALSE)),IF($X$1=13,(VLOOKUP(B133,'X13'!$B:$AZ,11,FALSE)),"B")))))))))))))))</f>
        <v xml:space="preserve"> </v>
      </c>
      <c r="P133" s="184" t="str">
        <f ca="1">IF(ISERROR(IF($X$1=1,(VLOOKUP(B133,'X1'!$B:$AZ,12,FALSE)),IF($X$1=2,(VLOOKUP(B133,'X2'!$B:$AZ,12,FALSE)),IF($X$1=3,(VLOOKUP(B133,'X3'!$B:$AZ,12,FALSE)),IF($X$1=4,(VLOOKUP(B133,'X4'!$B:$AZ,12,FALSE)),IF($X$1=5,(VLOOKUP(B133,'X5'!$B:$AZ,12,FALSE)),IF($X$1=6,(VLOOKUP(B133,'X6'!$B:$AZ,12,FALSE)),IF($X$1=7,(VLOOKUP(B133,'X7'!$B:$AZ,12,FALSE)),IF($X$1=8,(VLOOKUP(B133,'X8'!$B:$AZ,12,FALSE)),IF($X$1=9,(VLOOKUP(B133,'X9'!$B:$AZ,12,FALSE)),IF($X$1=10,(VLOOKUP(B133,'X10'!$B:$AZ,12,FALSE)),IF($X$1=11,(VLOOKUP(B133,'X11'!$B:$AZ,12,FALSE)),IF($X$1=12,(VLOOKUP(B133,'X12'!$B:$AZ,12,FALSE)),IF($X$1=13,(VLOOKUP(B133,'X13'!$B:$AZ,12,FALSE)),"B"))))))))))))))=TRUE," ",(IF($X$1=1,(VLOOKUP(B133,'X1'!$B:$AZ,12,FALSE)),IF($X$1=2,(VLOOKUP(B133,'X2'!$B:$AZ,12,FALSE)),IF($X$1=3,(VLOOKUP(B133,'X3'!$B:$AZ,12,FALSE)),IF($X$1=4,(VLOOKUP(B133,'X4'!$B:$AZ,12,FALSE)),IF($X$1=5,(VLOOKUP(B133,'X5'!$B:$AZ,12,FALSE)),IF($X$1=6,(VLOOKUP(B133,'X6'!$B:$AZ,12,FALSE)),IF($X$1=7,(VLOOKUP(B133,'X7'!$B:$AZ,12,FALSE)),IF($X$1=8,(VLOOKUP(B133,'X8'!$B:$AZ,12,FALSE)),IF($X$1=9,(VLOOKUP(B133,'X9'!$B:$AZ,12,FALSE)),IF($X$1=10,(VLOOKUP(B133,'X10'!$B:$AZ,12,FALSE)),IF($X$1=11,(VLOOKUP(B133,'X11'!$B:$AZ,12,FALSE)),IF($X$1=12,(VLOOKUP(B133,'X12'!$B:$AZ,12,FALSE)),IF($X$1=13,(VLOOKUP(B133,'X13'!$B:$AZ,12,FALSE)),"B")))))))))))))))</f>
        <v xml:space="preserve"> </v>
      </c>
      <c r="Q133" s="185" t="str">
        <f ca="1">IF(ISERROR(IF($X$1=1,(VLOOKUP(B133,'X1'!$B:$AZ,46,FALSE)),IF($X$1=2,(VLOOKUP(B133,'X2'!$B:$AZ,46,FALSE)),IF($X$1=3,(VLOOKUP(B133,'X3'!$B:$AZ,46,FALSE)),IF($X$1=4,(VLOOKUP(B133,'X4'!$B:$AZ,46,FALSE)),IF($X$1=5,(VLOOKUP(B133,'X5'!$B:$AZ,46,FALSE)),IF($X$1=6,(VLOOKUP(B133,'X6'!$B:$AZ,46,FALSE)),IF($X$1=7,(VLOOKUP(B133,'X7'!$B:$AZ,46,FALSE)),IF($X$1=8,(VLOOKUP(B133,'X8'!$B:$AZ,46,FALSE)),IF($X$1=9,(VLOOKUP(B133,'X9'!$B:$AZ,46,FALSE)),IF($X$1=10,(VLOOKUP(B133,'X10'!$B:$AZ,46,FALSE)),IF($X$1=11,(VLOOKUP(B133,'X11'!$B:$AZ,46,FALSE)),IF($X$1=12,(VLOOKUP(B133,'X12'!$B:$AZ,46,FALSE)),IF($X$1=13,(VLOOKUP(B133,'X13'!$B:$AZ,46,FALSE)),"B"))))))))))))))=TRUE," ",(IF($X$1=1,(VLOOKUP(B133,'X1'!$B:$AZ,46,FALSE)),IF($X$1=2,(VLOOKUP(B133,'X2'!$B:$AZ,46,FALSE)),IF($X$1=3,(VLOOKUP(B133,'X3'!$B:$AZ,46,FALSE)),IF($X$1=4,(VLOOKUP(B133,'X4'!$B:$AZ,46,FALSE)),IF($X$1=5,(VLOOKUP(B133,'X5'!$B:$AZ,46,FALSE)),IF($X$1=6,(VLOOKUP(B133,'X6'!$B:$AZ,46,FALSE)),IF($X$1=7,(VLOOKUP(B133,'X7'!$B:$AZ,46,FALSE)),IF($X$1=8,(VLOOKUP(B133,'X8'!$B:$AZ,46,FALSE)),IF($X$1=9,(VLOOKUP(B133,'X9'!$B:$AZ,46,FALSE)),IF($X$1=10,(VLOOKUP(B133,'X10'!$B:$AZ,46,FALSE)),IF($X$1=11,(VLOOKUP(B133,'X11'!$B:$AZ,46,FALSE)),IF($X$1=12,(VLOOKUP(B133,'X12'!$B:$AZ,46,FALSE)),IF($X$1=13,(VLOOKUP(B133,'X13'!$B:$AZ,46,FALSE)),"B")))))))))))))))</f>
        <v xml:space="preserve"> </v>
      </c>
      <c r="R133" s="185" t="str">
        <f ca="1">IF(ISERROR(IF($X$1=1,(VLOOKUP(B133,'X1'!$B:$AZ,15,FALSE)),IF($X$1=2,(VLOOKUP(B133,'X2'!$B:$AZ,15,FALSE)),IF($X$1=3,(VLOOKUP(B133,'X3'!$B:$AZ,15,FALSE)),IF($X$1=4,(VLOOKUP(B133,'X4'!$B:$AZ,15,FALSE)),IF($X$1=5,(VLOOKUP(B133,'X5'!$B:$AZ,15,FALSE)),IF($X$1=6,(VLOOKUP(B133,'X6'!$B:$AZ,15,FALSE)),IF($X$1=7,(VLOOKUP(B133,'X7'!$B:$AZ,15,FALSE)),IF($X$1=8,(VLOOKUP(B133,'X8'!$B:$AZ,15,FALSE)),IF($X$1=9,(VLOOKUP(B133,'X9'!$B:$AZ,15,FALSE)),IF($X$1=10,(VLOOKUP(B133,'X10'!$B:$AZ,15,FALSE)),IF($X$1=11,(VLOOKUP(B133,'X11'!$B:$AZ,15,FALSE)),IF($X$1=12,(VLOOKUP(B133,'X12'!$B:$AZ,15,FALSE)),IF($X$1=13,(VLOOKUP(B133,'X13'!$B:$AZ,15,FALSE)),"B"))))))))))))))=TRUE," ",(IF($X$1=1,(VLOOKUP(B133,'X1'!$B:$AZ,15,FALSE)),IF($X$1=2,(VLOOKUP(B133,'X2'!$B:$AZ,15,FALSE)),IF($X$1=3,(VLOOKUP(B133,'X3'!$B:$AZ,15,FALSE)),IF($X$1=4,(VLOOKUP(B133,'X4'!$B:$AZ,15,FALSE)),IF($X$1=5,(VLOOKUP(B133,'X5'!$B:$AZ,15,FALSE)),IF($X$1=6,(VLOOKUP(B133,'X6'!$B:$AZ,15,FALSE)),IF($X$1=7,(VLOOKUP(B133,'X7'!$B:$AZ,15,FALSE)),IF($X$1=8,(VLOOKUP(B133,'X8'!$B:$AZ,15,FALSE)),IF($X$1=9,(VLOOKUP(B133,'X9'!$B:$AZ,15,FALSE)),IF($X$1=10,(VLOOKUP(B133,'X10'!$B:$AZ,15,FALSE)),IF($X$1=11,(VLOOKUP(B133,'X11'!$B:$AZ,15,FALSE)),IF($X$1=12,(VLOOKUP(B133,'X12'!$B:$AZ,15,FALSE)),IF($X$1=13,(VLOOKUP(B133,'X13'!$B:$AZ,15,FALSE)),"B")))))))))))))))</f>
        <v xml:space="preserve"> </v>
      </c>
      <c r="S133" s="185" t="str">
        <f ca="1">IF(ISERROR(IF((IF($X$1=1,(VLOOKUP(B133,'X1'!$B:$AZ,14,FALSE)),(IF($X$1=2,(VLOOKUP(B133,'X2'!$B:$AZ,14,FALSE)),(IF($X$1=3,(VLOOKUP(B133,'X3'!$B:$AZ,14,FALSE)),(IF($X$1=4,(VLOOKUP(B133,'X4'!$B:$AZ,14,FALSE)),(IF($X$1=5,(VLOOKUP(B133,'X5'!$B:$AZ,14,FALSE)),(IF($X$1=6,(VLOOKUP(B133,'X6'!$B:$AZ,14,FALSE)),(IF($X$1=7,(VLOOKUP(B133,'X7'!$B:$AZ,14,FALSE)),(IF($X$1=8,(VLOOKUP(B133,'X8'!$B:$AZ,14,FALSE)),(IF($X$1=9,(VLOOKUP(B133,'X9'!$B:$AZ,14,FALSE)),(IF($X$1=10,(VLOOKUP(B133,'X10'!$B:$AZ,14,FALSE)),(IF($X$1=11,(VLOOKUP(B133,'X11'!$B:$AZ,14,FALSE)),(IF($X$1=12,(VLOOKUP(B133,'X12'!$B:$AZ,14,FALSE)),(VLOOKUP(B133,'X13'!$B:$AZ,14,FALSE))))))))))))))))))))))))))=$V$1," ",(IF($X$1=1,(VLOOKUP(B133,'X1'!$B:$AZ,14,FALSE)),(IF($X$1=2,(VLOOKUP(B133,'X2'!$B:$AZ,14,FALSE)),(IF($X$1=3,(VLOOKUP(B133,'X3'!$B:$AZ,14,FALSE)),(IF($X$1=4,(VLOOKUP(B133,'X4'!$B:$AZ,14,FALSE)),(IF($X$1=5,(VLOOKUP(B133,'X5'!$B:$AZ,14,FALSE)),(IF($X$1=6,(VLOOKUP(B133,'X6'!$B:$AZ,14,FALSE)),(IF($X$1=7,(VLOOKUP(B133,'X7'!$B:$AZ,14,FALSE)),(IF($X$1=8,(VLOOKUP(B133,'X8'!$B:$AZ,14,FALSE)),(IF($X$1=9,(VLOOKUP(B133,'X9'!$B:$AZ,14,FALSE)),(IF($X$1=10,(VLOOKUP(B133,'X10'!$B:$AZ,14,FALSE)),(IF($X$1=11,(VLOOKUP(B133,'X11'!$B:$AZ,14,FALSE)),(IF($X$1=12,(VLOOKUP(B133,'X12'!$B:$AZ,14,FALSE)),(VLOOKUP(B133,'X13'!$B:$AZ,14,FALSE))))))))))))))))))))))))))))=TRUE," ",(IF((IF($X$1=1,(VLOOKUP(B133,'X1'!$B:$AZ,14,FALSE)),(IF($X$1=2,(VLOOKUP(B133,'X2'!$B:$AZ,14,FALSE)),(IF($X$1=3,(VLOOKUP(B133,'X3'!$B:$AZ,14,FALSE)),(IF($X$1=4,(VLOOKUP(B133,'X4'!$B:$AZ,14,FALSE)),(IF($X$1=5,(VLOOKUP(B133,'X5'!$B:$AZ,14,FALSE)),(IF($X$1=6,(VLOOKUP(B133,'X6'!$B:$AZ,14,FALSE)),(IF($X$1=7,(VLOOKUP(B133,'X7'!$B:$AZ,14,FALSE)),(IF($X$1=8,(VLOOKUP(B133,'X8'!$B:$AZ,14,FALSE)),(IF($X$1=9,(VLOOKUP(B133,'X9'!$B:$AZ,14,FALSE)),(IF($X$1=10,(VLOOKUP(B133,'X10'!$B:$AZ,14,FALSE)),(IF($X$1=11,(VLOOKUP(B133,'X11'!$B:$AZ,14,FALSE)),(IF($X$1=12,(VLOOKUP(B133,'X12'!$B:$AZ,14,FALSE)),(VLOOKUP(B133,'X13'!$B:$AZ,14,FALSE))))))))))))))))))))))))))=$V$1," ",(IF($X$1=1,(VLOOKUP(B133,'X1'!$B:$AZ,14,FALSE)),(IF($X$1=2,(VLOOKUP(B133,'X2'!$B:$AZ,14,FALSE)),(IF($X$1=3,(VLOOKUP(B133,'X3'!$B:$AZ,14,FALSE)),(IF($X$1=4,(VLOOKUP(B133,'X4'!$B:$AZ,14,FALSE)),(IF($X$1=5,(VLOOKUP(B133,'X5'!$B:$AZ,14,FALSE)),(IF($X$1=6,(VLOOKUP(B133,'X6'!$B:$AZ,14,FALSE)),(IF($X$1=7,(VLOOKUP(B133,'X7'!$B:$AZ,14,FALSE)),(IF($X$1=8,(VLOOKUP(B133,'X8'!$B:$AZ,14,FALSE)),(IF($X$1=9,(VLOOKUP(B133,'X9'!$B:$AZ,14,FALSE)),(IF($X$1=10,(VLOOKUP(B133,'X10'!$B:$AZ,14,FALSE)),(IF($X$1=11,(VLOOKUP(B133,'X11'!$B:$AZ,14,FALSE)),(IF($X$1=12,(VLOOKUP(B133,'X12'!$B:$AZ,14,FALSE)),(VLOOKUP(B133,'X13'!$B:$AZ,14,FALSE)))))))))))))))))))))))))))))</f>
        <v xml:space="preserve"> </v>
      </c>
      <c r="V133" s="43"/>
      <c r="W133" s="43"/>
      <c r="X133" s="4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</row>
    <row r="134" spans="1:67" ht="14.1" customHeight="1" x14ac:dyDescent="0.2">
      <c r="A134" s="156" t="s">
        <v>1058</v>
      </c>
      <c r="B134" s="122" t="str">
        <f>IF(ISERROR(IF($U$16=1,(VLOOKUP(A134,$AC$89:$AH$125,2,FALSE)),IF((IF($X$1=1,'X1'!B93,(IF($X$1=2,'X2'!B93,(IF($X$1=3,'X3'!B93,(IF($X$1=4,'X4'!B93,(IF($X$1=5,'X5'!B93,(IF($X$1=6,'X6'!B93,(IF($X$1=7,'X7'!B93,(IF($X$1=8,'X8'!B93,(IF($X$1=9,'X9'!B93,(IF($X$1=10,'X10'!B93,(IF($X$1=11,'X11'!B93,(IF($X$1=12,'X12'!B93,'X13'!B93))))))))))))))))))))))))="","",(IF($X$1=1,'X1'!B93,(IF($X$1=2,'X2'!B93,(IF($X$1=3,'X3'!B93,(IF($X$1=4,'X4'!B93,(IF($X$1=5,'X5'!B93,(IF($X$1=6,'X6'!B93,(IF($X$1=7,'X7'!B93,(IF($X$1=8,'X8'!B93,(IF($X$1=9,'X9'!B93,(IF($X$1=10,'X10'!B93,(IF($X$1=11,'X11'!B93,(IF($X$1=12,'X12'!B93,'X13'!B93)))))))))))))))))))))))))))=TRUE," ",(IF($U$16=1,(VLOOKUP(A134,$AC$89:$AH$125,2,FALSE)),IF((IF($X$1=1,'X1'!B93,(IF($X$1=2,'X2'!B93,(IF($X$1=3,'X3'!B93,(IF($X$1=4,'X4'!B93,(IF($X$1=5,'X5'!B93,(IF($X$1=6,'X6'!B93,(IF($X$1=7,'X7'!B93,(IF($X$1=8,'X8'!B93,(IF($X$1=9,'X9'!B93,(IF($X$1=10,'X10'!B93,(IF($X$1=11,'X11'!B93,(IF($X$1=12,'X12'!B93,'X13'!B93))))))))))))))))))))))))="","",(IF($X$1=1,'X1'!B93,(IF($X$1=2,'X2'!B93,(IF($X$1=3,'X3'!B93,(IF($X$1=4,'X4'!B93,(IF($X$1=5,'X5'!B93,(IF($X$1=6,'X6'!B93,(IF($X$1=7,'X7'!B93,(IF($X$1=8,'X8'!B93,(IF($X$1=9,'X9'!B93,(IF($X$1=10,'X10'!B93,(IF($X$1=11,'X11'!B93,(IF($X$1=12,'X12'!B93,'X13'!B93))))))))))))))))))))))))))))</f>
        <v/>
      </c>
      <c r="C134" s="181" t="str">
        <f ca="1">IF(ISERROR(IF($X$1=1,(VLOOKUP(B134,'X1'!$B:$AZ,47,FALSE)),IF($X$1=2,(VLOOKUP(B134,'X2'!$B:$AZ,47,FALSE)),IF($X$1=3,(VLOOKUP(B134,'X3'!$B:$AZ,47,FALSE)),IF($X$1=4,(VLOOKUP(B134,'X4'!$B:$AZ,47,FALSE)),IF($X$1=5,(VLOOKUP(B134,'X5'!$B:$AZ,47,FALSE)),IF($X$1=6,(VLOOKUP(B134,'X6'!$B:$AZ,47,FALSE)),IF($X$1=7,(VLOOKUP(B134,'X7'!$B:$AZ,47,FALSE)),IF($X$1=8,(VLOOKUP(B134,'X8'!$B:$AZ,47,FALSE)),IF($X$1=9,(VLOOKUP(B134,'X9'!$B:$AZ,47,FALSE)),IF($X$1=10,(VLOOKUP(B134,'X10'!$B:$AZ,47,FALSE)),IF($X$1=11,(VLOOKUP(B134,'X11'!$B:$AZ,47,FALSE)),IF($X$1=12,(VLOOKUP(B134,'X12'!$B:$AZ,47,FALSE)),IF($X$1=13,(VLOOKUP(B134,'X13'!$B:$AZ,47,FALSE)),"B"))))))))))))))=TRUE," ",(IF($X$1=1,(VLOOKUP(B134,'X1'!$B:$AZ,47,FALSE)),IF($X$1=2,(VLOOKUP(B134,'X2'!$B:$AZ,47,FALSE)),IF($X$1=3,(VLOOKUP(B134,'X3'!$B:$AZ,47,FALSE)),IF($X$1=4,(VLOOKUP(B134,'X4'!$B:$AZ,47,FALSE)),IF($X$1=5,(VLOOKUP(B134,'X5'!$B:$AZ,47,FALSE)),IF($X$1=6,(VLOOKUP(B134,'X6'!$B:$AZ,47,FALSE)),IF($X$1=7,(VLOOKUP(B134,'X7'!$B:$AZ,47,FALSE)),IF($X$1=8,(VLOOKUP(B134,'X8'!$B:$AZ,47,FALSE)),IF($X$1=9,(VLOOKUP(B134,'X9'!$B:$AZ,47,FALSE)),IF($X$1=10,(VLOOKUP(B134,'X10'!$B:$AZ,47,FALSE)),IF($X$1=11,(VLOOKUP(B134,'X11'!$B:$AZ,47,FALSE)),IF($X$1=12,(VLOOKUP(B134,'X12'!$B:$AZ,47,FALSE)),IF($X$1=13,(VLOOKUP(B134,'X13'!$B:$AZ,47,FALSE)),"B")))))))))))))))</f>
        <v xml:space="preserve"> </v>
      </c>
      <c r="D134" s="181" t="str">
        <f ca="1">IF(ISERROR(IF($X$1=1,(VLOOKUP(B134,'X1'!$B:$AP,41,FALSE)),IF($X$1=2,(VLOOKUP(B134,'X2'!$B:$AP,41,FALSE)),IF($X$1=3,(VLOOKUP(B134,'X3'!$B:$AP,41,FALSE)),IF($X$1=4,(VLOOKUP(B134,'X4'!$B:$AP,41,FALSE)),IF($X$1=5,(VLOOKUP(B134,'X5'!$B:$AP,41,FALSE)),IF($X$1=6,(VLOOKUP(B134,'X6'!$B:$AP,41,FALSE)),IF($X$1=7,(VLOOKUP(B134,'X7'!$B:$AP,41,FALSE)),IF($X$1=8,(VLOOKUP(B134,'X8'!$B:$AP,41,FALSE)),IF($X$1=9,(VLOOKUP(B134,'X9'!$B:$AP,41,FALSE)),IF($X$1=10,(VLOOKUP(B134,'X10'!$B:$AP,41,FALSE)),IF($X$1=11,(VLOOKUP(B134,'X11'!$B:$AP,41,FALSE)),IF($X$1=12,(VLOOKUP(B134,'X12'!$B:$AP,41,FALSE)),IF($X$1=13,(VLOOKUP(B134,'X13'!$B:$AP,41,FALSE)),"B"))))))))))))))=TRUE," ",(IF($X$1=1,(VLOOKUP(B134,'X1'!$B:$AP,41,FALSE)),IF($X$1=2,(VLOOKUP(B134,'X2'!$B:$AP,41,FALSE)),IF($X$1=3,(VLOOKUP(B134,'X3'!$B:$AP,41,FALSE)),IF($X$1=4,(VLOOKUP(B134,'X4'!$B:$AP,41,FALSE)),IF($X$1=5,(VLOOKUP(B134,'X5'!$B:$AP,41,FALSE)),IF($X$1=6,(VLOOKUP(B134,'X6'!$B:$AP,41,FALSE)),IF($X$1=7,(VLOOKUP(B134,'X7'!$B:$AP,41,FALSE)),IF($X$1=8,(VLOOKUP(B134,'X8'!$B:$AP,41,FALSE)),IF($X$1=9,(VLOOKUP(B134,'X9'!$B:$AP,41,FALSE)),IF($X$1=10,(VLOOKUP(B134,'X10'!$B:$AP,41,FALSE)),IF($X$1=11,(VLOOKUP(B134,'X11'!$B:$AP,41,FALSE)),IF($X$1=12,(VLOOKUP(B134,'X12'!$B:$AP,41,FALSE)),IF($X$1=13,(VLOOKUP(B134,'X13'!$B:$AP,41,FALSE)),"B")))))))))))))))</f>
        <v xml:space="preserve"> </v>
      </c>
      <c r="E134" s="182" t="str">
        <f ca="1">IF(ISERROR(IF($X$1=1,(VLOOKUP(B134,'X1'!$B:$AP,7,FALSE)),IF($X$1=2,(VLOOKUP(B134,'X2'!$B:$AP,7,FALSE)),IF($X$1=3,(VLOOKUP(B134,'X3'!$B:$AP,7,FALSE)),IF($X$1=4,(VLOOKUP(B134,'X4'!$B:$AP,7,FALSE)),IF($X$1=5,(VLOOKUP(B134,'X5'!$B:$AP,7,FALSE)),IF($X$1=6,(VLOOKUP(B134,'X6'!$B:$AP,7,FALSE)),IF($X$1=7,(VLOOKUP(B134,'X7'!$B:$AP,7,FALSE)),IF($X$1=8,(VLOOKUP(B134,'X8'!$B:$AP,7,FALSE)),IF($X$1=9,(VLOOKUP(B134,'X9'!$B:$AP,7,FALSE)),IF($X$1=10,(VLOOKUP(B134,'X10'!$B:$AP,7,FALSE)),IF($X$1=11,(VLOOKUP(B134,'X11'!$B:$AP,7,FALSE)),IF($X$1=12,(VLOOKUP(B134,'X12'!$B:$AP,7,FALSE)),IF($X$1=13,(VLOOKUP(B134,'X13'!$B:$AP,7,FALSE)),"B"))))))))))))))=TRUE," ",(IF($X$1=1,(VLOOKUP(B134,'X1'!$B:$AP,7,FALSE)),IF($X$1=2,(VLOOKUP(B134,'X2'!$B:$AP,7,FALSE)),IF($X$1=3,(VLOOKUP(B134,'X3'!$B:$AP,7,FALSE)),IF($X$1=4,(VLOOKUP(B134,'X4'!$B:$AP,7,FALSE)),IF($X$1=5,(VLOOKUP(B134,'X5'!$B:$AP,7,FALSE)),IF($X$1=6,(VLOOKUP(B134,'X6'!$B:$AP,7,FALSE)),IF($X$1=7,(VLOOKUP(B134,'X7'!$B:$AP,7,FALSE)),IF($X$1=8,(VLOOKUP(B134,'X8'!$B:$AP,7,FALSE)),IF($X$1=9,(VLOOKUP(B134,'X9'!$B:$AP,7,FALSE)),IF($X$1=10,(VLOOKUP(B134,'X10'!$B:$AP,7,FALSE)),IF($X$1=11,(VLOOKUP(B134,'X11'!$B:$AP,7,FALSE)),IF($X$1=12,(VLOOKUP(B134,'X12'!$B:$AP,7,FALSE)),IF($X$1=13,(VLOOKUP(B134,'X13'!$B:$AP,7,FALSE)),"B")))))))))))))))</f>
        <v xml:space="preserve"> </v>
      </c>
      <c r="F134" s="182" t="str">
        <f ca="1">IF(ISERROR(IF((IF($X$1=1,(VLOOKUP(B134,'X1'!$B:$AO,6,FALSE)),(IF($X$1=2,(VLOOKUP(B134,'X2'!$B:$AO,6,FALSE)),(IF($X$1=3,(VLOOKUP(B134,'X3'!$B:$AO,6,FALSE)),(IF($X$1=4,(VLOOKUP(B134,'X4'!$B:$AO,6,FALSE)),(IF($X$1=5,(VLOOKUP(B134,'X5'!$B:$AO,6,FALSE)),(IF($X$1=6,(VLOOKUP(B134,'X6'!$B:$AO,6,FALSE)),(IF($X$1=7,(VLOOKUP(B134,'X7'!$B:$AO,6,FALSE)),(IF($X$1=8,(VLOOKUP(B134,'X8'!$B:$AO,6,FALSE)),(IF($X$1=9,(VLOOKUP(B134,'X9'!$B:$AO,6,FALSE)),(IF($X$1=10,(VLOOKUP(B134,'X10'!$B:$AO,6,FALSE)),(IF($X$1=11,(VLOOKUP(B134,'X11'!$B:$AO,6,FALSE)),(IF($X$1=12,(VLOOKUP(B134,'X12'!$B:$AO,6,FALSE)),(VLOOKUP(B134,'X13'!$B:$AO,6,FALSE))))))))))))))))))))))))))=$V$1," ",(IF($X$1=1,(VLOOKUP(B134,'X1'!$B:$AO,6,FALSE)),(IF($X$1=2,(VLOOKUP(B134,'X2'!$B:$AO,6,FALSE)),(IF($X$1=3,(VLOOKUP(B134,'X3'!$B:$AO,6,FALSE)),(IF($X$1=4,(VLOOKUP(B134,'X4'!$B:$AO,6,FALSE)),(IF($X$1=5,(VLOOKUP(B134,'X5'!$B:$AO,6,FALSE)),(IF($X$1=6,(VLOOKUP(B134,'X6'!$B:$AO,6,FALSE)),(IF($X$1=7,(VLOOKUP(B134,'X7'!$B:$AO,6,FALSE)),(IF($X$1=8,(VLOOKUP(B134,'X8'!$B:$AO,6,FALSE)),(IF($X$1=9,(VLOOKUP(B134,'X9'!$B:$AO,6,FALSE)),(IF($X$1=10,(VLOOKUP(B134,'X10'!$B:$AO,6,FALSE)),(IF($X$1=11,(VLOOKUP(B134,'X11'!$B:$AO,6,FALSE)),(IF($X$1=12,(VLOOKUP(B134,'X12'!$B:$AO,6,FALSE)),(VLOOKUP(B134,'X13'!$B:$AO,6,FALSE))))))))))))))))))))))))))))=TRUE," ",(IF((IF($X$1=1,(VLOOKUP(B134,'X1'!$B:$AO,6,FALSE)),(IF($X$1=2,(VLOOKUP(B134,'X2'!$B:$AO,6,FALSE)),(IF($X$1=3,(VLOOKUP(B134,'X3'!$B:$AO,6,FALSE)),(IF($X$1=4,(VLOOKUP(B134,'X4'!$B:$AO,6,FALSE)),(IF($X$1=5,(VLOOKUP(B134,'X5'!$B:$AO,6,FALSE)),(IF($X$1=6,(VLOOKUP(B134,'X6'!$B:$AO,6,FALSE)),(IF($X$1=7,(VLOOKUP(B134,'X7'!$B:$AO,6,FALSE)),(IF($X$1=8,(VLOOKUP(B134,'X8'!$B:$AO,6,FALSE)),(IF($X$1=9,(VLOOKUP(B134,'X9'!$B:$AO,6,FALSE)),(IF($X$1=10,(VLOOKUP(B134,'X10'!$B:$AO,6,FALSE)),(IF($X$1=11,(VLOOKUP(B134,'X11'!$B:$AO,6,FALSE)),(IF($X$1=12,(VLOOKUP(B134,'X12'!$B:$AO,6,FALSE)),(VLOOKUP(B134,'X13'!$B:$AO,6,FALSE))))))))))))))))))))))))))=$V$1," ",(IF($X$1=1,(VLOOKUP(B134,'X1'!$B:$AO,6,FALSE)),(IF($X$1=2,(VLOOKUP(B134,'X2'!$B:$AO,6,FALSE)),(IF($X$1=3,(VLOOKUP(B134,'X3'!$B:$AO,6,FALSE)),(IF($X$1=4,(VLOOKUP(B134,'X4'!$B:$AO,6,FALSE)),(IF($X$1=5,(VLOOKUP(B134,'X5'!$B:$AO,6,FALSE)),(IF($X$1=6,(VLOOKUP(B134,'X6'!$B:$AO,6,FALSE)),(IF($X$1=7,(VLOOKUP(B134,'X7'!$B:$AO,6,FALSE)),(IF($X$1=8,(VLOOKUP(B134,'X8'!$B:$AO,6,FALSE)),(IF($X$1=9,(VLOOKUP(B134,'X9'!$B:$AO,6,FALSE)),(IF($X$1=10,(VLOOKUP(B134,'X10'!$B:$AO,6,FALSE)),(IF($X$1=11,(VLOOKUP(B134,'X11'!$B:$AO,6,FALSE)),(IF($X$1=12,(VLOOKUP(B134,'X12'!$B:$AO,6,FALSE)),(VLOOKUP(B134,'X13'!$B:$AO,6,FALSE)))))))))))))))))))))))))))))</f>
        <v xml:space="preserve"> </v>
      </c>
      <c r="G134" s="182" t="str">
        <f ca="1">IF(ISERROR(IF($X$1=1,(VLOOKUP(B134,'X1'!$B:$AZ,44,FALSE)),IF($X$1=2,(VLOOKUP(B134,'X2'!$B:$AZ,44,FALSE)),IF($X$1=3,(VLOOKUP(B134,'X3'!$B:$AZ,44,FALSE)),IF($X$1=4,(VLOOKUP(B134,'X4'!$B:$AZ,44,FALSE)),IF($X$1=5,(VLOOKUP(B134,'X5'!$B:$AZ,44,FALSE)),IF($X$1=6,(VLOOKUP(B134,'X6'!$B:$AZ,44,FALSE)),IF($X$1=7,(VLOOKUP(B134,'X7'!$B:$AZ,44,FALSE)),IF($X$1=8,(VLOOKUP(B134,'X8'!$B:$AZ,44,FALSE)),IF($X$1=9,(VLOOKUP(B134,'X9'!$B:$AZ,44,FALSE)),IF($X$1=10,(VLOOKUP(B134,'X10'!$B:$AZ,44,FALSE)),IF($X$1=11,(VLOOKUP(B134,'X11'!$B:$AZ,44,FALSE)),IF($X$1=12,(VLOOKUP(B134,'X12'!$B:$AZ,44,FALSE)),IF($X$1=13,(VLOOKUP(B134,'X13'!$B:$AZ,44,FALSE)),"B"))))))))))))))=TRUE," ",(IF($X$1=1,(VLOOKUP(B134,'X1'!$B:$AZ,44,FALSE)),IF($X$1=2,(VLOOKUP(B134,'X2'!$B:$AZ,44,FALSE)),IF($X$1=3,(VLOOKUP(B134,'X3'!$B:$AZ,44,FALSE)),IF($X$1=4,(VLOOKUP(B134,'X4'!$B:$AZ,44,FALSE)),IF($X$1=5,(VLOOKUP(B134,'X5'!$B:$AZ,44,FALSE)),IF($X$1=6,(VLOOKUP(B134,'X6'!$B:$AZ,44,FALSE)),IF($X$1=7,(VLOOKUP(B134,'X7'!$B:$AZ,44,FALSE)),IF($X$1=8,(VLOOKUP(B134,'X8'!$B:$AZ,44,FALSE)),IF($X$1=9,(VLOOKUP(B134,'X9'!$B:$AZ,44,FALSE)),IF($X$1=10,(VLOOKUP(B134,'X10'!$B:$AZ,44,FALSE)),IF($X$1=11,(VLOOKUP(B134,'X11'!$B:$AZ,44,FALSE)),IF($X$1=12,(VLOOKUP(B134,'X12'!$B:$AZ,44,FALSE)),IF($X$1=13,(VLOOKUP(B134,'X13'!$B:$AZ,44,FALSE)),"B")))))))))))))))</f>
        <v xml:space="preserve"> </v>
      </c>
      <c r="H134" s="182" t="str">
        <f ca="1">IF(ISERROR(IF($X$1=1,(VLOOKUP(B134,'X1'!$B:$AZ,8,FALSE)),IF($X$1=2,(VLOOKUP(B134,'X2'!$B:$AZ,8,FALSE)),IF($X$1=3,(VLOOKUP(B134,'X3'!$B:$AZ,8,FALSE)),IF($X$1=4,(VLOOKUP(B134,'X4'!$B:$AZ,8,FALSE)),IF($X$1=5,(VLOOKUP(B134,'X5'!$B:$AZ,8,FALSE)),IF($X$1=6,(VLOOKUP(B134,'X6'!$B:$AZ,8,FALSE)),IF($X$1=7,(VLOOKUP(B134,'X7'!$B:$AZ,8,FALSE)),IF($X$1=8,(VLOOKUP(B134,'X8'!$B:$AZ,8,FALSE)),IF($X$1=9,(VLOOKUP(B134,'X9'!$B:$AZ,8,FALSE)),IF($X$1=10,(VLOOKUP(B134,'X10'!$B:$AZ,8,FALSE)),IF($X$1=11,(VLOOKUP(B134,'X11'!$B:$AZ,8,FALSE)),IF($X$1=12,(VLOOKUP(B134,'X12'!$B:$AZ,8,FALSE)),IF($X$1=13,(VLOOKUP(B134,'X13'!$B:$AZ,8,FALSE)),"B"))))))))))))))=TRUE," ",(IF($X$1=1,(VLOOKUP(B134,'X1'!$B:$AZ,8,FALSE)),IF($X$1=2,(VLOOKUP(B134,'X2'!$B:$AZ,8,FALSE)),IF($X$1=3,(VLOOKUP(B134,'X3'!$B:$AZ,8,FALSE)),IF($X$1=4,(VLOOKUP(B134,'X4'!$B:$AZ,8,FALSE)),IF($X$1=5,(VLOOKUP(B134,'X5'!$B:$AZ,8,FALSE)),IF($X$1=6,(VLOOKUP(B134,'X6'!$B:$AZ,8,FALSE)),IF($X$1=7,(VLOOKUP(B134,'X7'!$B:$AZ,8,FALSE)),IF($X$1=8,(VLOOKUP(B134,'X8'!$B:$AZ,8,FALSE)),IF($X$1=9,(VLOOKUP(B134,'X9'!$B:$AZ,8,FALSE)),IF($X$1=10,(VLOOKUP(B134,'X10'!$B:$AZ,8,FALSE)),IF($X$1=11,(VLOOKUP(B134,'X11'!$B:$AZ,8,FALSE)),IF($X$1=12,(VLOOKUP(B134,'X12'!$B:$AZ,8,FALSE)),IF($X$1=13,(VLOOKUP(B134,'X13'!$B:$AZ,8,FALSE)),"B")))))))))))))))</f>
        <v xml:space="preserve"> </v>
      </c>
      <c r="I134" s="183" t="str">
        <f ca="1">IF(ISERROR(IF($X$1=1,(VLOOKUP(B134,'X1'!$B:$AZ,2,FALSE)),IF($X$1=2,(VLOOKUP(B134,'X2'!$B:$AZ,2,FALSE)),IF($X$1=3,(VLOOKUP(B134,'X3'!$B:$AZ,2,FALSE)),IF($X$1=4,(VLOOKUP(B134,'X4'!$B:$AZ,2,FALSE)),IF($X$1=5,(VLOOKUP(B134,'X5'!$B:$AZ,2,FALSE)),IF($X$1=6,(VLOOKUP(B134,'X6'!$B:$AZ,2,FALSE)),IF($X$1=7,(VLOOKUP(B134,'X7'!$B:$AZ,2,FALSE)),IF($X$1=8,(VLOOKUP(B134,'X8'!$B:$AZ,2,FALSE)),IF($X$1=9,(VLOOKUP(B134,'X9'!$B:$AZ,2,FALSE)),IF($X$1=10,(VLOOKUP(B134,'X10'!$B:$AZ,2,FALSE)),IF($X$1=11,(VLOOKUP(B134,'X11'!$B:$AZ,2,FALSE)),IF($X$1=12,(VLOOKUP(B134,'X12'!$B:$AZ,2,FALSE)),IF($X$1=13,(VLOOKUP(B134,'X13'!$B:$AZ,2,FALSE)),"B"))))))))))))))=TRUE," ",(IF($X$1=1,(VLOOKUP(B134,'X1'!$B:$AZ,2,FALSE)),IF($X$1=2,(VLOOKUP(B134,'X2'!$B:$AZ,2,FALSE)),IF($X$1=3,(VLOOKUP(B134,'X3'!$B:$AZ,2,FALSE)),IF($X$1=4,(VLOOKUP(B134,'X4'!$B:$AZ,2,FALSE)),IF($X$1=5,(VLOOKUP(B134,'X5'!$B:$AZ,2,FALSE)),IF($X$1=6,(VLOOKUP(B134,'X6'!$B:$AZ,2,FALSE)),IF($X$1=7,(VLOOKUP(B134,'X7'!$B:$AZ,2,FALSE)),IF($X$1=8,(VLOOKUP(B134,'X8'!$B:$AZ,2,FALSE)),IF($X$1=9,(VLOOKUP(B134,'X9'!$B:$AZ,2,FALSE)),IF($X$1=10,(VLOOKUP(B134,'X10'!$B:$AZ,2,FALSE)),IF($X$1=11,(VLOOKUP(B134,'X11'!$B:$AZ,2,FALSE)),IF($X$1=12,(VLOOKUP(B134,'X12'!$B:$AZ,2,FALSE)),IF($X$1=13,(VLOOKUP(B134,'X13'!$B:$AZ,2,FALSE)),"B")))))))))))))))</f>
        <v xml:space="preserve"> </v>
      </c>
      <c r="J134" s="183" t="str">
        <f ca="1">IF(ISERROR(IF($X$1=1,(VLOOKUP(B134,'X1'!$B:$AZ,3,FALSE)),IF($X$1=2,(VLOOKUP(B134,'X2'!$B:$AZ,3,FALSE)),IF($X$1=3,(VLOOKUP(B134,'X3'!$B:$AZ,3,FALSE)),IF($X$1=4,(VLOOKUP(B134,'X4'!$B:$AZ,3,FALSE)),IF($X$1=5,(VLOOKUP(B134,'X5'!$B:$AZ,3,FALSE)),IF($X$1=6,(VLOOKUP(B134,'X6'!$B:$AZ,3,FALSE)),IF($X$1=7,(VLOOKUP(B134,'X7'!$B:$AZ,3,FALSE)),IF($X$1=8,(VLOOKUP(B134,'X8'!$B:$AZ,3,FALSE)),IF($X$1=9,(VLOOKUP(B134,'X9'!$B:$AZ,3,FALSE)),IF($X$1=10,(VLOOKUP(B134,'X10'!$B:$AZ,3,FALSE)),IF($X$1=11,(VLOOKUP(B134,'X11'!$B:$AZ,3,FALSE)),IF($X$1=12,(VLOOKUP(B134,'X12'!$B:$AZ,3,FALSE)),IF($X$1=13,(VLOOKUP(B134,'X13'!$B:$AZ,3,FALSE)),"B"))))))))))))))=TRUE," ",(IF($X$1=1,(VLOOKUP(B134,'X1'!$B:$AZ,3,FALSE)),IF($X$1=2,(VLOOKUP(B134,'X2'!$B:$AZ,3,FALSE)),IF($X$1=3,(VLOOKUP(B134,'X3'!$B:$AZ,3,FALSE)),IF($X$1=4,(VLOOKUP(B134,'X4'!$B:$AZ,3,FALSE)),IF($X$1=5,(VLOOKUP(B134,'X5'!$B:$AZ,3,FALSE)),IF($X$1=6,(VLOOKUP(B134,'X6'!$B:$AZ,3,FALSE)),IF($X$1=7,(VLOOKUP(B134,'X7'!$B:$AZ,3,FALSE)),IF($X$1=8,(VLOOKUP(B134,'X8'!$B:$AZ,3,FALSE)),IF($X$1=9,(VLOOKUP(B134,'X9'!$B:$AZ,3,FALSE)),IF($X$1=10,(VLOOKUP(B134,'X10'!$B:$AZ,3,FALSE)),IF($X$1=11,(VLOOKUP(B134,'X11'!$B:$AZ,3,FALSE)),IF($X$1=12,(VLOOKUP(B134,'X12'!$B:$AZ,3,FALSE)),IF($X$1=13,(VLOOKUP(B134,'X13'!$B:$AZ,3,FALSE)),"B")))))))))))))))</f>
        <v xml:space="preserve"> </v>
      </c>
      <c r="K134" s="183" t="str">
        <f ca="1">IF(ISERROR(IF($X$1=1,(VLOOKUP(B134,'X1'!$B:$AZ,5,FALSE)),IF($X$1=2,(VLOOKUP(B134,'X2'!$B:$AZ,5,FALSE)),IF($X$1=3,(VLOOKUP(B134,'X3'!$B:$AZ,5,FALSE)),IF($X$1=4,(VLOOKUP(B134,'X4'!$B:$AZ,5,FALSE)),IF($X$1=5,(VLOOKUP(B134,'X5'!$B:$AZ,5,FALSE)),IF($X$1=6,(VLOOKUP(B134,'X6'!$B:$AZ,5,FALSE)),IF($X$1=7,(VLOOKUP(B134,'X7'!$B:$AZ,5,FALSE)),IF($X$1=8,(VLOOKUP(B134,'X8'!$B:$AZ,5,FALSE)),IF($X$1=9,(VLOOKUP(B134,'X9'!$B:$AZ,5,FALSE)),IF($X$1=10,(VLOOKUP(B134,'X10'!$B:$AZ,5,FALSE)),IF($X$1=11,(VLOOKUP(B134,'X11'!$B:$AZ,5,FALSE)),IF($X$1=12,(VLOOKUP(B134,'X12'!$B:$AZ,5,FALSE)),IF($X$1=13,(VLOOKUP(B134,'X13'!$B:$AZ,5,FALSE)),"B"))))))))))))))=TRUE," ",(IF($X$1=1,(VLOOKUP(B134,'X1'!$B:$AZ,5,FALSE)),IF($X$1=2,(VLOOKUP(B134,'X2'!$B:$AZ,5,FALSE)),IF($X$1=3,(VLOOKUP(B134,'X3'!$B:$AZ,5,FALSE)),IF($X$1=4,(VLOOKUP(B134,'X4'!$B:$AZ,5,FALSE)),IF($X$1=5,(VLOOKUP(B134,'X5'!$B:$AZ,5,FALSE)),IF($X$1=6,(VLOOKUP(B134,'X6'!$B:$AZ,5,FALSE)),IF($X$1=7,(VLOOKUP(B134,'X7'!$B:$AZ,5,FALSE)),IF($X$1=8,(VLOOKUP(B134,'X8'!$B:$AZ,5,FALSE)),IF($X$1=9,(VLOOKUP(B134,'X9'!$B:$AZ,5,FALSE)),IF($X$1=10,(VLOOKUP(B134,'X10'!$B:$AZ,5,FALSE)),IF($X$1=11,(VLOOKUP(B134,'X11'!$B:$AZ,5,FALSE)),IF($X$1=12,(VLOOKUP(B134,'X12'!$B:$AZ,5,FALSE)),IF($X$1=13,(VLOOKUP(B134,'X13'!$B:$AZ,5,FALSE)),"B")))))))))))))))</f>
        <v xml:space="preserve"> </v>
      </c>
      <c r="L134" s="184" t="str">
        <f ca="1">IF(ISERROR(IF($X$1=1,(VLOOKUP(B134,'X1'!$B:$AZ,9,FALSE)),IF($X$1=2,(VLOOKUP(B134,'X2'!$B:$AZ,9,FALSE)),IF($X$1=3,(VLOOKUP(B134,'X3'!$B:$AZ,9,FALSE)),IF($X$1=4,(VLOOKUP(B134,'X4'!$B:$AZ,9,FALSE)),IF($X$1=5,(VLOOKUP(B134,'X5'!$B:$AZ,9,FALSE)),IF($X$1=6,(VLOOKUP(B134,'X6'!$B:$AZ,9,FALSE)),IF($X$1=7,(VLOOKUP(B134,'X7'!$B:$AZ,9,FALSE)),IF($X$1=8,(VLOOKUP(B134,'X8'!$B:$AZ,9,FALSE)),IF($X$1=9,(VLOOKUP(B134,'X9'!$B:$AZ,9,FALSE)),IF($X$1=10,(VLOOKUP(B134,'X10'!$B:$AZ,9,FALSE)),IF($X$1=11,(VLOOKUP(B134,'X11'!$B:$AZ,9,FALSE)),IF($X$1=12,(VLOOKUP(B134,'X12'!$B:$AZ,9,FALSE)),IF($X$1=13,(VLOOKUP(B134,'X13'!$B:$AZ,9,FALSE)),"B"))))))))))))))=TRUE," ",(IF($X$1=1,(VLOOKUP(B134,'X1'!$B:$AZ,9,FALSE)),IF($X$1=2,(VLOOKUP(B134,'X2'!$B:$AZ,9,FALSE)),IF($X$1=3,(VLOOKUP(B134,'X3'!$B:$AZ,9,FALSE)),IF($X$1=4,(VLOOKUP(B134,'X4'!$B:$AZ,9,FALSE)),IF($X$1=5,(VLOOKUP(B134,'X5'!$B:$AZ,9,FALSE)),IF($X$1=6,(VLOOKUP(B134,'X6'!$B:$AZ,9,FALSE)),IF($X$1=7,(VLOOKUP(B134,'X7'!$B:$AZ,9,FALSE)),IF($X$1=8,(VLOOKUP(B134,'X8'!$B:$AZ,9,FALSE)),IF($X$1=9,(VLOOKUP(B134,'X9'!$B:$AZ,9,FALSE)),IF($X$1=10,(VLOOKUP(B134,'X10'!$B:$AZ,9,FALSE)),IF($X$1=11,(VLOOKUP(B134,'X11'!$B:$AZ,9,FALSE)),IF($X$1=12,(VLOOKUP(B134,'X12'!$B:$AZ,9,FALSE)),IF($X$1=13,(VLOOKUP(B134,'X13'!$B:$AZ,9,FALSE)),"B")))))))))))))))</f>
        <v xml:space="preserve"> </v>
      </c>
      <c r="M134" s="184" t="str">
        <f ca="1">IF(ISERROR(IF($X$1=1,(VLOOKUP(B134,'X1'!$B:$AZ,10,FALSE)),IF($X$1=2,(VLOOKUP(B134,'X2'!$B:$AZ,10,FALSE)),IF($X$1=3,(VLOOKUP(B134,'X3'!$B:$AZ,10,FALSE)),IF($X$1=4,(VLOOKUP(B134,'X4'!$B:$AZ,10,FALSE)),IF($X$1=5,(VLOOKUP(B134,'X5'!$B:$AZ,10,FALSE)),IF($X$1=6,(VLOOKUP(B134,'X6'!$B:$AZ,10,FALSE)),IF($X$1=7,(VLOOKUP(B134,'X7'!$B:$AZ,10,FALSE)),IF($X$1=8,(VLOOKUP(B134,'X8'!$B:$AZ,10,FALSE)),IF($X$1=9,(VLOOKUP(B134,'X9'!$B:$AZ,10,FALSE)),IF($X$1=10,(VLOOKUP(B134,'X10'!$B:$AZ,10,FALSE)),IF($X$1=11,(VLOOKUP(B134,'X11'!$B:$AZ,10,FALSE)),IF($X$1=12,(VLOOKUP(B134,'X12'!$B:$AZ,10,FALSE)),IF($X$1=13,(VLOOKUP(B134,'X13'!$B:$AZ,10,FALSE)),"B"))))))))))))))=TRUE," ",(IF($X$1=1,(VLOOKUP(B134,'X1'!$B:$AZ,10,FALSE)),IF($X$1=2,(VLOOKUP(B134,'X2'!$B:$AZ,10,FALSE)),IF($X$1=3,(VLOOKUP(B134,'X3'!$B:$AZ,10,FALSE)),IF($X$1=4,(VLOOKUP(B134,'X4'!$B:$AZ,10,FALSE)),IF($X$1=5,(VLOOKUP(B134,'X5'!$B:$AZ,10,FALSE)),IF($X$1=6,(VLOOKUP(B134,'X6'!$B:$AZ,10,FALSE)),IF($X$1=7,(VLOOKUP(B134,'X7'!$B:$AZ,10,FALSE)),IF($X$1=8,(VLOOKUP(B134,'X8'!$B:$AZ,10,FALSE)),IF($X$1=9,(VLOOKUP(B134,'X9'!$B:$AZ,10,FALSE)),IF($X$1=10,(VLOOKUP(B134,'X10'!$B:$AZ,10,FALSE)),IF($X$1=11,(VLOOKUP(B134,'X11'!$B:$AZ,10,FALSE)),IF($X$1=12,(VLOOKUP(B134,'X12'!$B:$AZ,10,FALSE)),IF($X$1=13,(VLOOKUP(B134,'X13'!$B:$AZ,10,FALSE)),"B")))))))))))))))</f>
        <v xml:space="preserve"> </v>
      </c>
      <c r="N134" s="185" t="str">
        <f ca="1">IF(ISERROR(IF($X$1=1,(VLOOKUP(B134,'X1'!$B:$AZ,45,FALSE)),IF($X$1=2,(VLOOKUP(B134,'X2'!$B:$AZ,45,FALSE)),IF($X$1=3,(VLOOKUP(B134,'X3'!$B:$AZ,45,FALSE)),IF($X$1=4,(VLOOKUP(B134,'X4'!$B:$AZ,45,FALSE)),IF($X$1=5,(VLOOKUP(B134,'X5'!$B:$AZ,45,FALSE)),IF($X$1=6,(VLOOKUP(B134,'X6'!$B:$AZ,45,FALSE)),IF($X$1=7,(VLOOKUP(B134,'X7'!$B:$AZ,45,FALSE)),IF($X$1=8,(VLOOKUP(B134,'X8'!$B:$AZ,45,FALSE)),IF($X$1=9,(VLOOKUP(B134,'X9'!$B:$AZ,45,FALSE)),IF($X$1=10,(VLOOKUP(B134,'X10'!$B:$AZ,45,FALSE)),IF($X$1=11,(VLOOKUP(B134,'X11'!$B:$AZ,45,FALSE)),IF($X$1=12,(VLOOKUP(B134,'X12'!$B:$AZ,45,FALSE)),IF($X$1=13,(VLOOKUP(B134,'X13'!$B:$AZ,45,FALSE)),"B"))))))))))))))=TRUE," ",(IF($X$1=1,(VLOOKUP(B134,'X1'!$B:$AZ,45,FALSE)),IF($X$1=2,(VLOOKUP(B134,'X2'!$B:$AZ,45,FALSE)),IF($X$1=3,(VLOOKUP(B134,'X3'!$B:$AZ,45,FALSE)),IF($X$1=4,(VLOOKUP(B134,'X4'!$B:$AZ,45,FALSE)),IF($X$1=5,(VLOOKUP(B134,'X5'!$B:$AZ,45,FALSE)),IF($X$1=6,(VLOOKUP(B134,'X6'!$B:$AZ,45,FALSE)),IF($X$1=7,(VLOOKUP(B134,'X7'!$B:$AZ,45,FALSE)),IF($X$1=8,(VLOOKUP(B134,'X8'!$B:$AZ,45,FALSE)),IF($X$1=9,(VLOOKUP(B134,'X9'!$B:$AZ,45,FALSE)),IF($X$1=10,(VLOOKUP(B134,'X10'!$B:$AZ,45,FALSE)),IF($X$1=11,(VLOOKUP(B134,'X11'!$B:$AZ,45,FALSE)),IF($X$1=12,(VLOOKUP(B134,'X12'!$B:$AZ,45,FALSE)),IF($X$1=13,(VLOOKUP(B134,'X13'!$B:$AZ,45,FALSE)),"B")))))))))))))))</f>
        <v xml:space="preserve"> </v>
      </c>
      <c r="O134" s="184" t="str">
        <f ca="1">IF(ISERROR(IF($X$1=1,(VLOOKUP(B134,'X1'!$B:$AZ,11,FALSE)),IF($X$1=2,(VLOOKUP(B134,'X2'!$B:$AZ,11,FALSE)),IF($X$1=3,(VLOOKUP(B134,'X3'!$B:$AZ,11,FALSE)),IF($X$1=4,(VLOOKUP(B134,'X4'!$B:$AZ,11,FALSE)),IF($X$1=5,(VLOOKUP(B134,'X5'!$B:$AZ,11,FALSE)),IF($X$1=6,(VLOOKUP(B134,'X6'!$B:$AZ,11,FALSE)),IF($X$1=7,(VLOOKUP(B134,'X7'!$B:$AZ,11,FALSE)),IF($X$1=8,(VLOOKUP(B134,'X8'!$B:$AZ,11,FALSE)),IF($X$1=9,(VLOOKUP(B134,'X9'!$B:$AZ,11,FALSE)),IF($X$1=10,(VLOOKUP(B134,'X10'!$B:$AZ,11,FALSE)),IF($X$1=11,(VLOOKUP(B134,'X11'!$B:$AZ,11,FALSE)),IF($X$1=12,(VLOOKUP(B134,'X12'!$B:$AZ,11,FALSE)),IF($X$1=13,(VLOOKUP(B134,'X13'!$B:$AZ,11,FALSE)),"B"))))))))))))))=TRUE," ",(IF($X$1=1,(VLOOKUP(B134,'X1'!$B:$AZ,11,FALSE)),IF($X$1=2,(VLOOKUP(B134,'X2'!$B:$AZ,11,FALSE)),IF($X$1=3,(VLOOKUP(B134,'X3'!$B:$AZ,11,FALSE)),IF($X$1=4,(VLOOKUP(B134,'X4'!$B:$AZ,11,FALSE)),IF($X$1=5,(VLOOKUP(B134,'X5'!$B:$AZ,11,FALSE)),IF($X$1=6,(VLOOKUP(B134,'X6'!$B:$AZ,11,FALSE)),IF($X$1=7,(VLOOKUP(B134,'X7'!$B:$AZ,11,FALSE)),IF($X$1=8,(VLOOKUP(B134,'X8'!$B:$AZ,11,FALSE)),IF($X$1=9,(VLOOKUP(B134,'X9'!$B:$AZ,11,FALSE)),IF($X$1=10,(VLOOKUP(B134,'X10'!$B:$AZ,11,FALSE)),IF($X$1=11,(VLOOKUP(B134,'X11'!$B:$AZ,11,FALSE)),IF($X$1=12,(VLOOKUP(B134,'X12'!$B:$AZ,11,FALSE)),IF($X$1=13,(VLOOKUP(B134,'X13'!$B:$AZ,11,FALSE)),"B")))))))))))))))</f>
        <v xml:space="preserve"> </v>
      </c>
      <c r="P134" s="184" t="str">
        <f ca="1">IF(ISERROR(IF($X$1=1,(VLOOKUP(B134,'X1'!$B:$AZ,12,FALSE)),IF($X$1=2,(VLOOKUP(B134,'X2'!$B:$AZ,12,FALSE)),IF($X$1=3,(VLOOKUP(B134,'X3'!$B:$AZ,12,FALSE)),IF($X$1=4,(VLOOKUP(B134,'X4'!$B:$AZ,12,FALSE)),IF($X$1=5,(VLOOKUP(B134,'X5'!$B:$AZ,12,FALSE)),IF($X$1=6,(VLOOKUP(B134,'X6'!$B:$AZ,12,FALSE)),IF($X$1=7,(VLOOKUP(B134,'X7'!$B:$AZ,12,FALSE)),IF($X$1=8,(VLOOKUP(B134,'X8'!$B:$AZ,12,FALSE)),IF($X$1=9,(VLOOKUP(B134,'X9'!$B:$AZ,12,FALSE)),IF($X$1=10,(VLOOKUP(B134,'X10'!$B:$AZ,12,FALSE)),IF($X$1=11,(VLOOKUP(B134,'X11'!$B:$AZ,12,FALSE)),IF($X$1=12,(VLOOKUP(B134,'X12'!$B:$AZ,12,FALSE)),IF($X$1=13,(VLOOKUP(B134,'X13'!$B:$AZ,12,FALSE)),"B"))))))))))))))=TRUE," ",(IF($X$1=1,(VLOOKUP(B134,'X1'!$B:$AZ,12,FALSE)),IF($X$1=2,(VLOOKUP(B134,'X2'!$B:$AZ,12,FALSE)),IF($X$1=3,(VLOOKUP(B134,'X3'!$B:$AZ,12,FALSE)),IF($X$1=4,(VLOOKUP(B134,'X4'!$B:$AZ,12,FALSE)),IF($X$1=5,(VLOOKUP(B134,'X5'!$B:$AZ,12,FALSE)),IF($X$1=6,(VLOOKUP(B134,'X6'!$B:$AZ,12,FALSE)),IF($X$1=7,(VLOOKUP(B134,'X7'!$B:$AZ,12,FALSE)),IF($X$1=8,(VLOOKUP(B134,'X8'!$B:$AZ,12,FALSE)),IF($X$1=9,(VLOOKUP(B134,'X9'!$B:$AZ,12,FALSE)),IF($X$1=10,(VLOOKUP(B134,'X10'!$B:$AZ,12,FALSE)),IF($X$1=11,(VLOOKUP(B134,'X11'!$B:$AZ,12,FALSE)),IF($X$1=12,(VLOOKUP(B134,'X12'!$B:$AZ,12,FALSE)),IF($X$1=13,(VLOOKUP(B134,'X13'!$B:$AZ,12,FALSE)),"B")))))))))))))))</f>
        <v xml:space="preserve"> </v>
      </c>
      <c r="Q134" s="185" t="str">
        <f ca="1">IF(ISERROR(IF($X$1=1,(VLOOKUP(B134,'X1'!$B:$AZ,46,FALSE)),IF($X$1=2,(VLOOKUP(B134,'X2'!$B:$AZ,46,FALSE)),IF($X$1=3,(VLOOKUP(B134,'X3'!$B:$AZ,46,FALSE)),IF($X$1=4,(VLOOKUP(B134,'X4'!$B:$AZ,46,FALSE)),IF($X$1=5,(VLOOKUP(B134,'X5'!$B:$AZ,46,FALSE)),IF($X$1=6,(VLOOKUP(B134,'X6'!$B:$AZ,46,FALSE)),IF($X$1=7,(VLOOKUP(B134,'X7'!$B:$AZ,46,FALSE)),IF($X$1=8,(VLOOKUP(B134,'X8'!$B:$AZ,46,FALSE)),IF($X$1=9,(VLOOKUP(B134,'X9'!$B:$AZ,46,FALSE)),IF($X$1=10,(VLOOKUP(B134,'X10'!$B:$AZ,46,FALSE)),IF($X$1=11,(VLOOKUP(B134,'X11'!$B:$AZ,46,FALSE)),IF($X$1=12,(VLOOKUP(B134,'X12'!$B:$AZ,46,FALSE)),IF($X$1=13,(VLOOKUP(B134,'X13'!$B:$AZ,46,FALSE)),"B"))))))))))))))=TRUE," ",(IF($X$1=1,(VLOOKUP(B134,'X1'!$B:$AZ,46,FALSE)),IF($X$1=2,(VLOOKUP(B134,'X2'!$B:$AZ,46,FALSE)),IF($X$1=3,(VLOOKUP(B134,'X3'!$B:$AZ,46,FALSE)),IF($X$1=4,(VLOOKUP(B134,'X4'!$B:$AZ,46,FALSE)),IF($X$1=5,(VLOOKUP(B134,'X5'!$B:$AZ,46,FALSE)),IF($X$1=6,(VLOOKUP(B134,'X6'!$B:$AZ,46,FALSE)),IF($X$1=7,(VLOOKUP(B134,'X7'!$B:$AZ,46,FALSE)),IF($X$1=8,(VLOOKUP(B134,'X8'!$B:$AZ,46,FALSE)),IF($X$1=9,(VLOOKUP(B134,'X9'!$B:$AZ,46,FALSE)),IF($X$1=10,(VLOOKUP(B134,'X10'!$B:$AZ,46,FALSE)),IF($X$1=11,(VLOOKUP(B134,'X11'!$B:$AZ,46,FALSE)),IF($X$1=12,(VLOOKUP(B134,'X12'!$B:$AZ,46,FALSE)),IF($X$1=13,(VLOOKUP(B134,'X13'!$B:$AZ,46,FALSE)),"B")))))))))))))))</f>
        <v xml:space="preserve"> </v>
      </c>
      <c r="R134" s="185" t="str">
        <f ca="1">IF(ISERROR(IF($X$1=1,(VLOOKUP(B134,'X1'!$B:$AZ,15,FALSE)),IF($X$1=2,(VLOOKUP(B134,'X2'!$B:$AZ,15,FALSE)),IF($X$1=3,(VLOOKUP(B134,'X3'!$B:$AZ,15,FALSE)),IF($X$1=4,(VLOOKUP(B134,'X4'!$B:$AZ,15,FALSE)),IF($X$1=5,(VLOOKUP(B134,'X5'!$B:$AZ,15,FALSE)),IF($X$1=6,(VLOOKUP(B134,'X6'!$B:$AZ,15,FALSE)),IF($X$1=7,(VLOOKUP(B134,'X7'!$B:$AZ,15,FALSE)),IF($X$1=8,(VLOOKUP(B134,'X8'!$B:$AZ,15,FALSE)),IF($X$1=9,(VLOOKUP(B134,'X9'!$B:$AZ,15,FALSE)),IF($X$1=10,(VLOOKUP(B134,'X10'!$B:$AZ,15,FALSE)),IF($X$1=11,(VLOOKUP(B134,'X11'!$B:$AZ,15,FALSE)),IF($X$1=12,(VLOOKUP(B134,'X12'!$B:$AZ,15,FALSE)),IF($X$1=13,(VLOOKUP(B134,'X13'!$B:$AZ,15,FALSE)),"B"))))))))))))))=TRUE," ",(IF($X$1=1,(VLOOKUP(B134,'X1'!$B:$AZ,15,FALSE)),IF($X$1=2,(VLOOKUP(B134,'X2'!$B:$AZ,15,FALSE)),IF($X$1=3,(VLOOKUP(B134,'X3'!$B:$AZ,15,FALSE)),IF($X$1=4,(VLOOKUP(B134,'X4'!$B:$AZ,15,FALSE)),IF($X$1=5,(VLOOKUP(B134,'X5'!$B:$AZ,15,FALSE)),IF($X$1=6,(VLOOKUP(B134,'X6'!$B:$AZ,15,FALSE)),IF($X$1=7,(VLOOKUP(B134,'X7'!$B:$AZ,15,FALSE)),IF($X$1=8,(VLOOKUP(B134,'X8'!$B:$AZ,15,FALSE)),IF($X$1=9,(VLOOKUP(B134,'X9'!$B:$AZ,15,FALSE)),IF($X$1=10,(VLOOKUP(B134,'X10'!$B:$AZ,15,FALSE)),IF($X$1=11,(VLOOKUP(B134,'X11'!$B:$AZ,15,FALSE)),IF($X$1=12,(VLOOKUP(B134,'X12'!$B:$AZ,15,FALSE)),IF($X$1=13,(VLOOKUP(B134,'X13'!$B:$AZ,15,FALSE)),"B")))))))))))))))</f>
        <v xml:space="preserve"> </v>
      </c>
      <c r="S134" s="185" t="str">
        <f ca="1">IF(ISERROR(IF((IF($X$1=1,(VLOOKUP(B134,'X1'!$B:$AZ,14,FALSE)),(IF($X$1=2,(VLOOKUP(B134,'X2'!$B:$AZ,14,FALSE)),(IF($X$1=3,(VLOOKUP(B134,'X3'!$B:$AZ,14,FALSE)),(IF($X$1=4,(VLOOKUP(B134,'X4'!$B:$AZ,14,FALSE)),(IF($X$1=5,(VLOOKUP(B134,'X5'!$B:$AZ,14,FALSE)),(IF($X$1=6,(VLOOKUP(B134,'X6'!$B:$AZ,14,FALSE)),(IF($X$1=7,(VLOOKUP(B134,'X7'!$B:$AZ,14,FALSE)),(IF($X$1=8,(VLOOKUP(B134,'X8'!$B:$AZ,14,FALSE)),(IF($X$1=9,(VLOOKUP(B134,'X9'!$B:$AZ,14,FALSE)),(IF($X$1=10,(VLOOKUP(B134,'X10'!$B:$AZ,14,FALSE)),(IF($X$1=11,(VLOOKUP(B134,'X11'!$B:$AZ,14,FALSE)),(IF($X$1=12,(VLOOKUP(B134,'X12'!$B:$AZ,14,FALSE)),(VLOOKUP(B134,'X13'!$B:$AZ,14,FALSE))))))))))))))))))))))))))=$V$1," ",(IF($X$1=1,(VLOOKUP(B134,'X1'!$B:$AZ,14,FALSE)),(IF($X$1=2,(VLOOKUP(B134,'X2'!$B:$AZ,14,FALSE)),(IF($X$1=3,(VLOOKUP(B134,'X3'!$B:$AZ,14,FALSE)),(IF($X$1=4,(VLOOKUP(B134,'X4'!$B:$AZ,14,FALSE)),(IF($X$1=5,(VLOOKUP(B134,'X5'!$B:$AZ,14,FALSE)),(IF($X$1=6,(VLOOKUP(B134,'X6'!$B:$AZ,14,FALSE)),(IF($X$1=7,(VLOOKUP(B134,'X7'!$B:$AZ,14,FALSE)),(IF($X$1=8,(VLOOKUP(B134,'X8'!$B:$AZ,14,FALSE)),(IF($X$1=9,(VLOOKUP(B134,'X9'!$B:$AZ,14,FALSE)),(IF($X$1=10,(VLOOKUP(B134,'X10'!$B:$AZ,14,FALSE)),(IF($X$1=11,(VLOOKUP(B134,'X11'!$B:$AZ,14,FALSE)),(IF($X$1=12,(VLOOKUP(B134,'X12'!$B:$AZ,14,FALSE)),(VLOOKUP(B134,'X13'!$B:$AZ,14,FALSE))))))))))))))))))))))))))))=TRUE," ",(IF((IF($X$1=1,(VLOOKUP(B134,'X1'!$B:$AZ,14,FALSE)),(IF($X$1=2,(VLOOKUP(B134,'X2'!$B:$AZ,14,FALSE)),(IF($X$1=3,(VLOOKUP(B134,'X3'!$B:$AZ,14,FALSE)),(IF($X$1=4,(VLOOKUP(B134,'X4'!$B:$AZ,14,FALSE)),(IF($X$1=5,(VLOOKUP(B134,'X5'!$B:$AZ,14,FALSE)),(IF($X$1=6,(VLOOKUP(B134,'X6'!$B:$AZ,14,FALSE)),(IF($X$1=7,(VLOOKUP(B134,'X7'!$B:$AZ,14,FALSE)),(IF($X$1=8,(VLOOKUP(B134,'X8'!$B:$AZ,14,FALSE)),(IF($X$1=9,(VLOOKUP(B134,'X9'!$B:$AZ,14,FALSE)),(IF($X$1=10,(VLOOKUP(B134,'X10'!$B:$AZ,14,FALSE)),(IF($X$1=11,(VLOOKUP(B134,'X11'!$B:$AZ,14,FALSE)),(IF($X$1=12,(VLOOKUP(B134,'X12'!$B:$AZ,14,FALSE)),(VLOOKUP(B134,'X13'!$B:$AZ,14,FALSE))))))))))))))))))))))))))=$V$1," ",(IF($X$1=1,(VLOOKUP(B134,'X1'!$B:$AZ,14,FALSE)),(IF($X$1=2,(VLOOKUP(B134,'X2'!$B:$AZ,14,FALSE)),(IF($X$1=3,(VLOOKUP(B134,'X3'!$B:$AZ,14,FALSE)),(IF($X$1=4,(VLOOKUP(B134,'X4'!$B:$AZ,14,FALSE)),(IF($X$1=5,(VLOOKUP(B134,'X5'!$B:$AZ,14,FALSE)),(IF($X$1=6,(VLOOKUP(B134,'X6'!$B:$AZ,14,FALSE)),(IF($X$1=7,(VLOOKUP(B134,'X7'!$B:$AZ,14,FALSE)),(IF($X$1=8,(VLOOKUP(B134,'X8'!$B:$AZ,14,FALSE)),(IF($X$1=9,(VLOOKUP(B134,'X9'!$B:$AZ,14,FALSE)),(IF($X$1=10,(VLOOKUP(B134,'X10'!$B:$AZ,14,FALSE)),(IF($X$1=11,(VLOOKUP(B134,'X11'!$B:$AZ,14,FALSE)),(IF($X$1=12,(VLOOKUP(B134,'X12'!$B:$AZ,14,FALSE)),(VLOOKUP(B134,'X13'!$B:$AZ,14,FALSE)))))))))))))))))))))))))))))</f>
        <v xml:space="preserve"> </v>
      </c>
      <c r="V134" s="43"/>
      <c r="W134" s="43"/>
      <c r="X134" s="4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</row>
    <row r="135" spans="1:67" ht="14.1" customHeight="1" x14ac:dyDescent="0.2">
      <c r="A135" s="156" t="s">
        <v>1058</v>
      </c>
      <c r="B135" s="122" t="str">
        <f>IF(ISERROR(IF($U$16=1,(VLOOKUP(A135,$AC$89:$AH$125,2,FALSE)),IF((IF($X$1=1,'X1'!B94,(IF($X$1=2,'X2'!B94,(IF($X$1=3,'X3'!B94,(IF($X$1=4,'X4'!B94,(IF($X$1=5,'X5'!B94,(IF($X$1=6,'X6'!B94,(IF($X$1=7,'X7'!B94,(IF($X$1=8,'X8'!B94,(IF($X$1=9,'X9'!B94,(IF($X$1=10,'X10'!B94,(IF($X$1=11,'X11'!B94,(IF($X$1=12,'X12'!B94,'X13'!B94))))))))))))))))))))))))="","",(IF($X$1=1,'X1'!B94,(IF($X$1=2,'X2'!B94,(IF($X$1=3,'X3'!B94,(IF($X$1=4,'X4'!B94,(IF($X$1=5,'X5'!B94,(IF($X$1=6,'X6'!B94,(IF($X$1=7,'X7'!B94,(IF($X$1=8,'X8'!B94,(IF($X$1=9,'X9'!B94,(IF($X$1=10,'X10'!B94,(IF($X$1=11,'X11'!B94,(IF($X$1=12,'X12'!B94,'X13'!B94)))))))))))))))))))))))))))=TRUE," ",(IF($U$16=1,(VLOOKUP(A135,$AC$89:$AH$125,2,FALSE)),IF((IF($X$1=1,'X1'!B94,(IF($X$1=2,'X2'!B94,(IF($X$1=3,'X3'!B94,(IF($X$1=4,'X4'!B94,(IF($X$1=5,'X5'!B94,(IF($X$1=6,'X6'!B94,(IF($X$1=7,'X7'!B94,(IF($X$1=8,'X8'!B94,(IF($X$1=9,'X9'!B94,(IF($X$1=10,'X10'!B94,(IF($X$1=11,'X11'!B94,(IF($X$1=12,'X12'!B94,'X13'!B94))))))))))))))))))))))))="","",(IF($X$1=1,'X1'!B94,(IF($X$1=2,'X2'!B94,(IF($X$1=3,'X3'!B94,(IF($X$1=4,'X4'!B94,(IF($X$1=5,'X5'!B94,(IF($X$1=6,'X6'!B94,(IF($X$1=7,'X7'!B94,(IF($X$1=8,'X8'!B94,(IF($X$1=9,'X9'!B94,(IF($X$1=10,'X10'!B94,(IF($X$1=11,'X11'!B94,(IF($X$1=12,'X12'!B94,'X13'!B94))))))))))))))))))))))))))))</f>
        <v/>
      </c>
      <c r="C135" s="181" t="str">
        <f ca="1">IF(ISERROR(IF($X$1=1,(VLOOKUP(B135,'X1'!$B:$AZ,47,FALSE)),IF($X$1=2,(VLOOKUP(B135,'X2'!$B:$AZ,47,FALSE)),IF($X$1=3,(VLOOKUP(B135,'X3'!$B:$AZ,47,FALSE)),IF($X$1=4,(VLOOKUP(B135,'X4'!$B:$AZ,47,FALSE)),IF($X$1=5,(VLOOKUP(B135,'X5'!$B:$AZ,47,FALSE)),IF($X$1=6,(VLOOKUP(B135,'X6'!$B:$AZ,47,FALSE)),IF($X$1=7,(VLOOKUP(B135,'X7'!$B:$AZ,47,FALSE)),IF($X$1=8,(VLOOKUP(B135,'X8'!$B:$AZ,47,FALSE)),IF($X$1=9,(VLOOKUP(B135,'X9'!$B:$AZ,47,FALSE)),IF($X$1=10,(VLOOKUP(B135,'X10'!$B:$AZ,47,FALSE)),IF($X$1=11,(VLOOKUP(B135,'X11'!$B:$AZ,47,FALSE)),IF($X$1=12,(VLOOKUP(B135,'X12'!$B:$AZ,47,FALSE)),IF($X$1=13,(VLOOKUP(B135,'X13'!$B:$AZ,47,FALSE)),"B"))))))))))))))=TRUE," ",(IF($X$1=1,(VLOOKUP(B135,'X1'!$B:$AZ,47,FALSE)),IF($X$1=2,(VLOOKUP(B135,'X2'!$B:$AZ,47,FALSE)),IF($X$1=3,(VLOOKUP(B135,'X3'!$B:$AZ,47,FALSE)),IF($X$1=4,(VLOOKUP(B135,'X4'!$B:$AZ,47,FALSE)),IF($X$1=5,(VLOOKUP(B135,'X5'!$B:$AZ,47,FALSE)),IF($X$1=6,(VLOOKUP(B135,'X6'!$B:$AZ,47,FALSE)),IF($X$1=7,(VLOOKUP(B135,'X7'!$B:$AZ,47,FALSE)),IF($X$1=8,(VLOOKUP(B135,'X8'!$B:$AZ,47,FALSE)),IF($X$1=9,(VLOOKUP(B135,'X9'!$B:$AZ,47,FALSE)),IF($X$1=10,(VLOOKUP(B135,'X10'!$B:$AZ,47,FALSE)),IF($X$1=11,(VLOOKUP(B135,'X11'!$B:$AZ,47,FALSE)),IF($X$1=12,(VLOOKUP(B135,'X12'!$B:$AZ,47,FALSE)),IF($X$1=13,(VLOOKUP(B135,'X13'!$B:$AZ,47,FALSE)),"B")))))))))))))))</f>
        <v xml:space="preserve"> </v>
      </c>
      <c r="D135" s="181" t="str">
        <f ca="1">IF(ISERROR(IF($X$1=1,(VLOOKUP(B135,'X1'!$B:$AP,41,FALSE)),IF($X$1=2,(VLOOKUP(B135,'X2'!$B:$AP,41,FALSE)),IF($X$1=3,(VLOOKUP(B135,'X3'!$B:$AP,41,FALSE)),IF($X$1=4,(VLOOKUP(B135,'X4'!$B:$AP,41,FALSE)),IF($X$1=5,(VLOOKUP(B135,'X5'!$B:$AP,41,FALSE)),IF($X$1=6,(VLOOKUP(B135,'X6'!$B:$AP,41,FALSE)),IF($X$1=7,(VLOOKUP(B135,'X7'!$B:$AP,41,FALSE)),IF($X$1=8,(VLOOKUP(B135,'X8'!$B:$AP,41,FALSE)),IF($X$1=9,(VLOOKUP(B135,'X9'!$B:$AP,41,FALSE)),IF($X$1=10,(VLOOKUP(B135,'X10'!$B:$AP,41,FALSE)),IF($X$1=11,(VLOOKUP(B135,'X11'!$B:$AP,41,FALSE)),IF($X$1=12,(VLOOKUP(B135,'X12'!$B:$AP,41,FALSE)),IF($X$1=13,(VLOOKUP(B135,'X13'!$B:$AP,41,FALSE)),"B"))))))))))))))=TRUE," ",(IF($X$1=1,(VLOOKUP(B135,'X1'!$B:$AP,41,FALSE)),IF($X$1=2,(VLOOKUP(B135,'X2'!$B:$AP,41,FALSE)),IF($X$1=3,(VLOOKUP(B135,'X3'!$B:$AP,41,FALSE)),IF($X$1=4,(VLOOKUP(B135,'X4'!$B:$AP,41,FALSE)),IF($X$1=5,(VLOOKUP(B135,'X5'!$B:$AP,41,FALSE)),IF($X$1=6,(VLOOKUP(B135,'X6'!$B:$AP,41,FALSE)),IF($X$1=7,(VLOOKUP(B135,'X7'!$B:$AP,41,FALSE)),IF($X$1=8,(VLOOKUP(B135,'X8'!$B:$AP,41,FALSE)),IF($X$1=9,(VLOOKUP(B135,'X9'!$B:$AP,41,FALSE)),IF($X$1=10,(VLOOKUP(B135,'X10'!$B:$AP,41,FALSE)),IF($X$1=11,(VLOOKUP(B135,'X11'!$B:$AP,41,FALSE)),IF($X$1=12,(VLOOKUP(B135,'X12'!$B:$AP,41,FALSE)),IF($X$1=13,(VLOOKUP(B135,'X13'!$B:$AP,41,FALSE)),"B")))))))))))))))</f>
        <v xml:space="preserve"> </v>
      </c>
      <c r="E135" s="182" t="str">
        <f ca="1">IF(ISERROR(IF($X$1=1,(VLOOKUP(B135,'X1'!$B:$AP,7,FALSE)),IF($X$1=2,(VLOOKUP(B135,'X2'!$B:$AP,7,FALSE)),IF($X$1=3,(VLOOKUP(B135,'X3'!$B:$AP,7,FALSE)),IF($X$1=4,(VLOOKUP(B135,'X4'!$B:$AP,7,FALSE)),IF($X$1=5,(VLOOKUP(B135,'X5'!$B:$AP,7,FALSE)),IF($X$1=6,(VLOOKUP(B135,'X6'!$B:$AP,7,FALSE)),IF($X$1=7,(VLOOKUP(B135,'X7'!$B:$AP,7,FALSE)),IF($X$1=8,(VLOOKUP(B135,'X8'!$B:$AP,7,FALSE)),IF($X$1=9,(VLOOKUP(B135,'X9'!$B:$AP,7,FALSE)),IF($X$1=10,(VLOOKUP(B135,'X10'!$B:$AP,7,FALSE)),IF($X$1=11,(VLOOKUP(B135,'X11'!$B:$AP,7,FALSE)),IF($X$1=12,(VLOOKUP(B135,'X12'!$B:$AP,7,FALSE)),IF($X$1=13,(VLOOKUP(B135,'X13'!$B:$AP,7,FALSE)),"B"))))))))))))))=TRUE," ",(IF($X$1=1,(VLOOKUP(B135,'X1'!$B:$AP,7,FALSE)),IF($X$1=2,(VLOOKUP(B135,'X2'!$B:$AP,7,FALSE)),IF($X$1=3,(VLOOKUP(B135,'X3'!$B:$AP,7,FALSE)),IF($X$1=4,(VLOOKUP(B135,'X4'!$B:$AP,7,FALSE)),IF($X$1=5,(VLOOKUP(B135,'X5'!$B:$AP,7,FALSE)),IF($X$1=6,(VLOOKUP(B135,'X6'!$B:$AP,7,FALSE)),IF($X$1=7,(VLOOKUP(B135,'X7'!$B:$AP,7,FALSE)),IF($X$1=8,(VLOOKUP(B135,'X8'!$B:$AP,7,FALSE)),IF($X$1=9,(VLOOKUP(B135,'X9'!$B:$AP,7,FALSE)),IF($X$1=10,(VLOOKUP(B135,'X10'!$B:$AP,7,FALSE)),IF($X$1=11,(VLOOKUP(B135,'X11'!$B:$AP,7,FALSE)),IF($X$1=12,(VLOOKUP(B135,'X12'!$B:$AP,7,FALSE)),IF($X$1=13,(VLOOKUP(B135,'X13'!$B:$AP,7,FALSE)),"B")))))))))))))))</f>
        <v xml:space="preserve"> </v>
      </c>
      <c r="F135" s="182" t="str">
        <f ca="1">IF(ISERROR(IF((IF($X$1=1,(VLOOKUP(B135,'X1'!$B:$AO,6,FALSE)),(IF($X$1=2,(VLOOKUP(B135,'X2'!$B:$AO,6,FALSE)),(IF($X$1=3,(VLOOKUP(B135,'X3'!$B:$AO,6,FALSE)),(IF($X$1=4,(VLOOKUP(B135,'X4'!$B:$AO,6,FALSE)),(IF($X$1=5,(VLOOKUP(B135,'X5'!$B:$AO,6,FALSE)),(IF($X$1=6,(VLOOKUP(B135,'X6'!$B:$AO,6,FALSE)),(IF($X$1=7,(VLOOKUP(B135,'X7'!$B:$AO,6,FALSE)),(IF($X$1=8,(VLOOKUP(B135,'X8'!$B:$AO,6,FALSE)),(IF($X$1=9,(VLOOKUP(B135,'X9'!$B:$AO,6,FALSE)),(IF($X$1=10,(VLOOKUP(B135,'X10'!$B:$AO,6,FALSE)),(IF($X$1=11,(VLOOKUP(B135,'X11'!$B:$AO,6,FALSE)),(IF($X$1=12,(VLOOKUP(B135,'X12'!$B:$AO,6,FALSE)),(VLOOKUP(B135,'X13'!$B:$AO,6,FALSE))))))))))))))))))))))))))=$V$1," ",(IF($X$1=1,(VLOOKUP(B135,'X1'!$B:$AO,6,FALSE)),(IF($X$1=2,(VLOOKUP(B135,'X2'!$B:$AO,6,FALSE)),(IF($X$1=3,(VLOOKUP(B135,'X3'!$B:$AO,6,FALSE)),(IF($X$1=4,(VLOOKUP(B135,'X4'!$B:$AO,6,FALSE)),(IF($X$1=5,(VLOOKUP(B135,'X5'!$B:$AO,6,FALSE)),(IF($X$1=6,(VLOOKUP(B135,'X6'!$B:$AO,6,FALSE)),(IF($X$1=7,(VLOOKUP(B135,'X7'!$B:$AO,6,FALSE)),(IF($X$1=8,(VLOOKUP(B135,'X8'!$B:$AO,6,FALSE)),(IF($X$1=9,(VLOOKUP(B135,'X9'!$B:$AO,6,FALSE)),(IF($X$1=10,(VLOOKUP(B135,'X10'!$B:$AO,6,FALSE)),(IF($X$1=11,(VLOOKUP(B135,'X11'!$B:$AO,6,FALSE)),(IF($X$1=12,(VLOOKUP(B135,'X12'!$B:$AO,6,FALSE)),(VLOOKUP(B135,'X13'!$B:$AO,6,FALSE))))))))))))))))))))))))))))=TRUE," ",(IF((IF($X$1=1,(VLOOKUP(B135,'X1'!$B:$AO,6,FALSE)),(IF($X$1=2,(VLOOKUP(B135,'X2'!$B:$AO,6,FALSE)),(IF($X$1=3,(VLOOKUP(B135,'X3'!$B:$AO,6,FALSE)),(IF($X$1=4,(VLOOKUP(B135,'X4'!$B:$AO,6,FALSE)),(IF($X$1=5,(VLOOKUP(B135,'X5'!$B:$AO,6,FALSE)),(IF($X$1=6,(VLOOKUP(B135,'X6'!$B:$AO,6,FALSE)),(IF($X$1=7,(VLOOKUP(B135,'X7'!$B:$AO,6,FALSE)),(IF($X$1=8,(VLOOKUP(B135,'X8'!$B:$AO,6,FALSE)),(IF($X$1=9,(VLOOKUP(B135,'X9'!$B:$AO,6,FALSE)),(IF($X$1=10,(VLOOKUP(B135,'X10'!$B:$AO,6,FALSE)),(IF($X$1=11,(VLOOKUP(B135,'X11'!$B:$AO,6,FALSE)),(IF($X$1=12,(VLOOKUP(B135,'X12'!$B:$AO,6,FALSE)),(VLOOKUP(B135,'X13'!$B:$AO,6,FALSE))))))))))))))))))))))))))=$V$1," ",(IF($X$1=1,(VLOOKUP(B135,'X1'!$B:$AO,6,FALSE)),(IF($X$1=2,(VLOOKUP(B135,'X2'!$B:$AO,6,FALSE)),(IF($X$1=3,(VLOOKUP(B135,'X3'!$B:$AO,6,FALSE)),(IF($X$1=4,(VLOOKUP(B135,'X4'!$B:$AO,6,FALSE)),(IF($X$1=5,(VLOOKUP(B135,'X5'!$B:$AO,6,FALSE)),(IF($X$1=6,(VLOOKUP(B135,'X6'!$B:$AO,6,FALSE)),(IF($X$1=7,(VLOOKUP(B135,'X7'!$B:$AO,6,FALSE)),(IF($X$1=8,(VLOOKUP(B135,'X8'!$B:$AO,6,FALSE)),(IF($X$1=9,(VLOOKUP(B135,'X9'!$B:$AO,6,FALSE)),(IF($X$1=10,(VLOOKUP(B135,'X10'!$B:$AO,6,FALSE)),(IF($X$1=11,(VLOOKUP(B135,'X11'!$B:$AO,6,FALSE)),(IF($X$1=12,(VLOOKUP(B135,'X12'!$B:$AO,6,FALSE)),(VLOOKUP(B135,'X13'!$B:$AO,6,FALSE)))))))))))))))))))))))))))))</f>
        <v xml:space="preserve"> </v>
      </c>
      <c r="G135" s="182" t="str">
        <f ca="1">IF(ISERROR(IF($X$1=1,(VLOOKUP(B135,'X1'!$B:$AZ,44,FALSE)),IF($X$1=2,(VLOOKUP(B135,'X2'!$B:$AZ,44,FALSE)),IF($X$1=3,(VLOOKUP(B135,'X3'!$B:$AZ,44,FALSE)),IF($X$1=4,(VLOOKUP(B135,'X4'!$B:$AZ,44,FALSE)),IF($X$1=5,(VLOOKUP(B135,'X5'!$B:$AZ,44,FALSE)),IF($X$1=6,(VLOOKUP(B135,'X6'!$B:$AZ,44,FALSE)),IF($X$1=7,(VLOOKUP(B135,'X7'!$B:$AZ,44,FALSE)),IF($X$1=8,(VLOOKUP(B135,'X8'!$B:$AZ,44,FALSE)),IF($X$1=9,(VLOOKUP(B135,'X9'!$B:$AZ,44,FALSE)),IF($X$1=10,(VLOOKUP(B135,'X10'!$B:$AZ,44,FALSE)),IF($X$1=11,(VLOOKUP(B135,'X11'!$B:$AZ,44,FALSE)),IF($X$1=12,(VLOOKUP(B135,'X12'!$B:$AZ,44,FALSE)),IF($X$1=13,(VLOOKUP(B135,'X13'!$B:$AZ,44,FALSE)),"B"))))))))))))))=TRUE," ",(IF($X$1=1,(VLOOKUP(B135,'X1'!$B:$AZ,44,FALSE)),IF($X$1=2,(VLOOKUP(B135,'X2'!$B:$AZ,44,FALSE)),IF($X$1=3,(VLOOKUP(B135,'X3'!$B:$AZ,44,FALSE)),IF($X$1=4,(VLOOKUP(B135,'X4'!$B:$AZ,44,FALSE)),IF($X$1=5,(VLOOKUP(B135,'X5'!$B:$AZ,44,FALSE)),IF($X$1=6,(VLOOKUP(B135,'X6'!$B:$AZ,44,FALSE)),IF($X$1=7,(VLOOKUP(B135,'X7'!$B:$AZ,44,FALSE)),IF($X$1=8,(VLOOKUP(B135,'X8'!$B:$AZ,44,FALSE)),IF($X$1=9,(VLOOKUP(B135,'X9'!$B:$AZ,44,FALSE)),IF($X$1=10,(VLOOKUP(B135,'X10'!$B:$AZ,44,FALSE)),IF($X$1=11,(VLOOKUP(B135,'X11'!$B:$AZ,44,FALSE)),IF($X$1=12,(VLOOKUP(B135,'X12'!$B:$AZ,44,FALSE)),IF($X$1=13,(VLOOKUP(B135,'X13'!$B:$AZ,44,FALSE)),"B")))))))))))))))</f>
        <v xml:space="preserve"> </v>
      </c>
      <c r="H135" s="182" t="str">
        <f ca="1">IF(ISERROR(IF($X$1=1,(VLOOKUP(B135,'X1'!$B:$AZ,8,FALSE)),IF($X$1=2,(VLOOKUP(B135,'X2'!$B:$AZ,8,FALSE)),IF($X$1=3,(VLOOKUP(B135,'X3'!$B:$AZ,8,FALSE)),IF($X$1=4,(VLOOKUP(B135,'X4'!$B:$AZ,8,FALSE)),IF($X$1=5,(VLOOKUP(B135,'X5'!$B:$AZ,8,FALSE)),IF($X$1=6,(VLOOKUP(B135,'X6'!$B:$AZ,8,FALSE)),IF($X$1=7,(VLOOKUP(B135,'X7'!$B:$AZ,8,FALSE)),IF($X$1=8,(VLOOKUP(B135,'X8'!$B:$AZ,8,FALSE)),IF($X$1=9,(VLOOKUP(B135,'X9'!$B:$AZ,8,FALSE)),IF($X$1=10,(VLOOKUP(B135,'X10'!$B:$AZ,8,FALSE)),IF($X$1=11,(VLOOKUP(B135,'X11'!$B:$AZ,8,FALSE)),IF($X$1=12,(VLOOKUP(B135,'X12'!$B:$AZ,8,FALSE)),IF($X$1=13,(VLOOKUP(B135,'X13'!$B:$AZ,8,FALSE)),"B"))))))))))))))=TRUE," ",(IF($X$1=1,(VLOOKUP(B135,'X1'!$B:$AZ,8,FALSE)),IF($X$1=2,(VLOOKUP(B135,'X2'!$B:$AZ,8,FALSE)),IF($X$1=3,(VLOOKUP(B135,'X3'!$B:$AZ,8,FALSE)),IF($X$1=4,(VLOOKUP(B135,'X4'!$B:$AZ,8,FALSE)),IF($X$1=5,(VLOOKUP(B135,'X5'!$B:$AZ,8,FALSE)),IF($X$1=6,(VLOOKUP(B135,'X6'!$B:$AZ,8,FALSE)),IF($X$1=7,(VLOOKUP(B135,'X7'!$B:$AZ,8,FALSE)),IF($X$1=8,(VLOOKUP(B135,'X8'!$B:$AZ,8,FALSE)),IF($X$1=9,(VLOOKUP(B135,'X9'!$B:$AZ,8,FALSE)),IF($X$1=10,(VLOOKUP(B135,'X10'!$B:$AZ,8,FALSE)),IF($X$1=11,(VLOOKUP(B135,'X11'!$B:$AZ,8,FALSE)),IF($X$1=12,(VLOOKUP(B135,'X12'!$B:$AZ,8,FALSE)),IF($X$1=13,(VLOOKUP(B135,'X13'!$B:$AZ,8,FALSE)),"B")))))))))))))))</f>
        <v xml:space="preserve"> </v>
      </c>
      <c r="I135" s="183" t="str">
        <f ca="1">IF(ISERROR(IF($X$1=1,(VLOOKUP(B135,'X1'!$B:$AZ,2,FALSE)),IF($X$1=2,(VLOOKUP(B135,'X2'!$B:$AZ,2,FALSE)),IF($X$1=3,(VLOOKUP(B135,'X3'!$B:$AZ,2,FALSE)),IF($X$1=4,(VLOOKUP(B135,'X4'!$B:$AZ,2,FALSE)),IF($X$1=5,(VLOOKUP(B135,'X5'!$B:$AZ,2,FALSE)),IF($X$1=6,(VLOOKUP(B135,'X6'!$B:$AZ,2,FALSE)),IF($X$1=7,(VLOOKUP(B135,'X7'!$B:$AZ,2,FALSE)),IF($X$1=8,(VLOOKUP(B135,'X8'!$B:$AZ,2,FALSE)),IF($X$1=9,(VLOOKUP(B135,'X9'!$B:$AZ,2,FALSE)),IF($X$1=10,(VLOOKUP(B135,'X10'!$B:$AZ,2,FALSE)),IF($X$1=11,(VLOOKUP(B135,'X11'!$B:$AZ,2,FALSE)),IF($X$1=12,(VLOOKUP(B135,'X12'!$B:$AZ,2,FALSE)),IF($X$1=13,(VLOOKUP(B135,'X13'!$B:$AZ,2,FALSE)),"B"))))))))))))))=TRUE," ",(IF($X$1=1,(VLOOKUP(B135,'X1'!$B:$AZ,2,FALSE)),IF($X$1=2,(VLOOKUP(B135,'X2'!$B:$AZ,2,FALSE)),IF($X$1=3,(VLOOKUP(B135,'X3'!$B:$AZ,2,FALSE)),IF($X$1=4,(VLOOKUP(B135,'X4'!$B:$AZ,2,FALSE)),IF($X$1=5,(VLOOKUP(B135,'X5'!$B:$AZ,2,FALSE)),IF($X$1=6,(VLOOKUP(B135,'X6'!$B:$AZ,2,FALSE)),IF($X$1=7,(VLOOKUP(B135,'X7'!$B:$AZ,2,FALSE)),IF($X$1=8,(VLOOKUP(B135,'X8'!$B:$AZ,2,FALSE)),IF($X$1=9,(VLOOKUP(B135,'X9'!$B:$AZ,2,FALSE)),IF($X$1=10,(VLOOKUP(B135,'X10'!$B:$AZ,2,FALSE)),IF($X$1=11,(VLOOKUP(B135,'X11'!$B:$AZ,2,FALSE)),IF($X$1=12,(VLOOKUP(B135,'X12'!$B:$AZ,2,FALSE)),IF($X$1=13,(VLOOKUP(B135,'X13'!$B:$AZ,2,FALSE)),"B")))))))))))))))</f>
        <v xml:space="preserve"> </v>
      </c>
      <c r="J135" s="183" t="str">
        <f ca="1">IF(ISERROR(IF($X$1=1,(VLOOKUP(B135,'X1'!$B:$AZ,3,FALSE)),IF($X$1=2,(VLOOKUP(B135,'X2'!$B:$AZ,3,FALSE)),IF($X$1=3,(VLOOKUP(B135,'X3'!$B:$AZ,3,FALSE)),IF($X$1=4,(VLOOKUP(B135,'X4'!$B:$AZ,3,FALSE)),IF($X$1=5,(VLOOKUP(B135,'X5'!$B:$AZ,3,FALSE)),IF($X$1=6,(VLOOKUP(B135,'X6'!$B:$AZ,3,FALSE)),IF($X$1=7,(VLOOKUP(B135,'X7'!$B:$AZ,3,FALSE)),IF($X$1=8,(VLOOKUP(B135,'X8'!$B:$AZ,3,FALSE)),IF($X$1=9,(VLOOKUP(B135,'X9'!$B:$AZ,3,FALSE)),IF($X$1=10,(VLOOKUP(B135,'X10'!$B:$AZ,3,FALSE)),IF($X$1=11,(VLOOKUP(B135,'X11'!$B:$AZ,3,FALSE)),IF($X$1=12,(VLOOKUP(B135,'X12'!$B:$AZ,3,FALSE)),IF($X$1=13,(VLOOKUP(B135,'X13'!$B:$AZ,3,FALSE)),"B"))))))))))))))=TRUE," ",(IF($X$1=1,(VLOOKUP(B135,'X1'!$B:$AZ,3,FALSE)),IF($X$1=2,(VLOOKUP(B135,'X2'!$B:$AZ,3,FALSE)),IF($X$1=3,(VLOOKUP(B135,'X3'!$B:$AZ,3,FALSE)),IF($X$1=4,(VLOOKUP(B135,'X4'!$B:$AZ,3,FALSE)),IF($X$1=5,(VLOOKUP(B135,'X5'!$B:$AZ,3,FALSE)),IF($X$1=6,(VLOOKUP(B135,'X6'!$B:$AZ,3,FALSE)),IF($X$1=7,(VLOOKUP(B135,'X7'!$B:$AZ,3,FALSE)),IF($X$1=8,(VLOOKUP(B135,'X8'!$B:$AZ,3,FALSE)),IF($X$1=9,(VLOOKUP(B135,'X9'!$B:$AZ,3,FALSE)),IF($X$1=10,(VLOOKUP(B135,'X10'!$B:$AZ,3,FALSE)),IF($X$1=11,(VLOOKUP(B135,'X11'!$B:$AZ,3,FALSE)),IF($X$1=12,(VLOOKUP(B135,'X12'!$B:$AZ,3,FALSE)),IF($X$1=13,(VLOOKUP(B135,'X13'!$B:$AZ,3,FALSE)),"B")))))))))))))))</f>
        <v xml:space="preserve"> </v>
      </c>
      <c r="K135" s="183" t="str">
        <f ca="1">IF(ISERROR(IF($X$1=1,(VLOOKUP(B135,'X1'!$B:$AZ,5,FALSE)),IF($X$1=2,(VLOOKUP(B135,'X2'!$B:$AZ,5,FALSE)),IF($X$1=3,(VLOOKUP(B135,'X3'!$B:$AZ,5,FALSE)),IF($X$1=4,(VLOOKUP(B135,'X4'!$B:$AZ,5,FALSE)),IF($X$1=5,(VLOOKUP(B135,'X5'!$B:$AZ,5,FALSE)),IF($X$1=6,(VLOOKUP(B135,'X6'!$B:$AZ,5,FALSE)),IF($X$1=7,(VLOOKUP(B135,'X7'!$B:$AZ,5,FALSE)),IF($X$1=8,(VLOOKUP(B135,'X8'!$B:$AZ,5,FALSE)),IF($X$1=9,(VLOOKUP(B135,'X9'!$B:$AZ,5,FALSE)),IF($X$1=10,(VLOOKUP(B135,'X10'!$B:$AZ,5,FALSE)),IF($X$1=11,(VLOOKUP(B135,'X11'!$B:$AZ,5,FALSE)),IF($X$1=12,(VLOOKUP(B135,'X12'!$B:$AZ,5,FALSE)),IF($X$1=13,(VLOOKUP(B135,'X13'!$B:$AZ,5,FALSE)),"B"))))))))))))))=TRUE," ",(IF($X$1=1,(VLOOKUP(B135,'X1'!$B:$AZ,5,FALSE)),IF($X$1=2,(VLOOKUP(B135,'X2'!$B:$AZ,5,FALSE)),IF($X$1=3,(VLOOKUP(B135,'X3'!$B:$AZ,5,FALSE)),IF($X$1=4,(VLOOKUP(B135,'X4'!$B:$AZ,5,FALSE)),IF($X$1=5,(VLOOKUP(B135,'X5'!$B:$AZ,5,FALSE)),IF($X$1=6,(VLOOKUP(B135,'X6'!$B:$AZ,5,FALSE)),IF($X$1=7,(VLOOKUP(B135,'X7'!$B:$AZ,5,FALSE)),IF($X$1=8,(VLOOKUP(B135,'X8'!$B:$AZ,5,FALSE)),IF($X$1=9,(VLOOKUP(B135,'X9'!$B:$AZ,5,FALSE)),IF($X$1=10,(VLOOKUP(B135,'X10'!$B:$AZ,5,FALSE)),IF($X$1=11,(VLOOKUP(B135,'X11'!$B:$AZ,5,FALSE)),IF($X$1=12,(VLOOKUP(B135,'X12'!$B:$AZ,5,FALSE)),IF($X$1=13,(VLOOKUP(B135,'X13'!$B:$AZ,5,FALSE)),"B")))))))))))))))</f>
        <v xml:space="preserve"> </v>
      </c>
      <c r="L135" s="184" t="str">
        <f ca="1">IF(ISERROR(IF($X$1=1,(VLOOKUP(B135,'X1'!$B:$AZ,9,FALSE)),IF($X$1=2,(VLOOKUP(B135,'X2'!$B:$AZ,9,FALSE)),IF($X$1=3,(VLOOKUP(B135,'X3'!$B:$AZ,9,FALSE)),IF($X$1=4,(VLOOKUP(B135,'X4'!$B:$AZ,9,FALSE)),IF($X$1=5,(VLOOKUP(B135,'X5'!$B:$AZ,9,FALSE)),IF($X$1=6,(VLOOKUP(B135,'X6'!$B:$AZ,9,FALSE)),IF($X$1=7,(VLOOKUP(B135,'X7'!$B:$AZ,9,FALSE)),IF($X$1=8,(VLOOKUP(B135,'X8'!$B:$AZ,9,FALSE)),IF($X$1=9,(VLOOKUP(B135,'X9'!$B:$AZ,9,FALSE)),IF($X$1=10,(VLOOKUP(B135,'X10'!$B:$AZ,9,FALSE)),IF($X$1=11,(VLOOKUP(B135,'X11'!$B:$AZ,9,FALSE)),IF($X$1=12,(VLOOKUP(B135,'X12'!$B:$AZ,9,FALSE)),IF($X$1=13,(VLOOKUP(B135,'X13'!$B:$AZ,9,FALSE)),"B"))))))))))))))=TRUE," ",(IF($X$1=1,(VLOOKUP(B135,'X1'!$B:$AZ,9,FALSE)),IF($X$1=2,(VLOOKUP(B135,'X2'!$B:$AZ,9,FALSE)),IF($X$1=3,(VLOOKUP(B135,'X3'!$B:$AZ,9,FALSE)),IF($X$1=4,(VLOOKUP(B135,'X4'!$B:$AZ,9,FALSE)),IF($X$1=5,(VLOOKUP(B135,'X5'!$B:$AZ,9,FALSE)),IF($X$1=6,(VLOOKUP(B135,'X6'!$B:$AZ,9,FALSE)),IF($X$1=7,(VLOOKUP(B135,'X7'!$B:$AZ,9,FALSE)),IF($X$1=8,(VLOOKUP(B135,'X8'!$B:$AZ,9,FALSE)),IF($X$1=9,(VLOOKUP(B135,'X9'!$B:$AZ,9,FALSE)),IF($X$1=10,(VLOOKUP(B135,'X10'!$B:$AZ,9,FALSE)),IF($X$1=11,(VLOOKUP(B135,'X11'!$B:$AZ,9,FALSE)),IF($X$1=12,(VLOOKUP(B135,'X12'!$B:$AZ,9,FALSE)),IF($X$1=13,(VLOOKUP(B135,'X13'!$B:$AZ,9,FALSE)),"B")))))))))))))))</f>
        <v xml:space="preserve"> </v>
      </c>
      <c r="M135" s="184" t="str">
        <f ca="1">IF(ISERROR(IF($X$1=1,(VLOOKUP(B135,'X1'!$B:$AZ,10,FALSE)),IF($X$1=2,(VLOOKUP(B135,'X2'!$B:$AZ,10,FALSE)),IF($X$1=3,(VLOOKUP(B135,'X3'!$B:$AZ,10,FALSE)),IF($X$1=4,(VLOOKUP(B135,'X4'!$B:$AZ,10,FALSE)),IF($X$1=5,(VLOOKUP(B135,'X5'!$B:$AZ,10,FALSE)),IF($X$1=6,(VLOOKUP(B135,'X6'!$B:$AZ,10,FALSE)),IF($X$1=7,(VLOOKUP(B135,'X7'!$B:$AZ,10,FALSE)),IF($X$1=8,(VLOOKUP(B135,'X8'!$B:$AZ,10,FALSE)),IF($X$1=9,(VLOOKUP(B135,'X9'!$B:$AZ,10,FALSE)),IF($X$1=10,(VLOOKUP(B135,'X10'!$B:$AZ,10,FALSE)),IF($X$1=11,(VLOOKUP(B135,'X11'!$B:$AZ,10,FALSE)),IF($X$1=12,(VLOOKUP(B135,'X12'!$B:$AZ,10,FALSE)),IF($X$1=13,(VLOOKUP(B135,'X13'!$B:$AZ,10,FALSE)),"B"))))))))))))))=TRUE," ",(IF($X$1=1,(VLOOKUP(B135,'X1'!$B:$AZ,10,FALSE)),IF($X$1=2,(VLOOKUP(B135,'X2'!$B:$AZ,10,FALSE)),IF($X$1=3,(VLOOKUP(B135,'X3'!$B:$AZ,10,FALSE)),IF($X$1=4,(VLOOKUP(B135,'X4'!$B:$AZ,10,FALSE)),IF($X$1=5,(VLOOKUP(B135,'X5'!$B:$AZ,10,FALSE)),IF($X$1=6,(VLOOKUP(B135,'X6'!$B:$AZ,10,FALSE)),IF($X$1=7,(VLOOKUP(B135,'X7'!$B:$AZ,10,FALSE)),IF($X$1=8,(VLOOKUP(B135,'X8'!$B:$AZ,10,FALSE)),IF($X$1=9,(VLOOKUP(B135,'X9'!$B:$AZ,10,FALSE)),IF($X$1=10,(VLOOKUP(B135,'X10'!$B:$AZ,10,FALSE)),IF($X$1=11,(VLOOKUP(B135,'X11'!$B:$AZ,10,FALSE)),IF($X$1=12,(VLOOKUP(B135,'X12'!$B:$AZ,10,FALSE)),IF($X$1=13,(VLOOKUP(B135,'X13'!$B:$AZ,10,FALSE)),"B")))))))))))))))</f>
        <v xml:space="preserve"> </v>
      </c>
      <c r="N135" s="185" t="str">
        <f ca="1">IF(ISERROR(IF($X$1=1,(VLOOKUP(B135,'X1'!$B:$AZ,45,FALSE)),IF($X$1=2,(VLOOKUP(B135,'X2'!$B:$AZ,45,FALSE)),IF($X$1=3,(VLOOKUP(B135,'X3'!$B:$AZ,45,FALSE)),IF($X$1=4,(VLOOKUP(B135,'X4'!$B:$AZ,45,FALSE)),IF($X$1=5,(VLOOKUP(B135,'X5'!$B:$AZ,45,FALSE)),IF($X$1=6,(VLOOKUP(B135,'X6'!$B:$AZ,45,FALSE)),IF($X$1=7,(VLOOKUP(B135,'X7'!$B:$AZ,45,FALSE)),IF($X$1=8,(VLOOKUP(B135,'X8'!$B:$AZ,45,FALSE)),IF($X$1=9,(VLOOKUP(B135,'X9'!$B:$AZ,45,FALSE)),IF($X$1=10,(VLOOKUP(B135,'X10'!$B:$AZ,45,FALSE)),IF($X$1=11,(VLOOKUP(B135,'X11'!$B:$AZ,45,FALSE)),IF($X$1=12,(VLOOKUP(B135,'X12'!$B:$AZ,45,FALSE)),IF($X$1=13,(VLOOKUP(B135,'X13'!$B:$AZ,45,FALSE)),"B"))))))))))))))=TRUE," ",(IF($X$1=1,(VLOOKUP(B135,'X1'!$B:$AZ,45,FALSE)),IF($X$1=2,(VLOOKUP(B135,'X2'!$B:$AZ,45,FALSE)),IF($X$1=3,(VLOOKUP(B135,'X3'!$B:$AZ,45,FALSE)),IF($X$1=4,(VLOOKUP(B135,'X4'!$B:$AZ,45,FALSE)),IF($X$1=5,(VLOOKUP(B135,'X5'!$B:$AZ,45,FALSE)),IF($X$1=6,(VLOOKUP(B135,'X6'!$B:$AZ,45,FALSE)),IF($X$1=7,(VLOOKUP(B135,'X7'!$B:$AZ,45,FALSE)),IF($X$1=8,(VLOOKUP(B135,'X8'!$B:$AZ,45,FALSE)),IF($X$1=9,(VLOOKUP(B135,'X9'!$B:$AZ,45,FALSE)),IF($X$1=10,(VLOOKUP(B135,'X10'!$B:$AZ,45,FALSE)),IF($X$1=11,(VLOOKUP(B135,'X11'!$B:$AZ,45,FALSE)),IF($X$1=12,(VLOOKUP(B135,'X12'!$B:$AZ,45,FALSE)),IF($X$1=13,(VLOOKUP(B135,'X13'!$B:$AZ,45,FALSE)),"B")))))))))))))))</f>
        <v xml:space="preserve"> </v>
      </c>
      <c r="O135" s="184" t="str">
        <f ca="1">IF(ISERROR(IF($X$1=1,(VLOOKUP(B135,'X1'!$B:$AZ,11,FALSE)),IF($X$1=2,(VLOOKUP(B135,'X2'!$B:$AZ,11,FALSE)),IF($X$1=3,(VLOOKUP(B135,'X3'!$B:$AZ,11,FALSE)),IF($X$1=4,(VLOOKUP(B135,'X4'!$B:$AZ,11,FALSE)),IF($X$1=5,(VLOOKUP(B135,'X5'!$B:$AZ,11,FALSE)),IF($X$1=6,(VLOOKUP(B135,'X6'!$B:$AZ,11,FALSE)),IF($X$1=7,(VLOOKUP(B135,'X7'!$B:$AZ,11,FALSE)),IF($X$1=8,(VLOOKUP(B135,'X8'!$B:$AZ,11,FALSE)),IF($X$1=9,(VLOOKUP(B135,'X9'!$B:$AZ,11,FALSE)),IF($X$1=10,(VLOOKUP(B135,'X10'!$B:$AZ,11,FALSE)),IF($X$1=11,(VLOOKUP(B135,'X11'!$B:$AZ,11,FALSE)),IF($X$1=12,(VLOOKUP(B135,'X12'!$B:$AZ,11,FALSE)),IF($X$1=13,(VLOOKUP(B135,'X13'!$B:$AZ,11,FALSE)),"B"))))))))))))))=TRUE," ",(IF($X$1=1,(VLOOKUP(B135,'X1'!$B:$AZ,11,FALSE)),IF($X$1=2,(VLOOKUP(B135,'X2'!$B:$AZ,11,FALSE)),IF($X$1=3,(VLOOKUP(B135,'X3'!$B:$AZ,11,FALSE)),IF($X$1=4,(VLOOKUP(B135,'X4'!$B:$AZ,11,FALSE)),IF($X$1=5,(VLOOKUP(B135,'X5'!$B:$AZ,11,FALSE)),IF($X$1=6,(VLOOKUP(B135,'X6'!$B:$AZ,11,FALSE)),IF($X$1=7,(VLOOKUP(B135,'X7'!$B:$AZ,11,FALSE)),IF($X$1=8,(VLOOKUP(B135,'X8'!$B:$AZ,11,FALSE)),IF($X$1=9,(VLOOKUP(B135,'X9'!$B:$AZ,11,FALSE)),IF($X$1=10,(VLOOKUP(B135,'X10'!$B:$AZ,11,FALSE)),IF($X$1=11,(VLOOKUP(B135,'X11'!$B:$AZ,11,FALSE)),IF($X$1=12,(VLOOKUP(B135,'X12'!$B:$AZ,11,FALSE)),IF($X$1=13,(VLOOKUP(B135,'X13'!$B:$AZ,11,FALSE)),"B")))))))))))))))</f>
        <v xml:space="preserve"> </v>
      </c>
      <c r="P135" s="184" t="str">
        <f ca="1">IF(ISERROR(IF($X$1=1,(VLOOKUP(B135,'X1'!$B:$AZ,12,FALSE)),IF($X$1=2,(VLOOKUP(B135,'X2'!$B:$AZ,12,FALSE)),IF($X$1=3,(VLOOKUP(B135,'X3'!$B:$AZ,12,FALSE)),IF($X$1=4,(VLOOKUP(B135,'X4'!$B:$AZ,12,FALSE)),IF($X$1=5,(VLOOKUP(B135,'X5'!$B:$AZ,12,FALSE)),IF($X$1=6,(VLOOKUP(B135,'X6'!$B:$AZ,12,FALSE)),IF($X$1=7,(VLOOKUP(B135,'X7'!$B:$AZ,12,FALSE)),IF($X$1=8,(VLOOKUP(B135,'X8'!$B:$AZ,12,FALSE)),IF($X$1=9,(VLOOKUP(B135,'X9'!$B:$AZ,12,FALSE)),IF($X$1=10,(VLOOKUP(B135,'X10'!$B:$AZ,12,FALSE)),IF($X$1=11,(VLOOKUP(B135,'X11'!$B:$AZ,12,FALSE)),IF($X$1=12,(VLOOKUP(B135,'X12'!$B:$AZ,12,FALSE)),IF($X$1=13,(VLOOKUP(B135,'X13'!$B:$AZ,12,FALSE)),"B"))))))))))))))=TRUE," ",(IF($X$1=1,(VLOOKUP(B135,'X1'!$B:$AZ,12,FALSE)),IF($X$1=2,(VLOOKUP(B135,'X2'!$B:$AZ,12,FALSE)),IF($X$1=3,(VLOOKUP(B135,'X3'!$B:$AZ,12,FALSE)),IF($X$1=4,(VLOOKUP(B135,'X4'!$B:$AZ,12,FALSE)),IF($X$1=5,(VLOOKUP(B135,'X5'!$B:$AZ,12,FALSE)),IF($X$1=6,(VLOOKUP(B135,'X6'!$B:$AZ,12,FALSE)),IF($X$1=7,(VLOOKUP(B135,'X7'!$B:$AZ,12,FALSE)),IF($X$1=8,(VLOOKUP(B135,'X8'!$B:$AZ,12,FALSE)),IF($X$1=9,(VLOOKUP(B135,'X9'!$B:$AZ,12,FALSE)),IF($X$1=10,(VLOOKUP(B135,'X10'!$B:$AZ,12,FALSE)),IF($X$1=11,(VLOOKUP(B135,'X11'!$B:$AZ,12,FALSE)),IF($X$1=12,(VLOOKUP(B135,'X12'!$B:$AZ,12,FALSE)),IF($X$1=13,(VLOOKUP(B135,'X13'!$B:$AZ,12,FALSE)),"B")))))))))))))))</f>
        <v xml:space="preserve"> </v>
      </c>
      <c r="Q135" s="185" t="str">
        <f ca="1">IF(ISERROR(IF($X$1=1,(VLOOKUP(B135,'X1'!$B:$AZ,46,FALSE)),IF($X$1=2,(VLOOKUP(B135,'X2'!$B:$AZ,46,FALSE)),IF($X$1=3,(VLOOKUP(B135,'X3'!$B:$AZ,46,FALSE)),IF($X$1=4,(VLOOKUP(B135,'X4'!$B:$AZ,46,FALSE)),IF($X$1=5,(VLOOKUP(B135,'X5'!$B:$AZ,46,FALSE)),IF($X$1=6,(VLOOKUP(B135,'X6'!$B:$AZ,46,FALSE)),IF($X$1=7,(VLOOKUP(B135,'X7'!$B:$AZ,46,FALSE)),IF($X$1=8,(VLOOKUP(B135,'X8'!$B:$AZ,46,FALSE)),IF($X$1=9,(VLOOKUP(B135,'X9'!$B:$AZ,46,FALSE)),IF($X$1=10,(VLOOKUP(B135,'X10'!$B:$AZ,46,FALSE)),IF($X$1=11,(VLOOKUP(B135,'X11'!$B:$AZ,46,FALSE)),IF($X$1=12,(VLOOKUP(B135,'X12'!$B:$AZ,46,FALSE)),IF($X$1=13,(VLOOKUP(B135,'X13'!$B:$AZ,46,FALSE)),"B"))))))))))))))=TRUE," ",(IF($X$1=1,(VLOOKUP(B135,'X1'!$B:$AZ,46,FALSE)),IF($X$1=2,(VLOOKUP(B135,'X2'!$B:$AZ,46,FALSE)),IF($X$1=3,(VLOOKUP(B135,'X3'!$B:$AZ,46,FALSE)),IF($X$1=4,(VLOOKUP(B135,'X4'!$B:$AZ,46,FALSE)),IF($X$1=5,(VLOOKUP(B135,'X5'!$B:$AZ,46,FALSE)),IF($X$1=6,(VLOOKUP(B135,'X6'!$B:$AZ,46,FALSE)),IF($X$1=7,(VLOOKUP(B135,'X7'!$B:$AZ,46,FALSE)),IF($X$1=8,(VLOOKUP(B135,'X8'!$B:$AZ,46,FALSE)),IF($X$1=9,(VLOOKUP(B135,'X9'!$B:$AZ,46,FALSE)),IF($X$1=10,(VLOOKUP(B135,'X10'!$B:$AZ,46,FALSE)),IF($X$1=11,(VLOOKUP(B135,'X11'!$B:$AZ,46,FALSE)),IF($X$1=12,(VLOOKUP(B135,'X12'!$B:$AZ,46,FALSE)),IF($X$1=13,(VLOOKUP(B135,'X13'!$B:$AZ,46,FALSE)),"B")))))))))))))))</f>
        <v xml:space="preserve"> </v>
      </c>
      <c r="R135" s="185" t="str">
        <f ca="1">IF(ISERROR(IF($X$1=1,(VLOOKUP(B135,'X1'!$B:$AZ,15,FALSE)),IF($X$1=2,(VLOOKUP(B135,'X2'!$B:$AZ,15,FALSE)),IF($X$1=3,(VLOOKUP(B135,'X3'!$B:$AZ,15,FALSE)),IF($X$1=4,(VLOOKUP(B135,'X4'!$B:$AZ,15,FALSE)),IF($X$1=5,(VLOOKUP(B135,'X5'!$B:$AZ,15,FALSE)),IF($X$1=6,(VLOOKUP(B135,'X6'!$B:$AZ,15,FALSE)),IF($X$1=7,(VLOOKUP(B135,'X7'!$B:$AZ,15,FALSE)),IF($X$1=8,(VLOOKUP(B135,'X8'!$B:$AZ,15,FALSE)),IF($X$1=9,(VLOOKUP(B135,'X9'!$B:$AZ,15,FALSE)),IF($X$1=10,(VLOOKUP(B135,'X10'!$B:$AZ,15,FALSE)),IF($X$1=11,(VLOOKUP(B135,'X11'!$B:$AZ,15,FALSE)),IF($X$1=12,(VLOOKUP(B135,'X12'!$B:$AZ,15,FALSE)),IF($X$1=13,(VLOOKUP(B135,'X13'!$B:$AZ,15,FALSE)),"B"))))))))))))))=TRUE," ",(IF($X$1=1,(VLOOKUP(B135,'X1'!$B:$AZ,15,FALSE)),IF($X$1=2,(VLOOKUP(B135,'X2'!$B:$AZ,15,FALSE)),IF($X$1=3,(VLOOKUP(B135,'X3'!$B:$AZ,15,FALSE)),IF($X$1=4,(VLOOKUP(B135,'X4'!$B:$AZ,15,FALSE)),IF($X$1=5,(VLOOKUP(B135,'X5'!$B:$AZ,15,FALSE)),IF($X$1=6,(VLOOKUP(B135,'X6'!$B:$AZ,15,FALSE)),IF($X$1=7,(VLOOKUP(B135,'X7'!$B:$AZ,15,FALSE)),IF($X$1=8,(VLOOKUP(B135,'X8'!$B:$AZ,15,FALSE)),IF($X$1=9,(VLOOKUP(B135,'X9'!$B:$AZ,15,FALSE)),IF($X$1=10,(VLOOKUP(B135,'X10'!$B:$AZ,15,FALSE)),IF($X$1=11,(VLOOKUP(B135,'X11'!$B:$AZ,15,FALSE)),IF($X$1=12,(VLOOKUP(B135,'X12'!$B:$AZ,15,FALSE)),IF($X$1=13,(VLOOKUP(B135,'X13'!$B:$AZ,15,FALSE)),"B")))))))))))))))</f>
        <v xml:space="preserve"> </v>
      </c>
      <c r="S135" s="185" t="str">
        <f ca="1">IF(ISERROR(IF((IF($X$1=1,(VLOOKUP(B135,'X1'!$B:$AZ,14,FALSE)),(IF($X$1=2,(VLOOKUP(B135,'X2'!$B:$AZ,14,FALSE)),(IF($X$1=3,(VLOOKUP(B135,'X3'!$B:$AZ,14,FALSE)),(IF($X$1=4,(VLOOKUP(B135,'X4'!$B:$AZ,14,FALSE)),(IF($X$1=5,(VLOOKUP(B135,'X5'!$B:$AZ,14,FALSE)),(IF($X$1=6,(VLOOKUP(B135,'X6'!$B:$AZ,14,FALSE)),(IF($X$1=7,(VLOOKUP(B135,'X7'!$B:$AZ,14,FALSE)),(IF($X$1=8,(VLOOKUP(B135,'X8'!$B:$AZ,14,FALSE)),(IF($X$1=9,(VLOOKUP(B135,'X9'!$B:$AZ,14,FALSE)),(IF($X$1=10,(VLOOKUP(B135,'X10'!$B:$AZ,14,FALSE)),(IF($X$1=11,(VLOOKUP(B135,'X11'!$B:$AZ,14,FALSE)),(IF($X$1=12,(VLOOKUP(B135,'X12'!$B:$AZ,14,FALSE)),(VLOOKUP(B135,'X13'!$B:$AZ,14,FALSE))))))))))))))))))))))))))=$V$1," ",(IF($X$1=1,(VLOOKUP(B135,'X1'!$B:$AZ,14,FALSE)),(IF($X$1=2,(VLOOKUP(B135,'X2'!$B:$AZ,14,FALSE)),(IF($X$1=3,(VLOOKUP(B135,'X3'!$B:$AZ,14,FALSE)),(IF($X$1=4,(VLOOKUP(B135,'X4'!$B:$AZ,14,FALSE)),(IF($X$1=5,(VLOOKUP(B135,'X5'!$B:$AZ,14,FALSE)),(IF($X$1=6,(VLOOKUP(B135,'X6'!$B:$AZ,14,FALSE)),(IF($X$1=7,(VLOOKUP(B135,'X7'!$B:$AZ,14,FALSE)),(IF($X$1=8,(VLOOKUP(B135,'X8'!$B:$AZ,14,FALSE)),(IF($X$1=9,(VLOOKUP(B135,'X9'!$B:$AZ,14,FALSE)),(IF($X$1=10,(VLOOKUP(B135,'X10'!$B:$AZ,14,FALSE)),(IF($X$1=11,(VLOOKUP(B135,'X11'!$B:$AZ,14,FALSE)),(IF($X$1=12,(VLOOKUP(B135,'X12'!$B:$AZ,14,FALSE)),(VLOOKUP(B135,'X13'!$B:$AZ,14,FALSE))))))))))))))))))))))))))))=TRUE," ",(IF((IF($X$1=1,(VLOOKUP(B135,'X1'!$B:$AZ,14,FALSE)),(IF($X$1=2,(VLOOKUP(B135,'X2'!$B:$AZ,14,FALSE)),(IF($X$1=3,(VLOOKUP(B135,'X3'!$B:$AZ,14,FALSE)),(IF($X$1=4,(VLOOKUP(B135,'X4'!$B:$AZ,14,FALSE)),(IF($X$1=5,(VLOOKUP(B135,'X5'!$B:$AZ,14,FALSE)),(IF($X$1=6,(VLOOKUP(B135,'X6'!$B:$AZ,14,FALSE)),(IF($X$1=7,(VLOOKUP(B135,'X7'!$B:$AZ,14,FALSE)),(IF($X$1=8,(VLOOKUP(B135,'X8'!$B:$AZ,14,FALSE)),(IF($X$1=9,(VLOOKUP(B135,'X9'!$B:$AZ,14,FALSE)),(IF($X$1=10,(VLOOKUP(B135,'X10'!$B:$AZ,14,FALSE)),(IF($X$1=11,(VLOOKUP(B135,'X11'!$B:$AZ,14,FALSE)),(IF($X$1=12,(VLOOKUP(B135,'X12'!$B:$AZ,14,FALSE)),(VLOOKUP(B135,'X13'!$B:$AZ,14,FALSE))))))))))))))))))))))))))=$V$1," ",(IF($X$1=1,(VLOOKUP(B135,'X1'!$B:$AZ,14,FALSE)),(IF($X$1=2,(VLOOKUP(B135,'X2'!$B:$AZ,14,FALSE)),(IF($X$1=3,(VLOOKUP(B135,'X3'!$B:$AZ,14,FALSE)),(IF($X$1=4,(VLOOKUP(B135,'X4'!$B:$AZ,14,FALSE)),(IF($X$1=5,(VLOOKUP(B135,'X5'!$B:$AZ,14,FALSE)),(IF($X$1=6,(VLOOKUP(B135,'X6'!$B:$AZ,14,FALSE)),(IF($X$1=7,(VLOOKUP(B135,'X7'!$B:$AZ,14,FALSE)),(IF($X$1=8,(VLOOKUP(B135,'X8'!$B:$AZ,14,FALSE)),(IF($X$1=9,(VLOOKUP(B135,'X9'!$B:$AZ,14,FALSE)),(IF($X$1=10,(VLOOKUP(B135,'X10'!$B:$AZ,14,FALSE)),(IF($X$1=11,(VLOOKUP(B135,'X11'!$B:$AZ,14,FALSE)),(IF($X$1=12,(VLOOKUP(B135,'X12'!$B:$AZ,14,FALSE)),(VLOOKUP(B135,'X13'!$B:$AZ,14,FALSE)))))))))))))))))))))))))))))</f>
        <v xml:space="preserve"> </v>
      </c>
      <c r="V135" s="43"/>
      <c r="W135" s="43"/>
      <c r="X135" s="4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</row>
    <row r="136" spans="1:67" ht="14.1" customHeight="1" x14ac:dyDescent="0.2">
      <c r="A136" s="156" t="s">
        <v>1058</v>
      </c>
      <c r="B136" s="122" t="str">
        <f>IF(ISERROR(IF($U$16=1,(VLOOKUP(A136,$AC$89:$AH$125,2,FALSE)),IF((IF($X$1=1,'X1'!B95,(IF($X$1=2,'X2'!B95,(IF($X$1=3,'X3'!B95,(IF($X$1=4,'X4'!B95,(IF($X$1=5,'X5'!B95,(IF($X$1=6,'X6'!B95,(IF($X$1=7,'X7'!B95,(IF($X$1=8,'X8'!B95,(IF($X$1=9,'X9'!B95,(IF($X$1=10,'X10'!B95,(IF($X$1=11,'X11'!B95,(IF($X$1=12,'X12'!B95,'X13'!B95))))))))))))))))))))))))="","",(IF($X$1=1,'X1'!B95,(IF($X$1=2,'X2'!B95,(IF($X$1=3,'X3'!B95,(IF($X$1=4,'X4'!B95,(IF($X$1=5,'X5'!B95,(IF($X$1=6,'X6'!B95,(IF($X$1=7,'X7'!B95,(IF($X$1=8,'X8'!B95,(IF($X$1=9,'X9'!B95,(IF($X$1=10,'X10'!B95,(IF($X$1=11,'X11'!B95,(IF($X$1=12,'X12'!B95,'X13'!B95)))))))))))))))))))))))))))=TRUE," ",(IF($U$16=1,(VLOOKUP(A136,$AC$89:$AH$125,2,FALSE)),IF((IF($X$1=1,'X1'!B95,(IF($X$1=2,'X2'!B95,(IF($X$1=3,'X3'!B95,(IF($X$1=4,'X4'!B95,(IF($X$1=5,'X5'!B95,(IF($X$1=6,'X6'!B95,(IF($X$1=7,'X7'!B95,(IF($X$1=8,'X8'!B95,(IF($X$1=9,'X9'!B95,(IF($X$1=10,'X10'!B95,(IF($X$1=11,'X11'!B95,(IF($X$1=12,'X12'!B95,'X13'!B95))))))))))))))))))))))))="","",(IF($X$1=1,'X1'!B95,(IF($X$1=2,'X2'!B95,(IF($X$1=3,'X3'!B95,(IF($X$1=4,'X4'!B95,(IF($X$1=5,'X5'!B95,(IF($X$1=6,'X6'!B95,(IF($X$1=7,'X7'!B95,(IF($X$1=8,'X8'!B95,(IF($X$1=9,'X9'!B95,(IF($X$1=10,'X10'!B95,(IF($X$1=11,'X11'!B95,(IF($X$1=12,'X12'!B95,'X13'!B95))))))))))))))))))))))))))))</f>
        <v/>
      </c>
      <c r="C136" s="181" t="str">
        <f ca="1">IF(ISERROR(IF($X$1=1,(VLOOKUP(B136,'X1'!$B:$AZ,47,FALSE)),IF($X$1=2,(VLOOKUP(B136,'X2'!$B:$AZ,47,FALSE)),IF($X$1=3,(VLOOKUP(B136,'X3'!$B:$AZ,47,FALSE)),IF($X$1=4,(VLOOKUP(B136,'X4'!$B:$AZ,47,FALSE)),IF($X$1=5,(VLOOKUP(B136,'X5'!$B:$AZ,47,FALSE)),IF($X$1=6,(VLOOKUP(B136,'X6'!$B:$AZ,47,FALSE)),IF($X$1=7,(VLOOKUP(B136,'X7'!$B:$AZ,47,FALSE)),IF($X$1=8,(VLOOKUP(B136,'X8'!$B:$AZ,47,FALSE)),IF($X$1=9,(VLOOKUP(B136,'X9'!$B:$AZ,47,FALSE)),IF($X$1=10,(VLOOKUP(B136,'X10'!$B:$AZ,47,FALSE)),IF($X$1=11,(VLOOKUP(B136,'X11'!$B:$AZ,47,FALSE)),IF($X$1=12,(VLOOKUP(B136,'X12'!$B:$AZ,47,FALSE)),IF($X$1=13,(VLOOKUP(B136,'X13'!$B:$AZ,47,FALSE)),"B"))))))))))))))=TRUE," ",(IF($X$1=1,(VLOOKUP(B136,'X1'!$B:$AZ,47,FALSE)),IF($X$1=2,(VLOOKUP(B136,'X2'!$B:$AZ,47,FALSE)),IF($X$1=3,(VLOOKUP(B136,'X3'!$B:$AZ,47,FALSE)),IF($X$1=4,(VLOOKUP(B136,'X4'!$B:$AZ,47,FALSE)),IF($X$1=5,(VLOOKUP(B136,'X5'!$B:$AZ,47,FALSE)),IF($X$1=6,(VLOOKUP(B136,'X6'!$B:$AZ,47,FALSE)),IF($X$1=7,(VLOOKUP(B136,'X7'!$B:$AZ,47,FALSE)),IF($X$1=8,(VLOOKUP(B136,'X8'!$B:$AZ,47,FALSE)),IF($X$1=9,(VLOOKUP(B136,'X9'!$B:$AZ,47,FALSE)),IF($X$1=10,(VLOOKUP(B136,'X10'!$B:$AZ,47,FALSE)),IF($X$1=11,(VLOOKUP(B136,'X11'!$B:$AZ,47,FALSE)),IF($X$1=12,(VLOOKUP(B136,'X12'!$B:$AZ,47,FALSE)),IF($X$1=13,(VLOOKUP(B136,'X13'!$B:$AZ,47,FALSE)),"B")))))))))))))))</f>
        <v xml:space="preserve"> </v>
      </c>
      <c r="D136" s="181" t="str">
        <f ca="1">IF(ISERROR(IF($X$1=1,(VLOOKUP(B136,'X1'!$B:$AP,41,FALSE)),IF($X$1=2,(VLOOKUP(B136,'X2'!$B:$AP,41,FALSE)),IF($X$1=3,(VLOOKUP(B136,'X3'!$B:$AP,41,FALSE)),IF($X$1=4,(VLOOKUP(B136,'X4'!$B:$AP,41,FALSE)),IF($X$1=5,(VLOOKUP(B136,'X5'!$B:$AP,41,FALSE)),IF($X$1=6,(VLOOKUP(B136,'X6'!$B:$AP,41,FALSE)),IF($X$1=7,(VLOOKUP(B136,'X7'!$B:$AP,41,FALSE)),IF($X$1=8,(VLOOKUP(B136,'X8'!$B:$AP,41,FALSE)),IF($X$1=9,(VLOOKUP(B136,'X9'!$B:$AP,41,FALSE)),IF($X$1=10,(VLOOKUP(B136,'X10'!$B:$AP,41,FALSE)),IF($X$1=11,(VLOOKUP(B136,'X11'!$B:$AP,41,FALSE)),IF($X$1=12,(VLOOKUP(B136,'X12'!$B:$AP,41,FALSE)),IF($X$1=13,(VLOOKUP(B136,'X13'!$B:$AP,41,FALSE)),"B"))))))))))))))=TRUE," ",(IF($X$1=1,(VLOOKUP(B136,'X1'!$B:$AP,41,FALSE)),IF($X$1=2,(VLOOKUP(B136,'X2'!$B:$AP,41,FALSE)),IF($X$1=3,(VLOOKUP(B136,'X3'!$B:$AP,41,FALSE)),IF($X$1=4,(VLOOKUP(B136,'X4'!$B:$AP,41,FALSE)),IF($X$1=5,(VLOOKUP(B136,'X5'!$B:$AP,41,FALSE)),IF($X$1=6,(VLOOKUP(B136,'X6'!$B:$AP,41,FALSE)),IF($X$1=7,(VLOOKUP(B136,'X7'!$B:$AP,41,FALSE)),IF($X$1=8,(VLOOKUP(B136,'X8'!$B:$AP,41,FALSE)),IF($X$1=9,(VLOOKUP(B136,'X9'!$B:$AP,41,FALSE)),IF($X$1=10,(VLOOKUP(B136,'X10'!$B:$AP,41,FALSE)),IF($X$1=11,(VLOOKUP(B136,'X11'!$B:$AP,41,FALSE)),IF($X$1=12,(VLOOKUP(B136,'X12'!$B:$AP,41,FALSE)),IF($X$1=13,(VLOOKUP(B136,'X13'!$B:$AP,41,FALSE)),"B")))))))))))))))</f>
        <v xml:space="preserve"> </v>
      </c>
      <c r="E136" s="182" t="str">
        <f ca="1">IF(ISERROR(IF($X$1=1,(VLOOKUP(B136,'X1'!$B:$AP,7,FALSE)),IF($X$1=2,(VLOOKUP(B136,'X2'!$B:$AP,7,FALSE)),IF($X$1=3,(VLOOKUP(B136,'X3'!$B:$AP,7,FALSE)),IF($X$1=4,(VLOOKUP(B136,'X4'!$B:$AP,7,FALSE)),IF($X$1=5,(VLOOKUP(B136,'X5'!$B:$AP,7,FALSE)),IF($X$1=6,(VLOOKUP(B136,'X6'!$B:$AP,7,FALSE)),IF($X$1=7,(VLOOKUP(B136,'X7'!$B:$AP,7,FALSE)),IF($X$1=8,(VLOOKUP(B136,'X8'!$B:$AP,7,FALSE)),IF($X$1=9,(VLOOKUP(B136,'X9'!$B:$AP,7,FALSE)),IF($X$1=10,(VLOOKUP(B136,'X10'!$B:$AP,7,FALSE)),IF($X$1=11,(VLOOKUP(B136,'X11'!$B:$AP,7,FALSE)),IF($X$1=12,(VLOOKUP(B136,'X12'!$B:$AP,7,FALSE)),IF($X$1=13,(VLOOKUP(B136,'X13'!$B:$AP,7,FALSE)),"B"))))))))))))))=TRUE," ",(IF($X$1=1,(VLOOKUP(B136,'X1'!$B:$AP,7,FALSE)),IF($X$1=2,(VLOOKUP(B136,'X2'!$B:$AP,7,FALSE)),IF($X$1=3,(VLOOKUP(B136,'X3'!$B:$AP,7,FALSE)),IF($X$1=4,(VLOOKUP(B136,'X4'!$B:$AP,7,FALSE)),IF($X$1=5,(VLOOKUP(B136,'X5'!$B:$AP,7,FALSE)),IF($X$1=6,(VLOOKUP(B136,'X6'!$B:$AP,7,FALSE)),IF($X$1=7,(VLOOKUP(B136,'X7'!$B:$AP,7,FALSE)),IF($X$1=8,(VLOOKUP(B136,'X8'!$B:$AP,7,FALSE)),IF($X$1=9,(VLOOKUP(B136,'X9'!$B:$AP,7,FALSE)),IF($X$1=10,(VLOOKUP(B136,'X10'!$B:$AP,7,FALSE)),IF($X$1=11,(VLOOKUP(B136,'X11'!$B:$AP,7,FALSE)),IF($X$1=12,(VLOOKUP(B136,'X12'!$B:$AP,7,FALSE)),IF($X$1=13,(VLOOKUP(B136,'X13'!$B:$AP,7,FALSE)),"B")))))))))))))))</f>
        <v xml:space="preserve"> </v>
      </c>
      <c r="F136" s="182" t="str">
        <f ca="1">IF(ISERROR(IF((IF($X$1=1,(VLOOKUP(B136,'X1'!$B:$AO,6,FALSE)),(IF($X$1=2,(VLOOKUP(B136,'X2'!$B:$AO,6,FALSE)),(IF($X$1=3,(VLOOKUP(B136,'X3'!$B:$AO,6,FALSE)),(IF($X$1=4,(VLOOKUP(B136,'X4'!$B:$AO,6,FALSE)),(IF($X$1=5,(VLOOKUP(B136,'X5'!$B:$AO,6,FALSE)),(IF($X$1=6,(VLOOKUP(B136,'X6'!$B:$AO,6,FALSE)),(IF($X$1=7,(VLOOKUP(B136,'X7'!$B:$AO,6,FALSE)),(IF($X$1=8,(VLOOKUP(B136,'X8'!$B:$AO,6,FALSE)),(IF($X$1=9,(VLOOKUP(B136,'X9'!$B:$AO,6,FALSE)),(IF($X$1=10,(VLOOKUP(B136,'X10'!$B:$AO,6,FALSE)),(IF($X$1=11,(VLOOKUP(B136,'X11'!$B:$AO,6,FALSE)),(IF($X$1=12,(VLOOKUP(B136,'X12'!$B:$AO,6,FALSE)),(VLOOKUP(B136,'X13'!$B:$AO,6,FALSE))))))))))))))))))))))))))=$V$1," ",(IF($X$1=1,(VLOOKUP(B136,'X1'!$B:$AO,6,FALSE)),(IF($X$1=2,(VLOOKUP(B136,'X2'!$B:$AO,6,FALSE)),(IF($X$1=3,(VLOOKUP(B136,'X3'!$B:$AO,6,FALSE)),(IF($X$1=4,(VLOOKUP(B136,'X4'!$B:$AO,6,FALSE)),(IF($X$1=5,(VLOOKUP(B136,'X5'!$B:$AO,6,FALSE)),(IF($X$1=6,(VLOOKUP(B136,'X6'!$B:$AO,6,FALSE)),(IF($X$1=7,(VLOOKUP(B136,'X7'!$B:$AO,6,FALSE)),(IF($X$1=8,(VLOOKUP(B136,'X8'!$B:$AO,6,FALSE)),(IF($X$1=9,(VLOOKUP(B136,'X9'!$B:$AO,6,FALSE)),(IF($X$1=10,(VLOOKUP(B136,'X10'!$B:$AO,6,FALSE)),(IF($X$1=11,(VLOOKUP(B136,'X11'!$B:$AO,6,FALSE)),(IF($X$1=12,(VLOOKUP(B136,'X12'!$B:$AO,6,FALSE)),(VLOOKUP(B136,'X13'!$B:$AO,6,FALSE))))))))))))))))))))))))))))=TRUE," ",(IF((IF($X$1=1,(VLOOKUP(B136,'X1'!$B:$AO,6,FALSE)),(IF($X$1=2,(VLOOKUP(B136,'X2'!$B:$AO,6,FALSE)),(IF($X$1=3,(VLOOKUP(B136,'X3'!$B:$AO,6,FALSE)),(IF($X$1=4,(VLOOKUP(B136,'X4'!$B:$AO,6,FALSE)),(IF($X$1=5,(VLOOKUP(B136,'X5'!$B:$AO,6,FALSE)),(IF($X$1=6,(VLOOKUP(B136,'X6'!$B:$AO,6,FALSE)),(IF($X$1=7,(VLOOKUP(B136,'X7'!$B:$AO,6,FALSE)),(IF($X$1=8,(VLOOKUP(B136,'X8'!$B:$AO,6,FALSE)),(IF($X$1=9,(VLOOKUP(B136,'X9'!$B:$AO,6,FALSE)),(IF($X$1=10,(VLOOKUP(B136,'X10'!$B:$AO,6,FALSE)),(IF($X$1=11,(VLOOKUP(B136,'X11'!$B:$AO,6,FALSE)),(IF($X$1=12,(VLOOKUP(B136,'X12'!$B:$AO,6,FALSE)),(VLOOKUP(B136,'X13'!$B:$AO,6,FALSE))))))))))))))))))))))))))=$V$1," ",(IF($X$1=1,(VLOOKUP(B136,'X1'!$B:$AO,6,FALSE)),(IF($X$1=2,(VLOOKUP(B136,'X2'!$B:$AO,6,FALSE)),(IF($X$1=3,(VLOOKUP(B136,'X3'!$B:$AO,6,FALSE)),(IF($X$1=4,(VLOOKUP(B136,'X4'!$B:$AO,6,FALSE)),(IF($X$1=5,(VLOOKUP(B136,'X5'!$B:$AO,6,FALSE)),(IF($X$1=6,(VLOOKUP(B136,'X6'!$B:$AO,6,FALSE)),(IF($X$1=7,(VLOOKUP(B136,'X7'!$B:$AO,6,FALSE)),(IF($X$1=8,(VLOOKUP(B136,'X8'!$B:$AO,6,FALSE)),(IF($X$1=9,(VLOOKUP(B136,'X9'!$B:$AO,6,FALSE)),(IF($X$1=10,(VLOOKUP(B136,'X10'!$B:$AO,6,FALSE)),(IF($X$1=11,(VLOOKUP(B136,'X11'!$B:$AO,6,FALSE)),(IF($X$1=12,(VLOOKUP(B136,'X12'!$B:$AO,6,FALSE)),(VLOOKUP(B136,'X13'!$B:$AO,6,FALSE)))))))))))))))))))))))))))))</f>
        <v xml:space="preserve"> </v>
      </c>
      <c r="G136" s="182" t="str">
        <f ca="1">IF(ISERROR(IF($X$1=1,(VLOOKUP(B136,'X1'!$B:$AZ,44,FALSE)),IF($X$1=2,(VLOOKUP(B136,'X2'!$B:$AZ,44,FALSE)),IF($X$1=3,(VLOOKUP(B136,'X3'!$B:$AZ,44,FALSE)),IF($X$1=4,(VLOOKUP(B136,'X4'!$B:$AZ,44,FALSE)),IF($X$1=5,(VLOOKUP(B136,'X5'!$B:$AZ,44,FALSE)),IF($X$1=6,(VLOOKUP(B136,'X6'!$B:$AZ,44,FALSE)),IF($X$1=7,(VLOOKUP(B136,'X7'!$B:$AZ,44,FALSE)),IF($X$1=8,(VLOOKUP(B136,'X8'!$B:$AZ,44,FALSE)),IF($X$1=9,(VLOOKUP(B136,'X9'!$B:$AZ,44,FALSE)),IF($X$1=10,(VLOOKUP(B136,'X10'!$B:$AZ,44,FALSE)),IF($X$1=11,(VLOOKUP(B136,'X11'!$B:$AZ,44,FALSE)),IF($X$1=12,(VLOOKUP(B136,'X12'!$B:$AZ,44,FALSE)),IF($X$1=13,(VLOOKUP(B136,'X13'!$B:$AZ,44,FALSE)),"B"))))))))))))))=TRUE," ",(IF($X$1=1,(VLOOKUP(B136,'X1'!$B:$AZ,44,FALSE)),IF($X$1=2,(VLOOKUP(B136,'X2'!$B:$AZ,44,FALSE)),IF($X$1=3,(VLOOKUP(B136,'X3'!$B:$AZ,44,FALSE)),IF($X$1=4,(VLOOKUP(B136,'X4'!$B:$AZ,44,FALSE)),IF($X$1=5,(VLOOKUP(B136,'X5'!$B:$AZ,44,FALSE)),IF($X$1=6,(VLOOKUP(B136,'X6'!$B:$AZ,44,FALSE)),IF($X$1=7,(VLOOKUP(B136,'X7'!$B:$AZ,44,FALSE)),IF($X$1=8,(VLOOKUP(B136,'X8'!$B:$AZ,44,FALSE)),IF($X$1=9,(VLOOKUP(B136,'X9'!$B:$AZ,44,FALSE)),IF($X$1=10,(VLOOKUP(B136,'X10'!$B:$AZ,44,FALSE)),IF($X$1=11,(VLOOKUP(B136,'X11'!$B:$AZ,44,FALSE)),IF($X$1=12,(VLOOKUP(B136,'X12'!$B:$AZ,44,FALSE)),IF($X$1=13,(VLOOKUP(B136,'X13'!$B:$AZ,44,FALSE)),"B")))))))))))))))</f>
        <v xml:space="preserve"> </v>
      </c>
      <c r="H136" s="182" t="str">
        <f ca="1">IF(ISERROR(IF($X$1=1,(VLOOKUP(B136,'X1'!$B:$AZ,8,FALSE)),IF($X$1=2,(VLOOKUP(B136,'X2'!$B:$AZ,8,FALSE)),IF($X$1=3,(VLOOKUP(B136,'X3'!$B:$AZ,8,FALSE)),IF($X$1=4,(VLOOKUP(B136,'X4'!$B:$AZ,8,FALSE)),IF($X$1=5,(VLOOKUP(B136,'X5'!$B:$AZ,8,FALSE)),IF($X$1=6,(VLOOKUP(B136,'X6'!$B:$AZ,8,FALSE)),IF($X$1=7,(VLOOKUP(B136,'X7'!$B:$AZ,8,FALSE)),IF($X$1=8,(VLOOKUP(B136,'X8'!$B:$AZ,8,FALSE)),IF($X$1=9,(VLOOKUP(B136,'X9'!$B:$AZ,8,FALSE)),IF($X$1=10,(VLOOKUP(B136,'X10'!$B:$AZ,8,FALSE)),IF($X$1=11,(VLOOKUP(B136,'X11'!$B:$AZ,8,FALSE)),IF($X$1=12,(VLOOKUP(B136,'X12'!$B:$AZ,8,FALSE)),IF($X$1=13,(VLOOKUP(B136,'X13'!$B:$AZ,8,FALSE)),"B"))))))))))))))=TRUE," ",(IF($X$1=1,(VLOOKUP(B136,'X1'!$B:$AZ,8,FALSE)),IF($X$1=2,(VLOOKUP(B136,'X2'!$B:$AZ,8,FALSE)),IF($X$1=3,(VLOOKUP(B136,'X3'!$B:$AZ,8,FALSE)),IF($X$1=4,(VLOOKUP(B136,'X4'!$B:$AZ,8,FALSE)),IF($X$1=5,(VLOOKUP(B136,'X5'!$B:$AZ,8,FALSE)),IF($X$1=6,(VLOOKUP(B136,'X6'!$B:$AZ,8,FALSE)),IF($X$1=7,(VLOOKUP(B136,'X7'!$B:$AZ,8,FALSE)),IF($X$1=8,(VLOOKUP(B136,'X8'!$B:$AZ,8,FALSE)),IF($X$1=9,(VLOOKUP(B136,'X9'!$B:$AZ,8,FALSE)),IF($X$1=10,(VLOOKUP(B136,'X10'!$B:$AZ,8,FALSE)),IF($X$1=11,(VLOOKUP(B136,'X11'!$B:$AZ,8,FALSE)),IF($X$1=12,(VLOOKUP(B136,'X12'!$B:$AZ,8,FALSE)),IF($X$1=13,(VLOOKUP(B136,'X13'!$B:$AZ,8,FALSE)),"B")))))))))))))))</f>
        <v xml:space="preserve"> </v>
      </c>
      <c r="I136" s="183" t="str">
        <f ca="1">IF(ISERROR(IF($X$1=1,(VLOOKUP(B136,'X1'!$B:$AZ,2,FALSE)),IF($X$1=2,(VLOOKUP(B136,'X2'!$B:$AZ,2,FALSE)),IF($X$1=3,(VLOOKUP(B136,'X3'!$B:$AZ,2,FALSE)),IF($X$1=4,(VLOOKUP(B136,'X4'!$B:$AZ,2,FALSE)),IF($X$1=5,(VLOOKUP(B136,'X5'!$B:$AZ,2,FALSE)),IF($X$1=6,(VLOOKUP(B136,'X6'!$B:$AZ,2,FALSE)),IF($X$1=7,(VLOOKUP(B136,'X7'!$B:$AZ,2,FALSE)),IF($X$1=8,(VLOOKUP(B136,'X8'!$B:$AZ,2,FALSE)),IF($X$1=9,(VLOOKUP(B136,'X9'!$B:$AZ,2,FALSE)),IF($X$1=10,(VLOOKUP(B136,'X10'!$B:$AZ,2,FALSE)),IF($X$1=11,(VLOOKUP(B136,'X11'!$B:$AZ,2,FALSE)),IF($X$1=12,(VLOOKUP(B136,'X12'!$B:$AZ,2,FALSE)),IF($X$1=13,(VLOOKUP(B136,'X13'!$B:$AZ,2,FALSE)),"B"))))))))))))))=TRUE," ",(IF($X$1=1,(VLOOKUP(B136,'X1'!$B:$AZ,2,FALSE)),IF($X$1=2,(VLOOKUP(B136,'X2'!$B:$AZ,2,FALSE)),IF($X$1=3,(VLOOKUP(B136,'X3'!$B:$AZ,2,FALSE)),IF($X$1=4,(VLOOKUP(B136,'X4'!$B:$AZ,2,FALSE)),IF($X$1=5,(VLOOKUP(B136,'X5'!$B:$AZ,2,FALSE)),IF($X$1=6,(VLOOKUP(B136,'X6'!$B:$AZ,2,FALSE)),IF($X$1=7,(VLOOKUP(B136,'X7'!$B:$AZ,2,FALSE)),IF($X$1=8,(VLOOKUP(B136,'X8'!$B:$AZ,2,FALSE)),IF($X$1=9,(VLOOKUP(B136,'X9'!$B:$AZ,2,FALSE)),IF($X$1=10,(VLOOKUP(B136,'X10'!$B:$AZ,2,FALSE)),IF($X$1=11,(VLOOKUP(B136,'X11'!$B:$AZ,2,FALSE)),IF($X$1=12,(VLOOKUP(B136,'X12'!$B:$AZ,2,FALSE)),IF($X$1=13,(VLOOKUP(B136,'X13'!$B:$AZ,2,FALSE)),"B")))))))))))))))</f>
        <v xml:space="preserve"> </v>
      </c>
      <c r="J136" s="183" t="str">
        <f ca="1">IF(ISERROR(IF($X$1=1,(VLOOKUP(B136,'X1'!$B:$AZ,3,FALSE)),IF($X$1=2,(VLOOKUP(B136,'X2'!$B:$AZ,3,FALSE)),IF($X$1=3,(VLOOKUP(B136,'X3'!$B:$AZ,3,FALSE)),IF($X$1=4,(VLOOKUP(B136,'X4'!$B:$AZ,3,FALSE)),IF($X$1=5,(VLOOKUP(B136,'X5'!$B:$AZ,3,FALSE)),IF($X$1=6,(VLOOKUP(B136,'X6'!$B:$AZ,3,FALSE)),IF($X$1=7,(VLOOKUP(B136,'X7'!$B:$AZ,3,FALSE)),IF($X$1=8,(VLOOKUP(B136,'X8'!$B:$AZ,3,FALSE)),IF($X$1=9,(VLOOKUP(B136,'X9'!$B:$AZ,3,FALSE)),IF($X$1=10,(VLOOKUP(B136,'X10'!$B:$AZ,3,FALSE)),IF($X$1=11,(VLOOKUP(B136,'X11'!$B:$AZ,3,FALSE)),IF($X$1=12,(VLOOKUP(B136,'X12'!$B:$AZ,3,FALSE)),IF($X$1=13,(VLOOKUP(B136,'X13'!$B:$AZ,3,FALSE)),"B"))))))))))))))=TRUE," ",(IF($X$1=1,(VLOOKUP(B136,'X1'!$B:$AZ,3,FALSE)),IF($X$1=2,(VLOOKUP(B136,'X2'!$B:$AZ,3,FALSE)),IF($X$1=3,(VLOOKUP(B136,'X3'!$B:$AZ,3,FALSE)),IF($X$1=4,(VLOOKUP(B136,'X4'!$B:$AZ,3,FALSE)),IF($X$1=5,(VLOOKUP(B136,'X5'!$B:$AZ,3,FALSE)),IF($X$1=6,(VLOOKUP(B136,'X6'!$B:$AZ,3,FALSE)),IF($X$1=7,(VLOOKUP(B136,'X7'!$B:$AZ,3,FALSE)),IF($X$1=8,(VLOOKUP(B136,'X8'!$B:$AZ,3,FALSE)),IF($X$1=9,(VLOOKUP(B136,'X9'!$B:$AZ,3,FALSE)),IF($X$1=10,(VLOOKUP(B136,'X10'!$B:$AZ,3,FALSE)),IF($X$1=11,(VLOOKUP(B136,'X11'!$B:$AZ,3,FALSE)),IF($X$1=12,(VLOOKUP(B136,'X12'!$B:$AZ,3,FALSE)),IF($X$1=13,(VLOOKUP(B136,'X13'!$B:$AZ,3,FALSE)),"B")))))))))))))))</f>
        <v xml:space="preserve"> </v>
      </c>
      <c r="K136" s="183" t="str">
        <f ca="1">IF(ISERROR(IF($X$1=1,(VLOOKUP(B136,'X1'!$B:$AZ,5,FALSE)),IF($X$1=2,(VLOOKUP(B136,'X2'!$B:$AZ,5,FALSE)),IF($X$1=3,(VLOOKUP(B136,'X3'!$B:$AZ,5,FALSE)),IF($X$1=4,(VLOOKUP(B136,'X4'!$B:$AZ,5,FALSE)),IF($X$1=5,(VLOOKUP(B136,'X5'!$B:$AZ,5,FALSE)),IF($X$1=6,(VLOOKUP(B136,'X6'!$B:$AZ,5,FALSE)),IF($X$1=7,(VLOOKUP(B136,'X7'!$B:$AZ,5,FALSE)),IF($X$1=8,(VLOOKUP(B136,'X8'!$B:$AZ,5,FALSE)),IF($X$1=9,(VLOOKUP(B136,'X9'!$B:$AZ,5,FALSE)),IF($X$1=10,(VLOOKUP(B136,'X10'!$B:$AZ,5,FALSE)),IF($X$1=11,(VLOOKUP(B136,'X11'!$B:$AZ,5,FALSE)),IF($X$1=12,(VLOOKUP(B136,'X12'!$B:$AZ,5,FALSE)),IF($X$1=13,(VLOOKUP(B136,'X13'!$B:$AZ,5,FALSE)),"B"))))))))))))))=TRUE," ",(IF($X$1=1,(VLOOKUP(B136,'X1'!$B:$AZ,5,FALSE)),IF($X$1=2,(VLOOKUP(B136,'X2'!$B:$AZ,5,FALSE)),IF($X$1=3,(VLOOKUP(B136,'X3'!$B:$AZ,5,FALSE)),IF($X$1=4,(VLOOKUP(B136,'X4'!$B:$AZ,5,FALSE)),IF($X$1=5,(VLOOKUP(B136,'X5'!$B:$AZ,5,FALSE)),IF($X$1=6,(VLOOKUP(B136,'X6'!$B:$AZ,5,FALSE)),IF($X$1=7,(VLOOKUP(B136,'X7'!$B:$AZ,5,FALSE)),IF($X$1=8,(VLOOKUP(B136,'X8'!$B:$AZ,5,FALSE)),IF($X$1=9,(VLOOKUP(B136,'X9'!$B:$AZ,5,FALSE)),IF($X$1=10,(VLOOKUP(B136,'X10'!$B:$AZ,5,FALSE)),IF($X$1=11,(VLOOKUP(B136,'X11'!$B:$AZ,5,FALSE)),IF($X$1=12,(VLOOKUP(B136,'X12'!$B:$AZ,5,FALSE)),IF($X$1=13,(VLOOKUP(B136,'X13'!$B:$AZ,5,FALSE)),"B")))))))))))))))</f>
        <v xml:space="preserve"> </v>
      </c>
      <c r="L136" s="184" t="str">
        <f ca="1">IF(ISERROR(IF($X$1=1,(VLOOKUP(B136,'X1'!$B:$AZ,9,FALSE)),IF($X$1=2,(VLOOKUP(B136,'X2'!$B:$AZ,9,FALSE)),IF($X$1=3,(VLOOKUP(B136,'X3'!$B:$AZ,9,FALSE)),IF($X$1=4,(VLOOKUP(B136,'X4'!$B:$AZ,9,FALSE)),IF($X$1=5,(VLOOKUP(B136,'X5'!$B:$AZ,9,FALSE)),IF($X$1=6,(VLOOKUP(B136,'X6'!$B:$AZ,9,FALSE)),IF($X$1=7,(VLOOKUP(B136,'X7'!$B:$AZ,9,FALSE)),IF($X$1=8,(VLOOKUP(B136,'X8'!$B:$AZ,9,FALSE)),IF($X$1=9,(VLOOKUP(B136,'X9'!$B:$AZ,9,FALSE)),IF($X$1=10,(VLOOKUP(B136,'X10'!$B:$AZ,9,FALSE)),IF($X$1=11,(VLOOKUP(B136,'X11'!$B:$AZ,9,FALSE)),IF($X$1=12,(VLOOKUP(B136,'X12'!$B:$AZ,9,FALSE)),IF($X$1=13,(VLOOKUP(B136,'X13'!$B:$AZ,9,FALSE)),"B"))))))))))))))=TRUE," ",(IF($X$1=1,(VLOOKUP(B136,'X1'!$B:$AZ,9,FALSE)),IF($X$1=2,(VLOOKUP(B136,'X2'!$B:$AZ,9,FALSE)),IF($X$1=3,(VLOOKUP(B136,'X3'!$B:$AZ,9,FALSE)),IF($X$1=4,(VLOOKUP(B136,'X4'!$B:$AZ,9,FALSE)),IF($X$1=5,(VLOOKUP(B136,'X5'!$B:$AZ,9,FALSE)),IF($X$1=6,(VLOOKUP(B136,'X6'!$B:$AZ,9,FALSE)),IF($X$1=7,(VLOOKUP(B136,'X7'!$B:$AZ,9,FALSE)),IF($X$1=8,(VLOOKUP(B136,'X8'!$B:$AZ,9,FALSE)),IF($X$1=9,(VLOOKUP(B136,'X9'!$B:$AZ,9,FALSE)),IF($X$1=10,(VLOOKUP(B136,'X10'!$B:$AZ,9,FALSE)),IF($X$1=11,(VLOOKUP(B136,'X11'!$B:$AZ,9,FALSE)),IF($X$1=12,(VLOOKUP(B136,'X12'!$B:$AZ,9,FALSE)),IF($X$1=13,(VLOOKUP(B136,'X13'!$B:$AZ,9,FALSE)),"B")))))))))))))))</f>
        <v xml:space="preserve"> </v>
      </c>
      <c r="M136" s="184" t="str">
        <f ca="1">IF(ISERROR(IF($X$1=1,(VLOOKUP(B136,'X1'!$B:$AZ,10,FALSE)),IF($X$1=2,(VLOOKUP(B136,'X2'!$B:$AZ,10,FALSE)),IF($X$1=3,(VLOOKUP(B136,'X3'!$B:$AZ,10,FALSE)),IF($X$1=4,(VLOOKUP(B136,'X4'!$B:$AZ,10,FALSE)),IF($X$1=5,(VLOOKUP(B136,'X5'!$B:$AZ,10,FALSE)),IF($X$1=6,(VLOOKUP(B136,'X6'!$B:$AZ,10,FALSE)),IF($X$1=7,(VLOOKUP(B136,'X7'!$B:$AZ,10,FALSE)),IF($X$1=8,(VLOOKUP(B136,'X8'!$B:$AZ,10,FALSE)),IF($X$1=9,(VLOOKUP(B136,'X9'!$B:$AZ,10,FALSE)),IF($X$1=10,(VLOOKUP(B136,'X10'!$B:$AZ,10,FALSE)),IF($X$1=11,(VLOOKUP(B136,'X11'!$B:$AZ,10,FALSE)),IF($X$1=12,(VLOOKUP(B136,'X12'!$B:$AZ,10,FALSE)),IF($X$1=13,(VLOOKUP(B136,'X13'!$B:$AZ,10,FALSE)),"B"))))))))))))))=TRUE," ",(IF($X$1=1,(VLOOKUP(B136,'X1'!$B:$AZ,10,FALSE)),IF($X$1=2,(VLOOKUP(B136,'X2'!$B:$AZ,10,FALSE)),IF($X$1=3,(VLOOKUP(B136,'X3'!$B:$AZ,10,FALSE)),IF($X$1=4,(VLOOKUP(B136,'X4'!$B:$AZ,10,FALSE)),IF($X$1=5,(VLOOKUP(B136,'X5'!$B:$AZ,10,FALSE)),IF($X$1=6,(VLOOKUP(B136,'X6'!$B:$AZ,10,FALSE)),IF($X$1=7,(VLOOKUP(B136,'X7'!$B:$AZ,10,FALSE)),IF($X$1=8,(VLOOKUP(B136,'X8'!$B:$AZ,10,FALSE)),IF($X$1=9,(VLOOKUP(B136,'X9'!$B:$AZ,10,FALSE)),IF($X$1=10,(VLOOKUP(B136,'X10'!$B:$AZ,10,FALSE)),IF($X$1=11,(VLOOKUP(B136,'X11'!$B:$AZ,10,FALSE)),IF($X$1=12,(VLOOKUP(B136,'X12'!$B:$AZ,10,FALSE)),IF($X$1=13,(VLOOKUP(B136,'X13'!$B:$AZ,10,FALSE)),"B")))))))))))))))</f>
        <v xml:space="preserve"> </v>
      </c>
      <c r="N136" s="185" t="str">
        <f ca="1">IF(ISERROR(IF($X$1=1,(VLOOKUP(B136,'X1'!$B:$AZ,45,FALSE)),IF($X$1=2,(VLOOKUP(B136,'X2'!$B:$AZ,45,FALSE)),IF($X$1=3,(VLOOKUP(B136,'X3'!$B:$AZ,45,FALSE)),IF($X$1=4,(VLOOKUP(B136,'X4'!$B:$AZ,45,FALSE)),IF($X$1=5,(VLOOKUP(B136,'X5'!$B:$AZ,45,FALSE)),IF($X$1=6,(VLOOKUP(B136,'X6'!$B:$AZ,45,FALSE)),IF($X$1=7,(VLOOKUP(B136,'X7'!$B:$AZ,45,FALSE)),IF($X$1=8,(VLOOKUP(B136,'X8'!$B:$AZ,45,FALSE)),IF($X$1=9,(VLOOKUP(B136,'X9'!$B:$AZ,45,FALSE)),IF($X$1=10,(VLOOKUP(B136,'X10'!$B:$AZ,45,FALSE)),IF($X$1=11,(VLOOKUP(B136,'X11'!$B:$AZ,45,FALSE)),IF($X$1=12,(VLOOKUP(B136,'X12'!$B:$AZ,45,FALSE)),IF($X$1=13,(VLOOKUP(B136,'X13'!$B:$AZ,45,FALSE)),"B"))))))))))))))=TRUE," ",(IF($X$1=1,(VLOOKUP(B136,'X1'!$B:$AZ,45,FALSE)),IF($X$1=2,(VLOOKUP(B136,'X2'!$B:$AZ,45,FALSE)),IF($X$1=3,(VLOOKUP(B136,'X3'!$B:$AZ,45,FALSE)),IF($X$1=4,(VLOOKUP(B136,'X4'!$B:$AZ,45,FALSE)),IF($X$1=5,(VLOOKUP(B136,'X5'!$B:$AZ,45,FALSE)),IF($X$1=6,(VLOOKUP(B136,'X6'!$B:$AZ,45,FALSE)),IF($X$1=7,(VLOOKUP(B136,'X7'!$B:$AZ,45,FALSE)),IF($X$1=8,(VLOOKUP(B136,'X8'!$B:$AZ,45,FALSE)),IF($X$1=9,(VLOOKUP(B136,'X9'!$B:$AZ,45,FALSE)),IF($X$1=10,(VLOOKUP(B136,'X10'!$B:$AZ,45,FALSE)),IF($X$1=11,(VLOOKUP(B136,'X11'!$B:$AZ,45,FALSE)),IF($X$1=12,(VLOOKUP(B136,'X12'!$B:$AZ,45,FALSE)),IF($X$1=13,(VLOOKUP(B136,'X13'!$B:$AZ,45,FALSE)),"B")))))))))))))))</f>
        <v xml:space="preserve"> </v>
      </c>
      <c r="O136" s="184" t="str">
        <f ca="1">IF(ISERROR(IF($X$1=1,(VLOOKUP(B136,'X1'!$B:$AZ,11,FALSE)),IF($X$1=2,(VLOOKUP(B136,'X2'!$B:$AZ,11,FALSE)),IF($X$1=3,(VLOOKUP(B136,'X3'!$B:$AZ,11,FALSE)),IF($X$1=4,(VLOOKUP(B136,'X4'!$B:$AZ,11,FALSE)),IF($X$1=5,(VLOOKUP(B136,'X5'!$B:$AZ,11,FALSE)),IF($X$1=6,(VLOOKUP(B136,'X6'!$B:$AZ,11,FALSE)),IF($X$1=7,(VLOOKUP(B136,'X7'!$B:$AZ,11,FALSE)),IF($X$1=8,(VLOOKUP(B136,'X8'!$B:$AZ,11,FALSE)),IF($X$1=9,(VLOOKUP(B136,'X9'!$B:$AZ,11,FALSE)),IF($X$1=10,(VLOOKUP(B136,'X10'!$B:$AZ,11,FALSE)),IF($X$1=11,(VLOOKUP(B136,'X11'!$B:$AZ,11,FALSE)),IF($X$1=12,(VLOOKUP(B136,'X12'!$B:$AZ,11,FALSE)),IF($X$1=13,(VLOOKUP(B136,'X13'!$B:$AZ,11,FALSE)),"B"))))))))))))))=TRUE," ",(IF($X$1=1,(VLOOKUP(B136,'X1'!$B:$AZ,11,FALSE)),IF($X$1=2,(VLOOKUP(B136,'X2'!$B:$AZ,11,FALSE)),IF($X$1=3,(VLOOKUP(B136,'X3'!$B:$AZ,11,FALSE)),IF($X$1=4,(VLOOKUP(B136,'X4'!$B:$AZ,11,FALSE)),IF($X$1=5,(VLOOKUP(B136,'X5'!$B:$AZ,11,FALSE)),IF($X$1=6,(VLOOKUP(B136,'X6'!$B:$AZ,11,FALSE)),IF($X$1=7,(VLOOKUP(B136,'X7'!$B:$AZ,11,FALSE)),IF($X$1=8,(VLOOKUP(B136,'X8'!$B:$AZ,11,FALSE)),IF($X$1=9,(VLOOKUP(B136,'X9'!$B:$AZ,11,FALSE)),IF($X$1=10,(VLOOKUP(B136,'X10'!$B:$AZ,11,FALSE)),IF($X$1=11,(VLOOKUP(B136,'X11'!$B:$AZ,11,FALSE)),IF($X$1=12,(VLOOKUP(B136,'X12'!$B:$AZ,11,FALSE)),IF($X$1=13,(VLOOKUP(B136,'X13'!$B:$AZ,11,FALSE)),"B")))))))))))))))</f>
        <v xml:space="preserve"> </v>
      </c>
      <c r="P136" s="184" t="str">
        <f ca="1">IF(ISERROR(IF($X$1=1,(VLOOKUP(B136,'X1'!$B:$AZ,12,FALSE)),IF($X$1=2,(VLOOKUP(B136,'X2'!$B:$AZ,12,FALSE)),IF($X$1=3,(VLOOKUP(B136,'X3'!$B:$AZ,12,FALSE)),IF($X$1=4,(VLOOKUP(B136,'X4'!$B:$AZ,12,FALSE)),IF($X$1=5,(VLOOKUP(B136,'X5'!$B:$AZ,12,FALSE)),IF($X$1=6,(VLOOKUP(B136,'X6'!$B:$AZ,12,FALSE)),IF($X$1=7,(VLOOKUP(B136,'X7'!$B:$AZ,12,FALSE)),IF($X$1=8,(VLOOKUP(B136,'X8'!$B:$AZ,12,FALSE)),IF($X$1=9,(VLOOKUP(B136,'X9'!$B:$AZ,12,FALSE)),IF($X$1=10,(VLOOKUP(B136,'X10'!$B:$AZ,12,FALSE)),IF($X$1=11,(VLOOKUP(B136,'X11'!$B:$AZ,12,FALSE)),IF($X$1=12,(VLOOKUP(B136,'X12'!$B:$AZ,12,FALSE)),IF($X$1=13,(VLOOKUP(B136,'X13'!$B:$AZ,12,FALSE)),"B"))))))))))))))=TRUE," ",(IF($X$1=1,(VLOOKUP(B136,'X1'!$B:$AZ,12,FALSE)),IF($X$1=2,(VLOOKUP(B136,'X2'!$B:$AZ,12,FALSE)),IF($X$1=3,(VLOOKUP(B136,'X3'!$B:$AZ,12,FALSE)),IF($X$1=4,(VLOOKUP(B136,'X4'!$B:$AZ,12,FALSE)),IF($X$1=5,(VLOOKUP(B136,'X5'!$B:$AZ,12,FALSE)),IF($X$1=6,(VLOOKUP(B136,'X6'!$B:$AZ,12,FALSE)),IF($X$1=7,(VLOOKUP(B136,'X7'!$B:$AZ,12,FALSE)),IF($X$1=8,(VLOOKUP(B136,'X8'!$B:$AZ,12,FALSE)),IF($X$1=9,(VLOOKUP(B136,'X9'!$B:$AZ,12,FALSE)),IF($X$1=10,(VLOOKUP(B136,'X10'!$B:$AZ,12,FALSE)),IF($X$1=11,(VLOOKUP(B136,'X11'!$B:$AZ,12,FALSE)),IF($X$1=12,(VLOOKUP(B136,'X12'!$B:$AZ,12,FALSE)),IF($X$1=13,(VLOOKUP(B136,'X13'!$B:$AZ,12,FALSE)),"B")))))))))))))))</f>
        <v xml:space="preserve"> </v>
      </c>
      <c r="Q136" s="185" t="str">
        <f ca="1">IF(ISERROR(IF($X$1=1,(VLOOKUP(B136,'X1'!$B:$AZ,46,FALSE)),IF($X$1=2,(VLOOKUP(B136,'X2'!$B:$AZ,46,FALSE)),IF($X$1=3,(VLOOKUP(B136,'X3'!$B:$AZ,46,FALSE)),IF($X$1=4,(VLOOKUP(B136,'X4'!$B:$AZ,46,FALSE)),IF($X$1=5,(VLOOKUP(B136,'X5'!$B:$AZ,46,FALSE)),IF($X$1=6,(VLOOKUP(B136,'X6'!$B:$AZ,46,FALSE)),IF($X$1=7,(VLOOKUP(B136,'X7'!$B:$AZ,46,FALSE)),IF($X$1=8,(VLOOKUP(B136,'X8'!$B:$AZ,46,FALSE)),IF($X$1=9,(VLOOKUP(B136,'X9'!$B:$AZ,46,FALSE)),IF($X$1=10,(VLOOKUP(B136,'X10'!$B:$AZ,46,FALSE)),IF($X$1=11,(VLOOKUP(B136,'X11'!$B:$AZ,46,FALSE)),IF($X$1=12,(VLOOKUP(B136,'X12'!$B:$AZ,46,FALSE)),IF($X$1=13,(VLOOKUP(B136,'X13'!$B:$AZ,46,FALSE)),"B"))))))))))))))=TRUE," ",(IF($X$1=1,(VLOOKUP(B136,'X1'!$B:$AZ,46,FALSE)),IF($X$1=2,(VLOOKUP(B136,'X2'!$B:$AZ,46,FALSE)),IF($X$1=3,(VLOOKUP(B136,'X3'!$B:$AZ,46,FALSE)),IF($X$1=4,(VLOOKUP(B136,'X4'!$B:$AZ,46,FALSE)),IF($X$1=5,(VLOOKUP(B136,'X5'!$B:$AZ,46,FALSE)),IF($X$1=6,(VLOOKUP(B136,'X6'!$B:$AZ,46,FALSE)),IF($X$1=7,(VLOOKUP(B136,'X7'!$B:$AZ,46,FALSE)),IF($X$1=8,(VLOOKUP(B136,'X8'!$B:$AZ,46,FALSE)),IF($X$1=9,(VLOOKUP(B136,'X9'!$B:$AZ,46,FALSE)),IF($X$1=10,(VLOOKUP(B136,'X10'!$B:$AZ,46,FALSE)),IF($X$1=11,(VLOOKUP(B136,'X11'!$B:$AZ,46,FALSE)),IF($X$1=12,(VLOOKUP(B136,'X12'!$B:$AZ,46,FALSE)),IF($X$1=13,(VLOOKUP(B136,'X13'!$B:$AZ,46,FALSE)),"B")))))))))))))))</f>
        <v xml:space="preserve"> </v>
      </c>
      <c r="R136" s="185" t="str">
        <f ca="1">IF(ISERROR(IF($X$1=1,(VLOOKUP(B136,'X1'!$B:$AZ,15,FALSE)),IF($X$1=2,(VLOOKUP(B136,'X2'!$B:$AZ,15,FALSE)),IF($X$1=3,(VLOOKUP(B136,'X3'!$B:$AZ,15,FALSE)),IF($X$1=4,(VLOOKUP(B136,'X4'!$B:$AZ,15,FALSE)),IF($X$1=5,(VLOOKUP(B136,'X5'!$B:$AZ,15,FALSE)),IF($X$1=6,(VLOOKUP(B136,'X6'!$B:$AZ,15,FALSE)),IF($X$1=7,(VLOOKUP(B136,'X7'!$B:$AZ,15,FALSE)),IF($X$1=8,(VLOOKUP(B136,'X8'!$B:$AZ,15,FALSE)),IF($X$1=9,(VLOOKUP(B136,'X9'!$B:$AZ,15,FALSE)),IF($X$1=10,(VLOOKUP(B136,'X10'!$B:$AZ,15,FALSE)),IF($X$1=11,(VLOOKUP(B136,'X11'!$B:$AZ,15,FALSE)),IF($X$1=12,(VLOOKUP(B136,'X12'!$B:$AZ,15,FALSE)),IF($X$1=13,(VLOOKUP(B136,'X13'!$B:$AZ,15,FALSE)),"B"))))))))))))))=TRUE," ",(IF($X$1=1,(VLOOKUP(B136,'X1'!$B:$AZ,15,FALSE)),IF($X$1=2,(VLOOKUP(B136,'X2'!$B:$AZ,15,FALSE)),IF($X$1=3,(VLOOKUP(B136,'X3'!$B:$AZ,15,FALSE)),IF($X$1=4,(VLOOKUP(B136,'X4'!$B:$AZ,15,FALSE)),IF($X$1=5,(VLOOKUP(B136,'X5'!$B:$AZ,15,FALSE)),IF($X$1=6,(VLOOKUP(B136,'X6'!$B:$AZ,15,FALSE)),IF($X$1=7,(VLOOKUP(B136,'X7'!$B:$AZ,15,FALSE)),IF($X$1=8,(VLOOKUP(B136,'X8'!$B:$AZ,15,FALSE)),IF($X$1=9,(VLOOKUP(B136,'X9'!$B:$AZ,15,FALSE)),IF($X$1=10,(VLOOKUP(B136,'X10'!$B:$AZ,15,FALSE)),IF($X$1=11,(VLOOKUP(B136,'X11'!$B:$AZ,15,FALSE)),IF($X$1=12,(VLOOKUP(B136,'X12'!$B:$AZ,15,FALSE)),IF($X$1=13,(VLOOKUP(B136,'X13'!$B:$AZ,15,FALSE)),"B")))))))))))))))</f>
        <v xml:space="preserve"> </v>
      </c>
      <c r="S136" s="185" t="str">
        <f ca="1">IF(ISERROR(IF((IF($X$1=1,(VLOOKUP(B136,'X1'!$B:$AZ,14,FALSE)),(IF($X$1=2,(VLOOKUP(B136,'X2'!$B:$AZ,14,FALSE)),(IF($X$1=3,(VLOOKUP(B136,'X3'!$B:$AZ,14,FALSE)),(IF($X$1=4,(VLOOKUP(B136,'X4'!$B:$AZ,14,FALSE)),(IF($X$1=5,(VLOOKUP(B136,'X5'!$B:$AZ,14,FALSE)),(IF($X$1=6,(VLOOKUP(B136,'X6'!$B:$AZ,14,FALSE)),(IF($X$1=7,(VLOOKUP(B136,'X7'!$B:$AZ,14,FALSE)),(IF($X$1=8,(VLOOKUP(B136,'X8'!$B:$AZ,14,FALSE)),(IF($X$1=9,(VLOOKUP(B136,'X9'!$B:$AZ,14,FALSE)),(IF($X$1=10,(VLOOKUP(B136,'X10'!$B:$AZ,14,FALSE)),(IF($X$1=11,(VLOOKUP(B136,'X11'!$B:$AZ,14,FALSE)),(IF($X$1=12,(VLOOKUP(B136,'X12'!$B:$AZ,14,FALSE)),(VLOOKUP(B136,'X13'!$B:$AZ,14,FALSE))))))))))))))))))))))))))=$V$1," ",(IF($X$1=1,(VLOOKUP(B136,'X1'!$B:$AZ,14,FALSE)),(IF($X$1=2,(VLOOKUP(B136,'X2'!$B:$AZ,14,FALSE)),(IF($X$1=3,(VLOOKUP(B136,'X3'!$B:$AZ,14,FALSE)),(IF($X$1=4,(VLOOKUP(B136,'X4'!$B:$AZ,14,FALSE)),(IF($X$1=5,(VLOOKUP(B136,'X5'!$B:$AZ,14,FALSE)),(IF($X$1=6,(VLOOKUP(B136,'X6'!$B:$AZ,14,FALSE)),(IF($X$1=7,(VLOOKUP(B136,'X7'!$B:$AZ,14,FALSE)),(IF($X$1=8,(VLOOKUP(B136,'X8'!$B:$AZ,14,FALSE)),(IF($X$1=9,(VLOOKUP(B136,'X9'!$B:$AZ,14,FALSE)),(IF($X$1=10,(VLOOKUP(B136,'X10'!$B:$AZ,14,FALSE)),(IF($X$1=11,(VLOOKUP(B136,'X11'!$B:$AZ,14,FALSE)),(IF($X$1=12,(VLOOKUP(B136,'X12'!$B:$AZ,14,FALSE)),(VLOOKUP(B136,'X13'!$B:$AZ,14,FALSE))))))))))))))))))))))))))))=TRUE," ",(IF((IF($X$1=1,(VLOOKUP(B136,'X1'!$B:$AZ,14,FALSE)),(IF($X$1=2,(VLOOKUP(B136,'X2'!$B:$AZ,14,FALSE)),(IF($X$1=3,(VLOOKUP(B136,'X3'!$B:$AZ,14,FALSE)),(IF($X$1=4,(VLOOKUP(B136,'X4'!$B:$AZ,14,FALSE)),(IF($X$1=5,(VLOOKUP(B136,'X5'!$B:$AZ,14,FALSE)),(IF($X$1=6,(VLOOKUP(B136,'X6'!$B:$AZ,14,FALSE)),(IF($X$1=7,(VLOOKUP(B136,'X7'!$B:$AZ,14,FALSE)),(IF($X$1=8,(VLOOKUP(B136,'X8'!$B:$AZ,14,FALSE)),(IF($X$1=9,(VLOOKUP(B136,'X9'!$B:$AZ,14,FALSE)),(IF($X$1=10,(VLOOKUP(B136,'X10'!$B:$AZ,14,FALSE)),(IF($X$1=11,(VLOOKUP(B136,'X11'!$B:$AZ,14,FALSE)),(IF($X$1=12,(VLOOKUP(B136,'X12'!$B:$AZ,14,FALSE)),(VLOOKUP(B136,'X13'!$B:$AZ,14,FALSE))))))))))))))))))))))))))=$V$1," ",(IF($X$1=1,(VLOOKUP(B136,'X1'!$B:$AZ,14,FALSE)),(IF($X$1=2,(VLOOKUP(B136,'X2'!$B:$AZ,14,FALSE)),(IF($X$1=3,(VLOOKUP(B136,'X3'!$B:$AZ,14,FALSE)),(IF($X$1=4,(VLOOKUP(B136,'X4'!$B:$AZ,14,FALSE)),(IF($X$1=5,(VLOOKUP(B136,'X5'!$B:$AZ,14,FALSE)),(IF($X$1=6,(VLOOKUP(B136,'X6'!$B:$AZ,14,FALSE)),(IF($X$1=7,(VLOOKUP(B136,'X7'!$B:$AZ,14,FALSE)),(IF($X$1=8,(VLOOKUP(B136,'X8'!$B:$AZ,14,FALSE)),(IF($X$1=9,(VLOOKUP(B136,'X9'!$B:$AZ,14,FALSE)),(IF($X$1=10,(VLOOKUP(B136,'X10'!$B:$AZ,14,FALSE)),(IF($X$1=11,(VLOOKUP(B136,'X11'!$B:$AZ,14,FALSE)),(IF($X$1=12,(VLOOKUP(B136,'X12'!$B:$AZ,14,FALSE)),(VLOOKUP(B136,'X13'!$B:$AZ,14,FALSE)))))))))))))))))))))))))))))</f>
        <v xml:space="preserve"> </v>
      </c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</row>
    <row r="137" spans="1:67" ht="14.1" customHeight="1" x14ac:dyDescent="0.2">
      <c r="A137" s="156" t="s">
        <v>1058</v>
      </c>
      <c r="B137" s="122" t="str">
        <f>IF(ISERROR(IF($U$16=1,(VLOOKUP(A137,$AC$89:$AH$125,2,FALSE)),IF((IF($X$1=1,'X1'!B96,(IF($X$1=2,'X2'!B96,(IF($X$1=3,'X3'!B96,(IF($X$1=4,'X4'!B96,(IF($X$1=5,'X5'!B96,(IF($X$1=6,'X6'!B96,(IF($X$1=7,'X7'!B96,(IF($X$1=8,'X8'!B96,(IF($X$1=9,'X9'!B96,(IF($X$1=10,'X10'!B96,(IF($X$1=11,'X11'!B96,(IF($X$1=12,'X12'!B96,'X13'!B96))))))))))))))))))))))))="","",(IF($X$1=1,'X1'!B96,(IF($X$1=2,'X2'!B96,(IF($X$1=3,'X3'!B96,(IF($X$1=4,'X4'!B96,(IF($X$1=5,'X5'!B96,(IF($X$1=6,'X6'!B96,(IF($X$1=7,'X7'!B96,(IF($X$1=8,'X8'!B96,(IF($X$1=9,'X9'!B96,(IF($X$1=10,'X10'!B96,(IF($X$1=11,'X11'!B96,(IF($X$1=12,'X12'!B96,'X13'!B96)))))))))))))))))))))))))))=TRUE," ",(IF($U$16=1,(VLOOKUP(A137,$AC$89:$AH$125,2,FALSE)),IF((IF($X$1=1,'X1'!B96,(IF($X$1=2,'X2'!B96,(IF($X$1=3,'X3'!B96,(IF($X$1=4,'X4'!B96,(IF($X$1=5,'X5'!B96,(IF($X$1=6,'X6'!B96,(IF($X$1=7,'X7'!B96,(IF($X$1=8,'X8'!B96,(IF($X$1=9,'X9'!B96,(IF($X$1=10,'X10'!B96,(IF($X$1=11,'X11'!B96,(IF($X$1=12,'X12'!B96,'X13'!B96))))))))))))))))))))))))="","",(IF($X$1=1,'X1'!B96,(IF($X$1=2,'X2'!B96,(IF($X$1=3,'X3'!B96,(IF($X$1=4,'X4'!B96,(IF($X$1=5,'X5'!B96,(IF($X$1=6,'X6'!B96,(IF($X$1=7,'X7'!B96,(IF($X$1=8,'X8'!B96,(IF($X$1=9,'X9'!B96,(IF($X$1=10,'X10'!B96,(IF($X$1=11,'X11'!B96,(IF($X$1=12,'X12'!B96,'X13'!B96))))))))))))))))))))))))))))</f>
        <v/>
      </c>
      <c r="C137" s="181" t="str">
        <f ca="1">IF(ISERROR(IF($X$1=1,(VLOOKUP(B137,'X1'!$B:$AZ,47,FALSE)),IF($X$1=2,(VLOOKUP(B137,'X2'!$B:$AZ,47,FALSE)),IF($X$1=3,(VLOOKUP(B137,'X3'!$B:$AZ,47,FALSE)),IF($X$1=4,(VLOOKUP(B137,'X4'!$B:$AZ,47,FALSE)),IF($X$1=5,(VLOOKUP(B137,'X5'!$B:$AZ,47,FALSE)),IF($X$1=6,(VLOOKUP(B137,'X6'!$B:$AZ,47,FALSE)),IF($X$1=7,(VLOOKUP(B137,'X7'!$B:$AZ,47,FALSE)),IF($X$1=8,(VLOOKUP(B137,'X8'!$B:$AZ,47,FALSE)),IF($X$1=9,(VLOOKUP(B137,'X9'!$B:$AZ,47,FALSE)),IF($X$1=10,(VLOOKUP(B137,'X10'!$B:$AZ,47,FALSE)),IF($X$1=11,(VLOOKUP(B137,'X11'!$B:$AZ,47,FALSE)),IF($X$1=12,(VLOOKUP(B137,'X12'!$B:$AZ,47,FALSE)),IF($X$1=13,(VLOOKUP(B137,'X13'!$B:$AZ,47,FALSE)),"B"))))))))))))))=TRUE," ",(IF($X$1=1,(VLOOKUP(B137,'X1'!$B:$AZ,47,FALSE)),IF($X$1=2,(VLOOKUP(B137,'X2'!$B:$AZ,47,FALSE)),IF($X$1=3,(VLOOKUP(B137,'X3'!$B:$AZ,47,FALSE)),IF($X$1=4,(VLOOKUP(B137,'X4'!$B:$AZ,47,FALSE)),IF($X$1=5,(VLOOKUP(B137,'X5'!$B:$AZ,47,FALSE)),IF($X$1=6,(VLOOKUP(B137,'X6'!$B:$AZ,47,FALSE)),IF($X$1=7,(VLOOKUP(B137,'X7'!$B:$AZ,47,FALSE)),IF($X$1=8,(VLOOKUP(B137,'X8'!$B:$AZ,47,FALSE)),IF($X$1=9,(VLOOKUP(B137,'X9'!$B:$AZ,47,FALSE)),IF($X$1=10,(VLOOKUP(B137,'X10'!$B:$AZ,47,FALSE)),IF($X$1=11,(VLOOKUP(B137,'X11'!$B:$AZ,47,FALSE)),IF($X$1=12,(VLOOKUP(B137,'X12'!$B:$AZ,47,FALSE)),IF($X$1=13,(VLOOKUP(B137,'X13'!$B:$AZ,47,FALSE)),"B")))))))))))))))</f>
        <v xml:space="preserve"> </v>
      </c>
      <c r="D137" s="181" t="str">
        <f ca="1">IF(ISERROR(IF($X$1=1,(VLOOKUP(B137,'X1'!$B:$AP,41,FALSE)),IF($X$1=2,(VLOOKUP(B137,'X2'!$B:$AP,41,FALSE)),IF($X$1=3,(VLOOKUP(B137,'X3'!$B:$AP,41,FALSE)),IF($X$1=4,(VLOOKUP(B137,'X4'!$B:$AP,41,FALSE)),IF($X$1=5,(VLOOKUP(B137,'X5'!$B:$AP,41,FALSE)),IF($X$1=6,(VLOOKUP(B137,'X6'!$B:$AP,41,FALSE)),IF($X$1=7,(VLOOKUP(B137,'X7'!$B:$AP,41,FALSE)),IF($X$1=8,(VLOOKUP(B137,'X8'!$B:$AP,41,FALSE)),IF($X$1=9,(VLOOKUP(B137,'X9'!$B:$AP,41,FALSE)),IF($X$1=10,(VLOOKUP(B137,'X10'!$B:$AP,41,FALSE)),IF($X$1=11,(VLOOKUP(B137,'X11'!$B:$AP,41,FALSE)),IF($X$1=12,(VLOOKUP(B137,'X12'!$B:$AP,41,FALSE)),IF($X$1=13,(VLOOKUP(B137,'X13'!$B:$AP,41,FALSE)),"B"))))))))))))))=TRUE," ",(IF($X$1=1,(VLOOKUP(B137,'X1'!$B:$AP,41,FALSE)),IF($X$1=2,(VLOOKUP(B137,'X2'!$B:$AP,41,FALSE)),IF($X$1=3,(VLOOKUP(B137,'X3'!$B:$AP,41,FALSE)),IF($X$1=4,(VLOOKUP(B137,'X4'!$B:$AP,41,FALSE)),IF($X$1=5,(VLOOKUP(B137,'X5'!$B:$AP,41,FALSE)),IF($X$1=6,(VLOOKUP(B137,'X6'!$B:$AP,41,FALSE)),IF($X$1=7,(VLOOKUP(B137,'X7'!$B:$AP,41,FALSE)),IF($X$1=8,(VLOOKUP(B137,'X8'!$B:$AP,41,FALSE)),IF($X$1=9,(VLOOKUP(B137,'X9'!$B:$AP,41,FALSE)),IF($X$1=10,(VLOOKUP(B137,'X10'!$B:$AP,41,FALSE)),IF($X$1=11,(VLOOKUP(B137,'X11'!$B:$AP,41,FALSE)),IF($X$1=12,(VLOOKUP(B137,'X12'!$B:$AP,41,FALSE)),IF($X$1=13,(VLOOKUP(B137,'X13'!$B:$AP,41,FALSE)),"B")))))))))))))))</f>
        <v xml:space="preserve"> </v>
      </c>
      <c r="E137" s="182" t="str">
        <f ca="1">IF(ISERROR(IF($X$1=1,(VLOOKUP(B137,'X1'!$B:$AP,7,FALSE)),IF($X$1=2,(VLOOKUP(B137,'X2'!$B:$AP,7,FALSE)),IF($X$1=3,(VLOOKUP(B137,'X3'!$B:$AP,7,FALSE)),IF($X$1=4,(VLOOKUP(B137,'X4'!$B:$AP,7,FALSE)),IF($X$1=5,(VLOOKUP(B137,'X5'!$B:$AP,7,FALSE)),IF($X$1=6,(VLOOKUP(B137,'X6'!$B:$AP,7,FALSE)),IF($X$1=7,(VLOOKUP(B137,'X7'!$B:$AP,7,FALSE)),IF($X$1=8,(VLOOKUP(B137,'X8'!$B:$AP,7,FALSE)),IF($X$1=9,(VLOOKUP(B137,'X9'!$B:$AP,7,FALSE)),IF($X$1=10,(VLOOKUP(B137,'X10'!$B:$AP,7,FALSE)),IF($X$1=11,(VLOOKUP(B137,'X11'!$B:$AP,7,FALSE)),IF($X$1=12,(VLOOKUP(B137,'X12'!$B:$AP,7,FALSE)),IF($X$1=13,(VLOOKUP(B137,'X13'!$B:$AP,7,FALSE)),"B"))))))))))))))=TRUE," ",(IF($X$1=1,(VLOOKUP(B137,'X1'!$B:$AP,7,FALSE)),IF($X$1=2,(VLOOKUP(B137,'X2'!$B:$AP,7,FALSE)),IF($X$1=3,(VLOOKUP(B137,'X3'!$B:$AP,7,FALSE)),IF($X$1=4,(VLOOKUP(B137,'X4'!$B:$AP,7,FALSE)),IF($X$1=5,(VLOOKUP(B137,'X5'!$B:$AP,7,FALSE)),IF($X$1=6,(VLOOKUP(B137,'X6'!$B:$AP,7,FALSE)),IF($X$1=7,(VLOOKUP(B137,'X7'!$B:$AP,7,FALSE)),IF($X$1=8,(VLOOKUP(B137,'X8'!$B:$AP,7,FALSE)),IF($X$1=9,(VLOOKUP(B137,'X9'!$B:$AP,7,FALSE)),IF($X$1=10,(VLOOKUP(B137,'X10'!$B:$AP,7,FALSE)),IF($X$1=11,(VLOOKUP(B137,'X11'!$B:$AP,7,FALSE)),IF($X$1=12,(VLOOKUP(B137,'X12'!$B:$AP,7,FALSE)),IF($X$1=13,(VLOOKUP(B137,'X13'!$B:$AP,7,FALSE)),"B")))))))))))))))</f>
        <v xml:space="preserve"> </v>
      </c>
      <c r="F137" s="182" t="str">
        <f ca="1">IF(ISERROR(IF((IF($X$1=1,(VLOOKUP(B137,'X1'!$B:$AO,6,FALSE)),(IF($X$1=2,(VLOOKUP(B137,'X2'!$B:$AO,6,FALSE)),(IF($X$1=3,(VLOOKUP(B137,'X3'!$B:$AO,6,FALSE)),(IF($X$1=4,(VLOOKUP(B137,'X4'!$B:$AO,6,FALSE)),(IF($X$1=5,(VLOOKUP(B137,'X5'!$B:$AO,6,FALSE)),(IF($X$1=6,(VLOOKUP(B137,'X6'!$B:$AO,6,FALSE)),(IF($X$1=7,(VLOOKUP(B137,'X7'!$B:$AO,6,FALSE)),(IF($X$1=8,(VLOOKUP(B137,'X8'!$B:$AO,6,FALSE)),(IF($X$1=9,(VLOOKUP(B137,'X9'!$B:$AO,6,FALSE)),(IF($X$1=10,(VLOOKUP(B137,'X10'!$B:$AO,6,FALSE)),(IF($X$1=11,(VLOOKUP(B137,'X11'!$B:$AO,6,FALSE)),(IF($X$1=12,(VLOOKUP(B137,'X12'!$B:$AO,6,FALSE)),(VLOOKUP(B137,'X13'!$B:$AO,6,FALSE))))))))))))))))))))))))))=$V$1," ",(IF($X$1=1,(VLOOKUP(B137,'X1'!$B:$AO,6,FALSE)),(IF($X$1=2,(VLOOKUP(B137,'X2'!$B:$AO,6,FALSE)),(IF($X$1=3,(VLOOKUP(B137,'X3'!$B:$AO,6,FALSE)),(IF($X$1=4,(VLOOKUP(B137,'X4'!$B:$AO,6,FALSE)),(IF($X$1=5,(VLOOKUP(B137,'X5'!$B:$AO,6,FALSE)),(IF($X$1=6,(VLOOKUP(B137,'X6'!$B:$AO,6,FALSE)),(IF($X$1=7,(VLOOKUP(B137,'X7'!$B:$AO,6,FALSE)),(IF($X$1=8,(VLOOKUP(B137,'X8'!$B:$AO,6,FALSE)),(IF($X$1=9,(VLOOKUP(B137,'X9'!$B:$AO,6,FALSE)),(IF($X$1=10,(VLOOKUP(B137,'X10'!$B:$AO,6,FALSE)),(IF($X$1=11,(VLOOKUP(B137,'X11'!$B:$AO,6,FALSE)),(IF($X$1=12,(VLOOKUP(B137,'X12'!$B:$AO,6,FALSE)),(VLOOKUP(B137,'X13'!$B:$AO,6,FALSE))))))))))))))))))))))))))))=TRUE," ",(IF((IF($X$1=1,(VLOOKUP(B137,'X1'!$B:$AO,6,FALSE)),(IF($X$1=2,(VLOOKUP(B137,'X2'!$B:$AO,6,FALSE)),(IF($X$1=3,(VLOOKUP(B137,'X3'!$B:$AO,6,FALSE)),(IF($X$1=4,(VLOOKUP(B137,'X4'!$B:$AO,6,FALSE)),(IF($X$1=5,(VLOOKUP(B137,'X5'!$B:$AO,6,FALSE)),(IF($X$1=6,(VLOOKUP(B137,'X6'!$B:$AO,6,FALSE)),(IF($X$1=7,(VLOOKUP(B137,'X7'!$B:$AO,6,FALSE)),(IF($X$1=8,(VLOOKUP(B137,'X8'!$B:$AO,6,FALSE)),(IF($X$1=9,(VLOOKUP(B137,'X9'!$B:$AO,6,FALSE)),(IF($X$1=10,(VLOOKUP(B137,'X10'!$B:$AO,6,FALSE)),(IF($X$1=11,(VLOOKUP(B137,'X11'!$B:$AO,6,FALSE)),(IF($X$1=12,(VLOOKUP(B137,'X12'!$B:$AO,6,FALSE)),(VLOOKUP(B137,'X13'!$B:$AO,6,FALSE))))))))))))))))))))))))))=$V$1," ",(IF($X$1=1,(VLOOKUP(B137,'X1'!$B:$AO,6,FALSE)),(IF($X$1=2,(VLOOKUP(B137,'X2'!$B:$AO,6,FALSE)),(IF($X$1=3,(VLOOKUP(B137,'X3'!$B:$AO,6,FALSE)),(IF($X$1=4,(VLOOKUP(B137,'X4'!$B:$AO,6,FALSE)),(IF($X$1=5,(VLOOKUP(B137,'X5'!$B:$AO,6,FALSE)),(IF($X$1=6,(VLOOKUP(B137,'X6'!$B:$AO,6,FALSE)),(IF($X$1=7,(VLOOKUP(B137,'X7'!$B:$AO,6,FALSE)),(IF($X$1=8,(VLOOKUP(B137,'X8'!$B:$AO,6,FALSE)),(IF($X$1=9,(VLOOKUP(B137,'X9'!$B:$AO,6,FALSE)),(IF($X$1=10,(VLOOKUP(B137,'X10'!$B:$AO,6,FALSE)),(IF($X$1=11,(VLOOKUP(B137,'X11'!$B:$AO,6,FALSE)),(IF($X$1=12,(VLOOKUP(B137,'X12'!$B:$AO,6,FALSE)),(VLOOKUP(B137,'X13'!$B:$AO,6,FALSE)))))))))))))))))))))))))))))</f>
        <v xml:space="preserve"> </v>
      </c>
      <c r="G137" s="182" t="str">
        <f ca="1">IF(ISERROR(IF($X$1=1,(VLOOKUP(B137,'X1'!$B:$AZ,44,FALSE)),IF($X$1=2,(VLOOKUP(B137,'X2'!$B:$AZ,44,FALSE)),IF($X$1=3,(VLOOKUP(B137,'X3'!$B:$AZ,44,FALSE)),IF($X$1=4,(VLOOKUP(B137,'X4'!$B:$AZ,44,FALSE)),IF($X$1=5,(VLOOKUP(B137,'X5'!$B:$AZ,44,FALSE)),IF($X$1=6,(VLOOKUP(B137,'X6'!$B:$AZ,44,FALSE)),IF($X$1=7,(VLOOKUP(B137,'X7'!$B:$AZ,44,FALSE)),IF($X$1=8,(VLOOKUP(B137,'X8'!$B:$AZ,44,FALSE)),IF($X$1=9,(VLOOKUP(B137,'X9'!$B:$AZ,44,FALSE)),IF($X$1=10,(VLOOKUP(B137,'X10'!$B:$AZ,44,FALSE)),IF($X$1=11,(VLOOKUP(B137,'X11'!$B:$AZ,44,FALSE)),IF($X$1=12,(VLOOKUP(B137,'X12'!$B:$AZ,44,FALSE)),IF($X$1=13,(VLOOKUP(B137,'X13'!$B:$AZ,44,FALSE)),"B"))))))))))))))=TRUE," ",(IF($X$1=1,(VLOOKUP(B137,'X1'!$B:$AZ,44,FALSE)),IF($X$1=2,(VLOOKUP(B137,'X2'!$B:$AZ,44,FALSE)),IF($X$1=3,(VLOOKUP(B137,'X3'!$B:$AZ,44,FALSE)),IF($X$1=4,(VLOOKUP(B137,'X4'!$B:$AZ,44,FALSE)),IF($X$1=5,(VLOOKUP(B137,'X5'!$B:$AZ,44,FALSE)),IF($X$1=6,(VLOOKUP(B137,'X6'!$B:$AZ,44,FALSE)),IF($X$1=7,(VLOOKUP(B137,'X7'!$B:$AZ,44,FALSE)),IF($X$1=8,(VLOOKUP(B137,'X8'!$B:$AZ,44,FALSE)),IF($X$1=9,(VLOOKUP(B137,'X9'!$B:$AZ,44,FALSE)),IF($X$1=10,(VLOOKUP(B137,'X10'!$B:$AZ,44,FALSE)),IF($X$1=11,(VLOOKUP(B137,'X11'!$B:$AZ,44,FALSE)),IF($X$1=12,(VLOOKUP(B137,'X12'!$B:$AZ,44,FALSE)),IF($X$1=13,(VLOOKUP(B137,'X13'!$B:$AZ,44,FALSE)),"B")))))))))))))))</f>
        <v xml:space="preserve"> </v>
      </c>
      <c r="H137" s="182" t="str">
        <f ca="1">IF(ISERROR(IF($X$1=1,(VLOOKUP(B137,'X1'!$B:$AZ,8,FALSE)),IF($X$1=2,(VLOOKUP(B137,'X2'!$B:$AZ,8,FALSE)),IF($X$1=3,(VLOOKUP(B137,'X3'!$B:$AZ,8,FALSE)),IF($X$1=4,(VLOOKUP(B137,'X4'!$B:$AZ,8,FALSE)),IF($X$1=5,(VLOOKUP(B137,'X5'!$B:$AZ,8,FALSE)),IF($X$1=6,(VLOOKUP(B137,'X6'!$B:$AZ,8,FALSE)),IF($X$1=7,(VLOOKUP(B137,'X7'!$B:$AZ,8,FALSE)),IF($X$1=8,(VLOOKUP(B137,'X8'!$B:$AZ,8,FALSE)),IF($X$1=9,(VLOOKUP(B137,'X9'!$B:$AZ,8,FALSE)),IF($X$1=10,(VLOOKUP(B137,'X10'!$B:$AZ,8,FALSE)),IF($X$1=11,(VLOOKUP(B137,'X11'!$B:$AZ,8,FALSE)),IF($X$1=12,(VLOOKUP(B137,'X12'!$B:$AZ,8,FALSE)),IF($X$1=13,(VLOOKUP(B137,'X13'!$B:$AZ,8,FALSE)),"B"))))))))))))))=TRUE," ",(IF($X$1=1,(VLOOKUP(B137,'X1'!$B:$AZ,8,FALSE)),IF($X$1=2,(VLOOKUP(B137,'X2'!$B:$AZ,8,FALSE)),IF($X$1=3,(VLOOKUP(B137,'X3'!$B:$AZ,8,FALSE)),IF($X$1=4,(VLOOKUP(B137,'X4'!$B:$AZ,8,FALSE)),IF($X$1=5,(VLOOKUP(B137,'X5'!$B:$AZ,8,FALSE)),IF($X$1=6,(VLOOKUP(B137,'X6'!$B:$AZ,8,FALSE)),IF($X$1=7,(VLOOKUP(B137,'X7'!$B:$AZ,8,FALSE)),IF($X$1=8,(VLOOKUP(B137,'X8'!$B:$AZ,8,FALSE)),IF($X$1=9,(VLOOKUP(B137,'X9'!$B:$AZ,8,FALSE)),IF($X$1=10,(VLOOKUP(B137,'X10'!$B:$AZ,8,FALSE)),IF($X$1=11,(VLOOKUP(B137,'X11'!$B:$AZ,8,FALSE)),IF($X$1=12,(VLOOKUP(B137,'X12'!$B:$AZ,8,FALSE)),IF($X$1=13,(VLOOKUP(B137,'X13'!$B:$AZ,8,FALSE)),"B")))))))))))))))</f>
        <v xml:space="preserve"> </v>
      </c>
      <c r="I137" s="183" t="str">
        <f ca="1">IF(ISERROR(IF($X$1=1,(VLOOKUP(B137,'X1'!$B:$AZ,2,FALSE)),IF($X$1=2,(VLOOKUP(B137,'X2'!$B:$AZ,2,FALSE)),IF($X$1=3,(VLOOKUP(B137,'X3'!$B:$AZ,2,FALSE)),IF($X$1=4,(VLOOKUP(B137,'X4'!$B:$AZ,2,FALSE)),IF($X$1=5,(VLOOKUP(B137,'X5'!$B:$AZ,2,FALSE)),IF($X$1=6,(VLOOKUP(B137,'X6'!$B:$AZ,2,FALSE)),IF($X$1=7,(VLOOKUP(B137,'X7'!$B:$AZ,2,FALSE)),IF($X$1=8,(VLOOKUP(B137,'X8'!$B:$AZ,2,FALSE)),IF($X$1=9,(VLOOKUP(B137,'X9'!$B:$AZ,2,FALSE)),IF($X$1=10,(VLOOKUP(B137,'X10'!$B:$AZ,2,FALSE)),IF($X$1=11,(VLOOKUP(B137,'X11'!$B:$AZ,2,FALSE)),IF($X$1=12,(VLOOKUP(B137,'X12'!$B:$AZ,2,FALSE)),IF($X$1=13,(VLOOKUP(B137,'X13'!$B:$AZ,2,FALSE)),"B"))))))))))))))=TRUE," ",(IF($X$1=1,(VLOOKUP(B137,'X1'!$B:$AZ,2,FALSE)),IF($X$1=2,(VLOOKUP(B137,'X2'!$B:$AZ,2,FALSE)),IF($X$1=3,(VLOOKUP(B137,'X3'!$B:$AZ,2,FALSE)),IF($X$1=4,(VLOOKUP(B137,'X4'!$B:$AZ,2,FALSE)),IF($X$1=5,(VLOOKUP(B137,'X5'!$B:$AZ,2,FALSE)),IF($X$1=6,(VLOOKUP(B137,'X6'!$B:$AZ,2,FALSE)),IF($X$1=7,(VLOOKUP(B137,'X7'!$B:$AZ,2,FALSE)),IF($X$1=8,(VLOOKUP(B137,'X8'!$B:$AZ,2,FALSE)),IF($X$1=9,(VLOOKUP(B137,'X9'!$B:$AZ,2,FALSE)),IF($X$1=10,(VLOOKUP(B137,'X10'!$B:$AZ,2,FALSE)),IF($X$1=11,(VLOOKUP(B137,'X11'!$B:$AZ,2,FALSE)),IF($X$1=12,(VLOOKUP(B137,'X12'!$B:$AZ,2,FALSE)),IF($X$1=13,(VLOOKUP(B137,'X13'!$B:$AZ,2,FALSE)),"B")))))))))))))))</f>
        <v xml:space="preserve"> </v>
      </c>
      <c r="J137" s="183" t="str">
        <f ca="1">IF(ISERROR(IF($X$1=1,(VLOOKUP(B137,'X1'!$B:$AZ,3,FALSE)),IF($X$1=2,(VLOOKUP(B137,'X2'!$B:$AZ,3,FALSE)),IF($X$1=3,(VLOOKUP(B137,'X3'!$B:$AZ,3,FALSE)),IF($X$1=4,(VLOOKUP(B137,'X4'!$B:$AZ,3,FALSE)),IF($X$1=5,(VLOOKUP(B137,'X5'!$B:$AZ,3,FALSE)),IF($X$1=6,(VLOOKUP(B137,'X6'!$B:$AZ,3,FALSE)),IF($X$1=7,(VLOOKUP(B137,'X7'!$B:$AZ,3,FALSE)),IF($X$1=8,(VLOOKUP(B137,'X8'!$B:$AZ,3,FALSE)),IF($X$1=9,(VLOOKUP(B137,'X9'!$B:$AZ,3,FALSE)),IF($X$1=10,(VLOOKUP(B137,'X10'!$B:$AZ,3,FALSE)),IF($X$1=11,(VLOOKUP(B137,'X11'!$B:$AZ,3,FALSE)),IF($X$1=12,(VLOOKUP(B137,'X12'!$B:$AZ,3,FALSE)),IF($X$1=13,(VLOOKUP(B137,'X13'!$B:$AZ,3,FALSE)),"B"))))))))))))))=TRUE," ",(IF($X$1=1,(VLOOKUP(B137,'X1'!$B:$AZ,3,FALSE)),IF($X$1=2,(VLOOKUP(B137,'X2'!$B:$AZ,3,FALSE)),IF($X$1=3,(VLOOKUP(B137,'X3'!$B:$AZ,3,FALSE)),IF($X$1=4,(VLOOKUP(B137,'X4'!$B:$AZ,3,FALSE)),IF($X$1=5,(VLOOKUP(B137,'X5'!$B:$AZ,3,FALSE)),IF($X$1=6,(VLOOKUP(B137,'X6'!$B:$AZ,3,FALSE)),IF($X$1=7,(VLOOKUP(B137,'X7'!$B:$AZ,3,FALSE)),IF($X$1=8,(VLOOKUP(B137,'X8'!$B:$AZ,3,FALSE)),IF($X$1=9,(VLOOKUP(B137,'X9'!$B:$AZ,3,FALSE)),IF($X$1=10,(VLOOKUP(B137,'X10'!$B:$AZ,3,FALSE)),IF($X$1=11,(VLOOKUP(B137,'X11'!$B:$AZ,3,FALSE)),IF($X$1=12,(VLOOKUP(B137,'X12'!$B:$AZ,3,FALSE)),IF($X$1=13,(VLOOKUP(B137,'X13'!$B:$AZ,3,FALSE)),"B")))))))))))))))</f>
        <v xml:space="preserve"> </v>
      </c>
      <c r="K137" s="183" t="str">
        <f ca="1">IF(ISERROR(IF($X$1=1,(VLOOKUP(B137,'X1'!$B:$AZ,5,FALSE)),IF($X$1=2,(VLOOKUP(B137,'X2'!$B:$AZ,5,FALSE)),IF($X$1=3,(VLOOKUP(B137,'X3'!$B:$AZ,5,FALSE)),IF($X$1=4,(VLOOKUP(B137,'X4'!$B:$AZ,5,FALSE)),IF($X$1=5,(VLOOKUP(B137,'X5'!$B:$AZ,5,FALSE)),IF($X$1=6,(VLOOKUP(B137,'X6'!$B:$AZ,5,FALSE)),IF($X$1=7,(VLOOKUP(B137,'X7'!$B:$AZ,5,FALSE)),IF($X$1=8,(VLOOKUP(B137,'X8'!$B:$AZ,5,FALSE)),IF($X$1=9,(VLOOKUP(B137,'X9'!$B:$AZ,5,FALSE)),IF($X$1=10,(VLOOKUP(B137,'X10'!$B:$AZ,5,FALSE)),IF($X$1=11,(VLOOKUP(B137,'X11'!$B:$AZ,5,FALSE)),IF($X$1=12,(VLOOKUP(B137,'X12'!$B:$AZ,5,FALSE)),IF($X$1=13,(VLOOKUP(B137,'X13'!$B:$AZ,5,FALSE)),"B"))))))))))))))=TRUE," ",(IF($X$1=1,(VLOOKUP(B137,'X1'!$B:$AZ,5,FALSE)),IF($X$1=2,(VLOOKUP(B137,'X2'!$B:$AZ,5,FALSE)),IF($X$1=3,(VLOOKUP(B137,'X3'!$B:$AZ,5,FALSE)),IF($X$1=4,(VLOOKUP(B137,'X4'!$B:$AZ,5,FALSE)),IF($X$1=5,(VLOOKUP(B137,'X5'!$B:$AZ,5,FALSE)),IF($X$1=6,(VLOOKUP(B137,'X6'!$B:$AZ,5,FALSE)),IF($X$1=7,(VLOOKUP(B137,'X7'!$B:$AZ,5,FALSE)),IF($X$1=8,(VLOOKUP(B137,'X8'!$B:$AZ,5,FALSE)),IF($X$1=9,(VLOOKUP(B137,'X9'!$B:$AZ,5,FALSE)),IF($X$1=10,(VLOOKUP(B137,'X10'!$B:$AZ,5,FALSE)),IF($X$1=11,(VLOOKUP(B137,'X11'!$B:$AZ,5,FALSE)),IF($X$1=12,(VLOOKUP(B137,'X12'!$B:$AZ,5,FALSE)),IF($X$1=13,(VLOOKUP(B137,'X13'!$B:$AZ,5,FALSE)),"B")))))))))))))))</f>
        <v xml:space="preserve"> </v>
      </c>
      <c r="L137" s="184" t="str">
        <f ca="1">IF(ISERROR(IF($X$1=1,(VLOOKUP(B137,'X1'!$B:$AZ,9,FALSE)),IF($X$1=2,(VLOOKUP(B137,'X2'!$B:$AZ,9,FALSE)),IF($X$1=3,(VLOOKUP(B137,'X3'!$B:$AZ,9,FALSE)),IF($X$1=4,(VLOOKUP(B137,'X4'!$B:$AZ,9,FALSE)),IF($X$1=5,(VLOOKUP(B137,'X5'!$B:$AZ,9,FALSE)),IF($X$1=6,(VLOOKUP(B137,'X6'!$B:$AZ,9,FALSE)),IF($X$1=7,(VLOOKUP(B137,'X7'!$B:$AZ,9,FALSE)),IF($X$1=8,(VLOOKUP(B137,'X8'!$B:$AZ,9,FALSE)),IF($X$1=9,(VLOOKUP(B137,'X9'!$B:$AZ,9,FALSE)),IF($X$1=10,(VLOOKUP(B137,'X10'!$B:$AZ,9,FALSE)),IF($X$1=11,(VLOOKUP(B137,'X11'!$B:$AZ,9,FALSE)),IF($X$1=12,(VLOOKUP(B137,'X12'!$B:$AZ,9,FALSE)),IF($X$1=13,(VLOOKUP(B137,'X13'!$B:$AZ,9,FALSE)),"B"))))))))))))))=TRUE," ",(IF($X$1=1,(VLOOKUP(B137,'X1'!$B:$AZ,9,FALSE)),IF($X$1=2,(VLOOKUP(B137,'X2'!$B:$AZ,9,FALSE)),IF($X$1=3,(VLOOKUP(B137,'X3'!$B:$AZ,9,FALSE)),IF($X$1=4,(VLOOKUP(B137,'X4'!$B:$AZ,9,FALSE)),IF($X$1=5,(VLOOKUP(B137,'X5'!$B:$AZ,9,FALSE)),IF($X$1=6,(VLOOKUP(B137,'X6'!$B:$AZ,9,FALSE)),IF($X$1=7,(VLOOKUP(B137,'X7'!$B:$AZ,9,FALSE)),IF($X$1=8,(VLOOKUP(B137,'X8'!$B:$AZ,9,FALSE)),IF($X$1=9,(VLOOKUP(B137,'X9'!$B:$AZ,9,FALSE)),IF($X$1=10,(VLOOKUP(B137,'X10'!$B:$AZ,9,FALSE)),IF($X$1=11,(VLOOKUP(B137,'X11'!$B:$AZ,9,FALSE)),IF($X$1=12,(VLOOKUP(B137,'X12'!$B:$AZ,9,FALSE)),IF($X$1=13,(VLOOKUP(B137,'X13'!$B:$AZ,9,FALSE)),"B")))))))))))))))</f>
        <v xml:space="preserve"> </v>
      </c>
      <c r="M137" s="184" t="str">
        <f ca="1">IF(ISERROR(IF($X$1=1,(VLOOKUP(B137,'X1'!$B:$AZ,10,FALSE)),IF($X$1=2,(VLOOKUP(B137,'X2'!$B:$AZ,10,FALSE)),IF($X$1=3,(VLOOKUP(B137,'X3'!$B:$AZ,10,FALSE)),IF($X$1=4,(VLOOKUP(B137,'X4'!$B:$AZ,10,FALSE)),IF($X$1=5,(VLOOKUP(B137,'X5'!$B:$AZ,10,FALSE)),IF($X$1=6,(VLOOKUP(B137,'X6'!$B:$AZ,10,FALSE)),IF($X$1=7,(VLOOKUP(B137,'X7'!$B:$AZ,10,FALSE)),IF($X$1=8,(VLOOKUP(B137,'X8'!$B:$AZ,10,FALSE)),IF($X$1=9,(VLOOKUP(B137,'X9'!$B:$AZ,10,FALSE)),IF($X$1=10,(VLOOKUP(B137,'X10'!$B:$AZ,10,FALSE)),IF($X$1=11,(VLOOKUP(B137,'X11'!$B:$AZ,10,FALSE)),IF($X$1=12,(VLOOKUP(B137,'X12'!$B:$AZ,10,FALSE)),IF($X$1=13,(VLOOKUP(B137,'X13'!$B:$AZ,10,FALSE)),"B"))))))))))))))=TRUE," ",(IF($X$1=1,(VLOOKUP(B137,'X1'!$B:$AZ,10,FALSE)),IF($X$1=2,(VLOOKUP(B137,'X2'!$B:$AZ,10,FALSE)),IF($X$1=3,(VLOOKUP(B137,'X3'!$B:$AZ,10,FALSE)),IF($X$1=4,(VLOOKUP(B137,'X4'!$B:$AZ,10,FALSE)),IF($X$1=5,(VLOOKUP(B137,'X5'!$B:$AZ,10,FALSE)),IF($X$1=6,(VLOOKUP(B137,'X6'!$B:$AZ,10,FALSE)),IF($X$1=7,(VLOOKUP(B137,'X7'!$B:$AZ,10,FALSE)),IF($X$1=8,(VLOOKUP(B137,'X8'!$B:$AZ,10,FALSE)),IF($X$1=9,(VLOOKUP(B137,'X9'!$B:$AZ,10,FALSE)),IF($X$1=10,(VLOOKUP(B137,'X10'!$B:$AZ,10,FALSE)),IF($X$1=11,(VLOOKUP(B137,'X11'!$B:$AZ,10,FALSE)),IF($X$1=12,(VLOOKUP(B137,'X12'!$B:$AZ,10,FALSE)),IF($X$1=13,(VLOOKUP(B137,'X13'!$B:$AZ,10,FALSE)),"B")))))))))))))))</f>
        <v xml:space="preserve"> </v>
      </c>
      <c r="N137" s="185" t="str">
        <f ca="1">IF(ISERROR(IF($X$1=1,(VLOOKUP(B137,'X1'!$B:$AZ,45,FALSE)),IF($X$1=2,(VLOOKUP(B137,'X2'!$B:$AZ,45,FALSE)),IF($X$1=3,(VLOOKUP(B137,'X3'!$B:$AZ,45,FALSE)),IF($X$1=4,(VLOOKUP(B137,'X4'!$B:$AZ,45,FALSE)),IF($X$1=5,(VLOOKUP(B137,'X5'!$B:$AZ,45,FALSE)),IF($X$1=6,(VLOOKUP(B137,'X6'!$B:$AZ,45,FALSE)),IF($X$1=7,(VLOOKUP(B137,'X7'!$B:$AZ,45,FALSE)),IF($X$1=8,(VLOOKUP(B137,'X8'!$B:$AZ,45,FALSE)),IF($X$1=9,(VLOOKUP(B137,'X9'!$B:$AZ,45,FALSE)),IF($X$1=10,(VLOOKUP(B137,'X10'!$B:$AZ,45,FALSE)),IF($X$1=11,(VLOOKUP(B137,'X11'!$B:$AZ,45,FALSE)),IF($X$1=12,(VLOOKUP(B137,'X12'!$B:$AZ,45,FALSE)),IF($X$1=13,(VLOOKUP(B137,'X13'!$B:$AZ,45,FALSE)),"B"))))))))))))))=TRUE," ",(IF($X$1=1,(VLOOKUP(B137,'X1'!$B:$AZ,45,FALSE)),IF($X$1=2,(VLOOKUP(B137,'X2'!$B:$AZ,45,FALSE)),IF($X$1=3,(VLOOKUP(B137,'X3'!$B:$AZ,45,FALSE)),IF($X$1=4,(VLOOKUP(B137,'X4'!$B:$AZ,45,FALSE)),IF($X$1=5,(VLOOKUP(B137,'X5'!$B:$AZ,45,FALSE)),IF($X$1=6,(VLOOKUP(B137,'X6'!$B:$AZ,45,FALSE)),IF($X$1=7,(VLOOKUP(B137,'X7'!$B:$AZ,45,FALSE)),IF($X$1=8,(VLOOKUP(B137,'X8'!$B:$AZ,45,FALSE)),IF($X$1=9,(VLOOKUP(B137,'X9'!$B:$AZ,45,FALSE)),IF($X$1=10,(VLOOKUP(B137,'X10'!$B:$AZ,45,FALSE)),IF($X$1=11,(VLOOKUP(B137,'X11'!$B:$AZ,45,FALSE)),IF($X$1=12,(VLOOKUP(B137,'X12'!$B:$AZ,45,FALSE)),IF($X$1=13,(VLOOKUP(B137,'X13'!$B:$AZ,45,FALSE)),"B")))))))))))))))</f>
        <v xml:space="preserve"> </v>
      </c>
      <c r="O137" s="184" t="str">
        <f ca="1">IF(ISERROR(IF($X$1=1,(VLOOKUP(B137,'X1'!$B:$AZ,11,FALSE)),IF($X$1=2,(VLOOKUP(B137,'X2'!$B:$AZ,11,FALSE)),IF($X$1=3,(VLOOKUP(B137,'X3'!$B:$AZ,11,FALSE)),IF($X$1=4,(VLOOKUP(B137,'X4'!$B:$AZ,11,FALSE)),IF($X$1=5,(VLOOKUP(B137,'X5'!$B:$AZ,11,FALSE)),IF($X$1=6,(VLOOKUP(B137,'X6'!$B:$AZ,11,FALSE)),IF($X$1=7,(VLOOKUP(B137,'X7'!$B:$AZ,11,FALSE)),IF($X$1=8,(VLOOKUP(B137,'X8'!$B:$AZ,11,FALSE)),IF($X$1=9,(VLOOKUP(B137,'X9'!$B:$AZ,11,FALSE)),IF($X$1=10,(VLOOKUP(B137,'X10'!$B:$AZ,11,FALSE)),IF($X$1=11,(VLOOKUP(B137,'X11'!$B:$AZ,11,FALSE)),IF($X$1=12,(VLOOKUP(B137,'X12'!$B:$AZ,11,FALSE)),IF($X$1=13,(VLOOKUP(B137,'X13'!$B:$AZ,11,FALSE)),"B"))))))))))))))=TRUE," ",(IF($X$1=1,(VLOOKUP(B137,'X1'!$B:$AZ,11,FALSE)),IF($X$1=2,(VLOOKUP(B137,'X2'!$B:$AZ,11,FALSE)),IF($X$1=3,(VLOOKUP(B137,'X3'!$B:$AZ,11,FALSE)),IF($X$1=4,(VLOOKUP(B137,'X4'!$B:$AZ,11,FALSE)),IF($X$1=5,(VLOOKUP(B137,'X5'!$B:$AZ,11,FALSE)),IF($X$1=6,(VLOOKUP(B137,'X6'!$B:$AZ,11,FALSE)),IF($X$1=7,(VLOOKUP(B137,'X7'!$B:$AZ,11,FALSE)),IF($X$1=8,(VLOOKUP(B137,'X8'!$B:$AZ,11,FALSE)),IF($X$1=9,(VLOOKUP(B137,'X9'!$B:$AZ,11,FALSE)),IF($X$1=10,(VLOOKUP(B137,'X10'!$B:$AZ,11,FALSE)),IF($X$1=11,(VLOOKUP(B137,'X11'!$B:$AZ,11,FALSE)),IF($X$1=12,(VLOOKUP(B137,'X12'!$B:$AZ,11,FALSE)),IF($X$1=13,(VLOOKUP(B137,'X13'!$B:$AZ,11,FALSE)),"B")))))))))))))))</f>
        <v xml:space="preserve"> </v>
      </c>
      <c r="P137" s="184" t="str">
        <f ca="1">IF(ISERROR(IF($X$1=1,(VLOOKUP(B137,'X1'!$B:$AZ,12,FALSE)),IF($X$1=2,(VLOOKUP(B137,'X2'!$B:$AZ,12,FALSE)),IF($X$1=3,(VLOOKUP(B137,'X3'!$B:$AZ,12,FALSE)),IF($X$1=4,(VLOOKUP(B137,'X4'!$B:$AZ,12,FALSE)),IF($X$1=5,(VLOOKUP(B137,'X5'!$B:$AZ,12,FALSE)),IF($X$1=6,(VLOOKUP(B137,'X6'!$B:$AZ,12,FALSE)),IF($X$1=7,(VLOOKUP(B137,'X7'!$B:$AZ,12,FALSE)),IF($X$1=8,(VLOOKUP(B137,'X8'!$B:$AZ,12,FALSE)),IF($X$1=9,(VLOOKUP(B137,'X9'!$B:$AZ,12,FALSE)),IF($X$1=10,(VLOOKUP(B137,'X10'!$B:$AZ,12,FALSE)),IF($X$1=11,(VLOOKUP(B137,'X11'!$B:$AZ,12,FALSE)),IF($X$1=12,(VLOOKUP(B137,'X12'!$B:$AZ,12,FALSE)),IF($X$1=13,(VLOOKUP(B137,'X13'!$B:$AZ,12,FALSE)),"B"))))))))))))))=TRUE," ",(IF($X$1=1,(VLOOKUP(B137,'X1'!$B:$AZ,12,FALSE)),IF($X$1=2,(VLOOKUP(B137,'X2'!$B:$AZ,12,FALSE)),IF($X$1=3,(VLOOKUP(B137,'X3'!$B:$AZ,12,FALSE)),IF($X$1=4,(VLOOKUP(B137,'X4'!$B:$AZ,12,FALSE)),IF($X$1=5,(VLOOKUP(B137,'X5'!$B:$AZ,12,FALSE)),IF($X$1=6,(VLOOKUP(B137,'X6'!$B:$AZ,12,FALSE)),IF($X$1=7,(VLOOKUP(B137,'X7'!$B:$AZ,12,FALSE)),IF($X$1=8,(VLOOKUP(B137,'X8'!$B:$AZ,12,FALSE)),IF($X$1=9,(VLOOKUP(B137,'X9'!$B:$AZ,12,FALSE)),IF($X$1=10,(VLOOKUP(B137,'X10'!$B:$AZ,12,FALSE)),IF($X$1=11,(VLOOKUP(B137,'X11'!$B:$AZ,12,FALSE)),IF($X$1=12,(VLOOKUP(B137,'X12'!$B:$AZ,12,FALSE)),IF($X$1=13,(VLOOKUP(B137,'X13'!$B:$AZ,12,FALSE)),"B")))))))))))))))</f>
        <v xml:space="preserve"> </v>
      </c>
      <c r="Q137" s="185" t="str">
        <f ca="1">IF(ISERROR(IF($X$1=1,(VLOOKUP(B137,'X1'!$B:$AZ,46,FALSE)),IF($X$1=2,(VLOOKUP(B137,'X2'!$B:$AZ,46,FALSE)),IF($X$1=3,(VLOOKUP(B137,'X3'!$B:$AZ,46,FALSE)),IF($X$1=4,(VLOOKUP(B137,'X4'!$B:$AZ,46,FALSE)),IF($X$1=5,(VLOOKUP(B137,'X5'!$B:$AZ,46,FALSE)),IF($X$1=6,(VLOOKUP(B137,'X6'!$B:$AZ,46,FALSE)),IF($X$1=7,(VLOOKUP(B137,'X7'!$B:$AZ,46,FALSE)),IF($X$1=8,(VLOOKUP(B137,'X8'!$B:$AZ,46,FALSE)),IF($X$1=9,(VLOOKUP(B137,'X9'!$B:$AZ,46,FALSE)),IF($X$1=10,(VLOOKUP(B137,'X10'!$B:$AZ,46,FALSE)),IF($X$1=11,(VLOOKUP(B137,'X11'!$B:$AZ,46,FALSE)),IF($X$1=12,(VLOOKUP(B137,'X12'!$B:$AZ,46,FALSE)),IF($X$1=13,(VLOOKUP(B137,'X13'!$B:$AZ,46,FALSE)),"B"))))))))))))))=TRUE," ",(IF($X$1=1,(VLOOKUP(B137,'X1'!$B:$AZ,46,FALSE)),IF($X$1=2,(VLOOKUP(B137,'X2'!$B:$AZ,46,FALSE)),IF($X$1=3,(VLOOKUP(B137,'X3'!$B:$AZ,46,FALSE)),IF($X$1=4,(VLOOKUP(B137,'X4'!$B:$AZ,46,FALSE)),IF($X$1=5,(VLOOKUP(B137,'X5'!$B:$AZ,46,FALSE)),IF($X$1=6,(VLOOKUP(B137,'X6'!$B:$AZ,46,FALSE)),IF($X$1=7,(VLOOKUP(B137,'X7'!$B:$AZ,46,FALSE)),IF($X$1=8,(VLOOKUP(B137,'X8'!$B:$AZ,46,FALSE)),IF($X$1=9,(VLOOKUP(B137,'X9'!$B:$AZ,46,FALSE)),IF($X$1=10,(VLOOKUP(B137,'X10'!$B:$AZ,46,FALSE)),IF($X$1=11,(VLOOKUP(B137,'X11'!$B:$AZ,46,FALSE)),IF($X$1=12,(VLOOKUP(B137,'X12'!$B:$AZ,46,FALSE)),IF($X$1=13,(VLOOKUP(B137,'X13'!$B:$AZ,46,FALSE)),"B")))))))))))))))</f>
        <v xml:space="preserve"> </v>
      </c>
      <c r="R137" s="185" t="str">
        <f ca="1">IF(ISERROR(IF($X$1=1,(VLOOKUP(B137,'X1'!$B:$AZ,15,FALSE)),IF($X$1=2,(VLOOKUP(B137,'X2'!$B:$AZ,15,FALSE)),IF($X$1=3,(VLOOKUP(B137,'X3'!$B:$AZ,15,FALSE)),IF($X$1=4,(VLOOKUP(B137,'X4'!$B:$AZ,15,FALSE)),IF($X$1=5,(VLOOKUP(B137,'X5'!$B:$AZ,15,FALSE)),IF($X$1=6,(VLOOKUP(B137,'X6'!$B:$AZ,15,FALSE)),IF($X$1=7,(VLOOKUP(B137,'X7'!$B:$AZ,15,FALSE)),IF($X$1=8,(VLOOKUP(B137,'X8'!$B:$AZ,15,FALSE)),IF($X$1=9,(VLOOKUP(B137,'X9'!$B:$AZ,15,FALSE)),IF($X$1=10,(VLOOKUP(B137,'X10'!$B:$AZ,15,FALSE)),IF($X$1=11,(VLOOKUP(B137,'X11'!$B:$AZ,15,FALSE)),IF($X$1=12,(VLOOKUP(B137,'X12'!$B:$AZ,15,FALSE)),IF($X$1=13,(VLOOKUP(B137,'X13'!$B:$AZ,15,FALSE)),"B"))))))))))))))=TRUE," ",(IF($X$1=1,(VLOOKUP(B137,'X1'!$B:$AZ,15,FALSE)),IF($X$1=2,(VLOOKUP(B137,'X2'!$B:$AZ,15,FALSE)),IF($X$1=3,(VLOOKUP(B137,'X3'!$B:$AZ,15,FALSE)),IF($X$1=4,(VLOOKUP(B137,'X4'!$B:$AZ,15,FALSE)),IF($X$1=5,(VLOOKUP(B137,'X5'!$B:$AZ,15,FALSE)),IF($X$1=6,(VLOOKUP(B137,'X6'!$B:$AZ,15,FALSE)),IF($X$1=7,(VLOOKUP(B137,'X7'!$B:$AZ,15,FALSE)),IF($X$1=8,(VLOOKUP(B137,'X8'!$B:$AZ,15,FALSE)),IF($X$1=9,(VLOOKUP(B137,'X9'!$B:$AZ,15,FALSE)),IF($X$1=10,(VLOOKUP(B137,'X10'!$B:$AZ,15,FALSE)),IF($X$1=11,(VLOOKUP(B137,'X11'!$B:$AZ,15,FALSE)),IF($X$1=12,(VLOOKUP(B137,'X12'!$B:$AZ,15,FALSE)),IF($X$1=13,(VLOOKUP(B137,'X13'!$B:$AZ,15,FALSE)),"B")))))))))))))))</f>
        <v xml:space="preserve"> </v>
      </c>
      <c r="S137" s="185" t="str">
        <f ca="1">IF(ISERROR(IF((IF($X$1=1,(VLOOKUP(B137,'X1'!$B:$AZ,14,FALSE)),(IF($X$1=2,(VLOOKUP(B137,'X2'!$B:$AZ,14,FALSE)),(IF($X$1=3,(VLOOKUP(B137,'X3'!$B:$AZ,14,FALSE)),(IF($X$1=4,(VLOOKUP(B137,'X4'!$B:$AZ,14,FALSE)),(IF($X$1=5,(VLOOKUP(B137,'X5'!$B:$AZ,14,FALSE)),(IF($X$1=6,(VLOOKUP(B137,'X6'!$B:$AZ,14,FALSE)),(IF($X$1=7,(VLOOKUP(B137,'X7'!$B:$AZ,14,FALSE)),(IF($X$1=8,(VLOOKUP(B137,'X8'!$B:$AZ,14,FALSE)),(IF($X$1=9,(VLOOKUP(B137,'X9'!$B:$AZ,14,FALSE)),(IF($X$1=10,(VLOOKUP(B137,'X10'!$B:$AZ,14,FALSE)),(IF($X$1=11,(VLOOKUP(B137,'X11'!$B:$AZ,14,FALSE)),(IF($X$1=12,(VLOOKUP(B137,'X12'!$B:$AZ,14,FALSE)),(VLOOKUP(B137,'X13'!$B:$AZ,14,FALSE))))))))))))))))))))))))))=$V$1," ",(IF($X$1=1,(VLOOKUP(B137,'X1'!$B:$AZ,14,FALSE)),(IF($X$1=2,(VLOOKUP(B137,'X2'!$B:$AZ,14,FALSE)),(IF($X$1=3,(VLOOKUP(B137,'X3'!$B:$AZ,14,FALSE)),(IF($X$1=4,(VLOOKUP(B137,'X4'!$B:$AZ,14,FALSE)),(IF($X$1=5,(VLOOKUP(B137,'X5'!$B:$AZ,14,FALSE)),(IF($X$1=6,(VLOOKUP(B137,'X6'!$B:$AZ,14,FALSE)),(IF($X$1=7,(VLOOKUP(B137,'X7'!$B:$AZ,14,FALSE)),(IF($X$1=8,(VLOOKUP(B137,'X8'!$B:$AZ,14,FALSE)),(IF($X$1=9,(VLOOKUP(B137,'X9'!$B:$AZ,14,FALSE)),(IF($X$1=10,(VLOOKUP(B137,'X10'!$B:$AZ,14,FALSE)),(IF($X$1=11,(VLOOKUP(B137,'X11'!$B:$AZ,14,FALSE)),(IF($X$1=12,(VLOOKUP(B137,'X12'!$B:$AZ,14,FALSE)),(VLOOKUP(B137,'X13'!$B:$AZ,14,FALSE))))))))))))))))))))))))))))=TRUE," ",(IF((IF($X$1=1,(VLOOKUP(B137,'X1'!$B:$AZ,14,FALSE)),(IF($X$1=2,(VLOOKUP(B137,'X2'!$B:$AZ,14,FALSE)),(IF($X$1=3,(VLOOKUP(B137,'X3'!$B:$AZ,14,FALSE)),(IF($X$1=4,(VLOOKUP(B137,'X4'!$B:$AZ,14,FALSE)),(IF($X$1=5,(VLOOKUP(B137,'X5'!$B:$AZ,14,FALSE)),(IF($X$1=6,(VLOOKUP(B137,'X6'!$B:$AZ,14,FALSE)),(IF($X$1=7,(VLOOKUP(B137,'X7'!$B:$AZ,14,FALSE)),(IF($X$1=8,(VLOOKUP(B137,'X8'!$B:$AZ,14,FALSE)),(IF($X$1=9,(VLOOKUP(B137,'X9'!$B:$AZ,14,FALSE)),(IF($X$1=10,(VLOOKUP(B137,'X10'!$B:$AZ,14,FALSE)),(IF($X$1=11,(VLOOKUP(B137,'X11'!$B:$AZ,14,FALSE)),(IF($X$1=12,(VLOOKUP(B137,'X12'!$B:$AZ,14,FALSE)),(VLOOKUP(B137,'X13'!$B:$AZ,14,FALSE))))))))))))))))))))))))))=$V$1," ",(IF($X$1=1,(VLOOKUP(B137,'X1'!$B:$AZ,14,FALSE)),(IF($X$1=2,(VLOOKUP(B137,'X2'!$B:$AZ,14,FALSE)),(IF($X$1=3,(VLOOKUP(B137,'X3'!$B:$AZ,14,FALSE)),(IF($X$1=4,(VLOOKUP(B137,'X4'!$B:$AZ,14,FALSE)),(IF($X$1=5,(VLOOKUP(B137,'X5'!$B:$AZ,14,FALSE)),(IF($X$1=6,(VLOOKUP(B137,'X6'!$B:$AZ,14,FALSE)),(IF($X$1=7,(VLOOKUP(B137,'X7'!$B:$AZ,14,FALSE)),(IF($X$1=8,(VLOOKUP(B137,'X8'!$B:$AZ,14,FALSE)),(IF($X$1=9,(VLOOKUP(B137,'X9'!$B:$AZ,14,FALSE)),(IF($X$1=10,(VLOOKUP(B137,'X10'!$B:$AZ,14,FALSE)),(IF($X$1=11,(VLOOKUP(B137,'X11'!$B:$AZ,14,FALSE)),(IF($X$1=12,(VLOOKUP(B137,'X12'!$B:$AZ,14,FALSE)),(VLOOKUP(B137,'X13'!$B:$AZ,14,FALSE)))))))))))))))))))))))))))))</f>
        <v xml:space="preserve"> </v>
      </c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</row>
    <row r="138" spans="1:67" ht="14.1" customHeight="1" x14ac:dyDescent="0.2">
      <c r="A138" s="156" t="s">
        <v>1058</v>
      </c>
      <c r="B138" s="122" t="str">
        <f>IF(ISERROR(IF($U$16=1,(VLOOKUP(A138,$AC$89:$AH$125,2,FALSE)),IF((IF($X$1=1,'X1'!B97,(IF($X$1=2,'X2'!B97,(IF($X$1=3,'X3'!B97,(IF($X$1=4,'X4'!B97,(IF($X$1=5,'X5'!B97,(IF($X$1=6,'X6'!B97,(IF($X$1=7,'X7'!B97,(IF($X$1=8,'X8'!B97,(IF($X$1=9,'X9'!B97,(IF($X$1=10,'X10'!B97,(IF($X$1=11,'X11'!B97,(IF($X$1=12,'X12'!B97,'X13'!B97))))))))))))))))))))))))="","",(IF($X$1=1,'X1'!B97,(IF($X$1=2,'X2'!B97,(IF($X$1=3,'X3'!B97,(IF($X$1=4,'X4'!B97,(IF($X$1=5,'X5'!B97,(IF($X$1=6,'X6'!B97,(IF($X$1=7,'X7'!B97,(IF($X$1=8,'X8'!B97,(IF($X$1=9,'X9'!B97,(IF($X$1=10,'X10'!B97,(IF($X$1=11,'X11'!B97,(IF($X$1=12,'X12'!B97,'X13'!B97)))))))))))))))))))))))))))=TRUE," ",(IF($U$16=1,(VLOOKUP(A138,$AC$89:$AH$125,2,FALSE)),IF((IF($X$1=1,'X1'!B97,(IF($X$1=2,'X2'!B97,(IF($X$1=3,'X3'!B97,(IF($X$1=4,'X4'!B97,(IF($X$1=5,'X5'!B97,(IF($X$1=6,'X6'!B97,(IF($X$1=7,'X7'!B97,(IF($X$1=8,'X8'!B97,(IF($X$1=9,'X9'!B97,(IF($X$1=10,'X10'!B97,(IF($X$1=11,'X11'!B97,(IF($X$1=12,'X12'!B97,'X13'!B97))))))))))))))))))))))))="","",(IF($X$1=1,'X1'!B97,(IF($X$1=2,'X2'!B97,(IF($X$1=3,'X3'!B97,(IF($X$1=4,'X4'!B97,(IF($X$1=5,'X5'!B97,(IF($X$1=6,'X6'!B97,(IF($X$1=7,'X7'!B97,(IF($X$1=8,'X8'!B97,(IF($X$1=9,'X9'!B97,(IF($X$1=10,'X10'!B97,(IF($X$1=11,'X11'!B97,(IF($X$1=12,'X12'!B97,'X13'!B97))))))))))))))))))))))))))))</f>
        <v/>
      </c>
      <c r="C138" s="181" t="str">
        <f ca="1">IF(ISERROR(IF($X$1=1,(VLOOKUP(B138,'X1'!$B:$AZ,47,FALSE)),IF($X$1=2,(VLOOKUP(B138,'X2'!$B:$AZ,47,FALSE)),IF($X$1=3,(VLOOKUP(B138,'X3'!$B:$AZ,47,FALSE)),IF($X$1=4,(VLOOKUP(B138,'X4'!$B:$AZ,47,FALSE)),IF($X$1=5,(VLOOKUP(B138,'X5'!$B:$AZ,47,FALSE)),IF($X$1=6,(VLOOKUP(B138,'X6'!$B:$AZ,47,FALSE)),IF($X$1=7,(VLOOKUP(B138,'X7'!$B:$AZ,47,FALSE)),IF($X$1=8,(VLOOKUP(B138,'X8'!$B:$AZ,47,FALSE)),IF($X$1=9,(VLOOKUP(B138,'X9'!$B:$AZ,47,FALSE)),IF($X$1=10,(VLOOKUP(B138,'X10'!$B:$AZ,47,FALSE)),IF($X$1=11,(VLOOKUP(B138,'X11'!$B:$AZ,47,FALSE)),IF($X$1=12,(VLOOKUP(B138,'X12'!$B:$AZ,47,FALSE)),IF($X$1=13,(VLOOKUP(B138,'X13'!$B:$AZ,47,FALSE)),"B"))))))))))))))=TRUE," ",(IF($X$1=1,(VLOOKUP(B138,'X1'!$B:$AZ,47,FALSE)),IF($X$1=2,(VLOOKUP(B138,'X2'!$B:$AZ,47,FALSE)),IF($X$1=3,(VLOOKUP(B138,'X3'!$B:$AZ,47,FALSE)),IF($X$1=4,(VLOOKUP(B138,'X4'!$B:$AZ,47,FALSE)),IF($X$1=5,(VLOOKUP(B138,'X5'!$B:$AZ,47,FALSE)),IF($X$1=6,(VLOOKUP(B138,'X6'!$B:$AZ,47,FALSE)),IF($X$1=7,(VLOOKUP(B138,'X7'!$B:$AZ,47,FALSE)),IF($X$1=8,(VLOOKUP(B138,'X8'!$B:$AZ,47,FALSE)),IF($X$1=9,(VLOOKUP(B138,'X9'!$B:$AZ,47,FALSE)),IF($X$1=10,(VLOOKUP(B138,'X10'!$B:$AZ,47,FALSE)),IF($X$1=11,(VLOOKUP(B138,'X11'!$B:$AZ,47,FALSE)),IF($X$1=12,(VLOOKUP(B138,'X12'!$B:$AZ,47,FALSE)),IF($X$1=13,(VLOOKUP(B138,'X13'!$B:$AZ,47,FALSE)),"B")))))))))))))))</f>
        <v xml:space="preserve"> </v>
      </c>
      <c r="D138" s="181" t="str">
        <f ca="1">IF(ISERROR(IF($X$1=1,(VLOOKUP(B138,'X1'!$B:$AP,41,FALSE)),IF($X$1=2,(VLOOKUP(B138,'X2'!$B:$AP,41,FALSE)),IF($X$1=3,(VLOOKUP(B138,'X3'!$B:$AP,41,FALSE)),IF($X$1=4,(VLOOKUP(B138,'X4'!$B:$AP,41,FALSE)),IF($X$1=5,(VLOOKUP(B138,'X5'!$B:$AP,41,FALSE)),IF($X$1=6,(VLOOKUP(B138,'X6'!$B:$AP,41,FALSE)),IF($X$1=7,(VLOOKUP(B138,'X7'!$B:$AP,41,FALSE)),IF($X$1=8,(VLOOKUP(B138,'X8'!$B:$AP,41,FALSE)),IF($X$1=9,(VLOOKUP(B138,'X9'!$B:$AP,41,FALSE)),IF($X$1=10,(VLOOKUP(B138,'X10'!$B:$AP,41,FALSE)),IF($X$1=11,(VLOOKUP(B138,'X11'!$B:$AP,41,FALSE)),IF($X$1=12,(VLOOKUP(B138,'X12'!$B:$AP,41,FALSE)),IF($X$1=13,(VLOOKUP(B138,'X13'!$B:$AP,41,FALSE)),"B"))))))))))))))=TRUE," ",(IF($X$1=1,(VLOOKUP(B138,'X1'!$B:$AP,41,FALSE)),IF($X$1=2,(VLOOKUP(B138,'X2'!$B:$AP,41,FALSE)),IF($X$1=3,(VLOOKUP(B138,'X3'!$B:$AP,41,FALSE)),IF($X$1=4,(VLOOKUP(B138,'X4'!$B:$AP,41,FALSE)),IF($X$1=5,(VLOOKUP(B138,'X5'!$B:$AP,41,FALSE)),IF($X$1=6,(VLOOKUP(B138,'X6'!$B:$AP,41,FALSE)),IF($X$1=7,(VLOOKUP(B138,'X7'!$B:$AP,41,FALSE)),IF($X$1=8,(VLOOKUP(B138,'X8'!$B:$AP,41,FALSE)),IF($X$1=9,(VLOOKUP(B138,'X9'!$B:$AP,41,FALSE)),IF($X$1=10,(VLOOKUP(B138,'X10'!$B:$AP,41,FALSE)),IF($X$1=11,(VLOOKUP(B138,'X11'!$B:$AP,41,FALSE)),IF($X$1=12,(VLOOKUP(B138,'X12'!$B:$AP,41,FALSE)),IF($X$1=13,(VLOOKUP(B138,'X13'!$B:$AP,41,FALSE)),"B")))))))))))))))</f>
        <v xml:space="preserve"> </v>
      </c>
      <c r="E138" s="182" t="str">
        <f ca="1">IF(ISERROR(IF($X$1=1,(VLOOKUP(B138,'X1'!$B:$AP,7,FALSE)),IF($X$1=2,(VLOOKUP(B138,'X2'!$B:$AP,7,FALSE)),IF($X$1=3,(VLOOKUP(B138,'X3'!$B:$AP,7,FALSE)),IF($X$1=4,(VLOOKUP(B138,'X4'!$B:$AP,7,FALSE)),IF($X$1=5,(VLOOKUP(B138,'X5'!$B:$AP,7,FALSE)),IF($X$1=6,(VLOOKUP(B138,'X6'!$B:$AP,7,FALSE)),IF($X$1=7,(VLOOKUP(B138,'X7'!$B:$AP,7,FALSE)),IF($X$1=8,(VLOOKUP(B138,'X8'!$B:$AP,7,FALSE)),IF($X$1=9,(VLOOKUP(B138,'X9'!$B:$AP,7,FALSE)),IF($X$1=10,(VLOOKUP(B138,'X10'!$B:$AP,7,FALSE)),IF($X$1=11,(VLOOKUP(B138,'X11'!$B:$AP,7,FALSE)),IF($X$1=12,(VLOOKUP(B138,'X12'!$B:$AP,7,FALSE)),IF($X$1=13,(VLOOKUP(B138,'X13'!$B:$AP,7,FALSE)),"B"))))))))))))))=TRUE," ",(IF($X$1=1,(VLOOKUP(B138,'X1'!$B:$AP,7,FALSE)),IF($X$1=2,(VLOOKUP(B138,'X2'!$B:$AP,7,FALSE)),IF($X$1=3,(VLOOKUP(B138,'X3'!$B:$AP,7,FALSE)),IF($X$1=4,(VLOOKUP(B138,'X4'!$B:$AP,7,FALSE)),IF($X$1=5,(VLOOKUP(B138,'X5'!$B:$AP,7,FALSE)),IF($X$1=6,(VLOOKUP(B138,'X6'!$B:$AP,7,FALSE)),IF($X$1=7,(VLOOKUP(B138,'X7'!$B:$AP,7,FALSE)),IF($X$1=8,(VLOOKUP(B138,'X8'!$B:$AP,7,FALSE)),IF($X$1=9,(VLOOKUP(B138,'X9'!$B:$AP,7,FALSE)),IF($X$1=10,(VLOOKUP(B138,'X10'!$B:$AP,7,FALSE)),IF($X$1=11,(VLOOKUP(B138,'X11'!$B:$AP,7,FALSE)),IF($X$1=12,(VLOOKUP(B138,'X12'!$B:$AP,7,FALSE)),IF($X$1=13,(VLOOKUP(B138,'X13'!$B:$AP,7,FALSE)),"B")))))))))))))))</f>
        <v xml:space="preserve"> </v>
      </c>
      <c r="F138" s="182" t="str">
        <f ca="1">IF(ISERROR(IF((IF($X$1=1,(VLOOKUP(B138,'X1'!$B:$AO,6,FALSE)),(IF($X$1=2,(VLOOKUP(B138,'X2'!$B:$AO,6,FALSE)),(IF($X$1=3,(VLOOKUP(B138,'X3'!$B:$AO,6,FALSE)),(IF($X$1=4,(VLOOKUP(B138,'X4'!$B:$AO,6,FALSE)),(IF($X$1=5,(VLOOKUP(B138,'X5'!$B:$AO,6,FALSE)),(IF($X$1=6,(VLOOKUP(B138,'X6'!$B:$AO,6,FALSE)),(IF($X$1=7,(VLOOKUP(B138,'X7'!$B:$AO,6,FALSE)),(IF($X$1=8,(VLOOKUP(B138,'X8'!$B:$AO,6,FALSE)),(IF($X$1=9,(VLOOKUP(B138,'X9'!$B:$AO,6,FALSE)),(IF($X$1=10,(VLOOKUP(B138,'X10'!$B:$AO,6,FALSE)),(IF($X$1=11,(VLOOKUP(B138,'X11'!$B:$AO,6,FALSE)),(IF($X$1=12,(VLOOKUP(B138,'X12'!$B:$AO,6,FALSE)),(VLOOKUP(B138,'X13'!$B:$AO,6,FALSE))))))))))))))))))))))))))=$V$1," ",(IF($X$1=1,(VLOOKUP(B138,'X1'!$B:$AO,6,FALSE)),(IF($X$1=2,(VLOOKUP(B138,'X2'!$B:$AO,6,FALSE)),(IF($X$1=3,(VLOOKUP(B138,'X3'!$B:$AO,6,FALSE)),(IF($X$1=4,(VLOOKUP(B138,'X4'!$B:$AO,6,FALSE)),(IF($X$1=5,(VLOOKUP(B138,'X5'!$B:$AO,6,FALSE)),(IF($X$1=6,(VLOOKUP(B138,'X6'!$B:$AO,6,FALSE)),(IF($X$1=7,(VLOOKUP(B138,'X7'!$B:$AO,6,FALSE)),(IF($X$1=8,(VLOOKUP(B138,'X8'!$B:$AO,6,FALSE)),(IF($X$1=9,(VLOOKUP(B138,'X9'!$B:$AO,6,FALSE)),(IF($X$1=10,(VLOOKUP(B138,'X10'!$B:$AO,6,FALSE)),(IF($X$1=11,(VLOOKUP(B138,'X11'!$B:$AO,6,FALSE)),(IF($X$1=12,(VLOOKUP(B138,'X12'!$B:$AO,6,FALSE)),(VLOOKUP(B138,'X13'!$B:$AO,6,FALSE))))))))))))))))))))))))))))=TRUE," ",(IF((IF($X$1=1,(VLOOKUP(B138,'X1'!$B:$AO,6,FALSE)),(IF($X$1=2,(VLOOKUP(B138,'X2'!$B:$AO,6,FALSE)),(IF($X$1=3,(VLOOKUP(B138,'X3'!$B:$AO,6,FALSE)),(IF($X$1=4,(VLOOKUP(B138,'X4'!$B:$AO,6,FALSE)),(IF($X$1=5,(VLOOKUP(B138,'X5'!$B:$AO,6,FALSE)),(IF($X$1=6,(VLOOKUP(B138,'X6'!$B:$AO,6,FALSE)),(IF($X$1=7,(VLOOKUP(B138,'X7'!$B:$AO,6,FALSE)),(IF($X$1=8,(VLOOKUP(B138,'X8'!$B:$AO,6,FALSE)),(IF($X$1=9,(VLOOKUP(B138,'X9'!$B:$AO,6,FALSE)),(IF($X$1=10,(VLOOKUP(B138,'X10'!$B:$AO,6,FALSE)),(IF($X$1=11,(VLOOKUP(B138,'X11'!$B:$AO,6,FALSE)),(IF($X$1=12,(VLOOKUP(B138,'X12'!$B:$AO,6,FALSE)),(VLOOKUP(B138,'X13'!$B:$AO,6,FALSE))))))))))))))))))))))))))=$V$1," ",(IF($X$1=1,(VLOOKUP(B138,'X1'!$B:$AO,6,FALSE)),(IF($X$1=2,(VLOOKUP(B138,'X2'!$B:$AO,6,FALSE)),(IF($X$1=3,(VLOOKUP(B138,'X3'!$B:$AO,6,FALSE)),(IF($X$1=4,(VLOOKUP(B138,'X4'!$B:$AO,6,FALSE)),(IF($X$1=5,(VLOOKUP(B138,'X5'!$B:$AO,6,FALSE)),(IF($X$1=6,(VLOOKUP(B138,'X6'!$B:$AO,6,FALSE)),(IF($X$1=7,(VLOOKUP(B138,'X7'!$B:$AO,6,FALSE)),(IF($X$1=8,(VLOOKUP(B138,'X8'!$B:$AO,6,FALSE)),(IF($X$1=9,(VLOOKUP(B138,'X9'!$B:$AO,6,FALSE)),(IF($X$1=10,(VLOOKUP(B138,'X10'!$B:$AO,6,FALSE)),(IF($X$1=11,(VLOOKUP(B138,'X11'!$B:$AO,6,FALSE)),(IF($X$1=12,(VLOOKUP(B138,'X12'!$B:$AO,6,FALSE)),(VLOOKUP(B138,'X13'!$B:$AO,6,FALSE)))))))))))))))))))))))))))))</f>
        <v xml:space="preserve"> </v>
      </c>
      <c r="G138" s="182" t="str">
        <f ca="1">IF(ISERROR(IF($X$1=1,(VLOOKUP(B138,'X1'!$B:$AZ,44,FALSE)),IF($X$1=2,(VLOOKUP(B138,'X2'!$B:$AZ,44,FALSE)),IF($X$1=3,(VLOOKUP(B138,'X3'!$B:$AZ,44,FALSE)),IF($X$1=4,(VLOOKUP(B138,'X4'!$B:$AZ,44,FALSE)),IF($X$1=5,(VLOOKUP(B138,'X5'!$B:$AZ,44,FALSE)),IF($X$1=6,(VLOOKUP(B138,'X6'!$B:$AZ,44,FALSE)),IF($X$1=7,(VLOOKUP(B138,'X7'!$B:$AZ,44,FALSE)),IF($X$1=8,(VLOOKUP(B138,'X8'!$B:$AZ,44,FALSE)),IF($X$1=9,(VLOOKUP(B138,'X9'!$B:$AZ,44,FALSE)),IF($X$1=10,(VLOOKUP(B138,'X10'!$B:$AZ,44,FALSE)),IF($X$1=11,(VLOOKUP(B138,'X11'!$B:$AZ,44,FALSE)),IF($X$1=12,(VLOOKUP(B138,'X12'!$B:$AZ,44,FALSE)),IF($X$1=13,(VLOOKUP(B138,'X13'!$B:$AZ,44,FALSE)),"B"))))))))))))))=TRUE," ",(IF($X$1=1,(VLOOKUP(B138,'X1'!$B:$AZ,44,FALSE)),IF($X$1=2,(VLOOKUP(B138,'X2'!$B:$AZ,44,FALSE)),IF($X$1=3,(VLOOKUP(B138,'X3'!$B:$AZ,44,FALSE)),IF($X$1=4,(VLOOKUP(B138,'X4'!$B:$AZ,44,FALSE)),IF($X$1=5,(VLOOKUP(B138,'X5'!$B:$AZ,44,FALSE)),IF($X$1=6,(VLOOKUP(B138,'X6'!$B:$AZ,44,FALSE)),IF($X$1=7,(VLOOKUP(B138,'X7'!$B:$AZ,44,FALSE)),IF($X$1=8,(VLOOKUP(B138,'X8'!$B:$AZ,44,FALSE)),IF($X$1=9,(VLOOKUP(B138,'X9'!$B:$AZ,44,FALSE)),IF($X$1=10,(VLOOKUP(B138,'X10'!$B:$AZ,44,FALSE)),IF($X$1=11,(VLOOKUP(B138,'X11'!$B:$AZ,44,FALSE)),IF($X$1=12,(VLOOKUP(B138,'X12'!$B:$AZ,44,FALSE)),IF($X$1=13,(VLOOKUP(B138,'X13'!$B:$AZ,44,FALSE)),"B")))))))))))))))</f>
        <v xml:space="preserve"> </v>
      </c>
      <c r="H138" s="182" t="str">
        <f ca="1">IF(ISERROR(IF($X$1=1,(VLOOKUP(B138,'X1'!$B:$AZ,8,FALSE)),IF($X$1=2,(VLOOKUP(B138,'X2'!$B:$AZ,8,FALSE)),IF($X$1=3,(VLOOKUP(B138,'X3'!$B:$AZ,8,FALSE)),IF($X$1=4,(VLOOKUP(B138,'X4'!$B:$AZ,8,FALSE)),IF($X$1=5,(VLOOKUP(B138,'X5'!$B:$AZ,8,FALSE)),IF($X$1=6,(VLOOKUP(B138,'X6'!$B:$AZ,8,FALSE)),IF($X$1=7,(VLOOKUP(B138,'X7'!$B:$AZ,8,FALSE)),IF($X$1=8,(VLOOKUP(B138,'X8'!$B:$AZ,8,FALSE)),IF($X$1=9,(VLOOKUP(B138,'X9'!$B:$AZ,8,FALSE)),IF($X$1=10,(VLOOKUP(B138,'X10'!$B:$AZ,8,FALSE)),IF($X$1=11,(VLOOKUP(B138,'X11'!$B:$AZ,8,FALSE)),IF($X$1=12,(VLOOKUP(B138,'X12'!$B:$AZ,8,FALSE)),IF($X$1=13,(VLOOKUP(B138,'X13'!$B:$AZ,8,FALSE)),"B"))))))))))))))=TRUE," ",(IF($X$1=1,(VLOOKUP(B138,'X1'!$B:$AZ,8,FALSE)),IF($X$1=2,(VLOOKUP(B138,'X2'!$B:$AZ,8,FALSE)),IF($X$1=3,(VLOOKUP(B138,'X3'!$B:$AZ,8,FALSE)),IF($X$1=4,(VLOOKUP(B138,'X4'!$B:$AZ,8,FALSE)),IF($X$1=5,(VLOOKUP(B138,'X5'!$B:$AZ,8,FALSE)),IF($X$1=6,(VLOOKUP(B138,'X6'!$B:$AZ,8,FALSE)),IF($X$1=7,(VLOOKUP(B138,'X7'!$B:$AZ,8,FALSE)),IF($X$1=8,(VLOOKUP(B138,'X8'!$B:$AZ,8,FALSE)),IF($X$1=9,(VLOOKUP(B138,'X9'!$B:$AZ,8,FALSE)),IF($X$1=10,(VLOOKUP(B138,'X10'!$B:$AZ,8,FALSE)),IF($X$1=11,(VLOOKUP(B138,'X11'!$B:$AZ,8,FALSE)),IF($X$1=12,(VLOOKUP(B138,'X12'!$B:$AZ,8,FALSE)),IF($X$1=13,(VLOOKUP(B138,'X13'!$B:$AZ,8,FALSE)),"B")))))))))))))))</f>
        <v xml:space="preserve"> </v>
      </c>
      <c r="I138" s="183" t="str">
        <f ca="1">IF(ISERROR(IF($X$1=1,(VLOOKUP(B138,'X1'!$B:$AZ,2,FALSE)),IF($X$1=2,(VLOOKUP(B138,'X2'!$B:$AZ,2,FALSE)),IF($X$1=3,(VLOOKUP(B138,'X3'!$B:$AZ,2,FALSE)),IF($X$1=4,(VLOOKUP(B138,'X4'!$B:$AZ,2,FALSE)),IF($X$1=5,(VLOOKUP(B138,'X5'!$B:$AZ,2,FALSE)),IF($X$1=6,(VLOOKUP(B138,'X6'!$B:$AZ,2,FALSE)),IF($X$1=7,(VLOOKUP(B138,'X7'!$B:$AZ,2,FALSE)),IF($X$1=8,(VLOOKUP(B138,'X8'!$B:$AZ,2,FALSE)),IF($X$1=9,(VLOOKUP(B138,'X9'!$B:$AZ,2,FALSE)),IF($X$1=10,(VLOOKUP(B138,'X10'!$B:$AZ,2,FALSE)),IF($X$1=11,(VLOOKUP(B138,'X11'!$B:$AZ,2,FALSE)),IF($X$1=12,(VLOOKUP(B138,'X12'!$B:$AZ,2,FALSE)),IF($X$1=13,(VLOOKUP(B138,'X13'!$B:$AZ,2,FALSE)),"B"))))))))))))))=TRUE," ",(IF($X$1=1,(VLOOKUP(B138,'X1'!$B:$AZ,2,FALSE)),IF($X$1=2,(VLOOKUP(B138,'X2'!$B:$AZ,2,FALSE)),IF($X$1=3,(VLOOKUP(B138,'X3'!$B:$AZ,2,FALSE)),IF($X$1=4,(VLOOKUP(B138,'X4'!$B:$AZ,2,FALSE)),IF($X$1=5,(VLOOKUP(B138,'X5'!$B:$AZ,2,FALSE)),IF($X$1=6,(VLOOKUP(B138,'X6'!$B:$AZ,2,FALSE)),IF($X$1=7,(VLOOKUP(B138,'X7'!$B:$AZ,2,FALSE)),IF($X$1=8,(VLOOKUP(B138,'X8'!$B:$AZ,2,FALSE)),IF($X$1=9,(VLOOKUP(B138,'X9'!$B:$AZ,2,FALSE)),IF($X$1=10,(VLOOKUP(B138,'X10'!$B:$AZ,2,FALSE)),IF($X$1=11,(VLOOKUP(B138,'X11'!$B:$AZ,2,FALSE)),IF($X$1=12,(VLOOKUP(B138,'X12'!$B:$AZ,2,FALSE)),IF($X$1=13,(VLOOKUP(B138,'X13'!$B:$AZ,2,FALSE)),"B")))))))))))))))</f>
        <v xml:space="preserve"> </v>
      </c>
      <c r="J138" s="183" t="str">
        <f ca="1">IF(ISERROR(IF($X$1=1,(VLOOKUP(B138,'X1'!$B:$AZ,3,FALSE)),IF($X$1=2,(VLOOKUP(B138,'X2'!$B:$AZ,3,FALSE)),IF($X$1=3,(VLOOKUP(B138,'X3'!$B:$AZ,3,FALSE)),IF($X$1=4,(VLOOKUP(B138,'X4'!$B:$AZ,3,FALSE)),IF($X$1=5,(VLOOKUP(B138,'X5'!$B:$AZ,3,FALSE)),IF($X$1=6,(VLOOKUP(B138,'X6'!$B:$AZ,3,FALSE)),IF($X$1=7,(VLOOKUP(B138,'X7'!$B:$AZ,3,FALSE)),IF($X$1=8,(VLOOKUP(B138,'X8'!$B:$AZ,3,FALSE)),IF($X$1=9,(VLOOKUP(B138,'X9'!$B:$AZ,3,FALSE)),IF($X$1=10,(VLOOKUP(B138,'X10'!$B:$AZ,3,FALSE)),IF($X$1=11,(VLOOKUP(B138,'X11'!$B:$AZ,3,FALSE)),IF($X$1=12,(VLOOKUP(B138,'X12'!$B:$AZ,3,FALSE)),IF($X$1=13,(VLOOKUP(B138,'X13'!$B:$AZ,3,FALSE)),"B"))))))))))))))=TRUE," ",(IF($X$1=1,(VLOOKUP(B138,'X1'!$B:$AZ,3,FALSE)),IF($X$1=2,(VLOOKUP(B138,'X2'!$B:$AZ,3,FALSE)),IF($X$1=3,(VLOOKUP(B138,'X3'!$B:$AZ,3,FALSE)),IF($X$1=4,(VLOOKUP(B138,'X4'!$B:$AZ,3,FALSE)),IF($X$1=5,(VLOOKUP(B138,'X5'!$B:$AZ,3,FALSE)),IF($X$1=6,(VLOOKUP(B138,'X6'!$B:$AZ,3,FALSE)),IF($X$1=7,(VLOOKUP(B138,'X7'!$B:$AZ,3,FALSE)),IF($X$1=8,(VLOOKUP(B138,'X8'!$B:$AZ,3,FALSE)),IF($X$1=9,(VLOOKUP(B138,'X9'!$B:$AZ,3,FALSE)),IF($X$1=10,(VLOOKUP(B138,'X10'!$B:$AZ,3,FALSE)),IF($X$1=11,(VLOOKUP(B138,'X11'!$B:$AZ,3,FALSE)),IF($X$1=12,(VLOOKUP(B138,'X12'!$B:$AZ,3,FALSE)),IF($X$1=13,(VLOOKUP(B138,'X13'!$B:$AZ,3,FALSE)),"B")))))))))))))))</f>
        <v xml:space="preserve"> </v>
      </c>
      <c r="K138" s="183" t="str">
        <f ca="1">IF(ISERROR(IF($X$1=1,(VLOOKUP(B138,'X1'!$B:$AZ,5,FALSE)),IF($X$1=2,(VLOOKUP(B138,'X2'!$B:$AZ,5,FALSE)),IF($X$1=3,(VLOOKUP(B138,'X3'!$B:$AZ,5,FALSE)),IF($X$1=4,(VLOOKUP(B138,'X4'!$B:$AZ,5,FALSE)),IF($X$1=5,(VLOOKUP(B138,'X5'!$B:$AZ,5,FALSE)),IF($X$1=6,(VLOOKUP(B138,'X6'!$B:$AZ,5,FALSE)),IF($X$1=7,(VLOOKUP(B138,'X7'!$B:$AZ,5,FALSE)),IF($X$1=8,(VLOOKUP(B138,'X8'!$B:$AZ,5,FALSE)),IF($X$1=9,(VLOOKUP(B138,'X9'!$B:$AZ,5,FALSE)),IF($X$1=10,(VLOOKUP(B138,'X10'!$B:$AZ,5,FALSE)),IF($X$1=11,(VLOOKUP(B138,'X11'!$B:$AZ,5,FALSE)),IF($X$1=12,(VLOOKUP(B138,'X12'!$B:$AZ,5,FALSE)),IF($X$1=13,(VLOOKUP(B138,'X13'!$B:$AZ,5,FALSE)),"B"))))))))))))))=TRUE," ",(IF($X$1=1,(VLOOKUP(B138,'X1'!$B:$AZ,5,FALSE)),IF($X$1=2,(VLOOKUP(B138,'X2'!$B:$AZ,5,FALSE)),IF($X$1=3,(VLOOKUP(B138,'X3'!$B:$AZ,5,FALSE)),IF($X$1=4,(VLOOKUP(B138,'X4'!$B:$AZ,5,FALSE)),IF($X$1=5,(VLOOKUP(B138,'X5'!$B:$AZ,5,FALSE)),IF($X$1=6,(VLOOKUP(B138,'X6'!$B:$AZ,5,FALSE)),IF($X$1=7,(VLOOKUP(B138,'X7'!$B:$AZ,5,FALSE)),IF($X$1=8,(VLOOKUP(B138,'X8'!$B:$AZ,5,FALSE)),IF($X$1=9,(VLOOKUP(B138,'X9'!$B:$AZ,5,FALSE)),IF($X$1=10,(VLOOKUP(B138,'X10'!$B:$AZ,5,FALSE)),IF($X$1=11,(VLOOKUP(B138,'X11'!$B:$AZ,5,FALSE)),IF($X$1=12,(VLOOKUP(B138,'X12'!$B:$AZ,5,FALSE)),IF($X$1=13,(VLOOKUP(B138,'X13'!$B:$AZ,5,FALSE)),"B")))))))))))))))</f>
        <v xml:space="preserve"> </v>
      </c>
      <c r="L138" s="184" t="str">
        <f ca="1">IF(ISERROR(IF($X$1=1,(VLOOKUP(B138,'X1'!$B:$AZ,9,FALSE)),IF($X$1=2,(VLOOKUP(B138,'X2'!$B:$AZ,9,FALSE)),IF($X$1=3,(VLOOKUP(B138,'X3'!$B:$AZ,9,FALSE)),IF($X$1=4,(VLOOKUP(B138,'X4'!$B:$AZ,9,FALSE)),IF($X$1=5,(VLOOKUP(B138,'X5'!$B:$AZ,9,FALSE)),IF($X$1=6,(VLOOKUP(B138,'X6'!$B:$AZ,9,FALSE)),IF($X$1=7,(VLOOKUP(B138,'X7'!$B:$AZ,9,FALSE)),IF($X$1=8,(VLOOKUP(B138,'X8'!$B:$AZ,9,FALSE)),IF($X$1=9,(VLOOKUP(B138,'X9'!$B:$AZ,9,FALSE)),IF($X$1=10,(VLOOKUP(B138,'X10'!$B:$AZ,9,FALSE)),IF($X$1=11,(VLOOKUP(B138,'X11'!$B:$AZ,9,FALSE)),IF($X$1=12,(VLOOKUP(B138,'X12'!$B:$AZ,9,FALSE)),IF($X$1=13,(VLOOKUP(B138,'X13'!$B:$AZ,9,FALSE)),"B"))))))))))))))=TRUE," ",(IF($X$1=1,(VLOOKUP(B138,'X1'!$B:$AZ,9,FALSE)),IF($X$1=2,(VLOOKUP(B138,'X2'!$B:$AZ,9,FALSE)),IF($X$1=3,(VLOOKUP(B138,'X3'!$B:$AZ,9,FALSE)),IF($X$1=4,(VLOOKUP(B138,'X4'!$B:$AZ,9,FALSE)),IF($X$1=5,(VLOOKUP(B138,'X5'!$B:$AZ,9,FALSE)),IF($X$1=6,(VLOOKUP(B138,'X6'!$B:$AZ,9,FALSE)),IF($X$1=7,(VLOOKUP(B138,'X7'!$B:$AZ,9,FALSE)),IF($X$1=8,(VLOOKUP(B138,'X8'!$B:$AZ,9,FALSE)),IF($X$1=9,(VLOOKUP(B138,'X9'!$B:$AZ,9,FALSE)),IF($X$1=10,(VLOOKUP(B138,'X10'!$B:$AZ,9,FALSE)),IF($X$1=11,(VLOOKUP(B138,'X11'!$B:$AZ,9,FALSE)),IF($X$1=12,(VLOOKUP(B138,'X12'!$B:$AZ,9,FALSE)),IF($X$1=13,(VLOOKUP(B138,'X13'!$B:$AZ,9,FALSE)),"B")))))))))))))))</f>
        <v xml:space="preserve"> </v>
      </c>
      <c r="M138" s="184" t="str">
        <f ca="1">IF(ISERROR(IF($X$1=1,(VLOOKUP(B138,'X1'!$B:$AZ,10,FALSE)),IF($X$1=2,(VLOOKUP(B138,'X2'!$B:$AZ,10,FALSE)),IF($X$1=3,(VLOOKUP(B138,'X3'!$B:$AZ,10,FALSE)),IF($X$1=4,(VLOOKUP(B138,'X4'!$B:$AZ,10,FALSE)),IF($X$1=5,(VLOOKUP(B138,'X5'!$B:$AZ,10,FALSE)),IF($X$1=6,(VLOOKUP(B138,'X6'!$B:$AZ,10,FALSE)),IF($X$1=7,(VLOOKUP(B138,'X7'!$B:$AZ,10,FALSE)),IF($X$1=8,(VLOOKUP(B138,'X8'!$B:$AZ,10,FALSE)),IF($X$1=9,(VLOOKUP(B138,'X9'!$B:$AZ,10,FALSE)),IF($X$1=10,(VLOOKUP(B138,'X10'!$B:$AZ,10,FALSE)),IF($X$1=11,(VLOOKUP(B138,'X11'!$B:$AZ,10,FALSE)),IF($X$1=12,(VLOOKUP(B138,'X12'!$B:$AZ,10,FALSE)),IF($X$1=13,(VLOOKUP(B138,'X13'!$B:$AZ,10,FALSE)),"B"))))))))))))))=TRUE," ",(IF($X$1=1,(VLOOKUP(B138,'X1'!$B:$AZ,10,FALSE)),IF($X$1=2,(VLOOKUP(B138,'X2'!$B:$AZ,10,FALSE)),IF($X$1=3,(VLOOKUP(B138,'X3'!$B:$AZ,10,FALSE)),IF($X$1=4,(VLOOKUP(B138,'X4'!$B:$AZ,10,FALSE)),IF($X$1=5,(VLOOKUP(B138,'X5'!$B:$AZ,10,FALSE)),IF($X$1=6,(VLOOKUP(B138,'X6'!$B:$AZ,10,FALSE)),IF($X$1=7,(VLOOKUP(B138,'X7'!$B:$AZ,10,FALSE)),IF($X$1=8,(VLOOKUP(B138,'X8'!$B:$AZ,10,FALSE)),IF($X$1=9,(VLOOKUP(B138,'X9'!$B:$AZ,10,FALSE)),IF($X$1=10,(VLOOKUP(B138,'X10'!$B:$AZ,10,FALSE)),IF($X$1=11,(VLOOKUP(B138,'X11'!$B:$AZ,10,FALSE)),IF($X$1=12,(VLOOKUP(B138,'X12'!$B:$AZ,10,FALSE)),IF($X$1=13,(VLOOKUP(B138,'X13'!$B:$AZ,10,FALSE)),"B")))))))))))))))</f>
        <v xml:space="preserve"> </v>
      </c>
      <c r="N138" s="185" t="str">
        <f ca="1">IF(ISERROR(IF($X$1=1,(VLOOKUP(B138,'X1'!$B:$AZ,45,FALSE)),IF($X$1=2,(VLOOKUP(B138,'X2'!$B:$AZ,45,FALSE)),IF($X$1=3,(VLOOKUP(B138,'X3'!$B:$AZ,45,FALSE)),IF($X$1=4,(VLOOKUP(B138,'X4'!$B:$AZ,45,FALSE)),IF($X$1=5,(VLOOKUP(B138,'X5'!$B:$AZ,45,FALSE)),IF($X$1=6,(VLOOKUP(B138,'X6'!$B:$AZ,45,FALSE)),IF($X$1=7,(VLOOKUP(B138,'X7'!$B:$AZ,45,FALSE)),IF($X$1=8,(VLOOKUP(B138,'X8'!$B:$AZ,45,FALSE)),IF($X$1=9,(VLOOKUP(B138,'X9'!$B:$AZ,45,FALSE)),IF($X$1=10,(VLOOKUP(B138,'X10'!$B:$AZ,45,FALSE)),IF($X$1=11,(VLOOKUP(B138,'X11'!$B:$AZ,45,FALSE)),IF($X$1=12,(VLOOKUP(B138,'X12'!$B:$AZ,45,FALSE)),IF($X$1=13,(VLOOKUP(B138,'X13'!$B:$AZ,45,FALSE)),"B"))))))))))))))=TRUE," ",(IF($X$1=1,(VLOOKUP(B138,'X1'!$B:$AZ,45,FALSE)),IF($X$1=2,(VLOOKUP(B138,'X2'!$B:$AZ,45,FALSE)),IF($X$1=3,(VLOOKUP(B138,'X3'!$B:$AZ,45,FALSE)),IF($X$1=4,(VLOOKUP(B138,'X4'!$B:$AZ,45,FALSE)),IF($X$1=5,(VLOOKUP(B138,'X5'!$B:$AZ,45,FALSE)),IF($X$1=6,(VLOOKUP(B138,'X6'!$B:$AZ,45,FALSE)),IF($X$1=7,(VLOOKUP(B138,'X7'!$B:$AZ,45,FALSE)),IF($X$1=8,(VLOOKUP(B138,'X8'!$B:$AZ,45,FALSE)),IF($X$1=9,(VLOOKUP(B138,'X9'!$B:$AZ,45,FALSE)),IF($X$1=10,(VLOOKUP(B138,'X10'!$B:$AZ,45,FALSE)),IF($X$1=11,(VLOOKUP(B138,'X11'!$B:$AZ,45,FALSE)),IF($X$1=12,(VLOOKUP(B138,'X12'!$B:$AZ,45,FALSE)),IF($X$1=13,(VLOOKUP(B138,'X13'!$B:$AZ,45,FALSE)),"B")))))))))))))))</f>
        <v xml:space="preserve"> </v>
      </c>
      <c r="O138" s="184" t="str">
        <f ca="1">IF(ISERROR(IF($X$1=1,(VLOOKUP(B138,'X1'!$B:$AZ,11,FALSE)),IF($X$1=2,(VLOOKUP(B138,'X2'!$B:$AZ,11,FALSE)),IF($X$1=3,(VLOOKUP(B138,'X3'!$B:$AZ,11,FALSE)),IF($X$1=4,(VLOOKUP(B138,'X4'!$B:$AZ,11,FALSE)),IF($X$1=5,(VLOOKUP(B138,'X5'!$B:$AZ,11,FALSE)),IF($X$1=6,(VLOOKUP(B138,'X6'!$B:$AZ,11,FALSE)),IF($X$1=7,(VLOOKUP(B138,'X7'!$B:$AZ,11,FALSE)),IF($X$1=8,(VLOOKUP(B138,'X8'!$B:$AZ,11,FALSE)),IF($X$1=9,(VLOOKUP(B138,'X9'!$B:$AZ,11,FALSE)),IF($X$1=10,(VLOOKUP(B138,'X10'!$B:$AZ,11,FALSE)),IF($X$1=11,(VLOOKUP(B138,'X11'!$B:$AZ,11,FALSE)),IF($X$1=12,(VLOOKUP(B138,'X12'!$B:$AZ,11,FALSE)),IF($X$1=13,(VLOOKUP(B138,'X13'!$B:$AZ,11,FALSE)),"B"))))))))))))))=TRUE," ",(IF($X$1=1,(VLOOKUP(B138,'X1'!$B:$AZ,11,FALSE)),IF($X$1=2,(VLOOKUP(B138,'X2'!$B:$AZ,11,FALSE)),IF($X$1=3,(VLOOKUP(B138,'X3'!$B:$AZ,11,FALSE)),IF($X$1=4,(VLOOKUP(B138,'X4'!$B:$AZ,11,FALSE)),IF($X$1=5,(VLOOKUP(B138,'X5'!$B:$AZ,11,FALSE)),IF($X$1=6,(VLOOKUP(B138,'X6'!$B:$AZ,11,FALSE)),IF($X$1=7,(VLOOKUP(B138,'X7'!$B:$AZ,11,FALSE)),IF($X$1=8,(VLOOKUP(B138,'X8'!$B:$AZ,11,FALSE)),IF($X$1=9,(VLOOKUP(B138,'X9'!$B:$AZ,11,FALSE)),IF($X$1=10,(VLOOKUP(B138,'X10'!$B:$AZ,11,FALSE)),IF($X$1=11,(VLOOKUP(B138,'X11'!$B:$AZ,11,FALSE)),IF($X$1=12,(VLOOKUP(B138,'X12'!$B:$AZ,11,FALSE)),IF($X$1=13,(VLOOKUP(B138,'X13'!$B:$AZ,11,FALSE)),"B")))))))))))))))</f>
        <v xml:space="preserve"> </v>
      </c>
      <c r="P138" s="184" t="str">
        <f ca="1">IF(ISERROR(IF($X$1=1,(VLOOKUP(B138,'X1'!$B:$AZ,12,FALSE)),IF($X$1=2,(VLOOKUP(B138,'X2'!$B:$AZ,12,FALSE)),IF($X$1=3,(VLOOKUP(B138,'X3'!$B:$AZ,12,FALSE)),IF($X$1=4,(VLOOKUP(B138,'X4'!$B:$AZ,12,FALSE)),IF($X$1=5,(VLOOKUP(B138,'X5'!$B:$AZ,12,FALSE)),IF($X$1=6,(VLOOKUP(B138,'X6'!$B:$AZ,12,FALSE)),IF($X$1=7,(VLOOKUP(B138,'X7'!$B:$AZ,12,FALSE)),IF($X$1=8,(VLOOKUP(B138,'X8'!$B:$AZ,12,FALSE)),IF($X$1=9,(VLOOKUP(B138,'X9'!$B:$AZ,12,FALSE)),IF($X$1=10,(VLOOKUP(B138,'X10'!$B:$AZ,12,FALSE)),IF($X$1=11,(VLOOKUP(B138,'X11'!$B:$AZ,12,FALSE)),IF($X$1=12,(VLOOKUP(B138,'X12'!$B:$AZ,12,FALSE)),IF($X$1=13,(VLOOKUP(B138,'X13'!$B:$AZ,12,FALSE)),"B"))))))))))))))=TRUE," ",(IF($X$1=1,(VLOOKUP(B138,'X1'!$B:$AZ,12,FALSE)),IF($X$1=2,(VLOOKUP(B138,'X2'!$B:$AZ,12,FALSE)),IF($X$1=3,(VLOOKUP(B138,'X3'!$B:$AZ,12,FALSE)),IF($X$1=4,(VLOOKUP(B138,'X4'!$B:$AZ,12,FALSE)),IF($X$1=5,(VLOOKUP(B138,'X5'!$B:$AZ,12,FALSE)),IF($X$1=6,(VLOOKUP(B138,'X6'!$B:$AZ,12,FALSE)),IF($X$1=7,(VLOOKUP(B138,'X7'!$B:$AZ,12,FALSE)),IF($X$1=8,(VLOOKUP(B138,'X8'!$B:$AZ,12,FALSE)),IF($X$1=9,(VLOOKUP(B138,'X9'!$B:$AZ,12,FALSE)),IF($X$1=10,(VLOOKUP(B138,'X10'!$B:$AZ,12,FALSE)),IF($X$1=11,(VLOOKUP(B138,'X11'!$B:$AZ,12,FALSE)),IF($X$1=12,(VLOOKUP(B138,'X12'!$B:$AZ,12,FALSE)),IF($X$1=13,(VLOOKUP(B138,'X13'!$B:$AZ,12,FALSE)),"B")))))))))))))))</f>
        <v xml:space="preserve"> </v>
      </c>
      <c r="Q138" s="185" t="str">
        <f ca="1">IF(ISERROR(IF($X$1=1,(VLOOKUP(B138,'X1'!$B:$AZ,46,FALSE)),IF($X$1=2,(VLOOKUP(B138,'X2'!$B:$AZ,46,FALSE)),IF($X$1=3,(VLOOKUP(B138,'X3'!$B:$AZ,46,FALSE)),IF($X$1=4,(VLOOKUP(B138,'X4'!$B:$AZ,46,FALSE)),IF($X$1=5,(VLOOKUP(B138,'X5'!$B:$AZ,46,FALSE)),IF($X$1=6,(VLOOKUP(B138,'X6'!$B:$AZ,46,FALSE)),IF($X$1=7,(VLOOKUP(B138,'X7'!$B:$AZ,46,FALSE)),IF($X$1=8,(VLOOKUP(B138,'X8'!$B:$AZ,46,FALSE)),IF($X$1=9,(VLOOKUP(B138,'X9'!$B:$AZ,46,FALSE)),IF($X$1=10,(VLOOKUP(B138,'X10'!$B:$AZ,46,FALSE)),IF($X$1=11,(VLOOKUP(B138,'X11'!$B:$AZ,46,FALSE)),IF($X$1=12,(VLOOKUP(B138,'X12'!$B:$AZ,46,FALSE)),IF($X$1=13,(VLOOKUP(B138,'X13'!$B:$AZ,46,FALSE)),"B"))))))))))))))=TRUE," ",(IF($X$1=1,(VLOOKUP(B138,'X1'!$B:$AZ,46,FALSE)),IF($X$1=2,(VLOOKUP(B138,'X2'!$B:$AZ,46,FALSE)),IF($X$1=3,(VLOOKUP(B138,'X3'!$B:$AZ,46,FALSE)),IF($X$1=4,(VLOOKUP(B138,'X4'!$B:$AZ,46,FALSE)),IF($X$1=5,(VLOOKUP(B138,'X5'!$B:$AZ,46,FALSE)),IF($X$1=6,(VLOOKUP(B138,'X6'!$B:$AZ,46,FALSE)),IF($X$1=7,(VLOOKUP(B138,'X7'!$B:$AZ,46,FALSE)),IF($X$1=8,(VLOOKUP(B138,'X8'!$B:$AZ,46,FALSE)),IF($X$1=9,(VLOOKUP(B138,'X9'!$B:$AZ,46,FALSE)),IF($X$1=10,(VLOOKUP(B138,'X10'!$B:$AZ,46,FALSE)),IF($X$1=11,(VLOOKUP(B138,'X11'!$B:$AZ,46,FALSE)),IF($X$1=12,(VLOOKUP(B138,'X12'!$B:$AZ,46,FALSE)),IF($X$1=13,(VLOOKUP(B138,'X13'!$B:$AZ,46,FALSE)),"B")))))))))))))))</f>
        <v xml:space="preserve"> </v>
      </c>
      <c r="R138" s="185" t="str">
        <f ca="1">IF(ISERROR(IF($X$1=1,(VLOOKUP(B138,'X1'!$B:$AZ,15,FALSE)),IF($X$1=2,(VLOOKUP(B138,'X2'!$B:$AZ,15,FALSE)),IF($X$1=3,(VLOOKUP(B138,'X3'!$B:$AZ,15,FALSE)),IF($X$1=4,(VLOOKUP(B138,'X4'!$B:$AZ,15,FALSE)),IF($X$1=5,(VLOOKUP(B138,'X5'!$B:$AZ,15,FALSE)),IF($X$1=6,(VLOOKUP(B138,'X6'!$B:$AZ,15,FALSE)),IF($X$1=7,(VLOOKUP(B138,'X7'!$B:$AZ,15,FALSE)),IF($X$1=8,(VLOOKUP(B138,'X8'!$B:$AZ,15,FALSE)),IF($X$1=9,(VLOOKUP(B138,'X9'!$B:$AZ,15,FALSE)),IF($X$1=10,(VLOOKUP(B138,'X10'!$B:$AZ,15,FALSE)),IF($X$1=11,(VLOOKUP(B138,'X11'!$B:$AZ,15,FALSE)),IF($X$1=12,(VLOOKUP(B138,'X12'!$B:$AZ,15,FALSE)),IF($X$1=13,(VLOOKUP(B138,'X13'!$B:$AZ,15,FALSE)),"B"))))))))))))))=TRUE," ",(IF($X$1=1,(VLOOKUP(B138,'X1'!$B:$AZ,15,FALSE)),IF($X$1=2,(VLOOKUP(B138,'X2'!$B:$AZ,15,FALSE)),IF($X$1=3,(VLOOKUP(B138,'X3'!$B:$AZ,15,FALSE)),IF($X$1=4,(VLOOKUP(B138,'X4'!$B:$AZ,15,FALSE)),IF($X$1=5,(VLOOKUP(B138,'X5'!$B:$AZ,15,FALSE)),IF($X$1=6,(VLOOKUP(B138,'X6'!$B:$AZ,15,FALSE)),IF($X$1=7,(VLOOKUP(B138,'X7'!$B:$AZ,15,FALSE)),IF($X$1=8,(VLOOKUP(B138,'X8'!$B:$AZ,15,FALSE)),IF($X$1=9,(VLOOKUP(B138,'X9'!$B:$AZ,15,FALSE)),IF($X$1=10,(VLOOKUP(B138,'X10'!$B:$AZ,15,FALSE)),IF($X$1=11,(VLOOKUP(B138,'X11'!$B:$AZ,15,FALSE)),IF($X$1=12,(VLOOKUP(B138,'X12'!$B:$AZ,15,FALSE)),IF($X$1=13,(VLOOKUP(B138,'X13'!$B:$AZ,15,FALSE)),"B")))))))))))))))</f>
        <v xml:space="preserve"> </v>
      </c>
      <c r="S138" s="185" t="str">
        <f ca="1">IF(ISERROR(IF((IF($X$1=1,(VLOOKUP(B138,'X1'!$B:$AZ,14,FALSE)),(IF($X$1=2,(VLOOKUP(B138,'X2'!$B:$AZ,14,FALSE)),(IF($X$1=3,(VLOOKUP(B138,'X3'!$B:$AZ,14,FALSE)),(IF($X$1=4,(VLOOKUP(B138,'X4'!$B:$AZ,14,FALSE)),(IF($X$1=5,(VLOOKUP(B138,'X5'!$B:$AZ,14,FALSE)),(IF($X$1=6,(VLOOKUP(B138,'X6'!$B:$AZ,14,FALSE)),(IF($X$1=7,(VLOOKUP(B138,'X7'!$B:$AZ,14,FALSE)),(IF($X$1=8,(VLOOKUP(B138,'X8'!$B:$AZ,14,FALSE)),(IF($X$1=9,(VLOOKUP(B138,'X9'!$B:$AZ,14,FALSE)),(IF($X$1=10,(VLOOKUP(B138,'X10'!$B:$AZ,14,FALSE)),(IF($X$1=11,(VLOOKUP(B138,'X11'!$B:$AZ,14,FALSE)),(IF($X$1=12,(VLOOKUP(B138,'X12'!$B:$AZ,14,FALSE)),(VLOOKUP(B138,'X13'!$B:$AZ,14,FALSE))))))))))))))))))))))))))=$V$1," ",(IF($X$1=1,(VLOOKUP(B138,'X1'!$B:$AZ,14,FALSE)),(IF($X$1=2,(VLOOKUP(B138,'X2'!$B:$AZ,14,FALSE)),(IF($X$1=3,(VLOOKUP(B138,'X3'!$B:$AZ,14,FALSE)),(IF($X$1=4,(VLOOKUP(B138,'X4'!$B:$AZ,14,FALSE)),(IF($X$1=5,(VLOOKUP(B138,'X5'!$B:$AZ,14,FALSE)),(IF($X$1=6,(VLOOKUP(B138,'X6'!$B:$AZ,14,FALSE)),(IF($X$1=7,(VLOOKUP(B138,'X7'!$B:$AZ,14,FALSE)),(IF($X$1=8,(VLOOKUP(B138,'X8'!$B:$AZ,14,FALSE)),(IF($X$1=9,(VLOOKUP(B138,'X9'!$B:$AZ,14,FALSE)),(IF($X$1=10,(VLOOKUP(B138,'X10'!$B:$AZ,14,FALSE)),(IF($X$1=11,(VLOOKUP(B138,'X11'!$B:$AZ,14,FALSE)),(IF($X$1=12,(VLOOKUP(B138,'X12'!$B:$AZ,14,FALSE)),(VLOOKUP(B138,'X13'!$B:$AZ,14,FALSE))))))))))))))))))))))))))))=TRUE," ",(IF((IF($X$1=1,(VLOOKUP(B138,'X1'!$B:$AZ,14,FALSE)),(IF($X$1=2,(VLOOKUP(B138,'X2'!$B:$AZ,14,FALSE)),(IF($X$1=3,(VLOOKUP(B138,'X3'!$B:$AZ,14,FALSE)),(IF($X$1=4,(VLOOKUP(B138,'X4'!$B:$AZ,14,FALSE)),(IF($X$1=5,(VLOOKUP(B138,'X5'!$B:$AZ,14,FALSE)),(IF($X$1=6,(VLOOKUP(B138,'X6'!$B:$AZ,14,FALSE)),(IF($X$1=7,(VLOOKUP(B138,'X7'!$B:$AZ,14,FALSE)),(IF($X$1=8,(VLOOKUP(B138,'X8'!$B:$AZ,14,FALSE)),(IF($X$1=9,(VLOOKUP(B138,'X9'!$B:$AZ,14,FALSE)),(IF($X$1=10,(VLOOKUP(B138,'X10'!$B:$AZ,14,FALSE)),(IF($X$1=11,(VLOOKUP(B138,'X11'!$B:$AZ,14,FALSE)),(IF($X$1=12,(VLOOKUP(B138,'X12'!$B:$AZ,14,FALSE)),(VLOOKUP(B138,'X13'!$B:$AZ,14,FALSE))))))))))))))))))))))))))=$V$1," ",(IF($X$1=1,(VLOOKUP(B138,'X1'!$B:$AZ,14,FALSE)),(IF($X$1=2,(VLOOKUP(B138,'X2'!$B:$AZ,14,FALSE)),(IF($X$1=3,(VLOOKUP(B138,'X3'!$B:$AZ,14,FALSE)),(IF($X$1=4,(VLOOKUP(B138,'X4'!$B:$AZ,14,FALSE)),(IF($X$1=5,(VLOOKUP(B138,'X5'!$B:$AZ,14,FALSE)),(IF($X$1=6,(VLOOKUP(B138,'X6'!$B:$AZ,14,FALSE)),(IF($X$1=7,(VLOOKUP(B138,'X7'!$B:$AZ,14,FALSE)),(IF($X$1=8,(VLOOKUP(B138,'X8'!$B:$AZ,14,FALSE)),(IF($X$1=9,(VLOOKUP(B138,'X9'!$B:$AZ,14,FALSE)),(IF($X$1=10,(VLOOKUP(B138,'X10'!$B:$AZ,14,FALSE)),(IF($X$1=11,(VLOOKUP(B138,'X11'!$B:$AZ,14,FALSE)),(IF($X$1=12,(VLOOKUP(B138,'X12'!$B:$AZ,14,FALSE)),(VLOOKUP(B138,'X13'!$B:$AZ,14,FALSE)))))))))))))))))))))))))))))</f>
        <v xml:space="preserve"> </v>
      </c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</row>
    <row r="139" spans="1:67" ht="14.1" customHeight="1" x14ac:dyDescent="0.2">
      <c r="A139" s="156" t="s">
        <v>1058</v>
      </c>
      <c r="B139" s="122" t="str">
        <f>IF(ISERROR(IF($U$16=1,(VLOOKUP(A139,$AC$89:$AH$125,2,FALSE)),IF((IF($X$1=1,'X1'!B98,(IF($X$1=2,'X2'!B98,(IF($X$1=3,'X3'!B98,(IF($X$1=4,'X4'!B98,(IF($X$1=5,'X5'!B98,(IF($X$1=6,'X6'!B98,(IF($X$1=7,'X7'!B98,(IF($X$1=8,'X8'!B98,(IF($X$1=9,'X9'!B98,(IF($X$1=10,'X10'!B98,(IF($X$1=11,'X11'!B98,(IF($X$1=12,'X12'!B98,'X13'!B98))))))))))))))))))))))))="","",(IF($X$1=1,'X1'!B98,(IF($X$1=2,'X2'!B98,(IF($X$1=3,'X3'!B98,(IF($X$1=4,'X4'!B98,(IF($X$1=5,'X5'!B98,(IF($X$1=6,'X6'!B98,(IF($X$1=7,'X7'!B98,(IF($X$1=8,'X8'!B98,(IF($X$1=9,'X9'!B98,(IF($X$1=10,'X10'!B98,(IF($X$1=11,'X11'!B98,(IF($X$1=12,'X12'!B98,'X13'!B98)))))))))))))))))))))))))))=TRUE," ",(IF($U$16=1,(VLOOKUP(A139,$AC$89:$AH$125,2,FALSE)),IF((IF($X$1=1,'X1'!B98,(IF($X$1=2,'X2'!B98,(IF($X$1=3,'X3'!B98,(IF($X$1=4,'X4'!B98,(IF($X$1=5,'X5'!B98,(IF($X$1=6,'X6'!B98,(IF($X$1=7,'X7'!B98,(IF($X$1=8,'X8'!B98,(IF($X$1=9,'X9'!B98,(IF($X$1=10,'X10'!B98,(IF($X$1=11,'X11'!B98,(IF($X$1=12,'X12'!B98,'X13'!B98))))))))))))))))))))))))="","",(IF($X$1=1,'X1'!B98,(IF($X$1=2,'X2'!B98,(IF($X$1=3,'X3'!B98,(IF($X$1=4,'X4'!B98,(IF($X$1=5,'X5'!B98,(IF($X$1=6,'X6'!B98,(IF($X$1=7,'X7'!B98,(IF($X$1=8,'X8'!B98,(IF($X$1=9,'X9'!B98,(IF($X$1=10,'X10'!B98,(IF($X$1=11,'X11'!B98,(IF($X$1=12,'X12'!B98,'X13'!B98))))))))))))))))))))))))))))</f>
        <v/>
      </c>
      <c r="C139" s="181" t="str">
        <f ca="1">IF(ISERROR(IF($X$1=1,(VLOOKUP(B139,'X1'!$B:$AZ,47,FALSE)),IF($X$1=2,(VLOOKUP(B139,'X2'!$B:$AZ,47,FALSE)),IF($X$1=3,(VLOOKUP(B139,'X3'!$B:$AZ,47,FALSE)),IF($X$1=4,(VLOOKUP(B139,'X4'!$B:$AZ,47,FALSE)),IF($X$1=5,(VLOOKUP(B139,'X5'!$B:$AZ,47,FALSE)),IF($X$1=6,(VLOOKUP(B139,'X6'!$B:$AZ,47,FALSE)),IF($X$1=7,(VLOOKUP(B139,'X7'!$B:$AZ,47,FALSE)),IF($X$1=8,(VLOOKUP(B139,'X8'!$B:$AZ,47,FALSE)),IF($X$1=9,(VLOOKUP(B139,'X9'!$B:$AZ,47,FALSE)),IF($X$1=10,(VLOOKUP(B139,'X10'!$B:$AZ,47,FALSE)),IF($X$1=11,(VLOOKUP(B139,'X11'!$B:$AZ,47,FALSE)),IF($X$1=12,(VLOOKUP(B139,'X12'!$B:$AZ,47,FALSE)),IF($X$1=13,(VLOOKUP(B139,'X13'!$B:$AZ,47,FALSE)),"B"))))))))))))))=TRUE," ",(IF($X$1=1,(VLOOKUP(B139,'X1'!$B:$AZ,47,FALSE)),IF($X$1=2,(VLOOKUP(B139,'X2'!$B:$AZ,47,FALSE)),IF($X$1=3,(VLOOKUP(B139,'X3'!$B:$AZ,47,FALSE)),IF($X$1=4,(VLOOKUP(B139,'X4'!$B:$AZ,47,FALSE)),IF($X$1=5,(VLOOKUP(B139,'X5'!$B:$AZ,47,FALSE)),IF($X$1=6,(VLOOKUP(B139,'X6'!$B:$AZ,47,FALSE)),IF($X$1=7,(VLOOKUP(B139,'X7'!$B:$AZ,47,FALSE)),IF($X$1=8,(VLOOKUP(B139,'X8'!$B:$AZ,47,FALSE)),IF($X$1=9,(VLOOKUP(B139,'X9'!$B:$AZ,47,FALSE)),IF($X$1=10,(VLOOKUP(B139,'X10'!$B:$AZ,47,FALSE)),IF($X$1=11,(VLOOKUP(B139,'X11'!$B:$AZ,47,FALSE)),IF($X$1=12,(VLOOKUP(B139,'X12'!$B:$AZ,47,FALSE)),IF($X$1=13,(VLOOKUP(B139,'X13'!$B:$AZ,47,FALSE)),"B")))))))))))))))</f>
        <v xml:space="preserve"> </v>
      </c>
      <c r="D139" s="181" t="str">
        <f ca="1">IF(ISERROR(IF($X$1=1,(VLOOKUP(B139,'X1'!$B:$AP,41,FALSE)),IF($X$1=2,(VLOOKUP(B139,'X2'!$B:$AP,41,FALSE)),IF($X$1=3,(VLOOKUP(B139,'X3'!$B:$AP,41,FALSE)),IF($X$1=4,(VLOOKUP(B139,'X4'!$B:$AP,41,FALSE)),IF($X$1=5,(VLOOKUP(B139,'X5'!$B:$AP,41,FALSE)),IF($X$1=6,(VLOOKUP(B139,'X6'!$B:$AP,41,FALSE)),IF($X$1=7,(VLOOKUP(B139,'X7'!$B:$AP,41,FALSE)),IF($X$1=8,(VLOOKUP(B139,'X8'!$B:$AP,41,FALSE)),IF($X$1=9,(VLOOKUP(B139,'X9'!$B:$AP,41,FALSE)),IF($X$1=10,(VLOOKUP(B139,'X10'!$B:$AP,41,FALSE)),IF($X$1=11,(VLOOKUP(B139,'X11'!$B:$AP,41,FALSE)),IF($X$1=12,(VLOOKUP(B139,'X12'!$B:$AP,41,FALSE)),IF($X$1=13,(VLOOKUP(B139,'X13'!$B:$AP,41,FALSE)),"B"))))))))))))))=TRUE," ",(IF($X$1=1,(VLOOKUP(B139,'X1'!$B:$AP,41,FALSE)),IF($X$1=2,(VLOOKUP(B139,'X2'!$B:$AP,41,FALSE)),IF($X$1=3,(VLOOKUP(B139,'X3'!$B:$AP,41,FALSE)),IF($X$1=4,(VLOOKUP(B139,'X4'!$B:$AP,41,FALSE)),IF($X$1=5,(VLOOKUP(B139,'X5'!$B:$AP,41,FALSE)),IF($X$1=6,(VLOOKUP(B139,'X6'!$B:$AP,41,FALSE)),IF($X$1=7,(VLOOKUP(B139,'X7'!$B:$AP,41,FALSE)),IF($X$1=8,(VLOOKUP(B139,'X8'!$B:$AP,41,FALSE)),IF($X$1=9,(VLOOKUP(B139,'X9'!$B:$AP,41,FALSE)),IF($X$1=10,(VLOOKUP(B139,'X10'!$B:$AP,41,FALSE)),IF($X$1=11,(VLOOKUP(B139,'X11'!$B:$AP,41,FALSE)),IF($X$1=12,(VLOOKUP(B139,'X12'!$B:$AP,41,FALSE)),IF($X$1=13,(VLOOKUP(B139,'X13'!$B:$AP,41,FALSE)),"B")))))))))))))))</f>
        <v xml:space="preserve"> </v>
      </c>
      <c r="E139" s="182" t="str">
        <f ca="1">IF(ISERROR(IF($X$1=1,(VLOOKUP(B139,'X1'!$B:$AP,7,FALSE)),IF($X$1=2,(VLOOKUP(B139,'X2'!$B:$AP,7,FALSE)),IF($X$1=3,(VLOOKUP(B139,'X3'!$B:$AP,7,FALSE)),IF($X$1=4,(VLOOKUP(B139,'X4'!$B:$AP,7,FALSE)),IF($X$1=5,(VLOOKUP(B139,'X5'!$B:$AP,7,FALSE)),IF($X$1=6,(VLOOKUP(B139,'X6'!$B:$AP,7,FALSE)),IF($X$1=7,(VLOOKUP(B139,'X7'!$B:$AP,7,FALSE)),IF($X$1=8,(VLOOKUP(B139,'X8'!$B:$AP,7,FALSE)),IF($X$1=9,(VLOOKUP(B139,'X9'!$B:$AP,7,FALSE)),IF($X$1=10,(VLOOKUP(B139,'X10'!$B:$AP,7,FALSE)),IF($X$1=11,(VLOOKUP(B139,'X11'!$B:$AP,7,FALSE)),IF($X$1=12,(VLOOKUP(B139,'X12'!$B:$AP,7,FALSE)),IF($X$1=13,(VLOOKUP(B139,'X13'!$B:$AP,7,FALSE)),"B"))))))))))))))=TRUE," ",(IF($X$1=1,(VLOOKUP(B139,'X1'!$B:$AP,7,FALSE)),IF($X$1=2,(VLOOKUP(B139,'X2'!$B:$AP,7,FALSE)),IF($X$1=3,(VLOOKUP(B139,'X3'!$B:$AP,7,FALSE)),IF($X$1=4,(VLOOKUP(B139,'X4'!$B:$AP,7,FALSE)),IF($X$1=5,(VLOOKUP(B139,'X5'!$B:$AP,7,FALSE)),IF($X$1=6,(VLOOKUP(B139,'X6'!$B:$AP,7,FALSE)),IF($X$1=7,(VLOOKUP(B139,'X7'!$B:$AP,7,FALSE)),IF($X$1=8,(VLOOKUP(B139,'X8'!$B:$AP,7,FALSE)),IF($X$1=9,(VLOOKUP(B139,'X9'!$B:$AP,7,FALSE)),IF($X$1=10,(VLOOKUP(B139,'X10'!$B:$AP,7,FALSE)),IF($X$1=11,(VLOOKUP(B139,'X11'!$B:$AP,7,FALSE)),IF($X$1=12,(VLOOKUP(B139,'X12'!$B:$AP,7,FALSE)),IF($X$1=13,(VLOOKUP(B139,'X13'!$B:$AP,7,FALSE)),"B")))))))))))))))</f>
        <v xml:space="preserve"> </v>
      </c>
      <c r="F139" s="182" t="str">
        <f ca="1">IF(ISERROR(IF((IF($X$1=1,(VLOOKUP(B139,'X1'!$B:$AO,6,FALSE)),(IF($X$1=2,(VLOOKUP(B139,'X2'!$B:$AO,6,FALSE)),(IF($X$1=3,(VLOOKUP(B139,'X3'!$B:$AO,6,FALSE)),(IF($X$1=4,(VLOOKUP(B139,'X4'!$B:$AO,6,FALSE)),(IF($X$1=5,(VLOOKUP(B139,'X5'!$B:$AO,6,FALSE)),(IF($X$1=6,(VLOOKUP(B139,'X6'!$B:$AO,6,FALSE)),(IF($X$1=7,(VLOOKUP(B139,'X7'!$B:$AO,6,FALSE)),(IF($X$1=8,(VLOOKUP(B139,'X8'!$B:$AO,6,FALSE)),(IF($X$1=9,(VLOOKUP(B139,'X9'!$B:$AO,6,FALSE)),(IF($X$1=10,(VLOOKUP(B139,'X10'!$B:$AO,6,FALSE)),(IF($X$1=11,(VLOOKUP(B139,'X11'!$B:$AO,6,FALSE)),(IF($X$1=12,(VLOOKUP(B139,'X12'!$B:$AO,6,FALSE)),(VLOOKUP(B139,'X13'!$B:$AO,6,FALSE))))))))))))))))))))))))))=$V$1," ",(IF($X$1=1,(VLOOKUP(B139,'X1'!$B:$AO,6,FALSE)),(IF($X$1=2,(VLOOKUP(B139,'X2'!$B:$AO,6,FALSE)),(IF($X$1=3,(VLOOKUP(B139,'X3'!$B:$AO,6,FALSE)),(IF($X$1=4,(VLOOKUP(B139,'X4'!$B:$AO,6,FALSE)),(IF($X$1=5,(VLOOKUP(B139,'X5'!$B:$AO,6,FALSE)),(IF($X$1=6,(VLOOKUP(B139,'X6'!$B:$AO,6,FALSE)),(IF($X$1=7,(VLOOKUP(B139,'X7'!$B:$AO,6,FALSE)),(IF($X$1=8,(VLOOKUP(B139,'X8'!$B:$AO,6,FALSE)),(IF($X$1=9,(VLOOKUP(B139,'X9'!$B:$AO,6,FALSE)),(IF($X$1=10,(VLOOKUP(B139,'X10'!$B:$AO,6,FALSE)),(IF($X$1=11,(VLOOKUP(B139,'X11'!$B:$AO,6,FALSE)),(IF($X$1=12,(VLOOKUP(B139,'X12'!$B:$AO,6,FALSE)),(VLOOKUP(B139,'X13'!$B:$AO,6,FALSE))))))))))))))))))))))))))))=TRUE," ",(IF((IF($X$1=1,(VLOOKUP(B139,'X1'!$B:$AO,6,FALSE)),(IF($X$1=2,(VLOOKUP(B139,'X2'!$B:$AO,6,FALSE)),(IF($X$1=3,(VLOOKUP(B139,'X3'!$B:$AO,6,FALSE)),(IF($X$1=4,(VLOOKUP(B139,'X4'!$B:$AO,6,FALSE)),(IF($X$1=5,(VLOOKUP(B139,'X5'!$B:$AO,6,FALSE)),(IF($X$1=6,(VLOOKUP(B139,'X6'!$B:$AO,6,FALSE)),(IF($X$1=7,(VLOOKUP(B139,'X7'!$B:$AO,6,FALSE)),(IF($X$1=8,(VLOOKUP(B139,'X8'!$B:$AO,6,FALSE)),(IF($X$1=9,(VLOOKUP(B139,'X9'!$B:$AO,6,FALSE)),(IF($X$1=10,(VLOOKUP(B139,'X10'!$B:$AO,6,FALSE)),(IF($X$1=11,(VLOOKUP(B139,'X11'!$B:$AO,6,FALSE)),(IF($X$1=12,(VLOOKUP(B139,'X12'!$B:$AO,6,FALSE)),(VLOOKUP(B139,'X13'!$B:$AO,6,FALSE))))))))))))))))))))))))))=$V$1," ",(IF($X$1=1,(VLOOKUP(B139,'X1'!$B:$AO,6,FALSE)),(IF($X$1=2,(VLOOKUP(B139,'X2'!$B:$AO,6,FALSE)),(IF($X$1=3,(VLOOKUP(B139,'X3'!$B:$AO,6,FALSE)),(IF($X$1=4,(VLOOKUP(B139,'X4'!$B:$AO,6,FALSE)),(IF($X$1=5,(VLOOKUP(B139,'X5'!$B:$AO,6,FALSE)),(IF($X$1=6,(VLOOKUP(B139,'X6'!$B:$AO,6,FALSE)),(IF($X$1=7,(VLOOKUP(B139,'X7'!$B:$AO,6,FALSE)),(IF($X$1=8,(VLOOKUP(B139,'X8'!$B:$AO,6,FALSE)),(IF($X$1=9,(VLOOKUP(B139,'X9'!$B:$AO,6,FALSE)),(IF($X$1=10,(VLOOKUP(B139,'X10'!$B:$AO,6,FALSE)),(IF($X$1=11,(VLOOKUP(B139,'X11'!$B:$AO,6,FALSE)),(IF($X$1=12,(VLOOKUP(B139,'X12'!$B:$AO,6,FALSE)),(VLOOKUP(B139,'X13'!$B:$AO,6,FALSE)))))))))))))))))))))))))))))</f>
        <v xml:space="preserve"> </v>
      </c>
      <c r="G139" s="182" t="str">
        <f ca="1">IF(ISERROR(IF($X$1=1,(VLOOKUP(B139,'X1'!$B:$AZ,44,FALSE)),IF($X$1=2,(VLOOKUP(B139,'X2'!$B:$AZ,44,FALSE)),IF($X$1=3,(VLOOKUP(B139,'X3'!$B:$AZ,44,FALSE)),IF($X$1=4,(VLOOKUP(B139,'X4'!$B:$AZ,44,FALSE)),IF($X$1=5,(VLOOKUP(B139,'X5'!$B:$AZ,44,FALSE)),IF($X$1=6,(VLOOKUP(B139,'X6'!$B:$AZ,44,FALSE)),IF($X$1=7,(VLOOKUP(B139,'X7'!$B:$AZ,44,FALSE)),IF($X$1=8,(VLOOKUP(B139,'X8'!$B:$AZ,44,FALSE)),IF($X$1=9,(VLOOKUP(B139,'X9'!$B:$AZ,44,FALSE)),IF($X$1=10,(VLOOKUP(B139,'X10'!$B:$AZ,44,FALSE)),IF($X$1=11,(VLOOKUP(B139,'X11'!$B:$AZ,44,FALSE)),IF($X$1=12,(VLOOKUP(B139,'X12'!$B:$AZ,44,FALSE)),IF($X$1=13,(VLOOKUP(B139,'X13'!$B:$AZ,44,FALSE)),"B"))))))))))))))=TRUE," ",(IF($X$1=1,(VLOOKUP(B139,'X1'!$B:$AZ,44,FALSE)),IF($X$1=2,(VLOOKUP(B139,'X2'!$B:$AZ,44,FALSE)),IF($X$1=3,(VLOOKUP(B139,'X3'!$B:$AZ,44,FALSE)),IF($X$1=4,(VLOOKUP(B139,'X4'!$B:$AZ,44,FALSE)),IF($X$1=5,(VLOOKUP(B139,'X5'!$B:$AZ,44,FALSE)),IF($X$1=6,(VLOOKUP(B139,'X6'!$B:$AZ,44,FALSE)),IF($X$1=7,(VLOOKUP(B139,'X7'!$B:$AZ,44,FALSE)),IF($X$1=8,(VLOOKUP(B139,'X8'!$B:$AZ,44,FALSE)),IF($X$1=9,(VLOOKUP(B139,'X9'!$B:$AZ,44,FALSE)),IF($X$1=10,(VLOOKUP(B139,'X10'!$B:$AZ,44,FALSE)),IF($X$1=11,(VLOOKUP(B139,'X11'!$B:$AZ,44,FALSE)),IF($X$1=12,(VLOOKUP(B139,'X12'!$B:$AZ,44,FALSE)),IF($X$1=13,(VLOOKUP(B139,'X13'!$B:$AZ,44,FALSE)),"B")))))))))))))))</f>
        <v xml:space="preserve"> </v>
      </c>
      <c r="H139" s="182" t="str">
        <f ca="1">IF(ISERROR(IF($X$1=1,(VLOOKUP(B139,'X1'!$B:$AZ,8,FALSE)),IF($X$1=2,(VLOOKUP(B139,'X2'!$B:$AZ,8,FALSE)),IF($X$1=3,(VLOOKUP(B139,'X3'!$B:$AZ,8,FALSE)),IF($X$1=4,(VLOOKUP(B139,'X4'!$B:$AZ,8,FALSE)),IF($X$1=5,(VLOOKUP(B139,'X5'!$B:$AZ,8,FALSE)),IF($X$1=6,(VLOOKUP(B139,'X6'!$B:$AZ,8,FALSE)),IF($X$1=7,(VLOOKUP(B139,'X7'!$B:$AZ,8,FALSE)),IF($X$1=8,(VLOOKUP(B139,'X8'!$B:$AZ,8,FALSE)),IF($X$1=9,(VLOOKUP(B139,'X9'!$B:$AZ,8,FALSE)),IF($X$1=10,(VLOOKUP(B139,'X10'!$B:$AZ,8,FALSE)),IF($X$1=11,(VLOOKUP(B139,'X11'!$B:$AZ,8,FALSE)),IF($X$1=12,(VLOOKUP(B139,'X12'!$B:$AZ,8,FALSE)),IF($X$1=13,(VLOOKUP(B139,'X13'!$B:$AZ,8,FALSE)),"B"))))))))))))))=TRUE," ",(IF($X$1=1,(VLOOKUP(B139,'X1'!$B:$AZ,8,FALSE)),IF($X$1=2,(VLOOKUP(B139,'X2'!$B:$AZ,8,FALSE)),IF($X$1=3,(VLOOKUP(B139,'X3'!$B:$AZ,8,FALSE)),IF($X$1=4,(VLOOKUP(B139,'X4'!$B:$AZ,8,FALSE)),IF($X$1=5,(VLOOKUP(B139,'X5'!$B:$AZ,8,FALSE)),IF($X$1=6,(VLOOKUP(B139,'X6'!$B:$AZ,8,FALSE)),IF($X$1=7,(VLOOKUP(B139,'X7'!$B:$AZ,8,FALSE)),IF($X$1=8,(VLOOKUP(B139,'X8'!$B:$AZ,8,FALSE)),IF($X$1=9,(VLOOKUP(B139,'X9'!$B:$AZ,8,FALSE)),IF($X$1=10,(VLOOKUP(B139,'X10'!$B:$AZ,8,FALSE)),IF($X$1=11,(VLOOKUP(B139,'X11'!$B:$AZ,8,FALSE)),IF($X$1=12,(VLOOKUP(B139,'X12'!$B:$AZ,8,FALSE)),IF($X$1=13,(VLOOKUP(B139,'X13'!$B:$AZ,8,FALSE)),"B")))))))))))))))</f>
        <v xml:space="preserve"> </v>
      </c>
      <c r="I139" s="183" t="str">
        <f ca="1">IF(ISERROR(IF($X$1=1,(VLOOKUP(B139,'X1'!$B:$AZ,2,FALSE)),IF($X$1=2,(VLOOKUP(B139,'X2'!$B:$AZ,2,FALSE)),IF($X$1=3,(VLOOKUP(B139,'X3'!$B:$AZ,2,FALSE)),IF($X$1=4,(VLOOKUP(B139,'X4'!$B:$AZ,2,FALSE)),IF($X$1=5,(VLOOKUP(B139,'X5'!$B:$AZ,2,FALSE)),IF($X$1=6,(VLOOKUP(B139,'X6'!$B:$AZ,2,FALSE)),IF($X$1=7,(VLOOKUP(B139,'X7'!$B:$AZ,2,FALSE)),IF($X$1=8,(VLOOKUP(B139,'X8'!$B:$AZ,2,FALSE)),IF($X$1=9,(VLOOKUP(B139,'X9'!$B:$AZ,2,FALSE)),IF($X$1=10,(VLOOKUP(B139,'X10'!$B:$AZ,2,FALSE)),IF($X$1=11,(VLOOKUP(B139,'X11'!$B:$AZ,2,FALSE)),IF($X$1=12,(VLOOKUP(B139,'X12'!$B:$AZ,2,FALSE)),IF($X$1=13,(VLOOKUP(B139,'X13'!$B:$AZ,2,FALSE)),"B"))))))))))))))=TRUE," ",(IF($X$1=1,(VLOOKUP(B139,'X1'!$B:$AZ,2,FALSE)),IF($X$1=2,(VLOOKUP(B139,'X2'!$B:$AZ,2,FALSE)),IF($X$1=3,(VLOOKUP(B139,'X3'!$B:$AZ,2,FALSE)),IF($X$1=4,(VLOOKUP(B139,'X4'!$B:$AZ,2,FALSE)),IF($X$1=5,(VLOOKUP(B139,'X5'!$B:$AZ,2,FALSE)),IF($X$1=6,(VLOOKUP(B139,'X6'!$B:$AZ,2,FALSE)),IF($X$1=7,(VLOOKUP(B139,'X7'!$B:$AZ,2,FALSE)),IF($X$1=8,(VLOOKUP(B139,'X8'!$B:$AZ,2,FALSE)),IF($X$1=9,(VLOOKUP(B139,'X9'!$B:$AZ,2,FALSE)),IF($X$1=10,(VLOOKUP(B139,'X10'!$B:$AZ,2,FALSE)),IF($X$1=11,(VLOOKUP(B139,'X11'!$B:$AZ,2,FALSE)),IF($X$1=12,(VLOOKUP(B139,'X12'!$B:$AZ,2,FALSE)),IF($X$1=13,(VLOOKUP(B139,'X13'!$B:$AZ,2,FALSE)),"B")))))))))))))))</f>
        <v xml:space="preserve"> </v>
      </c>
      <c r="J139" s="183" t="str">
        <f ca="1">IF(ISERROR(IF($X$1=1,(VLOOKUP(B139,'X1'!$B:$AZ,3,FALSE)),IF($X$1=2,(VLOOKUP(B139,'X2'!$B:$AZ,3,FALSE)),IF($X$1=3,(VLOOKUP(B139,'X3'!$B:$AZ,3,FALSE)),IF($X$1=4,(VLOOKUP(B139,'X4'!$B:$AZ,3,FALSE)),IF($X$1=5,(VLOOKUP(B139,'X5'!$B:$AZ,3,FALSE)),IF($X$1=6,(VLOOKUP(B139,'X6'!$B:$AZ,3,FALSE)),IF($X$1=7,(VLOOKUP(B139,'X7'!$B:$AZ,3,FALSE)),IF($X$1=8,(VLOOKUP(B139,'X8'!$B:$AZ,3,FALSE)),IF($X$1=9,(VLOOKUP(B139,'X9'!$B:$AZ,3,FALSE)),IF($X$1=10,(VLOOKUP(B139,'X10'!$B:$AZ,3,FALSE)),IF($X$1=11,(VLOOKUP(B139,'X11'!$B:$AZ,3,FALSE)),IF($X$1=12,(VLOOKUP(B139,'X12'!$B:$AZ,3,FALSE)),IF($X$1=13,(VLOOKUP(B139,'X13'!$B:$AZ,3,FALSE)),"B"))))))))))))))=TRUE," ",(IF($X$1=1,(VLOOKUP(B139,'X1'!$B:$AZ,3,FALSE)),IF($X$1=2,(VLOOKUP(B139,'X2'!$B:$AZ,3,FALSE)),IF($X$1=3,(VLOOKUP(B139,'X3'!$B:$AZ,3,FALSE)),IF($X$1=4,(VLOOKUP(B139,'X4'!$B:$AZ,3,FALSE)),IF($X$1=5,(VLOOKUP(B139,'X5'!$B:$AZ,3,FALSE)),IF($X$1=6,(VLOOKUP(B139,'X6'!$B:$AZ,3,FALSE)),IF($X$1=7,(VLOOKUP(B139,'X7'!$B:$AZ,3,FALSE)),IF($X$1=8,(VLOOKUP(B139,'X8'!$B:$AZ,3,FALSE)),IF($X$1=9,(VLOOKUP(B139,'X9'!$B:$AZ,3,FALSE)),IF($X$1=10,(VLOOKUP(B139,'X10'!$B:$AZ,3,FALSE)),IF($X$1=11,(VLOOKUP(B139,'X11'!$B:$AZ,3,FALSE)),IF($X$1=12,(VLOOKUP(B139,'X12'!$B:$AZ,3,FALSE)),IF($X$1=13,(VLOOKUP(B139,'X13'!$B:$AZ,3,FALSE)),"B")))))))))))))))</f>
        <v xml:space="preserve"> </v>
      </c>
      <c r="K139" s="183" t="str">
        <f ca="1">IF(ISERROR(IF($X$1=1,(VLOOKUP(B139,'X1'!$B:$AZ,5,FALSE)),IF($X$1=2,(VLOOKUP(B139,'X2'!$B:$AZ,5,FALSE)),IF($X$1=3,(VLOOKUP(B139,'X3'!$B:$AZ,5,FALSE)),IF($X$1=4,(VLOOKUP(B139,'X4'!$B:$AZ,5,FALSE)),IF($X$1=5,(VLOOKUP(B139,'X5'!$B:$AZ,5,FALSE)),IF($X$1=6,(VLOOKUP(B139,'X6'!$B:$AZ,5,FALSE)),IF($X$1=7,(VLOOKUP(B139,'X7'!$B:$AZ,5,FALSE)),IF($X$1=8,(VLOOKUP(B139,'X8'!$B:$AZ,5,FALSE)),IF($X$1=9,(VLOOKUP(B139,'X9'!$B:$AZ,5,FALSE)),IF($X$1=10,(VLOOKUP(B139,'X10'!$B:$AZ,5,FALSE)),IF($X$1=11,(VLOOKUP(B139,'X11'!$B:$AZ,5,FALSE)),IF($X$1=12,(VLOOKUP(B139,'X12'!$B:$AZ,5,FALSE)),IF($X$1=13,(VLOOKUP(B139,'X13'!$B:$AZ,5,FALSE)),"B"))))))))))))))=TRUE," ",(IF($X$1=1,(VLOOKUP(B139,'X1'!$B:$AZ,5,FALSE)),IF($X$1=2,(VLOOKUP(B139,'X2'!$B:$AZ,5,FALSE)),IF($X$1=3,(VLOOKUP(B139,'X3'!$B:$AZ,5,FALSE)),IF($X$1=4,(VLOOKUP(B139,'X4'!$B:$AZ,5,FALSE)),IF($X$1=5,(VLOOKUP(B139,'X5'!$B:$AZ,5,FALSE)),IF($X$1=6,(VLOOKUP(B139,'X6'!$B:$AZ,5,FALSE)),IF($X$1=7,(VLOOKUP(B139,'X7'!$B:$AZ,5,FALSE)),IF($X$1=8,(VLOOKUP(B139,'X8'!$B:$AZ,5,FALSE)),IF($X$1=9,(VLOOKUP(B139,'X9'!$B:$AZ,5,FALSE)),IF($X$1=10,(VLOOKUP(B139,'X10'!$B:$AZ,5,FALSE)),IF($X$1=11,(VLOOKUP(B139,'X11'!$B:$AZ,5,FALSE)),IF($X$1=12,(VLOOKUP(B139,'X12'!$B:$AZ,5,FALSE)),IF($X$1=13,(VLOOKUP(B139,'X13'!$B:$AZ,5,FALSE)),"B")))))))))))))))</f>
        <v xml:space="preserve"> </v>
      </c>
      <c r="L139" s="184" t="str">
        <f ca="1">IF(ISERROR(IF($X$1=1,(VLOOKUP(B139,'X1'!$B:$AZ,9,FALSE)),IF($X$1=2,(VLOOKUP(B139,'X2'!$B:$AZ,9,FALSE)),IF($X$1=3,(VLOOKUP(B139,'X3'!$B:$AZ,9,FALSE)),IF($X$1=4,(VLOOKUP(B139,'X4'!$B:$AZ,9,FALSE)),IF($X$1=5,(VLOOKUP(B139,'X5'!$B:$AZ,9,FALSE)),IF($X$1=6,(VLOOKUP(B139,'X6'!$B:$AZ,9,FALSE)),IF($X$1=7,(VLOOKUP(B139,'X7'!$B:$AZ,9,FALSE)),IF($X$1=8,(VLOOKUP(B139,'X8'!$B:$AZ,9,FALSE)),IF($X$1=9,(VLOOKUP(B139,'X9'!$B:$AZ,9,FALSE)),IF($X$1=10,(VLOOKUP(B139,'X10'!$B:$AZ,9,FALSE)),IF($X$1=11,(VLOOKUP(B139,'X11'!$B:$AZ,9,FALSE)),IF($X$1=12,(VLOOKUP(B139,'X12'!$B:$AZ,9,FALSE)),IF($X$1=13,(VLOOKUP(B139,'X13'!$B:$AZ,9,FALSE)),"B"))))))))))))))=TRUE," ",(IF($X$1=1,(VLOOKUP(B139,'X1'!$B:$AZ,9,FALSE)),IF($X$1=2,(VLOOKUP(B139,'X2'!$B:$AZ,9,FALSE)),IF($X$1=3,(VLOOKUP(B139,'X3'!$B:$AZ,9,FALSE)),IF($X$1=4,(VLOOKUP(B139,'X4'!$B:$AZ,9,FALSE)),IF($X$1=5,(VLOOKUP(B139,'X5'!$B:$AZ,9,FALSE)),IF($X$1=6,(VLOOKUP(B139,'X6'!$B:$AZ,9,FALSE)),IF($X$1=7,(VLOOKUP(B139,'X7'!$B:$AZ,9,FALSE)),IF($X$1=8,(VLOOKUP(B139,'X8'!$B:$AZ,9,FALSE)),IF($X$1=9,(VLOOKUP(B139,'X9'!$B:$AZ,9,FALSE)),IF($X$1=10,(VLOOKUP(B139,'X10'!$B:$AZ,9,FALSE)),IF($X$1=11,(VLOOKUP(B139,'X11'!$B:$AZ,9,FALSE)),IF($X$1=12,(VLOOKUP(B139,'X12'!$B:$AZ,9,FALSE)),IF($X$1=13,(VLOOKUP(B139,'X13'!$B:$AZ,9,FALSE)),"B")))))))))))))))</f>
        <v xml:space="preserve"> </v>
      </c>
      <c r="M139" s="184" t="str">
        <f ca="1">IF(ISERROR(IF($X$1=1,(VLOOKUP(B139,'X1'!$B:$AZ,10,FALSE)),IF($X$1=2,(VLOOKUP(B139,'X2'!$B:$AZ,10,FALSE)),IF($X$1=3,(VLOOKUP(B139,'X3'!$B:$AZ,10,FALSE)),IF($X$1=4,(VLOOKUP(B139,'X4'!$B:$AZ,10,FALSE)),IF($X$1=5,(VLOOKUP(B139,'X5'!$B:$AZ,10,FALSE)),IF($X$1=6,(VLOOKUP(B139,'X6'!$B:$AZ,10,FALSE)),IF($X$1=7,(VLOOKUP(B139,'X7'!$B:$AZ,10,FALSE)),IF($X$1=8,(VLOOKUP(B139,'X8'!$B:$AZ,10,FALSE)),IF($X$1=9,(VLOOKUP(B139,'X9'!$B:$AZ,10,FALSE)),IF($X$1=10,(VLOOKUP(B139,'X10'!$B:$AZ,10,FALSE)),IF($X$1=11,(VLOOKUP(B139,'X11'!$B:$AZ,10,FALSE)),IF($X$1=12,(VLOOKUP(B139,'X12'!$B:$AZ,10,FALSE)),IF($X$1=13,(VLOOKUP(B139,'X13'!$B:$AZ,10,FALSE)),"B"))))))))))))))=TRUE," ",(IF($X$1=1,(VLOOKUP(B139,'X1'!$B:$AZ,10,FALSE)),IF($X$1=2,(VLOOKUP(B139,'X2'!$B:$AZ,10,FALSE)),IF($X$1=3,(VLOOKUP(B139,'X3'!$B:$AZ,10,FALSE)),IF($X$1=4,(VLOOKUP(B139,'X4'!$B:$AZ,10,FALSE)),IF($X$1=5,(VLOOKUP(B139,'X5'!$B:$AZ,10,FALSE)),IF($X$1=6,(VLOOKUP(B139,'X6'!$B:$AZ,10,FALSE)),IF($X$1=7,(VLOOKUP(B139,'X7'!$B:$AZ,10,FALSE)),IF($X$1=8,(VLOOKUP(B139,'X8'!$B:$AZ,10,FALSE)),IF($X$1=9,(VLOOKUP(B139,'X9'!$B:$AZ,10,FALSE)),IF($X$1=10,(VLOOKUP(B139,'X10'!$B:$AZ,10,FALSE)),IF($X$1=11,(VLOOKUP(B139,'X11'!$B:$AZ,10,FALSE)),IF($X$1=12,(VLOOKUP(B139,'X12'!$B:$AZ,10,FALSE)),IF($X$1=13,(VLOOKUP(B139,'X13'!$B:$AZ,10,FALSE)),"B")))))))))))))))</f>
        <v xml:space="preserve"> </v>
      </c>
      <c r="N139" s="185" t="str">
        <f ca="1">IF(ISERROR(IF($X$1=1,(VLOOKUP(B139,'X1'!$B:$AZ,45,FALSE)),IF($X$1=2,(VLOOKUP(B139,'X2'!$B:$AZ,45,FALSE)),IF($X$1=3,(VLOOKUP(B139,'X3'!$B:$AZ,45,FALSE)),IF($X$1=4,(VLOOKUP(B139,'X4'!$B:$AZ,45,FALSE)),IF($X$1=5,(VLOOKUP(B139,'X5'!$B:$AZ,45,FALSE)),IF($X$1=6,(VLOOKUP(B139,'X6'!$B:$AZ,45,FALSE)),IF($X$1=7,(VLOOKUP(B139,'X7'!$B:$AZ,45,FALSE)),IF($X$1=8,(VLOOKUP(B139,'X8'!$B:$AZ,45,FALSE)),IF($X$1=9,(VLOOKUP(B139,'X9'!$B:$AZ,45,FALSE)),IF($X$1=10,(VLOOKUP(B139,'X10'!$B:$AZ,45,FALSE)),IF($X$1=11,(VLOOKUP(B139,'X11'!$B:$AZ,45,FALSE)),IF($X$1=12,(VLOOKUP(B139,'X12'!$B:$AZ,45,FALSE)),IF($X$1=13,(VLOOKUP(B139,'X13'!$B:$AZ,45,FALSE)),"B"))))))))))))))=TRUE," ",(IF($X$1=1,(VLOOKUP(B139,'X1'!$B:$AZ,45,FALSE)),IF($X$1=2,(VLOOKUP(B139,'X2'!$B:$AZ,45,FALSE)),IF($X$1=3,(VLOOKUP(B139,'X3'!$B:$AZ,45,FALSE)),IF($X$1=4,(VLOOKUP(B139,'X4'!$B:$AZ,45,FALSE)),IF($X$1=5,(VLOOKUP(B139,'X5'!$B:$AZ,45,FALSE)),IF($X$1=6,(VLOOKUP(B139,'X6'!$B:$AZ,45,FALSE)),IF($X$1=7,(VLOOKUP(B139,'X7'!$B:$AZ,45,FALSE)),IF($X$1=8,(VLOOKUP(B139,'X8'!$B:$AZ,45,FALSE)),IF($X$1=9,(VLOOKUP(B139,'X9'!$B:$AZ,45,FALSE)),IF($X$1=10,(VLOOKUP(B139,'X10'!$B:$AZ,45,FALSE)),IF($X$1=11,(VLOOKUP(B139,'X11'!$B:$AZ,45,FALSE)),IF($X$1=12,(VLOOKUP(B139,'X12'!$B:$AZ,45,FALSE)),IF($X$1=13,(VLOOKUP(B139,'X13'!$B:$AZ,45,FALSE)),"B")))))))))))))))</f>
        <v xml:space="preserve"> </v>
      </c>
      <c r="O139" s="184" t="str">
        <f ca="1">IF(ISERROR(IF($X$1=1,(VLOOKUP(B139,'X1'!$B:$AZ,11,FALSE)),IF($X$1=2,(VLOOKUP(B139,'X2'!$B:$AZ,11,FALSE)),IF($X$1=3,(VLOOKUP(B139,'X3'!$B:$AZ,11,FALSE)),IF($X$1=4,(VLOOKUP(B139,'X4'!$B:$AZ,11,FALSE)),IF($X$1=5,(VLOOKUP(B139,'X5'!$B:$AZ,11,FALSE)),IF($X$1=6,(VLOOKUP(B139,'X6'!$B:$AZ,11,FALSE)),IF($X$1=7,(VLOOKUP(B139,'X7'!$B:$AZ,11,FALSE)),IF($X$1=8,(VLOOKUP(B139,'X8'!$B:$AZ,11,FALSE)),IF($X$1=9,(VLOOKUP(B139,'X9'!$B:$AZ,11,FALSE)),IF($X$1=10,(VLOOKUP(B139,'X10'!$B:$AZ,11,FALSE)),IF($X$1=11,(VLOOKUP(B139,'X11'!$B:$AZ,11,FALSE)),IF($X$1=12,(VLOOKUP(B139,'X12'!$B:$AZ,11,FALSE)),IF($X$1=13,(VLOOKUP(B139,'X13'!$B:$AZ,11,FALSE)),"B"))))))))))))))=TRUE," ",(IF($X$1=1,(VLOOKUP(B139,'X1'!$B:$AZ,11,FALSE)),IF($X$1=2,(VLOOKUP(B139,'X2'!$B:$AZ,11,FALSE)),IF($X$1=3,(VLOOKUP(B139,'X3'!$B:$AZ,11,FALSE)),IF($X$1=4,(VLOOKUP(B139,'X4'!$B:$AZ,11,FALSE)),IF($X$1=5,(VLOOKUP(B139,'X5'!$B:$AZ,11,FALSE)),IF($X$1=6,(VLOOKUP(B139,'X6'!$B:$AZ,11,FALSE)),IF($X$1=7,(VLOOKUP(B139,'X7'!$B:$AZ,11,FALSE)),IF($X$1=8,(VLOOKUP(B139,'X8'!$B:$AZ,11,FALSE)),IF($X$1=9,(VLOOKUP(B139,'X9'!$B:$AZ,11,FALSE)),IF($X$1=10,(VLOOKUP(B139,'X10'!$B:$AZ,11,FALSE)),IF($X$1=11,(VLOOKUP(B139,'X11'!$B:$AZ,11,FALSE)),IF($X$1=12,(VLOOKUP(B139,'X12'!$B:$AZ,11,FALSE)),IF($X$1=13,(VLOOKUP(B139,'X13'!$B:$AZ,11,FALSE)),"B")))))))))))))))</f>
        <v xml:space="preserve"> </v>
      </c>
      <c r="P139" s="184" t="str">
        <f ca="1">IF(ISERROR(IF($X$1=1,(VLOOKUP(B139,'X1'!$B:$AZ,12,FALSE)),IF($X$1=2,(VLOOKUP(B139,'X2'!$B:$AZ,12,FALSE)),IF($X$1=3,(VLOOKUP(B139,'X3'!$B:$AZ,12,FALSE)),IF($X$1=4,(VLOOKUP(B139,'X4'!$B:$AZ,12,FALSE)),IF($X$1=5,(VLOOKUP(B139,'X5'!$B:$AZ,12,FALSE)),IF($X$1=6,(VLOOKUP(B139,'X6'!$B:$AZ,12,FALSE)),IF($X$1=7,(VLOOKUP(B139,'X7'!$B:$AZ,12,FALSE)),IF($X$1=8,(VLOOKUP(B139,'X8'!$B:$AZ,12,FALSE)),IF($X$1=9,(VLOOKUP(B139,'X9'!$B:$AZ,12,FALSE)),IF($X$1=10,(VLOOKUP(B139,'X10'!$B:$AZ,12,FALSE)),IF($X$1=11,(VLOOKUP(B139,'X11'!$B:$AZ,12,FALSE)),IF($X$1=12,(VLOOKUP(B139,'X12'!$B:$AZ,12,FALSE)),IF($X$1=13,(VLOOKUP(B139,'X13'!$B:$AZ,12,FALSE)),"B"))))))))))))))=TRUE," ",(IF($X$1=1,(VLOOKUP(B139,'X1'!$B:$AZ,12,FALSE)),IF($X$1=2,(VLOOKUP(B139,'X2'!$B:$AZ,12,FALSE)),IF($X$1=3,(VLOOKUP(B139,'X3'!$B:$AZ,12,FALSE)),IF($X$1=4,(VLOOKUP(B139,'X4'!$B:$AZ,12,FALSE)),IF($X$1=5,(VLOOKUP(B139,'X5'!$B:$AZ,12,FALSE)),IF($X$1=6,(VLOOKUP(B139,'X6'!$B:$AZ,12,FALSE)),IF($X$1=7,(VLOOKUP(B139,'X7'!$B:$AZ,12,FALSE)),IF($X$1=8,(VLOOKUP(B139,'X8'!$B:$AZ,12,FALSE)),IF($X$1=9,(VLOOKUP(B139,'X9'!$B:$AZ,12,FALSE)),IF($X$1=10,(VLOOKUP(B139,'X10'!$B:$AZ,12,FALSE)),IF($X$1=11,(VLOOKUP(B139,'X11'!$B:$AZ,12,FALSE)),IF($X$1=12,(VLOOKUP(B139,'X12'!$B:$AZ,12,FALSE)),IF($X$1=13,(VLOOKUP(B139,'X13'!$B:$AZ,12,FALSE)),"B")))))))))))))))</f>
        <v xml:space="preserve"> </v>
      </c>
      <c r="Q139" s="185" t="str">
        <f ca="1">IF(ISERROR(IF($X$1=1,(VLOOKUP(B139,'X1'!$B:$AZ,46,FALSE)),IF($X$1=2,(VLOOKUP(B139,'X2'!$B:$AZ,46,FALSE)),IF($X$1=3,(VLOOKUP(B139,'X3'!$B:$AZ,46,FALSE)),IF($X$1=4,(VLOOKUP(B139,'X4'!$B:$AZ,46,FALSE)),IF($X$1=5,(VLOOKUP(B139,'X5'!$B:$AZ,46,FALSE)),IF($X$1=6,(VLOOKUP(B139,'X6'!$B:$AZ,46,FALSE)),IF($X$1=7,(VLOOKUP(B139,'X7'!$B:$AZ,46,FALSE)),IF($X$1=8,(VLOOKUP(B139,'X8'!$B:$AZ,46,FALSE)),IF($X$1=9,(VLOOKUP(B139,'X9'!$B:$AZ,46,FALSE)),IF($X$1=10,(VLOOKUP(B139,'X10'!$B:$AZ,46,FALSE)),IF($X$1=11,(VLOOKUP(B139,'X11'!$B:$AZ,46,FALSE)),IF($X$1=12,(VLOOKUP(B139,'X12'!$B:$AZ,46,FALSE)),IF($X$1=13,(VLOOKUP(B139,'X13'!$B:$AZ,46,FALSE)),"B"))))))))))))))=TRUE," ",(IF($X$1=1,(VLOOKUP(B139,'X1'!$B:$AZ,46,FALSE)),IF($X$1=2,(VLOOKUP(B139,'X2'!$B:$AZ,46,FALSE)),IF($X$1=3,(VLOOKUP(B139,'X3'!$B:$AZ,46,FALSE)),IF($X$1=4,(VLOOKUP(B139,'X4'!$B:$AZ,46,FALSE)),IF($X$1=5,(VLOOKUP(B139,'X5'!$B:$AZ,46,FALSE)),IF($X$1=6,(VLOOKUP(B139,'X6'!$B:$AZ,46,FALSE)),IF($X$1=7,(VLOOKUP(B139,'X7'!$B:$AZ,46,FALSE)),IF($X$1=8,(VLOOKUP(B139,'X8'!$B:$AZ,46,FALSE)),IF($X$1=9,(VLOOKUP(B139,'X9'!$B:$AZ,46,FALSE)),IF($X$1=10,(VLOOKUP(B139,'X10'!$B:$AZ,46,FALSE)),IF($X$1=11,(VLOOKUP(B139,'X11'!$B:$AZ,46,FALSE)),IF($X$1=12,(VLOOKUP(B139,'X12'!$B:$AZ,46,FALSE)),IF($X$1=13,(VLOOKUP(B139,'X13'!$B:$AZ,46,FALSE)),"B")))))))))))))))</f>
        <v xml:space="preserve"> </v>
      </c>
      <c r="R139" s="185" t="str">
        <f ca="1">IF(ISERROR(IF($X$1=1,(VLOOKUP(B139,'X1'!$B:$AZ,15,FALSE)),IF($X$1=2,(VLOOKUP(B139,'X2'!$B:$AZ,15,FALSE)),IF($X$1=3,(VLOOKUP(B139,'X3'!$B:$AZ,15,FALSE)),IF($X$1=4,(VLOOKUP(B139,'X4'!$B:$AZ,15,FALSE)),IF($X$1=5,(VLOOKUP(B139,'X5'!$B:$AZ,15,FALSE)),IF($X$1=6,(VLOOKUP(B139,'X6'!$B:$AZ,15,FALSE)),IF($X$1=7,(VLOOKUP(B139,'X7'!$B:$AZ,15,FALSE)),IF($X$1=8,(VLOOKUP(B139,'X8'!$B:$AZ,15,FALSE)),IF($X$1=9,(VLOOKUP(B139,'X9'!$B:$AZ,15,FALSE)),IF($X$1=10,(VLOOKUP(B139,'X10'!$B:$AZ,15,FALSE)),IF($X$1=11,(VLOOKUP(B139,'X11'!$B:$AZ,15,FALSE)),IF($X$1=12,(VLOOKUP(B139,'X12'!$B:$AZ,15,FALSE)),IF($X$1=13,(VLOOKUP(B139,'X13'!$B:$AZ,15,FALSE)),"B"))))))))))))))=TRUE," ",(IF($X$1=1,(VLOOKUP(B139,'X1'!$B:$AZ,15,FALSE)),IF($X$1=2,(VLOOKUP(B139,'X2'!$B:$AZ,15,FALSE)),IF($X$1=3,(VLOOKUP(B139,'X3'!$B:$AZ,15,FALSE)),IF($X$1=4,(VLOOKUP(B139,'X4'!$B:$AZ,15,FALSE)),IF($X$1=5,(VLOOKUP(B139,'X5'!$B:$AZ,15,FALSE)),IF($X$1=6,(VLOOKUP(B139,'X6'!$B:$AZ,15,FALSE)),IF($X$1=7,(VLOOKUP(B139,'X7'!$B:$AZ,15,FALSE)),IF($X$1=8,(VLOOKUP(B139,'X8'!$B:$AZ,15,FALSE)),IF($X$1=9,(VLOOKUP(B139,'X9'!$B:$AZ,15,FALSE)),IF($X$1=10,(VLOOKUP(B139,'X10'!$B:$AZ,15,FALSE)),IF($X$1=11,(VLOOKUP(B139,'X11'!$B:$AZ,15,FALSE)),IF($X$1=12,(VLOOKUP(B139,'X12'!$B:$AZ,15,FALSE)),IF($X$1=13,(VLOOKUP(B139,'X13'!$B:$AZ,15,FALSE)),"B")))))))))))))))</f>
        <v xml:space="preserve"> </v>
      </c>
      <c r="S139" s="185" t="str">
        <f ca="1">IF(ISERROR(IF((IF($X$1=1,(VLOOKUP(B139,'X1'!$B:$AZ,14,FALSE)),(IF($X$1=2,(VLOOKUP(B139,'X2'!$B:$AZ,14,FALSE)),(IF($X$1=3,(VLOOKUP(B139,'X3'!$B:$AZ,14,FALSE)),(IF($X$1=4,(VLOOKUP(B139,'X4'!$B:$AZ,14,FALSE)),(IF($X$1=5,(VLOOKUP(B139,'X5'!$B:$AZ,14,FALSE)),(IF($X$1=6,(VLOOKUP(B139,'X6'!$B:$AZ,14,FALSE)),(IF($X$1=7,(VLOOKUP(B139,'X7'!$B:$AZ,14,FALSE)),(IF($X$1=8,(VLOOKUP(B139,'X8'!$B:$AZ,14,FALSE)),(IF($X$1=9,(VLOOKUP(B139,'X9'!$B:$AZ,14,FALSE)),(IF($X$1=10,(VLOOKUP(B139,'X10'!$B:$AZ,14,FALSE)),(IF($X$1=11,(VLOOKUP(B139,'X11'!$B:$AZ,14,FALSE)),(IF($X$1=12,(VLOOKUP(B139,'X12'!$B:$AZ,14,FALSE)),(VLOOKUP(B139,'X13'!$B:$AZ,14,FALSE))))))))))))))))))))))))))=$V$1," ",(IF($X$1=1,(VLOOKUP(B139,'X1'!$B:$AZ,14,FALSE)),(IF($X$1=2,(VLOOKUP(B139,'X2'!$B:$AZ,14,FALSE)),(IF($X$1=3,(VLOOKUP(B139,'X3'!$B:$AZ,14,FALSE)),(IF($X$1=4,(VLOOKUP(B139,'X4'!$B:$AZ,14,FALSE)),(IF($X$1=5,(VLOOKUP(B139,'X5'!$B:$AZ,14,FALSE)),(IF($X$1=6,(VLOOKUP(B139,'X6'!$B:$AZ,14,FALSE)),(IF($X$1=7,(VLOOKUP(B139,'X7'!$B:$AZ,14,FALSE)),(IF($X$1=8,(VLOOKUP(B139,'X8'!$B:$AZ,14,FALSE)),(IF($X$1=9,(VLOOKUP(B139,'X9'!$B:$AZ,14,FALSE)),(IF($X$1=10,(VLOOKUP(B139,'X10'!$B:$AZ,14,FALSE)),(IF($X$1=11,(VLOOKUP(B139,'X11'!$B:$AZ,14,FALSE)),(IF($X$1=12,(VLOOKUP(B139,'X12'!$B:$AZ,14,FALSE)),(VLOOKUP(B139,'X13'!$B:$AZ,14,FALSE))))))))))))))))))))))))))))=TRUE," ",(IF((IF($X$1=1,(VLOOKUP(B139,'X1'!$B:$AZ,14,FALSE)),(IF($X$1=2,(VLOOKUP(B139,'X2'!$B:$AZ,14,FALSE)),(IF($X$1=3,(VLOOKUP(B139,'X3'!$B:$AZ,14,FALSE)),(IF($X$1=4,(VLOOKUP(B139,'X4'!$B:$AZ,14,FALSE)),(IF($X$1=5,(VLOOKUP(B139,'X5'!$B:$AZ,14,FALSE)),(IF($X$1=6,(VLOOKUP(B139,'X6'!$B:$AZ,14,FALSE)),(IF($X$1=7,(VLOOKUP(B139,'X7'!$B:$AZ,14,FALSE)),(IF($X$1=8,(VLOOKUP(B139,'X8'!$B:$AZ,14,FALSE)),(IF($X$1=9,(VLOOKUP(B139,'X9'!$B:$AZ,14,FALSE)),(IF($X$1=10,(VLOOKUP(B139,'X10'!$B:$AZ,14,FALSE)),(IF($X$1=11,(VLOOKUP(B139,'X11'!$B:$AZ,14,FALSE)),(IF($X$1=12,(VLOOKUP(B139,'X12'!$B:$AZ,14,FALSE)),(VLOOKUP(B139,'X13'!$B:$AZ,14,FALSE))))))))))))))))))))))))))=$V$1," ",(IF($X$1=1,(VLOOKUP(B139,'X1'!$B:$AZ,14,FALSE)),(IF($X$1=2,(VLOOKUP(B139,'X2'!$B:$AZ,14,FALSE)),(IF($X$1=3,(VLOOKUP(B139,'X3'!$B:$AZ,14,FALSE)),(IF($X$1=4,(VLOOKUP(B139,'X4'!$B:$AZ,14,FALSE)),(IF($X$1=5,(VLOOKUP(B139,'X5'!$B:$AZ,14,FALSE)),(IF($X$1=6,(VLOOKUP(B139,'X6'!$B:$AZ,14,FALSE)),(IF($X$1=7,(VLOOKUP(B139,'X7'!$B:$AZ,14,FALSE)),(IF($X$1=8,(VLOOKUP(B139,'X8'!$B:$AZ,14,FALSE)),(IF($X$1=9,(VLOOKUP(B139,'X9'!$B:$AZ,14,FALSE)),(IF($X$1=10,(VLOOKUP(B139,'X10'!$B:$AZ,14,FALSE)),(IF($X$1=11,(VLOOKUP(B139,'X11'!$B:$AZ,14,FALSE)),(IF($X$1=12,(VLOOKUP(B139,'X12'!$B:$AZ,14,FALSE)),(VLOOKUP(B139,'X13'!$B:$AZ,14,FALSE)))))))))))))))))))))))))))))</f>
        <v xml:space="preserve"> </v>
      </c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</row>
    <row r="140" spans="1:67" ht="14.1" customHeight="1" x14ac:dyDescent="0.2">
      <c r="A140" s="156" t="s">
        <v>1058</v>
      </c>
      <c r="B140" s="122" t="str">
        <f>IF(ISERROR(IF($U$16=1,(VLOOKUP(A140,$AC$89:$AH$125,2,FALSE)),IF((IF($X$1=1,'X1'!B99,(IF($X$1=2,'X2'!B99,(IF($X$1=3,'X3'!B99,(IF($X$1=4,'X4'!B99,(IF($X$1=5,'X5'!B99,(IF($X$1=6,'X6'!B99,(IF($X$1=7,'X7'!B99,(IF($X$1=8,'X8'!B99,(IF($X$1=9,'X9'!B99,(IF($X$1=10,'X10'!B99,(IF($X$1=11,'X11'!B99,(IF($X$1=12,'X12'!B99,'X13'!B99))))))))))))))))))))))))="","",(IF($X$1=1,'X1'!B99,(IF($X$1=2,'X2'!B99,(IF($X$1=3,'X3'!B99,(IF($X$1=4,'X4'!B99,(IF($X$1=5,'X5'!B99,(IF($X$1=6,'X6'!B99,(IF($X$1=7,'X7'!B99,(IF($X$1=8,'X8'!B99,(IF($X$1=9,'X9'!B99,(IF($X$1=10,'X10'!B99,(IF($X$1=11,'X11'!B99,(IF($X$1=12,'X12'!B99,'X13'!B99)))))))))))))))))))))))))))=TRUE," ",(IF($U$16=1,(VLOOKUP(A140,$AC$89:$AH$125,2,FALSE)),IF((IF($X$1=1,'X1'!B99,(IF($X$1=2,'X2'!B99,(IF($X$1=3,'X3'!B99,(IF($X$1=4,'X4'!B99,(IF($X$1=5,'X5'!B99,(IF($X$1=6,'X6'!B99,(IF($X$1=7,'X7'!B99,(IF($X$1=8,'X8'!B99,(IF($X$1=9,'X9'!B99,(IF($X$1=10,'X10'!B99,(IF($X$1=11,'X11'!B99,(IF($X$1=12,'X12'!B99,'X13'!B99))))))))))))))))))))))))="","",(IF($X$1=1,'X1'!B99,(IF($X$1=2,'X2'!B99,(IF($X$1=3,'X3'!B99,(IF($X$1=4,'X4'!B99,(IF($X$1=5,'X5'!B99,(IF($X$1=6,'X6'!B99,(IF($X$1=7,'X7'!B99,(IF($X$1=8,'X8'!B99,(IF($X$1=9,'X9'!B99,(IF($X$1=10,'X10'!B99,(IF($X$1=11,'X11'!B99,(IF($X$1=12,'X12'!B99,'X13'!B99))))))))))))))))))))))))))))</f>
        <v/>
      </c>
      <c r="C140" s="181" t="str">
        <f ca="1">IF(ISERROR(IF($X$1=1,(VLOOKUP(B140,'X1'!$B:$AZ,47,FALSE)),IF($X$1=2,(VLOOKUP(B140,'X2'!$B:$AZ,47,FALSE)),IF($X$1=3,(VLOOKUP(B140,'X3'!$B:$AZ,47,FALSE)),IF($X$1=4,(VLOOKUP(B140,'X4'!$B:$AZ,47,FALSE)),IF($X$1=5,(VLOOKUP(B140,'X5'!$B:$AZ,47,FALSE)),IF($X$1=6,(VLOOKUP(B140,'X6'!$B:$AZ,47,FALSE)),IF($X$1=7,(VLOOKUP(B140,'X7'!$B:$AZ,47,FALSE)),IF($X$1=8,(VLOOKUP(B140,'X8'!$B:$AZ,47,FALSE)),IF($X$1=9,(VLOOKUP(B140,'X9'!$B:$AZ,47,FALSE)),IF($X$1=10,(VLOOKUP(B140,'X10'!$B:$AZ,47,FALSE)),IF($X$1=11,(VLOOKUP(B140,'X11'!$B:$AZ,47,FALSE)),IF($X$1=12,(VLOOKUP(B140,'X12'!$B:$AZ,47,FALSE)),IF($X$1=13,(VLOOKUP(B140,'X13'!$B:$AZ,47,FALSE)),"B"))))))))))))))=TRUE," ",(IF($X$1=1,(VLOOKUP(B140,'X1'!$B:$AZ,47,FALSE)),IF($X$1=2,(VLOOKUP(B140,'X2'!$B:$AZ,47,FALSE)),IF($X$1=3,(VLOOKUP(B140,'X3'!$B:$AZ,47,FALSE)),IF($X$1=4,(VLOOKUP(B140,'X4'!$B:$AZ,47,FALSE)),IF($X$1=5,(VLOOKUP(B140,'X5'!$B:$AZ,47,FALSE)),IF($X$1=6,(VLOOKUP(B140,'X6'!$B:$AZ,47,FALSE)),IF($X$1=7,(VLOOKUP(B140,'X7'!$B:$AZ,47,FALSE)),IF($X$1=8,(VLOOKUP(B140,'X8'!$B:$AZ,47,FALSE)),IF($X$1=9,(VLOOKUP(B140,'X9'!$B:$AZ,47,FALSE)),IF($X$1=10,(VLOOKUP(B140,'X10'!$B:$AZ,47,FALSE)),IF($X$1=11,(VLOOKUP(B140,'X11'!$B:$AZ,47,FALSE)),IF($X$1=12,(VLOOKUP(B140,'X12'!$B:$AZ,47,FALSE)),IF($X$1=13,(VLOOKUP(B140,'X13'!$B:$AZ,47,FALSE)),"B")))))))))))))))</f>
        <v xml:space="preserve"> </v>
      </c>
      <c r="D140" s="181" t="str">
        <f ca="1">IF(ISERROR(IF($X$1=1,(VLOOKUP(B140,'X1'!$B:$AP,41,FALSE)),IF($X$1=2,(VLOOKUP(B140,'X2'!$B:$AP,41,FALSE)),IF($X$1=3,(VLOOKUP(B140,'X3'!$B:$AP,41,FALSE)),IF($X$1=4,(VLOOKUP(B140,'X4'!$B:$AP,41,FALSE)),IF($X$1=5,(VLOOKUP(B140,'X5'!$B:$AP,41,FALSE)),IF($X$1=6,(VLOOKUP(B140,'X6'!$B:$AP,41,FALSE)),IF($X$1=7,(VLOOKUP(B140,'X7'!$B:$AP,41,FALSE)),IF($X$1=8,(VLOOKUP(B140,'X8'!$B:$AP,41,FALSE)),IF($X$1=9,(VLOOKUP(B140,'X9'!$B:$AP,41,FALSE)),IF($X$1=10,(VLOOKUP(B140,'X10'!$B:$AP,41,FALSE)),IF($X$1=11,(VLOOKUP(B140,'X11'!$B:$AP,41,FALSE)),IF($X$1=12,(VLOOKUP(B140,'X12'!$B:$AP,41,FALSE)),IF($X$1=13,(VLOOKUP(B140,'X13'!$B:$AP,41,FALSE)),"B"))))))))))))))=TRUE," ",(IF($X$1=1,(VLOOKUP(B140,'X1'!$B:$AP,41,FALSE)),IF($X$1=2,(VLOOKUP(B140,'X2'!$B:$AP,41,FALSE)),IF($X$1=3,(VLOOKUP(B140,'X3'!$B:$AP,41,FALSE)),IF($X$1=4,(VLOOKUP(B140,'X4'!$B:$AP,41,FALSE)),IF($X$1=5,(VLOOKUP(B140,'X5'!$B:$AP,41,FALSE)),IF($X$1=6,(VLOOKUP(B140,'X6'!$B:$AP,41,FALSE)),IF($X$1=7,(VLOOKUP(B140,'X7'!$B:$AP,41,FALSE)),IF($X$1=8,(VLOOKUP(B140,'X8'!$B:$AP,41,FALSE)),IF($X$1=9,(VLOOKUP(B140,'X9'!$B:$AP,41,FALSE)),IF($X$1=10,(VLOOKUP(B140,'X10'!$B:$AP,41,FALSE)),IF($X$1=11,(VLOOKUP(B140,'X11'!$B:$AP,41,FALSE)),IF($X$1=12,(VLOOKUP(B140,'X12'!$B:$AP,41,FALSE)),IF($X$1=13,(VLOOKUP(B140,'X13'!$B:$AP,41,FALSE)),"B")))))))))))))))</f>
        <v xml:space="preserve"> </v>
      </c>
      <c r="E140" s="182" t="str">
        <f ca="1">IF(ISERROR(IF($X$1=1,(VLOOKUP(B140,'X1'!$B:$AP,7,FALSE)),IF($X$1=2,(VLOOKUP(B140,'X2'!$B:$AP,7,FALSE)),IF($X$1=3,(VLOOKUP(B140,'X3'!$B:$AP,7,FALSE)),IF($X$1=4,(VLOOKUP(B140,'X4'!$B:$AP,7,FALSE)),IF($X$1=5,(VLOOKUP(B140,'X5'!$B:$AP,7,FALSE)),IF($X$1=6,(VLOOKUP(B140,'X6'!$B:$AP,7,FALSE)),IF($X$1=7,(VLOOKUP(B140,'X7'!$B:$AP,7,FALSE)),IF($X$1=8,(VLOOKUP(B140,'X8'!$B:$AP,7,FALSE)),IF($X$1=9,(VLOOKUP(B140,'X9'!$B:$AP,7,FALSE)),IF($X$1=10,(VLOOKUP(B140,'X10'!$B:$AP,7,FALSE)),IF($X$1=11,(VLOOKUP(B140,'X11'!$B:$AP,7,FALSE)),IF($X$1=12,(VLOOKUP(B140,'X12'!$B:$AP,7,FALSE)),IF($X$1=13,(VLOOKUP(B140,'X13'!$B:$AP,7,FALSE)),"B"))))))))))))))=TRUE," ",(IF($X$1=1,(VLOOKUP(B140,'X1'!$B:$AP,7,FALSE)),IF($X$1=2,(VLOOKUP(B140,'X2'!$B:$AP,7,FALSE)),IF($X$1=3,(VLOOKUP(B140,'X3'!$B:$AP,7,FALSE)),IF($X$1=4,(VLOOKUP(B140,'X4'!$B:$AP,7,FALSE)),IF($X$1=5,(VLOOKUP(B140,'X5'!$B:$AP,7,FALSE)),IF($X$1=6,(VLOOKUP(B140,'X6'!$B:$AP,7,FALSE)),IF($X$1=7,(VLOOKUP(B140,'X7'!$B:$AP,7,FALSE)),IF($X$1=8,(VLOOKUP(B140,'X8'!$B:$AP,7,FALSE)),IF($X$1=9,(VLOOKUP(B140,'X9'!$B:$AP,7,FALSE)),IF($X$1=10,(VLOOKUP(B140,'X10'!$B:$AP,7,FALSE)),IF($X$1=11,(VLOOKUP(B140,'X11'!$B:$AP,7,FALSE)),IF($X$1=12,(VLOOKUP(B140,'X12'!$B:$AP,7,FALSE)),IF($X$1=13,(VLOOKUP(B140,'X13'!$B:$AP,7,FALSE)),"B")))))))))))))))</f>
        <v xml:space="preserve"> </v>
      </c>
      <c r="F140" s="182" t="str">
        <f ca="1">IF(ISERROR(IF((IF($X$1=1,(VLOOKUP(B140,'X1'!$B:$AO,6,FALSE)),(IF($X$1=2,(VLOOKUP(B140,'X2'!$B:$AO,6,FALSE)),(IF($X$1=3,(VLOOKUP(B140,'X3'!$B:$AO,6,FALSE)),(IF($X$1=4,(VLOOKUP(B140,'X4'!$B:$AO,6,FALSE)),(IF($X$1=5,(VLOOKUP(B140,'X5'!$B:$AO,6,FALSE)),(IF($X$1=6,(VLOOKUP(B140,'X6'!$B:$AO,6,FALSE)),(IF($X$1=7,(VLOOKUP(B140,'X7'!$B:$AO,6,FALSE)),(IF($X$1=8,(VLOOKUP(B140,'X8'!$B:$AO,6,FALSE)),(IF($X$1=9,(VLOOKUP(B140,'X9'!$B:$AO,6,FALSE)),(IF($X$1=10,(VLOOKUP(B140,'X10'!$B:$AO,6,FALSE)),(IF($X$1=11,(VLOOKUP(B140,'X11'!$B:$AO,6,FALSE)),(IF($X$1=12,(VLOOKUP(B140,'X12'!$B:$AO,6,FALSE)),(VLOOKUP(B140,'X13'!$B:$AO,6,FALSE))))))))))))))))))))))))))=$V$1," ",(IF($X$1=1,(VLOOKUP(B140,'X1'!$B:$AO,6,FALSE)),(IF($X$1=2,(VLOOKUP(B140,'X2'!$B:$AO,6,FALSE)),(IF($X$1=3,(VLOOKUP(B140,'X3'!$B:$AO,6,FALSE)),(IF($X$1=4,(VLOOKUP(B140,'X4'!$B:$AO,6,FALSE)),(IF($X$1=5,(VLOOKUP(B140,'X5'!$B:$AO,6,FALSE)),(IF($X$1=6,(VLOOKUP(B140,'X6'!$B:$AO,6,FALSE)),(IF($X$1=7,(VLOOKUP(B140,'X7'!$B:$AO,6,FALSE)),(IF($X$1=8,(VLOOKUP(B140,'X8'!$B:$AO,6,FALSE)),(IF($X$1=9,(VLOOKUP(B140,'X9'!$B:$AO,6,FALSE)),(IF($X$1=10,(VLOOKUP(B140,'X10'!$B:$AO,6,FALSE)),(IF($X$1=11,(VLOOKUP(B140,'X11'!$B:$AO,6,FALSE)),(IF($X$1=12,(VLOOKUP(B140,'X12'!$B:$AO,6,FALSE)),(VLOOKUP(B140,'X13'!$B:$AO,6,FALSE))))))))))))))))))))))))))))=TRUE," ",(IF((IF($X$1=1,(VLOOKUP(B140,'X1'!$B:$AO,6,FALSE)),(IF($X$1=2,(VLOOKUP(B140,'X2'!$B:$AO,6,FALSE)),(IF($X$1=3,(VLOOKUP(B140,'X3'!$B:$AO,6,FALSE)),(IF($X$1=4,(VLOOKUP(B140,'X4'!$B:$AO,6,FALSE)),(IF($X$1=5,(VLOOKUP(B140,'X5'!$B:$AO,6,FALSE)),(IF($X$1=6,(VLOOKUP(B140,'X6'!$B:$AO,6,FALSE)),(IF($X$1=7,(VLOOKUP(B140,'X7'!$B:$AO,6,FALSE)),(IF($X$1=8,(VLOOKUP(B140,'X8'!$B:$AO,6,FALSE)),(IF($X$1=9,(VLOOKUP(B140,'X9'!$B:$AO,6,FALSE)),(IF($X$1=10,(VLOOKUP(B140,'X10'!$B:$AO,6,FALSE)),(IF($X$1=11,(VLOOKUP(B140,'X11'!$B:$AO,6,FALSE)),(IF($X$1=12,(VLOOKUP(B140,'X12'!$B:$AO,6,FALSE)),(VLOOKUP(B140,'X13'!$B:$AO,6,FALSE))))))))))))))))))))))))))=$V$1," ",(IF($X$1=1,(VLOOKUP(B140,'X1'!$B:$AO,6,FALSE)),(IF($X$1=2,(VLOOKUP(B140,'X2'!$B:$AO,6,FALSE)),(IF($X$1=3,(VLOOKUP(B140,'X3'!$B:$AO,6,FALSE)),(IF($X$1=4,(VLOOKUP(B140,'X4'!$B:$AO,6,FALSE)),(IF($X$1=5,(VLOOKUP(B140,'X5'!$B:$AO,6,FALSE)),(IF($X$1=6,(VLOOKUP(B140,'X6'!$B:$AO,6,FALSE)),(IF($X$1=7,(VLOOKUP(B140,'X7'!$B:$AO,6,FALSE)),(IF($X$1=8,(VLOOKUP(B140,'X8'!$B:$AO,6,FALSE)),(IF($X$1=9,(VLOOKUP(B140,'X9'!$B:$AO,6,FALSE)),(IF($X$1=10,(VLOOKUP(B140,'X10'!$B:$AO,6,FALSE)),(IF($X$1=11,(VLOOKUP(B140,'X11'!$B:$AO,6,FALSE)),(IF($X$1=12,(VLOOKUP(B140,'X12'!$B:$AO,6,FALSE)),(VLOOKUP(B140,'X13'!$B:$AO,6,FALSE)))))))))))))))))))))))))))))</f>
        <v xml:space="preserve"> </v>
      </c>
      <c r="G140" s="182" t="str">
        <f ca="1">IF(ISERROR(IF($X$1=1,(VLOOKUP(B140,'X1'!$B:$AZ,44,FALSE)),IF($X$1=2,(VLOOKUP(B140,'X2'!$B:$AZ,44,FALSE)),IF($X$1=3,(VLOOKUP(B140,'X3'!$B:$AZ,44,FALSE)),IF($X$1=4,(VLOOKUP(B140,'X4'!$B:$AZ,44,FALSE)),IF($X$1=5,(VLOOKUP(B140,'X5'!$B:$AZ,44,FALSE)),IF($X$1=6,(VLOOKUP(B140,'X6'!$B:$AZ,44,FALSE)),IF($X$1=7,(VLOOKUP(B140,'X7'!$B:$AZ,44,FALSE)),IF($X$1=8,(VLOOKUP(B140,'X8'!$B:$AZ,44,FALSE)),IF($X$1=9,(VLOOKUP(B140,'X9'!$B:$AZ,44,FALSE)),IF($X$1=10,(VLOOKUP(B140,'X10'!$B:$AZ,44,FALSE)),IF($X$1=11,(VLOOKUP(B140,'X11'!$B:$AZ,44,FALSE)),IF($X$1=12,(VLOOKUP(B140,'X12'!$B:$AZ,44,FALSE)),IF($X$1=13,(VLOOKUP(B140,'X13'!$B:$AZ,44,FALSE)),"B"))))))))))))))=TRUE," ",(IF($X$1=1,(VLOOKUP(B140,'X1'!$B:$AZ,44,FALSE)),IF($X$1=2,(VLOOKUP(B140,'X2'!$B:$AZ,44,FALSE)),IF($X$1=3,(VLOOKUP(B140,'X3'!$B:$AZ,44,FALSE)),IF($X$1=4,(VLOOKUP(B140,'X4'!$B:$AZ,44,FALSE)),IF($X$1=5,(VLOOKUP(B140,'X5'!$B:$AZ,44,FALSE)),IF($X$1=6,(VLOOKUP(B140,'X6'!$B:$AZ,44,FALSE)),IF($X$1=7,(VLOOKUP(B140,'X7'!$B:$AZ,44,FALSE)),IF($X$1=8,(VLOOKUP(B140,'X8'!$B:$AZ,44,FALSE)),IF($X$1=9,(VLOOKUP(B140,'X9'!$B:$AZ,44,FALSE)),IF($X$1=10,(VLOOKUP(B140,'X10'!$B:$AZ,44,FALSE)),IF($X$1=11,(VLOOKUP(B140,'X11'!$B:$AZ,44,FALSE)),IF($X$1=12,(VLOOKUP(B140,'X12'!$B:$AZ,44,FALSE)),IF($X$1=13,(VLOOKUP(B140,'X13'!$B:$AZ,44,FALSE)),"B")))))))))))))))</f>
        <v xml:space="preserve"> </v>
      </c>
      <c r="H140" s="182" t="str">
        <f ca="1">IF(ISERROR(IF($X$1=1,(VLOOKUP(B140,'X1'!$B:$AZ,8,FALSE)),IF($X$1=2,(VLOOKUP(B140,'X2'!$B:$AZ,8,FALSE)),IF($X$1=3,(VLOOKUP(B140,'X3'!$B:$AZ,8,FALSE)),IF($X$1=4,(VLOOKUP(B140,'X4'!$B:$AZ,8,FALSE)),IF($X$1=5,(VLOOKUP(B140,'X5'!$B:$AZ,8,FALSE)),IF($X$1=6,(VLOOKUP(B140,'X6'!$B:$AZ,8,FALSE)),IF($X$1=7,(VLOOKUP(B140,'X7'!$B:$AZ,8,FALSE)),IF($X$1=8,(VLOOKUP(B140,'X8'!$B:$AZ,8,FALSE)),IF($X$1=9,(VLOOKUP(B140,'X9'!$B:$AZ,8,FALSE)),IF($X$1=10,(VLOOKUP(B140,'X10'!$B:$AZ,8,FALSE)),IF($X$1=11,(VLOOKUP(B140,'X11'!$B:$AZ,8,FALSE)),IF($X$1=12,(VLOOKUP(B140,'X12'!$B:$AZ,8,FALSE)),IF($X$1=13,(VLOOKUP(B140,'X13'!$B:$AZ,8,FALSE)),"B"))))))))))))))=TRUE," ",(IF($X$1=1,(VLOOKUP(B140,'X1'!$B:$AZ,8,FALSE)),IF($X$1=2,(VLOOKUP(B140,'X2'!$B:$AZ,8,FALSE)),IF($X$1=3,(VLOOKUP(B140,'X3'!$B:$AZ,8,FALSE)),IF($X$1=4,(VLOOKUP(B140,'X4'!$B:$AZ,8,FALSE)),IF($X$1=5,(VLOOKUP(B140,'X5'!$B:$AZ,8,FALSE)),IF($X$1=6,(VLOOKUP(B140,'X6'!$B:$AZ,8,FALSE)),IF($X$1=7,(VLOOKUP(B140,'X7'!$B:$AZ,8,FALSE)),IF($X$1=8,(VLOOKUP(B140,'X8'!$B:$AZ,8,FALSE)),IF($X$1=9,(VLOOKUP(B140,'X9'!$B:$AZ,8,FALSE)),IF($X$1=10,(VLOOKUP(B140,'X10'!$B:$AZ,8,FALSE)),IF($X$1=11,(VLOOKUP(B140,'X11'!$B:$AZ,8,FALSE)),IF($X$1=12,(VLOOKUP(B140,'X12'!$B:$AZ,8,FALSE)),IF($X$1=13,(VLOOKUP(B140,'X13'!$B:$AZ,8,FALSE)),"B")))))))))))))))</f>
        <v xml:space="preserve"> </v>
      </c>
      <c r="I140" s="183" t="str">
        <f ca="1">IF(ISERROR(IF($X$1=1,(VLOOKUP(B140,'X1'!$B:$AZ,2,FALSE)),IF($X$1=2,(VLOOKUP(B140,'X2'!$B:$AZ,2,FALSE)),IF($X$1=3,(VLOOKUP(B140,'X3'!$B:$AZ,2,FALSE)),IF($X$1=4,(VLOOKUP(B140,'X4'!$B:$AZ,2,FALSE)),IF($X$1=5,(VLOOKUP(B140,'X5'!$B:$AZ,2,FALSE)),IF($X$1=6,(VLOOKUP(B140,'X6'!$B:$AZ,2,FALSE)),IF($X$1=7,(VLOOKUP(B140,'X7'!$B:$AZ,2,FALSE)),IF($X$1=8,(VLOOKUP(B140,'X8'!$B:$AZ,2,FALSE)),IF($X$1=9,(VLOOKUP(B140,'X9'!$B:$AZ,2,FALSE)),IF($X$1=10,(VLOOKUP(B140,'X10'!$B:$AZ,2,FALSE)),IF($X$1=11,(VLOOKUP(B140,'X11'!$B:$AZ,2,FALSE)),IF($X$1=12,(VLOOKUP(B140,'X12'!$B:$AZ,2,FALSE)),IF($X$1=13,(VLOOKUP(B140,'X13'!$B:$AZ,2,FALSE)),"B"))))))))))))))=TRUE," ",(IF($X$1=1,(VLOOKUP(B140,'X1'!$B:$AZ,2,FALSE)),IF($X$1=2,(VLOOKUP(B140,'X2'!$B:$AZ,2,FALSE)),IF($X$1=3,(VLOOKUP(B140,'X3'!$B:$AZ,2,FALSE)),IF($X$1=4,(VLOOKUP(B140,'X4'!$B:$AZ,2,FALSE)),IF($X$1=5,(VLOOKUP(B140,'X5'!$B:$AZ,2,FALSE)),IF($X$1=6,(VLOOKUP(B140,'X6'!$B:$AZ,2,FALSE)),IF($X$1=7,(VLOOKUP(B140,'X7'!$B:$AZ,2,FALSE)),IF($X$1=8,(VLOOKUP(B140,'X8'!$B:$AZ,2,FALSE)),IF($X$1=9,(VLOOKUP(B140,'X9'!$B:$AZ,2,FALSE)),IF($X$1=10,(VLOOKUP(B140,'X10'!$B:$AZ,2,FALSE)),IF($X$1=11,(VLOOKUP(B140,'X11'!$B:$AZ,2,FALSE)),IF($X$1=12,(VLOOKUP(B140,'X12'!$B:$AZ,2,FALSE)),IF($X$1=13,(VLOOKUP(B140,'X13'!$B:$AZ,2,FALSE)),"B")))))))))))))))</f>
        <v xml:space="preserve"> </v>
      </c>
      <c r="J140" s="183" t="str">
        <f ca="1">IF(ISERROR(IF($X$1=1,(VLOOKUP(B140,'X1'!$B:$AZ,3,FALSE)),IF($X$1=2,(VLOOKUP(B140,'X2'!$B:$AZ,3,FALSE)),IF($X$1=3,(VLOOKUP(B140,'X3'!$B:$AZ,3,FALSE)),IF($X$1=4,(VLOOKUP(B140,'X4'!$B:$AZ,3,FALSE)),IF($X$1=5,(VLOOKUP(B140,'X5'!$B:$AZ,3,FALSE)),IF($X$1=6,(VLOOKUP(B140,'X6'!$B:$AZ,3,FALSE)),IF($X$1=7,(VLOOKUP(B140,'X7'!$B:$AZ,3,FALSE)),IF($X$1=8,(VLOOKUP(B140,'X8'!$B:$AZ,3,FALSE)),IF($X$1=9,(VLOOKUP(B140,'X9'!$B:$AZ,3,FALSE)),IF($X$1=10,(VLOOKUP(B140,'X10'!$B:$AZ,3,FALSE)),IF($X$1=11,(VLOOKUP(B140,'X11'!$B:$AZ,3,FALSE)),IF($X$1=12,(VLOOKUP(B140,'X12'!$B:$AZ,3,FALSE)),IF($X$1=13,(VLOOKUP(B140,'X13'!$B:$AZ,3,FALSE)),"B"))))))))))))))=TRUE," ",(IF($X$1=1,(VLOOKUP(B140,'X1'!$B:$AZ,3,FALSE)),IF($X$1=2,(VLOOKUP(B140,'X2'!$B:$AZ,3,FALSE)),IF($X$1=3,(VLOOKUP(B140,'X3'!$B:$AZ,3,FALSE)),IF($X$1=4,(VLOOKUP(B140,'X4'!$B:$AZ,3,FALSE)),IF($X$1=5,(VLOOKUP(B140,'X5'!$B:$AZ,3,FALSE)),IF($X$1=6,(VLOOKUP(B140,'X6'!$B:$AZ,3,FALSE)),IF($X$1=7,(VLOOKUP(B140,'X7'!$B:$AZ,3,FALSE)),IF($X$1=8,(VLOOKUP(B140,'X8'!$B:$AZ,3,FALSE)),IF($X$1=9,(VLOOKUP(B140,'X9'!$B:$AZ,3,FALSE)),IF($X$1=10,(VLOOKUP(B140,'X10'!$B:$AZ,3,FALSE)),IF($X$1=11,(VLOOKUP(B140,'X11'!$B:$AZ,3,FALSE)),IF($X$1=12,(VLOOKUP(B140,'X12'!$B:$AZ,3,FALSE)),IF($X$1=13,(VLOOKUP(B140,'X13'!$B:$AZ,3,FALSE)),"B")))))))))))))))</f>
        <v xml:space="preserve"> </v>
      </c>
      <c r="K140" s="183" t="str">
        <f ca="1">IF(ISERROR(IF($X$1=1,(VLOOKUP(B140,'X1'!$B:$AZ,5,FALSE)),IF($X$1=2,(VLOOKUP(B140,'X2'!$B:$AZ,5,FALSE)),IF($X$1=3,(VLOOKUP(B140,'X3'!$B:$AZ,5,FALSE)),IF($X$1=4,(VLOOKUP(B140,'X4'!$B:$AZ,5,FALSE)),IF($X$1=5,(VLOOKUP(B140,'X5'!$B:$AZ,5,FALSE)),IF($X$1=6,(VLOOKUP(B140,'X6'!$B:$AZ,5,FALSE)),IF($X$1=7,(VLOOKUP(B140,'X7'!$B:$AZ,5,FALSE)),IF($X$1=8,(VLOOKUP(B140,'X8'!$B:$AZ,5,FALSE)),IF($X$1=9,(VLOOKUP(B140,'X9'!$B:$AZ,5,FALSE)),IF($X$1=10,(VLOOKUP(B140,'X10'!$B:$AZ,5,FALSE)),IF($X$1=11,(VLOOKUP(B140,'X11'!$B:$AZ,5,FALSE)),IF($X$1=12,(VLOOKUP(B140,'X12'!$B:$AZ,5,FALSE)),IF($X$1=13,(VLOOKUP(B140,'X13'!$B:$AZ,5,FALSE)),"B"))))))))))))))=TRUE," ",(IF($X$1=1,(VLOOKUP(B140,'X1'!$B:$AZ,5,FALSE)),IF($X$1=2,(VLOOKUP(B140,'X2'!$B:$AZ,5,FALSE)),IF($X$1=3,(VLOOKUP(B140,'X3'!$B:$AZ,5,FALSE)),IF($X$1=4,(VLOOKUP(B140,'X4'!$B:$AZ,5,FALSE)),IF($X$1=5,(VLOOKUP(B140,'X5'!$B:$AZ,5,FALSE)),IF($X$1=6,(VLOOKUP(B140,'X6'!$B:$AZ,5,FALSE)),IF($X$1=7,(VLOOKUP(B140,'X7'!$B:$AZ,5,FALSE)),IF($X$1=8,(VLOOKUP(B140,'X8'!$B:$AZ,5,FALSE)),IF($X$1=9,(VLOOKUP(B140,'X9'!$B:$AZ,5,FALSE)),IF($X$1=10,(VLOOKUP(B140,'X10'!$B:$AZ,5,FALSE)),IF($X$1=11,(VLOOKUP(B140,'X11'!$B:$AZ,5,FALSE)),IF($X$1=12,(VLOOKUP(B140,'X12'!$B:$AZ,5,FALSE)),IF($X$1=13,(VLOOKUP(B140,'X13'!$B:$AZ,5,FALSE)),"B")))))))))))))))</f>
        <v xml:space="preserve"> </v>
      </c>
      <c r="L140" s="184" t="str">
        <f ca="1">IF(ISERROR(IF($X$1=1,(VLOOKUP(B140,'X1'!$B:$AZ,9,FALSE)),IF($X$1=2,(VLOOKUP(B140,'X2'!$B:$AZ,9,FALSE)),IF($X$1=3,(VLOOKUP(B140,'X3'!$B:$AZ,9,FALSE)),IF($X$1=4,(VLOOKUP(B140,'X4'!$B:$AZ,9,FALSE)),IF($X$1=5,(VLOOKUP(B140,'X5'!$B:$AZ,9,FALSE)),IF($X$1=6,(VLOOKUP(B140,'X6'!$B:$AZ,9,FALSE)),IF($X$1=7,(VLOOKUP(B140,'X7'!$B:$AZ,9,FALSE)),IF($X$1=8,(VLOOKUP(B140,'X8'!$B:$AZ,9,FALSE)),IF($X$1=9,(VLOOKUP(B140,'X9'!$B:$AZ,9,FALSE)),IF($X$1=10,(VLOOKUP(B140,'X10'!$B:$AZ,9,FALSE)),IF($X$1=11,(VLOOKUP(B140,'X11'!$B:$AZ,9,FALSE)),IF($X$1=12,(VLOOKUP(B140,'X12'!$B:$AZ,9,FALSE)),IF($X$1=13,(VLOOKUP(B140,'X13'!$B:$AZ,9,FALSE)),"B"))))))))))))))=TRUE," ",(IF($X$1=1,(VLOOKUP(B140,'X1'!$B:$AZ,9,FALSE)),IF($X$1=2,(VLOOKUP(B140,'X2'!$B:$AZ,9,FALSE)),IF($X$1=3,(VLOOKUP(B140,'X3'!$B:$AZ,9,FALSE)),IF($X$1=4,(VLOOKUP(B140,'X4'!$B:$AZ,9,FALSE)),IF($X$1=5,(VLOOKUP(B140,'X5'!$B:$AZ,9,FALSE)),IF($X$1=6,(VLOOKUP(B140,'X6'!$B:$AZ,9,FALSE)),IF($X$1=7,(VLOOKUP(B140,'X7'!$B:$AZ,9,FALSE)),IF($X$1=8,(VLOOKUP(B140,'X8'!$B:$AZ,9,FALSE)),IF($X$1=9,(VLOOKUP(B140,'X9'!$B:$AZ,9,FALSE)),IF($X$1=10,(VLOOKUP(B140,'X10'!$B:$AZ,9,FALSE)),IF($X$1=11,(VLOOKUP(B140,'X11'!$B:$AZ,9,FALSE)),IF($X$1=12,(VLOOKUP(B140,'X12'!$B:$AZ,9,FALSE)),IF($X$1=13,(VLOOKUP(B140,'X13'!$B:$AZ,9,FALSE)),"B")))))))))))))))</f>
        <v xml:space="preserve"> </v>
      </c>
      <c r="M140" s="184" t="str">
        <f ca="1">IF(ISERROR(IF($X$1=1,(VLOOKUP(B140,'X1'!$B:$AZ,10,FALSE)),IF($X$1=2,(VLOOKUP(B140,'X2'!$B:$AZ,10,FALSE)),IF($X$1=3,(VLOOKUP(B140,'X3'!$B:$AZ,10,FALSE)),IF($X$1=4,(VLOOKUP(B140,'X4'!$B:$AZ,10,FALSE)),IF($X$1=5,(VLOOKUP(B140,'X5'!$B:$AZ,10,FALSE)),IF($X$1=6,(VLOOKUP(B140,'X6'!$B:$AZ,10,FALSE)),IF($X$1=7,(VLOOKUP(B140,'X7'!$B:$AZ,10,FALSE)),IF($X$1=8,(VLOOKUP(B140,'X8'!$B:$AZ,10,FALSE)),IF($X$1=9,(VLOOKUP(B140,'X9'!$B:$AZ,10,FALSE)),IF($X$1=10,(VLOOKUP(B140,'X10'!$B:$AZ,10,FALSE)),IF($X$1=11,(VLOOKUP(B140,'X11'!$B:$AZ,10,FALSE)),IF($X$1=12,(VLOOKUP(B140,'X12'!$B:$AZ,10,FALSE)),IF($X$1=13,(VLOOKUP(B140,'X13'!$B:$AZ,10,FALSE)),"B"))))))))))))))=TRUE," ",(IF($X$1=1,(VLOOKUP(B140,'X1'!$B:$AZ,10,FALSE)),IF($X$1=2,(VLOOKUP(B140,'X2'!$B:$AZ,10,FALSE)),IF($X$1=3,(VLOOKUP(B140,'X3'!$B:$AZ,10,FALSE)),IF($X$1=4,(VLOOKUP(B140,'X4'!$B:$AZ,10,FALSE)),IF($X$1=5,(VLOOKUP(B140,'X5'!$B:$AZ,10,FALSE)),IF($X$1=6,(VLOOKUP(B140,'X6'!$B:$AZ,10,FALSE)),IF($X$1=7,(VLOOKUP(B140,'X7'!$B:$AZ,10,FALSE)),IF($X$1=8,(VLOOKUP(B140,'X8'!$B:$AZ,10,FALSE)),IF($X$1=9,(VLOOKUP(B140,'X9'!$B:$AZ,10,FALSE)),IF($X$1=10,(VLOOKUP(B140,'X10'!$B:$AZ,10,FALSE)),IF($X$1=11,(VLOOKUP(B140,'X11'!$B:$AZ,10,FALSE)),IF($X$1=12,(VLOOKUP(B140,'X12'!$B:$AZ,10,FALSE)),IF($X$1=13,(VLOOKUP(B140,'X13'!$B:$AZ,10,FALSE)),"B")))))))))))))))</f>
        <v xml:space="preserve"> </v>
      </c>
      <c r="N140" s="185" t="str">
        <f ca="1">IF(ISERROR(IF($X$1=1,(VLOOKUP(B140,'X1'!$B:$AZ,45,FALSE)),IF($X$1=2,(VLOOKUP(B140,'X2'!$B:$AZ,45,FALSE)),IF($X$1=3,(VLOOKUP(B140,'X3'!$B:$AZ,45,FALSE)),IF($X$1=4,(VLOOKUP(B140,'X4'!$B:$AZ,45,FALSE)),IF($X$1=5,(VLOOKUP(B140,'X5'!$B:$AZ,45,FALSE)),IF($X$1=6,(VLOOKUP(B140,'X6'!$B:$AZ,45,FALSE)),IF($X$1=7,(VLOOKUP(B140,'X7'!$B:$AZ,45,FALSE)),IF($X$1=8,(VLOOKUP(B140,'X8'!$B:$AZ,45,FALSE)),IF($X$1=9,(VLOOKUP(B140,'X9'!$B:$AZ,45,FALSE)),IF($X$1=10,(VLOOKUP(B140,'X10'!$B:$AZ,45,FALSE)),IF($X$1=11,(VLOOKUP(B140,'X11'!$B:$AZ,45,FALSE)),IF($X$1=12,(VLOOKUP(B140,'X12'!$B:$AZ,45,FALSE)),IF($X$1=13,(VLOOKUP(B140,'X13'!$B:$AZ,45,FALSE)),"B"))))))))))))))=TRUE," ",(IF($X$1=1,(VLOOKUP(B140,'X1'!$B:$AZ,45,FALSE)),IF($X$1=2,(VLOOKUP(B140,'X2'!$B:$AZ,45,FALSE)),IF($X$1=3,(VLOOKUP(B140,'X3'!$B:$AZ,45,FALSE)),IF($X$1=4,(VLOOKUP(B140,'X4'!$B:$AZ,45,FALSE)),IF($X$1=5,(VLOOKUP(B140,'X5'!$B:$AZ,45,FALSE)),IF($X$1=6,(VLOOKUP(B140,'X6'!$B:$AZ,45,FALSE)),IF($X$1=7,(VLOOKUP(B140,'X7'!$B:$AZ,45,FALSE)),IF($X$1=8,(VLOOKUP(B140,'X8'!$B:$AZ,45,FALSE)),IF($X$1=9,(VLOOKUP(B140,'X9'!$B:$AZ,45,FALSE)),IF($X$1=10,(VLOOKUP(B140,'X10'!$B:$AZ,45,FALSE)),IF($X$1=11,(VLOOKUP(B140,'X11'!$B:$AZ,45,FALSE)),IF($X$1=12,(VLOOKUP(B140,'X12'!$B:$AZ,45,FALSE)),IF($X$1=13,(VLOOKUP(B140,'X13'!$B:$AZ,45,FALSE)),"B")))))))))))))))</f>
        <v xml:space="preserve"> </v>
      </c>
      <c r="O140" s="184" t="str">
        <f ca="1">IF(ISERROR(IF($X$1=1,(VLOOKUP(B140,'X1'!$B:$AZ,11,FALSE)),IF($X$1=2,(VLOOKUP(B140,'X2'!$B:$AZ,11,FALSE)),IF($X$1=3,(VLOOKUP(B140,'X3'!$B:$AZ,11,FALSE)),IF($X$1=4,(VLOOKUP(B140,'X4'!$B:$AZ,11,FALSE)),IF($X$1=5,(VLOOKUP(B140,'X5'!$B:$AZ,11,FALSE)),IF($X$1=6,(VLOOKUP(B140,'X6'!$B:$AZ,11,FALSE)),IF($X$1=7,(VLOOKUP(B140,'X7'!$B:$AZ,11,FALSE)),IF($X$1=8,(VLOOKUP(B140,'X8'!$B:$AZ,11,FALSE)),IF($X$1=9,(VLOOKUP(B140,'X9'!$B:$AZ,11,FALSE)),IF($X$1=10,(VLOOKUP(B140,'X10'!$B:$AZ,11,FALSE)),IF($X$1=11,(VLOOKUP(B140,'X11'!$B:$AZ,11,FALSE)),IF($X$1=12,(VLOOKUP(B140,'X12'!$B:$AZ,11,FALSE)),IF($X$1=13,(VLOOKUP(B140,'X13'!$B:$AZ,11,FALSE)),"B"))))))))))))))=TRUE," ",(IF($X$1=1,(VLOOKUP(B140,'X1'!$B:$AZ,11,FALSE)),IF($X$1=2,(VLOOKUP(B140,'X2'!$B:$AZ,11,FALSE)),IF($X$1=3,(VLOOKUP(B140,'X3'!$B:$AZ,11,FALSE)),IF($X$1=4,(VLOOKUP(B140,'X4'!$B:$AZ,11,FALSE)),IF($X$1=5,(VLOOKUP(B140,'X5'!$B:$AZ,11,FALSE)),IF($X$1=6,(VLOOKUP(B140,'X6'!$B:$AZ,11,FALSE)),IF($X$1=7,(VLOOKUP(B140,'X7'!$B:$AZ,11,FALSE)),IF($X$1=8,(VLOOKUP(B140,'X8'!$B:$AZ,11,FALSE)),IF($X$1=9,(VLOOKUP(B140,'X9'!$B:$AZ,11,FALSE)),IF($X$1=10,(VLOOKUP(B140,'X10'!$B:$AZ,11,FALSE)),IF($X$1=11,(VLOOKUP(B140,'X11'!$B:$AZ,11,FALSE)),IF($X$1=12,(VLOOKUP(B140,'X12'!$B:$AZ,11,FALSE)),IF($X$1=13,(VLOOKUP(B140,'X13'!$B:$AZ,11,FALSE)),"B")))))))))))))))</f>
        <v xml:space="preserve"> </v>
      </c>
      <c r="P140" s="184" t="str">
        <f ca="1">IF(ISERROR(IF($X$1=1,(VLOOKUP(B140,'X1'!$B:$AZ,12,FALSE)),IF($X$1=2,(VLOOKUP(B140,'X2'!$B:$AZ,12,FALSE)),IF($X$1=3,(VLOOKUP(B140,'X3'!$B:$AZ,12,FALSE)),IF($X$1=4,(VLOOKUP(B140,'X4'!$B:$AZ,12,FALSE)),IF($X$1=5,(VLOOKUP(B140,'X5'!$B:$AZ,12,FALSE)),IF($X$1=6,(VLOOKUP(B140,'X6'!$B:$AZ,12,FALSE)),IF($X$1=7,(VLOOKUP(B140,'X7'!$B:$AZ,12,FALSE)),IF($X$1=8,(VLOOKUP(B140,'X8'!$B:$AZ,12,FALSE)),IF($X$1=9,(VLOOKUP(B140,'X9'!$B:$AZ,12,FALSE)),IF($X$1=10,(VLOOKUP(B140,'X10'!$B:$AZ,12,FALSE)),IF($X$1=11,(VLOOKUP(B140,'X11'!$B:$AZ,12,FALSE)),IF($X$1=12,(VLOOKUP(B140,'X12'!$B:$AZ,12,FALSE)),IF($X$1=13,(VLOOKUP(B140,'X13'!$B:$AZ,12,FALSE)),"B"))))))))))))))=TRUE," ",(IF($X$1=1,(VLOOKUP(B140,'X1'!$B:$AZ,12,FALSE)),IF($X$1=2,(VLOOKUP(B140,'X2'!$B:$AZ,12,FALSE)),IF($X$1=3,(VLOOKUP(B140,'X3'!$B:$AZ,12,FALSE)),IF($X$1=4,(VLOOKUP(B140,'X4'!$B:$AZ,12,FALSE)),IF($X$1=5,(VLOOKUP(B140,'X5'!$B:$AZ,12,FALSE)),IF($X$1=6,(VLOOKUP(B140,'X6'!$B:$AZ,12,FALSE)),IF($X$1=7,(VLOOKUP(B140,'X7'!$B:$AZ,12,FALSE)),IF($X$1=8,(VLOOKUP(B140,'X8'!$B:$AZ,12,FALSE)),IF($X$1=9,(VLOOKUP(B140,'X9'!$B:$AZ,12,FALSE)),IF($X$1=10,(VLOOKUP(B140,'X10'!$B:$AZ,12,FALSE)),IF($X$1=11,(VLOOKUP(B140,'X11'!$B:$AZ,12,FALSE)),IF($X$1=12,(VLOOKUP(B140,'X12'!$B:$AZ,12,FALSE)),IF($X$1=13,(VLOOKUP(B140,'X13'!$B:$AZ,12,FALSE)),"B")))))))))))))))</f>
        <v xml:space="preserve"> </v>
      </c>
      <c r="Q140" s="185" t="str">
        <f ca="1">IF(ISERROR(IF($X$1=1,(VLOOKUP(B140,'X1'!$B:$AZ,46,FALSE)),IF($X$1=2,(VLOOKUP(B140,'X2'!$B:$AZ,46,FALSE)),IF($X$1=3,(VLOOKUP(B140,'X3'!$B:$AZ,46,FALSE)),IF($X$1=4,(VLOOKUP(B140,'X4'!$B:$AZ,46,FALSE)),IF($X$1=5,(VLOOKUP(B140,'X5'!$B:$AZ,46,FALSE)),IF($X$1=6,(VLOOKUP(B140,'X6'!$B:$AZ,46,FALSE)),IF($X$1=7,(VLOOKUP(B140,'X7'!$B:$AZ,46,FALSE)),IF($X$1=8,(VLOOKUP(B140,'X8'!$B:$AZ,46,FALSE)),IF($X$1=9,(VLOOKUP(B140,'X9'!$B:$AZ,46,FALSE)),IF($X$1=10,(VLOOKUP(B140,'X10'!$B:$AZ,46,FALSE)),IF($X$1=11,(VLOOKUP(B140,'X11'!$B:$AZ,46,FALSE)),IF($X$1=12,(VLOOKUP(B140,'X12'!$B:$AZ,46,FALSE)),IF($X$1=13,(VLOOKUP(B140,'X13'!$B:$AZ,46,FALSE)),"B"))))))))))))))=TRUE," ",(IF($X$1=1,(VLOOKUP(B140,'X1'!$B:$AZ,46,FALSE)),IF($X$1=2,(VLOOKUP(B140,'X2'!$B:$AZ,46,FALSE)),IF($X$1=3,(VLOOKUP(B140,'X3'!$B:$AZ,46,FALSE)),IF($X$1=4,(VLOOKUP(B140,'X4'!$B:$AZ,46,FALSE)),IF($X$1=5,(VLOOKUP(B140,'X5'!$B:$AZ,46,FALSE)),IF($X$1=6,(VLOOKUP(B140,'X6'!$B:$AZ,46,FALSE)),IF($X$1=7,(VLOOKUP(B140,'X7'!$B:$AZ,46,FALSE)),IF($X$1=8,(VLOOKUP(B140,'X8'!$B:$AZ,46,FALSE)),IF($X$1=9,(VLOOKUP(B140,'X9'!$B:$AZ,46,FALSE)),IF($X$1=10,(VLOOKUP(B140,'X10'!$B:$AZ,46,FALSE)),IF($X$1=11,(VLOOKUP(B140,'X11'!$B:$AZ,46,FALSE)),IF($X$1=12,(VLOOKUP(B140,'X12'!$B:$AZ,46,FALSE)),IF($X$1=13,(VLOOKUP(B140,'X13'!$B:$AZ,46,FALSE)),"B")))))))))))))))</f>
        <v xml:space="preserve"> </v>
      </c>
      <c r="R140" s="185" t="str">
        <f ca="1">IF(ISERROR(IF($X$1=1,(VLOOKUP(B140,'X1'!$B:$AZ,15,FALSE)),IF($X$1=2,(VLOOKUP(B140,'X2'!$B:$AZ,15,FALSE)),IF($X$1=3,(VLOOKUP(B140,'X3'!$B:$AZ,15,FALSE)),IF($X$1=4,(VLOOKUP(B140,'X4'!$B:$AZ,15,FALSE)),IF($X$1=5,(VLOOKUP(B140,'X5'!$B:$AZ,15,FALSE)),IF($X$1=6,(VLOOKUP(B140,'X6'!$B:$AZ,15,FALSE)),IF($X$1=7,(VLOOKUP(B140,'X7'!$B:$AZ,15,FALSE)),IF($X$1=8,(VLOOKUP(B140,'X8'!$B:$AZ,15,FALSE)),IF($X$1=9,(VLOOKUP(B140,'X9'!$B:$AZ,15,FALSE)),IF($X$1=10,(VLOOKUP(B140,'X10'!$B:$AZ,15,FALSE)),IF($X$1=11,(VLOOKUP(B140,'X11'!$B:$AZ,15,FALSE)),IF($X$1=12,(VLOOKUP(B140,'X12'!$B:$AZ,15,FALSE)),IF($X$1=13,(VLOOKUP(B140,'X13'!$B:$AZ,15,FALSE)),"B"))))))))))))))=TRUE," ",(IF($X$1=1,(VLOOKUP(B140,'X1'!$B:$AZ,15,FALSE)),IF($X$1=2,(VLOOKUP(B140,'X2'!$B:$AZ,15,FALSE)),IF($X$1=3,(VLOOKUP(B140,'X3'!$B:$AZ,15,FALSE)),IF($X$1=4,(VLOOKUP(B140,'X4'!$B:$AZ,15,FALSE)),IF($X$1=5,(VLOOKUP(B140,'X5'!$B:$AZ,15,FALSE)),IF($X$1=6,(VLOOKUP(B140,'X6'!$B:$AZ,15,FALSE)),IF($X$1=7,(VLOOKUP(B140,'X7'!$B:$AZ,15,FALSE)),IF($X$1=8,(VLOOKUP(B140,'X8'!$B:$AZ,15,FALSE)),IF($X$1=9,(VLOOKUP(B140,'X9'!$B:$AZ,15,FALSE)),IF($X$1=10,(VLOOKUP(B140,'X10'!$B:$AZ,15,FALSE)),IF($X$1=11,(VLOOKUP(B140,'X11'!$B:$AZ,15,FALSE)),IF($X$1=12,(VLOOKUP(B140,'X12'!$B:$AZ,15,FALSE)),IF($X$1=13,(VLOOKUP(B140,'X13'!$B:$AZ,15,FALSE)),"B")))))))))))))))</f>
        <v xml:space="preserve"> </v>
      </c>
      <c r="S140" s="185" t="str">
        <f ca="1">IF(ISERROR(IF((IF($X$1=1,(VLOOKUP(B140,'X1'!$B:$AZ,14,FALSE)),(IF($X$1=2,(VLOOKUP(B140,'X2'!$B:$AZ,14,FALSE)),(IF($X$1=3,(VLOOKUP(B140,'X3'!$B:$AZ,14,FALSE)),(IF($X$1=4,(VLOOKUP(B140,'X4'!$B:$AZ,14,FALSE)),(IF($X$1=5,(VLOOKUP(B140,'X5'!$B:$AZ,14,FALSE)),(IF($X$1=6,(VLOOKUP(B140,'X6'!$B:$AZ,14,FALSE)),(IF($X$1=7,(VLOOKUP(B140,'X7'!$B:$AZ,14,FALSE)),(IF($X$1=8,(VLOOKUP(B140,'X8'!$B:$AZ,14,FALSE)),(IF($X$1=9,(VLOOKUP(B140,'X9'!$B:$AZ,14,FALSE)),(IF($X$1=10,(VLOOKUP(B140,'X10'!$B:$AZ,14,FALSE)),(IF($X$1=11,(VLOOKUP(B140,'X11'!$B:$AZ,14,FALSE)),(IF($X$1=12,(VLOOKUP(B140,'X12'!$B:$AZ,14,FALSE)),(VLOOKUP(B140,'X13'!$B:$AZ,14,FALSE))))))))))))))))))))))))))=$V$1," ",(IF($X$1=1,(VLOOKUP(B140,'X1'!$B:$AZ,14,FALSE)),(IF($X$1=2,(VLOOKUP(B140,'X2'!$B:$AZ,14,FALSE)),(IF($X$1=3,(VLOOKUP(B140,'X3'!$B:$AZ,14,FALSE)),(IF($X$1=4,(VLOOKUP(B140,'X4'!$B:$AZ,14,FALSE)),(IF($X$1=5,(VLOOKUP(B140,'X5'!$B:$AZ,14,FALSE)),(IF($X$1=6,(VLOOKUP(B140,'X6'!$B:$AZ,14,FALSE)),(IF($X$1=7,(VLOOKUP(B140,'X7'!$B:$AZ,14,FALSE)),(IF($X$1=8,(VLOOKUP(B140,'X8'!$B:$AZ,14,FALSE)),(IF($X$1=9,(VLOOKUP(B140,'X9'!$B:$AZ,14,FALSE)),(IF($X$1=10,(VLOOKUP(B140,'X10'!$B:$AZ,14,FALSE)),(IF($X$1=11,(VLOOKUP(B140,'X11'!$B:$AZ,14,FALSE)),(IF($X$1=12,(VLOOKUP(B140,'X12'!$B:$AZ,14,FALSE)),(VLOOKUP(B140,'X13'!$B:$AZ,14,FALSE))))))))))))))))))))))))))))=TRUE," ",(IF((IF($X$1=1,(VLOOKUP(B140,'X1'!$B:$AZ,14,FALSE)),(IF($X$1=2,(VLOOKUP(B140,'X2'!$B:$AZ,14,FALSE)),(IF($X$1=3,(VLOOKUP(B140,'X3'!$B:$AZ,14,FALSE)),(IF($X$1=4,(VLOOKUP(B140,'X4'!$B:$AZ,14,FALSE)),(IF($X$1=5,(VLOOKUP(B140,'X5'!$B:$AZ,14,FALSE)),(IF($X$1=6,(VLOOKUP(B140,'X6'!$B:$AZ,14,FALSE)),(IF($X$1=7,(VLOOKUP(B140,'X7'!$B:$AZ,14,FALSE)),(IF($X$1=8,(VLOOKUP(B140,'X8'!$B:$AZ,14,FALSE)),(IF($X$1=9,(VLOOKUP(B140,'X9'!$B:$AZ,14,FALSE)),(IF($X$1=10,(VLOOKUP(B140,'X10'!$B:$AZ,14,FALSE)),(IF($X$1=11,(VLOOKUP(B140,'X11'!$B:$AZ,14,FALSE)),(IF($X$1=12,(VLOOKUP(B140,'X12'!$B:$AZ,14,FALSE)),(VLOOKUP(B140,'X13'!$B:$AZ,14,FALSE))))))))))))))))))))))))))=$V$1," ",(IF($X$1=1,(VLOOKUP(B140,'X1'!$B:$AZ,14,FALSE)),(IF($X$1=2,(VLOOKUP(B140,'X2'!$B:$AZ,14,FALSE)),(IF($X$1=3,(VLOOKUP(B140,'X3'!$B:$AZ,14,FALSE)),(IF($X$1=4,(VLOOKUP(B140,'X4'!$B:$AZ,14,FALSE)),(IF($X$1=5,(VLOOKUP(B140,'X5'!$B:$AZ,14,FALSE)),(IF($X$1=6,(VLOOKUP(B140,'X6'!$B:$AZ,14,FALSE)),(IF($X$1=7,(VLOOKUP(B140,'X7'!$B:$AZ,14,FALSE)),(IF($X$1=8,(VLOOKUP(B140,'X8'!$B:$AZ,14,FALSE)),(IF($X$1=9,(VLOOKUP(B140,'X9'!$B:$AZ,14,FALSE)),(IF($X$1=10,(VLOOKUP(B140,'X10'!$B:$AZ,14,FALSE)),(IF($X$1=11,(VLOOKUP(B140,'X11'!$B:$AZ,14,FALSE)),(IF($X$1=12,(VLOOKUP(B140,'X12'!$B:$AZ,14,FALSE)),(VLOOKUP(B140,'X13'!$B:$AZ,14,FALSE)))))))))))))))))))))))))))))</f>
        <v xml:space="preserve"> </v>
      </c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</row>
    <row r="141" spans="1:67" ht="14.1" customHeight="1" x14ac:dyDescent="0.2">
      <c r="A141" s="156" t="s">
        <v>1058</v>
      </c>
      <c r="B141" s="122" t="str">
        <f>IF(ISERROR(IF($U$16=1,(VLOOKUP(A141,$AC$89:$AH$125,2,FALSE)),IF((IF($X$1=1,'X1'!B100,(IF($X$1=2,'X2'!B100,(IF($X$1=3,'X3'!B100,(IF($X$1=4,'X4'!B100,(IF($X$1=5,'X5'!B100,(IF($X$1=6,'X6'!B100,(IF($X$1=7,'X7'!B100,(IF($X$1=8,'X8'!B100,(IF($X$1=9,'X9'!B100,(IF($X$1=10,'X10'!B100,(IF($X$1=11,'X11'!B100,(IF($X$1=12,'X12'!B100,'X13'!B100))))))))))))))))))))))))="","",(IF($X$1=1,'X1'!B100,(IF($X$1=2,'X2'!B100,(IF($X$1=3,'X3'!B100,(IF($X$1=4,'X4'!B100,(IF($X$1=5,'X5'!B100,(IF($X$1=6,'X6'!B100,(IF($X$1=7,'X7'!B100,(IF($X$1=8,'X8'!B100,(IF($X$1=9,'X9'!B100,(IF($X$1=10,'X10'!B100,(IF($X$1=11,'X11'!B100,(IF($X$1=12,'X12'!B100,'X13'!B100)))))))))))))))))))))))))))=TRUE," ",(IF($U$16=1,(VLOOKUP(A141,$AC$89:$AH$125,2,FALSE)),IF((IF($X$1=1,'X1'!B100,(IF($X$1=2,'X2'!B100,(IF($X$1=3,'X3'!B100,(IF($X$1=4,'X4'!B100,(IF($X$1=5,'X5'!B100,(IF($X$1=6,'X6'!B100,(IF($X$1=7,'X7'!B100,(IF($X$1=8,'X8'!B100,(IF($X$1=9,'X9'!B100,(IF($X$1=10,'X10'!B100,(IF($X$1=11,'X11'!B100,(IF($X$1=12,'X12'!B100,'X13'!B100))))))))))))))))))))))))="","",(IF($X$1=1,'X1'!B100,(IF($X$1=2,'X2'!B100,(IF($X$1=3,'X3'!B100,(IF($X$1=4,'X4'!B100,(IF($X$1=5,'X5'!B100,(IF($X$1=6,'X6'!B100,(IF($X$1=7,'X7'!B100,(IF($X$1=8,'X8'!B100,(IF($X$1=9,'X9'!B100,(IF($X$1=10,'X10'!B100,(IF($X$1=11,'X11'!B100,(IF($X$1=12,'X12'!B100,'X13'!B100))))))))))))))))))))))))))))</f>
        <v/>
      </c>
      <c r="C141" s="181" t="str">
        <f ca="1">IF(ISERROR(IF($X$1=1,(VLOOKUP(B141,'X1'!$B:$AZ,47,FALSE)),IF($X$1=2,(VLOOKUP(B141,'X2'!$B:$AZ,47,FALSE)),IF($X$1=3,(VLOOKUP(B141,'X3'!$B:$AZ,47,FALSE)),IF($X$1=4,(VLOOKUP(B141,'X4'!$B:$AZ,47,FALSE)),IF($X$1=5,(VLOOKUP(B141,'X5'!$B:$AZ,47,FALSE)),IF($X$1=6,(VLOOKUP(B141,'X6'!$B:$AZ,47,FALSE)),IF($X$1=7,(VLOOKUP(B141,'X7'!$B:$AZ,47,FALSE)),IF($X$1=8,(VLOOKUP(B141,'X8'!$B:$AZ,47,FALSE)),IF($X$1=9,(VLOOKUP(B141,'X9'!$B:$AZ,47,FALSE)),IF($X$1=10,(VLOOKUP(B141,'X10'!$B:$AZ,47,FALSE)),IF($X$1=11,(VLOOKUP(B141,'X11'!$B:$AZ,47,FALSE)),IF($X$1=12,(VLOOKUP(B141,'X12'!$B:$AZ,47,FALSE)),IF($X$1=13,(VLOOKUP(B141,'X13'!$B:$AZ,47,FALSE)),"B"))))))))))))))=TRUE," ",(IF($X$1=1,(VLOOKUP(B141,'X1'!$B:$AZ,47,FALSE)),IF($X$1=2,(VLOOKUP(B141,'X2'!$B:$AZ,47,FALSE)),IF($X$1=3,(VLOOKUP(B141,'X3'!$B:$AZ,47,FALSE)),IF($X$1=4,(VLOOKUP(B141,'X4'!$B:$AZ,47,FALSE)),IF($X$1=5,(VLOOKUP(B141,'X5'!$B:$AZ,47,FALSE)),IF($X$1=6,(VLOOKUP(B141,'X6'!$B:$AZ,47,FALSE)),IF($X$1=7,(VLOOKUP(B141,'X7'!$B:$AZ,47,FALSE)),IF($X$1=8,(VLOOKUP(B141,'X8'!$B:$AZ,47,FALSE)),IF($X$1=9,(VLOOKUP(B141,'X9'!$B:$AZ,47,FALSE)),IF($X$1=10,(VLOOKUP(B141,'X10'!$B:$AZ,47,FALSE)),IF($X$1=11,(VLOOKUP(B141,'X11'!$B:$AZ,47,FALSE)),IF($X$1=12,(VLOOKUP(B141,'X12'!$B:$AZ,47,FALSE)),IF($X$1=13,(VLOOKUP(B141,'X13'!$B:$AZ,47,FALSE)),"B")))))))))))))))</f>
        <v xml:space="preserve"> </v>
      </c>
      <c r="D141" s="181" t="str">
        <f ca="1">IF(ISERROR(IF($X$1=1,(VLOOKUP(B141,'X1'!$B:$AP,41,FALSE)),IF($X$1=2,(VLOOKUP(B141,'X2'!$B:$AP,41,FALSE)),IF($X$1=3,(VLOOKUP(B141,'X3'!$B:$AP,41,FALSE)),IF($X$1=4,(VLOOKUP(B141,'X4'!$B:$AP,41,FALSE)),IF($X$1=5,(VLOOKUP(B141,'X5'!$B:$AP,41,FALSE)),IF($X$1=6,(VLOOKUP(B141,'X6'!$B:$AP,41,FALSE)),IF($X$1=7,(VLOOKUP(B141,'X7'!$B:$AP,41,FALSE)),IF($X$1=8,(VLOOKUP(B141,'X8'!$B:$AP,41,FALSE)),IF($X$1=9,(VLOOKUP(B141,'X9'!$B:$AP,41,FALSE)),IF($X$1=10,(VLOOKUP(B141,'X10'!$B:$AP,41,FALSE)),IF($X$1=11,(VLOOKUP(B141,'X11'!$B:$AP,41,FALSE)),IF($X$1=12,(VLOOKUP(B141,'X12'!$B:$AP,41,FALSE)),IF($X$1=13,(VLOOKUP(B141,'X13'!$B:$AP,41,FALSE)),"B"))))))))))))))=TRUE," ",(IF($X$1=1,(VLOOKUP(B141,'X1'!$B:$AP,41,FALSE)),IF($X$1=2,(VLOOKUP(B141,'X2'!$B:$AP,41,FALSE)),IF($X$1=3,(VLOOKUP(B141,'X3'!$B:$AP,41,FALSE)),IF($X$1=4,(VLOOKUP(B141,'X4'!$B:$AP,41,FALSE)),IF($X$1=5,(VLOOKUP(B141,'X5'!$B:$AP,41,FALSE)),IF($X$1=6,(VLOOKUP(B141,'X6'!$B:$AP,41,FALSE)),IF($X$1=7,(VLOOKUP(B141,'X7'!$B:$AP,41,FALSE)),IF($X$1=8,(VLOOKUP(B141,'X8'!$B:$AP,41,FALSE)),IF($X$1=9,(VLOOKUP(B141,'X9'!$B:$AP,41,FALSE)),IF($X$1=10,(VLOOKUP(B141,'X10'!$B:$AP,41,FALSE)),IF($X$1=11,(VLOOKUP(B141,'X11'!$B:$AP,41,FALSE)),IF($X$1=12,(VLOOKUP(B141,'X12'!$B:$AP,41,FALSE)),IF($X$1=13,(VLOOKUP(B141,'X13'!$B:$AP,41,FALSE)),"B")))))))))))))))</f>
        <v xml:space="preserve"> </v>
      </c>
      <c r="E141" s="182" t="str">
        <f ca="1">IF(ISERROR(IF($X$1=1,(VLOOKUP(B141,'X1'!$B:$AP,7,FALSE)),IF($X$1=2,(VLOOKUP(B141,'X2'!$B:$AP,7,FALSE)),IF($X$1=3,(VLOOKUP(B141,'X3'!$B:$AP,7,FALSE)),IF($X$1=4,(VLOOKUP(B141,'X4'!$B:$AP,7,FALSE)),IF($X$1=5,(VLOOKUP(B141,'X5'!$B:$AP,7,FALSE)),IF($X$1=6,(VLOOKUP(B141,'X6'!$B:$AP,7,FALSE)),IF($X$1=7,(VLOOKUP(B141,'X7'!$B:$AP,7,FALSE)),IF($X$1=8,(VLOOKUP(B141,'X8'!$B:$AP,7,FALSE)),IF($X$1=9,(VLOOKUP(B141,'X9'!$B:$AP,7,FALSE)),IF($X$1=10,(VLOOKUP(B141,'X10'!$B:$AP,7,FALSE)),IF($X$1=11,(VLOOKUP(B141,'X11'!$B:$AP,7,FALSE)),IF($X$1=12,(VLOOKUP(B141,'X12'!$B:$AP,7,FALSE)),IF($X$1=13,(VLOOKUP(B141,'X13'!$B:$AP,7,FALSE)),"B"))))))))))))))=TRUE," ",(IF($X$1=1,(VLOOKUP(B141,'X1'!$B:$AP,7,FALSE)),IF($X$1=2,(VLOOKUP(B141,'X2'!$B:$AP,7,FALSE)),IF($X$1=3,(VLOOKUP(B141,'X3'!$B:$AP,7,FALSE)),IF($X$1=4,(VLOOKUP(B141,'X4'!$B:$AP,7,FALSE)),IF($X$1=5,(VLOOKUP(B141,'X5'!$B:$AP,7,FALSE)),IF($X$1=6,(VLOOKUP(B141,'X6'!$B:$AP,7,FALSE)),IF($X$1=7,(VLOOKUP(B141,'X7'!$B:$AP,7,FALSE)),IF($X$1=8,(VLOOKUP(B141,'X8'!$B:$AP,7,FALSE)),IF($X$1=9,(VLOOKUP(B141,'X9'!$B:$AP,7,FALSE)),IF($X$1=10,(VLOOKUP(B141,'X10'!$B:$AP,7,FALSE)),IF($X$1=11,(VLOOKUP(B141,'X11'!$B:$AP,7,FALSE)),IF($X$1=12,(VLOOKUP(B141,'X12'!$B:$AP,7,FALSE)),IF($X$1=13,(VLOOKUP(B141,'X13'!$B:$AP,7,FALSE)),"B")))))))))))))))</f>
        <v xml:space="preserve"> </v>
      </c>
      <c r="F141" s="182" t="str">
        <f ca="1">IF(ISERROR(IF((IF($X$1=1,(VLOOKUP(B141,'X1'!$B:$AO,6,FALSE)),(IF($X$1=2,(VLOOKUP(B141,'X2'!$B:$AO,6,FALSE)),(IF($X$1=3,(VLOOKUP(B141,'X3'!$B:$AO,6,FALSE)),(IF($X$1=4,(VLOOKUP(B141,'X4'!$B:$AO,6,FALSE)),(IF($X$1=5,(VLOOKUP(B141,'X5'!$B:$AO,6,FALSE)),(IF($X$1=6,(VLOOKUP(B141,'X6'!$B:$AO,6,FALSE)),(IF($X$1=7,(VLOOKUP(B141,'X7'!$B:$AO,6,FALSE)),(IF($X$1=8,(VLOOKUP(B141,'X8'!$B:$AO,6,FALSE)),(IF($X$1=9,(VLOOKUP(B141,'X9'!$B:$AO,6,FALSE)),(IF($X$1=10,(VLOOKUP(B141,'X10'!$B:$AO,6,FALSE)),(IF($X$1=11,(VLOOKUP(B141,'X11'!$B:$AO,6,FALSE)),(IF($X$1=12,(VLOOKUP(B141,'X12'!$B:$AO,6,FALSE)),(VLOOKUP(B141,'X13'!$B:$AO,6,FALSE))))))))))))))))))))))))))=$V$1," ",(IF($X$1=1,(VLOOKUP(B141,'X1'!$B:$AO,6,FALSE)),(IF($X$1=2,(VLOOKUP(B141,'X2'!$B:$AO,6,FALSE)),(IF($X$1=3,(VLOOKUP(B141,'X3'!$B:$AO,6,FALSE)),(IF($X$1=4,(VLOOKUP(B141,'X4'!$B:$AO,6,FALSE)),(IF($X$1=5,(VLOOKUP(B141,'X5'!$B:$AO,6,FALSE)),(IF($X$1=6,(VLOOKUP(B141,'X6'!$B:$AO,6,FALSE)),(IF($X$1=7,(VLOOKUP(B141,'X7'!$B:$AO,6,FALSE)),(IF($X$1=8,(VLOOKUP(B141,'X8'!$B:$AO,6,FALSE)),(IF($X$1=9,(VLOOKUP(B141,'X9'!$B:$AO,6,FALSE)),(IF($X$1=10,(VLOOKUP(B141,'X10'!$B:$AO,6,FALSE)),(IF($X$1=11,(VLOOKUP(B141,'X11'!$B:$AO,6,FALSE)),(IF($X$1=12,(VLOOKUP(B141,'X12'!$B:$AO,6,FALSE)),(VLOOKUP(B141,'X13'!$B:$AO,6,FALSE))))))))))))))))))))))))))))=TRUE," ",(IF((IF($X$1=1,(VLOOKUP(B141,'X1'!$B:$AO,6,FALSE)),(IF($X$1=2,(VLOOKUP(B141,'X2'!$B:$AO,6,FALSE)),(IF($X$1=3,(VLOOKUP(B141,'X3'!$B:$AO,6,FALSE)),(IF($X$1=4,(VLOOKUP(B141,'X4'!$B:$AO,6,FALSE)),(IF($X$1=5,(VLOOKUP(B141,'X5'!$B:$AO,6,FALSE)),(IF($X$1=6,(VLOOKUP(B141,'X6'!$B:$AO,6,FALSE)),(IF($X$1=7,(VLOOKUP(B141,'X7'!$B:$AO,6,FALSE)),(IF($X$1=8,(VLOOKUP(B141,'X8'!$B:$AO,6,FALSE)),(IF($X$1=9,(VLOOKUP(B141,'X9'!$B:$AO,6,FALSE)),(IF($X$1=10,(VLOOKUP(B141,'X10'!$B:$AO,6,FALSE)),(IF($X$1=11,(VLOOKUP(B141,'X11'!$B:$AO,6,FALSE)),(IF($X$1=12,(VLOOKUP(B141,'X12'!$B:$AO,6,FALSE)),(VLOOKUP(B141,'X13'!$B:$AO,6,FALSE))))))))))))))))))))))))))=$V$1," ",(IF($X$1=1,(VLOOKUP(B141,'X1'!$B:$AO,6,FALSE)),(IF($X$1=2,(VLOOKUP(B141,'X2'!$B:$AO,6,FALSE)),(IF($X$1=3,(VLOOKUP(B141,'X3'!$B:$AO,6,FALSE)),(IF($X$1=4,(VLOOKUP(B141,'X4'!$B:$AO,6,FALSE)),(IF($X$1=5,(VLOOKUP(B141,'X5'!$B:$AO,6,FALSE)),(IF($X$1=6,(VLOOKUP(B141,'X6'!$B:$AO,6,FALSE)),(IF($X$1=7,(VLOOKUP(B141,'X7'!$B:$AO,6,FALSE)),(IF($X$1=8,(VLOOKUP(B141,'X8'!$B:$AO,6,FALSE)),(IF($X$1=9,(VLOOKUP(B141,'X9'!$B:$AO,6,FALSE)),(IF($X$1=10,(VLOOKUP(B141,'X10'!$B:$AO,6,FALSE)),(IF($X$1=11,(VLOOKUP(B141,'X11'!$B:$AO,6,FALSE)),(IF($X$1=12,(VLOOKUP(B141,'X12'!$B:$AO,6,FALSE)),(VLOOKUP(B141,'X13'!$B:$AO,6,FALSE)))))))))))))))))))))))))))))</f>
        <v xml:space="preserve"> </v>
      </c>
      <c r="G141" s="182" t="str">
        <f ca="1">IF(ISERROR(IF($X$1=1,(VLOOKUP(B141,'X1'!$B:$AZ,44,FALSE)),IF($X$1=2,(VLOOKUP(B141,'X2'!$B:$AZ,44,FALSE)),IF($X$1=3,(VLOOKUP(B141,'X3'!$B:$AZ,44,FALSE)),IF($X$1=4,(VLOOKUP(B141,'X4'!$B:$AZ,44,FALSE)),IF($X$1=5,(VLOOKUP(B141,'X5'!$B:$AZ,44,FALSE)),IF($X$1=6,(VLOOKUP(B141,'X6'!$B:$AZ,44,FALSE)),IF($X$1=7,(VLOOKUP(B141,'X7'!$B:$AZ,44,FALSE)),IF($X$1=8,(VLOOKUP(B141,'X8'!$B:$AZ,44,FALSE)),IF($X$1=9,(VLOOKUP(B141,'X9'!$B:$AZ,44,FALSE)),IF($X$1=10,(VLOOKUP(B141,'X10'!$B:$AZ,44,FALSE)),IF($X$1=11,(VLOOKUP(B141,'X11'!$B:$AZ,44,FALSE)),IF($X$1=12,(VLOOKUP(B141,'X12'!$B:$AZ,44,FALSE)),IF($X$1=13,(VLOOKUP(B141,'X13'!$B:$AZ,44,FALSE)),"B"))))))))))))))=TRUE," ",(IF($X$1=1,(VLOOKUP(B141,'X1'!$B:$AZ,44,FALSE)),IF($X$1=2,(VLOOKUP(B141,'X2'!$B:$AZ,44,FALSE)),IF($X$1=3,(VLOOKUP(B141,'X3'!$B:$AZ,44,FALSE)),IF($X$1=4,(VLOOKUP(B141,'X4'!$B:$AZ,44,FALSE)),IF($X$1=5,(VLOOKUP(B141,'X5'!$B:$AZ,44,FALSE)),IF($X$1=6,(VLOOKUP(B141,'X6'!$B:$AZ,44,FALSE)),IF($X$1=7,(VLOOKUP(B141,'X7'!$B:$AZ,44,FALSE)),IF($X$1=8,(VLOOKUP(B141,'X8'!$B:$AZ,44,FALSE)),IF($X$1=9,(VLOOKUP(B141,'X9'!$B:$AZ,44,FALSE)),IF($X$1=10,(VLOOKUP(B141,'X10'!$B:$AZ,44,FALSE)),IF($X$1=11,(VLOOKUP(B141,'X11'!$B:$AZ,44,FALSE)),IF($X$1=12,(VLOOKUP(B141,'X12'!$B:$AZ,44,FALSE)),IF($X$1=13,(VLOOKUP(B141,'X13'!$B:$AZ,44,FALSE)),"B")))))))))))))))</f>
        <v xml:space="preserve"> </v>
      </c>
      <c r="H141" s="182" t="str">
        <f ca="1">IF(ISERROR(IF($X$1=1,(VLOOKUP(B141,'X1'!$B:$AZ,8,FALSE)),IF($X$1=2,(VLOOKUP(B141,'X2'!$B:$AZ,8,FALSE)),IF($X$1=3,(VLOOKUP(B141,'X3'!$B:$AZ,8,FALSE)),IF($X$1=4,(VLOOKUP(B141,'X4'!$B:$AZ,8,FALSE)),IF($X$1=5,(VLOOKUP(B141,'X5'!$B:$AZ,8,FALSE)),IF($X$1=6,(VLOOKUP(B141,'X6'!$B:$AZ,8,FALSE)),IF($X$1=7,(VLOOKUP(B141,'X7'!$B:$AZ,8,FALSE)),IF($X$1=8,(VLOOKUP(B141,'X8'!$B:$AZ,8,FALSE)),IF($X$1=9,(VLOOKUP(B141,'X9'!$B:$AZ,8,FALSE)),IF($X$1=10,(VLOOKUP(B141,'X10'!$B:$AZ,8,FALSE)),IF($X$1=11,(VLOOKUP(B141,'X11'!$B:$AZ,8,FALSE)),IF($X$1=12,(VLOOKUP(B141,'X12'!$B:$AZ,8,FALSE)),IF($X$1=13,(VLOOKUP(B141,'X13'!$B:$AZ,8,FALSE)),"B"))))))))))))))=TRUE," ",(IF($X$1=1,(VLOOKUP(B141,'X1'!$B:$AZ,8,FALSE)),IF($X$1=2,(VLOOKUP(B141,'X2'!$B:$AZ,8,FALSE)),IF($X$1=3,(VLOOKUP(B141,'X3'!$B:$AZ,8,FALSE)),IF($X$1=4,(VLOOKUP(B141,'X4'!$B:$AZ,8,FALSE)),IF($X$1=5,(VLOOKUP(B141,'X5'!$B:$AZ,8,FALSE)),IF($X$1=6,(VLOOKUP(B141,'X6'!$B:$AZ,8,FALSE)),IF($X$1=7,(VLOOKUP(B141,'X7'!$B:$AZ,8,FALSE)),IF($X$1=8,(VLOOKUP(B141,'X8'!$B:$AZ,8,FALSE)),IF($X$1=9,(VLOOKUP(B141,'X9'!$B:$AZ,8,FALSE)),IF($X$1=10,(VLOOKUP(B141,'X10'!$B:$AZ,8,FALSE)),IF($X$1=11,(VLOOKUP(B141,'X11'!$B:$AZ,8,FALSE)),IF($X$1=12,(VLOOKUP(B141,'X12'!$B:$AZ,8,FALSE)),IF($X$1=13,(VLOOKUP(B141,'X13'!$B:$AZ,8,FALSE)),"B")))))))))))))))</f>
        <v xml:space="preserve"> </v>
      </c>
      <c r="I141" s="183" t="str">
        <f ca="1">IF(ISERROR(IF($X$1=1,(VLOOKUP(B141,'X1'!$B:$AZ,2,FALSE)),IF($X$1=2,(VLOOKUP(B141,'X2'!$B:$AZ,2,FALSE)),IF($X$1=3,(VLOOKUP(B141,'X3'!$B:$AZ,2,FALSE)),IF($X$1=4,(VLOOKUP(B141,'X4'!$B:$AZ,2,FALSE)),IF($X$1=5,(VLOOKUP(B141,'X5'!$B:$AZ,2,FALSE)),IF($X$1=6,(VLOOKUP(B141,'X6'!$B:$AZ,2,FALSE)),IF($X$1=7,(VLOOKUP(B141,'X7'!$B:$AZ,2,FALSE)),IF($X$1=8,(VLOOKUP(B141,'X8'!$B:$AZ,2,FALSE)),IF($X$1=9,(VLOOKUP(B141,'X9'!$B:$AZ,2,FALSE)),IF($X$1=10,(VLOOKUP(B141,'X10'!$B:$AZ,2,FALSE)),IF($X$1=11,(VLOOKUP(B141,'X11'!$B:$AZ,2,FALSE)),IF($X$1=12,(VLOOKUP(B141,'X12'!$B:$AZ,2,FALSE)),IF($X$1=13,(VLOOKUP(B141,'X13'!$B:$AZ,2,FALSE)),"B"))))))))))))))=TRUE," ",(IF($X$1=1,(VLOOKUP(B141,'X1'!$B:$AZ,2,FALSE)),IF($X$1=2,(VLOOKUP(B141,'X2'!$B:$AZ,2,FALSE)),IF($X$1=3,(VLOOKUP(B141,'X3'!$B:$AZ,2,FALSE)),IF($X$1=4,(VLOOKUP(B141,'X4'!$B:$AZ,2,FALSE)),IF($X$1=5,(VLOOKUP(B141,'X5'!$B:$AZ,2,FALSE)),IF($X$1=6,(VLOOKUP(B141,'X6'!$B:$AZ,2,FALSE)),IF($X$1=7,(VLOOKUP(B141,'X7'!$B:$AZ,2,FALSE)),IF($X$1=8,(VLOOKUP(B141,'X8'!$B:$AZ,2,FALSE)),IF($X$1=9,(VLOOKUP(B141,'X9'!$B:$AZ,2,FALSE)),IF($X$1=10,(VLOOKUP(B141,'X10'!$B:$AZ,2,FALSE)),IF($X$1=11,(VLOOKUP(B141,'X11'!$B:$AZ,2,FALSE)),IF($X$1=12,(VLOOKUP(B141,'X12'!$B:$AZ,2,FALSE)),IF($X$1=13,(VLOOKUP(B141,'X13'!$B:$AZ,2,FALSE)),"B")))))))))))))))</f>
        <v xml:space="preserve"> </v>
      </c>
      <c r="J141" s="183" t="str">
        <f ca="1">IF(ISERROR(IF($X$1=1,(VLOOKUP(B141,'X1'!$B:$AZ,3,FALSE)),IF($X$1=2,(VLOOKUP(B141,'X2'!$B:$AZ,3,FALSE)),IF($X$1=3,(VLOOKUP(B141,'X3'!$B:$AZ,3,FALSE)),IF($X$1=4,(VLOOKUP(B141,'X4'!$B:$AZ,3,FALSE)),IF($X$1=5,(VLOOKUP(B141,'X5'!$B:$AZ,3,FALSE)),IF($X$1=6,(VLOOKUP(B141,'X6'!$B:$AZ,3,FALSE)),IF($X$1=7,(VLOOKUP(B141,'X7'!$B:$AZ,3,FALSE)),IF($X$1=8,(VLOOKUP(B141,'X8'!$B:$AZ,3,FALSE)),IF($X$1=9,(VLOOKUP(B141,'X9'!$B:$AZ,3,FALSE)),IF($X$1=10,(VLOOKUP(B141,'X10'!$B:$AZ,3,FALSE)),IF($X$1=11,(VLOOKUP(B141,'X11'!$B:$AZ,3,FALSE)),IF($X$1=12,(VLOOKUP(B141,'X12'!$B:$AZ,3,FALSE)),IF($X$1=13,(VLOOKUP(B141,'X13'!$B:$AZ,3,FALSE)),"B"))))))))))))))=TRUE," ",(IF($X$1=1,(VLOOKUP(B141,'X1'!$B:$AZ,3,FALSE)),IF($X$1=2,(VLOOKUP(B141,'X2'!$B:$AZ,3,FALSE)),IF($X$1=3,(VLOOKUP(B141,'X3'!$B:$AZ,3,FALSE)),IF($X$1=4,(VLOOKUP(B141,'X4'!$B:$AZ,3,FALSE)),IF($X$1=5,(VLOOKUP(B141,'X5'!$B:$AZ,3,FALSE)),IF($X$1=6,(VLOOKUP(B141,'X6'!$B:$AZ,3,FALSE)),IF($X$1=7,(VLOOKUP(B141,'X7'!$B:$AZ,3,FALSE)),IF($X$1=8,(VLOOKUP(B141,'X8'!$B:$AZ,3,FALSE)),IF($X$1=9,(VLOOKUP(B141,'X9'!$B:$AZ,3,FALSE)),IF($X$1=10,(VLOOKUP(B141,'X10'!$B:$AZ,3,FALSE)),IF($X$1=11,(VLOOKUP(B141,'X11'!$B:$AZ,3,FALSE)),IF($X$1=12,(VLOOKUP(B141,'X12'!$B:$AZ,3,FALSE)),IF($X$1=13,(VLOOKUP(B141,'X13'!$B:$AZ,3,FALSE)),"B")))))))))))))))</f>
        <v xml:space="preserve"> </v>
      </c>
      <c r="K141" s="183" t="str">
        <f ca="1">IF(ISERROR(IF($X$1=1,(VLOOKUP(B141,'X1'!$B:$AZ,5,FALSE)),IF($X$1=2,(VLOOKUP(B141,'X2'!$B:$AZ,5,FALSE)),IF($X$1=3,(VLOOKUP(B141,'X3'!$B:$AZ,5,FALSE)),IF($X$1=4,(VLOOKUP(B141,'X4'!$B:$AZ,5,FALSE)),IF($X$1=5,(VLOOKUP(B141,'X5'!$B:$AZ,5,FALSE)),IF($X$1=6,(VLOOKUP(B141,'X6'!$B:$AZ,5,FALSE)),IF($X$1=7,(VLOOKUP(B141,'X7'!$B:$AZ,5,FALSE)),IF($X$1=8,(VLOOKUP(B141,'X8'!$B:$AZ,5,FALSE)),IF($X$1=9,(VLOOKUP(B141,'X9'!$B:$AZ,5,FALSE)),IF($X$1=10,(VLOOKUP(B141,'X10'!$B:$AZ,5,FALSE)),IF($X$1=11,(VLOOKUP(B141,'X11'!$B:$AZ,5,FALSE)),IF($X$1=12,(VLOOKUP(B141,'X12'!$B:$AZ,5,FALSE)),IF($X$1=13,(VLOOKUP(B141,'X13'!$B:$AZ,5,FALSE)),"B"))))))))))))))=TRUE," ",(IF($X$1=1,(VLOOKUP(B141,'X1'!$B:$AZ,5,FALSE)),IF($X$1=2,(VLOOKUP(B141,'X2'!$B:$AZ,5,FALSE)),IF($X$1=3,(VLOOKUP(B141,'X3'!$B:$AZ,5,FALSE)),IF($X$1=4,(VLOOKUP(B141,'X4'!$B:$AZ,5,FALSE)),IF($X$1=5,(VLOOKUP(B141,'X5'!$B:$AZ,5,FALSE)),IF($X$1=6,(VLOOKUP(B141,'X6'!$B:$AZ,5,FALSE)),IF($X$1=7,(VLOOKUP(B141,'X7'!$B:$AZ,5,FALSE)),IF($X$1=8,(VLOOKUP(B141,'X8'!$B:$AZ,5,FALSE)),IF($X$1=9,(VLOOKUP(B141,'X9'!$B:$AZ,5,FALSE)),IF($X$1=10,(VLOOKUP(B141,'X10'!$B:$AZ,5,FALSE)),IF($X$1=11,(VLOOKUP(B141,'X11'!$B:$AZ,5,FALSE)),IF($X$1=12,(VLOOKUP(B141,'X12'!$B:$AZ,5,FALSE)),IF($X$1=13,(VLOOKUP(B141,'X13'!$B:$AZ,5,FALSE)),"B")))))))))))))))</f>
        <v xml:space="preserve"> </v>
      </c>
      <c r="L141" s="184" t="str">
        <f ca="1">IF(ISERROR(IF($X$1=1,(VLOOKUP(B141,'X1'!$B:$AZ,9,FALSE)),IF($X$1=2,(VLOOKUP(B141,'X2'!$B:$AZ,9,FALSE)),IF($X$1=3,(VLOOKUP(B141,'X3'!$B:$AZ,9,FALSE)),IF($X$1=4,(VLOOKUP(B141,'X4'!$B:$AZ,9,FALSE)),IF($X$1=5,(VLOOKUP(B141,'X5'!$B:$AZ,9,FALSE)),IF($X$1=6,(VLOOKUP(B141,'X6'!$B:$AZ,9,FALSE)),IF($X$1=7,(VLOOKUP(B141,'X7'!$B:$AZ,9,FALSE)),IF($X$1=8,(VLOOKUP(B141,'X8'!$B:$AZ,9,FALSE)),IF($X$1=9,(VLOOKUP(B141,'X9'!$B:$AZ,9,FALSE)),IF($X$1=10,(VLOOKUP(B141,'X10'!$B:$AZ,9,FALSE)),IF($X$1=11,(VLOOKUP(B141,'X11'!$B:$AZ,9,FALSE)),IF($X$1=12,(VLOOKUP(B141,'X12'!$B:$AZ,9,FALSE)),IF($X$1=13,(VLOOKUP(B141,'X13'!$B:$AZ,9,FALSE)),"B"))))))))))))))=TRUE," ",(IF($X$1=1,(VLOOKUP(B141,'X1'!$B:$AZ,9,FALSE)),IF($X$1=2,(VLOOKUP(B141,'X2'!$B:$AZ,9,FALSE)),IF($X$1=3,(VLOOKUP(B141,'X3'!$B:$AZ,9,FALSE)),IF($X$1=4,(VLOOKUP(B141,'X4'!$B:$AZ,9,FALSE)),IF($X$1=5,(VLOOKUP(B141,'X5'!$B:$AZ,9,FALSE)),IF($X$1=6,(VLOOKUP(B141,'X6'!$B:$AZ,9,FALSE)),IF($X$1=7,(VLOOKUP(B141,'X7'!$B:$AZ,9,FALSE)),IF($X$1=8,(VLOOKUP(B141,'X8'!$B:$AZ,9,FALSE)),IF($X$1=9,(VLOOKUP(B141,'X9'!$B:$AZ,9,FALSE)),IF($X$1=10,(VLOOKUP(B141,'X10'!$B:$AZ,9,FALSE)),IF($X$1=11,(VLOOKUP(B141,'X11'!$B:$AZ,9,FALSE)),IF($X$1=12,(VLOOKUP(B141,'X12'!$B:$AZ,9,FALSE)),IF($X$1=13,(VLOOKUP(B141,'X13'!$B:$AZ,9,FALSE)),"B")))))))))))))))</f>
        <v xml:space="preserve"> </v>
      </c>
      <c r="M141" s="184" t="str">
        <f ca="1">IF(ISERROR(IF($X$1=1,(VLOOKUP(B141,'X1'!$B:$AZ,10,FALSE)),IF($X$1=2,(VLOOKUP(B141,'X2'!$B:$AZ,10,FALSE)),IF($X$1=3,(VLOOKUP(B141,'X3'!$B:$AZ,10,FALSE)),IF($X$1=4,(VLOOKUP(B141,'X4'!$B:$AZ,10,FALSE)),IF($X$1=5,(VLOOKUP(B141,'X5'!$B:$AZ,10,FALSE)),IF($X$1=6,(VLOOKUP(B141,'X6'!$B:$AZ,10,FALSE)),IF($X$1=7,(VLOOKUP(B141,'X7'!$B:$AZ,10,FALSE)),IF($X$1=8,(VLOOKUP(B141,'X8'!$B:$AZ,10,FALSE)),IF($X$1=9,(VLOOKUP(B141,'X9'!$B:$AZ,10,FALSE)),IF($X$1=10,(VLOOKUP(B141,'X10'!$B:$AZ,10,FALSE)),IF($X$1=11,(VLOOKUP(B141,'X11'!$B:$AZ,10,FALSE)),IF($X$1=12,(VLOOKUP(B141,'X12'!$B:$AZ,10,FALSE)),IF($X$1=13,(VLOOKUP(B141,'X13'!$B:$AZ,10,FALSE)),"B"))))))))))))))=TRUE," ",(IF($X$1=1,(VLOOKUP(B141,'X1'!$B:$AZ,10,FALSE)),IF($X$1=2,(VLOOKUP(B141,'X2'!$B:$AZ,10,FALSE)),IF($X$1=3,(VLOOKUP(B141,'X3'!$B:$AZ,10,FALSE)),IF($X$1=4,(VLOOKUP(B141,'X4'!$B:$AZ,10,FALSE)),IF($X$1=5,(VLOOKUP(B141,'X5'!$B:$AZ,10,FALSE)),IF($X$1=6,(VLOOKUP(B141,'X6'!$B:$AZ,10,FALSE)),IF($X$1=7,(VLOOKUP(B141,'X7'!$B:$AZ,10,FALSE)),IF($X$1=8,(VLOOKUP(B141,'X8'!$B:$AZ,10,FALSE)),IF($X$1=9,(VLOOKUP(B141,'X9'!$B:$AZ,10,FALSE)),IF($X$1=10,(VLOOKUP(B141,'X10'!$B:$AZ,10,FALSE)),IF($X$1=11,(VLOOKUP(B141,'X11'!$B:$AZ,10,FALSE)),IF($X$1=12,(VLOOKUP(B141,'X12'!$B:$AZ,10,FALSE)),IF($X$1=13,(VLOOKUP(B141,'X13'!$B:$AZ,10,FALSE)),"B")))))))))))))))</f>
        <v xml:space="preserve"> </v>
      </c>
      <c r="N141" s="185" t="str">
        <f ca="1">IF(ISERROR(IF($X$1=1,(VLOOKUP(B141,'X1'!$B:$AZ,45,FALSE)),IF($X$1=2,(VLOOKUP(B141,'X2'!$B:$AZ,45,FALSE)),IF($X$1=3,(VLOOKUP(B141,'X3'!$B:$AZ,45,FALSE)),IF($X$1=4,(VLOOKUP(B141,'X4'!$B:$AZ,45,FALSE)),IF($X$1=5,(VLOOKUP(B141,'X5'!$B:$AZ,45,FALSE)),IF($X$1=6,(VLOOKUP(B141,'X6'!$B:$AZ,45,FALSE)),IF($X$1=7,(VLOOKUP(B141,'X7'!$B:$AZ,45,FALSE)),IF($X$1=8,(VLOOKUP(B141,'X8'!$B:$AZ,45,FALSE)),IF($X$1=9,(VLOOKUP(B141,'X9'!$B:$AZ,45,FALSE)),IF($X$1=10,(VLOOKUP(B141,'X10'!$B:$AZ,45,FALSE)),IF($X$1=11,(VLOOKUP(B141,'X11'!$B:$AZ,45,FALSE)),IF($X$1=12,(VLOOKUP(B141,'X12'!$B:$AZ,45,FALSE)),IF($X$1=13,(VLOOKUP(B141,'X13'!$B:$AZ,45,FALSE)),"B"))))))))))))))=TRUE," ",(IF($X$1=1,(VLOOKUP(B141,'X1'!$B:$AZ,45,FALSE)),IF($X$1=2,(VLOOKUP(B141,'X2'!$B:$AZ,45,FALSE)),IF($X$1=3,(VLOOKUP(B141,'X3'!$B:$AZ,45,FALSE)),IF($X$1=4,(VLOOKUP(B141,'X4'!$B:$AZ,45,FALSE)),IF($X$1=5,(VLOOKUP(B141,'X5'!$B:$AZ,45,FALSE)),IF($X$1=6,(VLOOKUP(B141,'X6'!$B:$AZ,45,FALSE)),IF($X$1=7,(VLOOKUP(B141,'X7'!$B:$AZ,45,FALSE)),IF($X$1=8,(VLOOKUP(B141,'X8'!$B:$AZ,45,FALSE)),IF($X$1=9,(VLOOKUP(B141,'X9'!$B:$AZ,45,FALSE)),IF($X$1=10,(VLOOKUP(B141,'X10'!$B:$AZ,45,FALSE)),IF($X$1=11,(VLOOKUP(B141,'X11'!$B:$AZ,45,FALSE)),IF($X$1=12,(VLOOKUP(B141,'X12'!$B:$AZ,45,FALSE)),IF($X$1=13,(VLOOKUP(B141,'X13'!$B:$AZ,45,FALSE)),"B")))))))))))))))</f>
        <v xml:space="preserve"> </v>
      </c>
      <c r="O141" s="184" t="str">
        <f ca="1">IF(ISERROR(IF($X$1=1,(VLOOKUP(B141,'X1'!$B:$AZ,11,FALSE)),IF($X$1=2,(VLOOKUP(B141,'X2'!$B:$AZ,11,FALSE)),IF($X$1=3,(VLOOKUP(B141,'X3'!$B:$AZ,11,FALSE)),IF($X$1=4,(VLOOKUP(B141,'X4'!$B:$AZ,11,FALSE)),IF($X$1=5,(VLOOKUP(B141,'X5'!$B:$AZ,11,FALSE)),IF($X$1=6,(VLOOKUP(B141,'X6'!$B:$AZ,11,FALSE)),IF($X$1=7,(VLOOKUP(B141,'X7'!$B:$AZ,11,FALSE)),IF($X$1=8,(VLOOKUP(B141,'X8'!$B:$AZ,11,FALSE)),IF($X$1=9,(VLOOKUP(B141,'X9'!$B:$AZ,11,FALSE)),IF($X$1=10,(VLOOKUP(B141,'X10'!$B:$AZ,11,FALSE)),IF($X$1=11,(VLOOKUP(B141,'X11'!$B:$AZ,11,FALSE)),IF($X$1=12,(VLOOKUP(B141,'X12'!$B:$AZ,11,FALSE)),IF($X$1=13,(VLOOKUP(B141,'X13'!$B:$AZ,11,FALSE)),"B"))))))))))))))=TRUE," ",(IF($X$1=1,(VLOOKUP(B141,'X1'!$B:$AZ,11,FALSE)),IF($X$1=2,(VLOOKUP(B141,'X2'!$B:$AZ,11,FALSE)),IF($X$1=3,(VLOOKUP(B141,'X3'!$B:$AZ,11,FALSE)),IF($X$1=4,(VLOOKUP(B141,'X4'!$B:$AZ,11,FALSE)),IF($X$1=5,(VLOOKUP(B141,'X5'!$B:$AZ,11,FALSE)),IF($X$1=6,(VLOOKUP(B141,'X6'!$B:$AZ,11,FALSE)),IF($X$1=7,(VLOOKUP(B141,'X7'!$B:$AZ,11,FALSE)),IF($X$1=8,(VLOOKUP(B141,'X8'!$B:$AZ,11,FALSE)),IF($X$1=9,(VLOOKUP(B141,'X9'!$B:$AZ,11,FALSE)),IF($X$1=10,(VLOOKUP(B141,'X10'!$B:$AZ,11,FALSE)),IF($X$1=11,(VLOOKUP(B141,'X11'!$B:$AZ,11,FALSE)),IF($X$1=12,(VLOOKUP(B141,'X12'!$B:$AZ,11,FALSE)),IF($X$1=13,(VLOOKUP(B141,'X13'!$B:$AZ,11,FALSE)),"B")))))))))))))))</f>
        <v xml:space="preserve"> </v>
      </c>
      <c r="P141" s="184" t="str">
        <f ca="1">IF(ISERROR(IF($X$1=1,(VLOOKUP(B141,'X1'!$B:$AZ,12,FALSE)),IF($X$1=2,(VLOOKUP(B141,'X2'!$B:$AZ,12,FALSE)),IF($X$1=3,(VLOOKUP(B141,'X3'!$B:$AZ,12,FALSE)),IF($X$1=4,(VLOOKUP(B141,'X4'!$B:$AZ,12,FALSE)),IF($X$1=5,(VLOOKUP(B141,'X5'!$B:$AZ,12,FALSE)),IF($X$1=6,(VLOOKUP(B141,'X6'!$B:$AZ,12,FALSE)),IF($X$1=7,(VLOOKUP(B141,'X7'!$B:$AZ,12,FALSE)),IF($X$1=8,(VLOOKUP(B141,'X8'!$B:$AZ,12,FALSE)),IF($X$1=9,(VLOOKUP(B141,'X9'!$B:$AZ,12,FALSE)),IF($X$1=10,(VLOOKUP(B141,'X10'!$B:$AZ,12,FALSE)),IF($X$1=11,(VLOOKUP(B141,'X11'!$B:$AZ,12,FALSE)),IF($X$1=12,(VLOOKUP(B141,'X12'!$B:$AZ,12,FALSE)),IF($X$1=13,(VLOOKUP(B141,'X13'!$B:$AZ,12,FALSE)),"B"))))))))))))))=TRUE," ",(IF($X$1=1,(VLOOKUP(B141,'X1'!$B:$AZ,12,FALSE)),IF($X$1=2,(VLOOKUP(B141,'X2'!$B:$AZ,12,FALSE)),IF($X$1=3,(VLOOKUP(B141,'X3'!$B:$AZ,12,FALSE)),IF($X$1=4,(VLOOKUP(B141,'X4'!$B:$AZ,12,FALSE)),IF($X$1=5,(VLOOKUP(B141,'X5'!$B:$AZ,12,FALSE)),IF($X$1=6,(VLOOKUP(B141,'X6'!$B:$AZ,12,FALSE)),IF($X$1=7,(VLOOKUP(B141,'X7'!$B:$AZ,12,FALSE)),IF($X$1=8,(VLOOKUP(B141,'X8'!$B:$AZ,12,FALSE)),IF($X$1=9,(VLOOKUP(B141,'X9'!$B:$AZ,12,FALSE)),IF($X$1=10,(VLOOKUP(B141,'X10'!$B:$AZ,12,FALSE)),IF($X$1=11,(VLOOKUP(B141,'X11'!$B:$AZ,12,FALSE)),IF($X$1=12,(VLOOKUP(B141,'X12'!$B:$AZ,12,FALSE)),IF($X$1=13,(VLOOKUP(B141,'X13'!$B:$AZ,12,FALSE)),"B")))))))))))))))</f>
        <v xml:space="preserve"> </v>
      </c>
      <c r="Q141" s="185" t="str">
        <f ca="1">IF(ISERROR(IF($X$1=1,(VLOOKUP(B141,'X1'!$B:$AZ,46,FALSE)),IF($X$1=2,(VLOOKUP(B141,'X2'!$B:$AZ,46,FALSE)),IF($X$1=3,(VLOOKUP(B141,'X3'!$B:$AZ,46,FALSE)),IF($X$1=4,(VLOOKUP(B141,'X4'!$B:$AZ,46,FALSE)),IF($X$1=5,(VLOOKUP(B141,'X5'!$B:$AZ,46,FALSE)),IF($X$1=6,(VLOOKUP(B141,'X6'!$B:$AZ,46,FALSE)),IF($X$1=7,(VLOOKUP(B141,'X7'!$B:$AZ,46,FALSE)),IF($X$1=8,(VLOOKUP(B141,'X8'!$B:$AZ,46,FALSE)),IF($X$1=9,(VLOOKUP(B141,'X9'!$B:$AZ,46,FALSE)),IF($X$1=10,(VLOOKUP(B141,'X10'!$B:$AZ,46,FALSE)),IF($X$1=11,(VLOOKUP(B141,'X11'!$B:$AZ,46,FALSE)),IF($X$1=12,(VLOOKUP(B141,'X12'!$B:$AZ,46,FALSE)),IF($X$1=13,(VLOOKUP(B141,'X13'!$B:$AZ,46,FALSE)),"B"))))))))))))))=TRUE," ",(IF($X$1=1,(VLOOKUP(B141,'X1'!$B:$AZ,46,FALSE)),IF($X$1=2,(VLOOKUP(B141,'X2'!$B:$AZ,46,FALSE)),IF($X$1=3,(VLOOKUP(B141,'X3'!$B:$AZ,46,FALSE)),IF($X$1=4,(VLOOKUP(B141,'X4'!$B:$AZ,46,FALSE)),IF($X$1=5,(VLOOKUP(B141,'X5'!$B:$AZ,46,FALSE)),IF($X$1=6,(VLOOKUP(B141,'X6'!$B:$AZ,46,FALSE)),IF($X$1=7,(VLOOKUP(B141,'X7'!$B:$AZ,46,FALSE)),IF($X$1=8,(VLOOKUP(B141,'X8'!$B:$AZ,46,FALSE)),IF($X$1=9,(VLOOKUP(B141,'X9'!$B:$AZ,46,FALSE)),IF($X$1=10,(VLOOKUP(B141,'X10'!$B:$AZ,46,FALSE)),IF($X$1=11,(VLOOKUP(B141,'X11'!$B:$AZ,46,FALSE)),IF($X$1=12,(VLOOKUP(B141,'X12'!$B:$AZ,46,FALSE)),IF($X$1=13,(VLOOKUP(B141,'X13'!$B:$AZ,46,FALSE)),"B")))))))))))))))</f>
        <v xml:space="preserve"> </v>
      </c>
      <c r="R141" s="185" t="str">
        <f ca="1">IF(ISERROR(IF($X$1=1,(VLOOKUP(B141,'X1'!$B:$AZ,15,FALSE)),IF($X$1=2,(VLOOKUP(B141,'X2'!$B:$AZ,15,FALSE)),IF($X$1=3,(VLOOKUP(B141,'X3'!$B:$AZ,15,FALSE)),IF($X$1=4,(VLOOKUP(B141,'X4'!$B:$AZ,15,FALSE)),IF($X$1=5,(VLOOKUP(B141,'X5'!$B:$AZ,15,FALSE)),IF($X$1=6,(VLOOKUP(B141,'X6'!$B:$AZ,15,FALSE)),IF($X$1=7,(VLOOKUP(B141,'X7'!$B:$AZ,15,FALSE)),IF($X$1=8,(VLOOKUP(B141,'X8'!$B:$AZ,15,FALSE)),IF($X$1=9,(VLOOKUP(B141,'X9'!$B:$AZ,15,FALSE)),IF($X$1=10,(VLOOKUP(B141,'X10'!$B:$AZ,15,FALSE)),IF($X$1=11,(VLOOKUP(B141,'X11'!$B:$AZ,15,FALSE)),IF($X$1=12,(VLOOKUP(B141,'X12'!$B:$AZ,15,FALSE)),IF($X$1=13,(VLOOKUP(B141,'X13'!$B:$AZ,15,FALSE)),"B"))))))))))))))=TRUE," ",(IF($X$1=1,(VLOOKUP(B141,'X1'!$B:$AZ,15,FALSE)),IF($X$1=2,(VLOOKUP(B141,'X2'!$B:$AZ,15,FALSE)),IF($X$1=3,(VLOOKUP(B141,'X3'!$B:$AZ,15,FALSE)),IF($X$1=4,(VLOOKUP(B141,'X4'!$B:$AZ,15,FALSE)),IF($X$1=5,(VLOOKUP(B141,'X5'!$B:$AZ,15,FALSE)),IF($X$1=6,(VLOOKUP(B141,'X6'!$B:$AZ,15,FALSE)),IF($X$1=7,(VLOOKUP(B141,'X7'!$B:$AZ,15,FALSE)),IF($X$1=8,(VLOOKUP(B141,'X8'!$B:$AZ,15,FALSE)),IF($X$1=9,(VLOOKUP(B141,'X9'!$B:$AZ,15,FALSE)),IF($X$1=10,(VLOOKUP(B141,'X10'!$B:$AZ,15,FALSE)),IF($X$1=11,(VLOOKUP(B141,'X11'!$B:$AZ,15,FALSE)),IF($X$1=12,(VLOOKUP(B141,'X12'!$B:$AZ,15,FALSE)),IF($X$1=13,(VLOOKUP(B141,'X13'!$B:$AZ,15,FALSE)),"B")))))))))))))))</f>
        <v xml:space="preserve"> </v>
      </c>
      <c r="S141" s="185" t="str">
        <f ca="1">IF(ISERROR(IF((IF($X$1=1,(VLOOKUP(B141,'X1'!$B:$AZ,14,FALSE)),(IF($X$1=2,(VLOOKUP(B141,'X2'!$B:$AZ,14,FALSE)),(IF($X$1=3,(VLOOKUP(B141,'X3'!$B:$AZ,14,FALSE)),(IF($X$1=4,(VLOOKUP(B141,'X4'!$B:$AZ,14,FALSE)),(IF($X$1=5,(VLOOKUP(B141,'X5'!$B:$AZ,14,FALSE)),(IF($X$1=6,(VLOOKUP(B141,'X6'!$B:$AZ,14,FALSE)),(IF($X$1=7,(VLOOKUP(B141,'X7'!$B:$AZ,14,FALSE)),(IF($X$1=8,(VLOOKUP(B141,'X8'!$B:$AZ,14,FALSE)),(IF($X$1=9,(VLOOKUP(B141,'X9'!$B:$AZ,14,FALSE)),(IF($X$1=10,(VLOOKUP(B141,'X10'!$B:$AZ,14,FALSE)),(IF($X$1=11,(VLOOKUP(B141,'X11'!$B:$AZ,14,FALSE)),(IF($X$1=12,(VLOOKUP(B141,'X12'!$B:$AZ,14,FALSE)),(VLOOKUP(B141,'X13'!$B:$AZ,14,FALSE))))))))))))))))))))))))))=$V$1," ",(IF($X$1=1,(VLOOKUP(B141,'X1'!$B:$AZ,14,FALSE)),(IF($X$1=2,(VLOOKUP(B141,'X2'!$B:$AZ,14,FALSE)),(IF($X$1=3,(VLOOKUP(B141,'X3'!$B:$AZ,14,FALSE)),(IF($X$1=4,(VLOOKUP(B141,'X4'!$B:$AZ,14,FALSE)),(IF($X$1=5,(VLOOKUP(B141,'X5'!$B:$AZ,14,FALSE)),(IF($X$1=6,(VLOOKUP(B141,'X6'!$B:$AZ,14,FALSE)),(IF($X$1=7,(VLOOKUP(B141,'X7'!$B:$AZ,14,FALSE)),(IF($X$1=8,(VLOOKUP(B141,'X8'!$B:$AZ,14,FALSE)),(IF($X$1=9,(VLOOKUP(B141,'X9'!$B:$AZ,14,FALSE)),(IF($X$1=10,(VLOOKUP(B141,'X10'!$B:$AZ,14,FALSE)),(IF($X$1=11,(VLOOKUP(B141,'X11'!$B:$AZ,14,FALSE)),(IF($X$1=12,(VLOOKUP(B141,'X12'!$B:$AZ,14,FALSE)),(VLOOKUP(B141,'X13'!$B:$AZ,14,FALSE))))))))))))))))))))))))))))=TRUE," ",(IF((IF($X$1=1,(VLOOKUP(B141,'X1'!$B:$AZ,14,FALSE)),(IF($X$1=2,(VLOOKUP(B141,'X2'!$B:$AZ,14,FALSE)),(IF($X$1=3,(VLOOKUP(B141,'X3'!$B:$AZ,14,FALSE)),(IF($X$1=4,(VLOOKUP(B141,'X4'!$B:$AZ,14,FALSE)),(IF($X$1=5,(VLOOKUP(B141,'X5'!$B:$AZ,14,FALSE)),(IF($X$1=6,(VLOOKUP(B141,'X6'!$B:$AZ,14,FALSE)),(IF($X$1=7,(VLOOKUP(B141,'X7'!$B:$AZ,14,FALSE)),(IF($X$1=8,(VLOOKUP(B141,'X8'!$B:$AZ,14,FALSE)),(IF($X$1=9,(VLOOKUP(B141,'X9'!$B:$AZ,14,FALSE)),(IF($X$1=10,(VLOOKUP(B141,'X10'!$B:$AZ,14,FALSE)),(IF($X$1=11,(VLOOKUP(B141,'X11'!$B:$AZ,14,FALSE)),(IF($X$1=12,(VLOOKUP(B141,'X12'!$B:$AZ,14,FALSE)),(VLOOKUP(B141,'X13'!$B:$AZ,14,FALSE))))))))))))))))))))))))))=$V$1," ",(IF($X$1=1,(VLOOKUP(B141,'X1'!$B:$AZ,14,FALSE)),(IF($X$1=2,(VLOOKUP(B141,'X2'!$B:$AZ,14,FALSE)),(IF($X$1=3,(VLOOKUP(B141,'X3'!$B:$AZ,14,FALSE)),(IF($X$1=4,(VLOOKUP(B141,'X4'!$B:$AZ,14,FALSE)),(IF($X$1=5,(VLOOKUP(B141,'X5'!$B:$AZ,14,FALSE)),(IF($X$1=6,(VLOOKUP(B141,'X6'!$B:$AZ,14,FALSE)),(IF($X$1=7,(VLOOKUP(B141,'X7'!$B:$AZ,14,FALSE)),(IF($X$1=8,(VLOOKUP(B141,'X8'!$B:$AZ,14,FALSE)),(IF($X$1=9,(VLOOKUP(B141,'X9'!$B:$AZ,14,FALSE)),(IF($X$1=10,(VLOOKUP(B141,'X10'!$B:$AZ,14,FALSE)),(IF($X$1=11,(VLOOKUP(B141,'X11'!$B:$AZ,14,FALSE)),(IF($X$1=12,(VLOOKUP(B141,'X12'!$B:$AZ,14,FALSE)),(VLOOKUP(B141,'X13'!$B:$AZ,14,FALSE)))))))))))))))))))))))))))))</f>
        <v xml:space="preserve"> </v>
      </c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</row>
    <row r="142" spans="1:67" ht="14.1" customHeight="1" x14ac:dyDescent="0.2">
      <c r="A142" s="156" t="s">
        <v>1058</v>
      </c>
      <c r="B142" s="122" t="str">
        <f>IF(ISERROR(IF($U$16=1,(VLOOKUP(A142,$AC$89:$AH$125,2,FALSE)),IF((IF($X$1=1,'X1'!B101,(IF($X$1=2,'X2'!B101,(IF($X$1=3,'X3'!B101,(IF($X$1=4,'X4'!B101,(IF($X$1=5,'X5'!B101,(IF($X$1=6,'X6'!B101,(IF($X$1=7,'X7'!B101,(IF($X$1=8,'X8'!B101,(IF($X$1=9,'X9'!B101,(IF($X$1=10,'X10'!B101,(IF($X$1=11,'X11'!B101,(IF($X$1=12,'X12'!B101,'X13'!B101))))))))))))))))))))))))="","",(IF($X$1=1,'X1'!B101,(IF($X$1=2,'X2'!B101,(IF($X$1=3,'X3'!B101,(IF($X$1=4,'X4'!B101,(IF($X$1=5,'X5'!B101,(IF($X$1=6,'X6'!B101,(IF($X$1=7,'X7'!B101,(IF($X$1=8,'X8'!B101,(IF($X$1=9,'X9'!B101,(IF($X$1=10,'X10'!B101,(IF($X$1=11,'X11'!B101,(IF($X$1=12,'X12'!B101,'X13'!B101)))))))))))))))))))))))))))=TRUE," ",(IF($U$16=1,(VLOOKUP(A142,$AC$89:$AH$125,2,FALSE)),IF((IF($X$1=1,'X1'!B101,(IF($X$1=2,'X2'!B101,(IF($X$1=3,'X3'!B101,(IF($X$1=4,'X4'!B101,(IF($X$1=5,'X5'!B101,(IF($X$1=6,'X6'!B101,(IF($X$1=7,'X7'!B101,(IF($X$1=8,'X8'!B101,(IF($X$1=9,'X9'!B101,(IF($X$1=10,'X10'!B101,(IF($X$1=11,'X11'!B101,(IF($X$1=12,'X12'!B101,'X13'!B101))))))))))))))))))))))))="","",(IF($X$1=1,'X1'!B101,(IF($X$1=2,'X2'!B101,(IF($X$1=3,'X3'!B101,(IF($X$1=4,'X4'!B101,(IF($X$1=5,'X5'!B101,(IF($X$1=6,'X6'!B101,(IF($X$1=7,'X7'!B101,(IF($X$1=8,'X8'!B101,(IF($X$1=9,'X9'!B101,(IF($X$1=10,'X10'!B101,(IF($X$1=11,'X11'!B101,(IF($X$1=12,'X12'!B101,'X13'!B101))))))))))))))))))))))))))))</f>
        <v/>
      </c>
      <c r="C142" s="181" t="str">
        <f ca="1">IF(ISERROR(IF($X$1=1,(VLOOKUP(B142,'X1'!$B:$AZ,47,FALSE)),IF($X$1=2,(VLOOKUP(B142,'X2'!$B:$AZ,47,FALSE)),IF($X$1=3,(VLOOKUP(B142,'X3'!$B:$AZ,47,FALSE)),IF($X$1=4,(VLOOKUP(B142,'X4'!$B:$AZ,47,FALSE)),IF($X$1=5,(VLOOKUP(B142,'X5'!$B:$AZ,47,FALSE)),IF($X$1=6,(VLOOKUP(B142,'X6'!$B:$AZ,47,FALSE)),IF($X$1=7,(VLOOKUP(B142,'X7'!$B:$AZ,47,FALSE)),IF($X$1=8,(VLOOKUP(B142,'X8'!$B:$AZ,47,FALSE)),IF($X$1=9,(VLOOKUP(B142,'X9'!$B:$AZ,47,FALSE)),IF($X$1=10,(VLOOKUP(B142,'X10'!$B:$AZ,47,FALSE)),IF($X$1=11,(VLOOKUP(B142,'X11'!$B:$AZ,47,FALSE)),IF($X$1=12,(VLOOKUP(B142,'X12'!$B:$AZ,47,FALSE)),IF($X$1=13,(VLOOKUP(B142,'X13'!$B:$AZ,47,FALSE)),"B"))))))))))))))=TRUE," ",(IF($X$1=1,(VLOOKUP(B142,'X1'!$B:$AZ,47,FALSE)),IF($X$1=2,(VLOOKUP(B142,'X2'!$B:$AZ,47,FALSE)),IF($X$1=3,(VLOOKUP(B142,'X3'!$B:$AZ,47,FALSE)),IF($X$1=4,(VLOOKUP(B142,'X4'!$B:$AZ,47,FALSE)),IF($X$1=5,(VLOOKUP(B142,'X5'!$B:$AZ,47,FALSE)),IF($X$1=6,(VLOOKUP(B142,'X6'!$B:$AZ,47,FALSE)),IF($X$1=7,(VLOOKUP(B142,'X7'!$B:$AZ,47,FALSE)),IF($X$1=8,(VLOOKUP(B142,'X8'!$B:$AZ,47,FALSE)),IF($X$1=9,(VLOOKUP(B142,'X9'!$B:$AZ,47,FALSE)),IF($X$1=10,(VLOOKUP(B142,'X10'!$B:$AZ,47,FALSE)),IF($X$1=11,(VLOOKUP(B142,'X11'!$B:$AZ,47,FALSE)),IF($X$1=12,(VLOOKUP(B142,'X12'!$B:$AZ,47,FALSE)),IF($X$1=13,(VLOOKUP(B142,'X13'!$B:$AZ,47,FALSE)),"B")))))))))))))))</f>
        <v xml:space="preserve"> </v>
      </c>
      <c r="D142" s="181" t="str">
        <f ca="1">IF(ISERROR(IF($X$1=1,(VLOOKUP(B142,'X1'!$B:$AP,41,FALSE)),IF($X$1=2,(VLOOKUP(B142,'X2'!$B:$AP,41,FALSE)),IF($X$1=3,(VLOOKUP(B142,'X3'!$B:$AP,41,FALSE)),IF($X$1=4,(VLOOKUP(B142,'X4'!$B:$AP,41,FALSE)),IF($X$1=5,(VLOOKUP(B142,'X5'!$B:$AP,41,FALSE)),IF($X$1=6,(VLOOKUP(B142,'X6'!$B:$AP,41,FALSE)),IF($X$1=7,(VLOOKUP(B142,'X7'!$B:$AP,41,FALSE)),IF($X$1=8,(VLOOKUP(B142,'X8'!$B:$AP,41,FALSE)),IF($X$1=9,(VLOOKUP(B142,'X9'!$B:$AP,41,FALSE)),IF($X$1=10,(VLOOKUP(B142,'X10'!$B:$AP,41,FALSE)),IF($X$1=11,(VLOOKUP(B142,'X11'!$B:$AP,41,FALSE)),IF($X$1=12,(VLOOKUP(B142,'X12'!$B:$AP,41,FALSE)),IF($X$1=13,(VLOOKUP(B142,'X13'!$B:$AP,41,FALSE)),"B"))))))))))))))=TRUE," ",(IF($X$1=1,(VLOOKUP(B142,'X1'!$B:$AP,41,FALSE)),IF($X$1=2,(VLOOKUP(B142,'X2'!$B:$AP,41,FALSE)),IF($X$1=3,(VLOOKUP(B142,'X3'!$B:$AP,41,FALSE)),IF($X$1=4,(VLOOKUP(B142,'X4'!$B:$AP,41,FALSE)),IF($X$1=5,(VLOOKUP(B142,'X5'!$B:$AP,41,FALSE)),IF($X$1=6,(VLOOKUP(B142,'X6'!$B:$AP,41,FALSE)),IF($X$1=7,(VLOOKUP(B142,'X7'!$B:$AP,41,FALSE)),IF($X$1=8,(VLOOKUP(B142,'X8'!$B:$AP,41,FALSE)),IF($X$1=9,(VLOOKUP(B142,'X9'!$B:$AP,41,FALSE)),IF($X$1=10,(VLOOKUP(B142,'X10'!$B:$AP,41,FALSE)),IF($X$1=11,(VLOOKUP(B142,'X11'!$B:$AP,41,FALSE)),IF($X$1=12,(VLOOKUP(B142,'X12'!$B:$AP,41,FALSE)),IF($X$1=13,(VLOOKUP(B142,'X13'!$B:$AP,41,FALSE)),"B")))))))))))))))</f>
        <v xml:space="preserve"> </v>
      </c>
      <c r="E142" s="182" t="str">
        <f ca="1">IF(ISERROR(IF($X$1=1,(VLOOKUP(B142,'X1'!$B:$AP,7,FALSE)),IF($X$1=2,(VLOOKUP(B142,'X2'!$B:$AP,7,FALSE)),IF($X$1=3,(VLOOKUP(B142,'X3'!$B:$AP,7,FALSE)),IF($X$1=4,(VLOOKUP(B142,'X4'!$B:$AP,7,FALSE)),IF($X$1=5,(VLOOKUP(B142,'X5'!$B:$AP,7,FALSE)),IF($X$1=6,(VLOOKUP(B142,'X6'!$B:$AP,7,FALSE)),IF($X$1=7,(VLOOKUP(B142,'X7'!$B:$AP,7,FALSE)),IF($X$1=8,(VLOOKUP(B142,'X8'!$B:$AP,7,FALSE)),IF($X$1=9,(VLOOKUP(B142,'X9'!$B:$AP,7,FALSE)),IF($X$1=10,(VLOOKUP(B142,'X10'!$B:$AP,7,FALSE)),IF($X$1=11,(VLOOKUP(B142,'X11'!$B:$AP,7,FALSE)),IF($X$1=12,(VLOOKUP(B142,'X12'!$B:$AP,7,FALSE)),IF($X$1=13,(VLOOKUP(B142,'X13'!$B:$AP,7,FALSE)),"B"))))))))))))))=TRUE," ",(IF($X$1=1,(VLOOKUP(B142,'X1'!$B:$AP,7,FALSE)),IF($X$1=2,(VLOOKUP(B142,'X2'!$B:$AP,7,FALSE)),IF($X$1=3,(VLOOKUP(B142,'X3'!$B:$AP,7,FALSE)),IF($X$1=4,(VLOOKUP(B142,'X4'!$B:$AP,7,FALSE)),IF($X$1=5,(VLOOKUP(B142,'X5'!$B:$AP,7,FALSE)),IF($X$1=6,(VLOOKUP(B142,'X6'!$B:$AP,7,FALSE)),IF($X$1=7,(VLOOKUP(B142,'X7'!$B:$AP,7,FALSE)),IF($X$1=8,(VLOOKUP(B142,'X8'!$B:$AP,7,FALSE)),IF($X$1=9,(VLOOKUP(B142,'X9'!$B:$AP,7,FALSE)),IF($X$1=10,(VLOOKUP(B142,'X10'!$B:$AP,7,FALSE)),IF($X$1=11,(VLOOKUP(B142,'X11'!$B:$AP,7,FALSE)),IF($X$1=12,(VLOOKUP(B142,'X12'!$B:$AP,7,FALSE)),IF($X$1=13,(VLOOKUP(B142,'X13'!$B:$AP,7,FALSE)),"B")))))))))))))))</f>
        <v xml:space="preserve"> </v>
      </c>
      <c r="F142" s="182" t="str">
        <f ca="1">IF(ISERROR(IF((IF($X$1=1,(VLOOKUP(B142,'X1'!$B:$AO,6,FALSE)),(IF($X$1=2,(VLOOKUP(B142,'X2'!$B:$AO,6,FALSE)),(IF($X$1=3,(VLOOKUP(B142,'X3'!$B:$AO,6,FALSE)),(IF($X$1=4,(VLOOKUP(B142,'X4'!$B:$AO,6,FALSE)),(IF($X$1=5,(VLOOKUP(B142,'X5'!$B:$AO,6,FALSE)),(IF($X$1=6,(VLOOKUP(B142,'X6'!$B:$AO,6,FALSE)),(IF($X$1=7,(VLOOKUP(B142,'X7'!$B:$AO,6,FALSE)),(IF($X$1=8,(VLOOKUP(B142,'X8'!$B:$AO,6,FALSE)),(IF($X$1=9,(VLOOKUP(B142,'X9'!$B:$AO,6,FALSE)),(IF($X$1=10,(VLOOKUP(B142,'X10'!$B:$AO,6,FALSE)),(IF($X$1=11,(VLOOKUP(B142,'X11'!$B:$AO,6,FALSE)),(IF($X$1=12,(VLOOKUP(B142,'X12'!$B:$AO,6,FALSE)),(VLOOKUP(B142,'X13'!$B:$AO,6,FALSE))))))))))))))))))))))))))=$V$1," ",(IF($X$1=1,(VLOOKUP(B142,'X1'!$B:$AO,6,FALSE)),(IF($X$1=2,(VLOOKUP(B142,'X2'!$B:$AO,6,FALSE)),(IF($X$1=3,(VLOOKUP(B142,'X3'!$B:$AO,6,FALSE)),(IF($X$1=4,(VLOOKUP(B142,'X4'!$B:$AO,6,FALSE)),(IF($X$1=5,(VLOOKUP(B142,'X5'!$B:$AO,6,FALSE)),(IF($X$1=6,(VLOOKUP(B142,'X6'!$B:$AO,6,FALSE)),(IF($X$1=7,(VLOOKUP(B142,'X7'!$B:$AO,6,FALSE)),(IF($X$1=8,(VLOOKUP(B142,'X8'!$B:$AO,6,FALSE)),(IF($X$1=9,(VLOOKUP(B142,'X9'!$B:$AO,6,FALSE)),(IF($X$1=10,(VLOOKUP(B142,'X10'!$B:$AO,6,FALSE)),(IF($X$1=11,(VLOOKUP(B142,'X11'!$B:$AO,6,FALSE)),(IF($X$1=12,(VLOOKUP(B142,'X12'!$B:$AO,6,FALSE)),(VLOOKUP(B142,'X13'!$B:$AO,6,FALSE))))))))))))))))))))))))))))=TRUE," ",(IF((IF($X$1=1,(VLOOKUP(B142,'X1'!$B:$AO,6,FALSE)),(IF($X$1=2,(VLOOKUP(B142,'X2'!$B:$AO,6,FALSE)),(IF($X$1=3,(VLOOKUP(B142,'X3'!$B:$AO,6,FALSE)),(IF($X$1=4,(VLOOKUP(B142,'X4'!$B:$AO,6,FALSE)),(IF($X$1=5,(VLOOKUP(B142,'X5'!$B:$AO,6,FALSE)),(IF($X$1=6,(VLOOKUP(B142,'X6'!$B:$AO,6,FALSE)),(IF($X$1=7,(VLOOKUP(B142,'X7'!$B:$AO,6,FALSE)),(IF($X$1=8,(VLOOKUP(B142,'X8'!$B:$AO,6,FALSE)),(IF($X$1=9,(VLOOKUP(B142,'X9'!$B:$AO,6,FALSE)),(IF($X$1=10,(VLOOKUP(B142,'X10'!$B:$AO,6,FALSE)),(IF($X$1=11,(VLOOKUP(B142,'X11'!$B:$AO,6,FALSE)),(IF($X$1=12,(VLOOKUP(B142,'X12'!$B:$AO,6,FALSE)),(VLOOKUP(B142,'X13'!$B:$AO,6,FALSE))))))))))))))))))))))))))=$V$1," ",(IF($X$1=1,(VLOOKUP(B142,'X1'!$B:$AO,6,FALSE)),(IF($X$1=2,(VLOOKUP(B142,'X2'!$B:$AO,6,FALSE)),(IF($X$1=3,(VLOOKUP(B142,'X3'!$B:$AO,6,FALSE)),(IF($X$1=4,(VLOOKUP(B142,'X4'!$B:$AO,6,FALSE)),(IF($X$1=5,(VLOOKUP(B142,'X5'!$B:$AO,6,FALSE)),(IF($X$1=6,(VLOOKUP(B142,'X6'!$B:$AO,6,FALSE)),(IF($X$1=7,(VLOOKUP(B142,'X7'!$B:$AO,6,FALSE)),(IF($X$1=8,(VLOOKUP(B142,'X8'!$B:$AO,6,FALSE)),(IF($X$1=9,(VLOOKUP(B142,'X9'!$B:$AO,6,FALSE)),(IF($X$1=10,(VLOOKUP(B142,'X10'!$B:$AO,6,FALSE)),(IF($X$1=11,(VLOOKUP(B142,'X11'!$B:$AO,6,FALSE)),(IF($X$1=12,(VLOOKUP(B142,'X12'!$B:$AO,6,FALSE)),(VLOOKUP(B142,'X13'!$B:$AO,6,FALSE)))))))))))))))))))))))))))))</f>
        <v xml:space="preserve"> </v>
      </c>
      <c r="G142" s="182" t="str">
        <f ca="1">IF(ISERROR(IF($X$1=1,(VLOOKUP(B142,'X1'!$B:$AZ,44,FALSE)),IF($X$1=2,(VLOOKUP(B142,'X2'!$B:$AZ,44,FALSE)),IF($X$1=3,(VLOOKUP(B142,'X3'!$B:$AZ,44,FALSE)),IF($X$1=4,(VLOOKUP(B142,'X4'!$B:$AZ,44,FALSE)),IF($X$1=5,(VLOOKUP(B142,'X5'!$B:$AZ,44,FALSE)),IF($X$1=6,(VLOOKUP(B142,'X6'!$B:$AZ,44,FALSE)),IF($X$1=7,(VLOOKUP(B142,'X7'!$B:$AZ,44,FALSE)),IF($X$1=8,(VLOOKUP(B142,'X8'!$B:$AZ,44,FALSE)),IF($X$1=9,(VLOOKUP(B142,'X9'!$B:$AZ,44,FALSE)),IF($X$1=10,(VLOOKUP(B142,'X10'!$B:$AZ,44,FALSE)),IF($X$1=11,(VLOOKUP(B142,'X11'!$B:$AZ,44,FALSE)),IF($X$1=12,(VLOOKUP(B142,'X12'!$B:$AZ,44,FALSE)),IF($X$1=13,(VLOOKUP(B142,'X13'!$B:$AZ,44,FALSE)),"B"))))))))))))))=TRUE," ",(IF($X$1=1,(VLOOKUP(B142,'X1'!$B:$AZ,44,FALSE)),IF($X$1=2,(VLOOKUP(B142,'X2'!$B:$AZ,44,FALSE)),IF($X$1=3,(VLOOKUP(B142,'X3'!$B:$AZ,44,FALSE)),IF($X$1=4,(VLOOKUP(B142,'X4'!$B:$AZ,44,FALSE)),IF($X$1=5,(VLOOKUP(B142,'X5'!$B:$AZ,44,FALSE)),IF($X$1=6,(VLOOKUP(B142,'X6'!$B:$AZ,44,FALSE)),IF($X$1=7,(VLOOKUP(B142,'X7'!$B:$AZ,44,FALSE)),IF($X$1=8,(VLOOKUP(B142,'X8'!$B:$AZ,44,FALSE)),IF($X$1=9,(VLOOKUP(B142,'X9'!$B:$AZ,44,FALSE)),IF($X$1=10,(VLOOKUP(B142,'X10'!$B:$AZ,44,FALSE)),IF($X$1=11,(VLOOKUP(B142,'X11'!$B:$AZ,44,FALSE)),IF($X$1=12,(VLOOKUP(B142,'X12'!$B:$AZ,44,FALSE)),IF($X$1=13,(VLOOKUP(B142,'X13'!$B:$AZ,44,FALSE)),"B")))))))))))))))</f>
        <v xml:space="preserve"> </v>
      </c>
      <c r="H142" s="182" t="str">
        <f ca="1">IF(ISERROR(IF($X$1=1,(VLOOKUP(B142,'X1'!$B:$AZ,8,FALSE)),IF($X$1=2,(VLOOKUP(B142,'X2'!$B:$AZ,8,FALSE)),IF($X$1=3,(VLOOKUP(B142,'X3'!$B:$AZ,8,FALSE)),IF($X$1=4,(VLOOKUP(B142,'X4'!$B:$AZ,8,FALSE)),IF($X$1=5,(VLOOKUP(B142,'X5'!$B:$AZ,8,FALSE)),IF($X$1=6,(VLOOKUP(B142,'X6'!$B:$AZ,8,FALSE)),IF($X$1=7,(VLOOKUP(B142,'X7'!$B:$AZ,8,FALSE)),IF($X$1=8,(VLOOKUP(B142,'X8'!$B:$AZ,8,FALSE)),IF($X$1=9,(VLOOKUP(B142,'X9'!$B:$AZ,8,FALSE)),IF($X$1=10,(VLOOKUP(B142,'X10'!$B:$AZ,8,FALSE)),IF($X$1=11,(VLOOKUP(B142,'X11'!$B:$AZ,8,FALSE)),IF($X$1=12,(VLOOKUP(B142,'X12'!$B:$AZ,8,FALSE)),IF($X$1=13,(VLOOKUP(B142,'X13'!$B:$AZ,8,FALSE)),"B"))))))))))))))=TRUE," ",(IF($X$1=1,(VLOOKUP(B142,'X1'!$B:$AZ,8,FALSE)),IF($X$1=2,(VLOOKUP(B142,'X2'!$B:$AZ,8,FALSE)),IF($X$1=3,(VLOOKUP(B142,'X3'!$B:$AZ,8,FALSE)),IF($X$1=4,(VLOOKUP(B142,'X4'!$B:$AZ,8,FALSE)),IF($X$1=5,(VLOOKUP(B142,'X5'!$B:$AZ,8,FALSE)),IF($X$1=6,(VLOOKUP(B142,'X6'!$B:$AZ,8,FALSE)),IF($X$1=7,(VLOOKUP(B142,'X7'!$B:$AZ,8,FALSE)),IF($X$1=8,(VLOOKUP(B142,'X8'!$B:$AZ,8,FALSE)),IF($X$1=9,(VLOOKUP(B142,'X9'!$B:$AZ,8,FALSE)),IF($X$1=10,(VLOOKUP(B142,'X10'!$B:$AZ,8,FALSE)),IF($X$1=11,(VLOOKUP(B142,'X11'!$B:$AZ,8,FALSE)),IF($X$1=12,(VLOOKUP(B142,'X12'!$B:$AZ,8,FALSE)),IF($X$1=13,(VLOOKUP(B142,'X13'!$B:$AZ,8,FALSE)),"B")))))))))))))))</f>
        <v xml:space="preserve"> </v>
      </c>
      <c r="I142" s="183" t="str">
        <f ca="1">IF(ISERROR(IF($X$1=1,(VLOOKUP(B142,'X1'!$B:$AZ,2,FALSE)),IF($X$1=2,(VLOOKUP(B142,'X2'!$B:$AZ,2,FALSE)),IF($X$1=3,(VLOOKUP(B142,'X3'!$B:$AZ,2,FALSE)),IF($X$1=4,(VLOOKUP(B142,'X4'!$B:$AZ,2,FALSE)),IF($X$1=5,(VLOOKUP(B142,'X5'!$B:$AZ,2,FALSE)),IF($X$1=6,(VLOOKUP(B142,'X6'!$B:$AZ,2,FALSE)),IF($X$1=7,(VLOOKUP(B142,'X7'!$B:$AZ,2,FALSE)),IF($X$1=8,(VLOOKUP(B142,'X8'!$B:$AZ,2,FALSE)),IF($X$1=9,(VLOOKUP(B142,'X9'!$B:$AZ,2,FALSE)),IF($X$1=10,(VLOOKUP(B142,'X10'!$B:$AZ,2,FALSE)),IF($X$1=11,(VLOOKUP(B142,'X11'!$B:$AZ,2,FALSE)),IF($X$1=12,(VLOOKUP(B142,'X12'!$B:$AZ,2,FALSE)),IF($X$1=13,(VLOOKUP(B142,'X13'!$B:$AZ,2,FALSE)),"B"))))))))))))))=TRUE," ",(IF($X$1=1,(VLOOKUP(B142,'X1'!$B:$AZ,2,FALSE)),IF($X$1=2,(VLOOKUP(B142,'X2'!$B:$AZ,2,FALSE)),IF($X$1=3,(VLOOKUP(B142,'X3'!$B:$AZ,2,FALSE)),IF($X$1=4,(VLOOKUP(B142,'X4'!$B:$AZ,2,FALSE)),IF($X$1=5,(VLOOKUP(B142,'X5'!$B:$AZ,2,FALSE)),IF($X$1=6,(VLOOKUP(B142,'X6'!$B:$AZ,2,FALSE)),IF($X$1=7,(VLOOKUP(B142,'X7'!$B:$AZ,2,FALSE)),IF($X$1=8,(VLOOKUP(B142,'X8'!$B:$AZ,2,FALSE)),IF($X$1=9,(VLOOKUP(B142,'X9'!$B:$AZ,2,FALSE)),IF($X$1=10,(VLOOKUP(B142,'X10'!$B:$AZ,2,FALSE)),IF($X$1=11,(VLOOKUP(B142,'X11'!$B:$AZ,2,FALSE)),IF($X$1=12,(VLOOKUP(B142,'X12'!$B:$AZ,2,FALSE)),IF($X$1=13,(VLOOKUP(B142,'X13'!$B:$AZ,2,FALSE)),"B")))))))))))))))</f>
        <v xml:space="preserve"> </v>
      </c>
      <c r="J142" s="183" t="str">
        <f ca="1">IF(ISERROR(IF($X$1=1,(VLOOKUP(B142,'X1'!$B:$AZ,3,FALSE)),IF($X$1=2,(VLOOKUP(B142,'X2'!$B:$AZ,3,FALSE)),IF($X$1=3,(VLOOKUP(B142,'X3'!$B:$AZ,3,FALSE)),IF($X$1=4,(VLOOKUP(B142,'X4'!$B:$AZ,3,FALSE)),IF($X$1=5,(VLOOKUP(B142,'X5'!$B:$AZ,3,FALSE)),IF($X$1=6,(VLOOKUP(B142,'X6'!$B:$AZ,3,FALSE)),IF($X$1=7,(VLOOKUP(B142,'X7'!$B:$AZ,3,FALSE)),IF($X$1=8,(VLOOKUP(B142,'X8'!$B:$AZ,3,FALSE)),IF($X$1=9,(VLOOKUP(B142,'X9'!$B:$AZ,3,FALSE)),IF($X$1=10,(VLOOKUP(B142,'X10'!$B:$AZ,3,FALSE)),IF($X$1=11,(VLOOKUP(B142,'X11'!$B:$AZ,3,FALSE)),IF($X$1=12,(VLOOKUP(B142,'X12'!$B:$AZ,3,FALSE)),IF($X$1=13,(VLOOKUP(B142,'X13'!$B:$AZ,3,FALSE)),"B"))))))))))))))=TRUE," ",(IF($X$1=1,(VLOOKUP(B142,'X1'!$B:$AZ,3,FALSE)),IF($X$1=2,(VLOOKUP(B142,'X2'!$B:$AZ,3,FALSE)),IF($X$1=3,(VLOOKUP(B142,'X3'!$B:$AZ,3,FALSE)),IF($X$1=4,(VLOOKUP(B142,'X4'!$B:$AZ,3,FALSE)),IF($X$1=5,(VLOOKUP(B142,'X5'!$B:$AZ,3,FALSE)),IF($X$1=6,(VLOOKUP(B142,'X6'!$B:$AZ,3,FALSE)),IF($X$1=7,(VLOOKUP(B142,'X7'!$B:$AZ,3,FALSE)),IF($X$1=8,(VLOOKUP(B142,'X8'!$B:$AZ,3,FALSE)),IF($X$1=9,(VLOOKUP(B142,'X9'!$B:$AZ,3,FALSE)),IF($X$1=10,(VLOOKUP(B142,'X10'!$B:$AZ,3,FALSE)),IF($X$1=11,(VLOOKUP(B142,'X11'!$B:$AZ,3,FALSE)),IF($X$1=12,(VLOOKUP(B142,'X12'!$B:$AZ,3,FALSE)),IF($X$1=13,(VLOOKUP(B142,'X13'!$B:$AZ,3,FALSE)),"B")))))))))))))))</f>
        <v xml:space="preserve"> </v>
      </c>
      <c r="K142" s="183" t="str">
        <f ca="1">IF(ISERROR(IF($X$1=1,(VLOOKUP(B142,'X1'!$B:$AZ,5,FALSE)),IF($X$1=2,(VLOOKUP(B142,'X2'!$B:$AZ,5,FALSE)),IF($X$1=3,(VLOOKUP(B142,'X3'!$B:$AZ,5,FALSE)),IF($X$1=4,(VLOOKUP(B142,'X4'!$B:$AZ,5,FALSE)),IF($X$1=5,(VLOOKUP(B142,'X5'!$B:$AZ,5,FALSE)),IF($X$1=6,(VLOOKUP(B142,'X6'!$B:$AZ,5,FALSE)),IF($X$1=7,(VLOOKUP(B142,'X7'!$B:$AZ,5,FALSE)),IF($X$1=8,(VLOOKUP(B142,'X8'!$B:$AZ,5,FALSE)),IF($X$1=9,(VLOOKUP(B142,'X9'!$B:$AZ,5,FALSE)),IF($X$1=10,(VLOOKUP(B142,'X10'!$B:$AZ,5,FALSE)),IF($X$1=11,(VLOOKUP(B142,'X11'!$B:$AZ,5,FALSE)),IF($X$1=12,(VLOOKUP(B142,'X12'!$B:$AZ,5,FALSE)),IF($X$1=13,(VLOOKUP(B142,'X13'!$B:$AZ,5,FALSE)),"B"))))))))))))))=TRUE," ",(IF($X$1=1,(VLOOKUP(B142,'X1'!$B:$AZ,5,FALSE)),IF($X$1=2,(VLOOKUP(B142,'X2'!$B:$AZ,5,FALSE)),IF($X$1=3,(VLOOKUP(B142,'X3'!$B:$AZ,5,FALSE)),IF($X$1=4,(VLOOKUP(B142,'X4'!$B:$AZ,5,FALSE)),IF($X$1=5,(VLOOKUP(B142,'X5'!$B:$AZ,5,FALSE)),IF($X$1=6,(VLOOKUP(B142,'X6'!$B:$AZ,5,FALSE)),IF($X$1=7,(VLOOKUP(B142,'X7'!$B:$AZ,5,FALSE)),IF($X$1=8,(VLOOKUP(B142,'X8'!$B:$AZ,5,FALSE)),IF($X$1=9,(VLOOKUP(B142,'X9'!$B:$AZ,5,FALSE)),IF($X$1=10,(VLOOKUP(B142,'X10'!$B:$AZ,5,FALSE)),IF($X$1=11,(VLOOKUP(B142,'X11'!$B:$AZ,5,FALSE)),IF($X$1=12,(VLOOKUP(B142,'X12'!$B:$AZ,5,FALSE)),IF($X$1=13,(VLOOKUP(B142,'X13'!$B:$AZ,5,FALSE)),"B")))))))))))))))</f>
        <v xml:space="preserve"> </v>
      </c>
      <c r="L142" s="184" t="str">
        <f ca="1">IF(ISERROR(IF($X$1=1,(VLOOKUP(B142,'X1'!$B:$AZ,9,FALSE)),IF($X$1=2,(VLOOKUP(B142,'X2'!$B:$AZ,9,FALSE)),IF($X$1=3,(VLOOKUP(B142,'X3'!$B:$AZ,9,FALSE)),IF($X$1=4,(VLOOKUP(B142,'X4'!$B:$AZ,9,FALSE)),IF($X$1=5,(VLOOKUP(B142,'X5'!$B:$AZ,9,FALSE)),IF($X$1=6,(VLOOKUP(B142,'X6'!$B:$AZ,9,FALSE)),IF($X$1=7,(VLOOKUP(B142,'X7'!$B:$AZ,9,FALSE)),IF($X$1=8,(VLOOKUP(B142,'X8'!$B:$AZ,9,FALSE)),IF($X$1=9,(VLOOKUP(B142,'X9'!$B:$AZ,9,FALSE)),IF($X$1=10,(VLOOKUP(B142,'X10'!$B:$AZ,9,FALSE)),IF($X$1=11,(VLOOKUP(B142,'X11'!$B:$AZ,9,FALSE)),IF($X$1=12,(VLOOKUP(B142,'X12'!$B:$AZ,9,FALSE)),IF($X$1=13,(VLOOKUP(B142,'X13'!$B:$AZ,9,FALSE)),"B"))))))))))))))=TRUE," ",(IF($X$1=1,(VLOOKUP(B142,'X1'!$B:$AZ,9,FALSE)),IF($X$1=2,(VLOOKUP(B142,'X2'!$B:$AZ,9,FALSE)),IF($X$1=3,(VLOOKUP(B142,'X3'!$B:$AZ,9,FALSE)),IF($X$1=4,(VLOOKUP(B142,'X4'!$B:$AZ,9,FALSE)),IF($X$1=5,(VLOOKUP(B142,'X5'!$B:$AZ,9,FALSE)),IF($X$1=6,(VLOOKUP(B142,'X6'!$B:$AZ,9,FALSE)),IF($X$1=7,(VLOOKUP(B142,'X7'!$B:$AZ,9,FALSE)),IF($X$1=8,(VLOOKUP(B142,'X8'!$B:$AZ,9,FALSE)),IF($X$1=9,(VLOOKUP(B142,'X9'!$B:$AZ,9,FALSE)),IF($X$1=10,(VLOOKUP(B142,'X10'!$B:$AZ,9,FALSE)),IF($X$1=11,(VLOOKUP(B142,'X11'!$B:$AZ,9,FALSE)),IF($X$1=12,(VLOOKUP(B142,'X12'!$B:$AZ,9,FALSE)),IF($X$1=13,(VLOOKUP(B142,'X13'!$B:$AZ,9,FALSE)),"B")))))))))))))))</f>
        <v xml:space="preserve"> </v>
      </c>
      <c r="M142" s="184" t="str">
        <f ca="1">IF(ISERROR(IF($X$1=1,(VLOOKUP(B142,'X1'!$B:$AZ,10,FALSE)),IF($X$1=2,(VLOOKUP(B142,'X2'!$B:$AZ,10,FALSE)),IF($X$1=3,(VLOOKUP(B142,'X3'!$B:$AZ,10,FALSE)),IF($X$1=4,(VLOOKUP(B142,'X4'!$B:$AZ,10,FALSE)),IF($X$1=5,(VLOOKUP(B142,'X5'!$B:$AZ,10,FALSE)),IF($X$1=6,(VLOOKUP(B142,'X6'!$B:$AZ,10,FALSE)),IF($X$1=7,(VLOOKUP(B142,'X7'!$B:$AZ,10,FALSE)),IF($X$1=8,(VLOOKUP(B142,'X8'!$B:$AZ,10,FALSE)),IF($X$1=9,(VLOOKUP(B142,'X9'!$B:$AZ,10,FALSE)),IF($X$1=10,(VLOOKUP(B142,'X10'!$B:$AZ,10,FALSE)),IF($X$1=11,(VLOOKUP(B142,'X11'!$B:$AZ,10,FALSE)),IF($X$1=12,(VLOOKUP(B142,'X12'!$B:$AZ,10,FALSE)),IF($X$1=13,(VLOOKUP(B142,'X13'!$B:$AZ,10,FALSE)),"B"))))))))))))))=TRUE," ",(IF($X$1=1,(VLOOKUP(B142,'X1'!$B:$AZ,10,FALSE)),IF($X$1=2,(VLOOKUP(B142,'X2'!$B:$AZ,10,FALSE)),IF($X$1=3,(VLOOKUP(B142,'X3'!$B:$AZ,10,FALSE)),IF($X$1=4,(VLOOKUP(B142,'X4'!$B:$AZ,10,FALSE)),IF($X$1=5,(VLOOKUP(B142,'X5'!$B:$AZ,10,FALSE)),IF($X$1=6,(VLOOKUP(B142,'X6'!$B:$AZ,10,FALSE)),IF($X$1=7,(VLOOKUP(B142,'X7'!$B:$AZ,10,FALSE)),IF($X$1=8,(VLOOKUP(B142,'X8'!$B:$AZ,10,FALSE)),IF($X$1=9,(VLOOKUP(B142,'X9'!$B:$AZ,10,FALSE)),IF($X$1=10,(VLOOKUP(B142,'X10'!$B:$AZ,10,FALSE)),IF($X$1=11,(VLOOKUP(B142,'X11'!$B:$AZ,10,FALSE)),IF($X$1=12,(VLOOKUP(B142,'X12'!$B:$AZ,10,FALSE)),IF($X$1=13,(VLOOKUP(B142,'X13'!$B:$AZ,10,FALSE)),"B")))))))))))))))</f>
        <v xml:space="preserve"> </v>
      </c>
      <c r="N142" s="185" t="str">
        <f ca="1">IF(ISERROR(IF($X$1=1,(VLOOKUP(B142,'X1'!$B:$AZ,45,FALSE)),IF($X$1=2,(VLOOKUP(B142,'X2'!$B:$AZ,45,FALSE)),IF($X$1=3,(VLOOKUP(B142,'X3'!$B:$AZ,45,FALSE)),IF($X$1=4,(VLOOKUP(B142,'X4'!$B:$AZ,45,FALSE)),IF($X$1=5,(VLOOKUP(B142,'X5'!$B:$AZ,45,FALSE)),IF($X$1=6,(VLOOKUP(B142,'X6'!$B:$AZ,45,FALSE)),IF($X$1=7,(VLOOKUP(B142,'X7'!$B:$AZ,45,FALSE)),IF($X$1=8,(VLOOKUP(B142,'X8'!$B:$AZ,45,FALSE)),IF($X$1=9,(VLOOKUP(B142,'X9'!$B:$AZ,45,FALSE)),IF($X$1=10,(VLOOKUP(B142,'X10'!$B:$AZ,45,FALSE)),IF($X$1=11,(VLOOKUP(B142,'X11'!$B:$AZ,45,FALSE)),IF($X$1=12,(VLOOKUP(B142,'X12'!$B:$AZ,45,FALSE)),IF($X$1=13,(VLOOKUP(B142,'X13'!$B:$AZ,45,FALSE)),"B"))))))))))))))=TRUE," ",(IF($X$1=1,(VLOOKUP(B142,'X1'!$B:$AZ,45,FALSE)),IF($X$1=2,(VLOOKUP(B142,'X2'!$B:$AZ,45,FALSE)),IF($X$1=3,(VLOOKUP(B142,'X3'!$B:$AZ,45,FALSE)),IF($X$1=4,(VLOOKUP(B142,'X4'!$B:$AZ,45,FALSE)),IF($X$1=5,(VLOOKUP(B142,'X5'!$B:$AZ,45,FALSE)),IF($X$1=6,(VLOOKUP(B142,'X6'!$B:$AZ,45,FALSE)),IF($X$1=7,(VLOOKUP(B142,'X7'!$B:$AZ,45,FALSE)),IF($X$1=8,(VLOOKUP(B142,'X8'!$B:$AZ,45,FALSE)),IF($X$1=9,(VLOOKUP(B142,'X9'!$B:$AZ,45,FALSE)),IF($X$1=10,(VLOOKUP(B142,'X10'!$B:$AZ,45,FALSE)),IF($X$1=11,(VLOOKUP(B142,'X11'!$B:$AZ,45,FALSE)),IF($X$1=12,(VLOOKUP(B142,'X12'!$B:$AZ,45,FALSE)),IF($X$1=13,(VLOOKUP(B142,'X13'!$B:$AZ,45,FALSE)),"B")))))))))))))))</f>
        <v xml:space="preserve"> </v>
      </c>
      <c r="O142" s="184" t="str">
        <f ca="1">IF(ISERROR(IF($X$1=1,(VLOOKUP(B142,'X1'!$B:$AZ,11,FALSE)),IF($X$1=2,(VLOOKUP(B142,'X2'!$B:$AZ,11,FALSE)),IF($X$1=3,(VLOOKUP(B142,'X3'!$B:$AZ,11,FALSE)),IF($X$1=4,(VLOOKUP(B142,'X4'!$B:$AZ,11,FALSE)),IF($X$1=5,(VLOOKUP(B142,'X5'!$B:$AZ,11,FALSE)),IF($X$1=6,(VLOOKUP(B142,'X6'!$B:$AZ,11,FALSE)),IF($X$1=7,(VLOOKUP(B142,'X7'!$B:$AZ,11,FALSE)),IF($X$1=8,(VLOOKUP(B142,'X8'!$B:$AZ,11,FALSE)),IF($X$1=9,(VLOOKUP(B142,'X9'!$B:$AZ,11,FALSE)),IF($X$1=10,(VLOOKUP(B142,'X10'!$B:$AZ,11,FALSE)),IF($X$1=11,(VLOOKUP(B142,'X11'!$B:$AZ,11,FALSE)),IF($X$1=12,(VLOOKUP(B142,'X12'!$B:$AZ,11,FALSE)),IF($X$1=13,(VLOOKUP(B142,'X13'!$B:$AZ,11,FALSE)),"B"))))))))))))))=TRUE," ",(IF($X$1=1,(VLOOKUP(B142,'X1'!$B:$AZ,11,FALSE)),IF($X$1=2,(VLOOKUP(B142,'X2'!$B:$AZ,11,FALSE)),IF($X$1=3,(VLOOKUP(B142,'X3'!$B:$AZ,11,FALSE)),IF($X$1=4,(VLOOKUP(B142,'X4'!$B:$AZ,11,FALSE)),IF($X$1=5,(VLOOKUP(B142,'X5'!$B:$AZ,11,FALSE)),IF($X$1=6,(VLOOKUP(B142,'X6'!$B:$AZ,11,FALSE)),IF($X$1=7,(VLOOKUP(B142,'X7'!$B:$AZ,11,FALSE)),IF($X$1=8,(VLOOKUP(B142,'X8'!$B:$AZ,11,FALSE)),IF($X$1=9,(VLOOKUP(B142,'X9'!$B:$AZ,11,FALSE)),IF($X$1=10,(VLOOKUP(B142,'X10'!$B:$AZ,11,FALSE)),IF($X$1=11,(VLOOKUP(B142,'X11'!$B:$AZ,11,FALSE)),IF($X$1=12,(VLOOKUP(B142,'X12'!$B:$AZ,11,FALSE)),IF($X$1=13,(VLOOKUP(B142,'X13'!$B:$AZ,11,FALSE)),"B")))))))))))))))</f>
        <v xml:space="preserve"> </v>
      </c>
      <c r="P142" s="184" t="str">
        <f ca="1">IF(ISERROR(IF($X$1=1,(VLOOKUP(B142,'X1'!$B:$AZ,12,FALSE)),IF($X$1=2,(VLOOKUP(B142,'X2'!$B:$AZ,12,FALSE)),IF($X$1=3,(VLOOKUP(B142,'X3'!$B:$AZ,12,FALSE)),IF($X$1=4,(VLOOKUP(B142,'X4'!$B:$AZ,12,FALSE)),IF($X$1=5,(VLOOKUP(B142,'X5'!$B:$AZ,12,FALSE)),IF($X$1=6,(VLOOKUP(B142,'X6'!$B:$AZ,12,FALSE)),IF($X$1=7,(VLOOKUP(B142,'X7'!$B:$AZ,12,FALSE)),IF($X$1=8,(VLOOKUP(B142,'X8'!$B:$AZ,12,FALSE)),IF($X$1=9,(VLOOKUP(B142,'X9'!$B:$AZ,12,FALSE)),IF($X$1=10,(VLOOKUP(B142,'X10'!$B:$AZ,12,FALSE)),IF($X$1=11,(VLOOKUP(B142,'X11'!$B:$AZ,12,FALSE)),IF($X$1=12,(VLOOKUP(B142,'X12'!$B:$AZ,12,FALSE)),IF($X$1=13,(VLOOKUP(B142,'X13'!$B:$AZ,12,FALSE)),"B"))))))))))))))=TRUE," ",(IF($X$1=1,(VLOOKUP(B142,'X1'!$B:$AZ,12,FALSE)),IF($X$1=2,(VLOOKUP(B142,'X2'!$B:$AZ,12,FALSE)),IF($X$1=3,(VLOOKUP(B142,'X3'!$B:$AZ,12,FALSE)),IF($X$1=4,(VLOOKUP(B142,'X4'!$B:$AZ,12,FALSE)),IF($X$1=5,(VLOOKUP(B142,'X5'!$B:$AZ,12,FALSE)),IF($X$1=6,(VLOOKUP(B142,'X6'!$B:$AZ,12,FALSE)),IF($X$1=7,(VLOOKUP(B142,'X7'!$B:$AZ,12,FALSE)),IF($X$1=8,(VLOOKUP(B142,'X8'!$B:$AZ,12,FALSE)),IF($X$1=9,(VLOOKUP(B142,'X9'!$B:$AZ,12,FALSE)),IF($X$1=10,(VLOOKUP(B142,'X10'!$B:$AZ,12,FALSE)),IF($X$1=11,(VLOOKUP(B142,'X11'!$B:$AZ,12,FALSE)),IF($X$1=12,(VLOOKUP(B142,'X12'!$B:$AZ,12,FALSE)),IF($X$1=13,(VLOOKUP(B142,'X13'!$B:$AZ,12,FALSE)),"B")))))))))))))))</f>
        <v xml:space="preserve"> </v>
      </c>
      <c r="Q142" s="185" t="str">
        <f ca="1">IF(ISERROR(IF($X$1=1,(VLOOKUP(B142,'X1'!$B:$AZ,46,FALSE)),IF($X$1=2,(VLOOKUP(B142,'X2'!$B:$AZ,46,FALSE)),IF($X$1=3,(VLOOKUP(B142,'X3'!$B:$AZ,46,FALSE)),IF($X$1=4,(VLOOKUP(B142,'X4'!$B:$AZ,46,FALSE)),IF($X$1=5,(VLOOKUP(B142,'X5'!$B:$AZ,46,FALSE)),IF($X$1=6,(VLOOKUP(B142,'X6'!$B:$AZ,46,FALSE)),IF($X$1=7,(VLOOKUP(B142,'X7'!$B:$AZ,46,FALSE)),IF($X$1=8,(VLOOKUP(B142,'X8'!$B:$AZ,46,FALSE)),IF($X$1=9,(VLOOKUP(B142,'X9'!$B:$AZ,46,FALSE)),IF($X$1=10,(VLOOKUP(B142,'X10'!$B:$AZ,46,FALSE)),IF($X$1=11,(VLOOKUP(B142,'X11'!$B:$AZ,46,FALSE)),IF($X$1=12,(VLOOKUP(B142,'X12'!$B:$AZ,46,FALSE)),IF($X$1=13,(VLOOKUP(B142,'X13'!$B:$AZ,46,FALSE)),"B"))))))))))))))=TRUE," ",(IF($X$1=1,(VLOOKUP(B142,'X1'!$B:$AZ,46,FALSE)),IF($X$1=2,(VLOOKUP(B142,'X2'!$B:$AZ,46,FALSE)),IF($X$1=3,(VLOOKUP(B142,'X3'!$B:$AZ,46,FALSE)),IF($X$1=4,(VLOOKUP(B142,'X4'!$B:$AZ,46,FALSE)),IF($X$1=5,(VLOOKUP(B142,'X5'!$B:$AZ,46,FALSE)),IF($X$1=6,(VLOOKUP(B142,'X6'!$B:$AZ,46,FALSE)),IF($X$1=7,(VLOOKUP(B142,'X7'!$B:$AZ,46,FALSE)),IF($X$1=8,(VLOOKUP(B142,'X8'!$B:$AZ,46,FALSE)),IF($X$1=9,(VLOOKUP(B142,'X9'!$B:$AZ,46,FALSE)),IF($X$1=10,(VLOOKUP(B142,'X10'!$B:$AZ,46,FALSE)),IF($X$1=11,(VLOOKUP(B142,'X11'!$B:$AZ,46,FALSE)),IF($X$1=12,(VLOOKUP(B142,'X12'!$B:$AZ,46,FALSE)),IF($X$1=13,(VLOOKUP(B142,'X13'!$B:$AZ,46,FALSE)),"B")))))))))))))))</f>
        <v xml:space="preserve"> </v>
      </c>
      <c r="R142" s="185" t="str">
        <f ca="1">IF(ISERROR(IF($X$1=1,(VLOOKUP(B142,'X1'!$B:$AZ,15,FALSE)),IF($X$1=2,(VLOOKUP(B142,'X2'!$B:$AZ,15,FALSE)),IF($X$1=3,(VLOOKUP(B142,'X3'!$B:$AZ,15,FALSE)),IF($X$1=4,(VLOOKUP(B142,'X4'!$B:$AZ,15,FALSE)),IF($X$1=5,(VLOOKUP(B142,'X5'!$B:$AZ,15,FALSE)),IF($X$1=6,(VLOOKUP(B142,'X6'!$B:$AZ,15,FALSE)),IF($X$1=7,(VLOOKUP(B142,'X7'!$B:$AZ,15,FALSE)),IF($X$1=8,(VLOOKUP(B142,'X8'!$B:$AZ,15,FALSE)),IF($X$1=9,(VLOOKUP(B142,'X9'!$B:$AZ,15,FALSE)),IF($X$1=10,(VLOOKUP(B142,'X10'!$B:$AZ,15,FALSE)),IF($X$1=11,(VLOOKUP(B142,'X11'!$B:$AZ,15,FALSE)),IF($X$1=12,(VLOOKUP(B142,'X12'!$B:$AZ,15,FALSE)),IF($X$1=13,(VLOOKUP(B142,'X13'!$B:$AZ,15,FALSE)),"B"))))))))))))))=TRUE," ",(IF($X$1=1,(VLOOKUP(B142,'X1'!$B:$AZ,15,FALSE)),IF($X$1=2,(VLOOKUP(B142,'X2'!$B:$AZ,15,FALSE)),IF($X$1=3,(VLOOKUP(B142,'X3'!$B:$AZ,15,FALSE)),IF($X$1=4,(VLOOKUP(B142,'X4'!$B:$AZ,15,FALSE)),IF($X$1=5,(VLOOKUP(B142,'X5'!$B:$AZ,15,FALSE)),IF($X$1=6,(VLOOKUP(B142,'X6'!$B:$AZ,15,FALSE)),IF($X$1=7,(VLOOKUP(B142,'X7'!$B:$AZ,15,FALSE)),IF($X$1=8,(VLOOKUP(B142,'X8'!$B:$AZ,15,FALSE)),IF($X$1=9,(VLOOKUP(B142,'X9'!$B:$AZ,15,FALSE)),IF($X$1=10,(VLOOKUP(B142,'X10'!$B:$AZ,15,FALSE)),IF($X$1=11,(VLOOKUP(B142,'X11'!$B:$AZ,15,FALSE)),IF($X$1=12,(VLOOKUP(B142,'X12'!$B:$AZ,15,FALSE)),IF($X$1=13,(VLOOKUP(B142,'X13'!$B:$AZ,15,FALSE)),"B")))))))))))))))</f>
        <v xml:space="preserve"> </v>
      </c>
      <c r="S142" s="185" t="str">
        <f ca="1">IF(ISERROR(IF((IF($X$1=1,(VLOOKUP(B142,'X1'!$B:$AZ,14,FALSE)),(IF($X$1=2,(VLOOKUP(B142,'X2'!$B:$AZ,14,FALSE)),(IF($X$1=3,(VLOOKUP(B142,'X3'!$B:$AZ,14,FALSE)),(IF($X$1=4,(VLOOKUP(B142,'X4'!$B:$AZ,14,FALSE)),(IF($X$1=5,(VLOOKUP(B142,'X5'!$B:$AZ,14,FALSE)),(IF($X$1=6,(VLOOKUP(B142,'X6'!$B:$AZ,14,FALSE)),(IF($X$1=7,(VLOOKUP(B142,'X7'!$B:$AZ,14,FALSE)),(IF($X$1=8,(VLOOKUP(B142,'X8'!$B:$AZ,14,FALSE)),(IF($X$1=9,(VLOOKUP(B142,'X9'!$B:$AZ,14,FALSE)),(IF($X$1=10,(VLOOKUP(B142,'X10'!$B:$AZ,14,FALSE)),(IF($X$1=11,(VLOOKUP(B142,'X11'!$B:$AZ,14,FALSE)),(IF($X$1=12,(VLOOKUP(B142,'X12'!$B:$AZ,14,FALSE)),(VLOOKUP(B142,'X13'!$B:$AZ,14,FALSE))))))))))))))))))))))))))=$V$1," ",(IF($X$1=1,(VLOOKUP(B142,'X1'!$B:$AZ,14,FALSE)),(IF($X$1=2,(VLOOKUP(B142,'X2'!$B:$AZ,14,FALSE)),(IF($X$1=3,(VLOOKUP(B142,'X3'!$B:$AZ,14,FALSE)),(IF($X$1=4,(VLOOKUP(B142,'X4'!$B:$AZ,14,FALSE)),(IF($X$1=5,(VLOOKUP(B142,'X5'!$B:$AZ,14,FALSE)),(IF($X$1=6,(VLOOKUP(B142,'X6'!$B:$AZ,14,FALSE)),(IF($X$1=7,(VLOOKUP(B142,'X7'!$B:$AZ,14,FALSE)),(IF($X$1=8,(VLOOKUP(B142,'X8'!$B:$AZ,14,FALSE)),(IF($X$1=9,(VLOOKUP(B142,'X9'!$B:$AZ,14,FALSE)),(IF($X$1=10,(VLOOKUP(B142,'X10'!$B:$AZ,14,FALSE)),(IF($X$1=11,(VLOOKUP(B142,'X11'!$B:$AZ,14,FALSE)),(IF($X$1=12,(VLOOKUP(B142,'X12'!$B:$AZ,14,FALSE)),(VLOOKUP(B142,'X13'!$B:$AZ,14,FALSE))))))))))))))))))))))))))))=TRUE," ",(IF((IF($X$1=1,(VLOOKUP(B142,'X1'!$B:$AZ,14,FALSE)),(IF($X$1=2,(VLOOKUP(B142,'X2'!$B:$AZ,14,FALSE)),(IF($X$1=3,(VLOOKUP(B142,'X3'!$B:$AZ,14,FALSE)),(IF($X$1=4,(VLOOKUP(B142,'X4'!$B:$AZ,14,FALSE)),(IF($X$1=5,(VLOOKUP(B142,'X5'!$B:$AZ,14,FALSE)),(IF($X$1=6,(VLOOKUP(B142,'X6'!$B:$AZ,14,FALSE)),(IF($X$1=7,(VLOOKUP(B142,'X7'!$B:$AZ,14,FALSE)),(IF($X$1=8,(VLOOKUP(B142,'X8'!$B:$AZ,14,FALSE)),(IF($X$1=9,(VLOOKUP(B142,'X9'!$B:$AZ,14,FALSE)),(IF($X$1=10,(VLOOKUP(B142,'X10'!$B:$AZ,14,FALSE)),(IF($X$1=11,(VLOOKUP(B142,'X11'!$B:$AZ,14,FALSE)),(IF($X$1=12,(VLOOKUP(B142,'X12'!$B:$AZ,14,FALSE)),(VLOOKUP(B142,'X13'!$B:$AZ,14,FALSE))))))))))))))))))))))))))=$V$1," ",(IF($X$1=1,(VLOOKUP(B142,'X1'!$B:$AZ,14,FALSE)),(IF($X$1=2,(VLOOKUP(B142,'X2'!$B:$AZ,14,FALSE)),(IF($X$1=3,(VLOOKUP(B142,'X3'!$B:$AZ,14,FALSE)),(IF($X$1=4,(VLOOKUP(B142,'X4'!$B:$AZ,14,FALSE)),(IF($X$1=5,(VLOOKUP(B142,'X5'!$B:$AZ,14,FALSE)),(IF($X$1=6,(VLOOKUP(B142,'X6'!$B:$AZ,14,FALSE)),(IF($X$1=7,(VLOOKUP(B142,'X7'!$B:$AZ,14,FALSE)),(IF($X$1=8,(VLOOKUP(B142,'X8'!$B:$AZ,14,FALSE)),(IF($X$1=9,(VLOOKUP(B142,'X9'!$B:$AZ,14,FALSE)),(IF($X$1=10,(VLOOKUP(B142,'X10'!$B:$AZ,14,FALSE)),(IF($X$1=11,(VLOOKUP(B142,'X11'!$B:$AZ,14,FALSE)),(IF($X$1=12,(VLOOKUP(B142,'X12'!$B:$AZ,14,FALSE)),(VLOOKUP(B142,'X13'!$B:$AZ,14,FALSE)))))))))))))))))))))))))))))</f>
        <v xml:space="preserve"> </v>
      </c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</row>
    <row r="143" spans="1:67" ht="14.1" customHeight="1" x14ac:dyDescent="0.2">
      <c r="A143" s="156" t="s">
        <v>1058</v>
      </c>
      <c r="B143" s="122" t="str">
        <f>IF(ISERROR(IF($U$16=1,(VLOOKUP(A143,$AC$89:$AH$125,2,FALSE)),IF((IF($X$1=1,'X1'!B102,(IF($X$1=2,'X2'!B102,(IF($X$1=3,'X3'!B102,(IF($X$1=4,'X4'!B102,(IF($X$1=5,'X5'!B102,(IF($X$1=6,'X6'!B102,(IF($X$1=7,'X7'!B102,(IF($X$1=8,'X8'!B102,(IF($X$1=9,'X9'!B102,(IF($X$1=10,'X10'!B102,(IF($X$1=11,'X11'!B102,(IF($X$1=12,'X12'!B102,'X13'!B102))))))))))))))))))))))))="","",(IF($X$1=1,'X1'!B102,(IF($X$1=2,'X2'!B102,(IF($X$1=3,'X3'!B102,(IF($X$1=4,'X4'!B102,(IF($X$1=5,'X5'!B102,(IF($X$1=6,'X6'!B102,(IF($X$1=7,'X7'!B102,(IF($X$1=8,'X8'!B102,(IF($X$1=9,'X9'!B102,(IF($X$1=10,'X10'!B102,(IF($X$1=11,'X11'!B102,(IF($X$1=12,'X12'!B102,'X13'!B102)))))))))))))))))))))))))))=TRUE," ",(IF($U$16=1,(VLOOKUP(A143,$AC$89:$AH$125,2,FALSE)),IF((IF($X$1=1,'X1'!B102,(IF($X$1=2,'X2'!B102,(IF($X$1=3,'X3'!B102,(IF($X$1=4,'X4'!B102,(IF($X$1=5,'X5'!B102,(IF($X$1=6,'X6'!B102,(IF($X$1=7,'X7'!B102,(IF($X$1=8,'X8'!B102,(IF($X$1=9,'X9'!B102,(IF($X$1=10,'X10'!B102,(IF($X$1=11,'X11'!B102,(IF($X$1=12,'X12'!B102,'X13'!B102))))))))))))))))))))))))="","",(IF($X$1=1,'X1'!B102,(IF($X$1=2,'X2'!B102,(IF($X$1=3,'X3'!B102,(IF($X$1=4,'X4'!B102,(IF($X$1=5,'X5'!B102,(IF($X$1=6,'X6'!B102,(IF($X$1=7,'X7'!B102,(IF($X$1=8,'X8'!B102,(IF($X$1=9,'X9'!B102,(IF($X$1=10,'X10'!B102,(IF($X$1=11,'X11'!B102,(IF($X$1=12,'X12'!B102,'X13'!B102))))))))))))))))))))))))))))</f>
        <v/>
      </c>
      <c r="C143" s="181" t="str">
        <f ca="1">IF(ISERROR(IF($X$1=1,(VLOOKUP(B143,'X1'!$B:$AZ,47,FALSE)),IF($X$1=2,(VLOOKUP(B143,'X2'!$B:$AZ,47,FALSE)),IF($X$1=3,(VLOOKUP(B143,'X3'!$B:$AZ,47,FALSE)),IF($X$1=4,(VLOOKUP(B143,'X4'!$B:$AZ,47,FALSE)),IF($X$1=5,(VLOOKUP(B143,'X5'!$B:$AZ,47,FALSE)),IF($X$1=6,(VLOOKUP(B143,'X6'!$B:$AZ,47,FALSE)),IF($X$1=7,(VLOOKUP(B143,'X7'!$B:$AZ,47,FALSE)),IF($X$1=8,(VLOOKUP(B143,'X8'!$B:$AZ,47,FALSE)),IF($X$1=9,(VLOOKUP(B143,'X9'!$B:$AZ,47,FALSE)),IF($X$1=10,(VLOOKUP(B143,'X10'!$B:$AZ,47,FALSE)),IF($X$1=11,(VLOOKUP(B143,'X11'!$B:$AZ,47,FALSE)),IF($X$1=12,(VLOOKUP(B143,'X12'!$B:$AZ,47,FALSE)),IF($X$1=13,(VLOOKUP(B143,'X13'!$B:$AZ,47,FALSE)),"B"))))))))))))))=TRUE," ",(IF($X$1=1,(VLOOKUP(B143,'X1'!$B:$AZ,47,FALSE)),IF($X$1=2,(VLOOKUP(B143,'X2'!$B:$AZ,47,FALSE)),IF($X$1=3,(VLOOKUP(B143,'X3'!$B:$AZ,47,FALSE)),IF($X$1=4,(VLOOKUP(B143,'X4'!$B:$AZ,47,FALSE)),IF($X$1=5,(VLOOKUP(B143,'X5'!$B:$AZ,47,FALSE)),IF($X$1=6,(VLOOKUP(B143,'X6'!$B:$AZ,47,FALSE)),IF($X$1=7,(VLOOKUP(B143,'X7'!$B:$AZ,47,FALSE)),IF($X$1=8,(VLOOKUP(B143,'X8'!$B:$AZ,47,FALSE)),IF($X$1=9,(VLOOKUP(B143,'X9'!$B:$AZ,47,FALSE)),IF($X$1=10,(VLOOKUP(B143,'X10'!$B:$AZ,47,FALSE)),IF($X$1=11,(VLOOKUP(B143,'X11'!$B:$AZ,47,FALSE)),IF($X$1=12,(VLOOKUP(B143,'X12'!$B:$AZ,47,FALSE)),IF($X$1=13,(VLOOKUP(B143,'X13'!$B:$AZ,47,FALSE)),"B")))))))))))))))</f>
        <v xml:space="preserve"> </v>
      </c>
      <c r="D143" s="181" t="str">
        <f ca="1">IF(ISERROR(IF($X$1=1,(VLOOKUP(B143,'X1'!$B:$AP,41,FALSE)),IF($X$1=2,(VLOOKUP(B143,'X2'!$B:$AP,41,FALSE)),IF($X$1=3,(VLOOKUP(B143,'X3'!$B:$AP,41,FALSE)),IF($X$1=4,(VLOOKUP(B143,'X4'!$B:$AP,41,FALSE)),IF($X$1=5,(VLOOKUP(B143,'X5'!$B:$AP,41,FALSE)),IF($X$1=6,(VLOOKUP(B143,'X6'!$B:$AP,41,FALSE)),IF($X$1=7,(VLOOKUP(B143,'X7'!$B:$AP,41,FALSE)),IF($X$1=8,(VLOOKUP(B143,'X8'!$B:$AP,41,FALSE)),IF($X$1=9,(VLOOKUP(B143,'X9'!$B:$AP,41,FALSE)),IF($X$1=10,(VLOOKUP(B143,'X10'!$B:$AP,41,FALSE)),IF($X$1=11,(VLOOKUP(B143,'X11'!$B:$AP,41,FALSE)),IF($X$1=12,(VLOOKUP(B143,'X12'!$B:$AP,41,FALSE)),IF($X$1=13,(VLOOKUP(B143,'X13'!$B:$AP,41,FALSE)),"B"))))))))))))))=TRUE," ",(IF($X$1=1,(VLOOKUP(B143,'X1'!$B:$AP,41,FALSE)),IF($X$1=2,(VLOOKUP(B143,'X2'!$B:$AP,41,FALSE)),IF($X$1=3,(VLOOKUP(B143,'X3'!$B:$AP,41,FALSE)),IF($X$1=4,(VLOOKUP(B143,'X4'!$B:$AP,41,FALSE)),IF($X$1=5,(VLOOKUP(B143,'X5'!$B:$AP,41,FALSE)),IF($X$1=6,(VLOOKUP(B143,'X6'!$B:$AP,41,FALSE)),IF($X$1=7,(VLOOKUP(B143,'X7'!$B:$AP,41,FALSE)),IF($X$1=8,(VLOOKUP(B143,'X8'!$B:$AP,41,FALSE)),IF($X$1=9,(VLOOKUP(B143,'X9'!$B:$AP,41,FALSE)),IF($X$1=10,(VLOOKUP(B143,'X10'!$B:$AP,41,FALSE)),IF($X$1=11,(VLOOKUP(B143,'X11'!$B:$AP,41,FALSE)),IF($X$1=12,(VLOOKUP(B143,'X12'!$B:$AP,41,FALSE)),IF($X$1=13,(VLOOKUP(B143,'X13'!$B:$AP,41,FALSE)),"B")))))))))))))))</f>
        <v xml:space="preserve"> </v>
      </c>
      <c r="E143" s="182" t="str">
        <f ca="1">IF(ISERROR(IF($X$1=1,(VLOOKUP(B143,'X1'!$B:$AP,7,FALSE)),IF($X$1=2,(VLOOKUP(B143,'X2'!$B:$AP,7,FALSE)),IF($X$1=3,(VLOOKUP(B143,'X3'!$B:$AP,7,FALSE)),IF($X$1=4,(VLOOKUP(B143,'X4'!$B:$AP,7,FALSE)),IF($X$1=5,(VLOOKUP(B143,'X5'!$B:$AP,7,FALSE)),IF($X$1=6,(VLOOKUP(B143,'X6'!$B:$AP,7,FALSE)),IF($X$1=7,(VLOOKUP(B143,'X7'!$B:$AP,7,FALSE)),IF($X$1=8,(VLOOKUP(B143,'X8'!$B:$AP,7,FALSE)),IF($X$1=9,(VLOOKUP(B143,'X9'!$B:$AP,7,FALSE)),IF($X$1=10,(VLOOKUP(B143,'X10'!$B:$AP,7,FALSE)),IF($X$1=11,(VLOOKUP(B143,'X11'!$B:$AP,7,FALSE)),IF($X$1=12,(VLOOKUP(B143,'X12'!$B:$AP,7,FALSE)),IF($X$1=13,(VLOOKUP(B143,'X13'!$B:$AP,7,FALSE)),"B"))))))))))))))=TRUE," ",(IF($X$1=1,(VLOOKUP(B143,'X1'!$B:$AP,7,FALSE)),IF($X$1=2,(VLOOKUP(B143,'X2'!$B:$AP,7,FALSE)),IF($X$1=3,(VLOOKUP(B143,'X3'!$B:$AP,7,FALSE)),IF($X$1=4,(VLOOKUP(B143,'X4'!$B:$AP,7,FALSE)),IF($X$1=5,(VLOOKUP(B143,'X5'!$B:$AP,7,FALSE)),IF($X$1=6,(VLOOKUP(B143,'X6'!$B:$AP,7,FALSE)),IF($X$1=7,(VLOOKUP(B143,'X7'!$B:$AP,7,FALSE)),IF($X$1=8,(VLOOKUP(B143,'X8'!$B:$AP,7,FALSE)),IF($X$1=9,(VLOOKUP(B143,'X9'!$B:$AP,7,FALSE)),IF($X$1=10,(VLOOKUP(B143,'X10'!$B:$AP,7,FALSE)),IF($X$1=11,(VLOOKUP(B143,'X11'!$B:$AP,7,FALSE)),IF($X$1=12,(VLOOKUP(B143,'X12'!$B:$AP,7,FALSE)),IF($X$1=13,(VLOOKUP(B143,'X13'!$B:$AP,7,FALSE)),"B")))))))))))))))</f>
        <v xml:space="preserve"> </v>
      </c>
      <c r="F143" s="182" t="str">
        <f ca="1">IF(ISERROR(IF((IF($X$1=1,(VLOOKUP(B143,'X1'!$B:$AO,6,FALSE)),(IF($X$1=2,(VLOOKUP(B143,'X2'!$B:$AO,6,FALSE)),(IF($X$1=3,(VLOOKUP(B143,'X3'!$B:$AO,6,FALSE)),(IF($X$1=4,(VLOOKUP(B143,'X4'!$B:$AO,6,FALSE)),(IF($X$1=5,(VLOOKUP(B143,'X5'!$B:$AO,6,FALSE)),(IF($X$1=6,(VLOOKUP(B143,'X6'!$B:$AO,6,FALSE)),(IF($X$1=7,(VLOOKUP(B143,'X7'!$B:$AO,6,FALSE)),(IF($X$1=8,(VLOOKUP(B143,'X8'!$B:$AO,6,FALSE)),(IF($X$1=9,(VLOOKUP(B143,'X9'!$B:$AO,6,FALSE)),(IF($X$1=10,(VLOOKUP(B143,'X10'!$B:$AO,6,FALSE)),(IF($X$1=11,(VLOOKUP(B143,'X11'!$B:$AO,6,FALSE)),(IF($X$1=12,(VLOOKUP(B143,'X12'!$B:$AO,6,FALSE)),(VLOOKUP(B143,'X13'!$B:$AO,6,FALSE))))))))))))))))))))))))))=$V$1," ",(IF($X$1=1,(VLOOKUP(B143,'X1'!$B:$AO,6,FALSE)),(IF($X$1=2,(VLOOKUP(B143,'X2'!$B:$AO,6,FALSE)),(IF($X$1=3,(VLOOKUP(B143,'X3'!$B:$AO,6,FALSE)),(IF($X$1=4,(VLOOKUP(B143,'X4'!$B:$AO,6,FALSE)),(IF($X$1=5,(VLOOKUP(B143,'X5'!$B:$AO,6,FALSE)),(IF($X$1=6,(VLOOKUP(B143,'X6'!$B:$AO,6,FALSE)),(IF($X$1=7,(VLOOKUP(B143,'X7'!$B:$AO,6,FALSE)),(IF($X$1=8,(VLOOKUP(B143,'X8'!$B:$AO,6,FALSE)),(IF($X$1=9,(VLOOKUP(B143,'X9'!$B:$AO,6,FALSE)),(IF($X$1=10,(VLOOKUP(B143,'X10'!$B:$AO,6,FALSE)),(IF($X$1=11,(VLOOKUP(B143,'X11'!$B:$AO,6,FALSE)),(IF($X$1=12,(VLOOKUP(B143,'X12'!$B:$AO,6,FALSE)),(VLOOKUP(B143,'X13'!$B:$AO,6,FALSE))))))))))))))))))))))))))))=TRUE," ",(IF((IF($X$1=1,(VLOOKUP(B143,'X1'!$B:$AO,6,FALSE)),(IF($X$1=2,(VLOOKUP(B143,'X2'!$B:$AO,6,FALSE)),(IF($X$1=3,(VLOOKUP(B143,'X3'!$B:$AO,6,FALSE)),(IF($X$1=4,(VLOOKUP(B143,'X4'!$B:$AO,6,FALSE)),(IF($X$1=5,(VLOOKUP(B143,'X5'!$B:$AO,6,FALSE)),(IF($X$1=6,(VLOOKUP(B143,'X6'!$B:$AO,6,FALSE)),(IF($X$1=7,(VLOOKUP(B143,'X7'!$B:$AO,6,FALSE)),(IF($X$1=8,(VLOOKUP(B143,'X8'!$B:$AO,6,FALSE)),(IF($X$1=9,(VLOOKUP(B143,'X9'!$B:$AO,6,FALSE)),(IF($X$1=10,(VLOOKUP(B143,'X10'!$B:$AO,6,FALSE)),(IF($X$1=11,(VLOOKUP(B143,'X11'!$B:$AO,6,FALSE)),(IF($X$1=12,(VLOOKUP(B143,'X12'!$B:$AO,6,FALSE)),(VLOOKUP(B143,'X13'!$B:$AO,6,FALSE))))))))))))))))))))))))))=$V$1," ",(IF($X$1=1,(VLOOKUP(B143,'X1'!$B:$AO,6,FALSE)),(IF($X$1=2,(VLOOKUP(B143,'X2'!$B:$AO,6,FALSE)),(IF($X$1=3,(VLOOKUP(B143,'X3'!$B:$AO,6,FALSE)),(IF($X$1=4,(VLOOKUP(B143,'X4'!$B:$AO,6,FALSE)),(IF($X$1=5,(VLOOKUP(B143,'X5'!$B:$AO,6,FALSE)),(IF($X$1=6,(VLOOKUP(B143,'X6'!$B:$AO,6,FALSE)),(IF($X$1=7,(VLOOKUP(B143,'X7'!$B:$AO,6,FALSE)),(IF($X$1=8,(VLOOKUP(B143,'X8'!$B:$AO,6,FALSE)),(IF($X$1=9,(VLOOKUP(B143,'X9'!$B:$AO,6,FALSE)),(IF($X$1=10,(VLOOKUP(B143,'X10'!$B:$AO,6,FALSE)),(IF($X$1=11,(VLOOKUP(B143,'X11'!$B:$AO,6,FALSE)),(IF($X$1=12,(VLOOKUP(B143,'X12'!$B:$AO,6,FALSE)),(VLOOKUP(B143,'X13'!$B:$AO,6,FALSE)))))))))))))))))))))))))))))</f>
        <v xml:space="preserve"> </v>
      </c>
      <c r="G143" s="182" t="str">
        <f ca="1">IF(ISERROR(IF($X$1=1,(VLOOKUP(B143,'X1'!$B:$AZ,44,FALSE)),IF($X$1=2,(VLOOKUP(B143,'X2'!$B:$AZ,44,FALSE)),IF($X$1=3,(VLOOKUP(B143,'X3'!$B:$AZ,44,FALSE)),IF($X$1=4,(VLOOKUP(B143,'X4'!$B:$AZ,44,FALSE)),IF($X$1=5,(VLOOKUP(B143,'X5'!$B:$AZ,44,FALSE)),IF($X$1=6,(VLOOKUP(B143,'X6'!$B:$AZ,44,FALSE)),IF($X$1=7,(VLOOKUP(B143,'X7'!$B:$AZ,44,FALSE)),IF($X$1=8,(VLOOKUP(B143,'X8'!$B:$AZ,44,FALSE)),IF($X$1=9,(VLOOKUP(B143,'X9'!$B:$AZ,44,FALSE)),IF($X$1=10,(VLOOKUP(B143,'X10'!$B:$AZ,44,FALSE)),IF($X$1=11,(VLOOKUP(B143,'X11'!$B:$AZ,44,FALSE)),IF($X$1=12,(VLOOKUP(B143,'X12'!$B:$AZ,44,FALSE)),IF($X$1=13,(VLOOKUP(B143,'X13'!$B:$AZ,44,FALSE)),"B"))))))))))))))=TRUE," ",(IF($X$1=1,(VLOOKUP(B143,'X1'!$B:$AZ,44,FALSE)),IF($X$1=2,(VLOOKUP(B143,'X2'!$B:$AZ,44,FALSE)),IF($X$1=3,(VLOOKUP(B143,'X3'!$B:$AZ,44,FALSE)),IF($X$1=4,(VLOOKUP(B143,'X4'!$B:$AZ,44,FALSE)),IF($X$1=5,(VLOOKUP(B143,'X5'!$B:$AZ,44,FALSE)),IF($X$1=6,(VLOOKUP(B143,'X6'!$B:$AZ,44,FALSE)),IF($X$1=7,(VLOOKUP(B143,'X7'!$B:$AZ,44,FALSE)),IF($X$1=8,(VLOOKUP(B143,'X8'!$B:$AZ,44,FALSE)),IF($X$1=9,(VLOOKUP(B143,'X9'!$B:$AZ,44,FALSE)),IF($X$1=10,(VLOOKUP(B143,'X10'!$B:$AZ,44,FALSE)),IF($X$1=11,(VLOOKUP(B143,'X11'!$B:$AZ,44,FALSE)),IF($X$1=12,(VLOOKUP(B143,'X12'!$B:$AZ,44,FALSE)),IF($X$1=13,(VLOOKUP(B143,'X13'!$B:$AZ,44,FALSE)),"B")))))))))))))))</f>
        <v xml:space="preserve"> </v>
      </c>
      <c r="H143" s="182" t="str">
        <f ca="1">IF(ISERROR(IF($X$1=1,(VLOOKUP(B143,'X1'!$B:$AZ,8,FALSE)),IF($X$1=2,(VLOOKUP(B143,'X2'!$B:$AZ,8,FALSE)),IF($X$1=3,(VLOOKUP(B143,'X3'!$B:$AZ,8,FALSE)),IF($X$1=4,(VLOOKUP(B143,'X4'!$B:$AZ,8,FALSE)),IF($X$1=5,(VLOOKUP(B143,'X5'!$B:$AZ,8,FALSE)),IF($X$1=6,(VLOOKUP(B143,'X6'!$B:$AZ,8,FALSE)),IF($X$1=7,(VLOOKUP(B143,'X7'!$B:$AZ,8,FALSE)),IF($X$1=8,(VLOOKUP(B143,'X8'!$B:$AZ,8,FALSE)),IF($X$1=9,(VLOOKUP(B143,'X9'!$B:$AZ,8,FALSE)),IF($X$1=10,(VLOOKUP(B143,'X10'!$B:$AZ,8,FALSE)),IF($X$1=11,(VLOOKUP(B143,'X11'!$B:$AZ,8,FALSE)),IF($X$1=12,(VLOOKUP(B143,'X12'!$B:$AZ,8,FALSE)),IF($X$1=13,(VLOOKUP(B143,'X13'!$B:$AZ,8,FALSE)),"B"))))))))))))))=TRUE," ",(IF($X$1=1,(VLOOKUP(B143,'X1'!$B:$AZ,8,FALSE)),IF($X$1=2,(VLOOKUP(B143,'X2'!$B:$AZ,8,FALSE)),IF($X$1=3,(VLOOKUP(B143,'X3'!$B:$AZ,8,FALSE)),IF($X$1=4,(VLOOKUP(B143,'X4'!$B:$AZ,8,FALSE)),IF($X$1=5,(VLOOKUP(B143,'X5'!$B:$AZ,8,FALSE)),IF($X$1=6,(VLOOKUP(B143,'X6'!$B:$AZ,8,FALSE)),IF($X$1=7,(VLOOKUP(B143,'X7'!$B:$AZ,8,FALSE)),IF($X$1=8,(VLOOKUP(B143,'X8'!$B:$AZ,8,FALSE)),IF($X$1=9,(VLOOKUP(B143,'X9'!$B:$AZ,8,FALSE)),IF($X$1=10,(VLOOKUP(B143,'X10'!$B:$AZ,8,FALSE)),IF($X$1=11,(VLOOKUP(B143,'X11'!$B:$AZ,8,FALSE)),IF($X$1=12,(VLOOKUP(B143,'X12'!$B:$AZ,8,FALSE)),IF($X$1=13,(VLOOKUP(B143,'X13'!$B:$AZ,8,FALSE)),"B")))))))))))))))</f>
        <v xml:space="preserve"> </v>
      </c>
      <c r="I143" s="183" t="str">
        <f ca="1">IF(ISERROR(IF($X$1=1,(VLOOKUP(B143,'X1'!$B:$AZ,2,FALSE)),IF($X$1=2,(VLOOKUP(B143,'X2'!$B:$AZ,2,FALSE)),IF($X$1=3,(VLOOKUP(B143,'X3'!$B:$AZ,2,FALSE)),IF($X$1=4,(VLOOKUP(B143,'X4'!$B:$AZ,2,FALSE)),IF($X$1=5,(VLOOKUP(B143,'X5'!$B:$AZ,2,FALSE)),IF($X$1=6,(VLOOKUP(B143,'X6'!$B:$AZ,2,FALSE)),IF($X$1=7,(VLOOKUP(B143,'X7'!$B:$AZ,2,FALSE)),IF($X$1=8,(VLOOKUP(B143,'X8'!$B:$AZ,2,FALSE)),IF($X$1=9,(VLOOKUP(B143,'X9'!$B:$AZ,2,FALSE)),IF($X$1=10,(VLOOKUP(B143,'X10'!$B:$AZ,2,FALSE)),IF($X$1=11,(VLOOKUP(B143,'X11'!$B:$AZ,2,FALSE)),IF($X$1=12,(VLOOKUP(B143,'X12'!$B:$AZ,2,FALSE)),IF($X$1=13,(VLOOKUP(B143,'X13'!$B:$AZ,2,FALSE)),"B"))))))))))))))=TRUE," ",(IF($X$1=1,(VLOOKUP(B143,'X1'!$B:$AZ,2,FALSE)),IF($X$1=2,(VLOOKUP(B143,'X2'!$B:$AZ,2,FALSE)),IF($X$1=3,(VLOOKUP(B143,'X3'!$B:$AZ,2,FALSE)),IF($X$1=4,(VLOOKUP(B143,'X4'!$B:$AZ,2,FALSE)),IF($X$1=5,(VLOOKUP(B143,'X5'!$B:$AZ,2,FALSE)),IF($X$1=6,(VLOOKUP(B143,'X6'!$B:$AZ,2,FALSE)),IF($X$1=7,(VLOOKUP(B143,'X7'!$B:$AZ,2,FALSE)),IF($X$1=8,(VLOOKUP(B143,'X8'!$B:$AZ,2,FALSE)),IF($X$1=9,(VLOOKUP(B143,'X9'!$B:$AZ,2,FALSE)),IF($X$1=10,(VLOOKUP(B143,'X10'!$B:$AZ,2,FALSE)),IF($X$1=11,(VLOOKUP(B143,'X11'!$B:$AZ,2,FALSE)),IF($X$1=12,(VLOOKUP(B143,'X12'!$B:$AZ,2,FALSE)),IF($X$1=13,(VLOOKUP(B143,'X13'!$B:$AZ,2,FALSE)),"B")))))))))))))))</f>
        <v xml:space="preserve"> </v>
      </c>
      <c r="J143" s="183" t="str">
        <f ca="1">IF(ISERROR(IF($X$1=1,(VLOOKUP(B143,'X1'!$B:$AZ,3,FALSE)),IF($X$1=2,(VLOOKUP(B143,'X2'!$B:$AZ,3,FALSE)),IF($X$1=3,(VLOOKUP(B143,'X3'!$B:$AZ,3,FALSE)),IF($X$1=4,(VLOOKUP(B143,'X4'!$B:$AZ,3,FALSE)),IF($X$1=5,(VLOOKUP(B143,'X5'!$B:$AZ,3,FALSE)),IF($X$1=6,(VLOOKUP(B143,'X6'!$B:$AZ,3,FALSE)),IF($X$1=7,(VLOOKUP(B143,'X7'!$B:$AZ,3,FALSE)),IF($X$1=8,(VLOOKUP(B143,'X8'!$B:$AZ,3,FALSE)),IF($X$1=9,(VLOOKUP(B143,'X9'!$B:$AZ,3,FALSE)),IF($X$1=10,(VLOOKUP(B143,'X10'!$B:$AZ,3,FALSE)),IF($X$1=11,(VLOOKUP(B143,'X11'!$B:$AZ,3,FALSE)),IF($X$1=12,(VLOOKUP(B143,'X12'!$B:$AZ,3,FALSE)),IF($X$1=13,(VLOOKUP(B143,'X13'!$B:$AZ,3,FALSE)),"B"))))))))))))))=TRUE," ",(IF($X$1=1,(VLOOKUP(B143,'X1'!$B:$AZ,3,FALSE)),IF($X$1=2,(VLOOKUP(B143,'X2'!$B:$AZ,3,FALSE)),IF($X$1=3,(VLOOKUP(B143,'X3'!$B:$AZ,3,FALSE)),IF($X$1=4,(VLOOKUP(B143,'X4'!$B:$AZ,3,FALSE)),IF($X$1=5,(VLOOKUP(B143,'X5'!$B:$AZ,3,FALSE)),IF($X$1=6,(VLOOKUP(B143,'X6'!$B:$AZ,3,FALSE)),IF($X$1=7,(VLOOKUP(B143,'X7'!$B:$AZ,3,FALSE)),IF($X$1=8,(VLOOKUP(B143,'X8'!$B:$AZ,3,FALSE)),IF($X$1=9,(VLOOKUP(B143,'X9'!$B:$AZ,3,FALSE)),IF($X$1=10,(VLOOKUP(B143,'X10'!$B:$AZ,3,FALSE)),IF($X$1=11,(VLOOKUP(B143,'X11'!$B:$AZ,3,FALSE)),IF($X$1=12,(VLOOKUP(B143,'X12'!$B:$AZ,3,FALSE)),IF($X$1=13,(VLOOKUP(B143,'X13'!$B:$AZ,3,FALSE)),"B")))))))))))))))</f>
        <v xml:space="preserve"> </v>
      </c>
      <c r="K143" s="183" t="str">
        <f ca="1">IF(ISERROR(IF($X$1=1,(VLOOKUP(B143,'X1'!$B:$AZ,5,FALSE)),IF($X$1=2,(VLOOKUP(B143,'X2'!$B:$AZ,5,FALSE)),IF($X$1=3,(VLOOKUP(B143,'X3'!$B:$AZ,5,FALSE)),IF($X$1=4,(VLOOKUP(B143,'X4'!$B:$AZ,5,FALSE)),IF($X$1=5,(VLOOKUP(B143,'X5'!$B:$AZ,5,FALSE)),IF($X$1=6,(VLOOKUP(B143,'X6'!$B:$AZ,5,FALSE)),IF($X$1=7,(VLOOKUP(B143,'X7'!$B:$AZ,5,FALSE)),IF($X$1=8,(VLOOKUP(B143,'X8'!$B:$AZ,5,FALSE)),IF($X$1=9,(VLOOKUP(B143,'X9'!$B:$AZ,5,FALSE)),IF($X$1=10,(VLOOKUP(B143,'X10'!$B:$AZ,5,FALSE)),IF($X$1=11,(VLOOKUP(B143,'X11'!$B:$AZ,5,FALSE)),IF($X$1=12,(VLOOKUP(B143,'X12'!$B:$AZ,5,FALSE)),IF($X$1=13,(VLOOKUP(B143,'X13'!$B:$AZ,5,FALSE)),"B"))))))))))))))=TRUE," ",(IF($X$1=1,(VLOOKUP(B143,'X1'!$B:$AZ,5,FALSE)),IF($X$1=2,(VLOOKUP(B143,'X2'!$B:$AZ,5,FALSE)),IF($X$1=3,(VLOOKUP(B143,'X3'!$B:$AZ,5,FALSE)),IF($X$1=4,(VLOOKUP(B143,'X4'!$B:$AZ,5,FALSE)),IF($X$1=5,(VLOOKUP(B143,'X5'!$B:$AZ,5,FALSE)),IF($X$1=6,(VLOOKUP(B143,'X6'!$B:$AZ,5,FALSE)),IF($X$1=7,(VLOOKUP(B143,'X7'!$B:$AZ,5,FALSE)),IF($X$1=8,(VLOOKUP(B143,'X8'!$B:$AZ,5,FALSE)),IF($X$1=9,(VLOOKUP(B143,'X9'!$B:$AZ,5,FALSE)),IF($X$1=10,(VLOOKUP(B143,'X10'!$B:$AZ,5,FALSE)),IF($X$1=11,(VLOOKUP(B143,'X11'!$B:$AZ,5,FALSE)),IF($X$1=12,(VLOOKUP(B143,'X12'!$B:$AZ,5,FALSE)),IF($X$1=13,(VLOOKUP(B143,'X13'!$B:$AZ,5,FALSE)),"B")))))))))))))))</f>
        <v xml:space="preserve"> </v>
      </c>
      <c r="L143" s="184" t="str">
        <f ca="1">IF(ISERROR(IF($X$1=1,(VLOOKUP(B143,'X1'!$B:$AZ,9,FALSE)),IF($X$1=2,(VLOOKUP(B143,'X2'!$B:$AZ,9,FALSE)),IF($X$1=3,(VLOOKUP(B143,'X3'!$B:$AZ,9,FALSE)),IF($X$1=4,(VLOOKUP(B143,'X4'!$B:$AZ,9,FALSE)),IF($X$1=5,(VLOOKUP(B143,'X5'!$B:$AZ,9,FALSE)),IF($X$1=6,(VLOOKUP(B143,'X6'!$B:$AZ,9,FALSE)),IF($X$1=7,(VLOOKUP(B143,'X7'!$B:$AZ,9,FALSE)),IF($X$1=8,(VLOOKUP(B143,'X8'!$B:$AZ,9,FALSE)),IF($X$1=9,(VLOOKUP(B143,'X9'!$B:$AZ,9,FALSE)),IF($X$1=10,(VLOOKUP(B143,'X10'!$B:$AZ,9,FALSE)),IF($X$1=11,(VLOOKUP(B143,'X11'!$B:$AZ,9,FALSE)),IF($X$1=12,(VLOOKUP(B143,'X12'!$B:$AZ,9,FALSE)),IF($X$1=13,(VLOOKUP(B143,'X13'!$B:$AZ,9,FALSE)),"B"))))))))))))))=TRUE," ",(IF($X$1=1,(VLOOKUP(B143,'X1'!$B:$AZ,9,FALSE)),IF($X$1=2,(VLOOKUP(B143,'X2'!$B:$AZ,9,FALSE)),IF($X$1=3,(VLOOKUP(B143,'X3'!$B:$AZ,9,FALSE)),IF($X$1=4,(VLOOKUP(B143,'X4'!$B:$AZ,9,FALSE)),IF($X$1=5,(VLOOKUP(B143,'X5'!$B:$AZ,9,FALSE)),IF($X$1=6,(VLOOKUP(B143,'X6'!$B:$AZ,9,FALSE)),IF($X$1=7,(VLOOKUP(B143,'X7'!$B:$AZ,9,FALSE)),IF($X$1=8,(VLOOKUP(B143,'X8'!$B:$AZ,9,FALSE)),IF($X$1=9,(VLOOKUP(B143,'X9'!$B:$AZ,9,FALSE)),IF($X$1=10,(VLOOKUP(B143,'X10'!$B:$AZ,9,FALSE)),IF($X$1=11,(VLOOKUP(B143,'X11'!$B:$AZ,9,FALSE)),IF($X$1=12,(VLOOKUP(B143,'X12'!$B:$AZ,9,FALSE)),IF($X$1=13,(VLOOKUP(B143,'X13'!$B:$AZ,9,FALSE)),"B")))))))))))))))</f>
        <v xml:space="preserve"> </v>
      </c>
      <c r="M143" s="184" t="str">
        <f ca="1">IF(ISERROR(IF($X$1=1,(VLOOKUP(B143,'X1'!$B:$AZ,10,FALSE)),IF($X$1=2,(VLOOKUP(B143,'X2'!$B:$AZ,10,FALSE)),IF($X$1=3,(VLOOKUP(B143,'X3'!$B:$AZ,10,FALSE)),IF($X$1=4,(VLOOKUP(B143,'X4'!$B:$AZ,10,FALSE)),IF($X$1=5,(VLOOKUP(B143,'X5'!$B:$AZ,10,FALSE)),IF($X$1=6,(VLOOKUP(B143,'X6'!$B:$AZ,10,FALSE)),IF($X$1=7,(VLOOKUP(B143,'X7'!$B:$AZ,10,FALSE)),IF($X$1=8,(VLOOKUP(B143,'X8'!$B:$AZ,10,FALSE)),IF($X$1=9,(VLOOKUP(B143,'X9'!$B:$AZ,10,FALSE)),IF($X$1=10,(VLOOKUP(B143,'X10'!$B:$AZ,10,FALSE)),IF($X$1=11,(VLOOKUP(B143,'X11'!$B:$AZ,10,FALSE)),IF($X$1=12,(VLOOKUP(B143,'X12'!$B:$AZ,10,FALSE)),IF($X$1=13,(VLOOKUP(B143,'X13'!$B:$AZ,10,FALSE)),"B"))))))))))))))=TRUE," ",(IF($X$1=1,(VLOOKUP(B143,'X1'!$B:$AZ,10,FALSE)),IF($X$1=2,(VLOOKUP(B143,'X2'!$B:$AZ,10,FALSE)),IF($X$1=3,(VLOOKUP(B143,'X3'!$B:$AZ,10,FALSE)),IF($X$1=4,(VLOOKUP(B143,'X4'!$B:$AZ,10,FALSE)),IF($X$1=5,(VLOOKUP(B143,'X5'!$B:$AZ,10,FALSE)),IF($X$1=6,(VLOOKUP(B143,'X6'!$B:$AZ,10,FALSE)),IF($X$1=7,(VLOOKUP(B143,'X7'!$B:$AZ,10,FALSE)),IF($X$1=8,(VLOOKUP(B143,'X8'!$B:$AZ,10,FALSE)),IF($X$1=9,(VLOOKUP(B143,'X9'!$B:$AZ,10,FALSE)),IF($X$1=10,(VLOOKUP(B143,'X10'!$B:$AZ,10,FALSE)),IF($X$1=11,(VLOOKUP(B143,'X11'!$B:$AZ,10,FALSE)),IF($X$1=12,(VLOOKUP(B143,'X12'!$B:$AZ,10,FALSE)),IF($X$1=13,(VLOOKUP(B143,'X13'!$B:$AZ,10,FALSE)),"B")))))))))))))))</f>
        <v xml:space="preserve"> </v>
      </c>
      <c r="N143" s="185" t="str">
        <f ca="1">IF(ISERROR(IF($X$1=1,(VLOOKUP(B143,'X1'!$B:$AZ,45,FALSE)),IF($X$1=2,(VLOOKUP(B143,'X2'!$B:$AZ,45,FALSE)),IF($X$1=3,(VLOOKUP(B143,'X3'!$B:$AZ,45,FALSE)),IF($X$1=4,(VLOOKUP(B143,'X4'!$B:$AZ,45,FALSE)),IF($X$1=5,(VLOOKUP(B143,'X5'!$B:$AZ,45,FALSE)),IF($X$1=6,(VLOOKUP(B143,'X6'!$B:$AZ,45,FALSE)),IF($X$1=7,(VLOOKUP(B143,'X7'!$B:$AZ,45,FALSE)),IF($X$1=8,(VLOOKUP(B143,'X8'!$B:$AZ,45,FALSE)),IF($X$1=9,(VLOOKUP(B143,'X9'!$B:$AZ,45,FALSE)),IF($X$1=10,(VLOOKUP(B143,'X10'!$B:$AZ,45,FALSE)),IF($X$1=11,(VLOOKUP(B143,'X11'!$B:$AZ,45,FALSE)),IF($X$1=12,(VLOOKUP(B143,'X12'!$B:$AZ,45,FALSE)),IF($X$1=13,(VLOOKUP(B143,'X13'!$B:$AZ,45,FALSE)),"B"))))))))))))))=TRUE," ",(IF($X$1=1,(VLOOKUP(B143,'X1'!$B:$AZ,45,FALSE)),IF($X$1=2,(VLOOKUP(B143,'X2'!$B:$AZ,45,FALSE)),IF($X$1=3,(VLOOKUP(B143,'X3'!$B:$AZ,45,FALSE)),IF($X$1=4,(VLOOKUP(B143,'X4'!$B:$AZ,45,FALSE)),IF($X$1=5,(VLOOKUP(B143,'X5'!$B:$AZ,45,FALSE)),IF($X$1=6,(VLOOKUP(B143,'X6'!$B:$AZ,45,FALSE)),IF($X$1=7,(VLOOKUP(B143,'X7'!$B:$AZ,45,FALSE)),IF($X$1=8,(VLOOKUP(B143,'X8'!$B:$AZ,45,FALSE)),IF($X$1=9,(VLOOKUP(B143,'X9'!$B:$AZ,45,FALSE)),IF($X$1=10,(VLOOKUP(B143,'X10'!$B:$AZ,45,FALSE)),IF($X$1=11,(VLOOKUP(B143,'X11'!$B:$AZ,45,FALSE)),IF($X$1=12,(VLOOKUP(B143,'X12'!$B:$AZ,45,FALSE)),IF($X$1=13,(VLOOKUP(B143,'X13'!$B:$AZ,45,FALSE)),"B")))))))))))))))</f>
        <v xml:space="preserve"> </v>
      </c>
      <c r="O143" s="184" t="str">
        <f ca="1">IF(ISERROR(IF($X$1=1,(VLOOKUP(B143,'X1'!$B:$AZ,11,FALSE)),IF($X$1=2,(VLOOKUP(B143,'X2'!$B:$AZ,11,FALSE)),IF($X$1=3,(VLOOKUP(B143,'X3'!$B:$AZ,11,FALSE)),IF($X$1=4,(VLOOKUP(B143,'X4'!$B:$AZ,11,FALSE)),IF($X$1=5,(VLOOKUP(B143,'X5'!$B:$AZ,11,FALSE)),IF($X$1=6,(VLOOKUP(B143,'X6'!$B:$AZ,11,FALSE)),IF($X$1=7,(VLOOKUP(B143,'X7'!$B:$AZ,11,FALSE)),IF($X$1=8,(VLOOKUP(B143,'X8'!$B:$AZ,11,FALSE)),IF($X$1=9,(VLOOKUP(B143,'X9'!$B:$AZ,11,FALSE)),IF($X$1=10,(VLOOKUP(B143,'X10'!$B:$AZ,11,FALSE)),IF($X$1=11,(VLOOKUP(B143,'X11'!$B:$AZ,11,FALSE)),IF($X$1=12,(VLOOKUP(B143,'X12'!$B:$AZ,11,FALSE)),IF($X$1=13,(VLOOKUP(B143,'X13'!$B:$AZ,11,FALSE)),"B"))))))))))))))=TRUE," ",(IF($X$1=1,(VLOOKUP(B143,'X1'!$B:$AZ,11,FALSE)),IF($X$1=2,(VLOOKUP(B143,'X2'!$B:$AZ,11,FALSE)),IF($X$1=3,(VLOOKUP(B143,'X3'!$B:$AZ,11,FALSE)),IF($X$1=4,(VLOOKUP(B143,'X4'!$B:$AZ,11,FALSE)),IF($X$1=5,(VLOOKUP(B143,'X5'!$B:$AZ,11,FALSE)),IF($X$1=6,(VLOOKUP(B143,'X6'!$B:$AZ,11,FALSE)),IF($X$1=7,(VLOOKUP(B143,'X7'!$B:$AZ,11,FALSE)),IF($X$1=8,(VLOOKUP(B143,'X8'!$B:$AZ,11,FALSE)),IF($X$1=9,(VLOOKUP(B143,'X9'!$B:$AZ,11,FALSE)),IF($X$1=10,(VLOOKUP(B143,'X10'!$B:$AZ,11,FALSE)),IF($X$1=11,(VLOOKUP(B143,'X11'!$B:$AZ,11,FALSE)),IF($X$1=12,(VLOOKUP(B143,'X12'!$B:$AZ,11,FALSE)),IF($X$1=13,(VLOOKUP(B143,'X13'!$B:$AZ,11,FALSE)),"B")))))))))))))))</f>
        <v xml:space="preserve"> </v>
      </c>
      <c r="P143" s="184" t="str">
        <f ca="1">IF(ISERROR(IF($X$1=1,(VLOOKUP(B143,'X1'!$B:$AZ,12,FALSE)),IF($X$1=2,(VLOOKUP(B143,'X2'!$B:$AZ,12,FALSE)),IF($X$1=3,(VLOOKUP(B143,'X3'!$B:$AZ,12,FALSE)),IF($X$1=4,(VLOOKUP(B143,'X4'!$B:$AZ,12,FALSE)),IF($X$1=5,(VLOOKUP(B143,'X5'!$B:$AZ,12,FALSE)),IF($X$1=6,(VLOOKUP(B143,'X6'!$B:$AZ,12,FALSE)),IF($X$1=7,(VLOOKUP(B143,'X7'!$B:$AZ,12,FALSE)),IF($X$1=8,(VLOOKUP(B143,'X8'!$B:$AZ,12,FALSE)),IF($X$1=9,(VLOOKUP(B143,'X9'!$B:$AZ,12,FALSE)),IF($X$1=10,(VLOOKUP(B143,'X10'!$B:$AZ,12,FALSE)),IF($X$1=11,(VLOOKUP(B143,'X11'!$B:$AZ,12,FALSE)),IF($X$1=12,(VLOOKUP(B143,'X12'!$B:$AZ,12,FALSE)),IF($X$1=13,(VLOOKUP(B143,'X13'!$B:$AZ,12,FALSE)),"B"))))))))))))))=TRUE," ",(IF($X$1=1,(VLOOKUP(B143,'X1'!$B:$AZ,12,FALSE)),IF($X$1=2,(VLOOKUP(B143,'X2'!$B:$AZ,12,FALSE)),IF($X$1=3,(VLOOKUP(B143,'X3'!$B:$AZ,12,FALSE)),IF($X$1=4,(VLOOKUP(B143,'X4'!$B:$AZ,12,FALSE)),IF($X$1=5,(VLOOKUP(B143,'X5'!$B:$AZ,12,FALSE)),IF($X$1=6,(VLOOKUP(B143,'X6'!$B:$AZ,12,FALSE)),IF($X$1=7,(VLOOKUP(B143,'X7'!$B:$AZ,12,FALSE)),IF($X$1=8,(VLOOKUP(B143,'X8'!$B:$AZ,12,FALSE)),IF($X$1=9,(VLOOKUP(B143,'X9'!$B:$AZ,12,FALSE)),IF($X$1=10,(VLOOKUP(B143,'X10'!$B:$AZ,12,FALSE)),IF($X$1=11,(VLOOKUP(B143,'X11'!$B:$AZ,12,FALSE)),IF($X$1=12,(VLOOKUP(B143,'X12'!$B:$AZ,12,FALSE)),IF($X$1=13,(VLOOKUP(B143,'X13'!$B:$AZ,12,FALSE)),"B")))))))))))))))</f>
        <v xml:space="preserve"> </v>
      </c>
      <c r="Q143" s="185" t="str">
        <f ca="1">IF(ISERROR(IF($X$1=1,(VLOOKUP(B143,'X1'!$B:$AZ,46,FALSE)),IF($X$1=2,(VLOOKUP(B143,'X2'!$B:$AZ,46,FALSE)),IF($X$1=3,(VLOOKUP(B143,'X3'!$B:$AZ,46,FALSE)),IF($X$1=4,(VLOOKUP(B143,'X4'!$B:$AZ,46,FALSE)),IF($X$1=5,(VLOOKUP(B143,'X5'!$B:$AZ,46,FALSE)),IF($X$1=6,(VLOOKUP(B143,'X6'!$B:$AZ,46,FALSE)),IF($X$1=7,(VLOOKUP(B143,'X7'!$B:$AZ,46,FALSE)),IF($X$1=8,(VLOOKUP(B143,'X8'!$B:$AZ,46,FALSE)),IF($X$1=9,(VLOOKUP(B143,'X9'!$B:$AZ,46,FALSE)),IF($X$1=10,(VLOOKUP(B143,'X10'!$B:$AZ,46,FALSE)),IF($X$1=11,(VLOOKUP(B143,'X11'!$B:$AZ,46,FALSE)),IF($X$1=12,(VLOOKUP(B143,'X12'!$B:$AZ,46,FALSE)),IF($X$1=13,(VLOOKUP(B143,'X13'!$B:$AZ,46,FALSE)),"B"))))))))))))))=TRUE," ",(IF($X$1=1,(VLOOKUP(B143,'X1'!$B:$AZ,46,FALSE)),IF($X$1=2,(VLOOKUP(B143,'X2'!$B:$AZ,46,FALSE)),IF($X$1=3,(VLOOKUP(B143,'X3'!$B:$AZ,46,FALSE)),IF($X$1=4,(VLOOKUP(B143,'X4'!$B:$AZ,46,FALSE)),IF($X$1=5,(VLOOKUP(B143,'X5'!$B:$AZ,46,FALSE)),IF($X$1=6,(VLOOKUP(B143,'X6'!$B:$AZ,46,FALSE)),IF($X$1=7,(VLOOKUP(B143,'X7'!$B:$AZ,46,FALSE)),IF($X$1=8,(VLOOKUP(B143,'X8'!$B:$AZ,46,FALSE)),IF($X$1=9,(VLOOKUP(B143,'X9'!$B:$AZ,46,FALSE)),IF($X$1=10,(VLOOKUP(B143,'X10'!$B:$AZ,46,FALSE)),IF($X$1=11,(VLOOKUP(B143,'X11'!$B:$AZ,46,FALSE)),IF($X$1=12,(VLOOKUP(B143,'X12'!$B:$AZ,46,FALSE)),IF($X$1=13,(VLOOKUP(B143,'X13'!$B:$AZ,46,FALSE)),"B")))))))))))))))</f>
        <v xml:space="preserve"> </v>
      </c>
      <c r="R143" s="185" t="str">
        <f ca="1">IF(ISERROR(IF($X$1=1,(VLOOKUP(B143,'X1'!$B:$AZ,15,FALSE)),IF($X$1=2,(VLOOKUP(B143,'X2'!$B:$AZ,15,FALSE)),IF($X$1=3,(VLOOKUP(B143,'X3'!$B:$AZ,15,FALSE)),IF($X$1=4,(VLOOKUP(B143,'X4'!$B:$AZ,15,FALSE)),IF($X$1=5,(VLOOKUP(B143,'X5'!$B:$AZ,15,FALSE)),IF($X$1=6,(VLOOKUP(B143,'X6'!$B:$AZ,15,FALSE)),IF($X$1=7,(VLOOKUP(B143,'X7'!$B:$AZ,15,FALSE)),IF($X$1=8,(VLOOKUP(B143,'X8'!$B:$AZ,15,FALSE)),IF($X$1=9,(VLOOKUP(B143,'X9'!$B:$AZ,15,FALSE)),IF($X$1=10,(VLOOKUP(B143,'X10'!$B:$AZ,15,FALSE)),IF($X$1=11,(VLOOKUP(B143,'X11'!$B:$AZ,15,FALSE)),IF($X$1=12,(VLOOKUP(B143,'X12'!$B:$AZ,15,FALSE)),IF($X$1=13,(VLOOKUP(B143,'X13'!$B:$AZ,15,FALSE)),"B"))))))))))))))=TRUE," ",(IF($X$1=1,(VLOOKUP(B143,'X1'!$B:$AZ,15,FALSE)),IF($X$1=2,(VLOOKUP(B143,'X2'!$B:$AZ,15,FALSE)),IF($X$1=3,(VLOOKUP(B143,'X3'!$B:$AZ,15,FALSE)),IF($X$1=4,(VLOOKUP(B143,'X4'!$B:$AZ,15,FALSE)),IF($X$1=5,(VLOOKUP(B143,'X5'!$B:$AZ,15,FALSE)),IF($X$1=6,(VLOOKUP(B143,'X6'!$B:$AZ,15,FALSE)),IF($X$1=7,(VLOOKUP(B143,'X7'!$B:$AZ,15,FALSE)),IF($X$1=8,(VLOOKUP(B143,'X8'!$B:$AZ,15,FALSE)),IF($X$1=9,(VLOOKUP(B143,'X9'!$B:$AZ,15,FALSE)),IF($X$1=10,(VLOOKUP(B143,'X10'!$B:$AZ,15,FALSE)),IF($X$1=11,(VLOOKUP(B143,'X11'!$B:$AZ,15,FALSE)),IF($X$1=12,(VLOOKUP(B143,'X12'!$B:$AZ,15,FALSE)),IF($X$1=13,(VLOOKUP(B143,'X13'!$B:$AZ,15,FALSE)),"B")))))))))))))))</f>
        <v xml:space="preserve"> </v>
      </c>
      <c r="S143" s="185" t="str">
        <f ca="1">IF(ISERROR(IF((IF($X$1=1,(VLOOKUP(B143,'X1'!$B:$AZ,14,FALSE)),(IF($X$1=2,(VLOOKUP(B143,'X2'!$B:$AZ,14,FALSE)),(IF($X$1=3,(VLOOKUP(B143,'X3'!$B:$AZ,14,FALSE)),(IF($X$1=4,(VLOOKUP(B143,'X4'!$B:$AZ,14,FALSE)),(IF($X$1=5,(VLOOKUP(B143,'X5'!$B:$AZ,14,FALSE)),(IF($X$1=6,(VLOOKUP(B143,'X6'!$B:$AZ,14,FALSE)),(IF($X$1=7,(VLOOKUP(B143,'X7'!$B:$AZ,14,FALSE)),(IF($X$1=8,(VLOOKUP(B143,'X8'!$B:$AZ,14,FALSE)),(IF($X$1=9,(VLOOKUP(B143,'X9'!$B:$AZ,14,FALSE)),(IF($X$1=10,(VLOOKUP(B143,'X10'!$B:$AZ,14,FALSE)),(IF($X$1=11,(VLOOKUP(B143,'X11'!$B:$AZ,14,FALSE)),(IF($X$1=12,(VLOOKUP(B143,'X12'!$B:$AZ,14,FALSE)),(VLOOKUP(B143,'X13'!$B:$AZ,14,FALSE))))))))))))))))))))))))))=$V$1," ",(IF($X$1=1,(VLOOKUP(B143,'X1'!$B:$AZ,14,FALSE)),(IF($X$1=2,(VLOOKUP(B143,'X2'!$B:$AZ,14,FALSE)),(IF($X$1=3,(VLOOKUP(B143,'X3'!$B:$AZ,14,FALSE)),(IF($X$1=4,(VLOOKUP(B143,'X4'!$B:$AZ,14,FALSE)),(IF($X$1=5,(VLOOKUP(B143,'X5'!$B:$AZ,14,FALSE)),(IF($X$1=6,(VLOOKUP(B143,'X6'!$B:$AZ,14,FALSE)),(IF($X$1=7,(VLOOKUP(B143,'X7'!$B:$AZ,14,FALSE)),(IF($X$1=8,(VLOOKUP(B143,'X8'!$B:$AZ,14,FALSE)),(IF($X$1=9,(VLOOKUP(B143,'X9'!$B:$AZ,14,FALSE)),(IF($X$1=10,(VLOOKUP(B143,'X10'!$B:$AZ,14,FALSE)),(IF($X$1=11,(VLOOKUP(B143,'X11'!$B:$AZ,14,FALSE)),(IF($X$1=12,(VLOOKUP(B143,'X12'!$B:$AZ,14,FALSE)),(VLOOKUP(B143,'X13'!$B:$AZ,14,FALSE))))))))))))))))))))))))))))=TRUE," ",(IF((IF($X$1=1,(VLOOKUP(B143,'X1'!$B:$AZ,14,FALSE)),(IF($X$1=2,(VLOOKUP(B143,'X2'!$B:$AZ,14,FALSE)),(IF($X$1=3,(VLOOKUP(B143,'X3'!$B:$AZ,14,FALSE)),(IF($X$1=4,(VLOOKUP(B143,'X4'!$B:$AZ,14,FALSE)),(IF($X$1=5,(VLOOKUP(B143,'X5'!$B:$AZ,14,FALSE)),(IF($X$1=6,(VLOOKUP(B143,'X6'!$B:$AZ,14,FALSE)),(IF($X$1=7,(VLOOKUP(B143,'X7'!$B:$AZ,14,FALSE)),(IF($X$1=8,(VLOOKUP(B143,'X8'!$B:$AZ,14,FALSE)),(IF($X$1=9,(VLOOKUP(B143,'X9'!$B:$AZ,14,FALSE)),(IF($X$1=10,(VLOOKUP(B143,'X10'!$B:$AZ,14,FALSE)),(IF($X$1=11,(VLOOKUP(B143,'X11'!$B:$AZ,14,FALSE)),(IF($X$1=12,(VLOOKUP(B143,'X12'!$B:$AZ,14,FALSE)),(VLOOKUP(B143,'X13'!$B:$AZ,14,FALSE))))))))))))))))))))))))))=$V$1," ",(IF($X$1=1,(VLOOKUP(B143,'X1'!$B:$AZ,14,FALSE)),(IF($X$1=2,(VLOOKUP(B143,'X2'!$B:$AZ,14,FALSE)),(IF($X$1=3,(VLOOKUP(B143,'X3'!$B:$AZ,14,FALSE)),(IF($X$1=4,(VLOOKUP(B143,'X4'!$B:$AZ,14,FALSE)),(IF($X$1=5,(VLOOKUP(B143,'X5'!$B:$AZ,14,FALSE)),(IF($X$1=6,(VLOOKUP(B143,'X6'!$B:$AZ,14,FALSE)),(IF($X$1=7,(VLOOKUP(B143,'X7'!$B:$AZ,14,FALSE)),(IF($X$1=8,(VLOOKUP(B143,'X8'!$B:$AZ,14,FALSE)),(IF($X$1=9,(VLOOKUP(B143,'X9'!$B:$AZ,14,FALSE)),(IF($X$1=10,(VLOOKUP(B143,'X10'!$B:$AZ,14,FALSE)),(IF($X$1=11,(VLOOKUP(B143,'X11'!$B:$AZ,14,FALSE)),(IF($X$1=12,(VLOOKUP(B143,'X12'!$B:$AZ,14,FALSE)),(VLOOKUP(B143,'X13'!$B:$AZ,14,FALSE)))))))))))))))))))))))))))))</f>
        <v xml:space="preserve"> </v>
      </c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</row>
    <row r="144" spans="1:67" ht="14.1" customHeight="1" x14ac:dyDescent="0.2">
      <c r="A144" s="156" t="s">
        <v>1058</v>
      </c>
      <c r="B144" s="122" t="str">
        <f>IF(ISERROR(IF($U$16=1,(VLOOKUP(A144,$AC$89:$AH$125,2,FALSE)),IF((IF($X$1=1,'X1'!B103,(IF($X$1=2,'X2'!B103,(IF($X$1=3,'X3'!B103,(IF($X$1=4,'X4'!B103,(IF($X$1=5,'X5'!B103,(IF($X$1=6,'X6'!B103,(IF($X$1=7,'X7'!B103,(IF($X$1=8,'X8'!B103,(IF($X$1=9,'X9'!B103,(IF($X$1=10,'X10'!B103,(IF($X$1=11,'X11'!B103,(IF($X$1=12,'X12'!B103,'X13'!B103))))))))))))))))))))))))="","",(IF($X$1=1,'X1'!B103,(IF($X$1=2,'X2'!B103,(IF($X$1=3,'X3'!B103,(IF($X$1=4,'X4'!B103,(IF($X$1=5,'X5'!B103,(IF($X$1=6,'X6'!B103,(IF($X$1=7,'X7'!B103,(IF($X$1=8,'X8'!B103,(IF($X$1=9,'X9'!B103,(IF($X$1=10,'X10'!B103,(IF($X$1=11,'X11'!B103,(IF($X$1=12,'X12'!B103,'X13'!B103)))))))))))))))))))))))))))=TRUE," ",(IF($U$16=1,(VLOOKUP(A144,$AC$89:$AH$125,2,FALSE)),IF((IF($X$1=1,'X1'!B103,(IF($X$1=2,'X2'!B103,(IF($X$1=3,'X3'!B103,(IF($X$1=4,'X4'!B103,(IF($X$1=5,'X5'!B103,(IF($X$1=6,'X6'!B103,(IF($X$1=7,'X7'!B103,(IF($X$1=8,'X8'!B103,(IF($X$1=9,'X9'!B103,(IF($X$1=10,'X10'!B103,(IF($X$1=11,'X11'!B103,(IF($X$1=12,'X12'!B103,'X13'!B103))))))))))))))))))))))))="","",(IF($X$1=1,'X1'!B103,(IF($X$1=2,'X2'!B103,(IF($X$1=3,'X3'!B103,(IF($X$1=4,'X4'!B103,(IF($X$1=5,'X5'!B103,(IF($X$1=6,'X6'!B103,(IF($X$1=7,'X7'!B103,(IF($X$1=8,'X8'!B103,(IF($X$1=9,'X9'!B103,(IF($X$1=10,'X10'!B103,(IF($X$1=11,'X11'!B103,(IF($X$1=12,'X12'!B103,'X13'!B103))))))))))))))))))))))))))))</f>
        <v/>
      </c>
      <c r="C144" s="181" t="str">
        <f ca="1">IF(ISERROR(IF($X$1=1,(VLOOKUP(B144,'X1'!$B:$AZ,47,FALSE)),IF($X$1=2,(VLOOKUP(B144,'X2'!$B:$AZ,47,FALSE)),IF($X$1=3,(VLOOKUP(B144,'X3'!$B:$AZ,47,FALSE)),IF($X$1=4,(VLOOKUP(B144,'X4'!$B:$AZ,47,FALSE)),IF($X$1=5,(VLOOKUP(B144,'X5'!$B:$AZ,47,FALSE)),IF($X$1=6,(VLOOKUP(B144,'X6'!$B:$AZ,47,FALSE)),IF($X$1=7,(VLOOKUP(B144,'X7'!$B:$AZ,47,FALSE)),IF($X$1=8,(VLOOKUP(B144,'X8'!$B:$AZ,47,FALSE)),IF($X$1=9,(VLOOKUP(B144,'X9'!$B:$AZ,47,FALSE)),IF($X$1=10,(VLOOKUP(B144,'X10'!$B:$AZ,47,FALSE)),IF($X$1=11,(VLOOKUP(B144,'X11'!$B:$AZ,47,FALSE)),IF($X$1=12,(VLOOKUP(B144,'X12'!$B:$AZ,47,FALSE)),IF($X$1=13,(VLOOKUP(B144,'X13'!$B:$AZ,47,FALSE)),"B"))))))))))))))=TRUE," ",(IF($X$1=1,(VLOOKUP(B144,'X1'!$B:$AZ,47,FALSE)),IF($X$1=2,(VLOOKUP(B144,'X2'!$B:$AZ,47,FALSE)),IF($X$1=3,(VLOOKUP(B144,'X3'!$B:$AZ,47,FALSE)),IF($X$1=4,(VLOOKUP(B144,'X4'!$B:$AZ,47,FALSE)),IF($X$1=5,(VLOOKUP(B144,'X5'!$B:$AZ,47,FALSE)),IF($X$1=6,(VLOOKUP(B144,'X6'!$B:$AZ,47,FALSE)),IF($X$1=7,(VLOOKUP(B144,'X7'!$B:$AZ,47,FALSE)),IF($X$1=8,(VLOOKUP(B144,'X8'!$B:$AZ,47,FALSE)),IF($X$1=9,(VLOOKUP(B144,'X9'!$B:$AZ,47,FALSE)),IF($X$1=10,(VLOOKUP(B144,'X10'!$B:$AZ,47,FALSE)),IF($X$1=11,(VLOOKUP(B144,'X11'!$B:$AZ,47,FALSE)),IF($X$1=12,(VLOOKUP(B144,'X12'!$B:$AZ,47,FALSE)),IF($X$1=13,(VLOOKUP(B144,'X13'!$B:$AZ,47,FALSE)),"B")))))))))))))))</f>
        <v xml:space="preserve"> </v>
      </c>
      <c r="D144" s="181" t="str">
        <f ca="1">IF(ISERROR(IF($X$1=1,(VLOOKUP(B144,'X1'!$B:$AP,41,FALSE)),IF($X$1=2,(VLOOKUP(B144,'X2'!$B:$AP,41,FALSE)),IF($X$1=3,(VLOOKUP(B144,'X3'!$B:$AP,41,FALSE)),IF($X$1=4,(VLOOKUP(B144,'X4'!$B:$AP,41,FALSE)),IF($X$1=5,(VLOOKUP(B144,'X5'!$B:$AP,41,FALSE)),IF($X$1=6,(VLOOKUP(B144,'X6'!$B:$AP,41,FALSE)),IF($X$1=7,(VLOOKUP(B144,'X7'!$B:$AP,41,FALSE)),IF($X$1=8,(VLOOKUP(B144,'X8'!$B:$AP,41,FALSE)),IF($X$1=9,(VLOOKUP(B144,'X9'!$B:$AP,41,FALSE)),IF($X$1=10,(VLOOKUP(B144,'X10'!$B:$AP,41,FALSE)),IF($X$1=11,(VLOOKUP(B144,'X11'!$B:$AP,41,FALSE)),IF($X$1=12,(VLOOKUP(B144,'X12'!$B:$AP,41,FALSE)),IF($X$1=13,(VLOOKUP(B144,'X13'!$B:$AP,41,FALSE)),"B"))))))))))))))=TRUE," ",(IF($X$1=1,(VLOOKUP(B144,'X1'!$B:$AP,41,FALSE)),IF($X$1=2,(VLOOKUP(B144,'X2'!$B:$AP,41,FALSE)),IF($X$1=3,(VLOOKUP(B144,'X3'!$B:$AP,41,FALSE)),IF($X$1=4,(VLOOKUP(B144,'X4'!$B:$AP,41,FALSE)),IF($X$1=5,(VLOOKUP(B144,'X5'!$B:$AP,41,FALSE)),IF($X$1=6,(VLOOKUP(B144,'X6'!$B:$AP,41,FALSE)),IF($X$1=7,(VLOOKUP(B144,'X7'!$B:$AP,41,FALSE)),IF($X$1=8,(VLOOKUP(B144,'X8'!$B:$AP,41,FALSE)),IF($X$1=9,(VLOOKUP(B144,'X9'!$B:$AP,41,FALSE)),IF($X$1=10,(VLOOKUP(B144,'X10'!$B:$AP,41,FALSE)),IF($X$1=11,(VLOOKUP(B144,'X11'!$B:$AP,41,FALSE)),IF($X$1=12,(VLOOKUP(B144,'X12'!$B:$AP,41,FALSE)),IF($X$1=13,(VLOOKUP(B144,'X13'!$B:$AP,41,FALSE)),"B")))))))))))))))</f>
        <v xml:space="preserve"> </v>
      </c>
      <c r="E144" s="182" t="str">
        <f ca="1">IF(ISERROR(IF($X$1=1,(VLOOKUP(B144,'X1'!$B:$AP,7,FALSE)),IF($X$1=2,(VLOOKUP(B144,'X2'!$B:$AP,7,FALSE)),IF($X$1=3,(VLOOKUP(B144,'X3'!$B:$AP,7,FALSE)),IF($X$1=4,(VLOOKUP(B144,'X4'!$B:$AP,7,FALSE)),IF($X$1=5,(VLOOKUP(B144,'X5'!$B:$AP,7,FALSE)),IF($X$1=6,(VLOOKUP(B144,'X6'!$B:$AP,7,FALSE)),IF($X$1=7,(VLOOKUP(B144,'X7'!$B:$AP,7,FALSE)),IF($X$1=8,(VLOOKUP(B144,'X8'!$B:$AP,7,FALSE)),IF($X$1=9,(VLOOKUP(B144,'X9'!$B:$AP,7,FALSE)),IF($X$1=10,(VLOOKUP(B144,'X10'!$B:$AP,7,FALSE)),IF($X$1=11,(VLOOKUP(B144,'X11'!$B:$AP,7,FALSE)),IF($X$1=12,(VLOOKUP(B144,'X12'!$B:$AP,7,FALSE)),IF($X$1=13,(VLOOKUP(B144,'X13'!$B:$AP,7,FALSE)),"B"))))))))))))))=TRUE," ",(IF($X$1=1,(VLOOKUP(B144,'X1'!$B:$AP,7,FALSE)),IF($X$1=2,(VLOOKUP(B144,'X2'!$B:$AP,7,FALSE)),IF($X$1=3,(VLOOKUP(B144,'X3'!$B:$AP,7,FALSE)),IF($X$1=4,(VLOOKUP(B144,'X4'!$B:$AP,7,FALSE)),IF($X$1=5,(VLOOKUP(B144,'X5'!$B:$AP,7,FALSE)),IF($X$1=6,(VLOOKUP(B144,'X6'!$B:$AP,7,FALSE)),IF($X$1=7,(VLOOKUP(B144,'X7'!$B:$AP,7,FALSE)),IF($X$1=8,(VLOOKUP(B144,'X8'!$B:$AP,7,FALSE)),IF($X$1=9,(VLOOKUP(B144,'X9'!$B:$AP,7,FALSE)),IF($X$1=10,(VLOOKUP(B144,'X10'!$B:$AP,7,FALSE)),IF($X$1=11,(VLOOKUP(B144,'X11'!$B:$AP,7,FALSE)),IF($X$1=12,(VLOOKUP(B144,'X12'!$B:$AP,7,FALSE)),IF($X$1=13,(VLOOKUP(B144,'X13'!$B:$AP,7,FALSE)),"B")))))))))))))))</f>
        <v xml:space="preserve"> </v>
      </c>
      <c r="F144" s="182" t="str">
        <f ca="1">IF(ISERROR(IF((IF($X$1=1,(VLOOKUP(B144,'X1'!$B:$AO,6,FALSE)),(IF($X$1=2,(VLOOKUP(B144,'X2'!$B:$AO,6,FALSE)),(IF($X$1=3,(VLOOKUP(B144,'X3'!$B:$AO,6,FALSE)),(IF($X$1=4,(VLOOKUP(B144,'X4'!$B:$AO,6,FALSE)),(IF($X$1=5,(VLOOKUP(B144,'X5'!$B:$AO,6,FALSE)),(IF($X$1=6,(VLOOKUP(B144,'X6'!$B:$AO,6,FALSE)),(IF($X$1=7,(VLOOKUP(B144,'X7'!$B:$AO,6,FALSE)),(IF($X$1=8,(VLOOKUP(B144,'X8'!$B:$AO,6,FALSE)),(IF($X$1=9,(VLOOKUP(B144,'X9'!$B:$AO,6,FALSE)),(IF($X$1=10,(VLOOKUP(B144,'X10'!$B:$AO,6,FALSE)),(IF($X$1=11,(VLOOKUP(B144,'X11'!$B:$AO,6,FALSE)),(IF($X$1=12,(VLOOKUP(B144,'X12'!$B:$AO,6,FALSE)),(VLOOKUP(B144,'X13'!$B:$AO,6,FALSE))))))))))))))))))))))))))=$V$1," ",(IF($X$1=1,(VLOOKUP(B144,'X1'!$B:$AO,6,FALSE)),(IF($X$1=2,(VLOOKUP(B144,'X2'!$B:$AO,6,FALSE)),(IF($X$1=3,(VLOOKUP(B144,'X3'!$B:$AO,6,FALSE)),(IF($X$1=4,(VLOOKUP(B144,'X4'!$B:$AO,6,FALSE)),(IF($X$1=5,(VLOOKUP(B144,'X5'!$B:$AO,6,FALSE)),(IF($X$1=6,(VLOOKUP(B144,'X6'!$B:$AO,6,FALSE)),(IF($X$1=7,(VLOOKUP(B144,'X7'!$B:$AO,6,FALSE)),(IF($X$1=8,(VLOOKUP(B144,'X8'!$B:$AO,6,FALSE)),(IF($X$1=9,(VLOOKUP(B144,'X9'!$B:$AO,6,FALSE)),(IF($X$1=10,(VLOOKUP(B144,'X10'!$B:$AO,6,FALSE)),(IF($X$1=11,(VLOOKUP(B144,'X11'!$B:$AO,6,FALSE)),(IF($X$1=12,(VLOOKUP(B144,'X12'!$B:$AO,6,FALSE)),(VLOOKUP(B144,'X13'!$B:$AO,6,FALSE))))))))))))))))))))))))))))=TRUE," ",(IF((IF($X$1=1,(VLOOKUP(B144,'X1'!$B:$AO,6,FALSE)),(IF($X$1=2,(VLOOKUP(B144,'X2'!$B:$AO,6,FALSE)),(IF($X$1=3,(VLOOKUP(B144,'X3'!$B:$AO,6,FALSE)),(IF($X$1=4,(VLOOKUP(B144,'X4'!$B:$AO,6,FALSE)),(IF($X$1=5,(VLOOKUP(B144,'X5'!$B:$AO,6,FALSE)),(IF($X$1=6,(VLOOKUP(B144,'X6'!$B:$AO,6,FALSE)),(IF($X$1=7,(VLOOKUP(B144,'X7'!$B:$AO,6,FALSE)),(IF($X$1=8,(VLOOKUP(B144,'X8'!$B:$AO,6,FALSE)),(IF($X$1=9,(VLOOKUP(B144,'X9'!$B:$AO,6,FALSE)),(IF($X$1=10,(VLOOKUP(B144,'X10'!$B:$AO,6,FALSE)),(IF($X$1=11,(VLOOKUP(B144,'X11'!$B:$AO,6,FALSE)),(IF($X$1=12,(VLOOKUP(B144,'X12'!$B:$AO,6,FALSE)),(VLOOKUP(B144,'X13'!$B:$AO,6,FALSE))))))))))))))))))))))))))=$V$1," ",(IF($X$1=1,(VLOOKUP(B144,'X1'!$B:$AO,6,FALSE)),(IF($X$1=2,(VLOOKUP(B144,'X2'!$B:$AO,6,FALSE)),(IF($X$1=3,(VLOOKUP(B144,'X3'!$B:$AO,6,FALSE)),(IF($X$1=4,(VLOOKUP(B144,'X4'!$B:$AO,6,FALSE)),(IF($X$1=5,(VLOOKUP(B144,'X5'!$B:$AO,6,FALSE)),(IF($X$1=6,(VLOOKUP(B144,'X6'!$B:$AO,6,FALSE)),(IF($X$1=7,(VLOOKUP(B144,'X7'!$B:$AO,6,FALSE)),(IF($X$1=8,(VLOOKUP(B144,'X8'!$B:$AO,6,FALSE)),(IF($X$1=9,(VLOOKUP(B144,'X9'!$B:$AO,6,FALSE)),(IF($X$1=10,(VLOOKUP(B144,'X10'!$B:$AO,6,FALSE)),(IF($X$1=11,(VLOOKUP(B144,'X11'!$B:$AO,6,FALSE)),(IF($X$1=12,(VLOOKUP(B144,'X12'!$B:$AO,6,FALSE)),(VLOOKUP(B144,'X13'!$B:$AO,6,FALSE)))))))))))))))))))))))))))))</f>
        <v xml:space="preserve"> </v>
      </c>
      <c r="G144" s="182" t="str">
        <f ca="1">IF(ISERROR(IF($X$1=1,(VLOOKUP(B144,'X1'!$B:$AZ,44,FALSE)),IF($X$1=2,(VLOOKUP(B144,'X2'!$B:$AZ,44,FALSE)),IF($X$1=3,(VLOOKUP(B144,'X3'!$B:$AZ,44,FALSE)),IF($X$1=4,(VLOOKUP(B144,'X4'!$B:$AZ,44,FALSE)),IF($X$1=5,(VLOOKUP(B144,'X5'!$B:$AZ,44,FALSE)),IF($X$1=6,(VLOOKUP(B144,'X6'!$B:$AZ,44,FALSE)),IF($X$1=7,(VLOOKUP(B144,'X7'!$B:$AZ,44,FALSE)),IF($X$1=8,(VLOOKUP(B144,'X8'!$B:$AZ,44,FALSE)),IF($X$1=9,(VLOOKUP(B144,'X9'!$B:$AZ,44,FALSE)),IF($X$1=10,(VLOOKUP(B144,'X10'!$B:$AZ,44,FALSE)),IF($X$1=11,(VLOOKUP(B144,'X11'!$B:$AZ,44,FALSE)),IF($X$1=12,(VLOOKUP(B144,'X12'!$B:$AZ,44,FALSE)),IF($X$1=13,(VLOOKUP(B144,'X13'!$B:$AZ,44,FALSE)),"B"))))))))))))))=TRUE," ",(IF($X$1=1,(VLOOKUP(B144,'X1'!$B:$AZ,44,FALSE)),IF($X$1=2,(VLOOKUP(B144,'X2'!$B:$AZ,44,FALSE)),IF($X$1=3,(VLOOKUP(B144,'X3'!$B:$AZ,44,FALSE)),IF($X$1=4,(VLOOKUP(B144,'X4'!$B:$AZ,44,FALSE)),IF($X$1=5,(VLOOKUP(B144,'X5'!$B:$AZ,44,FALSE)),IF($X$1=6,(VLOOKUP(B144,'X6'!$B:$AZ,44,FALSE)),IF($X$1=7,(VLOOKUP(B144,'X7'!$B:$AZ,44,FALSE)),IF($X$1=8,(VLOOKUP(B144,'X8'!$B:$AZ,44,FALSE)),IF($X$1=9,(VLOOKUP(B144,'X9'!$B:$AZ,44,FALSE)),IF($X$1=10,(VLOOKUP(B144,'X10'!$B:$AZ,44,FALSE)),IF($X$1=11,(VLOOKUP(B144,'X11'!$B:$AZ,44,FALSE)),IF($X$1=12,(VLOOKUP(B144,'X12'!$B:$AZ,44,FALSE)),IF($X$1=13,(VLOOKUP(B144,'X13'!$B:$AZ,44,FALSE)),"B")))))))))))))))</f>
        <v xml:space="preserve"> </v>
      </c>
      <c r="H144" s="182" t="str">
        <f ca="1">IF(ISERROR(IF($X$1=1,(VLOOKUP(B144,'X1'!$B:$AZ,8,FALSE)),IF($X$1=2,(VLOOKUP(B144,'X2'!$B:$AZ,8,FALSE)),IF($X$1=3,(VLOOKUP(B144,'X3'!$B:$AZ,8,FALSE)),IF($X$1=4,(VLOOKUP(B144,'X4'!$B:$AZ,8,FALSE)),IF($X$1=5,(VLOOKUP(B144,'X5'!$B:$AZ,8,FALSE)),IF($X$1=6,(VLOOKUP(B144,'X6'!$B:$AZ,8,FALSE)),IF($X$1=7,(VLOOKUP(B144,'X7'!$B:$AZ,8,FALSE)),IF($X$1=8,(VLOOKUP(B144,'X8'!$B:$AZ,8,FALSE)),IF($X$1=9,(VLOOKUP(B144,'X9'!$B:$AZ,8,FALSE)),IF($X$1=10,(VLOOKUP(B144,'X10'!$B:$AZ,8,FALSE)),IF($X$1=11,(VLOOKUP(B144,'X11'!$B:$AZ,8,FALSE)),IF($X$1=12,(VLOOKUP(B144,'X12'!$B:$AZ,8,FALSE)),IF($X$1=13,(VLOOKUP(B144,'X13'!$B:$AZ,8,FALSE)),"B"))))))))))))))=TRUE," ",(IF($X$1=1,(VLOOKUP(B144,'X1'!$B:$AZ,8,FALSE)),IF($X$1=2,(VLOOKUP(B144,'X2'!$B:$AZ,8,FALSE)),IF($X$1=3,(VLOOKUP(B144,'X3'!$B:$AZ,8,FALSE)),IF($X$1=4,(VLOOKUP(B144,'X4'!$B:$AZ,8,FALSE)),IF($X$1=5,(VLOOKUP(B144,'X5'!$B:$AZ,8,FALSE)),IF($X$1=6,(VLOOKUP(B144,'X6'!$B:$AZ,8,FALSE)),IF($X$1=7,(VLOOKUP(B144,'X7'!$B:$AZ,8,FALSE)),IF($X$1=8,(VLOOKUP(B144,'X8'!$B:$AZ,8,FALSE)),IF($X$1=9,(VLOOKUP(B144,'X9'!$B:$AZ,8,FALSE)),IF($X$1=10,(VLOOKUP(B144,'X10'!$B:$AZ,8,FALSE)),IF($X$1=11,(VLOOKUP(B144,'X11'!$B:$AZ,8,FALSE)),IF($X$1=12,(VLOOKUP(B144,'X12'!$B:$AZ,8,FALSE)),IF($X$1=13,(VLOOKUP(B144,'X13'!$B:$AZ,8,FALSE)),"B")))))))))))))))</f>
        <v xml:space="preserve"> </v>
      </c>
      <c r="I144" s="183" t="str">
        <f ca="1">IF(ISERROR(IF($X$1=1,(VLOOKUP(B144,'X1'!$B:$AZ,2,FALSE)),IF($X$1=2,(VLOOKUP(B144,'X2'!$B:$AZ,2,FALSE)),IF($X$1=3,(VLOOKUP(B144,'X3'!$B:$AZ,2,FALSE)),IF($X$1=4,(VLOOKUP(B144,'X4'!$B:$AZ,2,FALSE)),IF($X$1=5,(VLOOKUP(B144,'X5'!$B:$AZ,2,FALSE)),IF($X$1=6,(VLOOKUP(B144,'X6'!$B:$AZ,2,FALSE)),IF($X$1=7,(VLOOKUP(B144,'X7'!$B:$AZ,2,FALSE)),IF($X$1=8,(VLOOKUP(B144,'X8'!$B:$AZ,2,FALSE)),IF($X$1=9,(VLOOKUP(B144,'X9'!$B:$AZ,2,FALSE)),IF($X$1=10,(VLOOKUP(B144,'X10'!$B:$AZ,2,FALSE)),IF($X$1=11,(VLOOKUP(B144,'X11'!$B:$AZ,2,FALSE)),IF($X$1=12,(VLOOKUP(B144,'X12'!$B:$AZ,2,FALSE)),IF($X$1=13,(VLOOKUP(B144,'X13'!$B:$AZ,2,FALSE)),"B"))))))))))))))=TRUE," ",(IF($X$1=1,(VLOOKUP(B144,'X1'!$B:$AZ,2,FALSE)),IF($X$1=2,(VLOOKUP(B144,'X2'!$B:$AZ,2,FALSE)),IF($X$1=3,(VLOOKUP(B144,'X3'!$B:$AZ,2,FALSE)),IF($X$1=4,(VLOOKUP(B144,'X4'!$B:$AZ,2,FALSE)),IF($X$1=5,(VLOOKUP(B144,'X5'!$B:$AZ,2,FALSE)),IF($X$1=6,(VLOOKUP(B144,'X6'!$B:$AZ,2,FALSE)),IF($X$1=7,(VLOOKUP(B144,'X7'!$B:$AZ,2,FALSE)),IF($X$1=8,(VLOOKUP(B144,'X8'!$B:$AZ,2,FALSE)),IF($X$1=9,(VLOOKUP(B144,'X9'!$B:$AZ,2,FALSE)),IF($X$1=10,(VLOOKUP(B144,'X10'!$B:$AZ,2,FALSE)),IF($X$1=11,(VLOOKUP(B144,'X11'!$B:$AZ,2,FALSE)),IF($X$1=12,(VLOOKUP(B144,'X12'!$B:$AZ,2,FALSE)),IF($X$1=13,(VLOOKUP(B144,'X13'!$B:$AZ,2,FALSE)),"B")))))))))))))))</f>
        <v xml:space="preserve"> </v>
      </c>
      <c r="J144" s="183" t="str">
        <f ca="1">IF(ISERROR(IF($X$1=1,(VLOOKUP(B144,'X1'!$B:$AZ,3,FALSE)),IF($X$1=2,(VLOOKUP(B144,'X2'!$B:$AZ,3,FALSE)),IF($X$1=3,(VLOOKUP(B144,'X3'!$B:$AZ,3,FALSE)),IF($X$1=4,(VLOOKUP(B144,'X4'!$B:$AZ,3,FALSE)),IF($X$1=5,(VLOOKUP(B144,'X5'!$B:$AZ,3,FALSE)),IF($X$1=6,(VLOOKUP(B144,'X6'!$B:$AZ,3,FALSE)),IF($X$1=7,(VLOOKUP(B144,'X7'!$B:$AZ,3,FALSE)),IF($X$1=8,(VLOOKUP(B144,'X8'!$B:$AZ,3,FALSE)),IF($X$1=9,(VLOOKUP(B144,'X9'!$B:$AZ,3,FALSE)),IF($X$1=10,(VLOOKUP(B144,'X10'!$B:$AZ,3,FALSE)),IF($X$1=11,(VLOOKUP(B144,'X11'!$B:$AZ,3,FALSE)),IF($X$1=12,(VLOOKUP(B144,'X12'!$B:$AZ,3,FALSE)),IF($X$1=13,(VLOOKUP(B144,'X13'!$B:$AZ,3,FALSE)),"B"))))))))))))))=TRUE," ",(IF($X$1=1,(VLOOKUP(B144,'X1'!$B:$AZ,3,FALSE)),IF($X$1=2,(VLOOKUP(B144,'X2'!$B:$AZ,3,FALSE)),IF($X$1=3,(VLOOKUP(B144,'X3'!$B:$AZ,3,FALSE)),IF($X$1=4,(VLOOKUP(B144,'X4'!$B:$AZ,3,FALSE)),IF($X$1=5,(VLOOKUP(B144,'X5'!$B:$AZ,3,FALSE)),IF($X$1=6,(VLOOKUP(B144,'X6'!$B:$AZ,3,FALSE)),IF($X$1=7,(VLOOKUP(B144,'X7'!$B:$AZ,3,FALSE)),IF($X$1=8,(VLOOKUP(B144,'X8'!$B:$AZ,3,FALSE)),IF($X$1=9,(VLOOKUP(B144,'X9'!$B:$AZ,3,FALSE)),IF($X$1=10,(VLOOKUP(B144,'X10'!$B:$AZ,3,FALSE)),IF($X$1=11,(VLOOKUP(B144,'X11'!$B:$AZ,3,FALSE)),IF($X$1=12,(VLOOKUP(B144,'X12'!$B:$AZ,3,FALSE)),IF($X$1=13,(VLOOKUP(B144,'X13'!$B:$AZ,3,FALSE)),"B")))))))))))))))</f>
        <v xml:space="preserve"> </v>
      </c>
      <c r="K144" s="183" t="str">
        <f ca="1">IF(ISERROR(IF($X$1=1,(VLOOKUP(B144,'X1'!$B:$AZ,5,FALSE)),IF($X$1=2,(VLOOKUP(B144,'X2'!$B:$AZ,5,FALSE)),IF($X$1=3,(VLOOKUP(B144,'X3'!$B:$AZ,5,FALSE)),IF($X$1=4,(VLOOKUP(B144,'X4'!$B:$AZ,5,FALSE)),IF($X$1=5,(VLOOKUP(B144,'X5'!$B:$AZ,5,FALSE)),IF($X$1=6,(VLOOKUP(B144,'X6'!$B:$AZ,5,FALSE)),IF($X$1=7,(VLOOKUP(B144,'X7'!$B:$AZ,5,FALSE)),IF($X$1=8,(VLOOKUP(B144,'X8'!$B:$AZ,5,FALSE)),IF($X$1=9,(VLOOKUP(B144,'X9'!$B:$AZ,5,FALSE)),IF($X$1=10,(VLOOKUP(B144,'X10'!$B:$AZ,5,FALSE)),IF($X$1=11,(VLOOKUP(B144,'X11'!$B:$AZ,5,FALSE)),IF($X$1=12,(VLOOKUP(B144,'X12'!$B:$AZ,5,FALSE)),IF($X$1=13,(VLOOKUP(B144,'X13'!$B:$AZ,5,FALSE)),"B"))))))))))))))=TRUE," ",(IF($X$1=1,(VLOOKUP(B144,'X1'!$B:$AZ,5,FALSE)),IF($X$1=2,(VLOOKUP(B144,'X2'!$B:$AZ,5,FALSE)),IF($X$1=3,(VLOOKUP(B144,'X3'!$B:$AZ,5,FALSE)),IF($X$1=4,(VLOOKUP(B144,'X4'!$B:$AZ,5,FALSE)),IF($X$1=5,(VLOOKUP(B144,'X5'!$B:$AZ,5,FALSE)),IF($X$1=6,(VLOOKUP(B144,'X6'!$B:$AZ,5,FALSE)),IF($X$1=7,(VLOOKUP(B144,'X7'!$B:$AZ,5,FALSE)),IF($X$1=8,(VLOOKUP(B144,'X8'!$B:$AZ,5,FALSE)),IF($X$1=9,(VLOOKUP(B144,'X9'!$B:$AZ,5,FALSE)),IF($X$1=10,(VLOOKUP(B144,'X10'!$B:$AZ,5,FALSE)),IF($X$1=11,(VLOOKUP(B144,'X11'!$B:$AZ,5,FALSE)),IF($X$1=12,(VLOOKUP(B144,'X12'!$B:$AZ,5,FALSE)),IF($X$1=13,(VLOOKUP(B144,'X13'!$B:$AZ,5,FALSE)),"B")))))))))))))))</f>
        <v xml:space="preserve"> </v>
      </c>
      <c r="L144" s="184" t="str">
        <f ca="1">IF(ISERROR(IF($X$1=1,(VLOOKUP(B144,'X1'!$B:$AZ,9,FALSE)),IF($X$1=2,(VLOOKUP(B144,'X2'!$B:$AZ,9,FALSE)),IF($X$1=3,(VLOOKUP(B144,'X3'!$B:$AZ,9,FALSE)),IF($X$1=4,(VLOOKUP(B144,'X4'!$B:$AZ,9,FALSE)),IF($X$1=5,(VLOOKUP(B144,'X5'!$B:$AZ,9,FALSE)),IF($X$1=6,(VLOOKUP(B144,'X6'!$B:$AZ,9,FALSE)),IF($X$1=7,(VLOOKUP(B144,'X7'!$B:$AZ,9,FALSE)),IF($X$1=8,(VLOOKUP(B144,'X8'!$B:$AZ,9,FALSE)),IF($X$1=9,(VLOOKUP(B144,'X9'!$B:$AZ,9,FALSE)),IF($X$1=10,(VLOOKUP(B144,'X10'!$B:$AZ,9,FALSE)),IF($X$1=11,(VLOOKUP(B144,'X11'!$B:$AZ,9,FALSE)),IF($X$1=12,(VLOOKUP(B144,'X12'!$B:$AZ,9,FALSE)),IF($X$1=13,(VLOOKUP(B144,'X13'!$B:$AZ,9,FALSE)),"B"))))))))))))))=TRUE," ",(IF($X$1=1,(VLOOKUP(B144,'X1'!$B:$AZ,9,FALSE)),IF($X$1=2,(VLOOKUP(B144,'X2'!$B:$AZ,9,FALSE)),IF($X$1=3,(VLOOKUP(B144,'X3'!$B:$AZ,9,FALSE)),IF($X$1=4,(VLOOKUP(B144,'X4'!$B:$AZ,9,FALSE)),IF($X$1=5,(VLOOKUP(B144,'X5'!$B:$AZ,9,FALSE)),IF($X$1=6,(VLOOKUP(B144,'X6'!$B:$AZ,9,FALSE)),IF($X$1=7,(VLOOKUP(B144,'X7'!$B:$AZ,9,FALSE)),IF($X$1=8,(VLOOKUP(B144,'X8'!$B:$AZ,9,FALSE)),IF($X$1=9,(VLOOKUP(B144,'X9'!$B:$AZ,9,FALSE)),IF($X$1=10,(VLOOKUP(B144,'X10'!$B:$AZ,9,FALSE)),IF($X$1=11,(VLOOKUP(B144,'X11'!$B:$AZ,9,FALSE)),IF($X$1=12,(VLOOKUP(B144,'X12'!$B:$AZ,9,FALSE)),IF($X$1=13,(VLOOKUP(B144,'X13'!$B:$AZ,9,FALSE)),"B")))))))))))))))</f>
        <v xml:space="preserve"> </v>
      </c>
      <c r="M144" s="184" t="str">
        <f ca="1">IF(ISERROR(IF($X$1=1,(VLOOKUP(B144,'X1'!$B:$AZ,10,FALSE)),IF($X$1=2,(VLOOKUP(B144,'X2'!$B:$AZ,10,FALSE)),IF($X$1=3,(VLOOKUP(B144,'X3'!$B:$AZ,10,FALSE)),IF($X$1=4,(VLOOKUP(B144,'X4'!$B:$AZ,10,FALSE)),IF($X$1=5,(VLOOKUP(B144,'X5'!$B:$AZ,10,FALSE)),IF($X$1=6,(VLOOKUP(B144,'X6'!$B:$AZ,10,FALSE)),IF($X$1=7,(VLOOKUP(B144,'X7'!$B:$AZ,10,FALSE)),IF($X$1=8,(VLOOKUP(B144,'X8'!$B:$AZ,10,FALSE)),IF($X$1=9,(VLOOKUP(B144,'X9'!$B:$AZ,10,FALSE)),IF($X$1=10,(VLOOKUP(B144,'X10'!$B:$AZ,10,FALSE)),IF($X$1=11,(VLOOKUP(B144,'X11'!$B:$AZ,10,FALSE)),IF($X$1=12,(VLOOKUP(B144,'X12'!$B:$AZ,10,FALSE)),IF($X$1=13,(VLOOKUP(B144,'X13'!$B:$AZ,10,FALSE)),"B"))))))))))))))=TRUE," ",(IF($X$1=1,(VLOOKUP(B144,'X1'!$B:$AZ,10,FALSE)),IF($X$1=2,(VLOOKUP(B144,'X2'!$B:$AZ,10,FALSE)),IF($X$1=3,(VLOOKUP(B144,'X3'!$B:$AZ,10,FALSE)),IF($X$1=4,(VLOOKUP(B144,'X4'!$B:$AZ,10,FALSE)),IF($X$1=5,(VLOOKUP(B144,'X5'!$B:$AZ,10,FALSE)),IF($X$1=6,(VLOOKUP(B144,'X6'!$B:$AZ,10,FALSE)),IF($X$1=7,(VLOOKUP(B144,'X7'!$B:$AZ,10,FALSE)),IF($X$1=8,(VLOOKUP(B144,'X8'!$B:$AZ,10,FALSE)),IF($X$1=9,(VLOOKUP(B144,'X9'!$B:$AZ,10,FALSE)),IF($X$1=10,(VLOOKUP(B144,'X10'!$B:$AZ,10,FALSE)),IF($X$1=11,(VLOOKUP(B144,'X11'!$B:$AZ,10,FALSE)),IF($X$1=12,(VLOOKUP(B144,'X12'!$B:$AZ,10,FALSE)),IF($X$1=13,(VLOOKUP(B144,'X13'!$B:$AZ,10,FALSE)),"B")))))))))))))))</f>
        <v xml:space="preserve"> </v>
      </c>
      <c r="N144" s="185" t="str">
        <f ca="1">IF(ISERROR(IF($X$1=1,(VLOOKUP(B144,'X1'!$B:$AZ,45,FALSE)),IF($X$1=2,(VLOOKUP(B144,'X2'!$B:$AZ,45,FALSE)),IF($X$1=3,(VLOOKUP(B144,'X3'!$B:$AZ,45,FALSE)),IF($X$1=4,(VLOOKUP(B144,'X4'!$B:$AZ,45,FALSE)),IF($X$1=5,(VLOOKUP(B144,'X5'!$B:$AZ,45,FALSE)),IF($X$1=6,(VLOOKUP(B144,'X6'!$B:$AZ,45,FALSE)),IF($X$1=7,(VLOOKUP(B144,'X7'!$B:$AZ,45,FALSE)),IF($X$1=8,(VLOOKUP(B144,'X8'!$B:$AZ,45,FALSE)),IF($X$1=9,(VLOOKUP(B144,'X9'!$B:$AZ,45,FALSE)),IF($X$1=10,(VLOOKUP(B144,'X10'!$B:$AZ,45,FALSE)),IF($X$1=11,(VLOOKUP(B144,'X11'!$B:$AZ,45,FALSE)),IF($X$1=12,(VLOOKUP(B144,'X12'!$B:$AZ,45,FALSE)),IF($X$1=13,(VLOOKUP(B144,'X13'!$B:$AZ,45,FALSE)),"B"))))))))))))))=TRUE," ",(IF($X$1=1,(VLOOKUP(B144,'X1'!$B:$AZ,45,FALSE)),IF($X$1=2,(VLOOKUP(B144,'X2'!$B:$AZ,45,FALSE)),IF($X$1=3,(VLOOKUP(B144,'X3'!$B:$AZ,45,FALSE)),IF($X$1=4,(VLOOKUP(B144,'X4'!$B:$AZ,45,FALSE)),IF($X$1=5,(VLOOKUP(B144,'X5'!$B:$AZ,45,FALSE)),IF($X$1=6,(VLOOKUP(B144,'X6'!$B:$AZ,45,FALSE)),IF($X$1=7,(VLOOKUP(B144,'X7'!$B:$AZ,45,FALSE)),IF($X$1=8,(VLOOKUP(B144,'X8'!$B:$AZ,45,FALSE)),IF($X$1=9,(VLOOKUP(B144,'X9'!$B:$AZ,45,FALSE)),IF($X$1=10,(VLOOKUP(B144,'X10'!$B:$AZ,45,FALSE)),IF($X$1=11,(VLOOKUP(B144,'X11'!$B:$AZ,45,FALSE)),IF($X$1=12,(VLOOKUP(B144,'X12'!$B:$AZ,45,FALSE)),IF($X$1=13,(VLOOKUP(B144,'X13'!$B:$AZ,45,FALSE)),"B")))))))))))))))</f>
        <v xml:space="preserve"> </v>
      </c>
      <c r="O144" s="184" t="str">
        <f ca="1">IF(ISERROR(IF($X$1=1,(VLOOKUP(B144,'X1'!$B:$AZ,11,FALSE)),IF($X$1=2,(VLOOKUP(B144,'X2'!$B:$AZ,11,FALSE)),IF($X$1=3,(VLOOKUP(B144,'X3'!$B:$AZ,11,FALSE)),IF($X$1=4,(VLOOKUP(B144,'X4'!$B:$AZ,11,FALSE)),IF($X$1=5,(VLOOKUP(B144,'X5'!$B:$AZ,11,FALSE)),IF($X$1=6,(VLOOKUP(B144,'X6'!$B:$AZ,11,FALSE)),IF($X$1=7,(VLOOKUP(B144,'X7'!$B:$AZ,11,FALSE)),IF($X$1=8,(VLOOKUP(B144,'X8'!$B:$AZ,11,FALSE)),IF($X$1=9,(VLOOKUP(B144,'X9'!$B:$AZ,11,FALSE)),IF($X$1=10,(VLOOKUP(B144,'X10'!$B:$AZ,11,FALSE)),IF($X$1=11,(VLOOKUP(B144,'X11'!$B:$AZ,11,FALSE)),IF($X$1=12,(VLOOKUP(B144,'X12'!$B:$AZ,11,FALSE)),IF($X$1=13,(VLOOKUP(B144,'X13'!$B:$AZ,11,FALSE)),"B"))))))))))))))=TRUE," ",(IF($X$1=1,(VLOOKUP(B144,'X1'!$B:$AZ,11,FALSE)),IF($X$1=2,(VLOOKUP(B144,'X2'!$B:$AZ,11,FALSE)),IF($X$1=3,(VLOOKUP(B144,'X3'!$B:$AZ,11,FALSE)),IF($X$1=4,(VLOOKUP(B144,'X4'!$B:$AZ,11,FALSE)),IF($X$1=5,(VLOOKUP(B144,'X5'!$B:$AZ,11,FALSE)),IF($X$1=6,(VLOOKUP(B144,'X6'!$B:$AZ,11,FALSE)),IF($X$1=7,(VLOOKUP(B144,'X7'!$B:$AZ,11,FALSE)),IF($X$1=8,(VLOOKUP(B144,'X8'!$B:$AZ,11,FALSE)),IF($X$1=9,(VLOOKUP(B144,'X9'!$B:$AZ,11,FALSE)),IF($X$1=10,(VLOOKUP(B144,'X10'!$B:$AZ,11,FALSE)),IF($X$1=11,(VLOOKUP(B144,'X11'!$B:$AZ,11,FALSE)),IF($X$1=12,(VLOOKUP(B144,'X12'!$B:$AZ,11,FALSE)),IF($X$1=13,(VLOOKUP(B144,'X13'!$B:$AZ,11,FALSE)),"B")))))))))))))))</f>
        <v xml:space="preserve"> </v>
      </c>
      <c r="P144" s="184" t="str">
        <f ca="1">IF(ISERROR(IF($X$1=1,(VLOOKUP(B144,'X1'!$B:$AZ,12,FALSE)),IF($X$1=2,(VLOOKUP(B144,'X2'!$B:$AZ,12,FALSE)),IF($X$1=3,(VLOOKUP(B144,'X3'!$B:$AZ,12,FALSE)),IF($X$1=4,(VLOOKUP(B144,'X4'!$B:$AZ,12,FALSE)),IF($X$1=5,(VLOOKUP(B144,'X5'!$B:$AZ,12,FALSE)),IF($X$1=6,(VLOOKUP(B144,'X6'!$B:$AZ,12,FALSE)),IF($X$1=7,(VLOOKUP(B144,'X7'!$B:$AZ,12,FALSE)),IF($X$1=8,(VLOOKUP(B144,'X8'!$B:$AZ,12,FALSE)),IF($X$1=9,(VLOOKUP(B144,'X9'!$B:$AZ,12,FALSE)),IF($X$1=10,(VLOOKUP(B144,'X10'!$B:$AZ,12,FALSE)),IF($X$1=11,(VLOOKUP(B144,'X11'!$B:$AZ,12,FALSE)),IF($X$1=12,(VLOOKUP(B144,'X12'!$B:$AZ,12,FALSE)),IF($X$1=13,(VLOOKUP(B144,'X13'!$B:$AZ,12,FALSE)),"B"))))))))))))))=TRUE," ",(IF($X$1=1,(VLOOKUP(B144,'X1'!$B:$AZ,12,FALSE)),IF($X$1=2,(VLOOKUP(B144,'X2'!$B:$AZ,12,FALSE)),IF($X$1=3,(VLOOKUP(B144,'X3'!$B:$AZ,12,FALSE)),IF($X$1=4,(VLOOKUP(B144,'X4'!$B:$AZ,12,FALSE)),IF($X$1=5,(VLOOKUP(B144,'X5'!$B:$AZ,12,FALSE)),IF($X$1=6,(VLOOKUP(B144,'X6'!$B:$AZ,12,FALSE)),IF($X$1=7,(VLOOKUP(B144,'X7'!$B:$AZ,12,FALSE)),IF($X$1=8,(VLOOKUP(B144,'X8'!$B:$AZ,12,FALSE)),IF($X$1=9,(VLOOKUP(B144,'X9'!$B:$AZ,12,FALSE)),IF($X$1=10,(VLOOKUP(B144,'X10'!$B:$AZ,12,FALSE)),IF($X$1=11,(VLOOKUP(B144,'X11'!$B:$AZ,12,FALSE)),IF($X$1=12,(VLOOKUP(B144,'X12'!$B:$AZ,12,FALSE)),IF($X$1=13,(VLOOKUP(B144,'X13'!$B:$AZ,12,FALSE)),"B")))))))))))))))</f>
        <v xml:space="preserve"> </v>
      </c>
      <c r="Q144" s="185" t="str">
        <f ca="1">IF(ISERROR(IF($X$1=1,(VLOOKUP(B144,'X1'!$B:$AZ,46,FALSE)),IF($X$1=2,(VLOOKUP(B144,'X2'!$B:$AZ,46,FALSE)),IF($X$1=3,(VLOOKUP(B144,'X3'!$B:$AZ,46,FALSE)),IF($X$1=4,(VLOOKUP(B144,'X4'!$B:$AZ,46,FALSE)),IF($X$1=5,(VLOOKUP(B144,'X5'!$B:$AZ,46,FALSE)),IF($X$1=6,(VLOOKUP(B144,'X6'!$B:$AZ,46,FALSE)),IF($X$1=7,(VLOOKUP(B144,'X7'!$B:$AZ,46,FALSE)),IF($X$1=8,(VLOOKUP(B144,'X8'!$B:$AZ,46,FALSE)),IF($X$1=9,(VLOOKUP(B144,'X9'!$B:$AZ,46,FALSE)),IF($X$1=10,(VLOOKUP(B144,'X10'!$B:$AZ,46,FALSE)),IF($X$1=11,(VLOOKUP(B144,'X11'!$B:$AZ,46,FALSE)),IF($X$1=12,(VLOOKUP(B144,'X12'!$B:$AZ,46,FALSE)),IF($X$1=13,(VLOOKUP(B144,'X13'!$B:$AZ,46,FALSE)),"B"))))))))))))))=TRUE," ",(IF($X$1=1,(VLOOKUP(B144,'X1'!$B:$AZ,46,FALSE)),IF($X$1=2,(VLOOKUP(B144,'X2'!$B:$AZ,46,FALSE)),IF($X$1=3,(VLOOKUP(B144,'X3'!$B:$AZ,46,FALSE)),IF($X$1=4,(VLOOKUP(B144,'X4'!$B:$AZ,46,FALSE)),IF($X$1=5,(VLOOKUP(B144,'X5'!$B:$AZ,46,FALSE)),IF($X$1=6,(VLOOKUP(B144,'X6'!$B:$AZ,46,FALSE)),IF($X$1=7,(VLOOKUP(B144,'X7'!$B:$AZ,46,FALSE)),IF($X$1=8,(VLOOKUP(B144,'X8'!$B:$AZ,46,FALSE)),IF($X$1=9,(VLOOKUP(B144,'X9'!$B:$AZ,46,FALSE)),IF($X$1=10,(VLOOKUP(B144,'X10'!$B:$AZ,46,FALSE)),IF($X$1=11,(VLOOKUP(B144,'X11'!$B:$AZ,46,FALSE)),IF($X$1=12,(VLOOKUP(B144,'X12'!$B:$AZ,46,FALSE)),IF($X$1=13,(VLOOKUP(B144,'X13'!$B:$AZ,46,FALSE)),"B")))))))))))))))</f>
        <v xml:space="preserve"> </v>
      </c>
      <c r="R144" s="185" t="str">
        <f ca="1">IF(ISERROR(IF($X$1=1,(VLOOKUP(B144,'X1'!$B:$AZ,15,FALSE)),IF($X$1=2,(VLOOKUP(B144,'X2'!$B:$AZ,15,FALSE)),IF($X$1=3,(VLOOKUP(B144,'X3'!$B:$AZ,15,FALSE)),IF($X$1=4,(VLOOKUP(B144,'X4'!$B:$AZ,15,FALSE)),IF($X$1=5,(VLOOKUP(B144,'X5'!$B:$AZ,15,FALSE)),IF($X$1=6,(VLOOKUP(B144,'X6'!$B:$AZ,15,FALSE)),IF($X$1=7,(VLOOKUP(B144,'X7'!$B:$AZ,15,FALSE)),IF($X$1=8,(VLOOKUP(B144,'X8'!$B:$AZ,15,FALSE)),IF($X$1=9,(VLOOKUP(B144,'X9'!$B:$AZ,15,FALSE)),IF($X$1=10,(VLOOKUP(B144,'X10'!$B:$AZ,15,FALSE)),IF($X$1=11,(VLOOKUP(B144,'X11'!$B:$AZ,15,FALSE)),IF($X$1=12,(VLOOKUP(B144,'X12'!$B:$AZ,15,FALSE)),IF($X$1=13,(VLOOKUP(B144,'X13'!$B:$AZ,15,FALSE)),"B"))))))))))))))=TRUE," ",(IF($X$1=1,(VLOOKUP(B144,'X1'!$B:$AZ,15,FALSE)),IF($X$1=2,(VLOOKUP(B144,'X2'!$B:$AZ,15,FALSE)),IF($X$1=3,(VLOOKUP(B144,'X3'!$B:$AZ,15,FALSE)),IF($X$1=4,(VLOOKUP(B144,'X4'!$B:$AZ,15,FALSE)),IF($X$1=5,(VLOOKUP(B144,'X5'!$B:$AZ,15,FALSE)),IF($X$1=6,(VLOOKUP(B144,'X6'!$B:$AZ,15,FALSE)),IF($X$1=7,(VLOOKUP(B144,'X7'!$B:$AZ,15,FALSE)),IF($X$1=8,(VLOOKUP(B144,'X8'!$B:$AZ,15,FALSE)),IF($X$1=9,(VLOOKUP(B144,'X9'!$B:$AZ,15,FALSE)),IF($X$1=10,(VLOOKUP(B144,'X10'!$B:$AZ,15,FALSE)),IF($X$1=11,(VLOOKUP(B144,'X11'!$B:$AZ,15,FALSE)),IF($X$1=12,(VLOOKUP(B144,'X12'!$B:$AZ,15,FALSE)),IF($X$1=13,(VLOOKUP(B144,'X13'!$B:$AZ,15,FALSE)),"B")))))))))))))))</f>
        <v xml:space="preserve"> </v>
      </c>
      <c r="S144" s="185" t="str">
        <f ca="1">IF(ISERROR(IF((IF($X$1=1,(VLOOKUP(B144,'X1'!$B:$AZ,14,FALSE)),(IF($X$1=2,(VLOOKUP(B144,'X2'!$B:$AZ,14,FALSE)),(IF($X$1=3,(VLOOKUP(B144,'X3'!$B:$AZ,14,FALSE)),(IF($X$1=4,(VLOOKUP(B144,'X4'!$B:$AZ,14,FALSE)),(IF($X$1=5,(VLOOKUP(B144,'X5'!$B:$AZ,14,FALSE)),(IF($X$1=6,(VLOOKUP(B144,'X6'!$B:$AZ,14,FALSE)),(IF($X$1=7,(VLOOKUP(B144,'X7'!$B:$AZ,14,FALSE)),(IF($X$1=8,(VLOOKUP(B144,'X8'!$B:$AZ,14,FALSE)),(IF($X$1=9,(VLOOKUP(B144,'X9'!$B:$AZ,14,FALSE)),(IF($X$1=10,(VLOOKUP(B144,'X10'!$B:$AZ,14,FALSE)),(IF($X$1=11,(VLOOKUP(B144,'X11'!$B:$AZ,14,FALSE)),(IF($X$1=12,(VLOOKUP(B144,'X12'!$B:$AZ,14,FALSE)),(VLOOKUP(B144,'X13'!$B:$AZ,14,FALSE))))))))))))))))))))))))))=$V$1," ",(IF($X$1=1,(VLOOKUP(B144,'X1'!$B:$AZ,14,FALSE)),(IF($X$1=2,(VLOOKUP(B144,'X2'!$B:$AZ,14,FALSE)),(IF($X$1=3,(VLOOKUP(B144,'X3'!$B:$AZ,14,FALSE)),(IF($X$1=4,(VLOOKUP(B144,'X4'!$B:$AZ,14,FALSE)),(IF($X$1=5,(VLOOKUP(B144,'X5'!$B:$AZ,14,FALSE)),(IF($X$1=6,(VLOOKUP(B144,'X6'!$B:$AZ,14,FALSE)),(IF($X$1=7,(VLOOKUP(B144,'X7'!$B:$AZ,14,FALSE)),(IF($X$1=8,(VLOOKUP(B144,'X8'!$B:$AZ,14,FALSE)),(IF($X$1=9,(VLOOKUP(B144,'X9'!$B:$AZ,14,FALSE)),(IF($X$1=10,(VLOOKUP(B144,'X10'!$B:$AZ,14,FALSE)),(IF($X$1=11,(VLOOKUP(B144,'X11'!$B:$AZ,14,FALSE)),(IF($X$1=12,(VLOOKUP(B144,'X12'!$B:$AZ,14,FALSE)),(VLOOKUP(B144,'X13'!$B:$AZ,14,FALSE))))))))))))))))))))))))))))=TRUE," ",(IF((IF($X$1=1,(VLOOKUP(B144,'X1'!$B:$AZ,14,FALSE)),(IF($X$1=2,(VLOOKUP(B144,'X2'!$B:$AZ,14,FALSE)),(IF($X$1=3,(VLOOKUP(B144,'X3'!$B:$AZ,14,FALSE)),(IF($X$1=4,(VLOOKUP(B144,'X4'!$B:$AZ,14,FALSE)),(IF($X$1=5,(VLOOKUP(B144,'X5'!$B:$AZ,14,FALSE)),(IF($X$1=6,(VLOOKUP(B144,'X6'!$B:$AZ,14,FALSE)),(IF($X$1=7,(VLOOKUP(B144,'X7'!$B:$AZ,14,FALSE)),(IF($X$1=8,(VLOOKUP(B144,'X8'!$B:$AZ,14,FALSE)),(IF($X$1=9,(VLOOKUP(B144,'X9'!$B:$AZ,14,FALSE)),(IF($X$1=10,(VLOOKUP(B144,'X10'!$B:$AZ,14,FALSE)),(IF($X$1=11,(VLOOKUP(B144,'X11'!$B:$AZ,14,FALSE)),(IF($X$1=12,(VLOOKUP(B144,'X12'!$B:$AZ,14,FALSE)),(VLOOKUP(B144,'X13'!$B:$AZ,14,FALSE))))))))))))))))))))))))))=$V$1," ",(IF($X$1=1,(VLOOKUP(B144,'X1'!$B:$AZ,14,FALSE)),(IF($X$1=2,(VLOOKUP(B144,'X2'!$B:$AZ,14,FALSE)),(IF($X$1=3,(VLOOKUP(B144,'X3'!$B:$AZ,14,FALSE)),(IF($X$1=4,(VLOOKUP(B144,'X4'!$B:$AZ,14,FALSE)),(IF($X$1=5,(VLOOKUP(B144,'X5'!$B:$AZ,14,FALSE)),(IF($X$1=6,(VLOOKUP(B144,'X6'!$B:$AZ,14,FALSE)),(IF($X$1=7,(VLOOKUP(B144,'X7'!$B:$AZ,14,FALSE)),(IF($X$1=8,(VLOOKUP(B144,'X8'!$B:$AZ,14,FALSE)),(IF($X$1=9,(VLOOKUP(B144,'X9'!$B:$AZ,14,FALSE)),(IF($X$1=10,(VLOOKUP(B144,'X10'!$B:$AZ,14,FALSE)),(IF($X$1=11,(VLOOKUP(B144,'X11'!$B:$AZ,14,FALSE)),(IF($X$1=12,(VLOOKUP(B144,'X12'!$B:$AZ,14,FALSE)),(VLOOKUP(B144,'X13'!$B:$AZ,14,FALSE)))))))))))))))))))))))))))))</f>
        <v xml:space="preserve"> </v>
      </c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</row>
    <row r="145" spans="1:67" ht="14.1" customHeight="1" x14ac:dyDescent="0.2">
      <c r="A145" s="156" t="s">
        <v>1058</v>
      </c>
      <c r="B145" s="122" t="str">
        <f>IF(ISERROR(IF($U$16=1,(VLOOKUP(A145,$AC$89:$AH$125,2,FALSE)),IF((IF($X$1=1,'X1'!B104,(IF($X$1=2,'X2'!B104,(IF($X$1=3,'X3'!B104,(IF($X$1=4,'X4'!B104,(IF($X$1=5,'X5'!B104,(IF($X$1=6,'X6'!B104,(IF($X$1=7,'X7'!B104,(IF($X$1=8,'X8'!B104,(IF($X$1=9,'X9'!B104,(IF($X$1=10,'X10'!B104,(IF($X$1=11,'X11'!B104,(IF($X$1=12,'X12'!B104,'X13'!B104))))))))))))))))))))))))="","",(IF($X$1=1,'X1'!B104,(IF($X$1=2,'X2'!B104,(IF($X$1=3,'X3'!B104,(IF($X$1=4,'X4'!B104,(IF($X$1=5,'X5'!B104,(IF($X$1=6,'X6'!B104,(IF($X$1=7,'X7'!B104,(IF($X$1=8,'X8'!B104,(IF($X$1=9,'X9'!B104,(IF($X$1=10,'X10'!B104,(IF($X$1=11,'X11'!B104,(IF($X$1=12,'X12'!B104,'X13'!B104)))))))))))))))))))))))))))=TRUE," ",(IF($U$16=1,(VLOOKUP(A145,$AC$89:$AH$125,2,FALSE)),IF((IF($X$1=1,'X1'!B104,(IF($X$1=2,'X2'!B104,(IF($X$1=3,'X3'!B104,(IF($X$1=4,'X4'!B104,(IF($X$1=5,'X5'!B104,(IF($X$1=6,'X6'!B104,(IF($X$1=7,'X7'!B104,(IF($X$1=8,'X8'!B104,(IF($X$1=9,'X9'!B104,(IF($X$1=10,'X10'!B104,(IF($X$1=11,'X11'!B104,(IF($X$1=12,'X12'!B104,'X13'!B104))))))))))))))))))))))))="","",(IF($X$1=1,'X1'!B104,(IF($X$1=2,'X2'!B104,(IF($X$1=3,'X3'!B104,(IF($X$1=4,'X4'!B104,(IF($X$1=5,'X5'!B104,(IF($X$1=6,'X6'!B104,(IF($X$1=7,'X7'!B104,(IF($X$1=8,'X8'!B104,(IF($X$1=9,'X9'!B104,(IF($X$1=10,'X10'!B104,(IF($X$1=11,'X11'!B104,(IF($X$1=12,'X12'!B104,'X13'!B104))))))))))))))))))))))))))))</f>
        <v/>
      </c>
      <c r="C145" s="181" t="str">
        <f ca="1">IF(ISERROR(IF($X$1=1,(VLOOKUP(B145,'X1'!$B:$AZ,47,FALSE)),IF($X$1=2,(VLOOKUP(B145,'X2'!$B:$AZ,47,FALSE)),IF($X$1=3,(VLOOKUP(B145,'X3'!$B:$AZ,47,FALSE)),IF($X$1=4,(VLOOKUP(B145,'X4'!$B:$AZ,47,FALSE)),IF($X$1=5,(VLOOKUP(B145,'X5'!$B:$AZ,47,FALSE)),IF($X$1=6,(VLOOKUP(B145,'X6'!$B:$AZ,47,FALSE)),IF($X$1=7,(VLOOKUP(B145,'X7'!$B:$AZ,47,FALSE)),IF($X$1=8,(VLOOKUP(B145,'X8'!$B:$AZ,47,FALSE)),IF($X$1=9,(VLOOKUP(B145,'X9'!$B:$AZ,47,FALSE)),IF($X$1=10,(VLOOKUP(B145,'X10'!$B:$AZ,47,FALSE)),IF($X$1=11,(VLOOKUP(B145,'X11'!$B:$AZ,47,FALSE)),IF($X$1=12,(VLOOKUP(B145,'X12'!$B:$AZ,47,FALSE)),IF($X$1=13,(VLOOKUP(B145,'X13'!$B:$AZ,47,FALSE)),"B"))))))))))))))=TRUE," ",(IF($X$1=1,(VLOOKUP(B145,'X1'!$B:$AZ,47,FALSE)),IF($X$1=2,(VLOOKUP(B145,'X2'!$B:$AZ,47,FALSE)),IF($X$1=3,(VLOOKUP(B145,'X3'!$B:$AZ,47,FALSE)),IF($X$1=4,(VLOOKUP(B145,'X4'!$B:$AZ,47,FALSE)),IF($X$1=5,(VLOOKUP(B145,'X5'!$B:$AZ,47,FALSE)),IF($X$1=6,(VLOOKUP(B145,'X6'!$B:$AZ,47,FALSE)),IF($X$1=7,(VLOOKUP(B145,'X7'!$B:$AZ,47,FALSE)),IF($X$1=8,(VLOOKUP(B145,'X8'!$B:$AZ,47,FALSE)),IF($X$1=9,(VLOOKUP(B145,'X9'!$B:$AZ,47,FALSE)),IF($X$1=10,(VLOOKUP(B145,'X10'!$B:$AZ,47,FALSE)),IF($X$1=11,(VLOOKUP(B145,'X11'!$B:$AZ,47,FALSE)),IF($X$1=12,(VLOOKUP(B145,'X12'!$B:$AZ,47,FALSE)),IF($X$1=13,(VLOOKUP(B145,'X13'!$B:$AZ,47,FALSE)),"B")))))))))))))))</f>
        <v xml:space="preserve"> </v>
      </c>
      <c r="D145" s="181" t="str">
        <f ca="1">IF(ISERROR(IF($X$1=1,(VLOOKUP(B145,'X1'!$B:$AP,41,FALSE)),IF($X$1=2,(VLOOKUP(B145,'X2'!$B:$AP,41,FALSE)),IF($X$1=3,(VLOOKUP(B145,'X3'!$B:$AP,41,FALSE)),IF($X$1=4,(VLOOKUP(B145,'X4'!$B:$AP,41,FALSE)),IF($X$1=5,(VLOOKUP(B145,'X5'!$B:$AP,41,FALSE)),IF($X$1=6,(VLOOKUP(B145,'X6'!$B:$AP,41,FALSE)),IF($X$1=7,(VLOOKUP(B145,'X7'!$B:$AP,41,FALSE)),IF($X$1=8,(VLOOKUP(B145,'X8'!$B:$AP,41,FALSE)),IF($X$1=9,(VLOOKUP(B145,'X9'!$B:$AP,41,FALSE)),IF($X$1=10,(VLOOKUP(B145,'X10'!$B:$AP,41,FALSE)),IF($X$1=11,(VLOOKUP(B145,'X11'!$B:$AP,41,FALSE)),IF($X$1=12,(VLOOKUP(B145,'X12'!$B:$AP,41,FALSE)),IF($X$1=13,(VLOOKUP(B145,'X13'!$B:$AP,41,FALSE)),"B"))))))))))))))=TRUE," ",(IF($X$1=1,(VLOOKUP(B145,'X1'!$B:$AP,41,FALSE)),IF($X$1=2,(VLOOKUP(B145,'X2'!$B:$AP,41,FALSE)),IF($X$1=3,(VLOOKUP(B145,'X3'!$B:$AP,41,FALSE)),IF($X$1=4,(VLOOKUP(B145,'X4'!$B:$AP,41,FALSE)),IF($X$1=5,(VLOOKUP(B145,'X5'!$B:$AP,41,FALSE)),IF($X$1=6,(VLOOKUP(B145,'X6'!$B:$AP,41,FALSE)),IF($X$1=7,(VLOOKUP(B145,'X7'!$B:$AP,41,FALSE)),IF($X$1=8,(VLOOKUP(B145,'X8'!$B:$AP,41,FALSE)),IF($X$1=9,(VLOOKUP(B145,'X9'!$B:$AP,41,FALSE)),IF($X$1=10,(VLOOKUP(B145,'X10'!$B:$AP,41,FALSE)),IF($X$1=11,(VLOOKUP(B145,'X11'!$B:$AP,41,FALSE)),IF($X$1=12,(VLOOKUP(B145,'X12'!$B:$AP,41,FALSE)),IF($X$1=13,(VLOOKUP(B145,'X13'!$B:$AP,41,FALSE)),"B")))))))))))))))</f>
        <v xml:space="preserve"> </v>
      </c>
      <c r="E145" s="182" t="str">
        <f ca="1">IF(ISERROR(IF($X$1=1,(VLOOKUP(B145,'X1'!$B:$AP,7,FALSE)),IF($X$1=2,(VLOOKUP(B145,'X2'!$B:$AP,7,FALSE)),IF($X$1=3,(VLOOKUP(B145,'X3'!$B:$AP,7,FALSE)),IF($X$1=4,(VLOOKUP(B145,'X4'!$B:$AP,7,FALSE)),IF($X$1=5,(VLOOKUP(B145,'X5'!$B:$AP,7,FALSE)),IF($X$1=6,(VLOOKUP(B145,'X6'!$B:$AP,7,FALSE)),IF($X$1=7,(VLOOKUP(B145,'X7'!$B:$AP,7,FALSE)),IF($X$1=8,(VLOOKUP(B145,'X8'!$B:$AP,7,FALSE)),IF($X$1=9,(VLOOKUP(B145,'X9'!$B:$AP,7,FALSE)),IF($X$1=10,(VLOOKUP(B145,'X10'!$B:$AP,7,FALSE)),IF($X$1=11,(VLOOKUP(B145,'X11'!$B:$AP,7,FALSE)),IF($X$1=12,(VLOOKUP(B145,'X12'!$B:$AP,7,FALSE)),IF($X$1=13,(VLOOKUP(B145,'X13'!$B:$AP,7,FALSE)),"B"))))))))))))))=TRUE," ",(IF($X$1=1,(VLOOKUP(B145,'X1'!$B:$AP,7,FALSE)),IF($X$1=2,(VLOOKUP(B145,'X2'!$B:$AP,7,FALSE)),IF($X$1=3,(VLOOKUP(B145,'X3'!$B:$AP,7,FALSE)),IF($X$1=4,(VLOOKUP(B145,'X4'!$B:$AP,7,FALSE)),IF($X$1=5,(VLOOKUP(B145,'X5'!$B:$AP,7,FALSE)),IF($X$1=6,(VLOOKUP(B145,'X6'!$B:$AP,7,FALSE)),IF($X$1=7,(VLOOKUP(B145,'X7'!$B:$AP,7,FALSE)),IF($X$1=8,(VLOOKUP(B145,'X8'!$B:$AP,7,FALSE)),IF($X$1=9,(VLOOKUP(B145,'X9'!$B:$AP,7,FALSE)),IF($X$1=10,(VLOOKUP(B145,'X10'!$B:$AP,7,FALSE)),IF($X$1=11,(VLOOKUP(B145,'X11'!$B:$AP,7,FALSE)),IF($X$1=12,(VLOOKUP(B145,'X12'!$B:$AP,7,FALSE)),IF($X$1=13,(VLOOKUP(B145,'X13'!$B:$AP,7,FALSE)),"B")))))))))))))))</f>
        <v xml:space="preserve"> </v>
      </c>
      <c r="F145" s="182" t="str">
        <f ca="1">IF(ISERROR(IF((IF($X$1=1,(VLOOKUP(B145,'X1'!$B:$AO,6,FALSE)),(IF($X$1=2,(VLOOKUP(B145,'X2'!$B:$AO,6,FALSE)),(IF($X$1=3,(VLOOKUP(B145,'X3'!$B:$AO,6,FALSE)),(IF($X$1=4,(VLOOKUP(B145,'X4'!$B:$AO,6,FALSE)),(IF($X$1=5,(VLOOKUP(B145,'X5'!$B:$AO,6,FALSE)),(IF($X$1=6,(VLOOKUP(B145,'X6'!$B:$AO,6,FALSE)),(IF($X$1=7,(VLOOKUP(B145,'X7'!$B:$AO,6,FALSE)),(IF($X$1=8,(VLOOKUP(B145,'X8'!$B:$AO,6,FALSE)),(IF($X$1=9,(VLOOKUP(B145,'X9'!$B:$AO,6,FALSE)),(IF($X$1=10,(VLOOKUP(B145,'X10'!$B:$AO,6,FALSE)),(IF($X$1=11,(VLOOKUP(B145,'X11'!$B:$AO,6,FALSE)),(IF($X$1=12,(VLOOKUP(B145,'X12'!$B:$AO,6,FALSE)),(VLOOKUP(B145,'X13'!$B:$AO,6,FALSE))))))))))))))))))))))))))=$V$1," ",(IF($X$1=1,(VLOOKUP(B145,'X1'!$B:$AO,6,FALSE)),(IF($X$1=2,(VLOOKUP(B145,'X2'!$B:$AO,6,FALSE)),(IF($X$1=3,(VLOOKUP(B145,'X3'!$B:$AO,6,FALSE)),(IF($X$1=4,(VLOOKUP(B145,'X4'!$B:$AO,6,FALSE)),(IF($X$1=5,(VLOOKUP(B145,'X5'!$B:$AO,6,FALSE)),(IF($X$1=6,(VLOOKUP(B145,'X6'!$B:$AO,6,FALSE)),(IF($X$1=7,(VLOOKUP(B145,'X7'!$B:$AO,6,FALSE)),(IF($X$1=8,(VLOOKUP(B145,'X8'!$B:$AO,6,FALSE)),(IF($X$1=9,(VLOOKUP(B145,'X9'!$B:$AO,6,FALSE)),(IF($X$1=10,(VLOOKUP(B145,'X10'!$B:$AO,6,FALSE)),(IF($X$1=11,(VLOOKUP(B145,'X11'!$B:$AO,6,FALSE)),(IF($X$1=12,(VLOOKUP(B145,'X12'!$B:$AO,6,FALSE)),(VLOOKUP(B145,'X13'!$B:$AO,6,FALSE))))))))))))))))))))))))))))=TRUE," ",(IF((IF($X$1=1,(VLOOKUP(B145,'X1'!$B:$AO,6,FALSE)),(IF($X$1=2,(VLOOKUP(B145,'X2'!$B:$AO,6,FALSE)),(IF($X$1=3,(VLOOKUP(B145,'X3'!$B:$AO,6,FALSE)),(IF($X$1=4,(VLOOKUP(B145,'X4'!$B:$AO,6,FALSE)),(IF($X$1=5,(VLOOKUP(B145,'X5'!$B:$AO,6,FALSE)),(IF($X$1=6,(VLOOKUP(B145,'X6'!$B:$AO,6,FALSE)),(IF($X$1=7,(VLOOKUP(B145,'X7'!$B:$AO,6,FALSE)),(IF($X$1=8,(VLOOKUP(B145,'X8'!$B:$AO,6,FALSE)),(IF($X$1=9,(VLOOKUP(B145,'X9'!$B:$AO,6,FALSE)),(IF($X$1=10,(VLOOKUP(B145,'X10'!$B:$AO,6,FALSE)),(IF($X$1=11,(VLOOKUP(B145,'X11'!$B:$AO,6,FALSE)),(IF($X$1=12,(VLOOKUP(B145,'X12'!$B:$AO,6,FALSE)),(VLOOKUP(B145,'X13'!$B:$AO,6,FALSE))))))))))))))))))))))))))=$V$1," ",(IF($X$1=1,(VLOOKUP(B145,'X1'!$B:$AO,6,FALSE)),(IF($X$1=2,(VLOOKUP(B145,'X2'!$B:$AO,6,FALSE)),(IF($X$1=3,(VLOOKUP(B145,'X3'!$B:$AO,6,FALSE)),(IF($X$1=4,(VLOOKUP(B145,'X4'!$B:$AO,6,FALSE)),(IF($X$1=5,(VLOOKUP(B145,'X5'!$B:$AO,6,FALSE)),(IF($X$1=6,(VLOOKUP(B145,'X6'!$B:$AO,6,FALSE)),(IF($X$1=7,(VLOOKUP(B145,'X7'!$B:$AO,6,FALSE)),(IF($X$1=8,(VLOOKUP(B145,'X8'!$B:$AO,6,FALSE)),(IF($X$1=9,(VLOOKUP(B145,'X9'!$B:$AO,6,FALSE)),(IF($X$1=10,(VLOOKUP(B145,'X10'!$B:$AO,6,FALSE)),(IF($X$1=11,(VLOOKUP(B145,'X11'!$B:$AO,6,FALSE)),(IF($X$1=12,(VLOOKUP(B145,'X12'!$B:$AO,6,FALSE)),(VLOOKUP(B145,'X13'!$B:$AO,6,FALSE)))))))))))))))))))))))))))))</f>
        <v xml:space="preserve"> </v>
      </c>
      <c r="G145" s="182" t="str">
        <f ca="1">IF(ISERROR(IF($X$1=1,(VLOOKUP(B145,'X1'!$B:$AZ,44,FALSE)),IF($X$1=2,(VLOOKUP(B145,'X2'!$B:$AZ,44,FALSE)),IF($X$1=3,(VLOOKUP(B145,'X3'!$B:$AZ,44,FALSE)),IF($X$1=4,(VLOOKUP(B145,'X4'!$B:$AZ,44,FALSE)),IF($X$1=5,(VLOOKUP(B145,'X5'!$B:$AZ,44,FALSE)),IF($X$1=6,(VLOOKUP(B145,'X6'!$B:$AZ,44,FALSE)),IF($X$1=7,(VLOOKUP(B145,'X7'!$B:$AZ,44,FALSE)),IF($X$1=8,(VLOOKUP(B145,'X8'!$B:$AZ,44,FALSE)),IF($X$1=9,(VLOOKUP(B145,'X9'!$B:$AZ,44,FALSE)),IF($X$1=10,(VLOOKUP(B145,'X10'!$B:$AZ,44,FALSE)),IF($X$1=11,(VLOOKUP(B145,'X11'!$B:$AZ,44,FALSE)),IF($X$1=12,(VLOOKUP(B145,'X12'!$B:$AZ,44,FALSE)),IF($X$1=13,(VLOOKUP(B145,'X13'!$B:$AZ,44,FALSE)),"B"))))))))))))))=TRUE," ",(IF($X$1=1,(VLOOKUP(B145,'X1'!$B:$AZ,44,FALSE)),IF($X$1=2,(VLOOKUP(B145,'X2'!$B:$AZ,44,FALSE)),IF($X$1=3,(VLOOKUP(B145,'X3'!$B:$AZ,44,FALSE)),IF($X$1=4,(VLOOKUP(B145,'X4'!$B:$AZ,44,FALSE)),IF($X$1=5,(VLOOKUP(B145,'X5'!$B:$AZ,44,FALSE)),IF($X$1=6,(VLOOKUP(B145,'X6'!$B:$AZ,44,FALSE)),IF($X$1=7,(VLOOKUP(B145,'X7'!$B:$AZ,44,FALSE)),IF($X$1=8,(VLOOKUP(B145,'X8'!$B:$AZ,44,FALSE)),IF($X$1=9,(VLOOKUP(B145,'X9'!$B:$AZ,44,FALSE)),IF($X$1=10,(VLOOKUP(B145,'X10'!$B:$AZ,44,FALSE)),IF($X$1=11,(VLOOKUP(B145,'X11'!$B:$AZ,44,FALSE)),IF($X$1=12,(VLOOKUP(B145,'X12'!$B:$AZ,44,FALSE)),IF($X$1=13,(VLOOKUP(B145,'X13'!$B:$AZ,44,FALSE)),"B")))))))))))))))</f>
        <v xml:space="preserve"> </v>
      </c>
      <c r="H145" s="182" t="str">
        <f ca="1">IF(ISERROR(IF($X$1=1,(VLOOKUP(B145,'X1'!$B:$AZ,8,FALSE)),IF($X$1=2,(VLOOKUP(B145,'X2'!$B:$AZ,8,FALSE)),IF($X$1=3,(VLOOKUP(B145,'X3'!$B:$AZ,8,FALSE)),IF($X$1=4,(VLOOKUP(B145,'X4'!$B:$AZ,8,FALSE)),IF($X$1=5,(VLOOKUP(B145,'X5'!$B:$AZ,8,FALSE)),IF($X$1=6,(VLOOKUP(B145,'X6'!$B:$AZ,8,FALSE)),IF($X$1=7,(VLOOKUP(B145,'X7'!$B:$AZ,8,FALSE)),IF($X$1=8,(VLOOKUP(B145,'X8'!$B:$AZ,8,FALSE)),IF($X$1=9,(VLOOKUP(B145,'X9'!$B:$AZ,8,FALSE)),IF($X$1=10,(VLOOKUP(B145,'X10'!$B:$AZ,8,FALSE)),IF($X$1=11,(VLOOKUP(B145,'X11'!$B:$AZ,8,FALSE)),IF($X$1=12,(VLOOKUP(B145,'X12'!$B:$AZ,8,FALSE)),IF($X$1=13,(VLOOKUP(B145,'X13'!$B:$AZ,8,FALSE)),"B"))))))))))))))=TRUE," ",(IF($X$1=1,(VLOOKUP(B145,'X1'!$B:$AZ,8,FALSE)),IF($X$1=2,(VLOOKUP(B145,'X2'!$B:$AZ,8,FALSE)),IF($X$1=3,(VLOOKUP(B145,'X3'!$B:$AZ,8,FALSE)),IF($X$1=4,(VLOOKUP(B145,'X4'!$B:$AZ,8,FALSE)),IF($X$1=5,(VLOOKUP(B145,'X5'!$B:$AZ,8,FALSE)),IF($X$1=6,(VLOOKUP(B145,'X6'!$B:$AZ,8,FALSE)),IF($X$1=7,(VLOOKUP(B145,'X7'!$B:$AZ,8,FALSE)),IF($X$1=8,(VLOOKUP(B145,'X8'!$B:$AZ,8,FALSE)),IF($X$1=9,(VLOOKUP(B145,'X9'!$B:$AZ,8,FALSE)),IF($X$1=10,(VLOOKUP(B145,'X10'!$B:$AZ,8,FALSE)),IF($X$1=11,(VLOOKUP(B145,'X11'!$B:$AZ,8,FALSE)),IF($X$1=12,(VLOOKUP(B145,'X12'!$B:$AZ,8,FALSE)),IF($X$1=13,(VLOOKUP(B145,'X13'!$B:$AZ,8,FALSE)),"B")))))))))))))))</f>
        <v xml:space="preserve"> </v>
      </c>
      <c r="I145" s="183" t="str">
        <f ca="1">IF(ISERROR(IF($X$1=1,(VLOOKUP(B145,'X1'!$B:$AZ,2,FALSE)),IF($X$1=2,(VLOOKUP(B145,'X2'!$B:$AZ,2,FALSE)),IF($X$1=3,(VLOOKUP(B145,'X3'!$B:$AZ,2,FALSE)),IF($X$1=4,(VLOOKUP(B145,'X4'!$B:$AZ,2,FALSE)),IF($X$1=5,(VLOOKUP(B145,'X5'!$B:$AZ,2,FALSE)),IF($X$1=6,(VLOOKUP(B145,'X6'!$B:$AZ,2,FALSE)),IF($X$1=7,(VLOOKUP(B145,'X7'!$B:$AZ,2,FALSE)),IF($X$1=8,(VLOOKUP(B145,'X8'!$B:$AZ,2,FALSE)),IF($X$1=9,(VLOOKUP(B145,'X9'!$B:$AZ,2,FALSE)),IF($X$1=10,(VLOOKUP(B145,'X10'!$B:$AZ,2,FALSE)),IF($X$1=11,(VLOOKUP(B145,'X11'!$B:$AZ,2,FALSE)),IF($X$1=12,(VLOOKUP(B145,'X12'!$B:$AZ,2,FALSE)),IF($X$1=13,(VLOOKUP(B145,'X13'!$B:$AZ,2,FALSE)),"B"))))))))))))))=TRUE," ",(IF($X$1=1,(VLOOKUP(B145,'X1'!$B:$AZ,2,FALSE)),IF($X$1=2,(VLOOKUP(B145,'X2'!$B:$AZ,2,FALSE)),IF($X$1=3,(VLOOKUP(B145,'X3'!$B:$AZ,2,FALSE)),IF($X$1=4,(VLOOKUP(B145,'X4'!$B:$AZ,2,FALSE)),IF($X$1=5,(VLOOKUP(B145,'X5'!$B:$AZ,2,FALSE)),IF($X$1=6,(VLOOKUP(B145,'X6'!$B:$AZ,2,FALSE)),IF($X$1=7,(VLOOKUP(B145,'X7'!$B:$AZ,2,FALSE)),IF($X$1=8,(VLOOKUP(B145,'X8'!$B:$AZ,2,FALSE)),IF($X$1=9,(VLOOKUP(B145,'X9'!$B:$AZ,2,FALSE)),IF($X$1=10,(VLOOKUP(B145,'X10'!$B:$AZ,2,FALSE)),IF($X$1=11,(VLOOKUP(B145,'X11'!$B:$AZ,2,FALSE)),IF($X$1=12,(VLOOKUP(B145,'X12'!$B:$AZ,2,FALSE)),IF($X$1=13,(VLOOKUP(B145,'X13'!$B:$AZ,2,FALSE)),"B")))))))))))))))</f>
        <v xml:space="preserve"> </v>
      </c>
      <c r="J145" s="183" t="str">
        <f ca="1">IF(ISERROR(IF($X$1=1,(VLOOKUP(B145,'X1'!$B:$AZ,3,FALSE)),IF($X$1=2,(VLOOKUP(B145,'X2'!$B:$AZ,3,FALSE)),IF($X$1=3,(VLOOKUP(B145,'X3'!$B:$AZ,3,FALSE)),IF($X$1=4,(VLOOKUP(B145,'X4'!$B:$AZ,3,FALSE)),IF($X$1=5,(VLOOKUP(B145,'X5'!$B:$AZ,3,FALSE)),IF($X$1=6,(VLOOKUP(B145,'X6'!$B:$AZ,3,FALSE)),IF($X$1=7,(VLOOKUP(B145,'X7'!$B:$AZ,3,FALSE)),IF($X$1=8,(VLOOKUP(B145,'X8'!$B:$AZ,3,FALSE)),IF($X$1=9,(VLOOKUP(B145,'X9'!$B:$AZ,3,FALSE)),IF($X$1=10,(VLOOKUP(B145,'X10'!$B:$AZ,3,FALSE)),IF($X$1=11,(VLOOKUP(B145,'X11'!$B:$AZ,3,FALSE)),IF($X$1=12,(VLOOKUP(B145,'X12'!$B:$AZ,3,FALSE)),IF($X$1=13,(VLOOKUP(B145,'X13'!$B:$AZ,3,FALSE)),"B"))))))))))))))=TRUE," ",(IF($X$1=1,(VLOOKUP(B145,'X1'!$B:$AZ,3,FALSE)),IF($X$1=2,(VLOOKUP(B145,'X2'!$B:$AZ,3,FALSE)),IF($X$1=3,(VLOOKUP(B145,'X3'!$B:$AZ,3,FALSE)),IF($X$1=4,(VLOOKUP(B145,'X4'!$B:$AZ,3,FALSE)),IF($X$1=5,(VLOOKUP(B145,'X5'!$B:$AZ,3,FALSE)),IF($X$1=6,(VLOOKUP(B145,'X6'!$B:$AZ,3,FALSE)),IF($X$1=7,(VLOOKUP(B145,'X7'!$B:$AZ,3,FALSE)),IF($X$1=8,(VLOOKUP(B145,'X8'!$B:$AZ,3,FALSE)),IF($X$1=9,(VLOOKUP(B145,'X9'!$B:$AZ,3,FALSE)),IF($X$1=10,(VLOOKUP(B145,'X10'!$B:$AZ,3,FALSE)),IF($X$1=11,(VLOOKUP(B145,'X11'!$B:$AZ,3,FALSE)),IF($X$1=12,(VLOOKUP(B145,'X12'!$B:$AZ,3,FALSE)),IF($X$1=13,(VLOOKUP(B145,'X13'!$B:$AZ,3,FALSE)),"B")))))))))))))))</f>
        <v xml:space="preserve"> </v>
      </c>
      <c r="K145" s="183" t="str">
        <f ca="1">IF(ISERROR(IF($X$1=1,(VLOOKUP(B145,'X1'!$B:$AZ,5,FALSE)),IF($X$1=2,(VLOOKUP(B145,'X2'!$B:$AZ,5,FALSE)),IF($X$1=3,(VLOOKUP(B145,'X3'!$B:$AZ,5,FALSE)),IF($X$1=4,(VLOOKUP(B145,'X4'!$B:$AZ,5,FALSE)),IF($X$1=5,(VLOOKUP(B145,'X5'!$B:$AZ,5,FALSE)),IF($X$1=6,(VLOOKUP(B145,'X6'!$B:$AZ,5,FALSE)),IF($X$1=7,(VLOOKUP(B145,'X7'!$B:$AZ,5,FALSE)),IF($X$1=8,(VLOOKUP(B145,'X8'!$B:$AZ,5,FALSE)),IF($X$1=9,(VLOOKUP(B145,'X9'!$B:$AZ,5,FALSE)),IF($X$1=10,(VLOOKUP(B145,'X10'!$B:$AZ,5,FALSE)),IF($X$1=11,(VLOOKUP(B145,'X11'!$B:$AZ,5,FALSE)),IF($X$1=12,(VLOOKUP(B145,'X12'!$B:$AZ,5,FALSE)),IF($X$1=13,(VLOOKUP(B145,'X13'!$B:$AZ,5,FALSE)),"B"))))))))))))))=TRUE," ",(IF($X$1=1,(VLOOKUP(B145,'X1'!$B:$AZ,5,FALSE)),IF($X$1=2,(VLOOKUP(B145,'X2'!$B:$AZ,5,FALSE)),IF($X$1=3,(VLOOKUP(B145,'X3'!$B:$AZ,5,FALSE)),IF($X$1=4,(VLOOKUP(B145,'X4'!$B:$AZ,5,FALSE)),IF($X$1=5,(VLOOKUP(B145,'X5'!$B:$AZ,5,FALSE)),IF($X$1=6,(VLOOKUP(B145,'X6'!$B:$AZ,5,FALSE)),IF($X$1=7,(VLOOKUP(B145,'X7'!$B:$AZ,5,FALSE)),IF($X$1=8,(VLOOKUP(B145,'X8'!$B:$AZ,5,FALSE)),IF($X$1=9,(VLOOKUP(B145,'X9'!$B:$AZ,5,FALSE)),IF($X$1=10,(VLOOKUP(B145,'X10'!$B:$AZ,5,FALSE)),IF($X$1=11,(VLOOKUP(B145,'X11'!$B:$AZ,5,FALSE)),IF($X$1=12,(VLOOKUP(B145,'X12'!$B:$AZ,5,FALSE)),IF($X$1=13,(VLOOKUP(B145,'X13'!$B:$AZ,5,FALSE)),"B")))))))))))))))</f>
        <v xml:space="preserve"> </v>
      </c>
      <c r="L145" s="184" t="str">
        <f ca="1">IF(ISERROR(IF($X$1=1,(VLOOKUP(B145,'X1'!$B:$AZ,9,FALSE)),IF($X$1=2,(VLOOKUP(B145,'X2'!$B:$AZ,9,FALSE)),IF($X$1=3,(VLOOKUP(B145,'X3'!$B:$AZ,9,FALSE)),IF($X$1=4,(VLOOKUP(B145,'X4'!$B:$AZ,9,FALSE)),IF($X$1=5,(VLOOKUP(B145,'X5'!$B:$AZ,9,FALSE)),IF($X$1=6,(VLOOKUP(B145,'X6'!$B:$AZ,9,FALSE)),IF($X$1=7,(VLOOKUP(B145,'X7'!$B:$AZ,9,FALSE)),IF($X$1=8,(VLOOKUP(B145,'X8'!$B:$AZ,9,FALSE)),IF($X$1=9,(VLOOKUP(B145,'X9'!$B:$AZ,9,FALSE)),IF($X$1=10,(VLOOKUP(B145,'X10'!$B:$AZ,9,FALSE)),IF($X$1=11,(VLOOKUP(B145,'X11'!$B:$AZ,9,FALSE)),IF($X$1=12,(VLOOKUP(B145,'X12'!$B:$AZ,9,FALSE)),IF($X$1=13,(VLOOKUP(B145,'X13'!$B:$AZ,9,FALSE)),"B"))))))))))))))=TRUE," ",(IF($X$1=1,(VLOOKUP(B145,'X1'!$B:$AZ,9,FALSE)),IF($X$1=2,(VLOOKUP(B145,'X2'!$B:$AZ,9,FALSE)),IF($X$1=3,(VLOOKUP(B145,'X3'!$B:$AZ,9,FALSE)),IF($X$1=4,(VLOOKUP(B145,'X4'!$B:$AZ,9,FALSE)),IF($X$1=5,(VLOOKUP(B145,'X5'!$B:$AZ,9,FALSE)),IF($X$1=6,(VLOOKUP(B145,'X6'!$B:$AZ,9,FALSE)),IF($X$1=7,(VLOOKUP(B145,'X7'!$B:$AZ,9,FALSE)),IF($X$1=8,(VLOOKUP(B145,'X8'!$B:$AZ,9,FALSE)),IF($X$1=9,(VLOOKUP(B145,'X9'!$B:$AZ,9,FALSE)),IF($X$1=10,(VLOOKUP(B145,'X10'!$B:$AZ,9,FALSE)),IF($X$1=11,(VLOOKUP(B145,'X11'!$B:$AZ,9,FALSE)),IF($X$1=12,(VLOOKUP(B145,'X12'!$B:$AZ,9,FALSE)),IF($X$1=13,(VLOOKUP(B145,'X13'!$B:$AZ,9,FALSE)),"B")))))))))))))))</f>
        <v xml:space="preserve"> </v>
      </c>
      <c r="M145" s="184" t="str">
        <f ca="1">IF(ISERROR(IF($X$1=1,(VLOOKUP(B145,'X1'!$B:$AZ,10,FALSE)),IF($X$1=2,(VLOOKUP(B145,'X2'!$B:$AZ,10,FALSE)),IF($X$1=3,(VLOOKUP(B145,'X3'!$B:$AZ,10,FALSE)),IF($X$1=4,(VLOOKUP(B145,'X4'!$B:$AZ,10,FALSE)),IF($X$1=5,(VLOOKUP(B145,'X5'!$B:$AZ,10,FALSE)),IF($X$1=6,(VLOOKUP(B145,'X6'!$B:$AZ,10,FALSE)),IF($X$1=7,(VLOOKUP(B145,'X7'!$B:$AZ,10,FALSE)),IF($X$1=8,(VLOOKUP(B145,'X8'!$B:$AZ,10,FALSE)),IF($X$1=9,(VLOOKUP(B145,'X9'!$B:$AZ,10,FALSE)),IF($X$1=10,(VLOOKUP(B145,'X10'!$B:$AZ,10,FALSE)),IF($X$1=11,(VLOOKUP(B145,'X11'!$B:$AZ,10,FALSE)),IF($X$1=12,(VLOOKUP(B145,'X12'!$B:$AZ,10,FALSE)),IF($X$1=13,(VLOOKUP(B145,'X13'!$B:$AZ,10,FALSE)),"B"))))))))))))))=TRUE," ",(IF($X$1=1,(VLOOKUP(B145,'X1'!$B:$AZ,10,FALSE)),IF($X$1=2,(VLOOKUP(B145,'X2'!$B:$AZ,10,FALSE)),IF($X$1=3,(VLOOKUP(B145,'X3'!$B:$AZ,10,FALSE)),IF($X$1=4,(VLOOKUP(B145,'X4'!$B:$AZ,10,FALSE)),IF($X$1=5,(VLOOKUP(B145,'X5'!$B:$AZ,10,FALSE)),IF($X$1=6,(VLOOKUP(B145,'X6'!$B:$AZ,10,FALSE)),IF($X$1=7,(VLOOKUP(B145,'X7'!$B:$AZ,10,FALSE)),IF($X$1=8,(VLOOKUP(B145,'X8'!$B:$AZ,10,FALSE)),IF($X$1=9,(VLOOKUP(B145,'X9'!$B:$AZ,10,FALSE)),IF($X$1=10,(VLOOKUP(B145,'X10'!$B:$AZ,10,FALSE)),IF($X$1=11,(VLOOKUP(B145,'X11'!$B:$AZ,10,FALSE)),IF($X$1=12,(VLOOKUP(B145,'X12'!$B:$AZ,10,FALSE)),IF($X$1=13,(VLOOKUP(B145,'X13'!$B:$AZ,10,FALSE)),"B")))))))))))))))</f>
        <v xml:space="preserve"> </v>
      </c>
      <c r="N145" s="185" t="str">
        <f ca="1">IF(ISERROR(IF($X$1=1,(VLOOKUP(B145,'X1'!$B:$AZ,45,FALSE)),IF($X$1=2,(VLOOKUP(B145,'X2'!$B:$AZ,45,FALSE)),IF($X$1=3,(VLOOKUP(B145,'X3'!$B:$AZ,45,FALSE)),IF($X$1=4,(VLOOKUP(B145,'X4'!$B:$AZ,45,FALSE)),IF($X$1=5,(VLOOKUP(B145,'X5'!$B:$AZ,45,FALSE)),IF($X$1=6,(VLOOKUP(B145,'X6'!$B:$AZ,45,FALSE)),IF($X$1=7,(VLOOKUP(B145,'X7'!$B:$AZ,45,FALSE)),IF($X$1=8,(VLOOKUP(B145,'X8'!$B:$AZ,45,FALSE)),IF($X$1=9,(VLOOKUP(B145,'X9'!$B:$AZ,45,FALSE)),IF($X$1=10,(VLOOKUP(B145,'X10'!$B:$AZ,45,FALSE)),IF($X$1=11,(VLOOKUP(B145,'X11'!$B:$AZ,45,FALSE)),IF($X$1=12,(VLOOKUP(B145,'X12'!$B:$AZ,45,FALSE)),IF($X$1=13,(VLOOKUP(B145,'X13'!$B:$AZ,45,FALSE)),"B"))))))))))))))=TRUE," ",(IF($X$1=1,(VLOOKUP(B145,'X1'!$B:$AZ,45,FALSE)),IF($X$1=2,(VLOOKUP(B145,'X2'!$B:$AZ,45,FALSE)),IF($X$1=3,(VLOOKUP(B145,'X3'!$B:$AZ,45,FALSE)),IF($X$1=4,(VLOOKUP(B145,'X4'!$B:$AZ,45,FALSE)),IF($X$1=5,(VLOOKUP(B145,'X5'!$B:$AZ,45,FALSE)),IF($X$1=6,(VLOOKUP(B145,'X6'!$B:$AZ,45,FALSE)),IF($X$1=7,(VLOOKUP(B145,'X7'!$B:$AZ,45,FALSE)),IF($X$1=8,(VLOOKUP(B145,'X8'!$B:$AZ,45,FALSE)),IF($X$1=9,(VLOOKUP(B145,'X9'!$B:$AZ,45,FALSE)),IF($X$1=10,(VLOOKUP(B145,'X10'!$B:$AZ,45,FALSE)),IF($X$1=11,(VLOOKUP(B145,'X11'!$B:$AZ,45,FALSE)),IF($X$1=12,(VLOOKUP(B145,'X12'!$B:$AZ,45,FALSE)),IF($X$1=13,(VLOOKUP(B145,'X13'!$B:$AZ,45,FALSE)),"B")))))))))))))))</f>
        <v xml:space="preserve"> </v>
      </c>
      <c r="O145" s="184" t="str">
        <f ca="1">IF(ISERROR(IF($X$1=1,(VLOOKUP(B145,'X1'!$B:$AZ,11,FALSE)),IF($X$1=2,(VLOOKUP(B145,'X2'!$B:$AZ,11,FALSE)),IF($X$1=3,(VLOOKUP(B145,'X3'!$B:$AZ,11,FALSE)),IF($X$1=4,(VLOOKUP(B145,'X4'!$B:$AZ,11,FALSE)),IF($X$1=5,(VLOOKUP(B145,'X5'!$B:$AZ,11,FALSE)),IF($X$1=6,(VLOOKUP(B145,'X6'!$B:$AZ,11,FALSE)),IF($X$1=7,(VLOOKUP(B145,'X7'!$B:$AZ,11,FALSE)),IF($X$1=8,(VLOOKUP(B145,'X8'!$B:$AZ,11,FALSE)),IF($X$1=9,(VLOOKUP(B145,'X9'!$B:$AZ,11,FALSE)),IF($X$1=10,(VLOOKUP(B145,'X10'!$B:$AZ,11,FALSE)),IF($X$1=11,(VLOOKUP(B145,'X11'!$B:$AZ,11,FALSE)),IF($X$1=12,(VLOOKUP(B145,'X12'!$B:$AZ,11,FALSE)),IF($X$1=13,(VLOOKUP(B145,'X13'!$B:$AZ,11,FALSE)),"B"))))))))))))))=TRUE," ",(IF($X$1=1,(VLOOKUP(B145,'X1'!$B:$AZ,11,FALSE)),IF($X$1=2,(VLOOKUP(B145,'X2'!$B:$AZ,11,FALSE)),IF($X$1=3,(VLOOKUP(B145,'X3'!$B:$AZ,11,FALSE)),IF($X$1=4,(VLOOKUP(B145,'X4'!$B:$AZ,11,FALSE)),IF($X$1=5,(VLOOKUP(B145,'X5'!$B:$AZ,11,FALSE)),IF($X$1=6,(VLOOKUP(B145,'X6'!$B:$AZ,11,FALSE)),IF($X$1=7,(VLOOKUP(B145,'X7'!$B:$AZ,11,FALSE)),IF($X$1=8,(VLOOKUP(B145,'X8'!$B:$AZ,11,FALSE)),IF($X$1=9,(VLOOKUP(B145,'X9'!$B:$AZ,11,FALSE)),IF($X$1=10,(VLOOKUP(B145,'X10'!$B:$AZ,11,FALSE)),IF($X$1=11,(VLOOKUP(B145,'X11'!$B:$AZ,11,FALSE)),IF($X$1=12,(VLOOKUP(B145,'X12'!$B:$AZ,11,FALSE)),IF($X$1=13,(VLOOKUP(B145,'X13'!$B:$AZ,11,FALSE)),"B")))))))))))))))</f>
        <v xml:space="preserve"> </v>
      </c>
      <c r="P145" s="184" t="str">
        <f ca="1">IF(ISERROR(IF($X$1=1,(VLOOKUP(B145,'X1'!$B:$AZ,12,FALSE)),IF($X$1=2,(VLOOKUP(B145,'X2'!$B:$AZ,12,FALSE)),IF($X$1=3,(VLOOKUP(B145,'X3'!$B:$AZ,12,FALSE)),IF($X$1=4,(VLOOKUP(B145,'X4'!$B:$AZ,12,FALSE)),IF($X$1=5,(VLOOKUP(B145,'X5'!$B:$AZ,12,FALSE)),IF($X$1=6,(VLOOKUP(B145,'X6'!$B:$AZ,12,FALSE)),IF($X$1=7,(VLOOKUP(B145,'X7'!$B:$AZ,12,FALSE)),IF($X$1=8,(VLOOKUP(B145,'X8'!$B:$AZ,12,FALSE)),IF($X$1=9,(VLOOKUP(B145,'X9'!$B:$AZ,12,FALSE)),IF($X$1=10,(VLOOKUP(B145,'X10'!$B:$AZ,12,FALSE)),IF($X$1=11,(VLOOKUP(B145,'X11'!$B:$AZ,12,FALSE)),IF($X$1=12,(VLOOKUP(B145,'X12'!$B:$AZ,12,FALSE)),IF($X$1=13,(VLOOKUP(B145,'X13'!$B:$AZ,12,FALSE)),"B"))))))))))))))=TRUE," ",(IF($X$1=1,(VLOOKUP(B145,'X1'!$B:$AZ,12,FALSE)),IF($X$1=2,(VLOOKUP(B145,'X2'!$B:$AZ,12,FALSE)),IF($X$1=3,(VLOOKUP(B145,'X3'!$B:$AZ,12,FALSE)),IF($X$1=4,(VLOOKUP(B145,'X4'!$B:$AZ,12,FALSE)),IF($X$1=5,(VLOOKUP(B145,'X5'!$B:$AZ,12,FALSE)),IF($X$1=6,(VLOOKUP(B145,'X6'!$B:$AZ,12,FALSE)),IF($X$1=7,(VLOOKUP(B145,'X7'!$B:$AZ,12,FALSE)),IF($X$1=8,(VLOOKUP(B145,'X8'!$B:$AZ,12,FALSE)),IF($X$1=9,(VLOOKUP(B145,'X9'!$B:$AZ,12,FALSE)),IF($X$1=10,(VLOOKUP(B145,'X10'!$B:$AZ,12,FALSE)),IF($X$1=11,(VLOOKUP(B145,'X11'!$B:$AZ,12,FALSE)),IF($X$1=12,(VLOOKUP(B145,'X12'!$B:$AZ,12,FALSE)),IF($X$1=13,(VLOOKUP(B145,'X13'!$B:$AZ,12,FALSE)),"B")))))))))))))))</f>
        <v xml:space="preserve"> </v>
      </c>
      <c r="Q145" s="185" t="str">
        <f ca="1">IF(ISERROR(IF($X$1=1,(VLOOKUP(B145,'X1'!$B:$AZ,46,FALSE)),IF($X$1=2,(VLOOKUP(B145,'X2'!$B:$AZ,46,FALSE)),IF($X$1=3,(VLOOKUP(B145,'X3'!$B:$AZ,46,FALSE)),IF($X$1=4,(VLOOKUP(B145,'X4'!$B:$AZ,46,FALSE)),IF($X$1=5,(VLOOKUP(B145,'X5'!$B:$AZ,46,FALSE)),IF($X$1=6,(VLOOKUP(B145,'X6'!$B:$AZ,46,FALSE)),IF($X$1=7,(VLOOKUP(B145,'X7'!$B:$AZ,46,FALSE)),IF($X$1=8,(VLOOKUP(B145,'X8'!$B:$AZ,46,FALSE)),IF($X$1=9,(VLOOKUP(B145,'X9'!$B:$AZ,46,FALSE)),IF($X$1=10,(VLOOKUP(B145,'X10'!$B:$AZ,46,FALSE)),IF($X$1=11,(VLOOKUP(B145,'X11'!$B:$AZ,46,FALSE)),IF($X$1=12,(VLOOKUP(B145,'X12'!$B:$AZ,46,FALSE)),IF($X$1=13,(VLOOKUP(B145,'X13'!$B:$AZ,46,FALSE)),"B"))))))))))))))=TRUE," ",(IF($X$1=1,(VLOOKUP(B145,'X1'!$B:$AZ,46,FALSE)),IF($X$1=2,(VLOOKUP(B145,'X2'!$B:$AZ,46,FALSE)),IF($X$1=3,(VLOOKUP(B145,'X3'!$B:$AZ,46,FALSE)),IF($X$1=4,(VLOOKUP(B145,'X4'!$B:$AZ,46,FALSE)),IF($X$1=5,(VLOOKUP(B145,'X5'!$B:$AZ,46,FALSE)),IF($X$1=6,(VLOOKUP(B145,'X6'!$B:$AZ,46,FALSE)),IF($X$1=7,(VLOOKUP(B145,'X7'!$B:$AZ,46,FALSE)),IF($X$1=8,(VLOOKUP(B145,'X8'!$B:$AZ,46,FALSE)),IF($X$1=9,(VLOOKUP(B145,'X9'!$B:$AZ,46,FALSE)),IF($X$1=10,(VLOOKUP(B145,'X10'!$B:$AZ,46,FALSE)),IF($X$1=11,(VLOOKUP(B145,'X11'!$B:$AZ,46,FALSE)),IF($X$1=12,(VLOOKUP(B145,'X12'!$B:$AZ,46,FALSE)),IF($X$1=13,(VLOOKUP(B145,'X13'!$B:$AZ,46,FALSE)),"B")))))))))))))))</f>
        <v xml:space="preserve"> </v>
      </c>
      <c r="R145" s="185" t="str">
        <f ca="1">IF(ISERROR(IF($X$1=1,(VLOOKUP(B145,'X1'!$B:$AZ,15,FALSE)),IF($X$1=2,(VLOOKUP(B145,'X2'!$B:$AZ,15,FALSE)),IF($X$1=3,(VLOOKUP(B145,'X3'!$B:$AZ,15,FALSE)),IF($X$1=4,(VLOOKUP(B145,'X4'!$B:$AZ,15,FALSE)),IF($X$1=5,(VLOOKUP(B145,'X5'!$B:$AZ,15,FALSE)),IF($X$1=6,(VLOOKUP(B145,'X6'!$B:$AZ,15,FALSE)),IF($X$1=7,(VLOOKUP(B145,'X7'!$B:$AZ,15,FALSE)),IF($X$1=8,(VLOOKUP(B145,'X8'!$B:$AZ,15,FALSE)),IF($X$1=9,(VLOOKUP(B145,'X9'!$B:$AZ,15,FALSE)),IF($X$1=10,(VLOOKUP(B145,'X10'!$B:$AZ,15,FALSE)),IF($X$1=11,(VLOOKUP(B145,'X11'!$B:$AZ,15,FALSE)),IF($X$1=12,(VLOOKUP(B145,'X12'!$B:$AZ,15,FALSE)),IF($X$1=13,(VLOOKUP(B145,'X13'!$B:$AZ,15,FALSE)),"B"))))))))))))))=TRUE," ",(IF($X$1=1,(VLOOKUP(B145,'X1'!$B:$AZ,15,FALSE)),IF($X$1=2,(VLOOKUP(B145,'X2'!$B:$AZ,15,FALSE)),IF($X$1=3,(VLOOKUP(B145,'X3'!$B:$AZ,15,FALSE)),IF($X$1=4,(VLOOKUP(B145,'X4'!$B:$AZ,15,FALSE)),IF($X$1=5,(VLOOKUP(B145,'X5'!$B:$AZ,15,FALSE)),IF($X$1=6,(VLOOKUP(B145,'X6'!$B:$AZ,15,FALSE)),IF($X$1=7,(VLOOKUP(B145,'X7'!$B:$AZ,15,FALSE)),IF($X$1=8,(VLOOKUP(B145,'X8'!$B:$AZ,15,FALSE)),IF($X$1=9,(VLOOKUP(B145,'X9'!$B:$AZ,15,FALSE)),IF($X$1=10,(VLOOKUP(B145,'X10'!$B:$AZ,15,FALSE)),IF($X$1=11,(VLOOKUP(B145,'X11'!$B:$AZ,15,FALSE)),IF($X$1=12,(VLOOKUP(B145,'X12'!$B:$AZ,15,FALSE)),IF($X$1=13,(VLOOKUP(B145,'X13'!$B:$AZ,15,FALSE)),"B")))))))))))))))</f>
        <v xml:space="preserve"> </v>
      </c>
      <c r="S145" s="185" t="str">
        <f ca="1">IF(ISERROR(IF((IF($X$1=1,(VLOOKUP(B145,'X1'!$B:$AZ,14,FALSE)),(IF($X$1=2,(VLOOKUP(B145,'X2'!$B:$AZ,14,FALSE)),(IF($X$1=3,(VLOOKUP(B145,'X3'!$B:$AZ,14,FALSE)),(IF($X$1=4,(VLOOKUP(B145,'X4'!$B:$AZ,14,FALSE)),(IF($X$1=5,(VLOOKUP(B145,'X5'!$B:$AZ,14,FALSE)),(IF($X$1=6,(VLOOKUP(B145,'X6'!$B:$AZ,14,FALSE)),(IF($X$1=7,(VLOOKUP(B145,'X7'!$B:$AZ,14,FALSE)),(IF($X$1=8,(VLOOKUP(B145,'X8'!$B:$AZ,14,FALSE)),(IF($X$1=9,(VLOOKUP(B145,'X9'!$B:$AZ,14,FALSE)),(IF($X$1=10,(VLOOKUP(B145,'X10'!$B:$AZ,14,FALSE)),(IF($X$1=11,(VLOOKUP(B145,'X11'!$B:$AZ,14,FALSE)),(IF($X$1=12,(VLOOKUP(B145,'X12'!$B:$AZ,14,FALSE)),(VLOOKUP(B145,'X13'!$B:$AZ,14,FALSE))))))))))))))))))))))))))=$V$1," ",(IF($X$1=1,(VLOOKUP(B145,'X1'!$B:$AZ,14,FALSE)),(IF($X$1=2,(VLOOKUP(B145,'X2'!$B:$AZ,14,FALSE)),(IF($X$1=3,(VLOOKUP(B145,'X3'!$B:$AZ,14,FALSE)),(IF($X$1=4,(VLOOKUP(B145,'X4'!$B:$AZ,14,FALSE)),(IF($X$1=5,(VLOOKUP(B145,'X5'!$B:$AZ,14,FALSE)),(IF($X$1=6,(VLOOKUP(B145,'X6'!$B:$AZ,14,FALSE)),(IF($X$1=7,(VLOOKUP(B145,'X7'!$B:$AZ,14,FALSE)),(IF($X$1=8,(VLOOKUP(B145,'X8'!$B:$AZ,14,FALSE)),(IF($X$1=9,(VLOOKUP(B145,'X9'!$B:$AZ,14,FALSE)),(IF($X$1=10,(VLOOKUP(B145,'X10'!$B:$AZ,14,FALSE)),(IF($X$1=11,(VLOOKUP(B145,'X11'!$B:$AZ,14,FALSE)),(IF($X$1=12,(VLOOKUP(B145,'X12'!$B:$AZ,14,FALSE)),(VLOOKUP(B145,'X13'!$B:$AZ,14,FALSE))))))))))))))))))))))))))))=TRUE," ",(IF((IF($X$1=1,(VLOOKUP(B145,'X1'!$B:$AZ,14,FALSE)),(IF($X$1=2,(VLOOKUP(B145,'X2'!$B:$AZ,14,FALSE)),(IF($X$1=3,(VLOOKUP(B145,'X3'!$B:$AZ,14,FALSE)),(IF($X$1=4,(VLOOKUP(B145,'X4'!$B:$AZ,14,FALSE)),(IF($X$1=5,(VLOOKUP(B145,'X5'!$B:$AZ,14,FALSE)),(IF($X$1=6,(VLOOKUP(B145,'X6'!$B:$AZ,14,FALSE)),(IF($X$1=7,(VLOOKUP(B145,'X7'!$B:$AZ,14,FALSE)),(IF($X$1=8,(VLOOKUP(B145,'X8'!$B:$AZ,14,FALSE)),(IF($X$1=9,(VLOOKUP(B145,'X9'!$B:$AZ,14,FALSE)),(IF($X$1=10,(VLOOKUP(B145,'X10'!$B:$AZ,14,FALSE)),(IF($X$1=11,(VLOOKUP(B145,'X11'!$B:$AZ,14,FALSE)),(IF($X$1=12,(VLOOKUP(B145,'X12'!$B:$AZ,14,FALSE)),(VLOOKUP(B145,'X13'!$B:$AZ,14,FALSE))))))))))))))))))))))))))=$V$1," ",(IF($X$1=1,(VLOOKUP(B145,'X1'!$B:$AZ,14,FALSE)),(IF($X$1=2,(VLOOKUP(B145,'X2'!$B:$AZ,14,FALSE)),(IF($X$1=3,(VLOOKUP(B145,'X3'!$B:$AZ,14,FALSE)),(IF($X$1=4,(VLOOKUP(B145,'X4'!$B:$AZ,14,FALSE)),(IF($X$1=5,(VLOOKUP(B145,'X5'!$B:$AZ,14,FALSE)),(IF($X$1=6,(VLOOKUP(B145,'X6'!$B:$AZ,14,FALSE)),(IF($X$1=7,(VLOOKUP(B145,'X7'!$B:$AZ,14,FALSE)),(IF($X$1=8,(VLOOKUP(B145,'X8'!$B:$AZ,14,FALSE)),(IF($X$1=9,(VLOOKUP(B145,'X9'!$B:$AZ,14,FALSE)),(IF($X$1=10,(VLOOKUP(B145,'X10'!$B:$AZ,14,FALSE)),(IF($X$1=11,(VLOOKUP(B145,'X11'!$B:$AZ,14,FALSE)),(IF($X$1=12,(VLOOKUP(B145,'X12'!$B:$AZ,14,FALSE)),(VLOOKUP(B145,'X13'!$B:$AZ,14,FALSE)))))))))))))))))))))))))))))</f>
        <v xml:space="preserve"> </v>
      </c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</row>
    <row r="146" spans="1:67" ht="14.1" customHeight="1" x14ac:dyDescent="0.2">
      <c r="A146" s="156" t="s">
        <v>1058</v>
      </c>
      <c r="B146" s="122" t="str">
        <f>IF(ISERROR(IF($U$16=1,(VLOOKUP(A146,$AC$89:$AH$125,2,FALSE)),IF((IF($X$1=1,'X1'!B105,(IF($X$1=2,'X2'!B105,(IF($X$1=3,'X3'!B105,(IF($X$1=4,'X4'!B105,(IF($X$1=5,'X5'!B105,(IF($X$1=6,'X6'!B105,(IF($X$1=7,'X7'!B105,(IF($X$1=8,'X8'!B105,(IF($X$1=9,'X9'!B105,(IF($X$1=10,'X10'!B105,(IF($X$1=11,'X11'!B105,(IF($X$1=12,'X12'!B105,'X13'!B105))))))))))))))))))))))))="","",(IF($X$1=1,'X1'!B105,(IF($X$1=2,'X2'!B105,(IF($X$1=3,'X3'!B105,(IF($X$1=4,'X4'!B105,(IF($X$1=5,'X5'!B105,(IF($X$1=6,'X6'!B105,(IF($X$1=7,'X7'!B105,(IF($X$1=8,'X8'!B105,(IF($X$1=9,'X9'!B105,(IF($X$1=10,'X10'!B105,(IF($X$1=11,'X11'!B105,(IF($X$1=12,'X12'!B105,'X13'!B105)))))))))))))))))))))))))))=TRUE," ",(IF($U$16=1,(VLOOKUP(A146,$AC$89:$AH$125,2,FALSE)),IF((IF($X$1=1,'X1'!B105,(IF($X$1=2,'X2'!B105,(IF($X$1=3,'X3'!B105,(IF($X$1=4,'X4'!B105,(IF($X$1=5,'X5'!B105,(IF($X$1=6,'X6'!B105,(IF($X$1=7,'X7'!B105,(IF($X$1=8,'X8'!B105,(IF($X$1=9,'X9'!B105,(IF($X$1=10,'X10'!B105,(IF($X$1=11,'X11'!B105,(IF($X$1=12,'X12'!B105,'X13'!B105))))))))))))))))))))))))="","",(IF($X$1=1,'X1'!B105,(IF($X$1=2,'X2'!B105,(IF($X$1=3,'X3'!B105,(IF($X$1=4,'X4'!B105,(IF($X$1=5,'X5'!B105,(IF($X$1=6,'X6'!B105,(IF($X$1=7,'X7'!B105,(IF($X$1=8,'X8'!B105,(IF($X$1=9,'X9'!B105,(IF($X$1=10,'X10'!B105,(IF($X$1=11,'X11'!B105,(IF($X$1=12,'X12'!B105,'X13'!B105))))))))))))))))))))))))))))</f>
        <v/>
      </c>
      <c r="C146" s="181" t="str">
        <f ca="1">IF(ISERROR(IF($X$1=1,(VLOOKUP(B146,'X1'!$B:$AZ,47,FALSE)),IF($X$1=2,(VLOOKUP(B146,'X2'!$B:$AZ,47,FALSE)),IF($X$1=3,(VLOOKUP(B146,'X3'!$B:$AZ,47,FALSE)),IF($X$1=4,(VLOOKUP(B146,'X4'!$B:$AZ,47,FALSE)),IF($X$1=5,(VLOOKUP(B146,'X5'!$B:$AZ,47,FALSE)),IF($X$1=6,(VLOOKUP(B146,'X6'!$B:$AZ,47,FALSE)),IF($X$1=7,(VLOOKUP(B146,'X7'!$B:$AZ,47,FALSE)),IF($X$1=8,(VLOOKUP(B146,'X8'!$B:$AZ,47,FALSE)),IF($X$1=9,(VLOOKUP(B146,'X9'!$B:$AZ,47,FALSE)),IF($X$1=10,(VLOOKUP(B146,'X10'!$B:$AZ,47,FALSE)),IF($X$1=11,(VLOOKUP(B146,'X11'!$B:$AZ,47,FALSE)),IF($X$1=12,(VLOOKUP(B146,'X12'!$B:$AZ,47,FALSE)),IF($X$1=13,(VLOOKUP(B146,'X13'!$B:$AZ,47,FALSE)),"B"))))))))))))))=TRUE," ",(IF($X$1=1,(VLOOKUP(B146,'X1'!$B:$AZ,47,FALSE)),IF($X$1=2,(VLOOKUP(B146,'X2'!$B:$AZ,47,FALSE)),IF($X$1=3,(VLOOKUP(B146,'X3'!$B:$AZ,47,FALSE)),IF($X$1=4,(VLOOKUP(B146,'X4'!$B:$AZ,47,FALSE)),IF($X$1=5,(VLOOKUP(B146,'X5'!$B:$AZ,47,FALSE)),IF($X$1=6,(VLOOKUP(B146,'X6'!$B:$AZ,47,FALSE)),IF($X$1=7,(VLOOKUP(B146,'X7'!$B:$AZ,47,FALSE)),IF($X$1=8,(VLOOKUP(B146,'X8'!$B:$AZ,47,FALSE)),IF($X$1=9,(VLOOKUP(B146,'X9'!$B:$AZ,47,FALSE)),IF($X$1=10,(VLOOKUP(B146,'X10'!$B:$AZ,47,FALSE)),IF($X$1=11,(VLOOKUP(B146,'X11'!$B:$AZ,47,FALSE)),IF($X$1=12,(VLOOKUP(B146,'X12'!$B:$AZ,47,FALSE)),IF($X$1=13,(VLOOKUP(B146,'X13'!$B:$AZ,47,FALSE)),"B")))))))))))))))</f>
        <v xml:space="preserve"> </v>
      </c>
      <c r="D146" s="181" t="str">
        <f ca="1">IF(ISERROR(IF($X$1=1,(VLOOKUP(B146,'X1'!$B:$AP,41,FALSE)),IF($X$1=2,(VLOOKUP(B146,'X2'!$B:$AP,41,FALSE)),IF($X$1=3,(VLOOKUP(B146,'X3'!$B:$AP,41,FALSE)),IF($X$1=4,(VLOOKUP(B146,'X4'!$B:$AP,41,FALSE)),IF($X$1=5,(VLOOKUP(B146,'X5'!$B:$AP,41,FALSE)),IF($X$1=6,(VLOOKUP(B146,'X6'!$B:$AP,41,FALSE)),IF($X$1=7,(VLOOKUP(B146,'X7'!$B:$AP,41,FALSE)),IF($X$1=8,(VLOOKUP(B146,'X8'!$B:$AP,41,FALSE)),IF($X$1=9,(VLOOKUP(B146,'X9'!$B:$AP,41,FALSE)),IF($X$1=10,(VLOOKUP(B146,'X10'!$B:$AP,41,FALSE)),IF($X$1=11,(VLOOKUP(B146,'X11'!$B:$AP,41,FALSE)),IF($X$1=12,(VLOOKUP(B146,'X12'!$B:$AP,41,FALSE)),IF($X$1=13,(VLOOKUP(B146,'X13'!$B:$AP,41,FALSE)),"B"))))))))))))))=TRUE," ",(IF($X$1=1,(VLOOKUP(B146,'X1'!$B:$AP,41,FALSE)),IF($X$1=2,(VLOOKUP(B146,'X2'!$B:$AP,41,FALSE)),IF($X$1=3,(VLOOKUP(B146,'X3'!$B:$AP,41,FALSE)),IF($X$1=4,(VLOOKUP(B146,'X4'!$B:$AP,41,FALSE)),IF($X$1=5,(VLOOKUP(B146,'X5'!$B:$AP,41,FALSE)),IF($X$1=6,(VLOOKUP(B146,'X6'!$B:$AP,41,FALSE)),IF($X$1=7,(VLOOKUP(B146,'X7'!$B:$AP,41,FALSE)),IF($X$1=8,(VLOOKUP(B146,'X8'!$B:$AP,41,FALSE)),IF($X$1=9,(VLOOKUP(B146,'X9'!$B:$AP,41,FALSE)),IF($X$1=10,(VLOOKUP(B146,'X10'!$B:$AP,41,FALSE)),IF($X$1=11,(VLOOKUP(B146,'X11'!$B:$AP,41,FALSE)),IF($X$1=12,(VLOOKUP(B146,'X12'!$B:$AP,41,FALSE)),IF($X$1=13,(VLOOKUP(B146,'X13'!$B:$AP,41,FALSE)),"B")))))))))))))))</f>
        <v xml:space="preserve"> </v>
      </c>
      <c r="E146" s="182" t="str">
        <f ca="1">IF(ISERROR(IF($X$1=1,(VLOOKUP(B146,'X1'!$B:$AP,7,FALSE)),IF($X$1=2,(VLOOKUP(B146,'X2'!$B:$AP,7,FALSE)),IF($X$1=3,(VLOOKUP(B146,'X3'!$B:$AP,7,FALSE)),IF($X$1=4,(VLOOKUP(B146,'X4'!$B:$AP,7,FALSE)),IF($X$1=5,(VLOOKUP(B146,'X5'!$B:$AP,7,FALSE)),IF($X$1=6,(VLOOKUP(B146,'X6'!$B:$AP,7,FALSE)),IF($X$1=7,(VLOOKUP(B146,'X7'!$B:$AP,7,FALSE)),IF($X$1=8,(VLOOKUP(B146,'X8'!$B:$AP,7,FALSE)),IF($X$1=9,(VLOOKUP(B146,'X9'!$B:$AP,7,FALSE)),IF($X$1=10,(VLOOKUP(B146,'X10'!$B:$AP,7,FALSE)),IF($X$1=11,(VLOOKUP(B146,'X11'!$B:$AP,7,FALSE)),IF($X$1=12,(VLOOKUP(B146,'X12'!$B:$AP,7,FALSE)),IF($X$1=13,(VLOOKUP(B146,'X13'!$B:$AP,7,FALSE)),"B"))))))))))))))=TRUE," ",(IF($X$1=1,(VLOOKUP(B146,'X1'!$B:$AP,7,FALSE)),IF($X$1=2,(VLOOKUP(B146,'X2'!$B:$AP,7,FALSE)),IF($X$1=3,(VLOOKUP(B146,'X3'!$B:$AP,7,FALSE)),IF($X$1=4,(VLOOKUP(B146,'X4'!$B:$AP,7,FALSE)),IF($X$1=5,(VLOOKUP(B146,'X5'!$B:$AP,7,FALSE)),IF($X$1=6,(VLOOKUP(B146,'X6'!$B:$AP,7,FALSE)),IF($X$1=7,(VLOOKUP(B146,'X7'!$B:$AP,7,FALSE)),IF($X$1=8,(VLOOKUP(B146,'X8'!$B:$AP,7,FALSE)),IF($X$1=9,(VLOOKUP(B146,'X9'!$B:$AP,7,FALSE)),IF($X$1=10,(VLOOKUP(B146,'X10'!$B:$AP,7,FALSE)),IF($X$1=11,(VLOOKUP(B146,'X11'!$B:$AP,7,FALSE)),IF($X$1=12,(VLOOKUP(B146,'X12'!$B:$AP,7,FALSE)),IF($X$1=13,(VLOOKUP(B146,'X13'!$B:$AP,7,FALSE)),"B")))))))))))))))</f>
        <v xml:space="preserve"> </v>
      </c>
      <c r="F146" s="182" t="str">
        <f ca="1">IF(ISERROR(IF((IF($X$1=1,(VLOOKUP(B146,'X1'!$B:$AO,6,FALSE)),(IF($X$1=2,(VLOOKUP(B146,'X2'!$B:$AO,6,FALSE)),(IF($X$1=3,(VLOOKUP(B146,'X3'!$B:$AO,6,FALSE)),(IF($X$1=4,(VLOOKUP(B146,'X4'!$B:$AO,6,FALSE)),(IF($X$1=5,(VLOOKUP(B146,'X5'!$B:$AO,6,FALSE)),(IF($X$1=6,(VLOOKUP(B146,'X6'!$B:$AO,6,FALSE)),(IF($X$1=7,(VLOOKUP(B146,'X7'!$B:$AO,6,FALSE)),(IF($X$1=8,(VLOOKUP(B146,'X8'!$B:$AO,6,FALSE)),(IF($X$1=9,(VLOOKUP(B146,'X9'!$B:$AO,6,FALSE)),(IF($X$1=10,(VLOOKUP(B146,'X10'!$B:$AO,6,FALSE)),(IF($X$1=11,(VLOOKUP(B146,'X11'!$B:$AO,6,FALSE)),(IF($X$1=12,(VLOOKUP(B146,'X12'!$B:$AO,6,FALSE)),(VLOOKUP(B146,'X13'!$B:$AO,6,FALSE))))))))))))))))))))))))))=$V$1," ",(IF($X$1=1,(VLOOKUP(B146,'X1'!$B:$AO,6,FALSE)),(IF($X$1=2,(VLOOKUP(B146,'X2'!$B:$AO,6,FALSE)),(IF($X$1=3,(VLOOKUP(B146,'X3'!$B:$AO,6,FALSE)),(IF($X$1=4,(VLOOKUP(B146,'X4'!$B:$AO,6,FALSE)),(IF($X$1=5,(VLOOKUP(B146,'X5'!$B:$AO,6,FALSE)),(IF($X$1=6,(VLOOKUP(B146,'X6'!$B:$AO,6,FALSE)),(IF($X$1=7,(VLOOKUP(B146,'X7'!$B:$AO,6,FALSE)),(IF($X$1=8,(VLOOKUP(B146,'X8'!$B:$AO,6,FALSE)),(IF($X$1=9,(VLOOKUP(B146,'X9'!$B:$AO,6,FALSE)),(IF($X$1=10,(VLOOKUP(B146,'X10'!$B:$AO,6,FALSE)),(IF($X$1=11,(VLOOKUP(B146,'X11'!$B:$AO,6,FALSE)),(IF($X$1=12,(VLOOKUP(B146,'X12'!$B:$AO,6,FALSE)),(VLOOKUP(B146,'X13'!$B:$AO,6,FALSE))))))))))))))))))))))))))))=TRUE," ",(IF((IF($X$1=1,(VLOOKUP(B146,'X1'!$B:$AO,6,FALSE)),(IF($X$1=2,(VLOOKUP(B146,'X2'!$B:$AO,6,FALSE)),(IF($X$1=3,(VLOOKUP(B146,'X3'!$B:$AO,6,FALSE)),(IF($X$1=4,(VLOOKUP(B146,'X4'!$B:$AO,6,FALSE)),(IF($X$1=5,(VLOOKUP(B146,'X5'!$B:$AO,6,FALSE)),(IF($X$1=6,(VLOOKUP(B146,'X6'!$B:$AO,6,FALSE)),(IF($X$1=7,(VLOOKUP(B146,'X7'!$B:$AO,6,FALSE)),(IF($X$1=8,(VLOOKUP(B146,'X8'!$B:$AO,6,FALSE)),(IF($X$1=9,(VLOOKUP(B146,'X9'!$B:$AO,6,FALSE)),(IF($X$1=10,(VLOOKUP(B146,'X10'!$B:$AO,6,FALSE)),(IF($X$1=11,(VLOOKUP(B146,'X11'!$B:$AO,6,FALSE)),(IF($X$1=12,(VLOOKUP(B146,'X12'!$B:$AO,6,FALSE)),(VLOOKUP(B146,'X13'!$B:$AO,6,FALSE))))))))))))))))))))))))))=$V$1," ",(IF($X$1=1,(VLOOKUP(B146,'X1'!$B:$AO,6,FALSE)),(IF($X$1=2,(VLOOKUP(B146,'X2'!$B:$AO,6,FALSE)),(IF($X$1=3,(VLOOKUP(B146,'X3'!$B:$AO,6,FALSE)),(IF($X$1=4,(VLOOKUP(B146,'X4'!$B:$AO,6,FALSE)),(IF($X$1=5,(VLOOKUP(B146,'X5'!$B:$AO,6,FALSE)),(IF($X$1=6,(VLOOKUP(B146,'X6'!$B:$AO,6,FALSE)),(IF($X$1=7,(VLOOKUP(B146,'X7'!$B:$AO,6,FALSE)),(IF($X$1=8,(VLOOKUP(B146,'X8'!$B:$AO,6,FALSE)),(IF($X$1=9,(VLOOKUP(B146,'X9'!$B:$AO,6,FALSE)),(IF($X$1=10,(VLOOKUP(B146,'X10'!$B:$AO,6,FALSE)),(IF($X$1=11,(VLOOKUP(B146,'X11'!$B:$AO,6,FALSE)),(IF($X$1=12,(VLOOKUP(B146,'X12'!$B:$AO,6,FALSE)),(VLOOKUP(B146,'X13'!$B:$AO,6,FALSE)))))))))))))))))))))))))))))</f>
        <v xml:space="preserve"> </v>
      </c>
      <c r="G146" s="182" t="str">
        <f ca="1">IF(ISERROR(IF($X$1=1,(VLOOKUP(B146,'X1'!$B:$AZ,44,FALSE)),IF($X$1=2,(VLOOKUP(B146,'X2'!$B:$AZ,44,FALSE)),IF($X$1=3,(VLOOKUP(B146,'X3'!$B:$AZ,44,FALSE)),IF($X$1=4,(VLOOKUP(B146,'X4'!$B:$AZ,44,FALSE)),IF($X$1=5,(VLOOKUP(B146,'X5'!$B:$AZ,44,FALSE)),IF($X$1=6,(VLOOKUP(B146,'X6'!$B:$AZ,44,FALSE)),IF($X$1=7,(VLOOKUP(B146,'X7'!$B:$AZ,44,FALSE)),IF($X$1=8,(VLOOKUP(B146,'X8'!$B:$AZ,44,FALSE)),IF($X$1=9,(VLOOKUP(B146,'X9'!$B:$AZ,44,FALSE)),IF($X$1=10,(VLOOKUP(B146,'X10'!$B:$AZ,44,FALSE)),IF($X$1=11,(VLOOKUP(B146,'X11'!$B:$AZ,44,FALSE)),IF($X$1=12,(VLOOKUP(B146,'X12'!$B:$AZ,44,FALSE)),IF($X$1=13,(VLOOKUP(B146,'X13'!$B:$AZ,44,FALSE)),"B"))))))))))))))=TRUE," ",(IF($X$1=1,(VLOOKUP(B146,'X1'!$B:$AZ,44,FALSE)),IF($X$1=2,(VLOOKUP(B146,'X2'!$B:$AZ,44,FALSE)),IF($X$1=3,(VLOOKUP(B146,'X3'!$B:$AZ,44,FALSE)),IF($X$1=4,(VLOOKUP(B146,'X4'!$B:$AZ,44,FALSE)),IF($X$1=5,(VLOOKUP(B146,'X5'!$B:$AZ,44,FALSE)),IF($X$1=6,(VLOOKUP(B146,'X6'!$B:$AZ,44,FALSE)),IF($X$1=7,(VLOOKUP(B146,'X7'!$B:$AZ,44,FALSE)),IF($X$1=8,(VLOOKUP(B146,'X8'!$B:$AZ,44,FALSE)),IF($X$1=9,(VLOOKUP(B146,'X9'!$B:$AZ,44,FALSE)),IF($X$1=10,(VLOOKUP(B146,'X10'!$B:$AZ,44,FALSE)),IF($X$1=11,(VLOOKUP(B146,'X11'!$B:$AZ,44,FALSE)),IF($X$1=12,(VLOOKUP(B146,'X12'!$B:$AZ,44,FALSE)),IF($X$1=13,(VLOOKUP(B146,'X13'!$B:$AZ,44,FALSE)),"B")))))))))))))))</f>
        <v xml:space="preserve"> </v>
      </c>
      <c r="H146" s="182" t="str">
        <f ca="1">IF(ISERROR(IF($X$1=1,(VLOOKUP(B146,'X1'!$B:$AZ,8,FALSE)),IF($X$1=2,(VLOOKUP(B146,'X2'!$B:$AZ,8,FALSE)),IF($X$1=3,(VLOOKUP(B146,'X3'!$B:$AZ,8,FALSE)),IF($X$1=4,(VLOOKUP(B146,'X4'!$B:$AZ,8,FALSE)),IF($X$1=5,(VLOOKUP(B146,'X5'!$B:$AZ,8,FALSE)),IF($X$1=6,(VLOOKUP(B146,'X6'!$B:$AZ,8,FALSE)),IF($X$1=7,(VLOOKUP(B146,'X7'!$B:$AZ,8,FALSE)),IF($X$1=8,(VLOOKUP(B146,'X8'!$B:$AZ,8,FALSE)),IF($X$1=9,(VLOOKUP(B146,'X9'!$B:$AZ,8,FALSE)),IF($X$1=10,(VLOOKUP(B146,'X10'!$B:$AZ,8,FALSE)),IF($X$1=11,(VLOOKUP(B146,'X11'!$B:$AZ,8,FALSE)),IF($X$1=12,(VLOOKUP(B146,'X12'!$B:$AZ,8,FALSE)),IF($X$1=13,(VLOOKUP(B146,'X13'!$B:$AZ,8,FALSE)),"B"))))))))))))))=TRUE," ",(IF($X$1=1,(VLOOKUP(B146,'X1'!$B:$AZ,8,FALSE)),IF($X$1=2,(VLOOKUP(B146,'X2'!$B:$AZ,8,FALSE)),IF($X$1=3,(VLOOKUP(B146,'X3'!$B:$AZ,8,FALSE)),IF($X$1=4,(VLOOKUP(B146,'X4'!$B:$AZ,8,FALSE)),IF($X$1=5,(VLOOKUP(B146,'X5'!$B:$AZ,8,FALSE)),IF($X$1=6,(VLOOKUP(B146,'X6'!$B:$AZ,8,FALSE)),IF($X$1=7,(VLOOKUP(B146,'X7'!$B:$AZ,8,FALSE)),IF($X$1=8,(VLOOKUP(B146,'X8'!$B:$AZ,8,FALSE)),IF($X$1=9,(VLOOKUP(B146,'X9'!$B:$AZ,8,FALSE)),IF($X$1=10,(VLOOKUP(B146,'X10'!$B:$AZ,8,FALSE)),IF($X$1=11,(VLOOKUP(B146,'X11'!$B:$AZ,8,FALSE)),IF($X$1=12,(VLOOKUP(B146,'X12'!$B:$AZ,8,FALSE)),IF($X$1=13,(VLOOKUP(B146,'X13'!$B:$AZ,8,FALSE)),"B")))))))))))))))</f>
        <v xml:space="preserve"> </v>
      </c>
      <c r="I146" s="183" t="str">
        <f ca="1">IF(ISERROR(IF($X$1=1,(VLOOKUP(B146,'X1'!$B:$AZ,2,FALSE)),IF($X$1=2,(VLOOKUP(B146,'X2'!$B:$AZ,2,FALSE)),IF($X$1=3,(VLOOKUP(B146,'X3'!$B:$AZ,2,FALSE)),IF($X$1=4,(VLOOKUP(B146,'X4'!$B:$AZ,2,FALSE)),IF($X$1=5,(VLOOKUP(B146,'X5'!$B:$AZ,2,FALSE)),IF($X$1=6,(VLOOKUP(B146,'X6'!$B:$AZ,2,FALSE)),IF($X$1=7,(VLOOKUP(B146,'X7'!$B:$AZ,2,FALSE)),IF($X$1=8,(VLOOKUP(B146,'X8'!$B:$AZ,2,FALSE)),IF($X$1=9,(VLOOKUP(B146,'X9'!$B:$AZ,2,FALSE)),IF($X$1=10,(VLOOKUP(B146,'X10'!$B:$AZ,2,FALSE)),IF($X$1=11,(VLOOKUP(B146,'X11'!$B:$AZ,2,FALSE)),IF($X$1=12,(VLOOKUP(B146,'X12'!$B:$AZ,2,FALSE)),IF($X$1=13,(VLOOKUP(B146,'X13'!$B:$AZ,2,FALSE)),"B"))))))))))))))=TRUE," ",(IF($X$1=1,(VLOOKUP(B146,'X1'!$B:$AZ,2,FALSE)),IF($X$1=2,(VLOOKUP(B146,'X2'!$B:$AZ,2,FALSE)),IF($X$1=3,(VLOOKUP(B146,'X3'!$B:$AZ,2,FALSE)),IF($X$1=4,(VLOOKUP(B146,'X4'!$B:$AZ,2,FALSE)),IF($X$1=5,(VLOOKUP(B146,'X5'!$B:$AZ,2,FALSE)),IF($X$1=6,(VLOOKUP(B146,'X6'!$B:$AZ,2,FALSE)),IF($X$1=7,(VLOOKUP(B146,'X7'!$B:$AZ,2,FALSE)),IF($X$1=8,(VLOOKUP(B146,'X8'!$B:$AZ,2,FALSE)),IF($X$1=9,(VLOOKUP(B146,'X9'!$B:$AZ,2,FALSE)),IF($X$1=10,(VLOOKUP(B146,'X10'!$B:$AZ,2,FALSE)),IF($X$1=11,(VLOOKUP(B146,'X11'!$B:$AZ,2,FALSE)),IF($X$1=12,(VLOOKUP(B146,'X12'!$B:$AZ,2,FALSE)),IF($X$1=13,(VLOOKUP(B146,'X13'!$B:$AZ,2,FALSE)),"B")))))))))))))))</f>
        <v xml:space="preserve"> </v>
      </c>
      <c r="J146" s="183" t="str">
        <f ca="1">IF(ISERROR(IF($X$1=1,(VLOOKUP(B146,'X1'!$B:$AZ,3,FALSE)),IF($X$1=2,(VLOOKUP(B146,'X2'!$B:$AZ,3,FALSE)),IF($X$1=3,(VLOOKUP(B146,'X3'!$B:$AZ,3,FALSE)),IF($X$1=4,(VLOOKUP(B146,'X4'!$B:$AZ,3,FALSE)),IF($X$1=5,(VLOOKUP(B146,'X5'!$B:$AZ,3,FALSE)),IF($X$1=6,(VLOOKUP(B146,'X6'!$B:$AZ,3,FALSE)),IF($X$1=7,(VLOOKUP(B146,'X7'!$B:$AZ,3,FALSE)),IF($X$1=8,(VLOOKUP(B146,'X8'!$B:$AZ,3,FALSE)),IF($X$1=9,(VLOOKUP(B146,'X9'!$B:$AZ,3,FALSE)),IF($X$1=10,(VLOOKUP(B146,'X10'!$B:$AZ,3,FALSE)),IF($X$1=11,(VLOOKUP(B146,'X11'!$B:$AZ,3,FALSE)),IF($X$1=12,(VLOOKUP(B146,'X12'!$B:$AZ,3,FALSE)),IF($X$1=13,(VLOOKUP(B146,'X13'!$B:$AZ,3,FALSE)),"B"))))))))))))))=TRUE," ",(IF($X$1=1,(VLOOKUP(B146,'X1'!$B:$AZ,3,FALSE)),IF($X$1=2,(VLOOKUP(B146,'X2'!$B:$AZ,3,FALSE)),IF($X$1=3,(VLOOKUP(B146,'X3'!$B:$AZ,3,FALSE)),IF($X$1=4,(VLOOKUP(B146,'X4'!$B:$AZ,3,FALSE)),IF($X$1=5,(VLOOKUP(B146,'X5'!$B:$AZ,3,FALSE)),IF($X$1=6,(VLOOKUP(B146,'X6'!$B:$AZ,3,FALSE)),IF($X$1=7,(VLOOKUP(B146,'X7'!$B:$AZ,3,FALSE)),IF($X$1=8,(VLOOKUP(B146,'X8'!$B:$AZ,3,FALSE)),IF($X$1=9,(VLOOKUP(B146,'X9'!$B:$AZ,3,FALSE)),IF($X$1=10,(VLOOKUP(B146,'X10'!$B:$AZ,3,FALSE)),IF($X$1=11,(VLOOKUP(B146,'X11'!$B:$AZ,3,FALSE)),IF($X$1=12,(VLOOKUP(B146,'X12'!$B:$AZ,3,FALSE)),IF($X$1=13,(VLOOKUP(B146,'X13'!$B:$AZ,3,FALSE)),"B")))))))))))))))</f>
        <v xml:space="preserve"> </v>
      </c>
      <c r="K146" s="183" t="str">
        <f ca="1">IF(ISERROR(IF($X$1=1,(VLOOKUP(B146,'X1'!$B:$AZ,5,FALSE)),IF($X$1=2,(VLOOKUP(B146,'X2'!$B:$AZ,5,FALSE)),IF($X$1=3,(VLOOKUP(B146,'X3'!$B:$AZ,5,FALSE)),IF($X$1=4,(VLOOKUP(B146,'X4'!$B:$AZ,5,FALSE)),IF($X$1=5,(VLOOKUP(B146,'X5'!$B:$AZ,5,FALSE)),IF($X$1=6,(VLOOKUP(B146,'X6'!$B:$AZ,5,FALSE)),IF($X$1=7,(VLOOKUP(B146,'X7'!$B:$AZ,5,FALSE)),IF($X$1=8,(VLOOKUP(B146,'X8'!$B:$AZ,5,FALSE)),IF($X$1=9,(VLOOKUP(B146,'X9'!$B:$AZ,5,FALSE)),IF($X$1=10,(VLOOKUP(B146,'X10'!$B:$AZ,5,FALSE)),IF($X$1=11,(VLOOKUP(B146,'X11'!$B:$AZ,5,FALSE)),IF($X$1=12,(VLOOKUP(B146,'X12'!$B:$AZ,5,FALSE)),IF($X$1=13,(VLOOKUP(B146,'X13'!$B:$AZ,5,FALSE)),"B"))))))))))))))=TRUE," ",(IF($X$1=1,(VLOOKUP(B146,'X1'!$B:$AZ,5,FALSE)),IF($X$1=2,(VLOOKUP(B146,'X2'!$B:$AZ,5,FALSE)),IF($X$1=3,(VLOOKUP(B146,'X3'!$B:$AZ,5,FALSE)),IF($X$1=4,(VLOOKUP(B146,'X4'!$B:$AZ,5,FALSE)),IF($X$1=5,(VLOOKUP(B146,'X5'!$B:$AZ,5,FALSE)),IF($X$1=6,(VLOOKUP(B146,'X6'!$B:$AZ,5,FALSE)),IF($X$1=7,(VLOOKUP(B146,'X7'!$B:$AZ,5,FALSE)),IF($X$1=8,(VLOOKUP(B146,'X8'!$B:$AZ,5,FALSE)),IF($X$1=9,(VLOOKUP(B146,'X9'!$B:$AZ,5,FALSE)),IF($X$1=10,(VLOOKUP(B146,'X10'!$B:$AZ,5,FALSE)),IF($X$1=11,(VLOOKUP(B146,'X11'!$B:$AZ,5,FALSE)),IF($X$1=12,(VLOOKUP(B146,'X12'!$B:$AZ,5,FALSE)),IF($X$1=13,(VLOOKUP(B146,'X13'!$B:$AZ,5,FALSE)),"B")))))))))))))))</f>
        <v xml:space="preserve"> </v>
      </c>
      <c r="L146" s="184" t="str">
        <f ca="1">IF(ISERROR(IF($X$1=1,(VLOOKUP(B146,'X1'!$B:$AZ,9,FALSE)),IF($X$1=2,(VLOOKUP(B146,'X2'!$B:$AZ,9,FALSE)),IF($X$1=3,(VLOOKUP(B146,'X3'!$B:$AZ,9,FALSE)),IF($X$1=4,(VLOOKUP(B146,'X4'!$B:$AZ,9,FALSE)),IF($X$1=5,(VLOOKUP(B146,'X5'!$B:$AZ,9,FALSE)),IF($X$1=6,(VLOOKUP(B146,'X6'!$B:$AZ,9,FALSE)),IF($X$1=7,(VLOOKUP(B146,'X7'!$B:$AZ,9,FALSE)),IF($X$1=8,(VLOOKUP(B146,'X8'!$B:$AZ,9,FALSE)),IF($X$1=9,(VLOOKUP(B146,'X9'!$B:$AZ,9,FALSE)),IF($X$1=10,(VLOOKUP(B146,'X10'!$B:$AZ,9,FALSE)),IF($X$1=11,(VLOOKUP(B146,'X11'!$B:$AZ,9,FALSE)),IF($X$1=12,(VLOOKUP(B146,'X12'!$B:$AZ,9,FALSE)),IF($X$1=13,(VLOOKUP(B146,'X13'!$B:$AZ,9,FALSE)),"B"))))))))))))))=TRUE," ",(IF($X$1=1,(VLOOKUP(B146,'X1'!$B:$AZ,9,FALSE)),IF($X$1=2,(VLOOKUP(B146,'X2'!$B:$AZ,9,FALSE)),IF($X$1=3,(VLOOKUP(B146,'X3'!$B:$AZ,9,FALSE)),IF($X$1=4,(VLOOKUP(B146,'X4'!$B:$AZ,9,FALSE)),IF($X$1=5,(VLOOKUP(B146,'X5'!$B:$AZ,9,FALSE)),IF($X$1=6,(VLOOKUP(B146,'X6'!$B:$AZ,9,FALSE)),IF($X$1=7,(VLOOKUP(B146,'X7'!$B:$AZ,9,FALSE)),IF($X$1=8,(VLOOKUP(B146,'X8'!$B:$AZ,9,FALSE)),IF($X$1=9,(VLOOKUP(B146,'X9'!$B:$AZ,9,FALSE)),IF($X$1=10,(VLOOKUP(B146,'X10'!$B:$AZ,9,FALSE)),IF($X$1=11,(VLOOKUP(B146,'X11'!$B:$AZ,9,FALSE)),IF($X$1=12,(VLOOKUP(B146,'X12'!$B:$AZ,9,FALSE)),IF($X$1=13,(VLOOKUP(B146,'X13'!$B:$AZ,9,FALSE)),"B")))))))))))))))</f>
        <v xml:space="preserve"> </v>
      </c>
      <c r="M146" s="184" t="str">
        <f ca="1">IF(ISERROR(IF($X$1=1,(VLOOKUP(B146,'X1'!$B:$AZ,10,FALSE)),IF($X$1=2,(VLOOKUP(B146,'X2'!$B:$AZ,10,FALSE)),IF($X$1=3,(VLOOKUP(B146,'X3'!$B:$AZ,10,FALSE)),IF($X$1=4,(VLOOKUP(B146,'X4'!$B:$AZ,10,FALSE)),IF($X$1=5,(VLOOKUP(B146,'X5'!$B:$AZ,10,FALSE)),IF($X$1=6,(VLOOKUP(B146,'X6'!$B:$AZ,10,FALSE)),IF($X$1=7,(VLOOKUP(B146,'X7'!$B:$AZ,10,FALSE)),IF($X$1=8,(VLOOKUP(B146,'X8'!$B:$AZ,10,FALSE)),IF($X$1=9,(VLOOKUP(B146,'X9'!$B:$AZ,10,FALSE)),IF($X$1=10,(VLOOKUP(B146,'X10'!$B:$AZ,10,FALSE)),IF($X$1=11,(VLOOKUP(B146,'X11'!$B:$AZ,10,FALSE)),IF($X$1=12,(VLOOKUP(B146,'X12'!$B:$AZ,10,FALSE)),IF($X$1=13,(VLOOKUP(B146,'X13'!$B:$AZ,10,FALSE)),"B"))))))))))))))=TRUE," ",(IF($X$1=1,(VLOOKUP(B146,'X1'!$B:$AZ,10,FALSE)),IF($X$1=2,(VLOOKUP(B146,'X2'!$B:$AZ,10,FALSE)),IF($X$1=3,(VLOOKUP(B146,'X3'!$B:$AZ,10,FALSE)),IF($X$1=4,(VLOOKUP(B146,'X4'!$B:$AZ,10,FALSE)),IF($X$1=5,(VLOOKUP(B146,'X5'!$B:$AZ,10,FALSE)),IF($X$1=6,(VLOOKUP(B146,'X6'!$B:$AZ,10,FALSE)),IF($X$1=7,(VLOOKUP(B146,'X7'!$B:$AZ,10,FALSE)),IF($X$1=8,(VLOOKUP(B146,'X8'!$B:$AZ,10,FALSE)),IF($X$1=9,(VLOOKUP(B146,'X9'!$B:$AZ,10,FALSE)),IF($X$1=10,(VLOOKUP(B146,'X10'!$B:$AZ,10,FALSE)),IF($X$1=11,(VLOOKUP(B146,'X11'!$B:$AZ,10,FALSE)),IF($X$1=12,(VLOOKUP(B146,'X12'!$B:$AZ,10,FALSE)),IF($X$1=13,(VLOOKUP(B146,'X13'!$B:$AZ,10,FALSE)),"B")))))))))))))))</f>
        <v xml:space="preserve"> </v>
      </c>
      <c r="N146" s="185" t="str">
        <f ca="1">IF(ISERROR(IF($X$1=1,(VLOOKUP(B146,'X1'!$B:$AZ,45,FALSE)),IF($X$1=2,(VLOOKUP(B146,'X2'!$B:$AZ,45,FALSE)),IF($X$1=3,(VLOOKUP(B146,'X3'!$B:$AZ,45,FALSE)),IF($X$1=4,(VLOOKUP(B146,'X4'!$B:$AZ,45,FALSE)),IF($X$1=5,(VLOOKUP(B146,'X5'!$B:$AZ,45,FALSE)),IF($X$1=6,(VLOOKUP(B146,'X6'!$B:$AZ,45,FALSE)),IF($X$1=7,(VLOOKUP(B146,'X7'!$B:$AZ,45,FALSE)),IF($X$1=8,(VLOOKUP(B146,'X8'!$B:$AZ,45,FALSE)),IF($X$1=9,(VLOOKUP(B146,'X9'!$B:$AZ,45,FALSE)),IF($X$1=10,(VLOOKUP(B146,'X10'!$B:$AZ,45,FALSE)),IF($X$1=11,(VLOOKUP(B146,'X11'!$B:$AZ,45,FALSE)),IF($X$1=12,(VLOOKUP(B146,'X12'!$B:$AZ,45,FALSE)),IF($X$1=13,(VLOOKUP(B146,'X13'!$B:$AZ,45,FALSE)),"B"))))))))))))))=TRUE," ",(IF($X$1=1,(VLOOKUP(B146,'X1'!$B:$AZ,45,FALSE)),IF($X$1=2,(VLOOKUP(B146,'X2'!$B:$AZ,45,FALSE)),IF($X$1=3,(VLOOKUP(B146,'X3'!$B:$AZ,45,FALSE)),IF($X$1=4,(VLOOKUP(B146,'X4'!$B:$AZ,45,FALSE)),IF($X$1=5,(VLOOKUP(B146,'X5'!$B:$AZ,45,FALSE)),IF($X$1=6,(VLOOKUP(B146,'X6'!$B:$AZ,45,FALSE)),IF($X$1=7,(VLOOKUP(B146,'X7'!$B:$AZ,45,FALSE)),IF($X$1=8,(VLOOKUP(B146,'X8'!$B:$AZ,45,FALSE)),IF($X$1=9,(VLOOKUP(B146,'X9'!$B:$AZ,45,FALSE)),IF($X$1=10,(VLOOKUP(B146,'X10'!$B:$AZ,45,FALSE)),IF($X$1=11,(VLOOKUP(B146,'X11'!$B:$AZ,45,FALSE)),IF($X$1=12,(VLOOKUP(B146,'X12'!$B:$AZ,45,FALSE)),IF($X$1=13,(VLOOKUP(B146,'X13'!$B:$AZ,45,FALSE)),"B")))))))))))))))</f>
        <v xml:space="preserve"> </v>
      </c>
      <c r="O146" s="184" t="str">
        <f ca="1">IF(ISERROR(IF($X$1=1,(VLOOKUP(B146,'X1'!$B:$AZ,11,FALSE)),IF($X$1=2,(VLOOKUP(B146,'X2'!$B:$AZ,11,FALSE)),IF($X$1=3,(VLOOKUP(B146,'X3'!$B:$AZ,11,FALSE)),IF($X$1=4,(VLOOKUP(B146,'X4'!$B:$AZ,11,FALSE)),IF($X$1=5,(VLOOKUP(B146,'X5'!$B:$AZ,11,FALSE)),IF($X$1=6,(VLOOKUP(B146,'X6'!$B:$AZ,11,FALSE)),IF($X$1=7,(VLOOKUP(B146,'X7'!$B:$AZ,11,FALSE)),IF($X$1=8,(VLOOKUP(B146,'X8'!$B:$AZ,11,FALSE)),IF($X$1=9,(VLOOKUP(B146,'X9'!$B:$AZ,11,FALSE)),IF($X$1=10,(VLOOKUP(B146,'X10'!$B:$AZ,11,FALSE)),IF($X$1=11,(VLOOKUP(B146,'X11'!$B:$AZ,11,FALSE)),IF($X$1=12,(VLOOKUP(B146,'X12'!$B:$AZ,11,FALSE)),IF($X$1=13,(VLOOKUP(B146,'X13'!$B:$AZ,11,FALSE)),"B"))))))))))))))=TRUE," ",(IF($X$1=1,(VLOOKUP(B146,'X1'!$B:$AZ,11,FALSE)),IF($X$1=2,(VLOOKUP(B146,'X2'!$B:$AZ,11,FALSE)),IF($X$1=3,(VLOOKUP(B146,'X3'!$B:$AZ,11,FALSE)),IF($X$1=4,(VLOOKUP(B146,'X4'!$B:$AZ,11,FALSE)),IF($X$1=5,(VLOOKUP(B146,'X5'!$B:$AZ,11,FALSE)),IF($X$1=6,(VLOOKUP(B146,'X6'!$B:$AZ,11,FALSE)),IF($X$1=7,(VLOOKUP(B146,'X7'!$B:$AZ,11,FALSE)),IF($X$1=8,(VLOOKUP(B146,'X8'!$B:$AZ,11,FALSE)),IF($X$1=9,(VLOOKUP(B146,'X9'!$B:$AZ,11,FALSE)),IF($X$1=10,(VLOOKUP(B146,'X10'!$B:$AZ,11,FALSE)),IF($X$1=11,(VLOOKUP(B146,'X11'!$B:$AZ,11,FALSE)),IF($X$1=12,(VLOOKUP(B146,'X12'!$B:$AZ,11,FALSE)),IF($X$1=13,(VLOOKUP(B146,'X13'!$B:$AZ,11,FALSE)),"B")))))))))))))))</f>
        <v xml:space="preserve"> </v>
      </c>
      <c r="P146" s="184" t="str">
        <f ca="1">IF(ISERROR(IF($X$1=1,(VLOOKUP(B146,'X1'!$B:$AZ,12,FALSE)),IF($X$1=2,(VLOOKUP(B146,'X2'!$B:$AZ,12,FALSE)),IF($X$1=3,(VLOOKUP(B146,'X3'!$B:$AZ,12,FALSE)),IF($X$1=4,(VLOOKUP(B146,'X4'!$B:$AZ,12,FALSE)),IF($X$1=5,(VLOOKUP(B146,'X5'!$B:$AZ,12,FALSE)),IF($X$1=6,(VLOOKUP(B146,'X6'!$B:$AZ,12,FALSE)),IF($X$1=7,(VLOOKUP(B146,'X7'!$B:$AZ,12,FALSE)),IF($X$1=8,(VLOOKUP(B146,'X8'!$B:$AZ,12,FALSE)),IF($X$1=9,(VLOOKUP(B146,'X9'!$B:$AZ,12,FALSE)),IF($X$1=10,(VLOOKUP(B146,'X10'!$B:$AZ,12,FALSE)),IF($X$1=11,(VLOOKUP(B146,'X11'!$B:$AZ,12,FALSE)),IF($X$1=12,(VLOOKUP(B146,'X12'!$B:$AZ,12,FALSE)),IF($X$1=13,(VLOOKUP(B146,'X13'!$B:$AZ,12,FALSE)),"B"))))))))))))))=TRUE," ",(IF($X$1=1,(VLOOKUP(B146,'X1'!$B:$AZ,12,FALSE)),IF($X$1=2,(VLOOKUP(B146,'X2'!$B:$AZ,12,FALSE)),IF($X$1=3,(VLOOKUP(B146,'X3'!$B:$AZ,12,FALSE)),IF($X$1=4,(VLOOKUP(B146,'X4'!$B:$AZ,12,FALSE)),IF($X$1=5,(VLOOKUP(B146,'X5'!$B:$AZ,12,FALSE)),IF($X$1=6,(VLOOKUP(B146,'X6'!$B:$AZ,12,FALSE)),IF($X$1=7,(VLOOKUP(B146,'X7'!$B:$AZ,12,FALSE)),IF($X$1=8,(VLOOKUP(B146,'X8'!$B:$AZ,12,FALSE)),IF($X$1=9,(VLOOKUP(B146,'X9'!$B:$AZ,12,FALSE)),IF($X$1=10,(VLOOKUP(B146,'X10'!$B:$AZ,12,FALSE)),IF($X$1=11,(VLOOKUP(B146,'X11'!$B:$AZ,12,FALSE)),IF($X$1=12,(VLOOKUP(B146,'X12'!$B:$AZ,12,FALSE)),IF($X$1=13,(VLOOKUP(B146,'X13'!$B:$AZ,12,FALSE)),"B")))))))))))))))</f>
        <v xml:space="preserve"> </v>
      </c>
      <c r="Q146" s="185" t="str">
        <f ca="1">IF(ISERROR(IF($X$1=1,(VLOOKUP(B146,'X1'!$B:$AZ,46,FALSE)),IF($X$1=2,(VLOOKUP(B146,'X2'!$B:$AZ,46,FALSE)),IF($X$1=3,(VLOOKUP(B146,'X3'!$B:$AZ,46,FALSE)),IF($X$1=4,(VLOOKUP(B146,'X4'!$B:$AZ,46,FALSE)),IF($X$1=5,(VLOOKUP(B146,'X5'!$B:$AZ,46,FALSE)),IF($X$1=6,(VLOOKUP(B146,'X6'!$B:$AZ,46,FALSE)),IF($X$1=7,(VLOOKUP(B146,'X7'!$B:$AZ,46,FALSE)),IF($X$1=8,(VLOOKUP(B146,'X8'!$B:$AZ,46,FALSE)),IF($X$1=9,(VLOOKUP(B146,'X9'!$B:$AZ,46,FALSE)),IF($X$1=10,(VLOOKUP(B146,'X10'!$B:$AZ,46,FALSE)),IF($X$1=11,(VLOOKUP(B146,'X11'!$B:$AZ,46,FALSE)),IF($X$1=12,(VLOOKUP(B146,'X12'!$B:$AZ,46,FALSE)),IF($X$1=13,(VLOOKUP(B146,'X13'!$B:$AZ,46,FALSE)),"B"))))))))))))))=TRUE," ",(IF($X$1=1,(VLOOKUP(B146,'X1'!$B:$AZ,46,FALSE)),IF($X$1=2,(VLOOKUP(B146,'X2'!$B:$AZ,46,FALSE)),IF($X$1=3,(VLOOKUP(B146,'X3'!$B:$AZ,46,FALSE)),IF($X$1=4,(VLOOKUP(B146,'X4'!$B:$AZ,46,FALSE)),IF($X$1=5,(VLOOKUP(B146,'X5'!$B:$AZ,46,FALSE)),IF($X$1=6,(VLOOKUP(B146,'X6'!$B:$AZ,46,FALSE)),IF($X$1=7,(VLOOKUP(B146,'X7'!$B:$AZ,46,FALSE)),IF($X$1=8,(VLOOKUP(B146,'X8'!$B:$AZ,46,FALSE)),IF($X$1=9,(VLOOKUP(B146,'X9'!$B:$AZ,46,FALSE)),IF($X$1=10,(VLOOKUP(B146,'X10'!$B:$AZ,46,FALSE)),IF($X$1=11,(VLOOKUP(B146,'X11'!$B:$AZ,46,FALSE)),IF($X$1=12,(VLOOKUP(B146,'X12'!$B:$AZ,46,FALSE)),IF($X$1=13,(VLOOKUP(B146,'X13'!$B:$AZ,46,FALSE)),"B")))))))))))))))</f>
        <v xml:space="preserve"> </v>
      </c>
      <c r="R146" s="185" t="str">
        <f ca="1">IF(ISERROR(IF($X$1=1,(VLOOKUP(B146,'X1'!$B:$AZ,15,FALSE)),IF($X$1=2,(VLOOKUP(B146,'X2'!$B:$AZ,15,FALSE)),IF($X$1=3,(VLOOKUP(B146,'X3'!$B:$AZ,15,FALSE)),IF($X$1=4,(VLOOKUP(B146,'X4'!$B:$AZ,15,FALSE)),IF($X$1=5,(VLOOKUP(B146,'X5'!$B:$AZ,15,FALSE)),IF($X$1=6,(VLOOKUP(B146,'X6'!$B:$AZ,15,FALSE)),IF($X$1=7,(VLOOKUP(B146,'X7'!$B:$AZ,15,FALSE)),IF($X$1=8,(VLOOKUP(B146,'X8'!$B:$AZ,15,FALSE)),IF($X$1=9,(VLOOKUP(B146,'X9'!$B:$AZ,15,FALSE)),IF($X$1=10,(VLOOKUP(B146,'X10'!$B:$AZ,15,FALSE)),IF($X$1=11,(VLOOKUP(B146,'X11'!$B:$AZ,15,FALSE)),IF($X$1=12,(VLOOKUP(B146,'X12'!$B:$AZ,15,FALSE)),IF($X$1=13,(VLOOKUP(B146,'X13'!$B:$AZ,15,FALSE)),"B"))))))))))))))=TRUE," ",(IF($X$1=1,(VLOOKUP(B146,'X1'!$B:$AZ,15,FALSE)),IF($X$1=2,(VLOOKUP(B146,'X2'!$B:$AZ,15,FALSE)),IF($X$1=3,(VLOOKUP(B146,'X3'!$B:$AZ,15,FALSE)),IF($X$1=4,(VLOOKUP(B146,'X4'!$B:$AZ,15,FALSE)),IF($X$1=5,(VLOOKUP(B146,'X5'!$B:$AZ,15,FALSE)),IF($X$1=6,(VLOOKUP(B146,'X6'!$B:$AZ,15,FALSE)),IF($X$1=7,(VLOOKUP(B146,'X7'!$B:$AZ,15,FALSE)),IF($X$1=8,(VLOOKUP(B146,'X8'!$B:$AZ,15,FALSE)),IF($X$1=9,(VLOOKUP(B146,'X9'!$B:$AZ,15,FALSE)),IF($X$1=10,(VLOOKUP(B146,'X10'!$B:$AZ,15,FALSE)),IF($X$1=11,(VLOOKUP(B146,'X11'!$B:$AZ,15,FALSE)),IF($X$1=12,(VLOOKUP(B146,'X12'!$B:$AZ,15,FALSE)),IF($X$1=13,(VLOOKUP(B146,'X13'!$B:$AZ,15,FALSE)),"B")))))))))))))))</f>
        <v xml:space="preserve"> </v>
      </c>
      <c r="S146" s="185" t="str">
        <f ca="1">IF(ISERROR(IF((IF($X$1=1,(VLOOKUP(B146,'X1'!$B:$AZ,14,FALSE)),(IF($X$1=2,(VLOOKUP(B146,'X2'!$B:$AZ,14,FALSE)),(IF($X$1=3,(VLOOKUP(B146,'X3'!$B:$AZ,14,FALSE)),(IF($X$1=4,(VLOOKUP(B146,'X4'!$B:$AZ,14,FALSE)),(IF($X$1=5,(VLOOKUP(B146,'X5'!$B:$AZ,14,FALSE)),(IF($X$1=6,(VLOOKUP(B146,'X6'!$B:$AZ,14,FALSE)),(IF($X$1=7,(VLOOKUP(B146,'X7'!$B:$AZ,14,FALSE)),(IF($X$1=8,(VLOOKUP(B146,'X8'!$B:$AZ,14,FALSE)),(IF($X$1=9,(VLOOKUP(B146,'X9'!$B:$AZ,14,FALSE)),(IF($X$1=10,(VLOOKUP(B146,'X10'!$B:$AZ,14,FALSE)),(IF($X$1=11,(VLOOKUP(B146,'X11'!$B:$AZ,14,FALSE)),(IF($X$1=12,(VLOOKUP(B146,'X12'!$B:$AZ,14,FALSE)),(VLOOKUP(B146,'X13'!$B:$AZ,14,FALSE))))))))))))))))))))))))))=$V$1," ",(IF($X$1=1,(VLOOKUP(B146,'X1'!$B:$AZ,14,FALSE)),(IF($X$1=2,(VLOOKUP(B146,'X2'!$B:$AZ,14,FALSE)),(IF($X$1=3,(VLOOKUP(B146,'X3'!$B:$AZ,14,FALSE)),(IF($X$1=4,(VLOOKUP(B146,'X4'!$B:$AZ,14,FALSE)),(IF($X$1=5,(VLOOKUP(B146,'X5'!$B:$AZ,14,FALSE)),(IF($X$1=6,(VLOOKUP(B146,'X6'!$B:$AZ,14,FALSE)),(IF($X$1=7,(VLOOKUP(B146,'X7'!$B:$AZ,14,FALSE)),(IF($X$1=8,(VLOOKUP(B146,'X8'!$B:$AZ,14,FALSE)),(IF($X$1=9,(VLOOKUP(B146,'X9'!$B:$AZ,14,FALSE)),(IF($X$1=10,(VLOOKUP(B146,'X10'!$B:$AZ,14,FALSE)),(IF($X$1=11,(VLOOKUP(B146,'X11'!$B:$AZ,14,FALSE)),(IF($X$1=12,(VLOOKUP(B146,'X12'!$B:$AZ,14,FALSE)),(VLOOKUP(B146,'X13'!$B:$AZ,14,FALSE))))))))))))))))))))))))))))=TRUE," ",(IF((IF($X$1=1,(VLOOKUP(B146,'X1'!$B:$AZ,14,FALSE)),(IF($X$1=2,(VLOOKUP(B146,'X2'!$B:$AZ,14,FALSE)),(IF($X$1=3,(VLOOKUP(B146,'X3'!$B:$AZ,14,FALSE)),(IF($X$1=4,(VLOOKUP(B146,'X4'!$B:$AZ,14,FALSE)),(IF($X$1=5,(VLOOKUP(B146,'X5'!$B:$AZ,14,FALSE)),(IF($X$1=6,(VLOOKUP(B146,'X6'!$B:$AZ,14,FALSE)),(IF($X$1=7,(VLOOKUP(B146,'X7'!$B:$AZ,14,FALSE)),(IF($X$1=8,(VLOOKUP(B146,'X8'!$B:$AZ,14,FALSE)),(IF($X$1=9,(VLOOKUP(B146,'X9'!$B:$AZ,14,FALSE)),(IF($X$1=10,(VLOOKUP(B146,'X10'!$B:$AZ,14,FALSE)),(IF($X$1=11,(VLOOKUP(B146,'X11'!$B:$AZ,14,FALSE)),(IF($X$1=12,(VLOOKUP(B146,'X12'!$B:$AZ,14,FALSE)),(VLOOKUP(B146,'X13'!$B:$AZ,14,FALSE))))))))))))))))))))))))))=$V$1," ",(IF($X$1=1,(VLOOKUP(B146,'X1'!$B:$AZ,14,FALSE)),(IF($X$1=2,(VLOOKUP(B146,'X2'!$B:$AZ,14,FALSE)),(IF($X$1=3,(VLOOKUP(B146,'X3'!$B:$AZ,14,FALSE)),(IF($X$1=4,(VLOOKUP(B146,'X4'!$B:$AZ,14,FALSE)),(IF($X$1=5,(VLOOKUP(B146,'X5'!$B:$AZ,14,FALSE)),(IF($X$1=6,(VLOOKUP(B146,'X6'!$B:$AZ,14,FALSE)),(IF($X$1=7,(VLOOKUP(B146,'X7'!$B:$AZ,14,FALSE)),(IF($X$1=8,(VLOOKUP(B146,'X8'!$B:$AZ,14,FALSE)),(IF($X$1=9,(VLOOKUP(B146,'X9'!$B:$AZ,14,FALSE)),(IF($X$1=10,(VLOOKUP(B146,'X10'!$B:$AZ,14,FALSE)),(IF($X$1=11,(VLOOKUP(B146,'X11'!$B:$AZ,14,FALSE)),(IF($X$1=12,(VLOOKUP(B146,'X12'!$B:$AZ,14,FALSE)),(VLOOKUP(B146,'X13'!$B:$AZ,14,FALSE)))))))))))))))))))))))))))))</f>
        <v xml:space="preserve"> </v>
      </c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</row>
    <row r="147" spans="1:67" ht="14.1" customHeight="1" x14ac:dyDescent="0.2">
      <c r="A147" s="156" t="s">
        <v>1058</v>
      </c>
      <c r="B147" s="122" t="str">
        <f>IF(ISERROR(IF($U$16=1,(VLOOKUP(A147,$AC$89:$AH$125,2,FALSE)),IF((IF($X$1=1,'X1'!B106,(IF($X$1=2,'X2'!B106,(IF($X$1=3,'X3'!B106,(IF($X$1=4,'X4'!B106,(IF($X$1=5,'X5'!B106,(IF($X$1=6,'X6'!B106,(IF($X$1=7,'X7'!B106,(IF($X$1=8,'X8'!B106,(IF($X$1=9,'X9'!B106,(IF($X$1=10,'X10'!B106,(IF($X$1=11,'X11'!B106,(IF($X$1=12,'X12'!B106,'X13'!B106))))))))))))))))))))))))="","",(IF($X$1=1,'X1'!B106,(IF($X$1=2,'X2'!B106,(IF($X$1=3,'X3'!B106,(IF($X$1=4,'X4'!B106,(IF($X$1=5,'X5'!B106,(IF($X$1=6,'X6'!B106,(IF($X$1=7,'X7'!B106,(IF($X$1=8,'X8'!B106,(IF($X$1=9,'X9'!B106,(IF($X$1=10,'X10'!B106,(IF($X$1=11,'X11'!B106,(IF($X$1=12,'X12'!B106,'X13'!B106)))))))))))))))))))))))))))=TRUE," ",(IF($U$16=1,(VLOOKUP(A147,$AC$89:$AH$125,2,FALSE)),IF((IF($X$1=1,'X1'!B106,(IF($X$1=2,'X2'!B106,(IF($X$1=3,'X3'!B106,(IF($X$1=4,'X4'!B106,(IF($X$1=5,'X5'!B106,(IF($X$1=6,'X6'!B106,(IF($X$1=7,'X7'!B106,(IF($X$1=8,'X8'!B106,(IF($X$1=9,'X9'!B106,(IF($X$1=10,'X10'!B106,(IF($X$1=11,'X11'!B106,(IF($X$1=12,'X12'!B106,'X13'!B106))))))))))))))))))))))))="","",(IF($X$1=1,'X1'!B106,(IF($X$1=2,'X2'!B106,(IF($X$1=3,'X3'!B106,(IF($X$1=4,'X4'!B106,(IF($X$1=5,'X5'!B106,(IF($X$1=6,'X6'!B106,(IF($X$1=7,'X7'!B106,(IF($X$1=8,'X8'!B106,(IF($X$1=9,'X9'!B106,(IF($X$1=10,'X10'!B106,(IF($X$1=11,'X11'!B106,(IF($X$1=12,'X12'!B106,'X13'!B106))))))))))))))))))))))))))))</f>
        <v/>
      </c>
      <c r="C147" s="181" t="str">
        <f ca="1">IF(ISERROR(IF($X$1=1,(VLOOKUP(B147,'X1'!$B:$AZ,47,FALSE)),IF($X$1=2,(VLOOKUP(B147,'X2'!$B:$AZ,47,FALSE)),IF($X$1=3,(VLOOKUP(B147,'X3'!$B:$AZ,47,FALSE)),IF($X$1=4,(VLOOKUP(B147,'X4'!$B:$AZ,47,FALSE)),IF($X$1=5,(VLOOKUP(B147,'X5'!$B:$AZ,47,FALSE)),IF($X$1=6,(VLOOKUP(B147,'X6'!$B:$AZ,47,FALSE)),IF($X$1=7,(VLOOKUP(B147,'X7'!$B:$AZ,47,FALSE)),IF($X$1=8,(VLOOKUP(B147,'X8'!$B:$AZ,47,FALSE)),IF($X$1=9,(VLOOKUP(B147,'X9'!$B:$AZ,47,FALSE)),IF($X$1=10,(VLOOKUP(B147,'X10'!$B:$AZ,47,FALSE)),IF($X$1=11,(VLOOKUP(B147,'X11'!$B:$AZ,47,FALSE)),IF($X$1=12,(VLOOKUP(B147,'X12'!$B:$AZ,47,FALSE)),IF($X$1=13,(VLOOKUP(B147,'X13'!$B:$AZ,47,FALSE)),"B"))))))))))))))=TRUE," ",(IF($X$1=1,(VLOOKUP(B147,'X1'!$B:$AZ,47,FALSE)),IF($X$1=2,(VLOOKUP(B147,'X2'!$B:$AZ,47,FALSE)),IF($X$1=3,(VLOOKUP(B147,'X3'!$B:$AZ,47,FALSE)),IF($X$1=4,(VLOOKUP(B147,'X4'!$B:$AZ,47,FALSE)),IF($X$1=5,(VLOOKUP(B147,'X5'!$B:$AZ,47,FALSE)),IF($X$1=6,(VLOOKUP(B147,'X6'!$B:$AZ,47,FALSE)),IF($X$1=7,(VLOOKUP(B147,'X7'!$B:$AZ,47,FALSE)),IF($X$1=8,(VLOOKUP(B147,'X8'!$B:$AZ,47,FALSE)),IF($X$1=9,(VLOOKUP(B147,'X9'!$B:$AZ,47,FALSE)),IF($X$1=10,(VLOOKUP(B147,'X10'!$B:$AZ,47,FALSE)),IF($X$1=11,(VLOOKUP(B147,'X11'!$B:$AZ,47,FALSE)),IF($X$1=12,(VLOOKUP(B147,'X12'!$B:$AZ,47,FALSE)),IF($X$1=13,(VLOOKUP(B147,'X13'!$B:$AZ,47,FALSE)),"B")))))))))))))))</f>
        <v xml:space="preserve"> </v>
      </c>
      <c r="D147" s="181" t="str">
        <f ca="1">IF(ISERROR(IF($X$1=1,(VLOOKUP(B147,'X1'!$B:$AP,41,FALSE)),IF($X$1=2,(VLOOKUP(B147,'X2'!$B:$AP,41,FALSE)),IF($X$1=3,(VLOOKUP(B147,'X3'!$B:$AP,41,FALSE)),IF($X$1=4,(VLOOKUP(B147,'X4'!$B:$AP,41,FALSE)),IF($X$1=5,(VLOOKUP(B147,'X5'!$B:$AP,41,FALSE)),IF($X$1=6,(VLOOKUP(B147,'X6'!$B:$AP,41,FALSE)),IF($X$1=7,(VLOOKUP(B147,'X7'!$B:$AP,41,FALSE)),IF($X$1=8,(VLOOKUP(B147,'X8'!$B:$AP,41,FALSE)),IF($X$1=9,(VLOOKUP(B147,'X9'!$B:$AP,41,FALSE)),IF($X$1=10,(VLOOKUP(B147,'X10'!$B:$AP,41,FALSE)),IF($X$1=11,(VLOOKUP(B147,'X11'!$B:$AP,41,FALSE)),IF($X$1=12,(VLOOKUP(B147,'X12'!$B:$AP,41,FALSE)),IF($X$1=13,(VLOOKUP(B147,'X13'!$B:$AP,41,FALSE)),"B"))))))))))))))=TRUE," ",(IF($X$1=1,(VLOOKUP(B147,'X1'!$B:$AP,41,FALSE)),IF($X$1=2,(VLOOKUP(B147,'X2'!$B:$AP,41,FALSE)),IF($X$1=3,(VLOOKUP(B147,'X3'!$B:$AP,41,FALSE)),IF($X$1=4,(VLOOKUP(B147,'X4'!$B:$AP,41,FALSE)),IF($X$1=5,(VLOOKUP(B147,'X5'!$B:$AP,41,FALSE)),IF($X$1=6,(VLOOKUP(B147,'X6'!$B:$AP,41,FALSE)),IF($X$1=7,(VLOOKUP(B147,'X7'!$B:$AP,41,FALSE)),IF($X$1=8,(VLOOKUP(B147,'X8'!$B:$AP,41,FALSE)),IF($X$1=9,(VLOOKUP(B147,'X9'!$B:$AP,41,FALSE)),IF($X$1=10,(VLOOKUP(B147,'X10'!$B:$AP,41,FALSE)),IF($X$1=11,(VLOOKUP(B147,'X11'!$B:$AP,41,FALSE)),IF($X$1=12,(VLOOKUP(B147,'X12'!$B:$AP,41,FALSE)),IF($X$1=13,(VLOOKUP(B147,'X13'!$B:$AP,41,FALSE)),"B")))))))))))))))</f>
        <v xml:space="preserve"> </v>
      </c>
      <c r="E147" s="182" t="str">
        <f ca="1">IF(ISERROR(IF($X$1=1,(VLOOKUP(B147,'X1'!$B:$AP,7,FALSE)),IF($X$1=2,(VLOOKUP(B147,'X2'!$B:$AP,7,FALSE)),IF($X$1=3,(VLOOKUP(B147,'X3'!$B:$AP,7,FALSE)),IF($X$1=4,(VLOOKUP(B147,'X4'!$B:$AP,7,FALSE)),IF($X$1=5,(VLOOKUP(B147,'X5'!$B:$AP,7,FALSE)),IF($X$1=6,(VLOOKUP(B147,'X6'!$B:$AP,7,FALSE)),IF($X$1=7,(VLOOKUP(B147,'X7'!$B:$AP,7,FALSE)),IF($X$1=8,(VLOOKUP(B147,'X8'!$B:$AP,7,FALSE)),IF($X$1=9,(VLOOKUP(B147,'X9'!$B:$AP,7,FALSE)),IF($X$1=10,(VLOOKUP(B147,'X10'!$B:$AP,7,FALSE)),IF($X$1=11,(VLOOKUP(B147,'X11'!$B:$AP,7,FALSE)),IF($X$1=12,(VLOOKUP(B147,'X12'!$B:$AP,7,FALSE)),IF($X$1=13,(VLOOKUP(B147,'X13'!$B:$AP,7,FALSE)),"B"))))))))))))))=TRUE," ",(IF($X$1=1,(VLOOKUP(B147,'X1'!$B:$AP,7,FALSE)),IF($X$1=2,(VLOOKUP(B147,'X2'!$B:$AP,7,FALSE)),IF($X$1=3,(VLOOKUP(B147,'X3'!$B:$AP,7,FALSE)),IF($X$1=4,(VLOOKUP(B147,'X4'!$B:$AP,7,FALSE)),IF($X$1=5,(VLOOKUP(B147,'X5'!$B:$AP,7,FALSE)),IF($X$1=6,(VLOOKUP(B147,'X6'!$B:$AP,7,FALSE)),IF($X$1=7,(VLOOKUP(B147,'X7'!$B:$AP,7,FALSE)),IF($X$1=8,(VLOOKUP(B147,'X8'!$B:$AP,7,FALSE)),IF($X$1=9,(VLOOKUP(B147,'X9'!$B:$AP,7,FALSE)),IF($X$1=10,(VLOOKUP(B147,'X10'!$B:$AP,7,FALSE)),IF($X$1=11,(VLOOKUP(B147,'X11'!$B:$AP,7,FALSE)),IF($X$1=12,(VLOOKUP(B147,'X12'!$B:$AP,7,FALSE)),IF($X$1=13,(VLOOKUP(B147,'X13'!$B:$AP,7,FALSE)),"B")))))))))))))))</f>
        <v xml:space="preserve"> </v>
      </c>
      <c r="F147" s="182" t="str">
        <f ca="1">IF(ISERROR(IF((IF($X$1=1,(VLOOKUP(B147,'X1'!$B:$AO,6,FALSE)),(IF($X$1=2,(VLOOKUP(B147,'X2'!$B:$AO,6,FALSE)),(IF($X$1=3,(VLOOKUP(B147,'X3'!$B:$AO,6,FALSE)),(IF($X$1=4,(VLOOKUP(B147,'X4'!$B:$AO,6,FALSE)),(IF($X$1=5,(VLOOKUP(B147,'X5'!$B:$AO,6,FALSE)),(IF($X$1=6,(VLOOKUP(B147,'X6'!$B:$AO,6,FALSE)),(IF($X$1=7,(VLOOKUP(B147,'X7'!$B:$AO,6,FALSE)),(IF($X$1=8,(VLOOKUP(B147,'X8'!$B:$AO,6,FALSE)),(IF($X$1=9,(VLOOKUP(B147,'X9'!$B:$AO,6,FALSE)),(IF($X$1=10,(VLOOKUP(B147,'X10'!$B:$AO,6,FALSE)),(IF($X$1=11,(VLOOKUP(B147,'X11'!$B:$AO,6,FALSE)),(IF($X$1=12,(VLOOKUP(B147,'X12'!$B:$AO,6,FALSE)),(VLOOKUP(B147,'X13'!$B:$AO,6,FALSE))))))))))))))))))))))))))=$V$1," ",(IF($X$1=1,(VLOOKUP(B147,'X1'!$B:$AO,6,FALSE)),(IF($X$1=2,(VLOOKUP(B147,'X2'!$B:$AO,6,FALSE)),(IF($X$1=3,(VLOOKUP(B147,'X3'!$B:$AO,6,FALSE)),(IF($X$1=4,(VLOOKUP(B147,'X4'!$B:$AO,6,FALSE)),(IF($X$1=5,(VLOOKUP(B147,'X5'!$B:$AO,6,FALSE)),(IF($X$1=6,(VLOOKUP(B147,'X6'!$B:$AO,6,FALSE)),(IF($X$1=7,(VLOOKUP(B147,'X7'!$B:$AO,6,FALSE)),(IF($X$1=8,(VLOOKUP(B147,'X8'!$B:$AO,6,FALSE)),(IF($X$1=9,(VLOOKUP(B147,'X9'!$B:$AO,6,FALSE)),(IF($X$1=10,(VLOOKUP(B147,'X10'!$B:$AO,6,FALSE)),(IF($X$1=11,(VLOOKUP(B147,'X11'!$B:$AO,6,FALSE)),(IF($X$1=12,(VLOOKUP(B147,'X12'!$B:$AO,6,FALSE)),(VLOOKUP(B147,'X13'!$B:$AO,6,FALSE))))))))))))))))))))))))))))=TRUE," ",(IF((IF($X$1=1,(VLOOKUP(B147,'X1'!$B:$AO,6,FALSE)),(IF($X$1=2,(VLOOKUP(B147,'X2'!$B:$AO,6,FALSE)),(IF($X$1=3,(VLOOKUP(B147,'X3'!$B:$AO,6,FALSE)),(IF($X$1=4,(VLOOKUP(B147,'X4'!$B:$AO,6,FALSE)),(IF($X$1=5,(VLOOKUP(B147,'X5'!$B:$AO,6,FALSE)),(IF($X$1=6,(VLOOKUP(B147,'X6'!$B:$AO,6,FALSE)),(IF($X$1=7,(VLOOKUP(B147,'X7'!$B:$AO,6,FALSE)),(IF($X$1=8,(VLOOKUP(B147,'X8'!$B:$AO,6,FALSE)),(IF($X$1=9,(VLOOKUP(B147,'X9'!$B:$AO,6,FALSE)),(IF($X$1=10,(VLOOKUP(B147,'X10'!$B:$AO,6,FALSE)),(IF($X$1=11,(VLOOKUP(B147,'X11'!$B:$AO,6,FALSE)),(IF($X$1=12,(VLOOKUP(B147,'X12'!$B:$AO,6,FALSE)),(VLOOKUP(B147,'X13'!$B:$AO,6,FALSE))))))))))))))))))))))))))=$V$1," ",(IF($X$1=1,(VLOOKUP(B147,'X1'!$B:$AO,6,FALSE)),(IF($X$1=2,(VLOOKUP(B147,'X2'!$B:$AO,6,FALSE)),(IF($X$1=3,(VLOOKUP(B147,'X3'!$B:$AO,6,FALSE)),(IF($X$1=4,(VLOOKUP(B147,'X4'!$B:$AO,6,FALSE)),(IF($X$1=5,(VLOOKUP(B147,'X5'!$B:$AO,6,FALSE)),(IF($X$1=6,(VLOOKUP(B147,'X6'!$B:$AO,6,FALSE)),(IF($X$1=7,(VLOOKUP(B147,'X7'!$B:$AO,6,FALSE)),(IF($X$1=8,(VLOOKUP(B147,'X8'!$B:$AO,6,FALSE)),(IF($X$1=9,(VLOOKUP(B147,'X9'!$B:$AO,6,FALSE)),(IF($X$1=10,(VLOOKUP(B147,'X10'!$B:$AO,6,FALSE)),(IF($X$1=11,(VLOOKUP(B147,'X11'!$B:$AO,6,FALSE)),(IF($X$1=12,(VLOOKUP(B147,'X12'!$B:$AO,6,FALSE)),(VLOOKUP(B147,'X13'!$B:$AO,6,FALSE)))))))))))))))))))))))))))))</f>
        <v xml:space="preserve"> </v>
      </c>
      <c r="G147" s="182" t="str">
        <f ca="1">IF(ISERROR(IF($X$1=1,(VLOOKUP(B147,'X1'!$B:$AZ,44,FALSE)),IF($X$1=2,(VLOOKUP(B147,'X2'!$B:$AZ,44,FALSE)),IF($X$1=3,(VLOOKUP(B147,'X3'!$B:$AZ,44,FALSE)),IF($X$1=4,(VLOOKUP(B147,'X4'!$B:$AZ,44,FALSE)),IF($X$1=5,(VLOOKUP(B147,'X5'!$B:$AZ,44,FALSE)),IF($X$1=6,(VLOOKUP(B147,'X6'!$B:$AZ,44,FALSE)),IF($X$1=7,(VLOOKUP(B147,'X7'!$B:$AZ,44,FALSE)),IF($X$1=8,(VLOOKUP(B147,'X8'!$B:$AZ,44,FALSE)),IF($X$1=9,(VLOOKUP(B147,'X9'!$B:$AZ,44,FALSE)),IF($X$1=10,(VLOOKUP(B147,'X10'!$B:$AZ,44,FALSE)),IF($X$1=11,(VLOOKUP(B147,'X11'!$B:$AZ,44,FALSE)),IF($X$1=12,(VLOOKUP(B147,'X12'!$B:$AZ,44,FALSE)),IF($X$1=13,(VLOOKUP(B147,'X13'!$B:$AZ,44,FALSE)),"B"))))))))))))))=TRUE," ",(IF($X$1=1,(VLOOKUP(B147,'X1'!$B:$AZ,44,FALSE)),IF($X$1=2,(VLOOKUP(B147,'X2'!$B:$AZ,44,FALSE)),IF($X$1=3,(VLOOKUP(B147,'X3'!$B:$AZ,44,FALSE)),IF($X$1=4,(VLOOKUP(B147,'X4'!$B:$AZ,44,FALSE)),IF($X$1=5,(VLOOKUP(B147,'X5'!$B:$AZ,44,FALSE)),IF($X$1=6,(VLOOKUP(B147,'X6'!$B:$AZ,44,FALSE)),IF($X$1=7,(VLOOKUP(B147,'X7'!$B:$AZ,44,FALSE)),IF($X$1=8,(VLOOKUP(B147,'X8'!$B:$AZ,44,FALSE)),IF($X$1=9,(VLOOKUP(B147,'X9'!$B:$AZ,44,FALSE)),IF($X$1=10,(VLOOKUP(B147,'X10'!$B:$AZ,44,FALSE)),IF($X$1=11,(VLOOKUP(B147,'X11'!$B:$AZ,44,FALSE)),IF($X$1=12,(VLOOKUP(B147,'X12'!$B:$AZ,44,FALSE)),IF($X$1=13,(VLOOKUP(B147,'X13'!$B:$AZ,44,FALSE)),"B")))))))))))))))</f>
        <v xml:space="preserve"> </v>
      </c>
      <c r="H147" s="182" t="str">
        <f ca="1">IF(ISERROR(IF($X$1=1,(VLOOKUP(B147,'X1'!$B:$AZ,8,FALSE)),IF($X$1=2,(VLOOKUP(B147,'X2'!$B:$AZ,8,FALSE)),IF($X$1=3,(VLOOKUP(B147,'X3'!$B:$AZ,8,FALSE)),IF($X$1=4,(VLOOKUP(B147,'X4'!$B:$AZ,8,FALSE)),IF($X$1=5,(VLOOKUP(B147,'X5'!$B:$AZ,8,FALSE)),IF($X$1=6,(VLOOKUP(B147,'X6'!$B:$AZ,8,FALSE)),IF($X$1=7,(VLOOKUP(B147,'X7'!$B:$AZ,8,FALSE)),IF($X$1=8,(VLOOKUP(B147,'X8'!$B:$AZ,8,FALSE)),IF($X$1=9,(VLOOKUP(B147,'X9'!$B:$AZ,8,FALSE)),IF($X$1=10,(VLOOKUP(B147,'X10'!$B:$AZ,8,FALSE)),IF($X$1=11,(VLOOKUP(B147,'X11'!$B:$AZ,8,FALSE)),IF($X$1=12,(VLOOKUP(B147,'X12'!$B:$AZ,8,FALSE)),IF($X$1=13,(VLOOKUP(B147,'X13'!$B:$AZ,8,FALSE)),"B"))))))))))))))=TRUE," ",(IF($X$1=1,(VLOOKUP(B147,'X1'!$B:$AZ,8,FALSE)),IF($X$1=2,(VLOOKUP(B147,'X2'!$B:$AZ,8,FALSE)),IF($X$1=3,(VLOOKUP(B147,'X3'!$B:$AZ,8,FALSE)),IF($X$1=4,(VLOOKUP(B147,'X4'!$B:$AZ,8,FALSE)),IF($X$1=5,(VLOOKUP(B147,'X5'!$B:$AZ,8,FALSE)),IF($X$1=6,(VLOOKUP(B147,'X6'!$B:$AZ,8,FALSE)),IF($X$1=7,(VLOOKUP(B147,'X7'!$B:$AZ,8,FALSE)),IF($X$1=8,(VLOOKUP(B147,'X8'!$B:$AZ,8,FALSE)),IF($X$1=9,(VLOOKUP(B147,'X9'!$B:$AZ,8,FALSE)),IF($X$1=10,(VLOOKUP(B147,'X10'!$B:$AZ,8,FALSE)),IF($X$1=11,(VLOOKUP(B147,'X11'!$B:$AZ,8,FALSE)),IF($X$1=12,(VLOOKUP(B147,'X12'!$B:$AZ,8,FALSE)),IF($X$1=13,(VLOOKUP(B147,'X13'!$B:$AZ,8,FALSE)),"B")))))))))))))))</f>
        <v xml:space="preserve"> </v>
      </c>
      <c r="I147" s="183" t="str">
        <f ca="1">IF(ISERROR(IF($X$1=1,(VLOOKUP(B147,'X1'!$B:$AZ,2,FALSE)),IF($X$1=2,(VLOOKUP(B147,'X2'!$B:$AZ,2,FALSE)),IF($X$1=3,(VLOOKUP(B147,'X3'!$B:$AZ,2,FALSE)),IF($X$1=4,(VLOOKUP(B147,'X4'!$B:$AZ,2,FALSE)),IF($X$1=5,(VLOOKUP(B147,'X5'!$B:$AZ,2,FALSE)),IF($X$1=6,(VLOOKUP(B147,'X6'!$B:$AZ,2,FALSE)),IF($X$1=7,(VLOOKUP(B147,'X7'!$B:$AZ,2,FALSE)),IF($X$1=8,(VLOOKUP(B147,'X8'!$B:$AZ,2,FALSE)),IF($X$1=9,(VLOOKUP(B147,'X9'!$B:$AZ,2,FALSE)),IF($X$1=10,(VLOOKUP(B147,'X10'!$B:$AZ,2,FALSE)),IF($X$1=11,(VLOOKUP(B147,'X11'!$B:$AZ,2,FALSE)),IF($X$1=12,(VLOOKUP(B147,'X12'!$B:$AZ,2,FALSE)),IF($X$1=13,(VLOOKUP(B147,'X13'!$B:$AZ,2,FALSE)),"B"))))))))))))))=TRUE," ",(IF($X$1=1,(VLOOKUP(B147,'X1'!$B:$AZ,2,FALSE)),IF($X$1=2,(VLOOKUP(B147,'X2'!$B:$AZ,2,FALSE)),IF($X$1=3,(VLOOKUP(B147,'X3'!$B:$AZ,2,FALSE)),IF($X$1=4,(VLOOKUP(B147,'X4'!$B:$AZ,2,FALSE)),IF($X$1=5,(VLOOKUP(B147,'X5'!$B:$AZ,2,FALSE)),IF($X$1=6,(VLOOKUP(B147,'X6'!$B:$AZ,2,FALSE)),IF($X$1=7,(VLOOKUP(B147,'X7'!$B:$AZ,2,FALSE)),IF($X$1=8,(VLOOKUP(B147,'X8'!$B:$AZ,2,FALSE)),IF($X$1=9,(VLOOKUP(B147,'X9'!$B:$AZ,2,FALSE)),IF($X$1=10,(VLOOKUP(B147,'X10'!$B:$AZ,2,FALSE)),IF($X$1=11,(VLOOKUP(B147,'X11'!$B:$AZ,2,FALSE)),IF($X$1=12,(VLOOKUP(B147,'X12'!$B:$AZ,2,FALSE)),IF($X$1=13,(VLOOKUP(B147,'X13'!$B:$AZ,2,FALSE)),"B")))))))))))))))</f>
        <v xml:space="preserve"> </v>
      </c>
      <c r="J147" s="183" t="str">
        <f ca="1">IF(ISERROR(IF($X$1=1,(VLOOKUP(B147,'X1'!$B:$AZ,3,FALSE)),IF($X$1=2,(VLOOKUP(B147,'X2'!$B:$AZ,3,FALSE)),IF($X$1=3,(VLOOKUP(B147,'X3'!$B:$AZ,3,FALSE)),IF($X$1=4,(VLOOKUP(B147,'X4'!$B:$AZ,3,FALSE)),IF($X$1=5,(VLOOKUP(B147,'X5'!$B:$AZ,3,FALSE)),IF($X$1=6,(VLOOKUP(B147,'X6'!$B:$AZ,3,FALSE)),IF($X$1=7,(VLOOKUP(B147,'X7'!$B:$AZ,3,FALSE)),IF($X$1=8,(VLOOKUP(B147,'X8'!$B:$AZ,3,FALSE)),IF($X$1=9,(VLOOKUP(B147,'X9'!$B:$AZ,3,FALSE)),IF($X$1=10,(VLOOKUP(B147,'X10'!$B:$AZ,3,FALSE)),IF($X$1=11,(VLOOKUP(B147,'X11'!$B:$AZ,3,FALSE)),IF($X$1=12,(VLOOKUP(B147,'X12'!$B:$AZ,3,FALSE)),IF($X$1=13,(VLOOKUP(B147,'X13'!$B:$AZ,3,FALSE)),"B"))))))))))))))=TRUE," ",(IF($X$1=1,(VLOOKUP(B147,'X1'!$B:$AZ,3,FALSE)),IF($X$1=2,(VLOOKUP(B147,'X2'!$B:$AZ,3,FALSE)),IF($X$1=3,(VLOOKUP(B147,'X3'!$B:$AZ,3,FALSE)),IF($X$1=4,(VLOOKUP(B147,'X4'!$B:$AZ,3,FALSE)),IF($X$1=5,(VLOOKUP(B147,'X5'!$B:$AZ,3,FALSE)),IF($X$1=6,(VLOOKUP(B147,'X6'!$B:$AZ,3,FALSE)),IF($X$1=7,(VLOOKUP(B147,'X7'!$B:$AZ,3,FALSE)),IF($X$1=8,(VLOOKUP(B147,'X8'!$B:$AZ,3,FALSE)),IF($X$1=9,(VLOOKUP(B147,'X9'!$B:$AZ,3,FALSE)),IF($X$1=10,(VLOOKUP(B147,'X10'!$B:$AZ,3,FALSE)),IF($X$1=11,(VLOOKUP(B147,'X11'!$B:$AZ,3,FALSE)),IF($X$1=12,(VLOOKUP(B147,'X12'!$B:$AZ,3,FALSE)),IF($X$1=13,(VLOOKUP(B147,'X13'!$B:$AZ,3,FALSE)),"B")))))))))))))))</f>
        <v xml:space="preserve"> </v>
      </c>
      <c r="K147" s="183" t="str">
        <f ca="1">IF(ISERROR(IF($X$1=1,(VLOOKUP(B147,'X1'!$B:$AZ,5,FALSE)),IF($X$1=2,(VLOOKUP(B147,'X2'!$B:$AZ,5,FALSE)),IF($X$1=3,(VLOOKUP(B147,'X3'!$B:$AZ,5,FALSE)),IF($X$1=4,(VLOOKUP(B147,'X4'!$B:$AZ,5,FALSE)),IF($X$1=5,(VLOOKUP(B147,'X5'!$B:$AZ,5,FALSE)),IF($X$1=6,(VLOOKUP(B147,'X6'!$B:$AZ,5,FALSE)),IF($X$1=7,(VLOOKUP(B147,'X7'!$B:$AZ,5,FALSE)),IF($X$1=8,(VLOOKUP(B147,'X8'!$B:$AZ,5,FALSE)),IF($X$1=9,(VLOOKUP(B147,'X9'!$B:$AZ,5,FALSE)),IF($X$1=10,(VLOOKUP(B147,'X10'!$B:$AZ,5,FALSE)),IF($X$1=11,(VLOOKUP(B147,'X11'!$B:$AZ,5,FALSE)),IF($X$1=12,(VLOOKUP(B147,'X12'!$B:$AZ,5,FALSE)),IF($X$1=13,(VLOOKUP(B147,'X13'!$B:$AZ,5,FALSE)),"B"))))))))))))))=TRUE," ",(IF($X$1=1,(VLOOKUP(B147,'X1'!$B:$AZ,5,FALSE)),IF($X$1=2,(VLOOKUP(B147,'X2'!$B:$AZ,5,FALSE)),IF($X$1=3,(VLOOKUP(B147,'X3'!$B:$AZ,5,FALSE)),IF($X$1=4,(VLOOKUP(B147,'X4'!$B:$AZ,5,FALSE)),IF($X$1=5,(VLOOKUP(B147,'X5'!$B:$AZ,5,FALSE)),IF($X$1=6,(VLOOKUP(B147,'X6'!$B:$AZ,5,FALSE)),IF($X$1=7,(VLOOKUP(B147,'X7'!$B:$AZ,5,FALSE)),IF($X$1=8,(VLOOKUP(B147,'X8'!$B:$AZ,5,FALSE)),IF($X$1=9,(VLOOKUP(B147,'X9'!$B:$AZ,5,FALSE)),IF($X$1=10,(VLOOKUP(B147,'X10'!$B:$AZ,5,FALSE)),IF($X$1=11,(VLOOKUP(B147,'X11'!$B:$AZ,5,FALSE)),IF($X$1=12,(VLOOKUP(B147,'X12'!$B:$AZ,5,FALSE)),IF($X$1=13,(VLOOKUP(B147,'X13'!$B:$AZ,5,FALSE)),"B")))))))))))))))</f>
        <v xml:space="preserve"> </v>
      </c>
      <c r="L147" s="184" t="str">
        <f ca="1">IF(ISERROR(IF($X$1=1,(VLOOKUP(B147,'X1'!$B:$AZ,9,FALSE)),IF($X$1=2,(VLOOKUP(B147,'X2'!$B:$AZ,9,FALSE)),IF($X$1=3,(VLOOKUP(B147,'X3'!$B:$AZ,9,FALSE)),IF($X$1=4,(VLOOKUP(B147,'X4'!$B:$AZ,9,FALSE)),IF($X$1=5,(VLOOKUP(B147,'X5'!$B:$AZ,9,FALSE)),IF($X$1=6,(VLOOKUP(B147,'X6'!$B:$AZ,9,FALSE)),IF($X$1=7,(VLOOKUP(B147,'X7'!$B:$AZ,9,FALSE)),IF($X$1=8,(VLOOKUP(B147,'X8'!$B:$AZ,9,FALSE)),IF($X$1=9,(VLOOKUP(B147,'X9'!$B:$AZ,9,FALSE)),IF($X$1=10,(VLOOKUP(B147,'X10'!$B:$AZ,9,FALSE)),IF($X$1=11,(VLOOKUP(B147,'X11'!$B:$AZ,9,FALSE)),IF($X$1=12,(VLOOKUP(B147,'X12'!$B:$AZ,9,FALSE)),IF($X$1=13,(VLOOKUP(B147,'X13'!$B:$AZ,9,FALSE)),"B"))))))))))))))=TRUE," ",(IF($X$1=1,(VLOOKUP(B147,'X1'!$B:$AZ,9,FALSE)),IF($X$1=2,(VLOOKUP(B147,'X2'!$B:$AZ,9,FALSE)),IF($X$1=3,(VLOOKUP(B147,'X3'!$B:$AZ,9,FALSE)),IF($X$1=4,(VLOOKUP(B147,'X4'!$B:$AZ,9,FALSE)),IF($X$1=5,(VLOOKUP(B147,'X5'!$B:$AZ,9,FALSE)),IF($X$1=6,(VLOOKUP(B147,'X6'!$B:$AZ,9,FALSE)),IF($X$1=7,(VLOOKUP(B147,'X7'!$B:$AZ,9,FALSE)),IF($X$1=8,(VLOOKUP(B147,'X8'!$B:$AZ,9,FALSE)),IF($X$1=9,(VLOOKUP(B147,'X9'!$B:$AZ,9,FALSE)),IF($X$1=10,(VLOOKUP(B147,'X10'!$B:$AZ,9,FALSE)),IF($X$1=11,(VLOOKUP(B147,'X11'!$B:$AZ,9,FALSE)),IF($X$1=12,(VLOOKUP(B147,'X12'!$B:$AZ,9,FALSE)),IF($X$1=13,(VLOOKUP(B147,'X13'!$B:$AZ,9,FALSE)),"B")))))))))))))))</f>
        <v xml:space="preserve"> </v>
      </c>
      <c r="M147" s="184" t="str">
        <f ca="1">IF(ISERROR(IF($X$1=1,(VLOOKUP(B147,'X1'!$B:$AZ,10,FALSE)),IF($X$1=2,(VLOOKUP(B147,'X2'!$B:$AZ,10,FALSE)),IF($X$1=3,(VLOOKUP(B147,'X3'!$B:$AZ,10,FALSE)),IF($X$1=4,(VLOOKUP(B147,'X4'!$B:$AZ,10,FALSE)),IF($X$1=5,(VLOOKUP(B147,'X5'!$B:$AZ,10,FALSE)),IF($X$1=6,(VLOOKUP(B147,'X6'!$B:$AZ,10,FALSE)),IF($X$1=7,(VLOOKUP(B147,'X7'!$B:$AZ,10,FALSE)),IF($X$1=8,(VLOOKUP(B147,'X8'!$B:$AZ,10,FALSE)),IF($X$1=9,(VLOOKUP(B147,'X9'!$B:$AZ,10,FALSE)),IF($X$1=10,(VLOOKUP(B147,'X10'!$B:$AZ,10,FALSE)),IF($X$1=11,(VLOOKUP(B147,'X11'!$B:$AZ,10,FALSE)),IF($X$1=12,(VLOOKUP(B147,'X12'!$B:$AZ,10,FALSE)),IF($X$1=13,(VLOOKUP(B147,'X13'!$B:$AZ,10,FALSE)),"B"))))))))))))))=TRUE," ",(IF($X$1=1,(VLOOKUP(B147,'X1'!$B:$AZ,10,FALSE)),IF($X$1=2,(VLOOKUP(B147,'X2'!$B:$AZ,10,FALSE)),IF($X$1=3,(VLOOKUP(B147,'X3'!$B:$AZ,10,FALSE)),IF($X$1=4,(VLOOKUP(B147,'X4'!$B:$AZ,10,FALSE)),IF($X$1=5,(VLOOKUP(B147,'X5'!$B:$AZ,10,FALSE)),IF($X$1=6,(VLOOKUP(B147,'X6'!$B:$AZ,10,FALSE)),IF($X$1=7,(VLOOKUP(B147,'X7'!$B:$AZ,10,FALSE)),IF($X$1=8,(VLOOKUP(B147,'X8'!$B:$AZ,10,FALSE)),IF($X$1=9,(VLOOKUP(B147,'X9'!$B:$AZ,10,FALSE)),IF($X$1=10,(VLOOKUP(B147,'X10'!$B:$AZ,10,FALSE)),IF($X$1=11,(VLOOKUP(B147,'X11'!$B:$AZ,10,FALSE)),IF($X$1=12,(VLOOKUP(B147,'X12'!$B:$AZ,10,FALSE)),IF($X$1=13,(VLOOKUP(B147,'X13'!$B:$AZ,10,FALSE)),"B")))))))))))))))</f>
        <v xml:space="preserve"> </v>
      </c>
      <c r="N147" s="185" t="str">
        <f ca="1">IF(ISERROR(IF($X$1=1,(VLOOKUP(B147,'X1'!$B:$AZ,45,FALSE)),IF($X$1=2,(VLOOKUP(B147,'X2'!$B:$AZ,45,FALSE)),IF($X$1=3,(VLOOKUP(B147,'X3'!$B:$AZ,45,FALSE)),IF($X$1=4,(VLOOKUP(B147,'X4'!$B:$AZ,45,FALSE)),IF($X$1=5,(VLOOKUP(B147,'X5'!$B:$AZ,45,FALSE)),IF($X$1=6,(VLOOKUP(B147,'X6'!$B:$AZ,45,FALSE)),IF($X$1=7,(VLOOKUP(B147,'X7'!$B:$AZ,45,FALSE)),IF($X$1=8,(VLOOKUP(B147,'X8'!$B:$AZ,45,FALSE)),IF($X$1=9,(VLOOKUP(B147,'X9'!$B:$AZ,45,FALSE)),IF($X$1=10,(VLOOKUP(B147,'X10'!$B:$AZ,45,FALSE)),IF($X$1=11,(VLOOKUP(B147,'X11'!$B:$AZ,45,FALSE)),IF($X$1=12,(VLOOKUP(B147,'X12'!$B:$AZ,45,FALSE)),IF($X$1=13,(VLOOKUP(B147,'X13'!$B:$AZ,45,FALSE)),"B"))))))))))))))=TRUE," ",(IF($X$1=1,(VLOOKUP(B147,'X1'!$B:$AZ,45,FALSE)),IF($X$1=2,(VLOOKUP(B147,'X2'!$B:$AZ,45,FALSE)),IF($X$1=3,(VLOOKUP(B147,'X3'!$B:$AZ,45,FALSE)),IF($X$1=4,(VLOOKUP(B147,'X4'!$B:$AZ,45,FALSE)),IF($X$1=5,(VLOOKUP(B147,'X5'!$B:$AZ,45,FALSE)),IF($X$1=6,(VLOOKUP(B147,'X6'!$B:$AZ,45,FALSE)),IF($X$1=7,(VLOOKUP(B147,'X7'!$B:$AZ,45,FALSE)),IF($X$1=8,(VLOOKUP(B147,'X8'!$B:$AZ,45,FALSE)),IF($X$1=9,(VLOOKUP(B147,'X9'!$B:$AZ,45,FALSE)),IF($X$1=10,(VLOOKUP(B147,'X10'!$B:$AZ,45,FALSE)),IF($X$1=11,(VLOOKUP(B147,'X11'!$B:$AZ,45,FALSE)),IF($X$1=12,(VLOOKUP(B147,'X12'!$B:$AZ,45,FALSE)),IF($X$1=13,(VLOOKUP(B147,'X13'!$B:$AZ,45,FALSE)),"B")))))))))))))))</f>
        <v xml:space="preserve"> </v>
      </c>
      <c r="O147" s="184" t="str">
        <f ca="1">IF(ISERROR(IF($X$1=1,(VLOOKUP(B147,'X1'!$B:$AZ,11,FALSE)),IF($X$1=2,(VLOOKUP(B147,'X2'!$B:$AZ,11,FALSE)),IF($X$1=3,(VLOOKUP(B147,'X3'!$B:$AZ,11,FALSE)),IF($X$1=4,(VLOOKUP(B147,'X4'!$B:$AZ,11,FALSE)),IF($X$1=5,(VLOOKUP(B147,'X5'!$B:$AZ,11,FALSE)),IF($X$1=6,(VLOOKUP(B147,'X6'!$B:$AZ,11,FALSE)),IF($X$1=7,(VLOOKUP(B147,'X7'!$B:$AZ,11,FALSE)),IF($X$1=8,(VLOOKUP(B147,'X8'!$B:$AZ,11,FALSE)),IF($X$1=9,(VLOOKUP(B147,'X9'!$B:$AZ,11,FALSE)),IF($X$1=10,(VLOOKUP(B147,'X10'!$B:$AZ,11,FALSE)),IF($X$1=11,(VLOOKUP(B147,'X11'!$B:$AZ,11,FALSE)),IF($X$1=12,(VLOOKUP(B147,'X12'!$B:$AZ,11,FALSE)),IF($X$1=13,(VLOOKUP(B147,'X13'!$B:$AZ,11,FALSE)),"B"))))))))))))))=TRUE," ",(IF($X$1=1,(VLOOKUP(B147,'X1'!$B:$AZ,11,FALSE)),IF($X$1=2,(VLOOKUP(B147,'X2'!$B:$AZ,11,FALSE)),IF($X$1=3,(VLOOKUP(B147,'X3'!$B:$AZ,11,FALSE)),IF($X$1=4,(VLOOKUP(B147,'X4'!$B:$AZ,11,FALSE)),IF($X$1=5,(VLOOKUP(B147,'X5'!$B:$AZ,11,FALSE)),IF($X$1=6,(VLOOKUP(B147,'X6'!$B:$AZ,11,FALSE)),IF($X$1=7,(VLOOKUP(B147,'X7'!$B:$AZ,11,FALSE)),IF($X$1=8,(VLOOKUP(B147,'X8'!$B:$AZ,11,FALSE)),IF($X$1=9,(VLOOKUP(B147,'X9'!$B:$AZ,11,FALSE)),IF($X$1=10,(VLOOKUP(B147,'X10'!$B:$AZ,11,FALSE)),IF($X$1=11,(VLOOKUP(B147,'X11'!$B:$AZ,11,FALSE)),IF($X$1=12,(VLOOKUP(B147,'X12'!$B:$AZ,11,FALSE)),IF($X$1=13,(VLOOKUP(B147,'X13'!$B:$AZ,11,FALSE)),"B")))))))))))))))</f>
        <v xml:space="preserve"> </v>
      </c>
      <c r="P147" s="184" t="str">
        <f ca="1">IF(ISERROR(IF($X$1=1,(VLOOKUP(B147,'X1'!$B:$AZ,12,FALSE)),IF($X$1=2,(VLOOKUP(B147,'X2'!$B:$AZ,12,FALSE)),IF($X$1=3,(VLOOKUP(B147,'X3'!$B:$AZ,12,FALSE)),IF($X$1=4,(VLOOKUP(B147,'X4'!$B:$AZ,12,FALSE)),IF($X$1=5,(VLOOKUP(B147,'X5'!$B:$AZ,12,FALSE)),IF($X$1=6,(VLOOKUP(B147,'X6'!$B:$AZ,12,FALSE)),IF($X$1=7,(VLOOKUP(B147,'X7'!$B:$AZ,12,FALSE)),IF($X$1=8,(VLOOKUP(B147,'X8'!$B:$AZ,12,FALSE)),IF($X$1=9,(VLOOKUP(B147,'X9'!$B:$AZ,12,FALSE)),IF($X$1=10,(VLOOKUP(B147,'X10'!$B:$AZ,12,FALSE)),IF($X$1=11,(VLOOKUP(B147,'X11'!$B:$AZ,12,FALSE)),IF($X$1=12,(VLOOKUP(B147,'X12'!$B:$AZ,12,FALSE)),IF($X$1=13,(VLOOKUP(B147,'X13'!$B:$AZ,12,FALSE)),"B"))))))))))))))=TRUE," ",(IF($X$1=1,(VLOOKUP(B147,'X1'!$B:$AZ,12,FALSE)),IF($X$1=2,(VLOOKUP(B147,'X2'!$B:$AZ,12,FALSE)),IF($X$1=3,(VLOOKUP(B147,'X3'!$B:$AZ,12,FALSE)),IF($X$1=4,(VLOOKUP(B147,'X4'!$B:$AZ,12,FALSE)),IF($X$1=5,(VLOOKUP(B147,'X5'!$B:$AZ,12,FALSE)),IF($X$1=6,(VLOOKUP(B147,'X6'!$B:$AZ,12,FALSE)),IF($X$1=7,(VLOOKUP(B147,'X7'!$B:$AZ,12,FALSE)),IF($X$1=8,(VLOOKUP(B147,'X8'!$B:$AZ,12,FALSE)),IF($X$1=9,(VLOOKUP(B147,'X9'!$B:$AZ,12,FALSE)),IF($X$1=10,(VLOOKUP(B147,'X10'!$B:$AZ,12,FALSE)),IF($X$1=11,(VLOOKUP(B147,'X11'!$B:$AZ,12,FALSE)),IF($X$1=12,(VLOOKUP(B147,'X12'!$B:$AZ,12,FALSE)),IF($X$1=13,(VLOOKUP(B147,'X13'!$B:$AZ,12,FALSE)),"B")))))))))))))))</f>
        <v xml:space="preserve"> </v>
      </c>
      <c r="Q147" s="185" t="str">
        <f ca="1">IF(ISERROR(IF($X$1=1,(VLOOKUP(B147,'X1'!$B:$AZ,46,FALSE)),IF($X$1=2,(VLOOKUP(B147,'X2'!$B:$AZ,46,FALSE)),IF($X$1=3,(VLOOKUP(B147,'X3'!$B:$AZ,46,FALSE)),IF($X$1=4,(VLOOKUP(B147,'X4'!$B:$AZ,46,FALSE)),IF($X$1=5,(VLOOKUP(B147,'X5'!$B:$AZ,46,FALSE)),IF($X$1=6,(VLOOKUP(B147,'X6'!$B:$AZ,46,FALSE)),IF($X$1=7,(VLOOKUP(B147,'X7'!$B:$AZ,46,FALSE)),IF($X$1=8,(VLOOKUP(B147,'X8'!$B:$AZ,46,FALSE)),IF($X$1=9,(VLOOKUP(B147,'X9'!$B:$AZ,46,FALSE)),IF($X$1=10,(VLOOKUP(B147,'X10'!$B:$AZ,46,FALSE)),IF($X$1=11,(VLOOKUP(B147,'X11'!$B:$AZ,46,FALSE)),IF($X$1=12,(VLOOKUP(B147,'X12'!$B:$AZ,46,FALSE)),IF($X$1=13,(VLOOKUP(B147,'X13'!$B:$AZ,46,FALSE)),"B"))))))))))))))=TRUE," ",(IF($X$1=1,(VLOOKUP(B147,'X1'!$B:$AZ,46,FALSE)),IF($X$1=2,(VLOOKUP(B147,'X2'!$B:$AZ,46,FALSE)),IF($X$1=3,(VLOOKUP(B147,'X3'!$B:$AZ,46,FALSE)),IF($X$1=4,(VLOOKUP(B147,'X4'!$B:$AZ,46,FALSE)),IF($X$1=5,(VLOOKUP(B147,'X5'!$B:$AZ,46,FALSE)),IF($X$1=6,(VLOOKUP(B147,'X6'!$B:$AZ,46,FALSE)),IF($X$1=7,(VLOOKUP(B147,'X7'!$B:$AZ,46,FALSE)),IF($X$1=8,(VLOOKUP(B147,'X8'!$B:$AZ,46,FALSE)),IF($X$1=9,(VLOOKUP(B147,'X9'!$B:$AZ,46,FALSE)),IF($X$1=10,(VLOOKUP(B147,'X10'!$B:$AZ,46,FALSE)),IF($X$1=11,(VLOOKUP(B147,'X11'!$B:$AZ,46,FALSE)),IF($X$1=12,(VLOOKUP(B147,'X12'!$B:$AZ,46,FALSE)),IF($X$1=13,(VLOOKUP(B147,'X13'!$B:$AZ,46,FALSE)),"B")))))))))))))))</f>
        <v xml:space="preserve"> </v>
      </c>
      <c r="R147" s="185" t="str">
        <f ca="1">IF(ISERROR(IF($X$1=1,(VLOOKUP(B147,'X1'!$B:$AZ,15,FALSE)),IF($X$1=2,(VLOOKUP(B147,'X2'!$B:$AZ,15,FALSE)),IF($X$1=3,(VLOOKUP(B147,'X3'!$B:$AZ,15,FALSE)),IF($X$1=4,(VLOOKUP(B147,'X4'!$B:$AZ,15,FALSE)),IF($X$1=5,(VLOOKUP(B147,'X5'!$B:$AZ,15,FALSE)),IF($X$1=6,(VLOOKUP(B147,'X6'!$B:$AZ,15,FALSE)),IF($X$1=7,(VLOOKUP(B147,'X7'!$B:$AZ,15,FALSE)),IF($X$1=8,(VLOOKUP(B147,'X8'!$B:$AZ,15,FALSE)),IF($X$1=9,(VLOOKUP(B147,'X9'!$B:$AZ,15,FALSE)),IF($X$1=10,(VLOOKUP(B147,'X10'!$B:$AZ,15,FALSE)),IF($X$1=11,(VLOOKUP(B147,'X11'!$B:$AZ,15,FALSE)),IF($X$1=12,(VLOOKUP(B147,'X12'!$B:$AZ,15,FALSE)),IF($X$1=13,(VLOOKUP(B147,'X13'!$B:$AZ,15,FALSE)),"B"))))))))))))))=TRUE," ",(IF($X$1=1,(VLOOKUP(B147,'X1'!$B:$AZ,15,FALSE)),IF($X$1=2,(VLOOKUP(B147,'X2'!$B:$AZ,15,FALSE)),IF($X$1=3,(VLOOKUP(B147,'X3'!$B:$AZ,15,FALSE)),IF($X$1=4,(VLOOKUP(B147,'X4'!$B:$AZ,15,FALSE)),IF($X$1=5,(VLOOKUP(B147,'X5'!$B:$AZ,15,FALSE)),IF($X$1=6,(VLOOKUP(B147,'X6'!$B:$AZ,15,FALSE)),IF($X$1=7,(VLOOKUP(B147,'X7'!$B:$AZ,15,FALSE)),IF($X$1=8,(VLOOKUP(B147,'X8'!$B:$AZ,15,FALSE)),IF($X$1=9,(VLOOKUP(B147,'X9'!$B:$AZ,15,FALSE)),IF($X$1=10,(VLOOKUP(B147,'X10'!$B:$AZ,15,FALSE)),IF($X$1=11,(VLOOKUP(B147,'X11'!$B:$AZ,15,FALSE)),IF($X$1=12,(VLOOKUP(B147,'X12'!$B:$AZ,15,FALSE)),IF($X$1=13,(VLOOKUP(B147,'X13'!$B:$AZ,15,FALSE)),"B")))))))))))))))</f>
        <v xml:space="preserve"> </v>
      </c>
      <c r="S147" s="185" t="str">
        <f ca="1">IF(ISERROR(IF((IF($X$1=1,(VLOOKUP(B147,'X1'!$B:$AZ,14,FALSE)),(IF($X$1=2,(VLOOKUP(B147,'X2'!$B:$AZ,14,FALSE)),(IF($X$1=3,(VLOOKUP(B147,'X3'!$B:$AZ,14,FALSE)),(IF($X$1=4,(VLOOKUP(B147,'X4'!$B:$AZ,14,FALSE)),(IF($X$1=5,(VLOOKUP(B147,'X5'!$B:$AZ,14,FALSE)),(IF($X$1=6,(VLOOKUP(B147,'X6'!$B:$AZ,14,FALSE)),(IF($X$1=7,(VLOOKUP(B147,'X7'!$B:$AZ,14,FALSE)),(IF($X$1=8,(VLOOKUP(B147,'X8'!$B:$AZ,14,FALSE)),(IF($X$1=9,(VLOOKUP(B147,'X9'!$B:$AZ,14,FALSE)),(IF($X$1=10,(VLOOKUP(B147,'X10'!$B:$AZ,14,FALSE)),(IF($X$1=11,(VLOOKUP(B147,'X11'!$B:$AZ,14,FALSE)),(IF($X$1=12,(VLOOKUP(B147,'X12'!$B:$AZ,14,FALSE)),(VLOOKUP(B147,'X13'!$B:$AZ,14,FALSE))))))))))))))))))))))))))=$V$1," ",(IF($X$1=1,(VLOOKUP(B147,'X1'!$B:$AZ,14,FALSE)),(IF($X$1=2,(VLOOKUP(B147,'X2'!$B:$AZ,14,FALSE)),(IF($X$1=3,(VLOOKUP(B147,'X3'!$B:$AZ,14,FALSE)),(IF($X$1=4,(VLOOKUP(B147,'X4'!$B:$AZ,14,FALSE)),(IF($X$1=5,(VLOOKUP(B147,'X5'!$B:$AZ,14,FALSE)),(IF($X$1=6,(VLOOKUP(B147,'X6'!$B:$AZ,14,FALSE)),(IF($X$1=7,(VLOOKUP(B147,'X7'!$B:$AZ,14,FALSE)),(IF($X$1=8,(VLOOKUP(B147,'X8'!$B:$AZ,14,FALSE)),(IF($X$1=9,(VLOOKUP(B147,'X9'!$B:$AZ,14,FALSE)),(IF($X$1=10,(VLOOKUP(B147,'X10'!$B:$AZ,14,FALSE)),(IF($X$1=11,(VLOOKUP(B147,'X11'!$B:$AZ,14,FALSE)),(IF($X$1=12,(VLOOKUP(B147,'X12'!$B:$AZ,14,FALSE)),(VLOOKUP(B147,'X13'!$B:$AZ,14,FALSE))))))))))))))))))))))))))))=TRUE," ",(IF((IF($X$1=1,(VLOOKUP(B147,'X1'!$B:$AZ,14,FALSE)),(IF($X$1=2,(VLOOKUP(B147,'X2'!$B:$AZ,14,FALSE)),(IF($X$1=3,(VLOOKUP(B147,'X3'!$B:$AZ,14,FALSE)),(IF($X$1=4,(VLOOKUP(B147,'X4'!$B:$AZ,14,FALSE)),(IF($X$1=5,(VLOOKUP(B147,'X5'!$B:$AZ,14,FALSE)),(IF($X$1=6,(VLOOKUP(B147,'X6'!$B:$AZ,14,FALSE)),(IF($X$1=7,(VLOOKUP(B147,'X7'!$B:$AZ,14,FALSE)),(IF($X$1=8,(VLOOKUP(B147,'X8'!$B:$AZ,14,FALSE)),(IF($X$1=9,(VLOOKUP(B147,'X9'!$B:$AZ,14,FALSE)),(IF($X$1=10,(VLOOKUP(B147,'X10'!$B:$AZ,14,FALSE)),(IF($X$1=11,(VLOOKUP(B147,'X11'!$B:$AZ,14,FALSE)),(IF($X$1=12,(VLOOKUP(B147,'X12'!$B:$AZ,14,FALSE)),(VLOOKUP(B147,'X13'!$B:$AZ,14,FALSE))))))))))))))))))))))))))=$V$1," ",(IF($X$1=1,(VLOOKUP(B147,'X1'!$B:$AZ,14,FALSE)),(IF($X$1=2,(VLOOKUP(B147,'X2'!$B:$AZ,14,FALSE)),(IF($X$1=3,(VLOOKUP(B147,'X3'!$B:$AZ,14,FALSE)),(IF($X$1=4,(VLOOKUP(B147,'X4'!$B:$AZ,14,FALSE)),(IF($X$1=5,(VLOOKUP(B147,'X5'!$B:$AZ,14,FALSE)),(IF($X$1=6,(VLOOKUP(B147,'X6'!$B:$AZ,14,FALSE)),(IF($X$1=7,(VLOOKUP(B147,'X7'!$B:$AZ,14,FALSE)),(IF($X$1=8,(VLOOKUP(B147,'X8'!$B:$AZ,14,FALSE)),(IF($X$1=9,(VLOOKUP(B147,'X9'!$B:$AZ,14,FALSE)),(IF($X$1=10,(VLOOKUP(B147,'X10'!$B:$AZ,14,FALSE)),(IF($X$1=11,(VLOOKUP(B147,'X11'!$B:$AZ,14,FALSE)),(IF($X$1=12,(VLOOKUP(B147,'X12'!$B:$AZ,14,FALSE)),(VLOOKUP(B147,'X13'!$B:$AZ,14,FALSE)))))))))))))))))))))))))))))</f>
        <v xml:space="preserve"> </v>
      </c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</row>
    <row r="148" spans="1:67" ht="14.1" customHeight="1" x14ac:dyDescent="0.2">
      <c r="A148" s="156" t="s">
        <v>1058</v>
      </c>
      <c r="B148" s="122" t="str">
        <f>IF(ISERROR(IF($U$16=1,(VLOOKUP(A148,$AC$89:$AH$125,2,FALSE)),IF((IF($X$1=1,'X1'!B107,(IF($X$1=2,'X2'!B107,(IF($X$1=3,'X3'!B107,(IF($X$1=4,'X4'!B107,(IF($X$1=5,'X5'!B107,(IF($X$1=6,'X6'!B107,(IF($X$1=7,'X7'!B107,(IF($X$1=8,'X8'!B107,(IF($X$1=9,'X9'!B107,(IF($X$1=10,'X10'!B107,(IF($X$1=11,'X11'!B107,(IF($X$1=12,'X12'!B107,'X13'!B107))))))))))))))))))))))))="","",(IF($X$1=1,'X1'!B107,(IF($X$1=2,'X2'!B107,(IF($X$1=3,'X3'!B107,(IF($X$1=4,'X4'!B107,(IF($X$1=5,'X5'!B107,(IF($X$1=6,'X6'!B107,(IF($X$1=7,'X7'!B107,(IF($X$1=8,'X8'!B107,(IF($X$1=9,'X9'!B107,(IF($X$1=10,'X10'!B107,(IF($X$1=11,'X11'!B107,(IF($X$1=12,'X12'!B107,'X13'!B107)))))))))))))))))))))))))))=TRUE," ",(IF($U$16=1,(VLOOKUP(A148,$AC$89:$AH$125,2,FALSE)),IF((IF($X$1=1,'X1'!B107,(IF($X$1=2,'X2'!B107,(IF($X$1=3,'X3'!B107,(IF($X$1=4,'X4'!B107,(IF($X$1=5,'X5'!B107,(IF($X$1=6,'X6'!B107,(IF($X$1=7,'X7'!B107,(IF($X$1=8,'X8'!B107,(IF($X$1=9,'X9'!B107,(IF($X$1=10,'X10'!B107,(IF($X$1=11,'X11'!B107,(IF($X$1=12,'X12'!B107,'X13'!B107))))))))))))))))))))))))="","",(IF($X$1=1,'X1'!B107,(IF($X$1=2,'X2'!B107,(IF($X$1=3,'X3'!B107,(IF($X$1=4,'X4'!B107,(IF($X$1=5,'X5'!B107,(IF($X$1=6,'X6'!B107,(IF($X$1=7,'X7'!B107,(IF($X$1=8,'X8'!B107,(IF($X$1=9,'X9'!B107,(IF($X$1=10,'X10'!B107,(IF($X$1=11,'X11'!B107,(IF($X$1=12,'X12'!B107,'X13'!B107))))))))))))))))))))))))))))</f>
        <v/>
      </c>
      <c r="C148" s="181" t="str">
        <f ca="1">IF(ISERROR(IF($X$1=1,(VLOOKUP(B148,'X1'!$B:$AZ,47,FALSE)),IF($X$1=2,(VLOOKUP(B148,'X2'!$B:$AZ,47,FALSE)),IF($X$1=3,(VLOOKUP(B148,'X3'!$B:$AZ,47,FALSE)),IF($X$1=4,(VLOOKUP(B148,'X4'!$B:$AZ,47,FALSE)),IF($X$1=5,(VLOOKUP(B148,'X5'!$B:$AZ,47,FALSE)),IF($X$1=6,(VLOOKUP(B148,'X6'!$B:$AZ,47,FALSE)),IF($X$1=7,(VLOOKUP(B148,'X7'!$B:$AZ,47,FALSE)),IF($X$1=8,(VLOOKUP(B148,'X8'!$B:$AZ,47,FALSE)),IF($X$1=9,(VLOOKUP(B148,'X9'!$B:$AZ,47,FALSE)),IF($X$1=10,(VLOOKUP(B148,'X10'!$B:$AZ,47,FALSE)),IF($X$1=11,(VLOOKUP(B148,'X11'!$B:$AZ,47,FALSE)),IF($X$1=12,(VLOOKUP(B148,'X12'!$B:$AZ,47,FALSE)),IF($X$1=13,(VLOOKUP(B148,'X13'!$B:$AZ,47,FALSE)),"B"))))))))))))))=TRUE," ",(IF($X$1=1,(VLOOKUP(B148,'X1'!$B:$AZ,47,FALSE)),IF($X$1=2,(VLOOKUP(B148,'X2'!$B:$AZ,47,FALSE)),IF($X$1=3,(VLOOKUP(B148,'X3'!$B:$AZ,47,FALSE)),IF($X$1=4,(VLOOKUP(B148,'X4'!$B:$AZ,47,FALSE)),IF($X$1=5,(VLOOKUP(B148,'X5'!$B:$AZ,47,FALSE)),IF($X$1=6,(VLOOKUP(B148,'X6'!$B:$AZ,47,FALSE)),IF($X$1=7,(VLOOKUP(B148,'X7'!$B:$AZ,47,FALSE)),IF($X$1=8,(VLOOKUP(B148,'X8'!$B:$AZ,47,FALSE)),IF($X$1=9,(VLOOKUP(B148,'X9'!$B:$AZ,47,FALSE)),IF($X$1=10,(VLOOKUP(B148,'X10'!$B:$AZ,47,FALSE)),IF($X$1=11,(VLOOKUP(B148,'X11'!$B:$AZ,47,FALSE)),IF($X$1=12,(VLOOKUP(B148,'X12'!$B:$AZ,47,FALSE)),IF($X$1=13,(VLOOKUP(B148,'X13'!$B:$AZ,47,FALSE)),"B")))))))))))))))</f>
        <v xml:space="preserve"> </v>
      </c>
      <c r="D148" s="181" t="str">
        <f ca="1">IF(ISERROR(IF($X$1=1,(VLOOKUP(B148,'X1'!$B:$AP,41,FALSE)),IF($X$1=2,(VLOOKUP(B148,'X2'!$B:$AP,41,FALSE)),IF($X$1=3,(VLOOKUP(B148,'X3'!$B:$AP,41,FALSE)),IF($X$1=4,(VLOOKUP(B148,'X4'!$B:$AP,41,FALSE)),IF($X$1=5,(VLOOKUP(B148,'X5'!$B:$AP,41,FALSE)),IF($X$1=6,(VLOOKUP(B148,'X6'!$B:$AP,41,FALSE)),IF($X$1=7,(VLOOKUP(B148,'X7'!$B:$AP,41,FALSE)),IF($X$1=8,(VLOOKUP(B148,'X8'!$B:$AP,41,FALSE)),IF($X$1=9,(VLOOKUP(B148,'X9'!$B:$AP,41,FALSE)),IF($X$1=10,(VLOOKUP(B148,'X10'!$B:$AP,41,FALSE)),IF($X$1=11,(VLOOKUP(B148,'X11'!$B:$AP,41,FALSE)),IF($X$1=12,(VLOOKUP(B148,'X12'!$B:$AP,41,FALSE)),IF($X$1=13,(VLOOKUP(B148,'X13'!$B:$AP,41,FALSE)),"B"))))))))))))))=TRUE," ",(IF($X$1=1,(VLOOKUP(B148,'X1'!$B:$AP,41,FALSE)),IF($X$1=2,(VLOOKUP(B148,'X2'!$B:$AP,41,FALSE)),IF($X$1=3,(VLOOKUP(B148,'X3'!$B:$AP,41,FALSE)),IF($X$1=4,(VLOOKUP(B148,'X4'!$B:$AP,41,FALSE)),IF($X$1=5,(VLOOKUP(B148,'X5'!$B:$AP,41,FALSE)),IF($X$1=6,(VLOOKUP(B148,'X6'!$B:$AP,41,FALSE)),IF($X$1=7,(VLOOKUP(B148,'X7'!$B:$AP,41,FALSE)),IF($X$1=8,(VLOOKUP(B148,'X8'!$B:$AP,41,FALSE)),IF($X$1=9,(VLOOKUP(B148,'X9'!$B:$AP,41,FALSE)),IF($X$1=10,(VLOOKUP(B148,'X10'!$B:$AP,41,FALSE)),IF($X$1=11,(VLOOKUP(B148,'X11'!$B:$AP,41,FALSE)),IF($X$1=12,(VLOOKUP(B148,'X12'!$B:$AP,41,FALSE)),IF($X$1=13,(VLOOKUP(B148,'X13'!$B:$AP,41,FALSE)),"B")))))))))))))))</f>
        <v xml:space="preserve"> </v>
      </c>
      <c r="E148" s="182" t="str">
        <f ca="1">IF(ISERROR(IF($X$1=1,(VLOOKUP(B148,'X1'!$B:$AP,7,FALSE)),IF($X$1=2,(VLOOKUP(B148,'X2'!$B:$AP,7,FALSE)),IF($X$1=3,(VLOOKUP(B148,'X3'!$B:$AP,7,FALSE)),IF($X$1=4,(VLOOKUP(B148,'X4'!$B:$AP,7,FALSE)),IF($X$1=5,(VLOOKUP(B148,'X5'!$B:$AP,7,FALSE)),IF($X$1=6,(VLOOKUP(B148,'X6'!$B:$AP,7,FALSE)),IF($X$1=7,(VLOOKUP(B148,'X7'!$B:$AP,7,FALSE)),IF($X$1=8,(VLOOKUP(B148,'X8'!$B:$AP,7,FALSE)),IF($X$1=9,(VLOOKUP(B148,'X9'!$B:$AP,7,FALSE)),IF($X$1=10,(VLOOKUP(B148,'X10'!$B:$AP,7,FALSE)),IF($X$1=11,(VLOOKUP(B148,'X11'!$B:$AP,7,FALSE)),IF($X$1=12,(VLOOKUP(B148,'X12'!$B:$AP,7,FALSE)),IF($X$1=13,(VLOOKUP(B148,'X13'!$B:$AP,7,FALSE)),"B"))))))))))))))=TRUE," ",(IF($X$1=1,(VLOOKUP(B148,'X1'!$B:$AP,7,FALSE)),IF($X$1=2,(VLOOKUP(B148,'X2'!$B:$AP,7,FALSE)),IF($X$1=3,(VLOOKUP(B148,'X3'!$B:$AP,7,FALSE)),IF($X$1=4,(VLOOKUP(B148,'X4'!$B:$AP,7,FALSE)),IF($X$1=5,(VLOOKUP(B148,'X5'!$B:$AP,7,FALSE)),IF($X$1=6,(VLOOKUP(B148,'X6'!$B:$AP,7,FALSE)),IF($X$1=7,(VLOOKUP(B148,'X7'!$B:$AP,7,FALSE)),IF($X$1=8,(VLOOKUP(B148,'X8'!$B:$AP,7,FALSE)),IF($X$1=9,(VLOOKUP(B148,'X9'!$B:$AP,7,FALSE)),IF($X$1=10,(VLOOKUP(B148,'X10'!$B:$AP,7,FALSE)),IF($X$1=11,(VLOOKUP(B148,'X11'!$B:$AP,7,FALSE)),IF($X$1=12,(VLOOKUP(B148,'X12'!$B:$AP,7,FALSE)),IF($X$1=13,(VLOOKUP(B148,'X13'!$B:$AP,7,FALSE)),"B")))))))))))))))</f>
        <v xml:space="preserve"> </v>
      </c>
      <c r="F148" s="182" t="str">
        <f ca="1">IF(ISERROR(IF((IF($X$1=1,(VLOOKUP(B148,'X1'!$B:$AO,6,FALSE)),(IF($X$1=2,(VLOOKUP(B148,'X2'!$B:$AO,6,FALSE)),(IF($X$1=3,(VLOOKUP(B148,'X3'!$B:$AO,6,FALSE)),(IF($X$1=4,(VLOOKUP(B148,'X4'!$B:$AO,6,FALSE)),(IF($X$1=5,(VLOOKUP(B148,'X5'!$B:$AO,6,FALSE)),(IF($X$1=6,(VLOOKUP(B148,'X6'!$B:$AO,6,FALSE)),(IF($X$1=7,(VLOOKUP(B148,'X7'!$B:$AO,6,FALSE)),(IF($X$1=8,(VLOOKUP(B148,'X8'!$B:$AO,6,FALSE)),(IF($X$1=9,(VLOOKUP(B148,'X9'!$B:$AO,6,FALSE)),(IF($X$1=10,(VLOOKUP(B148,'X10'!$B:$AO,6,FALSE)),(IF($X$1=11,(VLOOKUP(B148,'X11'!$B:$AO,6,FALSE)),(IF($X$1=12,(VLOOKUP(B148,'X12'!$B:$AO,6,FALSE)),(VLOOKUP(B148,'X13'!$B:$AO,6,FALSE))))))))))))))))))))))))))=$V$1," ",(IF($X$1=1,(VLOOKUP(B148,'X1'!$B:$AO,6,FALSE)),(IF($X$1=2,(VLOOKUP(B148,'X2'!$B:$AO,6,FALSE)),(IF($X$1=3,(VLOOKUP(B148,'X3'!$B:$AO,6,FALSE)),(IF($X$1=4,(VLOOKUP(B148,'X4'!$B:$AO,6,FALSE)),(IF($X$1=5,(VLOOKUP(B148,'X5'!$B:$AO,6,FALSE)),(IF($X$1=6,(VLOOKUP(B148,'X6'!$B:$AO,6,FALSE)),(IF($X$1=7,(VLOOKUP(B148,'X7'!$B:$AO,6,FALSE)),(IF($X$1=8,(VLOOKUP(B148,'X8'!$B:$AO,6,FALSE)),(IF($X$1=9,(VLOOKUP(B148,'X9'!$B:$AO,6,FALSE)),(IF($X$1=10,(VLOOKUP(B148,'X10'!$B:$AO,6,FALSE)),(IF($X$1=11,(VLOOKUP(B148,'X11'!$B:$AO,6,FALSE)),(IF($X$1=12,(VLOOKUP(B148,'X12'!$B:$AO,6,FALSE)),(VLOOKUP(B148,'X13'!$B:$AO,6,FALSE))))))))))))))))))))))))))))=TRUE," ",(IF((IF($X$1=1,(VLOOKUP(B148,'X1'!$B:$AO,6,FALSE)),(IF($X$1=2,(VLOOKUP(B148,'X2'!$B:$AO,6,FALSE)),(IF($X$1=3,(VLOOKUP(B148,'X3'!$B:$AO,6,FALSE)),(IF($X$1=4,(VLOOKUP(B148,'X4'!$B:$AO,6,FALSE)),(IF($X$1=5,(VLOOKUP(B148,'X5'!$B:$AO,6,FALSE)),(IF($X$1=6,(VLOOKUP(B148,'X6'!$B:$AO,6,FALSE)),(IF($X$1=7,(VLOOKUP(B148,'X7'!$B:$AO,6,FALSE)),(IF($X$1=8,(VLOOKUP(B148,'X8'!$B:$AO,6,FALSE)),(IF($X$1=9,(VLOOKUP(B148,'X9'!$B:$AO,6,FALSE)),(IF($X$1=10,(VLOOKUP(B148,'X10'!$B:$AO,6,FALSE)),(IF($X$1=11,(VLOOKUP(B148,'X11'!$B:$AO,6,FALSE)),(IF($X$1=12,(VLOOKUP(B148,'X12'!$B:$AO,6,FALSE)),(VLOOKUP(B148,'X13'!$B:$AO,6,FALSE))))))))))))))))))))))))))=$V$1," ",(IF($X$1=1,(VLOOKUP(B148,'X1'!$B:$AO,6,FALSE)),(IF($X$1=2,(VLOOKUP(B148,'X2'!$B:$AO,6,FALSE)),(IF($X$1=3,(VLOOKUP(B148,'X3'!$B:$AO,6,FALSE)),(IF($X$1=4,(VLOOKUP(B148,'X4'!$B:$AO,6,FALSE)),(IF($X$1=5,(VLOOKUP(B148,'X5'!$B:$AO,6,FALSE)),(IF($X$1=6,(VLOOKUP(B148,'X6'!$B:$AO,6,FALSE)),(IF($X$1=7,(VLOOKUP(B148,'X7'!$B:$AO,6,FALSE)),(IF($X$1=8,(VLOOKUP(B148,'X8'!$B:$AO,6,FALSE)),(IF($X$1=9,(VLOOKUP(B148,'X9'!$B:$AO,6,FALSE)),(IF($X$1=10,(VLOOKUP(B148,'X10'!$B:$AO,6,FALSE)),(IF($X$1=11,(VLOOKUP(B148,'X11'!$B:$AO,6,FALSE)),(IF($X$1=12,(VLOOKUP(B148,'X12'!$B:$AO,6,FALSE)),(VLOOKUP(B148,'X13'!$B:$AO,6,FALSE)))))))))))))))))))))))))))))</f>
        <v xml:space="preserve"> </v>
      </c>
      <c r="G148" s="182" t="str">
        <f ca="1">IF(ISERROR(IF($X$1=1,(VLOOKUP(B148,'X1'!$B:$AZ,44,FALSE)),IF($X$1=2,(VLOOKUP(B148,'X2'!$B:$AZ,44,FALSE)),IF($X$1=3,(VLOOKUP(B148,'X3'!$B:$AZ,44,FALSE)),IF($X$1=4,(VLOOKUP(B148,'X4'!$B:$AZ,44,FALSE)),IF($X$1=5,(VLOOKUP(B148,'X5'!$B:$AZ,44,FALSE)),IF($X$1=6,(VLOOKUP(B148,'X6'!$B:$AZ,44,FALSE)),IF($X$1=7,(VLOOKUP(B148,'X7'!$B:$AZ,44,FALSE)),IF($X$1=8,(VLOOKUP(B148,'X8'!$B:$AZ,44,FALSE)),IF($X$1=9,(VLOOKUP(B148,'X9'!$B:$AZ,44,FALSE)),IF($X$1=10,(VLOOKUP(B148,'X10'!$B:$AZ,44,FALSE)),IF($X$1=11,(VLOOKUP(B148,'X11'!$B:$AZ,44,FALSE)),IF($X$1=12,(VLOOKUP(B148,'X12'!$B:$AZ,44,FALSE)),IF($X$1=13,(VLOOKUP(B148,'X13'!$B:$AZ,44,FALSE)),"B"))))))))))))))=TRUE," ",(IF($X$1=1,(VLOOKUP(B148,'X1'!$B:$AZ,44,FALSE)),IF($X$1=2,(VLOOKUP(B148,'X2'!$B:$AZ,44,FALSE)),IF($X$1=3,(VLOOKUP(B148,'X3'!$B:$AZ,44,FALSE)),IF($X$1=4,(VLOOKUP(B148,'X4'!$B:$AZ,44,FALSE)),IF($X$1=5,(VLOOKUP(B148,'X5'!$B:$AZ,44,FALSE)),IF($X$1=6,(VLOOKUP(B148,'X6'!$B:$AZ,44,FALSE)),IF($X$1=7,(VLOOKUP(B148,'X7'!$B:$AZ,44,FALSE)),IF($X$1=8,(VLOOKUP(B148,'X8'!$B:$AZ,44,FALSE)),IF($X$1=9,(VLOOKUP(B148,'X9'!$B:$AZ,44,FALSE)),IF($X$1=10,(VLOOKUP(B148,'X10'!$B:$AZ,44,FALSE)),IF($X$1=11,(VLOOKUP(B148,'X11'!$B:$AZ,44,FALSE)),IF($X$1=12,(VLOOKUP(B148,'X12'!$B:$AZ,44,FALSE)),IF($X$1=13,(VLOOKUP(B148,'X13'!$B:$AZ,44,FALSE)),"B")))))))))))))))</f>
        <v xml:space="preserve"> </v>
      </c>
      <c r="H148" s="182" t="str">
        <f ca="1">IF(ISERROR(IF($X$1=1,(VLOOKUP(B148,'X1'!$B:$AZ,8,FALSE)),IF($X$1=2,(VLOOKUP(B148,'X2'!$B:$AZ,8,FALSE)),IF($X$1=3,(VLOOKUP(B148,'X3'!$B:$AZ,8,FALSE)),IF($X$1=4,(VLOOKUP(B148,'X4'!$B:$AZ,8,FALSE)),IF($X$1=5,(VLOOKUP(B148,'X5'!$B:$AZ,8,FALSE)),IF($X$1=6,(VLOOKUP(B148,'X6'!$B:$AZ,8,FALSE)),IF($X$1=7,(VLOOKUP(B148,'X7'!$B:$AZ,8,FALSE)),IF($X$1=8,(VLOOKUP(B148,'X8'!$B:$AZ,8,FALSE)),IF($X$1=9,(VLOOKUP(B148,'X9'!$B:$AZ,8,FALSE)),IF($X$1=10,(VLOOKUP(B148,'X10'!$B:$AZ,8,FALSE)),IF($X$1=11,(VLOOKUP(B148,'X11'!$B:$AZ,8,FALSE)),IF($X$1=12,(VLOOKUP(B148,'X12'!$B:$AZ,8,FALSE)),IF($X$1=13,(VLOOKUP(B148,'X13'!$B:$AZ,8,FALSE)),"B"))))))))))))))=TRUE," ",(IF($X$1=1,(VLOOKUP(B148,'X1'!$B:$AZ,8,FALSE)),IF($X$1=2,(VLOOKUP(B148,'X2'!$B:$AZ,8,FALSE)),IF($X$1=3,(VLOOKUP(B148,'X3'!$B:$AZ,8,FALSE)),IF($X$1=4,(VLOOKUP(B148,'X4'!$B:$AZ,8,FALSE)),IF($X$1=5,(VLOOKUP(B148,'X5'!$B:$AZ,8,FALSE)),IF($X$1=6,(VLOOKUP(B148,'X6'!$B:$AZ,8,FALSE)),IF($X$1=7,(VLOOKUP(B148,'X7'!$B:$AZ,8,FALSE)),IF($X$1=8,(VLOOKUP(B148,'X8'!$B:$AZ,8,FALSE)),IF($X$1=9,(VLOOKUP(B148,'X9'!$B:$AZ,8,FALSE)),IF($X$1=10,(VLOOKUP(B148,'X10'!$B:$AZ,8,FALSE)),IF($X$1=11,(VLOOKUP(B148,'X11'!$B:$AZ,8,FALSE)),IF($X$1=12,(VLOOKUP(B148,'X12'!$B:$AZ,8,FALSE)),IF($X$1=13,(VLOOKUP(B148,'X13'!$B:$AZ,8,FALSE)),"B")))))))))))))))</f>
        <v xml:space="preserve"> </v>
      </c>
      <c r="I148" s="183" t="str">
        <f ca="1">IF(ISERROR(IF($X$1=1,(VLOOKUP(B148,'X1'!$B:$AZ,2,FALSE)),IF($X$1=2,(VLOOKUP(B148,'X2'!$B:$AZ,2,FALSE)),IF($X$1=3,(VLOOKUP(B148,'X3'!$B:$AZ,2,FALSE)),IF($X$1=4,(VLOOKUP(B148,'X4'!$B:$AZ,2,FALSE)),IF($X$1=5,(VLOOKUP(B148,'X5'!$B:$AZ,2,FALSE)),IF($X$1=6,(VLOOKUP(B148,'X6'!$B:$AZ,2,FALSE)),IF($X$1=7,(VLOOKUP(B148,'X7'!$B:$AZ,2,FALSE)),IF($X$1=8,(VLOOKUP(B148,'X8'!$B:$AZ,2,FALSE)),IF($X$1=9,(VLOOKUP(B148,'X9'!$B:$AZ,2,FALSE)),IF($X$1=10,(VLOOKUP(B148,'X10'!$B:$AZ,2,FALSE)),IF($X$1=11,(VLOOKUP(B148,'X11'!$B:$AZ,2,FALSE)),IF($X$1=12,(VLOOKUP(B148,'X12'!$B:$AZ,2,FALSE)),IF($X$1=13,(VLOOKUP(B148,'X13'!$B:$AZ,2,FALSE)),"B"))))))))))))))=TRUE," ",(IF($X$1=1,(VLOOKUP(B148,'X1'!$B:$AZ,2,FALSE)),IF($X$1=2,(VLOOKUP(B148,'X2'!$B:$AZ,2,FALSE)),IF($X$1=3,(VLOOKUP(B148,'X3'!$B:$AZ,2,FALSE)),IF($X$1=4,(VLOOKUP(B148,'X4'!$B:$AZ,2,FALSE)),IF($X$1=5,(VLOOKUP(B148,'X5'!$B:$AZ,2,FALSE)),IF($X$1=6,(VLOOKUP(B148,'X6'!$B:$AZ,2,FALSE)),IF($X$1=7,(VLOOKUP(B148,'X7'!$B:$AZ,2,FALSE)),IF($X$1=8,(VLOOKUP(B148,'X8'!$B:$AZ,2,FALSE)),IF($X$1=9,(VLOOKUP(B148,'X9'!$B:$AZ,2,FALSE)),IF($X$1=10,(VLOOKUP(B148,'X10'!$B:$AZ,2,FALSE)),IF($X$1=11,(VLOOKUP(B148,'X11'!$B:$AZ,2,FALSE)),IF($X$1=12,(VLOOKUP(B148,'X12'!$B:$AZ,2,FALSE)),IF($X$1=13,(VLOOKUP(B148,'X13'!$B:$AZ,2,FALSE)),"B")))))))))))))))</f>
        <v xml:space="preserve"> </v>
      </c>
      <c r="J148" s="183" t="str">
        <f ca="1">IF(ISERROR(IF($X$1=1,(VLOOKUP(B148,'X1'!$B:$AZ,3,FALSE)),IF($X$1=2,(VLOOKUP(B148,'X2'!$B:$AZ,3,FALSE)),IF($X$1=3,(VLOOKUP(B148,'X3'!$B:$AZ,3,FALSE)),IF($X$1=4,(VLOOKUP(B148,'X4'!$B:$AZ,3,FALSE)),IF($X$1=5,(VLOOKUP(B148,'X5'!$B:$AZ,3,FALSE)),IF($X$1=6,(VLOOKUP(B148,'X6'!$B:$AZ,3,FALSE)),IF($X$1=7,(VLOOKUP(B148,'X7'!$B:$AZ,3,FALSE)),IF($X$1=8,(VLOOKUP(B148,'X8'!$B:$AZ,3,FALSE)),IF($X$1=9,(VLOOKUP(B148,'X9'!$B:$AZ,3,FALSE)),IF($X$1=10,(VLOOKUP(B148,'X10'!$B:$AZ,3,FALSE)),IF($X$1=11,(VLOOKUP(B148,'X11'!$B:$AZ,3,FALSE)),IF($X$1=12,(VLOOKUP(B148,'X12'!$B:$AZ,3,FALSE)),IF($X$1=13,(VLOOKUP(B148,'X13'!$B:$AZ,3,FALSE)),"B"))))))))))))))=TRUE," ",(IF($X$1=1,(VLOOKUP(B148,'X1'!$B:$AZ,3,FALSE)),IF($X$1=2,(VLOOKUP(B148,'X2'!$B:$AZ,3,FALSE)),IF($X$1=3,(VLOOKUP(B148,'X3'!$B:$AZ,3,FALSE)),IF($X$1=4,(VLOOKUP(B148,'X4'!$B:$AZ,3,FALSE)),IF($X$1=5,(VLOOKUP(B148,'X5'!$B:$AZ,3,FALSE)),IF($X$1=6,(VLOOKUP(B148,'X6'!$B:$AZ,3,FALSE)),IF($X$1=7,(VLOOKUP(B148,'X7'!$B:$AZ,3,FALSE)),IF($X$1=8,(VLOOKUP(B148,'X8'!$B:$AZ,3,FALSE)),IF($X$1=9,(VLOOKUP(B148,'X9'!$B:$AZ,3,FALSE)),IF($X$1=10,(VLOOKUP(B148,'X10'!$B:$AZ,3,FALSE)),IF($X$1=11,(VLOOKUP(B148,'X11'!$B:$AZ,3,FALSE)),IF($X$1=12,(VLOOKUP(B148,'X12'!$B:$AZ,3,FALSE)),IF($X$1=13,(VLOOKUP(B148,'X13'!$B:$AZ,3,FALSE)),"B")))))))))))))))</f>
        <v xml:space="preserve"> </v>
      </c>
      <c r="K148" s="183" t="str">
        <f ca="1">IF(ISERROR(IF($X$1=1,(VLOOKUP(B148,'X1'!$B:$AZ,5,FALSE)),IF($X$1=2,(VLOOKUP(B148,'X2'!$B:$AZ,5,FALSE)),IF($X$1=3,(VLOOKUP(B148,'X3'!$B:$AZ,5,FALSE)),IF($X$1=4,(VLOOKUP(B148,'X4'!$B:$AZ,5,FALSE)),IF($X$1=5,(VLOOKUP(B148,'X5'!$B:$AZ,5,FALSE)),IF($X$1=6,(VLOOKUP(B148,'X6'!$B:$AZ,5,FALSE)),IF($X$1=7,(VLOOKUP(B148,'X7'!$B:$AZ,5,FALSE)),IF($X$1=8,(VLOOKUP(B148,'X8'!$B:$AZ,5,FALSE)),IF($X$1=9,(VLOOKUP(B148,'X9'!$B:$AZ,5,FALSE)),IF($X$1=10,(VLOOKUP(B148,'X10'!$B:$AZ,5,FALSE)),IF($X$1=11,(VLOOKUP(B148,'X11'!$B:$AZ,5,FALSE)),IF($X$1=12,(VLOOKUP(B148,'X12'!$B:$AZ,5,FALSE)),IF($X$1=13,(VLOOKUP(B148,'X13'!$B:$AZ,5,FALSE)),"B"))))))))))))))=TRUE," ",(IF($X$1=1,(VLOOKUP(B148,'X1'!$B:$AZ,5,FALSE)),IF($X$1=2,(VLOOKUP(B148,'X2'!$B:$AZ,5,FALSE)),IF($X$1=3,(VLOOKUP(B148,'X3'!$B:$AZ,5,FALSE)),IF($X$1=4,(VLOOKUP(B148,'X4'!$B:$AZ,5,FALSE)),IF($X$1=5,(VLOOKUP(B148,'X5'!$B:$AZ,5,FALSE)),IF($X$1=6,(VLOOKUP(B148,'X6'!$B:$AZ,5,FALSE)),IF($X$1=7,(VLOOKUP(B148,'X7'!$B:$AZ,5,FALSE)),IF($X$1=8,(VLOOKUP(B148,'X8'!$B:$AZ,5,FALSE)),IF($X$1=9,(VLOOKUP(B148,'X9'!$B:$AZ,5,FALSE)),IF($X$1=10,(VLOOKUP(B148,'X10'!$B:$AZ,5,FALSE)),IF($X$1=11,(VLOOKUP(B148,'X11'!$B:$AZ,5,FALSE)),IF($X$1=12,(VLOOKUP(B148,'X12'!$B:$AZ,5,FALSE)),IF($X$1=13,(VLOOKUP(B148,'X13'!$B:$AZ,5,FALSE)),"B")))))))))))))))</f>
        <v xml:space="preserve"> </v>
      </c>
      <c r="L148" s="184" t="str">
        <f ca="1">IF(ISERROR(IF($X$1=1,(VLOOKUP(B148,'X1'!$B:$AZ,9,FALSE)),IF($X$1=2,(VLOOKUP(B148,'X2'!$B:$AZ,9,FALSE)),IF($X$1=3,(VLOOKUP(B148,'X3'!$B:$AZ,9,FALSE)),IF($X$1=4,(VLOOKUP(B148,'X4'!$B:$AZ,9,FALSE)),IF($X$1=5,(VLOOKUP(B148,'X5'!$B:$AZ,9,FALSE)),IF($X$1=6,(VLOOKUP(B148,'X6'!$B:$AZ,9,FALSE)),IF($X$1=7,(VLOOKUP(B148,'X7'!$B:$AZ,9,FALSE)),IF($X$1=8,(VLOOKUP(B148,'X8'!$B:$AZ,9,FALSE)),IF($X$1=9,(VLOOKUP(B148,'X9'!$B:$AZ,9,FALSE)),IF($X$1=10,(VLOOKUP(B148,'X10'!$B:$AZ,9,FALSE)),IF($X$1=11,(VLOOKUP(B148,'X11'!$B:$AZ,9,FALSE)),IF($X$1=12,(VLOOKUP(B148,'X12'!$B:$AZ,9,FALSE)),IF($X$1=13,(VLOOKUP(B148,'X13'!$B:$AZ,9,FALSE)),"B"))))))))))))))=TRUE," ",(IF($X$1=1,(VLOOKUP(B148,'X1'!$B:$AZ,9,FALSE)),IF($X$1=2,(VLOOKUP(B148,'X2'!$B:$AZ,9,FALSE)),IF($X$1=3,(VLOOKUP(B148,'X3'!$B:$AZ,9,FALSE)),IF($X$1=4,(VLOOKUP(B148,'X4'!$B:$AZ,9,FALSE)),IF($X$1=5,(VLOOKUP(B148,'X5'!$B:$AZ,9,FALSE)),IF($X$1=6,(VLOOKUP(B148,'X6'!$B:$AZ,9,FALSE)),IF($X$1=7,(VLOOKUP(B148,'X7'!$B:$AZ,9,FALSE)),IF($X$1=8,(VLOOKUP(B148,'X8'!$B:$AZ,9,FALSE)),IF($X$1=9,(VLOOKUP(B148,'X9'!$B:$AZ,9,FALSE)),IF($X$1=10,(VLOOKUP(B148,'X10'!$B:$AZ,9,FALSE)),IF($X$1=11,(VLOOKUP(B148,'X11'!$B:$AZ,9,FALSE)),IF($X$1=12,(VLOOKUP(B148,'X12'!$B:$AZ,9,FALSE)),IF($X$1=13,(VLOOKUP(B148,'X13'!$B:$AZ,9,FALSE)),"B")))))))))))))))</f>
        <v xml:space="preserve"> </v>
      </c>
      <c r="M148" s="184" t="str">
        <f ca="1">IF(ISERROR(IF($X$1=1,(VLOOKUP(B148,'X1'!$B:$AZ,10,FALSE)),IF($X$1=2,(VLOOKUP(B148,'X2'!$B:$AZ,10,FALSE)),IF($X$1=3,(VLOOKUP(B148,'X3'!$B:$AZ,10,FALSE)),IF($X$1=4,(VLOOKUP(B148,'X4'!$B:$AZ,10,FALSE)),IF($X$1=5,(VLOOKUP(B148,'X5'!$B:$AZ,10,FALSE)),IF($X$1=6,(VLOOKUP(B148,'X6'!$B:$AZ,10,FALSE)),IF($X$1=7,(VLOOKUP(B148,'X7'!$B:$AZ,10,FALSE)),IF($X$1=8,(VLOOKUP(B148,'X8'!$B:$AZ,10,FALSE)),IF($X$1=9,(VLOOKUP(B148,'X9'!$B:$AZ,10,FALSE)),IF($X$1=10,(VLOOKUP(B148,'X10'!$B:$AZ,10,FALSE)),IF($X$1=11,(VLOOKUP(B148,'X11'!$B:$AZ,10,FALSE)),IF($X$1=12,(VLOOKUP(B148,'X12'!$B:$AZ,10,FALSE)),IF($X$1=13,(VLOOKUP(B148,'X13'!$B:$AZ,10,FALSE)),"B"))))))))))))))=TRUE," ",(IF($X$1=1,(VLOOKUP(B148,'X1'!$B:$AZ,10,FALSE)),IF($X$1=2,(VLOOKUP(B148,'X2'!$B:$AZ,10,FALSE)),IF($X$1=3,(VLOOKUP(B148,'X3'!$B:$AZ,10,FALSE)),IF($X$1=4,(VLOOKUP(B148,'X4'!$B:$AZ,10,FALSE)),IF($X$1=5,(VLOOKUP(B148,'X5'!$B:$AZ,10,FALSE)),IF($X$1=6,(VLOOKUP(B148,'X6'!$B:$AZ,10,FALSE)),IF($X$1=7,(VLOOKUP(B148,'X7'!$B:$AZ,10,FALSE)),IF($X$1=8,(VLOOKUP(B148,'X8'!$B:$AZ,10,FALSE)),IF($X$1=9,(VLOOKUP(B148,'X9'!$B:$AZ,10,FALSE)),IF($X$1=10,(VLOOKUP(B148,'X10'!$B:$AZ,10,FALSE)),IF($X$1=11,(VLOOKUP(B148,'X11'!$B:$AZ,10,FALSE)),IF($X$1=12,(VLOOKUP(B148,'X12'!$B:$AZ,10,FALSE)),IF($X$1=13,(VLOOKUP(B148,'X13'!$B:$AZ,10,FALSE)),"B")))))))))))))))</f>
        <v xml:space="preserve"> </v>
      </c>
      <c r="N148" s="185" t="str">
        <f ca="1">IF(ISERROR(IF($X$1=1,(VLOOKUP(B148,'X1'!$B:$AZ,45,FALSE)),IF($X$1=2,(VLOOKUP(B148,'X2'!$B:$AZ,45,FALSE)),IF($X$1=3,(VLOOKUP(B148,'X3'!$B:$AZ,45,FALSE)),IF($X$1=4,(VLOOKUP(B148,'X4'!$B:$AZ,45,FALSE)),IF($X$1=5,(VLOOKUP(B148,'X5'!$B:$AZ,45,FALSE)),IF($X$1=6,(VLOOKUP(B148,'X6'!$B:$AZ,45,FALSE)),IF($X$1=7,(VLOOKUP(B148,'X7'!$B:$AZ,45,FALSE)),IF($X$1=8,(VLOOKUP(B148,'X8'!$B:$AZ,45,FALSE)),IF($X$1=9,(VLOOKUP(B148,'X9'!$B:$AZ,45,FALSE)),IF($X$1=10,(VLOOKUP(B148,'X10'!$B:$AZ,45,FALSE)),IF($X$1=11,(VLOOKUP(B148,'X11'!$B:$AZ,45,FALSE)),IF($X$1=12,(VLOOKUP(B148,'X12'!$B:$AZ,45,FALSE)),IF($X$1=13,(VLOOKUP(B148,'X13'!$B:$AZ,45,FALSE)),"B"))))))))))))))=TRUE," ",(IF($X$1=1,(VLOOKUP(B148,'X1'!$B:$AZ,45,FALSE)),IF($X$1=2,(VLOOKUP(B148,'X2'!$B:$AZ,45,FALSE)),IF($X$1=3,(VLOOKUP(B148,'X3'!$B:$AZ,45,FALSE)),IF($X$1=4,(VLOOKUP(B148,'X4'!$B:$AZ,45,FALSE)),IF($X$1=5,(VLOOKUP(B148,'X5'!$B:$AZ,45,FALSE)),IF($X$1=6,(VLOOKUP(B148,'X6'!$B:$AZ,45,FALSE)),IF($X$1=7,(VLOOKUP(B148,'X7'!$B:$AZ,45,FALSE)),IF($X$1=8,(VLOOKUP(B148,'X8'!$B:$AZ,45,FALSE)),IF($X$1=9,(VLOOKUP(B148,'X9'!$B:$AZ,45,FALSE)),IF($X$1=10,(VLOOKUP(B148,'X10'!$B:$AZ,45,FALSE)),IF($X$1=11,(VLOOKUP(B148,'X11'!$B:$AZ,45,FALSE)),IF($X$1=12,(VLOOKUP(B148,'X12'!$B:$AZ,45,FALSE)),IF($X$1=13,(VLOOKUP(B148,'X13'!$B:$AZ,45,FALSE)),"B")))))))))))))))</f>
        <v xml:space="preserve"> </v>
      </c>
      <c r="O148" s="184" t="str">
        <f ca="1">IF(ISERROR(IF($X$1=1,(VLOOKUP(B148,'X1'!$B:$AZ,11,FALSE)),IF($X$1=2,(VLOOKUP(B148,'X2'!$B:$AZ,11,FALSE)),IF($X$1=3,(VLOOKUP(B148,'X3'!$B:$AZ,11,FALSE)),IF($X$1=4,(VLOOKUP(B148,'X4'!$B:$AZ,11,FALSE)),IF($X$1=5,(VLOOKUP(B148,'X5'!$B:$AZ,11,FALSE)),IF($X$1=6,(VLOOKUP(B148,'X6'!$B:$AZ,11,FALSE)),IF($X$1=7,(VLOOKUP(B148,'X7'!$B:$AZ,11,FALSE)),IF($X$1=8,(VLOOKUP(B148,'X8'!$B:$AZ,11,FALSE)),IF($X$1=9,(VLOOKUP(B148,'X9'!$B:$AZ,11,FALSE)),IF($X$1=10,(VLOOKUP(B148,'X10'!$B:$AZ,11,FALSE)),IF($X$1=11,(VLOOKUP(B148,'X11'!$B:$AZ,11,FALSE)),IF($X$1=12,(VLOOKUP(B148,'X12'!$B:$AZ,11,FALSE)),IF($X$1=13,(VLOOKUP(B148,'X13'!$B:$AZ,11,FALSE)),"B"))))))))))))))=TRUE," ",(IF($X$1=1,(VLOOKUP(B148,'X1'!$B:$AZ,11,FALSE)),IF($X$1=2,(VLOOKUP(B148,'X2'!$B:$AZ,11,FALSE)),IF($X$1=3,(VLOOKUP(B148,'X3'!$B:$AZ,11,FALSE)),IF($X$1=4,(VLOOKUP(B148,'X4'!$B:$AZ,11,FALSE)),IF($X$1=5,(VLOOKUP(B148,'X5'!$B:$AZ,11,FALSE)),IF($X$1=6,(VLOOKUP(B148,'X6'!$B:$AZ,11,FALSE)),IF($X$1=7,(VLOOKUP(B148,'X7'!$B:$AZ,11,FALSE)),IF($X$1=8,(VLOOKUP(B148,'X8'!$B:$AZ,11,FALSE)),IF($X$1=9,(VLOOKUP(B148,'X9'!$B:$AZ,11,FALSE)),IF($X$1=10,(VLOOKUP(B148,'X10'!$B:$AZ,11,FALSE)),IF($X$1=11,(VLOOKUP(B148,'X11'!$B:$AZ,11,FALSE)),IF($X$1=12,(VLOOKUP(B148,'X12'!$B:$AZ,11,FALSE)),IF($X$1=13,(VLOOKUP(B148,'X13'!$B:$AZ,11,FALSE)),"B")))))))))))))))</f>
        <v xml:space="preserve"> </v>
      </c>
      <c r="P148" s="184" t="str">
        <f ca="1">IF(ISERROR(IF($X$1=1,(VLOOKUP(B148,'X1'!$B:$AZ,12,FALSE)),IF($X$1=2,(VLOOKUP(B148,'X2'!$B:$AZ,12,FALSE)),IF($X$1=3,(VLOOKUP(B148,'X3'!$B:$AZ,12,FALSE)),IF($X$1=4,(VLOOKUP(B148,'X4'!$B:$AZ,12,FALSE)),IF($X$1=5,(VLOOKUP(B148,'X5'!$B:$AZ,12,FALSE)),IF($X$1=6,(VLOOKUP(B148,'X6'!$B:$AZ,12,FALSE)),IF($X$1=7,(VLOOKUP(B148,'X7'!$B:$AZ,12,FALSE)),IF($X$1=8,(VLOOKUP(B148,'X8'!$B:$AZ,12,FALSE)),IF($X$1=9,(VLOOKUP(B148,'X9'!$B:$AZ,12,FALSE)),IF($X$1=10,(VLOOKUP(B148,'X10'!$B:$AZ,12,FALSE)),IF($X$1=11,(VLOOKUP(B148,'X11'!$B:$AZ,12,FALSE)),IF($X$1=12,(VLOOKUP(B148,'X12'!$B:$AZ,12,FALSE)),IF($X$1=13,(VLOOKUP(B148,'X13'!$B:$AZ,12,FALSE)),"B"))))))))))))))=TRUE," ",(IF($X$1=1,(VLOOKUP(B148,'X1'!$B:$AZ,12,FALSE)),IF($X$1=2,(VLOOKUP(B148,'X2'!$B:$AZ,12,FALSE)),IF($X$1=3,(VLOOKUP(B148,'X3'!$B:$AZ,12,FALSE)),IF($X$1=4,(VLOOKUP(B148,'X4'!$B:$AZ,12,FALSE)),IF($X$1=5,(VLOOKUP(B148,'X5'!$B:$AZ,12,FALSE)),IF($X$1=6,(VLOOKUP(B148,'X6'!$B:$AZ,12,FALSE)),IF($X$1=7,(VLOOKUP(B148,'X7'!$B:$AZ,12,FALSE)),IF($X$1=8,(VLOOKUP(B148,'X8'!$B:$AZ,12,FALSE)),IF($X$1=9,(VLOOKUP(B148,'X9'!$B:$AZ,12,FALSE)),IF($X$1=10,(VLOOKUP(B148,'X10'!$B:$AZ,12,FALSE)),IF($X$1=11,(VLOOKUP(B148,'X11'!$B:$AZ,12,FALSE)),IF($X$1=12,(VLOOKUP(B148,'X12'!$B:$AZ,12,FALSE)),IF($X$1=13,(VLOOKUP(B148,'X13'!$B:$AZ,12,FALSE)),"B")))))))))))))))</f>
        <v xml:space="preserve"> </v>
      </c>
      <c r="Q148" s="185" t="str">
        <f ca="1">IF(ISERROR(IF($X$1=1,(VLOOKUP(B148,'X1'!$B:$AZ,46,FALSE)),IF($X$1=2,(VLOOKUP(B148,'X2'!$B:$AZ,46,FALSE)),IF($X$1=3,(VLOOKUP(B148,'X3'!$B:$AZ,46,FALSE)),IF($X$1=4,(VLOOKUP(B148,'X4'!$B:$AZ,46,FALSE)),IF($X$1=5,(VLOOKUP(B148,'X5'!$B:$AZ,46,FALSE)),IF($X$1=6,(VLOOKUP(B148,'X6'!$B:$AZ,46,FALSE)),IF($X$1=7,(VLOOKUP(B148,'X7'!$B:$AZ,46,FALSE)),IF($X$1=8,(VLOOKUP(B148,'X8'!$B:$AZ,46,FALSE)),IF($X$1=9,(VLOOKUP(B148,'X9'!$B:$AZ,46,FALSE)),IF($X$1=10,(VLOOKUP(B148,'X10'!$B:$AZ,46,FALSE)),IF($X$1=11,(VLOOKUP(B148,'X11'!$B:$AZ,46,FALSE)),IF($X$1=12,(VLOOKUP(B148,'X12'!$B:$AZ,46,FALSE)),IF($X$1=13,(VLOOKUP(B148,'X13'!$B:$AZ,46,FALSE)),"B"))))))))))))))=TRUE," ",(IF($X$1=1,(VLOOKUP(B148,'X1'!$B:$AZ,46,FALSE)),IF($X$1=2,(VLOOKUP(B148,'X2'!$B:$AZ,46,FALSE)),IF($X$1=3,(VLOOKUP(B148,'X3'!$B:$AZ,46,FALSE)),IF($X$1=4,(VLOOKUP(B148,'X4'!$B:$AZ,46,FALSE)),IF($X$1=5,(VLOOKUP(B148,'X5'!$B:$AZ,46,FALSE)),IF($X$1=6,(VLOOKUP(B148,'X6'!$B:$AZ,46,FALSE)),IF($X$1=7,(VLOOKUP(B148,'X7'!$B:$AZ,46,FALSE)),IF($X$1=8,(VLOOKUP(B148,'X8'!$B:$AZ,46,FALSE)),IF($X$1=9,(VLOOKUP(B148,'X9'!$B:$AZ,46,FALSE)),IF($X$1=10,(VLOOKUP(B148,'X10'!$B:$AZ,46,FALSE)),IF($X$1=11,(VLOOKUP(B148,'X11'!$B:$AZ,46,FALSE)),IF($X$1=12,(VLOOKUP(B148,'X12'!$B:$AZ,46,FALSE)),IF($X$1=13,(VLOOKUP(B148,'X13'!$B:$AZ,46,FALSE)),"B")))))))))))))))</f>
        <v xml:space="preserve"> </v>
      </c>
      <c r="R148" s="185" t="str">
        <f ca="1">IF(ISERROR(IF($X$1=1,(VLOOKUP(B148,'X1'!$B:$AZ,15,FALSE)),IF($X$1=2,(VLOOKUP(B148,'X2'!$B:$AZ,15,FALSE)),IF($X$1=3,(VLOOKUP(B148,'X3'!$B:$AZ,15,FALSE)),IF($X$1=4,(VLOOKUP(B148,'X4'!$B:$AZ,15,FALSE)),IF($X$1=5,(VLOOKUP(B148,'X5'!$B:$AZ,15,FALSE)),IF($X$1=6,(VLOOKUP(B148,'X6'!$B:$AZ,15,FALSE)),IF($X$1=7,(VLOOKUP(B148,'X7'!$B:$AZ,15,FALSE)),IF($X$1=8,(VLOOKUP(B148,'X8'!$B:$AZ,15,FALSE)),IF($X$1=9,(VLOOKUP(B148,'X9'!$B:$AZ,15,FALSE)),IF($X$1=10,(VLOOKUP(B148,'X10'!$B:$AZ,15,FALSE)),IF($X$1=11,(VLOOKUP(B148,'X11'!$B:$AZ,15,FALSE)),IF($X$1=12,(VLOOKUP(B148,'X12'!$B:$AZ,15,FALSE)),IF($X$1=13,(VLOOKUP(B148,'X13'!$B:$AZ,15,FALSE)),"B"))))))))))))))=TRUE," ",(IF($X$1=1,(VLOOKUP(B148,'X1'!$B:$AZ,15,FALSE)),IF($X$1=2,(VLOOKUP(B148,'X2'!$B:$AZ,15,FALSE)),IF($X$1=3,(VLOOKUP(B148,'X3'!$B:$AZ,15,FALSE)),IF($X$1=4,(VLOOKUP(B148,'X4'!$B:$AZ,15,FALSE)),IF($X$1=5,(VLOOKUP(B148,'X5'!$B:$AZ,15,FALSE)),IF($X$1=6,(VLOOKUP(B148,'X6'!$B:$AZ,15,FALSE)),IF($X$1=7,(VLOOKUP(B148,'X7'!$B:$AZ,15,FALSE)),IF($X$1=8,(VLOOKUP(B148,'X8'!$B:$AZ,15,FALSE)),IF($X$1=9,(VLOOKUP(B148,'X9'!$B:$AZ,15,FALSE)),IF($X$1=10,(VLOOKUP(B148,'X10'!$B:$AZ,15,FALSE)),IF($X$1=11,(VLOOKUP(B148,'X11'!$B:$AZ,15,FALSE)),IF($X$1=12,(VLOOKUP(B148,'X12'!$B:$AZ,15,FALSE)),IF($X$1=13,(VLOOKUP(B148,'X13'!$B:$AZ,15,FALSE)),"B")))))))))))))))</f>
        <v xml:space="preserve"> </v>
      </c>
      <c r="S148" s="185" t="str">
        <f ca="1">IF(ISERROR(IF((IF($X$1=1,(VLOOKUP(B148,'X1'!$B:$AZ,14,FALSE)),(IF($X$1=2,(VLOOKUP(B148,'X2'!$B:$AZ,14,FALSE)),(IF($X$1=3,(VLOOKUP(B148,'X3'!$B:$AZ,14,FALSE)),(IF($X$1=4,(VLOOKUP(B148,'X4'!$B:$AZ,14,FALSE)),(IF($X$1=5,(VLOOKUP(B148,'X5'!$B:$AZ,14,FALSE)),(IF($X$1=6,(VLOOKUP(B148,'X6'!$B:$AZ,14,FALSE)),(IF($X$1=7,(VLOOKUP(B148,'X7'!$B:$AZ,14,FALSE)),(IF($X$1=8,(VLOOKUP(B148,'X8'!$B:$AZ,14,FALSE)),(IF($X$1=9,(VLOOKUP(B148,'X9'!$B:$AZ,14,FALSE)),(IF($X$1=10,(VLOOKUP(B148,'X10'!$B:$AZ,14,FALSE)),(IF($X$1=11,(VLOOKUP(B148,'X11'!$B:$AZ,14,FALSE)),(IF($X$1=12,(VLOOKUP(B148,'X12'!$B:$AZ,14,FALSE)),(VLOOKUP(B148,'X13'!$B:$AZ,14,FALSE))))))))))))))))))))))))))=$V$1," ",(IF($X$1=1,(VLOOKUP(B148,'X1'!$B:$AZ,14,FALSE)),(IF($X$1=2,(VLOOKUP(B148,'X2'!$B:$AZ,14,FALSE)),(IF($X$1=3,(VLOOKUP(B148,'X3'!$B:$AZ,14,FALSE)),(IF($X$1=4,(VLOOKUP(B148,'X4'!$B:$AZ,14,FALSE)),(IF($X$1=5,(VLOOKUP(B148,'X5'!$B:$AZ,14,FALSE)),(IF($X$1=6,(VLOOKUP(B148,'X6'!$B:$AZ,14,FALSE)),(IF($X$1=7,(VLOOKUP(B148,'X7'!$B:$AZ,14,FALSE)),(IF($X$1=8,(VLOOKUP(B148,'X8'!$B:$AZ,14,FALSE)),(IF($X$1=9,(VLOOKUP(B148,'X9'!$B:$AZ,14,FALSE)),(IF($X$1=10,(VLOOKUP(B148,'X10'!$B:$AZ,14,FALSE)),(IF($X$1=11,(VLOOKUP(B148,'X11'!$B:$AZ,14,FALSE)),(IF($X$1=12,(VLOOKUP(B148,'X12'!$B:$AZ,14,FALSE)),(VLOOKUP(B148,'X13'!$B:$AZ,14,FALSE))))))))))))))))))))))))))))=TRUE," ",(IF((IF($X$1=1,(VLOOKUP(B148,'X1'!$B:$AZ,14,FALSE)),(IF($X$1=2,(VLOOKUP(B148,'X2'!$B:$AZ,14,FALSE)),(IF($X$1=3,(VLOOKUP(B148,'X3'!$B:$AZ,14,FALSE)),(IF($X$1=4,(VLOOKUP(B148,'X4'!$B:$AZ,14,FALSE)),(IF($X$1=5,(VLOOKUP(B148,'X5'!$B:$AZ,14,FALSE)),(IF($X$1=6,(VLOOKUP(B148,'X6'!$B:$AZ,14,FALSE)),(IF($X$1=7,(VLOOKUP(B148,'X7'!$B:$AZ,14,FALSE)),(IF($X$1=8,(VLOOKUP(B148,'X8'!$B:$AZ,14,FALSE)),(IF($X$1=9,(VLOOKUP(B148,'X9'!$B:$AZ,14,FALSE)),(IF($X$1=10,(VLOOKUP(B148,'X10'!$B:$AZ,14,FALSE)),(IF($X$1=11,(VLOOKUP(B148,'X11'!$B:$AZ,14,FALSE)),(IF($X$1=12,(VLOOKUP(B148,'X12'!$B:$AZ,14,FALSE)),(VLOOKUP(B148,'X13'!$B:$AZ,14,FALSE))))))))))))))))))))))))))=$V$1," ",(IF($X$1=1,(VLOOKUP(B148,'X1'!$B:$AZ,14,FALSE)),(IF($X$1=2,(VLOOKUP(B148,'X2'!$B:$AZ,14,FALSE)),(IF($X$1=3,(VLOOKUP(B148,'X3'!$B:$AZ,14,FALSE)),(IF($X$1=4,(VLOOKUP(B148,'X4'!$B:$AZ,14,FALSE)),(IF($X$1=5,(VLOOKUP(B148,'X5'!$B:$AZ,14,FALSE)),(IF($X$1=6,(VLOOKUP(B148,'X6'!$B:$AZ,14,FALSE)),(IF($X$1=7,(VLOOKUP(B148,'X7'!$B:$AZ,14,FALSE)),(IF($X$1=8,(VLOOKUP(B148,'X8'!$B:$AZ,14,FALSE)),(IF($X$1=9,(VLOOKUP(B148,'X9'!$B:$AZ,14,FALSE)),(IF($X$1=10,(VLOOKUP(B148,'X10'!$B:$AZ,14,FALSE)),(IF($X$1=11,(VLOOKUP(B148,'X11'!$B:$AZ,14,FALSE)),(IF($X$1=12,(VLOOKUP(B148,'X12'!$B:$AZ,14,FALSE)),(VLOOKUP(B148,'X13'!$B:$AZ,14,FALSE)))))))))))))))))))))))))))))</f>
        <v xml:space="preserve"> </v>
      </c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</row>
    <row r="149" spans="1:67" ht="14.1" customHeight="1" x14ac:dyDescent="0.2">
      <c r="A149" s="156" t="s">
        <v>1058</v>
      </c>
      <c r="B149" s="122" t="str">
        <f>IF(ISERROR(IF($U$16=1,(VLOOKUP(A149,$AC$89:$AH$125,2,FALSE)),IF((IF($X$1=1,'X1'!B108,(IF($X$1=2,'X2'!B108,(IF($X$1=3,'X3'!B108,(IF($X$1=4,'X4'!B108,(IF($X$1=5,'X5'!B108,(IF($X$1=6,'X6'!B108,(IF($X$1=7,'X7'!B108,(IF($X$1=8,'X8'!B108,(IF($X$1=9,'X9'!B108,(IF($X$1=10,'X10'!B108,(IF($X$1=11,'X11'!B108,(IF($X$1=12,'X12'!B108,'X13'!B108))))))))))))))))))))))))="","",(IF($X$1=1,'X1'!B108,(IF($X$1=2,'X2'!B108,(IF($X$1=3,'X3'!B108,(IF($X$1=4,'X4'!B108,(IF($X$1=5,'X5'!B108,(IF($X$1=6,'X6'!B108,(IF($X$1=7,'X7'!B108,(IF($X$1=8,'X8'!B108,(IF($X$1=9,'X9'!B108,(IF($X$1=10,'X10'!B108,(IF($X$1=11,'X11'!B108,(IF($X$1=12,'X12'!B108,'X13'!B108)))))))))))))))))))))))))))=TRUE," ",(IF($U$16=1,(VLOOKUP(A149,$AC$89:$AH$125,2,FALSE)),IF((IF($X$1=1,'X1'!B108,(IF($X$1=2,'X2'!B108,(IF($X$1=3,'X3'!B108,(IF($X$1=4,'X4'!B108,(IF($X$1=5,'X5'!B108,(IF($X$1=6,'X6'!B108,(IF($X$1=7,'X7'!B108,(IF($X$1=8,'X8'!B108,(IF($X$1=9,'X9'!B108,(IF($X$1=10,'X10'!B108,(IF($X$1=11,'X11'!B108,(IF($X$1=12,'X12'!B108,'X13'!B108))))))))))))))))))))))))="","",(IF($X$1=1,'X1'!B108,(IF($X$1=2,'X2'!B108,(IF($X$1=3,'X3'!B108,(IF($X$1=4,'X4'!B108,(IF($X$1=5,'X5'!B108,(IF($X$1=6,'X6'!B108,(IF($X$1=7,'X7'!B108,(IF($X$1=8,'X8'!B108,(IF($X$1=9,'X9'!B108,(IF($X$1=10,'X10'!B108,(IF($X$1=11,'X11'!B108,(IF($X$1=12,'X12'!B108,'X13'!B108))))))))))))))))))))))))))))</f>
        <v/>
      </c>
      <c r="C149" s="181" t="str">
        <f ca="1">IF(ISERROR(IF($X$1=1,(VLOOKUP(B149,'X1'!$B:$AZ,47,FALSE)),IF($X$1=2,(VLOOKUP(B149,'X2'!$B:$AZ,47,FALSE)),IF($X$1=3,(VLOOKUP(B149,'X3'!$B:$AZ,47,FALSE)),IF($X$1=4,(VLOOKUP(B149,'X4'!$B:$AZ,47,FALSE)),IF($X$1=5,(VLOOKUP(B149,'X5'!$B:$AZ,47,FALSE)),IF($X$1=6,(VLOOKUP(B149,'X6'!$B:$AZ,47,FALSE)),IF($X$1=7,(VLOOKUP(B149,'X7'!$B:$AZ,47,FALSE)),IF($X$1=8,(VLOOKUP(B149,'X8'!$B:$AZ,47,FALSE)),IF($X$1=9,(VLOOKUP(B149,'X9'!$B:$AZ,47,FALSE)),IF($X$1=10,(VLOOKUP(B149,'X10'!$B:$AZ,47,FALSE)),IF($X$1=11,(VLOOKUP(B149,'X11'!$B:$AZ,47,FALSE)),IF($X$1=12,(VLOOKUP(B149,'X12'!$B:$AZ,47,FALSE)),IF($X$1=13,(VLOOKUP(B149,'X13'!$B:$AZ,47,FALSE)),"B"))))))))))))))=TRUE," ",(IF($X$1=1,(VLOOKUP(B149,'X1'!$B:$AZ,47,FALSE)),IF($X$1=2,(VLOOKUP(B149,'X2'!$B:$AZ,47,FALSE)),IF($X$1=3,(VLOOKUP(B149,'X3'!$B:$AZ,47,FALSE)),IF($X$1=4,(VLOOKUP(B149,'X4'!$B:$AZ,47,FALSE)),IF($X$1=5,(VLOOKUP(B149,'X5'!$B:$AZ,47,FALSE)),IF($X$1=6,(VLOOKUP(B149,'X6'!$B:$AZ,47,FALSE)),IF($X$1=7,(VLOOKUP(B149,'X7'!$B:$AZ,47,FALSE)),IF($X$1=8,(VLOOKUP(B149,'X8'!$B:$AZ,47,FALSE)),IF($X$1=9,(VLOOKUP(B149,'X9'!$B:$AZ,47,FALSE)),IF($X$1=10,(VLOOKUP(B149,'X10'!$B:$AZ,47,FALSE)),IF($X$1=11,(VLOOKUP(B149,'X11'!$B:$AZ,47,FALSE)),IF($X$1=12,(VLOOKUP(B149,'X12'!$B:$AZ,47,FALSE)),IF($X$1=13,(VLOOKUP(B149,'X13'!$B:$AZ,47,FALSE)),"B")))))))))))))))</f>
        <v xml:space="preserve"> </v>
      </c>
      <c r="D149" s="181" t="str">
        <f ca="1">IF(ISERROR(IF($X$1=1,(VLOOKUP(B149,'X1'!$B:$AP,41,FALSE)),IF($X$1=2,(VLOOKUP(B149,'X2'!$B:$AP,41,FALSE)),IF($X$1=3,(VLOOKUP(B149,'X3'!$B:$AP,41,FALSE)),IF($X$1=4,(VLOOKUP(B149,'X4'!$B:$AP,41,FALSE)),IF($X$1=5,(VLOOKUP(B149,'X5'!$B:$AP,41,FALSE)),IF($X$1=6,(VLOOKUP(B149,'X6'!$B:$AP,41,FALSE)),IF($X$1=7,(VLOOKUP(B149,'X7'!$B:$AP,41,FALSE)),IF($X$1=8,(VLOOKUP(B149,'X8'!$B:$AP,41,FALSE)),IF($X$1=9,(VLOOKUP(B149,'X9'!$B:$AP,41,FALSE)),IF($X$1=10,(VLOOKUP(B149,'X10'!$B:$AP,41,FALSE)),IF($X$1=11,(VLOOKUP(B149,'X11'!$B:$AP,41,FALSE)),IF($X$1=12,(VLOOKUP(B149,'X12'!$B:$AP,41,FALSE)),IF($X$1=13,(VLOOKUP(B149,'X13'!$B:$AP,41,FALSE)),"B"))))))))))))))=TRUE," ",(IF($X$1=1,(VLOOKUP(B149,'X1'!$B:$AP,41,FALSE)),IF($X$1=2,(VLOOKUP(B149,'X2'!$B:$AP,41,FALSE)),IF($X$1=3,(VLOOKUP(B149,'X3'!$B:$AP,41,FALSE)),IF($X$1=4,(VLOOKUP(B149,'X4'!$B:$AP,41,FALSE)),IF($X$1=5,(VLOOKUP(B149,'X5'!$B:$AP,41,FALSE)),IF($X$1=6,(VLOOKUP(B149,'X6'!$B:$AP,41,FALSE)),IF($X$1=7,(VLOOKUP(B149,'X7'!$B:$AP,41,FALSE)),IF($X$1=8,(VLOOKUP(B149,'X8'!$B:$AP,41,FALSE)),IF($X$1=9,(VLOOKUP(B149,'X9'!$B:$AP,41,FALSE)),IF($X$1=10,(VLOOKUP(B149,'X10'!$B:$AP,41,FALSE)),IF($X$1=11,(VLOOKUP(B149,'X11'!$B:$AP,41,FALSE)),IF($X$1=12,(VLOOKUP(B149,'X12'!$B:$AP,41,FALSE)),IF($X$1=13,(VLOOKUP(B149,'X13'!$B:$AP,41,FALSE)),"B")))))))))))))))</f>
        <v xml:space="preserve"> </v>
      </c>
      <c r="E149" s="182" t="str">
        <f ca="1">IF(ISERROR(IF($X$1=1,(VLOOKUP(B149,'X1'!$B:$AP,7,FALSE)),IF($X$1=2,(VLOOKUP(B149,'X2'!$B:$AP,7,FALSE)),IF($X$1=3,(VLOOKUP(B149,'X3'!$B:$AP,7,FALSE)),IF($X$1=4,(VLOOKUP(B149,'X4'!$B:$AP,7,FALSE)),IF($X$1=5,(VLOOKUP(B149,'X5'!$B:$AP,7,FALSE)),IF($X$1=6,(VLOOKUP(B149,'X6'!$B:$AP,7,FALSE)),IF($X$1=7,(VLOOKUP(B149,'X7'!$B:$AP,7,FALSE)),IF($X$1=8,(VLOOKUP(B149,'X8'!$B:$AP,7,FALSE)),IF($X$1=9,(VLOOKUP(B149,'X9'!$B:$AP,7,FALSE)),IF($X$1=10,(VLOOKUP(B149,'X10'!$B:$AP,7,FALSE)),IF($X$1=11,(VLOOKUP(B149,'X11'!$B:$AP,7,FALSE)),IF($X$1=12,(VLOOKUP(B149,'X12'!$B:$AP,7,FALSE)),IF($X$1=13,(VLOOKUP(B149,'X13'!$B:$AP,7,FALSE)),"B"))))))))))))))=TRUE," ",(IF($X$1=1,(VLOOKUP(B149,'X1'!$B:$AP,7,FALSE)),IF($X$1=2,(VLOOKUP(B149,'X2'!$B:$AP,7,FALSE)),IF($X$1=3,(VLOOKUP(B149,'X3'!$B:$AP,7,FALSE)),IF($X$1=4,(VLOOKUP(B149,'X4'!$B:$AP,7,FALSE)),IF($X$1=5,(VLOOKUP(B149,'X5'!$B:$AP,7,FALSE)),IF($X$1=6,(VLOOKUP(B149,'X6'!$B:$AP,7,FALSE)),IF($X$1=7,(VLOOKUP(B149,'X7'!$B:$AP,7,FALSE)),IF($X$1=8,(VLOOKUP(B149,'X8'!$B:$AP,7,FALSE)),IF($X$1=9,(VLOOKUP(B149,'X9'!$B:$AP,7,FALSE)),IF($X$1=10,(VLOOKUP(B149,'X10'!$B:$AP,7,FALSE)),IF($X$1=11,(VLOOKUP(B149,'X11'!$B:$AP,7,FALSE)),IF($X$1=12,(VLOOKUP(B149,'X12'!$B:$AP,7,FALSE)),IF($X$1=13,(VLOOKUP(B149,'X13'!$B:$AP,7,FALSE)),"B")))))))))))))))</f>
        <v xml:space="preserve"> </v>
      </c>
      <c r="F149" s="182" t="str">
        <f ca="1">IF(ISERROR(IF((IF($X$1=1,(VLOOKUP(B149,'X1'!$B:$AO,6,FALSE)),(IF($X$1=2,(VLOOKUP(B149,'X2'!$B:$AO,6,FALSE)),(IF($X$1=3,(VLOOKUP(B149,'X3'!$B:$AO,6,FALSE)),(IF($X$1=4,(VLOOKUP(B149,'X4'!$B:$AO,6,FALSE)),(IF($X$1=5,(VLOOKUP(B149,'X5'!$B:$AO,6,FALSE)),(IF($X$1=6,(VLOOKUP(B149,'X6'!$B:$AO,6,FALSE)),(IF($X$1=7,(VLOOKUP(B149,'X7'!$B:$AO,6,FALSE)),(IF($X$1=8,(VLOOKUP(B149,'X8'!$B:$AO,6,FALSE)),(IF($X$1=9,(VLOOKUP(B149,'X9'!$B:$AO,6,FALSE)),(IF($X$1=10,(VLOOKUP(B149,'X10'!$B:$AO,6,FALSE)),(IF($X$1=11,(VLOOKUP(B149,'X11'!$B:$AO,6,FALSE)),(IF($X$1=12,(VLOOKUP(B149,'X12'!$B:$AO,6,FALSE)),(VLOOKUP(B149,'X13'!$B:$AO,6,FALSE))))))))))))))))))))))))))=$V$1," ",(IF($X$1=1,(VLOOKUP(B149,'X1'!$B:$AO,6,FALSE)),(IF($X$1=2,(VLOOKUP(B149,'X2'!$B:$AO,6,FALSE)),(IF($X$1=3,(VLOOKUP(B149,'X3'!$B:$AO,6,FALSE)),(IF($X$1=4,(VLOOKUP(B149,'X4'!$B:$AO,6,FALSE)),(IF($X$1=5,(VLOOKUP(B149,'X5'!$B:$AO,6,FALSE)),(IF($X$1=6,(VLOOKUP(B149,'X6'!$B:$AO,6,FALSE)),(IF($X$1=7,(VLOOKUP(B149,'X7'!$B:$AO,6,FALSE)),(IF($X$1=8,(VLOOKUP(B149,'X8'!$B:$AO,6,FALSE)),(IF($X$1=9,(VLOOKUP(B149,'X9'!$B:$AO,6,FALSE)),(IF($X$1=10,(VLOOKUP(B149,'X10'!$B:$AO,6,FALSE)),(IF($X$1=11,(VLOOKUP(B149,'X11'!$B:$AO,6,FALSE)),(IF($X$1=12,(VLOOKUP(B149,'X12'!$B:$AO,6,FALSE)),(VLOOKUP(B149,'X13'!$B:$AO,6,FALSE))))))))))))))))))))))))))))=TRUE," ",(IF((IF($X$1=1,(VLOOKUP(B149,'X1'!$B:$AO,6,FALSE)),(IF($X$1=2,(VLOOKUP(B149,'X2'!$B:$AO,6,FALSE)),(IF($X$1=3,(VLOOKUP(B149,'X3'!$B:$AO,6,FALSE)),(IF($X$1=4,(VLOOKUP(B149,'X4'!$B:$AO,6,FALSE)),(IF($X$1=5,(VLOOKUP(B149,'X5'!$B:$AO,6,FALSE)),(IF($X$1=6,(VLOOKUP(B149,'X6'!$B:$AO,6,FALSE)),(IF($X$1=7,(VLOOKUP(B149,'X7'!$B:$AO,6,FALSE)),(IF($X$1=8,(VLOOKUP(B149,'X8'!$B:$AO,6,FALSE)),(IF($X$1=9,(VLOOKUP(B149,'X9'!$B:$AO,6,FALSE)),(IF($X$1=10,(VLOOKUP(B149,'X10'!$B:$AO,6,FALSE)),(IF($X$1=11,(VLOOKUP(B149,'X11'!$B:$AO,6,FALSE)),(IF($X$1=12,(VLOOKUP(B149,'X12'!$B:$AO,6,FALSE)),(VLOOKUP(B149,'X13'!$B:$AO,6,FALSE))))))))))))))))))))))))))=$V$1," ",(IF($X$1=1,(VLOOKUP(B149,'X1'!$B:$AO,6,FALSE)),(IF($X$1=2,(VLOOKUP(B149,'X2'!$B:$AO,6,FALSE)),(IF($X$1=3,(VLOOKUP(B149,'X3'!$B:$AO,6,FALSE)),(IF($X$1=4,(VLOOKUP(B149,'X4'!$B:$AO,6,FALSE)),(IF($X$1=5,(VLOOKUP(B149,'X5'!$B:$AO,6,FALSE)),(IF($X$1=6,(VLOOKUP(B149,'X6'!$B:$AO,6,FALSE)),(IF($X$1=7,(VLOOKUP(B149,'X7'!$B:$AO,6,FALSE)),(IF($X$1=8,(VLOOKUP(B149,'X8'!$B:$AO,6,FALSE)),(IF($X$1=9,(VLOOKUP(B149,'X9'!$B:$AO,6,FALSE)),(IF($X$1=10,(VLOOKUP(B149,'X10'!$B:$AO,6,FALSE)),(IF($X$1=11,(VLOOKUP(B149,'X11'!$B:$AO,6,FALSE)),(IF($X$1=12,(VLOOKUP(B149,'X12'!$B:$AO,6,FALSE)),(VLOOKUP(B149,'X13'!$B:$AO,6,FALSE)))))))))))))))))))))))))))))</f>
        <v xml:space="preserve"> </v>
      </c>
      <c r="G149" s="182" t="str">
        <f ca="1">IF(ISERROR(IF($X$1=1,(VLOOKUP(B149,'X1'!$B:$AZ,44,FALSE)),IF($X$1=2,(VLOOKUP(B149,'X2'!$B:$AZ,44,FALSE)),IF($X$1=3,(VLOOKUP(B149,'X3'!$B:$AZ,44,FALSE)),IF($X$1=4,(VLOOKUP(B149,'X4'!$B:$AZ,44,FALSE)),IF($X$1=5,(VLOOKUP(B149,'X5'!$B:$AZ,44,FALSE)),IF($X$1=6,(VLOOKUP(B149,'X6'!$B:$AZ,44,FALSE)),IF($X$1=7,(VLOOKUP(B149,'X7'!$B:$AZ,44,FALSE)),IF($X$1=8,(VLOOKUP(B149,'X8'!$B:$AZ,44,FALSE)),IF($X$1=9,(VLOOKUP(B149,'X9'!$B:$AZ,44,FALSE)),IF($X$1=10,(VLOOKUP(B149,'X10'!$B:$AZ,44,FALSE)),IF($X$1=11,(VLOOKUP(B149,'X11'!$B:$AZ,44,FALSE)),IF($X$1=12,(VLOOKUP(B149,'X12'!$B:$AZ,44,FALSE)),IF($X$1=13,(VLOOKUP(B149,'X13'!$B:$AZ,44,FALSE)),"B"))))))))))))))=TRUE," ",(IF($X$1=1,(VLOOKUP(B149,'X1'!$B:$AZ,44,FALSE)),IF($X$1=2,(VLOOKUP(B149,'X2'!$B:$AZ,44,FALSE)),IF($X$1=3,(VLOOKUP(B149,'X3'!$B:$AZ,44,FALSE)),IF($X$1=4,(VLOOKUP(B149,'X4'!$B:$AZ,44,FALSE)),IF($X$1=5,(VLOOKUP(B149,'X5'!$B:$AZ,44,FALSE)),IF($X$1=6,(VLOOKUP(B149,'X6'!$B:$AZ,44,FALSE)),IF($X$1=7,(VLOOKUP(B149,'X7'!$B:$AZ,44,FALSE)),IF($X$1=8,(VLOOKUP(B149,'X8'!$B:$AZ,44,FALSE)),IF($X$1=9,(VLOOKUP(B149,'X9'!$B:$AZ,44,FALSE)),IF($X$1=10,(VLOOKUP(B149,'X10'!$B:$AZ,44,FALSE)),IF($X$1=11,(VLOOKUP(B149,'X11'!$B:$AZ,44,FALSE)),IF($X$1=12,(VLOOKUP(B149,'X12'!$B:$AZ,44,FALSE)),IF($X$1=13,(VLOOKUP(B149,'X13'!$B:$AZ,44,FALSE)),"B")))))))))))))))</f>
        <v xml:space="preserve"> </v>
      </c>
      <c r="H149" s="182" t="str">
        <f ca="1">IF(ISERROR(IF($X$1=1,(VLOOKUP(B149,'X1'!$B:$AZ,8,FALSE)),IF($X$1=2,(VLOOKUP(B149,'X2'!$B:$AZ,8,FALSE)),IF($X$1=3,(VLOOKUP(B149,'X3'!$B:$AZ,8,FALSE)),IF($X$1=4,(VLOOKUP(B149,'X4'!$B:$AZ,8,FALSE)),IF($X$1=5,(VLOOKUP(B149,'X5'!$B:$AZ,8,FALSE)),IF($X$1=6,(VLOOKUP(B149,'X6'!$B:$AZ,8,FALSE)),IF($X$1=7,(VLOOKUP(B149,'X7'!$B:$AZ,8,FALSE)),IF($X$1=8,(VLOOKUP(B149,'X8'!$B:$AZ,8,FALSE)),IF($X$1=9,(VLOOKUP(B149,'X9'!$B:$AZ,8,FALSE)),IF($X$1=10,(VLOOKUP(B149,'X10'!$B:$AZ,8,FALSE)),IF($X$1=11,(VLOOKUP(B149,'X11'!$B:$AZ,8,FALSE)),IF($X$1=12,(VLOOKUP(B149,'X12'!$B:$AZ,8,FALSE)),IF($X$1=13,(VLOOKUP(B149,'X13'!$B:$AZ,8,FALSE)),"B"))))))))))))))=TRUE," ",(IF($X$1=1,(VLOOKUP(B149,'X1'!$B:$AZ,8,FALSE)),IF($X$1=2,(VLOOKUP(B149,'X2'!$B:$AZ,8,FALSE)),IF($X$1=3,(VLOOKUP(B149,'X3'!$B:$AZ,8,FALSE)),IF($X$1=4,(VLOOKUP(B149,'X4'!$B:$AZ,8,FALSE)),IF($X$1=5,(VLOOKUP(B149,'X5'!$B:$AZ,8,FALSE)),IF($X$1=6,(VLOOKUP(B149,'X6'!$B:$AZ,8,FALSE)),IF($X$1=7,(VLOOKUP(B149,'X7'!$B:$AZ,8,FALSE)),IF($X$1=8,(VLOOKUP(B149,'X8'!$B:$AZ,8,FALSE)),IF($X$1=9,(VLOOKUP(B149,'X9'!$B:$AZ,8,FALSE)),IF($X$1=10,(VLOOKUP(B149,'X10'!$B:$AZ,8,FALSE)),IF($X$1=11,(VLOOKUP(B149,'X11'!$B:$AZ,8,FALSE)),IF($X$1=12,(VLOOKUP(B149,'X12'!$B:$AZ,8,FALSE)),IF($X$1=13,(VLOOKUP(B149,'X13'!$B:$AZ,8,FALSE)),"B")))))))))))))))</f>
        <v xml:space="preserve"> </v>
      </c>
      <c r="I149" s="183" t="str">
        <f ca="1">IF(ISERROR(IF($X$1=1,(VLOOKUP(B149,'X1'!$B:$AZ,2,FALSE)),IF($X$1=2,(VLOOKUP(B149,'X2'!$B:$AZ,2,FALSE)),IF($X$1=3,(VLOOKUP(B149,'X3'!$B:$AZ,2,FALSE)),IF($X$1=4,(VLOOKUP(B149,'X4'!$B:$AZ,2,FALSE)),IF($X$1=5,(VLOOKUP(B149,'X5'!$B:$AZ,2,FALSE)),IF($X$1=6,(VLOOKUP(B149,'X6'!$B:$AZ,2,FALSE)),IF($X$1=7,(VLOOKUP(B149,'X7'!$B:$AZ,2,FALSE)),IF($X$1=8,(VLOOKUP(B149,'X8'!$B:$AZ,2,FALSE)),IF($X$1=9,(VLOOKUP(B149,'X9'!$B:$AZ,2,FALSE)),IF($X$1=10,(VLOOKUP(B149,'X10'!$B:$AZ,2,FALSE)),IF($X$1=11,(VLOOKUP(B149,'X11'!$B:$AZ,2,FALSE)),IF($X$1=12,(VLOOKUP(B149,'X12'!$B:$AZ,2,FALSE)),IF($X$1=13,(VLOOKUP(B149,'X13'!$B:$AZ,2,FALSE)),"B"))))))))))))))=TRUE," ",(IF($X$1=1,(VLOOKUP(B149,'X1'!$B:$AZ,2,FALSE)),IF($X$1=2,(VLOOKUP(B149,'X2'!$B:$AZ,2,FALSE)),IF($X$1=3,(VLOOKUP(B149,'X3'!$B:$AZ,2,FALSE)),IF($X$1=4,(VLOOKUP(B149,'X4'!$B:$AZ,2,FALSE)),IF($X$1=5,(VLOOKUP(B149,'X5'!$B:$AZ,2,FALSE)),IF($X$1=6,(VLOOKUP(B149,'X6'!$B:$AZ,2,FALSE)),IF($X$1=7,(VLOOKUP(B149,'X7'!$B:$AZ,2,FALSE)),IF($X$1=8,(VLOOKUP(B149,'X8'!$B:$AZ,2,FALSE)),IF($X$1=9,(VLOOKUP(B149,'X9'!$B:$AZ,2,FALSE)),IF($X$1=10,(VLOOKUP(B149,'X10'!$B:$AZ,2,FALSE)),IF($X$1=11,(VLOOKUP(B149,'X11'!$B:$AZ,2,FALSE)),IF($X$1=12,(VLOOKUP(B149,'X12'!$B:$AZ,2,FALSE)),IF($X$1=13,(VLOOKUP(B149,'X13'!$B:$AZ,2,FALSE)),"B")))))))))))))))</f>
        <v xml:space="preserve"> </v>
      </c>
      <c r="J149" s="183" t="str">
        <f ca="1">IF(ISERROR(IF($X$1=1,(VLOOKUP(B149,'X1'!$B:$AZ,3,FALSE)),IF($X$1=2,(VLOOKUP(B149,'X2'!$B:$AZ,3,FALSE)),IF($X$1=3,(VLOOKUP(B149,'X3'!$B:$AZ,3,FALSE)),IF($X$1=4,(VLOOKUP(B149,'X4'!$B:$AZ,3,FALSE)),IF($X$1=5,(VLOOKUP(B149,'X5'!$B:$AZ,3,FALSE)),IF($X$1=6,(VLOOKUP(B149,'X6'!$B:$AZ,3,FALSE)),IF($X$1=7,(VLOOKUP(B149,'X7'!$B:$AZ,3,FALSE)),IF($X$1=8,(VLOOKUP(B149,'X8'!$B:$AZ,3,FALSE)),IF($X$1=9,(VLOOKUP(B149,'X9'!$B:$AZ,3,FALSE)),IF($X$1=10,(VLOOKUP(B149,'X10'!$B:$AZ,3,FALSE)),IF($X$1=11,(VLOOKUP(B149,'X11'!$B:$AZ,3,FALSE)),IF($X$1=12,(VLOOKUP(B149,'X12'!$B:$AZ,3,FALSE)),IF($X$1=13,(VLOOKUP(B149,'X13'!$B:$AZ,3,FALSE)),"B"))))))))))))))=TRUE," ",(IF($X$1=1,(VLOOKUP(B149,'X1'!$B:$AZ,3,FALSE)),IF($X$1=2,(VLOOKUP(B149,'X2'!$B:$AZ,3,FALSE)),IF($X$1=3,(VLOOKUP(B149,'X3'!$B:$AZ,3,FALSE)),IF($X$1=4,(VLOOKUP(B149,'X4'!$B:$AZ,3,FALSE)),IF($X$1=5,(VLOOKUP(B149,'X5'!$B:$AZ,3,FALSE)),IF($X$1=6,(VLOOKUP(B149,'X6'!$B:$AZ,3,FALSE)),IF($X$1=7,(VLOOKUP(B149,'X7'!$B:$AZ,3,FALSE)),IF($X$1=8,(VLOOKUP(B149,'X8'!$B:$AZ,3,FALSE)),IF($X$1=9,(VLOOKUP(B149,'X9'!$B:$AZ,3,FALSE)),IF($X$1=10,(VLOOKUP(B149,'X10'!$B:$AZ,3,FALSE)),IF($X$1=11,(VLOOKUP(B149,'X11'!$B:$AZ,3,FALSE)),IF($X$1=12,(VLOOKUP(B149,'X12'!$B:$AZ,3,FALSE)),IF($X$1=13,(VLOOKUP(B149,'X13'!$B:$AZ,3,FALSE)),"B")))))))))))))))</f>
        <v xml:space="preserve"> </v>
      </c>
      <c r="K149" s="183" t="str">
        <f ca="1">IF(ISERROR(IF($X$1=1,(VLOOKUP(B149,'X1'!$B:$AZ,5,FALSE)),IF($X$1=2,(VLOOKUP(B149,'X2'!$B:$AZ,5,FALSE)),IF($X$1=3,(VLOOKUP(B149,'X3'!$B:$AZ,5,FALSE)),IF($X$1=4,(VLOOKUP(B149,'X4'!$B:$AZ,5,FALSE)),IF($X$1=5,(VLOOKUP(B149,'X5'!$B:$AZ,5,FALSE)),IF($X$1=6,(VLOOKUP(B149,'X6'!$B:$AZ,5,FALSE)),IF($X$1=7,(VLOOKUP(B149,'X7'!$B:$AZ,5,FALSE)),IF($X$1=8,(VLOOKUP(B149,'X8'!$B:$AZ,5,FALSE)),IF($X$1=9,(VLOOKUP(B149,'X9'!$B:$AZ,5,FALSE)),IF($X$1=10,(VLOOKUP(B149,'X10'!$B:$AZ,5,FALSE)),IF($X$1=11,(VLOOKUP(B149,'X11'!$B:$AZ,5,FALSE)),IF($X$1=12,(VLOOKUP(B149,'X12'!$B:$AZ,5,FALSE)),IF($X$1=13,(VLOOKUP(B149,'X13'!$B:$AZ,5,FALSE)),"B"))))))))))))))=TRUE," ",(IF($X$1=1,(VLOOKUP(B149,'X1'!$B:$AZ,5,FALSE)),IF($X$1=2,(VLOOKUP(B149,'X2'!$B:$AZ,5,FALSE)),IF($X$1=3,(VLOOKUP(B149,'X3'!$B:$AZ,5,FALSE)),IF($X$1=4,(VLOOKUP(B149,'X4'!$B:$AZ,5,FALSE)),IF($X$1=5,(VLOOKUP(B149,'X5'!$B:$AZ,5,FALSE)),IF($X$1=6,(VLOOKUP(B149,'X6'!$B:$AZ,5,FALSE)),IF($X$1=7,(VLOOKUP(B149,'X7'!$B:$AZ,5,FALSE)),IF($X$1=8,(VLOOKUP(B149,'X8'!$B:$AZ,5,FALSE)),IF($X$1=9,(VLOOKUP(B149,'X9'!$B:$AZ,5,FALSE)),IF($X$1=10,(VLOOKUP(B149,'X10'!$B:$AZ,5,FALSE)),IF($X$1=11,(VLOOKUP(B149,'X11'!$B:$AZ,5,FALSE)),IF($X$1=12,(VLOOKUP(B149,'X12'!$B:$AZ,5,FALSE)),IF($X$1=13,(VLOOKUP(B149,'X13'!$B:$AZ,5,FALSE)),"B")))))))))))))))</f>
        <v xml:space="preserve"> </v>
      </c>
      <c r="L149" s="184" t="str">
        <f ca="1">IF(ISERROR(IF($X$1=1,(VLOOKUP(B149,'X1'!$B:$AZ,9,FALSE)),IF($X$1=2,(VLOOKUP(B149,'X2'!$B:$AZ,9,FALSE)),IF($X$1=3,(VLOOKUP(B149,'X3'!$B:$AZ,9,FALSE)),IF($X$1=4,(VLOOKUP(B149,'X4'!$B:$AZ,9,FALSE)),IF($X$1=5,(VLOOKUP(B149,'X5'!$B:$AZ,9,FALSE)),IF($X$1=6,(VLOOKUP(B149,'X6'!$B:$AZ,9,FALSE)),IF($X$1=7,(VLOOKUP(B149,'X7'!$B:$AZ,9,FALSE)),IF($X$1=8,(VLOOKUP(B149,'X8'!$B:$AZ,9,FALSE)),IF($X$1=9,(VLOOKUP(B149,'X9'!$B:$AZ,9,FALSE)),IF($X$1=10,(VLOOKUP(B149,'X10'!$B:$AZ,9,FALSE)),IF($X$1=11,(VLOOKUP(B149,'X11'!$B:$AZ,9,FALSE)),IF($X$1=12,(VLOOKUP(B149,'X12'!$B:$AZ,9,FALSE)),IF($X$1=13,(VLOOKUP(B149,'X13'!$B:$AZ,9,FALSE)),"B"))))))))))))))=TRUE," ",(IF($X$1=1,(VLOOKUP(B149,'X1'!$B:$AZ,9,FALSE)),IF($X$1=2,(VLOOKUP(B149,'X2'!$B:$AZ,9,FALSE)),IF($X$1=3,(VLOOKUP(B149,'X3'!$B:$AZ,9,FALSE)),IF($X$1=4,(VLOOKUP(B149,'X4'!$B:$AZ,9,FALSE)),IF($X$1=5,(VLOOKUP(B149,'X5'!$B:$AZ,9,FALSE)),IF($X$1=6,(VLOOKUP(B149,'X6'!$B:$AZ,9,FALSE)),IF($X$1=7,(VLOOKUP(B149,'X7'!$B:$AZ,9,FALSE)),IF($X$1=8,(VLOOKUP(B149,'X8'!$B:$AZ,9,FALSE)),IF($X$1=9,(VLOOKUP(B149,'X9'!$B:$AZ,9,FALSE)),IF($X$1=10,(VLOOKUP(B149,'X10'!$B:$AZ,9,FALSE)),IF($X$1=11,(VLOOKUP(B149,'X11'!$B:$AZ,9,FALSE)),IF($X$1=12,(VLOOKUP(B149,'X12'!$B:$AZ,9,FALSE)),IF($X$1=13,(VLOOKUP(B149,'X13'!$B:$AZ,9,FALSE)),"B")))))))))))))))</f>
        <v xml:space="preserve"> </v>
      </c>
      <c r="M149" s="184" t="str">
        <f ca="1">IF(ISERROR(IF($X$1=1,(VLOOKUP(B149,'X1'!$B:$AZ,10,FALSE)),IF($X$1=2,(VLOOKUP(B149,'X2'!$B:$AZ,10,FALSE)),IF($X$1=3,(VLOOKUP(B149,'X3'!$B:$AZ,10,FALSE)),IF($X$1=4,(VLOOKUP(B149,'X4'!$B:$AZ,10,FALSE)),IF($X$1=5,(VLOOKUP(B149,'X5'!$B:$AZ,10,FALSE)),IF($X$1=6,(VLOOKUP(B149,'X6'!$B:$AZ,10,FALSE)),IF($X$1=7,(VLOOKUP(B149,'X7'!$B:$AZ,10,FALSE)),IF($X$1=8,(VLOOKUP(B149,'X8'!$B:$AZ,10,FALSE)),IF($X$1=9,(VLOOKUP(B149,'X9'!$B:$AZ,10,FALSE)),IF($X$1=10,(VLOOKUP(B149,'X10'!$B:$AZ,10,FALSE)),IF($X$1=11,(VLOOKUP(B149,'X11'!$B:$AZ,10,FALSE)),IF($X$1=12,(VLOOKUP(B149,'X12'!$B:$AZ,10,FALSE)),IF($X$1=13,(VLOOKUP(B149,'X13'!$B:$AZ,10,FALSE)),"B"))))))))))))))=TRUE," ",(IF($X$1=1,(VLOOKUP(B149,'X1'!$B:$AZ,10,FALSE)),IF($X$1=2,(VLOOKUP(B149,'X2'!$B:$AZ,10,FALSE)),IF($X$1=3,(VLOOKUP(B149,'X3'!$B:$AZ,10,FALSE)),IF($X$1=4,(VLOOKUP(B149,'X4'!$B:$AZ,10,FALSE)),IF($X$1=5,(VLOOKUP(B149,'X5'!$B:$AZ,10,FALSE)),IF($X$1=6,(VLOOKUP(B149,'X6'!$B:$AZ,10,FALSE)),IF($X$1=7,(VLOOKUP(B149,'X7'!$B:$AZ,10,FALSE)),IF($X$1=8,(VLOOKUP(B149,'X8'!$B:$AZ,10,FALSE)),IF($X$1=9,(VLOOKUP(B149,'X9'!$B:$AZ,10,FALSE)),IF($X$1=10,(VLOOKUP(B149,'X10'!$B:$AZ,10,FALSE)),IF($X$1=11,(VLOOKUP(B149,'X11'!$B:$AZ,10,FALSE)),IF($X$1=12,(VLOOKUP(B149,'X12'!$B:$AZ,10,FALSE)),IF($X$1=13,(VLOOKUP(B149,'X13'!$B:$AZ,10,FALSE)),"B")))))))))))))))</f>
        <v xml:space="preserve"> </v>
      </c>
      <c r="N149" s="185" t="str">
        <f ca="1">IF(ISERROR(IF($X$1=1,(VLOOKUP(B149,'X1'!$B:$AZ,45,FALSE)),IF($X$1=2,(VLOOKUP(B149,'X2'!$B:$AZ,45,FALSE)),IF($X$1=3,(VLOOKUP(B149,'X3'!$B:$AZ,45,FALSE)),IF($X$1=4,(VLOOKUP(B149,'X4'!$B:$AZ,45,FALSE)),IF($X$1=5,(VLOOKUP(B149,'X5'!$B:$AZ,45,FALSE)),IF($X$1=6,(VLOOKUP(B149,'X6'!$B:$AZ,45,FALSE)),IF($X$1=7,(VLOOKUP(B149,'X7'!$B:$AZ,45,FALSE)),IF($X$1=8,(VLOOKUP(B149,'X8'!$B:$AZ,45,FALSE)),IF($X$1=9,(VLOOKUP(B149,'X9'!$B:$AZ,45,FALSE)),IF($X$1=10,(VLOOKUP(B149,'X10'!$B:$AZ,45,FALSE)),IF($X$1=11,(VLOOKUP(B149,'X11'!$B:$AZ,45,FALSE)),IF($X$1=12,(VLOOKUP(B149,'X12'!$B:$AZ,45,FALSE)),IF($X$1=13,(VLOOKUP(B149,'X13'!$B:$AZ,45,FALSE)),"B"))))))))))))))=TRUE," ",(IF($X$1=1,(VLOOKUP(B149,'X1'!$B:$AZ,45,FALSE)),IF($X$1=2,(VLOOKUP(B149,'X2'!$B:$AZ,45,FALSE)),IF($X$1=3,(VLOOKUP(B149,'X3'!$B:$AZ,45,FALSE)),IF($X$1=4,(VLOOKUP(B149,'X4'!$B:$AZ,45,FALSE)),IF($X$1=5,(VLOOKUP(B149,'X5'!$B:$AZ,45,FALSE)),IF($X$1=6,(VLOOKUP(B149,'X6'!$B:$AZ,45,FALSE)),IF($X$1=7,(VLOOKUP(B149,'X7'!$B:$AZ,45,FALSE)),IF($X$1=8,(VLOOKUP(B149,'X8'!$B:$AZ,45,FALSE)),IF($X$1=9,(VLOOKUP(B149,'X9'!$B:$AZ,45,FALSE)),IF($X$1=10,(VLOOKUP(B149,'X10'!$B:$AZ,45,FALSE)),IF($X$1=11,(VLOOKUP(B149,'X11'!$B:$AZ,45,FALSE)),IF($X$1=12,(VLOOKUP(B149,'X12'!$B:$AZ,45,FALSE)),IF($X$1=13,(VLOOKUP(B149,'X13'!$B:$AZ,45,FALSE)),"B")))))))))))))))</f>
        <v xml:space="preserve"> </v>
      </c>
      <c r="O149" s="184" t="str">
        <f ca="1">IF(ISERROR(IF($X$1=1,(VLOOKUP(B149,'X1'!$B:$AZ,11,FALSE)),IF($X$1=2,(VLOOKUP(B149,'X2'!$B:$AZ,11,FALSE)),IF($X$1=3,(VLOOKUP(B149,'X3'!$B:$AZ,11,FALSE)),IF($X$1=4,(VLOOKUP(B149,'X4'!$B:$AZ,11,FALSE)),IF($X$1=5,(VLOOKUP(B149,'X5'!$B:$AZ,11,FALSE)),IF($X$1=6,(VLOOKUP(B149,'X6'!$B:$AZ,11,FALSE)),IF($X$1=7,(VLOOKUP(B149,'X7'!$B:$AZ,11,FALSE)),IF($X$1=8,(VLOOKUP(B149,'X8'!$B:$AZ,11,FALSE)),IF($X$1=9,(VLOOKUP(B149,'X9'!$B:$AZ,11,FALSE)),IF($X$1=10,(VLOOKUP(B149,'X10'!$B:$AZ,11,FALSE)),IF($X$1=11,(VLOOKUP(B149,'X11'!$B:$AZ,11,FALSE)),IF($X$1=12,(VLOOKUP(B149,'X12'!$B:$AZ,11,FALSE)),IF($X$1=13,(VLOOKUP(B149,'X13'!$B:$AZ,11,FALSE)),"B"))))))))))))))=TRUE," ",(IF($X$1=1,(VLOOKUP(B149,'X1'!$B:$AZ,11,FALSE)),IF($X$1=2,(VLOOKUP(B149,'X2'!$B:$AZ,11,FALSE)),IF($X$1=3,(VLOOKUP(B149,'X3'!$B:$AZ,11,FALSE)),IF($X$1=4,(VLOOKUP(B149,'X4'!$B:$AZ,11,FALSE)),IF($X$1=5,(VLOOKUP(B149,'X5'!$B:$AZ,11,FALSE)),IF($X$1=6,(VLOOKUP(B149,'X6'!$B:$AZ,11,FALSE)),IF($X$1=7,(VLOOKUP(B149,'X7'!$B:$AZ,11,FALSE)),IF($X$1=8,(VLOOKUP(B149,'X8'!$B:$AZ,11,FALSE)),IF($X$1=9,(VLOOKUP(B149,'X9'!$B:$AZ,11,FALSE)),IF($X$1=10,(VLOOKUP(B149,'X10'!$B:$AZ,11,FALSE)),IF($X$1=11,(VLOOKUP(B149,'X11'!$B:$AZ,11,FALSE)),IF($X$1=12,(VLOOKUP(B149,'X12'!$B:$AZ,11,FALSE)),IF($X$1=13,(VLOOKUP(B149,'X13'!$B:$AZ,11,FALSE)),"B")))))))))))))))</f>
        <v xml:space="preserve"> </v>
      </c>
      <c r="P149" s="184" t="str">
        <f ca="1">IF(ISERROR(IF($X$1=1,(VLOOKUP(B149,'X1'!$B:$AZ,12,FALSE)),IF($X$1=2,(VLOOKUP(B149,'X2'!$B:$AZ,12,FALSE)),IF($X$1=3,(VLOOKUP(B149,'X3'!$B:$AZ,12,FALSE)),IF($X$1=4,(VLOOKUP(B149,'X4'!$B:$AZ,12,FALSE)),IF($X$1=5,(VLOOKUP(B149,'X5'!$B:$AZ,12,FALSE)),IF($X$1=6,(VLOOKUP(B149,'X6'!$B:$AZ,12,FALSE)),IF($X$1=7,(VLOOKUP(B149,'X7'!$B:$AZ,12,FALSE)),IF($X$1=8,(VLOOKUP(B149,'X8'!$B:$AZ,12,FALSE)),IF($X$1=9,(VLOOKUP(B149,'X9'!$B:$AZ,12,FALSE)),IF($X$1=10,(VLOOKUP(B149,'X10'!$B:$AZ,12,FALSE)),IF($X$1=11,(VLOOKUP(B149,'X11'!$B:$AZ,12,FALSE)),IF($X$1=12,(VLOOKUP(B149,'X12'!$B:$AZ,12,FALSE)),IF($X$1=13,(VLOOKUP(B149,'X13'!$B:$AZ,12,FALSE)),"B"))))))))))))))=TRUE," ",(IF($X$1=1,(VLOOKUP(B149,'X1'!$B:$AZ,12,FALSE)),IF($X$1=2,(VLOOKUP(B149,'X2'!$B:$AZ,12,FALSE)),IF($X$1=3,(VLOOKUP(B149,'X3'!$B:$AZ,12,FALSE)),IF($X$1=4,(VLOOKUP(B149,'X4'!$B:$AZ,12,FALSE)),IF($X$1=5,(VLOOKUP(B149,'X5'!$B:$AZ,12,FALSE)),IF($X$1=6,(VLOOKUP(B149,'X6'!$B:$AZ,12,FALSE)),IF($X$1=7,(VLOOKUP(B149,'X7'!$B:$AZ,12,FALSE)),IF($X$1=8,(VLOOKUP(B149,'X8'!$B:$AZ,12,FALSE)),IF($X$1=9,(VLOOKUP(B149,'X9'!$B:$AZ,12,FALSE)),IF($X$1=10,(VLOOKUP(B149,'X10'!$B:$AZ,12,FALSE)),IF($X$1=11,(VLOOKUP(B149,'X11'!$B:$AZ,12,FALSE)),IF($X$1=12,(VLOOKUP(B149,'X12'!$B:$AZ,12,FALSE)),IF($X$1=13,(VLOOKUP(B149,'X13'!$B:$AZ,12,FALSE)),"B")))))))))))))))</f>
        <v xml:space="preserve"> </v>
      </c>
      <c r="Q149" s="185" t="str">
        <f ca="1">IF(ISERROR(IF($X$1=1,(VLOOKUP(B149,'X1'!$B:$AZ,46,FALSE)),IF($X$1=2,(VLOOKUP(B149,'X2'!$B:$AZ,46,FALSE)),IF($X$1=3,(VLOOKUP(B149,'X3'!$B:$AZ,46,FALSE)),IF($X$1=4,(VLOOKUP(B149,'X4'!$B:$AZ,46,FALSE)),IF($X$1=5,(VLOOKUP(B149,'X5'!$B:$AZ,46,FALSE)),IF($X$1=6,(VLOOKUP(B149,'X6'!$B:$AZ,46,FALSE)),IF($X$1=7,(VLOOKUP(B149,'X7'!$B:$AZ,46,FALSE)),IF($X$1=8,(VLOOKUP(B149,'X8'!$B:$AZ,46,FALSE)),IF($X$1=9,(VLOOKUP(B149,'X9'!$B:$AZ,46,FALSE)),IF($X$1=10,(VLOOKUP(B149,'X10'!$B:$AZ,46,FALSE)),IF($X$1=11,(VLOOKUP(B149,'X11'!$B:$AZ,46,FALSE)),IF($X$1=12,(VLOOKUP(B149,'X12'!$B:$AZ,46,FALSE)),IF($X$1=13,(VLOOKUP(B149,'X13'!$B:$AZ,46,FALSE)),"B"))))))))))))))=TRUE," ",(IF($X$1=1,(VLOOKUP(B149,'X1'!$B:$AZ,46,FALSE)),IF($X$1=2,(VLOOKUP(B149,'X2'!$B:$AZ,46,FALSE)),IF($X$1=3,(VLOOKUP(B149,'X3'!$B:$AZ,46,FALSE)),IF($X$1=4,(VLOOKUP(B149,'X4'!$B:$AZ,46,FALSE)),IF($X$1=5,(VLOOKUP(B149,'X5'!$B:$AZ,46,FALSE)),IF($X$1=6,(VLOOKUP(B149,'X6'!$B:$AZ,46,FALSE)),IF($X$1=7,(VLOOKUP(B149,'X7'!$B:$AZ,46,FALSE)),IF($X$1=8,(VLOOKUP(B149,'X8'!$B:$AZ,46,FALSE)),IF($X$1=9,(VLOOKUP(B149,'X9'!$B:$AZ,46,FALSE)),IF($X$1=10,(VLOOKUP(B149,'X10'!$B:$AZ,46,FALSE)),IF($X$1=11,(VLOOKUP(B149,'X11'!$B:$AZ,46,FALSE)),IF($X$1=12,(VLOOKUP(B149,'X12'!$B:$AZ,46,FALSE)),IF($X$1=13,(VLOOKUP(B149,'X13'!$B:$AZ,46,FALSE)),"B")))))))))))))))</f>
        <v xml:space="preserve"> </v>
      </c>
      <c r="R149" s="185" t="str">
        <f ca="1">IF(ISERROR(IF($X$1=1,(VLOOKUP(B149,'X1'!$B:$AZ,15,FALSE)),IF($X$1=2,(VLOOKUP(B149,'X2'!$B:$AZ,15,FALSE)),IF($X$1=3,(VLOOKUP(B149,'X3'!$B:$AZ,15,FALSE)),IF($X$1=4,(VLOOKUP(B149,'X4'!$B:$AZ,15,FALSE)),IF($X$1=5,(VLOOKUP(B149,'X5'!$B:$AZ,15,FALSE)),IF($X$1=6,(VLOOKUP(B149,'X6'!$B:$AZ,15,FALSE)),IF($X$1=7,(VLOOKUP(B149,'X7'!$B:$AZ,15,FALSE)),IF($X$1=8,(VLOOKUP(B149,'X8'!$B:$AZ,15,FALSE)),IF($X$1=9,(VLOOKUP(B149,'X9'!$B:$AZ,15,FALSE)),IF($X$1=10,(VLOOKUP(B149,'X10'!$B:$AZ,15,FALSE)),IF($X$1=11,(VLOOKUP(B149,'X11'!$B:$AZ,15,FALSE)),IF($X$1=12,(VLOOKUP(B149,'X12'!$B:$AZ,15,FALSE)),IF($X$1=13,(VLOOKUP(B149,'X13'!$B:$AZ,15,FALSE)),"B"))))))))))))))=TRUE," ",(IF($X$1=1,(VLOOKUP(B149,'X1'!$B:$AZ,15,FALSE)),IF($X$1=2,(VLOOKUP(B149,'X2'!$B:$AZ,15,FALSE)),IF($X$1=3,(VLOOKUP(B149,'X3'!$B:$AZ,15,FALSE)),IF($X$1=4,(VLOOKUP(B149,'X4'!$B:$AZ,15,FALSE)),IF($X$1=5,(VLOOKUP(B149,'X5'!$B:$AZ,15,FALSE)),IF($X$1=6,(VLOOKUP(B149,'X6'!$B:$AZ,15,FALSE)),IF($X$1=7,(VLOOKUP(B149,'X7'!$B:$AZ,15,FALSE)),IF($X$1=8,(VLOOKUP(B149,'X8'!$B:$AZ,15,FALSE)),IF($X$1=9,(VLOOKUP(B149,'X9'!$B:$AZ,15,FALSE)),IF($X$1=10,(VLOOKUP(B149,'X10'!$B:$AZ,15,FALSE)),IF($X$1=11,(VLOOKUP(B149,'X11'!$B:$AZ,15,FALSE)),IF($X$1=12,(VLOOKUP(B149,'X12'!$B:$AZ,15,FALSE)),IF($X$1=13,(VLOOKUP(B149,'X13'!$B:$AZ,15,FALSE)),"B")))))))))))))))</f>
        <v xml:space="preserve"> </v>
      </c>
      <c r="S149" s="185" t="str">
        <f ca="1">IF(ISERROR(IF((IF($X$1=1,(VLOOKUP(B149,'X1'!$B:$AZ,14,FALSE)),(IF($X$1=2,(VLOOKUP(B149,'X2'!$B:$AZ,14,FALSE)),(IF($X$1=3,(VLOOKUP(B149,'X3'!$B:$AZ,14,FALSE)),(IF($X$1=4,(VLOOKUP(B149,'X4'!$B:$AZ,14,FALSE)),(IF($X$1=5,(VLOOKUP(B149,'X5'!$B:$AZ,14,FALSE)),(IF($X$1=6,(VLOOKUP(B149,'X6'!$B:$AZ,14,FALSE)),(IF($X$1=7,(VLOOKUP(B149,'X7'!$B:$AZ,14,FALSE)),(IF($X$1=8,(VLOOKUP(B149,'X8'!$B:$AZ,14,FALSE)),(IF($X$1=9,(VLOOKUP(B149,'X9'!$B:$AZ,14,FALSE)),(IF($X$1=10,(VLOOKUP(B149,'X10'!$B:$AZ,14,FALSE)),(IF($X$1=11,(VLOOKUP(B149,'X11'!$B:$AZ,14,FALSE)),(IF($X$1=12,(VLOOKUP(B149,'X12'!$B:$AZ,14,FALSE)),(VLOOKUP(B149,'X13'!$B:$AZ,14,FALSE))))))))))))))))))))))))))=$V$1," ",(IF($X$1=1,(VLOOKUP(B149,'X1'!$B:$AZ,14,FALSE)),(IF($X$1=2,(VLOOKUP(B149,'X2'!$B:$AZ,14,FALSE)),(IF($X$1=3,(VLOOKUP(B149,'X3'!$B:$AZ,14,FALSE)),(IF($X$1=4,(VLOOKUP(B149,'X4'!$B:$AZ,14,FALSE)),(IF($X$1=5,(VLOOKUP(B149,'X5'!$B:$AZ,14,FALSE)),(IF($X$1=6,(VLOOKUP(B149,'X6'!$B:$AZ,14,FALSE)),(IF($X$1=7,(VLOOKUP(B149,'X7'!$B:$AZ,14,FALSE)),(IF($X$1=8,(VLOOKUP(B149,'X8'!$B:$AZ,14,FALSE)),(IF($X$1=9,(VLOOKUP(B149,'X9'!$B:$AZ,14,FALSE)),(IF($X$1=10,(VLOOKUP(B149,'X10'!$B:$AZ,14,FALSE)),(IF($X$1=11,(VLOOKUP(B149,'X11'!$B:$AZ,14,FALSE)),(IF($X$1=12,(VLOOKUP(B149,'X12'!$B:$AZ,14,FALSE)),(VLOOKUP(B149,'X13'!$B:$AZ,14,FALSE))))))))))))))))))))))))))))=TRUE," ",(IF((IF($X$1=1,(VLOOKUP(B149,'X1'!$B:$AZ,14,FALSE)),(IF($X$1=2,(VLOOKUP(B149,'X2'!$B:$AZ,14,FALSE)),(IF($X$1=3,(VLOOKUP(B149,'X3'!$B:$AZ,14,FALSE)),(IF($X$1=4,(VLOOKUP(B149,'X4'!$B:$AZ,14,FALSE)),(IF($X$1=5,(VLOOKUP(B149,'X5'!$B:$AZ,14,FALSE)),(IF($X$1=6,(VLOOKUP(B149,'X6'!$B:$AZ,14,FALSE)),(IF($X$1=7,(VLOOKUP(B149,'X7'!$B:$AZ,14,FALSE)),(IF($X$1=8,(VLOOKUP(B149,'X8'!$B:$AZ,14,FALSE)),(IF($X$1=9,(VLOOKUP(B149,'X9'!$B:$AZ,14,FALSE)),(IF($X$1=10,(VLOOKUP(B149,'X10'!$B:$AZ,14,FALSE)),(IF($X$1=11,(VLOOKUP(B149,'X11'!$B:$AZ,14,FALSE)),(IF($X$1=12,(VLOOKUP(B149,'X12'!$B:$AZ,14,FALSE)),(VLOOKUP(B149,'X13'!$B:$AZ,14,FALSE))))))))))))))))))))))))))=$V$1," ",(IF($X$1=1,(VLOOKUP(B149,'X1'!$B:$AZ,14,FALSE)),(IF($X$1=2,(VLOOKUP(B149,'X2'!$B:$AZ,14,FALSE)),(IF($X$1=3,(VLOOKUP(B149,'X3'!$B:$AZ,14,FALSE)),(IF($X$1=4,(VLOOKUP(B149,'X4'!$B:$AZ,14,FALSE)),(IF($X$1=5,(VLOOKUP(B149,'X5'!$B:$AZ,14,FALSE)),(IF($X$1=6,(VLOOKUP(B149,'X6'!$B:$AZ,14,FALSE)),(IF($X$1=7,(VLOOKUP(B149,'X7'!$B:$AZ,14,FALSE)),(IF($X$1=8,(VLOOKUP(B149,'X8'!$B:$AZ,14,FALSE)),(IF($X$1=9,(VLOOKUP(B149,'X9'!$B:$AZ,14,FALSE)),(IF($X$1=10,(VLOOKUP(B149,'X10'!$B:$AZ,14,FALSE)),(IF($X$1=11,(VLOOKUP(B149,'X11'!$B:$AZ,14,FALSE)),(IF($X$1=12,(VLOOKUP(B149,'X12'!$B:$AZ,14,FALSE)),(VLOOKUP(B149,'X13'!$B:$AZ,14,FALSE)))))))))))))))))))))))))))))</f>
        <v xml:space="preserve"> </v>
      </c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</row>
    <row r="150" spans="1:67" ht="14.1" customHeight="1" x14ac:dyDescent="0.2">
      <c r="A150" s="156" t="s">
        <v>1058</v>
      </c>
      <c r="B150" s="122" t="str">
        <f>IF(ISERROR(IF($U$16=1,(VLOOKUP(A150,$AC$89:$AH$125,2,FALSE)),IF((IF($X$1=1,'X1'!B109,(IF($X$1=2,'X2'!B109,(IF($X$1=3,'X3'!B109,(IF($X$1=4,'X4'!B109,(IF($X$1=5,'X5'!B109,(IF($X$1=6,'X6'!B109,(IF($X$1=7,'X7'!B109,(IF($X$1=8,'X8'!B109,(IF($X$1=9,'X9'!B109,(IF($X$1=10,'X10'!B109,(IF($X$1=11,'X11'!B109,(IF($X$1=12,'X12'!B109,'X13'!B109))))))))))))))))))))))))="","",(IF($X$1=1,'X1'!B109,(IF($X$1=2,'X2'!B109,(IF($X$1=3,'X3'!B109,(IF($X$1=4,'X4'!B109,(IF($X$1=5,'X5'!B109,(IF($X$1=6,'X6'!B109,(IF($X$1=7,'X7'!B109,(IF($X$1=8,'X8'!B109,(IF($X$1=9,'X9'!B109,(IF($X$1=10,'X10'!B109,(IF($X$1=11,'X11'!B109,(IF($X$1=12,'X12'!B109,'X13'!B109)))))))))))))))))))))))))))=TRUE," ",(IF($U$16=1,(VLOOKUP(A150,$AC$89:$AH$125,2,FALSE)),IF((IF($X$1=1,'X1'!B109,(IF($X$1=2,'X2'!B109,(IF($X$1=3,'X3'!B109,(IF($X$1=4,'X4'!B109,(IF($X$1=5,'X5'!B109,(IF($X$1=6,'X6'!B109,(IF($X$1=7,'X7'!B109,(IF($X$1=8,'X8'!B109,(IF($X$1=9,'X9'!B109,(IF($X$1=10,'X10'!B109,(IF($X$1=11,'X11'!B109,(IF($X$1=12,'X12'!B109,'X13'!B109))))))))))))))))))))))))="","",(IF($X$1=1,'X1'!B109,(IF($X$1=2,'X2'!B109,(IF($X$1=3,'X3'!B109,(IF($X$1=4,'X4'!B109,(IF($X$1=5,'X5'!B109,(IF($X$1=6,'X6'!B109,(IF($X$1=7,'X7'!B109,(IF($X$1=8,'X8'!B109,(IF($X$1=9,'X9'!B109,(IF($X$1=10,'X10'!B109,(IF($X$1=11,'X11'!B109,(IF($X$1=12,'X12'!B109,'X13'!B109))))))))))))))))))))))))))))</f>
        <v/>
      </c>
      <c r="C150" s="181" t="str">
        <f ca="1">IF(ISERROR(IF($X$1=1,(VLOOKUP(B150,'X1'!$B:$AZ,47,FALSE)),IF($X$1=2,(VLOOKUP(B150,'X2'!$B:$AZ,47,FALSE)),IF($X$1=3,(VLOOKUP(B150,'X3'!$B:$AZ,47,FALSE)),IF($X$1=4,(VLOOKUP(B150,'X4'!$B:$AZ,47,FALSE)),IF($X$1=5,(VLOOKUP(B150,'X5'!$B:$AZ,47,FALSE)),IF($X$1=6,(VLOOKUP(B150,'X6'!$B:$AZ,47,FALSE)),IF($X$1=7,(VLOOKUP(B150,'X7'!$B:$AZ,47,FALSE)),IF($X$1=8,(VLOOKUP(B150,'X8'!$B:$AZ,47,FALSE)),IF($X$1=9,(VLOOKUP(B150,'X9'!$B:$AZ,47,FALSE)),IF($X$1=10,(VLOOKUP(B150,'X10'!$B:$AZ,47,FALSE)),IF($X$1=11,(VLOOKUP(B150,'X11'!$B:$AZ,47,FALSE)),IF($X$1=12,(VLOOKUP(B150,'X12'!$B:$AZ,47,FALSE)),IF($X$1=13,(VLOOKUP(B150,'X13'!$B:$AZ,47,FALSE)),"B"))))))))))))))=TRUE," ",(IF($X$1=1,(VLOOKUP(B150,'X1'!$B:$AZ,47,FALSE)),IF($X$1=2,(VLOOKUP(B150,'X2'!$B:$AZ,47,FALSE)),IF($X$1=3,(VLOOKUP(B150,'X3'!$B:$AZ,47,FALSE)),IF($X$1=4,(VLOOKUP(B150,'X4'!$B:$AZ,47,FALSE)),IF($X$1=5,(VLOOKUP(B150,'X5'!$B:$AZ,47,FALSE)),IF($X$1=6,(VLOOKUP(B150,'X6'!$B:$AZ,47,FALSE)),IF($X$1=7,(VLOOKUP(B150,'X7'!$B:$AZ,47,FALSE)),IF($X$1=8,(VLOOKUP(B150,'X8'!$B:$AZ,47,FALSE)),IF($X$1=9,(VLOOKUP(B150,'X9'!$B:$AZ,47,FALSE)),IF($X$1=10,(VLOOKUP(B150,'X10'!$B:$AZ,47,FALSE)),IF($X$1=11,(VLOOKUP(B150,'X11'!$B:$AZ,47,FALSE)),IF($X$1=12,(VLOOKUP(B150,'X12'!$B:$AZ,47,FALSE)),IF($X$1=13,(VLOOKUP(B150,'X13'!$B:$AZ,47,FALSE)),"B")))))))))))))))</f>
        <v xml:space="preserve"> </v>
      </c>
      <c r="D150" s="181" t="str">
        <f ca="1">IF(ISERROR(IF($X$1=1,(VLOOKUP(B150,'X1'!$B:$AP,41,FALSE)),IF($X$1=2,(VLOOKUP(B150,'X2'!$B:$AP,41,FALSE)),IF($X$1=3,(VLOOKUP(B150,'X3'!$B:$AP,41,FALSE)),IF($X$1=4,(VLOOKUP(B150,'X4'!$B:$AP,41,FALSE)),IF($X$1=5,(VLOOKUP(B150,'X5'!$B:$AP,41,FALSE)),IF($X$1=6,(VLOOKUP(B150,'X6'!$B:$AP,41,FALSE)),IF($X$1=7,(VLOOKUP(B150,'X7'!$B:$AP,41,FALSE)),IF($X$1=8,(VLOOKUP(B150,'X8'!$B:$AP,41,FALSE)),IF($X$1=9,(VLOOKUP(B150,'X9'!$B:$AP,41,FALSE)),IF($X$1=10,(VLOOKUP(B150,'X10'!$B:$AP,41,FALSE)),IF($X$1=11,(VLOOKUP(B150,'X11'!$B:$AP,41,FALSE)),IF($X$1=12,(VLOOKUP(B150,'X12'!$B:$AP,41,FALSE)),IF($X$1=13,(VLOOKUP(B150,'X13'!$B:$AP,41,FALSE)),"B"))))))))))))))=TRUE," ",(IF($X$1=1,(VLOOKUP(B150,'X1'!$B:$AP,41,FALSE)),IF($X$1=2,(VLOOKUP(B150,'X2'!$B:$AP,41,FALSE)),IF($X$1=3,(VLOOKUP(B150,'X3'!$B:$AP,41,FALSE)),IF($X$1=4,(VLOOKUP(B150,'X4'!$B:$AP,41,FALSE)),IF($X$1=5,(VLOOKUP(B150,'X5'!$B:$AP,41,FALSE)),IF($X$1=6,(VLOOKUP(B150,'X6'!$B:$AP,41,FALSE)),IF($X$1=7,(VLOOKUP(B150,'X7'!$B:$AP,41,FALSE)),IF($X$1=8,(VLOOKUP(B150,'X8'!$B:$AP,41,FALSE)),IF($X$1=9,(VLOOKUP(B150,'X9'!$B:$AP,41,FALSE)),IF($X$1=10,(VLOOKUP(B150,'X10'!$B:$AP,41,FALSE)),IF($X$1=11,(VLOOKUP(B150,'X11'!$B:$AP,41,FALSE)),IF($X$1=12,(VLOOKUP(B150,'X12'!$B:$AP,41,FALSE)),IF($X$1=13,(VLOOKUP(B150,'X13'!$B:$AP,41,FALSE)),"B")))))))))))))))</f>
        <v xml:space="preserve"> </v>
      </c>
      <c r="E150" s="182" t="str">
        <f ca="1">IF(ISERROR(IF($X$1=1,(VLOOKUP(B150,'X1'!$B:$AP,7,FALSE)),IF($X$1=2,(VLOOKUP(B150,'X2'!$B:$AP,7,FALSE)),IF($X$1=3,(VLOOKUP(B150,'X3'!$B:$AP,7,FALSE)),IF($X$1=4,(VLOOKUP(B150,'X4'!$B:$AP,7,FALSE)),IF($X$1=5,(VLOOKUP(B150,'X5'!$B:$AP,7,FALSE)),IF($X$1=6,(VLOOKUP(B150,'X6'!$B:$AP,7,FALSE)),IF($X$1=7,(VLOOKUP(B150,'X7'!$B:$AP,7,FALSE)),IF($X$1=8,(VLOOKUP(B150,'X8'!$B:$AP,7,FALSE)),IF($X$1=9,(VLOOKUP(B150,'X9'!$B:$AP,7,FALSE)),IF($X$1=10,(VLOOKUP(B150,'X10'!$B:$AP,7,FALSE)),IF($X$1=11,(VLOOKUP(B150,'X11'!$B:$AP,7,FALSE)),IF($X$1=12,(VLOOKUP(B150,'X12'!$B:$AP,7,FALSE)),IF($X$1=13,(VLOOKUP(B150,'X13'!$B:$AP,7,FALSE)),"B"))))))))))))))=TRUE," ",(IF($X$1=1,(VLOOKUP(B150,'X1'!$B:$AP,7,FALSE)),IF($X$1=2,(VLOOKUP(B150,'X2'!$B:$AP,7,FALSE)),IF($X$1=3,(VLOOKUP(B150,'X3'!$B:$AP,7,FALSE)),IF($X$1=4,(VLOOKUP(B150,'X4'!$B:$AP,7,FALSE)),IF($X$1=5,(VLOOKUP(B150,'X5'!$B:$AP,7,FALSE)),IF($X$1=6,(VLOOKUP(B150,'X6'!$B:$AP,7,FALSE)),IF($X$1=7,(VLOOKUP(B150,'X7'!$B:$AP,7,FALSE)),IF($X$1=8,(VLOOKUP(B150,'X8'!$B:$AP,7,FALSE)),IF($X$1=9,(VLOOKUP(B150,'X9'!$B:$AP,7,FALSE)),IF($X$1=10,(VLOOKUP(B150,'X10'!$B:$AP,7,FALSE)),IF($X$1=11,(VLOOKUP(B150,'X11'!$B:$AP,7,FALSE)),IF($X$1=12,(VLOOKUP(B150,'X12'!$B:$AP,7,FALSE)),IF($X$1=13,(VLOOKUP(B150,'X13'!$B:$AP,7,FALSE)),"B")))))))))))))))</f>
        <v xml:space="preserve"> </v>
      </c>
      <c r="F150" s="182" t="str">
        <f ca="1">IF(ISERROR(IF((IF($X$1=1,(VLOOKUP(B150,'X1'!$B:$AO,6,FALSE)),(IF($X$1=2,(VLOOKUP(B150,'X2'!$B:$AO,6,FALSE)),(IF($X$1=3,(VLOOKUP(B150,'X3'!$B:$AO,6,FALSE)),(IF($X$1=4,(VLOOKUP(B150,'X4'!$B:$AO,6,FALSE)),(IF($X$1=5,(VLOOKUP(B150,'X5'!$B:$AO,6,FALSE)),(IF($X$1=6,(VLOOKUP(B150,'X6'!$B:$AO,6,FALSE)),(IF($X$1=7,(VLOOKUP(B150,'X7'!$B:$AO,6,FALSE)),(IF($X$1=8,(VLOOKUP(B150,'X8'!$B:$AO,6,FALSE)),(IF($X$1=9,(VLOOKUP(B150,'X9'!$B:$AO,6,FALSE)),(IF($X$1=10,(VLOOKUP(B150,'X10'!$B:$AO,6,FALSE)),(IF($X$1=11,(VLOOKUP(B150,'X11'!$B:$AO,6,FALSE)),(IF($X$1=12,(VLOOKUP(B150,'X12'!$B:$AO,6,FALSE)),(VLOOKUP(B150,'X13'!$B:$AO,6,FALSE))))))))))))))))))))))))))=$V$1," ",(IF($X$1=1,(VLOOKUP(B150,'X1'!$B:$AO,6,FALSE)),(IF($X$1=2,(VLOOKUP(B150,'X2'!$B:$AO,6,FALSE)),(IF($X$1=3,(VLOOKUP(B150,'X3'!$B:$AO,6,FALSE)),(IF($X$1=4,(VLOOKUP(B150,'X4'!$B:$AO,6,FALSE)),(IF($X$1=5,(VLOOKUP(B150,'X5'!$B:$AO,6,FALSE)),(IF($X$1=6,(VLOOKUP(B150,'X6'!$B:$AO,6,FALSE)),(IF($X$1=7,(VLOOKUP(B150,'X7'!$B:$AO,6,FALSE)),(IF($X$1=8,(VLOOKUP(B150,'X8'!$B:$AO,6,FALSE)),(IF($X$1=9,(VLOOKUP(B150,'X9'!$B:$AO,6,FALSE)),(IF($X$1=10,(VLOOKUP(B150,'X10'!$B:$AO,6,FALSE)),(IF($X$1=11,(VLOOKUP(B150,'X11'!$B:$AO,6,FALSE)),(IF($X$1=12,(VLOOKUP(B150,'X12'!$B:$AO,6,FALSE)),(VLOOKUP(B150,'X13'!$B:$AO,6,FALSE))))))))))))))))))))))))))))=TRUE," ",(IF((IF($X$1=1,(VLOOKUP(B150,'X1'!$B:$AO,6,FALSE)),(IF($X$1=2,(VLOOKUP(B150,'X2'!$B:$AO,6,FALSE)),(IF($X$1=3,(VLOOKUP(B150,'X3'!$B:$AO,6,FALSE)),(IF($X$1=4,(VLOOKUP(B150,'X4'!$B:$AO,6,FALSE)),(IF($X$1=5,(VLOOKUP(B150,'X5'!$B:$AO,6,FALSE)),(IF($X$1=6,(VLOOKUP(B150,'X6'!$B:$AO,6,FALSE)),(IF($X$1=7,(VLOOKUP(B150,'X7'!$B:$AO,6,FALSE)),(IF($X$1=8,(VLOOKUP(B150,'X8'!$B:$AO,6,FALSE)),(IF($X$1=9,(VLOOKUP(B150,'X9'!$B:$AO,6,FALSE)),(IF($X$1=10,(VLOOKUP(B150,'X10'!$B:$AO,6,FALSE)),(IF($X$1=11,(VLOOKUP(B150,'X11'!$B:$AO,6,FALSE)),(IF($X$1=12,(VLOOKUP(B150,'X12'!$B:$AO,6,FALSE)),(VLOOKUP(B150,'X13'!$B:$AO,6,FALSE))))))))))))))))))))))))))=$V$1," ",(IF($X$1=1,(VLOOKUP(B150,'X1'!$B:$AO,6,FALSE)),(IF($X$1=2,(VLOOKUP(B150,'X2'!$B:$AO,6,FALSE)),(IF($X$1=3,(VLOOKUP(B150,'X3'!$B:$AO,6,FALSE)),(IF($X$1=4,(VLOOKUP(B150,'X4'!$B:$AO,6,FALSE)),(IF($X$1=5,(VLOOKUP(B150,'X5'!$B:$AO,6,FALSE)),(IF($X$1=6,(VLOOKUP(B150,'X6'!$B:$AO,6,FALSE)),(IF($X$1=7,(VLOOKUP(B150,'X7'!$B:$AO,6,FALSE)),(IF($X$1=8,(VLOOKUP(B150,'X8'!$B:$AO,6,FALSE)),(IF($X$1=9,(VLOOKUP(B150,'X9'!$B:$AO,6,FALSE)),(IF($X$1=10,(VLOOKUP(B150,'X10'!$B:$AO,6,FALSE)),(IF($X$1=11,(VLOOKUP(B150,'X11'!$B:$AO,6,FALSE)),(IF($X$1=12,(VLOOKUP(B150,'X12'!$B:$AO,6,FALSE)),(VLOOKUP(B150,'X13'!$B:$AO,6,FALSE)))))))))))))))))))))))))))))</f>
        <v xml:space="preserve"> </v>
      </c>
      <c r="G150" s="182" t="str">
        <f ca="1">IF(ISERROR(IF($X$1=1,(VLOOKUP(B150,'X1'!$B:$AZ,44,FALSE)),IF($X$1=2,(VLOOKUP(B150,'X2'!$B:$AZ,44,FALSE)),IF($X$1=3,(VLOOKUP(B150,'X3'!$B:$AZ,44,FALSE)),IF($X$1=4,(VLOOKUP(B150,'X4'!$B:$AZ,44,FALSE)),IF($X$1=5,(VLOOKUP(B150,'X5'!$B:$AZ,44,FALSE)),IF($X$1=6,(VLOOKUP(B150,'X6'!$B:$AZ,44,FALSE)),IF($X$1=7,(VLOOKUP(B150,'X7'!$B:$AZ,44,FALSE)),IF($X$1=8,(VLOOKUP(B150,'X8'!$B:$AZ,44,FALSE)),IF($X$1=9,(VLOOKUP(B150,'X9'!$B:$AZ,44,FALSE)),IF($X$1=10,(VLOOKUP(B150,'X10'!$B:$AZ,44,FALSE)),IF($X$1=11,(VLOOKUP(B150,'X11'!$B:$AZ,44,FALSE)),IF($X$1=12,(VLOOKUP(B150,'X12'!$B:$AZ,44,FALSE)),IF($X$1=13,(VLOOKUP(B150,'X13'!$B:$AZ,44,FALSE)),"B"))))))))))))))=TRUE," ",(IF($X$1=1,(VLOOKUP(B150,'X1'!$B:$AZ,44,FALSE)),IF($X$1=2,(VLOOKUP(B150,'X2'!$B:$AZ,44,FALSE)),IF($X$1=3,(VLOOKUP(B150,'X3'!$B:$AZ,44,FALSE)),IF($X$1=4,(VLOOKUP(B150,'X4'!$B:$AZ,44,FALSE)),IF($X$1=5,(VLOOKUP(B150,'X5'!$B:$AZ,44,FALSE)),IF($X$1=6,(VLOOKUP(B150,'X6'!$B:$AZ,44,FALSE)),IF($X$1=7,(VLOOKUP(B150,'X7'!$B:$AZ,44,FALSE)),IF($X$1=8,(VLOOKUP(B150,'X8'!$B:$AZ,44,FALSE)),IF($X$1=9,(VLOOKUP(B150,'X9'!$B:$AZ,44,FALSE)),IF($X$1=10,(VLOOKUP(B150,'X10'!$B:$AZ,44,FALSE)),IF($X$1=11,(VLOOKUP(B150,'X11'!$B:$AZ,44,FALSE)),IF($X$1=12,(VLOOKUP(B150,'X12'!$B:$AZ,44,FALSE)),IF($X$1=13,(VLOOKUP(B150,'X13'!$B:$AZ,44,FALSE)),"B")))))))))))))))</f>
        <v xml:space="preserve"> </v>
      </c>
      <c r="H150" s="182" t="str">
        <f ca="1">IF(ISERROR(IF($X$1=1,(VLOOKUP(B150,'X1'!$B:$AZ,8,FALSE)),IF($X$1=2,(VLOOKUP(B150,'X2'!$B:$AZ,8,FALSE)),IF($X$1=3,(VLOOKUP(B150,'X3'!$B:$AZ,8,FALSE)),IF($X$1=4,(VLOOKUP(B150,'X4'!$B:$AZ,8,FALSE)),IF($X$1=5,(VLOOKUP(B150,'X5'!$B:$AZ,8,FALSE)),IF($X$1=6,(VLOOKUP(B150,'X6'!$B:$AZ,8,FALSE)),IF($X$1=7,(VLOOKUP(B150,'X7'!$B:$AZ,8,FALSE)),IF($X$1=8,(VLOOKUP(B150,'X8'!$B:$AZ,8,FALSE)),IF($X$1=9,(VLOOKUP(B150,'X9'!$B:$AZ,8,FALSE)),IF($X$1=10,(VLOOKUP(B150,'X10'!$B:$AZ,8,FALSE)),IF($X$1=11,(VLOOKUP(B150,'X11'!$B:$AZ,8,FALSE)),IF($X$1=12,(VLOOKUP(B150,'X12'!$B:$AZ,8,FALSE)),IF($X$1=13,(VLOOKUP(B150,'X13'!$B:$AZ,8,FALSE)),"B"))))))))))))))=TRUE," ",(IF($X$1=1,(VLOOKUP(B150,'X1'!$B:$AZ,8,FALSE)),IF($X$1=2,(VLOOKUP(B150,'X2'!$B:$AZ,8,FALSE)),IF($X$1=3,(VLOOKUP(B150,'X3'!$B:$AZ,8,FALSE)),IF($X$1=4,(VLOOKUP(B150,'X4'!$B:$AZ,8,FALSE)),IF($X$1=5,(VLOOKUP(B150,'X5'!$B:$AZ,8,FALSE)),IF($X$1=6,(VLOOKUP(B150,'X6'!$B:$AZ,8,FALSE)),IF($X$1=7,(VLOOKUP(B150,'X7'!$B:$AZ,8,FALSE)),IF($X$1=8,(VLOOKUP(B150,'X8'!$B:$AZ,8,FALSE)),IF($X$1=9,(VLOOKUP(B150,'X9'!$B:$AZ,8,FALSE)),IF($X$1=10,(VLOOKUP(B150,'X10'!$B:$AZ,8,FALSE)),IF($X$1=11,(VLOOKUP(B150,'X11'!$B:$AZ,8,FALSE)),IF($X$1=12,(VLOOKUP(B150,'X12'!$B:$AZ,8,FALSE)),IF($X$1=13,(VLOOKUP(B150,'X13'!$B:$AZ,8,FALSE)),"B")))))))))))))))</f>
        <v xml:space="preserve"> </v>
      </c>
      <c r="I150" s="183" t="str">
        <f ca="1">IF(ISERROR(IF($X$1=1,(VLOOKUP(B150,'X1'!$B:$AZ,2,FALSE)),IF($X$1=2,(VLOOKUP(B150,'X2'!$B:$AZ,2,FALSE)),IF($X$1=3,(VLOOKUP(B150,'X3'!$B:$AZ,2,FALSE)),IF($X$1=4,(VLOOKUP(B150,'X4'!$B:$AZ,2,FALSE)),IF($X$1=5,(VLOOKUP(B150,'X5'!$B:$AZ,2,FALSE)),IF($X$1=6,(VLOOKUP(B150,'X6'!$B:$AZ,2,FALSE)),IF($X$1=7,(VLOOKUP(B150,'X7'!$B:$AZ,2,FALSE)),IF($X$1=8,(VLOOKUP(B150,'X8'!$B:$AZ,2,FALSE)),IF($X$1=9,(VLOOKUP(B150,'X9'!$B:$AZ,2,FALSE)),IF($X$1=10,(VLOOKUP(B150,'X10'!$B:$AZ,2,FALSE)),IF($X$1=11,(VLOOKUP(B150,'X11'!$B:$AZ,2,FALSE)),IF($X$1=12,(VLOOKUP(B150,'X12'!$B:$AZ,2,FALSE)),IF($X$1=13,(VLOOKUP(B150,'X13'!$B:$AZ,2,FALSE)),"B"))))))))))))))=TRUE," ",(IF($X$1=1,(VLOOKUP(B150,'X1'!$B:$AZ,2,FALSE)),IF($X$1=2,(VLOOKUP(B150,'X2'!$B:$AZ,2,FALSE)),IF($X$1=3,(VLOOKUP(B150,'X3'!$B:$AZ,2,FALSE)),IF($X$1=4,(VLOOKUP(B150,'X4'!$B:$AZ,2,FALSE)),IF($X$1=5,(VLOOKUP(B150,'X5'!$B:$AZ,2,FALSE)),IF($X$1=6,(VLOOKUP(B150,'X6'!$B:$AZ,2,FALSE)),IF($X$1=7,(VLOOKUP(B150,'X7'!$B:$AZ,2,FALSE)),IF($X$1=8,(VLOOKUP(B150,'X8'!$B:$AZ,2,FALSE)),IF($X$1=9,(VLOOKUP(B150,'X9'!$B:$AZ,2,FALSE)),IF($X$1=10,(VLOOKUP(B150,'X10'!$B:$AZ,2,FALSE)),IF($X$1=11,(VLOOKUP(B150,'X11'!$B:$AZ,2,FALSE)),IF($X$1=12,(VLOOKUP(B150,'X12'!$B:$AZ,2,FALSE)),IF($X$1=13,(VLOOKUP(B150,'X13'!$B:$AZ,2,FALSE)),"B")))))))))))))))</f>
        <v xml:space="preserve"> </v>
      </c>
      <c r="J150" s="183" t="str">
        <f ca="1">IF(ISERROR(IF($X$1=1,(VLOOKUP(B150,'X1'!$B:$AZ,3,FALSE)),IF($X$1=2,(VLOOKUP(B150,'X2'!$B:$AZ,3,FALSE)),IF($X$1=3,(VLOOKUP(B150,'X3'!$B:$AZ,3,FALSE)),IF($X$1=4,(VLOOKUP(B150,'X4'!$B:$AZ,3,FALSE)),IF($X$1=5,(VLOOKUP(B150,'X5'!$B:$AZ,3,FALSE)),IF($X$1=6,(VLOOKUP(B150,'X6'!$B:$AZ,3,FALSE)),IF($X$1=7,(VLOOKUP(B150,'X7'!$B:$AZ,3,FALSE)),IF($X$1=8,(VLOOKUP(B150,'X8'!$B:$AZ,3,FALSE)),IF($X$1=9,(VLOOKUP(B150,'X9'!$B:$AZ,3,FALSE)),IF($X$1=10,(VLOOKUP(B150,'X10'!$B:$AZ,3,FALSE)),IF($X$1=11,(VLOOKUP(B150,'X11'!$B:$AZ,3,FALSE)),IF($X$1=12,(VLOOKUP(B150,'X12'!$B:$AZ,3,FALSE)),IF($X$1=13,(VLOOKUP(B150,'X13'!$B:$AZ,3,FALSE)),"B"))))))))))))))=TRUE," ",(IF($X$1=1,(VLOOKUP(B150,'X1'!$B:$AZ,3,FALSE)),IF($X$1=2,(VLOOKUP(B150,'X2'!$B:$AZ,3,FALSE)),IF($X$1=3,(VLOOKUP(B150,'X3'!$B:$AZ,3,FALSE)),IF($X$1=4,(VLOOKUP(B150,'X4'!$B:$AZ,3,FALSE)),IF($X$1=5,(VLOOKUP(B150,'X5'!$B:$AZ,3,FALSE)),IF($X$1=6,(VLOOKUP(B150,'X6'!$B:$AZ,3,FALSE)),IF($X$1=7,(VLOOKUP(B150,'X7'!$B:$AZ,3,FALSE)),IF($X$1=8,(VLOOKUP(B150,'X8'!$B:$AZ,3,FALSE)),IF($X$1=9,(VLOOKUP(B150,'X9'!$B:$AZ,3,FALSE)),IF($X$1=10,(VLOOKUP(B150,'X10'!$B:$AZ,3,FALSE)),IF($X$1=11,(VLOOKUP(B150,'X11'!$B:$AZ,3,FALSE)),IF($X$1=12,(VLOOKUP(B150,'X12'!$B:$AZ,3,FALSE)),IF($X$1=13,(VLOOKUP(B150,'X13'!$B:$AZ,3,FALSE)),"B")))))))))))))))</f>
        <v xml:space="preserve"> </v>
      </c>
      <c r="K150" s="183" t="str">
        <f ca="1">IF(ISERROR(IF($X$1=1,(VLOOKUP(B150,'X1'!$B:$AZ,5,FALSE)),IF($X$1=2,(VLOOKUP(B150,'X2'!$B:$AZ,5,FALSE)),IF($X$1=3,(VLOOKUP(B150,'X3'!$B:$AZ,5,FALSE)),IF($X$1=4,(VLOOKUP(B150,'X4'!$B:$AZ,5,FALSE)),IF($X$1=5,(VLOOKUP(B150,'X5'!$B:$AZ,5,FALSE)),IF($X$1=6,(VLOOKUP(B150,'X6'!$B:$AZ,5,FALSE)),IF($X$1=7,(VLOOKUP(B150,'X7'!$B:$AZ,5,FALSE)),IF($X$1=8,(VLOOKUP(B150,'X8'!$B:$AZ,5,FALSE)),IF($X$1=9,(VLOOKUP(B150,'X9'!$B:$AZ,5,FALSE)),IF($X$1=10,(VLOOKUP(B150,'X10'!$B:$AZ,5,FALSE)),IF($X$1=11,(VLOOKUP(B150,'X11'!$B:$AZ,5,FALSE)),IF($X$1=12,(VLOOKUP(B150,'X12'!$B:$AZ,5,FALSE)),IF($X$1=13,(VLOOKUP(B150,'X13'!$B:$AZ,5,FALSE)),"B"))))))))))))))=TRUE," ",(IF($X$1=1,(VLOOKUP(B150,'X1'!$B:$AZ,5,FALSE)),IF($X$1=2,(VLOOKUP(B150,'X2'!$B:$AZ,5,FALSE)),IF($X$1=3,(VLOOKUP(B150,'X3'!$B:$AZ,5,FALSE)),IF($X$1=4,(VLOOKUP(B150,'X4'!$B:$AZ,5,FALSE)),IF($X$1=5,(VLOOKUP(B150,'X5'!$B:$AZ,5,FALSE)),IF($X$1=6,(VLOOKUP(B150,'X6'!$B:$AZ,5,FALSE)),IF($X$1=7,(VLOOKUP(B150,'X7'!$B:$AZ,5,FALSE)),IF($X$1=8,(VLOOKUP(B150,'X8'!$B:$AZ,5,FALSE)),IF($X$1=9,(VLOOKUP(B150,'X9'!$B:$AZ,5,FALSE)),IF($X$1=10,(VLOOKUP(B150,'X10'!$B:$AZ,5,FALSE)),IF($X$1=11,(VLOOKUP(B150,'X11'!$B:$AZ,5,FALSE)),IF($X$1=12,(VLOOKUP(B150,'X12'!$B:$AZ,5,FALSE)),IF($X$1=13,(VLOOKUP(B150,'X13'!$B:$AZ,5,FALSE)),"B")))))))))))))))</f>
        <v xml:space="preserve"> </v>
      </c>
      <c r="L150" s="184" t="str">
        <f ca="1">IF(ISERROR(IF($X$1=1,(VLOOKUP(B150,'X1'!$B:$AZ,9,FALSE)),IF($X$1=2,(VLOOKUP(B150,'X2'!$B:$AZ,9,FALSE)),IF($X$1=3,(VLOOKUP(B150,'X3'!$B:$AZ,9,FALSE)),IF($X$1=4,(VLOOKUP(B150,'X4'!$B:$AZ,9,FALSE)),IF($X$1=5,(VLOOKUP(B150,'X5'!$B:$AZ,9,FALSE)),IF($X$1=6,(VLOOKUP(B150,'X6'!$B:$AZ,9,FALSE)),IF($X$1=7,(VLOOKUP(B150,'X7'!$B:$AZ,9,FALSE)),IF($X$1=8,(VLOOKUP(B150,'X8'!$B:$AZ,9,FALSE)),IF($X$1=9,(VLOOKUP(B150,'X9'!$B:$AZ,9,FALSE)),IF($X$1=10,(VLOOKUP(B150,'X10'!$B:$AZ,9,FALSE)),IF($X$1=11,(VLOOKUP(B150,'X11'!$B:$AZ,9,FALSE)),IF($X$1=12,(VLOOKUP(B150,'X12'!$B:$AZ,9,FALSE)),IF($X$1=13,(VLOOKUP(B150,'X13'!$B:$AZ,9,FALSE)),"B"))))))))))))))=TRUE," ",(IF($X$1=1,(VLOOKUP(B150,'X1'!$B:$AZ,9,FALSE)),IF($X$1=2,(VLOOKUP(B150,'X2'!$B:$AZ,9,FALSE)),IF($X$1=3,(VLOOKUP(B150,'X3'!$B:$AZ,9,FALSE)),IF($X$1=4,(VLOOKUP(B150,'X4'!$B:$AZ,9,FALSE)),IF($X$1=5,(VLOOKUP(B150,'X5'!$B:$AZ,9,FALSE)),IF($X$1=6,(VLOOKUP(B150,'X6'!$B:$AZ,9,FALSE)),IF($X$1=7,(VLOOKUP(B150,'X7'!$B:$AZ,9,FALSE)),IF($X$1=8,(VLOOKUP(B150,'X8'!$B:$AZ,9,FALSE)),IF($X$1=9,(VLOOKUP(B150,'X9'!$B:$AZ,9,FALSE)),IF($X$1=10,(VLOOKUP(B150,'X10'!$B:$AZ,9,FALSE)),IF($X$1=11,(VLOOKUP(B150,'X11'!$B:$AZ,9,FALSE)),IF($X$1=12,(VLOOKUP(B150,'X12'!$B:$AZ,9,FALSE)),IF($X$1=13,(VLOOKUP(B150,'X13'!$B:$AZ,9,FALSE)),"B")))))))))))))))</f>
        <v xml:space="preserve"> </v>
      </c>
      <c r="M150" s="184" t="str">
        <f ca="1">IF(ISERROR(IF($X$1=1,(VLOOKUP(B150,'X1'!$B:$AZ,10,FALSE)),IF($X$1=2,(VLOOKUP(B150,'X2'!$B:$AZ,10,FALSE)),IF($X$1=3,(VLOOKUP(B150,'X3'!$B:$AZ,10,FALSE)),IF($X$1=4,(VLOOKUP(B150,'X4'!$B:$AZ,10,FALSE)),IF($X$1=5,(VLOOKUP(B150,'X5'!$B:$AZ,10,FALSE)),IF($X$1=6,(VLOOKUP(B150,'X6'!$B:$AZ,10,FALSE)),IF($X$1=7,(VLOOKUP(B150,'X7'!$B:$AZ,10,FALSE)),IF($X$1=8,(VLOOKUP(B150,'X8'!$B:$AZ,10,FALSE)),IF($X$1=9,(VLOOKUP(B150,'X9'!$B:$AZ,10,FALSE)),IF($X$1=10,(VLOOKUP(B150,'X10'!$B:$AZ,10,FALSE)),IF($X$1=11,(VLOOKUP(B150,'X11'!$B:$AZ,10,FALSE)),IF($X$1=12,(VLOOKUP(B150,'X12'!$B:$AZ,10,FALSE)),IF($X$1=13,(VLOOKUP(B150,'X13'!$B:$AZ,10,FALSE)),"B"))))))))))))))=TRUE," ",(IF($X$1=1,(VLOOKUP(B150,'X1'!$B:$AZ,10,FALSE)),IF($X$1=2,(VLOOKUP(B150,'X2'!$B:$AZ,10,FALSE)),IF($X$1=3,(VLOOKUP(B150,'X3'!$B:$AZ,10,FALSE)),IF($X$1=4,(VLOOKUP(B150,'X4'!$B:$AZ,10,FALSE)),IF($X$1=5,(VLOOKUP(B150,'X5'!$B:$AZ,10,FALSE)),IF($X$1=6,(VLOOKUP(B150,'X6'!$B:$AZ,10,FALSE)),IF($X$1=7,(VLOOKUP(B150,'X7'!$B:$AZ,10,FALSE)),IF($X$1=8,(VLOOKUP(B150,'X8'!$B:$AZ,10,FALSE)),IF($X$1=9,(VLOOKUP(B150,'X9'!$B:$AZ,10,FALSE)),IF($X$1=10,(VLOOKUP(B150,'X10'!$B:$AZ,10,FALSE)),IF($X$1=11,(VLOOKUP(B150,'X11'!$B:$AZ,10,FALSE)),IF($X$1=12,(VLOOKUP(B150,'X12'!$B:$AZ,10,FALSE)),IF($X$1=13,(VLOOKUP(B150,'X13'!$B:$AZ,10,FALSE)),"B")))))))))))))))</f>
        <v xml:space="preserve"> </v>
      </c>
      <c r="N150" s="185" t="str">
        <f ca="1">IF(ISERROR(IF($X$1=1,(VLOOKUP(B150,'X1'!$B:$AZ,45,FALSE)),IF($X$1=2,(VLOOKUP(B150,'X2'!$B:$AZ,45,FALSE)),IF($X$1=3,(VLOOKUP(B150,'X3'!$B:$AZ,45,FALSE)),IF($X$1=4,(VLOOKUP(B150,'X4'!$B:$AZ,45,FALSE)),IF($X$1=5,(VLOOKUP(B150,'X5'!$B:$AZ,45,FALSE)),IF($X$1=6,(VLOOKUP(B150,'X6'!$B:$AZ,45,FALSE)),IF($X$1=7,(VLOOKUP(B150,'X7'!$B:$AZ,45,FALSE)),IF($X$1=8,(VLOOKUP(B150,'X8'!$B:$AZ,45,FALSE)),IF($X$1=9,(VLOOKUP(B150,'X9'!$B:$AZ,45,FALSE)),IF($X$1=10,(VLOOKUP(B150,'X10'!$B:$AZ,45,FALSE)),IF($X$1=11,(VLOOKUP(B150,'X11'!$B:$AZ,45,FALSE)),IF($X$1=12,(VLOOKUP(B150,'X12'!$B:$AZ,45,FALSE)),IF($X$1=13,(VLOOKUP(B150,'X13'!$B:$AZ,45,FALSE)),"B"))))))))))))))=TRUE," ",(IF($X$1=1,(VLOOKUP(B150,'X1'!$B:$AZ,45,FALSE)),IF($X$1=2,(VLOOKUP(B150,'X2'!$B:$AZ,45,FALSE)),IF($X$1=3,(VLOOKUP(B150,'X3'!$B:$AZ,45,FALSE)),IF($X$1=4,(VLOOKUP(B150,'X4'!$B:$AZ,45,FALSE)),IF($X$1=5,(VLOOKUP(B150,'X5'!$B:$AZ,45,FALSE)),IF($X$1=6,(VLOOKUP(B150,'X6'!$B:$AZ,45,FALSE)),IF($X$1=7,(VLOOKUP(B150,'X7'!$B:$AZ,45,FALSE)),IF($X$1=8,(VLOOKUP(B150,'X8'!$B:$AZ,45,FALSE)),IF($X$1=9,(VLOOKUP(B150,'X9'!$B:$AZ,45,FALSE)),IF($X$1=10,(VLOOKUP(B150,'X10'!$B:$AZ,45,FALSE)),IF($X$1=11,(VLOOKUP(B150,'X11'!$B:$AZ,45,FALSE)),IF($X$1=12,(VLOOKUP(B150,'X12'!$B:$AZ,45,FALSE)),IF($X$1=13,(VLOOKUP(B150,'X13'!$B:$AZ,45,FALSE)),"B")))))))))))))))</f>
        <v xml:space="preserve"> </v>
      </c>
      <c r="O150" s="184" t="str">
        <f ca="1">IF(ISERROR(IF($X$1=1,(VLOOKUP(B150,'X1'!$B:$AZ,11,FALSE)),IF($X$1=2,(VLOOKUP(B150,'X2'!$B:$AZ,11,FALSE)),IF($X$1=3,(VLOOKUP(B150,'X3'!$B:$AZ,11,FALSE)),IF($X$1=4,(VLOOKUP(B150,'X4'!$B:$AZ,11,FALSE)),IF($X$1=5,(VLOOKUP(B150,'X5'!$B:$AZ,11,FALSE)),IF($X$1=6,(VLOOKUP(B150,'X6'!$B:$AZ,11,FALSE)),IF($X$1=7,(VLOOKUP(B150,'X7'!$B:$AZ,11,FALSE)),IF($X$1=8,(VLOOKUP(B150,'X8'!$B:$AZ,11,FALSE)),IF($X$1=9,(VLOOKUP(B150,'X9'!$B:$AZ,11,FALSE)),IF($X$1=10,(VLOOKUP(B150,'X10'!$B:$AZ,11,FALSE)),IF($X$1=11,(VLOOKUP(B150,'X11'!$B:$AZ,11,FALSE)),IF($X$1=12,(VLOOKUP(B150,'X12'!$B:$AZ,11,FALSE)),IF($X$1=13,(VLOOKUP(B150,'X13'!$B:$AZ,11,FALSE)),"B"))))))))))))))=TRUE," ",(IF($X$1=1,(VLOOKUP(B150,'X1'!$B:$AZ,11,FALSE)),IF($X$1=2,(VLOOKUP(B150,'X2'!$B:$AZ,11,FALSE)),IF($X$1=3,(VLOOKUP(B150,'X3'!$B:$AZ,11,FALSE)),IF($X$1=4,(VLOOKUP(B150,'X4'!$B:$AZ,11,FALSE)),IF($X$1=5,(VLOOKUP(B150,'X5'!$B:$AZ,11,FALSE)),IF($X$1=6,(VLOOKUP(B150,'X6'!$B:$AZ,11,FALSE)),IF($X$1=7,(VLOOKUP(B150,'X7'!$B:$AZ,11,FALSE)),IF($X$1=8,(VLOOKUP(B150,'X8'!$B:$AZ,11,FALSE)),IF($X$1=9,(VLOOKUP(B150,'X9'!$B:$AZ,11,FALSE)),IF($X$1=10,(VLOOKUP(B150,'X10'!$B:$AZ,11,FALSE)),IF($X$1=11,(VLOOKUP(B150,'X11'!$B:$AZ,11,FALSE)),IF($X$1=12,(VLOOKUP(B150,'X12'!$B:$AZ,11,FALSE)),IF($X$1=13,(VLOOKUP(B150,'X13'!$B:$AZ,11,FALSE)),"B")))))))))))))))</f>
        <v xml:space="preserve"> </v>
      </c>
      <c r="P150" s="184" t="str">
        <f ca="1">IF(ISERROR(IF($X$1=1,(VLOOKUP(B150,'X1'!$B:$AZ,12,FALSE)),IF($X$1=2,(VLOOKUP(B150,'X2'!$B:$AZ,12,FALSE)),IF($X$1=3,(VLOOKUP(B150,'X3'!$B:$AZ,12,FALSE)),IF($X$1=4,(VLOOKUP(B150,'X4'!$B:$AZ,12,FALSE)),IF($X$1=5,(VLOOKUP(B150,'X5'!$B:$AZ,12,FALSE)),IF($X$1=6,(VLOOKUP(B150,'X6'!$B:$AZ,12,FALSE)),IF($X$1=7,(VLOOKUP(B150,'X7'!$B:$AZ,12,FALSE)),IF($X$1=8,(VLOOKUP(B150,'X8'!$B:$AZ,12,FALSE)),IF($X$1=9,(VLOOKUP(B150,'X9'!$B:$AZ,12,FALSE)),IF($X$1=10,(VLOOKUP(B150,'X10'!$B:$AZ,12,FALSE)),IF($X$1=11,(VLOOKUP(B150,'X11'!$B:$AZ,12,FALSE)),IF($X$1=12,(VLOOKUP(B150,'X12'!$B:$AZ,12,FALSE)),IF($X$1=13,(VLOOKUP(B150,'X13'!$B:$AZ,12,FALSE)),"B"))))))))))))))=TRUE," ",(IF($X$1=1,(VLOOKUP(B150,'X1'!$B:$AZ,12,FALSE)),IF($X$1=2,(VLOOKUP(B150,'X2'!$B:$AZ,12,FALSE)),IF($X$1=3,(VLOOKUP(B150,'X3'!$B:$AZ,12,FALSE)),IF($X$1=4,(VLOOKUP(B150,'X4'!$B:$AZ,12,FALSE)),IF($X$1=5,(VLOOKUP(B150,'X5'!$B:$AZ,12,FALSE)),IF($X$1=6,(VLOOKUP(B150,'X6'!$B:$AZ,12,FALSE)),IF($X$1=7,(VLOOKUP(B150,'X7'!$B:$AZ,12,FALSE)),IF($X$1=8,(VLOOKUP(B150,'X8'!$B:$AZ,12,FALSE)),IF($X$1=9,(VLOOKUP(B150,'X9'!$B:$AZ,12,FALSE)),IF($X$1=10,(VLOOKUP(B150,'X10'!$B:$AZ,12,FALSE)),IF($X$1=11,(VLOOKUP(B150,'X11'!$B:$AZ,12,FALSE)),IF($X$1=12,(VLOOKUP(B150,'X12'!$B:$AZ,12,FALSE)),IF($X$1=13,(VLOOKUP(B150,'X13'!$B:$AZ,12,FALSE)),"B")))))))))))))))</f>
        <v xml:space="preserve"> </v>
      </c>
      <c r="Q150" s="185" t="str">
        <f ca="1">IF(ISERROR(IF($X$1=1,(VLOOKUP(B150,'X1'!$B:$AZ,46,FALSE)),IF($X$1=2,(VLOOKUP(B150,'X2'!$B:$AZ,46,FALSE)),IF($X$1=3,(VLOOKUP(B150,'X3'!$B:$AZ,46,FALSE)),IF($X$1=4,(VLOOKUP(B150,'X4'!$B:$AZ,46,FALSE)),IF($X$1=5,(VLOOKUP(B150,'X5'!$B:$AZ,46,FALSE)),IF($X$1=6,(VLOOKUP(B150,'X6'!$B:$AZ,46,FALSE)),IF($X$1=7,(VLOOKUP(B150,'X7'!$B:$AZ,46,FALSE)),IF($X$1=8,(VLOOKUP(B150,'X8'!$B:$AZ,46,FALSE)),IF($X$1=9,(VLOOKUP(B150,'X9'!$B:$AZ,46,FALSE)),IF($X$1=10,(VLOOKUP(B150,'X10'!$B:$AZ,46,FALSE)),IF($X$1=11,(VLOOKUP(B150,'X11'!$B:$AZ,46,FALSE)),IF($X$1=12,(VLOOKUP(B150,'X12'!$B:$AZ,46,FALSE)),IF($X$1=13,(VLOOKUP(B150,'X13'!$B:$AZ,46,FALSE)),"B"))))))))))))))=TRUE," ",(IF($X$1=1,(VLOOKUP(B150,'X1'!$B:$AZ,46,FALSE)),IF($X$1=2,(VLOOKUP(B150,'X2'!$B:$AZ,46,FALSE)),IF($X$1=3,(VLOOKUP(B150,'X3'!$B:$AZ,46,FALSE)),IF($X$1=4,(VLOOKUP(B150,'X4'!$B:$AZ,46,FALSE)),IF($X$1=5,(VLOOKUP(B150,'X5'!$B:$AZ,46,FALSE)),IF($X$1=6,(VLOOKUP(B150,'X6'!$B:$AZ,46,FALSE)),IF($X$1=7,(VLOOKUP(B150,'X7'!$B:$AZ,46,FALSE)),IF($X$1=8,(VLOOKUP(B150,'X8'!$B:$AZ,46,FALSE)),IF($X$1=9,(VLOOKUP(B150,'X9'!$B:$AZ,46,FALSE)),IF($X$1=10,(VLOOKUP(B150,'X10'!$B:$AZ,46,FALSE)),IF($X$1=11,(VLOOKUP(B150,'X11'!$B:$AZ,46,FALSE)),IF($X$1=12,(VLOOKUP(B150,'X12'!$B:$AZ,46,FALSE)),IF($X$1=13,(VLOOKUP(B150,'X13'!$B:$AZ,46,FALSE)),"B")))))))))))))))</f>
        <v xml:space="preserve"> </v>
      </c>
      <c r="R150" s="185" t="str">
        <f ca="1">IF(ISERROR(IF($X$1=1,(VLOOKUP(B150,'X1'!$B:$AZ,15,FALSE)),IF($X$1=2,(VLOOKUP(B150,'X2'!$B:$AZ,15,FALSE)),IF($X$1=3,(VLOOKUP(B150,'X3'!$B:$AZ,15,FALSE)),IF($X$1=4,(VLOOKUP(B150,'X4'!$B:$AZ,15,FALSE)),IF($X$1=5,(VLOOKUP(B150,'X5'!$B:$AZ,15,FALSE)),IF($X$1=6,(VLOOKUP(B150,'X6'!$B:$AZ,15,FALSE)),IF($X$1=7,(VLOOKUP(B150,'X7'!$B:$AZ,15,FALSE)),IF($X$1=8,(VLOOKUP(B150,'X8'!$B:$AZ,15,FALSE)),IF($X$1=9,(VLOOKUP(B150,'X9'!$B:$AZ,15,FALSE)),IF($X$1=10,(VLOOKUP(B150,'X10'!$B:$AZ,15,FALSE)),IF($X$1=11,(VLOOKUP(B150,'X11'!$B:$AZ,15,FALSE)),IF($X$1=12,(VLOOKUP(B150,'X12'!$B:$AZ,15,FALSE)),IF($X$1=13,(VLOOKUP(B150,'X13'!$B:$AZ,15,FALSE)),"B"))))))))))))))=TRUE," ",(IF($X$1=1,(VLOOKUP(B150,'X1'!$B:$AZ,15,FALSE)),IF($X$1=2,(VLOOKUP(B150,'X2'!$B:$AZ,15,FALSE)),IF($X$1=3,(VLOOKUP(B150,'X3'!$B:$AZ,15,FALSE)),IF($X$1=4,(VLOOKUP(B150,'X4'!$B:$AZ,15,FALSE)),IF($X$1=5,(VLOOKUP(B150,'X5'!$B:$AZ,15,FALSE)),IF($X$1=6,(VLOOKUP(B150,'X6'!$B:$AZ,15,FALSE)),IF($X$1=7,(VLOOKUP(B150,'X7'!$B:$AZ,15,FALSE)),IF($X$1=8,(VLOOKUP(B150,'X8'!$B:$AZ,15,FALSE)),IF($X$1=9,(VLOOKUP(B150,'X9'!$B:$AZ,15,FALSE)),IF($X$1=10,(VLOOKUP(B150,'X10'!$B:$AZ,15,FALSE)),IF($X$1=11,(VLOOKUP(B150,'X11'!$B:$AZ,15,FALSE)),IF($X$1=12,(VLOOKUP(B150,'X12'!$B:$AZ,15,FALSE)),IF($X$1=13,(VLOOKUP(B150,'X13'!$B:$AZ,15,FALSE)),"B")))))))))))))))</f>
        <v xml:space="preserve"> </v>
      </c>
      <c r="S150" s="185" t="str">
        <f ca="1">IF(ISERROR(IF((IF($X$1=1,(VLOOKUP(B150,'X1'!$B:$AZ,14,FALSE)),(IF($X$1=2,(VLOOKUP(B150,'X2'!$B:$AZ,14,FALSE)),(IF($X$1=3,(VLOOKUP(B150,'X3'!$B:$AZ,14,FALSE)),(IF($X$1=4,(VLOOKUP(B150,'X4'!$B:$AZ,14,FALSE)),(IF($X$1=5,(VLOOKUP(B150,'X5'!$B:$AZ,14,FALSE)),(IF($X$1=6,(VLOOKUP(B150,'X6'!$B:$AZ,14,FALSE)),(IF($X$1=7,(VLOOKUP(B150,'X7'!$B:$AZ,14,FALSE)),(IF($X$1=8,(VLOOKUP(B150,'X8'!$B:$AZ,14,FALSE)),(IF($X$1=9,(VLOOKUP(B150,'X9'!$B:$AZ,14,FALSE)),(IF($X$1=10,(VLOOKUP(B150,'X10'!$B:$AZ,14,FALSE)),(IF($X$1=11,(VLOOKUP(B150,'X11'!$B:$AZ,14,FALSE)),(IF($X$1=12,(VLOOKUP(B150,'X12'!$B:$AZ,14,FALSE)),(VLOOKUP(B150,'X13'!$B:$AZ,14,FALSE))))))))))))))))))))))))))=$V$1," ",(IF($X$1=1,(VLOOKUP(B150,'X1'!$B:$AZ,14,FALSE)),(IF($X$1=2,(VLOOKUP(B150,'X2'!$B:$AZ,14,FALSE)),(IF($X$1=3,(VLOOKUP(B150,'X3'!$B:$AZ,14,FALSE)),(IF($X$1=4,(VLOOKUP(B150,'X4'!$B:$AZ,14,FALSE)),(IF($X$1=5,(VLOOKUP(B150,'X5'!$B:$AZ,14,FALSE)),(IF($X$1=6,(VLOOKUP(B150,'X6'!$B:$AZ,14,FALSE)),(IF($X$1=7,(VLOOKUP(B150,'X7'!$B:$AZ,14,FALSE)),(IF($X$1=8,(VLOOKUP(B150,'X8'!$B:$AZ,14,FALSE)),(IF($X$1=9,(VLOOKUP(B150,'X9'!$B:$AZ,14,FALSE)),(IF($X$1=10,(VLOOKUP(B150,'X10'!$B:$AZ,14,FALSE)),(IF($X$1=11,(VLOOKUP(B150,'X11'!$B:$AZ,14,FALSE)),(IF($X$1=12,(VLOOKUP(B150,'X12'!$B:$AZ,14,FALSE)),(VLOOKUP(B150,'X13'!$B:$AZ,14,FALSE))))))))))))))))))))))))))))=TRUE," ",(IF((IF($X$1=1,(VLOOKUP(B150,'X1'!$B:$AZ,14,FALSE)),(IF($X$1=2,(VLOOKUP(B150,'X2'!$B:$AZ,14,FALSE)),(IF($X$1=3,(VLOOKUP(B150,'X3'!$B:$AZ,14,FALSE)),(IF($X$1=4,(VLOOKUP(B150,'X4'!$B:$AZ,14,FALSE)),(IF($X$1=5,(VLOOKUP(B150,'X5'!$B:$AZ,14,FALSE)),(IF($X$1=6,(VLOOKUP(B150,'X6'!$B:$AZ,14,FALSE)),(IF($X$1=7,(VLOOKUP(B150,'X7'!$B:$AZ,14,FALSE)),(IF($X$1=8,(VLOOKUP(B150,'X8'!$B:$AZ,14,FALSE)),(IF($X$1=9,(VLOOKUP(B150,'X9'!$B:$AZ,14,FALSE)),(IF($X$1=10,(VLOOKUP(B150,'X10'!$B:$AZ,14,FALSE)),(IF($X$1=11,(VLOOKUP(B150,'X11'!$B:$AZ,14,FALSE)),(IF($X$1=12,(VLOOKUP(B150,'X12'!$B:$AZ,14,FALSE)),(VLOOKUP(B150,'X13'!$B:$AZ,14,FALSE))))))))))))))))))))))))))=$V$1," ",(IF($X$1=1,(VLOOKUP(B150,'X1'!$B:$AZ,14,FALSE)),(IF($X$1=2,(VLOOKUP(B150,'X2'!$B:$AZ,14,FALSE)),(IF($X$1=3,(VLOOKUP(B150,'X3'!$B:$AZ,14,FALSE)),(IF($X$1=4,(VLOOKUP(B150,'X4'!$B:$AZ,14,FALSE)),(IF($X$1=5,(VLOOKUP(B150,'X5'!$B:$AZ,14,FALSE)),(IF($X$1=6,(VLOOKUP(B150,'X6'!$B:$AZ,14,FALSE)),(IF($X$1=7,(VLOOKUP(B150,'X7'!$B:$AZ,14,FALSE)),(IF($X$1=8,(VLOOKUP(B150,'X8'!$B:$AZ,14,FALSE)),(IF($X$1=9,(VLOOKUP(B150,'X9'!$B:$AZ,14,FALSE)),(IF($X$1=10,(VLOOKUP(B150,'X10'!$B:$AZ,14,FALSE)),(IF($X$1=11,(VLOOKUP(B150,'X11'!$B:$AZ,14,FALSE)),(IF($X$1=12,(VLOOKUP(B150,'X12'!$B:$AZ,14,FALSE)),(VLOOKUP(B150,'X13'!$B:$AZ,14,FALSE)))))))))))))))))))))))))))))</f>
        <v xml:space="preserve"> </v>
      </c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</row>
    <row r="151" spans="1:67" ht="14.1" customHeight="1" x14ac:dyDescent="0.2">
      <c r="A151" s="156" t="s">
        <v>1058</v>
      </c>
      <c r="B151" s="122" t="str">
        <f>IF(ISERROR(IF($U$16=1,(VLOOKUP(A151,$AC$89:$AH$125,2,FALSE)),IF((IF($X$1=1,'X1'!B110,(IF($X$1=2,'X2'!B110,(IF($X$1=3,'X3'!B110,(IF($X$1=4,'X4'!B110,(IF($X$1=5,'X5'!B110,(IF($X$1=6,'X6'!B110,(IF($X$1=7,'X7'!B110,(IF($X$1=8,'X8'!B110,(IF($X$1=9,'X9'!B110,(IF($X$1=10,'X10'!B110,(IF($X$1=11,'X11'!B110,(IF($X$1=12,'X12'!B110,'X13'!B110))))))))))))))))))))))))="","",(IF($X$1=1,'X1'!B110,(IF($X$1=2,'X2'!B110,(IF($X$1=3,'X3'!B110,(IF($X$1=4,'X4'!B110,(IF($X$1=5,'X5'!B110,(IF($X$1=6,'X6'!B110,(IF($X$1=7,'X7'!B110,(IF($X$1=8,'X8'!B110,(IF($X$1=9,'X9'!B110,(IF($X$1=10,'X10'!B110,(IF($X$1=11,'X11'!B110,(IF($X$1=12,'X12'!B110,'X13'!B110)))))))))))))))))))))))))))=TRUE," ",(IF($U$16=1,(VLOOKUP(A151,$AC$89:$AH$125,2,FALSE)),IF((IF($X$1=1,'X1'!B110,(IF($X$1=2,'X2'!B110,(IF($X$1=3,'X3'!B110,(IF($X$1=4,'X4'!B110,(IF($X$1=5,'X5'!B110,(IF($X$1=6,'X6'!B110,(IF($X$1=7,'X7'!B110,(IF($X$1=8,'X8'!B110,(IF($X$1=9,'X9'!B110,(IF($X$1=10,'X10'!B110,(IF($X$1=11,'X11'!B110,(IF($X$1=12,'X12'!B110,'X13'!B110))))))))))))))))))))))))="","",(IF($X$1=1,'X1'!B110,(IF($X$1=2,'X2'!B110,(IF($X$1=3,'X3'!B110,(IF($X$1=4,'X4'!B110,(IF($X$1=5,'X5'!B110,(IF($X$1=6,'X6'!B110,(IF($X$1=7,'X7'!B110,(IF($X$1=8,'X8'!B110,(IF($X$1=9,'X9'!B110,(IF($X$1=10,'X10'!B110,(IF($X$1=11,'X11'!B110,(IF($X$1=12,'X12'!B110,'X13'!B110))))))))))))))))))))))))))))</f>
        <v/>
      </c>
      <c r="C151" s="181" t="str">
        <f ca="1">IF(ISERROR(IF($X$1=1,(VLOOKUP(B151,'X1'!$B:$AZ,47,FALSE)),IF($X$1=2,(VLOOKUP(B151,'X2'!$B:$AZ,47,FALSE)),IF($X$1=3,(VLOOKUP(B151,'X3'!$B:$AZ,47,FALSE)),IF($X$1=4,(VLOOKUP(B151,'X4'!$B:$AZ,47,FALSE)),IF($X$1=5,(VLOOKUP(B151,'X5'!$B:$AZ,47,FALSE)),IF($X$1=6,(VLOOKUP(B151,'X6'!$B:$AZ,47,FALSE)),IF($X$1=7,(VLOOKUP(B151,'X7'!$B:$AZ,47,FALSE)),IF($X$1=8,(VLOOKUP(B151,'X8'!$B:$AZ,47,FALSE)),IF($X$1=9,(VLOOKUP(B151,'X9'!$B:$AZ,47,FALSE)),IF($X$1=10,(VLOOKUP(B151,'X10'!$B:$AZ,47,FALSE)),IF($X$1=11,(VLOOKUP(B151,'X11'!$B:$AZ,47,FALSE)),IF($X$1=12,(VLOOKUP(B151,'X12'!$B:$AZ,47,FALSE)),IF($X$1=13,(VLOOKUP(B151,'X13'!$B:$AZ,47,FALSE)),"B"))))))))))))))=TRUE," ",(IF($X$1=1,(VLOOKUP(B151,'X1'!$B:$AZ,47,FALSE)),IF($X$1=2,(VLOOKUP(B151,'X2'!$B:$AZ,47,FALSE)),IF($X$1=3,(VLOOKUP(B151,'X3'!$B:$AZ,47,FALSE)),IF($X$1=4,(VLOOKUP(B151,'X4'!$B:$AZ,47,FALSE)),IF($X$1=5,(VLOOKUP(B151,'X5'!$B:$AZ,47,FALSE)),IF($X$1=6,(VLOOKUP(B151,'X6'!$B:$AZ,47,FALSE)),IF($X$1=7,(VLOOKUP(B151,'X7'!$B:$AZ,47,FALSE)),IF($X$1=8,(VLOOKUP(B151,'X8'!$B:$AZ,47,FALSE)),IF($X$1=9,(VLOOKUP(B151,'X9'!$B:$AZ,47,FALSE)),IF($X$1=10,(VLOOKUP(B151,'X10'!$B:$AZ,47,FALSE)),IF($X$1=11,(VLOOKUP(B151,'X11'!$B:$AZ,47,FALSE)),IF($X$1=12,(VLOOKUP(B151,'X12'!$B:$AZ,47,FALSE)),IF($X$1=13,(VLOOKUP(B151,'X13'!$B:$AZ,47,FALSE)),"B")))))))))))))))</f>
        <v xml:space="preserve"> </v>
      </c>
      <c r="D151" s="181" t="str">
        <f ca="1">IF(ISERROR(IF($X$1=1,(VLOOKUP(B151,'X1'!$B:$AP,41,FALSE)),IF($X$1=2,(VLOOKUP(B151,'X2'!$B:$AP,41,FALSE)),IF($X$1=3,(VLOOKUP(B151,'X3'!$B:$AP,41,FALSE)),IF($X$1=4,(VLOOKUP(B151,'X4'!$B:$AP,41,FALSE)),IF($X$1=5,(VLOOKUP(B151,'X5'!$B:$AP,41,FALSE)),IF($X$1=6,(VLOOKUP(B151,'X6'!$B:$AP,41,FALSE)),IF($X$1=7,(VLOOKUP(B151,'X7'!$B:$AP,41,FALSE)),IF($X$1=8,(VLOOKUP(B151,'X8'!$B:$AP,41,FALSE)),IF($X$1=9,(VLOOKUP(B151,'X9'!$B:$AP,41,FALSE)),IF($X$1=10,(VLOOKUP(B151,'X10'!$B:$AP,41,FALSE)),IF($X$1=11,(VLOOKUP(B151,'X11'!$B:$AP,41,FALSE)),IF($X$1=12,(VLOOKUP(B151,'X12'!$B:$AP,41,FALSE)),IF($X$1=13,(VLOOKUP(B151,'X13'!$B:$AP,41,FALSE)),"B"))))))))))))))=TRUE," ",(IF($X$1=1,(VLOOKUP(B151,'X1'!$B:$AP,41,FALSE)),IF($X$1=2,(VLOOKUP(B151,'X2'!$B:$AP,41,FALSE)),IF($X$1=3,(VLOOKUP(B151,'X3'!$B:$AP,41,FALSE)),IF($X$1=4,(VLOOKUP(B151,'X4'!$B:$AP,41,FALSE)),IF($X$1=5,(VLOOKUP(B151,'X5'!$B:$AP,41,FALSE)),IF($X$1=6,(VLOOKUP(B151,'X6'!$B:$AP,41,FALSE)),IF($X$1=7,(VLOOKUP(B151,'X7'!$B:$AP,41,FALSE)),IF($X$1=8,(VLOOKUP(B151,'X8'!$B:$AP,41,FALSE)),IF($X$1=9,(VLOOKUP(B151,'X9'!$B:$AP,41,FALSE)),IF($X$1=10,(VLOOKUP(B151,'X10'!$B:$AP,41,FALSE)),IF($X$1=11,(VLOOKUP(B151,'X11'!$B:$AP,41,FALSE)),IF($X$1=12,(VLOOKUP(B151,'X12'!$B:$AP,41,FALSE)),IF($X$1=13,(VLOOKUP(B151,'X13'!$B:$AP,41,FALSE)),"B")))))))))))))))</f>
        <v xml:space="preserve"> </v>
      </c>
      <c r="E151" s="182" t="str">
        <f ca="1">IF(ISERROR(IF($X$1=1,(VLOOKUP(B151,'X1'!$B:$AP,7,FALSE)),IF($X$1=2,(VLOOKUP(B151,'X2'!$B:$AP,7,FALSE)),IF($X$1=3,(VLOOKUP(B151,'X3'!$B:$AP,7,FALSE)),IF($X$1=4,(VLOOKUP(B151,'X4'!$B:$AP,7,FALSE)),IF($X$1=5,(VLOOKUP(B151,'X5'!$B:$AP,7,FALSE)),IF($X$1=6,(VLOOKUP(B151,'X6'!$B:$AP,7,FALSE)),IF($X$1=7,(VLOOKUP(B151,'X7'!$B:$AP,7,FALSE)),IF($X$1=8,(VLOOKUP(B151,'X8'!$B:$AP,7,FALSE)),IF($X$1=9,(VLOOKUP(B151,'X9'!$B:$AP,7,FALSE)),IF($X$1=10,(VLOOKUP(B151,'X10'!$B:$AP,7,FALSE)),IF($X$1=11,(VLOOKUP(B151,'X11'!$B:$AP,7,FALSE)),IF($X$1=12,(VLOOKUP(B151,'X12'!$B:$AP,7,FALSE)),IF($X$1=13,(VLOOKUP(B151,'X13'!$B:$AP,7,FALSE)),"B"))))))))))))))=TRUE," ",(IF($X$1=1,(VLOOKUP(B151,'X1'!$B:$AP,7,FALSE)),IF($X$1=2,(VLOOKUP(B151,'X2'!$B:$AP,7,FALSE)),IF($X$1=3,(VLOOKUP(B151,'X3'!$B:$AP,7,FALSE)),IF($X$1=4,(VLOOKUP(B151,'X4'!$B:$AP,7,FALSE)),IF($X$1=5,(VLOOKUP(B151,'X5'!$B:$AP,7,FALSE)),IF($X$1=6,(VLOOKUP(B151,'X6'!$B:$AP,7,FALSE)),IF($X$1=7,(VLOOKUP(B151,'X7'!$B:$AP,7,FALSE)),IF($X$1=8,(VLOOKUP(B151,'X8'!$B:$AP,7,FALSE)),IF($X$1=9,(VLOOKUP(B151,'X9'!$B:$AP,7,FALSE)),IF($X$1=10,(VLOOKUP(B151,'X10'!$B:$AP,7,FALSE)),IF($X$1=11,(VLOOKUP(B151,'X11'!$B:$AP,7,FALSE)),IF($X$1=12,(VLOOKUP(B151,'X12'!$B:$AP,7,FALSE)),IF($X$1=13,(VLOOKUP(B151,'X13'!$B:$AP,7,FALSE)),"B")))))))))))))))</f>
        <v xml:space="preserve"> </v>
      </c>
      <c r="F151" s="182" t="str">
        <f ca="1">IF(ISERROR(IF((IF($X$1=1,(VLOOKUP(B151,'X1'!$B:$AO,6,FALSE)),(IF($X$1=2,(VLOOKUP(B151,'X2'!$B:$AO,6,FALSE)),(IF($X$1=3,(VLOOKUP(B151,'X3'!$B:$AO,6,FALSE)),(IF($X$1=4,(VLOOKUP(B151,'X4'!$B:$AO,6,FALSE)),(IF($X$1=5,(VLOOKUP(B151,'X5'!$B:$AO,6,FALSE)),(IF($X$1=6,(VLOOKUP(B151,'X6'!$B:$AO,6,FALSE)),(IF($X$1=7,(VLOOKUP(B151,'X7'!$B:$AO,6,FALSE)),(IF($X$1=8,(VLOOKUP(B151,'X8'!$B:$AO,6,FALSE)),(IF($X$1=9,(VLOOKUP(B151,'X9'!$B:$AO,6,FALSE)),(IF($X$1=10,(VLOOKUP(B151,'X10'!$B:$AO,6,FALSE)),(IF($X$1=11,(VLOOKUP(B151,'X11'!$B:$AO,6,FALSE)),(IF($X$1=12,(VLOOKUP(B151,'X12'!$B:$AO,6,FALSE)),(VLOOKUP(B151,'X13'!$B:$AO,6,FALSE))))))))))))))))))))))))))=$V$1," ",(IF($X$1=1,(VLOOKUP(B151,'X1'!$B:$AO,6,FALSE)),(IF($X$1=2,(VLOOKUP(B151,'X2'!$B:$AO,6,FALSE)),(IF($X$1=3,(VLOOKUP(B151,'X3'!$B:$AO,6,FALSE)),(IF($X$1=4,(VLOOKUP(B151,'X4'!$B:$AO,6,FALSE)),(IF($X$1=5,(VLOOKUP(B151,'X5'!$B:$AO,6,FALSE)),(IF($X$1=6,(VLOOKUP(B151,'X6'!$B:$AO,6,FALSE)),(IF($X$1=7,(VLOOKUP(B151,'X7'!$B:$AO,6,FALSE)),(IF($X$1=8,(VLOOKUP(B151,'X8'!$B:$AO,6,FALSE)),(IF($X$1=9,(VLOOKUP(B151,'X9'!$B:$AO,6,FALSE)),(IF($X$1=10,(VLOOKUP(B151,'X10'!$B:$AO,6,FALSE)),(IF($X$1=11,(VLOOKUP(B151,'X11'!$B:$AO,6,FALSE)),(IF($X$1=12,(VLOOKUP(B151,'X12'!$B:$AO,6,FALSE)),(VLOOKUP(B151,'X13'!$B:$AO,6,FALSE))))))))))))))))))))))))))))=TRUE," ",(IF((IF($X$1=1,(VLOOKUP(B151,'X1'!$B:$AO,6,FALSE)),(IF($X$1=2,(VLOOKUP(B151,'X2'!$B:$AO,6,FALSE)),(IF($X$1=3,(VLOOKUP(B151,'X3'!$B:$AO,6,FALSE)),(IF($X$1=4,(VLOOKUP(B151,'X4'!$B:$AO,6,FALSE)),(IF($X$1=5,(VLOOKUP(B151,'X5'!$B:$AO,6,FALSE)),(IF($X$1=6,(VLOOKUP(B151,'X6'!$B:$AO,6,FALSE)),(IF($X$1=7,(VLOOKUP(B151,'X7'!$B:$AO,6,FALSE)),(IF($X$1=8,(VLOOKUP(B151,'X8'!$B:$AO,6,FALSE)),(IF($X$1=9,(VLOOKUP(B151,'X9'!$B:$AO,6,FALSE)),(IF($X$1=10,(VLOOKUP(B151,'X10'!$B:$AO,6,FALSE)),(IF($X$1=11,(VLOOKUP(B151,'X11'!$B:$AO,6,FALSE)),(IF($X$1=12,(VLOOKUP(B151,'X12'!$B:$AO,6,FALSE)),(VLOOKUP(B151,'X13'!$B:$AO,6,FALSE))))))))))))))))))))))))))=$V$1," ",(IF($X$1=1,(VLOOKUP(B151,'X1'!$B:$AO,6,FALSE)),(IF($X$1=2,(VLOOKUP(B151,'X2'!$B:$AO,6,FALSE)),(IF($X$1=3,(VLOOKUP(B151,'X3'!$B:$AO,6,FALSE)),(IF($X$1=4,(VLOOKUP(B151,'X4'!$B:$AO,6,FALSE)),(IF($X$1=5,(VLOOKUP(B151,'X5'!$B:$AO,6,FALSE)),(IF($X$1=6,(VLOOKUP(B151,'X6'!$B:$AO,6,FALSE)),(IF($X$1=7,(VLOOKUP(B151,'X7'!$B:$AO,6,FALSE)),(IF($X$1=8,(VLOOKUP(B151,'X8'!$B:$AO,6,FALSE)),(IF($X$1=9,(VLOOKUP(B151,'X9'!$B:$AO,6,FALSE)),(IF($X$1=10,(VLOOKUP(B151,'X10'!$B:$AO,6,FALSE)),(IF($X$1=11,(VLOOKUP(B151,'X11'!$B:$AO,6,FALSE)),(IF($X$1=12,(VLOOKUP(B151,'X12'!$B:$AO,6,FALSE)),(VLOOKUP(B151,'X13'!$B:$AO,6,FALSE)))))))))))))))))))))))))))))</f>
        <v xml:space="preserve"> </v>
      </c>
      <c r="G151" s="182" t="str">
        <f ca="1">IF(ISERROR(IF($X$1=1,(VLOOKUP(B151,'X1'!$B:$AZ,44,FALSE)),IF($X$1=2,(VLOOKUP(B151,'X2'!$B:$AZ,44,FALSE)),IF($X$1=3,(VLOOKUP(B151,'X3'!$B:$AZ,44,FALSE)),IF($X$1=4,(VLOOKUP(B151,'X4'!$B:$AZ,44,FALSE)),IF($X$1=5,(VLOOKUP(B151,'X5'!$B:$AZ,44,FALSE)),IF($X$1=6,(VLOOKUP(B151,'X6'!$B:$AZ,44,FALSE)),IF($X$1=7,(VLOOKUP(B151,'X7'!$B:$AZ,44,FALSE)),IF($X$1=8,(VLOOKUP(B151,'X8'!$B:$AZ,44,FALSE)),IF($X$1=9,(VLOOKUP(B151,'X9'!$B:$AZ,44,FALSE)),IF($X$1=10,(VLOOKUP(B151,'X10'!$B:$AZ,44,FALSE)),IF($X$1=11,(VLOOKUP(B151,'X11'!$B:$AZ,44,FALSE)),IF($X$1=12,(VLOOKUP(B151,'X12'!$B:$AZ,44,FALSE)),IF($X$1=13,(VLOOKUP(B151,'X13'!$B:$AZ,44,FALSE)),"B"))))))))))))))=TRUE," ",(IF($X$1=1,(VLOOKUP(B151,'X1'!$B:$AZ,44,FALSE)),IF($X$1=2,(VLOOKUP(B151,'X2'!$B:$AZ,44,FALSE)),IF($X$1=3,(VLOOKUP(B151,'X3'!$B:$AZ,44,FALSE)),IF($X$1=4,(VLOOKUP(B151,'X4'!$B:$AZ,44,FALSE)),IF($X$1=5,(VLOOKUP(B151,'X5'!$B:$AZ,44,FALSE)),IF($X$1=6,(VLOOKUP(B151,'X6'!$B:$AZ,44,FALSE)),IF($X$1=7,(VLOOKUP(B151,'X7'!$B:$AZ,44,FALSE)),IF($X$1=8,(VLOOKUP(B151,'X8'!$B:$AZ,44,FALSE)),IF($X$1=9,(VLOOKUP(B151,'X9'!$B:$AZ,44,FALSE)),IF($X$1=10,(VLOOKUP(B151,'X10'!$B:$AZ,44,FALSE)),IF($X$1=11,(VLOOKUP(B151,'X11'!$B:$AZ,44,FALSE)),IF($X$1=12,(VLOOKUP(B151,'X12'!$B:$AZ,44,FALSE)),IF($X$1=13,(VLOOKUP(B151,'X13'!$B:$AZ,44,FALSE)),"B")))))))))))))))</f>
        <v xml:space="preserve"> </v>
      </c>
      <c r="H151" s="182" t="str">
        <f ca="1">IF(ISERROR(IF($X$1=1,(VLOOKUP(B151,'X1'!$B:$AZ,8,FALSE)),IF($X$1=2,(VLOOKUP(B151,'X2'!$B:$AZ,8,FALSE)),IF($X$1=3,(VLOOKUP(B151,'X3'!$B:$AZ,8,FALSE)),IF($X$1=4,(VLOOKUP(B151,'X4'!$B:$AZ,8,FALSE)),IF($X$1=5,(VLOOKUP(B151,'X5'!$B:$AZ,8,FALSE)),IF($X$1=6,(VLOOKUP(B151,'X6'!$B:$AZ,8,FALSE)),IF($X$1=7,(VLOOKUP(B151,'X7'!$B:$AZ,8,FALSE)),IF($X$1=8,(VLOOKUP(B151,'X8'!$B:$AZ,8,FALSE)),IF($X$1=9,(VLOOKUP(B151,'X9'!$B:$AZ,8,FALSE)),IF($X$1=10,(VLOOKUP(B151,'X10'!$B:$AZ,8,FALSE)),IF($X$1=11,(VLOOKUP(B151,'X11'!$B:$AZ,8,FALSE)),IF($X$1=12,(VLOOKUP(B151,'X12'!$B:$AZ,8,FALSE)),IF($X$1=13,(VLOOKUP(B151,'X13'!$B:$AZ,8,FALSE)),"B"))))))))))))))=TRUE," ",(IF($X$1=1,(VLOOKUP(B151,'X1'!$B:$AZ,8,FALSE)),IF($X$1=2,(VLOOKUP(B151,'X2'!$B:$AZ,8,FALSE)),IF($X$1=3,(VLOOKUP(B151,'X3'!$B:$AZ,8,FALSE)),IF($X$1=4,(VLOOKUP(B151,'X4'!$B:$AZ,8,FALSE)),IF($X$1=5,(VLOOKUP(B151,'X5'!$B:$AZ,8,FALSE)),IF($X$1=6,(VLOOKUP(B151,'X6'!$B:$AZ,8,FALSE)),IF($X$1=7,(VLOOKUP(B151,'X7'!$B:$AZ,8,FALSE)),IF($X$1=8,(VLOOKUP(B151,'X8'!$B:$AZ,8,FALSE)),IF($X$1=9,(VLOOKUP(B151,'X9'!$B:$AZ,8,FALSE)),IF($X$1=10,(VLOOKUP(B151,'X10'!$B:$AZ,8,FALSE)),IF($X$1=11,(VLOOKUP(B151,'X11'!$B:$AZ,8,FALSE)),IF($X$1=12,(VLOOKUP(B151,'X12'!$B:$AZ,8,FALSE)),IF($X$1=13,(VLOOKUP(B151,'X13'!$B:$AZ,8,FALSE)),"B")))))))))))))))</f>
        <v xml:space="preserve"> </v>
      </c>
      <c r="I151" s="183" t="str">
        <f ca="1">IF(ISERROR(IF($X$1=1,(VLOOKUP(B151,'X1'!$B:$AZ,2,FALSE)),IF($X$1=2,(VLOOKUP(B151,'X2'!$B:$AZ,2,FALSE)),IF($X$1=3,(VLOOKUP(B151,'X3'!$B:$AZ,2,FALSE)),IF($X$1=4,(VLOOKUP(B151,'X4'!$B:$AZ,2,FALSE)),IF($X$1=5,(VLOOKUP(B151,'X5'!$B:$AZ,2,FALSE)),IF($X$1=6,(VLOOKUP(B151,'X6'!$B:$AZ,2,FALSE)),IF($X$1=7,(VLOOKUP(B151,'X7'!$B:$AZ,2,FALSE)),IF($X$1=8,(VLOOKUP(B151,'X8'!$B:$AZ,2,FALSE)),IF($X$1=9,(VLOOKUP(B151,'X9'!$B:$AZ,2,FALSE)),IF($X$1=10,(VLOOKUP(B151,'X10'!$B:$AZ,2,FALSE)),IF($X$1=11,(VLOOKUP(B151,'X11'!$B:$AZ,2,FALSE)),IF($X$1=12,(VLOOKUP(B151,'X12'!$B:$AZ,2,FALSE)),IF($X$1=13,(VLOOKUP(B151,'X13'!$B:$AZ,2,FALSE)),"B"))))))))))))))=TRUE," ",(IF($X$1=1,(VLOOKUP(B151,'X1'!$B:$AZ,2,FALSE)),IF($X$1=2,(VLOOKUP(B151,'X2'!$B:$AZ,2,FALSE)),IF($X$1=3,(VLOOKUP(B151,'X3'!$B:$AZ,2,FALSE)),IF($X$1=4,(VLOOKUP(B151,'X4'!$B:$AZ,2,FALSE)),IF($X$1=5,(VLOOKUP(B151,'X5'!$B:$AZ,2,FALSE)),IF($X$1=6,(VLOOKUP(B151,'X6'!$B:$AZ,2,FALSE)),IF($X$1=7,(VLOOKUP(B151,'X7'!$B:$AZ,2,FALSE)),IF($X$1=8,(VLOOKUP(B151,'X8'!$B:$AZ,2,FALSE)),IF($X$1=9,(VLOOKUP(B151,'X9'!$B:$AZ,2,FALSE)),IF($X$1=10,(VLOOKUP(B151,'X10'!$B:$AZ,2,FALSE)),IF($X$1=11,(VLOOKUP(B151,'X11'!$B:$AZ,2,FALSE)),IF($X$1=12,(VLOOKUP(B151,'X12'!$B:$AZ,2,FALSE)),IF($X$1=13,(VLOOKUP(B151,'X13'!$B:$AZ,2,FALSE)),"B")))))))))))))))</f>
        <v xml:space="preserve"> </v>
      </c>
      <c r="J151" s="183" t="str">
        <f ca="1">IF(ISERROR(IF($X$1=1,(VLOOKUP(B151,'X1'!$B:$AZ,3,FALSE)),IF($X$1=2,(VLOOKUP(B151,'X2'!$B:$AZ,3,FALSE)),IF($X$1=3,(VLOOKUP(B151,'X3'!$B:$AZ,3,FALSE)),IF($X$1=4,(VLOOKUP(B151,'X4'!$B:$AZ,3,FALSE)),IF($X$1=5,(VLOOKUP(B151,'X5'!$B:$AZ,3,FALSE)),IF($X$1=6,(VLOOKUP(B151,'X6'!$B:$AZ,3,FALSE)),IF($X$1=7,(VLOOKUP(B151,'X7'!$B:$AZ,3,FALSE)),IF($X$1=8,(VLOOKUP(B151,'X8'!$B:$AZ,3,FALSE)),IF($X$1=9,(VLOOKUP(B151,'X9'!$B:$AZ,3,FALSE)),IF($X$1=10,(VLOOKUP(B151,'X10'!$B:$AZ,3,FALSE)),IF($X$1=11,(VLOOKUP(B151,'X11'!$B:$AZ,3,FALSE)),IF($X$1=12,(VLOOKUP(B151,'X12'!$B:$AZ,3,FALSE)),IF($X$1=13,(VLOOKUP(B151,'X13'!$B:$AZ,3,FALSE)),"B"))))))))))))))=TRUE," ",(IF($X$1=1,(VLOOKUP(B151,'X1'!$B:$AZ,3,FALSE)),IF($X$1=2,(VLOOKUP(B151,'X2'!$B:$AZ,3,FALSE)),IF($X$1=3,(VLOOKUP(B151,'X3'!$B:$AZ,3,FALSE)),IF($X$1=4,(VLOOKUP(B151,'X4'!$B:$AZ,3,FALSE)),IF($X$1=5,(VLOOKUP(B151,'X5'!$B:$AZ,3,FALSE)),IF($X$1=6,(VLOOKUP(B151,'X6'!$B:$AZ,3,FALSE)),IF($X$1=7,(VLOOKUP(B151,'X7'!$B:$AZ,3,FALSE)),IF($X$1=8,(VLOOKUP(B151,'X8'!$B:$AZ,3,FALSE)),IF($X$1=9,(VLOOKUP(B151,'X9'!$B:$AZ,3,FALSE)),IF($X$1=10,(VLOOKUP(B151,'X10'!$B:$AZ,3,FALSE)),IF($X$1=11,(VLOOKUP(B151,'X11'!$B:$AZ,3,FALSE)),IF($X$1=12,(VLOOKUP(B151,'X12'!$B:$AZ,3,FALSE)),IF($X$1=13,(VLOOKUP(B151,'X13'!$B:$AZ,3,FALSE)),"B")))))))))))))))</f>
        <v xml:space="preserve"> </v>
      </c>
      <c r="K151" s="183" t="str">
        <f ca="1">IF(ISERROR(IF($X$1=1,(VLOOKUP(B151,'X1'!$B:$AZ,5,FALSE)),IF($X$1=2,(VLOOKUP(B151,'X2'!$B:$AZ,5,FALSE)),IF($X$1=3,(VLOOKUP(B151,'X3'!$B:$AZ,5,FALSE)),IF($X$1=4,(VLOOKUP(B151,'X4'!$B:$AZ,5,FALSE)),IF($X$1=5,(VLOOKUP(B151,'X5'!$B:$AZ,5,FALSE)),IF($X$1=6,(VLOOKUP(B151,'X6'!$B:$AZ,5,FALSE)),IF($X$1=7,(VLOOKUP(B151,'X7'!$B:$AZ,5,FALSE)),IF($X$1=8,(VLOOKUP(B151,'X8'!$B:$AZ,5,FALSE)),IF($X$1=9,(VLOOKUP(B151,'X9'!$B:$AZ,5,FALSE)),IF($X$1=10,(VLOOKUP(B151,'X10'!$B:$AZ,5,FALSE)),IF($X$1=11,(VLOOKUP(B151,'X11'!$B:$AZ,5,FALSE)),IF($X$1=12,(VLOOKUP(B151,'X12'!$B:$AZ,5,FALSE)),IF($X$1=13,(VLOOKUP(B151,'X13'!$B:$AZ,5,FALSE)),"B"))))))))))))))=TRUE," ",(IF($X$1=1,(VLOOKUP(B151,'X1'!$B:$AZ,5,FALSE)),IF($X$1=2,(VLOOKUP(B151,'X2'!$B:$AZ,5,FALSE)),IF($X$1=3,(VLOOKUP(B151,'X3'!$B:$AZ,5,FALSE)),IF($X$1=4,(VLOOKUP(B151,'X4'!$B:$AZ,5,FALSE)),IF($X$1=5,(VLOOKUP(B151,'X5'!$B:$AZ,5,FALSE)),IF($X$1=6,(VLOOKUP(B151,'X6'!$B:$AZ,5,FALSE)),IF($X$1=7,(VLOOKUP(B151,'X7'!$B:$AZ,5,FALSE)),IF($X$1=8,(VLOOKUP(B151,'X8'!$B:$AZ,5,FALSE)),IF($X$1=9,(VLOOKUP(B151,'X9'!$B:$AZ,5,FALSE)),IF($X$1=10,(VLOOKUP(B151,'X10'!$B:$AZ,5,FALSE)),IF($X$1=11,(VLOOKUP(B151,'X11'!$B:$AZ,5,FALSE)),IF($X$1=12,(VLOOKUP(B151,'X12'!$B:$AZ,5,FALSE)),IF($X$1=13,(VLOOKUP(B151,'X13'!$B:$AZ,5,FALSE)),"B")))))))))))))))</f>
        <v xml:space="preserve"> </v>
      </c>
      <c r="L151" s="184" t="str">
        <f ca="1">IF(ISERROR(IF($X$1=1,(VLOOKUP(B151,'X1'!$B:$AZ,9,FALSE)),IF($X$1=2,(VLOOKUP(B151,'X2'!$B:$AZ,9,FALSE)),IF($X$1=3,(VLOOKUP(B151,'X3'!$B:$AZ,9,FALSE)),IF($X$1=4,(VLOOKUP(B151,'X4'!$B:$AZ,9,FALSE)),IF($X$1=5,(VLOOKUP(B151,'X5'!$B:$AZ,9,FALSE)),IF($X$1=6,(VLOOKUP(B151,'X6'!$B:$AZ,9,FALSE)),IF($X$1=7,(VLOOKUP(B151,'X7'!$B:$AZ,9,FALSE)),IF($X$1=8,(VLOOKUP(B151,'X8'!$B:$AZ,9,FALSE)),IF($X$1=9,(VLOOKUP(B151,'X9'!$B:$AZ,9,FALSE)),IF($X$1=10,(VLOOKUP(B151,'X10'!$B:$AZ,9,FALSE)),IF($X$1=11,(VLOOKUP(B151,'X11'!$B:$AZ,9,FALSE)),IF($X$1=12,(VLOOKUP(B151,'X12'!$B:$AZ,9,FALSE)),IF($X$1=13,(VLOOKUP(B151,'X13'!$B:$AZ,9,FALSE)),"B"))))))))))))))=TRUE," ",(IF($X$1=1,(VLOOKUP(B151,'X1'!$B:$AZ,9,FALSE)),IF($X$1=2,(VLOOKUP(B151,'X2'!$B:$AZ,9,FALSE)),IF($X$1=3,(VLOOKUP(B151,'X3'!$B:$AZ,9,FALSE)),IF($X$1=4,(VLOOKUP(B151,'X4'!$B:$AZ,9,FALSE)),IF($X$1=5,(VLOOKUP(B151,'X5'!$B:$AZ,9,FALSE)),IF($X$1=6,(VLOOKUP(B151,'X6'!$B:$AZ,9,FALSE)),IF($X$1=7,(VLOOKUP(B151,'X7'!$B:$AZ,9,FALSE)),IF($X$1=8,(VLOOKUP(B151,'X8'!$B:$AZ,9,FALSE)),IF($X$1=9,(VLOOKUP(B151,'X9'!$B:$AZ,9,FALSE)),IF($X$1=10,(VLOOKUP(B151,'X10'!$B:$AZ,9,FALSE)),IF($X$1=11,(VLOOKUP(B151,'X11'!$B:$AZ,9,FALSE)),IF($X$1=12,(VLOOKUP(B151,'X12'!$B:$AZ,9,FALSE)),IF($X$1=13,(VLOOKUP(B151,'X13'!$B:$AZ,9,FALSE)),"B")))))))))))))))</f>
        <v xml:space="preserve"> </v>
      </c>
      <c r="M151" s="184" t="str">
        <f ca="1">IF(ISERROR(IF($X$1=1,(VLOOKUP(B151,'X1'!$B:$AZ,10,FALSE)),IF($X$1=2,(VLOOKUP(B151,'X2'!$B:$AZ,10,FALSE)),IF($X$1=3,(VLOOKUP(B151,'X3'!$B:$AZ,10,FALSE)),IF($X$1=4,(VLOOKUP(B151,'X4'!$B:$AZ,10,FALSE)),IF($X$1=5,(VLOOKUP(B151,'X5'!$B:$AZ,10,FALSE)),IF($X$1=6,(VLOOKUP(B151,'X6'!$B:$AZ,10,FALSE)),IF($X$1=7,(VLOOKUP(B151,'X7'!$B:$AZ,10,FALSE)),IF($X$1=8,(VLOOKUP(B151,'X8'!$B:$AZ,10,FALSE)),IF($X$1=9,(VLOOKUP(B151,'X9'!$B:$AZ,10,FALSE)),IF($X$1=10,(VLOOKUP(B151,'X10'!$B:$AZ,10,FALSE)),IF($X$1=11,(VLOOKUP(B151,'X11'!$B:$AZ,10,FALSE)),IF($X$1=12,(VLOOKUP(B151,'X12'!$B:$AZ,10,FALSE)),IF($X$1=13,(VLOOKUP(B151,'X13'!$B:$AZ,10,FALSE)),"B"))))))))))))))=TRUE," ",(IF($X$1=1,(VLOOKUP(B151,'X1'!$B:$AZ,10,FALSE)),IF($X$1=2,(VLOOKUP(B151,'X2'!$B:$AZ,10,FALSE)),IF($X$1=3,(VLOOKUP(B151,'X3'!$B:$AZ,10,FALSE)),IF($X$1=4,(VLOOKUP(B151,'X4'!$B:$AZ,10,FALSE)),IF($X$1=5,(VLOOKUP(B151,'X5'!$B:$AZ,10,FALSE)),IF($X$1=6,(VLOOKUP(B151,'X6'!$B:$AZ,10,FALSE)),IF($X$1=7,(VLOOKUP(B151,'X7'!$B:$AZ,10,FALSE)),IF($X$1=8,(VLOOKUP(B151,'X8'!$B:$AZ,10,FALSE)),IF($X$1=9,(VLOOKUP(B151,'X9'!$B:$AZ,10,FALSE)),IF($X$1=10,(VLOOKUP(B151,'X10'!$B:$AZ,10,FALSE)),IF($X$1=11,(VLOOKUP(B151,'X11'!$B:$AZ,10,FALSE)),IF($X$1=12,(VLOOKUP(B151,'X12'!$B:$AZ,10,FALSE)),IF($X$1=13,(VLOOKUP(B151,'X13'!$B:$AZ,10,FALSE)),"B")))))))))))))))</f>
        <v xml:space="preserve"> </v>
      </c>
      <c r="N151" s="185" t="str">
        <f ca="1">IF(ISERROR(IF($X$1=1,(VLOOKUP(B151,'X1'!$B:$AZ,45,FALSE)),IF($X$1=2,(VLOOKUP(B151,'X2'!$B:$AZ,45,FALSE)),IF($X$1=3,(VLOOKUP(B151,'X3'!$B:$AZ,45,FALSE)),IF($X$1=4,(VLOOKUP(B151,'X4'!$B:$AZ,45,FALSE)),IF($X$1=5,(VLOOKUP(B151,'X5'!$B:$AZ,45,FALSE)),IF($X$1=6,(VLOOKUP(B151,'X6'!$B:$AZ,45,FALSE)),IF($X$1=7,(VLOOKUP(B151,'X7'!$B:$AZ,45,FALSE)),IF($X$1=8,(VLOOKUP(B151,'X8'!$B:$AZ,45,FALSE)),IF($X$1=9,(VLOOKUP(B151,'X9'!$B:$AZ,45,FALSE)),IF($X$1=10,(VLOOKUP(B151,'X10'!$B:$AZ,45,FALSE)),IF($X$1=11,(VLOOKUP(B151,'X11'!$B:$AZ,45,FALSE)),IF($X$1=12,(VLOOKUP(B151,'X12'!$B:$AZ,45,FALSE)),IF($X$1=13,(VLOOKUP(B151,'X13'!$B:$AZ,45,FALSE)),"B"))))))))))))))=TRUE," ",(IF($X$1=1,(VLOOKUP(B151,'X1'!$B:$AZ,45,FALSE)),IF($X$1=2,(VLOOKUP(B151,'X2'!$B:$AZ,45,FALSE)),IF($X$1=3,(VLOOKUP(B151,'X3'!$B:$AZ,45,FALSE)),IF($X$1=4,(VLOOKUP(B151,'X4'!$B:$AZ,45,FALSE)),IF($X$1=5,(VLOOKUP(B151,'X5'!$B:$AZ,45,FALSE)),IF($X$1=6,(VLOOKUP(B151,'X6'!$B:$AZ,45,FALSE)),IF($X$1=7,(VLOOKUP(B151,'X7'!$B:$AZ,45,FALSE)),IF($X$1=8,(VLOOKUP(B151,'X8'!$B:$AZ,45,FALSE)),IF($X$1=9,(VLOOKUP(B151,'X9'!$B:$AZ,45,FALSE)),IF($X$1=10,(VLOOKUP(B151,'X10'!$B:$AZ,45,FALSE)),IF($X$1=11,(VLOOKUP(B151,'X11'!$B:$AZ,45,FALSE)),IF($X$1=12,(VLOOKUP(B151,'X12'!$B:$AZ,45,FALSE)),IF($X$1=13,(VLOOKUP(B151,'X13'!$B:$AZ,45,FALSE)),"B")))))))))))))))</f>
        <v xml:space="preserve"> </v>
      </c>
      <c r="O151" s="184" t="str">
        <f ca="1">IF(ISERROR(IF($X$1=1,(VLOOKUP(B151,'X1'!$B:$AZ,11,FALSE)),IF($X$1=2,(VLOOKUP(B151,'X2'!$B:$AZ,11,FALSE)),IF($X$1=3,(VLOOKUP(B151,'X3'!$B:$AZ,11,FALSE)),IF($X$1=4,(VLOOKUP(B151,'X4'!$B:$AZ,11,FALSE)),IF($X$1=5,(VLOOKUP(B151,'X5'!$B:$AZ,11,FALSE)),IF($X$1=6,(VLOOKUP(B151,'X6'!$B:$AZ,11,FALSE)),IF($X$1=7,(VLOOKUP(B151,'X7'!$B:$AZ,11,FALSE)),IF($X$1=8,(VLOOKUP(B151,'X8'!$B:$AZ,11,FALSE)),IF($X$1=9,(VLOOKUP(B151,'X9'!$B:$AZ,11,FALSE)),IF($X$1=10,(VLOOKUP(B151,'X10'!$B:$AZ,11,FALSE)),IF($X$1=11,(VLOOKUP(B151,'X11'!$B:$AZ,11,FALSE)),IF($X$1=12,(VLOOKUP(B151,'X12'!$B:$AZ,11,FALSE)),IF($X$1=13,(VLOOKUP(B151,'X13'!$B:$AZ,11,FALSE)),"B"))))))))))))))=TRUE," ",(IF($X$1=1,(VLOOKUP(B151,'X1'!$B:$AZ,11,FALSE)),IF($X$1=2,(VLOOKUP(B151,'X2'!$B:$AZ,11,FALSE)),IF($X$1=3,(VLOOKUP(B151,'X3'!$B:$AZ,11,FALSE)),IF($X$1=4,(VLOOKUP(B151,'X4'!$B:$AZ,11,FALSE)),IF($X$1=5,(VLOOKUP(B151,'X5'!$B:$AZ,11,FALSE)),IF($X$1=6,(VLOOKUP(B151,'X6'!$B:$AZ,11,FALSE)),IF($X$1=7,(VLOOKUP(B151,'X7'!$B:$AZ,11,FALSE)),IF($X$1=8,(VLOOKUP(B151,'X8'!$B:$AZ,11,FALSE)),IF($X$1=9,(VLOOKUP(B151,'X9'!$B:$AZ,11,FALSE)),IF($X$1=10,(VLOOKUP(B151,'X10'!$B:$AZ,11,FALSE)),IF($X$1=11,(VLOOKUP(B151,'X11'!$B:$AZ,11,FALSE)),IF($X$1=12,(VLOOKUP(B151,'X12'!$B:$AZ,11,FALSE)),IF($X$1=13,(VLOOKUP(B151,'X13'!$B:$AZ,11,FALSE)),"B")))))))))))))))</f>
        <v xml:space="preserve"> </v>
      </c>
      <c r="P151" s="184" t="str">
        <f ca="1">IF(ISERROR(IF($X$1=1,(VLOOKUP(B151,'X1'!$B:$AZ,12,FALSE)),IF($X$1=2,(VLOOKUP(B151,'X2'!$B:$AZ,12,FALSE)),IF($X$1=3,(VLOOKUP(B151,'X3'!$B:$AZ,12,FALSE)),IF($X$1=4,(VLOOKUP(B151,'X4'!$B:$AZ,12,FALSE)),IF($X$1=5,(VLOOKUP(B151,'X5'!$B:$AZ,12,FALSE)),IF($X$1=6,(VLOOKUP(B151,'X6'!$B:$AZ,12,FALSE)),IF($X$1=7,(VLOOKUP(B151,'X7'!$B:$AZ,12,FALSE)),IF($X$1=8,(VLOOKUP(B151,'X8'!$B:$AZ,12,FALSE)),IF($X$1=9,(VLOOKUP(B151,'X9'!$B:$AZ,12,FALSE)),IF($X$1=10,(VLOOKUP(B151,'X10'!$B:$AZ,12,FALSE)),IF($X$1=11,(VLOOKUP(B151,'X11'!$B:$AZ,12,FALSE)),IF($X$1=12,(VLOOKUP(B151,'X12'!$B:$AZ,12,FALSE)),IF($X$1=13,(VLOOKUP(B151,'X13'!$B:$AZ,12,FALSE)),"B"))))))))))))))=TRUE," ",(IF($X$1=1,(VLOOKUP(B151,'X1'!$B:$AZ,12,FALSE)),IF($X$1=2,(VLOOKUP(B151,'X2'!$B:$AZ,12,FALSE)),IF($X$1=3,(VLOOKUP(B151,'X3'!$B:$AZ,12,FALSE)),IF($X$1=4,(VLOOKUP(B151,'X4'!$B:$AZ,12,FALSE)),IF($X$1=5,(VLOOKUP(B151,'X5'!$B:$AZ,12,FALSE)),IF($X$1=6,(VLOOKUP(B151,'X6'!$B:$AZ,12,FALSE)),IF($X$1=7,(VLOOKUP(B151,'X7'!$B:$AZ,12,FALSE)),IF($X$1=8,(VLOOKUP(B151,'X8'!$B:$AZ,12,FALSE)),IF($X$1=9,(VLOOKUP(B151,'X9'!$B:$AZ,12,FALSE)),IF($X$1=10,(VLOOKUP(B151,'X10'!$B:$AZ,12,FALSE)),IF($X$1=11,(VLOOKUP(B151,'X11'!$B:$AZ,12,FALSE)),IF($X$1=12,(VLOOKUP(B151,'X12'!$B:$AZ,12,FALSE)),IF($X$1=13,(VLOOKUP(B151,'X13'!$B:$AZ,12,FALSE)),"B")))))))))))))))</f>
        <v xml:space="preserve"> </v>
      </c>
      <c r="Q151" s="185" t="str">
        <f ca="1">IF(ISERROR(IF($X$1=1,(VLOOKUP(B151,'X1'!$B:$AZ,46,FALSE)),IF($X$1=2,(VLOOKUP(B151,'X2'!$B:$AZ,46,FALSE)),IF($X$1=3,(VLOOKUP(B151,'X3'!$B:$AZ,46,FALSE)),IF($X$1=4,(VLOOKUP(B151,'X4'!$B:$AZ,46,FALSE)),IF($X$1=5,(VLOOKUP(B151,'X5'!$B:$AZ,46,FALSE)),IF($X$1=6,(VLOOKUP(B151,'X6'!$B:$AZ,46,FALSE)),IF($X$1=7,(VLOOKUP(B151,'X7'!$B:$AZ,46,FALSE)),IF($X$1=8,(VLOOKUP(B151,'X8'!$B:$AZ,46,FALSE)),IF($X$1=9,(VLOOKUP(B151,'X9'!$B:$AZ,46,FALSE)),IF($X$1=10,(VLOOKUP(B151,'X10'!$B:$AZ,46,FALSE)),IF($X$1=11,(VLOOKUP(B151,'X11'!$B:$AZ,46,FALSE)),IF($X$1=12,(VLOOKUP(B151,'X12'!$B:$AZ,46,FALSE)),IF($X$1=13,(VLOOKUP(B151,'X13'!$B:$AZ,46,FALSE)),"B"))))))))))))))=TRUE," ",(IF($X$1=1,(VLOOKUP(B151,'X1'!$B:$AZ,46,FALSE)),IF($X$1=2,(VLOOKUP(B151,'X2'!$B:$AZ,46,FALSE)),IF($X$1=3,(VLOOKUP(B151,'X3'!$B:$AZ,46,FALSE)),IF($X$1=4,(VLOOKUP(B151,'X4'!$B:$AZ,46,FALSE)),IF($X$1=5,(VLOOKUP(B151,'X5'!$B:$AZ,46,FALSE)),IF($X$1=6,(VLOOKUP(B151,'X6'!$B:$AZ,46,FALSE)),IF($X$1=7,(VLOOKUP(B151,'X7'!$B:$AZ,46,FALSE)),IF($X$1=8,(VLOOKUP(B151,'X8'!$B:$AZ,46,FALSE)),IF($X$1=9,(VLOOKUP(B151,'X9'!$B:$AZ,46,FALSE)),IF($X$1=10,(VLOOKUP(B151,'X10'!$B:$AZ,46,FALSE)),IF($X$1=11,(VLOOKUP(B151,'X11'!$B:$AZ,46,FALSE)),IF($X$1=12,(VLOOKUP(B151,'X12'!$B:$AZ,46,FALSE)),IF($X$1=13,(VLOOKUP(B151,'X13'!$B:$AZ,46,FALSE)),"B")))))))))))))))</f>
        <v xml:space="preserve"> </v>
      </c>
      <c r="R151" s="185" t="str">
        <f ca="1">IF(ISERROR(IF($X$1=1,(VLOOKUP(B151,'X1'!$B:$AZ,15,FALSE)),IF($X$1=2,(VLOOKUP(B151,'X2'!$B:$AZ,15,FALSE)),IF($X$1=3,(VLOOKUP(B151,'X3'!$B:$AZ,15,FALSE)),IF($X$1=4,(VLOOKUP(B151,'X4'!$B:$AZ,15,FALSE)),IF($X$1=5,(VLOOKUP(B151,'X5'!$B:$AZ,15,FALSE)),IF($X$1=6,(VLOOKUP(B151,'X6'!$B:$AZ,15,FALSE)),IF($X$1=7,(VLOOKUP(B151,'X7'!$B:$AZ,15,FALSE)),IF($X$1=8,(VLOOKUP(B151,'X8'!$B:$AZ,15,FALSE)),IF($X$1=9,(VLOOKUP(B151,'X9'!$B:$AZ,15,FALSE)),IF($X$1=10,(VLOOKUP(B151,'X10'!$B:$AZ,15,FALSE)),IF($X$1=11,(VLOOKUP(B151,'X11'!$B:$AZ,15,FALSE)),IF($X$1=12,(VLOOKUP(B151,'X12'!$B:$AZ,15,FALSE)),IF($X$1=13,(VLOOKUP(B151,'X13'!$B:$AZ,15,FALSE)),"B"))))))))))))))=TRUE," ",(IF($X$1=1,(VLOOKUP(B151,'X1'!$B:$AZ,15,FALSE)),IF($X$1=2,(VLOOKUP(B151,'X2'!$B:$AZ,15,FALSE)),IF($X$1=3,(VLOOKUP(B151,'X3'!$B:$AZ,15,FALSE)),IF($X$1=4,(VLOOKUP(B151,'X4'!$B:$AZ,15,FALSE)),IF($X$1=5,(VLOOKUP(B151,'X5'!$B:$AZ,15,FALSE)),IF($X$1=6,(VLOOKUP(B151,'X6'!$B:$AZ,15,FALSE)),IF($X$1=7,(VLOOKUP(B151,'X7'!$B:$AZ,15,FALSE)),IF($X$1=8,(VLOOKUP(B151,'X8'!$B:$AZ,15,FALSE)),IF($X$1=9,(VLOOKUP(B151,'X9'!$B:$AZ,15,FALSE)),IF($X$1=10,(VLOOKUP(B151,'X10'!$B:$AZ,15,FALSE)),IF($X$1=11,(VLOOKUP(B151,'X11'!$B:$AZ,15,FALSE)),IF($X$1=12,(VLOOKUP(B151,'X12'!$B:$AZ,15,FALSE)),IF($X$1=13,(VLOOKUP(B151,'X13'!$B:$AZ,15,FALSE)),"B")))))))))))))))</f>
        <v xml:space="preserve"> </v>
      </c>
      <c r="S151" s="185" t="str">
        <f ca="1">IF(ISERROR(IF((IF($X$1=1,(VLOOKUP(B151,'X1'!$B:$AZ,14,FALSE)),(IF($X$1=2,(VLOOKUP(B151,'X2'!$B:$AZ,14,FALSE)),(IF($X$1=3,(VLOOKUP(B151,'X3'!$B:$AZ,14,FALSE)),(IF($X$1=4,(VLOOKUP(B151,'X4'!$B:$AZ,14,FALSE)),(IF($X$1=5,(VLOOKUP(B151,'X5'!$B:$AZ,14,FALSE)),(IF($X$1=6,(VLOOKUP(B151,'X6'!$B:$AZ,14,FALSE)),(IF($X$1=7,(VLOOKUP(B151,'X7'!$B:$AZ,14,FALSE)),(IF($X$1=8,(VLOOKUP(B151,'X8'!$B:$AZ,14,FALSE)),(IF($X$1=9,(VLOOKUP(B151,'X9'!$B:$AZ,14,FALSE)),(IF($X$1=10,(VLOOKUP(B151,'X10'!$B:$AZ,14,FALSE)),(IF($X$1=11,(VLOOKUP(B151,'X11'!$B:$AZ,14,FALSE)),(IF($X$1=12,(VLOOKUP(B151,'X12'!$B:$AZ,14,FALSE)),(VLOOKUP(B151,'X13'!$B:$AZ,14,FALSE))))))))))))))))))))))))))=$V$1," ",(IF($X$1=1,(VLOOKUP(B151,'X1'!$B:$AZ,14,FALSE)),(IF($X$1=2,(VLOOKUP(B151,'X2'!$B:$AZ,14,FALSE)),(IF($X$1=3,(VLOOKUP(B151,'X3'!$B:$AZ,14,FALSE)),(IF($X$1=4,(VLOOKUP(B151,'X4'!$B:$AZ,14,FALSE)),(IF($X$1=5,(VLOOKUP(B151,'X5'!$B:$AZ,14,FALSE)),(IF($X$1=6,(VLOOKUP(B151,'X6'!$B:$AZ,14,FALSE)),(IF($X$1=7,(VLOOKUP(B151,'X7'!$B:$AZ,14,FALSE)),(IF($X$1=8,(VLOOKUP(B151,'X8'!$B:$AZ,14,FALSE)),(IF($X$1=9,(VLOOKUP(B151,'X9'!$B:$AZ,14,FALSE)),(IF($X$1=10,(VLOOKUP(B151,'X10'!$B:$AZ,14,FALSE)),(IF($X$1=11,(VLOOKUP(B151,'X11'!$B:$AZ,14,FALSE)),(IF($X$1=12,(VLOOKUP(B151,'X12'!$B:$AZ,14,FALSE)),(VLOOKUP(B151,'X13'!$B:$AZ,14,FALSE))))))))))))))))))))))))))))=TRUE," ",(IF((IF($X$1=1,(VLOOKUP(B151,'X1'!$B:$AZ,14,FALSE)),(IF($X$1=2,(VLOOKUP(B151,'X2'!$B:$AZ,14,FALSE)),(IF($X$1=3,(VLOOKUP(B151,'X3'!$B:$AZ,14,FALSE)),(IF($X$1=4,(VLOOKUP(B151,'X4'!$B:$AZ,14,FALSE)),(IF($X$1=5,(VLOOKUP(B151,'X5'!$B:$AZ,14,FALSE)),(IF($X$1=6,(VLOOKUP(B151,'X6'!$B:$AZ,14,FALSE)),(IF($X$1=7,(VLOOKUP(B151,'X7'!$B:$AZ,14,FALSE)),(IF($X$1=8,(VLOOKUP(B151,'X8'!$B:$AZ,14,FALSE)),(IF($X$1=9,(VLOOKUP(B151,'X9'!$B:$AZ,14,FALSE)),(IF($X$1=10,(VLOOKUP(B151,'X10'!$B:$AZ,14,FALSE)),(IF($X$1=11,(VLOOKUP(B151,'X11'!$B:$AZ,14,FALSE)),(IF($X$1=12,(VLOOKUP(B151,'X12'!$B:$AZ,14,FALSE)),(VLOOKUP(B151,'X13'!$B:$AZ,14,FALSE))))))))))))))))))))))))))=$V$1," ",(IF($X$1=1,(VLOOKUP(B151,'X1'!$B:$AZ,14,FALSE)),(IF($X$1=2,(VLOOKUP(B151,'X2'!$B:$AZ,14,FALSE)),(IF($X$1=3,(VLOOKUP(B151,'X3'!$B:$AZ,14,FALSE)),(IF($X$1=4,(VLOOKUP(B151,'X4'!$B:$AZ,14,FALSE)),(IF($X$1=5,(VLOOKUP(B151,'X5'!$B:$AZ,14,FALSE)),(IF($X$1=6,(VLOOKUP(B151,'X6'!$B:$AZ,14,FALSE)),(IF($X$1=7,(VLOOKUP(B151,'X7'!$B:$AZ,14,FALSE)),(IF($X$1=8,(VLOOKUP(B151,'X8'!$B:$AZ,14,FALSE)),(IF($X$1=9,(VLOOKUP(B151,'X9'!$B:$AZ,14,FALSE)),(IF($X$1=10,(VLOOKUP(B151,'X10'!$B:$AZ,14,FALSE)),(IF($X$1=11,(VLOOKUP(B151,'X11'!$B:$AZ,14,FALSE)),(IF($X$1=12,(VLOOKUP(B151,'X12'!$B:$AZ,14,FALSE)),(VLOOKUP(B151,'X13'!$B:$AZ,14,FALSE)))))))))))))))))))))))))))))</f>
        <v xml:space="preserve"> </v>
      </c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</row>
    <row r="152" spans="1:67" ht="14.1" customHeight="1" x14ac:dyDescent="0.2">
      <c r="A152" s="156" t="s">
        <v>1058</v>
      </c>
      <c r="B152" s="122" t="str">
        <f>IF(ISERROR(IF($U$16=1,(VLOOKUP(A152,$AC$89:$AH$125,2,FALSE)),IF((IF($X$1=1,'X1'!B111,(IF($X$1=2,'X2'!B111,(IF($X$1=3,'X3'!B111,(IF($X$1=4,'X4'!B111,(IF($X$1=5,'X5'!B111,(IF($X$1=6,'X6'!B111,(IF($X$1=7,'X7'!B111,(IF($X$1=8,'X8'!B111,(IF($X$1=9,'X9'!B111,(IF($X$1=10,'X10'!B111,(IF($X$1=11,'X11'!B111,(IF($X$1=12,'X12'!B111,'X13'!B111))))))))))))))))))))))))="","",(IF($X$1=1,'X1'!B111,(IF($X$1=2,'X2'!B111,(IF($X$1=3,'X3'!B111,(IF($X$1=4,'X4'!B111,(IF($X$1=5,'X5'!B111,(IF($X$1=6,'X6'!B111,(IF($X$1=7,'X7'!B111,(IF($X$1=8,'X8'!B111,(IF($X$1=9,'X9'!B111,(IF($X$1=10,'X10'!B111,(IF($X$1=11,'X11'!B111,(IF($X$1=12,'X12'!B111,'X13'!B111)))))))))))))))))))))))))))=TRUE," ",(IF($U$16=1,(VLOOKUP(A152,$AC$89:$AH$125,2,FALSE)),IF((IF($X$1=1,'X1'!B111,(IF($X$1=2,'X2'!B111,(IF($X$1=3,'X3'!B111,(IF($X$1=4,'X4'!B111,(IF($X$1=5,'X5'!B111,(IF($X$1=6,'X6'!B111,(IF($X$1=7,'X7'!B111,(IF($X$1=8,'X8'!B111,(IF($X$1=9,'X9'!B111,(IF($X$1=10,'X10'!B111,(IF($X$1=11,'X11'!B111,(IF($X$1=12,'X12'!B111,'X13'!B111))))))))))))))))))))))))="","",(IF($X$1=1,'X1'!B111,(IF($X$1=2,'X2'!B111,(IF($X$1=3,'X3'!B111,(IF($X$1=4,'X4'!B111,(IF($X$1=5,'X5'!B111,(IF($X$1=6,'X6'!B111,(IF($X$1=7,'X7'!B111,(IF($X$1=8,'X8'!B111,(IF($X$1=9,'X9'!B111,(IF($X$1=10,'X10'!B111,(IF($X$1=11,'X11'!B111,(IF($X$1=12,'X12'!B111,'X13'!B111))))))))))))))))))))))))))))</f>
        <v/>
      </c>
      <c r="C152" s="181" t="str">
        <f ca="1">IF(ISERROR(IF($X$1=1,(VLOOKUP(B152,'X1'!$B:$AZ,47,FALSE)),IF($X$1=2,(VLOOKUP(B152,'X2'!$B:$AZ,47,FALSE)),IF($X$1=3,(VLOOKUP(B152,'X3'!$B:$AZ,47,FALSE)),IF($X$1=4,(VLOOKUP(B152,'X4'!$B:$AZ,47,FALSE)),IF($X$1=5,(VLOOKUP(B152,'X5'!$B:$AZ,47,FALSE)),IF($X$1=6,(VLOOKUP(B152,'X6'!$B:$AZ,47,FALSE)),IF($X$1=7,(VLOOKUP(B152,'X7'!$B:$AZ,47,FALSE)),IF($X$1=8,(VLOOKUP(B152,'X8'!$B:$AZ,47,FALSE)),IF($X$1=9,(VLOOKUP(B152,'X9'!$B:$AZ,47,FALSE)),IF($X$1=10,(VLOOKUP(B152,'X10'!$B:$AZ,47,FALSE)),IF($X$1=11,(VLOOKUP(B152,'X11'!$B:$AZ,47,FALSE)),IF($X$1=12,(VLOOKUP(B152,'X12'!$B:$AZ,47,FALSE)),IF($X$1=13,(VLOOKUP(B152,'X13'!$B:$AZ,47,FALSE)),"B"))))))))))))))=TRUE," ",(IF($X$1=1,(VLOOKUP(B152,'X1'!$B:$AZ,47,FALSE)),IF($X$1=2,(VLOOKUP(B152,'X2'!$B:$AZ,47,FALSE)),IF($X$1=3,(VLOOKUP(B152,'X3'!$B:$AZ,47,FALSE)),IF($X$1=4,(VLOOKUP(B152,'X4'!$B:$AZ,47,FALSE)),IF($X$1=5,(VLOOKUP(B152,'X5'!$B:$AZ,47,FALSE)),IF($X$1=6,(VLOOKUP(B152,'X6'!$B:$AZ,47,FALSE)),IF($X$1=7,(VLOOKUP(B152,'X7'!$B:$AZ,47,FALSE)),IF($X$1=8,(VLOOKUP(B152,'X8'!$B:$AZ,47,FALSE)),IF($X$1=9,(VLOOKUP(B152,'X9'!$B:$AZ,47,FALSE)),IF($X$1=10,(VLOOKUP(B152,'X10'!$B:$AZ,47,FALSE)),IF($X$1=11,(VLOOKUP(B152,'X11'!$B:$AZ,47,FALSE)),IF($X$1=12,(VLOOKUP(B152,'X12'!$B:$AZ,47,FALSE)),IF($X$1=13,(VLOOKUP(B152,'X13'!$B:$AZ,47,FALSE)),"B")))))))))))))))</f>
        <v xml:space="preserve"> </v>
      </c>
      <c r="D152" s="181" t="str">
        <f ca="1">IF(ISERROR(IF($X$1=1,(VLOOKUP(B152,'X1'!$B:$AP,41,FALSE)),IF($X$1=2,(VLOOKUP(B152,'X2'!$B:$AP,41,FALSE)),IF($X$1=3,(VLOOKUP(B152,'X3'!$B:$AP,41,FALSE)),IF($X$1=4,(VLOOKUP(B152,'X4'!$B:$AP,41,FALSE)),IF($X$1=5,(VLOOKUP(B152,'X5'!$B:$AP,41,FALSE)),IF($X$1=6,(VLOOKUP(B152,'X6'!$B:$AP,41,FALSE)),IF($X$1=7,(VLOOKUP(B152,'X7'!$B:$AP,41,FALSE)),IF($X$1=8,(VLOOKUP(B152,'X8'!$B:$AP,41,FALSE)),IF($X$1=9,(VLOOKUP(B152,'X9'!$B:$AP,41,FALSE)),IF($X$1=10,(VLOOKUP(B152,'X10'!$B:$AP,41,FALSE)),IF($X$1=11,(VLOOKUP(B152,'X11'!$B:$AP,41,FALSE)),IF($X$1=12,(VLOOKUP(B152,'X12'!$B:$AP,41,FALSE)),IF($X$1=13,(VLOOKUP(B152,'X13'!$B:$AP,41,FALSE)),"B"))))))))))))))=TRUE," ",(IF($X$1=1,(VLOOKUP(B152,'X1'!$B:$AP,41,FALSE)),IF($X$1=2,(VLOOKUP(B152,'X2'!$B:$AP,41,FALSE)),IF($X$1=3,(VLOOKUP(B152,'X3'!$B:$AP,41,FALSE)),IF($X$1=4,(VLOOKUP(B152,'X4'!$B:$AP,41,FALSE)),IF($X$1=5,(VLOOKUP(B152,'X5'!$B:$AP,41,FALSE)),IF($X$1=6,(VLOOKUP(B152,'X6'!$B:$AP,41,FALSE)),IF($X$1=7,(VLOOKUP(B152,'X7'!$B:$AP,41,FALSE)),IF($X$1=8,(VLOOKUP(B152,'X8'!$B:$AP,41,FALSE)),IF($X$1=9,(VLOOKUP(B152,'X9'!$B:$AP,41,FALSE)),IF($X$1=10,(VLOOKUP(B152,'X10'!$B:$AP,41,FALSE)),IF($X$1=11,(VLOOKUP(B152,'X11'!$B:$AP,41,FALSE)),IF($X$1=12,(VLOOKUP(B152,'X12'!$B:$AP,41,FALSE)),IF($X$1=13,(VLOOKUP(B152,'X13'!$B:$AP,41,FALSE)),"B")))))))))))))))</f>
        <v xml:space="preserve"> </v>
      </c>
      <c r="E152" s="182" t="str">
        <f ca="1">IF(ISERROR(IF($X$1=1,(VLOOKUP(B152,'X1'!$B:$AP,7,FALSE)),IF($X$1=2,(VLOOKUP(B152,'X2'!$B:$AP,7,FALSE)),IF($X$1=3,(VLOOKUP(B152,'X3'!$B:$AP,7,FALSE)),IF($X$1=4,(VLOOKUP(B152,'X4'!$B:$AP,7,FALSE)),IF($X$1=5,(VLOOKUP(B152,'X5'!$B:$AP,7,FALSE)),IF($X$1=6,(VLOOKUP(B152,'X6'!$B:$AP,7,FALSE)),IF($X$1=7,(VLOOKUP(B152,'X7'!$B:$AP,7,FALSE)),IF($X$1=8,(VLOOKUP(B152,'X8'!$B:$AP,7,FALSE)),IF($X$1=9,(VLOOKUP(B152,'X9'!$B:$AP,7,FALSE)),IF($X$1=10,(VLOOKUP(B152,'X10'!$B:$AP,7,FALSE)),IF($X$1=11,(VLOOKUP(B152,'X11'!$B:$AP,7,FALSE)),IF($X$1=12,(VLOOKUP(B152,'X12'!$B:$AP,7,FALSE)),IF($X$1=13,(VLOOKUP(B152,'X13'!$B:$AP,7,FALSE)),"B"))))))))))))))=TRUE," ",(IF($X$1=1,(VLOOKUP(B152,'X1'!$B:$AP,7,FALSE)),IF($X$1=2,(VLOOKUP(B152,'X2'!$B:$AP,7,FALSE)),IF($X$1=3,(VLOOKUP(B152,'X3'!$B:$AP,7,FALSE)),IF($X$1=4,(VLOOKUP(B152,'X4'!$B:$AP,7,FALSE)),IF($X$1=5,(VLOOKUP(B152,'X5'!$B:$AP,7,FALSE)),IF($X$1=6,(VLOOKUP(B152,'X6'!$B:$AP,7,FALSE)),IF($X$1=7,(VLOOKUP(B152,'X7'!$B:$AP,7,FALSE)),IF($X$1=8,(VLOOKUP(B152,'X8'!$B:$AP,7,FALSE)),IF($X$1=9,(VLOOKUP(B152,'X9'!$B:$AP,7,FALSE)),IF($X$1=10,(VLOOKUP(B152,'X10'!$B:$AP,7,FALSE)),IF($X$1=11,(VLOOKUP(B152,'X11'!$B:$AP,7,FALSE)),IF($X$1=12,(VLOOKUP(B152,'X12'!$B:$AP,7,FALSE)),IF($X$1=13,(VLOOKUP(B152,'X13'!$B:$AP,7,FALSE)),"B")))))))))))))))</f>
        <v xml:space="preserve"> </v>
      </c>
      <c r="F152" s="182" t="str">
        <f ca="1">IF(ISERROR(IF((IF($X$1=1,(VLOOKUP(B152,'X1'!$B:$AO,6,FALSE)),(IF($X$1=2,(VLOOKUP(B152,'X2'!$B:$AO,6,FALSE)),(IF($X$1=3,(VLOOKUP(B152,'X3'!$B:$AO,6,FALSE)),(IF($X$1=4,(VLOOKUP(B152,'X4'!$B:$AO,6,FALSE)),(IF($X$1=5,(VLOOKUP(B152,'X5'!$B:$AO,6,FALSE)),(IF($X$1=6,(VLOOKUP(B152,'X6'!$B:$AO,6,FALSE)),(IF($X$1=7,(VLOOKUP(B152,'X7'!$B:$AO,6,FALSE)),(IF($X$1=8,(VLOOKUP(B152,'X8'!$B:$AO,6,FALSE)),(IF($X$1=9,(VLOOKUP(B152,'X9'!$B:$AO,6,FALSE)),(IF($X$1=10,(VLOOKUP(B152,'X10'!$B:$AO,6,FALSE)),(IF($X$1=11,(VLOOKUP(B152,'X11'!$B:$AO,6,FALSE)),(IF($X$1=12,(VLOOKUP(B152,'X12'!$B:$AO,6,FALSE)),(VLOOKUP(B152,'X13'!$B:$AO,6,FALSE))))))))))))))))))))))))))=$V$1," ",(IF($X$1=1,(VLOOKUP(B152,'X1'!$B:$AO,6,FALSE)),(IF($X$1=2,(VLOOKUP(B152,'X2'!$B:$AO,6,FALSE)),(IF($X$1=3,(VLOOKUP(B152,'X3'!$B:$AO,6,FALSE)),(IF($X$1=4,(VLOOKUP(B152,'X4'!$B:$AO,6,FALSE)),(IF($X$1=5,(VLOOKUP(B152,'X5'!$B:$AO,6,FALSE)),(IF($X$1=6,(VLOOKUP(B152,'X6'!$B:$AO,6,FALSE)),(IF($X$1=7,(VLOOKUP(B152,'X7'!$B:$AO,6,FALSE)),(IF($X$1=8,(VLOOKUP(B152,'X8'!$B:$AO,6,FALSE)),(IF($X$1=9,(VLOOKUP(B152,'X9'!$B:$AO,6,FALSE)),(IF($X$1=10,(VLOOKUP(B152,'X10'!$B:$AO,6,FALSE)),(IF($X$1=11,(VLOOKUP(B152,'X11'!$B:$AO,6,FALSE)),(IF($X$1=12,(VLOOKUP(B152,'X12'!$B:$AO,6,FALSE)),(VLOOKUP(B152,'X13'!$B:$AO,6,FALSE))))))))))))))))))))))))))))=TRUE," ",(IF((IF($X$1=1,(VLOOKUP(B152,'X1'!$B:$AO,6,FALSE)),(IF($X$1=2,(VLOOKUP(B152,'X2'!$B:$AO,6,FALSE)),(IF($X$1=3,(VLOOKUP(B152,'X3'!$B:$AO,6,FALSE)),(IF($X$1=4,(VLOOKUP(B152,'X4'!$B:$AO,6,FALSE)),(IF($X$1=5,(VLOOKUP(B152,'X5'!$B:$AO,6,FALSE)),(IF($X$1=6,(VLOOKUP(B152,'X6'!$B:$AO,6,FALSE)),(IF($X$1=7,(VLOOKUP(B152,'X7'!$B:$AO,6,FALSE)),(IF($X$1=8,(VLOOKUP(B152,'X8'!$B:$AO,6,FALSE)),(IF($X$1=9,(VLOOKUP(B152,'X9'!$B:$AO,6,FALSE)),(IF($X$1=10,(VLOOKUP(B152,'X10'!$B:$AO,6,FALSE)),(IF($X$1=11,(VLOOKUP(B152,'X11'!$B:$AO,6,FALSE)),(IF($X$1=12,(VLOOKUP(B152,'X12'!$B:$AO,6,FALSE)),(VLOOKUP(B152,'X13'!$B:$AO,6,FALSE))))))))))))))))))))))))))=$V$1," ",(IF($X$1=1,(VLOOKUP(B152,'X1'!$B:$AO,6,FALSE)),(IF($X$1=2,(VLOOKUP(B152,'X2'!$B:$AO,6,FALSE)),(IF($X$1=3,(VLOOKUP(B152,'X3'!$B:$AO,6,FALSE)),(IF($X$1=4,(VLOOKUP(B152,'X4'!$B:$AO,6,FALSE)),(IF($X$1=5,(VLOOKUP(B152,'X5'!$B:$AO,6,FALSE)),(IF($X$1=6,(VLOOKUP(B152,'X6'!$B:$AO,6,FALSE)),(IF($X$1=7,(VLOOKUP(B152,'X7'!$B:$AO,6,FALSE)),(IF($X$1=8,(VLOOKUP(B152,'X8'!$B:$AO,6,FALSE)),(IF($X$1=9,(VLOOKUP(B152,'X9'!$B:$AO,6,FALSE)),(IF($X$1=10,(VLOOKUP(B152,'X10'!$B:$AO,6,FALSE)),(IF($X$1=11,(VLOOKUP(B152,'X11'!$B:$AO,6,FALSE)),(IF($X$1=12,(VLOOKUP(B152,'X12'!$B:$AO,6,FALSE)),(VLOOKUP(B152,'X13'!$B:$AO,6,FALSE)))))))))))))))))))))))))))))</f>
        <v xml:space="preserve"> </v>
      </c>
      <c r="G152" s="182" t="str">
        <f ca="1">IF(ISERROR(IF($X$1=1,(VLOOKUP(B152,'X1'!$B:$AZ,44,FALSE)),IF($X$1=2,(VLOOKUP(B152,'X2'!$B:$AZ,44,FALSE)),IF($X$1=3,(VLOOKUP(B152,'X3'!$B:$AZ,44,FALSE)),IF($X$1=4,(VLOOKUP(B152,'X4'!$B:$AZ,44,FALSE)),IF($X$1=5,(VLOOKUP(B152,'X5'!$B:$AZ,44,FALSE)),IF($X$1=6,(VLOOKUP(B152,'X6'!$B:$AZ,44,FALSE)),IF($X$1=7,(VLOOKUP(B152,'X7'!$B:$AZ,44,FALSE)),IF($X$1=8,(VLOOKUP(B152,'X8'!$B:$AZ,44,FALSE)),IF($X$1=9,(VLOOKUP(B152,'X9'!$B:$AZ,44,FALSE)),IF($X$1=10,(VLOOKUP(B152,'X10'!$B:$AZ,44,FALSE)),IF($X$1=11,(VLOOKUP(B152,'X11'!$B:$AZ,44,FALSE)),IF($X$1=12,(VLOOKUP(B152,'X12'!$B:$AZ,44,FALSE)),IF($X$1=13,(VLOOKUP(B152,'X13'!$B:$AZ,44,FALSE)),"B"))))))))))))))=TRUE," ",(IF($X$1=1,(VLOOKUP(B152,'X1'!$B:$AZ,44,FALSE)),IF($X$1=2,(VLOOKUP(B152,'X2'!$B:$AZ,44,FALSE)),IF($X$1=3,(VLOOKUP(B152,'X3'!$B:$AZ,44,FALSE)),IF($X$1=4,(VLOOKUP(B152,'X4'!$B:$AZ,44,FALSE)),IF($X$1=5,(VLOOKUP(B152,'X5'!$B:$AZ,44,FALSE)),IF($X$1=6,(VLOOKUP(B152,'X6'!$B:$AZ,44,FALSE)),IF($X$1=7,(VLOOKUP(B152,'X7'!$B:$AZ,44,FALSE)),IF($X$1=8,(VLOOKUP(B152,'X8'!$B:$AZ,44,FALSE)),IF($X$1=9,(VLOOKUP(B152,'X9'!$B:$AZ,44,FALSE)),IF($X$1=10,(VLOOKUP(B152,'X10'!$B:$AZ,44,FALSE)),IF($X$1=11,(VLOOKUP(B152,'X11'!$B:$AZ,44,FALSE)),IF($X$1=12,(VLOOKUP(B152,'X12'!$B:$AZ,44,FALSE)),IF($X$1=13,(VLOOKUP(B152,'X13'!$B:$AZ,44,FALSE)),"B")))))))))))))))</f>
        <v xml:space="preserve"> </v>
      </c>
      <c r="H152" s="182" t="str">
        <f ca="1">IF(ISERROR(IF($X$1=1,(VLOOKUP(B152,'X1'!$B:$AZ,8,FALSE)),IF($X$1=2,(VLOOKUP(B152,'X2'!$B:$AZ,8,FALSE)),IF($X$1=3,(VLOOKUP(B152,'X3'!$B:$AZ,8,FALSE)),IF($X$1=4,(VLOOKUP(B152,'X4'!$B:$AZ,8,FALSE)),IF($X$1=5,(VLOOKUP(B152,'X5'!$B:$AZ,8,FALSE)),IF($X$1=6,(VLOOKUP(B152,'X6'!$B:$AZ,8,FALSE)),IF($X$1=7,(VLOOKUP(B152,'X7'!$B:$AZ,8,FALSE)),IF($X$1=8,(VLOOKUP(B152,'X8'!$B:$AZ,8,FALSE)),IF($X$1=9,(VLOOKUP(B152,'X9'!$B:$AZ,8,FALSE)),IF($X$1=10,(VLOOKUP(B152,'X10'!$B:$AZ,8,FALSE)),IF($X$1=11,(VLOOKUP(B152,'X11'!$B:$AZ,8,FALSE)),IF($X$1=12,(VLOOKUP(B152,'X12'!$B:$AZ,8,FALSE)),IF($X$1=13,(VLOOKUP(B152,'X13'!$B:$AZ,8,FALSE)),"B"))))))))))))))=TRUE," ",(IF($X$1=1,(VLOOKUP(B152,'X1'!$B:$AZ,8,FALSE)),IF($X$1=2,(VLOOKUP(B152,'X2'!$B:$AZ,8,FALSE)),IF($X$1=3,(VLOOKUP(B152,'X3'!$B:$AZ,8,FALSE)),IF($X$1=4,(VLOOKUP(B152,'X4'!$B:$AZ,8,FALSE)),IF($X$1=5,(VLOOKUP(B152,'X5'!$B:$AZ,8,FALSE)),IF($X$1=6,(VLOOKUP(B152,'X6'!$B:$AZ,8,FALSE)),IF($X$1=7,(VLOOKUP(B152,'X7'!$B:$AZ,8,FALSE)),IF($X$1=8,(VLOOKUP(B152,'X8'!$B:$AZ,8,FALSE)),IF($X$1=9,(VLOOKUP(B152,'X9'!$B:$AZ,8,FALSE)),IF($X$1=10,(VLOOKUP(B152,'X10'!$B:$AZ,8,FALSE)),IF($X$1=11,(VLOOKUP(B152,'X11'!$B:$AZ,8,FALSE)),IF($X$1=12,(VLOOKUP(B152,'X12'!$B:$AZ,8,FALSE)),IF($X$1=13,(VLOOKUP(B152,'X13'!$B:$AZ,8,FALSE)),"B")))))))))))))))</f>
        <v xml:space="preserve"> </v>
      </c>
      <c r="I152" s="183" t="str">
        <f ca="1">IF(ISERROR(IF($X$1=1,(VLOOKUP(B152,'X1'!$B:$AZ,2,FALSE)),IF($X$1=2,(VLOOKUP(B152,'X2'!$B:$AZ,2,FALSE)),IF($X$1=3,(VLOOKUP(B152,'X3'!$B:$AZ,2,FALSE)),IF($X$1=4,(VLOOKUP(B152,'X4'!$B:$AZ,2,FALSE)),IF($X$1=5,(VLOOKUP(B152,'X5'!$B:$AZ,2,FALSE)),IF($X$1=6,(VLOOKUP(B152,'X6'!$B:$AZ,2,FALSE)),IF($X$1=7,(VLOOKUP(B152,'X7'!$B:$AZ,2,FALSE)),IF($X$1=8,(VLOOKUP(B152,'X8'!$B:$AZ,2,FALSE)),IF($X$1=9,(VLOOKUP(B152,'X9'!$B:$AZ,2,FALSE)),IF($X$1=10,(VLOOKUP(B152,'X10'!$B:$AZ,2,FALSE)),IF($X$1=11,(VLOOKUP(B152,'X11'!$B:$AZ,2,FALSE)),IF($X$1=12,(VLOOKUP(B152,'X12'!$B:$AZ,2,FALSE)),IF($X$1=13,(VLOOKUP(B152,'X13'!$B:$AZ,2,FALSE)),"B"))))))))))))))=TRUE," ",(IF($X$1=1,(VLOOKUP(B152,'X1'!$B:$AZ,2,FALSE)),IF($X$1=2,(VLOOKUP(B152,'X2'!$B:$AZ,2,FALSE)),IF($X$1=3,(VLOOKUP(B152,'X3'!$B:$AZ,2,FALSE)),IF($X$1=4,(VLOOKUP(B152,'X4'!$B:$AZ,2,FALSE)),IF($X$1=5,(VLOOKUP(B152,'X5'!$B:$AZ,2,FALSE)),IF($X$1=6,(VLOOKUP(B152,'X6'!$B:$AZ,2,FALSE)),IF($X$1=7,(VLOOKUP(B152,'X7'!$B:$AZ,2,FALSE)),IF($X$1=8,(VLOOKUP(B152,'X8'!$B:$AZ,2,FALSE)),IF($X$1=9,(VLOOKUP(B152,'X9'!$B:$AZ,2,FALSE)),IF($X$1=10,(VLOOKUP(B152,'X10'!$B:$AZ,2,FALSE)),IF($X$1=11,(VLOOKUP(B152,'X11'!$B:$AZ,2,FALSE)),IF($X$1=12,(VLOOKUP(B152,'X12'!$B:$AZ,2,FALSE)),IF($X$1=13,(VLOOKUP(B152,'X13'!$B:$AZ,2,FALSE)),"B")))))))))))))))</f>
        <v xml:space="preserve"> </v>
      </c>
      <c r="J152" s="183" t="str">
        <f ca="1">IF(ISERROR(IF($X$1=1,(VLOOKUP(B152,'X1'!$B:$AZ,3,FALSE)),IF($X$1=2,(VLOOKUP(B152,'X2'!$B:$AZ,3,FALSE)),IF($X$1=3,(VLOOKUP(B152,'X3'!$B:$AZ,3,FALSE)),IF($X$1=4,(VLOOKUP(B152,'X4'!$B:$AZ,3,FALSE)),IF($X$1=5,(VLOOKUP(B152,'X5'!$B:$AZ,3,FALSE)),IF($X$1=6,(VLOOKUP(B152,'X6'!$B:$AZ,3,FALSE)),IF($X$1=7,(VLOOKUP(B152,'X7'!$B:$AZ,3,FALSE)),IF($X$1=8,(VLOOKUP(B152,'X8'!$B:$AZ,3,FALSE)),IF($X$1=9,(VLOOKUP(B152,'X9'!$B:$AZ,3,FALSE)),IF($X$1=10,(VLOOKUP(B152,'X10'!$B:$AZ,3,FALSE)),IF($X$1=11,(VLOOKUP(B152,'X11'!$B:$AZ,3,FALSE)),IF($X$1=12,(VLOOKUP(B152,'X12'!$B:$AZ,3,FALSE)),IF($X$1=13,(VLOOKUP(B152,'X13'!$B:$AZ,3,FALSE)),"B"))))))))))))))=TRUE," ",(IF($X$1=1,(VLOOKUP(B152,'X1'!$B:$AZ,3,FALSE)),IF($X$1=2,(VLOOKUP(B152,'X2'!$B:$AZ,3,FALSE)),IF($X$1=3,(VLOOKUP(B152,'X3'!$B:$AZ,3,FALSE)),IF($X$1=4,(VLOOKUP(B152,'X4'!$B:$AZ,3,FALSE)),IF($X$1=5,(VLOOKUP(B152,'X5'!$B:$AZ,3,FALSE)),IF($X$1=6,(VLOOKUP(B152,'X6'!$B:$AZ,3,FALSE)),IF($X$1=7,(VLOOKUP(B152,'X7'!$B:$AZ,3,FALSE)),IF($X$1=8,(VLOOKUP(B152,'X8'!$B:$AZ,3,FALSE)),IF($X$1=9,(VLOOKUP(B152,'X9'!$B:$AZ,3,FALSE)),IF($X$1=10,(VLOOKUP(B152,'X10'!$B:$AZ,3,FALSE)),IF($X$1=11,(VLOOKUP(B152,'X11'!$B:$AZ,3,FALSE)),IF($X$1=12,(VLOOKUP(B152,'X12'!$B:$AZ,3,FALSE)),IF($X$1=13,(VLOOKUP(B152,'X13'!$B:$AZ,3,FALSE)),"B")))))))))))))))</f>
        <v xml:space="preserve"> </v>
      </c>
      <c r="K152" s="183" t="str">
        <f ca="1">IF(ISERROR(IF($X$1=1,(VLOOKUP(B152,'X1'!$B:$AZ,5,FALSE)),IF($X$1=2,(VLOOKUP(B152,'X2'!$B:$AZ,5,FALSE)),IF($X$1=3,(VLOOKUP(B152,'X3'!$B:$AZ,5,FALSE)),IF($X$1=4,(VLOOKUP(B152,'X4'!$B:$AZ,5,FALSE)),IF($X$1=5,(VLOOKUP(B152,'X5'!$B:$AZ,5,FALSE)),IF($X$1=6,(VLOOKUP(B152,'X6'!$B:$AZ,5,FALSE)),IF($X$1=7,(VLOOKUP(B152,'X7'!$B:$AZ,5,FALSE)),IF($X$1=8,(VLOOKUP(B152,'X8'!$B:$AZ,5,FALSE)),IF($X$1=9,(VLOOKUP(B152,'X9'!$B:$AZ,5,FALSE)),IF($X$1=10,(VLOOKUP(B152,'X10'!$B:$AZ,5,FALSE)),IF($X$1=11,(VLOOKUP(B152,'X11'!$B:$AZ,5,FALSE)),IF($X$1=12,(VLOOKUP(B152,'X12'!$B:$AZ,5,FALSE)),IF($X$1=13,(VLOOKUP(B152,'X13'!$B:$AZ,5,FALSE)),"B"))))))))))))))=TRUE," ",(IF($X$1=1,(VLOOKUP(B152,'X1'!$B:$AZ,5,FALSE)),IF($X$1=2,(VLOOKUP(B152,'X2'!$B:$AZ,5,FALSE)),IF($X$1=3,(VLOOKUP(B152,'X3'!$B:$AZ,5,FALSE)),IF($X$1=4,(VLOOKUP(B152,'X4'!$B:$AZ,5,FALSE)),IF($X$1=5,(VLOOKUP(B152,'X5'!$B:$AZ,5,FALSE)),IF($X$1=6,(VLOOKUP(B152,'X6'!$B:$AZ,5,FALSE)),IF($X$1=7,(VLOOKUP(B152,'X7'!$B:$AZ,5,FALSE)),IF($X$1=8,(VLOOKUP(B152,'X8'!$B:$AZ,5,FALSE)),IF($X$1=9,(VLOOKUP(B152,'X9'!$B:$AZ,5,FALSE)),IF($X$1=10,(VLOOKUP(B152,'X10'!$B:$AZ,5,FALSE)),IF($X$1=11,(VLOOKUP(B152,'X11'!$B:$AZ,5,FALSE)),IF($X$1=12,(VLOOKUP(B152,'X12'!$B:$AZ,5,FALSE)),IF($X$1=13,(VLOOKUP(B152,'X13'!$B:$AZ,5,FALSE)),"B")))))))))))))))</f>
        <v xml:space="preserve"> </v>
      </c>
      <c r="L152" s="184" t="str">
        <f ca="1">IF(ISERROR(IF($X$1=1,(VLOOKUP(B152,'X1'!$B:$AZ,9,FALSE)),IF($X$1=2,(VLOOKUP(B152,'X2'!$B:$AZ,9,FALSE)),IF($X$1=3,(VLOOKUP(B152,'X3'!$B:$AZ,9,FALSE)),IF($X$1=4,(VLOOKUP(B152,'X4'!$B:$AZ,9,FALSE)),IF($X$1=5,(VLOOKUP(B152,'X5'!$B:$AZ,9,FALSE)),IF($X$1=6,(VLOOKUP(B152,'X6'!$B:$AZ,9,FALSE)),IF($X$1=7,(VLOOKUP(B152,'X7'!$B:$AZ,9,FALSE)),IF($X$1=8,(VLOOKUP(B152,'X8'!$B:$AZ,9,FALSE)),IF($X$1=9,(VLOOKUP(B152,'X9'!$B:$AZ,9,FALSE)),IF($X$1=10,(VLOOKUP(B152,'X10'!$B:$AZ,9,FALSE)),IF($X$1=11,(VLOOKUP(B152,'X11'!$B:$AZ,9,FALSE)),IF($X$1=12,(VLOOKUP(B152,'X12'!$B:$AZ,9,FALSE)),IF($X$1=13,(VLOOKUP(B152,'X13'!$B:$AZ,9,FALSE)),"B"))))))))))))))=TRUE," ",(IF($X$1=1,(VLOOKUP(B152,'X1'!$B:$AZ,9,FALSE)),IF($X$1=2,(VLOOKUP(B152,'X2'!$B:$AZ,9,FALSE)),IF($X$1=3,(VLOOKUP(B152,'X3'!$B:$AZ,9,FALSE)),IF($X$1=4,(VLOOKUP(B152,'X4'!$B:$AZ,9,FALSE)),IF($X$1=5,(VLOOKUP(B152,'X5'!$B:$AZ,9,FALSE)),IF($X$1=6,(VLOOKUP(B152,'X6'!$B:$AZ,9,FALSE)),IF($X$1=7,(VLOOKUP(B152,'X7'!$B:$AZ,9,FALSE)),IF($X$1=8,(VLOOKUP(B152,'X8'!$B:$AZ,9,FALSE)),IF($X$1=9,(VLOOKUP(B152,'X9'!$B:$AZ,9,FALSE)),IF($X$1=10,(VLOOKUP(B152,'X10'!$B:$AZ,9,FALSE)),IF($X$1=11,(VLOOKUP(B152,'X11'!$B:$AZ,9,FALSE)),IF($X$1=12,(VLOOKUP(B152,'X12'!$B:$AZ,9,FALSE)),IF($X$1=13,(VLOOKUP(B152,'X13'!$B:$AZ,9,FALSE)),"B")))))))))))))))</f>
        <v xml:space="preserve"> </v>
      </c>
      <c r="M152" s="184" t="str">
        <f ca="1">IF(ISERROR(IF($X$1=1,(VLOOKUP(B152,'X1'!$B:$AZ,10,FALSE)),IF($X$1=2,(VLOOKUP(B152,'X2'!$B:$AZ,10,FALSE)),IF($X$1=3,(VLOOKUP(B152,'X3'!$B:$AZ,10,FALSE)),IF($X$1=4,(VLOOKUP(B152,'X4'!$B:$AZ,10,FALSE)),IF($X$1=5,(VLOOKUP(B152,'X5'!$B:$AZ,10,FALSE)),IF($X$1=6,(VLOOKUP(B152,'X6'!$B:$AZ,10,FALSE)),IF($X$1=7,(VLOOKUP(B152,'X7'!$B:$AZ,10,FALSE)),IF($X$1=8,(VLOOKUP(B152,'X8'!$B:$AZ,10,FALSE)),IF($X$1=9,(VLOOKUP(B152,'X9'!$B:$AZ,10,FALSE)),IF($X$1=10,(VLOOKUP(B152,'X10'!$B:$AZ,10,FALSE)),IF($X$1=11,(VLOOKUP(B152,'X11'!$B:$AZ,10,FALSE)),IF($X$1=12,(VLOOKUP(B152,'X12'!$B:$AZ,10,FALSE)),IF($X$1=13,(VLOOKUP(B152,'X13'!$B:$AZ,10,FALSE)),"B"))))))))))))))=TRUE," ",(IF($X$1=1,(VLOOKUP(B152,'X1'!$B:$AZ,10,FALSE)),IF($X$1=2,(VLOOKUP(B152,'X2'!$B:$AZ,10,FALSE)),IF($X$1=3,(VLOOKUP(B152,'X3'!$B:$AZ,10,FALSE)),IF($X$1=4,(VLOOKUP(B152,'X4'!$B:$AZ,10,FALSE)),IF($X$1=5,(VLOOKUP(B152,'X5'!$B:$AZ,10,FALSE)),IF($X$1=6,(VLOOKUP(B152,'X6'!$B:$AZ,10,FALSE)),IF($X$1=7,(VLOOKUP(B152,'X7'!$B:$AZ,10,FALSE)),IF($X$1=8,(VLOOKUP(B152,'X8'!$B:$AZ,10,FALSE)),IF($X$1=9,(VLOOKUP(B152,'X9'!$B:$AZ,10,FALSE)),IF($X$1=10,(VLOOKUP(B152,'X10'!$B:$AZ,10,FALSE)),IF($X$1=11,(VLOOKUP(B152,'X11'!$B:$AZ,10,FALSE)),IF($X$1=12,(VLOOKUP(B152,'X12'!$B:$AZ,10,FALSE)),IF($X$1=13,(VLOOKUP(B152,'X13'!$B:$AZ,10,FALSE)),"B")))))))))))))))</f>
        <v xml:space="preserve"> </v>
      </c>
      <c r="N152" s="185" t="str">
        <f ca="1">IF(ISERROR(IF($X$1=1,(VLOOKUP(B152,'X1'!$B:$AZ,45,FALSE)),IF($X$1=2,(VLOOKUP(B152,'X2'!$B:$AZ,45,FALSE)),IF($X$1=3,(VLOOKUP(B152,'X3'!$B:$AZ,45,FALSE)),IF($X$1=4,(VLOOKUP(B152,'X4'!$B:$AZ,45,FALSE)),IF($X$1=5,(VLOOKUP(B152,'X5'!$B:$AZ,45,FALSE)),IF($X$1=6,(VLOOKUP(B152,'X6'!$B:$AZ,45,FALSE)),IF($X$1=7,(VLOOKUP(B152,'X7'!$B:$AZ,45,FALSE)),IF($X$1=8,(VLOOKUP(B152,'X8'!$B:$AZ,45,FALSE)),IF($X$1=9,(VLOOKUP(B152,'X9'!$B:$AZ,45,FALSE)),IF($X$1=10,(VLOOKUP(B152,'X10'!$B:$AZ,45,FALSE)),IF($X$1=11,(VLOOKUP(B152,'X11'!$B:$AZ,45,FALSE)),IF($X$1=12,(VLOOKUP(B152,'X12'!$B:$AZ,45,FALSE)),IF($X$1=13,(VLOOKUP(B152,'X13'!$B:$AZ,45,FALSE)),"B"))))))))))))))=TRUE," ",(IF($X$1=1,(VLOOKUP(B152,'X1'!$B:$AZ,45,FALSE)),IF($X$1=2,(VLOOKUP(B152,'X2'!$B:$AZ,45,FALSE)),IF($X$1=3,(VLOOKUP(B152,'X3'!$B:$AZ,45,FALSE)),IF($X$1=4,(VLOOKUP(B152,'X4'!$B:$AZ,45,FALSE)),IF($X$1=5,(VLOOKUP(B152,'X5'!$B:$AZ,45,FALSE)),IF($X$1=6,(VLOOKUP(B152,'X6'!$B:$AZ,45,FALSE)),IF($X$1=7,(VLOOKUP(B152,'X7'!$B:$AZ,45,FALSE)),IF($X$1=8,(VLOOKUP(B152,'X8'!$B:$AZ,45,FALSE)),IF($X$1=9,(VLOOKUP(B152,'X9'!$B:$AZ,45,FALSE)),IF($X$1=10,(VLOOKUP(B152,'X10'!$B:$AZ,45,FALSE)),IF($X$1=11,(VLOOKUP(B152,'X11'!$B:$AZ,45,FALSE)),IF($X$1=12,(VLOOKUP(B152,'X12'!$B:$AZ,45,FALSE)),IF($X$1=13,(VLOOKUP(B152,'X13'!$B:$AZ,45,FALSE)),"B")))))))))))))))</f>
        <v xml:space="preserve"> </v>
      </c>
      <c r="O152" s="184" t="str">
        <f ca="1">IF(ISERROR(IF($X$1=1,(VLOOKUP(B152,'X1'!$B:$AZ,11,FALSE)),IF($X$1=2,(VLOOKUP(B152,'X2'!$B:$AZ,11,FALSE)),IF($X$1=3,(VLOOKUP(B152,'X3'!$B:$AZ,11,FALSE)),IF($X$1=4,(VLOOKUP(B152,'X4'!$B:$AZ,11,FALSE)),IF($X$1=5,(VLOOKUP(B152,'X5'!$B:$AZ,11,FALSE)),IF($X$1=6,(VLOOKUP(B152,'X6'!$B:$AZ,11,FALSE)),IF($X$1=7,(VLOOKUP(B152,'X7'!$B:$AZ,11,FALSE)),IF($X$1=8,(VLOOKUP(B152,'X8'!$B:$AZ,11,FALSE)),IF($X$1=9,(VLOOKUP(B152,'X9'!$B:$AZ,11,FALSE)),IF($X$1=10,(VLOOKUP(B152,'X10'!$B:$AZ,11,FALSE)),IF($X$1=11,(VLOOKUP(B152,'X11'!$B:$AZ,11,FALSE)),IF($X$1=12,(VLOOKUP(B152,'X12'!$B:$AZ,11,FALSE)),IF($X$1=13,(VLOOKUP(B152,'X13'!$B:$AZ,11,FALSE)),"B"))))))))))))))=TRUE," ",(IF($X$1=1,(VLOOKUP(B152,'X1'!$B:$AZ,11,FALSE)),IF($X$1=2,(VLOOKUP(B152,'X2'!$B:$AZ,11,FALSE)),IF($X$1=3,(VLOOKUP(B152,'X3'!$B:$AZ,11,FALSE)),IF($X$1=4,(VLOOKUP(B152,'X4'!$B:$AZ,11,FALSE)),IF($X$1=5,(VLOOKUP(B152,'X5'!$B:$AZ,11,FALSE)),IF($X$1=6,(VLOOKUP(B152,'X6'!$B:$AZ,11,FALSE)),IF($X$1=7,(VLOOKUP(B152,'X7'!$B:$AZ,11,FALSE)),IF($X$1=8,(VLOOKUP(B152,'X8'!$B:$AZ,11,FALSE)),IF($X$1=9,(VLOOKUP(B152,'X9'!$B:$AZ,11,FALSE)),IF($X$1=10,(VLOOKUP(B152,'X10'!$B:$AZ,11,FALSE)),IF($X$1=11,(VLOOKUP(B152,'X11'!$B:$AZ,11,FALSE)),IF($X$1=12,(VLOOKUP(B152,'X12'!$B:$AZ,11,FALSE)),IF($X$1=13,(VLOOKUP(B152,'X13'!$B:$AZ,11,FALSE)),"B")))))))))))))))</f>
        <v xml:space="preserve"> </v>
      </c>
      <c r="P152" s="184" t="str">
        <f ca="1">IF(ISERROR(IF($X$1=1,(VLOOKUP(B152,'X1'!$B:$AZ,12,FALSE)),IF($X$1=2,(VLOOKUP(B152,'X2'!$B:$AZ,12,FALSE)),IF($X$1=3,(VLOOKUP(B152,'X3'!$B:$AZ,12,FALSE)),IF($X$1=4,(VLOOKUP(B152,'X4'!$B:$AZ,12,FALSE)),IF($X$1=5,(VLOOKUP(B152,'X5'!$B:$AZ,12,FALSE)),IF($X$1=6,(VLOOKUP(B152,'X6'!$B:$AZ,12,FALSE)),IF($X$1=7,(VLOOKUP(B152,'X7'!$B:$AZ,12,FALSE)),IF($X$1=8,(VLOOKUP(B152,'X8'!$B:$AZ,12,FALSE)),IF($X$1=9,(VLOOKUP(B152,'X9'!$B:$AZ,12,FALSE)),IF($X$1=10,(VLOOKUP(B152,'X10'!$B:$AZ,12,FALSE)),IF($X$1=11,(VLOOKUP(B152,'X11'!$B:$AZ,12,FALSE)),IF($X$1=12,(VLOOKUP(B152,'X12'!$B:$AZ,12,FALSE)),IF($X$1=13,(VLOOKUP(B152,'X13'!$B:$AZ,12,FALSE)),"B"))))))))))))))=TRUE," ",(IF($X$1=1,(VLOOKUP(B152,'X1'!$B:$AZ,12,FALSE)),IF($X$1=2,(VLOOKUP(B152,'X2'!$B:$AZ,12,FALSE)),IF($X$1=3,(VLOOKUP(B152,'X3'!$B:$AZ,12,FALSE)),IF($X$1=4,(VLOOKUP(B152,'X4'!$B:$AZ,12,FALSE)),IF($X$1=5,(VLOOKUP(B152,'X5'!$B:$AZ,12,FALSE)),IF($X$1=6,(VLOOKUP(B152,'X6'!$B:$AZ,12,FALSE)),IF($X$1=7,(VLOOKUP(B152,'X7'!$B:$AZ,12,FALSE)),IF($X$1=8,(VLOOKUP(B152,'X8'!$B:$AZ,12,FALSE)),IF($X$1=9,(VLOOKUP(B152,'X9'!$B:$AZ,12,FALSE)),IF($X$1=10,(VLOOKUP(B152,'X10'!$B:$AZ,12,FALSE)),IF($X$1=11,(VLOOKUP(B152,'X11'!$B:$AZ,12,FALSE)),IF($X$1=12,(VLOOKUP(B152,'X12'!$B:$AZ,12,FALSE)),IF($X$1=13,(VLOOKUP(B152,'X13'!$B:$AZ,12,FALSE)),"B")))))))))))))))</f>
        <v xml:space="preserve"> </v>
      </c>
      <c r="Q152" s="185" t="str">
        <f ca="1">IF(ISERROR(IF($X$1=1,(VLOOKUP(B152,'X1'!$B:$AZ,46,FALSE)),IF($X$1=2,(VLOOKUP(B152,'X2'!$B:$AZ,46,FALSE)),IF($X$1=3,(VLOOKUP(B152,'X3'!$B:$AZ,46,FALSE)),IF($X$1=4,(VLOOKUP(B152,'X4'!$B:$AZ,46,FALSE)),IF($X$1=5,(VLOOKUP(B152,'X5'!$B:$AZ,46,FALSE)),IF($X$1=6,(VLOOKUP(B152,'X6'!$B:$AZ,46,FALSE)),IF($X$1=7,(VLOOKUP(B152,'X7'!$B:$AZ,46,FALSE)),IF($X$1=8,(VLOOKUP(B152,'X8'!$B:$AZ,46,FALSE)),IF($X$1=9,(VLOOKUP(B152,'X9'!$B:$AZ,46,FALSE)),IF($X$1=10,(VLOOKUP(B152,'X10'!$B:$AZ,46,FALSE)),IF($X$1=11,(VLOOKUP(B152,'X11'!$B:$AZ,46,FALSE)),IF($X$1=12,(VLOOKUP(B152,'X12'!$B:$AZ,46,FALSE)),IF($X$1=13,(VLOOKUP(B152,'X13'!$B:$AZ,46,FALSE)),"B"))))))))))))))=TRUE," ",(IF($X$1=1,(VLOOKUP(B152,'X1'!$B:$AZ,46,FALSE)),IF($X$1=2,(VLOOKUP(B152,'X2'!$B:$AZ,46,FALSE)),IF($X$1=3,(VLOOKUP(B152,'X3'!$B:$AZ,46,FALSE)),IF($X$1=4,(VLOOKUP(B152,'X4'!$B:$AZ,46,FALSE)),IF($X$1=5,(VLOOKUP(B152,'X5'!$B:$AZ,46,FALSE)),IF($X$1=6,(VLOOKUP(B152,'X6'!$B:$AZ,46,FALSE)),IF($X$1=7,(VLOOKUP(B152,'X7'!$B:$AZ,46,FALSE)),IF($X$1=8,(VLOOKUP(B152,'X8'!$B:$AZ,46,FALSE)),IF($X$1=9,(VLOOKUP(B152,'X9'!$B:$AZ,46,FALSE)),IF($X$1=10,(VLOOKUP(B152,'X10'!$B:$AZ,46,FALSE)),IF($X$1=11,(VLOOKUP(B152,'X11'!$B:$AZ,46,FALSE)),IF($X$1=12,(VLOOKUP(B152,'X12'!$B:$AZ,46,FALSE)),IF($X$1=13,(VLOOKUP(B152,'X13'!$B:$AZ,46,FALSE)),"B")))))))))))))))</f>
        <v xml:space="preserve"> </v>
      </c>
      <c r="R152" s="185" t="str">
        <f ca="1">IF(ISERROR(IF($X$1=1,(VLOOKUP(B152,'X1'!$B:$AZ,15,FALSE)),IF($X$1=2,(VLOOKUP(B152,'X2'!$B:$AZ,15,FALSE)),IF($X$1=3,(VLOOKUP(B152,'X3'!$B:$AZ,15,FALSE)),IF($X$1=4,(VLOOKUP(B152,'X4'!$B:$AZ,15,FALSE)),IF($X$1=5,(VLOOKUP(B152,'X5'!$B:$AZ,15,FALSE)),IF($X$1=6,(VLOOKUP(B152,'X6'!$B:$AZ,15,FALSE)),IF($X$1=7,(VLOOKUP(B152,'X7'!$B:$AZ,15,FALSE)),IF($X$1=8,(VLOOKUP(B152,'X8'!$B:$AZ,15,FALSE)),IF($X$1=9,(VLOOKUP(B152,'X9'!$B:$AZ,15,FALSE)),IF($X$1=10,(VLOOKUP(B152,'X10'!$B:$AZ,15,FALSE)),IF($X$1=11,(VLOOKUP(B152,'X11'!$B:$AZ,15,FALSE)),IF($X$1=12,(VLOOKUP(B152,'X12'!$B:$AZ,15,FALSE)),IF($X$1=13,(VLOOKUP(B152,'X13'!$B:$AZ,15,FALSE)),"B"))))))))))))))=TRUE," ",(IF($X$1=1,(VLOOKUP(B152,'X1'!$B:$AZ,15,FALSE)),IF($X$1=2,(VLOOKUP(B152,'X2'!$B:$AZ,15,FALSE)),IF($X$1=3,(VLOOKUP(B152,'X3'!$B:$AZ,15,FALSE)),IF($X$1=4,(VLOOKUP(B152,'X4'!$B:$AZ,15,FALSE)),IF($X$1=5,(VLOOKUP(B152,'X5'!$B:$AZ,15,FALSE)),IF($X$1=6,(VLOOKUP(B152,'X6'!$B:$AZ,15,FALSE)),IF($X$1=7,(VLOOKUP(B152,'X7'!$B:$AZ,15,FALSE)),IF($X$1=8,(VLOOKUP(B152,'X8'!$B:$AZ,15,FALSE)),IF($X$1=9,(VLOOKUP(B152,'X9'!$B:$AZ,15,FALSE)),IF($X$1=10,(VLOOKUP(B152,'X10'!$B:$AZ,15,FALSE)),IF($X$1=11,(VLOOKUP(B152,'X11'!$B:$AZ,15,FALSE)),IF($X$1=12,(VLOOKUP(B152,'X12'!$B:$AZ,15,FALSE)),IF($X$1=13,(VLOOKUP(B152,'X13'!$B:$AZ,15,FALSE)),"B")))))))))))))))</f>
        <v xml:space="preserve"> </v>
      </c>
      <c r="S152" s="185" t="str">
        <f ca="1">IF(ISERROR(IF((IF($X$1=1,(VLOOKUP(B152,'X1'!$B:$AZ,14,FALSE)),(IF($X$1=2,(VLOOKUP(B152,'X2'!$B:$AZ,14,FALSE)),(IF($X$1=3,(VLOOKUP(B152,'X3'!$B:$AZ,14,FALSE)),(IF($X$1=4,(VLOOKUP(B152,'X4'!$B:$AZ,14,FALSE)),(IF($X$1=5,(VLOOKUP(B152,'X5'!$B:$AZ,14,FALSE)),(IF($X$1=6,(VLOOKUP(B152,'X6'!$B:$AZ,14,FALSE)),(IF($X$1=7,(VLOOKUP(B152,'X7'!$B:$AZ,14,FALSE)),(IF($X$1=8,(VLOOKUP(B152,'X8'!$B:$AZ,14,FALSE)),(IF($X$1=9,(VLOOKUP(B152,'X9'!$B:$AZ,14,FALSE)),(IF($X$1=10,(VLOOKUP(B152,'X10'!$B:$AZ,14,FALSE)),(IF($X$1=11,(VLOOKUP(B152,'X11'!$B:$AZ,14,FALSE)),(IF($X$1=12,(VLOOKUP(B152,'X12'!$B:$AZ,14,FALSE)),(VLOOKUP(B152,'X13'!$B:$AZ,14,FALSE))))))))))))))))))))))))))=$V$1," ",(IF($X$1=1,(VLOOKUP(B152,'X1'!$B:$AZ,14,FALSE)),(IF($X$1=2,(VLOOKUP(B152,'X2'!$B:$AZ,14,FALSE)),(IF($X$1=3,(VLOOKUP(B152,'X3'!$B:$AZ,14,FALSE)),(IF($X$1=4,(VLOOKUP(B152,'X4'!$B:$AZ,14,FALSE)),(IF($X$1=5,(VLOOKUP(B152,'X5'!$B:$AZ,14,FALSE)),(IF($X$1=6,(VLOOKUP(B152,'X6'!$B:$AZ,14,FALSE)),(IF($X$1=7,(VLOOKUP(B152,'X7'!$B:$AZ,14,FALSE)),(IF($X$1=8,(VLOOKUP(B152,'X8'!$B:$AZ,14,FALSE)),(IF($X$1=9,(VLOOKUP(B152,'X9'!$B:$AZ,14,FALSE)),(IF($X$1=10,(VLOOKUP(B152,'X10'!$B:$AZ,14,FALSE)),(IF($X$1=11,(VLOOKUP(B152,'X11'!$B:$AZ,14,FALSE)),(IF($X$1=12,(VLOOKUP(B152,'X12'!$B:$AZ,14,FALSE)),(VLOOKUP(B152,'X13'!$B:$AZ,14,FALSE))))))))))))))))))))))))))))=TRUE," ",(IF((IF($X$1=1,(VLOOKUP(B152,'X1'!$B:$AZ,14,FALSE)),(IF($X$1=2,(VLOOKUP(B152,'X2'!$B:$AZ,14,FALSE)),(IF($X$1=3,(VLOOKUP(B152,'X3'!$B:$AZ,14,FALSE)),(IF($X$1=4,(VLOOKUP(B152,'X4'!$B:$AZ,14,FALSE)),(IF($X$1=5,(VLOOKUP(B152,'X5'!$B:$AZ,14,FALSE)),(IF($X$1=6,(VLOOKUP(B152,'X6'!$B:$AZ,14,FALSE)),(IF($X$1=7,(VLOOKUP(B152,'X7'!$B:$AZ,14,FALSE)),(IF($X$1=8,(VLOOKUP(B152,'X8'!$B:$AZ,14,FALSE)),(IF($X$1=9,(VLOOKUP(B152,'X9'!$B:$AZ,14,FALSE)),(IF($X$1=10,(VLOOKUP(B152,'X10'!$B:$AZ,14,FALSE)),(IF($X$1=11,(VLOOKUP(B152,'X11'!$B:$AZ,14,FALSE)),(IF($X$1=12,(VLOOKUP(B152,'X12'!$B:$AZ,14,FALSE)),(VLOOKUP(B152,'X13'!$B:$AZ,14,FALSE))))))))))))))))))))))))))=$V$1," ",(IF($X$1=1,(VLOOKUP(B152,'X1'!$B:$AZ,14,FALSE)),(IF($X$1=2,(VLOOKUP(B152,'X2'!$B:$AZ,14,FALSE)),(IF($X$1=3,(VLOOKUP(B152,'X3'!$B:$AZ,14,FALSE)),(IF($X$1=4,(VLOOKUP(B152,'X4'!$B:$AZ,14,FALSE)),(IF($X$1=5,(VLOOKUP(B152,'X5'!$B:$AZ,14,FALSE)),(IF($X$1=6,(VLOOKUP(B152,'X6'!$B:$AZ,14,FALSE)),(IF($X$1=7,(VLOOKUP(B152,'X7'!$B:$AZ,14,FALSE)),(IF($X$1=8,(VLOOKUP(B152,'X8'!$B:$AZ,14,FALSE)),(IF($X$1=9,(VLOOKUP(B152,'X9'!$B:$AZ,14,FALSE)),(IF($X$1=10,(VLOOKUP(B152,'X10'!$B:$AZ,14,FALSE)),(IF($X$1=11,(VLOOKUP(B152,'X11'!$B:$AZ,14,FALSE)),(IF($X$1=12,(VLOOKUP(B152,'X12'!$B:$AZ,14,FALSE)),(VLOOKUP(B152,'X13'!$B:$AZ,14,FALSE)))))))))))))))))))))))))))))</f>
        <v xml:space="preserve"> </v>
      </c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</row>
    <row r="153" spans="1:67" ht="14.1" customHeight="1" x14ac:dyDescent="0.2">
      <c r="A153" s="156" t="s">
        <v>1058</v>
      </c>
      <c r="B153" s="122" t="str">
        <f>IF(ISERROR(IF($U$16=1,(VLOOKUP(A153,$AC$89:$AH$125,2,FALSE)),IF((IF($X$1=1,'X1'!B112,(IF($X$1=2,'X2'!B112,(IF($X$1=3,'X3'!B112,(IF($X$1=4,'X4'!B112,(IF($X$1=5,'X5'!B112,(IF($X$1=6,'X6'!B112,(IF($X$1=7,'X7'!B112,(IF($X$1=8,'X8'!B112,(IF($X$1=9,'X9'!B112,(IF($X$1=10,'X10'!B112,(IF($X$1=11,'X11'!B112,(IF($X$1=12,'X12'!B112,'X13'!B112))))))))))))))))))))))))="","",(IF($X$1=1,'X1'!B112,(IF($X$1=2,'X2'!B112,(IF($X$1=3,'X3'!B112,(IF($X$1=4,'X4'!B112,(IF($X$1=5,'X5'!B112,(IF($X$1=6,'X6'!B112,(IF($X$1=7,'X7'!B112,(IF($X$1=8,'X8'!B112,(IF($X$1=9,'X9'!B112,(IF($X$1=10,'X10'!B112,(IF($X$1=11,'X11'!B112,(IF($X$1=12,'X12'!B112,'X13'!B112)))))))))))))))))))))))))))=TRUE," ",(IF($U$16=1,(VLOOKUP(A153,$AC$89:$AH$125,2,FALSE)),IF((IF($X$1=1,'X1'!B112,(IF($X$1=2,'X2'!B112,(IF($X$1=3,'X3'!B112,(IF($X$1=4,'X4'!B112,(IF($X$1=5,'X5'!B112,(IF($X$1=6,'X6'!B112,(IF($X$1=7,'X7'!B112,(IF($X$1=8,'X8'!B112,(IF($X$1=9,'X9'!B112,(IF($X$1=10,'X10'!B112,(IF($X$1=11,'X11'!B112,(IF($X$1=12,'X12'!B112,'X13'!B112))))))))))))))))))))))))="","",(IF($X$1=1,'X1'!B112,(IF($X$1=2,'X2'!B112,(IF($X$1=3,'X3'!B112,(IF($X$1=4,'X4'!B112,(IF($X$1=5,'X5'!B112,(IF($X$1=6,'X6'!B112,(IF($X$1=7,'X7'!B112,(IF($X$1=8,'X8'!B112,(IF($X$1=9,'X9'!B112,(IF($X$1=10,'X10'!B112,(IF($X$1=11,'X11'!B112,(IF($X$1=12,'X12'!B112,'X13'!B112))))))))))))))))))))))))))))</f>
        <v/>
      </c>
      <c r="C153" s="181" t="str">
        <f ca="1">IF(ISERROR(IF($X$1=1,(VLOOKUP(B153,'X1'!$B:$AZ,47,FALSE)),IF($X$1=2,(VLOOKUP(B153,'X2'!$B:$AZ,47,FALSE)),IF($X$1=3,(VLOOKUP(B153,'X3'!$B:$AZ,47,FALSE)),IF($X$1=4,(VLOOKUP(B153,'X4'!$B:$AZ,47,FALSE)),IF($X$1=5,(VLOOKUP(B153,'X5'!$B:$AZ,47,FALSE)),IF($X$1=6,(VLOOKUP(B153,'X6'!$B:$AZ,47,FALSE)),IF($X$1=7,(VLOOKUP(B153,'X7'!$B:$AZ,47,FALSE)),IF($X$1=8,(VLOOKUP(B153,'X8'!$B:$AZ,47,FALSE)),IF($X$1=9,(VLOOKUP(B153,'X9'!$B:$AZ,47,FALSE)),IF($X$1=10,(VLOOKUP(B153,'X10'!$B:$AZ,47,FALSE)),IF($X$1=11,(VLOOKUP(B153,'X11'!$B:$AZ,47,FALSE)),IF($X$1=12,(VLOOKUP(B153,'X12'!$B:$AZ,47,FALSE)),IF($X$1=13,(VLOOKUP(B153,'X13'!$B:$AZ,47,FALSE)),"B"))))))))))))))=TRUE," ",(IF($X$1=1,(VLOOKUP(B153,'X1'!$B:$AZ,47,FALSE)),IF($X$1=2,(VLOOKUP(B153,'X2'!$B:$AZ,47,FALSE)),IF($X$1=3,(VLOOKUP(B153,'X3'!$B:$AZ,47,FALSE)),IF($X$1=4,(VLOOKUP(B153,'X4'!$B:$AZ,47,FALSE)),IF($X$1=5,(VLOOKUP(B153,'X5'!$B:$AZ,47,FALSE)),IF($X$1=6,(VLOOKUP(B153,'X6'!$B:$AZ,47,FALSE)),IF($X$1=7,(VLOOKUP(B153,'X7'!$B:$AZ,47,FALSE)),IF($X$1=8,(VLOOKUP(B153,'X8'!$B:$AZ,47,FALSE)),IF($X$1=9,(VLOOKUP(B153,'X9'!$B:$AZ,47,FALSE)),IF($X$1=10,(VLOOKUP(B153,'X10'!$B:$AZ,47,FALSE)),IF($X$1=11,(VLOOKUP(B153,'X11'!$B:$AZ,47,FALSE)),IF($X$1=12,(VLOOKUP(B153,'X12'!$B:$AZ,47,FALSE)),IF($X$1=13,(VLOOKUP(B153,'X13'!$B:$AZ,47,FALSE)),"B")))))))))))))))</f>
        <v xml:space="preserve"> </v>
      </c>
      <c r="D153" s="181" t="str">
        <f ca="1">IF(ISERROR(IF($X$1=1,(VLOOKUP(B153,'X1'!$B:$AP,41,FALSE)),IF($X$1=2,(VLOOKUP(B153,'X2'!$B:$AP,41,FALSE)),IF($X$1=3,(VLOOKUP(B153,'X3'!$B:$AP,41,FALSE)),IF($X$1=4,(VLOOKUP(B153,'X4'!$B:$AP,41,FALSE)),IF($X$1=5,(VLOOKUP(B153,'X5'!$B:$AP,41,FALSE)),IF($X$1=6,(VLOOKUP(B153,'X6'!$B:$AP,41,FALSE)),IF($X$1=7,(VLOOKUP(B153,'X7'!$B:$AP,41,FALSE)),IF($X$1=8,(VLOOKUP(B153,'X8'!$B:$AP,41,FALSE)),IF($X$1=9,(VLOOKUP(B153,'X9'!$B:$AP,41,FALSE)),IF($X$1=10,(VLOOKUP(B153,'X10'!$B:$AP,41,FALSE)),IF($X$1=11,(VLOOKUP(B153,'X11'!$B:$AP,41,FALSE)),IF($X$1=12,(VLOOKUP(B153,'X12'!$B:$AP,41,FALSE)),IF($X$1=13,(VLOOKUP(B153,'X13'!$B:$AP,41,FALSE)),"B"))))))))))))))=TRUE," ",(IF($X$1=1,(VLOOKUP(B153,'X1'!$B:$AP,41,FALSE)),IF($X$1=2,(VLOOKUP(B153,'X2'!$B:$AP,41,FALSE)),IF($X$1=3,(VLOOKUP(B153,'X3'!$B:$AP,41,FALSE)),IF($X$1=4,(VLOOKUP(B153,'X4'!$B:$AP,41,FALSE)),IF($X$1=5,(VLOOKUP(B153,'X5'!$B:$AP,41,FALSE)),IF($X$1=6,(VLOOKUP(B153,'X6'!$B:$AP,41,FALSE)),IF($X$1=7,(VLOOKUP(B153,'X7'!$B:$AP,41,FALSE)),IF($X$1=8,(VLOOKUP(B153,'X8'!$B:$AP,41,FALSE)),IF($X$1=9,(VLOOKUP(B153,'X9'!$B:$AP,41,FALSE)),IF($X$1=10,(VLOOKUP(B153,'X10'!$B:$AP,41,FALSE)),IF($X$1=11,(VLOOKUP(B153,'X11'!$B:$AP,41,FALSE)),IF($X$1=12,(VLOOKUP(B153,'X12'!$B:$AP,41,FALSE)),IF($X$1=13,(VLOOKUP(B153,'X13'!$B:$AP,41,FALSE)),"B")))))))))))))))</f>
        <v xml:space="preserve"> </v>
      </c>
      <c r="E153" s="182" t="str">
        <f ca="1">IF(ISERROR(IF($X$1=1,(VLOOKUP(B153,'X1'!$B:$AP,7,FALSE)),IF($X$1=2,(VLOOKUP(B153,'X2'!$B:$AP,7,FALSE)),IF($X$1=3,(VLOOKUP(B153,'X3'!$B:$AP,7,FALSE)),IF($X$1=4,(VLOOKUP(B153,'X4'!$B:$AP,7,FALSE)),IF($X$1=5,(VLOOKUP(B153,'X5'!$B:$AP,7,FALSE)),IF($X$1=6,(VLOOKUP(B153,'X6'!$B:$AP,7,FALSE)),IF($X$1=7,(VLOOKUP(B153,'X7'!$B:$AP,7,FALSE)),IF($X$1=8,(VLOOKUP(B153,'X8'!$B:$AP,7,FALSE)),IF($X$1=9,(VLOOKUP(B153,'X9'!$B:$AP,7,FALSE)),IF($X$1=10,(VLOOKUP(B153,'X10'!$B:$AP,7,FALSE)),IF($X$1=11,(VLOOKUP(B153,'X11'!$B:$AP,7,FALSE)),IF($X$1=12,(VLOOKUP(B153,'X12'!$B:$AP,7,FALSE)),IF($X$1=13,(VLOOKUP(B153,'X13'!$B:$AP,7,FALSE)),"B"))))))))))))))=TRUE," ",(IF($X$1=1,(VLOOKUP(B153,'X1'!$B:$AP,7,FALSE)),IF($X$1=2,(VLOOKUP(B153,'X2'!$B:$AP,7,FALSE)),IF($X$1=3,(VLOOKUP(B153,'X3'!$B:$AP,7,FALSE)),IF($X$1=4,(VLOOKUP(B153,'X4'!$B:$AP,7,FALSE)),IF($X$1=5,(VLOOKUP(B153,'X5'!$B:$AP,7,FALSE)),IF($X$1=6,(VLOOKUP(B153,'X6'!$B:$AP,7,FALSE)),IF($X$1=7,(VLOOKUP(B153,'X7'!$B:$AP,7,FALSE)),IF($X$1=8,(VLOOKUP(B153,'X8'!$B:$AP,7,FALSE)),IF($X$1=9,(VLOOKUP(B153,'X9'!$B:$AP,7,FALSE)),IF($X$1=10,(VLOOKUP(B153,'X10'!$B:$AP,7,FALSE)),IF($X$1=11,(VLOOKUP(B153,'X11'!$B:$AP,7,FALSE)),IF($X$1=12,(VLOOKUP(B153,'X12'!$B:$AP,7,FALSE)),IF($X$1=13,(VLOOKUP(B153,'X13'!$B:$AP,7,FALSE)),"B")))))))))))))))</f>
        <v xml:space="preserve"> </v>
      </c>
      <c r="F153" s="182" t="str">
        <f ca="1">IF(ISERROR(IF((IF($X$1=1,(VLOOKUP(B153,'X1'!$B:$AO,6,FALSE)),(IF($X$1=2,(VLOOKUP(B153,'X2'!$B:$AO,6,FALSE)),(IF($X$1=3,(VLOOKUP(B153,'X3'!$B:$AO,6,FALSE)),(IF($X$1=4,(VLOOKUP(B153,'X4'!$B:$AO,6,FALSE)),(IF($X$1=5,(VLOOKUP(B153,'X5'!$B:$AO,6,FALSE)),(IF($X$1=6,(VLOOKUP(B153,'X6'!$B:$AO,6,FALSE)),(IF($X$1=7,(VLOOKUP(B153,'X7'!$B:$AO,6,FALSE)),(IF($X$1=8,(VLOOKUP(B153,'X8'!$B:$AO,6,FALSE)),(IF($X$1=9,(VLOOKUP(B153,'X9'!$B:$AO,6,FALSE)),(IF($X$1=10,(VLOOKUP(B153,'X10'!$B:$AO,6,FALSE)),(IF($X$1=11,(VLOOKUP(B153,'X11'!$B:$AO,6,FALSE)),(IF($X$1=12,(VLOOKUP(B153,'X12'!$B:$AO,6,FALSE)),(VLOOKUP(B153,'X13'!$B:$AO,6,FALSE))))))))))))))))))))))))))=$V$1," ",(IF($X$1=1,(VLOOKUP(B153,'X1'!$B:$AO,6,FALSE)),(IF($X$1=2,(VLOOKUP(B153,'X2'!$B:$AO,6,FALSE)),(IF($X$1=3,(VLOOKUP(B153,'X3'!$B:$AO,6,FALSE)),(IF($X$1=4,(VLOOKUP(B153,'X4'!$B:$AO,6,FALSE)),(IF($X$1=5,(VLOOKUP(B153,'X5'!$B:$AO,6,FALSE)),(IF($X$1=6,(VLOOKUP(B153,'X6'!$B:$AO,6,FALSE)),(IF($X$1=7,(VLOOKUP(B153,'X7'!$B:$AO,6,FALSE)),(IF($X$1=8,(VLOOKUP(B153,'X8'!$B:$AO,6,FALSE)),(IF($X$1=9,(VLOOKUP(B153,'X9'!$B:$AO,6,FALSE)),(IF($X$1=10,(VLOOKUP(B153,'X10'!$B:$AO,6,FALSE)),(IF($X$1=11,(VLOOKUP(B153,'X11'!$B:$AO,6,FALSE)),(IF($X$1=12,(VLOOKUP(B153,'X12'!$B:$AO,6,FALSE)),(VLOOKUP(B153,'X13'!$B:$AO,6,FALSE))))))))))))))))))))))))))))=TRUE," ",(IF((IF($X$1=1,(VLOOKUP(B153,'X1'!$B:$AO,6,FALSE)),(IF($X$1=2,(VLOOKUP(B153,'X2'!$B:$AO,6,FALSE)),(IF($X$1=3,(VLOOKUP(B153,'X3'!$B:$AO,6,FALSE)),(IF($X$1=4,(VLOOKUP(B153,'X4'!$B:$AO,6,FALSE)),(IF($X$1=5,(VLOOKUP(B153,'X5'!$B:$AO,6,FALSE)),(IF($X$1=6,(VLOOKUP(B153,'X6'!$B:$AO,6,FALSE)),(IF($X$1=7,(VLOOKUP(B153,'X7'!$B:$AO,6,FALSE)),(IF($X$1=8,(VLOOKUP(B153,'X8'!$B:$AO,6,FALSE)),(IF($X$1=9,(VLOOKUP(B153,'X9'!$B:$AO,6,FALSE)),(IF($X$1=10,(VLOOKUP(B153,'X10'!$B:$AO,6,FALSE)),(IF($X$1=11,(VLOOKUP(B153,'X11'!$B:$AO,6,FALSE)),(IF($X$1=12,(VLOOKUP(B153,'X12'!$B:$AO,6,FALSE)),(VLOOKUP(B153,'X13'!$B:$AO,6,FALSE))))))))))))))))))))))))))=$V$1," ",(IF($X$1=1,(VLOOKUP(B153,'X1'!$B:$AO,6,FALSE)),(IF($X$1=2,(VLOOKUP(B153,'X2'!$B:$AO,6,FALSE)),(IF($X$1=3,(VLOOKUP(B153,'X3'!$B:$AO,6,FALSE)),(IF($X$1=4,(VLOOKUP(B153,'X4'!$B:$AO,6,FALSE)),(IF($X$1=5,(VLOOKUP(B153,'X5'!$B:$AO,6,FALSE)),(IF($X$1=6,(VLOOKUP(B153,'X6'!$B:$AO,6,FALSE)),(IF($X$1=7,(VLOOKUP(B153,'X7'!$B:$AO,6,FALSE)),(IF($X$1=8,(VLOOKUP(B153,'X8'!$B:$AO,6,FALSE)),(IF($X$1=9,(VLOOKUP(B153,'X9'!$B:$AO,6,FALSE)),(IF($X$1=10,(VLOOKUP(B153,'X10'!$B:$AO,6,FALSE)),(IF($X$1=11,(VLOOKUP(B153,'X11'!$B:$AO,6,FALSE)),(IF($X$1=12,(VLOOKUP(B153,'X12'!$B:$AO,6,FALSE)),(VLOOKUP(B153,'X13'!$B:$AO,6,FALSE)))))))))))))))))))))))))))))</f>
        <v xml:space="preserve"> </v>
      </c>
      <c r="G153" s="182" t="str">
        <f ca="1">IF(ISERROR(IF($X$1=1,(VLOOKUP(B153,'X1'!$B:$AZ,44,FALSE)),IF($X$1=2,(VLOOKUP(B153,'X2'!$B:$AZ,44,FALSE)),IF($X$1=3,(VLOOKUP(B153,'X3'!$B:$AZ,44,FALSE)),IF($X$1=4,(VLOOKUP(B153,'X4'!$B:$AZ,44,FALSE)),IF($X$1=5,(VLOOKUP(B153,'X5'!$B:$AZ,44,FALSE)),IF($X$1=6,(VLOOKUP(B153,'X6'!$B:$AZ,44,FALSE)),IF($X$1=7,(VLOOKUP(B153,'X7'!$B:$AZ,44,FALSE)),IF($X$1=8,(VLOOKUP(B153,'X8'!$B:$AZ,44,FALSE)),IF($X$1=9,(VLOOKUP(B153,'X9'!$B:$AZ,44,FALSE)),IF($X$1=10,(VLOOKUP(B153,'X10'!$B:$AZ,44,FALSE)),IF($X$1=11,(VLOOKUP(B153,'X11'!$B:$AZ,44,FALSE)),IF($X$1=12,(VLOOKUP(B153,'X12'!$B:$AZ,44,FALSE)),IF($X$1=13,(VLOOKUP(B153,'X13'!$B:$AZ,44,FALSE)),"B"))))))))))))))=TRUE," ",(IF($X$1=1,(VLOOKUP(B153,'X1'!$B:$AZ,44,FALSE)),IF($X$1=2,(VLOOKUP(B153,'X2'!$B:$AZ,44,FALSE)),IF($X$1=3,(VLOOKUP(B153,'X3'!$B:$AZ,44,FALSE)),IF($X$1=4,(VLOOKUP(B153,'X4'!$B:$AZ,44,FALSE)),IF($X$1=5,(VLOOKUP(B153,'X5'!$B:$AZ,44,FALSE)),IF($X$1=6,(VLOOKUP(B153,'X6'!$B:$AZ,44,FALSE)),IF($X$1=7,(VLOOKUP(B153,'X7'!$B:$AZ,44,FALSE)),IF($X$1=8,(VLOOKUP(B153,'X8'!$B:$AZ,44,FALSE)),IF($X$1=9,(VLOOKUP(B153,'X9'!$B:$AZ,44,FALSE)),IF($X$1=10,(VLOOKUP(B153,'X10'!$B:$AZ,44,FALSE)),IF($X$1=11,(VLOOKUP(B153,'X11'!$B:$AZ,44,FALSE)),IF($X$1=12,(VLOOKUP(B153,'X12'!$B:$AZ,44,FALSE)),IF($X$1=13,(VLOOKUP(B153,'X13'!$B:$AZ,44,FALSE)),"B")))))))))))))))</f>
        <v xml:space="preserve"> </v>
      </c>
      <c r="H153" s="182" t="str">
        <f ca="1">IF(ISERROR(IF($X$1=1,(VLOOKUP(B153,'X1'!$B:$AZ,8,FALSE)),IF($X$1=2,(VLOOKUP(B153,'X2'!$B:$AZ,8,FALSE)),IF($X$1=3,(VLOOKUP(B153,'X3'!$B:$AZ,8,FALSE)),IF($X$1=4,(VLOOKUP(B153,'X4'!$B:$AZ,8,FALSE)),IF($X$1=5,(VLOOKUP(B153,'X5'!$B:$AZ,8,FALSE)),IF($X$1=6,(VLOOKUP(B153,'X6'!$B:$AZ,8,FALSE)),IF($X$1=7,(VLOOKUP(B153,'X7'!$B:$AZ,8,FALSE)),IF($X$1=8,(VLOOKUP(B153,'X8'!$B:$AZ,8,FALSE)),IF($X$1=9,(VLOOKUP(B153,'X9'!$B:$AZ,8,FALSE)),IF($X$1=10,(VLOOKUP(B153,'X10'!$B:$AZ,8,FALSE)),IF($X$1=11,(VLOOKUP(B153,'X11'!$B:$AZ,8,FALSE)),IF($X$1=12,(VLOOKUP(B153,'X12'!$B:$AZ,8,FALSE)),IF($X$1=13,(VLOOKUP(B153,'X13'!$B:$AZ,8,FALSE)),"B"))))))))))))))=TRUE," ",(IF($X$1=1,(VLOOKUP(B153,'X1'!$B:$AZ,8,FALSE)),IF($X$1=2,(VLOOKUP(B153,'X2'!$B:$AZ,8,FALSE)),IF($X$1=3,(VLOOKUP(B153,'X3'!$B:$AZ,8,FALSE)),IF($X$1=4,(VLOOKUP(B153,'X4'!$B:$AZ,8,FALSE)),IF($X$1=5,(VLOOKUP(B153,'X5'!$B:$AZ,8,FALSE)),IF($X$1=6,(VLOOKUP(B153,'X6'!$B:$AZ,8,FALSE)),IF($X$1=7,(VLOOKUP(B153,'X7'!$B:$AZ,8,FALSE)),IF($X$1=8,(VLOOKUP(B153,'X8'!$B:$AZ,8,FALSE)),IF($X$1=9,(VLOOKUP(B153,'X9'!$B:$AZ,8,FALSE)),IF($X$1=10,(VLOOKUP(B153,'X10'!$B:$AZ,8,FALSE)),IF($X$1=11,(VLOOKUP(B153,'X11'!$B:$AZ,8,FALSE)),IF($X$1=12,(VLOOKUP(B153,'X12'!$B:$AZ,8,FALSE)),IF($X$1=13,(VLOOKUP(B153,'X13'!$B:$AZ,8,FALSE)),"B")))))))))))))))</f>
        <v xml:space="preserve"> </v>
      </c>
      <c r="I153" s="183" t="str">
        <f ca="1">IF(ISERROR(IF($X$1=1,(VLOOKUP(B153,'X1'!$B:$AZ,2,FALSE)),IF($X$1=2,(VLOOKUP(B153,'X2'!$B:$AZ,2,FALSE)),IF($X$1=3,(VLOOKUP(B153,'X3'!$B:$AZ,2,FALSE)),IF($X$1=4,(VLOOKUP(B153,'X4'!$B:$AZ,2,FALSE)),IF($X$1=5,(VLOOKUP(B153,'X5'!$B:$AZ,2,FALSE)),IF($X$1=6,(VLOOKUP(B153,'X6'!$B:$AZ,2,FALSE)),IF($X$1=7,(VLOOKUP(B153,'X7'!$B:$AZ,2,FALSE)),IF($X$1=8,(VLOOKUP(B153,'X8'!$B:$AZ,2,FALSE)),IF($X$1=9,(VLOOKUP(B153,'X9'!$B:$AZ,2,FALSE)),IF($X$1=10,(VLOOKUP(B153,'X10'!$B:$AZ,2,FALSE)),IF($X$1=11,(VLOOKUP(B153,'X11'!$B:$AZ,2,FALSE)),IF($X$1=12,(VLOOKUP(B153,'X12'!$B:$AZ,2,FALSE)),IF($X$1=13,(VLOOKUP(B153,'X13'!$B:$AZ,2,FALSE)),"B"))))))))))))))=TRUE," ",(IF($X$1=1,(VLOOKUP(B153,'X1'!$B:$AZ,2,FALSE)),IF($X$1=2,(VLOOKUP(B153,'X2'!$B:$AZ,2,FALSE)),IF($X$1=3,(VLOOKUP(B153,'X3'!$B:$AZ,2,FALSE)),IF($X$1=4,(VLOOKUP(B153,'X4'!$B:$AZ,2,FALSE)),IF($X$1=5,(VLOOKUP(B153,'X5'!$B:$AZ,2,FALSE)),IF($X$1=6,(VLOOKUP(B153,'X6'!$B:$AZ,2,FALSE)),IF($X$1=7,(VLOOKUP(B153,'X7'!$B:$AZ,2,FALSE)),IF($X$1=8,(VLOOKUP(B153,'X8'!$B:$AZ,2,FALSE)),IF($X$1=9,(VLOOKUP(B153,'X9'!$B:$AZ,2,FALSE)),IF($X$1=10,(VLOOKUP(B153,'X10'!$B:$AZ,2,FALSE)),IF($X$1=11,(VLOOKUP(B153,'X11'!$B:$AZ,2,FALSE)),IF($X$1=12,(VLOOKUP(B153,'X12'!$B:$AZ,2,FALSE)),IF($X$1=13,(VLOOKUP(B153,'X13'!$B:$AZ,2,FALSE)),"B")))))))))))))))</f>
        <v xml:space="preserve"> </v>
      </c>
      <c r="J153" s="183" t="str">
        <f ca="1">IF(ISERROR(IF($X$1=1,(VLOOKUP(B153,'X1'!$B:$AZ,3,FALSE)),IF($X$1=2,(VLOOKUP(B153,'X2'!$B:$AZ,3,FALSE)),IF($X$1=3,(VLOOKUP(B153,'X3'!$B:$AZ,3,FALSE)),IF($X$1=4,(VLOOKUP(B153,'X4'!$B:$AZ,3,FALSE)),IF($X$1=5,(VLOOKUP(B153,'X5'!$B:$AZ,3,FALSE)),IF($X$1=6,(VLOOKUP(B153,'X6'!$B:$AZ,3,FALSE)),IF($X$1=7,(VLOOKUP(B153,'X7'!$B:$AZ,3,FALSE)),IF($X$1=8,(VLOOKUP(B153,'X8'!$B:$AZ,3,FALSE)),IF($X$1=9,(VLOOKUP(B153,'X9'!$B:$AZ,3,FALSE)),IF($X$1=10,(VLOOKUP(B153,'X10'!$B:$AZ,3,FALSE)),IF($X$1=11,(VLOOKUP(B153,'X11'!$B:$AZ,3,FALSE)),IF($X$1=12,(VLOOKUP(B153,'X12'!$B:$AZ,3,FALSE)),IF($X$1=13,(VLOOKUP(B153,'X13'!$B:$AZ,3,FALSE)),"B"))))))))))))))=TRUE," ",(IF($X$1=1,(VLOOKUP(B153,'X1'!$B:$AZ,3,FALSE)),IF($X$1=2,(VLOOKUP(B153,'X2'!$B:$AZ,3,FALSE)),IF($X$1=3,(VLOOKUP(B153,'X3'!$B:$AZ,3,FALSE)),IF($X$1=4,(VLOOKUP(B153,'X4'!$B:$AZ,3,FALSE)),IF($X$1=5,(VLOOKUP(B153,'X5'!$B:$AZ,3,FALSE)),IF($X$1=6,(VLOOKUP(B153,'X6'!$B:$AZ,3,FALSE)),IF($X$1=7,(VLOOKUP(B153,'X7'!$B:$AZ,3,FALSE)),IF($X$1=8,(VLOOKUP(B153,'X8'!$B:$AZ,3,FALSE)),IF($X$1=9,(VLOOKUP(B153,'X9'!$B:$AZ,3,FALSE)),IF($X$1=10,(VLOOKUP(B153,'X10'!$B:$AZ,3,FALSE)),IF($X$1=11,(VLOOKUP(B153,'X11'!$B:$AZ,3,FALSE)),IF($X$1=12,(VLOOKUP(B153,'X12'!$B:$AZ,3,FALSE)),IF($X$1=13,(VLOOKUP(B153,'X13'!$B:$AZ,3,FALSE)),"B")))))))))))))))</f>
        <v xml:space="preserve"> </v>
      </c>
      <c r="K153" s="183" t="str">
        <f ca="1">IF(ISERROR(IF($X$1=1,(VLOOKUP(B153,'X1'!$B:$AZ,5,FALSE)),IF($X$1=2,(VLOOKUP(B153,'X2'!$B:$AZ,5,FALSE)),IF($X$1=3,(VLOOKUP(B153,'X3'!$B:$AZ,5,FALSE)),IF($X$1=4,(VLOOKUP(B153,'X4'!$B:$AZ,5,FALSE)),IF($X$1=5,(VLOOKUP(B153,'X5'!$B:$AZ,5,FALSE)),IF($X$1=6,(VLOOKUP(B153,'X6'!$B:$AZ,5,FALSE)),IF($X$1=7,(VLOOKUP(B153,'X7'!$B:$AZ,5,FALSE)),IF($X$1=8,(VLOOKUP(B153,'X8'!$B:$AZ,5,FALSE)),IF($X$1=9,(VLOOKUP(B153,'X9'!$B:$AZ,5,FALSE)),IF($X$1=10,(VLOOKUP(B153,'X10'!$B:$AZ,5,FALSE)),IF($X$1=11,(VLOOKUP(B153,'X11'!$B:$AZ,5,FALSE)),IF($X$1=12,(VLOOKUP(B153,'X12'!$B:$AZ,5,FALSE)),IF($X$1=13,(VLOOKUP(B153,'X13'!$B:$AZ,5,FALSE)),"B"))))))))))))))=TRUE," ",(IF($X$1=1,(VLOOKUP(B153,'X1'!$B:$AZ,5,FALSE)),IF($X$1=2,(VLOOKUP(B153,'X2'!$B:$AZ,5,FALSE)),IF($X$1=3,(VLOOKUP(B153,'X3'!$B:$AZ,5,FALSE)),IF($X$1=4,(VLOOKUP(B153,'X4'!$B:$AZ,5,FALSE)),IF($X$1=5,(VLOOKUP(B153,'X5'!$B:$AZ,5,FALSE)),IF($X$1=6,(VLOOKUP(B153,'X6'!$B:$AZ,5,FALSE)),IF($X$1=7,(VLOOKUP(B153,'X7'!$B:$AZ,5,FALSE)),IF($X$1=8,(VLOOKUP(B153,'X8'!$B:$AZ,5,FALSE)),IF($X$1=9,(VLOOKUP(B153,'X9'!$B:$AZ,5,FALSE)),IF($X$1=10,(VLOOKUP(B153,'X10'!$B:$AZ,5,FALSE)),IF($X$1=11,(VLOOKUP(B153,'X11'!$B:$AZ,5,FALSE)),IF($X$1=12,(VLOOKUP(B153,'X12'!$B:$AZ,5,FALSE)),IF($X$1=13,(VLOOKUP(B153,'X13'!$B:$AZ,5,FALSE)),"B")))))))))))))))</f>
        <v xml:space="preserve"> </v>
      </c>
      <c r="L153" s="184" t="str">
        <f ca="1">IF(ISERROR(IF($X$1=1,(VLOOKUP(B153,'X1'!$B:$AZ,9,FALSE)),IF($X$1=2,(VLOOKUP(B153,'X2'!$B:$AZ,9,FALSE)),IF($X$1=3,(VLOOKUP(B153,'X3'!$B:$AZ,9,FALSE)),IF($X$1=4,(VLOOKUP(B153,'X4'!$B:$AZ,9,FALSE)),IF($X$1=5,(VLOOKUP(B153,'X5'!$B:$AZ,9,FALSE)),IF($X$1=6,(VLOOKUP(B153,'X6'!$B:$AZ,9,FALSE)),IF($X$1=7,(VLOOKUP(B153,'X7'!$B:$AZ,9,FALSE)),IF($X$1=8,(VLOOKUP(B153,'X8'!$B:$AZ,9,FALSE)),IF($X$1=9,(VLOOKUP(B153,'X9'!$B:$AZ,9,FALSE)),IF($X$1=10,(VLOOKUP(B153,'X10'!$B:$AZ,9,FALSE)),IF($X$1=11,(VLOOKUP(B153,'X11'!$B:$AZ,9,FALSE)),IF($X$1=12,(VLOOKUP(B153,'X12'!$B:$AZ,9,FALSE)),IF($X$1=13,(VLOOKUP(B153,'X13'!$B:$AZ,9,FALSE)),"B"))))))))))))))=TRUE," ",(IF($X$1=1,(VLOOKUP(B153,'X1'!$B:$AZ,9,FALSE)),IF($X$1=2,(VLOOKUP(B153,'X2'!$B:$AZ,9,FALSE)),IF($X$1=3,(VLOOKUP(B153,'X3'!$B:$AZ,9,FALSE)),IF($X$1=4,(VLOOKUP(B153,'X4'!$B:$AZ,9,FALSE)),IF($X$1=5,(VLOOKUP(B153,'X5'!$B:$AZ,9,FALSE)),IF($X$1=6,(VLOOKUP(B153,'X6'!$B:$AZ,9,FALSE)),IF($X$1=7,(VLOOKUP(B153,'X7'!$B:$AZ,9,FALSE)),IF($X$1=8,(VLOOKUP(B153,'X8'!$B:$AZ,9,FALSE)),IF($X$1=9,(VLOOKUP(B153,'X9'!$B:$AZ,9,FALSE)),IF($X$1=10,(VLOOKUP(B153,'X10'!$B:$AZ,9,FALSE)),IF($X$1=11,(VLOOKUP(B153,'X11'!$B:$AZ,9,FALSE)),IF($X$1=12,(VLOOKUP(B153,'X12'!$B:$AZ,9,FALSE)),IF($X$1=13,(VLOOKUP(B153,'X13'!$B:$AZ,9,FALSE)),"B")))))))))))))))</f>
        <v xml:space="preserve"> </v>
      </c>
      <c r="M153" s="184" t="str">
        <f ca="1">IF(ISERROR(IF($X$1=1,(VLOOKUP(B153,'X1'!$B:$AZ,10,FALSE)),IF($X$1=2,(VLOOKUP(B153,'X2'!$B:$AZ,10,FALSE)),IF($X$1=3,(VLOOKUP(B153,'X3'!$B:$AZ,10,FALSE)),IF($X$1=4,(VLOOKUP(B153,'X4'!$B:$AZ,10,FALSE)),IF($X$1=5,(VLOOKUP(B153,'X5'!$B:$AZ,10,FALSE)),IF($X$1=6,(VLOOKUP(B153,'X6'!$B:$AZ,10,FALSE)),IF($X$1=7,(VLOOKUP(B153,'X7'!$B:$AZ,10,FALSE)),IF($X$1=8,(VLOOKUP(B153,'X8'!$B:$AZ,10,FALSE)),IF($X$1=9,(VLOOKUP(B153,'X9'!$B:$AZ,10,FALSE)),IF($X$1=10,(VLOOKUP(B153,'X10'!$B:$AZ,10,FALSE)),IF($X$1=11,(VLOOKUP(B153,'X11'!$B:$AZ,10,FALSE)),IF($X$1=12,(VLOOKUP(B153,'X12'!$B:$AZ,10,FALSE)),IF($X$1=13,(VLOOKUP(B153,'X13'!$B:$AZ,10,FALSE)),"B"))))))))))))))=TRUE," ",(IF($X$1=1,(VLOOKUP(B153,'X1'!$B:$AZ,10,FALSE)),IF($X$1=2,(VLOOKUP(B153,'X2'!$B:$AZ,10,FALSE)),IF($X$1=3,(VLOOKUP(B153,'X3'!$B:$AZ,10,FALSE)),IF($X$1=4,(VLOOKUP(B153,'X4'!$B:$AZ,10,FALSE)),IF($X$1=5,(VLOOKUP(B153,'X5'!$B:$AZ,10,FALSE)),IF($X$1=6,(VLOOKUP(B153,'X6'!$B:$AZ,10,FALSE)),IF($X$1=7,(VLOOKUP(B153,'X7'!$B:$AZ,10,FALSE)),IF($X$1=8,(VLOOKUP(B153,'X8'!$B:$AZ,10,FALSE)),IF($X$1=9,(VLOOKUP(B153,'X9'!$B:$AZ,10,FALSE)),IF($X$1=10,(VLOOKUP(B153,'X10'!$B:$AZ,10,FALSE)),IF($X$1=11,(VLOOKUP(B153,'X11'!$B:$AZ,10,FALSE)),IF($X$1=12,(VLOOKUP(B153,'X12'!$B:$AZ,10,FALSE)),IF($X$1=13,(VLOOKUP(B153,'X13'!$B:$AZ,10,FALSE)),"B")))))))))))))))</f>
        <v xml:space="preserve"> </v>
      </c>
      <c r="N153" s="185" t="str">
        <f ca="1">IF(ISERROR(IF($X$1=1,(VLOOKUP(B153,'X1'!$B:$AZ,45,FALSE)),IF($X$1=2,(VLOOKUP(B153,'X2'!$B:$AZ,45,FALSE)),IF($X$1=3,(VLOOKUP(B153,'X3'!$B:$AZ,45,FALSE)),IF($X$1=4,(VLOOKUP(B153,'X4'!$B:$AZ,45,FALSE)),IF($X$1=5,(VLOOKUP(B153,'X5'!$B:$AZ,45,FALSE)),IF($X$1=6,(VLOOKUP(B153,'X6'!$B:$AZ,45,FALSE)),IF($X$1=7,(VLOOKUP(B153,'X7'!$B:$AZ,45,FALSE)),IF($X$1=8,(VLOOKUP(B153,'X8'!$B:$AZ,45,FALSE)),IF($X$1=9,(VLOOKUP(B153,'X9'!$B:$AZ,45,FALSE)),IF($X$1=10,(VLOOKUP(B153,'X10'!$B:$AZ,45,FALSE)),IF($X$1=11,(VLOOKUP(B153,'X11'!$B:$AZ,45,FALSE)),IF($X$1=12,(VLOOKUP(B153,'X12'!$B:$AZ,45,FALSE)),IF($X$1=13,(VLOOKUP(B153,'X13'!$B:$AZ,45,FALSE)),"B"))))))))))))))=TRUE," ",(IF($X$1=1,(VLOOKUP(B153,'X1'!$B:$AZ,45,FALSE)),IF($X$1=2,(VLOOKUP(B153,'X2'!$B:$AZ,45,FALSE)),IF($X$1=3,(VLOOKUP(B153,'X3'!$B:$AZ,45,FALSE)),IF($X$1=4,(VLOOKUP(B153,'X4'!$B:$AZ,45,FALSE)),IF($X$1=5,(VLOOKUP(B153,'X5'!$B:$AZ,45,FALSE)),IF($X$1=6,(VLOOKUP(B153,'X6'!$B:$AZ,45,FALSE)),IF($X$1=7,(VLOOKUP(B153,'X7'!$B:$AZ,45,FALSE)),IF($X$1=8,(VLOOKUP(B153,'X8'!$B:$AZ,45,FALSE)),IF($X$1=9,(VLOOKUP(B153,'X9'!$B:$AZ,45,FALSE)),IF($X$1=10,(VLOOKUP(B153,'X10'!$B:$AZ,45,FALSE)),IF($X$1=11,(VLOOKUP(B153,'X11'!$B:$AZ,45,FALSE)),IF($X$1=12,(VLOOKUP(B153,'X12'!$B:$AZ,45,FALSE)),IF($X$1=13,(VLOOKUP(B153,'X13'!$B:$AZ,45,FALSE)),"B")))))))))))))))</f>
        <v xml:space="preserve"> </v>
      </c>
      <c r="O153" s="184" t="str">
        <f ca="1">IF(ISERROR(IF($X$1=1,(VLOOKUP(B153,'X1'!$B:$AZ,11,FALSE)),IF($X$1=2,(VLOOKUP(B153,'X2'!$B:$AZ,11,FALSE)),IF($X$1=3,(VLOOKUP(B153,'X3'!$B:$AZ,11,FALSE)),IF($X$1=4,(VLOOKUP(B153,'X4'!$B:$AZ,11,FALSE)),IF($X$1=5,(VLOOKUP(B153,'X5'!$B:$AZ,11,FALSE)),IF($X$1=6,(VLOOKUP(B153,'X6'!$B:$AZ,11,FALSE)),IF($X$1=7,(VLOOKUP(B153,'X7'!$B:$AZ,11,FALSE)),IF($X$1=8,(VLOOKUP(B153,'X8'!$B:$AZ,11,FALSE)),IF($X$1=9,(VLOOKUP(B153,'X9'!$B:$AZ,11,FALSE)),IF($X$1=10,(VLOOKUP(B153,'X10'!$B:$AZ,11,FALSE)),IF($X$1=11,(VLOOKUP(B153,'X11'!$B:$AZ,11,FALSE)),IF($X$1=12,(VLOOKUP(B153,'X12'!$B:$AZ,11,FALSE)),IF($X$1=13,(VLOOKUP(B153,'X13'!$B:$AZ,11,FALSE)),"B"))))))))))))))=TRUE," ",(IF($X$1=1,(VLOOKUP(B153,'X1'!$B:$AZ,11,FALSE)),IF($X$1=2,(VLOOKUP(B153,'X2'!$B:$AZ,11,FALSE)),IF($X$1=3,(VLOOKUP(B153,'X3'!$B:$AZ,11,FALSE)),IF($X$1=4,(VLOOKUP(B153,'X4'!$B:$AZ,11,FALSE)),IF($X$1=5,(VLOOKUP(B153,'X5'!$B:$AZ,11,FALSE)),IF($X$1=6,(VLOOKUP(B153,'X6'!$B:$AZ,11,FALSE)),IF($X$1=7,(VLOOKUP(B153,'X7'!$B:$AZ,11,FALSE)),IF($X$1=8,(VLOOKUP(B153,'X8'!$B:$AZ,11,FALSE)),IF($X$1=9,(VLOOKUP(B153,'X9'!$B:$AZ,11,FALSE)),IF($X$1=10,(VLOOKUP(B153,'X10'!$B:$AZ,11,FALSE)),IF($X$1=11,(VLOOKUP(B153,'X11'!$B:$AZ,11,FALSE)),IF($X$1=12,(VLOOKUP(B153,'X12'!$B:$AZ,11,FALSE)),IF($X$1=13,(VLOOKUP(B153,'X13'!$B:$AZ,11,FALSE)),"B")))))))))))))))</f>
        <v xml:space="preserve"> </v>
      </c>
      <c r="P153" s="184" t="str">
        <f ca="1">IF(ISERROR(IF($X$1=1,(VLOOKUP(B153,'X1'!$B:$AZ,12,FALSE)),IF($X$1=2,(VLOOKUP(B153,'X2'!$B:$AZ,12,FALSE)),IF($X$1=3,(VLOOKUP(B153,'X3'!$B:$AZ,12,FALSE)),IF($X$1=4,(VLOOKUP(B153,'X4'!$B:$AZ,12,FALSE)),IF($X$1=5,(VLOOKUP(B153,'X5'!$B:$AZ,12,FALSE)),IF($X$1=6,(VLOOKUP(B153,'X6'!$B:$AZ,12,FALSE)),IF($X$1=7,(VLOOKUP(B153,'X7'!$B:$AZ,12,FALSE)),IF($X$1=8,(VLOOKUP(B153,'X8'!$B:$AZ,12,FALSE)),IF($X$1=9,(VLOOKUP(B153,'X9'!$B:$AZ,12,FALSE)),IF($X$1=10,(VLOOKUP(B153,'X10'!$B:$AZ,12,FALSE)),IF($X$1=11,(VLOOKUP(B153,'X11'!$B:$AZ,12,FALSE)),IF($X$1=12,(VLOOKUP(B153,'X12'!$B:$AZ,12,FALSE)),IF($X$1=13,(VLOOKUP(B153,'X13'!$B:$AZ,12,FALSE)),"B"))))))))))))))=TRUE," ",(IF($X$1=1,(VLOOKUP(B153,'X1'!$B:$AZ,12,FALSE)),IF($X$1=2,(VLOOKUP(B153,'X2'!$B:$AZ,12,FALSE)),IF($X$1=3,(VLOOKUP(B153,'X3'!$B:$AZ,12,FALSE)),IF($X$1=4,(VLOOKUP(B153,'X4'!$B:$AZ,12,FALSE)),IF($X$1=5,(VLOOKUP(B153,'X5'!$B:$AZ,12,FALSE)),IF($X$1=6,(VLOOKUP(B153,'X6'!$B:$AZ,12,FALSE)),IF($X$1=7,(VLOOKUP(B153,'X7'!$B:$AZ,12,FALSE)),IF($X$1=8,(VLOOKUP(B153,'X8'!$B:$AZ,12,FALSE)),IF($X$1=9,(VLOOKUP(B153,'X9'!$B:$AZ,12,FALSE)),IF($X$1=10,(VLOOKUP(B153,'X10'!$B:$AZ,12,FALSE)),IF($X$1=11,(VLOOKUP(B153,'X11'!$B:$AZ,12,FALSE)),IF($X$1=12,(VLOOKUP(B153,'X12'!$B:$AZ,12,FALSE)),IF($X$1=13,(VLOOKUP(B153,'X13'!$B:$AZ,12,FALSE)),"B")))))))))))))))</f>
        <v xml:space="preserve"> </v>
      </c>
      <c r="Q153" s="185" t="str">
        <f ca="1">IF(ISERROR(IF($X$1=1,(VLOOKUP(B153,'X1'!$B:$AZ,46,FALSE)),IF($X$1=2,(VLOOKUP(B153,'X2'!$B:$AZ,46,FALSE)),IF($X$1=3,(VLOOKUP(B153,'X3'!$B:$AZ,46,FALSE)),IF($X$1=4,(VLOOKUP(B153,'X4'!$B:$AZ,46,FALSE)),IF($X$1=5,(VLOOKUP(B153,'X5'!$B:$AZ,46,FALSE)),IF($X$1=6,(VLOOKUP(B153,'X6'!$B:$AZ,46,FALSE)),IF($X$1=7,(VLOOKUP(B153,'X7'!$B:$AZ,46,FALSE)),IF($X$1=8,(VLOOKUP(B153,'X8'!$B:$AZ,46,FALSE)),IF($X$1=9,(VLOOKUP(B153,'X9'!$B:$AZ,46,FALSE)),IF($X$1=10,(VLOOKUP(B153,'X10'!$B:$AZ,46,FALSE)),IF($X$1=11,(VLOOKUP(B153,'X11'!$B:$AZ,46,FALSE)),IF($X$1=12,(VLOOKUP(B153,'X12'!$B:$AZ,46,FALSE)),IF($X$1=13,(VLOOKUP(B153,'X13'!$B:$AZ,46,FALSE)),"B"))))))))))))))=TRUE," ",(IF($X$1=1,(VLOOKUP(B153,'X1'!$B:$AZ,46,FALSE)),IF($X$1=2,(VLOOKUP(B153,'X2'!$B:$AZ,46,FALSE)),IF($X$1=3,(VLOOKUP(B153,'X3'!$B:$AZ,46,FALSE)),IF($X$1=4,(VLOOKUP(B153,'X4'!$B:$AZ,46,FALSE)),IF($X$1=5,(VLOOKUP(B153,'X5'!$B:$AZ,46,FALSE)),IF($X$1=6,(VLOOKUP(B153,'X6'!$B:$AZ,46,FALSE)),IF($X$1=7,(VLOOKUP(B153,'X7'!$B:$AZ,46,FALSE)),IF($X$1=8,(VLOOKUP(B153,'X8'!$B:$AZ,46,FALSE)),IF($X$1=9,(VLOOKUP(B153,'X9'!$B:$AZ,46,FALSE)),IF($X$1=10,(VLOOKUP(B153,'X10'!$B:$AZ,46,FALSE)),IF($X$1=11,(VLOOKUP(B153,'X11'!$B:$AZ,46,FALSE)),IF($X$1=12,(VLOOKUP(B153,'X12'!$B:$AZ,46,FALSE)),IF($X$1=13,(VLOOKUP(B153,'X13'!$B:$AZ,46,FALSE)),"B")))))))))))))))</f>
        <v xml:space="preserve"> </v>
      </c>
      <c r="R153" s="185" t="str">
        <f ca="1">IF(ISERROR(IF($X$1=1,(VLOOKUP(B153,'X1'!$B:$AZ,15,FALSE)),IF($X$1=2,(VLOOKUP(B153,'X2'!$B:$AZ,15,FALSE)),IF($X$1=3,(VLOOKUP(B153,'X3'!$B:$AZ,15,FALSE)),IF($X$1=4,(VLOOKUP(B153,'X4'!$B:$AZ,15,FALSE)),IF($X$1=5,(VLOOKUP(B153,'X5'!$B:$AZ,15,FALSE)),IF($X$1=6,(VLOOKUP(B153,'X6'!$B:$AZ,15,FALSE)),IF($X$1=7,(VLOOKUP(B153,'X7'!$B:$AZ,15,FALSE)),IF($X$1=8,(VLOOKUP(B153,'X8'!$B:$AZ,15,FALSE)),IF($X$1=9,(VLOOKUP(B153,'X9'!$B:$AZ,15,FALSE)),IF($X$1=10,(VLOOKUP(B153,'X10'!$B:$AZ,15,FALSE)),IF($X$1=11,(VLOOKUP(B153,'X11'!$B:$AZ,15,FALSE)),IF($X$1=12,(VLOOKUP(B153,'X12'!$B:$AZ,15,FALSE)),IF($X$1=13,(VLOOKUP(B153,'X13'!$B:$AZ,15,FALSE)),"B"))))))))))))))=TRUE," ",(IF($X$1=1,(VLOOKUP(B153,'X1'!$B:$AZ,15,FALSE)),IF($X$1=2,(VLOOKUP(B153,'X2'!$B:$AZ,15,FALSE)),IF($X$1=3,(VLOOKUP(B153,'X3'!$B:$AZ,15,FALSE)),IF($X$1=4,(VLOOKUP(B153,'X4'!$B:$AZ,15,FALSE)),IF($X$1=5,(VLOOKUP(B153,'X5'!$B:$AZ,15,FALSE)),IF($X$1=6,(VLOOKUP(B153,'X6'!$B:$AZ,15,FALSE)),IF($X$1=7,(VLOOKUP(B153,'X7'!$B:$AZ,15,FALSE)),IF($X$1=8,(VLOOKUP(B153,'X8'!$B:$AZ,15,FALSE)),IF($X$1=9,(VLOOKUP(B153,'X9'!$B:$AZ,15,FALSE)),IF($X$1=10,(VLOOKUP(B153,'X10'!$B:$AZ,15,FALSE)),IF($X$1=11,(VLOOKUP(B153,'X11'!$B:$AZ,15,FALSE)),IF($X$1=12,(VLOOKUP(B153,'X12'!$B:$AZ,15,FALSE)),IF($X$1=13,(VLOOKUP(B153,'X13'!$B:$AZ,15,FALSE)),"B")))))))))))))))</f>
        <v xml:space="preserve"> </v>
      </c>
      <c r="S153" s="185" t="str">
        <f ca="1">IF(ISERROR(IF((IF($X$1=1,(VLOOKUP(B153,'X1'!$B:$AZ,14,FALSE)),(IF($X$1=2,(VLOOKUP(B153,'X2'!$B:$AZ,14,FALSE)),(IF($X$1=3,(VLOOKUP(B153,'X3'!$B:$AZ,14,FALSE)),(IF($X$1=4,(VLOOKUP(B153,'X4'!$B:$AZ,14,FALSE)),(IF($X$1=5,(VLOOKUP(B153,'X5'!$B:$AZ,14,FALSE)),(IF($X$1=6,(VLOOKUP(B153,'X6'!$B:$AZ,14,FALSE)),(IF($X$1=7,(VLOOKUP(B153,'X7'!$B:$AZ,14,FALSE)),(IF($X$1=8,(VLOOKUP(B153,'X8'!$B:$AZ,14,FALSE)),(IF($X$1=9,(VLOOKUP(B153,'X9'!$B:$AZ,14,FALSE)),(IF($X$1=10,(VLOOKUP(B153,'X10'!$B:$AZ,14,FALSE)),(IF($X$1=11,(VLOOKUP(B153,'X11'!$B:$AZ,14,FALSE)),(IF($X$1=12,(VLOOKUP(B153,'X12'!$B:$AZ,14,FALSE)),(VLOOKUP(B153,'X13'!$B:$AZ,14,FALSE))))))))))))))))))))))))))=$V$1," ",(IF($X$1=1,(VLOOKUP(B153,'X1'!$B:$AZ,14,FALSE)),(IF($X$1=2,(VLOOKUP(B153,'X2'!$B:$AZ,14,FALSE)),(IF($X$1=3,(VLOOKUP(B153,'X3'!$B:$AZ,14,FALSE)),(IF($X$1=4,(VLOOKUP(B153,'X4'!$B:$AZ,14,FALSE)),(IF($X$1=5,(VLOOKUP(B153,'X5'!$B:$AZ,14,FALSE)),(IF($X$1=6,(VLOOKUP(B153,'X6'!$B:$AZ,14,FALSE)),(IF($X$1=7,(VLOOKUP(B153,'X7'!$B:$AZ,14,FALSE)),(IF($X$1=8,(VLOOKUP(B153,'X8'!$B:$AZ,14,FALSE)),(IF($X$1=9,(VLOOKUP(B153,'X9'!$B:$AZ,14,FALSE)),(IF($X$1=10,(VLOOKUP(B153,'X10'!$B:$AZ,14,FALSE)),(IF($X$1=11,(VLOOKUP(B153,'X11'!$B:$AZ,14,FALSE)),(IF($X$1=12,(VLOOKUP(B153,'X12'!$B:$AZ,14,FALSE)),(VLOOKUP(B153,'X13'!$B:$AZ,14,FALSE))))))))))))))))))))))))))))=TRUE," ",(IF((IF($X$1=1,(VLOOKUP(B153,'X1'!$B:$AZ,14,FALSE)),(IF($X$1=2,(VLOOKUP(B153,'X2'!$B:$AZ,14,FALSE)),(IF($X$1=3,(VLOOKUP(B153,'X3'!$B:$AZ,14,FALSE)),(IF($X$1=4,(VLOOKUP(B153,'X4'!$B:$AZ,14,FALSE)),(IF($X$1=5,(VLOOKUP(B153,'X5'!$B:$AZ,14,FALSE)),(IF($X$1=6,(VLOOKUP(B153,'X6'!$B:$AZ,14,FALSE)),(IF($X$1=7,(VLOOKUP(B153,'X7'!$B:$AZ,14,FALSE)),(IF($X$1=8,(VLOOKUP(B153,'X8'!$B:$AZ,14,FALSE)),(IF($X$1=9,(VLOOKUP(B153,'X9'!$B:$AZ,14,FALSE)),(IF($X$1=10,(VLOOKUP(B153,'X10'!$B:$AZ,14,FALSE)),(IF($X$1=11,(VLOOKUP(B153,'X11'!$B:$AZ,14,FALSE)),(IF($X$1=12,(VLOOKUP(B153,'X12'!$B:$AZ,14,FALSE)),(VLOOKUP(B153,'X13'!$B:$AZ,14,FALSE))))))))))))))))))))))))))=$V$1," ",(IF($X$1=1,(VLOOKUP(B153,'X1'!$B:$AZ,14,FALSE)),(IF($X$1=2,(VLOOKUP(B153,'X2'!$B:$AZ,14,FALSE)),(IF($X$1=3,(VLOOKUP(B153,'X3'!$B:$AZ,14,FALSE)),(IF($X$1=4,(VLOOKUP(B153,'X4'!$B:$AZ,14,FALSE)),(IF($X$1=5,(VLOOKUP(B153,'X5'!$B:$AZ,14,FALSE)),(IF($X$1=6,(VLOOKUP(B153,'X6'!$B:$AZ,14,FALSE)),(IF($X$1=7,(VLOOKUP(B153,'X7'!$B:$AZ,14,FALSE)),(IF($X$1=8,(VLOOKUP(B153,'X8'!$B:$AZ,14,FALSE)),(IF($X$1=9,(VLOOKUP(B153,'X9'!$B:$AZ,14,FALSE)),(IF($X$1=10,(VLOOKUP(B153,'X10'!$B:$AZ,14,FALSE)),(IF($X$1=11,(VLOOKUP(B153,'X11'!$B:$AZ,14,FALSE)),(IF($X$1=12,(VLOOKUP(B153,'X12'!$B:$AZ,14,FALSE)),(VLOOKUP(B153,'X13'!$B:$AZ,14,FALSE)))))))))))))))))))))))))))))</f>
        <v xml:space="preserve"> </v>
      </c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</row>
    <row r="154" spans="1:67" ht="14.1" customHeight="1" x14ac:dyDescent="0.2">
      <c r="A154" s="156" t="s">
        <v>1058</v>
      </c>
      <c r="B154" s="122" t="str">
        <f>IF(ISERROR(IF($U$16=1,(VLOOKUP(A154,$AC$89:$AH$125,2,FALSE)),IF((IF($X$1=1,'X1'!B113,(IF($X$1=2,'X2'!B113,(IF($X$1=3,'X3'!B113,(IF($X$1=4,'X4'!B113,(IF($X$1=5,'X5'!B113,(IF($X$1=6,'X6'!B113,(IF($X$1=7,'X7'!B113,(IF($X$1=8,'X8'!B113,(IF($X$1=9,'X9'!B113,(IF($X$1=10,'X10'!B113,(IF($X$1=11,'X11'!B113,(IF($X$1=12,'X12'!B113,'X13'!B113))))))))))))))))))))))))="","",(IF($X$1=1,'X1'!B113,(IF($X$1=2,'X2'!B113,(IF($X$1=3,'X3'!B113,(IF($X$1=4,'X4'!B113,(IF($X$1=5,'X5'!B113,(IF($X$1=6,'X6'!B113,(IF($X$1=7,'X7'!B113,(IF($X$1=8,'X8'!B113,(IF($X$1=9,'X9'!B113,(IF($X$1=10,'X10'!B113,(IF($X$1=11,'X11'!B113,(IF($X$1=12,'X12'!B113,'X13'!B113)))))))))))))))))))))))))))=TRUE," ",(IF($U$16=1,(VLOOKUP(A154,$AC$89:$AH$125,2,FALSE)),IF((IF($X$1=1,'X1'!B113,(IF($X$1=2,'X2'!B113,(IF($X$1=3,'X3'!B113,(IF($X$1=4,'X4'!B113,(IF($X$1=5,'X5'!B113,(IF($X$1=6,'X6'!B113,(IF($X$1=7,'X7'!B113,(IF($X$1=8,'X8'!B113,(IF($X$1=9,'X9'!B113,(IF($X$1=10,'X10'!B113,(IF($X$1=11,'X11'!B113,(IF($X$1=12,'X12'!B113,'X13'!B113))))))))))))))))))))))))="","",(IF($X$1=1,'X1'!B113,(IF($X$1=2,'X2'!B113,(IF($X$1=3,'X3'!B113,(IF($X$1=4,'X4'!B113,(IF($X$1=5,'X5'!B113,(IF($X$1=6,'X6'!B113,(IF($X$1=7,'X7'!B113,(IF($X$1=8,'X8'!B113,(IF($X$1=9,'X9'!B113,(IF($X$1=10,'X10'!B113,(IF($X$1=11,'X11'!B113,(IF($X$1=12,'X12'!B113,'X13'!B113))))))))))))))))))))))))))))</f>
        <v/>
      </c>
      <c r="C154" s="181" t="str">
        <f ca="1">IF(ISERROR(IF($X$1=1,(VLOOKUP(B154,'X1'!$B:$AZ,47,FALSE)),IF($X$1=2,(VLOOKUP(B154,'X2'!$B:$AZ,47,FALSE)),IF($X$1=3,(VLOOKUP(B154,'X3'!$B:$AZ,47,FALSE)),IF($X$1=4,(VLOOKUP(B154,'X4'!$B:$AZ,47,FALSE)),IF($X$1=5,(VLOOKUP(B154,'X5'!$B:$AZ,47,FALSE)),IF($X$1=6,(VLOOKUP(B154,'X6'!$B:$AZ,47,FALSE)),IF($X$1=7,(VLOOKUP(B154,'X7'!$B:$AZ,47,FALSE)),IF($X$1=8,(VLOOKUP(B154,'X8'!$B:$AZ,47,FALSE)),IF($X$1=9,(VLOOKUP(B154,'X9'!$B:$AZ,47,FALSE)),IF($X$1=10,(VLOOKUP(B154,'X10'!$B:$AZ,47,FALSE)),IF($X$1=11,(VLOOKUP(B154,'X11'!$B:$AZ,47,FALSE)),IF($X$1=12,(VLOOKUP(B154,'X12'!$B:$AZ,47,FALSE)),IF($X$1=13,(VLOOKUP(B154,'X13'!$B:$AZ,47,FALSE)),"B"))))))))))))))=TRUE," ",(IF($X$1=1,(VLOOKUP(B154,'X1'!$B:$AZ,47,FALSE)),IF($X$1=2,(VLOOKUP(B154,'X2'!$B:$AZ,47,FALSE)),IF($X$1=3,(VLOOKUP(B154,'X3'!$B:$AZ,47,FALSE)),IF($X$1=4,(VLOOKUP(B154,'X4'!$B:$AZ,47,FALSE)),IF($X$1=5,(VLOOKUP(B154,'X5'!$B:$AZ,47,FALSE)),IF($X$1=6,(VLOOKUP(B154,'X6'!$B:$AZ,47,FALSE)),IF($X$1=7,(VLOOKUP(B154,'X7'!$B:$AZ,47,FALSE)),IF($X$1=8,(VLOOKUP(B154,'X8'!$B:$AZ,47,FALSE)),IF($X$1=9,(VLOOKUP(B154,'X9'!$B:$AZ,47,FALSE)),IF($X$1=10,(VLOOKUP(B154,'X10'!$B:$AZ,47,FALSE)),IF($X$1=11,(VLOOKUP(B154,'X11'!$B:$AZ,47,FALSE)),IF($X$1=12,(VLOOKUP(B154,'X12'!$B:$AZ,47,FALSE)),IF($X$1=13,(VLOOKUP(B154,'X13'!$B:$AZ,47,FALSE)),"B")))))))))))))))</f>
        <v xml:space="preserve"> </v>
      </c>
      <c r="D154" s="181" t="str">
        <f ca="1">IF(ISERROR(IF($X$1=1,(VLOOKUP(B154,'X1'!$B:$AP,41,FALSE)),IF($X$1=2,(VLOOKUP(B154,'X2'!$B:$AP,41,FALSE)),IF($X$1=3,(VLOOKUP(B154,'X3'!$B:$AP,41,FALSE)),IF($X$1=4,(VLOOKUP(B154,'X4'!$B:$AP,41,FALSE)),IF($X$1=5,(VLOOKUP(B154,'X5'!$B:$AP,41,FALSE)),IF($X$1=6,(VLOOKUP(B154,'X6'!$B:$AP,41,FALSE)),IF($X$1=7,(VLOOKUP(B154,'X7'!$B:$AP,41,FALSE)),IF($X$1=8,(VLOOKUP(B154,'X8'!$B:$AP,41,FALSE)),IF($X$1=9,(VLOOKUP(B154,'X9'!$B:$AP,41,FALSE)),IF($X$1=10,(VLOOKUP(B154,'X10'!$B:$AP,41,FALSE)),IF($X$1=11,(VLOOKUP(B154,'X11'!$B:$AP,41,FALSE)),IF($X$1=12,(VLOOKUP(B154,'X12'!$B:$AP,41,FALSE)),IF($X$1=13,(VLOOKUP(B154,'X13'!$B:$AP,41,FALSE)),"B"))))))))))))))=TRUE," ",(IF($X$1=1,(VLOOKUP(B154,'X1'!$B:$AP,41,FALSE)),IF($X$1=2,(VLOOKUP(B154,'X2'!$B:$AP,41,FALSE)),IF($X$1=3,(VLOOKUP(B154,'X3'!$B:$AP,41,FALSE)),IF($X$1=4,(VLOOKUP(B154,'X4'!$B:$AP,41,FALSE)),IF($X$1=5,(VLOOKUP(B154,'X5'!$B:$AP,41,FALSE)),IF($X$1=6,(VLOOKUP(B154,'X6'!$B:$AP,41,FALSE)),IF($X$1=7,(VLOOKUP(B154,'X7'!$B:$AP,41,FALSE)),IF($X$1=8,(VLOOKUP(B154,'X8'!$B:$AP,41,FALSE)),IF($X$1=9,(VLOOKUP(B154,'X9'!$B:$AP,41,FALSE)),IF($X$1=10,(VLOOKUP(B154,'X10'!$B:$AP,41,FALSE)),IF($X$1=11,(VLOOKUP(B154,'X11'!$B:$AP,41,FALSE)),IF($X$1=12,(VLOOKUP(B154,'X12'!$B:$AP,41,FALSE)),IF($X$1=13,(VLOOKUP(B154,'X13'!$B:$AP,41,FALSE)),"B")))))))))))))))</f>
        <v xml:space="preserve"> </v>
      </c>
      <c r="E154" s="182" t="str">
        <f ca="1">IF(ISERROR(IF($X$1=1,(VLOOKUP(B154,'X1'!$B:$AP,7,FALSE)),IF($X$1=2,(VLOOKUP(B154,'X2'!$B:$AP,7,FALSE)),IF($X$1=3,(VLOOKUP(B154,'X3'!$B:$AP,7,FALSE)),IF($X$1=4,(VLOOKUP(B154,'X4'!$B:$AP,7,FALSE)),IF($X$1=5,(VLOOKUP(B154,'X5'!$B:$AP,7,FALSE)),IF($X$1=6,(VLOOKUP(B154,'X6'!$B:$AP,7,FALSE)),IF($X$1=7,(VLOOKUP(B154,'X7'!$B:$AP,7,FALSE)),IF($X$1=8,(VLOOKUP(B154,'X8'!$B:$AP,7,FALSE)),IF($X$1=9,(VLOOKUP(B154,'X9'!$B:$AP,7,FALSE)),IF($X$1=10,(VLOOKUP(B154,'X10'!$B:$AP,7,FALSE)),IF($X$1=11,(VLOOKUP(B154,'X11'!$B:$AP,7,FALSE)),IF($X$1=12,(VLOOKUP(B154,'X12'!$B:$AP,7,FALSE)),IF($X$1=13,(VLOOKUP(B154,'X13'!$B:$AP,7,FALSE)),"B"))))))))))))))=TRUE," ",(IF($X$1=1,(VLOOKUP(B154,'X1'!$B:$AP,7,FALSE)),IF($X$1=2,(VLOOKUP(B154,'X2'!$B:$AP,7,FALSE)),IF($X$1=3,(VLOOKUP(B154,'X3'!$B:$AP,7,FALSE)),IF($X$1=4,(VLOOKUP(B154,'X4'!$B:$AP,7,FALSE)),IF($X$1=5,(VLOOKUP(B154,'X5'!$B:$AP,7,FALSE)),IF($X$1=6,(VLOOKUP(B154,'X6'!$B:$AP,7,FALSE)),IF($X$1=7,(VLOOKUP(B154,'X7'!$B:$AP,7,FALSE)),IF($X$1=8,(VLOOKUP(B154,'X8'!$B:$AP,7,FALSE)),IF($X$1=9,(VLOOKUP(B154,'X9'!$B:$AP,7,FALSE)),IF($X$1=10,(VLOOKUP(B154,'X10'!$B:$AP,7,FALSE)),IF($X$1=11,(VLOOKUP(B154,'X11'!$B:$AP,7,FALSE)),IF($X$1=12,(VLOOKUP(B154,'X12'!$B:$AP,7,FALSE)),IF($X$1=13,(VLOOKUP(B154,'X13'!$B:$AP,7,FALSE)),"B")))))))))))))))</f>
        <v xml:space="preserve"> </v>
      </c>
      <c r="F154" s="182" t="str">
        <f ca="1">IF(ISERROR(IF((IF($X$1=1,(VLOOKUP(B154,'X1'!$B:$AO,6,FALSE)),(IF($X$1=2,(VLOOKUP(B154,'X2'!$B:$AO,6,FALSE)),(IF($X$1=3,(VLOOKUP(B154,'X3'!$B:$AO,6,FALSE)),(IF($X$1=4,(VLOOKUP(B154,'X4'!$B:$AO,6,FALSE)),(IF($X$1=5,(VLOOKUP(B154,'X5'!$B:$AO,6,FALSE)),(IF($X$1=6,(VLOOKUP(B154,'X6'!$B:$AO,6,FALSE)),(IF($X$1=7,(VLOOKUP(B154,'X7'!$B:$AO,6,FALSE)),(IF($X$1=8,(VLOOKUP(B154,'X8'!$B:$AO,6,FALSE)),(IF($X$1=9,(VLOOKUP(B154,'X9'!$B:$AO,6,FALSE)),(IF($X$1=10,(VLOOKUP(B154,'X10'!$B:$AO,6,FALSE)),(IF($X$1=11,(VLOOKUP(B154,'X11'!$B:$AO,6,FALSE)),(IF($X$1=12,(VLOOKUP(B154,'X12'!$B:$AO,6,FALSE)),(VLOOKUP(B154,'X13'!$B:$AO,6,FALSE))))))))))))))))))))))))))=$V$1," ",(IF($X$1=1,(VLOOKUP(B154,'X1'!$B:$AO,6,FALSE)),(IF($X$1=2,(VLOOKUP(B154,'X2'!$B:$AO,6,FALSE)),(IF($X$1=3,(VLOOKUP(B154,'X3'!$B:$AO,6,FALSE)),(IF($X$1=4,(VLOOKUP(B154,'X4'!$B:$AO,6,FALSE)),(IF($X$1=5,(VLOOKUP(B154,'X5'!$B:$AO,6,FALSE)),(IF($X$1=6,(VLOOKUP(B154,'X6'!$B:$AO,6,FALSE)),(IF($X$1=7,(VLOOKUP(B154,'X7'!$B:$AO,6,FALSE)),(IF($X$1=8,(VLOOKUP(B154,'X8'!$B:$AO,6,FALSE)),(IF($X$1=9,(VLOOKUP(B154,'X9'!$B:$AO,6,FALSE)),(IF($X$1=10,(VLOOKUP(B154,'X10'!$B:$AO,6,FALSE)),(IF($X$1=11,(VLOOKUP(B154,'X11'!$B:$AO,6,FALSE)),(IF($X$1=12,(VLOOKUP(B154,'X12'!$B:$AO,6,FALSE)),(VLOOKUP(B154,'X13'!$B:$AO,6,FALSE))))))))))))))))))))))))))))=TRUE," ",(IF((IF($X$1=1,(VLOOKUP(B154,'X1'!$B:$AO,6,FALSE)),(IF($X$1=2,(VLOOKUP(B154,'X2'!$B:$AO,6,FALSE)),(IF($X$1=3,(VLOOKUP(B154,'X3'!$B:$AO,6,FALSE)),(IF($X$1=4,(VLOOKUP(B154,'X4'!$B:$AO,6,FALSE)),(IF($X$1=5,(VLOOKUP(B154,'X5'!$B:$AO,6,FALSE)),(IF($X$1=6,(VLOOKUP(B154,'X6'!$B:$AO,6,FALSE)),(IF($X$1=7,(VLOOKUP(B154,'X7'!$B:$AO,6,FALSE)),(IF($X$1=8,(VLOOKUP(B154,'X8'!$B:$AO,6,FALSE)),(IF($X$1=9,(VLOOKUP(B154,'X9'!$B:$AO,6,FALSE)),(IF($X$1=10,(VLOOKUP(B154,'X10'!$B:$AO,6,FALSE)),(IF($X$1=11,(VLOOKUP(B154,'X11'!$B:$AO,6,FALSE)),(IF($X$1=12,(VLOOKUP(B154,'X12'!$B:$AO,6,FALSE)),(VLOOKUP(B154,'X13'!$B:$AO,6,FALSE))))))))))))))))))))))))))=$V$1," ",(IF($X$1=1,(VLOOKUP(B154,'X1'!$B:$AO,6,FALSE)),(IF($X$1=2,(VLOOKUP(B154,'X2'!$B:$AO,6,FALSE)),(IF($X$1=3,(VLOOKUP(B154,'X3'!$B:$AO,6,FALSE)),(IF($X$1=4,(VLOOKUP(B154,'X4'!$B:$AO,6,FALSE)),(IF($X$1=5,(VLOOKUP(B154,'X5'!$B:$AO,6,FALSE)),(IF($X$1=6,(VLOOKUP(B154,'X6'!$B:$AO,6,FALSE)),(IF($X$1=7,(VLOOKUP(B154,'X7'!$B:$AO,6,FALSE)),(IF($X$1=8,(VLOOKUP(B154,'X8'!$B:$AO,6,FALSE)),(IF($X$1=9,(VLOOKUP(B154,'X9'!$B:$AO,6,FALSE)),(IF($X$1=10,(VLOOKUP(B154,'X10'!$B:$AO,6,FALSE)),(IF($X$1=11,(VLOOKUP(B154,'X11'!$B:$AO,6,FALSE)),(IF($X$1=12,(VLOOKUP(B154,'X12'!$B:$AO,6,FALSE)),(VLOOKUP(B154,'X13'!$B:$AO,6,FALSE)))))))))))))))))))))))))))))</f>
        <v xml:space="preserve"> </v>
      </c>
      <c r="G154" s="182" t="str">
        <f ca="1">IF(ISERROR(IF($X$1=1,(VLOOKUP(B154,'X1'!$B:$AZ,44,FALSE)),IF($X$1=2,(VLOOKUP(B154,'X2'!$B:$AZ,44,FALSE)),IF($X$1=3,(VLOOKUP(B154,'X3'!$B:$AZ,44,FALSE)),IF($X$1=4,(VLOOKUP(B154,'X4'!$B:$AZ,44,FALSE)),IF($X$1=5,(VLOOKUP(B154,'X5'!$B:$AZ,44,FALSE)),IF($X$1=6,(VLOOKUP(B154,'X6'!$B:$AZ,44,FALSE)),IF($X$1=7,(VLOOKUP(B154,'X7'!$B:$AZ,44,FALSE)),IF($X$1=8,(VLOOKUP(B154,'X8'!$B:$AZ,44,FALSE)),IF($X$1=9,(VLOOKUP(B154,'X9'!$B:$AZ,44,FALSE)),IF($X$1=10,(VLOOKUP(B154,'X10'!$B:$AZ,44,FALSE)),IF($X$1=11,(VLOOKUP(B154,'X11'!$B:$AZ,44,FALSE)),IF($X$1=12,(VLOOKUP(B154,'X12'!$B:$AZ,44,FALSE)),IF($X$1=13,(VLOOKUP(B154,'X13'!$B:$AZ,44,FALSE)),"B"))))))))))))))=TRUE," ",(IF($X$1=1,(VLOOKUP(B154,'X1'!$B:$AZ,44,FALSE)),IF($X$1=2,(VLOOKUP(B154,'X2'!$B:$AZ,44,FALSE)),IF($X$1=3,(VLOOKUP(B154,'X3'!$B:$AZ,44,FALSE)),IF($X$1=4,(VLOOKUP(B154,'X4'!$B:$AZ,44,FALSE)),IF($X$1=5,(VLOOKUP(B154,'X5'!$B:$AZ,44,FALSE)),IF($X$1=6,(VLOOKUP(B154,'X6'!$B:$AZ,44,FALSE)),IF($X$1=7,(VLOOKUP(B154,'X7'!$B:$AZ,44,FALSE)),IF($X$1=8,(VLOOKUP(B154,'X8'!$B:$AZ,44,FALSE)),IF($X$1=9,(VLOOKUP(B154,'X9'!$B:$AZ,44,FALSE)),IF($X$1=10,(VLOOKUP(B154,'X10'!$B:$AZ,44,FALSE)),IF($X$1=11,(VLOOKUP(B154,'X11'!$B:$AZ,44,FALSE)),IF($X$1=12,(VLOOKUP(B154,'X12'!$B:$AZ,44,FALSE)),IF($X$1=13,(VLOOKUP(B154,'X13'!$B:$AZ,44,FALSE)),"B")))))))))))))))</f>
        <v xml:space="preserve"> </v>
      </c>
      <c r="H154" s="182" t="str">
        <f ca="1">IF(ISERROR(IF($X$1=1,(VLOOKUP(B154,'X1'!$B:$AZ,8,FALSE)),IF($X$1=2,(VLOOKUP(B154,'X2'!$B:$AZ,8,FALSE)),IF($X$1=3,(VLOOKUP(B154,'X3'!$B:$AZ,8,FALSE)),IF($X$1=4,(VLOOKUP(B154,'X4'!$B:$AZ,8,FALSE)),IF($X$1=5,(VLOOKUP(B154,'X5'!$B:$AZ,8,FALSE)),IF($X$1=6,(VLOOKUP(B154,'X6'!$B:$AZ,8,FALSE)),IF($X$1=7,(VLOOKUP(B154,'X7'!$B:$AZ,8,FALSE)),IF($X$1=8,(VLOOKUP(B154,'X8'!$B:$AZ,8,FALSE)),IF($X$1=9,(VLOOKUP(B154,'X9'!$B:$AZ,8,FALSE)),IF($X$1=10,(VLOOKUP(B154,'X10'!$B:$AZ,8,FALSE)),IF($X$1=11,(VLOOKUP(B154,'X11'!$B:$AZ,8,FALSE)),IF($X$1=12,(VLOOKUP(B154,'X12'!$B:$AZ,8,FALSE)),IF($X$1=13,(VLOOKUP(B154,'X13'!$B:$AZ,8,FALSE)),"B"))))))))))))))=TRUE," ",(IF($X$1=1,(VLOOKUP(B154,'X1'!$B:$AZ,8,FALSE)),IF($X$1=2,(VLOOKUP(B154,'X2'!$B:$AZ,8,FALSE)),IF($X$1=3,(VLOOKUP(B154,'X3'!$B:$AZ,8,FALSE)),IF($X$1=4,(VLOOKUP(B154,'X4'!$B:$AZ,8,FALSE)),IF($X$1=5,(VLOOKUP(B154,'X5'!$B:$AZ,8,FALSE)),IF($X$1=6,(VLOOKUP(B154,'X6'!$B:$AZ,8,FALSE)),IF($X$1=7,(VLOOKUP(B154,'X7'!$B:$AZ,8,FALSE)),IF($X$1=8,(VLOOKUP(B154,'X8'!$B:$AZ,8,FALSE)),IF($X$1=9,(VLOOKUP(B154,'X9'!$B:$AZ,8,FALSE)),IF($X$1=10,(VLOOKUP(B154,'X10'!$B:$AZ,8,FALSE)),IF($X$1=11,(VLOOKUP(B154,'X11'!$B:$AZ,8,FALSE)),IF($X$1=12,(VLOOKUP(B154,'X12'!$B:$AZ,8,FALSE)),IF($X$1=13,(VLOOKUP(B154,'X13'!$B:$AZ,8,FALSE)),"B")))))))))))))))</f>
        <v xml:space="preserve"> </v>
      </c>
      <c r="I154" s="183" t="str">
        <f ca="1">IF(ISERROR(IF($X$1=1,(VLOOKUP(B154,'X1'!$B:$AZ,2,FALSE)),IF($X$1=2,(VLOOKUP(B154,'X2'!$B:$AZ,2,FALSE)),IF($X$1=3,(VLOOKUP(B154,'X3'!$B:$AZ,2,FALSE)),IF($X$1=4,(VLOOKUP(B154,'X4'!$B:$AZ,2,FALSE)),IF($X$1=5,(VLOOKUP(B154,'X5'!$B:$AZ,2,FALSE)),IF($X$1=6,(VLOOKUP(B154,'X6'!$B:$AZ,2,FALSE)),IF($X$1=7,(VLOOKUP(B154,'X7'!$B:$AZ,2,FALSE)),IF($X$1=8,(VLOOKUP(B154,'X8'!$B:$AZ,2,FALSE)),IF($X$1=9,(VLOOKUP(B154,'X9'!$B:$AZ,2,FALSE)),IF($X$1=10,(VLOOKUP(B154,'X10'!$B:$AZ,2,FALSE)),IF($X$1=11,(VLOOKUP(B154,'X11'!$B:$AZ,2,FALSE)),IF($X$1=12,(VLOOKUP(B154,'X12'!$B:$AZ,2,FALSE)),IF($X$1=13,(VLOOKUP(B154,'X13'!$B:$AZ,2,FALSE)),"B"))))))))))))))=TRUE," ",(IF($X$1=1,(VLOOKUP(B154,'X1'!$B:$AZ,2,FALSE)),IF($X$1=2,(VLOOKUP(B154,'X2'!$B:$AZ,2,FALSE)),IF($X$1=3,(VLOOKUP(B154,'X3'!$B:$AZ,2,FALSE)),IF($X$1=4,(VLOOKUP(B154,'X4'!$B:$AZ,2,FALSE)),IF($X$1=5,(VLOOKUP(B154,'X5'!$B:$AZ,2,FALSE)),IF($X$1=6,(VLOOKUP(B154,'X6'!$B:$AZ,2,FALSE)),IF($X$1=7,(VLOOKUP(B154,'X7'!$B:$AZ,2,FALSE)),IF($X$1=8,(VLOOKUP(B154,'X8'!$B:$AZ,2,FALSE)),IF($X$1=9,(VLOOKUP(B154,'X9'!$B:$AZ,2,FALSE)),IF($X$1=10,(VLOOKUP(B154,'X10'!$B:$AZ,2,FALSE)),IF($X$1=11,(VLOOKUP(B154,'X11'!$B:$AZ,2,FALSE)),IF($X$1=12,(VLOOKUP(B154,'X12'!$B:$AZ,2,FALSE)),IF($X$1=13,(VLOOKUP(B154,'X13'!$B:$AZ,2,FALSE)),"B")))))))))))))))</f>
        <v xml:space="preserve"> </v>
      </c>
      <c r="J154" s="183" t="str">
        <f ca="1">IF(ISERROR(IF($X$1=1,(VLOOKUP(B154,'X1'!$B:$AZ,3,FALSE)),IF($X$1=2,(VLOOKUP(B154,'X2'!$B:$AZ,3,FALSE)),IF($X$1=3,(VLOOKUP(B154,'X3'!$B:$AZ,3,FALSE)),IF($X$1=4,(VLOOKUP(B154,'X4'!$B:$AZ,3,FALSE)),IF($X$1=5,(VLOOKUP(B154,'X5'!$B:$AZ,3,FALSE)),IF($X$1=6,(VLOOKUP(B154,'X6'!$B:$AZ,3,FALSE)),IF($X$1=7,(VLOOKUP(B154,'X7'!$B:$AZ,3,FALSE)),IF($X$1=8,(VLOOKUP(B154,'X8'!$B:$AZ,3,FALSE)),IF($X$1=9,(VLOOKUP(B154,'X9'!$B:$AZ,3,FALSE)),IF($X$1=10,(VLOOKUP(B154,'X10'!$B:$AZ,3,FALSE)),IF($X$1=11,(VLOOKUP(B154,'X11'!$B:$AZ,3,FALSE)),IF($X$1=12,(VLOOKUP(B154,'X12'!$B:$AZ,3,FALSE)),IF($X$1=13,(VLOOKUP(B154,'X13'!$B:$AZ,3,FALSE)),"B"))))))))))))))=TRUE," ",(IF($X$1=1,(VLOOKUP(B154,'X1'!$B:$AZ,3,FALSE)),IF($X$1=2,(VLOOKUP(B154,'X2'!$B:$AZ,3,FALSE)),IF($X$1=3,(VLOOKUP(B154,'X3'!$B:$AZ,3,FALSE)),IF($X$1=4,(VLOOKUP(B154,'X4'!$B:$AZ,3,FALSE)),IF($X$1=5,(VLOOKUP(B154,'X5'!$B:$AZ,3,FALSE)),IF($X$1=6,(VLOOKUP(B154,'X6'!$B:$AZ,3,FALSE)),IF($X$1=7,(VLOOKUP(B154,'X7'!$B:$AZ,3,FALSE)),IF($X$1=8,(VLOOKUP(B154,'X8'!$B:$AZ,3,FALSE)),IF($X$1=9,(VLOOKUP(B154,'X9'!$B:$AZ,3,FALSE)),IF($X$1=10,(VLOOKUP(B154,'X10'!$B:$AZ,3,FALSE)),IF($X$1=11,(VLOOKUP(B154,'X11'!$B:$AZ,3,FALSE)),IF($X$1=12,(VLOOKUP(B154,'X12'!$B:$AZ,3,FALSE)),IF($X$1=13,(VLOOKUP(B154,'X13'!$B:$AZ,3,FALSE)),"B")))))))))))))))</f>
        <v xml:space="preserve"> </v>
      </c>
      <c r="K154" s="183" t="str">
        <f ca="1">IF(ISERROR(IF($X$1=1,(VLOOKUP(B154,'X1'!$B:$AZ,5,FALSE)),IF($X$1=2,(VLOOKUP(B154,'X2'!$B:$AZ,5,FALSE)),IF($X$1=3,(VLOOKUP(B154,'X3'!$B:$AZ,5,FALSE)),IF($X$1=4,(VLOOKUP(B154,'X4'!$B:$AZ,5,FALSE)),IF($X$1=5,(VLOOKUP(B154,'X5'!$B:$AZ,5,FALSE)),IF($X$1=6,(VLOOKUP(B154,'X6'!$B:$AZ,5,FALSE)),IF($X$1=7,(VLOOKUP(B154,'X7'!$B:$AZ,5,FALSE)),IF($X$1=8,(VLOOKUP(B154,'X8'!$B:$AZ,5,FALSE)),IF($X$1=9,(VLOOKUP(B154,'X9'!$B:$AZ,5,FALSE)),IF($X$1=10,(VLOOKUP(B154,'X10'!$B:$AZ,5,FALSE)),IF($X$1=11,(VLOOKUP(B154,'X11'!$B:$AZ,5,FALSE)),IF($X$1=12,(VLOOKUP(B154,'X12'!$B:$AZ,5,FALSE)),IF($X$1=13,(VLOOKUP(B154,'X13'!$B:$AZ,5,FALSE)),"B"))))))))))))))=TRUE," ",(IF($X$1=1,(VLOOKUP(B154,'X1'!$B:$AZ,5,FALSE)),IF($X$1=2,(VLOOKUP(B154,'X2'!$B:$AZ,5,FALSE)),IF($X$1=3,(VLOOKUP(B154,'X3'!$B:$AZ,5,FALSE)),IF($X$1=4,(VLOOKUP(B154,'X4'!$B:$AZ,5,FALSE)),IF($X$1=5,(VLOOKUP(B154,'X5'!$B:$AZ,5,FALSE)),IF($X$1=6,(VLOOKUP(B154,'X6'!$B:$AZ,5,FALSE)),IF($X$1=7,(VLOOKUP(B154,'X7'!$B:$AZ,5,FALSE)),IF($X$1=8,(VLOOKUP(B154,'X8'!$B:$AZ,5,FALSE)),IF($X$1=9,(VLOOKUP(B154,'X9'!$B:$AZ,5,FALSE)),IF($X$1=10,(VLOOKUP(B154,'X10'!$B:$AZ,5,FALSE)),IF($X$1=11,(VLOOKUP(B154,'X11'!$B:$AZ,5,FALSE)),IF($X$1=12,(VLOOKUP(B154,'X12'!$B:$AZ,5,FALSE)),IF($X$1=13,(VLOOKUP(B154,'X13'!$B:$AZ,5,FALSE)),"B")))))))))))))))</f>
        <v xml:space="preserve"> </v>
      </c>
      <c r="L154" s="184" t="str">
        <f ca="1">IF(ISERROR(IF($X$1=1,(VLOOKUP(B154,'X1'!$B:$AZ,9,FALSE)),IF($X$1=2,(VLOOKUP(B154,'X2'!$B:$AZ,9,FALSE)),IF($X$1=3,(VLOOKUP(B154,'X3'!$B:$AZ,9,FALSE)),IF($X$1=4,(VLOOKUP(B154,'X4'!$B:$AZ,9,FALSE)),IF($X$1=5,(VLOOKUP(B154,'X5'!$B:$AZ,9,FALSE)),IF($X$1=6,(VLOOKUP(B154,'X6'!$B:$AZ,9,FALSE)),IF($X$1=7,(VLOOKUP(B154,'X7'!$B:$AZ,9,FALSE)),IF($X$1=8,(VLOOKUP(B154,'X8'!$B:$AZ,9,FALSE)),IF($X$1=9,(VLOOKUP(B154,'X9'!$B:$AZ,9,FALSE)),IF($X$1=10,(VLOOKUP(B154,'X10'!$B:$AZ,9,FALSE)),IF($X$1=11,(VLOOKUP(B154,'X11'!$B:$AZ,9,FALSE)),IF($X$1=12,(VLOOKUP(B154,'X12'!$B:$AZ,9,FALSE)),IF($X$1=13,(VLOOKUP(B154,'X13'!$B:$AZ,9,FALSE)),"B"))))))))))))))=TRUE," ",(IF($X$1=1,(VLOOKUP(B154,'X1'!$B:$AZ,9,FALSE)),IF($X$1=2,(VLOOKUP(B154,'X2'!$B:$AZ,9,FALSE)),IF($X$1=3,(VLOOKUP(B154,'X3'!$B:$AZ,9,FALSE)),IF($X$1=4,(VLOOKUP(B154,'X4'!$B:$AZ,9,FALSE)),IF($X$1=5,(VLOOKUP(B154,'X5'!$B:$AZ,9,FALSE)),IF($X$1=6,(VLOOKUP(B154,'X6'!$B:$AZ,9,FALSE)),IF($X$1=7,(VLOOKUP(B154,'X7'!$B:$AZ,9,FALSE)),IF($X$1=8,(VLOOKUP(B154,'X8'!$B:$AZ,9,FALSE)),IF($X$1=9,(VLOOKUP(B154,'X9'!$B:$AZ,9,FALSE)),IF($X$1=10,(VLOOKUP(B154,'X10'!$B:$AZ,9,FALSE)),IF($X$1=11,(VLOOKUP(B154,'X11'!$B:$AZ,9,FALSE)),IF($X$1=12,(VLOOKUP(B154,'X12'!$B:$AZ,9,FALSE)),IF($X$1=13,(VLOOKUP(B154,'X13'!$B:$AZ,9,FALSE)),"B")))))))))))))))</f>
        <v xml:space="preserve"> </v>
      </c>
      <c r="M154" s="184" t="str">
        <f ca="1">IF(ISERROR(IF($X$1=1,(VLOOKUP(B154,'X1'!$B:$AZ,10,FALSE)),IF($X$1=2,(VLOOKUP(B154,'X2'!$B:$AZ,10,FALSE)),IF($X$1=3,(VLOOKUP(B154,'X3'!$B:$AZ,10,FALSE)),IF($X$1=4,(VLOOKUP(B154,'X4'!$B:$AZ,10,FALSE)),IF($X$1=5,(VLOOKUP(B154,'X5'!$B:$AZ,10,FALSE)),IF($X$1=6,(VLOOKUP(B154,'X6'!$B:$AZ,10,FALSE)),IF($X$1=7,(VLOOKUP(B154,'X7'!$B:$AZ,10,FALSE)),IF($X$1=8,(VLOOKUP(B154,'X8'!$B:$AZ,10,FALSE)),IF($X$1=9,(VLOOKUP(B154,'X9'!$B:$AZ,10,FALSE)),IF($X$1=10,(VLOOKUP(B154,'X10'!$B:$AZ,10,FALSE)),IF($X$1=11,(VLOOKUP(B154,'X11'!$B:$AZ,10,FALSE)),IF($X$1=12,(VLOOKUP(B154,'X12'!$B:$AZ,10,FALSE)),IF($X$1=13,(VLOOKUP(B154,'X13'!$B:$AZ,10,FALSE)),"B"))))))))))))))=TRUE," ",(IF($X$1=1,(VLOOKUP(B154,'X1'!$B:$AZ,10,FALSE)),IF($X$1=2,(VLOOKUP(B154,'X2'!$B:$AZ,10,FALSE)),IF($X$1=3,(VLOOKUP(B154,'X3'!$B:$AZ,10,FALSE)),IF($X$1=4,(VLOOKUP(B154,'X4'!$B:$AZ,10,FALSE)),IF($X$1=5,(VLOOKUP(B154,'X5'!$B:$AZ,10,FALSE)),IF($X$1=6,(VLOOKUP(B154,'X6'!$B:$AZ,10,FALSE)),IF($X$1=7,(VLOOKUP(B154,'X7'!$B:$AZ,10,FALSE)),IF($X$1=8,(VLOOKUP(B154,'X8'!$B:$AZ,10,FALSE)),IF($X$1=9,(VLOOKUP(B154,'X9'!$B:$AZ,10,FALSE)),IF($X$1=10,(VLOOKUP(B154,'X10'!$B:$AZ,10,FALSE)),IF($X$1=11,(VLOOKUP(B154,'X11'!$B:$AZ,10,FALSE)),IF($X$1=12,(VLOOKUP(B154,'X12'!$B:$AZ,10,FALSE)),IF($X$1=13,(VLOOKUP(B154,'X13'!$B:$AZ,10,FALSE)),"B")))))))))))))))</f>
        <v xml:space="preserve"> </v>
      </c>
      <c r="N154" s="185" t="str">
        <f ca="1">IF(ISERROR(IF($X$1=1,(VLOOKUP(B154,'X1'!$B:$AZ,45,FALSE)),IF($X$1=2,(VLOOKUP(B154,'X2'!$B:$AZ,45,FALSE)),IF($X$1=3,(VLOOKUP(B154,'X3'!$B:$AZ,45,FALSE)),IF($X$1=4,(VLOOKUP(B154,'X4'!$B:$AZ,45,FALSE)),IF($X$1=5,(VLOOKUP(B154,'X5'!$B:$AZ,45,FALSE)),IF($X$1=6,(VLOOKUP(B154,'X6'!$B:$AZ,45,FALSE)),IF($X$1=7,(VLOOKUP(B154,'X7'!$B:$AZ,45,FALSE)),IF($X$1=8,(VLOOKUP(B154,'X8'!$B:$AZ,45,FALSE)),IF($X$1=9,(VLOOKUP(B154,'X9'!$B:$AZ,45,FALSE)),IF($X$1=10,(VLOOKUP(B154,'X10'!$B:$AZ,45,FALSE)),IF($X$1=11,(VLOOKUP(B154,'X11'!$B:$AZ,45,FALSE)),IF($X$1=12,(VLOOKUP(B154,'X12'!$B:$AZ,45,FALSE)),IF($X$1=13,(VLOOKUP(B154,'X13'!$B:$AZ,45,FALSE)),"B"))))))))))))))=TRUE," ",(IF($X$1=1,(VLOOKUP(B154,'X1'!$B:$AZ,45,FALSE)),IF($X$1=2,(VLOOKUP(B154,'X2'!$B:$AZ,45,FALSE)),IF($X$1=3,(VLOOKUP(B154,'X3'!$B:$AZ,45,FALSE)),IF($X$1=4,(VLOOKUP(B154,'X4'!$B:$AZ,45,FALSE)),IF($X$1=5,(VLOOKUP(B154,'X5'!$B:$AZ,45,FALSE)),IF($X$1=6,(VLOOKUP(B154,'X6'!$B:$AZ,45,FALSE)),IF($X$1=7,(VLOOKUP(B154,'X7'!$B:$AZ,45,FALSE)),IF($X$1=8,(VLOOKUP(B154,'X8'!$B:$AZ,45,FALSE)),IF($X$1=9,(VLOOKUP(B154,'X9'!$B:$AZ,45,FALSE)),IF($X$1=10,(VLOOKUP(B154,'X10'!$B:$AZ,45,FALSE)),IF($X$1=11,(VLOOKUP(B154,'X11'!$B:$AZ,45,FALSE)),IF($X$1=12,(VLOOKUP(B154,'X12'!$B:$AZ,45,FALSE)),IF($X$1=13,(VLOOKUP(B154,'X13'!$B:$AZ,45,FALSE)),"B")))))))))))))))</f>
        <v xml:space="preserve"> </v>
      </c>
      <c r="O154" s="184" t="str">
        <f ca="1">IF(ISERROR(IF($X$1=1,(VLOOKUP(B154,'X1'!$B:$AZ,11,FALSE)),IF($X$1=2,(VLOOKUP(B154,'X2'!$B:$AZ,11,FALSE)),IF($X$1=3,(VLOOKUP(B154,'X3'!$B:$AZ,11,FALSE)),IF($X$1=4,(VLOOKUP(B154,'X4'!$B:$AZ,11,FALSE)),IF($X$1=5,(VLOOKUP(B154,'X5'!$B:$AZ,11,FALSE)),IF($X$1=6,(VLOOKUP(B154,'X6'!$B:$AZ,11,FALSE)),IF($X$1=7,(VLOOKUP(B154,'X7'!$B:$AZ,11,FALSE)),IF($X$1=8,(VLOOKUP(B154,'X8'!$B:$AZ,11,FALSE)),IF($X$1=9,(VLOOKUP(B154,'X9'!$B:$AZ,11,FALSE)),IF($X$1=10,(VLOOKUP(B154,'X10'!$B:$AZ,11,FALSE)),IF($X$1=11,(VLOOKUP(B154,'X11'!$B:$AZ,11,FALSE)),IF($X$1=12,(VLOOKUP(B154,'X12'!$B:$AZ,11,FALSE)),IF($X$1=13,(VLOOKUP(B154,'X13'!$B:$AZ,11,FALSE)),"B"))))))))))))))=TRUE," ",(IF($X$1=1,(VLOOKUP(B154,'X1'!$B:$AZ,11,FALSE)),IF($X$1=2,(VLOOKUP(B154,'X2'!$B:$AZ,11,FALSE)),IF($X$1=3,(VLOOKUP(B154,'X3'!$B:$AZ,11,FALSE)),IF($X$1=4,(VLOOKUP(B154,'X4'!$B:$AZ,11,FALSE)),IF($X$1=5,(VLOOKUP(B154,'X5'!$B:$AZ,11,FALSE)),IF($X$1=6,(VLOOKUP(B154,'X6'!$B:$AZ,11,FALSE)),IF($X$1=7,(VLOOKUP(B154,'X7'!$B:$AZ,11,FALSE)),IF($X$1=8,(VLOOKUP(B154,'X8'!$B:$AZ,11,FALSE)),IF($X$1=9,(VLOOKUP(B154,'X9'!$B:$AZ,11,FALSE)),IF($X$1=10,(VLOOKUP(B154,'X10'!$B:$AZ,11,FALSE)),IF($X$1=11,(VLOOKUP(B154,'X11'!$B:$AZ,11,FALSE)),IF($X$1=12,(VLOOKUP(B154,'X12'!$B:$AZ,11,FALSE)),IF($X$1=13,(VLOOKUP(B154,'X13'!$B:$AZ,11,FALSE)),"B")))))))))))))))</f>
        <v xml:space="preserve"> </v>
      </c>
      <c r="P154" s="184" t="str">
        <f ca="1">IF(ISERROR(IF($X$1=1,(VLOOKUP(B154,'X1'!$B:$AZ,12,FALSE)),IF($X$1=2,(VLOOKUP(B154,'X2'!$B:$AZ,12,FALSE)),IF($X$1=3,(VLOOKUP(B154,'X3'!$B:$AZ,12,FALSE)),IF($X$1=4,(VLOOKUP(B154,'X4'!$B:$AZ,12,FALSE)),IF($X$1=5,(VLOOKUP(B154,'X5'!$B:$AZ,12,FALSE)),IF($X$1=6,(VLOOKUP(B154,'X6'!$B:$AZ,12,FALSE)),IF($X$1=7,(VLOOKUP(B154,'X7'!$B:$AZ,12,FALSE)),IF($X$1=8,(VLOOKUP(B154,'X8'!$B:$AZ,12,FALSE)),IF($X$1=9,(VLOOKUP(B154,'X9'!$B:$AZ,12,FALSE)),IF($X$1=10,(VLOOKUP(B154,'X10'!$B:$AZ,12,FALSE)),IF($X$1=11,(VLOOKUP(B154,'X11'!$B:$AZ,12,FALSE)),IF($X$1=12,(VLOOKUP(B154,'X12'!$B:$AZ,12,FALSE)),IF($X$1=13,(VLOOKUP(B154,'X13'!$B:$AZ,12,FALSE)),"B"))))))))))))))=TRUE," ",(IF($X$1=1,(VLOOKUP(B154,'X1'!$B:$AZ,12,FALSE)),IF($X$1=2,(VLOOKUP(B154,'X2'!$B:$AZ,12,FALSE)),IF($X$1=3,(VLOOKUP(B154,'X3'!$B:$AZ,12,FALSE)),IF($X$1=4,(VLOOKUP(B154,'X4'!$B:$AZ,12,FALSE)),IF($X$1=5,(VLOOKUP(B154,'X5'!$B:$AZ,12,FALSE)),IF($X$1=6,(VLOOKUP(B154,'X6'!$B:$AZ,12,FALSE)),IF($X$1=7,(VLOOKUP(B154,'X7'!$B:$AZ,12,FALSE)),IF($X$1=8,(VLOOKUP(B154,'X8'!$B:$AZ,12,FALSE)),IF($X$1=9,(VLOOKUP(B154,'X9'!$B:$AZ,12,FALSE)),IF($X$1=10,(VLOOKUP(B154,'X10'!$B:$AZ,12,FALSE)),IF($X$1=11,(VLOOKUP(B154,'X11'!$B:$AZ,12,FALSE)),IF($X$1=12,(VLOOKUP(B154,'X12'!$B:$AZ,12,FALSE)),IF($X$1=13,(VLOOKUP(B154,'X13'!$B:$AZ,12,FALSE)),"B")))))))))))))))</f>
        <v xml:space="preserve"> </v>
      </c>
      <c r="Q154" s="185" t="str">
        <f ca="1">IF(ISERROR(IF($X$1=1,(VLOOKUP(B154,'X1'!$B:$AZ,46,FALSE)),IF($X$1=2,(VLOOKUP(B154,'X2'!$B:$AZ,46,FALSE)),IF($X$1=3,(VLOOKUP(B154,'X3'!$B:$AZ,46,FALSE)),IF($X$1=4,(VLOOKUP(B154,'X4'!$B:$AZ,46,FALSE)),IF($X$1=5,(VLOOKUP(B154,'X5'!$B:$AZ,46,FALSE)),IF($X$1=6,(VLOOKUP(B154,'X6'!$B:$AZ,46,FALSE)),IF($X$1=7,(VLOOKUP(B154,'X7'!$B:$AZ,46,FALSE)),IF($X$1=8,(VLOOKUP(B154,'X8'!$B:$AZ,46,FALSE)),IF($X$1=9,(VLOOKUP(B154,'X9'!$B:$AZ,46,FALSE)),IF($X$1=10,(VLOOKUP(B154,'X10'!$B:$AZ,46,FALSE)),IF($X$1=11,(VLOOKUP(B154,'X11'!$B:$AZ,46,FALSE)),IF($X$1=12,(VLOOKUP(B154,'X12'!$B:$AZ,46,FALSE)),IF($X$1=13,(VLOOKUP(B154,'X13'!$B:$AZ,46,FALSE)),"B"))))))))))))))=TRUE," ",(IF($X$1=1,(VLOOKUP(B154,'X1'!$B:$AZ,46,FALSE)),IF($X$1=2,(VLOOKUP(B154,'X2'!$B:$AZ,46,FALSE)),IF($X$1=3,(VLOOKUP(B154,'X3'!$B:$AZ,46,FALSE)),IF($X$1=4,(VLOOKUP(B154,'X4'!$B:$AZ,46,FALSE)),IF($X$1=5,(VLOOKUP(B154,'X5'!$B:$AZ,46,FALSE)),IF($X$1=6,(VLOOKUP(B154,'X6'!$B:$AZ,46,FALSE)),IF($X$1=7,(VLOOKUP(B154,'X7'!$B:$AZ,46,FALSE)),IF($X$1=8,(VLOOKUP(B154,'X8'!$B:$AZ,46,FALSE)),IF($X$1=9,(VLOOKUP(B154,'X9'!$B:$AZ,46,FALSE)),IF($X$1=10,(VLOOKUP(B154,'X10'!$B:$AZ,46,FALSE)),IF($X$1=11,(VLOOKUP(B154,'X11'!$B:$AZ,46,FALSE)),IF($X$1=12,(VLOOKUP(B154,'X12'!$B:$AZ,46,FALSE)),IF($X$1=13,(VLOOKUP(B154,'X13'!$B:$AZ,46,FALSE)),"B")))))))))))))))</f>
        <v xml:space="preserve"> </v>
      </c>
      <c r="R154" s="185" t="str">
        <f ca="1">IF(ISERROR(IF($X$1=1,(VLOOKUP(B154,'X1'!$B:$AZ,15,FALSE)),IF($X$1=2,(VLOOKUP(B154,'X2'!$B:$AZ,15,FALSE)),IF($X$1=3,(VLOOKUP(B154,'X3'!$B:$AZ,15,FALSE)),IF($X$1=4,(VLOOKUP(B154,'X4'!$B:$AZ,15,FALSE)),IF($X$1=5,(VLOOKUP(B154,'X5'!$B:$AZ,15,FALSE)),IF($X$1=6,(VLOOKUP(B154,'X6'!$B:$AZ,15,FALSE)),IF($X$1=7,(VLOOKUP(B154,'X7'!$B:$AZ,15,FALSE)),IF($X$1=8,(VLOOKUP(B154,'X8'!$B:$AZ,15,FALSE)),IF($X$1=9,(VLOOKUP(B154,'X9'!$B:$AZ,15,FALSE)),IF($X$1=10,(VLOOKUP(B154,'X10'!$B:$AZ,15,FALSE)),IF($X$1=11,(VLOOKUP(B154,'X11'!$B:$AZ,15,FALSE)),IF($X$1=12,(VLOOKUP(B154,'X12'!$B:$AZ,15,FALSE)),IF($X$1=13,(VLOOKUP(B154,'X13'!$B:$AZ,15,FALSE)),"B"))))))))))))))=TRUE," ",(IF($X$1=1,(VLOOKUP(B154,'X1'!$B:$AZ,15,FALSE)),IF($X$1=2,(VLOOKUP(B154,'X2'!$B:$AZ,15,FALSE)),IF($X$1=3,(VLOOKUP(B154,'X3'!$B:$AZ,15,FALSE)),IF($X$1=4,(VLOOKUP(B154,'X4'!$B:$AZ,15,FALSE)),IF($X$1=5,(VLOOKUP(B154,'X5'!$B:$AZ,15,FALSE)),IF($X$1=6,(VLOOKUP(B154,'X6'!$B:$AZ,15,FALSE)),IF($X$1=7,(VLOOKUP(B154,'X7'!$B:$AZ,15,FALSE)),IF($X$1=8,(VLOOKUP(B154,'X8'!$B:$AZ,15,FALSE)),IF($X$1=9,(VLOOKUP(B154,'X9'!$B:$AZ,15,FALSE)),IF($X$1=10,(VLOOKUP(B154,'X10'!$B:$AZ,15,FALSE)),IF($X$1=11,(VLOOKUP(B154,'X11'!$B:$AZ,15,FALSE)),IF($X$1=12,(VLOOKUP(B154,'X12'!$B:$AZ,15,FALSE)),IF($X$1=13,(VLOOKUP(B154,'X13'!$B:$AZ,15,FALSE)),"B")))))))))))))))</f>
        <v xml:space="preserve"> </v>
      </c>
      <c r="S154" s="185" t="str">
        <f ca="1">IF(ISERROR(IF((IF($X$1=1,(VLOOKUP(B154,'X1'!$B:$AZ,14,FALSE)),(IF($X$1=2,(VLOOKUP(B154,'X2'!$B:$AZ,14,FALSE)),(IF($X$1=3,(VLOOKUP(B154,'X3'!$B:$AZ,14,FALSE)),(IF($X$1=4,(VLOOKUP(B154,'X4'!$B:$AZ,14,FALSE)),(IF($X$1=5,(VLOOKUP(B154,'X5'!$B:$AZ,14,FALSE)),(IF($X$1=6,(VLOOKUP(B154,'X6'!$B:$AZ,14,FALSE)),(IF($X$1=7,(VLOOKUP(B154,'X7'!$B:$AZ,14,FALSE)),(IF($X$1=8,(VLOOKUP(B154,'X8'!$B:$AZ,14,FALSE)),(IF($X$1=9,(VLOOKUP(B154,'X9'!$B:$AZ,14,FALSE)),(IF($X$1=10,(VLOOKUP(B154,'X10'!$B:$AZ,14,FALSE)),(IF($X$1=11,(VLOOKUP(B154,'X11'!$B:$AZ,14,FALSE)),(IF($X$1=12,(VLOOKUP(B154,'X12'!$B:$AZ,14,FALSE)),(VLOOKUP(B154,'X13'!$B:$AZ,14,FALSE))))))))))))))))))))))))))=$V$1," ",(IF($X$1=1,(VLOOKUP(B154,'X1'!$B:$AZ,14,FALSE)),(IF($X$1=2,(VLOOKUP(B154,'X2'!$B:$AZ,14,FALSE)),(IF($X$1=3,(VLOOKUP(B154,'X3'!$B:$AZ,14,FALSE)),(IF($X$1=4,(VLOOKUP(B154,'X4'!$B:$AZ,14,FALSE)),(IF($X$1=5,(VLOOKUP(B154,'X5'!$B:$AZ,14,FALSE)),(IF($X$1=6,(VLOOKUP(B154,'X6'!$B:$AZ,14,FALSE)),(IF($X$1=7,(VLOOKUP(B154,'X7'!$B:$AZ,14,FALSE)),(IF($X$1=8,(VLOOKUP(B154,'X8'!$B:$AZ,14,FALSE)),(IF($X$1=9,(VLOOKUP(B154,'X9'!$B:$AZ,14,FALSE)),(IF($X$1=10,(VLOOKUP(B154,'X10'!$B:$AZ,14,FALSE)),(IF($X$1=11,(VLOOKUP(B154,'X11'!$B:$AZ,14,FALSE)),(IF($X$1=12,(VLOOKUP(B154,'X12'!$B:$AZ,14,FALSE)),(VLOOKUP(B154,'X13'!$B:$AZ,14,FALSE))))))))))))))))))))))))))))=TRUE," ",(IF((IF($X$1=1,(VLOOKUP(B154,'X1'!$B:$AZ,14,FALSE)),(IF($X$1=2,(VLOOKUP(B154,'X2'!$B:$AZ,14,FALSE)),(IF($X$1=3,(VLOOKUP(B154,'X3'!$B:$AZ,14,FALSE)),(IF($X$1=4,(VLOOKUP(B154,'X4'!$B:$AZ,14,FALSE)),(IF($X$1=5,(VLOOKUP(B154,'X5'!$B:$AZ,14,FALSE)),(IF($X$1=6,(VLOOKUP(B154,'X6'!$B:$AZ,14,FALSE)),(IF($X$1=7,(VLOOKUP(B154,'X7'!$B:$AZ,14,FALSE)),(IF($X$1=8,(VLOOKUP(B154,'X8'!$B:$AZ,14,FALSE)),(IF($X$1=9,(VLOOKUP(B154,'X9'!$B:$AZ,14,FALSE)),(IF($X$1=10,(VLOOKUP(B154,'X10'!$B:$AZ,14,FALSE)),(IF($X$1=11,(VLOOKUP(B154,'X11'!$B:$AZ,14,FALSE)),(IF($X$1=12,(VLOOKUP(B154,'X12'!$B:$AZ,14,FALSE)),(VLOOKUP(B154,'X13'!$B:$AZ,14,FALSE))))))))))))))))))))))))))=$V$1," ",(IF($X$1=1,(VLOOKUP(B154,'X1'!$B:$AZ,14,FALSE)),(IF($X$1=2,(VLOOKUP(B154,'X2'!$B:$AZ,14,FALSE)),(IF($X$1=3,(VLOOKUP(B154,'X3'!$B:$AZ,14,FALSE)),(IF($X$1=4,(VLOOKUP(B154,'X4'!$B:$AZ,14,FALSE)),(IF($X$1=5,(VLOOKUP(B154,'X5'!$B:$AZ,14,FALSE)),(IF($X$1=6,(VLOOKUP(B154,'X6'!$B:$AZ,14,FALSE)),(IF($X$1=7,(VLOOKUP(B154,'X7'!$B:$AZ,14,FALSE)),(IF($X$1=8,(VLOOKUP(B154,'X8'!$B:$AZ,14,FALSE)),(IF($X$1=9,(VLOOKUP(B154,'X9'!$B:$AZ,14,FALSE)),(IF($X$1=10,(VLOOKUP(B154,'X10'!$B:$AZ,14,FALSE)),(IF($X$1=11,(VLOOKUP(B154,'X11'!$B:$AZ,14,FALSE)),(IF($X$1=12,(VLOOKUP(B154,'X12'!$B:$AZ,14,FALSE)),(VLOOKUP(B154,'X13'!$B:$AZ,14,FALSE)))))))))))))))))))))))))))))</f>
        <v xml:space="preserve"> </v>
      </c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</row>
    <row r="155" spans="1:67" ht="14.1" customHeight="1" x14ac:dyDescent="0.2">
      <c r="A155" s="156" t="s">
        <v>1058</v>
      </c>
      <c r="B155" s="122" t="str">
        <f>IF(ISERROR(IF($U$16=1,(VLOOKUP(A155,$AC$89:$AH$125,2,FALSE)),IF((IF($X$1=1,'X1'!B114,(IF($X$1=2,'X2'!B114,(IF($X$1=3,'X3'!B114,(IF($X$1=4,'X4'!B114,(IF($X$1=5,'X5'!B114,(IF($X$1=6,'X6'!B114,(IF($X$1=7,'X7'!B114,(IF($X$1=8,'X8'!B114,(IF($X$1=9,'X9'!B114,(IF($X$1=10,'X10'!B114,(IF($X$1=11,'X11'!B114,(IF($X$1=12,'X12'!B114,'X13'!B114))))))))))))))))))))))))="","",(IF($X$1=1,'X1'!B114,(IF($X$1=2,'X2'!B114,(IF($X$1=3,'X3'!B114,(IF($X$1=4,'X4'!B114,(IF($X$1=5,'X5'!B114,(IF($X$1=6,'X6'!B114,(IF($X$1=7,'X7'!B114,(IF($X$1=8,'X8'!B114,(IF($X$1=9,'X9'!B114,(IF($X$1=10,'X10'!B114,(IF($X$1=11,'X11'!B114,(IF($X$1=12,'X12'!B114,'X13'!B114)))))))))))))))))))))))))))=TRUE," ",(IF($U$16=1,(VLOOKUP(A155,$AC$89:$AH$125,2,FALSE)),IF((IF($X$1=1,'X1'!B114,(IF($X$1=2,'X2'!B114,(IF($X$1=3,'X3'!B114,(IF($X$1=4,'X4'!B114,(IF($X$1=5,'X5'!B114,(IF($X$1=6,'X6'!B114,(IF($X$1=7,'X7'!B114,(IF($X$1=8,'X8'!B114,(IF($X$1=9,'X9'!B114,(IF($X$1=10,'X10'!B114,(IF($X$1=11,'X11'!B114,(IF($X$1=12,'X12'!B114,'X13'!B114))))))))))))))))))))))))="","",(IF($X$1=1,'X1'!B114,(IF($X$1=2,'X2'!B114,(IF($X$1=3,'X3'!B114,(IF($X$1=4,'X4'!B114,(IF($X$1=5,'X5'!B114,(IF($X$1=6,'X6'!B114,(IF($X$1=7,'X7'!B114,(IF($X$1=8,'X8'!B114,(IF($X$1=9,'X9'!B114,(IF($X$1=10,'X10'!B114,(IF($X$1=11,'X11'!B114,(IF($X$1=12,'X12'!B114,'X13'!B114))))))))))))))))))))))))))))</f>
        <v/>
      </c>
      <c r="C155" s="181" t="str">
        <f ca="1">IF(ISERROR(IF($X$1=1,(VLOOKUP(B155,'X1'!$B:$AZ,47,FALSE)),IF($X$1=2,(VLOOKUP(B155,'X2'!$B:$AZ,47,FALSE)),IF($X$1=3,(VLOOKUP(B155,'X3'!$B:$AZ,47,FALSE)),IF($X$1=4,(VLOOKUP(B155,'X4'!$B:$AZ,47,FALSE)),IF($X$1=5,(VLOOKUP(B155,'X5'!$B:$AZ,47,FALSE)),IF($X$1=6,(VLOOKUP(B155,'X6'!$B:$AZ,47,FALSE)),IF($X$1=7,(VLOOKUP(B155,'X7'!$B:$AZ,47,FALSE)),IF($X$1=8,(VLOOKUP(B155,'X8'!$B:$AZ,47,FALSE)),IF($X$1=9,(VLOOKUP(B155,'X9'!$B:$AZ,47,FALSE)),IF($X$1=10,(VLOOKUP(B155,'X10'!$B:$AZ,47,FALSE)),IF($X$1=11,(VLOOKUP(B155,'X11'!$B:$AZ,47,FALSE)),IF($X$1=12,(VLOOKUP(B155,'X12'!$B:$AZ,47,FALSE)),IF($X$1=13,(VLOOKUP(B155,'X13'!$B:$AZ,47,FALSE)),"B"))))))))))))))=TRUE," ",(IF($X$1=1,(VLOOKUP(B155,'X1'!$B:$AZ,47,FALSE)),IF($X$1=2,(VLOOKUP(B155,'X2'!$B:$AZ,47,FALSE)),IF($X$1=3,(VLOOKUP(B155,'X3'!$B:$AZ,47,FALSE)),IF($X$1=4,(VLOOKUP(B155,'X4'!$B:$AZ,47,FALSE)),IF($X$1=5,(VLOOKUP(B155,'X5'!$B:$AZ,47,FALSE)),IF($X$1=6,(VLOOKUP(B155,'X6'!$B:$AZ,47,FALSE)),IF($X$1=7,(VLOOKUP(B155,'X7'!$B:$AZ,47,FALSE)),IF($X$1=8,(VLOOKUP(B155,'X8'!$B:$AZ,47,FALSE)),IF($X$1=9,(VLOOKUP(B155,'X9'!$B:$AZ,47,FALSE)),IF($X$1=10,(VLOOKUP(B155,'X10'!$B:$AZ,47,FALSE)),IF($X$1=11,(VLOOKUP(B155,'X11'!$B:$AZ,47,FALSE)),IF($X$1=12,(VLOOKUP(B155,'X12'!$B:$AZ,47,FALSE)),IF($X$1=13,(VLOOKUP(B155,'X13'!$B:$AZ,47,FALSE)),"B")))))))))))))))</f>
        <v xml:space="preserve"> </v>
      </c>
      <c r="D155" s="181" t="str">
        <f ca="1">IF(ISERROR(IF($X$1=1,(VLOOKUP(B155,'X1'!$B:$AP,41,FALSE)),IF($X$1=2,(VLOOKUP(B155,'X2'!$B:$AP,41,FALSE)),IF($X$1=3,(VLOOKUP(B155,'X3'!$B:$AP,41,FALSE)),IF($X$1=4,(VLOOKUP(B155,'X4'!$B:$AP,41,FALSE)),IF($X$1=5,(VLOOKUP(B155,'X5'!$B:$AP,41,FALSE)),IF($X$1=6,(VLOOKUP(B155,'X6'!$B:$AP,41,FALSE)),IF($X$1=7,(VLOOKUP(B155,'X7'!$B:$AP,41,FALSE)),IF($X$1=8,(VLOOKUP(B155,'X8'!$B:$AP,41,FALSE)),IF($X$1=9,(VLOOKUP(B155,'X9'!$B:$AP,41,FALSE)),IF($X$1=10,(VLOOKUP(B155,'X10'!$B:$AP,41,FALSE)),IF($X$1=11,(VLOOKUP(B155,'X11'!$B:$AP,41,FALSE)),IF($X$1=12,(VLOOKUP(B155,'X12'!$B:$AP,41,FALSE)),IF($X$1=13,(VLOOKUP(B155,'X13'!$B:$AP,41,FALSE)),"B"))))))))))))))=TRUE," ",(IF($X$1=1,(VLOOKUP(B155,'X1'!$B:$AP,41,FALSE)),IF($X$1=2,(VLOOKUP(B155,'X2'!$B:$AP,41,FALSE)),IF($X$1=3,(VLOOKUP(B155,'X3'!$B:$AP,41,FALSE)),IF($X$1=4,(VLOOKUP(B155,'X4'!$B:$AP,41,FALSE)),IF($X$1=5,(VLOOKUP(B155,'X5'!$B:$AP,41,FALSE)),IF($X$1=6,(VLOOKUP(B155,'X6'!$B:$AP,41,FALSE)),IF($X$1=7,(VLOOKUP(B155,'X7'!$B:$AP,41,FALSE)),IF($X$1=8,(VLOOKUP(B155,'X8'!$B:$AP,41,FALSE)),IF($X$1=9,(VLOOKUP(B155,'X9'!$B:$AP,41,FALSE)),IF($X$1=10,(VLOOKUP(B155,'X10'!$B:$AP,41,FALSE)),IF($X$1=11,(VLOOKUP(B155,'X11'!$B:$AP,41,FALSE)),IF($X$1=12,(VLOOKUP(B155,'X12'!$B:$AP,41,FALSE)),IF($X$1=13,(VLOOKUP(B155,'X13'!$B:$AP,41,FALSE)),"B")))))))))))))))</f>
        <v xml:space="preserve"> </v>
      </c>
      <c r="E155" s="182" t="str">
        <f ca="1">IF(ISERROR(IF($X$1=1,(VLOOKUP(B155,'X1'!$B:$AP,7,FALSE)),IF($X$1=2,(VLOOKUP(B155,'X2'!$B:$AP,7,FALSE)),IF($X$1=3,(VLOOKUP(B155,'X3'!$B:$AP,7,FALSE)),IF($X$1=4,(VLOOKUP(B155,'X4'!$B:$AP,7,FALSE)),IF($X$1=5,(VLOOKUP(B155,'X5'!$B:$AP,7,FALSE)),IF($X$1=6,(VLOOKUP(B155,'X6'!$B:$AP,7,FALSE)),IF($X$1=7,(VLOOKUP(B155,'X7'!$B:$AP,7,FALSE)),IF($X$1=8,(VLOOKUP(B155,'X8'!$B:$AP,7,FALSE)),IF($X$1=9,(VLOOKUP(B155,'X9'!$B:$AP,7,FALSE)),IF($X$1=10,(VLOOKUP(B155,'X10'!$B:$AP,7,FALSE)),IF($X$1=11,(VLOOKUP(B155,'X11'!$B:$AP,7,FALSE)),IF($X$1=12,(VLOOKUP(B155,'X12'!$B:$AP,7,FALSE)),IF($X$1=13,(VLOOKUP(B155,'X13'!$B:$AP,7,FALSE)),"B"))))))))))))))=TRUE," ",(IF($X$1=1,(VLOOKUP(B155,'X1'!$B:$AP,7,FALSE)),IF($X$1=2,(VLOOKUP(B155,'X2'!$B:$AP,7,FALSE)),IF($X$1=3,(VLOOKUP(B155,'X3'!$B:$AP,7,FALSE)),IF($X$1=4,(VLOOKUP(B155,'X4'!$B:$AP,7,FALSE)),IF($X$1=5,(VLOOKUP(B155,'X5'!$B:$AP,7,FALSE)),IF($X$1=6,(VLOOKUP(B155,'X6'!$B:$AP,7,FALSE)),IF($X$1=7,(VLOOKUP(B155,'X7'!$B:$AP,7,FALSE)),IF($X$1=8,(VLOOKUP(B155,'X8'!$B:$AP,7,FALSE)),IF($X$1=9,(VLOOKUP(B155,'X9'!$B:$AP,7,FALSE)),IF($X$1=10,(VLOOKUP(B155,'X10'!$B:$AP,7,FALSE)),IF($X$1=11,(VLOOKUP(B155,'X11'!$B:$AP,7,FALSE)),IF($X$1=12,(VLOOKUP(B155,'X12'!$B:$AP,7,FALSE)),IF($X$1=13,(VLOOKUP(B155,'X13'!$B:$AP,7,FALSE)),"B")))))))))))))))</f>
        <v xml:space="preserve"> </v>
      </c>
      <c r="F155" s="182" t="str">
        <f ca="1">IF(ISERROR(IF((IF($X$1=1,(VLOOKUP(B155,'X1'!$B:$AO,6,FALSE)),(IF($X$1=2,(VLOOKUP(B155,'X2'!$B:$AO,6,FALSE)),(IF($X$1=3,(VLOOKUP(B155,'X3'!$B:$AO,6,FALSE)),(IF($X$1=4,(VLOOKUP(B155,'X4'!$B:$AO,6,FALSE)),(IF($X$1=5,(VLOOKUP(B155,'X5'!$B:$AO,6,FALSE)),(IF($X$1=6,(VLOOKUP(B155,'X6'!$B:$AO,6,FALSE)),(IF($X$1=7,(VLOOKUP(B155,'X7'!$B:$AO,6,FALSE)),(IF($X$1=8,(VLOOKUP(B155,'X8'!$B:$AO,6,FALSE)),(IF($X$1=9,(VLOOKUP(B155,'X9'!$B:$AO,6,FALSE)),(IF($X$1=10,(VLOOKUP(B155,'X10'!$B:$AO,6,FALSE)),(IF($X$1=11,(VLOOKUP(B155,'X11'!$B:$AO,6,FALSE)),(IF($X$1=12,(VLOOKUP(B155,'X12'!$B:$AO,6,FALSE)),(VLOOKUP(B155,'X13'!$B:$AO,6,FALSE))))))))))))))))))))))))))=$V$1," ",(IF($X$1=1,(VLOOKUP(B155,'X1'!$B:$AO,6,FALSE)),(IF($X$1=2,(VLOOKUP(B155,'X2'!$B:$AO,6,FALSE)),(IF($X$1=3,(VLOOKUP(B155,'X3'!$B:$AO,6,FALSE)),(IF($X$1=4,(VLOOKUP(B155,'X4'!$B:$AO,6,FALSE)),(IF($X$1=5,(VLOOKUP(B155,'X5'!$B:$AO,6,FALSE)),(IF($X$1=6,(VLOOKUP(B155,'X6'!$B:$AO,6,FALSE)),(IF($X$1=7,(VLOOKUP(B155,'X7'!$B:$AO,6,FALSE)),(IF($X$1=8,(VLOOKUP(B155,'X8'!$B:$AO,6,FALSE)),(IF($X$1=9,(VLOOKUP(B155,'X9'!$B:$AO,6,FALSE)),(IF($X$1=10,(VLOOKUP(B155,'X10'!$B:$AO,6,FALSE)),(IF($X$1=11,(VLOOKUP(B155,'X11'!$B:$AO,6,FALSE)),(IF($X$1=12,(VLOOKUP(B155,'X12'!$B:$AO,6,FALSE)),(VLOOKUP(B155,'X13'!$B:$AO,6,FALSE))))))))))))))))))))))))))))=TRUE," ",(IF((IF($X$1=1,(VLOOKUP(B155,'X1'!$B:$AO,6,FALSE)),(IF($X$1=2,(VLOOKUP(B155,'X2'!$B:$AO,6,FALSE)),(IF($X$1=3,(VLOOKUP(B155,'X3'!$B:$AO,6,FALSE)),(IF($X$1=4,(VLOOKUP(B155,'X4'!$B:$AO,6,FALSE)),(IF($X$1=5,(VLOOKUP(B155,'X5'!$B:$AO,6,FALSE)),(IF($X$1=6,(VLOOKUP(B155,'X6'!$B:$AO,6,FALSE)),(IF($X$1=7,(VLOOKUP(B155,'X7'!$B:$AO,6,FALSE)),(IF($X$1=8,(VLOOKUP(B155,'X8'!$B:$AO,6,FALSE)),(IF($X$1=9,(VLOOKUP(B155,'X9'!$B:$AO,6,FALSE)),(IF($X$1=10,(VLOOKUP(B155,'X10'!$B:$AO,6,FALSE)),(IF($X$1=11,(VLOOKUP(B155,'X11'!$B:$AO,6,FALSE)),(IF($X$1=12,(VLOOKUP(B155,'X12'!$B:$AO,6,FALSE)),(VLOOKUP(B155,'X13'!$B:$AO,6,FALSE))))))))))))))))))))))))))=$V$1," ",(IF($X$1=1,(VLOOKUP(B155,'X1'!$B:$AO,6,FALSE)),(IF($X$1=2,(VLOOKUP(B155,'X2'!$B:$AO,6,FALSE)),(IF($X$1=3,(VLOOKUP(B155,'X3'!$B:$AO,6,FALSE)),(IF($X$1=4,(VLOOKUP(B155,'X4'!$B:$AO,6,FALSE)),(IF($X$1=5,(VLOOKUP(B155,'X5'!$B:$AO,6,FALSE)),(IF($X$1=6,(VLOOKUP(B155,'X6'!$B:$AO,6,FALSE)),(IF($X$1=7,(VLOOKUP(B155,'X7'!$B:$AO,6,FALSE)),(IF($X$1=8,(VLOOKUP(B155,'X8'!$B:$AO,6,FALSE)),(IF($X$1=9,(VLOOKUP(B155,'X9'!$B:$AO,6,FALSE)),(IF($X$1=10,(VLOOKUP(B155,'X10'!$B:$AO,6,FALSE)),(IF($X$1=11,(VLOOKUP(B155,'X11'!$B:$AO,6,FALSE)),(IF($X$1=12,(VLOOKUP(B155,'X12'!$B:$AO,6,FALSE)),(VLOOKUP(B155,'X13'!$B:$AO,6,FALSE)))))))))))))))))))))))))))))</f>
        <v xml:space="preserve"> </v>
      </c>
      <c r="G155" s="182" t="str">
        <f ca="1">IF(ISERROR(IF($X$1=1,(VLOOKUP(B155,'X1'!$B:$AZ,44,FALSE)),IF($X$1=2,(VLOOKUP(B155,'X2'!$B:$AZ,44,FALSE)),IF($X$1=3,(VLOOKUP(B155,'X3'!$B:$AZ,44,FALSE)),IF($X$1=4,(VLOOKUP(B155,'X4'!$B:$AZ,44,FALSE)),IF($X$1=5,(VLOOKUP(B155,'X5'!$B:$AZ,44,FALSE)),IF($X$1=6,(VLOOKUP(B155,'X6'!$B:$AZ,44,FALSE)),IF($X$1=7,(VLOOKUP(B155,'X7'!$B:$AZ,44,FALSE)),IF($X$1=8,(VLOOKUP(B155,'X8'!$B:$AZ,44,FALSE)),IF($X$1=9,(VLOOKUP(B155,'X9'!$B:$AZ,44,FALSE)),IF($X$1=10,(VLOOKUP(B155,'X10'!$B:$AZ,44,FALSE)),IF($X$1=11,(VLOOKUP(B155,'X11'!$B:$AZ,44,FALSE)),IF($X$1=12,(VLOOKUP(B155,'X12'!$B:$AZ,44,FALSE)),IF($X$1=13,(VLOOKUP(B155,'X13'!$B:$AZ,44,FALSE)),"B"))))))))))))))=TRUE," ",(IF($X$1=1,(VLOOKUP(B155,'X1'!$B:$AZ,44,FALSE)),IF($X$1=2,(VLOOKUP(B155,'X2'!$B:$AZ,44,FALSE)),IF($X$1=3,(VLOOKUP(B155,'X3'!$B:$AZ,44,FALSE)),IF($X$1=4,(VLOOKUP(B155,'X4'!$B:$AZ,44,FALSE)),IF($X$1=5,(VLOOKUP(B155,'X5'!$B:$AZ,44,FALSE)),IF($X$1=6,(VLOOKUP(B155,'X6'!$B:$AZ,44,FALSE)),IF($X$1=7,(VLOOKUP(B155,'X7'!$B:$AZ,44,FALSE)),IF($X$1=8,(VLOOKUP(B155,'X8'!$B:$AZ,44,FALSE)),IF($X$1=9,(VLOOKUP(B155,'X9'!$B:$AZ,44,FALSE)),IF($X$1=10,(VLOOKUP(B155,'X10'!$B:$AZ,44,FALSE)),IF($X$1=11,(VLOOKUP(B155,'X11'!$B:$AZ,44,FALSE)),IF($X$1=12,(VLOOKUP(B155,'X12'!$B:$AZ,44,FALSE)),IF($X$1=13,(VLOOKUP(B155,'X13'!$B:$AZ,44,FALSE)),"B")))))))))))))))</f>
        <v xml:space="preserve"> </v>
      </c>
      <c r="H155" s="182" t="str">
        <f ca="1">IF(ISERROR(IF($X$1=1,(VLOOKUP(B155,'X1'!$B:$AZ,8,FALSE)),IF($X$1=2,(VLOOKUP(B155,'X2'!$B:$AZ,8,FALSE)),IF($X$1=3,(VLOOKUP(B155,'X3'!$B:$AZ,8,FALSE)),IF($X$1=4,(VLOOKUP(B155,'X4'!$B:$AZ,8,FALSE)),IF($X$1=5,(VLOOKUP(B155,'X5'!$B:$AZ,8,FALSE)),IF($X$1=6,(VLOOKUP(B155,'X6'!$B:$AZ,8,FALSE)),IF($X$1=7,(VLOOKUP(B155,'X7'!$B:$AZ,8,FALSE)),IF($X$1=8,(VLOOKUP(B155,'X8'!$B:$AZ,8,FALSE)),IF($X$1=9,(VLOOKUP(B155,'X9'!$B:$AZ,8,FALSE)),IF($X$1=10,(VLOOKUP(B155,'X10'!$B:$AZ,8,FALSE)),IF($X$1=11,(VLOOKUP(B155,'X11'!$B:$AZ,8,FALSE)),IF($X$1=12,(VLOOKUP(B155,'X12'!$B:$AZ,8,FALSE)),IF($X$1=13,(VLOOKUP(B155,'X13'!$B:$AZ,8,FALSE)),"B"))))))))))))))=TRUE," ",(IF($X$1=1,(VLOOKUP(B155,'X1'!$B:$AZ,8,FALSE)),IF($X$1=2,(VLOOKUP(B155,'X2'!$B:$AZ,8,FALSE)),IF($X$1=3,(VLOOKUP(B155,'X3'!$B:$AZ,8,FALSE)),IF($X$1=4,(VLOOKUP(B155,'X4'!$B:$AZ,8,FALSE)),IF($X$1=5,(VLOOKUP(B155,'X5'!$B:$AZ,8,FALSE)),IF($X$1=6,(VLOOKUP(B155,'X6'!$B:$AZ,8,FALSE)),IF($X$1=7,(VLOOKUP(B155,'X7'!$B:$AZ,8,FALSE)),IF($X$1=8,(VLOOKUP(B155,'X8'!$B:$AZ,8,FALSE)),IF($X$1=9,(VLOOKUP(B155,'X9'!$B:$AZ,8,FALSE)),IF($X$1=10,(VLOOKUP(B155,'X10'!$B:$AZ,8,FALSE)),IF($X$1=11,(VLOOKUP(B155,'X11'!$B:$AZ,8,FALSE)),IF($X$1=12,(VLOOKUP(B155,'X12'!$B:$AZ,8,FALSE)),IF($X$1=13,(VLOOKUP(B155,'X13'!$B:$AZ,8,FALSE)),"B")))))))))))))))</f>
        <v xml:space="preserve"> </v>
      </c>
      <c r="I155" s="183" t="str">
        <f ca="1">IF(ISERROR(IF($X$1=1,(VLOOKUP(B155,'X1'!$B:$AZ,2,FALSE)),IF($X$1=2,(VLOOKUP(B155,'X2'!$B:$AZ,2,FALSE)),IF($X$1=3,(VLOOKUP(B155,'X3'!$B:$AZ,2,FALSE)),IF($X$1=4,(VLOOKUP(B155,'X4'!$B:$AZ,2,FALSE)),IF($X$1=5,(VLOOKUP(B155,'X5'!$B:$AZ,2,FALSE)),IF($X$1=6,(VLOOKUP(B155,'X6'!$B:$AZ,2,FALSE)),IF($X$1=7,(VLOOKUP(B155,'X7'!$B:$AZ,2,FALSE)),IF($X$1=8,(VLOOKUP(B155,'X8'!$B:$AZ,2,FALSE)),IF($X$1=9,(VLOOKUP(B155,'X9'!$B:$AZ,2,FALSE)),IF($X$1=10,(VLOOKUP(B155,'X10'!$B:$AZ,2,FALSE)),IF($X$1=11,(VLOOKUP(B155,'X11'!$B:$AZ,2,FALSE)),IF($X$1=12,(VLOOKUP(B155,'X12'!$B:$AZ,2,FALSE)),IF($X$1=13,(VLOOKUP(B155,'X13'!$B:$AZ,2,FALSE)),"B"))))))))))))))=TRUE," ",(IF($X$1=1,(VLOOKUP(B155,'X1'!$B:$AZ,2,FALSE)),IF($X$1=2,(VLOOKUP(B155,'X2'!$B:$AZ,2,FALSE)),IF($X$1=3,(VLOOKUP(B155,'X3'!$B:$AZ,2,FALSE)),IF($X$1=4,(VLOOKUP(B155,'X4'!$B:$AZ,2,FALSE)),IF($X$1=5,(VLOOKUP(B155,'X5'!$B:$AZ,2,FALSE)),IF($X$1=6,(VLOOKUP(B155,'X6'!$B:$AZ,2,FALSE)),IF($X$1=7,(VLOOKUP(B155,'X7'!$B:$AZ,2,FALSE)),IF($X$1=8,(VLOOKUP(B155,'X8'!$B:$AZ,2,FALSE)),IF($X$1=9,(VLOOKUP(B155,'X9'!$B:$AZ,2,FALSE)),IF($X$1=10,(VLOOKUP(B155,'X10'!$B:$AZ,2,FALSE)),IF($X$1=11,(VLOOKUP(B155,'X11'!$B:$AZ,2,FALSE)),IF($X$1=12,(VLOOKUP(B155,'X12'!$B:$AZ,2,FALSE)),IF($X$1=13,(VLOOKUP(B155,'X13'!$B:$AZ,2,FALSE)),"B")))))))))))))))</f>
        <v xml:space="preserve"> </v>
      </c>
      <c r="J155" s="183" t="str">
        <f ca="1">IF(ISERROR(IF($X$1=1,(VLOOKUP(B155,'X1'!$B:$AZ,3,FALSE)),IF($X$1=2,(VLOOKUP(B155,'X2'!$B:$AZ,3,FALSE)),IF($X$1=3,(VLOOKUP(B155,'X3'!$B:$AZ,3,FALSE)),IF($X$1=4,(VLOOKUP(B155,'X4'!$B:$AZ,3,FALSE)),IF($X$1=5,(VLOOKUP(B155,'X5'!$B:$AZ,3,FALSE)),IF($X$1=6,(VLOOKUP(B155,'X6'!$B:$AZ,3,FALSE)),IF($X$1=7,(VLOOKUP(B155,'X7'!$B:$AZ,3,FALSE)),IF($X$1=8,(VLOOKUP(B155,'X8'!$B:$AZ,3,FALSE)),IF($X$1=9,(VLOOKUP(B155,'X9'!$B:$AZ,3,FALSE)),IF($X$1=10,(VLOOKUP(B155,'X10'!$B:$AZ,3,FALSE)),IF($X$1=11,(VLOOKUP(B155,'X11'!$B:$AZ,3,FALSE)),IF($X$1=12,(VLOOKUP(B155,'X12'!$B:$AZ,3,FALSE)),IF($X$1=13,(VLOOKUP(B155,'X13'!$B:$AZ,3,FALSE)),"B"))))))))))))))=TRUE," ",(IF($X$1=1,(VLOOKUP(B155,'X1'!$B:$AZ,3,FALSE)),IF($X$1=2,(VLOOKUP(B155,'X2'!$B:$AZ,3,FALSE)),IF($X$1=3,(VLOOKUP(B155,'X3'!$B:$AZ,3,FALSE)),IF($X$1=4,(VLOOKUP(B155,'X4'!$B:$AZ,3,FALSE)),IF($X$1=5,(VLOOKUP(B155,'X5'!$B:$AZ,3,FALSE)),IF($X$1=6,(VLOOKUP(B155,'X6'!$B:$AZ,3,FALSE)),IF($X$1=7,(VLOOKUP(B155,'X7'!$B:$AZ,3,FALSE)),IF($X$1=8,(VLOOKUP(B155,'X8'!$B:$AZ,3,FALSE)),IF($X$1=9,(VLOOKUP(B155,'X9'!$B:$AZ,3,FALSE)),IF($X$1=10,(VLOOKUP(B155,'X10'!$B:$AZ,3,FALSE)),IF($X$1=11,(VLOOKUP(B155,'X11'!$B:$AZ,3,FALSE)),IF($X$1=12,(VLOOKUP(B155,'X12'!$B:$AZ,3,FALSE)),IF($X$1=13,(VLOOKUP(B155,'X13'!$B:$AZ,3,FALSE)),"B")))))))))))))))</f>
        <v xml:space="preserve"> </v>
      </c>
      <c r="K155" s="183" t="str">
        <f ca="1">IF(ISERROR(IF($X$1=1,(VLOOKUP(B155,'X1'!$B:$AZ,5,FALSE)),IF($X$1=2,(VLOOKUP(B155,'X2'!$B:$AZ,5,FALSE)),IF($X$1=3,(VLOOKUP(B155,'X3'!$B:$AZ,5,FALSE)),IF($X$1=4,(VLOOKUP(B155,'X4'!$B:$AZ,5,FALSE)),IF($X$1=5,(VLOOKUP(B155,'X5'!$B:$AZ,5,FALSE)),IF($X$1=6,(VLOOKUP(B155,'X6'!$B:$AZ,5,FALSE)),IF($X$1=7,(VLOOKUP(B155,'X7'!$B:$AZ,5,FALSE)),IF($X$1=8,(VLOOKUP(B155,'X8'!$B:$AZ,5,FALSE)),IF($X$1=9,(VLOOKUP(B155,'X9'!$B:$AZ,5,FALSE)),IF($X$1=10,(VLOOKUP(B155,'X10'!$B:$AZ,5,FALSE)),IF($X$1=11,(VLOOKUP(B155,'X11'!$B:$AZ,5,FALSE)),IF($X$1=12,(VLOOKUP(B155,'X12'!$B:$AZ,5,FALSE)),IF($X$1=13,(VLOOKUP(B155,'X13'!$B:$AZ,5,FALSE)),"B"))))))))))))))=TRUE," ",(IF($X$1=1,(VLOOKUP(B155,'X1'!$B:$AZ,5,FALSE)),IF($X$1=2,(VLOOKUP(B155,'X2'!$B:$AZ,5,FALSE)),IF($X$1=3,(VLOOKUP(B155,'X3'!$B:$AZ,5,FALSE)),IF($X$1=4,(VLOOKUP(B155,'X4'!$B:$AZ,5,FALSE)),IF($X$1=5,(VLOOKUP(B155,'X5'!$B:$AZ,5,FALSE)),IF($X$1=6,(VLOOKUP(B155,'X6'!$B:$AZ,5,FALSE)),IF($X$1=7,(VLOOKUP(B155,'X7'!$B:$AZ,5,FALSE)),IF($X$1=8,(VLOOKUP(B155,'X8'!$B:$AZ,5,FALSE)),IF($X$1=9,(VLOOKUP(B155,'X9'!$B:$AZ,5,FALSE)),IF($X$1=10,(VLOOKUP(B155,'X10'!$B:$AZ,5,FALSE)),IF($X$1=11,(VLOOKUP(B155,'X11'!$B:$AZ,5,FALSE)),IF($X$1=12,(VLOOKUP(B155,'X12'!$B:$AZ,5,FALSE)),IF($X$1=13,(VLOOKUP(B155,'X13'!$B:$AZ,5,FALSE)),"B")))))))))))))))</f>
        <v xml:space="preserve"> </v>
      </c>
      <c r="L155" s="184" t="str">
        <f ca="1">IF(ISERROR(IF($X$1=1,(VLOOKUP(B155,'X1'!$B:$AZ,9,FALSE)),IF($X$1=2,(VLOOKUP(B155,'X2'!$B:$AZ,9,FALSE)),IF($X$1=3,(VLOOKUP(B155,'X3'!$B:$AZ,9,FALSE)),IF($X$1=4,(VLOOKUP(B155,'X4'!$B:$AZ,9,FALSE)),IF($X$1=5,(VLOOKUP(B155,'X5'!$B:$AZ,9,FALSE)),IF($X$1=6,(VLOOKUP(B155,'X6'!$B:$AZ,9,FALSE)),IF($X$1=7,(VLOOKUP(B155,'X7'!$B:$AZ,9,FALSE)),IF($X$1=8,(VLOOKUP(B155,'X8'!$B:$AZ,9,FALSE)),IF($X$1=9,(VLOOKUP(B155,'X9'!$B:$AZ,9,FALSE)),IF($X$1=10,(VLOOKUP(B155,'X10'!$B:$AZ,9,FALSE)),IF($X$1=11,(VLOOKUP(B155,'X11'!$B:$AZ,9,FALSE)),IF($X$1=12,(VLOOKUP(B155,'X12'!$B:$AZ,9,FALSE)),IF($X$1=13,(VLOOKUP(B155,'X13'!$B:$AZ,9,FALSE)),"B"))))))))))))))=TRUE," ",(IF($X$1=1,(VLOOKUP(B155,'X1'!$B:$AZ,9,FALSE)),IF($X$1=2,(VLOOKUP(B155,'X2'!$B:$AZ,9,FALSE)),IF($X$1=3,(VLOOKUP(B155,'X3'!$B:$AZ,9,FALSE)),IF($X$1=4,(VLOOKUP(B155,'X4'!$B:$AZ,9,FALSE)),IF($X$1=5,(VLOOKUP(B155,'X5'!$B:$AZ,9,FALSE)),IF($X$1=6,(VLOOKUP(B155,'X6'!$B:$AZ,9,FALSE)),IF($X$1=7,(VLOOKUP(B155,'X7'!$B:$AZ,9,FALSE)),IF($X$1=8,(VLOOKUP(B155,'X8'!$B:$AZ,9,FALSE)),IF($X$1=9,(VLOOKUP(B155,'X9'!$B:$AZ,9,FALSE)),IF($X$1=10,(VLOOKUP(B155,'X10'!$B:$AZ,9,FALSE)),IF($X$1=11,(VLOOKUP(B155,'X11'!$B:$AZ,9,FALSE)),IF($X$1=12,(VLOOKUP(B155,'X12'!$B:$AZ,9,FALSE)),IF($X$1=13,(VLOOKUP(B155,'X13'!$B:$AZ,9,FALSE)),"B")))))))))))))))</f>
        <v xml:space="preserve"> </v>
      </c>
      <c r="M155" s="184" t="str">
        <f ca="1">IF(ISERROR(IF($X$1=1,(VLOOKUP(B155,'X1'!$B:$AZ,10,FALSE)),IF($X$1=2,(VLOOKUP(B155,'X2'!$B:$AZ,10,FALSE)),IF($X$1=3,(VLOOKUP(B155,'X3'!$B:$AZ,10,FALSE)),IF($X$1=4,(VLOOKUP(B155,'X4'!$B:$AZ,10,FALSE)),IF($X$1=5,(VLOOKUP(B155,'X5'!$B:$AZ,10,FALSE)),IF($X$1=6,(VLOOKUP(B155,'X6'!$B:$AZ,10,FALSE)),IF($X$1=7,(VLOOKUP(B155,'X7'!$B:$AZ,10,FALSE)),IF($X$1=8,(VLOOKUP(B155,'X8'!$B:$AZ,10,FALSE)),IF($X$1=9,(VLOOKUP(B155,'X9'!$B:$AZ,10,FALSE)),IF($X$1=10,(VLOOKUP(B155,'X10'!$B:$AZ,10,FALSE)),IF($X$1=11,(VLOOKUP(B155,'X11'!$B:$AZ,10,FALSE)),IF($X$1=12,(VLOOKUP(B155,'X12'!$B:$AZ,10,FALSE)),IF($X$1=13,(VLOOKUP(B155,'X13'!$B:$AZ,10,FALSE)),"B"))))))))))))))=TRUE," ",(IF($X$1=1,(VLOOKUP(B155,'X1'!$B:$AZ,10,FALSE)),IF($X$1=2,(VLOOKUP(B155,'X2'!$B:$AZ,10,FALSE)),IF($X$1=3,(VLOOKUP(B155,'X3'!$B:$AZ,10,FALSE)),IF($X$1=4,(VLOOKUP(B155,'X4'!$B:$AZ,10,FALSE)),IF($X$1=5,(VLOOKUP(B155,'X5'!$B:$AZ,10,FALSE)),IF($X$1=6,(VLOOKUP(B155,'X6'!$B:$AZ,10,FALSE)),IF($X$1=7,(VLOOKUP(B155,'X7'!$B:$AZ,10,FALSE)),IF($X$1=8,(VLOOKUP(B155,'X8'!$B:$AZ,10,FALSE)),IF($X$1=9,(VLOOKUP(B155,'X9'!$B:$AZ,10,FALSE)),IF($X$1=10,(VLOOKUP(B155,'X10'!$B:$AZ,10,FALSE)),IF($X$1=11,(VLOOKUP(B155,'X11'!$B:$AZ,10,FALSE)),IF($X$1=12,(VLOOKUP(B155,'X12'!$B:$AZ,10,FALSE)),IF($X$1=13,(VLOOKUP(B155,'X13'!$B:$AZ,10,FALSE)),"B")))))))))))))))</f>
        <v xml:space="preserve"> </v>
      </c>
      <c r="N155" s="185" t="str">
        <f ca="1">IF(ISERROR(IF($X$1=1,(VLOOKUP(B155,'X1'!$B:$AZ,45,FALSE)),IF($X$1=2,(VLOOKUP(B155,'X2'!$B:$AZ,45,FALSE)),IF($X$1=3,(VLOOKUP(B155,'X3'!$B:$AZ,45,FALSE)),IF($X$1=4,(VLOOKUP(B155,'X4'!$B:$AZ,45,FALSE)),IF($X$1=5,(VLOOKUP(B155,'X5'!$B:$AZ,45,FALSE)),IF($X$1=6,(VLOOKUP(B155,'X6'!$B:$AZ,45,FALSE)),IF($X$1=7,(VLOOKUP(B155,'X7'!$B:$AZ,45,FALSE)),IF($X$1=8,(VLOOKUP(B155,'X8'!$B:$AZ,45,FALSE)),IF($X$1=9,(VLOOKUP(B155,'X9'!$B:$AZ,45,FALSE)),IF($X$1=10,(VLOOKUP(B155,'X10'!$B:$AZ,45,FALSE)),IF($X$1=11,(VLOOKUP(B155,'X11'!$B:$AZ,45,FALSE)),IF($X$1=12,(VLOOKUP(B155,'X12'!$B:$AZ,45,FALSE)),IF($X$1=13,(VLOOKUP(B155,'X13'!$B:$AZ,45,FALSE)),"B"))))))))))))))=TRUE," ",(IF($X$1=1,(VLOOKUP(B155,'X1'!$B:$AZ,45,FALSE)),IF($X$1=2,(VLOOKUP(B155,'X2'!$B:$AZ,45,FALSE)),IF($X$1=3,(VLOOKUP(B155,'X3'!$B:$AZ,45,FALSE)),IF($X$1=4,(VLOOKUP(B155,'X4'!$B:$AZ,45,FALSE)),IF($X$1=5,(VLOOKUP(B155,'X5'!$B:$AZ,45,FALSE)),IF($X$1=6,(VLOOKUP(B155,'X6'!$B:$AZ,45,FALSE)),IF($X$1=7,(VLOOKUP(B155,'X7'!$B:$AZ,45,FALSE)),IF($X$1=8,(VLOOKUP(B155,'X8'!$B:$AZ,45,FALSE)),IF($X$1=9,(VLOOKUP(B155,'X9'!$B:$AZ,45,FALSE)),IF($X$1=10,(VLOOKUP(B155,'X10'!$B:$AZ,45,FALSE)),IF($X$1=11,(VLOOKUP(B155,'X11'!$B:$AZ,45,FALSE)),IF($X$1=12,(VLOOKUP(B155,'X12'!$B:$AZ,45,FALSE)),IF($X$1=13,(VLOOKUP(B155,'X13'!$B:$AZ,45,FALSE)),"B")))))))))))))))</f>
        <v xml:space="preserve"> </v>
      </c>
      <c r="O155" s="184" t="str">
        <f ca="1">IF(ISERROR(IF($X$1=1,(VLOOKUP(B155,'X1'!$B:$AZ,11,FALSE)),IF($X$1=2,(VLOOKUP(B155,'X2'!$B:$AZ,11,FALSE)),IF($X$1=3,(VLOOKUP(B155,'X3'!$B:$AZ,11,FALSE)),IF($X$1=4,(VLOOKUP(B155,'X4'!$B:$AZ,11,FALSE)),IF($X$1=5,(VLOOKUP(B155,'X5'!$B:$AZ,11,FALSE)),IF($X$1=6,(VLOOKUP(B155,'X6'!$B:$AZ,11,FALSE)),IF($X$1=7,(VLOOKUP(B155,'X7'!$B:$AZ,11,FALSE)),IF($X$1=8,(VLOOKUP(B155,'X8'!$B:$AZ,11,FALSE)),IF($X$1=9,(VLOOKUP(B155,'X9'!$B:$AZ,11,FALSE)),IF($X$1=10,(VLOOKUP(B155,'X10'!$B:$AZ,11,FALSE)),IF($X$1=11,(VLOOKUP(B155,'X11'!$B:$AZ,11,FALSE)),IF($X$1=12,(VLOOKUP(B155,'X12'!$B:$AZ,11,FALSE)),IF($X$1=13,(VLOOKUP(B155,'X13'!$B:$AZ,11,FALSE)),"B"))))))))))))))=TRUE," ",(IF($X$1=1,(VLOOKUP(B155,'X1'!$B:$AZ,11,FALSE)),IF($X$1=2,(VLOOKUP(B155,'X2'!$B:$AZ,11,FALSE)),IF($X$1=3,(VLOOKUP(B155,'X3'!$B:$AZ,11,FALSE)),IF($X$1=4,(VLOOKUP(B155,'X4'!$B:$AZ,11,FALSE)),IF($X$1=5,(VLOOKUP(B155,'X5'!$B:$AZ,11,FALSE)),IF($X$1=6,(VLOOKUP(B155,'X6'!$B:$AZ,11,FALSE)),IF($X$1=7,(VLOOKUP(B155,'X7'!$B:$AZ,11,FALSE)),IF($X$1=8,(VLOOKUP(B155,'X8'!$B:$AZ,11,FALSE)),IF($X$1=9,(VLOOKUP(B155,'X9'!$B:$AZ,11,FALSE)),IF($X$1=10,(VLOOKUP(B155,'X10'!$B:$AZ,11,FALSE)),IF($X$1=11,(VLOOKUP(B155,'X11'!$B:$AZ,11,FALSE)),IF($X$1=12,(VLOOKUP(B155,'X12'!$B:$AZ,11,FALSE)),IF($X$1=13,(VLOOKUP(B155,'X13'!$B:$AZ,11,FALSE)),"B")))))))))))))))</f>
        <v xml:space="preserve"> </v>
      </c>
      <c r="P155" s="184" t="str">
        <f ca="1">IF(ISERROR(IF($X$1=1,(VLOOKUP(B155,'X1'!$B:$AZ,12,FALSE)),IF($X$1=2,(VLOOKUP(B155,'X2'!$B:$AZ,12,FALSE)),IF($X$1=3,(VLOOKUP(B155,'X3'!$B:$AZ,12,FALSE)),IF($X$1=4,(VLOOKUP(B155,'X4'!$B:$AZ,12,FALSE)),IF($X$1=5,(VLOOKUP(B155,'X5'!$B:$AZ,12,FALSE)),IF($X$1=6,(VLOOKUP(B155,'X6'!$B:$AZ,12,FALSE)),IF($X$1=7,(VLOOKUP(B155,'X7'!$B:$AZ,12,FALSE)),IF($X$1=8,(VLOOKUP(B155,'X8'!$B:$AZ,12,FALSE)),IF($X$1=9,(VLOOKUP(B155,'X9'!$B:$AZ,12,FALSE)),IF($X$1=10,(VLOOKUP(B155,'X10'!$B:$AZ,12,FALSE)),IF($X$1=11,(VLOOKUP(B155,'X11'!$B:$AZ,12,FALSE)),IF($X$1=12,(VLOOKUP(B155,'X12'!$B:$AZ,12,FALSE)),IF($X$1=13,(VLOOKUP(B155,'X13'!$B:$AZ,12,FALSE)),"B"))))))))))))))=TRUE," ",(IF($X$1=1,(VLOOKUP(B155,'X1'!$B:$AZ,12,FALSE)),IF($X$1=2,(VLOOKUP(B155,'X2'!$B:$AZ,12,FALSE)),IF($X$1=3,(VLOOKUP(B155,'X3'!$B:$AZ,12,FALSE)),IF($X$1=4,(VLOOKUP(B155,'X4'!$B:$AZ,12,FALSE)),IF($X$1=5,(VLOOKUP(B155,'X5'!$B:$AZ,12,FALSE)),IF($X$1=6,(VLOOKUP(B155,'X6'!$B:$AZ,12,FALSE)),IF($X$1=7,(VLOOKUP(B155,'X7'!$B:$AZ,12,FALSE)),IF($X$1=8,(VLOOKUP(B155,'X8'!$B:$AZ,12,FALSE)),IF($X$1=9,(VLOOKUP(B155,'X9'!$B:$AZ,12,FALSE)),IF($X$1=10,(VLOOKUP(B155,'X10'!$B:$AZ,12,FALSE)),IF($X$1=11,(VLOOKUP(B155,'X11'!$B:$AZ,12,FALSE)),IF($X$1=12,(VLOOKUP(B155,'X12'!$B:$AZ,12,FALSE)),IF($X$1=13,(VLOOKUP(B155,'X13'!$B:$AZ,12,FALSE)),"B")))))))))))))))</f>
        <v xml:space="preserve"> </v>
      </c>
      <c r="Q155" s="185" t="str">
        <f ca="1">IF(ISERROR(IF($X$1=1,(VLOOKUP(B155,'X1'!$B:$AZ,46,FALSE)),IF($X$1=2,(VLOOKUP(B155,'X2'!$B:$AZ,46,FALSE)),IF($X$1=3,(VLOOKUP(B155,'X3'!$B:$AZ,46,FALSE)),IF($X$1=4,(VLOOKUP(B155,'X4'!$B:$AZ,46,FALSE)),IF($X$1=5,(VLOOKUP(B155,'X5'!$B:$AZ,46,FALSE)),IF($X$1=6,(VLOOKUP(B155,'X6'!$B:$AZ,46,FALSE)),IF($X$1=7,(VLOOKUP(B155,'X7'!$B:$AZ,46,FALSE)),IF($X$1=8,(VLOOKUP(B155,'X8'!$B:$AZ,46,FALSE)),IF($X$1=9,(VLOOKUP(B155,'X9'!$B:$AZ,46,FALSE)),IF($X$1=10,(VLOOKUP(B155,'X10'!$B:$AZ,46,FALSE)),IF($X$1=11,(VLOOKUP(B155,'X11'!$B:$AZ,46,FALSE)),IF($X$1=12,(VLOOKUP(B155,'X12'!$B:$AZ,46,FALSE)),IF($X$1=13,(VLOOKUP(B155,'X13'!$B:$AZ,46,FALSE)),"B"))))))))))))))=TRUE," ",(IF($X$1=1,(VLOOKUP(B155,'X1'!$B:$AZ,46,FALSE)),IF($X$1=2,(VLOOKUP(B155,'X2'!$B:$AZ,46,FALSE)),IF($X$1=3,(VLOOKUP(B155,'X3'!$B:$AZ,46,FALSE)),IF($X$1=4,(VLOOKUP(B155,'X4'!$B:$AZ,46,FALSE)),IF($X$1=5,(VLOOKUP(B155,'X5'!$B:$AZ,46,FALSE)),IF($X$1=6,(VLOOKUP(B155,'X6'!$B:$AZ,46,FALSE)),IF($X$1=7,(VLOOKUP(B155,'X7'!$B:$AZ,46,FALSE)),IF($X$1=8,(VLOOKUP(B155,'X8'!$B:$AZ,46,FALSE)),IF($X$1=9,(VLOOKUP(B155,'X9'!$B:$AZ,46,FALSE)),IF($X$1=10,(VLOOKUP(B155,'X10'!$B:$AZ,46,FALSE)),IF($X$1=11,(VLOOKUP(B155,'X11'!$B:$AZ,46,FALSE)),IF($X$1=12,(VLOOKUP(B155,'X12'!$B:$AZ,46,FALSE)),IF($X$1=13,(VLOOKUP(B155,'X13'!$B:$AZ,46,FALSE)),"B")))))))))))))))</f>
        <v xml:space="preserve"> </v>
      </c>
      <c r="R155" s="185" t="str">
        <f ca="1">IF(ISERROR(IF($X$1=1,(VLOOKUP(B155,'X1'!$B:$AZ,15,FALSE)),IF($X$1=2,(VLOOKUP(B155,'X2'!$B:$AZ,15,FALSE)),IF($X$1=3,(VLOOKUP(B155,'X3'!$B:$AZ,15,FALSE)),IF($X$1=4,(VLOOKUP(B155,'X4'!$B:$AZ,15,FALSE)),IF($X$1=5,(VLOOKUP(B155,'X5'!$B:$AZ,15,FALSE)),IF($X$1=6,(VLOOKUP(B155,'X6'!$B:$AZ,15,FALSE)),IF($X$1=7,(VLOOKUP(B155,'X7'!$B:$AZ,15,FALSE)),IF($X$1=8,(VLOOKUP(B155,'X8'!$B:$AZ,15,FALSE)),IF($X$1=9,(VLOOKUP(B155,'X9'!$B:$AZ,15,FALSE)),IF($X$1=10,(VLOOKUP(B155,'X10'!$B:$AZ,15,FALSE)),IF($X$1=11,(VLOOKUP(B155,'X11'!$B:$AZ,15,FALSE)),IF($X$1=12,(VLOOKUP(B155,'X12'!$B:$AZ,15,FALSE)),IF($X$1=13,(VLOOKUP(B155,'X13'!$B:$AZ,15,FALSE)),"B"))))))))))))))=TRUE," ",(IF($X$1=1,(VLOOKUP(B155,'X1'!$B:$AZ,15,FALSE)),IF($X$1=2,(VLOOKUP(B155,'X2'!$B:$AZ,15,FALSE)),IF($X$1=3,(VLOOKUP(B155,'X3'!$B:$AZ,15,FALSE)),IF($X$1=4,(VLOOKUP(B155,'X4'!$B:$AZ,15,FALSE)),IF($X$1=5,(VLOOKUP(B155,'X5'!$B:$AZ,15,FALSE)),IF($X$1=6,(VLOOKUP(B155,'X6'!$B:$AZ,15,FALSE)),IF($X$1=7,(VLOOKUP(B155,'X7'!$B:$AZ,15,FALSE)),IF($X$1=8,(VLOOKUP(B155,'X8'!$B:$AZ,15,FALSE)),IF($X$1=9,(VLOOKUP(B155,'X9'!$B:$AZ,15,FALSE)),IF($X$1=10,(VLOOKUP(B155,'X10'!$B:$AZ,15,FALSE)),IF($X$1=11,(VLOOKUP(B155,'X11'!$B:$AZ,15,FALSE)),IF($X$1=12,(VLOOKUP(B155,'X12'!$B:$AZ,15,FALSE)),IF($X$1=13,(VLOOKUP(B155,'X13'!$B:$AZ,15,FALSE)),"B")))))))))))))))</f>
        <v xml:space="preserve"> </v>
      </c>
      <c r="S155" s="185" t="str">
        <f ca="1">IF(ISERROR(IF((IF($X$1=1,(VLOOKUP(B155,'X1'!$B:$AZ,14,FALSE)),(IF($X$1=2,(VLOOKUP(B155,'X2'!$B:$AZ,14,FALSE)),(IF($X$1=3,(VLOOKUP(B155,'X3'!$B:$AZ,14,FALSE)),(IF($X$1=4,(VLOOKUP(B155,'X4'!$B:$AZ,14,FALSE)),(IF($X$1=5,(VLOOKUP(B155,'X5'!$B:$AZ,14,FALSE)),(IF($X$1=6,(VLOOKUP(B155,'X6'!$B:$AZ,14,FALSE)),(IF($X$1=7,(VLOOKUP(B155,'X7'!$B:$AZ,14,FALSE)),(IF($X$1=8,(VLOOKUP(B155,'X8'!$B:$AZ,14,FALSE)),(IF($X$1=9,(VLOOKUP(B155,'X9'!$B:$AZ,14,FALSE)),(IF($X$1=10,(VLOOKUP(B155,'X10'!$B:$AZ,14,FALSE)),(IF($X$1=11,(VLOOKUP(B155,'X11'!$B:$AZ,14,FALSE)),(IF($X$1=12,(VLOOKUP(B155,'X12'!$B:$AZ,14,FALSE)),(VLOOKUP(B155,'X13'!$B:$AZ,14,FALSE))))))))))))))))))))))))))=$V$1," ",(IF($X$1=1,(VLOOKUP(B155,'X1'!$B:$AZ,14,FALSE)),(IF($X$1=2,(VLOOKUP(B155,'X2'!$B:$AZ,14,FALSE)),(IF($X$1=3,(VLOOKUP(B155,'X3'!$B:$AZ,14,FALSE)),(IF($X$1=4,(VLOOKUP(B155,'X4'!$B:$AZ,14,FALSE)),(IF($X$1=5,(VLOOKUP(B155,'X5'!$B:$AZ,14,FALSE)),(IF($X$1=6,(VLOOKUP(B155,'X6'!$B:$AZ,14,FALSE)),(IF($X$1=7,(VLOOKUP(B155,'X7'!$B:$AZ,14,FALSE)),(IF($X$1=8,(VLOOKUP(B155,'X8'!$B:$AZ,14,FALSE)),(IF($X$1=9,(VLOOKUP(B155,'X9'!$B:$AZ,14,FALSE)),(IF($X$1=10,(VLOOKUP(B155,'X10'!$B:$AZ,14,FALSE)),(IF($X$1=11,(VLOOKUP(B155,'X11'!$B:$AZ,14,FALSE)),(IF($X$1=12,(VLOOKUP(B155,'X12'!$B:$AZ,14,FALSE)),(VLOOKUP(B155,'X13'!$B:$AZ,14,FALSE))))))))))))))))))))))))))))=TRUE," ",(IF((IF($X$1=1,(VLOOKUP(B155,'X1'!$B:$AZ,14,FALSE)),(IF($X$1=2,(VLOOKUP(B155,'X2'!$B:$AZ,14,FALSE)),(IF($X$1=3,(VLOOKUP(B155,'X3'!$B:$AZ,14,FALSE)),(IF($X$1=4,(VLOOKUP(B155,'X4'!$B:$AZ,14,FALSE)),(IF($X$1=5,(VLOOKUP(B155,'X5'!$B:$AZ,14,FALSE)),(IF($X$1=6,(VLOOKUP(B155,'X6'!$B:$AZ,14,FALSE)),(IF($X$1=7,(VLOOKUP(B155,'X7'!$B:$AZ,14,FALSE)),(IF($X$1=8,(VLOOKUP(B155,'X8'!$B:$AZ,14,FALSE)),(IF($X$1=9,(VLOOKUP(B155,'X9'!$B:$AZ,14,FALSE)),(IF($X$1=10,(VLOOKUP(B155,'X10'!$B:$AZ,14,FALSE)),(IF($X$1=11,(VLOOKUP(B155,'X11'!$B:$AZ,14,FALSE)),(IF($X$1=12,(VLOOKUP(B155,'X12'!$B:$AZ,14,FALSE)),(VLOOKUP(B155,'X13'!$B:$AZ,14,FALSE))))))))))))))))))))))))))=$V$1," ",(IF($X$1=1,(VLOOKUP(B155,'X1'!$B:$AZ,14,FALSE)),(IF($X$1=2,(VLOOKUP(B155,'X2'!$B:$AZ,14,FALSE)),(IF($X$1=3,(VLOOKUP(B155,'X3'!$B:$AZ,14,FALSE)),(IF($X$1=4,(VLOOKUP(B155,'X4'!$B:$AZ,14,FALSE)),(IF($X$1=5,(VLOOKUP(B155,'X5'!$B:$AZ,14,FALSE)),(IF($X$1=6,(VLOOKUP(B155,'X6'!$B:$AZ,14,FALSE)),(IF($X$1=7,(VLOOKUP(B155,'X7'!$B:$AZ,14,FALSE)),(IF($X$1=8,(VLOOKUP(B155,'X8'!$B:$AZ,14,FALSE)),(IF($X$1=9,(VLOOKUP(B155,'X9'!$B:$AZ,14,FALSE)),(IF($X$1=10,(VLOOKUP(B155,'X10'!$B:$AZ,14,FALSE)),(IF($X$1=11,(VLOOKUP(B155,'X11'!$B:$AZ,14,FALSE)),(IF($X$1=12,(VLOOKUP(B155,'X12'!$B:$AZ,14,FALSE)),(VLOOKUP(B155,'X13'!$B:$AZ,14,FALSE)))))))))))))))))))))))))))))</f>
        <v xml:space="preserve"> </v>
      </c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</row>
    <row r="156" spans="1:67" ht="14.1" customHeight="1" x14ac:dyDescent="0.2">
      <c r="A156" s="156" t="s">
        <v>1058</v>
      </c>
      <c r="B156" s="122" t="str">
        <f>IF(ISERROR(IF($U$16=1,(VLOOKUP(A156,$AC$89:$AH$125,2,FALSE)),IF((IF($X$1=1,'X1'!B115,(IF($X$1=2,'X2'!B115,(IF($X$1=3,'X3'!B115,(IF($X$1=4,'X4'!B115,(IF($X$1=5,'X5'!B115,(IF($X$1=6,'X6'!B115,(IF($X$1=7,'X7'!B115,(IF($X$1=8,'X8'!B115,(IF($X$1=9,'X9'!B115,(IF($X$1=10,'X10'!B115,(IF($X$1=11,'X11'!B115,(IF($X$1=12,'X12'!B115,'X13'!B115))))))))))))))))))))))))="","",(IF($X$1=1,'X1'!B115,(IF($X$1=2,'X2'!B115,(IF($X$1=3,'X3'!B115,(IF($X$1=4,'X4'!B115,(IF($X$1=5,'X5'!B115,(IF($X$1=6,'X6'!B115,(IF($X$1=7,'X7'!B115,(IF($X$1=8,'X8'!B115,(IF($X$1=9,'X9'!B115,(IF($X$1=10,'X10'!B115,(IF($X$1=11,'X11'!B115,(IF($X$1=12,'X12'!B115,'X13'!B115)))))))))))))))))))))))))))=TRUE," ",(IF($U$16=1,(VLOOKUP(A156,$AC$89:$AH$125,2,FALSE)),IF((IF($X$1=1,'X1'!B115,(IF($X$1=2,'X2'!B115,(IF($X$1=3,'X3'!B115,(IF($X$1=4,'X4'!B115,(IF($X$1=5,'X5'!B115,(IF($X$1=6,'X6'!B115,(IF($X$1=7,'X7'!B115,(IF($X$1=8,'X8'!B115,(IF($X$1=9,'X9'!B115,(IF($X$1=10,'X10'!B115,(IF($X$1=11,'X11'!B115,(IF($X$1=12,'X12'!B115,'X13'!B115))))))))))))))))))))))))="","",(IF($X$1=1,'X1'!B115,(IF($X$1=2,'X2'!B115,(IF($X$1=3,'X3'!B115,(IF($X$1=4,'X4'!B115,(IF($X$1=5,'X5'!B115,(IF($X$1=6,'X6'!B115,(IF($X$1=7,'X7'!B115,(IF($X$1=8,'X8'!B115,(IF($X$1=9,'X9'!B115,(IF($X$1=10,'X10'!B115,(IF($X$1=11,'X11'!B115,(IF($X$1=12,'X12'!B115,'X13'!B115))))))))))))))))))))))))))))</f>
        <v/>
      </c>
      <c r="C156" s="181" t="str">
        <f ca="1">IF(ISERROR(IF($X$1=1,(VLOOKUP(B156,'X1'!$B:$AZ,47,FALSE)),IF($X$1=2,(VLOOKUP(B156,'X2'!$B:$AZ,47,FALSE)),IF($X$1=3,(VLOOKUP(B156,'X3'!$B:$AZ,47,FALSE)),IF($X$1=4,(VLOOKUP(B156,'X4'!$B:$AZ,47,FALSE)),IF($X$1=5,(VLOOKUP(B156,'X5'!$B:$AZ,47,FALSE)),IF($X$1=6,(VLOOKUP(B156,'X6'!$B:$AZ,47,FALSE)),IF($X$1=7,(VLOOKUP(B156,'X7'!$B:$AZ,47,FALSE)),IF($X$1=8,(VLOOKUP(B156,'X8'!$B:$AZ,47,FALSE)),IF($X$1=9,(VLOOKUP(B156,'X9'!$B:$AZ,47,FALSE)),IF($X$1=10,(VLOOKUP(B156,'X10'!$B:$AZ,47,FALSE)),IF($X$1=11,(VLOOKUP(B156,'X11'!$B:$AZ,47,FALSE)),IF($X$1=12,(VLOOKUP(B156,'X12'!$B:$AZ,47,FALSE)),IF($X$1=13,(VLOOKUP(B156,'X13'!$B:$AZ,47,FALSE)),"B"))))))))))))))=TRUE," ",(IF($X$1=1,(VLOOKUP(B156,'X1'!$B:$AZ,47,FALSE)),IF($X$1=2,(VLOOKUP(B156,'X2'!$B:$AZ,47,FALSE)),IF($X$1=3,(VLOOKUP(B156,'X3'!$B:$AZ,47,FALSE)),IF($X$1=4,(VLOOKUP(B156,'X4'!$B:$AZ,47,FALSE)),IF($X$1=5,(VLOOKUP(B156,'X5'!$B:$AZ,47,FALSE)),IF($X$1=6,(VLOOKUP(B156,'X6'!$B:$AZ,47,FALSE)),IF($X$1=7,(VLOOKUP(B156,'X7'!$B:$AZ,47,FALSE)),IF($X$1=8,(VLOOKUP(B156,'X8'!$B:$AZ,47,FALSE)),IF($X$1=9,(VLOOKUP(B156,'X9'!$B:$AZ,47,FALSE)),IF($X$1=10,(VLOOKUP(B156,'X10'!$B:$AZ,47,FALSE)),IF($X$1=11,(VLOOKUP(B156,'X11'!$B:$AZ,47,FALSE)),IF($X$1=12,(VLOOKUP(B156,'X12'!$B:$AZ,47,FALSE)),IF($X$1=13,(VLOOKUP(B156,'X13'!$B:$AZ,47,FALSE)),"B")))))))))))))))</f>
        <v xml:space="preserve"> </v>
      </c>
      <c r="D156" s="181" t="str">
        <f ca="1">IF(ISERROR(IF($X$1=1,(VLOOKUP(B156,'X1'!$B:$AP,41,FALSE)),IF($X$1=2,(VLOOKUP(B156,'X2'!$B:$AP,41,FALSE)),IF($X$1=3,(VLOOKUP(B156,'X3'!$B:$AP,41,FALSE)),IF($X$1=4,(VLOOKUP(B156,'X4'!$B:$AP,41,FALSE)),IF($X$1=5,(VLOOKUP(B156,'X5'!$B:$AP,41,FALSE)),IF($X$1=6,(VLOOKUP(B156,'X6'!$B:$AP,41,FALSE)),IF($X$1=7,(VLOOKUP(B156,'X7'!$B:$AP,41,FALSE)),IF($X$1=8,(VLOOKUP(B156,'X8'!$B:$AP,41,FALSE)),IF($X$1=9,(VLOOKUP(B156,'X9'!$B:$AP,41,FALSE)),IF($X$1=10,(VLOOKUP(B156,'X10'!$B:$AP,41,FALSE)),IF($X$1=11,(VLOOKUP(B156,'X11'!$B:$AP,41,FALSE)),IF($X$1=12,(VLOOKUP(B156,'X12'!$B:$AP,41,FALSE)),IF($X$1=13,(VLOOKUP(B156,'X13'!$B:$AP,41,FALSE)),"B"))))))))))))))=TRUE," ",(IF($X$1=1,(VLOOKUP(B156,'X1'!$B:$AP,41,FALSE)),IF($X$1=2,(VLOOKUP(B156,'X2'!$B:$AP,41,FALSE)),IF($X$1=3,(VLOOKUP(B156,'X3'!$B:$AP,41,FALSE)),IF($X$1=4,(VLOOKUP(B156,'X4'!$B:$AP,41,FALSE)),IF($X$1=5,(VLOOKUP(B156,'X5'!$B:$AP,41,FALSE)),IF($X$1=6,(VLOOKUP(B156,'X6'!$B:$AP,41,FALSE)),IF($X$1=7,(VLOOKUP(B156,'X7'!$B:$AP,41,FALSE)),IF($X$1=8,(VLOOKUP(B156,'X8'!$B:$AP,41,FALSE)),IF($X$1=9,(VLOOKUP(B156,'X9'!$B:$AP,41,FALSE)),IF($X$1=10,(VLOOKUP(B156,'X10'!$B:$AP,41,FALSE)),IF($X$1=11,(VLOOKUP(B156,'X11'!$B:$AP,41,FALSE)),IF($X$1=12,(VLOOKUP(B156,'X12'!$B:$AP,41,FALSE)),IF($X$1=13,(VLOOKUP(B156,'X13'!$B:$AP,41,FALSE)),"B")))))))))))))))</f>
        <v xml:space="preserve"> </v>
      </c>
      <c r="E156" s="182" t="str">
        <f ca="1">IF(ISERROR(IF($X$1=1,(VLOOKUP(B156,'X1'!$B:$AP,7,FALSE)),IF($X$1=2,(VLOOKUP(B156,'X2'!$B:$AP,7,FALSE)),IF($X$1=3,(VLOOKUP(B156,'X3'!$B:$AP,7,FALSE)),IF($X$1=4,(VLOOKUP(B156,'X4'!$B:$AP,7,FALSE)),IF($X$1=5,(VLOOKUP(B156,'X5'!$B:$AP,7,FALSE)),IF($X$1=6,(VLOOKUP(B156,'X6'!$B:$AP,7,FALSE)),IF($X$1=7,(VLOOKUP(B156,'X7'!$B:$AP,7,FALSE)),IF($X$1=8,(VLOOKUP(B156,'X8'!$B:$AP,7,FALSE)),IF($X$1=9,(VLOOKUP(B156,'X9'!$B:$AP,7,FALSE)),IF($X$1=10,(VLOOKUP(B156,'X10'!$B:$AP,7,FALSE)),IF($X$1=11,(VLOOKUP(B156,'X11'!$B:$AP,7,FALSE)),IF($X$1=12,(VLOOKUP(B156,'X12'!$B:$AP,7,FALSE)),IF($X$1=13,(VLOOKUP(B156,'X13'!$B:$AP,7,FALSE)),"B"))))))))))))))=TRUE," ",(IF($X$1=1,(VLOOKUP(B156,'X1'!$B:$AP,7,FALSE)),IF($X$1=2,(VLOOKUP(B156,'X2'!$B:$AP,7,FALSE)),IF($X$1=3,(VLOOKUP(B156,'X3'!$B:$AP,7,FALSE)),IF($X$1=4,(VLOOKUP(B156,'X4'!$B:$AP,7,FALSE)),IF($X$1=5,(VLOOKUP(B156,'X5'!$B:$AP,7,FALSE)),IF($X$1=6,(VLOOKUP(B156,'X6'!$B:$AP,7,FALSE)),IF($X$1=7,(VLOOKUP(B156,'X7'!$B:$AP,7,FALSE)),IF($X$1=8,(VLOOKUP(B156,'X8'!$B:$AP,7,FALSE)),IF($X$1=9,(VLOOKUP(B156,'X9'!$B:$AP,7,FALSE)),IF($X$1=10,(VLOOKUP(B156,'X10'!$B:$AP,7,FALSE)),IF($X$1=11,(VLOOKUP(B156,'X11'!$B:$AP,7,FALSE)),IF($X$1=12,(VLOOKUP(B156,'X12'!$B:$AP,7,FALSE)),IF($X$1=13,(VLOOKUP(B156,'X13'!$B:$AP,7,FALSE)),"B")))))))))))))))</f>
        <v xml:space="preserve"> </v>
      </c>
      <c r="F156" s="182" t="str">
        <f ca="1">IF(ISERROR(IF((IF($X$1=1,(VLOOKUP(B156,'X1'!$B:$AO,6,FALSE)),(IF($X$1=2,(VLOOKUP(B156,'X2'!$B:$AO,6,FALSE)),(IF($X$1=3,(VLOOKUP(B156,'X3'!$B:$AO,6,FALSE)),(IF($X$1=4,(VLOOKUP(B156,'X4'!$B:$AO,6,FALSE)),(IF($X$1=5,(VLOOKUP(B156,'X5'!$B:$AO,6,FALSE)),(IF($X$1=6,(VLOOKUP(B156,'X6'!$B:$AO,6,FALSE)),(IF($X$1=7,(VLOOKUP(B156,'X7'!$B:$AO,6,FALSE)),(IF($X$1=8,(VLOOKUP(B156,'X8'!$B:$AO,6,FALSE)),(IF($X$1=9,(VLOOKUP(B156,'X9'!$B:$AO,6,FALSE)),(IF($X$1=10,(VLOOKUP(B156,'X10'!$B:$AO,6,FALSE)),(IF($X$1=11,(VLOOKUP(B156,'X11'!$B:$AO,6,FALSE)),(IF($X$1=12,(VLOOKUP(B156,'X12'!$B:$AO,6,FALSE)),(VLOOKUP(B156,'X13'!$B:$AO,6,FALSE))))))))))))))))))))))))))=$V$1," ",(IF($X$1=1,(VLOOKUP(B156,'X1'!$B:$AO,6,FALSE)),(IF($X$1=2,(VLOOKUP(B156,'X2'!$B:$AO,6,FALSE)),(IF($X$1=3,(VLOOKUP(B156,'X3'!$B:$AO,6,FALSE)),(IF($X$1=4,(VLOOKUP(B156,'X4'!$B:$AO,6,FALSE)),(IF($X$1=5,(VLOOKUP(B156,'X5'!$B:$AO,6,FALSE)),(IF($X$1=6,(VLOOKUP(B156,'X6'!$B:$AO,6,FALSE)),(IF($X$1=7,(VLOOKUP(B156,'X7'!$B:$AO,6,FALSE)),(IF($X$1=8,(VLOOKUP(B156,'X8'!$B:$AO,6,FALSE)),(IF($X$1=9,(VLOOKUP(B156,'X9'!$B:$AO,6,FALSE)),(IF($X$1=10,(VLOOKUP(B156,'X10'!$B:$AO,6,FALSE)),(IF($X$1=11,(VLOOKUP(B156,'X11'!$B:$AO,6,FALSE)),(IF($X$1=12,(VLOOKUP(B156,'X12'!$B:$AO,6,FALSE)),(VLOOKUP(B156,'X13'!$B:$AO,6,FALSE))))))))))))))))))))))))))))=TRUE," ",(IF((IF($X$1=1,(VLOOKUP(B156,'X1'!$B:$AO,6,FALSE)),(IF($X$1=2,(VLOOKUP(B156,'X2'!$B:$AO,6,FALSE)),(IF($X$1=3,(VLOOKUP(B156,'X3'!$B:$AO,6,FALSE)),(IF($X$1=4,(VLOOKUP(B156,'X4'!$B:$AO,6,FALSE)),(IF($X$1=5,(VLOOKUP(B156,'X5'!$B:$AO,6,FALSE)),(IF($X$1=6,(VLOOKUP(B156,'X6'!$B:$AO,6,FALSE)),(IF($X$1=7,(VLOOKUP(B156,'X7'!$B:$AO,6,FALSE)),(IF($X$1=8,(VLOOKUP(B156,'X8'!$B:$AO,6,FALSE)),(IF($X$1=9,(VLOOKUP(B156,'X9'!$B:$AO,6,FALSE)),(IF($X$1=10,(VLOOKUP(B156,'X10'!$B:$AO,6,FALSE)),(IF($X$1=11,(VLOOKUP(B156,'X11'!$B:$AO,6,FALSE)),(IF($X$1=12,(VLOOKUP(B156,'X12'!$B:$AO,6,FALSE)),(VLOOKUP(B156,'X13'!$B:$AO,6,FALSE))))))))))))))))))))))))))=$V$1," ",(IF($X$1=1,(VLOOKUP(B156,'X1'!$B:$AO,6,FALSE)),(IF($X$1=2,(VLOOKUP(B156,'X2'!$B:$AO,6,FALSE)),(IF($X$1=3,(VLOOKUP(B156,'X3'!$B:$AO,6,FALSE)),(IF($X$1=4,(VLOOKUP(B156,'X4'!$B:$AO,6,FALSE)),(IF($X$1=5,(VLOOKUP(B156,'X5'!$B:$AO,6,FALSE)),(IF($X$1=6,(VLOOKUP(B156,'X6'!$B:$AO,6,FALSE)),(IF($X$1=7,(VLOOKUP(B156,'X7'!$B:$AO,6,FALSE)),(IF($X$1=8,(VLOOKUP(B156,'X8'!$B:$AO,6,FALSE)),(IF($X$1=9,(VLOOKUP(B156,'X9'!$B:$AO,6,FALSE)),(IF($X$1=10,(VLOOKUP(B156,'X10'!$B:$AO,6,FALSE)),(IF($X$1=11,(VLOOKUP(B156,'X11'!$B:$AO,6,FALSE)),(IF($X$1=12,(VLOOKUP(B156,'X12'!$B:$AO,6,FALSE)),(VLOOKUP(B156,'X13'!$B:$AO,6,FALSE)))))))))))))))))))))))))))))</f>
        <v xml:space="preserve"> </v>
      </c>
      <c r="G156" s="182" t="str">
        <f ca="1">IF(ISERROR(IF($X$1=1,(VLOOKUP(B156,'X1'!$B:$AZ,44,FALSE)),IF($X$1=2,(VLOOKUP(B156,'X2'!$B:$AZ,44,FALSE)),IF($X$1=3,(VLOOKUP(B156,'X3'!$B:$AZ,44,FALSE)),IF($X$1=4,(VLOOKUP(B156,'X4'!$B:$AZ,44,FALSE)),IF($X$1=5,(VLOOKUP(B156,'X5'!$B:$AZ,44,FALSE)),IF($X$1=6,(VLOOKUP(B156,'X6'!$B:$AZ,44,FALSE)),IF($X$1=7,(VLOOKUP(B156,'X7'!$B:$AZ,44,FALSE)),IF($X$1=8,(VLOOKUP(B156,'X8'!$B:$AZ,44,FALSE)),IF($X$1=9,(VLOOKUP(B156,'X9'!$B:$AZ,44,FALSE)),IF($X$1=10,(VLOOKUP(B156,'X10'!$B:$AZ,44,FALSE)),IF($X$1=11,(VLOOKUP(B156,'X11'!$B:$AZ,44,FALSE)),IF($X$1=12,(VLOOKUP(B156,'X12'!$B:$AZ,44,FALSE)),IF($X$1=13,(VLOOKUP(B156,'X13'!$B:$AZ,44,FALSE)),"B"))))))))))))))=TRUE," ",(IF($X$1=1,(VLOOKUP(B156,'X1'!$B:$AZ,44,FALSE)),IF($X$1=2,(VLOOKUP(B156,'X2'!$B:$AZ,44,FALSE)),IF($X$1=3,(VLOOKUP(B156,'X3'!$B:$AZ,44,FALSE)),IF($X$1=4,(VLOOKUP(B156,'X4'!$B:$AZ,44,FALSE)),IF($X$1=5,(VLOOKUP(B156,'X5'!$B:$AZ,44,FALSE)),IF($X$1=6,(VLOOKUP(B156,'X6'!$B:$AZ,44,FALSE)),IF($X$1=7,(VLOOKUP(B156,'X7'!$B:$AZ,44,FALSE)),IF($X$1=8,(VLOOKUP(B156,'X8'!$B:$AZ,44,FALSE)),IF($X$1=9,(VLOOKUP(B156,'X9'!$B:$AZ,44,FALSE)),IF($X$1=10,(VLOOKUP(B156,'X10'!$B:$AZ,44,FALSE)),IF($X$1=11,(VLOOKUP(B156,'X11'!$B:$AZ,44,FALSE)),IF($X$1=12,(VLOOKUP(B156,'X12'!$B:$AZ,44,FALSE)),IF($X$1=13,(VLOOKUP(B156,'X13'!$B:$AZ,44,FALSE)),"B")))))))))))))))</f>
        <v xml:space="preserve"> </v>
      </c>
      <c r="H156" s="182" t="str">
        <f ca="1">IF(ISERROR(IF($X$1=1,(VLOOKUP(B156,'X1'!$B:$AZ,8,FALSE)),IF($X$1=2,(VLOOKUP(B156,'X2'!$B:$AZ,8,FALSE)),IF($X$1=3,(VLOOKUP(B156,'X3'!$B:$AZ,8,FALSE)),IF($X$1=4,(VLOOKUP(B156,'X4'!$B:$AZ,8,FALSE)),IF($X$1=5,(VLOOKUP(B156,'X5'!$B:$AZ,8,FALSE)),IF($X$1=6,(VLOOKUP(B156,'X6'!$B:$AZ,8,FALSE)),IF($X$1=7,(VLOOKUP(B156,'X7'!$B:$AZ,8,FALSE)),IF($X$1=8,(VLOOKUP(B156,'X8'!$B:$AZ,8,FALSE)),IF($X$1=9,(VLOOKUP(B156,'X9'!$B:$AZ,8,FALSE)),IF($X$1=10,(VLOOKUP(B156,'X10'!$B:$AZ,8,FALSE)),IF($X$1=11,(VLOOKUP(B156,'X11'!$B:$AZ,8,FALSE)),IF($X$1=12,(VLOOKUP(B156,'X12'!$B:$AZ,8,FALSE)),IF($X$1=13,(VLOOKUP(B156,'X13'!$B:$AZ,8,FALSE)),"B"))))))))))))))=TRUE," ",(IF($X$1=1,(VLOOKUP(B156,'X1'!$B:$AZ,8,FALSE)),IF($X$1=2,(VLOOKUP(B156,'X2'!$B:$AZ,8,FALSE)),IF($X$1=3,(VLOOKUP(B156,'X3'!$B:$AZ,8,FALSE)),IF($X$1=4,(VLOOKUP(B156,'X4'!$B:$AZ,8,FALSE)),IF($X$1=5,(VLOOKUP(B156,'X5'!$B:$AZ,8,FALSE)),IF($X$1=6,(VLOOKUP(B156,'X6'!$B:$AZ,8,FALSE)),IF($X$1=7,(VLOOKUP(B156,'X7'!$B:$AZ,8,FALSE)),IF($X$1=8,(VLOOKUP(B156,'X8'!$B:$AZ,8,FALSE)),IF($X$1=9,(VLOOKUP(B156,'X9'!$B:$AZ,8,FALSE)),IF($X$1=10,(VLOOKUP(B156,'X10'!$B:$AZ,8,FALSE)),IF($X$1=11,(VLOOKUP(B156,'X11'!$B:$AZ,8,FALSE)),IF($X$1=12,(VLOOKUP(B156,'X12'!$B:$AZ,8,FALSE)),IF($X$1=13,(VLOOKUP(B156,'X13'!$B:$AZ,8,FALSE)),"B")))))))))))))))</f>
        <v xml:space="preserve"> </v>
      </c>
      <c r="I156" s="183" t="str">
        <f ca="1">IF(ISERROR(IF($X$1=1,(VLOOKUP(B156,'X1'!$B:$AZ,2,FALSE)),IF($X$1=2,(VLOOKUP(B156,'X2'!$B:$AZ,2,FALSE)),IF($X$1=3,(VLOOKUP(B156,'X3'!$B:$AZ,2,FALSE)),IF($X$1=4,(VLOOKUP(B156,'X4'!$B:$AZ,2,FALSE)),IF($X$1=5,(VLOOKUP(B156,'X5'!$B:$AZ,2,FALSE)),IF($X$1=6,(VLOOKUP(B156,'X6'!$B:$AZ,2,FALSE)),IF($X$1=7,(VLOOKUP(B156,'X7'!$B:$AZ,2,FALSE)),IF($X$1=8,(VLOOKUP(B156,'X8'!$B:$AZ,2,FALSE)),IF($X$1=9,(VLOOKUP(B156,'X9'!$B:$AZ,2,FALSE)),IF($X$1=10,(VLOOKUP(B156,'X10'!$B:$AZ,2,FALSE)),IF($X$1=11,(VLOOKUP(B156,'X11'!$B:$AZ,2,FALSE)),IF($X$1=12,(VLOOKUP(B156,'X12'!$B:$AZ,2,FALSE)),IF($X$1=13,(VLOOKUP(B156,'X13'!$B:$AZ,2,FALSE)),"B"))))))))))))))=TRUE," ",(IF($X$1=1,(VLOOKUP(B156,'X1'!$B:$AZ,2,FALSE)),IF($X$1=2,(VLOOKUP(B156,'X2'!$B:$AZ,2,FALSE)),IF($X$1=3,(VLOOKUP(B156,'X3'!$B:$AZ,2,FALSE)),IF($X$1=4,(VLOOKUP(B156,'X4'!$B:$AZ,2,FALSE)),IF($X$1=5,(VLOOKUP(B156,'X5'!$B:$AZ,2,FALSE)),IF($X$1=6,(VLOOKUP(B156,'X6'!$B:$AZ,2,FALSE)),IF($X$1=7,(VLOOKUP(B156,'X7'!$B:$AZ,2,FALSE)),IF($X$1=8,(VLOOKUP(B156,'X8'!$B:$AZ,2,FALSE)),IF($X$1=9,(VLOOKUP(B156,'X9'!$B:$AZ,2,FALSE)),IF($X$1=10,(VLOOKUP(B156,'X10'!$B:$AZ,2,FALSE)),IF($X$1=11,(VLOOKUP(B156,'X11'!$B:$AZ,2,FALSE)),IF($X$1=12,(VLOOKUP(B156,'X12'!$B:$AZ,2,FALSE)),IF($X$1=13,(VLOOKUP(B156,'X13'!$B:$AZ,2,FALSE)),"B")))))))))))))))</f>
        <v xml:space="preserve"> </v>
      </c>
      <c r="J156" s="183" t="str">
        <f ca="1">IF(ISERROR(IF($X$1=1,(VLOOKUP(B156,'X1'!$B:$AZ,3,FALSE)),IF($X$1=2,(VLOOKUP(B156,'X2'!$B:$AZ,3,FALSE)),IF($X$1=3,(VLOOKUP(B156,'X3'!$B:$AZ,3,FALSE)),IF($X$1=4,(VLOOKUP(B156,'X4'!$B:$AZ,3,FALSE)),IF($X$1=5,(VLOOKUP(B156,'X5'!$B:$AZ,3,FALSE)),IF($X$1=6,(VLOOKUP(B156,'X6'!$B:$AZ,3,FALSE)),IF($X$1=7,(VLOOKUP(B156,'X7'!$B:$AZ,3,FALSE)),IF($X$1=8,(VLOOKUP(B156,'X8'!$B:$AZ,3,FALSE)),IF($X$1=9,(VLOOKUP(B156,'X9'!$B:$AZ,3,FALSE)),IF($X$1=10,(VLOOKUP(B156,'X10'!$B:$AZ,3,FALSE)),IF($X$1=11,(VLOOKUP(B156,'X11'!$B:$AZ,3,FALSE)),IF($X$1=12,(VLOOKUP(B156,'X12'!$B:$AZ,3,FALSE)),IF($X$1=13,(VLOOKUP(B156,'X13'!$B:$AZ,3,FALSE)),"B"))))))))))))))=TRUE," ",(IF($X$1=1,(VLOOKUP(B156,'X1'!$B:$AZ,3,FALSE)),IF($X$1=2,(VLOOKUP(B156,'X2'!$B:$AZ,3,FALSE)),IF($X$1=3,(VLOOKUP(B156,'X3'!$B:$AZ,3,FALSE)),IF($X$1=4,(VLOOKUP(B156,'X4'!$B:$AZ,3,FALSE)),IF($X$1=5,(VLOOKUP(B156,'X5'!$B:$AZ,3,FALSE)),IF($X$1=6,(VLOOKUP(B156,'X6'!$B:$AZ,3,FALSE)),IF($X$1=7,(VLOOKUP(B156,'X7'!$B:$AZ,3,FALSE)),IF($X$1=8,(VLOOKUP(B156,'X8'!$B:$AZ,3,FALSE)),IF($X$1=9,(VLOOKUP(B156,'X9'!$B:$AZ,3,FALSE)),IF($X$1=10,(VLOOKUP(B156,'X10'!$B:$AZ,3,FALSE)),IF($X$1=11,(VLOOKUP(B156,'X11'!$B:$AZ,3,FALSE)),IF($X$1=12,(VLOOKUP(B156,'X12'!$B:$AZ,3,FALSE)),IF($X$1=13,(VLOOKUP(B156,'X13'!$B:$AZ,3,FALSE)),"B")))))))))))))))</f>
        <v xml:space="preserve"> </v>
      </c>
      <c r="K156" s="183" t="str">
        <f ca="1">IF(ISERROR(IF($X$1=1,(VLOOKUP(B156,'X1'!$B:$AZ,5,FALSE)),IF($X$1=2,(VLOOKUP(B156,'X2'!$B:$AZ,5,FALSE)),IF($X$1=3,(VLOOKUP(B156,'X3'!$B:$AZ,5,FALSE)),IF($X$1=4,(VLOOKUP(B156,'X4'!$B:$AZ,5,FALSE)),IF($X$1=5,(VLOOKUP(B156,'X5'!$B:$AZ,5,FALSE)),IF($X$1=6,(VLOOKUP(B156,'X6'!$B:$AZ,5,FALSE)),IF($X$1=7,(VLOOKUP(B156,'X7'!$B:$AZ,5,FALSE)),IF($X$1=8,(VLOOKUP(B156,'X8'!$B:$AZ,5,FALSE)),IF($X$1=9,(VLOOKUP(B156,'X9'!$B:$AZ,5,FALSE)),IF($X$1=10,(VLOOKUP(B156,'X10'!$B:$AZ,5,FALSE)),IF($X$1=11,(VLOOKUP(B156,'X11'!$B:$AZ,5,FALSE)),IF($X$1=12,(VLOOKUP(B156,'X12'!$B:$AZ,5,FALSE)),IF($X$1=13,(VLOOKUP(B156,'X13'!$B:$AZ,5,FALSE)),"B"))))))))))))))=TRUE," ",(IF($X$1=1,(VLOOKUP(B156,'X1'!$B:$AZ,5,FALSE)),IF($X$1=2,(VLOOKUP(B156,'X2'!$B:$AZ,5,FALSE)),IF($X$1=3,(VLOOKUP(B156,'X3'!$B:$AZ,5,FALSE)),IF($X$1=4,(VLOOKUP(B156,'X4'!$B:$AZ,5,FALSE)),IF($X$1=5,(VLOOKUP(B156,'X5'!$B:$AZ,5,FALSE)),IF($X$1=6,(VLOOKUP(B156,'X6'!$B:$AZ,5,FALSE)),IF($X$1=7,(VLOOKUP(B156,'X7'!$B:$AZ,5,FALSE)),IF($X$1=8,(VLOOKUP(B156,'X8'!$B:$AZ,5,FALSE)),IF($X$1=9,(VLOOKUP(B156,'X9'!$B:$AZ,5,FALSE)),IF($X$1=10,(VLOOKUP(B156,'X10'!$B:$AZ,5,FALSE)),IF($X$1=11,(VLOOKUP(B156,'X11'!$B:$AZ,5,FALSE)),IF($X$1=12,(VLOOKUP(B156,'X12'!$B:$AZ,5,FALSE)),IF($X$1=13,(VLOOKUP(B156,'X13'!$B:$AZ,5,FALSE)),"B")))))))))))))))</f>
        <v xml:space="preserve"> </v>
      </c>
      <c r="L156" s="184" t="str">
        <f ca="1">IF(ISERROR(IF($X$1=1,(VLOOKUP(B156,'X1'!$B:$AZ,9,FALSE)),IF($X$1=2,(VLOOKUP(B156,'X2'!$B:$AZ,9,FALSE)),IF($X$1=3,(VLOOKUP(B156,'X3'!$B:$AZ,9,FALSE)),IF($X$1=4,(VLOOKUP(B156,'X4'!$B:$AZ,9,FALSE)),IF($X$1=5,(VLOOKUP(B156,'X5'!$B:$AZ,9,FALSE)),IF($X$1=6,(VLOOKUP(B156,'X6'!$B:$AZ,9,FALSE)),IF($X$1=7,(VLOOKUP(B156,'X7'!$B:$AZ,9,FALSE)),IF($X$1=8,(VLOOKUP(B156,'X8'!$B:$AZ,9,FALSE)),IF($X$1=9,(VLOOKUP(B156,'X9'!$B:$AZ,9,FALSE)),IF($X$1=10,(VLOOKUP(B156,'X10'!$B:$AZ,9,FALSE)),IF($X$1=11,(VLOOKUP(B156,'X11'!$B:$AZ,9,FALSE)),IF($X$1=12,(VLOOKUP(B156,'X12'!$B:$AZ,9,FALSE)),IF($X$1=13,(VLOOKUP(B156,'X13'!$B:$AZ,9,FALSE)),"B"))))))))))))))=TRUE," ",(IF($X$1=1,(VLOOKUP(B156,'X1'!$B:$AZ,9,FALSE)),IF($X$1=2,(VLOOKUP(B156,'X2'!$B:$AZ,9,FALSE)),IF($X$1=3,(VLOOKUP(B156,'X3'!$B:$AZ,9,FALSE)),IF($X$1=4,(VLOOKUP(B156,'X4'!$B:$AZ,9,FALSE)),IF($X$1=5,(VLOOKUP(B156,'X5'!$B:$AZ,9,FALSE)),IF($X$1=6,(VLOOKUP(B156,'X6'!$B:$AZ,9,FALSE)),IF($X$1=7,(VLOOKUP(B156,'X7'!$B:$AZ,9,FALSE)),IF($X$1=8,(VLOOKUP(B156,'X8'!$B:$AZ,9,FALSE)),IF($X$1=9,(VLOOKUP(B156,'X9'!$B:$AZ,9,FALSE)),IF($X$1=10,(VLOOKUP(B156,'X10'!$B:$AZ,9,FALSE)),IF($X$1=11,(VLOOKUP(B156,'X11'!$B:$AZ,9,FALSE)),IF($X$1=12,(VLOOKUP(B156,'X12'!$B:$AZ,9,FALSE)),IF($X$1=13,(VLOOKUP(B156,'X13'!$B:$AZ,9,FALSE)),"B")))))))))))))))</f>
        <v xml:space="preserve"> </v>
      </c>
      <c r="M156" s="184" t="str">
        <f ca="1">IF(ISERROR(IF($X$1=1,(VLOOKUP(B156,'X1'!$B:$AZ,10,FALSE)),IF($X$1=2,(VLOOKUP(B156,'X2'!$B:$AZ,10,FALSE)),IF($X$1=3,(VLOOKUP(B156,'X3'!$B:$AZ,10,FALSE)),IF($X$1=4,(VLOOKUP(B156,'X4'!$B:$AZ,10,FALSE)),IF($X$1=5,(VLOOKUP(B156,'X5'!$B:$AZ,10,FALSE)),IF($X$1=6,(VLOOKUP(B156,'X6'!$B:$AZ,10,FALSE)),IF($X$1=7,(VLOOKUP(B156,'X7'!$B:$AZ,10,FALSE)),IF($X$1=8,(VLOOKUP(B156,'X8'!$B:$AZ,10,FALSE)),IF($X$1=9,(VLOOKUP(B156,'X9'!$B:$AZ,10,FALSE)),IF($X$1=10,(VLOOKUP(B156,'X10'!$B:$AZ,10,FALSE)),IF($X$1=11,(VLOOKUP(B156,'X11'!$B:$AZ,10,FALSE)),IF($X$1=12,(VLOOKUP(B156,'X12'!$B:$AZ,10,FALSE)),IF($X$1=13,(VLOOKUP(B156,'X13'!$B:$AZ,10,FALSE)),"B"))))))))))))))=TRUE," ",(IF($X$1=1,(VLOOKUP(B156,'X1'!$B:$AZ,10,FALSE)),IF($X$1=2,(VLOOKUP(B156,'X2'!$B:$AZ,10,FALSE)),IF($X$1=3,(VLOOKUP(B156,'X3'!$B:$AZ,10,FALSE)),IF($X$1=4,(VLOOKUP(B156,'X4'!$B:$AZ,10,FALSE)),IF($X$1=5,(VLOOKUP(B156,'X5'!$B:$AZ,10,FALSE)),IF($X$1=6,(VLOOKUP(B156,'X6'!$B:$AZ,10,FALSE)),IF($X$1=7,(VLOOKUP(B156,'X7'!$B:$AZ,10,FALSE)),IF($X$1=8,(VLOOKUP(B156,'X8'!$B:$AZ,10,FALSE)),IF($X$1=9,(VLOOKUP(B156,'X9'!$B:$AZ,10,FALSE)),IF($X$1=10,(VLOOKUP(B156,'X10'!$B:$AZ,10,FALSE)),IF($X$1=11,(VLOOKUP(B156,'X11'!$B:$AZ,10,FALSE)),IF($X$1=12,(VLOOKUP(B156,'X12'!$B:$AZ,10,FALSE)),IF($X$1=13,(VLOOKUP(B156,'X13'!$B:$AZ,10,FALSE)),"B")))))))))))))))</f>
        <v xml:space="preserve"> </v>
      </c>
      <c r="N156" s="185" t="str">
        <f ca="1">IF(ISERROR(IF($X$1=1,(VLOOKUP(B156,'X1'!$B:$AZ,45,FALSE)),IF($X$1=2,(VLOOKUP(B156,'X2'!$B:$AZ,45,FALSE)),IF($X$1=3,(VLOOKUP(B156,'X3'!$B:$AZ,45,FALSE)),IF($X$1=4,(VLOOKUP(B156,'X4'!$B:$AZ,45,FALSE)),IF($X$1=5,(VLOOKUP(B156,'X5'!$B:$AZ,45,FALSE)),IF($X$1=6,(VLOOKUP(B156,'X6'!$B:$AZ,45,FALSE)),IF($X$1=7,(VLOOKUP(B156,'X7'!$B:$AZ,45,FALSE)),IF($X$1=8,(VLOOKUP(B156,'X8'!$B:$AZ,45,FALSE)),IF($X$1=9,(VLOOKUP(B156,'X9'!$B:$AZ,45,FALSE)),IF($X$1=10,(VLOOKUP(B156,'X10'!$B:$AZ,45,FALSE)),IF($X$1=11,(VLOOKUP(B156,'X11'!$B:$AZ,45,FALSE)),IF($X$1=12,(VLOOKUP(B156,'X12'!$B:$AZ,45,FALSE)),IF($X$1=13,(VLOOKUP(B156,'X13'!$B:$AZ,45,FALSE)),"B"))))))))))))))=TRUE," ",(IF($X$1=1,(VLOOKUP(B156,'X1'!$B:$AZ,45,FALSE)),IF($X$1=2,(VLOOKUP(B156,'X2'!$B:$AZ,45,FALSE)),IF($X$1=3,(VLOOKUP(B156,'X3'!$B:$AZ,45,FALSE)),IF($X$1=4,(VLOOKUP(B156,'X4'!$B:$AZ,45,FALSE)),IF($X$1=5,(VLOOKUP(B156,'X5'!$B:$AZ,45,FALSE)),IF($X$1=6,(VLOOKUP(B156,'X6'!$B:$AZ,45,FALSE)),IF($X$1=7,(VLOOKUP(B156,'X7'!$B:$AZ,45,FALSE)),IF($X$1=8,(VLOOKUP(B156,'X8'!$B:$AZ,45,FALSE)),IF($X$1=9,(VLOOKUP(B156,'X9'!$B:$AZ,45,FALSE)),IF($X$1=10,(VLOOKUP(B156,'X10'!$B:$AZ,45,FALSE)),IF($X$1=11,(VLOOKUP(B156,'X11'!$B:$AZ,45,FALSE)),IF($X$1=12,(VLOOKUP(B156,'X12'!$B:$AZ,45,FALSE)),IF($X$1=13,(VLOOKUP(B156,'X13'!$B:$AZ,45,FALSE)),"B")))))))))))))))</f>
        <v xml:space="preserve"> </v>
      </c>
      <c r="O156" s="184" t="str">
        <f ca="1">IF(ISERROR(IF($X$1=1,(VLOOKUP(B156,'X1'!$B:$AZ,11,FALSE)),IF($X$1=2,(VLOOKUP(B156,'X2'!$B:$AZ,11,FALSE)),IF($X$1=3,(VLOOKUP(B156,'X3'!$B:$AZ,11,FALSE)),IF($X$1=4,(VLOOKUP(B156,'X4'!$B:$AZ,11,FALSE)),IF($X$1=5,(VLOOKUP(B156,'X5'!$B:$AZ,11,FALSE)),IF($X$1=6,(VLOOKUP(B156,'X6'!$B:$AZ,11,FALSE)),IF($X$1=7,(VLOOKUP(B156,'X7'!$B:$AZ,11,FALSE)),IF($X$1=8,(VLOOKUP(B156,'X8'!$B:$AZ,11,FALSE)),IF($X$1=9,(VLOOKUP(B156,'X9'!$B:$AZ,11,FALSE)),IF($X$1=10,(VLOOKUP(B156,'X10'!$B:$AZ,11,FALSE)),IF($X$1=11,(VLOOKUP(B156,'X11'!$B:$AZ,11,FALSE)),IF($X$1=12,(VLOOKUP(B156,'X12'!$B:$AZ,11,FALSE)),IF($X$1=13,(VLOOKUP(B156,'X13'!$B:$AZ,11,FALSE)),"B"))))))))))))))=TRUE," ",(IF($X$1=1,(VLOOKUP(B156,'X1'!$B:$AZ,11,FALSE)),IF($X$1=2,(VLOOKUP(B156,'X2'!$B:$AZ,11,FALSE)),IF($X$1=3,(VLOOKUP(B156,'X3'!$B:$AZ,11,FALSE)),IF($X$1=4,(VLOOKUP(B156,'X4'!$B:$AZ,11,FALSE)),IF($X$1=5,(VLOOKUP(B156,'X5'!$B:$AZ,11,FALSE)),IF($X$1=6,(VLOOKUP(B156,'X6'!$B:$AZ,11,FALSE)),IF($X$1=7,(VLOOKUP(B156,'X7'!$B:$AZ,11,FALSE)),IF($X$1=8,(VLOOKUP(B156,'X8'!$B:$AZ,11,FALSE)),IF($X$1=9,(VLOOKUP(B156,'X9'!$B:$AZ,11,FALSE)),IF($X$1=10,(VLOOKUP(B156,'X10'!$B:$AZ,11,FALSE)),IF($X$1=11,(VLOOKUP(B156,'X11'!$B:$AZ,11,FALSE)),IF($X$1=12,(VLOOKUP(B156,'X12'!$B:$AZ,11,FALSE)),IF($X$1=13,(VLOOKUP(B156,'X13'!$B:$AZ,11,FALSE)),"B")))))))))))))))</f>
        <v xml:space="preserve"> </v>
      </c>
      <c r="P156" s="184" t="str">
        <f ca="1">IF(ISERROR(IF($X$1=1,(VLOOKUP(B156,'X1'!$B:$AZ,12,FALSE)),IF($X$1=2,(VLOOKUP(B156,'X2'!$B:$AZ,12,FALSE)),IF($X$1=3,(VLOOKUP(B156,'X3'!$B:$AZ,12,FALSE)),IF($X$1=4,(VLOOKUP(B156,'X4'!$B:$AZ,12,FALSE)),IF($X$1=5,(VLOOKUP(B156,'X5'!$B:$AZ,12,FALSE)),IF($X$1=6,(VLOOKUP(B156,'X6'!$B:$AZ,12,FALSE)),IF($X$1=7,(VLOOKUP(B156,'X7'!$B:$AZ,12,FALSE)),IF($X$1=8,(VLOOKUP(B156,'X8'!$B:$AZ,12,FALSE)),IF($X$1=9,(VLOOKUP(B156,'X9'!$B:$AZ,12,FALSE)),IF($X$1=10,(VLOOKUP(B156,'X10'!$B:$AZ,12,FALSE)),IF($X$1=11,(VLOOKUP(B156,'X11'!$B:$AZ,12,FALSE)),IF($X$1=12,(VLOOKUP(B156,'X12'!$B:$AZ,12,FALSE)),IF($X$1=13,(VLOOKUP(B156,'X13'!$B:$AZ,12,FALSE)),"B"))))))))))))))=TRUE," ",(IF($X$1=1,(VLOOKUP(B156,'X1'!$B:$AZ,12,FALSE)),IF($X$1=2,(VLOOKUP(B156,'X2'!$B:$AZ,12,FALSE)),IF($X$1=3,(VLOOKUP(B156,'X3'!$B:$AZ,12,FALSE)),IF($X$1=4,(VLOOKUP(B156,'X4'!$B:$AZ,12,FALSE)),IF($X$1=5,(VLOOKUP(B156,'X5'!$B:$AZ,12,FALSE)),IF($X$1=6,(VLOOKUP(B156,'X6'!$B:$AZ,12,FALSE)),IF($X$1=7,(VLOOKUP(B156,'X7'!$B:$AZ,12,FALSE)),IF($X$1=8,(VLOOKUP(B156,'X8'!$B:$AZ,12,FALSE)),IF($X$1=9,(VLOOKUP(B156,'X9'!$B:$AZ,12,FALSE)),IF($X$1=10,(VLOOKUP(B156,'X10'!$B:$AZ,12,FALSE)),IF($X$1=11,(VLOOKUP(B156,'X11'!$B:$AZ,12,FALSE)),IF($X$1=12,(VLOOKUP(B156,'X12'!$B:$AZ,12,FALSE)),IF($X$1=13,(VLOOKUP(B156,'X13'!$B:$AZ,12,FALSE)),"B")))))))))))))))</f>
        <v xml:space="preserve"> </v>
      </c>
      <c r="Q156" s="185" t="str">
        <f ca="1">IF(ISERROR(IF($X$1=1,(VLOOKUP(B156,'X1'!$B:$AZ,46,FALSE)),IF($X$1=2,(VLOOKUP(B156,'X2'!$B:$AZ,46,FALSE)),IF($X$1=3,(VLOOKUP(B156,'X3'!$B:$AZ,46,FALSE)),IF($X$1=4,(VLOOKUP(B156,'X4'!$B:$AZ,46,FALSE)),IF($X$1=5,(VLOOKUP(B156,'X5'!$B:$AZ,46,FALSE)),IF($X$1=6,(VLOOKUP(B156,'X6'!$B:$AZ,46,FALSE)),IF($X$1=7,(VLOOKUP(B156,'X7'!$B:$AZ,46,FALSE)),IF($X$1=8,(VLOOKUP(B156,'X8'!$B:$AZ,46,FALSE)),IF($X$1=9,(VLOOKUP(B156,'X9'!$B:$AZ,46,FALSE)),IF($X$1=10,(VLOOKUP(B156,'X10'!$B:$AZ,46,FALSE)),IF($X$1=11,(VLOOKUP(B156,'X11'!$B:$AZ,46,FALSE)),IF($X$1=12,(VLOOKUP(B156,'X12'!$B:$AZ,46,FALSE)),IF($X$1=13,(VLOOKUP(B156,'X13'!$B:$AZ,46,FALSE)),"B"))))))))))))))=TRUE," ",(IF($X$1=1,(VLOOKUP(B156,'X1'!$B:$AZ,46,FALSE)),IF($X$1=2,(VLOOKUP(B156,'X2'!$B:$AZ,46,FALSE)),IF($X$1=3,(VLOOKUP(B156,'X3'!$B:$AZ,46,FALSE)),IF($X$1=4,(VLOOKUP(B156,'X4'!$B:$AZ,46,FALSE)),IF($X$1=5,(VLOOKUP(B156,'X5'!$B:$AZ,46,FALSE)),IF($X$1=6,(VLOOKUP(B156,'X6'!$B:$AZ,46,FALSE)),IF($X$1=7,(VLOOKUP(B156,'X7'!$B:$AZ,46,FALSE)),IF($X$1=8,(VLOOKUP(B156,'X8'!$B:$AZ,46,FALSE)),IF($X$1=9,(VLOOKUP(B156,'X9'!$B:$AZ,46,FALSE)),IF($X$1=10,(VLOOKUP(B156,'X10'!$B:$AZ,46,FALSE)),IF($X$1=11,(VLOOKUP(B156,'X11'!$B:$AZ,46,FALSE)),IF($X$1=12,(VLOOKUP(B156,'X12'!$B:$AZ,46,FALSE)),IF($X$1=13,(VLOOKUP(B156,'X13'!$B:$AZ,46,FALSE)),"B")))))))))))))))</f>
        <v xml:space="preserve"> </v>
      </c>
      <c r="R156" s="185" t="str">
        <f ca="1">IF(ISERROR(IF($X$1=1,(VLOOKUP(B156,'X1'!$B:$AZ,15,FALSE)),IF($X$1=2,(VLOOKUP(B156,'X2'!$B:$AZ,15,FALSE)),IF($X$1=3,(VLOOKUP(B156,'X3'!$B:$AZ,15,FALSE)),IF($X$1=4,(VLOOKUP(B156,'X4'!$B:$AZ,15,FALSE)),IF($X$1=5,(VLOOKUP(B156,'X5'!$B:$AZ,15,FALSE)),IF($X$1=6,(VLOOKUP(B156,'X6'!$B:$AZ,15,FALSE)),IF($X$1=7,(VLOOKUP(B156,'X7'!$B:$AZ,15,FALSE)),IF($X$1=8,(VLOOKUP(B156,'X8'!$B:$AZ,15,FALSE)),IF($X$1=9,(VLOOKUP(B156,'X9'!$B:$AZ,15,FALSE)),IF($X$1=10,(VLOOKUP(B156,'X10'!$B:$AZ,15,FALSE)),IF($X$1=11,(VLOOKUP(B156,'X11'!$B:$AZ,15,FALSE)),IF($X$1=12,(VLOOKUP(B156,'X12'!$B:$AZ,15,FALSE)),IF($X$1=13,(VLOOKUP(B156,'X13'!$B:$AZ,15,FALSE)),"B"))))))))))))))=TRUE," ",(IF($X$1=1,(VLOOKUP(B156,'X1'!$B:$AZ,15,FALSE)),IF($X$1=2,(VLOOKUP(B156,'X2'!$B:$AZ,15,FALSE)),IF($X$1=3,(VLOOKUP(B156,'X3'!$B:$AZ,15,FALSE)),IF($X$1=4,(VLOOKUP(B156,'X4'!$B:$AZ,15,FALSE)),IF($X$1=5,(VLOOKUP(B156,'X5'!$B:$AZ,15,FALSE)),IF($X$1=6,(VLOOKUP(B156,'X6'!$B:$AZ,15,FALSE)),IF($X$1=7,(VLOOKUP(B156,'X7'!$B:$AZ,15,FALSE)),IF($X$1=8,(VLOOKUP(B156,'X8'!$B:$AZ,15,FALSE)),IF($X$1=9,(VLOOKUP(B156,'X9'!$B:$AZ,15,FALSE)),IF($X$1=10,(VLOOKUP(B156,'X10'!$B:$AZ,15,FALSE)),IF($X$1=11,(VLOOKUP(B156,'X11'!$B:$AZ,15,FALSE)),IF($X$1=12,(VLOOKUP(B156,'X12'!$B:$AZ,15,FALSE)),IF($X$1=13,(VLOOKUP(B156,'X13'!$B:$AZ,15,FALSE)),"B")))))))))))))))</f>
        <v xml:space="preserve"> </v>
      </c>
      <c r="S156" s="185" t="str">
        <f ca="1">IF(ISERROR(IF((IF($X$1=1,(VLOOKUP(B156,'X1'!$B:$AZ,14,FALSE)),(IF($X$1=2,(VLOOKUP(B156,'X2'!$B:$AZ,14,FALSE)),(IF($X$1=3,(VLOOKUP(B156,'X3'!$B:$AZ,14,FALSE)),(IF($X$1=4,(VLOOKUP(B156,'X4'!$B:$AZ,14,FALSE)),(IF($X$1=5,(VLOOKUP(B156,'X5'!$B:$AZ,14,FALSE)),(IF($X$1=6,(VLOOKUP(B156,'X6'!$B:$AZ,14,FALSE)),(IF($X$1=7,(VLOOKUP(B156,'X7'!$B:$AZ,14,FALSE)),(IF($X$1=8,(VLOOKUP(B156,'X8'!$B:$AZ,14,FALSE)),(IF($X$1=9,(VLOOKUP(B156,'X9'!$B:$AZ,14,FALSE)),(IF($X$1=10,(VLOOKUP(B156,'X10'!$B:$AZ,14,FALSE)),(IF($X$1=11,(VLOOKUP(B156,'X11'!$B:$AZ,14,FALSE)),(IF($X$1=12,(VLOOKUP(B156,'X12'!$B:$AZ,14,FALSE)),(VLOOKUP(B156,'X13'!$B:$AZ,14,FALSE))))))))))))))))))))))))))=$V$1," ",(IF($X$1=1,(VLOOKUP(B156,'X1'!$B:$AZ,14,FALSE)),(IF($X$1=2,(VLOOKUP(B156,'X2'!$B:$AZ,14,FALSE)),(IF($X$1=3,(VLOOKUP(B156,'X3'!$B:$AZ,14,FALSE)),(IF($X$1=4,(VLOOKUP(B156,'X4'!$B:$AZ,14,FALSE)),(IF($X$1=5,(VLOOKUP(B156,'X5'!$B:$AZ,14,FALSE)),(IF($X$1=6,(VLOOKUP(B156,'X6'!$B:$AZ,14,FALSE)),(IF($X$1=7,(VLOOKUP(B156,'X7'!$B:$AZ,14,FALSE)),(IF($X$1=8,(VLOOKUP(B156,'X8'!$B:$AZ,14,FALSE)),(IF($X$1=9,(VLOOKUP(B156,'X9'!$B:$AZ,14,FALSE)),(IF($X$1=10,(VLOOKUP(B156,'X10'!$B:$AZ,14,FALSE)),(IF($X$1=11,(VLOOKUP(B156,'X11'!$B:$AZ,14,FALSE)),(IF($X$1=12,(VLOOKUP(B156,'X12'!$B:$AZ,14,FALSE)),(VLOOKUP(B156,'X13'!$B:$AZ,14,FALSE))))))))))))))))))))))))))))=TRUE," ",(IF((IF($X$1=1,(VLOOKUP(B156,'X1'!$B:$AZ,14,FALSE)),(IF($X$1=2,(VLOOKUP(B156,'X2'!$B:$AZ,14,FALSE)),(IF($X$1=3,(VLOOKUP(B156,'X3'!$B:$AZ,14,FALSE)),(IF($X$1=4,(VLOOKUP(B156,'X4'!$B:$AZ,14,FALSE)),(IF($X$1=5,(VLOOKUP(B156,'X5'!$B:$AZ,14,FALSE)),(IF($X$1=6,(VLOOKUP(B156,'X6'!$B:$AZ,14,FALSE)),(IF($X$1=7,(VLOOKUP(B156,'X7'!$B:$AZ,14,FALSE)),(IF($X$1=8,(VLOOKUP(B156,'X8'!$B:$AZ,14,FALSE)),(IF($X$1=9,(VLOOKUP(B156,'X9'!$B:$AZ,14,FALSE)),(IF($X$1=10,(VLOOKUP(B156,'X10'!$B:$AZ,14,FALSE)),(IF($X$1=11,(VLOOKUP(B156,'X11'!$B:$AZ,14,FALSE)),(IF($X$1=12,(VLOOKUP(B156,'X12'!$B:$AZ,14,FALSE)),(VLOOKUP(B156,'X13'!$B:$AZ,14,FALSE))))))))))))))))))))))))))=$V$1," ",(IF($X$1=1,(VLOOKUP(B156,'X1'!$B:$AZ,14,FALSE)),(IF($X$1=2,(VLOOKUP(B156,'X2'!$B:$AZ,14,FALSE)),(IF($X$1=3,(VLOOKUP(B156,'X3'!$B:$AZ,14,FALSE)),(IF($X$1=4,(VLOOKUP(B156,'X4'!$B:$AZ,14,FALSE)),(IF($X$1=5,(VLOOKUP(B156,'X5'!$B:$AZ,14,FALSE)),(IF($X$1=6,(VLOOKUP(B156,'X6'!$B:$AZ,14,FALSE)),(IF($X$1=7,(VLOOKUP(B156,'X7'!$B:$AZ,14,FALSE)),(IF($X$1=8,(VLOOKUP(B156,'X8'!$B:$AZ,14,FALSE)),(IF($X$1=9,(VLOOKUP(B156,'X9'!$B:$AZ,14,FALSE)),(IF($X$1=10,(VLOOKUP(B156,'X10'!$B:$AZ,14,FALSE)),(IF($X$1=11,(VLOOKUP(B156,'X11'!$B:$AZ,14,FALSE)),(IF($X$1=12,(VLOOKUP(B156,'X12'!$B:$AZ,14,FALSE)),(VLOOKUP(B156,'X13'!$B:$AZ,14,FALSE)))))))))))))))))))))))))))))</f>
        <v xml:space="preserve"> </v>
      </c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</row>
    <row r="157" spans="1:67" ht="14.1" customHeight="1" x14ac:dyDescent="0.2">
      <c r="A157" s="156" t="s">
        <v>1058</v>
      </c>
      <c r="B157" s="122" t="str">
        <f>IF(ISERROR(IF($U$16=1,(VLOOKUP(A157,$AC$89:$AH$125,2,FALSE)),IF((IF($X$1=1,'X1'!B116,(IF($X$1=2,'X2'!B116,(IF($X$1=3,'X3'!B116,(IF($X$1=4,'X4'!B116,(IF($X$1=5,'X5'!B116,(IF($X$1=6,'X6'!B116,(IF($X$1=7,'X7'!B116,(IF($X$1=8,'X8'!B116,(IF($X$1=9,'X9'!B116,(IF($X$1=10,'X10'!B116,(IF($X$1=11,'X11'!B116,(IF($X$1=12,'X12'!B116,'X13'!B116))))))))))))))))))))))))="","",(IF($X$1=1,'X1'!B116,(IF($X$1=2,'X2'!B116,(IF($X$1=3,'X3'!B116,(IF($X$1=4,'X4'!B116,(IF($X$1=5,'X5'!B116,(IF($X$1=6,'X6'!B116,(IF($X$1=7,'X7'!B116,(IF($X$1=8,'X8'!B116,(IF($X$1=9,'X9'!B116,(IF($X$1=10,'X10'!B116,(IF($X$1=11,'X11'!B116,(IF($X$1=12,'X12'!B116,'X13'!B116)))))))))))))))))))))))))))=TRUE," ",(IF($U$16=1,(VLOOKUP(A157,$AC$89:$AH$125,2,FALSE)),IF((IF($X$1=1,'X1'!B116,(IF($X$1=2,'X2'!B116,(IF($X$1=3,'X3'!B116,(IF($X$1=4,'X4'!B116,(IF($X$1=5,'X5'!B116,(IF($X$1=6,'X6'!B116,(IF($X$1=7,'X7'!B116,(IF($X$1=8,'X8'!B116,(IF($X$1=9,'X9'!B116,(IF($X$1=10,'X10'!B116,(IF($X$1=11,'X11'!B116,(IF($X$1=12,'X12'!B116,'X13'!B116))))))))))))))))))))))))="","",(IF($X$1=1,'X1'!B116,(IF($X$1=2,'X2'!B116,(IF($X$1=3,'X3'!B116,(IF($X$1=4,'X4'!B116,(IF($X$1=5,'X5'!B116,(IF($X$1=6,'X6'!B116,(IF($X$1=7,'X7'!B116,(IF($X$1=8,'X8'!B116,(IF($X$1=9,'X9'!B116,(IF($X$1=10,'X10'!B116,(IF($X$1=11,'X11'!B116,(IF($X$1=12,'X12'!B116,'X13'!B116))))))))))))))))))))))))))))</f>
        <v/>
      </c>
      <c r="C157" s="181" t="str">
        <f ca="1">IF(ISERROR(IF($X$1=1,(VLOOKUP(B157,'X1'!$B:$AZ,47,FALSE)),IF($X$1=2,(VLOOKUP(B157,'X2'!$B:$AZ,47,FALSE)),IF($X$1=3,(VLOOKUP(B157,'X3'!$B:$AZ,47,FALSE)),IF($X$1=4,(VLOOKUP(B157,'X4'!$B:$AZ,47,FALSE)),IF($X$1=5,(VLOOKUP(B157,'X5'!$B:$AZ,47,FALSE)),IF($X$1=6,(VLOOKUP(B157,'X6'!$B:$AZ,47,FALSE)),IF($X$1=7,(VLOOKUP(B157,'X7'!$B:$AZ,47,FALSE)),IF($X$1=8,(VLOOKUP(B157,'X8'!$B:$AZ,47,FALSE)),IF($X$1=9,(VLOOKUP(B157,'X9'!$B:$AZ,47,FALSE)),IF($X$1=10,(VLOOKUP(B157,'X10'!$B:$AZ,47,FALSE)),IF($X$1=11,(VLOOKUP(B157,'X11'!$B:$AZ,47,FALSE)),IF($X$1=12,(VLOOKUP(B157,'X12'!$B:$AZ,47,FALSE)),IF($X$1=13,(VLOOKUP(B157,'X13'!$B:$AZ,47,FALSE)),"B"))))))))))))))=TRUE," ",(IF($X$1=1,(VLOOKUP(B157,'X1'!$B:$AZ,47,FALSE)),IF($X$1=2,(VLOOKUP(B157,'X2'!$B:$AZ,47,FALSE)),IF($X$1=3,(VLOOKUP(B157,'X3'!$B:$AZ,47,FALSE)),IF($X$1=4,(VLOOKUP(B157,'X4'!$B:$AZ,47,FALSE)),IF($X$1=5,(VLOOKUP(B157,'X5'!$B:$AZ,47,FALSE)),IF($X$1=6,(VLOOKUP(B157,'X6'!$B:$AZ,47,FALSE)),IF($X$1=7,(VLOOKUP(B157,'X7'!$B:$AZ,47,FALSE)),IF($X$1=8,(VLOOKUP(B157,'X8'!$B:$AZ,47,FALSE)),IF($X$1=9,(VLOOKUP(B157,'X9'!$B:$AZ,47,FALSE)),IF($X$1=10,(VLOOKUP(B157,'X10'!$B:$AZ,47,FALSE)),IF($X$1=11,(VLOOKUP(B157,'X11'!$B:$AZ,47,FALSE)),IF($X$1=12,(VLOOKUP(B157,'X12'!$B:$AZ,47,FALSE)),IF($X$1=13,(VLOOKUP(B157,'X13'!$B:$AZ,47,FALSE)),"B")))))))))))))))</f>
        <v xml:space="preserve"> </v>
      </c>
      <c r="D157" s="181" t="str">
        <f ca="1">IF(ISERROR(IF($X$1=1,(VLOOKUP(B157,'X1'!$B:$AP,41,FALSE)),IF($X$1=2,(VLOOKUP(B157,'X2'!$B:$AP,41,FALSE)),IF($X$1=3,(VLOOKUP(B157,'X3'!$B:$AP,41,FALSE)),IF($X$1=4,(VLOOKUP(B157,'X4'!$B:$AP,41,FALSE)),IF($X$1=5,(VLOOKUP(B157,'X5'!$B:$AP,41,FALSE)),IF($X$1=6,(VLOOKUP(B157,'X6'!$B:$AP,41,FALSE)),IF($X$1=7,(VLOOKUP(B157,'X7'!$B:$AP,41,FALSE)),IF($X$1=8,(VLOOKUP(B157,'X8'!$B:$AP,41,FALSE)),IF($X$1=9,(VLOOKUP(B157,'X9'!$B:$AP,41,FALSE)),IF($X$1=10,(VLOOKUP(B157,'X10'!$B:$AP,41,FALSE)),IF($X$1=11,(VLOOKUP(B157,'X11'!$B:$AP,41,FALSE)),IF($X$1=12,(VLOOKUP(B157,'X12'!$B:$AP,41,FALSE)),IF($X$1=13,(VLOOKUP(B157,'X13'!$B:$AP,41,FALSE)),"B"))))))))))))))=TRUE," ",(IF($X$1=1,(VLOOKUP(B157,'X1'!$B:$AP,41,FALSE)),IF($X$1=2,(VLOOKUP(B157,'X2'!$B:$AP,41,FALSE)),IF($X$1=3,(VLOOKUP(B157,'X3'!$B:$AP,41,FALSE)),IF($X$1=4,(VLOOKUP(B157,'X4'!$B:$AP,41,FALSE)),IF($X$1=5,(VLOOKUP(B157,'X5'!$B:$AP,41,FALSE)),IF($X$1=6,(VLOOKUP(B157,'X6'!$B:$AP,41,FALSE)),IF($X$1=7,(VLOOKUP(B157,'X7'!$B:$AP,41,FALSE)),IF($X$1=8,(VLOOKUP(B157,'X8'!$B:$AP,41,FALSE)),IF($X$1=9,(VLOOKUP(B157,'X9'!$B:$AP,41,FALSE)),IF($X$1=10,(VLOOKUP(B157,'X10'!$B:$AP,41,FALSE)),IF($X$1=11,(VLOOKUP(B157,'X11'!$B:$AP,41,FALSE)),IF($X$1=12,(VLOOKUP(B157,'X12'!$B:$AP,41,FALSE)),IF($X$1=13,(VLOOKUP(B157,'X13'!$B:$AP,41,FALSE)),"B")))))))))))))))</f>
        <v xml:space="preserve"> </v>
      </c>
      <c r="E157" s="182" t="str">
        <f ca="1">IF(ISERROR(IF($X$1=1,(VLOOKUP(B157,'X1'!$B:$AP,7,FALSE)),IF($X$1=2,(VLOOKUP(B157,'X2'!$B:$AP,7,FALSE)),IF($X$1=3,(VLOOKUP(B157,'X3'!$B:$AP,7,FALSE)),IF($X$1=4,(VLOOKUP(B157,'X4'!$B:$AP,7,FALSE)),IF($X$1=5,(VLOOKUP(B157,'X5'!$B:$AP,7,FALSE)),IF($X$1=6,(VLOOKUP(B157,'X6'!$B:$AP,7,FALSE)),IF($X$1=7,(VLOOKUP(B157,'X7'!$B:$AP,7,FALSE)),IF($X$1=8,(VLOOKUP(B157,'X8'!$B:$AP,7,FALSE)),IF($X$1=9,(VLOOKUP(B157,'X9'!$B:$AP,7,FALSE)),IF($X$1=10,(VLOOKUP(B157,'X10'!$B:$AP,7,FALSE)),IF($X$1=11,(VLOOKUP(B157,'X11'!$B:$AP,7,FALSE)),IF($X$1=12,(VLOOKUP(B157,'X12'!$B:$AP,7,FALSE)),IF($X$1=13,(VLOOKUP(B157,'X13'!$B:$AP,7,FALSE)),"B"))))))))))))))=TRUE," ",(IF($X$1=1,(VLOOKUP(B157,'X1'!$B:$AP,7,FALSE)),IF($X$1=2,(VLOOKUP(B157,'X2'!$B:$AP,7,FALSE)),IF($X$1=3,(VLOOKUP(B157,'X3'!$B:$AP,7,FALSE)),IF($X$1=4,(VLOOKUP(B157,'X4'!$B:$AP,7,FALSE)),IF($X$1=5,(VLOOKUP(B157,'X5'!$B:$AP,7,FALSE)),IF($X$1=6,(VLOOKUP(B157,'X6'!$B:$AP,7,FALSE)),IF($X$1=7,(VLOOKUP(B157,'X7'!$B:$AP,7,FALSE)),IF($X$1=8,(VLOOKUP(B157,'X8'!$B:$AP,7,FALSE)),IF($X$1=9,(VLOOKUP(B157,'X9'!$B:$AP,7,FALSE)),IF($X$1=10,(VLOOKUP(B157,'X10'!$B:$AP,7,FALSE)),IF($X$1=11,(VLOOKUP(B157,'X11'!$B:$AP,7,FALSE)),IF($X$1=12,(VLOOKUP(B157,'X12'!$B:$AP,7,FALSE)),IF($X$1=13,(VLOOKUP(B157,'X13'!$B:$AP,7,FALSE)),"B")))))))))))))))</f>
        <v xml:space="preserve"> </v>
      </c>
      <c r="F157" s="182" t="str">
        <f ca="1">IF(ISERROR(IF((IF($X$1=1,(VLOOKUP(B157,'X1'!$B:$AO,6,FALSE)),(IF($X$1=2,(VLOOKUP(B157,'X2'!$B:$AO,6,FALSE)),(IF($X$1=3,(VLOOKUP(B157,'X3'!$B:$AO,6,FALSE)),(IF($X$1=4,(VLOOKUP(B157,'X4'!$B:$AO,6,FALSE)),(IF($X$1=5,(VLOOKUP(B157,'X5'!$B:$AO,6,FALSE)),(IF($X$1=6,(VLOOKUP(B157,'X6'!$B:$AO,6,FALSE)),(IF($X$1=7,(VLOOKUP(B157,'X7'!$B:$AO,6,FALSE)),(IF($X$1=8,(VLOOKUP(B157,'X8'!$B:$AO,6,FALSE)),(IF($X$1=9,(VLOOKUP(B157,'X9'!$B:$AO,6,FALSE)),(IF($X$1=10,(VLOOKUP(B157,'X10'!$B:$AO,6,FALSE)),(IF($X$1=11,(VLOOKUP(B157,'X11'!$B:$AO,6,FALSE)),(IF($X$1=12,(VLOOKUP(B157,'X12'!$B:$AO,6,FALSE)),(VLOOKUP(B157,'X13'!$B:$AO,6,FALSE))))))))))))))))))))))))))=$V$1," ",(IF($X$1=1,(VLOOKUP(B157,'X1'!$B:$AO,6,FALSE)),(IF($X$1=2,(VLOOKUP(B157,'X2'!$B:$AO,6,FALSE)),(IF($X$1=3,(VLOOKUP(B157,'X3'!$B:$AO,6,FALSE)),(IF($X$1=4,(VLOOKUP(B157,'X4'!$B:$AO,6,FALSE)),(IF($X$1=5,(VLOOKUP(B157,'X5'!$B:$AO,6,FALSE)),(IF($X$1=6,(VLOOKUP(B157,'X6'!$B:$AO,6,FALSE)),(IF($X$1=7,(VLOOKUP(B157,'X7'!$B:$AO,6,FALSE)),(IF($X$1=8,(VLOOKUP(B157,'X8'!$B:$AO,6,FALSE)),(IF($X$1=9,(VLOOKUP(B157,'X9'!$B:$AO,6,FALSE)),(IF($X$1=10,(VLOOKUP(B157,'X10'!$B:$AO,6,FALSE)),(IF($X$1=11,(VLOOKUP(B157,'X11'!$B:$AO,6,FALSE)),(IF($X$1=12,(VLOOKUP(B157,'X12'!$B:$AO,6,FALSE)),(VLOOKUP(B157,'X13'!$B:$AO,6,FALSE))))))))))))))))))))))))))))=TRUE," ",(IF((IF($X$1=1,(VLOOKUP(B157,'X1'!$B:$AO,6,FALSE)),(IF($X$1=2,(VLOOKUP(B157,'X2'!$B:$AO,6,FALSE)),(IF($X$1=3,(VLOOKUP(B157,'X3'!$B:$AO,6,FALSE)),(IF($X$1=4,(VLOOKUP(B157,'X4'!$B:$AO,6,FALSE)),(IF($X$1=5,(VLOOKUP(B157,'X5'!$B:$AO,6,FALSE)),(IF($X$1=6,(VLOOKUP(B157,'X6'!$B:$AO,6,FALSE)),(IF($X$1=7,(VLOOKUP(B157,'X7'!$B:$AO,6,FALSE)),(IF($X$1=8,(VLOOKUP(B157,'X8'!$B:$AO,6,FALSE)),(IF($X$1=9,(VLOOKUP(B157,'X9'!$B:$AO,6,FALSE)),(IF($X$1=10,(VLOOKUP(B157,'X10'!$B:$AO,6,FALSE)),(IF($X$1=11,(VLOOKUP(B157,'X11'!$B:$AO,6,FALSE)),(IF($X$1=12,(VLOOKUP(B157,'X12'!$B:$AO,6,FALSE)),(VLOOKUP(B157,'X13'!$B:$AO,6,FALSE))))))))))))))))))))))))))=$V$1," ",(IF($X$1=1,(VLOOKUP(B157,'X1'!$B:$AO,6,FALSE)),(IF($X$1=2,(VLOOKUP(B157,'X2'!$B:$AO,6,FALSE)),(IF($X$1=3,(VLOOKUP(B157,'X3'!$B:$AO,6,FALSE)),(IF($X$1=4,(VLOOKUP(B157,'X4'!$B:$AO,6,FALSE)),(IF($X$1=5,(VLOOKUP(B157,'X5'!$B:$AO,6,FALSE)),(IF($X$1=6,(VLOOKUP(B157,'X6'!$B:$AO,6,FALSE)),(IF($X$1=7,(VLOOKUP(B157,'X7'!$B:$AO,6,FALSE)),(IF($X$1=8,(VLOOKUP(B157,'X8'!$B:$AO,6,FALSE)),(IF($X$1=9,(VLOOKUP(B157,'X9'!$B:$AO,6,FALSE)),(IF($X$1=10,(VLOOKUP(B157,'X10'!$B:$AO,6,FALSE)),(IF($X$1=11,(VLOOKUP(B157,'X11'!$B:$AO,6,FALSE)),(IF($X$1=12,(VLOOKUP(B157,'X12'!$B:$AO,6,FALSE)),(VLOOKUP(B157,'X13'!$B:$AO,6,FALSE)))))))))))))))))))))))))))))</f>
        <v xml:space="preserve"> </v>
      </c>
      <c r="G157" s="182" t="str">
        <f ca="1">IF(ISERROR(IF($X$1=1,(VLOOKUP(B157,'X1'!$B:$AZ,44,FALSE)),IF($X$1=2,(VLOOKUP(B157,'X2'!$B:$AZ,44,FALSE)),IF($X$1=3,(VLOOKUP(B157,'X3'!$B:$AZ,44,FALSE)),IF($X$1=4,(VLOOKUP(B157,'X4'!$B:$AZ,44,FALSE)),IF($X$1=5,(VLOOKUP(B157,'X5'!$B:$AZ,44,FALSE)),IF($X$1=6,(VLOOKUP(B157,'X6'!$B:$AZ,44,FALSE)),IF($X$1=7,(VLOOKUP(B157,'X7'!$B:$AZ,44,FALSE)),IF($X$1=8,(VLOOKUP(B157,'X8'!$B:$AZ,44,FALSE)),IF($X$1=9,(VLOOKUP(B157,'X9'!$B:$AZ,44,FALSE)),IF($X$1=10,(VLOOKUP(B157,'X10'!$B:$AZ,44,FALSE)),IF($X$1=11,(VLOOKUP(B157,'X11'!$B:$AZ,44,FALSE)),IF($X$1=12,(VLOOKUP(B157,'X12'!$B:$AZ,44,FALSE)),IF($X$1=13,(VLOOKUP(B157,'X13'!$B:$AZ,44,FALSE)),"B"))))))))))))))=TRUE," ",(IF($X$1=1,(VLOOKUP(B157,'X1'!$B:$AZ,44,FALSE)),IF($X$1=2,(VLOOKUP(B157,'X2'!$B:$AZ,44,FALSE)),IF($X$1=3,(VLOOKUP(B157,'X3'!$B:$AZ,44,FALSE)),IF($X$1=4,(VLOOKUP(B157,'X4'!$B:$AZ,44,FALSE)),IF($X$1=5,(VLOOKUP(B157,'X5'!$B:$AZ,44,FALSE)),IF($X$1=6,(VLOOKUP(B157,'X6'!$B:$AZ,44,FALSE)),IF($X$1=7,(VLOOKUP(B157,'X7'!$B:$AZ,44,FALSE)),IF($X$1=8,(VLOOKUP(B157,'X8'!$B:$AZ,44,FALSE)),IF($X$1=9,(VLOOKUP(B157,'X9'!$B:$AZ,44,FALSE)),IF($X$1=10,(VLOOKUP(B157,'X10'!$B:$AZ,44,FALSE)),IF($X$1=11,(VLOOKUP(B157,'X11'!$B:$AZ,44,FALSE)),IF($X$1=12,(VLOOKUP(B157,'X12'!$B:$AZ,44,FALSE)),IF($X$1=13,(VLOOKUP(B157,'X13'!$B:$AZ,44,FALSE)),"B")))))))))))))))</f>
        <v xml:space="preserve"> </v>
      </c>
      <c r="H157" s="182" t="str">
        <f ca="1">IF(ISERROR(IF($X$1=1,(VLOOKUP(B157,'X1'!$B:$AZ,8,FALSE)),IF($X$1=2,(VLOOKUP(B157,'X2'!$B:$AZ,8,FALSE)),IF($X$1=3,(VLOOKUP(B157,'X3'!$B:$AZ,8,FALSE)),IF($X$1=4,(VLOOKUP(B157,'X4'!$B:$AZ,8,FALSE)),IF($X$1=5,(VLOOKUP(B157,'X5'!$B:$AZ,8,FALSE)),IF($X$1=6,(VLOOKUP(B157,'X6'!$B:$AZ,8,FALSE)),IF($X$1=7,(VLOOKUP(B157,'X7'!$B:$AZ,8,FALSE)),IF($X$1=8,(VLOOKUP(B157,'X8'!$B:$AZ,8,FALSE)),IF($X$1=9,(VLOOKUP(B157,'X9'!$B:$AZ,8,FALSE)),IF($X$1=10,(VLOOKUP(B157,'X10'!$B:$AZ,8,FALSE)),IF($X$1=11,(VLOOKUP(B157,'X11'!$B:$AZ,8,FALSE)),IF($X$1=12,(VLOOKUP(B157,'X12'!$B:$AZ,8,FALSE)),IF($X$1=13,(VLOOKUP(B157,'X13'!$B:$AZ,8,FALSE)),"B"))))))))))))))=TRUE," ",(IF($X$1=1,(VLOOKUP(B157,'X1'!$B:$AZ,8,FALSE)),IF($X$1=2,(VLOOKUP(B157,'X2'!$B:$AZ,8,FALSE)),IF($X$1=3,(VLOOKUP(B157,'X3'!$B:$AZ,8,FALSE)),IF($X$1=4,(VLOOKUP(B157,'X4'!$B:$AZ,8,FALSE)),IF($X$1=5,(VLOOKUP(B157,'X5'!$B:$AZ,8,FALSE)),IF($X$1=6,(VLOOKUP(B157,'X6'!$B:$AZ,8,FALSE)),IF($X$1=7,(VLOOKUP(B157,'X7'!$B:$AZ,8,FALSE)),IF($X$1=8,(VLOOKUP(B157,'X8'!$B:$AZ,8,FALSE)),IF($X$1=9,(VLOOKUP(B157,'X9'!$B:$AZ,8,FALSE)),IF($X$1=10,(VLOOKUP(B157,'X10'!$B:$AZ,8,FALSE)),IF($X$1=11,(VLOOKUP(B157,'X11'!$B:$AZ,8,FALSE)),IF($X$1=12,(VLOOKUP(B157,'X12'!$B:$AZ,8,FALSE)),IF($X$1=13,(VLOOKUP(B157,'X13'!$B:$AZ,8,FALSE)),"B")))))))))))))))</f>
        <v xml:space="preserve"> </v>
      </c>
      <c r="I157" s="183" t="str">
        <f ca="1">IF(ISERROR(IF($X$1=1,(VLOOKUP(B157,'X1'!$B:$AZ,2,FALSE)),IF($X$1=2,(VLOOKUP(B157,'X2'!$B:$AZ,2,FALSE)),IF($X$1=3,(VLOOKUP(B157,'X3'!$B:$AZ,2,FALSE)),IF($X$1=4,(VLOOKUP(B157,'X4'!$B:$AZ,2,FALSE)),IF($X$1=5,(VLOOKUP(B157,'X5'!$B:$AZ,2,FALSE)),IF($X$1=6,(VLOOKUP(B157,'X6'!$B:$AZ,2,FALSE)),IF($X$1=7,(VLOOKUP(B157,'X7'!$B:$AZ,2,FALSE)),IF($X$1=8,(VLOOKUP(B157,'X8'!$B:$AZ,2,FALSE)),IF($X$1=9,(VLOOKUP(B157,'X9'!$B:$AZ,2,FALSE)),IF($X$1=10,(VLOOKUP(B157,'X10'!$B:$AZ,2,FALSE)),IF($X$1=11,(VLOOKUP(B157,'X11'!$B:$AZ,2,FALSE)),IF($X$1=12,(VLOOKUP(B157,'X12'!$B:$AZ,2,FALSE)),IF($X$1=13,(VLOOKUP(B157,'X13'!$B:$AZ,2,FALSE)),"B"))))))))))))))=TRUE," ",(IF($X$1=1,(VLOOKUP(B157,'X1'!$B:$AZ,2,FALSE)),IF($X$1=2,(VLOOKUP(B157,'X2'!$B:$AZ,2,FALSE)),IF($X$1=3,(VLOOKUP(B157,'X3'!$B:$AZ,2,FALSE)),IF($X$1=4,(VLOOKUP(B157,'X4'!$B:$AZ,2,FALSE)),IF($X$1=5,(VLOOKUP(B157,'X5'!$B:$AZ,2,FALSE)),IF($X$1=6,(VLOOKUP(B157,'X6'!$B:$AZ,2,FALSE)),IF($X$1=7,(VLOOKUP(B157,'X7'!$B:$AZ,2,FALSE)),IF($X$1=8,(VLOOKUP(B157,'X8'!$B:$AZ,2,FALSE)),IF($X$1=9,(VLOOKUP(B157,'X9'!$B:$AZ,2,FALSE)),IF($X$1=10,(VLOOKUP(B157,'X10'!$B:$AZ,2,FALSE)),IF($X$1=11,(VLOOKUP(B157,'X11'!$B:$AZ,2,FALSE)),IF($X$1=12,(VLOOKUP(B157,'X12'!$B:$AZ,2,FALSE)),IF($X$1=13,(VLOOKUP(B157,'X13'!$B:$AZ,2,FALSE)),"B")))))))))))))))</f>
        <v xml:space="preserve"> </v>
      </c>
      <c r="J157" s="183" t="str">
        <f ca="1">IF(ISERROR(IF($X$1=1,(VLOOKUP(B157,'X1'!$B:$AZ,3,FALSE)),IF($X$1=2,(VLOOKUP(B157,'X2'!$B:$AZ,3,FALSE)),IF($X$1=3,(VLOOKUP(B157,'X3'!$B:$AZ,3,FALSE)),IF($X$1=4,(VLOOKUP(B157,'X4'!$B:$AZ,3,FALSE)),IF($X$1=5,(VLOOKUP(B157,'X5'!$B:$AZ,3,FALSE)),IF($X$1=6,(VLOOKUP(B157,'X6'!$B:$AZ,3,FALSE)),IF($X$1=7,(VLOOKUP(B157,'X7'!$B:$AZ,3,FALSE)),IF($X$1=8,(VLOOKUP(B157,'X8'!$B:$AZ,3,FALSE)),IF($X$1=9,(VLOOKUP(B157,'X9'!$B:$AZ,3,FALSE)),IF($X$1=10,(VLOOKUP(B157,'X10'!$B:$AZ,3,FALSE)),IF($X$1=11,(VLOOKUP(B157,'X11'!$B:$AZ,3,FALSE)),IF($X$1=12,(VLOOKUP(B157,'X12'!$B:$AZ,3,FALSE)),IF($X$1=13,(VLOOKUP(B157,'X13'!$B:$AZ,3,FALSE)),"B"))))))))))))))=TRUE," ",(IF($X$1=1,(VLOOKUP(B157,'X1'!$B:$AZ,3,FALSE)),IF($X$1=2,(VLOOKUP(B157,'X2'!$B:$AZ,3,FALSE)),IF($X$1=3,(VLOOKUP(B157,'X3'!$B:$AZ,3,FALSE)),IF($X$1=4,(VLOOKUP(B157,'X4'!$B:$AZ,3,FALSE)),IF($X$1=5,(VLOOKUP(B157,'X5'!$B:$AZ,3,FALSE)),IF($X$1=6,(VLOOKUP(B157,'X6'!$B:$AZ,3,FALSE)),IF($X$1=7,(VLOOKUP(B157,'X7'!$B:$AZ,3,FALSE)),IF($X$1=8,(VLOOKUP(B157,'X8'!$B:$AZ,3,FALSE)),IF($X$1=9,(VLOOKUP(B157,'X9'!$B:$AZ,3,FALSE)),IF($X$1=10,(VLOOKUP(B157,'X10'!$B:$AZ,3,FALSE)),IF($X$1=11,(VLOOKUP(B157,'X11'!$B:$AZ,3,FALSE)),IF($X$1=12,(VLOOKUP(B157,'X12'!$B:$AZ,3,FALSE)),IF($X$1=13,(VLOOKUP(B157,'X13'!$B:$AZ,3,FALSE)),"B")))))))))))))))</f>
        <v xml:space="preserve"> </v>
      </c>
      <c r="K157" s="183" t="str">
        <f ca="1">IF(ISERROR(IF($X$1=1,(VLOOKUP(B157,'X1'!$B:$AZ,5,FALSE)),IF($X$1=2,(VLOOKUP(B157,'X2'!$B:$AZ,5,FALSE)),IF($X$1=3,(VLOOKUP(B157,'X3'!$B:$AZ,5,FALSE)),IF($X$1=4,(VLOOKUP(B157,'X4'!$B:$AZ,5,FALSE)),IF($X$1=5,(VLOOKUP(B157,'X5'!$B:$AZ,5,FALSE)),IF($X$1=6,(VLOOKUP(B157,'X6'!$B:$AZ,5,FALSE)),IF($X$1=7,(VLOOKUP(B157,'X7'!$B:$AZ,5,FALSE)),IF($X$1=8,(VLOOKUP(B157,'X8'!$B:$AZ,5,FALSE)),IF($X$1=9,(VLOOKUP(B157,'X9'!$B:$AZ,5,FALSE)),IF($X$1=10,(VLOOKUP(B157,'X10'!$B:$AZ,5,FALSE)),IF($X$1=11,(VLOOKUP(B157,'X11'!$B:$AZ,5,FALSE)),IF($X$1=12,(VLOOKUP(B157,'X12'!$B:$AZ,5,FALSE)),IF($X$1=13,(VLOOKUP(B157,'X13'!$B:$AZ,5,FALSE)),"B"))))))))))))))=TRUE," ",(IF($X$1=1,(VLOOKUP(B157,'X1'!$B:$AZ,5,FALSE)),IF($X$1=2,(VLOOKUP(B157,'X2'!$B:$AZ,5,FALSE)),IF($X$1=3,(VLOOKUP(B157,'X3'!$B:$AZ,5,FALSE)),IF($X$1=4,(VLOOKUP(B157,'X4'!$B:$AZ,5,FALSE)),IF($X$1=5,(VLOOKUP(B157,'X5'!$B:$AZ,5,FALSE)),IF($X$1=6,(VLOOKUP(B157,'X6'!$B:$AZ,5,FALSE)),IF($X$1=7,(VLOOKUP(B157,'X7'!$B:$AZ,5,FALSE)),IF($X$1=8,(VLOOKUP(B157,'X8'!$B:$AZ,5,FALSE)),IF($X$1=9,(VLOOKUP(B157,'X9'!$B:$AZ,5,FALSE)),IF($X$1=10,(VLOOKUP(B157,'X10'!$B:$AZ,5,FALSE)),IF($X$1=11,(VLOOKUP(B157,'X11'!$B:$AZ,5,FALSE)),IF($X$1=12,(VLOOKUP(B157,'X12'!$B:$AZ,5,FALSE)),IF($X$1=13,(VLOOKUP(B157,'X13'!$B:$AZ,5,FALSE)),"B")))))))))))))))</f>
        <v xml:space="preserve"> </v>
      </c>
      <c r="L157" s="184" t="str">
        <f ca="1">IF(ISERROR(IF($X$1=1,(VLOOKUP(B157,'X1'!$B:$AZ,9,FALSE)),IF($X$1=2,(VLOOKUP(B157,'X2'!$B:$AZ,9,FALSE)),IF($X$1=3,(VLOOKUP(B157,'X3'!$B:$AZ,9,FALSE)),IF($X$1=4,(VLOOKUP(B157,'X4'!$B:$AZ,9,FALSE)),IF($X$1=5,(VLOOKUP(B157,'X5'!$B:$AZ,9,FALSE)),IF($X$1=6,(VLOOKUP(B157,'X6'!$B:$AZ,9,FALSE)),IF($X$1=7,(VLOOKUP(B157,'X7'!$B:$AZ,9,FALSE)),IF($X$1=8,(VLOOKUP(B157,'X8'!$B:$AZ,9,FALSE)),IF($X$1=9,(VLOOKUP(B157,'X9'!$B:$AZ,9,FALSE)),IF($X$1=10,(VLOOKUP(B157,'X10'!$B:$AZ,9,FALSE)),IF($X$1=11,(VLOOKUP(B157,'X11'!$B:$AZ,9,FALSE)),IF($X$1=12,(VLOOKUP(B157,'X12'!$B:$AZ,9,FALSE)),IF($X$1=13,(VLOOKUP(B157,'X13'!$B:$AZ,9,FALSE)),"B"))))))))))))))=TRUE," ",(IF($X$1=1,(VLOOKUP(B157,'X1'!$B:$AZ,9,FALSE)),IF($X$1=2,(VLOOKUP(B157,'X2'!$B:$AZ,9,FALSE)),IF($X$1=3,(VLOOKUP(B157,'X3'!$B:$AZ,9,FALSE)),IF($X$1=4,(VLOOKUP(B157,'X4'!$B:$AZ,9,FALSE)),IF($X$1=5,(VLOOKUP(B157,'X5'!$B:$AZ,9,FALSE)),IF($X$1=6,(VLOOKUP(B157,'X6'!$B:$AZ,9,FALSE)),IF($X$1=7,(VLOOKUP(B157,'X7'!$B:$AZ,9,FALSE)),IF($X$1=8,(VLOOKUP(B157,'X8'!$B:$AZ,9,FALSE)),IF($X$1=9,(VLOOKUP(B157,'X9'!$B:$AZ,9,FALSE)),IF($X$1=10,(VLOOKUP(B157,'X10'!$B:$AZ,9,FALSE)),IF($X$1=11,(VLOOKUP(B157,'X11'!$B:$AZ,9,FALSE)),IF($X$1=12,(VLOOKUP(B157,'X12'!$B:$AZ,9,FALSE)),IF($X$1=13,(VLOOKUP(B157,'X13'!$B:$AZ,9,FALSE)),"B")))))))))))))))</f>
        <v xml:space="preserve"> </v>
      </c>
      <c r="M157" s="184" t="str">
        <f ca="1">IF(ISERROR(IF($X$1=1,(VLOOKUP(B157,'X1'!$B:$AZ,10,FALSE)),IF($X$1=2,(VLOOKUP(B157,'X2'!$B:$AZ,10,FALSE)),IF($X$1=3,(VLOOKUP(B157,'X3'!$B:$AZ,10,FALSE)),IF($X$1=4,(VLOOKUP(B157,'X4'!$B:$AZ,10,FALSE)),IF($X$1=5,(VLOOKUP(B157,'X5'!$B:$AZ,10,FALSE)),IF($X$1=6,(VLOOKUP(B157,'X6'!$B:$AZ,10,FALSE)),IF($X$1=7,(VLOOKUP(B157,'X7'!$B:$AZ,10,FALSE)),IF($X$1=8,(VLOOKUP(B157,'X8'!$B:$AZ,10,FALSE)),IF($X$1=9,(VLOOKUP(B157,'X9'!$B:$AZ,10,FALSE)),IF($X$1=10,(VLOOKUP(B157,'X10'!$B:$AZ,10,FALSE)),IF($X$1=11,(VLOOKUP(B157,'X11'!$B:$AZ,10,FALSE)),IF($X$1=12,(VLOOKUP(B157,'X12'!$B:$AZ,10,FALSE)),IF($X$1=13,(VLOOKUP(B157,'X13'!$B:$AZ,10,FALSE)),"B"))))))))))))))=TRUE," ",(IF($X$1=1,(VLOOKUP(B157,'X1'!$B:$AZ,10,FALSE)),IF($X$1=2,(VLOOKUP(B157,'X2'!$B:$AZ,10,FALSE)),IF($X$1=3,(VLOOKUP(B157,'X3'!$B:$AZ,10,FALSE)),IF($X$1=4,(VLOOKUP(B157,'X4'!$B:$AZ,10,FALSE)),IF($X$1=5,(VLOOKUP(B157,'X5'!$B:$AZ,10,FALSE)),IF($X$1=6,(VLOOKUP(B157,'X6'!$B:$AZ,10,FALSE)),IF($X$1=7,(VLOOKUP(B157,'X7'!$B:$AZ,10,FALSE)),IF($X$1=8,(VLOOKUP(B157,'X8'!$B:$AZ,10,FALSE)),IF($X$1=9,(VLOOKUP(B157,'X9'!$B:$AZ,10,FALSE)),IF($X$1=10,(VLOOKUP(B157,'X10'!$B:$AZ,10,FALSE)),IF($X$1=11,(VLOOKUP(B157,'X11'!$B:$AZ,10,FALSE)),IF($X$1=12,(VLOOKUP(B157,'X12'!$B:$AZ,10,FALSE)),IF($X$1=13,(VLOOKUP(B157,'X13'!$B:$AZ,10,FALSE)),"B")))))))))))))))</f>
        <v xml:space="preserve"> </v>
      </c>
      <c r="N157" s="185" t="str">
        <f ca="1">IF(ISERROR(IF($X$1=1,(VLOOKUP(B157,'X1'!$B:$AZ,45,FALSE)),IF($X$1=2,(VLOOKUP(B157,'X2'!$B:$AZ,45,FALSE)),IF($X$1=3,(VLOOKUP(B157,'X3'!$B:$AZ,45,FALSE)),IF($X$1=4,(VLOOKUP(B157,'X4'!$B:$AZ,45,FALSE)),IF($X$1=5,(VLOOKUP(B157,'X5'!$B:$AZ,45,FALSE)),IF($X$1=6,(VLOOKUP(B157,'X6'!$B:$AZ,45,FALSE)),IF($X$1=7,(VLOOKUP(B157,'X7'!$B:$AZ,45,FALSE)),IF($X$1=8,(VLOOKUP(B157,'X8'!$B:$AZ,45,FALSE)),IF($X$1=9,(VLOOKUP(B157,'X9'!$B:$AZ,45,FALSE)),IF($X$1=10,(VLOOKUP(B157,'X10'!$B:$AZ,45,FALSE)),IF($X$1=11,(VLOOKUP(B157,'X11'!$B:$AZ,45,FALSE)),IF($X$1=12,(VLOOKUP(B157,'X12'!$B:$AZ,45,FALSE)),IF($X$1=13,(VLOOKUP(B157,'X13'!$B:$AZ,45,FALSE)),"B"))))))))))))))=TRUE," ",(IF($X$1=1,(VLOOKUP(B157,'X1'!$B:$AZ,45,FALSE)),IF($X$1=2,(VLOOKUP(B157,'X2'!$B:$AZ,45,FALSE)),IF($X$1=3,(VLOOKUP(B157,'X3'!$B:$AZ,45,FALSE)),IF($X$1=4,(VLOOKUP(B157,'X4'!$B:$AZ,45,FALSE)),IF($X$1=5,(VLOOKUP(B157,'X5'!$B:$AZ,45,FALSE)),IF($X$1=6,(VLOOKUP(B157,'X6'!$B:$AZ,45,FALSE)),IF($X$1=7,(VLOOKUP(B157,'X7'!$B:$AZ,45,FALSE)),IF($X$1=8,(VLOOKUP(B157,'X8'!$B:$AZ,45,FALSE)),IF($X$1=9,(VLOOKUP(B157,'X9'!$B:$AZ,45,FALSE)),IF($X$1=10,(VLOOKUP(B157,'X10'!$B:$AZ,45,FALSE)),IF($X$1=11,(VLOOKUP(B157,'X11'!$B:$AZ,45,FALSE)),IF($X$1=12,(VLOOKUP(B157,'X12'!$B:$AZ,45,FALSE)),IF($X$1=13,(VLOOKUP(B157,'X13'!$B:$AZ,45,FALSE)),"B")))))))))))))))</f>
        <v xml:space="preserve"> </v>
      </c>
      <c r="O157" s="184" t="str">
        <f ca="1">IF(ISERROR(IF($X$1=1,(VLOOKUP(B157,'X1'!$B:$AZ,11,FALSE)),IF($X$1=2,(VLOOKUP(B157,'X2'!$B:$AZ,11,FALSE)),IF($X$1=3,(VLOOKUP(B157,'X3'!$B:$AZ,11,FALSE)),IF($X$1=4,(VLOOKUP(B157,'X4'!$B:$AZ,11,FALSE)),IF($X$1=5,(VLOOKUP(B157,'X5'!$B:$AZ,11,FALSE)),IF($X$1=6,(VLOOKUP(B157,'X6'!$B:$AZ,11,FALSE)),IF($X$1=7,(VLOOKUP(B157,'X7'!$B:$AZ,11,FALSE)),IF($X$1=8,(VLOOKUP(B157,'X8'!$B:$AZ,11,FALSE)),IF($X$1=9,(VLOOKUP(B157,'X9'!$B:$AZ,11,FALSE)),IF($X$1=10,(VLOOKUP(B157,'X10'!$B:$AZ,11,FALSE)),IF($X$1=11,(VLOOKUP(B157,'X11'!$B:$AZ,11,FALSE)),IF($X$1=12,(VLOOKUP(B157,'X12'!$B:$AZ,11,FALSE)),IF($X$1=13,(VLOOKUP(B157,'X13'!$B:$AZ,11,FALSE)),"B"))))))))))))))=TRUE," ",(IF($X$1=1,(VLOOKUP(B157,'X1'!$B:$AZ,11,FALSE)),IF($X$1=2,(VLOOKUP(B157,'X2'!$B:$AZ,11,FALSE)),IF($X$1=3,(VLOOKUP(B157,'X3'!$B:$AZ,11,FALSE)),IF($X$1=4,(VLOOKUP(B157,'X4'!$B:$AZ,11,FALSE)),IF($X$1=5,(VLOOKUP(B157,'X5'!$B:$AZ,11,FALSE)),IF($X$1=6,(VLOOKUP(B157,'X6'!$B:$AZ,11,FALSE)),IF($X$1=7,(VLOOKUP(B157,'X7'!$B:$AZ,11,FALSE)),IF($X$1=8,(VLOOKUP(B157,'X8'!$B:$AZ,11,FALSE)),IF($X$1=9,(VLOOKUP(B157,'X9'!$B:$AZ,11,FALSE)),IF($X$1=10,(VLOOKUP(B157,'X10'!$B:$AZ,11,FALSE)),IF($X$1=11,(VLOOKUP(B157,'X11'!$B:$AZ,11,FALSE)),IF($X$1=12,(VLOOKUP(B157,'X12'!$B:$AZ,11,FALSE)),IF($X$1=13,(VLOOKUP(B157,'X13'!$B:$AZ,11,FALSE)),"B")))))))))))))))</f>
        <v xml:space="preserve"> </v>
      </c>
      <c r="P157" s="184" t="str">
        <f ca="1">IF(ISERROR(IF($X$1=1,(VLOOKUP(B157,'X1'!$B:$AZ,12,FALSE)),IF($X$1=2,(VLOOKUP(B157,'X2'!$B:$AZ,12,FALSE)),IF($X$1=3,(VLOOKUP(B157,'X3'!$B:$AZ,12,FALSE)),IF($X$1=4,(VLOOKUP(B157,'X4'!$B:$AZ,12,FALSE)),IF($X$1=5,(VLOOKUP(B157,'X5'!$B:$AZ,12,FALSE)),IF($X$1=6,(VLOOKUP(B157,'X6'!$B:$AZ,12,FALSE)),IF($X$1=7,(VLOOKUP(B157,'X7'!$B:$AZ,12,FALSE)),IF($X$1=8,(VLOOKUP(B157,'X8'!$B:$AZ,12,FALSE)),IF($X$1=9,(VLOOKUP(B157,'X9'!$B:$AZ,12,FALSE)),IF($X$1=10,(VLOOKUP(B157,'X10'!$B:$AZ,12,FALSE)),IF($X$1=11,(VLOOKUP(B157,'X11'!$B:$AZ,12,FALSE)),IF($X$1=12,(VLOOKUP(B157,'X12'!$B:$AZ,12,FALSE)),IF($X$1=13,(VLOOKUP(B157,'X13'!$B:$AZ,12,FALSE)),"B"))))))))))))))=TRUE," ",(IF($X$1=1,(VLOOKUP(B157,'X1'!$B:$AZ,12,FALSE)),IF($X$1=2,(VLOOKUP(B157,'X2'!$B:$AZ,12,FALSE)),IF($X$1=3,(VLOOKUP(B157,'X3'!$B:$AZ,12,FALSE)),IF($X$1=4,(VLOOKUP(B157,'X4'!$B:$AZ,12,FALSE)),IF($X$1=5,(VLOOKUP(B157,'X5'!$B:$AZ,12,FALSE)),IF($X$1=6,(VLOOKUP(B157,'X6'!$B:$AZ,12,FALSE)),IF($X$1=7,(VLOOKUP(B157,'X7'!$B:$AZ,12,FALSE)),IF($X$1=8,(VLOOKUP(B157,'X8'!$B:$AZ,12,FALSE)),IF($X$1=9,(VLOOKUP(B157,'X9'!$B:$AZ,12,FALSE)),IF($X$1=10,(VLOOKUP(B157,'X10'!$B:$AZ,12,FALSE)),IF($X$1=11,(VLOOKUP(B157,'X11'!$B:$AZ,12,FALSE)),IF($X$1=12,(VLOOKUP(B157,'X12'!$B:$AZ,12,FALSE)),IF($X$1=13,(VLOOKUP(B157,'X13'!$B:$AZ,12,FALSE)),"B")))))))))))))))</f>
        <v xml:space="preserve"> </v>
      </c>
      <c r="Q157" s="185" t="str">
        <f ca="1">IF(ISERROR(IF($X$1=1,(VLOOKUP(B157,'X1'!$B:$AZ,46,FALSE)),IF($X$1=2,(VLOOKUP(B157,'X2'!$B:$AZ,46,FALSE)),IF($X$1=3,(VLOOKUP(B157,'X3'!$B:$AZ,46,FALSE)),IF($X$1=4,(VLOOKUP(B157,'X4'!$B:$AZ,46,FALSE)),IF($X$1=5,(VLOOKUP(B157,'X5'!$B:$AZ,46,FALSE)),IF($X$1=6,(VLOOKUP(B157,'X6'!$B:$AZ,46,FALSE)),IF($X$1=7,(VLOOKUP(B157,'X7'!$B:$AZ,46,FALSE)),IF($X$1=8,(VLOOKUP(B157,'X8'!$B:$AZ,46,FALSE)),IF($X$1=9,(VLOOKUP(B157,'X9'!$B:$AZ,46,FALSE)),IF($X$1=10,(VLOOKUP(B157,'X10'!$B:$AZ,46,FALSE)),IF($X$1=11,(VLOOKUP(B157,'X11'!$B:$AZ,46,FALSE)),IF($X$1=12,(VLOOKUP(B157,'X12'!$B:$AZ,46,FALSE)),IF($X$1=13,(VLOOKUP(B157,'X13'!$B:$AZ,46,FALSE)),"B"))))))))))))))=TRUE," ",(IF($X$1=1,(VLOOKUP(B157,'X1'!$B:$AZ,46,FALSE)),IF($X$1=2,(VLOOKUP(B157,'X2'!$B:$AZ,46,FALSE)),IF($X$1=3,(VLOOKUP(B157,'X3'!$B:$AZ,46,FALSE)),IF($X$1=4,(VLOOKUP(B157,'X4'!$B:$AZ,46,FALSE)),IF($X$1=5,(VLOOKUP(B157,'X5'!$B:$AZ,46,FALSE)),IF($X$1=6,(VLOOKUP(B157,'X6'!$B:$AZ,46,FALSE)),IF($X$1=7,(VLOOKUP(B157,'X7'!$B:$AZ,46,FALSE)),IF($X$1=8,(VLOOKUP(B157,'X8'!$B:$AZ,46,FALSE)),IF($X$1=9,(VLOOKUP(B157,'X9'!$B:$AZ,46,FALSE)),IF($X$1=10,(VLOOKUP(B157,'X10'!$B:$AZ,46,FALSE)),IF($X$1=11,(VLOOKUP(B157,'X11'!$B:$AZ,46,FALSE)),IF($X$1=12,(VLOOKUP(B157,'X12'!$B:$AZ,46,FALSE)),IF($X$1=13,(VLOOKUP(B157,'X13'!$B:$AZ,46,FALSE)),"B")))))))))))))))</f>
        <v xml:space="preserve"> </v>
      </c>
      <c r="R157" s="185" t="str">
        <f ca="1">IF(ISERROR(IF($X$1=1,(VLOOKUP(B157,'X1'!$B:$AZ,15,FALSE)),IF($X$1=2,(VLOOKUP(B157,'X2'!$B:$AZ,15,FALSE)),IF($X$1=3,(VLOOKUP(B157,'X3'!$B:$AZ,15,FALSE)),IF($X$1=4,(VLOOKUP(B157,'X4'!$B:$AZ,15,FALSE)),IF($X$1=5,(VLOOKUP(B157,'X5'!$B:$AZ,15,FALSE)),IF($X$1=6,(VLOOKUP(B157,'X6'!$B:$AZ,15,FALSE)),IF($X$1=7,(VLOOKUP(B157,'X7'!$B:$AZ,15,FALSE)),IF($X$1=8,(VLOOKUP(B157,'X8'!$B:$AZ,15,FALSE)),IF($X$1=9,(VLOOKUP(B157,'X9'!$B:$AZ,15,FALSE)),IF($X$1=10,(VLOOKUP(B157,'X10'!$B:$AZ,15,FALSE)),IF($X$1=11,(VLOOKUP(B157,'X11'!$B:$AZ,15,FALSE)),IF($X$1=12,(VLOOKUP(B157,'X12'!$B:$AZ,15,FALSE)),IF($X$1=13,(VLOOKUP(B157,'X13'!$B:$AZ,15,FALSE)),"B"))))))))))))))=TRUE," ",(IF($X$1=1,(VLOOKUP(B157,'X1'!$B:$AZ,15,FALSE)),IF($X$1=2,(VLOOKUP(B157,'X2'!$B:$AZ,15,FALSE)),IF($X$1=3,(VLOOKUP(B157,'X3'!$B:$AZ,15,FALSE)),IF($X$1=4,(VLOOKUP(B157,'X4'!$B:$AZ,15,FALSE)),IF($X$1=5,(VLOOKUP(B157,'X5'!$B:$AZ,15,FALSE)),IF($X$1=6,(VLOOKUP(B157,'X6'!$B:$AZ,15,FALSE)),IF($X$1=7,(VLOOKUP(B157,'X7'!$B:$AZ,15,FALSE)),IF($X$1=8,(VLOOKUP(B157,'X8'!$B:$AZ,15,FALSE)),IF($X$1=9,(VLOOKUP(B157,'X9'!$B:$AZ,15,FALSE)),IF($X$1=10,(VLOOKUP(B157,'X10'!$B:$AZ,15,FALSE)),IF($X$1=11,(VLOOKUP(B157,'X11'!$B:$AZ,15,FALSE)),IF($X$1=12,(VLOOKUP(B157,'X12'!$B:$AZ,15,FALSE)),IF($X$1=13,(VLOOKUP(B157,'X13'!$B:$AZ,15,FALSE)),"B")))))))))))))))</f>
        <v xml:space="preserve"> </v>
      </c>
      <c r="S157" s="185" t="str">
        <f ca="1">IF(ISERROR(IF((IF($X$1=1,(VLOOKUP(B157,'X1'!$B:$AZ,14,FALSE)),(IF($X$1=2,(VLOOKUP(B157,'X2'!$B:$AZ,14,FALSE)),(IF($X$1=3,(VLOOKUP(B157,'X3'!$B:$AZ,14,FALSE)),(IF($X$1=4,(VLOOKUP(B157,'X4'!$B:$AZ,14,FALSE)),(IF($X$1=5,(VLOOKUP(B157,'X5'!$B:$AZ,14,FALSE)),(IF($X$1=6,(VLOOKUP(B157,'X6'!$B:$AZ,14,FALSE)),(IF($X$1=7,(VLOOKUP(B157,'X7'!$B:$AZ,14,FALSE)),(IF($X$1=8,(VLOOKUP(B157,'X8'!$B:$AZ,14,FALSE)),(IF($X$1=9,(VLOOKUP(B157,'X9'!$B:$AZ,14,FALSE)),(IF($X$1=10,(VLOOKUP(B157,'X10'!$B:$AZ,14,FALSE)),(IF($X$1=11,(VLOOKUP(B157,'X11'!$B:$AZ,14,FALSE)),(IF($X$1=12,(VLOOKUP(B157,'X12'!$B:$AZ,14,FALSE)),(VLOOKUP(B157,'X13'!$B:$AZ,14,FALSE))))))))))))))))))))))))))=$V$1," ",(IF($X$1=1,(VLOOKUP(B157,'X1'!$B:$AZ,14,FALSE)),(IF($X$1=2,(VLOOKUP(B157,'X2'!$B:$AZ,14,FALSE)),(IF($X$1=3,(VLOOKUP(B157,'X3'!$B:$AZ,14,FALSE)),(IF($X$1=4,(VLOOKUP(B157,'X4'!$B:$AZ,14,FALSE)),(IF($X$1=5,(VLOOKUP(B157,'X5'!$B:$AZ,14,FALSE)),(IF($X$1=6,(VLOOKUP(B157,'X6'!$B:$AZ,14,FALSE)),(IF($X$1=7,(VLOOKUP(B157,'X7'!$B:$AZ,14,FALSE)),(IF($X$1=8,(VLOOKUP(B157,'X8'!$B:$AZ,14,FALSE)),(IF($X$1=9,(VLOOKUP(B157,'X9'!$B:$AZ,14,FALSE)),(IF($X$1=10,(VLOOKUP(B157,'X10'!$B:$AZ,14,FALSE)),(IF($X$1=11,(VLOOKUP(B157,'X11'!$B:$AZ,14,FALSE)),(IF($X$1=12,(VLOOKUP(B157,'X12'!$B:$AZ,14,FALSE)),(VLOOKUP(B157,'X13'!$B:$AZ,14,FALSE))))))))))))))))))))))))))))=TRUE," ",(IF((IF($X$1=1,(VLOOKUP(B157,'X1'!$B:$AZ,14,FALSE)),(IF($X$1=2,(VLOOKUP(B157,'X2'!$B:$AZ,14,FALSE)),(IF($X$1=3,(VLOOKUP(B157,'X3'!$B:$AZ,14,FALSE)),(IF($X$1=4,(VLOOKUP(B157,'X4'!$B:$AZ,14,FALSE)),(IF($X$1=5,(VLOOKUP(B157,'X5'!$B:$AZ,14,FALSE)),(IF($X$1=6,(VLOOKUP(B157,'X6'!$B:$AZ,14,FALSE)),(IF($X$1=7,(VLOOKUP(B157,'X7'!$B:$AZ,14,FALSE)),(IF($X$1=8,(VLOOKUP(B157,'X8'!$B:$AZ,14,FALSE)),(IF($X$1=9,(VLOOKUP(B157,'X9'!$B:$AZ,14,FALSE)),(IF($X$1=10,(VLOOKUP(B157,'X10'!$B:$AZ,14,FALSE)),(IF($X$1=11,(VLOOKUP(B157,'X11'!$B:$AZ,14,FALSE)),(IF($X$1=12,(VLOOKUP(B157,'X12'!$B:$AZ,14,FALSE)),(VLOOKUP(B157,'X13'!$B:$AZ,14,FALSE))))))))))))))))))))))))))=$V$1," ",(IF($X$1=1,(VLOOKUP(B157,'X1'!$B:$AZ,14,FALSE)),(IF($X$1=2,(VLOOKUP(B157,'X2'!$B:$AZ,14,FALSE)),(IF($X$1=3,(VLOOKUP(B157,'X3'!$B:$AZ,14,FALSE)),(IF($X$1=4,(VLOOKUP(B157,'X4'!$B:$AZ,14,FALSE)),(IF($X$1=5,(VLOOKUP(B157,'X5'!$B:$AZ,14,FALSE)),(IF($X$1=6,(VLOOKUP(B157,'X6'!$B:$AZ,14,FALSE)),(IF($X$1=7,(VLOOKUP(B157,'X7'!$B:$AZ,14,FALSE)),(IF($X$1=8,(VLOOKUP(B157,'X8'!$B:$AZ,14,FALSE)),(IF($X$1=9,(VLOOKUP(B157,'X9'!$B:$AZ,14,FALSE)),(IF($X$1=10,(VLOOKUP(B157,'X10'!$B:$AZ,14,FALSE)),(IF($X$1=11,(VLOOKUP(B157,'X11'!$B:$AZ,14,FALSE)),(IF($X$1=12,(VLOOKUP(B157,'X12'!$B:$AZ,14,FALSE)),(VLOOKUP(B157,'X13'!$B:$AZ,14,FALSE)))))))))))))))))))))))))))))</f>
        <v xml:space="preserve"> </v>
      </c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</row>
    <row r="158" spans="1:67" ht="14.1" customHeight="1" x14ac:dyDescent="0.2">
      <c r="A158" s="156" t="s">
        <v>1058</v>
      </c>
      <c r="B158" s="122" t="str">
        <f>IF(ISERROR(IF($U$16=1,(VLOOKUP(A158,$AC$89:$AH$125,2,FALSE)),IF((IF($X$1=1,'X1'!B117,(IF($X$1=2,'X2'!B117,(IF($X$1=3,'X3'!B117,(IF($X$1=4,'X4'!B117,(IF($X$1=5,'X5'!B117,(IF($X$1=6,'X6'!B117,(IF($X$1=7,'X7'!B117,(IF($X$1=8,'X8'!B117,(IF($X$1=9,'X9'!B117,(IF($X$1=10,'X10'!B117,(IF($X$1=11,'X11'!B117,(IF($X$1=12,'X12'!B117,'X13'!B117))))))))))))))))))))))))="","",(IF($X$1=1,'X1'!B117,(IF($X$1=2,'X2'!B117,(IF($X$1=3,'X3'!B117,(IF($X$1=4,'X4'!B117,(IF($X$1=5,'X5'!B117,(IF($X$1=6,'X6'!B117,(IF($X$1=7,'X7'!B117,(IF($X$1=8,'X8'!B117,(IF($X$1=9,'X9'!B117,(IF($X$1=10,'X10'!B117,(IF($X$1=11,'X11'!B117,(IF($X$1=12,'X12'!B117,'X13'!B117)))))))))))))))))))))))))))=TRUE," ",(IF($U$16=1,(VLOOKUP(A158,$AC$89:$AH$125,2,FALSE)),IF((IF($X$1=1,'X1'!B117,(IF($X$1=2,'X2'!B117,(IF($X$1=3,'X3'!B117,(IF($X$1=4,'X4'!B117,(IF($X$1=5,'X5'!B117,(IF($X$1=6,'X6'!B117,(IF($X$1=7,'X7'!B117,(IF($X$1=8,'X8'!B117,(IF($X$1=9,'X9'!B117,(IF($X$1=10,'X10'!B117,(IF($X$1=11,'X11'!B117,(IF($X$1=12,'X12'!B117,'X13'!B117))))))))))))))))))))))))="","",(IF($X$1=1,'X1'!B117,(IF($X$1=2,'X2'!B117,(IF($X$1=3,'X3'!B117,(IF($X$1=4,'X4'!B117,(IF($X$1=5,'X5'!B117,(IF($X$1=6,'X6'!B117,(IF($X$1=7,'X7'!B117,(IF($X$1=8,'X8'!B117,(IF($X$1=9,'X9'!B117,(IF($X$1=10,'X10'!B117,(IF($X$1=11,'X11'!B117,(IF($X$1=12,'X12'!B117,'X13'!B117))))))))))))))))))))))))))))</f>
        <v/>
      </c>
      <c r="C158" s="181" t="str">
        <f ca="1">IF(ISERROR(IF($X$1=1,(VLOOKUP(B158,'X1'!$B:$AZ,47,FALSE)),IF($X$1=2,(VLOOKUP(B158,'X2'!$B:$AZ,47,FALSE)),IF($X$1=3,(VLOOKUP(B158,'X3'!$B:$AZ,47,FALSE)),IF($X$1=4,(VLOOKUP(B158,'X4'!$B:$AZ,47,FALSE)),IF($X$1=5,(VLOOKUP(B158,'X5'!$B:$AZ,47,FALSE)),IF($X$1=6,(VLOOKUP(B158,'X6'!$B:$AZ,47,FALSE)),IF($X$1=7,(VLOOKUP(B158,'X7'!$B:$AZ,47,FALSE)),IF($X$1=8,(VLOOKUP(B158,'X8'!$B:$AZ,47,FALSE)),IF($X$1=9,(VLOOKUP(B158,'X9'!$B:$AZ,47,FALSE)),IF($X$1=10,(VLOOKUP(B158,'X10'!$B:$AZ,47,FALSE)),IF($X$1=11,(VLOOKUP(B158,'X11'!$B:$AZ,47,FALSE)),IF($X$1=12,(VLOOKUP(B158,'X12'!$B:$AZ,47,FALSE)),IF($X$1=13,(VLOOKUP(B158,'X13'!$B:$AZ,47,FALSE)),"B"))))))))))))))=TRUE," ",(IF($X$1=1,(VLOOKUP(B158,'X1'!$B:$AZ,47,FALSE)),IF($X$1=2,(VLOOKUP(B158,'X2'!$B:$AZ,47,FALSE)),IF($X$1=3,(VLOOKUP(B158,'X3'!$B:$AZ,47,FALSE)),IF($X$1=4,(VLOOKUP(B158,'X4'!$B:$AZ,47,FALSE)),IF($X$1=5,(VLOOKUP(B158,'X5'!$B:$AZ,47,FALSE)),IF($X$1=6,(VLOOKUP(B158,'X6'!$B:$AZ,47,FALSE)),IF($X$1=7,(VLOOKUP(B158,'X7'!$B:$AZ,47,FALSE)),IF($X$1=8,(VLOOKUP(B158,'X8'!$B:$AZ,47,FALSE)),IF($X$1=9,(VLOOKUP(B158,'X9'!$B:$AZ,47,FALSE)),IF($X$1=10,(VLOOKUP(B158,'X10'!$B:$AZ,47,FALSE)),IF($X$1=11,(VLOOKUP(B158,'X11'!$B:$AZ,47,FALSE)),IF($X$1=12,(VLOOKUP(B158,'X12'!$B:$AZ,47,FALSE)),IF($X$1=13,(VLOOKUP(B158,'X13'!$B:$AZ,47,FALSE)),"B")))))))))))))))</f>
        <v xml:space="preserve"> </v>
      </c>
      <c r="D158" s="181" t="str">
        <f ca="1">IF(ISERROR(IF($X$1=1,(VLOOKUP(B158,'X1'!$B:$AP,41,FALSE)),IF($X$1=2,(VLOOKUP(B158,'X2'!$B:$AP,41,FALSE)),IF($X$1=3,(VLOOKUP(B158,'X3'!$B:$AP,41,FALSE)),IF($X$1=4,(VLOOKUP(B158,'X4'!$B:$AP,41,FALSE)),IF($X$1=5,(VLOOKUP(B158,'X5'!$B:$AP,41,FALSE)),IF($X$1=6,(VLOOKUP(B158,'X6'!$B:$AP,41,FALSE)),IF($X$1=7,(VLOOKUP(B158,'X7'!$B:$AP,41,FALSE)),IF($X$1=8,(VLOOKUP(B158,'X8'!$B:$AP,41,FALSE)),IF($X$1=9,(VLOOKUP(B158,'X9'!$B:$AP,41,FALSE)),IF($X$1=10,(VLOOKUP(B158,'X10'!$B:$AP,41,FALSE)),IF($X$1=11,(VLOOKUP(B158,'X11'!$B:$AP,41,FALSE)),IF($X$1=12,(VLOOKUP(B158,'X12'!$B:$AP,41,FALSE)),IF($X$1=13,(VLOOKUP(B158,'X13'!$B:$AP,41,FALSE)),"B"))))))))))))))=TRUE," ",(IF($X$1=1,(VLOOKUP(B158,'X1'!$B:$AP,41,FALSE)),IF($X$1=2,(VLOOKUP(B158,'X2'!$B:$AP,41,FALSE)),IF($X$1=3,(VLOOKUP(B158,'X3'!$B:$AP,41,FALSE)),IF($X$1=4,(VLOOKUP(B158,'X4'!$B:$AP,41,FALSE)),IF($X$1=5,(VLOOKUP(B158,'X5'!$B:$AP,41,FALSE)),IF($X$1=6,(VLOOKUP(B158,'X6'!$B:$AP,41,FALSE)),IF($X$1=7,(VLOOKUP(B158,'X7'!$B:$AP,41,FALSE)),IF($X$1=8,(VLOOKUP(B158,'X8'!$B:$AP,41,FALSE)),IF($X$1=9,(VLOOKUP(B158,'X9'!$B:$AP,41,FALSE)),IF($X$1=10,(VLOOKUP(B158,'X10'!$B:$AP,41,FALSE)),IF($X$1=11,(VLOOKUP(B158,'X11'!$B:$AP,41,FALSE)),IF($X$1=12,(VLOOKUP(B158,'X12'!$B:$AP,41,FALSE)),IF($X$1=13,(VLOOKUP(B158,'X13'!$B:$AP,41,FALSE)),"B")))))))))))))))</f>
        <v xml:space="preserve"> </v>
      </c>
      <c r="E158" s="182" t="str">
        <f ca="1">IF(ISERROR(IF($X$1=1,(VLOOKUP(B158,'X1'!$B:$AP,7,FALSE)),IF($X$1=2,(VLOOKUP(B158,'X2'!$B:$AP,7,FALSE)),IF($X$1=3,(VLOOKUP(B158,'X3'!$B:$AP,7,FALSE)),IF($X$1=4,(VLOOKUP(B158,'X4'!$B:$AP,7,FALSE)),IF($X$1=5,(VLOOKUP(B158,'X5'!$B:$AP,7,FALSE)),IF($X$1=6,(VLOOKUP(B158,'X6'!$B:$AP,7,FALSE)),IF($X$1=7,(VLOOKUP(B158,'X7'!$B:$AP,7,FALSE)),IF($X$1=8,(VLOOKUP(B158,'X8'!$B:$AP,7,FALSE)),IF($X$1=9,(VLOOKUP(B158,'X9'!$B:$AP,7,FALSE)),IF($X$1=10,(VLOOKUP(B158,'X10'!$B:$AP,7,FALSE)),IF($X$1=11,(VLOOKUP(B158,'X11'!$B:$AP,7,FALSE)),IF($X$1=12,(VLOOKUP(B158,'X12'!$B:$AP,7,FALSE)),IF($X$1=13,(VLOOKUP(B158,'X13'!$B:$AP,7,FALSE)),"B"))))))))))))))=TRUE," ",(IF($X$1=1,(VLOOKUP(B158,'X1'!$B:$AP,7,FALSE)),IF($X$1=2,(VLOOKUP(B158,'X2'!$B:$AP,7,FALSE)),IF($X$1=3,(VLOOKUP(B158,'X3'!$B:$AP,7,FALSE)),IF($X$1=4,(VLOOKUP(B158,'X4'!$B:$AP,7,FALSE)),IF($X$1=5,(VLOOKUP(B158,'X5'!$B:$AP,7,FALSE)),IF($X$1=6,(VLOOKUP(B158,'X6'!$B:$AP,7,FALSE)),IF($X$1=7,(VLOOKUP(B158,'X7'!$B:$AP,7,FALSE)),IF($X$1=8,(VLOOKUP(B158,'X8'!$B:$AP,7,FALSE)),IF($X$1=9,(VLOOKUP(B158,'X9'!$B:$AP,7,FALSE)),IF($X$1=10,(VLOOKUP(B158,'X10'!$B:$AP,7,FALSE)),IF($X$1=11,(VLOOKUP(B158,'X11'!$B:$AP,7,FALSE)),IF($X$1=12,(VLOOKUP(B158,'X12'!$B:$AP,7,FALSE)),IF($X$1=13,(VLOOKUP(B158,'X13'!$B:$AP,7,FALSE)),"B")))))))))))))))</f>
        <v xml:space="preserve"> </v>
      </c>
      <c r="F158" s="182" t="str">
        <f ca="1">IF(ISERROR(IF((IF($X$1=1,(VLOOKUP(B158,'X1'!$B:$AO,6,FALSE)),(IF($X$1=2,(VLOOKUP(B158,'X2'!$B:$AO,6,FALSE)),(IF($X$1=3,(VLOOKUP(B158,'X3'!$B:$AO,6,FALSE)),(IF($X$1=4,(VLOOKUP(B158,'X4'!$B:$AO,6,FALSE)),(IF($X$1=5,(VLOOKUP(B158,'X5'!$B:$AO,6,FALSE)),(IF($X$1=6,(VLOOKUP(B158,'X6'!$B:$AO,6,FALSE)),(IF($X$1=7,(VLOOKUP(B158,'X7'!$B:$AO,6,FALSE)),(IF($X$1=8,(VLOOKUP(B158,'X8'!$B:$AO,6,FALSE)),(IF($X$1=9,(VLOOKUP(B158,'X9'!$B:$AO,6,FALSE)),(IF($X$1=10,(VLOOKUP(B158,'X10'!$B:$AO,6,FALSE)),(IF($X$1=11,(VLOOKUP(B158,'X11'!$B:$AO,6,FALSE)),(IF($X$1=12,(VLOOKUP(B158,'X12'!$B:$AO,6,FALSE)),(VLOOKUP(B158,'X13'!$B:$AO,6,FALSE))))))))))))))))))))))))))=$V$1," ",(IF($X$1=1,(VLOOKUP(B158,'X1'!$B:$AO,6,FALSE)),(IF($X$1=2,(VLOOKUP(B158,'X2'!$B:$AO,6,FALSE)),(IF($X$1=3,(VLOOKUP(B158,'X3'!$B:$AO,6,FALSE)),(IF($X$1=4,(VLOOKUP(B158,'X4'!$B:$AO,6,FALSE)),(IF($X$1=5,(VLOOKUP(B158,'X5'!$B:$AO,6,FALSE)),(IF($X$1=6,(VLOOKUP(B158,'X6'!$B:$AO,6,FALSE)),(IF($X$1=7,(VLOOKUP(B158,'X7'!$B:$AO,6,FALSE)),(IF($X$1=8,(VLOOKUP(B158,'X8'!$B:$AO,6,FALSE)),(IF($X$1=9,(VLOOKUP(B158,'X9'!$B:$AO,6,FALSE)),(IF($X$1=10,(VLOOKUP(B158,'X10'!$B:$AO,6,FALSE)),(IF($X$1=11,(VLOOKUP(B158,'X11'!$B:$AO,6,FALSE)),(IF($X$1=12,(VLOOKUP(B158,'X12'!$B:$AO,6,FALSE)),(VLOOKUP(B158,'X13'!$B:$AO,6,FALSE))))))))))))))))))))))))))))=TRUE," ",(IF((IF($X$1=1,(VLOOKUP(B158,'X1'!$B:$AO,6,FALSE)),(IF($X$1=2,(VLOOKUP(B158,'X2'!$B:$AO,6,FALSE)),(IF($X$1=3,(VLOOKUP(B158,'X3'!$B:$AO,6,FALSE)),(IF($X$1=4,(VLOOKUP(B158,'X4'!$B:$AO,6,FALSE)),(IF($X$1=5,(VLOOKUP(B158,'X5'!$B:$AO,6,FALSE)),(IF($X$1=6,(VLOOKUP(B158,'X6'!$B:$AO,6,FALSE)),(IF($X$1=7,(VLOOKUP(B158,'X7'!$B:$AO,6,FALSE)),(IF($X$1=8,(VLOOKUP(B158,'X8'!$B:$AO,6,FALSE)),(IF($X$1=9,(VLOOKUP(B158,'X9'!$B:$AO,6,FALSE)),(IF($X$1=10,(VLOOKUP(B158,'X10'!$B:$AO,6,FALSE)),(IF($X$1=11,(VLOOKUP(B158,'X11'!$B:$AO,6,FALSE)),(IF($X$1=12,(VLOOKUP(B158,'X12'!$B:$AO,6,FALSE)),(VLOOKUP(B158,'X13'!$B:$AO,6,FALSE))))))))))))))))))))))))))=$V$1," ",(IF($X$1=1,(VLOOKUP(B158,'X1'!$B:$AO,6,FALSE)),(IF($X$1=2,(VLOOKUP(B158,'X2'!$B:$AO,6,FALSE)),(IF($X$1=3,(VLOOKUP(B158,'X3'!$B:$AO,6,FALSE)),(IF($X$1=4,(VLOOKUP(B158,'X4'!$B:$AO,6,FALSE)),(IF($X$1=5,(VLOOKUP(B158,'X5'!$B:$AO,6,FALSE)),(IF($X$1=6,(VLOOKUP(B158,'X6'!$B:$AO,6,FALSE)),(IF($X$1=7,(VLOOKUP(B158,'X7'!$B:$AO,6,FALSE)),(IF($X$1=8,(VLOOKUP(B158,'X8'!$B:$AO,6,FALSE)),(IF($X$1=9,(VLOOKUP(B158,'X9'!$B:$AO,6,FALSE)),(IF($X$1=10,(VLOOKUP(B158,'X10'!$B:$AO,6,FALSE)),(IF($X$1=11,(VLOOKUP(B158,'X11'!$B:$AO,6,FALSE)),(IF($X$1=12,(VLOOKUP(B158,'X12'!$B:$AO,6,FALSE)),(VLOOKUP(B158,'X13'!$B:$AO,6,FALSE)))))))))))))))))))))))))))))</f>
        <v xml:space="preserve"> </v>
      </c>
      <c r="G158" s="182" t="str">
        <f ca="1">IF(ISERROR(IF($X$1=1,(VLOOKUP(B158,'X1'!$B:$AZ,44,FALSE)),IF($X$1=2,(VLOOKUP(B158,'X2'!$B:$AZ,44,FALSE)),IF($X$1=3,(VLOOKUP(B158,'X3'!$B:$AZ,44,FALSE)),IF($X$1=4,(VLOOKUP(B158,'X4'!$B:$AZ,44,FALSE)),IF($X$1=5,(VLOOKUP(B158,'X5'!$B:$AZ,44,FALSE)),IF($X$1=6,(VLOOKUP(B158,'X6'!$B:$AZ,44,FALSE)),IF($X$1=7,(VLOOKUP(B158,'X7'!$B:$AZ,44,FALSE)),IF($X$1=8,(VLOOKUP(B158,'X8'!$B:$AZ,44,FALSE)),IF($X$1=9,(VLOOKUP(B158,'X9'!$B:$AZ,44,FALSE)),IF($X$1=10,(VLOOKUP(B158,'X10'!$B:$AZ,44,FALSE)),IF($X$1=11,(VLOOKUP(B158,'X11'!$B:$AZ,44,FALSE)),IF($X$1=12,(VLOOKUP(B158,'X12'!$B:$AZ,44,FALSE)),IF($X$1=13,(VLOOKUP(B158,'X13'!$B:$AZ,44,FALSE)),"B"))))))))))))))=TRUE," ",(IF($X$1=1,(VLOOKUP(B158,'X1'!$B:$AZ,44,FALSE)),IF($X$1=2,(VLOOKUP(B158,'X2'!$B:$AZ,44,FALSE)),IF($X$1=3,(VLOOKUP(B158,'X3'!$B:$AZ,44,FALSE)),IF($X$1=4,(VLOOKUP(B158,'X4'!$B:$AZ,44,FALSE)),IF($X$1=5,(VLOOKUP(B158,'X5'!$B:$AZ,44,FALSE)),IF($X$1=6,(VLOOKUP(B158,'X6'!$B:$AZ,44,FALSE)),IF($X$1=7,(VLOOKUP(B158,'X7'!$B:$AZ,44,FALSE)),IF($X$1=8,(VLOOKUP(B158,'X8'!$B:$AZ,44,FALSE)),IF($X$1=9,(VLOOKUP(B158,'X9'!$B:$AZ,44,FALSE)),IF($X$1=10,(VLOOKUP(B158,'X10'!$B:$AZ,44,FALSE)),IF($X$1=11,(VLOOKUP(B158,'X11'!$B:$AZ,44,FALSE)),IF($X$1=12,(VLOOKUP(B158,'X12'!$B:$AZ,44,FALSE)),IF($X$1=13,(VLOOKUP(B158,'X13'!$B:$AZ,44,FALSE)),"B")))))))))))))))</f>
        <v xml:space="preserve"> </v>
      </c>
      <c r="H158" s="182" t="str">
        <f ca="1">IF(ISERROR(IF($X$1=1,(VLOOKUP(B158,'X1'!$B:$AZ,8,FALSE)),IF($X$1=2,(VLOOKUP(B158,'X2'!$B:$AZ,8,FALSE)),IF($X$1=3,(VLOOKUP(B158,'X3'!$B:$AZ,8,FALSE)),IF($X$1=4,(VLOOKUP(B158,'X4'!$B:$AZ,8,FALSE)),IF($X$1=5,(VLOOKUP(B158,'X5'!$B:$AZ,8,FALSE)),IF($X$1=6,(VLOOKUP(B158,'X6'!$B:$AZ,8,FALSE)),IF($X$1=7,(VLOOKUP(B158,'X7'!$B:$AZ,8,FALSE)),IF($X$1=8,(VLOOKUP(B158,'X8'!$B:$AZ,8,FALSE)),IF($X$1=9,(VLOOKUP(B158,'X9'!$B:$AZ,8,FALSE)),IF($X$1=10,(VLOOKUP(B158,'X10'!$B:$AZ,8,FALSE)),IF($X$1=11,(VLOOKUP(B158,'X11'!$B:$AZ,8,FALSE)),IF($X$1=12,(VLOOKUP(B158,'X12'!$B:$AZ,8,FALSE)),IF($X$1=13,(VLOOKUP(B158,'X13'!$B:$AZ,8,FALSE)),"B"))))))))))))))=TRUE," ",(IF($X$1=1,(VLOOKUP(B158,'X1'!$B:$AZ,8,FALSE)),IF($X$1=2,(VLOOKUP(B158,'X2'!$B:$AZ,8,FALSE)),IF($X$1=3,(VLOOKUP(B158,'X3'!$B:$AZ,8,FALSE)),IF($X$1=4,(VLOOKUP(B158,'X4'!$B:$AZ,8,FALSE)),IF($X$1=5,(VLOOKUP(B158,'X5'!$B:$AZ,8,FALSE)),IF($X$1=6,(VLOOKUP(B158,'X6'!$B:$AZ,8,FALSE)),IF($X$1=7,(VLOOKUP(B158,'X7'!$B:$AZ,8,FALSE)),IF($X$1=8,(VLOOKUP(B158,'X8'!$B:$AZ,8,FALSE)),IF($X$1=9,(VLOOKUP(B158,'X9'!$B:$AZ,8,FALSE)),IF($X$1=10,(VLOOKUP(B158,'X10'!$B:$AZ,8,FALSE)),IF($X$1=11,(VLOOKUP(B158,'X11'!$B:$AZ,8,FALSE)),IF($X$1=12,(VLOOKUP(B158,'X12'!$B:$AZ,8,FALSE)),IF($X$1=13,(VLOOKUP(B158,'X13'!$B:$AZ,8,FALSE)),"B")))))))))))))))</f>
        <v xml:space="preserve"> </v>
      </c>
      <c r="I158" s="183" t="str">
        <f ca="1">IF(ISERROR(IF($X$1=1,(VLOOKUP(B158,'X1'!$B:$AZ,2,FALSE)),IF($X$1=2,(VLOOKUP(B158,'X2'!$B:$AZ,2,FALSE)),IF($X$1=3,(VLOOKUP(B158,'X3'!$B:$AZ,2,FALSE)),IF($X$1=4,(VLOOKUP(B158,'X4'!$B:$AZ,2,FALSE)),IF($X$1=5,(VLOOKUP(B158,'X5'!$B:$AZ,2,FALSE)),IF($X$1=6,(VLOOKUP(B158,'X6'!$B:$AZ,2,FALSE)),IF($X$1=7,(VLOOKUP(B158,'X7'!$B:$AZ,2,FALSE)),IF($X$1=8,(VLOOKUP(B158,'X8'!$B:$AZ,2,FALSE)),IF($X$1=9,(VLOOKUP(B158,'X9'!$B:$AZ,2,FALSE)),IF($X$1=10,(VLOOKUP(B158,'X10'!$B:$AZ,2,FALSE)),IF($X$1=11,(VLOOKUP(B158,'X11'!$B:$AZ,2,FALSE)),IF($X$1=12,(VLOOKUP(B158,'X12'!$B:$AZ,2,FALSE)),IF($X$1=13,(VLOOKUP(B158,'X13'!$B:$AZ,2,FALSE)),"B"))))))))))))))=TRUE," ",(IF($X$1=1,(VLOOKUP(B158,'X1'!$B:$AZ,2,FALSE)),IF($X$1=2,(VLOOKUP(B158,'X2'!$B:$AZ,2,FALSE)),IF($X$1=3,(VLOOKUP(B158,'X3'!$B:$AZ,2,FALSE)),IF($X$1=4,(VLOOKUP(B158,'X4'!$B:$AZ,2,FALSE)),IF($X$1=5,(VLOOKUP(B158,'X5'!$B:$AZ,2,FALSE)),IF($X$1=6,(VLOOKUP(B158,'X6'!$B:$AZ,2,FALSE)),IF($X$1=7,(VLOOKUP(B158,'X7'!$B:$AZ,2,FALSE)),IF($X$1=8,(VLOOKUP(B158,'X8'!$B:$AZ,2,FALSE)),IF($X$1=9,(VLOOKUP(B158,'X9'!$B:$AZ,2,FALSE)),IF($X$1=10,(VLOOKUP(B158,'X10'!$B:$AZ,2,FALSE)),IF($X$1=11,(VLOOKUP(B158,'X11'!$B:$AZ,2,FALSE)),IF($X$1=12,(VLOOKUP(B158,'X12'!$B:$AZ,2,FALSE)),IF($X$1=13,(VLOOKUP(B158,'X13'!$B:$AZ,2,FALSE)),"B")))))))))))))))</f>
        <v xml:space="preserve"> </v>
      </c>
      <c r="J158" s="183" t="str">
        <f ca="1">IF(ISERROR(IF($X$1=1,(VLOOKUP(B158,'X1'!$B:$AZ,3,FALSE)),IF($X$1=2,(VLOOKUP(B158,'X2'!$B:$AZ,3,FALSE)),IF($X$1=3,(VLOOKUP(B158,'X3'!$B:$AZ,3,FALSE)),IF($X$1=4,(VLOOKUP(B158,'X4'!$B:$AZ,3,FALSE)),IF($X$1=5,(VLOOKUP(B158,'X5'!$B:$AZ,3,FALSE)),IF($X$1=6,(VLOOKUP(B158,'X6'!$B:$AZ,3,FALSE)),IF($X$1=7,(VLOOKUP(B158,'X7'!$B:$AZ,3,FALSE)),IF($X$1=8,(VLOOKUP(B158,'X8'!$B:$AZ,3,FALSE)),IF($X$1=9,(VLOOKUP(B158,'X9'!$B:$AZ,3,FALSE)),IF($X$1=10,(VLOOKUP(B158,'X10'!$B:$AZ,3,FALSE)),IF($X$1=11,(VLOOKUP(B158,'X11'!$B:$AZ,3,FALSE)),IF($X$1=12,(VLOOKUP(B158,'X12'!$B:$AZ,3,FALSE)),IF($X$1=13,(VLOOKUP(B158,'X13'!$B:$AZ,3,FALSE)),"B"))))))))))))))=TRUE," ",(IF($X$1=1,(VLOOKUP(B158,'X1'!$B:$AZ,3,FALSE)),IF($X$1=2,(VLOOKUP(B158,'X2'!$B:$AZ,3,FALSE)),IF($X$1=3,(VLOOKUP(B158,'X3'!$B:$AZ,3,FALSE)),IF($X$1=4,(VLOOKUP(B158,'X4'!$B:$AZ,3,FALSE)),IF($X$1=5,(VLOOKUP(B158,'X5'!$B:$AZ,3,FALSE)),IF($X$1=6,(VLOOKUP(B158,'X6'!$B:$AZ,3,FALSE)),IF($X$1=7,(VLOOKUP(B158,'X7'!$B:$AZ,3,FALSE)),IF($X$1=8,(VLOOKUP(B158,'X8'!$B:$AZ,3,FALSE)),IF($X$1=9,(VLOOKUP(B158,'X9'!$B:$AZ,3,FALSE)),IF($X$1=10,(VLOOKUP(B158,'X10'!$B:$AZ,3,FALSE)),IF($X$1=11,(VLOOKUP(B158,'X11'!$B:$AZ,3,FALSE)),IF($X$1=12,(VLOOKUP(B158,'X12'!$B:$AZ,3,FALSE)),IF($X$1=13,(VLOOKUP(B158,'X13'!$B:$AZ,3,FALSE)),"B")))))))))))))))</f>
        <v xml:space="preserve"> </v>
      </c>
      <c r="K158" s="183" t="str">
        <f ca="1">IF(ISERROR(IF($X$1=1,(VLOOKUP(B158,'X1'!$B:$AZ,5,FALSE)),IF($X$1=2,(VLOOKUP(B158,'X2'!$B:$AZ,5,FALSE)),IF($X$1=3,(VLOOKUP(B158,'X3'!$B:$AZ,5,FALSE)),IF($X$1=4,(VLOOKUP(B158,'X4'!$B:$AZ,5,FALSE)),IF($X$1=5,(VLOOKUP(B158,'X5'!$B:$AZ,5,FALSE)),IF($X$1=6,(VLOOKUP(B158,'X6'!$B:$AZ,5,FALSE)),IF($X$1=7,(VLOOKUP(B158,'X7'!$B:$AZ,5,FALSE)),IF($X$1=8,(VLOOKUP(B158,'X8'!$B:$AZ,5,FALSE)),IF($X$1=9,(VLOOKUP(B158,'X9'!$B:$AZ,5,FALSE)),IF($X$1=10,(VLOOKUP(B158,'X10'!$B:$AZ,5,FALSE)),IF($X$1=11,(VLOOKUP(B158,'X11'!$B:$AZ,5,FALSE)),IF($X$1=12,(VLOOKUP(B158,'X12'!$B:$AZ,5,FALSE)),IF($X$1=13,(VLOOKUP(B158,'X13'!$B:$AZ,5,FALSE)),"B"))))))))))))))=TRUE," ",(IF($X$1=1,(VLOOKUP(B158,'X1'!$B:$AZ,5,FALSE)),IF($X$1=2,(VLOOKUP(B158,'X2'!$B:$AZ,5,FALSE)),IF($X$1=3,(VLOOKUP(B158,'X3'!$B:$AZ,5,FALSE)),IF($X$1=4,(VLOOKUP(B158,'X4'!$B:$AZ,5,FALSE)),IF($X$1=5,(VLOOKUP(B158,'X5'!$B:$AZ,5,FALSE)),IF($X$1=6,(VLOOKUP(B158,'X6'!$B:$AZ,5,FALSE)),IF($X$1=7,(VLOOKUP(B158,'X7'!$B:$AZ,5,FALSE)),IF($X$1=8,(VLOOKUP(B158,'X8'!$B:$AZ,5,FALSE)),IF($X$1=9,(VLOOKUP(B158,'X9'!$B:$AZ,5,FALSE)),IF($X$1=10,(VLOOKUP(B158,'X10'!$B:$AZ,5,FALSE)),IF($X$1=11,(VLOOKUP(B158,'X11'!$B:$AZ,5,FALSE)),IF($X$1=12,(VLOOKUP(B158,'X12'!$B:$AZ,5,FALSE)),IF($X$1=13,(VLOOKUP(B158,'X13'!$B:$AZ,5,FALSE)),"B")))))))))))))))</f>
        <v xml:space="preserve"> </v>
      </c>
      <c r="L158" s="184" t="str">
        <f ca="1">IF(ISERROR(IF($X$1=1,(VLOOKUP(B158,'X1'!$B:$AZ,9,FALSE)),IF($X$1=2,(VLOOKUP(B158,'X2'!$B:$AZ,9,FALSE)),IF($X$1=3,(VLOOKUP(B158,'X3'!$B:$AZ,9,FALSE)),IF($X$1=4,(VLOOKUP(B158,'X4'!$B:$AZ,9,FALSE)),IF($X$1=5,(VLOOKUP(B158,'X5'!$B:$AZ,9,FALSE)),IF($X$1=6,(VLOOKUP(B158,'X6'!$B:$AZ,9,FALSE)),IF($X$1=7,(VLOOKUP(B158,'X7'!$B:$AZ,9,FALSE)),IF($X$1=8,(VLOOKUP(B158,'X8'!$B:$AZ,9,FALSE)),IF($X$1=9,(VLOOKUP(B158,'X9'!$B:$AZ,9,FALSE)),IF($X$1=10,(VLOOKUP(B158,'X10'!$B:$AZ,9,FALSE)),IF($X$1=11,(VLOOKUP(B158,'X11'!$B:$AZ,9,FALSE)),IF($X$1=12,(VLOOKUP(B158,'X12'!$B:$AZ,9,FALSE)),IF($X$1=13,(VLOOKUP(B158,'X13'!$B:$AZ,9,FALSE)),"B"))))))))))))))=TRUE," ",(IF($X$1=1,(VLOOKUP(B158,'X1'!$B:$AZ,9,FALSE)),IF($X$1=2,(VLOOKUP(B158,'X2'!$B:$AZ,9,FALSE)),IF($X$1=3,(VLOOKUP(B158,'X3'!$B:$AZ,9,FALSE)),IF($X$1=4,(VLOOKUP(B158,'X4'!$B:$AZ,9,FALSE)),IF($X$1=5,(VLOOKUP(B158,'X5'!$B:$AZ,9,FALSE)),IF($X$1=6,(VLOOKUP(B158,'X6'!$B:$AZ,9,FALSE)),IF($X$1=7,(VLOOKUP(B158,'X7'!$B:$AZ,9,FALSE)),IF($X$1=8,(VLOOKUP(B158,'X8'!$B:$AZ,9,FALSE)),IF($X$1=9,(VLOOKUP(B158,'X9'!$B:$AZ,9,FALSE)),IF($X$1=10,(VLOOKUP(B158,'X10'!$B:$AZ,9,FALSE)),IF($X$1=11,(VLOOKUP(B158,'X11'!$B:$AZ,9,FALSE)),IF($X$1=12,(VLOOKUP(B158,'X12'!$B:$AZ,9,FALSE)),IF($X$1=13,(VLOOKUP(B158,'X13'!$B:$AZ,9,FALSE)),"B")))))))))))))))</f>
        <v xml:space="preserve"> </v>
      </c>
      <c r="M158" s="184" t="str">
        <f ca="1">IF(ISERROR(IF($X$1=1,(VLOOKUP(B158,'X1'!$B:$AZ,10,FALSE)),IF($X$1=2,(VLOOKUP(B158,'X2'!$B:$AZ,10,FALSE)),IF($X$1=3,(VLOOKUP(B158,'X3'!$B:$AZ,10,FALSE)),IF($X$1=4,(VLOOKUP(B158,'X4'!$B:$AZ,10,FALSE)),IF($X$1=5,(VLOOKUP(B158,'X5'!$B:$AZ,10,FALSE)),IF($X$1=6,(VLOOKUP(B158,'X6'!$B:$AZ,10,FALSE)),IF($X$1=7,(VLOOKUP(B158,'X7'!$B:$AZ,10,FALSE)),IF($X$1=8,(VLOOKUP(B158,'X8'!$B:$AZ,10,FALSE)),IF($X$1=9,(VLOOKUP(B158,'X9'!$B:$AZ,10,FALSE)),IF($X$1=10,(VLOOKUP(B158,'X10'!$B:$AZ,10,FALSE)),IF($X$1=11,(VLOOKUP(B158,'X11'!$B:$AZ,10,FALSE)),IF($X$1=12,(VLOOKUP(B158,'X12'!$B:$AZ,10,FALSE)),IF($X$1=13,(VLOOKUP(B158,'X13'!$B:$AZ,10,FALSE)),"B"))))))))))))))=TRUE," ",(IF($X$1=1,(VLOOKUP(B158,'X1'!$B:$AZ,10,FALSE)),IF($X$1=2,(VLOOKUP(B158,'X2'!$B:$AZ,10,FALSE)),IF($X$1=3,(VLOOKUP(B158,'X3'!$B:$AZ,10,FALSE)),IF($X$1=4,(VLOOKUP(B158,'X4'!$B:$AZ,10,FALSE)),IF($X$1=5,(VLOOKUP(B158,'X5'!$B:$AZ,10,FALSE)),IF($X$1=6,(VLOOKUP(B158,'X6'!$B:$AZ,10,FALSE)),IF($X$1=7,(VLOOKUP(B158,'X7'!$B:$AZ,10,FALSE)),IF($X$1=8,(VLOOKUP(B158,'X8'!$B:$AZ,10,FALSE)),IF($X$1=9,(VLOOKUP(B158,'X9'!$B:$AZ,10,FALSE)),IF($X$1=10,(VLOOKUP(B158,'X10'!$B:$AZ,10,FALSE)),IF($X$1=11,(VLOOKUP(B158,'X11'!$B:$AZ,10,FALSE)),IF($X$1=12,(VLOOKUP(B158,'X12'!$B:$AZ,10,FALSE)),IF($X$1=13,(VLOOKUP(B158,'X13'!$B:$AZ,10,FALSE)),"B")))))))))))))))</f>
        <v xml:space="preserve"> </v>
      </c>
      <c r="N158" s="185" t="str">
        <f ca="1">IF(ISERROR(IF($X$1=1,(VLOOKUP(B158,'X1'!$B:$AZ,45,FALSE)),IF($X$1=2,(VLOOKUP(B158,'X2'!$B:$AZ,45,FALSE)),IF($X$1=3,(VLOOKUP(B158,'X3'!$B:$AZ,45,FALSE)),IF($X$1=4,(VLOOKUP(B158,'X4'!$B:$AZ,45,FALSE)),IF($X$1=5,(VLOOKUP(B158,'X5'!$B:$AZ,45,FALSE)),IF($X$1=6,(VLOOKUP(B158,'X6'!$B:$AZ,45,FALSE)),IF($X$1=7,(VLOOKUP(B158,'X7'!$B:$AZ,45,FALSE)),IF($X$1=8,(VLOOKUP(B158,'X8'!$B:$AZ,45,FALSE)),IF($X$1=9,(VLOOKUP(B158,'X9'!$B:$AZ,45,FALSE)),IF($X$1=10,(VLOOKUP(B158,'X10'!$B:$AZ,45,FALSE)),IF($X$1=11,(VLOOKUP(B158,'X11'!$B:$AZ,45,FALSE)),IF($X$1=12,(VLOOKUP(B158,'X12'!$B:$AZ,45,FALSE)),IF($X$1=13,(VLOOKUP(B158,'X13'!$B:$AZ,45,FALSE)),"B"))))))))))))))=TRUE," ",(IF($X$1=1,(VLOOKUP(B158,'X1'!$B:$AZ,45,FALSE)),IF($X$1=2,(VLOOKUP(B158,'X2'!$B:$AZ,45,FALSE)),IF($X$1=3,(VLOOKUP(B158,'X3'!$B:$AZ,45,FALSE)),IF($X$1=4,(VLOOKUP(B158,'X4'!$B:$AZ,45,FALSE)),IF($X$1=5,(VLOOKUP(B158,'X5'!$B:$AZ,45,FALSE)),IF($X$1=6,(VLOOKUP(B158,'X6'!$B:$AZ,45,FALSE)),IF($X$1=7,(VLOOKUP(B158,'X7'!$B:$AZ,45,FALSE)),IF($X$1=8,(VLOOKUP(B158,'X8'!$B:$AZ,45,FALSE)),IF($X$1=9,(VLOOKUP(B158,'X9'!$B:$AZ,45,FALSE)),IF($X$1=10,(VLOOKUP(B158,'X10'!$B:$AZ,45,FALSE)),IF($X$1=11,(VLOOKUP(B158,'X11'!$B:$AZ,45,FALSE)),IF($X$1=12,(VLOOKUP(B158,'X12'!$B:$AZ,45,FALSE)),IF($X$1=13,(VLOOKUP(B158,'X13'!$B:$AZ,45,FALSE)),"B")))))))))))))))</f>
        <v xml:space="preserve"> </v>
      </c>
      <c r="O158" s="184" t="str">
        <f ca="1">IF(ISERROR(IF($X$1=1,(VLOOKUP(B158,'X1'!$B:$AZ,11,FALSE)),IF($X$1=2,(VLOOKUP(B158,'X2'!$B:$AZ,11,FALSE)),IF($X$1=3,(VLOOKUP(B158,'X3'!$B:$AZ,11,FALSE)),IF($X$1=4,(VLOOKUP(B158,'X4'!$B:$AZ,11,FALSE)),IF($X$1=5,(VLOOKUP(B158,'X5'!$B:$AZ,11,FALSE)),IF($X$1=6,(VLOOKUP(B158,'X6'!$B:$AZ,11,FALSE)),IF($X$1=7,(VLOOKUP(B158,'X7'!$B:$AZ,11,FALSE)),IF($X$1=8,(VLOOKUP(B158,'X8'!$B:$AZ,11,FALSE)),IF($X$1=9,(VLOOKUP(B158,'X9'!$B:$AZ,11,FALSE)),IF($X$1=10,(VLOOKUP(B158,'X10'!$B:$AZ,11,FALSE)),IF($X$1=11,(VLOOKUP(B158,'X11'!$B:$AZ,11,FALSE)),IF($X$1=12,(VLOOKUP(B158,'X12'!$B:$AZ,11,FALSE)),IF($X$1=13,(VLOOKUP(B158,'X13'!$B:$AZ,11,FALSE)),"B"))))))))))))))=TRUE," ",(IF($X$1=1,(VLOOKUP(B158,'X1'!$B:$AZ,11,FALSE)),IF($X$1=2,(VLOOKUP(B158,'X2'!$B:$AZ,11,FALSE)),IF($X$1=3,(VLOOKUP(B158,'X3'!$B:$AZ,11,FALSE)),IF($X$1=4,(VLOOKUP(B158,'X4'!$B:$AZ,11,FALSE)),IF($X$1=5,(VLOOKUP(B158,'X5'!$B:$AZ,11,FALSE)),IF($X$1=6,(VLOOKUP(B158,'X6'!$B:$AZ,11,FALSE)),IF($X$1=7,(VLOOKUP(B158,'X7'!$B:$AZ,11,FALSE)),IF($X$1=8,(VLOOKUP(B158,'X8'!$B:$AZ,11,FALSE)),IF($X$1=9,(VLOOKUP(B158,'X9'!$B:$AZ,11,FALSE)),IF($X$1=10,(VLOOKUP(B158,'X10'!$B:$AZ,11,FALSE)),IF($X$1=11,(VLOOKUP(B158,'X11'!$B:$AZ,11,FALSE)),IF($X$1=12,(VLOOKUP(B158,'X12'!$B:$AZ,11,FALSE)),IF($X$1=13,(VLOOKUP(B158,'X13'!$B:$AZ,11,FALSE)),"B")))))))))))))))</f>
        <v xml:space="preserve"> </v>
      </c>
      <c r="P158" s="184" t="str">
        <f ca="1">IF(ISERROR(IF($X$1=1,(VLOOKUP(B158,'X1'!$B:$AZ,12,FALSE)),IF($X$1=2,(VLOOKUP(B158,'X2'!$B:$AZ,12,FALSE)),IF($X$1=3,(VLOOKUP(B158,'X3'!$B:$AZ,12,FALSE)),IF($X$1=4,(VLOOKUP(B158,'X4'!$B:$AZ,12,FALSE)),IF($X$1=5,(VLOOKUP(B158,'X5'!$B:$AZ,12,FALSE)),IF($X$1=6,(VLOOKUP(B158,'X6'!$B:$AZ,12,FALSE)),IF($X$1=7,(VLOOKUP(B158,'X7'!$B:$AZ,12,FALSE)),IF($X$1=8,(VLOOKUP(B158,'X8'!$B:$AZ,12,FALSE)),IF($X$1=9,(VLOOKUP(B158,'X9'!$B:$AZ,12,FALSE)),IF($X$1=10,(VLOOKUP(B158,'X10'!$B:$AZ,12,FALSE)),IF($X$1=11,(VLOOKUP(B158,'X11'!$B:$AZ,12,FALSE)),IF($X$1=12,(VLOOKUP(B158,'X12'!$B:$AZ,12,FALSE)),IF($X$1=13,(VLOOKUP(B158,'X13'!$B:$AZ,12,FALSE)),"B"))))))))))))))=TRUE," ",(IF($X$1=1,(VLOOKUP(B158,'X1'!$B:$AZ,12,FALSE)),IF($X$1=2,(VLOOKUP(B158,'X2'!$B:$AZ,12,FALSE)),IF($X$1=3,(VLOOKUP(B158,'X3'!$B:$AZ,12,FALSE)),IF($X$1=4,(VLOOKUP(B158,'X4'!$B:$AZ,12,FALSE)),IF($X$1=5,(VLOOKUP(B158,'X5'!$B:$AZ,12,FALSE)),IF($X$1=6,(VLOOKUP(B158,'X6'!$B:$AZ,12,FALSE)),IF($X$1=7,(VLOOKUP(B158,'X7'!$B:$AZ,12,FALSE)),IF($X$1=8,(VLOOKUP(B158,'X8'!$B:$AZ,12,FALSE)),IF($X$1=9,(VLOOKUP(B158,'X9'!$B:$AZ,12,FALSE)),IF($X$1=10,(VLOOKUP(B158,'X10'!$B:$AZ,12,FALSE)),IF($X$1=11,(VLOOKUP(B158,'X11'!$B:$AZ,12,FALSE)),IF($X$1=12,(VLOOKUP(B158,'X12'!$B:$AZ,12,FALSE)),IF($X$1=13,(VLOOKUP(B158,'X13'!$B:$AZ,12,FALSE)),"B")))))))))))))))</f>
        <v xml:space="preserve"> </v>
      </c>
      <c r="Q158" s="185" t="str">
        <f ca="1">IF(ISERROR(IF($X$1=1,(VLOOKUP(B158,'X1'!$B:$AZ,46,FALSE)),IF($X$1=2,(VLOOKUP(B158,'X2'!$B:$AZ,46,FALSE)),IF($X$1=3,(VLOOKUP(B158,'X3'!$B:$AZ,46,FALSE)),IF($X$1=4,(VLOOKUP(B158,'X4'!$B:$AZ,46,FALSE)),IF($X$1=5,(VLOOKUP(B158,'X5'!$B:$AZ,46,FALSE)),IF($X$1=6,(VLOOKUP(B158,'X6'!$B:$AZ,46,FALSE)),IF($X$1=7,(VLOOKUP(B158,'X7'!$B:$AZ,46,FALSE)),IF($X$1=8,(VLOOKUP(B158,'X8'!$B:$AZ,46,FALSE)),IF($X$1=9,(VLOOKUP(B158,'X9'!$B:$AZ,46,FALSE)),IF($X$1=10,(VLOOKUP(B158,'X10'!$B:$AZ,46,FALSE)),IF($X$1=11,(VLOOKUP(B158,'X11'!$B:$AZ,46,FALSE)),IF($X$1=12,(VLOOKUP(B158,'X12'!$B:$AZ,46,FALSE)),IF($X$1=13,(VLOOKUP(B158,'X13'!$B:$AZ,46,FALSE)),"B"))))))))))))))=TRUE," ",(IF($X$1=1,(VLOOKUP(B158,'X1'!$B:$AZ,46,FALSE)),IF($X$1=2,(VLOOKUP(B158,'X2'!$B:$AZ,46,FALSE)),IF($X$1=3,(VLOOKUP(B158,'X3'!$B:$AZ,46,FALSE)),IF($X$1=4,(VLOOKUP(B158,'X4'!$B:$AZ,46,FALSE)),IF($X$1=5,(VLOOKUP(B158,'X5'!$B:$AZ,46,FALSE)),IF($X$1=6,(VLOOKUP(B158,'X6'!$B:$AZ,46,FALSE)),IF($X$1=7,(VLOOKUP(B158,'X7'!$B:$AZ,46,FALSE)),IF($X$1=8,(VLOOKUP(B158,'X8'!$B:$AZ,46,FALSE)),IF($X$1=9,(VLOOKUP(B158,'X9'!$B:$AZ,46,FALSE)),IF($X$1=10,(VLOOKUP(B158,'X10'!$B:$AZ,46,FALSE)),IF($X$1=11,(VLOOKUP(B158,'X11'!$B:$AZ,46,FALSE)),IF($X$1=12,(VLOOKUP(B158,'X12'!$B:$AZ,46,FALSE)),IF($X$1=13,(VLOOKUP(B158,'X13'!$B:$AZ,46,FALSE)),"B")))))))))))))))</f>
        <v xml:space="preserve"> </v>
      </c>
      <c r="R158" s="185" t="str">
        <f ca="1">IF(ISERROR(IF($X$1=1,(VLOOKUP(B158,'X1'!$B:$AZ,15,FALSE)),IF($X$1=2,(VLOOKUP(B158,'X2'!$B:$AZ,15,FALSE)),IF($X$1=3,(VLOOKUP(B158,'X3'!$B:$AZ,15,FALSE)),IF($X$1=4,(VLOOKUP(B158,'X4'!$B:$AZ,15,FALSE)),IF($X$1=5,(VLOOKUP(B158,'X5'!$B:$AZ,15,FALSE)),IF($X$1=6,(VLOOKUP(B158,'X6'!$B:$AZ,15,FALSE)),IF($X$1=7,(VLOOKUP(B158,'X7'!$B:$AZ,15,FALSE)),IF($X$1=8,(VLOOKUP(B158,'X8'!$B:$AZ,15,FALSE)),IF($X$1=9,(VLOOKUP(B158,'X9'!$B:$AZ,15,FALSE)),IF($X$1=10,(VLOOKUP(B158,'X10'!$B:$AZ,15,FALSE)),IF($X$1=11,(VLOOKUP(B158,'X11'!$B:$AZ,15,FALSE)),IF($X$1=12,(VLOOKUP(B158,'X12'!$B:$AZ,15,FALSE)),IF($X$1=13,(VLOOKUP(B158,'X13'!$B:$AZ,15,FALSE)),"B"))))))))))))))=TRUE," ",(IF($X$1=1,(VLOOKUP(B158,'X1'!$B:$AZ,15,FALSE)),IF($X$1=2,(VLOOKUP(B158,'X2'!$B:$AZ,15,FALSE)),IF($X$1=3,(VLOOKUP(B158,'X3'!$B:$AZ,15,FALSE)),IF($X$1=4,(VLOOKUP(B158,'X4'!$B:$AZ,15,FALSE)),IF($X$1=5,(VLOOKUP(B158,'X5'!$B:$AZ,15,FALSE)),IF($X$1=6,(VLOOKUP(B158,'X6'!$B:$AZ,15,FALSE)),IF($X$1=7,(VLOOKUP(B158,'X7'!$B:$AZ,15,FALSE)),IF($X$1=8,(VLOOKUP(B158,'X8'!$B:$AZ,15,FALSE)),IF($X$1=9,(VLOOKUP(B158,'X9'!$B:$AZ,15,FALSE)),IF($X$1=10,(VLOOKUP(B158,'X10'!$B:$AZ,15,FALSE)),IF($X$1=11,(VLOOKUP(B158,'X11'!$B:$AZ,15,FALSE)),IF($X$1=12,(VLOOKUP(B158,'X12'!$B:$AZ,15,FALSE)),IF($X$1=13,(VLOOKUP(B158,'X13'!$B:$AZ,15,FALSE)),"B")))))))))))))))</f>
        <v xml:space="preserve"> </v>
      </c>
      <c r="S158" s="185" t="str">
        <f ca="1">IF(ISERROR(IF((IF($X$1=1,(VLOOKUP(B158,'X1'!$B:$AZ,14,FALSE)),(IF($X$1=2,(VLOOKUP(B158,'X2'!$B:$AZ,14,FALSE)),(IF($X$1=3,(VLOOKUP(B158,'X3'!$B:$AZ,14,FALSE)),(IF($X$1=4,(VLOOKUP(B158,'X4'!$B:$AZ,14,FALSE)),(IF($X$1=5,(VLOOKUP(B158,'X5'!$B:$AZ,14,FALSE)),(IF($X$1=6,(VLOOKUP(B158,'X6'!$B:$AZ,14,FALSE)),(IF($X$1=7,(VLOOKUP(B158,'X7'!$B:$AZ,14,FALSE)),(IF($X$1=8,(VLOOKUP(B158,'X8'!$B:$AZ,14,FALSE)),(IF($X$1=9,(VLOOKUP(B158,'X9'!$B:$AZ,14,FALSE)),(IF($X$1=10,(VLOOKUP(B158,'X10'!$B:$AZ,14,FALSE)),(IF($X$1=11,(VLOOKUP(B158,'X11'!$B:$AZ,14,FALSE)),(IF($X$1=12,(VLOOKUP(B158,'X12'!$B:$AZ,14,FALSE)),(VLOOKUP(B158,'X13'!$B:$AZ,14,FALSE))))))))))))))))))))))))))=$V$1," ",(IF($X$1=1,(VLOOKUP(B158,'X1'!$B:$AZ,14,FALSE)),(IF($X$1=2,(VLOOKUP(B158,'X2'!$B:$AZ,14,FALSE)),(IF($X$1=3,(VLOOKUP(B158,'X3'!$B:$AZ,14,FALSE)),(IF($X$1=4,(VLOOKUP(B158,'X4'!$B:$AZ,14,FALSE)),(IF($X$1=5,(VLOOKUP(B158,'X5'!$B:$AZ,14,FALSE)),(IF($X$1=6,(VLOOKUP(B158,'X6'!$B:$AZ,14,FALSE)),(IF($X$1=7,(VLOOKUP(B158,'X7'!$B:$AZ,14,FALSE)),(IF($X$1=8,(VLOOKUP(B158,'X8'!$B:$AZ,14,FALSE)),(IF($X$1=9,(VLOOKUP(B158,'X9'!$B:$AZ,14,FALSE)),(IF($X$1=10,(VLOOKUP(B158,'X10'!$B:$AZ,14,FALSE)),(IF($X$1=11,(VLOOKUP(B158,'X11'!$B:$AZ,14,FALSE)),(IF($X$1=12,(VLOOKUP(B158,'X12'!$B:$AZ,14,FALSE)),(VLOOKUP(B158,'X13'!$B:$AZ,14,FALSE))))))))))))))))))))))))))))=TRUE," ",(IF((IF($X$1=1,(VLOOKUP(B158,'X1'!$B:$AZ,14,FALSE)),(IF($X$1=2,(VLOOKUP(B158,'X2'!$B:$AZ,14,FALSE)),(IF($X$1=3,(VLOOKUP(B158,'X3'!$B:$AZ,14,FALSE)),(IF($X$1=4,(VLOOKUP(B158,'X4'!$B:$AZ,14,FALSE)),(IF($X$1=5,(VLOOKUP(B158,'X5'!$B:$AZ,14,FALSE)),(IF($X$1=6,(VLOOKUP(B158,'X6'!$B:$AZ,14,FALSE)),(IF($X$1=7,(VLOOKUP(B158,'X7'!$B:$AZ,14,FALSE)),(IF($X$1=8,(VLOOKUP(B158,'X8'!$B:$AZ,14,FALSE)),(IF($X$1=9,(VLOOKUP(B158,'X9'!$B:$AZ,14,FALSE)),(IF($X$1=10,(VLOOKUP(B158,'X10'!$B:$AZ,14,FALSE)),(IF($X$1=11,(VLOOKUP(B158,'X11'!$B:$AZ,14,FALSE)),(IF($X$1=12,(VLOOKUP(B158,'X12'!$B:$AZ,14,FALSE)),(VLOOKUP(B158,'X13'!$B:$AZ,14,FALSE))))))))))))))))))))))))))=$V$1," ",(IF($X$1=1,(VLOOKUP(B158,'X1'!$B:$AZ,14,FALSE)),(IF($X$1=2,(VLOOKUP(B158,'X2'!$B:$AZ,14,FALSE)),(IF($X$1=3,(VLOOKUP(B158,'X3'!$B:$AZ,14,FALSE)),(IF($X$1=4,(VLOOKUP(B158,'X4'!$B:$AZ,14,FALSE)),(IF($X$1=5,(VLOOKUP(B158,'X5'!$B:$AZ,14,FALSE)),(IF($X$1=6,(VLOOKUP(B158,'X6'!$B:$AZ,14,FALSE)),(IF($X$1=7,(VLOOKUP(B158,'X7'!$B:$AZ,14,FALSE)),(IF($X$1=8,(VLOOKUP(B158,'X8'!$B:$AZ,14,FALSE)),(IF($X$1=9,(VLOOKUP(B158,'X9'!$B:$AZ,14,FALSE)),(IF($X$1=10,(VLOOKUP(B158,'X10'!$B:$AZ,14,FALSE)),(IF($X$1=11,(VLOOKUP(B158,'X11'!$B:$AZ,14,FALSE)),(IF($X$1=12,(VLOOKUP(B158,'X12'!$B:$AZ,14,FALSE)),(VLOOKUP(B158,'X13'!$B:$AZ,14,FALSE)))))))))))))))))))))))))))))</f>
        <v xml:space="preserve"> </v>
      </c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</row>
    <row r="159" spans="1:67" ht="14.1" customHeight="1" x14ac:dyDescent="0.2">
      <c r="A159" s="156" t="s">
        <v>1058</v>
      </c>
      <c r="B159" s="122" t="str">
        <f>IF(ISERROR(IF($U$16=1,(VLOOKUP(A159,$AC$89:$AH$125,2,FALSE)),IF((IF($X$1=1,'X1'!B118,(IF($X$1=2,'X2'!B118,(IF($X$1=3,'X3'!B118,(IF($X$1=4,'X4'!B118,(IF($X$1=5,'X5'!B118,(IF($X$1=6,'X6'!B118,(IF($X$1=7,'X7'!B118,(IF($X$1=8,'X8'!B118,(IF($X$1=9,'X9'!B118,(IF($X$1=10,'X10'!B118,(IF($X$1=11,'X11'!B118,(IF($X$1=12,'X12'!B118,'X13'!B118))))))))))))))))))))))))="","",(IF($X$1=1,'X1'!B118,(IF($X$1=2,'X2'!B118,(IF($X$1=3,'X3'!B118,(IF($X$1=4,'X4'!B118,(IF($X$1=5,'X5'!B118,(IF($X$1=6,'X6'!B118,(IF($X$1=7,'X7'!B118,(IF($X$1=8,'X8'!B118,(IF($X$1=9,'X9'!B118,(IF($X$1=10,'X10'!B118,(IF($X$1=11,'X11'!B118,(IF($X$1=12,'X12'!B118,'X13'!B118)))))))))))))))))))))))))))=TRUE," ",(IF($U$16=1,(VLOOKUP(A159,$AC$89:$AH$125,2,FALSE)),IF((IF($X$1=1,'X1'!B118,(IF($X$1=2,'X2'!B118,(IF($X$1=3,'X3'!B118,(IF($X$1=4,'X4'!B118,(IF($X$1=5,'X5'!B118,(IF($X$1=6,'X6'!B118,(IF($X$1=7,'X7'!B118,(IF($X$1=8,'X8'!B118,(IF($X$1=9,'X9'!B118,(IF($X$1=10,'X10'!B118,(IF($X$1=11,'X11'!B118,(IF($X$1=12,'X12'!B118,'X13'!B118))))))))))))))))))))))))="","",(IF($X$1=1,'X1'!B118,(IF($X$1=2,'X2'!B118,(IF($X$1=3,'X3'!B118,(IF($X$1=4,'X4'!B118,(IF($X$1=5,'X5'!B118,(IF($X$1=6,'X6'!B118,(IF($X$1=7,'X7'!B118,(IF($X$1=8,'X8'!B118,(IF($X$1=9,'X9'!B118,(IF($X$1=10,'X10'!B118,(IF($X$1=11,'X11'!B118,(IF($X$1=12,'X12'!B118,'X13'!B118))))))))))))))))))))))))))))</f>
        <v/>
      </c>
      <c r="C159" s="181" t="str">
        <f ca="1">IF(ISERROR(IF($X$1=1,(VLOOKUP(B159,'X1'!$B:$AZ,47,FALSE)),IF($X$1=2,(VLOOKUP(B159,'X2'!$B:$AZ,47,FALSE)),IF($X$1=3,(VLOOKUP(B159,'X3'!$B:$AZ,47,FALSE)),IF($X$1=4,(VLOOKUP(B159,'X4'!$B:$AZ,47,FALSE)),IF($X$1=5,(VLOOKUP(B159,'X5'!$B:$AZ,47,FALSE)),IF($X$1=6,(VLOOKUP(B159,'X6'!$B:$AZ,47,FALSE)),IF($X$1=7,(VLOOKUP(B159,'X7'!$B:$AZ,47,FALSE)),IF($X$1=8,(VLOOKUP(B159,'X8'!$B:$AZ,47,FALSE)),IF($X$1=9,(VLOOKUP(B159,'X9'!$B:$AZ,47,FALSE)),IF($X$1=10,(VLOOKUP(B159,'X10'!$B:$AZ,47,FALSE)),IF($X$1=11,(VLOOKUP(B159,'X11'!$B:$AZ,47,FALSE)),IF($X$1=12,(VLOOKUP(B159,'X12'!$B:$AZ,47,FALSE)),IF($X$1=13,(VLOOKUP(B159,'X13'!$B:$AZ,47,FALSE)),"B"))))))))))))))=TRUE," ",(IF($X$1=1,(VLOOKUP(B159,'X1'!$B:$AZ,47,FALSE)),IF($X$1=2,(VLOOKUP(B159,'X2'!$B:$AZ,47,FALSE)),IF($X$1=3,(VLOOKUP(B159,'X3'!$B:$AZ,47,FALSE)),IF($X$1=4,(VLOOKUP(B159,'X4'!$B:$AZ,47,FALSE)),IF($X$1=5,(VLOOKUP(B159,'X5'!$B:$AZ,47,FALSE)),IF($X$1=6,(VLOOKUP(B159,'X6'!$B:$AZ,47,FALSE)),IF($X$1=7,(VLOOKUP(B159,'X7'!$B:$AZ,47,FALSE)),IF($X$1=8,(VLOOKUP(B159,'X8'!$B:$AZ,47,FALSE)),IF($X$1=9,(VLOOKUP(B159,'X9'!$B:$AZ,47,FALSE)),IF($X$1=10,(VLOOKUP(B159,'X10'!$B:$AZ,47,FALSE)),IF($X$1=11,(VLOOKUP(B159,'X11'!$B:$AZ,47,FALSE)),IF($X$1=12,(VLOOKUP(B159,'X12'!$B:$AZ,47,FALSE)),IF($X$1=13,(VLOOKUP(B159,'X13'!$B:$AZ,47,FALSE)),"B")))))))))))))))</f>
        <v xml:space="preserve"> </v>
      </c>
      <c r="D159" s="181" t="str">
        <f ca="1">IF(ISERROR(IF($X$1=1,(VLOOKUP(B159,'X1'!$B:$AP,41,FALSE)),IF($X$1=2,(VLOOKUP(B159,'X2'!$B:$AP,41,FALSE)),IF($X$1=3,(VLOOKUP(B159,'X3'!$B:$AP,41,FALSE)),IF($X$1=4,(VLOOKUP(B159,'X4'!$B:$AP,41,FALSE)),IF($X$1=5,(VLOOKUP(B159,'X5'!$B:$AP,41,FALSE)),IF($X$1=6,(VLOOKUP(B159,'X6'!$B:$AP,41,FALSE)),IF($X$1=7,(VLOOKUP(B159,'X7'!$B:$AP,41,FALSE)),IF($X$1=8,(VLOOKUP(B159,'X8'!$B:$AP,41,FALSE)),IF($X$1=9,(VLOOKUP(B159,'X9'!$B:$AP,41,FALSE)),IF($X$1=10,(VLOOKUP(B159,'X10'!$B:$AP,41,FALSE)),IF($X$1=11,(VLOOKUP(B159,'X11'!$B:$AP,41,FALSE)),IF($X$1=12,(VLOOKUP(B159,'X12'!$B:$AP,41,FALSE)),IF($X$1=13,(VLOOKUP(B159,'X13'!$B:$AP,41,FALSE)),"B"))))))))))))))=TRUE," ",(IF($X$1=1,(VLOOKUP(B159,'X1'!$B:$AP,41,FALSE)),IF($X$1=2,(VLOOKUP(B159,'X2'!$B:$AP,41,FALSE)),IF($X$1=3,(VLOOKUP(B159,'X3'!$B:$AP,41,FALSE)),IF($X$1=4,(VLOOKUP(B159,'X4'!$B:$AP,41,FALSE)),IF($X$1=5,(VLOOKUP(B159,'X5'!$B:$AP,41,FALSE)),IF($X$1=6,(VLOOKUP(B159,'X6'!$B:$AP,41,FALSE)),IF($X$1=7,(VLOOKUP(B159,'X7'!$B:$AP,41,FALSE)),IF($X$1=8,(VLOOKUP(B159,'X8'!$B:$AP,41,FALSE)),IF($X$1=9,(VLOOKUP(B159,'X9'!$B:$AP,41,FALSE)),IF($X$1=10,(VLOOKUP(B159,'X10'!$B:$AP,41,FALSE)),IF($X$1=11,(VLOOKUP(B159,'X11'!$B:$AP,41,FALSE)),IF($X$1=12,(VLOOKUP(B159,'X12'!$B:$AP,41,FALSE)),IF($X$1=13,(VLOOKUP(B159,'X13'!$B:$AP,41,FALSE)),"B")))))))))))))))</f>
        <v xml:space="preserve"> </v>
      </c>
      <c r="E159" s="182" t="str">
        <f ca="1">IF(ISERROR(IF($X$1=1,(VLOOKUP(B159,'X1'!$B:$AP,7,FALSE)),IF($X$1=2,(VLOOKUP(B159,'X2'!$B:$AP,7,FALSE)),IF($X$1=3,(VLOOKUP(B159,'X3'!$B:$AP,7,FALSE)),IF($X$1=4,(VLOOKUP(B159,'X4'!$B:$AP,7,FALSE)),IF($X$1=5,(VLOOKUP(B159,'X5'!$B:$AP,7,FALSE)),IF($X$1=6,(VLOOKUP(B159,'X6'!$B:$AP,7,FALSE)),IF($X$1=7,(VLOOKUP(B159,'X7'!$B:$AP,7,FALSE)),IF($X$1=8,(VLOOKUP(B159,'X8'!$B:$AP,7,FALSE)),IF($X$1=9,(VLOOKUP(B159,'X9'!$B:$AP,7,FALSE)),IF($X$1=10,(VLOOKUP(B159,'X10'!$B:$AP,7,FALSE)),IF($X$1=11,(VLOOKUP(B159,'X11'!$B:$AP,7,FALSE)),IF($X$1=12,(VLOOKUP(B159,'X12'!$B:$AP,7,FALSE)),IF($X$1=13,(VLOOKUP(B159,'X13'!$B:$AP,7,FALSE)),"B"))))))))))))))=TRUE," ",(IF($X$1=1,(VLOOKUP(B159,'X1'!$B:$AP,7,FALSE)),IF($X$1=2,(VLOOKUP(B159,'X2'!$B:$AP,7,FALSE)),IF($X$1=3,(VLOOKUP(B159,'X3'!$B:$AP,7,FALSE)),IF($X$1=4,(VLOOKUP(B159,'X4'!$B:$AP,7,FALSE)),IF($X$1=5,(VLOOKUP(B159,'X5'!$B:$AP,7,FALSE)),IF($X$1=6,(VLOOKUP(B159,'X6'!$B:$AP,7,FALSE)),IF($X$1=7,(VLOOKUP(B159,'X7'!$B:$AP,7,FALSE)),IF($X$1=8,(VLOOKUP(B159,'X8'!$B:$AP,7,FALSE)),IF($X$1=9,(VLOOKUP(B159,'X9'!$B:$AP,7,FALSE)),IF($X$1=10,(VLOOKUP(B159,'X10'!$B:$AP,7,FALSE)),IF($X$1=11,(VLOOKUP(B159,'X11'!$B:$AP,7,FALSE)),IF($X$1=12,(VLOOKUP(B159,'X12'!$B:$AP,7,FALSE)),IF($X$1=13,(VLOOKUP(B159,'X13'!$B:$AP,7,FALSE)),"B")))))))))))))))</f>
        <v xml:space="preserve"> </v>
      </c>
      <c r="F159" s="182" t="str">
        <f ca="1">IF(ISERROR(IF((IF($X$1=1,(VLOOKUP(B159,'X1'!$B:$AO,6,FALSE)),(IF($X$1=2,(VLOOKUP(B159,'X2'!$B:$AO,6,FALSE)),(IF($X$1=3,(VLOOKUP(B159,'X3'!$B:$AO,6,FALSE)),(IF($X$1=4,(VLOOKUP(B159,'X4'!$B:$AO,6,FALSE)),(IF($X$1=5,(VLOOKUP(B159,'X5'!$B:$AO,6,FALSE)),(IF($X$1=6,(VLOOKUP(B159,'X6'!$B:$AO,6,FALSE)),(IF($X$1=7,(VLOOKUP(B159,'X7'!$B:$AO,6,FALSE)),(IF($X$1=8,(VLOOKUP(B159,'X8'!$B:$AO,6,FALSE)),(IF($X$1=9,(VLOOKUP(B159,'X9'!$B:$AO,6,FALSE)),(IF($X$1=10,(VLOOKUP(B159,'X10'!$B:$AO,6,FALSE)),(IF($X$1=11,(VLOOKUP(B159,'X11'!$B:$AO,6,FALSE)),(IF($X$1=12,(VLOOKUP(B159,'X12'!$B:$AO,6,FALSE)),(VLOOKUP(B159,'X13'!$B:$AO,6,FALSE))))))))))))))))))))))))))=$V$1," ",(IF($X$1=1,(VLOOKUP(B159,'X1'!$B:$AO,6,FALSE)),(IF($X$1=2,(VLOOKUP(B159,'X2'!$B:$AO,6,FALSE)),(IF($X$1=3,(VLOOKUP(B159,'X3'!$B:$AO,6,FALSE)),(IF($X$1=4,(VLOOKUP(B159,'X4'!$B:$AO,6,FALSE)),(IF($X$1=5,(VLOOKUP(B159,'X5'!$B:$AO,6,FALSE)),(IF($X$1=6,(VLOOKUP(B159,'X6'!$B:$AO,6,FALSE)),(IF($X$1=7,(VLOOKUP(B159,'X7'!$B:$AO,6,FALSE)),(IF($X$1=8,(VLOOKUP(B159,'X8'!$B:$AO,6,FALSE)),(IF($X$1=9,(VLOOKUP(B159,'X9'!$B:$AO,6,FALSE)),(IF($X$1=10,(VLOOKUP(B159,'X10'!$B:$AO,6,FALSE)),(IF($X$1=11,(VLOOKUP(B159,'X11'!$B:$AO,6,FALSE)),(IF($X$1=12,(VLOOKUP(B159,'X12'!$B:$AO,6,FALSE)),(VLOOKUP(B159,'X13'!$B:$AO,6,FALSE))))))))))))))))))))))))))))=TRUE," ",(IF((IF($X$1=1,(VLOOKUP(B159,'X1'!$B:$AO,6,FALSE)),(IF($X$1=2,(VLOOKUP(B159,'X2'!$B:$AO,6,FALSE)),(IF($X$1=3,(VLOOKUP(B159,'X3'!$B:$AO,6,FALSE)),(IF($X$1=4,(VLOOKUP(B159,'X4'!$B:$AO,6,FALSE)),(IF($X$1=5,(VLOOKUP(B159,'X5'!$B:$AO,6,FALSE)),(IF($X$1=6,(VLOOKUP(B159,'X6'!$B:$AO,6,FALSE)),(IF($X$1=7,(VLOOKUP(B159,'X7'!$B:$AO,6,FALSE)),(IF($X$1=8,(VLOOKUP(B159,'X8'!$B:$AO,6,FALSE)),(IF($X$1=9,(VLOOKUP(B159,'X9'!$B:$AO,6,FALSE)),(IF($X$1=10,(VLOOKUP(B159,'X10'!$B:$AO,6,FALSE)),(IF($X$1=11,(VLOOKUP(B159,'X11'!$B:$AO,6,FALSE)),(IF($X$1=12,(VLOOKUP(B159,'X12'!$B:$AO,6,FALSE)),(VLOOKUP(B159,'X13'!$B:$AO,6,FALSE))))))))))))))))))))))))))=$V$1," ",(IF($X$1=1,(VLOOKUP(B159,'X1'!$B:$AO,6,FALSE)),(IF($X$1=2,(VLOOKUP(B159,'X2'!$B:$AO,6,FALSE)),(IF($X$1=3,(VLOOKUP(B159,'X3'!$B:$AO,6,FALSE)),(IF($X$1=4,(VLOOKUP(B159,'X4'!$B:$AO,6,FALSE)),(IF($X$1=5,(VLOOKUP(B159,'X5'!$B:$AO,6,FALSE)),(IF($X$1=6,(VLOOKUP(B159,'X6'!$B:$AO,6,FALSE)),(IF($X$1=7,(VLOOKUP(B159,'X7'!$B:$AO,6,FALSE)),(IF($X$1=8,(VLOOKUP(B159,'X8'!$B:$AO,6,FALSE)),(IF($X$1=9,(VLOOKUP(B159,'X9'!$B:$AO,6,FALSE)),(IF($X$1=10,(VLOOKUP(B159,'X10'!$B:$AO,6,FALSE)),(IF($X$1=11,(VLOOKUP(B159,'X11'!$B:$AO,6,FALSE)),(IF($X$1=12,(VLOOKUP(B159,'X12'!$B:$AO,6,FALSE)),(VLOOKUP(B159,'X13'!$B:$AO,6,FALSE)))))))))))))))))))))))))))))</f>
        <v xml:space="preserve"> </v>
      </c>
      <c r="G159" s="182" t="str">
        <f ca="1">IF(ISERROR(IF($X$1=1,(VLOOKUP(B159,'X1'!$B:$AZ,44,FALSE)),IF($X$1=2,(VLOOKUP(B159,'X2'!$B:$AZ,44,FALSE)),IF($X$1=3,(VLOOKUP(B159,'X3'!$B:$AZ,44,FALSE)),IF($X$1=4,(VLOOKUP(B159,'X4'!$B:$AZ,44,FALSE)),IF($X$1=5,(VLOOKUP(B159,'X5'!$B:$AZ,44,FALSE)),IF($X$1=6,(VLOOKUP(B159,'X6'!$B:$AZ,44,FALSE)),IF($X$1=7,(VLOOKUP(B159,'X7'!$B:$AZ,44,FALSE)),IF($X$1=8,(VLOOKUP(B159,'X8'!$B:$AZ,44,FALSE)),IF($X$1=9,(VLOOKUP(B159,'X9'!$B:$AZ,44,FALSE)),IF($X$1=10,(VLOOKUP(B159,'X10'!$B:$AZ,44,FALSE)),IF($X$1=11,(VLOOKUP(B159,'X11'!$B:$AZ,44,FALSE)),IF($X$1=12,(VLOOKUP(B159,'X12'!$B:$AZ,44,FALSE)),IF($X$1=13,(VLOOKUP(B159,'X13'!$B:$AZ,44,FALSE)),"B"))))))))))))))=TRUE," ",(IF($X$1=1,(VLOOKUP(B159,'X1'!$B:$AZ,44,FALSE)),IF($X$1=2,(VLOOKUP(B159,'X2'!$B:$AZ,44,FALSE)),IF($X$1=3,(VLOOKUP(B159,'X3'!$B:$AZ,44,FALSE)),IF($X$1=4,(VLOOKUP(B159,'X4'!$B:$AZ,44,FALSE)),IF($X$1=5,(VLOOKUP(B159,'X5'!$B:$AZ,44,FALSE)),IF($X$1=6,(VLOOKUP(B159,'X6'!$B:$AZ,44,FALSE)),IF($X$1=7,(VLOOKUP(B159,'X7'!$B:$AZ,44,FALSE)),IF($X$1=8,(VLOOKUP(B159,'X8'!$B:$AZ,44,FALSE)),IF($X$1=9,(VLOOKUP(B159,'X9'!$B:$AZ,44,FALSE)),IF($X$1=10,(VLOOKUP(B159,'X10'!$B:$AZ,44,FALSE)),IF($X$1=11,(VLOOKUP(B159,'X11'!$B:$AZ,44,FALSE)),IF($X$1=12,(VLOOKUP(B159,'X12'!$B:$AZ,44,FALSE)),IF($X$1=13,(VLOOKUP(B159,'X13'!$B:$AZ,44,FALSE)),"B")))))))))))))))</f>
        <v xml:space="preserve"> </v>
      </c>
      <c r="H159" s="182" t="str">
        <f ca="1">IF(ISERROR(IF($X$1=1,(VLOOKUP(B159,'X1'!$B:$AZ,8,FALSE)),IF($X$1=2,(VLOOKUP(B159,'X2'!$B:$AZ,8,FALSE)),IF($X$1=3,(VLOOKUP(B159,'X3'!$B:$AZ,8,FALSE)),IF($X$1=4,(VLOOKUP(B159,'X4'!$B:$AZ,8,FALSE)),IF($X$1=5,(VLOOKUP(B159,'X5'!$B:$AZ,8,FALSE)),IF($X$1=6,(VLOOKUP(B159,'X6'!$B:$AZ,8,FALSE)),IF($X$1=7,(VLOOKUP(B159,'X7'!$B:$AZ,8,FALSE)),IF($X$1=8,(VLOOKUP(B159,'X8'!$B:$AZ,8,FALSE)),IF($X$1=9,(VLOOKUP(B159,'X9'!$B:$AZ,8,FALSE)),IF($X$1=10,(VLOOKUP(B159,'X10'!$B:$AZ,8,FALSE)),IF($X$1=11,(VLOOKUP(B159,'X11'!$B:$AZ,8,FALSE)),IF($X$1=12,(VLOOKUP(B159,'X12'!$B:$AZ,8,FALSE)),IF($X$1=13,(VLOOKUP(B159,'X13'!$B:$AZ,8,FALSE)),"B"))))))))))))))=TRUE," ",(IF($X$1=1,(VLOOKUP(B159,'X1'!$B:$AZ,8,FALSE)),IF($X$1=2,(VLOOKUP(B159,'X2'!$B:$AZ,8,FALSE)),IF($X$1=3,(VLOOKUP(B159,'X3'!$B:$AZ,8,FALSE)),IF($X$1=4,(VLOOKUP(B159,'X4'!$B:$AZ,8,FALSE)),IF($X$1=5,(VLOOKUP(B159,'X5'!$B:$AZ,8,FALSE)),IF($X$1=6,(VLOOKUP(B159,'X6'!$B:$AZ,8,FALSE)),IF($X$1=7,(VLOOKUP(B159,'X7'!$B:$AZ,8,FALSE)),IF($X$1=8,(VLOOKUP(B159,'X8'!$B:$AZ,8,FALSE)),IF($X$1=9,(VLOOKUP(B159,'X9'!$B:$AZ,8,FALSE)),IF($X$1=10,(VLOOKUP(B159,'X10'!$B:$AZ,8,FALSE)),IF($X$1=11,(VLOOKUP(B159,'X11'!$B:$AZ,8,FALSE)),IF($X$1=12,(VLOOKUP(B159,'X12'!$B:$AZ,8,FALSE)),IF($X$1=13,(VLOOKUP(B159,'X13'!$B:$AZ,8,FALSE)),"B")))))))))))))))</f>
        <v xml:space="preserve"> </v>
      </c>
      <c r="I159" s="183" t="str">
        <f ca="1">IF(ISERROR(IF($X$1=1,(VLOOKUP(B159,'X1'!$B:$AZ,2,FALSE)),IF($X$1=2,(VLOOKUP(B159,'X2'!$B:$AZ,2,FALSE)),IF($X$1=3,(VLOOKUP(B159,'X3'!$B:$AZ,2,FALSE)),IF($X$1=4,(VLOOKUP(B159,'X4'!$B:$AZ,2,FALSE)),IF($X$1=5,(VLOOKUP(B159,'X5'!$B:$AZ,2,FALSE)),IF($X$1=6,(VLOOKUP(B159,'X6'!$B:$AZ,2,FALSE)),IF($X$1=7,(VLOOKUP(B159,'X7'!$B:$AZ,2,FALSE)),IF($X$1=8,(VLOOKUP(B159,'X8'!$B:$AZ,2,FALSE)),IF($X$1=9,(VLOOKUP(B159,'X9'!$B:$AZ,2,FALSE)),IF($X$1=10,(VLOOKUP(B159,'X10'!$B:$AZ,2,FALSE)),IF($X$1=11,(VLOOKUP(B159,'X11'!$B:$AZ,2,FALSE)),IF($X$1=12,(VLOOKUP(B159,'X12'!$B:$AZ,2,FALSE)),IF($X$1=13,(VLOOKUP(B159,'X13'!$B:$AZ,2,FALSE)),"B"))))))))))))))=TRUE," ",(IF($X$1=1,(VLOOKUP(B159,'X1'!$B:$AZ,2,FALSE)),IF($X$1=2,(VLOOKUP(B159,'X2'!$B:$AZ,2,FALSE)),IF($X$1=3,(VLOOKUP(B159,'X3'!$B:$AZ,2,FALSE)),IF($X$1=4,(VLOOKUP(B159,'X4'!$B:$AZ,2,FALSE)),IF($X$1=5,(VLOOKUP(B159,'X5'!$B:$AZ,2,FALSE)),IF($X$1=6,(VLOOKUP(B159,'X6'!$B:$AZ,2,FALSE)),IF($X$1=7,(VLOOKUP(B159,'X7'!$B:$AZ,2,FALSE)),IF($X$1=8,(VLOOKUP(B159,'X8'!$B:$AZ,2,FALSE)),IF($X$1=9,(VLOOKUP(B159,'X9'!$B:$AZ,2,FALSE)),IF($X$1=10,(VLOOKUP(B159,'X10'!$B:$AZ,2,FALSE)),IF($X$1=11,(VLOOKUP(B159,'X11'!$B:$AZ,2,FALSE)),IF($X$1=12,(VLOOKUP(B159,'X12'!$B:$AZ,2,FALSE)),IF($X$1=13,(VLOOKUP(B159,'X13'!$B:$AZ,2,FALSE)),"B")))))))))))))))</f>
        <v xml:space="preserve"> </v>
      </c>
      <c r="J159" s="183" t="str">
        <f ca="1">IF(ISERROR(IF($X$1=1,(VLOOKUP(B159,'X1'!$B:$AZ,3,FALSE)),IF($X$1=2,(VLOOKUP(B159,'X2'!$B:$AZ,3,FALSE)),IF($X$1=3,(VLOOKUP(B159,'X3'!$B:$AZ,3,FALSE)),IF($X$1=4,(VLOOKUP(B159,'X4'!$B:$AZ,3,FALSE)),IF($X$1=5,(VLOOKUP(B159,'X5'!$B:$AZ,3,FALSE)),IF($X$1=6,(VLOOKUP(B159,'X6'!$B:$AZ,3,FALSE)),IF($X$1=7,(VLOOKUP(B159,'X7'!$B:$AZ,3,FALSE)),IF($X$1=8,(VLOOKUP(B159,'X8'!$B:$AZ,3,FALSE)),IF($X$1=9,(VLOOKUP(B159,'X9'!$B:$AZ,3,FALSE)),IF($X$1=10,(VLOOKUP(B159,'X10'!$B:$AZ,3,FALSE)),IF($X$1=11,(VLOOKUP(B159,'X11'!$B:$AZ,3,FALSE)),IF($X$1=12,(VLOOKUP(B159,'X12'!$B:$AZ,3,FALSE)),IF($X$1=13,(VLOOKUP(B159,'X13'!$B:$AZ,3,FALSE)),"B"))))))))))))))=TRUE," ",(IF($X$1=1,(VLOOKUP(B159,'X1'!$B:$AZ,3,FALSE)),IF($X$1=2,(VLOOKUP(B159,'X2'!$B:$AZ,3,FALSE)),IF($X$1=3,(VLOOKUP(B159,'X3'!$B:$AZ,3,FALSE)),IF($X$1=4,(VLOOKUP(B159,'X4'!$B:$AZ,3,FALSE)),IF($X$1=5,(VLOOKUP(B159,'X5'!$B:$AZ,3,FALSE)),IF($X$1=6,(VLOOKUP(B159,'X6'!$B:$AZ,3,FALSE)),IF($X$1=7,(VLOOKUP(B159,'X7'!$B:$AZ,3,FALSE)),IF($X$1=8,(VLOOKUP(B159,'X8'!$B:$AZ,3,FALSE)),IF($X$1=9,(VLOOKUP(B159,'X9'!$B:$AZ,3,FALSE)),IF($X$1=10,(VLOOKUP(B159,'X10'!$B:$AZ,3,FALSE)),IF($X$1=11,(VLOOKUP(B159,'X11'!$B:$AZ,3,FALSE)),IF($X$1=12,(VLOOKUP(B159,'X12'!$B:$AZ,3,FALSE)),IF($X$1=13,(VLOOKUP(B159,'X13'!$B:$AZ,3,FALSE)),"B")))))))))))))))</f>
        <v xml:space="preserve"> </v>
      </c>
      <c r="K159" s="183" t="str">
        <f ca="1">IF(ISERROR(IF($X$1=1,(VLOOKUP(B159,'X1'!$B:$AZ,5,FALSE)),IF($X$1=2,(VLOOKUP(B159,'X2'!$B:$AZ,5,FALSE)),IF($X$1=3,(VLOOKUP(B159,'X3'!$B:$AZ,5,FALSE)),IF($X$1=4,(VLOOKUP(B159,'X4'!$B:$AZ,5,FALSE)),IF($X$1=5,(VLOOKUP(B159,'X5'!$B:$AZ,5,FALSE)),IF($X$1=6,(VLOOKUP(B159,'X6'!$B:$AZ,5,FALSE)),IF($X$1=7,(VLOOKUP(B159,'X7'!$B:$AZ,5,FALSE)),IF($X$1=8,(VLOOKUP(B159,'X8'!$B:$AZ,5,FALSE)),IF($X$1=9,(VLOOKUP(B159,'X9'!$B:$AZ,5,FALSE)),IF($X$1=10,(VLOOKUP(B159,'X10'!$B:$AZ,5,FALSE)),IF($X$1=11,(VLOOKUP(B159,'X11'!$B:$AZ,5,FALSE)),IF($X$1=12,(VLOOKUP(B159,'X12'!$B:$AZ,5,FALSE)),IF($X$1=13,(VLOOKUP(B159,'X13'!$B:$AZ,5,FALSE)),"B"))))))))))))))=TRUE," ",(IF($X$1=1,(VLOOKUP(B159,'X1'!$B:$AZ,5,FALSE)),IF($X$1=2,(VLOOKUP(B159,'X2'!$B:$AZ,5,FALSE)),IF($X$1=3,(VLOOKUP(B159,'X3'!$B:$AZ,5,FALSE)),IF($X$1=4,(VLOOKUP(B159,'X4'!$B:$AZ,5,FALSE)),IF($X$1=5,(VLOOKUP(B159,'X5'!$B:$AZ,5,FALSE)),IF($X$1=6,(VLOOKUP(B159,'X6'!$B:$AZ,5,FALSE)),IF($X$1=7,(VLOOKUP(B159,'X7'!$B:$AZ,5,FALSE)),IF($X$1=8,(VLOOKUP(B159,'X8'!$B:$AZ,5,FALSE)),IF($X$1=9,(VLOOKUP(B159,'X9'!$B:$AZ,5,FALSE)),IF($X$1=10,(VLOOKUP(B159,'X10'!$B:$AZ,5,FALSE)),IF($X$1=11,(VLOOKUP(B159,'X11'!$B:$AZ,5,FALSE)),IF($X$1=12,(VLOOKUP(B159,'X12'!$B:$AZ,5,FALSE)),IF($X$1=13,(VLOOKUP(B159,'X13'!$B:$AZ,5,FALSE)),"B")))))))))))))))</f>
        <v xml:space="preserve"> </v>
      </c>
      <c r="L159" s="184" t="str">
        <f ca="1">IF(ISERROR(IF($X$1=1,(VLOOKUP(B159,'X1'!$B:$AZ,9,FALSE)),IF($X$1=2,(VLOOKUP(B159,'X2'!$B:$AZ,9,FALSE)),IF($X$1=3,(VLOOKUP(B159,'X3'!$B:$AZ,9,FALSE)),IF($X$1=4,(VLOOKUP(B159,'X4'!$B:$AZ,9,FALSE)),IF($X$1=5,(VLOOKUP(B159,'X5'!$B:$AZ,9,FALSE)),IF($X$1=6,(VLOOKUP(B159,'X6'!$B:$AZ,9,FALSE)),IF($X$1=7,(VLOOKUP(B159,'X7'!$B:$AZ,9,FALSE)),IF($X$1=8,(VLOOKUP(B159,'X8'!$B:$AZ,9,FALSE)),IF($X$1=9,(VLOOKUP(B159,'X9'!$B:$AZ,9,FALSE)),IF($X$1=10,(VLOOKUP(B159,'X10'!$B:$AZ,9,FALSE)),IF($X$1=11,(VLOOKUP(B159,'X11'!$B:$AZ,9,FALSE)),IF($X$1=12,(VLOOKUP(B159,'X12'!$B:$AZ,9,FALSE)),IF($X$1=13,(VLOOKUP(B159,'X13'!$B:$AZ,9,FALSE)),"B"))))))))))))))=TRUE," ",(IF($X$1=1,(VLOOKUP(B159,'X1'!$B:$AZ,9,FALSE)),IF($X$1=2,(VLOOKUP(B159,'X2'!$B:$AZ,9,FALSE)),IF($X$1=3,(VLOOKUP(B159,'X3'!$B:$AZ,9,FALSE)),IF($X$1=4,(VLOOKUP(B159,'X4'!$B:$AZ,9,FALSE)),IF($X$1=5,(VLOOKUP(B159,'X5'!$B:$AZ,9,FALSE)),IF($X$1=6,(VLOOKUP(B159,'X6'!$B:$AZ,9,FALSE)),IF($X$1=7,(VLOOKUP(B159,'X7'!$B:$AZ,9,FALSE)),IF($X$1=8,(VLOOKUP(B159,'X8'!$B:$AZ,9,FALSE)),IF($X$1=9,(VLOOKUP(B159,'X9'!$B:$AZ,9,FALSE)),IF($X$1=10,(VLOOKUP(B159,'X10'!$B:$AZ,9,FALSE)),IF($X$1=11,(VLOOKUP(B159,'X11'!$B:$AZ,9,FALSE)),IF($X$1=12,(VLOOKUP(B159,'X12'!$B:$AZ,9,FALSE)),IF($X$1=13,(VLOOKUP(B159,'X13'!$B:$AZ,9,FALSE)),"B")))))))))))))))</f>
        <v xml:space="preserve"> </v>
      </c>
      <c r="M159" s="184" t="str">
        <f ca="1">IF(ISERROR(IF($X$1=1,(VLOOKUP(B159,'X1'!$B:$AZ,10,FALSE)),IF($X$1=2,(VLOOKUP(B159,'X2'!$B:$AZ,10,FALSE)),IF($X$1=3,(VLOOKUP(B159,'X3'!$B:$AZ,10,FALSE)),IF($X$1=4,(VLOOKUP(B159,'X4'!$B:$AZ,10,FALSE)),IF($X$1=5,(VLOOKUP(B159,'X5'!$B:$AZ,10,FALSE)),IF($X$1=6,(VLOOKUP(B159,'X6'!$B:$AZ,10,FALSE)),IF($X$1=7,(VLOOKUP(B159,'X7'!$B:$AZ,10,FALSE)),IF($X$1=8,(VLOOKUP(B159,'X8'!$B:$AZ,10,FALSE)),IF($X$1=9,(VLOOKUP(B159,'X9'!$B:$AZ,10,FALSE)),IF($X$1=10,(VLOOKUP(B159,'X10'!$B:$AZ,10,FALSE)),IF($X$1=11,(VLOOKUP(B159,'X11'!$B:$AZ,10,FALSE)),IF($X$1=12,(VLOOKUP(B159,'X12'!$B:$AZ,10,FALSE)),IF($X$1=13,(VLOOKUP(B159,'X13'!$B:$AZ,10,FALSE)),"B"))))))))))))))=TRUE," ",(IF($X$1=1,(VLOOKUP(B159,'X1'!$B:$AZ,10,FALSE)),IF($X$1=2,(VLOOKUP(B159,'X2'!$B:$AZ,10,FALSE)),IF($X$1=3,(VLOOKUP(B159,'X3'!$B:$AZ,10,FALSE)),IF($X$1=4,(VLOOKUP(B159,'X4'!$B:$AZ,10,FALSE)),IF($X$1=5,(VLOOKUP(B159,'X5'!$B:$AZ,10,FALSE)),IF($X$1=6,(VLOOKUP(B159,'X6'!$B:$AZ,10,FALSE)),IF($X$1=7,(VLOOKUP(B159,'X7'!$B:$AZ,10,FALSE)),IF($X$1=8,(VLOOKUP(B159,'X8'!$B:$AZ,10,FALSE)),IF($X$1=9,(VLOOKUP(B159,'X9'!$B:$AZ,10,FALSE)),IF($X$1=10,(VLOOKUP(B159,'X10'!$B:$AZ,10,FALSE)),IF($X$1=11,(VLOOKUP(B159,'X11'!$B:$AZ,10,FALSE)),IF($X$1=12,(VLOOKUP(B159,'X12'!$B:$AZ,10,FALSE)),IF($X$1=13,(VLOOKUP(B159,'X13'!$B:$AZ,10,FALSE)),"B")))))))))))))))</f>
        <v xml:space="preserve"> </v>
      </c>
      <c r="N159" s="185" t="str">
        <f ca="1">IF(ISERROR(IF($X$1=1,(VLOOKUP(B159,'X1'!$B:$AZ,45,FALSE)),IF($X$1=2,(VLOOKUP(B159,'X2'!$B:$AZ,45,FALSE)),IF($X$1=3,(VLOOKUP(B159,'X3'!$B:$AZ,45,FALSE)),IF($X$1=4,(VLOOKUP(B159,'X4'!$B:$AZ,45,FALSE)),IF($X$1=5,(VLOOKUP(B159,'X5'!$B:$AZ,45,FALSE)),IF($X$1=6,(VLOOKUP(B159,'X6'!$B:$AZ,45,FALSE)),IF($X$1=7,(VLOOKUP(B159,'X7'!$B:$AZ,45,FALSE)),IF($X$1=8,(VLOOKUP(B159,'X8'!$B:$AZ,45,FALSE)),IF($X$1=9,(VLOOKUP(B159,'X9'!$B:$AZ,45,FALSE)),IF($X$1=10,(VLOOKUP(B159,'X10'!$B:$AZ,45,FALSE)),IF($X$1=11,(VLOOKUP(B159,'X11'!$B:$AZ,45,FALSE)),IF($X$1=12,(VLOOKUP(B159,'X12'!$B:$AZ,45,FALSE)),IF($X$1=13,(VLOOKUP(B159,'X13'!$B:$AZ,45,FALSE)),"B"))))))))))))))=TRUE," ",(IF($X$1=1,(VLOOKUP(B159,'X1'!$B:$AZ,45,FALSE)),IF($X$1=2,(VLOOKUP(B159,'X2'!$B:$AZ,45,FALSE)),IF($X$1=3,(VLOOKUP(B159,'X3'!$B:$AZ,45,FALSE)),IF($X$1=4,(VLOOKUP(B159,'X4'!$B:$AZ,45,FALSE)),IF($X$1=5,(VLOOKUP(B159,'X5'!$B:$AZ,45,FALSE)),IF($X$1=6,(VLOOKUP(B159,'X6'!$B:$AZ,45,FALSE)),IF($X$1=7,(VLOOKUP(B159,'X7'!$B:$AZ,45,FALSE)),IF($X$1=8,(VLOOKUP(B159,'X8'!$B:$AZ,45,FALSE)),IF($X$1=9,(VLOOKUP(B159,'X9'!$B:$AZ,45,FALSE)),IF($X$1=10,(VLOOKUP(B159,'X10'!$B:$AZ,45,FALSE)),IF($X$1=11,(VLOOKUP(B159,'X11'!$B:$AZ,45,FALSE)),IF($X$1=12,(VLOOKUP(B159,'X12'!$B:$AZ,45,FALSE)),IF($X$1=13,(VLOOKUP(B159,'X13'!$B:$AZ,45,FALSE)),"B")))))))))))))))</f>
        <v xml:space="preserve"> </v>
      </c>
      <c r="O159" s="184" t="str">
        <f ca="1">IF(ISERROR(IF($X$1=1,(VLOOKUP(B159,'X1'!$B:$AZ,11,FALSE)),IF($X$1=2,(VLOOKUP(B159,'X2'!$B:$AZ,11,FALSE)),IF($X$1=3,(VLOOKUP(B159,'X3'!$B:$AZ,11,FALSE)),IF($X$1=4,(VLOOKUP(B159,'X4'!$B:$AZ,11,FALSE)),IF($X$1=5,(VLOOKUP(B159,'X5'!$B:$AZ,11,FALSE)),IF($X$1=6,(VLOOKUP(B159,'X6'!$B:$AZ,11,FALSE)),IF($X$1=7,(VLOOKUP(B159,'X7'!$B:$AZ,11,FALSE)),IF($X$1=8,(VLOOKUP(B159,'X8'!$B:$AZ,11,FALSE)),IF($X$1=9,(VLOOKUP(B159,'X9'!$B:$AZ,11,FALSE)),IF($X$1=10,(VLOOKUP(B159,'X10'!$B:$AZ,11,FALSE)),IF($X$1=11,(VLOOKUP(B159,'X11'!$B:$AZ,11,FALSE)),IF($X$1=12,(VLOOKUP(B159,'X12'!$B:$AZ,11,FALSE)),IF($X$1=13,(VLOOKUP(B159,'X13'!$B:$AZ,11,FALSE)),"B"))))))))))))))=TRUE," ",(IF($X$1=1,(VLOOKUP(B159,'X1'!$B:$AZ,11,FALSE)),IF($X$1=2,(VLOOKUP(B159,'X2'!$B:$AZ,11,FALSE)),IF($X$1=3,(VLOOKUP(B159,'X3'!$B:$AZ,11,FALSE)),IF($X$1=4,(VLOOKUP(B159,'X4'!$B:$AZ,11,FALSE)),IF($X$1=5,(VLOOKUP(B159,'X5'!$B:$AZ,11,FALSE)),IF($X$1=6,(VLOOKUP(B159,'X6'!$B:$AZ,11,FALSE)),IF($X$1=7,(VLOOKUP(B159,'X7'!$B:$AZ,11,FALSE)),IF($X$1=8,(VLOOKUP(B159,'X8'!$B:$AZ,11,FALSE)),IF($X$1=9,(VLOOKUP(B159,'X9'!$B:$AZ,11,FALSE)),IF($X$1=10,(VLOOKUP(B159,'X10'!$B:$AZ,11,FALSE)),IF($X$1=11,(VLOOKUP(B159,'X11'!$B:$AZ,11,FALSE)),IF($X$1=12,(VLOOKUP(B159,'X12'!$B:$AZ,11,FALSE)),IF($X$1=13,(VLOOKUP(B159,'X13'!$B:$AZ,11,FALSE)),"B")))))))))))))))</f>
        <v xml:space="preserve"> </v>
      </c>
      <c r="P159" s="184" t="str">
        <f ca="1">IF(ISERROR(IF($X$1=1,(VLOOKUP(B159,'X1'!$B:$AZ,12,FALSE)),IF($X$1=2,(VLOOKUP(B159,'X2'!$B:$AZ,12,FALSE)),IF($X$1=3,(VLOOKUP(B159,'X3'!$B:$AZ,12,FALSE)),IF($X$1=4,(VLOOKUP(B159,'X4'!$B:$AZ,12,FALSE)),IF($X$1=5,(VLOOKUP(B159,'X5'!$B:$AZ,12,FALSE)),IF($X$1=6,(VLOOKUP(B159,'X6'!$B:$AZ,12,FALSE)),IF($X$1=7,(VLOOKUP(B159,'X7'!$B:$AZ,12,FALSE)),IF($X$1=8,(VLOOKUP(B159,'X8'!$B:$AZ,12,FALSE)),IF($X$1=9,(VLOOKUP(B159,'X9'!$B:$AZ,12,FALSE)),IF($X$1=10,(VLOOKUP(B159,'X10'!$B:$AZ,12,FALSE)),IF($X$1=11,(VLOOKUP(B159,'X11'!$B:$AZ,12,FALSE)),IF($X$1=12,(VLOOKUP(B159,'X12'!$B:$AZ,12,FALSE)),IF($X$1=13,(VLOOKUP(B159,'X13'!$B:$AZ,12,FALSE)),"B"))))))))))))))=TRUE," ",(IF($X$1=1,(VLOOKUP(B159,'X1'!$B:$AZ,12,FALSE)),IF($X$1=2,(VLOOKUP(B159,'X2'!$B:$AZ,12,FALSE)),IF($X$1=3,(VLOOKUP(B159,'X3'!$B:$AZ,12,FALSE)),IF($X$1=4,(VLOOKUP(B159,'X4'!$B:$AZ,12,FALSE)),IF($X$1=5,(VLOOKUP(B159,'X5'!$B:$AZ,12,FALSE)),IF($X$1=6,(VLOOKUP(B159,'X6'!$B:$AZ,12,FALSE)),IF($X$1=7,(VLOOKUP(B159,'X7'!$B:$AZ,12,FALSE)),IF($X$1=8,(VLOOKUP(B159,'X8'!$B:$AZ,12,FALSE)),IF($X$1=9,(VLOOKUP(B159,'X9'!$B:$AZ,12,FALSE)),IF($X$1=10,(VLOOKUP(B159,'X10'!$B:$AZ,12,FALSE)),IF($X$1=11,(VLOOKUP(B159,'X11'!$B:$AZ,12,FALSE)),IF($X$1=12,(VLOOKUP(B159,'X12'!$B:$AZ,12,FALSE)),IF($X$1=13,(VLOOKUP(B159,'X13'!$B:$AZ,12,FALSE)),"B")))))))))))))))</f>
        <v xml:space="preserve"> </v>
      </c>
      <c r="Q159" s="185" t="str">
        <f ca="1">IF(ISERROR(IF($X$1=1,(VLOOKUP(B159,'X1'!$B:$AZ,46,FALSE)),IF($X$1=2,(VLOOKUP(B159,'X2'!$B:$AZ,46,FALSE)),IF($X$1=3,(VLOOKUP(B159,'X3'!$B:$AZ,46,FALSE)),IF($X$1=4,(VLOOKUP(B159,'X4'!$B:$AZ,46,FALSE)),IF($X$1=5,(VLOOKUP(B159,'X5'!$B:$AZ,46,FALSE)),IF($X$1=6,(VLOOKUP(B159,'X6'!$B:$AZ,46,FALSE)),IF($X$1=7,(VLOOKUP(B159,'X7'!$B:$AZ,46,FALSE)),IF($X$1=8,(VLOOKUP(B159,'X8'!$B:$AZ,46,FALSE)),IF($X$1=9,(VLOOKUP(B159,'X9'!$B:$AZ,46,FALSE)),IF($X$1=10,(VLOOKUP(B159,'X10'!$B:$AZ,46,FALSE)),IF($X$1=11,(VLOOKUP(B159,'X11'!$B:$AZ,46,FALSE)),IF($X$1=12,(VLOOKUP(B159,'X12'!$B:$AZ,46,FALSE)),IF($X$1=13,(VLOOKUP(B159,'X13'!$B:$AZ,46,FALSE)),"B"))))))))))))))=TRUE," ",(IF($X$1=1,(VLOOKUP(B159,'X1'!$B:$AZ,46,FALSE)),IF($X$1=2,(VLOOKUP(B159,'X2'!$B:$AZ,46,FALSE)),IF($X$1=3,(VLOOKUP(B159,'X3'!$B:$AZ,46,FALSE)),IF($X$1=4,(VLOOKUP(B159,'X4'!$B:$AZ,46,FALSE)),IF($X$1=5,(VLOOKUP(B159,'X5'!$B:$AZ,46,FALSE)),IF($X$1=6,(VLOOKUP(B159,'X6'!$B:$AZ,46,FALSE)),IF($X$1=7,(VLOOKUP(B159,'X7'!$B:$AZ,46,FALSE)),IF($X$1=8,(VLOOKUP(B159,'X8'!$B:$AZ,46,FALSE)),IF($X$1=9,(VLOOKUP(B159,'X9'!$B:$AZ,46,FALSE)),IF($X$1=10,(VLOOKUP(B159,'X10'!$B:$AZ,46,FALSE)),IF($X$1=11,(VLOOKUP(B159,'X11'!$B:$AZ,46,FALSE)),IF($X$1=12,(VLOOKUP(B159,'X12'!$B:$AZ,46,FALSE)),IF($X$1=13,(VLOOKUP(B159,'X13'!$B:$AZ,46,FALSE)),"B")))))))))))))))</f>
        <v xml:space="preserve"> </v>
      </c>
      <c r="R159" s="185" t="str">
        <f ca="1">IF(ISERROR(IF($X$1=1,(VLOOKUP(B159,'X1'!$B:$AZ,15,FALSE)),IF($X$1=2,(VLOOKUP(B159,'X2'!$B:$AZ,15,FALSE)),IF($X$1=3,(VLOOKUP(B159,'X3'!$B:$AZ,15,FALSE)),IF($X$1=4,(VLOOKUP(B159,'X4'!$B:$AZ,15,FALSE)),IF($X$1=5,(VLOOKUP(B159,'X5'!$B:$AZ,15,FALSE)),IF($X$1=6,(VLOOKUP(B159,'X6'!$B:$AZ,15,FALSE)),IF($X$1=7,(VLOOKUP(B159,'X7'!$B:$AZ,15,FALSE)),IF($X$1=8,(VLOOKUP(B159,'X8'!$B:$AZ,15,FALSE)),IF($X$1=9,(VLOOKUP(B159,'X9'!$B:$AZ,15,FALSE)),IF($X$1=10,(VLOOKUP(B159,'X10'!$B:$AZ,15,FALSE)),IF($X$1=11,(VLOOKUP(B159,'X11'!$B:$AZ,15,FALSE)),IF($X$1=12,(VLOOKUP(B159,'X12'!$B:$AZ,15,FALSE)),IF($X$1=13,(VLOOKUP(B159,'X13'!$B:$AZ,15,FALSE)),"B"))))))))))))))=TRUE," ",(IF($X$1=1,(VLOOKUP(B159,'X1'!$B:$AZ,15,FALSE)),IF($X$1=2,(VLOOKUP(B159,'X2'!$B:$AZ,15,FALSE)),IF($X$1=3,(VLOOKUP(B159,'X3'!$B:$AZ,15,FALSE)),IF($X$1=4,(VLOOKUP(B159,'X4'!$B:$AZ,15,FALSE)),IF($X$1=5,(VLOOKUP(B159,'X5'!$B:$AZ,15,FALSE)),IF($X$1=6,(VLOOKUP(B159,'X6'!$B:$AZ,15,FALSE)),IF($X$1=7,(VLOOKUP(B159,'X7'!$B:$AZ,15,FALSE)),IF($X$1=8,(VLOOKUP(B159,'X8'!$B:$AZ,15,FALSE)),IF($X$1=9,(VLOOKUP(B159,'X9'!$B:$AZ,15,FALSE)),IF($X$1=10,(VLOOKUP(B159,'X10'!$B:$AZ,15,FALSE)),IF($X$1=11,(VLOOKUP(B159,'X11'!$B:$AZ,15,FALSE)),IF($X$1=12,(VLOOKUP(B159,'X12'!$B:$AZ,15,FALSE)),IF($X$1=13,(VLOOKUP(B159,'X13'!$B:$AZ,15,FALSE)),"B")))))))))))))))</f>
        <v xml:space="preserve"> </v>
      </c>
      <c r="S159" s="185" t="str">
        <f ca="1">IF(ISERROR(IF((IF($X$1=1,(VLOOKUP(B159,'X1'!$B:$AZ,14,FALSE)),(IF($X$1=2,(VLOOKUP(B159,'X2'!$B:$AZ,14,FALSE)),(IF($X$1=3,(VLOOKUP(B159,'X3'!$B:$AZ,14,FALSE)),(IF($X$1=4,(VLOOKUP(B159,'X4'!$B:$AZ,14,FALSE)),(IF($X$1=5,(VLOOKUP(B159,'X5'!$B:$AZ,14,FALSE)),(IF($X$1=6,(VLOOKUP(B159,'X6'!$B:$AZ,14,FALSE)),(IF($X$1=7,(VLOOKUP(B159,'X7'!$B:$AZ,14,FALSE)),(IF($X$1=8,(VLOOKUP(B159,'X8'!$B:$AZ,14,FALSE)),(IF($X$1=9,(VLOOKUP(B159,'X9'!$B:$AZ,14,FALSE)),(IF($X$1=10,(VLOOKUP(B159,'X10'!$B:$AZ,14,FALSE)),(IF($X$1=11,(VLOOKUP(B159,'X11'!$B:$AZ,14,FALSE)),(IF($X$1=12,(VLOOKUP(B159,'X12'!$B:$AZ,14,FALSE)),(VLOOKUP(B159,'X13'!$B:$AZ,14,FALSE))))))))))))))))))))))))))=$V$1," ",(IF($X$1=1,(VLOOKUP(B159,'X1'!$B:$AZ,14,FALSE)),(IF($X$1=2,(VLOOKUP(B159,'X2'!$B:$AZ,14,FALSE)),(IF($X$1=3,(VLOOKUP(B159,'X3'!$B:$AZ,14,FALSE)),(IF($X$1=4,(VLOOKUP(B159,'X4'!$B:$AZ,14,FALSE)),(IF($X$1=5,(VLOOKUP(B159,'X5'!$B:$AZ,14,FALSE)),(IF($X$1=6,(VLOOKUP(B159,'X6'!$B:$AZ,14,FALSE)),(IF($X$1=7,(VLOOKUP(B159,'X7'!$B:$AZ,14,FALSE)),(IF($X$1=8,(VLOOKUP(B159,'X8'!$B:$AZ,14,FALSE)),(IF($X$1=9,(VLOOKUP(B159,'X9'!$B:$AZ,14,FALSE)),(IF($X$1=10,(VLOOKUP(B159,'X10'!$B:$AZ,14,FALSE)),(IF($X$1=11,(VLOOKUP(B159,'X11'!$B:$AZ,14,FALSE)),(IF($X$1=12,(VLOOKUP(B159,'X12'!$B:$AZ,14,FALSE)),(VLOOKUP(B159,'X13'!$B:$AZ,14,FALSE))))))))))))))))))))))))))))=TRUE," ",(IF((IF($X$1=1,(VLOOKUP(B159,'X1'!$B:$AZ,14,FALSE)),(IF($X$1=2,(VLOOKUP(B159,'X2'!$B:$AZ,14,FALSE)),(IF($X$1=3,(VLOOKUP(B159,'X3'!$B:$AZ,14,FALSE)),(IF($X$1=4,(VLOOKUP(B159,'X4'!$B:$AZ,14,FALSE)),(IF($X$1=5,(VLOOKUP(B159,'X5'!$B:$AZ,14,FALSE)),(IF($X$1=6,(VLOOKUP(B159,'X6'!$B:$AZ,14,FALSE)),(IF($X$1=7,(VLOOKUP(B159,'X7'!$B:$AZ,14,FALSE)),(IF($X$1=8,(VLOOKUP(B159,'X8'!$B:$AZ,14,FALSE)),(IF($X$1=9,(VLOOKUP(B159,'X9'!$B:$AZ,14,FALSE)),(IF($X$1=10,(VLOOKUP(B159,'X10'!$B:$AZ,14,FALSE)),(IF($X$1=11,(VLOOKUP(B159,'X11'!$B:$AZ,14,FALSE)),(IF($X$1=12,(VLOOKUP(B159,'X12'!$B:$AZ,14,FALSE)),(VLOOKUP(B159,'X13'!$B:$AZ,14,FALSE))))))))))))))))))))))))))=$V$1," ",(IF($X$1=1,(VLOOKUP(B159,'X1'!$B:$AZ,14,FALSE)),(IF($X$1=2,(VLOOKUP(B159,'X2'!$B:$AZ,14,FALSE)),(IF($X$1=3,(VLOOKUP(B159,'X3'!$B:$AZ,14,FALSE)),(IF($X$1=4,(VLOOKUP(B159,'X4'!$B:$AZ,14,FALSE)),(IF($X$1=5,(VLOOKUP(B159,'X5'!$B:$AZ,14,FALSE)),(IF($X$1=6,(VLOOKUP(B159,'X6'!$B:$AZ,14,FALSE)),(IF($X$1=7,(VLOOKUP(B159,'X7'!$B:$AZ,14,FALSE)),(IF($X$1=8,(VLOOKUP(B159,'X8'!$B:$AZ,14,FALSE)),(IF($X$1=9,(VLOOKUP(B159,'X9'!$B:$AZ,14,FALSE)),(IF($X$1=10,(VLOOKUP(B159,'X10'!$B:$AZ,14,FALSE)),(IF($X$1=11,(VLOOKUP(B159,'X11'!$B:$AZ,14,FALSE)),(IF($X$1=12,(VLOOKUP(B159,'X12'!$B:$AZ,14,FALSE)),(VLOOKUP(B159,'X13'!$B:$AZ,14,FALSE)))))))))))))))))))))))))))))</f>
        <v xml:space="preserve"> </v>
      </c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</row>
    <row r="160" spans="1:67" ht="14.1" customHeight="1" x14ac:dyDescent="0.2">
      <c r="A160" s="156" t="s">
        <v>1058</v>
      </c>
      <c r="B160" s="122" t="str">
        <f>IF(ISERROR(IF($U$16=1,(VLOOKUP(A160,$AC$89:$AH$125,2,FALSE)),IF((IF($X$1=1,'X1'!B119,(IF($X$1=2,'X2'!B119,(IF($X$1=3,'X3'!B119,(IF($X$1=4,'X4'!B119,(IF($X$1=5,'X5'!B119,(IF($X$1=6,'X6'!B119,(IF($X$1=7,'X7'!B119,(IF($X$1=8,'X8'!B119,(IF($X$1=9,'X9'!B119,(IF($X$1=10,'X10'!B119,(IF($X$1=11,'X11'!B119,(IF($X$1=12,'X12'!B119,'X13'!B119))))))))))))))))))))))))="","",(IF($X$1=1,'X1'!B119,(IF($X$1=2,'X2'!B119,(IF($X$1=3,'X3'!B119,(IF($X$1=4,'X4'!B119,(IF($X$1=5,'X5'!B119,(IF($X$1=6,'X6'!B119,(IF($X$1=7,'X7'!B119,(IF($X$1=8,'X8'!B119,(IF($X$1=9,'X9'!B119,(IF($X$1=10,'X10'!B119,(IF($X$1=11,'X11'!B119,(IF($X$1=12,'X12'!B119,'X13'!B119)))))))))))))))))))))))))))=TRUE," ",(IF($U$16=1,(VLOOKUP(A160,$AC$89:$AH$125,2,FALSE)),IF((IF($X$1=1,'X1'!B119,(IF($X$1=2,'X2'!B119,(IF($X$1=3,'X3'!B119,(IF($X$1=4,'X4'!B119,(IF($X$1=5,'X5'!B119,(IF($X$1=6,'X6'!B119,(IF($X$1=7,'X7'!B119,(IF($X$1=8,'X8'!B119,(IF($X$1=9,'X9'!B119,(IF($X$1=10,'X10'!B119,(IF($X$1=11,'X11'!B119,(IF($X$1=12,'X12'!B119,'X13'!B119))))))))))))))))))))))))="","",(IF($X$1=1,'X1'!B119,(IF($X$1=2,'X2'!B119,(IF($X$1=3,'X3'!B119,(IF($X$1=4,'X4'!B119,(IF($X$1=5,'X5'!B119,(IF($X$1=6,'X6'!B119,(IF($X$1=7,'X7'!B119,(IF($X$1=8,'X8'!B119,(IF($X$1=9,'X9'!B119,(IF($X$1=10,'X10'!B119,(IF($X$1=11,'X11'!B119,(IF($X$1=12,'X12'!B119,'X13'!B119))))))))))))))))))))))))))))</f>
        <v/>
      </c>
      <c r="C160" s="181" t="str">
        <f ca="1">IF(ISERROR(IF($X$1=1,(VLOOKUP(B160,'X1'!$B:$AZ,47,FALSE)),IF($X$1=2,(VLOOKUP(B160,'X2'!$B:$AZ,47,FALSE)),IF($X$1=3,(VLOOKUP(B160,'X3'!$B:$AZ,47,FALSE)),IF($X$1=4,(VLOOKUP(B160,'X4'!$B:$AZ,47,FALSE)),IF($X$1=5,(VLOOKUP(B160,'X5'!$B:$AZ,47,FALSE)),IF($X$1=6,(VLOOKUP(B160,'X6'!$B:$AZ,47,FALSE)),IF($X$1=7,(VLOOKUP(B160,'X7'!$B:$AZ,47,FALSE)),IF($X$1=8,(VLOOKUP(B160,'X8'!$B:$AZ,47,FALSE)),IF($X$1=9,(VLOOKUP(B160,'X9'!$B:$AZ,47,FALSE)),IF($X$1=10,(VLOOKUP(B160,'X10'!$B:$AZ,47,FALSE)),IF($X$1=11,(VLOOKUP(B160,'X11'!$B:$AZ,47,FALSE)),IF($X$1=12,(VLOOKUP(B160,'X12'!$B:$AZ,47,FALSE)),IF($X$1=13,(VLOOKUP(B160,'X13'!$B:$AZ,47,FALSE)),"B"))))))))))))))=TRUE," ",(IF($X$1=1,(VLOOKUP(B160,'X1'!$B:$AZ,47,FALSE)),IF($X$1=2,(VLOOKUP(B160,'X2'!$B:$AZ,47,FALSE)),IF($X$1=3,(VLOOKUP(B160,'X3'!$B:$AZ,47,FALSE)),IF($X$1=4,(VLOOKUP(B160,'X4'!$B:$AZ,47,FALSE)),IF($X$1=5,(VLOOKUP(B160,'X5'!$B:$AZ,47,FALSE)),IF($X$1=6,(VLOOKUP(B160,'X6'!$B:$AZ,47,FALSE)),IF($X$1=7,(VLOOKUP(B160,'X7'!$B:$AZ,47,FALSE)),IF($X$1=8,(VLOOKUP(B160,'X8'!$B:$AZ,47,FALSE)),IF($X$1=9,(VLOOKUP(B160,'X9'!$B:$AZ,47,FALSE)),IF($X$1=10,(VLOOKUP(B160,'X10'!$B:$AZ,47,FALSE)),IF($X$1=11,(VLOOKUP(B160,'X11'!$B:$AZ,47,FALSE)),IF($X$1=12,(VLOOKUP(B160,'X12'!$B:$AZ,47,FALSE)),IF($X$1=13,(VLOOKUP(B160,'X13'!$B:$AZ,47,FALSE)),"B")))))))))))))))</f>
        <v xml:space="preserve"> </v>
      </c>
      <c r="D160" s="181" t="str">
        <f ca="1">IF(ISERROR(IF($X$1=1,(VLOOKUP(B160,'X1'!$B:$AP,41,FALSE)),IF($X$1=2,(VLOOKUP(B160,'X2'!$B:$AP,41,FALSE)),IF($X$1=3,(VLOOKUP(B160,'X3'!$B:$AP,41,FALSE)),IF($X$1=4,(VLOOKUP(B160,'X4'!$B:$AP,41,FALSE)),IF($X$1=5,(VLOOKUP(B160,'X5'!$B:$AP,41,FALSE)),IF($X$1=6,(VLOOKUP(B160,'X6'!$B:$AP,41,FALSE)),IF($X$1=7,(VLOOKUP(B160,'X7'!$B:$AP,41,FALSE)),IF($X$1=8,(VLOOKUP(B160,'X8'!$B:$AP,41,FALSE)),IF($X$1=9,(VLOOKUP(B160,'X9'!$B:$AP,41,FALSE)),IF($X$1=10,(VLOOKUP(B160,'X10'!$B:$AP,41,FALSE)),IF($X$1=11,(VLOOKUP(B160,'X11'!$B:$AP,41,FALSE)),IF($X$1=12,(VLOOKUP(B160,'X12'!$B:$AP,41,FALSE)),IF($X$1=13,(VLOOKUP(B160,'X13'!$B:$AP,41,FALSE)),"B"))))))))))))))=TRUE," ",(IF($X$1=1,(VLOOKUP(B160,'X1'!$B:$AP,41,FALSE)),IF($X$1=2,(VLOOKUP(B160,'X2'!$B:$AP,41,FALSE)),IF($X$1=3,(VLOOKUP(B160,'X3'!$B:$AP,41,FALSE)),IF($X$1=4,(VLOOKUP(B160,'X4'!$B:$AP,41,FALSE)),IF($X$1=5,(VLOOKUP(B160,'X5'!$B:$AP,41,FALSE)),IF($X$1=6,(VLOOKUP(B160,'X6'!$B:$AP,41,FALSE)),IF($X$1=7,(VLOOKUP(B160,'X7'!$B:$AP,41,FALSE)),IF($X$1=8,(VLOOKUP(B160,'X8'!$B:$AP,41,FALSE)),IF($X$1=9,(VLOOKUP(B160,'X9'!$B:$AP,41,FALSE)),IF($X$1=10,(VLOOKUP(B160,'X10'!$B:$AP,41,FALSE)),IF($X$1=11,(VLOOKUP(B160,'X11'!$B:$AP,41,FALSE)),IF($X$1=12,(VLOOKUP(B160,'X12'!$B:$AP,41,FALSE)),IF($X$1=13,(VLOOKUP(B160,'X13'!$B:$AP,41,FALSE)),"B")))))))))))))))</f>
        <v xml:space="preserve"> </v>
      </c>
      <c r="E160" s="182" t="str">
        <f ca="1">IF(ISERROR(IF($X$1=1,(VLOOKUP(B160,'X1'!$B:$AP,7,FALSE)),IF($X$1=2,(VLOOKUP(B160,'X2'!$B:$AP,7,FALSE)),IF($X$1=3,(VLOOKUP(B160,'X3'!$B:$AP,7,FALSE)),IF($X$1=4,(VLOOKUP(B160,'X4'!$B:$AP,7,FALSE)),IF($X$1=5,(VLOOKUP(B160,'X5'!$B:$AP,7,FALSE)),IF($X$1=6,(VLOOKUP(B160,'X6'!$B:$AP,7,FALSE)),IF($X$1=7,(VLOOKUP(B160,'X7'!$B:$AP,7,FALSE)),IF($X$1=8,(VLOOKUP(B160,'X8'!$B:$AP,7,FALSE)),IF($X$1=9,(VLOOKUP(B160,'X9'!$B:$AP,7,FALSE)),IF($X$1=10,(VLOOKUP(B160,'X10'!$B:$AP,7,FALSE)),IF($X$1=11,(VLOOKUP(B160,'X11'!$B:$AP,7,FALSE)),IF($X$1=12,(VLOOKUP(B160,'X12'!$B:$AP,7,FALSE)),IF($X$1=13,(VLOOKUP(B160,'X13'!$B:$AP,7,FALSE)),"B"))))))))))))))=TRUE," ",(IF($X$1=1,(VLOOKUP(B160,'X1'!$B:$AP,7,FALSE)),IF($X$1=2,(VLOOKUP(B160,'X2'!$B:$AP,7,FALSE)),IF($X$1=3,(VLOOKUP(B160,'X3'!$B:$AP,7,FALSE)),IF($X$1=4,(VLOOKUP(B160,'X4'!$B:$AP,7,FALSE)),IF($X$1=5,(VLOOKUP(B160,'X5'!$B:$AP,7,FALSE)),IF($X$1=6,(VLOOKUP(B160,'X6'!$B:$AP,7,FALSE)),IF($X$1=7,(VLOOKUP(B160,'X7'!$B:$AP,7,FALSE)),IF($X$1=8,(VLOOKUP(B160,'X8'!$B:$AP,7,FALSE)),IF($X$1=9,(VLOOKUP(B160,'X9'!$B:$AP,7,FALSE)),IF($X$1=10,(VLOOKUP(B160,'X10'!$B:$AP,7,FALSE)),IF($X$1=11,(VLOOKUP(B160,'X11'!$B:$AP,7,FALSE)),IF($X$1=12,(VLOOKUP(B160,'X12'!$B:$AP,7,FALSE)),IF($X$1=13,(VLOOKUP(B160,'X13'!$B:$AP,7,FALSE)),"B")))))))))))))))</f>
        <v xml:space="preserve"> </v>
      </c>
      <c r="F160" s="182" t="str">
        <f ca="1">IF(ISERROR(IF((IF($X$1=1,(VLOOKUP(B160,'X1'!$B:$AO,6,FALSE)),(IF($X$1=2,(VLOOKUP(B160,'X2'!$B:$AO,6,FALSE)),(IF($X$1=3,(VLOOKUP(B160,'X3'!$B:$AO,6,FALSE)),(IF($X$1=4,(VLOOKUP(B160,'X4'!$B:$AO,6,FALSE)),(IF($X$1=5,(VLOOKUP(B160,'X5'!$B:$AO,6,FALSE)),(IF($X$1=6,(VLOOKUP(B160,'X6'!$B:$AO,6,FALSE)),(IF($X$1=7,(VLOOKUP(B160,'X7'!$B:$AO,6,FALSE)),(IF($X$1=8,(VLOOKUP(B160,'X8'!$B:$AO,6,FALSE)),(IF($X$1=9,(VLOOKUP(B160,'X9'!$B:$AO,6,FALSE)),(IF($X$1=10,(VLOOKUP(B160,'X10'!$B:$AO,6,FALSE)),(IF($X$1=11,(VLOOKUP(B160,'X11'!$B:$AO,6,FALSE)),(IF($X$1=12,(VLOOKUP(B160,'X12'!$B:$AO,6,FALSE)),(VLOOKUP(B160,'X13'!$B:$AO,6,FALSE))))))))))))))))))))))))))=$V$1," ",(IF($X$1=1,(VLOOKUP(B160,'X1'!$B:$AO,6,FALSE)),(IF($X$1=2,(VLOOKUP(B160,'X2'!$B:$AO,6,FALSE)),(IF($X$1=3,(VLOOKUP(B160,'X3'!$B:$AO,6,FALSE)),(IF($X$1=4,(VLOOKUP(B160,'X4'!$B:$AO,6,FALSE)),(IF($X$1=5,(VLOOKUP(B160,'X5'!$B:$AO,6,FALSE)),(IF($X$1=6,(VLOOKUP(B160,'X6'!$B:$AO,6,FALSE)),(IF($X$1=7,(VLOOKUP(B160,'X7'!$B:$AO,6,FALSE)),(IF($X$1=8,(VLOOKUP(B160,'X8'!$B:$AO,6,FALSE)),(IF($X$1=9,(VLOOKUP(B160,'X9'!$B:$AO,6,FALSE)),(IF($X$1=10,(VLOOKUP(B160,'X10'!$B:$AO,6,FALSE)),(IF($X$1=11,(VLOOKUP(B160,'X11'!$B:$AO,6,FALSE)),(IF($X$1=12,(VLOOKUP(B160,'X12'!$B:$AO,6,FALSE)),(VLOOKUP(B160,'X13'!$B:$AO,6,FALSE))))))))))))))))))))))))))))=TRUE," ",(IF((IF($X$1=1,(VLOOKUP(B160,'X1'!$B:$AO,6,FALSE)),(IF($X$1=2,(VLOOKUP(B160,'X2'!$B:$AO,6,FALSE)),(IF($X$1=3,(VLOOKUP(B160,'X3'!$B:$AO,6,FALSE)),(IF($X$1=4,(VLOOKUP(B160,'X4'!$B:$AO,6,FALSE)),(IF($X$1=5,(VLOOKUP(B160,'X5'!$B:$AO,6,FALSE)),(IF($X$1=6,(VLOOKUP(B160,'X6'!$B:$AO,6,FALSE)),(IF($X$1=7,(VLOOKUP(B160,'X7'!$B:$AO,6,FALSE)),(IF($X$1=8,(VLOOKUP(B160,'X8'!$B:$AO,6,FALSE)),(IF($X$1=9,(VLOOKUP(B160,'X9'!$B:$AO,6,FALSE)),(IF($X$1=10,(VLOOKUP(B160,'X10'!$B:$AO,6,FALSE)),(IF($X$1=11,(VLOOKUP(B160,'X11'!$B:$AO,6,FALSE)),(IF($X$1=12,(VLOOKUP(B160,'X12'!$B:$AO,6,FALSE)),(VLOOKUP(B160,'X13'!$B:$AO,6,FALSE))))))))))))))))))))))))))=$V$1," ",(IF($X$1=1,(VLOOKUP(B160,'X1'!$B:$AO,6,FALSE)),(IF($X$1=2,(VLOOKUP(B160,'X2'!$B:$AO,6,FALSE)),(IF($X$1=3,(VLOOKUP(B160,'X3'!$B:$AO,6,FALSE)),(IF($X$1=4,(VLOOKUP(B160,'X4'!$B:$AO,6,FALSE)),(IF($X$1=5,(VLOOKUP(B160,'X5'!$B:$AO,6,FALSE)),(IF($X$1=6,(VLOOKUP(B160,'X6'!$B:$AO,6,FALSE)),(IF($X$1=7,(VLOOKUP(B160,'X7'!$B:$AO,6,FALSE)),(IF($X$1=8,(VLOOKUP(B160,'X8'!$B:$AO,6,FALSE)),(IF($X$1=9,(VLOOKUP(B160,'X9'!$B:$AO,6,FALSE)),(IF($X$1=10,(VLOOKUP(B160,'X10'!$B:$AO,6,FALSE)),(IF($X$1=11,(VLOOKUP(B160,'X11'!$B:$AO,6,FALSE)),(IF($X$1=12,(VLOOKUP(B160,'X12'!$B:$AO,6,FALSE)),(VLOOKUP(B160,'X13'!$B:$AO,6,FALSE)))))))))))))))))))))))))))))</f>
        <v xml:space="preserve"> </v>
      </c>
      <c r="G160" s="182" t="str">
        <f ca="1">IF(ISERROR(IF($X$1=1,(VLOOKUP(B160,'X1'!$B:$AZ,44,FALSE)),IF($X$1=2,(VLOOKUP(B160,'X2'!$B:$AZ,44,FALSE)),IF($X$1=3,(VLOOKUP(B160,'X3'!$B:$AZ,44,FALSE)),IF($X$1=4,(VLOOKUP(B160,'X4'!$B:$AZ,44,FALSE)),IF($X$1=5,(VLOOKUP(B160,'X5'!$B:$AZ,44,FALSE)),IF($X$1=6,(VLOOKUP(B160,'X6'!$B:$AZ,44,FALSE)),IF($X$1=7,(VLOOKUP(B160,'X7'!$B:$AZ,44,FALSE)),IF($X$1=8,(VLOOKUP(B160,'X8'!$B:$AZ,44,FALSE)),IF($X$1=9,(VLOOKUP(B160,'X9'!$B:$AZ,44,FALSE)),IF($X$1=10,(VLOOKUP(B160,'X10'!$B:$AZ,44,FALSE)),IF($X$1=11,(VLOOKUP(B160,'X11'!$B:$AZ,44,FALSE)),IF($X$1=12,(VLOOKUP(B160,'X12'!$B:$AZ,44,FALSE)),IF($X$1=13,(VLOOKUP(B160,'X13'!$B:$AZ,44,FALSE)),"B"))))))))))))))=TRUE," ",(IF($X$1=1,(VLOOKUP(B160,'X1'!$B:$AZ,44,FALSE)),IF($X$1=2,(VLOOKUP(B160,'X2'!$B:$AZ,44,FALSE)),IF($X$1=3,(VLOOKUP(B160,'X3'!$B:$AZ,44,FALSE)),IF($X$1=4,(VLOOKUP(B160,'X4'!$B:$AZ,44,FALSE)),IF($X$1=5,(VLOOKUP(B160,'X5'!$B:$AZ,44,FALSE)),IF($X$1=6,(VLOOKUP(B160,'X6'!$B:$AZ,44,FALSE)),IF($X$1=7,(VLOOKUP(B160,'X7'!$B:$AZ,44,FALSE)),IF($X$1=8,(VLOOKUP(B160,'X8'!$B:$AZ,44,FALSE)),IF($X$1=9,(VLOOKUP(B160,'X9'!$B:$AZ,44,FALSE)),IF($X$1=10,(VLOOKUP(B160,'X10'!$B:$AZ,44,FALSE)),IF($X$1=11,(VLOOKUP(B160,'X11'!$B:$AZ,44,FALSE)),IF($X$1=12,(VLOOKUP(B160,'X12'!$B:$AZ,44,FALSE)),IF($X$1=13,(VLOOKUP(B160,'X13'!$B:$AZ,44,FALSE)),"B")))))))))))))))</f>
        <v xml:space="preserve"> </v>
      </c>
      <c r="H160" s="182" t="str">
        <f ca="1">IF(ISERROR(IF($X$1=1,(VLOOKUP(B160,'X1'!$B:$AZ,8,FALSE)),IF($X$1=2,(VLOOKUP(B160,'X2'!$B:$AZ,8,FALSE)),IF($X$1=3,(VLOOKUP(B160,'X3'!$B:$AZ,8,FALSE)),IF($X$1=4,(VLOOKUP(B160,'X4'!$B:$AZ,8,FALSE)),IF($X$1=5,(VLOOKUP(B160,'X5'!$B:$AZ,8,FALSE)),IF($X$1=6,(VLOOKUP(B160,'X6'!$B:$AZ,8,FALSE)),IF($X$1=7,(VLOOKUP(B160,'X7'!$B:$AZ,8,FALSE)),IF($X$1=8,(VLOOKUP(B160,'X8'!$B:$AZ,8,FALSE)),IF($X$1=9,(VLOOKUP(B160,'X9'!$B:$AZ,8,FALSE)),IF($X$1=10,(VLOOKUP(B160,'X10'!$B:$AZ,8,FALSE)),IF($X$1=11,(VLOOKUP(B160,'X11'!$B:$AZ,8,FALSE)),IF($X$1=12,(VLOOKUP(B160,'X12'!$B:$AZ,8,FALSE)),IF($X$1=13,(VLOOKUP(B160,'X13'!$B:$AZ,8,FALSE)),"B"))))))))))))))=TRUE," ",(IF($X$1=1,(VLOOKUP(B160,'X1'!$B:$AZ,8,FALSE)),IF($X$1=2,(VLOOKUP(B160,'X2'!$B:$AZ,8,FALSE)),IF($X$1=3,(VLOOKUP(B160,'X3'!$B:$AZ,8,FALSE)),IF($X$1=4,(VLOOKUP(B160,'X4'!$B:$AZ,8,FALSE)),IF($X$1=5,(VLOOKUP(B160,'X5'!$B:$AZ,8,FALSE)),IF($X$1=6,(VLOOKUP(B160,'X6'!$B:$AZ,8,FALSE)),IF($X$1=7,(VLOOKUP(B160,'X7'!$B:$AZ,8,FALSE)),IF($X$1=8,(VLOOKUP(B160,'X8'!$B:$AZ,8,FALSE)),IF($X$1=9,(VLOOKUP(B160,'X9'!$B:$AZ,8,FALSE)),IF($X$1=10,(VLOOKUP(B160,'X10'!$B:$AZ,8,FALSE)),IF($X$1=11,(VLOOKUP(B160,'X11'!$B:$AZ,8,FALSE)),IF($X$1=12,(VLOOKUP(B160,'X12'!$B:$AZ,8,FALSE)),IF($X$1=13,(VLOOKUP(B160,'X13'!$B:$AZ,8,FALSE)),"B")))))))))))))))</f>
        <v xml:space="preserve"> </v>
      </c>
      <c r="I160" s="183" t="str">
        <f ca="1">IF(ISERROR(IF($X$1=1,(VLOOKUP(B160,'X1'!$B:$AZ,2,FALSE)),IF($X$1=2,(VLOOKUP(B160,'X2'!$B:$AZ,2,FALSE)),IF($X$1=3,(VLOOKUP(B160,'X3'!$B:$AZ,2,FALSE)),IF($X$1=4,(VLOOKUP(B160,'X4'!$B:$AZ,2,FALSE)),IF($X$1=5,(VLOOKUP(B160,'X5'!$B:$AZ,2,FALSE)),IF($X$1=6,(VLOOKUP(B160,'X6'!$B:$AZ,2,FALSE)),IF($X$1=7,(VLOOKUP(B160,'X7'!$B:$AZ,2,FALSE)),IF($X$1=8,(VLOOKUP(B160,'X8'!$B:$AZ,2,FALSE)),IF($X$1=9,(VLOOKUP(B160,'X9'!$B:$AZ,2,FALSE)),IF($X$1=10,(VLOOKUP(B160,'X10'!$B:$AZ,2,FALSE)),IF($X$1=11,(VLOOKUP(B160,'X11'!$B:$AZ,2,FALSE)),IF($X$1=12,(VLOOKUP(B160,'X12'!$B:$AZ,2,FALSE)),IF($X$1=13,(VLOOKUP(B160,'X13'!$B:$AZ,2,FALSE)),"B"))))))))))))))=TRUE," ",(IF($X$1=1,(VLOOKUP(B160,'X1'!$B:$AZ,2,FALSE)),IF($X$1=2,(VLOOKUP(B160,'X2'!$B:$AZ,2,FALSE)),IF($X$1=3,(VLOOKUP(B160,'X3'!$B:$AZ,2,FALSE)),IF($X$1=4,(VLOOKUP(B160,'X4'!$B:$AZ,2,FALSE)),IF($X$1=5,(VLOOKUP(B160,'X5'!$B:$AZ,2,FALSE)),IF($X$1=6,(VLOOKUP(B160,'X6'!$B:$AZ,2,FALSE)),IF($X$1=7,(VLOOKUP(B160,'X7'!$B:$AZ,2,FALSE)),IF($X$1=8,(VLOOKUP(B160,'X8'!$B:$AZ,2,FALSE)),IF($X$1=9,(VLOOKUP(B160,'X9'!$B:$AZ,2,FALSE)),IF($X$1=10,(VLOOKUP(B160,'X10'!$B:$AZ,2,FALSE)),IF($X$1=11,(VLOOKUP(B160,'X11'!$B:$AZ,2,FALSE)),IF($X$1=12,(VLOOKUP(B160,'X12'!$B:$AZ,2,FALSE)),IF($X$1=13,(VLOOKUP(B160,'X13'!$B:$AZ,2,FALSE)),"B")))))))))))))))</f>
        <v xml:space="preserve"> </v>
      </c>
      <c r="J160" s="183" t="str">
        <f ca="1">IF(ISERROR(IF($X$1=1,(VLOOKUP(B160,'X1'!$B:$AZ,3,FALSE)),IF($X$1=2,(VLOOKUP(B160,'X2'!$B:$AZ,3,FALSE)),IF($X$1=3,(VLOOKUP(B160,'X3'!$B:$AZ,3,FALSE)),IF($X$1=4,(VLOOKUP(B160,'X4'!$B:$AZ,3,FALSE)),IF($X$1=5,(VLOOKUP(B160,'X5'!$B:$AZ,3,FALSE)),IF($X$1=6,(VLOOKUP(B160,'X6'!$B:$AZ,3,FALSE)),IF($X$1=7,(VLOOKUP(B160,'X7'!$B:$AZ,3,FALSE)),IF($X$1=8,(VLOOKUP(B160,'X8'!$B:$AZ,3,FALSE)),IF($X$1=9,(VLOOKUP(B160,'X9'!$B:$AZ,3,FALSE)),IF($X$1=10,(VLOOKUP(B160,'X10'!$B:$AZ,3,FALSE)),IF($X$1=11,(VLOOKUP(B160,'X11'!$B:$AZ,3,FALSE)),IF($X$1=12,(VLOOKUP(B160,'X12'!$B:$AZ,3,FALSE)),IF($X$1=13,(VLOOKUP(B160,'X13'!$B:$AZ,3,FALSE)),"B"))))))))))))))=TRUE," ",(IF($X$1=1,(VLOOKUP(B160,'X1'!$B:$AZ,3,FALSE)),IF($X$1=2,(VLOOKUP(B160,'X2'!$B:$AZ,3,FALSE)),IF($X$1=3,(VLOOKUP(B160,'X3'!$B:$AZ,3,FALSE)),IF($X$1=4,(VLOOKUP(B160,'X4'!$B:$AZ,3,FALSE)),IF($X$1=5,(VLOOKUP(B160,'X5'!$B:$AZ,3,FALSE)),IF($X$1=6,(VLOOKUP(B160,'X6'!$B:$AZ,3,FALSE)),IF($X$1=7,(VLOOKUP(B160,'X7'!$B:$AZ,3,FALSE)),IF($X$1=8,(VLOOKUP(B160,'X8'!$B:$AZ,3,FALSE)),IF($X$1=9,(VLOOKUP(B160,'X9'!$B:$AZ,3,FALSE)),IF($X$1=10,(VLOOKUP(B160,'X10'!$B:$AZ,3,FALSE)),IF($X$1=11,(VLOOKUP(B160,'X11'!$B:$AZ,3,FALSE)),IF($X$1=12,(VLOOKUP(B160,'X12'!$B:$AZ,3,FALSE)),IF($X$1=13,(VLOOKUP(B160,'X13'!$B:$AZ,3,FALSE)),"B")))))))))))))))</f>
        <v xml:space="preserve"> </v>
      </c>
      <c r="K160" s="183" t="str">
        <f ca="1">IF(ISERROR(IF($X$1=1,(VLOOKUP(B160,'X1'!$B:$AZ,5,FALSE)),IF($X$1=2,(VLOOKUP(B160,'X2'!$B:$AZ,5,FALSE)),IF($X$1=3,(VLOOKUP(B160,'X3'!$B:$AZ,5,FALSE)),IF($X$1=4,(VLOOKUP(B160,'X4'!$B:$AZ,5,FALSE)),IF($X$1=5,(VLOOKUP(B160,'X5'!$B:$AZ,5,FALSE)),IF($X$1=6,(VLOOKUP(B160,'X6'!$B:$AZ,5,FALSE)),IF($X$1=7,(VLOOKUP(B160,'X7'!$B:$AZ,5,FALSE)),IF($X$1=8,(VLOOKUP(B160,'X8'!$B:$AZ,5,FALSE)),IF($X$1=9,(VLOOKUP(B160,'X9'!$B:$AZ,5,FALSE)),IF($X$1=10,(VLOOKUP(B160,'X10'!$B:$AZ,5,FALSE)),IF($X$1=11,(VLOOKUP(B160,'X11'!$B:$AZ,5,FALSE)),IF($X$1=12,(VLOOKUP(B160,'X12'!$B:$AZ,5,FALSE)),IF($X$1=13,(VLOOKUP(B160,'X13'!$B:$AZ,5,FALSE)),"B"))))))))))))))=TRUE," ",(IF($X$1=1,(VLOOKUP(B160,'X1'!$B:$AZ,5,FALSE)),IF($X$1=2,(VLOOKUP(B160,'X2'!$B:$AZ,5,FALSE)),IF($X$1=3,(VLOOKUP(B160,'X3'!$B:$AZ,5,FALSE)),IF($X$1=4,(VLOOKUP(B160,'X4'!$B:$AZ,5,FALSE)),IF($X$1=5,(VLOOKUP(B160,'X5'!$B:$AZ,5,FALSE)),IF($X$1=6,(VLOOKUP(B160,'X6'!$B:$AZ,5,FALSE)),IF($X$1=7,(VLOOKUP(B160,'X7'!$B:$AZ,5,FALSE)),IF($X$1=8,(VLOOKUP(B160,'X8'!$B:$AZ,5,FALSE)),IF($X$1=9,(VLOOKUP(B160,'X9'!$B:$AZ,5,FALSE)),IF($X$1=10,(VLOOKUP(B160,'X10'!$B:$AZ,5,FALSE)),IF($X$1=11,(VLOOKUP(B160,'X11'!$B:$AZ,5,FALSE)),IF($X$1=12,(VLOOKUP(B160,'X12'!$B:$AZ,5,FALSE)),IF($X$1=13,(VLOOKUP(B160,'X13'!$B:$AZ,5,FALSE)),"B")))))))))))))))</f>
        <v xml:space="preserve"> </v>
      </c>
      <c r="L160" s="184" t="str">
        <f ca="1">IF(ISERROR(IF($X$1=1,(VLOOKUP(B160,'X1'!$B:$AZ,9,FALSE)),IF($X$1=2,(VLOOKUP(B160,'X2'!$B:$AZ,9,FALSE)),IF($X$1=3,(VLOOKUP(B160,'X3'!$B:$AZ,9,FALSE)),IF($X$1=4,(VLOOKUP(B160,'X4'!$B:$AZ,9,FALSE)),IF($X$1=5,(VLOOKUP(B160,'X5'!$B:$AZ,9,FALSE)),IF($X$1=6,(VLOOKUP(B160,'X6'!$B:$AZ,9,FALSE)),IF($X$1=7,(VLOOKUP(B160,'X7'!$B:$AZ,9,FALSE)),IF($X$1=8,(VLOOKUP(B160,'X8'!$B:$AZ,9,FALSE)),IF($X$1=9,(VLOOKUP(B160,'X9'!$B:$AZ,9,FALSE)),IF($X$1=10,(VLOOKUP(B160,'X10'!$B:$AZ,9,FALSE)),IF($X$1=11,(VLOOKUP(B160,'X11'!$B:$AZ,9,FALSE)),IF($X$1=12,(VLOOKUP(B160,'X12'!$B:$AZ,9,FALSE)),IF($X$1=13,(VLOOKUP(B160,'X13'!$B:$AZ,9,FALSE)),"B"))))))))))))))=TRUE," ",(IF($X$1=1,(VLOOKUP(B160,'X1'!$B:$AZ,9,FALSE)),IF($X$1=2,(VLOOKUP(B160,'X2'!$B:$AZ,9,FALSE)),IF($X$1=3,(VLOOKUP(B160,'X3'!$B:$AZ,9,FALSE)),IF($X$1=4,(VLOOKUP(B160,'X4'!$B:$AZ,9,FALSE)),IF($X$1=5,(VLOOKUP(B160,'X5'!$B:$AZ,9,FALSE)),IF($X$1=6,(VLOOKUP(B160,'X6'!$B:$AZ,9,FALSE)),IF($X$1=7,(VLOOKUP(B160,'X7'!$B:$AZ,9,FALSE)),IF($X$1=8,(VLOOKUP(B160,'X8'!$B:$AZ,9,FALSE)),IF($X$1=9,(VLOOKUP(B160,'X9'!$B:$AZ,9,FALSE)),IF($X$1=10,(VLOOKUP(B160,'X10'!$B:$AZ,9,FALSE)),IF($X$1=11,(VLOOKUP(B160,'X11'!$B:$AZ,9,FALSE)),IF($X$1=12,(VLOOKUP(B160,'X12'!$B:$AZ,9,FALSE)),IF($X$1=13,(VLOOKUP(B160,'X13'!$B:$AZ,9,FALSE)),"B")))))))))))))))</f>
        <v xml:space="preserve"> </v>
      </c>
      <c r="M160" s="184" t="str">
        <f ca="1">IF(ISERROR(IF($X$1=1,(VLOOKUP(B160,'X1'!$B:$AZ,10,FALSE)),IF($X$1=2,(VLOOKUP(B160,'X2'!$B:$AZ,10,FALSE)),IF($X$1=3,(VLOOKUP(B160,'X3'!$B:$AZ,10,FALSE)),IF($X$1=4,(VLOOKUP(B160,'X4'!$B:$AZ,10,FALSE)),IF($X$1=5,(VLOOKUP(B160,'X5'!$B:$AZ,10,FALSE)),IF($X$1=6,(VLOOKUP(B160,'X6'!$B:$AZ,10,FALSE)),IF($X$1=7,(VLOOKUP(B160,'X7'!$B:$AZ,10,FALSE)),IF($X$1=8,(VLOOKUP(B160,'X8'!$B:$AZ,10,FALSE)),IF($X$1=9,(VLOOKUP(B160,'X9'!$B:$AZ,10,FALSE)),IF($X$1=10,(VLOOKUP(B160,'X10'!$B:$AZ,10,FALSE)),IF($X$1=11,(VLOOKUP(B160,'X11'!$B:$AZ,10,FALSE)),IF($X$1=12,(VLOOKUP(B160,'X12'!$B:$AZ,10,FALSE)),IF($X$1=13,(VLOOKUP(B160,'X13'!$B:$AZ,10,FALSE)),"B"))))))))))))))=TRUE," ",(IF($X$1=1,(VLOOKUP(B160,'X1'!$B:$AZ,10,FALSE)),IF($X$1=2,(VLOOKUP(B160,'X2'!$B:$AZ,10,FALSE)),IF($X$1=3,(VLOOKUP(B160,'X3'!$B:$AZ,10,FALSE)),IF($X$1=4,(VLOOKUP(B160,'X4'!$B:$AZ,10,FALSE)),IF($X$1=5,(VLOOKUP(B160,'X5'!$B:$AZ,10,FALSE)),IF($X$1=6,(VLOOKUP(B160,'X6'!$B:$AZ,10,FALSE)),IF($X$1=7,(VLOOKUP(B160,'X7'!$B:$AZ,10,FALSE)),IF($X$1=8,(VLOOKUP(B160,'X8'!$B:$AZ,10,FALSE)),IF($X$1=9,(VLOOKUP(B160,'X9'!$B:$AZ,10,FALSE)),IF($X$1=10,(VLOOKUP(B160,'X10'!$B:$AZ,10,FALSE)),IF($X$1=11,(VLOOKUP(B160,'X11'!$B:$AZ,10,FALSE)),IF($X$1=12,(VLOOKUP(B160,'X12'!$B:$AZ,10,FALSE)),IF($X$1=13,(VLOOKUP(B160,'X13'!$B:$AZ,10,FALSE)),"B")))))))))))))))</f>
        <v xml:space="preserve"> </v>
      </c>
      <c r="N160" s="185" t="str">
        <f ca="1">IF(ISERROR(IF($X$1=1,(VLOOKUP(B160,'X1'!$B:$AZ,45,FALSE)),IF($X$1=2,(VLOOKUP(B160,'X2'!$B:$AZ,45,FALSE)),IF($X$1=3,(VLOOKUP(B160,'X3'!$B:$AZ,45,FALSE)),IF($X$1=4,(VLOOKUP(B160,'X4'!$B:$AZ,45,FALSE)),IF($X$1=5,(VLOOKUP(B160,'X5'!$B:$AZ,45,FALSE)),IF($X$1=6,(VLOOKUP(B160,'X6'!$B:$AZ,45,FALSE)),IF($X$1=7,(VLOOKUP(B160,'X7'!$B:$AZ,45,FALSE)),IF($X$1=8,(VLOOKUP(B160,'X8'!$B:$AZ,45,FALSE)),IF($X$1=9,(VLOOKUP(B160,'X9'!$B:$AZ,45,FALSE)),IF($X$1=10,(VLOOKUP(B160,'X10'!$B:$AZ,45,FALSE)),IF($X$1=11,(VLOOKUP(B160,'X11'!$B:$AZ,45,FALSE)),IF($X$1=12,(VLOOKUP(B160,'X12'!$B:$AZ,45,FALSE)),IF($X$1=13,(VLOOKUP(B160,'X13'!$B:$AZ,45,FALSE)),"B"))))))))))))))=TRUE," ",(IF($X$1=1,(VLOOKUP(B160,'X1'!$B:$AZ,45,FALSE)),IF($X$1=2,(VLOOKUP(B160,'X2'!$B:$AZ,45,FALSE)),IF($X$1=3,(VLOOKUP(B160,'X3'!$B:$AZ,45,FALSE)),IF($X$1=4,(VLOOKUP(B160,'X4'!$B:$AZ,45,FALSE)),IF($X$1=5,(VLOOKUP(B160,'X5'!$B:$AZ,45,FALSE)),IF($X$1=6,(VLOOKUP(B160,'X6'!$B:$AZ,45,FALSE)),IF($X$1=7,(VLOOKUP(B160,'X7'!$B:$AZ,45,FALSE)),IF($X$1=8,(VLOOKUP(B160,'X8'!$B:$AZ,45,FALSE)),IF($X$1=9,(VLOOKUP(B160,'X9'!$B:$AZ,45,FALSE)),IF($X$1=10,(VLOOKUP(B160,'X10'!$B:$AZ,45,FALSE)),IF($X$1=11,(VLOOKUP(B160,'X11'!$B:$AZ,45,FALSE)),IF($X$1=12,(VLOOKUP(B160,'X12'!$B:$AZ,45,FALSE)),IF($X$1=13,(VLOOKUP(B160,'X13'!$B:$AZ,45,FALSE)),"B")))))))))))))))</f>
        <v xml:space="preserve"> </v>
      </c>
      <c r="O160" s="184" t="str">
        <f ca="1">IF(ISERROR(IF($X$1=1,(VLOOKUP(B160,'X1'!$B:$AZ,11,FALSE)),IF($X$1=2,(VLOOKUP(B160,'X2'!$B:$AZ,11,FALSE)),IF($X$1=3,(VLOOKUP(B160,'X3'!$B:$AZ,11,FALSE)),IF($X$1=4,(VLOOKUP(B160,'X4'!$B:$AZ,11,FALSE)),IF($X$1=5,(VLOOKUP(B160,'X5'!$B:$AZ,11,FALSE)),IF($X$1=6,(VLOOKUP(B160,'X6'!$B:$AZ,11,FALSE)),IF($X$1=7,(VLOOKUP(B160,'X7'!$B:$AZ,11,FALSE)),IF($X$1=8,(VLOOKUP(B160,'X8'!$B:$AZ,11,FALSE)),IF($X$1=9,(VLOOKUP(B160,'X9'!$B:$AZ,11,FALSE)),IF($X$1=10,(VLOOKUP(B160,'X10'!$B:$AZ,11,FALSE)),IF($X$1=11,(VLOOKUP(B160,'X11'!$B:$AZ,11,FALSE)),IF($X$1=12,(VLOOKUP(B160,'X12'!$B:$AZ,11,FALSE)),IF($X$1=13,(VLOOKUP(B160,'X13'!$B:$AZ,11,FALSE)),"B"))))))))))))))=TRUE," ",(IF($X$1=1,(VLOOKUP(B160,'X1'!$B:$AZ,11,FALSE)),IF($X$1=2,(VLOOKUP(B160,'X2'!$B:$AZ,11,FALSE)),IF($X$1=3,(VLOOKUP(B160,'X3'!$B:$AZ,11,FALSE)),IF($X$1=4,(VLOOKUP(B160,'X4'!$B:$AZ,11,FALSE)),IF($X$1=5,(VLOOKUP(B160,'X5'!$B:$AZ,11,FALSE)),IF($X$1=6,(VLOOKUP(B160,'X6'!$B:$AZ,11,FALSE)),IF($X$1=7,(VLOOKUP(B160,'X7'!$B:$AZ,11,FALSE)),IF($X$1=8,(VLOOKUP(B160,'X8'!$B:$AZ,11,FALSE)),IF($X$1=9,(VLOOKUP(B160,'X9'!$B:$AZ,11,FALSE)),IF($X$1=10,(VLOOKUP(B160,'X10'!$B:$AZ,11,FALSE)),IF($X$1=11,(VLOOKUP(B160,'X11'!$B:$AZ,11,FALSE)),IF($X$1=12,(VLOOKUP(B160,'X12'!$B:$AZ,11,FALSE)),IF($X$1=13,(VLOOKUP(B160,'X13'!$B:$AZ,11,FALSE)),"B")))))))))))))))</f>
        <v xml:space="preserve"> </v>
      </c>
      <c r="P160" s="184" t="str">
        <f ca="1">IF(ISERROR(IF($X$1=1,(VLOOKUP(B160,'X1'!$B:$AZ,12,FALSE)),IF($X$1=2,(VLOOKUP(B160,'X2'!$B:$AZ,12,FALSE)),IF($X$1=3,(VLOOKUP(B160,'X3'!$B:$AZ,12,FALSE)),IF($X$1=4,(VLOOKUP(B160,'X4'!$B:$AZ,12,FALSE)),IF($X$1=5,(VLOOKUP(B160,'X5'!$B:$AZ,12,FALSE)),IF($X$1=6,(VLOOKUP(B160,'X6'!$B:$AZ,12,FALSE)),IF($X$1=7,(VLOOKUP(B160,'X7'!$B:$AZ,12,FALSE)),IF($X$1=8,(VLOOKUP(B160,'X8'!$B:$AZ,12,FALSE)),IF($X$1=9,(VLOOKUP(B160,'X9'!$B:$AZ,12,FALSE)),IF($X$1=10,(VLOOKUP(B160,'X10'!$B:$AZ,12,FALSE)),IF($X$1=11,(VLOOKUP(B160,'X11'!$B:$AZ,12,FALSE)),IF($X$1=12,(VLOOKUP(B160,'X12'!$B:$AZ,12,FALSE)),IF($X$1=13,(VLOOKUP(B160,'X13'!$B:$AZ,12,FALSE)),"B"))))))))))))))=TRUE," ",(IF($X$1=1,(VLOOKUP(B160,'X1'!$B:$AZ,12,FALSE)),IF($X$1=2,(VLOOKUP(B160,'X2'!$B:$AZ,12,FALSE)),IF($X$1=3,(VLOOKUP(B160,'X3'!$B:$AZ,12,FALSE)),IF($X$1=4,(VLOOKUP(B160,'X4'!$B:$AZ,12,FALSE)),IF($X$1=5,(VLOOKUP(B160,'X5'!$B:$AZ,12,FALSE)),IF($X$1=6,(VLOOKUP(B160,'X6'!$B:$AZ,12,FALSE)),IF($X$1=7,(VLOOKUP(B160,'X7'!$B:$AZ,12,FALSE)),IF($X$1=8,(VLOOKUP(B160,'X8'!$B:$AZ,12,FALSE)),IF($X$1=9,(VLOOKUP(B160,'X9'!$B:$AZ,12,FALSE)),IF($X$1=10,(VLOOKUP(B160,'X10'!$B:$AZ,12,FALSE)),IF($X$1=11,(VLOOKUP(B160,'X11'!$B:$AZ,12,FALSE)),IF($X$1=12,(VLOOKUP(B160,'X12'!$B:$AZ,12,FALSE)),IF($X$1=13,(VLOOKUP(B160,'X13'!$B:$AZ,12,FALSE)),"B")))))))))))))))</f>
        <v xml:space="preserve"> </v>
      </c>
      <c r="Q160" s="185" t="str">
        <f ca="1">IF(ISERROR(IF($X$1=1,(VLOOKUP(B160,'X1'!$B:$AZ,46,FALSE)),IF($X$1=2,(VLOOKUP(B160,'X2'!$B:$AZ,46,FALSE)),IF($X$1=3,(VLOOKUP(B160,'X3'!$B:$AZ,46,FALSE)),IF($X$1=4,(VLOOKUP(B160,'X4'!$B:$AZ,46,FALSE)),IF($X$1=5,(VLOOKUP(B160,'X5'!$B:$AZ,46,FALSE)),IF($X$1=6,(VLOOKUP(B160,'X6'!$B:$AZ,46,FALSE)),IF($X$1=7,(VLOOKUP(B160,'X7'!$B:$AZ,46,FALSE)),IF($X$1=8,(VLOOKUP(B160,'X8'!$B:$AZ,46,FALSE)),IF($X$1=9,(VLOOKUP(B160,'X9'!$B:$AZ,46,FALSE)),IF($X$1=10,(VLOOKUP(B160,'X10'!$B:$AZ,46,FALSE)),IF($X$1=11,(VLOOKUP(B160,'X11'!$B:$AZ,46,FALSE)),IF($X$1=12,(VLOOKUP(B160,'X12'!$B:$AZ,46,FALSE)),IF($X$1=13,(VLOOKUP(B160,'X13'!$B:$AZ,46,FALSE)),"B"))))))))))))))=TRUE," ",(IF($X$1=1,(VLOOKUP(B160,'X1'!$B:$AZ,46,FALSE)),IF($X$1=2,(VLOOKUP(B160,'X2'!$B:$AZ,46,FALSE)),IF($X$1=3,(VLOOKUP(B160,'X3'!$B:$AZ,46,FALSE)),IF($X$1=4,(VLOOKUP(B160,'X4'!$B:$AZ,46,FALSE)),IF($X$1=5,(VLOOKUP(B160,'X5'!$B:$AZ,46,FALSE)),IF($X$1=6,(VLOOKUP(B160,'X6'!$B:$AZ,46,FALSE)),IF($X$1=7,(VLOOKUP(B160,'X7'!$B:$AZ,46,FALSE)),IF($X$1=8,(VLOOKUP(B160,'X8'!$B:$AZ,46,FALSE)),IF($X$1=9,(VLOOKUP(B160,'X9'!$B:$AZ,46,FALSE)),IF($X$1=10,(VLOOKUP(B160,'X10'!$B:$AZ,46,FALSE)),IF($X$1=11,(VLOOKUP(B160,'X11'!$B:$AZ,46,FALSE)),IF($X$1=12,(VLOOKUP(B160,'X12'!$B:$AZ,46,FALSE)),IF($X$1=13,(VLOOKUP(B160,'X13'!$B:$AZ,46,FALSE)),"B")))))))))))))))</f>
        <v xml:space="preserve"> </v>
      </c>
      <c r="R160" s="185" t="str">
        <f ca="1">IF(ISERROR(IF($X$1=1,(VLOOKUP(B160,'X1'!$B:$AZ,15,FALSE)),IF($X$1=2,(VLOOKUP(B160,'X2'!$B:$AZ,15,FALSE)),IF($X$1=3,(VLOOKUP(B160,'X3'!$B:$AZ,15,FALSE)),IF($X$1=4,(VLOOKUP(B160,'X4'!$B:$AZ,15,FALSE)),IF($X$1=5,(VLOOKUP(B160,'X5'!$B:$AZ,15,FALSE)),IF($X$1=6,(VLOOKUP(B160,'X6'!$B:$AZ,15,FALSE)),IF($X$1=7,(VLOOKUP(B160,'X7'!$B:$AZ,15,FALSE)),IF($X$1=8,(VLOOKUP(B160,'X8'!$B:$AZ,15,FALSE)),IF($X$1=9,(VLOOKUP(B160,'X9'!$B:$AZ,15,FALSE)),IF($X$1=10,(VLOOKUP(B160,'X10'!$B:$AZ,15,FALSE)),IF($X$1=11,(VLOOKUP(B160,'X11'!$B:$AZ,15,FALSE)),IF($X$1=12,(VLOOKUP(B160,'X12'!$B:$AZ,15,FALSE)),IF($X$1=13,(VLOOKUP(B160,'X13'!$B:$AZ,15,FALSE)),"B"))))))))))))))=TRUE," ",(IF($X$1=1,(VLOOKUP(B160,'X1'!$B:$AZ,15,FALSE)),IF($X$1=2,(VLOOKUP(B160,'X2'!$B:$AZ,15,FALSE)),IF($X$1=3,(VLOOKUP(B160,'X3'!$B:$AZ,15,FALSE)),IF($X$1=4,(VLOOKUP(B160,'X4'!$B:$AZ,15,FALSE)),IF($X$1=5,(VLOOKUP(B160,'X5'!$B:$AZ,15,FALSE)),IF($X$1=6,(VLOOKUP(B160,'X6'!$B:$AZ,15,FALSE)),IF($X$1=7,(VLOOKUP(B160,'X7'!$B:$AZ,15,FALSE)),IF($X$1=8,(VLOOKUP(B160,'X8'!$B:$AZ,15,FALSE)),IF($X$1=9,(VLOOKUP(B160,'X9'!$B:$AZ,15,FALSE)),IF($X$1=10,(VLOOKUP(B160,'X10'!$B:$AZ,15,FALSE)),IF($X$1=11,(VLOOKUP(B160,'X11'!$B:$AZ,15,FALSE)),IF($X$1=12,(VLOOKUP(B160,'X12'!$B:$AZ,15,FALSE)),IF($X$1=13,(VLOOKUP(B160,'X13'!$B:$AZ,15,FALSE)),"B")))))))))))))))</f>
        <v xml:space="preserve"> </v>
      </c>
      <c r="S160" s="185" t="str">
        <f ca="1">IF(ISERROR(IF((IF($X$1=1,(VLOOKUP(B160,'X1'!$B:$AZ,14,FALSE)),(IF($X$1=2,(VLOOKUP(B160,'X2'!$B:$AZ,14,FALSE)),(IF($X$1=3,(VLOOKUP(B160,'X3'!$B:$AZ,14,FALSE)),(IF($X$1=4,(VLOOKUP(B160,'X4'!$B:$AZ,14,FALSE)),(IF($X$1=5,(VLOOKUP(B160,'X5'!$B:$AZ,14,FALSE)),(IF($X$1=6,(VLOOKUP(B160,'X6'!$B:$AZ,14,FALSE)),(IF($X$1=7,(VLOOKUP(B160,'X7'!$B:$AZ,14,FALSE)),(IF($X$1=8,(VLOOKUP(B160,'X8'!$B:$AZ,14,FALSE)),(IF($X$1=9,(VLOOKUP(B160,'X9'!$B:$AZ,14,FALSE)),(IF($X$1=10,(VLOOKUP(B160,'X10'!$B:$AZ,14,FALSE)),(IF($X$1=11,(VLOOKUP(B160,'X11'!$B:$AZ,14,FALSE)),(IF($X$1=12,(VLOOKUP(B160,'X12'!$B:$AZ,14,FALSE)),(VLOOKUP(B160,'X13'!$B:$AZ,14,FALSE))))))))))))))))))))))))))=$V$1," ",(IF($X$1=1,(VLOOKUP(B160,'X1'!$B:$AZ,14,FALSE)),(IF($X$1=2,(VLOOKUP(B160,'X2'!$B:$AZ,14,FALSE)),(IF($X$1=3,(VLOOKUP(B160,'X3'!$B:$AZ,14,FALSE)),(IF($X$1=4,(VLOOKUP(B160,'X4'!$B:$AZ,14,FALSE)),(IF($X$1=5,(VLOOKUP(B160,'X5'!$B:$AZ,14,FALSE)),(IF($X$1=6,(VLOOKUP(B160,'X6'!$B:$AZ,14,FALSE)),(IF($X$1=7,(VLOOKUP(B160,'X7'!$B:$AZ,14,FALSE)),(IF($X$1=8,(VLOOKUP(B160,'X8'!$B:$AZ,14,FALSE)),(IF($X$1=9,(VLOOKUP(B160,'X9'!$B:$AZ,14,FALSE)),(IF($X$1=10,(VLOOKUP(B160,'X10'!$B:$AZ,14,FALSE)),(IF($X$1=11,(VLOOKUP(B160,'X11'!$B:$AZ,14,FALSE)),(IF($X$1=12,(VLOOKUP(B160,'X12'!$B:$AZ,14,FALSE)),(VLOOKUP(B160,'X13'!$B:$AZ,14,FALSE))))))))))))))))))))))))))))=TRUE," ",(IF((IF($X$1=1,(VLOOKUP(B160,'X1'!$B:$AZ,14,FALSE)),(IF($X$1=2,(VLOOKUP(B160,'X2'!$B:$AZ,14,FALSE)),(IF($X$1=3,(VLOOKUP(B160,'X3'!$B:$AZ,14,FALSE)),(IF($X$1=4,(VLOOKUP(B160,'X4'!$B:$AZ,14,FALSE)),(IF($X$1=5,(VLOOKUP(B160,'X5'!$B:$AZ,14,FALSE)),(IF($X$1=6,(VLOOKUP(B160,'X6'!$B:$AZ,14,FALSE)),(IF($X$1=7,(VLOOKUP(B160,'X7'!$B:$AZ,14,FALSE)),(IF($X$1=8,(VLOOKUP(B160,'X8'!$B:$AZ,14,FALSE)),(IF($X$1=9,(VLOOKUP(B160,'X9'!$B:$AZ,14,FALSE)),(IF($X$1=10,(VLOOKUP(B160,'X10'!$B:$AZ,14,FALSE)),(IF($X$1=11,(VLOOKUP(B160,'X11'!$B:$AZ,14,FALSE)),(IF($X$1=12,(VLOOKUP(B160,'X12'!$B:$AZ,14,FALSE)),(VLOOKUP(B160,'X13'!$B:$AZ,14,FALSE))))))))))))))))))))))))))=$V$1," ",(IF($X$1=1,(VLOOKUP(B160,'X1'!$B:$AZ,14,FALSE)),(IF($X$1=2,(VLOOKUP(B160,'X2'!$B:$AZ,14,FALSE)),(IF($X$1=3,(VLOOKUP(B160,'X3'!$B:$AZ,14,FALSE)),(IF($X$1=4,(VLOOKUP(B160,'X4'!$B:$AZ,14,FALSE)),(IF($X$1=5,(VLOOKUP(B160,'X5'!$B:$AZ,14,FALSE)),(IF($X$1=6,(VLOOKUP(B160,'X6'!$B:$AZ,14,FALSE)),(IF($X$1=7,(VLOOKUP(B160,'X7'!$B:$AZ,14,FALSE)),(IF($X$1=8,(VLOOKUP(B160,'X8'!$B:$AZ,14,FALSE)),(IF($X$1=9,(VLOOKUP(B160,'X9'!$B:$AZ,14,FALSE)),(IF($X$1=10,(VLOOKUP(B160,'X10'!$B:$AZ,14,FALSE)),(IF($X$1=11,(VLOOKUP(B160,'X11'!$B:$AZ,14,FALSE)),(IF($X$1=12,(VLOOKUP(B160,'X12'!$B:$AZ,14,FALSE)),(VLOOKUP(B160,'X13'!$B:$AZ,14,FALSE)))))))))))))))))))))))))))))</f>
        <v xml:space="preserve"> </v>
      </c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</row>
    <row r="161" spans="1:67" ht="14.1" customHeight="1" x14ac:dyDescent="0.2">
      <c r="A161" s="156" t="s">
        <v>1058</v>
      </c>
      <c r="B161" s="122" t="str">
        <f>IF(ISERROR(IF($U$16=1,(VLOOKUP(A161,$AC$89:$AH$125,2,FALSE)),IF((IF($X$1=1,'X1'!B120,(IF($X$1=2,'X2'!B120,(IF($X$1=3,'X3'!B120,(IF($X$1=4,'X4'!B120,(IF($X$1=5,'X5'!B120,(IF($X$1=6,'X6'!B120,(IF($X$1=7,'X7'!B120,(IF($X$1=8,'X8'!B120,(IF($X$1=9,'X9'!B120,(IF($X$1=10,'X10'!B120,(IF($X$1=11,'X11'!B120,(IF($X$1=12,'X12'!B120,'X13'!B120))))))))))))))))))))))))="","",(IF($X$1=1,'X1'!B120,(IF($X$1=2,'X2'!B120,(IF($X$1=3,'X3'!B120,(IF($X$1=4,'X4'!B120,(IF($X$1=5,'X5'!B120,(IF($X$1=6,'X6'!B120,(IF($X$1=7,'X7'!B120,(IF($X$1=8,'X8'!B120,(IF($X$1=9,'X9'!B120,(IF($X$1=10,'X10'!B120,(IF($X$1=11,'X11'!B120,(IF($X$1=12,'X12'!B120,'X13'!B120)))))))))))))))))))))))))))=TRUE," ",(IF($U$16=1,(VLOOKUP(A161,$AC$89:$AH$125,2,FALSE)),IF((IF($X$1=1,'X1'!B120,(IF($X$1=2,'X2'!B120,(IF($X$1=3,'X3'!B120,(IF($X$1=4,'X4'!B120,(IF($X$1=5,'X5'!B120,(IF($X$1=6,'X6'!B120,(IF($X$1=7,'X7'!B120,(IF($X$1=8,'X8'!B120,(IF($X$1=9,'X9'!B120,(IF($X$1=10,'X10'!B120,(IF($X$1=11,'X11'!B120,(IF($X$1=12,'X12'!B120,'X13'!B120))))))))))))))))))))))))="","",(IF($X$1=1,'X1'!B120,(IF($X$1=2,'X2'!B120,(IF($X$1=3,'X3'!B120,(IF($X$1=4,'X4'!B120,(IF($X$1=5,'X5'!B120,(IF($X$1=6,'X6'!B120,(IF($X$1=7,'X7'!B120,(IF($X$1=8,'X8'!B120,(IF($X$1=9,'X9'!B120,(IF($X$1=10,'X10'!B120,(IF($X$1=11,'X11'!B120,(IF($X$1=12,'X12'!B120,'X13'!B120))))))))))))))))))))))))))))</f>
        <v/>
      </c>
      <c r="C161" s="181" t="str">
        <f ca="1">IF(ISERROR(IF($X$1=1,(VLOOKUP(B161,'X1'!$B:$AZ,47,FALSE)),IF($X$1=2,(VLOOKUP(B161,'X2'!$B:$AZ,47,FALSE)),IF($X$1=3,(VLOOKUP(B161,'X3'!$B:$AZ,47,FALSE)),IF($X$1=4,(VLOOKUP(B161,'X4'!$B:$AZ,47,FALSE)),IF($X$1=5,(VLOOKUP(B161,'X5'!$B:$AZ,47,FALSE)),IF($X$1=6,(VLOOKUP(B161,'X6'!$B:$AZ,47,FALSE)),IF($X$1=7,(VLOOKUP(B161,'X7'!$B:$AZ,47,FALSE)),IF($X$1=8,(VLOOKUP(B161,'X8'!$B:$AZ,47,FALSE)),IF($X$1=9,(VLOOKUP(B161,'X9'!$B:$AZ,47,FALSE)),IF($X$1=10,(VLOOKUP(B161,'X10'!$B:$AZ,47,FALSE)),IF($X$1=11,(VLOOKUP(B161,'X11'!$B:$AZ,47,FALSE)),IF($X$1=12,(VLOOKUP(B161,'X12'!$B:$AZ,47,FALSE)),IF($X$1=13,(VLOOKUP(B161,'X13'!$B:$AZ,47,FALSE)),"B"))))))))))))))=TRUE," ",(IF($X$1=1,(VLOOKUP(B161,'X1'!$B:$AZ,47,FALSE)),IF($X$1=2,(VLOOKUP(B161,'X2'!$B:$AZ,47,FALSE)),IF($X$1=3,(VLOOKUP(B161,'X3'!$B:$AZ,47,FALSE)),IF($X$1=4,(VLOOKUP(B161,'X4'!$B:$AZ,47,FALSE)),IF($X$1=5,(VLOOKUP(B161,'X5'!$B:$AZ,47,FALSE)),IF($X$1=6,(VLOOKUP(B161,'X6'!$B:$AZ,47,FALSE)),IF($X$1=7,(VLOOKUP(B161,'X7'!$B:$AZ,47,FALSE)),IF($X$1=8,(VLOOKUP(B161,'X8'!$B:$AZ,47,FALSE)),IF($X$1=9,(VLOOKUP(B161,'X9'!$B:$AZ,47,FALSE)),IF($X$1=10,(VLOOKUP(B161,'X10'!$B:$AZ,47,FALSE)),IF($X$1=11,(VLOOKUP(B161,'X11'!$B:$AZ,47,FALSE)),IF($X$1=12,(VLOOKUP(B161,'X12'!$B:$AZ,47,FALSE)),IF($X$1=13,(VLOOKUP(B161,'X13'!$B:$AZ,47,FALSE)),"B")))))))))))))))</f>
        <v xml:space="preserve"> </v>
      </c>
      <c r="D161" s="181" t="str">
        <f ca="1">IF(ISERROR(IF($X$1=1,(VLOOKUP(B161,'X1'!$B:$AP,41,FALSE)),IF($X$1=2,(VLOOKUP(B161,'X2'!$B:$AP,41,FALSE)),IF($X$1=3,(VLOOKUP(B161,'X3'!$B:$AP,41,FALSE)),IF($X$1=4,(VLOOKUP(B161,'X4'!$B:$AP,41,FALSE)),IF($X$1=5,(VLOOKUP(B161,'X5'!$B:$AP,41,FALSE)),IF($X$1=6,(VLOOKUP(B161,'X6'!$B:$AP,41,FALSE)),IF($X$1=7,(VLOOKUP(B161,'X7'!$B:$AP,41,FALSE)),IF($X$1=8,(VLOOKUP(B161,'X8'!$B:$AP,41,FALSE)),IF($X$1=9,(VLOOKUP(B161,'X9'!$B:$AP,41,FALSE)),IF($X$1=10,(VLOOKUP(B161,'X10'!$B:$AP,41,FALSE)),IF($X$1=11,(VLOOKUP(B161,'X11'!$B:$AP,41,FALSE)),IF($X$1=12,(VLOOKUP(B161,'X12'!$B:$AP,41,FALSE)),IF($X$1=13,(VLOOKUP(B161,'X13'!$B:$AP,41,FALSE)),"B"))))))))))))))=TRUE," ",(IF($X$1=1,(VLOOKUP(B161,'X1'!$B:$AP,41,FALSE)),IF($X$1=2,(VLOOKUP(B161,'X2'!$B:$AP,41,FALSE)),IF($X$1=3,(VLOOKUP(B161,'X3'!$B:$AP,41,FALSE)),IF($X$1=4,(VLOOKUP(B161,'X4'!$B:$AP,41,FALSE)),IF($X$1=5,(VLOOKUP(B161,'X5'!$B:$AP,41,FALSE)),IF($X$1=6,(VLOOKUP(B161,'X6'!$B:$AP,41,FALSE)),IF($X$1=7,(VLOOKUP(B161,'X7'!$B:$AP,41,FALSE)),IF($X$1=8,(VLOOKUP(B161,'X8'!$B:$AP,41,FALSE)),IF($X$1=9,(VLOOKUP(B161,'X9'!$B:$AP,41,FALSE)),IF($X$1=10,(VLOOKUP(B161,'X10'!$B:$AP,41,FALSE)),IF($X$1=11,(VLOOKUP(B161,'X11'!$B:$AP,41,FALSE)),IF($X$1=12,(VLOOKUP(B161,'X12'!$B:$AP,41,FALSE)),IF($X$1=13,(VLOOKUP(B161,'X13'!$B:$AP,41,FALSE)),"B")))))))))))))))</f>
        <v xml:space="preserve"> </v>
      </c>
      <c r="E161" s="182" t="str">
        <f ca="1">IF(ISERROR(IF($X$1=1,(VLOOKUP(B161,'X1'!$B:$AP,7,FALSE)),IF($X$1=2,(VLOOKUP(B161,'X2'!$B:$AP,7,FALSE)),IF($X$1=3,(VLOOKUP(B161,'X3'!$B:$AP,7,FALSE)),IF($X$1=4,(VLOOKUP(B161,'X4'!$B:$AP,7,FALSE)),IF($X$1=5,(VLOOKUP(B161,'X5'!$B:$AP,7,FALSE)),IF($X$1=6,(VLOOKUP(B161,'X6'!$B:$AP,7,FALSE)),IF($X$1=7,(VLOOKUP(B161,'X7'!$B:$AP,7,FALSE)),IF($X$1=8,(VLOOKUP(B161,'X8'!$B:$AP,7,FALSE)),IF($X$1=9,(VLOOKUP(B161,'X9'!$B:$AP,7,FALSE)),IF($X$1=10,(VLOOKUP(B161,'X10'!$B:$AP,7,FALSE)),IF($X$1=11,(VLOOKUP(B161,'X11'!$B:$AP,7,FALSE)),IF($X$1=12,(VLOOKUP(B161,'X12'!$B:$AP,7,FALSE)),IF($X$1=13,(VLOOKUP(B161,'X13'!$B:$AP,7,FALSE)),"B"))))))))))))))=TRUE," ",(IF($X$1=1,(VLOOKUP(B161,'X1'!$B:$AP,7,FALSE)),IF($X$1=2,(VLOOKUP(B161,'X2'!$B:$AP,7,FALSE)),IF($X$1=3,(VLOOKUP(B161,'X3'!$B:$AP,7,FALSE)),IF($X$1=4,(VLOOKUP(B161,'X4'!$B:$AP,7,FALSE)),IF($X$1=5,(VLOOKUP(B161,'X5'!$B:$AP,7,FALSE)),IF($X$1=6,(VLOOKUP(B161,'X6'!$B:$AP,7,FALSE)),IF($X$1=7,(VLOOKUP(B161,'X7'!$B:$AP,7,FALSE)),IF($X$1=8,(VLOOKUP(B161,'X8'!$B:$AP,7,FALSE)),IF($X$1=9,(VLOOKUP(B161,'X9'!$B:$AP,7,FALSE)),IF($X$1=10,(VLOOKUP(B161,'X10'!$B:$AP,7,FALSE)),IF($X$1=11,(VLOOKUP(B161,'X11'!$B:$AP,7,FALSE)),IF($X$1=12,(VLOOKUP(B161,'X12'!$B:$AP,7,FALSE)),IF($X$1=13,(VLOOKUP(B161,'X13'!$B:$AP,7,FALSE)),"B")))))))))))))))</f>
        <v xml:space="preserve"> </v>
      </c>
      <c r="F161" s="182" t="str">
        <f ca="1">IF(ISERROR(IF((IF($X$1=1,(VLOOKUP(B161,'X1'!$B:$AO,6,FALSE)),(IF($X$1=2,(VLOOKUP(B161,'X2'!$B:$AO,6,FALSE)),(IF($X$1=3,(VLOOKUP(B161,'X3'!$B:$AO,6,FALSE)),(IF($X$1=4,(VLOOKUP(B161,'X4'!$B:$AO,6,FALSE)),(IF($X$1=5,(VLOOKUP(B161,'X5'!$B:$AO,6,FALSE)),(IF($X$1=6,(VLOOKUP(B161,'X6'!$B:$AO,6,FALSE)),(IF($X$1=7,(VLOOKUP(B161,'X7'!$B:$AO,6,FALSE)),(IF($X$1=8,(VLOOKUP(B161,'X8'!$B:$AO,6,FALSE)),(IF($X$1=9,(VLOOKUP(B161,'X9'!$B:$AO,6,FALSE)),(IF($X$1=10,(VLOOKUP(B161,'X10'!$B:$AO,6,FALSE)),(IF($X$1=11,(VLOOKUP(B161,'X11'!$B:$AO,6,FALSE)),(IF($X$1=12,(VLOOKUP(B161,'X12'!$B:$AO,6,FALSE)),(VLOOKUP(B161,'X13'!$B:$AO,6,FALSE))))))))))))))))))))))))))=$V$1," ",(IF($X$1=1,(VLOOKUP(B161,'X1'!$B:$AO,6,FALSE)),(IF($X$1=2,(VLOOKUP(B161,'X2'!$B:$AO,6,FALSE)),(IF($X$1=3,(VLOOKUP(B161,'X3'!$B:$AO,6,FALSE)),(IF($X$1=4,(VLOOKUP(B161,'X4'!$B:$AO,6,FALSE)),(IF($X$1=5,(VLOOKUP(B161,'X5'!$B:$AO,6,FALSE)),(IF($X$1=6,(VLOOKUP(B161,'X6'!$B:$AO,6,FALSE)),(IF($X$1=7,(VLOOKUP(B161,'X7'!$B:$AO,6,FALSE)),(IF($X$1=8,(VLOOKUP(B161,'X8'!$B:$AO,6,FALSE)),(IF($X$1=9,(VLOOKUP(B161,'X9'!$B:$AO,6,FALSE)),(IF($X$1=10,(VLOOKUP(B161,'X10'!$B:$AO,6,FALSE)),(IF($X$1=11,(VLOOKUP(B161,'X11'!$B:$AO,6,FALSE)),(IF($X$1=12,(VLOOKUP(B161,'X12'!$B:$AO,6,FALSE)),(VLOOKUP(B161,'X13'!$B:$AO,6,FALSE))))))))))))))))))))))))))))=TRUE," ",(IF((IF($X$1=1,(VLOOKUP(B161,'X1'!$B:$AO,6,FALSE)),(IF($X$1=2,(VLOOKUP(B161,'X2'!$B:$AO,6,FALSE)),(IF($X$1=3,(VLOOKUP(B161,'X3'!$B:$AO,6,FALSE)),(IF($X$1=4,(VLOOKUP(B161,'X4'!$B:$AO,6,FALSE)),(IF($X$1=5,(VLOOKUP(B161,'X5'!$B:$AO,6,FALSE)),(IF($X$1=6,(VLOOKUP(B161,'X6'!$B:$AO,6,FALSE)),(IF($X$1=7,(VLOOKUP(B161,'X7'!$B:$AO,6,FALSE)),(IF($X$1=8,(VLOOKUP(B161,'X8'!$B:$AO,6,FALSE)),(IF($X$1=9,(VLOOKUP(B161,'X9'!$B:$AO,6,FALSE)),(IF($X$1=10,(VLOOKUP(B161,'X10'!$B:$AO,6,FALSE)),(IF($X$1=11,(VLOOKUP(B161,'X11'!$B:$AO,6,FALSE)),(IF($X$1=12,(VLOOKUP(B161,'X12'!$B:$AO,6,FALSE)),(VLOOKUP(B161,'X13'!$B:$AO,6,FALSE))))))))))))))))))))))))))=$V$1," ",(IF($X$1=1,(VLOOKUP(B161,'X1'!$B:$AO,6,FALSE)),(IF($X$1=2,(VLOOKUP(B161,'X2'!$B:$AO,6,FALSE)),(IF($X$1=3,(VLOOKUP(B161,'X3'!$B:$AO,6,FALSE)),(IF($X$1=4,(VLOOKUP(B161,'X4'!$B:$AO,6,FALSE)),(IF($X$1=5,(VLOOKUP(B161,'X5'!$B:$AO,6,FALSE)),(IF($X$1=6,(VLOOKUP(B161,'X6'!$B:$AO,6,FALSE)),(IF($X$1=7,(VLOOKUP(B161,'X7'!$B:$AO,6,FALSE)),(IF($X$1=8,(VLOOKUP(B161,'X8'!$B:$AO,6,FALSE)),(IF($X$1=9,(VLOOKUP(B161,'X9'!$B:$AO,6,FALSE)),(IF($X$1=10,(VLOOKUP(B161,'X10'!$B:$AO,6,FALSE)),(IF($X$1=11,(VLOOKUP(B161,'X11'!$B:$AO,6,FALSE)),(IF($X$1=12,(VLOOKUP(B161,'X12'!$B:$AO,6,FALSE)),(VLOOKUP(B161,'X13'!$B:$AO,6,FALSE)))))))))))))))))))))))))))))</f>
        <v xml:space="preserve"> </v>
      </c>
      <c r="G161" s="182" t="str">
        <f ca="1">IF(ISERROR(IF($X$1=1,(VLOOKUP(B161,'X1'!$B:$AZ,44,FALSE)),IF($X$1=2,(VLOOKUP(B161,'X2'!$B:$AZ,44,FALSE)),IF($X$1=3,(VLOOKUP(B161,'X3'!$B:$AZ,44,FALSE)),IF($X$1=4,(VLOOKUP(B161,'X4'!$B:$AZ,44,FALSE)),IF($X$1=5,(VLOOKUP(B161,'X5'!$B:$AZ,44,FALSE)),IF($X$1=6,(VLOOKUP(B161,'X6'!$B:$AZ,44,FALSE)),IF($X$1=7,(VLOOKUP(B161,'X7'!$B:$AZ,44,FALSE)),IF($X$1=8,(VLOOKUP(B161,'X8'!$B:$AZ,44,FALSE)),IF($X$1=9,(VLOOKUP(B161,'X9'!$B:$AZ,44,FALSE)),IF($X$1=10,(VLOOKUP(B161,'X10'!$B:$AZ,44,FALSE)),IF($X$1=11,(VLOOKUP(B161,'X11'!$B:$AZ,44,FALSE)),IF($X$1=12,(VLOOKUP(B161,'X12'!$B:$AZ,44,FALSE)),IF($X$1=13,(VLOOKUP(B161,'X13'!$B:$AZ,44,FALSE)),"B"))))))))))))))=TRUE," ",(IF($X$1=1,(VLOOKUP(B161,'X1'!$B:$AZ,44,FALSE)),IF($X$1=2,(VLOOKUP(B161,'X2'!$B:$AZ,44,FALSE)),IF($X$1=3,(VLOOKUP(B161,'X3'!$B:$AZ,44,FALSE)),IF($X$1=4,(VLOOKUP(B161,'X4'!$B:$AZ,44,FALSE)),IF($X$1=5,(VLOOKUP(B161,'X5'!$B:$AZ,44,FALSE)),IF($X$1=6,(VLOOKUP(B161,'X6'!$B:$AZ,44,FALSE)),IF($X$1=7,(VLOOKUP(B161,'X7'!$B:$AZ,44,FALSE)),IF($X$1=8,(VLOOKUP(B161,'X8'!$B:$AZ,44,FALSE)),IF($X$1=9,(VLOOKUP(B161,'X9'!$B:$AZ,44,FALSE)),IF($X$1=10,(VLOOKUP(B161,'X10'!$B:$AZ,44,FALSE)),IF($X$1=11,(VLOOKUP(B161,'X11'!$B:$AZ,44,FALSE)),IF($X$1=12,(VLOOKUP(B161,'X12'!$B:$AZ,44,FALSE)),IF($X$1=13,(VLOOKUP(B161,'X13'!$B:$AZ,44,FALSE)),"B")))))))))))))))</f>
        <v xml:space="preserve"> </v>
      </c>
      <c r="H161" s="182" t="str">
        <f ca="1">IF(ISERROR(IF($X$1=1,(VLOOKUP(B161,'X1'!$B:$AZ,8,FALSE)),IF($X$1=2,(VLOOKUP(B161,'X2'!$B:$AZ,8,FALSE)),IF($X$1=3,(VLOOKUP(B161,'X3'!$B:$AZ,8,FALSE)),IF($X$1=4,(VLOOKUP(B161,'X4'!$B:$AZ,8,FALSE)),IF($X$1=5,(VLOOKUP(B161,'X5'!$B:$AZ,8,FALSE)),IF($X$1=6,(VLOOKUP(B161,'X6'!$B:$AZ,8,FALSE)),IF($X$1=7,(VLOOKUP(B161,'X7'!$B:$AZ,8,FALSE)),IF($X$1=8,(VLOOKUP(B161,'X8'!$B:$AZ,8,FALSE)),IF($X$1=9,(VLOOKUP(B161,'X9'!$B:$AZ,8,FALSE)),IF($X$1=10,(VLOOKUP(B161,'X10'!$B:$AZ,8,FALSE)),IF($X$1=11,(VLOOKUP(B161,'X11'!$B:$AZ,8,FALSE)),IF($X$1=12,(VLOOKUP(B161,'X12'!$B:$AZ,8,FALSE)),IF($X$1=13,(VLOOKUP(B161,'X13'!$B:$AZ,8,FALSE)),"B"))))))))))))))=TRUE," ",(IF($X$1=1,(VLOOKUP(B161,'X1'!$B:$AZ,8,FALSE)),IF($X$1=2,(VLOOKUP(B161,'X2'!$B:$AZ,8,FALSE)),IF($X$1=3,(VLOOKUP(B161,'X3'!$B:$AZ,8,FALSE)),IF($X$1=4,(VLOOKUP(B161,'X4'!$B:$AZ,8,FALSE)),IF($X$1=5,(VLOOKUP(B161,'X5'!$B:$AZ,8,FALSE)),IF($X$1=6,(VLOOKUP(B161,'X6'!$B:$AZ,8,FALSE)),IF($X$1=7,(VLOOKUP(B161,'X7'!$B:$AZ,8,FALSE)),IF($X$1=8,(VLOOKUP(B161,'X8'!$B:$AZ,8,FALSE)),IF($X$1=9,(VLOOKUP(B161,'X9'!$B:$AZ,8,FALSE)),IF($X$1=10,(VLOOKUP(B161,'X10'!$B:$AZ,8,FALSE)),IF($X$1=11,(VLOOKUP(B161,'X11'!$B:$AZ,8,FALSE)),IF($X$1=12,(VLOOKUP(B161,'X12'!$B:$AZ,8,FALSE)),IF($X$1=13,(VLOOKUP(B161,'X13'!$B:$AZ,8,FALSE)),"B")))))))))))))))</f>
        <v xml:space="preserve"> </v>
      </c>
      <c r="I161" s="183" t="str">
        <f ca="1">IF(ISERROR(IF($X$1=1,(VLOOKUP(B161,'X1'!$B:$AZ,2,FALSE)),IF($X$1=2,(VLOOKUP(B161,'X2'!$B:$AZ,2,FALSE)),IF($X$1=3,(VLOOKUP(B161,'X3'!$B:$AZ,2,FALSE)),IF($X$1=4,(VLOOKUP(B161,'X4'!$B:$AZ,2,FALSE)),IF($X$1=5,(VLOOKUP(B161,'X5'!$B:$AZ,2,FALSE)),IF($X$1=6,(VLOOKUP(B161,'X6'!$B:$AZ,2,FALSE)),IF($X$1=7,(VLOOKUP(B161,'X7'!$B:$AZ,2,FALSE)),IF($X$1=8,(VLOOKUP(B161,'X8'!$B:$AZ,2,FALSE)),IF($X$1=9,(VLOOKUP(B161,'X9'!$B:$AZ,2,FALSE)),IF($X$1=10,(VLOOKUP(B161,'X10'!$B:$AZ,2,FALSE)),IF($X$1=11,(VLOOKUP(B161,'X11'!$B:$AZ,2,FALSE)),IF($X$1=12,(VLOOKUP(B161,'X12'!$B:$AZ,2,FALSE)),IF($X$1=13,(VLOOKUP(B161,'X13'!$B:$AZ,2,FALSE)),"B"))))))))))))))=TRUE," ",(IF($X$1=1,(VLOOKUP(B161,'X1'!$B:$AZ,2,FALSE)),IF($X$1=2,(VLOOKUP(B161,'X2'!$B:$AZ,2,FALSE)),IF($X$1=3,(VLOOKUP(B161,'X3'!$B:$AZ,2,FALSE)),IF($X$1=4,(VLOOKUP(B161,'X4'!$B:$AZ,2,FALSE)),IF($X$1=5,(VLOOKUP(B161,'X5'!$B:$AZ,2,FALSE)),IF($X$1=6,(VLOOKUP(B161,'X6'!$B:$AZ,2,FALSE)),IF($X$1=7,(VLOOKUP(B161,'X7'!$B:$AZ,2,FALSE)),IF($X$1=8,(VLOOKUP(B161,'X8'!$B:$AZ,2,FALSE)),IF($X$1=9,(VLOOKUP(B161,'X9'!$B:$AZ,2,FALSE)),IF($X$1=10,(VLOOKUP(B161,'X10'!$B:$AZ,2,FALSE)),IF($X$1=11,(VLOOKUP(B161,'X11'!$B:$AZ,2,FALSE)),IF($X$1=12,(VLOOKUP(B161,'X12'!$B:$AZ,2,FALSE)),IF($X$1=13,(VLOOKUP(B161,'X13'!$B:$AZ,2,FALSE)),"B")))))))))))))))</f>
        <v xml:space="preserve"> </v>
      </c>
      <c r="J161" s="183" t="str">
        <f ca="1">IF(ISERROR(IF($X$1=1,(VLOOKUP(B161,'X1'!$B:$AZ,3,FALSE)),IF($X$1=2,(VLOOKUP(B161,'X2'!$B:$AZ,3,FALSE)),IF($X$1=3,(VLOOKUP(B161,'X3'!$B:$AZ,3,FALSE)),IF($X$1=4,(VLOOKUP(B161,'X4'!$B:$AZ,3,FALSE)),IF($X$1=5,(VLOOKUP(B161,'X5'!$B:$AZ,3,FALSE)),IF($X$1=6,(VLOOKUP(B161,'X6'!$B:$AZ,3,FALSE)),IF($X$1=7,(VLOOKUP(B161,'X7'!$B:$AZ,3,FALSE)),IF($X$1=8,(VLOOKUP(B161,'X8'!$B:$AZ,3,FALSE)),IF($X$1=9,(VLOOKUP(B161,'X9'!$B:$AZ,3,FALSE)),IF($X$1=10,(VLOOKUP(B161,'X10'!$B:$AZ,3,FALSE)),IF($X$1=11,(VLOOKUP(B161,'X11'!$B:$AZ,3,FALSE)),IF($X$1=12,(VLOOKUP(B161,'X12'!$B:$AZ,3,FALSE)),IF($X$1=13,(VLOOKUP(B161,'X13'!$B:$AZ,3,FALSE)),"B"))))))))))))))=TRUE," ",(IF($X$1=1,(VLOOKUP(B161,'X1'!$B:$AZ,3,FALSE)),IF($X$1=2,(VLOOKUP(B161,'X2'!$B:$AZ,3,FALSE)),IF($X$1=3,(VLOOKUP(B161,'X3'!$B:$AZ,3,FALSE)),IF($X$1=4,(VLOOKUP(B161,'X4'!$B:$AZ,3,FALSE)),IF($X$1=5,(VLOOKUP(B161,'X5'!$B:$AZ,3,FALSE)),IF($X$1=6,(VLOOKUP(B161,'X6'!$B:$AZ,3,FALSE)),IF($X$1=7,(VLOOKUP(B161,'X7'!$B:$AZ,3,FALSE)),IF($X$1=8,(VLOOKUP(B161,'X8'!$B:$AZ,3,FALSE)),IF($X$1=9,(VLOOKUP(B161,'X9'!$B:$AZ,3,FALSE)),IF($X$1=10,(VLOOKUP(B161,'X10'!$B:$AZ,3,FALSE)),IF($X$1=11,(VLOOKUP(B161,'X11'!$B:$AZ,3,FALSE)),IF($X$1=12,(VLOOKUP(B161,'X12'!$B:$AZ,3,FALSE)),IF($X$1=13,(VLOOKUP(B161,'X13'!$B:$AZ,3,FALSE)),"B")))))))))))))))</f>
        <v xml:space="preserve"> </v>
      </c>
      <c r="K161" s="183" t="str">
        <f ca="1">IF(ISERROR(IF($X$1=1,(VLOOKUP(B161,'X1'!$B:$AZ,5,FALSE)),IF($X$1=2,(VLOOKUP(B161,'X2'!$B:$AZ,5,FALSE)),IF($X$1=3,(VLOOKUP(B161,'X3'!$B:$AZ,5,FALSE)),IF($X$1=4,(VLOOKUP(B161,'X4'!$B:$AZ,5,FALSE)),IF($X$1=5,(VLOOKUP(B161,'X5'!$B:$AZ,5,FALSE)),IF($X$1=6,(VLOOKUP(B161,'X6'!$B:$AZ,5,FALSE)),IF($X$1=7,(VLOOKUP(B161,'X7'!$B:$AZ,5,FALSE)),IF($X$1=8,(VLOOKUP(B161,'X8'!$B:$AZ,5,FALSE)),IF($X$1=9,(VLOOKUP(B161,'X9'!$B:$AZ,5,FALSE)),IF($X$1=10,(VLOOKUP(B161,'X10'!$B:$AZ,5,FALSE)),IF($X$1=11,(VLOOKUP(B161,'X11'!$B:$AZ,5,FALSE)),IF($X$1=12,(VLOOKUP(B161,'X12'!$B:$AZ,5,FALSE)),IF($X$1=13,(VLOOKUP(B161,'X13'!$B:$AZ,5,FALSE)),"B"))))))))))))))=TRUE," ",(IF($X$1=1,(VLOOKUP(B161,'X1'!$B:$AZ,5,FALSE)),IF($X$1=2,(VLOOKUP(B161,'X2'!$B:$AZ,5,FALSE)),IF($X$1=3,(VLOOKUP(B161,'X3'!$B:$AZ,5,FALSE)),IF($X$1=4,(VLOOKUP(B161,'X4'!$B:$AZ,5,FALSE)),IF($X$1=5,(VLOOKUP(B161,'X5'!$B:$AZ,5,FALSE)),IF($X$1=6,(VLOOKUP(B161,'X6'!$B:$AZ,5,FALSE)),IF($X$1=7,(VLOOKUP(B161,'X7'!$B:$AZ,5,FALSE)),IF($X$1=8,(VLOOKUP(B161,'X8'!$B:$AZ,5,FALSE)),IF($X$1=9,(VLOOKUP(B161,'X9'!$B:$AZ,5,FALSE)),IF($X$1=10,(VLOOKUP(B161,'X10'!$B:$AZ,5,FALSE)),IF($X$1=11,(VLOOKUP(B161,'X11'!$B:$AZ,5,FALSE)),IF($X$1=12,(VLOOKUP(B161,'X12'!$B:$AZ,5,FALSE)),IF($X$1=13,(VLOOKUP(B161,'X13'!$B:$AZ,5,FALSE)),"B")))))))))))))))</f>
        <v xml:space="preserve"> </v>
      </c>
      <c r="L161" s="184" t="str">
        <f ca="1">IF(ISERROR(IF($X$1=1,(VLOOKUP(B161,'X1'!$B:$AZ,9,FALSE)),IF($X$1=2,(VLOOKUP(B161,'X2'!$B:$AZ,9,FALSE)),IF($X$1=3,(VLOOKUP(B161,'X3'!$B:$AZ,9,FALSE)),IF($X$1=4,(VLOOKUP(B161,'X4'!$B:$AZ,9,FALSE)),IF($X$1=5,(VLOOKUP(B161,'X5'!$B:$AZ,9,FALSE)),IF($X$1=6,(VLOOKUP(B161,'X6'!$B:$AZ,9,FALSE)),IF($X$1=7,(VLOOKUP(B161,'X7'!$B:$AZ,9,FALSE)),IF($X$1=8,(VLOOKUP(B161,'X8'!$B:$AZ,9,FALSE)),IF($X$1=9,(VLOOKUP(B161,'X9'!$B:$AZ,9,FALSE)),IF($X$1=10,(VLOOKUP(B161,'X10'!$B:$AZ,9,FALSE)),IF($X$1=11,(VLOOKUP(B161,'X11'!$B:$AZ,9,FALSE)),IF($X$1=12,(VLOOKUP(B161,'X12'!$B:$AZ,9,FALSE)),IF($X$1=13,(VLOOKUP(B161,'X13'!$B:$AZ,9,FALSE)),"B"))))))))))))))=TRUE," ",(IF($X$1=1,(VLOOKUP(B161,'X1'!$B:$AZ,9,FALSE)),IF($X$1=2,(VLOOKUP(B161,'X2'!$B:$AZ,9,FALSE)),IF($X$1=3,(VLOOKUP(B161,'X3'!$B:$AZ,9,FALSE)),IF($X$1=4,(VLOOKUP(B161,'X4'!$B:$AZ,9,FALSE)),IF($X$1=5,(VLOOKUP(B161,'X5'!$B:$AZ,9,FALSE)),IF($X$1=6,(VLOOKUP(B161,'X6'!$B:$AZ,9,FALSE)),IF($X$1=7,(VLOOKUP(B161,'X7'!$B:$AZ,9,FALSE)),IF($X$1=8,(VLOOKUP(B161,'X8'!$B:$AZ,9,FALSE)),IF($X$1=9,(VLOOKUP(B161,'X9'!$B:$AZ,9,FALSE)),IF($X$1=10,(VLOOKUP(B161,'X10'!$B:$AZ,9,FALSE)),IF($X$1=11,(VLOOKUP(B161,'X11'!$B:$AZ,9,FALSE)),IF($X$1=12,(VLOOKUP(B161,'X12'!$B:$AZ,9,FALSE)),IF($X$1=13,(VLOOKUP(B161,'X13'!$B:$AZ,9,FALSE)),"B")))))))))))))))</f>
        <v xml:space="preserve"> </v>
      </c>
      <c r="M161" s="184" t="str">
        <f ca="1">IF(ISERROR(IF($X$1=1,(VLOOKUP(B161,'X1'!$B:$AZ,10,FALSE)),IF($X$1=2,(VLOOKUP(B161,'X2'!$B:$AZ,10,FALSE)),IF($X$1=3,(VLOOKUP(B161,'X3'!$B:$AZ,10,FALSE)),IF($X$1=4,(VLOOKUP(B161,'X4'!$B:$AZ,10,FALSE)),IF($X$1=5,(VLOOKUP(B161,'X5'!$B:$AZ,10,FALSE)),IF($X$1=6,(VLOOKUP(B161,'X6'!$B:$AZ,10,FALSE)),IF($X$1=7,(VLOOKUP(B161,'X7'!$B:$AZ,10,FALSE)),IF($X$1=8,(VLOOKUP(B161,'X8'!$B:$AZ,10,FALSE)),IF($X$1=9,(VLOOKUP(B161,'X9'!$B:$AZ,10,FALSE)),IF($X$1=10,(VLOOKUP(B161,'X10'!$B:$AZ,10,FALSE)),IF($X$1=11,(VLOOKUP(B161,'X11'!$B:$AZ,10,FALSE)),IF($X$1=12,(VLOOKUP(B161,'X12'!$B:$AZ,10,FALSE)),IF($X$1=13,(VLOOKUP(B161,'X13'!$B:$AZ,10,FALSE)),"B"))))))))))))))=TRUE," ",(IF($X$1=1,(VLOOKUP(B161,'X1'!$B:$AZ,10,FALSE)),IF($X$1=2,(VLOOKUP(B161,'X2'!$B:$AZ,10,FALSE)),IF($X$1=3,(VLOOKUP(B161,'X3'!$B:$AZ,10,FALSE)),IF($X$1=4,(VLOOKUP(B161,'X4'!$B:$AZ,10,FALSE)),IF($X$1=5,(VLOOKUP(B161,'X5'!$B:$AZ,10,FALSE)),IF($X$1=6,(VLOOKUP(B161,'X6'!$B:$AZ,10,FALSE)),IF($X$1=7,(VLOOKUP(B161,'X7'!$B:$AZ,10,FALSE)),IF($X$1=8,(VLOOKUP(B161,'X8'!$B:$AZ,10,FALSE)),IF($X$1=9,(VLOOKUP(B161,'X9'!$B:$AZ,10,FALSE)),IF($X$1=10,(VLOOKUP(B161,'X10'!$B:$AZ,10,FALSE)),IF($X$1=11,(VLOOKUP(B161,'X11'!$B:$AZ,10,FALSE)),IF($X$1=12,(VLOOKUP(B161,'X12'!$B:$AZ,10,FALSE)),IF($X$1=13,(VLOOKUP(B161,'X13'!$B:$AZ,10,FALSE)),"B")))))))))))))))</f>
        <v xml:space="preserve"> </v>
      </c>
      <c r="N161" s="185" t="str">
        <f ca="1">IF(ISERROR(IF($X$1=1,(VLOOKUP(B161,'X1'!$B:$AZ,45,FALSE)),IF($X$1=2,(VLOOKUP(B161,'X2'!$B:$AZ,45,FALSE)),IF($X$1=3,(VLOOKUP(B161,'X3'!$B:$AZ,45,FALSE)),IF($X$1=4,(VLOOKUP(B161,'X4'!$B:$AZ,45,FALSE)),IF($X$1=5,(VLOOKUP(B161,'X5'!$B:$AZ,45,FALSE)),IF($X$1=6,(VLOOKUP(B161,'X6'!$B:$AZ,45,FALSE)),IF($X$1=7,(VLOOKUP(B161,'X7'!$B:$AZ,45,FALSE)),IF($X$1=8,(VLOOKUP(B161,'X8'!$B:$AZ,45,FALSE)),IF($X$1=9,(VLOOKUP(B161,'X9'!$B:$AZ,45,FALSE)),IF($X$1=10,(VLOOKUP(B161,'X10'!$B:$AZ,45,FALSE)),IF($X$1=11,(VLOOKUP(B161,'X11'!$B:$AZ,45,FALSE)),IF($X$1=12,(VLOOKUP(B161,'X12'!$B:$AZ,45,FALSE)),IF($X$1=13,(VLOOKUP(B161,'X13'!$B:$AZ,45,FALSE)),"B"))))))))))))))=TRUE," ",(IF($X$1=1,(VLOOKUP(B161,'X1'!$B:$AZ,45,FALSE)),IF($X$1=2,(VLOOKUP(B161,'X2'!$B:$AZ,45,FALSE)),IF($X$1=3,(VLOOKUP(B161,'X3'!$B:$AZ,45,FALSE)),IF($X$1=4,(VLOOKUP(B161,'X4'!$B:$AZ,45,FALSE)),IF($X$1=5,(VLOOKUP(B161,'X5'!$B:$AZ,45,FALSE)),IF($X$1=6,(VLOOKUP(B161,'X6'!$B:$AZ,45,FALSE)),IF($X$1=7,(VLOOKUP(B161,'X7'!$B:$AZ,45,FALSE)),IF($X$1=8,(VLOOKUP(B161,'X8'!$B:$AZ,45,FALSE)),IF($X$1=9,(VLOOKUP(B161,'X9'!$B:$AZ,45,FALSE)),IF($X$1=10,(VLOOKUP(B161,'X10'!$B:$AZ,45,FALSE)),IF($X$1=11,(VLOOKUP(B161,'X11'!$B:$AZ,45,FALSE)),IF($X$1=12,(VLOOKUP(B161,'X12'!$B:$AZ,45,FALSE)),IF($X$1=13,(VLOOKUP(B161,'X13'!$B:$AZ,45,FALSE)),"B")))))))))))))))</f>
        <v xml:space="preserve"> </v>
      </c>
      <c r="O161" s="184" t="str">
        <f ca="1">IF(ISERROR(IF($X$1=1,(VLOOKUP(B161,'X1'!$B:$AZ,11,FALSE)),IF($X$1=2,(VLOOKUP(B161,'X2'!$B:$AZ,11,FALSE)),IF($X$1=3,(VLOOKUP(B161,'X3'!$B:$AZ,11,FALSE)),IF($X$1=4,(VLOOKUP(B161,'X4'!$B:$AZ,11,FALSE)),IF($X$1=5,(VLOOKUP(B161,'X5'!$B:$AZ,11,FALSE)),IF($X$1=6,(VLOOKUP(B161,'X6'!$B:$AZ,11,FALSE)),IF($X$1=7,(VLOOKUP(B161,'X7'!$B:$AZ,11,FALSE)),IF($X$1=8,(VLOOKUP(B161,'X8'!$B:$AZ,11,FALSE)),IF($X$1=9,(VLOOKUP(B161,'X9'!$B:$AZ,11,FALSE)),IF($X$1=10,(VLOOKUP(B161,'X10'!$B:$AZ,11,FALSE)),IF($X$1=11,(VLOOKUP(B161,'X11'!$B:$AZ,11,FALSE)),IF($X$1=12,(VLOOKUP(B161,'X12'!$B:$AZ,11,FALSE)),IF($X$1=13,(VLOOKUP(B161,'X13'!$B:$AZ,11,FALSE)),"B"))))))))))))))=TRUE," ",(IF($X$1=1,(VLOOKUP(B161,'X1'!$B:$AZ,11,FALSE)),IF($X$1=2,(VLOOKUP(B161,'X2'!$B:$AZ,11,FALSE)),IF($X$1=3,(VLOOKUP(B161,'X3'!$B:$AZ,11,FALSE)),IF($X$1=4,(VLOOKUP(B161,'X4'!$B:$AZ,11,FALSE)),IF($X$1=5,(VLOOKUP(B161,'X5'!$B:$AZ,11,FALSE)),IF($X$1=6,(VLOOKUP(B161,'X6'!$B:$AZ,11,FALSE)),IF($X$1=7,(VLOOKUP(B161,'X7'!$B:$AZ,11,FALSE)),IF($X$1=8,(VLOOKUP(B161,'X8'!$B:$AZ,11,FALSE)),IF($X$1=9,(VLOOKUP(B161,'X9'!$B:$AZ,11,FALSE)),IF($X$1=10,(VLOOKUP(B161,'X10'!$B:$AZ,11,FALSE)),IF($X$1=11,(VLOOKUP(B161,'X11'!$B:$AZ,11,FALSE)),IF($X$1=12,(VLOOKUP(B161,'X12'!$B:$AZ,11,FALSE)),IF($X$1=13,(VLOOKUP(B161,'X13'!$B:$AZ,11,FALSE)),"B")))))))))))))))</f>
        <v xml:space="preserve"> </v>
      </c>
      <c r="P161" s="184" t="str">
        <f ca="1">IF(ISERROR(IF($X$1=1,(VLOOKUP(B161,'X1'!$B:$AZ,12,FALSE)),IF($X$1=2,(VLOOKUP(B161,'X2'!$B:$AZ,12,FALSE)),IF($X$1=3,(VLOOKUP(B161,'X3'!$B:$AZ,12,FALSE)),IF($X$1=4,(VLOOKUP(B161,'X4'!$B:$AZ,12,FALSE)),IF($X$1=5,(VLOOKUP(B161,'X5'!$B:$AZ,12,FALSE)),IF($X$1=6,(VLOOKUP(B161,'X6'!$B:$AZ,12,FALSE)),IF($X$1=7,(VLOOKUP(B161,'X7'!$B:$AZ,12,FALSE)),IF($X$1=8,(VLOOKUP(B161,'X8'!$B:$AZ,12,FALSE)),IF($X$1=9,(VLOOKUP(B161,'X9'!$B:$AZ,12,FALSE)),IF($X$1=10,(VLOOKUP(B161,'X10'!$B:$AZ,12,FALSE)),IF($X$1=11,(VLOOKUP(B161,'X11'!$B:$AZ,12,FALSE)),IF($X$1=12,(VLOOKUP(B161,'X12'!$B:$AZ,12,FALSE)),IF($X$1=13,(VLOOKUP(B161,'X13'!$B:$AZ,12,FALSE)),"B"))))))))))))))=TRUE," ",(IF($X$1=1,(VLOOKUP(B161,'X1'!$B:$AZ,12,FALSE)),IF($X$1=2,(VLOOKUP(B161,'X2'!$B:$AZ,12,FALSE)),IF($X$1=3,(VLOOKUP(B161,'X3'!$B:$AZ,12,FALSE)),IF($X$1=4,(VLOOKUP(B161,'X4'!$B:$AZ,12,FALSE)),IF($X$1=5,(VLOOKUP(B161,'X5'!$B:$AZ,12,FALSE)),IF($X$1=6,(VLOOKUP(B161,'X6'!$B:$AZ,12,FALSE)),IF($X$1=7,(VLOOKUP(B161,'X7'!$B:$AZ,12,FALSE)),IF($X$1=8,(VLOOKUP(B161,'X8'!$B:$AZ,12,FALSE)),IF($X$1=9,(VLOOKUP(B161,'X9'!$B:$AZ,12,FALSE)),IF($X$1=10,(VLOOKUP(B161,'X10'!$B:$AZ,12,FALSE)),IF($X$1=11,(VLOOKUP(B161,'X11'!$B:$AZ,12,FALSE)),IF($X$1=12,(VLOOKUP(B161,'X12'!$B:$AZ,12,FALSE)),IF($X$1=13,(VLOOKUP(B161,'X13'!$B:$AZ,12,FALSE)),"B")))))))))))))))</f>
        <v xml:space="preserve"> </v>
      </c>
      <c r="Q161" s="185" t="str">
        <f ca="1">IF(ISERROR(IF($X$1=1,(VLOOKUP(B161,'X1'!$B:$AZ,46,FALSE)),IF($X$1=2,(VLOOKUP(B161,'X2'!$B:$AZ,46,FALSE)),IF($X$1=3,(VLOOKUP(B161,'X3'!$B:$AZ,46,FALSE)),IF($X$1=4,(VLOOKUP(B161,'X4'!$B:$AZ,46,FALSE)),IF($X$1=5,(VLOOKUP(B161,'X5'!$B:$AZ,46,FALSE)),IF($X$1=6,(VLOOKUP(B161,'X6'!$B:$AZ,46,FALSE)),IF($X$1=7,(VLOOKUP(B161,'X7'!$B:$AZ,46,FALSE)),IF($X$1=8,(VLOOKUP(B161,'X8'!$B:$AZ,46,FALSE)),IF($X$1=9,(VLOOKUP(B161,'X9'!$B:$AZ,46,FALSE)),IF($X$1=10,(VLOOKUP(B161,'X10'!$B:$AZ,46,FALSE)),IF($X$1=11,(VLOOKUP(B161,'X11'!$B:$AZ,46,FALSE)),IF($X$1=12,(VLOOKUP(B161,'X12'!$B:$AZ,46,FALSE)),IF($X$1=13,(VLOOKUP(B161,'X13'!$B:$AZ,46,FALSE)),"B"))))))))))))))=TRUE," ",(IF($X$1=1,(VLOOKUP(B161,'X1'!$B:$AZ,46,FALSE)),IF($X$1=2,(VLOOKUP(B161,'X2'!$B:$AZ,46,FALSE)),IF($X$1=3,(VLOOKUP(B161,'X3'!$B:$AZ,46,FALSE)),IF($X$1=4,(VLOOKUP(B161,'X4'!$B:$AZ,46,FALSE)),IF($X$1=5,(VLOOKUP(B161,'X5'!$B:$AZ,46,FALSE)),IF($X$1=6,(VLOOKUP(B161,'X6'!$B:$AZ,46,FALSE)),IF($X$1=7,(VLOOKUP(B161,'X7'!$B:$AZ,46,FALSE)),IF($X$1=8,(VLOOKUP(B161,'X8'!$B:$AZ,46,FALSE)),IF($X$1=9,(VLOOKUP(B161,'X9'!$B:$AZ,46,FALSE)),IF($X$1=10,(VLOOKUP(B161,'X10'!$B:$AZ,46,FALSE)),IF($X$1=11,(VLOOKUP(B161,'X11'!$B:$AZ,46,FALSE)),IF($X$1=12,(VLOOKUP(B161,'X12'!$B:$AZ,46,FALSE)),IF($X$1=13,(VLOOKUP(B161,'X13'!$B:$AZ,46,FALSE)),"B")))))))))))))))</f>
        <v xml:space="preserve"> </v>
      </c>
      <c r="R161" s="185" t="str">
        <f ca="1">IF(ISERROR(IF($X$1=1,(VLOOKUP(B161,'X1'!$B:$AZ,15,FALSE)),IF($X$1=2,(VLOOKUP(B161,'X2'!$B:$AZ,15,FALSE)),IF($X$1=3,(VLOOKUP(B161,'X3'!$B:$AZ,15,FALSE)),IF($X$1=4,(VLOOKUP(B161,'X4'!$B:$AZ,15,FALSE)),IF($X$1=5,(VLOOKUP(B161,'X5'!$B:$AZ,15,FALSE)),IF($X$1=6,(VLOOKUP(B161,'X6'!$B:$AZ,15,FALSE)),IF($X$1=7,(VLOOKUP(B161,'X7'!$B:$AZ,15,FALSE)),IF($X$1=8,(VLOOKUP(B161,'X8'!$B:$AZ,15,FALSE)),IF($X$1=9,(VLOOKUP(B161,'X9'!$B:$AZ,15,FALSE)),IF($X$1=10,(VLOOKUP(B161,'X10'!$B:$AZ,15,FALSE)),IF($X$1=11,(VLOOKUP(B161,'X11'!$B:$AZ,15,FALSE)),IF($X$1=12,(VLOOKUP(B161,'X12'!$B:$AZ,15,FALSE)),IF($X$1=13,(VLOOKUP(B161,'X13'!$B:$AZ,15,FALSE)),"B"))))))))))))))=TRUE," ",(IF($X$1=1,(VLOOKUP(B161,'X1'!$B:$AZ,15,FALSE)),IF($X$1=2,(VLOOKUP(B161,'X2'!$B:$AZ,15,FALSE)),IF($X$1=3,(VLOOKUP(B161,'X3'!$B:$AZ,15,FALSE)),IF($X$1=4,(VLOOKUP(B161,'X4'!$B:$AZ,15,FALSE)),IF($X$1=5,(VLOOKUP(B161,'X5'!$B:$AZ,15,FALSE)),IF($X$1=6,(VLOOKUP(B161,'X6'!$B:$AZ,15,FALSE)),IF($X$1=7,(VLOOKUP(B161,'X7'!$B:$AZ,15,FALSE)),IF($X$1=8,(VLOOKUP(B161,'X8'!$B:$AZ,15,FALSE)),IF($X$1=9,(VLOOKUP(B161,'X9'!$B:$AZ,15,FALSE)),IF($X$1=10,(VLOOKUP(B161,'X10'!$B:$AZ,15,FALSE)),IF($X$1=11,(VLOOKUP(B161,'X11'!$B:$AZ,15,FALSE)),IF($X$1=12,(VLOOKUP(B161,'X12'!$B:$AZ,15,FALSE)),IF($X$1=13,(VLOOKUP(B161,'X13'!$B:$AZ,15,FALSE)),"B")))))))))))))))</f>
        <v xml:space="preserve"> </v>
      </c>
      <c r="S161" s="185" t="str">
        <f ca="1">IF(ISERROR(IF((IF($X$1=1,(VLOOKUP(B161,'X1'!$B:$AZ,14,FALSE)),(IF($X$1=2,(VLOOKUP(B161,'X2'!$B:$AZ,14,FALSE)),(IF($X$1=3,(VLOOKUP(B161,'X3'!$B:$AZ,14,FALSE)),(IF($X$1=4,(VLOOKUP(B161,'X4'!$B:$AZ,14,FALSE)),(IF($X$1=5,(VLOOKUP(B161,'X5'!$B:$AZ,14,FALSE)),(IF($X$1=6,(VLOOKUP(B161,'X6'!$B:$AZ,14,FALSE)),(IF($X$1=7,(VLOOKUP(B161,'X7'!$B:$AZ,14,FALSE)),(IF($X$1=8,(VLOOKUP(B161,'X8'!$B:$AZ,14,FALSE)),(IF($X$1=9,(VLOOKUP(B161,'X9'!$B:$AZ,14,FALSE)),(IF($X$1=10,(VLOOKUP(B161,'X10'!$B:$AZ,14,FALSE)),(IF($X$1=11,(VLOOKUP(B161,'X11'!$B:$AZ,14,FALSE)),(IF($X$1=12,(VLOOKUP(B161,'X12'!$B:$AZ,14,FALSE)),(VLOOKUP(B161,'X13'!$B:$AZ,14,FALSE))))))))))))))))))))))))))=$V$1," ",(IF($X$1=1,(VLOOKUP(B161,'X1'!$B:$AZ,14,FALSE)),(IF($X$1=2,(VLOOKUP(B161,'X2'!$B:$AZ,14,FALSE)),(IF($X$1=3,(VLOOKUP(B161,'X3'!$B:$AZ,14,FALSE)),(IF($X$1=4,(VLOOKUP(B161,'X4'!$B:$AZ,14,FALSE)),(IF($X$1=5,(VLOOKUP(B161,'X5'!$B:$AZ,14,FALSE)),(IF($X$1=6,(VLOOKUP(B161,'X6'!$B:$AZ,14,FALSE)),(IF($X$1=7,(VLOOKUP(B161,'X7'!$B:$AZ,14,FALSE)),(IF($X$1=8,(VLOOKUP(B161,'X8'!$B:$AZ,14,FALSE)),(IF($X$1=9,(VLOOKUP(B161,'X9'!$B:$AZ,14,FALSE)),(IF($X$1=10,(VLOOKUP(B161,'X10'!$B:$AZ,14,FALSE)),(IF($X$1=11,(VLOOKUP(B161,'X11'!$B:$AZ,14,FALSE)),(IF($X$1=12,(VLOOKUP(B161,'X12'!$B:$AZ,14,FALSE)),(VLOOKUP(B161,'X13'!$B:$AZ,14,FALSE))))))))))))))))))))))))))))=TRUE," ",(IF((IF($X$1=1,(VLOOKUP(B161,'X1'!$B:$AZ,14,FALSE)),(IF($X$1=2,(VLOOKUP(B161,'X2'!$B:$AZ,14,FALSE)),(IF($X$1=3,(VLOOKUP(B161,'X3'!$B:$AZ,14,FALSE)),(IF($X$1=4,(VLOOKUP(B161,'X4'!$B:$AZ,14,FALSE)),(IF($X$1=5,(VLOOKUP(B161,'X5'!$B:$AZ,14,FALSE)),(IF($X$1=6,(VLOOKUP(B161,'X6'!$B:$AZ,14,FALSE)),(IF($X$1=7,(VLOOKUP(B161,'X7'!$B:$AZ,14,FALSE)),(IF($X$1=8,(VLOOKUP(B161,'X8'!$B:$AZ,14,FALSE)),(IF($X$1=9,(VLOOKUP(B161,'X9'!$B:$AZ,14,FALSE)),(IF($X$1=10,(VLOOKUP(B161,'X10'!$B:$AZ,14,FALSE)),(IF($X$1=11,(VLOOKUP(B161,'X11'!$B:$AZ,14,FALSE)),(IF($X$1=12,(VLOOKUP(B161,'X12'!$B:$AZ,14,FALSE)),(VLOOKUP(B161,'X13'!$B:$AZ,14,FALSE))))))))))))))))))))))))))=$V$1," ",(IF($X$1=1,(VLOOKUP(B161,'X1'!$B:$AZ,14,FALSE)),(IF($X$1=2,(VLOOKUP(B161,'X2'!$B:$AZ,14,FALSE)),(IF($X$1=3,(VLOOKUP(B161,'X3'!$B:$AZ,14,FALSE)),(IF($X$1=4,(VLOOKUP(B161,'X4'!$B:$AZ,14,FALSE)),(IF($X$1=5,(VLOOKUP(B161,'X5'!$B:$AZ,14,FALSE)),(IF($X$1=6,(VLOOKUP(B161,'X6'!$B:$AZ,14,FALSE)),(IF($X$1=7,(VLOOKUP(B161,'X7'!$B:$AZ,14,FALSE)),(IF($X$1=8,(VLOOKUP(B161,'X8'!$B:$AZ,14,FALSE)),(IF($X$1=9,(VLOOKUP(B161,'X9'!$B:$AZ,14,FALSE)),(IF($X$1=10,(VLOOKUP(B161,'X10'!$B:$AZ,14,FALSE)),(IF($X$1=11,(VLOOKUP(B161,'X11'!$B:$AZ,14,FALSE)),(IF($X$1=12,(VLOOKUP(B161,'X12'!$B:$AZ,14,FALSE)),(VLOOKUP(B161,'X13'!$B:$AZ,14,FALSE)))))))))))))))))))))))))))))</f>
        <v xml:space="preserve"> </v>
      </c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</row>
    <row r="162" spans="1:67" ht="14.1" customHeight="1" x14ac:dyDescent="0.2">
      <c r="A162" s="156" t="s">
        <v>1058</v>
      </c>
      <c r="B162" s="122" t="str">
        <f>IF(ISERROR(IF($U$16=1,(VLOOKUP(A162,$AC$89:$AH$125,2,FALSE)),IF((IF($X$1=1,'X1'!B121,(IF($X$1=2,'X2'!B121,(IF($X$1=3,'X3'!B121,(IF($X$1=4,'X4'!B121,(IF($X$1=5,'X5'!B121,(IF($X$1=6,'X6'!B121,(IF($X$1=7,'X7'!B121,(IF($X$1=8,'X8'!B121,(IF($X$1=9,'X9'!B121,(IF($X$1=10,'X10'!B121,(IF($X$1=11,'X11'!B121,(IF($X$1=12,'X12'!B121,'X13'!B121))))))))))))))))))))))))="","",(IF($X$1=1,'X1'!B121,(IF($X$1=2,'X2'!B121,(IF($X$1=3,'X3'!B121,(IF($X$1=4,'X4'!B121,(IF($X$1=5,'X5'!B121,(IF($X$1=6,'X6'!B121,(IF($X$1=7,'X7'!B121,(IF($X$1=8,'X8'!B121,(IF($X$1=9,'X9'!B121,(IF($X$1=10,'X10'!B121,(IF($X$1=11,'X11'!B121,(IF($X$1=12,'X12'!B121,'X13'!B121)))))))))))))))))))))))))))=TRUE," ",(IF($U$16=1,(VLOOKUP(A162,$AC$89:$AH$125,2,FALSE)),IF((IF($X$1=1,'X1'!B121,(IF($X$1=2,'X2'!B121,(IF($X$1=3,'X3'!B121,(IF($X$1=4,'X4'!B121,(IF($X$1=5,'X5'!B121,(IF($X$1=6,'X6'!B121,(IF($X$1=7,'X7'!B121,(IF($X$1=8,'X8'!B121,(IF($X$1=9,'X9'!B121,(IF($X$1=10,'X10'!B121,(IF($X$1=11,'X11'!B121,(IF($X$1=12,'X12'!B121,'X13'!B121))))))))))))))))))))))))="","",(IF($X$1=1,'X1'!B121,(IF($X$1=2,'X2'!B121,(IF($X$1=3,'X3'!B121,(IF($X$1=4,'X4'!B121,(IF($X$1=5,'X5'!B121,(IF($X$1=6,'X6'!B121,(IF($X$1=7,'X7'!B121,(IF($X$1=8,'X8'!B121,(IF($X$1=9,'X9'!B121,(IF($X$1=10,'X10'!B121,(IF($X$1=11,'X11'!B121,(IF($X$1=12,'X12'!B121,'X13'!B121))))))))))))))))))))))))))))</f>
        <v/>
      </c>
      <c r="C162" s="181" t="str">
        <f ca="1">IF(ISERROR(IF($X$1=1,(VLOOKUP(B162,'X1'!$B:$AZ,47,FALSE)),IF($X$1=2,(VLOOKUP(B162,'X2'!$B:$AZ,47,FALSE)),IF($X$1=3,(VLOOKUP(B162,'X3'!$B:$AZ,47,FALSE)),IF($X$1=4,(VLOOKUP(B162,'X4'!$B:$AZ,47,FALSE)),IF($X$1=5,(VLOOKUP(B162,'X5'!$B:$AZ,47,FALSE)),IF($X$1=6,(VLOOKUP(B162,'X6'!$B:$AZ,47,FALSE)),IF($X$1=7,(VLOOKUP(B162,'X7'!$B:$AZ,47,FALSE)),IF($X$1=8,(VLOOKUP(B162,'X8'!$B:$AZ,47,FALSE)),IF($X$1=9,(VLOOKUP(B162,'X9'!$B:$AZ,47,FALSE)),IF($X$1=10,(VLOOKUP(B162,'X10'!$B:$AZ,47,FALSE)),IF($X$1=11,(VLOOKUP(B162,'X11'!$B:$AZ,47,FALSE)),IF($X$1=12,(VLOOKUP(B162,'X12'!$B:$AZ,47,FALSE)),IF($X$1=13,(VLOOKUP(B162,'X13'!$B:$AZ,47,FALSE)),"B"))))))))))))))=TRUE," ",(IF($X$1=1,(VLOOKUP(B162,'X1'!$B:$AZ,47,FALSE)),IF($X$1=2,(VLOOKUP(B162,'X2'!$B:$AZ,47,FALSE)),IF($X$1=3,(VLOOKUP(B162,'X3'!$B:$AZ,47,FALSE)),IF($X$1=4,(VLOOKUP(B162,'X4'!$B:$AZ,47,FALSE)),IF($X$1=5,(VLOOKUP(B162,'X5'!$B:$AZ,47,FALSE)),IF($X$1=6,(VLOOKUP(B162,'X6'!$B:$AZ,47,FALSE)),IF($X$1=7,(VLOOKUP(B162,'X7'!$B:$AZ,47,FALSE)),IF($X$1=8,(VLOOKUP(B162,'X8'!$B:$AZ,47,FALSE)),IF($X$1=9,(VLOOKUP(B162,'X9'!$B:$AZ,47,FALSE)),IF($X$1=10,(VLOOKUP(B162,'X10'!$B:$AZ,47,FALSE)),IF($X$1=11,(VLOOKUP(B162,'X11'!$B:$AZ,47,FALSE)),IF($X$1=12,(VLOOKUP(B162,'X12'!$B:$AZ,47,FALSE)),IF($X$1=13,(VLOOKUP(B162,'X13'!$B:$AZ,47,FALSE)),"B")))))))))))))))</f>
        <v xml:space="preserve"> </v>
      </c>
      <c r="D162" s="181" t="str">
        <f ca="1">IF(ISERROR(IF($X$1=1,(VLOOKUP(B162,'X1'!$B:$AP,41,FALSE)),IF($X$1=2,(VLOOKUP(B162,'X2'!$B:$AP,41,FALSE)),IF($X$1=3,(VLOOKUP(B162,'X3'!$B:$AP,41,FALSE)),IF($X$1=4,(VLOOKUP(B162,'X4'!$B:$AP,41,FALSE)),IF($X$1=5,(VLOOKUP(B162,'X5'!$B:$AP,41,FALSE)),IF($X$1=6,(VLOOKUP(B162,'X6'!$B:$AP,41,FALSE)),IF($X$1=7,(VLOOKUP(B162,'X7'!$B:$AP,41,FALSE)),IF($X$1=8,(VLOOKUP(B162,'X8'!$B:$AP,41,FALSE)),IF($X$1=9,(VLOOKUP(B162,'X9'!$B:$AP,41,FALSE)),IF($X$1=10,(VLOOKUP(B162,'X10'!$B:$AP,41,FALSE)),IF($X$1=11,(VLOOKUP(B162,'X11'!$B:$AP,41,FALSE)),IF($X$1=12,(VLOOKUP(B162,'X12'!$B:$AP,41,FALSE)),IF($X$1=13,(VLOOKUP(B162,'X13'!$B:$AP,41,FALSE)),"B"))))))))))))))=TRUE," ",(IF($X$1=1,(VLOOKUP(B162,'X1'!$B:$AP,41,FALSE)),IF($X$1=2,(VLOOKUP(B162,'X2'!$B:$AP,41,FALSE)),IF($X$1=3,(VLOOKUP(B162,'X3'!$B:$AP,41,FALSE)),IF($X$1=4,(VLOOKUP(B162,'X4'!$B:$AP,41,FALSE)),IF($X$1=5,(VLOOKUP(B162,'X5'!$B:$AP,41,FALSE)),IF($X$1=6,(VLOOKUP(B162,'X6'!$B:$AP,41,FALSE)),IF($X$1=7,(VLOOKUP(B162,'X7'!$B:$AP,41,FALSE)),IF($X$1=8,(VLOOKUP(B162,'X8'!$B:$AP,41,FALSE)),IF($X$1=9,(VLOOKUP(B162,'X9'!$B:$AP,41,FALSE)),IF($X$1=10,(VLOOKUP(B162,'X10'!$B:$AP,41,FALSE)),IF($X$1=11,(VLOOKUP(B162,'X11'!$B:$AP,41,FALSE)),IF($X$1=12,(VLOOKUP(B162,'X12'!$B:$AP,41,FALSE)),IF($X$1=13,(VLOOKUP(B162,'X13'!$B:$AP,41,FALSE)),"B")))))))))))))))</f>
        <v xml:space="preserve"> </v>
      </c>
      <c r="E162" s="182" t="str">
        <f ca="1">IF(ISERROR(IF($X$1=1,(VLOOKUP(B162,'X1'!$B:$AP,7,FALSE)),IF($X$1=2,(VLOOKUP(B162,'X2'!$B:$AP,7,FALSE)),IF($X$1=3,(VLOOKUP(B162,'X3'!$B:$AP,7,FALSE)),IF($X$1=4,(VLOOKUP(B162,'X4'!$B:$AP,7,FALSE)),IF($X$1=5,(VLOOKUP(B162,'X5'!$B:$AP,7,FALSE)),IF($X$1=6,(VLOOKUP(B162,'X6'!$B:$AP,7,FALSE)),IF($X$1=7,(VLOOKUP(B162,'X7'!$B:$AP,7,FALSE)),IF($X$1=8,(VLOOKUP(B162,'X8'!$B:$AP,7,FALSE)),IF($X$1=9,(VLOOKUP(B162,'X9'!$B:$AP,7,FALSE)),IF($X$1=10,(VLOOKUP(B162,'X10'!$B:$AP,7,FALSE)),IF($X$1=11,(VLOOKUP(B162,'X11'!$B:$AP,7,FALSE)),IF($X$1=12,(VLOOKUP(B162,'X12'!$B:$AP,7,FALSE)),IF($X$1=13,(VLOOKUP(B162,'X13'!$B:$AP,7,FALSE)),"B"))))))))))))))=TRUE," ",(IF($X$1=1,(VLOOKUP(B162,'X1'!$B:$AP,7,FALSE)),IF($X$1=2,(VLOOKUP(B162,'X2'!$B:$AP,7,FALSE)),IF($X$1=3,(VLOOKUP(B162,'X3'!$B:$AP,7,FALSE)),IF($X$1=4,(VLOOKUP(B162,'X4'!$B:$AP,7,FALSE)),IF($X$1=5,(VLOOKUP(B162,'X5'!$B:$AP,7,FALSE)),IF($X$1=6,(VLOOKUP(B162,'X6'!$B:$AP,7,FALSE)),IF($X$1=7,(VLOOKUP(B162,'X7'!$B:$AP,7,FALSE)),IF($X$1=8,(VLOOKUP(B162,'X8'!$B:$AP,7,FALSE)),IF($X$1=9,(VLOOKUP(B162,'X9'!$B:$AP,7,FALSE)),IF($X$1=10,(VLOOKUP(B162,'X10'!$B:$AP,7,FALSE)),IF($X$1=11,(VLOOKUP(B162,'X11'!$B:$AP,7,FALSE)),IF($X$1=12,(VLOOKUP(B162,'X12'!$B:$AP,7,FALSE)),IF($X$1=13,(VLOOKUP(B162,'X13'!$B:$AP,7,FALSE)),"B")))))))))))))))</f>
        <v xml:space="preserve"> </v>
      </c>
      <c r="F162" s="182" t="str">
        <f ca="1">IF(ISERROR(IF((IF($X$1=1,(VLOOKUP(B162,'X1'!$B:$AO,6,FALSE)),(IF($X$1=2,(VLOOKUP(B162,'X2'!$B:$AO,6,FALSE)),(IF($X$1=3,(VLOOKUP(B162,'X3'!$B:$AO,6,FALSE)),(IF($X$1=4,(VLOOKUP(B162,'X4'!$B:$AO,6,FALSE)),(IF($X$1=5,(VLOOKUP(B162,'X5'!$B:$AO,6,FALSE)),(IF($X$1=6,(VLOOKUP(B162,'X6'!$B:$AO,6,FALSE)),(IF($X$1=7,(VLOOKUP(B162,'X7'!$B:$AO,6,FALSE)),(IF($X$1=8,(VLOOKUP(B162,'X8'!$B:$AO,6,FALSE)),(IF($X$1=9,(VLOOKUP(B162,'X9'!$B:$AO,6,FALSE)),(IF($X$1=10,(VLOOKUP(B162,'X10'!$B:$AO,6,FALSE)),(IF($X$1=11,(VLOOKUP(B162,'X11'!$B:$AO,6,FALSE)),(IF($X$1=12,(VLOOKUP(B162,'X12'!$B:$AO,6,FALSE)),(VLOOKUP(B162,'X13'!$B:$AO,6,FALSE))))))))))))))))))))))))))=$V$1," ",(IF($X$1=1,(VLOOKUP(B162,'X1'!$B:$AO,6,FALSE)),(IF($X$1=2,(VLOOKUP(B162,'X2'!$B:$AO,6,FALSE)),(IF($X$1=3,(VLOOKUP(B162,'X3'!$B:$AO,6,FALSE)),(IF($X$1=4,(VLOOKUP(B162,'X4'!$B:$AO,6,FALSE)),(IF($X$1=5,(VLOOKUP(B162,'X5'!$B:$AO,6,FALSE)),(IF($X$1=6,(VLOOKUP(B162,'X6'!$B:$AO,6,FALSE)),(IF($X$1=7,(VLOOKUP(B162,'X7'!$B:$AO,6,FALSE)),(IF($X$1=8,(VLOOKUP(B162,'X8'!$B:$AO,6,FALSE)),(IF($X$1=9,(VLOOKUP(B162,'X9'!$B:$AO,6,FALSE)),(IF($X$1=10,(VLOOKUP(B162,'X10'!$B:$AO,6,FALSE)),(IF($X$1=11,(VLOOKUP(B162,'X11'!$B:$AO,6,FALSE)),(IF($X$1=12,(VLOOKUP(B162,'X12'!$B:$AO,6,FALSE)),(VLOOKUP(B162,'X13'!$B:$AO,6,FALSE))))))))))))))))))))))))))))=TRUE," ",(IF((IF($X$1=1,(VLOOKUP(B162,'X1'!$B:$AO,6,FALSE)),(IF($X$1=2,(VLOOKUP(B162,'X2'!$B:$AO,6,FALSE)),(IF($X$1=3,(VLOOKUP(B162,'X3'!$B:$AO,6,FALSE)),(IF($X$1=4,(VLOOKUP(B162,'X4'!$B:$AO,6,FALSE)),(IF($X$1=5,(VLOOKUP(B162,'X5'!$B:$AO,6,FALSE)),(IF($X$1=6,(VLOOKUP(B162,'X6'!$B:$AO,6,FALSE)),(IF($X$1=7,(VLOOKUP(B162,'X7'!$B:$AO,6,FALSE)),(IF($X$1=8,(VLOOKUP(B162,'X8'!$B:$AO,6,FALSE)),(IF($X$1=9,(VLOOKUP(B162,'X9'!$B:$AO,6,FALSE)),(IF($X$1=10,(VLOOKUP(B162,'X10'!$B:$AO,6,FALSE)),(IF($X$1=11,(VLOOKUP(B162,'X11'!$B:$AO,6,FALSE)),(IF($X$1=12,(VLOOKUP(B162,'X12'!$B:$AO,6,FALSE)),(VLOOKUP(B162,'X13'!$B:$AO,6,FALSE))))))))))))))))))))))))))=$V$1," ",(IF($X$1=1,(VLOOKUP(B162,'X1'!$B:$AO,6,FALSE)),(IF($X$1=2,(VLOOKUP(B162,'X2'!$B:$AO,6,FALSE)),(IF($X$1=3,(VLOOKUP(B162,'X3'!$B:$AO,6,FALSE)),(IF($X$1=4,(VLOOKUP(B162,'X4'!$B:$AO,6,FALSE)),(IF($X$1=5,(VLOOKUP(B162,'X5'!$B:$AO,6,FALSE)),(IF($X$1=6,(VLOOKUP(B162,'X6'!$B:$AO,6,FALSE)),(IF($X$1=7,(VLOOKUP(B162,'X7'!$B:$AO,6,FALSE)),(IF($X$1=8,(VLOOKUP(B162,'X8'!$B:$AO,6,FALSE)),(IF($X$1=9,(VLOOKUP(B162,'X9'!$B:$AO,6,FALSE)),(IF($X$1=10,(VLOOKUP(B162,'X10'!$B:$AO,6,FALSE)),(IF($X$1=11,(VLOOKUP(B162,'X11'!$B:$AO,6,FALSE)),(IF($X$1=12,(VLOOKUP(B162,'X12'!$B:$AO,6,FALSE)),(VLOOKUP(B162,'X13'!$B:$AO,6,FALSE)))))))))))))))))))))))))))))</f>
        <v xml:space="preserve"> </v>
      </c>
      <c r="G162" s="182" t="str">
        <f ca="1">IF(ISERROR(IF($X$1=1,(VLOOKUP(B162,'X1'!$B:$AZ,44,FALSE)),IF($X$1=2,(VLOOKUP(B162,'X2'!$B:$AZ,44,FALSE)),IF($X$1=3,(VLOOKUP(B162,'X3'!$B:$AZ,44,FALSE)),IF($X$1=4,(VLOOKUP(B162,'X4'!$B:$AZ,44,FALSE)),IF($X$1=5,(VLOOKUP(B162,'X5'!$B:$AZ,44,FALSE)),IF($X$1=6,(VLOOKUP(B162,'X6'!$B:$AZ,44,FALSE)),IF($X$1=7,(VLOOKUP(B162,'X7'!$B:$AZ,44,FALSE)),IF($X$1=8,(VLOOKUP(B162,'X8'!$B:$AZ,44,FALSE)),IF($X$1=9,(VLOOKUP(B162,'X9'!$B:$AZ,44,FALSE)),IF($X$1=10,(VLOOKUP(B162,'X10'!$B:$AZ,44,FALSE)),IF($X$1=11,(VLOOKUP(B162,'X11'!$B:$AZ,44,FALSE)),IF($X$1=12,(VLOOKUP(B162,'X12'!$B:$AZ,44,FALSE)),IF($X$1=13,(VLOOKUP(B162,'X13'!$B:$AZ,44,FALSE)),"B"))))))))))))))=TRUE," ",(IF($X$1=1,(VLOOKUP(B162,'X1'!$B:$AZ,44,FALSE)),IF($X$1=2,(VLOOKUP(B162,'X2'!$B:$AZ,44,FALSE)),IF($X$1=3,(VLOOKUP(B162,'X3'!$B:$AZ,44,FALSE)),IF($X$1=4,(VLOOKUP(B162,'X4'!$B:$AZ,44,FALSE)),IF($X$1=5,(VLOOKUP(B162,'X5'!$B:$AZ,44,FALSE)),IF($X$1=6,(VLOOKUP(B162,'X6'!$B:$AZ,44,FALSE)),IF($X$1=7,(VLOOKUP(B162,'X7'!$B:$AZ,44,FALSE)),IF($X$1=8,(VLOOKUP(B162,'X8'!$B:$AZ,44,FALSE)),IF($X$1=9,(VLOOKUP(B162,'X9'!$B:$AZ,44,FALSE)),IF($X$1=10,(VLOOKUP(B162,'X10'!$B:$AZ,44,FALSE)),IF($X$1=11,(VLOOKUP(B162,'X11'!$B:$AZ,44,FALSE)),IF($X$1=12,(VLOOKUP(B162,'X12'!$B:$AZ,44,FALSE)),IF($X$1=13,(VLOOKUP(B162,'X13'!$B:$AZ,44,FALSE)),"B")))))))))))))))</f>
        <v xml:space="preserve"> </v>
      </c>
      <c r="H162" s="182" t="str">
        <f ca="1">IF(ISERROR(IF($X$1=1,(VLOOKUP(B162,'X1'!$B:$AZ,8,FALSE)),IF($X$1=2,(VLOOKUP(B162,'X2'!$B:$AZ,8,FALSE)),IF($X$1=3,(VLOOKUP(B162,'X3'!$B:$AZ,8,FALSE)),IF($X$1=4,(VLOOKUP(B162,'X4'!$B:$AZ,8,FALSE)),IF($X$1=5,(VLOOKUP(B162,'X5'!$B:$AZ,8,FALSE)),IF($X$1=6,(VLOOKUP(B162,'X6'!$B:$AZ,8,FALSE)),IF($X$1=7,(VLOOKUP(B162,'X7'!$B:$AZ,8,FALSE)),IF($X$1=8,(VLOOKUP(B162,'X8'!$B:$AZ,8,FALSE)),IF($X$1=9,(VLOOKUP(B162,'X9'!$B:$AZ,8,FALSE)),IF($X$1=10,(VLOOKUP(B162,'X10'!$B:$AZ,8,FALSE)),IF($X$1=11,(VLOOKUP(B162,'X11'!$B:$AZ,8,FALSE)),IF($X$1=12,(VLOOKUP(B162,'X12'!$B:$AZ,8,FALSE)),IF($X$1=13,(VLOOKUP(B162,'X13'!$B:$AZ,8,FALSE)),"B"))))))))))))))=TRUE," ",(IF($X$1=1,(VLOOKUP(B162,'X1'!$B:$AZ,8,FALSE)),IF($X$1=2,(VLOOKUP(B162,'X2'!$B:$AZ,8,FALSE)),IF($X$1=3,(VLOOKUP(B162,'X3'!$B:$AZ,8,FALSE)),IF($X$1=4,(VLOOKUP(B162,'X4'!$B:$AZ,8,FALSE)),IF($X$1=5,(VLOOKUP(B162,'X5'!$B:$AZ,8,FALSE)),IF($X$1=6,(VLOOKUP(B162,'X6'!$B:$AZ,8,FALSE)),IF($X$1=7,(VLOOKUP(B162,'X7'!$B:$AZ,8,FALSE)),IF($X$1=8,(VLOOKUP(B162,'X8'!$B:$AZ,8,FALSE)),IF($X$1=9,(VLOOKUP(B162,'X9'!$B:$AZ,8,FALSE)),IF($X$1=10,(VLOOKUP(B162,'X10'!$B:$AZ,8,FALSE)),IF($X$1=11,(VLOOKUP(B162,'X11'!$B:$AZ,8,FALSE)),IF($X$1=12,(VLOOKUP(B162,'X12'!$B:$AZ,8,FALSE)),IF($X$1=13,(VLOOKUP(B162,'X13'!$B:$AZ,8,FALSE)),"B")))))))))))))))</f>
        <v xml:space="preserve"> </v>
      </c>
      <c r="I162" s="183" t="str">
        <f ca="1">IF(ISERROR(IF($X$1=1,(VLOOKUP(B162,'X1'!$B:$AZ,2,FALSE)),IF($X$1=2,(VLOOKUP(B162,'X2'!$B:$AZ,2,FALSE)),IF($X$1=3,(VLOOKUP(B162,'X3'!$B:$AZ,2,FALSE)),IF($X$1=4,(VLOOKUP(B162,'X4'!$B:$AZ,2,FALSE)),IF($X$1=5,(VLOOKUP(B162,'X5'!$B:$AZ,2,FALSE)),IF($X$1=6,(VLOOKUP(B162,'X6'!$B:$AZ,2,FALSE)),IF($X$1=7,(VLOOKUP(B162,'X7'!$B:$AZ,2,FALSE)),IF($X$1=8,(VLOOKUP(B162,'X8'!$B:$AZ,2,FALSE)),IF($X$1=9,(VLOOKUP(B162,'X9'!$B:$AZ,2,FALSE)),IF($X$1=10,(VLOOKUP(B162,'X10'!$B:$AZ,2,FALSE)),IF($X$1=11,(VLOOKUP(B162,'X11'!$B:$AZ,2,FALSE)),IF($X$1=12,(VLOOKUP(B162,'X12'!$B:$AZ,2,FALSE)),IF($X$1=13,(VLOOKUP(B162,'X13'!$B:$AZ,2,FALSE)),"B"))))))))))))))=TRUE," ",(IF($X$1=1,(VLOOKUP(B162,'X1'!$B:$AZ,2,FALSE)),IF($X$1=2,(VLOOKUP(B162,'X2'!$B:$AZ,2,FALSE)),IF($X$1=3,(VLOOKUP(B162,'X3'!$B:$AZ,2,FALSE)),IF($X$1=4,(VLOOKUP(B162,'X4'!$B:$AZ,2,FALSE)),IF($X$1=5,(VLOOKUP(B162,'X5'!$B:$AZ,2,FALSE)),IF($X$1=6,(VLOOKUP(B162,'X6'!$B:$AZ,2,FALSE)),IF($X$1=7,(VLOOKUP(B162,'X7'!$B:$AZ,2,FALSE)),IF($X$1=8,(VLOOKUP(B162,'X8'!$B:$AZ,2,FALSE)),IF($X$1=9,(VLOOKUP(B162,'X9'!$B:$AZ,2,FALSE)),IF($X$1=10,(VLOOKUP(B162,'X10'!$B:$AZ,2,FALSE)),IF($X$1=11,(VLOOKUP(B162,'X11'!$B:$AZ,2,FALSE)),IF($X$1=12,(VLOOKUP(B162,'X12'!$B:$AZ,2,FALSE)),IF($X$1=13,(VLOOKUP(B162,'X13'!$B:$AZ,2,FALSE)),"B")))))))))))))))</f>
        <v xml:space="preserve"> </v>
      </c>
      <c r="J162" s="183" t="str">
        <f ca="1">IF(ISERROR(IF($X$1=1,(VLOOKUP(B162,'X1'!$B:$AZ,3,FALSE)),IF($X$1=2,(VLOOKUP(B162,'X2'!$B:$AZ,3,FALSE)),IF($X$1=3,(VLOOKUP(B162,'X3'!$B:$AZ,3,FALSE)),IF($X$1=4,(VLOOKUP(B162,'X4'!$B:$AZ,3,FALSE)),IF($X$1=5,(VLOOKUP(B162,'X5'!$B:$AZ,3,FALSE)),IF($X$1=6,(VLOOKUP(B162,'X6'!$B:$AZ,3,FALSE)),IF($X$1=7,(VLOOKUP(B162,'X7'!$B:$AZ,3,FALSE)),IF($X$1=8,(VLOOKUP(B162,'X8'!$B:$AZ,3,FALSE)),IF($X$1=9,(VLOOKUP(B162,'X9'!$B:$AZ,3,FALSE)),IF($X$1=10,(VLOOKUP(B162,'X10'!$B:$AZ,3,FALSE)),IF($X$1=11,(VLOOKUP(B162,'X11'!$B:$AZ,3,FALSE)),IF($X$1=12,(VLOOKUP(B162,'X12'!$B:$AZ,3,FALSE)),IF($X$1=13,(VLOOKUP(B162,'X13'!$B:$AZ,3,FALSE)),"B"))))))))))))))=TRUE," ",(IF($X$1=1,(VLOOKUP(B162,'X1'!$B:$AZ,3,FALSE)),IF($X$1=2,(VLOOKUP(B162,'X2'!$B:$AZ,3,FALSE)),IF($X$1=3,(VLOOKUP(B162,'X3'!$B:$AZ,3,FALSE)),IF($X$1=4,(VLOOKUP(B162,'X4'!$B:$AZ,3,FALSE)),IF($X$1=5,(VLOOKUP(B162,'X5'!$B:$AZ,3,FALSE)),IF($X$1=6,(VLOOKUP(B162,'X6'!$B:$AZ,3,FALSE)),IF($X$1=7,(VLOOKUP(B162,'X7'!$B:$AZ,3,FALSE)),IF($X$1=8,(VLOOKUP(B162,'X8'!$B:$AZ,3,FALSE)),IF($X$1=9,(VLOOKUP(B162,'X9'!$B:$AZ,3,FALSE)),IF($X$1=10,(VLOOKUP(B162,'X10'!$B:$AZ,3,FALSE)),IF($X$1=11,(VLOOKUP(B162,'X11'!$B:$AZ,3,FALSE)),IF($X$1=12,(VLOOKUP(B162,'X12'!$B:$AZ,3,FALSE)),IF($X$1=13,(VLOOKUP(B162,'X13'!$B:$AZ,3,FALSE)),"B")))))))))))))))</f>
        <v xml:space="preserve"> </v>
      </c>
      <c r="K162" s="183" t="str">
        <f ca="1">IF(ISERROR(IF($X$1=1,(VLOOKUP(B162,'X1'!$B:$AZ,5,FALSE)),IF($X$1=2,(VLOOKUP(B162,'X2'!$B:$AZ,5,FALSE)),IF($X$1=3,(VLOOKUP(B162,'X3'!$B:$AZ,5,FALSE)),IF($X$1=4,(VLOOKUP(B162,'X4'!$B:$AZ,5,FALSE)),IF($X$1=5,(VLOOKUP(B162,'X5'!$B:$AZ,5,FALSE)),IF($X$1=6,(VLOOKUP(B162,'X6'!$B:$AZ,5,FALSE)),IF($X$1=7,(VLOOKUP(B162,'X7'!$B:$AZ,5,FALSE)),IF($X$1=8,(VLOOKUP(B162,'X8'!$B:$AZ,5,FALSE)),IF($X$1=9,(VLOOKUP(B162,'X9'!$B:$AZ,5,FALSE)),IF($X$1=10,(VLOOKUP(B162,'X10'!$B:$AZ,5,FALSE)),IF($X$1=11,(VLOOKUP(B162,'X11'!$B:$AZ,5,FALSE)),IF($X$1=12,(VLOOKUP(B162,'X12'!$B:$AZ,5,FALSE)),IF($X$1=13,(VLOOKUP(B162,'X13'!$B:$AZ,5,FALSE)),"B"))))))))))))))=TRUE," ",(IF($X$1=1,(VLOOKUP(B162,'X1'!$B:$AZ,5,FALSE)),IF($X$1=2,(VLOOKUP(B162,'X2'!$B:$AZ,5,FALSE)),IF($X$1=3,(VLOOKUP(B162,'X3'!$B:$AZ,5,FALSE)),IF($X$1=4,(VLOOKUP(B162,'X4'!$B:$AZ,5,FALSE)),IF($X$1=5,(VLOOKUP(B162,'X5'!$B:$AZ,5,FALSE)),IF($X$1=6,(VLOOKUP(B162,'X6'!$B:$AZ,5,FALSE)),IF($X$1=7,(VLOOKUP(B162,'X7'!$B:$AZ,5,FALSE)),IF($X$1=8,(VLOOKUP(B162,'X8'!$B:$AZ,5,FALSE)),IF($X$1=9,(VLOOKUP(B162,'X9'!$B:$AZ,5,FALSE)),IF($X$1=10,(VLOOKUP(B162,'X10'!$B:$AZ,5,FALSE)),IF($X$1=11,(VLOOKUP(B162,'X11'!$B:$AZ,5,FALSE)),IF($X$1=12,(VLOOKUP(B162,'X12'!$B:$AZ,5,FALSE)),IF($X$1=13,(VLOOKUP(B162,'X13'!$B:$AZ,5,FALSE)),"B")))))))))))))))</f>
        <v xml:space="preserve"> </v>
      </c>
      <c r="L162" s="184" t="str">
        <f ca="1">IF(ISERROR(IF($X$1=1,(VLOOKUP(B162,'X1'!$B:$AZ,9,FALSE)),IF($X$1=2,(VLOOKUP(B162,'X2'!$B:$AZ,9,FALSE)),IF($X$1=3,(VLOOKUP(B162,'X3'!$B:$AZ,9,FALSE)),IF($X$1=4,(VLOOKUP(B162,'X4'!$B:$AZ,9,FALSE)),IF($X$1=5,(VLOOKUP(B162,'X5'!$B:$AZ,9,FALSE)),IF($X$1=6,(VLOOKUP(B162,'X6'!$B:$AZ,9,FALSE)),IF($X$1=7,(VLOOKUP(B162,'X7'!$B:$AZ,9,FALSE)),IF($X$1=8,(VLOOKUP(B162,'X8'!$B:$AZ,9,FALSE)),IF($X$1=9,(VLOOKUP(B162,'X9'!$B:$AZ,9,FALSE)),IF($X$1=10,(VLOOKUP(B162,'X10'!$B:$AZ,9,FALSE)),IF($X$1=11,(VLOOKUP(B162,'X11'!$B:$AZ,9,FALSE)),IF($X$1=12,(VLOOKUP(B162,'X12'!$B:$AZ,9,FALSE)),IF($X$1=13,(VLOOKUP(B162,'X13'!$B:$AZ,9,FALSE)),"B"))))))))))))))=TRUE," ",(IF($X$1=1,(VLOOKUP(B162,'X1'!$B:$AZ,9,FALSE)),IF($X$1=2,(VLOOKUP(B162,'X2'!$B:$AZ,9,FALSE)),IF($X$1=3,(VLOOKUP(B162,'X3'!$B:$AZ,9,FALSE)),IF($X$1=4,(VLOOKUP(B162,'X4'!$B:$AZ,9,FALSE)),IF($X$1=5,(VLOOKUP(B162,'X5'!$B:$AZ,9,FALSE)),IF($X$1=6,(VLOOKUP(B162,'X6'!$B:$AZ,9,FALSE)),IF($X$1=7,(VLOOKUP(B162,'X7'!$B:$AZ,9,FALSE)),IF($X$1=8,(VLOOKUP(B162,'X8'!$B:$AZ,9,FALSE)),IF($X$1=9,(VLOOKUP(B162,'X9'!$B:$AZ,9,FALSE)),IF($X$1=10,(VLOOKUP(B162,'X10'!$B:$AZ,9,FALSE)),IF($X$1=11,(VLOOKUP(B162,'X11'!$B:$AZ,9,FALSE)),IF($X$1=12,(VLOOKUP(B162,'X12'!$B:$AZ,9,FALSE)),IF($X$1=13,(VLOOKUP(B162,'X13'!$B:$AZ,9,FALSE)),"B")))))))))))))))</f>
        <v xml:space="preserve"> </v>
      </c>
      <c r="M162" s="184" t="str">
        <f ca="1">IF(ISERROR(IF($X$1=1,(VLOOKUP(B162,'X1'!$B:$AZ,10,FALSE)),IF($X$1=2,(VLOOKUP(B162,'X2'!$B:$AZ,10,FALSE)),IF($X$1=3,(VLOOKUP(B162,'X3'!$B:$AZ,10,FALSE)),IF($X$1=4,(VLOOKUP(B162,'X4'!$B:$AZ,10,FALSE)),IF($X$1=5,(VLOOKUP(B162,'X5'!$B:$AZ,10,FALSE)),IF($X$1=6,(VLOOKUP(B162,'X6'!$B:$AZ,10,FALSE)),IF($X$1=7,(VLOOKUP(B162,'X7'!$B:$AZ,10,FALSE)),IF($X$1=8,(VLOOKUP(B162,'X8'!$B:$AZ,10,FALSE)),IF($X$1=9,(VLOOKUP(B162,'X9'!$B:$AZ,10,FALSE)),IF($X$1=10,(VLOOKUP(B162,'X10'!$B:$AZ,10,FALSE)),IF($X$1=11,(VLOOKUP(B162,'X11'!$B:$AZ,10,FALSE)),IF($X$1=12,(VLOOKUP(B162,'X12'!$B:$AZ,10,FALSE)),IF($X$1=13,(VLOOKUP(B162,'X13'!$B:$AZ,10,FALSE)),"B"))))))))))))))=TRUE," ",(IF($X$1=1,(VLOOKUP(B162,'X1'!$B:$AZ,10,FALSE)),IF($X$1=2,(VLOOKUP(B162,'X2'!$B:$AZ,10,FALSE)),IF($X$1=3,(VLOOKUP(B162,'X3'!$B:$AZ,10,FALSE)),IF($X$1=4,(VLOOKUP(B162,'X4'!$B:$AZ,10,FALSE)),IF($X$1=5,(VLOOKUP(B162,'X5'!$B:$AZ,10,FALSE)),IF($X$1=6,(VLOOKUP(B162,'X6'!$B:$AZ,10,FALSE)),IF($X$1=7,(VLOOKUP(B162,'X7'!$B:$AZ,10,FALSE)),IF($X$1=8,(VLOOKUP(B162,'X8'!$B:$AZ,10,FALSE)),IF($X$1=9,(VLOOKUP(B162,'X9'!$B:$AZ,10,FALSE)),IF($X$1=10,(VLOOKUP(B162,'X10'!$B:$AZ,10,FALSE)),IF($X$1=11,(VLOOKUP(B162,'X11'!$B:$AZ,10,FALSE)),IF($X$1=12,(VLOOKUP(B162,'X12'!$B:$AZ,10,FALSE)),IF($X$1=13,(VLOOKUP(B162,'X13'!$B:$AZ,10,FALSE)),"B")))))))))))))))</f>
        <v xml:space="preserve"> </v>
      </c>
      <c r="N162" s="185" t="str">
        <f ca="1">IF(ISERROR(IF($X$1=1,(VLOOKUP(B162,'X1'!$B:$AZ,45,FALSE)),IF($X$1=2,(VLOOKUP(B162,'X2'!$B:$AZ,45,FALSE)),IF($X$1=3,(VLOOKUP(B162,'X3'!$B:$AZ,45,FALSE)),IF($X$1=4,(VLOOKUP(B162,'X4'!$B:$AZ,45,FALSE)),IF($X$1=5,(VLOOKUP(B162,'X5'!$B:$AZ,45,FALSE)),IF($X$1=6,(VLOOKUP(B162,'X6'!$B:$AZ,45,FALSE)),IF($X$1=7,(VLOOKUP(B162,'X7'!$B:$AZ,45,FALSE)),IF($X$1=8,(VLOOKUP(B162,'X8'!$B:$AZ,45,FALSE)),IF($X$1=9,(VLOOKUP(B162,'X9'!$B:$AZ,45,FALSE)),IF($X$1=10,(VLOOKUP(B162,'X10'!$B:$AZ,45,FALSE)),IF($X$1=11,(VLOOKUP(B162,'X11'!$B:$AZ,45,FALSE)),IF($X$1=12,(VLOOKUP(B162,'X12'!$B:$AZ,45,FALSE)),IF($X$1=13,(VLOOKUP(B162,'X13'!$B:$AZ,45,FALSE)),"B"))))))))))))))=TRUE," ",(IF($X$1=1,(VLOOKUP(B162,'X1'!$B:$AZ,45,FALSE)),IF($X$1=2,(VLOOKUP(B162,'X2'!$B:$AZ,45,FALSE)),IF($X$1=3,(VLOOKUP(B162,'X3'!$B:$AZ,45,FALSE)),IF($X$1=4,(VLOOKUP(B162,'X4'!$B:$AZ,45,FALSE)),IF($X$1=5,(VLOOKUP(B162,'X5'!$B:$AZ,45,FALSE)),IF($X$1=6,(VLOOKUP(B162,'X6'!$B:$AZ,45,FALSE)),IF($X$1=7,(VLOOKUP(B162,'X7'!$B:$AZ,45,FALSE)),IF($X$1=8,(VLOOKUP(B162,'X8'!$B:$AZ,45,FALSE)),IF($X$1=9,(VLOOKUP(B162,'X9'!$B:$AZ,45,FALSE)),IF($X$1=10,(VLOOKUP(B162,'X10'!$B:$AZ,45,FALSE)),IF($X$1=11,(VLOOKUP(B162,'X11'!$B:$AZ,45,FALSE)),IF($X$1=12,(VLOOKUP(B162,'X12'!$B:$AZ,45,FALSE)),IF($X$1=13,(VLOOKUP(B162,'X13'!$B:$AZ,45,FALSE)),"B")))))))))))))))</f>
        <v xml:space="preserve"> </v>
      </c>
      <c r="O162" s="184" t="str">
        <f ca="1">IF(ISERROR(IF($X$1=1,(VLOOKUP(B162,'X1'!$B:$AZ,11,FALSE)),IF($X$1=2,(VLOOKUP(B162,'X2'!$B:$AZ,11,FALSE)),IF($X$1=3,(VLOOKUP(B162,'X3'!$B:$AZ,11,FALSE)),IF($X$1=4,(VLOOKUP(B162,'X4'!$B:$AZ,11,FALSE)),IF($X$1=5,(VLOOKUP(B162,'X5'!$B:$AZ,11,FALSE)),IF($X$1=6,(VLOOKUP(B162,'X6'!$B:$AZ,11,FALSE)),IF($X$1=7,(VLOOKUP(B162,'X7'!$B:$AZ,11,FALSE)),IF($X$1=8,(VLOOKUP(B162,'X8'!$B:$AZ,11,FALSE)),IF($X$1=9,(VLOOKUP(B162,'X9'!$B:$AZ,11,FALSE)),IF($X$1=10,(VLOOKUP(B162,'X10'!$B:$AZ,11,FALSE)),IF($X$1=11,(VLOOKUP(B162,'X11'!$B:$AZ,11,FALSE)),IF($X$1=12,(VLOOKUP(B162,'X12'!$B:$AZ,11,FALSE)),IF($X$1=13,(VLOOKUP(B162,'X13'!$B:$AZ,11,FALSE)),"B"))))))))))))))=TRUE," ",(IF($X$1=1,(VLOOKUP(B162,'X1'!$B:$AZ,11,FALSE)),IF($X$1=2,(VLOOKUP(B162,'X2'!$B:$AZ,11,FALSE)),IF($X$1=3,(VLOOKUP(B162,'X3'!$B:$AZ,11,FALSE)),IF($X$1=4,(VLOOKUP(B162,'X4'!$B:$AZ,11,FALSE)),IF($X$1=5,(VLOOKUP(B162,'X5'!$B:$AZ,11,FALSE)),IF($X$1=6,(VLOOKUP(B162,'X6'!$B:$AZ,11,FALSE)),IF($X$1=7,(VLOOKUP(B162,'X7'!$B:$AZ,11,FALSE)),IF($X$1=8,(VLOOKUP(B162,'X8'!$B:$AZ,11,FALSE)),IF($X$1=9,(VLOOKUP(B162,'X9'!$B:$AZ,11,FALSE)),IF($X$1=10,(VLOOKUP(B162,'X10'!$B:$AZ,11,FALSE)),IF($X$1=11,(VLOOKUP(B162,'X11'!$B:$AZ,11,FALSE)),IF($X$1=12,(VLOOKUP(B162,'X12'!$B:$AZ,11,FALSE)),IF($X$1=13,(VLOOKUP(B162,'X13'!$B:$AZ,11,FALSE)),"B")))))))))))))))</f>
        <v xml:space="preserve"> </v>
      </c>
      <c r="P162" s="184" t="str">
        <f ca="1">IF(ISERROR(IF($X$1=1,(VLOOKUP(B162,'X1'!$B:$AZ,12,FALSE)),IF($X$1=2,(VLOOKUP(B162,'X2'!$B:$AZ,12,FALSE)),IF($X$1=3,(VLOOKUP(B162,'X3'!$B:$AZ,12,FALSE)),IF($X$1=4,(VLOOKUP(B162,'X4'!$B:$AZ,12,FALSE)),IF($X$1=5,(VLOOKUP(B162,'X5'!$B:$AZ,12,FALSE)),IF($X$1=6,(VLOOKUP(B162,'X6'!$B:$AZ,12,FALSE)),IF($X$1=7,(VLOOKUP(B162,'X7'!$B:$AZ,12,FALSE)),IF($X$1=8,(VLOOKUP(B162,'X8'!$B:$AZ,12,FALSE)),IF($X$1=9,(VLOOKUP(B162,'X9'!$B:$AZ,12,FALSE)),IF($X$1=10,(VLOOKUP(B162,'X10'!$B:$AZ,12,FALSE)),IF($X$1=11,(VLOOKUP(B162,'X11'!$B:$AZ,12,FALSE)),IF($X$1=12,(VLOOKUP(B162,'X12'!$B:$AZ,12,FALSE)),IF($X$1=13,(VLOOKUP(B162,'X13'!$B:$AZ,12,FALSE)),"B"))))))))))))))=TRUE," ",(IF($X$1=1,(VLOOKUP(B162,'X1'!$B:$AZ,12,FALSE)),IF($X$1=2,(VLOOKUP(B162,'X2'!$B:$AZ,12,FALSE)),IF($X$1=3,(VLOOKUP(B162,'X3'!$B:$AZ,12,FALSE)),IF($X$1=4,(VLOOKUP(B162,'X4'!$B:$AZ,12,FALSE)),IF($X$1=5,(VLOOKUP(B162,'X5'!$B:$AZ,12,FALSE)),IF($X$1=6,(VLOOKUP(B162,'X6'!$B:$AZ,12,FALSE)),IF($X$1=7,(VLOOKUP(B162,'X7'!$B:$AZ,12,FALSE)),IF($X$1=8,(VLOOKUP(B162,'X8'!$B:$AZ,12,FALSE)),IF($X$1=9,(VLOOKUP(B162,'X9'!$B:$AZ,12,FALSE)),IF($X$1=10,(VLOOKUP(B162,'X10'!$B:$AZ,12,FALSE)),IF($X$1=11,(VLOOKUP(B162,'X11'!$B:$AZ,12,FALSE)),IF($X$1=12,(VLOOKUP(B162,'X12'!$B:$AZ,12,FALSE)),IF($X$1=13,(VLOOKUP(B162,'X13'!$B:$AZ,12,FALSE)),"B")))))))))))))))</f>
        <v xml:space="preserve"> </v>
      </c>
      <c r="Q162" s="185" t="str">
        <f ca="1">IF(ISERROR(IF($X$1=1,(VLOOKUP(B162,'X1'!$B:$AZ,46,FALSE)),IF($X$1=2,(VLOOKUP(B162,'X2'!$B:$AZ,46,FALSE)),IF($X$1=3,(VLOOKUP(B162,'X3'!$B:$AZ,46,FALSE)),IF($X$1=4,(VLOOKUP(B162,'X4'!$B:$AZ,46,FALSE)),IF($X$1=5,(VLOOKUP(B162,'X5'!$B:$AZ,46,FALSE)),IF($X$1=6,(VLOOKUP(B162,'X6'!$B:$AZ,46,FALSE)),IF($X$1=7,(VLOOKUP(B162,'X7'!$B:$AZ,46,FALSE)),IF($X$1=8,(VLOOKUP(B162,'X8'!$B:$AZ,46,FALSE)),IF($X$1=9,(VLOOKUP(B162,'X9'!$B:$AZ,46,FALSE)),IF($X$1=10,(VLOOKUP(B162,'X10'!$B:$AZ,46,FALSE)),IF($X$1=11,(VLOOKUP(B162,'X11'!$B:$AZ,46,FALSE)),IF($X$1=12,(VLOOKUP(B162,'X12'!$B:$AZ,46,FALSE)),IF($X$1=13,(VLOOKUP(B162,'X13'!$B:$AZ,46,FALSE)),"B"))))))))))))))=TRUE," ",(IF($X$1=1,(VLOOKUP(B162,'X1'!$B:$AZ,46,FALSE)),IF($X$1=2,(VLOOKUP(B162,'X2'!$B:$AZ,46,FALSE)),IF($X$1=3,(VLOOKUP(B162,'X3'!$B:$AZ,46,FALSE)),IF($X$1=4,(VLOOKUP(B162,'X4'!$B:$AZ,46,FALSE)),IF($X$1=5,(VLOOKUP(B162,'X5'!$B:$AZ,46,FALSE)),IF($X$1=6,(VLOOKUP(B162,'X6'!$B:$AZ,46,FALSE)),IF($X$1=7,(VLOOKUP(B162,'X7'!$B:$AZ,46,FALSE)),IF($X$1=8,(VLOOKUP(B162,'X8'!$B:$AZ,46,FALSE)),IF($X$1=9,(VLOOKUP(B162,'X9'!$B:$AZ,46,FALSE)),IF($X$1=10,(VLOOKUP(B162,'X10'!$B:$AZ,46,FALSE)),IF($X$1=11,(VLOOKUP(B162,'X11'!$B:$AZ,46,FALSE)),IF($X$1=12,(VLOOKUP(B162,'X12'!$B:$AZ,46,FALSE)),IF($X$1=13,(VLOOKUP(B162,'X13'!$B:$AZ,46,FALSE)),"B")))))))))))))))</f>
        <v xml:space="preserve"> </v>
      </c>
      <c r="R162" s="185" t="str">
        <f ca="1">IF(ISERROR(IF($X$1=1,(VLOOKUP(B162,'X1'!$B:$AZ,15,FALSE)),IF($X$1=2,(VLOOKUP(B162,'X2'!$B:$AZ,15,FALSE)),IF($X$1=3,(VLOOKUP(B162,'X3'!$B:$AZ,15,FALSE)),IF($X$1=4,(VLOOKUP(B162,'X4'!$B:$AZ,15,FALSE)),IF($X$1=5,(VLOOKUP(B162,'X5'!$B:$AZ,15,FALSE)),IF($X$1=6,(VLOOKUP(B162,'X6'!$B:$AZ,15,FALSE)),IF($X$1=7,(VLOOKUP(B162,'X7'!$B:$AZ,15,FALSE)),IF($X$1=8,(VLOOKUP(B162,'X8'!$B:$AZ,15,FALSE)),IF($X$1=9,(VLOOKUP(B162,'X9'!$B:$AZ,15,FALSE)),IF($X$1=10,(VLOOKUP(B162,'X10'!$B:$AZ,15,FALSE)),IF($X$1=11,(VLOOKUP(B162,'X11'!$B:$AZ,15,FALSE)),IF($X$1=12,(VLOOKUP(B162,'X12'!$B:$AZ,15,FALSE)),IF($X$1=13,(VLOOKUP(B162,'X13'!$B:$AZ,15,FALSE)),"B"))))))))))))))=TRUE," ",(IF($X$1=1,(VLOOKUP(B162,'X1'!$B:$AZ,15,FALSE)),IF($X$1=2,(VLOOKUP(B162,'X2'!$B:$AZ,15,FALSE)),IF($X$1=3,(VLOOKUP(B162,'X3'!$B:$AZ,15,FALSE)),IF($X$1=4,(VLOOKUP(B162,'X4'!$B:$AZ,15,FALSE)),IF($X$1=5,(VLOOKUP(B162,'X5'!$B:$AZ,15,FALSE)),IF($X$1=6,(VLOOKUP(B162,'X6'!$B:$AZ,15,FALSE)),IF($X$1=7,(VLOOKUP(B162,'X7'!$B:$AZ,15,FALSE)),IF($X$1=8,(VLOOKUP(B162,'X8'!$B:$AZ,15,FALSE)),IF($X$1=9,(VLOOKUP(B162,'X9'!$B:$AZ,15,FALSE)),IF($X$1=10,(VLOOKUP(B162,'X10'!$B:$AZ,15,FALSE)),IF($X$1=11,(VLOOKUP(B162,'X11'!$B:$AZ,15,FALSE)),IF($X$1=12,(VLOOKUP(B162,'X12'!$B:$AZ,15,FALSE)),IF($X$1=13,(VLOOKUP(B162,'X13'!$B:$AZ,15,FALSE)),"B")))))))))))))))</f>
        <v xml:space="preserve"> </v>
      </c>
      <c r="S162" s="185" t="str">
        <f ca="1">IF(ISERROR(IF((IF($X$1=1,(VLOOKUP(B162,'X1'!$B:$AZ,14,FALSE)),(IF($X$1=2,(VLOOKUP(B162,'X2'!$B:$AZ,14,FALSE)),(IF($X$1=3,(VLOOKUP(B162,'X3'!$B:$AZ,14,FALSE)),(IF($X$1=4,(VLOOKUP(B162,'X4'!$B:$AZ,14,FALSE)),(IF($X$1=5,(VLOOKUP(B162,'X5'!$B:$AZ,14,FALSE)),(IF($X$1=6,(VLOOKUP(B162,'X6'!$B:$AZ,14,FALSE)),(IF($X$1=7,(VLOOKUP(B162,'X7'!$B:$AZ,14,FALSE)),(IF($X$1=8,(VLOOKUP(B162,'X8'!$B:$AZ,14,FALSE)),(IF($X$1=9,(VLOOKUP(B162,'X9'!$B:$AZ,14,FALSE)),(IF($X$1=10,(VLOOKUP(B162,'X10'!$B:$AZ,14,FALSE)),(IF($X$1=11,(VLOOKUP(B162,'X11'!$B:$AZ,14,FALSE)),(IF($X$1=12,(VLOOKUP(B162,'X12'!$B:$AZ,14,FALSE)),(VLOOKUP(B162,'X13'!$B:$AZ,14,FALSE))))))))))))))))))))))))))=$V$1," ",(IF($X$1=1,(VLOOKUP(B162,'X1'!$B:$AZ,14,FALSE)),(IF($X$1=2,(VLOOKUP(B162,'X2'!$B:$AZ,14,FALSE)),(IF($X$1=3,(VLOOKUP(B162,'X3'!$B:$AZ,14,FALSE)),(IF($X$1=4,(VLOOKUP(B162,'X4'!$B:$AZ,14,FALSE)),(IF($X$1=5,(VLOOKUP(B162,'X5'!$B:$AZ,14,FALSE)),(IF($X$1=6,(VLOOKUP(B162,'X6'!$B:$AZ,14,FALSE)),(IF($X$1=7,(VLOOKUP(B162,'X7'!$B:$AZ,14,FALSE)),(IF($X$1=8,(VLOOKUP(B162,'X8'!$B:$AZ,14,FALSE)),(IF($X$1=9,(VLOOKUP(B162,'X9'!$B:$AZ,14,FALSE)),(IF($X$1=10,(VLOOKUP(B162,'X10'!$B:$AZ,14,FALSE)),(IF($X$1=11,(VLOOKUP(B162,'X11'!$B:$AZ,14,FALSE)),(IF($X$1=12,(VLOOKUP(B162,'X12'!$B:$AZ,14,FALSE)),(VLOOKUP(B162,'X13'!$B:$AZ,14,FALSE))))))))))))))))))))))))))))=TRUE," ",(IF((IF($X$1=1,(VLOOKUP(B162,'X1'!$B:$AZ,14,FALSE)),(IF($X$1=2,(VLOOKUP(B162,'X2'!$B:$AZ,14,FALSE)),(IF($X$1=3,(VLOOKUP(B162,'X3'!$B:$AZ,14,FALSE)),(IF($X$1=4,(VLOOKUP(B162,'X4'!$B:$AZ,14,FALSE)),(IF($X$1=5,(VLOOKUP(B162,'X5'!$B:$AZ,14,FALSE)),(IF($X$1=6,(VLOOKUP(B162,'X6'!$B:$AZ,14,FALSE)),(IF($X$1=7,(VLOOKUP(B162,'X7'!$B:$AZ,14,FALSE)),(IF($X$1=8,(VLOOKUP(B162,'X8'!$B:$AZ,14,FALSE)),(IF($X$1=9,(VLOOKUP(B162,'X9'!$B:$AZ,14,FALSE)),(IF($X$1=10,(VLOOKUP(B162,'X10'!$B:$AZ,14,FALSE)),(IF($X$1=11,(VLOOKUP(B162,'X11'!$B:$AZ,14,FALSE)),(IF($X$1=12,(VLOOKUP(B162,'X12'!$B:$AZ,14,FALSE)),(VLOOKUP(B162,'X13'!$B:$AZ,14,FALSE))))))))))))))))))))))))))=$V$1," ",(IF($X$1=1,(VLOOKUP(B162,'X1'!$B:$AZ,14,FALSE)),(IF($X$1=2,(VLOOKUP(B162,'X2'!$B:$AZ,14,FALSE)),(IF($X$1=3,(VLOOKUP(B162,'X3'!$B:$AZ,14,FALSE)),(IF($X$1=4,(VLOOKUP(B162,'X4'!$B:$AZ,14,FALSE)),(IF($X$1=5,(VLOOKUP(B162,'X5'!$B:$AZ,14,FALSE)),(IF($X$1=6,(VLOOKUP(B162,'X6'!$B:$AZ,14,FALSE)),(IF($X$1=7,(VLOOKUP(B162,'X7'!$B:$AZ,14,FALSE)),(IF($X$1=8,(VLOOKUP(B162,'X8'!$B:$AZ,14,FALSE)),(IF($X$1=9,(VLOOKUP(B162,'X9'!$B:$AZ,14,FALSE)),(IF($X$1=10,(VLOOKUP(B162,'X10'!$B:$AZ,14,FALSE)),(IF($X$1=11,(VLOOKUP(B162,'X11'!$B:$AZ,14,FALSE)),(IF($X$1=12,(VLOOKUP(B162,'X12'!$B:$AZ,14,FALSE)),(VLOOKUP(B162,'X13'!$B:$AZ,14,FALSE)))))))))))))))))))))))))))))</f>
        <v xml:space="preserve"> </v>
      </c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</row>
    <row r="163" spans="1:67" ht="14.1" customHeight="1" x14ac:dyDescent="0.2">
      <c r="A163" s="156" t="s">
        <v>1058</v>
      </c>
      <c r="B163" s="122" t="str">
        <f>IF(ISERROR(IF($U$16=1,(VLOOKUP(A163,$AC$89:$AH$125,2,FALSE)),IF((IF($X$1=1,'X1'!B122,(IF($X$1=2,'X2'!B122,(IF($X$1=3,'X3'!B122,(IF($X$1=4,'X4'!B122,(IF($X$1=5,'X5'!B122,(IF($X$1=6,'X6'!B122,(IF($X$1=7,'X7'!B122,(IF($X$1=8,'X8'!B122,(IF($X$1=9,'X9'!B122,(IF($X$1=10,'X10'!B122,(IF($X$1=11,'X11'!B122,(IF($X$1=12,'X12'!B122,'X13'!B122))))))))))))))))))))))))="","",(IF($X$1=1,'X1'!B122,(IF($X$1=2,'X2'!B122,(IF($X$1=3,'X3'!B122,(IF($X$1=4,'X4'!B122,(IF($X$1=5,'X5'!B122,(IF($X$1=6,'X6'!B122,(IF($X$1=7,'X7'!B122,(IF($X$1=8,'X8'!B122,(IF($X$1=9,'X9'!B122,(IF($X$1=10,'X10'!B122,(IF($X$1=11,'X11'!B122,(IF($X$1=12,'X12'!B122,'X13'!B122)))))))))))))))))))))))))))=TRUE," ",(IF($U$16=1,(VLOOKUP(A163,$AC$89:$AH$125,2,FALSE)),IF((IF($X$1=1,'X1'!B122,(IF($X$1=2,'X2'!B122,(IF($X$1=3,'X3'!B122,(IF($X$1=4,'X4'!B122,(IF($X$1=5,'X5'!B122,(IF($X$1=6,'X6'!B122,(IF($X$1=7,'X7'!B122,(IF($X$1=8,'X8'!B122,(IF($X$1=9,'X9'!B122,(IF($X$1=10,'X10'!B122,(IF($X$1=11,'X11'!B122,(IF($X$1=12,'X12'!B122,'X13'!B122))))))))))))))))))))))))="","",(IF($X$1=1,'X1'!B122,(IF($X$1=2,'X2'!B122,(IF($X$1=3,'X3'!B122,(IF($X$1=4,'X4'!B122,(IF($X$1=5,'X5'!B122,(IF($X$1=6,'X6'!B122,(IF($X$1=7,'X7'!B122,(IF($X$1=8,'X8'!B122,(IF($X$1=9,'X9'!B122,(IF($X$1=10,'X10'!B122,(IF($X$1=11,'X11'!B122,(IF($X$1=12,'X12'!B122,'X13'!B122))))))))))))))))))))))))))))</f>
        <v/>
      </c>
      <c r="C163" s="181" t="str">
        <f ca="1">IF(ISERROR(IF($X$1=1,(VLOOKUP(B163,'X1'!$B:$AZ,47,FALSE)),IF($X$1=2,(VLOOKUP(B163,'X2'!$B:$AZ,47,FALSE)),IF($X$1=3,(VLOOKUP(B163,'X3'!$B:$AZ,47,FALSE)),IF($X$1=4,(VLOOKUP(B163,'X4'!$B:$AZ,47,FALSE)),IF($X$1=5,(VLOOKUP(B163,'X5'!$B:$AZ,47,FALSE)),IF($X$1=6,(VLOOKUP(B163,'X6'!$B:$AZ,47,FALSE)),IF($X$1=7,(VLOOKUP(B163,'X7'!$B:$AZ,47,FALSE)),IF($X$1=8,(VLOOKUP(B163,'X8'!$B:$AZ,47,FALSE)),IF($X$1=9,(VLOOKUP(B163,'X9'!$B:$AZ,47,FALSE)),IF($X$1=10,(VLOOKUP(B163,'X10'!$B:$AZ,47,FALSE)),IF($X$1=11,(VLOOKUP(B163,'X11'!$B:$AZ,47,FALSE)),IF($X$1=12,(VLOOKUP(B163,'X12'!$B:$AZ,47,FALSE)),IF($X$1=13,(VLOOKUP(B163,'X13'!$B:$AZ,47,FALSE)),"B"))))))))))))))=TRUE," ",(IF($X$1=1,(VLOOKUP(B163,'X1'!$B:$AZ,47,FALSE)),IF($X$1=2,(VLOOKUP(B163,'X2'!$B:$AZ,47,FALSE)),IF($X$1=3,(VLOOKUP(B163,'X3'!$B:$AZ,47,FALSE)),IF($X$1=4,(VLOOKUP(B163,'X4'!$B:$AZ,47,FALSE)),IF($X$1=5,(VLOOKUP(B163,'X5'!$B:$AZ,47,FALSE)),IF($X$1=6,(VLOOKUP(B163,'X6'!$B:$AZ,47,FALSE)),IF($X$1=7,(VLOOKUP(B163,'X7'!$B:$AZ,47,FALSE)),IF($X$1=8,(VLOOKUP(B163,'X8'!$B:$AZ,47,FALSE)),IF($X$1=9,(VLOOKUP(B163,'X9'!$B:$AZ,47,FALSE)),IF($X$1=10,(VLOOKUP(B163,'X10'!$B:$AZ,47,FALSE)),IF($X$1=11,(VLOOKUP(B163,'X11'!$B:$AZ,47,FALSE)),IF($X$1=12,(VLOOKUP(B163,'X12'!$B:$AZ,47,FALSE)),IF($X$1=13,(VLOOKUP(B163,'X13'!$B:$AZ,47,FALSE)),"B")))))))))))))))</f>
        <v xml:space="preserve"> </v>
      </c>
      <c r="D163" s="181" t="str">
        <f ca="1">IF(ISERROR(IF($X$1=1,(VLOOKUP(B163,'X1'!$B:$AP,41,FALSE)),IF($X$1=2,(VLOOKUP(B163,'X2'!$B:$AP,41,FALSE)),IF($X$1=3,(VLOOKUP(B163,'X3'!$B:$AP,41,FALSE)),IF($X$1=4,(VLOOKUP(B163,'X4'!$B:$AP,41,FALSE)),IF($X$1=5,(VLOOKUP(B163,'X5'!$B:$AP,41,FALSE)),IF($X$1=6,(VLOOKUP(B163,'X6'!$B:$AP,41,FALSE)),IF($X$1=7,(VLOOKUP(B163,'X7'!$B:$AP,41,FALSE)),IF($X$1=8,(VLOOKUP(B163,'X8'!$B:$AP,41,FALSE)),IF($X$1=9,(VLOOKUP(B163,'X9'!$B:$AP,41,FALSE)),IF($X$1=10,(VLOOKUP(B163,'X10'!$B:$AP,41,FALSE)),IF($X$1=11,(VLOOKUP(B163,'X11'!$B:$AP,41,FALSE)),IF($X$1=12,(VLOOKUP(B163,'X12'!$B:$AP,41,FALSE)),IF($X$1=13,(VLOOKUP(B163,'X13'!$B:$AP,41,FALSE)),"B"))))))))))))))=TRUE," ",(IF($X$1=1,(VLOOKUP(B163,'X1'!$B:$AP,41,FALSE)),IF($X$1=2,(VLOOKUP(B163,'X2'!$B:$AP,41,FALSE)),IF($X$1=3,(VLOOKUP(B163,'X3'!$B:$AP,41,FALSE)),IF($X$1=4,(VLOOKUP(B163,'X4'!$B:$AP,41,FALSE)),IF($X$1=5,(VLOOKUP(B163,'X5'!$B:$AP,41,FALSE)),IF($X$1=6,(VLOOKUP(B163,'X6'!$B:$AP,41,FALSE)),IF($X$1=7,(VLOOKUP(B163,'X7'!$B:$AP,41,FALSE)),IF($X$1=8,(VLOOKUP(B163,'X8'!$B:$AP,41,FALSE)),IF($X$1=9,(VLOOKUP(B163,'X9'!$B:$AP,41,FALSE)),IF($X$1=10,(VLOOKUP(B163,'X10'!$B:$AP,41,FALSE)),IF($X$1=11,(VLOOKUP(B163,'X11'!$B:$AP,41,FALSE)),IF($X$1=12,(VLOOKUP(B163,'X12'!$B:$AP,41,FALSE)),IF($X$1=13,(VLOOKUP(B163,'X13'!$B:$AP,41,FALSE)),"B")))))))))))))))</f>
        <v xml:space="preserve"> </v>
      </c>
      <c r="E163" s="182" t="str">
        <f ca="1">IF(ISERROR(IF($X$1=1,(VLOOKUP(B163,'X1'!$B:$AP,7,FALSE)),IF($X$1=2,(VLOOKUP(B163,'X2'!$B:$AP,7,FALSE)),IF($X$1=3,(VLOOKUP(B163,'X3'!$B:$AP,7,FALSE)),IF($X$1=4,(VLOOKUP(B163,'X4'!$B:$AP,7,FALSE)),IF($X$1=5,(VLOOKUP(B163,'X5'!$B:$AP,7,FALSE)),IF($X$1=6,(VLOOKUP(B163,'X6'!$B:$AP,7,FALSE)),IF($X$1=7,(VLOOKUP(B163,'X7'!$B:$AP,7,FALSE)),IF($X$1=8,(VLOOKUP(B163,'X8'!$B:$AP,7,FALSE)),IF($X$1=9,(VLOOKUP(B163,'X9'!$B:$AP,7,FALSE)),IF($X$1=10,(VLOOKUP(B163,'X10'!$B:$AP,7,FALSE)),IF($X$1=11,(VLOOKUP(B163,'X11'!$B:$AP,7,FALSE)),IF($X$1=12,(VLOOKUP(B163,'X12'!$B:$AP,7,FALSE)),IF($X$1=13,(VLOOKUP(B163,'X13'!$B:$AP,7,FALSE)),"B"))))))))))))))=TRUE," ",(IF($X$1=1,(VLOOKUP(B163,'X1'!$B:$AP,7,FALSE)),IF($X$1=2,(VLOOKUP(B163,'X2'!$B:$AP,7,FALSE)),IF($X$1=3,(VLOOKUP(B163,'X3'!$B:$AP,7,FALSE)),IF($X$1=4,(VLOOKUP(B163,'X4'!$B:$AP,7,FALSE)),IF($X$1=5,(VLOOKUP(B163,'X5'!$B:$AP,7,FALSE)),IF($X$1=6,(VLOOKUP(B163,'X6'!$B:$AP,7,FALSE)),IF($X$1=7,(VLOOKUP(B163,'X7'!$B:$AP,7,FALSE)),IF($X$1=8,(VLOOKUP(B163,'X8'!$B:$AP,7,FALSE)),IF($X$1=9,(VLOOKUP(B163,'X9'!$B:$AP,7,FALSE)),IF($X$1=10,(VLOOKUP(B163,'X10'!$B:$AP,7,FALSE)),IF($X$1=11,(VLOOKUP(B163,'X11'!$B:$AP,7,FALSE)),IF($X$1=12,(VLOOKUP(B163,'X12'!$B:$AP,7,FALSE)),IF($X$1=13,(VLOOKUP(B163,'X13'!$B:$AP,7,FALSE)),"B")))))))))))))))</f>
        <v xml:space="preserve"> </v>
      </c>
      <c r="F163" s="182" t="str">
        <f ca="1">IF(ISERROR(IF((IF($X$1=1,(VLOOKUP(B163,'X1'!$B:$AO,6,FALSE)),(IF($X$1=2,(VLOOKUP(B163,'X2'!$B:$AO,6,FALSE)),(IF($X$1=3,(VLOOKUP(B163,'X3'!$B:$AO,6,FALSE)),(IF($X$1=4,(VLOOKUP(B163,'X4'!$B:$AO,6,FALSE)),(IF($X$1=5,(VLOOKUP(B163,'X5'!$B:$AO,6,FALSE)),(IF($X$1=6,(VLOOKUP(B163,'X6'!$B:$AO,6,FALSE)),(IF($X$1=7,(VLOOKUP(B163,'X7'!$B:$AO,6,FALSE)),(IF($X$1=8,(VLOOKUP(B163,'X8'!$B:$AO,6,FALSE)),(IF($X$1=9,(VLOOKUP(B163,'X9'!$B:$AO,6,FALSE)),(IF($X$1=10,(VLOOKUP(B163,'X10'!$B:$AO,6,FALSE)),(IF($X$1=11,(VLOOKUP(B163,'X11'!$B:$AO,6,FALSE)),(IF($X$1=12,(VLOOKUP(B163,'X12'!$B:$AO,6,FALSE)),(VLOOKUP(B163,'X13'!$B:$AO,6,FALSE))))))))))))))))))))))))))=$V$1," ",(IF($X$1=1,(VLOOKUP(B163,'X1'!$B:$AO,6,FALSE)),(IF($X$1=2,(VLOOKUP(B163,'X2'!$B:$AO,6,FALSE)),(IF($X$1=3,(VLOOKUP(B163,'X3'!$B:$AO,6,FALSE)),(IF($X$1=4,(VLOOKUP(B163,'X4'!$B:$AO,6,FALSE)),(IF($X$1=5,(VLOOKUP(B163,'X5'!$B:$AO,6,FALSE)),(IF($X$1=6,(VLOOKUP(B163,'X6'!$B:$AO,6,FALSE)),(IF($X$1=7,(VLOOKUP(B163,'X7'!$B:$AO,6,FALSE)),(IF($X$1=8,(VLOOKUP(B163,'X8'!$B:$AO,6,FALSE)),(IF($X$1=9,(VLOOKUP(B163,'X9'!$B:$AO,6,FALSE)),(IF($X$1=10,(VLOOKUP(B163,'X10'!$B:$AO,6,FALSE)),(IF($X$1=11,(VLOOKUP(B163,'X11'!$B:$AO,6,FALSE)),(IF($X$1=12,(VLOOKUP(B163,'X12'!$B:$AO,6,FALSE)),(VLOOKUP(B163,'X13'!$B:$AO,6,FALSE))))))))))))))))))))))))))))=TRUE," ",(IF((IF($X$1=1,(VLOOKUP(B163,'X1'!$B:$AO,6,FALSE)),(IF($X$1=2,(VLOOKUP(B163,'X2'!$B:$AO,6,FALSE)),(IF($X$1=3,(VLOOKUP(B163,'X3'!$B:$AO,6,FALSE)),(IF($X$1=4,(VLOOKUP(B163,'X4'!$B:$AO,6,FALSE)),(IF($X$1=5,(VLOOKUP(B163,'X5'!$B:$AO,6,FALSE)),(IF($X$1=6,(VLOOKUP(B163,'X6'!$B:$AO,6,FALSE)),(IF($X$1=7,(VLOOKUP(B163,'X7'!$B:$AO,6,FALSE)),(IF($X$1=8,(VLOOKUP(B163,'X8'!$B:$AO,6,FALSE)),(IF($X$1=9,(VLOOKUP(B163,'X9'!$B:$AO,6,FALSE)),(IF($X$1=10,(VLOOKUP(B163,'X10'!$B:$AO,6,FALSE)),(IF($X$1=11,(VLOOKUP(B163,'X11'!$B:$AO,6,FALSE)),(IF($X$1=12,(VLOOKUP(B163,'X12'!$B:$AO,6,FALSE)),(VLOOKUP(B163,'X13'!$B:$AO,6,FALSE))))))))))))))))))))))))))=$V$1," ",(IF($X$1=1,(VLOOKUP(B163,'X1'!$B:$AO,6,FALSE)),(IF($X$1=2,(VLOOKUP(B163,'X2'!$B:$AO,6,FALSE)),(IF($X$1=3,(VLOOKUP(B163,'X3'!$B:$AO,6,FALSE)),(IF($X$1=4,(VLOOKUP(B163,'X4'!$B:$AO,6,FALSE)),(IF($X$1=5,(VLOOKUP(B163,'X5'!$B:$AO,6,FALSE)),(IF($X$1=6,(VLOOKUP(B163,'X6'!$B:$AO,6,FALSE)),(IF($X$1=7,(VLOOKUP(B163,'X7'!$B:$AO,6,FALSE)),(IF($X$1=8,(VLOOKUP(B163,'X8'!$B:$AO,6,FALSE)),(IF($X$1=9,(VLOOKUP(B163,'X9'!$B:$AO,6,FALSE)),(IF($X$1=10,(VLOOKUP(B163,'X10'!$B:$AO,6,FALSE)),(IF($X$1=11,(VLOOKUP(B163,'X11'!$B:$AO,6,FALSE)),(IF($X$1=12,(VLOOKUP(B163,'X12'!$B:$AO,6,FALSE)),(VLOOKUP(B163,'X13'!$B:$AO,6,FALSE)))))))))))))))))))))))))))))</f>
        <v xml:space="preserve"> </v>
      </c>
      <c r="G163" s="182" t="str">
        <f ca="1">IF(ISERROR(IF($X$1=1,(VLOOKUP(B163,'X1'!$B:$AZ,44,FALSE)),IF($X$1=2,(VLOOKUP(B163,'X2'!$B:$AZ,44,FALSE)),IF($X$1=3,(VLOOKUP(B163,'X3'!$B:$AZ,44,FALSE)),IF($X$1=4,(VLOOKUP(B163,'X4'!$B:$AZ,44,FALSE)),IF($X$1=5,(VLOOKUP(B163,'X5'!$B:$AZ,44,FALSE)),IF($X$1=6,(VLOOKUP(B163,'X6'!$B:$AZ,44,FALSE)),IF($X$1=7,(VLOOKUP(B163,'X7'!$B:$AZ,44,FALSE)),IF($X$1=8,(VLOOKUP(B163,'X8'!$B:$AZ,44,FALSE)),IF($X$1=9,(VLOOKUP(B163,'X9'!$B:$AZ,44,FALSE)),IF($X$1=10,(VLOOKUP(B163,'X10'!$B:$AZ,44,FALSE)),IF($X$1=11,(VLOOKUP(B163,'X11'!$B:$AZ,44,FALSE)),IF($X$1=12,(VLOOKUP(B163,'X12'!$B:$AZ,44,FALSE)),IF($X$1=13,(VLOOKUP(B163,'X13'!$B:$AZ,44,FALSE)),"B"))))))))))))))=TRUE," ",(IF($X$1=1,(VLOOKUP(B163,'X1'!$B:$AZ,44,FALSE)),IF($X$1=2,(VLOOKUP(B163,'X2'!$B:$AZ,44,FALSE)),IF($X$1=3,(VLOOKUP(B163,'X3'!$B:$AZ,44,FALSE)),IF($X$1=4,(VLOOKUP(B163,'X4'!$B:$AZ,44,FALSE)),IF($X$1=5,(VLOOKUP(B163,'X5'!$B:$AZ,44,FALSE)),IF($X$1=6,(VLOOKUP(B163,'X6'!$B:$AZ,44,FALSE)),IF($X$1=7,(VLOOKUP(B163,'X7'!$B:$AZ,44,FALSE)),IF($X$1=8,(VLOOKUP(B163,'X8'!$B:$AZ,44,FALSE)),IF($X$1=9,(VLOOKUP(B163,'X9'!$B:$AZ,44,FALSE)),IF($X$1=10,(VLOOKUP(B163,'X10'!$B:$AZ,44,FALSE)),IF($X$1=11,(VLOOKUP(B163,'X11'!$B:$AZ,44,FALSE)),IF($X$1=12,(VLOOKUP(B163,'X12'!$B:$AZ,44,FALSE)),IF($X$1=13,(VLOOKUP(B163,'X13'!$B:$AZ,44,FALSE)),"B")))))))))))))))</f>
        <v xml:space="preserve"> </v>
      </c>
      <c r="H163" s="182" t="str">
        <f ca="1">IF(ISERROR(IF($X$1=1,(VLOOKUP(B163,'X1'!$B:$AZ,8,FALSE)),IF($X$1=2,(VLOOKUP(B163,'X2'!$B:$AZ,8,FALSE)),IF($X$1=3,(VLOOKUP(B163,'X3'!$B:$AZ,8,FALSE)),IF($X$1=4,(VLOOKUP(B163,'X4'!$B:$AZ,8,FALSE)),IF($X$1=5,(VLOOKUP(B163,'X5'!$B:$AZ,8,FALSE)),IF($X$1=6,(VLOOKUP(B163,'X6'!$B:$AZ,8,FALSE)),IF($X$1=7,(VLOOKUP(B163,'X7'!$B:$AZ,8,FALSE)),IF($X$1=8,(VLOOKUP(B163,'X8'!$B:$AZ,8,FALSE)),IF($X$1=9,(VLOOKUP(B163,'X9'!$B:$AZ,8,FALSE)),IF($X$1=10,(VLOOKUP(B163,'X10'!$B:$AZ,8,FALSE)),IF($X$1=11,(VLOOKUP(B163,'X11'!$B:$AZ,8,FALSE)),IF($X$1=12,(VLOOKUP(B163,'X12'!$B:$AZ,8,FALSE)),IF($X$1=13,(VLOOKUP(B163,'X13'!$B:$AZ,8,FALSE)),"B"))))))))))))))=TRUE," ",(IF($X$1=1,(VLOOKUP(B163,'X1'!$B:$AZ,8,FALSE)),IF($X$1=2,(VLOOKUP(B163,'X2'!$B:$AZ,8,FALSE)),IF($X$1=3,(VLOOKUP(B163,'X3'!$B:$AZ,8,FALSE)),IF($X$1=4,(VLOOKUP(B163,'X4'!$B:$AZ,8,FALSE)),IF($X$1=5,(VLOOKUP(B163,'X5'!$B:$AZ,8,FALSE)),IF($X$1=6,(VLOOKUP(B163,'X6'!$B:$AZ,8,FALSE)),IF($X$1=7,(VLOOKUP(B163,'X7'!$B:$AZ,8,FALSE)),IF($X$1=8,(VLOOKUP(B163,'X8'!$B:$AZ,8,FALSE)),IF($X$1=9,(VLOOKUP(B163,'X9'!$B:$AZ,8,FALSE)),IF($X$1=10,(VLOOKUP(B163,'X10'!$B:$AZ,8,FALSE)),IF($X$1=11,(VLOOKUP(B163,'X11'!$B:$AZ,8,FALSE)),IF($X$1=12,(VLOOKUP(B163,'X12'!$B:$AZ,8,FALSE)),IF($X$1=13,(VLOOKUP(B163,'X13'!$B:$AZ,8,FALSE)),"B")))))))))))))))</f>
        <v xml:space="preserve"> </v>
      </c>
      <c r="I163" s="183" t="str">
        <f ca="1">IF(ISERROR(IF($X$1=1,(VLOOKUP(B163,'X1'!$B:$AZ,2,FALSE)),IF($X$1=2,(VLOOKUP(B163,'X2'!$B:$AZ,2,FALSE)),IF($X$1=3,(VLOOKUP(B163,'X3'!$B:$AZ,2,FALSE)),IF($X$1=4,(VLOOKUP(B163,'X4'!$B:$AZ,2,FALSE)),IF($X$1=5,(VLOOKUP(B163,'X5'!$B:$AZ,2,FALSE)),IF($X$1=6,(VLOOKUP(B163,'X6'!$B:$AZ,2,FALSE)),IF($X$1=7,(VLOOKUP(B163,'X7'!$B:$AZ,2,FALSE)),IF($X$1=8,(VLOOKUP(B163,'X8'!$B:$AZ,2,FALSE)),IF($X$1=9,(VLOOKUP(B163,'X9'!$B:$AZ,2,FALSE)),IF($X$1=10,(VLOOKUP(B163,'X10'!$B:$AZ,2,FALSE)),IF($X$1=11,(VLOOKUP(B163,'X11'!$B:$AZ,2,FALSE)),IF($X$1=12,(VLOOKUP(B163,'X12'!$B:$AZ,2,FALSE)),IF($X$1=13,(VLOOKUP(B163,'X13'!$B:$AZ,2,FALSE)),"B"))))))))))))))=TRUE," ",(IF($X$1=1,(VLOOKUP(B163,'X1'!$B:$AZ,2,FALSE)),IF($X$1=2,(VLOOKUP(B163,'X2'!$B:$AZ,2,FALSE)),IF($X$1=3,(VLOOKUP(B163,'X3'!$B:$AZ,2,FALSE)),IF($X$1=4,(VLOOKUP(B163,'X4'!$B:$AZ,2,FALSE)),IF($X$1=5,(VLOOKUP(B163,'X5'!$B:$AZ,2,FALSE)),IF($X$1=6,(VLOOKUP(B163,'X6'!$B:$AZ,2,FALSE)),IF($X$1=7,(VLOOKUP(B163,'X7'!$B:$AZ,2,FALSE)),IF($X$1=8,(VLOOKUP(B163,'X8'!$B:$AZ,2,FALSE)),IF($X$1=9,(VLOOKUP(B163,'X9'!$B:$AZ,2,FALSE)),IF($X$1=10,(VLOOKUP(B163,'X10'!$B:$AZ,2,FALSE)),IF($X$1=11,(VLOOKUP(B163,'X11'!$B:$AZ,2,FALSE)),IF($X$1=12,(VLOOKUP(B163,'X12'!$B:$AZ,2,FALSE)),IF($X$1=13,(VLOOKUP(B163,'X13'!$B:$AZ,2,FALSE)),"B")))))))))))))))</f>
        <v xml:space="preserve"> </v>
      </c>
      <c r="J163" s="183" t="str">
        <f ca="1">IF(ISERROR(IF($X$1=1,(VLOOKUP(B163,'X1'!$B:$AZ,3,FALSE)),IF($X$1=2,(VLOOKUP(B163,'X2'!$B:$AZ,3,FALSE)),IF($X$1=3,(VLOOKUP(B163,'X3'!$B:$AZ,3,FALSE)),IF($X$1=4,(VLOOKUP(B163,'X4'!$B:$AZ,3,FALSE)),IF($X$1=5,(VLOOKUP(B163,'X5'!$B:$AZ,3,FALSE)),IF($X$1=6,(VLOOKUP(B163,'X6'!$B:$AZ,3,FALSE)),IF($X$1=7,(VLOOKUP(B163,'X7'!$B:$AZ,3,FALSE)),IF($X$1=8,(VLOOKUP(B163,'X8'!$B:$AZ,3,FALSE)),IF($X$1=9,(VLOOKUP(B163,'X9'!$B:$AZ,3,FALSE)),IF($X$1=10,(VLOOKUP(B163,'X10'!$B:$AZ,3,FALSE)),IF($X$1=11,(VLOOKUP(B163,'X11'!$B:$AZ,3,FALSE)),IF($X$1=12,(VLOOKUP(B163,'X12'!$B:$AZ,3,FALSE)),IF($X$1=13,(VLOOKUP(B163,'X13'!$B:$AZ,3,FALSE)),"B"))))))))))))))=TRUE," ",(IF($X$1=1,(VLOOKUP(B163,'X1'!$B:$AZ,3,FALSE)),IF($X$1=2,(VLOOKUP(B163,'X2'!$B:$AZ,3,FALSE)),IF($X$1=3,(VLOOKUP(B163,'X3'!$B:$AZ,3,FALSE)),IF($X$1=4,(VLOOKUP(B163,'X4'!$B:$AZ,3,FALSE)),IF($X$1=5,(VLOOKUP(B163,'X5'!$B:$AZ,3,FALSE)),IF($X$1=6,(VLOOKUP(B163,'X6'!$B:$AZ,3,FALSE)),IF($X$1=7,(VLOOKUP(B163,'X7'!$B:$AZ,3,FALSE)),IF($X$1=8,(VLOOKUP(B163,'X8'!$B:$AZ,3,FALSE)),IF($X$1=9,(VLOOKUP(B163,'X9'!$B:$AZ,3,FALSE)),IF($X$1=10,(VLOOKUP(B163,'X10'!$B:$AZ,3,FALSE)),IF($X$1=11,(VLOOKUP(B163,'X11'!$B:$AZ,3,FALSE)),IF($X$1=12,(VLOOKUP(B163,'X12'!$B:$AZ,3,FALSE)),IF($X$1=13,(VLOOKUP(B163,'X13'!$B:$AZ,3,FALSE)),"B")))))))))))))))</f>
        <v xml:space="preserve"> </v>
      </c>
      <c r="K163" s="183" t="str">
        <f ca="1">IF(ISERROR(IF($X$1=1,(VLOOKUP(B163,'X1'!$B:$AZ,5,FALSE)),IF($X$1=2,(VLOOKUP(B163,'X2'!$B:$AZ,5,FALSE)),IF($X$1=3,(VLOOKUP(B163,'X3'!$B:$AZ,5,FALSE)),IF($X$1=4,(VLOOKUP(B163,'X4'!$B:$AZ,5,FALSE)),IF($X$1=5,(VLOOKUP(B163,'X5'!$B:$AZ,5,FALSE)),IF($X$1=6,(VLOOKUP(B163,'X6'!$B:$AZ,5,FALSE)),IF($X$1=7,(VLOOKUP(B163,'X7'!$B:$AZ,5,FALSE)),IF($X$1=8,(VLOOKUP(B163,'X8'!$B:$AZ,5,FALSE)),IF($X$1=9,(VLOOKUP(B163,'X9'!$B:$AZ,5,FALSE)),IF($X$1=10,(VLOOKUP(B163,'X10'!$B:$AZ,5,FALSE)),IF($X$1=11,(VLOOKUP(B163,'X11'!$B:$AZ,5,FALSE)),IF($X$1=12,(VLOOKUP(B163,'X12'!$B:$AZ,5,FALSE)),IF($X$1=13,(VLOOKUP(B163,'X13'!$B:$AZ,5,FALSE)),"B"))))))))))))))=TRUE," ",(IF($X$1=1,(VLOOKUP(B163,'X1'!$B:$AZ,5,FALSE)),IF($X$1=2,(VLOOKUP(B163,'X2'!$B:$AZ,5,FALSE)),IF($X$1=3,(VLOOKUP(B163,'X3'!$B:$AZ,5,FALSE)),IF($X$1=4,(VLOOKUP(B163,'X4'!$B:$AZ,5,FALSE)),IF($X$1=5,(VLOOKUP(B163,'X5'!$B:$AZ,5,FALSE)),IF($X$1=6,(VLOOKUP(B163,'X6'!$B:$AZ,5,FALSE)),IF($X$1=7,(VLOOKUP(B163,'X7'!$B:$AZ,5,FALSE)),IF($X$1=8,(VLOOKUP(B163,'X8'!$B:$AZ,5,FALSE)),IF($X$1=9,(VLOOKUP(B163,'X9'!$B:$AZ,5,FALSE)),IF($X$1=10,(VLOOKUP(B163,'X10'!$B:$AZ,5,FALSE)),IF($X$1=11,(VLOOKUP(B163,'X11'!$B:$AZ,5,FALSE)),IF($X$1=12,(VLOOKUP(B163,'X12'!$B:$AZ,5,FALSE)),IF($X$1=13,(VLOOKUP(B163,'X13'!$B:$AZ,5,FALSE)),"B")))))))))))))))</f>
        <v xml:space="preserve"> </v>
      </c>
      <c r="L163" s="184" t="str">
        <f ca="1">IF(ISERROR(IF($X$1=1,(VLOOKUP(B163,'X1'!$B:$AZ,9,FALSE)),IF($X$1=2,(VLOOKUP(B163,'X2'!$B:$AZ,9,FALSE)),IF($X$1=3,(VLOOKUP(B163,'X3'!$B:$AZ,9,FALSE)),IF($X$1=4,(VLOOKUP(B163,'X4'!$B:$AZ,9,FALSE)),IF($X$1=5,(VLOOKUP(B163,'X5'!$B:$AZ,9,FALSE)),IF($X$1=6,(VLOOKUP(B163,'X6'!$B:$AZ,9,FALSE)),IF($X$1=7,(VLOOKUP(B163,'X7'!$B:$AZ,9,FALSE)),IF($X$1=8,(VLOOKUP(B163,'X8'!$B:$AZ,9,FALSE)),IF($X$1=9,(VLOOKUP(B163,'X9'!$B:$AZ,9,FALSE)),IF($X$1=10,(VLOOKUP(B163,'X10'!$B:$AZ,9,FALSE)),IF($X$1=11,(VLOOKUP(B163,'X11'!$B:$AZ,9,FALSE)),IF($X$1=12,(VLOOKUP(B163,'X12'!$B:$AZ,9,FALSE)),IF($X$1=13,(VLOOKUP(B163,'X13'!$B:$AZ,9,FALSE)),"B"))))))))))))))=TRUE," ",(IF($X$1=1,(VLOOKUP(B163,'X1'!$B:$AZ,9,FALSE)),IF($X$1=2,(VLOOKUP(B163,'X2'!$B:$AZ,9,FALSE)),IF($X$1=3,(VLOOKUP(B163,'X3'!$B:$AZ,9,FALSE)),IF($X$1=4,(VLOOKUP(B163,'X4'!$B:$AZ,9,FALSE)),IF($X$1=5,(VLOOKUP(B163,'X5'!$B:$AZ,9,FALSE)),IF($X$1=6,(VLOOKUP(B163,'X6'!$B:$AZ,9,FALSE)),IF($X$1=7,(VLOOKUP(B163,'X7'!$B:$AZ,9,FALSE)),IF($X$1=8,(VLOOKUP(B163,'X8'!$B:$AZ,9,FALSE)),IF($X$1=9,(VLOOKUP(B163,'X9'!$B:$AZ,9,FALSE)),IF($X$1=10,(VLOOKUP(B163,'X10'!$B:$AZ,9,FALSE)),IF($X$1=11,(VLOOKUP(B163,'X11'!$B:$AZ,9,FALSE)),IF($X$1=12,(VLOOKUP(B163,'X12'!$B:$AZ,9,FALSE)),IF($X$1=13,(VLOOKUP(B163,'X13'!$B:$AZ,9,FALSE)),"B")))))))))))))))</f>
        <v xml:space="preserve"> </v>
      </c>
      <c r="M163" s="184" t="str">
        <f ca="1">IF(ISERROR(IF($X$1=1,(VLOOKUP(B163,'X1'!$B:$AZ,10,FALSE)),IF($X$1=2,(VLOOKUP(B163,'X2'!$B:$AZ,10,FALSE)),IF($X$1=3,(VLOOKUP(B163,'X3'!$B:$AZ,10,FALSE)),IF($X$1=4,(VLOOKUP(B163,'X4'!$B:$AZ,10,FALSE)),IF($X$1=5,(VLOOKUP(B163,'X5'!$B:$AZ,10,FALSE)),IF($X$1=6,(VLOOKUP(B163,'X6'!$B:$AZ,10,FALSE)),IF($X$1=7,(VLOOKUP(B163,'X7'!$B:$AZ,10,FALSE)),IF($X$1=8,(VLOOKUP(B163,'X8'!$B:$AZ,10,FALSE)),IF($X$1=9,(VLOOKUP(B163,'X9'!$B:$AZ,10,FALSE)),IF($X$1=10,(VLOOKUP(B163,'X10'!$B:$AZ,10,FALSE)),IF($X$1=11,(VLOOKUP(B163,'X11'!$B:$AZ,10,FALSE)),IF($X$1=12,(VLOOKUP(B163,'X12'!$B:$AZ,10,FALSE)),IF($X$1=13,(VLOOKUP(B163,'X13'!$B:$AZ,10,FALSE)),"B"))))))))))))))=TRUE," ",(IF($X$1=1,(VLOOKUP(B163,'X1'!$B:$AZ,10,FALSE)),IF($X$1=2,(VLOOKUP(B163,'X2'!$B:$AZ,10,FALSE)),IF($X$1=3,(VLOOKUP(B163,'X3'!$B:$AZ,10,FALSE)),IF($X$1=4,(VLOOKUP(B163,'X4'!$B:$AZ,10,FALSE)),IF($X$1=5,(VLOOKUP(B163,'X5'!$B:$AZ,10,FALSE)),IF($X$1=6,(VLOOKUP(B163,'X6'!$B:$AZ,10,FALSE)),IF($X$1=7,(VLOOKUP(B163,'X7'!$B:$AZ,10,FALSE)),IF($X$1=8,(VLOOKUP(B163,'X8'!$B:$AZ,10,FALSE)),IF($X$1=9,(VLOOKUP(B163,'X9'!$B:$AZ,10,FALSE)),IF($X$1=10,(VLOOKUP(B163,'X10'!$B:$AZ,10,FALSE)),IF($X$1=11,(VLOOKUP(B163,'X11'!$B:$AZ,10,FALSE)),IF($X$1=12,(VLOOKUP(B163,'X12'!$B:$AZ,10,FALSE)),IF($X$1=13,(VLOOKUP(B163,'X13'!$B:$AZ,10,FALSE)),"B")))))))))))))))</f>
        <v xml:space="preserve"> </v>
      </c>
      <c r="N163" s="185" t="str">
        <f ca="1">IF(ISERROR(IF($X$1=1,(VLOOKUP(B163,'X1'!$B:$AZ,45,FALSE)),IF($X$1=2,(VLOOKUP(B163,'X2'!$B:$AZ,45,FALSE)),IF($X$1=3,(VLOOKUP(B163,'X3'!$B:$AZ,45,FALSE)),IF($X$1=4,(VLOOKUP(B163,'X4'!$B:$AZ,45,FALSE)),IF($X$1=5,(VLOOKUP(B163,'X5'!$B:$AZ,45,FALSE)),IF($X$1=6,(VLOOKUP(B163,'X6'!$B:$AZ,45,FALSE)),IF($X$1=7,(VLOOKUP(B163,'X7'!$B:$AZ,45,FALSE)),IF($X$1=8,(VLOOKUP(B163,'X8'!$B:$AZ,45,FALSE)),IF($X$1=9,(VLOOKUP(B163,'X9'!$B:$AZ,45,FALSE)),IF($X$1=10,(VLOOKUP(B163,'X10'!$B:$AZ,45,FALSE)),IF($X$1=11,(VLOOKUP(B163,'X11'!$B:$AZ,45,FALSE)),IF($X$1=12,(VLOOKUP(B163,'X12'!$B:$AZ,45,FALSE)),IF($X$1=13,(VLOOKUP(B163,'X13'!$B:$AZ,45,FALSE)),"B"))))))))))))))=TRUE," ",(IF($X$1=1,(VLOOKUP(B163,'X1'!$B:$AZ,45,FALSE)),IF($X$1=2,(VLOOKUP(B163,'X2'!$B:$AZ,45,FALSE)),IF($X$1=3,(VLOOKUP(B163,'X3'!$B:$AZ,45,FALSE)),IF($X$1=4,(VLOOKUP(B163,'X4'!$B:$AZ,45,FALSE)),IF($X$1=5,(VLOOKUP(B163,'X5'!$B:$AZ,45,FALSE)),IF($X$1=6,(VLOOKUP(B163,'X6'!$B:$AZ,45,FALSE)),IF($X$1=7,(VLOOKUP(B163,'X7'!$B:$AZ,45,FALSE)),IF($X$1=8,(VLOOKUP(B163,'X8'!$B:$AZ,45,FALSE)),IF($X$1=9,(VLOOKUP(B163,'X9'!$B:$AZ,45,FALSE)),IF($X$1=10,(VLOOKUP(B163,'X10'!$B:$AZ,45,FALSE)),IF($X$1=11,(VLOOKUP(B163,'X11'!$B:$AZ,45,FALSE)),IF($X$1=12,(VLOOKUP(B163,'X12'!$B:$AZ,45,FALSE)),IF($X$1=13,(VLOOKUP(B163,'X13'!$B:$AZ,45,FALSE)),"B")))))))))))))))</f>
        <v xml:space="preserve"> </v>
      </c>
      <c r="O163" s="184" t="str">
        <f ca="1">IF(ISERROR(IF($X$1=1,(VLOOKUP(B163,'X1'!$B:$AZ,11,FALSE)),IF($X$1=2,(VLOOKUP(B163,'X2'!$B:$AZ,11,FALSE)),IF($X$1=3,(VLOOKUP(B163,'X3'!$B:$AZ,11,FALSE)),IF($X$1=4,(VLOOKUP(B163,'X4'!$B:$AZ,11,FALSE)),IF($X$1=5,(VLOOKUP(B163,'X5'!$B:$AZ,11,FALSE)),IF($X$1=6,(VLOOKUP(B163,'X6'!$B:$AZ,11,FALSE)),IF($X$1=7,(VLOOKUP(B163,'X7'!$B:$AZ,11,FALSE)),IF($X$1=8,(VLOOKUP(B163,'X8'!$B:$AZ,11,FALSE)),IF($X$1=9,(VLOOKUP(B163,'X9'!$B:$AZ,11,FALSE)),IF($X$1=10,(VLOOKUP(B163,'X10'!$B:$AZ,11,FALSE)),IF($X$1=11,(VLOOKUP(B163,'X11'!$B:$AZ,11,FALSE)),IF($X$1=12,(VLOOKUP(B163,'X12'!$B:$AZ,11,FALSE)),IF($X$1=13,(VLOOKUP(B163,'X13'!$B:$AZ,11,FALSE)),"B"))))))))))))))=TRUE," ",(IF($X$1=1,(VLOOKUP(B163,'X1'!$B:$AZ,11,FALSE)),IF($X$1=2,(VLOOKUP(B163,'X2'!$B:$AZ,11,FALSE)),IF($X$1=3,(VLOOKUP(B163,'X3'!$B:$AZ,11,FALSE)),IF($X$1=4,(VLOOKUP(B163,'X4'!$B:$AZ,11,FALSE)),IF($X$1=5,(VLOOKUP(B163,'X5'!$B:$AZ,11,FALSE)),IF($X$1=6,(VLOOKUP(B163,'X6'!$B:$AZ,11,FALSE)),IF($X$1=7,(VLOOKUP(B163,'X7'!$B:$AZ,11,FALSE)),IF($X$1=8,(VLOOKUP(B163,'X8'!$B:$AZ,11,FALSE)),IF($X$1=9,(VLOOKUP(B163,'X9'!$B:$AZ,11,FALSE)),IF($X$1=10,(VLOOKUP(B163,'X10'!$B:$AZ,11,FALSE)),IF($X$1=11,(VLOOKUP(B163,'X11'!$B:$AZ,11,FALSE)),IF($X$1=12,(VLOOKUP(B163,'X12'!$B:$AZ,11,FALSE)),IF($X$1=13,(VLOOKUP(B163,'X13'!$B:$AZ,11,FALSE)),"B")))))))))))))))</f>
        <v xml:space="preserve"> </v>
      </c>
      <c r="P163" s="184" t="str">
        <f ca="1">IF(ISERROR(IF($X$1=1,(VLOOKUP(B163,'X1'!$B:$AZ,12,FALSE)),IF($X$1=2,(VLOOKUP(B163,'X2'!$B:$AZ,12,FALSE)),IF($X$1=3,(VLOOKUP(B163,'X3'!$B:$AZ,12,FALSE)),IF($X$1=4,(VLOOKUP(B163,'X4'!$B:$AZ,12,FALSE)),IF($X$1=5,(VLOOKUP(B163,'X5'!$B:$AZ,12,FALSE)),IF($X$1=6,(VLOOKUP(B163,'X6'!$B:$AZ,12,FALSE)),IF($X$1=7,(VLOOKUP(B163,'X7'!$B:$AZ,12,FALSE)),IF($X$1=8,(VLOOKUP(B163,'X8'!$B:$AZ,12,FALSE)),IF($X$1=9,(VLOOKUP(B163,'X9'!$B:$AZ,12,FALSE)),IF($X$1=10,(VLOOKUP(B163,'X10'!$B:$AZ,12,FALSE)),IF($X$1=11,(VLOOKUP(B163,'X11'!$B:$AZ,12,FALSE)),IF($X$1=12,(VLOOKUP(B163,'X12'!$B:$AZ,12,FALSE)),IF($X$1=13,(VLOOKUP(B163,'X13'!$B:$AZ,12,FALSE)),"B"))))))))))))))=TRUE," ",(IF($X$1=1,(VLOOKUP(B163,'X1'!$B:$AZ,12,FALSE)),IF($X$1=2,(VLOOKUP(B163,'X2'!$B:$AZ,12,FALSE)),IF($X$1=3,(VLOOKUP(B163,'X3'!$B:$AZ,12,FALSE)),IF($X$1=4,(VLOOKUP(B163,'X4'!$B:$AZ,12,FALSE)),IF($X$1=5,(VLOOKUP(B163,'X5'!$B:$AZ,12,FALSE)),IF($X$1=6,(VLOOKUP(B163,'X6'!$B:$AZ,12,FALSE)),IF($X$1=7,(VLOOKUP(B163,'X7'!$B:$AZ,12,FALSE)),IF($X$1=8,(VLOOKUP(B163,'X8'!$B:$AZ,12,FALSE)),IF($X$1=9,(VLOOKUP(B163,'X9'!$B:$AZ,12,FALSE)),IF($X$1=10,(VLOOKUP(B163,'X10'!$B:$AZ,12,FALSE)),IF($X$1=11,(VLOOKUP(B163,'X11'!$B:$AZ,12,FALSE)),IF($X$1=12,(VLOOKUP(B163,'X12'!$B:$AZ,12,FALSE)),IF($X$1=13,(VLOOKUP(B163,'X13'!$B:$AZ,12,FALSE)),"B")))))))))))))))</f>
        <v xml:space="preserve"> </v>
      </c>
      <c r="Q163" s="185" t="str">
        <f ca="1">IF(ISERROR(IF($X$1=1,(VLOOKUP(B163,'X1'!$B:$AZ,46,FALSE)),IF($X$1=2,(VLOOKUP(B163,'X2'!$B:$AZ,46,FALSE)),IF($X$1=3,(VLOOKUP(B163,'X3'!$B:$AZ,46,FALSE)),IF($X$1=4,(VLOOKUP(B163,'X4'!$B:$AZ,46,FALSE)),IF($X$1=5,(VLOOKUP(B163,'X5'!$B:$AZ,46,FALSE)),IF($X$1=6,(VLOOKUP(B163,'X6'!$B:$AZ,46,FALSE)),IF($X$1=7,(VLOOKUP(B163,'X7'!$B:$AZ,46,FALSE)),IF($X$1=8,(VLOOKUP(B163,'X8'!$B:$AZ,46,FALSE)),IF($X$1=9,(VLOOKUP(B163,'X9'!$B:$AZ,46,FALSE)),IF($X$1=10,(VLOOKUP(B163,'X10'!$B:$AZ,46,FALSE)),IF($X$1=11,(VLOOKUP(B163,'X11'!$B:$AZ,46,FALSE)),IF($X$1=12,(VLOOKUP(B163,'X12'!$B:$AZ,46,FALSE)),IF($X$1=13,(VLOOKUP(B163,'X13'!$B:$AZ,46,FALSE)),"B"))))))))))))))=TRUE," ",(IF($X$1=1,(VLOOKUP(B163,'X1'!$B:$AZ,46,FALSE)),IF($X$1=2,(VLOOKUP(B163,'X2'!$B:$AZ,46,FALSE)),IF($X$1=3,(VLOOKUP(B163,'X3'!$B:$AZ,46,FALSE)),IF($X$1=4,(VLOOKUP(B163,'X4'!$B:$AZ,46,FALSE)),IF($X$1=5,(VLOOKUP(B163,'X5'!$B:$AZ,46,FALSE)),IF($X$1=6,(VLOOKUP(B163,'X6'!$B:$AZ,46,FALSE)),IF($X$1=7,(VLOOKUP(B163,'X7'!$B:$AZ,46,FALSE)),IF($X$1=8,(VLOOKUP(B163,'X8'!$B:$AZ,46,FALSE)),IF($X$1=9,(VLOOKUP(B163,'X9'!$B:$AZ,46,FALSE)),IF($X$1=10,(VLOOKUP(B163,'X10'!$B:$AZ,46,FALSE)),IF($X$1=11,(VLOOKUP(B163,'X11'!$B:$AZ,46,FALSE)),IF($X$1=12,(VLOOKUP(B163,'X12'!$B:$AZ,46,FALSE)),IF($X$1=13,(VLOOKUP(B163,'X13'!$B:$AZ,46,FALSE)),"B")))))))))))))))</f>
        <v xml:space="preserve"> </v>
      </c>
      <c r="R163" s="185" t="str">
        <f ca="1">IF(ISERROR(IF($X$1=1,(VLOOKUP(B163,'X1'!$B:$AZ,15,FALSE)),IF($X$1=2,(VLOOKUP(B163,'X2'!$B:$AZ,15,FALSE)),IF($X$1=3,(VLOOKUP(B163,'X3'!$B:$AZ,15,FALSE)),IF($X$1=4,(VLOOKUP(B163,'X4'!$B:$AZ,15,FALSE)),IF($X$1=5,(VLOOKUP(B163,'X5'!$B:$AZ,15,FALSE)),IF($X$1=6,(VLOOKUP(B163,'X6'!$B:$AZ,15,FALSE)),IF($X$1=7,(VLOOKUP(B163,'X7'!$B:$AZ,15,FALSE)),IF($X$1=8,(VLOOKUP(B163,'X8'!$B:$AZ,15,FALSE)),IF($X$1=9,(VLOOKUP(B163,'X9'!$B:$AZ,15,FALSE)),IF($X$1=10,(VLOOKUP(B163,'X10'!$B:$AZ,15,FALSE)),IF($X$1=11,(VLOOKUP(B163,'X11'!$B:$AZ,15,FALSE)),IF($X$1=12,(VLOOKUP(B163,'X12'!$B:$AZ,15,FALSE)),IF($X$1=13,(VLOOKUP(B163,'X13'!$B:$AZ,15,FALSE)),"B"))))))))))))))=TRUE," ",(IF($X$1=1,(VLOOKUP(B163,'X1'!$B:$AZ,15,FALSE)),IF($X$1=2,(VLOOKUP(B163,'X2'!$B:$AZ,15,FALSE)),IF($X$1=3,(VLOOKUP(B163,'X3'!$B:$AZ,15,FALSE)),IF($X$1=4,(VLOOKUP(B163,'X4'!$B:$AZ,15,FALSE)),IF($X$1=5,(VLOOKUP(B163,'X5'!$B:$AZ,15,FALSE)),IF($X$1=6,(VLOOKUP(B163,'X6'!$B:$AZ,15,FALSE)),IF($X$1=7,(VLOOKUP(B163,'X7'!$B:$AZ,15,FALSE)),IF($X$1=8,(VLOOKUP(B163,'X8'!$B:$AZ,15,FALSE)),IF($X$1=9,(VLOOKUP(B163,'X9'!$B:$AZ,15,FALSE)),IF($X$1=10,(VLOOKUP(B163,'X10'!$B:$AZ,15,FALSE)),IF($X$1=11,(VLOOKUP(B163,'X11'!$B:$AZ,15,FALSE)),IF($X$1=12,(VLOOKUP(B163,'X12'!$B:$AZ,15,FALSE)),IF($X$1=13,(VLOOKUP(B163,'X13'!$B:$AZ,15,FALSE)),"B")))))))))))))))</f>
        <v xml:space="preserve"> </v>
      </c>
      <c r="S163" s="185" t="str">
        <f ca="1">IF(ISERROR(IF((IF($X$1=1,(VLOOKUP(B163,'X1'!$B:$AZ,14,FALSE)),(IF($X$1=2,(VLOOKUP(B163,'X2'!$B:$AZ,14,FALSE)),(IF($X$1=3,(VLOOKUP(B163,'X3'!$B:$AZ,14,FALSE)),(IF($X$1=4,(VLOOKUP(B163,'X4'!$B:$AZ,14,FALSE)),(IF($X$1=5,(VLOOKUP(B163,'X5'!$B:$AZ,14,FALSE)),(IF($X$1=6,(VLOOKUP(B163,'X6'!$B:$AZ,14,FALSE)),(IF($X$1=7,(VLOOKUP(B163,'X7'!$B:$AZ,14,FALSE)),(IF($X$1=8,(VLOOKUP(B163,'X8'!$B:$AZ,14,FALSE)),(IF($X$1=9,(VLOOKUP(B163,'X9'!$B:$AZ,14,FALSE)),(IF($X$1=10,(VLOOKUP(B163,'X10'!$B:$AZ,14,FALSE)),(IF($X$1=11,(VLOOKUP(B163,'X11'!$B:$AZ,14,FALSE)),(IF($X$1=12,(VLOOKUP(B163,'X12'!$B:$AZ,14,FALSE)),(VLOOKUP(B163,'X13'!$B:$AZ,14,FALSE))))))))))))))))))))))))))=$V$1," ",(IF($X$1=1,(VLOOKUP(B163,'X1'!$B:$AZ,14,FALSE)),(IF($X$1=2,(VLOOKUP(B163,'X2'!$B:$AZ,14,FALSE)),(IF($X$1=3,(VLOOKUP(B163,'X3'!$B:$AZ,14,FALSE)),(IF($X$1=4,(VLOOKUP(B163,'X4'!$B:$AZ,14,FALSE)),(IF($X$1=5,(VLOOKUP(B163,'X5'!$B:$AZ,14,FALSE)),(IF($X$1=6,(VLOOKUP(B163,'X6'!$B:$AZ,14,FALSE)),(IF($X$1=7,(VLOOKUP(B163,'X7'!$B:$AZ,14,FALSE)),(IF($X$1=8,(VLOOKUP(B163,'X8'!$B:$AZ,14,FALSE)),(IF($X$1=9,(VLOOKUP(B163,'X9'!$B:$AZ,14,FALSE)),(IF($X$1=10,(VLOOKUP(B163,'X10'!$B:$AZ,14,FALSE)),(IF($X$1=11,(VLOOKUP(B163,'X11'!$B:$AZ,14,FALSE)),(IF($X$1=12,(VLOOKUP(B163,'X12'!$B:$AZ,14,FALSE)),(VLOOKUP(B163,'X13'!$B:$AZ,14,FALSE))))))))))))))))))))))))))))=TRUE," ",(IF((IF($X$1=1,(VLOOKUP(B163,'X1'!$B:$AZ,14,FALSE)),(IF($X$1=2,(VLOOKUP(B163,'X2'!$B:$AZ,14,FALSE)),(IF($X$1=3,(VLOOKUP(B163,'X3'!$B:$AZ,14,FALSE)),(IF($X$1=4,(VLOOKUP(B163,'X4'!$B:$AZ,14,FALSE)),(IF($X$1=5,(VLOOKUP(B163,'X5'!$B:$AZ,14,FALSE)),(IF($X$1=6,(VLOOKUP(B163,'X6'!$B:$AZ,14,FALSE)),(IF($X$1=7,(VLOOKUP(B163,'X7'!$B:$AZ,14,FALSE)),(IF($X$1=8,(VLOOKUP(B163,'X8'!$B:$AZ,14,FALSE)),(IF($X$1=9,(VLOOKUP(B163,'X9'!$B:$AZ,14,FALSE)),(IF($X$1=10,(VLOOKUP(B163,'X10'!$B:$AZ,14,FALSE)),(IF($X$1=11,(VLOOKUP(B163,'X11'!$B:$AZ,14,FALSE)),(IF($X$1=12,(VLOOKUP(B163,'X12'!$B:$AZ,14,FALSE)),(VLOOKUP(B163,'X13'!$B:$AZ,14,FALSE))))))))))))))))))))))))))=$V$1," ",(IF($X$1=1,(VLOOKUP(B163,'X1'!$B:$AZ,14,FALSE)),(IF($X$1=2,(VLOOKUP(B163,'X2'!$B:$AZ,14,FALSE)),(IF($X$1=3,(VLOOKUP(B163,'X3'!$B:$AZ,14,FALSE)),(IF($X$1=4,(VLOOKUP(B163,'X4'!$B:$AZ,14,FALSE)),(IF($X$1=5,(VLOOKUP(B163,'X5'!$B:$AZ,14,FALSE)),(IF($X$1=6,(VLOOKUP(B163,'X6'!$B:$AZ,14,FALSE)),(IF($X$1=7,(VLOOKUP(B163,'X7'!$B:$AZ,14,FALSE)),(IF($X$1=8,(VLOOKUP(B163,'X8'!$B:$AZ,14,FALSE)),(IF($X$1=9,(VLOOKUP(B163,'X9'!$B:$AZ,14,FALSE)),(IF($X$1=10,(VLOOKUP(B163,'X10'!$B:$AZ,14,FALSE)),(IF($X$1=11,(VLOOKUP(B163,'X11'!$B:$AZ,14,FALSE)),(IF($X$1=12,(VLOOKUP(B163,'X12'!$B:$AZ,14,FALSE)),(VLOOKUP(B163,'X13'!$B:$AZ,14,FALSE)))))))))))))))))))))))))))))</f>
        <v xml:space="preserve"> </v>
      </c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</row>
    <row r="164" spans="1:67" ht="14.1" customHeight="1" x14ac:dyDescent="0.2">
      <c r="A164" s="156" t="s">
        <v>1058</v>
      </c>
      <c r="B164" s="122" t="str">
        <f>IF(ISERROR(IF($U$16=1,(VLOOKUP(A164,$AC$89:$AH$125,2,FALSE)),IF((IF($X$1=1,'X1'!B123,(IF($X$1=2,'X2'!B123,(IF($X$1=3,'X3'!B123,(IF($X$1=4,'X4'!B123,(IF($X$1=5,'X5'!B123,(IF($X$1=6,'X6'!B123,(IF($X$1=7,'X7'!B123,(IF($X$1=8,'X8'!B123,(IF($X$1=9,'X9'!B123,(IF($X$1=10,'X10'!B123,(IF($X$1=11,'X11'!B123,(IF($X$1=12,'X12'!B123,'X13'!B123))))))))))))))))))))))))="","",(IF($X$1=1,'X1'!B123,(IF($X$1=2,'X2'!B123,(IF($X$1=3,'X3'!B123,(IF($X$1=4,'X4'!B123,(IF($X$1=5,'X5'!B123,(IF($X$1=6,'X6'!B123,(IF($X$1=7,'X7'!B123,(IF($X$1=8,'X8'!B123,(IF($X$1=9,'X9'!B123,(IF($X$1=10,'X10'!B123,(IF($X$1=11,'X11'!B123,(IF($X$1=12,'X12'!B123,'X13'!B123)))))))))))))))))))))))))))=TRUE," ",(IF($U$16=1,(VLOOKUP(A164,$AC$89:$AH$125,2,FALSE)),IF((IF($X$1=1,'X1'!B123,(IF($X$1=2,'X2'!B123,(IF($X$1=3,'X3'!B123,(IF($X$1=4,'X4'!B123,(IF($X$1=5,'X5'!B123,(IF($X$1=6,'X6'!B123,(IF($X$1=7,'X7'!B123,(IF($X$1=8,'X8'!B123,(IF($X$1=9,'X9'!B123,(IF($X$1=10,'X10'!B123,(IF($X$1=11,'X11'!B123,(IF($X$1=12,'X12'!B123,'X13'!B123))))))))))))))))))))))))="","",(IF($X$1=1,'X1'!B123,(IF($X$1=2,'X2'!B123,(IF($X$1=3,'X3'!B123,(IF($X$1=4,'X4'!B123,(IF($X$1=5,'X5'!B123,(IF($X$1=6,'X6'!B123,(IF($X$1=7,'X7'!B123,(IF($X$1=8,'X8'!B123,(IF($X$1=9,'X9'!B123,(IF($X$1=10,'X10'!B123,(IF($X$1=11,'X11'!B123,(IF($X$1=12,'X12'!B123,'X13'!B123))))))))))))))))))))))))))))</f>
        <v/>
      </c>
      <c r="C164" s="181" t="str">
        <f ca="1">IF(ISERROR(IF($X$1=1,(VLOOKUP(B164,'X1'!$B:$AZ,47,FALSE)),IF($X$1=2,(VLOOKUP(B164,'X2'!$B:$AZ,47,FALSE)),IF($X$1=3,(VLOOKUP(B164,'X3'!$B:$AZ,47,FALSE)),IF($X$1=4,(VLOOKUP(B164,'X4'!$B:$AZ,47,FALSE)),IF($X$1=5,(VLOOKUP(B164,'X5'!$B:$AZ,47,FALSE)),IF($X$1=6,(VLOOKUP(B164,'X6'!$B:$AZ,47,FALSE)),IF($X$1=7,(VLOOKUP(B164,'X7'!$B:$AZ,47,FALSE)),IF($X$1=8,(VLOOKUP(B164,'X8'!$B:$AZ,47,FALSE)),IF($X$1=9,(VLOOKUP(B164,'X9'!$B:$AZ,47,FALSE)),IF($X$1=10,(VLOOKUP(B164,'X10'!$B:$AZ,47,FALSE)),IF($X$1=11,(VLOOKUP(B164,'X11'!$B:$AZ,47,FALSE)),IF($X$1=12,(VLOOKUP(B164,'X12'!$B:$AZ,47,FALSE)),IF($X$1=13,(VLOOKUP(B164,'X13'!$B:$AZ,47,FALSE)),"B"))))))))))))))=TRUE," ",(IF($X$1=1,(VLOOKUP(B164,'X1'!$B:$AZ,47,FALSE)),IF($X$1=2,(VLOOKUP(B164,'X2'!$B:$AZ,47,FALSE)),IF($X$1=3,(VLOOKUP(B164,'X3'!$B:$AZ,47,FALSE)),IF($X$1=4,(VLOOKUP(B164,'X4'!$B:$AZ,47,FALSE)),IF($X$1=5,(VLOOKUP(B164,'X5'!$B:$AZ,47,FALSE)),IF($X$1=6,(VLOOKUP(B164,'X6'!$B:$AZ,47,FALSE)),IF($X$1=7,(VLOOKUP(B164,'X7'!$B:$AZ,47,FALSE)),IF($X$1=8,(VLOOKUP(B164,'X8'!$B:$AZ,47,FALSE)),IF($X$1=9,(VLOOKUP(B164,'X9'!$B:$AZ,47,FALSE)),IF($X$1=10,(VLOOKUP(B164,'X10'!$B:$AZ,47,FALSE)),IF($X$1=11,(VLOOKUP(B164,'X11'!$B:$AZ,47,FALSE)),IF($X$1=12,(VLOOKUP(B164,'X12'!$B:$AZ,47,FALSE)),IF($X$1=13,(VLOOKUP(B164,'X13'!$B:$AZ,47,FALSE)),"B")))))))))))))))</f>
        <v xml:space="preserve"> </v>
      </c>
      <c r="D164" s="181" t="str">
        <f ca="1">IF(ISERROR(IF($X$1=1,(VLOOKUP(B164,'X1'!$B:$AP,41,FALSE)),IF($X$1=2,(VLOOKUP(B164,'X2'!$B:$AP,41,FALSE)),IF($X$1=3,(VLOOKUP(B164,'X3'!$B:$AP,41,FALSE)),IF($X$1=4,(VLOOKUP(B164,'X4'!$B:$AP,41,FALSE)),IF($X$1=5,(VLOOKUP(B164,'X5'!$B:$AP,41,FALSE)),IF($X$1=6,(VLOOKUP(B164,'X6'!$B:$AP,41,FALSE)),IF($X$1=7,(VLOOKUP(B164,'X7'!$B:$AP,41,FALSE)),IF($X$1=8,(VLOOKUP(B164,'X8'!$B:$AP,41,FALSE)),IF($X$1=9,(VLOOKUP(B164,'X9'!$B:$AP,41,FALSE)),IF($X$1=10,(VLOOKUP(B164,'X10'!$B:$AP,41,FALSE)),IF($X$1=11,(VLOOKUP(B164,'X11'!$B:$AP,41,FALSE)),IF($X$1=12,(VLOOKUP(B164,'X12'!$B:$AP,41,FALSE)),IF($X$1=13,(VLOOKUP(B164,'X13'!$B:$AP,41,FALSE)),"B"))))))))))))))=TRUE," ",(IF($X$1=1,(VLOOKUP(B164,'X1'!$B:$AP,41,FALSE)),IF($X$1=2,(VLOOKUP(B164,'X2'!$B:$AP,41,FALSE)),IF($X$1=3,(VLOOKUP(B164,'X3'!$B:$AP,41,FALSE)),IF($X$1=4,(VLOOKUP(B164,'X4'!$B:$AP,41,FALSE)),IF($X$1=5,(VLOOKUP(B164,'X5'!$B:$AP,41,FALSE)),IF($X$1=6,(VLOOKUP(B164,'X6'!$B:$AP,41,FALSE)),IF($X$1=7,(VLOOKUP(B164,'X7'!$B:$AP,41,FALSE)),IF($X$1=8,(VLOOKUP(B164,'X8'!$B:$AP,41,FALSE)),IF($X$1=9,(VLOOKUP(B164,'X9'!$B:$AP,41,FALSE)),IF($X$1=10,(VLOOKUP(B164,'X10'!$B:$AP,41,FALSE)),IF($X$1=11,(VLOOKUP(B164,'X11'!$B:$AP,41,FALSE)),IF($X$1=12,(VLOOKUP(B164,'X12'!$B:$AP,41,FALSE)),IF($X$1=13,(VLOOKUP(B164,'X13'!$B:$AP,41,FALSE)),"B")))))))))))))))</f>
        <v xml:space="preserve"> </v>
      </c>
      <c r="E164" s="182" t="str">
        <f ca="1">IF(ISERROR(IF($X$1=1,(VLOOKUP(B164,'X1'!$B:$AP,7,FALSE)),IF($X$1=2,(VLOOKUP(B164,'X2'!$B:$AP,7,FALSE)),IF($X$1=3,(VLOOKUP(B164,'X3'!$B:$AP,7,FALSE)),IF($X$1=4,(VLOOKUP(B164,'X4'!$B:$AP,7,FALSE)),IF($X$1=5,(VLOOKUP(B164,'X5'!$B:$AP,7,FALSE)),IF($X$1=6,(VLOOKUP(B164,'X6'!$B:$AP,7,FALSE)),IF($X$1=7,(VLOOKUP(B164,'X7'!$B:$AP,7,FALSE)),IF($X$1=8,(VLOOKUP(B164,'X8'!$B:$AP,7,FALSE)),IF($X$1=9,(VLOOKUP(B164,'X9'!$B:$AP,7,FALSE)),IF($X$1=10,(VLOOKUP(B164,'X10'!$B:$AP,7,FALSE)),IF($X$1=11,(VLOOKUP(B164,'X11'!$B:$AP,7,FALSE)),IF($X$1=12,(VLOOKUP(B164,'X12'!$B:$AP,7,FALSE)),IF($X$1=13,(VLOOKUP(B164,'X13'!$B:$AP,7,FALSE)),"B"))))))))))))))=TRUE," ",(IF($X$1=1,(VLOOKUP(B164,'X1'!$B:$AP,7,FALSE)),IF($X$1=2,(VLOOKUP(B164,'X2'!$B:$AP,7,FALSE)),IF($X$1=3,(VLOOKUP(B164,'X3'!$B:$AP,7,FALSE)),IF($X$1=4,(VLOOKUP(B164,'X4'!$B:$AP,7,FALSE)),IF($X$1=5,(VLOOKUP(B164,'X5'!$B:$AP,7,FALSE)),IF($X$1=6,(VLOOKUP(B164,'X6'!$B:$AP,7,FALSE)),IF($X$1=7,(VLOOKUP(B164,'X7'!$B:$AP,7,FALSE)),IF($X$1=8,(VLOOKUP(B164,'X8'!$B:$AP,7,FALSE)),IF($X$1=9,(VLOOKUP(B164,'X9'!$B:$AP,7,FALSE)),IF($X$1=10,(VLOOKUP(B164,'X10'!$B:$AP,7,FALSE)),IF($X$1=11,(VLOOKUP(B164,'X11'!$B:$AP,7,FALSE)),IF($X$1=12,(VLOOKUP(B164,'X12'!$B:$AP,7,FALSE)),IF($X$1=13,(VLOOKUP(B164,'X13'!$B:$AP,7,FALSE)),"B")))))))))))))))</f>
        <v xml:space="preserve"> </v>
      </c>
      <c r="F164" s="182" t="str">
        <f ca="1">IF(ISERROR(IF((IF($X$1=1,(VLOOKUP(B164,'X1'!$B:$AO,6,FALSE)),(IF($X$1=2,(VLOOKUP(B164,'X2'!$B:$AO,6,FALSE)),(IF($X$1=3,(VLOOKUP(B164,'X3'!$B:$AO,6,FALSE)),(IF($X$1=4,(VLOOKUP(B164,'X4'!$B:$AO,6,FALSE)),(IF($X$1=5,(VLOOKUP(B164,'X5'!$B:$AO,6,FALSE)),(IF($X$1=6,(VLOOKUP(B164,'X6'!$B:$AO,6,FALSE)),(IF($X$1=7,(VLOOKUP(B164,'X7'!$B:$AO,6,FALSE)),(IF($X$1=8,(VLOOKUP(B164,'X8'!$B:$AO,6,FALSE)),(IF($X$1=9,(VLOOKUP(B164,'X9'!$B:$AO,6,FALSE)),(IF($X$1=10,(VLOOKUP(B164,'X10'!$B:$AO,6,FALSE)),(IF($X$1=11,(VLOOKUP(B164,'X11'!$B:$AO,6,FALSE)),(IF($X$1=12,(VLOOKUP(B164,'X12'!$B:$AO,6,FALSE)),(VLOOKUP(B164,'X13'!$B:$AO,6,FALSE))))))))))))))))))))))))))=$V$1," ",(IF($X$1=1,(VLOOKUP(B164,'X1'!$B:$AO,6,FALSE)),(IF($X$1=2,(VLOOKUP(B164,'X2'!$B:$AO,6,FALSE)),(IF($X$1=3,(VLOOKUP(B164,'X3'!$B:$AO,6,FALSE)),(IF($X$1=4,(VLOOKUP(B164,'X4'!$B:$AO,6,FALSE)),(IF($X$1=5,(VLOOKUP(B164,'X5'!$B:$AO,6,FALSE)),(IF($X$1=6,(VLOOKUP(B164,'X6'!$B:$AO,6,FALSE)),(IF($X$1=7,(VLOOKUP(B164,'X7'!$B:$AO,6,FALSE)),(IF($X$1=8,(VLOOKUP(B164,'X8'!$B:$AO,6,FALSE)),(IF($X$1=9,(VLOOKUP(B164,'X9'!$B:$AO,6,FALSE)),(IF($X$1=10,(VLOOKUP(B164,'X10'!$B:$AO,6,FALSE)),(IF($X$1=11,(VLOOKUP(B164,'X11'!$B:$AO,6,FALSE)),(IF($X$1=12,(VLOOKUP(B164,'X12'!$B:$AO,6,FALSE)),(VLOOKUP(B164,'X13'!$B:$AO,6,FALSE))))))))))))))))))))))))))))=TRUE," ",(IF((IF($X$1=1,(VLOOKUP(B164,'X1'!$B:$AO,6,FALSE)),(IF($X$1=2,(VLOOKUP(B164,'X2'!$B:$AO,6,FALSE)),(IF($X$1=3,(VLOOKUP(B164,'X3'!$B:$AO,6,FALSE)),(IF($X$1=4,(VLOOKUP(B164,'X4'!$B:$AO,6,FALSE)),(IF($X$1=5,(VLOOKUP(B164,'X5'!$B:$AO,6,FALSE)),(IF($X$1=6,(VLOOKUP(B164,'X6'!$B:$AO,6,FALSE)),(IF($X$1=7,(VLOOKUP(B164,'X7'!$B:$AO,6,FALSE)),(IF($X$1=8,(VLOOKUP(B164,'X8'!$B:$AO,6,FALSE)),(IF($X$1=9,(VLOOKUP(B164,'X9'!$B:$AO,6,FALSE)),(IF($X$1=10,(VLOOKUP(B164,'X10'!$B:$AO,6,FALSE)),(IF($X$1=11,(VLOOKUP(B164,'X11'!$B:$AO,6,FALSE)),(IF($X$1=12,(VLOOKUP(B164,'X12'!$B:$AO,6,FALSE)),(VLOOKUP(B164,'X13'!$B:$AO,6,FALSE))))))))))))))))))))))))))=$V$1," ",(IF($X$1=1,(VLOOKUP(B164,'X1'!$B:$AO,6,FALSE)),(IF($X$1=2,(VLOOKUP(B164,'X2'!$B:$AO,6,FALSE)),(IF($X$1=3,(VLOOKUP(B164,'X3'!$B:$AO,6,FALSE)),(IF($X$1=4,(VLOOKUP(B164,'X4'!$B:$AO,6,FALSE)),(IF($X$1=5,(VLOOKUP(B164,'X5'!$B:$AO,6,FALSE)),(IF($X$1=6,(VLOOKUP(B164,'X6'!$B:$AO,6,FALSE)),(IF($X$1=7,(VLOOKUP(B164,'X7'!$B:$AO,6,FALSE)),(IF($X$1=8,(VLOOKUP(B164,'X8'!$B:$AO,6,FALSE)),(IF($X$1=9,(VLOOKUP(B164,'X9'!$B:$AO,6,FALSE)),(IF($X$1=10,(VLOOKUP(B164,'X10'!$B:$AO,6,FALSE)),(IF($X$1=11,(VLOOKUP(B164,'X11'!$B:$AO,6,FALSE)),(IF($X$1=12,(VLOOKUP(B164,'X12'!$B:$AO,6,FALSE)),(VLOOKUP(B164,'X13'!$B:$AO,6,FALSE)))))))))))))))))))))))))))))</f>
        <v xml:space="preserve"> </v>
      </c>
      <c r="G164" s="182" t="str">
        <f ca="1">IF(ISERROR(IF($X$1=1,(VLOOKUP(B164,'X1'!$B:$AZ,44,FALSE)),IF($X$1=2,(VLOOKUP(B164,'X2'!$B:$AZ,44,FALSE)),IF($X$1=3,(VLOOKUP(B164,'X3'!$B:$AZ,44,FALSE)),IF($X$1=4,(VLOOKUP(B164,'X4'!$B:$AZ,44,FALSE)),IF($X$1=5,(VLOOKUP(B164,'X5'!$B:$AZ,44,FALSE)),IF($X$1=6,(VLOOKUP(B164,'X6'!$B:$AZ,44,FALSE)),IF($X$1=7,(VLOOKUP(B164,'X7'!$B:$AZ,44,FALSE)),IF($X$1=8,(VLOOKUP(B164,'X8'!$B:$AZ,44,FALSE)),IF($X$1=9,(VLOOKUP(B164,'X9'!$B:$AZ,44,FALSE)),IF($X$1=10,(VLOOKUP(B164,'X10'!$B:$AZ,44,FALSE)),IF($X$1=11,(VLOOKUP(B164,'X11'!$B:$AZ,44,FALSE)),IF($X$1=12,(VLOOKUP(B164,'X12'!$B:$AZ,44,FALSE)),IF($X$1=13,(VLOOKUP(B164,'X13'!$B:$AZ,44,FALSE)),"B"))))))))))))))=TRUE," ",(IF($X$1=1,(VLOOKUP(B164,'X1'!$B:$AZ,44,FALSE)),IF($X$1=2,(VLOOKUP(B164,'X2'!$B:$AZ,44,FALSE)),IF($X$1=3,(VLOOKUP(B164,'X3'!$B:$AZ,44,FALSE)),IF($X$1=4,(VLOOKUP(B164,'X4'!$B:$AZ,44,FALSE)),IF($X$1=5,(VLOOKUP(B164,'X5'!$B:$AZ,44,FALSE)),IF($X$1=6,(VLOOKUP(B164,'X6'!$B:$AZ,44,FALSE)),IF($X$1=7,(VLOOKUP(B164,'X7'!$B:$AZ,44,FALSE)),IF($X$1=8,(VLOOKUP(B164,'X8'!$B:$AZ,44,FALSE)),IF($X$1=9,(VLOOKUP(B164,'X9'!$B:$AZ,44,FALSE)),IF($X$1=10,(VLOOKUP(B164,'X10'!$B:$AZ,44,FALSE)),IF($X$1=11,(VLOOKUP(B164,'X11'!$B:$AZ,44,FALSE)),IF($X$1=12,(VLOOKUP(B164,'X12'!$B:$AZ,44,FALSE)),IF($X$1=13,(VLOOKUP(B164,'X13'!$B:$AZ,44,FALSE)),"B")))))))))))))))</f>
        <v xml:space="preserve"> </v>
      </c>
      <c r="H164" s="182" t="str">
        <f ca="1">IF(ISERROR(IF($X$1=1,(VLOOKUP(B164,'X1'!$B:$AZ,8,FALSE)),IF($X$1=2,(VLOOKUP(B164,'X2'!$B:$AZ,8,FALSE)),IF($X$1=3,(VLOOKUP(B164,'X3'!$B:$AZ,8,FALSE)),IF($X$1=4,(VLOOKUP(B164,'X4'!$B:$AZ,8,FALSE)),IF($X$1=5,(VLOOKUP(B164,'X5'!$B:$AZ,8,FALSE)),IF($X$1=6,(VLOOKUP(B164,'X6'!$B:$AZ,8,FALSE)),IF($X$1=7,(VLOOKUP(B164,'X7'!$B:$AZ,8,FALSE)),IF($X$1=8,(VLOOKUP(B164,'X8'!$B:$AZ,8,FALSE)),IF($X$1=9,(VLOOKUP(B164,'X9'!$B:$AZ,8,FALSE)),IF($X$1=10,(VLOOKUP(B164,'X10'!$B:$AZ,8,FALSE)),IF($X$1=11,(VLOOKUP(B164,'X11'!$B:$AZ,8,FALSE)),IF($X$1=12,(VLOOKUP(B164,'X12'!$B:$AZ,8,FALSE)),IF($X$1=13,(VLOOKUP(B164,'X13'!$B:$AZ,8,FALSE)),"B"))))))))))))))=TRUE," ",(IF($X$1=1,(VLOOKUP(B164,'X1'!$B:$AZ,8,FALSE)),IF($X$1=2,(VLOOKUP(B164,'X2'!$B:$AZ,8,FALSE)),IF($X$1=3,(VLOOKUP(B164,'X3'!$B:$AZ,8,FALSE)),IF($X$1=4,(VLOOKUP(B164,'X4'!$B:$AZ,8,FALSE)),IF($X$1=5,(VLOOKUP(B164,'X5'!$B:$AZ,8,FALSE)),IF($X$1=6,(VLOOKUP(B164,'X6'!$B:$AZ,8,FALSE)),IF($X$1=7,(VLOOKUP(B164,'X7'!$B:$AZ,8,FALSE)),IF($X$1=8,(VLOOKUP(B164,'X8'!$B:$AZ,8,FALSE)),IF($X$1=9,(VLOOKUP(B164,'X9'!$B:$AZ,8,FALSE)),IF($X$1=10,(VLOOKUP(B164,'X10'!$B:$AZ,8,FALSE)),IF($X$1=11,(VLOOKUP(B164,'X11'!$B:$AZ,8,FALSE)),IF($X$1=12,(VLOOKUP(B164,'X12'!$B:$AZ,8,FALSE)),IF($X$1=13,(VLOOKUP(B164,'X13'!$B:$AZ,8,FALSE)),"B")))))))))))))))</f>
        <v xml:space="preserve"> </v>
      </c>
      <c r="I164" s="183" t="str">
        <f ca="1">IF(ISERROR(IF($X$1=1,(VLOOKUP(B164,'X1'!$B:$AZ,2,FALSE)),IF($X$1=2,(VLOOKUP(B164,'X2'!$B:$AZ,2,FALSE)),IF($X$1=3,(VLOOKUP(B164,'X3'!$B:$AZ,2,FALSE)),IF($X$1=4,(VLOOKUP(B164,'X4'!$B:$AZ,2,FALSE)),IF($X$1=5,(VLOOKUP(B164,'X5'!$B:$AZ,2,FALSE)),IF($X$1=6,(VLOOKUP(B164,'X6'!$B:$AZ,2,FALSE)),IF($X$1=7,(VLOOKUP(B164,'X7'!$B:$AZ,2,FALSE)),IF($X$1=8,(VLOOKUP(B164,'X8'!$B:$AZ,2,FALSE)),IF($X$1=9,(VLOOKUP(B164,'X9'!$B:$AZ,2,FALSE)),IF($X$1=10,(VLOOKUP(B164,'X10'!$B:$AZ,2,FALSE)),IF($X$1=11,(VLOOKUP(B164,'X11'!$B:$AZ,2,FALSE)),IF($X$1=12,(VLOOKUP(B164,'X12'!$B:$AZ,2,FALSE)),IF($X$1=13,(VLOOKUP(B164,'X13'!$B:$AZ,2,FALSE)),"B"))))))))))))))=TRUE," ",(IF($X$1=1,(VLOOKUP(B164,'X1'!$B:$AZ,2,FALSE)),IF($X$1=2,(VLOOKUP(B164,'X2'!$B:$AZ,2,FALSE)),IF($X$1=3,(VLOOKUP(B164,'X3'!$B:$AZ,2,FALSE)),IF($X$1=4,(VLOOKUP(B164,'X4'!$B:$AZ,2,FALSE)),IF($X$1=5,(VLOOKUP(B164,'X5'!$B:$AZ,2,FALSE)),IF($X$1=6,(VLOOKUP(B164,'X6'!$B:$AZ,2,FALSE)),IF($X$1=7,(VLOOKUP(B164,'X7'!$B:$AZ,2,FALSE)),IF($X$1=8,(VLOOKUP(B164,'X8'!$B:$AZ,2,FALSE)),IF($X$1=9,(VLOOKUP(B164,'X9'!$B:$AZ,2,FALSE)),IF($X$1=10,(VLOOKUP(B164,'X10'!$B:$AZ,2,FALSE)),IF($X$1=11,(VLOOKUP(B164,'X11'!$B:$AZ,2,FALSE)),IF($X$1=12,(VLOOKUP(B164,'X12'!$B:$AZ,2,FALSE)),IF($X$1=13,(VLOOKUP(B164,'X13'!$B:$AZ,2,FALSE)),"B")))))))))))))))</f>
        <v xml:space="preserve"> </v>
      </c>
      <c r="J164" s="183" t="str">
        <f ca="1">IF(ISERROR(IF($X$1=1,(VLOOKUP(B164,'X1'!$B:$AZ,3,FALSE)),IF($X$1=2,(VLOOKUP(B164,'X2'!$B:$AZ,3,FALSE)),IF($X$1=3,(VLOOKUP(B164,'X3'!$B:$AZ,3,FALSE)),IF($X$1=4,(VLOOKUP(B164,'X4'!$B:$AZ,3,FALSE)),IF($X$1=5,(VLOOKUP(B164,'X5'!$B:$AZ,3,FALSE)),IF($X$1=6,(VLOOKUP(B164,'X6'!$B:$AZ,3,FALSE)),IF($X$1=7,(VLOOKUP(B164,'X7'!$B:$AZ,3,FALSE)),IF($X$1=8,(VLOOKUP(B164,'X8'!$B:$AZ,3,FALSE)),IF($X$1=9,(VLOOKUP(B164,'X9'!$B:$AZ,3,FALSE)),IF($X$1=10,(VLOOKUP(B164,'X10'!$B:$AZ,3,FALSE)),IF($X$1=11,(VLOOKUP(B164,'X11'!$B:$AZ,3,FALSE)),IF($X$1=12,(VLOOKUP(B164,'X12'!$B:$AZ,3,FALSE)),IF($X$1=13,(VLOOKUP(B164,'X13'!$B:$AZ,3,FALSE)),"B"))))))))))))))=TRUE," ",(IF($X$1=1,(VLOOKUP(B164,'X1'!$B:$AZ,3,FALSE)),IF($X$1=2,(VLOOKUP(B164,'X2'!$B:$AZ,3,FALSE)),IF($X$1=3,(VLOOKUP(B164,'X3'!$B:$AZ,3,FALSE)),IF($X$1=4,(VLOOKUP(B164,'X4'!$B:$AZ,3,FALSE)),IF($X$1=5,(VLOOKUP(B164,'X5'!$B:$AZ,3,FALSE)),IF($X$1=6,(VLOOKUP(B164,'X6'!$B:$AZ,3,FALSE)),IF($X$1=7,(VLOOKUP(B164,'X7'!$B:$AZ,3,FALSE)),IF($X$1=8,(VLOOKUP(B164,'X8'!$B:$AZ,3,FALSE)),IF($X$1=9,(VLOOKUP(B164,'X9'!$B:$AZ,3,FALSE)),IF($X$1=10,(VLOOKUP(B164,'X10'!$B:$AZ,3,FALSE)),IF($X$1=11,(VLOOKUP(B164,'X11'!$B:$AZ,3,FALSE)),IF($X$1=12,(VLOOKUP(B164,'X12'!$B:$AZ,3,FALSE)),IF($X$1=13,(VLOOKUP(B164,'X13'!$B:$AZ,3,FALSE)),"B")))))))))))))))</f>
        <v xml:space="preserve"> </v>
      </c>
      <c r="K164" s="183" t="str">
        <f ca="1">IF(ISERROR(IF($X$1=1,(VLOOKUP(B164,'X1'!$B:$AZ,5,FALSE)),IF($X$1=2,(VLOOKUP(B164,'X2'!$B:$AZ,5,FALSE)),IF($X$1=3,(VLOOKUP(B164,'X3'!$B:$AZ,5,FALSE)),IF($X$1=4,(VLOOKUP(B164,'X4'!$B:$AZ,5,FALSE)),IF($X$1=5,(VLOOKUP(B164,'X5'!$B:$AZ,5,FALSE)),IF($X$1=6,(VLOOKUP(B164,'X6'!$B:$AZ,5,FALSE)),IF($X$1=7,(VLOOKUP(B164,'X7'!$B:$AZ,5,FALSE)),IF($X$1=8,(VLOOKUP(B164,'X8'!$B:$AZ,5,FALSE)),IF($X$1=9,(VLOOKUP(B164,'X9'!$B:$AZ,5,FALSE)),IF($X$1=10,(VLOOKUP(B164,'X10'!$B:$AZ,5,FALSE)),IF($X$1=11,(VLOOKUP(B164,'X11'!$B:$AZ,5,FALSE)),IF($X$1=12,(VLOOKUP(B164,'X12'!$B:$AZ,5,FALSE)),IF($X$1=13,(VLOOKUP(B164,'X13'!$B:$AZ,5,FALSE)),"B"))))))))))))))=TRUE," ",(IF($X$1=1,(VLOOKUP(B164,'X1'!$B:$AZ,5,FALSE)),IF($X$1=2,(VLOOKUP(B164,'X2'!$B:$AZ,5,FALSE)),IF($X$1=3,(VLOOKUP(B164,'X3'!$B:$AZ,5,FALSE)),IF($X$1=4,(VLOOKUP(B164,'X4'!$B:$AZ,5,FALSE)),IF($X$1=5,(VLOOKUP(B164,'X5'!$B:$AZ,5,FALSE)),IF($X$1=6,(VLOOKUP(B164,'X6'!$B:$AZ,5,FALSE)),IF($X$1=7,(VLOOKUP(B164,'X7'!$B:$AZ,5,FALSE)),IF($X$1=8,(VLOOKUP(B164,'X8'!$B:$AZ,5,FALSE)),IF($X$1=9,(VLOOKUP(B164,'X9'!$B:$AZ,5,FALSE)),IF($X$1=10,(VLOOKUP(B164,'X10'!$B:$AZ,5,FALSE)),IF($X$1=11,(VLOOKUP(B164,'X11'!$B:$AZ,5,FALSE)),IF($X$1=12,(VLOOKUP(B164,'X12'!$B:$AZ,5,FALSE)),IF($X$1=13,(VLOOKUP(B164,'X13'!$B:$AZ,5,FALSE)),"B")))))))))))))))</f>
        <v xml:space="preserve"> </v>
      </c>
      <c r="L164" s="184" t="str">
        <f ca="1">IF(ISERROR(IF($X$1=1,(VLOOKUP(B164,'X1'!$B:$AZ,9,FALSE)),IF($X$1=2,(VLOOKUP(B164,'X2'!$B:$AZ,9,FALSE)),IF($X$1=3,(VLOOKUP(B164,'X3'!$B:$AZ,9,FALSE)),IF($X$1=4,(VLOOKUP(B164,'X4'!$B:$AZ,9,FALSE)),IF($X$1=5,(VLOOKUP(B164,'X5'!$B:$AZ,9,FALSE)),IF($X$1=6,(VLOOKUP(B164,'X6'!$B:$AZ,9,FALSE)),IF($X$1=7,(VLOOKUP(B164,'X7'!$B:$AZ,9,FALSE)),IF($X$1=8,(VLOOKUP(B164,'X8'!$B:$AZ,9,FALSE)),IF($X$1=9,(VLOOKUP(B164,'X9'!$B:$AZ,9,FALSE)),IF($X$1=10,(VLOOKUP(B164,'X10'!$B:$AZ,9,FALSE)),IF($X$1=11,(VLOOKUP(B164,'X11'!$B:$AZ,9,FALSE)),IF($X$1=12,(VLOOKUP(B164,'X12'!$B:$AZ,9,FALSE)),IF($X$1=13,(VLOOKUP(B164,'X13'!$B:$AZ,9,FALSE)),"B"))))))))))))))=TRUE," ",(IF($X$1=1,(VLOOKUP(B164,'X1'!$B:$AZ,9,FALSE)),IF($X$1=2,(VLOOKUP(B164,'X2'!$B:$AZ,9,FALSE)),IF($X$1=3,(VLOOKUP(B164,'X3'!$B:$AZ,9,FALSE)),IF($X$1=4,(VLOOKUP(B164,'X4'!$B:$AZ,9,FALSE)),IF($X$1=5,(VLOOKUP(B164,'X5'!$B:$AZ,9,FALSE)),IF($X$1=6,(VLOOKUP(B164,'X6'!$B:$AZ,9,FALSE)),IF($X$1=7,(VLOOKUP(B164,'X7'!$B:$AZ,9,FALSE)),IF($X$1=8,(VLOOKUP(B164,'X8'!$B:$AZ,9,FALSE)),IF($X$1=9,(VLOOKUP(B164,'X9'!$B:$AZ,9,FALSE)),IF($X$1=10,(VLOOKUP(B164,'X10'!$B:$AZ,9,FALSE)),IF($X$1=11,(VLOOKUP(B164,'X11'!$B:$AZ,9,FALSE)),IF($X$1=12,(VLOOKUP(B164,'X12'!$B:$AZ,9,FALSE)),IF($X$1=13,(VLOOKUP(B164,'X13'!$B:$AZ,9,FALSE)),"B")))))))))))))))</f>
        <v xml:space="preserve"> </v>
      </c>
      <c r="M164" s="184" t="str">
        <f ca="1">IF(ISERROR(IF($X$1=1,(VLOOKUP(B164,'X1'!$B:$AZ,10,FALSE)),IF($X$1=2,(VLOOKUP(B164,'X2'!$B:$AZ,10,FALSE)),IF($X$1=3,(VLOOKUP(B164,'X3'!$B:$AZ,10,FALSE)),IF($X$1=4,(VLOOKUP(B164,'X4'!$B:$AZ,10,FALSE)),IF($X$1=5,(VLOOKUP(B164,'X5'!$B:$AZ,10,FALSE)),IF($X$1=6,(VLOOKUP(B164,'X6'!$B:$AZ,10,FALSE)),IF($X$1=7,(VLOOKUP(B164,'X7'!$B:$AZ,10,FALSE)),IF($X$1=8,(VLOOKUP(B164,'X8'!$B:$AZ,10,FALSE)),IF($X$1=9,(VLOOKUP(B164,'X9'!$B:$AZ,10,FALSE)),IF($X$1=10,(VLOOKUP(B164,'X10'!$B:$AZ,10,FALSE)),IF($X$1=11,(VLOOKUP(B164,'X11'!$B:$AZ,10,FALSE)),IF($X$1=12,(VLOOKUP(B164,'X12'!$B:$AZ,10,FALSE)),IF($X$1=13,(VLOOKUP(B164,'X13'!$B:$AZ,10,FALSE)),"B"))))))))))))))=TRUE," ",(IF($X$1=1,(VLOOKUP(B164,'X1'!$B:$AZ,10,FALSE)),IF($X$1=2,(VLOOKUP(B164,'X2'!$B:$AZ,10,FALSE)),IF($X$1=3,(VLOOKUP(B164,'X3'!$B:$AZ,10,FALSE)),IF($X$1=4,(VLOOKUP(B164,'X4'!$B:$AZ,10,FALSE)),IF($X$1=5,(VLOOKUP(B164,'X5'!$B:$AZ,10,FALSE)),IF($X$1=6,(VLOOKUP(B164,'X6'!$B:$AZ,10,FALSE)),IF($X$1=7,(VLOOKUP(B164,'X7'!$B:$AZ,10,FALSE)),IF($X$1=8,(VLOOKUP(B164,'X8'!$B:$AZ,10,FALSE)),IF($X$1=9,(VLOOKUP(B164,'X9'!$B:$AZ,10,FALSE)),IF($X$1=10,(VLOOKUP(B164,'X10'!$B:$AZ,10,FALSE)),IF($X$1=11,(VLOOKUP(B164,'X11'!$B:$AZ,10,FALSE)),IF($X$1=12,(VLOOKUP(B164,'X12'!$B:$AZ,10,FALSE)),IF($X$1=13,(VLOOKUP(B164,'X13'!$B:$AZ,10,FALSE)),"B")))))))))))))))</f>
        <v xml:space="preserve"> </v>
      </c>
      <c r="N164" s="185" t="str">
        <f ca="1">IF(ISERROR(IF($X$1=1,(VLOOKUP(B164,'X1'!$B:$AZ,45,FALSE)),IF($X$1=2,(VLOOKUP(B164,'X2'!$B:$AZ,45,FALSE)),IF($X$1=3,(VLOOKUP(B164,'X3'!$B:$AZ,45,FALSE)),IF($X$1=4,(VLOOKUP(B164,'X4'!$B:$AZ,45,FALSE)),IF($X$1=5,(VLOOKUP(B164,'X5'!$B:$AZ,45,FALSE)),IF($X$1=6,(VLOOKUP(B164,'X6'!$B:$AZ,45,FALSE)),IF($X$1=7,(VLOOKUP(B164,'X7'!$B:$AZ,45,FALSE)),IF($X$1=8,(VLOOKUP(B164,'X8'!$B:$AZ,45,FALSE)),IF($X$1=9,(VLOOKUP(B164,'X9'!$B:$AZ,45,FALSE)),IF($X$1=10,(VLOOKUP(B164,'X10'!$B:$AZ,45,FALSE)),IF($X$1=11,(VLOOKUP(B164,'X11'!$B:$AZ,45,FALSE)),IF($X$1=12,(VLOOKUP(B164,'X12'!$B:$AZ,45,FALSE)),IF($X$1=13,(VLOOKUP(B164,'X13'!$B:$AZ,45,FALSE)),"B"))))))))))))))=TRUE," ",(IF($X$1=1,(VLOOKUP(B164,'X1'!$B:$AZ,45,FALSE)),IF($X$1=2,(VLOOKUP(B164,'X2'!$B:$AZ,45,FALSE)),IF($X$1=3,(VLOOKUP(B164,'X3'!$B:$AZ,45,FALSE)),IF($X$1=4,(VLOOKUP(B164,'X4'!$B:$AZ,45,FALSE)),IF($X$1=5,(VLOOKUP(B164,'X5'!$B:$AZ,45,FALSE)),IF($X$1=6,(VLOOKUP(B164,'X6'!$B:$AZ,45,FALSE)),IF($X$1=7,(VLOOKUP(B164,'X7'!$B:$AZ,45,FALSE)),IF($X$1=8,(VLOOKUP(B164,'X8'!$B:$AZ,45,FALSE)),IF($X$1=9,(VLOOKUP(B164,'X9'!$B:$AZ,45,FALSE)),IF($X$1=10,(VLOOKUP(B164,'X10'!$B:$AZ,45,FALSE)),IF($X$1=11,(VLOOKUP(B164,'X11'!$B:$AZ,45,FALSE)),IF($X$1=12,(VLOOKUP(B164,'X12'!$B:$AZ,45,FALSE)),IF($X$1=13,(VLOOKUP(B164,'X13'!$B:$AZ,45,FALSE)),"B")))))))))))))))</f>
        <v xml:space="preserve"> </v>
      </c>
      <c r="O164" s="184" t="str">
        <f ca="1">IF(ISERROR(IF($X$1=1,(VLOOKUP(B164,'X1'!$B:$AZ,11,FALSE)),IF($X$1=2,(VLOOKUP(B164,'X2'!$B:$AZ,11,FALSE)),IF($X$1=3,(VLOOKUP(B164,'X3'!$B:$AZ,11,FALSE)),IF($X$1=4,(VLOOKUP(B164,'X4'!$B:$AZ,11,FALSE)),IF($X$1=5,(VLOOKUP(B164,'X5'!$B:$AZ,11,FALSE)),IF($X$1=6,(VLOOKUP(B164,'X6'!$B:$AZ,11,FALSE)),IF($X$1=7,(VLOOKUP(B164,'X7'!$B:$AZ,11,FALSE)),IF($X$1=8,(VLOOKUP(B164,'X8'!$B:$AZ,11,FALSE)),IF($X$1=9,(VLOOKUP(B164,'X9'!$B:$AZ,11,FALSE)),IF($X$1=10,(VLOOKUP(B164,'X10'!$B:$AZ,11,FALSE)),IF($X$1=11,(VLOOKUP(B164,'X11'!$B:$AZ,11,FALSE)),IF($X$1=12,(VLOOKUP(B164,'X12'!$B:$AZ,11,FALSE)),IF($X$1=13,(VLOOKUP(B164,'X13'!$B:$AZ,11,FALSE)),"B"))))))))))))))=TRUE," ",(IF($X$1=1,(VLOOKUP(B164,'X1'!$B:$AZ,11,FALSE)),IF($X$1=2,(VLOOKUP(B164,'X2'!$B:$AZ,11,FALSE)),IF($X$1=3,(VLOOKUP(B164,'X3'!$B:$AZ,11,FALSE)),IF($X$1=4,(VLOOKUP(B164,'X4'!$B:$AZ,11,FALSE)),IF($X$1=5,(VLOOKUP(B164,'X5'!$B:$AZ,11,FALSE)),IF($X$1=6,(VLOOKUP(B164,'X6'!$B:$AZ,11,FALSE)),IF($X$1=7,(VLOOKUP(B164,'X7'!$B:$AZ,11,FALSE)),IF($X$1=8,(VLOOKUP(B164,'X8'!$B:$AZ,11,FALSE)),IF($X$1=9,(VLOOKUP(B164,'X9'!$B:$AZ,11,FALSE)),IF($X$1=10,(VLOOKUP(B164,'X10'!$B:$AZ,11,FALSE)),IF($X$1=11,(VLOOKUP(B164,'X11'!$B:$AZ,11,FALSE)),IF($X$1=12,(VLOOKUP(B164,'X12'!$B:$AZ,11,FALSE)),IF($X$1=13,(VLOOKUP(B164,'X13'!$B:$AZ,11,FALSE)),"B")))))))))))))))</f>
        <v xml:space="preserve"> </v>
      </c>
      <c r="P164" s="184" t="str">
        <f ca="1">IF(ISERROR(IF($X$1=1,(VLOOKUP(B164,'X1'!$B:$AZ,12,FALSE)),IF($X$1=2,(VLOOKUP(B164,'X2'!$B:$AZ,12,FALSE)),IF($X$1=3,(VLOOKUP(B164,'X3'!$B:$AZ,12,FALSE)),IF($X$1=4,(VLOOKUP(B164,'X4'!$B:$AZ,12,FALSE)),IF($X$1=5,(VLOOKUP(B164,'X5'!$B:$AZ,12,FALSE)),IF($X$1=6,(VLOOKUP(B164,'X6'!$B:$AZ,12,FALSE)),IF($X$1=7,(VLOOKUP(B164,'X7'!$B:$AZ,12,FALSE)),IF($X$1=8,(VLOOKUP(B164,'X8'!$B:$AZ,12,FALSE)),IF($X$1=9,(VLOOKUP(B164,'X9'!$B:$AZ,12,FALSE)),IF($X$1=10,(VLOOKUP(B164,'X10'!$B:$AZ,12,FALSE)),IF($X$1=11,(VLOOKUP(B164,'X11'!$B:$AZ,12,FALSE)),IF($X$1=12,(VLOOKUP(B164,'X12'!$B:$AZ,12,FALSE)),IF($X$1=13,(VLOOKUP(B164,'X13'!$B:$AZ,12,FALSE)),"B"))))))))))))))=TRUE," ",(IF($X$1=1,(VLOOKUP(B164,'X1'!$B:$AZ,12,FALSE)),IF($X$1=2,(VLOOKUP(B164,'X2'!$B:$AZ,12,FALSE)),IF($X$1=3,(VLOOKUP(B164,'X3'!$B:$AZ,12,FALSE)),IF($X$1=4,(VLOOKUP(B164,'X4'!$B:$AZ,12,FALSE)),IF($X$1=5,(VLOOKUP(B164,'X5'!$B:$AZ,12,FALSE)),IF($X$1=6,(VLOOKUP(B164,'X6'!$B:$AZ,12,FALSE)),IF($X$1=7,(VLOOKUP(B164,'X7'!$B:$AZ,12,FALSE)),IF($X$1=8,(VLOOKUP(B164,'X8'!$B:$AZ,12,FALSE)),IF($X$1=9,(VLOOKUP(B164,'X9'!$B:$AZ,12,FALSE)),IF($X$1=10,(VLOOKUP(B164,'X10'!$B:$AZ,12,FALSE)),IF($X$1=11,(VLOOKUP(B164,'X11'!$B:$AZ,12,FALSE)),IF($X$1=12,(VLOOKUP(B164,'X12'!$B:$AZ,12,FALSE)),IF($X$1=13,(VLOOKUP(B164,'X13'!$B:$AZ,12,FALSE)),"B")))))))))))))))</f>
        <v xml:space="preserve"> </v>
      </c>
      <c r="Q164" s="185" t="str">
        <f ca="1">IF(ISERROR(IF($X$1=1,(VLOOKUP(B164,'X1'!$B:$AZ,46,FALSE)),IF($X$1=2,(VLOOKUP(B164,'X2'!$B:$AZ,46,FALSE)),IF($X$1=3,(VLOOKUP(B164,'X3'!$B:$AZ,46,FALSE)),IF($X$1=4,(VLOOKUP(B164,'X4'!$B:$AZ,46,FALSE)),IF($X$1=5,(VLOOKUP(B164,'X5'!$B:$AZ,46,FALSE)),IF($X$1=6,(VLOOKUP(B164,'X6'!$B:$AZ,46,FALSE)),IF($X$1=7,(VLOOKUP(B164,'X7'!$B:$AZ,46,FALSE)),IF($X$1=8,(VLOOKUP(B164,'X8'!$B:$AZ,46,FALSE)),IF($X$1=9,(VLOOKUP(B164,'X9'!$B:$AZ,46,FALSE)),IF($X$1=10,(VLOOKUP(B164,'X10'!$B:$AZ,46,FALSE)),IF($X$1=11,(VLOOKUP(B164,'X11'!$B:$AZ,46,FALSE)),IF($X$1=12,(VLOOKUP(B164,'X12'!$B:$AZ,46,FALSE)),IF($X$1=13,(VLOOKUP(B164,'X13'!$B:$AZ,46,FALSE)),"B"))))))))))))))=TRUE," ",(IF($X$1=1,(VLOOKUP(B164,'X1'!$B:$AZ,46,FALSE)),IF($X$1=2,(VLOOKUP(B164,'X2'!$B:$AZ,46,FALSE)),IF($X$1=3,(VLOOKUP(B164,'X3'!$B:$AZ,46,FALSE)),IF($X$1=4,(VLOOKUP(B164,'X4'!$B:$AZ,46,FALSE)),IF($X$1=5,(VLOOKUP(B164,'X5'!$B:$AZ,46,FALSE)),IF($X$1=6,(VLOOKUP(B164,'X6'!$B:$AZ,46,FALSE)),IF($X$1=7,(VLOOKUP(B164,'X7'!$B:$AZ,46,FALSE)),IF($X$1=8,(VLOOKUP(B164,'X8'!$B:$AZ,46,FALSE)),IF($X$1=9,(VLOOKUP(B164,'X9'!$B:$AZ,46,FALSE)),IF($X$1=10,(VLOOKUP(B164,'X10'!$B:$AZ,46,FALSE)),IF($X$1=11,(VLOOKUP(B164,'X11'!$B:$AZ,46,FALSE)),IF($X$1=12,(VLOOKUP(B164,'X12'!$B:$AZ,46,FALSE)),IF($X$1=13,(VLOOKUP(B164,'X13'!$B:$AZ,46,FALSE)),"B")))))))))))))))</f>
        <v xml:space="preserve"> </v>
      </c>
      <c r="R164" s="185" t="str">
        <f ca="1">IF(ISERROR(IF($X$1=1,(VLOOKUP(B164,'X1'!$B:$AZ,15,FALSE)),IF($X$1=2,(VLOOKUP(B164,'X2'!$B:$AZ,15,FALSE)),IF($X$1=3,(VLOOKUP(B164,'X3'!$B:$AZ,15,FALSE)),IF($X$1=4,(VLOOKUP(B164,'X4'!$B:$AZ,15,FALSE)),IF($X$1=5,(VLOOKUP(B164,'X5'!$B:$AZ,15,FALSE)),IF($X$1=6,(VLOOKUP(B164,'X6'!$B:$AZ,15,FALSE)),IF($X$1=7,(VLOOKUP(B164,'X7'!$B:$AZ,15,FALSE)),IF($X$1=8,(VLOOKUP(B164,'X8'!$B:$AZ,15,FALSE)),IF($X$1=9,(VLOOKUP(B164,'X9'!$B:$AZ,15,FALSE)),IF($X$1=10,(VLOOKUP(B164,'X10'!$B:$AZ,15,FALSE)),IF($X$1=11,(VLOOKUP(B164,'X11'!$B:$AZ,15,FALSE)),IF($X$1=12,(VLOOKUP(B164,'X12'!$B:$AZ,15,FALSE)),IF($X$1=13,(VLOOKUP(B164,'X13'!$B:$AZ,15,FALSE)),"B"))))))))))))))=TRUE," ",(IF($X$1=1,(VLOOKUP(B164,'X1'!$B:$AZ,15,FALSE)),IF($X$1=2,(VLOOKUP(B164,'X2'!$B:$AZ,15,FALSE)),IF($X$1=3,(VLOOKUP(B164,'X3'!$B:$AZ,15,FALSE)),IF($X$1=4,(VLOOKUP(B164,'X4'!$B:$AZ,15,FALSE)),IF($X$1=5,(VLOOKUP(B164,'X5'!$B:$AZ,15,FALSE)),IF($X$1=6,(VLOOKUP(B164,'X6'!$B:$AZ,15,FALSE)),IF($X$1=7,(VLOOKUP(B164,'X7'!$B:$AZ,15,FALSE)),IF($X$1=8,(VLOOKUP(B164,'X8'!$B:$AZ,15,FALSE)),IF($X$1=9,(VLOOKUP(B164,'X9'!$B:$AZ,15,FALSE)),IF($X$1=10,(VLOOKUP(B164,'X10'!$B:$AZ,15,FALSE)),IF($X$1=11,(VLOOKUP(B164,'X11'!$B:$AZ,15,FALSE)),IF($X$1=12,(VLOOKUP(B164,'X12'!$B:$AZ,15,FALSE)),IF($X$1=13,(VLOOKUP(B164,'X13'!$B:$AZ,15,FALSE)),"B")))))))))))))))</f>
        <v xml:space="preserve"> </v>
      </c>
      <c r="S164" s="185" t="str">
        <f ca="1">IF(ISERROR(IF((IF($X$1=1,(VLOOKUP(B164,'X1'!$B:$AZ,14,FALSE)),(IF($X$1=2,(VLOOKUP(B164,'X2'!$B:$AZ,14,FALSE)),(IF($X$1=3,(VLOOKUP(B164,'X3'!$B:$AZ,14,FALSE)),(IF($X$1=4,(VLOOKUP(B164,'X4'!$B:$AZ,14,FALSE)),(IF($X$1=5,(VLOOKUP(B164,'X5'!$B:$AZ,14,FALSE)),(IF($X$1=6,(VLOOKUP(B164,'X6'!$B:$AZ,14,FALSE)),(IF($X$1=7,(VLOOKUP(B164,'X7'!$B:$AZ,14,FALSE)),(IF($X$1=8,(VLOOKUP(B164,'X8'!$B:$AZ,14,FALSE)),(IF($X$1=9,(VLOOKUP(B164,'X9'!$B:$AZ,14,FALSE)),(IF($X$1=10,(VLOOKUP(B164,'X10'!$B:$AZ,14,FALSE)),(IF($X$1=11,(VLOOKUP(B164,'X11'!$B:$AZ,14,FALSE)),(IF($X$1=12,(VLOOKUP(B164,'X12'!$B:$AZ,14,FALSE)),(VLOOKUP(B164,'X13'!$B:$AZ,14,FALSE))))))))))))))))))))))))))=$V$1," ",(IF($X$1=1,(VLOOKUP(B164,'X1'!$B:$AZ,14,FALSE)),(IF($X$1=2,(VLOOKUP(B164,'X2'!$B:$AZ,14,FALSE)),(IF($X$1=3,(VLOOKUP(B164,'X3'!$B:$AZ,14,FALSE)),(IF($X$1=4,(VLOOKUP(B164,'X4'!$B:$AZ,14,FALSE)),(IF($X$1=5,(VLOOKUP(B164,'X5'!$B:$AZ,14,FALSE)),(IF($X$1=6,(VLOOKUP(B164,'X6'!$B:$AZ,14,FALSE)),(IF($X$1=7,(VLOOKUP(B164,'X7'!$B:$AZ,14,FALSE)),(IF($X$1=8,(VLOOKUP(B164,'X8'!$B:$AZ,14,FALSE)),(IF($X$1=9,(VLOOKUP(B164,'X9'!$B:$AZ,14,FALSE)),(IF($X$1=10,(VLOOKUP(B164,'X10'!$B:$AZ,14,FALSE)),(IF($X$1=11,(VLOOKUP(B164,'X11'!$B:$AZ,14,FALSE)),(IF($X$1=12,(VLOOKUP(B164,'X12'!$B:$AZ,14,FALSE)),(VLOOKUP(B164,'X13'!$B:$AZ,14,FALSE))))))))))))))))))))))))))))=TRUE," ",(IF((IF($X$1=1,(VLOOKUP(B164,'X1'!$B:$AZ,14,FALSE)),(IF($X$1=2,(VLOOKUP(B164,'X2'!$B:$AZ,14,FALSE)),(IF($X$1=3,(VLOOKUP(B164,'X3'!$B:$AZ,14,FALSE)),(IF($X$1=4,(VLOOKUP(B164,'X4'!$B:$AZ,14,FALSE)),(IF($X$1=5,(VLOOKUP(B164,'X5'!$B:$AZ,14,FALSE)),(IF($X$1=6,(VLOOKUP(B164,'X6'!$B:$AZ,14,FALSE)),(IF($X$1=7,(VLOOKUP(B164,'X7'!$B:$AZ,14,FALSE)),(IF($X$1=8,(VLOOKUP(B164,'X8'!$B:$AZ,14,FALSE)),(IF($X$1=9,(VLOOKUP(B164,'X9'!$B:$AZ,14,FALSE)),(IF($X$1=10,(VLOOKUP(B164,'X10'!$B:$AZ,14,FALSE)),(IF($X$1=11,(VLOOKUP(B164,'X11'!$B:$AZ,14,FALSE)),(IF($X$1=12,(VLOOKUP(B164,'X12'!$B:$AZ,14,FALSE)),(VLOOKUP(B164,'X13'!$B:$AZ,14,FALSE))))))))))))))))))))))))))=$V$1," ",(IF($X$1=1,(VLOOKUP(B164,'X1'!$B:$AZ,14,FALSE)),(IF($X$1=2,(VLOOKUP(B164,'X2'!$B:$AZ,14,FALSE)),(IF($X$1=3,(VLOOKUP(B164,'X3'!$B:$AZ,14,FALSE)),(IF($X$1=4,(VLOOKUP(B164,'X4'!$B:$AZ,14,FALSE)),(IF($X$1=5,(VLOOKUP(B164,'X5'!$B:$AZ,14,FALSE)),(IF($X$1=6,(VLOOKUP(B164,'X6'!$B:$AZ,14,FALSE)),(IF($X$1=7,(VLOOKUP(B164,'X7'!$B:$AZ,14,FALSE)),(IF($X$1=8,(VLOOKUP(B164,'X8'!$B:$AZ,14,FALSE)),(IF($X$1=9,(VLOOKUP(B164,'X9'!$B:$AZ,14,FALSE)),(IF($X$1=10,(VLOOKUP(B164,'X10'!$B:$AZ,14,FALSE)),(IF($X$1=11,(VLOOKUP(B164,'X11'!$B:$AZ,14,FALSE)),(IF($X$1=12,(VLOOKUP(B164,'X12'!$B:$AZ,14,FALSE)),(VLOOKUP(B164,'X13'!$B:$AZ,14,FALSE)))))))))))))))))))))))))))))</f>
        <v xml:space="preserve"> </v>
      </c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</row>
    <row r="165" spans="1:67" ht="14.1" customHeight="1" x14ac:dyDescent="0.2">
      <c r="A165" s="156" t="s">
        <v>1058</v>
      </c>
      <c r="B165" s="122" t="str">
        <f>IF(ISERROR(IF($U$16=1,(VLOOKUP(A165,$AC$89:$AH$125,2,FALSE)),IF((IF($X$1=1,'X1'!B124,(IF($X$1=2,'X2'!B124,(IF($X$1=3,'X3'!B124,(IF($X$1=4,'X4'!B124,(IF($X$1=5,'X5'!B124,(IF($X$1=6,'X6'!B124,(IF($X$1=7,'X7'!B124,(IF($X$1=8,'X8'!B124,(IF($X$1=9,'X9'!B124,(IF($X$1=10,'X10'!B124,(IF($X$1=11,'X11'!B124,(IF($X$1=12,'X12'!B124,'X13'!B124))))))))))))))))))))))))="","",(IF($X$1=1,'X1'!B124,(IF($X$1=2,'X2'!B124,(IF($X$1=3,'X3'!B124,(IF($X$1=4,'X4'!B124,(IF($X$1=5,'X5'!B124,(IF($X$1=6,'X6'!B124,(IF($X$1=7,'X7'!B124,(IF($X$1=8,'X8'!B124,(IF($X$1=9,'X9'!B124,(IF($X$1=10,'X10'!B124,(IF($X$1=11,'X11'!B124,(IF($X$1=12,'X12'!B124,'X13'!B124)))))))))))))))))))))))))))=TRUE," ",(IF($U$16=1,(VLOOKUP(A165,$AC$89:$AH$125,2,FALSE)),IF((IF($X$1=1,'X1'!B124,(IF($X$1=2,'X2'!B124,(IF($X$1=3,'X3'!B124,(IF($X$1=4,'X4'!B124,(IF($X$1=5,'X5'!B124,(IF($X$1=6,'X6'!B124,(IF($X$1=7,'X7'!B124,(IF($X$1=8,'X8'!B124,(IF($X$1=9,'X9'!B124,(IF($X$1=10,'X10'!B124,(IF($X$1=11,'X11'!B124,(IF($X$1=12,'X12'!B124,'X13'!B124))))))))))))))))))))))))="","",(IF($X$1=1,'X1'!B124,(IF($X$1=2,'X2'!B124,(IF($X$1=3,'X3'!B124,(IF($X$1=4,'X4'!B124,(IF($X$1=5,'X5'!B124,(IF($X$1=6,'X6'!B124,(IF($X$1=7,'X7'!B124,(IF($X$1=8,'X8'!B124,(IF($X$1=9,'X9'!B124,(IF($X$1=10,'X10'!B124,(IF($X$1=11,'X11'!B124,(IF($X$1=12,'X12'!B124,'X13'!B124))))))))))))))))))))))))))))</f>
        <v/>
      </c>
      <c r="C165" s="181" t="str">
        <f ca="1">IF(ISERROR(IF($X$1=1,(VLOOKUP(B165,'X1'!$B:$AZ,47,FALSE)),IF($X$1=2,(VLOOKUP(B165,'X2'!$B:$AZ,47,FALSE)),IF($X$1=3,(VLOOKUP(B165,'X3'!$B:$AZ,47,FALSE)),IF($X$1=4,(VLOOKUP(B165,'X4'!$B:$AZ,47,FALSE)),IF($X$1=5,(VLOOKUP(B165,'X5'!$B:$AZ,47,FALSE)),IF($X$1=6,(VLOOKUP(B165,'X6'!$B:$AZ,47,FALSE)),IF($X$1=7,(VLOOKUP(B165,'X7'!$B:$AZ,47,FALSE)),IF($X$1=8,(VLOOKUP(B165,'X8'!$B:$AZ,47,FALSE)),IF($X$1=9,(VLOOKUP(B165,'X9'!$B:$AZ,47,FALSE)),IF($X$1=10,(VLOOKUP(B165,'X10'!$B:$AZ,47,FALSE)),IF($X$1=11,(VLOOKUP(B165,'X11'!$B:$AZ,47,FALSE)),IF($X$1=12,(VLOOKUP(B165,'X12'!$B:$AZ,47,FALSE)),IF($X$1=13,(VLOOKUP(B165,'X13'!$B:$AZ,47,FALSE)),"B"))))))))))))))=TRUE," ",(IF($X$1=1,(VLOOKUP(B165,'X1'!$B:$AZ,47,FALSE)),IF($X$1=2,(VLOOKUP(B165,'X2'!$B:$AZ,47,FALSE)),IF($X$1=3,(VLOOKUP(B165,'X3'!$B:$AZ,47,FALSE)),IF($X$1=4,(VLOOKUP(B165,'X4'!$B:$AZ,47,FALSE)),IF($X$1=5,(VLOOKUP(B165,'X5'!$B:$AZ,47,FALSE)),IF($X$1=6,(VLOOKUP(B165,'X6'!$B:$AZ,47,FALSE)),IF($X$1=7,(VLOOKUP(B165,'X7'!$B:$AZ,47,FALSE)),IF($X$1=8,(VLOOKUP(B165,'X8'!$B:$AZ,47,FALSE)),IF($X$1=9,(VLOOKUP(B165,'X9'!$B:$AZ,47,FALSE)),IF($X$1=10,(VLOOKUP(B165,'X10'!$B:$AZ,47,FALSE)),IF($X$1=11,(VLOOKUP(B165,'X11'!$B:$AZ,47,FALSE)),IF($X$1=12,(VLOOKUP(B165,'X12'!$B:$AZ,47,FALSE)),IF($X$1=13,(VLOOKUP(B165,'X13'!$B:$AZ,47,FALSE)),"B")))))))))))))))</f>
        <v xml:space="preserve"> </v>
      </c>
      <c r="D165" s="181" t="str">
        <f ca="1">IF(ISERROR(IF($X$1=1,(VLOOKUP(B165,'X1'!$B:$AP,41,FALSE)),IF($X$1=2,(VLOOKUP(B165,'X2'!$B:$AP,41,FALSE)),IF($X$1=3,(VLOOKUP(B165,'X3'!$B:$AP,41,FALSE)),IF($X$1=4,(VLOOKUP(B165,'X4'!$B:$AP,41,FALSE)),IF($X$1=5,(VLOOKUP(B165,'X5'!$B:$AP,41,FALSE)),IF($X$1=6,(VLOOKUP(B165,'X6'!$B:$AP,41,FALSE)),IF($X$1=7,(VLOOKUP(B165,'X7'!$B:$AP,41,FALSE)),IF($X$1=8,(VLOOKUP(B165,'X8'!$B:$AP,41,FALSE)),IF($X$1=9,(VLOOKUP(B165,'X9'!$B:$AP,41,FALSE)),IF($X$1=10,(VLOOKUP(B165,'X10'!$B:$AP,41,FALSE)),IF($X$1=11,(VLOOKUP(B165,'X11'!$B:$AP,41,FALSE)),IF($X$1=12,(VLOOKUP(B165,'X12'!$B:$AP,41,FALSE)),IF($X$1=13,(VLOOKUP(B165,'X13'!$B:$AP,41,FALSE)),"B"))))))))))))))=TRUE," ",(IF($X$1=1,(VLOOKUP(B165,'X1'!$B:$AP,41,FALSE)),IF($X$1=2,(VLOOKUP(B165,'X2'!$B:$AP,41,FALSE)),IF($X$1=3,(VLOOKUP(B165,'X3'!$B:$AP,41,FALSE)),IF($X$1=4,(VLOOKUP(B165,'X4'!$B:$AP,41,FALSE)),IF($X$1=5,(VLOOKUP(B165,'X5'!$B:$AP,41,FALSE)),IF($X$1=6,(VLOOKUP(B165,'X6'!$B:$AP,41,FALSE)),IF($X$1=7,(VLOOKUP(B165,'X7'!$B:$AP,41,FALSE)),IF($X$1=8,(VLOOKUP(B165,'X8'!$B:$AP,41,FALSE)),IF($X$1=9,(VLOOKUP(B165,'X9'!$B:$AP,41,FALSE)),IF($X$1=10,(VLOOKUP(B165,'X10'!$B:$AP,41,FALSE)),IF($X$1=11,(VLOOKUP(B165,'X11'!$B:$AP,41,FALSE)),IF($X$1=12,(VLOOKUP(B165,'X12'!$B:$AP,41,FALSE)),IF($X$1=13,(VLOOKUP(B165,'X13'!$B:$AP,41,FALSE)),"B")))))))))))))))</f>
        <v xml:space="preserve"> </v>
      </c>
      <c r="E165" s="182" t="str">
        <f ca="1">IF(ISERROR(IF($X$1=1,(VLOOKUP(B165,'X1'!$B:$AP,7,FALSE)),IF($X$1=2,(VLOOKUP(B165,'X2'!$B:$AP,7,FALSE)),IF($X$1=3,(VLOOKUP(B165,'X3'!$B:$AP,7,FALSE)),IF($X$1=4,(VLOOKUP(B165,'X4'!$B:$AP,7,FALSE)),IF($X$1=5,(VLOOKUP(B165,'X5'!$B:$AP,7,FALSE)),IF($X$1=6,(VLOOKUP(B165,'X6'!$B:$AP,7,FALSE)),IF($X$1=7,(VLOOKUP(B165,'X7'!$B:$AP,7,FALSE)),IF($X$1=8,(VLOOKUP(B165,'X8'!$B:$AP,7,FALSE)),IF($X$1=9,(VLOOKUP(B165,'X9'!$B:$AP,7,FALSE)),IF($X$1=10,(VLOOKUP(B165,'X10'!$B:$AP,7,FALSE)),IF($X$1=11,(VLOOKUP(B165,'X11'!$B:$AP,7,FALSE)),IF($X$1=12,(VLOOKUP(B165,'X12'!$B:$AP,7,FALSE)),IF($X$1=13,(VLOOKUP(B165,'X13'!$B:$AP,7,FALSE)),"B"))))))))))))))=TRUE," ",(IF($X$1=1,(VLOOKUP(B165,'X1'!$B:$AP,7,FALSE)),IF($X$1=2,(VLOOKUP(B165,'X2'!$B:$AP,7,FALSE)),IF($X$1=3,(VLOOKUP(B165,'X3'!$B:$AP,7,FALSE)),IF($X$1=4,(VLOOKUP(B165,'X4'!$B:$AP,7,FALSE)),IF($X$1=5,(VLOOKUP(B165,'X5'!$B:$AP,7,FALSE)),IF($X$1=6,(VLOOKUP(B165,'X6'!$B:$AP,7,FALSE)),IF($X$1=7,(VLOOKUP(B165,'X7'!$B:$AP,7,FALSE)),IF($X$1=8,(VLOOKUP(B165,'X8'!$B:$AP,7,FALSE)),IF($X$1=9,(VLOOKUP(B165,'X9'!$B:$AP,7,FALSE)),IF($X$1=10,(VLOOKUP(B165,'X10'!$B:$AP,7,FALSE)),IF($X$1=11,(VLOOKUP(B165,'X11'!$B:$AP,7,FALSE)),IF($X$1=12,(VLOOKUP(B165,'X12'!$B:$AP,7,FALSE)),IF($X$1=13,(VLOOKUP(B165,'X13'!$B:$AP,7,FALSE)),"B")))))))))))))))</f>
        <v xml:space="preserve"> </v>
      </c>
      <c r="F165" s="182" t="str">
        <f ca="1">IF(ISERROR(IF((IF($X$1=1,(VLOOKUP(B165,'X1'!$B:$AO,6,FALSE)),(IF($X$1=2,(VLOOKUP(B165,'X2'!$B:$AO,6,FALSE)),(IF($X$1=3,(VLOOKUP(B165,'X3'!$B:$AO,6,FALSE)),(IF($X$1=4,(VLOOKUP(B165,'X4'!$B:$AO,6,FALSE)),(IF($X$1=5,(VLOOKUP(B165,'X5'!$B:$AO,6,FALSE)),(IF($X$1=6,(VLOOKUP(B165,'X6'!$B:$AO,6,FALSE)),(IF($X$1=7,(VLOOKUP(B165,'X7'!$B:$AO,6,FALSE)),(IF($X$1=8,(VLOOKUP(B165,'X8'!$B:$AO,6,FALSE)),(IF($X$1=9,(VLOOKUP(B165,'X9'!$B:$AO,6,FALSE)),(IF($X$1=10,(VLOOKUP(B165,'X10'!$B:$AO,6,FALSE)),(IF($X$1=11,(VLOOKUP(B165,'X11'!$B:$AO,6,FALSE)),(IF($X$1=12,(VLOOKUP(B165,'X12'!$B:$AO,6,FALSE)),(VLOOKUP(B165,'X13'!$B:$AO,6,FALSE))))))))))))))))))))))))))=$V$1," ",(IF($X$1=1,(VLOOKUP(B165,'X1'!$B:$AO,6,FALSE)),(IF($X$1=2,(VLOOKUP(B165,'X2'!$B:$AO,6,FALSE)),(IF($X$1=3,(VLOOKUP(B165,'X3'!$B:$AO,6,FALSE)),(IF($X$1=4,(VLOOKUP(B165,'X4'!$B:$AO,6,FALSE)),(IF($X$1=5,(VLOOKUP(B165,'X5'!$B:$AO,6,FALSE)),(IF($X$1=6,(VLOOKUP(B165,'X6'!$B:$AO,6,FALSE)),(IF($X$1=7,(VLOOKUP(B165,'X7'!$B:$AO,6,FALSE)),(IF($X$1=8,(VLOOKUP(B165,'X8'!$B:$AO,6,FALSE)),(IF($X$1=9,(VLOOKUP(B165,'X9'!$B:$AO,6,FALSE)),(IF($X$1=10,(VLOOKUP(B165,'X10'!$B:$AO,6,FALSE)),(IF($X$1=11,(VLOOKUP(B165,'X11'!$B:$AO,6,FALSE)),(IF($X$1=12,(VLOOKUP(B165,'X12'!$B:$AO,6,FALSE)),(VLOOKUP(B165,'X13'!$B:$AO,6,FALSE))))))))))))))))))))))))))))=TRUE," ",(IF((IF($X$1=1,(VLOOKUP(B165,'X1'!$B:$AO,6,FALSE)),(IF($X$1=2,(VLOOKUP(B165,'X2'!$B:$AO,6,FALSE)),(IF($X$1=3,(VLOOKUP(B165,'X3'!$B:$AO,6,FALSE)),(IF($X$1=4,(VLOOKUP(B165,'X4'!$B:$AO,6,FALSE)),(IF($X$1=5,(VLOOKUP(B165,'X5'!$B:$AO,6,FALSE)),(IF($X$1=6,(VLOOKUP(B165,'X6'!$B:$AO,6,FALSE)),(IF($X$1=7,(VLOOKUP(B165,'X7'!$B:$AO,6,FALSE)),(IF($X$1=8,(VLOOKUP(B165,'X8'!$B:$AO,6,FALSE)),(IF($X$1=9,(VLOOKUP(B165,'X9'!$B:$AO,6,FALSE)),(IF($X$1=10,(VLOOKUP(B165,'X10'!$B:$AO,6,FALSE)),(IF($X$1=11,(VLOOKUP(B165,'X11'!$B:$AO,6,FALSE)),(IF($X$1=12,(VLOOKUP(B165,'X12'!$B:$AO,6,FALSE)),(VLOOKUP(B165,'X13'!$B:$AO,6,FALSE))))))))))))))))))))))))))=$V$1," ",(IF($X$1=1,(VLOOKUP(B165,'X1'!$B:$AO,6,FALSE)),(IF($X$1=2,(VLOOKUP(B165,'X2'!$B:$AO,6,FALSE)),(IF($X$1=3,(VLOOKUP(B165,'X3'!$B:$AO,6,FALSE)),(IF($X$1=4,(VLOOKUP(B165,'X4'!$B:$AO,6,FALSE)),(IF($X$1=5,(VLOOKUP(B165,'X5'!$B:$AO,6,FALSE)),(IF($X$1=6,(VLOOKUP(B165,'X6'!$B:$AO,6,FALSE)),(IF($X$1=7,(VLOOKUP(B165,'X7'!$B:$AO,6,FALSE)),(IF($X$1=8,(VLOOKUP(B165,'X8'!$B:$AO,6,FALSE)),(IF($X$1=9,(VLOOKUP(B165,'X9'!$B:$AO,6,FALSE)),(IF($X$1=10,(VLOOKUP(B165,'X10'!$B:$AO,6,FALSE)),(IF($X$1=11,(VLOOKUP(B165,'X11'!$B:$AO,6,FALSE)),(IF($X$1=12,(VLOOKUP(B165,'X12'!$B:$AO,6,FALSE)),(VLOOKUP(B165,'X13'!$B:$AO,6,FALSE)))))))))))))))))))))))))))))</f>
        <v xml:space="preserve"> </v>
      </c>
      <c r="G165" s="182" t="str">
        <f ca="1">IF(ISERROR(IF($X$1=1,(VLOOKUP(B165,'X1'!$B:$AZ,44,FALSE)),IF($X$1=2,(VLOOKUP(B165,'X2'!$B:$AZ,44,FALSE)),IF($X$1=3,(VLOOKUP(B165,'X3'!$B:$AZ,44,FALSE)),IF($X$1=4,(VLOOKUP(B165,'X4'!$B:$AZ,44,FALSE)),IF($X$1=5,(VLOOKUP(B165,'X5'!$B:$AZ,44,FALSE)),IF($X$1=6,(VLOOKUP(B165,'X6'!$B:$AZ,44,FALSE)),IF($X$1=7,(VLOOKUP(B165,'X7'!$B:$AZ,44,FALSE)),IF($X$1=8,(VLOOKUP(B165,'X8'!$B:$AZ,44,FALSE)),IF($X$1=9,(VLOOKUP(B165,'X9'!$B:$AZ,44,FALSE)),IF($X$1=10,(VLOOKUP(B165,'X10'!$B:$AZ,44,FALSE)),IF($X$1=11,(VLOOKUP(B165,'X11'!$B:$AZ,44,FALSE)),IF($X$1=12,(VLOOKUP(B165,'X12'!$B:$AZ,44,FALSE)),IF($X$1=13,(VLOOKUP(B165,'X13'!$B:$AZ,44,FALSE)),"B"))))))))))))))=TRUE," ",(IF($X$1=1,(VLOOKUP(B165,'X1'!$B:$AZ,44,FALSE)),IF($X$1=2,(VLOOKUP(B165,'X2'!$B:$AZ,44,FALSE)),IF($X$1=3,(VLOOKUP(B165,'X3'!$B:$AZ,44,FALSE)),IF($X$1=4,(VLOOKUP(B165,'X4'!$B:$AZ,44,FALSE)),IF($X$1=5,(VLOOKUP(B165,'X5'!$B:$AZ,44,FALSE)),IF($X$1=6,(VLOOKUP(B165,'X6'!$B:$AZ,44,FALSE)),IF($X$1=7,(VLOOKUP(B165,'X7'!$B:$AZ,44,FALSE)),IF($X$1=8,(VLOOKUP(B165,'X8'!$B:$AZ,44,FALSE)),IF($X$1=9,(VLOOKUP(B165,'X9'!$B:$AZ,44,FALSE)),IF($X$1=10,(VLOOKUP(B165,'X10'!$B:$AZ,44,FALSE)),IF($X$1=11,(VLOOKUP(B165,'X11'!$B:$AZ,44,FALSE)),IF($X$1=12,(VLOOKUP(B165,'X12'!$B:$AZ,44,FALSE)),IF($X$1=13,(VLOOKUP(B165,'X13'!$B:$AZ,44,FALSE)),"B")))))))))))))))</f>
        <v xml:space="preserve"> </v>
      </c>
      <c r="H165" s="182" t="str">
        <f ca="1">IF(ISERROR(IF($X$1=1,(VLOOKUP(B165,'X1'!$B:$AZ,8,FALSE)),IF($X$1=2,(VLOOKUP(B165,'X2'!$B:$AZ,8,FALSE)),IF($X$1=3,(VLOOKUP(B165,'X3'!$B:$AZ,8,FALSE)),IF($X$1=4,(VLOOKUP(B165,'X4'!$B:$AZ,8,FALSE)),IF($X$1=5,(VLOOKUP(B165,'X5'!$B:$AZ,8,FALSE)),IF($X$1=6,(VLOOKUP(B165,'X6'!$B:$AZ,8,FALSE)),IF($X$1=7,(VLOOKUP(B165,'X7'!$B:$AZ,8,FALSE)),IF($X$1=8,(VLOOKUP(B165,'X8'!$B:$AZ,8,FALSE)),IF($X$1=9,(VLOOKUP(B165,'X9'!$B:$AZ,8,FALSE)),IF($X$1=10,(VLOOKUP(B165,'X10'!$B:$AZ,8,FALSE)),IF($X$1=11,(VLOOKUP(B165,'X11'!$B:$AZ,8,FALSE)),IF($X$1=12,(VLOOKUP(B165,'X12'!$B:$AZ,8,FALSE)),IF($X$1=13,(VLOOKUP(B165,'X13'!$B:$AZ,8,FALSE)),"B"))))))))))))))=TRUE," ",(IF($X$1=1,(VLOOKUP(B165,'X1'!$B:$AZ,8,FALSE)),IF($X$1=2,(VLOOKUP(B165,'X2'!$B:$AZ,8,FALSE)),IF($X$1=3,(VLOOKUP(B165,'X3'!$B:$AZ,8,FALSE)),IF($X$1=4,(VLOOKUP(B165,'X4'!$B:$AZ,8,FALSE)),IF($X$1=5,(VLOOKUP(B165,'X5'!$B:$AZ,8,FALSE)),IF($X$1=6,(VLOOKUP(B165,'X6'!$B:$AZ,8,FALSE)),IF($X$1=7,(VLOOKUP(B165,'X7'!$B:$AZ,8,FALSE)),IF($X$1=8,(VLOOKUP(B165,'X8'!$B:$AZ,8,FALSE)),IF($X$1=9,(VLOOKUP(B165,'X9'!$B:$AZ,8,FALSE)),IF($X$1=10,(VLOOKUP(B165,'X10'!$B:$AZ,8,FALSE)),IF($X$1=11,(VLOOKUP(B165,'X11'!$B:$AZ,8,FALSE)),IF($X$1=12,(VLOOKUP(B165,'X12'!$B:$AZ,8,FALSE)),IF($X$1=13,(VLOOKUP(B165,'X13'!$B:$AZ,8,FALSE)),"B")))))))))))))))</f>
        <v xml:space="preserve"> </v>
      </c>
      <c r="I165" s="183" t="str">
        <f ca="1">IF(ISERROR(IF($X$1=1,(VLOOKUP(B165,'X1'!$B:$AZ,2,FALSE)),IF($X$1=2,(VLOOKUP(B165,'X2'!$B:$AZ,2,FALSE)),IF($X$1=3,(VLOOKUP(B165,'X3'!$B:$AZ,2,FALSE)),IF($X$1=4,(VLOOKUP(B165,'X4'!$B:$AZ,2,FALSE)),IF($X$1=5,(VLOOKUP(B165,'X5'!$B:$AZ,2,FALSE)),IF($X$1=6,(VLOOKUP(B165,'X6'!$B:$AZ,2,FALSE)),IF($X$1=7,(VLOOKUP(B165,'X7'!$B:$AZ,2,FALSE)),IF($X$1=8,(VLOOKUP(B165,'X8'!$B:$AZ,2,FALSE)),IF($X$1=9,(VLOOKUP(B165,'X9'!$B:$AZ,2,FALSE)),IF($X$1=10,(VLOOKUP(B165,'X10'!$B:$AZ,2,FALSE)),IF($X$1=11,(VLOOKUP(B165,'X11'!$B:$AZ,2,FALSE)),IF($X$1=12,(VLOOKUP(B165,'X12'!$B:$AZ,2,FALSE)),IF($X$1=13,(VLOOKUP(B165,'X13'!$B:$AZ,2,FALSE)),"B"))))))))))))))=TRUE," ",(IF($X$1=1,(VLOOKUP(B165,'X1'!$B:$AZ,2,FALSE)),IF($X$1=2,(VLOOKUP(B165,'X2'!$B:$AZ,2,FALSE)),IF($X$1=3,(VLOOKUP(B165,'X3'!$B:$AZ,2,FALSE)),IF($X$1=4,(VLOOKUP(B165,'X4'!$B:$AZ,2,FALSE)),IF($X$1=5,(VLOOKUP(B165,'X5'!$B:$AZ,2,FALSE)),IF($X$1=6,(VLOOKUP(B165,'X6'!$B:$AZ,2,FALSE)),IF($X$1=7,(VLOOKUP(B165,'X7'!$B:$AZ,2,FALSE)),IF($X$1=8,(VLOOKUP(B165,'X8'!$B:$AZ,2,FALSE)),IF($X$1=9,(VLOOKUP(B165,'X9'!$B:$AZ,2,FALSE)),IF($X$1=10,(VLOOKUP(B165,'X10'!$B:$AZ,2,FALSE)),IF($X$1=11,(VLOOKUP(B165,'X11'!$B:$AZ,2,FALSE)),IF($X$1=12,(VLOOKUP(B165,'X12'!$B:$AZ,2,FALSE)),IF($X$1=13,(VLOOKUP(B165,'X13'!$B:$AZ,2,FALSE)),"B")))))))))))))))</f>
        <v xml:space="preserve"> </v>
      </c>
      <c r="J165" s="183" t="str">
        <f ca="1">IF(ISERROR(IF($X$1=1,(VLOOKUP(B165,'X1'!$B:$AZ,3,FALSE)),IF($X$1=2,(VLOOKUP(B165,'X2'!$B:$AZ,3,FALSE)),IF($X$1=3,(VLOOKUP(B165,'X3'!$B:$AZ,3,FALSE)),IF($X$1=4,(VLOOKUP(B165,'X4'!$B:$AZ,3,FALSE)),IF($X$1=5,(VLOOKUP(B165,'X5'!$B:$AZ,3,FALSE)),IF($X$1=6,(VLOOKUP(B165,'X6'!$B:$AZ,3,FALSE)),IF($X$1=7,(VLOOKUP(B165,'X7'!$B:$AZ,3,FALSE)),IF($X$1=8,(VLOOKUP(B165,'X8'!$B:$AZ,3,FALSE)),IF($X$1=9,(VLOOKUP(B165,'X9'!$B:$AZ,3,FALSE)),IF($X$1=10,(VLOOKUP(B165,'X10'!$B:$AZ,3,FALSE)),IF($X$1=11,(VLOOKUP(B165,'X11'!$B:$AZ,3,FALSE)),IF($X$1=12,(VLOOKUP(B165,'X12'!$B:$AZ,3,FALSE)),IF($X$1=13,(VLOOKUP(B165,'X13'!$B:$AZ,3,FALSE)),"B"))))))))))))))=TRUE," ",(IF($X$1=1,(VLOOKUP(B165,'X1'!$B:$AZ,3,FALSE)),IF($X$1=2,(VLOOKUP(B165,'X2'!$B:$AZ,3,FALSE)),IF($X$1=3,(VLOOKUP(B165,'X3'!$B:$AZ,3,FALSE)),IF($X$1=4,(VLOOKUP(B165,'X4'!$B:$AZ,3,FALSE)),IF($X$1=5,(VLOOKUP(B165,'X5'!$B:$AZ,3,FALSE)),IF($X$1=6,(VLOOKUP(B165,'X6'!$B:$AZ,3,FALSE)),IF($X$1=7,(VLOOKUP(B165,'X7'!$B:$AZ,3,FALSE)),IF($X$1=8,(VLOOKUP(B165,'X8'!$B:$AZ,3,FALSE)),IF($X$1=9,(VLOOKUP(B165,'X9'!$B:$AZ,3,FALSE)),IF($X$1=10,(VLOOKUP(B165,'X10'!$B:$AZ,3,FALSE)),IF($X$1=11,(VLOOKUP(B165,'X11'!$B:$AZ,3,FALSE)),IF($X$1=12,(VLOOKUP(B165,'X12'!$B:$AZ,3,FALSE)),IF($X$1=13,(VLOOKUP(B165,'X13'!$B:$AZ,3,FALSE)),"B")))))))))))))))</f>
        <v xml:space="preserve"> </v>
      </c>
      <c r="K165" s="183" t="str">
        <f ca="1">IF(ISERROR(IF($X$1=1,(VLOOKUP(B165,'X1'!$B:$AZ,5,FALSE)),IF($X$1=2,(VLOOKUP(B165,'X2'!$B:$AZ,5,FALSE)),IF($X$1=3,(VLOOKUP(B165,'X3'!$B:$AZ,5,FALSE)),IF($X$1=4,(VLOOKUP(B165,'X4'!$B:$AZ,5,FALSE)),IF($X$1=5,(VLOOKUP(B165,'X5'!$B:$AZ,5,FALSE)),IF($X$1=6,(VLOOKUP(B165,'X6'!$B:$AZ,5,FALSE)),IF($X$1=7,(VLOOKUP(B165,'X7'!$B:$AZ,5,FALSE)),IF($X$1=8,(VLOOKUP(B165,'X8'!$B:$AZ,5,FALSE)),IF($X$1=9,(VLOOKUP(B165,'X9'!$B:$AZ,5,FALSE)),IF($X$1=10,(VLOOKUP(B165,'X10'!$B:$AZ,5,FALSE)),IF($X$1=11,(VLOOKUP(B165,'X11'!$B:$AZ,5,FALSE)),IF($X$1=12,(VLOOKUP(B165,'X12'!$B:$AZ,5,FALSE)),IF($X$1=13,(VLOOKUP(B165,'X13'!$B:$AZ,5,FALSE)),"B"))))))))))))))=TRUE," ",(IF($X$1=1,(VLOOKUP(B165,'X1'!$B:$AZ,5,FALSE)),IF($X$1=2,(VLOOKUP(B165,'X2'!$B:$AZ,5,FALSE)),IF($X$1=3,(VLOOKUP(B165,'X3'!$B:$AZ,5,FALSE)),IF($X$1=4,(VLOOKUP(B165,'X4'!$B:$AZ,5,FALSE)),IF($X$1=5,(VLOOKUP(B165,'X5'!$B:$AZ,5,FALSE)),IF($X$1=6,(VLOOKUP(B165,'X6'!$B:$AZ,5,FALSE)),IF($X$1=7,(VLOOKUP(B165,'X7'!$B:$AZ,5,FALSE)),IF($X$1=8,(VLOOKUP(B165,'X8'!$B:$AZ,5,FALSE)),IF($X$1=9,(VLOOKUP(B165,'X9'!$B:$AZ,5,FALSE)),IF($X$1=10,(VLOOKUP(B165,'X10'!$B:$AZ,5,FALSE)),IF($X$1=11,(VLOOKUP(B165,'X11'!$B:$AZ,5,FALSE)),IF($X$1=12,(VLOOKUP(B165,'X12'!$B:$AZ,5,FALSE)),IF($X$1=13,(VLOOKUP(B165,'X13'!$B:$AZ,5,FALSE)),"B")))))))))))))))</f>
        <v xml:space="preserve"> </v>
      </c>
      <c r="L165" s="184" t="str">
        <f ca="1">IF(ISERROR(IF($X$1=1,(VLOOKUP(B165,'X1'!$B:$AZ,9,FALSE)),IF($X$1=2,(VLOOKUP(B165,'X2'!$B:$AZ,9,FALSE)),IF($X$1=3,(VLOOKUP(B165,'X3'!$B:$AZ,9,FALSE)),IF($X$1=4,(VLOOKUP(B165,'X4'!$B:$AZ,9,FALSE)),IF($X$1=5,(VLOOKUP(B165,'X5'!$B:$AZ,9,FALSE)),IF($X$1=6,(VLOOKUP(B165,'X6'!$B:$AZ,9,FALSE)),IF($X$1=7,(VLOOKUP(B165,'X7'!$B:$AZ,9,FALSE)),IF($X$1=8,(VLOOKUP(B165,'X8'!$B:$AZ,9,FALSE)),IF($X$1=9,(VLOOKUP(B165,'X9'!$B:$AZ,9,FALSE)),IF($X$1=10,(VLOOKUP(B165,'X10'!$B:$AZ,9,FALSE)),IF($X$1=11,(VLOOKUP(B165,'X11'!$B:$AZ,9,FALSE)),IF($X$1=12,(VLOOKUP(B165,'X12'!$B:$AZ,9,FALSE)),IF($X$1=13,(VLOOKUP(B165,'X13'!$B:$AZ,9,FALSE)),"B"))))))))))))))=TRUE," ",(IF($X$1=1,(VLOOKUP(B165,'X1'!$B:$AZ,9,FALSE)),IF($X$1=2,(VLOOKUP(B165,'X2'!$B:$AZ,9,FALSE)),IF($X$1=3,(VLOOKUP(B165,'X3'!$B:$AZ,9,FALSE)),IF($X$1=4,(VLOOKUP(B165,'X4'!$B:$AZ,9,FALSE)),IF($X$1=5,(VLOOKUP(B165,'X5'!$B:$AZ,9,FALSE)),IF($X$1=6,(VLOOKUP(B165,'X6'!$B:$AZ,9,FALSE)),IF($X$1=7,(VLOOKUP(B165,'X7'!$B:$AZ,9,FALSE)),IF($X$1=8,(VLOOKUP(B165,'X8'!$B:$AZ,9,FALSE)),IF($X$1=9,(VLOOKUP(B165,'X9'!$B:$AZ,9,FALSE)),IF($X$1=10,(VLOOKUP(B165,'X10'!$B:$AZ,9,FALSE)),IF($X$1=11,(VLOOKUP(B165,'X11'!$B:$AZ,9,FALSE)),IF($X$1=12,(VLOOKUP(B165,'X12'!$B:$AZ,9,FALSE)),IF($X$1=13,(VLOOKUP(B165,'X13'!$B:$AZ,9,FALSE)),"B")))))))))))))))</f>
        <v xml:space="preserve"> </v>
      </c>
      <c r="M165" s="184" t="str">
        <f ca="1">IF(ISERROR(IF($X$1=1,(VLOOKUP(B165,'X1'!$B:$AZ,10,FALSE)),IF($X$1=2,(VLOOKUP(B165,'X2'!$B:$AZ,10,FALSE)),IF($X$1=3,(VLOOKUP(B165,'X3'!$B:$AZ,10,FALSE)),IF($X$1=4,(VLOOKUP(B165,'X4'!$B:$AZ,10,FALSE)),IF($X$1=5,(VLOOKUP(B165,'X5'!$B:$AZ,10,FALSE)),IF($X$1=6,(VLOOKUP(B165,'X6'!$B:$AZ,10,FALSE)),IF($X$1=7,(VLOOKUP(B165,'X7'!$B:$AZ,10,FALSE)),IF($X$1=8,(VLOOKUP(B165,'X8'!$B:$AZ,10,FALSE)),IF($X$1=9,(VLOOKUP(B165,'X9'!$B:$AZ,10,FALSE)),IF($X$1=10,(VLOOKUP(B165,'X10'!$B:$AZ,10,FALSE)),IF($X$1=11,(VLOOKUP(B165,'X11'!$B:$AZ,10,FALSE)),IF($X$1=12,(VLOOKUP(B165,'X12'!$B:$AZ,10,FALSE)),IF($X$1=13,(VLOOKUP(B165,'X13'!$B:$AZ,10,FALSE)),"B"))))))))))))))=TRUE," ",(IF($X$1=1,(VLOOKUP(B165,'X1'!$B:$AZ,10,FALSE)),IF($X$1=2,(VLOOKUP(B165,'X2'!$B:$AZ,10,FALSE)),IF($X$1=3,(VLOOKUP(B165,'X3'!$B:$AZ,10,FALSE)),IF($X$1=4,(VLOOKUP(B165,'X4'!$B:$AZ,10,FALSE)),IF($X$1=5,(VLOOKUP(B165,'X5'!$B:$AZ,10,FALSE)),IF($X$1=6,(VLOOKUP(B165,'X6'!$B:$AZ,10,FALSE)),IF($X$1=7,(VLOOKUP(B165,'X7'!$B:$AZ,10,FALSE)),IF($X$1=8,(VLOOKUP(B165,'X8'!$B:$AZ,10,FALSE)),IF($X$1=9,(VLOOKUP(B165,'X9'!$B:$AZ,10,FALSE)),IF($X$1=10,(VLOOKUP(B165,'X10'!$B:$AZ,10,FALSE)),IF($X$1=11,(VLOOKUP(B165,'X11'!$B:$AZ,10,FALSE)),IF($X$1=12,(VLOOKUP(B165,'X12'!$B:$AZ,10,FALSE)),IF($X$1=13,(VLOOKUP(B165,'X13'!$B:$AZ,10,FALSE)),"B")))))))))))))))</f>
        <v xml:space="preserve"> </v>
      </c>
      <c r="N165" s="185" t="str">
        <f ca="1">IF(ISERROR(IF($X$1=1,(VLOOKUP(B165,'X1'!$B:$AZ,45,FALSE)),IF($X$1=2,(VLOOKUP(B165,'X2'!$B:$AZ,45,FALSE)),IF($X$1=3,(VLOOKUP(B165,'X3'!$B:$AZ,45,FALSE)),IF($X$1=4,(VLOOKUP(B165,'X4'!$B:$AZ,45,FALSE)),IF($X$1=5,(VLOOKUP(B165,'X5'!$B:$AZ,45,FALSE)),IF($X$1=6,(VLOOKUP(B165,'X6'!$B:$AZ,45,FALSE)),IF($X$1=7,(VLOOKUP(B165,'X7'!$B:$AZ,45,FALSE)),IF($X$1=8,(VLOOKUP(B165,'X8'!$B:$AZ,45,FALSE)),IF($X$1=9,(VLOOKUP(B165,'X9'!$B:$AZ,45,FALSE)),IF($X$1=10,(VLOOKUP(B165,'X10'!$B:$AZ,45,FALSE)),IF($X$1=11,(VLOOKUP(B165,'X11'!$B:$AZ,45,FALSE)),IF($X$1=12,(VLOOKUP(B165,'X12'!$B:$AZ,45,FALSE)),IF($X$1=13,(VLOOKUP(B165,'X13'!$B:$AZ,45,FALSE)),"B"))))))))))))))=TRUE," ",(IF($X$1=1,(VLOOKUP(B165,'X1'!$B:$AZ,45,FALSE)),IF($X$1=2,(VLOOKUP(B165,'X2'!$B:$AZ,45,FALSE)),IF($X$1=3,(VLOOKUP(B165,'X3'!$B:$AZ,45,FALSE)),IF($X$1=4,(VLOOKUP(B165,'X4'!$B:$AZ,45,FALSE)),IF($X$1=5,(VLOOKUP(B165,'X5'!$B:$AZ,45,FALSE)),IF($X$1=6,(VLOOKUP(B165,'X6'!$B:$AZ,45,FALSE)),IF($X$1=7,(VLOOKUP(B165,'X7'!$B:$AZ,45,FALSE)),IF($X$1=8,(VLOOKUP(B165,'X8'!$B:$AZ,45,FALSE)),IF($X$1=9,(VLOOKUP(B165,'X9'!$B:$AZ,45,FALSE)),IF($X$1=10,(VLOOKUP(B165,'X10'!$B:$AZ,45,FALSE)),IF($X$1=11,(VLOOKUP(B165,'X11'!$B:$AZ,45,FALSE)),IF($X$1=12,(VLOOKUP(B165,'X12'!$B:$AZ,45,FALSE)),IF($X$1=13,(VLOOKUP(B165,'X13'!$B:$AZ,45,FALSE)),"B")))))))))))))))</f>
        <v xml:space="preserve"> </v>
      </c>
      <c r="O165" s="184" t="str">
        <f ca="1">IF(ISERROR(IF($X$1=1,(VLOOKUP(B165,'X1'!$B:$AZ,11,FALSE)),IF($X$1=2,(VLOOKUP(B165,'X2'!$B:$AZ,11,FALSE)),IF($X$1=3,(VLOOKUP(B165,'X3'!$B:$AZ,11,FALSE)),IF($X$1=4,(VLOOKUP(B165,'X4'!$B:$AZ,11,FALSE)),IF($X$1=5,(VLOOKUP(B165,'X5'!$B:$AZ,11,FALSE)),IF($X$1=6,(VLOOKUP(B165,'X6'!$B:$AZ,11,FALSE)),IF($X$1=7,(VLOOKUP(B165,'X7'!$B:$AZ,11,FALSE)),IF($X$1=8,(VLOOKUP(B165,'X8'!$B:$AZ,11,FALSE)),IF($X$1=9,(VLOOKUP(B165,'X9'!$B:$AZ,11,FALSE)),IF($X$1=10,(VLOOKUP(B165,'X10'!$B:$AZ,11,FALSE)),IF($X$1=11,(VLOOKUP(B165,'X11'!$B:$AZ,11,FALSE)),IF($X$1=12,(VLOOKUP(B165,'X12'!$B:$AZ,11,FALSE)),IF($X$1=13,(VLOOKUP(B165,'X13'!$B:$AZ,11,FALSE)),"B"))))))))))))))=TRUE," ",(IF($X$1=1,(VLOOKUP(B165,'X1'!$B:$AZ,11,FALSE)),IF($X$1=2,(VLOOKUP(B165,'X2'!$B:$AZ,11,FALSE)),IF($X$1=3,(VLOOKUP(B165,'X3'!$B:$AZ,11,FALSE)),IF($X$1=4,(VLOOKUP(B165,'X4'!$B:$AZ,11,FALSE)),IF($X$1=5,(VLOOKUP(B165,'X5'!$B:$AZ,11,FALSE)),IF($X$1=6,(VLOOKUP(B165,'X6'!$B:$AZ,11,FALSE)),IF($X$1=7,(VLOOKUP(B165,'X7'!$B:$AZ,11,FALSE)),IF($X$1=8,(VLOOKUP(B165,'X8'!$B:$AZ,11,FALSE)),IF($X$1=9,(VLOOKUP(B165,'X9'!$B:$AZ,11,FALSE)),IF($X$1=10,(VLOOKUP(B165,'X10'!$B:$AZ,11,FALSE)),IF($X$1=11,(VLOOKUP(B165,'X11'!$B:$AZ,11,FALSE)),IF($X$1=12,(VLOOKUP(B165,'X12'!$B:$AZ,11,FALSE)),IF($X$1=13,(VLOOKUP(B165,'X13'!$B:$AZ,11,FALSE)),"B")))))))))))))))</f>
        <v xml:space="preserve"> </v>
      </c>
      <c r="P165" s="184" t="str">
        <f ca="1">IF(ISERROR(IF($X$1=1,(VLOOKUP(B165,'X1'!$B:$AZ,12,FALSE)),IF($X$1=2,(VLOOKUP(B165,'X2'!$B:$AZ,12,FALSE)),IF($X$1=3,(VLOOKUP(B165,'X3'!$B:$AZ,12,FALSE)),IF($X$1=4,(VLOOKUP(B165,'X4'!$B:$AZ,12,FALSE)),IF($X$1=5,(VLOOKUP(B165,'X5'!$B:$AZ,12,FALSE)),IF($X$1=6,(VLOOKUP(B165,'X6'!$B:$AZ,12,FALSE)),IF($X$1=7,(VLOOKUP(B165,'X7'!$B:$AZ,12,FALSE)),IF($X$1=8,(VLOOKUP(B165,'X8'!$B:$AZ,12,FALSE)),IF($X$1=9,(VLOOKUP(B165,'X9'!$B:$AZ,12,FALSE)),IF($X$1=10,(VLOOKUP(B165,'X10'!$B:$AZ,12,FALSE)),IF($X$1=11,(VLOOKUP(B165,'X11'!$B:$AZ,12,FALSE)),IF($X$1=12,(VLOOKUP(B165,'X12'!$B:$AZ,12,FALSE)),IF($X$1=13,(VLOOKUP(B165,'X13'!$B:$AZ,12,FALSE)),"B"))))))))))))))=TRUE," ",(IF($X$1=1,(VLOOKUP(B165,'X1'!$B:$AZ,12,FALSE)),IF($X$1=2,(VLOOKUP(B165,'X2'!$B:$AZ,12,FALSE)),IF($X$1=3,(VLOOKUP(B165,'X3'!$B:$AZ,12,FALSE)),IF($X$1=4,(VLOOKUP(B165,'X4'!$B:$AZ,12,FALSE)),IF($X$1=5,(VLOOKUP(B165,'X5'!$B:$AZ,12,FALSE)),IF($X$1=6,(VLOOKUP(B165,'X6'!$B:$AZ,12,FALSE)),IF($X$1=7,(VLOOKUP(B165,'X7'!$B:$AZ,12,FALSE)),IF($X$1=8,(VLOOKUP(B165,'X8'!$B:$AZ,12,FALSE)),IF($X$1=9,(VLOOKUP(B165,'X9'!$B:$AZ,12,FALSE)),IF($X$1=10,(VLOOKUP(B165,'X10'!$B:$AZ,12,FALSE)),IF($X$1=11,(VLOOKUP(B165,'X11'!$B:$AZ,12,FALSE)),IF($X$1=12,(VLOOKUP(B165,'X12'!$B:$AZ,12,FALSE)),IF($X$1=13,(VLOOKUP(B165,'X13'!$B:$AZ,12,FALSE)),"B")))))))))))))))</f>
        <v xml:space="preserve"> </v>
      </c>
      <c r="Q165" s="185" t="str">
        <f ca="1">IF(ISERROR(IF($X$1=1,(VLOOKUP(B165,'X1'!$B:$AZ,46,FALSE)),IF($X$1=2,(VLOOKUP(B165,'X2'!$B:$AZ,46,FALSE)),IF($X$1=3,(VLOOKUP(B165,'X3'!$B:$AZ,46,FALSE)),IF($X$1=4,(VLOOKUP(B165,'X4'!$B:$AZ,46,FALSE)),IF($X$1=5,(VLOOKUP(B165,'X5'!$B:$AZ,46,FALSE)),IF($X$1=6,(VLOOKUP(B165,'X6'!$B:$AZ,46,FALSE)),IF($X$1=7,(VLOOKUP(B165,'X7'!$B:$AZ,46,FALSE)),IF($X$1=8,(VLOOKUP(B165,'X8'!$B:$AZ,46,FALSE)),IF($X$1=9,(VLOOKUP(B165,'X9'!$B:$AZ,46,FALSE)),IF($X$1=10,(VLOOKUP(B165,'X10'!$B:$AZ,46,FALSE)),IF($X$1=11,(VLOOKUP(B165,'X11'!$B:$AZ,46,FALSE)),IF($X$1=12,(VLOOKUP(B165,'X12'!$B:$AZ,46,FALSE)),IF($X$1=13,(VLOOKUP(B165,'X13'!$B:$AZ,46,FALSE)),"B"))))))))))))))=TRUE," ",(IF($X$1=1,(VLOOKUP(B165,'X1'!$B:$AZ,46,FALSE)),IF($X$1=2,(VLOOKUP(B165,'X2'!$B:$AZ,46,FALSE)),IF($X$1=3,(VLOOKUP(B165,'X3'!$B:$AZ,46,FALSE)),IF($X$1=4,(VLOOKUP(B165,'X4'!$B:$AZ,46,FALSE)),IF($X$1=5,(VLOOKUP(B165,'X5'!$B:$AZ,46,FALSE)),IF($X$1=6,(VLOOKUP(B165,'X6'!$B:$AZ,46,FALSE)),IF($X$1=7,(VLOOKUP(B165,'X7'!$B:$AZ,46,FALSE)),IF($X$1=8,(VLOOKUP(B165,'X8'!$B:$AZ,46,FALSE)),IF($X$1=9,(VLOOKUP(B165,'X9'!$B:$AZ,46,FALSE)),IF($X$1=10,(VLOOKUP(B165,'X10'!$B:$AZ,46,FALSE)),IF($X$1=11,(VLOOKUP(B165,'X11'!$B:$AZ,46,FALSE)),IF($X$1=12,(VLOOKUP(B165,'X12'!$B:$AZ,46,FALSE)),IF($X$1=13,(VLOOKUP(B165,'X13'!$B:$AZ,46,FALSE)),"B")))))))))))))))</f>
        <v xml:space="preserve"> </v>
      </c>
      <c r="R165" s="185" t="str">
        <f ca="1">IF(ISERROR(IF($X$1=1,(VLOOKUP(B165,'X1'!$B:$AZ,15,FALSE)),IF($X$1=2,(VLOOKUP(B165,'X2'!$B:$AZ,15,FALSE)),IF($X$1=3,(VLOOKUP(B165,'X3'!$B:$AZ,15,FALSE)),IF($X$1=4,(VLOOKUP(B165,'X4'!$B:$AZ,15,FALSE)),IF($X$1=5,(VLOOKUP(B165,'X5'!$B:$AZ,15,FALSE)),IF($X$1=6,(VLOOKUP(B165,'X6'!$B:$AZ,15,FALSE)),IF($X$1=7,(VLOOKUP(B165,'X7'!$B:$AZ,15,FALSE)),IF($X$1=8,(VLOOKUP(B165,'X8'!$B:$AZ,15,FALSE)),IF($X$1=9,(VLOOKUP(B165,'X9'!$B:$AZ,15,FALSE)),IF($X$1=10,(VLOOKUP(B165,'X10'!$B:$AZ,15,FALSE)),IF($X$1=11,(VLOOKUP(B165,'X11'!$B:$AZ,15,FALSE)),IF($X$1=12,(VLOOKUP(B165,'X12'!$B:$AZ,15,FALSE)),IF($X$1=13,(VLOOKUP(B165,'X13'!$B:$AZ,15,FALSE)),"B"))))))))))))))=TRUE," ",(IF($X$1=1,(VLOOKUP(B165,'X1'!$B:$AZ,15,FALSE)),IF($X$1=2,(VLOOKUP(B165,'X2'!$B:$AZ,15,FALSE)),IF($X$1=3,(VLOOKUP(B165,'X3'!$B:$AZ,15,FALSE)),IF($X$1=4,(VLOOKUP(B165,'X4'!$B:$AZ,15,FALSE)),IF($X$1=5,(VLOOKUP(B165,'X5'!$B:$AZ,15,FALSE)),IF($X$1=6,(VLOOKUP(B165,'X6'!$B:$AZ,15,FALSE)),IF($X$1=7,(VLOOKUP(B165,'X7'!$B:$AZ,15,FALSE)),IF($X$1=8,(VLOOKUP(B165,'X8'!$B:$AZ,15,FALSE)),IF($X$1=9,(VLOOKUP(B165,'X9'!$B:$AZ,15,FALSE)),IF($X$1=10,(VLOOKUP(B165,'X10'!$B:$AZ,15,FALSE)),IF($X$1=11,(VLOOKUP(B165,'X11'!$B:$AZ,15,FALSE)),IF($X$1=12,(VLOOKUP(B165,'X12'!$B:$AZ,15,FALSE)),IF($X$1=13,(VLOOKUP(B165,'X13'!$B:$AZ,15,FALSE)),"B")))))))))))))))</f>
        <v xml:space="preserve"> </v>
      </c>
      <c r="S165" s="185" t="str">
        <f ca="1">IF(ISERROR(IF((IF($X$1=1,(VLOOKUP(B165,'X1'!$B:$AZ,14,FALSE)),(IF($X$1=2,(VLOOKUP(B165,'X2'!$B:$AZ,14,FALSE)),(IF($X$1=3,(VLOOKUP(B165,'X3'!$B:$AZ,14,FALSE)),(IF($X$1=4,(VLOOKUP(B165,'X4'!$B:$AZ,14,FALSE)),(IF($X$1=5,(VLOOKUP(B165,'X5'!$B:$AZ,14,FALSE)),(IF($X$1=6,(VLOOKUP(B165,'X6'!$B:$AZ,14,FALSE)),(IF($X$1=7,(VLOOKUP(B165,'X7'!$B:$AZ,14,FALSE)),(IF($X$1=8,(VLOOKUP(B165,'X8'!$B:$AZ,14,FALSE)),(IF($X$1=9,(VLOOKUP(B165,'X9'!$B:$AZ,14,FALSE)),(IF($X$1=10,(VLOOKUP(B165,'X10'!$B:$AZ,14,FALSE)),(IF($X$1=11,(VLOOKUP(B165,'X11'!$B:$AZ,14,FALSE)),(IF($X$1=12,(VLOOKUP(B165,'X12'!$B:$AZ,14,FALSE)),(VLOOKUP(B165,'X13'!$B:$AZ,14,FALSE))))))))))))))))))))))))))=$V$1," ",(IF($X$1=1,(VLOOKUP(B165,'X1'!$B:$AZ,14,FALSE)),(IF($X$1=2,(VLOOKUP(B165,'X2'!$B:$AZ,14,FALSE)),(IF($X$1=3,(VLOOKUP(B165,'X3'!$B:$AZ,14,FALSE)),(IF($X$1=4,(VLOOKUP(B165,'X4'!$B:$AZ,14,FALSE)),(IF($X$1=5,(VLOOKUP(B165,'X5'!$B:$AZ,14,FALSE)),(IF($X$1=6,(VLOOKUP(B165,'X6'!$B:$AZ,14,FALSE)),(IF($X$1=7,(VLOOKUP(B165,'X7'!$B:$AZ,14,FALSE)),(IF($X$1=8,(VLOOKUP(B165,'X8'!$B:$AZ,14,FALSE)),(IF($X$1=9,(VLOOKUP(B165,'X9'!$B:$AZ,14,FALSE)),(IF($X$1=10,(VLOOKUP(B165,'X10'!$B:$AZ,14,FALSE)),(IF($X$1=11,(VLOOKUP(B165,'X11'!$B:$AZ,14,FALSE)),(IF($X$1=12,(VLOOKUP(B165,'X12'!$B:$AZ,14,FALSE)),(VLOOKUP(B165,'X13'!$B:$AZ,14,FALSE))))))))))))))))))))))))))))=TRUE," ",(IF((IF($X$1=1,(VLOOKUP(B165,'X1'!$B:$AZ,14,FALSE)),(IF($X$1=2,(VLOOKUP(B165,'X2'!$B:$AZ,14,FALSE)),(IF($X$1=3,(VLOOKUP(B165,'X3'!$B:$AZ,14,FALSE)),(IF($X$1=4,(VLOOKUP(B165,'X4'!$B:$AZ,14,FALSE)),(IF($X$1=5,(VLOOKUP(B165,'X5'!$B:$AZ,14,FALSE)),(IF($X$1=6,(VLOOKUP(B165,'X6'!$B:$AZ,14,FALSE)),(IF($X$1=7,(VLOOKUP(B165,'X7'!$B:$AZ,14,FALSE)),(IF($X$1=8,(VLOOKUP(B165,'X8'!$B:$AZ,14,FALSE)),(IF($X$1=9,(VLOOKUP(B165,'X9'!$B:$AZ,14,FALSE)),(IF($X$1=10,(VLOOKUP(B165,'X10'!$B:$AZ,14,FALSE)),(IF($X$1=11,(VLOOKUP(B165,'X11'!$B:$AZ,14,FALSE)),(IF($X$1=12,(VLOOKUP(B165,'X12'!$B:$AZ,14,FALSE)),(VLOOKUP(B165,'X13'!$B:$AZ,14,FALSE))))))))))))))))))))))))))=$V$1," ",(IF($X$1=1,(VLOOKUP(B165,'X1'!$B:$AZ,14,FALSE)),(IF($X$1=2,(VLOOKUP(B165,'X2'!$B:$AZ,14,FALSE)),(IF($X$1=3,(VLOOKUP(B165,'X3'!$B:$AZ,14,FALSE)),(IF($X$1=4,(VLOOKUP(B165,'X4'!$B:$AZ,14,FALSE)),(IF($X$1=5,(VLOOKUP(B165,'X5'!$B:$AZ,14,FALSE)),(IF($X$1=6,(VLOOKUP(B165,'X6'!$B:$AZ,14,FALSE)),(IF($X$1=7,(VLOOKUP(B165,'X7'!$B:$AZ,14,FALSE)),(IF($X$1=8,(VLOOKUP(B165,'X8'!$B:$AZ,14,FALSE)),(IF($X$1=9,(VLOOKUP(B165,'X9'!$B:$AZ,14,FALSE)),(IF($X$1=10,(VLOOKUP(B165,'X10'!$B:$AZ,14,FALSE)),(IF($X$1=11,(VLOOKUP(B165,'X11'!$B:$AZ,14,FALSE)),(IF($X$1=12,(VLOOKUP(B165,'X12'!$B:$AZ,14,FALSE)),(VLOOKUP(B165,'X13'!$B:$AZ,14,FALSE)))))))))))))))))))))))))))))</f>
        <v xml:space="preserve"> </v>
      </c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</row>
    <row r="166" spans="1:67" ht="14.1" customHeight="1" x14ac:dyDescent="0.2">
      <c r="A166" s="156" t="s">
        <v>1058</v>
      </c>
      <c r="B166" s="122" t="str">
        <f>IF(ISERROR(IF($U$16=1,(VLOOKUP(A166,$AC$89:$AH$125,2,FALSE)),IF((IF($X$1=1,'X1'!B125,(IF($X$1=2,'X2'!B125,(IF($X$1=3,'X3'!B125,(IF($X$1=4,'X4'!B125,(IF($X$1=5,'X5'!B125,(IF($X$1=6,'X6'!B125,(IF($X$1=7,'X7'!B125,(IF($X$1=8,'X8'!B125,(IF($X$1=9,'X9'!B125,(IF($X$1=10,'X10'!B125,(IF($X$1=11,'X11'!B125,(IF($X$1=12,'X12'!B125,'X13'!B125))))))))))))))))))))))))="","",(IF($X$1=1,'X1'!B125,(IF($X$1=2,'X2'!B125,(IF($X$1=3,'X3'!B125,(IF($X$1=4,'X4'!B125,(IF($X$1=5,'X5'!B125,(IF($X$1=6,'X6'!B125,(IF($X$1=7,'X7'!B125,(IF($X$1=8,'X8'!B125,(IF($X$1=9,'X9'!B125,(IF($X$1=10,'X10'!B125,(IF($X$1=11,'X11'!B125,(IF($X$1=12,'X12'!B125,'X13'!B125)))))))))))))))))))))))))))=TRUE," ",(IF($U$16=1,(VLOOKUP(A166,$AC$89:$AH$125,2,FALSE)),IF((IF($X$1=1,'X1'!B125,(IF($X$1=2,'X2'!B125,(IF($X$1=3,'X3'!B125,(IF($X$1=4,'X4'!B125,(IF($X$1=5,'X5'!B125,(IF($X$1=6,'X6'!B125,(IF($X$1=7,'X7'!B125,(IF($X$1=8,'X8'!B125,(IF($X$1=9,'X9'!B125,(IF($X$1=10,'X10'!B125,(IF($X$1=11,'X11'!B125,(IF($X$1=12,'X12'!B125,'X13'!B125))))))))))))))))))))))))="","",(IF($X$1=1,'X1'!B125,(IF($X$1=2,'X2'!B125,(IF($X$1=3,'X3'!B125,(IF($X$1=4,'X4'!B125,(IF($X$1=5,'X5'!B125,(IF($X$1=6,'X6'!B125,(IF($X$1=7,'X7'!B125,(IF($X$1=8,'X8'!B125,(IF($X$1=9,'X9'!B125,(IF($X$1=10,'X10'!B125,(IF($X$1=11,'X11'!B125,(IF($X$1=12,'X12'!B125,'X13'!B125))))))))))))))))))))))))))))</f>
        <v/>
      </c>
      <c r="C166" s="181" t="str">
        <f ca="1">IF(ISERROR(IF($X$1=1,(VLOOKUP(B166,'X1'!$B:$AZ,47,FALSE)),IF($X$1=2,(VLOOKUP(B166,'X2'!$B:$AZ,47,FALSE)),IF($X$1=3,(VLOOKUP(B166,'X3'!$B:$AZ,47,FALSE)),IF($X$1=4,(VLOOKUP(B166,'X4'!$B:$AZ,47,FALSE)),IF($X$1=5,(VLOOKUP(B166,'X5'!$B:$AZ,47,FALSE)),IF($X$1=6,(VLOOKUP(B166,'X6'!$B:$AZ,47,FALSE)),IF($X$1=7,(VLOOKUP(B166,'X7'!$B:$AZ,47,FALSE)),IF($X$1=8,(VLOOKUP(B166,'X8'!$B:$AZ,47,FALSE)),IF($X$1=9,(VLOOKUP(B166,'X9'!$B:$AZ,47,FALSE)),IF($X$1=10,(VLOOKUP(B166,'X10'!$B:$AZ,47,FALSE)),IF($X$1=11,(VLOOKUP(B166,'X11'!$B:$AZ,47,FALSE)),IF($X$1=12,(VLOOKUP(B166,'X12'!$B:$AZ,47,FALSE)),IF($X$1=13,(VLOOKUP(B166,'X13'!$B:$AZ,47,FALSE)),"B"))))))))))))))=TRUE," ",(IF($X$1=1,(VLOOKUP(B166,'X1'!$B:$AZ,47,FALSE)),IF($X$1=2,(VLOOKUP(B166,'X2'!$B:$AZ,47,FALSE)),IF($X$1=3,(VLOOKUP(B166,'X3'!$B:$AZ,47,FALSE)),IF($X$1=4,(VLOOKUP(B166,'X4'!$B:$AZ,47,FALSE)),IF($X$1=5,(VLOOKUP(B166,'X5'!$B:$AZ,47,FALSE)),IF($X$1=6,(VLOOKUP(B166,'X6'!$B:$AZ,47,FALSE)),IF($X$1=7,(VLOOKUP(B166,'X7'!$B:$AZ,47,FALSE)),IF($X$1=8,(VLOOKUP(B166,'X8'!$B:$AZ,47,FALSE)),IF($X$1=9,(VLOOKUP(B166,'X9'!$B:$AZ,47,FALSE)),IF($X$1=10,(VLOOKUP(B166,'X10'!$B:$AZ,47,FALSE)),IF($X$1=11,(VLOOKUP(B166,'X11'!$B:$AZ,47,FALSE)),IF($X$1=12,(VLOOKUP(B166,'X12'!$B:$AZ,47,FALSE)),IF($X$1=13,(VLOOKUP(B166,'X13'!$B:$AZ,47,FALSE)),"B")))))))))))))))</f>
        <v xml:space="preserve"> </v>
      </c>
      <c r="D166" s="181" t="str">
        <f ca="1">IF(ISERROR(IF($X$1=1,(VLOOKUP(B166,'X1'!$B:$AP,41,FALSE)),IF($X$1=2,(VLOOKUP(B166,'X2'!$B:$AP,41,FALSE)),IF($X$1=3,(VLOOKUP(B166,'X3'!$B:$AP,41,FALSE)),IF($X$1=4,(VLOOKUP(B166,'X4'!$B:$AP,41,FALSE)),IF($X$1=5,(VLOOKUP(B166,'X5'!$B:$AP,41,FALSE)),IF($X$1=6,(VLOOKUP(B166,'X6'!$B:$AP,41,FALSE)),IF($X$1=7,(VLOOKUP(B166,'X7'!$B:$AP,41,FALSE)),IF($X$1=8,(VLOOKUP(B166,'X8'!$B:$AP,41,FALSE)),IF($X$1=9,(VLOOKUP(B166,'X9'!$B:$AP,41,FALSE)),IF($X$1=10,(VLOOKUP(B166,'X10'!$B:$AP,41,FALSE)),IF($X$1=11,(VLOOKUP(B166,'X11'!$B:$AP,41,FALSE)),IF($X$1=12,(VLOOKUP(B166,'X12'!$B:$AP,41,FALSE)),IF($X$1=13,(VLOOKUP(B166,'X13'!$B:$AP,41,FALSE)),"B"))))))))))))))=TRUE," ",(IF($X$1=1,(VLOOKUP(B166,'X1'!$B:$AP,41,FALSE)),IF($X$1=2,(VLOOKUP(B166,'X2'!$B:$AP,41,FALSE)),IF($X$1=3,(VLOOKUP(B166,'X3'!$B:$AP,41,FALSE)),IF($X$1=4,(VLOOKUP(B166,'X4'!$B:$AP,41,FALSE)),IF($X$1=5,(VLOOKUP(B166,'X5'!$B:$AP,41,FALSE)),IF($X$1=6,(VLOOKUP(B166,'X6'!$B:$AP,41,FALSE)),IF($X$1=7,(VLOOKUP(B166,'X7'!$B:$AP,41,FALSE)),IF($X$1=8,(VLOOKUP(B166,'X8'!$B:$AP,41,FALSE)),IF($X$1=9,(VLOOKUP(B166,'X9'!$B:$AP,41,FALSE)),IF($X$1=10,(VLOOKUP(B166,'X10'!$B:$AP,41,FALSE)),IF($X$1=11,(VLOOKUP(B166,'X11'!$B:$AP,41,FALSE)),IF($X$1=12,(VLOOKUP(B166,'X12'!$B:$AP,41,FALSE)),IF($X$1=13,(VLOOKUP(B166,'X13'!$B:$AP,41,FALSE)),"B")))))))))))))))</f>
        <v xml:space="preserve"> </v>
      </c>
      <c r="E166" s="182" t="str">
        <f ca="1">IF(ISERROR(IF($X$1=1,(VLOOKUP(B166,'X1'!$B:$AP,7,FALSE)),IF($X$1=2,(VLOOKUP(B166,'X2'!$B:$AP,7,FALSE)),IF($X$1=3,(VLOOKUP(B166,'X3'!$B:$AP,7,FALSE)),IF($X$1=4,(VLOOKUP(B166,'X4'!$B:$AP,7,FALSE)),IF($X$1=5,(VLOOKUP(B166,'X5'!$B:$AP,7,FALSE)),IF($X$1=6,(VLOOKUP(B166,'X6'!$B:$AP,7,FALSE)),IF($X$1=7,(VLOOKUP(B166,'X7'!$B:$AP,7,FALSE)),IF($X$1=8,(VLOOKUP(B166,'X8'!$B:$AP,7,FALSE)),IF($X$1=9,(VLOOKUP(B166,'X9'!$B:$AP,7,FALSE)),IF($X$1=10,(VLOOKUP(B166,'X10'!$B:$AP,7,FALSE)),IF($X$1=11,(VLOOKUP(B166,'X11'!$B:$AP,7,FALSE)),IF($X$1=12,(VLOOKUP(B166,'X12'!$B:$AP,7,FALSE)),IF($X$1=13,(VLOOKUP(B166,'X13'!$B:$AP,7,FALSE)),"B"))))))))))))))=TRUE," ",(IF($X$1=1,(VLOOKUP(B166,'X1'!$B:$AP,7,FALSE)),IF($X$1=2,(VLOOKUP(B166,'X2'!$B:$AP,7,FALSE)),IF($X$1=3,(VLOOKUP(B166,'X3'!$B:$AP,7,FALSE)),IF($X$1=4,(VLOOKUP(B166,'X4'!$B:$AP,7,FALSE)),IF($X$1=5,(VLOOKUP(B166,'X5'!$B:$AP,7,FALSE)),IF($X$1=6,(VLOOKUP(B166,'X6'!$B:$AP,7,FALSE)),IF($X$1=7,(VLOOKUP(B166,'X7'!$B:$AP,7,FALSE)),IF($X$1=8,(VLOOKUP(B166,'X8'!$B:$AP,7,FALSE)),IF($X$1=9,(VLOOKUP(B166,'X9'!$B:$AP,7,FALSE)),IF($X$1=10,(VLOOKUP(B166,'X10'!$B:$AP,7,FALSE)),IF($X$1=11,(VLOOKUP(B166,'X11'!$B:$AP,7,FALSE)),IF($X$1=12,(VLOOKUP(B166,'X12'!$B:$AP,7,FALSE)),IF($X$1=13,(VLOOKUP(B166,'X13'!$B:$AP,7,FALSE)),"B")))))))))))))))</f>
        <v xml:space="preserve"> </v>
      </c>
      <c r="F166" s="182" t="str">
        <f ca="1">IF(ISERROR(IF((IF($X$1=1,(VLOOKUP(B166,'X1'!$B:$AO,6,FALSE)),(IF($X$1=2,(VLOOKUP(B166,'X2'!$B:$AO,6,FALSE)),(IF($X$1=3,(VLOOKUP(B166,'X3'!$B:$AO,6,FALSE)),(IF($X$1=4,(VLOOKUP(B166,'X4'!$B:$AO,6,FALSE)),(IF($X$1=5,(VLOOKUP(B166,'X5'!$B:$AO,6,FALSE)),(IF($X$1=6,(VLOOKUP(B166,'X6'!$B:$AO,6,FALSE)),(IF($X$1=7,(VLOOKUP(B166,'X7'!$B:$AO,6,FALSE)),(IF($X$1=8,(VLOOKUP(B166,'X8'!$B:$AO,6,FALSE)),(IF($X$1=9,(VLOOKUP(B166,'X9'!$B:$AO,6,FALSE)),(IF($X$1=10,(VLOOKUP(B166,'X10'!$B:$AO,6,FALSE)),(IF($X$1=11,(VLOOKUP(B166,'X11'!$B:$AO,6,FALSE)),(IF($X$1=12,(VLOOKUP(B166,'X12'!$B:$AO,6,FALSE)),(VLOOKUP(B166,'X13'!$B:$AO,6,FALSE))))))))))))))))))))))))))=$V$1," ",(IF($X$1=1,(VLOOKUP(B166,'X1'!$B:$AO,6,FALSE)),(IF($X$1=2,(VLOOKUP(B166,'X2'!$B:$AO,6,FALSE)),(IF($X$1=3,(VLOOKUP(B166,'X3'!$B:$AO,6,FALSE)),(IF($X$1=4,(VLOOKUP(B166,'X4'!$B:$AO,6,FALSE)),(IF($X$1=5,(VLOOKUP(B166,'X5'!$B:$AO,6,FALSE)),(IF($X$1=6,(VLOOKUP(B166,'X6'!$B:$AO,6,FALSE)),(IF($X$1=7,(VLOOKUP(B166,'X7'!$B:$AO,6,FALSE)),(IF($X$1=8,(VLOOKUP(B166,'X8'!$B:$AO,6,FALSE)),(IF($X$1=9,(VLOOKUP(B166,'X9'!$B:$AO,6,FALSE)),(IF($X$1=10,(VLOOKUP(B166,'X10'!$B:$AO,6,FALSE)),(IF($X$1=11,(VLOOKUP(B166,'X11'!$B:$AO,6,FALSE)),(IF($X$1=12,(VLOOKUP(B166,'X12'!$B:$AO,6,FALSE)),(VLOOKUP(B166,'X13'!$B:$AO,6,FALSE))))))))))))))))))))))))))))=TRUE," ",(IF((IF($X$1=1,(VLOOKUP(B166,'X1'!$B:$AO,6,FALSE)),(IF($X$1=2,(VLOOKUP(B166,'X2'!$B:$AO,6,FALSE)),(IF($X$1=3,(VLOOKUP(B166,'X3'!$B:$AO,6,FALSE)),(IF($X$1=4,(VLOOKUP(B166,'X4'!$B:$AO,6,FALSE)),(IF($X$1=5,(VLOOKUP(B166,'X5'!$B:$AO,6,FALSE)),(IF($X$1=6,(VLOOKUP(B166,'X6'!$B:$AO,6,FALSE)),(IF($X$1=7,(VLOOKUP(B166,'X7'!$B:$AO,6,FALSE)),(IF($X$1=8,(VLOOKUP(B166,'X8'!$B:$AO,6,FALSE)),(IF($X$1=9,(VLOOKUP(B166,'X9'!$B:$AO,6,FALSE)),(IF($X$1=10,(VLOOKUP(B166,'X10'!$B:$AO,6,FALSE)),(IF($X$1=11,(VLOOKUP(B166,'X11'!$B:$AO,6,FALSE)),(IF($X$1=12,(VLOOKUP(B166,'X12'!$B:$AO,6,FALSE)),(VLOOKUP(B166,'X13'!$B:$AO,6,FALSE))))))))))))))))))))))))))=$V$1," ",(IF($X$1=1,(VLOOKUP(B166,'X1'!$B:$AO,6,FALSE)),(IF($X$1=2,(VLOOKUP(B166,'X2'!$B:$AO,6,FALSE)),(IF($X$1=3,(VLOOKUP(B166,'X3'!$B:$AO,6,FALSE)),(IF($X$1=4,(VLOOKUP(B166,'X4'!$B:$AO,6,FALSE)),(IF($X$1=5,(VLOOKUP(B166,'X5'!$B:$AO,6,FALSE)),(IF($X$1=6,(VLOOKUP(B166,'X6'!$B:$AO,6,FALSE)),(IF($X$1=7,(VLOOKUP(B166,'X7'!$B:$AO,6,FALSE)),(IF($X$1=8,(VLOOKUP(B166,'X8'!$B:$AO,6,FALSE)),(IF($X$1=9,(VLOOKUP(B166,'X9'!$B:$AO,6,FALSE)),(IF($X$1=10,(VLOOKUP(B166,'X10'!$B:$AO,6,FALSE)),(IF($X$1=11,(VLOOKUP(B166,'X11'!$B:$AO,6,FALSE)),(IF($X$1=12,(VLOOKUP(B166,'X12'!$B:$AO,6,FALSE)),(VLOOKUP(B166,'X13'!$B:$AO,6,FALSE)))))))))))))))))))))))))))))</f>
        <v xml:space="preserve"> </v>
      </c>
      <c r="G166" s="182" t="str">
        <f ca="1">IF(ISERROR(IF($X$1=1,(VLOOKUP(B166,'X1'!$B:$AZ,44,FALSE)),IF($X$1=2,(VLOOKUP(B166,'X2'!$B:$AZ,44,FALSE)),IF($X$1=3,(VLOOKUP(B166,'X3'!$B:$AZ,44,FALSE)),IF($X$1=4,(VLOOKUP(B166,'X4'!$B:$AZ,44,FALSE)),IF($X$1=5,(VLOOKUP(B166,'X5'!$B:$AZ,44,FALSE)),IF($X$1=6,(VLOOKUP(B166,'X6'!$B:$AZ,44,FALSE)),IF($X$1=7,(VLOOKUP(B166,'X7'!$B:$AZ,44,FALSE)),IF($X$1=8,(VLOOKUP(B166,'X8'!$B:$AZ,44,FALSE)),IF($X$1=9,(VLOOKUP(B166,'X9'!$B:$AZ,44,FALSE)),IF($X$1=10,(VLOOKUP(B166,'X10'!$B:$AZ,44,FALSE)),IF($X$1=11,(VLOOKUP(B166,'X11'!$B:$AZ,44,FALSE)),IF($X$1=12,(VLOOKUP(B166,'X12'!$B:$AZ,44,FALSE)),IF($X$1=13,(VLOOKUP(B166,'X13'!$B:$AZ,44,FALSE)),"B"))))))))))))))=TRUE," ",(IF($X$1=1,(VLOOKUP(B166,'X1'!$B:$AZ,44,FALSE)),IF($X$1=2,(VLOOKUP(B166,'X2'!$B:$AZ,44,FALSE)),IF($X$1=3,(VLOOKUP(B166,'X3'!$B:$AZ,44,FALSE)),IF($X$1=4,(VLOOKUP(B166,'X4'!$B:$AZ,44,FALSE)),IF($X$1=5,(VLOOKUP(B166,'X5'!$B:$AZ,44,FALSE)),IF($X$1=6,(VLOOKUP(B166,'X6'!$B:$AZ,44,FALSE)),IF($X$1=7,(VLOOKUP(B166,'X7'!$B:$AZ,44,FALSE)),IF($X$1=8,(VLOOKUP(B166,'X8'!$B:$AZ,44,FALSE)),IF($X$1=9,(VLOOKUP(B166,'X9'!$B:$AZ,44,FALSE)),IF($X$1=10,(VLOOKUP(B166,'X10'!$B:$AZ,44,FALSE)),IF($X$1=11,(VLOOKUP(B166,'X11'!$B:$AZ,44,FALSE)),IF($X$1=12,(VLOOKUP(B166,'X12'!$B:$AZ,44,FALSE)),IF($X$1=13,(VLOOKUP(B166,'X13'!$B:$AZ,44,FALSE)),"B")))))))))))))))</f>
        <v xml:space="preserve"> </v>
      </c>
      <c r="H166" s="182" t="str">
        <f ca="1">IF(ISERROR(IF($X$1=1,(VLOOKUP(B166,'X1'!$B:$AZ,8,FALSE)),IF($X$1=2,(VLOOKUP(B166,'X2'!$B:$AZ,8,FALSE)),IF($X$1=3,(VLOOKUP(B166,'X3'!$B:$AZ,8,FALSE)),IF($X$1=4,(VLOOKUP(B166,'X4'!$B:$AZ,8,FALSE)),IF($X$1=5,(VLOOKUP(B166,'X5'!$B:$AZ,8,FALSE)),IF($X$1=6,(VLOOKUP(B166,'X6'!$B:$AZ,8,FALSE)),IF($X$1=7,(VLOOKUP(B166,'X7'!$B:$AZ,8,FALSE)),IF($X$1=8,(VLOOKUP(B166,'X8'!$B:$AZ,8,FALSE)),IF($X$1=9,(VLOOKUP(B166,'X9'!$B:$AZ,8,FALSE)),IF($X$1=10,(VLOOKUP(B166,'X10'!$B:$AZ,8,FALSE)),IF($X$1=11,(VLOOKUP(B166,'X11'!$B:$AZ,8,FALSE)),IF($X$1=12,(VLOOKUP(B166,'X12'!$B:$AZ,8,FALSE)),IF($X$1=13,(VLOOKUP(B166,'X13'!$B:$AZ,8,FALSE)),"B"))))))))))))))=TRUE," ",(IF($X$1=1,(VLOOKUP(B166,'X1'!$B:$AZ,8,FALSE)),IF($X$1=2,(VLOOKUP(B166,'X2'!$B:$AZ,8,FALSE)),IF($X$1=3,(VLOOKUP(B166,'X3'!$B:$AZ,8,FALSE)),IF($X$1=4,(VLOOKUP(B166,'X4'!$B:$AZ,8,FALSE)),IF($X$1=5,(VLOOKUP(B166,'X5'!$B:$AZ,8,FALSE)),IF($X$1=6,(VLOOKUP(B166,'X6'!$B:$AZ,8,FALSE)),IF($X$1=7,(VLOOKUP(B166,'X7'!$B:$AZ,8,FALSE)),IF($X$1=8,(VLOOKUP(B166,'X8'!$B:$AZ,8,FALSE)),IF($X$1=9,(VLOOKUP(B166,'X9'!$B:$AZ,8,FALSE)),IF($X$1=10,(VLOOKUP(B166,'X10'!$B:$AZ,8,FALSE)),IF($X$1=11,(VLOOKUP(B166,'X11'!$B:$AZ,8,FALSE)),IF($X$1=12,(VLOOKUP(B166,'X12'!$B:$AZ,8,FALSE)),IF($X$1=13,(VLOOKUP(B166,'X13'!$B:$AZ,8,FALSE)),"B")))))))))))))))</f>
        <v xml:space="preserve"> </v>
      </c>
      <c r="I166" s="183" t="str">
        <f ca="1">IF(ISERROR(IF($X$1=1,(VLOOKUP(B166,'X1'!$B:$AZ,2,FALSE)),IF($X$1=2,(VLOOKUP(B166,'X2'!$B:$AZ,2,FALSE)),IF($X$1=3,(VLOOKUP(B166,'X3'!$B:$AZ,2,FALSE)),IF($X$1=4,(VLOOKUP(B166,'X4'!$B:$AZ,2,FALSE)),IF($X$1=5,(VLOOKUP(B166,'X5'!$B:$AZ,2,FALSE)),IF($X$1=6,(VLOOKUP(B166,'X6'!$B:$AZ,2,FALSE)),IF($X$1=7,(VLOOKUP(B166,'X7'!$B:$AZ,2,FALSE)),IF($X$1=8,(VLOOKUP(B166,'X8'!$B:$AZ,2,FALSE)),IF($X$1=9,(VLOOKUP(B166,'X9'!$B:$AZ,2,FALSE)),IF($X$1=10,(VLOOKUP(B166,'X10'!$B:$AZ,2,FALSE)),IF($X$1=11,(VLOOKUP(B166,'X11'!$B:$AZ,2,FALSE)),IF($X$1=12,(VLOOKUP(B166,'X12'!$B:$AZ,2,FALSE)),IF($X$1=13,(VLOOKUP(B166,'X13'!$B:$AZ,2,FALSE)),"B"))))))))))))))=TRUE," ",(IF($X$1=1,(VLOOKUP(B166,'X1'!$B:$AZ,2,FALSE)),IF($X$1=2,(VLOOKUP(B166,'X2'!$B:$AZ,2,FALSE)),IF($X$1=3,(VLOOKUP(B166,'X3'!$B:$AZ,2,FALSE)),IF($X$1=4,(VLOOKUP(B166,'X4'!$B:$AZ,2,FALSE)),IF($X$1=5,(VLOOKUP(B166,'X5'!$B:$AZ,2,FALSE)),IF($X$1=6,(VLOOKUP(B166,'X6'!$B:$AZ,2,FALSE)),IF($X$1=7,(VLOOKUP(B166,'X7'!$B:$AZ,2,FALSE)),IF($X$1=8,(VLOOKUP(B166,'X8'!$B:$AZ,2,FALSE)),IF($X$1=9,(VLOOKUP(B166,'X9'!$B:$AZ,2,FALSE)),IF($X$1=10,(VLOOKUP(B166,'X10'!$B:$AZ,2,FALSE)),IF($X$1=11,(VLOOKUP(B166,'X11'!$B:$AZ,2,FALSE)),IF($X$1=12,(VLOOKUP(B166,'X12'!$B:$AZ,2,FALSE)),IF($X$1=13,(VLOOKUP(B166,'X13'!$B:$AZ,2,FALSE)),"B")))))))))))))))</f>
        <v xml:space="preserve"> </v>
      </c>
      <c r="J166" s="183" t="str">
        <f ca="1">IF(ISERROR(IF($X$1=1,(VLOOKUP(B166,'X1'!$B:$AZ,3,FALSE)),IF($X$1=2,(VLOOKUP(B166,'X2'!$B:$AZ,3,FALSE)),IF($X$1=3,(VLOOKUP(B166,'X3'!$B:$AZ,3,FALSE)),IF($X$1=4,(VLOOKUP(B166,'X4'!$B:$AZ,3,FALSE)),IF($X$1=5,(VLOOKUP(B166,'X5'!$B:$AZ,3,FALSE)),IF($X$1=6,(VLOOKUP(B166,'X6'!$B:$AZ,3,FALSE)),IF($X$1=7,(VLOOKUP(B166,'X7'!$B:$AZ,3,FALSE)),IF($X$1=8,(VLOOKUP(B166,'X8'!$B:$AZ,3,FALSE)),IF($X$1=9,(VLOOKUP(B166,'X9'!$B:$AZ,3,FALSE)),IF($X$1=10,(VLOOKUP(B166,'X10'!$B:$AZ,3,FALSE)),IF($X$1=11,(VLOOKUP(B166,'X11'!$B:$AZ,3,FALSE)),IF($X$1=12,(VLOOKUP(B166,'X12'!$B:$AZ,3,FALSE)),IF($X$1=13,(VLOOKUP(B166,'X13'!$B:$AZ,3,FALSE)),"B"))))))))))))))=TRUE," ",(IF($X$1=1,(VLOOKUP(B166,'X1'!$B:$AZ,3,FALSE)),IF($X$1=2,(VLOOKUP(B166,'X2'!$B:$AZ,3,FALSE)),IF($X$1=3,(VLOOKUP(B166,'X3'!$B:$AZ,3,FALSE)),IF($X$1=4,(VLOOKUP(B166,'X4'!$B:$AZ,3,FALSE)),IF($X$1=5,(VLOOKUP(B166,'X5'!$B:$AZ,3,FALSE)),IF($X$1=6,(VLOOKUP(B166,'X6'!$B:$AZ,3,FALSE)),IF($X$1=7,(VLOOKUP(B166,'X7'!$B:$AZ,3,FALSE)),IF($X$1=8,(VLOOKUP(B166,'X8'!$B:$AZ,3,FALSE)),IF($X$1=9,(VLOOKUP(B166,'X9'!$B:$AZ,3,FALSE)),IF($X$1=10,(VLOOKUP(B166,'X10'!$B:$AZ,3,FALSE)),IF($X$1=11,(VLOOKUP(B166,'X11'!$B:$AZ,3,FALSE)),IF($X$1=12,(VLOOKUP(B166,'X12'!$B:$AZ,3,FALSE)),IF($X$1=13,(VLOOKUP(B166,'X13'!$B:$AZ,3,FALSE)),"B")))))))))))))))</f>
        <v xml:space="preserve"> </v>
      </c>
      <c r="K166" s="183" t="str">
        <f ca="1">IF(ISERROR(IF($X$1=1,(VLOOKUP(B166,'X1'!$B:$AZ,5,FALSE)),IF($X$1=2,(VLOOKUP(B166,'X2'!$B:$AZ,5,FALSE)),IF($X$1=3,(VLOOKUP(B166,'X3'!$B:$AZ,5,FALSE)),IF($X$1=4,(VLOOKUP(B166,'X4'!$B:$AZ,5,FALSE)),IF($X$1=5,(VLOOKUP(B166,'X5'!$B:$AZ,5,FALSE)),IF($X$1=6,(VLOOKUP(B166,'X6'!$B:$AZ,5,FALSE)),IF($X$1=7,(VLOOKUP(B166,'X7'!$B:$AZ,5,FALSE)),IF($X$1=8,(VLOOKUP(B166,'X8'!$B:$AZ,5,FALSE)),IF($X$1=9,(VLOOKUP(B166,'X9'!$B:$AZ,5,FALSE)),IF($X$1=10,(VLOOKUP(B166,'X10'!$B:$AZ,5,FALSE)),IF($X$1=11,(VLOOKUP(B166,'X11'!$B:$AZ,5,FALSE)),IF($X$1=12,(VLOOKUP(B166,'X12'!$B:$AZ,5,FALSE)),IF($X$1=13,(VLOOKUP(B166,'X13'!$B:$AZ,5,FALSE)),"B"))))))))))))))=TRUE," ",(IF($X$1=1,(VLOOKUP(B166,'X1'!$B:$AZ,5,FALSE)),IF($X$1=2,(VLOOKUP(B166,'X2'!$B:$AZ,5,FALSE)),IF($X$1=3,(VLOOKUP(B166,'X3'!$B:$AZ,5,FALSE)),IF($X$1=4,(VLOOKUP(B166,'X4'!$B:$AZ,5,FALSE)),IF($X$1=5,(VLOOKUP(B166,'X5'!$B:$AZ,5,FALSE)),IF($X$1=6,(VLOOKUP(B166,'X6'!$B:$AZ,5,FALSE)),IF($X$1=7,(VLOOKUP(B166,'X7'!$B:$AZ,5,FALSE)),IF($X$1=8,(VLOOKUP(B166,'X8'!$B:$AZ,5,FALSE)),IF($X$1=9,(VLOOKUP(B166,'X9'!$B:$AZ,5,FALSE)),IF($X$1=10,(VLOOKUP(B166,'X10'!$B:$AZ,5,FALSE)),IF($X$1=11,(VLOOKUP(B166,'X11'!$B:$AZ,5,FALSE)),IF($X$1=12,(VLOOKUP(B166,'X12'!$B:$AZ,5,FALSE)),IF($X$1=13,(VLOOKUP(B166,'X13'!$B:$AZ,5,FALSE)),"B")))))))))))))))</f>
        <v xml:space="preserve"> </v>
      </c>
      <c r="L166" s="184" t="str">
        <f ca="1">IF(ISERROR(IF($X$1=1,(VLOOKUP(B166,'X1'!$B:$AZ,9,FALSE)),IF($X$1=2,(VLOOKUP(B166,'X2'!$B:$AZ,9,FALSE)),IF($X$1=3,(VLOOKUP(B166,'X3'!$B:$AZ,9,FALSE)),IF($X$1=4,(VLOOKUP(B166,'X4'!$B:$AZ,9,FALSE)),IF($X$1=5,(VLOOKUP(B166,'X5'!$B:$AZ,9,FALSE)),IF($X$1=6,(VLOOKUP(B166,'X6'!$B:$AZ,9,FALSE)),IF($X$1=7,(VLOOKUP(B166,'X7'!$B:$AZ,9,FALSE)),IF($X$1=8,(VLOOKUP(B166,'X8'!$B:$AZ,9,FALSE)),IF($X$1=9,(VLOOKUP(B166,'X9'!$B:$AZ,9,FALSE)),IF($X$1=10,(VLOOKUP(B166,'X10'!$B:$AZ,9,FALSE)),IF($X$1=11,(VLOOKUP(B166,'X11'!$B:$AZ,9,FALSE)),IF($X$1=12,(VLOOKUP(B166,'X12'!$B:$AZ,9,FALSE)),IF($X$1=13,(VLOOKUP(B166,'X13'!$B:$AZ,9,FALSE)),"B"))))))))))))))=TRUE," ",(IF($X$1=1,(VLOOKUP(B166,'X1'!$B:$AZ,9,FALSE)),IF($X$1=2,(VLOOKUP(B166,'X2'!$B:$AZ,9,FALSE)),IF($X$1=3,(VLOOKUP(B166,'X3'!$B:$AZ,9,FALSE)),IF($X$1=4,(VLOOKUP(B166,'X4'!$B:$AZ,9,FALSE)),IF($X$1=5,(VLOOKUP(B166,'X5'!$B:$AZ,9,FALSE)),IF($X$1=6,(VLOOKUP(B166,'X6'!$B:$AZ,9,FALSE)),IF($X$1=7,(VLOOKUP(B166,'X7'!$B:$AZ,9,FALSE)),IF($X$1=8,(VLOOKUP(B166,'X8'!$B:$AZ,9,FALSE)),IF($X$1=9,(VLOOKUP(B166,'X9'!$B:$AZ,9,FALSE)),IF($X$1=10,(VLOOKUP(B166,'X10'!$B:$AZ,9,FALSE)),IF($X$1=11,(VLOOKUP(B166,'X11'!$B:$AZ,9,FALSE)),IF($X$1=12,(VLOOKUP(B166,'X12'!$B:$AZ,9,FALSE)),IF($X$1=13,(VLOOKUP(B166,'X13'!$B:$AZ,9,FALSE)),"B")))))))))))))))</f>
        <v xml:space="preserve"> </v>
      </c>
      <c r="M166" s="184" t="str">
        <f ca="1">IF(ISERROR(IF($X$1=1,(VLOOKUP(B166,'X1'!$B:$AZ,10,FALSE)),IF($X$1=2,(VLOOKUP(B166,'X2'!$B:$AZ,10,FALSE)),IF($X$1=3,(VLOOKUP(B166,'X3'!$B:$AZ,10,FALSE)),IF($X$1=4,(VLOOKUP(B166,'X4'!$B:$AZ,10,FALSE)),IF($X$1=5,(VLOOKUP(B166,'X5'!$B:$AZ,10,FALSE)),IF($X$1=6,(VLOOKUP(B166,'X6'!$B:$AZ,10,FALSE)),IF($X$1=7,(VLOOKUP(B166,'X7'!$B:$AZ,10,FALSE)),IF($X$1=8,(VLOOKUP(B166,'X8'!$B:$AZ,10,FALSE)),IF($X$1=9,(VLOOKUP(B166,'X9'!$B:$AZ,10,FALSE)),IF($X$1=10,(VLOOKUP(B166,'X10'!$B:$AZ,10,FALSE)),IF($X$1=11,(VLOOKUP(B166,'X11'!$B:$AZ,10,FALSE)),IF($X$1=12,(VLOOKUP(B166,'X12'!$B:$AZ,10,FALSE)),IF($X$1=13,(VLOOKUP(B166,'X13'!$B:$AZ,10,FALSE)),"B"))))))))))))))=TRUE," ",(IF($X$1=1,(VLOOKUP(B166,'X1'!$B:$AZ,10,FALSE)),IF($X$1=2,(VLOOKUP(B166,'X2'!$B:$AZ,10,FALSE)),IF($X$1=3,(VLOOKUP(B166,'X3'!$B:$AZ,10,FALSE)),IF($X$1=4,(VLOOKUP(B166,'X4'!$B:$AZ,10,FALSE)),IF($X$1=5,(VLOOKUP(B166,'X5'!$B:$AZ,10,FALSE)),IF($X$1=6,(VLOOKUP(B166,'X6'!$B:$AZ,10,FALSE)),IF($X$1=7,(VLOOKUP(B166,'X7'!$B:$AZ,10,FALSE)),IF($X$1=8,(VLOOKUP(B166,'X8'!$B:$AZ,10,FALSE)),IF($X$1=9,(VLOOKUP(B166,'X9'!$B:$AZ,10,FALSE)),IF($X$1=10,(VLOOKUP(B166,'X10'!$B:$AZ,10,FALSE)),IF($X$1=11,(VLOOKUP(B166,'X11'!$B:$AZ,10,FALSE)),IF($X$1=12,(VLOOKUP(B166,'X12'!$B:$AZ,10,FALSE)),IF($X$1=13,(VLOOKUP(B166,'X13'!$B:$AZ,10,FALSE)),"B")))))))))))))))</f>
        <v xml:space="preserve"> </v>
      </c>
      <c r="N166" s="185" t="str">
        <f ca="1">IF(ISERROR(IF($X$1=1,(VLOOKUP(B166,'X1'!$B:$AZ,45,FALSE)),IF($X$1=2,(VLOOKUP(B166,'X2'!$B:$AZ,45,FALSE)),IF($X$1=3,(VLOOKUP(B166,'X3'!$B:$AZ,45,FALSE)),IF($X$1=4,(VLOOKUP(B166,'X4'!$B:$AZ,45,FALSE)),IF($X$1=5,(VLOOKUP(B166,'X5'!$B:$AZ,45,FALSE)),IF($X$1=6,(VLOOKUP(B166,'X6'!$B:$AZ,45,FALSE)),IF($X$1=7,(VLOOKUP(B166,'X7'!$B:$AZ,45,FALSE)),IF($X$1=8,(VLOOKUP(B166,'X8'!$B:$AZ,45,FALSE)),IF($X$1=9,(VLOOKUP(B166,'X9'!$B:$AZ,45,FALSE)),IF($X$1=10,(VLOOKUP(B166,'X10'!$B:$AZ,45,FALSE)),IF($X$1=11,(VLOOKUP(B166,'X11'!$B:$AZ,45,FALSE)),IF($X$1=12,(VLOOKUP(B166,'X12'!$B:$AZ,45,FALSE)),IF($X$1=13,(VLOOKUP(B166,'X13'!$B:$AZ,45,FALSE)),"B"))))))))))))))=TRUE," ",(IF($X$1=1,(VLOOKUP(B166,'X1'!$B:$AZ,45,FALSE)),IF($X$1=2,(VLOOKUP(B166,'X2'!$B:$AZ,45,FALSE)),IF($X$1=3,(VLOOKUP(B166,'X3'!$B:$AZ,45,FALSE)),IF($X$1=4,(VLOOKUP(B166,'X4'!$B:$AZ,45,FALSE)),IF($X$1=5,(VLOOKUP(B166,'X5'!$B:$AZ,45,FALSE)),IF($X$1=6,(VLOOKUP(B166,'X6'!$B:$AZ,45,FALSE)),IF($X$1=7,(VLOOKUP(B166,'X7'!$B:$AZ,45,FALSE)),IF($X$1=8,(VLOOKUP(B166,'X8'!$B:$AZ,45,FALSE)),IF($X$1=9,(VLOOKUP(B166,'X9'!$B:$AZ,45,FALSE)),IF($X$1=10,(VLOOKUP(B166,'X10'!$B:$AZ,45,FALSE)),IF($X$1=11,(VLOOKUP(B166,'X11'!$B:$AZ,45,FALSE)),IF($X$1=12,(VLOOKUP(B166,'X12'!$B:$AZ,45,FALSE)),IF($X$1=13,(VLOOKUP(B166,'X13'!$B:$AZ,45,FALSE)),"B")))))))))))))))</f>
        <v xml:space="preserve"> </v>
      </c>
      <c r="O166" s="184" t="str">
        <f ca="1">IF(ISERROR(IF($X$1=1,(VLOOKUP(B166,'X1'!$B:$AZ,11,FALSE)),IF($X$1=2,(VLOOKUP(B166,'X2'!$B:$AZ,11,FALSE)),IF($X$1=3,(VLOOKUP(B166,'X3'!$B:$AZ,11,FALSE)),IF($X$1=4,(VLOOKUP(B166,'X4'!$B:$AZ,11,FALSE)),IF($X$1=5,(VLOOKUP(B166,'X5'!$B:$AZ,11,FALSE)),IF($X$1=6,(VLOOKUP(B166,'X6'!$B:$AZ,11,FALSE)),IF($X$1=7,(VLOOKUP(B166,'X7'!$B:$AZ,11,FALSE)),IF($X$1=8,(VLOOKUP(B166,'X8'!$B:$AZ,11,FALSE)),IF($X$1=9,(VLOOKUP(B166,'X9'!$B:$AZ,11,FALSE)),IF($X$1=10,(VLOOKUP(B166,'X10'!$B:$AZ,11,FALSE)),IF($X$1=11,(VLOOKUP(B166,'X11'!$B:$AZ,11,FALSE)),IF($X$1=12,(VLOOKUP(B166,'X12'!$B:$AZ,11,FALSE)),IF($X$1=13,(VLOOKUP(B166,'X13'!$B:$AZ,11,FALSE)),"B"))))))))))))))=TRUE," ",(IF($X$1=1,(VLOOKUP(B166,'X1'!$B:$AZ,11,FALSE)),IF($X$1=2,(VLOOKUP(B166,'X2'!$B:$AZ,11,FALSE)),IF($X$1=3,(VLOOKUP(B166,'X3'!$B:$AZ,11,FALSE)),IF($X$1=4,(VLOOKUP(B166,'X4'!$B:$AZ,11,FALSE)),IF($X$1=5,(VLOOKUP(B166,'X5'!$B:$AZ,11,FALSE)),IF($X$1=6,(VLOOKUP(B166,'X6'!$B:$AZ,11,FALSE)),IF($X$1=7,(VLOOKUP(B166,'X7'!$B:$AZ,11,FALSE)),IF($X$1=8,(VLOOKUP(B166,'X8'!$B:$AZ,11,FALSE)),IF($X$1=9,(VLOOKUP(B166,'X9'!$B:$AZ,11,FALSE)),IF($X$1=10,(VLOOKUP(B166,'X10'!$B:$AZ,11,FALSE)),IF($X$1=11,(VLOOKUP(B166,'X11'!$B:$AZ,11,FALSE)),IF($X$1=12,(VLOOKUP(B166,'X12'!$B:$AZ,11,FALSE)),IF($X$1=13,(VLOOKUP(B166,'X13'!$B:$AZ,11,FALSE)),"B")))))))))))))))</f>
        <v xml:space="preserve"> </v>
      </c>
      <c r="P166" s="184" t="str">
        <f ca="1">IF(ISERROR(IF($X$1=1,(VLOOKUP(B166,'X1'!$B:$AZ,12,FALSE)),IF($X$1=2,(VLOOKUP(B166,'X2'!$B:$AZ,12,FALSE)),IF($X$1=3,(VLOOKUP(B166,'X3'!$B:$AZ,12,FALSE)),IF($X$1=4,(VLOOKUP(B166,'X4'!$B:$AZ,12,FALSE)),IF($X$1=5,(VLOOKUP(B166,'X5'!$B:$AZ,12,FALSE)),IF($X$1=6,(VLOOKUP(B166,'X6'!$B:$AZ,12,FALSE)),IF($X$1=7,(VLOOKUP(B166,'X7'!$B:$AZ,12,FALSE)),IF($X$1=8,(VLOOKUP(B166,'X8'!$B:$AZ,12,FALSE)),IF($X$1=9,(VLOOKUP(B166,'X9'!$B:$AZ,12,FALSE)),IF($X$1=10,(VLOOKUP(B166,'X10'!$B:$AZ,12,FALSE)),IF($X$1=11,(VLOOKUP(B166,'X11'!$B:$AZ,12,FALSE)),IF($X$1=12,(VLOOKUP(B166,'X12'!$B:$AZ,12,FALSE)),IF($X$1=13,(VLOOKUP(B166,'X13'!$B:$AZ,12,FALSE)),"B"))))))))))))))=TRUE," ",(IF($X$1=1,(VLOOKUP(B166,'X1'!$B:$AZ,12,FALSE)),IF($X$1=2,(VLOOKUP(B166,'X2'!$B:$AZ,12,FALSE)),IF($X$1=3,(VLOOKUP(B166,'X3'!$B:$AZ,12,FALSE)),IF($X$1=4,(VLOOKUP(B166,'X4'!$B:$AZ,12,FALSE)),IF($X$1=5,(VLOOKUP(B166,'X5'!$B:$AZ,12,FALSE)),IF($X$1=6,(VLOOKUP(B166,'X6'!$B:$AZ,12,FALSE)),IF($X$1=7,(VLOOKUP(B166,'X7'!$B:$AZ,12,FALSE)),IF($X$1=8,(VLOOKUP(B166,'X8'!$B:$AZ,12,FALSE)),IF($X$1=9,(VLOOKUP(B166,'X9'!$B:$AZ,12,FALSE)),IF($X$1=10,(VLOOKUP(B166,'X10'!$B:$AZ,12,FALSE)),IF($X$1=11,(VLOOKUP(B166,'X11'!$B:$AZ,12,FALSE)),IF($X$1=12,(VLOOKUP(B166,'X12'!$B:$AZ,12,FALSE)),IF($X$1=13,(VLOOKUP(B166,'X13'!$B:$AZ,12,FALSE)),"B")))))))))))))))</f>
        <v xml:space="preserve"> </v>
      </c>
      <c r="Q166" s="185" t="str">
        <f ca="1">IF(ISERROR(IF($X$1=1,(VLOOKUP(B166,'X1'!$B:$AZ,46,FALSE)),IF($X$1=2,(VLOOKUP(B166,'X2'!$B:$AZ,46,FALSE)),IF($X$1=3,(VLOOKUP(B166,'X3'!$B:$AZ,46,FALSE)),IF($X$1=4,(VLOOKUP(B166,'X4'!$B:$AZ,46,FALSE)),IF($X$1=5,(VLOOKUP(B166,'X5'!$B:$AZ,46,FALSE)),IF($X$1=6,(VLOOKUP(B166,'X6'!$B:$AZ,46,FALSE)),IF($X$1=7,(VLOOKUP(B166,'X7'!$B:$AZ,46,FALSE)),IF($X$1=8,(VLOOKUP(B166,'X8'!$B:$AZ,46,FALSE)),IF($X$1=9,(VLOOKUP(B166,'X9'!$B:$AZ,46,FALSE)),IF($X$1=10,(VLOOKUP(B166,'X10'!$B:$AZ,46,FALSE)),IF($X$1=11,(VLOOKUP(B166,'X11'!$B:$AZ,46,FALSE)),IF($X$1=12,(VLOOKUP(B166,'X12'!$B:$AZ,46,FALSE)),IF($X$1=13,(VLOOKUP(B166,'X13'!$B:$AZ,46,FALSE)),"B"))))))))))))))=TRUE," ",(IF($X$1=1,(VLOOKUP(B166,'X1'!$B:$AZ,46,FALSE)),IF($X$1=2,(VLOOKUP(B166,'X2'!$B:$AZ,46,FALSE)),IF($X$1=3,(VLOOKUP(B166,'X3'!$B:$AZ,46,FALSE)),IF($X$1=4,(VLOOKUP(B166,'X4'!$B:$AZ,46,FALSE)),IF($X$1=5,(VLOOKUP(B166,'X5'!$B:$AZ,46,FALSE)),IF($X$1=6,(VLOOKUP(B166,'X6'!$B:$AZ,46,FALSE)),IF($X$1=7,(VLOOKUP(B166,'X7'!$B:$AZ,46,FALSE)),IF($X$1=8,(VLOOKUP(B166,'X8'!$B:$AZ,46,FALSE)),IF($X$1=9,(VLOOKUP(B166,'X9'!$B:$AZ,46,FALSE)),IF($X$1=10,(VLOOKUP(B166,'X10'!$B:$AZ,46,FALSE)),IF($X$1=11,(VLOOKUP(B166,'X11'!$B:$AZ,46,FALSE)),IF($X$1=12,(VLOOKUP(B166,'X12'!$B:$AZ,46,FALSE)),IF($X$1=13,(VLOOKUP(B166,'X13'!$B:$AZ,46,FALSE)),"B")))))))))))))))</f>
        <v xml:space="preserve"> </v>
      </c>
      <c r="R166" s="185" t="str">
        <f ca="1">IF(ISERROR(IF($X$1=1,(VLOOKUP(B166,'X1'!$B:$AZ,15,FALSE)),IF($X$1=2,(VLOOKUP(B166,'X2'!$B:$AZ,15,FALSE)),IF($X$1=3,(VLOOKUP(B166,'X3'!$B:$AZ,15,FALSE)),IF($X$1=4,(VLOOKUP(B166,'X4'!$B:$AZ,15,FALSE)),IF($X$1=5,(VLOOKUP(B166,'X5'!$B:$AZ,15,FALSE)),IF($X$1=6,(VLOOKUP(B166,'X6'!$B:$AZ,15,FALSE)),IF($X$1=7,(VLOOKUP(B166,'X7'!$B:$AZ,15,FALSE)),IF($X$1=8,(VLOOKUP(B166,'X8'!$B:$AZ,15,FALSE)),IF($X$1=9,(VLOOKUP(B166,'X9'!$B:$AZ,15,FALSE)),IF($X$1=10,(VLOOKUP(B166,'X10'!$B:$AZ,15,FALSE)),IF($X$1=11,(VLOOKUP(B166,'X11'!$B:$AZ,15,FALSE)),IF($X$1=12,(VLOOKUP(B166,'X12'!$B:$AZ,15,FALSE)),IF($X$1=13,(VLOOKUP(B166,'X13'!$B:$AZ,15,FALSE)),"B"))))))))))))))=TRUE," ",(IF($X$1=1,(VLOOKUP(B166,'X1'!$B:$AZ,15,FALSE)),IF($X$1=2,(VLOOKUP(B166,'X2'!$B:$AZ,15,FALSE)),IF($X$1=3,(VLOOKUP(B166,'X3'!$B:$AZ,15,FALSE)),IF($X$1=4,(VLOOKUP(B166,'X4'!$B:$AZ,15,FALSE)),IF($X$1=5,(VLOOKUP(B166,'X5'!$B:$AZ,15,FALSE)),IF($X$1=6,(VLOOKUP(B166,'X6'!$B:$AZ,15,FALSE)),IF($X$1=7,(VLOOKUP(B166,'X7'!$B:$AZ,15,FALSE)),IF($X$1=8,(VLOOKUP(B166,'X8'!$B:$AZ,15,FALSE)),IF($X$1=9,(VLOOKUP(B166,'X9'!$B:$AZ,15,FALSE)),IF($X$1=10,(VLOOKUP(B166,'X10'!$B:$AZ,15,FALSE)),IF($X$1=11,(VLOOKUP(B166,'X11'!$B:$AZ,15,FALSE)),IF($X$1=12,(VLOOKUP(B166,'X12'!$B:$AZ,15,FALSE)),IF($X$1=13,(VLOOKUP(B166,'X13'!$B:$AZ,15,FALSE)),"B")))))))))))))))</f>
        <v xml:space="preserve"> </v>
      </c>
      <c r="S166" s="185" t="str">
        <f ca="1">IF(ISERROR(IF((IF($X$1=1,(VLOOKUP(B166,'X1'!$B:$AZ,14,FALSE)),(IF($X$1=2,(VLOOKUP(B166,'X2'!$B:$AZ,14,FALSE)),(IF($X$1=3,(VLOOKUP(B166,'X3'!$B:$AZ,14,FALSE)),(IF($X$1=4,(VLOOKUP(B166,'X4'!$B:$AZ,14,FALSE)),(IF($X$1=5,(VLOOKUP(B166,'X5'!$B:$AZ,14,FALSE)),(IF($X$1=6,(VLOOKUP(B166,'X6'!$B:$AZ,14,FALSE)),(IF($X$1=7,(VLOOKUP(B166,'X7'!$B:$AZ,14,FALSE)),(IF($X$1=8,(VLOOKUP(B166,'X8'!$B:$AZ,14,FALSE)),(IF($X$1=9,(VLOOKUP(B166,'X9'!$B:$AZ,14,FALSE)),(IF($X$1=10,(VLOOKUP(B166,'X10'!$B:$AZ,14,FALSE)),(IF($X$1=11,(VLOOKUP(B166,'X11'!$B:$AZ,14,FALSE)),(IF($X$1=12,(VLOOKUP(B166,'X12'!$B:$AZ,14,FALSE)),(VLOOKUP(B166,'X13'!$B:$AZ,14,FALSE))))))))))))))))))))))))))=$V$1," ",(IF($X$1=1,(VLOOKUP(B166,'X1'!$B:$AZ,14,FALSE)),(IF($X$1=2,(VLOOKUP(B166,'X2'!$B:$AZ,14,FALSE)),(IF($X$1=3,(VLOOKUP(B166,'X3'!$B:$AZ,14,FALSE)),(IF($X$1=4,(VLOOKUP(B166,'X4'!$B:$AZ,14,FALSE)),(IF($X$1=5,(VLOOKUP(B166,'X5'!$B:$AZ,14,FALSE)),(IF($X$1=6,(VLOOKUP(B166,'X6'!$B:$AZ,14,FALSE)),(IF($X$1=7,(VLOOKUP(B166,'X7'!$B:$AZ,14,FALSE)),(IF($X$1=8,(VLOOKUP(B166,'X8'!$B:$AZ,14,FALSE)),(IF($X$1=9,(VLOOKUP(B166,'X9'!$B:$AZ,14,FALSE)),(IF($X$1=10,(VLOOKUP(B166,'X10'!$B:$AZ,14,FALSE)),(IF($X$1=11,(VLOOKUP(B166,'X11'!$B:$AZ,14,FALSE)),(IF($X$1=12,(VLOOKUP(B166,'X12'!$B:$AZ,14,FALSE)),(VLOOKUP(B166,'X13'!$B:$AZ,14,FALSE))))))))))))))))))))))))))))=TRUE," ",(IF((IF($X$1=1,(VLOOKUP(B166,'X1'!$B:$AZ,14,FALSE)),(IF($X$1=2,(VLOOKUP(B166,'X2'!$B:$AZ,14,FALSE)),(IF($X$1=3,(VLOOKUP(B166,'X3'!$B:$AZ,14,FALSE)),(IF($X$1=4,(VLOOKUP(B166,'X4'!$B:$AZ,14,FALSE)),(IF($X$1=5,(VLOOKUP(B166,'X5'!$B:$AZ,14,FALSE)),(IF($X$1=6,(VLOOKUP(B166,'X6'!$B:$AZ,14,FALSE)),(IF($X$1=7,(VLOOKUP(B166,'X7'!$B:$AZ,14,FALSE)),(IF($X$1=8,(VLOOKUP(B166,'X8'!$B:$AZ,14,FALSE)),(IF($X$1=9,(VLOOKUP(B166,'X9'!$B:$AZ,14,FALSE)),(IF($X$1=10,(VLOOKUP(B166,'X10'!$B:$AZ,14,FALSE)),(IF($X$1=11,(VLOOKUP(B166,'X11'!$B:$AZ,14,FALSE)),(IF($X$1=12,(VLOOKUP(B166,'X12'!$B:$AZ,14,FALSE)),(VLOOKUP(B166,'X13'!$B:$AZ,14,FALSE))))))))))))))))))))))))))=$V$1," ",(IF($X$1=1,(VLOOKUP(B166,'X1'!$B:$AZ,14,FALSE)),(IF($X$1=2,(VLOOKUP(B166,'X2'!$B:$AZ,14,FALSE)),(IF($X$1=3,(VLOOKUP(B166,'X3'!$B:$AZ,14,FALSE)),(IF($X$1=4,(VLOOKUP(B166,'X4'!$B:$AZ,14,FALSE)),(IF($X$1=5,(VLOOKUP(B166,'X5'!$B:$AZ,14,FALSE)),(IF($X$1=6,(VLOOKUP(B166,'X6'!$B:$AZ,14,FALSE)),(IF($X$1=7,(VLOOKUP(B166,'X7'!$B:$AZ,14,FALSE)),(IF($X$1=8,(VLOOKUP(B166,'X8'!$B:$AZ,14,FALSE)),(IF($X$1=9,(VLOOKUP(B166,'X9'!$B:$AZ,14,FALSE)),(IF($X$1=10,(VLOOKUP(B166,'X10'!$B:$AZ,14,FALSE)),(IF($X$1=11,(VLOOKUP(B166,'X11'!$B:$AZ,14,FALSE)),(IF($X$1=12,(VLOOKUP(B166,'X12'!$B:$AZ,14,FALSE)),(VLOOKUP(B166,'X13'!$B:$AZ,14,FALSE)))))))))))))))))))))))))))))</f>
        <v xml:space="preserve"> </v>
      </c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</row>
    <row r="167" spans="1:67" ht="14.1" customHeight="1" x14ac:dyDescent="0.2">
      <c r="A167" s="156" t="s">
        <v>1058</v>
      </c>
      <c r="B167" s="122" t="str">
        <f>IF(ISERROR(IF($U$16=1,(VLOOKUP(A167,$AC$89:$AH$125,2,FALSE)),IF((IF($X$1=1,'X1'!B126,(IF($X$1=2,'X2'!B126,(IF($X$1=3,'X3'!B126,(IF($X$1=4,'X4'!B126,(IF($X$1=5,'X5'!B126,(IF($X$1=6,'X6'!B126,(IF($X$1=7,'X7'!B126,(IF($X$1=8,'X8'!B126,(IF($X$1=9,'X9'!B126,(IF($X$1=10,'X10'!B126,(IF($X$1=11,'X11'!B126,(IF($X$1=12,'X12'!B126,'X13'!B126))))))))))))))))))))))))="","",(IF($X$1=1,'X1'!B126,(IF($X$1=2,'X2'!B126,(IF($X$1=3,'X3'!B126,(IF($X$1=4,'X4'!B126,(IF($X$1=5,'X5'!B126,(IF($X$1=6,'X6'!B126,(IF($X$1=7,'X7'!B126,(IF($X$1=8,'X8'!B126,(IF($X$1=9,'X9'!B126,(IF($X$1=10,'X10'!B126,(IF($X$1=11,'X11'!B126,(IF($X$1=12,'X12'!B126,'X13'!B126)))))))))))))))))))))))))))=TRUE," ",(IF($U$16=1,(VLOOKUP(A167,$AC$89:$AH$125,2,FALSE)),IF((IF($X$1=1,'X1'!B126,(IF($X$1=2,'X2'!B126,(IF($X$1=3,'X3'!B126,(IF($X$1=4,'X4'!B126,(IF($X$1=5,'X5'!B126,(IF($X$1=6,'X6'!B126,(IF($X$1=7,'X7'!B126,(IF($X$1=8,'X8'!B126,(IF($X$1=9,'X9'!B126,(IF($X$1=10,'X10'!B126,(IF($X$1=11,'X11'!B126,(IF($X$1=12,'X12'!B126,'X13'!B126))))))))))))))))))))))))="","",(IF($X$1=1,'X1'!B126,(IF($X$1=2,'X2'!B126,(IF($X$1=3,'X3'!B126,(IF($X$1=4,'X4'!B126,(IF($X$1=5,'X5'!B126,(IF($X$1=6,'X6'!B126,(IF($X$1=7,'X7'!B126,(IF($X$1=8,'X8'!B126,(IF($X$1=9,'X9'!B126,(IF($X$1=10,'X10'!B126,(IF($X$1=11,'X11'!B126,(IF($X$1=12,'X12'!B126,'X13'!B126))))))))))))))))))))))))))))</f>
        <v/>
      </c>
      <c r="C167" s="181" t="str">
        <f ca="1">IF(ISERROR(IF($X$1=1,(VLOOKUP(B167,'X1'!$B:$AZ,47,FALSE)),IF($X$1=2,(VLOOKUP(B167,'X2'!$B:$AZ,47,FALSE)),IF($X$1=3,(VLOOKUP(B167,'X3'!$B:$AZ,47,FALSE)),IF($X$1=4,(VLOOKUP(B167,'X4'!$B:$AZ,47,FALSE)),IF($X$1=5,(VLOOKUP(B167,'X5'!$B:$AZ,47,FALSE)),IF($X$1=6,(VLOOKUP(B167,'X6'!$B:$AZ,47,FALSE)),IF($X$1=7,(VLOOKUP(B167,'X7'!$B:$AZ,47,FALSE)),IF($X$1=8,(VLOOKUP(B167,'X8'!$B:$AZ,47,FALSE)),IF($X$1=9,(VLOOKUP(B167,'X9'!$B:$AZ,47,FALSE)),IF($X$1=10,(VLOOKUP(B167,'X10'!$B:$AZ,47,FALSE)),IF($X$1=11,(VLOOKUP(B167,'X11'!$B:$AZ,47,FALSE)),IF($X$1=12,(VLOOKUP(B167,'X12'!$B:$AZ,47,FALSE)),IF($X$1=13,(VLOOKUP(B167,'X13'!$B:$AZ,47,FALSE)),"B"))))))))))))))=TRUE," ",(IF($X$1=1,(VLOOKUP(B167,'X1'!$B:$AZ,47,FALSE)),IF($X$1=2,(VLOOKUP(B167,'X2'!$B:$AZ,47,FALSE)),IF($X$1=3,(VLOOKUP(B167,'X3'!$B:$AZ,47,FALSE)),IF($X$1=4,(VLOOKUP(B167,'X4'!$B:$AZ,47,FALSE)),IF($X$1=5,(VLOOKUP(B167,'X5'!$B:$AZ,47,FALSE)),IF($X$1=6,(VLOOKUP(B167,'X6'!$B:$AZ,47,FALSE)),IF($X$1=7,(VLOOKUP(B167,'X7'!$B:$AZ,47,FALSE)),IF($X$1=8,(VLOOKUP(B167,'X8'!$B:$AZ,47,FALSE)),IF($X$1=9,(VLOOKUP(B167,'X9'!$B:$AZ,47,FALSE)),IF($X$1=10,(VLOOKUP(B167,'X10'!$B:$AZ,47,FALSE)),IF($X$1=11,(VLOOKUP(B167,'X11'!$B:$AZ,47,FALSE)),IF($X$1=12,(VLOOKUP(B167,'X12'!$B:$AZ,47,FALSE)),IF($X$1=13,(VLOOKUP(B167,'X13'!$B:$AZ,47,FALSE)),"B")))))))))))))))</f>
        <v xml:space="preserve"> </v>
      </c>
      <c r="D167" s="181" t="str">
        <f ca="1">IF(ISERROR(IF($X$1=1,(VLOOKUP(B167,'X1'!$B:$AP,41,FALSE)),IF($X$1=2,(VLOOKUP(B167,'X2'!$B:$AP,41,FALSE)),IF($X$1=3,(VLOOKUP(B167,'X3'!$B:$AP,41,FALSE)),IF($X$1=4,(VLOOKUP(B167,'X4'!$B:$AP,41,FALSE)),IF($X$1=5,(VLOOKUP(B167,'X5'!$B:$AP,41,FALSE)),IF($X$1=6,(VLOOKUP(B167,'X6'!$B:$AP,41,FALSE)),IF($X$1=7,(VLOOKUP(B167,'X7'!$B:$AP,41,FALSE)),IF($X$1=8,(VLOOKUP(B167,'X8'!$B:$AP,41,FALSE)),IF($X$1=9,(VLOOKUP(B167,'X9'!$B:$AP,41,FALSE)),IF($X$1=10,(VLOOKUP(B167,'X10'!$B:$AP,41,FALSE)),IF($X$1=11,(VLOOKUP(B167,'X11'!$B:$AP,41,FALSE)),IF($X$1=12,(VLOOKUP(B167,'X12'!$B:$AP,41,FALSE)),IF($X$1=13,(VLOOKUP(B167,'X13'!$B:$AP,41,FALSE)),"B"))))))))))))))=TRUE," ",(IF($X$1=1,(VLOOKUP(B167,'X1'!$B:$AP,41,FALSE)),IF($X$1=2,(VLOOKUP(B167,'X2'!$B:$AP,41,FALSE)),IF($X$1=3,(VLOOKUP(B167,'X3'!$B:$AP,41,FALSE)),IF($X$1=4,(VLOOKUP(B167,'X4'!$B:$AP,41,FALSE)),IF($X$1=5,(VLOOKUP(B167,'X5'!$B:$AP,41,FALSE)),IF($X$1=6,(VLOOKUP(B167,'X6'!$B:$AP,41,FALSE)),IF($X$1=7,(VLOOKUP(B167,'X7'!$B:$AP,41,FALSE)),IF($X$1=8,(VLOOKUP(B167,'X8'!$B:$AP,41,FALSE)),IF($X$1=9,(VLOOKUP(B167,'X9'!$B:$AP,41,FALSE)),IF($X$1=10,(VLOOKUP(B167,'X10'!$B:$AP,41,FALSE)),IF($X$1=11,(VLOOKUP(B167,'X11'!$B:$AP,41,FALSE)),IF($X$1=12,(VLOOKUP(B167,'X12'!$B:$AP,41,FALSE)),IF($X$1=13,(VLOOKUP(B167,'X13'!$B:$AP,41,FALSE)),"B")))))))))))))))</f>
        <v xml:space="preserve"> </v>
      </c>
      <c r="E167" s="182" t="str">
        <f ca="1">IF(ISERROR(IF($X$1=1,(VLOOKUP(B167,'X1'!$B:$AP,7,FALSE)),IF($X$1=2,(VLOOKUP(B167,'X2'!$B:$AP,7,FALSE)),IF($X$1=3,(VLOOKUP(B167,'X3'!$B:$AP,7,FALSE)),IF($X$1=4,(VLOOKUP(B167,'X4'!$B:$AP,7,FALSE)),IF($X$1=5,(VLOOKUP(B167,'X5'!$B:$AP,7,FALSE)),IF($X$1=6,(VLOOKUP(B167,'X6'!$B:$AP,7,FALSE)),IF($X$1=7,(VLOOKUP(B167,'X7'!$B:$AP,7,FALSE)),IF($X$1=8,(VLOOKUP(B167,'X8'!$B:$AP,7,FALSE)),IF($X$1=9,(VLOOKUP(B167,'X9'!$B:$AP,7,FALSE)),IF($X$1=10,(VLOOKUP(B167,'X10'!$B:$AP,7,FALSE)),IF($X$1=11,(VLOOKUP(B167,'X11'!$B:$AP,7,FALSE)),IF($X$1=12,(VLOOKUP(B167,'X12'!$B:$AP,7,FALSE)),IF($X$1=13,(VLOOKUP(B167,'X13'!$B:$AP,7,FALSE)),"B"))))))))))))))=TRUE," ",(IF($X$1=1,(VLOOKUP(B167,'X1'!$B:$AP,7,FALSE)),IF($X$1=2,(VLOOKUP(B167,'X2'!$B:$AP,7,FALSE)),IF($X$1=3,(VLOOKUP(B167,'X3'!$B:$AP,7,FALSE)),IF($X$1=4,(VLOOKUP(B167,'X4'!$B:$AP,7,FALSE)),IF($X$1=5,(VLOOKUP(B167,'X5'!$B:$AP,7,FALSE)),IF($X$1=6,(VLOOKUP(B167,'X6'!$B:$AP,7,FALSE)),IF($X$1=7,(VLOOKUP(B167,'X7'!$B:$AP,7,FALSE)),IF($X$1=8,(VLOOKUP(B167,'X8'!$B:$AP,7,FALSE)),IF($X$1=9,(VLOOKUP(B167,'X9'!$B:$AP,7,FALSE)),IF($X$1=10,(VLOOKUP(B167,'X10'!$B:$AP,7,FALSE)),IF($X$1=11,(VLOOKUP(B167,'X11'!$B:$AP,7,FALSE)),IF($X$1=12,(VLOOKUP(B167,'X12'!$B:$AP,7,FALSE)),IF($X$1=13,(VLOOKUP(B167,'X13'!$B:$AP,7,FALSE)),"B")))))))))))))))</f>
        <v xml:space="preserve"> </v>
      </c>
      <c r="F167" s="182" t="str">
        <f ca="1">IF(ISERROR(IF((IF($X$1=1,(VLOOKUP(B167,'X1'!$B:$AO,6,FALSE)),(IF($X$1=2,(VLOOKUP(B167,'X2'!$B:$AO,6,FALSE)),(IF($X$1=3,(VLOOKUP(B167,'X3'!$B:$AO,6,FALSE)),(IF($X$1=4,(VLOOKUP(B167,'X4'!$B:$AO,6,FALSE)),(IF($X$1=5,(VLOOKUP(B167,'X5'!$B:$AO,6,FALSE)),(IF($X$1=6,(VLOOKUP(B167,'X6'!$B:$AO,6,FALSE)),(IF($X$1=7,(VLOOKUP(B167,'X7'!$B:$AO,6,FALSE)),(IF($X$1=8,(VLOOKUP(B167,'X8'!$B:$AO,6,FALSE)),(IF($X$1=9,(VLOOKUP(B167,'X9'!$B:$AO,6,FALSE)),(IF($X$1=10,(VLOOKUP(B167,'X10'!$B:$AO,6,FALSE)),(IF($X$1=11,(VLOOKUP(B167,'X11'!$B:$AO,6,FALSE)),(IF($X$1=12,(VLOOKUP(B167,'X12'!$B:$AO,6,FALSE)),(VLOOKUP(B167,'X13'!$B:$AO,6,FALSE))))))))))))))))))))))))))=$V$1," ",(IF($X$1=1,(VLOOKUP(B167,'X1'!$B:$AO,6,FALSE)),(IF($X$1=2,(VLOOKUP(B167,'X2'!$B:$AO,6,FALSE)),(IF($X$1=3,(VLOOKUP(B167,'X3'!$B:$AO,6,FALSE)),(IF($X$1=4,(VLOOKUP(B167,'X4'!$B:$AO,6,FALSE)),(IF($X$1=5,(VLOOKUP(B167,'X5'!$B:$AO,6,FALSE)),(IF($X$1=6,(VLOOKUP(B167,'X6'!$B:$AO,6,FALSE)),(IF($X$1=7,(VLOOKUP(B167,'X7'!$B:$AO,6,FALSE)),(IF($X$1=8,(VLOOKUP(B167,'X8'!$B:$AO,6,FALSE)),(IF($X$1=9,(VLOOKUP(B167,'X9'!$B:$AO,6,FALSE)),(IF($X$1=10,(VLOOKUP(B167,'X10'!$B:$AO,6,FALSE)),(IF($X$1=11,(VLOOKUP(B167,'X11'!$B:$AO,6,FALSE)),(IF($X$1=12,(VLOOKUP(B167,'X12'!$B:$AO,6,FALSE)),(VLOOKUP(B167,'X13'!$B:$AO,6,FALSE))))))))))))))))))))))))))))=TRUE," ",(IF((IF($X$1=1,(VLOOKUP(B167,'X1'!$B:$AO,6,FALSE)),(IF($X$1=2,(VLOOKUP(B167,'X2'!$B:$AO,6,FALSE)),(IF($X$1=3,(VLOOKUP(B167,'X3'!$B:$AO,6,FALSE)),(IF($X$1=4,(VLOOKUP(B167,'X4'!$B:$AO,6,FALSE)),(IF($X$1=5,(VLOOKUP(B167,'X5'!$B:$AO,6,FALSE)),(IF($X$1=6,(VLOOKUP(B167,'X6'!$B:$AO,6,FALSE)),(IF($X$1=7,(VLOOKUP(B167,'X7'!$B:$AO,6,FALSE)),(IF($X$1=8,(VLOOKUP(B167,'X8'!$B:$AO,6,FALSE)),(IF($X$1=9,(VLOOKUP(B167,'X9'!$B:$AO,6,FALSE)),(IF($X$1=10,(VLOOKUP(B167,'X10'!$B:$AO,6,FALSE)),(IF($X$1=11,(VLOOKUP(B167,'X11'!$B:$AO,6,FALSE)),(IF($X$1=12,(VLOOKUP(B167,'X12'!$B:$AO,6,FALSE)),(VLOOKUP(B167,'X13'!$B:$AO,6,FALSE))))))))))))))))))))))))))=$V$1," ",(IF($X$1=1,(VLOOKUP(B167,'X1'!$B:$AO,6,FALSE)),(IF($X$1=2,(VLOOKUP(B167,'X2'!$B:$AO,6,FALSE)),(IF($X$1=3,(VLOOKUP(B167,'X3'!$B:$AO,6,FALSE)),(IF($X$1=4,(VLOOKUP(B167,'X4'!$B:$AO,6,FALSE)),(IF($X$1=5,(VLOOKUP(B167,'X5'!$B:$AO,6,FALSE)),(IF($X$1=6,(VLOOKUP(B167,'X6'!$B:$AO,6,FALSE)),(IF($X$1=7,(VLOOKUP(B167,'X7'!$B:$AO,6,FALSE)),(IF($X$1=8,(VLOOKUP(B167,'X8'!$B:$AO,6,FALSE)),(IF($X$1=9,(VLOOKUP(B167,'X9'!$B:$AO,6,FALSE)),(IF($X$1=10,(VLOOKUP(B167,'X10'!$B:$AO,6,FALSE)),(IF($X$1=11,(VLOOKUP(B167,'X11'!$B:$AO,6,FALSE)),(IF($X$1=12,(VLOOKUP(B167,'X12'!$B:$AO,6,FALSE)),(VLOOKUP(B167,'X13'!$B:$AO,6,FALSE)))))))))))))))))))))))))))))</f>
        <v xml:space="preserve"> </v>
      </c>
      <c r="G167" s="182" t="str">
        <f ca="1">IF(ISERROR(IF($X$1=1,(VLOOKUP(B167,'X1'!$B:$AZ,44,FALSE)),IF($X$1=2,(VLOOKUP(B167,'X2'!$B:$AZ,44,FALSE)),IF($X$1=3,(VLOOKUP(B167,'X3'!$B:$AZ,44,FALSE)),IF($X$1=4,(VLOOKUP(B167,'X4'!$B:$AZ,44,FALSE)),IF($X$1=5,(VLOOKUP(B167,'X5'!$B:$AZ,44,FALSE)),IF($X$1=6,(VLOOKUP(B167,'X6'!$B:$AZ,44,FALSE)),IF($X$1=7,(VLOOKUP(B167,'X7'!$B:$AZ,44,FALSE)),IF($X$1=8,(VLOOKUP(B167,'X8'!$B:$AZ,44,FALSE)),IF($X$1=9,(VLOOKUP(B167,'X9'!$B:$AZ,44,FALSE)),IF($X$1=10,(VLOOKUP(B167,'X10'!$B:$AZ,44,FALSE)),IF($X$1=11,(VLOOKUP(B167,'X11'!$B:$AZ,44,FALSE)),IF($X$1=12,(VLOOKUP(B167,'X12'!$B:$AZ,44,FALSE)),IF($X$1=13,(VLOOKUP(B167,'X13'!$B:$AZ,44,FALSE)),"B"))))))))))))))=TRUE," ",(IF($X$1=1,(VLOOKUP(B167,'X1'!$B:$AZ,44,FALSE)),IF($X$1=2,(VLOOKUP(B167,'X2'!$B:$AZ,44,FALSE)),IF($X$1=3,(VLOOKUP(B167,'X3'!$B:$AZ,44,FALSE)),IF($X$1=4,(VLOOKUP(B167,'X4'!$B:$AZ,44,FALSE)),IF($X$1=5,(VLOOKUP(B167,'X5'!$B:$AZ,44,FALSE)),IF($X$1=6,(VLOOKUP(B167,'X6'!$B:$AZ,44,FALSE)),IF($X$1=7,(VLOOKUP(B167,'X7'!$B:$AZ,44,FALSE)),IF($X$1=8,(VLOOKUP(B167,'X8'!$B:$AZ,44,FALSE)),IF($X$1=9,(VLOOKUP(B167,'X9'!$B:$AZ,44,FALSE)),IF($X$1=10,(VLOOKUP(B167,'X10'!$B:$AZ,44,FALSE)),IF($X$1=11,(VLOOKUP(B167,'X11'!$B:$AZ,44,FALSE)),IF($X$1=12,(VLOOKUP(B167,'X12'!$B:$AZ,44,FALSE)),IF($X$1=13,(VLOOKUP(B167,'X13'!$B:$AZ,44,FALSE)),"B")))))))))))))))</f>
        <v xml:space="preserve"> </v>
      </c>
      <c r="H167" s="182" t="str">
        <f ca="1">IF(ISERROR(IF($X$1=1,(VLOOKUP(B167,'X1'!$B:$AZ,8,FALSE)),IF($X$1=2,(VLOOKUP(B167,'X2'!$B:$AZ,8,FALSE)),IF($X$1=3,(VLOOKUP(B167,'X3'!$B:$AZ,8,FALSE)),IF($X$1=4,(VLOOKUP(B167,'X4'!$B:$AZ,8,FALSE)),IF($X$1=5,(VLOOKUP(B167,'X5'!$B:$AZ,8,FALSE)),IF($X$1=6,(VLOOKUP(B167,'X6'!$B:$AZ,8,FALSE)),IF($X$1=7,(VLOOKUP(B167,'X7'!$B:$AZ,8,FALSE)),IF($X$1=8,(VLOOKUP(B167,'X8'!$B:$AZ,8,FALSE)),IF($X$1=9,(VLOOKUP(B167,'X9'!$B:$AZ,8,FALSE)),IF($X$1=10,(VLOOKUP(B167,'X10'!$B:$AZ,8,FALSE)),IF($X$1=11,(VLOOKUP(B167,'X11'!$B:$AZ,8,FALSE)),IF($X$1=12,(VLOOKUP(B167,'X12'!$B:$AZ,8,FALSE)),IF($X$1=13,(VLOOKUP(B167,'X13'!$B:$AZ,8,FALSE)),"B"))))))))))))))=TRUE," ",(IF($X$1=1,(VLOOKUP(B167,'X1'!$B:$AZ,8,FALSE)),IF($X$1=2,(VLOOKUP(B167,'X2'!$B:$AZ,8,FALSE)),IF($X$1=3,(VLOOKUP(B167,'X3'!$B:$AZ,8,FALSE)),IF($X$1=4,(VLOOKUP(B167,'X4'!$B:$AZ,8,FALSE)),IF($X$1=5,(VLOOKUP(B167,'X5'!$B:$AZ,8,FALSE)),IF($X$1=6,(VLOOKUP(B167,'X6'!$B:$AZ,8,FALSE)),IF($X$1=7,(VLOOKUP(B167,'X7'!$B:$AZ,8,FALSE)),IF($X$1=8,(VLOOKUP(B167,'X8'!$B:$AZ,8,FALSE)),IF($X$1=9,(VLOOKUP(B167,'X9'!$B:$AZ,8,FALSE)),IF($X$1=10,(VLOOKUP(B167,'X10'!$B:$AZ,8,FALSE)),IF($X$1=11,(VLOOKUP(B167,'X11'!$B:$AZ,8,FALSE)),IF($X$1=12,(VLOOKUP(B167,'X12'!$B:$AZ,8,FALSE)),IF($X$1=13,(VLOOKUP(B167,'X13'!$B:$AZ,8,FALSE)),"B")))))))))))))))</f>
        <v xml:space="preserve"> </v>
      </c>
      <c r="I167" s="183" t="str">
        <f ca="1">IF(ISERROR(IF($X$1=1,(VLOOKUP(B167,'X1'!$B:$AZ,2,FALSE)),IF($X$1=2,(VLOOKUP(B167,'X2'!$B:$AZ,2,FALSE)),IF($X$1=3,(VLOOKUP(B167,'X3'!$B:$AZ,2,FALSE)),IF($X$1=4,(VLOOKUP(B167,'X4'!$B:$AZ,2,FALSE)),IF($X$1=5,(VLOOKUP(B167,'X5'!$B:$AZ,2,FALSE)),IF($X$1=6,(VLOOKUP(B167,'X6'!$B:$AZ,2,FALSE)),IF($X$1=7,(VLOOKUP(B167,'X7'!$B:$AZ,2,FALSE)),IF($X$1=8,(VLOOKUP(B167,'X8'!$B:$AZ,2,FALSE)),IF($X$1=9,(VLOOKUP(B167,'X9'!$B:$AZ,2,FALSE)),IF($X$1=10,(VLOOKUP(B167,'X10'!$B:$AZ,2,FALSE)),IF($X$1=11,(VLOOKUP(B167,'X11'!$B:$AZ,2,FALSE)),IF($X$1=12,(VLOOKUP(B167,'X12'!$B:$AZ,2,FALSE)),IF($X$1=13,(VLOOKUP(B167,'X13'!$B:$AZ,2,FALSE)),"B"))))))))))))))=TRUE," ",(IF($X$1=1,(VLOOKUP(B167,'X1'!$B:$AZ,2,FALSE)),IF($X$1=2,(VLOOKUP(B167,'X2'!$B:$AZ,2,FALSE)),IF($X$1=3,(VLOOKUP(B167,'X3'!$B:$AZ,2,FALSE)),IF($X$1=4,(VLOOKUP(B167,'X4'!$B:$AZ,2,FALSE)),IF($X$1=5,(VLOOKUP(B167,'X5'!$B:$AZ,2,FALSE)),IF($X$1=6,(VLOOKUP(B167,'X6'!$B:$AZ,2,FALSE)),IF($X$1=7,(VLOOKUP(B167,'X7'!$B:$AZ,2,FALSE)),IF($X$1=8,(VLOOKUP(B167,'X8'!$B:$AZ,2,FALSE)),IF($X$1=9,(VLOOKUP(B167,'X9'!$B:$AZ,2,FALSE)),IF($X$1=10,(VLOOKUP(B167,'X10'!$B:$AZ,2,FALSE)),IF($X$1=11,(VLOOKUP(B167,'X11'!$B:$AZ,2,FALSE)),IF($X$1=12,(VLOOKUP(B167,'X12'!$B:$AZ,2,FALSE)),IF($X$1=13,(VLOOKUP(B167,'X13'!$B:$AZ,2,FALSE)),"B")))))))))))))))</f>
        <v xml:space="preserve"> </v>
      </c>
      <c r="J167" s="183" t="str">
        <f ca="1">IF(ISERROR(IF($X$1=1,(VLOOKUP(B167,'X1'!$B:$AZ,3,FALSE)),IF($X$1=2,(VLOOKUP(B167,'X2'!$B:$AZ,3,FALSE)),IF($X$1=3,(VLOOKUP(B167,'X3'!$B:$AZ,3,FALSE)),IF($X$1=4,(VLOOKUP(B167,'X4'!$B:$AZ,3,FALSE)),IF($X$1=5,(VLOOKUP(B167,'X5'!$B:$AZ,3,FALSE)),IF($X$1=6,(VLOOKUP(B167,'X6'!$B:$AZ,3,FALSE)),IF($X$1=7,(VLOOKUP(B167,'X7'!$B:$AZ,3,FALSE)),IF($X$1=8,(VLOOKUP(B167,'X8'!$B:$AZ,3,FALSE)),IF($X$1=9,(VLOOKUP(B167,'X9'!$B:$AZ,3,FALSE)),IF($X$1=10,(VLOOKUP(B167,'X10'!$B:$AZ,3,FALSE)),IF($X$1=11,(VLOOKUP(B167,'X11'!$B:$AZ,3,FALSE)),IF($X$1=12,(VLOOKUP(B167,'X12'!$B:$AZ,3,FALSE)),IF($X$1=13,(VLOOKUP(B167,'X13'!$B:$AZ,3,FALSE)),"B"))))))))))))))=TRUE," ",(IF($X$1=1,(VLOOKUP(B167,'X1'!$B:$AZ,3,FALSE)),IF($X$1=2,(VLOOKUP(B167,'X2'!$B:$AZ,3,FALSE)),IF($X$1=3,(VLOOKUP(B167,'X3'!$B:$AZ,3,FALSE)),IF($X$1=4,(VLOOKUP(B167,'X4'!$B:$AZ,3,FALSE)),IF($X$1=5,(VLOOKUP(B167,'X5'!$B:$AZ,3,FALSE)),IF($X$1=6,(VLOOKUP(B167,'X6'!$B:$AZ,3,FALSE)),IF($X$1=7,(VLOOKUP(B167,'X7'!$B:$AZ,3,FALSE)),IF($X$1=8,(VLOOKUP(B167,'X8'!$B:$AZ,3,FALSE)),IF($X$1=9,(VLOOKUP(B167,'X9'!$B:$AZ,3,FALSE)),IF($X$1=10,(VLOOKUP(B167,'X10'!$B:$AZ,3,FALSE)),IF($X$1=11,(VLOOKUP(B167,'X11'!$B:$AZ,3,FALSE)),IF($X$1=12,(VLOOKUP(B167,'X12'!$B:$AZ,3,FALSE)),IF($X$1=13,(VLOOKUP(B167,'X13'!$B:$AZ,3,FALSE)),"B")))))))))))))))</f>
        <v xml:space="preserve"> </v>
      </c>
      <c r="K167" s="183" t="str">
        <f ca="1">IF(ISERROR(IF($X$1=1,(VLOOKUP(B167,'X1'!$B:$AZ,5,FALSE)),IF($X$1=2,(VLOOKUP(B167,'X2'!$B:$AZ,5,FALSE)),IF($X$1=3,(VLOOKUP(B167,'X3'!$B:$AZ,5,FALSE)),IF($X$1=4,(VLOOKUP(B167,'X4'!$B:$AZ,5,FALSE)),IF($X$1=5,(VLOOKUP(B167,'X5'!$B:$AZ,5,FALSE)),IF($X$1=6,(VLOOKUP(B167,'X6'!$B:$AZ,5,FALSE)),IF($X$1=7,(VLOOKUP(B167,'X7'!$B:$AZ,5,FALSE)),IF($X$1=8,(VLOOKUP(B167,'X8'!$B:$AZ,5,FALSE)),IF($X$1=9,(VLOOKUP(B167,'X9'!$B:$AZ,5,FALSE)),IF($X$1=10,(VLOOKUP(B167,'X10'!$B:$AZ,5,FALSE)),IF($X$1=11,(VLOOKUP(B167,'X11'!$B:$AZ,5,FALSE)),IF($X$1=12,(VLOOKUP(B167,'X12'!$B:$AZ,5,FALSE)),IF($X$1=13,(VLOOKUP(B167,'X13'!$B:$AZ,5,FALSE)),"B"))))))))))))))=TRUE," ",(IF($X$1=1,(VLOOKUP(B167,'X1'!$B:$AZ,5,FALSE)),IF($X$1=2,(VLOOKUP(B167,'X2'!$B:$AZ,5,FALSE)),IF($X$1=3,(VLOOKUP(B167,'X3'!$B:$AZ,5,FALSE)),IF($X$1=4,(VLOOKUP(B167,'X4'!$B:$AZ,5,FALSE)),IF($X$1=5,(VLOOKUP(B167,'X5'!$B:$AZ,5,FALSE)),IF($X$1=6,(VLOOKUP(B167,'X6'!$B:$AZ,5,FALSE)),IF($X$1=7,(VLOOKUP(B167,'X7'!$B:$AZ,5,FALSE)),IF($X$1=8,(VLOOKUP(B167,'X8'!$B:$AZ,5,FALSE)),IF($X$1=9,(VLOOKUP(B167,'X9'!$B:$AZ,5,FALSE)),IF($X$1=10,(VLOOKUP(B167,'X10'!$B:$AZ,5,FALSE)),IF($X$1=11,(VLOOKUP(B167,'X11'!$B:$AZ,5,FALSE)),IF($X$1=12,(VLOOKUP(B167,'X12'!$B:$AZ,5,FALSE)),IF($X$1=13,(VLOOKUP(B167,'X13'!$B:$AZ,5,FALSE)),"B")))))))))))))))</f>
        <v xml:space="preserve"> </v>
      </c>
      <c r="L167" s="184" t="str">
        <f ca="1">IF(ISERROR(IF($X$1=1,(VLOOKUP(B167,'X1'!$B:$AZ,9,FALSE)),IF($X$1=2,(VLOOKUP(B167,'X2'!$B:$AZ,9,FALSE)),IF($X$1=3,(VLOOKUP(B167,'X3'!$B:$AZ,9,FALSE)),IF($X$1=4,(VLOOKUP(B167,'X4'!$B:$AZ,9,FALSE)),IF($X$1=5,(VLOOKUP(B167,'X5'!$B:$AZ,9,FALSE)),IF($X$1=6,(VLOOKUP(B167,'X6'!$B:$AZ,9,FALSE)),IF($X$1=7,(VLOOKUP(B167,'X7'!$B:$AZ,9,FALSE)),IF($X$1=8,(VLOOKUP(B167,'X8'!$B:$AZ,9,FALSE)),IF($X$1=9,(VLOOKUP(B167,'X9'!$B:$AZ,9,FALSE)),IF($X$1=10,(VLOOKUP(B167,'X10'!$B:$AZ,9,FALSE)),IF($X$1=11,(VLOOKUP(B167,'X11'!$B:$AZ,9,FALSE)),IF($X$1=12,(VLOOKUP(B167,'X12'!$B:$AZ,9,FALSE)),IF($X$1=13,(VLOOKUP(B167,'X13'!$B:$AZ,9,FALSE)),"B"))))))))))))))=TRUE," ",(IF($X$1=1,(VLOOKUP(B167,'X1'!$B:$AZ,9,FALSE)),IF($X$1=2,(VLOOKUP(B167,'X2'!$B:$AZ,9,FALSE)),IF($X$1=3,(VLOOKUP(B167,'X3'!$B:$AZ,9,FALSE)),IF($X$1=4,(VLOOKUP(B167,'X4'!$B:$AZ,9,FALSE)),IF($X$1=5,(VLOOKUP(B167,'X5'!$B:$AZ,9,FALSE)),IF($X$1=6,(VLOOKUP(B167,'X6'!$B:$AZ,9,FALSE)),IF($X$1=7,(VLOOKUP(B167,'X7'!$B:$AZ,9,FALSE)),IF($X$1=8,(VLOOKUP(B167,'X8'!$B:$AZ,9,FALSE)),IF($X$1=9,(VLOOKUP(B167,'X9'!$B:$AZ,9,FALSE)),IF($X$1=10,(VLOOKUP(B167,'X10'!$B:$AZ,9,FALSE)),IF($X$1=11,(VLOOKUP(B167,'X11'!$B:$AZ,9,FALSE)),IF($X$1=12,(VLOOKUP(B167,'X12'!$B:$AZ,9,FALSE)),IF($X$1=13,(VLOOKUP(B167,'X13'!$B:$AZ,9,FALSE)),"B")))))))))))))))</f>
        <v xml:space="preserve"> </v>
      </c>
      <c r="M167" s="184" t="str">
        <f ca="1">IF(ISERROR(IF($X$1=1,(VLOOKUP(B167,'X1'!$B:$AZ,10,FALSE)),IF($X$1=2,(VLOOKUP(B167,'X2'!$B:$AZ,10,FALSE)),IF($X$1=3,(VLOOKUP(B167,'X3'!$B:$AZ,10,FALSE)),IF($X$1=4,(VLOOKUP(B167,'X4'!$B:$AZ,10,FALSE)),IF($X$1=5,(VLOOKUP(B167,'X5'!$B:$AZ,10,FALSE)),IF($X$1=6,(VLOOKUP(B167,'X6'!$B:$AZ,10,FALSE)),IF($X$1=7,(VLOOKUP(B167,'X7'!$B:$AZ,10,FALSE)),IF($X$1=8,(VLOOKUP(B167,'X8'!$B:$AZ,10,FALSE)),IF($X$1=9,(VLOOKUP(B167,'X9'!$B:$AZ,10,FALSE)),IF($X$1=10,(VLOOKUP(B167,'X10'!$B:$AZ,10,FALSE)),IF($X$1=11,(VLOOKUP(B167,'X11'!$B:$AZ,10,FALSE)),IF($X$1=12,(VLOOKUP(B167,'X12'!$B:$AZ,10,FALSE)),IF($X$1=13,(VLOOKUP(B167,'X13'!$B:$AZ,10,FALSE)),"B"))))))))))))))=TRUE," ",(IF($X$1=1,(VLOOKUP(B167,'X1'!$B:$AZ,10,FALSE)),IF($X$1=2,(VLOOKUP(B167,'X2'!$B:$AZ,10,FALSE)),IF($X$1=3,(VLOOKUP(B167,'X3'!$B:$AZ,10,FALSE)),IF($X$1=4,(VLOOKUP(B167,'X4'!$B:$AZ,10,FALSE)),IF($X$1=5,(VLOOKUP(B167,'X5'!$B:$AZ,10,FALSE)),IF($X$1=6,(VLOOKUP(B167,'X6'!$B:$AZ,10,FALSE)),IF($X$1=7,(VLOOKUP(B167,'X7'!$B:$AZ,10,FALSE)),IF($X$1=8,(VLOOKUP(B167,'X8'!$B:$AZ,10,FALSE)),IF($X$1=9,(VLOOKUP(B167,'X9'!$B:$AZ,10,FALSE)),IF($X$1=10,(VLOOKUP(B167,'X10'!$B:$AZ,10,FALSE)),IF($X$1=11,(VLOOKUP(B167,'X11'!$B:$AZ,10,FALSE)),IF($X$1=12,(VLOOKUP(B167,'X12'!$B:$AZ,10,FALSE)),IF($X$1=13,(VLOOKUP(B167,'X13'!$B:$AZ,10,FALSE)),"B")))))))))))))))</f>
        <v xml:space="preserve"> </v>
      </c>
      <c r="N167" s="185" t="str">
        <f ca="1">IF(ISERROR(IF($X$1=1,(VLOOKUP(B167,'X1'!$B:$AZ,45,FALSE)),IF($X$1=2,(VLOOKUP(B167,'X2'!$B:$AZ,45,FALSE)),IF($X$1=3,(VLOOKUP(B167,'X3'!$B:$AZ,45,FALSE)),IF($X$1=4,(VLOOKUP(B167,'X4'!$B:$AZ,45,FALSE)),IF($X$1=5,(VLOOKUP(B167,'X5'!$B:$AZ,45,FALSE)),IF($X$1=6,(VLOOKUP(B167,'X6'!$B:$AZ,45,FALSE)),IF($X$1=7,(VLOOKUP(B167,'X7'!$B:$AZ,45,FALSE)),IF($X$1=8,(VLOOKUP(B167,'X8'!$B:$AZ,45,FALSE)),IF($X$1=9,(VLOOKUP(B167,'X9'!$B:$AZ,45,FALSE)),IF($X$1=10,(VLOOKUP(B167,'X10'!$B:$AZ,45,FALSE)),IF($X$1=11,(VLOOKUP(B167,'X11'!$B:$AZ,45,FALSE)),IF($X$1=12,(VLOOKUP(B167,'X12'!$B:$AZ,45,FALSE)),IF($X$1=13,(VLOOKUP(B167,'X13'!$B:$AZ,45,FALSE)),"B"))))))))))))))=TRUE," ",(IF($X$1=1,(VLOOKUP(B167,'X1'!$B:$AZ,45,FALSE)),IF($X$1=2,(VLOOKUP(B167,'X2'!$B:$AZ,45,FALSE)),IF($X$1=3,(VLOOKUP(B167,'X3'!$B:$AZ,45,FALSE)),IF($X$1=4,(VLOOKUP(B167,'X4'!$B:$AZ,45,FALSE)),IF($X$1=5,(VLOOKUP(B167,'X5'!$B:$AZ,45,FALSE)),IF($X$1=6,(VLOOKUP(B167,'X6'!$B:$AZ,45,FALSE)),IF($X$1=7,(VLOOKUP(B167,'X7'!$B:$AZ,45,FALSE)),IF($X$1=8,(VLOOKUP(B167,'X8'!$B:$AZ,45,FALSE)),IF($X$1=9,(VLOOKUP(B167,'X9'!$B:$AZ,45,FALSE)),IF($X$1=10,(VLOOKUP(B167,'X10'!$B:$AZ,45,FALSE)),IF($X$1=11,(VLOOKUP(B167,'X11'!$B:$AZ,45,FALSE)),IF($X$1=12,(VLOOKUP(B167,'X12'!$B:$AZ,45,FALSE)),IF($X$1=13,(VLOOKUP(B167,'X13'!$B:$AZ,45,FALSE)),"B")))))))))))))))</f>
        <v xml:space="preserve"> </v>
      </c>
      <c r="O167" s="184" t="str">
        <f ca="1">IF(ISERROR(IF($X$1=1,(VLOOKUP(B167,'X1'!$B:$AZ,11,FALSE)),IF($X$1=2,(VLOOKUP(B167,'X2'!$B:$AZ,11,FALSE)),IF($X$1=3,(VLOOKUP(B167,'X3'!$B:$AZ,11,FALSE)),IF($X$1=4,(VLOOKUP(B167,'X4'!$B:$AZ,11,FALSE)),IF($X$1=5,(VLOOKUP(B167,'X5'!$B:$AZ,11,FALSE)),IF($X$1=6,(VLOOKUP(B167,'X6'!$B:$AZ,11,FALSE)),IF($X$1=7,(VLOOKUP(B167,'X7'!$B:$AZ,11,FALSE)),IF($X$1=8,(VLOOKUP(B167,'X8'!$B:$AZ,11,FALSE)),IF($X$1=9,(VLOOKUP(B167,'X9'!$B:$AZ,11,FALSE)),IF($X$1=10,(VLOOKUP(B167,'X10'!$B:$AZ,11,FALSE)),IF($X$1=11,(VLOOKUP(B167,'X11'!$B:$AZ,11,FALSE)),IF($X$1=12,(VLOOKUP(B167,'X12'!$B:$AZ,11,FALSE)),IF($X$1=13,(VLOOKUP(B167,'X13'!$B:$AZ,11,FALSE)),"B"))))))))))))))=TRUE," ",(IF($X$1=1,(VLOOKUP(B167,'X1'!$B:$AZ,11,FALSE)),IF($X$1=2,(VLOOKUP(B167,'X2'!$B:$AZ,11,FALSE)),IF($X$1=3,(VLOOKUP(B167,'X3'!$B:$AZ,11,FALSE)),IF($X$1=4,(VLOOKUP(B167,'X4'!$B:$AZ,11,FALSE)),IF($X$1=5,(VLOOKUP(B167,'X5'!$B:$AZ,11,FALSE)),IF($X$1=6,(VLOOKUP(B167,'X6'!$B:$AZ,11,FALSE)),IF($X$1=7,(VLOOKUP(B167,'X7'!$B:$AZ,11,FALSE)),IF($X$1=8,(VLOOKUP(B167,'X8'!$B:$AZ,11,FALSE)),IF($X$1=9,(VLOOKUP(B167,'X9'!$B:$AZ,11,FALSE)),IF($X$1=10,(VLOOKUP(B167,'X10'!$B:$AZ,11,FALSE)),IF($X$1=11,(VLOOKUP(B167,'X11'!$B:$AZ,11,FALSE)),IF($X$1=12,(VLOOKUP(B167,'X12'!$B:$AZ,11,FALSE)),IF($X$1=13,(VLOOKUP(B167,'X13'!$B:$AZ,11,FALSE)),"B")))))))))))))))</f>
        <v xml:space="preserve"> </v>
      </c>
      <c r="P167" s="184" t="str">
        <f ca="1">IF(ISERROR(IF($X$1=1,(VLOOKUP(B167,'X1'!$B:$AZ,12,FALSE)),IF($X$1=2,(VLOOKUP(B167,'X2'!$B:$AZ,12,FALSE)),IF($X$1=3,(VLOOKUP(B167,'X3'!$B:$AZ,12,FALSE)),IF($X$1=4,(VLOOKUP(B167,'X4'!$B:$AZ,12,FALSE)),IF($X$1=5,(VLOOKUP(B167,'X5'!$B:$AZ,12,FALSE)),IF($X$1=6,(VLOOKUP(B167,'X6'!$B:$AZ,12,FALSE)),IF($X$1=7,(VLOOKUP(B167,'X7'!$B:$AZ,12,FALSE)),IF($X$1=8,(VLOOKUP(B167,'X8'!$B:$AZ,12,FALSE)),IF($X$1=9,(VLOOKUP(B167,'X9'!$B:$AZ,12,FALSE)),IF($X$1=10,(VLOOKUP(B167,'X10'!$B:$AZ,12,FALSE)),IF($X$1=11,(VLOOKUP(B167,'X11'!$B:$AZ,12,FALSE)),IF($X$1=12,(VLOOKUP(B167,'X12'!$B:$AZ,12,FALSE)),IF($X$1=13,(VLOOKUP(B167,'X13'!$B:$AZ,12,FALSE)),"B"))))))))))))))=TRUE," ",(IF($X$1=1,(VLOOKUP(B167,'X1'!$B:$AZ,12,FALSE)),IF($X$1=2,(VLOOKUP(B167,'X2'!$B:$AZ,12,FALSE)),IF($X$1=3,(VLOOKUP(B167,'X3'!$B:$AZ,12,FALSE)),IF($X$1=4,(VLOOKUP(B167,'X4'!$B:$AZ,12,FALSE)),IF($X$1=5,(VLOOKUP(B167,'X5'!$B:$AZ,12,FALSE)),IF($X$1=6,(VLOOKUP(B167,'X6'!$B:$AZ,12,FALSE)),IF($X$1=7,(VLOOKUP(B167,'X7'!$B:$AZ,12,FALSE)),IF($X$1=8,(VLOOKUP(B167,'X8'!$B:$AZ,12,FALSE)),IF($X$1=9,(VLOOKUP(B167,'X9'!$B:$AZ,12,FALSE)),IF($X$1=10,(VLOOKUP(B167,'X10'!$B:$AZ,12,FALSE)),IF($X$1=11,(VLOOKUP(B167,'X11'!$B:$AZ,12,FALSE)),IF($X$1=12,(VLOOKUP(B167,'X12'!$B:$AZ,12,FALSE)),IF($X$1=13,(VLOOKUP(B167,'X13'!$B:$AZ,12,FALSE)),"B")))))))))))))))</f>
        <v xml:space="preserve"> </v>
      </c>
      <c r="Q167" s="185" t="str">
        <f ca="1">IF(ISERROR(IF($X$1=1,(VLOOKUP(B167,'X1'!$B:$AZ,46,FALSE)),IF($X$1=2,(VLOOKUP(B167,'X2'!$B:$AZ,46,FALSE)),IF($X$1=3,(VLOOKUP(B167,'X3'!$B:$AZ,46,FALSE)),IF($X$1=4,(VLOOKUP(B167,'X4'!$B:$AZ,46,FALSE)),IF($X$1=5,(VLOOKUP(B167,'X5'!$B:$AZ,46,FALSE)),IF($X$1=6,(VLOOKUP(B167,'X6'!$B:$AZ,46,FALSE)),IF($X$1=7,(VLOOKUP(B167,'X7'!$B:$AZ,46,FALSE)),IF($X$1=8,(VLOOKUP(B167,'X8'!$B:$AZ,46,FALSE)),IF($X$1=9,(VLOOKUP(B167,'X9'!$B:$AZ,46,FALSE)),IF($X$1=10,(VLOOKUP(B167,'X10'!$B:$AZ,46,FALSE)),IF($X$1=11,(VLOOKUP(B167,'X11'!$B:$AZ,46,FALSE)),IF($X$1=12,(VLOOKUP(B167,'X12'!$B:$AZ,46,FALSE)),IF($X$1=13,(VLOOKUP(B167,'X13'!$B:$AZ,46,FALSE)),"B"))))))))))))))=TRUE," ",(IF($X$1=1,(VLOOKUP(B167,'X1'!$B:$AZ,46,FALSE)),IF($X$1=2,(VLOOKUP(B167,'X2'!$B:$AZ,46,FALSE)),IF($X$1=3,(VLOOKUP(B167,'X3'!$B:$AZ,46,FALSE)),IF($X$1=4,(VLOOKUP(B167,'X4'!$B:$AZ,46,FALSE)),IF($X$1=5,(VLOOKUP(B167,'X5'!$B:$AZ,46,FALSE)),IF($X$1=6,(VLOOKUP(B167,'X6'!$B:$AZ,46,FALSE)),IF($X$1=7,(VLOOKUP(B167,'X7'!$B:$AZ,46,FALSE)),IF($X$1=8,(VLOOKUP(B167,'X8'!$B:$AZ,46,FALSE)),IF($X$1=9,(VLOOKUP(B167,'X9'!$B:$AZ,46,FALSE)),IF($X$1=10,(VLOOKUP(B167,'X10'!$B:$AZ,46,FALSE)),IF($X$1=11,(VLOOKUP(B167,'X11'!$B:$AZ,46,FALSE)),IF($X$1=12,(VLOOKUP(B167,'X12'!$B:$AZ,46,FALSE)),IF($X$1=13,(VLOOKUP(B167,'X13'!$B:$AZ,46,FALSE)),"B")))))))))))))))</f>
        <v xml:space="preserve"> </v>
      </c>
      <c r="R167" s="185" t="str">
        <f ca="1">IF(ISERROR(IF($X$1=1,(VLOOKUP(B167,'X1'!$B:$AZ,15,FALSE)),IF($X$1=2,(VLOOKUP(B167,'X2'!$B:$AZ,15,FALSE)),IF($X$1=3,(VLOOKUP(B167,'X3'!$B:$AZ,15,FALSE)),IF($X$1=4,(VLOOKUP(B167,'X4'!$B:$AZ,15,FALSE)),IF($X$1=5,(VLOOKUP(B167,'X5'!$B:$AZ,15,FALSE)),IF($X$1=6,(VLOOKUP(B167,'X6'!$B:$AZ,15,FALSE)),IF($X$1=7,(VLOOKUP(B167,'X7'!$B:$AZ,15,FALSE)),IF($X$1=8,(VLOOKUP(B167,'X8'!$B:$AZ,15,FALSE)),IF($X$1=9,(VLOOKUP(B167,'X9'!$B:$AZ,15,FALSE)),IF($X$1=10,(VLOOKUP(B167,'X10'!$B:$AZ,15,FALSE)),IF($X$1=11,(VLOOKUP(B167,'X11'!$B:$AZ,15,FALSE)),IF($X$1=12,(VLOOKUP(B167,'X12'!$B:$AZ,15,FALSE)),IF($X$1=13,(VLOOKUP(B167,'X13'!$B:$AZ,15,FALSE)),"B"))))))))))))))=TRUE," ",(IF($X$1=1,(VLOOKUP(B167,'X1'!$B:$AZ,15,FALSE)),IF($X$1=2,(VLOOKUP(B167,'X2'!$B:$AZ,15,FALSE)),IF($X$1=3,(VLOOKUP(B167,'X3'!$B:$AZ,15,FALSE)),IF($X$1=4,(VLOOKUP(B167,'X4'!$B:$AZ,15,FALSE)),IF($X$1=5,(VLOOKUP(B167,'X5'!$B:$AZ,15,FALSE)),IF($X$1=6,(VLOOKUP(B167,'X6'!$B:$AZ,15,FALSE)),IF($X$1=7,(VLOOKUP(B167,'X7'!$B:$AZ,15,FALSE)),IF($X$1=8,(VLOOKUP(B167,'X8'!$B:$AZ,15,FALSE)),IF($X$1=9,(VLOOKUP(B167,'X9'!$B:$AZ,15,FALSE)),IF($X$1=10,(VLOOKUP(B167,'X10'!$B:$AZ,15,FALSE)),IF($X$1=11,(VLOOKUP(B167,'X11'!$B:$AZ,15,FALSE)),IF($X$1=12,(VLOOKUP(B167,'X12'!$B:$AZ,15,FALSE)),IF($X$1=13,(VLOOKUP(B167,'X13'!$B:$AZ,15,FALSE)),"B")))))))))))))))</f>
        <v xml:space="preserve"> </v>
      </c>
      <c r="S167" s="185" t="str">
        <f ca="1">IF(ISERROR(IF((IF($X$1=1,(VLOOKUP(B167,'X1'!$B:$AZ,14,FALSE)),(IF($X$1=2,(VLOOKUP(B167,'X2'!$B:$AZ,14,FALSE)),(IF($X$1=3,(VLOOKUP(B167,'X3'!$B:$AZ,14,FALSE)),(IF($X$1=4,(VLOOKUP(B167,'X4'!$B:$AZ,14,FALSE)),(IF($X$1=5,(VLOOKUP(B167,'X5'!$B:$AZ,14,FALSE)),(IF($X$1=6,(VLOOKUP(B167,'X6'!$B:$AZ,14,FALSE)),(IF($X$1=7,(VLOOKUP(B167,'X7'!$B:$AZ,14,FALSE)),(IF($X$1=8,(VLOOKUP(B167,'X8'!$B:$AZ,14,FALSE)),(IF($X$1=9,(VLOOKUP(B167,'X9'!$B:$AZ,14,FALSE)),(IF($X$1=10,(VLOOKUP(B167,'X10'!$B:$AZ,14,FALSE)),(IF($X$1=11,(VLOOKUP(B167,'X11'!$B:$AZ,14,FALSE)),(IF($X$1=12,(VLOOKUP(B167,'X12'!$B:$AZ,14,FALSE)),(VLOOKUP(B167,'X13'!$B:$AZ,14,FALSE))))))))))))))))))))))))))=$V$1," ",(IF($X$1=1,(VLOOKUP(B167,'X1'!$B:$AZ,14,FALSE)),(IF($X$1=2,(VLOOKUP(B167,'X2'!$B:$AZ,14,FALSE)),(IF($X$1=3,(VLOOKUP(B167,'X3'!$B:$AZ,14,FALSE)),(IF($X$1=4,(VLOOKUP(B167,'X4'!$B:$AZ,14,FALSE)),(IF($X$1=5,(VLOOKUP(B167,'X5'!$B:$AZ,14,FALSE)),(IF($X$1=6,(VLOOKUP(B167,'X6'!$B:$AZ,14,FALSE)),(IF($X$1=7,(VLOOKUP(B167,'X7'!$B:$AZ,14,FALSE)),(IF($X$1=8,(VLOOKUP(B167,'X8'!$B:$AZ,14,FALSE)),(IF($X$1=9,(VLOOKUP(B167,'X9'!$B:$AZ,14,FALSE)),(IF($X$1=10,(VLOOKUP(B167,'X10'!$B:$AZ,14,FALSE)),(IF($X$1=11,(VLOOKUP(B167,'X11'!$B:$AZ,14,FALSE)),(IF($X$1=12,(VLOOKUP(B167,'X12'!$B:$AZ,14,FALSE)),(VLOOKUP(B167,'X13'!$B:$AZ,14,FALSE))))))))))))))))))))))))))))=TRUE," ",(IF((IF($X$1=1,(VLOOKUP(B167,'X1'!$B:$AZ,14,FALSE)),(IF($X$1=2,(VLOOKUP(B167,'X2'!$B:$AZ,14,FALSE)),(IF($X$1=3,(VLOOKUP(B167,'X3'!$B:$AZ,14,FALSE)),(IF($X$1=4,(VLOOKUP(B167,'X4'!$B:$AZ,14,FALSE)),(IF($X$1=5,(VLOOKUP(B167,'X5'!$B:$AZ,14,FALSE)),(IF($X$1=6,(VLOOKUP(B167,'X6'!$B:$AZ,14,FALSE)),(IF($X$1=7,(VLOOKUP(B167,'X7'!$B:$AZ,14,FALSE)),(IF($X$1=8,(VLOOKUP(B167,'X8'!$B:$AZ,14,FALSE)),(IF($X$1=9,(VLOOKUP(B167,'X9'!$B:$AZ,14,FALSE)),(IF($X$1=10,(VLOOKUP(B167,'X10'!$B:$AZ,14,FALSE)),(IF($X$1=11,(VLOOKUP(B167,'X11'!$B:$AZ,14,FALSE)),(IF($X$1=12,(VLOOKUP(B167,'X12'!$B:$AZ,14,FALSE)),(VLOOKUP(B167,'X13'!$B:$AZ,14,FALSE))))))))))))))))))))))))))=$V$1," ",(IF($X$1=1,(VLOOKUP(B167,'X1'!$B:$AZ,14,FALSE)),(IF($X$1=2,(VLOOKUP(B167,'X2'!$B:$AZ,14,FALSE)),(IF($X$1=3,(VLOOKUP(B167,'X3'!$B:$AZ,14,FALSE)),(IF($X$1=4,(VLOOKUP(B167,'X4'!$B:$AZ,14,FALSE)),(IF($X$1=5,(VLOOKUP(B167,'X5'!$B:$AZ,14,FALSE)),(IF($X$1=6,(VLOOKUP(B167,'X6'!$B:$AZ,14,FALSE)),(IF($X$1=7,(VLOOKUP(B167,'X7'!$B:$AZ,14,FALSE)),(IF($X$1=8,(VLOOKUP(B167,'X8'!$B:$AZ,14,FALSE)),(IF($X$1=9,(VLOOKUP(B167,'X9'!$B:$AZ,14,FALSE)),(IF($X$1=10,(VLOOKUP(B167,'X10'!$B:$AZ,14,FALSE)),(IF($X$1=11,(VLOOKUP(B167,'X11'!$B:$AZ,14,FALSE)),(IF($X$1=12,(VLOOKUP(B167,'X12'!$B:$AZ,14,FALSE)),(VLOOKUP(B167,'X13'!$B:$AZ,14,FALSE)))))))))))))))))))))))))))))</f>
        <v xml:space="preserve"> </v>
      </c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</row>
    <row r="168" spans="1:67" ht="14.1" customHeight="1" x14ac:dyDescent="0.2">
      <c r="A168" s="156" t="s">
        <v>1058</v>
      </c>
      <c r="B168" s="122" t="str">
        <f>IF(ISERROR(IF($U$16=1,(VLOOKUP(A168,$AC$89:$AH$125,2,FALSE)),IF((IF($X$1=1,'X1'!B127,(IF($X$1=2,'X2'!B127,(IF($X$1=3,'X3'!B127,(IF($X$1=4,'X4'!B127,(IF($X$1=5,'X5'!B127,(IF($X$1=6,'X6'!B127,(IF($X$1=7,'X7'!B127,(IF($X$1=8,'X8'!B127,(IF($X$1=9,'X9'!B127,(IF($X$1=10,'X10'!B127,(IF($X$1=11,'X11'!B127,(IF($X$1=12,'X12'!B127,'X13'!B127))))))))))))))))))))))))="","",(IF($X$1=1,'X1'!B127,(IF($X$1=2,'X2'!B127,(IF($X$1=3,'X3'!B127,(IF($X$1=4,'X4'!B127,(IF($X$1=5,'X5'!B127,(IF($X$1=6,'X6'!B127,(IF($X$1=7,'X7'!B127,(IF($X$1=8,'X8'!B127,(IF($X$1=9,'X9'!B127,(IF($X$1=10,'X10'!B127,(IF($X$1=11,'X11'!B127,(IF($X$1=12,'X12'!B127,'X13'!B127)))))))))))))))))))))))))))=TRUE," ",(IF($U$16=1,(VLOOKUP(A168,$AC$89:$AH$125,2,FALSE)),IF((IF($X$1=1,'X1'!B127,(IF($X$1=2,'X2'!B127,(IF($X$1=3,'X3'!B127,(IF($X$1=4,'X4'!B127,(IF($X$1=5,'X5'!B127,(IF($X$1=6,'X6'!B127,(IF($X$1=7,'X7'!B127,(IF($X$1=8,'X8'!B127,(IF($X$1=9,'X9'!B127,(IF($X$1=10,'X10'!B127,(IF($X$1=11,'X11'!B127,(IF($X$1=12,'X12'!B127,'X13'!B127))))))))))))))))))))))))="","",(IF($X$1=1,'X1'!B127,(IF($X$1=2,'X2'!B127,(IF($X$1=3,'X3'!B127,(IF($X$1=4,'X4'!B127,(IF($X$1=5,'X5'!B127,(IF($X$1=6,'X6'!B127,(IF($X$1=7,'X7'!B127,(IF($X$1=8,'X8'!B127,(IF($X$1=9,'X9'!B127,(IF($X$1=10,'X10'!B127,(IF($X$1=11,'X11'!B127,(IF($X$1=12,'X12'!B127,'X13'!B127))))))))))))))))))))))))))))</f>
        <v/>
      </c>
      <c r="C168" s="181" t="str">
        <f ca="1">IF(ISERROR(IF($X$1=1,(VLOOKUP(B168,'X1'!$B:$AZ,47,FALSE)),IF($X$1=2,(VLOOKUP(B168,'X2'!$B:$AZ,47,FALSE)),IF($X$1=3,(VLOOKUP(B168,'X3'!$B:$AZ,47,FALSE)),IF($X$1=4,(VLOOKUP(B168,'X4'!$B:$AZ,47,FALSE)),IF($X$1=5,(VLOOKUP(B168,'X5'!$B:$AZ,47,FALSE)),IF($X$1=6,(VLOOKUP(B168,'X6'!$B:$AZ,47,FALSE)),IF($X$1=7,(VLOOKUP(B168,'X7'!$B:$AZ,47,FALSE)),IF($X$1=8,(VLOOKUP(B168,'X8'!$B:$AZ,47,FALSE)),IF($X$1=9,(VLOOKUP(B168,'X9'!$B:$AZ,47,FALSE)),IF($X$1=10,(VLOOKUP(B168,'X10'!$B:$AZ,47,FALSE)),IF($X$1=11,(VLOOKUP(B168,'X11'!$B:$AZ,47,FALSE)),IF($X$1=12,(VLOOKUP(B168,'X12'!$B:$AZ,47,FALSE)),IF($X$1=13,(VLOOKUP(B168,'X13'!$B:$AZ,47,FALSE)),"B"))))))))))))))=TRUE," ",(IF($X$1=1,(VLOOKUP(B168,'X1'!$B:$AZ,47,FALSE)),IF($X$1=2,(VLOOKUP(B168,'X2'!$B:$AZ,47,FALSE)),IF($X$1=3,(VLOOKUP(B168,'X3'!$B:$AZ,47,FALSE)),IF($X$1=4,(VLOOKUP(B168,'X4'!$B:$AZ,47,FALSE)),IF($X$1=5,(VLOOKUP(B168,'X5'!$B:$AZ,47,FALSE)),IF($X$1=6,(VLOOKUP(B168,'X6'!$B:$AZ,47,FALSE)),IF($X$1=7,(VLOOKUP(B168,'X7'!$B:$AZ,47,FALSE)),IF($X$1=8,(VLOOKUP(B168,'X8'!$B:$AZ,47,FALSE)),IF($X$1=9,(VLOOKUP(B168,'X9'!$B:$AZ,47,FALSE)),IF($X$1=10,(VLOOKUP(B168,'X10'!$B:$AZ,47,FALSE)),IF($X$1=11,(VLOOKUP(B168,'X11'!$B:$AZ,47,FALSE)),IF($X$1=12,(VLOOKUP(B168,'X12'!$B:$AZ,47,FALSE)),IF($X$1=13,(VLOOKUP(B168,'X13'!$B:$AZ,47,FALSE)),"B")))))))))))))))</f>
        <v xml:space="preserve"> </v>
      </c>
      <c r="D168" s="181" t="str">
        <f ca="1">IF(ISERROR(IF($X$1=1,(VLOOKUP(B168,'X1'!$B:$AP,41,FALSE)),IF($X$1=2,(VLOOKUP(B168,'X2'!$B:$AP,41,FALSE)),IF($X$1=3,(VLOOKUP(B168,'X3'!$B:$AP,41,FALSE)),IF($X$1=4,(VLOOKUP(B168,'X4'!$B:$AP,41,FALSE)),IF($X$1=5,(VLOOKUP(B168,'X5'!$B:$AP,41,FALSE)),IF($X$1=6,(VLOOKUP(B168,'X6'!$B:$AP,41,FALSE)),IF($X$1=7,(VLOOKUP(B168,'X7'!$B:$AP,41,FALSE)),IF($X$1=8,(VLOOKUP(B168,'X8'!$B:$AP,41,FALSE)),IF($X$1=9,(VLOOKUP(B168,'X9'!$B:$AP,41,FALSE)),IF($X$1=10,(VLOOKUP(B168,'X10'!$B:$AP,41,FALSE)),IF($X$1=11,(VLOOKUP(B168,'X11'!$B:$AP,41,FALSE)),IF($X$1=12,(VLOOKUP(B168,'X12'!$B:$AP,41,FALSE)),IF($X$1=13,(VLOOKUP(B168,'X13'!$B:$AP,41,FALSE)),"B"))))))))))))))=TRUE," ",(IF($X$1=1,(VLOOKUP(B168,'X1'!$B:$AP,41,FALSE)),IF($X$1=2,(VLOOKUP(B168,'X2'!$B:$AP,41,FALSE)),IF($X$1=3,(VLOOKUP(B168,'X3'!$B:$AP,41,FALSE)),IF($X$1=4,(VLOOKUP(B168,'X4'!$B:$AP,41,FALSE)),IF($X$1=5,(VLOOKUP(B168,'X5'!$B:$AP,41,FALSE)),IF($X$1=6,(VLOOKUP(B168,'X6'!$B:$AP,41,FALSE)),IF($X$1=7,(VLOOKUP(B168,'X7'!$B:$AP,41,FALSE)),IF($X$1=8,(VLOOKUP(B168,'X8'!$B:$AP,41,FALSE)),IF($X$1=9,(VLOOKUP(B168,'X9'!$B:$AP,41,FALSE)),IF($X$1=10,(VLOOKUP(B168,'X10'!$B:$AP,41,FALSE)),IF($X$1=11,(VLOOKUP(B168,'X11'!$B:$AP,41,FALSE)),IF($X$1=12,(VLOOKUP(B168,'X12'!$B:$AP,41,FALSE)),IF($X$1=13,(VLOOKUP(B168,'X13'!$B:$AP,41,FALSE)),"B")))))))))))))))</f>
        <v xml:space="preserve"> </v>
      </c>
      <c r="E168" s="182" t="str">
        <f ca="1">IF(ISERROR(IF($X$1=1,(VLOOKUP(B168,'X1'!$B:$AP,7,FALSE)),IF($X$1=2,(VLOOKUP(B168,'X2'!$B:$AP,7,FALSE)),IF($X$1=3,(VLOOKUP(B168,'X3'!$B:$AP,7,FALSE)),IF($X$1=4,(VLOOKUP(B168,'X4'!$B:$AP,7,FALSE)),IF($X$1=5,(VLOOKUP(B168,'X5'!$B:$AP,7,FALSE)),IF($X$1=6,(VLOOKUP(B168,'X6'!$B:$AP,7,FALSE)),IF($X$1=7,(VLOOKUP(B168,'X7'!$B:$AP,7,FALSE)),IF($X$1=8,(VLOOKUP(B168,'X8'!$B:$AP,7,FALSE)),IF($X$1=9,(VLOOKUP(B168,'X9'!$B:$AP,7,FALSE)),IF($X$1=10,(VLOOKUP(B168,'X10'!$B:$AP,7,FALSE)),IF($X$1=11,(VLOOKUP(B168,'X11'!$B:$AP,7,FALSE)),IF($X$1=12,(VLOOKUP(B168,'X12'!$B:$AP,7,FALSE)),IF($X$1=13,(VLOOKUP(B168,'X13'!$B:$AP,7,FALSE)),"B"))))))))))))))=TRUE," ",(IF($X$1=1,(VLOOKUP(B168,'X1'!$B:$AP,7,FALSE)),IF($X$1=2,(VLOOKUP(B168,'X2'!$B:$AP,7,FALSE)),IF($X$1=3,(VLOOKUP(B168,'X3'!$B:$AP,7,FALSE)),IF($X$1=4,(VLOOKUP(B168,'X4'!$B:$AP,7,FALSE)),IF($X$1=5,(VLOOKUP(B168,'X5'!$B:$AP,7,FALSE)),IF($X$1=6,(VLOOKUP(B168,'X6'!$B:$AP,7,FALSE)),IF($X$1=7,(VLOOKUP(B168,'X7'!$B:$AP,7,FALSE)),IF($X$1=8,(VLOOKUP(B168,'X8'!$B:$AP,7,FALSE)),IF($X$1=9,(VLOOKUP(B168,'X9'!$B:$AP,7,FALSE)),IF($X$1=10,(VLOOKUP(B168,'X10'!$B:$AP,7,FALSE)),IF($X$1=11,(VLOOKUP(B168,'X11'!$B:$AP,7,FALSE)),IF($X$1=12,(VLOOKUP(B168,'X12'!$B:$AP,7,FALSE)),IF($X$1=13,(VLOOKUP(B168,'X13'!$B:$AP,7,FALSE)),"B")))))))))))))))</f>
        <v xml:space="preserve"> </v>
      </c>
      <c r="F168" s="182" t="str">
        <f ca="1">IF(ISERROR(IF((IF($X$1=1,(VLOOKUP(B168,'X1'!$B:$AO,6,FALSE)),(IF($X$1=2,(VLOOKUP(B168,'X2'!$B:$AO,6,FALSE)),(IF($X$1=3,(VLOOKUP(B168,'X3'!$B:$AO,6,FALSE)),(IF($X$1=4,(VLOOKUP(B168,'X4'!$B:$AO,6,FALSE)),(IF($X$1=5,(VLOOKUP(B168,'X5'!$B:$AO,6,FALSE)),(IF($X$1=6,(VLOOKUP(B168,'X6'!$B:$AO,6,FALSE)),(IF($X$1=7,(VLOOKUP(B168,'X7'!$B:$AO,6,FALSE)),(IF($X$1=8,(VLOOKUP(B168,'X8'!$B:$AO,6,FALSE)),(IF($X$1=9,(VLOOKUP(B168,'X9'!$B:$AO,6,FALSE)),(IF($X$1=10,(VLOOKUP(B168,'X10'!$B:$AO,6,FALSE)),(IF($X$1=11,(VLOOKUP(B168,'X11'!$B:$AO,6,FALSE)),(IF($X$1=12,(VLOOKUP(B168,'X12'!$B:$AO,6,FALSE)),(VLOOKUP(B168,'X13'!$B:$AO,6,FALSE))))))))))))))))))))))))))=$V$1," ",(IF($X$1=1,(VLOOKUP(B168,'X1'!$B:$AO,6,FALSE)),(IF($X$1=2,(VLOOKUP(B168,'X2'!$B:$AO,6,FALSE)),(IF($X$1=3,(VLOOKUP(B168,'X3'!$B:$AO,6,FALSE)),(IF($X$1=4,(VLOOKUP(B168,'X4'!$B:$AO,6,FALSE)),(IF($X$1=5,(VLOOKUP(B168,'X5'!$B:$AO,6,FALSE)),(IF($X$1=6,(VLOOKUP(B168,'X6'!$B:$AO,6,FALSE)),(IF($X$1=7,(VLOOKUP(B168,'X7'!$B:$AO,6,FALSE)),(IF($X$1=8,(VLOOKUP(B168,'X8'!$B:$AO,6,FALSE)),(IF($X$1=9,(VLOOKUP(B168,'X9'!$B:$AO,6,FALSE)),(IF($X$1=10,(VLOOKUP(B168,'X10'!$B:$AO,6,FALSE)),(IF($X$1=11,(VLOOKUP(B168,'X11'!$B:$AO,6,FALSE)),(IF($X$1=12,(VLOOKUP(B168,'X12'!$B:$AO,6,FALSE)),(VLOOKUP(B168,'X13'!$B:$AO,6,FALSE))))))))))))))))))))))))))))=TRUE," ",(IF((IF($X$1=1,(VLOOKUP(B168,'X1'!$B:$AO,6,FALSE)),(IF($X$1=2,(VLOOKUP(B168,'X2'!$B:$AO,6,FALSE)),(IF($X$1=3,(VLOOKUP(B168,'X3'!$B:$AO,6,FALSE)),(IF($X$1=4,(VLOOKUP(B168,'X4'!$B:$AO,6,FALSE)),(IF($X$1=5,(VLOOKUP(B168,'X5'!$B:$AO,6,FALSE)),(IF($X$1=6,(VLOOKUP(B168,'X6'!$B:$AO,6,FALSE)),(IF($X$1=7,(VLOOKUP(B168,'X7'!$B:$AO,6,FALSE)),(IF($X$1=8,(VLOOKUP(B168,'X8'!$B:$AO,6,FALSE)),(IF($X$1=9,(VLOOKUP(B168,'X9'!$B:$AO,6,FALSE)),(IF($X$1=10,(VLOOKUP(B168,'X10'!$B:$AO,6,FALSE)),(IF($X$1=11,(VLOOKUP(B168,'X11'!$B:$AO,6,FALSE)),(IF($X$1=12,(VLOOKUP(B168,'X12'!$B:$AO,6,FALSE)),(VLOOKUP(B168,'X13'!$B:$AO,6,FALSE))))))))))))))))))))))))))=$V$1," ",(IF($X$1=1,(VLOOKUP(B168,'X1'!$B:$AO,6,FALSE)),(IF($X$1=2,(VLOOKUP(B168,'X2'!$B:$AO,6,FALSE)),(IF($X$1=3,(VLOOKUP(B168,'X3'!$B:$AO,6,FALSE)),(IF($X$1=4,(VLOOKUP(B168,'X4'!$B:$AO,6,FALSE)),(IF($X$1=5,(VLOOKUP(B168,'X5'!$B:$AO,6,FALSE)),(IF($X$1=6,(VLOOKUP(B168,'X6'!$B:$AO,6,FALSE)),(IF($X$1=7,(VLOOKUP(B168,'X7'!$B:$AO,6,FALSE)),(IF($X$1=8,(VLOOKUP(B168,'X8'!$B:$AO,6,FALSE)),(IF($X$1=9,(VLOOKUP(B168,'X9'!$B:$AO,6,FALSE)),(IF($X$1=10,(VLOOKUP(B168,'X10'!$B:$AO,6,FALSE)),(IF($X$1=11,(VLOOKUP(B168,'X11'!$B:$AO,6,FALSE)),(IF($X$1=12,(VLOOKUP(B168,'X12'!$B:$AO,6,FALSE)),(VLOOKUP(B168,'X13'!$B:$AO,6,FALSE)))))))))))))))))))))))))))))</f>
        <v xml:space="preserve"> </v>
      </c>
      <c r="G168" s="182" t="str">
        <f ca="1">IF(ISERROR(IF($X$1=1,(VLOOKUP(B168,'X1'!$B:$AZ,44,FALSE)),IF($X$1=2,(VLOOKUP(B168,'X2'!$B:$AZ,44,FALSE)),IF($X$1=3,(VLOOKUP(B168,'X3'!$B:$AZ,44,FALSE)),IF($X$1=4,(VLOOKUP(B168,'X4'!$B:$AZ,44,FALSE)),IF($X$1=5,(VLOOKUP(B168,'X5'!$B:$AZ,44,FALSE)),IF($X$1=6,(VLOOKUP(B168,'X6'!$B:$AZ,44,FALSE)),IF($X$1=7,(VLOOKUP(B168,'X7'!$B:$AZ,44,FALSE)),IF($X$1=8,(VLOOKUP(B168,'X8'!$B:$AZ,44,FALSE)),IF($X$1=9,(VLOOKUP(B168,'X9'!$B:$AZ,44,FALSE)),IF($X$1=10,(VLOOKUP(B168,'X10'!$B:$AZ,44,FALSE)),IF($X$1=11,(VLOOKUP(B168,'X11'!$B:$AZ,44,FALSE)),IF($X$1=12,(VLOOKUP(B168,'X12'!$B:$AZ,44,FALSE)),IF($X$1=13,(VLOOKUP(B168,'X13'!$B:$AZ,44,FALSE)),"B"))))))))))))))=TRUE," ",(IF($X$1=1,(VLOOKUP(B168,'X1'!$B:$AZ,44,FALSE)),IF($X$1=2,(VLOOKUP(B168,'X2'!$B:$AZ,44,FALSE)),IF($X$1=3,(VLOOKUP(B168,'X3'!$B:$AZ,44,FALSE)),IF($X$1=4,(VLOOKUP(B168,'X4'!$B:$AZ,44,FALSE)),IF($X$1=5,(VLOOKUP(B168,'X5'!$B:$AZ,44,FALSE)),IF($X$1=6,(VLOOKUP(B168,'X6'!$B:$AZ,44,FALSE)),IF($X$1=7,(VLOOKUP(B168,'X7'!$B:$AZ,44,FALSE)),IF($X$1=8,(VLOOKUP(B168,'X8'!$B:$AZ,44,FALSE)),IF($X$1=9,(VLOOKUP(B168,'X9'!$B:$AZ,44,FALSE)),IF($X$1=10,(VLOOKUP(B168,'X10'!$B:$AZ,44,FALSE)),IF($X$1=11,(VLOOKUP(B168,'X11'!$B:$AZ,44,FALSE)),IF($X$1=12,(VLOOKUP(B168,'X12'!$B:$AZ,44,FALSE)),IF($X$1=13,(VLOOKUP(B168,'X13'!$B:$AZ,44,FALSE)),"B")))))))))))))))</f>
        <v xml:space="preserve"> </v>
      </c>
      <c r="H168" s="182" t="str">
        <f ca="1">IF(ISERROR(IF($X$1=1,(VLOOKUP(B168,'X1'!$B:$AZ,8,FALSE)),IF($X$1=2,(VLOOKUP(B168,'X2'!$B:$AZ,8,FALSE)),IF($X$1=3,(VLOOKUP(B168,'X3'!$B:$AZ,8,FALSE)),IF($X$1=4,(VLOOKUP(B168,'X4'!$B:$AZ,8,FALSE)),IF($X$1=5,(VLOOKUP(B168,'X5'!$B:$AZ,8,FALSE)),IF($X$1=6,(VLOOKUP(B168,'X6'!$B:$AZ,8,FALSE)),IF($X$1=7,(VLOOKUP(B168,'X7'!$B:$AZ,8,FALSE)),IF($X$1=8,(VLOOKUP(B168,'X8'!$B:$AZ,8,FALSE)),IF($X$1=9,(VLOOKUP(B168,'X9'!$B:$AZ,8,FALSE)),IF($X$1=10,(VLOOKUP(B168,'X10'!$B:$AZ,8,FALSE)),IF($X$1=11,(VLOOKUP(B168,'X11'!$B:$AZ,8,FALSE)),IF($X$1=12,(VLOOKUP(B168,'X12'!$B:$AZ,8,FALSE)),IF($X$1=13,(VLOOKUP(B168,'X13'!$B:$AZ,8,FALSE)),"B"))))))))))))))=TRUE," ",(IF($X$1=1,(VLOOKUP(B168,'X1'!$B:$AZ,8,FALSE)),IF($X$1=2,(VLOOKUP(B168,'X2'!$B:$AZ,8,FALSE)),IF($X$1=3,(VLOOKUP(B168,'X3'!$B:$AZ,8,FALSE)),IF($X$1=4,(VLOOKUP(B168,'X4'!$B:$AZ,8,FALSE)),IF($X$1=5,(VLOOKUP(B168,'X5'!$B:$AZ,8,FALSE)),IF($X$1=6,(VLOOKUP(B168,'X6'!$B:$AZ,8,FALSE)),IF($X$1=7,(VLOOKUP(B168,'X7'!$B:$AZ,8,FALSE)),IF($X$1=8,(VLOOKUP(B168,'X8'!$B:$AZ,8,FALSE)),IF($X$1=9,(VLOOKUP(B168,'X9'!$B:$AZ,8,FALSE)),IF($X$1=10,(VLOOKUP(B168,'X10'!$B:$AZ,8,FALSE)),IF($X$1=11,(VLOOKUP(B168,'X11'!$B:$AZ,8,FALSE)),IF($X$1=12,(VLOOKUP(B168,'X12'!$B:$AZ,8,FALSE)),IF($X$1=13,(VLOOKUP(B168,'X13'!$B:$AZ,8,FALSE)),"B")))))))))))))))</f>
        <v xml:space="preserve"> </v>
      </c>
      <c r="I168" s="183" t="str">
        <f ca="1">IF(ISERROR(IF($X$1=1,(VLOOKUP(B168,'X1'!$B:$AZ,2,FALSE)),IF($X$1=2,(VLOOKUP(B168,'X2'!$B:$AZ,2,FALSE)),IF($X$1=3,(VLOOKUP(B168,'X3'!$B:$AZ,2,FALSE)),IF($X$1=4,(VLOOKUP(B168,'X4'!$B:$AZ,2,FALSE)),IF($X$1=5,(VLOOKUP(B168,'X5'!$B:$AZ,2,FALSE)),IF($X$1=6,(VLOOKUP(B168,'X6'!$B:$AZ,2,FALSE)),IF($X$1=7,(VLOOKUP(B168,'X7'!$B:$AZ,2,FALSE)),IF($X$1=8,(VLOOKUP(B168,'X8'!$B:$AZ,2,FALSE)),IF($X$1=9,(VLOOKUP(B168,'X9'!$B:$AZ,2,FALSE)),IF($X$1=10,(VLOOKUP(B168,'X10'!$B:$AZ,2,FALSE)),IF($X$1=11,(VLOOKUP(B168,'X11'!$B:$AZ,2,FALSE)),IF($X$1=12,(VLOOKUP(B168,'X12'!$B:$AZ,2,FALSE)),IF($X$1=13,(VLOOKUP(B168,'X13'!$B:$AZ,2,FALSE)),"B"))))))))))))))=TRUE," ",(IF($X$1=1,(VLOOKUP(B168,'X1'!$B:$AZ,2,FALSE)),IF($X$1=2,(VLOOKUP(B168,'X2'!$B:$AZ,2,FALSE)),IF($X$1=3,(VLOOKUP(B168,'X3'!$B:$AZ,2,FALSE)),IF($X$1=4,(VLOOKUP(B168,'X4'!$B:$AZ,2,FALSE)),IF($X$1=5,(VLOOKUP(B168,'X5'!$B:$AZ,2,FALSE)),IF($X$1=6,(VLOOKUP(B168,'X6'!$B:$AZ,2,FALSE)),IF($X$1=7,(VLOOKUP(B168,'X7'!$B:$AZ,2,FALSE)),IF($X$1=8,(VLOOKUP(B168,'X8'!$B:$AZ,2,FALSE)),IF($X$1=9,(VLOOKUP(B168,'X9'!$B:$AZ,2,FALSE)),IF($X$1=10,(VLOOKUP(B168,'X10'!$B:$AZ,2,FALSE)),IF($X$1=11,(VLOOKUP(B168,'X11'!$B:$AZ,2,FALSE)),IF($X$1=12,(VLOOKUP(B168,'X12'!$B:$AZ,2,FALSE)),IF($X$1=13,(VLOOKUP(B168,'X13'!$B:$AZ,2,FALSE)),"B")))))))))))))))</f>
        <v xml:space="preserve"> </v>
      </c>
      <c r="J168" s="183" t="str">
        <f ca="1">IF(ISERROR(IF($X$1=1,(VLOOKUP(B168,'X1'!$B:$AZ,3,FALSE)),IF($X$1=2,(VLOOKUP(B168,'X2'!$B:$AZ,3,FALSE)),IF($X$1=3,(VLOOKUP(B168,'X3'!$B:$AZ,3,FALSE)),IF($X$1=4,(VLOOKUP(B168,'X4'!$B:$AZ,3,FALSE)),IF($X$1=5,(VLOOKUP(B168,'X5'!$B:$AZ,3,FALSE)),IF($X$1=6,(VLOOKUP(B168,'X6'!$B:$AZ,3,FALSE)),IF($X$1=7,(VLOOKUP(B168,'X7'!$B:$AZ,3,FALSE)),IF($X$1=8,(VLOOKUP(B168,'X8'!$B:$AZ,3,FALSE)),IF($X$1=9,(VLOOKUP(B168,'X9'!$B:$AZ,3,FALSE)),IF($X$1=10,(VLOOKUP(B168,'X10'!$B:$AZ,3,FALSE)),IF($X$1=11,(VLOOKUP(B168,'X11'!$B:$AZ,3,FALSE)),IF($X$1=12,(VLOOKUP(B168,'X12'!$B:$AZ,3,FALSE)),IF($X$1=13,(VLOOKUP(B168,'X13'!$B:$AZ,3,FALSE)),"B"))))))))))))))=TRUE," ",(IF($X$1=1,(VLOOKUP(B168,'X1'!$B:$AZ,3,FALSE)),IF($X$1=2,(VLOOKUP(B168,'X2'!$B:$AZ,3,FALSE)),IF($X$1=3,(VLOOKUP(B168,'X3'!$B:$AZ,3,FALSE)),IF($X$1=4,(VLOOKUP(B168,'X4'!$B:$AZ,3,FALSE)),IF($X$1=5,(VLOOKUP(B168,'X5'!$B:$AZ,3,FALSE)),IF($X$1=6,(VLOOKUP(B168,'X6'!$B:$AZ,3,FALSE)),IF($X$1=7,(VLOOKUP(B168,'X7'!$B:$AZ,3,FALSE)),IF($X$1=8,(VLOOKUP(B168,'X8'!$B:$AZ,3,FALSE)),IF($X$1=9,(VLOOKUP(B168,'X9'!$B:$AZ,3,FALSE)),IF($X$1=10,(VLOOKUP(B168,'X10'!$B:$AZ,3,FALSE)),IF($X$1=11,(VLOOKUP(B168,'X11'!$B:$AZ,3,FALSE)),IF($X$1=12,(VLOOKUP(B168,'X12'!$B:$AZ,3,FALSE)),IF($X$1=13,(VLOOKUP(B168,'X13'!$B:$AZ,3,FALSE)),"B")))))))))))))))</f>
        <v xml:space="preserve"> </v>
      </c>
      <c r="K168" s="183" t="str">
        <f ca="1">IF(ISERROR(IF($X$1=1,(VLOOKUP(B168,'X1'!$B:$AZ,5,FALSE)),IF($X$1=2,(VLOOKUP(B168,'X2'!$B:$AZ,5,FALSE)),IF($X$1=3,(VLOOKUP(B168,'X3'!$B:$AZ,5,FALSE)),IF($X$1=4,(VLOOKUP(B168,'X4'!$B:$AZ,5,FALSE)),IF($X$1=5,(VLOOKUP(B168,'X5'!$B:$AZ,5,FALSE)),IF($X$1=6,(VLOOKUP(B168,'X6'!$B:$AZ,5,FALSE)),IF($X$1=7,(VLOOKUP(B168,'X7'!$B:$AZ,5,FALSE)),IF($X$1=8,(VLOOKUP(B168,'X8'!$B:$AZ,5,FALSE)),IF($X$1=9,(VLOOKUP(B168,'X9'!$B:$AZ,5,FALSE)),IF($X$1=10,(VLOOKUP(B168,'X10'!$B:$AZ,5,FALSE)),IF($X$1=11,(VLOOKUP(B168,'X11'!$B:$AZ,5,FALSE)),IF($X$1=12,(VLOOKUP(B168,'X12'!$B:$AZ,5,FALSE)),IF($X$1=13,(VLOOKUP(B168,'X13'!$B:$AZ,5,FALSE)),"B"))))))))))))))=TRUE," ",(IF($X$1=1,(VLOOKUP(B168,'X1'!$B:$AZ,5,FALSE)),IF($X$1=2,(VLOOKUP(B168,'X2'!$B:$AZ,5,FALSE)),IF($X$1=3,(VLOOKUP(B168,'X3'!$B:$AZ,5,FALSE)),IF($X$1=4,(VLOOKUP(B168,'X4'!$B:$AZ,5,FALSE)),IF($X$1=5,(VLOOKUP(B168,'X5'!$B:$AZ,5,FALSE)),IF($X$1=6,(VLOOKUP(B168,'X6'!$B:$AZ,5,FALSE)),IF($X$1=7,(VLOOKUP(B168,'X7'!$B:$AZ,5,FALSE)),IF($X$1=8,(VLOOKUP(B168,'X8'!$B:$AZ,5,FALSE)),IF($X$1=9,(VLOOKUP(B168,'X9'!$B:$AZ,5,FALSE)),IF($X$1=10,(VLOOKUP(B168,'X10'!$B:$AZ,5,FALSE)),IF($X$1=11,(VLOOKUP(B168,'X11'!$B:$AZ,5,FALSE)),IF($X$1=12,(VLOOKUP(B168,'X12'!$B:$AZ,5,FALSE)),IF($X$1=13,(VLOOKUP(B168,'X13'!$B:$AZ,5,FALSE)),"B")))))))))))))))</f>
        <v xml:space="preserve"> </v>
      </c>
      <c r="L168" s="184" t="str">
        <f ca="1">IF(ISERROR(IF($X$1=1,(VLOOKUP(B168,'X1'!$B:$AZ,9,FALSE)),IF($X$1=2,(VLOOKUP(B168,'X2'!$B:$AZ,9,FALSE)),IF($X$1=3,(VLOOKUP(B168,'X3'!$B:$AZ,9,FALSE)),IF($X$1=4,(VLOOKUP(B168,'X4'!$B:$AZ,9,FALSE)),IF($X$1=5,(VLOOKUP(B168,'X5'!$B:$AZ,9,FALSE)),IF($X$1=6,(VLOOKUP(B168,'X6'!$B:$AZ,9,FALSE)),IF($X$1=7,(VLOOKUP(B168,'X7'!$B:$AZ,9,FALSE)),IF($X$1=8,(VLOOKUP(B168,'X8'!$B:$AZ,9,FALSE)),IF($X$1=9,(VLOOKUP(B168,'X9'!$B:$AZ,9,FALSE)),IF($X$1=10,(VLOOKUP(B168,'X10'!$B:$AZ,9,FALSE)),IF($X$1=11,(VLOOKUP(B168,'X11'!$B:$AZ,9,FALSE)),IF($X$1=12,(VLOOKUP(B168,'X12'!$B:$AZ,9,FALSE)),IF($X$1=13,(VLOOKUP(B168,'X13'!$B:$AZ,9,FALSE)),"B"))))))))))))))=TRUE," ",(IF($X$1=1,(VLOOKUP(B168,'X1'!$B:$AZ,9,FALSE)),IF($X$1=2,(VLOOKUP(B168,'X2'!$B:$AZ,9,FALSE)),IF($X$1=3,(VLOOKUP(B168,'X3'!$B:$AZ,9,FALSE)),IF($X$1=4,(VLOOKUP(B168,'X4'!$B:$AZ,9,FALSE)),IF($X$1=5,(VLOOKUP(B168,'X5'!$B:$AZ,9,FALSE)),IF($X$1=6,(VLOOKUP(B168,'X6'!$B:$AZ,9,FALSE)),IF($X$1=7,(VLOOKUP(B168,'X7'!$B:$AZ,9,FALSE)),IF($X$1=8,(VLOOKUP(B168,'X8'!$B:$AZ,9,FALSE)),IF($X$1=9,(VLOOKUP(B168,'X9'!$B:$AZ,9,FALSE)),IF($X$1=10,(VLOOKUP(B168,'X10'!$B:$AZ,9,FALSE)),IF($X$1=11,(VLOOKUP(B168,'X11'!$B:$AZ,9,FALSE)),IF($X$1=12,(VLOOKUP(B168,'X12'!$B:$AZ,9,FALSE)),IF($X$1=13,(VLOOKUP(B168,'X13'!$B:$AZ,9,FALSE)),"B")))))))))))))))</f>
        <v xml:space="preserve"> </v>
      </c>
      <c r="M168" s="184" t="str">
        <f ca="1">IF(ISERROR(IF($X$1=1,(VLOOKUP(B168,'X1'!$B:$AZ,10,FALSE)),IF($X$1=2,(VLOOKUP(B168,'X2'!$B:$AZ,10,FALSE)),IF($X$1=3,(VLOOKUP(B168,'X3'!$B:$AZ,10,FALSE)),IF($X$1=4,(VLOOKUP(B168,'X4'!$B:$AZ,10,FALSE)),IF($X$1=5,(VLOOKUP(B168,'X5'!$B:$AZ,10,FALSE)),IF($X$1=6,(VLOOKUP(B168,'X6'!$B:$AZ,10,FALSE)),IF($X$1=7,(VLOOKUP(B168,'X7'!$B:$AZ,10,FALSE)),IF($X$1=8,(VLOOKUP(B168,'X8'!$B:$AZ,10,FALSE)),IF($X$1=9,(VLOOKUP(B168,'X9'!$B:$AZ,10,FALSE)),IF($X$1=10,(VLOOKUP(B168,'X10'!$B:$AZ,10,FALSE)),IF($X$1=11,(VLOOKUP(B168,'X11'!$B:$AZ,10,FALSE)),IF($X$1=12,(VLOOKUP(B168,'X12'!$B:$AZ,10,FALSE)),IF($X$1=13,(VLOOKUP(B168,'X13'!$B:$AZ,10,FALSE)),"B"))))))))))))))=TRUE," ",(IF($X$1=1,(VLOOKUP(B168,'X1'!$B:$AZ,10,FALSE)),IF($X$1=2,(VLOOKUP(B168,'X2'!$B:$AZ,10,FALSE)),IF($X$1=3,(VLOOKUP(B168,'X3'!$B:$AZ,10,FALSE)),IF($X$1=4,(VLOOKUP(B168,'X4'!$B:$AZ,10,FALSE)),IF($X$1=5,(VLOOKUP(B168,'X5'!$B:$AZ,10,FALSE)),IF($X$1=6,(VLOOKUP(B168,'X6'!$B:$AZ,10,FALSE)),IF($X$1=7,(VLOOKUP(B168,'X7'!$B:$AZ,10,FALSE)),IF($X$1=8,(VLOOKUP(B168,'X8'!$B:$AZ,10,FALSE)),IF($X$1=9,(VLOOKUP(B168,'X9'!$B:$AZ,10,FALSE)),IF($X$1=10,(VLOOKUP(B168,'X10'!$B:$AZ,10,FALSE)),IF($X$1=11,(VLOOKUP(B168,'X11'!$B:$AZ,10,FALSE)),IF($X$1=12,(VLOOKUP(B168,'X12'!$B:$AZ,10,FALSE)),IF($X$1=13,(VLOOKUP(B168,'X13'!$B:$AZ,10,FALSE)),"B")))))))))))))))</f>
        <v xml:space="preserve"> </v>
      </c>
      <c r="N168" s="185" t="str">
        <f ca="1">IF(ISERROR(IF($X$1=1,(VLOOKUP(B168,'X1'!$B:$AZ,45,FALSE)),IF($X$1=2,(VLOOKUP(B168,'X2'!$B:$AZ,45,FALSE)),IF($X$1=3,(VLOOKUP(B168,'X3'!$B:$AZ,45,FALSE)),IF($X$1=4,(VLOOKUP(B168,'X4'!$B:$AZ,45,FALSE)),IF($X$1=5,(VLOOKUP(B168,'X5'!$B:$AZ,45,FALSE)),IF($X$1=6,(VLOOKUP(B168,'X6'!$B:$AZ,45,FALSE)),IF($X$1=7,(VLOOKUP(B168,'X7'!$B:$AZ,45,FALSE)),IF($X$1=8,(VLOOKUP(B168,'X8'!$B:$AZ,45,FALSE)),IF($X$1=9,(VLOOKUP(B168,'X9'!$B:$AZ,45,FALSE)),IF($X$1=10,(VLOOKUP(B168,'X10'!$B:$AZ,45,FALSE)),IF($X$1=11,(VLOOKUP(B168,'X11'!$B:$AZ,45,FALSE)),IF($X$1=12,(VLOOKUP(B168,'X12'!$B:$AZ,45,FALSE)),IF($X$1=13,(VLOOKUP(B168,'X13'!$B:$AZ,45,FALSE)),"B"))))))))))))))=TRUE," ",(IF($X$1=1,(VLOOKUP(B168,'X1'!$B:$AZ,45,FALSE)),IF($X$1=2,(VLOOKUP(B168,'X2'!$B:$AZ,45,FALSE)),IF($X$1=3,(VLOOKUP(B168,'X3'!$B:$AZ,45,FALSE)),IF($X$1=4,(VLOOKUP(B168,'X4'!$B:$AZ,45,FALSE)),IF($X$1=5,(VLOOKUP(B168,'X5'!$B:$AZ,45,FALSE)),IF($X$1=6,(VLOOKUP(B168,'X6'!$B:$AZ,45,FALSE)),IF($X$1=7,(VLOOKUP(B168,'X7'!$B:$AZ,45,FALSE)),IF($X$1=8,(VLOOKUP(B168,'X8'!$B:$AZ,45,FALSE)),IF($X$1=9,(VLOOKUP(B168,'X9'!$B:$AZ,45,FALSE)),IF($X$1=10,(VLOOKUP(B168,'X10'!$B:$AZ,45,FALSE)),IF($X$1=11,(VLOOKUP(B168,'X11'!$B:$AZ,45,FALSE)),IF($X$1=12,(VLOOKUP(B168,'X12'!$B:$AZ,45,FALSE)),IF($X$1=13,(VLOOKUP(B168,'X13'!$B:$AZ,45,FALSE)),"B")))))))))))))))</f>
        <v xml:space="preserve"> </v>
      </c>
      <c r="O168" s="184" t="str">
        <f ca="1">IF(ISERROR(IF($X$1=1,(VLOOKUP(B168,'X1'!$B:$AZ,11,FALSE)),IF($X$1=2,(VLOOKUP(B168,'X2'!$B:$AZ,11,FALSE)),IF($X$1=3,(VLOOKUP(B168,'X3'!$B:$AZ,11,FALSE)),IF($X$1=4,(VLOOKUP(B168,'X4'!$B:$AZ,11,FALSE)),IF($X$1=5,(VLOOKUP(B168,'X5'!$B:$AZ,11,FALSE)),IF($X$1=6,(VLOOKUP(B168,'X6'!$B:$AZ,11,FALSE)),IF($X$1=7,(VLOOKUP(B168,'X7'!$B:$AZ,11,FALSE)),IF($X$1=8,(VLOOKUP(B168,'X8'!$B:$AZ,11,FALSE)),IF($X$1=9,(VLOOKUP(B168,'X9'!$B:$AZ,11,FALSE)),IF($X$1=10,(VLOOKUP(B168,'X10'!$B:$AZ,11,FALSE)),IF($X$1=11,(VLOOKUP(B168,'X11'!$B:$AZ,11,FALSE)),IF($X$1=12,(VLOOKUP(B168,'X12'!$B:$AZ,11,FALSE)),IF($X$1=13,(VLOOKUP(B168,'X13'!$B:$AZ,11,FALSE)),"B"))))))))))))))=TRUE," ",(IF($X$1=1,(VLOOKUP(B168,'X1'!$B:$AZ,11,FALSE)),IF($X$1=2,(VLOOKUP(B168,'X2'!$B:$AZ,11,FALSE)),IF($X$1=3,(VLOOKUP(B168,'X3'!$B:$AZ,11,FALSE)),IF($X$1=4,(VLOOKUP(B168,'X4'!$B:$AZ,11,FALSE)),IF($X$1=5,(VLOOKUP(B168,'X5'!$B:$AZ,11,FALSE)),IF($X$1=6,(VLOOKUP(B168,'X6'!$B:$AZ,11,FALSE)),IF($X$1=7,(VLOOKUP(B168,'X7'!$B:$AZ,11,FALSE)),IF($X$1=8,(VLOOKUP(B168,'X8'!$B:$AZ,11,FALSE)),IF($X$1=9,(VLOOKUP(B168,'X9'!$B:$AZ,11,FALSE)),IF($X$1=10,(VLOOKUP(B168,'X10'!$B:$AZ,11,FALSE)),IF($X$1=11,(VLOOKUP(B168,'X11'!$B:$AZ,11,FALSE)),IF($X$1=12,(VLOOKUP(B168,'X12'!$B:$AZ,11,FALSE)),IF($X$1=13,(VLOOKUP(B168,'X13'!$B:$AZ,11,FALSE)),"B")))))))))))))))</f>
        <v xml:space="preserve"> </v>
      </c>
      <c r="P168" s="184" t="str">
        <f ca="1">IF(ISERROR(IF($X$1=1,(VLOOKUP(B168,'X1'!$B:$AZ,12,FALSE)),IF($X$1=2,(VLOOKUP(B168,'X2'!$B:$AZ,12,FALSE)),IF($X$1=3,(VLOOKUP(B168,'X3'!$B:$AZ,12,FALSE)),IF($X$1=4,(VLOOKUP(B168,'X4'!$B:$AZ,12,FALSE)),IF($X$1=5,(VLOOKUP(B168,'X5'!$B:$AZ,12,FALSE)),IF($X$1=6,(VLOOKUP(B168,'X6'!$B:$AZ,12,FALSE)),IF($X$1=7,(VLOOKUP(B168,'X7'!$B:$AZ,12,FALSE)),IF($X$1=8,(VLOOKUP(B168,'X8'!$B:$AZ,12,FALSE)),IF($X$1=9,(VLOOKUP(B168,'X9'!$B:$AZ,12,FALSE)),IF($X$1=10,(VLOOKUP(B168,'X10'!$B:$AZ,12,FALSE)),IF($X$1=11,(VLOOKUP(B168,'X11'!$B:$AZ,12,FALSE)),IF($X$1=12,(VLOOKUP(B168,'X12'!$B:$AZ,12,FALSE)),IF($X$1=13,(VLOOKUP(B168,'X13'!$B:$AZ,12,FALSE)),"B"))))))))))))))=TRUE," ",(IF($X$1=1,(VLOOKUP(B168,'X1'!$B:$AZ,12,FALSE)),IF($X$1=2,(VLOOKUP(B168,'X2'!$B:$AZ,12,FALSE)),IF($X$1=3,(VLOOKUP(B168,'X3'!$B:$AZ,12,FALSE)),IF($X$1=4,(VLOOKUP(B168,'X4'!$B:$AZ,12,FALSE)),IF($X$1=5,(VLOOKUP(B168,'X5'!$B:$AZ,12,FALSE)),IF($X$1=6,(VLOOKUP(B168,'X6'!$B:$AZ,12,FALSE)),IF($X$1=7,(VLOOKUP(B168,'X7'!$B:$AZ,12,FALSE)),IF($X$1=8,(VLOOKUP(B168,'X8'!$B:$AZ,12,FALSE)),IF($X$1=9,(VLOOKUP(B168,'X9'!$B:$AZ,12,FALSE)),IF($X$1=10,(VLOOKUP(B168,'X10'!$B:$AZ,12,FALSE)),IF($X$1=11,(VLOOKUP(B168,'X11'!$B:$AZ,12,FALSE)),IF($X$1=12,(VLOOKUP(B168,'X12'!$B:$AZ,12,FALSE)),IF($X$1=13,(VLOOKUP(B168,'X13'!$B:$AZ,12,FALSE)),"B")))))))))))))))</f>
        <v xml:space="preserve"> </v>
      </c>
      <c r="Q168" s="185" t="str">
        <f ca="1">IF(ISERROR(IF($X$1=1,(VLOOKUP(B168,'X1'!$B:$AZ,46,FALSE)),IF($X$1=2,(VLOOKUP(B168,'X2'!$B:$AZ,46,FALSE)),IF($X$1=3,(VLOOKUP(B168,'X3'!$B:$AZ,46,FALSE)),IF($X$1=4,(VLOOKUP(B168,'X4'!$B:$AZ,46,FALSE)),IF($X$1=5,(VLOOKUP(B168,'X5'!$B:$AZ,46,FALSE)),IF($X$1=6,(VLOOKUP(B168,'X6'!$B:$AZ,46,FALSE)),IF($X$1=7,(VLOOKUP(B168,'X7'!$B:$AZ,46,FALSE)),IF($X$1=8,(VLOOKUP(B168,'X8'!$B:$AZ,46,FALSE)),IF($X$1=9,(VLOOKUP(B168,'X9'!$B:$AZ,46,FALSE)),IF($X$1=10,(VLOOKUP(B168,'X10'!$B:$AZ,46,FALSE)),IF($X$1=11,(VLOOKUP(B168,'X11'!$B:$AZ,46,FALSE)),IF($X$1=12,(VLOOKUP(B168,'X12'!$B:$AZ,46,FALSE)),IF($X$1=13,(VLOOKUP(B168,'X13'!$B:$AZ,46,FALSE)),"B"))))))))))))))=TRUE," ",(IF($X$1=1,(VLOOKUP(B168,'X1'!$B:$AZ,46,FALSE)),IF($X$1=2,(VLOOKUP(B168,'X2'!$B:$AZ,46,FALSE)),IF($X$1=3,(VLOOKUP(B168,'X3'!$B:$AZ,46,FALSE)),IF($X$1=4,(VLOOKUP(B168,'X4'!$B:$AZ,46,FALSE)),IF($X$1=5,(VLOOKUP(B168,'X5'!$B:$AZ,46,FALSE)),IF($X$1=6,(VLOOKUP(B168,'X6'!$B:$AZ,46,FALSE)),IF($X$1=7,(VLOOKUP(B168,'X7'!$B:$AZ,46,FALSE)),IF($X$1=8,(VLOOKUP(B168,'X8'!$B:$AZ,46,FALSE)),IF($X$1=9,(VLOOKUP(B168,'X9'!$B:$AZ,46,FALSE)),IF($X$1=10,(VLOOKUP(B168,'X10'!$B:$AZ,46,FALSE)),IF($X$1=11,(VLOOKUP(B168,'X11'!$B:$AZ,46,FALSE)),IF($X$1=12,(VLOOKUP(B168,'X12'!$B:$AZ,46,FALSE)),IF($X$1=13,(VLOOKUP(B168,'X13'!$B:$AZ,46,FALSE)),"B")))))))))))))))</f>
        <v xml:space="preserve"> </v>
      </c>
      <c r="R168" s="185" t="str">
        <f ca="1">IF(ISERROR(IF($X$1=1,(VLOOKUP(B168,'X1'!$B:$AZ,15,FALSE)),IF($X$1=2,(VLOOKUP(B168,'X2'!$B:$AZ,15,FALSE)),IF($X$1=3,(VLOOKUP(B168,'X3'!$B:$AZ,15,FALSE)),IF($X$1=4,(VLOOKUP(B168,'X4'!$B:$AZ,15,FALSE)),IF($X$1=5,(VLOOKUP(B168,'X5'!$B:$AZ,15,FALSE)),IF($X$1=6,(VLOOKUP(B168,'X6'!$B:$AZ,15,FALSE)),IF($X$1=7,(VLOOKUP(B168,'X7'!$B:$AZ,15,FALSE)),IF($X$1=8,(VLOOKUP(B168,'X8'!$B:$AZ,15,FALSE)),IF($X$1=9,(VLOOKUP(B168,'X9'!$B:$AZ,15,FALSE)),IF($X$1=10,(VLOOKUP(B168,'X10'!$B:$AZ,15,FALSE)),IF($X$1=11,(VLOOKUP(B168,'X11'!$B:$AZ,15,FALSE)),IF($X$1=12,(VLOOKUP(B168,'X12'!$B:$AZ,15,FALSE)),IF($X$1=13,(VLOOKUP(B168,'X13'!$B:$AZ,15,FALSE)),"B"))))))))))))))=TRUE," ",(IF($X$1=1,(VLOOKUP(B168,'X1'!$B:$AZ,15,FALSE)),IF($X$1=2,(VLOOKUP(B168,'X2'!$B:$AZ,15,FALSE)),IF($X$1=3,(VLOOKUP(B168,'X3'!$B:$AZ,15,FALSE)),IF($X$1=4,(VLOOKUP(B168,'X4'!$B:$AZ,15,FALSE)),IF($X$1=5,(VLOOKUP(B168,'X5'!$B:$AZ,15,FALSE)),IF($X$1=6,(VLOOKUP(B168,'X6'!$B:$AZ,15,FALSE)),IF($X$1=7,(VLOOKUP(B168,'X7'!$B:$AZ,15,FALSE)),IF($X$1=8,(VLOOKUP(B168,'X8'!$B:$AZ,15,FALSE)),IF($X$1=9,(VLOOKUP(B168,'X9'!$B:$AZ,15,FALSE)),IF($X$1=10,(VLOOKUP(B168,'X10'!$B:$AZ,15,FALSE)),IF($X$1=11,(VLOOKUP(B168,'X11'!$B:$AZ,15,FALSE)),IF($X$1=12,(VLOOKUP(B168,'X12'!$B:$AZ,15,FALSE)),IF($X$1=13,(VLOOKUP(B168,'X13'!$B:$AZ,15,FALSE)),"B")))))))))))))))</f>
        <v xml:space="preserve"> </v>
      </c>
      <c r="S168" s="185" t="str">
        <f ca="1">IF(ISERROR(IF((IF($X$1=1,(VLOOKUP(B168,'X1'!$B:$AZ,14,FALSE)),(IF($X$1=2,(VLOOKUP(B168,'X2'!$B:$AZ,14,FALSE)),(IF($X$1=3,(VLOOKUP(B168,'X3'!$B:$AZ,14,FALSE)),(IF($X$1=4,(VLOOKUP(B168,'X4'!$B:$AZ,14,FALSE)),(IF($X$1=5,(VLOOKUP(B168,'X5'!$B:$AZ,14,FALSE)),(IF($X$1=6,(VLOOKUP(B168,'X6'!$B:$AZ,14,FALSE)),(IF($X$1=7,(VLOOKUP(B168,'X7'!$B:$AZ,14,FALSE)),(IF($X$1=8,(VLOOKUP(B168,'X8'!$B:$AZ,14,FALSE)),(IF($X$1=9,(VLOOKUP(B168,'X9'!$B:$AZ,14,FALSE)),(IF($X$1=10,(VLOOKUP(B168,'X10'!$B:$AZ,14,FALSE)),(IF($X$1=11,(VLOOKUP(B168,'X11'!$B:$AZ,14,FALSE)),(IF($X$1=12,(VLOOKUP(B168,'X12'!$B:$AZ,14,FALSE)),(VLOOKUP(B168,'X13'!$B:$AZ,14,FALSE))))))))))))))))))))))))))=$V$1," ",(IF($X$1=1,(VLOOKUP(B168,'X1'!$B:$AZ,14,FALSE)),(IF($X$1=2,(VLOOKUP(B168,'X2'!$B:$AZ,14,FALSE)),(IF($X$1=3,(VLOOKUP(B168,'X3'!$B:$AZ,14,FALSE)),(IF($X$1=4,(VLOOKUP(B168,'X4'!$B:$AZ,14,FALSE)),(IF($X$1=5,(VLOOKUP(B168,'X5'!$B:$AZ,14,FALSE)),(IF($X$1=6,(VLOOKUP(B168,'X6'!$B:$AZ,14,FALSE)),(IF($X$1=7,(VLOOKUP(B168,'X7'!$B:$AZ,14,FALSE)),(IF($X$1=8,(VLOOKUP(B168,'X8'!$B:$AZ,14,FALSE)),(IF($X$1=9,(VLOOKUP(B168,'X9'!$B:$AZ,14,FALSE)),(IF($X$1=10,(VLOOKUP(B168,'X10'!$B:$AZ,14,FALSE)),(IF($X$1=11,(VLOOKUP(B168,'X11'!$B:$AZ,14,FALSE)),(IF($X$1=12,(VLOOKUP(B168,'X12'!$B:$AZ,14,FALSE)),(VLOOKUP(B168,'X13'!$B:$AZ,14,FALSE))))))))))))))))))))))))))))=TRUE," ",(IF((IF($X$1=1,(VLOOKUP(B168,'X1'!$B:$AZ,14,FALSE)),(IF($X$1=2,(VLOOKUP(B168,'X2'!$B:$AZ,14,FALSE)),(IF($X$1=3,(VLOOKUP(B168,'X3'!$B:$AZ,14,FALSE)),(IF($X$1=4,(VLOOKUP(B168,'X4'!$B:$AZ,14,FALSE)),(IF($X$1=5,(VLOOKUP(B168,'X5'!$B:$AZ,14,FALSE)),(IF($X$1=6,(VLOOKUP(B168,'X6'!$B:$AZ,14,FALSE)),(IF($X$1=7,(VLOOKUP(B168,'X7'!$B:$AZ,14,FALSE)),(IF($X$1=8,(VLOOKUP(B168,'X8'!$B:$AZ,14,FALSE)),(IF($X$1=9,(VLOOKUP(B168,'X9'!$B:$AZ,14,FALSE)),(IF($X$1=10,(VLOOKUP(B168,'X10'!$B:$AZ,14,FALSE)),(IF($X$1=11,(VLOOKUP(B168,'X11'!$B:$AZ,14,FALSE)),(IF($X$1=12,(VLOOKUP(B168,'X12'!$B:$AZ,14,FALSE)),(VLOOKUP(B168,'X13'!$B:$AZ,14,FALSE))))))))))))))))))))))))))=$V$1," ",(IF($X$1=1,(VLOOKUP(B168,'X1'!$B:$AZ,14,FALSE)),(IF($X$1=2,(VLOOKUP(B168,'X2'!$B:$AZ,14,FALSE)),(IF($X$1=3,(VLOOKUP(B168,'X3'!$B:$AZ,14,FALSE)),(IF($X$1=4,(VLOOKUP(B168,'X4'!$B:$AZ,14,FALSE)),(IF($X$1=5,(VLOOKUP(B168,'X5'!$B:$AZ,14,FALSE)),(IF($X$1=6,(VLOOKUP(B168,'X6'!$B:$AZ,14,FALSE)),(IF($X$1=7,(VLOOKUP(B168,'X7'!$B:$AZ,14,FALSE)),(IF($X$1=8,(VLOOKUP(B168,'X8'!$B:$AZ,14,FALSE)),(IF($X$1=9,(VLOOKUP(B168,'X9'!$B:$AZ,14,FALSE)),(IF($X$1=10,(VLOOKUP(B168,'X10'!$B:$AZ,14,FALSE)),(IF($X$1=11,(VLOOKUP(B168,'X11'!$B:$AZ,14,FALSE)),(IF($X$1=12,(VLOOKUP(B168,'X12'!$B:$AZ,14,FALSE)),(VLOOKUP(B168,'X13'!$B:$AZ,14,FALSE)))))))))))))))))))))))))))))</f>
        <v xml:space="preserve"> </v>
      </c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</row>
    <row r="169" spans="1:67" ht="14.1" customHeight="1" x14ac:dyDescent="0.2">
      <c r="A169" s="156" t="s">
        <v>1058</v>
      </c>
      <c r="B169" s="122" t="str">
        <f>IF(ISERROR(IF($U$16=1,(VLOOKUP(A169,$AC$89:$AH$125,2,FALSE)),IF((IF($X$1=1,'X1'!B128,(IF($X$1=2,'X2'!B128,(IF($X$1=3,'X3'!B128,(IF($X$1=4,'X4'!B128,(IF($X$1=5,'X5'!B128,(IF($X$1=6,'X6'!B128,(IF($X$1=7,'X7'!B128,(IF($X$1=8,'X8'!B128,(IF($X$1=9,'X9'!B128,(IF($X$1=10,'X10'!B128,(IF($X$1=11,'X11'!B128,(IF($X$1=12,'X12'!B128,'X13'!B128))))))))))))))))))))))))="","",(IF($X$1=1,'X1'!B128,(IF($X$1=2,'X2'!B128,(IF($X$1=3,'X3'!B128,(IF($X$1=4,'X4'!B128,(IF($X$1=5,'X5'!B128,(IF($X$1=6,'X6'!B128,(IF($X$1=7,'X7'!B128,(IF($X$1=8,'X8'!B128,(IF($X$1=9,'X9'!B128,(IF($X$1=10,'X10'!B128,(IF($X$1=11,'X11'!B128,(IF($X$1=12,'X12'!B128,'X13'!B128)))))))))))))))))))))))))))=TRUE," ",(IF($U$16=1,(VLOOKUP(A169,$AC$89:$AH$125,2,FALSE)),IF((IF($X$1=1,'X1'!B128,(IF($X$1=2,'X2'!B128,(IF($X$1=3,'X3'!B128,(IF($X$1=4,'X4'!B128,(IF($X$1=5,'X5'!B128,(IF($X$1=6,'X6'!B128,(IF($X$1=7,'X7'!B128,(IF($X$1=8,'X8'!B128,(IF($X$1=9,'X9'!B128,(IF($X$1=10,'X10'!B128,(IF($X$1=11,'X11'!B128,(IF($X$1=12,'X12'!B128,'X13'!B128))))))))))))))))))))))))="","",(IF($X$1=1,'X1'!B128,(IF($X$1=2,'X2'!B128,(IF($X$1=3,'X3'!B128,(IF($X$1=4,'X4'!B128,(IF($X$1=5,'X5'!B128,(IF($X$1=6,'X6'!B128,(IF($X$1=7,'X7'!B128,(IF($X$1=8,'X8'!B128,(IF($X$1=9,'X9'!B128,(IF($X$1=10,'X10'!B128,(IF($X$1=11,'X11'!B128,(IF($X$1=12,'X12'!B128,'X13'!B128))))))))))))))))))))))))))))</f>
        <v/>
      </c>
      <c r="C169" s="181" t="str">
        <f ca="1">IF(ISERROR(IF($X$1=1,(VLOOKUP(B169,'X1'!$B:$AZ,47,FALSE)),IF($X$1=2,(VLOOKUP(B169,'X2'!$B:$AZ,47,FALSE)),IF($X$1=3,(VLOOKUP(B169,'X3'!$B:$AZ,47,FALSE)),IF($X$1=4,(VLOOKUP(B169,'X4'!$B:$AZ,47,FALSE)),IF($X$1=5,(VLOOKUP(B169,'X5'!$B:$AZ,47,FALSE)),IF($X$1=6,(VLOOKUP(B169,'X6'!$B:$AZ,47,FALSE)),IF($X$1=7,(VLOOKUP(B169,'X7'!$B:$AZ,47,FALSE)),IF($X$1=8,(VLOOKUP(B169,'X8'!$B:$AZ,47,FALSE)),IF($X$1=9,(VLOOKUP(B169,'X9'!$B:$AZ,47,FALSE)),IF($X$1=10,(VLOOKUP(B169,'X10'!$B:$AZ,47,FALSE)),IF($X$1=11,(VLOOKUP(B169,'X11'!$B:$AZ,47,FALSE)),IF($X$1=12,(VLOOKUP(B169,'X12'!$B:$AZ,47,FALSE)),IF($X$1=13,(VLOOKUP(B169,'X13'!$B:$AZ,47,FALSE)),"B"))))))))))))))=TRUE," ",(IF($X$1=1,(VLOOKUP(B169,'X1'!$B:$AZ,47,FALSE)),IF($X$1=2,(VLOOKUP(B169,'X2'!$B:$AZ,47,FALSE)),IF($X$1=3,(VLOOKUP(B169,'X3'!$B:$AZ,47,FALSE)),IF($X$1=4,(VLOOKUP(B169,'X4'!$B:$AZ,47,FALSE)),IF($X$1=5,(VLOOKUP(B169,'X5'!$B:$AZ,47,FALSE)),IF($X$1=6,(VLOOKUP(B169,'X6'!$B:$AZ,47,FALSE)),IF($X$1=7,(VLOOKUP(B169,'X7'!$B:$AZ,47,FALSE)),IF($X$1=8,(VLOOKUP(B169,'X8'!$B:$AZ,47,FALSE)),IF($X$1=9,(VLOOKUP(B169,'X9'!$B:$AZ,47,FALSE)),IF($X$1=10,(VLOOKUP(B169,'X10'!$B:$AZ,47,FALSE)),IF($X$1=11,(VLOOKUP(B169,'X11'!$B:$AZ,47,FALSE)),IF($X$1=12,(VLOOKUP(B169,'X12'!$B:$AZ,47,FALSE)),IF($X$1=13,(VLOOKUP(B169,'X13'!$B:$AZ,47,FALSE)),"B")))))))))))))))</f>
        <v xml:space="preserve"> </v>
      </c>
      <c r="D169" s="181" t="str">
        <f ca="1">IF(ISERROR(IF($X$1=1,(VLOOKUP(B169,'X1'!$B:$AP,41,FALSE)),IF($X$1=2,(VLOOKUP(B169,'X2'!$B:$AP,41,FALSE)),IF($X$1=3,(VLOOKUP(B169,'X3'!$B:$AP,41,FALSE)),IF($X$1=4,(VLOOKUP(B169,'X4'!$B:$AP,41,FALSE)),IF($X$1=5,(VLOOKUP(B169,'X5'!$B:$AP,41,FALSE)),IF($X$1=6,(VLOOKUP(B169,'X6'!$B:$AP,41,FALSE)),IF($X$1=7,(VLOOKUP(B169,'X7'!$B:$AP,41,FALSE)),IF($X$1=8,(VLOOKUP(B169,'X8'!$B:$AP,41,FALSE)),IF($X$1=9,(VLOOKUP(B169,'X9'!$B:$AP,41,FALSE)),IF($X$1=10,(VLOOKUP(B169,'X10'!$B:$AP,41,FALSE)),IF($X$1=11,(VLOOKUP(B169,'X11'!$B:$AP,41,FALSE)),IF($X$1=12,(VLOOKUP(B169,'X12'!$B:$AP,41,FALSE)),IF($X$1=13,(VLOOKUP(B169,'X13'!$B:$AP,41,FALSE)),"B"))))))))))))))=TRUE," ",(IF($X$1=1,(VLOOKUP(B169,'X1'!$B:$AP,41,FALSE)),IF($X$1=2,(VLOOKUP(B169,'X2'!$B:$AP,41,FALSE)),IF($X$1=3,(VLOOKUP(B169,'X3'!$B:$AP,41,FALSE)),IF($X$1=4,(VLOOKUP(B169,'X4'!$B:$AP,41,FALSE)),IF($X$1=5,(VLOOKUP(B169,'X5'!$B:$AP,41,FALSE)),IF($X$1=6,(VLOOKUP(B169,'X6'!$B:$AP,41,FALSE)),IF($X$1=7,(VLOOKUP(B169,'X7'!$B:$AP,41,FALSE)),IF($X$1=8,(VLOOKUP(B169,'X8'!$B:$AP,41,FALSE)),IF($X$1=9,(VLOOKUP(B169,'X9'!$B:$AP,41,FALSE)),IF($X$1=10,(VLOOKUP(B169,'X10'!$B:$AP,41,FALSE)),IF($X$1=11,(VLOOKUP(B169,'X11'!$B:$AP,41,FALSE)),IF($X$1=12,(VLOOKUP(B169,'X12'!$B:$AP,41,FALSE)),IF($X$1=13,(VLOOKUP(B169,'X13'!$B:$AP,41,FALSE)),"B")))))))))))))))</f>
        <v xml:space="preserve"> </v>
      </c>
      <c r="E169" s="182" t="str">
        <f ca="1">IF(ISERROR(IF($X$1=1,(VLOOKUP(B169,'X1'!$B:$AP,7,FALSE)),IF($X$1=2,(VLOOKUP(B169,'X2'!$B:$AP,7,FALSE)),IF($X$1=3,(VLOOKUP(B169,'X3'!$B:$AP,7,FALSE)),IF($X$1=4,(VLOOKUP(B169,'X4'!$B:$AP,7,FALSE)),IF($X$1=5,(VLOOKUP(B169,'X5'!$B:$AP,7,FALSE)),IF($X$1=6,(VLOOKUP(B169,'X6'!$B:$AP,7,FALSE)),IF($X$1=7,(VLOOKUP(B169,'X7'!$B:$AP,7,FALSE)),IF($X$1=8,(VLOOKUP(B169,'X8'!$B:$AP,7,FALSE)),IF($X$1=9,(VLOOKUP(B169,'X9'!$B:$AP,7,FALSE)),IF($X$1=10,(VLOOKUP(B169,'X10'!$B:$AP,7,FALSE)),IF($X$1=11,(VLOOKUP(B169,'X11'!$B:$AP,7,FALSE)),IF($X$1=12,(VLOOKUP(B169,'X12'!$B:$AP,7,FALSE)),IF($X$1=13,(VLOOKUP(B169,'X13'!$B:$AP,7,FALSE)),"B"))))))))))))))=TRUE," ",(IF($X$1=1,(VLOOKUP(B169,'X1'!$B:$AP,7,FALSE)),IF($X$1=2,(VLOOKUP(B169,'X2'!$B:$AP,7,FALSE)),IF($X$1=3,(VLOOKUP(B169,'X3'!$B:$AP,7,FALSE)),IF($X$1=4,(VLOOKUP(B169,'X4'!$B:$AP,7,FALSE)),IF($X$1=5,(VLOOKUP(B169,'X5'!$B:$AP,7,FALSE)),IF($X$1=6,(VLOOKUP(B169,'X6'!$B:$AP,7,FALSE)),IF($X$1=7,(VLOOKUP(B169,'X7'!$B:$AP,7,FALSE)),IF($X$1=8,(VLOOKUP(B169,'X8'!$B:$AP,7,FALSE)),IF($X$1=9,(VLOOKUP(B169,'X9'!$B:$AP,7,FALSE)),IF($X$1=10,(VLOOKUP(B169,'X10'!$B:$AP,7,FALSE)),IF($X$1=11,(VLOOKUP(B169,'X11'!$B:$AP,7,FALSE)),IF($X$1=12,(VLOOKUP(B169,'X12'!$B:$AP,7,FALSE)),IF($X$1=13,(VLOOKUP(B169,'X13'!$B:$AP,7,FALSE)),"B")))))))))))))))</f>
        <v xml:space="preserve"> </v>
      </c>
      <c r="F169" s="182" t="str">
        <f ca="1">IF(ISERROR(IF((IF($X$1=1,(VLOOKUP(B169,'X1'!$B:$AO,6,FALSE)),(IF($X$1=2,(VLOOKUP(B169,'X2'!$B:$AO,6,FALSE)),(IF($X$1=3,(VLOOKUP(B169,'X3'!$B:$AO,6,FALSE)),(IF($X$1=4,(VLOOKUP(B169,'X4'!$B:$AO,6,FALSE)),(IF($X$1=5,(VLOOKUP(B169,'X5'!$B:$AO,6,FALSE)),(IF($X$1=6,(VLOOKUP(B169,'X6'!$B:$AO,6,FALSE)),(IF($X$1=7,(VLOOKUP(B169,'X7'!$B:$AO,6,FALSE)),(IF($X$1=8,(VLOOKUP(B169,'X8'!$B:$AO,6,FALSE)),(IF($X$1=9,(VLOOKUP(B169,'X9'!$B:$AO,6,FALSE)),(IF($X$1=10,(VLOOKUP(B169,'X10'!$B:$AO,6,FALSE)),(IF($X$1=11,(VLOOKUP(B169,'X11'!$B:$AO,6,FALSE)),(IF($X$1=12,(VLOOKUP(B169,'X12'!$B:$AO,6,FALSE)),(VLOOKUP(B169,'X13'!$B:$AO,6,FALSE))))))))))))))))))))))))))=$V$1," ",(IF($X$1=1,(VLOOKUP(B169,'X1'!$B:$AO,6,FALSE)),(IF($X$1=2,(VLOOKUP(B169,'X2'!$B:$AO,6,FALSE)),(IF($X$1=3,(VLOOKUP(B169,'X3'!$B:$AO,6,FALSE)),(IF($X$1=4,(VLOOKUP(B169,'X4'!$B:$AO,6,FALSE)),(IF($X$1=5,(VLOOKUP(B169,'X5'!$B:$AO,6,FALSE)),(IF($X$1=6,(VLOOKUP(B169,'X6'!$B:$AO,6,FALSE)),(IF($X$1=7,(VLOOKUP(B169,'X7'!$B:$AO,6,FALSE)),(IF($X$1=8,(VLOOKUP(B169,'X8'!$B:$AO,6,FALSE)),(IF($X$1=9,(VLOOKUP(B169,'X9'!$B:$AO,6,FALSE)),(IF($X$1=10,(VLOOKUP(B169,'X10'!$B:$AO,6,FALSE)),(IF($X$1=11,(VLOOKUP(B169,'X11'!$B:$AO,6,FALSE)),(IF($X$1=12,(VLOOKUP(B169,'X12'!$B:$AO,6,FALSE)),(VLOOKUP(B169,'X13'!$B:$AO,6,FALSE))))))))))))))))))))))))))))=TRUE," ",(IF((IF($X$1=1,(VLOOKUP(B169,'X1'!$B:$AO,6,FALSE)),(IF($X$1=2,(VLOOKUP(B169,'X2'!$B:$AO,6,FALSE)),(IF($X$1=3,(VLOOKUP(B169,'X3'!$B:$AO,6,FALSE)),(IF($X$1=4,(VLOOKUP(B169,'X4'!$B:$AO,6,FALSE)),(IF($X$1=5,(VLOOKUP(B169,'X5'!$B:$AO,6,FALSE)),(IF($X$1=6,(VLOOKUP(B169,'X6'!$B:$AO,6,FALSE)),(IF($X$1=7,(VLOOKUP(B169,'X7'!$B:$AO,6,FALSE)),(IF($X$1=8,(VLOOKUP(B169,'X8'!$B:$AO,6,FALSE)),(IF($X$1=9,(VLOOKUP(B169,'X9'!$B:$AO,6,FALSE)),(IF($X$1=10,(VLOOKUP(B169,'X10'!$B:$AO,6,FALSE)),(IF($X$1=11,(VLOOKUP(B169,'X11'!$B:$AO,6,FALSE)),(IF($X$1=12,(VLOOKUP(B169,'X12'!$B:$AO,6,FALSE)),(VLOOKUP(B169,'X13'!$B:$AO,6,FALSE))))))))))))))))))))))))))=$V$1," ",(IF($X$1=1,(VLOOKUP(B169,'X1'!$B:$AO,6,FALSE)),(IF($X$1=2,(VLOOKUP(B169,'X2'!$B:$AO,6,FALSE)),(IF($X$1=3,(VLOOKUP(B169,'X3'!$B:$AO,6,FALSE)),(IF($X$1=4,(VLOOKUP(B169,'X4'!$B:$AO,6,FALSE)),(IF($X$1=5,(VLOOKUP(B169,'X5'!$B:$AO,6,FALSE)),(IF($X$1=6,(VLOOKUP(B169,'X6'!$B:$AO,6,FALSE)),(IF($X$1=7,(VLOOKUP(B169,'X7'!$B:$AO,6,FALSE)),(IF($X$1=8,(VLOOKUP(B169,'X8'!$B:$AO,6,FALSE)),(IF($X$1=9,(VLOOKUP(B169,'X9'!$B:$AO,6,FALSE)),(IF($X$1=10,(VLOOKUP(B169,'X10'!$B:$AO,6,FALSE)),(IF($X$1=11,(VLOOKUP(B169,'X11'!$B:$AO,6,FALSE)),(IF($X$1=12,(VLOOKUP(B169,'X12'!$B:$AO,6,FALSE)),(VLOOKUP(B169,'X13'!$B:$AO,6,FALSE)))))))))))))))))))))))))))))</f>
        <v xml:space="preserve"> </v>
      </c>
      <c r="G169" s="182" t="str">
        <f ca="1">IF(ISERROR(IF($X$1=1,(VLOOKUP(B169,'X1'!$B:$AZ,44,FALSE)),IF($X$1=2,(VLOOKUP(B169,'X2'!$B:$AZ,44,FALSE)),IF($X$1=3,(VLOOKUP(B169,'X3'!$B:$AZ,44,FALSE)),IF($X$1=4,(VLOOKUP(B169,'X4'!$B:$AZ,44,FALSE)),IF($X$1=5,(VLOOKUP(B169,'X5'!$B:$AZ,44,FALSE)),IF($X$1=6,(VLOOKUP(B169,'X6'!$B:$AZ,44,FALSE)),IF($X$1=7,(VLOOKUP(B169,'X7'!$B:$AZ,44,FALSE)),IF($X$1=8,(VLOOKUP(B169,'X8'!$B:$AZ,44,FALSE)),IF($X$1=9,(VLOOKUP(B169,'X9'!$B:$AZ,44,FALSE)),IF($X$1=10,(VLOOKUP(B169,'X10'!$B:$AZ,44,FALSE)),IF($X$1=11,(VLOOKUP(B169,'X11'!$B:$AZ,44,FALSE)),IF($X$1=12,(VLOOKUP(B169,'X12'!$B:$AZ,44,FALSE)),IF($X$1=13,(VLOOKUP(B169,'X13'!$B:$AZ,44,FALSE)),"B"))))))))))))))=TRUE," ",(IF($X$1=1,(VLOOKUP(B169,'X1'!$B:$AZ,44,FALSE)),IF($X$1=2,(VLOOKUP(B169,'X2'!$B:$AZ,44,FALSE)),IF($X$1=3,(VLOOKUP(B169,'X3'!$B:$AZ,44,FALSE)),IF($X$1=4,(VLOOKUP(B169,'X4'!$B:$AZ,44,FALSE)),IF($X$1=5,(VLOOKUP(B169,'X5'!$B:$AZ,44,FALSE)),IF($X$1=6,(VLOOKUP(B169,'X6'!$B:$AZ,44,FALSE)),IF($X$1=7,(VLOOKUP(B169,'X7'!$B:$AZ,44,FALSE)),IF($X$1=8,(VLOOKUP(B169,'X8'!$B:$AZ,44,FALSE)),IF($X$1=9,(VLOOKUP(B169,'X9'!$B:$AZ,44,FALSE)),IF($X$1=10,(VLOOKUP(B169,'X10'!$B:$AZ,44,FALSE)),IF($X$1=11,(VLOOKUP(B169,'X11'!$B:$AZ,44,FALSE)),IF($X$1=12,(VLOOKUP(B169,'X12'!$B:$AZ,44,FALSE)),IF($X$1=13,(VLOOKUP(B169,'X13'!$B:$AZ,44,FALSE)),"B")))))))))))))))</f>
        <v xml:space="preserve"> </v>
      </c>
      <c r="H169" s="182" t="str">
        <f ca="1">IF(ISERROR(IF($X$1=1,(VLOOKUP(B169,'X1'!$B:$AZ,8,FALSE)),IF($X$1=2,(VLOOKUP(B169,'X2'!$B:$AZ,8,FALSE)),IF($X$1=3,(VLOOKUP(B169,'X3'!$B:$AZ,8,FALSE)),IF($X$1=4,(VLOOKUP(B169,'X4'!$B:$AZ,8,FALSE)),IF($X$1=5,(VLOOKUP(B169,'X5'!$B:$AZ,8,FALSE)),IF($X$1=6,(VLOOKUP(B169,'X6'!$B:$AZ,8,FALSE)),IF($X$1=7,(VLOOKUP(B169,'X7'!$B:$AZ,8,FALSE)),IF($X$1=8,(VLOOKUP(B169,'X8'!$B:$AZ,8,FALSE)),IF($X$1=9,(VLOOKUP(B169,'X9'!$B:$AZ,8,FALSE)),IF($X$1=10,(VLOOKUP(B169,'X10'!$B:$AZ,8,FALSE)),IF($X$1=11,(VLOOKUP(B169,'X11'!$B:$AZ,8,FALSE)),IF($X$1=12,(VLOOKUP(B169,'X12'!$B:$AZ,8,FALSE)),IF($X$1=13,(VLOOKUP(B169,'X13'!$B:$AZ,8,FALSE)),"B"))))))))))))))=TRUE," ",(IF($X$1=1,(VLOOKUP(B169,'X1'!$B:$AZ,8,FALSE)),IF($X$1=2,(VLOOKUP(B169,'X2'!$B:$AZ,8,FALSE)),IF($X$1=3,(VLOOKUP(B169,'X3'!$B:$AZ,8,FALSE)),IF($X$1=4,(VLOOKUP(B169,'X4'!$B:$AZ,8,FALSE)),IF($X$1=5,(VLOOKUP(B169,'X5'!$B:$AZ,8,FALSE)),IF($X$1=6,(VLOOKUP(B169,'X6'!$B:$AZ,8,FALSE)),IF($X$1=7,(VLOOKUP(B169,'X7'!$B:$AZ,8,FALSE)),IF($X$1=8,(VLOOKUP(B169,'X8'!$B:$AZ,8,FALSE)),IF($X$1=9,(VLOOKUP(B169,'X9'!$B:$AZ,8,FALSE)),IF($X$1=10,(VLOOKUP(B169,'X10'!$B:$AZ,8,FALSE)),IF($X$1=11,(VLOOKUP(B169,'X11'!$B:$AZ,8,FALSE)),IF($X$1=12,(VLOOKUP(B169,'X12'!$B:$AZ,8,FALSE)),IF($X$1=13,(VLOOKUP(B169,'X13'!$B:$AZ,8,FALSE)),"B")))))))))))))))</f>
        <v xml:space="preserve"> </v>
      </c>
      <c r="I169" s="183" t="str">
        <f ca="1">IF(ISERROR(IF($X$1=1,(VLOOKUP(B169,'X1'!$B:$AZ,2,FALSE)),IF($X$1=2,(VLOOKUP(B169,'X2'!$B:$AZ,2,FALSE)),IF($X$1=3,(VLOOKUP(B169,'X3'!$B:$AZ,2,FALSE)),IF($X$1=4,(VLOOKUP(B169,'X4'!$B:$AZ,2,FALSE)),IF($X$1=5,(VLOOKUP(B169,'X5'!$B:$AZ,2,FALSE)),IF($X$1=6,(VLOOKUP(B169,'X6'!$B:$AZ,2,FALSE)),IF($X$1=7,(VLOOKUP(B169,'X7'!$B:$AZ,2,FALSE)),IF($X$1=8,(VLOOKUP(B169,'X8'!$B:$AZ,2,FALSE)),IF($X$1=9,(VLOOKUP(B169,'X9'!$B:$AZ,2,FALSE)),IF($X$1=10,(VLOOKUP(B169,'X10'!$B:$AZ,2,FALSE)),IF($X$1=11,(VLOOKUP(B169,'X11'!$B:$AZ,2,FALSE)),IF($X$1=12,(VLOOKUP(B169,'X12'!$B:$AZ,2,FALSE)),IF($X$1=13,(VLOOKUP(B169,'X13'!$B:$AZ,2,FALSE)),"B"))))))))))))))=TRUE," ",(IF($X$1=1,(VLOOKUP(B169,'X1'!$B:$AZ,2,FALSE)),IF($X$1=2,(VLOOKUP(B169,'X2'!$B:$AZ,2,FALSE)),IF($X$1=3,(VLOOKUP(B169,'X3'!$B:$AZ,2,FALSE)),IF($X$1=4,(VLOOKUP(B169,'X4'!$B:$AZ,2,FALSE)),IF($X$1=5,(VLOOKUP(B169,'X5'!$B:$AZ,2,FALSE)),IF($X$1=6,(VLOOKUP(B169,'X6'!$B:$AZ,2,FALSE)),IF($X$1=7,(VLOOKUP(B169,'X7'!$B:$AZ,2,FALSE)),IF($X$1=8,(VLOOKUP(B169,'X8'!$B:$AZ,2,FALSE)),IF($X$1=9,(VLOOKUP(B169,'X9'!$B:$AZ,2,FALSE)),IF($X$1=10,(VLOOKUP(B169,'X10'!$B:$AZ,2,FALSE)),IF($X$1=11,(VLOOKUP(B169,'X11'!$B:$AZ,2,FALSE)),IF($X$1=12,(VLOOKUP(B169,'X12'!$B:$AZ,2,FALSE)),IF($X$1=13,(VLOOKUP(B169,'X13'!$B:$AZ,2,FALSE)),"B")))))))))))))))</f>
        <v xml:space="preserve"> </v>
      </c>
      <c r="J169" s="183" t="str">
        <f ca="1">IF(ISERROR(IF($X$1=1,(VLOOKUP(B169,'X1'!$B:$AZ,3,FALSE)),IF($X$1=2,(VLOOKUP(B169,'X2'!$B:$AZ,3,FALSE)),IF($X$1=3,(VLOOKUP(B169,'X3'!$B:$AZ,3,FALSE)),IF($X$1=4,(VLOOKUP(B169,'X4'!$B:$AZ,3,FALSE)),IF($X$1=5,(VLOOKUP(B169,'X5'!$B:$AZ,3,FALSE)),IF($X$1=6,(VLOOKUP(B169,'X6'!$B:$AZ,3,FALSE)),IF($X$1=7,(VLOOKUP(B169,'X7'!$B:$AZ,3,FALSE)),IF($X$1=8,(VLOOKUP(B169,'X8'!$B:$AZ,3,FALSE)),IF($X$1=9,(VLOOKUP(B169,'X9'!$B:$AZ,3,FALSE)),IF($X$1=10,(VLOOKUP(B169,'X10'!$B:$AZ,3,FALSE)),IF($X$1=11,(VLOOKUP(B169,'X11'!$B:$AZ,3,FALSE)),IF($X$1=12,(VLOOKUP(B169,'X12'!$B:$AZ,3,FALSE)),IF($X$1=13,(VLOOKUP(B169,'X13'!$B:$AZ,3,FALSE)),"B"))))))))))))))=TRUE," ",(IF($X$1=1,(VLOOKUP(B169,'X1'!$B:$AZ,3,FALSE)),IF($X$1=2,(VLOOKUP(B169,'X2'!$B:$AZ,3,FALSE)),IF($X$1=3,(VLOOKUP(B169,'X3'!$B:$AZ,3,FALSE)),IF($X$1=4,(VLOOKUP(B169,'X4'!$B:$AZ,3,FALSE)),IF($X$1=5,(VLOOKUP(B169,'X5'!$B:$AZ,3,FALSE)),IF($X$1=6,(VLOOKUP(B169,'X6'!$B:$AZ,3,FALSE)),IF($X$1=7,(VLOOKUP(B169,'X7'!$B:$AZ,3,FALSE)),IF($X$1=8,(VLOOKUP(B169,'X8'!$B:$AZ,3,FALSE)),IF($X$1=9,(VLOOKUP(B169,'X9'!$B:$AZ,3,FALSE)),IF($X$1=10,(VLOOKUP(B169,'X10'!$B:$AZ,3,FALSE)),IF($X$1=11,(VLOOKUP(B169,'X11'!$B:$AZ,3,FALSE)),IF($X$1=12,(VLOOKUP(B169,'X12'!$B:$AZ,3,FALSE)),IF($X$1=13,(VLOOKUP(B169,'X13'!$B:$AZ,3,FALSE)),"B")))))))))))))))</f>
        <v xml:space="preserve"> </v>
      </c>
      <c r="K169" s="183" t="str">
        <f ca="1">IF(ISERROR(IF($X$1=1,(VLOOKUP(B169,'X1'!$B:$AZ,5,FALSE)),IF($X$1=2,(VLOOKUP(B169,'X2'!$B:$AZ,5,FALSE)),IF($X$1=3,(VLOOKUP(B169,'X3'!$B:$AZ,5,FALSE)),IF($X$1=4,(VLOOKUP(B169,'X4'!$B:$AZ,5,FALSE)),IF($X$1=5,(VLOOKUP(B169,'X5'!$B:$AZ,5,FALSE)),IF($X$1=6,(VLOOKUP(B169,'X6'!$B:$AZ,5,FALSE)),IF($X$1=7,(VLOOKUP(B169,'X7'!$B:$AZ,5,FALSE)),IF($X$1=8,(VLOOKUP(B169,'X8'!$B:$AZ,5,FALSE)),IF($X$1=9,(VLOOKUP(B169,'X9'!$B:$AZ,5,FALSE)),IF($X$1=10,(VLOOKUP(B169,'X10'!$B:$AZ,5,FALSE)),IF($X$1=11,(VLOOKUP(B169,'X11'!$B:$AZ,5,FALSE)),IF($X$1=12,(VLOOKUP(B169,'X12'!$B:$AZ,5,FALSE)),IF($X$1=13,(VLOOKUP(B169,'X13'!$B:$AZ,5,FALSE)),"B"))))))))))))))=TRUE," ",(IF($X$1=1,(VLOOKUP(B169,'X1'!$B:$AZ,5,FALSE)),IF($X$1=2,(VLOOKUP(B169,'X2'!$B:$AZ,5,FALSE)),IF($X$1=3,(VLOOKUP(B169,'X3'!$B:$AZ,5,FALSE)),IF($X$1=4,(VLOOKUP(B169,'X4'!$B:$AZ,5,FALSE)),IF($X$1=5,(VLOOKUP(B169,'X5'!$B:$AZ,5,FALSE)),IF($X$1=6,(VLOOKUP(B169,'X6'!$B:$AZ,5,FALSE)),IF($X$1=7,(VLOOKUP(B169,'X7'!$B:$AZ,5,FALSE)),IF($X$1=8,(VLOOKUP(B169,'X8'!$B:$AZ,5,FALSE)),IF($X$1=9,(VLOOKUP(B169,'X9'!$B:$AZ,5,FALSE)),IF($X$1=10,(VLOOKUP(B169,'X10'!$B:$AZ,5,FALSE)),IF($X$1=11,(VLOOKUP(B169,'X11'!$B:$AZ,5,FALSE)),IF($X$1=12,(VLOOKUP(B169,'X12'!$B:$AZ,5,FALSE)),IF($X$1=13,(VLOOKUP(B169,'X13'!$B:$AZ,5,FALSE)),"B")))))))))))))))</f>
        <v xml:space="preserve"> </v>
      </c>
      <c r="L169" s="184" t="str">
        <f ca="1">IF(ISERROR(IF($X$1=1,(VLOOKUP(B169,'X1'!$B:$AZ,9,FALSE)),IF($X$1=2,(VLOOKUP(B169,'X2'!$B:$AZ,9,FALSE)),IF($X$1=3,(VLOOKUP(B169,'X3'!$B:$AZ,9,FALSE)),IF($X$1=4,(VLOOKUP(B169,'X4'!$B:$AZ,9,FALSE)),IF($X$1=5,(VLOOKUP(B169,'X5'!$B:$AZ,9,FALSE)),IF($X$1=6,(VLOOKUP(B169,'X6'!$B:$AZ,9,FALSE)),IF($X$1=7,(VLOOKUP(B169,'X7'!$B:$AZ,9,FALSE)),IF($X$1=8,(VLOOKUP(B169,'X8'!$B:$AZ,9,FALSE)),IF($X$1=9,(VLOOKUP(B169,'X9'!$B:$AZ,9,FALSE)),IF($X$1=10,(VLOOKUP(B169,'X10'!$B:$AZ,9,FALSE)),IF($X$1=11,(VLOOKUP(B169,'X11'!$B:$AZ,9,FALSE)),IF($X$1=12,(VLOOKUP(B169,'X12'!$B:$AZ,9,FALSE)),IF($X$1=13,(VLOOKUP(B169,'X13'!$B:$AZ,9,FALSE)),"B"))))))))))))))=TRUE," ",(IF($X$1=1,(VLOOKUP(B169,'X1'!$B:$AZ,9,FALSE)),IF($X$1=2,(VLOOKUP(B169,'X2'!$B:$AZ,9,FALSE)),IF($X$1=3,(VLOOKUP(B169,'X3'!$B:$AZ,9,FALSE)),IF($X$1=4,(VLOOKUP(B169,'X4'!$B:$AZ,9,FALSE)),IF($X$1=5,(VLOOKUP(B169,'X5'!$B:$AZ,9,FALSE)),IF($X$1=6,(VLOOKUP(B169,'X6'!$B:$AZ,9,FALSE)),IF($X$1=7,(VLOOKUP(B169,'X7'!$B:$AZ,9,FALSE)),IF($X$1=8,(VLOOKUP(B169,'X8'!$B:$AZ,9,FALSE)),IF($X$1=9,(VLOOKUP(B169,'X9'!$B:$AZ,9,FALSE)),IF($X$1=10,(VLOOKUP(B169,'X10'!$B:$AZ,9,FALSE)),IF($X$1=11,(VLOOKUP(B169,'X11'!$B:$AZ,9,FALSE)),IF($X$1=12,(VLOOKUP(B169,'X12'!$B:$AZ,9,FALSE)),IF($X$1=13,(VLOOKUP(B169,'X13'!$B:$AZ,9,FALSE)),"B")))))))))))))))</f>
        <v xml:space="preserve"> </v>
      </c>
      <c r="M169" s="184" t="str">
        <f ca="1">IF(ISERROR(IF($X$1=1,(VLOOKUP(B169,'X1'!$B:$AZ,10,FALSE)),IF($X$1=2,(VLOOKUP(B169,'X2'!$B:$AZ,10,FALSE)),IF($X$1=3,(VLOOKUP(B169,'X3'!$B:$AZ,10,FALSE)),IF($X$1=4,(VLOOKUP(B169,'X4'!$B:$AZ,10,FALSE)),IF($X$1=5,(VLOOKUP(B169,'X5'!$B:$AZ,10,FALSE)),IF($X$1=6,(VLOOKUP(B169,'X6'!$B:$AZ,10,FALSE)),IF($X$1=7,(VLOOKUP(B169,'X7'!$B:$AZ,10,FALSE)),IF($X$1=8,(VLOOKUP(B169,'X8'!$B:$AZ,10,FALSE)),IF($X$1=9,(VLOOKUP(B169,'X9'!$B:$AZ,10,FALSE)),IF($X$1=10,(VLOOKUP(B169,'X10'!$B:$AZ,10,FALSE)),IF($X$1=11,(VLOOKUP(B169,'X11'!$B:$AZ,10,FALSE)),IF($X$1=12,(VLOOKUP(B169,'X12'!$B:$AZ,10,FALSE)),IF($X$1=13,(VLOOKUP(B169,'X13'!$B:$AZ,10,FALSE)),"B"))))))))))))))=TRUE," ",(IF($X$1=1,(VLOOKUP(B169,'X1'!$B:$AZ,10,FALSE)),IF($X$1=2,(VLOOKUP(B169,'X2'!$B:$AZ,10,FALSE)),IF($X$1=3,(VLOOKUP(B169,'X3'!$B:$AZ,10,FALSE)),IF($X$1=4,(VLOOKUP(B169,'X4'!$B:$AZ,10,FALSE)),IF($X$1=5,(VLOOKUP(B169,'X5'!$B:$AZ,10,FALSE)),IF($X$1=6,(VLOOKUP(B169,'X6'!$B:$AZ,10,FALSE)),IF($X$1=7,(VLOOKUP(B169,'X7'!$B:$AZ,10,FALSE)),IF($X$1=8,(VLOOKUP(B169,'X8'!$B:$AZ,10,FALSE)),IF($X$1=9,(VLOOKUP(B169,'X9'!$B:$AZ,10,FALSE)),IF($X$1=10,(VLOOKUP(B169,'X10'!$B:$AZ,10,FALSE)),IF($X$1=11,(VLOOKUP(B169,'X11'!$B:$AZ,10,FALSE)),IF($X$1=12,(VLOOKUP(B169,'X12'!$B:$AZ,10,FALSE)),IF($X$1=13,(VLOOKUP(B169,'X13'!$B:$AZ,10,FALSE)),"B")))))))))))))))</f>
        <v xml:space="preserve"> </v>
      </c>
      <c r="N169" s="185" t="str">
        <f ca="1">IF(ISERROR(IF($X$1=1,(VLOOKUP(B169,'X1'!$B:$AZ,45,FALSE)),IF($X$1=2,(VLOOKUP(B169,'X2'!$B:$AZ,45,FALSE)),IF($X$1=3,(VLOOKUP(B169,'X3'!$B:$AZ,45,FALSE)),IF($X$1=4,(VLOOKUP(B169,'X4'!$B:$AZ,45,FALSE)),IF($X$1=5,(VLOOKUP(B169,'X5'!$B:$AZ,45,FALSE)),IF($X$1=6,(VLOOKUP(B169,'X6'!$B:$AZ,45,FALSE)),IF($X$1=7,(VLOOKUP(B169,'X7'!$B:$AZ,45,FALSE)),IF($X$1=8,(VLOOKUP(B169,'X8'!$B:$AZ,45,FALSE)),IF($X$1=9,(VLOOKUP(B169,'X9'!$B:$AZ,45,FALSE)),IF($X$1=10,(VLOOKUP(B169,'X10'!$B:$AZ,45,FALSE)),IF($X$1=11,(VLOOKUP(B169,'X11'!$B:$AZ,45,FALSE)),IF($X$1=12,(VLOOKUP(B169,'X12'!$B:$AZ,45,FALSE)),IF($X$1=13,(VLOOKUP(B169,'X13'!$B:$AZ,45,FALSE)),"B"))))))))))))))=TRUE," ",(IF($X$1=1,(VLOOKUP(B169,'X1'!$B:$AZ,45,FALSE)),IF($X$1=2,(VLOOKUP(B169,'X2'!$B:$AZ,45,FALSE)),IF($X$1=3,(VLOOKUP(B169,'X3'!$B:$AZ,45,FALSE)),IF($X$1=4,(VLOOKUP(B169,'X4'!$B:$AZ,45,FALSE)),IF($X$1=5,(VLOOKUP(B169,'X5'!$B:$AZ,45,FALSE)),IF($X$1=6,(VLOOKUP(B169,'X6'!$B:$AZ,45,FALSE)),IF($X$1=7,(VLOOKUP(B169,'X7'!$B:$AZ,45,FALSE)),IF($X$1=8,(VLOOKUP(B169,'X8'!$B:$AZ,45,FALSE)),IF($X$1=9,(VLOOKUP(B169,'X9'!$B:$AZ,45,FALSE)),IF($X$1=10,(VLOOKUP(B169,'X10'!$B:$AZ,45,FALSE)),IF($X$1=11,(VLOOKUP(B169,'X11'!$B:$AZ,45,FALSE)),IF($X$1=12,(VLOOKUP(B169,'X12'!$B:$AZ,45,FALSE)),IF($X$1=13,(VLOOKUP(B169,'X13'!$B:$AZ,45,FALSE)),"B")))))))))))))))</f>
        <v xml:space="preserve"> </v>
      </c>
      <c r="O169" s="184" t="str">
        <f ca="1">IF(ISERROR(IF($X$1=1,(VLOOKUP(B169,'X1'!$B:$AZ,11,FALSE)),IF($X$1=2,(VLOOKUP(B169,'X2'!$B:$AZ,11,FALSE)),IF($X$1=3,(VLOOKUP(B169,'X3'!$B:$AZ,11,FALSE)),IF($X$1=4,(VLOOKUP(B169,'X4'!$B:$AZ,11,FALSE)),IF($X$1=5,(VLOOKUP(B169,'X5'!$B:$AZ,11,FALSE)),IF($X$1=6,(VLOOKUP(B169,'X6'!$B:$AZ,11,FALSE)),IF($X$1=7,(VLOOKUP(B169,'X7'!$B:$AZ,11,FALSE)),IF($X$1=8,(VLOOKUP(B169,'X8'!$B:$AZ,11,FALSE)),IF($X$1=9,(VLOOKUP(B169,'X9'!$B:$AZ,11,FALSE)),IF($X$1=10,(VLOOKUP(B169,'X10'!$B:$AZ,11,FALSE)),IF($X$1=11,(VLOOKUP(B169,'X11'!$B:$AZ,11,FALSE)),IF($X$1=12,(VLOOKUP(B169,'X12'!$B:$AZ,11,FALSE)),IF($X$1=13,(VLOOKUP(B169,'X13'!$B:$AZ,11,FALSE)),"B"))))))))))))))=TRUE," ",(IF($X$1=1,(VLOOKUP(B169,'X1'!$B:$AZ,11,FALSE)),IF($X$1=2,(VLOOKUP(B169,'X2'!$B:$AZ,11,FALSE)),IF($X$1=3,(VLOOKUP(B169,'X3'!$B:$AZ,11,FALSE)),IF($X$1=4,(VLOOKUP(B169,'X4'!$B:$AZ,11,FALSE)),IF($X$1=5,(VLOOKUP(B169,'X5'!$B:$AZ,11,FALSE)),IF($X$1=6,(VLOOKUP(B169,'X6'!$B:$AZ,11,FALSE)),IF($X$1=7,(VLOOKUP(B169,'X7'!$B:$AZ,11,FALSE)),IF($X$1=8,(VLOOKUP(B169,'X8'!$B:$AZ,11,FALSE)),IF($X$1=9,(VLOOKUP(B169,'X9'!$B:$AZ,11,FALSE)),IF($X$1=10,(VLOOKUP(B169,'X10'!$B:$AZ,11,FALSE)),IF($X$1=11,(VLOOKUP(B169,'X11'!$B:$AZ,11,FALSE)),IF($X$1=12,(VLOOKUP(B169,'X12'!$B:$AZ,11,FALSE)),IF($X$1=13,(VLOOKUP(B169,'X13'!$B:$AZ,11,FALSE)),"B")))))))))))))))</f>
        <v xml:space="preserve"> </v>
      </c>
      <c r="P169" s="184" t="str">
        <f ca="1">IF(ISERROR(IF($X$1=1,(VLOOKUP(B169,'X1'!$B:$AZ,12,FALSE)),IF($X$1=2,(VLOOKUP(B169,'X2'!$B:$AZ,12,FALSE)),IF($X$1=3,(VLOOKUP(B169,'X3'!$B:$AZ,12,FALSE)),IF($X$1=4,(VLOOKUP(B169,'X4'!$B:$AZ,12,FALSE)),IF($X$1=5,(VLOOKUP(B169,'X5'!$B:$AZ,12,FALSE)),IF($X$1=6,(VLOOKUP(B169,'X6'!$B:$AZ,12,FALSE)),IF($X$1=7,(VLOOKUP(B169,'X7'!$B:$AZ,12,FALSE)),IF($X$1=8,(VLOOKUP(B169,'X8'!$B:$AZ,12,FALSE)),IF($X$1=9,(VLOOKUP(B169,'X9'!$B:$AZ,12,FALSE)),IF($X$1=10,(VLOOKUP(B169,'X10'!$B:$AZ,12,FALSE)),IF($X$1=11,(VLOOKUP(B169,'X11'!$B:$AZ,12,FALSE)),IF($X$1=12,(VLOOKUP(B169,'X12'!$B:$AZ,12,FALSE)),IF($X$1=13,(VLOOKUP(B169,'X13'!$B:$AZ,12,FALSE)),"B"))))))))))))))=TRUE," ",(IF($X$1=1,(VLOOKUP(B169,'X1'!$B:$AZ,12,FALSE)),IF($X$1=2,(VLOOKUP(B169,'X2'!$B:$AZ,12,FALSE)),IF($X$1=3,(VLOOKUP(B169,'X3'!$B:$AZ,12,FALSE)),IF($X$1=4,(VLOOKUP(B169,'X4'!$B:$AZ,12,FALSE)),IF($X$1=5,(VLOOKUP(B169,'X5'!$B:$AZ,12,FALSE)),IF($X$1=6,(VLOOKUP(B169,'X6'!$B:$AZ,12,FALSE)),IF($X$1=7,(VLOOKUP(B169,'X7'!$B:$AZ,12,FALSE)),IF($X$1=8,(VLOOKUP(B169,'X8'!$B:$AZ,12,FALSE)),IF($X$1=9,(VLOOKUP(B169,'X9'!$B:$AZ,12,FALSE)),IF($X$1=10,(VLOOKUP(B169,'X10'!$B:$AZ,12,FALSE)),IF($X$1=11,(VLOOKUP(B169,'X11'!$B:$AZ,12,FALSE)),IF($X$1=12,(VLOOKUP(B169,'X12'!$B:$AZ,12,FALSE)),IF($X$1=13,(VLOOKUP(B169,'X13'!$B:$AZ,12,FALSE)),"B")))))))))))))))</f>
        <v xml:space="preserve"> </v>
      </c>
      <c r="Q169" s="185" t="str">
        <f ca="1">IF(ISERROR(IF($X$1=1,(VLOOKUP(B169,'X1'!$B:$AZ,46,FALSE)),IF($X$1=2,(VLOOKUP(B169,'X2'!$B:$AZ,46,FALSE)),IF($X$1=3,(VLOOKUP(B169,'X3'!$B:$AZ,46,FALSE)),IF($X$1=4,(VLOOKUP(B169,'X4'!$B:$AZ,46,FALSE)),IF($X$1=5,(VLOOKUP(B169,'X5'!$B:$AZ,46,FALSE)),IF($X$1=6,(VLOOKUP(B169,'X6'!$B:$AZ,46,FALSE)),IF($X$1=7,(VLOOKUP(B169,'X7'!$B:$AZ,46,FALSE)),IF($X$1=8,(VLOOKUP(B169,'X8'!$B:$AZ,46,FALSE)),IF($X$1=9,(VLOOKUP(B169,'X9'!$B:$AZ,46,FALSE)),IF($X$1=10,(VLOOKUP(B169,'X10'!$B:$AZ,46,FALSE)),IF($X$1=11,(VLOOKUP(B169,'X11'!$B:$AZ,46,FALSE)),IF($X$1=12,(VLOOKUP(B169,'X12'!$B:$AZ,46,FALSE)),IF($X$1=13,(VLOOKUP(B169,'X13'!$B:$AZ,46,FALSE)),"B"))))))))))))))=TRUE," ",(IF($X$1=1,(VLOOKUP(B169,'X1'!$B:$AZ,46,FALSE)),IF($X$1=2,(VLOOKUP(B169,'X2'!$B:$AZ,46,FALSE)),IF($X$1=3,(VLOOKUP(B169,'X3'!$B:$AZ,46,FALSE)),IF($X$1=4,(VLOOKUP(B169,'X4'!$B:$AZ,46,FALSE)),IF($X$1=5,(VLOOKUP(B169,'X5'!$B:$AZ,46,FALSE)),IF($X$1=6,(VLOOKUP(B169,'X6'!$B:$AZ,46,FALSE)),IF($X$1=7,(VLOOKUP(B169,'X7'!$B:$AZ,46,FALSE)),IF($X$1=8,(VLOOKUP(B169,'X8'!$B:$AZ,46,FALSE)),IF($X$1=9,(VLOOKUP(B169,'X9'!$B:$AZ,46,FALSE)),IF($X$1=10,(VLOOKUP(B169,'X10'!$B:$AZ,46,FALSE)),IF($X$1=11,(VLOOKUP(B169,'X11'!$B:$AZ,46,FALSE)),IF($X$1=12,(VLOOKUP(B169,'X12'!$B:$AZ,46,FALSE)),IF($X$1=13,(VLOOKUP(B169,'X13'!$B:$AZ,46,FALSE)),"B")))))))))))))))</f>
        <v xml:space="preserve"> </v>
      </c>
      <c r="R169" s="185" t="str">
        <f ca="1">IF(ISERROR(IF($X$1=1,(VLOOKUP(B169,'X1'!$B:$AZ,15,FALSE)),IF($X$1=2,(VLOOKUP(B169,'X2'!$B:$AZ,15,FALSE)),IF($X$1=3,(VLOOKUP(B169,'X3'!$B:$AZ,15,FALSE)),IF($X$1=4,(VLOOKUP(B169,'X4'!$B:$AZ,15,FALSE)),IF($X$1=5,(VLOOKUP(B169,'X5'!$B:$AZ,15,FALSE)),IF($X$1=6,(VLOOKUP(B169,'X6'!$B:$AZ,15,FALSE)),IF($X$1=7,(VLOOKUP(B169,'X7'!$B:$AZ,15,FALSE)),IF($X$1=8,(VLOOKUP(B169,'X8'!$B:$AZ,15,FALSE)),IF($X$1=9,(VLOOKUP(B169,'X9'!$B:$AZ,15,FALSE)),IF($X$1=10,(VLOOKUP(B169,'X10'!$B:$AZ,15,FALSE)),IF($X$1=11,(VLOOKUP(B169,'X11'!$B:$AZ,15,FALSE)),IF($X$1=12,(VLOOKUP(B169,'X12'!$B:$AZ,15,FALSE)),IF($X$1=13,(VLOOKUP(B169,'X13'!$B:$AZ,15,FALSE)),"B"))))))))))))))=TRUE," ",(IF($X$1=1,(VLOOKUP(B169,'X1'!$B:$AZ,15,FALSE)),IF($X$1=2,(VLOOKUP(B169,'X2'!$B:$AZ,15,FALSE)),IF($X$1=3,(VLOOKUP(B169,'X3'!$B:$AZ,15,FALSE)),IF($X$1=4,(VLOOKUP(B169,'X4'!$B:$AZ,15,FALSE)),IF($X$1=5,(VLOOKUP(B169,'X5'!$B:$AZ,15,FALSE)),IF($X$1=6,(VLOOKUP(B169,'X6'!$B:$AZ,15,FALSE)),IF($X$1=7,(VLOOKUP(B169,'X7'!$B:$AZ,15,FALSE)),IF($X$1=8,(VLOOKUP(B169,'X8'!$B:$AZ,15,FALSE)),IF($X$1=9,(VLOOKUP(B169,'X9'!$B:$AZ,15,FALSE)),IF($X$1=10,(VLOOKUP(B169,'X10'!$B:$AZ,15,FALSE)),IF($X$1=11,(VLOOKUP(B169,'X11'!$B:$AZ,15,FALSE)),IF($X$1=12,(VLOOKUP(B169,'X12'!$B:$AZ,15,FALSE)),IF($X$1=13,(VLOOKUP(B169,'X13'!$B:$AZ,15,FALSE)),"B")))))))))))))))</f>
        <v xml:space="preserve"> </v>
      </c>
      <c r="S169" s="185" t="str">
        <f ca="1">IF(ISERROR(IF((IF($X$1=1,(VLOOKUP(B169,'X1'!$B:$AZ,14,FALSE)),(IF($X$1=2,(VLOOKUP(B169,'X2'!$B:$AZ,14,FALSE)),(IF($X$1=3,(VLOOKUP(B169,'X3'!$B:$AZ,14,FALSE)),(IF($X$1=4,(VLOOKUP(B169,'X4'!$B:$AZ,14,FALSE)),(IF($X$1=5,(VLOOKUP(B169,'X5'!$B:$AZ,14,FALSE)),(IF($X$1=6,(VLOOKUP(B169,'X6'!$B:$AZ,14,FALSE)),(IF($X$1=7,(VLOOKUP(B169,'X7'!$B:$AZ,14,FALSE)),(IF($X$1=8,(VLOOKUP(B169,'X8'!$B:$AZ,14,FALSE)),(IF($X$1=9,(VLOOKUP(B169,'X9'!$B:$AZ,14,FALSE)),(IF($X$1=10,(VLOOKUP(B169,'X10'!$B:$AZ,14,FALSE)),(IF($X$1=11,(VLOOKUP(B169,'X11'!$B:$AZ,14,FALSE)),(IF($X$1=12,(VLOOKUP(B169,'X12'!$B:$AZ,14,FALSE)),(VLOOKUP(B169,'X13'!$B:$AZ,14,FALSE))))))))))))))))))))))))))=$V$1," ",(IF($X$1=1,(VLOOKUP(B169,'X1'!$B:$AZ,14,FALSE)),(IF($X$1=2,(VLOOKUP(B169,'X2'!$B:$AZ,14,FALSE)),(IF($X$1=3,(VLOOKUP(B169,'X3'!$B:$AZ,14,FALSE)),(IF($X$1=4,(VLOOKUP(B169,'X4'!$B:$AZ,14,FALSE)),(IF($X$1=5,(VLOOKUP(B169,'X5'!$B:$AZ,14,FALSE)),(IF($X$1=6,(VLOOKUP(B169,'X6'!$B:$AZ,14,FALSE)),(IF($X$1=7,(VLOOKUP(B169,'X7'!$B:$AZ,14,FALSE)),(IF($X$1=8,(VLOOKUP(B169,'X8'!$B:$AZ,14,FALSE)),(IF($X$1=9,(VLOOKUP(B169,'X9'!$B:$AZ,14,FALSE)),(IF($X$1=10,(VLOOKUP(B169,'X10'!$B:$AZ,14,FALSE)),(IF($X$1=11,(VLOOKUP(B169,'X11'!$B:$AZ,14,FALSE)),(IF($X$1=12,(VLOOKUP(B169,'X12'!$B:$AZ,14,FALSE)),(VLOOKUP(B169,'X13'!$B:$AZ,14,FALSE))))))))))))))))))))))))))))=TRUE," ",(IF((IF($X$1=1,(VLOOKUP(B169,'X1'!$B:$AZ,14,FALSE)),(IF($X$1=2,(VLOOKUP(B169,'X2'!$B:$AZ,14,FALSE)),(IF($X$1=3,(VLOOKUP(B169,'X3'!$B:$AZ,14,FALSE)),(IF($X$1=4,(VLOOKUP(B169,'X4'!$B:$AZ,14,FALSE)),(IF($X$1=5,(VLOOKUP(B169,'X5'!$B:$AZ,14,FALSE)),(IF($X$1=6,(VLOOKUP(B169,'X6'!$B:$AZ,14,FALSE)),(IF($X$1=7,(VLOOKUP(B169,'X7'!$B:$AZ,14,FALSE)),(IF($X$1=8,(VLOOKUP(B169,'X8'!$B:$AZ,14,FALSE)),(IF($X$1=9,(VLOOKUP(B169,'X9'!$B:$AZ,14,FALSE)),(IF($X$1=10,(VLOOKUP(B169,'X10'!$B:$AZ,14,FALSE)),(IF($X$1=11,(VLOOKUP(B169,'X11'!$B:$AZ,14,FALSE)),(IF($X$1=12,(VLOOKUP(B169,'X12'!$B:$AZ,14,FALSE)),(VLOOKUP(B169,'X13'!$B:$AZ,14,FALSE))))))))))))))))))))))))))=$V$1," ",(IF($X$1=1,(VLOOKUP(B169,'X1'!$B:$AZ,14,FALSE)),(IF($X$1=2,(VLOOKUP(B169,'X2'!$B:$AZ,14,FALSE)),(IF($X$1=3,(VLOOKUP(B169,'X3'!$B:$AZ,14,FALSE)),(IF($X$1=4,(VLOOKUP(B169,'X4'!$B:$AZ,14,FALSE)),(IF($X$1=5,(VLOOKUP(B169,'X5'!$B:$AZ,14,FALSE)),(IF($X$1=6,(VLOOKUP(B169,'X6'!$B:$AZ,14,FALSE)),(IF($X$1=7,(VLOOKUP(B169,'X7'!$B:$AZ,14,FALSE)),(IF($X$1=8,(VLOOKUP(B169,'X8'!$B:$AZ,14,FALSE)),(IF($X$1=9,(VLOOKUP(B169,'X9'!$B:$AZ,14,FALSE)),(IF($X$1=10,(VLOOKUP(B169,'X10'!$B:$AZ,14,FALSE)),(IF($X$1=11,(VLOOKUP(B169,'X11'!$B:$AZ,14,FALSE)),(IF($X$1=12,(VLOOKUP(B169,'X12'!$B:$AZ,14,FALSE)),(VLOOKUP(B169,'X13'!$B:$AZ,14,FALSE)))))))))))))))))))))))))))))</f>
        <v xml:space="preserve"> </v>
      </c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</row>
    <row r="170" spans="1:67" ht="14.1" customHeight="1" x14ac:dyDescent="0.2">
      <c r="A170" s="156" t="s">
        <v>1058</v>
      </c>
      <c r="B170" s="122" t="str">
        <f>IF(ISERROR(IF($U$16=1,(VLOOKUP(A170,$AC$89:$AH$125,2,FALSE)),IF((IF($X$1=1,'X1'!B129,(IF($X$1=2,'X2'!B129,(IF($X$1=3,'X3'!B129,(IF($X$1=4,'X4'!B129,(IF($X$1=5,'X5'!B129,(IF($X$1=6,'X6'!B129,(IF($X$1=7,'X7'!B129,(IF($X$1=8,'X8'!B129,(IF($X$1=9,'X9'!B129,(IF($X$1=10,'X10'!B129,(IF($X$1=11,'X11'!B129,(IF($X$1=12,'X12'!B129,'X13'!B129))))))))))))))))))))))))="","",(IF($X$1=1,'X1'!B129,(IF($X$1=2,'X2'!B129,(IF($X$1=3,'X3'!B129,(IF($X$1=4,'X4'!B129,(IF($X$1=5,'X5'!B129,(IF($X$1=6,'X6'!B129,(IF($X$1=7,'X7'!B129,(IF($X$1=8,'X8'!B129,(IF($X$1=9,'X9'!B129,(IF($X$1=10,'X10'!B129,(IF($X$1=11,'X11'!B129,(IF($X$1=12,'X12'!B129,'X13'!B129)))))))))))))))))))))))))))=TRUE," ",(IF($U$16=1,(VLOOKUP(A170,$AC$89:$AH$125,2,FALSE)),IF((IF($X$1=1,'X1'!B129,(IF($X$1=2,'X2'!B129,(IF($X$1=3,'X3'!B129,(IF($X$1=4,'X4'!B129,(IF($X$1=5,'X5'!B129,(IF($X$1=6,'X6'!B129,(IF($X$1=7,'X7'!B129,(IF($X$1=8,'X8'!B129,(IF($X$1=9,'X9'!B129,(IF($X$1=10,'X10'!B129,(IF($X$1=11,'X11'!B129,(IF($X$1=12,'X12'!B129,'X13'!B129))))))))))))))))))))))))="","",(IF($X$1=1,'X1'!B129,(IF($X$1=2,'X2'!B129,(IF($X$1=3,'X3'!B129,(IF($X$1=4,'X4'!B129,(IF($X$1=5,'X5'!B129,(IF($X$1=6,'X6'!B129,(IF($X$1=7,'X7'!B129,(IF($X$1=8,'X8'!B129,(IF($X$1=9,'X9'!B129,(IF($X$1=10,'X10'!B129,(IF($X$1=11,'X11'!B129,(IF($X$1=12,'X12'!B129,'X13'!B129))))))))))))))))))))))))))))</f>
        <v/>
      </c>
      <c r="C170" s="181" t="str">
        <f ca="1">IF(ISERROR(IF($X$1=1,(VLOOKUP(B170,'X1'!$B:$AZ,47,FALSE)),IF($X$1=2,(VLOOKUP(B170,'X2'!$B:$AZ,47,FALSE)),IF($X$1=3,(VLOOKUP(B170,'X3'!$B:$AZ,47,FALSE)),IF($X$1=4,(VLOOKUP(B170,'X4'!$B:$AZ,47,FALSE)),IF($X$1=5,(VLOOKUP(B170,'X5'!$B:$AZ,47,FALSE)),IF($X$1=6,(VLOOKUP(B170,'X6'!$B:$AZ,47,FALSE)),IF($X$1=7,(VLOOKUP(B170,'X7'!$B:$AZ,47,FALSE)),IF($X$1=8,(VLOOKUP(B170,'X8'!$B:$AZ,47,FALSE)),IF($X$1=9,(VLOOKUP(B170,'X9'!$B:$AZ,47,FALSE)),IF($X$1=10,(VLOOKUP(B170,'X10'!$B:$AZ,47,FALSE)),IF($X$1=11,(VLOOKUP(B170,'X11'!$B:$AZ,47,FALSE)),IF($X$1=12,(VLOOKUP(B170,'X12'!$B:$AZ,47,FALSE)),IF($X$1=13,(VLOOKUP(B170,'X13'!$B:$AZ,47,FALSE)),"B"))))))))))))))=TRUE," ",(IF($X$1=1,(VLOOKUP(B170,'X1'!$B:$AZ,47,FALSE)),IF($X$1=2,(VLOOKUP(B170,'X2'!$B:$AZ,47,FALSE)),IF($X$1=3,(VLOOKUP(B170,'X3'!$B:$AZ,47,FALSE)),IF($X$1=4,(VLOOKUP(B170,'X4'!$B:$AZ,47,FALSE)),IF($X$1=5,(VLOOKUP(B170,'X5'!$B:$AZ,47,FALSE)),IF($X$1=6,(VLOOKUP(B170,'X6'!$B:$AZ,47,FALSE)),IF($X$1=7,(VLOOKUP(B170,'X7'!$B:$AZ,47,FALSE)),IF($X$1=8,(VLOOKUP(B170,'X8'!$B:$AZ,47,FALSE)),IF($X$1=9,(VLOOKUP(B170,'X9'!$B:$AZ,47,FALSE)),IF($X$1=10,(VLOOKUP(B170,'X10'!$B:$AZ,47,FALSE)),IF($X$1=11,(VLOOKUP(B170,'X11'!$B:$AZ,47,FALSE)),IF($X$1=12,(VLOOKUP(B170,'X12'!$B:$AZ,47,FALSE)),IF($X$1=13,(VLOOKUP(B170,'X13'!$B:$AZ,47,FALSE)),"B")))))))))))))))</f>
        <v xml:space="preserve"> </v>
      </c>
      <c r="D170" s="181" t="str">
        <f ca="1">IF(ISERROR(IF($X$1=1,(VLOOKUP(B170,'X1'!$B:$AP,41,FALSE)),IF($X$1=2,(VLOOKUP(B170,'X2'!$B:$AP,41,FALSE)),IF($X$1=3,(VLOOKUP(B170,'X3'!$B:$AP,41,FALSE)),IF($X$1=4,(VLOOKUP(B170,'X4'!$B:$AP,41,FALSE)),IF($X$1=5,(VLOOKUP(B170,'X5'!$B:$AP,41,FALSE)),IF($X$1=6,(VLOOKUP(B170,'X6'!$B:$AP,41,FALSE)),IF($X$1=7,(VLOOKUP(B170,'X7'!$B:$AP,41,FALSE)),IF($X$1=8,(VLOOKUP(B170,'X8'!$B:$AP,41,FALSE)),IF($X$1=9,(VLOOKUP(B170,'X9'!$B:$AP,41,FALSE)),IF($X$1=10,(VLOOKUP(B170,'X10'!$B:$AP,41,FALSE)),IF($X$1=11,(VLOOKUP(B170,'X11'!$B:$AP,41,FALSE)),IF($X$1=12,(VLOOKUP(B170,'X12'!$B:$AP,41,FALSE)),IF($X$1=13,(VLOOKUP(B170,'X13'!$B:$AP,41,FALSE)),"B"))))))))))))))=TRUE," ",(IF($X$1=1,(VLOOKUP(B170,'X1'!$B:$AP,41,FALSE)),IF($X$1=2,(VLOOKUP(B170,'X2'!$B:$AP,41,FALSE)),IF($X$1=3,(VLOOKUP(B170,'X3'!$B:$AP,41,FALSE)),IF($X$1=4,(VLOOKUP(B170,'X4'!$B:$AP,41,FALSE)),IF($X$1=5,(VLOOKUP(B170,'X5'!$B:$AP,41,FALSE)),IF($X$1=6,(VLOOKUP(B170,'X6'!$B:$AP,41,FALSE)),IF($X$1=7,(VLOOKUP(B170,'X7'!$B:$AP,41,FALSE)),IF($X$1=8,(VLOOKUP(B170,'X8'!$B:$AP,41,FALSE)),IF($X$1=9,(VLOOKUP(B170,'X9'!$B:$AP,41,FALSE)),IF($X$1=10,(VLOOKUP(B170,'X10'!$B:$AP,41,FALSE)),IF($X$1=11,(VLOOKUP(B170,'X11'!$B:$AP,41,FALSE)),IF($X$1=12,(VLOOKUP(B170,'X12'!$B:$AP,41,FALSE)),IF($X$1=13,(VLOOKUP(B170,'X13'!$B:$AP,41,FALSE)),"B")))))))))))))))</f>
        <v xml:space="preserve"> </v>
      </c>
      <c r="E170" s="182" t="str">
        <f ca="1">IF(ISERROR(IF($X$1=1,(VLOOKUP(B170,'X1'!$B:$AP,7,FALSE)),IF($X$1=2,(VLOOKUP(B170,'X2'!$B:$AP,7,FALSE)),IF($X$1=3,(VLOOKUP(B170,'X3'!$B:$AP,7,FALSE)),IF($X$1=4,(VLOOKUP(B170,'X4'!$B:$AP,7,FALSE)),IF($X$1=5,(VLOOKUP(B170,'X5'!$B:$AP,7,FALSE)),IF($X$1=6,(VLOOKUP(B170,'X6'!$B:$AP,7,FALSE)),IF($X$1=7,(VLOOKUP(B170,'X7'!$B:$AP,7,FALSE)),IF($X$1=8,(VLOOKUP(B170,'X8'!$B:$AP,7,FALSE)),IF($X$1=9,(VLOOKUP(B170,'X9'!$B:$AP,7,FALSE)),IF($X$1=10,(VLOOKUP(B170,'X10'!$B:$AP,7,FALSE)),IF($X$1=11,(VLOOKUP(B170,'X11'!$B:$AP,7,FALSE)),IF($X$1=12,(VLOOKUP(B170,'X12'!$B:$AP,7,FALSE)),IF($X$1=13,(VLOOKUP(B170,'X13'!$B:$AP,7,FALSE)),"B"))))))))))))))=TRUE," ",(IF($X$1=1,(VLOOKUP(B170,'X1'!$B:$AP,7,FALSE)),IF($X$1=2,(VLOOKUP(B170,'X2'!$B:$AP,7,FALSE)),IF($X$1=3,(VLOOKUP(B170,'X3'!$B:$AP,7,FALSE)),IF($X$1=4,(VLOOKUP(B170,'X4'!$B:$AP,7,FALSE)),IF($X$1=5,(VLOOKUP(B170,'X5'!$B:$AP,7,FALSE)),IF($X$1=6,(VLOOKUP(B170,'X6'!$B:$AP,7,FALSE)),IF($X$1=7,(VLOOKUP(B170,'X7'!$B:$AP,7,FALSE)),IF($X$1=8,(VLOOKUP(B170,'X8'!$B:$AP,7,FALSE)),IF($X$1=9,(VLOOKUP(B170,'X9'!$B:$AP,7,FALSE)),IF($X$1=10,(VLOOKUP(B170,'X10'!$B:$AP,7,FALSE)),IF($X$1=11,(VLOOKUP(B170,'X11'!$B:$AP,7,FALSE)),IF($X$1=12,(VLOOKUP(B170,'X12'!$B:$AP,7,FALSE)),IF($X$1=13,(VLOOKUP(B170,'X13'!$B:$AP,7,FALSE)),"B")))))))))))))))</f>
        <v xml:space="preserve"> </v>
      </c>
      <c r="F170" s="182" t="str">
        <f ca="1">IF(ISERROR(IF((IF($X$1=1,(VLOOKUP(B170,'X1'!$B:$AO,6,FALSE)),(IF($X$1=2,(VLOOKUP(B170,'X2'!$B:$AO,6,FALSE)),(IF($X$1=3,(VLOOKUP(B170,'X3'!$B:$AO,6,FALSE)),(IF($X$1=4,(VLOOKUP(B170,'X4'!$B:$AO,6,FALSE)),(IF($X$1=5,(VLOOKUP(B170,'X5'!$B:$AO,6,FALSE)),(IF($X$1=6,(VLOOKUP(B170,'X6'!$B:$AO,6,FALSE)),(IF($X$1=7,(VLOOKUP(B170,'X7'!$B:$AO,6,FALSE)),(IF($X$1=8,(VLOOKUP(B170,'X8'!$B:$AO,6,FALSE)),(IF($X$1=9,(VLOOKUP(B170,'X9'!$B:$AO,6,FALSE)),(IF($X$1=10,(VLOOKUP(B170,'X10'!$B:$AO,6,FALSE)),(IF($X$1=11,(VLOOKUP(B170,'X11'!$B:$AO,6,FALSE)),(IF($X$1=12,(VLOOKUP(B170,'X12'!$B:$AO,6,FALSE)),(VLOOKUP(B170,'X13'!$B:$AO,6,FALSE))))))))))))))))))))))))))=$V$1," ",(IF($X$1=1,(VLOOKUP(B170,'X1'!$B:$AO,6,FALSE)),(IF($X$1=2,(VLOOKUP(B170,'X2'!$B:$AO,6,FALSE)),(IF($X$1=3,(VLOOKUP(B170,'X3'!$B:$AO,6,FALSE)),(IF($X$1=4,(VLOOKUP(B170,'X4'!$B:$AO,6,FALSE)),(IF($X$1=5,(VLOOKUP(B170,'X5'!$B:$AO,6,FALSE)),(IF($X$1=6,(VLOOKUP(B170,'X6'!$B:$AO,6,FALSE)),(IF($X$1=7,(VLOOKUP(B170,'X7'!$B:$AO,6,FALSE)),(IF($X$1=8,(VLOOKUP(B170,'X8'!$B:$AO,6,FALSE)),(IF($X$1=9,(VLOOKUP(B170,'X9'!$B:$AO,6,FALSE)),(IF($X$1=10,(VLOOKUP(B170,'X10'!$B:$AO,6,FALSE)),(IF($X$1=11,(VLOOKUP(B170,'X11'!$B:$AO,6,FALSE)),(IF($X$1=12,(VLOOKUP(B170,'X12'!$B:$AO,6,FALSE)),(VLOOKUP(B170,'X13'!$B:$AO,6,FALSE))))))))))))))))))))))))))))=TRUE," ",(IF((IF($X$1=1,(VLOOKUP(B170,'X1'!$B:$AO,6,FALSE)),(IF($X$1=2,(VLOOKUP(B170,'X2'!$B:$AO,6,FALSE)),(IF($X$1=3,(VLOOKUP(B170,'X3'!$B:$AO,6,FALSE)),(IF($X$1=4,(VLOOKUP(B170,'X4'!$B:$AO,6,FALSE)),(IF($X$1=5,(VLOOKUP(B170,'X5'!$B:$AO,6,FALSE)),(IF($X$1=6,(VLOOKUP(B170,'X6'!$B:$AO,6,FALSE)),(IF($X$1=7,(VLOOKUP(B170,'X7'!$B:$AO,6,FALSE)),(IF($X$1=8,(VLOOKUP(B170,'X8'!$B:$AO,6,FALSE)),(IF($X$1=9,(VLOOKUP(B170,'X9'!$B:$AO,6,FALSE)),(IF($X$1=10,(VLOOKUP(B170,'X10'!$B:$AO,6,FALSE)),(IF($X$1=11,(VLOOKUP(B170,'X11'!$B:$AO,6,FALSE)),(IF($X$1=12,(VLOOKUP(B170,'X12'!$B:$AO,6,FALSE)),(VLOOKUP(B170,'X13'!$B:$AO,6,FALSE))))))))))))))))))))))))))=$V$1," ",(IF($X$1=1,(VLOOKUP(B170,'X1'!$B:$AO,6,FALSE)),(IF($X$1=2,(VLOOKUP(B170,'X2'!$B:$AO,6,FALSE)),(IF($X$1=3,(VLOOKUP(B170,'X3'!$B:$AO,6,FALSE)),(IF($X$1=4,(VLOOKUP(B170,'X4'!$B:$AO,6,FALSE)),(IF($X$1=5,(VLOOKUP(B170,'X5'!$B:$AO,6,FALSE)),(IF($X$1=6,(VLOOKUP(B170,'X6'!$B:$AO,6,FALSE)),(IF($X$1=7,(VLOOKUP(B170,'X7'!$B:$AO,6,FALSE)),(IF($X$1=8,(VLOOKUP(B170,'X8'!$B:$AO,6,FALSE)),(IF($X$1=9,(VLOOKUP(B170,'X9'!$B:$AO,6,FALSE)),(IF($X$1=10,(VLOOKUP(B170,'X10'!$B:$AO,6,FALSE)),(IF($X$1=11,(VLOOKUP(B170,'X11'!$B:$AO,6,FALSE)),(IF($X$1=12,(VLOOKUP(B170,'X12'!$B:$AO,6,FALSE)),(VLOOKUP(B170,'X13'!$B:$AO,6,FALSE)))))))))))))))))))))))))))))</f>
        <v xml:space="preserve"> </v>
      </c>
      <c r="G170" s="182" t="str">
        <f ca="1">IF(ISERROR(IF($X$1=1,(VLOOKUP(B170,'X1'!$B:$AZ,44,FALSE)),IF($X$1=2,(VLOOKUP(B170,'X2'!$B:$AZ,44,FALSE)),IF($X$1=3,(VLOOKUP(B170,'X3'!$B:$AZ,44,FALSE)),IF($X$1=4,(VLOOKUP(B170,'X4'!$B:$AZ,44,FALSE)),IF($X$1=5,(VLOOKUP(B170,'X5'!$B:$AZ,44,FALSE)),IF($X$1=6,(VLOOKUP(B170,'X6'!$B:$AZ,44,FALSE)),IF($X$1=7,(VLOOKUP(B170,'X7'!$B:$AZ,44,FALSE)),IF($X$1=8,(VLOOKUP(B170,'X8'!$B:$AZ,44,FALSE)),IF($X$1=9,(VLOOKUP(B170,'X9'!$B:$AZ,44,FALSE)),IF($X$1=10,(VLOOKUP(B170,'X10'!$B:$AZ,44,FALSE)),IF($X$1=11,(VLOOKUP(B170,'X11'!$B:$AZ,44,FALSE)),IF($X$1=12,(VLOOKUP(B170,'X12'!$B:$AZ,44,FALSE)),IF($X$1=13,(VLOOKUP(B170,'X13'!$B:$AZ,44,FALSE)),"B"))))))))))))))=TRUE," ",(IF($X$1=1,(VLOOKUP(B170,'X1'!$B:$AZ,44,FALSE)),IF($X$1=2,(VLOOKUP(B170,'X2'!$B:$AZ,44,FALSE)),IF($X$1=3,(VLOOKUP(B170,'X3'!$B:$AZ,44,FALSE)),IF($X$1=4,(VLOOKUP(B170,'X4'!$B:$AZ,44,FALSE)),IF($X$1=5,(VLOOKUP(B170,'X5'!$B:$AZ,44,FALSE)),IF($X$1=6,(VLOOKUP(B170,'X6'!$B:$AZ,44,FALSE)),IF($X$1=7,(VLOOKUP(B170,'X7'!$B:$AZ,44,FALSE)),IF($X$1=8,(VLOOKUP(B170,'X8'!$B:$AZ,44,FALSE)),IF($X$1=9,(VLOOKUP(B170,'X9'!$B:$AZ,44,FALSE)),IF($X$1=10,(VLOOKUP(B170,'X10'!$B:$AZ,44,FALSE)),IF($X$1=11,(VLOOKUP(B170,'X11'!$B:$AZ,44,FALSE)),IF($X$1=12,(VLOOKUP(B170,'X12'!$B:$AZ,44,FALSE)),IF($X$1=13,(VLOOKUP(B170,'X13'!$B:$AZ,44,FALSE)),"B")))))))))))))))</f>
        <v xml:space="preserve"> </v>
      </c>
      <c r="H170" s="182" t="str">
        <f ca="1">IF(ISERROR(IF($X$1=1,(VLOOKUP(B170,'X1'!$B:$AZ,8,FALSE)),IF($X$1=2,(VLOOKUP(B170,'X2'!$B:$AZ,8,FALSE)),IF($X$1=3,(VLOOKUP(B170,'X3'!$B:$AZ,8,FALSE)),IF($X$1=4,(VLOOKUP(B170,'X4'!$B:$AZ,8,FALSE)),IF($X$1=5,(VLOOKUP(B170,'X5'!$B:$AZ,8,FALSE)),IF($X$1=6,(VLOOKUP(B170,'X6'!$B:$AZ,8,FALSE)),IF($X$1=7,(VLOOKUP(B170,'X7'!$B:$AZ,8,FALSE)),IF($X$1=8,(VLOOKUP(B170,'X8'!$B:$AZ,8,FALSE)),IF($X$1=9,(VLOOKUP(B170,'X9'!$B:$AZ,8,FALSE)),IF($X$1=10,(VLOOKUP(B170,'X10'!$B:$AZ,8,FALSE)),IF($X$1=11,(VLOOKUP(B170,'X11'!$B:$AZ,8,FALSE)),IF($X$1=12,(VLOOKUP(B170,'X12'!$B:$AZ,8,FALSE)),IF($X$1=13,(VLOOKUP(B170,'X13'!$B:$AZ,8,FALSE)),"B"))))))))))))))=TRUE," ",(IF($X$1=1,(VLOOKUP(B170,'X1'!$B:$AZ,8,FALSE)),IF($X$1=2,(VLOOKUP(B170,'X2'!$B:$AZ,8,FALSE)),IF($X$1=3,(VLOOKUP(B170,'X3'!$B:$AZ,8,FALSE)),IF($X$1=4,(VLOOKUP(B170,'X4'!$B:$AZ,8,FALSE)),IF($X$1=5,(VLOOKUP(B170,'X5'!$B:$AZ,8,FALSE)),IF($X$1=6,(VLOOKUP(B170,'X6'!$B:$AZ,8,FALSE)),IF($X$1=7,(VLOOKUP(B170,'X7'!$B:$AZ,8,FALSE)),IF($X$1=8,(VLOOKUP(B170,'X8'!$B:$AZ,8,FALSE)),IF($X$1=9,(VLOOKUP(B170,'X9'!$B:$AZ,8,FALSE)),IF($X$1=10,(VLOOKUP(B170,'X10'!$B:$AZ,8,FALSE)),IF($X$1=11,(VLOOKUP(B170,'X11'!$B:$AZ,8,FALSE)),IF($X$1=12,(VLOOKUP(B170,'X12'!$B:$AZ,8,FALSE)),IF($X$1=13,(VLOOKUP(B170,'X13'!$B:$AZ,8,FALSE)),"B")))))))))))))))</f>
        <v xml:space="preserve"> </v>
      </c>
      <c r="I170" s="183" t="str">
        <f ca="1">IF(ISERROR(IF($X$1=1,(VLOOKUP(B170,'X1'!$B:$AZ,2,FALSE)),IF($X$1=2,(VLOOKUP(B170,'X2'!$B:$AZ,2,FALSE)),IF($X$1=3,(VLOOKUP(B170,'X3'!$B:$AZ,2,FALSE)),IF($X$1=4,(VLOOKUP(B170,'X4'!$B:$AZ,2,FALSE)),IF($X$1=5,(VLOOKUP(B170,'X5'!$B:$AZ,2,FALSE)),IF($X$1=6,(VLOOKUP(B170,'X6'!$B:$AZ,2,FALSE)),IF($X$1=7,(VLOOKUP(B170,'X7'!$B:$AZ,2,FALSE)),IF($X$1=8,(VLOOKUP(B170,'X8'!$B:$AZ,2,FALSE)),IF($X$1=9,(VLOOKUP(B170,'X9'!$B:$AZ,2,FALSE)),IF($X$1=10,(VLOOKUP(B170,'X10'!$B:$AZ,2,FALSE)),IF($X$1=11,(VLOOKUP(B170,'X11'!$B:$AZ,2,FALSE)),IF($X$1=12,(VLOOKUP(B170,'X12'!$B:$AZ,2,FALSE)),IF($X$1=13,(VLOOKUP(B170,'X13'!$B:$AZ,2,FALSE)),"B"))))))))))))))=TRUE," ",(IF($X$1=1,(VLOOKUP(B170,'X1'!$B:$AZ,2,FALSE)),IF($X$1=2,(VLOOKUP(B170,'X2'!$B:$AZ,2,FALSE)),IF($X$1=3,(VLOOKUP(B170,'X3'!$B:$AZ,2,FALSE)),IF($X$1=4,(VLOOKUP(B170,'X4'!$B:$AZ,2,FALSE)),IF($X$1=5,(VLOOKUP(B170,'X5'!$B:$AZ,2,FALSE)),IF($X$1=6,(VLOOKUP(B170,'X6'!$B:$AZ,2,FALSE)),IF($X$1=7,(VLOOKUP(B170,'X7'!$B:$AZ,2,FALSE)),IF($X$1=8,(VLOOKUP(B170,'X8'!$B:$AZ,2,FALSE)),IF($X$1=9,(VLOOKUP(B170,'X9'!$B:$AZ,2,FALSE)),IF($X$1=10,(VLOOKUP(B170,'X10'!$B:$AZ,2,FALSE)),IF($X$1=11,(VLOOKUP(B170,'X11'!$B:$AZ,2,FALSE)),IF($X$1=12,(VLOOKUP(B170,'X12'!$B:$AZ,2,FALSE)),IF($X$1=13,(VLOOKUP(B170,'X13'!$B:$AZ,2,FALSE)),"B")))))))))))))))</f>
        <v xml:space="preserve"> </v>
      </c>
      <c r="J170" s="183" t="str">
        <f ca="1">IF(ISERROR(IF($X$1=1,(VLOOKUP(B170,'X1'!$B:$AZ,3,FALSE)),IF($X$1=2,(VLOOKUP(B170,'X2'!$B:$AZ,3,FALSE)),IF($X$1=3,(VLOOKUP(B170,'X3'!$B:$AZ,3,FALSE)),IF($X$1=4,(VLOOKUP(B170,'X4'!$B:$AZ,3,FALSE)),IF($X$1=5,(VLOOKUP(B170,'X5'!$B:$AZ,3,FALSE)),IF($X$1=6,(VLOOKUP(B170,'X6'!$B:$AZ,3,FALSE)),IF($X$1=7,(VLOOKUP(B170,'X7'!$B:$AZ,3,FALSE)),IF($X$1=8,(VLOOKUP(B170,'X8'!$B:$AZ,3,FALSE)),IF($X$1=9,(VLOOKUP(B170,'X9'!$B:$AZ,3,FALSE)),IF($X$1=10,(VLOOKUP(B170,'X10'!$B:$AZ,3,FALSE)),IF($X$1=11,(VLOOKUP(B170,'X11'!$B:$AZ,3,FALSE)),IF($X$1=12,(VLOOKUP(B170,'X12'!$B:$AZ,3,FALSE)),IF($X$1=13,(VLOOKUP(B170,'X13'!$B:$AZ,3,FALSE)),"B"))))))))))))))=TRUE," ",(IF($X$1=1,(VLOOKUP(B170,'X1'!$B:$AZ,3,FALSE)),IF($X$1=2,(VLOOKUP(B170,'X2'!$B:$AZ,3,FALSE)),IF($X$1=3,(VLOOKUP(B170,'X3'!$B:$AZ,3,FALSE)),IF($X$1=4,(VLOOKUP(B170,'X4'!$B:$AZ,3,FALSE)),IF($X$1=5,(VLOOKUP(B170,'X5'!$B:$AZ,3,FALSE)),IF($X$1=6,(VLOOKUP(B170,'X6'!$B:$AZ,3,FALSE)),IF($X$1=7,(VLOOKUP(B170,'X7'!$B:$AZ,3,FALSE)),IF($X$1=8,(VLOOKUP(B170,'X8'!$B:$AZ,3,FALSE)),IF($X$1=9,(VLOOKUP(B170,'X9'!$B:$AZ,3,FALSE)),IF($X$1=10,(VLOOKUP(B170,'X10'!$B:$AZ,3,FALSE)),IF($X$1=11,(VLOOKUP(B170,'X11'!$B:$AZ,3,FALSE)),IF($X$1=12,(VLOOKUP(B170,'X12'!$B:$AZ,3,FALSE)),IF($X$1=13,(VLOOKUP(B170,'X13'!$B:$AZ,3,FALSE)),"B")))))))))))))))</f>
        <v xml:space="preserve"> </v>
      </c>
      <c r="K170" s="183" t="str">
        <f ca="1">IF(ISERROR(IF($X$1=1,(VLOOKUP(B170,'X1'!$B:$AZ,5,FALSE)),IF($X$1=2,(VLOOKUP(B170,'X2'!$B:$AZ,5,FALSE)),IF($X$1=3,(VLOOKUP(B170,'X3'!$B:$AZ,5,FALSE)),IF($X$1=4,(VLOOKUP(B170,'X4'!$B:$AZ,5,FALSE)),IF($X$1=5,(VLOOKUP(B170,'X5'!$B:$AZ,5,FALSE)),IF($X$1=6,(VLOOKUP(B170,'X6'!$B:$AZ,5,FALSE)),IF($X$1=7,(VLOOKUP(B170,'X7'!$B:$AZ,5,FALSE)),IF($X$1=8,(VLOOKUP(B170,'X8'!$B:$AZ,5,FALSE)),IF($X$1=9,(VLOOKUP(B170,'X9'!$B:$AZ,5,FALSE)),IF($X$1=10,(VLOOKUP(B170,'X10'!$B:$AZ,5,FALSE)),IF($X$1=11,(VLOOKUP(B170,'X11'!$B:$AZ,5,FALSE)),IF($X$1=12,(VLOOKUP(B170,'X12'!$B:$AZ,5,FALSE)),IF($X$1=13,(VLOOKUP(B170,'X13'!$B:$AZ,5,FALSE)),"B"))))))))))))))=TRUE," ",(IF($X$1=1,(VLOOKUP(B170,'X1'!$B:$AZ,5,FALSE)),IF($X$1=2,(VLOOKUP(B170,'X2'!$B:$AZ,5,FALSE)),IF($X$1=3,(VLOOKUP(B170,'X3'!$B:$AZ,5,FALSE)),IF($X$1=4,(VLOOKUP(B170,'X4'!$B:$AZ,5,FALSE)),IF($X$1=5,(VLOOKUP(B170,'X5'!$B:$AZ,5,FALSE)),IF($X$1=6,(VLOOKUP(B170,'X6'!$B:$AZ,5,FALSE)),IF($X$1=7,(VLOOKUP(B170,'X7'!$B:$AZ,5,FALSE)),IF($X$1=8,(VLOOKUP(B170,'X8'!$B:$AZ,5,FALSE)),IF($X$1=9,(VLOOKUP(B170,'X9'!$B:$AZ,5,FALSE)),IF($X$1=10,(VLOOKUP(B170,'X10'!$B:$AZ,5,FALSE)),IF($X$1=11,(VLOOKUP(B170,'X11'!$B:$AZ,5,FALSE)),IF($X$1=12,(VLOOKUP(B170,'X12'!$B:$AZ,5,FALSE)),IF($X$1=13,(VLOOKUP(B170,'X13'!$B:$AZ,5,FALSE)),"B")))))))))))))))</f>
        <v xml:space="preserve"> </v>
      </c>
      <c r="L170" s="184" t="str">
        <f ca="1">IF(ISERROR(IF($X$1=1,(VLOOKUP(B170,'X1'!$B:$AZ,9,FALSE)),IF($X$1=2,(VLOOKUP(B170,'X2'!$B:$AZ,9,FALSE)),IF($X$1=3,(VLOOKUP(B170,'X3'!$B:$AZ,9,FALSE)),IF($X$1=4,(VLOOKUP(B170,'X4'!$B:$AZ,9,FALSE)),IF($X$1=5,(VLOOKUP(B170,'X5'!$B:$AZ,9,FALSE)),IF($X$1=6,(VLOOKUP(B170,'X6'!$B:$AZ,9,FALSE)),IF($X$1=7,(VLOOKUP(B170,'X7'!$B:$AZ,9,FALSE)),IF($X$1=8,(VLOOKUP(B170,'X8'!$B:$AZ,9,FALSE)),IF($X$1=9,(VLOOKUP(B170,'X9'!$B:$AZ,9,FALSE)),IF($X$1=10,(VLOOKUP(B170,'X10'!$B:$AZ,9,FALSE)),IF($X$1=11,(VLOOKUP(B170,'X11'!$B:$AZ,9,FALSE)),IF($X$1=12,(VLOOKUP(B170,'X12'!$B:$AZ,9,FALSE)),IF($X$1=13,(VLOOKUP(B170,'X13'!$B:$AZ,9,FALSE)),"B"))))))))))))))=TRUE," ",(IF($X$1=1,(VLOOKUP(B170,'X1'!$B:$AZ,9,FALSE)),IF($X$1=2,(VLOOKUP(B170,'X2'!$B:$AZ,9,FALSE)),IF($X$1=3,(VLOOKUP(B170,'X3'!$B:$AZ,9,FALSE)),IF($X$1=4,(VLOOKUP(B170,'X4'!$B:$AZ,9,FALSE)),IF($X$1=5,(VLOOKUP(B170,'X5'!$B:$AZ,9,FALSE)),IF($X$1=6,(VLOOKUP(B170,'X6'!$B:$AZ,9,FALSE)),IF($X$1=7,(VLOOKUP(B170,'X7'!$B:$AZ,9,FALSE)),IF($X$1=8,(VLOOKUP(B170,'X8'!$B:$AZ,9,FALSE)),IF($X$1=9,(VLOOKUP(B170,'X9'!$B:$AZ,9,FALSE)),IF($X$1=10,(VLOOKUP(B170,'X10'!$B:$AZ,9,FALSE)),IF($X$1=11,(VLOOKUP(B170,'X11'!$B:$AZ,9,FALSE)),IF($X$1=12,(VLOOKUP(B170,'X12'!$B:$AZ,9,FALSE)),IF($X$1=13,(VLOOKUP(B170,'X13'!$B:$AZ,9,FALSE)),"B")))))))))))))))</f>
        <v xml:space="preserve"> </v>
      </c>
      <c r="M170" s="184" t="str">
        <f ca="1">IF(ISERROR(IF($X$1=1,(VLOOKUP(B170,'X1'!$B:$AZ,10,FALSE)),IF($X$1=2,(VLOOKUP(B170,'X2'!$B:$AZ,10,FALSE)),IF($X$1=3,(VLOOKUP(B170,'X3'!$B:$AZ,10,FALSE)),IF($X$1=4,(VLOOKUP(B170,'X4'!$B:$AZ,10,FALSE)),IF($X$1=5,(VLOOKUP(B170,'X5'!$B:$AZ,10,FALSE)),IF($X$1=6,(VLOOKUP(B170,'X6'!$B:$AZ,10,FALSE)),IF($X$1=7,(VLOOKUP(B170,'X7'!$B:$AZ,10,FALSE)),IF($X$1=8,(VLOOKUP(B170,'X8'!$B:$AZ,10,FALSE)),IF($X$1=9,(VLOOKUP(B170,'X9'!$B:$AZ,10,FALSE)),IF($X$1=10,(VLOOKUP(B170,'X10'!$B:$AZ,10,FALSE)),IF($X$1=11,(VLOOKUP(B170,'X11'!$B:$AZ,10,FALSE)),IF($X$1=12,(VLOOKUP(B170,'X12'!$B:$AZ,10,FALSE)),IF($X$1=13,(VLOOKUP(B170,'X13'!$B:$AZ,10,FALSE)),"B"))))))))))))))=TRUE," ",(IF($X$1=1,(VLOOKUP(B170,'X1'!$B:$AZ,10,FALSE)),IF($X$1=2,(VLOOKUP(B170,'X2'!$B:$AZ,10,FALSE)),IF($X$1=3,(VLOOKUP(B170,'X3'!$B:$AZ,10,FALSE)),IF($X$1=4,(VLOOKUP(B170,'X4'!$B:$AZ,10,FALSE)),IF($X$1=5,(VLOOKUP(B170,'X5'!$B:$AZ,10,FALSE)),IF($X$1=6,(VLOOKUP(B170,'X6'!$B:$AZ,10,FALSE)),IF($X$1=7,(VLOOKUP(B170,'X7'!$B:$AZ,10,FALSE)),IF($X$1=8,(VLOOKUP(B170,'X8'!$B:$AZ,10,FALSE)),IF($X$1=9,(VLOOKUP(B170,'X9'!$B:$AZ,10,FALSE)),IF($X$1=10,(VLOOKUP(B170,'X10'!$B:$AZ,10,FALSE)),IF($X$1=11,(VLOOKUP(B170,'X11'!$B:$AZ,10,FALSE)),IF($X$1=12,(VLOOKUP(B170,'X12'!$B:$AZ,10,FALSE)),IF($X$1=13,(VLOOKUP(B170,'X13'!$B:$AZ,10,FALSE)),"B")))))))))))))))</f>
        <v xml:space="preserve"> </v>
      </c>
      <c r="N170" s="185" t="str">
        <f ca="1">IF(ISERROR(IF($X$1=1,(VLOOKUP(B170,'X1'!$B:$AZ,45,FALSE)),IF($X$1=2,(VLOOKUP(B170,'X2'!$B:$AZ,45,FALSE)),IF($X$1=3,(VLOOKUP(B170,'X3'!$B:$AZ,45,FALSE)),IF($X$1=4,(VLOOKUP(B170,'X4'!$B:$AZ,45,FALSE)),IF($X$1=5,(VLOOKUP(B170,'X5'!$B:$AZ,45,FALSE)),IF($X$1=6,(VLOOKUP(B170,'X6'!$B:$AZ,45,FALSE)),IF($X$1=7,(VLOOKUP(B170,'X7'!$B:$AZ,45,FALSE)),IF($X$1=8,(VLOOKUP(B170,'X8'!$B:$AZ,45,FALSE)),IF($X$1=9,(VLOOKUP(B170,'X9'!$B:$AZ,45,FALSE)),IF($X$1=10,(VLOOKUP(B170,'X10'!$B:$AZ,45,FALSE)),IF($X$1=11,(VLOOKUP(B170,'X11'!$B:$AZ,45,FALSE)),IF($X$1=12,(VLOOKUP(B170,'X12'!$B:$AZ,45,FALSE)),IF($X$1=13,(VLOOKUP(B170,'X13'!$B:$AZ,45,FALSE)),"B"))))))))))))))=TRUE," ",(IF($X$1=1,(VLOOKUP(B170,'X1'!$B:$AZ,45,FALSE)),IF($X$1=2,(VLOOKUP(B170,'X2'!$B:$AZ,45,FALSE)),IF($X$1=3,(VLOOKUP(B170,'X3'!$B:$AZ,45,FALSE)),IF($X$1=4,(VLOOKUP(B170,'X4'!$B:$AZ,45,FALSE)),IF($X$1=5,(VLOOKUP(B170,'X5'!$B:$AZ,45,FALSE)),IF($X$1=6,(VLOOKUP(B170,'X6'!$B:$AZ,45,FALSE)),IF($X$1=7,(VLOOKUP(B170,'X7'!$B:$AZ,45,FALSE)),IF($X$1=8,(VLOOKUP(B170,'X8'!$B:$AZ,45,FALSE)),IF($X$1=9,(VLOOKUP(B170,'X9'!$B:$AZ,45,FALSE)),IF($X$1=10,(VLOOKUP(B170,'X10'!$B:$AZ,45,FALSE)),IF($X$1=11,(VLOOKUP(B170,'X11'!$B:$AZ,45,FALSE)),IF($X$1=12,(VLOOKUP(B170,'X12'!$B:$AZ,45,FALSE)),IF($X$1=13,(VLOOKUP(B170,'X13'!$B:$AZ,45,FALSE)),"B")))))))))))))))</f>
        <v xml:space="preserve"> </v>
      </c>
      <c r="O170" s="184" t="str">
        <f ca="1">IF(ISERROR(IF($X$1=1,(VLOOKUP(B170,'X1'!$B:$AZ,11,FALSE)),IF($X$1=2,(VLOOKUP(B170,'X2'!$B:$AZ,11,FALSE)),IF($X$1=3,(VLOOKUP(B170,'X3'!$B:$AZ,11,FALSE)),IF($X$1=4,(VLOOKUP(B170,'X4'!$B:$AZ,11,FALSE)),IF($X$1=5,(VLOOKUP(B170,'X5'!$B:$AZ,11,FALSE)),IF($X$1=6,(VLOOKUP(B170,'X6'!$B:$AZ,11,FALSE)),IF($X$1=7,(VLOOKUP(B170,'X7'!$B:$AZ,11,FALSE)),IF($X$1=8,(VLOOKUP(B170,'X8'!$B:$AZ,11,FALSE)),IF($X$1=9,(VLOOKUP(B170,'X9'!$B:$AZ,11,FALSE)),IF($X$1=10,(VLOOKUP(B170,'X10'!$B:$AZ,11,FALSE)),IF($X$1=11,(VLOOKUP(B170,'X11'!$B:$AZ,11,FALSE)),IF($X$1=12,(VLOOKUP(B170,'X12'!$B:$AZ,11,FALSE)),IF($X$1=13,(VLOOKUP(B170,'X13'!$B:$AZ,11,FALSE)),"B"))))))))))))))=TRUE," ",(IF($X$1=1,(VLOOKUP(B170,'X1'!$B:$AZ,11,FALSE)),IF($X$1=2,(VLOOKUP(B170,'X2'!$B:$AZ,11,FALSE)),IF($X$1=3,(VLOOKUP(B170,'X3'!$B:$AZ,11,FALSE)),IF($X$1=4,(VLOOKUP(B170,'X4'!$B:$AZ,11,FALSE)),IF($X$1=5,(VLOOKUP(B170,'X5'!$B:$AZ,11,FALSE)),IF($X$1=6,(VLOOKUP(B170,'X6'!$B:$AZ,11,FALSE)),IF($X$1=7,(VLOOKUP(B170,'X7'!$B:$AZ,11,FALSE)),IF($X$1=8,(VLOOKUP(B170,'X8'!$B:$AZ,11,FALSE)),IF($X$1=9,(VLOOKUP(B170,'X9'!$B:$AZ,11,FALSE)),IF($X$1=10,(VLOOKUP(B170,'X10'!$B:$AZ,11,FALSE)),IF($X$1=11,(VLOOKUP(B170,'X11'!$B:$AZ,11,FALSE)),IF($X$1=12,(VLOOKUP(B170,'X12'!$B:$AZ,11,FALSE)),IF($X$1=13,(VLOOKUP(B170,'X13'!$B:$AZ,11,FALSE)),"B")))))))))))))))</f>
        <v xml:space="preserve"> </v>
      </c>
      <c r="P170" s="184" t="str">
        <f ca="1">IF(ISERROR(IF($X$1=1,(VLOOKUP(B170,'X1'!$B:$AZ,12,FALSE)),IF($X$1=2,(VLOOKUP(B170,'X2'!$B:$AZ,12,FALSE)),IF($X$1=3,(VLOOKUP(B170,'X3'!$B:$AZ,12,FALSE)),IF($X$1=4,(VLOOKUP(B170,'X4'!$B:$AZ,12,FALSE)),IF($X$1=5,(VLOOKUP(B170,'X5'!$B:$AZ,12,FALSE)),IF($X$1=6,(VLOOKUP(B170,'X6'!$B:$AZ,12,FALSE)),IF($X$1=7,(VLOOKUP(B170,'X7'!$B:$AZ,12,FALSE)),IF($X$1=8,(VLOOKUP(B170,'X8'!$B:$AZ,12,FALSE)),IF($X$1=9,(VLOOKUP(B170,'X9'!$B:$AZ,12,FALSE)),IF($X$1=10,(VLOOKUP(B170,'X10'!$B:$AZ,12,FALSE)),IF($X$1=11,(VLOOKUP(B170,'X11'!$B:$AZ,12,FALSE)),IF($X$1=12,(VLOOKUP(B170,'X12'!$B:$AZ,12,FALSE)),IF($X$1=13,(VLOOKUP(B170,'X13'!$B:$AZ,12,FALSE)),"B"))))))))))))))=TRUE," ",(IF($X$1=1,(VLOOKUP(B170,'X1'!$B:$AZ,12,FALSE)),IF($X$1=2,(VLOOKUP(B170,'X2'!$B:$AZ,12,FALSE)),IF($X$1=3,(VLOOKUP(B170,'X3'!$B:$AZ,12,FALSE)),IF($X$1=4,(VLOOKUP(B170,'X4'!$B:$AZ,12,FALSE)),IF($X$1=5,(VLOOKUP(B170,'X5'!$B:$AZ,12,FALSE)),IF($X$1=6,(VLOOKUP(B170,'X6'!$B:$AZ,12,FALSE)),IF($X$1=7,(VLOOKUP(B170,'X7'!$B:$AZ,12,FALSE)),IF($X$1=8,(VLOOKUP(B170,'X8'!$B:$AZ,12,FALSE)),IF($X$1=9,(VLOOKUP(B170,'X9'!$B:$AZ,12,FALSE)),IF($X$1=10,(VLOOKUP(B170,'X10'!$B:$AZ,12,FALSE)),IF($X$1=11,(VLOOKUP(B170,'X11'!$B:$AZ,12,FALSE)),IF($X$1=12,(VLOOKUP(B170,'X12'!$B:$AZ,12,FALSE)),IF($X$1=13,(VLOOKUP(B170,'X13'!$B:$AZ,12,FALSE)),"B")))))))))))))))</f>
        <v xml:space="preserve"> </v>
      </c>
      <c r="Q170" s="185" t="str">
        <f ca="1">IF(ISERROR(IF($X$1=1,(VLOOKUP(B170,'X1'!$B:$AZ,46,FALSE)),IF($X$1=2,(VLOOKUP(B170,'X2'!$B:$AZ,46,FALSE)),IF($X$1=3,(VLOOKUP(B170,'X3'!$B:$AZ,46,FALSE)),IF($X$1=4,(VLOOKUP(B170,'X4'!$B:$AZ,46,FALSE)),IF($X$1=5,(VLOOKUP(B170,'X5'!$B:$AZ,46,FALSE)),IF($X$1=6,(VLOOKUP(B170,'X6'!$B:$AZ,46,FALSE)),IF($X$1=7,(VLOOKUP(B170,'X7'!$B:$AZ,46,FALSE)),IF($X$1=8,(VLOOKUP(B170,'X8'!$B:$AZ,46,FALSE)),IF($X$1=9,(VLOOKUP(B170,'X9'!$B:$AZ,46,FALSE)),IF($X$1=10,(VLOOKUP(B170,'X10'!$B:$AZ,46,FALSE)),IF($X$1=11,(VLOOKUP(B170,'X11'!$B:$AZ,46,FALSE)),IF($X$1=12,(VLOOKUP(B170,'X12'!$B:$AZ,46,FALSE)),IF($X$1=13,(VLOOKUP(B170,'X13'!$B:$AZ,46,FALSE)),"B"))))))))))))))=TRUE," ",(IF($X$1=1,(VLOOKUP(B170,'X1'!$B:$AZ,46,FALSE)),IF($X$1=2,(VLOOKUP(B170,'X2'!$B:$AZ,46,FALSE)),IF($X$1=3,(VLOOKUP(B170,'X3'!$B:$AZ,46,FALSE)),IF($X$1=4,(VLOOKUP(B170,'X4'!$B:$AZ,46,FALSE)),IF($X$1=5,(VLOOKUP(B170,'X5'!$B:$AZ,46,FALSE)),IF($X$1=6,(VLOOKUP(B170,'X6'!$B:$AZ,46,FALSE)),IF($X$1=7,(VLOOKUP(B170,'X7'!$B:$AZ,46,FALSE)),IF($X$1=8,(VLOOKUP(B170,'X8'!$B:$AZ,46,FALSE)),IF($X$1=9,(VLOOKUP(B170,'X9'!$B:$AZ,46,FALSE)),IF($X$1=10,(VLOOKUP(B170,'X10'!$B:$AZ,46,FALSE)),IF($X$1=11,(VLOOKUP(B170,'X11'!$B:$AZ,46,FALSE)),IF($X$1=12,(VLOOKUP(B170,'X12'!$B:$AZ,46,FALSE)),IF($X$1=13,(VLOOKUP(B170,'X13'!$B:$AZ,46,FALSE)),"B")))))))))))))))</f>
        <v xml:space="preserve"> </v>
      </c>
      <c r="R170" s="185" t="str">
        <f ca="1">IF(ISERROR(IF($X$1=1,(VLOOKUP(B170,'X1'!$B:$AZ,15,FALSE)),IF($X$1=2,(VLOOKUP(B170,'X2'!$B:$AZ,15,FALSE)),IF($X$1=3,(VLOOKUP(B170,'X3'!$B:$AZ,15,FALSE)),IF($X$1=4,(VLOOKUP(B170,'X4'!$B:$AZ,15,FALSE)),IF($X$1=5,(VLOOKUP(B170,'X5'!$B:$AZ,15,FALSE)),IF($X$1=6,(VLOOKUP(B170,'X6'!$B:$AZ,15,FALSE)),IF($X$1=7,(VLOOKUP(B170,'X7'!$B:$AZ,15,FALSE)),IF($X$1=8,(VLOOKUP(B170,'X8'!$B:$AZ,15,FALSE)),IF($X$1=9,(VLOOKUP(B170,'X9'!$B:$AZ,15,FALSE)),IF($X$1=10,(VLOOKUP(B170,'X10'!$B:$AZ,15,FALSE)),IF($X$1=11,(VLOOKUP(B170,'X11'!$B:$AZ,15,FALSE)),IF($X$1=12,(VLOOKUP(B170,'X12'!$B:$AZ,15,FALSE)),IF($X$1=13,(VLOOKUP(B170,'X13'!$B:$AZ,15,FALSE)),"B"))))))))))))))=TRUE," ",(IF($X$1=1,(VLOOKUP(B170,'X1'!$B:$AZ,15,FALSE)),IF($X$1=2,(VLOOKUP(B170,'X2'!$B:$AZ,15,FALSE)),IF($X$1=3,(VLOOKUP(B170,'X3'!$B:$AZ,15,FALSE)),IF($X$1=4,(VLOOKUP(B170,'X4'!$B:$AZ,15,FALSE)),IF($X$1=5,(VLOOKUP(B170,'X5'!$B:$AZ,15,FALSE)),IF($X$1=6,(VLOOKUP(B170,'X6'!$B:$AZ,15,FALSE)),IF($X$1=7,(VLOOKUP(B170,'X7'!$B:$AZ,15,FALSE)),IF($X$1=8,(VLOOKUP(B170,'X8'!$B:$AZ,15,FALSE)),IF($X$1=9,(VLOOKUP(B170,'X9'!$B:$AZ,15,FALSE)),IF($X$1=10,(VLOOKUP(B170,'X10'!$B:$AZ,15,FALSE)),IF($X$1=11,(VLOOKUP(B170,'X11'!$B:$AZ,15,FALSE)),IF($X$1=12,(VLOOKUP(B170,'X12'!$B:$AZ,15,FALSE)),IF($X$1=13,(VLOOKUP(B170,'X13'!$B:$AZ,15,FALSE)),"B")))))))))))))))</f>
        <v xml:space="preserve"> </v>
      </c>
      <c r="S170" s="185" t="str">
        <f ca="1">IF(ISERROR(IF((IF($X$1=1,(VLOOKUP(B170,'X1'!$B:$AZ,14,FALSE)),(IF($X$1=2,(VLOOKUP(B170,'X2'!$B:$AZ,14,FALSE)),(IF($X$1=3,(VLOOKUP(B170,'X3'!$B:$AZ,14,FALSE)),(IF($X$1=4,(VLOOKUP(B170,'X4'!$B:$AZ,14,FALSE)),(IF($X$1=5,(VLOOKUP(B170,'X5'!$B:$AZ,14,FALSE)),(IF($X$1=6,(VLOOKUP(B170,'X6'!$B:$AZ,14,FALSE)),(IF($X$1=7,(VLOOKUP(B170,'X7'!$B:$AZ,14,FALSE)),(IF($X$1=8,(VLOOKUP(B170,'X8'!$B:$AZ,14,FALSE)),(IF($X$1=9,(VLOOKUP(B170,'X9'!$B:$AZ,14,FALSE)),(IF($X$1=10,(VLOOKUP(B170,'X10'!$B:$AZ,14,FALSE)),(IF($X$1=11,(VLOOKUP(B170,'X11'!$B:$AZ,14,FALSE)),(IF($X$1=12,(VLOOKUP(B170,'X12'!$B:$AZ,14,FALSE)),(VLOOKUP(B170,'X13'!$B:$AZ,14,FALSE))))))))))))))))))))))))))=$V$1," ",(IF($X$1=1,(VLOOKUP(B170,'X1'!$B:$AZ,14,FALSE)),(IF($X$1=2,(VLOOKUP(B170,'X2'!$B:$AZ,14,FALSE)),(IF($X$1=3,(VLOOKUP(B170,'X3'!$B:$AZ,14,FALSE)),(IF($X$1=4,(VLOOKUP(B170,'X4'!$B:$AZ,14,FALSE)),(IF($X$1=5,(VLOOKUP(B170,'X5'!$B:$AZ,14,FALSE)),(IF($X$1=6,(VLOOKUP(B170,'X6'!$B:$AZ,14,FALSE)),(IF($X$1=7,(VLOOKUP(B170,'X7'!$B:$AZ,14,FALSE)),(IF($X$1=8,(VLOOKUP(B170,'X8'!$B:$AZ,14,FALSE)),(IF($X$1=9,(VLOOKUP(B170,'X9'!$B:$AZ,14,FALSE)),(IF($X$1=10,(VLOOKUP(B170,'X10'!$B:$AZ,14,FALSE)),(IF($X$1=11,(VLOOKUP(B170,'X11'!$B:$AZ,14,FALSE)),(IF($X$1=12,(VLOOKUP(B170,'X12'!$B:$AZ,14,FALSE)),(VLOOKUP(B170,'X13'!$B:$AZ,14,FALSE))))))))))))))))))))))))))))=TRUE," ",(IF((IF($X$1=1,(VLOOKUP(B170,'X1'!$B:$AZ,14,FALSE)),(IF($X$1=2,(VLOOKUP(B170,'X2'!$B:$AZ,14,FALSE)),(IF($X$1=3,(VLOOKUP(B170,'X3'!$B:$AZ,14,FALSE)),(IF($X$1=4,(VLOOKUP(B170,'X4'!$B:$AZ,14,FALSE)),(IF($X$1=5,(VLOOKUP(B170,'X5'!$B:$AZ,14,FALSE)),(IF($X$1=6,(VLOOKUP(B170,'X6'!$B:$AZ,14,FALSE)),(IF($X$1=7,(VLOOKUP(B170,'X7'!$B:$AZ,14,FALSE)),(IF($X$1=8,(VLOOKUP(B170,'X8'!$B:$AZ,14,FALSE)),(IF($X$1=9,(VLOOKUP(B170,'X9'!$B:$AZ,14,FALSE)),(IF($X$1=10,(VLOOKUP(B170,'X10'!$B:$AZ,14,FALSE)),(IF($X$1=11,(VLOOKUP(B170,'X11'!$B:$AZ,14,FALSE)),(IF($X$1=12,(VLOOKUP(B170,'X12'!$B:$AZ,14,FALSE)),(VLOOKUP(B170,'X13'!$B:$AZ,14,FALSE))))))))))))))))))))))))))=$V$1," ",(IF($X$1=1,(VLOOKUP(B170,'X1'!$B:$AZ,14,FALSE)),(IF($X$1=2,(VLOOKUP(B170,'X2'!$B:$AZ,14,FALSE)),(IF($X$1=3,(VLOOKUP(B170,'X3'!$B:$AZ,14,FALSE)),(IF($X$1=4,(VLOOKUP(B170,'X4'!$B:$AZ,14,FALSE)),(IF($X$1=5,(VLOOKUP(B170,'X5'!$B:$AZ,14,FALSE)),(IF($X$1=6,(VLOOKUP(B170,'X6'!$B:$AZ,14,FALSE)),(IF($X$1=7,(VLOOKUP(B170,'X7'!$B:$AZ,14,FALSE)),(IF($X$1=8,(VLOOKUP(B170,'X8'!$B:$AZ,14,FALSE)),(IF($X$1=9,(VLOOKUP(B170,'X9'!$B:$AZ,14,FALSE)),(IF($X$1=10,(VLOOKUP(B170,'X10'!$B:$AZ,14,FALSE)),(IF($X$1=11,(VLOOKUP(B170,'X11'!$B:$AZ,14,FALSE)),(IF($X$1=12,(VLOOKUP(B170,'X12'!$B:$AZ,14,FALSE)),(VLOOKUP(B170,'X13'!$B:$AZ,14,FALSE)))))))))))))))))))))))))))))</f>
        <v xml:space="preserve"> </v>
      </c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</row>
    <row r="171" spans="1:67" ht="14.1" customHeight="1" x14ac:dyDescent="0.2">
      <c r="A171" s="156" t="s">
        <v>1058</v>
      </c>
      <c r="B171" s="122" t="str">
        <f>IF(ISERROR(IF($U$16=1,(VLOOKUP(A171,$AC$89:$AH$125,2,FALSE)),IF((IF($X$1=1,'X1'!B130,(IF($X$1=2,'X2'!B130,(IF($X$1=3,'X3'!B130,(IF($X$1=4,'X4'!B130,(IF($X$1=5,'X5'!B130,(IF($X$1=6,'X6'!B130,(IF($X$1=7,'X7'!B130,(IF($X$1=8,'X8'!B130,(IF($X$1=9,'X9'!B130,(IF($X$1=10,'X10'!B130,(IF($X$1=11,'X11'!B130,(IF($X$1=12,'X12'!B130,'X13'!B130))))))))))))))))))))))))="","",(IF($X$1=1,'X1'!B130,(IF($X$1=2,'X2'!B130,(IF($X$1=3,'X3'!B130,(IF($X$1=4,'X4'!B130,(IF($X$1=5,'X5'!B130,(IF($X$1=6,'X6'!B130,(IF($X$1=7,'X7'!B130,(IF($X$1=8,'X8'!B130,(IF($X$1=9,'X9'!B130,(IF($X$1=10,'X10'!B130,(IF($X$1=11,'X11'!B130,(IF($X$1=12,'X12'!B130,'X13'!B130)))))))))))))))))))))))))))=TRUE," ",(IF($U$16=1,(VLOOKUP(A171,$AC$89:$AH$125,2,FALSE)),IF((IF($X$1=1,'X1'!B130,(IF($X$1=2,'X2'!B130,(IF($X$1=3,'X3'!B130,(IF($X$1=4,'X4'!B130,(IF($X$1=5,'X5'!B130,(IF($X$1=6,'X6'!B130,(IF($X$1=7,'X7'!B130,(IF($X$1=8,'X8'!B130,(IF($X$1=9,'X9'!B130,(IF($X$1=10,'X10'!B130,(IF($X$1=11,'X11'!B130,(IF($X$1=12,'X12'!B130,'X13'!B130))))))))))))))))))))))))="","",(IF($X$1=1,'X1'!B130,(IF($X$1=2,'X2'!B130,(IF($X$1=3,'X3'!B130,(IF($X$1=4,'X4'!B130,(IF($X$1=5,'X5'!B130,(IF($X$1=6,'X6'!B130,(IF($X$1=7,'X7'!B130,(IF($X$1=8,'X8'!B130,(IF($X$1=9,'X9'!B130,(IF($X$1=10,'X10'!B130,(IF($X$1=11,'X11'!B130,(IF($X$1=12,'X12'!B130,'X13'!B130))))))))))))))))))))))))))))</f>
        <v/>
      </c>
      <c r="C171" s="181" t="str">
        <f ca="1">IF(ISERROR(IF($X$1=1,(VLOOKUP(B171,'X1'!$B:$AZ,47,FALSE)),IF($X$1=2,(VLOOKUP(B171,'X2'!$B:$AZ,47,FALSE)),IF($X$1=3,(VLOOKUP(B171,'X3'!$B:$AZ,47,FALSE)),IF($X$1=4,(VLOOKUP(B171,'X4'!$B:$AZ,47,FALSE)),IF($X$1=5,(VLOOKUP(B171,'X5'!$B:$AZ,47,FALSE)),IF($X$1=6,(VLOOKUP(B171,'X6'!$B:$AZ,47,FALSE)),IF($X$1=7,(VLOOKUP(B171,'X7'!$B:$AZ,47,FALSE)),IF($X$1=8,(VLOOKUP(B171,'X8'!$B:$AZ,47,FALSE)),IF($X$1=9,(VLOOKUP(B171,'X9'!$B:$AZ,47,FALSE)),IF($X$1=10,(VLOOKUP(B171,'X10'!$B:$AZ,47,FALSE)),IF($X$1=11,(VLOOKUP(B171,'X11'!$B:$AZ,47,FALSE)),IF($X$1=12,(VLOOKUP(B171,'X12'!$B:$AZ,47,FALSE)),IF($X$1=13,(VLOOKUP(B171,'X13'!$B:$AZ,47,FALSE)),"B"))))))))))))))=TRUE," ",(IF($X$1=1,(VLOOKUP(B171,'X1'!$B:$AZ,47,FALSE)),IF($X$1=2,(VLOOKUP(B171,'X2'!$B:$AZ,47,FALSE)),IF($X$1=3,(VLOOKUP(B171,'X3'!$B:$AZ,47,FALSE)),IF($X$1=4,(VLOOKUP(B171,'X4'!$B:$AZ,47,FALSE)),IF($X$1=5,(VLOOKUP(B171,'X5'!$B:$AZ,47,FALSE)),IF($X$1=6,(VLOOKUP(B171,'X6'!$B:$AZ,47,FALSE)),IF($X$1=7,(VLOOKUP(B171,'X7'!$B:$AZ,47,FALSE)),IF($X$1=8,(VLOOKUP(B171,'X8'!$B:$AZ,47,FALSE)),IF($X$1=9,(VLOOKUP(B171,'X9'!$B:$AZ,47,FALSE)),IF($X$1=10,(VLOOKUP(B171,'X10'!$B:$AZ,47,FALSE)),IF($X$1=11,(VLOOKUP(B171,'X11'!$B:$AZ,47,FALSE)),IF($X$1=12,(VLOOKUP(B171,'X12'!$B:$AZ,47,FALSE)),IF($X$1=13,(VLOOKUP(B171,'X13'!$B:$AZ,47,FALSE)),"B")))))))))))))))</f>
        <v xml:space="preserve"> </v>
      </c>
      <c r="D171" s="181" t="str">
        <f ca="1">IF(ISERROR(IF($X$1=1,(VLOOKUP(B171,'X1'!$B:$AP,41,FALSE)),IF($X$1=2,(VLOOKUP(B171,'X2'!$B:$AP,41,FALSE)),IF($X$1=3,(VLOOKUP(B171,'X3'!$B:$AP,41,FALSE)),IF($X$1=4,(VLOOKUP(B171,'X4'!$B:$AP,41,FALSE)),IF($X$1=5,(VLOOKUP(B171,'X5'!$B:$AP,41,FALSE)),IF($X$1=6,(VLOOKUP(B171,'X6'!$B:$AP,41,FALSE)),IF($X$1=7,(VLOOKUP(B171,'X7'!$B:$AP,41,FALSE)),IF($X$1=8,(VLOOKUP(B171,'X8'!$B:$AP,41,FALSE)),IF($X$1=9,(VLOOKUP(B171,'X9'!$B:$AP,41,FALSE)),IF($X$1=10,(VLOOKUP(B171,'X10'!$B:$AP,41,FALSE)),IF($X$1=11,(VLOOKUP(B171,'X11'!$B:$AP,41,FALSE)),IF($X$1=12,(VLOOKUP(B171,'X12'!$B:$AP,41,FALSE)),IF($X$1=13,(VLOOKUP(B171,'X13'!$B:$AP,41,FALSE)),"B"))))))))))))))=TRUE," ",(IF($X$1=1,(VLOOKUP(B171,'X1'!$B:$AP,41,FALSE)),IF($X$1=2,(VLOOKUP(B171,'X2'!$B:$AP,41,FALSE)),IF($X$1=3,(VLOOKUP(B171,'X3'!$B:$AP,41,FALSE)),IF($X$1=4,(VLOOKUP(B171,'X4'!$B:$AP,41,FALSE)),IF($X$1=5,(VLOOKUP(B171,'X5'!$B:$AP,41,FALSE)),IF($X$1=6,(VLOOKUP(B171,'X6'!$B:$AP,41,FALSE)),IF($X$1=7,(VLOOKUP(B171,'X7'!$B:$AP,41,FALSE)),IF($X$1=8,(VLOOKUP(B171,'X8'!$B:$AP,41,FALSE)),IF($X$1=9,(VLOOKUP(B171,'X9'!$B:$AP,41,FALSE)),IF($X$1=10,(VLOOKUP(B171,'X10'!$B:$AP,41,FALSE)),IF($X$1=11,(VLOOKUP(B171,'X11'!$B:$AP,41,FALSE)),IF($X$1=12,(VLOOKUP(B171,'X12'!$B:$AP,41,FALSE)),IF($X$1=13,(VLOOKUP(B171,'X13'!$B:$AP,41,FALSE)),"B")))))))))))))))</f>
        <v xml:space="preserve"> </v>
      </c>
      <c r="E171" s="182" t="str">
        <f ca="1">IF(ISERROR(IF($X$1=1,(VLOOKUP(B171,'X1'!$B:$AP,7,FALSE)),IF($X$1=2,(VLOOKUP(B171,'X2'!$B:$AP,7,FALSE)),IF($X$1=3,(VLOOKUP(B171,'X3'!$B:$AP,7,FALSE)),IF($X$1=4,(VLOOKUP(B171,'X4'!$B:$AP,7,FALSE)),IF($X$1=5,(VLOOKUP(B171,'X5'!$B:$AP,7,FALSE)),IF($X$1=6,(VLOOKUP(B171,'X6'!$B:$AP,7,FALSE)),IF($X$1=7,(VLOOKUP(B171,'X7'!$B:$AP,7,FALSE)),IF($X$1=8,(VLOOKUP(B171,'X8'!$B:$AP,7,FALSE)),IF($X$1=9,(VLOOKUP(B171,'X9'!$B:$AP,7,FALSE)),IF($X$1=10,(VLOOKUP(B171,'X10'!$B:$AP,7,FALSE)),IF($X$1=11,(VLOOKUP(B171,'X11'!$B:$AP,7,FALSE)),IF($X$1=12,(VLOOKUP(B171,'X12'!$B:$AP,7,FALSE)),IF($X$1=13,(VLOOKUP(B171,'X13'!$B:$AP,7,FALSE)),"B"))))))))))))))=TRUE," ",(IF($X$1=1,(VLOOKUP(B171,'X1'!$B:$AP,7,FALSE)),IF($X$1=2,(VLOOKUP(B171,'X2'!$B:$AP,7,FALSE)),IF($X$1=3,(VLOOKUP(B171,'X3'!$B:$AP,7,FALSE)),IF($X$1=4,(VLOOKUP(B171,'X4'!$B:$AP,7,FALSE)),IF($X$1=5,(VLOOKUP(B171,'X5'!$B:$AP,7,FALSE)),IF($X$1=6,(VLOOKUP(B171,'X6'!$B:$AP,7,FALSE)),IF($X$1=7,(VLOOKUP(B171,'X7'!$B:$AP,7,FALSE)),IF($X$1=8,(VLOOKUP(B171,'X8'!$B:$AP,7,FALSE)),IF($X$1=9,(VLOOKUP(B171,'X9'!$B:$AP,7,FALSE)),IF($X$1=10,(VLOOKUP(B171,'X10'!$B:$AP,7,FALSE)),IF($X$1=11,(VLOOKUP(B171,'X11'!$B:$AP,7,FALSE)),IF($X$1=12,(VLOOKUP(B171,'X12'!$B:$AP,7,FALSE)),IF($X$1=13,(VLOOKUP(B171,'X13'!$B:$AP,7,FALSE)),"B")))))))))))))))</f>
        <v xml:space="preserve"> </v>
      </c>
      <c r="F171" s="182" t="str">
        <f ca="1">IF(ISERROR(IF((IF($X$1=1,(VLOOKUP(B171,'X1'!$B:$AO,6,FALSE)),(IF($X$1=2,(VLOOKUP(B171,'X2'!$B:$AO,6,FALSE)),(IF($X$1=3,(VLOOKUP(B171,'X3'!$B:$AO,6,FALSE)),(IF($X$1=4,(VLOOKUP(B171,'X4'!$B:$AO,6,FALSE)),(IF($X$1=5,(VLOOKUP(B171,'X5'!$B:$AO,6,FALSE)),(IF($X$1=6,(VLOOKUP(B171,'X6'!$B:$AO,6,FALSE)),(IF($X$1=7,(VLOOKUP(B171,'X7'!$B:$AO,6,FALSE)),(IF($X$1=8,(VLOOKUP(B171,'X8'!$B:$AO,6,FALSE)),(IF($X$1=9,(VLOOKUP(B171,'X9'!$B:$AO,6,FALSE)),(IF($X$1=10,(VLOOKUP(B171,'X10'!$B:$AO,6,FALSE)),(IF($X$1=11,(VLOOKUP(B171,'X11'!$B:$AO,6,FALSE)),(IF($X$1=12,(VLOOKUP(B171,'X12'!$B:$AO,6,FALSE)),(VLOOKUP(B171,'X13'!$B:$AO,6,FALSE))))))))))))))))))))))))))=$V$1," ",(IF($X$1=1,(VLOOKUP(B171,'X1'!$B:$AO,6,FALSE)),(IF($X$1=2,(VLOOKUP(B171,'X2'!$B:$AO,6,FALSE)),(IF($X$1=3,(VLOOKUP(B171,'X3'!$B:$AO,6,FALSE)),(IF($X$1=4,(VLOOKUP(B171,'X4'!$B:$AO,6,FALSE)),(IF($X$1=5,(VLOOKUP(B171,'X5'!$B:$AO,6,FALSE)),(IF($X$1=6,(VLOOKUP(B171,'X6'!$B:$AO,6,FALSE)),(IF($X$1=7,(VLOOKUP(B171,'X7'!$B:$AO,6,FALSE)),(IF($X$1=8,(VLOOKUP(B171,'X8'!$B:$AO,6,FALSE)),(IF($X$1=9,(VLOOKUP(B171,'X9'!$B:$AO,6,FALSE)),(IF($X$1=10,(VLOOKUP(B171,'X10'!$B:$AO,6,FALSE)),(IF($X$1=11,(VLOOKUP(B171,'X11'!$B:$AO,6,FALSE)),(IF($X$1=12,(VLOOKUP(B171,'X12'!$B:$AO,6,FALSE)),(VLOOKUP(B171,'X13'!$B:$AO,6,FALSE))))))))))))))))))))))))))))=TRUE," ",(IF((IF($X$1=1,(VLOOKUP(B171,'X1'!$B:$AO,6,FALSE)),(IF($X$1=2,(VLOOKUP(B171,'X2'!$B:$AO,6,FALSE)),(IF($X$1=3,(VLOOKUP(B171,'X3'!$B:$AO,6,FALSE)),(IF($X$1=4,(VLOOKUP(B171,'X4'!$B:$AO,6,FALSE)),(IF($X$1=5,(VLOOKUP(B171,'X5'!$B:$AO,6,FALSE)),(IF($X$1=6,(VLOOKUP(B171,'X6'!$B:$AO,6,FALSE)),(IF($X$1=7,(VLOOKUP(B171,'X7'!$B:$AO,6,FALSE)),(IF($X$1=8,(VLOOKUP(B171,'X8'!$B:$AO,6,FALSE)),(IF($X$1=9,(VLOOKUP(B171,'X9'!$B:$AO,6,FALSE)),(IF($X$1=10,(VLOOKUP(B171,'X10'!$B:$AO,6,FALSE)),(IF($X$1=11,(VLOOKUP(B171,'X11'!$B:$AO,6,FALSE)),(IF($X$1=12,(VLOOKUP(B171,'X12'!$B:$AO,6,FALSE)),(VLOOKUP(B171,'X13'!$B:$AO,6,FALSE))))))))))))))))))))))))))=$V$1," ",(IF($X$1=1,(VLOOKUP(B171,'X1'!$B:$AO,6,FALSE)),(IF($X$1=2,(VLOOKUP(B171,'X2'!$B:$AO,6,FALSE)),(IF($X$1=3,(VLOOKUP(B171,'X3'!$B:$AO,6,FALSE)),(IF($X$1=4,(VLOOKUP(B171,'X4'!$B:$AO,6,FALSE)),(IF($X$1=5,(VLOOKUP(B171,'X5'!$B:$AO,6,FALSE)),(IF($X$1=6,(VLOOKUP(B171,'X6'!$B:$AO,6,FALSE)),(IF($X$1=7,(VLOOKUP(B171,'X7'!$B:$AO,6,FALSE)),(IF($X$1=8,(VLOOKUP(B171,'X8'!$B:$AO,6,FALSE)),(IF($X$1=9,(VLOOKUP(B171,'X9'!$B:$AO,6,FALSE)),(IF($X$1=10,(VLOOKUP(B171,'X10'!$B:$AO,6,FALSE)),(IF($X$1=11,(VLOOKUP(B171,'X11'!$B:$AO,6,FALSE)),(IF($X$1=12,(VLOOKUP(B171,'X12'!$B:$AO,6,FALSE)),(VLOOKUP(B171,'X13'!$B:$AO,6,FALSE)))))))))))))))))))))))))))))</f>
        <v xml:space="preserve"> </v>
      </c>
      <c r="G171" s="182" t="str">
        <f ca="1">IF(ISERROR(IF($X$1=1,(VLOOKUP(B171,'X1'!$B:$AZ,44,FALSE)),IF($X$1=2,(VLOOKUP(B171,'X2'!$B:$AZ,44,FALSE)),IF($X$1=3,(VLOOKUP(B171,'X3'!$B:$AZ,44,FALSE)),IF($X$1=4,(VLOOKUP(B171,'X4'!$B:$AZ,44,FALSE)),IF($X$1=5,(VLOOKUP(B171,'X5'!$B:$AZ,44,FALSE)),IF($X$1=6,(VLOOKUP(B171,'X6'!$B:$AZ,44,FALSE)),IF($X$1=7,(VLOOKUP(B171,'X7'!$B:$AZ,44,FALSE)),IF($X$1=8,(VLOOKUP(B171,'X8'!$B:$AZ,44,FALSE)),IF($X$1=9,(VLOOKUP(B171,'X9'!$B:$AZ,44,FALSE)),IF($X$1=10,(VLOOKUP(B171,'X10'!$B:$AZ,44,FALSE)),IF($X$1=11,(VLOOKUP(B171,'X11'!$B:$AZ,44,FALSE)),IF($X$1=12,(VLOOKUP(B171,'X12'!$B:$AZ,44,FALSE)),IF($X$1=13,(VLOOKUP(B171,'X13'!$B:$AZ,44,FALSE)),"B"))))))))))))))=TRUE," ",(IF($X$1=1,(VLOOKUP(B171,'X1'!$B:$AZ,44,FALSE)),IF($X$1=2,(VLOOKUP(B171,'X2'!$B:$AZ,44,FALSE)),IF($X$1=3,(VLOOKUP(B171,'X3'!$B:$AZ,44,FALSE)),IF($X$1=4,(VLOOKUP(B171,'X4'!$B:$AZ,44,FALSE)),IF($X$1=5,(VLOOKUP(B171,'X5'!$B:$AZ,44,FALSE)),IF($X$1=6,(VLOOKUP(B171,'X6'!$B:$AZ,44,FALSE)),IF($X$1=7,(VLOOKUP(B171,'X7'!$B:$AZ,44,FALSE)),IF($X$1=8,(VLOOKUP(B171,'X8'!$B:$AZ,44,FALSE)),IF($X$1=9,(VLOOKUP(B171,'X9'!$B:$AZ,44,FALSE)),IF($X$1=10,(VLOOKUP(B171,'X10'!$B:$AZ,44,FALSE)),IF($X$1=11,(VLOOKUP(B171,'X11'!$B:$AZ,44,FALSE)),IF($X$1=12,(VLOOKUP(B171,'X12'!$B:$AZ,44,FALSE)),IF($X$1=13,(VLOOKUP(B171,'X13'!$B:$AZ,44,FALSE)),"B")))))))))))))))</f>
        <v xml:space="preserve"> </v>
      </c>
      <c r="H171" s="182" t="str">
        <f ca="1">IF(ISERROR(IF($X$1=1,(VLOOKUP(B171,'X1'!$B:$AZ,8,FALSE)),IF($X$1=2,(VLOOKUP(B171,'X2'!$B:$AZ,8,FALSE)),IF($X$1=3,(VLOOKUP(B171,'X3'!$B:$AZ,8,FALSE)),IF($X$1=4,(VLOOKUP(B171,'X4'!$B:$AZ,8,FALSE)),IF($X$1=5,(VLOOKUP(B171,'X5'!$B:$AZ,8,FALSE)),IF($X$1=6,(VLOOKUP(B171,'X6'!$B:$AZ,8,FALSE)),IF($X$1=7,(VLOOKUP(B171,'X7'!$B:$AZ,8,FALSE)),IF($X$1=8,(VLOOKUP(B171,'X8'!$B:$AZ,8,FALSE)),IF($X$1=9,(VLOOKUP(B171,'X9'!$B:$AZ,8,FALSE)),IF($X$1=10,(VLOOKUP(B171,'X10'!$B:$AZ,8,FALSE)),IF($X$1=11,(VLOOKUP(B171,'X11'!$B:$AZ,8,FALSE)),IF($X$1=12,(VLOOKUP(B171,'X12'!$B:$AZ,8,FALSE)),IF($X$1=13,(VLOOKUP(B171,'X13'!$B:$AZ,8,FALSE)),"B"))))))))))))))=TRUE," ",(IF($X$1=1,(VLOOKUP(B171,'X1'!$B:$AZ,8,FALSE)),IF($X$1=2,(VLOOKUP(B171,'X2'!$B:$AZ,8,FALSE)),IF($X$1=3,(VLOOKUP(B171,'X3'!$B:$AZ,8,FALSE)),IF($X$1=4,(VLOOKUP(B171,'X4'!$B:$AZ,8,FALSE)),IF($X$1=5,(VLOOKUP(B171,'X5'!$B:$AZ,8,FALSE)),IF($X$1=6,(VLOOKUP(B171,'X6'!$B:$AZ,8,FALSE)),IF($X$1=7,(VLOOKUP(B171,'X7'!$B:$AZ,8,FALSE)),IF($X$1=8,(VLOOKUP(B171,'X8'!$B:$AZ,8,FALSE)),IF($X$1=9,(VLOOKUP(B171,'X9'!$B:$AZ,8,FALSE)),IF($X$1=10,(VLOOKUP(B171,'X10'!$B:$AZ,8,FALSE)),IF($X$1=11,(VLOOKUP(B171,'X11'!$B:$AZ,8,FALSE)),IF($X$1=12,(VLOOKUP(B171,'X12'!$B:$AZ,8,FALSE)),IF($X$1=13,(VLOOKUP(B171,'X13'!$B:$AZ,8,FALSE)),"B")))))))))))))))</f>
        <v xml:space="preserve"> </v>
      </c>
      <c r="I171" s="183" t="str">
        <f ca="1">IF(ISERROR(IF($X$1=1,(VLOOKUP(B171,'X1'!$B:$AZ,2,FALSE)),IF($X$1=2,(VLOOKUP(B171,'X2'!$B:$AZ,2,FALSE)),IF($X$1=3,(VLOOKUP(B171,'X3'!$B:$AZ,2,FALSE)),IF($X$1=4,(VLOOKUP(B171,'X4'!$B:$AZ,2,FALSE)),IF($X$1=5,(VLOOKUP(B171,'X5'!$B:$AZ,2,FALSE)),IF($X$1=6,(VLOOKUP(B171,'X6'!$B:$AZ,2,FALSE)),IF($X$1=7,(VLOOKUP(B171,'X7'!$B:$AZ,2,FALSE)),IF($X$1=8,(VLOOKUP(B171,'X8'!$B:$AZ,2,FALSE)),IF($X$1=9,(VLOOKUP(B171,'X9'!$B:$AZ,2,FALSE)),IF($X$1=10,(VLOOKUP(B171,'X10'!$B:$AZ,2,FALSE)),IF($X$1=11,(VLOOKUP(B171,'X11'!$B:$AZ,2,FALSE)),IF($X$1=12,(VLOOKUP(B171,'X12'!$B:$AZ,2,FALSE)),IF($X$1=13,(VLOOKUP(B171,'X13'!$B:$AZ,2,FALSE)),"B"))))))))))))))=TRUE," ",(IF($X$1=1,(VLOOKUP(B171,'X1'!$B:$AZ,2,FALSE)),IF($X$1=2,(VLOOKUP(B171,'X2'!$B:$AZ,2,FALSE)),IF($X$1=3,(VLOOKUP(B171,'X3'!$B:$AZ,2,FALSE)),IF($X$1=4,(VLOOKUP(B171,'X4'!$B:$AZ,2,FALSE)),IF($X$1=5,(VLOOKUP(B171,'X5'!$B:$AZ,2,FALSE)),IF($X$1=6,(VLOOKUP(B171,'X6'!$B:$AZ,2,FALSE)),IF($X$1=7,(VLOOKUP(B171,'X7'!$B:$AZ,2,FALSE)),IF($X$1=8,(VLOOKUP(B171,'X8'!$B:$AZ,2,FALSE)),IF($X$1=9,(VLOOKUP(B171,'X9'!$B:$AZ,2,FALSE)),IF($X$1=10,(VLOOKUP(B171,'X10'!$B:$AZ,2,FALSE)),IF($X$1=11,(VLOOKUP(B171,'X11'!$B:$AZ,2,FALSE)),IF($X$1=12,(VLOOKUP(B171,'X12'!$B:$AZ,2,FALSE)),IF($X$1=13,(VLOOKUP(B171,'X13'!$B:$AZ,2,FALSE)),"B")))))))))))))))</f>
        <v xml:space="preserve"> </v>
      </c>
      <c r="J171" s="183" t="str">
        <f ca="1">IF(ISERROR(IF($X$1=1,(VLOOKUP(B171,'X1'!$B:$AZ,3,FALSE)),IF($X$1=2,(VLOOKUP(B171,'X2'!$B:$AZ,3,FALSE)),IF($X$1=3,(VLOOKUP(B171,'X3'!$B:$AZ,3,FALSE)),IF($X$1=4,(VLOOKUP(B171,'X4'!$B:$AZ,3,FALSE)),IF($X$1=5,(VLOOKUP(B171,'X5'!$B:$AZ,3,FALSE)),IF($X$1=6,(VLOOKUP(B171,'X6'!$B:$AZ,3,FALSE)),IF($X$1=7,(VLOOKUP(B171,'X7'!$B:$AZ,3,FALSE)),IF($X$1=8,(VLOOKUP(B171,'X8'!$B:$AZ,3,FALSE)),IF($X$1=9,(VLOOKUP(B171,'X9'!$B:$AZ,3,FALSE)),IF($X$1=10,(VLOOKUP(B171,'X10'!$B:$AZ,3,FALSE)),IF($X$1=11,(VLOOKUP(B171,'X11'!$B:$AZ,3,FALSE)),IF($X$1=12,(VLOOKUP(B171,'X12'!$B:$AZ,3,FALSE)),IF($X$1=13,(VLOOKUP(B171,'X13'!$B:$AZ,3,FALSE)),"B"))))))))))))))=TRUE," ",(IF($X$1=1,(VLOOKUP(B171,'X1'!$B:$AZ,3,FALSE)),IF($X$1=2,(VLOOKUP(B171,'X2'!$B:$AZ,3,FALSE)),IF($X$1=3,(VLOOKUP(B171,'X3'!$B:$AZ,3,FALSE)),IF($X$1=4,(VLOOKUP(B171,'X4'!$B:$AZ,3,FALSE)),IF($X$1=5,(VLOOKUP(B171,'X5'!$B:$AZ,3,FALSE)),IF($X$1=6,(VLOOKUP(B171,'X6'!$B:$AZ,3,FALSE)),IF($X$1=7,(VLOOKUP(B171,'X7'!$B:$AZ,3,FALSE)),IF($X$1=8,(VLOOKUP(B171,'X8'!$B:$AZ,3,FALSE)),IF($X$1=9,(VLOOKUP(B171,'X9'!$B:$AZ,3,FALSE)),IF($X$1=10,(VLOOKUP(B171,'X10'!$B:$AZ,3,FALSE)),IF($X$1=11,(VLOOKUP(B171,'X11'!$B:$AZ,3,FALSE)),IF($X$1=12,(VLOOKUP(B171,'X12'!$B:$AZ,3,FALSE)),IF($X$1=13,(VLOOKUP(B171,'X13'!$B:$AZ,3,FALSE)),"B")))))))))))))))</f>
        <v xml:space="preserve"> </v>
      </c>
      <c r="K171" s="183" t="str">
        <f ca="1">IF(ISERROR(IF($X$1=1,(VLOOKUP(B171,'X1'!$B:$AZ,5,FALSE)),IF($X$1=2,(VLOOKUP(B171,'X2'!$B:$AZ,5,FALSE)),IF($X$1=3,(VLOOKUP(B171,'X3'!$B:$AZ,5,FALSE)),IF($X$1=4,(VLOOKUP(B171,'X4'!$B:$AZ,5,FALSE)),IF($X$1=5,(VLOOKUP(B171,'X5'!$B:$AZ,5,FALSE)),IF($X$1=6,(VLOOKUP(B171,'X6'!$B:$AZ,5,FALSE)),IF($X$1=7,(VLOOKUP(B171,'X7'!$B:$AZ,5,FALSE)),IF($X$1=8,(VLOOKUP(B171,'X8'!$B:$AZ,5,FALSE)),IF($X$1=9,(VLOOKUP(B171,'X9'!$B:$AZ,5,FALSE)),IF($X$1=10,(VLOOKUP(B171,'X10'!$B:$AZ,5,FALSE)),IF($X$1=11,(VLOOKUP(B171,'X11'!$B:$AZ,5,FALSE)),IF($X$1=12,(VLOOKUP(B171,'X12'!$B:$AZ,5,FALSE)),IF($X$1=13,(VLOOKUP(B171,'X13'!$B:$AZ,5,FALSE)),"B"))))))))))))))=TRUE," ",(IF($X$1=1,(VLOOKUP(B171,'X1'!$B:$AZ,5,FALSE)),IF($X$1=2,(VLOOKUP(B171,'X2'!$B:$AZ,5,FALSE)),IF($X$1=3,(VLOOKUP(B171,'X3'!$B:$AZ,5,FALSE)),IF($X$1=4,(VLOOKUP(B171,'X4'!$B:$AZ,5,FALSE)),IF($X$1=5,(VLOOKUP(B171,'X5'!$B:$AZ,5,FALSE)),IF($X$1=6,(VLOOKUP(B171,'X6'!$B:$AZ,5,FALSE)),IF($X$1=7,(VLOOKUP(B171,'X7'!$B:$AZ,5,FALSE)),IF($X$1=8,(VLOOKUP(B171,'X8'!$B:$AZ,5,FALSE)),IF($X$1=9,(VLOOKUP(B171,'X9'!$B:$AZ,5,FALSE)),IF($X$1=10,(VLOOKUP(B171,'X10'!$B:$AZ,5,FALSE)),IF($X$1=11,(VLOOKUP(B171,'X11'!$B:$AZ,5,FALSE)),IF($X$1=12,(VLOOKUP(B171,'X12'!$B:$AZ,5,FALSE)),IF($X$1=13,(VLOOKUP(B171,'X13'!$B:$AZ,5,FALSE)),"B")))))))))))))))</f>
        <v xml:space="preserve"> </v>
      </c>
      <c r="L171" s="184" t="str">
        <f ca="1">IF(ISERROR(IF($X$1=1,(VLOOKUP(B171,'X1'!$B:$AZ,9,FALSE)),IF($X$1=2,(VLOOKUP(B171,'X2'!$B:$AZ,9,FALSE)),IF($X$1=3,(VLOOKUP(B171,'X3'!$B:$AZ,9,FALSE)),IF($X$1=4,(VLOOKUP(B171,'X4'!$B:$AZ,9,FALSE)),IF($X$1=5,(VLOOKUP(B171,'X5'!$B:$AZ,9,FALSE)),IF($X$1=6,(VLOOKUP(B171,'X6'!$B:$AZ,9,FALSE)),IF($X$1=7,(VLOOKUP(B171,'X7'!$B:$AZ,9,FALSE)),IF($X$1=8,(VLOOKUP(B171,'X8'!$B:$AZ,9,FALSE)),IF($X$1=9,(VLOOKUP(B171,'X9'!$B:$AZ,9,FALSE)),IF($X$1=10,(VLOOKUP(B171,'X10'!$B:$AZ,9,FALSE)),IF($X$1=11,(VLOOKUP(B171,'X11'!$B:$AZ,9,FALSE)),IF($X$1=12,(VLOOKUP(B171,'X12'!$B:$AZ,9,FALSE)),IF($X$1=13,(VLOOKUP(B171,'X13'!$B:$AZ,9,FALSE)),"B"))))))))))))))=TRUE," ",(IF($X$1=1,(VLOOKUP(B171,'X1'!$B:$AZ,9,FALSE)),IF($X$1=2,(VLOOKUP(B171,'X2'!$B:$AZ,9,FALSE)),IF($X$1=3,(VLOOKUP(B171,'X3'!$B:$AZ,9,FALSE)),IF($X$1=4,(VLOOKUP(B171,'X4'!$B:$AZ,9,FALSE)),IF($X$1=5,(VLOOKUP(B171,'X5'!$B:$AZ,9,FALSE)),IF($X$1=6,(VLOOKUP(B171,'X6'!$B:$AZ,9,FALSE)),IF($X$1=7,(VLOOKUP(B171,'X7'!$B:$AZ,9,FALSE)),IF($X$1=8,(VLOOKUP(B171,'X8'!$B:$AZ,9,FALSE)),IF($X$1=9,(VLOOKUP(B171,'X9'!$B:$AZ,9,FALSE)),IF($X$1=10,(VLOOKUP(B171,'X10'!$B:$AZ,9,FALSE)),IF($X$1=11,(VLOOKUP(B171,'X11'!$B:$AZ,9,FALSE)),IF($X$1=12,(VLOOKUP(B171,'X12'!$B:$AZ,9,FALSE)),IF($X$1=13,(VLOOKUP(B171,'X13'!$B:$AZ,9,FALSE)),"B")))))))))))))))</f>
        <v xml:space="preserve"> </v>
      </c>
      <c r="M171" s="184" t="str">
        <f ca="1">IF(ISERROR(IF($X$1=1,(VLOOKUP(B171,'X1'!$B:$AZ,10,FALSE)),IF($X$1=2,(VLOOKUP(B171,'X2'!$B:$AZ,10,FALSE)),IF($X$1=3,(VLOOKUP(B171,'X3'!$B:$AZ,10,FALSE)),IF($X$1=4,(VLOOKUP(B171,'X4'!$B:$AZ,10,FALSE)),IF($X$1=5,(VLOOKUP(B171,'X5'!$B:$AZ,10,FALSE)),IF($X$1=6,(VLOOKUP(B171,'X6'!$B:$AZ,10,FALSE)),IF($X$1=7,(VLOOKUP(B171,'X7'!$B:$AZ,10,FALSE)),IF($X$1=8,(VLOOKUP(B171,'X8'!$B:$AZ,10,FALSE)),IF($X$1=9,(VLOOKUP(B171,'X9'!$B:$AZ,10,FALSE)),IF($X$1=10,(VLOOKUP(B171,'X10'!$B:$AZ,10,FALSE)),IF($X$1=11,(VLOOKUP(B171,'X11'!$B:$AZ,10,FALSE)),IF($X$1=12,(VLOOKUP(B171,'X12'!$B:$AZ,10,FALSE)),IF($X$1=13,(VLOOKUP(B171,'X13'!$B:$AZ,10,FALSE)),"B"))))))))))))))=TRUE," ",(IF($X$1=1,(VLOOKUP(B171,'X1'!$B:$AZ,10,FALSE)),IF($X$1=2,(VLOOKUP(B171,'X2'!$B:$AZ,10,FALSE)),IF($X$1=3,(VLOOKUP(B171,'X3'!$B:$AZ,10,FALSE)),IF($X$1=4,(VLOOKUP(B171,'X4'!$B:$AZ,10,FALSE)),IF($X$1=5,(VLOOKUP(B171,'X5'!$B:$AZ,10,FALSE)),IF($X$1=6,(VLOOKUP(B171,'X6'!$B:$AZ,10,FALSE)),IF($X$1=7,(VLOOKUP(B171,'X7'!$B:$AZ,10,FALSE)),IF($X$1=8,(VLOOKUP(B171,'X8'!$B:$AZ,10,FALSE)),IF($X$1=9,(VLOOKUP(B171,'X9'!$B:$AZ,10,FALSE)),IF($X$1=10,(VLOOKUP(B171,'X10'!$B:$AZ,10,FALSE)),IF($X$1=11,(VLOOKUP(B171,'X11'!$B:$AZ,10,FALSE)),IF($X$1=12,(VLOOKUP(B171,'X12'!$B:$AZ,10,FALSE)),IF($X$1=13,(VLOOKUP(B171,'X13'!$B:$AZ,10,FALSE)),"B")))))))))))))))</f>
        <v xml:space="preserve"> </v>
      </c>
      <c r="N171" s="185" t="str">
        <f ca="1">IF(ISERROR(IF($X$1=1,(VLOOKUP(B171,'X1'!$B:$AZ,45,FALSE)),IF($X$1=2,(VLOOKUP(B171,'X2'!$B:$AZ,45,FALSE)),IF($X$1=3,(VLOOKUP(B171,'X3'!$B:$AZ,45,FALSE)),IF($X$1=4,(VLOOKUP(B171,'X4'!$B:$AZ,45,FALSE)),IF($X$1=5,(VLOOKUP(B171,'X5'!$B:$AZ,45,FALSE)),IF($X$1=6,(VLOOKUP(B171,'X6'!$B:$AZ,45,FALSE)),IF($X$1=7,(VLOOKUP(B171,'X7'!$B:$AZ,45,FALSE)),IF($X$1=8,(VLOOKUP(B171,'X8'!$B:$AZ,45,FALSE)),IF($X$1=9,(VLOOKUP(B171,'X9'!$B:$AZ,45,FALSE)),IF($X$1=10,(VLOOKUP(B171,'X10'!$B:$AZ,45,FALSE)),IF($X$1=11,(VLOOKUP(B171,'X11'!$B:$AZ,45,FALSE)),IF($X$1=12,(VLOOKUP(B171,'X12'!$B:$AZ,45,FALSE)),IF($X$1=13,(VLOOKUP(B171,'X13'!$B:$AZ,45,FALSE)),"B"))))))))))))))=TRUE," ",(IF($X$1=1,(VLOOKUP(B171,'X1'!$B:$AZ,45,FALSE)),IF($X$1=2,(VLOOKUP(B171,'X2'!$B:$AZ,45,FALSE)),IF($X$1=3,(VLOOKUP(B171,'X3'!$B:$AZ,45,FALSE)),IF($X$1=4,(VLOOKUP(B171,'X4'!$B:$AZ,45,FALSE)),IF($X$1=5,(VLOOKUP(B171,'X5'!$B:$AZ,45,FALSE)),IF($X$1=6,(VLOOKUP(B171,'X6'!$B:$AZ,45,FALSE)),IF($X$1=7,(VLOOKUP(B171,'X7'!$B:$AZ,45,FALSE)),IF($X$1=8,(VLOOKUP(B171,'X8'!$B:$AZ,45,FALSE)),IF($X$1=9,(VLOOKUP(B171,'X9'!$B:$AZ,45,FALSE)),IF($X$1=10,(VLOOKUP(B171,'X10'!$B:$AZ,45,FALSE)),IF($X$1=11,(VLOOKUP(B171,'X11'!$B:$AZ,45,FALSE)),IF($X$1=12,(VLOOKUP(B171,'X12'!$B:$AZ,45,FALSE)),IF($X$1=13,(VLOOKUP(B171,'X13'!$B:$AZ,45,FALSE)),"B")))))))))))))))</f>
        <v xml:space="preserve"> </v>
      </c>
      <c r="O171" s="184" t="str">
        <f ca="1">IF(ISERROR(IF($X$1=1,(VLOOKUP(B171,'X1'!$B:$AZ,11,FALSE)),IF($X$1=2,(VLOOKUP(B171,'X2'!$B:$AZ,11,FALSE)),IF($X$1=3,(VLOOKUP(B171,'X3'!$B:$AZ,11,FALSE)),IF($X$1=4,(VLOOKUP(B171,'X4'!$B:$AZ,11,FALSE)),IF($X$1=5,(VLOOKUP(B171,'X5'!$B:$AZ,11,FALSE)),IF($X$1=6,(VLOOKUP(B171,'X6'!$B:$AZ,11,FALSE)),IF($X$1=7,(VLOOKUP(B171,'X7'!$B:$AZ,11,FALSE)),IF($X$1=8,(VLOOKUP(B171,'X8'!$B:$AZ,11,FALSE)),IF($X$1=9,(VLOOKUP(B171,'X9'!$B:$AZ,11,FALSE)),IF($X$1=10,(VLOOKUP(B171,'X10'!$B:$AZ,11,FALSE)),IF($X$1=11,(VLOOKUP(B171,'X11'!$B:$AZ,11,FALSE)),IF($X$1=12,(VLOOKUP(B171,'X12'!$B:$AZ,11,FALSE)),IF($X$1=13,(VLOOKUP(B171,'X13'!$B:$AZ,11,FALSE)),"B"))))))))))))))=TRUE," ",(IF($X$1=1,(VLOOKUP(B171,'X1'!$B:$AZ,11,FALSE)),IF($X$1=2,(VLOOKUP(B171,'X2'!$B:$AZ,11,FALSE)),IF($X$1=3,(VLOOKUP(B171,'X3'!$B:$AZ,11,FALSE)),IF($X$1=4,(VLOOKUP(B171,'X4'!$B:$AZ,11,FALSE)),IF($X$1=5,(VLOOKUP(B171,'X5'!$B:$AZ,11,FALSE)),IF($X$1=6,(VLOOKUP(B171,'X6'!$B:$AZ,11,FALSE)),IF($X$1=7,(VLOOKUP(B171,'X7'!$B:$AZ,11,FALSE)),IF($X$1=8,(VLOOKUP(B171,'X8'!$B:$AZ,11,FALSE)),IF($X$1=9,(VLOOKUP(B171,'X9'!$B:$AZ,11,FALSE)),IF($X$1=10,(VLOOKUP(B171,'X10'!$B:$AZ,11,FALSE)),IF($X$1=11,(VLOOKUP(B171,'X11'!$B:$AZ,11,FALSE)),IF($X$1=12,(VLOOKUP(B171,'X12'!$B:$AZ,11,FALSE)),IF($X$1=13,(VLOOKUP(B171,'X13'!$B:$AZ,11,FALSE)),"B")))))))))))))))</f>
        <v xml:space="preserve"> </v>
      </c>
      <c r="P171" s="184" t="str">
        <f ca="1">IF(ISERROR(IF($X$1=1,(VLOOKUP(B171,'X1'!$B:$AZ,12,FALSE)),IF($X$1=2,(VLOOKUP(B171,'X2'!$B:$AZ,12,FALSE)),IF($X$1=3,(VLOOKUP(B171,'X3'!$B:$AZ,12,FALSE)),IF($X$1=4,(VLOOKUP(B171,'X4'!$B:$AZ,12,FALSE)),IF($X$1=5,(VLOOKUP(B171,'X5'!$B:$AZ,12,FALSE)),IF($X$1=6,(VLOOKUP(B171,'X6'!$B:$AZ,12,FALSE)),IF($X$1=7,(VLOOKUP(B171,'X7'!$B:$AZ,12,FALSE)),IF($X$1=8,(VLOOKUP(B171,'X8'!$B:$AZ,12,FALSE)),IF($X$1=9,(VLOOKUP(B171,'X9'!$B:$AZ,12,FALSE)),IF($X$1=10,(VLOOKUP(B171,'X10'!$B:$AZ,12,FALSE)),IF($X$1=11,(VLOOKUP(B171,'X11'!$B:$AZ,12,FALSE)),IF($X$1=12,(VLOOKUP(B171,'X12'!$B:$AZ,12,FALSE)),IF($X$1=13,(VLOOKUP(B171,'X13'!$B:$AZ,12,FALSE)),"B"))))))))))))))=TRUE," ",(IF($X$1=1,(VLOOKUP(B171,'X1'!$B:$AZ,12,FALSE)),IF($X$1=2,(VLOOKUP(B171,'X2'!$B:$AZ,12,FALSE)),IF($X$1=3,(VLOOKUP(B171,'X3'!$B:$AZ,12,FALSE)),IF($X$1=4,(VLOOKUP(B171,'X4'!$B:$AZ,12,FALSE)),IF($X$1=5,(VLOOKUP(B171,'X5'!$B:$AZ,12,FALSE)),IF($X$1=6,(VLOOKUP(B171,'X6'!$B:$AZ,12,FALSE)),IF($X$1=7,(VLOOKUP(B171,'X7'!$B:$AZ,12,FALSE)),IF($X$1=8,(VLOOKUP(B171,'X8'!$B:$AZ,12,FALSE)),IF($X$1=9,(VLOOKUP(B171,'X9'!$B:$AZ,12,FALSE)),IF($X$1=10,(VLOOKUP(B171,'X10'!$B:$AZ,12,FALSE)),IF($X$1=11,(VLOOKUP(B171,'X11'!$B:$AZ,12,FALSE)),IF($X$1=12,(VLOOKUP(B171,'X12'!$B:$AZ,12,FALSE)),IF($X$1=13,(VLOOKUP(B171,'X13'!$B:$AZ,12,FALSE)),"B")))))))))))))))</f>
        <v xml:space="preserve"> </v>
      </c>
      <c r="Q171" s="185" t="str">
        <f ca="1">IF(ISERROR(IF($X$1=1,(VLOOKUP(B171,'X1'!$B:$AZ,46,FALSE)),IF($X$1=2,(VLOOKUP(B171,'X2'!$B:$AZ,46,FALSE)),IF($X$1=3,(VLOOKUP(B171,'X3'!$B:$AZ,46,FALSE)),IF($X$1=4,(VLOOKUP(B171,'X4'!$B:$AZ,46,FALSE)),IF($X$1=5,(VLOOKUP(B171,'X5'!$B:$AZ,46,FALSE)),IF($X$1=6,(VLOOKUP(B171,'X6'!$B:$AZ,46,FALSE)),IF($X$1=7,(VLOOKUP(B171,'X7'!$B:$AZ,46,FALSE)),IF($X$1=8,(VLOOKUP(B171,'X8'!$B:$AZ,46,FALSE)),IF($X$1=9,(VLOOKUP(B171,'X9'!$B:$AZ,46,FALSE)),IF($X$1=10,(VLOOKUP(B171,'X10'!$B:$AZ,46,FALSE)),IF($X$1=11,(VLOOKUP(B171,'X11'!$B:$AZ,46,FALSE)),IF($X$1=12,(VLOOKUP(B171,'X12'!$B:$AZ,46,FALSE)),IF($X$1=13,(VLOOKUP(B171,'X13'!$B:$AZ,46,FALSE)),"B"))))))))))))))=TRUE," ",(IF($X$1=1,(VLOOKUP(B171,'X1'!$B:$AZ,46,FALSE)),IF($X$1=2,(VLOOKUP(B171,'X2'!$B:$AZ,46,FALSE)),IF($X$1=3,(VLOOKUP(B171,'X3'!$B:$AZ,46,FALSE)),IF($X$1=4,(VLOOKUP(B171,'X4'!$B:$AZ,46,FALSE)),IF($X$1=5,(VLOOKUP(B171,'X5'!$B:$AZ,46,FALSE)),IF($X$1=6,(VLOOKUP(B171,'X6'!$B:$AZ,46,FALSE)),IF($X$1=7,(VLOOKUP(B171,'X7'!$B:$AZ,46,FALSE)),IF($X$1=8,(VLOOKUP(B171,'X8'!$B:$AZ,46,FALSE)),IF($X$1=9,(VLOOKUP(B171,'X9'!$B:$AZ,46,FALSE)),IF($X$1=10,(VLOOKUP(B171,'X10'!$B:$AZ,46,FALSE)),IF($X$1=11,(VLOOKUP(B171,'X11'!$B:$AZ,46,FALSE)),IF($X$1=12,(VLOOKUP(B171,'X12'!$B:$AZ,46,FALSE)),IF($X$1=13,(VLOOKUP(B171,'X13'!$B:$AZ,46,FALSE)),"B")))))))))))))))</f>
        <v xml:space="preserve"> </v>
      </c>
      <c r="R171" s="185" t="str">
        <f ca="1">IF(ISERROR(IF($X$1=1,(VLOOKUP(B171,'X1'!$B:$AZ,15,FALSE)),IF($X$1=2,(VLOOKUP(B171,'X2'!$B:$AZ,15,FALSE)),IF($X$1=3,(VLOOKUP(B171,'X3'!$B:$AZ,15,FALSE)),IF($X$1=4,(VLOOKUP(B171,'X4'!$B:$AZ,15,FALSE)),IF($X$1=5,(VLOOKUP(B171,'X5'!$B:$AZ,15,FALSE)),IF($X$1=6,(VLOOKUP(B171,'X6'!$B:$AZ,15,FALSE)),IF($X$1=7,(VLOOKUP(B171,'X7'!$B:$AZ,15,FALSE)),IF($X$1=8,(VLOOKUP(B171,'X8'!$B:$AZ,15,FALSE)),IF($X$1=9,(VLOOKUP(B171,'X9'!$B:$AZ,15,FALSE)),IF($X$1=10,(VLOOKUP(B171,'X10'!$B:$AZ,15,FALSE)),IF($X$1=11,(VLOOKUP(B171,'X11'!$B:$AZ,15,FALSE)),IF($X$1=12,(VLOOKUP(B171,'X12'!$B:$AZ,15,FALSE)),IF($X$1=13,(VLOOKUP(B171,'X13'!$B:$AZ,15,FALSE)),"B"))))))))))))))=TRUE," ",(IF($X$1=1,(VLOOKUP(B171,'X1'!$B:$AZ,15,FALSE)),IF($X$1=2,(VLOOKUP(B171,'X2'!$B:$AZ,15,FALSE)),IF($X$1=3,(VLOOKUP(B171,'X3'!$B:$AZ,15,FALSE)),IF($X$1=4,(VLOOKUP(B171,'X4'!$B:$AZ,15,FALSE)),IF($X$1=5,(VLOOKUP(B171,'X5'!$B:$AZ,15,FALSE)),IF($X$1=6,(VLOOKUP(B171,'X6'!$B:$AZ,15,FALSE)),IF($X$1=7,(VLOOKUP(B171,'X7'!$B:$AZ,15,FALSE)),IF($X$1=8,(VLOOKUP(B171,'X8'!$B:$AZ,15,FALSE)),IF($X$1=9,(VLOOKUP(B171,'X9'!$B:$AZ,15,FALSE)),IF($X$1=10,(VLOOKUP(B171,'X10'!$B:$AZ,15,FALSE)),IF($X$1=11,(VLOOKUP(B171,'X11'!$B:$AZ,15,FALSE)),IF($X$1=12,(VLOOKUP(B171,'X12'!$B:$AZ,15,FALSE)),IF($X$1=13,(VLOOKUP(B171,'X13'!$B:$AZ,15,FALSE)),"B")))))))))))))))</f>
        <v xml:space="preserve"> </v>
      </c>
      <c r="S171" s="185" t="str">
        <f ca="1">IF(ISERROR(IF((IF($X$1=1,(VLOOKUP(B171,'X1'!$B:$AZ,14,FALSE)),(IF($X$1=2,(VLOOKUP(B171,'X2'!$B:$AZ,14,FALSE)),(IF($X$1=3,(VLOOKUP(B171,'X3'!$B:$AZ,14,FALSE)),(IF($X$1=4,(VLOOKUP(B171,'X4'!$B:$AZ,14,FALSE)),(IF($X$1=5,(VLOOKUP(B171,'X5'!$B:$AZ,14,FALSE)),(IF($X$1=6,(VLOOKUP(B171,'X6'!$B:$AZ,14,FALSE)),(IF($X$1=7,(VLOOKUP(B171,'X7'!$B:$AZ,14,FALSE)),(IF($X$1=8,(VLOOKUP(B171,'X8'!$B:$AZ,14,FALSE)),(IF($X$1=9,(VLOOKUP(B171,'X9'!$B:$AZ,14,FALSE)),(IF($X$1=10,(VLOOKUP(B171,'X10'!$B:$AZ,14,FALSE)),(IF($X$1=11,(VLOOKUP(B171,'X11'!$B:$AZ,14,FALSE)),(IF($X$1=12,(VLOOKUP(B171,'X12'!$B:$AZ,14,FALSE)),(VLOOKUP(B171,'X13'!$B:$AZ,14,FALSE))))))))))))))))))))))))))=$V$1," ",(IF($X$1=1,(VLOOKUP(B171,'X1'!$B:$AZ,14,FALSE)),(IF($X$1=2,(VLOOKUP(B171,'X2'!$B:$AZ,14,FALSE)),(IF($X$1=3,(VLOOKUP(B171,'X3'!$B:$AZ,14,FALSE)),(IF($X$1=4,(VLOOKUP(B171,'X4'!$B:$AZ,14,FALSE)),(IF($X$1=5,(VLOOKUP(B171,'X5'!$B:$AZ,14,FALSE)),(IF($X$1=6,(VLOOKUP(B171,'X6'!$B:$AZ,14,FALSE)),(IF($X$1=7,(VLOOKUP(B171,'X7'!$B:$AZ,14,FALSE)),(IF($X$1=8,(VLOOKUP(B171,'X8'!$B:$AZ,14,FALSE)),(IF($X$1=9,(VLOOKUP(B171,'X9'!$B:$AZ,14,FALSE)),(IF($X$1=10,(VLOOKUP(B171,'X10'!$B:$AZ,14,FALSE)),(IF($X$1=11,(VLOOKUP(B171,'X11'!$B:$AZ,14,FALSE)),(IF($X$1=12,(VLOOKUP(B171,'X12'!$B:$AZ,14,FALSE)),(VLOOKUP(B171,'X13'!$B:$AZ,14,FALSE))))))))))))))))))))))))))))=TRUE," ",(IF((IF($X$1=1,(VLOOKUP(B171,'X1'!$B:$AZ,14,FALSE)),(IF($X$1=2,(VLOOKUP(B171,'X2'!$B:$AZ,14,FALSE)),(IF($X$1=3,(VLOOKUP(B171,'X3'!$B:$AZ,14,FALSE)),(IF($X$1=4,(VLOOKUP(B171,'X4'!$B:$AZ,14,FALSE)),(IF($X$1=5,(VLOOKUP(B171,'X5'!$B:$AZ,14,FALSE)),(IF($X$1=6,(VLOOKUP(B171,'X6'!$B:$AZ,14,FALSE)),(IF($X$1=7,(VLOOKUP(B171,'X7'!$B:$AZ,14,FALSE)),(IF($X$1=8,(VLOOKUP(B171,'X8'!$B:$AZ,14,FALSE)),(IF($X$1=9,(VLOOKUP(B171,'X9'!$B:$AZ,14,FALSE)),(IF($X$1=10,(VLOOKUP(B171,'X10'!$B:$AZ,14,FALSE)),(IF($X$1=11,(VLOOKUP(B171,'X11'!$B:$AZ,14,FALSE)),(IF($X$1=12,(VLOOKUP(B171,'X12'!$B:$AZ,14,FALSE)),(VLOOKUP(B171,'X13'!$B:$AZ,14,FALSE))))))))))))))))))))))))))=$V$1," ",(IF($X$1=1,(VLOOKUP(B171,'X1'!$B:$AZ,14,FALSE)),(IF($X$1=2,(VLOOKUP(B171,'X2'!$B:$AZ,14,FALSE)),(IF($X$1=3,(VLOOKUP(B171,'X3'!$B:$AZ,14,FALSE)),(IF($X$1=4,(VLOOKUP(B171,'X4'!$B:$AZ,14,FALSE)),(IF($X$1=5,(VLOOKUP(B171,'X5'!$B:$AZ,14,FALSE)),(IF($X$1=6,(VLOOKUP(B171,'X6'!$B:$AZ,14,FALSE)),(IF($X$1=7,(VLOOKUP(B171,'X7'!$B:$AZ,14,FALSE)),(IF($X$1=8,(VLOOKUP(B171,'X8'!$B:$AZ,14,FALSE)),(IF($X$1=9,(VLOOKUP(B171,'X9'!$B:$AZ,14,FALSE)),(IF($X$1=10,(VLOOKUP(B171,'X10'!$B:$AZ,14,FALSE)),(IF($X$1=11,(VLOOKUP(B171,'X11'!$B:$AZ,14,FALSE)),(IF($X$1=12,(VLOOKUP(B171,'X12'!$B:$AZ,14,FALSE)),(VLOOKUP(B171,'X13'!$B:$AZ,14,FALSE)))))))))))))))))))))))))))))</f>
        <v xml:space="preserve"> </v>
      </c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</row>
    <row r="172" spans="1:67" ht="14.1" customHeight="1" x14ac:dyDescent="0.2">
      <c r="A172" s="156" t="s">
        <v>1058</v>
      </c>
      <c r="B172" s="122" t="str">
        <f>IF(ISERROR(IF($U$16=1,(VLOOKUP(A172,$AC$89:$AH$125,2,FALSE)),IF((IF($X$1=1,'X1'!B131,(IF($X$1=2,'X2'!B131,(IF($X$1=3,'X3'!B131,(IF($X$1=4,'X4'!B131,(IF($X$1=5,'X5'!B131,(IF($X$1=6,'X6'!B131,(IF($X$1=7,'X7'!B131,(IF($X$1=8,'X8'!B131,(IF($X$1=9,'X9'!B131,(IF($X$1=10,'X10'!B131,(IF($X$1=11,'X11'!B131,(IF($X$1=12,'X12'!B131,'X13'!B131))))))))))))))))))))))))="","",(IF($X$1=1,'X1'!B131,(IF($X$1=2,'X2'!B131,(IF($X$1=3,'X3'!B131,(IF($X$1=4,'X4'!B131,(IF($X$1=5,'X5'!B131,(IF($X$1=6,'X6'!B131,(IF($X$1=7,'X7'!B131,(IF($X$1=8,'X8'!B131,(IF($X$1=9,'X9'!B131,(IF($X$1=10,'X10'!B131,(IF($X$1=11,'X11'!B131,(IF($X$1=12,'X12'!B131,'X13'!B131)))))))))))))))))))))))))))=TRUE," ",(IF($U$16=1,(VLOOKUP(A172,$AC$89:$AH$125,2,FALSE)),IF((IF($X$1=1,'X1'!B131,(IF($X$1=2,'X2'!B131,(IF($X$1=3,'X3'!B131,(IF($X$1=4,'X4'!B131,(IF($X$1=5,'X5'!B131,(IF($X$1=6,'X6'!B131,(IF($X$1=7,'X7'!B131,(IF($X$1=8,'X8'!B131,(IF($X$1=9,'X9'!B131,(IF($X$1=10,'X10'!B131,(IF($X$1=11,'X11'!B131,(IF($X$1=12,'X12'!B131,'X13'!B131))))))))))))))))))))))))="","",(IF($X$1=1,'X1'!B131,(IF($X$1=2,'X2'!B131,(IF($X$1=3,'X3'!B131,(IF($X$1=4,'X4'!B131,(IF($X$1=5,'X5'!B131,(IF($X$1=6,'X6'!B131,(IF($X$1=7,'X7'!B131,(IF($X$1=8,'X8'!B131,(IF($X$1=9,'X9'!B131,(IF($X$1=10,'X10'!B131,(IF($X$1=11,'X11'!B131,(IF($X$1=12,'X12'!B131,'X13'!B131))))))))))))))))))))))))))))</f>
        <v/>
      </c>
      <c r="C172" s="181" t="str">
        <f ca="1">IF(ISERROR(IF($X$1=1,(VLOOKUP(B172,'X1'!$B:$AZ,47,FALSE)),IF($X$1=2,(VLOOKUP(B172,'X2'!$B:$AZ,47,FALSE)),IF($X$1=3,(VLOOKUP(B172,'X3'!$B:$AZ,47,FALSE)),IF($X$1=4,(VLOOKUP(B172,'X4'!$B:$AZ,47,FALSE)),IF($X$1=5,(VLOOKUP(B172,'X5'!$B:$AZ,47,FALSE)),IF($X$1=6,(VLOOKUP(B172,'X6'!$B:$AZ,47,FALSE)),IF($X$1=7,(VLOOKUP(B172,'X7'!$B:$AZ,47,FALSE)),IF($X$1=8,(VLOOKUP(B172,'X8'!$B:$AZ,47,FALSE)),IF($X$1=9,(VLOOKUP(B172,'X9'!$B:$AZ,47,FALSE)),IF($X$1=10,(VLOOKUP(B172,'X10'!$B:$AZ,47,FALSE)),IF($X$1=11,(VLOOKUP(B172,'X11'!$B:$AZ,47,FALSE)),IF($X$1=12,(VLOOKUP(B172,'X12'!$B:$AZ,47,FALSE)),IF($X$1=13,(VLOOKUP(B172,'X13'!$B:$AZ,47,FALSE)),"B"))))))))))))))=TRUE," ",(IF($X$1=1,(VLOOKUP(B172,'X1'!$B:$AZ,47,FALSE)),IF($X$1=2,(VLOOKUP(B172,'X2'!$B:$AZ,47,FALSE)),IF($X$1=3,(VLOOKUP(B172,'X3'!$B:$AZ,47,FALSE)),IF($X$1=4,(VLOOKUP(B172,'X4'!$B:$AZ,47,FALSE)),IF($X$1=5,(VLOOKUP(B172,'X5'!$B:$AZ,47,FALSE)),IF($X$1=6,(VLOOKUP(B172,'X6'!$B:$AZ,47,FALSE)),IF($X$1=7,(VLOOKUP(B172,'X7'!$B:$AZ,47,FALSE)),IF($X$1=8,(VLOOKUP(B172,'X8'!$B:$AZ,47,FALSE)),IF($X$1=9,(VLOOKUP(B172,'X9'!$B:$AZ,47,FALSE)),IF($X$1=10,(VLOOKUP(B172,'X10'!$B:$AZ,47,FALSE)),IF($X$1=11,(VLOOKUP(B172,'X11'!$B:$AZ,47,FALSE)),IF($X$1=12,(VLOOKUP(B172,'X12'!$B:$AZ,47,FALSE)),IF($X$1=13,(VLOOKUP(B172,'X13'!$B:$AZ,47,FALSE)),"B")))))))))))))))</f>
        <v xml:space="preserve"> </v>
      </c>
      <c r="D172" s="181" t="str">
        <f ca="1">IF(ISERROR(IF($X$1=1,(VLOOKUP(B172,'X1'!$B:$AP,41,FALSE)),IF($X$1=2,(VLOOKUP(B172,'X2'!$B:$AP,41,FALSE)),IF($X$1=3,(VLOOKUP(B172,'X3'!$B:$AP,41,FALSE)),IF($X$1=4,(VLOOKUP(B172,'X4'!$B:$AP,41,FALSE)),IF($X$1=5,(VLOOKUP(B172,'X5'!$B:$AP,41,FALSE)),IF($X$1=6,(VLOOKUP(B172,'X6'!$B:$AP,41,FALSE)),IF($X$1=7,(VLOOKUP(B172,'X7'!$B:$AP,41,FALSE)),IF($X$1=8,(VLOOKUP(B172,'X8'!$B:$AP,41,FALSE)),IF($X$1=9,(VLOOKUP(B172,'X9'!$B:$AP,41,FALSE)),IF($X$1=10,(VLOOKUP(B172,'X10'!$B:$AP,41,FALSE)),IF($X$1=11,(VLOOKUP(B172,'X11'!$B:$AP,41,FALSE)),IF($X$1=12,(VLOOKUP(B172,'X12'!$B:$AP,41,FALSE)),IF($X$1=13,(VLOOKUP(B172,'X13'!$B:$AP,41,FALSE)),"B"))))))))))))))=TRUE," ",(IF($X$1=1,(VLOOKUP(B172,'X1'!$B:$AP,41,FALSE)),IF($X$1=2,(VLOOKUP(B172,'X2'!$B:$AP,41,FALSE)),IF($X$1=3,(VLOOKUP(B172,'X3'!$B:$AP,41,FALSE)),IF($X$1=4,(VLOOKUP(B172,'X4'!$B:$AP,41,FALSE)),IF($X$1=5,(VLOOKUP(B172,'X5'!$B:$AP,41,FALSE)),IF($X$1=6,(VLOOKUP(B172,'X6'!$B:$AP,41,FALSE)),IF($X$1=7,(VLOOKUP(B172,'X7'!$B:$AP,41,FALSE)),IF($X$1=8,(VLOOKUP(B172,'X8'!$B:$AP,41,FALSE)),IF($X$1=9,(VLOOKUP(B172,'X9'!$B:$AP,41,FALSE)),IF($X$1=10,(VLOOKUP(B172,'X10'!$B:$AP,41,FALSE)),IF($X$1=11,(VLOOKUP(B172,'X11'!$B:$AP,41,FALSE)),IF($X$1=12,(VLOOKUP(B172,'X12'!$B:$AP,41,FALSE)),IF($X$1=13,(VLOOKUP(B172,'X13'!$B:$AP,41,FALSE)),"B")))))))))))))))</f>
        <v xml:space="preserve"> </v>
      </c>
      <c r="E172" s="182" t="str">
        <f ca="1">IF(ISERROR(IF($X$1=1,(VLOOKUP(B172,'X1'!$B:$AP,7,FALSE)),IF($X$1=2,(VLOOKUP(B172,'X2'!$B:$AP,7,FALSE)),IF($X$1=3,(VLOOKUP(B172,'X3'!$B:$AP,7,FALSE)),IF($X$1=4,(VLOOKUP(B172,'X4'!$B:$AP,7,FALSE)),IF($X$1=5,(VLOOKUP(B172,'X5'!$B:$AP,7,FALSE)),IF($X$1=6,(VLOOKUP(B172,'X6'!$B:$AP,7,FALSE)),IF($X$1=7,(VLOOKUP(B172,'X7'!$B:$AP,7,FALSE)),IF($X$1=8,(VLOOKUP(B172,'X8'!$B:$AP,7,FALSE)),IF($X$1=9,(VLOOKUP(B172,'X9'!$B:$AP,7,FALSE)),IF($X$1=10,(VLOOKUP(B172,'X10'!$B:$AP,7,FALSE)),IF($X$1=11,(VLOOKUP(B172,'X11'!$B:$AP,7,FALSE)),IF($X$1=12,(VLOOKUP(B172,'X12'!$B:$AP,7,FALSE)),IF($X$1=13,(VLOOKUP(B172,'X13'!$B:$AP,7,FALSE)),"B"))))))))))))))=TRUE," ",(IF($X$1=1,(VLOOKUP(B172,'X1'!$B:$AP,7,FALSE)),IF($X$1=2,(VLOOKUP(B172,'X2'!$B:$AP,7,FALSE)),IF($X$1=3,(VLOOKUP(B172,'X3'!$B:$AP,7,FALSE)),IF($X$1=4,(VLOOKUP(B172,'X4'!$B:$AP,7,FALSE)),IF($X$1=5,(VLOOKUP(B172,'X5'!$B:$AP,7,FALSE)),IF($X$1=6,(VLOOKUP(B172,'X6'!$B:$AP,7,FALSE)),IF($X$1=7,(VLOOKUP(B172,'X7'!$B:$AP,7,FALSE)),IF($X$1=8,(VLOOKUP(B172,'X8'!$B:$AP,7,FALSE)),IF($X$1=9,(VLOOKUP(B172,'X9'!$B:$AP,7,FALSE)),IF($X$1=10,(VLOOKUP(B172,'X10'!$B:$AP,7,FALSE)),IF($X$1=11,(VLOOKUP(B172,'X11'!$B:$AP,7,FALSE)),IF($X$1=12,(VLOOKUP(B172,'X12'!$B:$AP,7,FALSE)),IF($X$1=13,(VLOOKUP(B172,'X13'!$B:$AP,7,FALSE)),"B")))))))))))))))</f>
        <v xml:space="preserve"> </v>
      </c>
      <c r="F172" s="182" t="str">
        <f ca="1">IF(ISERROR(IF((IF($X$1=1,(VLOOKUP(B172,'X1'!$B:$AO,6,FALSE)),(IF($X$1=2,(VLOOKUP(B172,'X2'!$B:$AO,6,FALSE)),(IF($X$1=3,(VLOOKUP(B172,'X3'!$B:$AO,6,FALSE)),(IF($X$1=4,(VLOOKUP(B172,'X4'!$B:$AO,6,FALSE)),(IF($X$1=5,(VLOOKUP(B172,'X5'!$B:$AO,6,FALSE)),(IF($X$1=6,(VLOOKUP(B172,'X6'!$B:$AO,6,FALSE)),(IF($X$1=7,(VLOOKUP(B172,'X7'!$B:$AO,6,FALSE)),(IF($X$1=8,(VLOOKUP(B172,'X8'!$B:$AO,6,FALSE)),(IF($X$1=9,(VLOOKUP(B172,'X9'!$B:$AO,6,FALSE)),(IF($X$1=10,(VLOOKUP(B172,'X10'!$B:$AO,6,FALSE)),(IF($X$1=11,(VLOOKUP(B172,'X11'!$B:$AO,6,FALSE)),(IF($X$1=12,(VLOOKUP(B172,'X12'!$B:$AO,6,FALSE)),(VLOOKUP(B172,'X13'!$B:$AO,6,FALSE))))))))))))))))))))))))))=$V$1," ",(IF($X$1=1,(VLOOKUP(B172,'X1'!$B:$AO,6,FALSE)),(IF($X$1=2,(VLOOKUP(B172,'X2'!$B:$AO,6,FALSE)),(IF($X$1=3,(VLOOKUP(B172,'X3'!$B:$AO,6,FALSE)),(IF($X$1=4,(VLOOKUP(B172,'X4'!$B:$AO,6,FALSE)),(IF($X$1=5,(VLOOKUP(B172,'X5'!$B:$AO,6,FALSE)),(IF($X$1=6,(VLOOKUP(B172,'X6'!$B:$AO,6,FALSE)),(IF($X$1=7,(VLOOKUP(B172,'X7'!$B:$AO,6,FALSE)),(IF($X$1=8,(VLOOKUP(B172,'X8'!$B:$AO,6,FALSE)),(IF($X$1=9,(VLOOKUP(B172,'X9'!$B:$AO,6,FALSE)),(IF($X$1=10,(VLOOKUP(B172,'X10'!$B:$AO,6,FALSE)),(IF($X$1=11,(VLOOKUP(B172,'X11'!$B:$AO,6,FALSE)),(IF($X$1=12,(VLOOKUP(B172,'X12'!$B:$AO,6,FALSE)),(VLOOKUP(B172,'X13'!$B:$AO,6,FALSE))))))))))))))))))))))))))))=TRUE," ",(IF((IF($X$1=1,(VLOOKUP(B172,'X1'!$B:$AO,6,FALSE)),(IF($X$1=2,(VLOOKUP(B172,'X2'!$B:$AO,6,FALSE)),(IF($X$1=3,(VLOOKUP(B172,'X3'!$B:$AO,6,FALSE)),(IF($X$1=4,(VLOOKUP(B172,'X4'!$B:$AO,6,FALSE)),(IF($X$1=5,(VLOOKUP(B172,'X5'!$B:$AO,6,FALSE)),(IF($X$1=6,(VLOOKUP(B172,'X6'!$B:$AO,6,FALSE)),(IF($X$1=7,(VLOOKUP(B172,'X7'!$B:$AO,6,FALSE)),(IF($X$1=8,(VLOOKUP(B172,'X8'!$B:$AO,6,FALSE)),(IF($X$1=9,(VLOOKUP(B172,'X9'!$B:$AO,6,FALSE)),(IF($X$1=10,(VLOOKUP(B172,'X10'!$B:$AO,6,FALSE)),(IF($X$1=11,(VLOOKUP(B172,'X11'!$B:$AO,6,FALSE)),(IF($X$1=12,(VLOOKUP(B172,'X12'!$B:$AO,6,FALSE)),(VLOOKUP(B172,'X13'!$B:$AO,6,FALSE))))))))))))))))))))))))))=$V$1," ",(IF($X$1=1,(VLOOKUP(B172,'X1'!$B:$AO,6,FALSE)),(IF($X$1=2,(VLOOKUP(B172,'X2'!$B:$AO,6,FALSE)),(IF($X$1=3,(VLOOKUP(B172,'X3'!$B:$AO,6,FALSE)),(IF($X$1=4,(VLOOKUP(B172,'X4'!$B:$AO,6,FALSE)),(IF($X$1=5,(VLOOKUP(B172,'X5'!$B:$AO,6,FALSE)),(IF($X$1=6,(VLOOKUP(B172,'X6'!$B:$AO,6,FALSE)),(IF($X$1=7,(VLOOKUP(B172,'X7'!$B:$AO,6,FALSE)),(IF($X$1=8,(VLOOKUP(B172,'X8'!$B:$AO,6,FALSE)),(IF($X$1=9,(VLOOKUP(B172,'X9'!$B:$AO,6,FALSE)),(IF($X$1=10,(VLOOKUP(B172,'X10'!$B:$AO,6,FALSE)),(IF($X$1=11,(VLOOKUP(B172,'X11'!$B:$AO,6,FALSE)),(IF($X$1=12,(VLOOKUP(B172,'X12'!$B:$AO,6,FALSE)),(VLOOKUP(B172,'X13'!$B:$AO,6,FALSE)))))))))))))))))))))))))))))</f>
        <v xml:space="preserve"> </v>
      </c>
      <c r="G172" s="182" t="str">
        <f ca="1">IF(ISERROR(IF($X$1=1,(VLOOKUP(B172,'X1'!$B:$AZ,44,FALSE)),IF($X$1=2,(VLOOKUP(B172,'X2'!$B:$AZ,44,FALSE)),IF($X$1=3,(VLOOKUP(B172,'X3'!$B:$AZ,44,FALSE)),IF($X$1=4,(VLOOKUP(B172,'X4'!$B:$AZ,44,FALSE)),IF($X$1=5,(VLOOKUP(B172,'X5'!$B:$AZ,44,FALSE)),IF($X$1=6,(VLOOKUP(B172,'X6'!$B:$AZ,44,FALSE)),IF($X$1=7,(VLOOKUP(B172,'X7'!$B:$AZ,44,FALSE)),IF($X$1=8,(VLOOKUP(B172,'X8'!$B:$AZ,44,FALSE)),IF($X$1=9,(VLOOKUP(B172,'X9'!$B:$AZ,44,FALSE)),IF($X$1=10,(VLOOKUP(B172,'X10'!$B:$AZ,44,FALSE)),IF($X$1=11,(VLOOKUP(B172,'X11'!$B:$AZ,44,FALSE)),IF($X$1=12,(VLOOKUP(B172,'X12'!$B:$AZ,44,FALSE)),IF($X$1=13,(VLOOKUP(B172,'X13'!$B:$AZ,44,FALSE)),"B"))))))))))))))=TRUE," ",(IF($X$1=1,(VLOOKUP(B172,'X1'!$B:$AZ,44,FALSE)),IF($X$1=2,(VLOOKUP(B172,'X2'!$B:$AZ,44,FALSE)),IF($X$1=3,(VLOOKUP(B172,'X3'!$B:$AZ,44,FALSE)),IF($X$1=4,(VLOOKUP(B172,'X4'!$B:$AZ,44,FALSE)),IF($X$1=5,(VLOOKUP(B172,'X5'!$B:$AZ,44,FALSE)),IF($X$1=6,(VLOOKUP(B172,'X6'!$B:$AZ,44,FALSE)),IF($X$1=7,(VLOOKUP(B172,'X7'!$B:$AZ,44,FALSE)),IF($X$1=8,(VLOOKUP(B172,'X8'!$B:$AZ,44,FALSE)),IF($X$1=9,(VLOOKUP(B172,'X9'!$B:$AZ,44,FALSE)),IF($X$1=10,(VLOOKUP(B172,'X10'!$B:$AZ,44,FALSE)),IF($X$1=11,(VLOOKUP(B172,'X11'!$B:$AZ,44,FALSE)),IF($X$1=12,(VLOOKUP(B172,'X12'!$B:$AZ,44,FALSE)),IF($X$1=13,(VLOOKUP(B172,'X13'!$B:$AZ,44,FALSE)),"B")))))))))))))))</f>
        <v xml:space="preserve"> </v>
      </c>
      <c r="H172" s="182" t="str">
        <f ca="1">IF(ISERROR(IF($X$1=1,(VLOOKUP(B172,'X1'!$B:$AZ,8,FALSE)),IF($X$1=2,(VLOOKUP(B172,'X2'!$B:$AZ,8,FALSE)),IF($X$1=3,(VLOOKUP(B172,'X3'!$B:$AZ,8,FALSE)),IF($X$1=4,(VLOOKUP(B172,'X4'!$B:$AZ,8,FALSE)),IF($X$1=5,(VLOOKUP(B172,'X5'!$B:$AZ,8,FALSE)),IF($X$1=6,(VLOOKUP(B172,'X6'!$B:$AZ,8,FALSE)),IF($X$1=7,(VLOOKUP(B172,'X7'!$B:$AZ,8,FALSE)),IF($X$1=8,(VLOOKUP(B172,'X8'!$B:$AZ,8,FALSE)),IF($X$1=9,(VLOOKUP(B172,'X9'!$B:$AZ,8,FALSE)),IF($X$1=10,(VLOOKUP(B172,'X10'!$B:$AZ,8,FALSE)),IF($X$1=11,(VLOOKUP(B172,'X11'!$B:$AZ,8,FALSE)),IF($X$1=12,(VLOOKUP(B172,'X12'!$B:$AZ,8,FALSE)),IF($X$1=13,(VLOOKUP(B172,'X13'!$B:$AZ,8,FALSE)),"B"))))))))))))))=TRUE," ",(IF($X$1=1,(VLOOKUP(B172,'X1'!$B:$AZ,8,FALSE)),IF($X$1=2,(VLOOKUP(B172,'X2'!$B:$AZ,8,FALSE)),IF($X$1=3,(VLOOKUP(B172,'X3'!$B:$AZ,8,FALSE)),IF($X$1=4,(VLOOKUP(B172,'X4'!$B:$AZ,8,FALSE)),IF($X$1=5,(VLOOKUP(B172,'X5'!$B:$AZ,8,FALSE)),IF($X$1=6,(VLOOKUP(B172,'X6'!$B:$AZ,8,FALSE)),IF($X$1=7,(VLOOKUP(B172,'X7'!$B:$AZ,8,FALSE)),IF($X$1=8,(VLOOKUP(B172,'X8'!$B:$AZ,8,FALSE)),IF($X$1=9,(VLOOKUP(B172,'X9'!$B:$AZ,8,FALSE)),IF($X$1=10,(VLOOKUP(B172,'X10'!$B:$AZ,8,FALSE)),IF($X$1=11,(VLOOKUP(B172,'X11'!$B:$AZ,8,FALSE)),IF($X$1=12,(VLOOKUP(B172,'X12'!$B:$AZ,8,FALSE)),IF($X$1=13,(VLOOKUP(B172,'X13'!$B:$AZ,8,FALSE)),"B")))))))))))))))</f>
        <v xml:space="preserve"> </v>
      </c>
      <c r="I172" s="183" t="str">
        <f ca="1">IF(ISERROR(IF($X$1=1,(VLOOKUP(B172,'X1'!$B:$AZ,2,FALSE)),IF($X$1=2,(VLOOKUP(B172,'X2'!$B:$AZ,2,FALSE)),IF($X$1=3,(VLOOKUP(B172,'X3'!$B:$AZ,2,FALSE)),IF($X$1=4,(VLOOKUP(B172,'X4'!$B:$AZ,2,FALSE)),IF($X$1=5,(VLOOKUP(B172,'X5'!$B:$AZ,2,FALSE)),IF($X$1=6,(VLOOKUP(B172,'X6'!$B:$AZ,2,FALSE)),IF($X$1=7,(VLOOKUP(B172,'X7'!$B:$AZ,2,FALSE)),IF($X$1=8,(VLOOKUP(B172,'X8'!$B:$AZ,2,FALSE)),IF($X$1=9,(VLOOKUP(B172,'X9'!$B:$AZ,2,FALSE)),IF($X$1=10,(VLOOKUP(B172,'X10'!$B:$AZ,2,FALSE)),IF($X$1=11,(VLOOKUP(B172,'X11'!$B:$AZ,2,FALSE)),IF($X$1=12,(VLOOKUP(B172,'X12'!$B:$AZ,2,FALSE)),IF($X$1=13,(VLOOKUP(B172,'X13'!$B:$AZ,2,FALSE)),"B"))))))))))))))=TRUE," ",(IF($X$1=1,(VLOOKUP(B172,'X1'!$B:$AZ,2,FALSE)),IF($X$1=2,(VLOOKUP(B172,'X2'!$B:$AZ,2,FALSE)),IF($X$1=3,(VLOOKUP(B172,'X3'!$B:$AZ,2,FALSE)),IF($X$1=4,(VLOOKUP(B172,'X4'!$B:$AZ,2,FALSE)),IF($X$1=5,(VLOOKUP(B172,'X5'!$B:$AZ,2,FALSE)),IF($X$1=6,(VLOOKUP(B172,'X6'!$B:$AZ,2,FALSE)),IF($X$1=7,(VLOOKUP(B172,'X7'!$B:$AZ,2,FALSE)),IF($X$1=8,(VLOOKUP(B172,'X8'!$B:$AZ,2,FALSE)),IF($X$1=9,(VLOOKUP(B172,'X9'!$B:$AZ,2,FALSE)),IF($X$1=10,(VLOOKUP(B172,'X10'!$B:$AZ,2,FALSE)),IF($X$1=11,(VLOOKUP(B172,'X11'!$B:$AZ,2,FALSE)),IF($X$1=12,(VLOOKUP(B172,'X12'!$B:$AZ,2,FALSE)),IF($X$1=13,(VLOOKUP(B172,'X13'!$B:$AZ,2,FALSE)),"B")))))))))))))))</f>
        <v xml:space="preserve"> </v>
      </c>
      <c r="J172" s="183" t="str">
        <f ca="1">IF(ISERROR(IF($X$1=1,(VLOOKUP(B172,'X1'!$B:$AZ,3,FALSE)),IF($X$1=2,(VLOOKUP(B172,'X2'!$B:$AZ,3,FALSE)),IF($X$1=3,(VLOOKUP(B172,'X3'!$B:$AZ,3,FALSE)),IF($X$1=4,(VLOOKUP(B172,'X4'!$B:$AZ,3,FALSE)),IF($X$1=5,(VLOOKUP(B172,'X5'!$B:$AZ,3,FALSE)),IF($X$1=6,(VLOOKUP(B172,'X6'!$B:$AZ,3,FALSE)),IF($X$1=7,(VLOOKUP(B172,'X7'!$B:$AZ,3,FALSE)),IF($X$1=8,(VLOOKUP(B172,'X8'!$B:$AZ,3,FALSE)),IF($X$1=9,(VLOOKUP(B172,'X9'!$B:$AZ,3,FALSE)),IF($X$1=10,(VLOOKUP(B172,'X10'!$B:$AZ,3,FALSE)),IF($X$1=11,(VLOOKUP(B172,'X11'!$B:$AZ,3,FALSE)),IF($X$1=12,(VLOOKUP(B172,'X12'!$B:$AZ,3,FALSE)),IF($X$1=13,(VLOOKUP(B172,'X13'!$B:$AZ,3,FALSE)),"B"))))))))))))))=TRUE," ",(IF($X$1=1,(VLOOKUP(B172,'X1'!$B:$AZ,3,FALSE)),IF($X$1=2,(VLOOKUP(B172,'X2'!$B:$AZ,3,FALSE)),IF($X$1=3,(VLOOKUP(B172,'X3'!$B:$AZ,3,FALSE)),IF($X$1=4,(VLOOKUP(B172,'X4'!$B:$AZ,3,FALSE)),IF($X$1=5,(VLOOKUP(B172,'X5'!$B:$AZ,3,FALSE)),IF($X$1=6,(VLOOKUP(B172,'X6'!$B:$AZ,3,FALSE)),IF($X$1=7,(VLOOKUP(B172,'X7'!$B:$AZ,3,FALSE)),IF($X$1=8,(VLOOKUP(B172,'X8'!$B:$AZ,3,FALSE)),IF($X$1=9,(VLOOKUP(B172,'X9'!$B:$AZ,3,FALSE)),IF($X$1=10,(VLOOKUP(B172,'X10'!$B:$AZ,3,FALSE)),IF($X$1=11,(VLOOKUP(B172,'X11'!$B:$AZ,3,FALSE)),IF($X$1=12,(VLOOKUP(B172,'X12'!$B:$AZ,3,FALSE)),IF($X$1=13,(VLOOKUP(B172,'X13'!$B:$AZ,3,FALSE)),"B")))))))))))))))</f>
        <v xml:space="preserve"> </v>
      </c>
      <c r="K172" s="183" t="str">
        <f ca="1">IF(ISERROR(IF($X$1=1,(VLOOKUP(B172,'X1'!$B:$AZ,5,FALSE)),IF($X$1=2,(VLOOKUP(B172,'X2'!$B:$AZ,5,FALSE)),IF($X$1=3,(VLOOKUP(B172,'X3'!$B:$AZ,5,FALSE)),IF($X$1=4,(VLOOKUP(B172,'X4'!$B:$AZ,5,FALSE)),IF($X$1=5,(VLOOKUP(B172,'X5'!$B:$AZ,5,FALSE)),IF($X$1=6,(VLOOKUP(B172,'X6'!$B:$AZ,5,FALSE)),IF($X$1=7,(VLOOKUP(B172,'X7'!$B:$AZ,5,FALSE)),IF($X$1=8,(VLOOKUP(B172,'X8'!$B:$AZ,5,FALSE)),IF($X$1=9,(VLOOKUP(B172,'X9'!$B:$AZ,5,FALSE)),IF($X$1=10,(VLOOKUP(B172,'X10'!$B:$AZ,5,FALSE)),IF($X$1=11,(VLOOKUP(B172,'X11'!$B:$AZ,5,FALSE)),IF($X$1=12,(VLOOKUP(B172,'X12'!$B:$AZ,5,FALSE)),IF($X$1=13,(VLOOKUP(B172,'X13'!$B:$AZ,5,FALSE)),"B"))))))))))))))=TRUE," ",(IF($X$1=1,(VLOOKUP(B172,'X1'!$B:$AZ,5,FALSE)),IF($X$1=2,(VLOOKUP(B172,'X2'!$B:$AZ,5,FALSE)),IF($X$1=3,(VLOOKUP(B172,'X3'!$B:$AZ,5,FALSE)),IF($X$1=4,(VLOOKUP(B172,'X4'!$B:$AZ,5,FALSE)),IF($X$1=5,(VLOOKUP(B172,'X5'!$B:$AZ,5,FALSE)),IF($X$1=6,(VLOOKUP(B172,'X6'!$B:$AZ,5,FALSE)),IF($X$1=7,(VLOOKUP(B172,'X7'!$B:$AZ,5,FALSE)),IF($X$1=8,(VLOOKUP(B172,'X8'!$B:$AZ,5,FALSE)),IF($X$1=9,(VLOOKUP(B172,'X9'!$B:$AZ,5,FALSE)),IF($X$1=10,(VLOOKUP(B172,'X10'!$B:$AZ,5,FALSE)),IF($X$1=11,(VLOOKUP(B172,'X11'!$B:$AZ,5,FALSE)),IF($X$1=12,(VLOOKUP(B172,'X12'!$B:$AZ,5,FALSE)),IF($X$1=13,(VLOOKUP(B172,'X13'!$B:$AZ,5,FALSE)),"B")))))))))))))))</f>
        <v xml:space="preserve"> </v>
      </c>
      <c r="L172" s="184" t="str">
        <f ca="1">IF(ISERROR(IF($X$1=1,(VLOOKUP(B172,'X1'!$B:$AZ,9,FALSE)),IF($X$1=2,(VLOOKUP(B172,'X2'!$B:$AZ,9,FALSE)),IF($X$1=3,(VLOOKUP(B172,'X3'!$B:$AZ,9,FALSE)),IF($X$1=4,(VLOOKUP(B172,'X4'!$B:$AZ,9,FALSE)),IF($X$1=5,(VLOOKUP(B172,'X5'!$B:$AZ,9,FALSE)),IF($X$1=6,(VLOOKUP(B172,'X6'!$B:$AZ,9,FALSE)),IF($X$1=7,(VLOOKUP(B172,'X7'!$B:$AZ,9,FALSE)),IF($X$1=8,(VLOOKUP(B172,'X8'!$B:$AZ,9,FALSE)),IF($X$1=9,(VLOOKUP(B172,'X9'!$B:$AZ,9,FALSE)),IF($X$1=10,(VLOOKUP(B172,'X10'!$B:$AZ,9,FALSE)),IF($X$1=11,(VLOOKUP(B172,'X11'!$B:$AZ,9,FALSE)),IF($X$1=12,(VLOOKUP(B172,'X12'!$B:$AZ,9,FALSE)),IF($X$1=13,(VLOOKUP(B172,'X13'!$B:$AZ,9,FALSE)),"B"))))))))))))))=TRUE," ",(IF($X$1=1,(VLOOKUP(B172,'X1'!$B:$AZ,9,FALSE)),IF($X$1=2,(VLOOKUP(B172,'X2'!$B:$AZ,9,FALSE)),IF($X$1=3,(VLOOKUP(B172,'X3'!$B:$AZ,9,FALSE)),IF($X$1=4,(VLOOKUP(B172,'X4'!$B:$AZ,9,FALSE)),IF($X$1=5,(VLOOKUP(B172,'X5'!$B:$AZ,9,FALSE)),IF($X$1=6,(VLOOKUP(B172,'X6'!$B:$AZ,9,FALSE)),IF($X$1=7,(VLOOKUP(B172,'X7'!$B:$AZ,9,FALSE)),IF($X$1=8,(VLOOKUP(B172,'X8'!$B:$AZ,9,FALSE)),IF($X$1=9,(VLOOKUP(B172,'X9'!$B:$AZ,9,FALSE)),IF($X$1=10,(VLOOKUP(B172,'X10'!$B:$AZ,9,FALSE)),IF($X$1=11,(VLOOKUP(B172,'X11'!$B:$AZ,9,FALSE)),IF($X$1=12,(VLOOKUP(B172,'X12'!$B:$AZ,9,FALSE)),IF($X$1=13,(VLOOKUP(B172,'X13'!$B:$AZ,9,FALSE)),"B")))))))))))))))</f>
        <v xml:space="preserve"> </v>
      </c>
      <c r="M172" s="184" t="str">
        <f ca="1">IF(ISERROR(IF($X$1=1,(VLOOKUP(B172,'X1'!$B:$AZ,10,FALSE)),IF($X$1=2,(VLOOKUP(B172,'X2'!$B:$AZ,10,FALSE)),IF($X$1=3,(VLOOKUP(B172,'X3'!$B:$AZ,10,FALSE)),IF($X$1=4,(VLOOKUP(B172,'X4'!$B:$AZ,10,FALSE)),IF($X$1=5,(VLOOKUP(B172,'X5'!$B:$AZ,10,FALSE)),IF($X$1=6,(VLOOKUP(B172,'X6'!$B:$AZ,10,FALSE)),IF($X$1=7,(VLOOKUP(B172,'X7'!$B:$AZ,10,FALSE)),IF($X$1=8,(VLOOKUP(B172,'X8'!$B:$AZ,10,FALSE)),IF($X$1=9,(VLOOKUP(B172,'X9'!$B:$AZ,10,FALSE)),IF($X$1=10,(VLOOKUP(B172,'X10'!$B:$AZ,10,FALSE)),IF($X$1=11,(VLOOKUP(B172,'X11'!$B:$AZ,10,FALSE)),IF($X$1=12,(VLOOKUP(B172,'X12'!$B:$AZ,10,FALSE)),IF($X$1=13,(VLOOKUP(B172,'X13'!$B:$AZ,10,FALSE)),"B"))))))))))))))=TRUE," ",(IF($X$1=1,(VLOOKUP(B172,'X1'!$B:$AZ,10,FALSE)),IF($X$1=2,(VLOOKUP(B172,'X2'!$B:$AZ,10,FALSE)),IF($X$1=3,(VLOOKUP(B172,'X3'!$B:$AZ,10,FALSE)),IF($X$1=4,(VLOOKUP(B172,'X4'!$B:$AZ,10,FALSE)),IF($X$1=5,(VLOOKUP(B172,'X5'!$B:$AZ,10,FALSE)),IF($X$1=6,(VLOOKUP(B172,'X6'!$B:$AZ,10,FALSE)),IF($X$1=7,(VLOOKUP(B172,'X7'!$B:$AZ,10,FALSE)),IF($X$1=8,(VLOOKUP(B172,'X8'!$B:$AZ,10,FALSE)),IF($X$1=9,(VLOOKUP(B172,'X9'!$B:$AZ,10,FALSE)),IF($X$1=10,(VLOOKUP(B172,'X10'!$B:$AZ,10,FALSE)),IF($X$1=11,(VLOOKUP(B172,'X11'!$B:$AZ,10,FALSE)),IF($X$1=12,(VLOOKUP(B172,'X12'!$B:$AZ,10,FALSE)),IF($X$1=13,(VLOOKUP(B172,'X13'!$B:$AZ,10,FALSE)),"B")))))))))))))))</f>
        <v xml:space="preserve"> </v>
      </c>
      <c r="N172" s="185" t="str">
        <f ca="1">IF(ISERROR(IF($X$1=1,(VLOOKUP(B172,'X1'!$B:$AZ,45,FALSE)),IF($X$1=2,(VLOOKUP(B172,'X2'!$B:$AZ,45,FALSE)),IF($X$1=3,(VLOOKUP(B172,'X3'!$B:$AZ,45,FALSE)),IF($X$1=4,(VLOOKUP(B172,'X4'!$B:$AZ,45,FALSE)),IF($X$1=5,(VLOOKUP(B172,'X5'!$B:$AZ,45,FALSE)),IF($X$1=6,(VLOOKUP(B172,'X6'!$B:$AZ,45,FALSE)),IF($X$1=7,(VLOOKUP(B172,'X7'!$B:$AZ,45,FALSE)),IF($X$1=8,(VLOOKUP(B172,'X8'!$B:$AZ,45,FALSE)),IF($X$1=9,(VLOOKUP(B172,'X9'!$B:$AZ,45,FALSE)),IF($X$1=10,(VLOOKUP(B172,'X10'!$B:$AZ,45,FALSE)),IF($X$1=11,(VLOOKUP(B172,'X11'!$B:$AZ,45,FALSE)),IF($X$1=12,(VLOOKUP(B172,'X12'!$B:$AZ,45,FALSE)),IF($X$1=13,(VLOOKUP(B172,'X13'!$B:$AZ,45,FALSE)),"B"))))))))))))))=TRUE," ",(IF($X$1=1,(VLOOKUP(B172,'X1'!$B:$AZ,45,FALSE)),IF($X$1=2,(VLOOKUP(B172,'X2'!$B:$AZ,45,FALSE)),IF($X$1=3,(VLOOKUP(B172,'X3'!$B:$AZ,45,FALSE)),IF($X$1=4,(VLOOKUP(B172,'X4'!$B:$AZ,45,FALSE)),IF($X$1=5,(VLOOKUP(B172,'X5'!$B:$AZ,45,FALSE)),IF($X$1=6,(VLOOKUP(B172,'X6'!$B:$AZ,45,FALSE)),IF($X$1=7,(VLOOKUP(B172,'X7'!$B:$AZ,45,FALSE)),IF($X$1=8,(VLOOKUP(B172,'X8'!$B:$AZ,45,FALSE)),IF($X$1=9,(VLOOKUP(B172,'X9'!$B:$AZ,45,FALSE)),IF($X$1=10,(VLOOKUP(B172,'X10'!$B:$AZ,45,FALSE)),IF($X$1=11,(VLOOKUP(B172,'X11'!$B:$AZ,45,FALSE)),IF($X$1=12,(VLOOKUP(B172,'X12'!$B:$AZ,45,FALSE)),IF($X$1=13,(VLOOKUP(B172,'X13'!$B:$AZ,45,FALSE)),"B")))))))))))))))</f>
        <v xml:space="preserve"> </v>
      </c>
      <c r="O172" s="184" t="str">
        <f ca="1">IF(ISERROR(IF($X$1=1,(VLOOKUP(B172,'X1'!$B:$AZ,11,FALSE)),IF($X$1=2,(VLOOKUP(B172,'X2'!$B:$AZ,11,FALSE)),IF($X$1=3,(VLOOKUP(B172,'X3'!$B:$AZ,11,FALSE)),IF($X$1=4,(VLOOKUP(B172,'X4'!$B:$AZ,11,FALSE)),IF($X$1=5,(VLOOKUP(B172,'X5'!$B:$AZ,11,FALSE)),IF($X$1=6,(VLOOKUP(B172,'X6'!$B:$AZ,11,FALSE)),IF($X$1=7,(VLOOKUP(B172,'X7'!$B:$AZ,11,FALSE)),IF($X$1=8,(VLOOKUP(B172,'X8'!$B:$AZ,11,FALSE)),IF($X$1=9,(VLOOKUP(B172,'X9'!$B:$AZ,11,FALSE)),IF($X$1=10,(VLOOKUP(B172,'X10'!$B:$AZ,11,FALSE)),IF($X$1=11,(VLOOKUP(B172,'X11'!$B:$AZ,11,FALSE)),IF($X$1=12,(VLOOKUP(B172,'X12'!$B:$AZ,11,FALSE)),IF($X$1=13,(VLOOKUP(B172,'X13'!$B:$AZ,11,FALSE)),"B"))))))))))))))=TRUE," ",(IF($X$1=1,(VLOOKUP(B172,'X1'!$B:$AZ,11,FALSE)),IF($X$1=2,(VLOOKUP(B172,'X2'!$B:$AZ,11,FALSE)),IF($X$1=3,(VLOOKUP(B172,'X3'!$B:$AZ,11,FALSE)),IF($X$1=4,(VLOOKUP(B172,'X4'!$B:$AZ,11,FALSE)),IF($X$1=5,(VLOOKUP(B172,'X5'!$B:$AZ,11,FALSE)),IF($X$1=6,(VLOOKUP(B172,'X6'!$B:$AZ,11,FALSE)),IF($X$1=7,(VLOOKUP(B172,'X7'!$B:$AZ,11,FALSE)),IF($X$1=8,(VLOOKUP(B172,'X8'!$B:$AZ,11,FALSE)),IF($X$1=9,(VLOOKUP(B172,'X9'!$B:$AZ,11,FALSE)),IF($X$1=10,(VLOOKUP(B172,'X10'!$B:$AZ,11,FALSE)),IF($X$1=11,(VLOOKUP(B172,'X11'!$B:$AZ,11,FALSE)),IF($X$1=12,(VLOOKUP(B172,'X12'!$B:$AZ,11,FALSE)),IF($X$1=13,(VLOOKUP(B172,'X13'!$B:$AZ,11,FALSE)),"B")))))))))))))))</f>
        <v xml:space="preserve"> </v>
      </c>
      <c r="P172" s="184" t="str">
        <f ca="1">IF(ISERROR(IF($X$1=1,(VLOOKUP(B172,'X1'!$B:$AZ,12,FALSE)),IF($X$1=2,(VLOOKUP(B172,'X2'!$B:$AZ,12,FALSE)),IF($X$1=3,(VLOOKUP(B172,'X3'!$B:$AZ,12,FALSE)),IF($X$1=4,(VLOOKUP(B172,'X4'!$B:$AZ,12,FALSE)),IF($X$1=5,(VLOOKUP(B172,'X5'!$B:$AZ,12,FALSE)),IF($X$1=6,(VLOOKUP(B172,'X6'!$B:$AZ,12,FALSE)),IF($X$1=7,(VLOOKUP(B172,'X7'!$B:$AZ,12,FALSE)),IF($X$1=8,(VLOOKUP(B172,'X8'!$B:$AZ,12,FALSE)),IF($X$1=9,(VLOOKUP(B172,'X9'!$B:$AZ,12,FALSE)),IF($X$1=10,(VLOOKUP(B172,'X10'!$B:$AZ,12,FALSE)),IF($X$1=11,(VLOOKUP(B172,'X11'!$B:$AZ,12,FALSE)),IF($X$1=12,(VLOOKUP(B172,'X12'!$B:$AZ,12,FALSE)),IF($X$1=13,(VLOOKUP(B172,'X13'!$B:$AZ,12,FALSE)),"B"))))))))))))))=TRUE," ",(IF($X$1=1,(VLOOKUP(B172,'X1'!$B:$AZ,12,FALSE)),IF($X$1=2,(VLOOKUP(B172,'X2'!$B:$AZ,12,FALSE)),IF($X$1=3,(VLOOKUP(B172,'X3'!$B:$AZ,12,FALSE)),IF($X$1=4,(VLOOKUP(B172,'X4'!$B:$AZ,12,FALSE)),IF($X$1=5,(VLOOKUP(B172,'X5'!$B:$AZ,12,FALSE)),IF($X$1=6,(VLOOKUP(B172,'X6'!$B:$AZ,12,FALSE)),IF($X$1=7,(VLOOKUP(B172,'X7'!$B:$AZ,12,FALSE)),IF($X$1=8,(VLOOKUP(B172,'X8'!$B:$AZ,12,FALSE)),IF($X$1=9,(VLOOKUP(B172,'X9'!$B:$AZ,12,FALSE)),IF($X$1=10,(VLOOKUP(B172,'X10'!$B:$AZ,12,FALSE)),IF($X$1=11,(VLOOKUP(B172,'X11'!$B:$AZ,12,FALSE)),IF($X$1=12,(VLOOKUP(B172,'X12'!$B:$AZ,12,FALSE)),IF($X$1=13,(VLOOKUP(B172,'X13'!$B:$AZ,12,FALSE)),"B")))))))))))))))</f>
        <v xml:space="preserve"> </v>
      </c>
      <c r="Q172" s="185" t="str">
        <f ca="1">IF(ISERROR(IF($X$1=1,(VLOOKUP(B172,'X1'!$B:$AZ,46,FALSE)),IF($X$1=2,(VLOOKUP(B172,'X2'!$B:$AZ,46,FALSE)),IF($X$1=3,(VLOOKUP(B172,'X3'!$B:$AZ,46,FALSE)),IF($X$1=4,(VLOOKUP(B172,'X4'!$B:$AZ,46,FALSE)),IF($X$1=5,(VLOOKUP(B172,'X5'!$B:$AZ,46,FALSE)),IF($X$1=6,(VLOOKUP(B172,'X6'!$B:$AZ,46,FALSE)),IF($X$1=7,(VLOOKUP(B172,'X7'!$B:$AZ,46,FALSE)),IF($X$1=8,(VLOOKUP(B172,'X8'!$B:$AZ,46,FALSE)),IF($X$1=9,(VLOOKUP(B172,'X9'!$B:$AZ,46,FALSE)),IF($X$1=10,(VLOOKUP(B172,'X10'!$B:$AZ,46,FALSE)),IF($X$1=11,(VLOOKUP(B172,'X11'!$B:$AZ,46,FALSE)),IF($X$1=12,(VLOOKUP(B172,'X12'!$B:$AZ,46,FALSE)),IF($X$1=13,(VLOOKUP(B172,'X13'!$B:$AZ,46,FALSE)),"B"))))))))))))))=TRUE," ",(IF($X$1=1,(VLOOKUP(B172,'X1'!$B:$AZ,46,FALSE)),IF($X$1=2,(VLOOKUP(B172,'X2'!$B:$AZ,46,FALSE)),IF($X$1=3,(VLOOKUP(B172,'X3'!$B:$AZ,46,FALSE)),IF($X$1=4,(VLOOKUP(B172,'X4'!$B:$AZ,46,FALSE)),IF($X$1=5,(VLOOKUP(B172,'X5'!$B:$AZ,46,FALSE)),IF($X$1=6,(VLOOKUP(B172,'X6'!$B:$AZ,46,FALSE)),IF($X$1=7,(VLOOKUP(B172,'X7'!$B:$AZ,46,FALSE)),IF($X$1=8,(VLOOKUP(B172,'X8'!$B:$AZ,46,FALSE)),IF($X$1=9,(VLOOKUP(B172,'X9'!$B:$AZ,46,FALSE)),IF($X$1=10,(VLOOKUP(B172,'X10'!$B:$AZ,46,FALSE)),IF($X$1=11,(VLOOKUP(B172,'X11'!$B:$AZ,46,FALSE)),IF($X$1=12,(VLOOKUP(B172,'X12'!$B:$AZ,46,FALSE)),IF($X$1=13,(VLOOKUP(B172,'X13'!$B:$AZ,46,FALSE)),"B")))))))))))))))</f>
        <v xml:space="preserve"> </v>
      </c>
      <c r="R172" s="185" t="str">
        <f ca="1">IF(ISERROR(IF($X$1=1,(VLOOKUP(B172,'X1'!$B:$AZ,15,FALSE)),IF($X$1=2,(VLOOKUP(B172,'X2'!$B:$AZ,15,FALSE)),IF($X$1=3,(VLOOKUP(B172,'X3'!$B:$AZ,15,FALSE)),IF($X$1=4,(VLOOKUP(B172,'X4'!$B:$AZ,15,FALSE)),IF($X$1=5,(VLOOKUP(B172,'X5'!$B:$AZ,15,FALSE)),IF($X$1=6,(VLOOKUP(B172,'X6'!$B:$AZ,15,FALSE)),IF($X$1=7,(VLOOKUP(B172,'X7'!$B:$AZ,15,FALSE)),IF($X$1=8,(VLOOKUP(B172,'X8'!$B:$AZ,15,FALSE)),IF($X$1=9,(VLOOKUP(B172,'X9'!$B:$AZ,15,FALSE)),IF($X$1=10,(VLOOKUP(B172,'X10'!$B:$AZ,15,FALSE)),IF($X$1=11,(VLOOKUP(B172,'X11'!$B:$AZ,15,FALSE)),IF($X$1=12,(VLOOKUP(B172,'X12'!$B:$AZ,15,FALSE)),IF($X$1=13,(VLOOKUP(B172,'X13'!$B:$AZ,15,FALSE)),"B"))))))))))))))=TRUE," ",(IF($X$1=1,(VLOOKUP(B172,'X1'!$B:$AZ,15,FALSE)),IF($X$1=2,(VLOOKUP(B172,'X2'!$B:$AZ,15,FALSE)),IF($X$1=3,(VLOOKUP(B172,'X3'!$B:$AZ,15,FALSE)),IF($X$1=4,(VLOOKUP(B172,'X4'!$B:$AZ,15,FALSE)),IF($X$1=5,(VLOOKUP(B172,'X5'!$B:$AZ,15,FALSE)),IF($X$1=6,(VLOOKUP(B172,'X6'!$B:$AZ,15,FALSE)),IF($X$1=7,(VLOOKUP(B172,'X7'!$B:$AZ,15,FALSE)),IF($X$1=8,(VLOOKUP(B172,'X8'!$B:$AZ,15,FALSE)),IF($X$1=9,(VLOOKUP(B172,'X9'!$B:$AZ,15,FALSE)),IF($X$1=10,(VLOOKUP(B172,'X10'!$B:$AZ,15,FALSE)),IF($X$1=11,(VLOOKUP(B172,'X11'!$B:$AZ,15,FALSE)),IF($X$1=12,(VLOOKUP(B172,'X12'!$B:$AZ,15,FALSE)),IF($X$1=13,(VLOOKUP(B172,'X13'!$B:$AZ,15,FALSE)),"B")))))))))))))))</f>
        <v xml:space="preserve"> </v>
      </c>
      <c r="S172" s="185" t="str">
        <f ca="1">IF(ISERROR(IF((IF($X$1=1,(VLOOKUP(B172,'X1'!$B:$AZ,14,FALSE)),(IF($X$1=2,(VLOOKUP(B172,'X2'!$B:$AZ,14,FALSE)),(IF($X$1=3,(VLOOKUP(B172,'X3'!$B:$AZ,14,FALSE)),(IF($X$1=4,(VLOOKUP(B172,'X4'!$B:$AZ,14,FALSE)),(IF($X$1=5,(VLOOKUP(B172,'X5'!$B:$AZ,14,FALSE)),(IF($X$1=6,(VLOOKUP(B172,'X6'!$B:$AZ,14,FALSE)),(IF($X$1=7,(VLOOKUP(B172,'X7'!$B:$AZ,14,FALSE)),(IF($X$1=8,(VLOOKUP(B172,'X8'!$B:$AZ,14,FALSE)),(IF($X$1=9,(VLOOKUP(B172,'X9'!$B:$AZ,14,FALSE)),(IF($X$1=10,(VLOOKUP(B172,'X10'!$B:$AZ,14,FALSE)),(IF($X$1=11,(VLOOKUP(B172,'X11'!$B:$AZ,14,FALSE)),(IF($X$1=12,(VLOOKUP(B172,'X12'!$B:$AZ,14,FALSE)),(VLOOKUP(B172,'X13'!$B:$AZ,14,FALSE))))))))))))))))))))))))))=$V$1," ",(IF($X$1=1,(VLOOKUP(B172,'X1'!$B:$AZ,14,FALSE)),(IF($X$1=2,(VLOOKUP(B172,'X2'!$B:$AZ,14,FALSE)),(IF($X$1=3,(VLOOKUP(B172,'X3'!$B:$AZ,14,FALSE)),(IF($X$1=4,(VLOOKUP(B172,'X4'!$B:$AZ,14,FALSE)),(IF($X$1=5,(VLOOKUP(B172,'X5'!$B:$AZ,14,FALSE)),(IF($X$1=6,(VLOOKUP(B172,'X6'!$B:$AZ,14,FALSE)),(IF($X$1=7,(VLOOKUP(B172,'X7'!$B:$AZ,14,FALSE)),(IF($X$1=8,(VLOOKUP(B172,'X8'!$B:$AZ,14,FALSE)),(IF($X$1=9,(VLOOKUP(B172,'X9'!$B:$AZ,14,FALSE)),(IF($X$1=10,(VLOOKUP(B172,'X10'!$B:$AZ,14,FALSE)),(IF($X$1=11,(VLOOKUP(B172,'X11'!$B:$AZ,14,FALSE)),(IF($X$1=12,(VLOOKUP(B172,'X12'!$B:$AZ,14,FALSE)),(VLOOKUP(B172,'X13'!$B:$AZ,14,FALSE))))))))))))))))))))))))))))=TRUE," ",(IF((IF($X$1=1,(VLOOKUP(B172,'X1'!$B:$AZ,14,FALSE)),(IF($X$1=2,(VLOOKUP(B172,'X2'!$B:$AZ,14,FALSE)),(IF($X$1=3,(VLOOKUP(B172,'X3'!$B:$AZ,14,FALSE)),(IF($X$1=4,(VLOOKUP(B172,'X4'!$B:$AZ,14,FALSE)),(IF($X$1=5,(VLOOKUP(B172,'X5'!$B:$AZ,14,FALSE)),(IF($X$1=6,(VLOOKUP(B172,'X6'!$B:$AZ,14,FALSE)),(IF($X$1=7,(VLOOKUP(B172,'X7'!$B:$AZ,14,FALSE)),(IF($X$1=8,(VLOOKUP(B172,'X8'!$B:$AZ,14,FALSE)),(IF($X$1=9,(VLOOKUP(B172,'X9'!$B:$AZ,14,FALSE)),(IF($X$1=10,(VLOOKUP(B172,'X10'!$B:$AZ,14,FALSE)),(IF($X$1=11,(VLOOKUP(B172,'X11'!$B:$AZ,14,FALSE)),(IF($X$1=12,(VLOOKUP(B172,'X12'!$B:$AZ,14,FALSE)),(VLOOKUP(B172,'X13'!$B:$AZ,14,FALSE))))))))))))))))))))))))))=$V$1," ",(IF($X$1=1,(VLOOKUP(B172,'X1'!$B:$AZ,14,FALSE)),(IF($X$1=2,(VLOOKUP(B172,'X2'!$B:$AZ,14,FALSE)),(IF($X$1=3,(VLOOKUP(B172,'X3'!$B:$AZ,14,FALSE)),(IF($X$1=4,(VLOOKUP(B172,'X4'!$B:$AZ,14,FALSE)),(IF($X$1=5,(VLOOKUP(B172,'X5'!$B:$AZ,14,FALSE)),(IF($X$1=6,(VLOOKUP(B172,'X6'!$B:$AZ,14,FALSE)),(IF($X$1=7,(VLOOKUP(B172,'X7'!$B:$AZ,14,FALSE)),(IF($X$1=8,(VLOOKUP(B172,'X8'!$B:$AZ,14,FALSE)),(IF($X$1=9,(VLOOKUP(B172,'X9'!$B:$AZ,14,FALSE)),(IF($X$1=10,(VLOOKUP(B172,'X10'!$B:$AZ,14,FALSE)),(IF($X$1=11,(VLOOKUP(B172,'X11'!$B:$AZ,14,FALSE)),(IF($X$1=12,(VLOOKUP(B172,'X12'!$B:$AZ,14,FALSE)),(VLOOKUP(B172,'X13'!$B:$AZ,14,FALSE)))))))))))))))))))))))))))))</f>
        <v xml:space="preserve"> </v>
      </c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</row>
    <row r="173" spans="1:67" ht="14.1" customHeight="1" x14ac:dyDescent="0.2">
      <c r="A173" s="156" t="s">
        <v>1058</v>
      </c>
      <c r="B173" s="122" t="str">
        <f>IF(ISERROR(IF($U$16=1,(VLOOKUP(A173,$AC$89:$AH$125,2,FALSE)),IF((IF($X$1=1,'X1'!B132,(IF($X$1=2,'X2'!B132,(IF($X$1=3,'X3'!B132,(IF($X$1=4,'X4'!B132,(IF($X$1=5,'X5'!B132,(IF($X$1=6,'X6'!B132,(IF($X$1=7,'X7'!B132,(IF($X$1=8,'X8'!B132,(IF($X$1=9,'X9'!B132,(IF($X$1=10,'X10'!B132,(IF($X$1=11,'X11'!B132,(IF($X$1=12,'X12'!B132,'X13'!B132))))))))))))))))))))))))="","",(IF($X$1=1,'X1'!B132,(IF($X$1=2,'X2'!B132,(IF($X$1=3,'X3'!B132,(IF($X$1=4,'X4'!B132,(IF($X$1=5,'X5'!B132,(IF($X$1=6,'X6'!B132,(IF($X$1=7,'X7'!B132,(IF($X$1=8,'X8'!B132,(IF($X$1=9,'X9'!B132,(IF($X$1=10,'X10'!B132,(IF($X$1=11,'X11'!B132,(IF($X$1=12,'X12'!B132,'X13'!B132)))))))))))))))))))))))))))=TRUE," ",(IF($U$16=1,(VLOOKUP(A173,$AC$89:$AH$125,2,FALSE)),IF((IF($X$1=1,'X1'!B132,(IF($X$1=2,'X2'!B132,(IF($X$1=3,'X3'!B132,(IF($X$1=4,'X4'!B132,(IF($X$1=5,'X5'!B132,(IF($X$1=6,'X6'!B132,(IF($X$1=7,'X7'!B132,(IF($X$1=8,'X8'!B132,(IF($X$1=9,'X9'!B132,(IF($X$1=10,'X10'!B132,(IF($X$1=11,'X11'!B132,(IF($X$1=12,'X12'!B132,'X13'!B132))))))))))))))))))))))))="","",(IF($X$1=1,'X1'!B132,(IF($X$1=2,'X2'!B132,(IF($X$1=3,'X3'!B132,(IF($X$1=4,'X4'!B132,(IF($X$1=5,'X5'!B132,(IF($X$1=6,'X6'!B132,(IF($X$1=7,'X7'!B132,(IF($X$1=8,'X8'!B132,(IF($X$1=9,'X9'!B132,(IF($X$1=10,'X10'!B132,(IF($X$1=11,'X11'!B132,(IF($X$1=12,'X12'!B132,'X13'!B132))))))))))))))))))))))))))))</f>
        <v/>
      </c>
      <c r="C173" s="181" t="str">
        <f ca="1">IF(ISERROR(IF($X$1=1,(VLOOKUP(B173,'X1'!$B:$AZ,47,FALSE)),IF($X$1=2,(VLOOKUP(B173,'X2'!$B:$AZ,47,FALSE)),IF($X$1=3,(VLOOKUP(B173,'X3'!$B:$AZ,47,FALSE)),IF($X$1=4,(VLOOKUP(B173,'X4'!$B:$AZ,47,FALSE)),IF($X$1=5,(VLOOKUP(B173,'X5'!$B:$AZ,47,FALSE)),IF($X$1=6,(VLOOKUP(B173,'X6'!$B:$AZ,47,FALSE)),IF($X$1=7,(VLOOKUP(B173,'X7'!$B:$AZ,47,FALSE)),IF($X$1=8,(VLOOKUP(B173,'X8'!$B:$AZ,47,FALSE)),IF($X$1=9,(VLOOKUP(B173,'X9'!$B:$AZ,47,FALSE)),IF($X$1=10,(VLOOKUP(B173,'X10'!$B:$AZ,47,FALSE)),IF($X$1=11,(VLOOKUP(B173,'X11'!$B:$AZ,47,FALSE)),IF($X$1=12,(VLOOKUP(B173,'X12'!$B:$AZ,47,FALSE)),IF($X$1=13,(VLOOKUP(B173,'X13'!$B:$AZ,47,FALSE)),"B"))))))))))))))=TRUE," ",(IF($X$1=1,(VLOOKUP(B173,'X1'!$B:$AZ,47,FALSE)),IF($X$1=2,(VLOOKUP(B173,'X2'!$B:$AZ,47,FALSE)),IF($X$1=3,(VLOOKUP(B173,'X3'!$B:$AZ,47,FALSE)),IF($X$1=4,(VLOOKUP(B173,'X4'!$B:$AZ,47,FALSE)),IF($X$1=5,(VLOOKUP(B173,'X5'!$B:$AZ,47,FALSE)),IF($X$1=6,(VLOOKUP(B173,'X6'!$B:$AZ,47,FALSE)),IF($X$1=7,(VLOOKUP(B173,'X7'!$B:$AZ,47,FALSE)),IF($X$1=8,(VLOOKUP(B173,'X8'!$B:$AZ,47,FALSE)),IF($X$1=9,(VLOOKUP(B173,'X9'!$B:$AZ,47,FALSE)),IF($X$1=10,(VLOOKUP(B173,'X10'!$B:$AZ,47,FALSE)),IF($X$1=11,(VLOOKUP(B173,'X11'!$B:$AZ,47,FALSE)),IF($X$1=12,(VLOOKUP(B173,'X12'!$B:$AZ,47,FALSE)),IF($X$1=13,(VLOOKUP(B173,'X13'!$B:$AZ,47,FALSE)),"B")))))))))))))))</f>
        <v xml:space="preserve"> </v>
      </c>
      <c r="D173" s="181" t="str">
        <f ca="1">IF(ISERROR(IF($X$1=1,(VLOOKUP(B173,'X1'!$B:$AP,41,FALSE)),IF($X$1=2,(VLOOKUP(B173,'X2'!$B:$AP,41,FALSE)),IF($X$1=3,(VLOOKUP(B173,'X3'!$B:$AP,41,FALSE)),IF($X$1=4,(VLOOKUP(B173,'X4'!$B:$AP,41,FALSE)),IF($X$1=5,(VLOOKUP(B173,'X5'!$B:$AP,41,FALSE)),IF($X$1=6,(VLOOKUP(B173,'X6'!$B:$AP,41,FALSE)),IF($X$1=7,(VLOOKUP(B173,'X7'!$B:$AP,41,FALSE)),IF($X$1=8,(VLOOKUP(B173,'X8'!$B:$AP,41,FALSE)),IF($X$1=9,(VLOOKUP(B173,'X9'!$B:$AP,41,FALSE)),IF($X$1=10,(VLOOKUP(B173,'X10'!$B:$AP,41,FALSE)),IF($X$1=11,(VLOOKUP(B173,'X11'!$B:$AP,41,FALSE)),IF($X$1=12,(VLOOKUP(B173,'X12'!$B:$AP,41,FALSE)),IF($X$1=13,(VLOOKUP(B173,'X13'!$B:$AP,41,FALSE)),"B"))))))))))))))=TRUE," ",(IF($X$1=1,(VLOOKUP(B173,'X1'!$B:$AP,41,FALSE)),IF($X$1=2,(VLOOKUP(B173,'X2'!$B:$AP,41,FALSE)),IF($X$1=3,(VLOOKUP(B173,'X3'!$B:$AP,41,FALSE)),IF($X$1=4,(VLOOKUP(B173,'X4'!$B:$AP,41,FALSE)),IF($X$1=5,(VLOOKUP(B173,'X5'!$B:$AP,41,FALSE)),IF($X$1=6,(VLOOKUP(B173,'X6'!$B:$AP,41,FALSE)),IF($X$1=7,(VLOOKUP(B173,'X7'!$B:$AP,41,FALSE)),IF($X$1=8,(VLOOKUP(B173,'X8'!$B:$AP,41,FALSE)),IF($X$1=9,(VLOOKUP(B173,'X9'!$B:$AP,41,FALSE)),IF($X$1=10,(VLOOKUP(B173,'X10'!$B:$AP,41,FALSE)),IF($X$1=11,(VLOOKUP(B173,'X11'!$B:$AP,41,FALSE)),IF($X$1=12,(VLOOKUP(B173,'X12'!$B:$AP,41,FALSE)),IF($X$1=13,(VLOOKUP(B173,'X13'!$B:$AP,41,FALSE)),"B")))))))))))))))</f>
        <v xml:space="preserve"> </v>
      </c>
      <c r="E173" s="182" t="str">
        <f ca="1">IF(ISERROR(IF($X$1=1,(VLOOKUP(B173,'X1'!$B:$AP,7,FALSE)),IF($X$1=2,(VLOOKUP(B173,'X2'!$B:$AP,7,FALSE)),IF($X$1=3,(VLOOKUP(B173,'X3'!$B:$AP,7,FALSE)),IF($X$1=4,(VLOOKUP(B173,'X4'!$B:$AP,7,FALSE)),IF($X$1=5,(VLOOKUP(B173,'X5'!$B:$AP,7,FALSE)),IF($X$1=6,(VLOOKUP(B173,'X6'!$B:$AP,7,FALSE)),IF($X$1=7,(VLOOKUP(B173,'X7'!$B:$AP,7,FALSE)),IF($X$1=8,(VLOOKUP(B173,'X8'!$B:$AP,7,FALSE)),IF($X$1=9,(VLOOKUP(B173,'X9'!$B:$AP,7,FALSE)),IF($X$1=10,(VLOOKUP(B173,'X10'!$B:$AP,7,FALSE)),IF($X$1=11,(VLOOKUP(B173,'X11'!$B:$AP,7,FALSE)),IF($X$1=12,(VLOOKUP(B173,'X12'!$B:$AP,7,FALSE)),IF($X$1=13,(VLOOKUP(B173,'X13'!$B:$AP,7,FALSE)),"B"))))))))))))))=TRUE," ",(IF($X$1=1,(VLOOKUP(B173,'X1'!$B:$AP,7,FALSE)),IF($X$1=2,(VLOOKUP(B173,'X2'!$B:$AP,7,FALSE)),IF($X$1=3,(VLOOKUP(B173,'X3'!$B:$AP,7,FALSE)),IF($X$1=4,(VLOOKUP(B173,'X4'!$B:$AP,7,FALSE)),IF($X$1=5,(VLOOKUP(B173,'X5'!$B:$AP,7,FALSE)),IF($X$1=6,(VLOOKUP(B173,'X6'!$B:$AP,7,FALSE)),IF($X$1=7,(VLOOKUP(B173,'X7'!$B:$AP,7,FALSE)),IF($X$1=8,(VLOOKUP(B173,'X8'!$B:$AP,7,FALSE)),IF($X$1=9,(VLOOKUP(B173,'X9'!$B:$AP,7,FALSE)),IF($X$1=10,(VLOOKUP(B173,'X10'!$B:$AP,7,FALSE)),IF($X$1=11,(VLOOKUP(B173,'X11'!$B:$AP,7,FALSE)),IF($X$1=12,(VLOOKUP(B173,'X12'!$B:$AP,7,FALSE)),IF($X$1=13,(VLOOKUP(B173,'X13'!$B:$AP,7,FALSE)),"B")))))))))))))))</f>
        <v xml:space="preserve"> </v>
      </c>
      <c r="F173" s="182" t="str">
        <f ca="1">IF(ISERROR(IF((IF($X$1=1,(VLOOKUP(B173,'X1'!$B:$AO,6,FALSE)),(IF($X$1=2,(VLOOKUP(B173,'X2'!$B:$AO,6,FALSE)),(IF($X$1=3,(VLOOKUP(B173,'X3'!$B:$AO,6,FALSE)),(IF($X$1=4,(VLOOKUP(B173,'X4'!$B:$AO,6,FALSE)),(IF($X$1=5,(VLOOKUP(B173,'X5'!$B:$AO,6,FALSE)),(IF($X$1=6,(VLOOKUP(B173,'X6'!$B:$AO,6,FALSE)),(IF($X$1=7,(VLOOKUP(B173,'X7'!$B:$AO,6,FALSE)),(IF($X$1=8,(VLOOKUP(B173,'X8'!$B:$AO,6,FALSE)),(IF($X$1=9,(VLOOKUP(B173,'X9'!$B:$AO,6,FALSE)),(IF($X$1=10,(VLOOKUP(B173,'X10'!$B:$AO,6,FALSE)),(IF($X$1=11,(VLOOKUP(B173,'X11'!$B:$AO,6,FALSE)),(IF($X$1=12,(VLOOKUP(B173,'X12'!$B:$AO,6,FALSE)),(VLOOKUP(B173,'X13'!$B:$AO,6,FALSE))))))))))))))))))))))))))=$V$1," ",(IF($X$1=1,(VLOOKUP(B173,'X1'!$B:$AO,6,FALSE)),(IF($X$1=2,(VLOOKUP(B173,'X2'!$B:$AO,6,FALSE)),(IF($X$1=3,(VLOOKUP(B173,'X3'!$B:$AO,6,FALSE)),(IF($X$1=4,(VLOOKUP(B173,'X4'!$B:$AO,6,FALSE)),(IF($X$1=5,(VLOOKUP(B173,'X5'!$B:$AO,6,FALSE)),(IF($X$1=6,(VLOOKUP(B173,'X6'!$B:$AO,6,FALSE)),(IF($X$1=7,(VLOOKUP(B173,'X7'!$B:$AO,6,FALSE)),(IF($X$1=8,(VLOOKUP(B173,'X8'!$B:$AO,6,FALSE)),(IF($X$1=9,(VLOOKUP(B173,'X9'!$B:$AO,6,FALSE)),(IF($X$1=10,(VLOOKUP(B173,'X10'!$B:$AO,6,FALSE)),(IF($X$1=11,(VLOOKUP(B173,'X11'!$B:$AO,6,FALSE)),(IF($X$1=12,(VLOOKUP(B173,'X12'!$B:$AO,6,FALSE)),(VLOOKUP(B173,'X13'!$B:$AO,6,FALSE))))))))))))))))))))))))))))=TRUE," ",(IF((IF($X$1=1,(VLOOKUP(B173,'X1'!$B:$AO,6,FALSE)),(IF($X$1=2,(VLOOKUP(B173,'X2'!$B:$AO,6,FALSE)),(IF($X$1=3,(VLOOKUP(B173,'X3'!$B:$AO,6,FALSE)),(IF($X$1=4,(VLOOKUP(B173,'X4'!$B:$AO,6,FALSE)),(IF($X$1=5,(VLOOKUP(B173,'X5'!$B:$AO,6,FALSE)),(IF($X$1=6,(VLOOKUP(B173,'X6'!$B:$AO,6,FALSE)),(IF($X$1=7,(VLOOKUP(B173,'X7'!$B:$AO,6,FALSE)),(IF($X$1=8,(VLOOKUP(B173,'X8'!$B:$AO,6,FALSE)),(IF($X$1=9,(VLOOKUP(B173,'X9'!$B:$AO,6,FALSE)),(IF($X$1=10,(VLOOKUP(B173,'X10'!$B:$AO,6,FALSE)),(IF($X$1=11,(VLOOKUP(B173,'X11'!$B:$AO,6,FALSE)),(IF($X$1=12,(VLOOKUP(B173,'X12'!$B:$AO,6,FALSE)),(VLOOKUP(B173,'X13'!$B:$AO,6,FALSE))))))))))))))))))))))))))=$V$1," ",(IF($X$1=1,(VLOOKUP(B173,'X1'!$B:$AO,6,FALSE)),(IF($X$1=2,(VLOOKUP(B173,'X2'!$B:$AO,6,FALSE)),(IF($X$1=3,(VLOOKUP(B173,'X3'!$B:$AO,6,FALSE)),(IF($X$1=4,(VLOOKUP(B173,'X4'!$B:$AO,6,FALSE)),(IF($X$1=5,(VLOOKUP(B173,'X5'!$B:$AO,6,FALSE)),(IF($X$1=6,(VLOOKUP(B173,'X6'!$B:$AO,6,FALSE)),(IF($X$1=7,(VLOOKUP(B173,'X7'!$B:$AO,6,FALSE)),(IF($X$1=8,(VLOOKUP(B173,'X8'!$B:$AO,6,FALSE)),(IF($X$1=9,(VLOOKUP(B173,'X9'!$B:$AO,6,FALSE)),(IF($X$1=10,(VLOOKUP(B173,'X10'!$B:$AO,6,FALSE)),(IF($X$1=11,(VLOOKUP(B173,'X11'!$B:$AO,6,FALSE)),(IF($X$1=12,(VLOOKUP(B173,'X12'!$B:$AO,6,FALSE)),(VLOOKUP(B173,'X13'!$B:$AO,6,FALSE)))))))))))))))))))))))))))))</f>
        <v xml:space="preserve"> </v>
      </c>
      <c r="G173" s="182" t="str">
        <f ca="1">IF(ISERROR(IF($X$1=1,(VLOOKUP(B173,'X1'!$B:$AZ,44,FALSE)),IF($X$1=2,(VLOOKUP(B173,'X2'!$B:$AZ,44,FALSE)),IF($X$1=3,(VLOOKUP(B173,'X3'!$B:$AZ,44,FALSE)),IF($X$1=4,(VLOOKUP(B173,'X4'!$B:$AZ,44,FALSE)),IF($X$1=5,(VLOOKUP(B173,'X5'!$B:$AZ,44,FALSE)),IF($X$1=6,(VLOOKUP(B173,'X6'!$B:$AZ,44,FALSE)),IF($X$1=7,(VLOOKUP(B173,'X7'!$B:$AZ,44,FALSE)),IF($X$1=8,(VLOOKUP(B173,'X8'!$B:$AZ,44,FALSE)),IF($X$1=9,(VLOOKUP(B173,'X9'!$B:$AZ,44,FALSE)),IF($X$1=10,(VLOOKUP(B173,'X10'!$B:$AZ,44,FALSE)),IF($X$1=11,(VLOOKUP(B173,'X11'!$B:$AZ,44,FALSE)),IF($X$1=12,(VLOOKUP(B173,'X12'!$B:$AZ,44,FALSE)),IF($X$1=13,(VLOOKUP(B173,'X13'!$B:$AZ,44,FALSE)),"B"))))))))))))))=TRUE," ",(IF($X$1=1,(VLOOKUP(B173,'X1'!$B:$AZ,44,FALSE)),IF($X$1=2,(VLOOKUP(B173,'X2'!$B:$AZ,44,FALSE)),IF($X$1=3,(VLOOKUP(B173,'X3'!$B:$AZ,44,FALSE)),IF($X$1=4,(VLOOKUP(B173,'X4'!$B:$AZ,44,FALSE)),IF($X$1=5,(VLOOKUP(B173,'X5'!$B:$AZ,44,FALSE)),IF($X$1=6,(VLOOKUP(B173,'X6'!$B:$AZ,44,FALSE)),IF($X$1=7,(VLOOKUP(B173,'X7'!$B:$AZ,44,FALSE)),IF($X$1=8,(VLOOKUP(B173,'X8'!$B:$AZ,44,FALSE)),IF($X$1=9,(VLOOKUP(B173,'X9'!$B:$AZ,44,FALSE)),IF($X$1=10,(VLOOKUP(B173,'X10'!$B:$AZ,44,FALSE)),IF($X$1=11,(VLOOKUP(B173,'X11'!$B:$AZ,44,FALSE)),IF($X$1=12,(VLOOKUP(B173,'X12'!$B:$AZ,44,FALSE)),IF($X$1=13,(VLOOKUP(B173,'X13'!$B:$AZ,44,FALSE)),"B")))))))))))))))</f>
        <v xml:space="preserve"> </v>
      </c>
      <c r="H173" s="182" t="str">
        <f ca="1">IF(ISERROR(IF($X$1=1,(VLOOKUP(B173,'X1'!$B:$AZ,8,FALSE)),IF($X$1=2,(VLOOKUP(B173,'X2'!$B:$AZ,8,FALSE)),IF($X$1=3,(VLOOKUP(B173,'X3'!$B:$AZ,8,FALSE)),IF($X$1=4,(VLOOKUP(B173,'X4'!$B:$AZ,8,FALSE)),IF($X$1=5,(VLOOKUP(B173,'X5'!$B:$AZ,8,FALSE)),IF($X$1=6,(VLOOKUP(B173,'X6'!$B:$AZ,8,FALSE)),IF($X$1=7,(VLOOKUP(B173,'X7'!$B:$AZ,8,FALSE)),IF($X$1=8,(VLOOKUP(B173,'X8'!$B:$AZ,8,FALSE)),IF($X$1=9,(VLOOKUP(B173,'X9'!$B:$AZ,8,FALSE)),IF($X$1=10,(VLOOKUP(B173,'X10'!$B:$AZ,8,FALSE)),IF($X$1=11,(VLOOKUP(B173,'X11'!$B:$AZ,8,FALSE)),IF($X$1=12,(VLOOKUP(B173,'X12'!$B:$AZ,8,FALSE)),IF($X$1=13,(VLOOKUP(B173,'X13'!$B:$AZ,8,FALSE)),"B"))))))))))))))=TRUE," ",(IF($X$1=1,(VLOOKUP(B173,'X1'!$B:$AZ,8,FALSE)),IF($X$1=2,(VLOOKUP(B173,'X2'!$B:$AZ,8,FALSE)),IF($X$1=3,(VLOOKUP(B173,'X3'!$B:$AZ,8,FALSE)),IF($X$1=4,(VLOOKUP(B173,'X4'!$B:$AZ,8,FALSE)),IF($X$1=5,(VLOOKUP(B173,'X5'!$B:$AZ,8,FALSE)),IF($X$1=6,(VLOOKUP(B173,'X6'!$B:$AZ,8,FALSE)),IF($X$1=7,(VLOOKUP(B173,'X7'!$B:$AZ,8,FALSE)),IF($X$1=8,(VLOOKUP(B173,'X8'!$B:$AZ,8,FALSE)),IF($X$1=9,(VLOOKUP(B173,'X9'!$B:$AZ,8,FALSE)),IF($X$1=10,(VLOOKUP(B173,'X10'!$B:$AZ,8,FALSE)),IF($X$1=11,(VLOOKUP(B173,'X11'!$B:$AZ,8,FALSE)),IF($X$1=12,(VLOOKUP(B173,'X12'!$B:$AZ,8,FALSE)),IF($X$1=13,(VLOOKUP(B173,'X13'!$B:$AZ,8,FALSE)),"B")))))))))))))))</f>
        <v xml:space="preserve"> </v>
      </c>
      <c r="I173" s="183" t="str">
        <f ca="1">IF(ISERROR(IF($X$1=1,(VLOOKUP(B173,'X1'!$B:$AZ,2,FALSE)),IF($X$1=2,(VLOOKUP(B173,'X2'!$B:$AZ,2,FALSE)),IF($X$1=3,(VLOOKUP(B173,'X3'!$B:$AZ,2,FALSE)),IF($X$1=4,(VLOOKUP(B173,'X4'!$B:$AZ,2,FALSE)),IF($X$1=5,(VLOOKUP(B173,'X5'!$B:$AZ,2,FALSE)),IF($X$1=6,(VLOOKUP(B173,'X6'!$B:$AZ,2,FALSE)),IF($X$1=7,(VLOOKUP(B173,'X7'!$B:$AZ,2,FALSE)),IF($X$1=8,(VLOOKUP(B173,'X8'!$B:$AZ,2,FALSE)),IF($X$1=9,(VLOOKUP(B173,'X9'!$B:$AZ,2,FALSE)),IF($X$1=10,(VLOOKUP(B173,'X10'!$B:$AZ,2,FALSE)),IF($X$1=11,(VLOOKUP(B173,'X11'!$B:$AZ,2,FALSE)),IF($X$1=12,(VLOOKUP(B173,'X12'!$B:$AZ,2,FALSE)),IF($X$1=13,(VLOOKUP(B173,'X13'!$B:$AZ,2,FALSE)),"B"))))))))))))))=TRUE," ",(IF($X$1=1,(VLOOKUP(B173,'X1'!$B:$AZ,2,FALSE)),IF($X$1=2,(VLOOKUP(B173,'X2'!$B:$AZ,2,FALSE)),IF($X$1=3,(VLOOKUP(B173,'X3'!$B:$AZ,2,FALSE)),IF($X$1=4,(VLOOKUP(B173,'X4'!$B:$AZ,2,FALSE)),IF($X$1=5,(VLOOKUP(B173,'X5'!$B:$AZ,2,FALSE)),IF($X$1=6,(VLOOKUP(B173,'X6'!$B:$AZ,2,FALSE)),IF($X$1=7,(VLOOKUP(B173,'X7'!$B:$AZ,2,FALSE)),IF($X$1=8,(VLOOKUP(B173,'X8'!$B:$AZ,2,FALSE)),IF($X$1=9,(VLOOKUP(B173,'X9'!$B:$AZ,2,FALSE)),IF($X$1=10,(VLOOKUP(B173,'X10'!$B:$AZ,2,FALSE)),IF($X$1=11,(VLOOKUP(B173,'X11'!$B:$AZ,2,FALSE)),IF($X$1=12,(VLOOKUP(B173,'X12'!$B:$AZ,2,FALSE)),IF($X$1=13,(VLOOKUP(B173,'X13'!$B:$AZ,2,FALSE)),"B")))))))))))))))</f>
        <v xml:space="preserve"> </v>
      </c>
      <c r="J173" s="183" t="str">
        <f ca="1">IF(ISERROR(IF($X$1=1,(VLOOKUP(B173,'X1'!$B:$AZ,3,FALSE)),IF($X$1=2,(VLOOKUP(B173,'X2'!$B:$AZ,3,FALSE)),IF($X$1=3,(VLOOKUP(B173,'X3'!$B:$AZ,3,FALSE)),IF($X$1=4,(VLOOKUP(B173,'X4'!$B:$AZ,3,FALSE)),IF($X$1=5,(VLOOKUP(B173,'X5'!$B:$AZ,3,FALSE)),IF($X$1=6,(VLOOKUP(B173,'X6'!$B:$AZ,3,FALSE)),IF($X$1=7,(VLOOKUP(B173,'X7'!$B:$AZ,3,FALSE)),IF($X$1=8,(VLOOKUP(B173,'X8'!$B:$AZ,3,FALSE)),IF($X$1=9,(VLOOKUP(B173,'X9'!$B:$AZ,3,FALSE)),IF($X$1=10,(VLOOKUP(B173,'X10'!$B:$AZ,3,FALSE)),IF($X$1=11,(VLOOKUP(B173,'X11'!$B:$AZ,3,FALSE)),IF($X$1=12,(VLOOKUP(B173,'X12'!$B:$AZ,3,FALSE)),IF($X$1=13,(VLOOKUP(B173,'X13'!$B:$AZ,3,FALSE)),"B"))))))))))))))=TRUE," ",(IF($X$1=1,(VLOOKUP(B173,'X1'!$B:$AZ,3,FALSE)),IF($X$1=2,(VLOOKUP(B173,'X2'!$B:$AZ,3,FALSE)),IF($X$1=3,(VLOOKUP(B173,'X3'!$B:$AZ,3,FALSE)),IF($X$1=4,(VLOOKUP(B173,'X4'!$B:$AZ,3,FALSE)),IF($X$1=5,(VLOOKUP(B173,'X5'!$B:$AZ,3,FALSE)),IF($X$1=6,(VLOOKUP(B173,'X6'!$B:$AZ,3,FALSE)),IF($X$1=7,(VLOOKUP(B173,'X7'!$B:$AZ,3,FALSE)),IF($X$1=8,(VLOOKUP(B173,'X8'!$B:$AZ,3,FALSE)),IF($X$1=9,(VLOOKUP(B173,'X9'!$B:$AZ,3,FALSE)),IF($X$1=10,(VLOOKUP(B173,'X10'!$B:$AZ,3,FALSE)),IF($X$1=11,(VLOOKUP(B173,'X11'!$B:$AZ,3,FALSE)),IF($X$1=12,(VLOOKUP(B173,'X12'!$B:$AZ,3,FALSE)),IF($X$1=13,(VLOOKUP(B173,'X13'!$B:$AZ,3,FALSE)),"B")))))))))))))))</f>
        <v xml:space="preserve"> </v>
      </c>
      <c r="K173" s="183" t="str">
        <f ca="1">IF(ISERROR(IF($X$1=1,(VLOOKUP(B173,'X1'!$B:$AZ,5,FALSE)),IF($X$1=2,(VLOOKUP(B173,'X2'!$B:$AZ,5,FALSE)),IF($X$1=3,(VLOOKUP(B173,'X3'!$B:$AZ,5,FALSE)),IF($X$1=4,(VLOOKUP(B173,'X4'!$B:$AZ,5,FALSE)),IF($X$1=5,(VLOOKUP(B173,'X5'!$B:$AZ,5,FALSE)),IF($X$1=6,(VLOOKUP(B173,'X6'!$B:$AZ,5,FALSE)),IF($X$1=7,(VLOOKUP(B173,'X7'!$B:$AZ,5,FALSE)),IF($X$1=8,(VLOOKUP(B173,'X8'!$B:$AZ,5,FALSE)),IF($X$1=9,(VLOOKUP(B173,'X9'!$B:$AZ,5,FALSE)),IF($X$1=10,(VLOOKUP(B173,'X10'!$B:$AZ,5,FALSE)),IF($X$1=11,(VLOOKUP(B173,'X11'!$B:$AZ,5,FALSE)),IF($X$1=12,(VLOOKUP(B173,'X12'!$B:$AZ,5,FALSE)),IF($X$1=13,(VLOOKUP(B173,'X13'!$B:$AZ,5,FALSE)),"B"))))))))))))))=TRUE," ",(IF($X$1=1,(VLOOKUP(B173,'X1'!$B:$AZ,5,FALSE)),IF($X$1=2,(VLOOKUP(B173,'X2'!$B:$AZ,5,FALSE)),IF($X$1=3,(VLOOKUP(B173,'X3'!$B:$AZ,5,FALSE)),IF($X$1=4,(VLOOKUP(B173,'X4'!$B:$AZ,5,FALSE)),IF($X$1=5,(VLOOKUP(B173,'X5'!$B:$AZ,5,FALSE)),IF($X$1=6,(VLOOKUP(B173,'X6'!$B:$AZ,5,FALSE)),IF($X$1=7,(VLOOKUP(B173,'X7'!$B:$AZ,5,FALSE)),IF($X$1=8,(VLOOKUP(B173,'X8'!$B:$AZ,5,FALSE)),IF($X$1=9,(VLOOKUP(B173,'X9'!$B:$AZ,5,FALSE)),IF($X$1=10,(VLOOKUP(B173,'X10'!$B:$AZ,5,FALSE)),IF($X$1=11,(VLOOKUP(B173,'X11'!$B:$AZ,5,FALSE)),IF($X$1=12,(VLOOKUP(B173,'X12'!$B:$AZ,5,FALSE)),IF($X$1=13,(VLOOKUP(B173,'X13'!$B:$AZ,5,FALSE)),"B")))))))))))))))</f>
        <v xml:space="preserve"> </v>
      </c>
      <c r="L173" s="184" t="str">
        <f ca="1">IF(ISERROR(IF($X$1=1,(VLOOKUP(B173,'X1'!$B:$AZ,9,FALSE)),IF($X$1=2,(VLOOKUP(B173,'X2'!$B:$AZ,9,FALSE)),IF($X$1=3,(VLOOKUP(B173,'X3'!$B:$AZ,9,FALSE)),IF($X$1=4,(VLOOKUP(B173,'X4'!$B:$AZ,9,FALSE)),IF($X$1=5,(VLOOKUP(B173,'X5'!$B:$AZ,9,FALSE)),IF($X$1=6,(VLOOKUP(B173,'X6'!$B:$AZ,9,FALSE)),IF($X$1=7,(VLOOKUP(B173,'X7'!$B:$AZ,9,FALSE)),IF($X$1=8,(VLOOKUP(B173,'X8'!$B:$AZ,9,FALSE)),IF($X$1=9,(VLOOKUP(B173,'X9'!$B:$AZ,9,FALSE)),IF($X$1=10,(VLOOKUP(B173,'X10'!$B:$AZ,9,FALSE)),IF($X$1=11,(VLOOKUP(B173,'X11'!$B:$AZ,9,FALSE)),IF($X$1=12,(VLOOKUP(B173,'X12'!$B:$AZ,9,FALSE)),IF($X$1=13,(VLOOKUP(B173,'X13'!$B:$AZ,9,FALSE)),"B"))))))))))))))=TRUE," ",(IF($X$1=1,(VLOOKUP(B173,'X1'!$B:$AZ,9,FALSE)),IF($X$1=2,(VLOOKUP(B173,'X2'!$B:$AZ,9,FALSE)),IF($X$1=3,(VLOOKUP(B173,'X3'!$B:$AZ,9,FALSE)),IF($X$1=4,(VLOOKUP(B173,'X4'!$B:$AZ,9,FALSE)),IF($X$1=5,(VLOOKUP(B173,'X5'!$B:$AZ,9,FALSE)),IF($X$1=6,(VLOOKUP(B173,'X6'!$B:$AZ,9,FALSE)),IF($X$1=7,(VLOOKUP(B173,'X7'!$B:$AZ,9,FALSE)),IF($X$1=8,(VLOOKUP(B173,'X8'!$B:$AZ,9,FALSE)),IF($X$1=9,(VLOOKUP(B173,'X9'!$B:$AZ,9,FALSE)),IF($X$1=10,(VLOOKUP(B173,'X10'!$B:$AZ,9,FALSE)),IF($X$1=11,(VLOOKUP(B173,'X11'!$B:$AZ,9,FALSE)),IF($X$1=12,(VLOOKUP(B173,'X12'!$B:$AZ,9,FALSE)),IF($X$1=13,(VLOOKUP(B173,'X13'!$B:$AZ,9,FALSE)),"B")))))))))))))))</f>
        <v xml:space="preserve"> </v>
      </c>
      <c r="M173" s="184" t="str">
        <f ca="1">IF(ISERROR(IF($X$1=1,(VLOOKUP(B173,'X1'!$B:$AZ,10,FALSE)),IF($X$1=2,(VLOOKUP(B173,'X2'!$B:$AZ,10,FALSE)),IF($X$1=3,(VLOOKUP(B173,'X3'!$B:$AZ,10,FALSE)),IF($X$1=4,(VLOOKUP(B173,'X4'!$B:$AZ,10,FALSE)),IF($X$1=5,(VLOOKUP(B173,'X5'!$B:$AZ,10,FALSE)),IF($X$1=6,(VLOOKUP(B173,'X6'!$B:$AZ,10,FALSE)),IF($X$1=7,(VLOOKUP(B173,'X7'!$B:$AZ,10,FALSE)),IF($X$1=8,(VLOOKUP(B173,'X8'!$B:$AZ,10,FALSE)),IF($X$1=9,(VLOOKUP(B173,'X9'!$B:$AZ,10,FALSE)),IF($X$1=10,(VLOOKUP(B173,'X10'!$B:$AZ,10,FALSE)),IF($X$1=11,(VLOOKUP(B173,'X11'!$B:$AZ,10,FALSE)),IF($X$1=12,(VLOOKUP(B173,'X12'!$B:$AZ,10,FALSE)),IF($X$1=13,(VLOOKUP(B173,'X13'!$B:$AZ,10,FALSE)),"B"))))))))))))))=TRUE," ",(IF($X$1=1,(VLOOKUP(B173,'X1'!$B:$AZ,10,FALSE)),IF($X$1=2,(VLOOKUP(B173,'X2'!$B:$AZ,10,FALSE)),IF($X$1=3,(VLOOKUP(B173,'X3'!$B:$AZ,10,FALSE)),IF($X$1=4,(VLOOKUP(B173,'X4'!$B:$AZ,10,FALSE)),IF($X$1=5,(VLOOKUP(B173,'X5'!$B:$AZ,10,FALSE)),IF($X$1=6,(VLOOKUP(B173,'X6'!$B:$AZ,10,FALSE)),IF($X$1=7,(VLOOKUP(B173,'X7'!$B:$AZ,10,FALSE)),IF($X$1=8,(VLOOKUP(B173,'X8'!$B:$AZ,10,FALSE)),IF($X$1=9,(VLOOKUP(B173,'X9'!$B:$AZ,10,FALSE)),IF($X$1=10,(VLOOKUP(B173,'X10'!$B:$AZ,10,FALSE)),IF($X$1=11,(VLOOKUP(B173,'X11'!$B:$AZ,10,FALSE)),IF($X$1=12,(VLOOKUP(B173,'X12'!$B:$AZ,10,FALSE)),IF($X$1=13,(VLOOKUP(B173,'X13'!$B:$AZ,10,FALSE)),"B")))))))))))))))</f>
        <v xml:space="preserve"> </v>
      </c>
      <c r="N173" s="185" t="str">
        <f ca="1">IF(ISERROR(IF($X$1=1,(VLOOKUP(B173,'X1'!$B:$AZ,45,FALSE)),IF($X$1=2,(VLOOKUP(B173,'X2'!$B:$AZ,45,FALSE)),IF($X$1=3,(VLOOKUP(B173,'X3'!$B:$AZ,45,FALSE)),IF($X$1=4,(VLOOKUP(B173,'X4'!$B:$AZ,45,FALSE)),IF($X$1=5,(VLOOKUP(B173,'X5'!$B:$AZ,45,FALSE)),IF($X$1=6,(VLOOKUP(B173,'X6'!$B:$AZ,45,FALSE)),IF($X$1=7,(VLOOKUP(B173,'X7'!$B:$AZ,45,FALSE)),IF($X$1=8,(VLOOKUP(B173,'X8'!$B:$AZ,45,FALSE)),IF($X$1=9,(VLOOKUP(B173,'X9'!$B:$AZ,45,FALSE)),IF($X$1=10,(VLOOKUP(B173,'X10'!$B:$AZ,45,FALSE)),IF($X$1=11,(VLOOKUP(B173,'X11'!$B:$AZ,45,FALSE)),IF($X$1=12,(VLOOKUP(B173,'X12'!$B:$AZ,45,FALSE)),IF($X$1=13,(VLOOKUP(B173,'X13'!$B:$AZ,45,FALSE)),"B"))))))))))))))=TRUE," ",(IF($X$1=1,(VLOOKUP(B173,'X1'!$B:$AZ,45,FALSE)),IF($X$1=2,(VLOOKUP(B173,'X2'!$B:$AZ,45,FALSE)),IF($X$1=3,(VLOOKUP(B173,'X3'!$B:$AZ,45,FALSE)),IF($X$1=4,(VLOOKUP(B173,'X4'!$B:$AZ,45,FALSE)),IF($X$1=5,(VLOOKUP(B173,'X5'!$B:$AZ,45,FALSE)),IF($X$1=6,(VLOOKUP(B173,'X6'!$B:$AZ,45,FALSE)),IF($X$1=7,(VLOOKUP(B173,'X7'!$B:$AZ,45,FALSE)),IF($X$1=8,(VLOOKUP(B173,'X8'!$B:$AZ,45,FALSE)),IF($X$1=9,(VLOOKUP(B173,'X9'!$B:$AZ,45,FALSE)),IF($X$1=10,(VLOOKUP(B173,'X10'!$B:$AZ,45,FALSE)),IF($X$1=11,(VLOOKUP(B173,'X11'!$B:$AZ,45,FALSE)),IF($X$1=12,(VLOOKUP(B173,'X12'!$B:$AZ,45,FALSE)),IF($X$1=13,(VLOOKUP(B173,'X13'!$B:$AZ,45,FALSE)),"B")))))))))))))))</f>
        <v xml:space="preserve"> </v>
      </c>
      <c r="O173" s="184" t="str">
        <f ca="1">IF(ISERROR(IF($X$1=1,(VLOOKUP(B173,'X1'!$B:$AZ,11,FALSE)),IF($X$1=2,(VLOOKUP(B173,'X2'!$B:$AZ,11,FALSE)),IF($X$1=3,(VLOOKUP(B173,'X3'!$B:$AZ,11,FALSE)),IF($X$1=4,(VLOOKUP(B173,'X4'!$B:$AZ,11,FALSE)),IF($X$1=5,(VLOOKUP(B173,'X5'!$B:$AZ,11,FALSE)),IF($X$1=6,(VLOOKUP(B173,'X6'!$B:$AZ,11,FALSE)),IF($X$1=7,(VLOOKUP(B173,'X7'!$B:$AZ,11,FALSE)),IF($X$1=8,(VLOOKUP(B173,'X8'!$B:$AZ,11,FALSE)),IF($X$1=9,(VLOOKUP(B173,'X9'!$B:$AZ,11,FALSE)),IF($X$1=10,(VLOOKUP(B173,'X10'!$B:$AZ,11,FALSE)),IF($X$1=11,(VLOOKUP(B173,'X11'!$B:$AZ,11,FALSE)),IF($X$1=12,(VLOOKUP(B173,'X12'!$B:$AZ,11,FALSE)),IF($X$1=13,(VLOOKUP(B173,'X13'!$B:$AZ,11,FALSE)),"B"))))))))))))))=TRUE," ",(IF($X$1=1,(VLOOKUP(B173,'X1'!$B:$AZ,11,FALSE)),IF($X$1=2,(VLOOKUP(B173,'X2'!$B:$AZ,11,FALSE)),IF($X$1=3,(VLOOKUP(B173,'X3'!$B:$AZ,11,FALSE)),IF($X$1=4,(VLOOKUP(B173,'X4'!$B:$AZ,11,FALSE)),IF($X$1=5,(VLOOKUP(B173,'X5'!$B:$AZ,11,FALSE)),IF($X$1=6,(VLOOKUP(B173,'X6'!$B:$AZ,11,FALSE)),IF($X$1=7,(VLOOKUP(B173,'X7'!$B:$AZ,11,FALSE)),IF($X$1=8,(VLOOKUP(B173,'X8'!$B:$AZ,11,FALSE)),IF($X$1=9,(VLOOKUP(B173,'X9'!$B:$AZ,11,FALSE)),IF($X$1=10,(VLOOKUP(B173,'X10'!$B:$AZ,11,FALSE)),IF($X$1=11,(VLOOKUP(B173,'X11'!$B:$AZ,11,FALSE)),IF($X$1=12,(VLOOKUP(B173,'X12'!$B:$AZ,11,FALSE)),IF($X$1=13,(VLOOKUP(B173,'X13'!$B:$AZ,11,FALSE)),"B")))))))))))))))</f>
        <v xml:space="preserve"> </v>
      </c>
      <c r="P173" s="184" t="str">
        <f ca="1">IF(ISERROR(IF($X$1=1,(VLOOKUP(B173,'X1'!$B:$AZ,12,FALSE)),IF($X$1=2,(VLOOKUP(B173,'X2'!$B:$AZ,12,FALSE)),IF($X$1=3,(VLOOKUP(B173,'X3'!$B:$AZ,12,FALSE)),IF($X$1=4,(VLOOKUP(B173,'X4'!$B:$AZ,12,FALSE)),IF($X$1=5,(VLOOKUP(B173,'X5'!$B:$AZ,12,FALSE)),IF($X$1=6,(VLOOKUP(B173,'X6'!$B:$AZ,12,FALSE)),IF($X$1=7,(VLOOKUP(B173,'X7'!$B:$AZ,12,FALSE)),IF($X$1=8,(VLOOKUP(B173,'X8'!$B:$AZ,12,FALSE)),IF($X$1=9,(VLOOKUP(B173,'X9'!$B:$AZ,12,FALSE)),IF($X$1=10,(VLOOKUP(B173,'X10'!$B:$AZ,12,FALSE)),IF($X$1=11,(VLOOKUP(B173,'X11'!$B:$AZ,12,FALSE)),IF($X$1=12,(VLOOKUP(B173,'X12'!$B:$AZ,12,FALSE)),IF($X$1=13,(VLOOKUP(B173,'X13'!$B:$AZ,12,FALSE)),"B"))))))))))))))=TRUE," ",(IF($X$1=1,(VLOOKUP(B173,'X1'!$B:$AZ,12,FALSE)),IF($X$1=2,(VLOOKUP(B173,'X2'!$B:$AZ,12,FALSE)),IF($X$1=3,(VLOOKUP(B173,'X3'!$B:$AZ,12,FALSE)),IF($X$1=4,(VLOOKUP(B173,'X4'!$B:$AZ,12,FALSE)),IF($X$1=5,(VLOOKUP(B173,'X5'!$B:$AZ,12,FALSE)),IF($X$1=6,(VLOOKUP(B173,'X6'!$B:$AZ,12,FALSE)),IF($X$1=7,(VLOOKUP(B173,'X7'!$B:$AZ,12,FALSE)),IF($X$1=8,(VLOOKUP(B173,'X8'!$B:$AZ,12,FALSE)),IF($X$1=9,(VLOOKUP(B173,'X9'!$B:$AZ,12,FALSE)),IF($X$1=10,(VLOOKUP(B173,'X10'!$B:$AZ,12,FALSE)),IF($X$1=11,(VLOOKUP(B173,'X11'!$B:$AZ,12,FALSE)),IF($X$1=12,(VLOOKUP(B173,'X12'!$B:$AZ,12,FALSE)),IF($X$1=13,(VLOOKUP(B173,'X13'!$B:$AZ,12,FALSE)),"B")))))))))))))))</f>
        <v xml:space="preserve"> </v>
      </c>
      <c r="Q173" s="185" t="str">
        <f ca="1">IF(ISERROR(IF($X$1=1,(VLOOKUP(B173,'X1'!$B:$AZ,46,FALSE)),IF($X$1=2,(VLOOKUP(B173,'X2'!$B:$AZ,46,FALSE)),IF($X$1=3,(VLOOKUP(B173,'X3'!$B:$AZ,46,FALSE)),IF($X$1=4,(VLOOKUP(B173,'X4'!$B:$AZ,46,FALSE)),IF($X$1=5,(VLOOKUP(B173,'X5'!$B:$AZ,46,FALSE)),IF($X$1=6,(VLOOKUP(B173,'X6'!$B:$AZ,46,FALSE)),IF($X$1=7,(VLOOKUP(B173,'X7'!$B:$AZ,46,FALSE)),IF($X$1=8,(VLOOKUP(B173,'X8'!$B:$AZ,46,FALSE)),IF($X$1=9,(VLOOKUP(B173,'X9'!$B:$AZ,46,FALSE)),IF($X$1=10,(VLOOKUP(B173,'X10'!$B:$AZ,46,FALSE)),IF($X$1=11,(VLOOKUP(B173,'X11'!$B:$AZ,46,FALSE)),IF($X$1=12,(VLOOKUP(B173,'X12'!$B:$AZ,46,FALSE)),IF($X$1=13,(VLOOKUP(B173,'X13'!$B:$AZ,46,FALSE)),"B"))))))))))))))=TRUE," ",(IF($X$1=1,(VLOOKUP(B173,'X1'!$B:$AZ,46,FALSE)),IF($X$1=2,(VLOOKUP(B173,'X2'!$B:$AZ,46,FALSE)),IF($X$1=3,(VLOOKUP(B173,'X3'!$B:$AZ,46,FALSE)),IF($X$1=4,(VLOOKUP(B173,'X4'!$B:$AZ,46,FALSE)),IF($X$1=5,(VLOOKUP(B173,'X5'!$B:$AZ,46,FALSE)),IF($X$1=6,(VLOOKUP(B173,'X6'!$B:$AZ,46,FALSE)),IF($X$1=7,(VLOOKUP(B173,'X7'!$B:$AZ,46,FALSE)),IF($X$1=8,(VLOOKUP(B173,'X8'!$B:$AZ,46,FALSE)),IF($X$1=9,(VLOOKUP(B173,'X9'!$B:$AZ,46,FALSE)),IF($X$1=10,(VLOOKUP(B173,'X10'!$B:$AZ,46,FALSE)),IF($X$1=11,(VLOOKUP(B173,'X11'!$B:$AZ,46,FALSE)),IF($X$1=12,(VLOOKUP(B173,'X12'!$B:$AZ,46,FALSE)),IF($X$1=13,(VLOOKUP(B173,'X13'!$B:$AZ,46,FALSE)),"B")))))))))))))))</f>
        <v xml:space="preserve"> </v>
      </c>
      <c r="R173" s="185" t="str">
        <f ca="1">IF(ISERROR(IF($X$1=1,(VLOOKUP(B173,'X1'!$B:$AZ,15,FALSE)),IF($X$1=2,(VLOOKUP(B173,'X2'!$B:$AZ,15,FALSE)),IF($X$1=3,(VLOOKUP(B173,'X3'!$B:$AZ,15,FALSE)),IF($X$1=4,(VLOOKUP(B173,'X4'!$B:$AZ,15,FALSE)),IF($X$1=5,(VLOOKUP(B173,'X5'!$B:$AZ,15,FALSE)),IF($X$1=6,(VLOOKUP(B173,'X6'!$B:$AZ,15,FALSE)),IF($X$1=7,(VLOOKUP(B173,'X7'!$B:$AZ,15,FALSE)),IF($X$1=8,(VLOOKUP(B173,'X8'!$B:$AZ,15,FALSE)),IF($X$1=9,(VLOOKUP(B173,'X9'!$B:$AZ,15,FALSE)),IF($X$1=10,(VLOOKUP(B173,'X10'!$B:$AZ,15,FALSE)),IF($X$1=11,(VLOOKUP(B173,'X11'!$B:$AZ,15,FALSE)),IF($X$1=12,(VLOOKUP(B173,'X12'!$B:$AZ,15,FALSE)),IF($X$1=13,(VLOOKUP(B173,'X13'!$B:$AZ,15,FALSE)),"B"))))))))))))))=TRUE," ",(IF($X$1=1,(VLOOKUP(B173,'X1'!$B:$AZ,15,FALSE)),IF($X$1=2,(VLOOKUP(B173,'X2'!$B:$AZ,15,FALSE)),IF($X$1=3,(VLOOKUP(B173,'X3'!$B:$AZ,15,FALSE)),IF($X$1=4,(VLOOKUP(B173,'X4'!$B:$AZ,15,FALSE)),IF($X$1=5,(VLOOKUP(B173,'X5'!$B:$AZ,15,FALSE)),IF($X$1=6,(VLOOKUP(B173,'X6'!$B:$AZ,15,FALSE)),IF($X$1=7,(VLOOKUP(B173,'X7'!$B:$AZ,15,FALSE)),IF($X$1=8,(VLOOKUP(B173,'X8'!$B:$AZ,15,FALSE)),IF($X$1=9,(VLOOKUP(B173,'X9'!$B:$AZ,15,FALSE)),IF($X$1=10,(VLOOKUP(B173,'X10'!$B:$AZ,15,FALSE)),IF($X$1=11,(VLOOKUP(B173,'X11'!$B:$AZ,15,FALSE)),IF($X$1=12,(VLOOKUP(B173,'X12'!$B:$AZ,15,FALSE)),IF($X$1=13,(VLOOKUP(B173,'X13'!$B:$AZ,15,FALSE)),"B")))))))))))))))</f>
        <v xml:space="preserve"> </v>
      </c>
      <c r="S173" s="185" t="str">
        <f ca="1">IF(ISERROR(IF((IF($X$1=1,(VLOOKUP(B173,'X1'!$B:$AZ,14,FALSE)),(IF($X$1=2,(VLOOKUP(B173,'X2'!$B:$AZ,14,FALSE)),(IF($X$1=3,(VLOOKUP(B173,'X3'!$B:$AZ,14,FALSE)),(IF($X$1=4,(VLOOKUP(B173,'X4'!$B:$AZ,14,FALSE)),(IF($X$1=5,(VLOOKUP(B173,'X5'!$B:$AZ,14,FALSE)),(IF($X$1=6,(VLOOKUP(B173,'X6'!$B:$AZ,14,FALSE)),(IF($X$1=7,(VLOOKUP(B173,'X7'!$B:$AZ,14,FALSE)),(IF($X$1=8,(VLOOKUP(B173,'X8'!$B:$AZ,14,FALSE)),(IF($X$1=9,(VLOOKUP(B173,'X9'!$B:$AZ,14,FALSE)),(IF($X$1=10,(VLOOKUP(B173,'X10'!$B:$AZ,14,FALSE)),(IF($X$1=11,(VLOOKUP(B173,'X11'!$B:$AZ,14,FALSE)),(IF($X$1=12,(VLOOKUP(B173,'X12'!$B:$AZ,14,FALSE)),(VLOOKUP(B173,'X13'!$B:$AZ,14,FALSE))))))))))))))))))))))))))=$V$1," ",(IF($X$1=1,(VLOOKUP(B173,'X1'!$B:$AZ,14,FALSE)),(IF($X$1=2,(VLOOKUP(B173,'X2'!$B:$AZ,14,FALSE)),(IF($X$1=3,(VLOOKUP(B173,'X3'!$B:$AZ,14,FALSE)),(IF($X$1=4,(VLOOKUP(B173,'X4'!$B:$AZ,14,FALSE)),(IF($X$1=5,(VLOOKUP(B173,'X5'!$B:$AZ,14,FALSE)),(IF($X$1=6,(VLOOKUP(B173,'X6'!$B:$AZ,14,FALSE)),(IF($X$1=7,(VLOOKUP(B173,'X7'!$B:$AZ,14,FALSE)),(IF($X$1=8,(VLOOKUP(B173,'X8'!$B:$AZ,14,FALSE)),(IF($X$1=9,(VLOOKUP(B173,'X9'!$B:$AZ,14,FALSE)),(IF($X$1=10,(VLOOKUP(B173,'X10'!$B:$AZ,14,FALSE)),(IF($X$1=11,(VLOOKUP(B173,'X11'!$B:$AZ,14,FALSE)),(IF($X$1=12,(VLOOKUP(B173,'X12'!$B:$AZ,14,FALSE)),(VLOOKUP(B173,'X13'!$B:$AZ,14,FALSE))))))))))))))))))))))))))))=TRUE," ",(IF((IF($X$1=1,(VLOOKUP(B173,'X1'!$B:$AZ,14,FALSE)),(IF($X$1=2,(VLOOKUP(B173,'X2'!$B:$AZ,14,FALSE)),(IF($X$1=3,(VLOOKUP(B173,'X3'!$B:$AZ,14,FALSE)),(IF($X$1=4,(VLOOKUP(B173,'X4'!$B:$AZ,14,FALSE)),(IF($X$1=5,(VLOOKUP(B173,'X5'!$B:$AZ,14,FALSE)),(IF($X$1=6,(VLOOKUP(B173,'X6'!$B:$AZ,14,FALSE)),(IF($X$1=7,(VLOOKUP(B173,'X7'!$B:$AZ,14,FALSE)),(IF($X$1=8,(VLOOKUP(B173,'X8'!$B:$AZ,14,FALSE)),(IF($X$1=9,(VLOOKUP(B173,'X9'!$B:$AZ,14,FALSE)),(IF($X$1=10,(VLOOKUP(B173,'X10'!$B:$AZ,14,FALSE)),(IF($X$1=11,(VLOOKUP(B173,'X11'!$B:$AZ,14,FALSE)),(IF($X$1=12,(VLOOKUP(B173,'X12'!$B:$AZ,14,FALSE)),(VLOOKUP(B173,'X13'!$B:$AZ,14,FALSE))))))))))))))))))))))))))=$V$1," ",(IF($X$1=1,(VLOOKUP(B173,'X1'!$B:$AZ,14,FALSE)),(IF($X$1=2,(VLOOKUP(B173,'X2'!$B:$AZ,14,FALSE)),(IF($X$1=3,(VLOOKUP(B173,'X3'!$B:$AZ,14,FALSE)),(IF($X$1=4,(VLOOKUP(B173,'X4'!$B:$AZ,14,FALSE)),(IF($X$1=5,(VLOOKUP(B173,'X5'!$B:$AZ,14,FALSE)),(IF($X$1=6,(VLOOKUP(B173,'X6'!$B:$AZ,14,FALSE)),(IF($X$1=7,(VLOOKUP(B173,'X7'!$B:$AZ,14,FALSE)),(IF($X$1=8,(VLOOKUP(B173,'X8'!$B:$AZ,14,FALSE)),(IF($X$1=9,(VLOOKUP(B173,'X9'!$B:$AZ,14,FALSE)),(IF($X$1=10,(VLOOKUP(B173,'X10'!$B:$AZ,14,FALSE)),(IF($X$1=11,(VLOOKUP(B173,'X11'!$B:$AZ,14,FALSE)),(IF($X$1=12,(VLOOKUP(B173,'X12'!$B:$AZ,14,FALSE)),(VLOOKUP(B173,'X13'!$B:$AZ,14,FALSE)))))))))))))))))))))))))))))</f>
        <v xml:space="preserve"> </v>
      </c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</row>
    <row r="174" spans="1:67" ht="14.1" customHeight="1" x14ac:dyDescent="0.2">
      <c r="A174" s="156" t="s">
        <v>1058</v>
      </c>
      <c r="B174" s="122" t="str">
        <f>IF(ISERROR(IF($U$16=1,(VLOOKUP(A174,$AC$89:$AH$125,2,FALSE)),IF((IF($X$1=1,'X1'!B133,(IF($X$1=2,'X2'!B133,(IF($X$1=3,'X3'!B133,(IF($X$1=4,'X4'!B133,(IF($X$1=5,'X5'!B133,(IF($X$1=6,'X6'!B133,(IF($X$1=7,'X7'!B133,(IF($X$1=8,'X8'!B133,(IF($X$1=9,'X9'!B133,(IF($X$1=10,'X10'!B133,(IF($X$1=11,'X11'!B133,(IF($X$1=12,'X12'!B133,'X13'!B133))))))))))))))))))))))))="","",(IF($X$1=1,'X1'!B133,(IF($X$1=2,'X2'!B133,(IF($X$1=3,'X3'!B133,(IF($X$1=4,'X4'!B133,(IF($X$1=5,'X5'!B133,(IF($X$1=6,'X6'!B133,(IF($X$1=7,'X7'!B133,(IF($X$1=8,'X8'!B133,(IF($X$1=9,'X9'!B133,(IF($X$1=10,'X10'!B133,(IF($X$1=11,'X11'!B133,(IF($X$1=12,'X12'!B133,'X13'!B133)))))))))))))))))))))))))))=TRUE," ",(IF($U$16=1,(VLOOKUP(A174,$AC$89:$AH$125,2,FALSE)),IF((IF($X$1=1,'X1'!B133,(IF($X$1=2,'X2'!B133,(IF($X$1=3,'X3'!B133,(IF($X$1=4,'X4'!B133,(IF($X$1=5,'X5'!B133,(IF($X$1=6,'X6'!B133,(IF($X$1=7,'X7'!B133,(IF($X$1=8,'X8'!B133,(IF($X$1=9,'X9'!B133,(IF($X$1=10,'X10'!B133,(IF($X$1=11,'X11'!B133,(IF($X$1=12,'X12'!B133,'X13'!B133))))))))))))))))))))))))="","",(IF($X$1=1,'X1'!B133,(IF($X$1=2,'X2'!B133,(IF($X$1=3,'X3'!B133,(IF($X$1=4,'X4'!B133,(IF($X$1=5,'X5'!B133,(IF($X$1=6,'X6'!B133,(IF($X$1=7,'X7'!B133,(IF($X$1=8,'X8'!B133,(IF($X$1=9,'X9'!B133,(IF($X$1=10,'X10'!B133,(IF($X$1=11,'X11'!B133,(IF($X$1=12,'X12'!B133,'X13'!B133))))))))))))))))))))))))))))</f>
        <v/>
      </c>
      <c r="C174" s="181" t="str">
        <f ca="1">IF(ISERROR(IF($X$1=1,(VLOOKUP(B174,'X1'!$B:$AZ,47,FALSE)),IF($X$1=2,(VLOOKUP(B174,'X2'!$B:$AZ,47,FALSE)),IF($X$1=3,(VLOOKUP(B174,'X3'!$B:$AZ,47,FALSE)),IF($X$1=4,(VLOOKUP(B174,'X4'!$B:$AZ,47,FALSE)),IF($X$1=5,(VLOOKUP(B174,'X5'!$B:$AZ,47,FALSE)),IF($X$1=6,(VLOOKUP(B174,'X6'!$B:$AZ,47,FALSE)),IF($X$1=7,(VLOOKUP(B174,'X7'!$B:$AZ,47,FALSE)),IF($X$1=8,(VLOOKUP(B174,'X8'!$B:$AZ,47,FALSE)),IF($X$1=9,(VLOOKUP(B174,'X9'!$B:$AZ,47,FALSE)),IF($X$1=10,(VLOOKUP(B174,'X10'!$B:$AZ,47,FALSE)),IF($X$1=11,(VLOOKUP(B174,'X11'!$B:$AZ,47,FALSE)),IF($X$1=12,(VLOOKUP(B174,'X12'!$B:$AZ,47,FALSE)),IF($X$1=13,(VLOOKUP(B174,'X13'!$B:$AZ,47,FALSE)),"B"))))))))))))))=TRUE," ",(IF($X$1=1,(VLOOKUP(B174,'X1'!$B:$AZ,47,FALSE)),IF($X$1=2,(VLOOKUP(B174,'X2'!$B:$AZ,47,FALSE)),IF($X$1=3,(VLOOKUP(B174,'X3'!$B:$AZ,47,FALSE)),IF($X$1=4,(VLOOKUP(B174,'X4'!$B:$AZ,47,FALSE)),IF($X$1=5,(VLOOKUP(B174,'X5'!$B:$AZ,47,FALSE)),IF($X$1=6,(VLOOKUP(B174,'X6'!$B:$AZ,47,FALSE)),IF($X$1=7,(VLOOKUP(B174,'X7'!$B:$AZ,47,FALSE)),IF($X$1=8,(VLOOKUP(B174,'X8'!$B:$AZ,47,FALSE)),IF($X$1=9,(VLOOKUP(B174,'X9'!$B:$AZ,47,FALSE)),IF($X$1=10,(VLOOKUP(B174,'X10'!$B:$AZ,47,FALSE)),IF($X$1=11,(VLOOKUP(B174,'X11'!$B:$AZ,47,FALSE)),IF($X$1=12,(VLOOKUP(B174,'X12'!$B:$AZ,47,FALSE)),IF($X$1=13,(VLOOKUP(B174,'X13'!$B:$AZ,47,FALSE)),"B")))))))))))))))</f>
        <v xml:space="preserve"> </v>
      </c>
      <c r="D174" s="181" t="str">
        <f ca="1">IF(ISERROR(IF($X$1=1,(VLOOKUP(B174,'X1'!$B:$AP,41,FALSE)),IF($X$1=2,(VLOOKUP(B174,'X2'!$B:$AP,41,FALSE)),IF($X$1=3,(VLOOKUP(B174,'X3'!$B:$AP,41,FALSE)),IF($X$1=4,(VLOOKUP(B174,'X4'!$B:$AP,41,FALSE)),IF($X$1=5,(VLOOKUP(B174,'X5'!$B:$AP,41,FALSE)),IF($X$1=6,(VLOOKUP(B174,'X6'!$B:$AP,41,FALSE)),IF($X$1=7,(VLOOKUP(B174,'X7'!$B:$AP,41,FALSE)),IF($X$1=8,(VLOOKUP(B174,'X8'!$B:$AP,41,FALSE)),IF($X$1=9,(VLOOKUP(B174,'X9'!$B:$AP,41,FALSE)),IF($X$1=10,(VLOOKUP(B174,'X10'!$B:$AP,41,FALSE)),IF($X$1=11,(VLOOKUP(B174,'X11'!$B:$AP,41,FALSE)),IF($X$1=12,(VLOOKUP(B174,'X12'!$B:$AP,41,FALSE)),IF($X$1=13,(VLOOKUP(B174,'X13'!$B:$AP,41,FALSE)),"B"))))))))))))))=TRUE," ",(IF($X$1=1,(VLOOKUP(B174,'X1'!$B:$AP,41,FALSE)),IF($X$1=2,(VLOOKUP(B174,'X2'!$B:$AP,41,FALSE)),IF($X$1=3,(VLOOKUP(B174,'X3'!$B:$AP,41,FALSE)),IF($X$1=4,(VLOOKUP(B174,'X4'!$B:$AP,41,FALSE)),IF($X$1=5,(VLOOKUP(B174,'X5'!$B:$AP,41,FALSE)),IF($X$1=6,(VLOOKUP(B174,'X6'!$B:$AP,41,FALSE)),IF($X$1=7,(VLOOKUP(B174,'X7'!$B:$AP,41,FALSE)),IF($X$1=8,(VLOOKUP(B174,'X8'!$B:$AP,41,FALSE)),IF($X$1=9,(VLOOKUP(B174,'X9'!$B:$AP,41,FALSE)),IF($X$1=10,(VLOOKUP(B174,'X10'!$B:$AP,41,FALSE)),IF($X$1=11,(VLOOKUP(B174,'X11'!$B:$AP,41,FALSE)),IF($X$1=12,(VLOOKUP(B174,'X12'!$B:$AP,41,FALSE)),IF($X$1=13,(VLOOKUP(B174,'X13'!$B:$AP,41,FALSE)),"B")))))))))))))))</f>
        <v xml:space="preserve"> </v>
      </c>
      <c r="E174" s="182" t="str">
        <f ca="1">IF(ISERROR(IF($X$1=1,(VLOOKUP(B174,'X1'!$B:$AP,7,FALSE)),IF($X$1=2,(VLOOKUP(B174,'X2'!$B:$AP,7,FALSE)),IF($X$1=3,(VLOOKUP(B174,'X3'!$B:$AP,7,FALSE)),IF($X$1=4,(VLOOKUP(B174,'X4'!$B:$AP,7,FALSE)),IF($X$1=5,(VLOOKUP(B174,'X5'!$B:$AP,7,FALSE)),IF($X$1=6,(VLOOKUP(B174,'X6'!$B:$AP,7,FALSE)),IF($X$1=7,(VLOOKUP(B174,'X7'!$B:$AP,7,FALSE)),IF($X$1=8,(VLOOKUP(B174,'X8'!$B:$AP,7,FALSE)),IF($X$1=9,(VLOOKUP(B174,'X9'!$B:$AP,7,FALSE)),IF($X$1=10,(VLOOKUP(B174,'X10'!$B:$AP,7,FALSE)),IF($X$1=11,(VLOOKUP(B174,'X11'!$B:$AP,7,FALSE)),IF($X$1=12,(VLOOKUP(B174,'X12'!$B:$AP,7,FALSE)),IF($X$1=13,(VLOOKUP(B174,'X13'!$B:$AP,7,FALSE)),"B"))))))))))))))=TRUE," ",(IF($X$1=1,(VLOOKUP(B174,'X1'!$B:$AP,7,FALSE)),IF($X$1=2,(VLOOKUP(B174,'X2'!$B:$AP,7,FALSE)),IF($X$1=3,(VLOOKUP(B174,'X3'!$B:$AP,7,FALSE)),IF($X$1=4,(VLOOKUP(B174,'X4'!$B:$AP,7,FALSE)),IF($X$1=5,(VLOOKUP(B174,'X5'!$B:$AP,7,FALSE)),IF($X$1=6,(VLOOKUP(B174,'X6'!$B:$AP,7,FALSE)),IF($X$1=7,(VLOOKUP(B174,'X7'!$B:$AP,7,FALSE)),IF($X$1=8,(VLOOKUP(B174,'X8'!$B:$AP,7,FALSE)),IF($X$1=9,(VLOOKUP(B174,'X9'!$B:$AP,7,FALSE)),IF($X$1=10,(VLOOKUP(B174,'X10'!$B:$AP,7,FALSE)),IF($X$1=11,(VLOOKUP(B174,'X11'!$B:$AP,7,FALSE)),IF($X$1=12,(VLOOKUP(B174,'X12'!$B:$AP,7,FALSE)),IF($X$1=13,(VLOOKUP(B174,'X13'!$B:$AP,7,FALSE)),"B")))))))))))))))</f>
        <v xml:space="preserve"> </v>
      </c>
      <c r="F174" s="182" t="str">
        <f ca="1">IF(ISERROR(IF((IF($X$1=1,(VLOOKUP(B174,'X1'!$B:$AO,6,FALSE)),(IF($X$1=2,(VLOOKUP(B174,'X2'!$B:$AO,6,FALSE)),(IF($X$1=3,(VLOOKUP(B174,'X3'!$B:$AO,6,FALSE)),(IF($X$1=4,(VLOOKUP(B174,'X4'!$B:$AO,6,FALSE)),(IF($X$1=5,(VLOOKUP(B174,'X5'!$B:$AO,6,FALSE)),(IF($X$1=6,(VLOOKUP(B174,'X6'!$B:$AO,6,FALSE)),(IF($X$1=7,(VLOOKUP(B174,'X7'!$B:$AO,6,FALSE)),(IF($X$1=8,(VLOOKUP(B174,'X8'!$B:$AO,6,FALSE)),(IF($X$1=9,(VLOOKUP(B174,'X9'!$B:$AO,6,FALSE)),(IF($X$1=10,(VLOOKUP(B174,'X10'!$B:$AO,6,FALSE)),(IF($X$1=11,(VLOOKUP(B174,'X11'!$B:$AO,6,FALSE)),(IF($X$1=12,(VLOOKUP(B174,'X12'!$B:$AO,6,FALSE)),(VLOOKUP(B174,'X13'!$B:$AO,6,FALSE))))))))))))))))))))))))))=$V$1," ",(IF($X$1=1,(VLOOKUP(B174,'X1'!$B:$AO,6,FALSE)),(IF($X$1=2,(VLOOKUP(B174,'X2'!$B:$AO,6,FALSE)),(IF($X$1=3,(VLOOKUP(B174,'X3'!$B:$AO,6,FALSE)),(IF($X$1=4,(VLOOKUP(B174,'X4'!$B:$AO,6,FALSE)),(IF($X$1=5,(VLOOKUP(B174,'X5'!$B:$AO,6,FALSE)),(IF($X$1=6,(VLOOKUP(B174,'X6'!$B:$AO,6,FALSE)),(IF($X$1=7,(VLOOKUP(B174,'X7'!$B:$AO,6,FALSE)),(IF($X$1=8,(VLOOKUP(B174,'X8'!$B:$AO,6,FALSE)),(IF($X$1=9,(VLOOKUP(B174,'X9'!$B:$AO,6,FALSE)),(IF($X$1=10,(VLOOKUP(B174,'X10'!$B:$AO,6,FALSE)),(IF($X$1=11,(VLOOKUP(B174,'X11'!$B:$AO,6,FALSE)),(IF($X$1=12,(VLOOKUP(B174,'X12'!$B:$AO,6,FALSE)),(VLOOKUP(B174,'X13'!$B:$AO,6,FALSE))))))))))))))))))))))))))))=TRUE," ",(IF((IF($X$1=1,(VLOOKUP(B174,'X1'!$B:$AO,6,FALSE)),(IF($X$1=2,(VLOOKUP(B174,'X2'!$B:$AO,6,FALSE)),(IF($X$1=3,(VLOOKUP(B174,'X3'!$B:$AO,6,FALSE)),(IF($X$1=4,(VLOOKUP(B174,'X4'!$B:$AO,6,FALSE)),(IF($X$1=5,(VLOOKUP(B174,'X5'!$B:$AO,6,FALSE)),(IF($X$1=6,(VLOOKUP(B174,'X6'!$B:$AO,6,FALSE)),(IF($X$1=7,(VLOOKUP(B174,'X7'!$B:$AO,6,FALSE)),(IF($X$1=8,(VLOOKUP(B174,'X8'!$B:$AO,6,FALSE)),(IF($X$1=9,(VLOOKUP(B174,'X9'!$B:$AO,6,FALSE)),(IF($X$1=10,(VLOOKUP(B174,'X10'!$B:$AO,6,FALSE)),(IF($X$1=11,(VLOOKUP(B174,'X11'!$B:$AO,6,FALSE)),(IF($X$1=12,(VLOOKUP(B174,'X12'!$B:$AO,6,FALSE)),(VLOOKUP(B174,'X13'!$B:$AO,6,FALSE))))))))))))))))))))))))))=$V$1," ",(IF($X$1=1,(VLOOKUP(B174,'X1'!$B:$AO,6,FALSE)),(IF($X$1=2,(VLOOKUP(B174,'X2'!$B:$AO,6,FALSE)),(IF($X$1=3,(VLOOKUP(B174,'X3'!$B:$AO,6,FALSE)),(IF($X$1=4,(VLOOKUP(B174,'X4'!$B:$AO,6,FALSE)),(IF($X$1=5,(VLOOKUP(B174,'X5'!$B:$AO,6,FALSE)),(IF($X$1=6,(VLOOKUP(B174,'X6'!$B:$AO,6,FALSE)),(IF($X$1=7,(VLOOKUP(B174,'X7'!$B:$AO,6,FALSE)),(IF($X$1=8,(VLOOKUP(B174,'X8'!$B:$AO,6,FALSE)),(IF($X$1=9,(VLOOKUP(B174,'X9'!$B:$AO,6,FALSE)),(IF($X$1=10,(VLOOKUP(B174,'X10'!$B:$AO,6,FALSE)),(IF($X$1=11,(VLOOKUP(B174,'X11'!$B:$AO,6,FALSE)),(IF($X$1=12,(VLOOKUP(B174,'X12'!$B:$AO,6,FALSE)),(VLOOKUP(B174,'X13'!$B:$AO,6,FALSE)))))))))))))))))))))))))))))</f>
        <v xml:space="preserve"> </v>
      </c>
      <c r="G174" s="182" t="str">
        <f ca="1">IF(ISERROR(IF($X$1=1,(VLOOKUP(B174,'X1'!$B:$AZ,44,FALSE)),IF($X$1=2,(VLOOKUP(B174,'X2'!$B:$AZ,44,FALSE)),IF($X$1=3,(VLOOKUP(B174,'X3'!$B:$AZ,44,FALSE)),IF($X$1=4,(VLOOKUP(B174,'X4'!$B:$AZ,44,FALSE)),IF($X$1=5,(VLOOKUP(B174,'X5'!$B:$AZ,44,FALSE)),IF($X$1=6,(VLOOKUP(B174,'X6'!$B:$AZ,44,FALSE)),IF($X$1=7,(VLOOKUP(B174,'X7'!$B:$AZ,44,FALSE)),IF($X$1=8,(VLOOKUP(B174,'X8'!$B:$AZ,44,FALSE)),IF($X$1=9,(VLOOKUP(B174,'X9'!$B:$AZ,44,FALSE)),IF($X$1=10,(VLOOKUP(B174,'X10'!$B:$AZ,44,FALSE)),IF($X$1=11,(VLOOKUP(B174,'X11'!$B:$AZ,44,FALSE)),IF($X$1=12,(VLOOKUP(B174,'X12'!$B:$AZ,44,FALSE)),IF($X$1=13,(VLOOKUP(B174,'X13'!$B:$AZ,44,FALSE)),"B"))))))))))))))=TRUE," ",(IF($X$1=1,(VLOOKUP(B174,'X1'!$B:$AZ,44,FALSE)),IF($X$1=2,(VLOOKUP(B174,'X2'!$B:$AZ,44,FALSE)),IF($X$1=3,(VLOOKUP(B174,'X3'!$B:$AZ,44,FALSE)),IF($X$1=4,(VLOOKUP(B174,'X4'!$B:$AZ,44,FALSE)),IF($X$1=5,(VLOOKUP(B174,'X5'!$B:$AZ,44,FALSE)),IF($X$1=6,(VLOOKUP(B174,'X6'!$B:$AZ,44,FALSE)),IF($X$1=7,(VLOOKUP(B174,'X7'!$B:$AZ,44,FALSE)),IF($X$1=8,(VLOOKUP(B174,'X8'!$B:$AZ,44,FALSE)),IF($X$1=9,(VLOOKUP(B174,'X9'!$B:$AZ,44,FALSE)),IF($X$1=10,(VLOOKUP(B174,'X10'!$B:$AZ,44,FALSE)),IF($X$1=11,(VLOOKUP(B174,'X11'!$B:$AZ,44,FALSE)),IF($X$1=12,(VLOOKUP(B174,'X12'!$B:$AZ,44,FALSE)),IF($X$1=13,(VLOOKUP(B174,'X13'!$B:$AZ,44,FALSE)),"B")))))))))))))))</f>
        <v xml:space="preserve"> </v>
      </c>
      <c r="H174" s="182" t="str">
        <f ca="1">IF(ISERROR(IF($X$1=1,(VLOOKUP(B174,'X1'!$B:$AZ,8,FALSE)),IF($X$1=2,(VLOOKUP(B174,'X2'!$B:$AZ,8,FALSE)),IF($X$1=3,(VLOOKUP(B174,'X3'!$B:$AZ,8,FALSE)),IF($X$1=4,(VLOOKUP(B174,'X4'!$B:$AZ,8,FALSE)),IF($X$1=5,(VLOOKUP(B174,'X5'!$B:$AZ,8,FALSE)),IF($X$1=6,(VLOOKUP(B174,'X6'!$B:$AZ,8,FALSE)),IF($X$1=7,(VLOOKUP(B174,'X7'!$B:$AZ,8,FALSE)),IF($X$1=8,(VLOOKUP(B174,'X8'!$B:$AZ,8,FALSE)),IF($X$1=9,(VLOOKUP(B174,'X9'!$B:$AZ,8,FALSE)),IF($X$1=10,(VLOOKUP(B174,'X10'!$B:$AZ,8,FALSE)),IF($X$1=11,(VLOOKUP(B174,'X11'!$B:$AZ,8,FALSE)),IF($X$1=12,(VLOOKUP(B174,'X12'!$B:$AZ,8,FALSE)),IF($X$1=13,(VLOOKUP(B174,'X13'!$B:$AZ,8,FALSE)),"B"))))))))))))))=TRUE," ",(IF($X$1=1,(VLOOKUP(B174,'X1'!$B:$AZ,8,FALSE)),IF($X$1=2,(VLOOKUP(B174,'X2'!$B:$AZ,8,FALSE)),IF($X$1=3,(VLOOKUP(B174,'X3'!$B:$AZ,8,FALSE)),IF($X$1=4,(VLOOKUP(B174,'X4'!$B:$AZ,8,FALSE)),IF($X$1=5,(VLOOKUP(B174,'X5'!$B:$AZ,8,FALSE)),IF($X$1=6,(VLOOKUP(B174,'X6'!$B:$AZ,8,FALSE)),IF($X$1=7,(VLOOKUP(B174,'X7'!$B:$AZ,8,FALSE)),IF($X$1=8,(VLOOKUP(B174,'X8'!$B:$AZ,8,FALSE)),IF($X$1=9,(VLOOKUP(B174,'X9'!$B:$AZ,8,FALSE)),IF($X$1=10,(VLOOKUP(B174,'X10'!$B:$AZ,8,FALSE)),IF($X$1=11,(VLOOKUP(B174,'X11'!$B:$AZ,8,FALSE)),IF($X$1=12,(VLOOKUP(B174,'X12'!$B:$AZ,8,FALSE)),IF($X$1=13,(VLOOKUP(B174,'X13'!$B:$AZ,8,FALSE)),"B")))))))))))))))</f>
        <v xml:space="preserve"> </v>
      </c>
      <c r="I174" s="183" t="str">
        <f ca="1">IF(ISERROR(IF($X$1=1,(VLOOKUP(B174,'X1'!$B:$AZ,2,FALSE)),IF($X$1=2,(VLOOKUP(B174,'X2'!$B:$AZ,2,FALSE)),IF($X$1=3,(VLOOKUP(B174,'X3'!$B:$AZ,2,FALSE)),IF($X$1=4,(VLOOKUP(B174,'X4'!$B:$AZ,2,FALSE)),IF($X$1=5,(VLOOKUP(B174,'X5'!$B:$AZ,2,FALSE)),IF($X$1=6,(VLOOKUP(B174,'X6'!$B:$AZ,2,FALSE)),IF($X$1=7,(VLOOKUP(B174,'X7'!$B:$AZ,2,FALSE)),IF($X$1=8,(VLOOKUP(B174,'X8'!$B:$AZ,2,FALSE)),IF($X$1=9,(VLOOKUP(B174,'X9'!$B:$AZ,2,FALSE)),IF($X$1=10,(VLOOKUP(B174,'X10'!$B:$AZ,2,FALSE)),IF($X$1=11,(VLOOKUP(B174,'X11'!$B:$AZ,2,FALSE)),IF($X$1=12,(VLOOKUP(B174,'X12'!$B:$AZ,2,FALSE)),IF($X$1=13,(VLOOKUP(B174,'X13'!$B:$AZ,2,FALSE)),"B"))))))))))))))=TRUE," ",(IF($X$1=1,(VLOOKUP(B174,'X1'!$B:$AZ,2,FALSE)),IF($X$1=2,(VLOOKUP(B174,'X2'!$B:$AZ,2,FALSE)),IF($X$1=3,(VLOOKUP(B174,'X3'!$B:$AZ,2,FALSE)),IF($X$1=4,(VLOOKUP(B174,'X4'!$B:$AZ,2,FALSE)),IF($X$1=5,(VLOOKUP(B174,'X5'!$B:$AZ,2,FALSE)),IF($X$1=6,(VLOOKUP(B174,'X6'!$B:$AZ,2,FALSE)),IF($X$1=7,(VLOOKUP(B174,'X7'!$B:$AZ,2,FALSE)),IF($X$1=8,(VLOOKUP(B174,'X8'!$B:$AZ,2,FALSE)),IF($X$1=9,(VLOOKUP(B174,'X9'!$B:$AZ,2,FALSE)),IF($X$1=10,(VLOOKUP(B174,'X10'!$B:$AZ,2,FALSE)),IF($X$1=11,(VLOOKUP(B174,'X11'!$B:$AZ,2,FALSE)),IF($X$1=12,(VLOOKUP(B174,'X12'!$B:$AZ,2,FALSE)),IF($X$1=13,(VLOOKUP(B174,'X13'!$B:$AZ,2,FALSE)),"B")))))))))))))))</f>
        <v xml:space="preserve"> </v>
      </c>
      <c r="J174" s="183" t="str">
        <f ca="1">IF(ISERROR(IF($X$1=1,(VLOOKUP(B174,'X1'!$B:$AZ,3,FALSE)),IF($X$1=2,(VLOOKUP(B174,'X2'!$B:$AZ,3,FALSE)),IF($X$1=3,(VLOOKUP(B174,'X3'!$B:$AZ,3,FALSE)),IF($X$1=4,(VLOOKUP(B174,'X4'!$B:$AZ,3,FALSE)),IF($X$1=5,(VLOOKUP(B174,'X5'!$B:$AZ,3,FALSE)),IF($X$1=6,(VLOOKUP(B174,'X6'!$B:$AZ,3,FALSE)),IF($X$1=7,(VLOOKUP(B174,'X7'!$B:$AZ,3,FALSE)),IF($X$1=8,(VLOOKUP(B174,'X8'!$B:$AZ,3,FALSE)),IF($X$1=9,(VLOOKUP(B174,'X9'!$B:$AZ,3,FALSE)),IF($X$1=10,(VLOOKUP(B174,'X10'!$B:$AZ,3,FALSE)),IF($X$1=11,(VLOOKUP(B174,'X11'!$B:$AZ,3,FALSE)),IF($X$1=12,(VLOOKUP(B174,'X12'!$B:$AZ,3,FALSE)),IF($X$1=13,(VLOOKUP(B174,'X13'!$B:$AZ,3,FALSE)),"B"))))))))))))))=TRUE," ",(IF($X$1=1,(VLOOKUP(B174,'X1'!$B:$AZ,3,FALSE)),IF($X$1=2,(VLOOKUP(B174,'X2'!$B:$AZ,3,FALSE)),IF($X$1=3,(VLOOKUP(B174,'X3'!$B:$AZ,3,FALSE)),IF($X$1=4,(VLOOKUP(B174,'X4'!$B:$AZ,3,FALSE)),IF($X$1=5,(VLOOKUP(B174,'X5'!$B:$AZ,3,FALSE)),IF($X$1=6,(VLOOKUP(B174,'X6'!$B:$AZ,3,FALSE)),IF($X$1=7,(VLOOKUP(B174,'X7'!$B:$AZ,3,FALSE)),IF($X$1=8,(VLOOKUP(B174,'X8'!$B:$AZ,3,FALSE)),IF($X$1=9,(VLOOKUP(B174,'X9'!$B:$AZ,3,FALSE)),IF($X$1=10,(VLOOKUP(B174,'X10'!$B:$AZ,3,FALSE)),IF($X$1=11,(VLOOKUP(B174,'X11'!$B:$AZ,3,FALSE)),IF($X$1=12,(VLOOKUP(B174,'X12'!$B:$AZ,3,FALSE)),IF($X$1=13,(VLOOKUP(B174,'X13'!$B:$AZ,3,FALSE)),"B")))))))))))))))</f>
        <v xml:space="preserve"> </v>
      </c>
      <c r="K174" s="183" t="str">
        <f ca="1">IF(ISERROR(IF($X$1=1,(VLOOKUP(B174,'X1'!$B:$AZ,5,FALSE)),IF($X$1=2,(VLOOKUP(B174,'X2'!$B:$AZ,5,FALSE)),IF($X$1=3,(VLOOKUP(B174,'X3'!$B:$AZ,5,FALSE)),IF($X$1=4,(VLOOKUP(B174,'X4'!$B:$AZ,5,FALSE)),IF($X$1=5,(VLOOKUP(B174,'X5'!$B:$AZ,5,FALSE)),IF($X$1=6,(VLOOKUP(B174,'X6'!$B:$AZ,5,FALSE)),IF($X$1=7,(VLOOKUP(B174,'X7'!$B:$AZ,5,FALSE)),IF($X$1=8,(VLOOKUP(B174,'X8'!$B:$AZ,5,FALSE)),IF($X$1=9,(VLOOKUP(B174,'X9'!$B:$AZ,5,FALSE)),IF($X$1=10,(VLOOKUP(B174,'X10'!$B:$AZ,5,FALSE)),IF($X$1=11,(VLOOKUP(B174,'X11'!$B:$AZ,5,FALSE)),IF($X$1=12,(VLOOKUP(B174,'X12'!$B:$AZ,5,FALSE)),IF($X$1=13,(VLOOKUP(B174,'X13'!$B:$AZ,5,FALSE)),"B"))))))))))))))=TRUE," ",(IF($X$1=1,(VLOOKUP(B174,'X1'!$B:$AZ,5,FALSE)),IF($X$1=2,(VLOOKUP(B174,'X2'!$B:$AZ,5,FALSE)),IF($X$1=3,(VLOOKUP(B174,'X3'!$B:$AZ,5,FALSE)),IF($X$1=4,(VLOOKUP(B174,'X4'!$B:$AZ,5,FALSE)),IF($X$1=5,(VLOOKUP(B174,'X5'!$B:$AZ,5,FALSE)),IF($X$1=6,(VLOOKUP(B174,'X6'!$B:$AZ,5,FALSE)),IF($X$1=7,(VLOOKUP(B174,'X7'!$B:$AZ,5,FALSE)),IF($X$1=8,(VLOOKUP(B174,'X8'!$B:$AZ,5,FALSE)),IF($X$1=9,(VLOOKUP(B174,'X9'!$B:$AZ,5,FALSE)),IF($X$1=10,(VLOOKUP(B174,'X10'!$B:$AZ,5,FALSE)),IF($X$1=11,(VLOOKUP(B174,'X11'!$B:$AZ,5,FALSE)),IF($X$1=12,(VLOOKUP(B174,'X12'!$B:$AZ,5,FALSE)),IF($X$1=13,(VLOOKUP(B174,'X13'!$B:$AZ,5,FALSE)),"B")))))))))))))))</f>
        <v xml:space="preserve"> </v>
      </c>
      <c r="L174" s="184" t="str">
        <f ca="1">IF(ISERROR(IF($X$1=1,(VLOOKUP(B174,'X1'!$B:$AZ,9,FALSE)),IF($X$1=2,(VLOOKUP(B174,'X2'!$B:$AZ,9,FALSE)),IF($X$1=3,(VLOOKUP(B174,'X3'!$B:$AZ,9,FALSE)),IF($X$1=4,(VLOOKUP(B174,'X4'!$B:$AZ,9,FALSE)),IF($X$1=5,(VLOOKUP(B174,'X5'!$B:$AZ,9,FALSE)),IF($X$1=6,(VLOOKUP(B174,'X6'!$B:$AZ,9,FALSE)),IF($X$1=7,(VLOOKUP(B174,'X7'!$B:$AZ,9,FALSE)),IF($X$1=8,(VLOOKUP(B174,'X8'!$B:$AZ,9,FALSE)),IF($X$1=9,(VLOOKUP(B174,'X9'!$B:$AZ,9,FALSE)),IF($X$1=10,(VLOOKUP(B174,'X10'!$B:$AZ,9,FALSE)),IF($X$1=11,(VLOOKUP(B174,'X11'!$B:$AZ,9,FALSE)),IF($X$1=12,(VLOOKUP(B174,'X12'!$B:$AZ,9,FALSE)),IF($X$1=13,(VLOOKUP(B174,'X13'!$B:$AZ,9,FALSE)),"B"))))))))))))))=TRUE," ",(IF($X$1=1,(VLOOKUP(B174,'X1'!$B:$AZ,9,FALSE)),IF($X$1=2,(VLOOKUP(B174,'X2'!$B:$AZ,9,FALSE)),IF($X$1=3,(VLOOKUP(B174,'X3'!$B:$AZ,9,FALSE)),IF($X$1=4,(VLOOKUP(B174,'X4'!$B:$AZ,9,FALSE)),IF($X$1=5,(VLOOKUP(B174,'X5'!$B:$AZ,9,FALSE)),IF($X$1=6,(VLOOKUP(B174,'X6'!$B:$AZ,9,FALSE)),IF($X$1=7,(VLOOKUP(B174,'X7'!$B:$AZ,9,FALSE)),IF($X$1=8,(VLOOKUP(B174,'X8'!$B:$AZ,9,FALSE)),IF($X$1=9,(VLOOKUP(B174,'X9'!$B:$AZ,9,FALSE)),IF($X$1=10,(VLOOKUP(B174,'X10'!$B:$AZ,9,FALSE)),IF($X$1=11,(VLOOKUP(B174,'X11'!$B:$AZ,9,FALSE)),IF($X$1=12,(VLOOKUP(B174,'X12'!$B:$AZ,9,FALSE)),IF($X$1=13,(VLOOKUP(B174,'X13'!$B:$AZ,9,FALSE)),"B")))))))))))))))</f>
        <v xml:space="preserve"> </v>
      </c>
      <c r="M174" s="184" t="str">
        <f ca="1">IF(ISERROR(IF($X$1=1,(VLOOKUP(B174,'X1'!$B:$AZ,10,FALSE)),IF($X$1=2,(VLOOKUP(B174,'X2'!$B:$AZ,10,FALSE)),IF($X$1=3,(VLOOKUP(B174,'X3'!$B:$AZ,10,FALSE)),IF($X$1=4,(VLOOKUP(B174,'X4'!$B:$AZ,10,FALSE)),IF($X$1=5,(VLOOKUP(B174,'X5'!$B:$AZ,10,FALSE)),IF($X$1=6,(VLOOKUP(B174,'X6'!$B:$AZ,10,FALSE)),IF($X$1=7,(VLOOKUP(B174,'X7'!$B:$AZ,10,FALSE)),IF($X$1=8,(VLOOKUP(B174,'X8'!$B:$AZ,10,FALSE)),IF($X$1=9,(VLOOKUP(B174,'X9'!$B:$AZ,10,FALSE)),IF($X$1=10,(VLOOKUP(B174,'X10'!$B:$AZ,10,FALSE)),IF($X$1=11,(VLOOKUP(B174,'X11'!$B:$AZ,10,FALSE)),IF($X$1=12,(VLOOKUP(B174,'X12'!$B:$AZ,10,FALSE)),IF($X$1=13,(VLOOKUP(B174,'X13'!$B:$AZ,10,FALSE)),"B"))))))))))))))=TRUE," ",(IF($X$1=1,(VLOOKUP(B174,'X1'!$B:$AZ,10,FALSE)),IF($X$1=2,(VLOOKUP(B174,'X2'!$B:$AZ,10,FALSE)),IF($X$1=3,(VLOOKUP(B174,'X3'!$B:$AZ,10,FALSE)),IF($X$1=4,(VLOOKUP(B174,'X4'!$B:$AZ,10,FALSE)),IF($X$1=5,(VLOOKUP(B174,'X5'!$B:$AZ,10,FALSE)),IF($X$1=6,(VLOOKUP(B174,'X6'!$B:$AZ,10,FALSE)),IF($X$1=7,(VLOOKUP(B174,'X7'!$B:$AZ,10,FALSE)),IF($X$1=8,(VLOOKUP(B174,'X8'!$B:$AZ,10,FALSE)),IF($X$1=9,(VLOOKUP(B174,'X9'!$B:$AZ,10,FALSE)),IF($X$1=10,(VLOOKUP(B174,'X10'!$B:$AZ,10,FALSE)),IF($X$1=11,(VLOOKUP(B174,'X11'!$B:$AZ,10,FALSE)),IF($X$1=12,(VLOOKUP(B174,'X12'!$B:$AZ,10,FALSE)),IF($X$1=13,(VLOOKUP(B174,'X13'!$B:$AZ,10,FALSE)),"B")))))))))))))))</f>
        <v xml:space="preserve"> </v>
      </c>
      <c r="N174" s="185" t="str">
        <f ca="1">IF(ISERROR(IF($X$1=1,(VLOOKUP(B174,'X1'!$B:$AZ,45,FALSE)),IF($X$1=2,(VLOOKUP(B174,'X2'!$B:$AZ,45,FALSE)),IF($X$1=3,(VLOOKUP(B174,'X3'!$B:$AZ,45,FALSE)),IF($X$1=4,(VLOOKUP(B174,'X4'!$B:$AZ,45,FALSE)),IF($X$1=5,(VLOOKUP(B174,'X5'!$B:$AZ,45,FALSE)),IF($X$1=6,(VLOOKUP(B174,'X6'!$B:$AZ,45,FALSE)),IF($X$1=7,(VLOOKUP(B174,'X7'!$B:$AZ,45,FALSE)),IF($X$1=8,(VLOOKUP(B174,'X8'!$B:$AZ,45,FALSE)),IF($X$1=9,(VLOOKUP(B174,'X9'!$B:$AZ,45,FALSE)),IF($X$1=10,(VLOOKUP(B174,'X10'!$B:$AZ,45,FALSE)),IF($X$1=11,(VLOOKUP(B174,'X11'!$B:$AZ,45,FALSE)),IF($X$1=12,(VLOOKUP(B174,'X12'!$B:$AZ,45,FALSE)),IF($X$1=13,(VLOOKUP(B174,'X13'!$B:$AZ,45,FALSE)),"B"))))))))))))))=TRUE," ",(IF($X$1=1,(VLOOKUP(B174,'X1'!$B:$AZ,45,FALSE)),IF($X$1=2,(VLOOKUP(B174,'X2'!$B:$AZ,45,FALSE)),IF($X$1=3,(VLOOKUP(B174,'X3'!$B:$AZ,45,FALSE)),IF($X$1=4,(VLOOKUP(B174,'X4'!$B:$AZ,45,FALSE)),IF($X$1=5,(VLOOKUP(B174,'X5'!$B:$AZ,45,FALSE)),IF($X$1=6,(VLOOKUP(B174,'X6'!$B:$AZ,45,FALSE)),IF($X$1=7,(VLOOKUP(B174,'X7'!$B:$AZ,45,FALSE)),IF($X$1=8,(VLOOKUP(B174,'X8'!$B:$AZ,45,FALSE)),IF($X$1=9,(VLOOKUP(B174,'X9'!$B:$AZ,45,FALSE)),IF($X$1=10,(VLOOKUP(B174,'X10'!$B:$AZ,45,FALSE)),IF($X$1=11,(VLOOKUP(B174,'X11'!$B:$AZ,45,FALSE)),IF($X$1=12,(VLOOKUP(B174,'X12'!$B:$AZ,45,FALSE)),IF($X$1=13,(VLOOKUP(B174,'X13'!$B:$AZ,45,FALSE)),"B")))))))))))))))</f>
        <v xml:space="preserve"> </v>
      </c>
      <c r="O174" s="184" t="str">
        <f ca="1">IF(ISERROR(IF($X$1=1,(VLOOKUP(B174,'X1'!$B:$AZ,11,FALSE)),IF($X$1=2,(VLOOKUP(B174,'X2'!$B:$AZ,11,FALSE)),IF($X$1=3,(VLOOKUP(B174,'X3'!$B:$AZ,11,FALSE)),IF($X$1=4,(VLOOKUP(B174,'X4'!$B:$AZ,11,FALSE)),IF($X$1=5,(VLOOKUP(B174,'X5'!$B:$AZ,11,FALSE)),IF($X$1=6,(VLOOKUP(B174,'X6'!$B:$AZ,11,FALSE)),IF($X$1=7,(VLOOKUP(B174,'X7'!$B:$AZ,11,FALSE)),IF($X$1=8,(VLOOKUP(B174,'X8'!$B:$AZ,11,FALSE)),IF($X$1=9,(VLOOKUP(B174,'X9'!$B:$AZ,11,FALSE)),IF($X$1=10,(VLOOKUP(B174,'X10'!$B:$AZ,11,FALSE)),IF($X$1=11,(VLOOKUP(B174,'X11'!$B:$AZ,11,FALSE)),IF($X$1=12,(VLOOKUP(B174,'X12'!$B:$AZ,11,FALSE)),IF($X$1=13,(VLOOKUP(B174,'X13'!$B:$AZ,11,FALSE)),"B"))))))))))))))=TRUE," ",(IF($X$1=1,(VLOOKUP(B174,'X1'!$B:$AZ,11,FALSE)),IF($X$1=2,(VLOOKUP(B174,'X2'!$B:$AZ,11,FALSE)),IF($X$1=3,(VLOOKUP(B174,'X3'!$B:$AZ,11,FALSE)),IF($X$1=4,(VLOOKUP(B174,'X4'!$B:$AZ,11,FALSE)),IF($X$1=5,(VLOOKUP(B174,'X5'!$B:$AZ,11,FALSE)),IF($X$1=6,(VLOOKUP(B174,'X6'!$B:$AZ,11,FALSE)),IF($X$1=7,(VLOOKUP(B174,'X7'!$B:$AZ,11,FALSE)),IF($X$1=8,(VLOOKUP(B174,'X8'!$B:$AZ,11,FALSE)),IF($X$1=9,(VLOOKUP(B174,'X9'!$B:$AZ,11,FALSE)),IF($X$1=10,(VLOOKUP(B174,'X10'!$B:$AZ,11,FALSE)),IF($X$1=11,(VLOOKUP(B174,'X11'!$B:$AZ,11,FALSE)),IF($X$1=12,(VLOOKUP(B174,'X12'!$B:$AZ,11,FALSE)),IF($X$1=13,(VLOOKUP(B174,'X13'!$B:$AZ,11,FALSE)),"B")))))))))))))))</f>
        <v xml:space="preserve"> </v>
      </c>
      <c r="P174" s="184" t="str">
        <f ca="1">IF(ISERROR(IF($X$1=1,(VLOOKUP(B174,'X1'!$B:$AZ,12,FALSE)),IF($X$1=2,(VLOOKUP(B174,'X2'!$B:$AZ,12,FALSE)),IF($X$1=3,(VLOOKUP(B174,'X3'!$B:$AZ,12,FALSE)),IF($X$1=4,(VLOOKUP(B174,'X4'!$B:$AZ,12,FALSE)),IF($X$1=5,(VLOOKUP(B174,'X5'!$B:$AZ,12,FALSE)),IF($X$1=6,(VLOOKUP(B174,'X6'!$B:$AZ,12,FALSE)),IF($X$1=7,(VLOOKUP(B174,'X7'!$B:$AZ,12,FALSE)),IF($X$1=8,(VLOOKUP(B174,'X8'!$B:$AZ,12,FALSE)),IF($X$1=9,(VLOOKUP(B174,'X9'!$B:$AZ,12,FALSE)),IF($X$1=10,(VLOOKUP(B174,'X10'!$B:$AZ,12,FALSE)),IF($X$1=11,(VLOOKUP(B174,'X11'!$B:$AZ,12,FALSE)),IF($X$1=12,(VLOOKUP(B174,'X12'!$B:$AZ,12,FALSE)),IF($X$1=13,(VLOOKUP(B174,'X13'!$B:$AZ,12,FALSE)),"B"))))))))))))))=TRUE," ",(IF($X$1=1,(VLOOKUP(B174,'X1'!$B:$AZ,12,FALSE)),IF($X$1=2,(VLOOKUP(B174,'X2'!$B:$AZ,12,FALSE)),IF($X$1=3,(VLOOKUP(B174,'X3'!$B:$AZ,12,FALSE)),IF($X$1=4,(VLOOKUP(B174,'X4'!$B:$AZ,12,FALSE)),IF($X$1=5,(VLOOKUP(B174,'X5'!$B:$AZ,12,FALSE)),IF($X$1=6,(VLOOKUP(B174,'X6'!$B:$AZ,12,FALSE)),IF($X$1=7,(VLOOKUP(B174,'X7'!$B:$AZ,12,FALSE)),IF($X$1=8,(VLOOKUP(B174,'X8'!$B:$AZ,12,FALSE)),IF($X$1=9,(VLOOKUP(B174,'X9'!$B:$AZ,12,FALSE)),IF($X$1=10,(VLOOKUP(B174,'X10'!$B:$AZ,12,FALSE)),IF($X$1=11,(VLOOKUP(B174,'X11'!$B:$AZ,12,FALSE)),IF($X$1=12,(VLOOKUP(B174,'X12'!$B:$AZ,12,FALSE)),IF($X$1=13,(VLOOKUP(B174,'X13'!$B:$AZ,12,FALSE)),"B")))))))))))))))</f>
        <v xml:space="preserve"> </v>
      </c>
      <c r="Q174" s="185" t="str">
        <f ca="1">IF(ISERROR(IF($X$1=1,(VLOOKUP(B174,'X1'!$B:$AZ,46,FALSE)),IF($X$1=2,(VLOOKUP(B174,'X2'!$B:$AZ,46,FALSE)),IF($X$1=3,(VLOOKUP(B174,'X3'!$B:$AZ,46,FALSE)),IF($X$1=4,(VLOOKUP(B174,'X4'!$B:$AZ,46,FALSE)),IF($X$1=5,(VLOOKUP(B174,'X5'!$B:$AZ,46,FALSE)),IF($X$1=6,(VLOOKUP(B174,'X6'!$B:$AZ,46,FALSE)),IF($X$1=7,(VLOOKUP(B174,'X7'!$B:$AZ,46,FALSE)),IF($X$1=8,(VLOOKUP(B174,'X8'!$B:$AZ,46,FALSE)),IF($X$1=9,(VLOOKUP(B174,'X9'!$B:$AZ,46,FALSE)),IF($X$1=10,(VLOOKUP(B174,'X10'!$B:$AZ,46,FALSE)),IF($X$1=11,(VLOOKUP(B174,'X11'!$B:$AZ,46,FALSE)),IF($X$1=12,(VLOOKUP(B174,'X12'!$B:$AZ,46,FALSE)),IF($X$1=13,(VLOOKUP(B174,'X13'!$B:$AZ,46,FALSE)),"B"))))))))))))))=TRUE," ",(IF($X$1=1,(VLOOKUP(B174,'X1'!$B:$AZ,46,FALSE)),IF($X$1=2,(VLOOKUP(B174,'X2'!$B:$AZ,46,FALSE)),IF($X$1=3,(VLOOKUP(B174,'X3'!$B:$AZ,46,FALSE)),IF($X$1=4,(VLOOKUP(B174,'X4'!$B:$AZ,46,FALSE)),IF($X$1=5,(VLOOKUP(B174,'X5'!$B:$AZ,46,FALSE)),IF($X$1=6,(VLOOKUP(B174,'X6'!$B:$AZ,46,FALSE)),IF($X$1=7,(VLOOKUP(B174,'X7'!$B:$AZ,46,FALSE)),IF($X$1=8,(VLOOKUP(B174,'X8'!$B:$AZ,46,FALSE)),IF($X$1=9,(VLOOKUP(B174,'X9'!$B:$AZ,46,FALSE)),IF($X$1=10,(VLOOKUP(B174,'X10'!$B:$AZ,46,FALSE)),IF($X$1=11,(VLOOKUP(B174,'X11'!$B:$AZ,46,FALSE)),IF($X$1=12,(VLOOKUP(B174,'X12'!$B:$AZ,46,FALSE)),IF($X$1=13,(VLOOKUP(B174,'X13'!$B:$AZ,46,FALSE)),"B")))))))))))))))</f>
        <v xml:space="preserve"> </v>
      </c>
      <c r="R174" s="185" t="str">
        <f ca="1">IF(ISERROR(IF($X$1=1,(VLOOKUP(B174,'X1'!$B:$AZ,15,FALSE)),IF($X$1=2,(VLOOKUP(B174,'X2'!$B:$AZ,15,FALSE)),IF($X$1=3,(VLOOKUP(B174,'X3'!$B:$AZ,15,FALSE)),IF($X$1=4,(VLOOKUP(B174,'X4'!$B:$AZ,15,FALSE)),IF($X$1=5,(VLOOKUP(B174,'X5'!$B:$AZ,15,FALSE)),IF($X$1=6,(VLOOKUP(B174,'X6'!$B:$AZ,15,FALSE)),IF($X$1=7,(VLOOKUP(B174,'X7'!$B:$AZ,15,FALSE)),IF($X$1=8,(VLOOKUP(B174,'X8'!$B:$AZ,15,FALSE)),IF($X$1=9,(VLOOKUP(B174,'X9'!$B:$AZ,15,FALSE)),IF($X$1=10,(VLOOKUP(B174,'X10'!$B:$AZ,15,FALSE)),IF($X$1=11,(VLOOKUP(B174,'X11'!$B:$AZ,15,FALSE)),IF($X$1=12,(VLOOKUP(B174,'X12'!$B:$AZ,15,FALSE)),IF($X$1=13,(VLOOKUP(B174,'X13'!$B:$AZ,15,FALSE)),"B"))))))))))))))=TRUE," ",(IF($X$1=1,(VLOOKUP(B174,'X1'!$B:$AZ,15,FALSE)),IF($X$1=2,(VLOOKUP(B174,'X2'!$B:$AZ,15,FALSE)),IF($X$1=3,(VLOOKUP(B174,'X3'!$B:$AZ,15,FALSE)),IF($X$1=4,(VLOOKUP(B174,'X4'!$B:$AZ,15,FALSE)),IF($X$1=5,(VLOOKUP(B174,'X5'!$B:$AZ,15,FALSE)),IF($X$1=6,(VLOOKUP(B174,'X6'!$B:$AZ,15,FALSE)),IF($X$1=7,(VLOOKUP(B174,'X7'!$B:$AZ,15,FALSE)),IF($X$1=8,(VLOOKUP(B174,'X8'!$B:$AZ,15,FALSE)),IF($X$1=9,(VLOOKUP(B174,'X9'!$B:$AZ,15,FALSE)),IF($X$1=10,(VLOOKUP(B174,'X10'!$B:$AZ,15,FALSE)),IF($X$1=11,(VLOOKUP(B174,'X11'!$B:$AZ,15,FALSE)),IF($X$1=12,(VLOOKUP(B174,'X12'!$B:$AZ,15,FALSE)),IF($X$1=13,(VLOOKUP(B174,'X13'!$B:$AZ,15,FALSE)),"B")))))))))))))))</f>
        <v xml:space="preserve"> </v>
      </c>
      <c r="S174" s="185" t="str">
        <f ca="1">IF(ISERROR(IF((IF($X$1=1,(VLOOKUP(B174,'X1'!$B:$AZ,14,FALSE)),(IF($X$1=2,(VLOOKUP(B174,'X2'!$B:$AZ,14,FALSE)),(IF($X$1=3,(VLOOKUP(B174,'X3'!$B:$AZ,14,FALSE)),(IF($X$1=4,(VLOOKUP(B174,'X4'!$B:$AZ,14,FALSE)),(IF($X$1=5,(VLOOKUP(B174,'X5'!$B:$AZ,14,FALSE)),(IF($X$1=6,(VLOOKUP(B174,'X6'!$B:$AZ,14,FALSE)),(IF($X$1=7,(VLOOKUP(B174,'X7'!$B:$AZ,14,FALSE)),(IF($X$1=8,(VLOOKUP(B174,'X8'!$B:$AZ,14,FALSE)),(IF($X$1=9,(VLOOKUP(B174,'X9'!$B:$AZ,14,FALSE)),(IF($X$1=10,(VLOOKUP(B174,'X10'!$B:$AZ,14,FALSE)),(IF($X$1=11,(VLOOKUP(B174,'X11'!$B:$AZ,14,FALSE)),(IF($X$1=12,(VLOOKUP(B174,'X12'!$B:$AZ,14,FALSE)),(VLOOKUP(B174,'X13'!$B:$AZ,14,FALSE))))))))))))))))))))))))))=$V$1," ",(IF($X$1=1,(VLOOKUP(B174,'X1'!$B:$AZ,14,FALSE)),(IF($X$1=2,(VLOOKUP(B174,'X2'!$B:$AZ,14,FALSE)),(IF($X$1=3,(VLOOKUP(B174,'X3'!$B:$AZ,14,FALSE)),(IF($X$1=4,(VLOOKUP(B174,'X4'!$B:$AZ,14,FALSE)),(IF($X$1=5,(VLOOKUP(B174,'X5'!$B:$AZ,14,FALSE)),(IF($X$1=6,(VLOOKUP(B174,'X6'!$B:$AZ,14,FALSE)),(IF($X$1=7,(VLOOKUP(B174,'X7'!$B:$AZ,14,FALSE)),(IF($X$1=8,(VLOOKUP(B174,'X8'!$B:$AZ,14,FALSE)),(IF($X$1=9,(VLOOKUP(B174,'X9'!$B:$AZ,14,FALSE)),(IF($X$1=10,(VLOOKUP(B174,'X10'!$B:$AZ,14,FALSE)),(IF($X$1=11,(VLOOKUP(B174,'X11'!$B:$AZ,14,FALSE)),(IF($X$1=12,(VLOOKUP(B174,'X12'!$B:$AZ,14,FALSE)),(VLOOKUP(B174,'X13'!$B:$AZ,14,FALSE))))))))))))))))))))))))))))=TRUE," ",(IF((IF($X$1=1,(VLOOKUP(B174,'X1'!$B:$AZ,14,FALSE)),(IF($X$1=2,(VLOOKUP(B174,'X2'!$B:$AZ,14,FALSE)),(IF($X$1=3,(VLOOKUP(B174,'X3'!$B:$AZ,14,FALSE)),(IF($X$1=4,(VLOOKUP(B174,'X4'!$B:$AZ,14,FALSE)),(IF($X$1=5,(VLOOKUP(B174,'X5'!$B:$AZ,14,FALSE)),(IF($X$1=6,(VLOOKUP(B174,'X6'!$B:$AZ,14,FALSE)),(IF($X$1=7,(VLOOKUP(B174,'X7'!$B:$AZ,14,FALSE)),(IF($X$1=8,(VLOOKUP(B174,'X8'!$B:$AZ,14,FALSE)),(IF($X$1=9,(VLOOKUP(B174,'X9'!$B:$AZ,14,FALSE)),(IF($X$1=10,(VLOOKUP(B174,'X10'!$B:$AZ,14,FALSE)),(IF($X$1=11,(VLOOKUP(B174,'X11'!$B:$AZ,14,FALSE)),(IF($X$1=12,(VLOOKUP(B174,'X12'!$B:$AZ,14,FALSE)),(VLOOKUP(B174,'X13'!$B:$AZ,14,FALSE))))))))))))))))))))))))))=$V$1," ",(IF($X$1=1,(VLOOKUP(B174,'X1'!$B:$AZ,14,FALSE)),(IF($X$1=2,(VLOOKUP(B174,'X2'!$B:$AZ,14,FALSE)),(IF($X$1=3,(VLOOKUP(B174,'X3'!$B:$AZ,14,FALSE)),(IF($X$1=4,(VLOOKUP(B174,'X4'!$B:$AZ,14,FALSE)),(IF($X$1=5,(VLOOKUP(B174,'X5'!$B:$AZ,14,FALSE)),(IF($X$1=6,(VLOOKUP(B174,'X6'!$B:$AZ,14,FALSE)),(IF($X$1=7,(VLOOKUP(B174,'X7'!$B:$AZ,14,FALSE)),(IF($X$1=8,(VLOOKUP(B174,'X8'!$B:$AZ,14,FALSE)),(IF($X$1=9,(VLOOKUP(B174,'X9'!$B:$AZ,14,FALSE)),(IF($X$1=10,(VLOOKUP(B174,'X10'!$B:$AZ,14,FALSE)),(IF($X$1=11,(VLOOKUP(B174,'X11'!$B:$AZ,14,FALSE)),(IF($X$1=12,(VLOOKUP(B174,'X12'!$B:$AZ,14,FALSE)),(VLOOKUP(B174,'X13'!$B:$AZ,14,FALSE)))))))))))))))))))))))))))))</f>
        <v xml:space="preserve"> </v>
      </c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</row>
    <row r="175" spans="1:67" ht="14.1" customHeight="1" x14ac:dyDescent="0.2">
      <c r="A175" s="156" t="s">
        <v>1058</v>
      </c>
      <c r="B175" s="122" t="str">
        <f>IF(ISERROR(IF($U$16=1,(VLOOKUP(A175,$AC$89:$AH$125,2,FALSE)),IF((IF($X$1=1,'X1'!B134,(IF($X$1=2,'X2'!B134,(IF($X$1=3,'X3'!B134,(IF($X$1=4,'X4'!B134,(IF($X$1=5,'X5'!B134,(IF($X$1=6,'X6'!B134,(IF($X$1=7,'X7'!B134,(IF($X$1=8,'X8'!B134,(IF($X$1=9,'X9'!B134,(IF($X$1=10,'X10'!B134,(IF($X$1=11,'X11'!B134,(IF($X$1=12,'X12'!B134,'X13'!B134))))))))))))))))))))))))="","",(IF($X$1=1,'X1'!B134,(IF($X$1=2,'X2'!B134,(IF($X$1=3,'X3'!B134,(IF($X$1=4,'X4'!B134,(IF($X$1=5,'X5'!B134,(IF($X$1=6,'X6'!B134,(IF($X$1=7,'X7'!B134,(IF($X$1=8,'X8'!B134,(IF($X$1=9,'X9'!B134,(IF($X$1=10,'X10'!B134,(IF($X$1=11,'X11'!B134,(IF($X$1=12,'X12'!B134,'X13'!B134)))))))))))))))))))))))))))=TRUE," ",(IF($U$16=1,(VLOOKUP(A175,$AC$89:$AH$125,2,FALSE)),IF((IF($X$1=1,'X1'!B134,(IF($X$1=2,'X2'!B134,(IF($X$1=3,'X3'!B134,(IF($X$1=4,'X4'!B134,(IF($X$1=5,'X5'!B134,(IF($X$1=6,'X6'!B134,(IF($X$1=7,'X7'!B134,(IF($X$1=8,'X8'!B134,(IF($X$1=9,'X9'!B134,(IF($X$1=10,'X10'!B134,(IF($X$1=11,'X11'!B134,(IF($X$1=12,'X12'!B134,'X13'!B134))))))))))))))))))))))))="","",(IF($X$1=1,'X1'!B134,(IF($X$1=2,'X2'!B134,(IF($X$1=3,'X3'!B134,(IF($X$1=4,'X4'!B134,(IF($X$1=5,'X5'!B134,(IF($X$1=6,'X6'!B134,(IF($X$1=7,'X7'!B134,(IF($X$1=8,'X8'!B134,(IF($X$1=9,'X9'!B134,(IF($X$1=10,'X10'!B134,(IF($X$1=11,'X11'!B134,(IF($X$1=12,'X12'!B134,'X13'!B134))))))))))))))))))))))))))))</f>
        <v/>
      </c>
      <c r="C175" s="181" t="str">
        <f ca="1">IF(ISERROR(IF($X$1=1,(VLOOKUP(B175,'X1'!$B:$AZ,47,FALSE)),IF($X$1=2,(VLOOKUP(B175,'X2'!$B:$AZ,47,FALSE)),IF($X$1=3,(VLOOKUP(B175,'X3'!$B:$AZ,47,FALSE)),IF($X$1=4,(VLOOKUP(B175,'X4'!$B:$AZ,47,FALSE)),IF($X$1=5,(VLOOKUP(B175,'X5'!$B:$AZ,47,FALSE)),IF($X$1=6,(VLOOKUP(B175,'X6'!$B:$AZ,47,FALSE)),IF($X$1=7,(VLOOKUP(B175,'X7'!$B:$AZ,47,FALSE)),IF($X$1=8,(VLOOKUP(B175,'X8'!$B:$AZ,47,FALSE)),IF($X$1=9,(VLOOKUP(B175,'X9'!$B:$AZ,47,FALSE)),IF($X$1=10,(VLOOKUP(B175,'X10'!$B:$AZ,47,FALSE)),IF($X$1=11,(VLOOKUP(B175,'X11'!$B:$AZ,47,FALSE)),IF($X$1=12,(VLOOKUP(B175,'X12'!$B:$AZ,47,FALSE)),IF($X$1=13,(VLOOKUP(B175,'X13'!$B:$AZ,47,FALSE)),"B"))))))))))))))=TRUE," ",(IF($X$1=1,(VLOOKUP(B175,'X1'!$B:$AZ,47,FALSE)),IF($X$1=2,(VLOOKUP(B175,'X2'!$B:$AZ,47,FALSE)),IF($X$1=3,(VLOOKUP(B175,'X3'!$B:$AZ,47,FALSE)),IF($X$1=4,(VLOOKUP(B175,'X4'!$B:$AZ,47,FALSE)),IF($X$1=5,(VLOOKUP(B175,'X5'!$B:$AZ,47,FALSE)),IF($X$1=6,(VLOOKUP(B175,'X6'!$B:$AZ,47,FALSE)),IF($X$1=7,(VLOOKUP(B175,'X7'!$B:$AZ,47,FALSE)),IF($X$1=8,(VLOOKUP(B175,'X8'!$B:$AZ,47,FALSE)),IF($X$1=9,(VLOOKUP(B175,'X9'!$B:$AZ,47,FALSE)),IF($X$1=10,(VLOOKUP(B175,'X10'!$B:$AZ,47,FALSE)),IF($X$1=11,(VLOOKUP(B175,'X11'!$B:$AZ,47,FALSE)),IF($X$1=12,(VLOOKUP(B175,'X12'!$B:$AZ,47,FALSE)),IF($X$1=13,(VLOOKUP(B175,'X13'!$B:$AZ,47,FALSE)),"B")))))))))))))))</f>
        <v xml:space="preserve"> </v>
      </c>
      <c r="D175" s="181" t="str">
        <f ca="1">IF(ISERROR(IF($X$1=1,(VLOOKUP(B175,'X1'!$B:$AP,41,FALSE)),IF($X$1=2,(VLOOKUP(B175,'X2'!$B:$AP,41,FALSE)),IF($X$1=3,(VLOOKUP(B175,'X3'!$B:$AP,41,FALSE)),IF($X$1=4,(VLOOKUP(B175,'X4'!$B:$AP,41,FALSE)),IF($X$1=5,(VLOOKUP(B175,'X5'!$B:$AP,41,FALSE)),IF($X$1=6,(VLOOKUP(B175,'X6'!$B:$AP,41,FALSE)),IF($X$1=7,(VLOOKUP(B175,'X7'!$B:$AP,41,FALSE)),IF($X$1=8,(VLOOKUP(B175,'X8'!$B:$AP,41,FALSE)),IF($X$1=9,(VLOOKUP(B175,'X9'!$B:$AP,41,FALSE)),IF($X$1=10,(VLOOKUP(B175,'X10'!$B:$AP,41,FALSE)),IF($X$1=11,(VLOOKUP(B175,'X11'!$B:$AP,41,FALSE)),IF($X$1=12,(VLOOKUP(B175,'X12'!$B:$AP,41,FALSE)),IF($X$1=13,(VLOOKUP(B175,'X13'!$B:$AP,41,FALSE)),"B"))))))))))))))=TRUE," ",(IF($X$1=1,(VLOOKUP(B175,'X1'!$B:$AP,41,FALSE)),IF($X$1=2,(VLOOKUP(B175,'X2'!$B:$AP,41,FALSE)),IF($X$1=3,(VLOOKUP(B175,'X3'!$B:$AP,41,FALSE)),IF($X$1=4,(VLOOKUP(B175,'X4'!$B:$AP,41,FALSE)),IF($X$1=5,(VLOOKUP(B175,'X5'!$B:$AP,41,FALSE)),IF($X$1=6,(VLOOKUP(B175,'X6'!$B:$AP,41,FALSE)),IF($X$1=7,(VLOOKUP(B175,'X7'!$B:$AP,41,FALSE)),IF($X$1=8,(VLOOKUP(B175,'X8'!$B:$AP,41,FALSE)),IF($X$1=9,(VLOOKUP(B175,'X9'!$B:$AP,41,FALSE)),IF($X$1=10,(VLOOKUP(B175,'X10'!$B:$AP,41,FALSE)),IF($X$1=11,(VLOOKUP(B175,'X11'!$B:$AP,41,FALSE)),IF($X$1=12,(VLOOKUP(B175,'X12'!$B:$AP,41,FALSE)),IF($X$1=13,(VLOOKUP(B175,'X13'!$B:$AP,41,FALSE)),"B")))))))))))))))</f>
        <v xml:space="preserve"> </v>
      </c>
      <c r="E175" s="182" t="str">
        <f ca="1">IF(ISERROR(IF($X$1=1,(VLOOKUP(B175,'X1'!$B:$AP,7,FALSE)),IF($X$1=2,(VLOOKUP(B175,'X2'!$B:$AP,7,FALSE)),IF($X$1=3,(VLOOKUP(B175,'X3'!$B:$AP,7,FALSE)),IF($X$1=4,(VLOOKUP(B175,'X4'!$B:$AP,7,FALSE)),IF($X$1=5,(VLOOKUP(B175,'X5'!$B:$AP,7,FALSE)),IF($X$1=6,(VLOOKUP(B175,'X6'!$B:$AP,7,FALSE)),IF($X$1=7,(VLOOKUP(B175,'X7'!$B:$AP,7,FALSE)),IF($X$1=8,(VLOOKUP(B175,'X8'!$B:$AP,7,FALSE)),IF($X$1=9,(VLOOKUP(B175,'X9'!$B:$AP,7,FALSE)),IF($X$1=10,(VLOOKUP(B175,'X10'!$B:$AP,7,FALSE)),IF($X$1=11,(VLOOKUP(B175,'X11'!$B:$AP,7,FALSE)),IF($X$1=12,(VLOOKUP(B175,'X12'!$B:$AP,7,FALSE)),IF($X$1=13,(VLOOKUP(B175,'X13'!$B:$AP,7,FALSE)),"B"))))))))))))))=TRUE," ",(IF($X$1=1,(VLOOKUP(B175,'X1'!$B:$AP,7,FALSE)),IF($X$1=2,(VLOOKUP(B175,'X2'!$B:$AP,7,FALSE)),IF($X$1=3,(VLOOKUP(B175,'X3'!$B:$AP,7,FALSE)),IF($X$1=4,(VLOOKUP(B175,'X4'!$B:$AP,7,FALSE)),IF($X$1=5,(VLOOKUP(B175,'X5'!$B:$AP,7,FALSE)),IF($X$1=6,(VLOOKUP(B175,'X6'!$B:$AP,7,FALSE)),IF($X$1=7,(VLOOKUP(B175,'X7'!$B:$AP,7,FALSE)),IF($X$1=8,(VLOOKUP(B175,'X8'!$B:$AP,7,FALSE)),IF($X$1=9,(VLOOKUP(B175,'X9'!$B:$AP,7,FALSE)),IF($X$1=10,(VLOOKUP(B175,'X10'!$B:$AP,7,FALSE)),IF($X$1=11,(VLOOKUP(B175,'X11'!$B:$AP,7,FALSE)),IF($X$1=12,(VLOOKUP(B175,'X12'!$B:$AP,7,FALSE)),IF($X$1=13,(VLOOKUP(B175,'X13'!$B:$AP,7,FALSE)),"B")))))))))))))))</f>
        <v xml:space="preserve"> </v>
      </c>
      <c r="F175" s="182" t="str">
        <f ca="1">IF(ISERROR(IF((IF($X$1=1,(VLOOKUP(B175,'X1'!$B:$AO,6,FALSE)),(IF($X$1=2,(VLOOKUP(B175,'X2'!$B:$AO,6,FALSE)),(IF($X$1=3,(VLOOKUP(B175,'X3'!$B:$AO,6,FALSE)),(IF($X$1=4,(VLOOKUP(B175,'X4'!$B:$AO,6,FALSE)),(IF($X$1=5,(VLOOKUP(B175,'X5'!$B:$AO,6,FALSE)),(IF($X$1=6,(VLOOKUP(B175,'X6'!$B:$AO,6,FALSE)),(IF($X$1=7,(VLOOKUP(B175,'X7'!$B:$AO,6,FALSE)),(IF($X$1=8,(VLOOKUP(B175,'X8'!$B:$AO,6,FALSE)),(IF($X$1=9,(VLOOKUP(B175,'X9'!$B:$AO,6,FALSE)),(IF($X$1=10,(VLOOKUP(B175,'X10'!$B:$AO,6,FALSE)),(IF($X$1=11,(VLOOKUP(B175,'X11'!$B:$AO,6,FALSE)),(IF($X$1=12,(VLOOKUP(B175,'X12'!$B:$AO,6,FALSE)),(VLOOKUP(B175,'X13'!$B:$AO,6,FALSE))))))))))))))))))))))))))=$V$1," ",(IF($X$1=1,(VLOOKUP(B175,'X1'!$B:$AO,6,FALSE)),(IF($X$1=2,(VLOOKUP(B175,'X2'!$B:$AO,6,FALSE)),(IF($X$1=3,(VLOOKUP(B175,'X3'!$B:$AO,6,FALSE)),(IF($X$1=4,(VLOOKUP(B175,'X4'!$B:$AO,6,FALSE)),(IF($X$1=5,(VLOOKUP(B175,'X5'!$B:$AO,6,FALSE)),(IF($X$1=6,(VLOOKUP(B175,'X6'!$B:$AO,6,FALSE)),(IF($X$1=7,(VLOOKUP(B175,'X7'!$B:$AO,6,FALSE)),(IF($X$1=8,(VLOOKUP(B175,'X8'!$B:$AO,6,FALSE)),(IF($X$1=9,(VLOOKUP(B175,'X9'!$B:$AO,6,FALSE)),(IF($X$1=10,(VLOOKUP(B175,'X10'!$B:$AO,6,FALSE)),(IF($X$1=11,(VLOOKUP(B175,'X11'!$B:$AO,6,FALSE)),(IF($X$1=12,(VLOOKUP(B175,'X12'!$B:$AO,6,FALSE)),(VLOOKUP(B175,'X13'!$B:$AO,6,FALSE))))))))))))))))))))))))))))=TRUE," ",(IF((IF($X$1=1,(VLOOKUP(B175,'X1'!$B:$AO,6,FALSE)),(IF($X$1=2,(VLOOKUP(B175,'X2'!$B:$AO,6,FALSE)),(IF($X$1=3,(VLOOKUP(B175,'X3'!$B:$AO,6,FALSE)),(IF($X$1=4,(VLOOKUP(B175,'X4'!$B:$AO,6,FALSE)),(IF($X$1=5,(VLOOKUP(B175,'X5'!$B:$AO,6,FALSE)),(IF($X$1=6,(VLOOKUP(B175,'X6'!$B:$AO,6,FALSE)),(IF($X$1=7,(VLOOKUP(B175,'X7'!$B:$AO,6,FALSE)),(IF($X$1=8,(VLOOKUP(B175,'X8'!$B:$AO,6,FALSE)),(IF($X$1=9,(VLOOKUP(B175,'X9'!$B:$AO,6,FALSE)),(IF($X$1=10,(VLOOKUP(B175,'X10'!$B:$AO,6,FALSE)),(IF($X$1=11,(VLOOKUP(B175,'X11'!$B:$AO,6,FALSE)),(IF($X$1=12,(VLOOKUP(B175,'X12'!$B:$AO,6,FALSE)),(VLOOKUP(B175,'X13'!$B:$AO,6,FALSE))))))))))))))))))))))))))=$V$1," ",(IF($X$1=1,(VLOOKUP(B175,'X1'!$B:$AO,6,FALSE)),(IF($X$1=2,(VLOOKUP(B175,'X2'!$B:$AO,6,FALSE)),(IF($X$1=3,(VLOOKUP(B175,'X3'!$B:$AO,6,FALSE)),(IF($X$1=4,(VLOOKUP(B175,'X4'!$B:$AO,6,FALSE)),(IF($X$1=5,(VLOOKUP(B175,'X5'!$B:$AO,6,FALSE)),(IF($X$1=6,(VLOOKUP(B175,'X6'!$B:$AO,6,FALSE)),(IF($X$1=7,(VLOOKUP(B175,'X7'!$B:$AO,6,FALSE)),(IF($X$1=8,(VLOOKUP(B175,'X8'!$B:$AO,6,FALSE)),(IF($X$1=9,(VLOOKUP(B175,'X9'!$B:$AO,6,FALSE)),(IF($X$1=10,(VLOOKUP(B175,'X10'!$B:$AO,6,FALSE)),(IF($X$1=11,(VLOOKUP(B175,'X11'!$B:$AO,6,FALSE)),(IF($X$1=12,(VLOOKUP(B175,'X12'!$B:$AO,6,FALSE)),(VLOOKUP(B175,'X13'!$B:$AO,6,FALSE)))))))))))))))))))))))))))))</f>
        <v xml:space="preserve"> </v>
      </c>
      <c r="G175" s="182" t="str">
        <f ca="1">IF(ISERROR(IF($X$1=1,(VLOOKUP(B175,'X1'!$B:$AZ,44,FALSE)),IF($X$1=2,(VLOOKUP(B175,'X2'!$B:$AZ,44,FALSE)),IF($X$1=3,(VLOOKUP(B175,'X3'!$B:$AZ,44,FALSE)),IF($X$1=4,(VLOOKUP(B175,'X4'!$B:$AZ,44,FALSE)),IF($X$1=5,(VLOOKUP(B175,'X5'!$B:$AZ,44,FALSE)),IF($X$1=6,(VLOOKUP(B175,'X6'!$B:$AZ,44,FALSE)),IF($X$1=7,(VLOOKUP(B175,'X7'!$B:$AZ,44,FALSE)),IF($X$1=8,(VLOOKUP(B175,'X8'!$B:$AZ,44,FALSE)),IF($X$1=9,(VLOOKUP(B175,'X9'!$B:$AZ,44,FALSE)),IF($X$1=10,(VLOOKUP(B175,'X10'!$B:$AZ,44,FALSE)),IF($X$1=11,(VLOOKUP(B175,'X11'!$B:$AZ,44,FALSE)),IF($X$1=12,(VLOOKUP(B175,'X12'!$B:$AZ,44,FALSE)),IF($X$1=13,(VLOOKUP(B175,'X13'!$B:$AZ,44,FALSE)),"B"))))))))))))))=TRUE," ",(IF($X$1=1,(VLOOKUP(B175,'X1'!$B:$AZ,44,FALSE)),IF($X$1=2,(VLOOKUP(B175,'X2'!$B:$AZ,44,FALSE)),IF($X$1=3,(VLOOKUP(B175,'X3'!$B:$AZ,44,FALSE)),IF($X$1=4,(VLOOKUP(B175,'X4'!$B:$AZ,44,FALSE)),IF($X$1=5,(VLOOKUP(B175,'X5'!$B:$AZ,44,FALSE)),IF($X$1=6,(VLOOKUP(B175,'X6'!$B:$AZ,44,FALSE)),IF($X$1=7,(VLOOKUP(B175,'X7'!$B:$AZ,44,FALSE)),IF($X$1=8,(VLOOKUP(B175,'X8'!$B:$AZ,44,FALSE)),IF($X$1=9,(VLOOKUP(B175,'X9'!$B:$AZ,44,FALSE)),IF($X$1=10,(VLOOKUP(B175,'X10'!$B:$AZ,44,FALSE)),IF($X$1=11,(VLOOKUP(B175,'X11'!$B:$AZ,44,FALSE)),IF($X$1=12,(VLOOKUP(B175,'X12'!$B:$AZ,44,FALSE)),IF($X$1=13,(VLOOKUP(B175,'X13'!$B:$AZ,44,FALSE)),"B")))))))))))))))</f>
        <v xml:space="preserve"> </v>
      </c>
      <c r="H175" s="182" t="str">
        <f ca="1">IF(ISERROR(IF($X$1=1,(VLOOKUP(B175,'X1'!$B:$AZ,8,FALSE)),IF($X$1=2,(VLOOKUP(B175,'X2'!$B:$AZ,8,FALSE)),IF($X$1=3,(VLOOKUP(B175,'X3'!$B:$AZ,8,FALSE)),IF($X$1=4,(VLOOKUP(B175,'X4'!$B:$AZ,8,FALSE)),IF($X$1=5,(VLOOKUP(B175,'X5'!$B:$AZ,8,FALSE)),IF($X$1=6,(VLOOKUP(B175,'X6'!$B:$AZ,8,FALSE)),IF($X$1=7,(VLOOKUP(B175,'X7'!$B:$AZ,8,FALSE)),IF($X$1=8,(VLOOKUP(B175,'X8'!$B:$AZ,8,FALSE)),IF($X$1=9,(VLOOKUP(B175,'X9'!$B:$AZ,8,FALSE)),IF($X$1=10,(VLOOKUP(B175,'X10'!$B:$AZ,8,FALSE)),IF($X$1=11,(VLOOKUP(B175,'X11'!$B:$AZ,8,FALSE)),IF($X$1=12,(VLOOKUP(B175,'X12'!$B:$AZ,8,FALSE)),IF($X$1=13,(VLOOKUP(B175,'X13'!$B:$AZ,8,FALSE)),"B"))))))))))))))=TRUE," ",(IF($X$1=1,(VLOOKUP(B175,'X1'!$B:$AZ,8,FALSE)),IF($X$1=2,(VLOOKUP(B175,'X2'!$B:$AZ,8,FALSE)),IF($X$1=3,(VLOOKUP(B175,'X3'!$B:$AZ,8,FALSE)),IF($X$1=4,(VLOOKUP(B175,'X4'!$B:$AZ,8,FALSE)),IF($X$1=5,(VLOOKUP(B175,'X5'!$B:$AZ,8,FALSE)),IF($X$1=6,(VLOOKUP(B175,'X6'!$B:$AZ,8,FALSE)),IF($X$1=7,(VLOOKUP(B175,'X7'!$B:$AZ,8,FALSE)),IF($X$1=8,(VLOOKUP(B175,'X8'!$B:$AZ,8,FALSE)),IF($X$1=9,(VLOOKUP(B175,'X9'!$B:$AZ,8,FALSE)),IF($X$1=10,(VLOOKUP(B175,'X10'!$B:$AZ,8,FALSE)),IF($X$1=11,(VLOOKUP(B175,'X11'!$B:$AZ,8,FALSE)),IF($X$1=12,(VLOOKUP(B175,'X12'!$B:$AZ,8,FALSE)),IF($X$1=13,(VLOOKUP(B175,'X13'!$B:$AZ,8,FALSE)),"B")))))))))))))))</f>
        <v xml:space="preserve"> </v>
      </c>
      <c r="I175" s="183" t="str">
        <f ca="1">IF(ISERROR(IF($X$1=1,(VLOOKUP(B175,'X1'!$B:$AZ,2,FALSE)),IF($X$1=2,(VLOOKUP(B175,'X2'!$B:$AZ,2,FALSE)),IF($X$1=3,(VLOOKUP(B175,'X3'!$B:$AZ,2,FALSE)),IF($X$1=4,(VLOOKUP(B175,'X4'!$B:$AZ,2,FALSE)),IF($X$1=5,(VLOOKUP(B175,'X5'!$B:$AZ,2,FALSE)),IF($X$1=6,(VLOOKUP(B175,'X6'!$B:$AZ,2,FALSE)),IF($X$1=7,(VLOOKUP(B175,'X7'!$B:$AZ,2,FALSE)),IF($X$1=8,(VLOOKUP(B175,'X8'!$B:$AZ,2,FALSE)),IF($X$1=9,(VLOOKUP(B175,'X9'!$B:$AZ,2,FALSE)),IF($X$1=10,(VLOOKUP(B175,'X10'!$B:$AZ,2,FALSE)),IF($X$1=11,(VLOOKUP(B175,'X11'!$B:$AZ,2,FALSE)),IF($X$1=12,(VLOOKUP(B175,'X12'!$B:$AZ,2,FALSE)),IF($X$1=13,(VLOOKUP(B175,'X13'!$B:$AZ,2,FALSE)),"B"))))))))))))))=TRUE," ",(IF($X$1=1,(VLOOKUP(B175,'X1'!$B:$AZ,2,FALSE)),IF($X$1=2,(VLOOKUP(B175,'X2'!$B:$AZ,2,FALSE)),IF($X$1=3,(VLOOKUP(B175,'X3'!$B:$AZ,2,FALSE)),IF($X$1=4,(VLOOKUP(B175,'X4'!$B:$AZ,2,FALSE)),IF($X$1=5,(VLOOKUP(B175,'X5'!$B:$AZ,2,FALSE)),IF($X$1=6,(VLOOKUP(B175,'X6'!$B:$AZ,2,FALSE)),IF($X$1=7,(VLOOKUP(B175,'X7'!$B:$AZ,2,FALSE)),IF($X$1=8,(VLOOKUP(B175,'X8'!$B:$AZ,2,FALSE)),IF($X$1=9,(VLOOKUP(B175,'X9'!$B:$AZ,2,FALSE)),IF($X$1=10,(VLOOKUP(B175,'X10'!$B:$AZ,2,FALSE)),IF($X$1=11,(VLOOKUP(B175,'X11'!$B:$AZ,2,FALSE)),IF($X$1=12,(VLOOKUP(B175,'X12'!$B:$AZ,2,FALSE)),IF($X$1=13,(VLOOKUP(B175,'X13'!$B:$AZ,2,FALSE)),"B")))))))))))))))</f>
        <v xml:space="preserve"> </v>
      </c>
      <c r="J175" s="183" t="str">
        <f ca="1">IF(ISERROR(IF($X$1=1,(VLOOKUP(B175,'X1'!$B:$AZ,3,FALSE)),IF($X$1=2,(VLOOKUP(B175,'X2'!$B:$AZ,3,FALSE)),IF($X$1=3,(VLOOKUP(B175,'X3'!$B:$AZ,3,FALSE)),IF($X$1=4,(VLOOKUP(B175,'X4'!$B:$AZ,3,FALSE)),IF($X$1=5,(VLOOKUP(B175,'X5'!$B:$AZ,3,FALSE)),IF($X$1=6,(VLOOKUP(B175,'X6'!$B:$AZ,3,FALSE)),IF($X$1=7,(VLOOKUP(B175,'X7'!$B:$AZ,3,FALSE)),IF($X$1=8,(VLOOKUP(B175,'X8'!$B:$AZ,3,FALSE)),IF($X$1=9,(VLOOKUP(B175,'X9'!$B:$AZ,3,FALSE)),IF($X$1=10,(VLOOKUP(B175,'X10'!$B:$AZ,3,FALSE)),IF($X$1=11,(VLOOKUP(B175,'X11'!$B:$AZ,3,FALSE)),IF($X$1=12,(VLOOKUP(B175,'X12'!$B:$AZ,3,FALSE)),IF($X$1=13,(VLOOKUP(B175,'X13'!$B:$AZ,3,FALSE)),"B"))))))))))))))=TRUE," ",(IF($X$1=1,(VLOOKUP(B175,'X1'!$B:$AZ,3,FALSE)),IF($X$1=2,(VLOOKUP(B175,'X2'!$B:$AZ,3,FALSE)),IF($X$1=3,(VLOOKUP(B175,'X3'!$B:$AZ,3,FALSE)),IF($X$1=4,(VLOOKUP(B175,'X4'!$B:$AZ,3,FALSE)),IF($X$1=5,(VLOOKUP(B175,'X5'!$B:$AZ,3,FALSE)),IF($X$1=6,(VLOOKUP(B175,'X6'!$B:$AZ,3,FALSE)),IF($X$1=7,(VLOOKUP(B175,'X7'!$B:$AZ,3,FALSE)),IF($X$1=8,(VLOOKUP(B175,'X8'!$B:$AZ,3,FALSE)),IF($X$1=9,(VLOOKUP(B175,'X9'!$B:$AZ,3,FALSE)),IF($X$1=10,(VLOOKUP(B175,'X10'!$B:$AZ,3,FALSE)),IF($X$1=11,(VLOOKUP(B175,'X11'!$B:$AZ,3,FALSE)),IF($X$1=12,(VLOOKUP(B175,'X12'!$B:$AZ,3,FALSE)),IF($X$1=13,(VLOOKUP(B175,'X13'!$B:$AZ,3,FALSE)),"B")))))))))))))))</f>
        <v xml:space="preserve"> </v>
      </c>
      <c r="K175" s="183" t="str">
        <f ca="1">IF(ISERROR(IF($X$1=1,(VLOOKUP(B175,'X1'!$B:$AZ,5,FALSE)),IF($X$1=2,(VLOOKUP(B175,'X2'!$B:$AZ,5,FALSE)),IF($X$1=3,(VLOOKUP(B175,'X3'!$B:$AZ,5,FALSE)),IF($X$1=4,(VLOOKUP(B175,'X4'!$B:$AZ,5,FALSE)),IF($X$1=5,(VLOOKUP(B175,'X5'!$B:$AZ,5,FALSE)),IF($X$1=6,(VLOOKUP(B175,'X6'!$B:$AZ,5,FALSE)),IF($X$1=7,(VLOOKUP(B175,'X7'!$B:$AZ,5,FALSE)),IF($X$1=8,(VLOOKUP(B175,'X8'!$B:$AZ,5,FALSE)),IF($X$1=9,(VLOOKUP(B175,'X9'!$B:$AZ,5,FALSE)),IF($X$1=10,(VLOOKUP(B175,'X10'!$B:$AZ,5,FALSE)),IF($X$1=11,(VLOOKUP(B175,'X11'!$B:$AZ,5,FALSE)),IF($X$1=12,(VLOOKUP(B175,'X12'!$B:$AZ,5,FALSE)),IF($X$1=13,(VLOOKUP(B175,'X13'!$B:$AZ,5,FALSE)),"B"))))))))))))))=TRUE," ",(IF($X$1=1,(VLOOKUP(B175,'X1'!$B:$AZ,5,FALSE)),IF($X$1=2,(VLOOKUP(B175,'X2'!$B:$AZ,5,FALSE)),IF($X$1=3,(VLOOKUP(B175,'X3'!$B:$AZ,5,FALSE)),IF($X$1=4,(VLOOKUP(B175,'X4'!$B:$AZ,5,FALSE)),IF($X$1=5,(VLOOKUP(B175,'X5'!$B:$AZ,5,FALSE)),IF($X$1=6,(VLOOKUP(B175,'X6'!$B:$AZ,5,FALSE)),IF($X$1=7,(VLOOKUP(B175,'X7'!$B:$AZ,5,FALSE)),IF($X$1=8,(VLOOKUP(B175,'X8'!$B:$AZ,5,FALSE)),IF($X$1=9,(VLOOKUP(B175,'X9'!$B:$AZ,5,FALSE)),IF($X$1=10,(VLOOKUP(B175,'X10'!$B:$AZ,5,FALSE)),IF($X$1=11,(VLOOKUP(B175,'X11'!$B:$AZ,5,FALSE)),IF($X$1=12,(VLOOKUP(B175,'X12'!$B:$AZ,5,FALSE)),IF($X$1=13,(VLOOKUP(B175,'X13'!$B:$AZ,5,FALSE)),"B")))))))))))))))</f>
        <v xml:space="preserve"> </v>
      </c>
      <c r="L175" s="184" t="str">
        <f ca="1">IF(ISERROR(IF($X$1=1,(VLOOKUP(B175,'X1'!$B:$AZ,9,FALSE)),IF($X$1=2,(VLOOKUP(B175,'X2'!$B:$AZ,9,FALSE)),IF($X$1=3,(VLOOKUP(B175,'X3'!$B:$AZ,9,FALSE)),IF($X$1=4,(VLOOKUP(B175,'X4'!$B:$AZ,9,FALSE)),IF($X$1=5,(VLOOKUP(B175,'X5'!$B:$AZ,9,FALSE)),IF($X$1=6,(VLOOKUP(B175,'X6'!$B:$AZ,9,FALSE)),IF($X$1=7,(VLOOKUP(B175,'X7'!$B:$AZ,9,FALSE)),IF($X$1=8,(VLOOKUP(B175,'X8'!$B:$AZ,9,FALSE)),IF($X$1=9,(VLOOKUP(B175,'X9'!$B:$AZ,9,FALSE)),IF($X$1=10,(VLOOKUP(B175,'X10'!$B:$AZ,9,FALSE)),IF($X$1=11,(VLOOKUP(B175,'X11'!$B:$AZ,9,FALSE)),IF($X$1=12,(VLOOKUP(B175,'X12'!$B:$AZ,9,FALSE)),IF($X$1=13,(VLOOKUP(B175,'X13'!$B:$AZ,9,FALSE)),"B"))))))))))))))=TRUE," ",(IF($X$1=1,(VLOOKUP(B175,'X1'!$B:$AZ,9,FALSE)),IF($X$1=2,(VLOOKUP(B175,'X2'!$B:$AZ,9,FALSE)),IF($X$1=3,(VLOOKUP(B175,'X3'!$B:$AZ,9,FALSE)),IF($X$1=4,(VLOOKUP(B175,'X4'!$B:$AZ,9,FALSE)),IF($X$1=5,(VLOOKUP(B175,'X5'!$B:$AZ,9,FALSE)),IF($X$1=6,(VLOOKUP(B175,'X6'!$B:$AZ,9,FALSE)),IF($X$1=7,(VLOOKUP(B175,'X7'!$B:$AZ,9,FALSE)),IF($X$1=8,(VLOOKUP(B175,'X8'!$B:$AZ,9,FALSE)),IF($X$1=9,(VLOOKUP(B175,'X9'!$B:$AZ,9,FALSE)),IF($X$1=10,(VLOOKUP(B175,'X10'!$B:$AZ,9,FALSE)),IF($X$1=11,(VLOOKUP(B175,'X11'!$B:$AZ,9,FALSE)),IF($X$1=12,(VLOOKUP(B175,'X12'!$B:$AZ,9,FALSE)),IF($X$1=13,(VLOOKUP(B175,'X13'!$B:$AZ,9,FALSE)),"B")))))))))))))))</f>
        <v xml:space="preserve"> </v>
      </c>
      <c r="M175" s="184" t="str">
        <f ca="1">IF(ISERROR(IF($X$1=1,(VLOOKUP(B175,'X1'!$B:$AZ,10,FALSE)),IF($X$1=2,(VLOOKUP(B175,'X2'!$B:$AZ,10,FALSE)),IF($X$1=3,(VLOOKUP(B175,'X3'!$B:$AZ,10,FALSE)),IF($X$1=4,(VLOOKUP(B175,'X4'!$B:$AZ,10,FALSE)),IF($X$1=5,(VLOOKUP(B175,'X5'!$B:$AZ,10,FALSE)),IF($X$1=6,(VLOOKUP(B175,'X6'!$B:$AZ,10,FALSE)),IF($X$1=7,(VLOOKUP(B175,'X7'!$B:$AZ,10,FALSE)),IF($X$1=8,(VLOOKUP(B175,'X8'!$B:$AZ,10,FALSE)),IF($X$1=9,(VLOOKUP(B175,'X9'!$B:$AZ,10,FALSE)),IF($X$1=10,(VLOOKUP(B175,'X10'!$B:$AZ,10,FALSE)),IF($X$1=11,(VLOOKUP(B175,'X11'!$B:$AZ,10,FALSE)),IF($X$1=12,(VLOOKUP(B175,'X12'!$B:$AZ,10,FALSE)),IF($X$1=13,(VLOOKUP(B175,'X13'!$B:$AZ,10,FALSE)),"B"))))))))))))))=TRUE," ",(IF($X$1=1,(VLOOKUP(B175,'X1'!$B:$AZ,10,FALSE)),IF($X$1=2,(VLOOKUP(B175,'X2'!$B:$AZ,10,FALSE)),IF($X$1=3,(VLOOKUP(B175,'X3'!$B:$AZ,10,FALSE)),IF($X$1=4,(VLOOKUP(B175,'X4'!$B:$AZ,10,FALSE)),IF($X$1=5,(VLOOKUP(B175,'X5'!$B:$AZ,10,FALSE)),IF($X$1=6,(VLOOKUP(B175,'X6'!$B:$AZ,10,FALSE)),IF($X$1=7,(VLOOKUP(B175,'X7'!$B:$AZ,10,FALSE)),IF($X$1=8,(VLOOKUP(B175,'X8'!$B:$AZ,10,FALSE)),IF($X$1=9,(VLOOKUP(B175,'X9'!$B:$AZ,10,FALSE)),IF($X$1=10,(VLOOKUP(B175,'X10'!$B:$AZ,10,FALSE)),IF($X$1=11,(VLOOKUP(B175,'X11'!$B:$AZ,10,FALSE)),IF($X$1=12,(VLOOKUP(B175,'X12'!$B:$AZ,10,FALSE)),IF($X$1=13,(VLOOKUP(B175,'X13'!$B:$AZ,10,FALSE)),"B")))))))))))))))</f>
        <v xml:space="preserve"> </v>
      </c>
      <c r="N175" s="185" t="str">
        <f ca="1">IF(ISERROR(IF($X$1=1,(VLOOKUP(B175,'X1'!$B:$AZ,45,FALSE)),IF($X$1=2,(VLOOKUP(B175,'X2'!$B:$AZ,45,FALSE)),IF($X$1=3,(VLOOKUP(B175,'X3'!$B:$AZ,45,FALSE)),IF($X$1=4,(VLOOKUP(B175,'X4'!$B:$AZ,45,FALSE)),IF($X$1=5,(VLOOKUP(B175,'X5'!$B:$AZ,45,FALSE)),IF($X$1=6,(VLOOKUP(B175,'X6'!$B:$AZ,45,FALSE)),IF($X$1=7,(VLOOKUP(B175,'X7'!$B:$AZ,45,FALSE)),IF($X$1=8,(VLOOKUP(B175,'X8'!$B:$AZ,45,FALSE)),IF($X$1=9,(VLOOKUP(B175,'X9'!$B:$AZ,45,FALSE)),IF($X$1=10,(VLOOKUP(B175,'X10'!$B:$AZ,45,FALSE)),IF($X$1=11,(VLOOKUP(B175,'X11'!$B:$AZ,45,FALSE)),IF($X$1=12,(VLOOKUP(B175,'X12'!$B:$AZ,45,FALSE)),IF($X$1=13,(VLOOKUP(B175,'X13'!$B:$AZ,45,FALSE)),"B"))))))))))))))=TRUE," ",(IF($X$1=1,(VLOOKUP(B175,'X1'!$B:$AZ,45,FALSE)),IF($X$1=2,(VLOOKUP(B175,'X2'!$B:$AZ,45,FALSE)),IF($X$1=3,(VLOOKUP(B175,'X3'!$B:$AZ,45,FALSE)),IF($X$1=4,(VLOOKUP(B175,'X4'!$B:$AZ,45,FALSE)),IF($X$1=5,(VLOOKUP(B175,'X5'!$B:$AZ,45,FALSE)),IF($X$1=6,(VLOOKUP(B175,'X6'!$B:$AZ,45,FALSE)),IF($X$1=7,(VLOOKUP(B175,'X7'!$B:$AZ,45,FALSE)),IF($X$1=8,(VLOOKUP(B175,'X8'!$B:$AZ,45,FALSE)),IF($X$1=9,(VLOOKUP(B175,'X9'!$B:$AZ,45,FALSE)),IF($X$1=10,(VLOOKUP(B175,'X10'!$B:$AZ,45,FALSE)),IF($X$1=11,(VLOOKUP(B175,'X11'!$B:$AZ,45,FALSE)),IF($X$1=12,(VLOOKUP(B175,'X12'!$B:$AZ,45,FALSE)),IF($X$1=13,(VLOOKUP(B175,'X13'!$B:$AZ,45,FALSE)),"B")))))))))))))))</f>
        <v xml:space="preserve"> </v>
      </c>
      <c r="O175" s="184" t="str">
        <f ca="1">IF(ISERROR(IF($X$1=1,(VLOOKUP(B175,'X1'!$B:$AZ,11,FALSE)),IF($X$1=2,(VLOOKUP(B175,'X2'!$B:$AZ,11,FALSE)),IF($X$1=3,(VLOOKUP(B175,'X3'!$B:$AZ,11,FALSE)),IF($X$1=4,(VLOOKUP(B175,'X4'!$B:$AZ,11,FALSE)),IF($X$1=5,(VLOOKUP(B175,'X5'!$B:$AZ,11,FALSE)),IF($X$1=6,(VLOOKUP(B175,'X6'!$B:$AZ,11,FALSE)),IF($X$1=7,(VLOOKUP(B175,'X7'!$B:$AZ,11,FALSE)),IF($X$1=8,(VLOOKUP(B175,'X8'!$B:$AZ,11,FALSE)),IF($X$1=9,(VLOOKUP(B175,'X9'!$B:$AZ,11,FALSE)),IF($X$1=10,(VLOOKUP(B175,'X10'!$B:$AZ,11,FALSE)),IF($X$1=11,(VLOOKUP(B175,'X11'!$B:$AZ,11,FALSE)),IF($X$1=12,(VLOOKUP(B175,'X12'!$B:$AZ,11,FALSE)),IF($X$1=13,(VLOOKUP(B175,'X13'!$B:$AZ,11,FALSE)),"B"))))))))))))))=TRUE," ",(IF($X$1=1,(VLOOKUP(B175,'X1'!$B:$AZ,11,FALSE)),IF($X$1=2,(VLOOKUP(B175,'X2'!$B:$AZ,11,FALSE)),IF($X$1=3,(VLOOKUP(B175,'X3'!$B:$AZ,11,FALSE)),IF($X$1=4,(VLOOKUP(B175,'X4'!$B:$AZ,11,FALSE)),IF($X$1=5,(VLOOKUP(B175,'X5'!$B:$AZ,11,FALSE)),IF($X$1=6,(VLOOKUP(B175,'X6'!$B:$AZ,11,FALSE)),IF($X$1=7,(VLOOKUP(B175,'X7'!$B:$AZ,11,FALSE)),IF($X$1=8,(VLOOKUP(B175,'X8'!$B:$AZ,11,FALSE)),IF($X$1=9,(VLOOKUP(B175,'X9'!$B:$AZ,11,FALSE)),IF($X$1=10,(VLOOKUP(B175,'X10'!$B:$AZ,11,FALSE)),IF($X$1=11,(VLOOKUP(B175,'X11'!$B:$AZ,11,FALSE)),IF($X$1=12,(VLOOKUP(B175,'X12'!$B:$AZ,11,FALSE)),IF($X$1=13,(VLOOKUP(B175,'X13'!$B:$AZ,11,FALSE)),"B")))))))))))))))</f>
        <v xml:space="preserve"> </v>
      </c>
      <c r="P175" s="184" t="str">
        <f ca="1">IF(ISERROR(IF($X$1=1,(VLOOKUP(B175,'X1'!$B:$AZ,12,FALSE)),IF($X$1=2,(VLOOKUP(B175,'X2'!$B:$AZ,12,FALSE)),IF($X$1=3,(VLOOKUP(B175,'X3'!$B:$AZ,12,FALSE)),IF($X$1=4,(VLOOKUP(B175,'X4'!$B:$AZ,12,FALSE)),IF($X$1=5,(VLOOKUP(B175,'X5'!$B:$AZ,12,FALSE)),IF($X$1=6,(VLOOKUP(B175,'X6'!$B:$AZ,12,FALSE)),IF($X$1=7,(VLOOKUP(B175,'X7'!$B:$AZ,12,FALSE)),IF($X$1=8,(VLOOKUP(B175,'X8'!$B:$AZ,12,FALSE)),IF($X$1=9,(VLOOKUP(B175,'X9'!$B:$AZ,12,FALSE)),IF($X$1=10,(VLOOKUP(B175,'X10'!$B:$AZ,12,FALSE)),IF($X$1=11,(VLOOKUP(B175,'X11'!$B:$AZ,12,FALSE)),IF($X$1=12,(VLOOKUP(B175,'X12'!$B:$AZ,12,FALSE)),IF($X$1=13,(VLOOKUP(B175,'X13'!$B:$AZ,12,FALSE)),"B"))))))))))))))=TRUE," ",(IF($X$1=1,(VLOOKUP(B175,'X1'!$B:$AZ,12,FALSE)),IF($X$1=2,(VLOOKUP(B175,'X2'!$B:$AZ,12,FALSE)),IF($X$1=3,(VLOOKUP(B175,'X3'!$B:$AZ,12,FALSE)),IF($X$1=4,(VLOOKUP(B175,'X4'!$B:$AZ,12,FALSE)),IF($X$1=5,(VLOOKUP(B175,'X5'!$B:$AZ,12,FALSE)),IF($X$1=6,(VLOOKUP(B175,'X6'!$B:$AZ,12,FALSE)),IF($X$1=7,(VLOOKUP(B175,'X7'!$B:$AZ,12,FALSE)),IF($X$1=8,(VLOOKUP(B175,'X8'!$B:$AZ,12,FALSE)),IF($X$1=9,(VLOOKUP(B175,'X9'!$B:$AZ,12,FALSE)),IF($X$1=10,(VLOOKUP(B175,'X10'!$B:$AZ,12,FALSE)),IF($X$1=11,(VLOOKUP(B175,'X11'!$B:$AZ,12,FALSE)),IF($X$1=12,(VLOOKUP(B175,'X12'!$B:$AZ,12,FALSE)),IF($X$1=13,(VLOOKUP(B175,'X13'!$B:$AZ,12,FALSE)),"B")))))))))))))))</f>
        <v xml:space="preserve"> </v>
      </c>
      <c r="Q175" s="185" t="str">
        <f ca="1">IF(ISERROR(IF($X$1=1,(VLOOKUP(B175,'X1'!$B:$AZ,46,FALSE)),IF($X$1=2,(VLOOKUP(B175,'X2'!$B:$AZ,46,FALSE)),IF($X$1=3,(VLOOKUP(B175,'X3'!$B:$AZ,46,FALSE)),IF($X$1=4,(VLOOKUP(B175,'X4'!$B:$AZ,46,FALSE)),IF($X$1=5,(VLOOKUP(B175,'X5'!$B:$AZ,46,FALSE)),IF($X$1=6,(VLOOKUP(B175,'X6'!$B:$AZ,46,FALSE)),IF($X$1=7,(VLOOKUP(B175,'X7'!$B:$AZ,46,FALSE)),IF($X$1=8,(VLOOKUP(B175,'X8'!$B:$AZ,46,FALSE)),IF($X$1=9,(VLOOKUP(B175,'X9'!$B:$AZ,46,FALSE)),IF($X$1=10,(VLOOKUP(B175,'X10'!$B:$AZ,46,FALSE)),IF($X$1=11,(VLOOKUP(B175,'X11'!$B:$AZ,46,FALSE)),IF($X$1=12,(VLOOKUP(B175,'X12'!$B:$AZ,46,FALSE)),IF($X$1=13,(VLOOKUP(B175,'X13'!$B:$AZ,46,FALSE)),"B"))))))))))))))=TRUE," ",(IF($X$1=1,(VLOOKUP(B175,'X1'!$B:$AZ,46,FALSE)),IF($X$1=2,(VLOOKUP(B175,'X2'!$B:$AZ,46,FALSE)),IF($X$1=3,(VLOOKUP(B175,'X3'!$B:$AZ,46,FALSE)),IF($X$1=4,(VLOOKUP(B175,'X4'!$B:$AZ,46,FALSE)),IF($X$1=5,(VLOOKUP(B175,'X5'!$B:$AZ,46,FALSE)),IF($X$1=6,(VLOOKUP(B175,'X6'!$B:$AZ,46,FALSE)),IF($X$1=7,(VLOOKUP(B175,'X7'!$B:$AZ,46,FALSE)),IF($X$1=8,(VLOOKUP(B175,'X8'!$B:$AZ,46,FALSE)),IF($X$1=9,(VLOOKUP(B175,'X9'!$B:$AZ,46,FALSE)),IF($X$1=10,(VLOOKUP(B175,'X10'!$B:$AZ,46,FALSE)),IF($X$1=11,(VLOOKUP(B175,'X11'!$B:$AZ,46,FALSE)),IF($X$1=12,(VLOOKUP(B175,'X12'!$B:$AZ,46,FALSE)),IF($X$1=13,(VLOOKUP(B175,'X13'!$B:$AZ,46,FALSE)),"B")))))))))))))))</f>
        <v xml:space="preserve"> </v>
      </c>
      <c r="R175" s="185" t="str">
        <f ca="1">IF(ISERROR(IF($X$1=1,(VLOOKUP(B175,'X1'!$B:$AZ,15,FALSE)),IF($X$1=2,(VLOOKUP(B175,'X2'!$B:$AZ,15,FALSE)),IF($X$1=3,(VLOOKUP(B175,'X3'!$B:$AZ,15,FALSE)),IF($X$1=4,(VLOOKUP(B175,'X4'!$B:$AZ,15,FALSE)),IF($X$1=5,(VLOOKUP(B175,'X5'!$B:$AZ,15,FALSE)),IF($X$1=6,(VLOOKUP(B175,'X6'!$B:$AZ,15,FALSE)),IF($X$1=7,(VLOOKUP(B175,'X7'!$B:$AZ,15,FALSE)),IF($X$1=8,(VLOOKUP(B175,'X8'!$B:$AZ,15,FALSE)),IF($X$1=9,(VLOOKUP(B175,'X9'!$B:$AZ,15,FALSE)),IF($X$1=10,(VLOOKUP(B175,'X10'!$B:$AZ,15,FALSE)),IF($X$1=11,(VLOOKUP(B175,'X11'!$B:$AZ,15,FALSE)),IF($X$1=12,(VLOOKUP(B175,'X12'!$B:$AZ,15,FALSE)),IF($X$1=13,(VLOOKUP(B175,'X13'!$B:$AZ,15,FALSE)),"B"))))))))))))))=TRUE," ",(IF($X$1=1,(VLOOKUP(B175,'X1'!$B:$AZ,15,FALSE)),IF($X$1=2,(VLOOKUP(B175,'X2'!$B:$AZ,15,FALSE)),IF($X$1=3,(VLOOKUP(B175,'X3'!$B:$AZ,15,FALSE)),IF($X$1=4,(VLOOKUP(B175,'X4'!$B:$AZ,15,FALSE)),IF($X$1=5,(VLOOKUP(B175,'X5'!$B:$AZ,15,FALSE)),IF($X$1=6,(VLOOKUP(B175,'X6'!$B:$AZ,15,FALSE)),IF($X$1=7,(VLOOKUP(B175,'X7'!$B:$AZ,15,FALSE)),IF($X$1=8,(VLOOKUP(B175,'X8'!$B:$AZ,15,FALSE)),IF($X$1=9,(VLOOKUP(B175,'X9'!$B:$AZ,15,FALSE)),IF($X$1=10,(VLOOKUP(B175,'X10'!$B:$AZ,15,FALSE)),IF($X$1=11,(VLOOKUP(B175,'X11'!$B:$AZ,15,FALSE)),IF($X$1=12,(VLOOKUP(B175,'X12'!$B:$AZ,15,FALSE)),IF($X$1=13,(VLOOKUP(B175,'X13'!$B:$AZ,15,FALSE)),"B")))))))))))))))</f>
        <v xml:space="preserve"> </v>
      </c>
      <c r="S175" s="185" t="str">
        <f ca="1">IF(ISERROR(IF((IF($X$1=1,(VLOOKUP(B175,'X1'!$B:$AZ,14,FALSE)),(IF($X$1=2,(VLOOKUP(B175,'X2'!$B:$AZ,14,FALSE)),(IF($X$1=3,(VLOOKUP(B175,'X3'!$B:$AZ,14,FALSE)),(IF($X$1=4,(VLOOKUP(B175,'X4'!$B:$AZ,14,FALSE)),(IF($X$1=5,(VLOOKUP(B175,'X5'!$B:$AZ,14,FALSE)),(IF($X$1=6,(VLOOKUP(B175,'X6'!$B:$AZ,14,FALSE)),(IF($X$1=7,(VLOOKUP(B175,'X7'!$B:$AZ,14,FALSE)),(IF($X$1=8,(VLOOKUP(B175,'X8'!$B:$AZ,14,FALSE)),(IF($X$1=9,(VLOOKUP(B175,'X9'!$B:$AZ,14,FALSE)),(IF($X$1=10,(VLOOKUP(B175,'X10'!$B:$AZ,14,FALSE)),(IF($X$1=11,(VLOOKUP(B175,'X11'!$B:$AZ,14,FALSE)),(IF($X$1=12,(VLOOKUP(B175,'X12'!$B:$AZ,14,FALSE)),(VLOOKUP(B175,'X13'!$B:$AZ,14,FALSE))))))))))))))))))))))))))=$V$1," ",(IF($X$1=1,(VLOOKUP(B175,'X1'!$B:$AZ,14,FALSE)),(IF($X$1=2,(VLOOKUP(B175,'X2'!$B:$AZ,14,FALSE)),(IF($X$1=3,(VLOOKUP(B175,'X3'!$B:$AZ,14,FALSE)),(IF($X$1=4,(VLOOKUP(B175,'X4'!$B:$AZ,14,FALSE)),(IF($X$1=5,(VLOOKUP(B175,'X5'!$B:$AZ,14,FALSE)),(IF($X$1=6,(VLOOKUP(B175,'X6'!$B:$AZ,14,FALSE)),(IF($X$1=7,(VLOOKUP(B175,'X7'!$B:$AZ,14,FALSE)),(IF($X$1=8,(VLOOKUP(B175,'X8'!$B:$AZ,14,FALSE)),(IF($X$1=9,(VLOOKUP(B175,'X9'!$B:$AZ,14,FALSE)),(IF($X$1=10,(VLOOKUP(B175,'X10'!$B:$AZ,14,FALSE)),(IF($X$1=11,(VLOOKUP(B175,'X11'!$B:$AZ,14,FALSE)),(IF($X$1=12,(VLOOKUP(B175,'X12'!$B:$AZ,14,FALSE)),(VLOOKUP(B175,'X13'!$B:$AZ,14,FALSE))))))))))))))))))))))))))))=TRUE," ",(IF((IF($X$1=1,(VLOOKUP(B175,'X1'!$B:$AZ,14,FALSE)),(IF($X$1=2,(VLOOKUP(B175,'X2'!$B:$AZ,14,FALSE)),(IF($X$1=3,(VLOOKUP(B175,'X3'!$B:$AZ,14,FALSE)),(IF($X$1=4,(VLOOKUP(B175,'X4'!$B:$AZ,14,FALSE)),(IF($X$1=5,(VLOOKUP(B175,'X5'!$B:$AZ,14,FALSE)),(IF($X$1=6,(VLOOKUP(B175,'X6'!$B:$AZ,14,FALSE)),(IF($X$1=7,(VLOOKUP(B175,'X7'!$B:$AZ,14,FALSE)),(IF($X$1=8,(VLOOKUP(B175,'X8'!$B:$AZ,14,FALSE)),(IF($X$1=9,(VLOOKUP(B175,'X9'!$B:$AZ,14,FALSE)),(IF($X$1=10,(VLOOKUP(B175,'X10'!$B:$AZ,14,FALSE)),(IF($X$1=11,(VLOOKUP(B175,'X11'!$B:$AZ,14,FALSE)),(IF($X$1=12,(VLOOKUP(B175,'X12'!$B:$AZ,14,FALSE)),(VLOOKUP(B175,'X13'!$B:$AZ,14,FALSE))))))))))))))))))))))))))=$V$1," ",(IF($X$1=1,(VLOOKUP(B175,'X1'!$B:$AZ,14,FALSE)),(IF($X$1=2,(VLOOKUP(B175,'X2'!$B:$AZ,14,FALSE)),(IF($X$1=3,(VLOOKUP(B175,'X3'!$B:$AZ,14,FALSE)),(IF($X$1=4,(VLOOKUP(B175,'X4'!$B:$AZ,14,FALSE)),(IF($X$1=5,(VLOOKUP(B175,'X5'!$B:$AZ,14,FALSE)),(IF($X$1=6,(VLOOKUP(B175,'X6'!$B:$AZ,14,FALSE)),(IF($X$1=7,(VLOOKUP(B175,'X7'!$B:$AZ,14,FALSE)),(IF($X$1=8,(VLOOKUP(B175,'X8'!$B:$AZ,14,FALSE)),(IF($X$1=9,(VLOOKUP(B175,'X9'!$B:$AZ,14,FALSE)),(IF($X$1=10,(VLOOKUP(B175,'X10'!$B:$AZ,14,FALSE)),(IF($X$1=11,(VLOOKUP(B175,'X11'!$B:$AZ,14,FALSE)),(IF($X$1=12,(VLOOKUP(B175,'X12'!$B:$AZ,14,FALSE)),(VLOOKUP(B175,'X13'!$B:$AZ,14,FALSE)))))))))))))))))))))))))))))</f>
        <v xml:space="preserve"> </v>
      </c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</row>
    <row r="176" spans="1:67" ht="14.1" customHeight="1" x14ac:dyDescent="0.2">
      <c r="A176" s="156" t="s">
        <v>1058</v>
      </c>
      <c r="B176" s="122" t="str">
        <f>IF(ISERROR(IF($U$16=1,(VLOOKUP(A176,$AC$89:$AH$125,2,FALSE)),IF((IF($X$1=1,'X1'!B135,(IF($X$1=2,'X2'!B135,(IF($X$1=3,'X3'!B135,(IF($X$1=4,'X4'!B135,(IF($X$1=5,'X5'!B135,(IF($X$1=6,'X6'!B135,(IF($X$1=7,'X7'!B135,(IF($X$1=8,'X8'!B135,(IF($X$1=9,'X9'!B135,(IF($X$1=10,'X10'!B135,(IF($X$1=11,'X11'!B135,(IF($X$1=12,'X12'!B135,'X13'!B135))))))))))))))))))))))))="","",(IF($X$1=1,'X1'!B135,(IF($X$1=2,'X2'!B135,(IF($X$1=3,'X3'!B135,(IF($X$1=4,'X4'!B135,(IF($X$1=5,'X5'!B135,(IF($X$1=6,'X6'!B135,(IF($X$1=7,'X7'!B135,(IF($X$1=8,'X8'!B135,(IF($X$1=9,'X9'!B135,(IF($X$1=10,'X10'!B135,(IF($X$1=11,'X11'!B135,(IF($X$1=12,'X12'!B135,'X13'!B135)))))))))))))))))))))))))))=TRUE," ",(IF($U$16=1,(VLOOKUP(A176,$AC$89:$AH$125,2,FALSE)),IF((IF($X$1=1,'X1'!B135,(IF($X$1=2,'X2'!B135,(IF($X$1=3,'X3'!B135,(IF($X$1=4,'X4'!B135,(IF($X$1=5,'X5'!B135,(IF($X$1=6,'X6'!B135,(IF($X$1=7,'X7'!B135,(IF($X$1=8,'X8'!B135,(IF($X$1=9,'X9'!B135,(IF($X$1=10,'X10'!B135,(IF($X$1=11,'X11'!B135,(IF($X$1=12,'X12'!B135,'X13'!B135))))))))))))))))))))))))="","",(IF($X$1=1,'X1'!B135,(IF($X$1=2,'X2'!B135,(IF($X$1=3,'X3'!B135,(IF($X$1=4,'X4'!B135,(IF($X$1=5,'X5'!B135,(IF($X$1=6,'X6'!B135,(IF($X$1=7,'X7'!B135,(IF($X$1=8,'X8'!B135,(IF($X$1=9,'X9'!B135,(IF($X$1=10,'X10'!B135,(IF($X$1=11,'X11'!B135,(IF($X$1=12,'X12'!B135,'X13'!B135))))))))))))))))))))))))))))</f>
        <v/>
      </c>
      <c r="C176" s="181" t="str">
        <f ca="1">IF(ISERROR(IF($X$1=1,(VLOOKUP(B176,'X1'!$B:$AZ,47,FALSE)),IF($X$1=2,(VLOOKUP(B176,'X2'!$B:$AZ,47,FALSE)),IF($X$1=3,(VLOOKUP(B176,'X3'!$B:$AZ,47,FALSE)),IF($X$1=4,(VLOOKUP(B176,'X4'!$B:$AZ,47,FALSE)),IF($X$1=5,(VLOOKUP(B176,'X5'!$B:$AZ,47,FALSE)),IF($X$1=6,(VLOOKUP(B176,'X6'!$B:$AZ,47,FALSE)),IF($X$1=7,(VLOOKUP(B176,'X7'!$B:$AZ,47,FALSE)),IF($X$1=8,(VLOOKUP(B176,'X8'!$B:$AZ,47,FALSE)),IF($X$1=9,(VLOOKUP(B176,'X9'!$B:$AZ,47,FALSE)),IF($X$1=10,(VLOOKUP(B176,'X10'!$B:$AZ,47,FALSE)),IF($X$1=11,(VLOOKUP(B176,'X11'!$B:$AZ,47,FALSE)),IF($X$1=12,(VLOOKUP(B176,'X12'!$B:$AZ,47,FALSE)),IF($X$1=13,(VLOOKUP(B176,'X13'!$B:$AZ,47,FALSE)),"B"))))))))))))))=TRUE," ",(IF($X$1=1,(VLOOKUP(B176,'X1'!$B:$AZ,47,FALSE)),IF($X$1=2,(VLOOKUP(B176,'X2'!$B:$AZ,47,FALSE)),IF($X$1=3,(VLOOKUP(B176,'X3'!$B:$AZ,47,FALSE)),IF($X$1=4,(VLOOKUP(B176,'X4'!$B:$AZ,47,FALSE)),IF($X$1=5,(VLOOKUP(B176,'X5'!$B:$AZ,47,FALSE)),IF($X$1=6,(VLOOKUP(B176,'X6'!$B:$AZ,47,FALSE)),IF($X$1=7,(VLOOKUP(B176,'X7'!$B:$AZ,47,FALSE)),IF($X$1=8,(VLOOKUP(B176,'X8'!$B:$AZ,47,FALSE)),IF($X$1=9,(VLOOKUP(B176,'X9'!$B:$AZ,47,FALSE)),IF($X$1=10,(VLOOKUP(B176,'X10'!$B:$AZ,47,FALSE)),IF($X$1=11,(VLOOKUP(B176,'X11'!$B:$AZ,47,FALSE)),IF($X$1=12,(VLOOKUP(B176,'X12'!$B:$AZ,47,FALSE)),IF($X$1=13,(VLOOKUP(B176,'X13'!$B:$AZ,47,FALSE)),"B")))))))))))))))</f>
        <v xml:space="preserve"> </v>
      </c>
      <c r="D176" s="181" t="str">
        <f ca="1">IF(ISERROR(IF($X$1=1,(VLOOKUP(B176,'X1'!$B:$AP,41,FALSE)),IF($X$1=2,(VLOOKUP(B176,'X2'!$B:$AP,41,FALSE)),IF($X$1=3,(VLOOKUP(B176,'X3'!$B:$AP,41,FALSE)),IF($X$1=4,(VLOOKUP(B176,'X4'!$B:$AP,41,FALSE)),IF($X$1=5,(VLOOKUP(B176,'X5'!$B:$AP,41,FALSE)),IF($X$1=6,(VLOOKUP(B176,'X6'!$B:$AP,41,FALSE)),IF($X$1=7,(VLOOKUP(B176,'X7'!$B:$AP,41,FALSE)),IF($X$1=8,(VLOOKUP(B176,'X8'!$B:$AP,41,FALSE)),IF($X$1=9,(VLOOKUP(B176,'X9'!$B:$AP,41,FALSE)),IF($X$1=10,(VLOOKUP(B176,'X10'!$B:$AP,41,FALSE)),IF($X$1=11,(VLOOKUP(B176,'X11'!$B:$AP,41,FALSE)),IF($X$1=12,(VLOOKUP(B176,'X12'!$B:$AP,41,FALSE)),IF($X$1=13,(VLOOKUP(B176,'X13'!$B:$AP,41,FALSE)),"B"))))))))))))))=TRUE," ",(IF($X$1=1,(VLOOKUP(B176,'X1'!$B:$AP,41,FALSE)),IF($X$1=2,(VLOOKUP(B176,'X2'!$B:$AP,41,FALSE)),IF($X$1=3,(VLOOKUP(B176,'X3'!$B:$AP,41,FALSE)),IF($X$1=4,(VLOOKUP(B176,'X4'!$B:$AP,41,FALSE)),IF($X$1=5,(VLOOKUP(B176,'X5'!$B:$AP,41,FALSE)),IF($X$1=6,(VLOOKUP(B176,'X6'!$B:$AP,41,FALSE)),IF($X$1=7,(VLOOKUP(B176,'X7'!$B:$AP,41,FALSE)),IF($X$1=8,(VLOOKUP(B176,'X8'!$B:$AP,41,FALSE)),IF($X$1=9,(VLOOKUP(B176,'X9'!$B:$AP,41,FALSE)),IF($X$1=10,(VLOOKUP(B176,'X10'!$B:$AP,41,FALSE)),IF($X$1=11,(VLOOKUP(B176,'X11'!$B:$AP,41,FALSE)),IF($X$1=12,(VLOOKUP(B176,'X12'!$B:$AP,41,FALSE)),IF($X$1=13,(VLOOKUP(B176,'X13'!$B:$AP,41,FALSE)),"B")))))))))))))))</f>
        <v xml:space="preserve"> </v>
      </c>
      <c r="E176" s="182" t="str">
        <f ca="1">IF(ISERROR(IF($X$1=1,(VLOOKUP(B176,'X1'!$B:$AP,7,FALSE)),IF($X$1=2,(VLOOKUP(B176,'X2'!$B:$AP,7,FALSE)),IF($X$1=3,(VLOOKUP(B176,'X3'!$B:$AP,7,FALSE)),IF($X$1=4,(VLOOKUP(B176,'X4'!$B:$AP,7,FALSE)),IF($X$1=5,(VLOOKUP(B176,'X5'!$B:$AP,7,FALSE)),IF($X$1=6,(VLOOKUP(B176,'X6'!$B:$AP,7,FALSE)),IF($X$1=7,(VLOOKUP(B176,'X7'!$B:$AP,7,FALSE)),IF($X$1=8,(VLOOKUP(B176,'X8'!$B:$AP,7,FALSE)),IF($X$1=9,(VLOOKUP(B176,'X9'!$B:$AP,7,FALSE)),IF($X$1=10,(VLOOKUP(B176,'X10'!$B:$AP,7,FALSE)),IF($X$1=11,(VLOOKUP(B176,'X11'!$B:$AP,7,FALSE)),IF($X$1=12,(VLOOKUP(B176,'X12'!$B:$AP,7,FALSE)),IF($X$1=13,(VLOOKUP(B176,'X13'!$B:$AP,7,FALSE)),"B"))))))))))))))=TRUE," ",(IF($X$1=1,(VLOOKUP(B176,'X1'!$B:$AP,7,FALSE)),IF($X$1=2,(VLOOKUP(B176,'X2'!$B:$AP,7,FALSE)),IF($X$1=3,(VLOOKUP(B176,'X3'!$B:$AP,7,FALSE)),IF($X$1=4,(VLOOKUP(B176,'X4'!$B:$AP,7,FALSE)),IF($X$1=5,(VLOOKUP(B176,'X5'!$B:$AP,7,FALSE)),IF($X$1=6,(VLOOKUP(B176,'X6'!$B:$AP,7,FALSE)),IF($X$1=7,(VLOOKUP(B176,'X7'!$B:$AP,7,FALSE)),IF($X$1=8,(VLOOKUP(B176,'X8'!$B:$AP,7,FALSE)),IF($X$1=9,(VLOOKUP(B176,'X9'!$B:$AP,7,FALSE)),IF($X$1=10,(VLOOKUP(B176,'X10'!$B:$AP,7,FALSE)),IF($X$1=11,(VLOOKUP(B176,'X11'!$B:$AP,7,FALSE)),IF($X$1=12,(VLOOKUP(B176,'X12'!$B:$AP,7,FALSE)),IF($X$1=13,(VLOOKUP(B176,'X13'!$B:$AP,7,FALSE)),"B")))))))))))))))</f>
        <v xml:space="preserve"> </v>
      </c>
      <c r="F176" s="182" t="str">
        <f ca="1">IF(ISERROR(IF((IF($X$1=1,(VLOOKUP(B176,'X1'!$B:$AO,6,FALSE)),(IF($X$1=2,(VLOOKUP(B176,'X2'!$B:$AO,6,FALSE)),(IF($X$1=3,(VLOOKUP(B176,'X3'!$B:$AO,6,FALSE)),(IF($X$1=4,(VLOOKUP(B176,'X4'!$B:$AO,6,FALSE)),(IF($X$1=5,(VLOOKUP(B176,'X5'!$B:$AO,6,FALSE)),(IF($X$1=6,(VLOOKUP(B176,'X6'!$B:$AO,6,FALSE)),(IF($X$1=7,(VLOOKUP(B176,'X7'!$B:$AO,6,FALSE)),(IF($X$1=8,(VLOOKUP(B176,'X8'!$B:$AO,6,FALSE)),(IF($X$1=9,(VLOOKUP(B176,'X9'!$B:$AO,6,FALSE)),(IF($X$1=10,(VLOOKUP(B176,'X10'!$B:$AO,6,FALSE)),(IF($X$1=11,(VLOOKUP(B176,'X11'!$B:$AO,6,FALSE)),(IF($X$1=12,(VLOOKUP(B176,'X12'!$B:$AO,6,FALSE)),(VLOOKUP(B176,'X13'!$B:$AO,6,FALSE))))))))))))))))))))))))))=$V$1," ",(IF($X$1=1,(VLOOKUP(B176,'X1'!$B:$AO,6,FALSE)),(IF($X$1=2,(VLOOKUP(B176,'X2'!$B:$AO,6,FALSE)),(IF($X$1=3,(VLOOKUP(B176,'X3'!$B:$AO,6,FALSE)),(IF($X$1=4,(VLOOKUP(B176,'X4'!$B:$AO,6,FALSE)),(IF($X$1=5,(VLOOKUP(B176,'X5'!$B:$AO,6,FALSE)),(IF($X$1=6,(VLOOKUP(B176,'X6'!$B:$AO,6,FALSE)),(IF($X$1=7,(VLOOKUP(B176,'X7'!$B:$AO,6,FALSE)),(IF($X$1=8,(VLOOKUP(B176,'X8'!$B:$AO,6,FALSE)),(IF($X$1=9,(VLOOKUP(B176,'X9'!$B:$AO,6,FALSE)),(IF($X$1=10,(VLOOKUP(B176,'X10'!$B:$AO,6,FALSE)),(IF($X$1=11,(VLOOKUP(B176,'X11'!$B:$AO,6,FALSE)),(IF($X$1=12,(VLOOKUP(B176,'X12'!$B:$AO,6,FALSE)),(VLOOKUP(B176,'X13'!$B:$AO,6,FALSE))))))))))))))))))))))))))))=TRUE," ",(IF((IF($X$1=1,(VLOOKUP(B176,'X1'!$B:$AO,6,FALSE)),(IF($X$1=2,(VLOOKUP(B176,'X2'!$B:$AO,6,FALSE)),(IF($X$1=3,(VLOOKUP(B176,'X3'!$B:$AO,6,FALSE)),(IF($X$1=4,(VLOOKUP(B176,'X4'!$B:$AO,6,FALSE)),(IF($X$1=5,(VLOOKUP(B176,'X5'!$B:$AO,6,FALSE)),(IF($X$1=6,(VLOOKUP(B176,'X6'!$B:$AO,6,FALSE)),(IF($X$1=7,(VLOOKUP(B176,'X7'!$B:$AO,6,FALSE)),(IF($X$1=8,(VLOOKUP(B176,'X8'!$B:$AO,6,FALSE)),(IF($X$1=9,(VLOOKUP(B176,'X9'!$B:$AO,6,FALSE)),(IF($X$1=10,(VLOOKUP(B176,'X10'!$B:$AO,6,FALSE)),(IF($X$1=11,(VLOOKUP(B176,'X11'!$B:$AO,6,FALSE)),(IF($X$1=12,(VLOOKUP(B176,'X12'!$B:$AO,6,FALSE)),(VLOOKUP(B176,'X13'!$B:$AO,6,FALSE))))))))))))))))))))))))))=$V$1," ",(IF($X$1=1,(VLOOKUP(B176,'X1'!$B:$AO,6,FALSE)),(IF($X$1=2,(VLOOKUP(B176,'X2'!$B:$AO,6,FALSE)),(IF($X$1=3,(VLOOKUP(B176,'X3'!$B:$AO,6,FALSE)),(IF($X$1=4,(VLOOKUP(B176,'X4'!$B:$AO,6,FALSE)),(IF($X$1=5,(VLOOKUP(B176,'X5'!$B:$AO,6,FALSE)),(IF($X$1=6,(VLOOKUP(B176,'X6'!$B:$AO,6,FALSE)),(IF($X$1=7,(VLOOKUP(B176,'X7'!$B:$AO,6,FALSE)),(IF($X$1=8,(VLOOKUP(B176,'X8'!$B:$AO,6,FALSE)),(IF($X$1=9,(VLOOKUP(B176,'X9'!$B:$AO,6,FALSE)),(IF($X$1=10,(VLOOKUP(B176,'X10'!$B:$AO,6,FALSE)),(IF($X$1=11,(VLOOKUP(B176,'X11'!$B:$AO,6,FALSE)),(IF($X$1=12,(VLOOKUP(B176,'X12'!$B:$AO,6,FALSE)),(VLOOKUP(B176,'X13'!$B:$AO,6,FALSE)))))))))))))))))))))))))))))</f>
        <v xml:space="preserve"> </v>
      </c>
      <c r="G176" s="182" t="str">
        <f ca="1">IF(ISERROR(IF($X$1=1,(VLOOKUP(B176,'X1'!$B:$AZ,44,FALSE)),IF($X$1=2,(VLOOKUP(B176,'X2'!$B:$AZ,44,FALSE)),IF($X$1=3,(VLOOKUP(B176,'X3'!$B:$AZ,44,FALSE)),IF($X$1=4,(VLOOKUP(B176,'X4'!$B:$AZ,44,FALSE)),IF($X$1=5,(VLOOKUP(B176,'X5'!$B:$AZ,44,FALSE)),IF($X$1=6,(VLOOKUP(B176,'X6'!$B:$AZ,44,FALSE)),IF($X$1=7,(VLOOKUP(B176,'X7'!$B:$AZ,44,FALSE)),IF($X$1=8,(VLOOKUP(B176,'X8'!$B:$AZ,44,FALSE)),IF($X$1=9,(VLOOKUP(B176,'X9'!$B:$AZ,44,FALSE)),IF($X$1=10,(VLOOKUP(B176,'X10'!$B:$AZ,44,FALSE)),IF($X$1=11,(VLOOKUP(B176,'X11'!$B:$AZ,44,FALSE)),IF($X$1=12,(VLOOKUP(B176,'X12'!$B:$AZ,44,FALSE)),IF($X$1=13,(VLOOKUP(B176,'X13'!$B:$AZ,44,FALSE)),"B"))))))))))))))=TRUE," ",(IF($X$1=1,(VLOOKUP(B176,'X1'!$B:$AZ,44,FALSE)),IF($X$1=2,(VLOOKUP(B176,'X2'!$B:$AZ,44,FALSE)),IF($X$1=3,(VLOOKUP(B176,'X3'!$B:$AZ,44,FALSE)),IF($X$1=4,(VLOOKUP(B176,'X4'!$B:$AZ,44,FALSE)),IF($X$1=5,(VLOOKUP(B176,'X5'!$B:$AZ,44,FALSE)),IF($X$1=6,(VLOOKUP(B176,'X6'!$B:$AZ,44,FALSE)),IF($X$1=7,(VLOOKUP(B176,'X7'!$B:$AZ,44,FALSE)),IF($X$1=8,(VLOOKUP(B176,'X8'!$B:$AZ,44,FALSE)),IF($X$1=9,(VLOOKUP(B176,'X9'!$B:$AZ,44,FALSE)),IF($X$1=10,(VLOOKUP(B176,'X10'!$B:$AZ,44,FALSE)),IF($X$1=11,(VLOOKUP(B176,'X11'!$B:$AZ,44,FALSE)),IF($X$1=12,(VLOOKUP(B176,'X12'!$B:$AZ,44,FALSE)),IF($X$1=13,(VLOOKUP(B176,'X13'!$B:$AZ,44,FALSE)),"B")))))))))))))))</f>
        <v xml:space="preserve"> </v>
      </c>
      <c r="H176" s="182" t="str">
        <f ca="1">IF(ISERROR(IF($X$1=1,(VLOOKUP(B176,'X1'!$B:$AZ,8,FALSE)),IF($X$1=2,(VLOOKUP(B176,'X2'!$B:$AZ,8,FALSE)),IF($X$1=3,(VLOOKUP(B176,'X3'!$B:$AZ,8,FALSE)),IF($X$1=4,(VLOOKUP(B176,'X4'!$B:$AZ,8,FALSE)),IF($X$1=5,(VLOOKUP(B176,'X5'!$B:$AZ,8,FALSE)),IF($X$1=6,(VLOOKUP(B176,'X6'!$B:$AZ,8,FALSE)),IF($X$1=7,(VLOOKUP(B176,'X7'!$B:$AZ,8,FALSE)),IF($X$1=8,(VLOOKUP(B176,'X8'!$B:$AZ,8,FALSE)),IF($X$1=9,(VLOOKUP(B176,'X9'!$B:$AZ,8,FALSE)),IF($X$1=10,(VLOOKUP(B176,'X10'!$B:$AZ,8,FALSE)),IF($X$1=11,(VLOOKUP(B176,'X11'!$B:$AZ,8,FALSE)),IF($X$1=12,(VLOOKUP(B176,'X12'!$B:$AZ,8,FALSE)),IF($X$1=13,(VLOOKUP(B176,'X13'!$B:$AZ,8,FALSE)),"B"))))))))))))))=TRUE," ",(IF($X$1=1,(VLOOKUP(B176,'X1'!$B:$AZ,8,FALSE)),IF($X$1=2,(VLOOKUP(B176,'X2'!$B:$AZ,8,FALSE)),IF($X$1=3,(VLOOKUP(B176,'X3'!$B:$AZ,8,FALSE)),IF($X$1=4,(VLOOKUP(B176,'X4'!$B:$AZ,8,FALSE)),IF($X$1=5,(VLOOKUP(B176,'X5'!$B:$AZ,8,FALSE)),IF($X$1=6,(VLOOKUP(B176,'X6'!$B:$AZ,8,FALSE)),IF($X$1=7,(VLOOKUP(B176,'X7'!$B:$AZ,8,FALSE)),IF($X$1=8,(VLOOKUP(B176,'X8'!$B:$AZ,8,FALSE)),IF($X$1=9,(VLOOKUP(B176,'X9'!$B:$AZ,8,FALSE)),IF($X$1=10,(VLOOKUP(B176,'X10'!$B:$AZ,8,FALSE)),IF($X$1=11,(VLOOKUP(B176,'X11'!$B:$AZ,8,FALSE)),IF($X$1=12,(VLOOKUP(B176,'X12'!$B:$AZ,8,FALSE)),IF($X$1=13,(VLOOKUP(B176,'X13'!$B:$AZ,8,FALSE)),"B")))))))))))))))</f>
        <v xml:space="preserve"> </v>
      </c>
      <c r="I176" s="183" t="str">
        <f ca="1">IF(ISERROR(IF($X$1=1,(VLOOKUP(B176,'X1'!$B:$AZ,2,FALSE)),IF($X$1=2,(VLOOKUP(B176,'X2'!$B:$AZ,2,FALSE)),IF($X$1=3,(VLOOKUP(B176,'X3'!$B:$AZ,2,FALSE)),IF($X$1=4,(VLOOKUP(B176,'X4'!$B:$AZ,2,FALSE)),IF($X$1=5,(VLOOKUP(B176,'X5'!$B:$AZ,2,FALSE)),IF($X$1=6,(VLOOKUP(B176,'X6'!$B:$AZ,2,FALSE)),IF($X$1=7,(VLOOKUP(B176,'X7'!$B:$AZ,2,FALSE)),IF($X$1=8,(VLOOKUP(B176,'X8'!$B:$AZ,2,FALSE)),IF($X$1=9,(VLOOKUP(B176,'X9'!$B:$AZ,2,FALSE)),IF($X$1=10,(VLOOKUP(B176,'X10'!$B:$AZ,2,FALSE)),IF($X$1=11,(VLOOKUP(B176,'X11'!$B:$AZ,2,FALSE)),IF($X$1=12,(VLOOKUP(B176,'X12'!$B:$AZ,2,FALSE)),IF($X$1=13,(VLOOKUP(B176,'X13'!$B:$AZ,2,FALSE)),"B"))))))))))))))=TRUE," ",(IF($X$1=1,(VLOOKUP(B176,'X1'!$B:$AZ,2,FALSE)),IF($X$1=2,(VLOOKUP(B176,'X2'!$B:$AZ,2,FALSE)),IF($X$1=3,(VLOOKUP(B176,'X3'!$B:$AZ,2,FALSE)),IF($X$1=4,(VLOOKUP(B176,'X4'!$B:$AZ,2,FALSE)),IF($X$1=5,(VLOOKUP(B176,'X5'!$B:$AZ,2,FALSE)),IF($X$1=6,(VLOOKUP(B176,'X6'!$B:$AZ,2,FALSE)),IF($X$1=7,(VLOOKUP(B176,'X7'!$B:$AZ,2,FALSE)),IF($X$1=8,(VLOOKUP(B176,'X8'!$B:$AZ,2,FALSE)),IF($X$1=9,(VLOOKUP(B176,'X9'!$B:$AZ,2,FALSE)),IF($X$1=10,(VLOOKUP(B176,'X10'!$B:$AZ,2,FALSE)),IF($X$1=11,(VLOOKUP(B176,'X11'!$B:$AZ,2,FALSE)),IF($X$1=12,(VLOOKUP(B176,'X12'!$B:$AZ,2,FALSE)),IF($X$1=13,(VLOOKUP(B176,'X13'!$B:$AZ,2,FALSE)),"B")))))))))))))))</f>
        <v xml:space="preserve"> </v>
      </c>
      <c r="J176" s="183" t="str">
        <f ca="1">IF(ISERROR(IF($X$1=1,(VLOOKUP(B176,'X1'!$B:$AZ,3,FALSE)),IF($X$1=2,(VLOOKUP(B176,'X2'!$B:$AZ,3,FALSE)),IF($X$1=3,(VLOOKUP(B176,'X3'!$B:$AZ,3,FALSE)),IF($X$1=4,(VLOOKUP(B176,'X4'!$B:$AZ,3,FALSE)),IF($X$1=5,(VLOOKUP(B176,'X5'!$B:$AZ,3,FALSE)),IF($X$1=6,(VLOOKUP(B176,'X6'!$B:$AZ,3,FALSE)),IF($X$1=7,(VLOOKUP(B176,'X7'!$B:$AZ,3,FALSE)),IF($X$1=8,(VLOOKUP(B176,'X8'!$B:$AZ,3,FALSE)),IF($X$1=9,(VLOOKUP(B176,'X9'!$B:$AZ,3,FALSE)),IF($X$1=10,(VLOOKUP(B176,'X10'!$B:$AZ,3,FALSE)),IF($X$1=11,(VLOOKUP(B176,'X11'!$B:$AZ,3,FALSE)),IF($X$1=12,(VLOOKUP(B176,'X12'!$B:$AZ,3,FALSE)),IF($X$1=13,(VLOOKUP(B176,'X13'!$B:$AZ,3,FALSE)),"B"))))))))))))))=TRUE," ",(IF($X$1=1,(VLOOKUP(B176,'X1'!$B:$AZ,3,FALSE)),IF($X$1=2,(VLOOKUP(B176,'X2'!$B:$AZ,3,FALSE)),IF($X$1=3,(VLOOKUP(B176,'X3'!$B:$AZ,3,FALSE)),IF($X$1=4,(VLOOKUP(B176,'X4'!$B:$AZ,3,FALSE)),IF($X$1=5,(VLOOKUP(B176,'X5'!$B:$AZ,3,FALSE)),IF($X$1=6,(VLOOKUP(B176,'X6'!$B:$AZ,3,FALSE)),IF($X$1=7,(VLOOKUP(B176,'X7'!$B:$AZ,3,FALSE)),IF($X$1=8,(VLOOKUP(B176,'X8'!$B:$AZ,3,FALSE)),IF($X$1=9,(VLOOKUP(B176,'X9'!$B:$AZ,3,FALSE)),IF($X$1=10,(VLOOKUP(B176,'X10'!$B:$AZ,3,FALSE)),IF($X$1=11,(VLOOKUP(B176,'X11'!$B:$AZ,3,FALSE)),IF($X$1=12,(VLOOKUP(B176,'X12'!$B:$AZ,3,FALSE)),IF($X$1=13,(VLOOKUP(B176,'X13'!$B:$AZ,3,FALSE)),"B")))))))))))))))</f>
        <v xml:space="preserve"> </v>
      </c>
      <c r="K176" s="183" t="str">
        <f ca="1">IF(ISERROR(IF($X$1=1,(VLOOKUP(B176,'X1'!$B:$AZ,5,FALSE)),IF($X$1=2,(VLOOKUP(B176,'X2'!$B:$AZ,5,FALSE)),IF($X$1=3,(VLOOKUP(B176,'X3'!$B:$AZ,5,FALSE)),IF($X$1=4,(VLOOKUP(B176,'X4'!$B:$AZ,5,FALSE)),IF($X$1=5,(VLOOKUP(B176,'X5'!$B:$AZ,5,FALSE)),IF($X$1=6,(VLOOKUP(B176,'X6'!$B:$AZ,5,FALSE)),IF($X$1=7,(VLOOKUP(B176,'X7'!$B:$AZ,5,FALSE)),IF($X$1=8,(VLOOKUP(B176,'X8'!$B:$AZ,5,FALSE)),IF($X$1=9,(VLOOKUP(B176,'X9'!$B:$AZ,5,FALSE)),IF($X$1=10,(VLOOKUP(B176,'X10'!$B:$AZ,5,FALSE)),IF($X$1=11,(VLOOKUP(B176,'X11'!$B:$AZ,5,FALSE)),IF($X$1=12,(VLOOKUP(B176,'X12'!$B:$AZ,5,FALSE)),IF($X$1=13,(VLOOKUP(B176,'X13'!$B:$AZ,5,FALSE)),"B"))))))))))))))=TRUE," ",(IF($X$1=1,(VLOOKUP(B176,'X1'!$B:$AZ,5,FALSE)),IF($X$1=2,(VLOOKUP(B176,'X2'!$B:$AZ,5,FALSE)),IF($X$1=3,(VLOOKUP(B176,'X3'!$B:$AZ,5,FALSE)),IF($X$1=4,(VLOOKUP(B176,'X4'!$B:$AZ,5,FALSE)),IF($X$1=5,(VLOOKUP(B176,'X5'!$B:$AZ,5,FALSE)),IF($X$1=6,(VLOOKUP(B176,'X6'!$B:$AZ,5,FALSE)),IF($X$1=7,(VLOOKUP(B176,'X7'!$B:$AZ,5,FALSE)),IF($X$1=8,(VLOOKUP(B176,'X8'!$B:$AZ,5,FALSE)),IF($X$1=9,(VLOOKUP(B176,'X9'!$B:$AZ,5,FALSE)),IF($X$1=10,(VLOOKUP(B176,'X10'!$B:$AZ,5,FALSE)),IF($X$1=11,(VLOOKUP(B176,'X11'!$B:$AZ,5,FALSE)),IF($X$1=12,(VLOOKUP(B176,'X12'!$B:$AZ,5,FALSE)),IF($X$1=13,(VLOOKUP(B176,'X13'!$B:$AZ,5,FALSE)),"B")))))))))))))))</f>
        <v xml:space="preserve"> </v>
      </c>
      <c r="L176" s="184" t="str">
        <f ca="1">IF(ISERROR(IF($X$1=1,(VLOOKUP(B176,'X1'!$B:$AZ,9,FALSE)),IF($X$1=2,(VLOOKUP(B176,'X2'!$B:$AZ,9,FALSE)),IF($X$1=3,(VLOOKUP(B176,'X3'!$B:$AZ,9,FALSE)),IF($X$1=4,(VLOOKUP(B176,'X4'!$B:$AZ,9,FALSE)),IF($X$1=5,(VLOOKUP(B176,'X5'!$B:$AZ,9,FALSE)),IF($X$1=6,(VLOOKUP(B176,'X6'!$B:$AZ,9,FALSE)),IF($X$1=7,(VLOOKUP(B176,'X7'!$B:$AZ,9,FALSE)),IF($X$1=8,(VLOOKUP(B176,'X8'!$B:$AZ,9,FALSE)),IF($X$1=9,(VLOOKUP(B176,'X9'!$B:$AZ,9,FALSE)),IF($X$1=10,(VLOOKUP(B176,'X10'!$B:$AZ,9,FALSE)),IF($X$1=11,(VLOOKUP(B176,'X11'!$B:$AZ,9,FALSE)),IF($X$1=12,(VLOOKUP(B176,'X12'!$B:$AZ,9,FALSE)),IF($X$1=13,(VLOOKUP(B176,'X13'!$B:$AZ,9,FALSE)),"B"))))))))))))))=TRUE," ",(IF($X$1=1,(VLOOKUP(B176,'X1'!$B:$AZ,9,FALSE)),IF($X$1=2,(VLOOKUP(B176,'X2'!$B:$AZ,9,FALSE)),IF($X$1=3,(VLOOKUP(B176,'X3'!$B:$AZ,9,FALSE)),IF($X$1=4,(VLOOKUP(B176,'X4'!$B:$AZ,9,FALSE)),IF($X$1=5,(VLOOKUP(B176,'X5'!$B:$AZ,9,FALSE)),IF($X$1=6,(VLOOKUP(B176,'X6'!$B:$AZ,9,FALSE)),IF($X$1=7,(VLOOKUP(B176,'X7'!$B:$AZ,9,FALSE)),IF($X$1=8,(VLOOKUP(B176,'X8'!$B:$AZ,9,FALSE)),IF($X$1=9,(VLOOKUP(B176,'X9'!$B:$AZ,9,FALSE)),IF($X$1=10,(VLOOKUP(B176,'X10'!$B:$AZ,9,FALSE)),IF($X$1=11,(VLOOKUP(B176,'X11'!$B:$AZ,9,FALSE)),IF($X$1=12,(VLOOKUP(B176,'X12'!$B:$AZ,9,FALSE)),IF($X$1=13,(VLOOKUP(B176,'X13'!$B:$AZ,9,FALSE)),"B")))))))))))))))</f>
        <v xml:space="preserve"> </v>
      </c>
      <c r="M176" s="184" t="str">
        <f ca="1">IF(ISERROR(IF($X$1=1,(VLOOKUP(B176,'X1'!$B:$AZ,10,FALSE)),IF($X$1=2,(VLOOKUP(B176,'X2'!$B:$AZ,10,FALSE)),IF($X$1=3,(VLOOKUP(B176,'X3'!$B:$AZ,10,FALSE)),IF($X$1=4,(VLOOKUP(B176,'X4'!$B:$AZ,10,FALSE)),IF($X$1=5,(VLOOKUP(B176,'X5'!$B:$AZ,10,FALSE)),IF($X$1=6,(VLOOKUP(B176,'X6'!$B:$AZ,10,FALSE)),IF($X$1=7,(VLOOKUP(B176,'X7'!$B:$AZ,10,FALSE)),IF($X$1=8,(VLOOKUP(B176,'X8'!$B:$AZ,10,FALSE)),IF($X$1=9,(VLOOKUP(B176,'X9'!$B:$AZ,10,FALSE)),IF($X$1=10,(VLOOKUP(B176,'X10'!$B:$AZ,10,FALSE)),IF($X$1=11,(VLOOKUP(B176,'X11'!$B:$AZ,10,FALSE)),IF($X$1=12,(VLOOKUP(B176,'X12'!$B:$AZ,10,FALSE)),IF($X$1=13,(VLOOKUP(B176,'X13'!$B:$AZ,10,FALSE)),"B"))))))))))))))=TRUE," ",(IF($X$1=1,(VLOOKUP(B176,'X1'!$B:$AZ,10,FALSE)),IF($X$1=2,(VLOOKUP(B176,'X2'!$B:$AZ,10,FALSE)),IF($X$1=3,(VLOOKUP(B176,'X3'!$B:$AZ,10,FALSE)),IF($X$1=4,(VLOOKUP(B176,'X4'!$B:$AZ,10,FALSE)),IF($X$1=5,(VLOOKUP(B176,'X5'!$B:$AZ,10,FALSE)),IF($X$1=6,(VLOOKUP(B176,'X6'!$B:$AZ,10,FALSE)),IF($X$1=7,(VLOOKUP(B176,'X7'!$B:$AZ,10,FALSE)),IF($X$1=8,(VLOOKUP(B176,'X8'!$B:$AZ,10,FALSE)),IF($X$1=9,(VLOOKUP(B176,'X9'!$B:$AZ,10,FALSE)),IF($X$1=10,(VLOOKUP(B176,'X10'!$B:$AZ,10,FALSE)),IF($X$1=11,(VLOOKUP(B176,'X11'!$B:$AZ,10,FALSE)),IF($X$1=12,(VLOOKUP(B176,'X12'!$B:$AZ,10,FALSE)),IF($X$1=13,(VLOOKUP(B176,'X13'!$B:$AZ,10,FALSE)),"B")))))))))))))))</f>
        <v xml:space="preserve"> </v>
      </c>
      <c r="N176" s="185" t="str">
        <f ca="1">IF(ISERROR(IF($X$1=1,(VLOOKUP(B176,'X1'!$B:$AZ,45,FALSE)),IF($X$1=2,(VLOOKUP(B176,'X2'!$B:$AZ,45,FALSE)),IF($X$1=3,(VLOOKUP(B176,'X3'!$B:$AZ,45,FALSE)),IF($X$1=4,(VLOOKUP(B176,'X4'!$B:$AZ,45,FALSE)),IF($X$1=5,(VLOOKUP(B176,'X5'!$B:$AZ,45,FALSE)),IF($X$1=6,(VLOOKUP(B176,'X6'!$B:$AZ,45,FALSE)),IF($X$1=7,(VLOOKUP(B176,'X7'!$B:$AZ,45,FALSE)),IF($X$1=8,(VLOOKUP(B176,'X8'!$B:$AZ,45,FALSE)),IF($X$1=9,(VLOOKUP(B176,'X9'!$B:$AZ,45,FALSE)),IF($X$1=10,(VLOOKUP(B176,'X10'!$B:$AZ,45,FALSE)),IF($X$1=11,(VLOOKUP(B176,'X11'!$B:$AZ,45,FALSE)),IF($X$1=12,(VLOOKUP(B176,'X12'!$B:$AZ,45,FALSE)),IF($X$1=13,(VLOOKUP(B176,'X13'!$B:$AZ,45,FALSE)),"B"))))))))))))))=TRUE," ",(IF($X$1=1,(VLOOKUP(B176,'X1'!$B:$AZ,45,FALSE)),IF($X$1=2,(VLOOKUP(B176,'X2'!$B:$AZ,45,FALSE)),IF($X$1=3,(VLOOKUP(B176,'X3'!$B:$AZ,45,FALSE)),IF($X$1=4,(VLOOKUP(B176,'X4'!$B:$AZ,45,FALSE)),IF($X$1=5,(VLOOKUP(B176,'X5'!$B:$AZ,45,FALSE)),IF($X$1=6,(VLOOKUP(B176,'X6'!$B:$AZ,45,FALSE)),IF($X$1=7,(VLOOKUP(B176,'X7'!$B:$AZ,45,FALSE)),IF($X$1=8,(VLOOKUP(B176,'X8'!$B:$AZ,45,FALSE)),IF($X$1=9,(VLOOKUP(B176,'X9'!$B:$AZ,45,FALSE)),IF($X$1=10,(VLOOKUP(B176,'X10'!$B:$AZ,45,FALSE)),IF($X$1=11,(VLOOKUP(B176,'X11'!$B:$AZ,45,FALSE)),IF($X$1=12,(VLOOKUP(B176,'X12'!$B:$AZ,45,FALSE)),IF($X$1=13,(VLOOKUP(B176,'X13'!$B:$AZ,45,FALSE)),"B")))))))))))))))</f>
        <v xml:space="preserve"> </v>
      </c>
      <c r="O176" s="184" t="str">
        <f ca="1">IF(ISERROR(IF($X$1=1,(VLOOKUP(B176,'X1'!$B:$AZ,11,FALSE)),IF($X$1=2,(VLOOKUP(B176,'X2'!$B:$AZ,11,FALSE)),IF($X$1=3,(VLOOKUP(B176,'X3'!$B:$AZ,11,FALSE)),IF($X$1=4,(VLOOKUP(B176,'X4'!$B:$AZ,11,FALSE)),IF($X$1=5,(VLOOKUP(B176,'X5'!$B:$AZ,11,FALSE)),IF($X$1=6,(VLOOKUP(B176,'X6'!$B:$AZ,11,FALSE)),IF($X$1=7,(VLOOKUP(B176,'X7'!$B:$AZ,11,FALSE)),IF($X$1=8,(VLOOKUP(B176,'X8'!$B:$AZ,11,FALSE)),IF($X$1=9,(VLOOKUP(B176,'X9'!$B:$AZ,11,FALSE)),IF($X$1=10,(VLOOKUP(B176,'X10'!$B:$AZ,11,FALSE)),IF($X$1=11,(VLOOKUP(B176,'X11'!$B:$AZ,11,FALSE)),IF($X$1=12,(VLOOKUP(B176,'X12'!$B:$AZ,11,FALSE)),IF($X$1=13,(VLOOKUP(B176,'X13'!$B:$AZ,11,FALSE)),"B"))))))))))))))=TRUE," ",(IF($X$1=1,(VLOOKUP(B176,'X1'!$B:$AZ,11,FALSE)),IF($X$1=2,(VLOOKUP(B176,'X2'!$B:$AZ,11,FALSE)),IF($X$1=3,(VLOOKUP(B176,'X3'!$B:$AZ,11,FALSE)),IF($X$1=4,(VLOOKUP(B176,'X4'!$B:$AZ,11,FALSE)),IF($X$1=5,(VLOOKUP(B176,'X5'!$B:$AZ,11,FALSE)),IF($X$1=6,(VLOOKUP(B176,'X6'!$B:$AZ,11,FALSE)),IF($X$1=7,(VLOOKUP(B176,'X7'!$B:$AZ,11,FALSE)),IF($X$1=8,(VLOOKUP(B176,'X8'!$B:$AZ,11,FALSE)),IF($X$1=9,(VLOOKUP(B176,'X9'!$B:$AZ,11,FALSE)),IF($X$1=10,(VLOOKUP(B176,'X10'!$B:$AZ,11,FALSE)),IF($X$1=11,(VLOOKUP(B176,'X11'!$B:$AZ,11,FALSE)),IF($X$1=12,(VLOOKUP(B176,'X12'!$B:$AZ,11,FALSE)),IF($X$1=13,(VLOOKUP(B176,'X13'!$B:$AZ,11,FALSE)),"B")))))))))))))))</f>
        <v xml:space="preserve"> </v>
      </c>
      <c r="P176" s="184" t="str">
        <f ca="1">IF(ISERROR(IF($X$1=1,(VLOOKUP(B176,'X1'!$B:$AZ,12,FALSE)),IF($X$1=2,(VLOOKUP(B176,'X2'!$B:$AZ,12,FALSE)),IF($X$1=3,(VLOOKUP(B176,'X3'!$B:$AZ,12,FALSE)),IF($X$1=4,(VLOOKUP(B176,'X4'!$B:$AZ,12,FALSE)),IF($X$1=5,(VLOOKUP(B176,'X5'!$B:$AZ,12,FALSE)),IF($X$1=6,(VLOOKUP(B176,'X6'!$B:$AZ,12,FALSE)),IF($X$1=7,(VLOOKUP(B176,'X7'!$B:$AZ,12,FALSE)),IF($X$1=8,(VLOOKUP(B176,'X8'!$B:$AZ,12,FALSE)),IF($X$1=9,(VLOOKUP(B176,'X9'!$B:$AZ,12,FALSE)),IF($X$1=10,(VLOOKUP(B176,'X10'!$B:$AZ,12,FALSE)),IF($X$1=11,(VLOOKUP(B176,'X11'!$B:$AZ,12,FALSE)),IF($X$1=12,(VLOOKUP(B176,'X12'!$B:$AZ,12,FALSE)),IF($X$1=13,(VLOOKUP(B176,'X13'!$B:$AZ,12,FALSE)),"B"))))))))))))))=TRUE," ",(IF($X$1=1,(VLOOKUP(B176,'X1'!$B:$AZ,12,FALSE)),IF($X$1=2,(VLOOKUP(B176,'X2'!$B:$AZ,12,FALSE)),IF($X$1=3,(VLOOKUP(B176,'X3'!$B:$AZ,12,FALSE)),IF($X$1=4,(VLOOKUP(B176,'X4'!$B:$AZ,12,FALSE)),IF($X$1=5,(VLOOKUP(B176,'X5'!$B:$AZ,12,FALSE)),IF($X$1=6,(VLOOKUP(B176,'X6'!$B:$AZ,12,FALSE)),IF($X$1=7,(VLOOKUP(B176,'X7'!$B:$AZ,12,FALSE)),IF($X$1=8,(VLOOKUP(B176,'X8'!$B:$AZ,12,FALSE)),IF($X$1=9,(VLOOKUP(B176,'X9'!$B:$AZ,12,FALSE)),IF($X$1=10,(VLOOKUP(B176,'X10'!$B:$AZ,12,FALSE)),IF($X$1=11,(VLOOKUP(B176,'X11'!$B:$AZ,12,FALSE)),IF($X$1=12,(VLOOKUP(B176,'X12'!$B:$AZ,12,FALSE)),IF($X$1=13,(VLOOKUP(B176,'X13'!$B:$AZ,12,FALSE)),"B")))))))))))))))</f>
        <v xml:space="preserve"> </v>
      </c>
      <c r="Q176" s="185" t="str">
        <f ca="1">IF(ISERROR(IF($X$1=1,(VLOOKUP(B176,'X1'!$B:$AZ,46,FALSE)),IF($X$1=2,(VLOOKUP(B176,'X2'!$B:$AZ,46,FALSE)),IF($X$1=3,(VLOOKUP(B176,'X3'!$B:$AZ,46,FALSE)),IF($X$1=4,(VLOOKUP(B176,'X4'!$B:$AZ,46,FALSE)),IF($X$1=5,(VLOOKUP(B176,'X5'!$B:$AZ,46,FALSE)),IF($X$1=6,(VLOOKUP(B176,'X6'!$B:$AZ,46,FALSE)),IF($X$1=7,(VLOOKUP(B176,'X7'!$B:$AZ,46,FALSE)),IF($X$1=8,(VLOOKUP(B176,'X8'!$B:$AZ,46,FALSE)),IF($X$1=9,(VLOOKUP(B176,'X9'!$B:$AZ,46,FALSE)),IF($X$1=10,(VLOOKUP(B176,'X10'!$B:$AZ,46,FALSE)),IF($X$1=11,(VLOOKUP(B176,'X11'!$B:$AZ,46,FALSE)),IF($X$1=12,(VLOOKUP(B176,'X12'!$B:$AZ,46,FALSE)),IF($X$1=13,(VLOOKUP(B176,'X13'!$B:$AZ,46,FALSE)),"B"))))))))))))))=TRUE," ",(IF($X$1=1,(VLOOKUP(B176,'X1'!$B:$AZ,46,FALSE)),IF($X$1=2,(VLOOKUP(B176,'X2'!$B:$AZ,46,FALSE)),IF($X$1=3,(VLOOKUP(B176,'X3'!$B:$AZ,46,FALSE)),IF($X$1=4,(VLOOKUP(B176,'X4'!$B:$AZ,46,FALSE)),IF($X$1=5,(VLOOKUP(B176,'X5'!$B:$AZ,46,FALSE)),IF($X$1=6,(VLOOKUP(B176,'X6'!$B:$AZ,46,FALSE)),IF($X$1=7,(VLOOKUP(B176,'X7'!$B:$AZ,46,FALSE)),IF($X$1=8,(VLOOKUP(B176,'X8'!$B:$AZ,46,FALSE)),IF($X$1=9,(VLOOKUP(B176,'X9'!$B:$AZ,46,FALSE)),IF($X$1=10,(VLOOKUP(B176,'X10'!$B:$AZ,46,FALSE)),IF($X$1=11,(VLOOKUP(B176,'X11'!$B:$AZ,46,FALSE)),IF($X$1=12,(VLOOKUP(B176,'X12'!$B:$AZ,46,FALSE)),IF($X$1=13,(VLOOKUP(B176,'X13'!$B:$AZ,46,FALSE)),"B")))))))))))))))</f>
        <v xml:space="preserve"> </v>
      </c>
      <c r="R176" s="185" t="str">
        <f ca="1">IF(ISERROR(IF($X$1=1,(VLOOKUP(B176,'X1'!$B:$AZ,15,FALSE)),IF($X$1=2,(VLOOKUP(B176,'X2'!$B:$AZ,15,FALSE)),IF($X$1=3,(VLOOKUP(B176,'X3'!$B:$AZ,15,FALSE)),IF($X$1=4,(VLOOKUP(B176,'X4'!$B:$AZ,15,FALSE)),IF($X$1=5,(VLOOKUP(B176,'X5'!$B:$AZ,15,FALSE)),IF($X$1=6,(VLOOKUP(B176,'X6'!$B:$AZ,15,FALSE)),IF($X$1=7,(VLOOKUP(B176,'X7'!$B:$AZ,15,FALSE)),IF($X$1=8,(VLOOKUP(B176,'X8'!$B:$AZ,15,FALSE)),IF($X$1=9,(VLOOKUP(B176,'X9'!$B:$AZ,15,FALSE)),IF($X$1=10,(VLOOKUP(B176,'X10'!$B:$AZ,15,FALSE)),IF($X$1=11,(VLOOKUP(B176,'X11'!$B:$AZ,15,FALSE)),IF($X$1=12,(VLOOKUP(B176,'X12'!$B:$AZ,15,FALSE)),IF($X$1=13,(VLOOKUP(B176,'X13'!$B:$AZ,15,FALSE)),"B"))))))))))))))=TRUE," ",(IF($X$1=1,(VLOOKUP(B176,'X1'!$B:$AZ,15,FALSE)),IF($X$1=2,(VLOOKUP(B176,'X2'!$B:$AZ,15,FALSE)),IF($X$1=3,(VLOOKUP(B176,'X3'!$B:$AZ,15,FALSE)),IF($X$1=4,(VLOOKUP(B176,'X4'!$B:$AZ,15,FALSE)),IF($X$1=5,(VLOOKUP(B176,'X5'!$B:$AZ,15,FALSE)),IF($X$1=6,(VLOOKUP(B176,'X6'!$B:$AZ,15,FALSE)),IF($X$1=7,(VLOOKUP(B176,'X7'!$B:$AZ,15,FALSE)),IF($X$1=8,(VLOOKUP(B176,'X8'!$B:$AZ,15,FALSE)),IF($X$1=9,(VLOOKUP(B176,'X9'!$B:$AZ,15,FALSE)),IF($X$1=10,(VLOOKUP(B176,'X10'!$B:$AZ,15,FALSE)),IF($X$1=11,(VLOOKUP(B176,'X11'!$B:$AZ,15,FALSE)),IF($X$1=12,(VLOOKUP(B176,'X12'!$B:$AZ,15,FALSE)),IF($X$1=13,(VLOOKUP(B176,'X13'!$B:$AZ,15,FALSE)),"B")))))))))))))))</f>
        <v xml:space="preserve"> </v>
      </c>
      <c r="S176" s="185" t="str">
        <f ca="1">IF(ISERROR(IF((IF($X$1=1,(VLOOKUP(B176,'X1'!$B:$AZ,14,FALSE)),(IF($X$1=2,(VLOOKUP(B176,'X2'!$B:$AZ,14,FALSE)),(IF($X$1=3,(VLOOKUP(B176,'X3'!$B:$AZ,14,FALSE)),(IF($X$1=4,(VLOOKUP(B176,'X4'!$B:$AZ,14,FALSE)),(IF($X$1=5,(VLOOKUP(B176,'X5'!$B:$AZ,14,FALSE)),(IF($X$1=6,(VLOOKUP(B176,'X6'!$B:$AZ,14,FALSE)),(IF($X$1=7,(VLOOKUP(B176,'X7'!$B:$AZ,14,FALSE)),(IF($X$1=8,(VLOOKUP(B176,'X8'!$B:$AZ,14,FALSE)),(IF($X$1=9,(VLOOKUP(B176,'X9'!$B:$AZ,14,FALSE)),(IF($X$1=10,(VLOOKUP(B176,'X10'!$B:$AZ,14,FALSE)),(IF($X$1=11,(VLOOKUP(B176,'X11'!$B:$AZ,14,FALSE)),(IF($X$1=12,(VLOOKUP(B176,'X12'!$B:$AZ,14,FALSE)),(VLOOKUP(B176,'X13'!$B:$AZ,14,FALSE))))))))))))))))))))))))))=$V$1," ",(IF($X$1=1,(VLOOKUP(B176,'X1'!$B:$AZ,14,FALSE)),(IF($X$1=2,(VLOOKUP(B176,'X2'!$B:$AZ,14,FALSE)),(IF($X$1=3,(VLOOKUP(B176,'X3'!$B:$AZ,14,FALSE)),(IF($X$1=4,(VLOOKUP(B176,'X4'!$B:$AZ,14,FALSE)),(IF($X$1=5,(VLOOKUP(B176,'X5'!$B:$AZ,14,FALSE)),(IF($X$1=6,(VLOOKUP(B176,'X6'!$B:$AZ,14,FALSE)),(IF($X$1=7,(VLOOKUP(B176,'X7'!$B:$AZ,14,FALSE)),(IF($X$1=8,(VLOOKUP(B176,'X8'!$B:$AZ,14,FALSE)),(IF($X$1=9,(VLOOKUP(B176,'X9'!$B:$AZ,14,FALSE)),(IF($X$1=10,(VLOOKUP(B176,'X10'!$B:$AZ,14,FALSE)),(IF($X$1=11,(VLOOKUP(B176,'X11'!$B:$AZ,14,FALSE)),(IF($X$1=12,(VLOOKUP(B176,'X12'!$B:$AZ,14,FALSE)),(VLOOKUP(B176,'X13'!$B:$AZ,14,FALSE))))))))))))))))))))))))))))=TRUE," ",(IF((IF($X$1=1,(VLOOKUP(B176,'X1'!$B:$AZ,14,FALSE)),(IF($X$1=2,(VLOOKUP(B176,'X2'!$B:$AZ,14,FALSE)),(IF($X$1=3,(VLOOKUP(B176,'X3'!$B:$AZ,14,FALSE)),(IF($X$1=4,(VLOOKUP(B176,'X4'!$B:$AZ,14,FALSE)),(IF($X$1=5,(VLOOKUP(B176,'X5'!$B:$AZ,14,FALSE)),(IF($X$1=6,(VLOOKUP(B176,'X6'!$B:$AZ,14,FALSE)),(IF($X$1=7,(VLOOKUP(B176,'X7'!$B:$AZ,14,FALSE)),(IF($X$1=8,(VLOOKUP(B176,'X8'!$B:$AZ,14,FALSE)),(IF($X$1=9,(VLOOKUP(B176,'X9'!$B:$AZ,14,FALSE)),(IF($X$1=10,(VLOOKUP(B176,'X10'!$B:$AZ,14,FALSE)),(IF($X$1=11,(VLOOKUP(B176,'X11'!$B:$AZ,14,FALSE)),(IF($X$1=12,(VLOOKUP(B176,'X12'!$B:$AZ,14,FALSE)),(VLOOKUP(B176,'X13'!$B:$AZ,14,FALSE))))))))))))))))))))))))))=$V$1," ",(IF($X$1=1,(VLOOKUP(B176,'X1'!$B:$AZ,14,FALSE)),(IF($X$1=2,(VLOOKUP(B176,'X2'!$B:$AZ,14,FALSE)),(IF($X$1=3,(VLOOKUP(B176,'X3'!$B:$AZ,14,FALSE)),(IF($X$1=4,(VLOOKUP(B176,'X4'!$B:$AZ,14,FALSE)),(IF($X$1=5,(VLOOKUP(B176,'X5'!$B:$AZ,14,FALSE)),(IF($X$1=6,(VLOOKUP(B176,'X6'!$B:$AZ,14,FALSE)),(IF($X$1=7,(VLOOKUP(B176,'X7'!$B:$AZ,14,FALSE)),(IF($X$1=8,(VLOOKUP(B176,'X8'!$B:$AZ,14,FALSE)),(IF($X$1=9,(VLOOKUP(B176,'X9'!$B:$AZ,14,FALSE)),(IF($X$1=10,(VLOOKUP(B176,'X10'!$B:$AZ,14,FALSE)),(IF($X$1=11,(VLOOKUP(B176,'X11'!$B:$AZ,14,FALSE)),(IF($X$1=12,(VLOOKUP(B176,'X12'!$B:$AZ,14,FALSE)),(VLOOKUP(B176,'X13'!$B:$AZ,14,FALSE)))))))))))))))))))))))))))))</f>
        <v xml:space="preserve"> </v>
      </c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</row>
    <row r="177" spans="1:67" ht="14.1" customHeight="1" x14ac:dyDescent="0.2">
      <c r="A177" s="156" t="s">
        <v>1058</v>
      </c>
      <c r="B177" s="122" t="str">
        <f>IF(ISERROR(IF($U$16=1,(VLOOKUP(A177,$AC$89:$AH$125,2,FALSE)),IF((IF($X$1=1,'X1'!B136,(IF($X$1=2,'X2'!B136,(IF($X$1=3,'X3'!B136,(IF($X$1=4,'X4'!B136,(IF($X$1=5,'X5'!B136,(IF($X$1=6,'X6'!B136,(IF($X$1=7,'X7'!B136,(IF($X$1=8,'X8'!B136,(IF($X$1=9,'X9'!B136,(IF($X$1=10,'X10'!B136,(IF($X$1=11,'X11'!B136,(IF($X$1=12,'X12'!B136,'X13'!B136))))))))))))))))))))))))="","",(IF($X$1=1,'X1'!B136,(IF($X$1=2,'X2'!B136,(IF($X$1=3,'X3'!B136,(IF($X$1=4,'X4'!B136,(IF($X$1=5,'X5'!B136,(IF($X$1=6,'X6'!B136,(IF($X$1=7,'X7'!B136,(IF($X$1=8,'X8'!B136,(IF($X$1=9,'X9'!B136,(IF($X$1=10,'X10'!B136,(IF($X$1=11,'X11'!B136,(IF($X$1=12,'X12'!B136,'X13'!B136)))))))))))))))))))))))))))=TRUE," ",(IF($U$16=1,(VLOOKUP(A177,$AC$89:$AH$125,2,FALSE)),IF((IF($X$1=1,'X1'!B136,(IF($X$1=2,'X2'!B136,(IF($X$1=3,'X3'!B136,(IF($X$1=4,'X4'!B136,(IF($X$1=5,'X5'!B136,(IF($X$1=6,'X6'!B136,(IF($X$1=7,'X7'!B136,(IF($X$1=8,'X8'!B136,(IF($X$1=9,'X9'!B136,(IF($X$1=10,'X10'!B136,(IF($X$1=11,'X11'!B136,(IF($X$1=12,'X12'!B136,'X13'!B136))))))))))))))))))))))))="","",(IF($X$1=1,'X1'!B136,(IF($X$1=2,'X2'!B136,(IF($X$1=3,'X3'!B136,(IF($X$1=4,'X4'!B136,(IF($X$1=5,'X5'!B136,(IF($X$1=6,'X6'!B136,(IF($X$1=7,'X7'!B136,(IF($X$1=8,'X8'!B136,(IF($X$1=9,'X9'!B136,(IF($X$1=10,'X10'!B136,(IF($X$1=11,'X11'!B136,(IF($X$1=12,'X12'!B136,'X13'!B136))))))))))))))))))))))))))))</f>
        <v/>
      </c>
      <c r="C177" s="181" t="str">
        <f ca="1">IF(ISERROR(IF($X$1=1,(VLOOKUP(B177,'X1'!$B:$AZ,47,FALSE)),IF($X$1=2,(VLOOKUP(B177,'X2'!$B:$AZ,47,FALSE)),IF($X$1=3,(VLOOKUP(B177,'X3'!$B:$AZ,47,FALSE)),IF($X$1=4,(VLOOKUP(B177,'X4'!$B:$AZ,47,FALSE)),IF($X$1=5,(VLOOKUP(B177,'X5'!$B:$AZ,47,FALSE)),IF($X$1=6,(VLOOKUP(B177,'X6'!$B:$AZ,47,FALSE)),IF($X$1=7,(VLOOKUP(B177,'X7'!$B:$AZ,47,FALSE)),IF($X$1=8,(VLOOKUP(B177,'X8'!$B:$AZ,47,FALSE)),IF($X$1=9,(VLOOKUP(B177,'X9'!$B:$AZ,47,FALSE)),IF($X$1=10,(VLOOKUP(B177,'X10'!$B:$AZ,47,FALSE)),IF($X$1=11,(VLOOKUP(B177,'X11'!$B:$AZ,47,FALSE)),IF($X$1=12,(VLOOKUP(B177,'X12'!$B:$AZ,47,FALSE)),IF($X$1=13,(VLOOKUP(B177,'X13'!$B:$AZ,47,FALSE)),"B"))))))))))))))=TRUE," ",(IF($X$1=1,(VLOOKUP(B177,'X1'!$B:$AZ,47,FALSE)),IF($X$1=2,(VLOOKUP(B177,'X2'!$B:$AZ,47,FALSE)),IF($X$1=3,(VLOOKUP(B177,'X3'!$B:$AZ,47,FALSE)),IF($X$1=4,(VLOOKUP(B177,'X4'!$B:$AZ,47,FALSE)),IF($X$1=5,(VLOOKUP(B177,'X5'!$B:$AZ,47,FALSE)),IF($X$1=6,(VLOOKUP(B177,'X6'!$B:$AZ,47,FALSE)),IF($X$1=7,(VLOOKUP(B177,'X7'!$B:$AZ,47,FALSE)),IF($X$1=8,(VLOOKUP(B177,'X8'!$B:$AZ,47,FALSE)),IF($X$1=9,(VLOOKUP(B177,'X9'!$B:$AZ,47,FALSE)),IF($X$1=10,(VLOOKUP(B177,'X10'!$B:$AZ,47,FALSE)),IF($X$1=11,(VLOOKUP(B177,'X11'!$B:$AZ,47,FALSE)),IF($X$1=12,(VLOOKUP(B177,'X12'!$B:$AZ,47,FALSE)),IF($X$1=13,(VLOOKUP(B177,'X13'!$B:$AZ,47,FALSE)),"B")))))))))))))))</f>
        <v xml:space="preserve"> </v>
      </c>
      <c r="D177" s="181" t="str">
        <f ca="1">IF(ISERROR(IF($X$1=1,(VLOOKUP(B177,'X1'!$B:$AP,41,FALSE)),IF($X$1=2,(VLOOKUP(B177,'X2'!$B:$AP,41,FALSE)),IF($X$1=3,(VLOOKUP(B177,'X3'!$B:$AP,41,FALSE)),IF($X$1=4,(VLOOKUP(B177,'X4'!$B:$AP,41,FALSE)),IF($X$1=5,(VLOOKUP(B177,'X5'!$B:$AP,41,FALSE)),IF($X$1=6,(VLOOKUP(B177,'X6'!$B:$AP,41,FALSE)),IF($X$1=7,(VLOOKUP(B177,'X7'!$B:$AP,41,FALSE)),IF($X$1=8,(VLOOKUP(B177,'X8'!$B:$AP,41,FALSE)),IF($X$1=9,(VLOOKUP(B177,'X9'!$B:$AP,41,FALSE)),IF($X$1=10,(VLOOKUP(B177,'X10'!$B:$AP,41,FALSE)),IF($X$1=11,(VLOOKUP(B177,'X11'!$B:$AP,41,FALSE)),IF($X$1=12,(VLOOKUP(B177,'X12'!$B:$AP,41,FALSE)),IF($X$1=13,(VLOOKUP(B177,'X13'!$B:$AP,41,FALSE)),"B"))))))))))))))=TRUE," ",(IF($X$1=1,(VLOOKUP(B177,'X1'!$B:$AP,41,FALSE)),IF($X$1=2,(VLOOKUP(B177,'X2'!$B:$AP,41,FALSE)),IF($X$1=3,(VLOOKUP(B177,'X3'!$B:$AP,41,FALSE)),IF($X$1=4,(VLOOKUP(B177,'X4'!$B:$AP,41,FALSE)),IF($X$1=5,(VLOOKUP(B177,'X5'!$B:$AP,41,FALSE)),IF($X$1=6,(VLOOKUP(B177,'X6'!$B:$AP,41,FALSE)),IF($X$1=7,(VLOOKUP(B177,'X7'!$B:$AP,41,FALSE)),IF($X$1=8,(VLOOKUP(B177,'X8'!$B:$AP,41,FALSE)),IF($X$1=9,(VLOOKUP(B177,'X9'!$B:$AP,41,FALSE)),IF($X$1=10,(VLOOKUP(B177,'X10'!$B:$AP,41,FALSE)),IF($X$1=11,(VLOOKUP(B177,'X11'!$B:$AP,41,FALSE)),IF($X$1=12,(VLOOKUP(B177,'X12'!$B:$AP,41,FALSE)),IF($X$1=13,(VLOOKUP(B177,'X13'!$B:$AP,41,FALSE)),"B")))))))))))))))</f>
        <v xml:space="preserve"> </v>
      </c>
      <c r="E177" s="182" t="str">
        <f ca="1">IF(ISERROR(IF($X$1=1,(VLOOKUP(B177,'X1'!$B:$AP,7,FALSE)),IF($X$1=2,(VLOOKUP(B177,'X2'!$B:$AP,7,FALSE)),IF($X$1=3,(VLOOKUP(B177,'X3'!$B:$AP,7,FALSE)),IF($X$1=4,(VLOOKUP(B177,'X4'!$B:$AP,7,FALSE)),IF($X$1=5,(VLOOKUP(B177,'X5'!$B:$AP,7,FALSE)),IF($X$1=6,(VLOOKUP(B177,'X6'!$B:$AP,7,FALSE)),IF($X$1=7,(VLOOKUP(B177,'X7'!$B:$AP,7,FALSE)),IF($X$1=8,(VLOOKUP(B177,'X8'!$B:$AP,7,FALSE)),IF($X$1=9,(VLOOKUP(B177,'X9'!$B:$AP,7,FALSE)),IF($X$1=10,(VLOOKUP(B177,'X10'!$B:$AP,7,FALSE)),IF($X$1=11,(VLOOKUP(B177,'X11'!$B:$AP,7,FALSE)),IF($X$1=12,(VLOOKUP(B177,'X12'!$B:$AP,7,FALSE)),IF($X$1=13,(VLOOKUP(B177,'X13'!$B:$AP,7,FALSE)),"B"))))))))))))))=TRUE," ",(IF($X$1=1,(VLOOKUP(B177,'X1'!$B:$AP,7,FALSE)),IF($X$1=2,(VLOOKUP(B177,'X2'!$B:$AP,7,FALSE)),IF($X$1=3,(VLOOKUP(B177,'X3'!$B:$AP,7,FALSE)),IF($X$1=4,(VLOOKUP(B177,'X4'!$B:$AP,7,FALSE)),IF($X$1=5,(VLOOKUP(B177,'X5'!$B:$AP,7,FALSE)),IF($X$1=6,(VLOOKUP(B177,'X6'!$B:$AP,7,FALSE)),IF($X$1=7,(VLOOKUP(B177,'X7'!$B:$AP,7,FALSE)),IF($X$1=8,(VLOOKUP(B177,'X8'!$B:$AP,7,FALSE)),IF($X$1=9,(VLOOKUP(B177,'X9'!$B:$AP,7,FALSE)),IF($X$1=10,(VLOOKUP(B177,'X10'!$B:$AP,7,FALSE)),IF($X$1=11,(VLOOKUP(B177,'X11'!$B:$AP,7,FALSE)),IF($X$1=12,(VLOOKUP(B177,'X12'!$B:$AP,7,FALSE)),IF($X$1=13,(VLOOKUP(B177,'X13'!$B:$AP,7,FALSE)),"B")))))))))))))))</f>
        <v xml:space="preserve"> </v>
      </c>
      <c r="F177" s="182" t="str">
        <f ca="1">IF(ISERROR(IF((IF($X$1=1,(VLOOKUP(B177,'X1'!$B:$AO,6,FALSE)),(IF($X$1=2,(VLOOKUP(B177,'X2'!$B:$AO,6,FALSE)),(IF($X$1=3,(VLOOKUP(B177,'X3'!$B:$AO,6,FALSE)),(IF($X$1=4,(VLOOKUP(B177,'X4'!$B:$AO,6,FALSE)),(IF($X$1=5,(VLOOKUP(B177,'X5'!$B:$AO,6,FALSE)),(IF($X$1=6,(VLOOKUP(B177,'X6'!$B:$AO,6,FALSE)),(IF($X$1=7,(VLOOKUP(B177,'X7'!$B:$AO,6,FALSE)),(IF($X$1=8,(VLOOKUP(B177,'X8'!$B:$AO,6,FALSE)),(IF($X$1=9,(VLOOKUP(B177,'X9'!$B:$AO,6,FALSE)),(IF($X$1=10,(VLOOKUP(B177,'X10'!$B:$AO,6,FALSE)),(IF($X$1=11,(VLOOKUP(B177,'X11'!$B:$AO,6,FALSE)),(IF($X$1=12,(VLOOKUP(B177,'X12'!$B:$AO,6,FALSE)),(VLOOKUP(B177,'X13'!$B:$AO,6,FALSE))))))))))))))))))))))))))=$V$1," ",(IF($X$1=1,(VLOOKUP(B177,'X1'!$B:$AO,6,FALSE)),(IF($X$1=2,(VLOOKUP(B177,'X2'!$B:$AO,6,FALSE)),(IF($X$1=3,(VLOOKUP(B177,'X3'!$B:$AO,6,FALSE)),(IF($X$1=4,(VLOOKUP(B177,'X4'!$B:$AO,6,FALSE)),(IF($X$1=5,(VLOOKUP(B177,'X5'!$B:$AO,6,FALSE)),(IF($X$1=6,(VLOOKUP(B177,'X6'!$B:$AO,6,FALSE)),(IF($X$1=7,(VLOOKUP(B177,'X7'!$B:$AO,6,FALSE)),(IF($X$1=8,(VLOOKUP(B177,'X8'!$B:$AO,6,FALSE)),(IF($X$1=9,(VLOOKUP(B177,'X9'!$B:$AO,6,FALSE)),(IF($X$1=10,(VLOOKUP(B177,'X10'!$B:$AO,6,FALSE)),(IF($X$1=11,(VLOOKUP(B177,'X11'!$B:$AO,6,FALSE)),(IF($X$1=12,(VLOOKUP(B177,'X12'!$B:$AO,6,FALSE)),(VLOOKUP(B177,'X13'!$B:$AO,6,FALSE))))))))))))))))))))))))))))=TRUE," ",(IF((IF($X$1=1,(VLOOKUP(B177,'X1'!$B:$AO,6,FALSE)),(IF($X$1=2,(VLOOKUP(B177,'X2'!$B:$AO,6,FALSE)),(IF($X$1=3,(VLOOKUP(B177,'X3'!$B:$AO,6,FALSE)),(IF($X$1=4,(VLOOKUP(B177,'X4'!$B:$AO,6,FALSE)),(IF($X$1=5,(VLOOKUP(B177,'X5'!$B:$AO,6,FALSE)),(IF($X$1=6,(VLOOKUP(B177,'X6'!$B:$AO,6,FALSE)),(IF($X$1=7,(VLOOKUP(B177,'X7'!$B:$AO,6,FALSE)),(IF($X$1=8,(VLOOKUP(B177,'X8'!$B:$AO,6,FALSE)),(IF($X$1=9,(VLOOKUP(B177,'X9'!$B:$AO,6,FALSE)),(IF($X$1=10,(VLOOKUP(B177,'X10'!$B:$AO,6,FALSE)),(IF($X$1=11,(VLOOKUP(B177,'X11'!$B:$AO,6,FALSE)),(IF($X$1=12,(VLOOKUP(B177,'X12'!$B:$AO,6,FALSE)),(VLOOKUP(B177,'X13'!$B:$AO,6,FALSE))))))))))))))))))))))))))=$V$1," ",(IF($X$1=1,(VLOOKUP(B177,'X1'!$B:$AO,6,FALSE)),(IF($X$1=2,(VLOOKUP(B177,'X2'!$B:$AO,6,FALSE)),(IF($X$1=3,(VLOOKUP(B177,'X3'!$B:$AO,6,FALSE)),(IF($X$1=4,(VLOOKUP(B177,'X4'!$B:$AO,6,FALSE)),(IF($X$1=5,(VLOOKUP(B177,'X5'!$B:$AO,6,FALSE)),(IF($X$1=6,(VLOOKUP(B177,'X6'!$B:$AO,6,FALSE)),(IF($X$1=7,(VLOOKUP(B177,'X7'!$B:$AO,6,FALSE)),(IF($X$1=8,(VLOOKUP(B177,'X8'!$B:$AO,6,FALSE)),(IF($X$1=9,(VLOOKUP(B177,'X9'!$B:$AO,6,FALSE)),(IF($X$1=10,(VLOOKUP(B177,'X10'!$B:$AO,6,FALSE)),(IF($X$1=11,(VLOOKUP(B177,'X11'!$B:$AO,6,FALSE)),(IF($X$1=12,(VLOOKUP(B177,'X12'!$B:$AO,6,FALSE)),(VLOOKUP(B177,'X13'!$B:$AO,6,FALSE)))))))))))))))))))))))))))))</f>
        <v xml:space="preserve"> </v>
      </c>
      <c r="G177" s="182" t="str">
        <f ca="1">IF(ISERROR(IF($X$1=1,(VLOOKUP(B177,'X1'!$B:$AZ,44,FALSE)),IF($X$1=2,(VLOOKUP(B177,'X2'!$B:$AZ,44,FALSE)),IF($X$1=3,(VLOOKUP(B177,'X3'!$B:$AZ,44,FALSE)),IF($X$1=4,(VLOOKUP(B177,'X4'!$B:$AZ,44,FALSE)),IF($X$1=5,(VLOOKUP(B177,'X5'!$B:$AZ,44,FALSE)),IF($X$1=6,(VLOOKUP(B177,'X6'!$B:$AZ,44,FALSE)),IF($X$1=7,(VLOOKUP(B177,'X7'!$B:$AZ,44,FALSE)),IF($X$1=8,(VLOOKUP(B177,'X8'!$B:$AZ,44,FALSE)),IF($X$1=9,(VLOOKUP(B177,'X9'!$B:$AZ,44,FALSE)),IF($X$1=10,(VLOOKUP(B177,'X10'!$B:$AZ,44,FALSE)),IF($X$1=11,(VLOOKUP(B177,'X11'!$B:$AZ,44,FALSE)),IF($X$1=12,(VLOOKUP(B177,'X12'!$B:$AZ,44,FALSE)),IF($X$1=13,(VLOOKUP(B177,'X13'!$B:$AZ,44,FALSE)),"B"))))))))))))))=TRUE," ",(IF($X$1=1,(VLOOKUP(B177,'X1'!$B:$AZ,44,FALSE)),IF($X$1=2,(VLOOKUP(B177,'X2'!$B:$AZ,44,FALSE)),IF($X$1=3,(VLOOKUP(B177,'X3'!$B:$AZ,44,FALSE)),IF($X$1=4,(VLOOKUP(B177,'X4'!$B:$AZ,44,FALSE)),IF($X$1=5,(VLOOKUP(B177,'X5'!$B:$AZ,44,FALSE)),IF($X$1=6,(VLOOKUP(B177,'X6'!$B:$AZ,44,FALSE)),IF($X$1=7,(VLOOKUP(B177,'X7'!$B:$AZ,44,FALSE)),IF($X$1=8,(VLOOKUP(B177,'X8'!$B:$AZ,44,FALSE)),IF($X$1=9,(VLOOKUP(B177,'X9'!$B:$AZ,44,FALSE)),IF($X$1=10,(VLOOKUP(B177,'X10'!$B:$AZ,44,FALSE)),IF($X$1=11,(VLOOKUP(B177,'X11'!$B:$AZ,44,FALSE)),IF($X$1=12,(VLOOKUP(B177,'X12'!$B:$AZ,44,FALSE)),IF($X$1=13,(VLOOKUP(B177,'X13'!$B:$AZ,44,FALSE)),"B")))))))))))))))</f>
        <v xml:space="preserve"> </v>
      </c>
      <c r="H177" s="182" t="str">
        <f ca="1">IF(ISERROR(IF($X$1=1,(VLOOKUP(B177,'X1'!$B:$AZ,8,FALSE)),IF($X$1=2,(VLOOKUP(B177,'X2'!$B:$AZ,8,FALSE)),IF($X$1=3,(VLOOKUP(B177,'X3'!$B:$AZ,8,FALSE)),IF($X$1=4,(VLOOKUP(B177,'X4'!$B:$AZ,8,FALSE)),IF($X$1=5,(VLOOKUP(B177,'X5'!$B:$AZ,8,FALSE)),IF($X$1=6,(VLOOKUP(B177,'X6'!$B:$AZ,8,FALSE)),IF($X$1=7,(VLOOKUP(B177,'X7'!$B:$AZ,8,FALSE)),IF($X$1=8,(VLOOKUP(B177,'X8'!$B:$AZ,8,FALSE)),IF($X$1=9,(VLOOKUP(B177,'X9'!$B:$AZ,8,FALSE)),IF($X$1=10,(VLOOKUP(B177,'X10'!$B:$AZ,8,FALSE)),IF($X$1=11,(VLOOKUP(B177,'X11'!$B:$AZ,8,FALSE)),IF($X$1=12,(VLOOKUP(B177,'X12'!$B:$AZ,8,FALSE)),IF($X$1=13,(VLOOKUP(B177,'X13'!$B:$AZ,8,FALSE)),"B"))))))))))))))=TRUE," ",(IF($X$1=1,(VLOOKUP(B177,'X1'!$B:$AZ,8,FALSE)),IF($X$1=2,(VLOOKUP(B177,'X2'!$B:$AZ,8,FALSE)),IF($X$1=3,(VLOOKUP(B177,'X3'!$B:$AZ,8,FALSE)),IF($X$1=4,(VLOOKUP(B177,'X4'!$B:$AZ,8,FALSE)),IF($X$1=5,(VLOOKUP(B177,'X5'!$B:$AZ,8,FALSE)),IF($X$1=6,(VLOOKUP(B177,'X6'!$B:$AZ,8,FALSE)),IF($X$1=7,(VLOOKUP(B177,'X7'!$B:$AZ,8,FALSE)),IF($X$1=8,(VLOOKUP(B177,'X8'!$B:$AZ,8,FALSE)),IF($X$1=9,(VLOOKUP(B177,'X9'!$B:$AZ,8,FALSE)),IF($X$1=10,(VLOOKUP(B177,'X10'!$B:$AZ,8,FALSE)),IF($X$1=11,(VLOOKUP(B177,'X11'!$B:$AZ,8,FALSE)),IF($X$1=12,(VLOOKUP(B177,'X12'!$B:$AZ,8,FALSE)),IF($X$1=13,(VLOOKUP(B177,'X13'!$B:$AZ,8,FALSE)),"B")))))))))))))))</f>
        <v xml:space="preserve"> </v>
      </c>
      <c r="I177" s="183" t="str">
        <f ca="1">IF(ISERROR(IF($X$1=1,(VLOOKUP(B177,'X1'!$B:$AZ,2,FALSE)),IF($X$1=2,(VLOOKUP(B177,'X2'!$B:$AZ,2,FALSE)),IF($X$1=3,(VLOOKUP(B177,'X3'!$B:$AZ,2,FALSE)),IF($X$1=4,(VLOOKUP(B177,'X4'!$B:$AZ,2,FALSE)),IF($X$1=5,(VLOOKUP(B177,'X5'!$B:$AZ,2,FALSE)),IF($X$1=6,(VLOOKUP(B177,'X6'!$B:$AZ,2,FALSE)),IF($X$1=7,(VLOOKUP(B177,'X7'!$B:$AZ,2,FALSE)),IF($X$1=8,(VLOOKUP(B177,'X8'!$B:$AZ,2,FALSE)),IF($X$1=9,(VLOOKUP(B177,'X9'!$B:$AZ,2,FALSE)),IF($X$1=10,(VLOOKUP(B177,'X10'!$B:$AZ,2,FALSE)),IF($X$1=11,(VLOOKUP(B177,'X11'!$B:$AZ,2,FALSE)),IF($X$1=12,(VLOOKUP(B177,'X12'!$B:$AZ,2,FALSE)),IF($X$1=13,(VLOOKUP(B177,'X13'!$B:$AZ,2,FALSE)),"B"))))))))))))))=TRUE," ",(IF($X$1=1,(VLOOKUP(B177,'X1'!$B:$AZ,2,FALSE)),IF($X$1=2,(VLOOKUP(B177,'X2'!$B:$AZ,2,FALSE)),IF($X$1=3,(VLOOKUP(B177,'X3'!$B:$AZ,2,FALSE)),IF($X$1=4,(VLOOKUP(B177,'X4'!$B:$AZ,2,FALSE)),IF($X$1=5,(VLOOKUP(B177,'X5'!$B:$AZ,2,FALSE)),IF($X$1=6,(VLOOKUP(B177,'X6'!$B:$AZ,2,FALSE)),IF($X$1=7,(VLOOKUP(B177,'X7'!$B:$AZ,2,FALSE)),IF($X$1=8,(VLOOKUP(B177,'X8'!$B:$AZ,2,FALSE)),IF($X$1=9,(VLOOKUP(B177,'X9'!$B:$AZ,2,FALSE)),IF($X$1=10,(VLOOKUP(B177,'X10'!$B:$AZ,2,FALSE)),IF($X$1=11,(VLOOKUP(B177,'X11'!$B:$AZ,2,FALSE)),IF($X$1=12,(VLOOKUP(B177,'X12'!$B:$AZ,2,FALSE)),IF($X$1=13,(VLOOKUP(B177,'X13'!$B:$AZ,2,FALSE)),"B")))))))))))))))</f>
        <v xml:space="preserve"> </v>
      </c>
      <c r="J177" s="183" t="str">
        <f ca="1">IF(ISERROR(IF($X$1=1,(VLOOKUP(B177,'X1'!$B:$AZ,3,FALSE)),IF($X$1=2,(VLOOKUP(B177,'X2'!$B:$AZ,3,FALSE)),IF($X$1=3,(VLOOKUP(B177,'X3'!$B:$AZ,3,FALSE)),IF($X$1=4,(VLOOKUP(B177,'X4'!$B:$AZ,3,FALSE)),IF($X$1=5,(VLOOKUP(B177,'X5'!$B:$AZ,3,FALSE)),IF($X$1=6,(VLOOKUP(B177,'X6'!$B:$AZ,3,FALSE)),IF($X$1=7,(VLOOKUP(B177,'X7'!$B:$AZ,3,FALSE)),IF($X$1=8,(VLOOKUP(B177,'X8'!$B:$AZ,3,FALSE)),IF($X$1=9,(VLOOKUP(B177,'X9'!$B:$AZ,3,FALSE)),IF($X$1=10,(VLOOKUP(B177,'X10'!$B:$AZ,3,FALSE)),IF($X$1=11,(VLOOKUP(B177,'X11'!$B:$AZ,3,FALSE)),IF($X$1=12,(VLOOKUP(B177,'X12'!$B:$AZ,3,FALSE)),IF($X$1=13,(VLOOKUP(B177,'X13'!$B:$AZ,3,FALSE)),"B"))))))))))))))=TRUE," ",(IF($X$1=1,(VLOOKUP(B177,'X1'!$B:$AZ,3,FALSE)),IF($X$1=2,(VLOOKUP(B177,'X2'!$B:$AZ,3,FALSE)),IF($X$1=3,(VLOOKUP(B177,'X3'!$B:$AZ,3,FALSE)),IF($X$1=4,(VLOOKUP(B177,'X4'!$B:$AZ,3,FALSE)),IF($X$1=5,(VLOOKUP(B177,'X5'!$B:$AZ,3,FALSE)),IF($X$1=6,(VLOOKUP(B177,'X6'!$B:$AZ,3,FALSE)),IF($X$1=7,(VLOOKUP(B177,'X7'!$B:$AZ,3,FALSE)),IF($X$1=8,(VLOOKUP(B177,'X8'!$B:$AZ,3,FALSE)),IF($X$1=9,(VLOOKUP(B177,'X9'!$B:$AZ,3,FALSE)),IF($X$1=10,(VLOOKUP(B177,'X10'!$B:$AZ,3,FALSE)),IF($X$1=11,(VLOOKUP(B177,'X11'!$B:$AZ,3,FALSE)),IF($X$1=12,(VLOOKUP(B177,'X12'!$B:$AZ,3,FALSE)),IF($X$1=13,(VLOOKUP(B177,'X13'!$B:$AZ,3,FALSE)),"B")))))))))))))))</f>
        <v xml:space="preserve"> </v>
      </c>
      <c r="K177" s="183" t="str">
        <f ca="1">IF(ISERROR(IF($X$1=1,(VLOOKUP(B177,'X1'!$B:$AZ,5,FALSE)),IF($X$1=2,(VLOOKUP(B177,'X2'!$B:$AZ,5,FALSE)),IF($X$1=3,(VLOOKUP(B177,'X3'!$B:$AZ,5,FALSE)),IF($X$1=4,(VLOOKUP(B177,'X4'!$B:$AZ,5,FALSE)),IF($X$1=5,(VLOOKUP(B177,'X5'!$B:$AZ,5,FALSE)),IF($X$1=6,(VLOOKUP(B177,'X6'!$B:$AZ,5,FALSE)),IF($X$1=7,(VLOOKUP(B177,'X7'!$B:$AZ,5,FALSE)),IF($X$1=8,(VLOOKUP(B177,'X8'!$B:$AZ,5,FALSE)),IF($X$1=9,(VLOOKUP(B177,'X9'!$B:$AZ,5,FALSE)),IF($X$1=10,(VLOOKUP(B177,'X10'!$B:$AZ,5,FALSE)),IF($X$1=11,(VLOOKUP(B177,'X11'!$B:$AZ,5,FALSE)),IF($X$1=12,(VLOOKUP(B177,'X12'!$B:$AZ,5,FALSE)),IF($X$1=13,(VLOOKUP(B177,'X13'!$B:$AZ,5,FALSE)),"B"))))))))))))))=TRUE," ",(IF($X$1=1,(VLOOKUP(B177,'X1'!$B:$AZ,5,FALSE)),IF($X$1=2,(VLOOKUP(B177,'X2'!$B:$AZ,5,FALSE)),IF($X$1=3,(VLOOKUP(B177,'X3'!$B:$AZ,5,FALSE)),IF($X$1=4,(VLOOKUP(B177,'X4'!$B:$AZ,5,FALSE)),IF($X$1=5,(VLOOKUP(B177,'X5'!$B:$AZ,5,FALSE)),IF($X$1=6,(VLOOKUP(B177,'X6'!$B:$AZ,5,FALSE)),IF($X$1=7,(VLOOKUP(B177,'X7'!$B:$AZ,5,FALSE)),IF($X$1=8,(VLOOKUP(B177,'X8'!$B:$AZ,5,FALSE)),IF($X$1=9,(VLOOKUP(B177,'X9'!$B:$AZ,5,FALSE)),IF($X$1=10,(VLOOKUP(B177,'X10'!$B:$AZ,5,FALSE)),IF($X$1=11,(VLOOKUP(B177,'X11'!$B:$AZ,5,FALSE)),IF($X$1=12,(VLOOKUP(B177,'X12'!$B:$AZ,5,FALSE)),IF($X$1=13,(VLOOKUP(B177,'X13'!$B:$AZ,5,FALSE)),"B")))))))))))))))</f>
        <v xml:space="preserve"> </v>
      </c>
      <c r="L177" s="184" t="str">
        <f ca="1">IF(ISERROR(IF($X$1=1,(VLOOKUP(B177,'X1'!$B:$AZ,9,FALSE)),IF($X$1=2,(VLOOKUP(B177,'X2'!$B:$AZ,9,FALSE)),IF($X$1=3,(VLOOKUP(B177,'X3'!$B:$AZ,9,FALSE)),IF($X$1=4,(VLOOKUP(B177,'X4'!$B:$AZ,9,FALSE)),IF($X$1=5,(VLOOKUP(B177,'X5'!$B:$AZ,9,FALSE)),IF($X$1=6,(VLOOKUP(B177,'X6'!$B:$AZ,9,FALSE)),IF($X$1=7,(VLOOKUP(B177,'X7'!$B:$AZ,9,FALSE)),IF($X$1=8,(VLOOKUP(B177,'X8'!$B:$AZ,9,FALSE)),IF($X$1=9,(VLOOKUP(B177,'X9'!$B:$AZ,9,FALSE)),IF($X$1=10,(VLOOKUP(B177,'X10'!$B:$AZ,9,FALSE)),IF($X$1=11,(VLOOKUP(B177,'X11'!$B:$AZ,9,FALSE)),IF($X$1=12,(VLOOKUP(B177,'X12'!$B:$AZ,9,FALSE)),IF($X$1=13,(VLOOKUP(B177,'X13'!$B:$AZ,9,FALSE)),"B"))))))))))))))=TRUE," ",(IF($X$1=1,(VLOOKUP(B177,'X1'!$B:$AZ,9,FALSE)),IF($X$1=2,(VLOOKUP(B177,'X2'!$B:$AZ,9,FALSE)),IF($X$1=3,(VLOOKUP(B177,'X3'!$B:$AZ,9,FALSE)),IF($X$1=4,(VLOOKUP(B177,'X4'!$B:$AZ,9,FALSE)),IF($X$1=5,(VLOOKUP(B177,'X5'!$B:$AZ,9,FALSE)),IF($X$1=6,(VLOOKUP(B177,'X6'!$B:$AZ,9,FALSE)),IF($X$1=7,(VLOOKUP(B177,'X7'!$B:$AZ,9,FALSE)),IF($X$1=8,(VLOOKUP(B177,'X8'!$B:$AZ,9,FALSE)),IF($X$1=9,(VLOOKUP(B177,'X9'!$B:$AZ,9,FALSE)),IF($X$1=10,(VLOOKUP(B177,'X10'!$B:$AZ,9,FALSE)),IF($X$1=11,(VLOOKUP(B177,'X11'!$B:$AZ,9,FALSE)),IF($X$1=12,(VLOOKUP(B177,'X12'!$B:$AZ,9,FALSE)),IF($X$1=13,(VLOOKUP(B177,'X13'!$B:$AZ,9,FALSE)),"B")))))))))))))))</f>
        <v xml:space="preserve"> </v>
      </c>
      <c r="M177" s="184" t="str">
        <f ca="1">IF(ISERROR(IF($X$1=1,(VLOOKUP(B177,'X1'!$B:$AZ,10,FALSE)),IF($X$1=2,(VLOOKUP(B177,'X2'!$B:$AZ,10,FALSE)),IF($X$1=3,(VLOOKUP(B177,'X3'!$B:$AZ,10,FALSE)),IF($X$1=4,(VLOOKUP(B177,'X4'!$B:$AZ,10,FALSE)),IF($X$1=5,(VLOOKUP(B177,'X5'!$B:$AZ,10,FALSE)),IF($X$1=6,(VLOOKUP(B177,'X6'!$B:$AZ,10,FALSE)),IF($X$1=7,(VLOOKUP(B177,'X7'!$B:$AZ,10,FALSE)),IF($X$1=8,(VLOOKUP(B177,'X8'!$B:$AZ,10,FALSE)),IF($X$1=9,(VLOOKUP(B177,'X9'!$B:$AZ,10,FALSE)),IF($X$1=10,(VLOOKUP(B177,'X10'!$B:$AZ,10,FALSE)),IF($X$1=11,(VLOOKUP(B177,'X11'!$B:$AZ,10,FALSE)),IF($X$1=12,(VLOOKUP(B177,'X12'!$B:$AZ,10,FALSE)),IF($X$1=13,(VLOOKUP(B177,'X13'!$B:$AZ,10,FALSE)),"B"))))))))))))))=TRUE," ",(IF($X$1=1,(VLOOKUP(B177,'X1'!$B:$AZ,10,FALSE)),IF($X$1=2,(VLOOKUP(B177,'X2'!$B:$AZ,10,FALSE)),IF($X$1=3,(VLOOKUP(B177,'X3'!$B:$AZ,10,FALSE)),IF($X$1=4,(VLOOKUP(B177,'X4'!$B:$AZ,10,FALSE)),IF($X$1=5,(VLOOKUP(B177,'X5'!$B:$AZ,10,FALSE)),IF($X$1=6,(VLOOKUP(B177,'X6'!$B:$AZ,10,FALSE)),IF($X$1=7,(VLOOKUP(B177,'X7'!$B:$AZ,10,FALSE)),IF($X$1=8,(VLOOKUP(B177,'X8'!$B:$AZ,10,FALSE)),IF($X$1=9,(VLOOKUP(B177,'X9'!$B:$AZ,10,FALSE)),IF($X$1=10,(VLOOKUP(B177,'X10'!$B:$AZ,10,FALSE)),IF($X$1=11,(VLOOKUP(B177,'X11'!$B:$AZ,10,FALSE)),IF($X$1=12,(VLOOKUP(B177,'X12'!$B:$AZ,10,FALSE)),IF($X$1=13,(VLOOKUP(B177,'X13'!$B:$AZ,10,FALSE)),"B")))))))))))))))</f>
        <v xml:space="preserve"> </v>
      </c>
      <c r="N177" s="185" t="str">
        <f ca="1">IF(ISERROR(IF($X$1=1,(VLOOKUP(B177,'X1'!$B:$AZ,45,FALSE)),IF($X$1=2,(VLOOKUP(B177,'X2'!$B:$AZ,45,FALSE)),IF($X$1=3,(VLOOKUP(B177,'X3'!$B:$AZ,45,FALSE)),IF($X$1=4,(VLOOKUP(B177,'X4'!$B:$AZ,45,FALSE)),IF($X$1=5,(VLOOKUP(B177,'X5'!$B:$AZ,45,FALSE)),IF($X$1=6,(VLOOKUP(B177,'X6'!$B:$AZ,45,FALSE)),IF($X$1=7,(VLOOKUP(B177,'X7'!$B:$AZ,45,FALSE)),IF($X$1=8,(VLOOKUP(B177,'X8'!$B:$AZ,45,FALSE)),IF($X$1=9,(VLOOKUP(B177,'X9'!$B:$AZ,45,FALSE)),IF($X$1=10,(VLOOKUP(B177,'X10'!$B:$AZ,45,FALSE)),IF($X$1=11,(VLOOKUP(B177,'X11'!$B:$AZ,45,FALSE)),IF($X$1=12,(VLOOKUP(B177,'X12'!$B:$AZ,45,FALSE)),IF($X$1=13,(VLOOKUP(B177,'X13'!$B:$AZ,45,FALSE)),"B"))))))))))))))=TRUE," ",(IF($X$1=1,(VLOOKUP(B177,'X1'!$B:$AZ,45,FALSE)),IF($X$1=2,(VLOOKUP(B177,'X2'!$B:$AZ,45,FALSE)),IF($X$1=3,(VLOOKUP(B177,'X3'!$B:$AZ,45,FALSE)),IF($X$1=4,(VLOOKUP(B177,'X4'!$B:$AZ,45,FALSE)),IF($X$1=5,(VLOOKUP(B177,'X5'!$B:$AZ,45,FALSE)),IF($X$1=6,(VLOOKUP(B177,'X6'!$B:$AZ,45,FALSE)),IF($X$1=7,(VLOOKUP(B177,'X7'!$B:$AZ,45,FALSE)),IF($X$1=8,(VLOOKUP(B177,'X8'!$B:$AZ,45,FALSE)),IF($X$1=9,(VLOOKUP(B177,'X9'!$B:$AZ,45,FALSE)),IF($X$1=10,(VLOOKUP(B177,'X10'!$B:$AZ,45,FALSE)),IF($X$1=11,(VLOOKUP(B177,'X11'!$B:$AZ,45,FALSE)),IF($X$1=12,(VLOOKUP(B177,'X12'!$B:$AZ,45,FALSE)),IF($X$1=13,(VLOOKUP(B177,'X13'!$B:$AZ,45,FALSE)),"B")))))))))))))))</f>
        <v xml:space="preserve"> </v>
      </c>
      <c r="O177" s="184" t="str">
        <f ca="1">IF(ISERROR(IF($X$1=1,(VLOOKUP(B177,'X1'!$B:$AZ,11,FALSE)),IF($X$1=2,(VLOOKUP(B177,'X2'!$B:$AZ,11,FALSE)),IF($X$1=3,(VLOOKUP(B177,'X3'!$B:$AZ,11,FALSE)),IF($X$1=4,(VLOOKUP(B177,'X4'!$B:$AZ,11,FALSE)),IF($X$1=5,(VLOOKUP(B177,'X5'!$B:$AZ,11,FALSE)),IF($X$1=6,(VLOOKUP(B177,'X6'!$B:$AZ,11,FALSE)),IF($X$1=7,(VLOOKUP(B177,'X7'!$B:$AZ,11,FALSE)),IF($X$1=8,(VLOOKUP(B177,'X8'!$B:$AZ,11,FALSE)),IF($X$1=9,(VLOOKUP(B177,'X9'!$B:$AZ,11,FALSE)),IF($X$1=10,(VLOOKUP(B177,'X10'!$B:$AZ,11,FALSE)),IF($X$1=11,(VLOOKUP(B177,'X11'!$B:$AZ,11,FALSE)),IF($X$1=12,(VLOOKUP(B177,'X12'!$B:$AZ,11,FALSE)),IF($X$1=13,(VLOOKUP(B177,'X13'!$B:$AZ,11,FALSE)),"B"))))))))))))))=TRUE," ",(IF($X$1=1,(VLOOKUP(B177,'X1'!$B:$AZ,11,FALSE)),IF($X$1=2,(VLOOKUP(B177,'X2'!$B:$AZ,11,FALSE)),IF($X$1=3,(VLOOKUP(B177,'X3'!$B:$AZ,11,FALSE)),IF($X$1=4,(VLOOKUP(B177,'X4'!$B:$AZ,11,FALSE)),IF($X$1=5,(VLOOKUP(B177,'X5'!$B:$AZ,11,FALSE)),IF($X$1=6,(VLOOKUP(B177,'X6'!$B:$AZ,11,FALSE)),IF($X$1=7,(VLOOKUP(B177,'X7'!$B:$AZ,11,FALSE)),IF($X$1=8,(VLOOKUP(B177,'X8'!$B:$AZ,11,FALSE)),IF($X$1=9,(VLOOKUP(B177,'X9'!$B:$AZ,11,FALSE)),IF($X$1=10,(VLOOKUP(B177,'X10'!$B:$AZ,11,FALSE)),IF($X$1=11,(VLOOKUP(B177,'X11'!$B:$AZ,11,FALSE)),IF($X$1=12,(VLOOKUP(B177,'X12'!$B:$AZ,11,FALSE)),IF($X$1=13,(VLOOKUP(B177,'X13'!$B:$AZ,11,FALSE)),"B")))))))))))))))</f>
        <v xml:space="preserve"> </v>
      </c>
      <c r="P177" s="184" t="str">
        <f ca="1">IF(ISERROR(IF($X$1=1,(VLOOKUP(B177,'X1'!$B:$AZ,12,FALSE)),IF($X$1=2,(VLOOKUP(B177,'X2'!$B:$AZ,12,FALSE)),IF($X$1=3,(VLOOKUP(B177,'X3'!$B:$AZ,12,FALSE)),IF($X$1=4,(VLOOKUP(B177,'X4'!$B:$AZ,12,FALSE)),IF($X$1=5,(VLOOKUP(B177,'X5'!$B:$AZ,12,FALSE)),IF($X$1=6,(VLOOKUP(B177,'X6'!$B:$AZ,12,FALSE)),IF($X$1=7,(VLOOKUP(B177,'X7'!$B:$AZ,12,FALSE)),IF($X$1=8,(VLOOKUP(B177,'X8'!$B:$AZ,12,FALSE)),IF($X$1=9,(VLOOKUP(B177,'X9'!$B:$AZ,12,FALSE)),IF($X$1=10,(VLOOKUP(B177,'X10'!$B:$AZ,12,FALSE)),IF($X$1=11,(VLOOKUP(B177,'X11'!$B:$AZ,12,FALSE)),IF($X$1=12,(VLOOKUP(B177,'X12'!$B:$AZ,12,FALSE)),IF($X$1=13,(VLOOKUP(B177,'X13'!$B:$AZ,12,FALSE)),"B"))))))))))))))=TRUE," ",(IF($X$1=1,(VLOOKUP(B177,'X1'!$B:$AZ,12,FALSE)),IF($X$1=2,(VLOOKUP(B177,'X2'!$B:$AZ,12,FALSE)),IF($X$1=3,(VLOOKUP(B177,'X3'!$B:$AZ,12,FALSE)),IF($X$1=4,(VLOOKUP(B177,'X4'!$B:$AZ,12,FALSE)),IF($X$1=5,(VLOOKUP(B177,'X5'!$B:$AZ,12,FALSE)),IF($X$1=6,(VLOOKUP(B177,'X6'!$B:$AZ,12,FALSE)),IF($X$1=7,(VLOOKUP(B177,'X7'!$B:$AZ,12,FALSE)),IF($X$1=8,(VLOOKUP(B177,'X8'!$B:$AZ,12,FALSE)),IF($X$1=9,(VLOOKUP(B177,'X9'!$B:$AZ,12,FALSE)),IF($X$1=10,(VLOOKUP(B177,'X10'!$B:$AZ,12,FALSE)),IF($X$1=11,(VLOOKUP(B177,'X11'!$B:$AZ,12,FALSE)),IF($X$1=12,(VLOOKUP(B177,'X12'!$B:$AZ,12,FALSE)),IF($X$1=13,(VLOOKUP(B177,'X13'!$B:$AZ,12,FALSE)),"B")))))))))))))))</f>
        <v xml:space="preserve"> </v>
      </c>
      <c r="Q177" s="185" t="str">
        <f ca="1">IF(ISERROR(IF($X$1=1,(VLOOKUP(B177,'X1'!$B:$AZ,46,FALSE)),IF($X$1=2,(VLOOKUP(B177,'X2'!$B:$AZ,46,FALSE)),IF($X$1=3,(VLOOKUP(B177,'X3'!$B:$AZ,46,FALSE)),IF($X$1=4,(VLOOKUP(B177,'X4'!$B:$AZ,46,FALSE)),IF($X$1=5,(VLOOKUP(B177,'X5'!$B:$AZ,46,FALSE)),IF($X$1=6,(VLOOKUP(B177,'X6'!$B:$AZ,46,FALSE)),IF($X$1=7,(VLOOKUP(B177,'X7'!$B:$AZ,46,FALSE)),IF($X$1=8,(VLOOKUP(B177,'X8'!$B:$AZ,46,FALSE)),IF($X$1=9,(VLOOKUP(B177,'X9'!$B:$AZ,46,FALSE)),IF($X$1=10,(VLOOKUP(B177,'X10'!$B:$AZ,46,FALSE)),IF($X$1=11,(VLOOKUP(B177,'X11'!$B:$AZ,46,FALSE)),IF($X$1=12,(VLOOKUP(B177,'X12'!$B:$AZ,46,FALSE)),IF($X$1=13,(VLOOKUP(B177,'X13'!$B:$AZ,46,FALSE)),"B"))))))))))))))=TRUE," ",(IF($X$1=1,(VLOOKUP(B177,'X1'!$B:$AZ,46,FALSE)),IF($X$1=2,(VLOOKUP(B177,'X2'!$B:$AZ,46,FALSE)),IF($X$1=3,(VLOOKUP(B177,'X3'!$B:$AZ,46,FALSE)),IF($X$1=4,(VLOOKUP(B177,'X4'!$B:$AZ,46,FALSE)),IF($X$1=5,(VLOOKUP(B177,'X5'!$B:$AZ,46,FALSE)),IF($X$1=6,(VLOOKUP(B177,'X6'!$B:$AZ,46,FALSE)),IF($X$1=7,(VLOOKUP(B177,'X7'!$B:$AZ,46,FALSE)),IF($X$1=8,(VLOOKUP(B177,'X8'!$B:$AZ,46,FALSE)),IF($X$1=9,(VLOOKUP(B177,'X9'!$B:$AZ,46,FALSE)),IF($X$1=10,(VLOOKUP(B177,'X10'!$B:$AZ,46,FALSE)),IF($X$1=11,(VLOOKUP(B177,'X11'!$B:$AZ,46,FALSE)),IF($X$1=12,(VLOOKUP(B177,'X12'!$B:$AZ,46,FALSE)),IF($X$1=13,(VLOOKUP(B177,'X13'!$B:$AZ,46,FALSE)),"B")))))))))))))))</f>
        <v xml:space="preserve"> </v>
      </c>
      <c r="R177" s="185" t="str">
        <f ca="1">IF(ISERROR(IF($X$1=1,(VLOOKUP(B177,'X1'!$B:$AZ,15,FALSE)),IF($X$1=2,(VLOOKUP(B177,'X2'!$B:$AZ,15,FALSE)),IF($X$1=3,(VLOOKUP(B177,'X3'!$B:$AZ,15,FALSE)),IF($X$1=4,(VLOOKUP(B177,'X4'!$B:$AZ,15,FALSE)),IF($X$1=5,(VLOOKUP(B177,'X5'!$B:$AZ,15,FALSE)),IF($X$1=6,(VLOOKUP(B177,'X6'!$B:$AZ,15,FALSE)),IF($X$1=7,(VLOOKUP(B177,'X7'!$B:$AZ,15,FALSE)),IF($X$1=8,(VLOOKUP(B177,'X8'!$B:$AZ,15,FALSE)),IF($X$1=9,(VLOOKUP(B177,'X9'!$B:$AZ,15,FALSE)),IF($X$1=10,(VLOOKUP(B177,'X10'!$B:$AZ,15,FALSE)),IF($X$1=11,(VLOOKUP(B177,'X11'!$B:$AZ,15,FALSE)),IF($X$1=12,(VLOOKUP(B177,'X12'!$B:$AZ,15,FALSE)),IF($X$1=13,(VLOOKUP(B177,'X13'!$B:$AZ,15,FALSE)),"B"))))))))))))))=TRUE," ",(IF($X$1=1,(VLOOKUP(B177,'X1'!$B:$AZ,15,FALSE)),IF($X$1=2,(VLOOKUP(B177,'X2'!$B:$AZ,15,FALSE)),IF($X$1=3,(VLOOKUP(B177,'X3'!$B:$AZ,15,FALSE)),IF($X$1=4,(VLOOKUP(B177,'X4'!$B:$AZ,15,FALSE)),IF($X$1=5,(VLOOKUP(B177,'X5'!$B:$AZ,15,FALSE)),IF($X$1=6,(VLOOKUP(B177,'X6'!$B:$AZ,15,FALSE)),IF($X$1=7,(VLOOKUP(B177,'X7'!$B:$AZ,15,FALSE)),IF($X$1=8,(VLOOKUP(B177,'X8'!$B:$AZ,15,FALSE)),IF($X$1=9,(VLOOKUP(B177,'X9'!$B:$AZ,15,FALSE)),IF($X$1=10,(VLOOKUP(B177,'X10'!$B:$AZ,15,FALSE)),IF($X$1=11,(VLOOKUP(B177,'X11'!$B:$AZ,15,FALSE)),IF($X$1=12,(VLOOKUP(B177,'X12'!$B:$AZ,15,FALSE)),IF($X$1=13,(VLOOKUP(B177,'X13'!$B:$AZ,15,FALSE)),"B")))))))))))))))</f>
        <v xml:space="preserve"> </v>
      </c>
      <c r="S177" s="185" t="str">
        <f ca="1">IF(ISERROR(IF((IF($X$1=1,(VLOOKUP(B177,'X1'!$B:$AZ,14,FALSE)),(IF($X$1=2,(VLOOKUP(B177,'X2'!$B:$AZ,14,FALSE)),(IF($X$1=3,(VLOOKUP(B177,'X3'!$B:$AZ,14,FALSE)),(IF($X$1=4,(VLOOKUP(B177,'X4'!$B:$AZ,14,FALSE)),(IF($X$1=5,(VLOOKUP(B177,'X5'!$B:$AZ,14,FALSE)),(IF($X$1=6,(VLOOKUP(B177,'X6'!$B:$AZ,14,FALSE)),(IF($X$1=7,(VLOOKUP(B177,'X7'!$B:$AZ,14,FALSE)),(IF($X$1=8,(VLOOKUP(B177,'X8'!$B:$AZ,14,FALSE)),(IF($X$1=9,(VLOOKUP(B177,'X9'!$B:$AZ,14,FALSE)),(IF($X$1=10,(VLOOKUP(B177,'X10'!$B:$AZ,14,FALSE)),(IF($X$1=11,(VLOOKUP(B177,'X11'!$B:$AZ,14,FALSE)),(IF($X$1=12,(VLOOKUP(B177,'X12'!$B:$AZ,14,FALSE)),(VLOOKUP(B177,'X13'!$B:$AZ,14,FALSE))))))))))))))))))))))))))=$V$1," ",(IF($X$1=1,(VLOOKUP(B177,'X1'!$B:$AZ,14,FALSE)),(IF($X$1=2,(VLOOKUP(B177,'X2'!$B:$AZ,14,FALSE)),(IF($X$1=3,(VLOOKUP(B177,'X3'!$B:$AZ,14,FALSE)),(IF($X$1=4,(VLOOKUP(B177,'X4'!$B:$AZ,14,FALSE)),(IF($X$1=5,(VLOOKUP(B177,'X5'!$B:$AZ,14,FALSE)),(IF($X$1=6,(VLOOKUP(B177,'X6'!$B:$AZ,14,FALSE)),(IF($X$1=7,(VLOOKUP(B177,'X7'!$B:$AZ,14,FALSE)),(IF($X$1=8,(VLOOKUP(B177,'X8'!$B:$AZ,14,FALSE)),(IF($X$1=9,(VLOOKUP(B177,'X9'!$B:$AZ,14,FALSE)),(IF($X$1=10,(VLOOKUP(B177,'X10'!$B:$AZ,14,FALSE)),(IF($X$1=11,(VLOOKUP(B177,'X11'!$B:$AZ,14,FALSE)),(IF($X$1=12,(VLOOKUP(B177,'X12'!$B:$AZ,14,FALSE)),(VLOOKUP(B177,'X13'!$B:$AZ,14,FALSE))))))))))))))))))))))))))))=TRUE," ",(IF((IF($X$1=1,(VLOOKUP(B177,'X1'!$B:$AZ,14,FALSE)),(IF($X$1=2,(VLOOKUP(B177,'X2'!$B:$AZ,14,FALSE)),(IF($X$1=3,(VLOOKUP(B177,'X3'!$B:$AZ,14,FALSE)),(IF($X$1=4,(VLOOKUP(B177,'X4'!$B:$AZ,14,FALSE)),(IF($X$1=5,(VLOOKUP(B177,'X5'!$B:$AZ,14,FALSE)),(IF($X$1=6,(VLOOKUP(B177,'X6'!$B:$AZ,14,FALSE)),(IF($X$1=7,(VLOOKUP(B177,'X7'!$B:$AZ,14,FALSE)),(IF($X$1=8,(VLOOKUP(B177,'X8'!$B:$AZ,14,FALSE)),(IF($X$1=9,(VLOOKUP(B177,'X9'!$B:$AZ,14,FALSE)),(IF($X$1=10,(VLOOKUP(B177,'X10'!$B:$AZ,14,FALSE)),(IF($X$1=11,(VLOOKUP(B177,'X11'!$B:$AZ,14,FALSE)),(IF($X$1=12,(VLOOKUP(B177,'X12'!$B:$AZ,14,FALSE)),(VLOOKUP(B177,'X13'!$B:$AZ,14,FALSE))))))))))))))))))))))))))=$V$1," ",(IF($X$1=1,(VLOOKUP(B177,'X1'!$B:$AZ,14,FALSE)),(IF($X$1=2,(VLOOKUP(B177,'X2'!$B:$AZ,14,FALSE)),(IF($X$1=3,(VLOOKUP(B177,'X3'!$B:$AZ,14,FALSE)),(IF($X$1=4,(VLOOKUP(B177,'X4'!$B:$AZ,14,FALSE)),(IF($X$1=5,(VLOOKUP(B177,'X5'!$B:$AZ,14,FALSE)),(IF($X$1=6,(VLOOKUP(B177,'X6'!$B:$AZ,14,FALSE)),(IF($X$1=7,(VLOOKUP(B177,'X7'!$B:$AZ,14,FALSE)),(IF($X$1=8,(VLOOKUP(B177,'X8'!$B:$AZ,14,FALSE)),(IF($X$1=9,(VLOOKUP(B177,'X9'!$B:$AZ,14,FALSE)),(IF($X$1=10,(VLOOKUP(B177,'X10'!$B:$AZ,14,FALSE)),(IF($X$1=11,(VLOOKUP(B177,'X11'!$B:$AZ,14,FALSE)),(IF($X$1=12,(VLOOKUP(B177,'X12'!$B:$AZ,14,FALSE)),(VLOOKUP(B177,'X13'!$B:$AZ,14,FALSE)))))))))))))))))))))))))))))</f>
        <v xml:space="preserve"> </v>
      </c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</row>
    <row r="178" spans="1:67" ht="14.1" customHeight="1" x14ac:dyDescent="0.2">
      <c r="A178" s="156" t="s">
        <v>1058</v>
      </c>
      <c r="B178" s="122" t="str">
        <f>IF(ISERROR(IF($U$16=1,(VLOOKUP(A178,$AC$89:$AH$125,2,FALSE)),IF((IF($X$1=1,'X1'!B137,(IF($X$1=2,'X2'!B137,(IF($X$1=3,'X3'!B137,(IF($X$1=4,'X4'!B137,(IF($X$1=5,'X5'!B137,(IF($X$1=6,'X6'!B137,(IF($X$1=7,'X7'!B137,(IF($X$1=8,'X8'!B137,(IF($X$1=9,'X9'!B137,(IF($X$1=10,'X10'!B137,(IF($X$1=11,'X11'!B137,(IF($X$1=12,'X12'!B137,'X13'!B137))))))))))))))))))))))))="","",(IF($X$1=1,'X1'!B137,(IF($X$1=2,'X2'!B137,(IF($X$1=3,'X3'!B137,(IF($X$1=4,'X4'!B137,(IF($X$1=5,'X5'!B137,(IF($X$1=6,'X6'!B137,(IF($X$1=7,'X7'!B137,(IF($X$1=8,'X8'!B137,(IF($X$1=9,'X9'!B137,(IF($X$1=10,'X10'!B137,(IF($X$1=11,'X11'!B137,(IF($X$1=12,'X12'!B137,'X13'!B137)))))))))))))))))))))))))))=TRUE," ",(IF($U$16=1,(VLOOKUP(A178,$AC$89:$AH$125,2,FALSE)),IF((IF($X$1=1,'X1'!B137,(IF($X$1=2,'X2'!B137,(IF($X$1=3,'X3'!B137,(IF($X$1=4,'X4'!B137,(IF($X$1=5,'X5'!B137,(IF($X$1=6,'X6'!B137,(IF($X$1=7,'X7'!B137,(IF($X$1=8,'X8'!B137,(IF($X$1=9,'X9'!B137,(IF($X$1=10,'X10'!B137,(IF($X$1=11,'X11'!B137,(IF($X$1=12,'X12'!B137,'X13'!B137))))))))))))))))))))))))="","",(IF($X$1=1,'X1'!B137,(IF($X$1=2,'X2'!B137,(IF($X$1=3,'X3'!B137,(IF($X$1=4,'X4'!B137,(IF($X$1=5,'X5'!B137,(IF($X$1=6,'X6'!B137,(IF($X$1=7,'X7'!B137,(IF($X$1=8,'X8'!B137,(IF($X$1=9,'X9'!B137,(IF($X$1=10,'X10'!B137,(IF($X$1=11,'X11'!B137,(IF($X$1=12,'X12'!B137,'X13'!B137))))))))))))))))))))))))))))</f>
        <v/>
      </c>
      <c r="C178" s="181" t="str">
        <f ca="1">IF(ISERROR(IF($X$1=1,(VLOOKUP(B178,'X1'!$B:$AZ,47,FALSE)),IF($X$1=2,(VLOOKUP(B178,'X2'!$B:$AZ,47,FALSE)),IF($X$1=3,(VLOOKUP(B178,'X3'!$B:$AZ,47,FALSE)),IF($X$1=4,(VLOOKUP(B178,'X4'!$B:$AZ,47,FALSE)),IF($X$1=5,(VLOOKUP(B178,'X5'!$B:$AZ,47,FALSE)),IF($X$1=6,(VLOOKUP(B178,'X6'!$B:$AZ,47,FALSE)),IF($X$1=7,(VLOOKUP(B178,'X7'!$B:$AZ,47,FALSE)),IF($X$1=8,(VLOOKUP(B178,'X8'!$B:$AZ,47,FALSE)),IF($X$1=9,(VLOOKUP(B178,'X9'!$B:$AZ,47,FALSE)),IF($X$1=10,(VLOOKUP(B178,'X10'!$B:$AZ,47,FALSE)),IF($X$1=11,(VLOOKUP(B178,'X11'!$B:$AZ,47,FALSE)),IF($X$1=12,(VLOOKUP(B178,'X12'!$B:$AZ,47,FALSE)),IF($X$1=13,(VLOOKUP(B178,'X13'!$B:$AZ,47,FALSE)),"B"))))))))))))))=TRUE," ",(IF($X$1=1,(VLOOKUP(B178,'X1'!$B:$AZ,47,FALSE)),IF($X$1=2,(VLOOKUP(B178,'X2'!$B:$AZ,47,FALSE)),IF($X$1=3,(VLOOKUP(B178,'X3'!$B:$AZ,47,FALSE)),IF($X$1=4,(VLOOKUP(B178,'X4'!$B:$AZ,47,FALSE)),IF($X$1=5,(VLOOKUP(B178,'X5'!$B:$AZ,47,FALSE)),IF($X$1=6,(VLOOKUP(B178,'X6'!$B:$AZ,47,FALSE)),IF($X$1=7,(VLOOKUP(B178,'X7'!$B:$AZ,47,FALSE)),IF($X$1=8,(VLOOKUP(B178,'X8'!$B:$AZ,47,FALSE)),IF($X$1=9,(VLOOKUP(B178,'X9'!$B:$AZ,47,FALSE)),IF($X$1=10,(VLOOKUP(B178,'X10'!$B:$AZ,47,FALSE)),IF($X$1=11,(VLOOKUP(B178,'X11'!$B:$AZ,47,FALSE)),IF($X$1=12,(VLOOKUP(B178,'X12'!$B:$AZ,47,FALSE)),IF($X$1=13,(VLOOKUP(B178,'X13'!$B:$AZ,47,FALSE)),"B")))))))))))))))</f>
        <v xml:space="preserve"> </v>
      </c>
      <c r="D178" s="181" t="str">
        <f ca="1">IF(ISERROR(IF($X$1=1,(VLOOKUP(B178,'X1'!$B:$AP,41,FALSE)),IF($X$1=2,(VLOOKUP(B178,'X2'!$B:$AP,41,FALSE)),IF($X$1=3,(VLOOKUP(B178,'X3'!$B:$AP,41,FALSE)),IF($X$1=4,(VLOOKUP(B178,'X4'!$B:$AP,41,FALSE)),IF($X$1=5,(VLOOKUP(B178,'X5'!$B:$AP,41,FALSE)),IF($X$1=6,(VLOOKUP(B178,'X6'!$B:$AP,41,FALSE)),IF($X$1=7,(VLOOKUP(B178,'X7'!$B:$AP,41,FALSE)),IF($X$1=8,(VLOOKUP(B178,'X8'!$B:$AP,41,FALSE)),IF($X$1=9,(VLOOKUP(B178,'X9'!$B:$AP,41,FALSE)),IF($X$1=10,(VLOOKUP(B178,'X10'!$B:$AP,41,FALSE)),IF($X$1=11,(VLOOKUP(B178,'X11'!$B:$AP,41,FALSE)),IF($X$1=12,(VLOOKUP(B178,'X12'!$B:$AP,41,FALSE)),IF($X$1=13,(VLOOKUP(B178,'X13'!$B:$AP,41,FALSE)),"B"))))))))))))))=TRUE," ",(IF($X$1=1,(VLOOKUP(B178,'X1'!$B:$AP,41,FALSE)),IF($X$1=2,(VLOOKUP(B178,'X2'!$B:$AP,41,FALSE)),IF($X$1=3,(VLOOKUP(B178,'X3'!$B:$AP,41,FALSE)),IF($X$1=4,(VLOOKUP(B178,'X4'!$B:$AP,41,FALSE)),IF($X$1=5,(VLOOKUP(B178,'X5'!$B:$AP,41,FALSE)),IF($X$1=6,(VLOOKUP(B178,'X6'!$B:$AP,41,FALSE)),IF($X$1=7,(VLOOKUP(B178,'X7'!$B:$AP,41,FALSE)),IF($X$1=8,(VLOOKUP(B178,'X8'!$B:$AP,41,FALSE)),IF($X$1=9,(VLOOKUP(B178,'X9'!$B:$AP,41,FALSE)),IF($X$1=10,(VLOOKUP(B178,'X10'!$B:$AP,41,FALSE)),IF($X$1=11,(VLOOKUP(B178,'X11'!$B:$AP,41,FALSE)),IF($X$1=12,(VLOOKUP(B178,'X12'!$B:$AP,41,FALSE)),IF($X$1=13,(VLOOKUP(B178,'X13'!$B:$AP,41,FALSE)),"B")))))))))))))))</f>
        <v xml:space="preserve"> </v>
      </c>
      <c r="E178" s="182" t="str">
        <f ca="1">IF(ISERROR(IF($X$1=1,(VLOOKUP(B178,'X1'!$B:$AP,7,FALSE)),IF($X$1=2,(VLOOKUP(B178,'X2'!$B:$AP,7,FALSE)),IF($X$1=3,(VLOOKUP(B178,'X3'!$B:$AP,7,FALSE)),IF($X$1=4,(VLOOKUP(B178,'X4'!$B:$AP,7,FALSE)),IF($X$1=5,(VLOOKUP(B178,'X5'!$B:$AP,7,FALSE)),IF($X$1=6,(VLOOKUP(B178,'X6'!$B:$AP,7,FALSE)),IF($X$1=7,(VLOOKUP(B178,'X7'!$B:$AP,7,FALSE)),IF($X$1=8,(VLOOKUP(B178,'X8'!$B:$AP,7,FALSE)),IF($X$1=9,(VLOOKUP(B178,'X9'!$B:$AP,7,FALSE)),IF($X$1=10,(VLOOKUP(B178,'X10'!$B:$AP,7,FALSE)),IF($X$1=11,(VLOOKUP(B178,'X11'!$B:$AP,7,FALSE)),IF($X$1=12,(VLOOKUP(B178,'X12'!$B:$AP,7,FALSE)),IF($X$1=13,(VLOOKUP(B178,'X13'!$B:$AP,7,FALSE)),"B"))))))))))))))=TRUE," ",(IF($X$1=1,(VLOOKUP(B178,'X1'!$B:$AP,7,FALSE)),IF($X$1=2,(VLOOKUP(B178,'X2'!$B:$AP,7,FALSE)),IF($X$1=3,(VLOOKUP(B178,'X3'!$B:$AP,7,FALSE)),IF($X$1=4,(VLOOKUP(B178,'X4'!$B:$AP,7,FALSE)),IF($X$1=5,(VLOOKUP(B178,'X5'!$B:$AP,7,FALSE)),IF($X$1=6,(VLOOKUP(B178,'X6'!$B:$AP,7,FALSE)),IF($X$1=7,(VLOOKUP(B178,'X7'!$B:$AP,7,FALSE)),IF($X$1=8,(VLOOKUP(B178,'X8'!$B:$AP,7,FALSE)),IF($X$1=9,(VLOOKUP(B178,'X9'!$B:$AP,7,FALSE)),IF($X$1=10,(VLOOKUP(B178,'X10'!$B:$AP,7,FALSE)),IF($X$1=11,(VLOOKUP(B178,'X11'!$B:$AP,7,FALSE)),IF($X$1=12,(VLOOKUP(B178,'X12'!$B:$AP,7,FALSE)),IF($X$1=13,(VLOOKUP(B178,'X13'!$B:$AP,7,FALSE)),"B")))))))))))))))</f>
        <v xml:space="preserve"> </v>
      </c>
      <c r="F178" s="182" t="str">
        <f ca="1">IF(ISERROR(IF((IF($X$1=1,(VLOOKUP(B178,'X1'!$B:$AO,6,FALSE)),(IF($X$1=2,(VLOOKUP(B178,'X2'!$B:$AO,6,FALSE)),(IF($X$1=3,(VLOOKUP(B178,'X3'!$B:$AO,6,FALSE)),(IF($X$1=4,(VLOOKUP(B178,'X4'!$B:$AO,6,FALSE)),(IF($X$1=5,(VLOOKUP(B178,'X5'!$B:$AO,6,FALSE)),(IF($X$1=6,(VLOOKUP(B178,'X6'!$B:$AO,6,FALSE)),(IF($X$1=7,(VLOOKUP(B178,'X7'!$B:$AO,6,FALSE)),(IF($X$1=8,(VLOOKUP(B178,'X8'!$B:$AO,6,FALSE)),(IF($X$1=9,(VLOOKUP(B178,'X9'!$B:$AO,6,FALSE)),(IF($X$1=10,(VLOOKUP(B178,'X10'!$B:$AO,6,FALSE)),(IF($X$1=11,(VLOOKUP(B178,'X11'!$B:$AO,6,FALSE)),(IF($X$1=12,(VLOOKUP(B178,'X12'!$B:$AO,6,FALSE)),(VLOOKUP(B178,'X13'!$B:$AO,6,FALSE))))))))))))))))))))))))))=$V$1," ",(IF($X$1=1,(VLOOKUP(B178,'X1'!$B:$AO,6,FALSE)),(IF($X$1=2,(VLOOKUP(B178,'X2'!$B:$AO,6,FALSE)),(IF($X$1=3,(VLOOKUP(B178,'X3'!$B:$AO,6,FALSE)),(IF($X$1=4,(VLOOKUP(B178,'X4'!$B:$AO,6,FALSE)),(IF($X$1=5,(VLOOKUP(B178,'X5'!$B:$AO,6,FALSE)),(IF($X$1=6,(VLOOKUP(B178,'X6'!$B:$AO,6,FALSE)),(IF($X$1=7,(VLOOKUP(B178,'X7'!$B:$AO,6,FALSE)),(IF($X$1=8,(VLOOKUP(B178,'X8'!$B:$AO,6,FALSE)),(IF($X$1=9,(VLOOKUP(B178,'X9'!$B:$AO,6,FALSE)),(IF($X$1=10,(VLOOKUP(B178,'X10'!$B:$AO,6,FALSE)),(IF($X$1=11,(VLOOKUP(B178,'X11'!$B:$AO,6,FALSE)),(IF($X$1=12,(VLOOKUP(B178,'X12'!$B:$AO,6,FALSE)),(VLOOKUP(B178,'X13'!$B:$AO,6,FALSE))))))))))))))))))))))))))))=TRUE," ",(IF((IF($X$1=1,(VLOOKUP(B178,'X1'!$B:$AO,6,FALSE)),(IF($X$1=2,(VLOOKUP(B178,'X2'!$B:$AO,6,FALSE)),(IF($X$1=3,(VLOOKUP(B178,'X3'!$B:$AO,6,FALSE)),(IF($X$1=4,(VLOOKUP(B178,'X4'!$B:$AO,6,FALSE)),(IF($X$1=5,(VLOOKUP(B178,'X5'!$B:$AO,6,FALSE)),(IF($X$1=6,(VLOOKUP(B178,'X6'!$B:$AO,6,FALSE)),(IF($X$1=7,(VLOOKUP(B178,'X7'!$B:$AO,6,FALSE)),(IF($X$1=8,(VLOOKUP(B178,'X8'!$B:$AO,6,FALSE)),(IF($X$1=9,(VLOOKUP(B178,'X9'!$B:$AO,6,FALSE)),(IF($X$1=10,(VLOOKUP(B178,'X10'!$B:$AO,6,FALSE)),(IF($X$1=11,(VLOOKUP(B178,'X11'!$B:$AO,6,FALSE)),(IF($X$1=12,(VLOOKUP(B178,'X12'!$B:$AO,6,FALSE)),(VLOOKUP(B178,'X13'!$B:$AO,6,FALSE))))))))))))))))))))))))))=$V$1," ",(IF($X$1=1,(VLOOKUP(B178,'X1'!$B:$AO,6,FALSE)),(IF($X$1=2,(VLOOKUP(B178,'X2'!$B:$AO,6,FALSE)),(IF($X$1=3,(VLOOKUP(B178,'X3'!$B:$AO,6,FALSE)),(IF($X$1=4,(VLOOKUP(B178,'X4'!$B:$AO,6,FALSE)),(IF($X$1=5,(VLOOKUP(B178,'X5'!$B:$AO,6,FALSE)),(IF($X$1=6,(VLOOKUP(B178,'X6'!$B:$AO,6,FALSE)),(IF($X$1=7,(VLOOKUP(B178,'X7'!$B:$AO,6,FALSE)),(IF($X$1=8,(VLOOKUP(B178,'X8'!$B:$AO,6,FALSE)),(IF($X$1=9,(VLOOKUP(B178,'X9'!$B:$AO,6,FALSE)),(IF($X$1=10,(VLOOKUP(B178,'X10'!$B:$AO,6,FALSE)),(IF($X$1=11,(VLOOKUP(B178,'X11'!$B:$AO,6,FALSE)),(IF($X$1=12,(VLOOKUP(B178,'X12'!$B:$AO,6,FALSE)),(VLOOKUP(B178,'X13'!$B:$AO,6,FALSE)))))))))))))))))))))))))))))</f>
        <v xml:space="preserve"> </v>
      </c>
      <c r="G178" s="182" t="str">
        <f ca="1">IF(ISERROR(IF($X$1=1,(VLOOKUP(B178,'X1'!$B:$AZ,44,FALSE)),IF($X$1=2,(VLOOKUP(B178,'X2'!$B:$AZ,44,FALSE)),IF($X$1=3,(VLOOKUP(B178,'X3'!$B:$AZ,44,FALSE)),IF($X$1=4,(VLOOKUP(B178,'X4'!$B:$AZ,44,FALSE)),IF($X$1=5,(VLOOKUP(B178,'X5'!$B:$AZ,44,FALSE)),IF($X$1=6,(VLOOKUP(B178,'X6'!$B:$AZ,44,FALSE)),IF($X$1=7,(VLOOKUP(B178,'X7'!$B:$AZ,44,FALSE)),IF($X$1=8,(VLOOKUP(B178,'X8'!$B:$AZ,44,FALSE)),IF($X$1=9,(VLOOKUP(B178,'X9'!$B:$AZ,44,FALSE)),IF($X$1=10,(VLOOKUP(B178,'X10'!$B:$AZ,44,FALSE)),IF($X$1=11,(VLOOKUP(B178,'X11'!$B:$AZ,44,FALSE)),IF($X$1=12,(VLOOKUP(B178,'X12'!$B:$AZ,44,FALSE)),IF($X$1=13,(VLOOKUP(B178,'X13'!$B:$AZ,44,FALSE)),"B"))))))))))))))=TRUE," ",(IF($X$1=1,(VLOOKUP(B178,'X1'!$B:$AZ,44,FALSE)),IF($X$1=2,(VLOOKUP(B178,'X2'!$B:$AZ,44,FALSE)),IF($X$1=3,(VLOOKUP(B178,'X3'!$B:$AZ,44,FALSE)),IF($X$1=4,(VLOOKUP(B178,'X4'!$B:$AZ,44,FALSE)),IF($X$1=5,(VLOOKUP(B178,'X5'!$B:$AZ,44,FALSE)),IF($X$1=6,(VLOOKUP(B178,'X6'!$B:$AZ,44,FALSE)),IF($X$1=7,(VLOOKUP(B178,'X7'!$B:$AZ,44,FALSE)),IF($X$1=8,(VLOOKUP(B178,'X8'!$B:$AZ,44,FALSE)),IF($X$1=9,(VLOOKUP(B178,'X9'!$B:$AZ,44,FALSE)),IF($X$1=10,(VLOOKUP(B178,'X10'!$B:$AZ,44,FALSE)),IF($X$1=11,(VLOOKUP(B178,'X11'!$B:$AZ,44,FALSE)),IF($X$1=12,(VLOOKUP(B178,'X12'!$B:$AZ,44,FALSE)),IF($X$1=13,(VLOOKUP(B178,'X13'!$B:$AZ,44,FALSE)),"B")))))))))))))))</f>
        <v xml:space="preserve"> </v>
      </c>
      <c r="H178" s="182" t="str">
        <f ca="1">IF(ISERROR(IF($X$1=1,(VLOOKUP(B178,'X1'!$B:$AZ,8,FALSE)),IF($X$1=2,(VLOOKUP(B178,'X2'!$B:$AZ,8,FALSE)),IF($X$1=3,(VLOOKUP(B178,'X3'!$B:$AZ,8,FALSE)),IF($X$1=4,(VLOOKUP(B178,'X4'!$B:$AZ,8,FALSE)),IF($X$1=5,(VLOOKUP(B178,'X5'!$B:$AZ,8,FALSE)),IF($X$1=6,(VLOOKUP(B178,'X6'!$B:$AZ,8,FALSE)),IF($X$1=7,(VLOOKUP(B178,'X7'!$B:$AZ,8,FALSE)),IF($X$1=8,(VLOOKUP(B178,'X8'!$B:$AZ,8,FALSE)),IF($X$1=9,(VLOOKUP(B178,'X9'!$B:$AZ,8,FALSE)),IF($X$1=10,(VLOOKUP(B178,'X10'!$B:$AZ,8,FALSE)),IF($X$1=11,(VLOOKUP(B178,'X11'!$B:$AZ,8,FALSE)),IF($X$1=12,(VLOOKUP(B178,'X12'!$B:$AZ,8,FALSE)),IF($X$1=13,(VLOOKUP(B178,'X13'!$B:$AZ,8,FALSE)),"B"))))))))))))))=TRUE," ",(IF($X$1=1,(VLOOKUP(B178,'X1'!$B:$AZ,8,FALSE)),IF($X$1=2,(VLOOKUP(B178,'X2'!$B:$AZ,8,FALSE)),IF($X$1=3,(VLOOKUP(B178,'X3'!$B:$AZ,8,FALSE)),IF($X$1=4,(VLOOKUP(B178,'X4'!$B:$AZ,8,FALSE)),IF($X$1=5,(VLOOKUP(B178,'X5'!$B:$AZ,8,FALSE)),IF($X$1=6,(VLOOKUP(B178,'X6'!$B:$AZ,8,FALSE)),IF($X$1=7,(VLOOKUP(B178,'X7'!$B:$AZ,8,FALSE)),IF($X$1=8,(VLOOKUP(B178,'X8'!$B:$AZ,8,FALSE)),IF($X$1=9,(VLOOKUP(B178,'X9'!$B:$AZ,8,FALSE)),IF($X$1=10,(VLOOKUP(B178,'X10'!$B:$AZ,8,FALSE)),IF($X$1=11,(VLOOKUP(B178,'X11'!$B:$AZ,8,FALSE)),IF($X$1=12,(VLOOKUP(B178,'X12'!$B:$AZ,8,FALSE)),IF($X$1=13,(VLOOKUP(B178,'X13'!$B:$AZ,8,FALSE)),"B")))))))))))))))</f>
        <v xml:space="preserve"> </v>
      </c>
      <c r="I178" s="183" t="str">
        <f ca="1">IF(ISERROR(IF($X$1=1,(VLOOKUP(B178,'X1'!$B:$AZ,2,FALSE)),IF($X$1=2,(VLOOKUP(B178,'X2'!$B:$AZ,2,FALSE)),IF($X$1=3,(VLOOKUP(B178,'X3'!$B:$AZ,2,FALSE)),IF($X$1=4,(VLOOKUP(B178,'X4'!$B:$AZ,2,FALSE)),IF($X$1=5,(VLOOKUP(B178,'X5'!$B:$AZ,2,FALSE)),IF($X$1=6,(VLOOKUP(B178,'X6'!$B:$AZ,2,FALSE)),IF($X$1=7,(VLOOKUP(B178,'X7'!$B:$AZ,2,FALSE)),IF($X$1=8,(VLOOKUP(B178,'X8'!$B:$AZ,2,FALSE)),IF($X$1=9,(VLOOKUP(B178,'X9'!$B:$AZ,2,FALSE)),IF($X$1=10,(VLOOKUP(B178,'X10'!$B:$AZ,2,FALSE)),IF($X$1=11,(VLOOKUP(B178,'X11'!$B:$AZ,2,FALSE)),IF($X$1=12,(VLOOKUP(B178,'X12'!$B:$AZ,2,FALSE)),IF($X$1=13,(VLOOKUP(B178,'X13'!$B:$AZ,2,FALSE)),"B"))))))))))))))=TRUE," ",(IF($X$1=1,(VLOOKUP(B178,'X1'!$B:$AZ,2,FALSE)),IF($X$1=2,(VLOOKUP(B178,'X2'!$B:$AZ,2,FALSE)),IF($X$1=3,(VLOOKUP(B178,'X3'!$B:$AZ,2,FALSE)),IF($X$1=4,(VLOOKUP(B178,'X4'!$B:$AZ,2,FALSE)),IF($X$1=5,(VLOOKUP(B178,'X5'!$B:$AZ,2,FALSE)),IF($X$1=6,(VLOOKUP(B178,'X6'!$B:$AZ,2,FALSE)),IF($X$1=7,(VLOOKUP(B178,'X7'!$B:$AZ,2,FALSE)),IF($X$1=8,(VLOOKUP(B178,'X8'!$B:$AZ,2,FALSE)),IF($X$1=9,(VLOOKUP(B178,'X9'!$B:$AZ,2,FALSE)),IF($X$1=10,(VLOOKUP(B178,'X10'!$B:$AZ,2,FALSE)),IF($X$1=11,(VLOOKUP(B178,'X11'!$B:$AZ,2,FALSE)),IF($X$1=12,(VLOOKUP(B178,'X12'!$B:$AZ,2,FALSE)),IF($X$1=13,(VLOOKUP(B178,'X13'!$B:$AZ,2,FALSE)),"B")))))))))))))))</f>
        <v xml:space="preserve"> </v>
      </c>
      <c r="J178" s="183" t="str">
        <f ca="1">IF(ISERROR(IF($X$1=1,(VLOOKUP(B178,'X1'!$B:$AZ,3,FALSE)),IF($X$1=2,(VLOOKUP(B178,'X2'!$B:$AZ,3,FALSE)),IF($X$1=3,(VLOOKUP(B178,'X3'!$B:$AZ,3,FALSE)),IF($X$1=4,(VLOOKUP(B178,'X4'!$B:$AZ,3,FALSE)),IF($X$1=5,(VLOOKUP(B178,'X5'!$B:$AZ,3,FALSE)),IF($X$1=6,(VLOOKUP(B178,'X6'!$B:$AZ,3,FALSE)),IF($X$1=7,(VLOOKUP(B178,'X7'!$B:$AZ,3,FALSE)),IF($X$1=8,(VLOOKUP(B178,'X8'!$B:$AZ,3,FALSE)),IF($X$1=9,(VLOOKUP(B178,'X9'!$B:$AZ,3,FALSE)),IF($X$1=10,(VLOOKUP(B178,'X10'!$B:$AZ,3,FALSE)),IF($X$1=11,(VLOOKUP(B178,'X11'!$B:$AZ,3,FALSE)),IF($X$1=12,(VLOOKUP(B178,'X12'!$B:$AZ,3,FALSE)),IF($X$1=13,(VLOOKUP(B178,'X13'!$B:$AZ,3,FALSE)),"B"))))))))))))))=TRUE," ",(IF($X$1=1,(VLOOKUP(B178,'X1'!$B:$AZ,3,FALSE)),IF($X$1=2,(VLOOKUP(B178,'X2'!$B:$AZ,3,FALSE)),IF($X$1=3,(VLOOKUP(B178,'X3'!$B:$AZ,3,FALSE)),IF($X$1=4,(VLOOKUP(B178,'X4'!$B:$AZ,3,FALSE)),IF($X$1=5,(VLOOKUP(B178,'X5'!$B:$AZ,3,FALSE)),IF($X$1=6,(VLOOKUP(B178,'X6'!$B:$AZ,3,FALSE)),IF($X$1=7,(VLOOKUP(B178,'X7'!$B:$AZ,3,FALSE)),IF($X$1=8,(VLOOKUP(B178,'X8'!$B:$AZ,3,FALSE)),IF($X$1=9,(VLOOKUP(B178,'X9'!$B:$AZ,3,FALSE)),IF($X$1=10,(VLOOKUP(B178,'X10'!$B:$AZ,3,FALSE)),IF($X$1=11,(VLOOKUP(B178,'X11'!$B:$AZ,3,FALSE)),IF($X$1=12,(VLOOKUP(B178,'X12'!$B:$AZ,3,FALSE)),IF($X$1=13,(VLOOKUP(B178,'X13'!$B:$AZ,3,FALSE)),"B")))))))))))))))</f>
        <v xml:space="preserve"> </v>
      </c>
      <c r="K178" s="183" t="str">
        <f ca="1">IF(ISERROR(IF($X$1=1,(VLOOKUP(B178,'X1'!$B:$AZ,5,FALSE)),IF($X$1=2,(VLOOKUP(B178,'X2'!$B:$AZ,5,FALSE)),IF($X$1=3,(VLOOKUP(B178,'X3'!$B:$AZ,5,FALSE)),IF($X$1=4,(VLOOKUP(B178,'X4'!$B:$AZ,5,FALSE)),IF($X$1=5,(VLOOKUP(B178,'X5'!$B:$AZ,5,FALSE)),IF($X$1=6,(VLOOKUP(B178,'X6'!$B:$AZ,5,FALSE)),IF($X$1=7,(VLOOKUP(B178,'X7'!$B:$AZ,5,FALSE)),IF($X$1=8,(VLOOKUP(B178,'X8'!$B:$AZ,5,FALSE)),IF($X$1=9,(VLOOKUP(B178,'X9'!$B:$AZ,5,FALSE)),IF($X$1=10,(VLOOKUP(B178,'X10'!$B:$AZ,5,FALSE)),IF($X$1=11,(VLOOKUP(B178,'X11'!$B:$AZ,5,FALSE)),IF($X$1=12,(VLOOKUP(B178,'X12'!$B:$AZ,5,FALSE)),IF($X$1=13,(VLOOKUP(B178,'X13'!$B:$AZ,5,FALSE)),"B"))))))))))))))=TRUE," ",(IF($X$1=1,(VLOOKUP(B178,'X1'!$B:$AZ,5,FALSE)),IF($X$1=2,(VLOOKUP(B178,'X2'!$B:$AZ,5,FALSE)),IF($X$1=3,(VLOOKUP(B178,'X3'!$B:$AZ,5,FALSE)),IF($X$1=4,(VLOOKUP(B178,'X4'!$B:$AZ,5,FALSE)),IF($X$1=5,(VLOOKUP(B178,'X5'!$B:$AZ,5,FALSE)),IF($X$1=6,(VLOOKUP(B178,'X6'!$B:$AZ,5,FALSE)),IF($X$1=7,(VLOOKUP(B178,'X7'!$B:$AZ,5,FALSE)),IF($X$1=8,(VLOOKUP(B178,'X8'!$B:$AZ,5,FALSE)),IF($X$1=9,(VLOOKUP(B178,'X9'!$B:$AZ,5,FALSE)),IF($X$1=10,(VLOOKUP(B178,'X10'!$B:$AZ,5,FALSE)),IF($X$1=11,(VLOOKUP(B178,'X11'!$B:$AZ,5,FALSE)),IF($X$1=12,(VLOOKUP(B178,'X12'!$B:$AZ,5,FALSE)),IF($X$1=13,(VLOOKUP(B178,'X13'!$B:$AZ,5,FALSE)),"B")))))))))))))))</f>
        <v xml:space="preserve"> </v>
      </c>
      <c r="L178" s="184" t="str">
        <f ca="1">IF(ISERROR(IF($X$1=1,(VLOOKUP(B178,'X1'!$B:$AZ,9,FALSE)),IF($X$1=2,(VLOOKUP(B178,'X2'!$B:$AZ,9,FALSE)),IF($X$1=3,(VLOOKUP(B178,'X3'!$B:$AZ,9,FALSE)),IF($X$1=4,(VLOOKUP(B178,'X4'!$B:$AZ,9,FALSE)),IF($X$1=5,(VLOOKUP(B178,'X5'!$B:$AZ,9,FALSE)),IF($X$1=6,(VLOOKUP(B178,'X6'!$B:$AZ,9,FALSE)),IF($X$1=7,(VLOOKUP(B178,'X7'!$B:$AZ,9,FALSE)),IF($X$1=8,(VLOOKUP(B178,'X8'!$B:$AZ,9,FALSE)),IF($X$1=9,(VLOOKUP(B178,'X9'!$B:$AZ,9,FALSE)),IF($X$1=10,(VLOOKUP(B178,'X10'!$B:$AZ,9,FALSE)),IF($X$1=11,(VLOOKUP(B178,'X11'!$B:$AZ,9,FALSE)),IF($X$1=12,(VLOOKUP(B178,'X12'!$B:$AZ,9,FALSE)),IF($X$1=13,(VLOOKUP(B178,'X13'!$B:$AZ,9,FALSE)),"B"))))))))))))))=TRUE," ",(IF($X$1=1,(VLOOKUP(B178,'X1'!$B:$AZ,9,FALSE)),IF($X$1=2,(VLOOKUP(B178,'X2'!$B:$AZ,9,FALSE)),IF($X$1=3,(VLOOKUP(B178,'X3'!$B:$AZ,9,FALSE)),IF($X$1=4,(VLOOKUP(B178,'X4'!$B:$AZ,9,FALSE)),IF($X$1=5,(VLOOKUP(B178,'X5'!$B:$AZ,9,FALSE)),IF($X$1=6,(VLOOKUP(B178,'X6'!$B:$AZ,9,FALSE)),IF($X$1=7,(VLOOKUP(B178,'X7'!$B:$AZ,9,FALSE)),IF($X$1=8,(VLOOKUP(B178,'X8'!$B:$AZ,9,FALSE)),IF($X$1=9,(VLOOKUP(B178,'X9'!$B:$AZ,9,FALSE)),IF($X$1=10,(VLOOKUP(B178,'X10'!$B:$AZ,9,FALSE)),IF($X$1=11,(VLOOKUP(B178,'X11'!$B:$AZ,9,FALSE)),IF($X$1=12,(VLOOKUP(B178,'X12'!$B:$AZ,9,FALSE)),IF($X$1=13,(VLOOKUP(B178,'X13'!$B:$AZ,9,FALSE)),"B")))))))))))))))</f>
        <v xml:space="preserve"> </v>
      </c>
      <c r="M178" s="184" t="str">
        <f ca="1">IF(ISERROR(IF($X$1=1,(VLOOKUP(B178,'X1'!$B:$AZ,10,FALSE)),IF($X$1=2,(VLOOKUP(B178,'X2'!$B:$AZ,10,FALSE)),IF($X$1=3,(VLOOKUP(B178,'X3'!$B:$AZ,10,FALSE)),IF($X$1=4,(VLOOKUP(B178,'X4'!$B:$AZ,10,FALSE)),IF($X$1=5,(VLOOKUP(B178,'X5'!$B:$AZ,10,FALSE)),IF($X$1=6,(VLOOKUP(B178,'X6'!$B:$AZ,10,FALSE)),IF($X$1=7,(VLOOKUP(B178,'X7'!$B:$AZ,10,FALSE)),IF($X$1=8,(VLOOKUP(B178,'X8'!$B:$AZ,10,FALSE)),IF($X$1=9,(VLOOKUP(B178,'X9'!$B:$AZ,10,FALSE)),IF($X$1=10,(VLOOKUP(B178,'X10'!$B:$AZ,10,FALSE)),IF($X$1=11,(VLOOKUP(B178,'X11'!$B:$AZ,10,FALSE)),IF($X$1=12,(VLOOKUP(B178,'X12'!$B:$AZ,10,FALSE)),IF($X$1=13,(VLOOKUP(B178,'X13'!$B:$AZ,10,FALSE)),"B"))))))))))))))=TRUE," ",(IF($X$1=1,(VLOOKUP(B178,'X1'!$B:$AZ,10,FALSE)),IF($X$1=2,(VLOOKUP(B178,'X2'!$B:$AZ,10,FALSE)),IF($X$1=3,(VLOOKUP(B178,'X3'!$B:$AZ,10,FALSE)),IF($X$1=4,(VLOOKUP(B178,'X4'!$B:$AZ,10,FALSE)),IF($X$1=5,(VLOOKUP(B178,'X5'!$B:$AZ,10,FALSE)),IF($X$1=6,(VLOOKUP(B178,'X6'!$B:$AZ,10,FALSE)),IF($X$1=7,(VLOOKUP(B178,'X7'!$B:$AZ,10,FALSE)),IF($X$1=8,(VLOOKUP(B178,'X8'!$B:$AZ,10,FALSE)),IF($X$1=9,(VLOOKUP(B178,'X9'!$B:$AZ,10,FALSE)),IF($X$1=10,(VLOOKUP(B178,'X10'!$B:$AZ,10,FALSE)),IF($X$1=11,(VLOOKUP(B178,'X11'!$B:$AZ,10,FALSE)),IF($X$1=12,(VLOOKUP(B178,'X12'!$B:$AZ,10,FALSE)),IF($X$1=13,(VLOOKUP(B178,'X13'!$B:$AZ,10,FALSE)),"B")))))))))))))))</f>
        <v xml:space="preserve"> </v>
      </c>
      <c r="N178" s="185" t="str">
        <f ca="1">IF(ISERROR(IF($X$1=1,(VLOOKUP(B178,'X1'!$B:$AZ,45,FALSE)),IF($X$1=2,(VLOOKUP(B178,'X2'!$B:$AZ,45,FALSE)),IF($X$1=3,(VLOOKUP(B178,'X3'!$B:$AZ,45,FALSE)),IF($X$1=4,(VLOOKUP(B178,'X4'!$B:$AZ,45,FALSE)),IF($X$1=5,(VLOOKUP(B178,'X5'!$B:$AZ,45,FALSE)),IF($X$1=6,(VLOOKUP(B178,'X6'!$B:$AZ,45,FALSE)),IF($X$1=7,(VLOOKUP(B178,'X7'!$B:$AZ,45,FALSE)),IF($X$1=8,(VLOOKUP(B178,'X8'!$B:$AZ,45,FALSE)),IF($X$1=9,(VLOOKUP(B178,'X9'!$B:$AZ,45,FALSE)),IF($X$1=10,(VLOOKUP(B178,'X10'!$B:$AZ,45,FALSE)),IF($X$1=11,(VLOOKUP(B178,'X11'!$B:$AZ,45,FALSE)),IF($X$1=12,(VLOOKUP(B178,'X12'!$B:$AZ,45,FALSE)),IF($X$1=13,(VLOOKUP(B178,'X13'!$B:$AZ,45,FALSE)),"B"))))))))))))))=TRUE," ",(IF($X$1=1,(VLOOKUP(B178,'X1'!$B:$AZ,45,FALSE)),IF($X$1=2,(VLOOKUP(B178,'X2'!$B:$AZ,45,FALSE)),IF($X$1=3,(VLOOKUP(B178,'X3'!$B:$AZ,45,FALSE)),IF($X$1=4,(VLOOKUP(B178,'X4'!$B:$AZ,45,FALSE)),IF($X$1=5,(VLOOKUP(B178,'X5'!$B:$AZ,45,FALSE)),IF($X$1=6,(VLOOKUP(B178,'X6'!$B:$AZ,45,FALSE)),IF($X$1=7,(VLOOKUP(B178,'X7'!$B:$AZ,45,FALSE)),IF($X$1=8,(VLOOKUP(B178,'X8'!$B:$AZ,45,FALSE)),IF($X$1=9,(VLOOKUP(B178,'X9'!$B:$AZ,45,FALSE)),IF($X$1=10,(VLOOKUP(B178,'X10'!$B:$AZ,45,FALSE)),IF($X$1=11,(VLOOKUP(B178,'X11'!$B:$AZ,45,FALSE)),IF($X$1=12,(VLOOKUP(B178,'X12'!$B:$AZ,45,FALSE)),IF($X$1=13,(VLOOKUP(B178,'X13'!$B:$AZ,45,FALSE)),"B")))))))))))))))</f>
        <v xml:space="preserve"> </v>
      </c>
      <c r="O178" s="184" t="str">
        <f ca="1">IF(ISERROR(IF($X$1=1,(VLOOKUP(B178,'X1'!$B:$AZ,11,FALSE)),IF($X$1=2,(VLOOKUP(B178,'X2'!$B:$AZ,11,FALSE)),IF($X$1=3,(VLOOKUP(B178,'X3'!$B:$AZ,11,FALSE)),IF($X$1=4,(VLOOKUP(B178,'X4'!$B:$AZ,11,FALSE)),IF($X$1=5,(VLOOKUP(B178,'X5'!$B:$AZ,11,FALSE)),IF($X$1=6,(VLOOKUP(B178,'X6'!$B:$AZ,11,FALSE)),IF($X$1=7,(VLOOKUP(B178,'X7'!$B:$AZ,11,FALSE)),IF($X$1=8,(VLOOKUP(B178,'X8'!$B:$AZ,11,FALSE)),IF($X$1=9,(VLOOKUP(B178,'X9'!$B:$AZ,11,FALSE)),IF($X$1=10,(VLOOKUP(B178,'X10'!$B:$AZ,11,FALSE)),IF($X$1=11,(VLOOKUP(B178,'X11'!$B:$AZ,11,FALSE)),IF($X$1=12,(VLOOKUP(B178,'X12'!$B:$AZ,11,FALSE)),IF($X$1=13,(VLOOKUP(B178,'X13'!$B:$AZ,11,FALSE)),"B"))))))))))))))=TRUE," ",(IF($X$1=1,(VLOOKUP(B178,'X1'!$B:$AZ,11,FALSE)),IF($X$1=2,(VLOOKUP(B178,'X2'!$B:$AZ,11,FALSE)),IF($X$1=3,(VLOOKUP(B178,'X3'!$B:$AZ,11,FALSE)),IF($X$1=4,(VLOOKUP(B178,'X4'!$B:$AZ,11,FALSE)),IF($X$1=5,(VLOOKUP(B178,'X5'!$B:$AZ,11,FALSE)),IF($X$1=6,(VLOOKUP(B178,'X6'!$B:$AZ,11,FALSE)),IF($X$1=7,(VLOOKUP(B178,'X7'!$B:$AZ,11,FALSE)),IF($X$1=8,(VLOOKUP(B178,'X8'!$B:$AZ,11,FALSE)),IF($X$1=9,(VLOOKUP(B178,'X9'!$B:$AZ,11,FALSE)),IF($X$1=10,(VLOOKUP(B178,'X10'!$B:$AZ,11,FALSE)),IF($X$1=11,(VLOOKUP(B178,'X11'!$B:$AZ,11,FALSE)),IF($X$1=12,(VLOOKUP(B178,'X12'!$B:$AZ,11,FALSE)),IF($X$1=13,(VLOOKUP(B178,'X13'!$B:$AZ,11,FALSE)),"B")))))))))))))))</f>
        <v xml:space="preserve"> </v>
      </c>
      <c r="P178" s="184" t="str">
        <f ca="1">IF(ISERROR(IF($X$1=1,(VLOOKUP(B178,'X1'!$B:$AZ,12,FALSE)),IF($X$1=2,(VLOOKUP(B178,'X2'!$B:$AZ,12,FALSE)),IF($X$1=3,(VLOOKUP(B178,'X3'!$B:$AZ,12,FALSE)),IF($X$1=4,(VLOOKUP(B178,'X4'!$B:$AZ,12,FALSE)),IF($X$1=5,(VLOOKUP(B178,'X5'!$B:$AZ,12,FALSE)),IF($X$1=6,(VLOOKUP(B178,'X6'!$B:$AZ,12,FALSE)),IF($X$1=7,(VLOOKUP(B178,'X7'!$B:$AZ,12,FALSE)),IF($X$1=8,(VLOOKUP(B178,'X8'!$B:$AZ,12,FALSE)),IF($X$1=9,(VLOOKUP(B178,'X9'!$B:$AZ,12,FALSE)),IF($X$1=10,(VLOOKUP(B178,'X10'!$B:$AZ,12,FALSE)),IF($X$1=11,(VLOOKUP(B178,'X11'!$B:$AZ,12,FALSE)),IF($X$1=12,(VLOOKUP(B178,'X12'!$B:$AZ,12,FALSE)),IF($X$1=13,(VLOOKUP(B178,'X13'!$B:$AZ,12,FALSE)),"B"))))))))))))))=TRUE," ",(IF($X$1=1,(VLOOKUP(B178,'X1'!$B:$AZ,12,FALSE)),IF($X$1=2,(VLOOKUP(B178,'X2'!$B:$AZ,12,FALSE)),IF($X$1=3,(VLOOKUP(B178,'X3'!$B:$AZ,12,FALSE)),IF($X$1=4,(VLOOKUP(B178,'X4'!$B:$AZ,12,FALSE)),IF($X$1=5,(VLOOKUP(B178,'X5'!$B:$AZ,12,FALSE)),IF($X$1=6,(VLOOKUP(B178,'X6'!$B:$AZ,12,FALSE)),IF($X$1=7,(VLOOKUP(B178,'X7'!$B:$AZ,12,FALSE)),IF($X$1=8,(VLOOKUP(B178,'X8'!$B:$AZ,12,FALSE)),IF($X$1=9,(VLOOKUP(B178,'X9'!$B:$AZ,12,FALSE)),IF($X$1=10,(VLOOKUP(B178,'X10'!$B:$AZ,12,FALSE)),IF($X$1=11,(VLOOKUP(B178,'X11'!$B:$AZ,12,FALSE)),IF($X$1=12,(VLOOKUP(B178,'X12'!$B:$AZ,12,FALSE)),IF($X$1=13,(VLOOKUP(B178,'X13'!$B:$AZ,12,FALSE)),"B")))))))))))))))</f>
        <v xml:space="preserve"> </v>
      </c>
      <c r="Q178" s="185" t="str">
        <f ca="1">IF(ISERROR(IF($X$1=1,(VLOOKUP(B178,'X1'!$B:$AZ,46,FALSE)),IF($X$1=2,(VLOOKUP(B178,'X2'!$B:$AZ,46,FALSE)),IF($X$1=3,(VLOOKUP(B178,'X3'!$B:$AZ,46,FALSE)),IF($X$1=4,(VLOOKUP(B178,'X4'!$B:$AZ,46,FALSE)),IF($X$1=5,(VLOOKUP(B178,'X5'!$B:$AZ,46,FALSE)),IF($X$1=6,(VLOOKUP(B178,'X6'!$B:$AZ,46,FALSE)),IF($X$1=7,(VLOOKUP(B178,'X7'!$B:$AZ,46,FALSE)),IF($X$1=8,(VLOOKUP(B178,'X8'!$B:$AZ,46,FALSE)),IF($X$1=9,(VLOOKUP(B178,'X9'!$B:$AZ,46,FALSE)),IF($X$1=10,(VLOOKUP(B178,'X10'!$B:$AZ,46,FALSE)),IF($X$1=11,(VLOOKUP(B178,'X11'!$B:$AZ,46,FALSE)),IF($X$1=12,(VLOOKUP(B178,'X12'!$B:$AZ,46,FALSE)),IF($X$1=13,(VLOOKUP(B178,'X13'!$B:$AZ,46,FALSE)),"B"))))))))))))))=TRUE," ",(IF($X$1=1,(VLOOKUP(B178,'X1'!$B:$AZ,46,FALSE)),IF($X$1=2,(VLOOKUP(B178,'X2'!$B:$AZ,46,FALSE)),IF($X$1=3,(VLOOKUP(B178,'X3'!$B:$AZ,46,FALSE)),IF($X$1=4,(VLOOKUP(B178,'X4'!$B:$AZ,46,FALSE)),IF($X$1=5,(VLOOKUP(B178,'X5'!$B:$AZ,46,FALSE)),IF($X$1=6,(VLOOKUP(B178,'X6'!$B:$AZ,46,FALSE)),IF($X$1=7,(VLOOKUP(B178,'X7'!$B:$AZ,46,FALSE)),IF($X$1=8,(VLOOKUP(B178,'X8'!$B:$AZ,46,FALSE)),IF($X$1=9,(VLOOKUP(B178,'X9'!$B:$AZ,46,FALSE)),IF($X$1=10,(VLOOKUP(B178,'X10'!$B:$AZ,46,FALSE)),IF($X$1=11,(VLOOKUP(B178,'X11'!$B:$AZ,46,FALSE)),IF($X$1=12,(VLOOKUP(B178,'X12'!$B:$AZ,46,FALSE)),IF($X$1=13,(VLOOKUP(B178,'X13'!$B:$AZ,46,FALSE)),"B")))))))))))))))</f>
        <v xml:space="preserve"> </v>
      </c>
      <c r="R178" s="185" t="str">
        <f ca="1">IF(ISERROR(IF($X$1=1,(VLOOKUP(B178,'X1'!$B:$AZ,15,FALSE)),IF($X$1=2,(VLOOKUP(B178,'X2'!$B:$AZ,15,FALSE)),IF($X$1=3,(VLOOKUP(B178,'X3'!$B:$AZ,15,FALSE)),IF($X$1=4,(VLOOKUP(B178,'X4'!$B:$AZ,15,FALSE)),IF($X$1=5,(VLOOKUP(B178,'X5'!$B:$AZ,15,FALSE)),IF($X$1=6,(VLOOKUP(B178,'X6'!$B:$AZ,15,FALSE)),IF($X$1=7,(VLOOKUP(B178,'X7'!$B:$AZ,15,FALSE)),IF($X$1=8,(VLOOKUP(B178,'X8'!$B:$AZ,15,FALSE)),IF($X$1=9,(VLOOKUP(B178,'X9'!$B:$AZ,15,FALSE)),IF($X$1=10,(VLOOKUP(B178,'X10'!$B:$AZ,15,FALSE)),IF($X$1=11,(VLOOKUP(B178,'X11'!$B:$AZ,15,FALSE)),IF($X$1=12,(VLOOKUP(B178,'X12'!$B:$AZ,15,FALSE)),IF($X$1=13,(VLOOKUP(B178,'X13'!$B:$AZ,15,FALSE)),"B"))))))))))))))=TRUE," ",(IF($X$1=1,(VLOOKUP(B178,'X1'!$B:$AZ,15,FALSE)),IF($X$1=2,(VLOOKUP(B178,'X2'!$B:$AZ,15,FALSE)),IF($X$1=3,(VLOOKUP(B178,'X3'!$B:$AZ,15,FALSE)),IF($X$1=4,(VLOOKUP(B178,'X4'!$B:$AZ,15,FALSE)),IF($X$1=5,(VLOOKUP(B178,'X5'!$B:$AZ,15,FALSE)),IF($X$1=6,(VLOOKUP(B178,'X6'!$B:$AZ,15,FALSE)),IF($X$1=7,(VLOOKUP(B178,'X7'!$B:$AZ,15,FALSE)),IF($X$1=8,(VLOOKUP(B178,'X8'!$B:$AZ,15,FALSE)),IF($X$1=9,(VLOOKUP(B178,'X9'!$B:$AZ,15,FALSE)),IF($X$1=10,(VLOOKUP(B178,'X10'!$B:$AZ,15,FALSE)),IF($X$1=11,(VLOOKUP(B178,'X11'!$B:$AZ,15,FALSE)),IF($X$1=12,(VLOOKUP(B178,'X12'!$B:$AZ,15,FALSE)),IF($X$1=13,(VLOOKUP(B178,'X13'!$B:$AZ,15,FALSE)),"B")))))))))))))))</f>
        <v xml:space="preserve"> </v>
      </c>
      <c r="S178" s="185" t="str">
        <f ca="1">IF(ISERROR(IF((IF($X$1=1,(VLOOKUP(B178,'X1'!$B:$AZ,14,FALSE)),(IF($X$1=2,(VLOOKUP(B178,'X2'!$B:$AZ,14,FALSE)),(IF($X$1=3,(VLOOKUP(B178,'X3'!$B:$AZ,14,FALSE)),(IF($X$1=4,(VLOOKUP(B178,'X4'!$B:$AZ,14,FALSE)),(IF($X$1=5,(VLOOKUP(B178,'X5'!$B:$AZ,14,FALSE)),(IF($X$1=6,(VLOOKUP(B178,'X6'!$B:$AZ,14,FALSE)),(IF($X$1=7,(VLOOKUP(B178,'X7'!$B:$AZ,14,FALSE)),(IF($X$1=8,(VLOOKUP(B178,'X8'!$B:$AZ,14,FALSE)),(IF($X$1=9,(VLOOKUP(B178,'X9'!$B:$AZ,14,FALSE)),(IF($X$1=10,(VLOOKUP(B178,'X10'!$B:$AZ,14,FALSE)),(IF($X$1=11,(VLOOKUP(B178,'X11'!$B:$AZ,14,FALSE)),(IF($X$1=12,(VLOOKUP(B178,'X12'!$B:$AZ,14,FALSE)),(VLOOKUP(B178,'X13'!$B:$AZ,14,FALSE))))))))))))))))))))))))))=$V$1," ",(IF($X$1=1,(VLOOKUP(B178,'X1'!$B:$AZ,14,FALSE)),(IF($X$1=2,(VLOOKUP(B178,'X2'!$B:$AZ,14,FALSE)),(IF($X$1=3,(VLOOKUP(B178,'X3'!$B:$AZ,14,FALSE)),(IF($X$1=4,(VLOOKUP(B178,'X4'!$B:$AZ,14,FALSE)),(IF($X$1=5,(VLOOKUP(B178,'X5'!$B:$AZ,14,FALSE)),(IF($X$1=6,(VLOOKUP(B178,'X6'!$B:$AZ,14,FALSE)),(IF($X$1=7,(VLOOKUP(B178,'X7'!$B:$AZ,14,FALSE)),(IF($X$1=8,(VLOOKUP(B178,'X8'!$B:$AZ,14,FALSE)),(IF($X$1=9,(VLOOKUP(B178,'X9'!$B:$AZ,14,FALSE)),(IF($X$1=10,(VLOOKUP(B178,'X10'!$B:$AZ,14,FALSE)),(IF($X$1=11,(VLOOKUP(B178,'X11'!$B:$AZ,14,FALSE)),(IF($X$1=12,(VLOOKUP(B178,'X12'!$B:$AZ,14,FALSE)),(VLOOKUP(B178,'X13'!$B:$AZ,14,FALSE))))))))))))))))))))))))))))=TRUE," ",(IF((IF($X$1=1,(VLOOKUP(B178,'X1'!$B:$AZ,14,FALSE)),(IF($X$1=2,(VLOOKUP(B178,'X2'!$B:$AZ,14,FALSE)),(IF($X$1=3,(VLOOKUP(B178,'X3'!$B:$AZ,14,FALSE)),(IF($X$1=4,(VLOOKUP(B178,'X4'!$B:$AZ,14,FALSE)),(IF($X$1=5,(VLOOKUP(B178,'X5'!$B:$AZ,14,FALSE)),(IF($X$1=6,(VLOOKUP(B178,'X6'!$B:$AZ,14,FALSE)),(IF($X$1=7,(VLOOKUP(B178,'X7'!$B:$AZ,14,FALSE)),(IF($X$1=8,(VLOOKUP(B178,'X8'!$B:$AZ,14,FALSE)),(IF($X$1=9,(VLOOKUP(B178,'X9'!$B:$AZ,14,FALSE)),(IF($X$1=10,(VLOOKUP(B178,'X10'!$B:$AZ,14,FALSE)),(IF($X$1=11,(VLOOKUP(B178,'X11'!$B:$AZ,14,FALSE)),(IF($X$1=12,(VLOOKUP(B178,'X12'!$B:$AZ,14,FALSE)),(VLOOKUP(B178,'X13'!$B:$AZ,14,FALSE))))))))))))))))))))))))))=$V$1," ",(IF($X$1=1,(VLOOKUP(B178,'X1'!$B:$AZ,14,FALSE)),(IF($X$1=2,(VLOOKUP(B178,'X2'!$B:$AZ,14,FALSE)),(IF($X$1=3,(VLOOKUP(B178,'X3'!$B:$AZ,14,FALSE)),(IF($X$1=4,(VLOOKUP(B178,'X4'!$B:$AZ,14,FALSE)),(IF($X$1=5,(VLOOKUP(B178,'X5'!$B:$AZ,14,FALSE)),(IF($X$1=6,(VLOOKUP(B178,'X6'!$B:$AZ,14,FALSE)),(IF($X$1=7,(VLOOKUP(B178,'X7'!$B:$AZ,14,FALSE)),(IF($X$1=8,(VLOOKUP(B178,'X8'!$B:$AZ,14,FALSE)),(IF($X$1=9,(VLOOKUP(B178,'X9'!$B:$AZ,14,FALSE)),(IF($X$1=10,(VLOOKUP(B178,'X10'!$B:$AZ,14,FALSE)),(IF($X$1=11,(VLOOKUP(B178,'X11'!$B:$AZ,14,FALSE)),(IF($X$1=12,(VLOOKUP(B178,'X12'!$B:$AZ,14,FALSE)),(VLOOKUP(B178,'X13'!$B:$AZ,14,FALSE)))))))))))))))))))))))))))))</f>
        <v xml:space="preserve"> </v>
      </c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</row>
    <row r="179" spans="1:67" ht="14.1" customHeight="1" x14ac:dyDescent="0.2">
      <c r="A179" s="156" t="s">
        <v>1058</v>
      </c>
      <c r="B179" s="122" t="str">
        <f>IF(ISERROR(IF($U$16=1,(VLOOKUP(A179,$AC$89:$AH$125,2,FALSE)),IF((IF($X$1=1,'X1'!B138,(IF($X$1=2,'X2'!B138,(IF($X$1=3,'X3'!B138,(IF($X$1=4,'X4'!B138,(IF($X$1=5,'X5'!B138,(IF($X$1=6,'X6'!B138,(IF($X$1=7,'X7'!B138,(IF($X$1=8,'X8'!B138,(IF($X$1=9,'X9'!B138,(IF($X$1=10,'X10'!B138,(IF($X$1=11,'X11'!B138,(IF($X$1=12,'X12'!B138,'X13'!B138))))))))))))))))))))))))="","",(IF($X$1=1,'X1'!B138,(IF($X$1=2,'X2'!B138,(IF($X$1=3,'X3'!B138,(IF($X$1=4,'X4'!B138,(IF($X$1=5,'X5'!B138,(IF($X$1=6,'X6'!B138,(IF($X$1=7,'X7'!B138,(IF($X$1=8,'X8'!B138,(IF($X$1=9,'X9'!B138,(IF($X$1=10,'X10'!B138,(IF($X$1=11,'X11'!B138,(IF($X$1=12,'X12'!B138,'X13'!B138)))))))))))))))))))))))))))=TRUE," ",(IF($U$16=1,(VLOOKUP(A179,$AC$89:$AH$125,2,FALSE)),IF((IF($X$1=1,'X1'!B138,(IF($X$1=2,'X2'!B138,(IF($X$1=3,'X3'!B138,(IF($X$1=4,'X4'!B138,(IF($X$1=5,'X5'!B138,(IF($X$1=6,'X6'!B138,(IF($X$1=7,'X7'!B138,(IF($X$1=8,'X8'!B138,(IF($X$1=9,'X9'!B138,(IF($X$1=10,'X10'!B138,(IF($X$1=11,'X11'!B138,(IF($X$1=12,'X12'!B138,'X13'!B138))))))))))))))))))))))))="","",(IF($X$1=1,'X1'!B138,(IF($X$1=2,'X2'!B138,(IF($X$1=3,'X3'!B138,(IF($X$1=4,'X4'!B138,(IF($X$1=5,'X5'!B138,(IF($X$1=6,'X6'!B138,(IF($X$1=7,'X7'!B138,(IF($X$1=8,'X8'!B138,(IF($X$1=9,'X9'!B138,(IF($X$1=10,'X10'!B138,(IF($X$1=11,'X11'!B138,(IF($X$1=12,'X12'!B138,'X13'!B138))))))))))))))))))))))))))))</f>
        <v/>
      </c>
      <c r="C179" s="181" t="str">
        <f ca="1">IF(ISERROR(IF($X$1=1,(VLOOKUP(B179,'X1'!$B:$AZ,47,FALSE)),IF($X$1=2,(VLOOKUP(B179,'X2'!$B:$AZ,47,FALSE)),IF($X$1=3,(VLOOKUP(B179,'X3'!$B:$AZ,47,FALSE)),IF($X$1=4,(VLOOKUP(B179,'X4'!$B:$AZ,47,FALSE)),IF($X$1=5,(VLOOKUP(B179,'X5'!$B:$AZ,47,FALSE)),IF($X$1=6,(VLOOKUP(B179,'X6'!$B:$AZ,47,FALSE)),IF($X$1=7,(VLOOKUP(B179,'X7'!$B:$AZ,47,FALSE)),IF($X$1=8,(VLOOKUP(B179,'X8'!$B:$AZ,47,FALSE)),IF($X$1=9,(VLOOKUP(B179,'X9'!$B:$AZ,47,FALSE)),IF($X$1=10,(VLOOKUP(B179,'X10'!$B:$AZ,47,FALSE)),IF($X$1=11,(VLOOKUP(B179,'X11'!$B:$AZ,47,FALSE)),IF($X$1=12,(VLOOKUP(B179,'X12'!$B:$AZ,47,FALSE)),IF($X$1=13,(VLOOKUP(B179,'X13'!$B:$AZ,47,FALSE)),"B"))))))))))))))=TRUE," ",(IF($X$1=1,(VLOOKUP(B179,'X1'!$B:$AZ,47,FALSE)),IF($X$1=2,(VLOOKUP(B179,'X2'!$B:$AZ,47,FALSE)),IF($X$1=3,(VLOOKUP(B179,'X3'!$B:$AZ,47,FALSE)),IF($X$1=4,(VLOOKUP(B179,'X4'!$B:$AZ,47,FALSE)),IF($X$1=5,(VLOOKUP(B179,'X5'!$B:$AZ,47,FALSE)),IF($X$1=6,(VLOOKUP(B179,'X6'!$B:$AZ,47,FALSE)),IF($X$1=7,(VLOOKUP(B179,'X7'!$B:$AZ,47,FALSE)),IF($X$1=8,(VLOOKUP(B179,'X8'!$B:$AZ,47,FALSE)),IF($X$1=9,(VLOOKUP(B179,'X9'!$B:$AZ,47,FALSE)),IF($X$1=10,(VLOOKUP(B179,'X10'!$B:$AZ,47,FALSE)),IF($X$1=11,(VLOOKUP(B179,'X11'!$B:$AZ,47,FALSE)),IF($X$1=12,(VLOOKUP(B179,'X12'!$B:$AZ,47,FALSE)),IF($X$1=13,(VLOOKUP(B179,'X13'!$B:$AZ,47,FALSE)),"B")))))))))))))))</f>
        <v xml:space="preserve"> </v>
      </c>
      <c r="D179" s="181" t="str">
        <f ca="1">IF(ISERROR(IF($X$1=1,(VLOOKUP(B179,'X1'!$B:$AP,41,FALSE)),IF($X$1=2,(VLOOKUP(B179,'X2'!$B:$AP,41,FALSE)),IF($X$1=3,(VLOOKUP(B179,'X3'!$B:$AP,41,FALSE)),IF($X$1=4,(VLOOKUP(B179,'X4'!$B:$AP,41,FALSE)),IF($X$1=5,(VLOOKUP(B179,'X5'!$B:$AP,41,FALSE)),IF($X$1=6,(VLOOKUP(B179,'X6'!$B:$AP,41,FALSE)),IF($X$1=7,(VLOOKUP(B179,'X7'!$B:$AP,41,FALSE)),IF($X$1=8,(VLOOKUP(B179,'X8'!$B:$AP,41,FALSE)),IF($X$1=9,(VLOOKUP(B179,'X9'!$B:$AP,41,FALSE)),IF($X$1=10,(VLOOKUP(B179,'X10'!$B:$AP,41,FALSE)),IF($X$1=11,(VLOOKUP(B179,'X11'!$B:$AP,41,FALSE)),IF($X$1=12,(VLOOKUP(B179,'X12'!$B:$AP,41,FALSE)),IF($X$1=13,(VLOOKUP(B179,'X13'!$B:$AP,41,FALSE)),"B"))))))))))))))=TRUE," ",(IF($X$1=1,(VLOOKUP(B179,'X1'!$B:$AP,41,FALSE)),IF($X$1=2,(VLOOKUP(B179,'X2'!$B:$AP,41,FALSE)),IF($X$1=3,(VLOOKUP(B179,'X3'!$B:$AP,41,FALSE)),IF($X$1=4,(VLOOKUP(B179,'X4'!$B:$AP,41,FALSE)),IF($X$1=5,(VLOOKUP(B179,'X5'!$B:$AP,41,FALSE)),IF($X$1=6,(VLOOKUP(B179,'X6'!$B:$AP,41,FALSE)),IF($X$1=7,(VLOOKUP(B179,'X7'!$B:$AP,41,FALSE)),IF($X$1=8,(VLOOKUP(B179,'X8'!$B:$AP,41,FALSE)),IF($X$1=9,(VLOOKUP(B179,'X9'!$B:$AP,41,FALSE)),IF($X$1=10,(VLOOKUP(B179,'X10'!$B:$AP,41,FALSE)),IF($X$1=11,(VLOOKUP(B179,'X11'!$B:$AP,41,FALSE)),IF($X$1=12,(VLOOKUP(B179,'X12'!$B:$AP,41,FALSE)),IF($X$1=13,(VLOOKUP(B179,'X13'!$B:$AP,41,FALSE)),"B")))))))))))))))</f>
        <v xml:space="preserve"> </v>
      </c>
      <c r="E179" s="182" t="str">
        <f ca="1">IF(ISERROR(IF($X$1=1,(VLOOKUP(B179,'X1'!$B:$AP,7,FALSE)),IF($X$1=2,(VLOOKUP(B179,'X2'!$B:$AP,7,FALSE)),IF($X$1=3,(VLOOKUP(B179,'X3'!$B:$AP,7,FALSE)),IF($X$1=4,(VLOOKUP(B179,'X4'!$B:$AP,7,FALSE)),IF($X$1=5,(VLOOKUP(B179,'X5'!$B:$AP,7,FALSE)),IF($X$1=6,(VLOOKUP(B179,'X6'!$B:$AP,7,FALSE)),IF($X$1=7,(VLOOKUP(B179,'X7'!$B:$AP,7,FALSE)),IF($X$1=8,(VLOOKUP(B179,'X8'!$B:$AP,7,FALSE)),IF($X$1=9,(VLOOKUP(B179,'X9'!$B:$AP,7,FALSE)),IF($X$1=10,(VLOOKUP(B179,'X10'!$B:$AP,7,FALSE)),IF($X$1=11,(VLOOKUP(B179,'X11'!$B:$AP,7,FALSE)),IF($X$1=12,(VLOOKUP(B179,'X12'!$B:$AP,7,FALSE)),IF($X$1=13,(VLOOKUP(B179,'X13'!$B:$AP,7,FALSE)),"B"))))))))))))))=TRUE," ",(IF($X$1=1,(VLOOKUP(B179,'X1'!$B:$AP,7,FALSE)),IF($X$1=2,(VLOOKUP(B179,'X2'!$B:$AP,7,FALSE)),IF($X$1=3,(VLOOKUP(B179,'X3'!$B:$AP,7,FALSE)),IF($X$1=4,(VLOOKUP(B179,'X4'!$B:$AP,7,FALSE)),IF($X$1=5,(VLOOKUP(B179,'X5'!$B:$AP,7,FALSE)),IF($X$1=6,(VLOOKUP(B179,'X6'!$B:$AP,7,FALSE)),IF($X$1=7,(VLOOKUP(B179,'X7'!$B:$AP,7,FALSE)),IF($X$1=8,(VLOOKUP(B179,'X8'!$B:$AP,7,FALSE)),IF($X$1=9,(VLOOKUP(B179,'X9'!$B:$AP,7,FALSE)),IF($X$1=10,(VLOOKUP(B179,'X10'!$B:$AP,7,FALSE)),IF($X$1=11,(VLOOKUP(B179,'X11'!$B:$AP,7,FALSE)),IF($X$1=12,(VLOOKUP(B179,'X12'!$B:$AP,7,FALSE)),IF($X$1=13,(VLOOKUP(B179,'X13'!$B:$AP,7,FALSE)),"B")))))))))))))))</f>
        <v xml:space="preserve"> </v>
      </c>
      <c r="F179" s="182" t="str">
        <f ca="1">IF(ISERROR(IF((IF($X$1=1,(VLOOKUP(B179,'X1'!$B:$AO,6,FALSE)),(IF($X$1=2,(VLOOKUP(B179,'X2'!$B:$AO,6,FALSE)),(IF($X$1=3,(VLOOKUP(B179,'X3'!$B:$AO,6,FALSE)),(IF($X$1=4,(VLOOKUP(B179,'X4'!$B:$AO,6,FALSE)),(IF($X$1=5,(VLOOKUP(B179,'X5'!$B:$AO,6,FALSE)),(IF($X$1=6,(VLOOKUP(B179,'X6'!$B:$AO,6,FALSE)),(IF($X$1=7,(VLOOKUP(B179,'X7'!$B:$AO,6,FALSE)),(IF($X$1=8,(VLOOKUP(B179,'X8'!$B:$AO,6,FALSE)),(IF($X$1=9,(VLOOKUP(B179,'X9'!$B:$AO,6,FALSE)),(IF($X$1=10,(VLOOKUP(B179,'X10'!$B:$AO,6,FALSE)),(IF($X$1=11,(VLOOKUP(B179,'X11'!$B:$AO,6,FALSE)),(IF($X$1=12,(VLOOKUP(B179,'X12'!$B:$AO,6,FALSE)),(VLOOKUP(B179,'X13'!$B:$AO,6,FALSE))))))))))))))))))))))))))=$V$1," ",(IF($X$1=1,(VLOOKUP(B179,'X1'!$B:$AO,6,FALSE)),(IF($X$1=2,(VLOOKUP(B179,'X2'!$B:$AO,6,FALSE)),(IF($X$1=3,(VLOOKUP(B179,'X3'!$B:$AO,6,FALSE)),(IF($X$1=4,(VLOOKUP(B179,'X4'!$B:$AO,6,FALSE)),(IF($X$1=5,(VLOOKUP(B179,'X5'!$B:$AO,6,FALSE)),(IF($X$1=6,(VLOOKUP(B179,'X6'!$B:$AO,6,FALSE)),(IF($X$1=7,(VLOOKUP(B179,'X7'!$B:$AO,6,FALSE)),(IF($X$1=8,(VLOOKUP(B179,'X8'!$B:$AO,6,FALSE)),(IF($X$1=9,(VLOOKUP(B179,'X9'!$B:$AO,6,FALSE)),(IF($X$1=10,(VLOOKUP(B179,'X10'!$B:$AO,6,FALSE)),(IF($X$1=11,(VLOOKUP(B179,'X11'!$B:$AO,6,FALSE)),(IF($X$1=12,(VLOOKUP(B179,'X12'!$B:$AO,6,FALSE)),(VLOOKUP(B179,'X13'!$B:$AO,6,FALSE))))))))))))))))))))))))))))=TRUE," ",(IF((IF($X$1=1,(VLOOKUP(B179,'X1'!$B:$AO,6,FALSE)),(IF($X$1=2,(VLOOKUP(B179,'X2'!$B:$AO,6,FALSE)),(IF($X$1=3,(VLOOKUP(B179,'X3'!$B:$AO,6,FALSE)),(IF($X$1=4,(VLOOKUP(B179,'X4'!$B:$AO,6,FALSE)),(IF($X$1=5,(VLOOKUP(B179,'X5'!$B:$AO,6,FALSE)),(IF($X$1=6,(VLOOKUP(B179,'X6'!$B:$AO,6,FALSE)),(IF($X$1=7,(VLOOKUP(B179,'X7'!$B:$AO,6,FALSE)),(IF($X$1=8,(VLOOKUP(B179,'X8'!$B:$AO,6,FALSE)),(IF($X$1=9,(VLOOKUP(B179,'X9'!$B:$AO,6,FALSE)),(IF($X$1=10,(VLOOKUP(B179,'X10'!$B:$AO,6,FALSE)),(IF($X$1=11,(VLOOKUP(B179,'X11'!$B:$AO,6,FALSE)),(IF($X$1=12,(VLOOKUP(B179,'X12'!$B:$AO,6,FALSE)),(VLOOKUP(B179,'X13'!$B:$AO,6,FALSE))))))))))))))))))))))))))=$V$1," ",(IF($X$1=1,(VLOOKUP(B179,'X1'!$B:$AO,6,FALSE)),(IF($X$1=2,(VLOOKUP(B179,'X2'!$B:$AO,6,FALSE)),(IF($X$1=3,(VLOOKUP(B179,'X3'!$B:$AO,6,FALSE)),(IF($X$1=4,(VLOOKUP(B179,'X4'!$B:$AO,6,FALSE)),(IF($X$1=5,(VLOOKUP(B179,'X5'!$B:$AO,6,FALSE)),(IF($X$1=6,(VLOOKUP(B179,'X6'!$B:$AO,6,FALSE)),(IF($X$1=7,(VLOOKUP(B179,'X7'!$B:$AO,6,FALSE)),(IF($X$1=8,(VLOOKUP(B179,'X8'!$B:$AO,6,FALSE)),(IF($X$1=9,(VLOOKUP(B179,'X9'!$B:$AO,6,FALSE)),(IF($X$1=10,(VLOOKUP(B179,'X10'!$B:$AO,6,FALSE)),(IF($X$1=11,(VLOOKUP(B179,'X11'!$B:$AO,6,FALSE)),(IF($X$1=12,(VLOOKUP(B179,'X12'!$B:$AO,6,FALSE)),(VLOOKUP(B179,'X13'!$B:$AO,6,FALSE)))))))))))))))))))))))))))))</f>
        <v xml:space="preserve"> </v>
      </c>
      <c r="G179" s="182" t="str">
        <f ca="1">IF(ISERROR(IF($X$1=1,(VLOOKUP(B179,'X1'!$B:$AZ,44,FALSE)),IF($X$1=2,(VLOOKUP(B179,'X2'!$B:$AZ,44,FALSE)),IF($X$1=3,(VLOOKUP(B179,'X3'!$B:$AZ,44,FALSE)),IF($X$1=4,(VLOOKUP(B179,'X4'!$B:$AZ,44,FALSE)),IF($X$1=5,(VLOOKUP(B179,'X5'!$B:$AZ,44,FALSE)),IF($X$1=6,(VLOOKUP(B179,'X6'!$B:$AZ,44,FALSE)),IF($X$1=7,(VLOOKUP(B179,'X7'!$B:$AZ,44,FALSE)),IF($X$1=8,(VLOOKUP(B179,'X8'!$B:$AZ,44,FALSE)),IF($X$1=9,(VLOOKUP(B179,'X9'!$B:$AZ,44,FALSE)),IF($X$1=10,(VLOOKUP(B179,'X10'!$B:$AZ,44,FALSE)),IF($X$1=11,(VLOOKUP(B179,'X11'!$B:$AZ,44,FALSE)),IF($X$1=12,(VLOOKUP(B179,'X12'!$B:$AZ,44,FALSE)),IF($X$1=13,(VLOOKUP(B179,'X13'!$B:$AZ,44,FALSE)),"B"))))))))))))))=TRUE," ",(IF($X$1=1,(VLOOKUP(B179,'X1'!$B:$AZ,44,FALSE)),IF($X$1=2,(VLOOKUP(B179,'X2'!$B:$AZ,44,FALSE)),IF($X$1=3,(VLOOKUP(B179,'X3'!$B:$AZ,44,FALSE)),IF($X$1=4,(VLOOKUP(B179,'X4'!$B:$AZ,44,FALSE)),IF($X$1=5,(VLOOKUP(B179,'X5'!$B:$AZ,44,FALSE)),IF($X$1=6,(VLOOKUP(B179,'X6'!$B:$AZ,44,FALSE)),IF($X$1=7,(VLOOKUP(B179,'X7'!$B:$AZ,44,FALSE)),IF($X$1=8,(VLOOKUP(B179,'X8'!$B:$AZ,44,FALSE)),IF($X$1=9,(VLOOKUP(B179,'X9'!$B:$AZ,44,FALSE)),IF($X$1=10,(VLOOKUP(B179,'X10'!$B:$AZ,44,FALSE)),IF($X$1=11,(VLOOKUP(B179,'X11'!$B:$AZ,44,FALSE)),IF($X$1=12,(VLOOKUP(B179,'X12'!$B:$AZ,44,FALSE)),IF($X$1=13,(VLOOKUP(B179,'X13'!$B:$AZ,44,FALSE)),"B")))))))))))))))</f>
        <v xml:space="preserve"> </v>
      </c>
      <c r="H179" s="182" t="str">
        <f ca="1">IF(ISERROR(IF($X$1=1,(VLOOKUP(B179,'X1'!$B:$AZ,8,FALSE)),IF($X$1=2,(VLOOKUP(B179,'X2'!$B:$AZ,8,FALSE)),IF($X$1=3,(VLOOKUP(B179,'X3'!$B:$AZ,8,FALSE)),IF($X$1=4,(VLOOKUP(B179,'X4'!$B:$AZ,8,FALSE)),IF($X$1=5,(VLOOKUP(B179,'X5'!$B:$AZ,8,FALSE)),IF($X$1=6,(VLOOKUP(B179,'X6'!$B:$AZ,8,FALSE)),IF($X$1=7,(VLOOKUP(B179,'X7'!$B:$AZ,8,FALSE)),IF($X$1=8,(VLOOKUP(B179,'X8'!$B:$AZ,8,FALSE)),IF($X$1=9,(VLOOKUP(B179,'X9'!$B:$AZ,8,FALSE)),IF($X$1=10,(VLOOKUP(B179,'X10'!$B:$AZ,8,FALSE)),IF($X$1=11,(VLOOKUP(B179,'X11'!$B:$AZ,8,FALSE)),IF($X$1=12,(VLOOKUP(B179,'X12'!$B:$AZ,8,FALSE)),IF($X$1=13,(VLOOKUP(B179,'X13'!$B:$AZ,8,FALSE)),"B"))))))))))))))=TRUE," ",(IF($X$1=1,(VLOOKUP(B179,'X1'!$B:$AZ,8,FALSE)),IF($X$1=2,(VLOOKUP(B179,'X2'!$B:$AZ,8,FALSE)),IF($X$1=3,(VLOOKUP(B179,'X3'!$B:$AZ,8,FALSE)),IF($X$1=4,(VLOOKUP(B179,'X4'!$B:$AZ,8,FALSE)),IF($X$1=5,(VLOOKUP(B179,'X5'!$B:$AZ,8,FALSE)),IF($X$1=6,(VLOOKUP(B179,'X6'!$B:$AZ,8,FALSE)),IF($X$1=7,(VLOOKUP(B179,'X7'!$B:$AZ,8,FALSE)),IF($X$1=8,(VLOOKUP(B179,'X8'!$B:$AZ,8,FALSE)),IF($X$1=9,(VLOOKUP(B179,'X9'!$B:$AZ,8,FALSE)),IF($X$1=10,(VLOOKUP(B179,'X10'!$B:$AZ,8,FALSE)),IF($X$1=11,(VLOOKUP(B179,'X11'!$B:$AZ,8,FALSE)),IF($X$1=12,(VLOOKUP(B179,'X12'!$B:$AZ,8,FALSE)),IF($X$1=13,(VLOOKUP(B179,'X13'!$B:$AZ,8,FALSE)),"B")))))))))))))))</f>
        <v xml:space="preserve"> </v>
      </c>
      <c r="I179" s="183" t="str">
        <f ca="1">IF(ISERROR(IF($X$1=1,(VLOOKUP(B179,'X1'!$B:$AZ,2,FALSE)),IF($X$1=2,(VLOOKUP(B179,'X2'!$B:$AZ,2,FALSE)),IF($X$1=3,(VLOOKUP(B179,'X3'!$B:$AZ,2,FALSE)),IF($X$1=4,(VLOOKUP(B179,'X4'!$B:$AZ,2,FALSE)),IF($X$1=5,(VLOOKUP(B179,'X5'!$B:$AZ,2,FALSE)),IF($X$1=6,(VLOOKUP(B179,'X6'!$B:$AZ,2,FALSE)),IF($X$1=7,(VLOOKUP(B179,'X7'!$B:$AZ,2,FALSE)),IF($X$1=8,(VLOOKUP(B179,'X8'!$B:$AZ,2,FALSE)),IF($X$1=9,(VLOOKUP(B179,'X9'!$B:$AZ,2,FALSE)),IF($X$1=10,(VLOOKUP(B179,'X10'!$B:$AZ,2,FALSE)),IF($X$1=11,(VLOOKUP(B179,'X11'!$B:$AZ,2,FALSE)),IF($X$1=12,(VLOOKUP(B179,'X12'!$B:$AZ,2,FALSE)),IF($X$1=13,(VLOOKUP(B179,'X13'!$B:$AZ,2,FALSE)),"B"))))))))))))))=TRUE," ",(IF($X$1=1,(VLOOKUP(B179,'X1'!$B:$AZ,2,FALSE)),IF($X$1=2,(VLOOKUP(B179,'X2'!$B:$AZ,2,FALSE)),IF($X$1=3,(VLOOKUP(B179,'X3'!$B:$AZ,2,FALSE)),IF($X$1=4,(VLOOKUP(B179,'X4'!$B:$AZ,2,FALSE)),IF($X$1=5,(VLOOKUP(B179,'X5'!$B:$AZ,2,FALSE)),IF($X$1=6,(VLOOKUP(B179,'X6'!$B:$AZ,2,FALSE)),IF($X$1=7,(VLOOKUP(B179,'X7'!$B:$AZ,2,FALSE)),IF($X$1=8,(VLOOKUP(B179,'X8'!$B:$AZ,2,FALSE)),IF($X$1=9,(VLOOKUP(B179,'X9'!$B:$AZ,2,FALSE)),IF($X$1=10,(VLOOKUP(B179,'X10'!$B:$AZ,2,FALSE)),IF($X$1=11,(VLOOKUP(B179,'X11'!$B:$AZ,2,FALSE)),IF($X$1=12,(VLOOKUP(B179,'X12'!$B:$AZ,2,FALSE)),IF($X$1=13,(VLOOKUP(B179,'X13'!$B:$AZ,2,FALSE)),"B")))))))))))))))</f>
        <v xml:space="preserve"> </v>
      </c>
      <c r="J179" s="183" t="str">
        <f ca="1">IF(ISERROR(IF($X$1=1,(VLOOKUP(B179,'X1'!$B:$AZ,3,FALSE)),IF($X$1=2,(VLOOKUP(B179,'X2'!$B:$AZ,3,FALSE)),IF($X$1=3,(VLOOKUP(B179,'X3'!$B:$AZ,3,FALSE)),IF($X$1=4,(VLOOKUP(B179,'X4'!$B:$AZ,3,FALSE)),IF($X$1=5,(VLOOKUP(B179,'X5'!$B:$AZ,3,FALSE)),IF($X$1=6,(VLOOKUP(B179,'X6'!$B:$AZ,3,FALSE)),IF($X$1=7,(VLOOKUP(B179,'X7'!$B:$AZ,3,FALSE)),IF($X$1=8,(VLOOKUP(B179,'X8'!$B:$AZ,3,FALSE)),IF($X$1=9,(VLOOKUP(B179,'X9'!$B:$AZ,3,FALSE)),IF($X$1=10,(VLOOKUP(B179,'X10'!$B:$AZ,3,FALSE)),IF($X$1=11,(VLOOKUP(B179,'X11'!$B:$AZ,3,FALSE)),IF($X$1=12,(VLOOKUP(B179,'X12'!$B:$AZ,3,FALSE)),IF($X$1=13,(VLOOKUP(B179,'X13'!$B:$AZ,3,FALSE)),"B"))))))))))))))=TRUE," ",(IF($X$1=1,(VLOOKUP(B179,'X1'!$B:$AZ,3,FALSE)),IF($X$1=2,(VLOOKUP(B179,'X2'!$B:$AZ,3,FALSE)),IF($X$1=3,(VLOOKUP(B179,'X3'!$B:$AZ,3,FALSE)),IF($X$1=4,(VLOOKUP(B179,'X4'!$B:$AZ,3,FALSE)),IF($X$1=5,(VLOOKUP(B179,'X5'!$B:$AZ,3,FALSE)),IF($X$1=6,(VLOOKUP(B179,'X6'!$B:$AZ,3,FALSE)),IF($X$1=7,(VLOOKUP(B179,'X7'!$B:$AZ,3,FALSE)),IF($X$1=8,(VLOOKUP(B179,'X8'!$B:$AZ,3,FALSE)),IF($X$1=9,(VLOOKUP(B179,'X9'!$B:$AZ,3,FALSE)),IF($X$1=10,(VLOOKUP(B179,'X10'!$B:$AZ,3,FALSE)),IF($X$1=11,(VLOOKUP(B179,'X11'!$B:$AZ,3,FALSE)),IF($X$1=12,(VLOOKUP(B179,'X12'!$B:$AZ,3,FALSE)),IF($X$1=13,(VLOOKUP(B179,'X13'!$B:$AZ,3,FALSE)),"B")))))))))))))))</f>
        <v xml:space="preserve"> </v>
      </c>
      <c r="K179" s="183" t="str">
        <f ca="1">IF(ISERROR(IF($X$1=1,(VLOOKUP(B179,'X1'!$B:$AZ,5,FALSE)),IF($X$1=2,(VLOOKUP(B179,'X2'!$B:$AZ,5,FALSE)),IF($X$1=3,(VLOOKUP(B179,'X3'!$B:$AZ,5,FALSE)),IF($X$1=4,(VLOOKUP(B179,'X4'!$B:$AZ,5,FALSE)),IF($X$1=5,(VLOOKUP(B179,'X5'!$B:$AZ,5,FALSE)),IF($X$1=6,(VLOOKUP(B179,'X6'!$B:$AZ,5,FALSE)),IF($X$1=7,(VLOOKUP(B179,'X7'!$B:$AZ,5,FALSE)),IF($X$1=8,(VLOOKUP(B179,'X8'!$B:$AZ,5,FALSE)),IF($X$1=9,(VLOOKUP(B179,'X9'!$B:$AZ,5,FALSE)),IF($X$1=10,(VLOOKUP(B179,'X10'!$B:$AZ,5,FALSE)),IF($X$1=11,(VLOOKUP(B179,'X11'!$B:$AZ,5,FALSE)),IF($X$1=12,(VLOOKUP(B179,'X12'!$B:$AZ,5,FALSE)),IF($X$1=13,(VLOOKUP(B179,'X13'!$B:$AZ,5,FALSE)),"B"))))))))))))))=TRUE," ",(IF($X$1=1,(VLOOKUP(B179,'X1'!$B:$AZ,5,FALSE)),IF($X$1=2,(VLOOKUP(B179,'X2'!$B:$AZ,5,FALSE)),IF($X$1=3,(VLOOKUP(B179,'X3'!$B:$AZ,5,FALSE)),IF($X$1=4,(VLOOKUP(B179,'X4'!$B:$AZ,5,FALSE)),IF($X$1=5,(VLOOKUP(B179,'X5'!$B:$AZ,5,FALSE)),IF($X$1=6,(VLOOKUP(B179,'X6'!$B:$AZ,5,FALSE)),IF($X$1=7,(VLOOKUP(B179,'X7'!$B:$AZ,5,FALSE)),IF($X$1=8,(VLOOKUP(B179,'X8'!$B:$AZ,5,FALSE)),IF($X$1=9,(VLOOKUP(B179,'X9'!$B:$AZ,5,FALSE)),IF($X$1=10,(VLOOKUP(B179,'X10'!$B:$AZ,5,FALSE)),IF($X$1=11,(VLOOKUP(B179,'X11'!$B:$AZ,5,FALSE)),IF($X$1=12,(VLOOKUP(B179,'X12'!$B:$AZ,5,FALSE)),IF($X$1=13,(VLOOKUP(B179,'X13'!$B:$AZ,5,FALSE)),"B")))))))))))))))</f>
        <v xml:space="preserve"> </v>
      </c>
      <c r="L179" s="184" t="str">
        <f ca="1">IF(ISERROR(IF($X$1=1,(VLOOKUP(B179,'X1'!$B:$AZ,9,FALSE)),IF($X$1=2,(VLOOKUP(B179,'X2'!$B:$AZ,9,FALSE)),IF($X$1=3,(VLOOKUP(B179,'X3'!$B:$AZ,9,FALSE)),IF($X$1=4,(VLOOKUP(B179,'X4'!$B:$AZ,9,FALSE)),IF($X$1=5,(VLOOKUP(B179,'X5'!$B:$AZ,9,FALSE)),IF($X$1=6,(VLOOKUP(B179,'X6'!$B:$AZ,9,FALSE)),IF($X$1=7,(VLOOKUP(B179,'X7'!$B:$AZ,9,FALSE)),IF($X$1=8,(VLOOKUP(B179,'X8'!$B:$AZ,9,FALSE)),IF($X$1=9,(VLOOKUP(B179,'X9'!$B:$AZ,9,FALSE)),IF($X$1=10,(VLOOKUP(B179,'X10'!$B:$AZ,9,FALSE)),IF($X$1=11,(VLOOKUP(B179,'X11'!$B:$AZ,9,FALSE)),IF($X$1=12,(VLOOKUP(B179,'X12'!$B:$AZ,9,FALSE)),IF($X$1=13,(VLOOKUP(B179,'X13'!$B:$AZ,9,FALSE)),"B"))))))))))))))=TRUE," ",(IF($X$1=1,(VLOOKUP(B179,'X1'!$B:$AZ,9,FALSE)),IF($X$1=2,(VLOOKUP(B179,'X2'!$B:$AZ,9,FALSE)),IF($X$1=3,(VLOOKUP(B179,'X3'!$B:$AZ,9,FALSE)),IF($X$1=4,(VLOOKUP(B179,'X4'!$B:$AZ,9,FALSE)),IF($X$1=5,(VLOOKUP(B179,'X5'!$B:$AZ,9,FALSE)),IF($X$1=6,(VLOOKUP(B179,'X6'!$B:$AZ,9,FALSE)),IF($X$1=7,(VLOOKUP(B179,'X7'!$B:$AZ,9,FALSE)),IF($X$1=8,(VLOOKUP(B179,'X8'!$B:$AZ,9,FALSE)),IF($X$1=9,(VLOOKUP(B179,'X9'!$B:$AZ,9,FALSE)),IF($X$1=10,(VLOOKUP(B179,'X10'!$B:$AZ,9,FALSE)),IF($X$1=11,(VLOOKUP(B179,'X11'!$B:$AZ,9,FALSE)),IF($X$1=12,(VLOOKUP(B179,'X12'!$B:$AZ,9,FALSE)),IF($X$1=13,(VLOOKUP(B179,'X13'!$B:$AZ,9,FALSE)),"B")))))))))))))))</f>
        <v xml:space="preserve"> </v>
      </c>
      <c r="M179" s="184" t="str">
        <f ca="1">IF(ISERROR(IF($X$1=1,(VLOOKUP(B179,'X1'!$B:$AZ,10,FALSE)),IF($X$1=2,(VLOOKUP(B179,'X2'!$B:$AZ,10,FALSE)),IF($X$1=3,(VLOOKUP(B179,'X3'!$B:$AZ,10,FALSE)),IF($X$1=4,(VLOOKUP(B179,'X4'!$B:$AZ,10,FALSE)),IF($X$1=5,(VLOOKUP(B179,'X5'!$B:$AZ,10,FALSE)),IF($X$1=6,(VLOOKUP(B179,'X6'!$B:$AZ,10,FALSE)),IF($X$1=7,(VLOOKUP(B179,'X7'!$B:$AZ,10,FALSE)),IF($X$1=8,(VLOOKUP(B179,'X8'!$B:$AZ,10,FALSE)),IF($X$1=9,(VLOOKUP(B179,'X9'!$B:$AZ,10,FALSE)),IF($X$1=10,(VLOOKUP(B179,'X10'!$B:$AZ,10,FALSE)),IF($X$1=11,(VLOOKUP(B179,'X11'!$B:$AZ,10,FALSE)),IF($X$1=12,(VLOOKUP(B179,'X12'!$B:$AZ,10,FALSE)),IF($X$1=13,(VLOOKUP(B179,'X13'!$B:$AZ,10,FALSE)),"B"))))))))))))))=TRUE," ",(IF($X$1=1,(VLOOKUP(B179,'X1'!$B:$AZ,10,FALSE)),IF($X$1=2,(VLOOKUP(B179,'X2'!$B:$AZ,10,FALSE)),IF($X$1=3,(VLOOKUP(B179,'X3'!$B:$AZ,10,FALSE)),IF($X$1=4,(VLOOKUP(B179,'X4'!$B:$AZ,10,FALSE)),IF($X$1=5,(VLOOKUP(B179,'X5'!$B:$AZ,10,FALSE)),IF($X$1=6,(VLOOKUP(B179,'X6'!$B:$AZ,10,FALSE)),IF($X$1=7,(VLOOKUP(B179,'X7'!$B:$AZ,10,FALSE)),IF($X$1=8,(VLOOKUP(B179,'X8'!$B:$AZ,10,FALSE)),IF($X$1=9,(VLOOKUP(B179,'X9'!$B:$AZ,10,FALSE)),IF($X$1=10,(VLOOKUP(B179,'X10'!$B:$AZ,10,FALSE)),IF($X$1=11,(VLOOKUP(B179,'X11'!$B:$AZ,10,FALSE)),IF($X$1=12,(VLOOKUP(B179,'X12'!$B:$AZ,10,FALSE)),IF($X$1=13,(VLOOKUP(B179,'X13'!$B:$AZ,10,FALSE)),"B")))))))))))))))</f>
        <v xml:space="preserve"> </v>
      </c>
      <c r="N179" s="185" t="str">
        <f ca="1">IF(ISERROR(IF($X$1=1,(VLOOKUP(B179,'X1'!$B:$AZ,45,FALSE)),IF($X$1=2,(VLOOKUP(B179,'X2'!$B:$AZ,45,FALSE)),IF($X$1=3,(VLOOKUP(B179,'X3'!$B:$AZ,45,FALSE)),IF($X$1=4,(VLOOKUP(B179,'X4'!$B:$AZ,45,FALSE)),IF($X$1=5,(VLOOKUP(B179,'X5'!$B:$AZ,45,FALSE)),IF($X$1=6,(VLOOKUP(B179,'X6'!$B:$AZ,45,FALSE)),IF($X$1=7,(VLOOKUP(B179,'X7'!$B:$AZ,45,FALSE)),IF($X$1=8,(VLOOKUP(B179,'X8'!$B:$AZ,45,FALSE)),IF($X$1=9,(VLOOKUP(B179,'X9'!$B:$AZ,45,FALSE)),IF($X$1=10,(VLOOKUP(B179,'X10'!$B:$AZ,45,FALSE)),IF($X$1=11,(VLOOKUP(B179,'X11'!$B:$AZ,45,FALSE)),IF($X$1=12,(VLOOKUP(B179,'X12'!$B:$AZ,45,FALSE)),IF($X$1=13,(VLOOKUP(B179,'X13'!$B:$AZ,45,FALSE)),"B"))))))))))))))=TRUE," ",(IF($X$1=1,(VLOOKUP(B179,'X1'!$B:$AZ,45,FALSE)),IF($X$1=2,(VLOOKUP(B179,'X2'!$B:$AZ,45,FALSE)),IF($X$1=3,(VLOOKUP(B179,'X3'!$B:$AZ,45,FALSE)),IF($X$1=4,(VLOOKUP(B179,'X4'!$B:$AZ,45,FALSE)),IF($X$1=5,(VLOOKUP(B179,'X5'!$B:$AZ,45,FALSE)),IF($X$1=6,(VLOOKUP(B179,'X6'!$B:$AZ,45,FALSE)),IF($X$1=7,(VLOOKUP(B179,'X7'!$B:$AZ,45,FALSE)),IF($X$1=8,(VLOOKUP(B179,'X8'!$B:$AZ,45,FALSE)),IF($X$1=9,(VLOOKUP(B179,'X9'!$B:$AZ,45,FALSE)),IF($X$1=10,(VLOOKUP(B179,'X10'!$B:$AZ,45,FALSE)),IF($X$1=11,(VLOOKUP(B179,'X11'!$B:$AZ,45,FALSE)),IF($X$1=12,(VLOOKUP(B179,'X12'!$B:$AZ,45,FALSE)),IF($X$1=13,(VLOOKUP(B179,'X13'!$B:$AZ,45,FALSE)),"B")))))))))))))))</f>
        <v xml:space="preserve"> </v>
      </c>
      <c r="O179" s="184" t="str">
        <f ca="1">IF(ISERROR(IF($X$1=1,(VLOOKUP(B179,'X1'!$B:$AZ,11,FALSE)),IF($X$1=2,(VLOOKUP(B179,'X2'!$B:$AZ,11,FALSE)),IF($X$1=3,(VLOOKUP(B179,'X3'!$B:$AZ,11,FALSE)),IF($X$1=4,(VLOOKUP(B179,'X4'!$B:$AZ,11,FALSE)),IF($X$1=5,(VLOOKUP(B179,'X5'!$B:$AZ,11,FALSE)),IF($X$1=6,(VLOOKUP(B179,'X6'!$B:$AZ,11,FALSE)),IF($X$1=7,(VLOOKUP(B179,'X7'!$B:$AZ,11,FALSE)),IF($X$1=8,(VLOOKUP(B179,'X8'!$B:$AZ,11,FALSE)),IF($X$1=9,(VLOOKUP(B179,'X9'!$B:$AZ,11,FALSE)),IF($X$1=10,(VLOOKUP(B179,'X10'!$B:$AZ,11,FALSE)),IF($X$1=11,(VLOOKUP(B179,'X11'!$B:$AZ,11,FALSE)),IF($X$1=12,(VLOOKUP(B179,'X12'!$B:$AZ,11,FALSE)),IF($X$1=13,(VLOOKUP(B179,'X13'!$B:$AZ,11,FALSE)),"B"))))))))))))))=TRUE," ",(IF($X$1=1,(VLOOKUP(B179,'X1'!$B:$AZ,11,FALSE)),IF($X$1=2,(VLOOKUP(B179,'X2'!$B:$AZ,11,FALSE)),IF($X$1=3,(VLOOKUP(B179,'X3'!$B:$AZ,11,FALSE)),IF($X$1=4,(VLOOKUP(B179,'X4'!$B:$AZ,11,FALSE)),IF($X$1=5,(VLOOKUP(B179,'X5'!$B:$AZ,11,FALSE)),IF($X$1=6,(VLOOKUP(B179,'X6'!$B:$AZ,11,FALSE)),IF($X$1=7,(VLOOKUP(B179,'X7'!$B:$AZ,11,FALSE)),IF($X$1=8,(VLOOKUP(B179,'X8'!$B:$AZ,11,FALSE)),IF($X$1=9,(VLOOKUP(B179,'X9'!$B:$AZ,11,FALSE)),IF($X$1=10,(VLOOKUP(B179,'X10'!$B:$AZ,11,FALSE)),IF($X$1=11,(VLOOKUP(B179,'X11'!$B:$AZ,11,FALSE)),IF($X$1=12,(VLOOKUP(B179,'X12'!$B:$AZ,11,FALSE)),IF($X$1=13,(VLOOKUP(B179,'X13'!$B:$AZ,11,FALSE)),"B")))))))))))))))</f>
        <v xml:space="preserve"> </v>
      </c>
      <c r="P179" s="184" t="str">
        <f ca="1">IF(ISERROR(IF($X$1=1,(VLOOKUP(B179,'X1'!$B:$AZ,12,FALSE)),IF($X$1=2,(VLOOKUP(B179,'X2'!$B:$AZ,12,FALSE)),IF($X$1=3,(VLOOKUP(B179,'X3'!$B:$AZ,12,FALSE)),IF($X$1=4,(VLOOKUP(B179,'X4'!$B:$AZ,12,FALSE)),IF($X$1=5,(VLOOKUP(B179,'X5'!$B:$AZ,12,FALSE)),IF($X$1=6,(VLOOKUP(B179,'X6'!$B:$AZ,12,FALSE)),IF($X$1=7,(VLOOKUP(B179,'X7'!$B:$AZ,12,FALSE)),IF($X$1=8,(VLOOKUP(B179,'X8'!$B:$AZ,12,FALSE)),IF($X$1=9,(VLOOKUP(B179,'X9'!$B:$AZ,12,FALSE)),IF($X$1=10,(VLOOKUP(B179,'X10'!$B:$AZ,12,FALSE)),IF($X$1=11,(VLOOKUP(B179,'X11'!$B:$AZ,12,FALSE)),IF($X$1=12,(VLOOKUP(B179,'X12'!$B:$AZ,12,FALSE)),IF($X$1=13,(VLOOKUP(B179,'X13'!$B:$AZ,12,FALSE)),"B"))))))))))))))=TRUE," ",(IF($X$1=1,(VLOOKUP(B179,'X1'!$B:$AZ,12,FALSE)),IF($X$1=2,(VLOOKUP(B179,'X2'!$B:$AZ,12,FALSE)),IF($X$1=3,(VLOOKUP(B179,'X3'!$B:$AZ,12,FALSE)),IF($X$1=4,(VLOOKUP(B179,'X4'!$B:$AZ,12,FALSE)),IF($X$1=5,(VLOOKUP(B179,'X5'!$B:$AZ,12,FALSE)),IF($X$1=6,(VLOOKUP(B179,'X6'!$B:$AZ,12,FALSE)),IF($X$1=7,(VLOOKUP(B179,'X7'!$B:$AZ,12,FALSE)),IF($X$1=8,(VLOOKUP(B179,'X8'!$B:$AZ,12,FALSE)),IF($X$1=9,(VLOOKUP(B179,'X9'!$B:$AZ,12,FALSE)),IF($X$1=10,(VLOOKUP(B179,'X10'!$B:$AZ,12,FALSE)),IF($X$1=11,(VLOOKUP(B179,'X11'!$B:$AZ,12,FALSE)),IF($X$1=12,(VLOOKUP(B179,'X12'!$B:$AZ,12,FALSE)),IF($X$1=13,(VLOOKUP(B179,'X13'!$B:$AZ,12,FALSE)),"B")))))))))))))))</f>
        <v xml:space="preserve"> </v>
      </c>
      <c r="Q179" s="185" t="str">
        <f ca="1">IF(ISERROR(IF($X$1=1,(VLOOKUP(B179,'X1'!$B:$AZ,46,FALSE)),IF($X$1=2,(VLOOKUP(B179,'X2'!$B:$AZ,46,FALSE)),IF($X$1=3,(VLOOKUP(B179,'X3'!$B:$AZ,46,FALSE)),IF($X$1=4,(VLOOKUP(B179,'X4'!$B:$AZ,46,FALSE)),IF($X$1=5,(VLOOKUP(B179,'X5'!$B:$AZ,46,FALSE)),IF($X$1=6,(VLOOKUP(B179,'X6'!$B:$AZ,46,FALSE)),IF($X$1=7,(VLOOKUP(B179,'X7'!$B:$AZ,46,FALSE)),IF($X$1=8,(VLOOKUP(B179,'X8'!$B:$AZ,46,FALSE)),IF($X$1=9,(VLOOKUP(B179,'X9'!$B:$AZ,46,FALSE)),IF($X$1=10,(VLOOKUP(B179,'X10'!$B:$AZ,46,FALSE)),IF($X$1=11,(VLOOKUP(B179,'X11'!$B:$AZ,46,FALSE)),IF($X$1=12,(VLOOKUP(B179,'X12'!$B:$AZ,46,FALSE)),IF($X$1=13,(VLOOKUP(B179,'X13'!$B:$AZ,46,FALSE)),"B"))))))))))))))=TRUE," ",(IF($X$1=1,(VLOOKUP(B179,'X1'!$B:$AZ,46,FALSE)),IF($X$1=2,(VLOOKUP(B179,'X2'!$B:$AZ,46,FALSE)),IF($X$1=3,(VLOOKUP(B179,'X3'!$B:$AZ,46,FALSE)),IF($X$1=4,(VLOOKUP(B179,'X4'!$B:$AZ,46,FALSE)),IF($X$1=5,(VLOOKUP(B179,'X5'!$B:$AZ,46,FALSE)),IF($X$1=6,(VLOOKUP(B179,'X6'!$B:$AZ,46,FALSE)),IF($X$1=7,(VLOOKUP(B179,'X7'!$B:$AZ,46,FALSE)),IF($X$1=8,(VLOOKUP(B179,'X8'!$B:$AZ,46,FALSE)),IF($X$1=9,(VLOOKUP(B179,'X9'!$B:$AZ,46,FALSE)),IF($X$1=10,(VLOOKUP(B179,'X10'!$B:$AZ,46,FALSE)),IF($X$1=11,(VLOOKUP(B179,'X11'!$B:$AZ,46,FALSE)),IF($X$1=12,(VLOOKUP(B179,'X12'!$B:$AZ,46,FALSE)),IF($X$1=13,(VLOOKUP(B179,'X13'!$B:$AZ,46,FALSE)),"B")))))))))))))))</f>
        <v xml:space="preserve"> </v>
      </c>
      <c r="R179" s="185" t="str">
        <f ca="1">IF(ISERROR(IF($X$1=1,(VLOOKUP(B179,'X1'!$B:$AZ,15,FALSE)),IF($X$1=2,(VLOOKUP(B179,'X2'!$B:$AZ,15,FALSE)),IF($X$1=3,(VLOOKUP(B179,'X3'!$B:$AZ,15,FALSE)),IF($X$1=4,(VLOOKUP(B179,'X4'!$B:$AZ,15,FALSE)),IF($X$1=5,(VLOOKUP(B179,'X5'!$B:$AZ,15,FALSE)),IF($X$1=6,(VLOOKUP(B179,'X6'!$B:$AZ,15,FALSE)),IF($X$1=7,(VLOOKUP(B179,'X7'!$B:$AZ,15,FALSE)),IF($X$1=8,(VLOOKUP(B179,'X8'!$B:$AZ,15,FALSE)),IF($X$1=9,(VLOOKUP(B179,'X9'!$B:$AZ,15,FALSE)),IF($X$1=10,(VLOOKUP(B179,'X10'!$B:$AZ,15,FALSE)),IF($X$1=11,(VLOOKUP(B179,'X11'!$B:$AZ,15,FALSE)),IF($X$1=12,(VLOOKUP(B179,'X12'!$B:$AZ,15,FALSE)),IF($X$1=13,(VLOOKUP(B179,'X13'!$B:$AZ,15,FALSE)),"B"))))))))))))))=TRUE," ",(IF($X$1=1,(VLOOKUP(B179,'X1'!$B:$AZ,15,FALSE)),IF($X$1=2,(VLOOKUP(B179,'X2'!$B:$AZ,15,FALSE)),IF($X$1=3,(VLOOKUP(B179,'X3'!$B:$AZ,15,FALSE)),IF($X$1=4,(VLOOKUP(B179,'X4'!$B:$AZ,15,FALSE)),IF($X$1=5,(VLOOKUP(B179,'X5'!$B:$AZ,15,FALSE)),IF($X$1=6,(VLOOKUP(B179,'X6'!$B:$AZ,15,FALSE)),IF($X$1=7,(VLOOKUP(B179,'X7'!$B:$AZ,15,FALSE)),IF($X$1=8,(VLOOKUP(B179,'X8'!$B:$AZ,15,FALSE)),IF($X$1=9,(VLOOKUP(B179,'X9'!$B:$AZ,15,FALSE)),IF($X$1=10,(VLOOKUP(B179,'X10'!$B:$AZ,15,FALSE)),IF($X$1=11,(VLOOKUP(B179,'X11'!$B:$AZ,15,FALSE)),IF($X$1=12,(VLOOKUP(B179,'X12'!$B:$AZ,15,FALSE)),IF($X$1=13,(VLOOKUP(B179,'X13'!$B:$AZ,15,FALSE)),"B")))))))))))))))</f>
        <v xml:space="preserve"> </v>
      </c>
      <c r="S179" s="185" t="str">
        <f ca="1">IF(ISERROR(IF((IF($X$1=1,(VLOOKUP(B179,'X1'!$B:$AZ,14,FALSE)),(IF($X$1=2,(VLOOKUP(B179,'X2'!$B:$AZ,14,FALSE)),(IF($X$1=3,(VLOOKUP(B179,'X3'!$B:$AZ,14,FALSE)),(IF($X$1=4,(VLOOKUP(B179,'X4'!$B:$AZ,14,FALSE)),(IF($X$1=5,(VLOOKUP(B179,'X5'!$B:$AZ,14,FALSE)),(IF($X$1=6,(VLOOKUP(B179,'X6'!$B:$AZ,14,FALSE)),(IF($X$1=7,(VLOOKUP(B179,'X7'!$B:$AZ,14,FALSE)),(IF($X$1=8,(VLOOKUP(B179,'X8'!$B:$AZ,14,FALSE)),(IF($X$1=9,(VLOOKUP(B179,'X9'!$B:$AZ,14,FALSE)),(IF($X$1=10,(VLOOKUP(B179,'X10'!$B:$AZ,14,FALSE)),(IF($X$1=11,(VLOOKUP(B179,'X11'!$B:$AZ,14,FALSE)),(IF($X$1=12,(VLOOKUP(B179,'X12'!$B:$AZ,14,FALSE)),(VLOOKUP(B179,'X13'!$B:$AZ,14,FALSE))))))))))))))))))))))))))=$V$1," ",(IF($X$1=1,(VLOOKUP(B179,'X1'!$B:$AZ,14,FALSE)),(IF($X$1=2,(VLOOKUP(B179,'X2'!$B:$AZ,14,FALSE)),(IF($X$1=3,(VLOOKUP(B179,'X3'!$B:$AZ,14,FALSE)),(IF($X$1=4,(VLOOKUP(B179,'X4'!$B:$AZ,14,FALSE)),(IF($X$1=5,(VLOOKUP(B179,'X5'!$B:$AZ,14,FALSE)),(IF($X$1=6,(VLOOKUP(B179,'X6'!$B:$AZ,14,FALSE)),(IF($X$1=7,(VLOOKUP(B179,'X7'!$B:$AZ,14,FALSE)),(IF($X$1=8,(VLOOKUP(B179,'X8'!$B:$AZ,14,FALSE)),(IF($X$1=9,(VLOOKUP(B179,'X9'!$B:$AZ,14,FALSE)),(IF($X$1=10,(VLOOKUP(B179,'X10'!$B:$AZ,14,FALSE)),(IF($X$1=11,(VLOOKUP(B179,'X11'!$B:$AZ,14,FALSE)),(IF($X$1=12,(VLOOKUP(B179,'X12'!$B:$AZ,14,FALSE)),(VLOOKUP(B179,'X13'!$B:$AZ,14,FALSE))))))))))))))))))))))))))))=TRUE," ",(IF((IF($X$1=1,(VLOOKUP(B179,'X1'!$B:$AZ,14,FALSE)),(IF($X$1=2,(VLOOKUP(B179,'X2'!$B:$AZ,14,FALSE)),(IF($X$1=3,(VLOOKUP(B179,'X3'!$B:$AZ,14,FALSE)),(IF($X$1=4,(VLOOKUP(B179,'X4'!$B:$AZ,14,FALSE)),(IF($X$1=5,(VLOOKUP(B179,'X5'!$B:$AZ,14,FALSE)),(IF($X$1=6,(VLOOKUP(B179,'X6'!$B:$AZ,14,FALSE)),(IF($X$1=7,(VLOOKUP(B179,'X7'!$B:$AZ,14,FALSE)),(IF($X$1=8,(VLOOKUP(B179,'X8'!$B:$AZ,14,FALSE)),(IF($X$1=9,(VLOOKUP(B179,'X9'!$B:$AZ,14,FALSE)),(IF($X$1=10,(VLOOKUP(B179,'X10'!$B:$AZ,14,FALSE)),(IF($X$1=11,(VLOOKUP(B179,'X11'!$B:$AZ,14,FALSE)),(IF($X$1=12,(VLOOKUP(B179,'X12'!$B:$AZ,14,FALSE)),(VLOOKUP(B179,'X13'!$B:$AZ,14,FALSE))))))))))))))))))))))))))=$V$1," ",(IF($X$1=1,(VLOOKUP(B179,'X1'!$B:$AZ,14,FALSE)),(IF($X$1=2,(VLOOKUP(B179,'X2'!$B:$AZ,14,FALSE)),(IF($X$1=3,(VLOOKUP(B179,'X3'!$B:$AZ,14,FALSE)),(IF($X$1=4,(VLOOKUP(B179,'X4'!$B:$AZ,14,FALSE)),(IF($X$1=5,(VLOOKUP(B179,'X5'!$B:$AZ,14,FALSE)),(IF($X$1=6,(VLOOKUP(B179,'X6'!$B:$AZ,14,FALSE)),(IF($X$1=7,(VLOOKUP(B179,'X7'!$B:$AZ,14,FALSE)),(IF($X$1=8,(VLOOKUP(B179,'X8'!$B:$AZ,14,FALSE)),(IF($X$1=9,(VLOOKUP(B179,'X9'!$B:$AZ,14,FALSE)),(IF($X$1=10,(VLOOKUP(B179,'X10'!$B:$AZ,14,FALSE)),(IF($X$1=11,(VLOOKUP(B179,'X11'!$B:$AZ,14,FALSE)),(IF($X$1=12,(VLOOKUP(B179,'X12'!$B:$AZ,14,FALSE)),(VLOOKUP(B179,'X13'!$B:$AZ,14,FALSE)))))))))))))))))))))))))))))</f>
        <v xml:space="preserve"> </v>
      </c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</row>
    <row r="180" spans="1:67" ht="14.1" customHeight="1" x14ac:dyDescent="0.2">
      <c r="A180" s="156" t="s">
        <v>1058</v>
      </c>
      <c r="B180" s="122" t="str">
        <f>IF(ISERROR(IF($U$16=1,(VLOOKUP(A180,$AC$89:$AH$125,2,FALSE)),IF((IF($X$1=1,'X1'!B139,(IF($X$1=2,'X2'!B139,(IF($X$1=3,'X3'!B139,(IF($X$1=4,'X4'!B139,(IF($X$1=5,'X5'!B139,(IF($X$1=6,'X6'!B139,(IF($X$1=7,'X7'!B139,(IF($X$1=8,'X8'!B139,(IF($X$1=9,'X9'!B139,(IF($X$1=10,'X10'!B139,(IF($X$1=11,'X11'!B139,(IF($X$1=12,'X12'!B139,'X13'!B139))))))))))))))))))))))))="","",(IF($X$1=1,'X1'!B139,(IF($X$1=2,'X2'!B139,(IF($X$1=3,'X3'!B139,(IF($X$1=4,'X4'!B139,(IF($X$1=5,'X5'!B139,(IF($X$1=6,'X6'!B139,(IF($X$1=7,'X7'!B139,(IF($X$1=8,'X8'!B139,(IF($X$1=9,'X9'!B139,(IF($X$1=10,'X10'!B139,(IF($X$1=11,'X11'!B139,(IF($X$1=12,'X12'!B139,'X13'!B139)))))))))))))))))))))))))))=TRUE," ",(IF($U$16=1,(VLOOKUP(A180,$AC$89:$AH$125,2,FALSE)),IF((IF($X$1=1,'X1'!B139,(IF($X$1=2,'X2'!B139,(IF($X$1=3,'X3'!B139,(IF($X$1=4,'X4'!B139,(IF($X$1=5,'X5'!B139,(IF($X$1=6,'X6'!B139,(IF($X$1=7,'X7'!B139,(IF($X$1=8,'X8'!B139,(IF($X$1=9,'X9'!B139,(IF($X$1=10,'X10'!B139,(IF($X$1=11,'X11'!B139,(IF($X$1=12,'X12'!B139,'X13'!B139))))))))))))))))))))))))="","",(IF($X$1=1,'X1'!B139,(IF($X$1=2,'X2'!B139,(IF($X$1=3,'X3'!B139,(IF($X$1=4,'X4'!B139,(IF($X$1=5,'X5'!B139,(IF($X$1=6,'X6'!B139,(IF($X$1=7,'X7'!B139,(IF($X$1=8,'X8'!B139,(IF($X$1=9,'X9'!B139,(IF($X$1=10,'X10'!B139,(IF($X$1=11,'X11'!B139,(IF($X$1=12,'X12'!B139,'X13'!B139))))))))))))))))))))))))))))</f>
        <v/>
      </c>
      <c r="C180" s="181" t="str">
        <f ca="1">IF(ISERROR(IF($X$1=1,(VLOOKUP(B180,'X1'!$B:$AZ,47,FALSE)),IF($X$1=2,(VLOOKUP(B180,'X2'!$B:$AZ,47,FALSE)),IF($X$1=3,(VLOOKUP(B180,'X3'!$B:$AZ,47,FALSE)),IF($X$1=4,(VLOOKUP(B180,'X4'!$B:$AZ,47,FALSE)),IF($X$1=5,(VLOOKUP(B180,'X5'!$B:$AZ,47,FALSE)),IF($X$1=6,(VLOOKUP(B180,'X6'!$B:$AZ,47,FALSE)),IF($X$1=7,(VLOOKUP(B180,'X7'!$B:$AZ,47,FALSE)),IF($X$1=8,(VLOOKUP(B180,'X8'!$B:$AZ,47,FALSE)),IF($X$1=9,(VLOOKUP(B180,'X9'!$B:$AZ,47,FALSE)),IF($X$1=10,(VLOOKUP(B180,'X10'!$B:$AZ,47,FALSE)),IF($X$1=11,(VLOOKUP(B180,'X11'!$B:$AZ,47,FALSE)),IF($X$1=12,(VLOOKUP(B180,'X12'!$B:$AZ,47,FALSE)),IF($X$1=13,(VLOOKUP(B180,'X13'!$B:$AZ,47,FALSE)),"B"))))))))))))))=TRUE," ",(IF($X$1=1,(VLOOKUP(B180,'X1'!$B:$AZ,47,FALSE)),IF($X$1=2,(VLOOKUP(B180,'X2'!$B:$AZ,47,FALSE)),IF($X$1=3,(VLOOKUP(B180,'X3'!$B:$AZ,47,FALSE)),IF($X$1=4,(VLOOKUP(B180,'X4'!$B:$AZ,47,FALSE)),IF($X$1=5,(VLOOKUP(B180,'X5'!$B:$AZ,47,FALSE)),IF($X$1=6,(VLOOKUP(B180,'X6'!$B:$AZ,47,FALSE)),IF($X$1=7,(VLOOKUP(B180,'X7'!$B:$AZ,47,FALSE)),IF($X$1=8,(VLOOKUP(B180,'X8'!$B:$AZ,47,FALSE)),IF($X$1=9,(VLOOKUP(B180,'X9'!$B:$AZ,47,FALSE)),IF($X$1=10,(VLOOKUP(B180,'X10'!$B:$AZ,47,FALSE)),IF($X$1=11,(VLOOKUP(B180,'X11'!$B:$AZ,47,FALSE)),IF($X$1=12,(VLOOKUP(B180,'X12'!$B:$AZ,47,FALSE)),IF($X$1=13,(VLOOKUP(B180,'X13'!$B:$AZ,47,FALSE)),"B")))))))))))))))</f>
        <v xml:space="preserve"> </v>
      </c>
      <c r="D180" s="181" t="str">
        <f ca="1">IF(ISERROR(IF($X$1=1,(VLOOKUP(B180,'X1'!$B:$AP,41,FALSE)),IF($X$1=2,(VLOOKUP(B180,'X2'!$B:$AP,41,FALSE)),IF($X$1=3,(VLOOKUP(B180,'X3'!$B:$AP,41,FALSE)),IF($X$1=4,(VLOOKUP(B180,'X4'!$B:$AP,41,FALSE)),IF($X$1=5,(VLOOKUP(B180,'X5'!$B:$AP,41,FALSE)),IF($X$1=6,(VLOOKUP(B180,'X6'!$B:$AP,41,FALSE)),IF($X$1=7,(VLOOKUP(B180,'X7'!$B:$AP,41,FALSE)),IF($X$1=8,(VLOOKUP(B180,'X8'!$B:$AP,41,FALSE)),IF($X$1=9,(VLOOKUP(B180,'X9'!$B:$AP,41,FALSE)),IF($X$1=10,(VLOOKUP(B180,'X10'!$B:$AP,41,FALSE)),IF($X$1=11,(VLOOKUP(B180,'X11'!$B:$AP,41,FALSE)),IF($X$1=12,(VLOOKUP(B180,'X12'!$B:$AP,41,FALSE)),IF($X$1=13,(VLOOKUP(B180,'X13'!$B:$AP,41,FALSE)),"B"))))))))))))))=TRUE," ",(IF($X$1=1,(VLOOKUP(B180,'X1'!$B:$AP,41,FALSE)),IF($X$1=2,(VLOOKUP(B180,'X2'!$B:$AP,41,FALSE)),IF($X$1=3,(VLOOKUP(B180,'X3'!$B:$AP,41,FALSE)),IF($X$1=4,(VLOOKUP(B180,'X4'!$B:$AP,41,FALSE)),IF($X$1=5,(VLOOKUP(B180,'X5'!$B:$AP,41,FALSE)),IF($X$1=6,(VLOOKUP(B180,'X6'!$B:$AP,41,FALSE)),IF($X$1=7,(VLOOKUP(B180,'X7'!$B:$AP,41,FALSE)),IF($X$1=8,(VLOOKUP(B180,'X8'!$B:$AP,41,FALSE)),IF($X$1=9,(VLOOKUP(B180,'X9'!$B:$AP,41,FALSE)),IF($X$1=10,(VLOOKUP(B180,'X10'!$B:$AP,41,FALSE)),IF($X$1=11,(VLOOKUP(B180,'X11'!$B:$AP,41,FALSE)),IF($X$1=12,(VLOOKUP(B180,'X12'!$B:$AP,41,FALSE)),IF($X$1=13,(VLOOKUP(B180,'X13'!$B:$AP,41,FALSE)),"B")))))))))))))))</f>
        <v xml:space="preserve"> </v>
      </c>
      <c r="E180" s="182" t="str">
        <f ca="1">IF(ISERROR(IF($X$1=1,(VLOOKUP(B180,'X1'!$B:$AP,7,FALSE)),IF($X$1=2,(VLOOKUP(B180,'X2'!$B:$AP,7,FALSE)),IF($X$1=3,(VLOOKUP(B180,'X3'!$B:$AP,7,FALSE)),IF($X$1=4,(VLOOKUP(B180,'X4'!$B:$AP,7,FALSE)),IF($X$1=5,(VLOOKUP(B180,'X5'!$B:$AP,7,FALSE)),IF($X$1=6,(VLOOKUP(B180,'X6'!$B:$AP,7,FALSE)),IF($X$1=7,(VLOOKUP(B180,'X7'!$B:$AP,7,FALSE)),IF($X$1=8,(VLOOKUP(B180,'X8'!$B:$AP,7,FALSE)),IF($X$1=9,(VLOOKUP(B180,'X9'!$B:$AP,7,FALSE)),IF($X$1=10,(VLOOKUP(B180,'X10'!$B:$AP,7,FALSE)),IF($X$1=11,(VLOOKUP(B180,'X11'!$B:$AP,7,FALSE)),IF($X$1=12,(VLOOKUP(B180,'X12'!$B:$AP,7,FALSE)),IF($X$1=13,(VLOOKUP(B180,'X13'!$B:$AP,7,FALSE)),"B"))))))))))))))=TRUE," ",(IF($X$1=1,(VLOOKUP(B180,'X1'!$B:$AP,7,FALSE)),IF($X$1=2,(VLOOKUP(B180,'X2'!$B:$AP,7,FALSE)),IF($X$1=3,(VLOOKUP(B180,'X3'!$B:$AP,7,FALSE)),IF($X$1=4,(VLOOKUP(B180,'X4'!$B:$AP,7,FALSE)),IF($X$1=5,(VLOOKUP(B180,'X5'!$B:$AP,7,FALSE)),IF($X$1=6,(VLOOKUP(B180,'X6'!$B:$AP,7,FALSE)),IF($X$1=7,(VLOOKUP(B180,'X7'!$B:$AP,7,FALSE)),IF($X$1=8,(VLOOKUP(B180,'X8'!$B:$AP,7,FALSE)),IF($X$1=9,(VLOOKUP(B180,'X9'!$B:$AP,7,FALSE)),IF($X$1=10,(VLOOKUP(B180,'X10'!$B:$AP,7,FALSE)),IF($X$1=11,(VLOOKUP(B180,'X11'!$B:$AP,7,FALSE)),IF($X$1=12,(VLOOKUP(B180,'X12'!$B:$AP,7,FALSE)),IF($X$1=13,(VLOOKUP(B180,'X13'!$B:$AP,7,FALSE)),"B")))))))))))))))</f>
        <v xml:space="preserve"> </v>
      </c>
      <c r="F180" s="182" t="str">
        <f ca="1">IF(ISERROR(IF((IF($X$1=1,(VLOOKUP(B180,'X1'!$B:$AO,6,FALSE)),(IF($X$1=2,(VLOOKUP(B180,'X2'!$B:$AO,6,FALSE)),(IF($X$1=3,(VLOOKUP(B180,'X3'!$B:$AO,6,FALSE)),(IF($X$1=4,(VLOOKUP(B180,'X4'!$B:$AO,6,FALSE)),(IF($X$1=5,(VLOOKUP(B180,'X5'!$B:$AO,6,FALSE)),(IF($X$1=6,(VLOOKUP(B180,'X6'!$B:$AO,6,FALSE)),(IF($X$1=7,(VLOOKUP(B180,'X7'!$B:$AO,6,FALSE)),(IF($X$1=8,(VLOOKUP(B180,'X8'!$B:$AO,6,FALSE)),(IF($X$1=9,(VLOOKUP(B180,'X9'!$B:$AO,6,FALSE)),(IF($X$1=10,(VLOOKUP(B180,'X10'!$B:$AO,6,FALSE)),(IF($X$1=11,(VLOOKUP(B180,'X11'!$B:$AO,6,FALSE)),(IF($X$1=12,(VLOOKUP(B180,'X12'!$B:$AO,6,FALSE)),(VLOOKUP(B180,'X13'!$B:$AO,6,FALSE))))))))))))))))))))))))))=$V$1," ",(IF($X$1=1,(VLOOKUP(B180,'X1'!$B:$AO,6,FALSE)),(IF($X$1=2,(VLOOKUP(B180,'X2'!$B:$AO,6,FALSE)),(IF($X$1=3,(VLOOKUP(B180,'X3'!$B:$AO,6,FALSE)),(IF($X$1=4,(VLOOKUP(B180,'X4'!$B:$AO,6,FALSE)),(IF($X$1=5,(VLOOKUP(B180,'X5'!$B:$AO,6,FALSE)),(IF($X$1=6,(VLOOKUP(B180,'X6'!$B:$AO,6,FALSE)),(IF($X$1=7,(VLOOKUP(B180,'X7'!$B:$AO,6,FALSE)),(IF($X$1=8,(VLOOKUP(B180,'X8'!$B:$AO,6,FALSE)),(IF($X$1=9,(VLOOKUP(B180,'X9'!$B:$AO,6,FALSE)),(IF($X$1=10,(VLOOKUP(B180,'X10'!$B:$AO,6,FALSE)),(IF($X$1=11,(VLOOKUP(B180,'X11'!$B:$AO,6,FALSE)),(IF($X$1=12,(VLOOKUP(B180,'X12'!$B:$AO,6,FALSE)),(VLOOKUP(B180,'X13'!$B:$AO,6,FALSE))))))))))))))))))))))))))))=TRUE," ",(IF((IF($X$1=1,(VLOOKUP(B180,'X1'!$B:$AO,6,FALSE)),(IF($X$1=2,(VLOOKUP(B180,'X2'!$B:$AO,6,FALSE)),(IF($X$1=3,(VLOOKUP(B180,'X3'!$B:$AO,6,FALSE)),(IF($X$1=4,(VLOOKUP(B180,'X4'!$B:$AO,6,FALSE)),(IF($X$1=5,(VLOOKUP(B180,'X5'!$B:$AO,6,FALSE)),(IF($X$1=6,(VLOOKUP(B180,'X6'!$B:$AO,6,FALSE)),(IF($X$1=7,(VLOOKUP(B180,'X7'!$B:$AO,6,FALSE)),(IF($X$1=8,(VLOOKUP(B180,'X8'!$B:$AO,6,FALSE)),(IF($X$1=9,(VLOOKUP(B180,'X9'!$B:$AO,6,FALSE)),(IF($X$1=10,(VLOOKUP(B180,'X10'!$B:$AO,6,FALSE)),(IF($X$1=11,(VLOOKUP(B180,'X11'!$B:$AO,6,FALSE)),(IF($X$1=12,(VLOOKUP(B180,'X12'!$B:$AO,6,FALSE)),(VLOOKUP(B180,'X13'!$B:$AO,6,FALSE))))))))))))))))))))))))))=$V$1," ",(IF($X$1=1,(VLOOKUP(B180,'X1'!$B:$AO,6,FALSE)),(IF($X$1=2,(VLOOKUP(B180,'X2'!$B:$AO,6,FALSE)),(IF($X$1=3,(VLOOKUP(B180,'X3'!$B:$AO,6,FALSE)),(IF($X$1=4,(VLOOKUP(B180,'X4'!$B:$AO,6,FALSE)),(IF($X$1=5,(VLOOKUP(B180,'X5'!$B:$AO,6,FALSE)),(IF($X$1=6,(VLOOKUP(B180,'X6'!$B:$AO,6,FALSE)),(IF($X$1=7,(VLOOKUP(B180,'X7'!$B:$AO,6,FALSE)),(IF($X$1=8,(VLOOKUP(B180,'X8'!$B:$AO,6,FALSE)),(IF($X$1=9,(VLOOKUP(B180,'X9'!$B:$AO,6,FALSE)),(IF($X$1=10,(VLOOKUP(B180,'X10'!$B:$AO,6,FALSE)),(IF($X$1=11,(VLOOKUP(B180,'X11'!$B:$AO,6,FALSE)),(IF($X$1=12,(VLOOKUP(B180,'X12'!$B:$AO,6,FALSE)),(VLOOKUP(B180,'X13'!$B:$AO,6,FALSE)))))))))))))))))))))))))))))</f>
        <v xml:space="preserve"> </v>
      </c>
      <c r="G180" s="182" t="str">
        <f ca="1">IF(ISERROR(IF($X$1=1,(VLOOKUP(B180,'X1'!$B:$AZ,44,FALSE)),IF($X$1=2,(VLOOKUP(B180,'X2'!$B:$AZ,44,FALSE)),IF($X$1=3,(VLOOKUP(B180,'X3'!$B:$AZ,44,FALSE)),IF($X$1=4,(VLOOKUP(B180,'X4'!$B:$AZ,44,FALSE)),IF($X$1=5,(VLOOKUP(B180,'X5'!$B:$AZ,44,FALSE)),IF($X$1=6,(VLOOKUP(B180,'X6'!$B:$AZ,44,FALSE)),IF($X$1=7,(VLOOKUP(B180,'X7'!$B:$AZ,44,FALSE)),IF($X$1=8,(VLOOKUP(B180,'X8'!$B:$AZ,44,FALSE)),IF($X$1=9,(VLOOKUP(B180,'X9'!$B:$AZ,44,FALSE)),IF($X$1=10,(VLOOKUP(B180,'X10'!$B:$AZ,44,FALSE)),IF($X$1=11,(VLOOKUP(B180,'X11'!$B:$AZ,44,FALSE)),IF($X$1=12,(VLOOKUP(B180,'X12'!$B:$AZ,44,FALSE)),IF($X$1=13,(VLOOKUP(B180,'X13'!$B:$AZ,44,FALSE)),"B"))))))))))))))=TRUE," ",(IF($X$1=1,(VLOOKUP(B180,'X1'!$B:$AZ,44,FALSE)),IF($X$1=2,(VLOOKUP(B180,'X2'!$B:$AZ,44,FALSE)),IF($X$1=3,(VLOOKUP(B180,'X3'!$B:$AZ,44,FALSE)),IF($X$1=4,(VLOOKUP(B180,'X4'!$B:$AZ,44,FALSE)),IF($X$1=5,(VLOOKUP(B180,'X5'!$B:$AZ,44,FALSE)),IF($X$1=6,(VLOOKUP(B180,'X6'!$B:$AZ,44,FALSE)),IF($X$1=7,(VLOOKUP(B180,'X7'!$B:$AZ,44,FALSE)),IF($X$1=8,(VLOOKUP(B180,'X8'!$B:$AZ,44,FALSE)),IF($X$1=9,(VLOOKUP(B180,'X9'!$B:$AZ,44,FALSE)),IF($X$1=10,(VLOOKUP(B180,'X10'!$B:$AZ,44,FALSE)),IF($X$1=11,(VLOOKUP(B180,'X11'!$B:$AZ,44,FALSE)),IF($X$1=12,(VLOOKUP(B180,'X12'!$B:$AZ,44,FALSE)),IF($X$1=13,(VLOOKUP(B180,'X13'!$B:$AZ,44,FALSE)),"B")))))))))))))))</f>
        <v xml:space="preserve"> </v>
      </c>
      <c r="H180" s="182" t="str">
        <f ca="1">IF(ISERROR(IF($X$1=1,(VLOOKUP(B180,'X1'!$B:$AZ,8,FALSE)),IF($X$1=2,(VLOOKUP(B180,'X2'!$B:$AZ,8,FALSE)),IF($X$1=3,(VLOOKUP(B180,'X3'!$B:$AZ,8,FALSE)),IF($X$1=4,(VLOOKUP(B180,'X4'!$B:$AZ,8,FALSE)),IF($X$1=5,(VLOOKUP(B180,'X5'!$B:$AZ,8,FALSE)),IF($X$1=6,(VLOOKUP(B180,'X6'!$B:$AZ,8,FALSE)),IF($X$1=7,(VLOOKUP(B180,'X7'!$B:$AZ,8,FALSE)),IF($X$1=8,(VLOOKUP(B180,'X8'!$B:$AZ,8,FALSE)),IF($X$1=9,(VLOOKUP(B180,'X9'!$B:$AZ,8,FALSE)),IF($X$1=10,(VLOOKUP(B180,'X10'!$B:$AZ,8,FALSE)),IF($X$1=11,(VLOOKUP(B180,'X11'!$B:$AZ,8,FALSE)),IF($X$1=12,(VLOOKUP(B180,'X12'!$B:$AZ,8,FALSE)),IF($X$1=13,(VLOOKUP(B180,'X13'!$B:$AZ,8,FALSE)),"B"))))))))))))))=TRUE," ",(IF($X$1=1,(VLOOKUP(B180,'X1'!$B:$AZ,8,FALSE)),IF($X$1=2,(VLOOKUP(B180,'X2'!$B:$AZ,8,FALSE)),IF($X$1=3,(VLOOKUP(B180,'X3'!$B:$AZ,8,FALSE)),IF($X$1=4,(VLOOKUP(B180,'X4'!$B:$AZ,8,FALSE)),IF($X$1=5,(VLOOKUP(B180,'X5'!$B:$AZ,8,FALSE)),IF($X$1=6,(VLOOKUP(B180,'X6'!$B:$AZ,8,FALSE)),IF($X$1=7,(VLOOKUP(B180,'X7'!$B:$AZ,8,FALSE)),IF($X$1=8,(VLOOKUP(B180,'X8'!$B:$AZ,8,FALSE)),IF($X$1=9,(VLOOKUP(B180,'X9'!$B:$AZ,8,FALSE)),IF($X$1=10,(VLOOKUP(B180,'X10'!$B:$AZ,8,FALSE)),IF($X$1=11,(VLOOKUP(B180,'X11'!$B:$AZ,8,FALSE)),IF($X$1=12,(VLOOKUP(B180,'X12'!$B:$AZ,8,FALSE)),IF($X$1=13,(VLOOKUP(B180,'X13'!$B:$AZ,8,FALSE)),"B")))))))))))))))</f>
        <v xml:space="preserve"> </v>
      </c>
      <c r="I180" s="183" t="str">
        <f ca="1">IF(ISERROR(IF($X$1=1,(VLOOKUP(B180,'X1'!$B:$AZ,2,FALSE)),IF($X$1=2,(VLOOKUP(B180,'X2'!$B:$AZ,2,FALSE)),IF($X$1=3,(VLOOKUP(B180,'X3'!$B:$AZ,2,FALSE)),IF($X$1=4,(VLOOKUP(B180,'X4'!$B:$AZ,2,FALSE)),IF($X$1=5,(VLOOKUP(B180,'X5'!$B:$AZ,2,FALSE)),IF($X$1=6,(VLOOKUP(B180,'X6'!$B:$AZ,2,FALSE)),IF($X$1=7,(VLOOKUP(B180,'X7'!$B:$AZ,2,FALSE)),IF($X$1=8,(VLOOKUP(B180,'X8'!$B:$AZ,2,FALSE)),IF($X$1=9,(VLOOKUP(B180,'X9'!$B:$AZ,2,FALSE)),IF($X$1=10,(VLOOKUP(B180,'X10'!$B:$AZ,2,FALSE)),IF($X$1=11,(VLOOKUP(B180,'X11'!$B:$AZ,2,FALSE)),IF($X$1=12,(VLOOKUP(B180,'X12'!$B:$AZ,2,FALSE)),IF($X$1=13,(VLOOKUP(B180,'X13'!$B:$AZ,2,FALSE)),"B"))))))))))))))=TRUE," ",(IF($X$1=1,(VLOOKUP(B180,'X1'!$B:$AZ,2,FALSE)),IF($X$1=2,(VLOOKUP(B180,'X2'!$B:$AZ,2,FALSE)),IF($X$1=3,(VLOOKUP(B180,'X3'!$B:$AZ,2,FALSE)),IF($X$1=4,(VLOOKUP(B180,'X4'!$B:$AZ,2,FALSE)),IF($X$1=5,(VLOOKUP(B180,'X5'!$B:$AZ,2,FALSE)),IF($X$1=6,(VLOOKUP(B180,'X6'!$B:$AZ,2,FALSE)),IF($X$1=7,(VLOOKUP(B180,'X7'!$B:$AZ,2,FALSE)),IF($X$1=8,(VLOOKUP(B180,'X8'!$B:$AZ,2,FALSE)),IF($X$1=9,(VLOOKUP(B180,'X9'!$B:$AZ,2,FALSE)),IF($X$1=10,(VLOOKUP(B180,'X10'!$B:$AZ,2,FALSE)),IF($X$1=11,(VLOOKUP(B180,'X11'!$B:$AZ,2,FALSE)),IF($X$1=12,(VLOOKUP(B180,'X12'!$B:$AZ,2,FALSE)),IF($X$1=13,(VLOOKUP(B180,'X13'!$B:$AZ,2,FALSE)),"B")))))))))))))))</f>
        <v xml:space="preserve"> </v>
      </c>
      <c r="J180" s="183" t="str">
        <f ca="1">IF(ISERROR(IF($X$1=1,(VLOOKUP(B180,'X1'!$B:$AZ,3,FALSE)),IF($X$1=2,(VLOOKUP(B180,'X2'!$B:$AZ,3,FALSE)),IF($X$1=3,(VLOOKUP(B180,'X3'!$B:$AZ,3,FALSE)),IF($X$1=4,(VLOOKUP(B180,'X4'!$B:$AZ,3,FALSE)),IF($X$1=5,(VLOOKUP(B180,'X5'!$B:$AZ,3,FALSE)),IF($X$1=6,(VLOOKUP(B180,'X6'!$B:$AZ,3,FALSE)),IF($X$1=7,(VLOOKUP(B180,'X7'!$B:$AZ,3,FALSE)),IF($X$1=8,(VLOOKUP(B180,'X8'!$B:$AZ,3,FALSE)),IF($X$1=9,(VLOOKUP(B180,'X9'!$B:$AZ,3,FALSE)),IF($X$1=10,(VLOOKUP(B180,'X10'!$B:$AZ,3,FALSE)),IF($X$1=11,(VLOOKUP(B180,'X11'!$B:$AZ,3,FALSE)),IF($X$1=12,(VLOOKUP(B180,'X12'!$B:$AZ,3,FALSE)),IF($X$1=13,(VLOOKUP(B180,'X13'!$B:$AZ,3,FALSE)),"B"))))))))))))))=TRUE," ",(IF($X$1=1,(VLOOKUP(B180,'X1'!$B:$AZ,3,FALSE)),IF($X$1=2,(VLOOKUP(B180,'X2'!$B:$AZ,3,FALSE)),IF($X$1=3,(VLOOKUP(B180,'X3'!$B:$AZ,3,FALSE)),IF($X$1=4,(VLOOKUP(B180,'X4'!$B:$AZ,3,FALSE)),IF($X$1=5,(VLOOKUP(B180,'X5'!$B:$AZ,3,FALSE)),IF($X$1=6,(VLOOKUP(B180,'X6'!$B:$AZ,3,FALSE)),IF($X$1=7,(VLOOKUP(B180,'X7'!$B:$AZ,3,FALSE)),IF($X$1=8,(VLOOKUP(B180,'X8'!$B:$AZ,3,FALSE)),IF($X$1=9,(VLOOKUP(B180,'X9'!$B:$AZ,3,FALSE)),IF($X$1=10,(VLOOKUP(B180,'X10'!$B:$AZ,3,FALSE)),IF($X$1=11,(VLOOKUP(B180,'X11'!$B:$AZ,3,FALSE)),IF($X$1=12,(VLOOKUP(B180,'X12'!$B:$AZ,3,FALSE)),IF($X$1=13,(VLOOKUP(B180,'X13'!$B:$AZ,3,FALSE)),"B")))))))))))))))</f>
        <v xml:space="preserve"> </v>
      </c>
      <c r="K180" s="183" t="str">
        <f ca="1">IF(ISERROR(IF($X$1=1,(VLOOKUP(B180,'X1'!$B:$AZ,5,FALSE)),IF($X$1=2,(VLOOKUP(B180,'X2'!$B:$AZ,5,FALSE)),IF($X$1=3,(VLOOKUP(B180,'X3'!$B:$AZ,5,FALSE)),IF($X$1=4,(VLOOKUP(B180,'X4'!$B:$AZ,5,FALSE)),IF($X$1=5,(VLOOKUP(B180,'X5'!$B:$AZ,5,FALSE)),IF($X$1=6,(VLOOKUP(B180,'X6'!$B:$AZ,5,FALSE)),IF($X$1=7,(VLOOKUP(B180,'X7'!$B:$AZ,5,FALSE)),IF($X$1=8,(VLOOKUP(B180,'X8'!$B:$AZ,5,FALSE)),IF($X$1=9,(VLOOKUP(B180,'X9'!$B:$AZ,5,FALSE)),IF($X$1=10,(VLOOKUP(B180,'X10'!$B:$AZ,5,FALSE)),IF($X$1=11,(VLOOKUP(B180,'X11'!$B:$AZ,5,FALSE)),IF($X$1=12,(VLOOKUP(B180,'X12'!$B:$AZ,5,FALSE)),IF($X$1=13,(VLOOKUP(B180,'X13'!$B:$AZ,5,FALSE)),"B"))))))))))))))=TRUE," ",(IF($X$1=1,(VLOOKUP(B180,'X1'!$B:$AZ,5,FALSE)),IF($X$1=2,(VLOOKUP(B180,'X2'!$B:$AZ,5,FALSE)),IF($X$1=3,(VLOOKUP(B180,'X3'!$B:$AZ,5,FALSE)),IF($X$1=4,(VLOOKUP(B180,'X4'!$B:$AZ,5,FALSE)),IF($X$1=5,(VLOOKUP(B180,'X5'!$B:$AZ,5,FALSE)),IF($X$1=6,(VLOOKUP(B180,'X6'!$B:$AZ,5,FALSE)),IF($X$1=7,(VLOOKUP(B180,'X7'!$B:$AZ,5,FALSE)),IF($X$1=8,(VLOOKUP(B180,'X8'!$B:$AZ,5,FALSE)),IF($X$1=9,(VLOOKUP(B180,'X9'!$B:$AZ,5,FALSE)),IF($X$1=10,(VLOOKUP(B180,'X10'!$B:$AZ,5,FALSE)),IF($X$1=11,(VLOOKUP(B180,'X11'!$B:$AZ,5,FALSE)),IF($X$1=12,(VLOOKUP(B180,'X12'!$B:$AZ,5,FALSE)),IF($X$1=13,(VLOOKUP(B180,'X13'!$B:$AZ,5,FALSE)),"B")))))))))))))))</f>
        <v xml:space="preserve"> </v>
      </c>
      <c r="L180" s="184" t="str">
        <f ca="1">IF(ISERROR(IF($X$1=1,(VLOOKUP(B180,'X1'!$B:$AZ,9,FALSE)),IF($X$1=2,(VLOOKUP(B180,'X2'!$B:$AZ,9,FALSE)),IF($X$1=3,(VLOOKUP(B180,'X3'!$B:$AZ,9,FALSE)),IF($X$1=4,(VLOOKUP(B180,'X4'!$B:$AZ,9,FALSE)),IF($X$1=5,(VLOOKUP(B180,'X5'!$B:$AZ,9,FALSE)),IF($X$1=6,(VLOOKUP(B180,'X6'!$B:$AZ,9,FALSE)),IF($X$1=7,(VLOOKUP(B180,'X7'!$B:$AZ,9,FALSE)),IF($X$1=8,(VLOOKUP(B180,'X8'!$B:$AZ,9,FALSE)),IF($X$1=9,(VLOOKUP(B180,'X9'!$B:$AZ,9,FALSE)),IF($X$1=10,(VLOOKUP(B180,'X10'!$B:$AZ,9,FALSE)),IF($X$1=11,(VLOOKUP(B180,'X11'!$B:$AZ,9,FALSE)),IF($X$1=12,(VLOOKUP(B180,'X12'!$B:$AZ,9,FALSE)),IF($X$1=13,(VLOOKUP(B180,'X13'!$B:$AZ,9,FALSE)),"B"))))))))))))))=TRUE," ",(IF($X$1=1,(VLOOKUP(B180,'X1'!$B:$AZ,9,FALSE)),IF($X$1=2,(VLOOKUP(B180,'X2'!$B:$AZ,9,FALSE)),IF($X$1=3,(VLOOKUP(B180,'X3'!$B:$AZ,9,FALSE)),IF($X$1=4,(VLOOKUP(B180,'X4'!$B:$AZ,9,FALSE)),IF($X$1=5,(VLOOKUP(B180,'X5'!$B:$AZ,9,FALSE)),IF($X$1=6,(VLOOKUP(B180,'X6'!$B:$AZ,9,FALSE)),IF($X$1=7,(VLOOKUP(B180,'X7'!$B:$AZ,9,FALSE)),IF($X$1=8,(VLOOKUP(B180,'X8'!$B:$AZ,9,FALSE)),IF($X$1=9,(VLOOKUP(B180,'X9'!$B:$AZ,9,FALSE)),IF($X$1=10,(VLOOKUP(B180,'X10'!$B:$AZ,9,FALSE)),IF($X$1=11,(VLOOKUP(B180,'X11'!$B:$AZ,9,FALSE)),IF($X$1=12,(VLOOKUP(B180,'X12'!$B:$AZ,9,FALSE)),IF($X$1=13,(VLOOKUP(B180,'X13'!$B:$AZ,9,FALSE)),"B")))))))))))))))</f>
        <v xml:space="preserve"> </v>
      </c>
      <c r="M180" s="184" t="str">
        <f ca="1">IF(ISERROR(IF($X$1=1,(VLOOKUP(B180,'X1'!$B:$AZ,10,FALSE)),IF($X$1=2,(VLOOKUP(B180,'X2'!$B:$AZ,10,FALSE)),IF($X$1=3,(VLOOKUP(B180,'X3'!$B:$AZ,10,FALSE)),IF($X$1=4,(VLOOKUP(B180,'X4'!$B:$AZ,10,FALSE)),IF($X$1=5,(VLOOKUP(B180,'X5'!$B:$AZ,10,FALSE)),IF($X$1=6,(VLOOKUP(B180,'X6'!$B:$AZ,10,FALSE)),IF($X$1=7,(VLOOKUP(B180,'X7'!$B:$AZ,10,FALSE)),IF($X$1=8,(VLOOKUP(B180,'X8'!$B:$AZ,10,FALSE)),IF($X$1=9,(VLOOKUP(B180,'X9'!$B:$AZ,10,FALSE)),IF($X$1=10,(VLOOKUP(B180,'X10'!$B:$AZ,10,FALSE)),IF($X$1=11,(VLOOKUP(B180,'X11'!$B:$AZ,10,FALSE)),IF($X$1=12,(VLOOKUP(B180,'X12'!$B:$AZ,10,FALSE)),IF($X$1=13,(VLOOKUP(B180,'X13'!$B:$AZ,10,FALSE)),"B"))))))))))))))=TRUE," ",(IF($X$1=1,(VLOOKUP(B180,'X1'!$B:$AZ,10,FALSE)),IF($X$1=2,(VLOOKUP(B180,'X2'!$B:$AZ,10,FALSE)),IF($X$1=3,(VLOOKUP(B180,'X3'!$B:$AZ,10,FALSE)),IF($X$1=4,(VLOOKUP(B180,'X4'!$B:$AZ,10,FALSE)),IF($X$1=5,(VLOOKUP(B180,'X5'!$B:$AZ,10,FALSE)),IF($X$1=6,(VLOOKUP(B180,'X6'!$B:$AZ,10,FALSE)),IF($X$1=7,(VLOOKUP(B180,'X7'!$B:$AZ,10,FALSE)),IF($X$1=8,(VLOOKUP(B180,'X8'!$B:$AZ,10,FALSE)),IF($X$1=9,(VLOOKUP(B180,'X9'!$B:$AZ,10,FALSE)),IF($X$1=10,(VLOOKUP(B180,'X10'!$B:$AZ,10,FALSE)),IF($X$1=11,(VLOOKUP(B180,'X11'!$B:$AZ,10,FALSE)),IF($X$1=12,(VLOOKUP(B180,'X12'!$B:$AZ,10,FALSE)),IF($X$1=13,(VLOOKUP(B180,'X13'!$B:$AZ,10,FALSE)),"B")))))))))))))))</f>
        <v xml:space="preserve"> </v>
      </c>
      <c r="N180" s="185" t="str">
        <f ca="1">IF(ISERROR(IF($X$1=1,(VLOOKUP(B180,'X1'!$B:$AZ,45,FALSE)),IF($X$1=2,(VLOOKUP(B180,'X2'!$B:$AZ,45,FALSE)),IF($X$1=3,(VLOOKUP(B180,'X3'!$B:$AZ,45,FALSE)),IF($X$1=4,(VLOOKUP(B180,'X4'!$B:$AZ,45,FALSE)),IF($X$1=5,(VLOOKUP(B180,'X5'!$B:$AZ,45,FALSE)),IF($X$1=6,(VLOOKUP(B180,'X6'!$B:$AZ,45,FALSE)),IF($X$1=7,(VLOOKUP(B180,'X7'!$B:$AZ,45,FALSE)),IF($X$1=8,(VLOOKUP(B180,'X8'!$B:$AZ,45,FALSE)),IF($X$1=9,(VLOOKUP(B180,'X9'!$B:$AZ,45,FALSE)),IF($X$1=10,(VLOOKUP(B180,'X10'!$B:$AZ,45,FALSE)),IF($X$1=11,(VLOOKUP(B180,'X11'!$B:$AZ,45,FALSE)),IF($X$1=12,(VLOOKUP(B180,'X12'!$B:$AZ,45,FALSE)),IF($X$1=13,(VLOOKUP(B180,'X13'!$B:$AZ,45,FALSE)),"B"))))))))))))))=TRUE," ",(IF($X$1=1,(VLOOKUP(B180,'X1'!$B:$AZ,45,FALSE)),IF($X$1=2,(VLOOKUP(B180,'X2'!$B:$AZ,45,FALSE)),IF($X$1=3,(VLOOKUP(B180,'X3'!$B:$AZ,45,FALSE)),IF($X$1=4,(VLOOKUP(B180,'X4'!$B:$AZ,45,FALSE)),IF($X$1=5,(VLOOKUP(B180,'X5'!$B:$AZ,45,FALSE)),IF($X$1=6,(VLOOKUP(B180,'X6'!$B:$AZ,45,FALSE)),IF($X$1=7,(VLOOKUP(B180,'X7'!$B:$AZ,45,FALSE)),IF($X$1=8,(VLOOKUP(B180,'X8'!$B:$AZ,45,FALSE)),IF($X$1=9,(VLOOKUP(B180,'X9'!$B:$AZ,45,FALSE)),IF($X$1=10,(VLOOKUP(B180,'X10'!$B:$AZ,45,FALSE)),IF($X$1=11,(VLOOKUP(B180,'X11'!$B:$AZ,45,FALSE)),IF($X$1=12,(VLOOKUP(B180,'X12'!$B:$AZ,45,FALSE)),IF($X$1=13,(VLOOKUP(B180,'X13'!$B:$AZ,45,FALSE)),"B")))))))))))))))</f>
        <v xml:space="preserve"> </v>
      </c>
      <c r="O180" s="184" t="str">
        <f ca="1">IF(ISERROR(IF($X$1=1,(VLOOKUP(B180,'X1'!$B:$AZ,11,FALSE)),IF($X$1=2,(VLOOKUP(B180,'X2'!$B:$AZ,11,FALSE)),IF($X$1=3,(VLOOKUP(B180,'X3'!$B:$AZ,11,FALSE)),IF($X$1=4,(VLOOKUP(B180,'X4'!$B:$AZ,11,FALSE)),IF($X$1=5,(VLOOKUP(B180,'X5'!$B:$AZ,11,FALSE)),IF($X$1=6,(VLOOKUP(B180,'X6'!$B:$AZ,11,FALSE)),IF($X$1=7,(VLOOKUP(B180,'X7'!$B:$AZ,11,FALSE)),IF($X$1=8,(VLOOKUP(B180,'X8'!$B:$AZ,11,FALSE)),IF($X$1=9,(VLOOKUP(B180,'X9'!$B:$AZ,11,FALSE)),IF($X$1=10,(VLOOKUP(B180,'X10'!$B:$AZ,11,FALSE)),IF($X$1=11,(VLOOKUP(B180,'X11'!$B:$AZ,11,FALSE)),IF($X$1=12,(VLOOKUP(B180,'X12'!$B:$AZ,11,FALSE)),IF($X$1=13,(VLOOKUP(B180,'X13'!$B:$AZ,11,FALSE)),"B"))))))))))))))=TRUE," ",(IF($X$1=1,(VLOOKUP(B180,'X1'!$B:$AZ,11,FALSE)),IF($X$1=2,(VLOOKUP(B180,'X2'!$B:$AZ,11,FALSE)),IF($X$1=3,(VLOOKUP(B180,'X3'!$B:$AZ,11,FALSE)),IF($X$1=4,(VLOOKUP(B180,'X4'!$B:$AZ,11,FALSE)),IF($X$1=5,(VLOOKUP(B180,'X5'!$B:$AZ,11,FALSE)),IF($X$1=6,(VLOOKUP(B180,'X6'!$B:$AZ,11,FALSE)),IF($X$1=7,(VLOOKUP(B180,'X7'!$B:$AZ,11,FALSE)),IF($X$1=8,(VLOOKUP(B180,'X8'!$B:$AZ,11,FALSE)),IF($X$1=9,(VLOOKUP(B180,'X9'!$B:$AZ,11,FALSE)),IF($X$1=10,(VLOOKUP(B180,'X10'!$B:$AZ,11,FALSE)),IF($X$1=11,(VLOOKUP(B180,'X11'!$B:$AZ,11,FALSE)),IF($X$1=12,(VLOOKUP(B180,'X12'!$B:$AZ,11,FALSE)),IF($X$1=13,(VLOOKUP(B180,'X13'!$B:$AZ,11,FALSE)),"B")))))))))))))))</f>
        <v xml:space="preserve"> </v>
      </c>
      <c r="P180" s="184" t="str">
        <f ca="1">IF(ISERROR(IF($X$1=1,(VLOOKUP(B180,'X1'!$B:$AZ,12,FALSE)),IF($X$1=2,(VLOOKUP(B180,'X2'!$B:$AZ,12,FALSE)),IF($X$1=3,(VLOOKUP(B180,'X3'!$B:$AZ,12,FALSE)),IF($X$1=4,(VLOOKUP(B180,'X4'!$B:$AZ,12,FALSE)),IF($X$1=5,(VLOOKUP(B180,'X5'!$B:$AZ,12,FALSE)),IF($X$1=6,(VLOOKUP(B180,'X6'!$B:$AZ,12,FALSE)),IF($X$1=7,(VLOOKUP(B180,'X7'!$B:$AZ,12,FALSE)),IF($X$1=8,(VLOOKUP(B180,'X8'!$B:$AZ,12,FALSE)),IF($X$1=9,(VLOOKUP(B180,'X9'!$B:$AZ,12,FALSE)),IF($X$1=10,(VLOOKUP(B180,'X10'!$B:$AZ,12,FALSE)),IF($X$1=11,(VLOOKUP(B180,'X11'!$B:$AZ,12,FALSE)),IF($X$1=12,(VLOOKUP(B180,'X12'!$B:$AZ,12,FALSE)),IF($X$1=13,(VLOOKUP(B180,'X13'!$B:$AZ,12,FALSE)),"B"))))))))))))))=TRUE," ",(IF($X$1=1,(VLOOKUP(B180,'X1'!$B:$AZ,12,FALSE)),IF($X$1=2,(VLOOKUP(B180,'X2'!$B:$AZ,12,FALSE)),IF($X$1=3,(VLOOKUP(B180,'X3'!$B:$AZ,12,FALSE)),IF($X$1=4,(VLOOKUP(B180,'X4'!$B:$AZ,12,FALSE)),IF($X$1=5,(VLOOKUP(B180,'X5'!$B:$AZ,12,FALSE)),IF($X$1=6,(VLOOKUP(B180,'X6'!$B:$AZ,12,FALSE)),IF($X$1=7,(VLOOKUP(B180,'X7'!$B:$AZ,12,FALSE)),IF($X$1=8,(VLOOKUP(B180,'X8'!$B:$AZ,12,FALSE)),IF($X$1=9,(VLOOKUP(B180,'X9'!$B:$AZ,12,FALSE)),IF($X$1=10,(VLOOKUP(B180,'X10'!$B:$AZ,12,FALSE)),IF($X$1=11,(VLOOKUP(B180,'X11'!$B:$AZ,12,FALSE)),IF($X$1=12,(VLOOKUP(B180,'X12'!$B:$AZ,12,FALSE)),IF($X$1=13,(VLOOKUP(B180,'X13'!$B:$AZ,12,FALSE)),"B")))))))))))))))</f>
        <v xml:space="preserve"> </v>
      </c>
      <c r="Q180" s="185" t="str">
        <f ca="1">IF(ISERROR(IF($X$1=1,(VLOOKUP(B180,'X1'!$B:$AZ,46,FALSE)),IF($X$1=2,(VLOOKUP(B180,'X2'!$B:$AZ,46,FALSE)),IF($X$1=3,(VLOOKUP(B180,'X3'!$B:$AZ,46,FALSE)),IF($X$1=4,(VLOOKUP(B180,'X4'!$B:$AZ,46,FALSE)),IF($X$1=5,(VLOOKUP(B180,'X5'!$B:$AZ,46,FALSE)),IF($X$1=6,(VLOOKUP(B180,'X6'!$B:$AZ,46,FALSE)),IF($X$1=7,(VLOOKUP(B180,'X7'!$B:$AZ,46,FALSE)),IF($X$1=8,(VLOOKUP(B180,'X8'!$B:$AZ,46,FALSE)),IF($X$1=9,(VLOOKUP(B180,'X9'!$B:$AZ,46,FALSE)),IF($X$1=10,(VLOOKUP(B180,'X10'!$B:$AZ,46,FALSE)),IF($X$1=11,(VLOOKUP(B180,'X11'!$B:$AZ,46,FALSE)),IF($X$1=12,(VLOOKUP(B180,'X12'!$B:$AZ,46,FALSE)),IF($X$1=13,(VLOOKUP(B180,'X13'!$B:$AZ,46,FALSE)),"B"))))))))))))))=TRUE," ",(IF($X$1=1,(VLOOKUP(B180,'X1'!$B:$AZ,46,FALSE)),IF($X$1=2,(VLOOKUP(B180,'X2'!$B:$AZ,46,FALSE)),IF($X$1=3,(VLOOKUP(B180,'X3'!$B:$AZ,46,FALSE)),IF($X$1=4,(VLOOKUP(B180,'X4'!$B:$AZ,46,FALSE)),IF($X$1=5,(VLOOKUP(B180,'X5'!$B:$AZ,46,FALSE)),IF($X$1=6,(VLOOKUP(B180,'X6'!$B:$AZ,46,FALSE)),IF($X$1=7,(VLOOKUP(B180,'X7'!$B:$AZ,46,FALSE)),IF($X$1=8,(VLOOKUP(B180,'X8'!$B:$AZ,46,FALSE)),IF($X$1=9,(VLOOKUP(B180,'X9'!$B:$AZ,46,FALSE)),IF($X$1=10,(VLOOKUP(B180,'X10'!$B:$AZ,46,FALSE)),IF($X$1=11,(VLOOKUP(B180,'X11'!$B:$AZ,46,FALSE)),IF($X$1=12,(VLOOKUP(B180,'X12'!$B:$AZ,46,FALSE)),IF($X$1=13,(VLOOKUP(B180,'X13'!$B:$AZ,46,FALSE)),"B")))))))))))))))</f>
        <v xml:space="preserve"> </v>
      </c>
      <c r="R180" s="185" t="str">
        <f ca="1">IF(ISERROR(IF($X$1=1,(VLOOKUP(B180,'X1'!$B:$AZ,15,FALSE)),IF($X$1=2,(VLOOKUP(B180,'X2'!$B:$AZ,15,FALSE)),IF($X$1=3,(VLOOKUP(B180,'X3'!$B:$AZ,15,FALSE)),IF($X$1=4,(VLOOKUP(B180,'X4'!$B:$AZ,15,FALSE)),IF($X$1=5,(VLOOKUP(B180,'X5'!$B:$AZ,15,FALSE)),IF($X$1=6,(VLOOKUP(B180,'X6'!$B:$AZ,15,FALSE)),IF($X$1=7,(VLOOKUP(B180,'X7'!$B:$AZ,15,FALSE)),IF($X$1=8,(VLOOKUP(B180,'X8'!$B:$AZ,15,FALSE)),IF($X$1=9,(VLOOKUP(B180,'X9'!$B:$AZ,15,FALSE)),IF($X$1=10,(VLOOKUP(B180,'X10'!$B:$AZ,15,FALSE)),IF($X$1=11,(VLOOKUP(B180,'X11'!$B:$AZ,15,FALSE)),IF($X$1=12,(VLOOKUP(B180,'X12'!$B:$AZ,15,FALSE)),IF($X$1=13,(VLOOKUP(B180,'X13'!$B:$AZ,15,FALSE)),"B"))))))))))))))=TRUE," ",(IF($X$1=1,(VLOOKUP(B180,'X1'!$B:$AZ,15,FALSE)),IF($X$1=2,(VLOOKUP(B180,'X2'!$B:$AZ,15,FALSE)),IF($X$1=3,(VLOOKUP(B180,'X3'!$B:$AZ,15,FALSE)),IF($X$1=4,(VLOOKUP(B180,'X4'!$B:$AZ,15,FALSE)),IF($X$1=5,(VLOOKUP(B180,'X5'!$B:$AZ,15,FALSE)),IF($X$1=6,(VLOOKUP(B180,'X6'!$B:$AZ,15,FALSE)),IF($X$1=7,(VLOOKUP(B180,'X7'!$B:$AZ,15,FALSE)),IF($X$1=8,(VLOOKUP(B180,'X8'!$B:$AZ,15,FALSE)),IF($X$1=9,(VLOOKUP(B180,'X9'!$B:$AZ,15,FALSE)),IF($X$1=10,(VLOOKUP(B180,'X10'!$B:$AZ,15,FALSE)),IF($X$1=11,(VLOOKUP(B180,'X11'!$B:$AZ,15,FALSE)),IF($X$1=12,(VLOOKUP(B180,'X12'!$B:$AZ,15,FALSE)),IF($X$1=13,(VLOOKUP(B180,'X13'!$B:$AZ,15,FALSE)),"B")))))))))))))))</f>
        <v xml:space="preserve"> </v>
      </c>
      <c r="S180" s="185" t="str">
        <f ca="1">IF(ISERROR(IF((IF($X$1=1,(VLOOKUP(B180,'X1'!$B:$AZ,14,FALSE)),(IF($X$1=2,(VLOOKUP(B180,'X2'!$B:$AZ,14,FALSE)),(IF($X$1=3,(VLOOKUP(B180,'X3'!$B:$AZ,14,FALSE)),(IF($X$1=4,(VLOOKUP(B180,'X4'!$B:$AZ,14,FALSE)),(IF($X$1=5,(VLOOKUP(B180,'X5'!$B:$AZ,14,FALSE)),(IF($X$1=6,(VLOOKUP(B180,'X6'!$B:$AZ,14,FALSE)),(IF($X$1=7,(VLOOKUP(B180,'X7'!$B:$AZ,14,FALSE)),(IF($X$1=8,(VLOOKUP(B180,'X8'!$B:$AZ,14,FALSE)),(IF($X$1=9,(VLOOKUP(B180,'X9'!$B:$AZ,14,FALSE)),(IF($X$1=10,(VLOOKUP(B180,'X10'!$B:$AZ,14,FALSE)),(IF($X$1=11,(VLOOKUP(B180,'X11'!$B:$AZ,14,FALSE)),(IF($X$1=12,(VLOOKUP(B180,'X12'!$B:$AZ,14,FALSE)),(VLOOKUP(B180,'X13'!$B:$AZ,14,FALSE))))))))))))))))))))))))))=$V$1," ",(IF($X$1=1,(VLOOKUP(B180,'X1'!$B:$AZ,14,FALSE)),(IF($X$1=2,(VLOOKUP(B180,'X2'!$B:$AZ,14,FALSE)),(IF($X$1=3,(VLOOKUP(B180,'X3'!$B:$AZ,14,FALSE)),(IF($X$1=4,(VLOOKUP(B180,'X4'!$B:$AZ,14,FALSE)),(IF($X$1=5,(VLOOKUP(B180,'X5'!$B:$AZ,14,FALSE)),(IF($X$1=6,(VLOOKUP(B180,'X6'!$B:$AZ,14,FALSE)),(IF($X$1=7,(VLOOKUP(B180,'X7'!$B:$AZ,14,FALSE)),(IF($X$1=8,(VLOOKUP(B180,'X8'!$B:$AZ,14,FALSE)),(IF($X$1=9,(VLOOKUP(B180,'X9'!$B:$AZ,14,FALSE)),(IF($X$1=10,(VLOOKUP(B180,'X10'!$B:$AZ,14,FALSE)),(IF($X$1=11,(VLOOKUP(B180,'X11'!$B:$AZ,14,FALSE)),(IF($X$1=12,(VLOOKUP(B180,'X12'!$B:$AZ,14,FALSE)),(VLOOKUP(B180,'X13'!$B:$AZ,14,FALSE))))))))))))))))))))))))))))=TRUE," ",(IF((IF($X$1=1,(VLOOKUP(B180,'X1'!$B:$AZ,14,FALSE)),(IF($X$1=2,(VLOOKUP(B180,'X2'!$B:$AZ,14,FALSE)),(IF($X$1=3,(VLOOKUP(B180,'X3'!$B:$AZ,14,FALSE)),(IF($X$1=4,(VLOOKUP(B180,'X4'!$B:$AZ,14,FALSE)),(IF($X$1=5,(VLOOKUP(B180,'X5'!$B:$AZ,14,FALSE)),(IF($X$1=6,(VLOOKUP(B180,'X6'!$B:$AZ,14,FALSE)),(IF($X$1=7,(VLOOKUP(B180,'X7'!$B:$AZ,14,FALSE)),(IF($X$1=8,(VLOOKUP(B180,'X8'!$B:$AZ,14,FALSE)),(IF($X$1=9,(VLOOKUP(B180,'X9'!$B:$AZ,14,FALSE)),(IF($X$1=10,(VLOOKUP(B180,'X10'!$B:$AZ,14,FALSE)),(IF($X$1=11,(VLOOKUP(B180,'X11'!$B:$AZ,14,FALSE)),(IF($X$1=12,(VLOOKUP(B180,'X12'!$B:$AZ,14,FALSE)),(VLOOKUP(B180,'X13'!$B:$AZ,14,FALSE))))))))))))))))))))))))))=$V$1," ",(IF($X$1=1,(VLOOKUP(B180,'X1'!$B:$AZ,14,FALSE)),(IF($X$1=2,(VLOOKUP(B180,'X2'!$B:$AZ,14,FALSE)),(IF($X$1=3,(VLOOKUP(B180,'X3'!$B:$AZ,14,FALSE)),(IF($X$1=4,(VLOOKUP(B180,'X4'!$B:$AZ,14,FALSE)),(IF($X$1=5,(VLOOKUP(B180,'X5'!$B:$AZ,14,FALSE)),(IF($X$1=6,(VLOOKUP(B180,'X6'!$B:$AZ,14,FALSE)),(IF($X$1=7,(VLOOKUP(B180,'X7'!$B:$AZ,14,FALSE)),(IF($X$1=8,(VLOOKUP(B180,'X8'!$B:$AZ,14,FALSE)),(IF($X$1=9,(VLOOKUP(B180,'X9'!$B:$AZ,14,FALSE)),(IF($X$1=10,(VLOOKUP(B180,'X10'!$B:$AZ,14,FALSE)),(IF($X$1=11,(VLOOKUP(B180,'X11'!$B:$AZ,14,FALSE)),(IF($X$1=12,(VLOOKUP(B180,'X12'!$B:$AZ,14,FALSE)),(VLOOKUP(B180,'X13'!$B:$AZ,14,FALSE)))))))))))))))))))))))))))))</f>
        <v xml:space="preserve"> </v>
      </c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</row>
    <row r="181" spans="1:67" ht="14.1" customHeight="1" x14ac:dyDescent="0.2">
      <c r="A181" s="156" t="s">
        <v>1058</v>
      </c>
      <c r="B181" s="122" t="str">
        <f>IF(ISERROR(IF($U$16=1,(VLOOKUP(A181,$AC$89:$AH$125,2,FALSE)),IF((IF($X$1=1,'X1'!B140,(IF($X$1=2,'X2'!B140,(IF($X$1=3,'X3'!B140,(IF($X$1=4,'X4'!B140,(IF($X$1=5,'X5'!B140,(IF($X$1=6,'X6'!B140,(IF($X$1=7,'X7'!B140,(IF($X$1=8,'X8'!B140,(IF($X$1=9,'X9'!B140,(IF($X$1=10,'X10'!B140,(IF($X$1=11,'X11'!B140,(IF($X$1=12,'X12'!B140,'X13'!B140))))))))))))))))))))))))="","",(IF($X$1=1,'X1'!B140,(IF($X$1=2,'X2'!B140,(IF($X$1=3,'X3'!B140,(IF($X$1=4,'X4'!B140,(IF($X$1=5,'X5'!B140,(IF($X$1=6,'X6'!B140,(IF($X$1=7,'X7'!B140,(IF($X$1=8,'X8'!B140,(IF($X$1=9,'X9'!B140,(IF($X$1=10,'X10'!B140,(IF($X$1=11,'X11'!B140,(IF($X$1=12,'X12'!B140,'X13'!B140)))))))))))))))))))))))))))=TRUE," ",(IF($U$16=1,(VLOOKUP(A181,$AC$89:$AH$125,2,FALSE)),IF((IF($X$1=1,'X1'!B140,(IF($X$1=2,'X2'!B140,(IF($X$1=3,'X3'!B140,(IF($X$1=4,'X4'!B140,(IF($X$1=5,'X5'!B140,(IF($X$1=6,'X6'!B140,(IF($X$1=7,'X7'!B140,(IF($X$1=8,'X8'!B140,(IF($X$1=9,'X9'!B140,(IF($X$1=10,'X10'!B140,(IF($X$1=11,'X11'!B140,(IF($X$1=12,'X12'!B140,'X13'!B140))))))))))))))))))))))))="","",(IF($X$1=1,'X1'!B140,(IF($X$1=2,'X2'!B140,(IF($X$1=3,'X3'!B140,(IF($X$1=4,'X4'!B140,(IF($X$1=5,'X5'!B140,(IF($X$1=6,'X6'!B140,(IF($X$1=7,'X7'!B140,(IF($X$1=8,'X8'!B140,(IF($X$1=9,'X9'!B140,(IF($X$1=10,'X10'!B140,(IF($X$1=11,'X11'!B140,(IF($X$1=12,'X12'!B140,'X13'!B140))))))))))))))))))))))))))))</f>
        <v/>
      </c>
      <c r="C181" s="181" t="str">
        <f ca="1">IF(ISERROR(IF($X$1=1,(VLOOKUP(B181,'X1'!$B:$AZ,47,FALSE)),IF($X$1=2,(VLOOKUP(B181,'X2'!$B:$AZ,47,FALSE)),IF($X$1=3,(VLOOKUP(B181,'X3'!$B:$AZ,47,FALSE)),IF($X$1=4,(VLOOKUP(B181,'X4'!$B:$AZ,47,FALSE)),IF($X$1=5,(VLOOKUP(B181,'X5'!$B:$AZ,47,FALSE)),IF($X$1=6,(VLOOKUP(B181,'X6'!$B:$AZ,47,FALSE)),IF($X$1=7,(VLOOKUP(B181,'X7'!$B:$AZ,47,FALSE)),IF($X$1=8,(VLOOKUP(B181,'X8'!$B:$AZ,47,FALSE)),IF($X$1=9,(VLOOKUP(B181,'X9'!$B:$AZ,47,FALSE)),IF($X$1=10,(VLOOKUP(B181,'X10'!$B:$AZ,47,FALSE)),IF($X$1=11,(VLOOKUP(B181,'X11'!$B:$AZ,47,FALSE)),IF($X$1=12,(VLOOKUP(B181,'X12'!$B:$AZ,47,FALSE)),IF($X$1=13,(VLOOKUP(B181,'X13'!$B:$AZ,47,FALSE)),"B"))))))))))))))=TRUE," ",(IF($X$1=1,(VLOOKUP(B181,'X1'!$B:$AZ,47,FALSE)),IF($X$1=2,(VLOOKUP(B181,'X2'!$B:$AZ,47,FALSE)),IF($X$1=3,(VLOOKUP(B181,'X3'!$B:$AZ,47,FALSE)),IF($X$1=4,(VLOOKUP(B181,'X4'!$B:$AZ,47,FALSE)),IF($X$1=5,(VLOOKUP(B181,'X5'!$B:$AZ,47,FALSE)),IF($X$1=6,(VLOOKUP(B181,'X6'!$B:$AZ,47,FALSE)),IF($X$1=7,(VLOOKUP(B181,'X7'!$B:$AZ,47,FALSE)),IF($X$1=8,(VLOOKUP(B181,'X8'!$B:$AZ,47,FALSE)),IF($X$1=9,(VLOOKUP(B181,'X9'!$B:$AZ,47,FALSE)),IF($X$1=10,(VLOOKUP(B181,'X10'!$B:$AZ,47,FALSE)),IF($X$1=11,(VLOOKUP(B181,'X11'!$B:$AZ,47,FALSE)),IF($X$1=12,(VLOOKUP(B181,'X12'!$B:$AZ,47,FALSE)),IF($X$1=13,(VLOOKUP(B181,'X13'!$B:$AZ,47,FALSE)),"B")))))))))))))))</f>
        <v xml:space="preserve"> </v>
      </c>
      <c r="D181" s="181" t="str">
        <f ca="1">IF(ISERROR(IF($X$1=1,(VLOOKUP(B181,'X1'!$B:$AP,41,FALSE)),IF($X$1=2,(VLOOKUP(B181,'X2'!$B:$AP,41,FALSE)),IF($X$1=3,(VLOOKUP(B181,'X3'!$B:$AP,41,FALSE)),IF($X$1=4,(VLOOKUP(B181,'X4'!$B:$AP,41,FALSE)),IF($X$1=5,(VLOOKUP(B181,'X5'!$B:$AP,41,FALSE)),IF($X$1=6,(VLOOKUP(B181,'X6'!$B:$AP,41,FALSE)),IF($X$1=7,(VLOOKUP(B181,'X7'!$B:$AP,41,FALSE)),IF($X$1=8,(VLOOKUP(B181,'X8'!$B:$AP,41,FALSE)),IF($X$1=9,(VLOOKUP(B181,'X9'!$B:$AP,41,FALSE)),IF($X$1=10,(VLOOKUP(B181,'X10'!$B:$AP,41,FALSE)),IF($X$1=11,(VLOOKUP(B181,'X11'!$B:$AP,41,FALSE)),IF($X$1=12,(VLOOKUP(B181,'X12'!$B:$AP,41,FALSE)),IF($X$1=13,(VLOOKUP(B181,'X13'!$B:$AP,41,FALSE)),"B"))))))))))))))=TRUE," ",(IF($X$1=1,(VLOOKUP(B181,'X1'!$B:$AP,41,FALSE)),IF($X$1=2,(VLOOKUP(B181,'X2'!$B:$AP,41,FALSE)),IF($X$1=3,(VLOOKUP(B181,'X3'!$B:$AP,41,FALSE)),IF($X$1=4,(VLOOKUP(B181,'X4'!$B:$AP,41,FALSE)),IF($X$1=5,(VLOOKUP(B181,'X5'!$B:$AP,41,FALSE)),IF($X$1=6,(VLOOKUP(B181,'X6'!$B:$AP,41,FALSE)),IF($X$1=7,(VLOOKUP(B181,'X7'!$B:$AP,41,FALSE)),IF($X$1=8,(VLOOKUP(B181,'X8'!$B:$AP,41,FALSE)),IF($X$1=9,(VLOOKUP(B181,'X9'!$B:$AP,41,FALSE)),IF($X$1=10,(VLOOKUP(B181,'X10'!$B:$AP,41,FALSE)),IF($X$1=11,(VLOOKUP(B181,'X11'!$B:$AP,41,FALSE)),IF($X$1=12,(VLOOKUP(B181,'X12'!$B:$AP,41,FALSE)),IF($X$1=13,(VLOOKUP(B181,'X13'!$B:$AP,41,FALSE)),"B")))))))))))))))</f>
        <v xml:space="preserve"> </v>
      </c>
      <c r="E181" s="182" t="str">
        <f ca="1">IF(ISERROR(IF($X$1=1,(VLOOKUP(B181,'X1'!$B:$AP,7,FALSE)),IF($X$1=2,(VLOOKUP(B181,'X2'!$B:$AP,7,FALSE)),IF($X$1=3,(VLOOKUP(B181,'X3'!$B:$AP,7,FALSE)),IF($X$1=4,(VLOOKUP(B181,'X4'!$B:$AP,7,FALSE)),IF($X$1=5,(VLOOKUP(B181,'X5'!$B:$AP,7,FALSE)),IF($X$1=6,(VLOOKUP(B181,'X6'!$B:$AP,7,FALSE)),IF($X$1=7,(VLOOKUP(B181,'X7'!$B:$AP,7,FALSE)),IF($X$1=8,(VLOOKUP(B181,'X8'!$B:$AP,7,FALSE)),IF($X$1=9,(VLOOKUP(B181,'X9'!$B:$AP,7,FALSE)),IF($X$1=10,(VLOOKUP(B181,'X10'!$B:$AP,7,FALSE)),IF($X$1=11,(VLOOKUP(B181,'X11'!$B:$AP,7,FALSE)),IF($X$1=12,(VLOOKUP(B181,'X12'!$B:$AP,7,FALSE)),IF($X$1=13,(VLOOKUP(B181,'X13'!$B:$AP,7,FALSE)),"B"))))))))))))))=TRUE," ",(IF($X$1=1,(VLOOKUP(B181,'X1'!$B:$AP,7,FALSE)),IF($X$1=2,(VLOOKUP(B181,'X2'!$B:$AP,7,FALSE)),IF($X$1=3,(VLOOKUP(B181,'X3'!$B:$AP,7,FALSE)),IF($X$1=4,(VLOOKUP(B181,'X4'!$B:$AP,7,FALSE)),IF($X$1=5,(VLOOKUP(B181,'X5'!$B:$AP,7,FALSE)),IF($X$1=6,(VLOOKUP(B181,'X6'!$B:$AP,7,FALSE)),IF($X$1=7,(VLOOKUP(B181,'X7'!$B:$AP,7,FALSE)),IF($X$1=8,(VLOOKUP(B181,'X8'!$B:$AP,7,FALSE)),IF($X$1=9,(VLOOKUP(B181,'X9'!$B:$AP,7,FALSE)),IF($X$1=10,(VLOOKUP(B181,'X10'!$B:$AP,7,FALSE)),IF($X$1=11,(VLOOKUP(B181,'X11'!$B:$AP,7,FALSE)),IF($X$1=12,(VLOOKUP(B181,'X12'!$B:$AP,7,FALSE)),IF($X$1=13,(VLOOKUP(B181,'X13'!$B:$AP,7,FALSE)),"B")))))))))))))))</f>
        <v xml:space="preserve"> </v>
      </c>
      <c r="F181" s="182" t="str">
        <f ca="1">IF(ISERROR(IF((IF($X$1=1,(VLOOKUP(B181,'X1'!$B:$AO,6,FALSE)),(IF($X$1=2,(VLOOKUP(B181,'X2'!$B:$AO,6,FALSE)),(IF($X$1=3,(VLOOKUP(B181,'X3'!$B:$AO,6,FALSE)),(IF($X$1=4,(VLOOKUP(B181,'X4'!$B:$AO,6,FALSE)),(IF($X$1=5,(VLOOKUP(B181,'X5'!$B:$AO,6,FALSE)),(IF($X$1=6,(VLOOKUP(B181,'X6'!$B:$AO,6,FALSE)),(IF($X$1=7,(VLOOKUP(B181,'X7'!$B:$AO,6,FALSE)),(IF($X$1=8,(VLOOKUP(B181,'X8'!$B:$AO,6,FALSE)),(IF($X$1=9,(VLOOKUP(B181,'X9'!$B:$AO,6,FALSE)),(IF($X$1=10,(VLOOKUP(B181,'X10'!$B:$AO,6,FALSE)),(IF($X$1=11,(VLOOKUP(B181,'X11'!$B:$AO,6,FALSE)),(IF($X$1=12,(VLOOKUP(B181,'X12'!$B:$AO,6,FALSE)),(VLOOKUP(B181,'X13'!$B:$AO,6,FALSE))))))))))))))))))))))))))=$V$1," ",(IF($X$1=1,(VLOOKUP(B181,'X1'!$B:$AO,6,FALSE)),(IF($X$1=2,(VLOOKUP(B181,'X2'!$B:$AO,6,FALSE)),(IF($X$1=3,(VLOOKUP(B181,'X3'!$B:$AO,6,FALSE)),(IF($X$1=4,(VLOOKUP(B181,'X4'!$B:$AO,6,FALSE)),(IF($X$1=5,(VLOOKUP(B181,'X5'!$B:$AO,6,FALSE)),(IF($X$1=6,(VLOOKUP(B181,'X6'!$B:$AO,6,FALSE)),(IF($X$1=7,(VLOOKUP(B181,'X7'!$B:$AO,6,FALSE)),(IF($X$1=8,(VLOOKUP(B181,'X8'!$B:$AO,6,FALSE)),(IF($X$1=9,(VLOOKUP(B181,'X9'!$B:$AO,6,FALSE)),(IF($X$1=10,(VLOOKUP(B181,'X10'!$B:$AO,6,FALSE)),(IF($X$1=11,(VLOOKUP(B181,'X11'!$B:$AO,6,FALSE)),(IF($X$1=12,(VLOOKUP(B181,'X12'!$B:$AO,6,FALSE)),(VLOOKUP(B181,'X13'!$B:$AO,6,FALSE))))))))))))))))))))))))))))=TRUE," ",(IF((IF($X$1=1,(VLOOKUP(B181,'X1'!$B:$AO,6,FALSE)),(IF($X$1=2,(VLOOKUP(B181,'X2'!$B:$AO,6,FALSE)),(IF($X$1=3,(VLOOKUP(B181,'X3'!$B:$AO,6,FALSE)),(IF($X$1=4,(VLOOKUP(B181,'X4'!$B:$AO,6,FALSE)),(IF($X$1=5,(VLOOKUP(B181,'X5'!$B:$AO,6,FALSE)),(IF($X$1=6,(VLOOKUP(B181,'X6'!$B:$AO,6,FALSE)),(IF($X$1=7,(VLOOKUP(B181,'X7'!$B:$AO,6,FALSE)),(IF($X$1=8,(VLOOKUP(B181,'X8'!$B:$AO,6,FALSE)),(IF($X$1=9,(VLOOKUP(B181,'X9'!$B:$AO,6,FALSE)),(IF($X$1=10,(VLOOKUP(B181,'X10'!$B:$AO,6,FALSE)),(IF($X$1=11,(VLOOKUP(B181,'X11'!$B:$AO,6,FALSE)),(IF($X$1=12,(VLOOKUP(B181,'X12'!$B:$AO,6,FALSE)),(VLOOKUP(B181,'X13'!$B:$AO,6,FALSE))))))))))))))))))))))))))=$V$1," ",(IF($X$1=1,(VLOOKUP(B181,'X1'!$B:$AO,6,FALSE)),(IF($X$1=2,(VLOOKUP(B181,'X2'!$B:$AO,6,FALSE)),(IF($X$1=3,(VLOOKUP(B181,'X3'!$B:$AO,6,FALSE)),(IF($X$1=4,(VLOOKUP(B181,'X4'!$B:$AO,6,FALSE)),(IF($X$1=5,(VLOOKUP(B181,'X5'!$B:$AO,6,FALSE)),(IF($X$1=6,(VLOOKUP(B181,'X6'!$B:$AO,6,FALSE)),(IF($X$1=7,(VLOOKUP(B181,'X7'!$B:$AO,6,FALSE)),(IF($X$1=8,(VLOOKUP(B181,'X8'!$B:$AO,6,FALSE)),(IF($X$1=9,(VLOOKUP(B181,'X9'!$B:$AO,6,FALSE)),(IF($X$1=10,(VLOOKUP(B181,'X10'!$B:$AO,6,FALSE)),(IF($X$1=11,(VLOOKUP(B181,'X11'!$B:$AO,6,FALSE)),(IF($X$1=12,(VLOOKUP(B181,'X12'!$B:$AO,6,FALSE)),(VLOOKUP(B181,'X13'!$B:$AO,6,FALSE)))))))))))))))))))))))))))))</f>
        <v xml:space="preserve"> </v>
      </c>
      <c r="G181" s="182" t="str">
        <f ca="1">IF(ISERROR(IF($X$1=1,(VLOOKUP(B181,'X1'!$B:$AZ,44,FALSE)),IF($X$1=2,(VLOOKUP(B181,'X2'!$B:$AZ,44,FALSE)),IF($X$1=3,(VLOOKUP(B181,'X3'!$B:$AZ,44,FALSE)),IF($X$1=4,(VLOOKUP(B181,'X4'!$B:$AZ,44,FALSE)),IF($X$1=5,(VLOOKUP(B181,'X5'!$B:$AZ,44,FALSE)),IF($X$1=6,(VLOOKUP(B181,'X6'!$B:$AZ,44,FALSE)),IF($X$1=7,(VLOOKUP(B181,'X7'!$B:$AZ,44,FALSE)),IF($X$1=8,(VLOOKUP(B181,'X8'!$B:$AZ,44,FALSE)),IF($X$1=9,(VLOOKUP(B181,'X9'!$B:$AZ,44,FALSE)),IF($X$1=10,(VLOOKUP(B181,'X10'!$B:$AZ,44,FALSE)),IF($X$1=11,(VLOOKUP(B181,'X11'!$B:$AZ,44,FALSE)),IF($X$1=12,(VLOOKUP(B181,'X12'!$B:$AZ,44,FALSE)),IF($X$1=13,(VLOOKUP(B181,'X13'!$B:$AZ,44,FALSE)),"B"))))))))))))))=TRUE," ",(IF($X$1=1,(VLOOKUP(B181,'X1'!$B:$AZ,44,FALSE)),IF($X$1=2,(VLOOKUP(B181,'X2'!$B:$AZ,44,FALSE)),IF($X$1=3,(VLOOKUP(B181,'X3'!$B:$AZ,44,FALSE)),IF($X$1=4,(VLOOKUP(B181,'X4'!$B:$AZ,44,FALSE)),IF($X$1=5,(VLOOKUP(B181,'X5'!$B:$AZ,44,FALSE)),IF($X$1=6,(VLOOKUP(B181,'X6'!$B:$AZ,44,FALSE)),IF($X$1=7,(VLOOKUP(B181,'X7'!$B:$AZ,44,FALSE)),IF($X$1=8,(VLOOKUP(B181,'X8'!$B:$AZ,44,FALSE)),IF($X$1=9,(VLOOKUP(B181,'X9'!$B:$AZ,44,FALSE)),IF($X$1=10,(VLOOKUP(B181,'X10'!$B:$AZ,44,FALSE)),IF($X$1=11,(VLOOKUP(B181,'X11'!$B:$AZ,44,FALSE)),IF($X$1=12,(VLOOKUP(B181,'X12'!$B:$AZ,44,FALSE)),IF($X$1=13,(VLOOKUP(B181,'X13'!$B:$AZ,44,FALSE)),"B")))))))))))))))</f>
        <v xml:space="preserve"> </v>
      </c>
      <c r="H181" s="182" t="str">
        <f ca="1">IF(ISERROR(IF($X$1=1,(VLOOKUP(B181,'X1'!$B:$AZ,8,FALSE)),IF($X$1=2,(VLOOKUP(B181,'X2'!$B:$AZ,8,FALSE)),IF($X$1=3,(VLOOKUP(B181,'X3'!$B:$AZ,8,FALSE)),IF($X$1=4,(VLOOKUP(B181,'X4'!$B:$AZ,8,FALSE)),IF($X$1=5,(VLOOKUP(B181,'X5'!$B:$AZ,8,FALSE)),IF($X$1=6,(VLOOKUP(B181,'X6'!$B:$AZ,8,FALSE)),IF($X$1=7,(VLOOKUP(B181,'X7'!$B:$AZ,8,FALSE)),IF($X$1=8,(VLOOKUP(B181,'X8'!$B:$AZ,8,FALSE)),IF($X$1=9,(VLOOKUP(B181,'X9'!$B:$AZ,8,FALSE)),IF($X$1=10,(VLOOKUP(B181,'X10'!$B:$AZ,8,FALSE)),IF($X$1=11,(VLOOKUP(B181,'X11'!$B:$AZ,8,FALSE)),IF($X$1=12,(VLOOKUP(B181,'X12'!$B:$AZ,8,FALSE)),IF($X$1=13,(VLOOKUP(B181,'X13'!$B:$AZ,8,FALSE)),"B"))))))))))))))=TRUE," ",(IF($X$1=1,(VLOOKUP(B181,'X1'!$B:$AZ,8,FALSE)),IF($X$1=2,(VLOOKUP(B181,'X2'!$B:$AZ,8,FALSE)),IF($X$1=3,(VLOOKUP(B181,'X3'!$B:$AZ,8,FALSE)),IF($X$1=4,(VLOOKUP(B181,'X4'!$B:$AZ,8,FALSE)),IF($X$1=5,(VLOOKUP(B181,'X5'!$B:$AZ,8,FALSE)),IF($X$1=6,(VLOOKUP(B181,'X6'!$B:$AZ,8,FALSE)),IF($X$1=7,(VLOOKUP(B181,'X7'!$B:$AZ,8,FALSE)),IF($X$1=8,(VLOOKUP(B181,'X8'!$B:$AZ,8,FALSE)),IF($X$1=9,(VLOOKUP(B181,'X9'!$B:$AZ,8,FALSE)),IF($X$1=10,(VLOOKUP(B181,'X10'!$B:$AZ,8,FALSE)),IF($X$1=11,(VLOOKUP(B181,'X11'!$B:$AZ,8,FALSE)),IF($X$1=12,(VLOOKUP(B181,'X12'!$B:$AZ,8,FALSE)),IF($X$1=13,(VLOOKUP(B181,'X13'!$B:$AZ,8,FALSE)),"B")))))))))))))))</f>
        <v xml:space="preserve"> </v>
      </c>
      <c r="I181" s="183" t="str">
        <f ca="1">IF(ISERROR(IF($X$1=1,(VLOOKUP(B181,'X1'!$B:$AZ,2,FALSE)),IF($X$1=2,(VLOOKUP(B181,'X2'!$B:$AZ,2,FALSE)),IF($X$1=3,(VLOOKUP(B181,'X3'!$B:$AZ,2,FALSE)),IF($X$1=4,(VLOOKUP(B181,'X4'!$B:$AZ,2,FALSE)),IF($X$1=5,(VLOOKUP(B181,'X5'!$B:$AZ,2,FALSE)),IF($X$1=6,(VLOOKUP(B181,'X6'!$B:$AZ,2,FALSE)),IF($X$1=7,(VLOOKUP(B181,'X7'!$B:$AZ,2,FALSE)),IF($X$1=8,(VLOOKUP(B181,'X8'!$B:$AZ,2,FALSE)),IF($X$1=9,(VLOOKUP(B181,'X9'!$B:$AZ,2,FALSE)),IF($X$1=10,(VLOOKUP(B181,'X10'!$B:$AZ,2,FALSE)),IF($X$1=11,(VLOOKUP(B181,'X11'!$B:$AZ,2,FALSE)),IF($X$1=12,(VLOOKUP(B181,'X12'!$B:$AZ,2,FALSE)),IF($X$1=13,(VLOOKUP(B181,'X13'!$B:$AZ,2,FALSE)),"B"))))))))))))))=TRUE," ",(IF($X$1=1,(VLOOKUP(B181,'X1'!$B:$AZ,2,FALSE)),IF($X$1=2,(VLOOKUP(B181,'X2'!$B:$AZ,2,FALSE)),IF($X$1=3,(VLOOKUP(B181,'X3'!$B:$AZ,2,FALSE)),IF($X$1=4,(VLOOKUP(B181,'X4'!$B:$AZ,2,FALSE)),IF($X$1=5,(VLOOKUP(B181,'X5'!$B:$AZ,2,FALSE)),IF($X$1=6,(VLOOKUP(B181,'X6'!$B:$AZ,2,FALSE)),IF($X$1=7,(VLOOKUP(B181,'X7'!$B:$AZ,2,FALSE)),IF($X$1=8,(VLOOKUP(B181,'X8'!$B:$AZ,2,FALSE)),IF($X$1=9,(VLOOKUP(B181,'X9'!$B:$AZ,2,FALSE)),IF($X$1=10,(VLOOKUP(B181,'X10'!$B:$AZ,2,FALSE)),IF($X$1=11,(VLOOKUP(B181,'X11'!$B:$AZ,2,FALSE)),IF($X$1=12,(VLOOKUP(B181,'X12'!$B:$AZ,2,FALSE)),IF($X$1=13,(VLOOKUP(B181,'X13'!$B:$AZ,2,FALSE)),"B")))))))))))))))</f>
        <v xml:space="preserve"> </v>
      </c>
      <c r="J181" s="183" t="str">
        <f ca="1">IF(ISERROR(IF($X$1=1,(VLOOKUP(B181,'X1'!$B:$AZ,3,FALSE)),IF($X$1=2,(VLOOKUP(B181,'X2'!$B:$AZ,3,FALSE)),IF($X$1=3,(VLOOKUP(B181,'X3'!$B:$AZ,3,FALSE)),IF($X$1=4,(VLOOKUP(B181,'X4'!$B:$AZ,3,FALSE)),IF($X$1=5,(VLOOKUP(B181,'X5'!$B:$AZ,3,FALSE)),IF($X$1=6,(VLOOKUP(B181,'X6'!$B:$AZ,3,FALSE)),IF($X$1=7,(VLOOKUP(B181,'X7'!$B:$AZ,3,FALSE)),IF($X$1=8,(VLOOKUP(B181,'X8'!$B:$AZ,3,FALSE)),IF($X$1=9,(VLOOKUP(B181,'X9'!$B:$AZ,3,FALSE)),IF($X$1=10,(VLOOKUP(B181,'X10'!$B:$AZ,3,FALSE)),IF($X$1=11,(VLOOKUP(B181,'X11'!$B:$AZ,3,FALSE)),IF($X$1=12,(VLOOKUP(B181,'X12'!$B:$AZ,3,FALSE)),IF($X$1=13,(VLOOKUP(B181,'X13'!$B:$AZ,3,FALSE)),"B"))))))))))))))=TRUE," ",(IF($X$1=1,(VLOOKUP(B181,'X1'!$B:$AZ,3,FALSE)),IF($X$1=2,(VLOOKUP(B181,'X2'!$B:$AZ,3,FALSE)),IF($X$1=3,(VLOOKUP(B181,'X3'!$B:$AZ,3,FALSE)),IF($X$1=4,(VLOOKUP(B181,'X4'!$B:$AZ,3,FALSE)),IF($X$1=5,(VLOOKUP(B181,'X5'!$B:$AZ,3,FALSE)),IF($X$1=6,(VLOOKUP(B181,'X6'!$B:$AZ,3,FALSE)),IF($X$1=7,(VLOOKUP(B181,'X7'!$B:$AZ,3,FALSE)),IF($X$1=8,(VLOOKUP(B181,'X8'!$B:$AZ,3,FALSE)),IF($X$1=9,(VLOOKUP(B181,'X9'!$B:$AZ,3,FALSE)),IF($X$1=10,(VLOOKUP(B181,'X10'!$B:$AZ,3,FALSE)),IF($X$1=11,(VLOOKUP(B181,'X11'!$B:$AZ,3,FALSE)),IF($X$1=12,(VLOOKUP(B181,'X12'!$B:$AZ,3,FALSE)),IF($X$1=13,(VLOOKUP(B181,'X13'!$B:$AZ,3,FALSE)),"B")))))))))))))))</f>
        <v xml:space="preserve"> </v>
      </c>
      <c r="K181" s="183" t="str">
        <f ca="1">IF(ISERROR(IF($X$1=1,(VLOOKUP(B181,'X1'!$B:$AZ,5,FALSE)),IF($X$1=2,(VLOOKUP(B181,'X2'!$B:$AZ,5,FALSE)),IF($X$1=3,(VLOOKUP(B181,'X3'!$B:$AZ,5,FALSE)),IF($X$1=4,(VLOOKUP(B181,'X4'!$B:$AZ,5,FALSE)),IF($X$1=5,(VLOOKUP(B181,'X5'!$B:$AZ,5,FALSE)),IF($X$1=6,(VLOOKUP(B181,'X6'!$B:$AZ,5,FALSE)),IF($X$1=7,(VLOOKUP(B181,'X7'!$B:$AZ,5,FALSE)),IF($X$1=8,(VLOOKUP(B181,'X8'!$B:$AZ,5,FALSE)),IF($X$1=9,(VLOOKUP(B181,'X9'!$B:$AZ,5,FALSE)),IF($X$1=10,(VLOOKUP(B181,'X10'!$B:$AZ,5,FALSE)),IF($X$1=11,(VLOOKUP(B181,'X11'!$B:$AZ,5,FALSE)),IF($X$1=12,(VLOOKUP(B181,'X12'!$B:$AZ,5,FALSE)),IF($X$1=13,(VLOOKUP(B181,'X13'!$B:$AZ,5,FALSE)),"B"))))))))))))))=TRUE," ",(IF($X$1=1,(VLOOKUP(B181,'X1'!$B:$AZ,5,FALSE)),IF($X$1=2,(VLOOKUP(B181,'X2'!$B:$AZ,5,FALSE)),IF($X$1=3,(VLOOKUP(B181,'X3'!$B:$AZ,5,FALSE)),IF($X$1=4,(VLOOKUP(B181,'X4'!$B:$AZ,5,FALSE)),IF($X$1=5,(VLOOKUP(B181,'X5'!$B:$AZ,5,FALSE)),IF($X$1=6,(VLOOKUP(B181,'X6'!$B:$AZ,5,FALSE)),IF($X$1=7,(VLOOKUP(B181,'X7'!$B:$AZ,5,FALSE)),IF($X$1=8,(VLOOKUP(B181,'X8'!$B:$AZ,5,FALSE)),IF($X$1=9,(VLOOKUP(B181,'X9'!$B:$AZ,5,FALSE)),IF($X$1=10,(VLOOKUP(B181,'X10'!$B:$AZ,5,FALSE)),IF($X$1=11,(VLOOKUP(B181,'X11'!$B:$AZ,5,FALSE)),IF($X$1=12,(VLOOKUP(B181,'X12'!$B:$AZ,5,FALSE)),IF($X$1=13,(VLOOKUP(B181,'X13'!$B:$AZ,5,FALSE)),"B")))))))))))))))</f>
        <v xml:space="preserve"> </v>
      </c>
      <c r="L181" s="184" t="str">
        <f ca="1">IF(ISERROR(IF($X$1=1,(VLOOKUP(B181,'X1'!$B:$AZ,9,FALSE)),IF($X$1=2,(VLOOKUP(B181,'X2'!$B:$AZ,9,FALSE)),IF($X$1=3,(VLOOKUP(B181,'X3'!$B:$AZ,9,FALSE)),IF($X$1=4,(VLOOKUP(B181,'X4'!$B:$AZ,9,FALSE)),IF($X$1=5,(VLOOKUP(B181,'X5'!$B:$AZ,9,FALSE)),IF($X$1=6,(VLOOKUP(B181,'X6'!$B:$AZ,9,FALSE)),IF($X$1=7,(VLOOKUP(B181,'X7'!$B:$AZ,9,FALSE)),IF($X$1=8,(VLOOKUP(B181,'X8'!$B:$AZ,9,FALSE)),IF($X$1=9,(VLOOKUP(B181,'X9'!$B:$AZ,9,FALSE)),IF($X$1=10,(VLOOKUP(B181,'X10'!$B:$AZ,9,FALSE)),IF($X$1=11,(VLOOKUP(B181,'X11'!$B:$AZ,9,FALSE)),IF($X$1=12,(VLOOKUP(B181,'X12'!$B:$AZ,9,FALSE)),IF($X$1=13,(VLOOKUP(B181,'X13'!$B:$AZ,9,FALSE)),"B"))))))))))))))=TRUE," ",(IF($X$1=1,(VLOOKUP(B181,'X1'!$B:$AZ,9,FALSE)),IF($X$1=2,(VLOOKUP(B181,'X2'!$B:$AZ,9,FALSE)),IF($X$1=3,(VLOOKUP(B181,'X3'!$B:$AZ,9,FALSE)),IF($X$1=4,(VLOOKUP(B181,'X4'!$B:$AZ,9,FALSE)),IF($X$1=5,(VLOOKUP(B181,'X5'!$B:$AZ,9,FALSE)),IF($X$1=6,(VLOOKUP(B181,'X6'!$B:$AZ,9,FALSE)),IF($X$1=7,(VLOOKUP(B181,'X7'!$B:$AZ,9,FALSE)),IF($X$1=8,(VLOOKUP(B181,'X8'!$B:$AZ,9,FALSE)),IF($X$1=9,(VLOOKUP(B181,'X9'!$B:$AZ,9,FALSE)),IF($X$1=10,(VLOOKUP(B181,'X10'!$B:$AZ,9,FALSE)),IF($X$1=11,(VLOOKUP(B181,'X11'!$B:$AZ,9,FALSE)),IF($X$1=12,(VLOOKUP(B181,'X12'!$B:$AZ,9,FALSE)),IF($X$1=13,(VLOOKUP(B181,'X13'!$B:$AZ,9,FALSE)),"B")))))))))))))))</f>
        <v xml:space="preserve"> </v>
      </c>
      <c r="M181" s="184" t="str">
        <f ca="1">IF(ISERROR(IF($X$1=1,(VLOOKUP(B181,'X1'!$B:$AZ,10,FALSE)),IF($X$1=2,(VLOOKUP(B181,'X2'!$B:$AZ,10,FALSE)),IF($X$1=3,(VLOOKUP(B181,'X3'!$B:$AZ,10,FALSE)),IF($X$1=4,(VLOOKUP(B181,'X4'!$B:$AZ,10,FALSE)),IF($X$1=5,(VLOOKUP(B181,'X5'!$B:$AZ,10,FALSE)),IF($X$1=6,(VLOOKUP(B181,'X6'!$B:$AZ,10,FALSE)),IF($X$1=7,(VLOOKUP(B181,'X7'!$B:$AZ,10,FALSE)),IF($X$1=8,(VLOOKUP(B181,'X8'!$B:$AZ,10,FALSE)),IF($X$1=9,(VLOOKUP(B181,'X9'!$B:$AZ,10,FALSE)),IF($X$1=10,(VLOOKUP(B181,'X10'!$B:$AZ,10,FALSE)),IF($X$1=11,(VLOOKUP(B181,'X11'!$B:$AZ,10,FALSE)),IF($X$1=12,(VLOOKUP(B181,'X12'!$B:$AZ,10,FALSE)),IF($X$1=13,(VLOOKUP(B181,'X13'!$B:$AZ,10,FALSE)),"B"))))))))))))))=TRUE," ",(IF($X$1=1,(VLOOKUP(B181,'X1'!$B:$AZ,10,FALSE)),IF($X$1=2,(VLOOKUP(B181,'X2'!$B:$AZ,10,FALSE)),IF($X$1=3,(VLOOKUP(B181,'X3'!$B:$AZ,10,FALSE)),IF($X$1=4,(VLOOKUP(B181,'X4'!$B:$AZ,10,FALSE)),IF($X$1=5,(VLOOKUP(B181,'X5'!$B:$AZ,10,FALSE)),IF($X$1=6,(VLOOKUP(B181,'X6'!$B:$AZ,10,FALSE)),IF($X$1=7,(VLOOKUP(B181,'X7'!$B:$AZ,10,FALSE)),IF($X$1=8,(VLOOKUP(B181,'X8'!$B:$AZ,10,FALSE)),IF($X$1=9,(VLOOKUP(B181,'X9'!$B:$AZ,10,FALSE)),IF($X$1=10,(VLOOKUP(B181,'X10'!$B:$AZ,10,FALSE)),IF($X$1=11,(VLOOKUP(B181,'X11'!$B:$AZ,10,FALSE)),IF($X$1=12,(VLOOKUP(B181,'X12'!$B:$AZ,10,FALSE)),IF($X$1=13,(VLOOKUP(B181,'X13'!$B:$AZ,10,FALSE)),"B")))))))))))))))</f>
        <v xml:space="preserve"> </v>
      </c>
      <c r="N181" s="185" t="str">
        <f ca="1">IF(ISERROR(IF($X$1=1,(VLOOKUP(B181,'X1'!$B:$AZ,45,FALSE)),IF($X$1=2,(VLOOKUP(B181,'X2'!$B:$AZ,45,FALSE)),IF($X$1=3,(VLOOKUP(B181,'X3'!$B:$AZ,45,FALSE)),IF($X$1=4,(VLOOKUP(B181,'X4'!$B:$AZ,45,FALSE)),IF($X$1=5,(VLOOKUP(B181,'X5'!$B:$AZ,45,FALSE)),IF($X$1=6,(VLOOKUP(B181,'X6'!$B:$AZ,45,FALSE)),IF($X$1=7,(VLOOKUP(B181,'X7'!$B:$AZ,45,FALSE)),IF($X$1=8,(VLOOKUP(B181,'X8'!$B:$AZ,45,FALSE)),IF($X$1=9,(VLOOKUP(B181,'X9'!$B:$AZ,45,FALSE)),IF($X$1=10,(VLOOKUP(B181,'X10'!$B:$AZ,45,FALSE)),IF($X$1=11,(VLOOKUP(B181,'X11'!$B:$AZ,45,FALSE)),IF($X$1=12,(VLOOKUP(B181,'X12'!$B:$AZ,45,FALSE)),IF($X$1=13,(VLOOKUP(B181,'X13'!$B:$AZ,45,FALSE)),"B"))))))))))))))=TRUE," ",(IF($X$1=1,(VLOOKUP(B181,'X1'!$B:$AZ,45,FALSE)),IF($X$1=2,(VLOOKUP(B181,'X2'!$B:$AZ,45,FALSE)),IF($X$1=3,(VLOOKUP(B181,'X3'!$B:$AZ,45,FALSE)),IF($X$1=4,(VLOOKUP(B181,'X4'!$B:$AZ,45,FALSE)),IF($X$1=5,(VLOOKUP(B181,'X5'!$B:$AZ,45,FALSE)),IF($X$1=6,(VLOOKUP(B181,'X6'!$B:$AZ,45,FALSE)),IF($X$1=7,(VLOOKUP(B181,'X7'!$B:$AZ,45,FALSE)),IF($X$1=8,(VLOOKUP(B181,'X8'!$B:$AZ,45,FALSE)),IF($X$1=9,(VLOOKUP(B181,'X9'!$B:$AZ,45,FALSE)),IF($X$1=10,(VLOOKUP(B181,'X10'!$B:$AZ,45,FALSE)),IF($X$1=11,(VLOOKUP(B181,'X11'!$B:$AZ,45,FALSE)),IF($X$1=12,(VLOOKUP(B181,'X12'!$B:$AZ,45,FALSE)),IF($X$1=13,(VLOOKUP(B181,'X13'!$B:$AZ,45,FALSE)),"B")))))))))))))))</f>
        <v xml:space="preserve"> </v>
      </c>
      <c r="O181" s="184" t="str">
        <f ca="1">IF(ISERROR(IF($X$1=1,(VLOOKUP(B181,'X1'!$B:$AZ,11,FALSE)),IF($X$1=2,(VLOOKUP(B181,'X2'!$B:$AZ,11,FALSE)),IF($X$1=3,(VLOOKUP(B181,'X3'!$B:$AZ,11,FALSE)),IF($X$1=4,(VLOOKUP(B181,'X4'!$B:$AZ,11,FALSE)),IF($X$1=5,(VLOOKUP(B181,'X5'!$B:$AZ,11,FALSE)),IF($X$1=6,(VLOOKUP(B181,'X6'!$B:$AZ,11,FALSE)),IF($X$1=7,(VLOOKUP(B181,'X7'!$B:$AZ,11,FALSE)),IF($X$1=8,(VLOOKUP(B181,'X8'!$B:$AZ,11,FALSE)),IF($X$1=9,(VLOOKUP(B181,'X9'!$B:$AZ,11,FALSE)),IF($X$1=10,(VLOOKUP(B181,'X10'!$B:$AZ,11,FALSE)),IF($X$1=11,(VLOOKUP(B181,'X11'!$B:$AZ,11,FALSE)),IF($X$1=12,(VLOOKUP(B181,'X12'!$B:$AZ,11,FALSE)),IF($X$1=13,(VLOOKUP(B181,'X13'!$B:$AZ,11,FALSE)),"B"))))))))))))))=TRUE," ",(IF($X$1=1,(VLOOKUP(B181,'X1'!$B:$AZ,11,FALSE)),IF($X$1=2,(VLOOKUP(B181,'X2'!$B:$AZ,11,FALSE)),IF($X$1=3,(VLOOKUP(B181,'X3'!$B:$AZ,11,FALSE)),IF($X$1=4,(VLOOKUP(B181,'X4'!$B:$AZ,11,FALSE)),IF($X$1=5,(VLOOKUP(B181,'X5'!$B:$AZ,11,FALSE)),IF($X$1=6,(VLOOKUP(B181,'X6'!$B:$AZ,11,FALSE)),IF($X$1=7,(VLOOKUP(B181,'X7'!$B:$AZ,11,FALSE)),IF($X$1=8,(VLOOKUP(B181,'X8'!$B:$AZ,11,FALSE)),IF($X$1=9,(VLOOKUP(B181,'X9'!$B:$AZ,11,FALSE)),IF($X$1=10,(VLOOKUP(B181,'X10'!$B:$AZ,11,FALSE)),IF($X$1=11,(VLOOKUP(B181,'X11'!$B:$AZ,11,FALSE)),IF($X$1=12,(VLOOKUP(B181,'X12'!$B:$AZ,11,FALSE)),IF($X$1=13,(VLOOKUP(B181,'X13'!$B:$AZ,11,FALSE)),"B")))))))))))))))</f>
        <v xml:space="preserve"> </v>
      </c>
      <c r="P181" s="184" t="str">
        <f ca="1">IF(ISERROR(IF($X$1=1,(VLOOKUP(B181,'X1'!$B:$AZ,12,FALSE)),IF($X$1=2,(VLOOKUP(B181,'X2'!$B:$AZ,12,FALSE)),IF($X$1=3,(VLOOKUP(B181,'X3'!$B:$AZ,12,FALSE)),IF($X$1=4,(VLOOKUP(B181,'X4'!$B:$AZ,12,FALSE)),IF($X$1=5,(VLOOKUP(B181,'X5'!$B:$AZ,12,FALSE)),IF($X$1=6,(VLOOKUP(B181,'X6'!$B:$AZ,12,FALSE)),IF($X$1=7,(VLOOKUP(B181,'X7'!$B:$AZ,12,FALSE)),IF($X$1=8,(VLOOKUP(B181,'X8'!$B:$AZ,12,FALSE)),IF($X$1=9,(VLOOKUP(B181,'X9'!$B:$AZ,12,FALSE)),IF($X$1=10,(VLOOKUP(B181,'X10'!$B:$AZ,12,FALSE)),IF($X$1=11,(VLOOKUP(B181,'X11'!$B:$AZ,12,FALSE)),IF($X$1=12,(VLOOKUP(B181,'X12'!$B:$AZ,12,FALSE)),IF($X$1=13,(VLOOKUP(B181,'X13'!$B:$AZ,12,FALSE)),"B"))))))))))))))=TRUE," ",(IF($X$1=1,(VLOOKUP(B181,'X1'!$B:$AZ,12,FALSE)),IF($X$1=2,(VLOOKUP(B181,'X2'!$B:$AZ,12,FALSE)),IF($X$1=3,(VLOOKUP(B181,'X3'!$B:$AZ,12,FALSE)),IF($X$1=4,(VLOOKUP(B181,'X4'!$B:$AZ,12,FALSE)),IF($X$1=5,(VLOOKUP(B181,'X5'!$B:$AZ,12,FALSE)),IF($X$1=6,(VLOOKUP(B181,'X6'!$B:$AZ,12,FALSE)),IF($X$1=7,(VLOOKUP(B181,'X7'!$B:$AZ,12,FALSE)),IF($X$1=8,(VLOOKUP(B181,'X8'!$B:$AZ,12,FALSE)),IF($X$1=9,(VLOOKUP(B181,'X9'!$B:$AZ,12,FALSE)),IF($X$1=10,(VLOOKUP(B181,'X10'!$B:$AZ,12,FALSE)),IF($X$1=11,(VLOOKUP(B181,'X11'!$B:$AZ,12,FALSE)),IF($X$1=12,(VLOOKUP(B181,'X12'!$B:$AZ,12,FALSE)),IF($X$1=13,(VLOOKUP(B181,'X13'!$B:$AZ,12,FALSE)),"B")))))))))))))))</f>
        <v xml:space="preserve"> </v>
      </c>
      <c r="Q181" s="185" t="str">
        <f ca="1">IF(ISERROR(IF($X$1=1,(VLOOKUP(B181,'X1'!$B:$AZ,46,FALSE)),IF($X$1=2,(VLOOKUP(B181,'X2'!$B:$AZ,46,FALSE)),IF($X$1=3,(VLOOKUP(B181,'X3'!$B:$AZ,46,FALSE)),IF($X$1=4,(VLOOKUP(B181,'X4'!$B:$AZ,46,FALSE)),IF($X$1=5,(VLOOKUP(B181,'X5'!$B:$AZ,46,FALSE)),IF($X$1=6,(VLOOKUP(B181,'X6'!$B:$AZ,46,FALSE)),IF($X$1=7,(VLOOKUP(B181,'X7'!$B:$AZ,46,FALSE)),IF($X$1=8,(VLOOKUP(B181,'X8'!$B:$AZ,46,FALSE)),IF($X$1=9,(VLOOKUP(B181,'X9'!$B:$AZ,46,FALSE)),IF($X$1=10,(VLOOKUP(B181,'X10'!$B:$AZ,46,FALSE)),IF($X$1=11,(VLOOKUP(B181,'X11'!$B:$AZ,46,FALSE)),IF($X$1=12,(VLOOKUP(B181,'X12'!$B:$AZ,46,FALSE)),IF($X$1=13,(VLOOKUP(B181,'X13'!$B:$AZ,46,FALSE)),"B"))))))))))))))=TRUE," ",(IF($X$1=1,(VLOOKUP(B181,'X1'!$B:$AZ,46,FALSE)),IF($X$1=2,(VLOOKUP(B181,'X2'!$B:$AZ,46,FALSE)),IF($X$1=3,(VLOOKUP(B181,'X3'!$B:$AZ,46,FALSE)),IF($X$1=4,(VLOOKUP(B181,'X4'!$B:$AZ,46,FALSE)),IF($X$1=5,(VLOOKUP(B181,'X5'!$B:$AZ,46,FALSE)),IF($X$1=6,(VLOOKUP(B181,'X6'!$B:$AZ,46,FALSE)),IF($X$1=7,(VLOOKUP(B181,'X7'!$B:$AZ,46,FALSE)),IF($X$1=8,(VLOOKUP(B181,'X8'!$B:$AZ,46,FALSE)),IF($X$1=9,(VLOOKUP(B181,'X9'!$B:$AZ,46,FALSE)),IF($X$1=10,(VLOOKUP(B181,'X10'!$B:$AZ,46,FALSE)),IF($X$1=11,(VLOOKUP(B181,'X11'!$B:$AZ,46,FALSE)),IF($X$1=12,(VLOOKUP(B181,'X12'!$B:$AZ,46,FALSE)),IF($X$1=13,(VLOOKUP(B181,'X13'!$B:$AZ,46,FALSE)),"B")))))))))))))))</f>
        <v xml:space="preserve"> </v>
      </c>
      <c r="R181" s="185" t="str">
        <f ca="1">IF(ISERROR(IF($X$1=1,(VLOOKUP(B181,'X1'!$B:$AZ,15,FALSE)),IF($X$1=2,(VLOOKUP(B181,'X2'!$B:$AZ,15,FALSE)),IF($X$1=3,(VLOOKUP(B181,'X3'!$B:$AZ,15,FALSE)),IF($X$1=4,(VLOOKUP(B181,'X4'!$B:$AZ,15,FALSE)),IF($X$1=5,(VLOOKUP(B181,'X5'!$B:$AZ,15,FALSE)),IF($X$1=6,(VLOOKUP(B181,'X6'!$B:$AZ,15,FALSE)),IF($X$1=7,(VLOOKUP(B181,'X7'!$B:$AZ,15,FALSE)),IF($X$1=8,(VLOOKUP(B181,'X8'!$B:$AZ,15,FALSE)),IF($X$1=9,(VLOOKUP(B181,'X9'!$B:$AZ,15,FALSE)),IF($X$1=10,(VLOOKUP(B181,'X10'!$B:$AZ,15,FALSE)),IF($X$1=11,(VLOOKUP(B181,'X11'!$B:$AZ,15,FALSE)),IF($X$1=12,(VLOOKUP(B181,'X12'!$B:$AZ,15,FALSE)),IF($X$1=13,(VLOOKUP(B181,'X13'!$B:$AZ,15,FALSE)),"B"))))))))))))))=TRUE," ",(IF($X$1=1,(VLOOKUP(B181,'X1'!$B:$AZ,15,FALSE)),IF($X$1=2,(VLOOKUP(B181,'X2'!$B:$AZ,15,FALSE)),IF($X$1=3,(VLOOKUP(B181,'X3'!$B:$AZ,15,FALSE)),IF($X$1=4,(VLOOKUP(B181,'X4'!$B:$AZ,15,FALSE)),IF($X$1=5,(VLOOKUP(B181,'X5'!$B:$AZ,15,FALSE)),IF($X$1=6,(VLOOKUP(B181,'X6'!$B:$AZ,15,FALSE)),IF($X$1=7,(VLOOKUP(B181,'X7'!$B:$AZ,15,FALSE)),IF($X$1=8,(VLOOKUP(B181,'X8'!$B:$AZ,15,FALSE)),IF($X$1=9,(VLOOKUP(B181,'X9'!$B:$AZ,15,FALSE)),IF($X$1=10,(VLOOKUP(B181,'X10'!$B:$AZ,15,FALSE)),IF($X$1=11,(VLOOKUP(B181,'X11'!$B:$AZ,15,FALSE)),IF($X$1=12,(VLOOKUP(B181,'X12'!$B:$AZ,15,FALSE)),IF($X$1=13,(VLOOKUP(B181,'X13'!$B:$AZ,15,FALSE)),"B")))))))))))))))</f>
        <v xml:space="preserve"> </v>
      </c>
      <c r="S181" s="185" t="str">
        <f ca="1">IF(ISERROR(IF((IF($X$1=1,(VLOOKUP(B181,'X1'!$B:$AZ,14,FALSE)),(IF($X$1=2,(VLOOKUP(B181,'X2'!$B:$AZ,14,FALSE)),(IF($X$1=3,(VLOOKUP(B181,'X3'!$B:$AZ,14,FALSE)),(IF($X$1=4,(VLOOKUP(B181,'X4'!$B:$AZ,14,FALSE)),(IF($X$1=5,(VLOOKUP(B181,'X5'!$B:$AZ,14,FALSE)),(IF($X$1=6,(VLOOKUP(B181,'X6'!$B:$AZ,14,FALSE)),(IF($X$1=7,(VLOOKUP(B181,'X7'!$B:$AZ,14,FALSE)),(IF($X$1=8,(VLOOKUP(B181,'X8'!$B:$AZ,14,FALSE)),(IF($X$1=9,(VLOOKUP(B181,'X9'!$B:$AZ,14,FALSE)),(IF($X$1=10,(VLOOKUP(B181,'X10'!$B:$AZ,14,FALSE)),(IF($X$1=11,(VLOOKUP(B181,'X11'!$B:$AZ,14,FALSE)),(IF($X$1=12,(VLOOKUP(B181,'X12'!$B:$AZ,14,FALSE)),(VLOOKUP(B181,'X13'!$B:$AZ,14,FALSE))))))))))))))))))))))))))=$V$1," ",(IF($X$1=1,(VLOOKUP(B181,'X1'!$B:$AZ,14,FALSE)),(IF($X$1=2,(VLOOKUP(B181,'X2'!$B:$AZ,14,FALSE)),(IF($X$1=3,(VLOOKUP(B181,'X3'!$B:$AZ,14,FALSE)),(IF($X$1=4,(VLOOKUP(B181,'X4'!$B:$AZ,14,FALSE)),(IF($X$1=5,(VLOOKUP(B181,'X5'!$B:$AZ,14,FALSE)),(IF($X$1=6,(VLOOKUP(B181,'X6'!$B:$AZ,14,FALSE)),(IF($X$1=7,(VLOOKUP(B181,'X7'!$B:$AZ,14,FALSE)),(IF($X$1=8,(VLOOKUP(B181,'X8'!$B:$AZ,14,FALSE)),(IF($X$1=9,(VLOOKUP(B181,'X9'!$B:$AZ,14,FALSE)),(IF($X$1=10,(VLOOKUP(B181,'X10'!$B:$AZ,14,FALSE)),(IF($X$1=11,(VLOOKUP(B181,'X11'!$B:$AZ,14,FALSE)),(IF($X$1=12,(VLOOKUP(B181,'X12'!$B:$AZ,14,FALSE)),(VLOOKUP(B181,'X13'!$B:$AZ,14,FALSE))))))))))))))))))))))))))))=TRUE," ",(IF((IF($X$1=1,(VLOOKUP(B181,'X1'!$B:$AZ,14,FALSE)),(IF($X$1=2,(VLOOKUP(B181,'X2'!$B:$AZ,14,FALSE)),(IF($X$1=3,(VLOOKUP(B181,'X3'!$B:$AZ,14,FALSE)),(IF($X$1=4,(VLOOKUP(B181,'X4'!$B:$AZ,14,FALSE)),(IF($X$1=5,(VLOOKUP(B181,'X5'!$B:$AZ,14,FALSE)),(IF($X$1=6,(VLOOKUP(B181,'X6'!$B:$AZ,14,FALSE)),(IF($X$1=7,(VLOOKUP(B181,'X7'!$B:$AZ,14,FALSE)),(IF($X$1=8,(VLOOKUP(B181,'X8'!$B:$AZ,14,FALSE)),(IF($X$1=9,(VLOOKUP(B181,'X9'!$B:$AZ,14,FALSE)),(IF($X$1=10,(VLOOKUP(B181,'X10'!$B:$AZ,14,FALSE)),(IF($X$1=11,(VLOOKUP(B181,'X11'!$B:$AZ,14,FALSE)),(IF($X$1=12,(VLOOKUP(B181,'X12'!$B:$AZ,14,FALSE)),(VLOOKUP(B181,'X13'!$B:$AZ,14,FALSE))))))))))))))))))))))))))=$V$1," ",(IF($X$1=1,(VLOOKUP(B181,'X1'!$B:$AZ,14,FALSE)),(IF($X$1=2,(VLOOKUP(B181,'X2'!$B:$AZ,14,FALSE)),(IF($X$1=3,(VLOOKUP(B181,'X3'!$B:$AZ,14,FALSE)),(IF($X$1=4,(VLOOKUP(B181,'X4'!$B:$AZ,14,FALSE)),(IF($X$1=5,(VLOOKUP(B181,'X5'!$B:$AZ,14,FALSE)),(IF($X$1=6,(VLOOKUP(B181,'X6'!$B:$AZ,14,FALSE)),(IF($X$1=7,(VLOOKUP(B181,'X7'!$B:$AZ,14,FALSE)),(IF($X$1=8,(VLOOKUP(B181,'X8'!$B:$AZ,14,FALSE)),(IF($X$1=9,(VLOOKUP(B181,'X9'!$B:$AZ,14,FALSE)),(IF($X$1=10,(VLOOKUP(B181,'X10'!$B:$AZ,14,FALSE)),(IF($X$1=11,(VLOOKUP(B181,'X11'!$B:$AZ,14,FALSE)),(IF($X$1=12,(VLOOKUP(B181,'X12'!$B:$AZ,14,FALSE)),(VLOOKUP(B181,'X13'!$B:$AZ,14,FALSE)))))))))))))))))))))))))))))</f>
        <v xml:space="preserve"> </v>
      </c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</row>
    <row r="182" spans="1:67" ht="14.1" customHeight="1" x14ac:dyDescent="0.2">
      <c r="A182" s="156" t="s">
        <v>1058</v>
      </c>
      <c r="B182" s="122" t="str">
        <f>IF(ISERROR(IF($U$16=1,(VLOOKUP(A182,$AC$89:$AH$125,2,FALSE)),IF((IF($X$1=1,'X1'!B141,(IF($X$1=2,'X2'!B141,(IF($X$1=3,'X3'!B141,(IF($X$1=4,'X4'!B141,(IF($X$1=5,'X5'!B141,(IF($X$1=6,'X6'!B141,(IF($X$1=7,'X7'!B141,(IF($X$1=8,'X8'!B141,(IF($X$1=9,'X9'!B141,(IF($X$1=10,'X10'!B141,(IF($X$1=11,'X11'!B141,(IF($X$1=12,'X12'!B141,'X13'!B141))))))))))))))))))))))))="","",(IF($X$1=1,'X1'!B141,(IF($X$1=2,'X2'!B141,(IF($X$1=3,'X3'!B141,(IF($X$1=4,'X4'!B141,(IF($X$1=5,'X5'!B141,(IF($X$1=6,'X6'!B141,(IF($X$1=7,'X7'!B141,(IF($X$1=8,'X8'!B141,(IF($X$1=9,'X9'!B141,(IF($X$1=10,'X10'!B141,(IF($X$1=11,'X11'!B141,(IF($X$1=12,'X12'!B141,'X13'!B141)))))))))))))))))))))))))))=TRUE," ",(IF($U$16=1,(VLOOKUP(A182,$AC$89:$AH$125,2,FALSE)),IF((IF($X$1=1,'X1'!B141,(IF($X$1=2,'X2'!B141,(IF($X$1=3,'X3'!B141,(IF($X$1=4,'X4'!B141,(IF($X$1=5,'X5'!B141,(IF($X$1=6,'X6'!B141,(IF($X$1=7,'X7'!B141,(IF($X$1=8,'X8'!B141,(IF($X$1=9,'X9'!B141,(IF($X$1=10,'X10'!B141,(IF($X$1=11,'X11'!B141,(IF($X$1=12,'X12'!B141,'X13'!B141))))))))))))))))))))))))="","",(IF($X$1=1,'X1'!B141,(IF($X$1=2,'X2'!B141,(IF($X$1=3,'X3'!B141,(IF($X$1=4,'X4'!B141,(IF($X$1=5,'X5'!B141,(IF($X$1=6,'X6'!B141,(IF($X$1=7,'X7'!B141,(IF($X$1=8,'X8'!B141,(IF($X$1=9,'X9'!B141,(IF($X$1=10,'X10'!B141,(IF($X$1=11,'X11'!B141,(IF($X$1=12,'X12'!B141,'X13'!B141))))))))))))))))))))))))))))</f>
        <v/>
      </c>
      <c r="C182" s="181" t="str">
        <f ca="1">IF(ISERROR(IF($X$1=1,(VLOOKUP(B182,'X1'!$B:$AZ,47,FALSE)),IF($X$1=2,(VLOOKUP(B182,'X2'!$B:$AZ,47,FALSE)),IF($X$1=3,(VLOOKUP(B182,'X3'!$B:$AZ,47,FALSE)),IF($X$1=4,(VLOOKUP(B182,'X4'!$B:$AZ,47,FALSE)),IF($X$1=5,(VLOOKUP(B182,'X5'!$B:$AZ,47,FALSE)),IF($X$1=6,(VLOOKUP(B182,'X6'!$B:$AZ,47,FALSE)),IF($X$1=7,(VLOOKUP(B182,'X7'!$B:$AZ,47,FALSE)),IF($X$1=8,(VLOOKUP(B182,'X8'!$B:$AZ,47,FALSE)),IF($X$1=9,(VLOOKUP(B182,'X9'!$B:$AZ,47,FALSE)),IF($X$1=10,(VLOOKUP(B182,'X10'!$B:$AZ,47,FALSE)),IF($X$1=11,(VLOOKUP(B182,'X11'!$B:$AZ,47,FALSE)),IF($X$1=12,(VLOOKUP(B182,'X12'!$B:$AZ,47,FALSE)),IF($X$1=13,(VLOOKUP(B182,'X13'!$B:$AZ,47,FALSE)),"B"))))))))))))))=TRUE," ",(IF($X$1=1,(VLOOKUP(B182,'X1'!$B:$AZ,47,FALSE)),IF($X$1=2,(VLOOKUP(B182,'X2'!$B:$AZ,47,FALSE)),IF($X$1=3,(VLOOKUP(B182,'X3'!$B:$AZ,47,FALSE)),IF($X$1=4,(VLOOKUP(B182,'X4'!$B:$AZ,47,FALSE)),IF($X$1=5,(VLOOKUP(B182,'X5'!$B:$AZ,47,FALSE)),IF($X$1=6,(VLOOKUP(B182,'X6'!$B:$AZ,47,FALSE)),IF($X$1=7,(VLOOKUP(B182,'X7'!$B:$AZ,47,FALSE)),IF($X$1=8,(VLOOKUP(B182,'X8'!$B:$AZ,47,FALSE)),IF($X$1=9,(VLOOKUP(B182,'X9'!$B:$AZ,47,FALSE)),IF($X$1=10,(VLOOKUP(B182,'X10'!$B:$AZ,47,FALSE)),IF($X$1=11,(VLOOKUP(B182,'X11'!$B:$AZ,47,FALSE)),IF($X$1=12,(VLOOKUP(B182,'X12'!$B:$AZ,47,FALSE)),IF($X$1=13,(VLOOKUP(B182,'X13'!$B:$AZ,47,FALSE)),"B")))))))))))))))</f>
        <v xml:space="preserve"> </v>
      </c>
      <c r="D182" s="181" t="str">
        <f ca="1">IF(ISERROR(IF($X$1=1,(VLOOKUP(B182,'X1'!$B:$AP,41,FALSE)),IF($X$1=2,(VLOOKUP(B182,'X2'!$B:$AP,41,FALSE)),IF($X$1=3,(VLOOKUP(B182,'X3'!$B:$AP,41,FALSE)),IF($X$1=4,(VLOOKUP(B182,'X4'!$B:$AP,41,FALSE)),IF($X$1=5,(VLOOKUP(B182,'X5'!$B:$AP,41,FALSE)),IF($X$1=6,(VLOOKUP(B182,'X6'!$B:$AP,41,FALSE)),IF($X$1=7,(VLOOKUP(B182,'X7'!$B:$AP,41,FALSE)),IF($X$1=8,(VLOOKUP(B182,'X8'!$B:$AP,41,FALSE)),IF($X$1=9,(VLOOKUP(B182,'X9'!$B:$AP,41,FALSE)),IF($X$1=10,(VLOOKUP(B182,'X10'!$B:$AP,41,FALSE)),IF($X$1=11,(VLOOKUP(B182,'X11'!$B:$AP,41,FALSE)),IF($X$1=12,(VLOOKUP(B182,'X12'!$B:$AP,41,FALSE)),IF($X$1=13,(VLOOKUP(B182,'X13'!$B:$AP,41,FALSE)),"B"))))))))))))))=TRUE," ",(IF($X$1=1,(VLOOKUP(B182,'X1'!$B:$AP,41,FALSE)),IF($X$1=2,(VLOOKUP(B182,'X2'!$B:$AP,41,FALSE)),IF($X$1=3,(VLOOKUP(B182,'X3'!$B:$AP,41,FALSE)),IF($X$1=4,(VLOOKUP(B182,'X4'!$B:$AP,41,FALSE)),IF($X$1=5,(VLOOKUP(B182,'X5'!$B:$AP,41,FALSE)),IF($X$1=6,(VLOOKUP(B182,'X6'!$B:$AP,41,FALSE)),IF($X$1=7,(VLOOKUP(B182,'X7'!$B:$AP,41,FALSE)),IF($X$1=8,(VLOOKUP(B182,'X8'!$B:$AP,41,FALSE)),IF($X$1=9,(VLOOKUP(B182,'X9'!$B:$AP,41,FALSE)),IF($X$1=10,(VLOOKUP(B182,'X10'!$B:$AP,41,FALSE)),IF($X$1=11,(VLOOKUP(B182,'X11'!$B:$AP,41,FALSE)),IF($X$1=12,(VLOOKUP(B182,'X12'!$B:$AP,41,FALSE)),IF($X$1=13,(VLOOKUP(B182,'X13'!$B:$AP,41,FALSE)),"B")))))))))))))))</f>
        <v xml:space="preserve"> </v>
      </c>
      <c r="E182" s="182" t="str">
        <f ca="1">IF(ISERROR(IF($X$1=1,(VLOOKUP(B182,'X1'!$B:$AP,7,FALSE)),IF($X$1=2,(VLOOKUP(B182,'X2'!$B:$AP,7,FALSE)),IF($X$1=3,(VLOOKUP(B182,'X3'!$B:$AP,7,FALSE)),IF($X$1=4,(VLOOKUP(B182,'X4'!$B:$AP,7,FALSE)),IF($X$1=5,(VLOOKUP(B182,'X5'!$B:$AP,7,FALSE)),IF($X$1=6,(VLOOKUP(B182,'X6'!$B:$AP,7,FALSE)),IF($X$1=7,(VLOOKUP(B182,'X7'!$B:$AP,7,FALSE)),IF($X$1=8,(VLOOKUP(B182,'X8'!$B:$AP,7,FALSE)),IF($X$1=9,(VLOOKUP(B182,'X9'!$B:$AP,7,FALSE)),IF($X$1=10,(VLOOKUP(B182,'X10'!$B:$AP,7,FALSE)),IF($X$1=11,(VLOOKUP(B182,'X11'!$B:$AP,7,FALSE)),IF($X$1=12,(VLOOKUP(B182,'X12'!$B:$AP,7,FALSE)),IF($X$1=13,(VLOOKUP(B182,'X13'!$B:$AP,7,FALSE)),"B"))))))))))))))=TRUE," ",(IF($X$1=1,(VLOOKUP(B182,'X1'!$B:$AP,7,FALSE)),IF($X$1=2,(VLOOKUP(B182,'X2'!$B:$AP,7,FALSE)),IF($X$1=3,(VLOOKUP(B182,'X3'!$B:$AP,7,FALSE)),IF($X$1=4,(VLOOKUP(B182,'X4'!$B:$AP,7,FALSE)),IF($X$1=5,(VLOOKUP(B182,'X5'!$B:$AP,7,FALSE)),IF($X$1=6,(VLOOKUP(B182,'X6'!$B:$AP,7,FALSE)),IF($X$1=7,(VLOOKUP(B182,'X7'!$B:$AP,7,FALSE)),IF($X$1=8,(VLOOKUP(B182,'X8'!$B:$AP,7,FALSE)),IF($X$1=9,(VLOOKUP(B182,'X9'!$B:$AP,7,FALSE)),IF($X$1=10,(VLOOKUP(B182,'X10'!$B:$AP,7,FALSE)),IF($X$1=11,(VLOOKUP(B182,'X11'!$B:$AP,7,FALSE)),IF($X$1=12,(VLOOKUP(B182,'X12'!$B:$AP,7,FALSE)),IF($X$1=13,(VLOOKUP(B182,'X13'!$B:$AP,7,FALSE)),"B")))))))))))))))</f>
        <v xml:space="preserve"> </v>
      </c>
      <c r="F182" s="182" t="str">
        <f ca="1">IF(ISERROR(IF((IF($X$1=1,(VLOOKUP(B182,'X1'!$B:$AO,6,FALSE)),(IF($X$1=2,(VLOOKUP(B182,'X2'!$B:$AO,6,FALSE)),(IF($X$1=3,(VLOOKUP(B182,'X3'!$B:$AO,6,FALSE)),(IF($X$1=4,(VLOOKUP(B182,'X4'!$B:$AO,6,FALSE)),(IF($X$1=5,(VLOOKUP(B182,'X5'!$B:$AO,6,FALSE)),(IF($X$1=6,(VLOOKUP(B182,'X6'!$B:$AO,6,FALSE)),(IF($X$1=7,(VLOOKUP(B182,'X7'!$B:$AO,6,FALSE)),(IF($X$1=8,(VLOOKUP(B182,'X8'!$B:$AO,6,FALSE)),(IF($X$1=9,(VLOOKUP(B182,'X9'!$B:$AO,6,FALSE)),(IF($X$1=10,(VLOOKUP(B182,'X10'!$B:$AO,6,FALSE)),(IF($X$1=11,(VLOOKUP(B182,'X11'!$B:$AO,6,FALSE)),(IF($X$1=12,(VLOOKUP(B182,'X12'!$B:$AO,6,FALSE)),(VLOOKUP(B182,'X13'!$B:$AO,6,FALSE))))))))))))))))))))))))))=$V$1," ",(IF($X$1=1,(VLOOKUP(B182,'X1'!$B:$AO,6,FALSE)),(IF($X$1=2,(VLOOKUP(B182,'X2'!$B:$AO,6,FALSE)),(IF($X$1=3,(VLOOKUP(B182,'X3'!$B:$AO,6,FALSE)),(IF($X$1=4,(VLOOKUP(B182,'X4'!$B:$AO,6,FALSE)),(IF($X$1=5,(VLOOKUP(B182,'X5'!$B:$AO,6,FALSE)),(IF($X$1=6,(VLOOKUP(B182,'X6'!$B:$AO,6,FALSE)),(IF($X$1=7,(VLOOKUP(B182,'X7'!$B:$AO,6,FALSE)),(IF($X$1=8,(VLOOKUP(B182,'X8'!$B:$AO,6,FALSE)),(IF($X$1=9,(VLOOKUP(B182,'X9'!$B:$AO,6,FALSE)),(IF($X$1=10,(VLOOKUP(B182,'X10'!$B:$AO,6,FALSE)),(IF($X$1=11,(VLOOKUP(B182,'X11'!$B:$AO,6,FALSE)),(IF($X$1=12,(VLOOKUP(B182,'X12'!$B:$AO,6,FALSE)),(VLOOKUP(B182,'X13'!$B:$AO,6,FALSE))))))))))))))))))))))))))))=TRUE," ",(IF((IF($X$1=1,(VLOOKUP(B182,'X1'!$B:$AO,6,FALSE)),(IF($X$1=2,(VLOOKUP(B182,'X2'!$B:$AO,6,FALSE)),(IF($X$1=3,(VLOOKUP(B182,'X3'!$B:$AO,6,FALSE)),(IF($X$1=4,(VLOOKUP(B182,'X4'!$B:$AO,6,FALSE)),(IF($X$1=5,(VLOOKUP(B182,'X5'!$B:$AO,6,FALSE)),(IF($X$1=6,(VLOOKUP(B182,'X6'!$B:$AO,6,FALSE)),(IF($X$1=7,(VLOOKUP(B182,'X7'!$B:$AO,6,FALSE)),(IF($X$1=8,(VLOOKUP(B182,'X8'!$B:$AO,6,FALSE)),(IF($X$1=9,(VLOOKUP(B182,'X9'!$B:$AO,6,FALSE)),(IF($X$1=10,(VLOOKUP(B182,'X10'!$B:$AO,6,FALSE)),(IF($X$1=11,(VLOOKUP(B182,'X11'!$B:$AO,6,FALSE)),(IF($X$1=12,(VLOOKUP(B182,'X12'!$B:$AO,6,FALSE)),(VLOOKUP(B182,'X13'!$B:$AO,6,FALSE))))))))))))))))))))))))))=$V$1," ",(IF($X$1=1,(VLOOKUP(B182,'X1'!$B:$AO,6,FALSE)),(IF($X$1=2,(VLOOKUP(B182,'X2'!$B:$AO,6,FALSE)),(IF($X$1=3,(VLOOKUP(B182,'X3'!$B:$AO,6,FALSE)),(IF($X$1=4,(VLOOKUP(B182,'X4'!$B:$AO,6,FALSE)),(IF($X$1=5,(VLOOKUP(B182,'X5'!$B:$AO,6,FALSE)),(IF($X$1=6,(VLOOKUP(B182,'X6'!$B:$AO,6,FALSE)),(IF($X$1=7,(VLOOKUP(B182,'X7'!$B:$AO,6,FALSE)),(IF($X$1=8,(VLOOKUP(B182,'X8'!$B:$AO,6,FALSE)),(IF($X$1=9,(VLOOKUP(B182,'X9'!$B:$AO,6,FALSE)),(IF($X$1=10,(VLOOKUP(B182,'X10'!$B:$AO,6,FALSE)),(IF($X$1=11,(VLOOKUP(B182,'X11'!$B:$AO,6,FALSE)),(IF($X$1=12,(VLOOKUP(B182,'X12'!$B:$AO,6,FALSE)),(VLOOKUP(B182,'X13'!$B:$AO,6,FALSE)))))))))))))))))))))))))))))</f>
        <v xml:space="preserve"> </v>
      </c>
      <c r="G182" s="182" t="str">
        <f ca="1">IF(ISERROR(IF($X$1=1,(VLOOKUP(B182,'X1'!$B:$AZ,44,FALSE)),IF($X$1=2,(VLOOKUP(B182,'X2'!$B:$AZ,44,FALSE)),IF($X$1=3,(VLOOKUP(B182,'X3'!$B:$AZ,44,FALSE)),IF($X$1=4,(VLOOKUP(B182,'X4'!$B:$AZ,44,FALSE)),IF($X$1=5,(VLOOKUP(B182,'X5'!$B:$AZ,44,FALSE)),IF($X$1=6,(VLOOKUP(B182,'X6'!$B:$AZ,44,FALSE)),IF($X$1=7,(VLOOKUP(B182,'X7'!$B:$AZ,44,FALSE)),IF($X$1=8,(VLOOKUP(B182,'X8'!$B:$AZ,44,FALSE)),IF($X$1=9,(VLOOKUP(B182,'X9'!$B:$AZ,44,FALSE)),IF($X$1=10,(VLOOKUP(B182,'X10'!$B:$AZ,44,FALSE)),IF($X$1=11,(VLOOKUP(B182,'X11'!$B:$AZ,44,FALSE)),IF($X$1=12,(VLOOKUP(B182,'X12'!$B:$AZ,44,FALSE)),IF($X$1=13,(VLOOKUP(B182,'X13'!$B:$AZ,44,FALSE)),"B"))))))))))))))=TRUE," ",(IF($X$1=1,(VLOOKUP(B182,'X1'!$B:$AZ,44,FALSE)),IF($X$1=2,(VLOOKUP(B182,'X2'!$B:$AZ,44,FALSE)),IF($X$1=3,(VLOOKUP(B182,'X3'!$B:$AZ,44,FALSE)),IF($X$1=4,(VLOOKUP(B182,'X4'!$B:$AZ,44,FALSE)),IF($X$1=5,(VLOOKUP(B182,'X5'!$B:$AZ,44,FALSE)),IF($X$1=6,(VLOOKUP(B182,'X6'!$B:$AZ,44,FALSE)),IF($X$1=7,(VLOOKUP(B182,'X7'!$B:$AZ,44,FALSE)),IF($X$1=8,(VLOOKUP(B182,'X8'!$B:$AZ,44,FALSE)),IF($X$1=9,(VLOOKUP(B182,'X9'!$B:$AZ,44,FALSE)),IF($X$1=10,(VLOOKUP(B182,'X10'!$B:$AZ,44,FALSE)),IF($X$1=11,(VLOOKUP(B182,'X11'!$B:$AZ,44,FALSE)),IF($X$1=12,(VLOOKUP(B182,'X12'!$B:$AZ,44,FALSE)),IF($X$1=13,(VLOOKUP(B182,'X13'!$B:$AZ,44,FALSE)),"B")))))))))))))))</f>
        <v xml:space="preserve"> </v>
      </c>
      <c r="H182" s="182" t="str">
        <f ca="1">IF(ISERROR(IF($X$1=1,(VLOOKUP(B182,'X1'!$B:$AZ,8,FALSE)),IF($X$1=2,(VLOOKUP(B182,'X2'!$B:$AZ,8,FALSE)),IF($X$1=3,(VLOOKUP(B182,'X3'!$B:$AZ,8,FALSE)),IF($X$1=4,(VLOOKUP(B182,'X4'!$B:$AZ,8,FALSE)),IF($X$1=5,(VLOOKUP(B182,'X5'!$B:$AZ,8,FALSE)),IF($X$1=6,(VLOOKUP(B182,'X6'!$B:$AZ,8,FALSE)),IF($X$1=7,(VLOOKUP(B182,'X7'!$B:$AZ,8,FALSE)),IF($X$1=8,(VLOOKUP(B182,'X8'!$B:$AZ,8,FALSE)),IF($X$1=9,(VLOOKUP(B182,'X9'!$B:$AZ,8,FALSE)),IF($X$1=10,(VLOOKUP(B182,'X10'!$B:$AZ,8,FALSE)),IF($X$1=11,(VLOOKUP(B182,'X11'!$B:$AZ,8,FALSE)),IF($X$1=12,(VLOOKUP(B182,'X12'!$B:$AZ,8,FALSE)),IF($X$1=13,(VLOOKUP(B182,'X13'!$B:$AZ,8,FALSE)),"B"))))))))))))))=TRUE," ",(IF($X$1=1,(VLOOKUP(B182,'X1'!$B:$AZ,8,FALSE)),IF($X$1=2,(VLOOKUP(B182,'X2'!$B:$AZ,8,FALSE)),IF($X$1=3,(VLOOKUP(B182,'X3'!$B:$AZ,8,FALSE)),IF($X$1=4,(VLOOKUP(B182,'X4'!$B:$AZ,8,FALSE)),IF($X$1=5,(VLOOKUP(B182,'X5'!$B:$AZ,8,FALSE)),IF($X$1=6,(VLOOKUP(B182,'X6'!$B:$AZ,8,FALSE)),IF($X$1=7,(VLOOKUP(B182,'X7'!$B:$AZ,8,FALSE)),IF($X$1=8,(VLOOKUP(B182,'X8'!$B:$AZ,8,FALSE)),IF($X$1=9,(VLOOKUP(B182,'X9'!$B:$AZ,8,FALSE)),IF($X$1=10,(VLOOKUP(B182,'X10'!$B:$AZ,8,FALSE)),IF($X$1=11,(VLOOKUP(B182,'X11'!$B:$AZ,8,FALSE)),IF($X$1=12,(VLOOKUP(B182,'X12'!$B:$AZ,8,FALSE)),IF($X$1=13,(VLOOKUP(B182,'X13'!$B:$AZ,8,FALSE)),"B")))))))))))))))</f>
        <v xml:space="preserve"> </v>
      </c>
      <c r="I182" s="183" t="str">
        <f ca="1">IF(ISERROR(IF($X$1=1,(VLOOKUP(B182,'X1'!$B:$AZ,2,FALSE)),IF($X$1=2,(VLOOKUP(B182,'X2'!$B:$AZ,2,FALSE)),IF($X$1=3,(VLOOKUP(B182,'X3'!$B:$AZ,2,FALSE)),IF($X$1=4,(VLOOKUP(B182,'X4'!$B:$AZ,2,FALSE)),IF($X$1=5,(VLOOKUP(B182,'X5'!$B:$AZ,2,FALSE)),IF($X$1=6,(VLOOKUP(B182,'X6'!$B:$AZ,2,FALSE)),IF($X$1=7,(VLOOKUP(B182,'X7'!$B:$AZ,2,FALSE)),IF($X$1=8,(VLOOKUP(B182,'X8'!$B:$AZ,2,FALSE)),IF($X$1=9,(VLOOKUP(B182,'X9'!$B:$AZ,2,FALSE)),IF($X$1=10,(VLOOKUP(B182,'X10'!$B:$AZ,2,FALSE)),IF($X$1=11,(VLOOKUP(B182,'X11'!$B:$AZ,2,FALSE)),IF($X$1=12,(VLOOKUP(B182,'X12'!$B:$AZ,2,FALSE)),IF($X$1=13,(VLOOKUP(B182,'X13'!$B:$AZ,2,FALSE)),"B"))))))))))))))=TRUE," ",(IF($X$1=1,(VLOOKUP(B182,'X1'!$B:$AZ,2,FALSE)),IF($X$1=2,(VLOOKUP(B182,'X2'!$B:$AZ,2,FALSE)),IF($X$1=3,(VLOOKUP(B182,'X3'!$B:$AZ,2,FALSE)),IF($X$1=4,(VLOOKUP(B182,'X4'!$B:$AZ,2,FALSE)),IF($X$1=5,(VLOOKUP(B182,'X5'!$B:$AZ,2,FALSE)),IF($X$1=6,(VLOOKUP(B182,'X6'!$B:$AZ,2,FALSE)),IF($X$1=7,(VLOOKUP(B182,'X7'!$B:$AZ,2,FALSE)),IF($X$1=8,(VLOOKUP(B182,'X8'!$B:$AZ,2,FALSE)),IF($X$1=9,(VLOOKUP(B182,'X9'!$B:$AZ,2,FALSE)),IF($X$1=10,(VLOOKUP(B182,'X10'!$B:$AZ,2,FALSE)),IF($X$1=11,(VLOOKUP(B182,'X11'!$B:$AZ,2,FALSE)),IF($X$1=12,(VLOOKUP(B182,'X12'!$B:$AZ,2,FALSE)),IF($X$1=13,(VLOOKUP(B182,'X13'!$B:$AZ,2,FALSE)),"B")))))))))))))))</f>
        <v xml:space="preserve"> </v>
      </c>
      <c r="J182" s="183" t="str">
        <f ca="1">IF(ISERROR(IF($X$1=1,(VLOOKUP(B182,'X1'!$B:$AZ,3,FALSE)),IF($X$1=2,(VLOOKUP(B182,'X2'!$B:$AZ,3,FALSE)),IF($X$1=3,(VLOOKUP(B182,'X3'!$B:$AZ,3,FALSE)),IF($X$1=4,(VLOOKUP(B182,'X4'!$B:$AZ,3,FALSE)),IF($X$1=5,(VLOOKUP(B182,'X5'!$B:$AZ,3,FALSE)),IF($X$1=6,(VLOOKUP(B182,'X6'!$B:$AZ,3,FALSE)),IF($X$1=7,(VLOOKUP(B182,'X7'!$B:$AZ,3,FALSE)),IF($X$1=8,(VLOOKUP(B182,'X8'!$B:$AZ,3,FALSE)),IF($X$1=9,(VLOOKUP(B182,'X9'!$B:$AZ,3,FALSE)),IF($X$1=10,(VLOOKUP(B182,'X10'!$B:$AZ,3,FALSE)),IF($X$1=11,(VLOOKUP(B182,'X11'!$B:$AZ,3,FALSE)),IF($X$1=12,(VLOOKUP(B182,'X12'!$B:$AZ,3,FALSE)),IF($X$1=13,(VLOOKUP(B182,'X13'!$B:$AZ,3,FALSE)),"B"))))))))))))))=TRUE," ",(IF($X$1=1,(VLOOKUP(B182,'X1'!$B:$AZ,3,FALSE)),IF($X$1=2,(VLOOKUP(B182,'X2'!$B:$AZ,3,FALSE)),IF($X$1=3,(VLOOKUP(B182,'X3'!$B:$AZ,3,FALSE)),IF($X$1=4,(VLOOKUP(B182,'X4'!$B:$AZ,3,FALSE)),IF($X$1=5,(VLOOKUP(B182,'X5'!$B:$AZ,3,FALSE)),IF($X$1=6,(VLOOKUP(B182,'X6'!$B:$AZ,3,FALSE)),IF($X$1=7,(VLOOKUP(B182,'X7'!$B:$AZ,3,FALSE)),IF($X$1=8,(VLOOKUP(B182,'X8'!$B:$AZ,3,FALSE)),IF($X$1=9,(VLOOKUP(B182,'X9'!$B:$AZ,3,FALSE)),IF($X$1=10,(VLOOKUP(B182,'X10'!$B:$AZ,3,FALSE)),IF($X$1=11,(VLOOKUP(B182,'X11'!$B:$AZ,3,FALSE)),IF($X$1=12,(VLOOKUP(B182,'X12'!$B:$AZ,3,FALSE)),IF($X$1=13,(VLOOKUP(B182,'X13'!$B:$AZ,3,FALSE)),"B")))))))))))))))</f>
        <v xml:space="preserve"> </v>
      </c>
      <c r="K182" s="183" t="str">
        <f ca="1">IF(ISERROR(IF($X$1=1,(VLOOKUP(B182,'X1'!$B:$AZ,5,FALSE)),IF($X$1=2,(VLOOKUP(B182,'X2'!$B:$AZ,5,FALSE)),IF($X$1=3,(VLOOKUP(B182,'X3'!$B:$AZ,5,FALSE)),IF($X$1=4,(VLOOKUP(B182,'X4'!$B:$AZ,5,FALSE)),IF($X$1=5,(VLOOKUP(B182,'X5'!$B:$AZ,5,FALSE)),IF($X$1=6,(VLOOKUP(B182,'X6'!$B:$AZ,5,FALSE)),IF($X$1=7,(VLOOKUP(B182,'X7'!$B:$AZ,5,FALSE)),IF($X$1=8,(VLOOKUP(B182,'X8'!$B:$AZ,5,FALSE)),IF($X$1=9,(VLOOKUP(B182,'X9'!$B:$AZ,5,FALSE)),IF($X$1=10,(VLOOKUP(B182,'X10'!$B:$AZ,5,FALSE)),IF($X$1=11,(VLOOKUP(B182,'X11'!$B:$AZ,5,FALSE)),IF($X$1=12,(VLOOKUP(B182,'X12'!$B:$AZ,5,FALSE)),IF($X$1=13,(VLOOKUP(B182,'X13'!$B:$AZ,5,FALSE)),"B"))))))))))))))=TRUE," ",(IF($X$1=1,(VLOOKUP(B182,'X1'!$B:$AZ,5,FALSE)),IF($X$1=2,(VLOOKUP(B182,'X2'!$B:$AZ,5,FALSE)),IF($X$1=3,(VLOOKUP(B182,'X3'!$B:$AZ,5,FALSE)),IF($X$1=4,(VLOOKUP(B182,'X4'!$B:$AZ,5,FALSE)),IF($X$1=5,(VLOOKUP(B182,'X5'!$B:$AZ,5,FALSE)),IF($X$1=6,(VLOOKUP(B182,'X6'!$B:$AZ,5,FALSE)),IF($X$1=7,(VLOOKUP(B182,'X7'!$B:$AZ,5,FALSE)),IF($X$1=8,(VLOOKUP(B182,'X8'!$B:$AZ,5,FALSE)),IF($X$1=9,(VLOOKUP(B182,'X9'!$B:$AZ,5,FALSE)),IF($X$1=10,(VLOOKUP(B182,'X10'!$B:$AZ,5,FALSE)),IF($X$1=11,(VLOOKUP(B182,'X11'!$B:$AZ,5,FALSE)),IF($X$1=12,(VLOOKUP(B182,'X12'!$B:$AZ,5,FALSE)),IF($X$1=13,(VLOOKUP(B182,'X13'!$B:$AZ,5,FALSE)),"B")))))))))))))))</f>
        <v xml:space="preserve"> </v>
      </c>
      <c r="L182" s="184" t="str">
        <f ca="1">IF(ISERROR(IF($X$1=1,(VLOOKUP(B182,'X1'!$B:$AZ,9,FALSE)),IF($X$1=2,(VLOOKUP(B182,'X2'!$B:$AZ,9,FALSE)),IF($X$1=3,(VLOOKUP(B182,'X3'!$B:$AZ,9,FALSE)),IF($X$1=4,(VLOOKUP(B182,'X4'!$B:$AZ,9,FALSE)),IF($X$1=5,(VLOOKUP(B182,'X5'!$B:$AZ,9,FALSE)),IF($X$1=6,(VLOOKUP(B182,'X6'!$B:$AZ,9,FALSE)),IF($X$1=7,(VLOOKUP(B182,'X7'!$B:$AZ,9,FALSE)),IF($X$1=8,(VLOOKUP(B182,'X8'!$B:$AZ,9,FALSE)),IF($X$1=9,(VLOOKUP(B182,'X9'!$B:$AZ,9,FALSE)),IF($X$1=10,(VLOOKUP(B182,'X10'!$B:$AZ,9,FALSE)),IF($X$1=11,(VLOOKUP(B182,'X11'!$B:$AZ,9,FALSE)),IF($X$1=12,(VLOOKUP(B182,'X12'!$B:$AZ,9,FALSE)),IF($X$1=13,(VLOOKUP(B182,'X13'!$B:$AZ,9,FALSE)),"B"))))))))))))))=TRUE," ",(IF($X$1=1,(VLOOKUP(B182,'X1'!$B:$AZ,9,FALSE)),IF($X$1=2,(VLOOKUP(B182,'X2'!$B:$AZ,9,FALSE)),IF($X$1=3,(VLOOKUP(B182,'X3'!$B:$AZ,9,FALSE)),IF($X$1=4,(VLOOKUP(B182,'X4'!$B:$AZ,9,FALSE)),IF($X$1=5,(VLOOKUP(B182,'X5'!$B:$AZ,9,FALSE)),IF($X$1=6,(VLOOKUP(B182,'X6'!$B:$AZ,9,FALSE)),IF($X$1=7,(VLOOKUP(B182,'X7'!$B:$AZ,9,FALSE)),IF($X$1=8,(VLOOKUP(B182,'X8'!$B:$AZ,9,FALSE)),IF($X$1=9,(VLOOKUP(B182,'X9'!$B:$AZ,9,FALSE)),IF($X$1=10,(VLOOKUP(B182,'X10'!$B:$AZ,9,FALSE)),IF($X$1=11,(VLOOKUP(B182,'X11'!$B:$AZ,9,FALSE)),IF($X$1=12,(VLOOKUP(B182,'X12'!$B:$AZ,9,FALSE)),IF($X$1=13,(VLOOKUP(B182,'X13'!$B:$AZ,9,FALSE)),"B")))))))))))))))</f>
        <v xml:space="preserve"> </v>
      </c>
      <c r="M182" s="184" t="str">
        <f ca="1">IF(ISERROR(IF($X$1=1,(VLOOKUP(B182,'X1'!$B:$AZ,10,FALSE)),IF($X$1=2,(VLOOKUP(B182,'X2'!$B:$AZ,10,FALSE)),IF($X$1=3,(VLOOKUP(B182,'X3'!$B:$AZ,10,FALSE)),IF($X$1=4,(VLOOKUP(B182,'X4'!$B:$AZ,10,FALSE)),IF($X$1=5,(VLOOKUP(B182,'X5'!$B:$AZ,10,FALSE)),IF($X$1=6,(VLOOKUP(B182,'X6'!$B:$AZ,10,FALSE)),IF($X$1=7,(VLOOKUP(B182,'X7'!$B:$AZ,10,FALSE)),IF($X$1=8,(VLOOKUP(B182,'X8'!$B:$AZ,10,FALSE)),IF($X$1=9,(VLOOKUP(B182,'X9'!$B:$AZ,10,FALSE)),IF($X$1=10,(VLOOKUP(B182,'X10'!$B:$AZ,10,FALSE)),IF($X$1=11,(VLOOKUP(B182,'X11'!$B:$AZ,10,FALSE)),IF($X$1=12,(VLOOKUP(B182,'X12'!$B:$AZ,10,FALSE)),IF($X$1=13,(VLOOKUP(B182,'X13'!$B:$AZ,10,FALSE)),"B"))))))))))))))=TRUE," ",(IF($X$1=1,(VLOOKUP(B182,'X1'!$B:$AZ,10,FALSE)),IF($X$1=2,(VLOOKUP(B182,'X2'!$B:$AZ,10,FALSE)),IF($X$1=3,(VLOOKUP(B182,'X3'!$B:$AZ,10,FALSE)),IF($X$1=4,(VLOOKUP(B182,'X4'!$B:$AZ,10,FALSE)),IF($X$1=5,(VLOOKUP(B182,'X5'!$B:$AZ,10,FALSE)),IF($X$1=6,(VLOOKUP(B182,'X6'!$B:$AZ,10,FALSE)),IF($X$1=7,(VLOOKUP(B182,'X7'!$B:$AZ,10,FALSE)),IF($X$1=8,(VLOOKUP(B182,'X8'!$B:$AZ,10,FALSE)),IF($X$1=9,(VLOOKUP(B182,'X9'!$B:$AZ,10,FALSE)),IF($X$1=10,(VLOOKUP(B182,'X10'!$B:$AZ,10,FALSE)),IF($X$1=11,(VLOOKUP(B182,'X11'!$B:$AZ,10,FALSE)),IF($X$1=12,(VLOOKUP(B182,'X12'!$B:$AZ,10,FALSE)),IF($X$1=13,(VLOOKUP(B182,'X13'!$B:$AZ,10,FALSE)),"B")))))))))))))))</f>
        <v xml:space="preserve"> </v>
      </c>
      <c r="N182" s="185" t="str">
        <f ca="1">IF(ISERROR(IF($X$1=1,(VLOOKUP(B182,'X1'!$B:$AZ,45,FALSE)),IF($X$1=2,(VLOOKUP(B182,'X2'!$B:$AZ,45,FALSE)),IF($X$1=3,(VLOOKUP(B182,'X3'!$B:$AZ,45,FALSE)),IF($X$1=4,(VLOOKUP(B182,'X4'!$B:$AZ,45,FALSE)),IF($X$1=5,(VLOOKUP(B182,'X5'!$B:$AZ,45,FALSE)),IF($X$1=6,(VLOOKUP(B182,'X6'!$B:$AZ,45,FALSE)),IF($X$1=7,(VLOOKUP(B182,'X7'!$B:$AZ,45,FALSE)),IF($X$1=8,(VLOOKUP(B182,'X8'!$B:$AZ,45,FALSE)),IF($X$1=9,(VLOOKUP(B182,'X9'!$B:$AZ,45,FALSE)),IF($X$1=10,(VLOOKUP(B182,'X10'!$B:$AZ,45,FALSE)),IF($X$1=11,(VLOOKUP(B182,'X11'!$B:$AZ,45,FALSE)),IF($X$1=12,(VLOOKUP(B182,'X12'!$B:$AZ,45,FALSE)),IF($X$1=13,(VLOOKUP(B182,'X13'!$B:$AZ,45,FALSE)),"B"))))))))))))))=TRUE," ",(IF($X$1=1,(VLOOKUP(B182,'X1'!$B:$AZ,45,FALSE)),IF($X$1=2,(VLOOKUP(B182,'X2'!$B:$AZ,45,FALSE)),IF($X$1=3,(VLOOKUP(B182,'X3'!$B:$AZ,45,FALSE)),IF($X$1=4,(VLOOKUP(B182,'X4'!$B:$AZ,45,FALSE)),IF($X$1=5,(VLOOKUP(B182,'X5'!$B:$AZ,45,FALSE)),IF($X$1=6,(VLOOKUP(B182,'X6'!$B:$AZ,45,FALSE)),IF($X$1=7,(VLOOKUP(B182,'X7'!$B:$AZ,45,FALSE)),IF($X$1=8,(VLOOKUP(B182,'X8'!$B:$AZ,45,FALSE)),IF($X$1=9,(VLOOKUP(B182,'X9'!$B:$AZ,45,FALSE)),IF($X$1=10,(VLOOKUP(B182,'X10'!$B:$AZ,45,FALSE)),IF($X$1=11,(VLOOKUP(B182,'X11'!$B:$AZ,45,FALSE)),IF($X$1=12,(VLOOKUP(B182,'X12'!$B:$AZ,45,FALSE)),IF($X$1=13,(VLOOKUP(B182,'X13'!$B:$AZ,45,FALSE)),"B")))))))))))))))</f>
        <v xml:space="preserve"> </v>
      </c>
      <c r="O182" s="184" t="str">
        <f ca="1">IF(ISERROR(IF($X$1=1,(VLOOKUP(B182,'X1'!$B:$AZ,11,FALSE)),IF($X$1=2,(VLOOKUP(B182,'X2'!$B:$AZ,11,FALSE)),IF($X$1=3,(VLOOKUP(B182,'X3'!$B:$AZ,11,FALSE)),IF($X$1=4,(VLOOKUP(B182,'X4'!$B:$AZ,11,FALSE)),IF($X$1=5,(VLOOKUP(B182,'X5'!$B:$AZ,11,FALSE)),IF($X$1=6,(VLOOKUP(B182,'X6'!$B:$AZ,11,FALSE)),IF($X$1=7,(VLOOKUP(B182,'X7'!$B:$AZ,11,FALSE)),IF($X$1=8,(VLOOKUP(B182,'X8'!$B:$AZ,11,FALSE)),IF($X$1=9,(VLOOKUP(B182,'X9'!$B:$AZ,11,FALSE)),IF($X$1=10,(VLOOKUP(B182,'X10'!$B:$AZ,11,FALSE)),IF($X$1=11,(VLOOKUP(B182,'X11'!$B:$AZ,11,FALSE)),IF($X$1=12,(VLOOKUP(B182,'X12'!$B:$AZ,11,FALSE)),IF($X$1=13,(VLOOKUP(B182,'X13'!$B:$AZ,11,FALSE)),"B"))))))))))))))=TRUE," ",(IF($X$1=1,(VLOOKUP(B182,'X1'!$B:$AZ,11,FALSE)),IF($X$1=2,(VLOOKUP(B182,'X2'!$B:$AZ,11,FALSE)),IF($X$1=3,(VLOOKUP(B182,'X3'!$B:$AZ,11,FALSE)),IF($X$1=4,(VLOOKUP(B182,'X4'!$B:$AZ,11,FALSE)),IF($X$1=5,(VLOOKUP(B182,'X5'!$B:$AZ,11,FALSE)),IF($X$1=6,(VLOOKUP(B182,'X6'!$B:$AZ,11,FALSE)),IF($X$1=7,(VLOOKUP(B182,'X7'!$B:$AZ,11,FALSE)),IF($X$1=8,(VLOOKUP(B182,'X8'!$B:$AZ,11,FALSE)),IF($X$1=9,(VLOOKUP(B182,'X9'!$B:$AZ,11,FALSE)),IF($X$1=10,(VLOOKUP(B182,'X10'!$B:$AZ,11,FALSE)),IF($X$1=11,(VLOOKUP(B182,'X11'!$B:$AZ,11,FALSE)),IF($X$1=12,(VLOOKUP(B182,'X12'!$B:$AZ,11,FALSE)),IF($X$1=13,(VLOOKUP(B182,'X13'!$B:$AZ,11,FALSE)),"B")))))))))))))))</f>
        <v xml:space="preserve"> </v>
      </c>
      <c r="P182" s="184" t="str">
        <f ca="1">IF(ISERROR(IF($X$1=1,(VLOOKUP(B182,'X1'!$B:$AZ,12,FALSE)),IF($X$1=2,(VLOOKUP(B182,'X2'!$B:$AZ,12,FALSE)),IF($X$1=3,(VLOOKUP(B182,'X3'!$B:$AZ,12,FALSE)),IF($X$1=4,(VLOOKUP(B182,'X4'!$B:$AZ,12,FALSE)),IF($X$1=5,(VLOOKUP(B182,'X5'!$B:$AZ,12,FALSE)),IF($X$1=6,(VLOOKUP(B182,'X6'!$B:$AZ,12,FALSE)),IF($X$1=7,(VLOOKUP(B182,'X7'!$B:$AZ,12,FALSE)),IF($X$1=8,(VLOOKUP(B182,'X8'!$B:$AZ,12,FALSE)),IF($X$1=9,(VLOOKUP(B182,'X9'!$B:$AZ,12,FALSE)),IF($X$1=10,(VLOOKUP(B182,'X10'!$B:$AZ,12,FALSE)),IF($X$1=11,(VLOOKUP(B182,'X11'!$B:$AZ,12,FALSE)),IF($X$1=12,(VLOOKUP(B182,'X12'!$B:$AZ,12,FALSE)),IF($X$1=13,(VLOOKUP(B182,'X13'!$B:$AZ,12,FALSE)),"B"))))))))))))))=TRUE," ",(IF($X$1=1,(VLOOKUP(B182,'X1'!$B:$AZ,12,FALSE)),IF($X$1=2,(VLOOKUP(B182,'X2'!$B:$AZ,12,FALSE)),IF($X$1=3,(VLOOKUP(B182,'X3'!$B:$AZ,12,FALSE)),IF($X$1=4,(VLOOKUP(B182,'X4'!$B:$AZ,12,FALSE)),IF($X$1=5,(VLOOKUP(B182,'X5'!$B:$AZ,12,FALSE)),IF($X$1=6,(VLOOKUP(B182,'X6'!$B:$AZ,12,FALSE)),IF($X$1=7,(VLOOKUP(B182,'X7'!$B:$AZ,12,FALSE)),IF($X$1=8,(VLOOKUP(B182,'X8'!$B:$AZ,12,FALSE)),IF($X$1=9,(VLOOKUP(B182,'X9'!$B:$AZ,12,FALSE)),IF($X$1=10,(VLOOKUP(B182,'X10'!$B:$AZ,12,FALSE)),IF($X$1=11,(VLOOKUP(B182,'X11'!$B:$AZ,12,FALSE)),IF($X$1=12,(VLOOKUP(B182,'X12'!$B:$AZ,12,FALSE)),IF($X$1=13,(VLOOKUP(B182,'X13'!$B:$AZ,12,FALSE)),"B")))))))))))))))</f>
        <v xml:space="preserve"> </v>
      </c>
      <c r="Q182" s="185" t="str">
        <f ca="1">IF(ISERROR(IF($X$1=1,(VLOOKUP(B182,'X1'!$B:$AZ,46,FALSE)),IF($X$1=2,(VLOOKUP(B182,'X2'!$B:$AZ,46,FALSE)),IF($X$1=3,(VLOOKUP(B182,'X3'!$B:$AZ,46,FALSE)),IF($X$1=4,(VLOOKUP(B182,'X4'!$B:$AZ,46,FALSE)),IF($X$1=5,(VLOOKUP(B182,'X5'!$B:$AZ,46,FALSE)),IF($X$1=6,(VLOOKUP(B182,'X6'!$B:$AZ,46,FALSE)),IF($X$1=7,(VLOOKUP(B182,'X7'!$B:$AZ,46,FALSE)),IF($X$1=8,(VLOOKUP(B182,'X8'!$B:$AZ,46,FALSE)),IF($X$1=9,(VLOOKUP(B182,'X9'!$B:$AZ,46,FALSE)),IF($X$1=10,(VLOOKUP(B182,'X10'!$B:$AZ,46,FALSE)),IF($X$1=11,(VLOOKUP(B182,'X11'!$B:$AZ,46,FALSE)),IF($X$1=12,(VLOOKUP(B182,'X12'!$B:$AZ,46,FALSE)),IF($X$1=13,(VLOOKUP(B182,'X13'!$B:$AZ,46,FALSE)),"B"))))))))))))))=TRUE," ",(IF($X$1=1,(VLOOKUP(B182,'X1'!$B:$AZ,46,FALSE)),IF($X$1=2,(VLOOKUP(B182,'X2'!$B:$AZ,46,FALSE)),IF($X$1=3,(VLOOKUP(B182,'X3'!$B:$AZ,46,FALSE)),IF($X$1=4,(VLOOKUP(B182,'X4'!$B:$AZ,46,FALSE)),IF($X$1=5,(VLOOKUP(B182,'X5'!$B:$AZ,46,FALSE)),IF($X$1=6,(VLOOKUP(B182,'X6'!$B:$AZ,46,FALSE)),IF($X$1=7,(VLOOKUP(B182,'X7'!$B:$AZ,46,FALSE)),IF($X$1=8,(VLOOKUP(B182,'X8'!$B:$AZ,46,FALSE)),IF($X$1=9,(VLOOKUP(B182,'X9'!$B:$AZ,46,FALSE)),IF($X$1=10,(VLOOKUP(B182,'X10'!$B:$AZ,46,FALSE)),IF($X$1=11,(VLOOKUP(B182,'X11'!$B:$AZ,46,FALSE)),IF($X$1=12,(VLOOKUP(B182,'X12'!$B:$AZ,46,FALSE)),IF($X$1=13,(VLOOKUP(B182,'X13'!$B:$AZ,46,FALSE)),"B")))))))))))))))</f>
        <v xml:space="preserve"> </v>
      </c>
      <c r="R182" s="185" t="str">
        <f ca="1">IF(ISERROR(IF($X$1=1,(VLOOKUP(B182,'X1'!$B:$AZ,15,FALSE)),IF($X$1=2,(VLOOKUP(B182,'X2'!$B:$AZ,15,FALSE)),IF($X$1=3,(VLOOKUP(B182,'X3'!$B:$AZ,15,FALSE)),IF($X$1=4,(VLOOKUP(B182,'X4'!$B:$AZ,15,FALSE)),IF($X$1=5,(VLOOKUP(B182,'X5'!$B:$AZ,15,FALSE)),IF($X$1=6,(VLOOKUP(B182,'X6'!$B:$AZ,15,FALSE)),IF($X$1=7,(VLOOKUP(B182,'X7'!$B:$AZ,15,FALSE)),IF($X$1=8,(VLOOKUP(B182,'X8'!$B:$AZ,15,FALSE)),IF($X$1=9,(VLOOKUP(B182,'X9'!$B:$AZ,15,FALSE)),IF($X$1=10,(VLOOKUP(B182,'X10'!$B:$AZ,15,FALSE)),IF($X$1=11,(VLOOKUP(B182,'X11'!$B:$AZ,15,FALSE)),IF($X$1=12,(VLOOKUP(B182,'X12'!$B:$AZ,15,FALSE)),IF($X$1=13,(VLOOKUP(B182,'X13'!$B:$AZ,15,FALSE)),"B"))))))))))))))=TRUE," ",(IF($X$1=1,(VLOOKUP(B182,'X1'!$B:$AZ,15,FALSE)),IF($X$1=2,(VLOOKUP(B182,'X2'!$B:$AZ,15,FALSE)),IF($X$1=3,(VLOOKUP(B182,'X3'!$B:$AZ,15,FALSE)),IF($X$1=4,(VLOOKUP(B182,'X4'!$B:$AZ,15,FALSE)),IF($X$1=5,(VLOOKUP(B182,'X5'!$B:$AZ,15,FALSE)),IF($X$1=6,(VLOOKUP(B182,'X6'!$B:$AZ,15,FALSE)),IF($X$1=7,(VLOOKUP(B182,'X7'!$B:$AZ,15,FALSE)),IF($X$1=8,(VLOOKUP(B182,'X8'!$B:$AZ,15,FALSE)),IF($X$1=9,(VLOOKUP(B182,'X9'!$B:$AZ,15,FALSE)),IF($X$1=10,(VLOOKUP(B182,'X10'!$B:$AZ,15,FALSE)),IF($X$1=11,(VLOOKUP(B182,'X11'!$B:$AZ,15,FALSE)),IF($X$1=12,(VLOOKUP(B182,'X12'!$B:$AZ,15,FALSE)),IF($X$1=13,(VLOOKUP(B182,'X13'!$B:$AZ,15,FALSE)),"B")))))))))))))))</f>
        <v xml:space="preserve"> </v>
      </c>
      <c r="S182" s="185" t="str">
        <f ca="1">IF(ISERROR(IF((IF($X$1=1,(VLOOKUP(B182,'X1'!$B:$AZ,14,FALSE)),(IF($X$1=2,(VLOOKUP(B182,'X2'!$B:$AZ,14,FALSE)),(IF($X$1=3,(VLOOKUP(B182,'X3'!$B:$AZ,14,FALSE)),(IF($X$1=4,(VLOOKUP(B182,'X4'!$B:$AZ,14,FALSE)),(IF($X$1=5,(VLOOKUP(B182,'X5'!$B:$AZ,14,FALSE)),(IF($X$1=6,(VLOOKUP(B182,'X6'!$B:$AZ,14,FALSE)),(IF($X$1=7,(VLOOKUP(B182,'X7'!$B:$AZ,14,FALSE)),(IF($X$1=8,(VLOOKUP(B182,'X8'!$B:$AZ,14,FALSE)),(IF($X$1=9,(VLOOKUP(B182,'X9'!$B:$AZ,14,FALSE)),(IF($X$1=10,(VLOOKUP(B182,'X10'!$B:$AZ,14,FALSE)),(IF($X$1=11,(VLOOKUP(B182,'X11'!$B:$AZ,14,FALSE)),(IF($X$1=12,(VLOOKUP(B182,'X12'!$B:$AZ,14,FALSE)),(VLOOKUP(B182,'X13'!$B:$AZ,14,FALSE))))))))))))))))))))))))))=$V$1," ",(IF($X$1=1,(VLOOKUP(B182,'X1'!$B:$AZ,14,FALSE)),(IF($X$1=2,(VLOOKUP(B182,'X2'!$B:$AZ,14,FALSE)),(IF($X$1=3,(VLOOKUP(B182,'X3'!$B:$AZ,14,FALSE)),(IF($X$1=4,(VLOOKUP(B182,'X4'!$B:$AZ,14,FALSE)),(IF($X$1=5,(VLOOKUP(B182,'X5'!$B:$AZ,14,FALSE)),(IF($X$1=6,(VLOOKUP(B182,'X6'!$B:$AZ,14,FALSE)),(IF($X$1=7,(VLOOKUP(B182,'X7'!$B:$AZ,14,FALSE)),(IF($X$1=8,(VLOOKUP(B182,'X8'!$B:$AZ,14,FALSE)),(IF($X$1=9,(VLOOKUP(B182,'X9'!$B:$AZ,14,FALSE)),(IF($X$1=10,(VLOOKUP(B182,'X10'!$B:$AZ,14,FALSE)),(IF($X$1=11,(VLOOKUP(B182,'X11'!$B:$AZ,14,FALSE)),(IF($X$1=12,(VLOOKUP(B182,'X12'!$B:$AZ,14,FALSE)),(VLOOKUP(B182,'X13'!$B:$AZ,14,FALSE))))))))))))))))))))))))))))=TRUE," ",(IF((IF($X$1=1,(VLOOKUP(B182,'X1'!$B:$AZ,14,FALSE)),(IF($X$1=2,(VLOOKUP(B182,'X2'!$B:$AZ,14,FALSE)),(IF($X$1=3,(VLOOKUP(B182,'X3'!$B:$AZ,14,FALSE)),(IF($X$1=4,(VLOOKUP(B182,'X4'!$B:$AZ,14,FALSE)),(IF($X$1=5,(VLOOKUP(B182,'X5'!$B:$AZ,14,FALSE)),(IF($X$1=6,(VLOOKUP(B182,'X6'!$B:$AZ,14,FALSE)),(IF($X$1=7,(VLOOKUP(B182,'X7'!$B:$AZ,14,FALSE)),(IF($X$1=8,(VLOOKUP(B182,'X8'!$B:$AZ,14,FALSE)),(IF($X$1=9,(VLOOKUP(B182,'X9'!$B:$AZ,14,FALSE)),(IF($X$1=10,(VLOOKUP(B182,'X10'!$B:$AZ,14,FALSE)),(IF($X$1=11,(VLOOKUP(B182,'X11'!$B:$AZ,14,FALSE)),(IF($X$1=12,(VLOOKUP(B182,'X12'!$B:$AZ,14,FALSE)),(VLOOKUP(B182,'X13'!$B:$AZ,14,FALSE))))))))))))))))))))))))))=$V$1," ",(IF($X$1=1,(VLOOKUP(B182,'X1'!$B:$AZ,14,FALSE)),(IF($X$1=2,(VLOOKUP(B182,'X2'!$B:$AZ,14,FALSE)),(IF($X$1=3,(VLOOKUP(B182,'X3'!$B:$AZ,14,FALSE)),(IF($X$1=4,(VLOOKUP(B182,'X4'!$B:$AZ,14,FALSE)),(IF($X$1=5,(VLOOKUP(B182,'X5'!$B:$AZ,14,FALSE)),(IF($X$1=6,(VLOOKUP(B182,'X6'!$B:$AZ,14,FALSE)),(IF($X$1=7,(VLOOKUP(B182,'X7'!$B:$AZ,14,FALSE)),(IF($X$1=8,(VLOOKUP(B182,'X8'!$B:$AZ,14,FALSE)),(IF($X$1=9,(VLOOKUP(B182,'X9'!$B:$AZ,14,FALSE)),(IF($X$1=10,(VLOOKUP(B182,'X10'!$B:$AZ,14,FALSE)),(IF($X$1=11,(VLOOKUP(B182,'X11'!$B:$AZ,14,FALSE)),(IF($X$1=12,(VLOOKUP(B182,'X12'!$B:$AZ,14,FALSE)),(VLOOKUP(B182,'X13'!$B:$AZ,14,FALSE)))))))))))))))))))))))))))))</f>
        <v xml:space="preserve"> </v>
      </c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</row>
    <row r="183" spans="1:67" ht="14.1" customHeight="1" x14ac:dyDescent="0.2">
      <c r="A183" s="156" t="s">
        <v>1058</v>
      </c>
      <c r="B183" s="122" t="str">
        <f>IF(ISERROR(IF($U$16=1,(VLOOKUP(A183,$AC$89:$AH$125,2,FALSE)),IF((IF($X$1=1,'X1'!B142,(IF($X$1=2,'X2'!B142,(IF($X$1=3,'X3'!B142,(IF($X$1=4,'X4'!B142,(IF($X$1=5,'X5'!B142,(IF($X$1=6,'X6'!B142,(IF($X$1=7,'X7'!B142,(IF($X$1=8,'X8'!B142,(IF($X$1=9,'X9'!B142,(IF($X$1=10,'X10'!B142,(IF($X$1=11,'X11'!B142,(IF($X$1=12,'X12'!B142,'X13'!B142))))))))))))))))))))))))="","",(IF($X$1=1,'X1'!B142,(IF($X$1=2,'X2'!B142,(IF($X$1=3,'X3'!B142,(IF($X$1=4,'X4'!B142,(IF($X$1=5,'X5'!B142,(IF($X$1=6,'X6'!B142,(IF($X$1=7,'X7'!B142,(IF($X$1=8,'X8'!B142,(IF($X$1=9,'X9'!B142,(IF($X$1=10,'X10'!B142,(IF($X$1=11,'X11'!B142,(IF($X$1=12,'X12'!B142,'X13'!B142)))))))))))))))))))))))))))=TRUE," ",(IF($U$16=1,(VLOOKUP(A183,$AC$89:$AH$125,2,FALSE)),IF((IF($X$1=1,'X1'!B142,(IF($X$1=2,'X2'!B142,(IF($X$1=3,'X3'!B142,(IF($X$1=4,'X4'!B142,(IF($X$1=5,'X5'!B142,(IF($X$1=6,'X6'!B142,(IF($X$1=7,'X7'!B142,(IF($X$1=8,'X8'!B142,(IF($X$1=9,'X9'!B142,(IF($X$1=10,'X10'!B142,(IF($X$1=11,'X11'!B142,(IF($X$1=12,'X12'!B142,'X13'!B142))))))))))))))))))))))))="","",(IF($X$1=1,'X1'!B142,(IF($X$1=2,'X2'!B142,(IF($X$1=3,'X3'!B142,(IF($X$1=4,'X4'!B142,(IF($X$1=5,'X5'!B142,(IF($X$1=6,'X6'!B142,(IF($X$1=7,'X7'!B142,(IF($X$1=8,'X8'!B142,(IF($X$1=9,'X9'!B142,(IF($X$1=10,'X10'!B142,(IF($X$1=11,'X11'!B142,(IF($X$1=12,'X12'!B142,'X13'!B142))))))))))))))))))))))))))))</f>
        <v/>
      </c>
      <c r="C183" s="181" t="str">
        <f ca="1">IF(ISERROR(IF($X$1=1,(VLOOKUP(B183,'X1'!$B:$AZ,47,FALSE)),IF($X$1=2,(VLOOKUP(B183,'X2'!$B:$AZ,47,FALSE)),IF($X$1=3,(VLOOKUP(B183,'X3'!$B:$AZ,47,FALSE)),IF($X$1=4,(VLOOKUP(B183,'X4'!$B:$AZ,47,FALSE)),IF($X$1=5,(VLOOKUP(B183,'X5'!$B:$AZ,47,FALSE)),IF($X$1=6,(VLOOKUP(B183,'X6'!$B:$AZ,47,FALSE)),IF($X$1=7,(VLOOKUP(B183,'X7'!$B:$AZ,47,FALSE)),IF($X$1=8,(VLOOKUP(B183,'X8'!$B:$AZ,47,FALSE)),IF($X$1=9,(VLOOKUP(B183,'X9'!$B:$AZ,47,FALSE)),IF($X$1=10,(VLOOKUP(B183,'X10'!$B:$AZ,47,FALSE)),IF($X$1=11,(VLOOKUP(B183,'X11'!$B:$AZ,47,FALSE)),IF($X$1=12,(VLOOKUP(B183,'X12'!$B:$AZ,47,FALSE)),IF($X$1=13,(VLOOKUP(B183,'X13'!$B:$AZ,47,FALSE)),"B"))))))))))))))=TRUE," ",(IF($X$1=1,(VLOOKUP(B183,'X1'!$B:$AZ,47,FALSE)),IF($X$1=2,(VLOOKUP(B183,'X2'!$B:$AZ,47,FALSE)),IF($X$1=3,(VLOOKUP(B183,'X3'!$B:$AZ,47,FALSE)),IF($X$1=4,(VLOOKUP(B183,'X4'!$B:$AZ,47,FALSE)),IF($X$1=5,(VLOOKUP(B183,'X5'!$B:$AZ,47,FALSE)),IF($X$1=6,(VLOOKUP(B183,'X6'!$B:$AZ,47,FALSE)),IF($X$1=7,(VLOOKUP(B183,'X7'!$B:$AZ,47,FALSE)),IF($X$1=8,(VLOOKUP(B183,'X8'!$B:$AZ,47,FALSE)),IF($X$1=9,(VLOOKUP(B183,'X9'!$B:$AZ,47,FALSE)),IF($X$1=10,(VLOOKUP(B183,'X10'!$B:$AZ,47,FALSE)),IF($X$1=11,(VLOOKUP(B183,'X11'!$B:$AZ,47,FALSE)),IF($X$1=12,(VLOOKUP(B183,'X12'!$B:$AZ,47,FALSE)),IF($X$1=13,(VLOOKUP(B183,'X13'!$B:$AZ,47,FALSE)),"B")))))))))))))))</f>
        <v xml:space="preserve"> </v>
      </c>
      <c r="D183" s="181" t="str">
        <f ca="1">IF(ISERROR(IF($X$1=1,(VLOOKUP(B183,'X1'!$B:$AP,41,FALSE)),IF($X$1=2,(VLOOKUP(B183,'X2'!$B:$AP,41,FALSE)),IF($X$1=3,(VLOOKUP(B183,'X3'!$B:$AP,41,FALSE)),IF($X$1=4,(VLOOKUP(B183,'X4'!$B:$AP,41,FALSE)),IF($X$1=5,(VLOOKUP(B183,'X5'!$B:$AP,41,FALSE)),IF($X$1=6,(VLOOKUP(B183,'X6'!$B:$AP,41,FALSE)),IF($X$1=7,(VLOOKUP(B183,'X7'!$B:$AP,41,FALSE)),IF($X$1=8,(VLOOKUP(B183,'X8'!$B:$AP,41,FALSE)),IF($X$1=9,(VLOOKUP(B183,'X9'!$B:$AP,41,FALSE)),IF($X$1=10,(VLOOKUP(B183,'X10'!$B:$AP,41,FALSE)),IF($X$1=11,(VLOOKUP(B183,'X11'!$B:$AP,41,FALSE)),IF($X$1=12,(VLOOKUP(B183,'X12'!$B:$AP,41,FALSE)),IF($X$1=13,(VLOOKUP(B183,'X13'!$B:$AP,41,FALSE)),"B"))))))))))))))=TRUE," ",(IF($X$1=1,(VLOOKUP(B183,'X1'!$B:$AP,41,FALSE)),IF($X$1=2,(VLOOKUP(B183,'X2'!$B:$AP,41,FALSE)),IF($X$1=3,(VLOOKUP(B183,'X3'!$B:$AP,41,FALSE)),IF($X$1=4,(VLOOKUP(B183,'X4'!$B:$AP,41,FALSE)),IF($X$1=5,(VLOOKUP(B183,'X5'!$B:$AP,41,FALSE)),IF($X$1=6,(VLOOKUP(B183,'X6'!$B:$AP,41,FALSE)),IF($X$1=7,(VLOOKUP(B183,'X7'!$B:$AP,41,FALSE)),IF($X$1=8,(VLOOKUP(B183,'X8'!$B:$AP,41,FALSE)),IF($X$1=9,(VLOOKUP(B183,'X9'!$B:$AP,41,FALSE)),IF($X$1=10,(VLOOKUP(B183,'X10'!$B:$AP,41,FALSE)),IF($X$1=11,(VLOOKUP(B183,'X11'!$B:$AP,41,FALSE)),IF($X$1=12,(VLOOKUP(B183,'X12'!$B:$AP,41,FALSE)),IF($X$1=13,(VLOOKUP(B183,'X13'!$B:$AP,41,FALSE)),"B")))))))))))))))</f>
        <v xml:space="preserve"> </v>
      </c>
      <c r="E183" s="182" t="str">
        <f ca="1">IF(ISERROR(IF($X$1=1,(VLOOKUP(B183,'X1'!$B:$AP,7,FALSE)),IF($X$1=2,(VLOOKUP(B183,'X2'!$B:$AP,7,FALSE)),IF($X$1=3,(VLOOKUP(B183,'X3'!$B:$AP,7,FALSE)),IF($X$1=4,(VLOOKUP(B183,'X4'!$B:$AP,7,FALSE)),IF($X$1=5,(VLOOKUP(B183,'X5'!$B:$AP,7,FALSE)),IF($X$1=6,(VLOOKUP(B183,'X6'!$B:$AP,7,FALSE)),IF($X$1=7,(VLOOKUP(B183,'X7'!$B:$AP,7,FALSE)),IF($X$1=8,(VLOOKUP(B183,'X8'!$B:$AP,7,FALSE)),IF($X$1=9,(VLOOKUP(B183,'X9'!$B:$AP,7,FALSE)),IF($X$1=10,(VLOOKUP(B183,'X10'!$B:$AP,7,FALSE)),IF($X$1=11,(VLOOKUP(B183,'X11'!$B:$AP,7,FALSE)),IF($X$1=12,(VLOOKUP(B183,'X12'!$B:$AP,7,FALSE)),IF($X$1=13,(VLOOKUP(B183,'X13'!$B:$AP,7,FALSE)),"B"))))))))))))))=TRUE," ",(IF($X$1=1,(VLOOKUP(B183,'X1'!$B:$AP,7,FALSE)),IF($X$1=2,(VLOOKUP(B183,'X2'!$B:$AP,7,FALSE)),IF($X$1=3,(VLOOKUP(B183,'X3'!$B:$AP,7,FALSE)),IF($X$1=4,(VLOOKUP(B183,'X4'!$B:$AP,7,FALSE)),IF($X$1=5,(VLOOKUP(B183,'X5'!$B:$AP,7,FALSE)),IF($X$1=6,(VLOOKUP(B183,'X6'!$B:$AP,7,FALSE)),IF($X$1=7,(VLOOKUP(B183,'X7'!$B:$AP,7,FALSE)),IF($X$1=8,(VLOOKUP(B183,'X8'!$B:$AP,7,FALSE)),IF($X$1=9,(VLOOKUP(B183,'X9'!$B:$AP,7,FALSE)),IF($X$1=10,(VLOOKUP(B183,'X10'!$B:$AP,7,FALSE)),IF($X$1=11,(VLOOKUP(B183,'X11'!$B:$AP,7,FALSE)),IF($X$1=12,(VLOOKUP(B183,'X12'!$B:$AP,7,FALSE)),IF($X$1=13,(VLOOKUP(B183,'X13'!$B:$AP,7,FALSE)),"B")))))))))))))))</f>
        <v xml:space="preserve"> </v>
      </c>
      <c r="F183" s="182" t="str">
        <f ca="1">IF(ISERROR(IF((IF($X$1=1,(VLOOKUP(B183,'X1'!$B:$AO,6,FALSE)),(IF($X$1=2,(VLOOKUP(B183,'X2'!$B:$AO,6,FALSE)),(IF($X$1=3,(VLOOKUP(B183,'X3'!$B:$AO,6,FALSE)),(IF($X$1=4,(VLOOKUP(B183,'X4'!$B:$AO,6,FALSE)),(IF($X$1=5,(VLOOKUP(B183,'X5'!$B:$AO,6,FALSE)),(IF($X$1=6,(VLOOKUP(B183,'X6'!$B:$AO,6,FALSE)),(IF($X$1=7,(VLOOKUP(B183,'X7'!$B:$AO,6,FALSE)),(IF($X$1=8,(VLOOKUP(B183,'X8'!$B:$AO,6,FALSE)),(IF($X$1=9,(VLOOKUP(B183,'X9'!$B:$AO,6,FALSE)),(IF($X$1=10,(VLOOKUP(B183,'X10'!$B:$AO,6,FALSE)),(IF($X$1=11,(VLOOKUP(B183,'X11'!$B:$AO,6,FALSE)),(IF($X$1=12,(VLOOKUP(B183,'X12'!$B:$AO,6,FALSE)),(VLOOKUP(B183,'X13'!$B:$AO,6,FALSE))))))))))))))))))))))))))=$V$1," ",(IF($X$1=1,(VLOOKUP(B183,'X1'!$B:$AO,6,FALSE)),(IF($X$1=2,(VLOOKUP(B183,'X2'!$B:$AO,6,FALSE)),(IF($X$1=3,(VLOOKUP(B183,'X3'!$B:$AO,6,FALSE)),(IF($X$1=4,(VLOOKUP(B183,'X4'!$B:$AO,6,FALSE)),(IF($X$1=5,(VLOOKUP(B183,'X5'!$B:$AO,6,FALSE)),(IF($X$1=6,(VLOOKUP(B183,'X6'!$B:$AO,6,FALSE)),(IF($X$1=7,(VLOOKUP(B183,'X7'!$B:$AO,6,FALSE)),(IF($X$1=8,(VLOOKUP(B183,'X8'!$B:$AO,6,FALSE)),(IF($X$1=9,(VLOOKUP(B183,'X9'!$B:$AO,6,FALSE)),(IF($X$1=10,(VLOOKUP(B183,'X10'!$B:$AO,6,FALSE)),(IF($X$1=11,(VLOOKUP(B183,'X11'!$B:$AO,6,FALSE)),(IF($X$1=12,(VLOOKUP(B183,'X12'!$B:$AO,6,FALSE)),(VLOOKUP(B183,'X13'!$B:$AO,6,FALSE))))))))))))))))))))))))))))=TRUE," ",(IF((IF($X$1=1,(VLOOKUP(B183,'X1'!$B:$AO,6,FALSE)),(IF($X$1=2,(VLOOKUP(B183,'X2'!$B:$AO,6,FALSE)),(IF($X$1=3,(VLOOKUP(B183,'X3'!$B:$AO,6,FALSE)),(IF($X$1=4,(VLOOKUP(B183,'X4'!$B:$AO,6,FALSE)),(IF($X$1=5,(VLOOKUP(B183,'X5'!$B:$AO,6,FALSE)),(IF($X$1=6,(VLOOKUP(B183,'X6'!$B:$AO,6,FALSE)),(IF($X$1=7,(VLOOKUP(B183,'X7'!$B:$AO,6,FALSE)),(IF($X$1=8,(VLOOKUP(B183,'X8'!$B:$AO,6,FALSE)),(IF($X$1=9,(VLOOKUP(B183,'X9'!$B:$AO,6,FALSE)),(IF($X$1=10,(VLOOKUP(B183,'X10'!$B:$AO,6,FALSE)),(IF($X$1=11,(VLOOKUP(B183,'X11'!$B:$AO,6,FALSE)),(IF($X$1=12,(VLOOKUP(B183,'X12'!$B:$AO,6,FALSE)),(VLOOKUP(B183,'X13'!$B:$AO,6,FALSE))))))))))))))))))))))))))=$V$1," ",(IF($X$1=1,(VLOOKUP(B183,'X1'!$B:$AO,6,FALSE)),(IF($X$1=2,(VLOOKUP(B183,'X2'!$B:$AO,6,FALSE)),(IF($X$1=3,(VLOOKUP(B183,'X3'!$B:$AO,6,FALSE)),(IF($X$1=4,(VLOOKUP(B183,'X4'!$B:$AO,6,FALSE)),(IF($X$1=5,(VLOOKUP(B183,'X5'!$B:$AO,6,FALSE)),(IF($X$1=6,(VLOOKUP(B183,'X6'!$B:$AO,6,FALSE)),(IF($X$1=7,(VLOOKUP(B183,'X7'!$B:$AO,6,FALSE)),(IF($X$1=8,(VLOOKUP(B183,'X8'!$B:$AO,6,FALSE)),(IF($X$1=9,(VLOOKUP(B183,'X9'!$B:$AO,6,FALSE)),(IF($X$1=10,(VLOOKUP(B183,'X10'!$B:$AO,6,FALSE)),(IF($X$1=11,(VLOOKUP(B183,'X11'!$B:$AO,6,FALSE)),(IF($X$1=12,(VLOOKUP(B183,'X12'!$B:$AO,6,FALSE)),(VLOOKUP(B183,'X13'!$B:$AO,6,FALSE)))))))))))))))))))))))))))))</f>
        <v xml:space="preserve"> </v>
      </c>
      <c r="G183" s="182" t="str">
        <f ca="1">IF(ISERROR(IF($X$1=1,(VLOOKUP(B183,'X1'!$B:$AZ,44,FALSE)),IF($X$1=2,(VLOOKUP(B183,'X2'!$B:$AZ,44,FALSE)),IF($X$1=3,(VLOOKUP(B183,'X3'!$B:$AZ,44,FALSE)),IF($X$1=4,(VLOOKUP(B183,'X4'!$B:$AZ,44,FALSE)),IF($X$1=5,(VLOOKUP(B183,'X5'!$B:$AZ,44,FALSE)),IF($X$1=6,(VLOOKUP(B183,'X6'!$B:$AZ,44,FALSE)),IF($X$1=7,(VLOOKUP(B183,'X7'!$B:$AZ,44,FALSE)),IF($X$1=8,(VLOOKUP(B183,'X8'!$B:$AZ,44,FALSE)),IF($X$1=9,(VLOOKUP(B183,'X9'!$B:$AZ,44,FALSE)),IF($X$1=10,(VLOOKUP(B183,'X10'!$B:$AZ,44,FALSE)),IF($X$1=11,(VLOOKUP(B183,'X11'!$B:$AZ,44,FALSE)),IF($X$1=12,(VLOOKUP(B183,'X12'!$B:$AZ,44,FALSE)),IF($X$1=13,(VLOOKUP(B183,'X13'!$B:$AZ,44,FALSE)),"B"))))))))))))))=TRUE," ",(IF($X$1=1,(VLOOKUP(B183,'X1'!$B:$AZ,44,FALSE)),IF($X$1=2,(VLOOKUP(B183,'X2'!$B:$AZ,44,FALSE)),IF($X$1=3,(VLOOKUP(B183,'X3'!$B:$AZ,44,FALSE)),IF($X$1=4,(VLOOKUP(B183,'X4'!$B:$AZ,44,FALSE)),IF($X$1=5,(VLOOKUP(B183,'X5'!$B:$AZ,44,FALSE)),IF($X$1=6,(VLOOKUP(B183,'X6'!$B:$AZ,44,FALSE)),IF($X$1=7,(VLOOKUP(B183,'X7'!$B:$AZ,44,FALSE)),IF($X$1=8,(VLOOKUP(B183,'X8'!$B:$AZ,44,FALSE)),IF($X$1=9,(VLOOKUP(B183,'X9'!$B:$AZ,44,FALSE)),IF($X$1=10,(VLOOKUP(B183,'X10'!$B:$AZ,44,FALSE)),IF($X$1=11,(VLOOKUP(B183,'X11'!$B:$AZ,44,FALSE)),IF($X$1=12,(VLOOKUP(B183,'X12'!$B:$AZ,44,FALSE)),IF($X$1=13,(VLOOKUP(B183,'X13'!$B:$AZ,44,FALSE)),"B")))))))))))))))</f>
        <v xml:space="preserve"> </v>
      </c>
      <c r="H183" s="182" t="str">
        <f ca="1">IF(ISERROR(IF($X$1=1,(VLOOKUP(B183,'X1'!$B:$AZ,8,FALSE)),IF($X$1=2,(VLOOKUP(B183,'X2'!$B:$AZ,8,FALSE)),IF($X$1=3,(VLOOKUP(B183,'X3'!$B:$AZ,8,FALSE)),IF($X$1=4,(VLOOKUP(B183,'X4'!$B:$AZ,8,FALSE)),IF($X$1=5,(VLOOKUP(B183,'X5'!$B:$AZ,8,FALSE)),IF($X$1=6,(VLOOKUP(B183,'X6'!$B:$AZ,8,FALSE)),IF($X$1=7,(VLOOKUP(B183,'X7'!$B:$AZ,8,FALSE)),IF($X$1=8,(VLOOKUP(B183,'X8'!$B:$AZ,8,FALSE)),IF($X$1=9,(VLOOKUP(B183,'X9'!$B:$AZ,8,FALSE)),IF($X$1=10,(VLOOKUP(B183,'X10'!$B:$AZ,8,FALSE)),IF($X$1=11,(VLOOKUP(B183,'X11'!$B:$AZ,8,FALSE)),IF($X$1=12,(VLOOKUP(B183,'X12'!$B:$AZ,8,FALSE)),IF($X$1=13,(VLOOKUP(B183,'X13'!$B:$AZ,8,FALSE)),"B"))))))))))))))=TRUE," ",(IF($X$1=1,(VLOOKUP(B183,'X1'!$B:$AZ,8,FALSE)),IF($X$1=2,(VLOOKUP(B183,'X2'!$B:$AZ,8,FALSE)),IF($X$1=3,(VLOOKUP(B183,'X3'!$B:$AZ,8,FALSE)),IF($X$1=4,(VLOOKUP(B183,'X4'!$B:$AZ,8,FALSE)),IF($X$1=5,(VLOOKUP(B183,'X5'!$B:$AZ,8,FALSE)),IF($X$1=6,(VLOOKUP(B183,'X6'!$B:$AZ,8,FALSE)),IF($X$1=7,(VLOOKUP(B183,'X7'!$B:$AZ,8,FALSE)),IF($X$1=8,(VLOOKUP(B183,'X8'!$B:$AZ,8,FALSE)),IF($X$1=9,(VLOOKUP(B183,'X9'!$B:$AZ,8,FALSE)),IF($X$1=10,(VLOOKUP(B183,'X10'!$B:$AZ,8,FALSE)),IF($X$1=11,(VLOOKUP(B183,'X11'!$B:$AZ,8,FALSE)),IF($X$1=12,(VLOOKUP(B183,'X12'!$B:$AZ,8,FALSE)),IF($X$1=13,(VLOOKUP(B183,'X13'!$B:$AZ,8,FALSE)),"B")))))))))))))))</f>
        <v xml:space="preserve"> </v>
      </c>
      <c r="I183" s="183" t="str">
        <f ca="1">IF(ISERROR(IF($X$1=1,(VLOOKUP(B183,'X1'!$B:$AZ,2,FALSE)),IF($X$1=2,(VLOOKUP(B183,'X2'!$B:$AZ,2,FALSE)),IF($X$1=3,(VLOOKUP(B183,'X3'!$B:$AZ,2,FALSE)),IF($X$1=4,(VLOOKUP(B183,'X4'!$B:$AZ,2,FALSE)),IF($X$1=5,(VLOOKUP(B183,'X5'!$B:$AZ,2,FALSE)),IF($X$1=6,(VLOOKUP(B183,'X6'!$B:$AZ,2,FALSE)),IF($X$1=7,(VLOOKUP(B183,'X7'!$B:$AZ,2,FALSE)),IF($X$1=8,(VLOOKUP(B183,'X8'!$B:$AZ,2,FALSE)),IF($X$1=9,(VLOOKUP(B183,'X9'!$B:$AZ,2,FALSE)),IF($X$1=10,(VLOOKUP(B183,'X10'!$B:$AZ,2,FALSE)),IF($X$1=11,(VLOOKUP(B183,'X11'!$B:$AZ,2,FALSE)),IF($X$1=12,(VLOOKUP(B183,'X12'!$B:$AZ,2,FALSE)),IF($X$1=13,(VLOOKUP(B183,'X13'!$B:$AZ,2,FALSE)),"B"))))))))))))))=TRUE," ",(IF($X$1=1,(VLOOKUP(B183,'X1'!$B:$AZ,2,FALSE)),IF($X$1=2,(VLOOKUP(B183,'X2'!$B:$AZ,2,FALSE)),IF($X$1=3,(VLOOKUP(B183,'X3'!$B:$AZ,2,FALSE)),IF($X$1=4,(VLOOKUP(B183,'X4'!$B:$AZ,2,FALSE)),IF($X$1=5,(VLOOKUP(B183,'X5'!$B:$AZ,2,FALSE)),IF($X$1=6,(VLOOKUP(B183,'X6'!$B:$AZ,2,FALSE)),IF($X$1=7,(VLOOKUP(B183,'X7'!$B:$AZ,2,FALSE)),IF($X$1=8,(VLOOKUP(B183,'X8'!$B:$AZ,2,FALSE)),IF($X$1=9,(VLOOKUP(B183,'X9'!$B:$AZ,2,FALSE)),IF($X$1=10,(VLOOKUP(B183,'X10'!$B:$AZ,2,FALSE)),IF($X$1=11,(VLOOKUP(B183,'X11'!$B:$AZ,2,FALSE)),IF($X$1=12,(VLOOKUP(B183,'X12'!$B:$AZ,2,FALSE)),IF($X$1=13,(VLOOKUP(B183,'X13'!$B:$AZ,2,FALSE)),"B")))))))))))))))</f>
        <v xml:space="preserve"> </v>
      </c>
      <c r="J183" s="183" t="str">
        <f ca="1">IF(ISERROR(IF($X$1=1,(VLOOKUP(B183,'X1'!$B:$AZ,3,FALSE)),IF($X$1=2,(VLOOKUP(B183,'X2'!$B:$AZ,3,FALSE)),IF($X$1=3,(VLOOKUP(B183,'X3'!$B:$AZ,3,FALSE)),IF($X$1=4,(VLOOKUP(B183,'X4'!$B:$AZ,3,FALSE)),IF($X$1=5,(VLOOKUP(B183,'X5'!$B:$AZ,3,FALSE)),IF($X$1=6,(VLOOKUP(B183,'X6'!$B:$AZ,3,FALSE)),IF($X$1=7,(VLOOKUP(B183,'X7'!$B:$AZ,3,FALSE)),IF($X$1=8,(VLOOKUP(B183,'X8'!$B:$AZ,3,FALSE)),IF($X$1=9,(VLOOKUP(B183,'X9'!$B:$AZ,3,FALSE)),IF($X$1=10,(VLOOKUP(B183,'X10'!$B:$AZ,3,FALSE)),IF($X$1=11,(VLOOKUP(B183,'X11'!$B:$AZ,3,FALSE)),IF($X$1=12,(VLOOKUP(B183,'X12'!$B:$AZ,3,FALSE)),IF($X$1=13,(VLOOKUP(B183,'X13'!$B:$AZ,3,FALSE)),"B"))))))))))))))=TRUE," ",(IF($X$1=1,(VLOOKUP(B183,'X1'!$B:$AZ,3,FALSE)),IF($X$1=2,(VLOOKUP(B183,'X2'!$B:$AZ,3,FALSE)),IF($X$1=3,(VLOOKUP(B183,'X3'!$B:$AZ,3,FALSE)),IF($X$1=4,(VLOOKUP(B183,'X4'!$B:$AZ,3,FALSE)),IF($X$1=5,(VLOOKUP(B183,'X5'!$B:$AZ,3,FALSE)),IF($X$1=6,(VLOOKUP(B183,'X6'!$B:$AZ,3,FALSE)),IF($X$1=7,(VLOOKUP(B183,'X7'!$B:$AZ,3,FALSE)),IF($X$1=8,(VLOOKUP(B183,'X8'!$B:$AZ,3,FALSE)),IF($X$1=9,(VLOOKUP(B183,'X9'!$B:$AZ,3,FALSE)),IF($X$1=10,(VLOOKUP(B183,'X10'!$B:$AZ,3,FALSE)),IF($X$1=11,(VLOOKUP(B183,'X11'!$B:$AZ,3,FALSE)),IF($X$1=12,(VLOOKUP(B183,'X12'!$B:$AZ,3,FALSE)),IF($X$1=13,(VLOOKUP(B183,'X13'!$B:$AZ,3,FALSE)),"B")))))))))))))))</f>
        <v xml:space="preserve"> </v>
      </c>
      <c r="K183" s="183" t="str">
        <f ca="1">IF(ISERROR(IF($X$1=1,(VLOOKUP(B183,'X1'!$B:$AZ,5,FALSE)),IF($X$1=2,(VLOOKUP(B183,'X2'!$B:$AZ,5,FALSE)),IF($X$1=3,(VLOOKUP(B183,'X3'!$B:$AZ,5,FALSE)),IF($X$1=4,(VLOOKUP(B183,'X4'!$B:$AZ,5,FALSE)),IF($X$1=5,(VLOOKUP(B183,'X5'!$B:$AZ,5,FALSE)),IF($X$1=6,(VLOOKUP(B183,'X6'!$B:$AZ,5,FALSE)),IF($X$1=7,(VLOOKUP(B183,'X7'!$B:$AZ,5,FALSE)),IF($X$1=8,(VLOOKUP(B183,'X8'!$B:$AZ,5,FALSE)),IF($X$1=9,(VLOOKUP(B183,'X9'!$B:$AZ,5,FALSE)),IF($X$1=10,(VLOOKUP(B183,'X10'!$B:$AZ,5,FALSE)),IF($X$1=11,(VLOOKUP(B183,'X11'!$B:$AZ,5,FALSE)),IF($X$1=12,(VLOOKUP(B183,'X12'!$B:$AZ,5,FALSE)),IF($X$1=13,(VLOOKUP(B183,'X13'!$B:$AZ,5,FALSE)),"B"))))))))))))))=TRUE," ",(IF($X$1=1,(VLOOKUP(B183,'X1'!$B:$AZ,5,FALSE)),IF($X$1=2,(VLOOKUP(B183,'X2'!$B:$AZ,5,FALSE)),IF($X$1=3,(VLOOKUP(B183,'X3'!$B:$AZ,5,FALSE)),IF($X$1=4,(VLOOKUP(B183,'X4'!$B:$AZ,5,FALSE)),IF($X$1=5,(VLOOKUP(B183,'X5'!$B:$AZ,5,FALSE)),IF($X$1=6,(VLOOKUP(B183,'X6'!$B:$AZ,5,FALSE)),IF($X$1=7,(VLOOKUP(B183,'X7'!$B:$AZ,5,FALSE)),IF($X$1=8,(VLOOKUP(B183,'X8'!$B:$AZ,5,FALSE)),IF($X$1=9,(VLOOKUP(B183,'X9'!$B:$AZ,5,FALSE)),IF($X$1=10,(VLOOKUP(B183,'X10'!$B:$AZ,5,FALSE)),IF($X$1=11,(VLOOKUP(B183,'X11'!$B:$AZ,5,FALSE)),IF($X$1=12,(VLOOKUP(B183,'X12'!$B:$AZ,5,FALSE)),IF($X$1=13,(VLOOKUP(B183,'X13'!$B:$AZ,5,FALSE)),"B")))))))))))))))</f>
        <v xml:space="preserve"> </v>
      </c>
      <c r="L183" s="184" t="str">
        <f ca="1">IF(ISERROR(IF($X$1=1,(VLOOKUP(B183,'X1'!$B:$AZ,9,FALSE)),IF($X$1=2,(VLOOKUP(B183,'X2'!$B:$AZ,9,FALSE)),IF($X$1=3,(VLOOKUP(B183,'X3'!$B:$AZ,9,FALSE)),IF($X$1=4,(VLOOKUP(B183,'X4'!$B:$AZ,9,FALSE)),IF($X$1=5,(VLOOKUP(B183,'X5'!$B:$AZ,9,FALSE)),IF($X$1=6,(VLOOKUP(B183,'X6'!$B:$AZ,9,FALSE)),IF($X$1=7,(VLOOKUP(B183,'X7'!$B:$AZ,9,FALSE)),IF($X$1=8,(VLOOKUP(B183,'X8'!$B:$AZ,9,FALSE)),IF($X$1=9,(VLOOKUP(B183,'X9'!$B:$AZ,9,FALSE)),IF($X$1=10,(VLOOKUP(B183,'X10'!$B:$AZ,9,FALSE)),IF($X$1=11,(VLOOKUP(B183,'X11'!$B:$AZ,9,FALSE)),IF($X$1=12,(VLOOKUP(B183,'X12'!$B:$AZ,9,FALSE)),IF($X$1=13,(VLOOKUP(B183,'X13'!$B:$AZ,9,FALSE)),"B"))))))))))))))=TRUE," ",(IF($X$1=1,(VLOOKUP(B183,'X1'!$B:$AZ,9,FALSE)),IF($X$1=2,(VLOOKUP(B183,'X2'!$B:$AZ,9,FALSE)),IF($X$1=3,(VLOOKUP(B183,'X3'!$B:$AZ,9,FALSE)),IF($X$1=4,(VLOOKUP(B183,'X4'!$B:$AZ,9,FALSE)),IF($X$1=5,(VLOOKUP(B183,'X5'!$B:$AZ,9,FALSE)),IF($X$1=6,(VLOOKUP(B183,'X6'!$B:$AZ,9,FALSE)),IF($X$1=7,(VLOOKUP(B183,'X7'!$B:$AZ,9,FALSE)),IF($X$1=8,(VLOOKUP(B183,'X8'!$B:$AZ,9,FALSE)),IF($X$1=9,(VLOOKUP(B183,'X9'!$B:$AZ,9,FALSE)),IF($X$1=10,(VLOOKUP(B183,'X10'!$B:$AZ,9,FALSE)),IF($X$1=11,(VLOOKUP(B183,'X11'!$B:$AZ,9,FALSE)),IF($X$1=12,(VLOOKUP(B183,'X12'!$B:$AZ,9,FALSE)),IF($X$1=13,(VLOOKUP(B183,'X13'!$B:$AZ,9,FALSE)),"B")))))))))))))))</f>
        <v xml:space="preserve"> </v>
      </c>
      <c r="M183" s="184" t="str">
        <f ca="1">IF(ISERROR(IF($X$1=1,(VLOOKUP(B183,'X1'!$B:$AZ,10,FALSE)),IF($X$1=2,(VLOOKUP(B183,'X2'!$B:$AZ,10,FALSE)),IF($X$1=3,(VLOOKUP(B183,'X3'!$B:$AZ,10,FALSE)),IF($X$1=4,(VLOOKUP(B183,'X4'!$B:$AZ,10,FALSE)),IF($X$1=5,(VLOOKUP(B183,'X5'!$B:$AZ,10,FALSE)),IF($X$1=6,(VLOOKUP(B183,'X6'!$B:$AZ,10,FALSE)),IF($X$1=7,(VLOOKUP(B183,'X7'!$B:$AZ,10,FALSE)),IF($X$1=8,(VLOOKUP(B183,'X8'!$B:$AZ,10,FALSE)),IF($X$1=9,(VLOOKUP(B183,'X9'!$B:$AZ,10,FALSE)),IF($X$1=10,(VLOOKUP(B183,'X10'!$B:$AZ,10,FALSE)),IF($X$1=11,(VLOOKUP(B183,'X11'!$B:$AZ,10,FALSE)),IF($X$1=12,(VLOOKUP(B183,'X12'!$B:$AZ,10,FALSE)),IF($X$1=13,(VLOOKUP(B183,'X13'!$B:$AZ,10,FALSE)),"B"))))))))))))))=TRUE," ",(IF($X$1=1,(VLOOKUP(B183,'X1'!$B:$AZ,10,FALSE)),IF($X$1=2,(VLOOKUP(B183,'X2'!$B:$AZ,10,FALSE)),IF($X$1=3,(VLOOKUP(B183,'X3'!$B:$AZ,10,FALSE)),IF($X$1=4,(VLOOKUP(B183,'X4'!$B:$AZ,10,FALSE)),IF($X$1=5,(VLOOKUP(B183,'X5'!$B:$AZ,10,FALSE)),IF($X$1=6,(VLOOKUP(B183,'X6'!$B:$AZ,10,FALSE)),IF($X$1=7,(VLOOKUP(B183,'X7'!$B:$AZ,10,FALSE)),IF($X$1=8,(VLOOKUP(B183,'X8'!$B:$AZ,10,FALSE)),IF($X$1=9,(VLOOKUP(B183,'X9'!$B:$AZ,10,FALSE)),IF($X$1=10,(VLOOKUP(B183,'X10'!$B:$AZ,10,FALSE)),IF($X$1=11,(VLOOKUP(B183,'X11'!$B:$AZ,10,FALSE)),IF($X$1=12,(VLOOKUP(B183,'X12'!$B:$AZ,10,FALSE)),IF($X$1=13,(VLOOKUP(B183,'X13'!$B:$AZ,10,FALSE)),"B")))))))))))))))</f>
        <v xml:space="preserve"> </v>
      </c>
      <c r="N183" s="185" t="str">
        <f ca="1">IF(ISERROR(IF($X$1=1,(VLOOKUP(B183,'X1'!$B:$AZ,45,FALSE)),IF($X$1=2,(VLOOKUP(B183,'X2'!$B:$AZ,45,FALSE)),IF($X$1=3,(VLOOKUP(B183,'X3'!$B:$AZ,45,FALSE)),IF($X$1=4,(VLOOKUP(B183,'X4'!$B:$AZ,45,FALSE)),IF($X$1=5,(VLOOKUP(B183,'X5'!$B:$AZ,45,FALSE)),IF($X$1=6,(VLOOKUP(B183,'X6'!$B:$AZ,45,FALSE)),IF($X$1=7,(VLOOKUP(B183,'X7'!$B:$AZ,45,FALSE)),IF($X$1=8,(VLOOKUP(B183,'X8'!$B:$AZ,45,FALSE)),IF($X$1=9,(VLOOKUP(B183,'X9'!$B:$AZ,45,FALSE)),IF($X$1=10,(VLOOKUP(B183,'X10'!$B:$AZ,45,FALSE)),IF($X$1=11,(VLOOKUP(B183,'X11'!$B:$AZ,45,FALSE)),IF($X$1=12,(VLOOKUP(B183,'X12'!$B:$AZ,45,FALSE)),IF($X$1=13,(VLOOKUP(B183,'X13'!$B:$AZ,45,FALSE)),"B"))))))))))))))=TRUE," ",(IF($X$1=1,(VLOOKUP(B183,'X1'!$B:$AZ,45,FALSE)),IF($X$1=2,(VLOOKUP(B183,'X2'!$B:$AZ,45,FALSE)),IF($X$1=3,(VLOOKUP(B183,'X3'!$B:$AZ,45,FALSE)),IF($X$1=4,(VLOOKUP(B183,'X4'!$B:$AZ,45,FALSE)),IF($X$1=5,(VLOOKUP(B183,'X5'!$B:$AZ,45,FALSE)),IF($X$1=6,(VLOOKUP(B183,'X6'!$B:$AZ,45,FALSE)),IF($X$1=7,(VLOOKUP(B183,'X7'!$B:$AZ,45,FALSE)),IF($X$1=8,(VLOOKUP(B183,'X8'!$B:$AZ,45,FALSE)),IF($X$1=9,(VLOOKUP(B183,'X9'!$B:$AZ,45,FALSE)),IF($X$1=10,(VLOOKUP(B183,'X10'!$B:$AZ,45,FALSE)),IF($X$1=11,(VLOOKUP(B183,'X11'!$B:$AZ,45,FALSE)),IF($X$1=12,(VLOOKUP(B183,'X12'!$B:$AZ,45,FALSE)),IF($X$1=13,(VLOOKUP(B183,'X13'!$B:$AZ,45,FALSE)),"B")))))))))))))))</f>
        <v xml:space="preserve"> </v>
      </c>
      <c r="O183" s="184" t="str">
        <f ca="1">IF(ISERROR(IF($X$1=1,(VLOOKUP(B183,'X1'!$B:$AZ,11,FALSE)),IF($X$1=2,(VLOOKUP(B183,'X2'!$B:$AZ,11,FALSE)),IF($X$1=3,(VLOOKUP(B183,'X3'!$B:$AZ,11,FALSE)),IF($X$1=4,(VLOOKUP(B183,'X4'!$B:$AZ,11,FALSE)),IF($X$1=5,(VLOOKUP(B183,'X5'!$B:$AZ,11,FALSE)),IF($X$1=6,(VLOOKUP(B183,'X6'!$B:$AZ,11,FALSE)),IF($X$1=7,(VLOOKUP(B183,'X7'!$B:$AZ,11,FALSE)),IF($X$1=8,(VLOOKUP(B183,'X8'!$B:$AZ,11,FALSE)),IF($X$1=9,(VLOOKUP(B183,'X9'!$B:$AZ,11,FALSE)),IF($X$1=10,(VLOOKUP(B183,'X10'!$B:$AZ,11,FALSE)),IF($X$1=11,(VLOOKUP(B183,'X11'!$B:$AZ,11,FALSE)),IF($X$1=12,(VLOOKUP(B183,'X12'!$B:$AZ,11,FALSE)),IF($X$1=13,(VLOOKUP(B183,'X13'!$B:$AZ,11,FALSE)),"B"))))))))))))))=TRUE," ",(IF($X$1=1,(VLOOKUP(B183,'X1'!$B:$AZ,11,FALSE)),IF($X$1=2,(VLOOKUP(B183,'X2'!$B:$AZ,11,FALSE)),IF($X$1=3,(VLOOKUP(B183,'X3'!$B:$AZ,11,FALSE)),IF($X$1=4,(VLOOKUP(B183,'X4'!$B:$AZ,11,FALSE)),IF($X$1=5,(VLOOKUP(B183,'X5'!$B:$AZ,11,FALSE)),IF($X$1=6,(VLOOKUP(B183,'X6'!$B:$AZ,11,FALSE)),IF($X$1=7,(VLOOKUP(B183,'X7'!$B:$AZ,11,FALSE)),IF($X$1=8,(VLOOKUP(B183,'X8'!$B:$AZ,11,FALSE)),IF($X$1=9,(VLOOKUP(B183,'X9'!$B:$AZ,11,FALSE)),IF($X$1=10,(VLOOKUP(B183,'X10'!$B:$AZ,11,FALSE)),IF($X$1=11,(VLOOKUP(B183,'X11'!$B:$AZ,11,FALSE)),IF($X$1=12,(VLOOKUP(B183,'X12'!$B:$AZ,11,FALSE)),IF($X$1=13,(VLOOKUP(B183,'X13'!$B:$AZ,11,FALSE)),"B")))))))))))))))</f>
        <v xml:space="preserve"> </v>
      </c>
      <c r="P183" s="184" t="str">
        <f ca="1">IF(ISERROR(IF($X$1=1,(VLOOKUP(B183,'X1'!$B:$AZ,12,FALSE)),IF($X$1=2,(VLOOKUP(B183,'X2'!$B:$AZ,12,FALSE)),IF($X$1=3,(VLOOKUP(B183,'X3'!$B:$AZ,12,FALSE)),IF($X$1=4,(VLOOKUP(B183,'X4'!$B:$AZ,12,FALSE)),IF($X$1=5,(VLOOKUP(B183,'X5'!$B:$AZ,12,FALSE)),IF($X$1=6,(VLOOKUP(B183,'X6'!$B:$AZ,12,FALSE)),IF($X$1=7,(VLOOKUP(B183,'X7'!$B:$AZ,12,FALSE)),IF($X$1=8,(VLOOKUP(B183,'X8'!$B:$AZ,12,FALSE)),IF($X$1=9,(VLOOKUP(B183,'X9'!$B:$AZ,12,FALSE)),IF($X$1=10,(VLOOKUP(B183,'X10'!$B:$AZ,12,FALSE)),IF($X$1=11,(VLOOKUP(B183,'X11'!$B:$AZ,12,FALSE)),IF($X$1=12,(VLOOKUP(B183,'X12'!$B:$AZ,12,FALSE)),IF($X$1=13,(VLOOKUP(B183,'X13'!$B:$AZ,12,FALSE)),"B"))))))))))))))=TRUE," ",(IF($X$1=1,(VLOOKUP(B183,'X1'!$B:$AZ,12,FALSE)),IF($X$1=2,(VLOOKUP(B183,'X2'!$B:$AZ,12,FALSE)),IF($X$1=3,(VLOOKUP(B183,'X3'!$B:$AZ,12,FALSE)),IF($X$1=4,(VLOOKUP(B183,'X4'!$B:$AZ,12,FALSE)),IF($X$1=5,(VLOOKUP(B183,'X5'!$B:$AZ,12,FALSE)),IF($X$1=6,(VLOOKUP(B183,'X6'!$B:$AZ,12,FALSE)),IF($X$1=7,(VLOOKUP(B183,'X7'!$B:$AZ,12,FALSE)),IF($X$1=8,(VLOOKUP(B183,'X8'!$B:$AZ,12,FALSE)),IF($X$1=9,(VLOOKUP(B183,'X9'!$B:$AZ,12,FALSE)),IF($X$1=10,(VLOOKUP(B183,'X10'!$B:$AZ,12,FALSE)),IF($X$1=11,(VLOOKUP(B183,'X11'!$B:$AZ,12,FALSE)),IF($X$1=12,(VLOOKUP(B183,'X12'!$B:$AZ,12,FALSE)),IF($X$1=13,(VLOOKUP(B183,'X13'!$B:$AZ,12,FALSE)),"B")))))))))))))))</f>
        <v xml:space="preserve"> </v>
      </c>
      <c r="Q183" s="185" t="str">
        <f ca="1">IF(ISERROR(IF($X$1=1,(VLOOKUP(B183,'X1'!$B:$AZ,46,FALSE)),IF($X$1=2,(VLOOKUP(B183,'X2'!$B:$AZ,46,FALSE)),IF($X$1=3,(VLOOKUP(B183,'X3'!$B:$AZ,46,FALSE)),IF($X$1=4,(VLOOKUP(B183,'X4'!$B:$AZ,46,FALSE)),IF($X$1=5,(VLOOKUP(B183,'X5'!$B:$AZ,46,FALSE)),IF($X$1=6,(VLOOKUP(B183,'X6'!$B:$AZ,46,FALSE)),IF($X$1=7,(VLOOKUP(B183,'X7'!$B:$AZ,46,FALSE)),IF($X$1=8,(VLOOKUP(B183,'X8'!$B:$AZ,46,FALSE)),IF($X$1=9,(VLOOKUP(B183,'X9'!$B:$AZ,46,FALSE)),IF($X$1=10,(VLOOKUP(B183,'X10'!$B:$AZ,46,FALSE)),IF($X$1=11,(VLOOKUP(B183,'X11'!$B:$AZ,46,FALSE)),IF($X$1=12,(VLOOKUP(B183,'X12'!$B:$AZ,46,FALSE)),IF($X$1=13,(VLOOKUP(B183,'X13'!$B:$AZ,46,FALSE)),"B"))))))))))))))=TRUE," ",(IF($X$1=1,(VLOOKUP(B183,'X1'!$B:$AZ,46,FALSE)),IF($X$1=2,(VLOOKUP(B183,'X2'!$B:$AZ,46,FALSE)),IF($X$1=3,(VLOOKUP(B183,'X3'!$B:$AZ,46,FALSE)),IF($X$1=4,(VLOOKUP(B183,'X4'!$B:$AZ,46,FALSE)),IF($X$1=5,(VLOOKUP(B183,'X5'!$B:$AZ,46,FALSE)),IF($X$1=6,(VLOOKUP(B183,'X6'!$B:$AZ,46,FALSE)),IF($X$1=7,(VLOOKUP(B183,'X7'!$B:$AZ,46,FALSE)),IF($X$1=8,(VLOOKUP(B183,'X8'!$B:$AZ,46,FALSE)),IF($X$1=9,(VLOOKUP(B183,'X9'!$B:$AZ,46,FALSE)),IF($X$1=10,(VLOOKUP(B183,'X10'!$B:$AZ,46,FALSE)),IF($X$1=11,(VLOOKUP(B183,'X11'!$B:$AZ,46,FALSE)),IF($X$1=12,(VLOOKUP(B183,'X12'!$B:$AZ,46,FALSE)),IF($X$1=13,(VLOOKUP(B183,'X13'!$B:$AZ,46,FALSE)),"B")))))))))))))))</f>
        <v xml:space="preserve"> </v>
      </c>
      <c r="R183" s="185" t="str">
        <f ca="1">IF(ISERROR(IF($X$1=1,(VLOOKUP(B183,'X1'!$B:$AZ,15,FALSE)),IF($X$1=2,(VLOOKUP(B183,'X2'!$B:$AZ,15,FALSE)),IF($X$1=3,(VLOOKUP(B183,'X3'!$B:$AZ,15,FALSE)),IF($X$1=4,(VLOOKUP(B183,'X4'!$B:$AZ,15,FALSE)),IF($X$1=5,(VLOOKUP(B183,'X5'!$B:$AZ,15,FALSE)),IF($X$1=6,(VLOOKUP(B183,'X6'!$B:$AZ,15,FALSE)),IF($X$1=7,(VLOOKUP(B183,'X7'!$B:$AZ,15,FALSE)),IF($X$1=8,(VLOOKUP(B183,'X8'!$B:$AZ,15,FALSE)),IF($X$1=9,(VLOOKUP(B183,'X9'!$B:$AZ,15,FALSE)),IF($X$1=10,(VLOOKUP(B183,'X10'!$B:$AZ,15,FALSE)),IF($X$1=11,(VLOOKUP(B183,'X11'!$B:$AZ,15,FALSE)),IF($X$1=12,(VLOOKUP(B183,'X12'!$B:$AZ,15,FALSE)),IF($X$1=13,(VLOOKUP(B183,'X13'!$B:$AZ,15,FALSE)),"B"))))))))))))))=TRUE," ",(IF($X$1=1,(VLOOKUP(B183,'X1'!$B:$AZ,15,FALSE)),IF($X$1=2,(VLOOKUP(B183,'X2'!$B:$AZ,15,FALSE)),IF($X$1=3,(VLOOKUP(B183,'X3'!$B:$AZ,15,FALSE)),IF($X$1=4,(VLOOKUP(B183,'X4'!$B:$AZ,15,FALSE)),IF($X$1=5,(VLOOKUP(B183,'X5'!$B:$AZ,15,FALSE)),IF($X$1=6,(VLOOKUP(B183,'X6'!$B:$AZ,15,FALSE)),IF($X$1=7,(VLOOKUP(B183,'X7'!$B:$AZ,15,FALSE)),IF($X$1=8,(VLOOKUP(B183,'X8'!$B:$AZ,15,FALSE)),IF($X$1=9,(VLOOKUP(B183,'X9'!$B:$AZ,15,FALSE)),IF($X$1=10,(VLOOKUP(B183,'X10'!$B:$AZ,15,FALSE)),IF($X$1=11,(VLOOKUP(B183,'X11'!$B:$AZ,15,FALSE)),IF($X$1=12,(VLOOKUP(B183,'X12'!$B:$AZ,15,FALSE)),IF($X$1=13,(VLOOKUP(B183,'X13'!$B:$AZ,15,FALSE)),"B")))))))))))))))</f>
        <v xml:space="preserve"> </v>
      </c>
      <c r="S183" s="185" t="str">
        <f ca="1">IF(ISERROR(IF((IF($X$1=1,(VLOOKUP(B183,'X1'!$B:$AZ,14,FALSE)),(IF($X$1=2,(VLOOKUP(B183,'X2'!$B:$AZ,14,FALSE)),(IF($X$1=3,(VLOOKUP(B183,'X3'!$B:$AZ,14,FALSE)),(IF($X$1=4,(VLOOKUP(B183,'X4'!$B:$AZ,14,FALSE)),(IF($X$1=5,(VLOOKUP(B183,'X5'!$B:$AZ,14,FALSE)),(IF($X$1=6,(VLOOKUP(B183,'X6'!$B:$AZ,14,FALSE)),(IF($X$1=7,(VLOOKUP(B183,'X7'!$B:$AZ,14,FALSE)),(IF($X$1=8,(VLOOKUP(B183,'X8'!$B:$AZ,14,FALSE)),(IF($X$1=9,(VLOOKUP(B183,'X9'!$B:$AZ,14,FALSE)),(IF($X$1=10,(VLOOKUP(B183,'X10'!$B:$AZ,14,FALSE)),(IF($X$1=11,(VLOOKUP(B183,'X11'!$B:$AZ,14,FALSE)),(IF($X$1=12,(VLOOKUP(B183,'X12'!$B:$AZ,14,FALSE)),(VLOOKUP(B183,'X13'!$B:$AZ,14,FALSE))))))))))))))))))))))))))=$V$1," ",(IF($X$1=1,(VLOOKUP(B183,'X1'!$B:$AZ,14,FALSE)),(IF($X$1=2,(VLOOKUP(B183,'X2'!$B:$AZ,14,FALSE)),(IF($X$1=3,(VLOOKUP(B183,'X3'!$B:$AZ,14,FALSE)),(IF($X$1=4,(VLOOKUP(B183,'X4'!$B:$AZ,14,FALSE)),(IF($X$1=5,(VLOOKUP(B183,'X5'!$B:$AZ,14,FALSE)),(IF($X$1=6,(VLOOKUP(B183,'X6'!$B:$AZ,14,FALSE)),(IF($X$1=7,(VLOOKUP(B183,'X7'!$B:$AZ,14,FALSE)),(IF($X$1=8,(VLOOKUP(B183,'X8'!$B:$AZ,14,FALSE)),(IF($X$1=9,(VLOOKUP(B183,'X9'!$B:$AZ,14,FALSE)),(IF($X$1=10,(VLOOKUP(B183,'X10'!$B:$AZ,14,FALSE)),(IF($X$1=11,(VLOOKUP(B183,'X11'!$B:$AZ,14,FALSE)),(IF($X$1=12,(VLOOKUP(B183,'X12'!$B:$AZ,14,FALSE)),(VLOOKUP(B183,'X13'!$B:$AZ,14,FALSE))))))))))))))))))))))))))))=TRUE," ",(IF((IF($X$1=1,(VLOOKUP(B183,'X1'!$B:$AZ,14,FALSE)),(IF($X$1=2,(VLOOKUP(B183,'X2'!$B:$AZ,14,FALSE)),(IF($X$1=3,(VLOOKUP(B183,'X3'!$B:$AZ,14,FALSE)),(IF($X$1=4,(VLOOKUP(B183,'X4'!$B:$AZ,14,FALSE)),(IF($X$1=5,(VLOOKUP(B183,'X5'!$B:$AZ,14,FALSE)),(IF($X$1=6,(VLOOKUP(B183,'X6'!$B:$AZ,14,FALSE)),(IF($X$1=7,(VLOOKUP(B183,'X7'!$B:$AZ,14,FALSE)),(IF($X$1=8,(VLOOKUP(B183,'X8'!$B:$AZ,14,FALSE)),(IF($X$1=9,(VLOOKUP(B183,'X9'!$B:$AZ,14,FALSE)),(IF($X$1=10,(VLOOKUP(B183,'X10'!$B:$AZ,14,FALSE)),(IF($X$1=11,(VLOOKUP(B183,'X11'!$B:$AZ,14,FALSE)),(IF($X$1=12,(VLOOKUP(B183,'X12'!$B:$AZ,14,FALSE)),(VLOOKUP(B183,'X13'!$B:$AZ,14,FALSE))))))))))))))))))))))))))=$V$1," ",(IF($X$1=1,(VLOOKUP(B183,'X1'!$B:$AZ,14,FALSE)),(IF($X$1=2,(VLOOKUP(B183,'X2'!$B:$AZ,14,FALSE)),(IF($X$1=3,(VLOOKUP(B183,'X3'!$B:$AZ,14,FALSE)),(IF($X$1=4,(VLOOKUP(B183,'X4'!$B:$AZ,14,FALSE)),(IF($X$1=5,(VLOOKUP(B183,'X5'!$B:$AZ,14,FALSE)),(IF($X$1=6,(VLOOKUP(B183,'X6'!$B:$AZ,14,FALSE)),(IF($X$1=7,(VLOOKUP(B183,'X7'!$B:$AZ,14,FALSE)),(IF($X$1=8,(VLOOKUP(B183,'X8'!$B:$AZ,14,FALSE)),(IF($X$1=9,(VLOOKUP(B183,'X9'!$B:$AZ,14,FALSE)),(IF($X$1=10,(VLOOKUP(B183,'X10'!$B:$AZ,14,FALSE)),(IF($X$1=11,(VLOOKUP(B183,'X11'!$B:$AZ,14,FALSE)),(IF($X$1=12,(VLOOKUP(B183,'X12'!$B:$AZ,14,FALSE)),(VLOOKUP(B183,'X13'!$B:$AZ,14,FALSE)))))))))))))))))))))))))))))</f>
        <v xml:space="preserve"> </v>
      </c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</row>
    <row r="184" spans="1:67" ht="14.1" customHeight="1" x14ac:dyDescent="0.2">
      <c r="A184" s="156" t="s">
        <v>1058</v>
      </c>
      <c r="B184" s="122" t="str">
        <f>IF(ISERROR(IF($U$16=1,(VLOOKUP(A184,$AC$89:$AH$125,2,FALSE)),IF((IF($X$1=1,'X1'!B143,(IF($X$1=2,'X2'!B143,(IF($X$1=3,'X3'!B143,(IF($X$1=4,'X4'!B143,(IF($X$1=5,'X5'!B143,(IF($X$1=6,'X6'!B143,(IF($X$1=7,'X7'!B143,(IF($X$1=8,'X8'!B143,(IF($X$1=9,'X9'!B143,(IF($X$1=10,'X10'!B143,(IF($X$1=11,'X11'!B143,(IF($X$1=12,'X12'!B143,'X13'!B143))))))))))))))))))))))))="","",(IF($X$1=1,'X1'!B143,(IF($X$1=2,'X2'!B143,(IF($X$1=3,'X3'!B143,(IF($X$1=4,'X4'!B143,(IF($X$1=5,'X5'!B143,(IF($X$1=6,'X6'!B143,(IF($X$1=7,'X7'!B143,(IF($X$1=8,'X8'!B143,(IF($X$1=9,'X9'!B143,(IF($X$1=10,'X10'!B143,(IF($X$1=11,'X11'!B143,(IF($X$1=12,'X12'!B143,'X13'!B143)))))))))))))))))))))))))))=TRUE," ",(IF($U$16=1,(VLOOKUP(A184,$AC$89:$AH$125,2,FALSE)),IF((IF($X$1=1,'X1'!B143,(IF($X$1=2,'X2'!B143,(IF($X$1=3,'X3'!B143,(IF($X$1=4,'X4'!B143,(IF($X$1=5,'X5'!B143,(IF($X$1=6,'X6'!B143,(IF($X$1=7,'X7'!B143,(IF($X$1=8,'X8'!B143,(IF($X$1=9,'X9'!B143,(IF($X$1=10,'X10'!B143,(IF($X$1=11,'X11'!B143,(IF($X$1=12,'X12'!B143,'X13'!B143))))))))))))))))))))))))="","",(IF($X$1=1,'X1'!B143,(IF($X$1=2,'X2'!B143,(IF($X$1=3,'X3'!B143,(IF($X$1=4,'X4'!B143,(IF($X$1=5,'X5'!B143,(IF($X$1=6,'X6'!B143,(IF($X$1=7,'X7'!B143,(IF($X$1=8,'X8'!B143,(IF($X$1=9,'X9'!B143,(IF($X$1=10,'X10'!B143,(IF($X$1=11,'X11'!B143,(IF($X$1=12,'X12'!B143,'X13'!B143))))))))))))))))))))))))))))</f>
        <v/>
      </c>
      <c r="C184" s="181" t="str">
        <f ca="1">IF(ISERROR(IF($X$1=1,(VLOOKUP(B184,'X1'!$B:$AZ,47,FALSE)),IF($X$1=2,(VLOOKUP(B184,'X2'!$B:$AZ,47,FALSE)),IF($X$1=3,(VLOOKUP(B184,'X3'!$B:$AZ,47,FALSE)),IF($X$1=4,(VLOOKUP(B184,'X4'!$B:$AZ,47,FALSE)),IF($X$1=5,(VLOOKUP(B184,'X5'!$B:$AZ,47,FALSE)),IF($X$1=6,(VLOOKUP(B184,'X6'!$B:$AZ,47,FALSE)),IF($X$1=7,(VLOOKUP(B184,'X7'!$B:$AZ,47,FALSE)),IF($X$1=8,(VLOOKUP(B184,'X8'!$B:$AZ,47,FALSE)),IF($X$1=9,(VLOOKUP(B184,'X9'!$B:$AZ,47,FALSE)),IF($X$1=10,(VLOOKUP(B184,'X10'!$B:$AZ,47,FALSE)),IF($X$1=11,(VLOOKUP(B184,'X11'!$B:$AZ,47,FALSE)),IF($X$1=12,(VLOOKUP(B184,'X12'!$B:$AZ,47,FALSE)),IF($X$1=13,(VLOOKUP(B184,'X13'!$B:$AZ,47,FALSE)),"B"))))))))))))))=TRUE," ",(IF($X$1=1,(VLOOKUP(B184,'X1'!$B:$AZ,47,FALSE)),IF($X$1=2,(VLOOKUP(B184,'X2'!$B:$AZ,47,FALSE)),IF($X$1=3,(VLOOKUP(B184,'X3'!$B:$AZ,47,FALSE)),IF($X$1=4,(VLOOKUP(B184,'X4'!$B:$AZ,47,FALSE)),IF($X$1=5,(VLOOKUP(B184,'X5'!$B:$AZ,47,FALSE)),IF($X$1=6,(VLOOKUP(B184,'X6'!$B:$AZ,47,FALSE)),IF($X$1=7,(VLOOKUP(B184,'X7'!$B:$AZ,47,FALSE)),IF($X$1=8,(VLOOKUP(B184,'X8'!$B:$AZ,47,FALSE)),IF($X$1=9,(VLOOKUP(B184,'X9'!$B:$AZ,47,FALSE)),IF($X$1=10,(VLOOKUP(B184,'X10'!$B:$AZ,47,FALSE)),IF($X$1=11,(VLOOKUP(B184,'X11'!$B:$AZ,47,FALSE)),IF($X$1=12,(VLOOKUP(B184,'X12'!$B:$AZ,47,FALSE)),IF($X$1=13,(VLOOKUP(B184,'X13'!$B:$AZ,47,FALSE)),"B")))))))))))))))</f>
        <v xml:space="preserve"> </v>
      </c>
      <c r="D184" s="181" t="str">
        <f ca="1">IF(ISERROR(IF($X$1=1,(VLOOKUP(B184,'X1'!$B:$AP,41,FALSE)),IF($X$1=2,(VLOOKUP(B184,'X2'!$B:$AP,41,FALSE)),IF($X$1=3,(VLOOKUP(B184,'X3'!$B:$AP,41,FALSE)),IF($X$1=4,(VLOOKUP(B184,'X4'!$B:$AP,41,FALSE)),IF($X$1=5,(VLOOKUP(B184,'X5'!$B:$AP,41,FALSE)),IF($X$1=6,(VLOOKUP(B184,'X6'!$B:$AP,41,FALSE)),IF($X$1=7,(VLOOKUP(B184,'X7'!$B:$AP,41,FALSE)),IF($X$1=8,(VLOOKUP(B184,'X8'!$B:$AP,41,FALSE)),IF($X$1=9,(VLOOKUP(B184,'X9'!$B:$AP,41,FALSE)),IF($X$1=10,(VLOOKUP(B184,'X10'!$B:$AP,41,FALSE)),IF($X$1=11,(VLOOKUP(B184,'X11'!$B:$AP,41,FALSE)),IF($X$1=12,(VLOOKUP(B184,'X12'!$B:$AP,41,FALSE)),IF($X$1=13,(VLOOKUP(B184,'X13'!$B:$AP,41,FALSE)),"B"))))))))))))))=TRUE," ",(IF($X$1=1,(VLOOKUP(B184,'X1'!$B:$AP,41,FALSE)),IF($X$1=2,(VLOOKUP(B184,'X2'!$B:$AP,41,FALSE)),IF($X$1=3,(VLOOKUP(B184,'X3'!$B:$AP,41,FALSE)),IF($X$1=4,(VLOOKUP(B184,'X4'!$B:$AP,41,FALSE)),IF($X$1=5,(VLOOKUP(B184,'X5'!$B:$AP,41,FALSE)),IF($X$1=6,(VLOOKUP(B184,'X6'!$B:$AP,41,FALSE)),IF($X$1=7,(VLOOKUP(B184,'X7'!$B:$AP,41,FALSE)),IF($X$1=8,(VLOOKUP(B184,'X8'!$B:$AP,41,FALSE)),IF($X$1=9,(VLOOKUP(B184,'X9'!$B:$AP,41,FALSE)),IF($X$1=10,(VLOOKUP(B184,'X10'!$B:$AP,41,FALSE)),IF($X$1=11,(VLOOKUP(B184,'X11'!$B:$AP,41,FALSE)),IF($X$1=12,(VLOOKUP(B184,'X12'!$B:$AP,41,FALSE)),IF($X$1=13,(VLOOKUP(B184,'X13'!$B:$AP,41,FALSE)),"B")))))))))))))))</f>
        <v xml:space="preserve"> </v>
      </c>
      <c r="E184" s="182" t="str">
        <f ca="1">IF(ISERROR(IF($X$1=1,(VLOOKUP(B184,'X1'!$B:$AP,7,FALSE)),IF($X$1=2,(VLOOKUP(B184,'X2'!$B:$AP,7,FALSE)),IF($X$1=3,(VLOOKUP(B184,'X3'!$B:$AP,7,FALSE)),IF($X$1=4,(VLOOKUP(B184,'X4'!$B:$AP,7,FALSE)),IF($X$1=5,(VLOOKUP(B184,'X5'!$B:$AP,7,FALSE)),IF($X$1=6,(VLOOKUP(B184,'X6'!$B:$AP,7,FALSE)),IF($X$1=7,(VLOOKUP(B184,'X7'!$B:$AP,7,FALSE)),IF($X$1=8,(VLOOKUP(B184,'X8'!$B:$AP,7,FALSE)),IF($X$1=9,(VLOOKUP(B184,'X9'!$B:$AP,7,FALSE)),IF($X$1=10,(VLOOKUP(B184,'X10'!$B:$AP,7,FALSE)),IF($X$1=11,(VLOOKUP(B184,'X11'!$B:$AP,7,FALSE)),IF($X$1=12,(VLOOKUP(B184,'X12'!$B:$AP,7,FALSE)),IF($X$1=13,(VLOOKUP(B184,'X13'!$B:$AP,7,FALSE)),"B"))))))))))))))=TRUE," ",(IF($X$1=1,(VLOOKUP(B184,'X1'!$B:$AP,7,FALSE)),IF($X$1=2,(VLOOKUP(B184,'X2'!$B:$AP,7,FALSE)),IF($X$1=3,(VLOOKUP(B184,'X3'!$B:$AP,7,FALSE)),IF($X$1=4,(VLOOKUP(B184,'X4'!$B:$AP,7,FALSE)),IF($X$1=5,(VLOOKUP(B184,'X5'!$B:$AP,7,FALSE)),IF($X$1=6,(VLOOKUP(B184,'X6'!$B:$AP,7,FALSE)),IF($X$1=7,(VLOOKUP(B184,'X7'!$B:$AP,7,FALSE)),IF($X$1=8,(VLOOKUP(B184,'X8'!$B:$AP,7,FALSE)),IF($X$1=9,(VLOOKUP(B184,'X9'!$B:$AP,7,FALSE)),IF($X$1=10,(VLOOKUP(B184,'X10'!$B:$AP,7,FALSE)),IF($X$1=11,(VLOOKUP(B184,'X11'!$B:$AP,7,FALSE)),IF($X$1=12,(VLOOKUP(B184,'X12'!$B:$AP,7,FALSE)),IF($X$1=13,(VLOOKUP(B184,'X13'!$B:$AP,7,FALSE)),"B")))))))))))))))</f>
        <v xml:space="preserve"> </v>
      </c>
      <c r="F184" s="182" t="str">
        <f ca="1">IF(ISERROR(IF((IF($X$1=1,(VLOOKUP(B184,'X1'!$B:$AO,6,FALSE)),(IF($X$1=2,(VLOOKUP(B184,'X2'!$B:$AO,6,FALSE)),(IF($X$1=3,(VLOOKUP(B184,'X3'!$B:$AO,6,FALSE)),(IF($X$1=4,(VLOOKUP(B184,'X4'!$B:$AO,6,FALSE)),(IF($X$1=5,(VLOOKUP(B184,'X5'!$B:$AO,6,FALSE)),(IF($X$1=6,(VLOOKUP(B184,'X6'!$B:$AO,6,FALSE)),(IF($X$1=7,(VLOOKUP(B184,'X7'!$B:$AO,6,FALSE)),(IF($X$1=8,(VLOOKUP(B184,'X8'!$B:$AO,6,FALSE)),(IF($X$1=9,(VLOOKUP(B184,'X9'!$B:$AO,6,FALSE)),(IF($X$1=10,(VLOOKUP(B184,'X10'!$B:$AO,6,FALSE)),(IF($X$1=11,(VLOOKUP(B184,'X11'!$B:$AO,6,FALSE)),(IF($X$1=12,(VLOOKUP(B184,'X12'!$B:$AO,6,FALSE)),(VLOOKUP(B184,'X13'!$B:$AO,6,FALSE))))))))))))))))))))))))))=$V$1," ",(IF($X$1=1,(VLOOKUP(B184,'X1'!$B:$AO,6,FALSE)),(IF($X$1=2,(VLOOKUP(B184,'X2'!$B:$AO,6,FALSE)),(IF($X$1=3,(VLOOKUP(B184,'X3'!$B:$AO,6,FALSE)),(IF($X$1=4,(VLOOKUP(B184,'X4'!$B:$AO,6,FALSE)),(IF($X$1=5,(VLOOKUP(B184,'X5'!$B:$AO,6,FALSE)),(IF($X$1=6,(VLOOKUP(B184,'X6'!$B:$AO,6,FALSE)),(IF($X$1=7,(VLOOKUP(B184,'X7'!$B:$AO,6,FALSE)),(IF($X$1=8,(VLOOKUP(B184,'X8'!$B:$AO,6,FALSE)),(IF($X$1=9,(VLOOKUP(B184,'X9'!$B:$AO,6,FALSE)),(IF($X$1=10,(VLOOKUP(B184,'X10'!$B:$AO,6,FALSE)),(IF($X$1=11,(VLOOKUP(B184,'X11'!$B:$AO,6,FALSE)),(IF($X$1=12,(VLOOKUP(B184,'X12'!$B:$AO,6,FALSE)),(VLOOKUP(B184,'X13'!$B:$AO,6,FALSE))))))))))))))))))))))))))))=TRUE," ",(IF((IF($X$1=1,(VLOOKUP(B184,'X1'!$B:$AO,6,FALSE)),(IF($X$1=2,(VLOOKUP(B184,'X2'!$B:$AO,6,FALSE)),(IF($X$1=3,(VLOOKUP(B184,'X3'!$B:$AO,6,FALSE)),(IF($X$1=4,(VLOOKUP(B184,'X4'!$B:$AO,6,FALSE)),(IF($X$1=5,(VLOOKUP(B184,'X5'!$B:$AO,6,FALSE)),(IF($X$1=6,(VLOOKUP(B184,'X6'!$B:$AO,6,FALSE)),(IF($X$1=7,(VLOOKUP(B184,'X7'!$B:$AO,6,FALSE)),(IF($X$1=8,(VLOOKUP(B184,'X8'!$B:$AO,6,FALSE)),(IF($X$1=9,(VLOOKUP(B184,'X9'!$B:$AO,6,FALSE)),(IF($X$1=10,(VLOOKUP(B184,'X10'!$B:$AO,6,FALSE)),(IF($X$1=11,(VLOOKUP(B184,'X11'!$B:$AO,6,FALSE)),(IF($X$1=12,(VLOOKUP(B184,'X12'!$B:$AO,6,FALSE)),(VLOOKUP(B184,'X13'!$B:$AO,6,FALSE))))))))))))))))))))))))))=$V$1," ",(IF($X$1=1,(VLOOKUP(B184,'X1'!$B:$AO,6,FALSE)),(IF($X$1=2,(VLOOKUP(B184,'X2'!$B:$AO,6,FALSE)),(IF($X$1=3,(VLOOKUP(B184,'X3'!$B:$AO,6,FALSE)),(IF($X$1=4,(VLOOKUP(B184,'X4'!$B:$AO,6,FALSE)),(IF($X$1=5,(VLOOKUP(B184,'X5'!$B:$AO,6,FALSE)),(IF($X$1=6,(VLOOKUP(B184,'X6'!$B:$AO,6,FALSE)),(IF($X$1=7,(VLOOKUP(B184,'X7'!$B:$AO,6,FALSE)),(IF($X$1=8,(VLOOKUP(B184,'X8'!$B:$AO,6,FALSE)),(IF($X$1=9,(VLOOKUP(B184,'X9'!$B:$AO,6,FALSE)),(IF($X$1=10,(VLOOKUP(B184,'X10'!$B:$AO,6,FALSE)),(IF($X$1=11,(VLOOKUP(B184,'X11'!$B:$AO,6,FALSE)),(IF($X$1=12,(VLOOKUP(B184,'X12'!$B:$AO,6,FALSE)),(VLOOKUP(B184,'X13'!$B:$AO,6,FALSE)))))))))))))))))))))))))))))</f>
        <v xml:space="preserve"> </v>
      </c>
      <c r="G184" s="182" t="str">
        <f ca="1">IF(ISERROR(IF($X$1=1,(VLOOKUP(B184,'X1'!$B:$AZ,44,FALSE)),IF($X$1=2,(VLOOKUP(B184,'X2'!$B:$AZ,44,FALSE)),IF($X$1=3,(VLOOKUP(B184,'X3'!$B:$AZ,44,FALSE)),IF($X$1=4,(VLOOKUP(B184,'X4'!$B:$AZ,44,FALSE)),IF($X$1=5,(VLOOKUP(B184,'X5'!$B:$AZ,44,FALSE)),IF($X$1=6,(VLOOKUP(B184,'X6'!$B:$AZ,44,FALSE)),IF($X$1=7,(VLOOKUP(B184,'X7'!$B:$AZ,44,FALSE)),IF($X$1=8,(VLOOKUP(B184,'X8'!$B:$AZ,44,FALSE)),IF($X$1=9,(VLOOKUP(B184,'X9'!$B:$AZ,44,FALSE)),IF($X$1=10,(VLOOKUP(B184,'X10'!$B:$AZ,44,FALSE)),IF($X$1=11,(VLOOKUP(B184,'X11'!$B:$AZ,44,FALSE)),IF($X$1=12,(VLOOKUP(B184,'X12'!$B:$AZ,44,FALSE)),IF($X$1=13,(VLOOKUP(B184,'X13'!$B:$AZ,44,FALSE)),"B"))))))))))))))=TRUE," ",(IF($X$1=1,(VLOOKUP(B184,'X1'!$B:$AZ,44,FALSE)),IF($X$1=2,(VLOOKUP(B184,'X2'!$B:$AZ,44,FALSE)),IF($X$1=3,(VLOOKUP(B184,'X3'!$B:$AZ,44,FALSE)),IF($X$1=4,(VLOOKUP(B184,'X4'!$B:$AZ,44,FALSE)),IF($X$1=5,(VLOOKUP(B184,'X5'!$B:$AZ,44,FALSE)),IF($X$1=6,(VLOOKUP(B184,'X6'!$B:$AZ,44,FALSE)),IF($X$1=7,(VLOOKUP(B184,'X7'!$B:$AZ,44,FALSE)),IF($X$1=8,(VLOOKUP(B184,'X8'!$B:$AZ,44,FALSE)),IF($X$1=9,(VLOOKUP(B184,'X9'!$B:$AZ,44,FALSE)),IF($X$1=10,(VLOOKUP(B184,'X10'!$B:$AZ,44,FALSE)),IF($X$1=11,(VLOOKUP(B184,'X11'!$B:$AZ,44,FALSE)),IF($X$1=12,(VLOOKUP(B184,'X12'!$B:$AZ,44,FALSE)),IF($X$1=13,(VLOOKUP(B184,'X13'!$B:$AZ,44,FALSE)),"B")))))))))))))))</f>
        <v xml:space="preserve"> </v>
      </c>
      <c r="H184" s="182" t="str">
        <f ca="1">IF(ISERROR(IF($X$1=1,(VLOOKUP(B184,'X1'!$B:$AZ,8,FALSE)),IF($X$1=2,(VLOOKUP(B184,'X2'!$B:$AZ,8,FALSE)),IF($X$1=3,(VLOOKUP(B184,'X3'!$B:$AZ,8,FALSE)),IF($X$1=4,(VLOOKUP(B184,'X4'!$B:$AZ,8,FALSE)),IF($X$1=5,(VLOOKUP(B184,'X5'!$B:$AZ,8,FALSE)),IF($X$1=6,(VLOOKUP(B184,'X6'!$B:$AZ,8,FALSE)),IF($X$1=7,(VLOOKUP(B184,'X7'!$B:$AZ,8,FALSE)),IF($X$1=8,(VLOOKUP(B184,'X8'!$B:$AZ,8,FALSE)),IF($X$1=9,(VLOOKUP(B184,'X9'!$B:$AZ,8,FALSE)),IF($X$1=10,(VLOOKUP(B184,'X10'!$B:$AZ,8,FALSE)),IF($X$1=11,(VLOOKUP(B184,'X11'!$B:$AZ,8,FALSE)),IF($X$1=12,(VLOOKUP(B184,'X12'!$B:$AZ,8,FALSE)),IF($X$1=13,(VLOOKUP(B184,'X13'!$B:$AZ,8,FALSE)),"B"))))))))))))))=TRUE," ",(IF($X$1=1,(VLOOKUP(B184,'X1'!$B:$AZ,8,FALSE)),IF($X$1=2,(VLOOKUP(B184,'X2'!$B:$AZ,8,FALSE)),IF($X$1=3,(VLOOKUP(B184,'X3'!$B:$AZ,8,FALSE)),IF($X$1=4,(VLOOKUP(B184,'X4'!$B:$AZ,8,FALSE)),IF($X$1=5,(VLOOKUP(B184,'X5'!$B:$AZ,8,FALSE)),IF($X$1=6,(VLOOKUP(B184,'X6'!$B:$AZ,8,FALSE)),IF($X$1=7,(VLOOKUP(B184,'X7'!$B:$AZ,8,FALSE)),IF($X$1=8,(VLOOKUP(B184,'X8'!$B:$AZ,8,FALSE)),IF($X$1=9,(VLOOKUP(B184,'X9'!$B:$AZ,8,FALSE)),IF($X$1=10,(VLOOKUP(B184,'X10'!$B:$AZ,8,FALSE)),IF($X$1=11,(VLOOKUP(B184,'X11'!$B:$AZ,8,FALSE)),IF($X$1=12,(VLOOKUP(B184,'X12'!$B:$AZ,8,FALSE)),IF($X$1=13,(VLOOKUP(B184,'X13'!$B:$AZ,8,FALSE)),"B")))))))))))))))</f>
        <v xml:space="preserve"> </v>
      </c>
      <c r="I184" s="183" t="str">
        <f ca="1">IF(ISERROR(IF($X$1=1,(VLOOKUP(B184,'X1'!$B:$AZ,2,FALSE)),IF($X$1=2,(VLOOKUP(B184,'X2'!$B:$AZ,2,FALSE)),IF($X$1=3,(VLOOKUP(B184,'X3'!$B:$AZ,2,FALSE)),IF($X$1=4,(VLOOKUP(B184,'X4'!$B:$AZ,2,FALSE)),IF($X$1=5,(VLOOKUP(B184,'X5'!$B:$AZ,2,FALSE)),IF($X$1=6,(VLOOKUP(B184,'X6'!$B:$AZ,2,FALSE)),IF($X$1=7,(VLOOKUP(B184,'X7'!$B:$AZ,2,FALSE)),IF($X$1=8,(VLOOKUP(B184,'X8'!$B:$AZ,2,FALSE)),IF($X$1=9,(VLOOKUP(B184,'X9'!$B:$AZ,2,FALSE)),IF($X$1=10,(VLOOKUP(B184,'X10'!$B:$AZ,2,FALSE)),IF($X$1=11,(VLOOKUP(B184,'X11'!$B:$AZ,2,FALSE)),IF($X$1=12,(VLOOKUP(B184,'X12'!$B:$AZ,2,FALSE)),IF($X$1=13,(VLOOKUP(B184,'X13'!$B:$AZ,2,FALSE)),"B"))))))))))))))=TRUE," ",(IF($X$1=1,(VLOOKUP(B184,'X1'!$B:$AZ,2,FALSE)),IF($X$1=2,(VLOOKUP(B184,'X2'!$B:$AZ,2,FALSE)),IF($X$1=3,(VLOOKUP(B184,'X3'!$B:$AZ,2,FALSE)),IF($X$1=4,(VLOOKUP(B184,'X4'!$B:$AZ,2,FALSE)),IF($X$1=5,(VLOOKUP(B184,'X5'!$B:$AZ,2,FALSE)),IF($X$1=6,(VLOOKUP(B184,'X6'!$B:$AZ,2,FALSE)),IF($X$1=7,(VLOOKUP(B184,'X7'!$B:$AZ,2,FALSE)),IF($X$1=8,(VLOOKUP(B184,'X8'!$B:$AZ,2,FALSE)),IF($X$1=9,(VLOOKUP(B184,'X9'!$B:$AZ,2,FALSE)),IF($X$1=10,(VLOOKUP(B184,'X10'!$B:$AZ,2,FALSE)),IF($X$1=11,(VLOOKUP(B184,'X11'!$B:$AZ,2,FALSE)),IF($X$1=12,(VLOOKUP(B184,'X12'!$B:$AZ,2,FALSE)),IF($X$1=13,(VLOOKUP(B184,'X13'!$B:$AZ,2,FALSE)),"B")))))))))))))))</f>
        <v xml:space="preserve"> </v>
      </c>
      <c r="J184" s="183" t="str">
        <f ca="1">IF(ISERROR(IF($X$1=1,(VLOOKUP(B184,'X1'!$B:$AZ,3,FALSE)),IF($X$1=2,(VLOOKUP(B184,'X2'!$B:$AZ,3,FALSE)),IF($X$1=3,(VLOOKUP(B184,'X3'!$B:$AZ,3,FALSE)),IF($X$1=4,(VLOOKUP(B184,'X4'!$B:$AZ,3,FALSE)),IF($X$1=5,(VLOOKUP(B184,'X5'!$B:$AZ,3,FALSE)),IF($X$1=6,(VLOOKUP(B184,'X6'!$B:$AZ,3,FALSE)),IF($X$1=7,(VLOOKUP(B184,'X7'!$B:$AZ,3,FALSE)),IF($X$1=8,(VLOOKUP(B184,'X8'!$B:$AZ,3,FALSE)),IF($X$1=9,(VLOOKUP(B184,'X9'!$B:$AZ,3,FALSE)),IF($X$1=10,(VLOOKUP(B184,'X10'!$B:$AZ,3,FALSE)),IF($X$1=11,(VLOOKUP(B184,'X11'!$B:$AZ,3,FALSE)),IF($X$1=12,(VLOOKUP(B184,'X12'!$B:$AZ,3,FALSE)),IF($X$1=13,(VLOOKUP(B184,'X13'!$B:$AZ,3,FALSE)),"B"))))))))))))))=TRUE," ",(IF($X$1=1,(VLOOKUP(B184,'X1'!$B:$AZ,3,FALSE)),IF($X$1=2,(VLOOKUP(B184,'X2'!$B:$AZ,3,FALSE)),IF($X$1=3,(VLOOKUP(B184,'X3'!$B:$AZ,3,FALSE)),IF($X$1=4,(VLOOKUP(B184,'X4'!$B:$AZ,3,FALSE)),IF($X$1=5,(VLOOKUP(B184,'X5'!$B:$AZ,3,FALSE)),IF($X$1=6,(VLOOKUP(B184,'X6'!$B:$AZ,3,FALSE)),IF($X$1=7,(VLOOKUP(B184,'X7'!$B:$AZ,3,FALSE)),IF($X$1=8,(VLOOKUP(B184,'X8'!$B:$AZ,3,FALSE)),IF($X$1=9,(VLOOKUP(B184,'X9'!$B:$AZ,3,FALSE)),IF($X$1=10,(VLOOKUP(B184,'X10'!$B:$AZ,3,FALSE)),IF($X$1=11,(VLOOKUP(B184,'X11'!$B:$AZ,3,FALSE)),IF($X$1=12,(VLOOKUP(B184,'X12'!$B:$AZ,3,FALSE)),IF($X$1=13,(VLOOKUP(B184,'X13'!$B:$AZ,3,FALSE)),"B")))))))))))))))</f>
        <v xml:space="preserve"> </v>
      </c>
      <c r="K184" s="183" t="str">
        <f ca="1">IF(ISERROR(IF($X$1=1,(VLOOKUP(B184,'X1'!$B:$AZ,5,FALSE)),IF($X$1=2,(VLOOKUP(B184,'X2'!$B:$AZ,5,FALSE)),IF($X$1=3,(VLOOKUP(B184,'X3'!$B:$AZ,5,FALSE)),IF($X$1=4,(VLOOKUP(B184,'X4'!$B:$AZ,5,FALSE)),IF($X$1=5,(VLOOKUP(B184,'X5'!$B:$AZ,5,FALSE)),IF($X$1=6,(VLOOKUP(B184,'X6'!$B:$AZ,5,FALSE)),IF($X$1=7,(VLOOKUP(B184,'X7'!$B:$AZ,5,FALSE)),IF($X$1=8,(VLOOKUP(B184,'X8'!$B:$AZ,5,FALSE)),IF($X$1=9,(VLOOKUP(B184,'X9'!$B:$AZ,5,FALSE)),IF($X$1=10,(VLOOKUP(B184,'X10'!$B:$AZ,5,FALSE)),IF($X$1=11,(VLOOKUP(B184,'X11'!$B:$AZ,5,FALSE)),IF($X$1=12,(VLOOKUP(B184,'X12'!$B:$AZ,5,FALSE)),IF($X$1=13,(VLOOKUP(B184,'X13'!$B:$AZ,5,FALSE)),"B"))))))))))))))=TRUE," ",(IF($X$1=1,(VLOOKUP(B184,'X1'!$B:$AZ,5,FALSE)),IF($X$1=2,(VLOOKUP(B184,'X2'!$B:$AZ,5,FALSE)),IF($X$1=3,(VLOOKUP(B184,'X3'!$B:$AZ,5,FALSE)),IF($X$1=4,(VLOOKUP(B184,'X4'!$B:$AZ,5,FALSE)),IF($X$1=5,(VLOOKUP(B184,'X5'!$B:$AZ,5,FALSE)),IF($X$1=6,(VLOOKUP(B184,'X6'!$B:$AZ,5,FALSE)),IF($X$1=7,(VLOOKUP(B184,'X7'!$B:$AZ,5,FALSE)),IF($X$1=8,(VLOOKUP(B184,'X8'!$B:$AZ,5,FALSE)),IF($X$1=9,(VLOOKUP(B184,'X9'!$B:$AZ,5,FALSE)),IF($X$1=10,(VLOOKUP(B184,'X10'!$B:$AZ,5,FALSE)),IF($X$1=11,(VLOOKUP(B184,'X11'!$B:$AZ,5,FALSE)),IF($X$1=12,(VLOOKUP(B184,'X12'!$B:$AZ,5,FALSE)),IF($X$1=13,(VLOOKUP(B184,'X13'!$B:$AZ,5,FALSE)),"B")))))))))))))))</f>
        <v xml:space="preserve"> </v>
      </c>
      <c r="L184" s="184" t="str">
        <f ca="1">IF(ISERROR(IF($X$1=1,(VLOOKUP(B184,'X1'!$B:$AZ,9,FALSE)),IF($X$1=2,(VLOOKUP(B184,'X2'!$B:$AZ,9,FALSE)),IF($X$1=3,(VLOOKUP(B184,'X3'!$B:$AZ,9,FALSE)),IF($X$1=4,(VLOOKUP(B184,'X4'!$B:$AZ,9,FALSE)),IF($X$1=5,(VLOOKUP(B184,'X5'!$B:$AZ,9,FALSE)),IF($X$1=6,(VLOOKUP(B184,'X6'!$B:$AZ,9,FALSE)),IF($X$1=7,(VLOOKUP(B184,'X7'!$B:$AZ,9,FALSE)),IF($X$1=8,(VLOOKUP(B184,'X8'!$B:$AZ,9,FALSE)),IF($X$1=9,(VLOOKUP(B184,'X9'!$B:$AZ,9,FALSE)),IF($X$1=10,(VLOOKUP(B184,'X10'!$B:$AZ,9,FALSE)),IF($X$1=11,(VLOOKUP(B184,'X11'!$B:$AZ,9,FALSE)),IF($X$1=12,(VLOOKUP(B184,'X12'!$B:$AZ,9,FALSE)),IF($X$1=13,(VLOOKUP(B184,'X13'!$B:$AZ,9,FALSE)),"B"))))))))))))))=TRUE," ",(IF($X$1=1,(VLOOKUP(B184,'X1'!$B:$AZ,9,FALSE)),IF($X$1=2,(VLOOKUP(B184,'X2'!$B:$AZ,9,FALSE)),IF($X$1=3,(VLOOKUP(B184,'X3'!$B:$AZ,9,FALSE)),IF($X$1=4,(VLOOKUP(B184,'X4'!$B:$AZ,9,FALSE)),IF($X$1=5,(VLOOKUP(B184,'X5'!$B:$AZ,9,FALSE)),IF($X$1=6,(VLOOKUP(B184,'X6'!$B:$AZ,9,FALSE)),IF($X$1=7,(VLOOKUP(B184,'X7'!$B:$AZ,9,FALSE)),IF($X$1=8,(VLOOKUP(B184,'X8'!$B:$AZ,9,FALSE)),IF($X$1=9,(VLOOKUP(B184,'X9'!$B:$AZ,9,FALSE)),IF($X$1=10,(VLOOKUP(B184,'X10'!$B:$AZ,9,FALSE)),IF($X$1=11,(VLOOKUP(B184,'X11'!$B:$AZ,9,FALSE)),IF($X$1=12,(VLOOKUP(B184,'X12'!$B:$AZ,9,FALSE)),IF($X$1=13,(VLOOKUP(B184,'X13'!$B:$AZ,9,FALSE)),"B")))))))))))))))</f>
        <v xml:space="preserve"> </v>
      </c>
      <c r="M184" s="184" t="str">
        <f ca="1">IF(ISERROR(IF($X$1=1,(VLOOKUP(B184,'X1'!$B:$AZ,10,FALSE)),IF($X$1=2,(VLOOKUP(B184,'X2'!$B:$AZ,10,FALSE)),IF($X$1=3,(VLOOKUP(B184,'X3'!$B:$AZ,10,FALSE)),IF($X$1=4,(VLOOKUP(B184,'X4'!$B:$AZ,10,FALSE)),IF($X$1=5,(VLOOKUP(B184,'X5'!$B:$AZ,10,FALSE)),IF($X$1=6,(VLOOKUP(B184,'X6'!$B:$AZ,10,FALSE)),IF($X$1=7,(VLOOKUP(B184,'X7'!$B:$AZ,10,FALSE)),IF($X$1=8,(VLOOKUP(B184,'X8'!$B:$AZ,10,FALSE)),IF($X$1=9,(VLOOKUP(B184,'X9'!$B:$AZ,10,FALSE)),IF($X$1=10,(VLOOKUP(B184,'X10'!$B:$AZ,10,FALSE)),IF($X$1=11,(VLOOKUP(B184,'X11'!$B:$AZ,10,FALSE)),IF($X$1=12,(VLOOKUP(B184,'X12'!$B:$AZ,10,FALSE)),IF($X$1=13,(VLOOKUP(B184,'X13'!$B:$AZ,10,FALSE)),"B"))))))))))))))=TRUE," ",(IF($X$1=1,(VLOOKUP(B184,'X1'!$B:$AZ,10,FALSE)),IF($X$1=2,(VLOOKUP(B184,'X2'!$B:$AZ,10,FALSE)),IF($X$1=3,(VLOOKUP(B184,'X3'!$B:$AZ,10,FALSE)),IF($X$1=4,(VLOOKUP(B184,'X4'!$B:$AZ,10,FALSE)),IF($X$1=5,(VLOOKUP(B184,'X5'!$B:$AZ,10,FALSE)),IF($X$1=6,(VLOOKUP(B184,'X6'!$B:$AZ,10,FALSE)),IF($X$1=7,(VLOOKUP(B184,'X7'!$B:$AZ,10,FALSE)),IF($X$1=8,(VLOOKUP(B184,'X8'!$B:$AZ,10,FALSE)),IF($X$1=9,(VLOOKUP(B184,'X9'!$B:$AZ,10,FALSE)),IF($X$1=10,(VLOOKUP(B184,'X10'!$B:$AZ,10,FALSE)),IF($X$1=11,(VLOOKUP(B184,'X11'!$B:$AZ,10,FALSE)),IF($X$1=12,(VLOOKUP(B184,'X12'!$B:$AZ,10,FALSE)),IF($X$1=13,(VLOOKUP(B184,'X13'!$B:$AZ,10,FALSE)),"B")))))))))))))))</f>
        <v xml:space="preserve"> </v>
      </c>
      <c r="N184" s="185" t="str">
        <f ca="1">IF(ISERROR(IF($X$1=1,(VLOOKUP(B184,'X1'!$B:$AZ,45,FALSE)),IF($X$1=2,(VLOOKUP(B184,'X2'!$B:$AZ,45,FALSE)),IF($X$1=3,(VLOOKUP(B184,'X3'!$B:$AZ,45,FALSE)),IF($X$1=4,(VLOOKUP(B184,'X4'!$B:$AZ,45,FALSE)),IF($X$1=5,(VLOOKUP(B184,'X5'!$B:$AZ,45,FALSE)),IF($X$1=6,(VLOOKUP(B184,'X6'!$B:$AZ,45,FALSE)),IF($X$1=7,(VLOOKUP(B184,'X7'!$B:$AZ,45,FALSE)),IF($X$1=8,(VLOOKUP(B184,'X8'!$B:$AZ,45,FALSE)),IF($X$1=9,(VLOOKUP(B184,'X9'!$B:$AZ,45,FALSE)),IF($X$1=10,(VLOOKUP(B184,'X10'!$B:$AZ,45,FALSE)),IF($X$1=11,(VLOOKUP(B184,'X11'!$B:$AZ,45,FALSE)),IF($X$1=12,(VLOOKUP(B184,'X12'!$B:$AZ,45,FALSE)),IF($X$1=13,(VLOOKUP(B184,'X13'!$B:$AZ,45,FALSE)),"B"))))))))))))))=TRUE," ",(IF($X$1=1,(VLOOKUP(B184,'X1'!$B:$AZ,45,FALSE)),IF($X$1=2,(VLOOKUP(B184,'X2'!$B:$AZ,45,FALSE)),IF($X$1=3,(VLOOKUP(B184,'X3'!$B:$AZ,45,FALSE)),IF($X$1=4,(VLOOKUP(B184,'X4'!$B:$AZ,45,FALSE)),IF($X$1=5,(VLOOKUP(B184,'X5'!$B:$AZ,45,FALSE)),IF($X$1=6,(VLOOKUP(B184,'X6'!$B:$AZ,45,FALSE)),IF($X$1=7,(VLOOKUP(B184,'X7'!$B:$AZ,45,FALSE)),IF($X$1=8,(VLOOKUP(B184,'X8'!$B:$AZ,45,FALSE)),IF($X$1=9,(VLOOKUP(B184,'X9'!$B:$AZ,45,FALSE)),IF($X$1=10,(VLOOKUP(B184,'X10'!$B:$AZ,45,FALSE)),IF($X$1=11,(VLOOKUP(B184,'X11'!$B:$AZ,45,FALSE)),IF($X$1=12,(VLOOKUP(B184,'X12'!$B:$AZ,45,FALSE)),IF($X$1=13,(VLOOKUP(B184,'X13'!$B:$AZ,45,FALSE)),"B")))))))))))))))</f>
        <v xml:space="preserve"> </v>
      </c>
      <c r="O184" s="184" t="str">
        <f ca="1">IF(ISERROR(IF($X$1=1,(VLOOKUP(B184,'X1'!$B:$AZ,11,FALSE)),IF($X$1=2,(VLOOKUP(B184,'X2'!$B:$AZ,11,FALSE)),IF($X$1=3,(VLOOKUP(B184,'X3'!$B:$AZ,11,FALSE)),IF($X$1=4,(VLOOKUP(B184,'X4'!$B:$AZ,11,FALSE)),IF($X$1=5,(VLOOKUP(B184,'X5'!$B:$AZ,11,FALSE)),IF($X$1=6,(VLOOKUP(B184,'X6'!$B:$AZ,11,FALSE)),IF($X$1=7,(VLOOKUP(B184,'X7'!$B:$AZ,11,FALSE)),IF($X$1=8,(VLOOKUP(B184,'X8'!$B:$AZ,11,FALSE)),IF($X$1=9,(VLOOKUP(B184,'X9'!$B:$AZ,11,FALSE)),IF($X$1=10,(VLOOKUP(B184,'X10'!$B:$AZ,11,FALSE)),IF($X$1=11,(VLOOKUP(B184,'X11'!$B:$AZ,11,FALSE)),IF($X$1=12,(VLOOKUP(B184,'X12'!$B:$AZ,11,FALSE)),IF($X$1=13,(VLOOKUP(B184,'X13'!$B:$AZ,11,FALSE)),"B"))))))))))))))=TRUE," ",(IF($X$1=1,(VLOOKUP(B184,'X1'!$B:$AZ,11,FALSE)),IF($X$1=2,(VLOOKUP(B184,'X2'!$B:$AZ,11,FALSE)),IF($X$1=3,(VLOOKUP(B184,'X3'!$B:$AZ,11,FALSE)),IF($X$1=4,(VLOOKUP(B184,'X4'!$B:$AZ,11,FALSE)),IF($X$1=5,(VLOOKUP(B184,'X5'!$B:$AZ,11,FALSE)),IF($X$1=6,(VLOOKUP(B184,'X6'!$B:$AZ,11,FALSE)),IF($X$1=7,(VLOOKUP(B184,'X7'!$B:$AZ,11,FALSE)),IF($X$1=8,(VLOOKUP(B184,'X8'!$B:$AZ,11,FALSE)),IF($X$1=9,(VLOOKUP(B184,'X9'!$B:$AZ,11,FALSE)),IF($X$1=10,(VLOOKUP(B184,'X10'!$B:$AZ,11,FALSE)),IF($X$1=11,(VLOOKUP(B184,'X11'!$B:$AZ,11,FALSE)),IF($X$1=12,(VLOOKUP(B184,'X12'!$B:$AZ,11,FALSE)),IF($X$1=13,(VLOOKUP(B184,'X13'!$B:$AZ,11,FALSE)),"B")))))))))))))))</f>
        <v xml:space="preserve"> </v>
      </c>
      <c r="P184" s="184" t="str">
        <f ca="1">IF(ISERROR(IF($X$1=1,(VLOOKUP(B184,'X1'!$B:$AZ,12,FALSE)),IF($X$1=2,(VLOOKUP(B184,'X2'!$B:$AZ,12,FALSE)),IF($X$1=3,(VLOOKUP(B184,'X3'!$B:$AZ,12,FALSE)),IF($X$1=4,(VLOOKUP(B184,'X4'!$B:$AZ,12,FALSE)),IF($X$1=5,(VLOOKUP(B184,'X5'!$B:$AZ,12,FALSE)),IF($X$1=6,(VLOOKUP(B184,'X6'!$B:$AZ,12,FALSE)),IF($X$1=7,(VLOOKUP(B184,'X7'!$B:$AZ,12,FALSE)),IF($X$1=8,(VLOOKUP(B184,'X8'!$B:$AZ,12,FALSE)),IF($X$1=9,(VLOOKUP(B184,'X9'!$B:$AZ,12,FALSE)),IF($X$1=10,(VLOOKUP(B184,'X10'!$B:$AZ,12,FALSE)),IF($X$1=11,(VLOOKUP(B184,'X11'!$B:$AZ,12,FALSE)),IF($X$1=12,(VLOOKUP(B184,'X12'!$B:$AZ,12,FALSE)),IF($X$1=13,(VLOOKUP(B184,'X13'!$B:$AZ,12,FALSE)),"B"))))))))))))))=TRUE," ",(IF($X$1=1,(VLOOKUP(B184,'X1'!$B:$AZ,12,FALSE)),IF($X$1=2,(VLOOKUP(B184,'X2'!$B:$AZ,12,FALSE)),IF($X$1=3,(VLOOKUP(B184,'X3'!$B:$AZ,12,FALSE)),IF($X$1=4,(VLOOKUP(B184,'X4'!$B:$AZ,12,FALSE)),IF($X$1=5,(VLOOKUP(B184,'X5'!$B:$AZ,12,FALSE)),IF($X$1=6,(VLOOKUP(B184,'X6'!$B:$AZ,12,FALSE)),IF($X$1=7,(VLOOKUP(B184,'X7'!$B:$AZ,12,FALSE)),IF($X$1=8,(VLOOKUP(B184,'X8'!$B:$AZ,12,FALSE)),IF($X$1=9,(VLOOKUP(B184,'X9'!$B:$AZ,12,FALSE)),IF($X$1=10,(VLOOKUP(B184,'X10'!$B:$AZ,12,FALSE)),IF($X$1=11,(VLOOKUP(B184,'X11'!$B:$AZ,12,FALSE)),IF($X$1=12,(VLOOKUP(B184,'X12'!$B:$AZ,12,FALSE)),IF($X$1=13,(VLOOKUP(B184,'X13'!$B:$AZ,12,FALSE)),"B")))))))))))))))</f>
        <v xml:space="preserve"> </v>
      </c>
      <c r="Q184" s="185" t="str">
        <f ca="1">IF(ISERROR(IF($X$1=1,(VLOOKUP(B184,'X1'!$B:$AZ,46,FALSE)),IF($X$1=2,(VLOOKUP(B184,'X2'!$B:$AZ,46,FALSE)),IF($X$1=3,(VLOOKUP(B184,'X3'!$B:$AZ,46,FALSE)),IF($X$1=4,(VLOOKUP(B184,'X4'!$B:$AZ,46,FALSE)),IF($X$1=5,(VLOOKUP(B184,'X5'!$B:$AZ,46,FALSE)),IF($X$1=6,(VLOOKUP(B184,'X6'!$B:$AZ,46,FALSE)),IF($X$1=7,(VLOOKUP(B184,'X7'!$B:$AZ,46,FALSE)),IF($X$1=8,(VLOOKUP(B184,'X8'!$B:$AZ,46,FALSE)),IF($X$1=9,(VLOOKUP(B184,'X9'!$B:$AZ,46,FALSE)),IF($X$1=10,(VLOOKUP(B184,'X10'!$B:$AZ,46,FALSE)),IF($X$1=11,(VLOOKUP(B184,'X11'!$B:$AZ,46,FALSE)),IF($X$1=12,(VLOOKUP(B184,'X12'!$B:$AZ,46,FALSE)),IF($X$1=13,(VLOOKUP(B184,'X13'!$B:$AZ,46,FALSE)),"B"))))))))))))))=TRUE," ",(IF($X$1=1,(VLOOKUP(B184,'X1'!$B:$AZ,46,FALSE)),IF($X$1=2,(VLOOKUP(B184,'X2'!$B:$AZ,46,FALSE)),IF($X$1=3,(VLOOKUP(B184,'X3'!$B:$AZ,46,FALSE)),IF($X$1=4,(VLOOKUP(B184,'X4'!$B:$AZ,46,FALSE)),IF($X$1=5,(VLOOKUP(B184,'X5'!$B:$AZ,46,FALSE)),IF($X$1=6,(VLOOKUP(B184,'X6'!$B:$AZ,46,FALSE)),IF($X$1=7,(VLOOKUP(B184,'X7'!$B:$AZ,46,FALSE)),IF($X$1=8,(VLOOKUP(B184,'X8'!$B:$AZ,46,FALSE)),IF($X$1=9,(VLOOKUP(B184,'X9'!$B:$AZ,46,FALSE)),IF($X$1=10,(VLOOKUP(B184,'X10'!$B:$AZ,46,FALSE)),IF($X$1=11,(VLOOKUP(B184,'X11'!$B:$AZ,46,FALSE)),IF($X$1=12,(VLOOKUP(B184,'X12'!$B:$AZ,46,FALSE)),IF($X$1=13,(VLOOKUP(B184,'X13'!$B:$AZ,46,FALSE)),"B")))))))))))))))</f>
        <v xml:space="preserve"> </v>
      </c>
      <c r="R184" s="185" t="str">
        <f ca="1">IF(ISERROR(IF($X$1=1,(VLOOKUP(B184,'X1'!$B:$AZ,15,FALSE)),IF($X$1=2,(VLOOKUP(B184,'X2'!$B:$AZ,15,FALSE)),IF($X$1=3,(VLOOKUP(B184,'X3'!$B:$AZ,15,FALSE)),IF($X$1=4,(VLOOKUP(B184,'X4'!$B:$AZ,15,FALSE)),IF($X$1=5,(VLOOKUP(B184,'X5'!$B:$AZ,15,FALSE)),IF($X$1=6,(VLOOKUP(B184,'X6'!$B:$AZ,15,FALSE)),IF($X$1=7,(VLOOKUP(B184,'X7'!$B:$AZ,15,FALSE)),IF($X$1=8,(VLOOKUP(B184,'X8'!$B:$AZ,15,FALSE)),IF($X$1=9,(VLOOKUP(B184,'X9'!$B:$AZ,15,FALSE)),IF($X$1=10,(VLOOKUP(B184,'X10'!$B:$AZ,15,FALSE)),IF($X$1=11,(VLOOKUP(B184,'X11'!$B:$AZ,15,FALSE)),IF($X$1=12,(VLOOKUP(B184,'X12'!$B:$AZ,15,FALSE)),IF($X$1=13,(VLOOKUP(B184,'X13'!$B:$AZ,15,FALSE)),"B"))))))))))))))=TRUE," ",(IF($X$1=1,(VLOOKUP(B184,'X1'!$B:$AZ,15,FALSE)),IF($X$1=2,(VLOOKUP(B184,'X2'!$B:$AZ,15,FALSE)),IF($X$1=3,(VLOOKUP(B184,'X3'!$B:$AZ,15,FALSE)),IF($X$1=4,(VLOOKUP(B184,'X4'!$B:$AZ,15,FALSE)),IF($X$1=5,(VLOOKUP(B184,'X5'!$B:$AZ,15,FALSE)),IF($X$1=6,(VLOOKUP(B184,'X6'!$B:$AZ,15,FALSE)),IF($X$1=7,(VLOOKUP(B184,'X7'!$B:$AZ,15,FALSE)),IF($X$1=8,(VLOOKUP(B184,'X8'!$B:$AZ,15,FALSE)),IF($X$1=9,(VLOOKUP(B184,'X9'!$B:$AZ,15,FALSE)),IF($X$1=10,(VLOOKUP(B184,'X10'!$B:$AZ,15,FALSE)),IF($X$1=11,(VLOOKUP(B184,'X11'!$B:$AZ,15,FALSE)),IF($X$1=12,(VLOOKUP(B184,'X12'!$B:$AZ,15,FALSE)),IF($X$1=13,(VLOOKUP(B184,'X13'!$B:$AZ,15,FALSE)),"B")))))))))))))))</f>
        <v xml:space="preserve"> </v>
      </c>
      <c r="S184" s="185" t="str">
        <f ca="1">IF(ISERROR(IF((IF($X$1=1,(VLOOKUP(B184,'X1'!$B:$AZ,14,FALSE)),(IF($X$1=2,(VLOOKUP(B184,'X2'!$B:$AZ,14,FALSE)),(IF($X$1=3,(VLOOKUP(B184,'X3'!$B:$AZ,14,FALSE)),(IF($X$1=4,(VLOOKUP(B184,'X4'!$B:$AZ,14,FALSE)),(IF($X$1=5,(VLOOKUP(B184,'X5'!$B:$AZ,14,FALSE)),(IF($X$1=6,(VLOOKUP(B184,'X6'!$B:$AZ,14,FALSE)),(IF($X$1=7,(VLOOKUP(B184,'X7'!$B:$AZ,14,FALSE)),(IF($X$1=8,(VLOOKUP(B184,'X8'!$B:$AZ,14,FALSE)),(IF($X$1=9,(VLOOKUP(B184,'X9'!$B:$AZ,14,FALSE)),(IF($X$1=10,(VLOOKUP(B184,'X10'!$B:$AZ,14,FALSE)),(IF($X$1=11,(VLOOKUP(B184,'X11'!$B:$AZ,14,FALSE)),(IF($X$1=12,(VLOOKUP(B184,'X12'!$B:$AZ,14,FALSE)),(VLOOKUP(B184,'X13'!$B:$AZ,14,FALSE))))))))))))))))))))))))))=$V$1," ",(IF($X$1=1,(VLOOKUP(B184,'X1'!$B:$AZ,14,FALSE)),(IF($X$1=2,(VLOOKUP(B184,'X2'!$B:$AZ,14,FALSE)),(IF($X$1=3,(VLOOKUP(B184,'X3'!$B:$AZ,14,FALSE)),(IF($X$1=4,(VLOOKUP(B184,'X4'!$B:$AZ,14,FALSE)),(IF($X$1=5,(VLOOKUP(B184,'X5'!$B:$AZ,14,FALSE)),(IF($X$1=6,(VLOOKUP(B184,'X6'!$B:$AZ,14,FALSE)),(IF($X$1=7,(VLOOKUP(B184,'X7'!$B:$AZ,14,FALSE)),(IF($X$1=8,(VLOOKUP(B184,'X8'!$B:$AZ,14,FALSE)),(IF($X$1=9,(VLOOKUP(B184,'X9'!$B:$AZ,14,FALSE)),(IF($X$1=10,(VLOOKUP(B184,'X10'!$B:$AZ,14,FALSE)),(IF($X$1=11,(VLOOKUP(B184,'X11'!$B:$AZ,14,FALSE)),(IF($X$1=12,(VLOOKUP(B184,'X12'!$B:$AZ,14,FALSE)),(VLOOKUP(B184,'X13'!$B:$AZ,14,FALSE))))))))))))))))))))))))))))=TRUE," ",(IF((IF($X$1=1,(VLOOKUP(B184,'X1'!$B:$AZ,14,FALSE)),(IF($X$1=2,(VLOOKUP(B184,'X2'!$B:$AZ,14,FALSE)),(IF($X$1=3,(VLOOKUP(B184,'X3'!$B:$AZ,14,FALSE)),(IF($X$1=4,(VLOOKUP(B184,'X4'!$B:$AZ,14,FALSE)),(IF($X$1=5,(VLOOKUP(B184,'X5'!$B:$AZ,14,FALSE)),(IF($X$1=6,(VLOOKUP(B184,'X6'!$B:$AZ,14,FALSE)),(IF($X$1=7,(VLOOKUP(B184,'X7'!$B:$AZ,14,FALSE)),(IF($X$1=8,(VLOOKUP(B184,'X8'!$B:$AZ,14,FALSE)),(IF($X$1=9,(VLOOKUP(B184,'X9'!$B:$AZ,14,FALSE)),(IF($X$1=10,(VLOOKUP(B184,'X10'!$B:$AZ,14,FALSE)),(IF($X$1=11,(VLOOKUP(B184,'X11'!$B:$AZ,14,FALSE)),(IF($X$1=12,(VLOOKUP(B184,'X12'!$B:$AZ,14,FALSE)),(VLOOKUP(B184,'X13'!$B:$AZ,14,FALSE))))))))))))))))))))))))))=$V$1," ",(IF($X$1=1,(VLOOKUP(B184,'X1'!$B:$AZ,14,FALSE)),(IF($X$1=2,(VLOOKUP(B184,'X2'!$B:$AZ,14,FALSE)),(IF($X$1=3,(VLOOKUP(B184,'X3'!$B:$AZ,14,FALSE)),(IF($X$1=4,(VLOOKUP(B184,'X4'!$B:$AZ,14,FALSE)),(IF($X$1=5,(VLOOKUP(B184,'X5'!$B:$AZ,14,FALSE)),(IF($X$1=6,(VLOOKUP(B184,'X6'!$B:$AZ,14,FALSE)),(IF($X$1=7,(VLOOKUP(B184,'X7'!$B:$AZ,14,FALSE)),(IF($X$1=8,(VLOOKUP(B184,'X8'!$B:$AZ,14,FALSE)),(IF($X$1=9,(VLOOKUP(B184,'X9'!$B:$AZ,14,FALSE)),(IF($X$1=10,(VLOOKUP(B184,'X10'!$B:$AZ,14,FALSE)),(IF($X$1=11,(VLOOKUP(B184,'X11'!$B:$AZ,14,FALSE)),(IF($X$1=12,(VLOOKUP(B184,'X12'!$B:$AZ,14,FALSE)),(VLOOKUP(B184,'X13'!$B:$AZ,14,FALSE)))))))))))))))))))))))))))))</f>
        <v xml:space="preserve"> </v>
      </c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</row>
    <row r="185" spans="1:67" ht="14.1" customHeight="1" x14ac:dyDescent="0.2">
      <c r="A185" s="156" t="s">
        <v>1058</v>
      </c>
      <c r="B185" s="122" t="str">
        <f>IF(ISERROR(IF($U$16=1,(VLOOKUP(A185,$AC$89:$AH$125,2,FALSE)),IF((IF($X$1=1,'X1'!B144,(IF($X$1=2,'X2'!B144,(IF($X$1=3,'X3'!B144,(IF($X$1=4,'X4'!B144,(IF($X$1=5,'X5'!B144,(IF($X$1=6,'X6'!B144,(IF($X$1=7,'X7'!B144,(IF($X$1=8,'X8'!B144,(IF($X$1=9,'X9'!B144,(IF($X$1=10,'X10'!B144,(IF($X$1=11,'X11'!B144,(IF($X$1=12,'X12'!B144,'X13'!B144))))))))))))))))))))))))="","",(IF($X$1=1,'X1'!B144,(IF($X$1=2,'X2'!B144,(IF($X$1=3,'X3'!B144,(IF($X$1=4,'X4'!B144,(IF($X$1=5,'X5'!B144,(IF($X$1=6,'X6'!B144,(IF($X$1=7,'X7'!B144,(IF($X$1=8,'X8'!B144,(IF($X$1=9,'X9'!B144,(IF($X$1=10,'X10'!B144,(IF($X$1=11,'X11'!B144,(IF($X$1=12,'X12'!B144,'X13'!B144)))))))))))))))))))))))))))=TRUE," ",(IF($U$16=1,(VLOOKUP(A185,$AC$89:$AH$125,2,FALSE)),IF((IF($X$1=1,'X1'!B144,(IF($X$1=2,'X2'!B144,(IF($X$1=3,'X3'!B144,(IF($X$1=4,'X4'!B144,(IF($X$1=5,'X5'!B144,(IF($X$1=6,'X6'!B144,(IF($X$1=7,'X7'!B144,(IF($X$1=8,'X8'!B144,(IF($X$1=9,'X9'!B144,(IF($X$1=10,'X10'!B144,(IF($X$1=11,'X11'!B144,(IF($X$1=12,'X12'!B144,'X13'!B144))))))))))))))))))))))))="","",(IF($X$1=1,'X1'!B144,(IF($X$1=2,'X2'!B144,(IF($X$1=3,'X3'!B144,(IF($X$1=4,'X4'!B144,(IF($X$1=5,'X5'!B144,(IF($X$1=6,'X6'!B144,(IF($X$1=7,'X7'!B144,(IF($X$1=8,'X8'!B144,(IF($X$1=9,'X9'!B144,(IF($X$1=10,'X10'!B144,(IF($X$1=11,'X11'!B144,(IF($X$1=12,'X12'!B144,'X13'!B144))))))))))))))))))))))))))))</f>
        <v/>
      </c>
      <c r="C185" s="181" t="str">
        <f ca="1">IF(ISERROR(IF($X$1=1,(VLOOKUP(B185,'X1'!$B:$AZ,47,FALSE)),IF($X$1=2,(VLOOKUP(B185,'X2'!$B:$AZ,47,FALSE)),IF($X$1=3,(VLOOKUP(B185,'X3'!$B:$AZ,47,FALSE)),IF($X$1=4,(VLOOKUP(B185,'X4'!$B:$AZ,47,FALSE)),IF($X$1=5,(VLOOKUP(B185,'X5'!$B:$AZ,47,FALSE)),IF($X$1=6,(VLOOKUP(B185,'X6'!$B:$AZ,47,FALSE)),IF($X$1=7,(VLOOKUP(B185,'X7'!$B:$AZ,47,FALSE)),IF($X$1=8,(VLOOKUP(B185,'X8'!$B:$AZ,47,FALSE)),IF($X$1=9,(VLOOKUP(B185,'X9'!$B:$AZ,47,FALSE)),IF($X$1=10,(VLOOKUP(B185,'X10'!$B:$AZ,47,FALSE)),IF($X$1=11,(VLOOKUP(B185,'X11'!$B:$AZ,47,FALSE)),IF($X$1=12,(VLOOKUP(B185,'X12'!$B:$AZ,47,FALSE)),IF($X$1=13,(VLOOKUP(B185,'X13'!$B:$AZ,47,FALSE)),"B"))))))))))))))=TRUE," ",(IF($X$1=1,(VLOOKUP(B185,'X1'!$B:$AZ,47,FALSE)),IF($X$1=2,(VLOOKUP(B185,'X2'!$B:$AZ,47,FALSE)),IF($X$1=3,(VLOOKUP(B185,'X3'!$B:$AZ,47,FALSE)),IF($X$1=4,(VLOOKUP(B185,'X4'!$B:$AZ,47,FALSE)),IF($X$1=5,(VLOOKUP(B185,'X5'!$B:$AZ,47,FALSE)),IF($X$1=6,(VLOOKUP(B185,'X6'!$B:$AZ,47,FALSE)),IF($X$1=7,(VLOOKUP(B185,'X7'!$B:$AZ,47,FALSE)),IF($X$1=8,(VLOOKUP(B185,'X8'!$B:$AZ,47,FALSE)),IF($X$1=9,(VLOOKUP(B185,'X9'!$B:$AZ,47,FALSE)),IF($X$1=10,(VLOOKUP(B185,'X10'!$B:$AZ,47,FALSE)),IF($X$1=11,(VLOOKUP(B185,'X11'!$B:$AZ,47,FALSE)),IF($X$1=12,(VLOOKUP(B185,'X12'!$B:$AZ,47,FALSE)),IF($X$1=13,(VLOOKUP(B185,'X13'!$B:$AZ,47,FALSE)),"B")))))))))))))))</f>
        <v xml:space="preserve"> </v>
      </c>
      <c r="D185" s="181" t="str">
        <f ca="1">IF(ISERROR(IF($X$1=1,(VLOOKUP(B185,'X1'!$B:$AP,41,FALSE)),IF($X$1=2,(VLOOKUP(B185,'X2'!$B:$AP,41,FALSE)),IF($X$1=3,(VLOOKUP(B185,'X3'!$B:$AP,41,FALSE)),IF($X$1=4,(VLOOKUP(B185,'X4'!$B:$AP,41,FALSE)),IF($X$1=5,(VLOOKUP(B185,'X5'!$B:$AP,41,FALSE)),IF($X$1=6,(VLOOKUP(B185,'X6'!$B:$AP,41,FALSE)),IF($X$1=7,(VLOOKUP(B185,'X7'!$B:$AP,41,FALSE)),IF($X$1=8,(VLOOKUP(B185,'X8'!$B:$AP,41,FALSE)),IF($X$1=9,(VLOOKUP(B185,'X9'!$B:$AP,41,FALSE)),IF($X$1=10,(VLOOKUP(B185,'X10'!$B:$AP,41,FALSE)),IF($X$1=11,(VLOOKUP(B185,'X11'!$B:$AP,41,FALSE)),IF($X$1=12,(VLOOKUP(B185,'X12'!$B:$AP,41,FALSE)),IF($X$1=13,(VLOOKUP(B185,'X13'!$B:$AP,41,FALSE)),"B"))))))))))))))=TRUE," ",(IF($X$1=1,(VLOOKUP(B185,'X1'!$B:$AP,41,FALSE)),IF($X$1=2,(VLOOKUP(B185,'X2'!$B:$AP,41,FALSE)),IF($X$1=3,(VLOOKUP(B185,'X3'!$B:$AP,41,FALSE)),IF($X$1=4,(VLOOKUP(B185,'X4'!$B:$AP,41,FALSE)),IF($X$1=5,(VLOOKUP(B185,'X5'!$B:$AP,41,FALSE)),IF($X$1=6,(VLOOKUP(B185,'X6'!$B:$AP,41,FALSE)),IF($X$1=7,(VLOOKUP(B185,'X7'!$B:$AP,41,FALSE)),IF($X$1=8,(VLOOKUP(B185,'X8'!$B:$AP,41,FALSE)),IF($X$1=9,(VLOOKUP(B185,'X9'!$B:$AP,41,FALSE)),IF($X$1=10,(VLOOKUP(B185,'X10'!$B:$AP,41,FALSE)),IF($X$1=11,(VLOOKUP(B185,'X11'!$B:$AP,41,FALSE)),IF($X$1=12,(VLOOKUP(B185,'X12'!$B:$AP,41,FALSE)),IF($X$1=13,(VLOOKUP(B185,'X13'!$B:$AP,41,FALSE)),"B")))))))))))))))</f>
        <v xml:space="preserve"> </v>
      </c>
      <c r="E185" s="182" t="str">
        <f ca="1">IF(ISERROR(IF($X$1=1,(VLOOKUP(B185,'X1'!$B:$AP,7,FALSE)),IF($X$1=2,(VLOOKUP(B185,'X2'!$B:$AP,7,FALSE)),IF($X$1=3,(VLOOKUP(B185,'X3'!$B:$AP,7,FALSE)),IF($X$1=4,(VLOOKUP(B185,'X4'!$B:$AP,7,FALSE)),IF($X$1=5,(VLOOKUP(B185,'X5'!$B:$AP,7,FALSE)),IF($X$1=6,(VLOOKUP(B185,'X6'!$B:$AP,7,FALSE)),IF($X$1=7,(VLOOKUP(B185,'X7'!$B:$AP,7,FALSE)),IF($X$1=8,(VLOOKUP(B185,'X8'!$B:$AP,7,FALSE)),IF($X$1=9,(VLOOKUP(B185,'X9'!$B:$AP,7,FALSE)),IF($X$1=10,(VLOOKUP(B185,'X10'!$B:$AP,7,FALSE)),IF($X$1=11,(VLOOKUP(B185,'X11'!$B:$AP,7,FALSE)),IF($X$1=12,(VLOOKUP(B185,'X12'!$B:$AP,7,FALSE)),IF($X$1=13,(VLOOKUP(B185,'X13'!$B:$AP,7,FALSE)),"B"))))))))))))))=TRUE," ",(IF($X$1=1,(VLOOKUP(B185,'X1'!$B:$AP,7,FALSE)),IF($X$1=2,(VLOOKUP(B185,'X2'!$B:$AP,7,FALSE)),IF($X$1=3,(VLOOKUP(B185,'X3'!$B:$AP,7,FALSE)),IF($X$1=4,(VLOOKUP(B185,'X4'!$B:$AP,7,FALSE)),IF($X$1=5,(VLOOKUP(B185,'X5'!$B:$AP,7,FALSE)),IF($X$1=6,(VLOOKUP(B185,'X6'!$B:$AP,7,FALSE)),IF($X$1=7,(VLOOKUP(B185,'X7'!$B:$AP,7,FALSE)),IF($X$1=8,(VLOOKUP(B185,'X8'!$B:$AP,7,FALSE)),IF($X$1=9,(VLOOKUP(B185,'X9'!$B:$AP,7,FALSE)),IF($X$1=10,(VLOOKUP(B185,'X10'!$B:$AP,7,FALSE)),IF($X$1=11,(VLOOKUP(B185,'X11'!$B:$AP,7,FALSE)),IF($X$1=12,(VLOOKUP(B185,'X12'!$B:$AP,7,FALSE)),IF($X$1=13,(VLOOKUP(B185,'X13'!$B:$AP,7,FALSE)),"B")))))))))))))))</f>
        <v xml:space="preserve"> </v>
      </c>
      <c r="F185" s="182" t="str">
        <f ca="1">IF(ISERROR(IF((IF($X$1=1,(VLOOKUP(B185,'X1'!$B:$AO,6,FALSE)),(IF($X$1=2,(VLOOKUP(B185,'X2'!$B:$AO,6,FALSE)),(IF($X$1=3,(VLOOKUP(B185,'X3'!$B:$AO,6,FALSE)),(IF($X$1=4,(VLOOKUP(B185,'X4'!$B:$AO,6,FALSE)),(IF($X$1=5,(VLOOKUP(B185,'X5'!$B:$AO,6,FALSE)),(IF($X$1=6,(VLOOKUP(B185,'X6'!$B:$AO,6,FALSE)),(IF($X$1=7,(VLOOKUP(B185,'X7'!$B:$AO,6,FALSE)),(IF($X$1=8,(VLOOKUP(B185,'X8'!$B:$AO,6,FALSE)),(IF($X$1=9,(VLOOKUP(B185,'X9'!$B:$AO,6,FALSE)),(IF($X$1=10,(VLOOKUP(B185,'X10'!$B:$AO,6,FALSE)),(IF($X$1=11,(VLOOKUP(B185,'X11'!$B:$AO,6,FALSE)),(IF($X$1=12,(VLOOKUP(B185,'X12'!$B:$AO,6,FALSE)),(VLOOKUP(B185,'X13'!$B:$AO,6,FALSE))))))))))))))))))))))))))=$V$1," ",(IF($X$1=1,(VLOOKUP(B185,'X1'!$B:$AO,6,FALSE)),(IF($X$1=2,(VLOOKUP(B185,'X2'!$B:$AO,6,FALSE)),(IF($X$1=3,(VLOOKUP(B185,'X3'!$B:$AO,6,FALSE)),(IF($X$1=4,(VLOOKUP(B185,'X4'!$B:$AO,6,FALSE)),(IF($X$1=5,(VLOOKUP(B185,'X5'!$B:$AO,6,FALSE)),(IF($X$1=6,(VLOOKUP(B185,'X6'!$B:$AO,6,FALSE)),(IF($X$1=7,(VLOOKUP(B185,'X7'!$B:$AO,6,FALSE)),(IF($X$1=8,(VLOOKUP(B185,'X8'!$B:$AO,6,FALSE)),(IF($X$1=9,(VLOOKUP(B185,'X9'!$B:$AO,6,FALSE)),(IF($X$1=10,(VLOOKUP(B185,'X10'!$B:$AO,6,FALSE)),(IF($X$1=11,(VLOOKUP(B185,'X11'!$B:$AO,6,FALSE)),(IF($X$1=12,(VLOOKUP(B185,'X12'!$B:$AO,6,FALSE)),(VLOOKUP(B185,'X13'!$B:$AO,6,FALSE))))))))))))))))))))))))))))=TRUE," ",(IF((IF($X$1=1,(VLOOKUP(B185,'X1'!$B:$AO,6,FALSE)),(IF($X$1=2,(VLOOKUP(B185,'X2'!$B:$AO,6,FALSE)),(IF($X$1=3,(VLOOKUP(B185,'X3'!$B:$AO,6,FALSE)),(IF($X$1=4,(VLOOKUP(B185,'X4'!$B:$AO,6,FALSE)),(IF($X$1=5,(VLOOKUP(B185,'X5'!$B:$AO,6,FALSE)),(IF($X$1=6,(VLOOKUP(B185,'X6'!$B:$AO,6,FALSE)),(IF($X$1=7,(VLOOKUP(B185,'X7'!$B:$AO,6,FALSE)),(IF($X$1=8,(VLOOKUP(B185,'X8'!$B:$AO,6,FALSE)),(IF($X$1=9,(VLOOKUP(B185,'X9'!$B:$AO,6,FALSE)),(IF($X$1=10,(VLOOKUP(B185,'X10'!$B:$AO,6,FALSE)),(IF($X$1=11,(VLOOKUP(B185,'X11'!$B:$AO,6,FALSE)),(IF($X$1=12,(VLOOKUP(B185,'X12'!$B:$AO,6,FALSE)),(VLOOKUP(B185,'X13'!$B:$AO,6,FALSE))))))))))))))))))))))))))=$V$1," ",(IF($X$1=1,(VLOOKUP(B185,'X1'!$B:$AO,6,FALSE)),(IF($X$1=2,(VLOOKUP(B185,'X2'!$B:$AO,6,FALSE)),(IF($X$1=3,(VLOOKUP(B185,'X3'!$B:$AO,6,FALSE)),(IF($X$1=4,(VLOOKUP(B185,'X4'!$B:$AO,6,FALSE)),(IF($X$1=5,(VLOOKUP(B185,'X5'!$B:$AO,6,FALSE)),(IF($X$1=6,(VLOOKUP(B185,'X6'!$B:$AO,6,FALSE)),(IF($X$1=7,(VLOOKUP(B185,'X7'!$B:$AO,6,FALSE)),(IF($X$1=8,(VLOOKUP(B185,'X8'!$B:$AO,6,FALSE)),(IF($X$1=9,(VLOOKUP(B185,'X9'!$B:$AO,6,FALSE)),(IF($X$1=10,(VLOOKUP(B185,'X10'!$B:$AO,6,FALSE)),(IF($X$1=11,(VLOOKUP(B185,'X11'!$B:$AO,6,FALSE)),(IF($X$1=12,(VLOOKUP(B185,'X12'!$B:$AO,6,FALSE)),(VLOOKUP(B185,'X13'!$B:$AO,6,FALSE)))))))))))))))))))))))))))))</f>
        <v xml:space="preserve"> </v>
      </c>
      <c r="G185" s="182" t="str">
        <f ca="1">IF(ISERROR(IF($X$1=1,(VLOOKUP(B185,'X1'!$B:$AZ,44,FALSE)),IF($X$1=2,(VLOOKUP(B185,'X2'!$B:$AZ,44,FALSE)),IF($X$1=3,(VLOOKUP(B185,'X3'!$B:$AZ,44,FALSE)),IF($X$1=4,(VLOOKUP(B185,'X4'!$B:$AZ,44,FALSE)),IF($X$1=5,(VLOOKUP(B185,'X5'!$B:$AZ,44,FALSE)),IF($X$1=6,(VLOOKUP(B185,'X6'!$B:$AZ,44,FALSE)),IF($X$1=7,(VLOOKUP(B185,'X7'!$B:$AZ,44,FALSE)),IF($X$1=8,(VLOOKUP(B185,'X8'!$B:$AZ,44,FALSE)),IF($X$1=9,(VLOOKUP(B185,'X9'!$B:$AZ,44,FALSE)),IF($X$1=10,(VLOOKUP(B185,'X10'!$B:$AZ,44,FALSE)),IF($X$1=11,(VLOOKUP(B185,'X11'!$B:$AZ,44,FALSE)),IF($X$1=12,(VLOOKUP(B185,'X12'!$B:$AZ,44,FALSE)),IF($X$1=13,(VLOOKUP(B185,'X13'!$B:$AZ,44,FALSE)),"B"))))))))))))))=TRUE," ",(IF($X$1=1,(VLOOKUP(B185,'X1'!$B:$AZ,44,FALSE)),IF($X$1=2,(VLOOKUP(B185,'X2'!$B:$AZ,44,FALSE)),IF($X$1=3,(VLOOKUP(B185,'X3'!$B:$AZ,44,FALSE)),IF($X$1=4,(VLOOKUP(B185,'X4'!$B:$AZ,44,FALSE)),IF($X$1=5,(VLOOKUP(B185,'X5'!$B:$AZ,44,FALSE)),IF($X$1=6,(VLOOKUP(B185,'X6'!$B:$AZ,44,FALSE)),IF($X$1=7,(VLOOKUP(B185,'X7'!$B:$AZ,44,FALSE)),IF($X$1=8,(VLOOKUP(B185,'X8'!$B:$AZ,44,FALSE)),IF($X$1=9,(VLOOKUP(B185,'X9'!$B:$AZ,44,FALSE)),IF($X$1=10,(VLOOKUP(B185,'X10'!$B:$AZ,44,FALSE)),IF($X$1=11,(VLOOKUP(B185,'X11'!$B:$AZ,44,FALSE)),IF($X$1=12,(VLOOKUP(B185,'X12'!$B:$AZ,44,FALSE)),IF($X$1=13,(VLOOKUP(B185,'X13'!$B:$AZ,44,FALSE)),"B")))))))))))))))</f>
        <v xml:space="preserve"> </v>
      </c>
      <c r="H185" s="182" t="str">
        <f ca="1">IF(ISERROR(IF($X$1=1,(VLOOKUP(B185,'X1'!$B:$AZ,8,FALSE)),IF($X$1=2,(VLOOKUP(B185,'X2'!$B:$AZ,8,FALSE)),IF($X$1=3,(VLOOKUP(B185,'X3'!$B:$AZ,8,FALSE)),IF($X$1=4,(VLOOKUP(B185,'X4'!$B:$AZ,8,FALSE)),IF($X$1=5,(VLOOKUP(B185,'X5'!$B:$AZ,8,FALSE)),IF($X$1=6,(VLOOKUP(B185,'X6'!$B:$AZ,8,FALSE)),IF($X$1=7,(VLOOKUP(B185,'X7'!$B:$AZ,8,FALSE)),IF($X$1=8,(VLOOKUP(B185,'X8'!$B:$AZ,8,FALSE)),IF($X$1=9,(VLOOKUP(B185,'X9'!$B:$AZ,8,FALSE)),IF($X$1=10,(VLOOKUP(B185,'X10'!$B:$AZ,8,FALSE)),IF($X$1=11,(VLOOKUP(B185,'X11'!$B:$AZ,8,FALSE)),IF($X$1=12,(VLOOKUP(B185,'X12'!$B:$AZ,8,FALSE)),IF($X$1=13,(VLOOKUP(B185,'X13'!$B:$AZ,8,FALSE)),"B"))))))))))))))=TRUE," ",(IF($X$1=1,(VLOOKUP(B185,'X1'!$B:$AZ,8,FALSE)),IF($X$1=2,(VLOOKUP(B185,'X2'!$B:$AZ,8,FALSE)),IF($X$1=3,(VLOOKUP(B185,'X3'!$B:$AZ,8,FALSE)),IF($X$1=4,(VLOOKUP(B185,'X4'!$B:$AZ,8,FALSE)),IF($X$1=5,(VLOOKUP(B185,'X5'!$B:$AZ,8,FALSE)),IF($X$1=6,(VLOOKUP(B185,'X6'!$B:$AZ,8,FALSE)),IF($X$1=7,(VLOOKUP(B185,'X7'!$B:$AZ,8,FALSE)),IF($X$1=8,(VLOOKUP(B185,'X8'!$B:$AZ,8,FALSE)),IF($X$1=9,(VLOOKUP(B185,'X9'!$B:$AZ,8,FALSE)),IF($X$1=10,(VLOOKUP(B185,'X10'!$B:$AZ,8,FALSE)),IF($X$1=11,(VLOOKUP(B185,'X11'!$B:$AZ,8,FALSE)),IF($X$1=12,(VLOOKUP(B185,'X12'!$B:$AZ,8,FALSE)),IF($X$1=13,(VLOOKUP(B185,'X13'!$B:$AZ,8,FALSE)),"B")))))))))))))))</f>
        <v xml:space="preserve"> </v>
      </c>
      <c r="I185" s="183" t="str">
        <f ca="1">IF(ISERROR(IF($X$1=1,(VLOOKUP(B185,'X1'!$B:$AZ,2,FALSE)),IF($X$1=2,(VLOOKUP(B185,'X2'!$B:$AZ,2,FALSE)),IF($X$1=3,(VLOOKUP(B185,'X3'!$B:$AZ,2,FALSE)),IF($X$1=4,(VLOOKUP(B185,'X4'!$B:$AZ,2,FALSE)),IF($X$1=5,(VLOOKUP(B185,'X5'!$B:$AZ,2,FALSE)),IF($X$1=6,(VLOOKUP(B185,'X6'!$B:$AZ,2,FALSE)),IF($X$1=7,(VLOOKUP(B185,'X7'!$B:$AZ,2,FALSE)),IF($X$1=8,(VLOOKUP(B185,'X8'!$B:$AZ,2,FALSE)),IF($X$1=9,(VLOOKUP(B185,'X9'!$B:$AZ,2,FALSE)),IF($X$1=10,(VLOOKUP(B185,'X10'!$B:$AZ,2,FALSE)),IF($X$1=11,(VLOOKUP(B185,'X11'!$B:$AZ,2,FALSE)),IF($X$1=12,(VLOOKUP(B185,'X12'!$B:$AZ,2,FALSE)),IF($X$1=13,(VLOOKUP(B185,'X13'!$B:$AZ,2,FALSE)),"B"))))))))))))))=TRUE," ",(IF($X$1=1,(VLOOKUP(B185,'X1'!$B:$AZ,2,FALSE)),IF($X$1=2,(VLOOKUP(B185,'X2'!$B:$AZ,2,FALSE)),IF($X$1=3,(VLOOKUP(B185,'X3'!$B:$AZ,2,FALSE)),IF($X$1=4,(VLOOKUP(B185,'X4'!$B:$AZ,2,FALSE)),IF($X$1=5,(VLOOKUP(B185,'X5'!$B:$AZ,2,FALSE)),IF($X$1=6,(VLOOKUP(B185,'X6'!$B:$AZ,2,FALSE)),IF($X$1=7,(VLOOKUP(B185,'X7'!$B:$AZ,2,FALSE)),IF($X$1=8,(VLOOKUP(B185,'X8'!$B:$AZ,2,FALSE)),IF($X$1=9,(VLOOKUP(B185,'X9'!$B:$AZ,2,FALSE)),IF($X$1=10,(VLOOKUP(B185,'X10'!$B:$AZ,2,FALSE)),IF($X$1=11,(VLOOKUP(B185,'X11'!$B:$AZ,2,FALSE)),IF($X$1=12,(VLOOKUP(B185,'X12'!$B:$AZ,2,FALSE)),IF($X$1=13,(VLOOKUP(B185,'X13'!$B:$AZ,2,FALSE)),"B")))))))))))))))</f>
        <v xml:space="preserve"> </v>
      </c>
      <c r="J185" s="183" t="str">
        <f ca="1">IF(ISERROR(IF($X$1=1,(VLOOKUP(B185,'X1'!$B:$AZ,3,FALSE)),IF($X$1=2,(VLOOKUP(B185,'X2'!$B:$AZ,3,FALSE)),IF($X$1=3,(VLOOKUP(B185,'X3'!$B:$AZ,3,FALSE)),IF($X$1=4,(VLOOKUP(B185,'X4'!$B:$AZ,3,FALSE)),IF($X$1=5,(VLOOKUP(B185,'X5'!$B:$AZ,3,FALSE)),IF($X$1=6,(VLOOKUP(B185,'X6'!$B:$AZ,3,FALSE)),IF($X$1=7,(VLOOKUP(B185,'X7'!$B:$AZ,3,FALSE)),IF($X$1=8,(VLOOKUP(B185,'X8'!$B:$AZ,3,FALSE)),IF($X$1=9,(VLOOKUP(B185,'X9'!$B:$AZ,3,FALSE)),IF($X$1=10,(VLOOKUP(B185,'X10'!$B:$AZ,3,FALSE)),IF($X$1=11,(VLOOKUP(B185,'X11'!$B:$AZ,3,FALSE)),IF($X$1=12,(VLOOKUP(B185,'X12'!$B:$AZ,3,FALSE)),IF($X$1=13,(VLOOKUP(B185,'X13'!$B:$AZ,3,FALSE)),"B"))))))))))))))=TRUE," ",(IF($X$1=1,(VLOOKUP(B185,'X1'!$B:$AZ,3,FALSE)),IF($X$1=2,(VLOOKUP(B185,'X2'!$B:$AZ,3,FALSE)),IF($X$1=3,(VLOOKUP(B185,'X3'!$B:$AZ,3,FALSE)),IF($X$1=4,(VLOOKUP(B185,'X4'!$B:$AZ,3,FALSE)),IF($X$1=5,(VLOOKUP(B185,'X5'!$B:$AZ,3,FALSE)),IF($X$1=6,(VLOOKUP(B185,'X6'!$B:$AZ,3,FALSE)),IF($X$1=7,(VLOOKUP(B185,'X7'!$B:$AZ,3,FALSE)),IF($X$1=8,(VLOOKUP(B185,'X8'!$B:$AZ,3,FALSE)),IF($X$1=9,(VLOOKUP(B185,'X9'!$B:$AZ,3,FALSE)),IF($X$1=10,(VLOOKUP(B185,'X10'!$B:$AZ,3,FALSE)),IF($X$1=11,(VLOOKUP(B185,'X11'!$B:$AZ,3,FALSE)),IF($X$1=12,(VLOOKUP(B185,'X12'!$B:$AZ,3,FALSE)),IF($X$1=13,(VLOOKUP(B185,'X13'!$B:$AZ,3,FALSE)),"B")))))))))))))))</f>
        <v xml:space="preserve"> </v>
      </c>
      <c r="K185" s="183" t="str">
        <f ca="1">IF(ISERROR(IF($X$1=1,(VLOOKUP(B185,'X1'!$B:$AZ,5,FALSE)),IF($X$1=2,(VLOOKUP(B185,'X2'!$B:$AZ,5,FALSE)),IF($X$1=3,(VLOOKUP(B185,'X3'!$B:$AZ,5,FALSE)),IF($X$1=4,(VLOOKUP(B185,'X4'!$B:$AZ,5,FALSE)),IF($X$1=5,(VLOOKUP(B185,'X5'!$B:$AZ,5,FALSE)),IF($X$1=6,(VLOOKUP(B185,'X6'!$B:$AZ,5,FALSE)),IF($X$1=7,(VLOOKUP(B185,'X7'!$B:$AZ,5,FALSE)),IF($X$1=8,(VLOOKUP(B185,'X8'!$B:$AZ,5,FALSE)),IF($X$1=9,(VLOOKUP(B185,'X9'!$B:$AZ,5,FALSE)),IF($X$1=10,(VLOOKUP(B185,'X10'!$B:$AZ,5,FALSE)),IF($X$1=11,(VLOOKUP(B185,'X11'!$B:$AZ,5,FALSE)),IF($X$1=12,(VLOOKUP(B185,'X12'!$B:$AZ,5,FALSE)),IF($X$1=13,(VLOOKUP(B185,'X13'!$B:$AZ,5,FALSE)),"B"))))))))))))))=TRUE," ",(IF($X$1=1,(VLOOKUP(B185,'X1'!$B:$AZ,5,FALSE)),IF($X$1=2,(VLOOKUP(B185,'X2'!$B:$AZ,5,FALSE)),IF($X$1=3,(VLOOKUP(B185,'X3'!$B:$AZ,5,FALSE)),IF($X$1=4,(VLOOKUP(B185,'X4'!$B:$AZ,5,FALSE)),IF($X$1=5,(VLOOKUP(B185,'X5'!$B:$AZ,5,FALSE)),IF($X$1=6,(VLOOKUP(B185,'X6'!$B:$AZ,5,FALSE)),IF($X$1=7,(VLOOKUP(B185,'X7'!$B:$AZ,5,FALSE)),IF($X$1=8,(VLOOKUP(B185,'X8'!$B:$AZ,5,FALSE)),IF($X$1=9,(VLOOKUP(B185,'X9'!$B:$AZ,5,FALSE)),IF($X$1=10,(VLOOKUP(B185,'X10'!$B:$AZ,5,FALSE)),IF($X$1=11,(VLOOKUP(B185,'X11'!$B:$AZ,5,FALSE)),IF($X$1=12,(VLOOKUP(B185,'X12'!$B:$AZ,5,FALSE)),IF($X$1=13,(VLOOKUP(B185,'X13'!$B:$AZ,5,FALSE)),"B")))))))))))))))</f>
        <v xml:space="preserve"> </v>
      </c>
      <c r="L185" s="184" t="str">
        <f ca="1">IF(ISERROR(IF($X$1=1,(VLOOKUP(B185,'X1'!$B:$AZ,9,FALSE)),IF($X$1=2,(VLOOKUP(B185,'X2'!$B:$AZ,9,FALSE)),IF($X$1=3,(VLOOKUP(B185,'X3'!$B:$AZ,9,FALSE)),IF($X$1=4,(VLOOKUP(B185,'X4'!$B:$AZ,9,FALSE)),IF($X$1=5,(VLOOKUP(B185,'X5'!$B:$AZ,9,FALSE)),IF($X$1=6,(VLOOKUP(B185,'X6'!$B:$AZ,9,FALSE)),IF($X$1=7,(VLOOKUP(B185,'X7'!$B:$AZ,9,FALSE)),IF($X$1=8,(VLOOKUP(B185,'X8'!$B:$AZ,9,FALSE)),IF($X$1=9,(VLOOKUP(B185,'X9'!$B:$AZ,9,FALSE)),IF($X$1=10,(VLOOKUP(B185,'X10'!$B:$AZ,9,FALSE)),IF($X$1=11,(VLOOKUP(B185,'X11'!$B:$AZ,9,FALSE)),IF($X$1=12,(VLOOKUP(B185,'X12'!$B:$AZ,9,FALSE)),IF($X$1=13,(VLOOKUP(B185,'X13'!$B:$AZ,9,FALSE)),"B"))))))))))))))=TRUE," ",(IF($X$1=1,(VLOOKUP(B185,'X1'!$B:$AZ,9,FALSE)),IF($X$1=2,(VLOOKUP(B185,'X2'!$B:$AZ,9,FALSE)),IF($X$1=3,(VLOOKUP(B185,'X3'!$B:$AZ,9,FALSE)),IF($X$1=4,(VLOOKUP(B185,'X4'!$B:$AZ,9,FALSE)),IF($X$1=5,(VLOOKUP(B185,'X5'!$B:$AZ,9,FALSE)),IF($X$1=6,(VLOOKUP(B185,'X6'!$B:$AZ,9,FALSE)),IF($X$1=7,(VLOOKUP(B185,'X7'!$B:$AZ,9,FALSE)),IF($X$1=8,(VLOOKUP(B185,'X8'!$B:$AZ,9,FALSE)),IF($X$1=9,(VLOOKUP(B185,'X9'!$B:$AZ,9,FALSE)),IF($X$1=10,(VLOOKUP(B185,'X10'!$B:$AZ,9,FALSE)),IF($X$1=11,(VLOOKUP(B185,'X11'!$B:$AZ,9,FALSE)),IF($X$1=12,(VLOOKUP(B185,'X12'!$B:$AZ,9,FALSE)),IF($X$1=13,(VLOOKUP(B185,'X13'!$B:$AZ,9,FALSE)),"B")))))))))))))))</f>
        <v xml:space="preserve"> </v>
      </c>
      <c r="M185" s="184" t="str">
        <f ca="1">IF(ISERROR(IF($X$1=1,(VLOOKUP(B185,'X1'!$B:$AZ,10,FALSE)),IF($X$1=2,(VLOOKUP(B185,'X2'!$B:$AZ,10,FALSE)),IF($X$1=3,(VLOOKUP(B185,'X3'!$B:$AZ,10,FALSE)),IF($X$1=4,(VLOOKUP(B185,'X4'!$B:$AZ,10,FALSE)),IF($X$1=5,(VLOOKUP(B185,'X5'!$B:$AZ,10,FALSE)),IF($X$1=6,(VLOOKUP(B185,'X6'!$B:$AZ,10,FALSE)),IF($X$1=7,(VLOOKUP(B185,'X7'!$B:$AZ,10,FALSE)),IF($X$1=8,(VLOOKUP(B185,'X8'!$B:$AZ,10,FALSE)),IF($X$1=9,(VLOOKUP(B185,'X9'!$B:$AZ,10,FALSE)),IF($X$1=10,(VLOOKUP(B185,'X10'!$B:$AZ,10,FALSE)),IF($X$1=11,(VLOOKUP(B185,'X11'!$B:$AZ,10,FALSE)),IF($X$1=12,(VLOOKUP(B185,'X12'!$B:$AZ,10,FALSE)),IF($X$1=13,(VLOOKUP(B185,'X13'!$B:$AZ,10,FALSE)),"B"))))))))))))))=TRUE," ",(IF($X$1=1,(VLOOKUP(B185,'X1'!$B:$AZ,10,FALSE)),IF($X$1=2,(VLOOKUP(B185,'X2'!$B:$AZ,10,FALSE)),IF($X$1=3,(VLOOKUP(B185,'X3'!$B:$AZ,10,FALSE)),IF($X$1=4,(VLOOKUP(B185,'X4'!$B:$AZ,10,FALSE)),IF($X$1=5,(VLOOKUP(B185,'X5'!$B:$AZ,10,FALSE)),IF($X$1=6,(VLOOKUP(B185,'X6'!$B:$AZ,10,FALSE)),IF($X$1=7,(VLOOKUP(B185,'X7'!$B:$AZ,10,FALSE)),IF($X$1=8,(VLOOKUP(B185,'X8'!$B:$AZ,10,FALSE)),IF($X$1=9,(VLOOKUP(B185,'X9'!$B:$AZ,10,FALSE)),IF($X$1=10,(VLOOKUP(B185,'X10'!$B:$AZ,10,FALSE)),IF($X$1=11,(VLOOKUP(B185,'X11'!$B:$AZ,10,FALSE)),IF($X$1=12,(VLOOKUP(B185,'X12'!$B:$AZ,10,FALSE)),IF($X$1=13,(VLOOKUP(B185,'X13'!$B:$AZ,10,FALSE)),"B")))))))))))))))</f>
        <v xml:space="preserve"> </v>
      </c>
      <c r="N185" s="185" t="str">
        <f ca="1">IF(ISERROR(IF($X$1=1,(VLOOKUP(B185,'X1'!$B:$AZ,45,FALSE)),IF($X$1=2,(VLOOKUP(B185,'X2'!$B:$AZ,45,FALSE)),IF($X$1=3,(VLOOKUP(B185,'X3'!$B:$AZ,45,FALSE)),IF($X$1=4,(VLOOKUP(B185,'X4'!$B:$AZ,45,FALSE)),IF($X$1=5,(VLOOKUP(B185,'X5'!$B:$AZ,45,FALSE)),IF($X$1=6,(VLOOKUP(B185,'X6'!$B:$AZ,45,FALSE)),IF($X$1=7,(VLOOKUP(B185,'X7'!$B:$AZ,45,FALSE)),IF($X$1=8,(VLOOKUP(B185,'X8'!$B:$AZ,45,FALSE)),IF($X$1=9,(VLOOKUP(B185,'X9'!$B:$AZ,45,FALSE)),IF($X$1=10,(VLOOKUP(B185,'X10'!$B:$AZ,45,FALSE)),IF($X$1=11,(VLOOKUP(B185,'X11'!$B:$AZ,45,FALSE)),IF($X$1=12,(VLOOKUP(B185,'X12'!$B:$AZ,45,FALSE)),IF($X$1=13,(VLOOKUP(B185,'X13'!$B:$AZ,45,FALSE)),"B"))))))))))))))=TRUE," ",(IF($X$1=1,(VLOOKUP(B185,'X1'!$B:$AZ,45,FALSE)),IF($X$1=2,(VLOOKUP(B185,'X2'!$B:$AZ,45,FALSE)),IF($X$1=3,(VLOOKUP(B185,'X3'!$B:$AZ,45,FALSE)),IF($X$1=4,(VLOOKUP(B185,'X4'!$B:$AZ,45,FALSE)),IF($X$1=5,(VLOOKUP(B185,'X5'!$B:$AZ,45,FALSE)),IF($X$1=6,(VLOOKUP(B185,'X6'!$B:$AZ,45,FALSE)),IF($X$1=7,(VLOOKUP(B185,'X7'!$B:$AZ,45,FALSE)),IF($X$1=8,(VLOOKUP(B185,'X8'!$B:$AZ,45,FALSE)),IF($X$1=9,(VLOOKUP(B185,'X9'!$B:$AZ,45,FALSE)),IF($X$1=10,(VLOOKUP(B185,'X10'!$B:$AZ,45,FALSE)),IF($X$1=11,(VLOOKUP(B185,'X11'!$B:$AZ,45,FALSE)),IF($X$1=12,(VLOOKUP(B185,'X12'!$B:$AZ,45,FALSE)),IF($X$1=13,(VLOOKUP(B185,'X13'!$B:$AZ,45,FALSE)),"B")))))))))))))))</f>
        <v xml:space="preserve"> </v>
      </c>
      <c r="O185" s="184" t="str">
        <f ca="1">IF(ISERROR(IF($X$1=1,(VLOOKUP(B185,'X1'!$B:$AZ,11,FALSE)),IF($X$1=2,(VLOOKUP(B185,'X2'!$B:$AZ,11,FALSE)),IF($X$1=3,(VLOOKUP(B185,'X3'!$B:$AZ,11,FALSE)),IF($X$1=4,(VLOOKUP(B185,'X4'!$B:$AZ,11,FALSE)),IF($X$1=5,(VLOOKUP(B185,'X5'!$B:$AZ,11,FALSE)),IF($X$1=6,(VLOOKUP(B185,'X6'!$B:$AZ,11,FALSE)),IF($X$1=7,(VLOOKUP(B185,'X7'!$B:$AZ,11,FALSE)),IF($X$1=8,(VLOOKUP(B185,'X8'!$B:$AZ,11,FALSE)),IF($X$1=9,(VLOOKUP(B185,'X9'!$B:$AZ,11,FALSE)),IF($X$1=10,(VLOOKUP(B185,'X10'!$B:$AZ,11,FALSE)),IF($X$1=11,(VLOOKUP(B185,'X11'!$B:$AZ,11,FALSE)),IF($X$1=12,(VLOOKUP(B185,'X12'!$B:$AZ,11,FALSE)),IF($X$1=13,(VLOOKUP(B185,'X13'!$B:$AZ,11,FALSE)),"B"))))))))))))))=TRUE," ",(IF($X$1=1,(VLOOKUP(B185,'X1'!$B:$AZ,11,FALSE)),IF($X$1=2,(VLOOKUP(B185,'X2'!$B:$AZ,11,FALSE)),IF($X$1=3,(VLOOKUP(B185,'X3'!$B:$AZ,11,FALSE)),IF($X$1=4,(VLOOKUP(B185,'X4'!$B:$AZ,11,FALSE)),IF($X$1=5,(VLOOKUP(B185,'X5'!$B:$AZ,11,FALSE)),IF($X$1=6,(VLOOKUP(B185,'X6'!$B:$AZ,11,FALSE)),IF($X$1=7,(VLOOKUP(B185,'X7'!$B:$AZ,11,FALSE)),IF($X$1=8,(VLOOKUP(B185,'X8'!$B:$AZ,11,FALSE)),IF($X$1=9,(VLOOKUP(B185,'X9'!$B:$AZ,11,FALSE)),IF($X$1=10,(VLOOKUP(B185,'X10'!$B:$AZ,11,FALSE)),IF($X$1=11,(VLOOKUP(B185,'X11'!$B:$AZ,11,FALSE)),IF($X$1=12,(VLOOKUP(B185,'X12'!$B:$AZ,11,FALSE)),IF($X$1=13,(VLOOKUP(B185,'X13'!$B:$AZ,11,FALSE)),"B")))))))))))))))</f>
        <v xml:space="preserve"> </v>
      </c>
      <c r="P185" s="184" t="str">
        <f ca="1">IF(ISERROR(IF($X$1=1,(VLOOKUP(B185,'X1'!$B:$AZ,12,FALSE)),IF($X$1=2,(VLOOKUP(B185,'X2'!$B:$AZ,12,FALSE)),IF($X$1=3,(VLOOKUP(B185,'X3'!$B:$AZ,12,FALSE)),IF($X$1=4,(VLOOKUP(B185,'X4'!$B:$AZ,12,FALSE)),IF($X$1=5,(VLOOKUP(B185,'X5'!$B:$AZ,12,FALSE)),IF($X$1=6,(VLOOKUP(B185,'X6'!$B:$AZ,12,FALSE)),IF($X$1=7,(VLOOKUP(B185,'X7'!$B:$AZ,12,FALSE)),IF($X$1=8,(VLOOKUP(B185,'X8'!$B:$AZ,12,FALSE)),IF($X$1=9,(VLOOKUP(B185,'X9'!$B:$AZ,12,FALSE)),IF($X$1=10,(VLOOKUP(B185,'X10'!$B:$AZ,12,FALSE)),IF($X$1=11,(VLOOKUP(B185,'X11'!$B:$AZ,12,FALSE)),IF($X$1=12,(VLOOKUP(B185,'X12'!$B:$AZ,12,FALSE)),IF($X$1=13,(VLOOKUP(B185,'X13'!$B:$AZ,12,FALSE)),"B"))))))))))))))=TRUE," ",(IF($X$1=1,(VLOOKUP(B185,'X1'!$B:$AZ,12,FALSE)),IF($X$1=2,(VLOOKUP(B185,'X2'!$B:$AZ,12,FALSE)),IF($X$1=3,(VLOOKUP(B185,'X3'!$B:$AZ,12,FALSE)),IF($X$1=4,(VLOOKUP(B185,'X4'!$B:$AZ,12,FALSE)),IF($X$1=5,(VLOOKUP(B185,'X5'!$B:$AZ,12,FALSE)),IF($X$1=6,(VLOOKUP(B185,'X6'!$B:$AZ,12,FALSE)),IF($X$1=7,(VLOOKUP(B185,'X7'!$B:$AZ,12,FALSE)),IF($X$1=8,(VLOOKUP(B185,'X8'!$B:$AZ,12,FALSE)),IF($X$1=9,(VLOOKUP(B185,'X9'!$B:$AZ,12,FALSE)),IF($X$1=10,(VLOOKUP(B185,'X10'!$B:$AZ,12,FALSE)),IF($X$1=11,(VLOOKUP(B185,'X11'!$B:$AZ,12,FALSE)),IF($X$1=12,(VLOOKUP(B185,'X12'!$B:$AZ,12,FALSE)),IF($X$1=13,(VLOOKUP(B185,'X13'!$B:$AZ,12,FALSE)),"B")))))))))))))))</f>
        <v xml:space="preserve"> </v>
      </c>
      <c r="Q185" s="185" t="str">
        <f ca="1">IF(ISERROR(IF($X$1=1,(VLOOKUP(B185,'X1'!$B:$AZ,46,FALSE)),IF($X$1=2,(VLOOKUP(B185,'X2'!$B:$AZ,46,FALSE)),IF($X$1=3,(VLOOKUP(B185,'X3'!$B:$AZ,46,FALSE)),IF($X$1=4,(VLOOKUP(B185,'X4'!$B:$AZ,46,FALSE)),IF($X$1=5,(VLOOKUP(B185,'X5'!$B:$AZ,46,FALSE)),IF($X$1=6,(VLOOKUP(B185,'X6'!$B:$AZ,46,FALSE)),IF($X$1=7,(VLOOKUP(B185,'X7'!$B:$AZ,46,FALSE)),IF($X$1=8,(VLOOKUP(B185,'X8'!$B:$AZ,46,FALSE)),IF($X$1=9,(VLOOKUP(B185,'X9'!$B:$AZ,46,FALSE)),IF($X$1=10,(VLOOKUP(B185,'X10'!$B:$AZ,46,FALSE)),IF($X$1=11,(VLOOKUP(B185,'X11'!$B:$AZ,46,FALSE)),IF($X$1=12,(VLOOKUP(B185,'X12'!$B:$AZ,46,FALSE)),IF($X$1=13,(VLOOKUP(B185,'X13'!$B:$AZ,46,FALSE)),"B"))))))))))))))=TRUE," ",(IF($X$1=1,(VLOOKUP(B185,'X1'!$B:$AZ,46,FALSE)),IF($X$1=2,(VLOOKUP(B185,'X2'!$B:$AZ,46,FALSE)),IF($X$1=3,(VLOOKUP(B185,'X3'!$B:$AZ,46,FALSE)),IF($X$1=4,(VLOOKUP(B185,'X4'!$B:$AZ,46,FALSE)),IF($X$1=5,(VLOOKUP(B185,'X5'!$B:$AZ,46,FALSE)),IF($X$1=6,(VLOOKUP(B185,'X6'!$B:$AZ,46,FALSE)),IF($X$1=7,(VLOOKUP(B185,'X7'!$B:$AZ,46,FALSE)),IF($X$1=8,(VLOOKUP(B185,'X8'!$B:$AZ,46,FALSE)),IF($X$1=9,(VLOOKUP(B185,'X9'!$B:$AZ,46,FALSE)),IF($X$1=10,(VLOOKUP(B185,'X10'!$B:$AZ,46,FALSE)),IF($X$1=11,(VLOOKUP(B185,'X11'!$B:$AZ,46,FALSE)),IF($X$1=12,(VLOOKUP(B185,'X12'!$B:$AZ,46,FALSE)),IF($X$1=13,(VLOOKUP(B185,'X13'!$B:$AZ,46,FALSE)),"B")))))))))))))))</f>
        <v xml:space="preserve"> </v>
      </c>
      <c r="R185" s="185" t="str">
        <f ca="1">IF(ISERROR(IF($X$1=1,(VLOOKUP(B185,'X1'!$B:$AZ,15,FALSE)),IF($X$1=2,(VLOOKUP(B185,'X2'!$B:$AZ,15,FALSE)),IF($X$1=3,(VLOOKUP(B185,'X3'!$B:$AZ,15,FALSE)),IF($X$1=4,(VLOOKUP(B185,'X4'!$B:$AZ,15,FALSE)),IF($X$1=5,(VLOOKUP(B185,'X5'!$B:$AZ,15,FALSE)),IF($X$1=6,(VLOOKUP(B185,'X6'!$B:$AZ,15,FALSE)),IF($X$1=7,(VLOOKUP(B185,'X7'!$B:$AZ,15,FALSE)),IF($X$1=8,(VLOOKUP(B185,'X8'!$B:$AZ,15,FALSE)),IF($X$1=9,(VLOOKUP(B185,'X9'!$B:$AZ,15,FALSE)),IF($X$1=10,(VLOOKUP(B185,'X10'!$B:$AZ,15,FALSE)),IF($X$1=11,(VLOOKUP(B185,'X11'!$B:$AZ,15,FALSE)),IF($X$1=12,(VLOOKUP(B185,'X12'!$B:$AZ,15,FALSE)),IF($X$1=13,(VLOOKUP(B185,'X13'!$B:$AZ,15,FALSE)),"B"))))))))))))))=TRUE," ",(IF($X$1=1,(VLOOKUP(B185,'X1'!$B:$AZ,15,FALSE)),IF($X$1=2,(VLOOKUP(B185,'X2'!$B:$AZ,15,FALSE)),IF($X$1=3,(VLOOKUP(B185,'X3'!$B:$AZ,15,FALSE)),IF($X$1=4,(VLOOKUP(B185,'X4'!$B:$AZ,15,FALSE)),IF($X$1=5,(VLOOKUP(B185,'X5'!$B:$AZ,15,FALSE)),IF($X$1=6,(VLOOKUP(B185,'X6'!$B:$AZ,15,FALSE)),IF($X$1=7,(VLOOKUP(B185,'X7'!$B:$AZ,15,FALSE)),IF($X$1=8,(VLOOKUP(B185,'X8'!$B:$AZ,15,FALSE)),IF($X$1=9,(VLOOKUP(B185,'X9'!$B:$AZ,15,FALSE)),IF($X$1=10,(VLOOKUP(B185,'X10'!$B:$AZ,15,FALSE)),IF($X$1=11,(VLOOKUP(B185,'X11'!$B:$AZ,15,FALSE)),IF($X$1=12,(VLOOKUP(B185,'X12'!$B:$AZ,15,FALSE)),IF($X$1=13,(VLOOKUP(B185,'X13'!$B:$AZ,15,FALSE)),"B")))))))))))))))</f>
        <v xml:space="preserve"> </v>
      </c>
      <c r="S185" s="185" t="str">
        <f ca="1">IF(ISERROR(IF((IF($X$1=1,(VLOOKUP(B185,'X1'!$B:$AZ,14,FALSE)),(IF($X$1=2,(VLOOKUP(B185,'X2'!$B:$AZ,14,FALSE)),(IF($X$1=3,(VLOOKUP(B185,'X3'!$B:$AZ,14,FALSE)),(IF($X$1=4,(VLOOKUP(B185,'X4'!$B:$AZ,14,FALSE)),(IF($X$1=5,(VLOOKUP(B185,'X5'!$B:$AZ,14,FALSE)),(IF($X$1=6,(VLOOKUP(B185,'X6'!$B:$AZ,14,FALSE)),(IF($X$1=7,(VLOOKUP(B185,'X7'!$B:$AZ,14,FALSE)),(IF($X$1=8,(VLOOKUP(B185,'X8'!$B:$AZ,14,FALSE)),(IF($X$1=9,(VLOOKUP(B185,'X9'!$B:$AZ,14,FALSE)),(IF($X$1=10,(VLOOKUP(B185,'X10'!$B:$AZ,14,FALSE)),(IF($X$1=11,(VLOOKUP(B185,'X11'!$B:$AZ,14,FALSE)),(IF($X$1=12,(VLOOKUP(B185,'X12'!$B:$AZ,14,FALSE)),(VLOOKUP(B185,'X13'!$B:$AZ,14,FALSE))))))))))))))))))))))))))=$V$1," ",(IF($X$1=1,(VLOOKUP(B185,'X1'!$B:$AZ,14,FALSE)),(IF($X$1=2,(VLOOKUP(B185,'X2'!$B:$AZ,14,FALSE)),(IF($X$1=3,(VLOOKUP(B185,'X3'!$B:$AZ,14,FALSE)),(IF($X$1=4,(VLOOKUP(B185,'X4'!$B:$AZ,14,FALSE)),(IF($X$1=5,(VLOOKUP(B185,'X5'!$B:$AZ,14,FALSE)),(IF($X$1=6,(VLOOKUP(B185,'X6'!$B:$AZ,14,FALSE)),(IF($X$1=7,(VLOOKUP(B185,'X7'!$B:$AZ,14,FALSE)),(IF($X$1=8,(VLOOKUP(B185,'X8'!$B:$AZ,14,FALSE)),(IF($X$1=9,(VLOOKUP(B185,'X9'!$B:$AZ,14,FALSE)),(IF($X$1=10,(VLOOKUP(B185,'X10'!$B:$AZ,14,FALSE)),(IF($X$1=11,(VLOOKUP(B185,'X11'!$B:$AZ,14,FALSE)),(IF($X$1=12,(VLOOKUP(B185,'X12'!$B:$AZ,14,FALSE)),(VLOOKUP(B185,'X13'!$B:$AZ,14,FALSE))))))))))))))))))))))))))))=TRUE," ",(IF((IF($X$1=1,(VLOOKUP(B185,'X1'!$B:$AZ,14,FALSE)),(IF($X$1=2,(VLOOKUP(B185,'X2'!$B:$AZ,14,FALSE)),(IF($X$1=3,(VLOOKUP(B185,'X3'!$B:$AZ,14,FALSE)),(IF($X$1=4,(VLOOKUP(B185,'X4'!$B:$AZ,14,FALSE)),(IF($X$1=5,(VLOOKUP(B185,'X5'!$B:$AZ,14,FALSE)),(IF($X$1=6,(VLOOKUP(B185,'X6'!$B:$AZ,14,FALSE)),(IF($X$1=7,(VLOOKUP(B185,'X7'!$B:$AZ,14,FALSE)),(IF($X$1=8,(VLOOKUP(B185,'X8'!$B:$AZ,14,FALSE)),(IF($X$1=9,(VLOOKUP(B185,'X9'!$B:$AZ,14,FALSE)),(IF($X$1=10,(VLOOKUP(B185,'X10'!$B:$AZ,14,FALSE)),(IF($X$1=11,(VLOOKUP(B185,'X11'!$B:$AZ,14,FALSE)),(IF($X$1=12,(VLOOKUP(B185,'X12'!$B:$AZ,14,FALSE)),(VLOOKUP(B185,'X13'!$B:$AZ,14,FALSE))))))))))))))))))))))))))=$V$1," ",(IF($X$1=1,(VLOOKUP(B185,'X1'!$B:$AZ,14,FALSE)),(IF($X$1=2,(VLOOKUP(B185,'X2'!$B:$AZ,14,FALSE)),(IF($X$1=3,(VLOOKUP(B185,'X3'!$B:$AZ,14,FALSE)),(IF($X$1=4,(VLOOKUP(B185,'X4'!$B:$AZ,14,FALSE)),(IF($X$1=5,(VLOOKUP(B185,'X5'!$B:$AZ,14,FALSE)),(IF($X$1=6,(VLOOKUP(B185,'X6'!$B:$AZ,14,FALSE)),(IF($X$1=7,(VLOOKUP(B185,'X7'!$B:$AZ,14,FALSE)),(IF($X$1=8,(VLOOKUP(B185,'X8'!$B:$AZ,14,FALSE)),(IF($X$1=9,(VLOOKUP(B185,'X9'!$B:$AZ,14,FALSE)),(IF($X$1=10,(VLOOKUP(B185,'X10'!$B:$AZ,14,FALSE)),(IF($X$1=11,(VLOOKUP(B185,'X11'!$B:$AZ,14,FALSE)),(IF($X$1=12,(VLOOKUP(B185,'X12'!$B:$AZ,14,FALSE)),(VLOOKUP(B185,'X13'!$B:$AZ,14,FALSE)))))))))))))))))))))))))))))</f>
        <v xml:space="preserve"> </v>
      </c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</row>
    <row r="186" spans="1:67" ht="14.1" customHeight="1" x14ac:dyDescent="0.2">
      <c r="A186" s="156" t="s">
        <v>1058</v>
      </c>
      <c r="B186" s="122" t="str">
        <f>IF(ISERROR(IF($U$16=1,(VLOOKUP(A186,$AC$89:$AH$125,2,FALSE)),IF((IF($X$1=1,'X1'!B145,(IF($X$1=2,'X2'!B145,(IF($X$1=3,'X3'!B145,(IF($X$1=4,'X4'!B145,(IF($X$1=5,'X5'!B145,(IF($X$1=6,'X6'!B145,(IF($X$1=7,'X7'!B145,(IF($X$1=8,'X8'!B145,(IF($X$1=9,'X9'!B145,(IF($X$1=10,'X10'!B145,(IF($X$1=11,'X11'!B145,(IF($X$1=12,'X12'!B145,'X13'!B145))))))))))))))))))))))))="","",(IF($X$1=1,'X1'!B145,(IF($X$1=2,'X2'!B145,(IF($X$1=3,'X3'!B145,(IF($X$1=4,'X4'!B145,(IF($X$1=5,'X5'!B145,(IF($X$1=6,'X6'!B145,(IF($X$1=7,'X7'!B145,(IF($X$1=8,'X8'!B145,(IF($X$1=9,'X9'!B145,(IF($X$1=10,'X10'!B145,(IF($X$1=11,'X11'!B145,(IF($X$1=12,'X12'!B145,'X13'!B145)))))))))))))))))))))))))))=TRUE," ",(IF($U$16=1,(VLOOKUP(A186,$AC$89:$AH$125,2,FALSE)),IF((IF($X$1=1,'X1'!B145,(IF($X$1=2,'X2'!B145,(IF($X$1=3,'X3'!B145,(IF($X$1=4,'X4'!B145,(IF($X$1=5,'X5'!B145,(IF($X$1=6,'X6'!B145,(IF($X$1=7,'X7'!B145,(IF($X$1=8,'X8'!B145,(IF($X$1=9,'X9'!B145,(IF($X$1=10,'X10'!B145,(IF($X$1=11,'X11'!B145,(IF($X$1=12,'X12'!B145,'X13'!B145))))))))))))))))))))))))="","",(IF($X$1=1,'X1'!B145,(IF($X$1=2,'X2'!B145,(IF($X$1=3,'X3'!B145,(IF($X$1=4,'X4'!B145,(IF($X$1=5,'X5'!B145,(IF($X$1=6,'X6'!B145,(IF($X$1=7,'X7'!B145,(IF($X$1=8,'X8'!B145,(IF($X$1=9,'X9'!B145,(IF($X$1=10,'X10'!B145,(IF($X$1=11,'X11'!B145,(IF($X$1=12,'X12'!B145,'X13'!B145))))))))))))))))))))))))))))</f>
        <v/>
      </c>
      <c r="C186" s="181" t="str">
        <f ca="1">IF(ISERROR(IF($X$1=1,(VLOOKUP(B186,'X1'!$B:$AZ,47,FALSE)),IF($X$1=2,(VLOOKUP(B186,'X2'!$B:$AZ,47,FALSE)),IF($X$1=3,(VLOOKUP(B186,'X3'!$B:$AZ,47,FALSE)),IF($X$1=4,(VLOOKUP(B186,'X4'!$B:$AZ,47,FALSE)),IF($X$1=5,(VLOOKUP(B186,'X5'!$B:$AZ,47,FALSE)),IF($X$1=6,(VLOOKUP(B186,'X6'!$B:$AZ,47,FALSE)),IF($X$1=7,(VLOOKUP(B186,'X7'!$B:$AZ,47,FALSE)),IF($X$1=8,(VLOOKUP(B186,'X8'!$B:$AZ,47,FALSE)),IF($X$1=9,(VLOOKUP(B186,'X9'!$B:$AZ,47,FALSE)),IF($X$1=10,(VLOOKUP(B186,'X10'!$B:$AZ,47,FALSE)),IF($X$1=11,(VLOOKUP(B186,'X11'!$B:$AZ,47,FALSE)),IF($X$1=12,(VLOOKUP(B186,'X12'!$B:$AZ,47,FALSE)),IF($X$1=13,(VLOOKUP(B186,'X13'!$B:$AZ,47,FALSE)),"B"))))))))))))))=TRUE," ",(IF($X$1=1,(VLOOKUP(B186,'X1'!$B:$AZ,47,FALSE)),IF($X$1=2,(VLOOKUP(B186,'X2'!$B:$AZ,47,FALSE)),IF($X$1=3,(VLOOKUP(B186,'X3'!$B:$AZ,47,FALSE)),IF($X$1=4,(VLOOKUP(B186,'X4'!$B:$AZ,47,FALSE)),IF($X$1=5,(VLOOKUP(B186,'X5'!$B:$AZ,47,FALSE)),IF($X$1=6,(VLOOKUP(B186,'X6'!$B:$AZ,47,FALSE)),IF($X$1=7,(VLOOKUP(B186,'X7'!$B:$AZ,47,FALSE)),IF($X$1=8,(VLOOKUP(B186,'X8'!$B:$AZ,47,FALSE)),IF($X$1=9,(VLOOKUP(B186,'X9'!$B:$AZ,47,FALSE)),IF($X$1=10,(VLOOKUP(B186,'X10'!$B:$AZ,47,FALSE)),IF($X$1=11,(VLOOKUP(B186,'X11'!$B:$AZ,47,FALSE)),IF($X$1=12,(VLOOKUP(B186,'X12'!$B:$AZ,47,FALSE)),IF($X$1=13,(VLOOKUP(B186,'X13'!$B:$AZ,47,FALSE)),"B")))))))))))))))</f>
        <v xml:space="preserve"> </v>
      </c>
      <c r="D186" s="181" t="str">
        <f ca="1">IF(ISERROR(IF($X$1=1,(VLOOKUP(B186,'X1'!$B:$AP,41,FALSE)),IF($X$1=2,(VLOOKUP(B186,'X2'!$B:$AP,41,FALSE)),IF($X$1=3,(VLOOKUP(B186,'X3'!$B:$AP,41,FALSE)),IF($X$1=4,(VLOOKUP(B186,'X4'!$B:$AP,41,FALSE)),IF($X$1=5,(VLOOKUP(B186,'X5'!$B:$AP,41,FALSE)),IF($X$1=6,(VLOOKUP(B186,'X6'!$B:$AP,41,FALSE)),IF($X$1=7,(VLOOKUP(B186,'X7'!$B:$AP,41,FALSE)),IF($X$1=8,(VLOOKUP(B186,'X8'!$B:$AP,41,FALSE)),IF($X$1=9,(VLOOKUP(B186,'X9'!$B:$AP,41,FALSE)),IF($X$1=10,(VLOOKUP(B186,'X10'!$B:$AP,41,FALSE)),IF($X$1=11,(VLOOKUP(B186,'X11'!$B:$AP,41,FALSE)),IF($X$1=12,(VLOOKUP(B186,'X12'!$B:$AP,41,FALSE)),IF($X$1=13,(VLOOKUP(B186,'X13'!$B:$AP,41,FALSE)),"B"))))))))))))))=TRUE," ",(IF($X$1=1,(VLOOKUP(B186,'X1'!$B:$AP,41,FALSE)),IF($X$1=2,(VLOOKUP(B186,'X2'!$B:$AP,41,FALSE)),IF($X$1=3,(VLOOKUP(B186,'X3'!$B:$AP,41,FALSE)),IF($X$1=4,(VLOOKUP(B186,'X4'!$B:$AP,41,FALSE)),IF($X$1=5,(VLOOKUP(B186,'X5'!$B:$AP,41,FALSE)),IF($X$1=6,(VLOOKUP(B186,'X6'!$B:$AP,41,FALSE)),IF($X$1=7,(VLOOKUP(B186,'X7'!$B:$AP,41,FALSE)),IF($X$1=8,(VLOOKUP(B186,'X8'!$B:$AP,41,FALSE)),IF($X$1=9,(VLOOKUP(B186,'X9'!$B:$AP,41,FALSE)),IF($X$1=10,(VLOOKUP(B186,'X10'!$B:$AP,41,FALSE)),IF($X$1=11,(VLOOKUP(B186,'X11'!$B:$AP,41,FALSE)),IF($X$1=12,(VLOOKUP(B186,'X12'!$B:$AP,41,FALSE)),IF($X$1=13,(VLOOKUP(B186,'X13'!$B:$AP,41,FALSE)),"B")))))))))))))))</f>
        <v xml:space="preserve"> </v>
      </c>
      <c r="E186" s="182" t="str">
        <f ca="1">IF(ISERROR(IF($X$1=1,(VLOOKUP(B186,'X1'!$B:$AP,7,FALSE)),IF($X$1=2,(VLOOKUP(B186,'X2'!$B:$AP,7,FALSE)),IF($X$1=3,(VLOOKUP(B186,'X3'!$B:$AP,7,FALSE)),IF($X$1=4,(VLOOKUP(B186,'X4'!$B:$AP,7,FALSE)),IF($X$1=5,(VLOOKUP(B186,'X5'!$B:$AP,7,FALSE)),IF($X$1=6,(VLOOKUP(B186,'X6'!$B:$AP,7,FALSE)),IF($X$1=7,(VLOOKUP(B186,'X7'!$B:$AP,7,FALSE)),IF($X$1=8,(VLOOKUP(B186,'X8'!$B:$AP,7,FALSE)),IF($X$1=9,(VLOOKUP(B186,'X9'!$B:$AP,7,FALSE)),IF($X$1=10,(VLOOKUP(B186,'X10'!$B:$AP,7,FALSE)),IF($X$1=11,(VLOOKUP(B186,'X11'!$B:$AP,7,FALSE)),IF($X$1=12,(VLOOKUP(B186,'X12'!$B:$AP,7,FALSE)),IF($X$1=13,(VLOOKUP(B186,'X13'!$B:$AP,7,FALSE)),"B"))))))))))))))=TRUE," ",(IF($X$1=1,(VLOOKUP(B186,'X1'!$B:$AP,7,FALSE)),IF($X$1=2,(VLOOKUP(B186,'X2'!$B:$AP,7,FALSE)),IF($X$1=3,(VLOOKUP(B186,'X3'!$B:$AP,7,FALSE)),IF($X$1=4,(VLOOKUP(B186,'X4'!$B:$AP,7,FALSE)),IF($X$1=5,(VLOOKUP(B186,'X5'!$B:$AP,7,FALSE)),IF($X$1=6,(VLOOKUP(B186,'X6'!$B:$AP,7,FALSE)),IF($X$1=7,(VLOOKUP(B186,'X7'!$B:$AP,7,FALSE)),IF($X$1=8,(VLOOKUP(B186,'X8'!$B:$AP,7,FALSE)),IF($X$1=9,(VLOOKUP(B186,'X9'!$B:$AP,7,FALSE)),IF($X$1=10,(VLOOKUP(B186,'X10'!$B:$AP,7,FALSE)),IF($X$1=11,(VLOOKUP(B186,'X11'!$B:$AP,7,FALSE)),IF($X$1=12,(VLOOKUP(B186,'X12'!$B:$AP,7,FALSE)),IF($X$1=13,(VLOOKUP(B186,'X13'!$B:$AP,7,FALSE)),"B")))))))))))))))</f>
        <v xml:space="preserve"> </v>
      </c>
      <c r="F186" s="182" t="str">
        <f ca="1">IF(ISERROR(IF((IF($X$1=1,(VLOOKUP(B186,'X1'!$B:$AO,6,FALSE)),(IF($X$1=2,(VLOOKUP(B186,'X2'!$B:$AO,6,FALSE)),(IF($X$1=3,(VLOOKUP(B186,'X3'!$B:$AO,6,FALSE)),(IF($X$1=4,(VLOOKUP(B186,'X4'!$B:$AO,6,FALSE)),(IF($X$1=5,(VLOOKUP(B186,'X5'!$B:$AO,6,FALSE)),(IF($X$1=6,(VLOOKUP(B186,'X6'!$B:$AO,6,FALSE)),(IF($X$1=7,(VLOOKUP(B186,'X7'!$B:$AO,6,FALSE)),(IF($X$1=8,(VLOOKUP(B186,'X8'!$B:$AO,6,FALSE)),(IF($X$1=9,(VLOOKUP(B186,'X9'!$B:$AO,6,FALSE)),(IF($X$1=10,(VLOOKUP(B186,'X10'!$B:$AO,6,FALSE)),(IF($X$1=11,(VLOOKUP(B186,'X11'!$B:$AO,6,FALSE)),(IF($X$1=12,(VLOOKUP(B186,'X12'!$B:$AO,6,FALSE)),(VLOOKUP(B186,'X13'!$B:$AO,6,FALSE))))))))))))))))))))))))))=$V$1," ",(IF($X$1=1,(VLOOKUP(B186,'X1'!$B:$AO,6,FALSE)),(IF($X$1=2,(VLOOKUP(B186,'X2'!$B:$AO,6,FALSE)),(IF($X$1=3,(VLOOKUP(B186,'X3'!$B:$AO,6,FALSE)),(IF($X$1=4,(VLOOKUP(B186,'X4'!$B:$AO,6,FALSE)),(IF($X$1=5,(VLOOKUP(B186,'X5'!$B:$AO,6,FALSE)),(IF($X$1=6,(VLOOKUP(B186,'X6'!$B:$AO,6,FALSE)),(IF($X$1=7,(VLOOKUP(B186,'X7'!$B:$AO,6,FALSE)),(IF($X$1=8,(VLOOKUP(B186,'X8'!$B:$AO,6,FALSE)),(IF($X$1=9,(VLOOKUP(B186,'X9'!$B:$AO,6,FALSE)),(IF($X$1=10,(VLOOKUP(B186,'X10'!$B:$AO,6,FALSE)),(IF($X$1=11,(VLOOKUP(B186,'X11'!$B:$AO,6,FALSE)),(IF($X$1=12,(VLOOKUP(B186,'X12'!$B:$AO,6,FALSE)),(VLOOKUP(B186,'X13'!$B:$AO,6,FALSE))))))))))))))))))))))))))))=TRUE," ",(IF((IF($X$1=1,(VLOOKUP(B186,'X1'!$B:$AO,6,FALSE)),(IF($X$1=2,(VLOOKUP(B186,'X2'!$B:$AO,6,FALSE)),(IF($X$1=3,(VLOOKUP(B186,'X3'!$B:$AO,6,FALSE)),(IF($X$1=4,(VLOOKUP(B186,'X4'!$B:$AO,6,FALSE)),(IF($X$1=5,(VLOOKUP(B186,'X5'!$B:$AO,6,FALSE)),(IF($X$1=6,(VLOOKUP(B186,'X6'!$B:$AO,6,FALSE)),(IF($X$1=7,(VLOOKUP(B186,'X7'!$B:$AO,6,FALSE)),(IF($X$1=8,(VLOOKUP(B186,'X8'!$B:$AO,6,FALSE)),(IF($X$1=9,(VLOOKUP(B186,'X9'!$B:$AO,6,FALSE)),(IF($X$1=10,(VLOOKUP(B186,'X10'!$B:$AO,6,FALSE)),(IF($X$1=11,(VLOOKUP(B186,'X11'!$B:$AO,6,FALSE)),(IF($X$1=12,(VLOOKUP(B186,'X12'!$B:$AO,6,FALSE)),(VLOOKUP(B186,'X13'!$B:$AO,6,FALSE))))))))))))))))))))))))))=$V$1," ",(IF($X$1=1,(VLOOKUP(B186,'X1'!$B:$AO,6,FALSE)),(IF($X$1=2,(VLOOKUP(B186,'X2'!$B:$AO,6,FALSE)),(IF($X$1=3,(VLOOKUP(B186,'X3'!$B:$AO,6,FALSE)),(IF($X$1=4,(VLOOKUP(B186,'X4'!$B:$AO,6,FALSE)),(IF($X$1=5,(VLOOKUP(B186,'X5'!$B:$AO,6,FALSE)),(IF($X$1=6,(VLOOKUP(B186,'X6'!$B:$AO,6,FALSE)),(IF($X$1=7,(VLOOKUP(B186,'X7'!$B:$AO,6,FALSE)),(IF($X$1=8,(VLOOKUP(B186,'X8'!$B:$AO,6,FALSE)),(IF($X$1=9,(VLOOKUP(B186,'X9'!$B:$AO,6,FALSE)),(IF($X$1=10,(VLOOKUP(B186,'X10'!$B:$AO,6,FALSE)),(IF($X$1=11,(VLOOKUP(B186,'X11'!$B:$AO,6,FALSE)),(IF($X$1=12,(VLOOKUP(B186,'X12'!$B:$AO,6,FALSE)),(VLOOKUP(B186,'X13'!$B:$AO,6,FALSE)))))))))))))))))))))))))))))</f>
        <v xml:space="preserve"> </v>
      </c>
      <c r="G186" s="182" t="str">
        <f ca="1">IF(ISERROR(IF($X$1=1,(VLOOKUP(B186,'X1'!$B:$AZ,44,FALSE)),IF($X$1=2,(VLOOKUP(B186,'X2'!$B:$AZ,44,FALSE)),IF($X$1=3,(VLOOKUP(B186,'X3'!$B:$AZ,44,FALSE)),IF($X$1=4,(VLOOKUP(B186,'X4'!$B:$AZ,44,FALSE)),IF($X$1=5,(VLOOKUP(B186,'X5'!$B:$AZ,44,FALSE)),IF($X$1=6,(VLOOKUP(B186,'X6'!$B:$AZ,44,FALSE)),IF($X$1=7,(VLOOKUP(B186,'X7'!$B:$AZ,44,FALSE)),IF($X$1=8,(VLOOKUP(B186,'X8'!$B:$AZ,44,FALSE)),IF($X$1=9,(VLOOKUP(B186,'X9'!$B:$AZ,44,FALSE)),IF($X$1=10,(VLOOKUP(B186,'X10'!$B:$AZ,44,FALSE)),IF($X$1=11,(VLOOKUP(B186,'X11'!$B:$AZ,44,FALSE)),IF($X$1=12,(VLOOKUP(B186,'X12'!$B:$AZ,44,FALSE)),IF($X$1=13,(VLOOKUP(B186,'X13'!$B:$AZ,44,FALSE)),"B"))))))))))))))=TRUE," ",(IF($X$1=1,(VLOOKUP(B186,'X1'!$B:$AZ,44,FALSE)),IF($X$1=2,(VLOOKUP(B186,'X2'!$B:$AZ,44,FALSE)),IF($X$1=3,(VLOOKUP(B186,'X3'!$B:$AZ,44,FALSE)),IF($X$1=4,(VLOOKUP(B186,'X4'!$B:$AZ,44,FALSE)),IF($X$1=5,(VLOOKUP(B186,'X5'!$B:$AZ,44,FALSE)),IF($X$1=6,(VLOOKUP(B186,'X6'!$B:$AZ,44,FALSE)),IF($X$1=7,(VLOOKUP(B186,'X7'!$B:$AZ,44,FALSE)),IF($X$1=8,(VLOOKUP(B186,'X8'!$B:$AZ,44,FALSE)),IF($X$1=9,(VLOOKUP(B186,'X9'!$B:$AZ,44,FALSE)),IF($X$1=10,(VLOOKUP(B186,'X10'!$B:$AZ,44,FALSE)),IF($X$1=11,(VLOOKUP(B186,'X11'!$B:$AZ,44,FALSE)),IF($X$1=12,(VLOOKUP(B186,'X12'!$B:$AZ,44,FALSE)),IF($X$1=13,(VLOOKUP(B186,'X13'!$B:$AZ,44,FALSE)),"B")))))))))))))))</f>
        <v xml:space="preserve"> </v>
      </c>
      <c r="H186" s="182" t="str">
        <f ca="1">IF(ISERROR(IF($X$1=1,(VLOOKUP(B186,'X1'!$B:$AZ,8,FALSE)),IF($X$1=2,(VLOOKUP(B186,'X2'!$B:$AZ,8,FALSE)),IF($X$1=3,(VLOOKUP(B186,'X3'!$B:$AZ,8,FALSE)),IF($X$1=4,(VLOOKUP(B186,'X4'!$B:$AZ,8,FALSE)),IF($X$1=5,(VLOOKUP(B186,'X5'!$B:$AZ,8,FALSE)),IF($X$1=6,(VLOOKUP(B186,'X6'!$B:$AZ,8,FALSE)),IF($X$1=7,(VLOOKUP(B186,'X7'!$B:$AZ,8,FALSE)),IF($X$1=8,(VLOOKUP(B186,'X8'!$B:$AZ,8,FALSE)),IF($X$1=9,(VLOOKUP(B186,'X9'!$B:$AZ,8,FALSE)),IF($X$1=10,(VLOOKUP(B186,'X10'!$B:$AZ,8,FALSE)),IF($X$1=11,(VLOOKUP(B186,'X11'!$B:$AZ,8,FALSE)),IF($X$1=12,(VLOOKUP(B186,'X12'!$B:$AZ,8,FALSE)),IF($X$1=13,(VLOOKUP(B186,'X13'!$B:$AZ,8,FALSE)),"B"))))))))))))))=TRUE," ",(IF($X$1=1,(VLOOKUP(B186,'X1'!$B:$AZ,8,FALSE)),IF($X$1=2,(VLOOKUP(B186,'X2'!$B:$AZ,8,FALSE)),IF($X$1=3,(VLOOKUP(B186,'X3'!$B:$AZ,8,FALSE)),IF($X$1=4,(VLOOKUP(B186,'X4'!$B:$AZ,8,FALSE)),IF($X$1=5,(VLOOKUP(B186,'X5'!$B:$AZ,8,FALSE)),IF($X$1=6,(VLOOKUP(B186,'X6'!$B:$AZ,8,FALSE)),IF($X$1=7,(VLOOKUP(B186,'X7'!$B:$AZ,8,FALSE)),IF($X$1=8,(VLOOKUP(B186,'X8'!$B:$AZ,8,FALSE)),IF($X$1=9,(VLOOKUP(B186,'X9'!$B:$AZ,8,FALSE)),IF($X$1=10,(VLOOKUP(B186,'X10'!$B:$AZ,8,FALSE)),IF($X$1=11,(VLOOKUP(B186,'X11'!$B:$AZ,8,FALSE)),IF($X$1=12,(VLOOKUP(B186,'X12'!$B:$AZ,8,FALSE)),IF($X$1=13,(VLOOKUP(B186,'X13'!$B:$AZ,8,FALSE)),"B")))))))))))))))</f>
        <v xml:space="preserve"> </v>
      </c>
      <c r="I186" s="183" t="str">
        <f ca="1">IF(ISERROR(IF($X$1=1,(VLOOKUP(B186,'X1'!$B:$AZ,2,FALSE)),IF($X$1=2,(VLOOKUP(B186,'X2'!$B:$AZ,2,FALSE)),IF($X$1=3,(VLOOKUP(B186,'X3'!$B:$AZ,2,FALSE)),IF($X$1=4,(VLOOKUP(B186,'X4'!$B:$AZ,2,FALSE)),IF($X$1=5,(VLOOKUP(B186,'X5'!$B:$AZ,2,FALSE)),IF($X$1=6,(VLOOKUP(B186,'X6'!$B:$AZ,2,FALSE)),IF($X$1=7,(VLOOKUP(B186,'X7'!$B:$AZ,2,FALSE)),IF($X$1=8,(VLOOKUP(B186,'X8'!$B:$AZ,2,FALSE)),IF($X$1=9,(VLOOKUP(B186,'X9'!$B:$AZ,2,FALSE)),IF($X$1=10,(VLOOKUP(B186,'X10'!$B:$AZ,2,FALSE)),IF($X$1=11,(VLOOKUP(B186,'X11'!$B:$AZ,2,FALSE)),IF($X$1=12,(VLOOKUP(B186,'X12'!$B:$AZ,2,FALSE)),IF($X$1=13,(VLOOKUP(B186,'X13'!$B:$AZ,2,FALSE)),"B"))))))))))))))=TRUE," ",(IF($X$1=1,(VLOOKUP(B186,'X1'!$B:$AZ,2,FALSE)),IF($X$1=2,(VLOOKUP(B186,'X2'!$B:$AZ,2,FALSE)),IF($X$1=3,(VLOOKUP(B186,'X3'!$B:$AZ,2,FALSE)),IF($X$1=4,(VLOOKUP(B186,'X4'!$B:$AZ,2,FALSE)),IF($X$1=5,(VLOOKUP(B186,'X5'!$B:$AZ,2,FALSE)),IF($X$1=6,(VLOOKUP(B186,'X6'!$B:$AZ,2,FALSE)),IF($X$1=7,(VLOOKUP(B186,'X7'!$B:$AZ,2,FALSE)),IF($X$1=8,(VLOOKUP(B186,'X8'!$B:$AZ,2,FALSE)),IF($X$1=9,(VLOOKUP(B186,'X9'!$B:$AZ,2,FALSE)),IF($X$1=10,(VLOOKUP(B186,'X10'!$B:$AZ,2,FALSE)),IF($X$1=11,(VLOOKUP(B186,'X11'!$B:$AZ,2,FALSE)),IF($X$1=12,(VLOOKUP(B186,'X12'!$B:$AZ,2,FALSE)),IF($X$1=13,(VLOOKUP(B186,'X13'!$B:$AZ,2,FALSE)),"B")))))))))))))))</f>
        <v xml:space="preserve"> </v>
      </c>
      <c r="J186" s="183" t="str">
        <f ca="1">IF(ISERROR(IF($X$1=1,(VLOOKUP(B186,'X1'!$B:$AZ,3,FALSE)),IF($X$1=2,(VLOOKUP(B186,'X2'!$B:$AZ,3,FALSE)),IF($X$1=3,(VLOOKUP(B186,'X3'!$B:$AZ,3,FALSE)),IF($X$1=4,(VLOOKUP(B186,'X4'!$B:$AZ,3,FALSE)),IF($X$1=5,(VLOOKUP(B186,'X5'!$B:$AZ,3,FALSE)),IF($X$1=6,(VLOOKUP(B186,'X6'!$B:$AZ,3,FALSE)),IF($X$1=7,(VLOOKUP(B186,'X7'!$B:$AZ,3,FALSE)),IF($X$1=8,(VLOOKUP(B186,'X8'!$B:$AZ,3,FALSE)),IF($X$1=9,(VLOOKUP(B186,'X9'!$B:$AZ,3,FALSE)),IF($X$1=10,(VLOOKUP(B186,'X10'!$B:$AZ,3,FALSE)),IF($X$1=11,(VLOOKUP(B186,'X11'!$B:$AZ,3,FALSE)),IF($X$1=12,(VLOOKUP(B186,'X12'!$B:$AZ,3,FALSE)),IF($X$1=13,(VLOOKUP(B186,'X13'!$B:$AZ,3,FALSE)),"B"))))))))))))))=TRUE," ",(IF($X$1=1,(VLOOKUP(B186,'X1'!$B:$AZ,3,FALSE)),IF($X$1=2,(VLOOKUP(B186,'X2'!$B:$AZ,3,FALSE)),IF($X$1=3,(VLOOKUP(B186,'X3'!$B:$AZ,3,FALSE)),IF($X$1=4,(VLOOKUP(B186,'X4'!$B:$AZ,3,FALSE)),IF($X$1=5,(VLOOKUP(B186,'X5'!$B:$AZ,3,FALSE)),IF($X$1=6,(VLOOKUP(B186,'X6'!$B:$AZ,3,FALSE)),IF($X$1=7,(VLOOKUP(B186,'X7'!$B:$AZ,3,FALSE)),IF($X$1=8,(VLOOKUP(B186,'X8'!$B:$AZ,3,FALSE)),IF($X$1=9,(VLOOKUP(B186,'X9'!$B:$AZ,3,FALSE)),IF($X$1=10,(VLOOKUP(B186,'X10'!$B:$AZ,3,FALSE)),IF($X$1=11,(VLOOKUP(B186,'X11'!$B:$AZ,3,FALSE)),IF($X$1=12,(VLOOKUP(B186,'X12'!$B:$AZ,3,FALSE)),IF($X$1=13,(VLOOKUP(B186,'X13'!$B:$AZ,3,FALSE)),"B")))))))))))))))</f>
        <v xml:space="preserve"> </v>
      </c>
      <c r="K186" s="183" t="str">
        <f ca="1">IF(ISERROR(IF($X$1=1,(VLOOKUP(B186,'X1'!$B:$AZ,5,FALSE)),IF($X$1=2,(VLOOKUP(B186,'X2'!$B:$AZ,5,FALSE)),IF($X$1=3,(VLOOKUP(B186,'X3'!$B:$AZ,5,FALSE)),IF($X$1=4,(VLOOKUP(B186,'X4'!$B:$AZ,5,FALSE)),IF($X$1=5,(VLOOKUP(B186,'X5'!$B:$AZ,5,FALSE)),IF($X$1=6,(VLOOKUP(B186,'X6'!$B:$AZ,5,FALSE)),IF($X$1=7,(VLOOKUP(B186,'X7'!$B:$AZ,5,FALSE)),IF($X$1=8,(VLOOKUP(B186,'X8'!$B:$AZ,5,FALSE)),IF($X$1=9,(VLOOKUP(B186,'X9'!$B:$AZ,5,FALSE)),IF($X$1=10,(VLOOKUP(B186,'X10'!$B:$AZ,5,FALSE)),IF($X$1=11,(VLOOKUP(B186,'X11'!$B:$AZ,5,FALSE)),IF($X$1=12,(VLOOKUP(B186,'X12'!$B:$AZ,5,FALSE)),IF($X$1=13,(VLOOKUP(B186,'X13'!$B:$AZ,5,FALSE)),"B"))))))))))))))=TRUE," ",(IF($X$1=1,(VLOOKUP(B186,'X1'!$B:$AZ,5,FALSE)),IF($X$1=2,(VLOOKUP(B186,'X2'!$B:$AZ,5,FALSE)),IF($X$1=3,(VLOOKUP(B186,'X3'!$B:$AZ,5,FALSE)),IF($X$1=4,(VLOOKUP(B186,'X4'!$B:$AZ,5,FALSE)),IF($X$1=5,(VLOOKUP(B186,'X5'!$B:$AZ,5,FALSE)),IF($X$1=6,(VLOOKUP(B186,'X6'!$B:$AZ,5,FALSE)),IF($X$1=7,(VLOOKUP(B186,'X7'!$B:$AZ,5,FALSE)),IF($X$1=8,(VLOOKUP(B186,'X8'!$B:$AZ,5,FALSE)),IF($X$1=9,(VLOOKUP(B186,'X9'!$B:$AZ,5,FALSE)),IF($X$1=10,(VLOOKUP(B186,'X10'!$B:$AZ,5,FALSE)),IF($X$1=11,(VLOOKUP(B186,'X11'!$B:$AZ,5,FALSE)),IF($X$1=12,(VLOOKUP(B186,'X12'!$B:$AZ,5,FALSE)),IF($X$1=13,(VLOOKUP(B186,'X13'!$B:$AZ,5,FALSE)),"B")))))))))))))))</f>
        <v xml:space="preserve"> </v>
      </c>
      <c r="L186" s="184" t="str">
        <f ca="1">IF(ISERROR(IF($X$1=1,(VLOOKUP(B186,'X1'!$B:$AZ,9,FALSE)),IF($X$1=2,(VLOOKUP(B186,'X2'!$B:$AZ,9,FALSE)),IF($X$1=3,(VLOOKUP(B186,'X3'!$B:$AZ,9,FALSE)),IF($X$1=4,(VLOOKUP(B186,'X4'!$B:$AZ,9,FALSE)),IF($X$1=5,(VLOOKUP(B186,'X5'!$B:$AZ,9,FALSE)),IF($X$1=6,(VLOOKUP(B186,'X6'!$B:$AZ,9,FALSE)),IF($X$1=7,(VLOOKUP(B186,'X7'!$B:$AZ,9,FALSE)),IF($X$1=8,(VLOOKUP(B186,'X8'!$B:$AZ,9,FALSE)),IF($X$1=9,(VLOOKUP(B186,'X9'!$B:$AZ,9,FALSE)),IF($X$1=10,(VLOOKUP(B186,'X10'!$B:$AZ,9,FALSE)),IF($X$1=11,(VLOOKUP(B186,'X11'!$B:$AZ,9,FALSE)),IF($X$1=12,(VLOOKUP(B186,'X12'!$B:$AZ,9,FALSE)),IF($X$1=13,(VLOOKUP(B186,'X13'!$B:$AZ,9,FALSE)),"B"))))))))))))))=TRUE," ",(IF($X$1=1,(VLOOKUP(B186,'X1'!$B:$AZ,9,FALSE)),IF($X$1=2,(VLOOKUP(B186,'X2'!$B:$AZ,9,FALSE)),IF($X$1=3,(VLOOKUP(B186,'X3'!$B:$AZ,9,FALSE)),IF($X$1=4,(VLOOKUP(B186,'X4'!$B:$AZ,9,FALSE)),IF($X$1=5,(VLOOKUP(B186,'X5'!$B:$AZ,9,FALSE)),IF($X$1=6,(VLOOKUP(B186,'X6'!$B:$AZ,9,FALSE)),IF($X$1=7,(VLOOKUP(B186,'X7'!$B:$AZ,9,FALSE)),IF($X$1=8,(VLOOKUP(B186,'X8'!$B:$AZ,9,FALSE)),IF($X$1=9,(VLOOKUP(B186,'X9'!$B:$AZ,9,FALSE)),IF($X$1=10,(VLOOKUP(B186,'X10'!$B:$AZ,9,FALSE)),IF($X$1=11,(VLOOKUP(B186,'X11'!$B:$AZ,9,FALSE)),IF($X$1=12,(VLOOKUP(B186,'X12'!$B:$AZ,9,FALSE)),IF($X$1=13,(VLOOKUP(B186,'X13'!$B:$AZ,9,FALSE)),"B")))))))))))))))</f>
        <v xml:space="preserve"> </v>
      </c>
      <c r="M186" s="184" t="str">
        <f ca="1">IF(ISERROR(IF($X$1=1,(VLOOKUP(B186,'X1'!$B:$AZ,10,FALSE)),IF($X$1=2,(VLOOKUP(B186,'X2'!$B:$AZ,10,FALSE)),IF($X$1=3,(VLOOKUP(B186,'X3'!$B:$AZ,10,FALSE)),IF($X$1=4,(VLOOKUP(B186,'X4'!$B:$AZ,10,FALSE)),IF($X$1=5,(VLOOKUP(B186,'X5'!$B:$AZ,10,FALSE)),IF($X$1=6,(VLOOKUP(B186,'X6'!$B:$AZ,10,FALSE)),IF($X$1=7,(VLOOKUP(B186,'X7'!$B:$AZ,10,FALSE)),IF($X$1=8,(VLOOKUP(B186,'X8'!$B:$AZ,10,FALSE)),IF($X$1=9,(VLOOKUP(B186,'X9'!$B:$AZ,10,FALSE)),IF($X$1=10,(VLOOKUP(B186,'X10'!$B:$AZ,10,FALSE)),IF($X$1=11,(VLOOKUP(B186,'X11'!$B:$AZ,10,FALSE)),IF($X$1=12,(VLOOKUP(B186,'X12'!$B:$AZ,10,FALSE)),IF($X$1=13,(VLOOKUP(B186,'X13'!$B:$AZ,10,FALSE)),"B"))))))))))))))=TRUE," ",(IF($X$1=1,(VLOOKUP(B186,'X1'!$B:$AZ,10,FALSE)),IF($X$1=2,(VLOOKUP(B186,'X2'!$B:$AZ,10,FALSE)),IF($X$1=3,(VLOOKUP(B186,'X3'!$B:$AZ,10,FALSE)),IF($X$1=4,(VLOOKUP(B186,'X4'!$B:$AZ,10,FALSE)),IF($X$1=5,(VLOOKUP(B186,'X5'!$B:$AZ,10,FALSE)),IF($X$1=6,(VLOOKUP(B186,'X6'!$B:$AZ,10,FALSE)),IF($X$1=7,(VLOOKUP(B186,'X7'!$B:$AZ,10,FALSE)),IF($X$1=8,(VLOOKUP(B186,'X8'!$B:$AZ,10,FALSE)),IF($X$1=9,(VLOOKUP(B186,'X9'!$B:$AZ,10,FALSE)),IF($X$1=10,(VLOOKUP(B186,'X10'!$B:$AZ,10,FALSE)),IF($X$1=11,(VLOOKUP(B186,'X11'!$B:$AZ,10,FALSE)),IF($X$1=12,(VLOOKUP(B186,'X12'!$B:$AZ,10,FALSE)),IF($X$1=13,(VLOOKUP(B186,'X13'!$B:$AZ,10,FALSE)),"B")))))))))))))))</f>
        <v xml:space="preserve"> </v>
      </c>
      <c r="N186" s="185" t="str">
        <f ca="1">IF(ISERROR(IF($X$1=1,(VLOOKUP(B186,'X1'!$B:$AZ,45,FALSE)),IF($X$1=2,(VLOOKUP(B186,'X2'!$B:$AZ,45,FALSE)),IF($X$1=3,(VLOOKUP(B186,'X3'!$B:$AZ,45,FALSE)),IF($X$1=4,(VLOOKUP(B186,'X4'!$B:$AZ,45,FALSE)),IF($X$1=5,(VLOOKUP(B186,'X5'!$B:$AZ,45,FALSE)),IF($X$1=6,(VLOOKUP(B186,'X6'!$B:$AZ,45,FALSE)),IF($X$1=7,(VLOOKUP(B186,'X7'!$B:$AZ,45,FALSE)),IF($X$1=8,(VLOOKUP(B186,'X8'!$B:$AZ,45,FALSE)),IF($X$1=9,(VLOOKUP(B186,'X9'!$B:$AZ,45,FALSE)),IF($X$1=10,(VLOOKUP(B186,'X10'!$B:$AZ,45,FALSE)),IF($X$1=11,(VLOOKUP(B186,'X11'!$B:$AZ,45,FALSE)),IF($X$1=12,(VLOOKUP(B186,'X12'!$B:$AZ,45,FALSE)),IF($X$1=13,(VLOOKUP(B186,'X13'!$B:$AZ,45,FALSE)),"B"))))))))))))))=TRUE," ",(IF($X$1=1,(VLOOKUP(B186,'X1'!$B:$AZ,45,FALSE)),IF($X$1=2,(VLOOKUP(B186,'X2'!$B:$AZ,45,FALSE)),IF($X$1=3,(VLOOKUP(B186,'X3'!$B:$AZ,45,FALSE)),IF($X$1=4,(VLOOKUP(B186,'X4'!$B:$AZ,45,FALSE)),IF($X$1=5,(VLOOKUP(B186,'X5'!$B:$AZ,45,FALSE)),IF($X$1=6,(VLOOKUP(B186,'X6'!$B:$AZ,45,FALSE)),IF($X$1=7,(VLOOKUP(B186,'X7'!$B:$AZ,45,FALSE)),IF($X$1=8,(VLOOKUP(B186,'X8'!$B:$AZ,45,FALSE)),IF($X$1=9,(VLOOKUP(B186,'X9'!$B:$AZ,45,FALSE)),IF($X$1=10,(VLOOKUP(B186,'X10'!$B:$AZ,45,FALSE)),IF($X$1=11,(VLOOKUP(B186,'X11'!$B:$AZ,45,FALSE)),IF($X$1=12,(VLOOKUP(B186,'X12'!$B:$AZ,45,FALSE)),IF($X$1=13,(VLOOKUP(B186,'X13'!$B:$AZ,45,FALSE)),"B")))))))))))))))</f>
        <v xml:space="preserve"> </v>
      </c>
      <c r="O186" s="184" t="str">
        <f ca="1">IF(ISERROR(IF($X$1=1,(VLOOKUP(B186,'X1'!$B:$AZ,11,FALSE)),IF($X$1=2,(VLOOKUP(B186,'X2'!$B:$AZ,11,FALSE)),IF($X$1=3,(VLOOKUP(B186,'X3'!$B:$AZ,11,FALSE)),IF($X$1=4,(VLOOKUP(B186,'X4'!$B:$AZ,11,FALSE)),IF($X$1=5,(VLOOKUP(B186,'X5'!$B:$AZ,11,FALSE)),IF($X$1=6,(VLOOKUP(B186,'X6'!$B:$AZ,11,FALSE)),IF($X$1=7,(VLOOKUP(B186,'X7'!$B:$AZ,11,FALSE)),IF($X$1=8,(VLOOKUP(B186,'X8'!$B:$AZ,11,FALSE)),IF($X$1=9,(VLOOKUP(B186,'X9'!$B:$AZ,11,FALSE)),IF($X$1=10,(VLOOKUP(B186,'X10'!$B:$AZ,11,FALSE)),IF($X$1=11,(VLOOKUP(B186,'X11'!$B:$AZ,11,FALSE)),IF($X$1=12,(VLOOKUP(B186,'X12'!$B:$AZ,11,FALSE)),IF($X$1=13,(VLOOKUP(B186,'X13'!$B:$AZ,11,FALSE)),"B"))))))))))))))=TRUE," ",(IF($X$1=1,(VLOOKUP(B186,'X1'!$B:$AZ,11,FALSE)),IF($X$1=2,(VLOOKUP(B186,'X2'!$B:$AZ,11,FALSE)),IF($X$1=3,(VLOOKUP(B186,'X3'!$B:$AZ,11,FALSE)),IF($X$1=4,(VLOOKUP(B186,'X4'!$B:$AZ,11,FALSE)),IF($X$1=5,(VLOOKUP(B186,'X5'!$B:$AZ,11,FALSE)),IF($X$1=6,(VLOOKUP(B186,'X6'!$B:$AZ,11,FALSE)),IF($X$1=7,(VLOOKUP(B186,'X7'!$B:$AZ,11,FALSE)),IF($X$1=8,(VLOOKUP(B186,'X8'!$B:$AZ,11,FALSE)),IF($X$1=9,(VLOOKUP(B186,'X9'!$B:$AZ,11,FALSE)),IF($X$1=10,(VLOOKUP(B186,'X10'!$B:$AZ,11,FALSE)),IF($X$1=11,(VLOOKUP(B186,'X11'!$B:$AZ,11,FALSE)),IF($X$1=12,(VLOOKUP(B186,'X12'!$B:$AZ,11,FALSE)),IF($X$1=13,(VLOOKUP(B186,'X13'!$B:$AZ,11,FALSE)),"B")))))))))))))))</f>
        <v xml:space="preserve"> </v>
      </c>
      <c r="P186" s="184" t="str">
        <f ca="1">IF(ISERROR(IF($X$1=1,(VLOOKUP(B186,'X1'!$B:$AZ,12,FALSE)),IF($X$1=2,(VLOOKUP(B186,'X2'!$B:$AZ,12,FALSE)),IF($X$1=3,(VLOOKUP(B186,'X3'!$B:$AZ,12,FALSE)),IF($X$1=4,(VLOOKUP(B186,'X4'!$B:$AZ,12,FALSE)),IF($X$1=5,(VLOOKUP(B186,'X5'!$B:$AZ,12,FALSE)),IF($X$1=6,(VLOOKUP(B186,'X6'!$B:$AZ,12,FALSE)),IF($X$1=7,(VLOOKUP(B186,'X7'!$B:$AZ,12,FALSE)),IF($X$1=8,(VLOOKUP(B186,'X8'!$B:$AZ,12,FALSE)),IF($X$1=9,(VLOOKUP(B186,'X9'!$B:$AZ,12,FALSE)),IF($X$1=10,(VLOOKUP(B186,'X10'!$B:$AZ,12,FALSE)),IF($X$1=11,(VLOOKUP(B186,'X11'!$B:$AZ,12,FALSE)),IF($X$1=12,(VLOOKUP(B186,'X12'!$B:$AZ,12,FALSE)),IF($X$1=13,(VLOOKUP(B186,'X13'!$B:$AZ,12,FALSE)),"B"))))))))))))))=TRUE," ",(IF($X$1=1,(VLOOKUP(B186,'X1'!$B:$AZ,12,FALSE)),IF($X$1=2,(VLOOKUP(B186,'X2'!$B:$AZ,12,FALSE)),IF($X$1=3,(VLOOKUP(B186,'X3'!$B:$AZ,12,FALSE)),IF($X$1=4,(VLOOKUP(B186,'X4'!$B:$AZ,12,FALSE)),IF($X$1=5,(VLOOKUP(B186,'X5'!$B:$AZ,12,FALSE)),IF($X$1=6,(VLOOKUP(B186,'X6'!$B:$AZ,12,FALSE)),IF($X$1=7,(VLOOKUP(B186,'X7'!$B:$AZ,12,FALSE)),IF($X$1=8,(VLOOKUP(B186,'X8'!$B:$AZ,12,FALSE)),IF($X$1=9,(VLOOKUP(B186,'X9'!$B:$AZ,12,FALSE)),IF($X$1=10,(VLOOKUP(B186,'X10'!$B:$AZ,12,FALSE)),IF($X$1=11,(VLOOKUP(B186,'X11'!$B:$AZ,12,FALSE)),IF($X$1=12,(VLOOKUP(B186,'X12'!$B:$AZ,12,FALSE)),IF($X$1=13,(VLOOKUP(B186,'X13'!$B:$AZ,12,FALSE)),"B")))))))))))))))</f>
        <v xml:space="preserve"> </v>
      </c>
      <c r="Q186" s="185" t="str">
        <f ca="1">IF(ISERROR(IF($X$1=1,(VLOOKUP(B186,'X1'!$B:$AZ,46,FALSE)),IF($X$1=2,(VLOOKUP(B186,'X2'!$B:$AZ,46,FALSE)),IF($X$1=3,(VLOOKUP(B186,'X3'!$B:$AZ,46,FALSE)),IF($X$1=4,(VLOOKUP(B186,'X4'!$B:$AZ,46,FALSE)),IF($X$1=5,(VLOOKUP(B186,'X5'!$B:$AZ,46,FALSE)),IF($X$1=6,(VLOOKUP(B186,'X6'!$B:$AZ,46,FALSE)),IF($X$1=7,(VLOOKUP(B186,'X7'!$B:$AZ,46,FALSE)),IF($X$1=8,(VLOOKUP(B186,'X8'!$B:$AZ,46,FALSE)),IF($X$1=9,(VLOOKUP(B186,'X9'!$B:$AZ,46,FALSE)),IF($X$1=10,(VLOOKUP(B186,'X10'!$B:$AZ,46,FALSE)),IF($X$1=11,(VLOOKUP(B186,'X11'!$B:$AZ,46,FALSE)),IF($X$1=12,(VLOOKUP(B186,'X12'!$B:$AZ,46,FALSE)),IF($X$1=13,(VLOOKUP(B186,'X13'!$B:$AZ,46,FALSE)),"B"))))))))))))))=TRUE," ",(IF($X$1=1,(VLOOKUP(B186,'X1'!$B:$AZ,46,FALSE)),IF($X$1=2,(VLOOKUP(B186,'X2'!$B:$AZ,46,FALSE)),IF($X$1=3,(VLOOKUP(B186,'X3'!$B:$AZ,46,FALSE)),IF($X$1=4,(VLOOKUP(B186,'X4'!$B:$AZ,46,FALSE)),IF($X$1=5,(VLOOKUP(B186,'X5'!$B:$AZ,46,FALSE)),IF($X$1=6,(VLOOKUP(B186,'X6'!$B:$AZ,46,FALSE)),IF($X$1=7,(VLOOKUP(B186,'X7'!$B:$AZ,46,FALSE)),IF($X$1=8,(VLOOKUP(B186,'X8'!$B:$AZ,46,FALSE)),IF($X$1=9,(VLOOKUP(B186,'X9'!$B:$AZ,46,FALSE)),IF($X$1=10,(VLOOKUP(B186,'X10'!$B:$AZ,46,FALSE)),IF($X$1=11,(VLOOKUP(B186,'X11'!$B:$AZ,46,FALSE)),IF($X$1=12,(VLOOKUP(B186,'X12'!$B:$AZ,46,FALSE)),IF($X$1=13,(VLOOKUP(B186,'X13'!$B:$AZ,46,FALSE)),"B")))))))))))))))</f>
        <v xml:space="preserve"> </v>
      </c>
      <c r="R186" s="185" t="str">
        <f ca="1">IF(ISERROR(IF($X$1=1,(VLOOKUP(B186,'X1'!$B:$AZ,15,FALSE)),IF($X$1=2,(VLOOKUP(B186,'X2'!$B:$AZ,15,FALSE)),IF($X$1=3,(VLOOKUP(B186,'X3'!$B:$AZ,15,FALSE)),IF($X$1=4,(VLOOKUP(B186,'X4'!$B:$AZ,15,FALSE)),IF($X$1=5,(VLOOKUP(B186,'X5'!$B:$AZ,15,FALSE)),IF($X$1=6,(VLOOKUP(B186,'X6'!$B:$AZ,15,FALSE)),IF($X$1=7,(VLOOKUP(B186,'X7'!$B:$AZ,15,FALSE)),IF($X$1=8,(VLOOKUP(B186,'X8'!$B:$AZ,15,FALSE)),IF($X$1=9,(VLOOKUP(B186,'X9'!$B:$AZ,15,FALSE)),IF($X$1=10,(VLOOKUP(B186,'X10'!$B:$AZ,15,FALSE)),IF($X$1=11,(VLOOKUP(B186,'X11'!$B:$AZ,15,FALSE)),IF($X$1=12,(VLOOKUP(B186,'X12'!$B:$AZ,15,FALSE)),IF($X$1=13,(VLOOKUP(B186,'X13'!$B:$AZ,15,FALSE)),"B"))))))))))))))=TRUE," ",(IF($X$1=1,(VLOOKUP(B186,'X1'!$B:$AZ,15,FALSE)),IF($X$1=2,(VLOOKUP(B186,'X2'!$B:$AZ,15,FALSE)),IF($X$1=3,(VLOOKUP(B186,'X3'!$B:$AZ,15,FALSE)),IF($X$1=4,(VLOOKUP(B186,'X4'!$B:$AZ,15,FALSE)),IF($X$1=5,(VLOOKUP(B186,'X5'!$B:$AZ,15,FALSE)),IF($X$1=6,(VLOOKUP(B186,'X6'!$B:$AZ,15,FALSE)),IF($X$1=7,(VLOOKUP(B186,'X7'!$B:$AZ,15,FALSE)),IF($X$1=8,(VLOOKUP(B186,'X8'!$B:$AZ,15,FALSE)),IF($X$1=9,(VLOOKUP(B186,'X9'!$B:$AZ,15,FALSE)),IF($X$1=10,(VLOOKUP(B186,'X10'!$B:$AZ,15,FALSE)),IF($X$1=11,(VLOOKUP(B186,'X11'!$B:$AZ,15,FALSE)),IF($X$1=12,(VLOOKUP(B186,'X12'!$B:$AZ,15,FALSE)),IF($X$1=13,(VLOOKUP(B186,'X13'!$B:$AZ,15,FALSE)),"B")))))))))))))))</f>
        <v xml:space="preserve"> </v>
      </c>
      <c r="S186" s="185" t="str">
        <f ca="1">IF(ISERROR(IF((IF($X$1=1,(VLOOKUP(B186,'X1'!$B:$AZ,14,FALSE)),(IF($X$1=2,(VLOOKUP(B186,'X2'!$B:$AZ,14,FALSE)),(IF($X$1=3,(VLOOKUP(B186,'X3'!$B:$AZ,14,FALSE)),(IF($X$1=4,(VLOOKUP(B186,'X4'!$B:$AZ,14,FALSE)),(IF($X$1=5,(VLOOKUP(B186,'X5'!$B:$AZ,14,FALSE)),(IF($X$1=6,(VLOOKUP(B186,'X6'!$B:$AZ,14,FALSE)),(IF($X$1=7,(VLOOKUP(B186,'X7'!$B:$AZ,14,FALSE)),(IF($X$1=8,(VLOOKUP(B186,'X8'!$B:$AZ,14,FALSE)),(IF($X$1=9,(VLOOKUP(B186,'X9'!$B:$AZ,14,FALSE)),(IF($X$1=10,(VLOOKUP(B186,'X10'!$B:$AZ,14,FALSE)),(IF($X$1=11,(VLOOKUP(B186,'X11'!$B:$AZ,14,FALSE)),(IF($X$1=12,(VLOOKUP(B186,'X12'!$B:$AZ,14,FALSE)),(VLOOKUP(B186,'X13'!$B:$AZ,14,FALSE))))))))))))))))))))))))))=$V$1," ",(IF($X$1=1,(VLOOKUP(B186,'X1'!$B:$AZ,14,FALSE)),(IF($X$1=2,(VLOOKUP(B186,'X2'!$B:$AZ,14,FALSE)),(IF($X$1=3,(VLOOKUP(B186,'X3'!$B:$AZ,14,FALSE)),(IF($X$1=4,(VLOOKUP(B186,'X4'!$B:$AZ,14,FALSE)),(IF($X$1=5,(VLOOKUP(B186,'X5'!$B:$AZ,14,FALSE)),(IF($X$1=6,(VLOOKUP(B186,'X6'!$B:$AZ,14,FALSE)),(IF($X$1=7,(VLOOKUP(B186,'X7'!$B:$AZ,14,FALSE)),(IF($X$1=8,(VLOOKUP(B186,'X8'!$B:$AZ,14,FALSE)),(IF($X$1=9,(VLOOKUP(B186,'X9'!$B:$AZ,14,FALSE)),(IF($X$1=10,(VLOOKUP(B186,'X10'!$B:$AZ,14,FALSE)),(IF($X$1=11,(VLOOKUP(B186,'X11'!$B:$AZ,14,FALSE)),(IF($X$1=12,(VLOOKUP(B186,'X12'!$B:$AZ,14,FALSE)),(VLOOKUP(B186,'X13'!$B:$AZ,14,FALSE))))))))))))))))))))))))))))=TRUE," ",(IF((IF($X$1=1,(VLOOKUP(B186,'X1'!$B:$AZ,14,FALSE)),(IF($X$1=2,(VLOOKUP(B186,'X2'!$B:$AZ,14,FALSE)),(IF($X$1=3,(VLOOKUP(B186,'X3'!$B:$AZ,14,FALSE)),(IF($X$1=4,(VLOOKUP(B186,'X4'!$B:$AZ,14,FALSE)),(IF($X$1=5,(VLOOKUP(B186,'X5'!$B:$AZ,14,FALSE)),(IF($X$1=6,(VLOOKUP(B186,'X6'!$B:$AZ,14,FALSE)),(IF($X$1=7,(VLOOKUP(B186,'X7'!$B:$AZ,14,FALSE)),(IF($X$1=8,(VLOOKUP(B186,'X8'!$B:$AZ,14,FALSE)),(IF($X$1=9,(VLOOKUP(B186,'X9'!$B:$AZ,14,FALSE)),(IF($X$1=10,(VLOOKUP(B186,'X10'!$B:$AZ,14,FALSE)),(IF($X$1=11,(VLOOKUP(B186,'X11'!$B:$AZ,14,FALSE)),(IF($X$1=12,(VLOOKUP(B186,'X12'!$B:$AZ,14,FALSE)),(VLOOKUP(B186,'X13'!$B:$AZ,14,FALSE))))))))))))))))))))))))))=$V$1," ",(IF($X$1=1,(VLOOKUP(B186,'X1'!$B:$AZ,14,FALSE)),(IF($X$1=2,(VLOOKUP(B186,'X2'!$B:$AZ,14,FALSE)),(IF($X$1=3,(VLOOKUP(B186,'X3'!$B:$AZ,14,FALSE)),(IF($X$1=4,(VLOOKUP(B186,'X4'!$B:$AZ,14,FALSE)),(IF($X$1=5,(VLOOKUP(B186,'X5'!$B:$AZ,14,FALSE)),(IF($X$1=6,(VLOOKUP(B186,'X6'!$B:$AZ,14,FALSE)),(IF($X$1=7,(VLOOKUP(B186,'X7'!$B:$AZ,14,FALSE)),(IF($X$1=8,(VLOOKUP(B186,'X8'!$B:$AZ,14,FALSE)),(IF($X$1=9,(VLOOKUP(B186,'X9'!$B:$AZ,14,FALSE)),(IF($X$1=10,(VLOOKUP(B186,'X10'!$B:$AZ,14,FALSE)),(IF($X$1=11,(VLOOKUP(B186,'X11'!$B:$AZ,14,FALSE)),(IF($X$1=12,(VLOOKUP(B186,'X12'!$B:$AZ,14,FALSE)),(VLOOKUP(B186,'X13'!$B:$AZ,14,FALSE)))))))))))))))))))))))))))))</f>
        <v xml:space="preserve"> </v>
      </c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</row>
    <row r="187" spans="1:67" ht="14.1" customHeight="1" x14ac:dyDescent="0.2">
      <c r="A187" s="156" t="s">
        <v>1058</v>
      </c>
      <c r="B187" s="122" t="str">
        <f>IF(ISERROR(IF($U$16=1,(VLOOKUP(A187,$AC$89:$AH$125,2,FALSE)),IF((IF($X$1=1,'X1'!B146,(IF($X$1=2,'X2'!B146,(IF($X$1=3,'X3'!B146,(IF($X$1=4,'X4'!B146,(IF($X$1=5,'X5'!B146,(IF($X$1=6,'X6'!B146,(IF($X$1=7,'X7'!B146,(IF($X$1=8,'X8'!B146,(IF($X$1=9,'X9'!B146,(IF($X$1=10,'X10'!B146,(IF($X$1=11,'X11'!B146,(IF($X$1=12,'X12'!B146,'X13'!B146))))))))))))))))))))))))="","",(IF($X$1=1,'X1'!B146,(IF($X$1=2,'X2'!B146,(IF($X$1=3,'X3'!B146,(IF($X$1=4,'X4'!B146,(IF($X$1=5,'X5'!B146,(IF($X$1=6,'X6'!B146,(IF($X$1=7,'X7'!B146,(IF($X$1=8,'X8'!B146,(IF($X$1=9,'X9'!B146,(IF($X$1=10,'X10'!B146,(IF($X$1=11,'X11'!B146,(IF($X$1=12,'X12'!B146,'X13'!B146)))))))))))))))))))))))))))=TRUE," ",(IF($U$16=1,(VLOOKUP(A187,$AC$89:$AH$125,2,FALSE)),IF((IF($X$1=1,'X1'!B146,(IF($X$1=2,'X2'!B146,(IF($X$1=3,'X3'!B146,(IF($X$1=4,'X4'!B146,(IF($X$1=5,'X5'!B146,(IF($X$1=6,'X6'!B146,(IF($X$1=7,'X7'!B146,(IF($X$1=8,'X8'!B146,(IF($X$1=9,'X9'!B146,(IF($X$1=10,'X10'!B146,(IF($X$1=11,'X11'!B146,(IF($X$1=12,'X12'!B146,'X13'!B146))))))))))))))))))))))))="","",(IF($X$1=1,'X1'!B146,(IF($X$1=2,'X2'!B146,(IF($X$1=3,'X3'!B146,(IF($X$1=4,'X4'!B146,(IF($X$1=5,'X5'!B146,(IF($X$1=6,'X6'!B146,(IF($X$1=7,'X7'!B146,(IF($X$1=8,'X8'!B146,(IF($X$1=9,'X9'!B146,(IF($X$1=10,'X10'!B146,(IF($X$1=11,'X11'!B146,(IF($X$1=12,'X12'!B146,'X13'!B146))))))))))))))))))))))))))))</f>
        <v/>
      </c>
      <c r="C187" s="181" t="str">
        <f ca="1">IF(ISERROR(IF($X$1=1,(VLOOKUP(B187,'X1'!$B:$AZ,47,FALSE)),IF($X$1=2,(VLOOKUP(B187,'X2'!$B:$AZ,47,FALSE)),IF($X$1=3,(VLOOKUP(B187,'X3'!$B:$AZ,47,FALSE)),IF($X$1=4,(VLOOKUP(B187,'X4'!$B:$AZ,47,FALSE)),IF($X$1=5,(VLOOKUP(B187,'X5'!$B:$AZ,47,FALSE)),IF($X$1=6,(VLOOKUP(B187,'X6'!$B:$AZ,47,FALSE)),IF($X$1=7,(VLOOKUP(B187,'X7'!$B:$AZ,47,FALSE)),IF($X$1=8,(VLOOKUP(B187,'X8'!$B:$AZ,47,FALSE)),IF($X$1=9,(VLOOKUP(B187,'X9'!$B:$AZ,47,FALSE)),IF($X$1=10,(VLOOKUP(B187,'X10'!$B:$AZ,47,FALSE)),IF($X$1=11,(VLOOKUP(B187,'X11'!$B:$AZ,47,FALSE)),IF($X$1=12,(VLOOKUP(B187,'X12'!$B:$AZ,47,FALSE)),IF($X$1=13,(VLOOKUP(B187,'X13'!$B:$AZ,47,FALSE)),"B"))))))))))))))=TRUE," ",(IF($X$1=1,(VLOOKUP(B187,'X1'!$B:$AZ,47,FALSE)),IF($X$1=2,(VLOOKUP(B187,'X2'!$B:$AZ,47,FALSE)),IF($X$1=3,(VLOOKUP(B187,'X3'!$B:$AZ,47,FALSE)),IF($X$1=4,(VLOOKUP(B187,'X4'!$B:$AZ,47,FALSE)),IF($X$1=5,(VLOOKUP(B187,'X5'!$B:$AZ,47,FALSE)),IF($X$1=6,(VLOOKUP(B187,'X6'!$B:$AZ,47,FALSE)),IF($X$1=7,(VLOOKUP(B187,'X7'!$B:$AZ,47,FALSE)),IF($X$1=8,(VLOOKUP(B187,'X8'!$B:$AZ,47,FALSE)),IF($X$1=9,(VLOOKUP(B187,'X9'!$B:$AZ,47,FALSE)),IF($X$1=10,(VLOOKUP(B187,'X10'!$B:$AZ,47,FALSE)),IF($X$1=11,(VLOOKUP(B187,'X11'!$B:$AZ,47,FALSE)),IF($X$1=12,(VLOOKUP(B187,'X12'!$B:$AZ,47,FALSE)),IF($X$1=13,(VLOOKUP(B187,'X13'!$B:$AZ,47,FALSE)),"B")))))))))))))))</f>
        <v xml:space="preserve"> </v>
      </c>
      <c r="D187" s="181" t="str">
        <f ca="1">IF(ISERROR(IF($X$1=1,(VLOOKUP(B187,'X1'!$B:$AP,41,FALSE)),IF($X$1=2,(VLOOKUP(B187,'X2'!$B:$AP,41,FALSE)),IF($X$1=3,(VLOOKUP(B187,'X3'!$B:$AP,41,FALSE)),IF($X$1=4,(VLOOKUP(B187,'X4'!$B:$AP,41,FALSE)),IF($X$1=5,(VLOOKUP(B187,'X5'!$B:$AP,41,FALSE)),IF($X$1=6,(VLOOKUP(B187,'X6'!$B:$AP,41,FALSE)),IF($X$1=7,(VLOOKUP(B187,'X7'!$B:$AP,41,FALSE)),IF($X$1=8,(VLOOKUP(B187,'X8'!$B:$AP,41,FALSE)),IF($X$1=9,(VLOOKUP(B187,'X9'!$B:$AP,41,FALSE)),IF($X$1=10,(VLOOKUP(B187,'X10'!$B:$AP,41,FALSE)),IF($X$1=11,(VLOOKUP(B187,'X11'!$B:$AP,41,FALSE)),IF($X$1=12,(VLOOKUP(B187,'X12'!$B:$AP,41,FALSE)),IF($X$1=13,(VLOOKUP(B187,'X13'!$B:$AP,41,FALSE)),"B"))))))))))))))=TRUE," ",(IF($X$1=1,(VLOOKUP(B187,'X1'!$B:$AP,41,FALSE)),IF($X$1=2,(VLOOKUP(B187,'X2'!$B:$AP,41,FALSE)),IF($X$1=3,(VLOOKUP(B187,'X3'!$B:$AP,41,FALSE)),IF($X$1=4,(VLOOKUP(B187,'X4'!$B:$AP,41,FALSE)),IF($X$1=5,(VLOOKUP(B187,'X5'!$B:$AP,41,FALSE)),IF($X$1=6,(VLOOKUP(B187,'X6'!$B:$AP,41,FALSE)),IF($X$1=7,(VLOOKUP(B187,'X7'!$B:$AP,41,FALSE)),IF($X$1=8,(VLOOKUP(B187,'X8'!$B:$AP,41,FALSE)),IF($X$1=9,(VLOOKUP(B187,'X9'!$B:$AP,41,FALSE)),IF($X$1=10,(VLOOKUP(B187,'X10'!$B:$AP,41,FALSE)),IF($X$1=11,(VLOOKUP(B187,'X11'!$B:$AP,41,FALSE)),IF($X$1=12,(VLOOKUP(B187,'X12'!$B:$AP,41,FALSE)),IF($X$1=13,(VLOOKUP(B187,'X13'!$B:$AP,41,FALSE)),"B")))))))))))))))</f>
        <v xml:space="preserve"> </v>
      </c>
      <c r="E187" s="182" t="str">
        <f ca="1">IF(ISERROR(IF($X$1=1,(VLOOKUP(B187,'X1'!$B:$AP,7,FALSE)),IF($X$1=2,(VLOOKUP(B187,'X2'!$B:$AP,7,FALSE)),IF($X$1=3,(VLOOKUP(B187,'X3'!$B:$AP,7,FALSE)),IF($X$1=4,(VLOOKUP(B187,'X4'!$B:$AP,7,FALSE)),IF($X$1=5,(VLOOKUP(B187,'X5'!$B:$AP,7,FALSE)),IF($X$1=6,(VLOOKUP(B187,'X6'!$B:$AP,7,FALSE)),IF($X$1=7,(VLOOKUP(B187,'X7'!$B:$AP,7,FALSE)),IF($X$1=8,(VLOOKUP(B187,'X8'!$B:$AP,7,FALSE)),IF($X$1=9,(VLOOKUP(B187,'X9'!$B:$AP,7,FALSE)),IF($X$1=10,(VLOOKUP(B187,'X10'!$B:$AP,7,FALSE)),IF($X$1=11,(VLOOKUP(B187,'X11'!$B:$AP,7,FALSE)),IF($X$1=12,(VLOOKUP(B187,'X12'!$B:$AP,7,FALSE)),IF($X$1=13,(VLOOKUP(B187,'X13'!$B:$AP,7,FALSE)),"B"))))))))))))))=TRUE," ",(IF($X$1=1,(VLOOKUP(B187,'X1'!$B:$AP,7,FALSE)),IF($X$1=2,(VLOOKUP(B187,'X2'!$B:$AP,7,FALSE)),IF($X$1=3,(VLOOKUP(B187,'X3'!$B:$AP,7,FALSE)),IF($X$1=4,(VLOOKUP(B187,'X4'!$B:$AP,7,FALSE)),IF($X$1=5,(VLOOKUP(B187,'X5'!$B:$AP,7,FALSE)),IF($X$1=6,(VLOOKUP(B187,'X6'!$B:$AP,7,FALSE)),IF($X$1=7,(VLOOKUP(B187,'X7'!$B:$AP,7,FALSE)),IF($X$1=8,(VLOOKUP(B187,'X8'!$B:$AP,7,FALSE)),IF($X$1=9,(VLOOKUP(B187,'X9'!$B:$AP,7,FALSE)),IF($X$1=10,(VLOOKUP(B187,'X10'!$B:$AP,7,FALSE)),IF($X$1=11,(VLOOKUP(B187,'X11'!$B:$AP,7,FALSE)),IF($X$1=12,(VLOOKUP(B187,'X12'!$B:$AP,7,FALSE)),IF($X$1=13,(VLOOKUP(B187,'X13'!$B:$AP,7,FALSE)),"B")))))))))))))))</f>
        <v xml:space="preserve"> </v>
      </c>
      <c r="F187" s="182" t="str">
        <f ca="1">IF(ISERROR(IF((IF($X$1=1,(VLOOKUP(B187,'X1'!$B:$AO,6,FALSE)),(IF($X$1=2,(VLOOKUP(B187,'X2'!$B:$AO,6,FALSE)),(IF($X$1=3,(VLOOKUP(B187,'X3'!$B:$AO,6,FALSE)),(IF($X$1=4,(VLOOKUP(B187,'X4'!$B:$AO,6,FALSE)),(IF($X$1=5,(VLOOKUP(B187,'X5'!$B:$AO,6,FALSE)),(IF($X$1=6,(VLOOKUP(B187,'X6'!$B:$AO,6,FALSE)),(IF($X$1=7,(VLOOKUP(B187,'X7'!$B:$AO,6,FALSE)),(IF($X$1=8,(VLOOKUP(B187,'X8'!$B:$AO,6,FALSE)),(IF($X$1=9,(VLOOKUP(B187,'X9'!$B:$AO,6,FALSE)),(IF($X$1=10,(VLOOKUP(B187,'X10'!$B:$AO,6,FALSE)),(IF($X$1=11,(VLOOKUP(B187,'X11'!$B:$AO,6,FALSE)),(IF($X$1=12,(VLOOKUP(B187,'X12'!$B:$AO,6,FALSE)),(VLOOKUP(B187,'X13'!$B:$AO,6,FALSE))))))))))))))))))))))))))=$V$1," ",(IF($X$1=1,(VLOOKUP(B187,'X1'!$B:$AO,6,FALSE)),(IF($X$1=2,(VLOOKUP(B187,'X2'!$B:$AO,6,FALSE)),(IF($X$1=3,(VLOOKUP(B187,'X3'!$B:$AO,6,FALSE)),(IF($X$1=4,(VLOOKUP(B187,'X4'!$B:$AO,6,FALSE)),(IF($X$1=5,(VLOOKUP(B187,'X5'!$B:$AO,6,FALSE)),(IF($X$1=6,(VLOOKUP(B187,'X6'!$B:$AO,6,FALSE)),(IF($X$1=7,(VLOOKUP(B187,'X7'!$B:$AO,6,FALSE)),(IF($X$1=8,(VLOOKUP(B187,'X8'!$B:$AO,6,FALSE)),(IF($X$1=9,(VLOOKUP(B187,'X9'!$B:$AO,6,FALSE)),(IF($X$1=10,(VLOOKUP(B187,'X10'!$B:$AO,6,FALSE)),(IF($X$1=11,(VLOOKUP(B187,'X11'!$B:$AO,6,FALSE)),(IF($X$1=12,(VLOOKUP(B187,'X12'!$B:$AO,6,FALSE)),(VLOOKUP(B187,'X13'!$B:$AO,6,FALSE))))))))))))))))))))))))))))=TRUE," ",(IF((IF($X$1=1,(VLOOKUP(B187,'X1'!$B:$AO,6,FALSE)),(IF($X$1=2,(VLOOKUP(B187,'X2'!$B:$AO,6,FALSE)),(IF($X$1=3,(VLOOKUP(B187,'X3'!$B:$AO,6,FALSE)),(IF($X$1=4,(VLOOKUP(B187,'X4'!$B:$AO,6,FALSE)),(IF($X$1=5,(VLOOKUP(B187,'X5'!$B:$AO,6,FALSE)),(IF($X$1=6,(VLOOKUP(B187,'X6'!$B:$AO,6,FALSE)),(IF($X$1=7,(VLOOKUP(B187,'X7'!$B:$AO,6,FALSE)),(IF($X$1=8,(VLOOKUP(B187,'X8'!$B:$AO,6,FALSE)),(IF($X$1=9,(VLOOKUP(B187,'X9'!$B:$AO,6,FALSE)),(IF($X$1=10,(VLOOKUP(B187,'X10'!$B:$AO,6,FALSE)),(IF($X$1=11,(VLOOKUP(B187,'X11'!$B:$AO,6,FALSE)),(IF($X$1=12,(VLOOKUP(B187,'X12'!$B:$AO,6,FALSE)),(VLOOKUP(B187,'X13'!$B:$AO,6,FALSE))))))))))))))))))))))))))=$V$1," ",(IF($X$1=1,(VLOOKUP(B187,'X1'!$B:$AO,6,FALSE)),(IF($X$1=2,(VLOOKUP(B187,'X2'!$B:$AO,6,FALSE)),(IF($X$1=3,(VLOOKUP(B187,'X3'!$B:$AO,6,FALSE)),(IF($X$1=4,(VLOOKUP(B187,'X4'!$B:$AO,6,FALSE)),(IF($X$1=5,(VLOOKUP(B187,'X5'!$B:$AO,6,FALSE)),(IF($X$1=6,(VLOOKUP(B187,'X6'!$B:$AO,6,FALSE)),(IF($X$1=7,(VLOOKUP(B187,'X7'!$B:$AO,6,FALSE)),(IF($X$1=8,(VLOOKUP(B187,'X8'!$B:$AO,6,FALSE)),(IF($X$1=9,(VLOOKUP(B187,'X9'!$B:$AO,6,FALSE)),(IF($X$1=10,(VLOOKUP(B187,'X10'!$B:$AO,6,FALSE)),(IF($X$1=11,(VLOOKUP(B187,'X11'!$B:$AO,6,FALSE)),(IF($X$1=12,(VLOOKUP(B187,'X12'!$B:$AO,6,FALSE)),(VLOOKUP(B187,'X13'!$B:$AO,6,FALSE)))))))))))))))))))))))))))))</f>
        <v xml:space="preserve"> </v>
      </c>
      <c r="G187" s="182" t="str">
        <f ca="1">IF(ISERROR(IF($X$1=1,(VLOOKUP(B187,'X1'!$B:$AZ,44,FALSE)),IF($X$1=2,(VLOOKUP(B187,'X2'!$B:$AZ,44,FALSE)),IF($X$1=3,(VLOOKUP(B187,'X3'!$B:$AZ,44,FALSE)),IF($X$1=4,(VLOOKUP(B187,'X4'!$B:$AZ,44,FALSE)),IF($X$1=5,(VLOOKUP(B187,'X5'!$B:$AZ,44,FALSE)),IF($X$1=6,(VLOOKUP(B187,'X6'!$B:$AZ,44,FALSE)),IF($X$1=7,(VLOOKUP(B187,'X7'!$B:$AZ,44,FALSE)),IF($X$1=8,(VLOOKUP(B187,'X8'!$B:$AZ,44,FALSE)),IF($X$1=9,(VLOOKUP(B187,'X9'!$B:$AZ,44,FALSE)),IF($X$1=10,(VLOOKUP(B187,'X10'!$B:$AZ,44,FALSE)),IF($X$1=11,(VLOOKUP(B187,'X11'!$B:$AZ,44,FALSE)),IF($X$1=12,(VLOOKUP(B187,'X12'!$B:$AZ,44,FALSE)),IF($X$1=13,(VLOOKUP(B187,'X13'!$B:$AZ,44,FALSE)),"B"))))))))))))))=TRUE," ",(IF($X$1=1,(VLOOKUP(B187,'X1'!$B:$AZ,44,FALSE)),IF($X$1=2,(VLOOKUP(B187,'X2'!$B:$AZ,44,FALSE)),IF($X$1=3,(VLOOKUP(B187,'X3'!$B:$AZ,44,FALSE)),IF($X$1=4,(VLOOKUP(B187,'X4'!$B:$AZ,44,FALSE)),IF($X$1=5,(VLOOKUP(B187,'X5'!$B:$AZ,44,FALSE)),IF($X$1=6,(VLOOKUP(B187,'X6'!$B:$AZ,44,FALSE)),IF($X$1=7,(VLOOKUP(B187,'X7'!$B:$AZ,44,FALSE)),IF($X$1=8,(VLOOKUP(B187,'X8'!$B:$AZ,44,FALSE)),IF($X$1=9,(VLOOKUP(B187,'X9'!$B:$AZ,44,FALSE)),IF($X$1=10,(VLOOKUP(B187,'X10'!$B:$AZ,44,FALSE)),IF($X$1=11,(VLOOKUP(B187,'X11'!$B:$AZ,44,FALSE)),IF($X$1=12,(VLOOKUP(B187,'X12'!$B:$AZ,44,FALSE)),IF($X$1=13,(VLOOKUP(B187,'X13'!$B:$AZ,44,FALSE)),"B")))))))))))))))</f>
        <v xml:space="preserve"> </v>
      </c>
      <c r="H187" s="182" t="str">
        <f ca="1">IF(ISERROR(IF($X$1=1,(VLOOKUP(B187,'X1'!$B:$AZ,8,FALSE)),IF($X$1=2,(VLOOKUP(B187,'X2'!$B:$AZ,8,FALSE)),IF($X$1=3,(VLOOKUP(B187,'X3'!$B:$AZ,8,FALSE)),IF($X$1=4,(VLOOKUP(B187,'X4'!$B:$AZ,8,FALSE)),IF($X$1=5,(VLOOKUP(B187,'X5'!$B:$AZ,8,FALSE)),IF($X$1=6,(VLOOKUP(B187,'X6'!$B:$AZ,8,FALSE)),IF($X$1=7,(VLOOKUP(B187,'X7'!$B:$AZ,8,FALSE)),IF($X$1=8,(VLOOKUP(B187,'X8'!$B:$AZ,8,FALSE)),IF($X$1=9,(VLOOKUP(B187,'X9'!$B:$AZ,8,FALSE)),IF($X$1=10,(VLOOKUP(B187,'X10'!$B:$AZ,8,FALSE)),IF($X$1=11,(VLOOKUP(B187,'X11'!$B:$AZ,8,FALSE)),IF($X$1=12,(VLOOKUP(B187,'X12'!$B:$AZ,8,FALSE)),IF($X$1=13,(VLOOKUP(B187,'X13'!$B:$AZ,8,FALSE)),"B"))))))))))))))=TRUE," ",(IF($X$1=1,(VLOOKUP(B187,'X1'!$B:$AZ,8,FALSE)),IF($X$1=2,(VLOOKUP(B187,'X2'!$B:$AZ,8,FALSE)),IF($X$1=3,(VLOOKUP(B187,'X3'!$B:$AZ,8,FALSE)),IF($X$1=4,(VLOOKUP(B187,'X4'!$B:$AZ,8,FALSE)),IF($X$1=5,(VLOOKUP(B187,'X5'!$B:$AZ,8,FALSE)),IF($X$1=6,(VLOOKUP(B187,'X6'!$B:$AZ,8,FALSE)),IF($X$1=7,(VLOOKUP(B187,'X7'!$B:$AZ,8,FALSE)),IF($X$1=8,(VLOOKUP(B187,'X8'!$B:$AZ,8,FALSE)),IF($X$1=9,(VLOOKUP(B187,'X9'!$B:$AZ,8,FALSE)),IF($X$1=10,(VLOOKUP(B187,'X10'!$B:$AZ,8,FALSE)),IF($X$1=11,(VLOOKUP(B187,'X11'!$B:$AZ,8,FALSE)),IF($X$1=12,(VLOOKUP(B187,'X12'!$B:$AZ,8,FALSE)),IF($X$1=13,(VLOOKUP(B187,'X13'!$B:$AZ,8,FALSE)),"B")))))))))))))))</f>
        <v xml:space="preserve"> </v>
      </c>
      <c r="I187" s="183" t="str">
        <f ca="1">IF(ISERROR(IF($X$1=1,(VLOOKUP(B187,'X1'!$B:$AZ,2,FALSE)),IF($X$1=2,(VLOOKUP(B187,'X2'!$B:$AZ,2,FALSE)),IF($X$1=3,(VLOOKUP(B187,'X3'!$B:$AZ,2,FALSE)),IF($X$1=4,(VLOOKUP(B187,'X4'!$B:$AZ,2,FALSE)),IF($X$1=5,(VLOOKUP(B187,'X5'!$B:$AZ,2,FALSE)),IF($X$1=6,(VLOOKUP(B187,'X6'!$B:$AZ,2,FALSE)),IF($X$1=7,(VLOOKUP(B187,'X7'!$B:$AZ,2,FALSE)),IF($X$1=8,(VLOOKUP(B187,'X8'!$B:$AZ,2,FALSE)),IF($X$1=9,(VLOOKUP(B187,'X9'!$B:$AZ,2,FALSE)),IF($X$1=10,(VLOOKUP(B187,'X10'!$B:$AZ,2,FALSE)),IF($X$1=11,(VLOOKUP(B187,'X11'!$B:$AZ,2,FALSE)),IF($X$1=12,(VLOOKUP(B187,'X12'!$B:$AZ,2,FALSE)),IF($X$1=13,(VLOOKUP(B187,'X13'!$B:$AZ,2,FALSE)),"B"))))))))))))))=TRUE," ",(IF($X$1=1,(VLOOKUP(B187,'X1'!$B:$AZ,2,FALSE)),IF($X$1=2,(VLOOKUP(B187,'X2'!$B:$AZ,2,FALSE)),IF($X$1=3,(VLOOKUP(B187,'X3'!$B:$AZ,2,FALSE)),IF($X$1=4,(VLOOKUP(B187,'X4'!$B:$AZ,2,FALSE)),IF($X$1=5,(VLOOKUP(B187,'X5'!$B:$AZ,2,FALSE)),IF($X$1=6,(VLOOKUP(B187,'X6'!$B:$AZ,2,FALSE)),IF($X$1=7,(VLOOKUP(B187,'X7'!$B:$AZ,2,FALSE)),IF($X$1=8,(VLOOKUP(B187,'X8'!$B:$AZ,2,FALSE)),IF($X$1=9,(VLOOKUP(B187,'X9'!$B:$AZ,2,FALSE)),IF($X$1=10,(VLOOKUP(B187,'X10'!$B:$AZ,2,FALSE)),IF($X$1=11,(VLOOKUP(B187,'X11'!$B:$AZ,2,FALSE)),IF($X$1=12,(VLOOKUP(B187,'X12'!$B:$AZ,2,FALSE)),IF($X$1=13,(VLOOKUP(B187,'X13'!$B:$AZ,2,FALSE)),"B")))))))))))))))</f>
        <v xml:space="preserve"> </v>
      </c>
      <c r="J187" s="183" t="str">
        <f ca="1">IF(ISERROR(IF($X$1=1,(VLOOKUP(B187,'X1'!$B:$AZ,3,FALSE)),IF($X$1=2,(VLOOKUP(B187,'X2'!$B:$AZ,3,FALSE)),IF($X$1=3,(VLOOKUP(B187,'X3'!$B:$AZ,3,FALSE)),IF($X$1=4,(VLOOKUP(B187,'X4'!$B:$AZ,3,FALSE)),IF($X$1=5,(VLOOKUP(B187,'X5'!$B:$AZ,3,FALSE)),IF($X$1=6,(VLOOKUP(B187,'X6'!$B:$AZ,3,FALSE)),IF($X$1=7,(VLOOKUP(B187,'X7'!$B:$AZ,3,FALSE)),IF($X$1=8,(VLOOKUP(B187,'X8'!$B:$AZ,3,FALSE)),IF($X$1=9,(VLOOKUP(B187,'X9'!$B:$AZ,3,FALSE)),IF($X$1=10,(VLOOKUP(B187,'X10'!$B:$AZ,3,FALSE)),IF($X$1=11,(VLOOKUP(B187,'X11'!$B:$AZ,3,FALSE)),IF($X$1=12,(VLOOKUP(B187,'X12'!$B:$AZ,3,FALSE)),IF($X$1=13,(VLOOKUP(B187,'X13'!$B:$AZ,3,FALSE)),"B"))))))))))))))=TRUE," ",(IF($X$1=1,(VLOOKUP(B187,'X1'!$B:$AZ,3,FALSE)),IF($X$1=2,(VLOOKUP(B187,'X2'!$B:$AZ,3,FALSE)),IF($X$1=3,(VLOOKUP(B187,'X3'!$B:$AZ,3,FALSE)),IF($X$1=4,(VLOOKUP(B187,'X4'!$B:$AZ,3,FALSE)),IF($X$1=5,(VLOOKUP(B187,'X5'!$B:$AZ,3,FALSE)),IF($X$1=6,(VLOOKUP(B187,'X6'!$B:$AZ,3,FALSE)),IF($X$1=7,(VLOOKUP(B187,'X7'!$B:$AZ,3,FALSE)),IF($X$1=8,(VLOOKUP(B187,'X8'!$B:$AZ,3,FALSE)),IF($X$1=9,(VLOOKUP(B187,'X9'!$B:$AZ,3,FALSE)),IF($X$1=10,(VLOOKUP(B187,'X10'!$B:$AZ,3,FALSE)),IF($X$1=11,(VLOOKUP(B187,'X11'!$B:$AZ,3,FALSE)),IF($X$1=12,(VLOOKUP(B187,'X12'!$B:$AZ,3,FALSE)),IF($X$1=13,(VLOOKUP(B187,'X13'!$B:$AZ,3,FALSE)),"B")))))))))))))))</f>
        <v xml:space="preserve"> </v>
      </c>
      <c r="K187" s="183" t="str">
        <f ca="1">IF(ISERROR(IF($X$1=1,(VLOOKUP(B187,'X1'!$B:$AZ,5,FALSE)),IF($X$1=2,(VLOOKUP(B187,'X2'!$B:$AZ,5,FALSE)),IF($X$1=3,(VLOOKUP(B187,'X3'!$B:$AZ,5,FALSE)),IF($X$1=4,(VLOOKUP(B187,'X4'!$B:$AZ,5,FALSE)),IF($X$1=5,(VLOOKUP(B187,'X5'!$B:$AZ,5,FALSE)),IF($X$1=6,(VLOOKUP(B187,'X6'!$B:$AZ,5,FALSE)),IF($X$1=7,(VLOOKUP(B187,'X7'!$B:$AZ,5,FALSE)),IF($X$1=8,(VLOOKUP(B187,'X8'!$B:$AZ,5,FALSE)),IF($X$1=9,(VLOOKUP(B187,'X9'!$B:$AZ,5,FALSE)),IF($X$1=10,(VLOOKUP(B187,'X10'!$B:$AZ,5,FALSE)),IF($X$1=11,(VLOOKUP(B187,'X11'!$B:$AZ,5,FALSE)),IF($X$1=12,(VLOOKUP(B187,'X12'!$B:$AZ,5,FALSE)),IF($X$1=13,(VLOOKUP(B187,'X13'!$B:$AZ,5,FALSE)),"B"))))))))))))))=TRUE," ",(IF($X$1=1,(VLOOKUP(B187,'X1'!$B:$AZ,5,FALSE)),IF($X$1=2,(VLOOKUP(B187,'X2'!$B:$AZ,5,FALSE)),IF($X$1=3,(VLOOKUP(B187,'X3'!$B:$AZ,5,FALSE)),IF($X$1=4,(VLOOKUP(B187,'X4'!$B:$AZ,5,FALSE)),IF($X$1=5,(VLOOKUP(B187,'X5'!$B:$AZ,5,FALSE)),IF($X$1=6,(VLOOKUP(B187,'X6'!$B:$AZ,5,FALSE)),IF($X$1=7,(VLOOKUP(B187,'X7'!$B:$AZ,5,FALSE)),IF($X$1=8,(VLOOKUP(B187,'X8'!$B:$AZ,5,FALSE)),IF($X$1=9,(VLOOKUP(B187,'X9'!$B:$AZ,5,FALSE)),IF($X$1=10,(VLOOKUP(B187,'X10'!$B:$AZ,5,FALSE)),IF($X$1=11,(VLOOKUP(B187,'X11'!$B:$AZ,5,FALSE)),IF($X$1=12,(VLOOKUP(B187,'X12'!$B:$AZ,5,FALSE)),IF($X$1=13,(VLOOKUP(B187,'X13'!$B:$AZ,5,FALSE)),"B")))))))))))))))</f>
        <v xml:space="preserve"> </v>
      </c>
      <c r="L187" s="184" t="str">
        <f ca="1">IF(ISERROR(IF($X$1=1,(VLOOKUP(B187,'X1'!$B:$AZ,9,FALSE)),IF($X$1=2,(VLOOKUP(B187,'X2'!$B:$AZ,9,FALSE)),IF($X$1=3,(VLOOKUP(B187,'X3'!$B:$AZ,9,FALSE)),IF($X$1=4,(VLOOKUP(B187,'X4'!$B:$AZ,9,FALSE)),IF($X$1=5,(VLOOKUP(B187,'X5'!$B:$AZ,9,FALSE)),IF($X$1=6,(VLOOKUP(B187,'X6'!$B:$AZ,9,FALSE)),IF($X$1=7,(VLOOKUP(B187,'X7'!$B:$AZ,9,FALSE)),IF($X$1=8,(VLOOKUP(B187,'X8'!$B:$AZ,9,FALSE)),IF($X$1=9,(VLOOKUP(B187,'X9'!$B:$AZ,9,FALSE)),IF($X$1=10,(VLOOKUP(B187,'X10'!$B:$AZ,9,FALSE)),IF($X$1=11,(VLOOKUP(B187,'X11'!$B:$AZ,9,FALSE)),IF($X$1=12,(VLOOKUP(B187,'X12'!$B:$AZ,9,FALSE)),IF($X$1=13,(VLOOKUP(B187,'X13'!$B:$AZ,9,FALSE)),"B"))))))))))))))=TRUE," ",(IF($X$1=1,(VLOOKUP(B187,'X1'!$B:$AZ,9,FALSE)),IF($X$1=2,(VLOOKUP(B187,'X2'!$B:$AZ,9,FALSE)),IF($X$1=3,(VLOOKUP(B187,'X3'!$B:$AZ,9,FALSE)),IF($X$1=4,(VLOOKUP(B187,'X4'!$B:$AZ,9,FALSE)),IF($X$1=5,(VLOOKUP(B187,'X5'!$B:$AZ,9,FALSE)),IF($X$1=6,(VLOOKUP(B187,'X6'!$B:$AZ,9,FALSE)),IF($X$1=7,(VLOOKUP(B187,'X7'!$B:$AZ,9,FALSE)),IF($X$1=8,(VLOOKUP(B187,'X8'!$B:$AZ,9,FALSE)),IF($X$1=9,(VLOOKUP(B187,'X9'!$B:$AZ,9,FALSE)),IF($X$1=10,(VLOOKUP(B187,'X10'!$B:$AZ,9,FALSE)),IF($X$1=11,(VLOOKUP(B187,'X11'!$B:$AZ,9,FALSE)),IF($X$1=12,(VLOOKUP(B187,'X12'!$B:$AZ,9,FALSE)),IF($X$1=13,(VLOOKUP(B187,'X13'!$B:$AZ,9,FALSE)),"B")))))))))))))))</f>
        <v xml:space="preserve"> </v>
      </c>
      <c r="M187" s="184" t="str">
        <f ca="1">IF(ISERROR(IF($X$1=1,(VLOOKUP(B187,'X1'!$B:$AZ,10,FALSE)),IF($X$1=2,(VLOOKUP(B187,'X2'!$B:$AZ,10,FALSE)),IF($X$1=3,(VLOOKUP(B187,'X3'!$B:$AZ,10,FALSE)),IF($X$1=4,(VLOOKUP(B187,'X4'!$B:$AZ,10,FALSE)),IF($X$1=5,(VLOOKUP(B187,'X5'!$B:$AZ,10,FALSE)),IF($X$1=6,(VLOOKUP(B187,'X6'!$B:$AZ,10,FALSE)),IF($X$1=7,(VLOOKUP(B187,'X7'!$B:$AZ,10,FALSE)),IF($X$1=8,(VLOOKUP(B187,'X8'!$B:$AZ,10,FALSE)),IF($X$1=9,(VLOOKUP(B187,'X9'!$B:$AZ,10,FALSE)),IF($X$1=10,(VLOOKUP(B187,'X10'!$B:$AZ,10,FALSE)),IF($X$1=11,(VLOOKUP(B187,'X11'!$B:$AZ,10,FALSE)),IF($X$1=12,(VLOOKUP(B187,'X12'!$B:$AZ,10,FALSE)),IF($X$1=13,(VLOOKUP(B187,'X13'!$B:$AZ,10,FALSE)),"B"))))))))))))))=TRUE," ",(IF($X$1=1,(VLOOKUP(B187,'X1'!$B:$AZ,10,FALSE)),IF($X$1=2,(VLOOKUP(B187,'X2'!$B:$AZ,10,FALSE)),IF($X$1=3,(VLOOKUP(B187,'X3'!$B:$AZ,10,FALSE)),IF($X$1=4,(VLOOKUP(B187,'X4'!$B:$AZ,10,FALSE)),IF($X$1=5,(VLOOKUP(B187,'X5'!$B:$AZ,10,FALSE)),IF($X$1=6,(VLOOKUP(B187,'X6'!$B:$AZ,10,FALSE)),IF($X$1=7,(VLOOKUP(B187,'X7'!$B:$AZ,10,FALSE)),IF($X$1=8,(VLOOKUP(B187,'X8'!$B:$AZ,10,FALSE)),IF($X$1=9,(VLOOKUP(B187,'X9'!$B:$AZ,10,FALSE)),IF($X$1=10,(VLOOKUP(B187,'X10'!$B:$AZ,10,FALSE)),IF($X$1=11,(VLOOKUP(B187,'X11'!$B:$AZ,10,FALSE)),IF($X$1=12,(VLOOKUP(B187,'X12'!$B:$AZ,10,FALSE)),IF($X$1=13,(VLOOKUP(B187,'X13'!$B:$AZ,10,FALSE)),"B")))))))))))))))</f>
        <v xml:space="preserve"> </v>
      </c>
      <c r="N187" s="185" t="str">
        <f ca="1">IF(ISERROR(IF($X$1=1,(VLOOKUP(B187,'X1'!$B:$AZ,45,FALSE)),IF($X$1=2,(VLOOKUP(B187,'X2'!$B:$AZ,45,FALSE)),IF($X$1=3,(VLOOKUP(B187,'X3'!$B:$AZ,45,FALSE)),IF($X$1=4,(VLOOKUP(B187,'X4'!$B:$AZ,45,FALSE)),IF($X$1=5,(VLOOKUP(B187,'X5'!$B:$AZ,45,FALSE)),IF($X$1=6,(VLOOKUP(B187,'X6'!$B:$AZ,45,FALSE)),IF($X$1=7,(VLOOKUP(B187,'X7'!$B:$AZ,45,FALSE)),IF($X$1=8,(VLOOKUP(B187,'X8'!$B:$AZ,45,FALSE)),IF($X$1=9,(VLOOKUP(B187,'X9'!$B:$AZ,45,FALSE)),IF($X$1=10,(VLOOKUP(B187,'X10'!$B:$AZ,45,FALSE)),IF($X$1=11,(VLOOKUP(B187,'X11'!$B:$AZ,45,FALSE)),IF($X$1=12,(VLOOKUP(B187,'X12'!$B:$AZ,45,FALSE)),IF($X$1=13,(VLOOKUP(B187,'X13'!$B:$AZ,45,FALSE)),"B"))))))))))))))=TRUE," ",(IF($X$1=1,(VLOOKUP(B187,'X1'!$B:$AZ,45,FALSE)),IF($X$1=2,(VLOOKUP(B187,'X2'!$B:$AZ,45,FALSE)),IF($X$1=3,(VLOOKUP(B187,'X3'!$B:$AZ,45,FALSE)),IF($X$1=4,(VLOOKUP(B187,'X4'!$B:$AZ,45,FALSE)),IF($X$1=5,(VLOOKUP(B187,'X5'!$B:$AZ,45,FALSE)),IF($X$1=6,(VLOOKUP(B187,'X6'!$B:$AZ,45,FALSE)),IF($X$1=7,(VLOOKUP(B187,'X7'!$B:$AZ,45,FALSE)),IF($X$1=8,(VLOOKUP(B187,'X8'!$B:$AZ,45,FALSE)),IF($X$1=9,(VLOOKUP(B187,'X9'!$B:$AZ,45,FALSE)),IF($X$1=10,(VLOOKUP(B187,'X10'!$B:$AZ,45,FALSE)),IF($X$1=11,(VLOOKUP(B187,'X11'!$B:$AZ,45,FALSE)),IF($X$1=12,(VLOOKUP(B187,'X12'!$B:$AZ,45,FALSE)),IF($X$1=13,(VLOOKUP(B187,'X13'!$B:$AZ,45,FALSE)),"B")))))))))))))))</f>
        <v xml:space="preserve"> </v>
      </c>
      <c r="O187" s="184" t="str">
        <f ca="1">IF(ISERROR(IF($X$1=1,(VLOOKUP(B187,'X1'!$B:$AZ,11,FALSE)),IF($X$1=2,(VLOOKUP(B187,'X2'!$B:$AZ,11,FALSE)),IF($X$1=3,(VLOOKUP(B187,'X3'!$B:$AZ,11,FALSE)),IF($X$1=4,(VLOOKUP(B187,'X4'!$B:$AZ,11,FALSE)),IF($X$1=5,(VLOOKUP(B187,'X5'!$B:$AZ,11,FALSE)),IF($X$1=6,(VLOOKUP(B187,'X6'!$B:$AZ,11,FALSE)),IF($X$1=7,(VLOOKUP(B187,'X7'!$B:$AZ,11,FALSE)),IF($X$1=8,(VLOOKUP(B187,'X8'!$B:$AZ,11,FALSE)),IF($X$1=9,(VLOOKUP(B187,'X9'!$B:$AZ,11,FALSE)),IF($X$1=10,(VLOOKUP(B187,'X10'!$B:$AZ,11,FALSE)),IF($X$1=11,(VLOOKUP(B187,'X11'!$B:$AZ,11,FALSE)),IF($X$1=12,(VLOOKUP(B187,'X12'!$B:$AZ,11,FALSE)),IF($X$1=13,(VLOOKUP(B187,'X13'!$B:$AZ,11,FALSE)),"B"))))))))))))))=TRUE," ",(IF($X$1=1,(VLOOKUP(B187,'X1'!$B:$AZ,11,FALSE)),IF($X$1=2,(VLOOKUP(B187,'X2'!$B:$AZ,11,FALSE)),IF($X$1=3,(VLOOKUP(B187,'X3'!$B:$AZ,11,FALSE)),IF($X$1=4,(VLOOKUP(B187,'X4'!$B:$AZ,11,FALSE)),IF($X$1=5,(VLOOKUP(B187,'X5'!$B:$AZ,11,FALSE)),IF($X$1=6,(VLOOKUP(B187,'X6'!$B:$AZ,11,FALSE)),IF($X$1=7,(VLOOKUP(B187,'X7'!$B:$AZ,11,FALSE)),IF($X$1=8,(VLOOKUP(B187,'X8'!$B:$AZ,11,FALSE)),IF($X$1=9,(VLOOKUP(B187,'X9'!$B:$AZ,11,FALSE)),IF($X$1=10,(VLOOKUP(B187,'X10'!$B:$AZ,11,FALSE)),IF($X$1=11,(VLOOKUP(B187,'X11'!$B:$AZ,11,FALSE)),IF($X$1=12,(VLOOKUP(B187,'X12'!$B:$AZ,11,FALSE)),IF($X$1=13,(VLOOKUP(B187,'X13'!$B:$AZ,11,FALSE)),"B")))))))))))))))</f>
        <v xml:space="preserve"> </v>
      </c>
      <c r="P187" s="184" t="str">
        <f ca="1">IF(ISERROR(IF($X$1=1,(VLOOKUP(B187,'X1'!$B:$AZ,12,FALSE)),IF($X$1=2,(VLOOKUP(B187,'X2'!$B:$AZ,12,FALSE)),IF($X$1=3,(VLOOKUP(B187,'X3'!$B:$AZ,12,FALSE)),IF($X$1=4,(VLOOKUP(B187,'X4'!$B:$AZ,12,FALSE)),IF($X$1=5,(VLOOKUP(B187,'X5'!$B:$AZ,12,FALSE)),IF($X$1=6,(VLOOKUP(B187,'X6'!$B:$AZ,12,FALSE)),IF($X$1=7,(VLOOKUP(B187,'X7'!$B:$AZ,12,FALSE)),IF($X$1=8,(VLOOKUP(B187,'X8'!$B:$AZ,12,FALSE)),IF($X$1=9,(VLOOKUP(B187,'X9'!$B:$AZ,12,FALSE)),IF($X$1=10,(VLOOKUP(B187,'X10'!$B:$AZ,12,FALSE)),IF($X$1=11,(VLOOKUP(B187,'X11'!$B:$AZ,12,FALSE)),IF($X$1=12,(VLOOKUP(B187,'X12'!$B:$AZ,12,FALSE)),IF($X$1=13,(VLOOKUP(B187,'X13'!$B:$AZ,12,FALSE)),"B"))))))))))))))=TRUE," ",(IF($X$1=1,(VLOOKUP(B187,'X1'!$B:$AZ,12,FALSE)),IF($X$1=2,(VLOOKUP(B187,'X2'!$B:$AZ,12,FALSE)),IF($X$1=3,(VLOOKUP(B187,'X3'!$B:$AZ,12,FALSE)),IF($X$1=4,(VLOOKUP(B187,'X4'!$B:$AZ,12,FALSE)),IF($X$1=5,(VLOOKUP(B187,'X5'!$B:$AZ,12,FALSE)),IF($X$1=6,(VLOOKUP(B187,'X6'!$B:$AZ,12,FALSE)),IF($X$1=7,(VLOOKUP(B187,'X7'!$B:$AZ,12,FALSE)),IF($X$1=8,(VLOOKUP(B187,'X8'!$B:$AZ,12,FALSE)),IF($X$1=9,(VLOOKUP(B187,'X9'!$B:$AZ,12,FALSE)),IF($X$1=10,(VLOOKUP(B187,'X10'!$B:$AZ,12,FALSE)),IF($X$1=11,(VLOOKUP(B187,'X11'!$B:$AZ,12,FALSE)),IF($X$1=12,(VLOOKUP(B187,'X12'!$B:$AZ,12,FALSE)),IF($X$1=13,(VLOOKUP(B187,'X13'!$B:$AZ,12,FALSE)),"B")))))))))))))))</f>
        <v xml:space="preserve"> </v>
      </c>
      <c r="Q187" s="185" t="str">
        <f ca="1">IF(ISERROR(IF($X$1=1,(VLOOKUP(B187,'X1'!$B:$AZ,46,FALSE)),IF($X$1=2,(VLOOKUP(B187,'X2'!$B:$AZ,46,FALSE)),IF($X$1=3,(VLOOKUP(B187,'X3'!$B:$AZ,46,FALSE)),IF($X$1=4,(VLOOKUP(B187,'X4'!$B:$AZ,46,FALSE)),IF($X$1=5,(VLOOKUP(B187,'X5'!$B:$AZ,46,FALSE)),IF($X$1=6,(VLOOKUP(B187,'X6'!$B:$AZ,46,FALSE)),IF($X$1=7,(VLOOKUP(B187,'X7'!$B:$AZ,46,FALSE)),IF($X$1=8,(VLOOKUP(B187,'X8'!$B:$AZ,46,FALSE)),IF($X$1=9,(VLOOKUP(B187,'X9'!$B:$AZ,46,FALSE)),IF($X$1=10,(VLOOKUP(B187,'X10'!$B:$AZ,46,FALSE)),IF($X$1=11,(VLOOKUP(B187,'X11'!$B:$AZ,46,FALSE)),IF($X$1=12,(VLOOKUP(B187,'X12'!$B:$AZ,46,FALSE)),IF($X$1=13,(VLOOKUP(B187,'X13'!$B:$AZ,46,FALSE)),"B"))))))))))))))=TRUE," ",(IF($X$1=1,(VLOOKUP(B187,'X1'!$B:$AZ,46,FALSE)),IF($X$1=2,(VLOOKUP(B187,'X2'!$B:$AZ,46,FALSE)),IF($X$1=3,(VLOOKUP(B187,'X3'!$B:$AZ,46,FALSE)),IF($X$1=4,(VLOOKUP(B187,'X4'!$B:$AZ,46,FALSE)),IF($X$1=5,(VLOOKUP(B187,'X5'!$B:$AZ,46,FALSE)),IF($X$1=6,(VLOOKUP(B187,'X6'!$B:$AZ,46,FALSE)),IF($X$1=7,(VLOOKUP(B187,'X7'!$B:$AZ,46,FALSE)),IF($X$1=8,(VLOOKUP(B187,'X8'!$B:$AZ,46,FALSE)),IF($X$1=9,(VLOOKUP(B187,'X9'!$B:$AZ,46,FALSE)),IF($X$1=10,(VLOOKUP(B187,'X10'!$B:$AZ,46,FALSE)),IF($X$1=11,(VLOOKUP(B187,'X11'!$B:$AZ,46,FALSE)),IF($X$1=12,(VLOOKUP(B187,'X12'!$B:$AZ,46,FALSE)),IF($X$1=13,(VLOOKUP(B187,'X13'!$B:$AZ,46,FALSE)),"B")))))))))))))))</f>
        <v xml:space="preserve"> </v>
      </c>
      <c r="R187" s="185" t="str">
        <f ca="1">IF(ISERROR(IF($X$1=1,(VLOOKUP(B187,'X1'!$B:$AZ,15,FALSE)),IF($X$1=2,(VLOOKUP(B187,'X2'!$B:$AZ,15,FALSE)),IF($X$1=3,(VLOOKUP(B187,'X3'!$B:$AZ,15,FALSE)),IF($X$1=4,(VLOOKUP(B187,'X4'!$B:$AZ,15,FALSE)),IF($X$1=5,(VLOOKUP(B187,'X5'!$B:$AZ,15,FALSE)),IF($X$1=6,(VLOOKUP(B187,'X6'!$B:$AZ,15,FALSE)),IF($X$1=7,(VLOOKUP(B187,'X7'!$B:$AZ,15,FALSE)),IF($X$1=8,(VLOOKUP(B187,'X8'!$B:$AZ,15,FALSE)),IF($X$1=9,(VLOOKUP(B187,'X9'!$B:$AZ,15,FALSE)),IF($X$1=10,(VLOOKUP(B187,'X10'!$B:$AZ,15,FALSE)),IF($X$1=11,(VLOOKUP(B187,'X11'!$B:$AZ,15,FALSE)),IF($X$1=12,(VLOOKUP(B187,'X12'!$B:$AZ,15,FALSE)),IF($X$1=13,(VLOOKUP(B187,'X13'!$B:$AZ,15,FALSE)),"B"))))))))))))))=TRUE," ",(IF($X$1=1,(VLOOKUP(B187,'X1'!$B:$AZ,15,FALSE)),IF($X$1=2,(VLOOKUP(B187,'X2'!$B:$AZ,15,FALSE)),IF($X$1=3,(VLOOKUP(B187,'X3'!$B:$AZ,15,FALSE)),IF($X$1=4,(VLOOKUP(B187,'X4'!$B:$AZ,15,FALSE)),IF($X$1=5,(VLOOKUP(B187,'X5'!$B:$AZ,15,FALSE)),IF($X$1=6,(VLOOKUP(B187,'X6'!$B:$AZ,15,FALSE)),IF($X$1=7,(VLOOKUP(B187,'X7'!$B:$AZ,15,FALSE)),IF($X$1=8,(VLOOKUP(B187,'X8'!$B:$AZ,15,FALSE)),IF($X$1=9,(VLOOKUP(B187,'X9'!$B:$AZ,15,FALSE)),IF($X$1=10,(VLOOKUP(B187,'X10'!$B:$AZ,15,FALSE)),IF($X$1=11,(VLOOKUP(B187,'X11'!$B:$AZ,15,FALSE)),IF($X$1=12,(VLOOKUP(B187,'X12'!$B:$AZ,15,FALSE)),IF($X$1=13,(VLOOKUP(B187,'X13'!$B:$AZ,15,FALSE)),"B")))))))))))))))</f>
        <v xml:space="preserve"> </v>
      </c>
      <c r="S187" s="185" t="str">
        <f ca="1">IF(ISERROR(IF((IF($X$1=1,(VLOOKUP(B187,'X1'!$B:$AZ,14,FALSE)),(IF($X$1=2,(VLOOKUP(B187,'X2'!$B:$AZ,14,FALSE)),(IF($X$1=3,(VLOOKUP(B187,'X3'!$B:$AZ,14,FALSE)),(IF($X$1=4,(VLOOKUP(B187,'X4'!$B:$AZ,14,FALSE)),(IF($X$1=5,(VLOOKUP(B187,'X5'!$B:$AZ,14,FALSE)),(IF($X$1=6,(VLOOKUP(B187,'X6'!$B:$AZ,14,FALSE)),(IF($X$1=7,(VLOOKUP(B187,'X7'!$B:$AZ,14,FALSE)),(IF($X$1=8,(VLOOKUP(B187,'X8'!$B:$AZ,14,FALSE)),(IF($X$1=9,(VLOOKUP(B187,'X9'!$B:$AZ,14,FALSE)),(IF($X$1=10,(VLOOKUP(B187,'X10'!$B:$AZ,14,FALSE)),(IF($X$1=11,(VLOOKUP(B187,'X11'!$B:$AZ,14,FALSE)),(IF($X$1=12,(VLOOKUP(B187,'X12'!$B:$AZ,14,FALSE)),(VLOOKUP(B187,'X13'!$B:$AZ,14,FALSE))))))))))))))))))))))))))=$V$1," ",(IF($X$1=1,(VLOOKUP(B187,'X1'!$B:$AZ,14,FALSE)),(IF($X$1=2,(VLOOKUP(B187,'X2'!$B:$AZ,14,FALSE)),(IF($X$1=3,(VLOOKUP(B187,'X3'!$B:$AZ,14,FALSE)),(IF($X$1=4,(VLOOKUP(B187,'X4'!$B:$AZ,14,FALSE)),(IF($X$1=5,(VLOOKUP(B187,'X5'!$B:$AZ,14,FALSE)),(IF($X$1=6,(VLOOKUP(B187,'X6'!$B:$AZ,14,FALSE)),(IF($X$1=7,(VLOOKUP(B187,'X7'!$B:$AZ,14,FALSE)),(IF($X$1=8,(VLOOKUP(B187,'X8'!$B:$AZ,14,FALSE)),(IF($X$1=9,(VLOOKUP(B187,'X9'!$B:$AZ,14,FALSE)),(IF($X$1=10,(VLOOKUP(B187,'X10'!$B:$AZ,14,FALSE)),(IF($X$1=11,(VLOOKUP(B187,'X11'!$B:$AZ,14,FALSE)),(IF($X$1=12,(VLOOKUP(B187,'X12'!$B:$AZ,14,FALSE)),(VLOOKUP(B187,'X13'!$B:$AZ,14,FALSE))))))))))))))))))))))))))))=TRUE," ",(IF((IF($X$1=1,(VLOOKUP(B187,'X1'!$B:$AZ,14,FALSE)),(IF($X$1=2,(VLOOKUP(B187,'X2'!$B:$AZ,14,FALSE)),(IF($X$1=3,(VLOOKUP(B187,'X3'!$B:$AZ,14,FALSE)),(IF($X$1=4,(VLOOKUP(B187,'X4'!$B:$AZ,14,FALSE)),(IF($X$1=5,(VLOOKUP(B187,'X5'!$B:$AZ,14,FALSE)),(IF($X$1=6,(VLOOKUP(B187,'X6'!$B:$AZ,14,FALSE)),(IF($X$1=7,(VLOOKUP(B187,'X7'!$B:$AZ,14,FALSE)),(IF($X$1=8,(VLOOKUP(B187,'X8'!$B:$AZ,14,FALSE)),(IF($X$1=9,(VLOOKUP(B187,'X9'!$B:$AZ,14,FALSE)),(IF($X$1=10,(VLOOKUP(B187,'X10'!$B:$AZ,14,FALSE)),(IF($X$1=11,(VLOOKUP(B187,'X11'!$B:$AZ,14,FALSE)),(IF($X$1=12,(VLOOKUP(B187,'X12'!$B:$AZ,14,FALSE)),(VLOOKUP(B187,'X13'!$B:$AZ,14,FALSE))))))))))))))))))))))))))=$V$1," ",(IF($X$1=1,(VLOOKUP(B187,'X1'!$B:$AZ,14,FALSE)),(IF($X$1=2,(VLOOKUP(B187,'X2'!$B:$AZ,14,FALSE)),(IF($X$1=3,(VLOOKUP(B187,'X3'!$B:$AZ,14,FALSE)),(IF($X$1=4,(VLOOKUP(B187,'X4'!$B:$AZ,14,FALSE)),(IF($X$1=5,(VLOOKUP(B187,'X5'!$B:$AZ,14,FALSE)),(IF($X$1=6,(VLOOKUP(B187,'X6'!$B:$AZ,14,FALSE)),(IF($X$1=7,(VLOOKUP(B187,'X7'!$B:$AZ,14,FALSE)),(IF($X$1=8,(VLOOKUP(B187,'X8'!$B:$AZ,14,FALSE)),(IF($X$1=9,(VLOOKUP(B187,'X9'!$B:$AZ,14,FALSE)),(IF($X$1=10,(VLOOKUP(B187,'X10'!$B:$AZ,14,FALSE)),(IF($X$1=11,(VLOOKUP(B187,'X11'!$B:$AZ,14,FALSE)),(IF($X$1=12,(VLOOKUP(B187,'X12'!$B:$AZ,14,FALSE)),(VLOOKUP(B187,'X13'!$B:$AZ,14,FALSE)))))))))))))))))))))))))))))</f>
        <v xml:space="preserve"> </v>
      </c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</row>
    <row r="188" spans="1:67" ht="14.1" customHeight="1" x14ac:dyDescent="0.2">
      <c r="A188" s="156" t="s">
        <v>1058</v>
      </c>
      <c r="B188" s="122" t="str">
        <f>IF(ISERROR(IF($U$16=1,(VLOOKUP(A188,$AC$89:$AH$125,2,FALSE)),IF((IF($X$1=1,'X1'!B147,(IF($X$1=2,'X2'!B147,(IF($X$1=3,'X3'!B147,(IF($X$1=4,'X4'!B147,(IF($X$1=5,'X5'!B147,(IF($X$1=6,'X6'!B147,(IF($X$1=7,'X7'!B147,(IF($X$1=8,'X8'!B147,(IF($X$1=9,'X9'!B147,(IF($X$1=10,'X10'!B147,(IF($X$1=11,'X11'!B147,(IF($X$1=12,'X12'!B147,'X13'!B147))))))))))))))))))))))))="","",(IF($X$1=1,'X1'!B147,(IF($X$1=2,'X2'!B147,(IF($X$1=3,'X3'!B147,(IF($X$1=4,'X4'!B147,(IF($X$1=5,'X5'!B147,(IF($X$1=6,'X6'!B147,(IF($X$1=7,'X7'!B147,(IF($X$1=8,'X8'!B147,(IF($X$1=9,'X9'!B147,(IF($X$1=10,'X10'!B147,(IF($X$1=11,'X11'!B147,(IF($X$1=12,'X12'!B147,'X13'!B147)))))))))))))))))))))))))))=TRUE," ",(IF($U$16=1,(VLOOKUP(A188,$AC$89:$AH$125,2,FALSE)),IF((IF($X$1=1,'X1'!B147,(IF($X$1=2,'X2'!B147,(IF($X$1=3,'X3'!B147,(IF($X$1=4,'X4'!B147,(IF($X$1=5,'X5'!B147,(IF($X$1=6,'X6'!B147,(IF($X$1=7,'X7'!B147,(IF($X$1=8,'X8'!B147,(IF($X$1=9,'X9'!B147,(IF($X$1=10,'X10'!B147,(IF($X$1=11,'X11'!B147,(IF($X$1=12,'X12'!B147,'X13'!B147))))))))))))))))))))))))="","",(IF($X$1=1,'X1'!B147,(IF($X$1=2,'X2'!B147,(IF($X$1=3,'X3'!B147,(IF($X$1=4,'X4'!B147,(IF($X$1=5,'X5'!B147,(IF($X$1=6,'X6'!B147,(IF($X$1=7,'X7'!B147,(IF($X$1=8,'X8'!B147,(IF($X$1=9,'X9'!B147,(IF($X$1=10,'X10'!B147,(IF($X$1=11,'X11'!B147,(IF($X$1=12,'X12'!B147,'X13'!B147))))))))))))))))))))))))))))</f>
        <v/>
      </c>
      <c r="C188" s="181" t="str">
        <f ca="1">IF(ISERROR(IF($X$1=1,(VLOOKUP(B188,'X1'!$B:$AZ,47,FALSE)),IF($X$1=2,(VLOOKUP(B188,'X2'!$B:$AZ,47,FALSE)),IF($X$1=3,(VLOOKUP(B188,'X3'!$B:$AZ,47,FALSE)),IF($X$1=4,(VLOOKUP(B188,'X4'!$B:$AZ,47,FALSE)),IF($X$1=5,(VLOOKUP(B188,'X5'!$B:$AZ,47,FALSE)),IF($X$1=6,(VLOOKUP(B188,'X6'!$B:$AZ,47,FALSE)),IF($X$1=7,(VLOOKUP(B188,'X7'!$B:$AZ,47,FALSE)),IF($X$1=8,(VLOOKUP(B188,'X8'!$B:$AZ,47,FALSE)),IF($X$1=9,(VLOOKUP(B188,'X9'!$B:$AZ,47,FALSE)),IF($X$1=10,(VLOOKUP(B188,'X10'!$B:$AZ,47,FALSE)),IF($X$1=11,(VLOOKUP(B188,'X11'!$B:$AZ,47,FALSE)),IF($X$1=12,(VLOOKUP(B188,'X12'!$B:$AZ,47,FALSE)),IF($X$1=13,(VLOOKUP(B188,'X13'!$B:$AZ,47,FALSE)),"B"))))))))))))))=TRUE," ",(IF($X$1=1,(VLOOKUP(B188,'X1'!$B:$AZ,47,FALSE)),IF($X$1=2,(VLOOKUP(B188,'X2'!$B:$AZ,47,FALSE)),IF($X$1=3,(VLOOKUP(B188,'X3'!$B:$AZ,47,FALSE)),IF($X$1=4,(VLOOKUP(B188,'X4'!$B:$AZ,47,FALSE)),IF($X$1=5,(VLOOKUP(B188,'X5'!$B:$AZ,47,FALSE)),IF($X$1=6,(VLOOKUP(B188,'X6'!$B:$AZ,47,FALSE)),IF($X$1=7,(VLOOKUP(B188,'X7'!$B:$AZ,47,FALSE)),IF($X$1=8,(VLOOKUP(B188,'X8'!$B:$AZ,47,FALSE)),IF($X$1=9,(VLOOKUP(B188,'X9'!$B:$AZ,47,FALSE)),IF($X$1=10,(VLOOKUP(B188,'X10'!$B:$AZ,47,FALSE)),IF($X$1=11,(VLOOKUP(B188,'X11'!$B:$AZ,47,FALSE)),IF($X$1=12,(VLOOKUP(B188,'X12'!$B:$AZ,47,FALSE)),IF($X$1=13,(VLOOKUP(B188,'X13'!$B:$AZ,47,FALSE)),"B")))))))))))))))</f>
        <v xml:space="preserve"> </v>
      </c>
      <c r="D188" s="181" t="str">
        <f ca="1">IF(ISERROR(IF($X$1=1,(VLOOKUP(B188,'X1'!$B:$AP,41,FALSE)),IF($X$1=2,(VLOOKUP(B188,'X2'!$B:$AP,41,FALSE)),IF($X$1=3,(VLOOKUP(B188,'X3'!$B:$AP,41,FALSE)),IF($X$1=4,(VLOOKUP(B188,'X4'!$B:$AP,41,FALSE)),IF($X$1=5,(VLOOKUP(B188,'X5'!$B:$AP,41,FALSE)),IF($X$1=6,(VLOOKUP(B188,'X6'!$B:$AP,41,FALSE)),IF($X$1=7,(VLOOKUP(B188,'X7'!$B:$AP,41,FALSE)),IF($X$1=8,(VLOOKUP(B188,'X8'!$B:$AP,41,FALSE)),IF($X$1=9,(VLOOKUP(B188,'X9'!$B:$AP,41,FALSE)),IF($X$1=10,(VLOOKUP(B188,'X10'!$B:$AP,41,FALSE)),IF($X$1=11,(VLOOKUP(B188,'X11'!$B:$AP,41,FALSE)),IF($X$1=12,(VLOOKUP(B188,'X12'!$B:$AP,41,FALSE)),IF($X$1=13,(VLOOKUP(B188,'X13'!$B:$AP,41,FALSE)),"B"))))))))))))))=TRUE," ",(IF($X$1=1,(VLOOKUP(B188,'X1'!$B:$AP,41,FALSE)),IF($X$1=2,(VLOOKUP(B188,'X2'!$B:$AP,41,FALSE)),IF($X$1=3,(VLOOKUP(B188,'X3'!$B:$AP,41,FALSE)),IF($X$1=4,(VLOOKUP(B188,'X4'!$B:$AP,41,FALSE)),IF($X$1=5,(VLOOKUP(B188,'X5'!$B:$AP,41,FALSE)),IF($X$1=6,(VLOOKUP(B188,'X6'!$B:$AP,41,FALSE)),IF($X$1=7,(VLOOKUP(B188,'X7'!$B:$AP,41,FALSE)),IF($X$1=8,(VLOOKUP(B188,'X8'!$B:$AP,41,FALSE)),IF($X$1=9,(VLOOKUP(B188,'X9'!$B:$AP,41,FALSE)),IF($X$1=10,(VLOOKUP(B188,'X10'!$B:$AP,41,FALSE)),IF($X$1=11,(VLOOKUP(B188,'X11'!$B:$AP,41,FALSE)),IF($X$1=12,(VLOOKUP(B188,'X12'!$B:$AP,41,FALSE)),IF($X$1=13,(VLOOKUP(B188,'X13'!$B:$AP,41,FALSE)),"B")))))))))))))))</f>
        <v xml:space="preserve"> </v>
      </c>
      <c r="E188" s="182" t="str">
        <f ca="1">IF(ISERROR(IF($X$1=1,(VLOOKUP(B188,'X1'!$B:$AP,7,FALSE)),IF($X$1=2,(VLOOKUP(B188,'X2'!$B:$AP,7,FALSE)),IF($X$1=3,(VLOOKUP(B188,'X3'!$B:$AP,7,FALSE)),IF($X$1=4,(VLOOKUP(B188,'X4'!$B:$AP,7,FALSE)),IF($X$1=5,(VLOOKUP(B188,'X5'!$B:$AP,7,FALSE)),IF($X$1=6,(VLOOKUP(B188,'X6'!$B:$AP,7,FALSE)),IF($X$1=7,(VLOOKUP(B188,'X7'!$B:$AP,7,FALSE)),IF($X$1=8,(VLOOKUP(B188,'X8'!$B:$AP,7,FALSE)),IF($X$1=9,(VLOOKUP(B188,'X9'!$B:$AP,7,FALSE)),IF($X$1=10,(VLOOKUP(B188,'X10'!$B:$AP,7,FALSE)),IF($X$1=11,(VLOOKUP(B188,'X11'!$B:$AP,7,FALSE)),IF($X$1=12,(VLOOKUP(B188,'X12'!$B:$AP,7,FALSE)),IF($X$1=13,(VLOOKUP(B188,'X13'!$B:$AP,7,FALSE)),"B"))))))))))))))=TRUE," ",(IF($X$1=1,(VLOOKUP(B188,'X1'!$B:$AP,7,FALSE)),IF($X$1=2,(VLOOKUP(B188,'X2'!$B:$AP,7,FALSE)),IF($X$1=3,(VLOOKUP(B188,'X3'!$B:$AP,7,FALSE)),IF($X$1=4,(VLOOKUP(B188,'X4'!$B:$AP,7,FALSE)),IF($X$1=5,(VLOOKUP(B188,'X5'!$B:$AP,7,FALSE)),IF($X$1=6,(VLOOKUP(B188,'X6'!$B:$AP,7,FALSE)),IF($X$1=7,(VLOOKUP(B188,'X7'!$B:$AP,7,FALSE)),IF($X$1=8,(VLOOKUP(B188,'X8'!$B:$AP,7,FALSE)),IF($X$1=9,(VLOOKUP(B188,'X9'!$B:$AP,7,FALSE)),IF($X$1=10,(VLOOKUP(B188,'X10'!$B:$AP,7,FALSE)),IF($X$1=11,(VLOOKUP(B188,'X11'!$B:$AP,7,FALSE)),IF($X$1=12,(VLOOKUP(B188,'X12'!$B:$AP,7,FALSE)),IF($X$1=13,(VLOOKUP(B188,'X13'!$B:$AP,7,FALSE)),"B")))))))))))))))</f>
        <v xml:space="preserve"> </v>
      </c>
      <c r="F188" s="182" t="str">
        <f ca="1">IF(ISERROR(IF((IF($X$1=1,(VLOOKUP(B188,'X1'!$B:$AO,6,FALSE)),(IF($X$1=2,(VLOOKUP(B188,'X2'!$B:$AO,6,FALSE)),(IF($X$1=3,(VLOOKUP(B188,'X3'!$B:$AO,6,FALSE)),(IF($X$1=4,(VLOOKUP(B188,'X4'!$B:$AO,6,FALSE)),(IF($X$1=5,(VLOOKUP(B188,'X5'!$B:$AO,6,FALSE)),(IF($X$1=6,(VLOOKUP(B188,'X6'!$B:$AO,6,FALSE)),(IF($X$1=7,(VLOOKUP(B188,'X7'!$B:$AO,6,FALSE)),(IF($X$1=8,(VLOOKUP(B188,'X8'!$B:$AO,6,FALSE)),(IF($X$1=9,(VLOOKUP(B188,'X9'!$B:$AO,6,FALSE)),(IF($X$1=10,(VLOOKUP(B188,'X10'!$B:$AO,6,FALSE)),(IF($X$1=11,(VLOOKUP(B188,'X11'!$B:$AO,6,FALSE)),(IF($X$1=12,(VLOOKUP(B188,'X12'!$B:$AO,6,FALSE)),(VLOOKUP(B188,'X13'!$B:$AO,6,FALSE))))))))))))))))))))))))))=$V$1," ",(IF($X$1=1,(VLOOKUP(B188,'X1'!$B:$AO,6,FALSE)),(IF($X$1=2,(VLOOKUP(B188,'X2'!$B:$AO,6,FALSE)),(IF($X$1=3,(VLOOKUP(B188,'X3'!$B:$AO,6,FALSE)),(IF($X$1=4,(VLOOKUP(B188,'X4'!$B:$AO,6,FALSE)),(IF($X$1=5,(VLOOKUP(B188,'X5'!$B:$AO,6,FALSE)),(IF($X$1=6,(VLOOKUP(B188,'X6'!$B:$AO,6,FALSE)),(IF($X$1=7,(VLOOKUP(B188,'X7'!$B:$AO,6,FALSE)),(IF($X$1=8,(VLOOKUP(B188,'X8'!$B:$AO,6,FALSE)),(IF($X$1=9,(VLOOKUP(B188,'X9'!$B:$AO,6,FALSE)),(IF($X$1=10,(VLOOKUP(B188,'X10'!$B:$AO,6,FALSE)),(IF($X$1=11,(VLOOKUP(B188,'X11'!$B:$AO,6,FALSE)),(IF($X$1=12,(VLOOKUP(B188,'X12'!$B:$AO,6,FALSE)),(VLOOKUP(B188,'X13'!$B:$AO,6,FALSE))))))))))))))))))))))))))))=TRUE," ",(IF((IF($X$1=1,(VLOOKUP(B188,'X1'!$B:$AO,6,FALSE)),(IF($X$1=2,(VLOOKUP(B188,'X2'!$B:$AO,6,FALSE)),(IF($X$1=3,(VLOOKUP(B188,'X3'!$B:$AO,6,FALSE)),(IF($X$1=4,(VLOOKUP(B188,'X4'!$B:$AO,6,FALSE)),(IF($X$1=5,(VLOOKUP(B188,'X5'!$B:$AO,6,FALSE)),(IF($X$1=6,(VLOOKUP(B188,'X6'!$B:$AO,6,FALSE)),(IF($X$1=7,(VLOOKUP(B188,'X7'!$B:$AO,6,FALSE)),(IF($X$1=8,(VLOOKUP(B188,'X8'!$B:$AO,6,FALSE)),(IF($X$1=9,(VLOOKUP(B188,'X9'!$B:$AO,6,FALSE)),(IF($X$1=10,(VLOOKUP(B188,'X10'!$B:$AO,6,FALSE)),(IF($X$1=11,(VLOOKUP(B188,'X11'!$B:$AO,6,FALSE)),(IF($X$1=12,(VLOOKUP(B188,'X12'!$B:$AO,6,FALSE)),(VLOOKUP(B188,'X13'!$B:$AO,6,FALSE))))))))))))))))))))))))))=$V$1," ",(IF($X$1=1,(VLOOKUP(B188,'X1'!$B:$AO,6,FALSE)),(IF($X$1=2,(VLOOKUP(B188,'X2'!$B:$AO,6,FALSE)),(IF($X$1=3,(VLOOKUP(B188,'X3'!$B:$AO,6,FALSE)),(IF($X$1=4,(VLOOKUP(B188,'X4'!$B:$AO,6,FALSE)),(IF($X$1=5,(VLOOKUP(B188,'X5'!$B:$AO,6,FALSE)),(IF($X$1=6,(VLOOKUP(B188,'X6'!$B:$AO,6,FALSE)),(IF($X$1=7,(VLOOKUP(B188,'X7'!$B:$AO,6,FALSE)),(IF($X$1=8,(VLOOKUP(B188,'X8'!$B:$AO,6,FALSE)),(IF($X$1=9,(VLOOKUP(B188,'X9'!$B:$AO,6,FALSE)),(IF($X$1=10,(VLOOKUP(B188,'X10'!$B:$AO,6,FALSE)),(IF($X$1=11,(VLOOKUP(B188,'X11'!$B:$AO,6,FALSE)),(IF($X$1=12,(VLOOKUP(B188,'X12'!$B:$AO,6,FALSE)),(VLOOKUP(B188,'X13'!$B:$AO,6,FALSE)))))))))))))))))))))))))))))</f>
        <v xml:space="preserve"> </v>
      </c>
      <c r="G188" s="182" t="str">
        <f ca="1">IF(ISERROR(IF($X$1=1,(VLOOKUP(B188,'X1'!$B:$AZ,44,FALSE)),IF($X$1=2,(VLOOKUP(B188,'X2'!$B:$AZ,44,FALSE)),IF($X$1=3,(VLOOKUP(B188,'X3'!$B:$AZ,44,FALSE)),IF($X$1=4,(VLOOKUP(B188,'X4'!$B:$AZ,44,FALSE)),IF($X$1=5,(VLOOKUP(B188,'X5'!$B:$AZ,44,FALSE)),IF($X$1=6,(VLOOKUP(B188,'X6'!$B:$AZ,44,FALSE)),IF($X$1=7,(VLOOKUP(B188,'X7'!$B:$AZ,44,FALSE)),IF($X$1=8,(VLOOKUP(B188,'X8'!$B:$AZ,44,FALSE)),IF($X$1=9,(VLOOKUP(B188,'X9'!$B:$AZ,44,FALSE)),IF($X$1=10,(VLOOKUP(B188,'X10'!$B:$AZ,44,FALSE)),IF($X$1=11,(VLOOKUP(B188,'X11'!$B:$AZ,44,FALSE)),IF($X$1=12,(VLOOKUP(B188,'X12'!$B:$AZ,44,FALSE)),IF($X$1=13,(VLOOKUP(B188,'X13'!$B:$AZ,44,FALSE)),"B"))))))))))))))=TRUE," ",(IF($X$1=1,(VLOOKUP(B188,'X1'!$B:$AZ,44,FALSE)),IF($X$1=2,(VLOOKUP(B188,'X2'!$B:$AZ,44,FALSE)),IF($X$1=3,(VLOOKUP(B188,'X3'!$B:$AZ,44,FALSE)),IF($X$1=4,(VLOOKUP(B188,'X4'!$B:$AZ,44,FALSE)),IF($X$1=5,(VLOOKUP(B188,'X5'!$B:$AZ,44,FALSE)),IF($X$1=6,(VLOOKUP(B188,'X6'!$B:$AZ,44,FALSE)),IF($X$1=7,(VLOOKUP(B188,'X7'!$B:$AZ,44,FALSE)),IF($X$1=8,(VLOOKUP(B188,'X8'!$B:$AZ,44,FALSE)),IF($X$1=9,(VLOOKUP(B188,'X9'!$B:$AZ,44,FALSE)),IF($X$1=10,(VLOOKUP(B188,'X10'!$B:$AZ,44,FALSE)),IF($X$1=11,(VLOOKUP(B188,'X11'!$B:$AZ,44,FALSE)),IF($X$1=12,(VLOOKUP(B188,'X12'!$B:$AZ,44,FALSE)),IF($X$1=13,(VLOOKUP(B188,'X13'!$B:$AZ,44,FALSE)),"B")))))))))))))))</f>
        <v xml:space="preserve"> </v>
      </c>
      <c r="H188" s="182" t="str">
        <f ca="1">IF(ISERROR(IF($X$1=1,(VLOOKUP(B188,'X1'!$B:$AZ,8,FALSE)),IF($X$1=2,(VLOOKUP(B188,'X2'!$B:$AZ,8,FALSE)),IF($X$1=3,(VLOOKUP(B188,'X3'!$B:$AZ,8,FALSE)),IF($X$1=4,(VLOOKUP(B188,'X4'!$B:$AZ,8,FALSE)),IF($X$1=5,(VLOOKUP(B188,'X5'!$B:$AZ,8,FALSE)),IF($X$1=6,(VLOOKUP(B188,'X6'!$B:$AZ,8,FALSE)),IF($X$1=7,(VLOOKUP(B188,'X7'!$B:$AZ,8,FALSE)),IF($X$1=8,(VLOOKUP(B188,'X8'!$B:$AZ,8,FALSE)),IF($X$1=9,(VLOOKUP(B188,'X9'!$B:$AZ,8,FALSE)),IF($X$1=10,(VLOOKUP(B188,'X10'!$B:$AZ,8,FALSE)),IF($X$1=11,(VLOOKUP(B188,'X11'!$B:$AZ,8,FALSE)),IF($X$1=12,(VLOOKUP(B188,'X12'!$B:$AZ,8,FALSE)),IF($X$1=13,(VLOOKUP(B188,'X13'!$B:$AZ,8,FALSE)),"B"))))))))))))))=TRUE," ",(IF($X$1=1,(VLOOKUP(B188,'X1'!$B:$AZ,8,FALSE)),IF($X$1=2,(VLOOKUP(B188,'X2'!$B:$AZ,8,FALSE)),IF($X$1=3,(VLOOKUP(B188,'X3'!$B:$AZ,8,FALSE)),IF($X$1=4,(VLOOKUP(B188,'X4'!$B:$AZ,8,FALSE)),IF($X$1=5,(VLOOKUP(B188,'X5'!$B:$AZ,8,FALSE)),IF($X$1=6,(VLOOKUP(B188,'X6'!$B:$AZ,8,FALSE)),IF($X$1=7,(VLOOKUP(B188,'X7'!$B:$AZ,8,FALSE)),IF($X$1=8,(VLOOKUP(B188,'X8'!$B:$AZ,8,FALSE)),IF($X$1=9,(VLOOKUP(B188,'X9'!$B:$AZ,8,FALSE)),IF($X$1=10,(VLOOKUP(B188,'X10'!$B:$AZ,8,FALSE)),IF($X$1=11,(VLOOKUP(B188,'X11'!$B:$AZ,8,FALSE)),IF($X$1=12,(VLOOKUP(B188,'X12'!$B:$AZ,8,FALSE)),IF($X$1=13,(VLOOKUP(B188,'X13'!$B:$AZ,8,FALSE)),"B")))))))))))))))</f>
        <v xml:space="preserve"> </v>
      </c>
      <c r="I188" s="183" t="str">
        <f ca="1">IF(ISERROR(IF($X$1=1,(VLOOKUP(B188,'X1'!$B:$AZ,2,FALSE)),IF($X$1=2,(VLOOKUP(B188,'X2'!$B:$AZ,2,FALSE)),IF($X$1=3,(VLOOKUP(B188,'X3'!$B:$AZ,2,FALSE)),IF($X$1=4,(VLOOKUP(B188,'X4'!$B:$AZ,2,FALSE)),IF($X$1=5,(VLOOKUP(B188,'X5'!$B:$AZ,2,FALSE)),IF($X$1=6,(VLOOKUP(B188,'X6'!$B:$AZ,2,FALSE)),IF($X$1=7,(VLOOKUP(B188,'X7'!$B:$AZ,2,FALSE)),IF($X$1=8,(VLOOKUP(B188,'X8'!$B:$AZ,2,FALSE)),IF($X$1=9,(VLOOKUP(B188,'X9'!$B:$AZ,2,FALSE)),IF($X$1=10,(VLOOKUP(B188,'X10'!$B:$AZ,2,FALSE)),IF($X$1=11,(VLOOKUP(B188,'X11'!$B:$AZ,2,FALSE)),IF($X$1=12,(VLOOKUP(B188,'X12'!$B:$AZ,2,FALSE)),IF($X$1=13,(VLOOKUP(B188,'X13'!$B:$AZ,2,FALSE)),"B"))))))))))))))=TRUE," ",(IF($X$1=1,(VLOOKUP(B188,'X1'!$B:$AZ,2,FALSE)),IF($X$1=2,(VLOOKUP(B188,'X2'!$B:$AZ,2,FALSE)),IF($X$1=3,(VLOOKUP(B188,'X3'!$B:$AZ,2,FALSE)),IF($X$1=4,(VLOOKUP(B188,'X4'!$B:$AZ,2,FALSE)),IF($X$1=5,(VLOOKUP(B188,'X5'!$B:$AZ,2,FALSE)),IF($X$1=6,(VLOOKUP(B188,'X6'!$B:$AZ,2,FALSE)),IF($X$1=7,(VLOOKUP(B188,'X7'!$B:$AZ,2,FALSE)),IF($X$1=8,(VLOOKUP(B188,'X8'!$B:$AZ,2,FALSE)),IF($X$1=9,(VLOOKUP(B188,'X9'!$B:$AZ,2,FALSE)),IF($X$1=10,(VLOOKUP(B188,'X10'!$B:$AZ,2,FALSE)),IF($X$1=11,(VLOOKUP(B188,'X11'!$B:$AZ,2,FALSE)),IF($X$1=12,(VLOOKUP(B188,'X12'!$B:$AZ,2,FALSE)),IF($X$1=13,(VLOOKUP(B188,'X13'!$B:$AZ,2,FALSE)),"B")))))))))))))))</f>
        <v xml:space="preserve"> </v>
      </c>
      <c r="J188" s="183" t="str">
        <f ca="1">IF(ISERROR(IF($X$1=1,(VLOOKUP(B188,'X1'!$B:$AZ,3,FALSE)),IF($X$1=2,(VLOOKUP(B188,'X2'!$B:$AZ,3,FALSE)),IF($X$1=3,(VLOOKUP(B188,'X3'!$B:$AZ,3,FALSE)),IF($X$1=4,(VLOOKUP(B188,'X4'!$B:$AZ,3,FALSE)),IF($X$1=5,(VLOOKUP(B188,'X5'!$B:$AZ,3,FALSE)),IF($X$1=6,(VLOOKUP(B188,'X6'!$B:$AZ,3,FALSE)),IF($X$1=7,(VLOOKUP(B188,'X7'!$B:$AZ,3,FALSE)),IF($X$1=8,(VLOOKUP(B188,'X8'!$B:$AZ,3,FALSE)),IF($X$1=9,(VLOOKUP(B188,'X9'!$B:$AZ,3,FALSE)),IF($X$1=10,(VLOOKUP(B188,'X10'!$B:$AZ,3,FALSE)),IF($X$1=11,(VLOOKUP(B188,'X11'!$B:$AZ,3,FALSE)),IF($X$1=12,(VLOOKUP(B188,'X12'!$B:$AZ,3,FALSE)),IF($X$1=13,(VLOOKUP(B188,'X13'!$B:$AZ,3,FALSE)),"B"))))))))))))))=TRUE," ",(IF($X$1=1,(VLOOKUP(B188,'X1'!$B:$AZ,3,FALSE)),IF($X$1=2,(VLOOKUP(B188,'X2'!$B:$AZ,3,FALSE)),IF($X$1=3,(VLOOKUP(B188,'X3'!$B:$AZ,3,FALSE)),IF($X$1=4,(VLOOKUP(B188,'X4'!$B:$AZ,3,FALSE)),IF($X$1=5,(VLOOKUP(B188,'X5'!$B:$AZ,3,FALSE)),IF($X$1=6,(VLOOKUP(B188,'X6'!$B:$AZ,3,FALSE)),IF($X$1=7,(VLOOKUP(B188,'X7'!$B:$AZ,3,FALSE)),IF($X$1=8,(VLOOKUP(B188,'X8'!$B:$AZ,3,FALSE)),IF($X$1=9,(VLOOKUP(B188,'X9'!$B:$AZ,3,FALSE)),IF($X$1=10,(VLOOKUP(B188,'X10'!$B:$AZ,3,FALSE)),IF($X$1=11,(VLOOKUP(B188,'X11'!$B:$AZ,3,FALSE)),IF($X$1=12,(VLOOKUP(B188,'X12'!$B:$AZ,3,FALSE)),IF($X$1=13,(VLOOKUP(B188,'X13'!$B:$AZ,3,FALSE)),"B")))))))))))))))</f>
        <v xml:space="preserve"> </v>
      </c>
      <c r="K188" s="183" t="str">
        <f ca="1">IF(ISERROR(IF($X$1=1,(VLOOKUP(B188,'X1'!$B:$AZ,5,FALSE)),IF($X$1=2,(VLOOKUP(B188,'X2'!$B:$AZ,5,FALSE)),IF($X$1=3,(VLOOKUP(B188,'X3'!$B:$AZ,5,FALSE)),IF($X$1=4,(VLOOKUP(B188,'X4'!$B:$AZ,5,FALSE)),IF($X$1=5,(VLOOKUP(B188,'X5'!$B:$AZ,5,FALSE)),IF($X$1=6,(VLOOKUP(B188,'X6'!$B:$AZ,5,FALSE)),IF($X$1=7,(VLOOKUP(B188,'X7'!$B:$AZ,5,FALSE)),IF($X$1=8,(VLOOKUP(B188,'X8'!$B:$AZ,5,FALSE)),IF($X$1=9,(VLOOKUP(B188,'X9'!$B:$AZ,5,FALSE)),IF($X$1=10,(VLOOKUP(B188,'X10'!$B:$AZ,5,FALSE)),IF($X$1=11,(VLOOKUP(B188,'X11'!$B:$AZ,5,FALSE)),IF($X$1=12,(VLOOKUP(B188,'X12'!$B:$AZ,5,FALSE)),IF($X$1=13,(VLOOKUP(B188,'X13'!$B:$AZ,5,FALSE)),"B"))))))))))))))=TRUE," ",(IF($X$1=1,(VLOOKUP(B188,'X1'!$B:$AZ,5,FALSE)),IF($X$1=2,(VLOOKUP(B188,'X2'!$B:$AZ,5,FALSE)),IF($X$1=3,(VLOOKUP(B188,'X3'!$B:$AZ,5,FALSE)),IF($X$1=4,(VLOOKUP(B188,'X4'!$B:$AZ,5,FALSE)),IF($X$1=5,(VLOOKUP(B188,'X5'!$B:$AZ,5,FALSE)),IF($X$1=6,(VLOOKUP(B188,'X6'!$B:$AZ,5,FALSE)),IF($X$1=7,(VLOOKUP(B188,'X7'!$B:$AZ,5,FALSE)),IF($X$1=8,(VLOOKUP(B188,'X8'!$B:$AZ,5,FALSE)),IF($X$1=9,(VLOOKUP(B188,'X9'!$B:$AZ,5,FALSE)),IF($X$1=10,(VLOOKUP(B188,'X10'!$B:$AZ,5,FALSE)),IF($X$1=11,(VLOOKUP(B188,'X11'!$B:$AZ,5,FALSE)),IF($X$1=12,(VLOOKUP(B188,'X12'!$B:$AZ,5,FALSE)),IF($X$1=13,(VLOOKUP(B188,'X13'!$B:$AZ,5,FALSE)),"B")))))))))))))))</f>
        <v xml:space="preserve"> </v>
      </c>
      <c r="L188" s="184" t="str">
        <f ca="1">IF(ISERROR(IF($X$1=1,(VLOOKUP(B188,'X1'!$B:$AZ,9,FALSE)),IF($X$1=2,(VLOOKUP(B188,'X2'!$B:$AZ,9,FALSE)),IF($X$1=3,(VLOOKUP(B188,'X3'!$B:$AZ,9,FALSE)),IF($X$1=4,(VLOOKUP(B188,'X4'!$B:$AZ,9,FALSE)),IF($X$1=5,(VLOOKUP(B188,'X5'!$B:$AZ,9,FALSE)),IF($X$1=6,(VLOOKUP(B188,'X6'!$B:$AZ,9,FALSE)),IF($X$1=7,(VLOOKUP(B188,'X7'!$B:$AZ,9,FALSE)),IF($X$1=8,(VLOOKUP(B188,'X8'!$B:$AZ,9,FALSE)),IF($X$1=9,(VLOOKUP(B188,'X9'!$B:$AZ,9,FALSE)),IF($X$1=10,(VLOOKUP(B188,'X10'!$B:$AZ,9,FALSE)),IF($X$1=11,(VLOOKUP(B188,'X11'!$B:$AZ,9,FALSE)),IF($X$1=12,(VLOOKUP(B188,'X12'!$B:$AZ,9,FALSE)),IF($X$1=13,(VLOOKUP(B188,'X13'!$B:$AZ,9,FALSE)),"B"))))))))))))))=TRUE," ",(IF($X$1=1,(VLOOKUP(B188,'X1'!$B:$AZ,9,FALSE)),IF($X$1=2,(VLOOKUP(B188,'X2'!$B:$AZ,9,FALSE)),IF($X$1=3,(VLOOKUP(B188,'X3'!$B:$AZ,9,FALSE)),IF($X$1=4,(VLOOKUP(B188,'X4'!$B:$AZ,9,FALSE)),IF($X$1=5,(VLOOKUP(B188,'X5'!$B:$AZ,9,FALSE)),IF($X$1=6,(VLOOKUP(B188,'X6'!$B:$AZ,9,FALSE)),IF($X$1=7,(VLOOKUP(B188,'X7'!$B:$AZ,9,FALSE)),IF($X$1=8,(VLOOKUP(B188,'X8'!$B:$AZ,9,FALSE)),IF($X$1=9,(VLOOKUP(B188,'X9'!$B:$AZ,9,FALSE)),IF($X$1=10,(VLOOKUP(B188,'X10'!$B:$AZ,9,FALSE)),IF($X$1=11,(VLOOKUP(B188,'X11'!$B:$AZ,9,FALSE)),IF($X$1=12,(VLOOKUP(B188,'X12'!$B:$AZ,9,FALSE)),IF($X$1=13,(VLOOKUP(B188,'X13'!$B:$AZ,9,FALSE)),"B")))))))))))))))</f>
        <v xml:space="preserve"> </v>
      </c>
      <c r="M188" s="184" t="str">
        <f ca="1">IF(ISERROR(IF($X$1=1,(VLOOKUP(B188,'X1'!$B:$AZ,10,FALSE)),IF($X$1=2,(VLOOKUP(B188,'X2'!$B:$AZ,10,FALSE)),IF($X$1=3,(VLOOKUP(B188,'X3'!$B:$AZ,10,FALSE)),IF($X$1=4,(VLOOKUP(B188,'X4'!$B:$AZ,10,FALSE)),IF($X$1=5,(VLOOKUP(B188,'X5'!$B:$AZ,10,FALSE)),IF($X$1=6,(VLOOKUP(B188,'X6'!$B:$AZ,10,FALSE)),IF($X$1=7,(VLOOKUP(B188,'X7'!$B:$AZ,10,FALSE)),IF($X$1=8,(VLOOKUP(B188,'X8'!$B:$AZ,10,FALSE)),IF($X$1=9,(VLOOKUP(B188,'X9'!$B:$AZ,10,FALSE)),IF($X$1=10,(VLOOKUP(B188,'X10'!$B:$AZ,10,FALSE)),IF($X$1=11,(VLOOKUP(B188,'X11'!$B:$AZ,10,FALSE)),IF($X$1=12,(VLOOKUP(B188,'X12'!$B:$AZ,10,FALSE)),IF($X$1=13,(VLOOKUP(B188,'X13'!$B:$AZ,10,FALSE)),"B"))))))))))))))=TRUE," ",(IF($X$1=1,(VLOOKUP(B188,'X1'!$B:$AZ,10,FALSE)),IF($X$1=2,(VLOOKUP(B188,'X2'!$B:$AZ,10,FALSE)),IF($X$1=3,(VLOOKUP(B188,'X3'!$B:$AZ,10,FALSE)),IF($X$1=4,(VLOOKUP(B188,'X4'!$B:$AZ,10,FALSE)),IF($X$1=5,(VLOOKUP(B188,'X5'!$B:$AZ,10,FALSE)),IF($X$1=6,(VLOOKUP(B188,'X6'!$B:$AZ,10,FALSE)),IF($X$1=7,(VLOOKUP(B188,'X7'!$B:$AZ,10,FALSE)),IF($X$1=8,(VLOOKUP(B188,'X8'!$B:$AZ,10,FALSE)),IF($X$1=9,(VLOOKUP(B188,'X9'!$B:$AZ,10,FALSE)),IF($X$1=10,(VLOOKUP(B188,'X10'!$B:$AZ,10,FALSE)),IF($X$1=11,(VLOOKUP(B188,'X11'!$B:$AZ,10,FALSE)),IF($X$1=12,(VLOOKUP(B188,'X12'!$B:$AZ,10,FALSE)),IF($X$1=13,(VLOOKUP(B188,'X13'!$B:$AZ,10,FALSE)),"B")))))))))))))))</f>
        <v xml:space="preserve"> </v>
      </c>
      <c r="N188" s="185" t="str">
        <f ca="1">IF(ISERROR(IF($X$1=1,(VLOOKUP(B188,'X1'!$B:$AZ,45,FALSE)),IF($X$1=2,(VLOOKUP(B188,'X2'!$B:$AZ,45,FALSE)),IF($X$1=3,(VLOOKUP(B188,'X3'!$B:$AZ,45,FALSE)),IF($X$1=4,(VLOOKUP(B188,'X4'!$B:$AZ,45,FALSE)),IF($X$1=5,(VLOOKUP(B188,'X5'!$B:$AZ,45,FALSE)),IF($X$1=6,(VLOOKUP(B188,'X6'!$B:$AZ,45,FALSE)),IF($X$1=7,(VLOOKUP(B188,'X7'!$B:$AZ,45,FALSE)),IF($X$1=8,(VLOOKUP(B188,'X8'!$B:$AZ,45,FALSE)),IF($X$1=9,(VLOOKUP(B188,'X9'!$B:$AZ,45,FALSE)),IF($X$1=10,(VLOOKUP(B188,'X10'!$B:$AZ,45,FALSE)),IF($X$1=11,(VLOOKUP(B188,'X11'!$B:$AZ,45,FALSE)),IF($X$1=12,(VLOOKUP(B188,'X12'!$B:$AZ,45,FALSE)),IF($X$1=13,(VLOOKUP(B188,'X13'!$B:$AZ,45,FALSE)),"B"))))))))))))))=TRUE," ",(IF($X$1=1,(VLOOKUP(B188,'X1'!$B:$AZ,45,FALSE)),IF($X$1=2,(VLOOKUP(B188,'X2'!$B:$AZ,45,FALSE)),IF($X$1=3,(VLOOKUP(B188,'X3'!$B:$AZ,45,FALSE)),IF($X$1=4,(VLOOKUP(B188,'X4'!$B:$AZ,45,FALSE)),IF($X$1=5,(VLOOKUP(B188,'X5'!$B:$AZ,45,FALSE)),IF($X$1=6,(VLOOKUP(B188,'X6'!$B:$AZ,45,FALSE)),IF($X$1=7,(VLOOKUP(B188,'X7'!$B:$AZ,45,FALSE)),IF($X$1=8,(VLOOKUP(B188,'X8'!$B:$AZ,45,FALSE)),IF($X$1=9,(VLOOKUP(B188,'X9'!$B:$AZ,45,FALSE)),IF($X$1=10,(VLOOKUP(B188,'X10'!$B:$AZ,45,FALSE)),IF($X$1=11,(VLOOKUP(B188,'X11'!$B:$AZ,45,FALSE)),IF($X$1=12,(VLOOKUP(B188,'X12'!$B:$AZ,45,FALSE)),IF($X$1=13,(VLOOKUP(B188,'X13'!$B:$AZ,45,FALSE)),"B")))))))))))))))</f>
        <v xml:space="preserve"> </v>
      </c>
      <c r="O188" s="184" t="str">
        <f ca="1">IF(ISERROR(IF($X$1=1,(VLOOKUP(B188,'X1'!$B:$AZ,11,FALSE)),IF($X$1=2,(VLOOKUP(B188,'X2'!$B:$AZ,11,FALSE)),IF($X$1=3,(VLOOKUP(B188,'X3'!$B:$AZ,11,FALSE)),IF($X$1=4,(VLOOKUP(B188,'X4'!$B:$AZ,11,FALSE)),IF($X$1=5,(VLOOKUP(B188,'X5'!$B:$AZ,11,FALSE)),IF($X$1=6,(VLOOKUP(B188,'X6'!$B:$AZ,11,FALSE)),IF($X$1=7,(VLOOKUP(B188,'X7'!$B:$AZ,11,FALSE)),IF($X$1=8,(VLOOKUP(B188,'X8'!$B:$AZ,11,FALSE)),IF($X$1=9,(VLOOKUP(B188,'X9'!$B:$AZ,11,FALSE)),IF($X$1=10,(VLOOKUP(B188,'X10'!$B:$AZ,11,FALSE)),IF($X$1=11,(VLOOKUP(B188,'X11'!$B:$AZ,11,FALSE)),IF($X$1=12,(VLOOKUP(B188,'X12'!$B:$AZ,11,FALSE)),IF($X$1=13,(VLOOKUP(B188,'X13'!$B:$AZ,11,FALSE)),"B"))))))))))))))=TRUE," ",(IF($X$1=1,(VLOOKUP(B188,'X1'!$B:$AZ,11,FALSE)),IF($X$1=2,(VLOOKUP(B188,'X2'!$B:$AZ,11,FALSE)),IF($X$1=3,(VLOOKUP(B188,'X3'!$B:$AZ,11,FALSE)),IF($X$1=4,(VLOOKUP(B188,'X4'!$B:$AZ,11,FALSE)),IF($X$1=5,(VLOOKUP(B188,'X5'!$B:$AZ,11,FALSE)),IF($X$1=6,(VLOOKUP(B188,'X6'!$B:$AZ,11,FALSE)),IF($X$1=7,(VLOOKUP(B188,'X7'!$B:$AZ,11,FALSE)),IF($X$1=8,(VLOOKUP(B188,'X8'!$B:$AZ,11,FALSE)),IF($X$1=9,(VLOOKUP(B188,'X9'!$B:$AZ,11,FALSE)),IF($X$1=10,(VLOOKUP(B188,'X10'!$B:$AZ,11,FALSE)),IF($X$1=11,(VLOOKUP(B188,'X11'!$B:$AZ,11,FALSE)),IF($X$1=12,(VLOOKUP(B188,'X12'!$B:$AZ,11,FALSE)),IF($X$1=13,(VLOOKUP(B188,'X13'!$B:$AZ,11,FALSE)),"B")))))))))))))))</f>
        <v xml:space="preserve"> </v>
      </c>
      <c r="P188" s="184" t="str">
        <f ca="1">IF(ISERROR(IF($X$1=1,(VLOOKUP(B188,'X1'!$B:$AZ,12,FALSE)),IF($X$1=2,(VLOOKUP(B188,'X2'!$B:$AZ,12,FALSE)),IF($X$1=3,(VLOOKUP(B188,'X3'!$B:$AZ,12,FALSE)),IF($X$1=4,(VLOOKUP(B188,'X4'!$B:$AZ,12,FALSE)),IF($X$1=5,(VLOOKUP(B188,'X5'!$B:$AZ,12,FALSE)),IF($X$1=6,(VLOOKUP(B188,'X6'!$B:$AZ,12,FALSE)),IF($X$1=7,(VLOOKUP(B188,'X7'!$B:$AZ,12,FALSE)),IF($X$1=8,(VLOOKUP(B188,'X8'!$B:$AZ,12,FALSE)),IF($X$1=9,(VLOOKUP(B188,'X9'!$B:$AZ,12,FALSE)),IF($X$1=10,(VLOOKUP(B188,'X10'!$B:$AZ,12,FALSE)),IF($X$1=11,(VLOOKUP(B188,'X11'!$B:$AZ,12,FALSE)),IF($X$1=12,(VLOOKUP(B188,'X12'!$B:$AZ,12,FALSE)),IF($X$1=13,(VLOOKUP(B188,'X13'!$B:$AZ,12,FALSE)),"B"))))))))))))))=TRUE," ",(IF($X$1=1,(VLOOKUP(B188,'X1'!$B:$AZ,12,FALSE)),IF($X$1=2,(VLOOKUP(B188,'X2'!$B:$AZ,12,FALSE)),IF($X$1=3,(VLOOKUP(B188,'X3'!$B:$AZ,12,FALSE)),IF($X$1=4,(VLOOKUP(B188,'X4'!$B:$AZ,12,FALSE)),IF($X$1=5,(VLOOKUP(B188,'X5'!$B:$AZ,12,FALSE)),IF($X$1=6,(VLOOKUP(B188,'X6'!$B:$AZ,12,FALSE)),IF($X$1=7,(VLOOKUP(B188,'X7'!$B:$AZ,12,FALSE)),IF($X$1=8,(VLOOKUP(B188,'X8'!$B:$AZ,12,FALSE)),IF($X$1=9,(VLOOKUP(B188,'X9'!$B:$AZ,12,FALSE)),IF($X$1=10,(VLOOKUP(B188,'X10'!$B:$AZ,12,FALSE)),IF($X$1=11,(VLOOKUP(B188,'X11'!$B:$AZ,12,FALSE)),IF($X$1=12,(VLOOKUP(B188,'X12'!$B:$AZ,12,FALSE)),IF($X$1=13,(VLOOKUP(B188,'X13'!$B:$AZ,12,FALSE)),"B")))))))))))))))</f>
        <v xml:space="preserve"> </v>
      </c>
      <c r="Q188" s="185" t="str">
        <f ca="1">IF(ISERROR(IF($X$1=1,(VLOOKUP(B188,'X1'!$B:$AZ,46,FALSE)),IF($X$1=2,(VLOOKUP(B188,'X2'!$B:$AZ,46,FALSE)),IF($X$1=3,(VLOOKUP(B188,'X3'!$B:$AZ,46,FALSE)),IF($X$1=4,(VLOOKUP(B188,'X4'!$B:$AZ,46,FALSE)),IF($X$1=5,(VLOOKUP(B188,'X5'!$B:$AZ,46,FALSE)),IF($X$1=6,(VLOOKUP(B188,'X6'!$B:$AZ,46,FALSE)),IF($X$1=7,(VLOOKUP(B188,'X7'!$B:$AZ,46,FALSE)),IF($X$1=8,(VLOOKUP(B188,'X8'!$B:$AZ,46,FALSE)),IF($X$1=9,(VLOOKUP(B188,'X9'!$B:$AZ,46,FALSE)),IF($X$1=10,(VLOOKUP(B188,'X10'!$B:$AZ,46,FALSE)),IF($X$1=11,(VLOOKUP(B188,'X11'!$B:$AZ,46,FALSE)),IF($X$1=12,(VLOOKUP(B188,'X12'!$B:$AZ,46,FALSE)),IF($X$1=13,(VLOOKUP(B188,'X13'!$B:$AZ,46,FALSE)),"B"))))))))))))))=TRUE," ",(IF($X$1=1,(VLOOKUP(B188,'X1'!$B:$AZ,46,FALSE)),IF($X$1=2,(VLOOKUP(B188,'X2'!$B:$AZ,46,FALSE)),IF($X$1=3,(VLOOKUP(B188,'X3'!$B:$AZ,46,FALSE)),IF($X$1=4,(VLOOKUP(B188,'X4'!$B:$AZ,46,FALSE)),IF($X$1=5,(VLOOKUP(B188,'X5'!$B:$AZ,46,FALSE)),IF($X$1=6,(VLOOKUP(B188,'X6'!$B:$AZ,46,FALSE)),IF($X$1=7,(VLOOKUP(B188,'X7'!$B:$AZ,46,FALSE)),IF($X$1=8,(VLOOKUP(B188,'X8'!$B:$AZ,46,FALSE)),IF($X$1=9,(VLOOKUP(B188,'X9'!$B:$AZ,46,FALSE)),IF($X$1=10,(VLOOKUP(B188,'X10'!$B:$AZ,46,FALSE)),IF($X$1=11,(VLOOKUP(B188,'X11'!$B:$AZ,46,FALSE)),IF($X$1=12,(VLOOKUP(B188,'X12'!$B:$AZ,46,FALSE)),IF($X$1=13,(VLOOKUP(B188,'X13'!$B:$AZ,46,FALSE)),"B")))))))))))))))</f>
        <v xml:space="preserve"> </v>
      </c>
      <c r="R188" s="185" t="str">
        <f ca="1">IF(ISERROR(IF($X$1=1,(VLOOKUP(B188,'X1'!$B:$AZ,15,FALSE)),IF($X$1=2,(VLOOKUP(B188,'X2'!$B:$AZ,15,FALSE)),IF($X$1=3,(VLOOKUP(B188,'X3'!$B:$AZ,15,FALSE)),IF($X$1=4,(VLOOKUP(B188,'X4'!$B:$AZ,15,FALSE)),IF($X$1=5,(VLOOKUP(B188,'X5'!$B:$AZ,15,FALSE)),IF($X$1=6,(VLOOKUP(B188,'X6'!$B:$AZ,15,FALSE)),IF($X$1=7,(VLOOKUP(B188,'X7'!$B:$AZ,15,FALSE)),IF($X$1=8,(VLOOKUP(B188,'X8'!$B:$AZ,15,FALSE)),IF($X$1=9,(VLOOKUP(B188,'X9'!$B:$AZ,15,FALSE)),IF($X$1=10,(VLOOKUP(B188,'X10'!$B:$AZ,15,FALSE)),IF($X$1=11,(VLOOKUP(B188,'X11'!$B:$AZ,15,FALSE)),IF($X$1=12,(VLOOKUP(B188,'X12'!$B:$AZ,15,FALSE)),IF($X$1=13,(VLOOKUP(B188,'X13'!$B:$AZ,15,FALSE)),"B"))))))))))))))=TRUE," ",(IF($X$1=1,(VLOOKUP(B188,'X1'!$B:$AZ,15,FALSE)),IF($X$1=2,(VLOOKUP(B188,'X2'!$B:$AZ,15,FALSE)),IF($X$1=3,(VLOOKUP(B188,'X3'!$B:$AZ,15,FALSE)),IF($X$1=4,(VLOOKUP(B188,'X4'!$B:$AZ,15,FALSE)),IF($X$1=5,(VLOOKUP(B188,'X5'!$B:$AZ,15,FALSE)),IF($X$1=6,(VLOOKUP(B188,'X6'!$B:$AZ,15,FALSE)),IF($X$1=7,(VLOOKUP(B188,'X7'!$B:$AZ,15,FALSE)),IF($X$1=8,(VLOOKUP(B188,'X8'!$B:$AZ,15,FALSE)),IF($X$1=9,(VLOOKUP(B188,'X9'!$B:$AZ,15,FALSE)),IF($X$1=10,(VLOOKUP(B188,'X10'!$B:$AZ,15,FALSE)),IF($X$1=11,(VLOOKUP(B188,'X11'!$B:$AZ,15,FALSE)),IF($X$1=12,(VLOOKUP(B188,'X12'!$B:$AZ,15,FALSE)),IF($X$1=13,(VLOOKUP(B188,'X13'!$B:$AZ,15,FALSE)),"B")))))))))))))))</f>
        <v xml:space="preserve"> </v>
      </c>
      <c r="S188" s="185" t="str">
        <f ca="1">IF(ISERROR(IF((IF($X$1=1,(VLOOKUP(B188,'X1'!$B:$AZ,14,FALSE)),(IF($X$1=2,(VLOOKUP(B188,'X2'!$B:$AZ,14,FALSE)),(IF($X$1=3,(VLOOKUP(B188,'X3'!$B:$AZ,14,FALSE)),(IF($X$1=4,(VLOOKUP(B188,'X4'!$B:$AZ,14,FALSE)),(IF($X$1=5,(VLOOKUP(B188,'X5'!$B:$AZ,14,FALSE)),(IF($X$1=6,(VLOOKUP(B188,'X6'!$B:$AZ,14,FALSE)),(IF($X$1=7,(VLOOKUP(B188,'X7'!$B:$AZ,14,FALSE)),(IF($X$1=8,(VLOOKUP(B188,'X8'!$B:$AZ,14,FALSE)),(IF($X$1=9,(VLOOKUP(B188,'X9'!$B:$AZ,14,FALSE)),(IF($X$1=10,(VLOOKUP(B188,'X10'!$B:$AZ,14,FALSE)),(IF($X$1=11,(VLOOKUP(B188,'X11'!$B:$AZ,14,FALSE)),(IF($X$1=12,(VLOOKUP(B188,'X12'!$B:$AZ,14,FALSE)),(VLOOKUP(B188,'X13'!$B:$AZ,14,FALSE))))))))))))))))))))))))))=$V$1," ",(IF($X$1=1,(VLOOKUP(B188,'X1'!$B:$AZ,14,FALSE)),(IF($X$1=2,(VLOOKUP(B188,'X2'!$B:$AZ,14,FALSE)),(IF($X$1=3,(VLOOKUP(B188,'X3'!$B:$AZ,14,FALSE)),(IF($X$1=4,(VLOOKUP(B188,'X4'!$B:$AZ,14,FALSE)),(IF($X$1=5,(VLOOKUP(B188,'X5'!$B:$AZ,14,FALSE)),(IF($X$1=6,(VLOOKUP(B188,'X6'!$B:$AZ,14,FALSE)),(IF($X$1=7,(VLOOKUP(B188,'X7'!$B:$AZ,14,FALSE)),(IF($X$1=8,(VLOOKUP(B188,'X8'!$B:$AZ,14,FALSE)),(IF($X$1=9,(VLOOKUP(B188,'X9'!$B:$AZ,14,FALSE)),(IF($X$1=10,(VLOOKUP(B188,'X10'!$B:$AZ,14,FALSE)),(IF($X$1=11,(VLOOKUP(B188,'X11'!$B:$AZ,14,FALSE)),(IF($X$1=12,(VLOOKUP(B188,'X12'!$B:$AZ,14,FALSE)),(VLOOKUP(B188,'X13'!$B:$AZ,14,FALSE))))))))))))))))))))))))))))=TRUE," ",(IF((IF($X$1=1,(VLOOKUP(B188,'X1'!$B:$AZ,14,FALSE)),(IF($X$1=2,(VLOOKUP(B188,'X2'!$B:$AZ,14,FALSE)),(IF($X$1=3,(VLOOKUP(B188,'X3'!$B:$AZ,14,FALSE)),(IF($X$1=4,(VLOOKUP(B188,'X4'!$B:$AZ,14,FALSE)),(IF($X$1=5,(VLOOKUP(B188,'X5'!$B:$AZ,14,FALSE)),(IF($X$1=6,(VLOOKUP(B188,'X6'!$B:$AZ,14,FALSE)),(IF($X$1=7,(VLOOKUP(B188,'X7'!$B:$AZ,14,FALSE)),(IF($X$1=8,(VLOOKUP(B188,'X8'!$B:$AZ,14,FALSE)),(IF($X$1=9,(VLOOKUP(B188,'X9'!$B:$AZ,14,FALSE)),(IF($X$1=10,(VLOOKUP(B188,'X10'!$B:$AZ,14,FALSE)),(IF($X$1=11,(VLOOKUP(B188,'X11'!$B:$AZ,14,FALSE)),(IF($X$1=12,(VLOOKUP(B188,'X12'!$B:$AZ,14,FALSE)),(VLOOKUP(B188,'X13'!$B:$AZ,14,FALSE))))))))))))))))))))))))))=$V$1," ",(IF($X$1=1,(VLOOKUP(B188,'X1'!$B:$AZ,14,FALSE)),(IF($X$1=2,(VLOOKUP(B188,'X2'!$B:$AZ,14,FALSE)),(IF($X$1=3,(VLOOKUP(B188,'X3'!$B:$AZ,14,FALSE)),(IF($X$1=4,(VLOOKUP(B188,'X4'!$B:$AZ,14,FALSE)),(IF($X$1=5,(VLOOKUP(B188,'X5'!$B:$AZ,14,FALSE)),(IF($X$1=6,(VLOOKUP(B188,'X6'!$B:$AZ,14,FALSE)),(IF($X$1=7,(VLOOKUP(B188,'X7'!$B:$AZ,14,FALSE)),(IF($X$1=8,(VLOOKUP(B188,'X8'!$B:$AZ,14,FALSE)),(IF($X$1=9,(VLOOKUP(B188,'X9'!$B:$AZ,14,FALSE)),(IF($X$1=10,(VLOOKUP(B188,'X10'!$B:$AZ,14,FALSE)),(IF($X$1=11,(VLOOKUP(B188,'X11'!$B:$AZ,14,FALSE)),(IF($X$1=12,(VLOOKUP(B188,'X12'!$B:$AZ,14,FALSE)),(VLOOKUP(B188,'X13'!$B:$AZ,14,FALSE)))))))))))))))))))))))))))))</f>
        <v xml:space="preserve"> </v>
      </c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</row>
    <row r="189" spans="1:67" ht="14.1" customHeight="1" x14ac:dyDescent="0.2">
      <c r="A189" s="156" t="s">
        <v>1058</v>
      </c>
      <c r="B189" s="122" t="str">
        <f>IF(ISERROR(IF($U$16=1,(VLOOKUP(A189,$AC$89:$AH$125,2,FALSE)),IF((IF($X$1=1,'X1'!B148,(IF($X$1=2,'X2'!B148,(IF($X$1=3,'X3'!B148,(IF($X$1=4,'X4'!B148,(IF($X$1=5,'X5'!B148,(IF($X$1=6,'X6'!B148,(IF($X$1=7,'X7'!B148,(IF($X$1=8,'X8'!B148,(IF($X$1=9,'X9'!B148,(IF($X$1=10,'X10'!B148,(IF($X$1=11,'X11'!B148,(IF($X$1=12,'X12'!B148,'X13'!B148))))))))))))))))))))))))="","",(IF($X$1=1,'X1'!B148,(IF($X$1=2,'X2'!B148,(IF($X$1=3,'X3'!B148,(IF($X$1=4,'X4'!B148,(IF($X$1=5,'X5'!B148,(IF($X$1=6,'X6'!B148,(IF($X$1=7,'X7'!B148,(IF($X$1=8,'X8'!B148,(IF($X$1=9,'X9'!B148,(IF($X$1=10,'X10'!B148,(IF($X$1=11,'X11'!B148,(IF($X$1=12,'X12'!B148,'X13'!B148)))))))))))))))))))))))))))=TRUE," ",(IF($U$16=1,(VLOOKUP(A189,$AC$89:$AH$125,2,FALSE)),IF((IF($X$1=1,'X1'!B148,(IF($X$1=2,'X2'!B148,(IF($X$1=3,'X3'!B148,(IF($X$1=4,'X4'!B148,(IF($X$1=5,'X5'!B148,(IF($X$1=6,'X6'!B148,(IF($X$1=7,'X7'!B148,(IF($X$1=8,'X8'!B148,(IF($X$1=9,'X9'!B148,(IF($X$1=10,'X10'!B148,(IF($X$1=11,'X11'!B148,(IF($X$1=12,'X12'!B148,'X13'!B148))))))))))))))))))))))))="","",(IF($X$1=1,'X1'!B148,(IF($X$1=2,'X2'!B148,(IF($X$1=3,'X3'!B148,(IF($X$1=4,'X4'!B148,(IF($X$1=5,'X5'!B148,(IF($X$1=6,'X6'!B148,(IF($X$1=7,'X7'!B148,(IF($X$1=8,'X8'!B148,(IF($X$1=9,'X9'!B148,(IF($X$1=10,'X10'!B148,(IF($X$1=11,'X11'!B148,(IF($X$1=12,'X12'!B148,'X13'!B148))))))))))))))))))))))))))))</f>
        <v/>
      </c>
      <c r="C189" s="181" t="str">
        <f ca="1">IF(ISERROR(IF($X$1=1,(VLOOKUP(B189,'X1'!$B:$AZ,47,FALSE)),IF($X$1=2,(VLOOKUP(B189,'X2'!$B:$AZ,47,FALSE)),IF($X$1=3,(VLOOKUP(B189,'X3'!$B:$AZ,47,FALSE)),IF($X$1=4,(VLOOKUP(B189,'X4'!$B:$AZ,47,FALSE)),IF($X$1=5,(VLOOKUP(B189,'X5'!$B:$AZ,47,FALSE)),IF($X$1=6,(VLOOKUP(B189,'X6'!$B:$AZ,47,FALSE)),IF($X$1=7,(VLOOKUP(B189,'X7'!$B:$AZ,47,FALSE)),IF($X$1=8,(VLOOKUP(B189,'X8'!$B:$AZ,47,FALSE)),IF($X$1=9,(VLOOKUP(B189,'X9'!$B:$AZ,47,FALSE)),IF($X$1=10,(VLOOKUP(B189,'X10'!$B:$AZ,47,FALSE)),IF($X$1=11,(VLOOKUP(B189,'X11'!$B:$AZ,47,FALSE)),IF($X$1=12,(VLOOKUP(B189,'X12'!$B:$AZ,47,FALSE)),IF($X$1=13,(VLOOKUP(B189,'X13'!$B:$AZ,47,FALSE)),"B"))))))))))))))=TRUE," ",(IF($X$1=1,(VLOOKUP(B189,'X1'!$B:$AZ,47,FALSE)),IF($X$1=2,(VLOOKUP(B189,'X2'!$B:$AZ,47,FALSE)),IF($X$1=3,(VLOOKUP(B189,'X3'!$B:$AZ,47,FALSE)),IF($X$1=4,(VLOOKUP(B189,'X4'!$B:$AZ,47,FALSE)),IF($X$1=5,(VLOOKUP(B189,'X5'!$B:$AZ,47,FALSE)),IF($X$1=6,(VLOOKUP(B189,'X6'!$B:$AZ,47,FALSE)),IF($X$1=7,(VLOOKUP(B189,'X7'!$B:$AZ,47,FALSE)),IF($X$1=8,(VLOOKUP(B189,'X8'!$B:$AZ,47,FALSE)),IF($X$1=9,(VLOOKUP(B189,'X9'!$B:$AZ,47,FALSE)),IF($X$1=10,(VLOOKUP(B189,'X10'!$B:$AZ,47,FALSE)),IF($X$1=11,(VLOOKUP(B189,'X11'!$B:$AZ,47,FALSE)),IF($X$1=12,(VLOOKUP(B189,'X12'!$B:$AZ,47,FALSE)),IF($X$1=13,(VLOOKUP(B189,'X13'!$B:$AZ,47,FALSE)),"B")))))))))))))))</f>
        <v xml:space="preserve"> </v>
      </c>
      <c r="D189" s="181" t="str">
        <f ca="1">IF(ISERROR(IF($X$1=1,(VLOOKUP(B189,'X1'!$B:$AP,41,FALSE)),IF($X$1=2,(VLOOKUP(B189,'X2'!$B:$AP,41,FALSE)),IF($X$1=3,(VLOOKUP(B189,'X3'!$B:$AP,41,FALSE)),IF($X$1=4,(VLOOKUP(B189,'X4'!$B:$AP,41,FALSE)),IF($X$1=5,(VLOOKUP(B189,'X5'!$B:$AP,41,FALSE)),IF($X$1=6,(VLOOKUP(B189,'X6'!$B:$AP,41,FALSE)),IF($X$1=7,(VLOOKUP(B189,'X7'!$B:$AP,41,FALSE)),IF($X$1=8,(VLOOKUP(B189,'X8'!$B:$AP,41,FALSE)),IF($X$1=9,(VLOOKUP(B189,'X9'!$B:$AP,41,FALSE)),IF($X$1=10,(VLOOKUP(B189,'X10'!$B:$AP,41,FALSE)),IF($X$1=11,(VLOOKUP(B189,'X11'!$B:$AP,41,FALSE)),IF($X$1=12,(VLOOKUP(B189,'X12'!$B:$AP,41,FALSE)),IF($X$1=13,(VLOOKUP(B189,'X13'!$B:$AP,41,FALSE)),"B"))))))))))))))=TRUE," ",(IF($X$1=1,(VLOOKUP(B189,'X1'!$B:$AP,41,FALSE)),IF($X$1=2,(VLOOKUP(B189,'X2'!$B:$AP,41,FALSE)),IF($X$1=3,(VLOOKUP(B189,'X3'!$B:$AP,41,FALSE)),IF($X$1=4,(VLOOKUP(B189,'X4'!$B:$AP,41,FALSE)),IF($X$1=5,(VLOOKUP(B189,'X5'!$B:$AP,41,FALSE)),IF($X$1=6,(VLOOKUP(B189,'X6'!$B:$AP,41,FALSE)),IF($X$1=7,(VLOOKUP(B189,'X7'!$B:$AP,41,FALSE)),IF($X$1=8,(VLOOKUP(B189,'X8'!$B:$AP,41,FALSE)),IF($X$1=9,(VLOOKUP(B189,'X9'!$B:$AP,41,FALSE)),IF($X$1=10,(VLOOKUP(B189,'X10'!$B:$AP,41,FALSE)),IF($X$1=11,(VLOOKUP(B189,'X11'!$B:$AP,41,FALSE)),IF($X$1=12,(VLOOKUP(B189,'X12'!$B:$AP,41,FALSE)),IF($X$1=13,(VLOOKUP(B189,'X13'!$B:$AP,41,FALSE)),"B")))))))))))))))</f>
        <v xml:space="preserve"> </v>
      </c>
      <c r="E189" s="182" t="str">
        <f ca="1">IF(ISERROR(IF($X$1=1,(VLOOKUP(B189,'X1'!$B:$AP,7,FALSE)),IF($X$1=2,(VLOOKUP(B189,'X2'!$B:$AP,7,FALSE)),IF($X$1=3,(VLOOKUP(B189,'X3'!$B:$AP,7,FALSE)),IF($X$1=4,(VLOOKUP(B189,'X4'!$B:$AP,7,FALSE)),IF($X$1=5,(VLOOKUP(B189,'X5'!$B:$AP,7,FALSE)),IF($X$1=6,(VLOOKUP(B189,'X6'!$B:$AP,7,FALSE)),IF($X$1=7,(VLOOKUP(B189,'X7'!$B:$AP,7,FALSE)),IF($X$1=8,(VLOOKUP(B189,'X8'!$B:$AP,7,FALSE)),IF($X$1=9,(VLOOKUP(B189,'X9'!$B:$AP,7,FALSE)),IF($X$1=10,(VLOOKUP(B189,'X10'!$B:$AP,7,FALSE)),IF($X$1=11,(VLOOKUP(B189,'X11'!$B:$AP,7,FALSE)),IF($X$1=12,(VLOOKUP(B189,'X12'!$B:$AP,7,FALSE)),IF($X$1=13,(VLOOKUP(B189,'X13'!$B:$AP,7,FALSE)),"B"))))))))))))))=TRUE," ",(IF($X$1=1,(VLOOKUP(B189,'X1'!$B:$AP,7,FALSE)),IF($X$1=2,(VLOOKUP(B189,'X2'!$B:$AP,7,FALSE)),IF($X$1=3,(VLOOKUP(B189,'X3'!$B:$AP,7,FALSE)),IF($X$1=4,(VLOOKUP(B189,'X4'!$B:$AP,7,FALSE)),IF($X$1=5,(VLOOKUP(B189,'X5'!$B:$AP,7,FALSE)),IF($X$1=6,(VLOOKUP(B189,'X6'!$B:$AP,7,FALSE)),IF($X$1=7,(VLOOKUP(B189,'X7'!$B:$AP,7,FALSE)),IF($X$1=8,(VLOOKUP(B189,'X8'!$B:$AP,7,FALSE)),IF($X$1=9,(VLOOKUP(B189,'X9'!$B:$AP,7,FALSE)),IF($X$1=10,(VLOOKUP(B189,'X10'!$B:$AP,7,FALSE)),IF($X$1=11,(VLOOKUP(B189,'X11'!$B:$AP,7,FALSE)),IF($X$1=12,(VLOOKUP(B189,'X12'!$B:$AP,7,FALSE)),IF($X$1=13,(VLOOKUP(B189,'X13'!$B:$AP,7,FALSE)),"B")))))))))))))))</f>
        <v xml:space="preserve"> </v>
      </c>
      <c r="F189" s="182" t="str">
        <f ca="1">IF(ISERROR(IF((IF($X$1=1,(VLOOKUP(B189,'X1'!$B:$AO,6,FALSE)),(IF($X$1=2,(VLOOKUP(B189,'X2'!$B:$AO,6,FALSE)),(IF($X$1=3,(VLOOKUP(B189,'X3'!$B:$AO,6,FALSE)),(IF($X$1=4,(VLOOKUP(B189,'X4'!$B:$AO,6,FALSE)),(IF($X$1=5,(VLOOKUP(B189,'X5'!$B:$AO,6,FALSE)),(IF($X$1=6,(VLOOKUP(B189,'X6'!$B:$AO,6,FALSE)),(IF($X$1=7,(VLOOKUP(B189,'X7'!$B:$AO,6,FALSE)),(IF($X$1=8,(VLOOKUP(B189,'X8'!$B:$AO,6,FALSE)),(IF($X$1=9,(VLOOKUP(B189,'X9'!$B:$AO,6,FALSE)),(IF($X$1=10,(VLOOKUP(B189,'X10'!$B:$AO,6,FALSE)),(IF($X$1=11,(VLOOKUP(B189,'X11'!$B:$AO,6,FALSE)),(IF($X$1=12,(VLOOKUP(B189,'X12'!$B:$AO,6,FALSE)),(VLOOKUP(B189,'X13'!$B:$AO,6,FALSE))))))))))))))))))))))))))=$V$1," ",(IF($X$1=1,(VLOOKUP(B189,'X1'!$B:$AO,6,FALSE)),(IF($X$1=2,(VLOOKUP(B189,'X2'!$B:$AO,6,FALSE)),(IF($X$1=3,(VLOOKUP(B189,'X3'!$B:$AO,6,FALSE)),(IF($X$1=4,(VLOOKUP(B189,'X4'!$B:$AO,6,FALSE)),(IF($X$1=5,(VLOOKUP(B189,'X5'!$B:$AO,6,FALSE)),(IF($X$1=6,(VLOOKUP(B189,'X6'!$B:$AO,6,FALSE)),(IF($X$1=7,(VLOOKUP(B189,'X7'!$B:$AO,6,FALSE)),(IF($X$1=8,(VLOOKUP(B189,'X8'!$B:$AO,6,FALSE)),(IF($X$1=9,(VLOOKUP(B189,'X9'!$B:$AO,6,FALSE)),(IF($X$1=10,(VLOOKUP(B189,'X10'!$B:$AO,6,FALSE)),(IF($X$1=11,(VLOOKUP(B189,'X11'!$B:$AO,6,FALSE)),(IF($X$1=12,(VLOOKUP(B189,'X12'!$B:$AO,6,FALSE)),(VLOOKUP(B189,'X13'!$B:$AO,6,FALSE))))))))))))))))))))))))))))=TRUE," ",(IF((IF($X$1=1,(VLOOKUP(B189,'X1'!$B:$AO,6,FALSE)),(IF($X$1=2,(VLOOKUP(B189,'X2'!$B:$AO,6,FALSE)),(IF($X$1=3,(VLOOKUP(B189,'X3'!$B:$AO,6,FALSE)),(IF($X$1=4,(VLOOKUP(B189,'X4'!$B:$AO,6,FALSE)),(IF($X$1=5,(VLOOKUP(B189,'X5'!$B:$AO,6,FALSE)),(IF($X$1=6,(VLOOKUP(B189,'X6'!$B:$AO,6,FALSE)),(IF($X$1=7,(VLOOKUP(B189,'X7'!$B:$AO,6,FALSE)),(IF($X$1=8,(VLOOKUP(B189,'X8'!$B:$AO,6,FALSE)),(IF($X$1=9,(VLOOKUP(B189,'X9'!$B:$AO,6,FALSE)),(IF($X$1=10,(VLOOKUP(B189,'X10'!$B:$AO,6,FALSE)),(IF($X$1=11,(VLOOKUP(B189,'X11'!$B:$AO,6,FALSE)),(IF($X$1=12,(VLOOKUP(B189,'X12'!$B:$AO,6,FALSE)),(VLOOKUP(B189,'X13'!$B:$AO,6,FALSE))))))))))))))))))))))))))=$V$1," ",(IF($X$1=1,(VLOOKUP(B189,'X1'!$B:$AO,6,FALSE)),(IF($X$1=2,(VLOOKUP(B189,'X2'!$B:$AO,6,FALSE)),(IF($X$1=3,(VLOOKUP(B189,'X3'!$B:$AO,6,FALSE)),(IF($X$1=4,(VLOOKUP(B189,'X4'!$B:$AO,6,FALSE)),(IF($X$1=5,(VLOOKUP(B189,'X5'!$B:$AO,6,FALSE)),(IF($X$1=6,(VLOOKUP(B189,'X6'!$B:$AO,6,FALSE)),(IF($X$1=7,(VLOOKUP(B189,'X7'!$B:$AO,6,FALSE)),(IF($X$1=8,(VLOOKUP(B189,'X8'!$B:$AO,6,FALSE)),(IF($X$1=9,(VLOOKUP(B189,'X9'!$B:$AO,6,FALSE)),(IF($X$1=10,(VLOOKUP(B189,'X10'!$B:$AO,6,FALSE)),(IF($X$1=11,(VLOOKUP(B189,'X11'!$B:$AO,6,FALSE)),(IF($X$1=12,(VLOOKUP(B189,'X12'!$B:$AO,6,FALSE)),(VLOOKUP(B189,'X13'!$B:$AO,6,FALSE)))))))))))))))))))))))))))))</f>
        <v xml:space="preserve"> </v>
      </c>
      <c r="G189" s="182" t="str">
        <f ca="1">IF(ISERROR(IF($X$1=1,(VLOOKUP(B189,'X1'!$B:$AZ,44,FALSE)),IF($X$1=2,(VLOOKUP(B189,'X2'!$B:$AZ,44,FALSE)),IF($X$1=3,(VLOOKUP(B189,'X3'!$B:$AZ,44,FALSE)),IF($X$1=4,(VLOOKUP(B189,'X4'!$B:$AZ,44,FALSE)),IF($X$1=5,(VLOOKUP(B189,'X5'!$B:$AZ,44,FALSE)),IF($X$1=6,(VLOOKUP(B189,'X6'!$B:$AZ,44,FALSE)),IF($X$1=7,(VLOOKUP(B189,'X7'!$B:$AZ,44,FALSE)),IF($X$1=8,(VLOOKUP(B189,'X8'!$B:$AZ,44,FALSE)),IF($X$1=9,(VLOOKUP(B189,'X9'!$B:$AZ,44,FALSE)),IF($X$1=10,(VLOOKUP(B189,'X10'!$B:$AZ,44,FALSE)),IF($X$1=11,(VLOOKUP(B189,'X11'!$B:$AZ,44,FALSE)),IF($X$1=12,(VLOOKUP(B189,'X12'!$B:$AZ,44,FALSE)),IF($X$1=13,(VLOOKUP(B189,'X13'!$B:$AZ,44,FALSE)),"B"))))))))))))))=TRUE," ",(IF($X$1=1,(VLOOKUP(B189,'X1'!$B:$AZ,44,FALSE)),IF($X$1=2,(VLOOKUP(B189,'X2'!$B:$AZ,44,FALSE)),IF($X$1=3,(VLOOKUP(B189,'X3'!$B:$AZ,44,FALSE)),IF($X$1=4,(VLOOKUP(B189,'X4'!$B:$AZ,44,FALSE)),IF($X$1=5,(VLOOKUP(B189,'X5'!$B:$AZ,44,FALSE)),IF($X$1=6,(VLOOKUP(B189,'X6'!$B:$AZ,44,FALSE)),IF($X$1=7,(VLOOKUP(B189,'X7'!$B:$AZ,44,FALSE)),IF($X$1=8,(VLOOKUP(B189,'X8'!$B:$AZ,44,FALSE)),IF($X$1=9,(VLOOKUP(B189,'X9'!$B:$AZ,44,FALSE)),IF($X$1=10,(VLOOKUP(B189,'X10'!$B:$AZ,44,FALSE)),IF($X$1=11,(VLOOKUP(B189,'X11'!$B:$AZ,44,FALSE)),IF($X$1=12,(VLOOKUP(B189,'X12'!$B:$AZ,44,FALSE)),IF($X$1=13,(VLOOKUP(B189,'X13'!$B:$AZ,44,FALSE)),"B")))))))))))))))</f>
        <v xml:space="preserve"> </v>
      </c>
      <c r="H189" s="182" t="str">
        <f ca="1">IF(ISERROR(IF($X$1=1,(VLOOKUP(B189,'X1'!$B:$AZ,8,FALSE)),IF($X$1=2,(VLOOKUP(B189,'X2'!$B:$AZ,8,FALSE)),IF($X$1=3,(VLOOKUP(B189,'X3'!$B:$AZ,8,FALSE)),IF($X$1=4,(VLOOKUP(B189,'X4'!$B:$AZ,8,FALSE)),IF($X$1=5,(VLOOKUP(B189,'X5'!$B:$AZ,8,FALSE)),IF($X$1=6,(VLOOKUP(B189,'X6'!$B:$AZ,8,FALSE)),IF($X$1=7,(VLOOKUP(B189,'X7'!$B:$AZ,8,FALSE)),IF($X$1=8,(VLOOKUP(B189,'X8'!$B:$AZ,8,FALSE)),IF($X$1=9,(VLOOKUP(B189,'X9'!$B:$AZ,8,FALSE)),IF($X$1=10,(VLOOKUP(B189,'X10'!$B:$AZ,8,FALSE)),IF($X$1=11,(VLOOKUP(B189,'X11'!$B:$AZ,8,FALSE)),IF($X$1=12,(VLOOKUP(B189,'X12'!$B:$AZ,8,FALSE)),IF($X$1=13,(VLOOKUP(B189,'X13'!$B:$AZ,8,FALSE)),"B"))))))))))))))=TRUE," ",(IF($X$1=1,(VLOOKUP(B189,'X1'!$B:$AZ,8,FALSE)),IF($X$1=2,(VLOOKUP(B189,'X2'!$B:$AZ,8,FALSE)),IF($X$1=3,(VLOOKUP(B189,'X3'!$B:$AZ,8,FALSE)),IF($X$1=4,(VLOOKUP(B189,'X4'!$B:$AZ,8,FALSE)),IF($X$1=5,(VLOOKUP(B189,'X5'!$B:$AZ,8,FALSE)),IF($X$1=6,(VLOOKUP(B189,'X6'!$B:$AZ,8,FALSE)),IF($X$1=7,(VLOOKUP(B189,'X7'!$B:$AZ,8,FALSE)),IF($X$1=8,(VLOOKUP(B189,'X8'!$B:$AZ,8,FALSE)),IF($X$1=9,(VLOOKUP(B189,'X9'!$B:$AZ,8,FALSE)),IF($X$1=10,(VLOOKUP(B189,'X10'!$B:$AZ,8,FALSE)),IF($X$1=11,(VLOOKUP(B189,'X11'!$B:$AZ,8,FALSE)),IF($X$1=12,(VLOOKUP(B189,'X12'!$B:$AZ,8,FALSE)),IF($X$1=13,(VLOOKUP(B189,'X13'!$B:$AZ,8,FALSE)),"B")))))))))))))))</f>
        <v xml:space="preserve"> </v>
      </c>
      <c r="I189" s="183" t="str">
        <f ca="1">IF(ISERROR(IF($X$1=1,(VLOOKUP(B189,'X1'!$B:$AZ,2,FALSE)),IF($X$1=2,(VLOOKUP(B189,'X2'!$B:$AZ,2,FALSE)),IF($X$1=3,(VLOOKUP(B189,'X3'!$B:$AZ,2,FALSE)),IF($X$1=4,(VLOOKUP(B189,'X4'!$B:$AZ,2,FALSE)),IF($X$1=5,(VLOOKUP(B189,'X5'!$B:$AZ,2,FALSE)),IF($X$1=6,(VLOOKUP(B189,'X6'!$B:$AZ,2,FALSE)),IF($X$1=7,(VLOOKUP(B189,'X7'!$B:$AZ,2,FALSE)),IF($X$1=8,(VLOOKUP(B189,'X8'!$B:$AZ,2,FALSE)),IF($X$1=9,(VLOOKUP(B189,'X9'!$B:$AZ,2,FALSE)),IF($X$1=10,(VLOOKUP(B189,'X10'!$B:$AZ,2,FALSE)),IF($X$1=11,(VLOOKUP(B189,'X11'!$B:$AZ,2,FALSE)),IF($X$1=12,(VLOOKUP(B189,'X12'!$B:$AZ,2,FALSE)),IF($X$1=13,(VLOOKUP(B189,'X13'!$B:$AZ,2,FALSE)),"B"))))))))))))))=TRUE," ",(IF($X$1=1,(VLOOKUP(B189,'X1'!$B:$AZ,2,FALSE)),IF($X$1=2,(VLOOKUP(B189,'X2'!$B:$AZ,2,FALSE)),IF($X$1=3,(VLOOKUP(B189,'X3'!$B:$AZ,2,FALSE)),IF($X$1=4,(VLOOKUP(B189,'X4'!$B:$AZ,2,FALSE)),IF($X$1=5,(VLOOKUP(B189,'X5'!$B:$AZ,2,FALSE)),IF($X$1=6,(VLOOKUP(B189,'X6'!$B:$AZ,2,FALSE)),IF($X$1=7,(VLOOKUP(B189,'X7'!$B:$AZ,2,FALSE)),IF($X$1=8,(VLOOKUP(B189,'X8'!$B:$AZ,2,FALSE)),IF($X$1=9,(VLOOKUP(B189,'X9'!$B:$AZ,2,FALSE)),IF($X$1=10,(VLOOKUP(B189,'X10'!$B:$AZ,2,FALSE)),IF($X$1=11,(VLOOKUP(B189,'X11'!$B:$AZ,2,FALSE)),IF($X$1=12,(VLOOKUP(B189,'X12'!$B:$AZ,2,FALSE)),IF($X$1=13,(VLOOKUP(B189,'X13'!$B:$AZ,2,FALSE)),"B")))))))))))))))</f>
        <v xml:space="preserve"> </v>
      </c>
      <c r="J189" s="183" t="str">
        <f ca="1">IF(ISERROR(IF($X$1=1,(VLOOKUP(B189,'X1'!$B:$AZ,3,FALSE)),IF($X$1=2,(VLOOKUP(B189,'X2'!$B:$AZ,3,FALSE)),IF($X$1=3,(VLOOKUP(B189,'X3'!$B:$AZ,3,FALSE)),IF($X$1=4,(VLOOKUP(B189,'X4'!$B:$AZ,3,FALSE)),IF($X$1=5,(VLOOKUP(B189,'X5'!$B:$AZ,3,FALSE)),IF($X$1=6,(VLOOKUP(B189,'X6'!$B:$AZ,3,FALSE)),IF($X$1=7,(VLOOKUP(B189,'X7'!$B:$AZ,3,FALSE)),IF($X$1=8,(VLOOKUP(B189,'X8'!$B:$AZ,3,FALSE)),IF($X$1=9,(VLOOKUP(B189,'X9'!$B:$AZ,3,FALSE)),IF($X$1=10,(VLOOKUP(B189,'X10'!$B:$AZ,3,FALSE)),IF($X$1=11,(VLOOKUP(B189,'X11'!$B:$AZ,3,FALSE)),IF($X$1=12,(VLOOKUP(B189,'X12'!$B:$AZ,3,FALSE)),IF($X$1=13,(VLOOKUP(B189,'X13'!$B:$AZ,3,FALSE)),"B"))))))))))))))=TRUE," ",(IF($X$1=1,(VLOOKUP(B189,'X1'!$B:$AZ,3,FALSE)),IF($X$1=2,(VLOOKUP(B189,'X2'!$B:$AZ,3,FALSE)),IF($X$1=3,(VLOOKUP(B189,'X3'!$B:$AZ,3,FALSE)),IF($X$1=4,(VLOOKUP(B189,'X4'!$B:$AZ,3,FALSE)),IF($X$1=5,(VLOOKUP(B189,'X5'!$B:$AZ,3,FALSE)),IF($X$1=6,(VLOOKUP(B189,'X6'!$B:$AZ,3,FALSE)),IF($X$1=7,(VLOOKUP(B189,'X7'!$B:$AZ,3,FALSE)),IF($X$1=8,(VLOOKUP(B189,'X8'!$B:$AZ,3,FALSE)),IF($X$1=9,(VLOOKUP(B189,'X9'!$B:$AZ,3,FALSE)),IF($X$1=10,(VLOOKUP(B189,'X10'!$B:$AZ,3,FALSE)),IF($X$1=11,(VLOOKUP(B189,'X11'!$B:$AZ,3,FALSE)),IF($X$1=12,(VLOOKUP(B189,'X12'!$B:$AZ,3,FALSE)),IF($X$1=13,(VLOOKUP(B189,'X13'!$B:$AZ,3,FALSE)),"B")))))))))))))))</f>
        <v xml:space="preserve"> </v>
      </c>
      <c r="K189" s="183" t="str">
        <f ca="1">IF(ISERROR(IF($X$1=1,(VLOOKUP(B189,'X1'!$B:$AZ,5,FALSE)),IF($X$1=2,(VLOOKUP(B189,'X2'!$B:$AZ,5,FALSE)),IF($X$1=3,(VLOOKUP(B189,'X3'!$B:$AZ,5,FALSE)),IF($X$1=4,(VLOOKUP(B189,'X4'!$B:$AZ,5,FALSE)),IF($X$1=5,(VLOOKUP(B189,'X5'!$B:$AZ,5,FALSE)),IF($X$1=6,(VLOOKUP(B189,'X6'!$B:$AZ,5,FALSE)),IF($X$1=7,(VLOOKUP(B189,'X7'!$B:$AZ,5,FALSE)),IF($X$1=8,(VLOOKUP(B189,'X8'!$B:$AZ,5,FALSE)),IF($X$1=9,(VLOOKUP(B189,'X9'!$B:$AZ,5,FALSE)),IF($X$1=10,(VLOOKUP(B189,'X10'!$B:$AZ,5,FALSE)),IF($X$1=11,(VLOOKUP(B189,'X11'!$B:$AZ,5,FALSE)),IF($X$1=12,(VLOOKUP(B189,'X12'!$B:$AZ,5,FALSE)),IF($X$1=13,(VLOOKUP(B189,'X13'!$B:$AZ,5,FALSE)),"B"))))))))))))))=TRUE," ",(IF($X$1=1,(VLOOKUP(B189,'X1'!$B:$AZ,5,FALSE)),IF($X$1=2,(VLOOKUP(B189,'X2'!$B:$AZ,5,FALSE)),IF($X$1=3,(VLOOKUP(B189,'X3'!$B:$AZ,5,FALSE)),IF($X$1=4,(VLOOKUP(B189,'X4'!$B:$AZ,5,FALSE)),IF($X$1=5,(VLOOKUP(B189,'X5'!$B:$AZ,5,FALSE)),IF($X$1=6,(VLOOKUP(B189,'X6'!$B:$AZ,5,FALSE)),IF($X$1=7,(VLOOKUP(B189,'X7'!$B:$AZ,5,FALSE)),IF($X$1=8,(VLOOKUP(B189,'X8'!$B:$AZ,5,FALSE)),IF($X$1=9,(VLOOKUP(B189,'X9'!$B:$AZ,5,FALSE)),IF($X$1=10,(VLOOKUP(B189,'X10'!$B:$AZ,5,FALSE)),IF($X$1=11,(VLOOKUP(B189,'X11'!$B:$AZ,5,FALSE)),IF($X$1=12,(VLOOKUP(B189,'X12'!$B:$AZ,5,FALSE)),IF($X$1=13,(VLOOKUP(B189,'X13'!$B:$AZ,5,FALSE)),"B")))))))))))))))</f>
        <v xml:space="preserve"> </v>
      </c>
      <c r="L189" s="184" t="str">
        <f ca="1">IF(ISERROR(IF($X$1=1,(VLOOKUP(B189,'X1'!$B:$AZ,9,FALSE)),IF($X$1=2,(VLOOKUP(B189,'X2'!$B:$AZ,9,FALSE)),IF($X$1=3,(VLOOKUP(B189,'X3'!$B:$AZ,9,FALSE)),IF($X$1=4,(VLOOKUP(B189,'X4'!$B:$AZ,9,FALSE)),IF($X$1=5,(VLOOKUP(B189,'X5'!$B:$AZ,9,FALSE)),IF($X$1=6,(VLOOKUP(B189,'X6'!$B:$AZ,9,FALSE)),IF($X$1=7,(VLOOKUP(B189,'X7'!$B:$AZ,9,FALSE)),IF($X$1=8,(VLOOKUP(B189,'X8'!$B:$AZ,9,FALSE)),IF($X$1=9,(VLOOKUP(B189,'X9'!$B:$AZ,9,FALSE)),IF($X$1=10,(VLOOKUP(B189,'X10'!$B:$AZ,9,FALSE)),IF($X$1=11,(VLOOKUP(B189,'X11'!$B:$AZ,9,FALSE)),IF($X$1=12,(VLOOKUP(B189,'X12'!$B:$AZ,9,FALSE)),IF($X$1=13,(VLOOKUP(B189,'X13'!$B:$AZ,9,FALSE)),"B"))))))))))))))=TRUE," ",(IF($X$1=1,(VLOOKUP(B189,'X1'!$B:$AZ,9,FALSE)),IF($X$1=2,(VLOOKUP(B189,'X2'!$B:$AZ,9,FALSE)),IF($X$1=3,(VLOOKUP(B189,'X3'!$B:$AZ,9,FALSE)),IF($X$1=4,(VLOOKUP(B189,'X4'!$B:$AZ,9,FALSE)),IF($X$1=5,(VLOOKUP(B189,'X5'!$B:$AZ,9,FALSE)),IF($X$1=6,(VLOOKUP(B189,'X6'!$B:$AZ,9,FALSE)),IF($X$1=7,(VLOOKUP(B189,'X7'!$B:$AZ,9,FALSE)),IF($X$1=8,(VLOOKUP(B189,'X8'!$B:$AZ,9,FALSE)),IF($X$1=9,(VLOOKUP(B189,'X9'!$B:$AZ,9,FALSE)),IF($X$1=10,(VLOOKUP(B189,'X10'!$B:$AZ,9,FALSE)),IF($X$1=11,(VLOOKUP(B189,'X11'!$B:$AZ,9,FALSE)),IF($X$1=12,(VLOOKUP(B189,'X12'!$B:$AZ,9,FALSE)),IF($X$1=13,(VLOOKUP(B189,'X13'!$B:$AZ,9,FALSE)),"B")))))))))))))))</f>
        <v xml:space="preserve"> </v>
      </c>
      <c r="M189" s="184" t="str">
        <f ca="1">IF(ISERROR(IF($X$1=1,(VLOOKUP(B189,'X1'!$B:$AZ,10,FALSE)),IF($X$1=2,(VLOOKUP(B189,'X2'!$B:$AZ,10,FALSE)),IF($X$1=3,(VLOOKUP(B189,'X3'!$B:$AZ,10,FALSE)),IF($X$1=4,(VLOOKUP(B189,'X4'!$B:$AZ,10,FALSE)),IF($X$1=5,(VLOOKUP(B189,'X5'!$B:$AZ,10,FALSE)),IF($X$1=6,(VLOOKUP(B189,'X6'!$B:$AZ,10,FALSE)),IF($X$1=7,(VLOOKUP(B189,'X7'!$B:$AZ,10,FALSE)),IF($X$1=8,(VLOOKUP(B189,'X8'!$B:$AZ,10,FALSE)),IF($X$1=9,(VLOOKUP(B189,'X9'!$B:$AZ,10,FALSE)),IF($X$1=10,(VLOOKUP(B189,'X10'!$B:$AZ,10,FALSE)),IF($X$1=11,(VLOOKUP(B189,'X11'!$B:$AZ,10,FALSE)),IF($X$1=12,(VLOOKUP(B189,'X12'!$B:$AZ,10,FALSE)),IF($X$1=13,(VLOOKUP(B189,'X13'!$B:$AZ,10,FALSE)),"B"))))))))))))))=TRUE," ",(IF($X$1=1,(VLOOKUP(B189,'X1'!$B:$AZ,10,FALSE)),IF($X$1=2,(VLOOKUP(B189,'X2'!$B:$AZ,10,FALSE)),IF($X$1=3,(VLOOKUP(B189,'X3'!$B:$AZ,10,FALSE)),IF($X$1=4,(VLOOKUP(B189,'X4'!$B:$AZ,10,FALSE)),IF($X$1=5,(VLOOKUP(B189,'X5'!$B:$AZ,10,FALSE)),IF($X$1=6,(VLOOKUP(B189,'X6'!$B:$AZ,10,FALSE)),IF($X$1=7,(VLOOKUP(B189,'X7'!$B:$AZ,10,FALSE)),IF($X$1=8,(VLOOKUP(B189,'X8'!$B:$AZ,10,FALSE)),IF($X$1=9,(VLOOKUP(B189,'X9'!$B:$AZ,10,FALSE)),IF($X$1=10,(VLOOKUP(B189,'X10'!$B:$AZ,10,FALSE)),IF($X$1=11,(VLOOKUP(B189,'X11'!$B:$AZ,10,FALSE)),IF($X$1=12,(VLOOKUP(B189,'X12'!$B:$AZ,10,FALSE)),IF($X$1=13,(VLOOKUP(B189,'X13'!$B:$AZ,10,FALSE)),"B")))))))))))))))</f>
        <v xml:space="preserve"> </v>
      </c>
      <c r="N189" s="185" t="str">
        <f ca="1">IF(ISERROR(IF($X$1=1,(VLOOKUP(B189,'X1'!$B:$AZ,45,FALSE)),IF($X$1=2,(VLOOKUP(B189,'X2'!$B:$AZ,45,FALSE)),IF($X$1=3,(VLOOKUP(B189,'X3'!$B:$AZ,45,FALSE)),IF($X$1=4,(VLOOKUP(B189,'X4'!$B:$AZ,45,FALSE)),IF($X$1=5,(VLOOKUP(B189,'X5'!$B:$AZ,45,FALSE)),IF($X$1=6,(VLOOKUP(B189,'X6'!$B:$AZ,45,FALSE)),IF($X$1=7,(VLOOKUP(B189,'X7'!$B:$AZ,45,FALSE)),IF($X$1=8,(VLOOKUP(B189,'X8'!$B:$AZ,45,FALSE)),IF($X$1=9,(VLOOKUP(B189,'X9'!$B:$AZ,45,FALSE)),IF($X$1=10,(VLOOKUP(B189,'X10'!$B:$AZ,45,FALSE)),IF($X$1=11,(VLOOKUP(B189,'X11'!$B:$AZ,45,FALSE)),IF($X$1=12,(VLOOKUP(B189,'X12'!$B:$AZ,45,FALSE)),IF($X$1=13,(VLOOKUP(B189,'X13'!$B:$AZ,45,FALSE)),"B"))))))))))))))=TRUE," ",(IF($X$1=1,(VLOOKUP(B189,'X1'!$B:$AZ,45,FALSE)),IF($X$1=2,(VLOOKUP(B189,'X2'!$B:$AZ,45,FALSE)),IF($X$1=3,(VLOOKUP(B189,'X3'!$B:$AZ,45,FALSE)),IF($X$1=4,(VLOOKUP(B189,'X4'!$B:$AZ,45,FALSE)),IF($X$1=5,(VLOOKUP(B189,'X5'!$B:$AZ,45,FALSE)),IF($X$1=6,(VLOOKUP(B189,'X6'!$B:$AZ,45,FALSE)),IF($X$1=7,(VLOOKUP(B189,'X7'!$B:$AZ,45,FALSE)),IF($X$1=8,(VLOOKUP(B189,'X8'!$B:$AZ,45,FALSE)),IF($X$1=9,(VLOOKUP(B189,'X9'!$B:$AZ,45,FALSE)),IF($X$1=10,(VLOOKUP(B189,'X10'!$B:$AZ,45,FALSE)),IF($X$1=11,(VLOOKUP(B189,'X11'!$B:$AZ,45,FALSE)),IF($X$1=12,(VLOOKUP(B189,'X12'!$B:$AZ,45,FALSE)),IF($X$1=13,(VLOOKUP(B189,'X13'!$B:$AZ,45,FALSE)),"B")))))))))))))))</f>
        <v xml:space="preserve"> </v>
      </c>
      <c r="O189" s="184" t="str">
        <f ca="1">IF(ISERROR(IF($X$1=1,(VLOOKUP(B189,'X1'!$B:$AZ,11,FALSE)),IF($X$1=2,(VLOOKUP(B189,'X2'!$B:$AZ,11,FALSE)),IF($X$1=3,(VLOOKUP(B189,'X3'!$B:$AZ,11,FALSE)),IF($X$1=4,(VLOOKUP(B189,'X4'!$B:$AZ,11,FALSE)),IF($X$1=5,(VLOOKUP(B189,'X5'!$B:$AZ,11,FALSE)),IF($X$1=6,(VLOOKUP(B189,'X6'!$B:$AZ,11,FALSE)),IF($X$1=7,(VLOOKUP(B189,'X7'!$B:$AZ,11,FALSE)),IF($X$1=8,(VLOOKUP(B189,'X8'!$B:$AZ,11,FALSE)),IF($X$1=9,(VLOOKUP(B189,'X9'!$B:$AZ,11,FALSE)),IF($X$1=10,(VLOOKUP(B189,'X10'!$B:$AZ,11,FALSE)),IF($X$1=11,(VLOOKUP(B189,'X11'!$B:$AZ,11,FALSE)),IF($X$1=12,(VLOOKUP(B189,'X12'!$B:$AZ,11,FALSE)),IF($X$1=13,(VLOOKUP(B189,'X13'!$B:$AZ,11,FALSE)),"B"))))))))))))))=TRUE," ",(IF($X$1=1,(VLOOKUP(B189,'X1'!$B:$AZ,11,FALSE)),IF($X$1=2,(VLOOKUP(B189,'X2'!$B:$AZ,11,FALSE)),IF($X$1=3,(VLOOKUP(B189,'X3'!$B:$AZ,11,FALSE)),IF($X$1=4,(VLOOKUP(B189,'X4'!$B:$AZ,11,FALSE)),IF($X$1=5,(VLOOKUP(B189,'X5'!$B:$AZ,11,FALSE)),IF($X$1=6,(VLOOKUP(B189,'X6'!$B:$AZ,11,FALSE)),IF($X$1=7,(VLOOKUP(B189,'X7'!$B:$AZ,11,FALSE)),IF($X$1=8,(VLOOKUP(B189,'X8'!$B:$AZ,11,FALSE)),IF($X$1=9,(VLOOKUP(B189,'X9'!$B:$AZ,11,FALSE)),IF($X$1=10,(VLOOKUP(B189,'X10'!$B:$AZ,11,FALSE)),IF($X$1=11,(VLOOKUP(B189,'X11'!$B:$AZ,11,FALSE)),IF($X$1=12,(VLOOKUP(B189,'X12'!$B:$AZ,11,FALSE)),IF($X$1=13,(VLOOKUP(B189,'X13'!$B:$AZ,11,FALSE)),"B")))))))))))))))</f>
        <v xml:space="preserve"> </v>
      </c>
      <c r="P189" s="184" t="str">
        <f ca="1">IF(ISERROR(IF($X$1=1,(VLOOKUP(B189,'X1'!$B:$AZ,12,FALSE)),IF($X$1=2,(VLOOKUP(B189,'X2'!$B:$AZ,12,FALSE)),IF($X$1=3,(VLOOKUP(B189,'X3'!$B:$AZ,12,FALSE)),IF($X$1=4,(VLOOKUP(B189,'X4'!$B:$AZ,12,FALSE)),IF($X$1=5,(VLOOKUP(B189,'X5'!$B:$AZ,12,FALSE)),IF($X$1=6,(VLOOKUP(B189,'X6'!$B:$AZ,12,FALSE)),IF($X$1=7,(VLOOKUP(B189,'X7'!$B:$AZ,12,FALSE)),IF($X$1=8,(VLOOKUP(B189,'X8'!$B:$AZ,12,FALSE)),IF($X$1=9,(VLOOKUP(B189,'X9'!$B:$AZ,12,FALSE)),IF($X$1=10,(VLOOKUP(B189,'X10'!$B:$AZ,12,FALSE)),IF($X$1=11,(VLOOKUP(B189,'X11'!$B:$AZ,12,FALSE)),IF($X$1=12,(VLOOKUP(B189,'X12'!$B:$AZ,12,FALSE)),IF($X$1=13,(VLOOKUP(B189,'X13'!$B:$AZ,12,FALSE)),"B"))))))))))))))=TRUE," ",(IF($X$1=1,(VLOOKUP(B189,'X1'!$B:$AZ,12,FALSE)),IF($X$1=2,(VLOOKUP(B189,'X2'!$B:$AZ,12,FALSE)),IF($X$1=3,(VLOOKUP(B189,'X3'!$B:$AZ,12,FALSE)),IF($X$1=4,(VLOOKUP(B189,'X4'!$B:$AZ,12,FALSE)),IF($X$1=5,(VLOOKUP(B189,'X5'!$B:$AZ,12,FALSE)),IF($X$1=6,(VLOOKUP(B189,'X6'!$B:$AZ,12,FALSE)),IF($X$1=7,(VLOOKUP(B189,'X7'!$B:$AZ,12,FALSE)),IF($X$1=8,(VLOOKUP(B189,'X8'!$B:$AZ,12,FALSE)),IF($X$1=9,(VLOOKUP(B189,'X9'!$B:$AZ,12,FALSE)),IF($X$1=10,(VLOOKUP(B189,'X10'!$B:$AZ,12,FALSE)),IF($X$1=11,(VLOOKUP(B189,'X11'!$B:$AZ,12,FALSE)),IF($X$1=12,(VLOOKUP(B189,'X12'!$B:$AZ,12,FALSE)),IF($X$1=13,(VLOOKUP(B189,'X13'!$B:$AZ,12,FALSE)),"B")))))))))))))))</f>
        <v xml:space="preserve"> </v>
      </c>
      <c r="Q189" s="185" t="str">
        <f ca="1">IF(ISERROR(IF($X$1=1,(VLOOKUP(B189,'X1'!$B:$AZ,46,FALSE)),IF($X$1=2,(VLOOKUP(B189,'X2'!$B:$AZ,46,FALSE)),IF($X$1=3,(VLOOKUP(B189,'X3'!$B:$AZ,46,FALSE)),IF($X$1=4,(VLOOKUP(B189,'X4'!$B:$AZ,46,FALSE)),IF($X$1=5,(VLOOKUP(B189,'X5'!$B:$AZ,46,FALSE)),IF($X$1=6,(VLOOKUP(B189,'X6'!$B:$AZ,46,FALSE)),IF($X$1=7,(VLOOKUP(B189,'X7'!$B:$AZ,46,FALSE)),IF($X$1=8,(VLOOKUP(B189,'X8'!$B:$AZ,46,FALSE)),IF($X$1=9,(VLOOKUP(B189,'X9'!$B:$AZ,46,FALSE)),IF($X$1=10,(VLOOKUP(B189,'X10'!$B:$AZ,46,FALSE)),IF($X$1=11,(VLOOKUP(B189,'X11'!$B:$AZ,46,FALSE)),IF($X$1=12,(VLOOKUP(B189,'X12'!$B:$AZ,46,FALSE)),IF($X$1=13,(VLOOKUP(B189,'X13'!$B:$AZ,46,FALSE)),"B"))))))))))))))=TRUE," ",(IF($X$1=1,(VLOOKUP(B189,'X1'!$B:$AZ,46,FALSE)),IF($X$1=2,(VLOOKUP(B189,'X2'!$B:$AZ,46,FALSE)),IF($X$1=3,(VLOOKUP(B189,'X3'!$B:$AZ,46,FALSE)),IF($X$1=4,(VLOOKUP(B189,'X4'!$B:$AZ,46,FALSE)),IF($X$1=5,(VLOOKUP(B189,'X5'!$B:$AZ,46,FALSE)),IF($X$1=6,(VLOOKUP(B189,'X6'!$B:$AZ,46,FALSE)),IF($X$1=7,(VLOOKUP(B189,'X7'!$B:$AZ,46,FALSE)),IF($X$1=8,(VLOOKUP(B189,'X8'!$B:$AZ,46,FALSE)),IF($X$1=9,(VLOOKUP(B189,'X9'!$B:$AZ,46,FALSE)),IF($X$1=10,(VLOOKUP(B189,'X10'!$B:$AZ,46,FALSE)),IF($X$1=11,(VLOOKUP(B189,'X11'!$B:$AZ,46,FALSE)),IF($X$1=12,(VLOOKUP(B189,'X12'!$B:$AZ,46,FALSE)),IF($X$1=13,(VLOOKUP(B189,'X13'!$B:$AZ,46,FALSE)),"B")))))))))))))))</f>
        <v xml:space="preserve"> </v>
      </c>
      <c r="R189" s="185" t="str">
        <f ca="1">IF(ISERROR(IF($X$1=1,(VLOOKUP(B189,'X1'!$B:$AZ,15,FALSE)),IF($X$1=2,(VLOOKUP(B189,'X2'!$B:$AZ,15,FALSE)),IF($X$1=3,(VLOOKUP(B189,'X3'!$B:$AZ,15,FALSE)),IF($X$1=4,(VLOOKUP(B189,'X4'!$B:$AZ,15,FALSE)),IF($X$1=5,(VLOOKUP(B189,'X5'!$B:$AZ,15,FALSE)),IF($X$1=6,(VLOOKUP(B189,'X6'!$B:$AZ,15,FALSE)),IF($X$1=7,(VLOOKUP(B189,'X7'!$B:$AZ,15,FALSE)),IF($X$1=8,(VLOOKUP(B189,'X8'!$B:$AZ,15,FALSE)),IF($X$1=9,(VLOOKUP(B189,'X9'!$B:$AZ,15,FALSE)),IF($X$1=10,(VLOOKUP(B189,'X10'!$B:$AZ,15,FALSE)),IF($X$1=11,(VLOOKUP(B189,'X11'!$B:$AZ,15,FALSE)),IF($X$1=12,(VLOOKUP(B189,'X12'!$B:$AZ,15,FALSE)),IF($X$1=13,(VLOOKUP(B189,'X13'!$B:$AZ,15,FALSE)),"B"))))))))))))))=TRUE," ",(IF($X$1=1,(VLOOKUP(B189,'X1'!$B:$AZ,15,FALSE)),IF($X$1=2,(VLOOKUP(B189,'X2'!$B:$AZ,15,FALSE)),IF($X$1=3,(VLOOKUP(B189,'X3'!$B:$AZ,15,FALSE)),IF($X$1=4,(VLOOKUP(B189,'X4'!$B:$AZ,15,FALSE)),IF($X$1=5,(VLOOKUP(B189,'X5'!$B:$AZ,15,FALSE)),IF($X$1=6,(VLOOKUP(B189,'X6'!$B:$AZ,15,FALSE)),IF($X$1=7,(VLOOKUP(B189,'X7'!$B:$AZ,15,FALSE)),IF($X$1=8,(VLOOKUP(B189,'X8'!$B:$AZ,15,FALSE)),IF($X$1=9,(VLOOKUP(B189,'X9'!$B:$AZ,15,FALSE)),IF($X$1=10,(VLOOKUP(B189,'X10'!$B:$AZ,15,FALSE)),IF($X$1=11,(VLOOKUP(B189,'X11'!$B:$AZ,15,FALSE)),IF($X$1=12,(VLOOKUP(B189,'X12'!$B:$AZ,15,FALSE)),IF($X$1=13,(VLOOKUP(B189,'X13'!$B:$AZ,15,FALSE)),"B")))))))))))))))</f>
        <v xml:space="preserve"> </v>
      </c>
      <c r="S189" s="185" t="str">
        <f ca="1">IF(ISERROR(IF((IF($X$1=1,(VLOOKUP(B189,'X1'!$B:$AZ,14,FALSE)),(IF($X$1=2,(VLOOKUP(B189,'X2'!$B:$AZ,14,FALSE)),(IF($X$1=3,(VLOOKUP(B189,'X3'!$B:$AZ,14,FALSE)),(IF($X$1=4,(VLOOKUP(B189,'X4'!$B:$AZ,14,FALSE)),(IF($X$1=5,(VLOOKUP(B189,'X5'!$B:$AZ,14,FALSE)),(IF($X$1=6,(VLOOKUP(B189,'X6'!$B:$AZ,14,FALSE)),(IF($X$1=7,(VLOOKUP(B189,'X7'!$B:$AZ,14,FALSE)),(IF($X$1=8,(VLOOKUP(B189,'X8'!$B:$AZ,14,FALSE)),(IF($X$1=9,(VLOOKUP(B189,'X9'!$B:$AZ,14,FALSE)),(IF($X$1=10,(VLOOKUP(B189,'X10'!$B:$AZ,14,FALSE)),(IF($X$1=11,(VLOOKUP(B189,'X11'!$B:$AZ,14,FALSE)),(IF($X$1=12,(VLOOKUP(B189,'X12'!$B:$AZ,14,FALSE)),(VLOOKUP(B189,'X13'!$B:$AZ,14,FALSE))))))))))))))))))))))))))=$V$1," ",(IF($X$1=1,(VLOOKUP(B189,'X1'!$B:$AZ,14,FALSE)),(IF($X$1=2,(VLOOKUP(B189,'X2'!$B:$AZ,14,FALSE)),(IF($X$1=3,(VLOOKUP(B189,'X3'!$B:$AZ,14,FALSE)),(IF($X$1=4,(VLOOKUP(B189,'X4'!$B:$AZ,14,FALSE)),(IF($X$1=5,(VLOOKUP(B189,'X5'!$B:$AZ,14,FALSE)),(IF($X$1=6,(VLOOKUP(B189,'X6'!$B:$AZ,14,FALSE)),(IF($X$1=7,(VLOOKUP(B189,'X7'!$B:$AZ,14,FALSE)),(IF($X$1=8,(VLOOKUP(B189,'X8'!$B:$AZ,14,FALSE)),(IF($X$1=9,(VLOOKUP(B189,'X9'!$B:$AZ,14,FALSE)),(IF($X$1=10,(VLOOKUP(B189,'X10'!$B:$AZ,14,FALSE)),(IF($X$1=11,(VLOOKUP(B189,'X11'!$B:$AZ,14,FALSE)),(IF($X$1=12,(VLOOKUP(B189,'X12'!$B:$AZ,14,FALSE)),(VLOOKUP(B189,'X13'!$B:$AZ,14,FALSE))))))))))))))))))))))))))))=TRUE," ",(IF((IF($X$1=1,(VLOOKUP(B189,'X1'!$B:$AZ,14,FALSE)),(IF($X$1=2,(VLOOKUP(B189,'X2'!$B:$AZ,14,FALSE)),(IF($X$1=3,(VLOOKUP(B189,'X3'!$B:$AZ,14,FALSE)),(IF($X$1=4,(VLOOKUP(B189,'X4'!$B:$AZ,14,FALSE)),(IF($X$1=5,(VLOOKUP(B189,'X5'!$B:$AZ,14,FALSE)),(IF($X$1=6,(VLOOKUP(B189,'X6'!$B:$AZ,14,FALSE)),(IF($X$1=7,(VLOOKUP(B189,'X7'!$B:$AZ,14,FALSE)),(IF($X$1=8,(VLOOKUP(B189,'X8'!$B:$AZ,14,FALSE)),(IF($X$1=9,(VLOOKUP(B189,'X9'!$B:$AZ,14,FALSE)),(IF($X$1=10,(VLOOKUP(B189,'X10'!$B:$AZ,14,FALSE)),(IF($X$1=11,(VLOOKUP(B189,'X11'!$B:$AZ,14,FALSE)),(IF($X$1=12,(VLOOKUP(B189,'X12'!$B:$AZ,14,FALSE)),(VLOOKUP(B189,'X13'!$B:$AZ,14,FALSE))))))))))))))))))))))))))=$V$1," ",(IF($X$1=1,(VLOOKUP(B189,'X1'!$B:$AZ,14,FALSE)),(IF($X$1=2,(VLOOKUP(B189,'X2'!$B:$AZ,14,FALSE)),(IF($X$1=3,(VLOOKUP(B189,'X3'!$B:$AZ,14,FALSE)),(IF($X$1=4,(VLOOKUP(B189,'X4'!$B:$AZ,14,FALSE)),(IF($X$1=5,(VLOOKUP(B189,'X5'!$B:$AZ,14,FALSE)),(IF($X$1=6,(VLOOKUP(B189,'X6'!$B:$AZ,14,FALSE)),(IF($X$1=7,(VLOOKUP(B189,'X7'!$B:$AZ,14,FALSE)),(IF($X$1=8,(VLOOKUP(B189,'X8'!$B:$AZ,14,FALSE)),(IF($X$1=9,(VLOOKUP(B189,'X9'!$B:$AZ,14,FALSE)),(IF($X$1=10,(VLOOKUP(B189,'X10'!$B:$AZ,14,FALSE)),(IF($X$1=11,(VLOOKUP(B189,'X11'!$B:$AZ,14,FALSE)),(IF($X$1=12,(VLOOKUP(B189,'X12'!$B:$AZ,14,FALSE)),(VLOOKUP(B189,'X13'!$B:$AZ,14,FALSE)))))))))))))))))))))))))))))</f>
        <v xml:space="preserve"> </v>
      </c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</row>
    <row r="190" spans="1:67" ht="14.1" customHeight="1" x14ac:dyDescent="0.2">
      <c r="A190" s="156" t="s">
        <v>1058</v>
      </c>
      <c r="B190" s="122" t="str">
        <f>IF(ISERROR(IF($U$16=1,(VLOOKUP(A190,$AC$89:$AH$125,2,FALSE)),IF((IF($X$1=1,'X1'!B149,(IF($X$1=2,'X2'!B149,(IF($X$1=3,'X3'!B149,(IF($X$1=4,'X4'!B149,(IF($X$1=5,'X5'!B149,(IF($X$1=6,'X6'!B149,(IF($X$1=7,'X7'!B149,(IF($X$1=8,'X8'!B149,(IF($X$1=9,'X9'!B149,(IF($X$1=10,'X10'!B149,(IF($X$1=11,'X11'!B149,(IF($X$1=12,'X12'!B149,'X13'!B149))))))))))))))))))))))))="","",(IF($X$1=1,'X1'!B149,(IF($X$1=2,'X2'!B149,(IF($X$1=3,'X3'!B149,(IF($X$1=4,'X4'!B149,(IF($X$1=5,'X5'!B149,(IF($X$1=6,'X6'!B149,(IF($X$1=7,'X7'!B149,(IF($X$1=8,'X8'!B149,(IF($X$1=9,'X9'!B149,(IF($X$1=10,'X10'!B149,(IF($X$1=11,'X11'!B149,(IF($X$1=12,'X12'!B149,'X13'!B149)))))))))))))))))))))))))))=TRUE," ",(IF($U$16=1,(VLOOKUP(A190,$AC$89:$AH$125,2,FALSE)),IF((IF($X$1=1,'X1'!B149,(IF($X$1=2,'X2'!B149,(IF($X$1=3,'X3'!B149,(IF($X$1=4,'X4'!B149,(IF($X$1=5,'X5'!B149,(IF($X$1=6,'X6'!B149,(IF($X$1=7,'X7'!B149,(IF($X$1=8,'X8'!B149,(IF($X$1=9,'X9'!B149,(IF($X$1=10,'X10'!B149,(IF($X$1=11,'X11'!B149,(IF($X$1=12,'X12'!B149,'X13'!B149))))))))))))))))))))))))="","",(IF($X$1=1,'X1'!B149,(IF($X$1=2,'X2'!B149,(IF($X$1=3,'X3'!B149,(IF($X$1=4,'X4'!B149,(IF($X$1=5,'X5'!B149,(IF($X$1=6,'X6'!B149,(IF($X$1=7,'X7'!B149,(IF($X$1=8,'X8'!B149,(IF($X$1=9,'X9'!B149,(IF($X$1=10,'X10'!B149,(IF($X$1=11,'X11'!B149,(IF($X$1=12,'X12'!B149,'X13'!B149))))))))))))))))))))))))))))</f>
        <v/>
      </c>
      <c r="C190" s="181" t="str">
        <f ca="1">IF(ISERROR(IF($X$1=1,(VLOOKUP(B190,'X1'!$B:$AZ,47,FALSE)),IF($X$1=2,(VLOOKUP(B190,'X2'!$B:$AZ,47,FALSE)),IF($X$1=3,(VLOOKUP(B190,'X3'!$B:$AZ,47,FALSE)),IF($X$1=4,(VLOOKUP(B190,'X4'!$B:$AZ,47,FALSE)),IF($X$1=5,(VLOOKUP(B190,'X5'!$B:$AZ,47,FALSE)),IF($X$1=6,(VLOOKUP(B190,'X6'!$B:$AZ,47,FALSE)),IF($X$1=7,(VLOOKUP(B190,'X7'!$B:$AZ,47,FALSE)),IF($X$1=8,(VLOOKUP(B190,'X8'!$B:$AZ,47,FALSE)),IF($X$1=9,(VLOOKUP(B190,'X9'!$B:$AZ,47,FALSE)),IF($X$1=10,(VLOOKUP(B190,'X10'!$B:$AZ,47,FALSE)),IF($X$1=11,(VLOOKUP(B190,'X11'!$B:$AZ,47,FALSE)),IF($X$1=12,(VLOOKUP(B190,'X12'!$B:$AZ,47,FALSE)),IF($X$1=13,(VLOOKUP(B190,'X13'!$B:$AZ,47,FALSE)),"B"))))))))))))))=TRUE," ",(IF($X$1=1,(VLOOKUP(B190,'X1'!$B:$AZ,47,FALSE)),IF($X$1=2,(VLOOKUP(B190,'X2'!$B:$AZ,47,FALSE)),IF($X$1=3,(VLOOKUP(B190,'X3'!$B:$AZ,47,FALSE)),IF($X$1=4,(VLOOKUP(B190,'X4'!$B:$AZ,47,FALSE)),IF($X$1=5,(VLOOKUP(B190,'X5'!$B:$AZ,47,FALSE)),IF($X$1=6,(VLOOKUP(B190,'X6'!$B:$AZ,47,FALSE)),IF($X$1=7,(VLOOKUP(B190,'X7'!$B:$AZ,47,FALSE)),IF($X$1=8,(VLOOKUP(B190,'X8'!$B:$AZ,47,FALSE)),IF($X$1=9,(VLOOKUP(B190,'X9'!$B:$AZ,47,FALSE)),IF($X$1=10,(VLOOKUP(B190,'X10'!$B:$AZ,47,FALSE)),IF($X$1=11,(VLOOKUP(B190,'X11'!$B:$AZ,47,FALSE)),IF($X$1=12,(VLOOKUP(B190,'X12'!$B:$AZ,47,FALSE)),IF($X$1=13,(VLOOKUP(B190,'X13'!$B:$AZ,47,FALSE)),"B")))))))))))))))</f>
        <v xml:space="preserve"> </v>
      </c>
      <c r="D190" s="181" t="str">
        <f ca="1">IF(ISERROR(IF($X$1=1,(VLOOKUP(B190,'X1'!$B:$AP,41,FALSE)),IF($X$1=2,(VLOOKUP(B190,'X2'!$B:$AP,41,FALSE)),IF($X$1=3,(VLOOKUP(B190,'X3'!$B:$AP,41,FALSE)),IF($X$1=4,(VLOOKUP(B190,'X4'!$B:$AP,41,FALSE)),IF($X$1=5,(VLOOKUP(B190,'X5'!$B:$AP,41,FALSE)),IF($X$1=6,(VLOOKUP(B190,'X6'!$B:$AP,41,FALSE)),IF($X$1=7,(VLOOKUP(B190,'X7'!$B:$AP,41,FALSE)),IF($X$1=8,(VLOOKUP(B190,'X8'!$B:$AP,41,FALSE)),IF($X$1=9,(VLOOKUP(B190,'X9'!$B:$AP,41,FALSE)),IF($X$1=10,(VLOOKUP(B190,'X10'!$B:$AP,41,FALSE)),IF($X$1=11,(VLOOKUP(B190,'X11'!$B:$AP,41,FALSE)),IF($X$1=12,(VLOOKUP(B190,'X12'!$B:$AP,41,FALSE)),IF($X$1=13,(VLOOKUP(B190,'X13'!$B:$AP,41,FALSE)),"B"))))))))))))))=TRUE," ",(IF($X$1=1,(VLOOKUP(B190,'X1'!$B:$AP,41,FALSE)),IF($X$1=2,(VLOOKUP(B190,'X2'!$B:$AP,41,FALSE)),IF($X$1=3,(VLOOKUP(B190,'X3'!$B:$AP,41,FALSE)),IF($X$1=4,(VLOOKUP(B190,'X4'!$B:$AP,41,FALSE)),IF($X$1=5,(VLOOKUP(B190,'X5'!$B:$AP,41,FALSE)),IF($X$1=6,(VLOOKUP(B190,'X6'!$B:$AP,41,FALSE)),IF($X$1=7,(VLOOKUP(B190,'X7'!$B:$AP,41,FALSE)),IF($X$1=8,(VLOOKUP(B190,'X8'!$B:$AP,41,FALSE)),IF($X$1=9,(VLOOKUP(B190,'X9'!$B:$AP,41,FALSE)),IF($X$1=10,(VLOOKUP(B190,'X10'!$B:$AP,41,FALSE)),IF($X$1=11,(VLOOKUP(B190,'X11'!$B:$AP,41,FALSE)),IF($X$1=12,(VLOOKUP(B190,'X12'!$B:$AP,41,FALSE)),IF($X$1=13,(VLOOKUP(B190,'X13'!$B:$AP,41,FALSE)),"B")))))))))))))))</f>
        <v xml:space="preserve"> </v>
      </c>
      <c r="E190" s="182" t="str">
        <f ca="1">IF(ISERROR(IF($X$1=1,(VLOOKUP(B190,'X1'!$B:$AP,7,FALSE)),IF($X$1=2,(VLOOKUP(B190,'X2'!$B:$AP,7,FALSE)),IF($X$1=3,(VLOOKUP(B190,'X3'!$B:$AP,7,FALSE)),IF($X$1=4,(VLOOKUP(B190,'X4'!$B:$AP,7,FALSE)),IF($X$1=5,(VLOOKUP(B190,'X5'!$B:$AP,7,FALSE)),IF($X$1=6,(VLOOKUP(B190,'X6'!$B:$AP,7,FALSE)),IF($X$1=7,(VLOOKUP(B190,'X7'!$B:$AP,7,FALSE)),IF($X$1=8,(VLOOKUP(B190,'X8'!$B:$AP,7,FALSE)),IF($X$1=9,(VLOOKUP(B190,'X9'!$B:$AP,7,FALSE)),IF($X$1=10,(VLOOKUP(B190,'X10'!$B:$AP,7,FALSE)),IF($X$1=11,(VLOOKUP(B190,'X11'!$B:$AP,7,FALSE)),IF($X$1=12,(VLOOKUP(B190,'X12'!$B:$AP,7,FALSE)),IF($X$1=13,(VLOOKUP(B190,'X13'!$B:$AP,7,FALSE)),"B"))))))))))))))=TRUE," ",(IF($X$1=1,(VLOOKUP(B190,'X1'!$B:$AP,7,FALSE)),IF($X$1=2,(VLOOKUP(B190,'X2'!$B:$AP,7,FALSE)),IF($X$1=3,(VLOOKUP(B190,'X3'!$B:$AP,7,FALSE)),IF($X$1=4,(VLOOKUP(B190,'X4'!$B:$AP,7,FALSE)),IF($X$1=5,(VLOOKUP(B190,'X5'!$B:$AP,7,FALSE)),IF($X$1=6,(VLOOKUP(B190,'X6'!$B:$AP,7,FALSE)),IF($X$1=7,(VLOOKUP(B190,'X7'!$B:$AP,7,FALSE)),IF($X$1=8,(VLOOKUP(B190,'X8'!$B:$AP,7,FALSE)),IF($X$1=9,(VLOOKUP(B190,'X9'!$B:$AP,7,FALSE)),IF($X$1=10,(VLOOKUP(B190,'X10'!$B:$AP,7,FALSE)),IF($X$1=11,(VLOOKUP(B190,'X11'!$B:$AP,7,FALSE)),IF($X$1=12,(VLOOKUP(B190,'X12'!$B:$AP,7,FALSE)),IF($X$1=13,(VLOOKUP(B190,'X13'!$B:$AP,7,FALSE)),"B")))))))))))))))</f>
        <v xml:space="preserve"> </v>
      </c>
      <c r="F190" s="182" t="str">
        <f ca="1">IF(ISERROR(IF((IF($X$1=1,(VLOOKUP(B190,'X1'!$B:$AO,6,FALSE)),(IF($X$1=2,(VLOOKUP(B190,'X2'!$B:$AO,6,FALSE)),(IF($X$1=3,(VLOOKUP(B190,'X3'!$B:$AO,6,FALSE)),(IF($X$1=4,(VLOOKUP(B190,'X4'!$B:$AO,6,FALSE)),(IF($X$1=5,(VLOOKUP(B190,'X5'!$B:$AO,6,FALSE)),(IF($X$1=6,(VLOOKUP(B190,'X6'!$B:$AO,6,FALSE)),(IF($X$1=7,(VLOOKUP(B190,'X7'!$B:$AO,6,FALSE)),(IF($X$1=8,(VLOOKUP(B190,'X8'!$B:$AO,6,FALSE)),(IF($X$1=9,(VLOOKUP(B190,'X9'!$B:$AO,6,FALSE)),(IF($X$1=10,(VLOOKUP(B190,'X10'!$B:$AO,6,FALSE)),(IF($X$1=11,(VLOOKUP(B190,'X11'!$B:$AO,6,FALSE)),(IF($X$1=12,(VLOOKUP(B190,'X12'!$B:$AO,6,FALSE)),(VLOOKUP(B190,'X13'!$B:$AO,6,FALSE))))))))))))))))))))))))))=$V$1," ",(IF($X$1=1,(VLOOKUP(B190,'X1'!$B:$AO,6,FALSE)),(IF($X$1=2,(VLOOKUP(B190,'X2'!$B:$AO,6,FALSE)),(IF($X$1=3,(VLOOKUP(B190,'X3'!$B:$AO,6,FALSE)),(IF($X$1=4,(VLOOKUP(B190,'X4'!$B:$AO,6,FALSE)),(IF($X$1=5,(VLOOKUP(B190,'X5'!$B:$AO,6,FALSE)),(IF($X$1=6,(VLOOKUP(B190,'X6'!$B:$AO,6,FALSE)),(IF($X$1=7,(VLOOKUP(B190,'X7'!$B:$AO,6,FALSE)),(IF($X$1=8,(VLOOKUP(B190,'X8'!$B:$AO,6,FALSE)),(IF($X$1=9,(VLOOKUP(B190,'X9'!$B:$AO,6,FALSE)),(IF($X$1=10,(VLOOKUP(B190,'X10'!$B:$AO,6,FALSE)),(IF($X$1=11,(VLOOKUP(B190,'X11'!$B:$AO,6,FALSE)),(IF($X$1=12,(VLOOKUP(B190,'X12'!$B:$AO,6,FALSE)),(VLOOKUP(B190,'X13'!$B:$AO,6,FALSE))))))))))))))))))))))))))))=TRUE," ",(IF((IF($X$1=1,(VLOOKUP(B190,'X1'!$B:$AO,6,FALSE)),(IF($X$1=2,(VLOOKUP(B190,'X2'!$B:$AO,6,FALSE)),(IF($X$1=3,(VLOOKUP(B190,'X3'!$B:$AO,6,FALSE)),(IF($X$1=4,(VLOOKUP(B190,'X4'!$B:$AO,6,FALSE)),(IF($X$1=5,(VLOOKUP(B190,'X5'!$B:$AO,6,FALSE)),(IF($X$1=6,(VLOOKUP(B190,'X6'!$B:$AO,6,FALSE)),(IF($X$1=7,(VLOOKUP(B190,'X7'!$B:$AO,6,FALSE)),(IF($X$1=8,(VLOOKUP(B190,'X8'!$B:$AO,6,FALSE)),(IF($X$1=9,(VLOOKUP(B190,'X9'!$B:$AO,6,FALSE)),(IF($X$1=10,(VLOOKUP(B190,'X10'!$B:$AO,6,FALSE)),(IF($X$1=11,(VLOOKUP(B190,'X11'!$B:$AO,6,FALSE)),(IF($X$1=12,(VLOOKUP(B190,'X12'!$B:$AO,6,FALSE)),(VLOOKUP(B190,'X13'!$B:$AO,6,FALSE))))))))))))))))))))))))))=$V$1," ",(IF($X$1=1,(VLOOKUP(B190,'X1'!$B:$AO,6,FALSE)),(IF($X$1=2,(VLOOKUP(B190,'X2'!$B:$AO,6,FALSE)),(IF($X$1=3,(VLOOKUP(B190,'X3'!$B:$AO,6,FALSE)),(IF($X$1=4,(VLOOKUP(B190,'X4'!$B:$AO,6,FALSE)),(IF($X$1=5,(VLOOKUP(B190,'X5'!$B:$AO,6,FALSE)),(IF($X$1=6,(VLOOKUP(B190,'X6'!$B:$AO,6,FALSE)),(IF($X$1=7,(VLOOKUP(B190,'X7'!$B:$AO,6,FALSE)),(IF($X$1=8,(VLOOKUP(B190,'X8'!$B:$AO,6,FALSE)),(IF($X$1=9,(VLOOKUP(B190,'X9'!$B:$AO,6,FALSE)),(IF($X$1=10,(VLOOKUP(B190,'X10'!$B:$AO,6,FALSE)),(IF($X$1=11,(VLOOKUP(B190,'X11'!$B:$AO,6,FALSE)),(IF($X$1=12,(VLOOKUP(B190,'X12'!$B:$AO,6,FALSE)),(VLOOKUP(B190,'X13'!$B:$AO,6,FALSE)))))))))))))))))))))))))))))</f>
        <v xml:space="preserve"> </v>
      </c>
      <c r="G190" s="182" t="str">
        <f ca="1">IF(ISERROR(IF($X$1=1,(VLOOKUP(B190,'X1'!$B:$AZ,44,FALSE)),IF($X$1=2,(VLOOKUP(B190,'X2'!$B:$AZ,44,FALSE)),IF($X$1=3,(VLOOKUP(B190,'X3'!$B:$AZ,44,FALSE)),IF($X$1=4,(VLOOKUP(B190,'X4'!$B:$AZ,44,FALSE)),IF($X$1=5,(VLOOKUP(B190,'X5'!$B:$AZ,44,FALSE)),IF($X$1=6,(VLOOKUP(B190,'X6'!$B:$AZ,44,FALSE)),IF($X$1=7,(VLOOKUP(B190,'X7'!$B:$AZ,44,FALSE)),IF($X$1=8,(VLOOKUP(B190,'X8'!$B:$AZ,44,FALSE)),IF($X$1=9,(VLOOKUP(B190,'X9'!$B:$AZ,44,FALSE)),IF($X$1=10,(VLOOKUP(B190,'X10'!$B:$AZ,44,FALSE)),IF($X$1=11,(VLOOKUP(B190,'X11'!$B:$AZ,44,FALSE)),IF($X$1=12,(VLOOKUP(B190,'X12'!$B:$AZ,44,FALSE)),IF($X$1=13,(VLOOKUP(B190,'X13'!$B:$AZ,44,FALSE)),"B"))))))))))))))=TRUE," ",(IF($X$1=1,(VLOOKUP(B190,'X1'!$B:$AZ,44,FALSE)),IF($X$1=2,(VLOOKUP(B190,'X2'!$B:$AZ,44,FALSE)),IF($X$1=3,(VLOOKUP(B190,'X3'!$B:$AZ,44,FALSE)),IF($X$1=4,(VLOOKUP(B190,'X4'!$B:$AZ,44,FALSE)),IF($X$1=5,(VLOOKUP(B190,'X5'!$B:$AZ,44,FALSE)),IF($X$1=6,(VLOOKUP(B190,'X6'!$B:$AZ,44,FALSE)),IF($X$1=7,(VLOOKUP(B190,'X7'!$B:$AZ,44,FALSE)),IF($X$1=8,(VLOOKUP(B190,'X8'!$B:$AZ,44,FALSE)),IF($X$1=9,(VLOOKUP(B190,'X9'!$B:$AZ,44,FALSE)),IF($X$1=10,(VLOOKUP(B190,'X10'!$B:$AZ,44,FALSE)),IF($X$1=11,(VLOOKUP(B190,'X11'!$B:$AZ,44,FALSE)),IF($X$1=12,(VLOOKUP(B190,'X12'!$B:$AZ,44,FALSE)),IF($X$1=13,(VLOOKUP(B190,'X13'!$B:$AZ,44,FALSE)),"B")))))))))))))))</f>
        <v xml:space="preserve"> </v>
      </c>
      <c r="H190" s="182" t="str">
        <f ca="1">IF(ISERROR(IF($X$1=1,(VLOOKUP(B190,'X1'!$B:$AZ,8,FALSE)),IF($X$1=2,(VLOOKUP(B190,'X2'!$B:$AZ,8,FALSE)),IF($X$1=3,(VLOOKUP(B190,'X3'!$B:$AZ,8,FALSE)),IF($X$1=4,(VLOOKUP(B190,'X4'!$B:$AZ,8,FALSE)),IF($X$1=5,(VLOOKUP(B190,'X5'!$B:$AZ,8,FALSE)),IF($X$1=6,(VLOOKUP(B190,'X6'!$B:$AZ,8,FALSE)),IF($X$1=7,(VLOOKUP(B190,'X7'!$B:$AZ,8,FALSE)),IF($X$1=8,(VLOOKUP(B190,'X8'!$B:$AZ,8,FALSE)),IF($X$1=9,(VLOOKUP(B190,'X9'!$B:$AZ,8,FALSE)),IF($X$1=10,(VLOOKUP(B190,'X10'!$B:$AZ,8,FALSE)),IF($X$1=11,(VLOOKUP(B190,'X11'!$B:$AZ,8,FALSE)),IF($X$1=12,(VLOOKUP(B190,'X12'!$B:$AZ,8,FALSE)),IF($X$1=13,(VLOOKUP(B190,'X13'!$B:$AZ,8,FALSE)),"B"))))))))))))))=TRUE," ",(IF($X$1=1,(VLOOKUP(B190,'X1'!$B:$AZ,8,FALSE)),IF($X$1=2,(VLOOKUP(B190,'X2'!$B:$AZ,8,FALSE)),IF($X$1=3,(VLOOKUP(B190,'X3'!$B:$AZ,8,FALSE)),IF($X$1=4,(VLOOKUP(B190,'X4'!$B:$AZ,8,FALSE)),IF($X$1=5,(VLOOKUP(B190,'X5'!$B:$AZ,8,FALSE)),IF($X$1=6,(VLOOKUP(B190,'X6'!$B:$AZ,8,FALSE)),IF($X$1=7,(VLOOKUP(B190,'X7'!$B:$AZ,8,FALSE)),IF($X$1=8,(VLOOKUP(B190,'X8'!$B:$AZ,8,FALSE)),IF($X$1=9,(VLOOKUP(B190,'X9'!$B:$AZ,8,FALSE)),IF($X$1=10,(VLOOKUP(B190,'X10'!$B:$AZ,8,FALSE)),IF($X$1=11,(VLOOKUP(B190,'X11'!$B:$AZ,8,FALSE)),IF($X$1=12,(VLOOKUP(B190,'X12'!$B:$AZ,8,FALSE)),IF($X$1=13,(VLOOKUP(B190,'X13'!$B:$AZ,8,FALSE)),"B")))))))))))))))</f>
        <v xml:space="preserve"> </v>
      </c>
      <c r="I190" s="183" t="str">
        <f ca="1">IF(ISERROR(IF($X$1=1,(VLOOKUP(B190,'X1'!$B:$AZ,2,FALSE)),IF($X$1=2,(VLOOKUP(B190,'X2'!$B:$AZ,2,FALSE)),IF($X$1=3,(VLOOKUP(B190,'X3'!$B:$AZ,2,FALSE)),IF($X$1=4,(VLOOKUP(B190,'X4'!$B:$AZ,2,FALSE)),IF($X$1=5,(VLOOKUP(B190,'X5'!$B:$AZ,2,FALSE)),IF($X$1=6,(VLOOKUP(B190,'X6'!$B:$AZ,2,FALSE)),IF($X$1=7,(VLOOKUP(B190,'X7'!$B:$AZ,2,FALSE)),IF($X$1=8,(VLOOKUP(B190,'X8'!$B:$AZ,2,FALSE)),IF($X$1=9,(VLOOKUP(B190,'X9'!$B:$AZ,2,FALSE)),IF($X$1=10,(VLOOKUP(B190,'X10'!$B:$AZ,2,FALSE)),IF($X$1=11,(VLOOKUP(B190,'X11'!$B:$AZ,2,FALSE)),IF($X$1=12,(VLOOKUP(B190,'X12'!$B:$AZ,2,FALSE)),IF($X$1=13,(VLOOKUP(B190,'X13'!$B:$AZ,2,FALSE)),"B"))))))))))))))=TRUE," ",(IF($X$1=1,(VLOOKUP(B190,'X1'!$B:$AZ,2,FALSE)),IF($X$1=2,(VLOOKUP(B190,'X2'!$B:$AZ,2,FALSE)),IF($X$1=3,(VLOOKUP(B190,'X3'!$B:$AZ,2,FALSE)),IF($X$1=4,(VLOOKUP(B190,'X4'!$B:$AZ,2,FALSE)),IF($X$1=5,(VLOOKUP(B190,'X5'!$B:$AZ,2,FALSE)),IF($X$1=6,(VLOOKUP(B190,'X6'!$B:$AZ,2,FALSE)),IF($X$1=7,(VLOOKUP(B190,'X7'!$B:$AZ,2,FALSE)),IF($X$1=8,(VLOOKUP(B190,'X8'!$B:$AZ,2,FALSE)),IF($X$1=9,(VLOOKUP(B190,'X9'!$B:$AZ,2,FALSE)),IF($X$1=10,(VLOOKUP(B190,'X10'!$B:$AZ,2,FALSE)),IF($X$1=11,(VLOOKUP(B190,'X11'!$B:$AZ,2,FALSE)),IF($X$1=12,(VLOOKUP(B190,'X12'!$B:$AZ,2,FALSE)),IF($X$1=13,(VLOOKUP(B190,'X13'!$B:$AZ,2,FALSE)),"B")))))))))))))))</f>
        <v xml:space="preserve"> </v>
      </c>
      <c r="J190" s="183" t="str">
        <f ca="1">IF(ISERROR(IF($X$1=1,(VLOOKUP(B190,'X1'!$B:$AZ,3,FALSE)),IF($X$1=2,(VLOOKUP(B190,'X2'!$B:$AZ,3,FALSE)),IF($X$1=3,(VLOOKUP(B190,'X3'!$B:$AZ,3,FALSE)),IF($X$1=4,(VLOOKUP(B190,'X4'!$B:$AZ,3,FALSE)),IF($X$1=5,(VLOOKUP(B190,'X5'!$B:$AZ,3,FALSE)),IF($X$1=6,(VLOOKUP(B190,'X6'!$B:$AZ,3,FALSE)),IF($X$1=7,(VLOOKUP(B190,'X7'!$B:$AZ,3,FALSE)),IF($X$1=8,(VLOOKUP(B190,'X8'!$B:$AZ,3,FALSE)),IF($X$1=9,(VLOOKUP(B190,'X9'!$B:$AZ,3,FALSE)),IF($X$1=10,(VLOOKUP(B190,'X10'!$B:$AZ,3,FALSE)),IF($X$1=11,(VLOOKUP(B190,'X11'!$B:$AZ,3,FALSE)),IF($X$1=12,(VLOOKUP(B190,'X12'!$B:$AZ,3,FALSE)),IF($X$1=13,(VLOOKUP(B190,'X13'!$B:$AZ,3,FALSE)),"B"))))))))))))))=TRUE," ",(IF($X$1=1,(VLOOKUP(B190,'X1'!$B:$AZ,3,FALSE)),IF($X$1=2,(VLOOKUP(B190,'X2'!$B:$AZ,3,FALSE)),IF($X$1=3,(VLOOKUP(B190,'X3'!$B:$AZ,3,FALSE)),IF($X$1=4,(VLOOKUP(B190,'X4'!$B:$AZ,3,FALSE)),IF($X$1=5,(VLOOKUP(B190,'X5'!$B:$AZ,3,FALSE)),IF($X$1=6,(VLOOKUP(B190,'X6'!$B:$AZ,3,FALSE)),IF($X$1=7,(VLOOKUP(B190,'X7'!$B:$AZ,3,FALSE)),IF($X$1=8,(VLOOKUP(B190,'X8'!$B:$AZ,3,FALSE)),IF($X$1=9,(VLOOKUP(B190,'X9'!$B:$AZ,3,FALSE)),IF($X$1=10,(VLOOKUP(B190,'X10'!$B:$AZ,3,FALSE)),IF($X$1=11,(VLOOKUP(B190,'X11'!$B:$AZ,3,FALSE)),IF($X$1=12,(VLOOKUP(B190,'X12'!$B:$AZ,3,FALSE)),IF($X$1=13,(VLOOKUP(B190,'X13'!$B:$AZ,3,FALSE)),"B")))))))))))))))</f>
        <v xml:space="preserve"> </v>
      </c>
      <c r="K190" s="183" t="str">
        <f ca="1">IF(ISERROR(IF($X$1=1,(VLOOKUP(B190,'X1'!$B:$AZ,5,FALSE)),IF($X$1=2,(VLOOKUP(B190,'X2'!$B:$AZ,5,FALSE)),IF($X$1=3,(VLOOKUP(B190,'X3'!$B:$AZ,5,FALSE)),IF($X$1=4,(VLOOKUP(B190,'X4'!$B:$AZ,5,FALSE)),IF($X$1=5,(VLOOKUP(B190,'X5'!$B:$AZ,5,FALSE)),IF($X$1=6,(VLOOKUP(B190,'X6'!$B:$AZ,5,FALSE)),IF($X$1=7,(VLOOKUP(B190,'X7'!$B:$AZ,5,FALSE)),IF($X$1=8,(VLOOKUP(B190,'X8'!$B:$AZ,5,FALSE)),IF($X$1=9,(VLOOKUP(B190,'X9'!$B:$AZ,5,FALSE)),IF($X$1=10,(VLOOKUP(B190,'X10'!$B:$AZ,5,FALSE)),IF($X$1=11,(VLOOKUP(B190,'X11'!$B:$AZ,5,FALSE)),IF($X$1=12,(VLOOKUP(B190,'X12'!$B:$AZ,5,FALSE)),IF($X$1=13,(VLOOKUP(B190,'X13'!$B:$AZ,5,FALSE)),"B"))))))))))))))=TRUE," ",(IF($X$1=1,(VLOOKUP(B190,'X1'!$B:$AZ,5,FALSE)),IF($X$1=2,(VLOOKUP(B190,'X2'!$B:$AZ,5,FALSE)),IF($X$1=3,(VLOOKUP(B190,'X3'!$B:$AZ,5,FALSE)),IF($X$1=4,(VLOOKUP(B190,'X4'!$B:$AZ,5,FALSE)),IF($X$1=5,(VLOOKUP(B190,'X5'!$B:$AZ,5,FALSE)),IF($X$1=6,(VLOOKUP(B190,'X6'!$B:$AZ,5,FALSE)),IF($X$1=7,(VLOOKUP(B190,'X7'!$B:$AZ,5,FALSE)),IF($X$1=8,(VLOOKUP(B190,'X8'!$B:$AZ,5,FALSE)),IF($X$1=9,(VLOOKUP(B190,'X9'!$B:$AZ,5,FALSE)),IF($X$1=10,(VLOOKUP(B190,'X10'!$B:$AZ,5,FALSE)),IF($X$1=11,(VLOOKUP(B190,'X11'!$B:$AZ,5,FALSE)),IF($X$1=12,(VLOOKUP(B190,'X12'!$B:$AZ,5,FALSE)),IF($X$1=13,(VLOOKUP(B190,'X13'!$B:$AZ,5,FALSE)),"B")))))))))))))))</f>
        <v xml:space="preserve"> </v>
      </c>
      <c r="L190" s="184" t="str">
        <f ca="1">IF(ISERROR(IF($X$1=1,(VLOOKUP(B190,'X1'!$B:$AZ,9,FALSE)),IF($X$1=2,(VLOOKUP(B190,'X2'!$B:$AZ,9,FALSE)),IF($X$1=3,(VLOOKUP(B190,'X3'!$B:$AZ,9,FALSE)),IF($X$1=4,(VLOOKUP(B190,'X4'!$B:$AZ,9,FALSE)),IF($X$1=5,(VLOOKUP(B190,'X5'!$B:$AZ,9,FALSE)),IF($X$1=6,(VLOOKUP(B190,'X6'!$B:$AZ,9,FALSE)),IF($X$1=7,(VLOOKUP(B190,'X7'!$B:$AZ,9,FALSE)),IF($X$1=8,(VLOOKUP(B190,'X8'!$B:$AZ,9,FALSE)),IF($X$1=9,(VLOOKUP(B190,'X9'!$B:$AZ,9,FALSE)),IF($X$1=10,(VLOOKUP(B190,'X10'!$B:$AZ,9,FALSE)),IF($X$1=11,(VLOOKUP(B190,'X11'!$B:$AZ,9,FALSE)),IF($X$1=12,(VLOOKUP(B190,'X12'!$B:$AZ,9,FALSE)),IF($X$1=13,(VLOOKUP(B190,'X13'!$B:$AZ,9,FALSE)),"B"))))))))))))))=TRUE," ",(IF($X$1=1,(VLOOKUP(B190,'X1'!$B:$AZ,9,FALSE)),IF($X$1=2,(VLOOKUP(B190,'X2'!$B:$AZ,9,FALSE)),IF($X$1=3,(VLOOKUP(B190,'X3'!$B:$AZ,9,FALSE)),IF($X$1=4,(VLOOKUP(B190,'X4'!$B:$AZ,9,FALSE)),IF($X$1=5,(VLOOKUP(B190,'X5'!$B:$AZ,9,FALSE)),IF($X$1=6,(VLOOKUP(B190,'X6'!$B:$AZ,9,FALSE)),IF($X$1=7,(VLOOKUP(B190,'X7'!$B:$AZ,9,FALSE)),IF($X$1=8,(VLOOKUP(B190,'X8'!$B:$AZ,9,FALSE)),IF($X$1=9,(VLOOKUP(B190,'X9'!$B:$AZ,9,FALSE)),IF($X$1=10,(VLOOKUP(B190,'X10'!$B:$AZ,9,FALSE)),IF($X$1=11,(VLOOKUP(B190,'X11'!$B:$AZ,9,FALSE)),IF($X$1=12,(VLOOKUP(B190,'X12'!$B:$AZ,9,FALSE)),IF($X$1=13,(VLOOKUP(B190,'X13'!$B:$AZ,9,FALSE)),"B")))))))))))))))</f>
        <v xml:space="preserve"> </v>
      </c>
      <c r="M190" s="184" t="str">
        <f ca="1">IF(ISERROR(IF($X$1=1,(VLOOKUP(B190,'X1'!$B:$AZ,10,FALSE)),IF($X$1=2,(VLOOKUP(B190,'X2'!$B:$AZ,10,FALSE)),IF($X$1=3,(VLOOKUP(B190,'X3'!$B:$AZ,10,FALSE)),IF($X$1=4,(VLOOKUP(B190,'X4'!$B:$AZ,10,FALSE)),IF($X$1=5,(VLOOKUP(B190,'X5'!$B:$AZ,10,FALSE)),IF($X$1=6,(VLOOKUP(B190,'X6'!$B:$AZ,10,FALSE)),IF($X$1=7,(VLOOKUP(B190,'X7'!$B:$AZ,10,FALSE)),IF($X$1=8,(VLOOKUP(B190,'X8'!$B:$AZ,10,FALSE)),IF($X$1=9,(VLOOKUP(B190,'X9'!$B:$AZ,10,FALSE)),IF($X$1=10,(VLOOKUP(B190,'X10'!$B:$AZ,10,FALSE)),IF($X$1=11,(VLOOKUP(B190,'X11'!$B:$AZ,10,FALSE)),IF($X$1=12,(VLOOKUP(B190,'X12'!$B:$AZ,10,FALSE)),IF($X$1=13,(VLOOKUP(B190,'X13'!$B:$AZ,10,FALSE)),"B"))))))))))))))=TRUE," ",(IF($X$1=1,(VLOOKUP(B190,'X1'!$B:$AZ,10,FALSE)),IF($X$1=2,(VLOOKUP(B190,'X2'!$B:$AZ,10,FALSE)),IF($X$1=3,(VLOOKUP(B190,'X3'!$B:$AZ,10,FALSE)),IF($X$1=4,(VLOOKUP(B190,'X4'!$B:$AZ,10,FALSE)),IF($X$1=5,(VLOOKUP(B190,'X5'!$B:$AZ,10,FALSE)),IF($X$1=6,(VLOOKUP(B190,'X6'!$B:$AZ,10,FALSE)),IF($X$1=7,(VLOOKUP(B190,'X7'!$B:$AZ,10,FALSE)),IF($X$1=8,(VLOOKUP(B190,'X8'!$B:$AZ,10,FALSE)),IF($X$1=9,(VLOOKUP(B190,'X9'!$B:$AZ,10,FALSE)),IF($X$1=10,(VLOOKUP(B190,'X10'!$B:$AZ,10,FALSE)),IF($X$1=11,(VLOOKUP(B190,'X11'!$B:$AZ,10,FALSE)),IF($X$1=12,(VLOOKUP(B190,'X12'!$B:$AZ,10,FALSE)),IF($X$1=13,(VLOOKUP(B190,'X13'!$B:$AZ,10,FALSE)),"B")))))))))))))))</f>
        <v xml:space="preserve"> </v>
      </c>
      <c r="N190" s="185" t="str">
        <f ca="1">IF(ISERROR(IF($X$1=1,(VLOOKUP(B190,'X1'!$B:$AZ,45,FALSE)),IF($X$1=2,(VLOOKUP(B190,'X2'!$B:$AZ,45,FALSE)),IF($X$1=3,(VLOOKUP(B190,'X3'!$B:$AZ,45,FALSE)),IF($X$1=4,(VLOOKUP(B190,'X4'!$B:$AZ,45,FALSE)),IF($X$1=5,(VLOOKUP(B190,'X5'!$B:$AZ,45,FALSE)),IF($X$1=6,(VLOOKUP(B190,'X6'!$B:$AZ,45,FALSE)),IF($X$1=7,(VLOOKUP(B190,'X7'!$B:$AZ,45,FALSE)),IF($X$1=8,(VLOOKUP(B190,'X8'!$B:$AZ,45,FALSE)),IF($X$1=9,(VLOOKUP(B190,'X9'!$B:$AZ,45,FALSE)),IF($X$1=10,(VLOOKUP(B190,'X10'!$B:$AZ,45,FALSE)),IF($X$1=11,(VLOOKUP(B190,'X11'!$B:$AZ,45,FALSE)),IF($X$1=12,(VLOOKUP(B190,'X12'!$B:$AZ,45,FALSE)),IF($X$1=13,(VLOOKUP(B190,'X13'!$B:$AZ,45,FALSE)),"B"))))))))))))))=TRUE," ",(IF($X$1=1,(VLOOKUP(B190,'X1'!$B:$AZ,45,FALSE)),IF($X$1=2,(VLOOKUP(B190,'X2'!$B:$AZ,45,FALSE)),IF($X$1=3,(VLOOKUP(B190,'X3'!$B:$AZ,45,FALSE)),IF($X$1=4,(VLOOKUP(B190,'X4'!$B:$AZ,45,FALSE)),IF($X$1=5,(VLOOKUP(B190,'X5'!$B:$AZ,45,FALSE)),IF($X$1=6,(VLOOKUP(B190,'X6'!$B:$AZ,45,FALSE)),IF($X$1=7,(VLOOKUP(B190,'X7'!$B:$AZ,45,FALSE)),IF($X$1=8,(VLOOKUP(B190,'X8'!$B:$AZ,45,FALSE)),IF($X$1=9,(VLOOKUP(B190,'X9'!$B:$AZ,45,FALSE)),IF($X$1=10,(VLOOKUP(B190,'X10'!$B:$AZ,45,FALSE)),IF($X$1=11,(VLOOKUP(B190,'X11'!$B:$AZ,45,FALSE)),IF($X$1=12,(VLOOKUP(B190,'X12'!$B:$AZ,45,FALSE)),IF($X$1=13,(VLOOKUP(B190,'X13'!$B:$AZ,45,FALSE)),"B")))))))))))))))</f>
        <v xml:space="preserve"> </v>
      </c>
      <c r="O190" s="184" t="str">
        <f ca="1">IF(ISERROR(IF($X$1=1,(VLOOKUP(B190,'X1'!$B:$AZ,11,FALSE)),IF($X$1=2,(VLOOKUP(B190,'X2'!$B:$AZ,11,FALSE)),IF($X$1=3,(VLOOKUP(B190,'X3'!$B:$AZ,11,FALSE)),IF($X$1=4,(VLOOKUP(B190,'X4'!$B:$AZ,11,FALSE)),IF($X$1=5,(VLOOKUP(B190,'X5'!$B:$AZ,11,FALSE)),IF($X$1=6,(VLOOKUP(B190,'X6'!$B:$AZ,11,FALSE)),IF($X$1=7,(VLOOKUP(B190,'X7'!$B:$AZ,11,FALSE)),IF($X$1=8,(VLOOKUP(B190,'X8'!$B:$AZ,11,FALSE)),IF($X$1=9,(VLOOKUP(B190,'X9'!$B:$AZ,11,FALSE)),IF($X$1=10,(VLOOKUP(B190,'X10'!$B:$AZ,11,FALSE)),IF($X$1=11,(VLOOKUP(B190,'X11'!$B:$AZ,11,FALSE)),IF($X$1=12,(VLOOKUP(B190,'X12'!$B:$AZ,11,FALSE)),IF($X$1=13,(VLOOKUP(B190,'X13'!$B:$AZ,11,FALSE)),"B"))))))))))))))=TRUE," ",(IF($X$1=1,(VLOOKUP(B190,'X1'!$B:$AZ,11,FALSE)),IF($X$1=2,(VLOOKUP(B190,'X2'!$B:$AZ,11,FALSE)),IF($X$1=3,(VLOOKUP(B190,'X3'!$B:$AZ,11,FALSE)),IF($X$1=4,(VLOOKUP(B190,'X4'!$B:$AZ,11,FALSE)),IF($X$1=5,(VLOOKUP(B190,'X5'!$B:$AZ,11,FALSE)),IF($X$1=6,(VLOOKUP(B190,'X6'!$B:$AZ,11,FALSE)),IF($X$1=7,(VLOOKUP(B190,'X7'!$B:$AZ,11,FALSE)),IF($X$1=8,(VLOOKUP(B190,'X8'!$B:$AZ,11,FALSE)),IF($X$1=9,(VLOOKUP(B190,'X9'!$B:$AZ,11,FALSE)),IF($X$1=10,(VLOOKUP(B190,'X10'!$B:$AZ,11,FALSE)),IF($X$1=11,(VLOOKUP(B190,'X11'!$B:$AZ,11,FALSE)),IF($X$1=12,(VLOOKUP(B190,'X12'!$B:$AZ,11,FALSE)),IF($X$1=13,(VLOOKUP(B190,'X13'!$B:$AZ,11,FALSE)),"B")))))))))))))))</f>
        <v xml:space="preserve"> </v>
      </c>
      <c r="P190" s="184" t="str">
        <f ca="1">IF(ISERROR(IF($X$1=1,(VLOOKUP(B190,'X1'!$B:$AZ,12,FALSE)),IF($X$1=2,(VLOOKUP(B190,'X2'!$B:$AZ,12,FALSE)),IF($X$1=3,(VLOOKUP(B190,'X3'!$B:$AZ,12,FALSE)),IF($X$1=4,(VLOOKUP(B190,'X4'!$B:$AZ,12,FALSE)),IF($X$1=5,(VLOOKUP(B190,'X5'!$B:$AZ,12,FALSE)),IF($X$1=6,(VLOOKUP(B190,'X6'!$B:$AZ,12,FALSE)),IF($X$1=7,(VLOOKUP(B190,'X7'!$B:$AZ,12,FALSE)),IF($X$1=8,(VLOOKUP(B190,'X8'!$B:$AZ,12,FALSE)),IF($X$1=9,(VLOOKUP(B190,'X9'!$B:$AZ,12,FALSE)),IF($X$1=10,(VLOOKUP(B190,'X10'!$B:$AZ,12,FALSE)),IF($X$1=11,(VLOOKUP(B190,'X11'!$B:$AZ,12,FALSE)),IF($X$1=12,(VLOOKUP(B190,'X12'!$B:$AZ,12,FALSE)),IF($X$1=13,(VLOOKUP(B190,'X13'!$B:$AZ,12,FALSE)),"B"))))))))))))))=TRUE," ",(IF($X$1=1,(VLOOKUP(B190,'X1'!$B:$AZ,12,FALSE)),IF($X$1=2,(VLOOKUP(B190,'X2'!$B:$AZ,12,FALSE)),IF($X$1=3,(VLOOKUP(B190,'X3'!$B:$AZ,12,FALSE)),IF($X$1=4,(VLOOKUP(B190,'X4'!$B:$AZ,12,FALSE)),IF($X$1=5,(VLOOKUP(B190,'X5'!$B:$AZ,12,FALSE)),IF($X$1=6,(VLOOKUP(B190,'X6'!$B:$AZ,12,FALSE)),IF($X$1=7,(VLOOKUP(B190,'X7'!$B:$AZ,12,FALSE)),IF($X$1=8,(VLOOKUP(B190,'X8'!$B:$AZ,12,FALSE)),IF($X$1=9,(VLOOKUP(B190,'X9'!$B:$AZ,12,FALSE)),IF($X$1=10,(VLOOKUP(B190,'X10'!$B:$AZ,12,FALSE)),IF($X$1=11,(VLOOKUP(B190,'X11'!$B:$AZ,12,FALSE)),IF($X$1=12,(VLOOKUP(B190,'X12'!$B:$AZ,12,FALSE)),IF($X$1=13,(VLOOKUP(B190,'X13'!$B:$AZ,12,FALSE)),"B")))))))))))))))</f>
        <v xml:space="preserve"> </v>
      </c>
      <c r="Q190" s="185" t="str">
        <f ca="1">IF(ISERROR(IF($X$1=1,(VLOOKUP(B190,'X1'!$B:$AZ,46,FALSE)),IF($X$1=2,(VLOOKUP(B190,'X2'!$B:$AZ,46,FALSE)),IF($X$1=3,(VLOOKUP(B190,'X3'!$B:$AZ,46,FALSE)),IF($X$1=4,(VLOOKUP(B190,'X4'!$B:$AZ,46,FALSE)),IF($X$1=5,(VLOOKUP(B190,'X5'!$B:$AZ,46,FALSE)),IF($X$1=6,(VLOOKUP(B190,'X6'!$B:$AZ,46,FALSE)),IF($X$1=7,(VLOOKUP(B190,'X7'!$B:$AZ,46,FALSE)),IF($X$1=8,(VLOOKUP(B190,'X8'!$B:$AZ,46,FALSE)),IF($X$1=9,(VLOOKUP(B190,'X9'!$B:$AZ,46,FALSE)),IF($X$1=10,(VLOOKUP(B190,'X10'!$B:$AZ,46,FALSE)),IF($X$1=11,(VLOOKUP(B190,'X11'!$B:$AZ,46,FALSE)),IF($X$1=12,(VLOOKUP(B190,'X12'!$B:$AZ,46,FALSE)),IF($X$1=13,(VLOOKUP(B190,'X13'!$B:$AZ,46,FALSE)),"B"))))))))))))))=TRUE," ",(IF($X$1=1,(VLOOKUP(B190,'X1'!$B:$AZ,46,FALSE)),IF($X$1=2,(VLOOKUP(B190,'X2'!$B:$AZ,46,FALSE)),IF($X$1=3,(VLOOKUP(B190,'X3'!$B:$AZ,46,FALSE)),IF($X$1=4,(VLOOKUP(B190,'X4'!$B:$AZ,46,FALSE)),IF($X$1=5,(VLOOKUP(B190,'X5'!$B:$AZ,46,FALSE)),IF($X$1=6,(VLOOKUP(B190,'X6'!$B:$AZ,46,FALSE)),IF($X$1=7,(VLOOKUP(B190,'X7'!$B:$AZ,46,FALSE)),IF($X$1=8,(VLOOKUP(B190,'X8'!$B:$AZ,46,FALSE)),IF($X$1=9,(VLOOKUP(B190,'X9'!$B:$AZ,46,FALSE)),IF($X$1=10,(VLOOKUP(B190,'X10'!$B:$AZ,46,FALSE)),IF($X$1=11,(VLOOKUP(B190,'X11'!$B:$AZ,46,FALSE)),IF($X$1=12,(VLOOKUP(B190,'X12'!$B:$AZ,46,FALSE)),IF($X$1=13,(VLOOKUP(B190,'X13'!$B:$AZ,46,FALSE)),"B")))))))))))))))</f>
        <v xml:space="preserve"> </v>
      </c>
      <c r="R190" s="185" t="str">
        <f ca="1">IF(ISERROR(IF($X$1=1,(VLOOKUP(B190,'X1'!$B:$AZ,15,FALSE)),IF($X$1=2,(VLOOKUP(B190,'X2'!$B:$AZ,15,FALSE)),IF($X$1=3,(VLOOKUP(B190,'X3'!$B:$AZ,15,FALSE)),IF($X$1=4,(VLOOKUP(B190,'X4'!$B:$AZ,15,FALSE)),IF($X$1=5,(VLOOKUP(B190,'X5'!$B:$AZ,15,FALSE)),IF($X$1=6,(VLOOKUP(B190,'X6'!$B:$AZ,15,FALSE)),IF($X$1=7,(VLOOKUP(B190,'X7'!$B:$AZ,15,FALSE)),IF($X$1=8,(VLOOKUP(B190,'X8'!$B:$AZ,15,FALSE)),IF($X$1=9,(VLOOKUP(B190,'X9'!$B:$AZ,15,FALSE)),IF($X$1=10,(VLOOKUP(B190,'X10'!$B:$AZ,15,FALSE)),IF($X$1=11,(VLOOKUP(B190,'X11'!$B:$AZ,15,FALSE)),IF($X$1=12,(VLOOKUP(B190,'X12'!$B:$AZ,15,FALSE)),IF($X$1=13,(VLOOKUP(B190,'X13'!$B:$AZ,15,FALSE)),"B"))))))))))))))=TRUE," ",(IF($X$1=1,(VLOOKUP(B190,'X1'!$B:$AZ,15,FALSE)),IF($X$1=2,(VLOOKUP(B190,'X2'!$B:$AZ,15,FALSE)),IF($X$1=3,(VLOOKUP(B190,'X3'!$B:$AZ,15,FALSE)),IF($X$1=4,(VLOOKUP(B190,'X4'!$B:$AZ,15,FALSE)),IF($X$1=5,(VLOOKUP(B190,'X5'!$B:$AZ,15,FALSE)),IF($X$1=6,(VLOOKUP(B190,'X6'!$B:$AZ,15,FALSE)),IF($X$1=7,(VLOOKUP(B190,'X7'!$B:$AZ,15,FALSE)),IF($X$1=8,(VLOOKUP(B190,'X8'!$B:$AZ,15,FALSE)),IF($X$1=9,(VLOOKUP(B190,'X9'!$B:$AZ,15,FALSE)),IF($X$1=10,(VLOOKUP(B190,'X10'!$B:$AZ,15,FALSE)),IF($X$1=11,(VLOOKUP(B190,'X11'!$B:$AZ,15,FALSE)),IF($X$1=12,(VLOOKUP(B190,'X12'!$B:$AZ,15,FALSE)),IF($X$1=13,(VLOOKUP(B190,'X13'!$B:$AZ,15,FALSE)),"B")))))))))))))))</f>
        <v xml:space="preserve"> </v>
      </c>
      <c r="S190" s="185" t="str">
        <f ca="1">IF(ISERROR(IF((IF($X$1=1,(VLOOKUP(B190,'X1'!$B:$AZ,14,FALSE)),(IF($X$1=2,(VLOOKUP(B190,'X2'!$B:$AZ,14,FALSE)),(IF($X$1=3,(VLOOKUP(B190,'X3'!$B:$AZ,14,FALSE)),(IF($X$1=4,(VLOOKUP(B190,'X4'!$B:$AZ,14,FALSE)),(IF($X$1=5,(VLOOKUP(B190,'X5'!$B:$AZ,14,FALSE)),(IF($X$1=6,(VLOOKUP(B190,'X6'!$B:$AZ,14,FALSE)),(IF($X$1=7,(VLOOKUP(B190,'X7'!$B:$AZ,14,FALSE)),(IF($X$1=8,(VLOOKUP(B190,'X8'!$B:$AZ,14,FALSE)),(IF($X$1=9,(VLOOKUP(B190,'X9'!$B:$AZ,14,FALSE)),(IF($X$1=10,(VLOOKUP(B190,'X10'!$B:$AZ,14,FALSE)),(IF($X$1=11,(VLOOKUP(B190,'X11'!$B:$AZ,14,FALSE)),(IF($X$1=12,(VLOOKUP(B190,'X12'!$B:$AZ,14,FALSE)),(VLOOKUP(B190,'X13'!$B:$AZ,14,FALSE))))))))))))))))))))))))))=$V$1," ",(IF($X$1=1,(VLOOKUP(B190,'X1'!$B:$AZ,14,FALSE)),(IF($X$1=2,(VLOOKUP(B190,'X2'!$B:$AZ,14,FALSE)),(IF($X$1=3,(VLOOKUP(B190,'X3'!$B:$AZ,14,FALSE)),(IF($X$1=4,(VLOOKUP(B190,'X4'!$B:$AZ,14,FALSE)),(IF($X$1=5,(VLOOKUP(B190,'X5'!$B:$AZ,14,FALSE)),(IF($X$1=6,(VLOOKUP(B190,'X6'!$B:$AZ,14,FALSE)),(IF($X$1=7,(VLOOKUP(B190,'X7'!$B:$AZ,14,FALSE)),(IF($X$1=8,(VLOOKUP(B190,'X8'!$B:$AZ,14,FALSE)),(IF($X$1=9,(VLOOKUP(B190,'X9'!$B:$AZ,14,FALSE)),(IF($X$1=10,(VLOOKUP(B190,'X10'!$B:$AZ,14,FALSE)),(IF($X$1=11,(VLOOKUP(B190,'X11'!$B:$AZ,14,FALSE)),(IF($X$1=12,(VLOOKUP(B190,'X12'!$B:$AZ,14,FALSE)),(VLOOKUP(B190,'X13'!$B:$AZ,14,FALSE))))))))))))))))))))))))))))=TRUE," ",(IF((IF($X$1=1,(VLOOKUP(B190,'X1'!$B:$AZ,14,FALSE)),(IF($X$1=2,(VLOOKUP(B190,'X2'!$B:$AZ,14,FALSE)),(IF($X$1=3,(VLOOKUP(B190,'X3'!$B:$AZ,14,FALSE)),(IF($X$1=4,(VLOOKUP(B190,'X4'!$B:$AZ,14,FALSE)),(IF($X$1=5,(VLOOKUP(B190,'X5'!$B:$AZ,14,FALSE)),(IF($X$1=6,(VLOOKUP(B190,'X6'!$B:$AZ,14,FALSE)),(IF($X$1=7,(VLOOKUP(B190,'X7'!$B:$AZ,14,FALSE)),(IF($X$1=8,(VLOOKUP(B190,'X8'!$B:$AZ,14,FALSE)),(IF($X$1=9,(VLOOKUP(B190,'X9'!$B:$AZ,14,FALSE)),(IF($X$1=10,(VLOOKUP(B190,'X10'!$B:$AZ,14,FALSE)),(IF($X$1=11,(VLOOKUP(B190,'X11'!$B:$AZ,14,FALSE)),(IF($X$1=12,(VLOOKUP(B190,'X12'!$B:$AZ,14,FALSE)),(VLOOKUP(B190,'X13'!$B:$AZ,14,FALSE))))))))))))))))))))))))))=$V$1," ",(IF($X$1=1,(VLOOKUP(B190,'X1'!$B:$AZ,14,FALSE)),(IF($X$1=2,(VLOOKUP(B190,'X2'!$B:$AZ,14,FALSE)),(IF($X$1=3,(VLOOKUP(B190,'X3'!$B:$AZ,14,FALSE)),(IF($X$1=4,(VLOOKUP(B190,'X4'!$B:$AZ,14,FALSE)),(IF($X$1=5,(VLOOKUP(B190,'X5'!$B:$AZ,14,FALSE)),(IF($X$1=6,(VLOOKUP(B190,'X6'!$B:$AZ,14,FALSE)),(IF($X$1=7,(VLOOKUP(B190,'X7'!$B:$AZ,14,FALSE)),(IF($X$1=8,(VLOOKUP(B190,'X8'!$B:$AZ,14,FALSE)),(IF($X$1=9,(VLOOKUP(B190,'X9'!$B:$AZ,14,FALSE)),(IF($X$1=10,(VLOOKUP(B190,'X10'!$B:$AZ,14,FALSE)),(IF($X$1=11,(VLOOKUP(B190,'X11'!$B:$AZ,14,FALSE)),(IF($X$1=12,(VLOOKUP(B190,'X12'!$B:$AZ,14,FALSE)),(VLOOKUP(B190,'X13'!$B:$AZ,14,FALSE)))))))))))))))))))))))))))))</f>
        <v xml:space="preserve"> </v>
      </c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</row>
    <row r="191" spans="1:67" ht="14.1" customHeight="1" x14ac:dyDescent="0.2">
      <c r="A191" s="156" t="s">
        <v>1058</v>
      </c>
      <c r="B191" s="122" t="str">
        <f>IF(ISERROR(IF($U$16=1,(VLOOKUP(A191,$AC$89:$AH$125,2,FALSE)),IF((IF($X$1=1,'X1'!B150,(IF($X$1=2,'X2'!B150,(IF($X$1=3,'X3'!B150,(IF($X$1=4,'X4'!B150,(IF($X$1=5,'X5'!B150,(IF($X$1=6,'X6'!B150,(IF($X$1=7,'X7'!B150,(IF($X$1=8,'X8'!B150,(IF($X$1=9,'X9'!B150,(IF($X$1=10,'X10'!B150,(IF($X$1=11,'X11'!B150,(IF($X$1=12,'X12'!B150,'X13'!B150))))))))))))))))))))))))="","",(IF($X$1=1,'X1'!B150,(IF($X$1=2,'X2'!B150,(IF($X$1=3,'X3'!B150,(IF($X$1=4,'X4'!B150,(IF($X$1=5,'X5'!B150,(IF($X$1=6,'X6'!B150,(IF($X$1=7,'X7'!B150,(IF($X$1=8,'X8'!B150,(IF($X$1=9,'X9'!B150,(IF($X$1=10,'X10'!B150,(IF($X$1=11,'X11'!B150,(IF($X$1=12,'X12'!B150,'X13'!B150)))))))))))))))))))))))))))=TRUE," ",(IF($U$16=1,(VLOOKUP(A191,$AC$89:$AH$125,2,FALSE)),IF((IF($X$1=1,'X1'!B150,(IF($X$1=2,'X2'!B150,(IF($X$1=3,'X3'!B150,(IF($X$1=4,'X4'!B150,(IF($X$1=5,'X5'!B150,(IF($X$1=6,'X6'!B150,(IF($X$1=7,'X7'!B150,(IF($X$1=8,'X8'!B150,(IF($X$1=9,'X9'!B150,(IF($X$1=10,'X10'!B150,(IF($X$1=11,'X11'!B150,(IF($X$1=12,'X12'!B150,'X13'!B150))))))))))))))))))))))))="","",(IF($X$1=1,'X1'!B150,(IF($X$1=2,'X2'!B150,(IF($X$1=3,'X3'!B150,(IF($X$1=4,'X4'!B150,(IF($X$1=5,'X5'!B150,(IF($X$1=6,'X6'!B150,(IF($X$1=7,'X7'!B150,(IF($X$1=8,'X8'!B150,(IF($X$1=9,'X9'!B150,(IF($X$1=10,'X10'!B150,(IF($X$1=11,'X11'!B150,(IF($X$1=12,'X12'!B150,'X13'!B150))))))))))))))))))))))))))))</f>
        <v/>
      </c>
      <c r="C191" s="181" t="str">
        <f ca="1">IF(ISERROR(IF($X$1=1,(VLOOKUP(B191,'X1'!$B:$AZ,47,FALSE)),IF($X$1=2,(VLOOKUP(B191,'X2'!$B:$AZ,47,FALSE)),IF($X$1=3,(VLOOKUP(B191,'X3'!$B:$AZ,47,FALSE)),IF($X$1=4,(VLOOKUP(B191,'X4'!$B:$AZ,47,FALSE)),IF($X$1=5,(VLOOKUP(B191,'X5'!$B:$AZ,47,FALSE)),IF($X$1=6,(VLOOKUP(B191,'X6'!$B:$AZ,47,FALSE)),IF($X$1=7,(VLOOKUP(B191,'X7'!$B:$AZ,47,FALSE)),IF($X$1=8,(VLOOKUP(B191,'X8'!$B:$AZ,47,FALSE)),IF($X$1=9,(VLOOKUP(B191,'X9'!$B:$AZ,47,FALSE)),IF($X$1=10,(VLOOKUP(B191,'X10'!$B:$AZ,47,FALSE)),IF($X$1=11,(VLOOKUP(B191,'X11'!$B:$AZ,47,FALSE)),IF($X$1=12,(VLOOKUP(B191,'X12'!$B:$AZ,47,FALSE)),IF($X$1=13,(VLOOKUP(B191,'X13'!$B:$AZ,47,FALSE)),"B"))))))))))))))=TRUE," ",(IF($X$1=1,(VLOOKUP(B191,'X1'!$B:$AZ,47,FALSE)),IF($X$1=2,(VLOOKUP(B191,'X2'!$B:$AZ,47,FALSE)),IF($X$1=3,(VLOOKUP(B191,'X3'!$B:$AZ,47,FALSE)),IF($X$1=4,(VLOOKUP(B191,'X4'!$B:$AZ,47,FALSE)),IF($X$1=5,(VLOOKUP(B191,'X5'!$B:$AZ,47,FALSE)),IF($X$1=6,(VLOOKUP(B191,'X6'!$B:$AZ,47,FALSE)),IF($X$1=7,(VLOOKUP(B191,'X7'!$B:$AZ,47,FALSE)),IF($X$1=8,(VLOOKUP(B191,'X8'!$B:$AZ,47,FALSE)),IF($X$1=9,(VLOOKUP(B191,'X9'!$B:$AZ,47,FALSE)),IF($X$1=10,(VLOOKUP(B191,'X10'!$B:$AZ,47,FALSE)),IF($X$1=11,(VLOOKUP(B191,'X11'!$B:$AZ,47,FALSE)),IF($X$1=12,(VLOOKUP(B191,'X12'!$B:$AZ,47,FALSE)),IF($X$1=13,(VLOOKUP(B191,'X13'!$B:$AZ,47,FALSE)),"B")))))))))))))))</f>
        <v xml:space="preserve"> </v>
      </c>
      <c r="D191" s="181" t="str">
        <f ca="1">IF(ISERROR(IF($X$1=1,(VLOOKUP(B191,'X1'!$B:$AP,41,FALSE)),IF($X$1=2,(VLOOKUP(B191,'X2'!$B:$AP,41,FALSE)),IF($X$1=3,(VLOOKUP(B191,'X3'!$B:$AP,41,FALSE)),IF($X$1=4,(VLOOKUP(B191,'X4'!$B:$AP,41,FALSE)),IF($X$1=5,(VLOOKUP(B191,'X5'!$B:$AP,41,FALSE)),IF($X$1=6,(VLOOKUP(B191,'X6'!$B:$AP,41,FALSE)),IF($X$1=7,(VLOOKUP(B191,'X7'!$B:$AP,41,FALSE)),IF($X$1=8,(VLOOKUP(B191,'X8'!$B:$AP,41,FALSE)),IF($X$1=9,(VLOOKUP(B191,'X9'!$B:$AP,41,FALSE)),IF($X$1=10,(VLOOKUP(B191,'X10'!$B:$AP,41,FALSE)),IF($X$1=11,(VLOOKUP(B191,'X11'!$B:$AP,41,FALSE)),IF($X$1=12,(VLOOKUP(B191,'X12'!$B:$AP,41,FALSE)),IF($X$1=13,(VLOOKUP(B191,'X13'!$B:$AP,41,FALSE)),"B"))))))))))))))=TRUE," ",(IF($X$1=1,(VLOOKUP(B191,'X1'!$B:$AP,41,FALSE)),IF($X$1=2,(VLOOKUP(B191,'X2'!$B:$AP,41,FALSE)),IF($X$1=3,(VLOOKUP(B191,'X3'!$B:$AP,41,FALSE)),IF($X$1=4,(VLOOKUP(B191,'X4'!$B:$AP,41,FALSE)),IF($X$1=5,(VLOOKUP(B191,'X5'!$B:$AP,41,FALSE)),IF($X$1=6,(VLOOKUP(B191,'X6'!$B:$AP,41,FALSE)),IF($X$1=7,(VLOOKUP(B191,'X7'!$B:$AP,41,FALSE)),IF($X$1=8,(VLOOKUP(B191,'X8'!$B:$AP,41,FALSE)),IF($X$1=9,(VLOOKUP(B191,'X9'!$B:$AP,41,FALSE)),IF($X$1=10,(VLOOKUP(B191,'X10'!$B:$AP,41,FALSE)),IF($X$1=11,(VLOOKUP(B191,'X11'!$B:$AP,41,FALSE)),IF($X$1=12,(VLOOKUP(B191,'X12'!$B:$AP,41,FALSE)),IF($X$1=13,(VLOOKUP(B191,'X13'!$B:$AP,41,FALSE)),"B")))))))))))))))</f>
        <v xml:space="preserve"> </v>
      </c>
      <c r="E191" s="182" t="str">
        <f ca="1">IF(ISERROR(IF($X$1=1,(VLOOKUP(B191,'X1'!$B:$AP,7,FALSE)),IF($X$1=2,(VLOOKUP(B191,'X2'!$B:$AP,7,FALSE)),IF($X$1=3,(VLOOKUP(B191,'X3'!$B:$AP,7,FALSE)),IF($X$1=4,(VLOOKUP(B191,'X4'!$B:$AP,7,FALSE)),IF($X$1=5,(VLOOKUP(B191,'X5'!$B:$AP,7,FALSE)),IF($X$1=6,(VLOOKUP(B191,'X6'!$B:$AP,7,FALSE)),IF($X$1=7,(VLOOKUP(B191,'X7'!$B:$AP,7,FALSE)),IF($X$1=8,(VLOOKUP(B191,'X8'!$B:$AP,7,FALSE)),IF($X$1=9,(VLOOKUP(B191,'X9'!$B:$AP,7,FALSE)),IF($X$1=10,(VLOOKUP(B191,'X10'!$B:$AP,7,FALSE)),IF($X$1=11,(VLOOKUP(B191,'X11'!$B:$AP,7,FALSE)),IF($X$1=12,(VLOOKUP(B191,'X12'!$B:$AP,7,FALSE)),IF($X$1=13,(VLOOKUP(B191,'X13'!$B:$AP,7,FALSE)),"B"))))))))))))))=TRUE," ",(IF($X$1=1,(VLOOKUP(B191,'X1'!$B:$AP,7,FALSE)),IF($X$1=2,(VLOOKUP(B191,'X2'!$B:$AP,7,FALSE)),IF($X$1=3,(VLOOKUP(B191,'X3'!$B:$AP,7,FALSE)),IF($X$1=4,(VLOOKUP(B191,'X4'!$B:$AP,7,FALSE)),IF($X$1=5,(VLOOKUP(B191,'X5'!$B:$AP,7,FALSE)),IF($X$1=6,(VLOOKUP(B191,'X6'!$B:$AP,7,FALSE)),IF($X$1=7,(VLOOKUP(B191,'X7'!$B:$AP,7,FALSE)),IF($X$1=8,(VLOOKUP(B191,'X8'!$B:$AP,7,FALSE)),IF($X$1=9,(VLOOKUP(B191,'X9'!$B:$AP,7,FALSE)),IF($X$1=10,(VLOOKUP(B191,'X10'!$B:$AP,7,FALSE)),IF($X$1=11,(VLOOKUP(B191,'X11'!$B:$AP,7,FALSE)),IF($X$1=12,(VLOOKUP(B191,'X12'!$B:$AP,7,FALSE)),IF($X$1=13,(VLOOKUP(B191,'X13'!$B:$AP,7,FALSE)),"B")))))))))))))))</f>
        <v xml:space="preserve"> </v>
      </c>
      <c r="F191" s="182" t="str">
        <f ca="1">IF(ISERROR(IF((IF($X$1=1,(VLOOKUP(B191,'X1'!$B:$AO,6,FALSE)),(IF($X$1=2,(VLOOKUP(B191,'X2'!$B:$AO,6,FALSE)),(IF($X$1=3,(VLOOKUP(B191,'X3'!$B:$AO,6,FALSE)),(IF($X$1=4,(VLOOKUP(B191,'X4'!$B:$AO,6,FALSE)),(IF($X$1=5,(VLOOKUP(B191,'X5'!$B:$AO,6,FALSE)),(IF($X$1=6,(VLOOKUP(B191,'X6'!$B:$AO,6,FALSE)),(IF($X$1=7,(VLOOKUP(B191,'X7'!$B:$AO,6,FALSE)),(IF($X$1=8,(VLOOKUP(B191,'X8'!$B:$AO,6,FALSE)),(IF($X$1=9,(VLOOKUP(B191,'X9'!$B:$AO,6,FALSE)),(IF($X$1=10,(VLOOKUP(B191,'X10'!$B:$AO,6,FALSE)),(IF($X$1=11,(VLOOKUP(B191,'X11'!$B:$AO,6,FALSE)),(IF($X$1=12,(VLOOKUP(B191,'X12'!$B:$AO,6,FALSE)),(VLOOKUP(B191,'X13'!$B:$AO,6,FALSE))))))))))))))))))))))))))=$V$1," ",(IF($X$1=1,(VLOOKUP(B191,'X1'!$B:$AO,6,FALSE)),(IF($X$1=2,(VLOOKUP(B191,'X2'!$B:$AO,6,FALSE)),(IF($X$1=3,(VLOOKUP(B191,'X3'!$B:$AO,6,FALSE)),(IF($X$1=4,(VLOOKUP(B191,'X4'!$B:$AO,6,FALSE)),(IF($X$1=5,(VLOOKUP(B191,'X5'!$B:$AO,6,FALSE)),(IF($X$1=6,(VLOOKUP(B191,'X6'!$B:$AO,6,FALSE)),(IF($X$1=7,(VLOOKUP(B191,'X7'!$B:$AO,6,FALSE)),(IF($X$1=8,(VLOOKUP(B191,'X8'!$B:$AO,6,FALSE)),(IF($X$1=9,(VLOOKUP(B191,'X9'!$B:$AO,6,FALSE)),(IF($X$1=10,(VLOOKUP(B191,'X10'!$B:$AO,6,FALSE)),(IF($X$1=11,(VLOOKUP(B191,'X11'!$B:$AO,6,FALSE)),(IF($X$1=12,(VLOOKUP(B191,'X12'!$B:$AO,6,FALSE)),(VLOOKUP(B191,'X13'!$B:$AO,6,FALSE))))))))))))))))))))))))))))=TRUE," ",(IF((IF($X$1=1,(VLOOKUP(B191,'X1'!$B:$AO,6,FALSE)),(IF($X$1=2,(VLOOKUP(B191,'X2'!$B:$AO,6,FALSE)),(IF($X$1=3,(VLOOKUP(B191,'X3'!$B:$AO,6,FALSE)),(IF($X$1=4,(VLOOKUP(B191,'X4'!$B:$AO,6,FALSE)),(IF($X$1=5,(VLOOKUP(B191,'X5'!$B:$AO,6,FALSE)),(IF($X$1=6,(VLOOKUP(B191,'X6'!$B:$AO,6,FALSE)),(IF($X$1=7,(VLOOKUP(B191,'X7'!$B:$AO,6,FALSE)),(IF($X$1=8,(VLOOKUP(B191,'X8'!$B:$AO,6,FALSE)),(IF($X$1=9,(VLOOKUP(B191,'X9'!$B:$AO,6,FALSE)),(IF($X$1=10,(VLOOKUP(B191,'X10'!$B:$AO,6,FALSE)),(IF($X$1=11,(VLOOKUP(B191,'X11'!$B:$AO,6,FALSE)),(IF($X$1=12,(VLOOKUP(B191,'X12'!$B:$AO,6,FALSE)),(VLOOKUP(B191,'X13'!$B:$AO,6,FALSE))))))))))))))))))))))))))=$V$1," ",(IF($X$1=1,(VLOOKUP(B191,'X1'!$B:$AO,6,FALSE)),(IF($X$1=2,(VLOOKUP(B191,'X2'!$B:$AO,6,FALSE)),(IF($X$1=3,(VLOOKUP(B191,'X3'!$B:$AO,6,FALSE)),(IF($X$1=4,(VLOOKUP(B191,'X4'!$B:$AO,6,FALSE)),(IF($X$1=5,(VLOOKUP(B191,'X5'!$B:$AO,6,FALSE)),(IF($X$1=6,(VLOOKUP(B191,'X6'!$B:$AO,6,FALSE)),(IF($X$1=7,(VLOOKUP(B191,'X7'!$B:$AO,6,FALSE)),(IF($X$1=8,(VLOOKUP(B191,'X8'!$B:$AO,6,FALSE)),(IF($X$1=9,(VLOOKUP(B191,'X9'!$B:$AO,6,FALSE)),(IF($X$1=10,(VLOOKUP(B191,'X10'!$B:$AO,6,FALSE)),(IF($X$1=11,(VLOOKUP(B191,'X11'!$B:$AO,6,FALSE)),(IF($X$1=12,(VLOOKUP(B191,'X12'!$B:$AO,6,FALSE)),(VLOOKUP(B191,'X13'!$B:$AO,6,FALSE)))))))))))))))))))))))))))))</f>
        <v xml:space="preserve"> </v>
      </c>
      <c r="G191" s="182" t="str">
        <f ca="1">IF(ISERROR(IF($X$1=1,(VLOOKUP(B191,'X1'!$B:$AZ,44,FALSE)),IF($X$1=2,(VLOOKUP(B191,'X2'!$B:$AZ,44,FALSE)),IF($X$1=3,(VLOOKUP(B191,'X3'!$B:$AZ,44,FALSE)),IF($X$1=4,(VLOOKUP(B191,'X4'!$B:$AZ,44,FALSE)),IF($X$1=5,(VLOOKUP(B191,'X5'!$B:$AZ,44,FALSE)),IF($X$1=6,(VLOOKUP(B191,'X6'!$B:$AZ,44,FALSE)),IF($X$1=7,(VLOOKUP(B191,'X7'!$B:$AZ,44,FALSE)),IF($X$1=8,(VLOOKUP(B191,'X8'!$B:$AZ,44,FALSE)),IF($X$1=9,(VLOOKUP(B191,'X9'!$B:$AZ,44,FALSE)),IF($X$1=10,(VLOOKUP(B191,'X10'!$B:$AZ,44,FALSE)),IF($X$1=11,(VLOOKUP(B191,'X11'!$B:$AZ,44,FALSE)),IF($X$1=12,(VLOOKUP(B191,'X12'!$B:$AZ,44,FALSE)),IF($X$1=13,(VLOOKUP(B191,'X13'!$B:$AZ,44,FALSE)),"B"))))))))))))))=TRUE," ",(IF($X$1=1,(VLOOKUP(B191,'X1'!$B:$AZ,44,FALSE)),IF($X$1=2,(VLOOKUP(B191,'X2'!$B:$AZ,44,FALSE)),IF($X$1=3,(VLOOKUP(B191,'X3'!$B:$AZ,44,FALSE)),IF($X$1=4,(VLOOKUP(B191,'X4'!$B:$AZ,44,FALSE)),IF($X$1=5,(VLOOKUP(B191,'X5'!$B:$AZ,44,FALSE)),IF($X$1=6,(VLOOKUP(B191,'X6'!$B:$AZ,44,FALSE)),IF($X$1=7,(VLOOKUP(B191,'X7'!$B:$AZ,44,FALSE)),IF($X$1=8,(VLOOKUP(B191,'X8'!$B:$AZ,44,FALSE)),IF($X$1=9,(VLOOKUP(B191,'X9'!$B:$AZ,44,FALSE)),IF($X$1=10,(VLOOKUP(B191,'X10'!$B:$AZ,44,FALSE)),IF($X$1=11,(VLOOKUP(B191,'X11'!$B:$AZ,44,FALSE)),IF($X$1=12,(VLOOKUP(B191,'X12'!$B:$AZ,44,FALSE)),IF($X$1=13,(VLOOKUP(B191,'X13'!$B:$AZ,44,FALSE)),"B")))))))))))))))</f>
        <v xml:space="preserve"> </v>
      </c>
      <c r="H191" s="182" t="str">
        <f ca="1">IF(ISERROR(IF($X$1=1,(VLOOKUP(B191,'X1'!$B:$AZ,8,FALSE)),IF($X$1=2,(VLOOKUP(B191,'X2'!$B:$AZ,8,FALSE)),IF($X$1=3,(VLOOKUP(B191,'X3'!$B:$AZ,8,FALSE)),IF($X$1=4,(VLOOKUP(B191,'X4'!$B:$AZ,8,FALSE)),IF($X$1=5,(VLOOKUP(B191,'X5'!$B:$AZ,8,FALSE)),IF($X$1=6,(VLOOKUP(B191,'X6'!$B:$AZ,8,FALSE)),IF($X$1=7,(VLOOKUP(B191,'X7'!$B:$AZ,8,FALSE)),IF($X$1=8,(VLOOKUP(B191,'X8'!$B:$AZ,8,FALSE)),IF($X$1=9,(VLOOKUP(B191,'X9'!$B:$AZ,8,FALSE)),IF($X$1=10,(VLOOKUP(B191,'X10'!$B:$AZ,8,FALSE)),IF($X$1=11,(VLOOKUP(B191,'X11'!$B:$AZ,8,FALSE)),IF($X$1=12,(VLOOKUP(B191,'X12'!$B:$AZ,8,FALSE)),IF($X$1=13,(VLOOKUP(B191,'X13'!$B:$AZ,8,FALSE)),"B"))))))))))))))=TRUE," ",(IF($X$1=1,(VLOOKUP(B191,'X1'!$B:$AZ,8,FALSE)),IF($X$1=2,(VLOOKUP(B191,'X2'!$B:$AZ,8,FALSE)),IF($X$1=3,(VLOOKUP(B191,'X3'!$B:$AZ,8,FALSE)),IF($X$1=4,(VLOOKUP(B191,'X4'!$B:$AZ,8,FALSE)),IF($X$1=5,(VLOOKUP(B191,'X5'!$B:$AZ,8,FALSE)),IF($X$1=6,(VLOOKUP(B191,'X6'!$B:$AZ,8,FALSE)),IF($X$1=7,(VLOOKUP(B191,'X7'!$B:$AZ,8,FALSE)),IF($X$1=8,(VLOOKUP(B191,'X8'!$B:$AZ,8,FALSE)),IF($X$1=9,(VLOOKUP(B191,'X9'!$B:$AZ,8,FALSE)),IF($X$1=10,(VLOOKUP(B191,'X10'!$B:$AZ,8,FALSE)),IF($X$1=11,(VLOOKUP(B191,'X11'!$B:$AZ,8,FALSE)),IF($X$1=12,(VLOOKUP(B191,'X12'!$B:$AZ,8,FALSE)),IF($X$1=13,(VLOOKUP(B191,'X13'!$B:$AZ,8,FALSE)),"B")))))))))))))))</f>
        <v xml:space="preserve"> </v>
      </c>
      <c r="I191" s="183" t="str">
        <f ca="1">IF(ISERROR(IF($X$1=1,(VLOOKUP(B191,'X1'!$B:$AZ,2,FALSE)),IF($X$1=2,(VLOOKUP(B191,'X2'!$B:$AZ,2,FALSE)),IF($X$1=3,(VLOOKUP(B191,'X3'!$B:$AZ,2,FALSE)),IF($X$1=4,(VLOOKUP(B191,'X4'!$B:$AZ,2,FALSE)),IF($X$1=5,(VLOOKUP(B191,'X5'!$B:$AZ,2,FALSE)),IF($X$1=6,(VLOOKUP(B191,'X6'!$B:$AZ,2,FALSE)),IF($X$1=7,(VLOOKUP(B191,'X7'!$B:$AZ,2,FALSE)),IF($X$1=8,(VLOOKUP(B191,'X8'!$B:$AZ,2,FALSE)),IF($X$1=9,(VLOOKUP(B191,'X9'!$B:$AZ,2,FALSE)),IF($X$1=10,(VLOOKUP(B191,'X10'!$B:$AZ,2,FALSE)),IF($X$1=11,(VLOOKUP(B191,'X11'!$B:$AZ,2,FALSE)),IF($X$1=12,(VLOOKUP(B191,'X12'!$B:$AZ,2,FALSE)),IF($X$1=13,(VLOOKUP(B191,'X13'!$B:$AZ,2,FALSE)),"B"))))))))))))))=TRUE," ",(IF($X$1=1,(VLOOKUP(B191,'X1'!$B:$AZ,2,FALSE)),IF($X$1=2,(VLOOKUP(B191,'X2'!$B:$AZ,2,FALSE)),IF($X$1=3,(VLOOKUP(B191,'X3'!$B:$AZ,2,FALSE)),IF($X$1=4,(VLOOKUP(B191,'X4'!$B:$AZ,2,FALSE)),IF($X$1=5,(VLOOKUP(B191,'X5'!$B:$AZ,2,FALSE)),IF($X$1=6,(VLOOKUP(B191,'X6'!$B:$AZ,2,FALSE)),IF($X$1=7,(VLOOKUP(B191,'X7'!$B:$AZ,2,FALSE)),IF($X$1=8,(VLOOKUP(B191,'X8'!$B:$AZ,2,FALSE)),IF($X$1=9,(VLOOKUP(B191,'X9'!$B:$AZ,2,FALSE)),IF($X$1=10,(VLOOKUP(B191,'X10'!$B:$AZ,2,FALSE)),IF($X$1=11,(VLOOKUP(B191,'X11'!$B:$AZ,2,FALSE)),IF($X$1=12,(VLOOKUP(B191,'X12'!$B:$AZ,2,FALSE)),IF($X$1=13,(VLOOKUP(B191,'X13'!$B:$AZ,2,FALSE)),"B")))))))))))))))</f>
        <v xml:space="preserve"> </v>
      </c>
      <c r="J191" s="183" t="str">
        <f ca="1">IF(ISERROR(IF($X$1=1,(VLOOKUP(B191,'X1'!$B:$AZ,3,FALSE)),IF($X$1=2,(VLOOKUP(B191,'X2'!$B:$AZ,3,FALSE)),IF($X$1=3,(VLOOKUP(B191,'X3'!$B:$AZ,3,FALSE)),IF($X$1=4,(VLOOKUP(B191,'X4'!$B:$AZ,3,FALSE)),IF($X$1=5,(VLOOKUP(B191,'X5'!$B:$AZ,3,FALSE)),IF($X$1=6,(VLOOKUP(B191,'X6'!$B:$AZ,3,FALSE)),IF($X$1=7,(VLOOKUP(B191,'X7'!$B:$AZ,3,FALSE)),IF($X$1=8,(VLOOKUP(B191,'X8'!$B:$AZ,3,FALSE)),IF($X$1=9,(VLOOKUP(B191,'X9'!$B:$AZ,3,FALSE)),IF($X$1=10,(VLOOKUP(B191,'X10'!$B:$AZ,3,FALSE)),IF($X$1=11,(VLOOKUP(B191,'X11'!$B:$AZ,3,FALSE)),IF($X$1=12,(VLOOKUP(B191,'X12'!$B:$AZ,3,FALSE)),IF($X$1=13,(VLOOKUP(B191,'X13'!$B:$AZ,3,FALSE)),"B"))))))))))))))=TRUE," ",(IF($X$1=1,(VLOOKUP(B191,'X1'!$B:$AZ,3,FALSE)),IF($X$1=2,(VLOOKUP(B191,'X2'!$B:$AZ,3,FALSE)),IF($X$1=3,(VLOOKUP(B191,'X3'!$B:$AZ,3,FALSE)),IF($X$1=4,(VLOOKUP(B191,'X4'!$B:$AZ,3,FALSE)),IF($X$1=5,(VLOOKUP(B191,'X5'!$B:$AZ,3,FALSE)),IF($X$1=6,(VLOOKUP(B191,'X6'!$B:$AZ,3,FALSE)),IF($X$1=7,(VLOOKUP(B191,'X7'!$B:$AZ,3,FALSE)),IF($X$1=8,(VLOOKUP(B191,'X8'!$B:$AZ,3,FALSE)),IF($X$1=9,(VLOOKUP(B191,'X9'!$B:$AZ,3,FALSE)),IF($X$1=10,(VLOOKUP(B191,'X10'!$B:$AZ,3,FALSE)),IF($X$1=11,(VLOOKUP(B191,'X11'!$B:$AZ,3,FALSE)),IF($X$1=12,(VLOOKUP(B191,'X12'!$B:$AZ,3,FALSE)),IF($X$1=13,(VLOOKUP(B191,'X13'!$B:$AZ,3,FALSE)),"B")))))))))))))))</f>
        <v xml:space="preserve"> </v>
      </c>
      <c r="K191" s="183" t="str">
        <f ca="1">IF(ISERROR(IF($X$1=1,(VLOOKUP(B191,'X1'!$B:$AZ,5,FALSE)),IF($X$1=2,(VLOOKUP(B191,'X2'!$B:$AZ,5,FALSE)),IF($X$1=3,(VLOOKUP(B191,'X3'!$B:$AZ,5,FALSE)),IF($X$1=4,(VLOOKUP(B191,'X4'!$B:$AZ,5,FALSE)),IF($X$1=5,(VLOOKUP(B191,'X5'!$B:$AZ,5,FALSE)),IF($X$1=6,(VLOOKUP(B191,'X6'!$B:$AZ,5,FALSE)),IF($X$1=7,(VLOOKUP(B191,'X7'!$B:$AZ,5,FALSE)),IF($X$1=8,(VLOOKUP(B191,'X8'!$B:$AZ,5,FALSE)),IF($X$1=9,(VLOOKUP(B191,'X9'!$B:$AZ,5,FALSE)),IF($X$1=10,(VLOOKUP(B191,'X10'!$B:$AZ,5,FALSE)),IF($X$1=11,(VLOOKUP(B191,'X11'!$B:$AZ,5,FALSE)),IF($X$1=12,(VLOOKUP(B191,'X12'!$B:$AZ,5,FALSE)),IF($X$1=13,(VLOOKUP(B191,'X13'!$B:$AZ,5,FALSE)),"B"))))))))))))))=TRUE," ",(IF($X$1=1,(VLOOKUP(B191,'X1'!$B:$AZ,5,FALSE)),IF($X$1=2,(VLOOKUP(B191,'X2'!$B:$AZ,5,FALSE)),IF($X$1=3,(VLOOKUP(B191,'X3'!$B:$AZ,5,FALSE)),IF($X$1=4,(VLOOKUP(B191,'X4'!$B:$AZ,5,FALSE)),IF($X$1=5,(VLOOKUP(B191,'X5'!$B:$AZ,5,FALSE)),IF($X$1=6,(VLOOKUP(B191,'X6'!$B:$AZ,5,FALSE)),IF($X$1=7,(VLOOKUP(B191,'X7'!$B:$AZ,5,FALSE)),IF($X$1=8,(VLOOKUP(B191,'X8'!$B:$AZ,5,FALSE)),IF($X$1=9,(VLOOKUP(B191,'X9'!$B:$AZ,5,FALSE)),IF($X$1=10,(VLOOKUP(B191,'X10'!$B:$AZ,5,FALSE)),IF($X$1=11,(VLOOKUP(B191,'X11'!$B:$AZ,5,FALSE)),IF($X$1=12,(VLOOKUP(B191,'X12'!$B:$AZ,5,FALSE)),IF($X$1=13,(VLOOKUP(B191,'X13'!$B:$AZ,5,FALSE)),"B")))))))))))))))</f>
        <v xml:space="preserve"> </v>
      </c>
      <c r="L191" s="184" t="str">
        <f ca="1">IF(ISERROR(IF($X$1=1,(VLOOKUP(B191,'X1'!$B:$AZ,9,FALSE)),IF($X$1=2,(VLOOKUP(B191,'X2'!$B:$AZ,9,FALSE)),IF($X$1=3,(VLOOKUP(B191,'X3'!$B:$AZ,9,FALSE)),IF($X$1=4,(VLOOKUP(B191,'X4'!$B:$AZ,9,FALSE)),IF($X$1=5,(VLOOKUP(B191,'X5'!$B:$AZ,9,FALSE)),IF($X$1=6,(VLOOKUP(B191,'X6'!$B:$AZ,9,FALSE)),IF($X$1=7,(VLOOKUP(B191,'X7'!$B:$AZ,9,FALSE)),IF($X$1=8,(VLOOKUP(B191,'X8'!$B:$AZ,9,FALSE)),IF($X$1=9,(VLOOKUP(B191,'X9'!$B:$AZ,9,FALSE)),IF($X$1=10,(VLOOKUP(B191,'X10'!$B:$AZ,9,FALSE)),IF($X$1=11,(VLOOKUP(B191,'X11'!$B:$AZ,9,FALSE)),IF($X$1=12,(VLOOKUP(B191,'X12'!$B:$AZ,9,FALSE)),IF($X$1=13,(VLOOKUP(B191,'X13'!$B:$AZ,9,FALSE)),"B"))))))))))))))=TRUE," ",(IF($X$1=1,(VLOOKUP(B191,'X1'!$B:$AZ,9,FALSE)),IF($X$1=2,(VLOOKUP(B191,'X2'!$B:$AZ,9,FALSE)),IF($X$1=3,(VLOOKUP(B191,'X3'!$B:$AZ,9,FALSE)),IF($X$1=4,(VLOOKUP(B191,'X4'!$B:$AZ,9,FALSE)),IF($X$1=5,(VLOOKUP(B191,'X5'!$B:$AZ,9,FALSE)),IF($X$1=6,(VLOOKUP(B191,'X6'!$B:$AZ,9,FALSE)),IF($X$1=7,(VLOOKUP(B191,'X7'!$B:$AZ,9,FALSE)),IF($X$1=8,(VLOOKUP(B191,'X8'!$B:$AZ,9,FALSE)),IF($X$1=9,(VLOOKUP(B191,'X9'!$B:$AZ,9,FALSE)),IF($X$1=10,(VLOOKUP(B191,'X10'!$B:$AZ,9,FALSE)),IF($X$1=11,(VLOOKUP(B191,'X11'!$B:$AZ,9,FALSE)),IF($X$1=12,(VLOOKUP(B191,'X12'!$B:$AZ,9,FALSE)),IF($X$1=13,(VLOOKUP(B191,'X13'!$B:$AZ,9,FALSE)),"B")))))))))))))))</f>
        <v xml:space="preserve"> </v>
      </c>
      <c r="M191" s="184" t="str">
        <f ca="1">IF(ISERROR(IF($X$1=1,(VLOOKUP(B191,'X1'!$B:$AZ,10,FALSE)),IF($X$1=2,(VLOOKUP(B191,'X2'!$B:$AZ,10,FALSE)),IF($X$1=3,(VLOOKUP(B191,'X3'!$B:$AZ,10,FALSE)),IF($X$1=4,(VLOOKUP(B191,'X4'!$B:$AZ,10,FALSE)),IF($X$1=5,(VLOOKUP(B191,'X5'!$B:$AZ,10,FALSE)),IF($X$1=6,(VLOOKUP(B191,'X6'!$B:$AZ,10,FALSE)),IF($X$1=7,(VLOOKUP(B191,'X7'!$B:$AZ,10,FALSE)),IF($X$1=8,(VLOOKUP(B191,'X8'!$B:$AZ,10,FALSE)),IF($X$1=9,(VLOOKUP(B191,'X9'!$B:$AZ,10,FALSE)),IF($X$1=10,(VLOOKUP(B191,'X10'!$B:$AZ,10,FALSE)),IF($X$1=11,(VLOOKUP(B191,'X11'!$B:$AZ,10,FALSE)),IF($X$1=12,(VLOOKUP(B191,'X12'!$B:$AZ,10,FALSE)),IF($X$1=13,(VLOOKUP(B191,'X13'!$B:$AZ,10,FALSE)),"B"))))))))))))))=TRUE," ",(IF($X$1=1,(VLOOKUP(B191,'X1'!$B:$AZ,10,FALSE)),IF($X$1=2,(VLOOKUP(B191,'X2'!$B:$AZ,10,FALSE)),IF($X$1=3,(VLOOKUP(B191,'X3'!$B:$AZ,10,FALSE)),IF($X$1=4,(VLOOKUP(B191,'X4'!$B:$AZ,10,FALSE)),IF($X$1=5,(VLOOKUP(B191,'X5'!$B:$AZ,10,FALSE)),IF($X$1=6,(VLOOKUP(B191,'X6'!$B:$AZ,10,FALSE)),IF($X$1=7,(VLOOKUP(B191,'X7'!$B:$AZ,10,FALSE)),IF($X$1=8,(VLOOKUP(B191,'X8'!$B:$AZ,10,FALSE)),IF($X$1=9,(VLOOKUP(B191,'X9'!$B:$AZ,10,FALSE)),IF($X$1=10,(VLOOKUP(B191,'X10'!$B:$AZ,10,FALSE)),IF($X$1=11,(VLOOKUP(B191,'X11'!$B:$AZ,10,FALSE)),IF($X$1=12,(VLOOKUP(B191,'X12'!$B:$AZ,10,FALSE)),IF($X$1=13,(VLOOKUP(B191,'X13'!$B:$AZ,10,FALSE)),"B")))))))))))))))</f>
        <v xml:space="preserve"> </v>
      </c>
      <c r="N191" s="185" t="str">
        <f ca="1">IF(ISERROR(IF($X$1=1,(VLOOKUP(B191,'X1'!$B:$AZ,45,FALSE)),IF($X$1=2,(VLOOKUP(B191,'X2'!$B:$AZ,45,FALSE)),IF($X$1=3,(VLOOKUP(B191,'X3'!$B:$AZ,45,FALSE)),IF($X$1=4,(VLOOKUP(B191,'X4'!$B:$AZ,45,FALSE)),IF($X$1=5,(VLOOKUP(B191,'X5'!$B:$AZ,45,FALSE)),IF($X$1=6,(VLOOKUP(B191,'X6'!$B:$AZ,45,FALSE)),IF($X$1=7,(VLOOKUP(B191,'X7'!$B:$AZ,45,FALSE)),IF($X$1=8,(VLOOKUP(B191,'X8'!$B:$AZ,45,FALSE)),IF($X$1=9,(VLOOKUP(B191,'X9'!$B:$AZ,45,FALSE)),IF($X$1=10,(VLOOKUP(B191,'X10'!$B:$AZ,45,FALSE)),IF($X$1=11,(VLOOKUP(B191,'X11'!$B:$AZ,45,FALSE)),IF($X$1=12,(VLOOKUP(B191,'X12'!$B:$AZ,45,FALSE)),IF($X$1=13,(VLOOKUP(B191,'X13'!$B:$AZ,45,FALSE)),"B"))))))))))))))=TRUE," ",(IF($X$1=1,(VLOOKUP(B191,'X1'!$B:$AZ,45,FALSE)),IF($X$1=2,(VLOOKUP(B191,'X2'!$B:$AZ,45,FALSE)),IF($X$1=3,(VLOOKUP(B191,'X3'!$B:$AZ,45,FALSE)),IF($X$1=4,(VLOOKUP(B191,'X4'!$B:$AZ,45,FALSE)),IF($X$1=5,(VLOOKUP(B191,'X5'!$B:$AZ,45,FALSE)),IF($X$1=6,(VLOOKUP(B191,'X6'!$B:$AZ,45,FALSE)),IF($X$1=7,(VLOOKUP(B191,'X7'!$B:$AZ,45,FALSE)),IF($X$1=8,(VLOOKUP(B191,'X8'!$B:$AZ,45,FALSE)),IF($X$1=9,(VLOOKUP(B191,'X9'!$B:$AZ,45,FALSE)),IF($X$1=10,(VLOOKUP(B191,'X10'!$B:$AZ,45,FALSE)),IF($X$1=11,(VLOOKUP(B191,'X11'!$B:$AZ,45,FALSE)),IF($X$1=12,(VLOOKUP(B191,'X12'!$B:$AZ,45,FALSE)),IF($X$1=13,(VLOOKUP(B191,'X13'!$B:$AZ,45,FALSE)),"B")))))))))))))))</f>
        <v xml:space="preserve"> </v>
      </c>
      <c r="O191" s="184" t="str">
        <f ca="1">IF(ISERROR(IF($X$1=1,(VLOOKUP(B191,'X1'!$B:$AZ,11,FALSE)),IF($X$1=2,(VLOOKUP(B191,'X2'!$B:$AZ,11,FALSE)),IF($X$1=3,(VLOOKUP(B191,'X3'!$B:$AZ,11,FALSE)),IF($X$1=4,(VLOOKUP(B191,'X4'!$B:$AZ,11,FALSE)),IF($X$1=5,(VLOOKUP(B191,'X5'!$B:$AZ,11,FALSE)),IF($X$1=6,(VLOOKUP(B191,'X6'!$B:$AZ,11,FALSE)),IF($X$1=7,(VLOOKUP(B191,'X7'!$B:$AZ,11,FALSE)),IF($X$1=8,(VLOOKUP(B191,'X8'!$B:$AZ,11,FALSE)),IF($X$1=9,(VLOOKUP(B191,'X9'!$B:$AZ,11,FALSE)),IF($X$1=10,(VLOOKUP(B191,'X10'!$B:$AZ,11,FALSE)),IF($X$1=11,(VLOOKUP(B191,'X11'!$B:$AZ,11,FALSE)),IF($X$1=12,(VLOOKUP(B191,'X12'!$B:$AZ,11,FALSE)),IF($X$1=13,(VLOOKUP(B191,'X13'!$B:$AZ,11,FALSE)),"B"))))))))))))))=TRUE," ",(IF($X$1=1,(VLOOKUP(B191,'X1'!$B:$AZ,11,FALSE)),IF($X$1=2,(VLOOKUP(B191,'X2'!$B:$AZ,11,FALSE)),IF($X$1=3,(VLOOKUP(B191,'X3'!$B:$AZ,11,FALSE)),IF($X$1=4,(VLOOKUP(B191,'X4'!$B:$AZ,11,FALSE)),IF($X$1=5,(VLOOKUP(B191,'X5'!$B:$AZ,11,FALSE)),IF($X$1=6,(VLOOKUP(B191,'X6'!$B:$AZ,11,FALSE)),IF($X$1=7,(VLOOKUP(B191,'X7'!$B:$AZ,11,FALSE)),IF($X$1=8,(VLOOKUP(B191,'X8'!$B:$AZ,11,FALSE)),IF($X$1=9,(VLOOKUP(B191,'X9'!$B:$AZ,11,FALSE)),IF($X$1=10,(VLOOKUP(B191,'X10'!$B:$AZ,11,FALSE)),IF($X$1=11,(VLOOKUP(B191,'X11'!$B:$AZ,11,FALSE)),IF($X$1=12,(VLOOKUP(B191,'X12'!$B:$AZ,11,FALSE)),IF($X$1=13,(VLOOKUP(B191,'X13'!$B:$AZ,11,FALSE)),"B")))))))))))))))</f>
        <v xml:space="preserve"> </v>
      </c>
      <c r="P191" s="184" t="str">
        <f ca="1">IF(ISERROR(IF($X$1=1,(VLOOKUP(B191,'X1'!$B:$AZ,12,FALSE)),IF($X$1=2,(VLOOKUP(B191,'X2'!$B:$AZ,12,FALSE)),IF($X$1=3,(VLOOKUP(B191,'X3'!$B:$AZ,12,FALSE)),IF($X$1=4,(VLOOKUP(B191,'X4'!$B:$AZ,12,FALSE)),IF($X$1=5,(VLOOKUP(B191,'X5'!$B:$AZ,12,FALSE)),IF($X$1=6,(VLOOKUP(B191,'X6'!$B:$AZ,12,FALSE)),IF($X$1=7,(VLOOKUP(B191,'X7'!$B:$AZ,12,FALSE)),IF($X$1=8,(VLOOKUP(B191,'X8'!$B:$AZ,12,FALSE)),IF($X$1=9,(VLOOKUP(B191,'X9'!$B:$AZ,12,FALSE)),IF($X$1=10,(VLOOKUP(B191,'X10'!$B:$AZ,12,FALSE)),IF($X$1=11,(VLOOKUP(B191,'X11'!$B:$AZ,12,FALSE)),IF($X$1=12,(VLOOKUP(B191,'X12'!$B:$AZ,12,FALSE)),IF($X$1=13,(VLOOKUP(B191,'X13'!$B:$AZ,12,FALSE)),"B"))))))))))))))=TRUE," ",(IF($X$1=1,(VLOOKUP(B191,'X1'!$B:$AZ,12,FALSE)),IF($X$1=2,(VLOOKUP(B191,'X2'!$B:$AZ,12,FALSE)),IF($X$1=3,(VLOOKUP(B191,'X3'!$B:$AZ,12,FALSE)),IF($X$1=4,(VLOOKUP(B191,'X4'!$B:$AZ,12,FALSE)),IF($X$1=5,(VLOOKUP(B191,'X5'!$B:$AZ,12,FALSE)),IF($X$1=6,(VLOOKUP(B191,'X6'!$B:$AZ,12,FALSE)),IF($X$1=7,(VLOOKUP(B191,'X7'!$B:$AZ,12,FALSE)),IF($X$1=8,(VLOOKUP(B191,'X8'!$B:$AZ,12,FALSE)),IF($X$1=9,(VLOOKUP(B191,'X9'!$B:$AZ,12,FALSE)),IF($X$1=10,(VLOOKUP(B191,'X10'!$B:$AZ,12,FALSE)),IF($X$1=11,(VLOOKUP(B191,'X11'!$B:$AZ,12,FALSE)),IF($X$1=12,(VLOOKUP(B191,'X12'!$B:$AZ,12,FALSE)),IF($X$1=13,(VLOOKUP(B191,'X13'!$B:$AZ,12,FALSE)),"B")))))))))))))))</f>
        <v xml:space="preserve"> </v>
      </c>
      <c r="Q191" s="185" t="str">
        <f ca="1">IF(ISERROR(IF($X$1=1,(VLOOKUP(B191,'X1'!$B:$AZ,46,FALSE)),IF($X$1=2,(VLOOKUP(B191,'X2'!$B:$AZ,46,FALSE)),IF($X$1=3,(VLOOKUP(B191,'X3'!$B:$AZ,46,FALSE)),IF($X$1=4,(VLOOKUP(B191,'X4'!$B:$AZ,46,FALSE)),IF($X$1=5,(VLOOKUP(B191,'X5'!$B:$AZ,46,FALSE)),IF($X$1=6,(VLOOKUP(B191,'X6'!$B:$AZ,46,FALSE)),IF($X$1=7,(VLOOKUP(B191,'X7'!$B:$AZ,46,FALSE)),IF($X$1=8,(VLOOKUP(B191,'X8'!$B:$AZ,46,FALSE)),IF($X$1=9,(VLOOKUP(B191,'X9'!$B:$AZ,46,FALSE)),IF($X$1=10,(VLOOKUP(B191,'X10'!$B:$AZ,46,FALSE)),IF($X$1=11,(VLOOKUP(B191,'X11'!$B:$AZ,46,FALSE)),IF($X$1=12,(VLOOKUP(B191,'X12'!$B:$AZ,46,FALSE)),IF($X$1=13,(VLOOKUP(B191,'X13'!$B:$AZ,46,FALSE)),"B"))))))))))))))=TRUE," ",(IF($X$1=1,(VLOOKUP(B191,'X1'!$B:$AZ,46,FALSE)),IF($X$1=2,(VLOOKUP(B191,'X2'!$B:$AZ,46,FALSE)),IF($X$1=3,(VLOOKUP(B191,'X3'!$B:$AZ,46,FALSE)),IF($X$1=4,(VLOOKUP(B191,'X4'!$B:$AZ,46,FALSE)),IF($X$1=5,(VLOOKUP(B191,'X5'!$B:$AZ,46,FALSE)),IF($X$1=6,(VLOOKUP(B191,'X6'!$B:$AZ,46,FALSE)),IF($X$1=7,(VLOOKUP(B191,'X7'!$B:$AZ,46,FALSE)),IF($X$1=8,(VLOOKUP(B191,'X8'!$B:$AZ,46,FALSE)),IF($X$1=9,(VLOOKUP(B191,'X9'!$B:$AZ,46,FALSE)),IF($X$1=10,(VLOOKUP(B191,'X10'!$B:$AZ,46,FALSE)),IF($X$1=11,(VLOOKUP(B191,'X11'!$B:$AZ,46,FALSE)),IF($X$1=12,(VLOOKUP(B191,'X12'!$B:$AZ,46,FALSE)),IF($X$1=13,(VLOOKUP(B191,'X13'!$B:$AZ,46,FALSE)),"B")))))))))))))))</f>
        <v xml:space="preserve"> </v>
      </c>
      <c r="R191" s="185" t="str">
        <f ca="1">IF(ISERROR(IF($X$1=1,(VLOOKUP(B191,'X1'!$B:$AZ,15,FALSE)),IF($X$1=2,(VLOOKUP(B191,'X2'!$B:$AZ,15,FALSE)),IF($X$1=3,(VLOOKUP(B191,'X3'!$B:$AZ,15,FALSE)),IF($X$1=4,(VLOOKUP(B191,'X4'!$B:$AZ,15,FALSE)),IF($X$1=5,(VLOOKUP(B191,'X5'!$B:$AZ,15,FALSE)),IF($X$1=6,(VLOOKUP(B191,'X6'!$B:$AZ,15,FALSE)),IF($X$1=7,(VLOOKUP(B191,'X7'!$B:$AZ,15,FALSE)),IF($X$1=8,(VLOOKUP(B191,'X8'!$B:$AZ,15,FALSE)),IF($X$1=9,(VLOOKUP(B191,'X9'!$B:$AZ,15,FALSE)),IF($X$1=10,(VLOOKUP(B191,'X10'!$B:$AZ,15,FALSE)),IF($X$1=11,(VLOOKUP(B191,'X11'!$B:$AZ,15,FALSE)),IF($X$1=12,(VLOOKUP(B191,'X12'!$B:$AZ,15,FALSE)),IF($X$1=13,(VLOOKUP(B191,'X13'!$B:$AZ,15,FALSE)),"B"))))))))))))))=TRUE," ",(IF($X$1=1,(VLOOKUP(B191,'X1'!$B:$AZ,15,FALSE)),IF($X$1=2,(VLOOKUP(B191,'X2'!$B:$AZ,15,FALSE)),IF($X$1=3,(VLOOKUP(B191,'X3'!$B:$AZ,15,FALSE)),IF($X$1=4,(VLOOKUP(B191,'X4'!$B:$AZ,15,FALSE)),IF($X$1=5,(VLOOKUP(B191,'X5'!$B:$AZ,15,FALSE)),IF($X$1=6,(VLOOKUP(B191,'X6'!$B:$AZ,15,FALSE)),IF($X$1=7,(VLOOKUP(B191,'X7'!$B:$AZ,15,FALSE)),IF($X$1=8,(VLOOKUP(B191,'X8'!$B:$AZ,15,FALSE)),IF($X$1=9,(VLOOKUP(B191,'X9'!$B:$AZ,15,FALSE)),IF($X$1=10,(VLOOKUP(B191,'X10'!$B:$AZ,15,FALSE)),IF($X$1=11,(VLOOKUP(B191,'X11'!$B:$AZ,15,FALSE)),IF($X$1=12,(VLOOKUP(B191,'X12'!$B:$AZ,15,FALSE)),IF($X$1=13,(VLOOKUP(B191,'X13'!$B:$AZ,15,FALSE)),"B")))))))))))))))</f>
        <v xml:space="preserve"> </v>
      </c>
      <c r="S191" s="185" t="str">
        <f ca="1">IF(ISERROR(IF((IF($X$1=1,(VLOOKUP(B191,'X1'!$B:$AZ,14,FALSE)),(IF($X$1=2,(VLOOKUP(B191,'X2'!$B:$AZ,14,FALSE)),(IF($X$1=3,(VLOOKUP(B191,'X3'!$B:$AZ,14,FALSE)),(IF($X$1=4,(VLOOKUP(B191,'X4'!$B:$AZ,14,FALSE)),(IF($X$1=5,(VLOOKUP(B191,'X5'!$B:$AZ,14,FALSE)),(IF($X$1=6,(VLOOKUP(B191,'X6'!$B:$AZ,14,FALSE)),(IF($X$1=7,(VLOOKUP(B191,'X7'!$B:$AZ,14,FALSE)),(IF($X$1=8,(VLOOKUP(B191,'X8'!$B:$AZ,14,FALSE)),(IF($X$1=9,(VLOOKUP(B191,'X9'!$B:$AZ,14,FALSE)),(IF($X$1=10,(VLOOKUP(B191,'X10'!$B:$AZ,14,FALSE)),(IF($X$1=11,(VLOOKUP(B191,'X11'!$B:$AZ,14,FALSE)),(IF($X$1=12,(VLOOKUP(B191,'X12'!$B:$AZ,14,FALSE)),(VLOOKUP(B191,'X13'!$B:$AZ,14,FALSE))))))))))))))))))))))))))=$V$1," ",(IF($X$1=1,(VLOOKUP(B191,'X1'!$B:$AZ,14,FALSE)),(IF($X$1=2,(VLOOKUP(B191,'X2'!$B:$AZ,14,FALSE)),(IF($X$1=3,(VLOOKUP(B191,'X3'!$B:$AZ,14,FALSE)),(IF($X$1=4,(VLOOKUP(B191,'X4'!$B:$AZ,14,FALSE)),(IF($X$1=5,(VLOOKUP(B191,'X5'!$B:$AZ,14,FALSE)),(IF($X$1=6,(VLOOKUP(B191,'X6'!$B:$AZ,14,FALSE)),(IF($X$1=7,(VLOOKUP(B191,'X7'!$B:$AZ,14,FALSE)),(IF($X$1=8,(VLOOKUP(B191,'X8'!$B:$AZ,14,FALSE)),(IF($X$1=9,(VLOOKUP(B191,'X9'!$B:$AZ,14,FALSE)),(IF($X$1=10,(VLOOKUP(B191,'X10'!$B:$AZ,14,FALSE)),(IF($X$1=11,(VLOOKUP(B191,'X11'!$B:$AZ,14,FALSE)),(IF($X$1=12,(VLOOKUP(B191,'X12'!$B:$AZ,14,FALSE)),(VLOOKUP(B191,'X13'!$B:$AZ,14,FALSE))))))))))))))))))))))))))))=TRUE," ",(IF((IF($X$1=1,(VLOOKUP(B191,'X1'!$B:$AZ,14,FALSE)),(IF($X$1=2,(VLOOKUP(B191,'X2'!$B:$AZ,14,FALSE)),(IF($X$1=3,(VLOOKUP(B191,'X3'!$B:$AZ,14,FALSE)),(IF($X$1=4,(VLOOKUP(B191,'X4'!$B:$AZ,14,FALSE)),(IF($X$1=5,(VLOOKUP(B191,'X5'!$B:$AZ,14,FALSE)),(IF($X$1=6,(VLOOKUP(B191,'X6'!$B:$AZ,14,FALSE)),(IF($X$1=7,(VLOOKUP(B191,'X7'!$B:$AZ,14,FALSE)),(IF($X$1=8,(VLOOKUP(B191,'X8'!$B:$AZ,14,FALSE)),(IF($X$1=9,(VLOOKUP(B191,'X9'!$B:$AZ,14,FALSE)),(IF($X$1=10,(VLOOKUP(B191,'X10'!$B:$AZ,14,FALSE)),(IF($X$1=11,(VLOOKUP(B191,'X11'!$B:$AZ,14,FALSE)),(IF($X$1=12,(VLOOKUP(B191,'X12'!$B:$AZ,14,FALSE)),(VLOOKUP(B191,'X13'!$B:$AZ,14,FALSE))))))))))))))))))))))))))=$V$1," ",(IF($X$1=1,(VLOOKUP(B191,'X1'!$B:$AZ,14,FALSE)),(IF($X$1=2,(VLOOKUP(B191,'X2'!$B:$AZ,14,FALSE)),(IF($X$1=3,(VLOOKUP(B191,'X3'!$B:$AZ,14,FALSE)),(IF($X$1=4,(VLOOKUP(B191,'X4'!$B:$AZ,14,FALSE)),(IF($X$1=5,(VLOOKUP(B191,'X5'!$B:$AZ,14,FALSE)),(IF($X$1=6,(VLOOKUP(B191,'X6'!$B:$AZ,14,FALSE)),(IF($X$1=7,(VLOOKUP(B191,'X7'!$B:$AZ,14,FALSE)),(IF($X$1=8,(VLOOKUP(B191,'X8'!$B:$AZ,14,FALSE)),(IF($X$1=9,(VLOOKUP(B191,'X9'!$B:$AZ,14,FALSE)),(IF($X$1=10,(VLOOKUP(B191,'X10'!$B:$AZ,14,FALSE)),(IF($X$1=11,(VLOOKUP(B191,'X11'!$B:$AZ,14,FALSE)),(IF($X$1=12,(VLOOKUP(B191,'X12'!$B:$AZ,14,FALSE)),(VLOOKUP(B191,'X13'!$B:$AZ,14,FALSE)))))))))))))))))))))))))))))</f>
        <v xml:space="preserve"> </v>
      </c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</row>
    <row r="192" spans="1:67" ht="14.1" customHeight="1" x14ac:dyDescent="0.2">
      <c r="A192" s="156" t="s">
        <v>1058</v>
      </c>
      <c r="B192" s="122" t="str">
        <f>IF(ISERROR(IF($U$16=1,(VLOOKUP(A192,$AC$89:$AH$125,2,FALSE)),IF((IF($X$1=1,'X1'!B151,(IF($X$1=2,'X2'!B151,(IF($X$1=3,'X3'!B151,(IF($X$1=4,'X4'!B151,(IF($X$1=5,'X5'!B151,(IF($X$1=6,'X6'!B151,(IF($X$1=7,'X7'!B151,(IF($X$1=8,'X8'!B151,(IF($X$1=9,'X9'!B151,(IF($X$1=10,'X10'!B151,(IF($X$1=11,'X11'!B151,(IF($X$1=12,'X12'!B151,'X13'!B151))))))))))))))))))))))))="","",(IF($X$1=1,'X1'!B151,(IF($X$1=2,'X2'!B151,(IF($X$1=3,'X3'!B151,(IF($X$1=4,'X4'!B151,(IF($X$1=5,'X5'!B151,(IF($X$1=6,'X6'!B151,(IF($X$1=7,'X7'!B151,(IF($X$1=8,'X8'!B151,(IF($X$1=9,'X9'!B151,(IF($X$1=10,'X10'!B151,(IF($X$1=11,'X11'!B151,(IF($X$1=12,'X12'!B151,'X13'!B151)))))))))))))))))))))))))))=TRUE," ",(IF($U$16=1,(VLOOKUP(A192,$AC$89:$AH$125,2,FALSE)),IF((IF($X$1=1,'X1'!B151,(IF($X$1=2,'X2'!B151,(IF($X$1=3,'X3'!B151,(IF($X$1=4,'X4'!B151,(IF($X$1=5,'X5'!B151,(IF($X$1=6,'X6'!B151,(IF($X$1=7,'X7'!B151,(IF($X$1=8,'X8'!B151,(IF($X$1=9,'X9'!B151,(IF($X$1=10,'X10'!B151,(IF($X$1=11,'X11'!B151,(IF($X$1=12,'X12'!B151,'X13'!B151))))))))))))))))))))))))="","",(IF($X$1=1,'X1'!B151,(IF($X$1=2,'X2'!B151,(IF($X$1=3,'X3'!B151,(IF($X$1=4,'X4'!B151,(IF($X$1=5,'X5'!B151,(IF($X$1=6,'X6'!B151,(IF($X$1=7,'X7'!B151,(IF($X$1=8,'X8'!B151,(IF($X$1=9,'X9'!B151,(IF($X$1=10,'X10'!B151,(IF($X$1=11,'X11'!B151,(IF($X$1=12,'X12'!B151,'X13'!B151))))))))))))))))))))))))))))</f>
        <v/>
      </c>
      <c r="C192" s="181" t="str">
        <f ca="1">IF(ISERROR(IF($X$1=1,(VLOOKUP(B192,'X1'!$B:$AZ,47,FALSE)),IF($X$1=2,(VLOOKUP(B192,'X2'!$B:$AZ,47,FALSE)),IF($X$1=3,(VLOOKUP(B192,'X3'!$B:$AZ,47,FALSE)),IF($X$1=4,(VLOOKUP(B192,'X4'!$B:$AZ,47,FALSE)),IF($X$1=5,(VLOOKUP(B192,'X5'!$B:$AZ,47,FALSE)),IF($X$1=6,(VLOOKUP(B192,'X6'!$B:$AZ,47,FALSE)),IF($X$1=7,(VLOOKUP(B192,'X7'!$B:$AZ,47,FALSE)),IF($X$1=8,(VLOOKUP(B192,'X8'!$B:$AZ,47,FALSE)),IF($X$1=9,(VLOOKUP(B192,'X9'!$B:$AZ,47,FALSE)),IF($X$1=10,(VLOOKUP(B192,'X10'!$B:$AZ,47,FALSE)),IF($X$1=11,(VLOOKUP(B192,'X11'!$B:$AZ,47,FALSE)),IF($X$1=12,(VLOOKUP(B192,'X12'!$B:$AZ,47,FALSE)),IF($X$1=13,(VLOOKUP(B192,'X13'!$B:$AZ,47,FALSE)),"B"))))))))))))))=TRUE," ",(IF($X$1=1,(VLOOKUP(B192,'X1'!$B:$AZ,47,FALSE)),IF($X$1=2,(VLOOKUP(B192,'X2'!$B:$AZ,47,FALSE)),IF($X$1=3,(VLOOKUP(B192,'X3'!$B:$AZ,47,FALSE)),IF($X$1=4,(VLOOKUP(B192,'X4'!$B:$AZ,47,FALSE)),IF($X$1=5,(VLOOKUP(B192,'X5'!$B:$AZ,47,FALSE)),IF($X$1=6,(VLOOKUP(B192,'X6'!$B:$AZ,47,FALSE)),IF($X$1=7,(VLOOKUP(B192,'X7'!$B:$AZ,47,FALSE)),IF($X$1=8,(VLOOKUP(B192,'X8'!$B:$AZ,47,FALSE)),IF($X$1=9,(VLOOKUP(B192,'X9'!$B:$AZ,47,FALSE)),IF($X$1=10,(VLOOKUP(B192,'X10'!$B:$AZ,47,FALSE)),IF($X$1=11,(VLOOKUP(B192,'X11'!$B:$AZ,47,FALSE)),IF($X$1=12,(VLOOKUP(B192,'X12'!$B:$AZ,47,FALSE)),IF($X$1=13,(VLOOKUP(B192,'X13'!$B:$AZ,47,FALSE)),"B")))))))))))))))</f>
        <v xml:space="preserve"> </v>
      </c>
      <c r="D192" s="181" t="str">
        <f ca="1">IF(ISERROR(IF($X$1=1,(VLOOKUP(B192,'X1'!$B:$AP,41,FALSE)),IF($X$1=2,(VLOOKUP(B192,'X2'!$B:$AP,41,FALSE)),IF($X$1=3,(VLOOKUP(B192,'X3'!$B:$AP,41,FALSE)),IF($X$1=4,(VLOOKUP(B192,'X4'!$B:$AP,41,FALSE)),IF($X$1=5,(VLOOKUP(B192,'X5'!$B:$AP,41,FALSE)),IF($X$1=6,(VLOOKUP(B192,'X6'!$B:$AP,41,FALSE)),IF($X$1=7,(VLOOKUP(B192,'X7'!$B:$AP,41,FALSE)),IF($X$1=8,(VLOOKUP(B192,'X8'!$B:$AP,41,FALSE)),IF($X$1=9,(VLOOKUP(B192,'X9'!$B:$AP,41,FALSE)),IF($X$1=10,(VLOOKUP(B192,'X10'!$B:$AP,41,FALSE)),IF($X$1=11,(VLOOKUP(B192,'X11'!$B:$AP,41,FALSE)),IF($X$1=12,(VLOOKUP(B192,'X12'!$B:$AP,41,FALSE)),IF($X$1=13,(VLOOKUP(B192,'X13'!$B:$AP,41,FALSE)),"B"))))))))))))))=TRUE," ",(IF($X$1=1,(VLOOKUP(B192,'X1'!$B:$AP,41,FALSE)),IF($X$1=2,(VLOOKUP(B192,'X2'!$B:$AP,41,FALSE)),IF($X$1=3,(VLOOKUP(B192,'X3'!$B:$AP,41,FALSE)),IF($X$1=4,(VLOOKUP(B192,'X4'!$B:$AP,41,FALSE)),IF($X$1=5,(VLOOKUP(B192,'X5'!$B:$AP,41,FALSE)),IF($X$1=6,(VLOOKUP(B192,'X6'!$B:$AP,41,FALSE)),IF($X$1=7,(VLOOKUP(B192,'X7'!$B:$AP,41,FALSE)),IF($X$1=8,(VLOOKUP(B192,'X8'!$B:$AP,41,FALSE)),IF($X$1=9,(VLOOKUP(B192,'X9'!$B:$AP,41,FALSE)),IF($X$1=10,(VLOOKUP(B192,'X10'!$B:$AP,41,FALSE)),IF($X$1=11,(VLOOKUP(B192,'X11'!$B:$AP,41,FALSE)),IF($X$1=12,(VLOOKUP(B192,'X12'!$B:$AP,41,FALSE)),IF($X$1=13,(VLOOKUP(B192,'X13'!$B:$AP,41,FALSE)),"B")))))))))))))))</f>
        <v xml:space="preserve"> </v>
      </c>
      <c r="E192" s="182" t="str">
        <f ca="1">IF(ISERROR(IF($X$1=1,(VLOOKUP(B192,'X1'!$B:$AP,7,FALSE)),IF($X$1=2,(VLOOKUP(B192,'X2'!$B:$AP,7,FALSE)),IF($X$1=3,(VLOOKUP(B192,'X3'!$B:$AP,7,FALSE)),IF($X$1=4,(VLOOKUP(B192,'X4'!$B:$AP,7,FALSE)),IF($X$1=5,(VLOOKUP(B192,'X5'!$B:$AP,7,FALSE)),IF($X$1=6,(VLOOKUP(B192,'X6'!$B:$AP,7,FALSE)),IF($X$1=7,(VLOOKUP(B192,'X7'!$B:$AP,7,FALSE)),IF($X$1=8,(VLOOKUP(B192,'X8'!$B:$AP,7,FALSE)),IF($X$1=9,(VLOOKUP(B192,'X9'!$B:$AP,7,FALSE)),IF($X$1=10,(VLOOKUP(B192,'X10'!$B:$AP,7,FALSE)),IF($X$1=11,(VLOOKUP(B192,'X11'!$B:$AP,7,FALSE)),IF($X$1=12,(VLOOKUP(B192,'X12'!$B:$AP,7,FALSE)),IF($X$1=13,(VLOOKUP(B192,'X13'!$B:$AP,7,FALSE)),"B"))))))))))))))=TRUE," ",(IF($X$1=1,(VLOOKUP(B192,'X1'!$B:$AP,7,FALSE)),IF($X$1=2,(VLOOKUP(B192,'X2'!$B:$AP,7,FALSE)),IF($X$1=3,(VLOOKUP(B192,'X3'!$B:$AP,7,FALSE)),IF($X$1=4,(VLOOKUP(B192,'X4'!$B:$AP,7,FALSE)),IF($X$1=5,(VLOOKUP(B192,'X5'!$B:$AP,7,FALSE)),IF($X$1=6,(VLOOKUP(B192,'X6'!$B:$AP,7,FALSE)),IF($X$1=7,(VLOOKUP(B192,'X7'!$B:$AP,7,FALSE)),IF($X$1=8,(VLOOKUP(B192,'X8'!$B:$AP,7,FALSE)),IF($X$1=9,(VLOOKUP(B192,'X9'!$B:$AP,7,FALSE)),IF($X$1=10,(VLOOKUP(B192,'X10'!$B:$AP,7,FALSE)),IF($X$1=11,(VLOOKUP(B192,'X11'!$B:$AP,7,FALSE)),IF($X$1=12,(VLOOKUP(B192,'X12'!$B:$AP,7,FALSE)),IF($X$1=13,(VLOOKUP(B192,'X13'!$B:$AP,7,FALSE)),"B")))))))))))))))</f>
        <v xml:space="preserve"> </v>
      </c>
      <c r="F192" s="182" t="str">
        <f ca="1">IF(ISERROR(IF((IF($X$1=1,(VLOOKUP(B192,'X1'!$B:$AO,6,FALSE)),(IF($X$1=2,(VLOOKUP(B192,'X2'!$B:$AO,6,FALSE)),(IF($X$1=3,(VLOOKUP(B192,'X3'!$B:$AO,6,FALSE)),(IF($X$1=4,(VLOOKUP(B192,'X4'!$B:$AO,6,FALSE)),(IF($X$1=5,(VLOOKUP(B192,'X5'!$B:$AO,6,FALSE)),(IF($X$1=6,(VLOOKUP(B192,'X6'!$B:$AO,6,FALSE)),(IF($X$1=7,(VLOOKUP(B192,'X7'!$B:$AO,6,FALSE)),(IF($X$1=8,(VLOOKUP(B192,'X8'!$B:$AO,6,FALSE)),(IF($X$1=9,(VLOOKUP(B192,'X9'!$B:$AO,6,FALSE)),(IF($X$1=10,(VLOOKUP(B192,'X10'!$B:$AO,6,FALSE)),(IF($X$1=11,(VLOOKUP(B192,'X11'!$B:$AO,6,FALSE)),(IF($X$1=12,(VLOOKUP(B192,'X12'!$B:$AO,6,FALSE)),(VLOOKUP(B192,'X13'!$B:$AO,6,FALSE))))))))))))))))))))))))))=$V$1," ",(IF($X$1=1,(VLOOKUP(B192,'X1'!$B:$AO,6,FALSE)),(IF($X$1=2,(VLOOKUP(B192,'X2'!$B:$AO,6,FALSE)),(IF($X$1=3,(VLOOKUP(B192,'X3'!$B:$AO,6,FALSE)),(IF($X$1=4,(VLOOKUP(B192,'X4'!$B:$AO,6,FALSE)),(IF($X$1=5,(VLOOKUP(B192,'X5'!$B:$AO,6,FALSE)),(IF($X$1=6,(VLOOKUP(B192,'X6'!$B:$AO,6,FALSE)),(IF($X$1=7,(VLOOKUP(B192,'X7'!$B:$AO,6,FALSE)),(IF($X$1=8,(VLOOKUP(B192,'X8'!$B:$AO,6,FALSE)),(IF($X$1=9,(VLOOKUP(B192,'X9'!$B:$AO,6,FALSE)),(IF($X$1=10,(VLOOKUP(B192,'X10'!$B:$AO,6,FALSE)),(IF($X$1=11,(VLOOKUP(B192,'X11'!$B:$AO,6,FALSE)),(IF($X$1=12,(VLOOKUP(B192,'X12'!$B:$AO,6,FALSE)),(VLOOKUP(B192,'X13'!$B:$AO,6,FALSE))))))))))))))))))))))))))))=TRUE," ",(IF((IF($X$1=1,(VLOOKUP(B192,'X1'!$B:$AO,6,FALSE)),(IF($X$1=2,(VLOOKUP(B192,'X2'!$B:$AO,6,FALSE)),(IF($X$1=3,(VLOOKUP(B192,'X3'!$B:$AO,6,FALSE)),(IF($X$1=4,(VLOOKUP(B192,'X4'!$B:$AO,6,FALSE)),(IF($X$1=5,(VLOOKUP(B192,'X5'!$B:$AO,6,FALSE)),(IF($X$1=6,(VLOOKUP(B192,'X6'!$B:$AO,6,FALSE)),(IF($X$1=7,(VLOOKUP(B192,'X7'!$B:$AO,6,FALSE)),(IF($X$1=8,(VLOOKUP(B192,'X8'!$B:$AO,6,FALSE)),(IF($X$1=9,(VLOOKUP(B192,'X9'!$B:$AO,6,FALSE)),(IF($X$1=10,(VLOOKUP(B192,'X10'!$B:$AO,6,FALSE)),(IF($X$1=11,(VLOOKUP(B192,'X11'!$B:$AO,6,FALSE)),(IF($X$1=12,(VLOOKUP(B192,'X12'!$B:$AO,6,FALSE)),(VLOOKUP(B192,'X13'!$B:$AO,6,FALSE))))))))))))))))))))))))))=$V$1," ",(IF($X$1=1,(VLOOKUP(B192,'X1'!$B:$AO,6,FALSE)),(IF($X$1=2,(VLOOKUP(B192,'X2'!$B:$AO,6,FALSE)),(IF($X$1=3,(VLOOKUP(B192,'X3'!$B:$AO,6,FALSE)),(IF($X$1=4,(VLOOKUP(B192,'X4'!$B:$AO,6,FALSE)),(IF($X$1=5,(VLOOKUP(B192,'X5'!$B:$AO,6,FALSE)),(IF($X$1=6,(VLOOKUP(B192,'X6'!$B:$AO,6,FALSE)),(IF($X$1=7,(VLOOKUP(B192,'X7'!$B:$AO,6,FALSE)),(IF($X$1=8,(VLOOKUP(B192,'X8'!$B:$AO,6,FALSE)),(IF($X$1=9,(VLOOKUP(B192,'X9'!$B:$AO,6,FALSE)),(IF($X$1=10,(VLOOKUP(B192,'X10'!$B:$AO,6,FALSE)),(IF($X$1=11,(VLOOKUP(B192,'X11'!$B:$AO,6,FALSE)),(IF($X$1=12,(VLOOKUP(B192,'X12'!$B:$AO,6,FALSE)),(VLOOKUP(B192,'X13'!$B:$AO,6,FALSE)))))))))))))))))))))))))))))</f>
        <v xml:space="preserve"> </v>
      </c>
      <c r="G192" s="182" t="str">
        <f ca="1">IF(ISERROR(IF($X$1=1,(VLOOKUP(B192,'X1'!$B:$AZ,44,FALSE)),IF($X$1=2,(VLOOKUP(B192,'X2'!$B:$AZ,44,FALSE)),IF($X$1=3,(VLOOKUP(B192,'X3'!$B:$AZ,44,FALSE)),IF($X$1=4,(VLOOKUP(B192,'X4'!$B:$AZ,44,FALSE)),IF($X$1=5,(VLOOKUP(B192,'X5'!$B:$AZ,44,FALSE)),IF($X$1=6,(VLOOKUP(B192,'X6'!$B:$AZ,44,FALSE)),IF($X$1=7,(VLOOKUP(B192,'X7'!$B:$AZ,44,FALSE)),IF($X$1=8,(VLOOKUP(B192,'X8'!$B:$AZ,44,FALSE)),IF($X$1=9,(VLOOKUP(B192,'X9'!$B:$AZ,44,FALSE)),IF($X$1=10,(VLOOKUP(B192,'X10'!$B:$AZ,44,FALSE)),IF($X$1=11,(VLOOKUP(B192,'X11'!$B:$AZ,44,FALSE)),IF($X$1=12,(VLOOKUP(B192,'X12'!$B:$AZ,44,FALSE)),IF($X$1=13,(VLOOKUP(B192,'X13'!$B:$AZ,44,FALSE)),"B"))))))))))))))=TRUE," ",(IF($X$1=1,(VLOOKUP(B192,'X1'!$B:$AZ,44,FALSE)),IF($X$1=2,(VLOOKUP(B192,'X2'!$B:$AZ,44,FALSE)),IF($X$1=3,(VLOOKUP(B192,'X3'!$B:$AZ,44,FALSE)),IF($X$1=4,(VLOOKUP(B192,'X4'!$B:$AZ,44,FALSE)),IF($X$1=5,(VLOOKUP(B192,'X5'!$B:$AZ,44,FALSE)),IF($X$1=6,(VLOOKUP(B192,'X6'!$B:$AZ,44,FALSE)),IF($X$1=7,(VLOOKUP(B192,'X7'!$B:$AZ,44,FALSE)),IF($X$1=8,(VLOOKUP(B192,'X8'!$B:$AZ,44,FALSE)),IF($X$1=9,(VLOOKUP(B192,'X9'!$B:$AZ,44,FALSE)),IF($X$1=10,(VLOOKUP(B192,'X10'!$B:$AZ,44,FALSE)),IF($X$1=11,(VLOOKUP(B192,'X11'!$B:$AZ,44,FALSE)),IF($X$1=12,(VLOOKUP(B192,'X12'!$B:$AZ,44,FALSE)),IF($X$1=13,(VLOOKUP(B192,'X13'!$B:$AZ,44,FALSE)),"B")))))))))))))))</f>
        <v xml:space="preserve"> </v>
      </c>
      <c r="H192" s="182" t="str">
        <f ca="1">IF(ISERROR(IF($X$1=1,(VLOOKUP(B192,'X1'!$B:$AZ,8,FALSE)),IF($X$1=2,(VLOOKUP(B192,'X2'!$B:$AZ,8,FALSE)),IF($X$1=3,(VLOOKUP(B192,'X3'!$B:$AZ,8,FALSE)),IF($X$1=4,(VLOOKUP(B192,'X4'!$B:$AZ,8,FALSE)),IF($X$1=5,(VLOOKUP(B192,'X5'!$B:$AZ,8,FALSE)),IF($X$1=6,(VLOOKUP(B192,'X6'!$B:$AZ,8,FALSE)),IF($X$1=7,(VLOOKUP(B192,'X7'!$B:$AZ,8,FALSE)),IF($X$1=8,(VLOOKUP(B192,'X8'!$B:$AZ,8,FALSE)),IF($X$1=9,(VLOOKUP(B192,'X9'!$B:$AZ,8,FALSE)),IF($X$1=10,(VLOOKUP(B192,'X10'!$B:$AZ,8,FALSE)),IF($X$1=11,(VLOOKUP(B192,'X11'!$B:$AZ,8,FALSE)),IF($X$1=12,(VLOOKUP(B192,'X12'!$B:$AZ,8,FALSE)),IF($X$1=13,(VLOOKUP(B192,'X13'!$B:$AZ,8,FALSE)),"B"))))))))))))))=TRUE," ",(IF($X$1=1,(VLOOKUP(B192,'X1'!$B:$AZ,8,FALSE)),IF($X$1=2,(VLOOKUP(B192,'X2'!$B:$AZ,8,FALSE)),IF($X$1=3,(VLOOKUP(B192,'X3'!$B:$AZ,8,FALSE)),IF($X$1=4,(VLOOKUP(B192,'X4'!$B:$AZ,8,FALSE)),IF($X$1=5,(VLOOKUP(B192,'X5'!$B:$AZ,8,FALSE)),IF($X$1=6,(VLOOKUP(B192,'X6'!$B:$AZ,8,FALSE)),IF($X$1=7,(VLOOKUP(B192,'X7'!$B:$AZ,8,FALSE)),IF($X$1=8,(VLOOKUP(B192,'X8'!$B:$AZ,8,FALSE)),IF($X$1=9,(VLOOKUP(B192,'X9'!$B:$AZ,8,FALSE)),IF($X$1=10,(VLOOKUP(B192,'X10'!$B:$AZ,8,FALSE)),IF($X$1=11,(VLOOKUP(B192,'X11'!$B:$AZ,8,FALSE)),IF($X$1=12,(VLOOKUP(B192,'X12'!$B:$AZ,8,FALSE)),IF($X$1=13,(VLOOKUP(B192,'X13'!$B:$AZ,8,FALSE)),"B")))))))))))))))</f>
        <v xml:space="preserve"> </v>
      </c>
      <c r="I192" s="183" t="str">
        <f ca="1">IF(ISERROR(IF($X$1=1,(VLOOKUP(B192,'X1'!$B:$AZ,2,FALSE)),IF($X$1=2,(VLOOKUP(B192,'X2'!$B:$AZ,2,FALSE)),IF($X$1=3,(VLOOKUP(B192,'X3'!$B:$AZ,2,FALSE)),IF($X$1=4,(VLOOKUP(B192,'X4'!$B:$AZ,2,FALSE)),IF($X$1=5,(VLOOKUP(B192,'X5'!$B:$AZ,2,FALSE)),IF($X$1=6,(VLOOKUP(B192,'X6'!$B:$AZ,2,FALSE)),IF($X$1=7,(VLOOKUP(B192,'X7'!$B:$AZ,2,FALSE)),IF($X$1=8,(VLOOKUP(B192,'X8'!$B:$AZ,2,FALSE)),IF($X$1=9,(VLOOKUP(B192,'X9'!$B:$AZ,2,FALSE)),IF($X$1=10,(VLOOKUP(B192,'X10'!$B:$AZ,2,FALSE)),IF($X$1=11,(VLOOKUP(B192,'X11'!$B:$AZ,2,FALSE)),IF($X$1=12,(VLOOKUP(B192,'X12'!$B:$AZ,2,FALSE)),IF($X$1=13,(VLOOKUP(B192,'X13'!$B:$AZ,2,FALSE)),"B"))))))))))))))=TRUE," ",(IF($X$1=1,(VLOOKUP(B192,'X1'!$B:$AZ,2,FALSE)),IF($X$1=2,(VLOOKUP(B192,'X2'!$B:$AZ,2,FALSE)),IF($X$1=3,(VLOOKUP(B192,'X3'!$B:$AZ,2,FALSE)),IF($X$1=4,(VLOOKUP(B192,'X4'!$B:$AZ,2,FALSE)),IF($X$1=5,(VLOOKUP(B192,'X5'!$B:$AZ,2,FALSE)),IF($X$1=6,(VLOOKUP(B192,'X6'!$B:$AZ,2,FALSE)),IF($X$1=7,(VLOOKUP(B192,'X7'!$B:$AZ,2,FALSE)),IF($X$1=8,(VLOOKUP(B192,'X8'!$B:$AZ,2,FALSE)),IF($X$1=9,(VLOOKUP(B192,'X9'!$B:$AZ,2,FALSE)),IF($X$1=10,(VLOOKUP(B192,'X10'!$B:$AZ,2,FALSE)),IF($X$1=11,(VLOOKUP(B192,'X11'!$B:$AZ,2,FALSE)),IF($X$1=12,(VLOOKUP(B192,'X12'!$B:$AZ,2,FALSE)),IF($X$1=13,(VLOOKUP(B192,'X13'!$B:$AZ,2,FALSE)),"B")))))))))))))))</f>
        <v xml:space="preserve"> </v>
      </c>
      <c r="J192" s="183" t="str">
        <f ca="1">IF(ISERROR(IF($X$1=1,(VLOOKUP(B192,'X1'!$B:$AZ,3,FALSE)),IF($X$1=2,(VLOOKUP(B192,'X2'!$B:$AZ,3,FALSE)),IF($X$1=3,(VLOOKUP(B192,'X3'!$B:$AZ,3,FALSE)),IF($X$1=4,(VLOOKUP(B192,'X4'!$B:$AZ,3,FALSE)),IF($X$1=5,(VLOOKUP(B192,'X5'!$B:$AZ,3,FALSE)),IF($X$1=6,(VLOOKUP(B192,'X6'!$B:$AZ,3,FALSE)),IF($X$1=7,(VLOOKUP(B192,'X7'!$B:$AZ,3,FALSE)),IF($X$1=8,(VLOOKUP(B192,'X8'!$B:$AZ,3,FALSE)),IF($X$1=9,(VLOOKUP(B192,'X9'!$B:$AZ,3,FALSE)),IF($X$1=10,(VLOOKUP(B192,'X10'!$B:$AZ,3,FALSE)),IF($X$1=11,(VLOOKUP(B192,'X11'!$B:$AZ,3,FALSE)),IF($X$1=12,(VLOOKUP(B192,'X12'!$B:$AZ,3,FALSE)),IF($X$1=13,(VLOOKUP(B192,'X13'!$B:$AZ,3,FALSE)),"B"))))))))))))))=TRUE," ",(IF($X$1=1,(VLOOKUP(B192,'X1'!$B:$AZ,3,FALSE)),IF($X$1=2,(VLOOKUP(B192,'X2'!$B:$AZ,3,FALSE)),IF($X$1=3,(VLOOKUP(B192,'X3'!$B:$AZ,3,FALSE)),IF($X$1=4,(VLOOKUP(B192,'X4'!$B:$AZ,3,FALSE)),IF($X$1=5,(VLOOKUP(B192,'X5'!$B:$AZ,3,FALSE)),IF($X$1=6,(VLOOKUP(B192,'X6'!$B:$AZ,3,FALSE)),IF($X$1=7,(VLOOKUP(B192,'X7'!$B:$AZ,3,FALSE)),IF($X$1=8,(VLOOKUP(B192,'X8'!$B:$AZ,3,FALSE)),IF($X$1=9,(VLOOKUP(B192,'X9'!$B:$AZ,3,FALSE)),IF($X$1=10,(VLOOKUP(B192,'X10'!$B:$AZ,3,FALSE)),IF($X$1=11,(VLOOKUP(B192,'X11'!$B:$AZ,3,FALSE)),IF($X$1=12,(VLOOKUP(B192,'X12'!$B:$AZ,3,FALSE)),IF($X$1=13,(VLOOKUP(B192,'X13'!$B:$AZ,3,FALSE)),"B")))))))))))))))</f>
        <v xml:space="preserve"> </v>
      </c>
      <c r="K192" s="183" t="str">
        <f ca="1">IF(ISERROR(IF($X$1=1,(VLOOKUP(B192,'X1'!$B:$AZ,5,FALSE)),IF($X$1=2,(VLOOKUP(B192,'X2'!$B:$AZ,5,FALSE)),IF($X$1=3,(VLOOKUP(B192,'X3'!$B:$AZ,5,FALSE)),IF($X$1=4,(VLOOKUP(B192,'X4'!$B:$AZ,5,FALSE)),IF($X$1=5,(VLOOKUP(B192,'X5'!$B:$AZ,5,FALSE)),IF($X$1=6,(VLOOKUP(B192,'X6'!$B:$AZ,5,FALSE)),IF($X$1=7,(VLOOKUP(B192,'X7'!$B:$AZ,5,FALSE)),IF($X$1=8,(VLOOKUP(B192,'X8'!$B:$AZ,5,FALSE)),IF($X$1=9,(VLOOKUP(B192,'X9'!$B:$AZ,5,FALSE)),IF($X$1=10,(VLOOKUP(B192,'X10'!$B:$AZ,5,FALSE)),IF($X$1=11,(VLOOKUP(B192,'X11'!$B:$AZ,5,FALSE)),IF($X$1=12,(VLOOKUP(B192,'X12'!$B:$AZ,5,FALSE)),IF($X$1=13,(VLOOKUP(B192,'X13'!$B:$AZ,5,FALSE)),"B"))))))))))))))=TRUE," ",(IF($X$1=1,(VLOOKUP(B192,'X1'!$B:$AZ,5,FALSE)),IF($X$1=2,(VLOOKUP(B192,'X2'!$B:$AZ,5,FALSE)),IF($X$1=3,(VLOOKUP(B192,'X3'!$B:$AZ,5,FALSE)),IF($X$1=4,(VLOOKUP(B192,'X4'!$B:$AZ,5,FALSE)),IF($X$1=5,(VLOOKUP(B192,'X5'!$B:$AZ,5,FALSE)),IF($X$1=6,(VLOOKUP(B192,'X6'!$B:$AZ,5,FALSE)),IF($X$1=7,(VLOOKUP(B192,'X7'!$B:$AZ,5,FALSE)),IF($X$1=8,(VLOOKUP(B192,'X8'!$B:$AZ,5,FALSE)),IF($X$1=9,(VLOOKUP(B192,'X9'!$B:$AZ,5,FALSE)),IF($X$1=10,(VLOOKUP(B192,'X10'!$B:$AZ,5,FALSE)),IF($X$1=11,(VLOOKUP(B192,'X11'!$B:$AZ,5,FALSE)),IF($X$1=12,(VLOOKUP(B192,'X12'!$B:$AZ,5,FALSE)),IF($X$1=13,(VLOOKUP(B192,'X13'!$B:$AZ,5,FALSE)),"B")))))))))))))))</f>
        <v xml:space="preserve"> </v>
      </c>
      <c r="L192" s="184" t="str">
        <f ca="1">IF(ISERROR(IF($X$1=1,(VLOOKUP(B192,'X1'!$B:$AZ,9,FALSE)),IF($X$1=2,(VLOOKUP(B192,'X2'!$B:$AZ,9,FALSE)),IF($X$1=3,(VLOOKUP(B192,'X3'!$B:$AZ,9,FALSE)),IF($X$1=4,(VLOOKUP(B192,'X4'!$B:$AZ,9,FALSE)),IF($X$1=5,(VLOOKUP(B192,'X5'!$B:$AZ,9,FALSE)),IF($X$1=6,(VLOOKUP(B192,'X6'!$B:$AZ,9,FALSE)),IF($X$1=7,(VLOOKUP(B192,'X7'!$B:$AZ,9,FALSE)),IF($X$1=8,(VLOOKUP(B192,'X8'!$B:$AZ,9,FALSE)),IF($X$1=9,(VLOOKUP(B192,'X9'!$B:$AZ,9,FALSE)),IF($X$1=10,(VLOOKUP(B192,'X10'!$B:$AZ,9,FALSE)),IF($X$1=11,(VLOOKUP(B192,'X11'!$B:$AZ,9,FALSE)),IF($X$1=12,(VLOOKUP(B192,'X12'!$B:$AZ,9,FALSE)),IF($X$1=13,(VLOOKUP(B192,'X13'!$B:$AZ,9,FALSE)),"B"))))))))))))))=TRUE," ",(IF($X$1=1,(VLOOKUP(B192,'X1'!$B:$AZ,9,FALSE)),IF($X$1=2,(VLOOKUP(B192,'X2'!$B:$AZ,9,FALSE)),IF($X$1=3,(VLOOKUP(B192,'X3'!$B:$AZ,9,FALSE)),IF($X$1=4,(VLOOKUP(B192,'X4'!$B:$AZ,9,FALSE)),IF($X$1=5,(VLOOKUP(B192,'X5'!$B:$AZ,9,FALSE)),IF($X$1=6,(VLOOKUP(B192,'X6'!$B:$AZ,9,FALSE)),IF($X$1=7,(VLOOKUP(B192,'X7'!$B:$AZ,9,FALSE)),IF($X$1=8,(VLOOKUP(B192,'X8'!$B:$AZ,9,FALSE)),IF($X$1=9,(VLOOKUP(B192,'X9'!$B:$AZ,9,FALSE)),IF($X$1=10,(VLOOKUP(B192,'X10'!$B:$AZ,9,FALSE)),IF($X$1=11,(VLOOKUP(B192,'X11'!$B:$AZ,9,FALSE)),IF($X$1=12,(VLOOKUP(B192,'X12'!$B:$AZ,9,FALSE)),IF($X$1=13,(VLOOKUP(B192,'X13'!$B:$AZ,9,FALSE)),"B")))))))))))))))</f>
        <v xml:space="preserve"> </v>
      </c>
      <c r="M192" s="184" t="str">
        <f ca="1">IF(ISERROR(IF($X$1=1,(VLOOKUP(B192,'X1'!$B:$AZ,10,FALSE)),IF($X$1=2,(VLOOKUP(B192,'X2'!$B:$AZ,10,FALSE)),IF($X$1=3,(VLOOKUP(B192,'X3'!$B:$AZ,10,FALSE)),IF($X$1=4,(VLOOKUP(B192,'X4'!$B:$AZ,10,FALSE)),IF($X$1=5,(VLOOKUP(B192,'X5'!$B:$AZ,10,FALSE)),IF($X$1=6,(VLOOKUP(B192,'X6'!$B:$AZ,10,FALSE)),IF($X$1=7,(VLOOKUP(B192,'X7'!$B:$AZ,10,FALSE)),IF($X$1=8,(VLOOKUP(B192,'X8'!$B:$AZ,10,FALSE)),IF($X$1=9,(VLOOKUP(B192,'X9'!$B:$AZ,10,FALSE)),IF($X$1=10,(VLOOKUP(B192,'X10'!$B:$AZ,10,FALSE)),IF($X$1=11,(VLOOKUP(B192,'X11'!$B:$AZ,10,FALSE)),IF($X$1=12,(VLOOKUP(B192,'X12'!$B:$AZ,10,FALSE)),IF($X$1=13,(VLOOKUP(B192,'X13'!$B:$AZ,10,FALSE)),"B"))))))))))))))=TRUE," ",(IF($X$1=1,(VLOOKUP(B192,'X1'!$B:$AZ,10,FALSE)),IF($X$1=2,(VLOOKUP(B192,'X2'!$B:$AZ,10,FALSE)),IF($X$1=3,(VLOOKUP(B192,'X3'!$B:$AZ,10,FALSE)),IF($X$1=4,(VLOOKUP(B192,'X4'!$B:$AZ,10,FALSE)),IF($X$1=5,(VLOOKUP(B192,'X5'!$B:$AZ,10,FALSE)),IF($X$1=6,(VLOOKUP(B192,'X6'!$B:$AZ,10,FALSE)),IF($X$1=7,(VLOOKUP(B192,'X7'!$B:$AZ,10,FALSE)),IF($X$1=8,(VLOOKUP(B192,'X8'!$B:$AZ,10,FALSE)),IF($X$1=9,(VLOOKUP(B192,'X9'!$B:$AZ,10,FALSE)),IF($X$1=10,(VLOOKUP(B192,'X10'!$B:$AZ,10,FALSE)),IF($X$1=11,(VLOOKUP(B192,'X11'!$B:$AZ,10,FALSE)),IF($X$1=12,(VLOOKUP(B192,'X12'!$B:$AZ,10,FALSE)),IF($X$1=13,(VLOOKUP(B192,'X13'!$B:$AZ,10,FALSE)),"B")))))))))))))))</f>
        <v xml:space="preserve"> </v>
      </c>
      <c r="N192" s="185" t="str">
        <f ca="1">IF(ISERROR(IF($X$1=1,(VLOOKUP(B192,'X1'!$B:$AZ,45,FALSE)),IF($X$1=2,(VLOOKUP(B192,'X2'!$B:$AZ,45,FALSE)),IF($X$1=3,(VLOOKUP(B192,'X3'!$B:$AZ,45,FALSE)),IF($X$1=4,(VLOOKUP(B192,'X4'!$B:$AZ,45,FALSE)),IF($X$1=5,(VLOOKUP(B192,'X5'!$B:$AZ,45,FALSE)),IF($X$1=6,(VLOOKUP(B192,'X6'!$B:$AZ,45,FALSE)),IF($X$1=7,(VLOOKUP(B192,'X7'!$B:$AZ,45,FALSE)),IF($X$1=8,(VLOOKUP(B192,'X8'!$B:$AZ,45,FALSE)),IF($X$1=9,(VLOOKUP(B192,'X9'!$B:$AZ,45,FALSE)),IF($X$1=10,(VLOOKUP(B192,'X10'!$B:$AZ,45,FALSE)),IF($X$1=11,(VLOOKUP(B192,'X11'!$B:$AZ,45,FALSE)),IF($X$1=12,(VLOOKUP(B192,'X12'!$B:$AZ,45,FALSE)),IF($X$1=13,(VLOOKUP(B192,'X13'!$B:$AZ,45,FALSE)),"B"))))))))))))))=TRUE," ",(IF($X$1=1,(VLOOKUP(B192,'X1'!$B:$AZ,45,FALSE)),IF($X$1=2,(VLOOKUP(B192,'X2'!$B:$AZ,45,FALSE)),IF($X$1=3,(VLOOKUP(B192,'X3'!$B:$AZ,45,FALSE)),IF($X$1=4,(VLOOKUP(B192,'X4'!$B:$AZ,45,FALSE)),IF($X$1=5,(VLOOKUP(B192,'X5'!$B:$AZ,45,FALSE)),IF($X$1=6,(VLOOKUP(B192,'X6'!$B:$AZ,45,FALSE)),IF($X$1=7,(VLOOKUP(B192,'X7'!$B:$AZ,45,FALSE)),IF($X$1=8,(VLOOKUP(B192,'X8'!$B:$AZ,45,FALSE)),IF($X$1=9,(VLOOKUP(B192,'X9'!$B:$AZ,45,FALSE)),IF($X$1=10,(VLOOKUP(B192,'X10'!$B:$AZ,45,FALSE)),IF($X$1=11,(VLOOKUP(B192,'X11'!$B:$AZ,45,FALSE)),IF($X$1=12,(VLOOKUP(B192,'X12'!$B:$AZ,45,FALSE)),IF($X$1=13,(VLOOKUP(B192,'X13'!$B:$AZ,45,FALSE)),"B")))))))))))))))</f>
        <v xml:space="preserve"> </v>
      </c>
      <c r="O192" s="184" t="str">
        <f ca="1">IF(ISERROR(IF($X$1=1,(VLOOKUP(B192,'X1'!$B:$AZ,11,FALSE)),IF($X$1=2,(VLOOKUP(B192,'X2'!$B:$AZ,11,FALSE)),IF($X$1=3,(VLOOKUP(B192,'X3'!$B:$AZ,11,FALSE)),IF($X$1=4,(VLOOKUP(B192,'X4'!$B:$AZ,11,FALSE)),IF($X$1=5,(VLOOKUP(B192,'X5'!$B:$AZ,11,FALSE)),IF($X$1=6,(VLOOKUP(B192,'X6'!$B:$AZ,11,FALSE)),IF($X$1=7,(VLOOKUP(B192,'X7'!$B:$AZ,11,FALSE)),IF($X$1=8,(VLOOKUP(B192,'X8'!$B:$AZ,11,FALSE)),IF($X$1=9,(VLOOKUP(B192,'X9'!$B:$AZ,11,FALSE)),IF($X$1=10,(VLOOKUP(B192,'X10'!$B:$AZ,11,FALSE)),IF($X$1=11,(VLOOKUP(B192,'X11'!$B:$AZ,11,FALSE)),IF($X$1=12,(VLOOKUP(B192,'X12'!$B:$AZ,11,FALSE)),IF($X$1=13,(VLOOKUP(B192,'X13'!$B:$AZ,11,FALSE)),"B"))))))))))))))=TRUE," ",(IF($X$1=1,(VLOOKUP(B192,'X1'!$B:$AZ,11,FALSE)),IF($X$1=2,(VLOOKUP(B192,'X2'!$B:$AZ,11,FALSE)),IF($X$1=3,(VLOOKUP(B192,'X3'!$B:$AZ,11,FALSE)),IF($X$1=4,(VLOOKUP(B192,'X4'!$B:$AZ,11,FALSE)),IF($X$1=5,(VLOOKUP(B192,'X5'!$B:$AZ,11,FALSE)),IF($X$1=6,(VLOOKUP(B192,'X6'!$B:$AZ,11,FALSE)),IF($X$1=7,(VLOOKUP(B192,'X7'!$B:$AZ,11,FALSE)),IF($X$1=8,(VLOOKUP(B192,'X8'!$B:$AZ,11,FALSE)),IF($X$1=9,(VLOOKUP(B192,'X9'!$B:$AZ,11,FALSE)),IF($X$1=10,(VLOOKUP(B192,'X10'!$B:$AZ,11,FALSE)),IF($X$1=11,(VLOOKUP(B192,'X11'!$B:$AZ,11,FALSE)),IF($X$1=12,(VLOOKUP(B192,'X12'!$B:$AZ,11,FALSE)),IF($X$1=13,(VLOOKUP(B192,'X13'!$B:$AZ,11,FALSE)),"B")))))))))))))))</f>
        <v xml:space="preserve"> </v>
      </c>
      <c r="P192" s="184" t="str">
        <f ca="1">IF(ISERROR(IF($X$1=1,(VLOOKUP(B192,'X1'!$B:$AZ,12,FALSE)),IF($X$1=2,(VLOOKUP(B192,'X2'!$B:$AZ,12,FALSE)),IF($X$1=3,(VLOOKUP(B192,'X3'!$B:$AZ,12,FALSE)),IF($X$1=4,(VLOOKUP(B192,'X4'!$B:$AZ,12,FALSE)),IF($X$1=5,(VLOOKUP(B192,'X5'!$B:$AZ,12,FALSE)),IF($X$1=6,(VLOOKUP(B192,'X6'!$B:$AZ,12,FALSE)),IF($X$1=7,(VLOOKUP(B192,'X7'!$B:$AZ,12,FALSE)),IF($X$1=8,(VLOOKUP(B192,'X8'!$B:$AZ,12,FALSE)),IF($X$1=9,(VLOOKUP(B192,'X9'!$B:$AZ,12,FALSE)),IF($X$1=10,(VLOOKUP(B192,'X10'!$B:$AZ,12,FALSE)),IF($X$1=11,(VLOOKUP(B192,'X11'!$B:$AZ,12,FALSE)),IF($X$1=12,(VLOOKUP(B192,'X12'!$B:$AZ,12,FALSE)),IF($X$1=13,(VLOOKUP(B192,'X13'!$B:$AZ,12,FALSE)),"B"))))))))))))))=TRUE," ",(IF($X$1=1,(VLOOKUP(B192,'X1'!$B:$AZ,12,FALSE)),IF($X$1=2,(VLOOKUP(B192,'X2'!$B:$AZ,12,FALSE)),IF($X$1=3,(VLOOKUP(B192,'X3'!$B:$AZ,12,FALSE)),IF($X$1=4,(VLOOKUP(B192,'X4'!$B:$AZ,12,FALSE)),IF($X$1=5,(VLOOKUP(B192,'X5'!$B:$AZ,12,FALSE)),IF($X$1=6,(VLOOKUP(B192,'X6'!$B:$AZ,12,FALSE)),IF($X$1=7,(VLOOKUP(B192,'X7'!$B:$AZ,12,FALSE)),IF($X$1=8,(VLOOKUP(B192,'X8'!$B:$AZ,12,FALSE)),IF($X$1=9,(VLOOKUP(B192,'X9'!$B:$AZ,12,FALSE)),IF($X$1=10,(VLOOKUP(B192,'X10'!$B:$AZ,12,FALSE)),IF($X$1=11,(VLOOKUP(B192,'X11'!$B:$AZ,12,FALSE)),IF($X$1=12,(VLOOKUP(B192,'X12'!$B:$AZ,12,FALSE)),IF($X$1=13,(VLOOKUP(B192,'X13'!$B:$AZ,12,FALSE)),"B")))))))))))))))</f>
        <v xml:space="preserve"> </v>
      </c>
      <c r="Q192" s="185" t="str">
        <f ca="1">IF(ISERROR(IF($X$1=1,(VLOOKUP(B192,'X1'!$B:$AZ,46,FALSE)),IF($X$1=2,(VLOOKUP(B192,'X2'!$B:$AZ,46,FALSE)),IF($X$1=3,(VLOOKUP(B192,'X3'!$B:$AZ,46,FALSE)),IF($X$1=4,(VLOOKUP(B192,'X4'!$B:$AZ,46,FALSE)),IF($X$1=5,(VLOOKUP(B192,'X5'!$B:$AZ,46,FALSE)),IF($X$1=6,(VLOOKUP(B192,'X6'!$B:$AZ,46,FALSE)),IF($X$1=7,(VLOOKUP(B192,'X7'!$B:$AZ,46,FALSE)),IF($X$1=8,(VLOOKUP(B192,'X8'!$B:$AZ,46,FALSE)),IF($X$1=9,(VLOOKUP(B192,'X9'!$B:$AZ,46,FALSE)),IF($X$1=10,(VLOOKUP(B192,'X10'!$B:$AZ,46,FALSE)),IF($X$1=11,(VLOOKUP(B192,'X11'!$B:$AZ,46,FALSE)),IF($X$1=12,(VLOOKUP(B192,'X12'!$B:$AZ,46,FALSE)),IF($X$1=13,(VLOOKUP(B192,'X13'!$B:$AZ,46,FALSE)),"B"))))))))))))))=TRUE," ",(IF($X$1=1,(VLOOKUP(B192,'X1'!$B:$AZ,46,FALSE)),IF($X$1=2,(VLOOKUP(B192,'X2'!$B:$AZ,46,FALSE)),IF($X$1=3,(VLOOKUP(B192,'X3'!$B:$AZ,46,FALSE)),IF($X$1=4,(VLOOKUP(B192,'X4'!$B:$AZ,46,FALSE)),IF($X$1=5,(VLOOKUP(B192,'X5'!$B:$AZ,46,FALSE)),IF($X$1=6,(VLOOKUP(B192,'X6'!$B:$AZ,46,FALSE)),IF($X$1=7,(VLOOKUP(B192,'X7'!$B:$AZ,46,FALSE)),IF($X$1=8,(VLOOKUP(B192,'X8'!$B:$AZ,46,FALSE)),IF($X$1=9,(VLOOKUP(B192,'X9'!$B:$AZ,46,FALSE)),IF($X$1=10,(VLOOKUP(B192,'X10'!$B:$AZ,46,FALSE)),IF($X$1=11,(VLOOKUP(B192,'X11'!$B:$AZ,46,FALSE)),IF($X$1=12,(VLOOKUP(B192,'X12'!$B:$AZ,46,FALSE)),IF($X$1=13,(VLOOKUP(B192,'X13'!$B:$AZ,46,FALSE)),"B")))))))))))))))</f>
        <v xml:space="preserve"> </v>
      </c>
      <c r="R192" s="185" t="str">
        <f ca="1">IF(ISERROR(IF($X$1=1,(VLOOKUP(B192,'X1'!$B:$AZ,15,FALSE)),IF($X$1=2,(VLOOKUP(B192,'X2'!$B:$AZ,15,FALSE)),IF($X$1=3,(VLOOKUP(B192,'X3'!$B:$AZ,15,FALSE)),IF($X$1=4,(VLOOKUP(B192,'X4'!$B:$AZ,15,FALSE)),IF($X$1=5,(VLOOKUP(B192,'X5'!$B:$AZ,15,FALSE)),IF($X$1=6,(VLOOKUP(B192,'X6'!$B:$AZ,15,FALSE)),IF($X$1=7,(VLOOKUP(B192,'X7'!$B:$AZ,15,FALSE)),IF($X$1=8,(VLOOKUP(B192,'X8'!$B:$AZ,15,FALSE)),IF($X$1=9,(VLOOKUP(B192,'X9'!$B:$AZ,15,FALSE)),IF($X$1=10,(VLOOKUP(B192,'X10'!$B:$AZ,15,FALSE)),IF($X$1=11,(VLOOKUP(B192,'X11'!$B:$AZ,15,FALSE)),IF($X$1=12,(VLOOKUP(B192,'X12'!$B:$AZ,15,FALSE)),IF($X$1=13,(VLOOKUP(B192,'X13'!$B:$AZ,15,FALSE)),"B"))))))))))))))=TRUE," ",(IF($X$1=1,(VLOOKUP(B192,'X1'!$B:$AZ,15,FALSE)),IF($X$1=2,(VLOOKUP(B192,'X2'!$B:$AZ,15,FALSE)),IF($X$1=3,(VLOOKUP(B192,'X3'!$B:$AZ,15,FALSE)),IF($X$1=4,(VLOOKUP(B192,'X4'!$B:$AZ,15,FALSE)),IF($X$1=5,(VLOOKUP(B192,'X5'!$B:$AZ,15,FALSE)),IF($X$1=6,(VLOOKUP(B192,'X6'!$B:$AZ,15,FALSE)),IF($X$1=7,(VLOOKUP(B192,'X7'!$B:$AZ,15,FALSE)),IF($X$1=8,(VLOOKUP(B192,'X8'!$B:$AZ,15,FALSE)),IF($X$1=9,(VLOOKUP(B192,'X9'!$B:$AZ,15,FALSE)),IF($X$1=10,(VLOOKUP(B192,'X10'!$B:$AZ,15,FALSE)),IF($X$1=11,(VLOOKUP(B192,'X11'!$B:$AZ,15,FALSE)),IF($X$1=12,(VLOOKUP(B192,'X12'!$B:$AZ,15,FALSE)),IF($X$1=13,(VLOOKUP(B192,'X13'!$B:$AZ,15,FALSE)),"B")))))))))))))))</f>
        <v xml:space="preserve"> </v>
      </c>
      <c r="S192" s="185" t="str">
        <f ca="1">IF(ISERROR(IF((IF($X$1=1,(VLOOKUP(B192,'X1'!$B:$AZ,14,FALSE)),(IF($X$1=2,(VLOOKUP(B192,'X2'!$B:$AZ,14,FALSE)),(IF($X$1=3,(VLOOKUP(B192,'X3'!$B:$AZ,14,FALSE)),(IF($X$1=4,(VLOOKUP(B192,'X4'!$B:$AZ,14,FALSE)),(IF($X$1=5,(VLOOKUP(B192,'X5'!$B:$AZ,14,FALSE)),(IF($X$1=6,(VLOOKUP(B192,'X6'!$B:$AZ,14,FALSE)),(IF($X$1=7,(VLOOKUP(B192,'X7'!$B:$AZ,14,FALSE)),(IF($X$1=8,(VLOOKUP(B192,'X8'!$B:$AZ,14,FALSE)),(IF($X$1=9,(VLOOKUP(B192,'X9'!$B:$AZ,14,FALSE)),(IF($X$1=10,(VLOOKUP(B192,'X10'!$B:$AZ,14,FALSE)),(IF($X$1=11,(VLOOKUP(B192,'X11'!$B:$AZ,14,FALSE)),(IF($X$1=12,(VLOOKUP(B192,'X12'!$B:$AZ,14,FALSE)),(VLOOKUP(B192,'X13'!$B:$AZ,14,FALSE))))))))))))))))))))))))))=$V$1," ",(IF($X$1=1,(VLOOKUP(B192,'X1'!$B:$AZ,14,FALSE)),(IF($X$1=2,(VLOOKUP(B192,'X2'!$B:$AZ,14,FALSE)),(IF($X$1=3,(VLOOKUP(B192,'X3'!$B:$AZ,14,FALSE)),(IF($X$1=4,(VLOOKUP(B192,'X4'!$B:$AZ,14,FALSE)),(IF($X$1=5,(VLOOKUP(B192,'X5'!$B:$AZ,14,FALSE)),(IF($X$1=6,(VLOOKUP(B192,'X6'!$B:$AZ,14,FALSE)),(IF($X$1=7,(VLOOKUP(B192,'X7'!$B:$AZ,14,FALSE)),(IF($X$1=8,(VLOOKUP(B192,'X8'!$B:$AZ,14,FALSE)),(IF($X$1=9,(VLOOKUP(B192,'X9'!$B:$AZ,14,FALSE)),(IF($X$1=10,(VLOOKUP(B192,'X10'!$B:$AZ,14,FALSE)),(IF($X$1=11,(VLOOKUP(B192,'X11'!$B:$AZ,14,FALSE)),(IF($X$1=12,(VLOOKUP(B192,'X12'!$B:$AZ,14,FALSE)),(VLOOKUP(B192,'X13'!$B:$AZ,14,FALSE))))))))))))))))))))))))))))=TRUE," ",(IF((IF($X$1=1,(VLOOKUP(B192,'X1'!$B:$AZ,14,FALSE)),(IF($X$1=2,(VLOOKUP(B192,'X2'!$B:$AZ,14,FALSE)),(IF($X$1=3,(VLOOKUP(B192,'X3'!$B:$AZ,14,FALSE)),(IF($X$1=4,(VLOOKUP(B192,'X4'!$B:$AZ,14,FALSE)),(IF($X$1=5,(VLOOKUP(B192,'X5'!$B:$AZ,14,FALSE)),(IF($X$1=6,(VLOOKUP(B192,'X6'!$B:$AZ,14,FALSE)),(IF($X$1=7,(VLOOKUP(B192,'X7'!$B:$AZ,14,FALSE)),(IF($X$1=8,(VLOOKUP(B192,'X8'!$B:$AZ,14,FALSE)),(IF($X$1=9,(VLOOKUP(B192,'X9'!$B:$AZ,14,FALSE)),(IF($X$1=10,(VLOOKUP(B192,'X10'!$B:$AZ,14,FALSE)),(IF($X$1=11,(VLOOKUP(B192,'X11'!$B:$AZ,14,FALSE)),(IF($X$1=12,(VLOOKUP(B192,'X12'!$B:$AZ,14,FALSE)),(VLOOKUP(B192,'X13'!$B:$AZ,14,FALSE))))))))))))))))))))))))))=$V$1," ",(IF($X$1=1,(VLOOKUP(B192,'X1'!$B:$AZ,14,FALSE)),(IF($X$1=2,(VLOOKUP(B192,'X2'!$B:$AZ,14,FALSE)),(IF($X$1=3,(VLOOKUP(B192,'X3'!$B:$AZ,14,FALSE)),(IF($X$1=4,(VLOOKUP(B192,'X4'!$B:$AZ,14,FALSE)),(IF($X$1=5,(VLOOKUP(B192,'X5'!$B:$AZ,14,FALSE)),(IF($X$1=6,(VLOOKUP(B192,'X6'!$B:$AZ,14,FALSE)),(IF($X$1=7,(VLOOKUP(B192,'X7'!$B:$AZ,14,FALSE)),(IF($X$1=8,(VLOOKUP(B192,'X8'!$B:$AZ,14,FALSE)),(IF($X$1=9,(VLOOKUP(B192,'X9'!$B:$AZ,14,FALSE)),(IF($X$1=10,(VLOOKUP(B192,'X10'!$B:$AZ,14,FALSE)),(IF($X$1=11,(VLOOKUP(B192,'X11'!$B:$AZ,14,FALSE)),(IF($X$1=12,(VLOOKUP(B192,'X12'!$B:$AZ,14,FALSE)),(VLOOKUP(B192,'X13'!$B:$AZ,14,FALSE)))))))))))))))))))))))))))))</f>
        <v xml:space="preserve"> </v>
      </c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</row>
    <row r="193" spans="1:67" ht="14.1" customHeight="1" x14ac:dyDescent="0.2">
      <c r="A193" s="156" t="s">
        <v>1058</v>
      </c>
      <c r="B193" s="122" t="str">
        <f>IF(ISERROR(IF($U$16=1,(VLOOKUP(A193,$AC$89:$AH$125,2,FALSE)),IF((IF($X$1=1,'X1'!B152,(IF($X$1=2,'X2'!B152,(IF($X$1=3,'X3'!B152,(IF($X$1=4,'X4'!B152,(IF($X$1=5,'X5'!B152,(IF($X$1=6,'X6'!B152,(IF($X$1=7,'X7'!B152,(IF($X$1=8,'X8'!B152,(IF($X$1=9,'X9'!B152,(IF($X$1=10,'X10'!B152,(IF($X$1=11,'X11'!B152,(IF($X$1=12,'X12'!B152,'X13'!B152))))))))))))))))))))))))="","",(IF($X$1=1,'X1'!B152,(IF($X$1=2,'X2'!B152,(IF($X$1=3,'X3'!B152,(IF($X$1=4,'X4'!B152,(IF($X$1=5,'X5'!B152,(IF($X$1=6,'X6'!B152,(IF($X$1=7,'X7'!B152,(IF($X$1=8,'X8'!B152,(IF($X$1=9,'X9'!B152,(IF($X$1=10,'X10'!B152,(IF($X$1=11,'X11'!B152,(IF($X$1=12,'X12'!B152,'X13'!B152)))))))))))))))))))))))))))=TRUE," ",(IF($U$16=1,(VLOOKUP(A193,$AC$89:$AH$125,2,FALSE)),IF((IF($X$1=1,'X1'!B152,(IF($X$1=2,'X2'!B152,(IF($X$1=3,'X3'!B152,(IF($X$1=4,'X4'!B152,(IF($X$1=5,'X5'!B152,(IF($X$1=6,'X6'!B152,(IF($X$1=7,'X7'!B152,(IF($X$1=8,'X8'!B152,(IF($X$1=9,'X9'!B152,(IF($X$1=10,'X10'!B152,(IF($X$1=11,'X11'!B152,(IF($X$1=12,'X12'!B152,'X13'!B152))))))))))))))))))))))))="","",(IF($X$1=1,'X1'!B152,(IF($X$1=2,'X2'!B152,(IF($X$1=3,'X3'!B152,(IF($X$1=4,'X4'!B152,(IF($X$1=5,'X5'!B152,(IF($X$1=6,'X6'!B152,(IF($X$1=7,'X7'!B152,(IF($X$1=8,'X8'!B152,(IF($X$1=9,'X9'!B152,(IF($X$1=10,'X10'!B152,(IF($X$1=11,'X11'!B152,(IF($X$1=12,'X12'!B152,'X13'!B152))))))))))))))))))))))))))))</f>
        <v/>
      </c>
      <c r="C193" s="181" t="str">
        <f ca="1">IF(ISERROR(IF($X$1=1,(VLOOKUP(B193,'X1'!$B:$AZ,47,FALSE)),IF($X$1=2,(VLOOKUP(B193,'X2'!$B:$AZ,47,FALSE)),IF($X$1=3,(VLOOKUP(B193,'X3'!$B:$AZ,47,FALSE)),IF($X$1=4,(VLOOKUP(B193,'X4'!$B:$AZ,47,FALSE)),IF($X$1=5,(VLOOKUP(B193,'X5'!$B:$AZ,47,FALSE)),IF($X$1=6,(VLOOKUP(B193,'X6'!$B:$AZ,47,FALSE)),IF($X$1=7,(VLOOKUP(B193,'X7'!$B:$AZ,47,FALSE)),IF($X$1=8,(VLOOKUP(B193,'X8'!$B:$AZ,47,FALSE)),IF($X$1=9,(VLOOKUP(B193,'X9'!$B:$AZ,47,FALSE)),IF($X$1=10,(VLOOKUP(B193,'X10'!$B:$AZ,47,FALSE)),IF($X$1=11,(VLOOKUP(B193,'X11'!$B:$AZ,47,FALSE)),IF($X$1=12,(VLOOKUP(B193,'X12'!$B:$AZ,47,FALSE)),IF($X$1=13,(VLOOKUP(B193,'X13'!$B:$AZ,47,FALSE)),"B"))))))))))))))=TRUE," ",(IF($X$1=1,(VLOOKUP(B193,'X1'!$B:$AZ,47,FALSE)),IF($X$1=2,(VLOOKUP(B193,'X2'!$B:$AZ,47,FALSE)),IF($X$1=3,(VLOOKUP(B193,'X3'!$B:$AZ,47,FALSE)),IF($X$1=4,(VLOOKUP(B193,'X4'!$B:$AZ,47,FALSE)),IF($X$1=5,(VLOOKUP(B193,'X5'!$B:$AZ,47,FALSE)),IF($X$1=6,(VLOOKUP(B193,'X6'!$B:$AZ,47,FALSE)),IF($X$1=7,(VLOOKUP(B193,'X7'!$B:$AZ,47,FALSE)),IF($X$1=8,(VLOOKUP(B193,'X8'!$B:$AZ,47,FALSE)),IF($X$1=9,(VLOOKUP(B193,'X9'!$B:$AZ,47,FALSE)),IF($X$1=10,(VLOOKUP(B193,'X10'!$B:$AZ,47,FALSE)),IF($X$1=11,(VLOOKUP(B193,'X11'!$B:$AZ,47,FALSE)),IF($X$1=12,(VLOOKUP(B193,'X12'!$B:$AZ,47,FALSE)),IF($X$1=13,(VLOOKUP(B193,'X13'!$B:$AZ,47,FALSE)),"B")))))))))))))))</f>
        <v xml:space="preserve"> </v>
      </c>
      <c r="D193" s="181" t="str">
        <f ca="1">IF(ISERROR(IF($X$1=1,(VLOOKUP(B193,'X1'!$B:$AP,41,FALSE)),IF($X$1=2,(VLOOKUP(B193,'X2'!$B:$AP,41,FALSE)),IF($X$1=3,(VLOOKUP(B193,'X3'!$B:$AP,41,FALSE)),IF($X$1=4,(VLOOKUP(B193,'X4'!$B:$AP,41,FALSE)),IF($X$1=5,(VLOOKUP(B193,'X5'!$B:$AP,41,FALSE)),IF($X$1=6,(VLOOKUP(B193,'X6'!$B:$AP,41,FALSE)),IF($X$1=7,(VLOOKUP(B193,'X7'!$B:$AP,41,FALSE)),IF($X$1=8,(VLOOKUP(B193,'X8'!$B:$AP,41,FALSE)),IF($X$1=9,(VLOOKUP(B193,'X9'!$B:$AP,41,FALSE)),IF($X$1=10,(VLOOKUP(B193,'X10'!$B:$AP,41,FALSE)),IF($X$1=11,(VLOOKUP(B193,'X11'!$B:$AP,41,FALSE)),IF($X$1=12,(VLOOKUP(B193,'X12'!$B:$AP,41,FALSE)),IF($X$1=13,(VLOOKUP(B193,'X13'!$B:$AP,41,FALSE)),"B"))))))))))))))=TRUE," ",(IF($X$1=1,(VLOOKUP(B193,'X1'!$B:$AP,41,FALSE)),IF($X$1=2,(VLOOKUP(B193,'X2'!$B:$AP,41,FALSE)),IF($X$1=3,(VLOOKUP(B193,'X3'!$B:$AP,41,FALSE)),IF($X$1=4,(VLOOKUP(B193,'X4'!$B:$AP,41,FALSE)),IF($X$1=5,(VLOOKUP(B193,'X5'!$B:$AP,41,FALSE)),IF($X$1=6,(VLOOKUP(B193,'X6'!$B:$AP,41,FALSE)),IF($X$1=7,(VLOOKUP(B193,'X7'!$B:$AP,41,FALSE)),IF($X$1=8,(VLOOKUP(B193,'X8'!$B:$AP,41,FALSE)),IF($X$1=9,(VLOOKUP(B193,'X9'!$B:$AP,41,FALSE)),IF($X$1=10,(VLOOKUP(B193,'X10'!$B:$AP,41,FALSE)),IF($X$1=11,(VLOOKUP(B193,'X11'!$B:$AP,41,FALSE)),IF($X$1=12,(VLOOKUP(B193,'X12'!$B:$AP,41,FALSE)),IF($X$1=13,(VLOOKUP(B193,'X13'!$B:$AP,41,FALSE)),"B")))))))))))))))</f>
        <v xml:space="preserve"> </v>
      </c>
      <c r="E193" s="182" t="str">
        <f ca="1">IF(ISERROR(IF($X$1=1,(VLOOKUP(B193,'X1'!$B:$AP,7,FALSE)),IF($X$1=2,(VLOOKUP(B193,'X2'!$B:$AP,7,FALSE)),IF($X$1=3,(VLOOKUP(B193,'X3'!$B:$AP,7,FALSE)),IF($X$1=4,(VLOOKUP(B193,'X4'!$B:$AP,7,FALSE)),IF($X$1=5,(VLOOKUP(B193,'X5'!$B:$AP,7,FALSE)),IF($X$1=6,(VLOOKUP(B193,'X6'!$B:$AP,7,FALSE)),IF($X$1=7,(VLOOKUP(B193,'X7'!$B:$AP,7,FALSE)),IF($X$1=8,(VLOOKUP(B193,'X8'!$B:$AP,7,FALSE)),IF($X$1=9,(VLOOKUP(B193,'X9'!$B:$AP,7,FALSE)),IF($X$1=10,(VLOOKUP(B193,'X10'!$B:$AP,7,FALSE)),IF($X$1=11,(VLOOKUP(B193,'X11'!$B:$AP,7,FALSE)),IF($X$1=12,(VLOOKUP(B193,'X12'!$B:$AP,7,FALSE)),IF($X$1=13,(VLOOKUP(B193,'X13'!$B:$AP,7,FALSE)),"B"))))))))))))))=TRUE," ",(IF($X$1=1,(VLOOKUP(B193,'X1'!$B:$AP,7,FALSE)),IF($X$1=2,(VLOOKUP(B193,'X2'!$B:$AP,7,FALSE)),IF($X$1=3,(VLOOKUP(B193,'X3'!$B:$AP,7,FALSE)),IF($X$1=4,(VLOOKUP(B193,'X4'!$B:$AP,7,FALSE)),IF($X$1=5,(VLOOKUP(B193,'X5'!$B:$AP,7,FALSE)),IF($X$1=6,(VLOOKUP(B193,'X6'!$B:$AP,7,FALSE)),IF($X$1=7,(VLOOKUP(B193,'X7'!$B:$AP,7,FALSE)),IF($X$1=8,(VLOOKUP(B193,'X8'!$B:$AP,7,FALSE)),IF($X$1=9,(VLOOKUP(B193,'X9'!$B:$AP,7,FALSE)),IF($X$1=10,(VLOOKUP(B193,'X10'!$B:$AP,7,FALSE)),IF($X$1=11,(VLOOKUP(B193,'X11'!$B:$AP,7,FALSE)),IF($X$1=12,(VLOOKUP(B193,'X12'!$B:$AP,7,FALSE)),IF($X$1=13,(VLOOKUP(B193,'X13'!$B:$AP,7,FALSE)),"B")))))))))))))))</f>
        <v xml:space="preserve"> </v>
      </c>
      <c r="F193" s="182" t="str">
        <f ca="1">IF(ISERROR(IF((IF($X$1=1,(VLOOKUP(B193,'X1'!$B:$AO,6,FALSE)),(IF($X$1=2,(VLOOKUP(B193,'X2'!$B:$AO,6,FALSE)),(IF($X$1=3,(VLOOKUP(B193,'X3'!$B:$AO,6,FALSE)),(IF($X$1=4,(VLOOKUP(B193,'X4'!$B:$AO,6,FALSE)),(IF($X$1=5,(VLOOKUP(B193,'X5'!$B:$AO,6,FALSE)),(IF($X$1=6,(VLOOKUP(B193,'X6'!$B:$AO,6,FALSE)),(IF($X$1=7,(VLOOKUP(B193,'X7'!$B:$AO,6,FALSE)),(IF($X$1=8,(VLOOKUP(B193,'X8'!$B:$AO,6,FALSE)),(IF($X$1=9,(VLOOKUP(B193,'X9'!$B:$AO,6,FALSE)),(IF($X$1=10,(VLOOKUP(B193,'X10'!$B:$AO,6,FALSE)),(IF($X$1=11,(VLOOKUP(B193,'X11'!$B:$AO,6,FALSE)),(IF($X$1=12,(VLOOKUP(B193,'X12'!$B:$AO,6,FALSE)),(VLOOKUP(B193,'X13'!$B:$AO,6,FALSE))))))))))))))))))))))))))=$V$1," ",(IF($X$1=1,(VLOOKUP(B193,'X1'!$B:$AO,6,FALSE)),(IF($X$1=2,(VLOOKUP(B193,'X2'!$B:$AO,6,FALSE)),(IF($X$1=3,(VLOOKUP(B193,'X3'!$B:$AO,6,FALSE)),(IF($X$1=4,(VLOOKUP(B193,'X4'!$B:$AO,6,FALSE)),(IF($X$1=5,(VLOOKUP(B193,'X5'!$B:$AO,6,FALSE)),(IF($X$1=6,(VLOOKUP(B193,'X6'!$B:$AO,6,FALSE)),(IF($X$1=7,(VLOOKUP(B193,'X7'!$B:$AO,6,FALSE)),(IF($X$1=8,(VLOOKUP(B193,'X8'!$B:$AO,6,FALSE)),(IF($X$1=9,(VLOOKUP(B193,'X9'!$B:$AO,6,FALSE)),(IF($X$1=10,(VLOOKUP(B193,'X10'!$B:$AO,6,FALSE)),(IF($X$1=11,(VLOOKUP(B193,'X11'!$B:$AO,6,FALSE)),(IF($X$1=12,(VLOOKUP(B193,'X12'!$B:$AO,6,FALSE)),(VLOOKUP(B193,'X13'!$B:$AO,6,FALSE))))))))))))))))))))))))))))=TRUE," ",(IF((IF($X$1=1,(VLOOKUP(B193,'X1'!$B:$AO,6,FALSE)),(IF($X$1=2,(VLOOKUP(B193,'X2'!$B:$AO,6,FALSE)),(IF($X$1=3,(VLOOKUP(B193,'X3'!$B:$AO,6,FALSE)),(IF($X$1=4,(VLOOKUP(B193,'X4'!$B:$AO,6,FALSE)),(IF($X$1=5,(VLOOKUP(B193,'X5'!$B:$AO,6,FALSE)),(IF($X$1=6,(VLOOKUP(B193,'X6'!$B:$AO,6,FALSE)),(IF($X$1=7,(VLOOKUP(B193,'X7'!$B:$AO,6,FALSE)),(IF($X$1=8,(VLOOKUP(B193,'X8'!$B:$AO,6,FALSE)),(IF($X$1=9,(VLOOKUP(B193,'X9'!$B:$AO,6,FALSE)),(IF($X$1=10,(VLOOKUP(B193,'X10'!$B:$AO,6,FALSE)),(IF($X$1=11,(VLOOKUP(B193,'X11'!$B:$AO,6,FALSE)),(IF($X$1=12,(VLOOKUP(B193,'X12'!$B:$AO,6,FALSE)),(VLOOKUP(B193,'X13'!$B:$AO,6,FALSE))))))))))))))))))))))))))=$V$1," ",(IF($X$1=1,(VLOOKUP(B193,'X1'!$B:$AO,6,FALSE)),(IF($X$1=2,(VLOOKUP(B193,'X2'!$B:$AO,6,FALSE)),(IF($X$1=3,(VLOOKUP(B193,'X3'!$B:$AO,6,FALSE)),(IF($X$1=4,(VLOOKUP(B193,'X4'!$B:$AO,6,FALSE)),(IF($X$1=5,(VLOOKUP(B193,'X5'!$B:$AO,6,FALSE)),(IF($X$1=6,(VLOOKUP(B193,'X6'!$B:$AO,6,FALSE)),(IF($X$1=7,(VLOOKUP(B193,'X7'!$B:$AO,6,FALSE)),(IF($X$1=8,(VLOOKUP(B193,'X8'!$B:$AO,6,FALSE)),(IF($X$1=9,(VLOOKUP(B193,'X9'!$B:$AO,6,FALSE)),(IF($X$1=10,(VLOOKUP(B193,'X10'!$B:$AO,6,FALSE)),(IF($X$1=11,(VLOOKUP(B193,'X11'!$B:$AO,6,FALSE)),(IF($X$1=12,(VLOOKUP(B193,'X12'!$B:$AO,6,FALSE)),(VLOOKUP(B193,'X13'!$B:$AO,6,FALSE)))))))))))))))))))))))))))))</f>
        <v xml:space="preserve"> </v>
      </c>
      <c r="G193" s="182" t="str">
        <f ca="1">IF(ISERROR(IF($X$1=1,(VLOOKUP(B193,'X1'!$B:$AZ,44,FALSE)),IF($X$1=2,(VLOOKUP(B193,'X2'!$B:$AZ,44,FALSE)),IF($X$1=3,(VLOOKUP(B193,'X3'!$B:$AZ,44,FALSE)),IF($X$1=4,(VLOOKUP(B193,'X4'!$B:$AZ,44,FALSE)),IF($X$1=5,(VLOOKUP(B193,'X5'!$B:$AZ,44,FALSE)),IF($X$1=6,(VLOOKUP(B193,'X6'!$B:$AZ,44,FALSE)),IF($X$1=7,(VLOOKUP(B193,'X7'!$B:$AZ,44,FALSE)),IF($X$1=8,(VLOOKUP(B193,'X8'!$B:$AZ,44,FALSE)),IF($X$1=9,(VLOOKUP(B193,'X9'!$B:$AZ,44,FALSE)),IF($X$1=10,(VLOOKUP(B193,'X10'!$B:$AZ,44,FALSE)),IF($X$1=11,(VLOOKUP(B193,'X11'!$B:$AZ,44,FALSE)),IF($X$1=12,(VLOOKUP(B193,'X12'!$B:$AZ,44,FALSE)),IF($X$1=13,(VLOOKUP(B193,'X13'!$B:$AZ,44,FALSE)),"B"))))))))))))))=TRUE," ",(IF($X$1=1,(VLOOKUP(B193,'X1'!$B:$AZ,44,FALSE)),IF($X$1=2,(VLOOKUP(B193,'X2'!$B:$AZ,44,FALSE)),IF($X$1=3,(VLOOKUP(B193,'X3'!$B:$AZ,44,FALSE)),IF($X$1=4,(VLOOKUP(B193,'X4'!$B:$AZ,44,FALSE)),IF($X$1=5,(VLOOKUP(B193,'X5'!$B:$AZ,44,FALSE)),IF($X$1=6,(VLOOKUP(B193,'X6'!$B:$AZ,44,FALSE)),IF($X$1=7,(VLOOKUP(B193,'X7'!$B:$AZ,44,FALSE)),IF($X$1=8,(VLOOKUP(B193,'X8'!$B:$AZ,44,FALSE)),IF($X$1=9,(VLOOKUP(B193,'X9'!$B:$AZ,44,FALSE)),IF($X$1=10,(VLOOKUP(B193,'X10'!$B:$AZ,44,FALSE)),IF($X$1=11,(VLOOKUP(B193,'X11'!$B:$AZ,44,FALSE)),IF($X$1=12,(VLOOKUP(B193,'X12'!$B:$AZ,44,FALSE)),IF($X$1=13,(VLOOKUP(B193,'X13'!$B:$AZ,44,FALSE)),"B")))))))))))))))</f>
        <v xml:space="preserve"> </v>
      </c>
      <c r="H193" s="182" t="str">
        <f ca="1">IF(ISERROR(IF($X$1=1,(VLOOKUP(B193,'X1'!$B:$AZ,8,FALSE)),IF($X$1=2,(VLOOKUP(B193,'X2'!$B:$AZ,8,FALSE)),IF($X$1=3,(VLOOKUP(B193,'X3'!$B:$AZ,8,FALSE)),IF($X$1=4,(VLOOKUP(B193,'X4'!$B:$AZ,8,FALSE)),IF($X$1=5,(VLOOKUP(B193,'X5'!$B:$AZ,8,FALSE)),IF($X$1=6,(VLOOKUP(B193,'X6'!$B:$AZ,8,FALSE)),IF($X$1=7,(VLOOKUP(B193,'X7'!$B:$AZ,8,FALSE)),IF($X$1=8,(VLOOKUP(B193,'X8'!$B:$AZ,8,FALSE)),IF($X$1=9,(VLOOKUP(B193,'X9'!$B:$AZ,8,FALSE)),IF($X$1=10,(VLOOKUP(B193,'X10'!$B:$AZ,8,FALSE)),IF($X$1=11,(VLOOKUP(B193,'X11'!$B:$AZ,8,FALSE)),IF($X$1=12,(VLOOKUP(B193,'X12'!$B:$AZ,8,FALSE)),IF($X$1=13,(VLOOKUP(B193,'X13'!$B:$AZ,8,FALSE)),"B"))))))))))))))=TRUE," ",(IF($X$1=1,(VLOOKUP(B193,'X1'!$B:$AZ,8,FALSE)),IF($X$1=2,(VLOOKUP(B193,'X2'!$B:$AZ,8,FALSE)),IF($X$1=3,(VLOOKUP(B193,'X3'!$B:$AZ,8,FALSE)),IF($X$1=4,(VLOOKUP(B193,'X4'!$B:$AZ,8,FALSE)),IF($X$1=5,(VLOOKUP(B193,'X5'!$B:$AZ,8,FALSE)),IF($X$1=6,(VLOOKUP(B193,'X6'!$B:$AZ,8,FALSE)),IF($X$1=7,(VLOOKUP(B193,'X7'!$B:$AZ,8,FALSE)),IF($X$1=8,(VLOOKUP(B193,'X8'!$B:$AZ,8,FALSE)),IF($X$1=9,(VLOOKUP(B193,'X9'!$B:$AZ,8,FALSE)),IF($X$1=10,(VLOOKUP(B193,'X10'!$B:$AZ,8,FALSE)),IF($X$1=11,(VLOOKUP(B193,'X11'!$B:$AZ,8,FALSE)),IF($X$1=12,(VLOOKUP(B193,'X12'!$B:$AZ,8,FALSE)),IF($X$1=13,(VLOOKUP(B193,'X13'!$B:$AZ,8,FALSE)),"B")))))))))))))))</f>
        <v xml:space="preserve"> </v>
      </c>
      <c r="I193" s="183" t="str">
        <f ca="1">IF(ISERROR(IF($X$1=1,(VLOOKUP(B193,'X1'!$B:$AZ,2,FALSE)),IF($X$1=2,(VLOOKUP(B193,'X2'!$B:$AZ,2,FALSE)),IF($X$1=3,(VLOOKUP(B193,'X3'!$B:$AZ,2,FALSE)),IF($X$1=4,(VLOOKUP(B193,'X4'!$B:$AZ,2,FALSE)),IF($X$1=5,(VLOOKUP(B193,'X5'!$B:$AZ,2,FALSE)),IF($X$1=6,(VLOOKUP(B193,'X6'!$B:$AZ,2,FALSE)),IF($X$1=7,(VLOOKUP(B193,'X7'!$B:$AZ,2,FALSE)),IF($X$1=8,(VLOOKUP(B193,'X8'!$B:$AZ,2,FALSE)),IF($X$1=9,(VLOOKUP(B193,'X9'!$B:$AZ,2,FALSE)),IF($X$1=10,(VLOOKUP(B193,'X10'!$B:$AZ,2,FALSE)),IF($X$1=11,(VLOOKUP(B193,'X11'!$B:$AZ,2,FALSE)),IF($X$1=12,(VLOOKUP(B193,'X12'!$B:$AZ,2,FALSE)),IF($X$1=13,(VLOOKUP(B193,'X13'!$B:$AZ,2,FALSE)),"B"))))))))))))))=TRUE," ",(IF($X$1=1,(VLOOKUP(B193,'X1'!$B:$AZ,2,FALSE)),IF($X$1=2,(VLOOKUP(B193,'X2'!$B:$AZ,2,FALSE)),IF($X$1=3,(VLOOKUP(B193,'X3'!$B:$AZ,2,FALSE)),IF($X$1=4,(VLOOKUP(B193,'X4'!$B:$AZ,2,FALSE)),IF($X$1=5,(VLOOKUP(B193,'X5'!$B:$AZ,2,FALSE)),IF($X$1=6,(VLOOKUP(B193,'X6'!$B:$AZ,2,FALSE)),IF($X$1=7,(VLOOKUP(B193,'X7'!$B:$AZ,2,FALSE)),IF($X$1=8,(VLOOKUP(B193,'X8'!$B:$AZ,2,FALSE)),IF($X$1=9,(VLOOKUP(B193,'X9'!$B:$AZ,2,FALSE)),IF($X$1=10,(VLOOKUP(B193,'X10'!$B:$AZ,2,FALSE)),IF($X$1=11,(VLOOKUP(B193,'X11'!$B:$AZ,2,FALSE)),IF($X$1=12,(VLOOKUP(B193,'X12'!$B:$AZ,2,FALSE)),IF($X$1=13,(VLOOKUP(B193,'X13'!$B:$AZ,2,FALSE)),"B")))))))))))))))</f>
        <v xml:space="preserve"> </v>
      </c>
      <c r="J193" s="183" t="str">
        <f ca="1">IF(ISERROR(IF($X$1=1,(VLOOKUP(B193,'X1'!$B:$AZ,3,FALSE)),IF($X$1=2,(VLOOKUP(B193,'X2'!$B:$AZ,3,FALSE)),IF($X$1=3,(VLOOKUP(B193,'X3'!$B:$AZ,3,FALSE)),IF($X$1=4,(VLOOKUP(B193,'X4'!$B:$AZ,3,FALSE)),IF($X$1=5,(VLOOKUP(B193,'X5'!$B:$AZ,3,FALSE)),IF($X$1=6,(VLOOKUP(B193,'X6'!$B:$AZ,3,FALSE)),IF($X$1=7,(VLOOKUP(B193,'X7'!$B:$AZ,3,FALSE)),IF($X$1=8,(VLOOKUP(B193,'X8'!$B:$AZ,3,FALSE)),IF($X$1=9,(VLOOKUP(B193,'X9'!$B:$AZ,3,FALSE)),IF($X$1=10,(VLOOKUP(B193,'X10'!$B:$AZ,3,FALSE)),IF($X$1=11,(VLOOKUP(B193,'X11'!$B:$AZ,3,FALSE)),IF($X$1=12,(VLOOKUP(B193,'X12'!$B:$AZ,3,FALSE)),IF($X$1=13,(VLOOKUP(B193,'X13'!$B:$AZ,3,FALSE)),"B"))))))))))))))=TRUE," ",(IF($X$1=1,(VLOOKUP(B193,'X1'!$B:$AZ,3,FALSE)),IF($X$1=2,(VLOOKUP(B193,'X2'!$B:$AZ,3,FALSE)),IF($X$1=3,(VLOOKUP(B193,'X3'!$B:$AZ,3,FALSE)),IF($X$1=4,(VLOOKUP(B193,'X4'!$B:$AZ,3,FALSE)),IF($X$1=5,(VLOOKUP(B193,'X5'!$B:$AZ,3,FALSE)),IF($X$1=6,(VLOOKUP(B193,'X6'!$B:$AZ,3,FALSE)),IF($X$1=7,(VLOOKUP(B193,'X7'!$B:$AZ,3,FALSE)),IF($X$1=8,(VLOOKUP(B193,'X8'!$B:$AZ,3,FALSE)),IF($X$1=9,(VLOOKUP(B193,'X9'!$B:$AZ,3,FALSE)),IF($X$1=10,(VLOOKUP(B193,'X10'!$B:$AZ,3,FALSE)),IF($X$1=11,(VLOOKUP(B193,'X11'!$B:$AZ,3,FALSE)),IF($X$1=12,(VLOOKUP(B193,'X12'!$B:$AZ,3,FALSE)),IF($X$1=13,(VLOOKUP(B193,'X13'!$B:$AZ,3,FALSE)),"B")))))))))))))))</f>
        <v xml:space="preserve"> </v>
      </c>
      <c r="K193" s="183" t="str">
        <f ca="1">IF(ISERROR(IF($X$1=1,(VLOOKUP(B193,'X1'!$B:$AZ,5,FALSE)),IF($X$1=2,(VLOOKUP(B193,'X2'!$B:$AZ,5,FALSE)),IF($X$1=3,(VLOOKUP(B193,'X3'!$B:$AZ,5,FALSE)),IF($X$1=4,(VLOOKUP(B193,'X4'!$B:$AZ,5,FALSE)),IF($X$1=5,(VLOOKUP(B193,'X5'!$B:$AZ,5,FALSE)),IF($X$1=6,(VLOOKUP(B193,'X6'!$B:$AZ,5,FALSE)),IF($X$1=7,(VLOOKUP(B193,'X7'!$B:$AZ,5,FALSE)),IF($X$1=8,(VLOOKUP(B193,'X8'!$B:$AZ,5,FALSE)),IF($X$1=9,(VLOOKUP(B193,'X9'!$B:$AZ,5,FALSE)),IF($X$1=10,(VLOOKUP(B193,'X10'!$B:$AZ,5,FALSE)),IF($X$1=11,(VLOOKUP(B193,'X11'!$B:$AZ,5,FALSE)),IF($X$1=12,(VLOOKUP(B193,'X12'!$B:$AZ,5,FALSE)),IF($X$1=13,(VLOOKUP(B193,'X13'!$B:$AZ,5,FALSE)),"B"))))))))))))))=TRUE," ",(IF($X$1=1,(VLOOKUP(B193,'X1'!$B:$AZ,5,FALSE)),IF($X$1=2,(VLOOKUP(B193,'X2'!$B:$AZ,5,FALSE)),IF($X$1=3,(VLOOKUP(B193,'X3'!$B:$AZ,5,FALSE)),IF($X$1=4,(VLOOKUP(B193,'X4'!$B:$AZ,5,FALSE)),IF($X$1=5,(VLOOKUP(B193,'X5'!$B:$AZ,5,FALSE)),IF($X$1=6,(VLOOKUP(B193,'X6'!$B:$AZ,5,FALSE)),IF($X$1=7,(VLOOKUP(B193,'X7'!$B:$AZ,5,FALSE)),IF($X$1=8,(VLOOKUP(B193,'X8'!$B:$AZ,5,FALSE)),IF($X$1=9,(VLOOKUP(B193,'X9'!$B:$AZ,5,FALSE)),IF($X$1=10,(VLOOKUP(B193,'X10'!$B:$AZ,5,FALSE)),IF($X$1=11,(VLOOKUP(B193,'X11'!$B:$AZ,5,FALSE)),IF($X$1=12,(VLOOKUP(B193,'X12'!$B:$AZ,5,FALSE)),IF($X$1=13,(VLOOKUP(B193,'X13'!$B:$AZ,5,FALSE)),"B")))))))))))))))</f>
        <v xml:space="preserve"> </v>
      </c>
      <c r="L193" s="184" t="str">
        <f ca="1">IF(ISERROR(IF($X$1=1,(VLOOKUP(B193,'X1'!$B:$AZ,9,FALSE)),IF($X$1=2,(VLOOKUP(B193,'X2'!$B:$AZ,9,FALSE)),IF($X$1=3,(VLOOKUP(B193,'X3'!$B:$AZ,9,FALSE)),IF($X$1=4,(VLOOKUP(B193,'X4'!$B:$AZ,9,FALSE)),IF($X$1=5,(VLOOKUP(B193,'X5'!$B:$AZ,9,FALSE)),IF($X$1=6,(VLOOKUP(B193,'X6'!$B:$AZ,9,FALSE)),IF($X$1=7,(VLOOKUP(B193,'X7'!$B:$AZ,9,FALSE)),IF($X$1=8,(VLOOKUP(B193,'X8'!$B:$AZ,9,FALSE)),IF($X$1=9,(VLOOKUP(B193,'X9'!$B:$AZ,9,FALSE)),IF($X$1=10,(VLOOKUP(B193,'X10'!$B:$AZ,9,FALSE)),IF($X$1=11,(VLOOKUP(B193,'X11'!$B:$AZ,9,FALSE)),IF($X$1=12,(VLOOKUP(B193,'X12'!$B:$AZ,9,FALSE)),IF($X$1=13,(VLOOKUP(B193,'X13'!$B:$AZ,9,FALSE)),"B"))))))))))))))=TRUE," ",(IF($X$1=1,(VLOOKUP(B193,'X1'!$B:$AZ,9,FALSE)),IF($X$1=2,(VLOOKUP(B193,'X2'!$B:$AZ,9,FALSE)),IF($X$1=3,(VLOOKUP(B193,'X3'!$B:$AZ,9,FALSE)),IF($X$1=4,(VLOOKUP(B193,'X4'!$B:$AZ,9,FALSE)),IF($X$1=5,(VLOOKUP(B193,'X5'!$B:$AZ,9,FALSE)),IF($X$1=6,(VLOOKUP(B193,'X6'!$B:$AZ,9,FALSE)),IF($X$1=7,(VLOOKUP(B193,'X7'!$B:$AZ,9,FALSE)),IF($X$1=8,(VLOOKUP(B193,'X8'!$B:$AZ,9,FALSE)),IF($X$1=9,(VLOOKUP(B193,'X9'!$B:$AZ,9,FALSE)),IF($X$1=10,(VLOOKUP(B193,'X10'!$B:$AZ,9,FALSE)),IF($X$1=11,(VLOOKUP(B193,'X11'!$B:$AZ,9,FALSE)),IF($X$1=12,(VLOOKUP(B193,'X12'!$B:$AZ,9,FALSE)),IF($X$1=13,(VLOOKUP(B193,'X13'!$B:$AZ,9,FALSE)),"B")))))))))))))))</f>
        <v xml:space="preserve"> </v>
      </c>
      <c r="M193" s="184" t="str">
        <f ca="1">IF(ISERROR(IF($X$1=1,(VLOOKUP(B193,'X1'!$B:$AZ,10,FALSE)),IF($X$1=2,(VLOOKUP(B193,'X2'!$B:$AZ,10,FALSE)),IF($X$1=3,(VLOOKUP(B193,'X3'!$B:$AZ,10,FALSE)),IF($X$1=4,(VLOOKUP(B193,'X4'!$B:$AZ,10,FALSE)),IF($X$1=5,(VLOOKUP(B193,'X5'!$B:$AZ,10,FALSE)),IF($X$1=6,(VLOOKUP(B193,'X6'!$B:$AZ,10,FALSE)),IF($X$1=7,(VLOOKUP(B193,'X7'!$B:$AZ,10,FALSE)),IF($X$1=8,(VLOOKUP(B193,'X8'!$B:$AZ,10,FALSE)),IF($X$1=9,(VLOOKUP(B193,'X9'!$B:$AZ,10,FALSE)),IF($X$1=10,(VLOOKUP(B193,'X10'!$B:$AZ,10,FALSE)),IF($X$1=11,(VLOOKUP(B193,'X11'!$B:$AZ,10,FALSE)),IF($X$1=12,(VLOOKUP(B193,'X12'!$B:$AZ,10,FALSE)),IF($X$1=13,(VLOOKUP(B193,'X13'!$B:$AZ,10,FALSE)),"B"))))))))))))))=TRUE," ",(IF($X$1=1,(VLOOKUP(B193,'X1'!$B:$AZ,10,FALSE)),IF($X$1=2,(VLOOKUP(B193,'X2'!$B:$AZ,10,FALSE)),IF($X$1=3,(VLOOKUP(B193,'X3'!$B:$AZ,10,FALSE)),IF($X$1=4,(VLOOKUP(B193,'X4'!$B:$AZ,10,FALSE)),IF($X$1=5,(VLOOKUP(B193,'X5'!$B:$AZ,10,FALSE)),IF($X$1=6,(VLOOKUP(B193,'X6'!$B:$AZ,10,FALSE)),IF($X$1=7,(VLOOKUP(B193,'X7'!$B:$AZ,10,FALSE)),IF($X$1=8,(VLOOKUP(B193,'X8'!$B:$AZ,10,FALSE)),IF($X$1=9,(VLOOKUP(B193,'X9'!$B:$AZ,10,FALSE)),IF($X$1=10,(VLOOKUP(B193,'X10'!$B:$AZ,10,FALSE)),IF($X$1=11,(VLOOKUP(B193,'X11'!$B:$AZ,10,FALSE)),IF($X$1=12,(VLOOKUP(B193,'X12'!$B:$AZ,10,FALSE)),IF($X$1=13,(VLOOKUP(B193,'X13'!$B:$AZ,10,FALSE)),"B")))))))))))))))</f>
        <v xml:space="preserve"> </v>
      </c>
      <c r="N193" s="185" t="str">
        <f ca="1">IF(ISERROR(IF($X$1=1,(VLOOKUP(B193,'X1'!$B:$AZ,45,FALSE)),IF($X$1=2,(VLOOKUP(B193,'X2'!$B:$AZ,45,FALSE)),IF($X$1=3,(VLOOKUP(B193,'X3'!$B:$AZ,45,FALSE)),IF($X$1=4,(VLOOKUP(B193,'X4'!$B:$AZ,45,FALSE)),IF($X$1=5,(VLOOKUP(B193,'X5'!$B:$AZ,45,FALSE)),IF($X$1=6,(VLOOKUP(B193,'X6'!$B:$AZ,45,FALSE)),IF($X$1=7,(VLOOKUP(B193,'X7'!$B:$AZ,45,FALSE)),IF($X$1=8,(VLOOKUP(B193,'X8'!$B:$AZ,45,FALSE)),IF($X$1=9,(VLOOKUP(B193,'X9'!$B:$AZ,45,FALSE)),IF($X$1=10,(VLOOKUP(B193,'X10'!$B:$AZ,45,FALSE)),IF($X$1=11,(VLOOKUP(B193,'X11'!$B:$AZ,45,FALSE)),IF($X$1=12,(VLOOKUP(B193,'X12'!$B:$AZ,45,FALSE)),IF($X$1=13,(VLOOKUP(B193,'X13'!$B:$AZ,45,FALSE)),"B"))))))))))))))=TRUE," ",(IF($X$1=1,(VLOOKUP(B193,'X1'!$B:$AZ,45,FALSE)),IF($X$1=2,(VLOOKUP(B193,'X2'!$B:$AZ,45,FALSE)),IF($X$1=3,(VLOOKUP(B193,'X3'!$B:$AZ,45,FALSE)),IF($X$1=4,(VLOOKUP(B193,'X4'!$B:$AZ,45,FALSE)),IF($X$1=5,(VLOOKUP(B193,'X5'!$B:$AZ,45,FALSE)),IF($X$1=6,(VLOOKUP(B193,'X6'!$B:$AZ,45,FALSE)),IF($X$1=7,(VLOOKUP(B193,'X7'!$B:$AZ,45,FALSE)),IF($X$1=8,(VLOOKUP(B193,'X8'!$B:$AZ,45,FALSE)),IF($X$1=9,(VLOOKUP(B193,'X9'!$B:$AZ,45,FALSE)),IF($X$1=10,(VLOOKUP(B193,'X10'!$B:$AZ,45,FALSE)),IF($X$1=11,(VLOOKUP(B193,'X11'!$B:$AZ,45,FALSE)),IF($X$1=12,(VLOOKUP(B193,'X12'!$B:$AZ,45,FALSE)),IF($X$1=13,(VLOOKUP(B193,'X13'!$B:$AZ,45,FALSE)),"B")))))))))))))))</f>
        <v xml:space="preserve"> </v>
      </c>
      <c r="O193" s="184" t="str">
        <f ca="1">IF(ISERROR(IF($X$1=1,(VLOOKUP(B193,'X1'!$B:$AZ,11,FALSE)),IF($X$1=2,(VLOOKUP(B193,'X2'!$B:$AZ,11,FALSE)),IF($X$1=3,(VLOOKUP(B193,'X3'!$B:$AZ,11,FALSE)),IF($X$1=4,(VLOOKUP(B193,'X4'!$B:$AZ,11,FALSE)),IF($X$1=5,(VLOOKUP(B193,'X5'!$B:$AZ,11,FALSE)),IF($X$1=6,(VLOOKUP(B193,'X6'!$B:$AZ,11,FALSE)),IF($X$1=7,(VLOOKUP(B193,'X7'!$B:$AZ,11,FALSE)),IF($X$1=8,(VLOOKUP(B193,'X8'!$B:$AZ,11,FALSE)),IF($X$1=9,(VLOOKUP(B193,'X9'!$B:$AZ,11,FALSE)),IF($X$1=10,(VLOOKUP(B193,'X10'!$B:$AZ,11,FALSE)),IF($X$1=11,(VLOOKUP(B193,'X11'!$B:$AZ,11,FALSE)),IF($X$1=12,(VLOOKUP(B193,'X12'!$B:$AZ,11,FALSE)),IF($X$1=13,(VLOOKUP(B193,'X13'!$B:$AZ,11,FALSE)),"B"))))))))))))))=TRUE," ",(IF($X$1=1,(VLOOKUP(B193,'X1'!$B:$AZ,11,FALSE)),IF($X$1=2,(VLOOKUP(B193,'X2'!$B:$AZ,11,FALSE)),IF($X$1=3,(VLOOKUP(B193,'X3'!$B:$AZ,11,FALSE)),IF($X$1=4,(VLOOKUP(B193,'X4'!$B:$AZ,11,FALSE)),IF($X$1=5,(VLOOKUP(B193,'X5'!$B:$AZ,11,FALSE)),IF($X$1=6,(VLOOKUP(B193,'X6'!$B:$AZ,11,FALSE)),IF($X$1=7,(VLOOKUP(B193,'X7'!$B:$AZ,11,FALSE)),IF($X$1=8,(VLOOKUP(B193,'X8'!$B:$AZ,11,FALSE)),IF($X$1=9,(VLOOKUP(B193,'X9'!$B:$AZ,11,FALSE)),IF($X$1=10,(VLOOKUP(B193,'X10'!$B:$AZ,11,FALSE)),IF($X$1=11,(VLOOKUP(B193,'X11'!$B:$AZ,11,FALSE)),IF($X$1=12,(VLOOKUP(B193,'X12'!$B:$AZ,11,FALSE)),IF($X$1=13,(VLOOKUP(B193,'X13'!$B:$AZ,11,FALSE)),"B")))))))))))))))</f>
        <v xml:space="preserve"> </v>
      </c>
      <c r="P193" s="184" t="str">
        <f ca="1">IF(ISERROR(IF($X$1=1,(VLOOKUP(B193,'X1'!$B:$AZ,12,FALSE)),IF($X$1=2,(VLOOKUP(B193,'X2'!$B:$AZ,12,FALSE)),IF($X$1=3,(VLOOKUP(B193,'X3'!$B:$AZ,12,FALSE)),IF($X$1=4,(VLOOKUP(B193,'X4'!$B:$AZ,12,FALSE)),IF($X$1=5,(VLOOKUP(B193,'X5'!$B:$AZ,12,FALSE)),IF($X$1=6,(VLOOKUP(B193,'X6'!$B:$AZ,12,FALSE)),IF($X$1=7,(VLOOKUP(B193,'X7'!$B:$AZ,12,FALSE)),IF($X$1=8,(VLOOKUP(B193,'X8'!$B:$AZ,12,FALSE)),IF($X$1=9,(VLOOKUP(B193,'X9'!$B:$AZ,12,FALSE)),IF($X$1=10,(VLOOKUP(B193,'X10'!$B:$AZ,12,FALSE)),IF($X$1=11,(VLOOKUP(B193,'X11'!$B:$AZ,12,FALSE)),IF($X$1=12,(VLOOKUP(B193,'X12'!$B:$AZ,12,FALSE)),IF($X$1=13,(VLOOKUP(B193,'X13'!$B:$AZ,12,FALSE)),"B"))))))))))))))=TRUE," ",(IF($X$1=1,(VLOOKUP(B193,'X1'!$B:$AZ,12,FALSE)),IF($X$1=2,(VLOOKUP(B193,'X2'!$B:$AZ,12,FALSE)),IF($X$1=3,(VLOOKUP(B193,'X3'!$B:$AZ,12,FALSE)),IF($X$1=4,(VLOOKUP(B193,'X4'!$B:$AZ,12,FALSE)),IF($X$1=5,(VLOOKUP(B193,'X5'!$B:$AZ,12,FALSE)),IF($X$1=6,(VLOOKUP(B193,'X6'!$B:$AZ,12,FALSE)),IF($X$1=7,(VLOOKUP(B193,'X7'!$B:$AZ,12,FALSE)),IF($X$1=8,(VLOOKUP(B193,'X8'!$B:$AZ,12,FALSE)),IF($X$1=9,(VLOOKUP(B193,'X9'!$B:$AZ,12,FALSE)),IF($X$1=10,(VLOOKUP(B193,'X10'!$B:$AZ,12,FALSE)),IF($X$1=11,(VLOOKUP(B193,'X11'!$B:$AZ,12,FALSE)),IF($X$1=12,(VLOOKUP(B193,'X12'!$B:$AZ,12,FALSE)),IF($X$1=13,(VLOOKUP(B193,'X13'!$B:$AZ,12,FALSE)),"B")))))))))))))))</f>
        <v xml:space="preserve"> </v>
      </c>
      <c r="Q193" s="185" t="str">
        <f ca="1">IF(ISERROR(IF($X$1=1,(VLOOKUP(B193,'X1'!$B:$AZ,46,FALSE)),IF($X$1=2,(VLOOKUP(B193,'X2'!$B:$AZ,46,FALSE)),IF($X$1=3,(VLOOKUP(B193,'X3'!$B:$AZ,46,FALSE)),IF($X$1=4,(VLOOKUP(B193,'X4'!$B:$AZ,46,FALSE)),IF($X$1=5,(VLOOKUP(B193,'X5'!$B:$AZ,46,FALSE)),IF($X$1=6,(VLOOKUP(B193,'X6'!$B:$AZ,46,FALSE)),IF($X$1=7,(VLOOKUP(B193,'X7'!$B:$AZ,46,FALSE)),IF($X$1=8,(VLOOKUP(B193,'X8'!$B:$AZ,46,FALSE)),IF($X$1=9,(VLOOKUP(B193,'X9'!$B:$AZ,46,FALSE)),IF($X$1=10,(VLOOKUP(B193,'X10'!$B:$AZ,46,FALSE)),IF($X$1=11,(VLOOKUP(B193,'X11'!$B:$AZ,46,FALSE)),IF($X$1=12,(VLOOKUP(B193,'X12'!$B:$AZ,46,FALSE)),IF($X$1=13,(VLOOKUP(B193,'X13'!$B:$AZ,46,FALSE)),"B"))))))))))))))=TRUE," ",(IF($X$1=1,(VLOOKUP(B193,'X1'!$B:$AZ,46,FALSE)),IF($X$1=2,(VLOOKUP(B193,'X2'!$B:$AZ,46,FALSE)),IF($X$1=3,(VLOOKUP(B193,'X3'!$B:$AZ,46,FALSE)),IF($X$1=4,(VLOOKUP(B193,'X4'!$B:$AZ,46,FALSE)),IF($X$1=5,(VLOOKUP(B193,'X5'!$B:$AZ,46,FALSE)),IF($X$1=6,(VLOOKUP(B193,'X6'!$B:$AZ,46,FALSE)),IF($X$1=7,(VLOOKUP(B193,'X7'!$B:$AZ,46,FALSE)),IF($X$1=8,(VLOOKUP(B193,'X8'!$B:$AZ,46,FALSE)),IF($X$1=9,(VLOOKUP(B193,'X9'!$B:$AZ,46,FALSE)),IF($X$1=10,(VLOOKUP(B193,'X10'!$B:$AZ,46,FALSE)),IF($X$1=11,(VLOOKUP(B193,'X11'!$B:$AZ,46,FALSE)),IF($X$1=12,(VLOOKUP(B193,'X12'!$B:$AZ,46,FALSE)),IF($X$1=13,(VLOOKUP(B193,'X13'!$B:$AZ,46,FALSE)),"B")))))))))))))))</f>
        <v xml:space="preserve"> </v>
      </c>
      <c r="R193" s="185" t="str">
        <f ca="1">IF(ISERROR(IF($X$1=1,(VLOOKUP(B193,'X1'!$B:$AZ,15,FALSE)),IF($X$1=2,(VLOOKUP(B193,'X2'!$B:$AZ,15,FALSE)),IF($X$1=3,(VLOOKUP(B193,'X3'!$B:$AZ,15,FALSE)),IF($X$1=4,(VLOOKUP(B193,'X4'!$B:$AZ,15,FALSE)),IF($X$1=5,(VLOOKUP(B193,'X5'!$B:$AZ,15,FALSE)),IF($X$1=6,(VLOOKUP(B193,'X6'!$B:$AZ,15,FALSE)),IF($X$1=7,(VLOOKUP(B193,'X7'!$B:$AZ,15,FALSE)),IF($X$1=8,(VLOOKUP(B193,'X8'!$B:$AZ,15,FALSE)),IF($X$1=9,(VLOOKUP(B193,'X9'!$B:$AZ,15,FALSE)),IF($X$1=10,(VLOOKUP(B193,'X10'!$B:$AZ,15,FALSE)),IF($X$1=11,(VLOOKUP(B193,'X11'!$B:$AZ,15,FALSE)),IF($X$1=12,(VLOOKUP(B193,'X12'!$B:$AZ,15,FALSE)),IF($X$1=13,(VLOOKUP(B193,'X13'!$B:$AZ,15,FALSE)),"B"))))))))))))))=TRUE," ",(IF($X$1=1,(VLOOKUP(B193,'X1'!$B:$AZ,15,FALSE)),IF($X$1=2,(VLOOKUP(B193,'X2'!$B:$AZ,15,FALSE)),IF($X$1=3,(VLOOKUP(B193,'X3'!$B:$AZ,15,FALSE)),IF($X$1=4,(VLOOKUP(B193,'X4'!$B:$AZ,15,FALSE)),IF($X$1=5,(VLOOKUP(B193,'X5'!$B:$AZ,15,FALSE)),IF($X$1=6,(VLOOKUP(B193,'X6'!$B:$AZ,15,FALSE)),IF($X$1=7,(VLOOKUP(B193,'X7'!$B:$AZ,15,FALSE)),IF($X$1=8,(VLOOKUP(B193,'X8'!$B:$AZ,15,FALSE)),IF($X$1=9,(VLOOKUP(B193,'X9'!$B:$AZ,15,FALSE)),IF($X$1=10,(VLOOKUP(B193,'X10'!$B:$AZ,15,FALSE)),IF($X$1=11,(VLOOKUP(B193,'X11'!$B:$AZ,15,FALSE)),IF($X$1=12,(VLOOKUP(B193,'X12'!$B:$AZ,15,FALSE)),IF($X$1=13,(VLOOKUP(B193,'X13'!$B:$AZ,15,FALSE)),"B")))))))))))))))</f>
        <v xml:space="preserve"> </v>
      </c>
      <c r="S193" s="185" t="str">
        <f ca="1">IF(ISERROR(IF((IF($X$1=1,(VLOOKUP(B193,'X1'!$B:$AZ,14,FALSE)),(IF($X$1=2,(VLOOKUP(B193,'X2'!$B:$AZ,14,FALSE)),(IF($X$1=3,(VLOOKUP(B193,'X3'!$B:$AZ,14,FALSE)),(IF($X$1=4,(VLOOKUP(B193,'X4'!$B:$AZ,14,FALSE)),(IF($X$1=5,(VLOOKUP(B193,'X5'!$B:$AZ,14,FALSE)),(IF($X$1=6,(VLOOKUP(B193,'X6'!$B:$AZ,14,FALSE)),(IF($X$1=7,(VLOOKUP(B193,'X7'!$B:$AZ,14,FALSE)),(IF($X$1=8,(VLOOKUP(B193,'X8'!$B:$AZ,14,FALSE)),(IF($X$1=9,(VLOOKUP(B193,'X9'!$B:$AZ,14,FALSE)),(IF($X$1=10,(VLOOKUP(B193,'X10'!$B:$AZ,14,FALSE)),(IF($X$1=11,(VLOOKUP(B193,'X11'!$B:$AZ,14,FALSE)),(IF($X$1=12,(VLOOKUP(B193,'X12'!$B:$AZ,14,FALSE)),(VLOOKUP(B193,'X13'!$B:$AZ,14,FALSE))))))))))))))))))))))))))=$V$1," ",(IF($X$1=1,(VLOOKUP(B193,'X1'!$B:$AZ,14,FALSE)),(IF($X$1=2,(VLOOKUP(B193,'X2'!$B:$AZ,14,FALSE)),(IF($X$1=3,(VLOOKUP(B193,'X3'!$B:$AZ,14,FALSE)),(IF($X$1=4,(VLOOKUP(B193,'X4'!$B:$AZ,14,FALSE)),(IF($X$1=5,(VLOOKUP(B193,'X5'!$B:$AZ,14,FALSE)),(IF($X$1=6,(VLOOKUP(B193,'X6'!$B:$AZ,14,FALSE)),(IF($X$1=7,(VLOOKUP(B193,'X7'!$B:$AZ,14,FALSE)),(IF($X$1=8,(VLOOKUP(B193,'X8'!$B:$AZ,14,FALSE)),(IF($X$1=9,(VLOOKUP(B193,'X9'!$B:$AZ,14,FALSE)),(IF($X$1=10,(VLOOKUP(B193,'X10'!$B:$AZ,14,FALSE)),(IF($X$1=11,(VLOOKUP(B193,'X11'!$B:$AZ,14,FALSE)),(IF($X$1=12,(VLOOKUP(B193,'X12'!$B:$AZ,14,FALSE)),(VLOOKUP(B193,'X13'!$B:$AZ,14,FALSE))))))))))))))))))))))))))))=TRUE," ",(IF((IF($X$1=1,(VLOOKUP(B193,'X1'!$B:$AZ,14,FALSE)),(IF($X$1=2,(VLOOKUP(B193,'X2'!$B:$AZ,14,FALSE)),(IF($X$1=3,(VLOOKUP(B193,'X3'!$B:$AZ,14,FALSE)),(IF($X$1=4,(VLOOKUP(B193,'X4'!$B:$AZ,14,FALSE)),(IF($X$1=5,(VLOOKUP(B193,'X5'!$B:$AZ,14,FALSE)),(IF($X$1=6,(VLOOKUP(B193,'X6'!$B:$AZ,14,FALSE)),(IF($X$1=7,(VLOOKUP(B193,'X7'!$B:$AZ,14,FALSE)),(IF($X$1=8,(VLOOKUP(B193,'X8'!$B:$AZ,14,FALSE)),(IF($X$1=9,(VLOOKUP(B193,'X9'!$B:$AZ,14,FALSE)),(IF($X$1=10,(VLOOKUP(B193,'X10'!$B:$AZ,14,FALSE)),(IF($X$1=11,(VLOOKUP(B193,'X11'!$B:$AZ,14,FALSE)),(IF($X$1=12,(VLOOKUP(B193,'X12'!$B:$AZ,14,FALSE)),(VLOOKUP(B193,'X13'!$B:$AZ,14,FALSE))))))))))))))))))))))))))=$V$1," ",(IF($X$1=1,(VLOOKUP(B193,'X1'!$B:$AZ,14,FALSE)),(IF($X$1=2,(VLOOKUP(B193,'X2'!$B:$AZ,14,FALSE)),(IF($X$1=3,(VLOOKUP(B193,'X3'!$B:$AZ,14,FALSE)),(IF($X$1=4,(VLOOKUP(B193,'X4'!$B:$AZ,14,FALSE)),(IF($X$1=5,(VLOOKUP(B193,'X5'!$B:$AZ,14,FALSE)),(IF($X$1=6,(VLOOKUP(B193,'X6'!$B:$AZ,14,FALSE)),(IF($X$1=7,(VLOOKUP(B193,'X7'!$B:$AZ,14,FALSE)),(IF($X$1=8,(VLOOKUP(B193,'X8'!$B:$AZ,14,FALSE)),(IF($X$1=9,(VLOOKUP(B193,'X9'!$B:$AZ,14,FALSE)),(IF($X$1=10,(VLOOKUP(B193,'X10'!$B:$AZ,14,FALSE)),(IF($X$1=11,(VLOOKUP(B193,'X11'!$B:$AZ,14,FALSE)),(IF($X$1=12,(VLOOKUP(B193,'X12'!$B:$AZ,14,FALSE)),(VLOOKUP(B193,'X13'!$B:$AZ,14,FALSE)))))))))))))))))))))))))))))</f>
        <v xml:space="preserve"> </v>
      </c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</row>
    <row r="194" spans="1:67" ht="14.1" customHeight="1" x14ac:dyDescent="0.2">
      <c r="A194" s="156" t="s">
        <v>1058</v>
      </c>
      <c r="B194" s="122" t="str">
        <f>IF(ISERROR(IF($U$16=1,(VLOOKUP(A194,$AC$89:$AH$125,2,FALSE)),IF((IF($X$1=1,'X1'!B153,(IF($X$1=2,'X2'!B153,(IF($X$1=3,'X3'!B153,(IF($X$1=4,'X4'!B153,(IF($X$1=5,'X5'!B153,(IF($X$1=6,'X6'!B153,(IF($X$1=7,'X7'!B153,(IF($X$1=8,'X8'!B153,(IF($X$1=9,'X9'!B153,(IF($X$1=10,'X10'!B153,(IF($X$1=11,'X11'!B153,(IF($X$1=12,'X12'!B153,'X13'!B153))))))))))))))))))))))))="","",(IF($X$1=1,'X1'!B153,(IF($X$1=2,'X2'!B153,(IF($X$1=3,'X3'!B153,(IF($X$1=4,'X4'!B153,(IF($X$1=5,'X5'!B153,(IF($X$1=6,'X6'!B153,(IF($X$1=7,'X7'!B153,(IF($X$1=8,'X8'!B153,(IF($X$1=9,'X9'!B153,(IF($X$1=10,'X10'!B153,(IF($X$1=11,'X11'!B153,(IF($X$1=12,'X12'!B153,'X13'!B153)))))))))))))))))))))))))))=TRUE," ",(IF($U$16=1,(VLOOKUP(A194,$AC$89:$AH$125,2,FALSE)),IF((IF($X$1=1,'X1'!B153,(IF($X$1=2,'X2'!B153,(IF($X$1=3,'X3'!B153,(IF($X$1=4,'X4'!B153,(IF($X$1=5,'X5'!B153,(IF($X$1=6,'X6'!B153,(IF($X$1=7,'X7'!B153,(IF($X$1=8,'X8'!B153,(IF($X$1=9,'X9'!B153,(IF($X$1=10,'X10'!B153,(IF($X$1=11,'X11'!B153,(IF($X$1=12,'X12'!B153,'X13'!B153))))))))))))))))))))))))="","",(IF($X$1=1,'X1'!B153,(IF($X$1=2,'X2'!B153,(IF($X$1=3,'X3'!B153,(IF($X$1=4,'X4'!B153,(IF($X$1=5,'X5'!B153,(IF($X$1=6,'X6'!B153,(IF($X$1=7,'X7'!B153,(IF($X$1=8,'X8'!B153,(IF($X$1=9,'X9'!B153,(IF($X$1=10,'X10'!B153,(IF($X$1=11,'X11'!B153,(IF($X$1=12,'X12'!B153,'X13'!B153))))))))))))))))))))))))))))</f>
        <v/>
      </c>
      <c r="C194" s="181" t="str">
        <f ca="1">IF(ISERROR(IF($X$1=1,(VLOOKUP(B194,'X1'!$B:$AZ,47,FALSE)),IF($X$1=2,(VLOOKUP(B194,'X2'!$B:$AZ,47,FALSE)),IF($X$1=3,(VLOOKUP(B194,'X3'!$B:$AZ,47,FALSE)),IF($X$1=4,(VLOOKUP(B194,'X4'!$B:$AZ,47,FALSE)),IF($X$1=5,(VLOOKUP(B194,'X5'!$B:$AZ,47,FALSE)),IF($X$1=6,(VLOOKUP(B194,'X6'!$B:$AZ,47,FALSE)),IF($X$1=7,(VLOOKUP(B194,'X7'!$B:$AZ,47,FALSE)),IF($X$1=8,(VLOOKUP(B194,'X8'!$B:$AZ,47,FALSE)),IF($X$1=9,(VLOOKUP(B194,'X9'!$B:$AZ,47,FALSE)),IF($X$1=10,(VLOOKUP(B194,'X10'!$B:$AZ,47,FALSE)),IF($X$1=11,(VLOOKUP(B194,'X11'!$B:$AZ,47,FALSE)),IF($X$1=12,(VLOOKUP(B194,'X12'!$B:$AZ,47,FALSE)),IF($X$1=13,(VLOOKUP(B194,'X13'!$B:$AZ,47,FALSE)),"B"))))))))))))))=TRUE," ",(IF($X$1=1,(VLOOKUP(B194,'X1'!$B:$AZ,47,FALSE)),IF($X$1=2,(VLOOKUP(B194,'X2'!$B:$AZ,47,FALSE)),IF($X$1=3,(VLOOKUP(B194,'X3'!$B:$AZ,47,FALSE)),IF($X$1=4,(VLOOKUP(B194,'X4'!$B:$AZ,47,FALSE)),IF($X$1=5,(VLOOKUP(B194,'X5'!$B:$AZ,47,FALSE)),IF($X$1=6,(VLOOKUP(B194,'X6'!$B:$AZ,47,FALSE)),IF($X$1=7,(VLOOKUP(B194,'X7'!$B:$AZ,47,FALSE)),IF($X$1=8,(VLOOKUP(B194,'X8'!$B:$AZ,47,FALSE)),IF($X$1=9,(VLOOKUP(B194,'X9'!$B:$AZ,47,FALSE)),IF($X$1=10,(VLOOKUP(B194,'X10'!$B:$AZ,47,FALSE)),IF($X$1=11,(VLOOKUP(B194,'X11'!$B:$AZ,47,FALSE)),IF($X$1=12,(VLOOKUP(B194,'X12'!$B:$AZ,47,FALSE)),IF($X$1=13,(VLOOKUP(B194,'X13'!$B:$AZ,47,FALSE)),"B")))))))))))))))</f>
        <v xml:space="preserve"> </v>
      </c>
      <c r="D194" s="181" t="str">
        <f ca="1">IF(ISERROR(IF($X$1=1,(VLOOKUP(B194,'X1'!$B:$AP,41,FALSE)),IF($X$1=2,(VLOOKUP(B194,'X2'!$B:$AP,41,FALSE)),IF($X$1=3,(VLOOKUP(B194,'X3'!$B:$AP,41,FALSE)),IF($X$1=4,(VLOOKUP(B194,'X4'!$B:$AP,41,FALSE)),IF($X$1=5,(VLOOKUP(B194,'X5'!$B:$AP,41,FALSE)),IF($X$1=6,(VLOOKUP(B194,'X6'!$B:$AP,41,FALSE)),IF($X$1=7,(VLOOKUP(B194,'X7'!$B:$AP,41,FALSE)),IF($X$1=8,(VLOOKUP(B194,'X8'!$B:$AP,41,FALSE)),IF($X$1=9,(VLOOKUP(B194,'X9'!$B:$AP,41,FALSE)),IF($X$1=10,(VLOOKUP(B194,'X10'!$B:$AP,41,FALSE)),IF($X$1=11,(VLOOKUP(B194,'X11'!$B:$AP,41,FALSE)),IF($X$1=12,(VLOOKUP(B194,'X12'!$B:$AP,41,FALSE)),IF($X$1=13,(VLOOKUP(B194,'X13'!$B:$AP,41,FALSE)),"B"))))))))))))))=TRUE," ",(IF($X$1=1,(VLOOKUP(B194,'X1'!$B:$AP,41,FALSE)),IF($X$1=2,(VLOOKUP(B194,'X2'!$B:$AP,41,FALSE)),IF($X$1=3,(VLOOKUP(B194,'X3'!$B:$AP,41,FALSE)),IF($X$1=4,(VLOOKUP(B194,'X4'!$B:$AP,41,FALSE)),IF($X$1=5,(VLOOKUP(B194,'X5'!$B:$AP,41,FALSE)),IF($X$1=6,(VLOOKUP(B194,'X6'!$B:$AP,41,FALSE)),IF($X$1=7,(VLOOKUP(B194,'X7'!$B:$AP,41,FALSE)),IF($X$1=8,(VLOOKUP(B194,'X8'!$B:$AP,41,FALSE)),IF($X$1=9,(VLOOKUP(B194,'X9'!$B:$AP,41,FALSE)),IF($X$1=10,(VLOOKUP(B194,'X10'!$B:$AP,41,FALSE)),IF($X$1=11,(VLOOKUP(B194,'X11'!$B:$AP,41,FALSE)),IF($X$1=12,(VLOOKUP(B194,'X12'!$B:$AP,41,FALSE)),IF($X$1=13,(VLOOKUP(B194,'X13'!$B:$AP,41,FALSE)),"B")))))))))))))))</f>
        <v xml:space="preserve"> </v>
      </c>
      <c r="E194" s="182" t="str">
        <f ca="1">IF(ISERROR(IF($X$1=1,(VLOOKUP(B194,'X1'!$B:$AP,7,FALSE)),IF($X$1=2,(VLOOKUP(B194,'X2'!$B:$AP,7,FALSE)),IF($X$1=3,(VLOOKUP(B194,'X3'!$B:$AP,7,FALSE)),IF($X$1=4,(VLOOKUP(B194,'X4'!$B:$AP,7,FALSE)),IF($X$1=5,(VLOOKUP(B194,'X5'!$B:$AP,7,FALSE)),IF($X$1=6,(VLOOKUP(B194,'X6'!$B:$AP,7,FALSE)),IF($X$1=7,(VLOOKUP(B194,'X7'!$B:$AP,7,FALSE)),IF($X$1=8,(VLOOKUP(B194,'X8'!$B:$AP,7,FALSE)),IF($X$1=9,(VLOOKUP(B194,'X9'!$B:$AP,7,FALSE)),IF($X$1=10,(VLOOKUP(B194,'X10'!$B:$AP,7,FALSE)),IF($X$1=11,(VLOOKUP(B194,'X11'!$B:$AP,7,FALSE)),IF($X$1=12,(VLOOKUP(B194,'X12'!$B:$AP,7,FALSE)),IF($X$1=13,(VLOOKUP(B194,'X13'!$B:$AP,7,FALSE)),"B"))))))))))))))=TRUE," ",(IF($X$1=1,(VLOOKUP(B194,'X1'!$B:$AP,7,FALSE)),IF($X$1=2,(VLOOKUP(B194,'X2'!$B:$AP,7,FALSE)),IF($X$1=3,(VLOOKUP(B194,'X3'!$B:$AP,7,FALSE)),IF($X$1=4,(VLOOKUP(B194,'X4'!$B:$AP,7,FALSE)),IF($X$1=5,(VLOOKUP(B194,'X5'!$B:$AP,7,FALSE)),IF($X$1=6,(VLOOKUP(B194,'X6'!$B:$AP,7,FALSE)),IF($X$1=7,(VLOOKUP(B194,'X7'!$B:$AP,7,FALSE)),IF($X$1=8,(VLOOKUP(B194,'X8'!$B:$AP,7,FALSE)),IF($X$1=9,(VLOOKUP(B194,'X9'!$B:$AP,7,FALSE)),IF($X$1=10,(VLOOKUP(B194,'X10'!$B:$AP,7,FALSE)),IF($X$1=11,(VLOOKUP(B194,'X11'!$B:$AP,7,FALSE)),IF($X$1=12,(VLOOKUP(B194,'X12'!$B:$AP,7,FALSE)),IF($X$1=13,(VLOOKUP(B194,'X13'!$B:$AP,7,FALSE)),"B")))))))))))))))</f>
        <v xml:space="preserve"> </v>
      </c>
      <c r="F194" s="182" t="str">
        <f ca="1">IF(ISERROR(IF((IF($X$1=1,(VLOOKUP(B194,'X1'!$B:$AO,6,FALSE)),(IF($X$1=2,(VLOOKUP(B194,'X2'!$B:$AO,6,FALSE)),(IF($X$1=3,(VLOOKUP(B194,'X3'!$B:$AO,6,FALSE)),(IF($X$1=4,(VLOOKUP(B194,'X4'!$B:$AO,6,FALSE)),(IF($X$1=5,(VLOOKUP(B194,'X5'!$B:$AO,6,FALSE)),(IF($X$1=6,(VLOOKUP(B194,'X6'!$B:$AO,6,FALSE)),(IF($X$1=7,(VLOOKUP(B194,'X7'!$B:$AO,6,FALSE)),(IF($X$1=8,(VLOOKUP(B194,'X8'!$B:$AO,6,FALSE)),(IF($X$1=9,(VLOOKUP(B194,'X9'!$B:$AO,6,FALSE)),(IF($X$1=10,(VLOOKUP(B194,'X10'!$B:$AO,6,FALSE)),(IF($X$1=11,(VLOOKUP(B194,'X11'!$B:$AO,6,FALSE)),(IF($X$1=12,(VLOOKUP(B194,'X12'!$B:$AO,6,FALSE)),(VLOOKUP(B194,'X13'!$B:$AO,6,FALSE))))))))))))))))))))))))))=$V$1," ",(IF($X$1=1,(VLOOKUP(B194,'X1'!$B:$AO,6,FALSE)),(IF($X$1=2,(VLOOKUP(B194,'X2'!$B:$AO,6,FALSE)),(IF($X$1=3,(VLOOKUP(B194,'X3'!$B:$AO,6,FALSE)),(IF($X$1=4,(VLOOKUP(B194,'X4'!$B:$AO,6,FALSE)),(IF($X$1=5,(VLOOKUP(B194,'X5'!$B:$AO,6,FALSE)),(IF($X$1=6,(VLOOKUP(B194,'X6'!$B:$AO,6,FALSE)),(IF($X$1=7,(VLOOKUP(B194,'X7'!$B:$AO,6,FALSE)),(IF($X$1=8,(VLOOKUP(B194,'X8'!$B:$AO,6,FALSE)),(IF($X$1=9,(VLOOKUP(B194,'X9'!$B:$AO,6,FALSE)),(IF($X$1=10,(VLOOKUP(B194,'X10'!$B:$AO,6,FALSE)),(IF($X$1=11,(VLOOKUP(B194,'X11'!$B:$AO,6,FALSE)),(IF($X$1=12,(VLOOKUP(B194,'X12'!$B:$AO,6,FALSE)),(VLOOKUP(B194,'X13'!$B:$AO,6,FALSE))))))))))))))))))))))))))))=TRUE," ",(IF((IF($X$1=1,(VLOOKUP(B194,'X1'!$B:$AO,6,FALSE)),(IF($X$1=2,(VLOOKUP(B194,'X2'!$B:$AO,6,FALSE)),(IF($X$1=3,(VLOOKUP(B194,'X3'!$B:$AO,6,FALSE)),(IF($X$1=4,(VLOOKUP(B194,'X4'!$B:$AO,6,FALSE)),(IF($X$1=5,(VLOOKUP(B194,'X5'!$B:$AO,6,FALSE)),(IF($X$1=6,(VLOOKUP(B194,'X6'!$B:$AO,6,FALSE)),(IF($X$1=7,(VLOOKUP(B194,'X7'!$B:$AO,6,FALSE)),(IF($X$1=8,(VLOOKUP(B194,'X8'!$B:$AO,6,FALSE)),(IF($X$1=9,(VLOOKUP(B194,'X9'!$B:$AO,6,FALSE)),(IF($X$1=10,(VLOOKUP(B194,'X10'!$B:$AO,6,FALSE)),(IF($X$1=11,(VLOOKUP(B194,'X11'!$B:$AO,6,FALSE)),(IF($X$1=12,(VLOOKUP(B194,'X12'!$B:$AO,6,FALSE)),(VLOOKUP(B194,'X13'!$B:$AO,6,FALSE))))))))))))))))))))))))))=$V$1," ",(IF($X$1=1,(VLOOKUP(B194,'X1'!$B:$AO,6,FALSE)),(IF($X$1=2,(VLOOKUP(B194,'X2'!$B:$AO,6,FALSE)),(IF($X$1=3,(VLOOKUP(B194,'X3'!$B:$AO,6,FALSE)),(IF($X$1=4,(VLOOKUP(B194,'X4'!$B:$AO,6,FALSE)),(IF($X$1=5,(VLOOKUP(B194,'X5'!$B:$AO,6,FALSE)),(IF($X$1=6,(VLOOKUP(B194,'X6'!$B:$AO,6,FALSE)),(IF($X$1=7,(VLOOKUP(B194,'X7'!$B:$AO,6,FALSE)),(IF($X$1=8,(VLOOKUP(B194,'X8'!$B:$AO,6,FALSE)),(IF($X$1=9,(VLOOKUP(B194,'X9'!$B:$AO,6,FALSE)),(IF($X$1=10,(VLOOKUP(B194,'X10'!$B:$AO,6,FALSE)),(IF($X$1=11,(VLOOKUP(B194,'X11'!$B:$AO,6,FALSE)),(IF($X$1=12,(VLOOKUP(B194,'X12'!$B:$AO,6,FALSE)),(VLOOKUP(B194,'X13'!$B:$AO,6,FALSE)))))))))))))))))))))))))))))</f>
        <v xml:space="preserve"> </v>
      </c>
      <c r="G194" s="182" t="str">
        <f ca="1">IF(ISERROR(IF($X$1=1,(VLOOKUP(B194,'X1'!$B:$AZ,44,FALSE)),IF($X$1=2,(VLOOKUP(B194,'X2'!$B:$AZ,44,FALSE)),IF($X$1=3,(VLOOKUP(B194,'X3'!$B:$AZ,44,FALSE)),IF($X$1=4,(VLOOKUP(B194,'X4'!$B:$AZ,44,FALSE)),IF($X$1=5,(VLOOKUP(B194,'X5'!$B:$AZ,44,FALSE)),IF($X$1=6,(VLOOKUP(B194,'X6'!$B:$AZ,44,FALSE)),IF($X$1=7,(VLOOKUP(B194,'X7'!$B:$AZ,44,FALSE)),IF($X$1=8,(VLOOKUP(B194,'X8'!$B:$AZ,44,FALSE)),IF($X$1=9,(VLOOKUP(B194,'X9'!$B:$AZ,44,FALSE)),IF($X$1=10,(VLOOKUP(B194,'X10'!$B:$AZ,44,FALSE)),IF($X$1=11,(VLOOKUP(B194,'X11'!$B:$AZ,44,FALSE)),IF($X$1=12,(VLOOKUP(B194,'X12'!$B:$AZ,44,FALSE)),IF($X$1=13,(VLOOKUP(B194,'X13'!$B:$AZ,44,FALSE)),"B"))))))))))))))=TRUE," ",(IF($X$1=1,(VLOOKUP(B194,'X1'!$B:$AZ,44,FALSE)),IF($X$1=2,(VLOOKUP(B194,'X2'!$B:$AZ,44,FALSE)),IF($X$1=3,(VLOOKUP(B194,'X3'!$B:$AZ,44,FALSE)),IF($X$1=4,(VLOOKUP(B194,'X4'!$B:$AZ,44,FALSE)),IF($X$1=5,(VLOOKUP(B194,'X5'!$B:$AZ,44,FALSE)),IF($X$1=6,(VLOOKUP(B194,'X6'!$B:$AZ,44,FALSE)),IF($X$1=7,(VLOOKUP(B194,'X7'!$B:$AZ,44,FALSE)),IF($X$1=8,(VLOOKUP(B194,'X8'!$B:$AZ,44,FALSE)),IF($X$1=9,(VLOOKUP(B194,'X9'!$B:$AZ,44,FALSE)),IF($X$1=10,(VLOOKUP(B194,'X10'!$B:$AZ,44,FALSE)),IF($X$1=11,(VLOOKUP(B194,'X11'!$B:$AZ,44,FALSE)),IF($X$1=12,(VLOOKUP(B194,'X12'!$B:$AZ,44,FALSE)),IF($X$1=13,(VLOOKUP(B194,'X13'!$B:$AZ,44,FALSE)),"B")))))))))))))))</f>
        <v xml:space="preserve"> </v>
      </c>
      <c r="H194" s="182" t="str">
        <f ca="1">IF(ISERROR(IF($X$1=1,(VLOOKUP(B194,'X1'!$B:$AZ,8,FALSE)),IF($X$1=2,(VLOOKUP(B194,'X2'!$B:$AZ,8,FALSE)),IF($X$1=3,(VLOOKUP(B194,'X3'!$B:$AZ,8,FALSE)),IF($X$1=4,(VLOOKUP(B194,'X4'!$B:$AZ,8,FALSE)),IF($X$1=5,(VLOOKUP(B194,'X5'!$B:$AZ,8,FALSE)),IF($X$1=6,(VLOOKUP(B194,'X6'!$B:$AZ,8,FALSE)),IF($X$1=7,(VLOOKUP(B194,'X7'!$B:$AZ,8,FALSE)),IF($X$1=8,(VLOOKUP(B194,'X8'!$B:$AZ,8,FALSE)),IF($X$1=9,(VLOOKUP(B194,'X9'!$B:$AZ,8,FALSE)),IF($X$1=10,(VLOOKUP(B194,'X10'!$B:$AZ,8,FALSE)),IF($X$1=11,(VLOOKUP(B194,'X11'!$B:$AZ,8,FALSE)),IF($X$1=12,(VLOOKUP(B194,'X12'!$B:$AZ,8,FALSE)),IF($X$1=13,(VLOOKUP(B194,'X13'!$B:$AZ,8,FALSE)),"B"))))))))))))))=TRUE," ",(IF($X$1=1,(VLOOKUP(B194,'X1'!$B:$AZ,8,FALSE)),IF($X$1=2,(VLOOKUP(B194,'X2'!$B:$AZ,8,FALSE)),IF($X$1=3,(VLOOKUP(B194,'X3'!$B:$AZ,8,FALSE)),IF($X$1=4,(VLOOKUP(B194,'X4'!$B:$AZ,8,FALSE)),IF($X$1=5,(VLOOKUP(B194,'X5'!$B:$AZ,8,FALSE)),IF($X$1=6,(VLOOKUP(B194,'X6'!$B:$AZ,8,FALSE)),IF($X$1=7,(VLOOKUP(B194,'X7'!$B:$AZ,8,FALSE)),IF($X$1=8,(VLOOKUP(B194,'X8'!$B:$AZ,8,FALSE)),IF($X$1=9,(VLOOKUP(B194,'X9'!$B:$AZ,8,FALSE)),IF($X$1=10,(VLOOKUP(B194,'X10'!$B:$AZ,8,FALSE)),IF($X$1=11,(VLOOKUP(B194,'X11'!$B:$AZ,8,FALSE)),IF($X$1=12,(VLOOKUP(B194,'X12'!$B:$AZ,8,FALSE)),IF($X$1=13,(VLOOKUP(B194,'X13'!$B:$AZ,8,FALSE)),"B")))))))))))))))</f>
        <v xml:space="preserve"> </v>
      </c>
      <c r="I194" s="183" t="str">
        <f ca="1">IF(ISERROR(IF($X$1=1,(VLOOKUP(B194,'X1'!$B:$AZ,2,FALSE)),IF($X$1=2,(VLOOKUP(B194,'X2'!$B:$AZ,2,FALSE)),IF($X$1=3,(VLOOKUP(B194,'X3'!$B:$AZ,2,FALSE)),IF($X$1=4,(VLOOKUP(B194,'X4'!$B:$AZ,2,FALSE)),IF($X$1=5,(VLOOKUP(B194,'X5'!$B:$AZ,2,FALSE)),IF($X$1=6,(VLOOKUP(B194,'X6'!$B:$AZ,2,FALSE)),IF($X$1=7,(VLOOKUP(B194,'X7'!$B:$AZ,2,FALSE)),IF($X$1=8,(VLOOKUP(B194,'X8'!$B:$AZ,2,FALSE)),IF($X$1=9,(VLOOKUP(B194,'X9'!$B:$AZ,2,FALSE)),IF($X$1=10,(VLOOKUP(B194,'X10'!$B:$AZ,2,FALSE)),IF($X$1=11,(VLOOKUP(B194,'X11'!$B:$AZ,2,FALSE)),IF($X$1=12,(VLOOKUP(B194,'X12'!$B:$AZ,2,FALSE)),IF($X$1=13,(VLOOKUP(B194,'X13'!$B:$AZ,2,FALSE)),"B"))))))))))))))=TRUE," ",(IF($X$1=1,(VLOOKUP(B194,'X1'!$B:$AZ,2,FALSE)),IF($X$1=2,(VLOOKUP(B194,'X2'!$B:$AZ,2,FALSE)),IF($X$1=3,(VLOOKUP(B194,'X3'!$B:$AZ,2,FALSE)),IF($X$1=4,(VLOOKUP(B194,'X4'!$B:$AZ,2,FALSE)),IF($X$1=5,(VLOOKUP(B194,'X5'!$B:$AZ,2,FALSE)),IF($X$1=6,(VLOOKUP(B194,'X6'!$B:$AZ,2,FALSE)),IF($X$1=7,(VLOOKUP(B194,'X7'!$B:$AZ,2,FALSE)),IF($X$1=8,(VLOOKUP(B194,'X8'!$B:$AZ,2,FALSE)),IF($X$1=9,(VLOOKUP(B194,'X9'!$B:$AZ,2,FALSE)),IF($X$1=10,(VLOOKUP(B194,'X10'!$B:$AZ,2,FALSE)),IF($X$1=11,(VLOOKUP(B194,'X11'!$B:$AZ,2,FALSE)),IF($X$1=12,(VLOOKUP(B194,'X12'!$B:$AZ,2,FALSE)),IF($X$1=13,(VLOOKUP(B194,'X13'!$B:$AZ,2,FALSE)),"B")))))))))))))))</f>
        <v xml:space="preserve"> </v>
      </c>
      <c r="J194" s="183" t="str">
        <f ca="1">IF(ISERROR(IF($X$1=1,(VLOOKUP(B194,'X1'!$B:$AZ,3,FALSE)),IF($X$1=2,(VLOOKUP(B194,'X2'!$B:$AZ,3,FALSE)),IF($X$1=3,(VLOOKUP(B194,'X3'!$B:$AZ,3,FALSE)),IF($X$1=4,(VLOOKUP(B194,'X4'!$B:$AZ,3,FALSE)),IF($X$1=5,(VLOOKUP(B194,'X5'!$B:$AZ,3,FALSE)),IF($X$1=6,(VLOOKUP(B194,'X6'!$B:$AZ,3,FALSE)),IF($X$1=7,(VLOOKUP(B194,'X7'!$B:$AZ,3,FALSE)),IF($X$1=8,(VLOOKUP(B194,'X8'!$B:$AZ,3,FALSE)),IF($X$1=9,(VLOOKUP(B194,'X9'!$B:$AZ,3,FALSE)),IF($X$1=10,(VLOOKUP(B194,'X10'!$B:$AZ,3,FALSE)),IF($X$1=11,(VLOOKUP(B194,'X11'!$B:$AZ,3,FALSE)),IF($X$1=12,(VLOOKUP(B194,'X12'!$B:$AZ,3,FALSE)),IF($X$1=13,(VLOOKUP(B194,'X13'!$B:$AZ,3,FALSE)),"B"))))))))))))))=TRUE," ",(IF($X$1=1,(VLOOKUP(B194,'X1'!$B:$AZ,3,FALSE)),IF($X$1=2,(VLOOKUP(B194,'X2'!$B:$AZ,3,FALSE)),IF($X$1=3,(VLOOKUP(B194,'X3'!$B:$AZ,3,FALSE)),IF($X$1=4,(VLOOKUP(B194,'X4'!$B:$AZ,3,FALSE)),IF($X$1=5,(VLOOKUP(B194,'X5'!$B:$AZ,3,FALSE)),IF($X$1=6,(VLOOKUP(B194,'X6'!$B:$AZ,3,FALSE)),IF($X$1=7,(VLOOKUP(B194,'X7'!$B:$AZ,3,FALSE)),IF($X$1=8,(VLOOKUP(B194,'X8'!$B:$AZ,3,FALSE)),IF($X$1=9,(VLOOKUP(B194,'X9'!$B:$AZ,3,FALSE)),IF($X$1=10,(VLOOKUP(B194,'X10'!$B:$AZ,3,FALSE)),IF($X$1=11,(VLOOKUP(B194,'X11'!$B:$AZ,3,FALSE)),IF($X$1=12,(VLOOKUP(B194,'X12'!$B:$AZ,3,FALSE)),IF($X$1=13,(VLOOKUP(B194,'X13'!$B:$AZ,3,FALSE)),"B")))))))))))))))</f>
        <v xml:space="preserve"> </v>
      </c>
      <c r="K194" s="183" t="str">
        <f ca="1">IF(ISERROR(IF($X$1=1,(VLOOKUP(B194,'X1'!$B:$AZ,5,FALSE)),IF($X$1=2,(VLOOKUP(B194,'X2'!$B:$AZ,5,FALSE)),IF($X$1=3,(VLOOKUP(B194,'X3'!$B:$AZ,5,FALSE)),IF($X$1=4,(VLOOKUP(B194,'X4'!$B:$AZ,5,FALSE)),IF($X$1=5,(VLOOKUP(B194,'X5'!$B:$AZ,5,FALSE)),IF($X$1=6,(VLOOKUP(B194,'X6'!$B:$AZ,5,FALSE)),IF($X$1=7,(VLOOKUP(B194,'X7'!$B:$AZ,5,FALSE)),IF($X$1=8,(VLOOKUP(B194,'X8'!$B:$AZ,5,FALSE)),IF($X$1=9,(VLOOKUP(B194,'X9'!$B:$AZ,5,FALSE)),IF($X$1=10,(VLOOKUP(B194,'X10'!$B:$AZ,5,FALSE)),IF($X$1=11,(VLOOKUP(B194,'X11'!$B:$AZ,5,FALSE)),IF($X$1=12,(VLOOKUP(B194,'X12'!$B:$AZ,5,FALSE)),IF($X$1=13,(VLOOKUP(B194,'X13'!$B:$AZ,5,FALSE)),"B"))))))))))))))=TRUE," ",(IF($X$1=1,(VLOOKUP(B194,'X1'!$B:$AZ,5,FALSE)),IF($X$1=2,(VLOOKUP(B194,'X2'!$B:$AZ,5,FALSE)),IF($X$1=3,(VLOOKUP(B194,'X3'!$B:$AZ,5,FALSE)),IF($X$1=4,(VLOOKUP(B194,'X4'!$B:$AZ,5,FALSE)),IF($X$1=5,(VLOOKUP(B194,'X5'!$B:$AZ,5,FALSE)),IF($X$1=6,(VLOOKUP(B194,'X6'!$B:$AZ,5,FALSE)),IF($X$1=7,(VLOOKUP(B194,'X7'!$B:$AZ,5,FALSE)),IF($X$1=8,(VLOOKUP(B194,'X8'!$B:$AZ,5,FALSE)),IF($X$1=9,(VLOOKUP(B194,'X9'!$B:$AZ,5,FALSE)),IF($X$1=10,(VLOOKUP(B194,'X10'!$B:$AZ,5,FALSE)),IF($X$1=11,(VLOOKUP(B194,'X11'!$B:$AZ,5,FALSE)),IF($X$1=12,(VLOOKUP(B194,'X12'!$B:$AZ,5,FALSE)),IF($X$1=13,(VLOOKUP(B194,'X13'!$B:$AZ,5,FALSE)),"B")))))))))))))))</f>
        <v xml:space="preserve"> </v>
      </c>
      <c r="L194" s="184" t="str">
        <f ca="1">IF(ISERROR(IF($X$1=1,(VLOOKUP(B194,'X1'!$B:$AZ,9,FALSE)),IF($X$1=2,(VLOOKUP(B194,'X2'!$B:$AZ,9,FALSE)),IF($X$1=3,(VLOOKUP(B194,'X3'!$B:$AZ,9,FALSE)),IF($X$1=4,(VLOOKUP(B194,'X4'!$B:$AZ,9,FALSE)),IF($X$1=5,(VLOOKUP(B194,'X5'!$B:$AZ,9,FALSE)),IF($X$1=6,(VLOOKUP(B194,'X6'!$B:$AZ,9,FALSE)),IF($X$1=7,(VLOOKUP(B194,'X7'!$B:$AZ,9,FALSE)),IF($X$1=8,(VLOOKUP(B194,'X8'!$B:$AZ,9,FALSE)),IF($X$1=9,(VLOOKUP(B194,'X9'!$B:$AZ,9,FALSE)),IF($X$1=10,(VLOOKUP(B194,'X10'!$B:$AZ,9,FALSE)),IF($X$1=11,(VLOOKUP(B194,'X11'!$B:$AZ,9,FALSE)),IF($X$1=12,(VLOOKUP(B194,'X12'!$B:$AZ,9,FALSE)),IF($X$1=13,(VLOOKUP(B194,'X13'!$B:$AZ,9,FALSE)),"B"))))))))))))))=TRUE," ",(IF($X$1=1,(VLOOKUP(B194,'X1'!$B:$AZ,9,FALSE)),IF($X$1=2,(VLOOKUP(B194,'X2'!$B:$AZ,9,FALSE)),IF($X$1=3,(VLOOKUP(B194,'X3'!$B:$AZ,9,FALSE)),IF($X$1=4,(VLOOKUP(B194,'X4'!$B:$AZ,9,FALSE)),IF($X$1=5,(VLOOKUP(B194,'X5'!$B:$AZ,9,FALSE)),IF($X$1=6,(VLOOKUP(B194,'X6'!$B:$AZ,9,FALSE)),IF($X$1=7,(VLOOKUP(B194,'X7'!$B:$AZ,9,FALSE)),IF($X$1=8,(VLOOKUP(B194,'X8'!$B:$AZ,9,FALSE)),IF($X$1=9,(VLOOKUP(B194,'X9'!$B:$AZ,9,FALSE)),IF($X$1=10,(VLOOKUP(B194,'X10'!$B:$AZ,9,FALSE)),IF($X$1=11,(VLOOKUP(B194,'X11'!$B:$AZ,9,FALSE)),IF($X$1=12,(VLOOKUP(B194,'X12'!$B:$AZ,9,FALSE)),IF($X$1=13,(VLOOKUP(B194,'X13'!$B:$AZ,9,FALSE)),"B")))))))))))))))</f>
        <v xml:space="preserve"> </v>
      </c>
      <c r="M194" s="184" t="str">
        <f ca="1">IF(ISERROR(IF($X$1=1,(VLOOKUP(B194,'X1'!$B:$AZ,10,FALSE)),IF($X$1=2,(VLOOKUP(B194,'X2'!$B:$AZ,10,FALSE)),IF($X$1=3,(VLOOKUP(B194,'X3'!$B:$AZ,10,FALSE)),IF($X$1=4,(VLOOKUP(B194,'X4'!$B:$AZ,10,FALSE)),IF($X$1=5,(VLOOKUP(B194,'X5'!$B:$AZ,10,FALSE)),IF($X$1=6,(VLOOKUP(B194,'X6'!$B:$AZ,10,FALSE)),IF($X$1=7,(VLOOKUP(B194,'X7'!$B:$AZ,10,FALSE)),IF($X$1=8,(VLOOKUP(B194,'X8'!$B:$AZ,10,FALSE)),IF($X$1=9,(VLOOKUP(B194,'X9'!$B:$AZ,10,FALSE)),IF($X$1=10,(VLOOKUP(B194,'X10'!$B:$AZ,10,FALSE)),IF($X$1=11,(VLOOKUP(B194,'X11'!$B:$AZ,10,FALSE)),IF($X$1=12,(VLOOKUP(B194,'X12'!$B:$AZ,10,FALSE)),IF($X$1=13,(VLOOKUP(B194,'X13'!$B:$AZ,10,FALSE)),"B"))))))))))))))=TRUE," ",(IF($X$1=1,(VLOOKUP(B194,'X1'!$B:$AZ,10,FALSE)),IF($X$1=2,(VLOOKUP(B194,'X2'!$B:$AZ,10,FALSE)),IF($X$1=3,(VLOOKUP(B194,'X3'!$B:$AZ,10,FALSE)),IF($X$1=4,(VLOOKUP(B194,'X4'!$B:$AZ,10,FALSE)),IF($X$1=5,(VLOOKUP(B194,'X5'!$B:$AZ,10,FALSE)),IF($X$1=6,(VLOOKUP(B194,'X6'!$B:$AZ,10,FALSE)),IF($X$1=7,(VLOOKUP(B194,'X7'!$B:$AZ,10,FALSE)),IF($X$1=8,(VLOOKUP(B194,'X8'!$B:$AZ,10,FALSE)),IF($X$1=9,(VLOOKUP(B194,'X9'!$B:$AZ,10,FALSE)),IF($X$1=10,(VLOOKUP(B194,'X10'!$B:$AZ,10,FALSE)),IF($X$1=11,(VLOOKUP(B194,'X11'!$B:$AZ,10,FALSE)),IF($X$1=12,(VLOOKUP(B194,'X12'!$B:$AZ,10,FALSE)),IF($X$1=13,(VLOOKUP(B194,'X13'!$B:$AZ,10,FALSE)),"B")))))))))))))))</f>
        <v xml:space="preserve"> </v>
      </c>
      <c r="N194" s="185" t="str">
        <f ca="1">IF(ISERROR(IF($X$1=1,(VLOOKUP(B194,'X1'!$B:$AZ,45,FALSE)),IF($X$1=2,(VLOOKUP(B194,'X2'!$B:$AZ,45,FALSE)),IF($X$1=3,(VLOOKUP(B194,'X3'!$B:$AZ,45,FALSE)),IF($X$1=4,(VLOOKUP(B194,'X4'!$B:$AZ,45,FALSE)),IF($X$1=5,(VLOOKUP(B194,'X5'!$B:$AZ,45,FALSE)),IF($X$1=6,(VLOOKUP(B194,'X6'!$B:$AZ,45,FALSE)),IF($X$1=7,(VLOOKUP(B194,'X7'!$B:$AZ,45,FALSE)),IF($X$1=8,(VLOOKUP(B194,'X8'!$B:$AZ,45,FALSE)),IF($X$1=9,(VLOOKUP(B194,'X9'!$B:$AZ,45,FALSE)),IF($X$1=10,(VLOOKUP(B194,'X10'!$B:$AZ,45,FALSE)),IF($X$1=11,(VLOOKUP(B194,'X11'!$B:$AZ,45,FALSE)),IF($X$1=12,(VLOOKUP(B194,'X12'!$B:$AZ,45,FALSE)),IF($X$1=13,(VLOOKUP(B194,'X13'!$B:$AZ,45,FALSE)),"B"))))))))))))))=TRUE," ",(IF($X$1=1,(VLOOKUP(B194,'X1'!$B:$AZ,45,FALSE)),IF($X$1=2,(VLOOKUP(B194,'X2'!$B:$AZ,45,FALSE)),IF($X$1=3,(VLOOKUP(B194,'X3'!$B:$AZ,45,FALSE)),IF($X$1=4,(VLOOKUP(B194,'X4'!$B:$AZ,45,FALSE)),IF($X$1=5,(VLOOKUP(B194,'X5'!$B:$AZ,45,FALSE)),IF($X$1=6,(VLOOKUP(B194,'X6'!$B:$AZ,45,FALSE)),IF($X$1=7,(VLOOKUP(B194,'X7'!$B:$AZ,45,FALSE)),IF($X$1=8,(VLOOKUP(B194,'X8'!$B:$AZ,45,FALSE)),IF($X$1=9,(VLOOKUP(B194,'X9'!$B:$AZ,45,FALSE)),IF($X$1=10,(VLOOKUP(B194,'X10'!$B:$AZ,45,FALSE)),IF($X$1=11,(VLOOKUP(B194,'X11'!$B:$AZ,45,FALSE)),IF($X$1=12,(VLOOKUP(B194,'X12'!$B:$AZ,45,FALSE)),IF($X$1=13,(VLOOKUP(B194,'X13'!$B:$AZ,45,FALSE)),"B")))))))))))))))</f>
        <v xml:space="preserve"> </v>
      </c>
      <c r="O194" s="184" t="str">
        <f ca="1">IF(ISERROR(IF($X$1=1,(VLOOKUP(B194,'X1'!$B:$AZ,11,FALSE)),IF($X$1=2,(VLOOKUP(B194,'X2'!$B:$AZ,11,FALSE)),IF($X$1=3,(VLOOKUP(B194,'X3'!$B:$AZ,11,FALSE)),IF($X$1=4,(VLOOKUP(B194,'X4'!$B:$AZ,11,FALSE)),IF($X$1=5,(VLOOKUP(B194,'X5'!$B:$AZ,11,FALSE)),IF($X$1=6,(VLOOKUP(B194,'X6'!$B:$AZ,11,FALSE)),IF($X$1=7,(VLOOKUP(B194,'X7'!$B:$AZ,11,FALSE)),IF($X$1=8,(VLOOKUP(B194,'X8'!$B:$AZ,11,FALSE)),IF($X$1=9,(VLOOKUP(B194,'X9'!$B:$AZ,11,FALSE)),IF($X$1=10,(VLOOKUP(B194,'X10'!$B:$AZ,11,FALSE)),IF($X$1=11,(VLOOKUP(B194,'X11'!$B:$AZ,11,FALSE)),IF($X$1=12,(VLOOKUP(B194,'X12'!$B:$AZ,11,FALSE)),IF($X$1=13,(VLOOKUP(B194,'X13'!$B:$AZ,11,FALSE)),"B"))))))))))))))=TRUE," ",(IF($X$1=1,(VLOOKUP(B194,'X1'!$B:$AZ,11,FALSE)),IF($X$1=2,(VLOOKUP(B194,'X2'!$B:$AZ,11,FALSE)),IF($X$1=3,(VLOOKUP(B194,'X3'!$B:$AZ,11,FALSE)),IF($X$1=4,(VLOOKUP(B194,'X4'!$B:$AZ,11,FALSE)),IF($X$1=5,(VLOOKUP(B194,'X5'!$B:$AZ,11,FALSE)),IF($X$1=6,(VLOOKUP(B194,'X6'!$B:$AZ,11,FALSE)),IF($X$1=7,(VLOOKUP(B194,'X7'!$B:$AZ,11,FALSE)),IF($X$1=8,(VLOOKUP(B194,'X8'!$B:$AZ,11,FALSE)),IF($X$1=9,(VLOOKUP(B194,'X9'!$B:$AZ,11,FALSE)),IF($X$1=10,(VLOOKUP(B194,'X10'!$B:$AZ,11,FALSE)),IF($X$1=11,(VLOOKUP(B194,'X11'!$B:$AZ,11,FALSE)),IF($X$1=12,(VLOOKUP(B194,'X12'!$B:$AZ,11,FALSE)),IF($X$1=13,(VLOOKUP(B194,'X13'!$B:$AZ,11,FALSE)),"B")))))))))))))))</f>
        <v xml:space="preserve"> </v>
      </c>
      <c r="P194" s="184" t="str">
        <f ca="1">IF(ISERROR(IF($X$1=1,(VLOOKUP(B194,'X1'!$B:$AZ,12,FALSE)),IF($X$1=2,(VLOOKUP(B194,'X2'!$B:$AZ,12,FALSE)),IF($X$1=3,(VLOOKUP(B194,'X3'!$B:$AZ,12,FALSE)),IF($X$1=4,(VLOOKUP(B194,'X4'!$B:$AZ,12,FALSE)),IF($X$1=5,(VLOOKUP(B194,'X5'!$B:$AZ,12,FALSE)),IF($X$1=6,(VLOOKUP(B194,'X6'!$B:$AZ,12,FALSE)),IF($X$1=7,(VLOOKUP(B194,'X7'!$B:$AZ,12,FALSE)),IF($X$1=8,(VLOOKUP(B194,'X8'!$B:$AZ,12,FALSE)),IF($X$1=9,(VLOOKUP(B194,'X9'!$B:$AZ,12,FALSE)),IF($X$1=10,(VLOOKUP(B194,'X10'!$B:$AZ,12,FALSE)),IF($X$1=11,(VLOOKUP(B194,'X11'!$B:$AZ,12,FALSE)),IF($X$1=12,(VLOOKUP(B194,'X12'!$B:$AZ,12,FALSE)),IF($X$1=13,(VLOOKUP(B194,'X13'!$B:$AZ,12,FALSE)),"B"))))))))))))))=TRUE," ",(IF($X$1=1,(VLOOKUP(B194,'X1'!$B:$AZ,12,FALSE)),IF($X$1=2,(VLOOKUP(B194,'X2'!$B:$AZ,12,FALSE)),IF($X$1=3,(VLOOKUP(B194,'X3'!$B:$AZ,12,FALSE)),IF($X$1=4,(VLOOKUP(B194,'X4'!$B:$AZ,12,FALSE)),IF($X$1=5,(VLOOKUP(B194,'X5'!$B:$AZ,12,FALSE)),IF($X$1=6,(VLOOKUP(B194,'X6'!$B:$AZ,12,FALSE)),IF($X$1=7,(VLOOKUP(B194,'X7'!$B:$AZ,12,FALSE)),IF($X$1=8,(VLOOKUP(B194,'X8'!$B:$AZ,12,FALSE)),IF($X$1=9,(VLOOKUP(B194,'X9'!$B:$AZ,12,FALSE)),IF($X$1=10,(VLOOKUP(B194,'X10'!$B:$AZ,12,FALSE)),IF($X$1=11,(VLOOKUP(B194,'X11'!$B:$AZ,12,FALSE)),IF($X$1=12,(VLOOKUP(B194,'X12'!$B:$AZ,12,FALSE)),IF($X$1=13,(VLOOKUP(B194,'X13'!$B:$AZ,12,FALSE)),"B")))))))))))))))</f>
        <v xml:space="preserve"> </v>
      </c>
      <c r="Q194" s="185" t="str">
        <f ca="1">IF(ISERROR(IF($X$1=1,(VLOOKUP(B194,'X1'!$B:$AZ,46,FALSE)),IF($X$1=2,(VLOOKUP(B194,'X2'!$B:$AZ,46,FALSE)),IF($X$1=3,(VLOOKUP(B194,'X3'!$B:$AZ,46,FALSE)),IF($X$1=4,(VLOOKUP(B194,'X4'!$B:$AZ,46,FALSE)),IF($X$1=5,(VLOOKUP(B194,'X5'!$B:$AZ,46,FALSE)),IF($X$1=6,(VLOOKUP(B194,'X6'!$B:$AZ,46,FALSE)),IF($X$1=7,(VLOOKUP(B194,'X7'!$B:$AZ,46,FALSE)),IF($X$1=8,(VLOOKUP(B194,'X8'!$B:$AZ,46,FALSE)),IF($X$1=9,(VLOOKUP(B194,'X9'!$B:$AZ,46,FALSE)),IF($X$1=10,(VLOOKUP(B194,'X10'!$B:$AZ,46,FALSE)),IF($X$1=11,(VLOOKUP(B194,'X11'!$B:$AZ,46,FALSE)),IF($X$1=12,(VLOOKUP(B194,'X12'!$B:$AZ,46,FALSE)),IF($X$1=13,(VLOOKUP(B194,'X13'!$B:$AZ,46,FALSE)),"B"))))))))))))))=TRUE," ",(IF($X$1=1,(VLOOKUP(B194,'X1'!$B:$AZ,46,FALSE)),IF($X$1=2,(VLOOKUP(B194,'X2'!$B:$AZ,46,FALSE)),IF($X$1=3,(VLOOKUP(B194,'X3'!$B:$AZ,46,FALSE)),IF($X$1=4,(VLOOKUP(B194,'X4'!$B:$AZ,46,FALSE)),IF($X$1=5,(VLOOKUP(B194,'X5'!$B:$AZ,46,FALSE)),IF($X$1=6,(VLOOKUP(B194,'X6'!$B:$AZ,46,FALSE)),IF($X$1=7,(VLOOKUP(B194,'X7'!$B:$AZ,46,FALSE)),IF($X$1=8,(VLOOKUP(B194,'X8'!$B:$AZ,46,FALSE)),IF($X$1=9,(VLOOKUP(B194,'X9'!$B:$AZ,46,FALSE)),IF($X$1=10,(VLOOKUP(B194,'X10'!$B:$AZ,46,FALSE)),IF($X$1=11,(VLOOKUP(B194,'X11'!$B:$AZ,46,FALSE)),IF($X$1=12,(VLOOKUP(B194,'X12'!$B:$AZ,46,FALSE)),IF($X$1=13,(VLOOKUP(B194,'X13'!$B:$AZ,46,FALSE)),"B")))))))))))))))</f>
        <v xml:space="preserve"> </v>
      </c>
      <c r="R194" s="185" t="str">
        <f ca="1">IF(ISERROR(IF($X$1=1,(VLOOKUP(B194,'X1'!$B:$AZ,15,FALSE)),IF($X$1=2,(VLOOKUP(B194,'X2'!$B:$AZ,15,FALSE)),IF($X$1=3,(VLOOKUP(B194,'X3'!$B:$AZ,15,FALSE)),IF($X$1=4,(VLOOKUP(B194,'X4'!$B:$AZ,15,FALSE)),IF($X$1=5,(VLOOKUP(B194,'X5'!$B:$AZ,15,FALSE)),IF($X$1=6,(VLOOKUP(B194,'X6'!$B:$AZ,15,FALSE)),IF($X$1=7,(VLOOKUP(B194,'X7'!$B:$AZ,15,FALSE)),IF($X$1=8,(VLOOKUP(B194,'X8'!$B:$AZ,15,FALSE)),IF($X$1=9,(VLOOKUP(B194,'X9'!$B:$AZ,15,FALSE)),IF($X$1=10,(VLOOKUP(B194,'X10'!$B:$AZ,15,FALSE)),IF($X$1=11,(VLOOKUP(B194,'X11'!$B:$AZ,15,FALSE)),IF($X$1=12,(VLOOKUP(B194,'X12'!$B:$AZ,15,FALSE)),IF($X$1=13,(VLOOKUP(B194,'X13'!$B:$AZ,15,FALSE)),"B"))))))))))))))=TRUE," ",(IF($X$1=1,(VLOOKUP(B194,'X1'!$B:$AZ,15,FALSE)),IF($X$1=2,(VLOOKUP(B194,'X2'!$B:$AZ,15,FALSE)),IF($X$1=3,(VLOOKUP(B194,'X3'!$B:$AZ,15,FALSE)),IF($X$1=4,(VLOOKUP(B194,'X4'!$B:$AZ,15,FALSE)),IF($X$1=5,(VLOOKUP(B194,'X5'!$B:$AZ,15,FALSE)),IF($X$1=6,(VLOOKUP(B194,'X6'!$B:$AZ,15,FALSE)),IF($X$1=7,(VLOOKUP(B194,'X7'!$B:$AZ,15,FALSE)),IF($X$1=8,(VLOOKUP(B194,'X8'!$B:$AZ,15,FALSE)),IF($X$1=9,(VLOOKUP(B194,'X9'!$B:$AZ,15,FALSE)),IF($X$1=10,(VLOOKUP(B194,'X10'!$B:$AZ,15,FALSE)),IF($X$1=11,(VLOOKUP(B194,'X11'!$B:$AZ,15,FALSE)),IF($X$1=12,(VLOOKUP(B194,'X12'!$B:$AZ,15,FALSE)),IF($X$1=13,(VLOOKUP(B194,'X13'!$B:$AZ,15,FALSE)),"B")))))))))))))))</f>
        <v xml:space="preserve"> </v>
      </c>
      <c r="S194" s="185" t="str">
        <f ca="1">IF(ISERROR(IF((IF($X$1=1,(VLOOKUP(B194,'X1'!$B:$AZ,14,FALSE)),(IF($X$1=2,(VLOOKUP(B194,'X2'!$B:$AZ,14,FALSE)),(IF($X$1=3,(VLOOKUP(B194,'X3'!$B:$AZ,14,FALSE)),(IF($X$1=4,(VLOOKUP(B194,'X4'!$B:$AZ,14,FALSE)),(IF($X$1=5,(VLOOKUP(B194,'X5'!$B:$AZ,14,FALSE)),(IF($X$1=6,(VLOOKUP(B194,'X6'!$B:$AZ,14,FALSE)),(IF($X$1=7,(VLOOKUP(B194,'X7'!$B:$AZ,14,FALSE)),(IF($X$1=8,(VLOOKUP(B194,'X8'!$B:$AZ,14,FALSE)),(IF($X$1=9,(VLOOKUP(B194,'X9'!$B:$AZ,14,FALSE)),(IF($X$1=10,(VLOOKUP(B194,'X10'!$B:$AZ,14,FALSE)),(IF($X$1=11,(VLOOKUP(B194,'X11'!$B:$AZ,14,FALSE)),(IF($X$1=12,(VLOOKUP(B194,'X12'!$B:$AZ,14,FALSE)),(VLOOKUP(B194,'X13'!$B:$AZ,14,FALSE))))))))))))))))))))))))))=$V$1," ",(IF($X$1=1,(VLOOKUP(B194,'X1'!$B:$AZ,14,FALSE)),(IF($X$1=2,(VLOOKUP(B194,'X2'!$B:$AZ,14,FALSE)),(IF($X$1=3,(VLOOKUP(B194,'X3'!$B:$AZ,14,FALSE)),(IF($X$1=4,(VLOOKUP(B194,'X4'!$B:$AZ,14,FALSE)),(IF($X$1=5,(VLOOKUP(B194,'X5'!$B:$AZ,14,FALSE)),(IF($X$1=6,(VLOOKUP(B194,'X6'!$B:$AZ,14,FALSE)),(IF($X$1=7,(VLOOKUP(B194,'X7'!$B:$AZ,14,FALSE)),(IF($X$1=8,(VLOOKUP(B194,'X8'!$B:$AZ,14,FALSE)),(IF($X$1=9,(VLOOKUP(B194,'X9'!$B:$AZ,14,FALSE)),(IF($X$1=10,(VLOOKUP(B194,'X10'!$B:$AZ,14,FALSE)),(IF($X$1=11,(VLOOKUP(B194,'X11'!$B:$AZ,14,FALSE)),(IF($X$1=12,(VLOOKUP(B194,'X12'!$B:$AZ,14,FALSE)),(VLOOKUP(B194,'X13'!$B:$AZ,14,FALSE))))))))))))))))))))))))))))=TRUE," ",(IF((IF($X$1=1,(VLOOKUP(B194,'X1'!$B:$AZ,14,FALSE)),(IF($X$1=2,(VLOOKUP(B194,'X2'!$B:$AZ,14,FALSE)),(IF($X$1=3,(VLOOKUP(B194,'X3'!$B:$AZ,14,FALSE)),(IF($X$1=4,(VLOOKUP(B194,'X4'!$B:$AZ,14,FALSE)),(IF($X$1=5,(VLOOKUP(B194,'X5'!$B:$AZ,14,FALSE)),(IF($X$1=6,(VLOOKUP(B194,'X6'!$B:$AZ,14,FALSE)),(IF($X$1=7,(VLOOKUP(B194,'X7'!$B:$AZ,14,FALSE)),(IF($X$1=8,(VLOOKUP(B194,'X8'!$B:$AZ,14,FALSE)),(IF($X$1=9,(VLOOKUP(B194,'X9'!$B:$AZ,14,FALSE)),(IF($X$1=10,(VLOOKUP(B194,'X10'!$B:$AZ,14,FALSE)),(IF($X$1=11,(VLOOKUP(B194,'X11'!$B:$AZ,14,FALSE)),(IF($X$1=12,(VLOOKUP(B194,'X12'!$B:$AZ,14,FALSE)),(VLOOKUP(B194,'X13'!$B:$AZ,14,FALSE))))))))))))))))))))))))))=$V$1," ",(IF($X$1=1,(VLOOKUP(B194,'X1'!$B:$AZ,14,FALSE)),(IF($X$1=2,(VLOOKUP(B194,'X2'!$B:$AZ,14,FALSE)),(IF($X$1=3,(VLOOKUP(B194,'X3'!$B:$AZ,14,FALSE)),(IF($X$1=4,(VLOOKUP(B194,'X4'!$B:$AZ,14,FALSE)),(IF($X$1=5,(VLOOKUP(B194,'X5'!$B:$AZ,14,FALSE)),(IF($X$1=6,(VLOOKUP(B194,'X6'!$B:$AZ,14,FALSE)),(IF($X$1=7,(VLOOKUP(B194,'X7'!$B:$AZ,14,FALSE)),(IF($X$1=8,(VLOOKUP(B194,'X8'!$B:$AZ,14,FALSE)),(IF($X$1=9,(VLOOKUP(B194,'X9'!$B:$AZ,14,FALSE)),(IF($X$1=10,(VLOOKUP(B194,'X10'!$B:$AZ,14,FALSE)),(IF($X$1=11,(VLOOKUP(B194,'X11'!$B:$AZ,14,FALSE)),(IF($X$1=12,(VLOOKUP(B194,'X12'!$B:$AZ,14,FALSE)),(VLOOKUP(B194,'X13'!$B:$AZ,14,FALSE)))))))))))))))))))))))))))))</f>
        <v xml:space="preserve"> </v>
      </c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</row>
    <row r="195" spans="1:67" ht="14.1" customHeight="1" x14ac:dyDescent="0.2">
      <c r="A195" s="156" t="s">
        <v>1058</v>
      </c>
      <c r="B195" s="122" t="str">
        <f>IF(ISERROR(IF($U$16=1,(VLOOKUP(A195,$AC$89:$AH$125,2,FALSE)),IF((IF($X$1=1,'X1'!B154,(IF($X$1=2,'X2'!B154,(IF($X$1=3,'X3'!B154,(IF($X$1=4,'X4'!B154,(IF($X$1=5,'X5'!B154,(IF($X$1=6,'X6'!B154,(IF($X$1=7,'X7'!B154,(IF($X$1=8,'X8'!B154,(IF($X$1=9,'X9'!B154,(IF($X$1=10,'X10'!B154,(IF($X$1=11,'X11'!B154,(IF($X$1=12,'X12'!B154,'X13'!B154))))))))))))))))))))))))="","",(IF($X$1=1,'X1'!B154,(IF($X$1=2,'X2'!B154,(IF($X$1=3,'X3'!B154,(IF($X$1=4,'X4'!B154,(IF($X$1=5,'X5'!B154,(IF($X$1=6,'X6'!B154,(IF($X$1=7,'X7'!B154,(IF($X$1=8,'X8'!B154,(IF($X$1=9,'X9'!B154,(IF($X$1=10,'X10'!B154,(IF($X$1=11,'X11'!B154,(IF($X$1=12,'X12'!B154,'X13'!B154)))))))))))))))))))))))))))=TRUE," ",(IF($U$16=1,(VLOOKUP(A195,$AC$89:$AH$125,2,FALSE)),IF((IF($X$1=1,'X1'!B154,(IF($X$1=2,'X2'!B154,(IF($X$1=3,'X3'!B154,(IF($X$1=4,'X4'!B154,(IF($X$1=5,'X5'!B154,(IF($X$1=6,'X6'!B154,(IF($X$1=7,'X7'!B154,(IF($X$1=8,'X8'!B154,(IF($X$1=9,'X9'!B154,(IF($X$1=10,'X10'!B154,(IF($X$1=11,'X11'!B154,(IF($X$1=12,'X12'!B154,'X13'!B154))))))))))))))))))))))))="","",(IF($X$1=1,'X1'!B154,(IF($X$1=2,'X2'!B154,(IF($X$1=3,'X3'!B154,(IF($X$1=4,'X4'!B154,(IF($X$1=5,'X5'!B154,(IF($X$1=6,'X6'!B154,(IF($X$1=7,'X7'!B154,(IF($X$1=8,'X8'!B154,(IF($X$1=9,'X9'!B154,(IF($X$1=10,'X10'!B154,(IF($X$1=11,'X11'!B154,(IF($X$1=12,'X12'!B154,'X13'!B154))))))))))))))))))))))))))))</f>
        <v/>
      </c>
      <c r="C195" s="181" t="str">
        <f ca="1">IF(ISERROR(IF($X$1=1,(VLOOKUP(B195,'X1'!$B:$AZ,47,FALSE)),IF($X$1=2,(VLOOKUP(B195,'X2'!$B:$AZ,47,FALSE)),IF($X$1=3,(VLOOKUP(B195,'X3'!$B:$AZ,47,FALSE)),IF($X$1=4,(VLOOKUP(B195,'X4'!$B:$AZ,47,FALSE)),IF($X$1=5,(VLOOKUP(B195,'X5'!$B:$AZ,47,FALSE)),IF($X$1=6,(VLOOKUP(B195,'X6'!$B:$AZ,47,FALSE)),IF($X$1=7,(VLOOKUP(B195,'X7'!$B:$AZ,47,FALSE)),IF($X$1=8,(VLOOKUP(B195,'X8'!$B:$AZ,47,FALSE)),IF($X$1=9,(VLOOKUP(B195,'X9'!$B:$AZ,47,FALSE)),IF($X$1=10,(VLOOKUP(B195,'X10'!$B:$AZ,47,FALSE)),IF($X$1=11,(VLOOKUP(B195,'X11'!$B:$AZ,47,FALSE)),IF($X$1=12,(VLOOKUP(B195,'X12'!$B:$AZ,47,FALSE)),IF($X$1=13,(VLOOKUP(B195,'X13'!$B:$AZ,47,FALSE)),"B"))))))))))))))=TRUE," ",(IF($X$1=1,(VLOOKUP(B195,'X1'!$B:$AZ,47,FALSE)),IF($X$1=2,(VLOOKUP(B195,'X2'!$B:$AZ,47,FALSE)),IF($X$1=3,(VLOOKUP(B195,'X3'!$B:$AZ,47,FALSE)),IF($X$1=4,(VLOOKUP(B195,'X4'!$B:$AZ,47,FALSE)),IF($X$1=5,(VLOOKUP(B195,'X5'!$B:$AZ,47,FALSE)),IF($X$1=6,(VLOOKUP(B195,'X6'!$B:$AZ,47,FALSE)),IF($X$1=7,(VLOOKUP(B195,'X7'!$B:$AZ,47,FALSE)),IF($X$1=8,(VLOOKUP(B195,'X8'!$B:$AZ,47,FALSE)),IF($X$1=9,(VLOOKUP(B195,'X9'!$B:$AZ,47,FALSE)),IF($X$1=10,(VLOOKUP(B195,'X10'!$B:$AZ,47,FALSE)),IF($X$1=11,(VLOOKUP(B195,'X11'!$B:$AZ,47,FALSE)),IF($X$1=12,(VLOOKUP(B195,'X12'!$B:$AZ,47,FALSE)),IF($X$1=13,(VLOOKUP(B195,'X13'!$B:$AZ,47,FALSE)),"B")))))))))))))))</f>
        <v xml:space="preserve"> </v>
      </c>
      <c r="D195" s="181" t="str">
        <f ca="1">IF(ISERROR(IF($X$1=1,(VLOOKUP(B195,'X1'!$B:$AP,41,FALSE)),IF($X$1=2,(VLOOKUP(B195,'X2'!$B:$AP,41,FALSE)),IF($X$1=3,(VLOOKUP(B195,'X3'!$B:$AP,41,FALSE)),IF($X$1=4,(VLOOKUP(B195,'X4'!$B:$AP,41,FALSE)),IF($X$1=5,(VLOOKUP(B195,'X5'!$B:$AP,41,FALSE)),IF($X$1=6,(VLOOKUP(B195,'X6'!$B:$AP,41,FALSE)),IF($X$1=7,(VLOOKUP(B195,'X7'!$B:$AP,41,FALSE)),IF($X$1=8,(VLOOKUP(B195,'X8'!$B:$AP,41,FALSE)),IF($X$1=9,(VLOOKUP(B195,'X9'!$B:$AP,41,FALSE)),IF($X$1=10,(VLOOKUP(B195,'X10'!$B:$AP,41,FALSE)),IF($X$1=11,(VLOOKUP(B195,'X11'!$B:$AP,41,FALSE)),IF($X$1=12,(VLOOKUP(B195,'X12'!$B:$AP,41,FALSE)),IF($X$1=13,(VLOOKUP(B195,'X13'!$B:$AP,41,FALSE)),"B"))))))))))))))=TRUE," ",(IF($X$1=1,(VLOOKUP(B195,'X1'!$B:$AP,41,FALSE)),IF($X$1=2,(VLOOKUP(B195,'X2'!$B:$AP,41,FALSE)),IF($X$1=3,(VLOOKUP(B195,'X3'!$B:$AP,41,FALSE)),IF($X$1=4,(VLOOKUP(B195,'X4'!$B:$AP,41,FALSE)),IF($X$1=5,(VLOOKUP(B195,'X5'!$B:$AP,41,FALSE)),IF($X$1=6,(VLOOKUP(B195,'X6'!$B:$AP,41,FALSE)),IF($X$1=7,(VLOOKUP(B195,'X7'!$B:$AP,41,FALSE)),IF($X$1=8,(VLOOKUP(B195,'X8'!$B:$AP,41,FALSE)),IF($X$1=9,(VLOOKUP(B195,'X9'!$B:$AP,41,FALSE)),IF($X$1=10,(VLOOKUP(B195,'X10'!$B:$AP,41,FALSE)),IF($X$1=11,(VLOOKUP(B195,'X11'!$B:$AP,41,FALSE)),IF($X$1=12,(VLOOKUP(B195,'X12'!$B:$AP,41,FALSE)),IF($X$1=13,(VLOOKUP(B195,'X13'!$B:$AP,41,FALSE)),"B")))))))))))))))</f>
        <v xml:space="preserve"> </v>
      </c>
      <c r="E195" s="182" t="str">
        <f ca="1">IF(ISERROR(IF($X$1=1,(VLOOKUP(B195,'X1'!$B:$AP,7,FALSE)),IF($X$1=2,(VLOOKUP(B195,'X2'!$B:$AP,7,FALSE)),IF($X$1=3,(VLOOKUP(B195,'X3'!$B:$AP,7,FALSE)),IF($X$1=4,(VLOOKUP(B195,'X4'!$B:$AP,7,FALSE)),IF($X$1=5,(VLOOKUP(B195,'X5'!$B:$AP,7,FALSE)),IF($X$1=6,(VLOOKUP(B195,'X6'!$B:$AP,7,FALSE)),IF($X$1=7,(VLOOKUP(B195,'X7'!$B:$AP,7,FALSE)),IF($X$1=8,(VLOOKUP(B195,'X8'!$B:$AP,7,FALSE)),IF($X$1=9,(VLOOKUP(B195,'X9'!$B:$AP,7,FALSE)),IF($X$1=10,(VLOOKUP(B195,'X10'!$B:$AP,7,FALSE)),IF($X$1=11,(VLOOKUP(B195,'X11'!$B:$AP,7,FALSE)),IF($X$1=12,(VLOOKUP(B195,'X12'!$B:$AP,7,FALSE)),IF($X$1=13,(VLOOKUP(B195,'X13'!$B:$AP,7,FALSE)),"B"))))))))))))))=TRUE," ",(IF($X$1=1,(VLOOKUP(B195,'X1'!$B:$AP,7,FALSE)),IF($X$1=2,(VLOOKUP(B195,'X2'!$B:$AP,7,FALSE)),IF($X$1=3,(VLOOKUP(B195,'X3'!$B:$AP,7,FALSE)),IF($X$1=4,(VLOOKUP(B195,'X4'!$B:$AP,7,FALSE)),IF($X$1=5,(VLOOKUP(B195,'X5'!$B:$AP,7,FALSE)),IF($X$1=6,(VLOOKUP(B195,'X6'!$B:$AP,7,FALSE)),IF($X$1=7,(VLOOKUP(B195,'X7'!$B:$AP,7,FALSE)),IF($X$1=8,(VLOOKUP(B195,'X8'!$B:$AP,7,FALSE)),IF($X$1=9,(VLOOKUP(B195,'X9'!$B:$AP,7,FALSE)),IF($X$1=10,(VLOOKUP(B195,'X10'!$B:$AP,7,FALSE)),IF($X$1=11,(VLOOKUP(B195,'X11'!$B:$AP,7,FALSE)),IF($X$1=12,(VLOOKUP(B195,'X12'!$B:$AP,7,FALSE)),IF($X$1=13,(VLOOKUP(B195,'X13'!$B:$AP,7,FALSE)),"B")))))))))))))))</f>
        <v xml:space="preserve"> </v>
      </c>
      <c r="F195" s="182" t="str">
        <f ca="1">IF(ISERROR(IF((IF($X$1=1,(VLOOKUP(B195,'X1'!$B:$AO,6,FALSE)),(IF($X$1=2,(VLOOKUP(B195,'X2'!$B:$AO,6,FALSE)),(IF($X$1=3,(VLOOKUP(B195,'X3'!$B:$AO,6,FALSE)),(IF($X$1=4,(VLOOKUP(B195,'X4'!$B:$AO,6,FALSE)),(IF($X$1=5,(VLOOKUP(B195,'X5'!$B:$AO,6,FALSE)),(IF($X$1=6,(VLOOKUP(B195,'X6'!$B:$AO,6,FALSE)),(IF($X$1=7,(VLOOKUP(B195,'X7'!$B:$AO,6,FALSE)),(IF($X$1=8,(VLOOKUP(B195,'X8'!$B:$AO,6,FALSE)),(IF($X$1=9,(VLOOKUP(B195,'X9'!$B:$AO,6,FALSE)),(IF($X$1=10,(VLOOKUP(B195,'X10'!$B:$AO,6,FALSE)),(IF($X$1=11,(VLOOKUP(B195,'X11'!$B:$AO,6,FALSE)),(IF($X$1=12,(VLOOKUP(B195,'X12'!$B:$AO,6,FALSE)),(VLOOKUP(B195,'X13'!$B:$AO,6,FALSE))))))))))))))))))))))))))=$V$1," ",(IF($X$1=1,(VLOOKUP(B195,'X1'!$B:$AO,6,FALSE)),(IF($X$1=2,(VLOOKUP(B195,'X2'!$B:$AO,6,FALSE)),(IF($X$1=3,(VLOOKUP(B195,'X3'!$B:$AO,6,FALSE)),(IF($X$1=4,(VLOOKUP(B195,'X4'!$B:$AO,6,FALSE)),(IF($X$1=5,(VLOOKUP(B195,'X5'!$B:$AO,6,FALSE)),(IF($X$1=6,(VLOOKUP(B195,'X6'!$B:$AO,6,FALSE)),(IF($X$1=7,(VLOOKUP(B195,'X7'!$B:$AO,6,FALSE)),(IF($X$1=8,(VLOOKUP(B195,'X8'!$B:$AO,6,FALSE)),(IF($X$1=9,(VLOOKUP(B195,'X9'!$B:$AO,6,FALSE)),(IF($X$1=10,(VLOOKUP(B195,'X10'!$B:$AO,6,FALSE)),(IF($X$1=11,(VLOOKUP(B195,'X11'!$B:$AO,6,FALSE)),(IF($X$1=12,(VLOOKUP(B195,'X12'!$B:$AO,6,FALSE)),(VLOOKUP(B195,'X13'!$B:$AO,6,FALSE))))))))))))))))))))))))))))=TRUE," ",(IF((IF($X$1=1,(VLOOKUP(B195,'X1'!$B:$AO,6,FALSE)),(IF($X$1=2,(VLOOKUP(B195,'X2'!$B:$AO,6,FALSE)),(IF($X$1=3,(VLOOKUP(B195,'X3'!$B:$AO,6,FALSE)),(IF($X$1=4,(VLOOKUP(B195,'X4'!$B:$AO,6,FALSE)),(IF($X$1=5,(VLOOKUP(B195,'X5'!$B:$AO,6,FALSE)),(IF($X$1=6,(VLOOKUP(B195,'X6'!$B:$AO,6,FALSE)),(IF($X$1=7,(VLOOKUP(B195,'X7'!$B:$AO,6,FALSE)),(IF($X$1=8,(VLOOKUP(B195,'X8'!$B:$AO,6,FALSE)),(IF($X$1=9,(VLOOKUP(B195,'X9'!$B:$AO,6,FALSE)),(IF($X$1=10,(VLOOKUP(B195,'X10'!$B:$AO,6,FALSE)),(IF($X$1=11,(VLOOKUP(B195,'X11'!$B:$AO,6,FALSE)),(IF($X$1=12,(VLOOKUP(B195,'X12'!$B:$AO,6,FALSE)),(VLOOKUP(B195,'X13'!$B:$AO,6,FALSE))))))))))))))))))))))))))=$V$1," ",(IF($X$1=1,(VLOOKUP(B195,'X1'!$B:$AO,6,FALSE)),(IF($X$1=2,(VLOOKUP(B195,'X2'!$B:$AO,6,FALSE)),(IF($X$1=3,(VLOOKUP(B195,'X3'!$B:$AO,6,FALSE)),(IF($X$1=4,(VLOOKUP(B195,'X4'!$B:$AO,6,FALSE)),(IF($X$1=5,(VLOOKUP(B195,'X5'!$B:$AO,6,FALSE)),(IF($X$1=6,(VLOOKUP(B195,'X6'!$B:$AO,6,FALSE)),(IF($X$1=7,(VLOOKUP(B195,'X7'!$B:$AO,6,FALSE)),(IF($X$1=8,(VLOOKUP(B195,'X8'!$B:$AO,6,FALSE)),(IF($X$1=9,(VLOOKUP(B195,'X9'!$B:$AO,6,FALSE)),(IF($X$1=10,(VLOOKUP(B195,'X10'!$B:$AO,6,FALSE)),(IF($X$1=11,(VLOOKUP(B195,'X11'!$B:$AO,6,FALSE)),(IF($X$1=12,(VLOOKUP(B195,'X12'!$B:$AO,6,FALSE)),(VLOOKUP(B195,'X13'!$B:$AO,6,FALSE)))))))))))))))))))))))))))))</f>
        <v xml:space="preserve"> </v>
      </c>
      <c r="G195" s="182" t="str">
        <f ca="1">IF(ISERROR(IF($X$1=1,(VLOOKUP(B195,'X1'!$B:$AZ,44,FALSE)),IF($X$1=2,(VLOOKUP(B195,'X2'!$B:$AZ,44,FALSE)),IF($X$1=3,(VLOOKUP(B195,'X3'!$B:$AZ,44,FALSE)),IF($X$1=4,(VLOOKUP(B195,'X4'!$B:$AZ,44,FALSE)),IF($X$1=5,(VLOOKUP(B195,'X5'!$B:$AZ,44,FALSE)),IF($X$1=6,(VLOOKUP(B195,'X6'!$B:$AZ,44,FALSE)),IF($X$1=7,(VLOOKUP(B195,'X7'!$B:$AZ,44,FALSE)),IF($X$1=8,(VLOOKUP(B195,'X8'!$B:$AZ,44,FALSE)),IF($X$1=9,(VLOOKUP(B195,'X9'!$B:$AZ,44,FALSE)),IF($X$1=10,(VLOOKUP(B195,'X10'!$B:$AZ,44,FALSE)),IF($X$1=11,(VLOOKUP(B195,'X11'!$B:$AZ,44,FALSE)),IF($X$1=12,(VLOOKUP(B195,'X12'!$B:$AZ,44,FALSE)),IF($X$1=13,(VLOOKUP(B195,'X13'!$B:$AZ,44,FALSE)),"B"))))))))))))))=TRUE," ",(IF($X$1=1,(VLOOKUP(B195,'X1'!$B:$AZ,44,FALSE)),IF($X$1=2,(VLOOKUP(B195,'X2'!$B:$AZ,44,FALSE)),IF($X$1=3,(VLOOKUP(B195,'X3'!$B:$AZ,44,FALSE)),IF($X$1=4,(VLOOKUP(B195,'X4'!$B:$AZ,44,FALSE)),IF($X$1=5,(VLOOKUP(B195,'X5'!$B:$AZ,44,FALSE)),IF($X$1=6,(VLOOKUP(B195,'X6'!$B:$AZ,44,FALSE)),IF($X$1=7,(VLOOKUP(B195,'X7'!$B:$AZ,44,FALSE)),IF($X$1=8,(VLOOKUP(B195,'X8'!$B:$AZ,44,FALSE)),IF($X$1=9,(VLOOKUP(B195,'X9'!$B:$AZ,44,FALSE)),IF($X$1=10,(VLOOKUP(B195,'X10'!$B:$AZ,44,FALSE)),IF($X$1=11,(VLOOKUP(B195,'X11'!$B:$AZ,44,FALSE)),IF($X$1=12,(VLOOKUP(B195,'X12'!$B:$AZ,44,FALSE)),IF($X$1=13,(VLOOKUP(B195,'X13'!$B:$AZ,44,FALSE)),"B")))))))))))))))</f>
        <v xml:space="preserve"> </v>
      </c>
      <c r="H195" s="182" t="str">
        <f ca="1">IF(ISERROR(IF($X$1=1,(VLOOKUP(B195,'X1'!$B:$AZ,8,FALSE)),IF($X$1=2,(VLOOKUP(B195,'X2'!$B:$AZ,8,FALSE)),IF($X$1=3,(VLOOKUP(B195,'X3'!$B:$AZ,8,FALSE)),IF($X$1=4,(VLOOKUP(B195,'X4'!$B:$AZ,8,FALSE)),IF($X$1=5,(VLOOKUP(B195,'X5'!$B:$AZ,8,FALSE)),IF($X$1=6,(VLOOKUP(B195,'X6'!$B:$AZ,8,FALSE)),IF($X$1=7,(VLOOKUP(B195,'X7'!$B:$AZ,8,FALSE)),IF($X$1=8,(VLOOKUP(B195,'X8'!$B:$AZ,8,FALSE)),IF($X$1=9,(VLOOKUP(B195,'X9'!$B:$AZ,8,FALSE)),IF($X$1=10,(VLOOKUP(B195,'X10'!$B:$AZ,8,FALSE)),IF($X$1=11,(VLOOKUP(B195,'X11'!$B:$AZ,8,FALSE)),IF($X$1=12,(VLOOKUP(B195,'X12'!$B:$AZ,8,FALSE)),IF($X$1=13,(VLOOKUP(B195,'X13'!$B:$AZ,8,FALSE)),"B"))))))))))))))=TRUE," ",(IF($X$1=1,(VLOOKUP(B195,'X1'!$B:$AZ,8,FALSE)),IF($X$1=2,(VLOOKUP(B195,'X2'!$B:$AZ,8,FALSE)),IF($X$1=3,(VLOOKUP(B195,'X3'!$B:$AZ,8,FALSE)),IF($X$1=4,(VLOOKUP(B195,'X4'!$B:$AZ,8,FALSE)),IF($X$1=5,(VLOOKUP(B195,'X5'!$B:$AZ,8,FALSE)),IF($X$1=6,(VLOOKUP(B195,'X6'!$B:$AZ,8,FALSE)),IF($X$1=7,(VLOOKUP(B195,'X7'!$B:$AZ,8,FALSE)),IF($X$1=8,(VLOOKUP(B195,'X8'!$B:$AZ,8,FALSE)),IF($X$1=9,(VLOOKUP(B195,'X9'!$B:$AZ,8,FALSE)),IF($X$1=10,(VLOOKUP(B195,'X10'!$B:$AZ,8,FALSE)),IF($X$1=11,(VLOOKUP(B195,'X11'!$B:$AZ,8,FALSE)),IF($X$1=12,(VLOOKUP(B195,'X12'!$B:$AZ,8,FALSE)),IF($X$1=13,(VLOOKUP(B195,'X13'!$B:$AZ,8,FALSE)),"B")))))))))))))))</f>
        <v xml:space="preserve"> </v>
      </c>
      <c r="I195" s="183" t="str">
        <f ca="1">IF(ISERROR(IF($X$1=1,(VLOOKUP(B195,'X1'!$B:$AZ,2,FALSE)),IF($X$1=2,(VLOOKUP(B195,'X2'!$B:$AZ,2,FALSE)),IF($X$1=3,(VLOOKUP(B195,'X3'!$B:$AZ,2,FALSE)),IF($X$1=4,(VLOOKUP(B195,'X4'!$B:$AZ,2,FALSE)),IF($X$1=5,(VLOOKUP(B195,'X5'!$B:$AZ,2,FALSE)),IF($X$1=6,(VLOOKUP(B195,'X6'!$B:$AZ,2,FALSE)),IF($X$1=7,(VLOOKUP(B195,'X7'!$B:$AZ,2,FALSE)),IF($X$1=8,(VLOOKUP(B195,'X8'!$B:$AZ,2,FALSE)),IF($X$1=9,(VLOOKUP(B195,'X9'!$B:$AZ,2,FALSE)),IF($X$1=10,(VLOOKUP(B195,'X10'!$B:$AZ,2,FALSE)),IF($X$1=11,(VLOOKUP(B195,'X11'!$B:$AZ,2,FALSE)),IF($X$1=12,(VLOOKUP(B195,'X12'!$B:$AZ,2,FALSE)),IF($X$1=13,(VLOOKUP(B195,'X13'!$B:$AZ,2,FALSE)),"B"))))))))))))))=TRUE," ",(IF($X$1=1,(VLOOKUP(B195,'X1'!$B:$AZ,2,FALSE)),IF($X$1=2,(VLOOKUP(B195,'X2'!$B:$AZ,2,FALSE)),IF($X$1=3,(VLOOKUP(B195,'X3'!$B:$AZ,2,FALSE)),IF($X$1=4,(VLOOKUP(B195,'X4'!$B:$AZ,2,FALSE)),IF($X$1=5,(VLOOKUP(B195,'X5'!$B:$AZ,2,FALSE)),IF($X$1=6,(VLOOKUP(B195,'X6'!$B:$AZ,2,FALSE)),IF($X$1=7,(VLOOKUP(B195,'X7'!$B:$AZ,2,FALSE)),IF($X$1=8,(VLOOKUP(B195,'X8'!$B:$AZ,2,FALSE)),IF($X$1=9,(VLOOKUP(B195,'X9'!$B:$AZ,2,FALSE)),IF($X$1=10,(VLOOKUP(B195,'X10'!$B:$AZ,2,FALSE)),IF($X$1=11,(VLOOKUP(B195,'X11'!$B:$AZ,2,FALSE)),IF($X$1=12,(VLOOKUP(B195,'X12'!$B:$AZ,2,FALSE)),IF($X$1=13,(VLOOKUP(B195,'X13'!$B:$AZ,2,FALSE)),"B")))))))))))))))</f>
        <v xml:space="preserve"> </v>
      </c>
      <c r="J195" s="183" t="str">
        <f ca="1">IF(ISERROR(IF($X$1=1,(VLOOKUP(B195,'X1'!$B:$AZ,3,FALSE)),IF($X$1=2,(VLOOKUP(B195,'X2'!$B:$AZ,3,FALSE)),IF($X$1=3,(VLOOKUP(B195,'X3'!$B:$AZ,3,FALSE)),IF($X$1=4,(VLOOKUP(B195,'X4'!$B:$AZ,3,FALSE)),IF($X$1=5,(VLOOKUP(B195,'X5'!$B:$AZ,3,FALSE)),IF($X$1=6,(VLOOKUP(B195,'X6'!$B:$AZ,3,FALSE)),IF($X$1=7,(VLOOKUP(B195,'X7'!$B:$AZ,3,FALSE)),IF($X$1=8,(VLOOKUP(B195,'X8'!$B:$AZ,3,FALSE)),IF($X$1=9,(VLOOKUP(B195,'X9'!$B:$AZ,3,FALSE)),IF($X$1=10,(VLOOKUP(B195,'X10'!$B:$AZ,3,FALSE)),IF($X$1=11,(VLOOKUP(B195,'X11'!$B:$AZ,3,FALSE)),IF($X$1=12,(VLOOKUP(B195,'X12'!$B:$AZ,3,FALSE)),IF($X$1=13,(VLOOKUP(B195,'X13'!$B:$AZ,3,FALSE)),"B"))))))))))))))=TRUE," ",(IF($X$1=1,(VLOOKUP(B195,'X1'!$B:$AZ,3,FALSE)),IF($X$1=2,(VLOOKUP(B195,'X2'!$B:$AZ,3,FALSE)),IF($X$1=3,(VLOOKUP(B195,'X3'!$B:$AZ,3,FALSE)),IF($X$1=4,(VLOOKUP(B195,'X4'!$B:$AZ,3,FALSE)),IF($X$1=5,(VLOOKUP(B195,'X5'!$B:$AZ,3,FALSE)),IF($X$1=6,(VLOOKUP(B195,'X6'!$B:$AZ,3,FALSE)),IF($X$1=7,(VLOOKUP(B195,'X7'!$B:$AZ,3,FALSE)),IF($X$1=8,(VLOOKUP(B195,'X8'!$B:$AZ,3,FALSE)),IF($X$1=9,(VLOOKUP(B195,'X9'!$B:$AZ,3,FALSE)),IF($X$1=10,(VLOOKUP(B195,'X10'!$B:$AZ,3,FALSE)),IF($X$1=11,(VLOOKUP(B195,'X11'!$B:$AZ,3,FALSE)),IF($X$1=12,(VLOOKUP(B195,'X12'!$B:$AZ,3,FALSE)),IF($X$1=13,(VLOOKUP(B195,'X13'!$B:$AZ,3,FALSE)),"B")))))))))))))))</f>
        <v xml:space="preserve"> </v>
      </c>
      <c r="K195" s="183" t="str">
        <f ca="1">IF(ISERROR(IF($X$1=1,(VLOOKUP(B195,'X1'!$B:$AZ,5,FALSE)),IF($X$1=2,(VLOOKUP(B195,'X2'!$B:$AZ,5,FALSE)),IF($X$1=3,(VLOOKUP(B195,'X3'!$B:$AZ,5,FALSE)),IF($X$1=4,(VLOOKUP(B195,'X4'!$B:$AZ,5,FALSE)),IF($X$1=5,(VLOOKUP(B195,'X5'!$B:$AZ,5,FALSE)),IF($X$1=6,(VLOOKUP(B195,'X6'!$B:$AZ,5,FALSE)),IF($X$1=7,(VLOOKUP(B195,'X7'!$B:$AZ,5,FALSE)),IF($X$1=8,(VLOOKUP(B195,'X8'!$B:$AZ,5,FALSE)),IF($X$1=9,(VLOOKUP(B195,'X9'!$B:$AZ,5,FALSE)),IF($X$1=10,(VLOOKUP(B195,'X10'!$B:$AZ,5,FALSE)),IF($X$1=11,(VLOOKUP(B195,'X11'!$B:$AZ,5,FALSE)),IF($X$1=12,(VLOOKUP(B195,'X12'!$B:$AZ,5,FALSE)),IF($X$1=13,(VLOOKUP(B195,'X13'!$B:$AZ,5,FALSE)),"B"))))))))))))))=TRUE," ",(IF($X$1=1,(VLOOKUP(B195,'X1'!$B:$AZ,5,FALSE)),IF($X$1=2,(VLOOKUP(B195,'X2'!$B:$AZ,5,FALSE)),IF($X$1=3,(VLOOKUP(B195,'X3'!$B:$AZ,5,FALSE)),IF($X$1=4,(VLOOKUP(B195,'X4'!$B:$AZ,5,FALSE)),IF($X$1=5,(VLOOKUP(B195,'X5'!$B:$AZ,5,FALSE)),IF($X$1=6,(VLOOKUP(B195,'X6'!$B:$AZ,5,FALSE)),IF($X$1=7,(VLOOKUP(B195,'X7'!$B:$AZ,5,FALSE)),IF($X$1=8,(VLOOKUP(B195,'X8'!$B:$AZ,5,FALSE)),IF($X$1=9,(VLOOKUP(B195,'X9'!$B:$AZ,5,FALSE)),IF($X$1=10,(VLOOKUP(B195,'X10'!$B:$AZ,5,FALSE)),IF($X$1=11,(VLOOKUP(B195,'X11'!$B:$AZ,5,FALSE)),IF($X$1=12,(VLOOKUP(B195,'X12'!$B:$AZ,5,FALSE)),IF($X$1=13,(VLOOKUP(B195,'X13'!$B:$AZ,5,FALSE)),"B")))))))))))))))</f>
        <v xml:space="preserve"> </v>
      </c>
      <c r="L195" s="184" t="str">
        <f ca="1">IF(ISERROR(IF($X$1=1,(VLOOKUP(B195,'X1'!$B:$AZ,9,FALSE)),IF($X$1=2,(VLOOKUP(B195,'X2'!$B:$AZ,9,FALSE)),IF($X$1=3,(VLOOKUP(B195,'X3'!$B:$AZ,9,FALSE)),IF($X$1=4,(VLOOKUP(B195,'X4'!$B:$AZ,9,FALSE)),IF($X$1=5,(VLOOKUP(B195,'X5'!$B:$AZ,9,FALSE)),IF($X$1=6,(VLOOKUP(B195,'X6'!$B:$AZ,9,FALSE)),IF($X$1=7,(VLOOKUP(B195,'X7'!$B:$AZ,9,FALSE)),IF($X$1=8,(VLOOKUP(B195,'X8'!$B:$AZ,9,FALSE)),IF($X$1=9,(VLOOKUP(B195,'X9'!$B:$AZ,9,FALSE)),IF($X$1=10,(VLOOKUP(B195,'X10'!$B:$AZ,9,FALSE)),IF($X$1=11,(VLOOKUP(B195,'X11'!$B:$AZ,9,FALSE)),IF($X$1=12,(VLOOKUP(B195,'X12'!$B:$AZ,9,FALSE)),IF($X$1=13,(VLOOKUP(B195,'X13'!$B:$AZ,9,FALSE)),"B"))))))))))))))=TRUE," ",(IF($X$1=1,(VLOOKUP(B195,'X1'!$B:$AZ,9,FALSE)),IF($X$1=2,(VLOOKUP(B195,'X2'!$B:$AZ,9,FALSE)),IF($X$1=3,(VLOOKUP(B195,'X3'!$B:$AZ,9,FALSE)),IF($X$1=4,(VLOOKUP(B195,'X4'!$B:$AZ,9,FALSE)),IF($X$1=5,(VLOOKUP(B195,'X5'!$B:$AZ,9,FALSE)),IF($X$1=6,(VLOOKUP(B195,'X6'!$B:$AZ,9,FALSE)),IF($X$1=7,(VLOOKUP(B195,'X7'!$B:$AZ,9,FALSE)),IF($X$1=8,(VLOOKUP(B195,'X8'!$B:$AZ,9,FALSE)),IF($X$1=9,(VLOOKUP(B195,'X9'!$B:$AZ,9,FALSE)),IF($X$1=10,(VLOOKUP(B195,'X10'!$B:$AZ,9,FALSE)),IF($X$1=11,(VLOOKUP(B195,'X11'!$B:$AZ,9,FALSE)),IF($X$1=12,(VLOOKUP(B195,'X12'!$B:$AZ,9,FALSE)),IF($X$1=13,(VLOOKUP(B195,'X13'!$B:$AZ,9,FALSE)),"B")))))))))))))))</f>
        <v xml:space="preserve"> </v>
      </c>
      <c r="M195" s="184" t="str">
        <f ca="1">IF(ISERROR(IF($X$1=1,(VLOOKUP(B195,'X1'!$B:$AZ,10,FALSE)),IF($X$1=2,(VLOOKUP(B195,'X2'!$B:$AZ,10,FALSE)),IF($X$1=3,(VLOOKUP(B195,'X3'!$B:$AZ,10,FALSE)),IF($X$1=4,(VLOOKUP(B195,'X4'!$B:$AZ,10,FALSE)),IF($X$1=5,(VLOOKUP(B195,'X5'!$B:$AZ,10,FALSE)),IF($X$1=6,(VLOOKUP(B195,'X6'!$B:$AZ,10,FALSE)),IF($X$1=7,(VLOOKUP(B195,'X7'!$B:$AZ,10,FALSE)),IF($X$1=8,(VLOOKUP(B195,'X8'!$B:$AZ,10,FALSE)),IF($X$1=9,(VLOOKUP(B195,'X9'!$B:$AZ,10,FALSE)),IF($X$1=10,(VLOOKUP(B195,'X10'!$B:$AZ,10,FALSE)),IF($X$1=11,(VLOOKUP(B195,'X11'!$B:$AZ,10,FALSE)),IF($X$1=12,(VLOOKUP(B195,'X12'!$B:$AZ,10,FALSE)),IF($X$1=13,(VLOOKUP(B195,'X13'!$B:$AZ,10,FALSE)),"B"))))))))))))))=TRUE," ",(IF($X$1=1,(VLOOKUP(B195,'X1'!$B:$AZ,10,FALSE)),IF($X$1=2,(VLOOKUP(B195,'X2'!$B:$AZ,10,FALSE)),IF($X$1=3,(VLOOKUP(B195,'X3'!$B:$AZ,10,FALSE)),IF($X$1=4,(VLOOKUP(B195,'X4'!$B:$AZ,10,FALSE)),IF($X$1=5,(VLOOKUP(B195,'X5'!$B:$AZ,10,FALSE)),IF($X$1=6,(VLOOKUP(B195,'X6'!$B:$AZ,10,FALSE)),IF($X$1=7,(VLOOKUP(B195,'X7'!$B:$AZ,10,FALSE)),IF($X$1=8,(VLOOKUP(B195,'X8'!$B:$AZ,10,FALSE)),IF($X$1=9,(VLOOKUP(B195,'X9'!$B:$AZ,10,FALSE)),IF($X$1=10,(VLOOKUP(B195,'X10'!$B:$AZ,10,FALSE)),IF($X$1=11,(VLOOKUP(B195,'X11'!$B:$AZ,10,FALSE)),IF($X$1=12,(VLOOKUP(B195,'X12'!$B:$AZ,10,FALSE)),IF($X$1=13,(VLOOKUP(B195,'X13'!$B:$AZ,10,FALSE)),"B")))))))))))))))</f>
        <v xml:space="preserve"> </v>
      </c>
      <c r="N195" s="185" t="str">
        <f ca="1">IF(ISERROR(IF($X$1=1,(VLOOKUP(B195,'X1'!$B:$AZ,45,FALSE)),IF($X$1=2,(VLOOKUP(B195,'X2'!$B:$AZ,45,FALSE)),IF($X$1=3,(VLOOKUP(B195,'X3'!$B:$AZ,45,FALSE)),IF($X$1=4,(VLOOKUP(B195,'X4'!$B:$AZ,45,FALSE)),IF($X$1=5,(VLOOKUP(B195,'X5'!$B:$AZ,45,FALSE)),IF($X$1=6,(VLOOKUP(B195,'X6'!$B:$AZ,45,FALSE)),IF($X$1=7,(VLOOKUP(B195,'X7'!$B:$AZ,45,FALSE)),IF($X$1=8,(VLOOKUP(B195,'X8'!$B:$AZ,45,FALSE)),IF($X$1=9,(VLOOKUP(B195,'X9'!$B:$AZ,45,FALSE)),IF($X$1=10,(VLOOKUP(B195,'X10'!$B:$AZ,45,FALSE)),IF($X$1=11,(VLOOKUP(B195,'X11'!$B:$AZ,45,FALSE)),IF($X$1=12,(VLOOKUP(B195,'X12'!$B:$AZ,45,FALSE)),IF($X$1=13,(VLOOKUP(B195,'X13'!$B:$AZ,45,FALSE)),"B"))))))))))))))=TRUE," ",(IF($X$1=1,(VLOOKUP(B195,'X1'!$B:$AZ,45,FALSE)),IF($X$1=2,(VLOOKUP(B195,'X2'!$B:$AZ,45,FALSE)),IF($X$1=3,(VLOOKUP(B195,'X3'!$B:$AZ,45,FALSE)),IF($X$1=4,(VLOOKUP(B195,'X4'!$B:$AZ,45,FALSE)),IF($X$1=5,(VLOOKUP(B195,'X5'!$B:$AZ,45,FALSE)),IF($X$1=6,(VLOOKUP(B195,'X6'!$B:$AZ,45,FALSE)),IF($X$1=7,(VLOOKUP(B195,'X7'!$B:$AZ,45,FALSE)),IF($X$1=8,(VLOOKUP(B195,'X8'!$B:$AZ,45,FALSE)),IF($X$1=9,(VLOOKUP(B195,'X9'!$B:$AZ,45,FALSE)),IF($X$1=10,(VLOOKUP(B195,'X10'!$B:$AZ,45,FALSE)),IF($X$1=11,(VLOOKUP(B195,'X11'!$B:$AZ,45,FALSE)),IF($X$1=12,(VLOOKUP(B195,'X12'!$B:$AZ,45,FALSE)),IF($X$1=13,(VLOOKUP(B195,'X13'!$B:$AZ,45,FALSE)),"B")))))))))))))))</f>
        <v xml:space="preserve"> </v>
      </c>
      <c r="O195" s="184" t="str">
        <f ca="1">IF(ISERROR(IF($X$1=1,(VLOOKUP(B195,'X1'!$B:$AZ,11,FALSE)),IF($X$1=2,(VLOOKUP(B195,'X2'!$B:$AZ,11,FALSE)),IF($X$1=3,(VLOOKUP(B195,'X3'!$B:$AZ,11,FALSE)),IF($X$1=4,(VLOOKUP(B195,'X4'!$B:$AZ,11,FALSE)),IF($X$1=5,(VLOOKUP(B195,'X5'!$B:$AZ,11,FALSE)),IF($X$1=6,(VLOOKUP(B195,'X6'!$B:$AZ,11,FALSE)),IF($X$1=7,(VLOOKUP(B195,'X7'!$B:$AZ,11,FALSE)),IF($X$1=8,(VLOOKUP(B195,'X8'!$B:$AZ,11,FALSE)),IF($X$1=9,(VLOOKUP(B195,'X9'!$B:$AZ,11,FALSE)),IF($X$1=10,(VLOOKUP(B195,'X10'!$B:$AZ,11,FALSE)),IF($X$1=11,(VLOOKUP(B195,'X11'!$B:$AZ,11,FALSE)),IF($X$1=12,(VLOOKUP(B195,'X12'!$B:$AZ,11,FALSE)),IF($X$1=13,(VLOOKUP(B195,'X13'!$B:$AZ,11,FALSE)),"B"))))))))))))))=TRUE," ",(IF($X$1=1,(VLOOKUP(B195,'X1'!$B:$AZ,11,FALSE)),IF($X$1=2,(VLOOKUP(B195,'X2'!$B:$AZ,11,FALSE)),IF($X$1=3,(VLOOKUP(B195,'X3'!$B:$AZ,11,FALSE)),IF($X$1=4,(VLOOKUP(B195,'X4'!$B:$AZ,11,FALSE)),IF($X$1=5,(VLOOKUP(B195,'X5'!$B:$AZ,11,FALSE)),IF($X$1=6,(VLOOKUP(B195,'X6'!$B:$AZ,11,FALSE)),IF($X$1=7,(VLOOKUP(B195,'X7'!$B:$AZ,11,FALSE)),IF($X$1=8,(VLOOKUP(B195,'X8'!$B:$AZ,11,FALSE)),IF($X$1=9,(VLOOKUP(B195,'X9'!$B:$AZ,11,FALSE)),IF($X$1=10,(VLOOKUP(B195,'X10'!$B:$AZ,11,FALSE)),IF($X$1=11,(VLOOKUP(B195,'X11'!$B:$AZ,11,FALSE)),IF($X$1=12,(VLOOKUP(B195,'X12'!$B:$AZ,11,FALSE)),IF($X$1=13,(VLOOKUP(B195,'X13'!$B:$AZ,11,FALSE)),"B")))))))))))))))</f>
        <v xml:space="preserve"> </v>
      </c>
      <c r="P195" s="184" t="str">
        <f ca="1">IF(ISERROR(IF($X$1=1,(VLOOKUP(B195,'X1'!$B:$AZ,12,FALSE)),IF($X$1=2,(VLOOKUP(B195,'X2'!$B:$AZ,12,FALSE)),IF($X$1=3,(VLOOKUP(B195,'X3'!$B:$AZ,12,FALSE)),IF($X$1=4,(VLOOKUP(B195,'X4'!$B:$AZ,12,FALSE)),IF($X$1=5,(VLOOKUP(B195,'X5'!$B:$AZ,12,FALSE)),IF($X$1=6,(VLOOKUP(B195,'X6'!$B:$AZ,12,FALSE)),IF($X$1=7,(VLOOKUP(B195,'X7'!$B:$AZ,12,FALSE)),IF($X$1=8,(VLOOKUP(B195,'X8'!$B:$AZ,12,FALSE)),IF($X$1=9,(VLOOKUP(B195,'X9'!$B:$AZ,12,FALSE)),IF($X$1=10,(VLOOKUP(B195,'X10'!$B:$AZ,12,FALSE)),IF($X$1=11,(VLOOKUP(B195,'X11'!$B:$AZ,12,FALSE)),IF($X$1=12,(VLOOKUP(B195,'X12'!$B:$AZ,12,FALSE)),IF($X$1=13,(VLOOKUP(B195,'X13'!$B:$AZ,12,FALSE)),"B"))))))))))))))=TRUE," ",(IF($X$1=1,(VLOOKUP(B195,'X1'!$B:$AZ,12,FALSE)),IF($X$1=2,(VLOOKUP(B195,'X2'!$B:$AZ,12,FALSE)),IF($X$1=3,(VLOOKUP(B195,'X3'!$B:$AZ,12,FALSE)),IF($X$1=4,(VLOOKUP(B195,'X4'!$B:$AZ,12,FALSE)),IF($X$1=5,(VLOOKUP(B195,'X5'!$B:$AZ,12,FALSE)),IF($X$1=6,(VLOOKUP(B195,'X6'!$B:$AZ,12,FALSE)),IF($X$1=7,(VLOOKUP(B195,'X7'!$B:$AZ,12,FALSE)),IF($X$1=8,(VLOOKUP(B195,'X8'!$B:$AZ,12,FALSE)),IF($X$1=9,(VLOOKUP(B195,'X9'!$B:$AZ,12,FALSE)),IF($X$1=10,(VLOOKUP(B195,'X10'!$B:$AZ,12,FALSE)),IF($X$1=11,(VLOOKUP(B195,'X11'!$B:$AZ,12,FALSE)),IF($X$1=12,(VLOOKUP(B195,'X12'!$B:$AZ,12,FALSE)),IF($X$1=13,(VLOOKUP(B195,'X13'!$B:$AZ,12,FALSE)),"B")))))))))))))))</f>
        <v xml:space="preserve"> </v>
      </c>
      <c r="Q195" s="185" t="str">
        <f ca="1">IF(ISERROR(IF($X$1=1,(VLOOKUP(B195,'X1'!$B:$AZ,46,FALSE)),IF($X$1=2,(VLOOKUP(B195,'X2'!$B:$AZ,46,FALSE)),IF($X$1=3,(VLOOKUP(B195,'X3'!$B:$AZ,46,FALSE)),IF($X$1=4,(VLOOKUP(B195,'X4'!$B:$AZ,46,FALSE)),IF($X$1=5,(VLOOKUP(B195,'X5'!$B:$AZ,46,FALSE)),IF($X$1=6,(VLOOKUP(B195,'X6'!$B:$AZ,46,FALSE)),IF($X$1=7,(VLOOKUP(B195,'X7'!$B:$AZ,46,FALSE)),IF($X$1=8,(VLOOKUP(B195,'X8'!$B:$AZ,46,FALSE)),IF($X$1=9,(VLOOKUP(B195,'X9'!$B:$AZ,46,FALSE)),IF($X$1=10,(VLOOKUP(B195,'X10'!$B:$AZ,46,FALSE)),IF($X$1=11,(VLOOKUP(B195,'X11'!$B:$AZ,46,FALSE)),IF($X$1=12,(VLOOKUP(B195,'X12'!$B:$AZ,46,FALSE)),IF($X$1=13,(VLOOKUP(B195,'X13'!$B:$AZ,46,FALSE)),"B"))))))))))))))=TRUE," ",(IF($X$1=1,(VLOOKUP(B195,'X1'!$B:$AZ,46,FALSE)),IF($X$1=2,(VLOOKUP(B195,'X2'!$B:$AZ,46,FALSE)),IF($X$1=3,(VLOOKUP(B195,'X3'!$B:$AZ,46,FALSE)),IF($X$1=4,(VLOOKUP(B195,'X4'!$B:$AZ,46,FALSE)),IF($X$1=5,(VLOOKUP(B195,'X5'!$B:$AZ,46,FALSE)),IF($X$1=6,(VLOOKUP(B195,'X6'!$B:$AZ,46,FALSE)),IF($X$1=7,(VLOOKUP(B195,'X7'!$B:$AZ,46,FALSE)),IF($X$1=8,(VLOOKUP(B195,'X8'!$B:$AZ,46,FALSE)),IF($X$1=9,(VLOOKUP(B195,'X9'!$B:$AZ,46,FALSE)),IF($X$1=10,(VLOOKUP(B195,'X10'!$B:$AZ,46,FALSE)),IF($X$1=11,(VLOOKUP(B195,'X11'!$B:$AZ,46,FALSE)),IF($X$1=12,(VLOOKUP(B195,'X12'!$B:$AZ,46,FALSE)),IF($X$1=13,(VLOOKUP(B195,'X13'!$B:$AZ,46,FALSE)),"B")))))))))))))))</f>
        <v xml:space="preserve"> </v>
      </c>
      <c r="R195" s="185" t="str">
        <f ca="1">IF(ISERROR(IF($X$1=1,(VLOOKUP(B195,'X1'!$B:$AZ,15,FALSE)),IF($X$1=2,(VLOOKUP(B195,'X2'!$B:$AZ,15,FALSE)),IF($X$1=3,(VLOOKUP(B195,'X3'!$B:$AZ,15,FALSE)),IF($X$1=4,(VLOOKUP(B195,'X4'!$B:$AZ,15,FALSE)),IF($X$1=5,(VLOOKUP(B195,'X5'!$B:$AZ,15,FALSE)),IF($X$1=6,(VLOOKUP(B195,'X6'!$B:$AZ,15,FALSE)),IF($X$1=7,(VLOOKUP(B195,'X7'!$B:$AZ,15,FALSE)),IF($X$1=8,(VLOOKUP(B195,'X8'!$B:$AZ,15,FALSE)),IF($X$1=9,(VLOOKUP(B195,'X9'!$B:$AZ,15,FALSE)),IF($X$1=10,(VLOOKUP(B195,'X10'!$B:$AZ,15,FALSE)),IF($X$1=11,(VLOOKUP(B195,'X11'!$B:$AZ,15,FALSE)),IF($X$1=12,(VLOOKUP(B195,'X12'!$B:$AZ,15,FALSE)),IF($X$1=13,(VLOOKUP(B195,'X13'!$B:$AZ,15,FALSE)),"B"))))))))))))))=TRUE," ",(IF($X$1=1,(VLOOKUP(B195,'X1'!$B:$AZ,15,FALSE)),IF($X$1=2,(VLOOKUP(B195,'X2'!$B:$AZ,15,FALSE)),IF($X$1=3,(VLOOKUP(B195,'X3'!$B:$AZ,15,FALSE)),IF($X$1=4,(VLOOKUP(B195,'X4'!$B:$AZ,15,FALSE)),IF($X$1=5,(VLOOKUP(B195,'X5'!$B:$AZ,15,FALSE)),IF($X$1=6,(VLOOKUP(B195,'X6'!$B:$AZ,15,FALSE)),IF($X$1=7,(VLOOKUP(B195,'X7'!$B:$AZ,15,FALSE)),IF($X$1=8,(VLOOKUP(B195,'X8'!$B:$AZ,15,FALSE)),IF($X$1=9,(VLOOKUP(B195,'X9'!$B:$AZ,15,FALSE)),IF($X$1=10,(VLOOKUP(B195,'X10'!$B:$AZ,15,FALSE)),IF($X$1=11,(VLOOKUP(B195,'X11'!$B:$AZ,15,FALSE)),IF($X$1=12,(VLOOKUP(B195,'X12'!$B:$AZ,15,FALSE)),IF($X$1=13,(VLOOKUP(B195,'X13'!$B:$AZ,15,FALSE)),"B")))))))))))))))</f>
        <v xml:space="preserve"> </v>
      </c>
      <c r="S195" s="185" t="str">
        <f ca="1">IF(ISERROR(IF((IF($X$1=1,(VLOOKUP(B195,'X1'!$B:$AZ,14,FALSE)),(IF($X$1=2,(VLOOKUP(B195,'X2'!$B:$AZ,14,FALSE)),(IF($X$1=3,(VLOOKUP(B195,'X3'!$B:$AZ,14,FALSE)),(IF($X$1=4,(VLOOKUP(B195,'X4'!$B:$AZ,14,FALSE)),(IF($X$1=5,(VLOOKUP(B195,'X5'!$B:$AZ,14,FALSE)),(IF($X$1=6,(VLOOKUP(B195,'X6'!$B:$AZ,14,FALSE)),(IF($X$1=7,(VLOOKUP(B195,'X7'!$B:$AZ,14,FALSE)),(IF($X$1=8,(VLOOKUP(B195,'X8'!$B:$AZ,14,FALSE)),(IF($X$1=9,(VLOOKUP(B195,'X9'!$B:$AZ,14,FALSE)),(IF($X$1=10,(VLOOKUP(B195,'X10'!$B:$AZ,14,FALSE)),(IF($X$1=11,(VLOOKUP(B195,'X11'!$B:$AZ,14,FALSE)),(IF($X$1=12,(VLOOKUP(B195,'X12'!$B:$AZ,14,FALSE)),(VLOOKUP(B195,'X13'!$B:$AZ,14,FALSE))))))))))))))))))))))))))=$V$1," ",(IF($X$1=1,(VLOOKUP(B195,'X1'!$B:$AZ,14,FALSE)),(IF($X$1=2,(VLOOKUP(B195,'X2'!$B:$AZ,14,FALSE)),(IF($X$1=3,(VLOOKUP(B195,'X3'!$B:$AZ,14,FALSE)),(IF($X$1=4,(VLOOKUP(B195,'X4'!$B:$AZ,14,FALSE)),(IF($X$1=5,(VLOOKUP(B195,'X5'!$B:$AZ,14,FALSE)),(IF($X$1=6,(VLOOKUP(B195,'X6'!$B:$AZ,14,FALSE)),(IF($X$1=7,(VLOOKUP(B195,'X7'!$B:$AZ,14,FALSE)),(IF($X$1=8,(VLOOKUP(B195,'X8'!$B:$AZ,14,FALSE)),(IF($X$1=9,(VLOOKUP(B195,'X9'!$B:$AZ,14,FALSE)),(IF($X$1=10,(VLOOKUP(B195,'X10'!$B:$AZ,14,FALSE)),(IF($X$1=11,(VLOOKUP(B195,'X11'!$B:$AZ,14,FALSE)),(IF($X$1=12,(VLOOKUP(B195,'X12'!$B:$AZ,14,FALSE)),(VLOOKUP(B195,'X13'!$B:$AZ,14,FALSE))))))))))))))))))))))))))))=TRUE," ",(IF((IF($X$1=1,(VLOOKUP(B195,'X1'!$B:$AZ,14,FALSE)),(IF($X$1=2,(VLOOKUP(B195,'X2'!$B:$AZ,14,FALSE)),(IF($X$1=3,(VLOOKUP(B195,'X3'!$B:$AZ,14,FALSE)),(IF($X$1=4,(VLOOKUP(B195,'X4'!$B:$AZ,14,FALSE)),(IF($X$1=5,(VLOOKUP(B195,'X5'!$B:$AZ,14,FALSE)),(IF($X$1=6,(VLOOKUP(B195,'X6'!$B:$AZ,14,FALSE)),(IF($X$1=7,(VLOOKUP(B195,'X7'!$B:$AZ,14,FALSE)),(IF($X$1=8,(VLOOKUP(B195,'X8'!$B:$AZ,14,FALSE)),(IF($X$1=9,(VLOOKUP(B195,'X9'!$B:$AZ,14,FALSE)),(IF($X$1=10,(VLOOKUP(B195,'X10'!$B:$AZ,14,FALSE)),(IF($X$1=11,(VLOOKUP(B195,'X11'!$B:$AZ,14,FALSE)),(IF($X$1=12,(VLOOKUP(B195,'X12'!$B:$AZ,14,FALSE)),(VLOOKUP(B195,'X13'!$B:$AZ,14,FALSE))))))))))))))))))))))))))=$V$1," ",(IF($X$1=1,(VLOOKUP(B195,'X1'!$B:$AZ,14,FALSE)),(IF($X$1=2,(VLOOKUP(B195,'X2'!$B:$AZ,14,FALSE)),(IF($X$1=3,(VLOOKUP(B195,'X3'!$B:$AZ,14,FALSE)),(IF($X$1=4,(VLOOKUP(B195,'X4'!$B:$AZ,14,FALSE)),(IF($X$1=5,(VLOOKUP(B195,'X5'!$B:$AZ,14,FALSE)),(IF($X$1=6,(VLOOKUP(B195,'X6'!$B:$AZ,14,FALSE)),(IF($X$1=7,(VLOOKUP(B195,'X7'!$B:$AZ,14,FALSE)),(IF($X$1=8,(VLOOKUP(B195,'X8'!$B:$AZ,14,FALSE)),(IF($X$1=9,(VLOOKUP(B195,'X9'!$B:$AZ,14,FALSE)),(IF($X$1=10,(VLOOKUP(B195,'X10'!$B:$AZ,14,FALSE)),(IF($X$1=11,(VLOOKUP(B195,'X11'!$B:$AZ,14,FALSE)),(IF($X$1=12,(VLOOKUP(B195,'X12'!$B:$AZ,14,FALSE)),(VLOOKUP(B195,'X13'!$B:$AZ,14,FALSE)))))))))))))))))))))))))))))</f>
        <v xml:space="preserve"> </v>
      </c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</row>
    <row r="196" spans="1:67" ht="14.1" customHeight="1" x14ac:dyDescent="0.2">
      <c r="A196" s="156" t="s">
        <v>1058</v>
      </c>
      <c r="B196" s="122" t="str">
        <f>IF(ISERROR(IF($U$16=1,(VLOOKUP(A196,$AC$89:$AH$125,2,FALSE)),IF((IF($X$1=1,'X1'!B155,(IF($X$1=2,'X2'!B155,(IF($X$1=3,'X3'!B155,(IF($X$1=4,'X4'!B155,(IF($X$1=5,'X5'!B155,(IF($X$1=6,'X6'!B155,(IF($X$1=7,'X7'!B155,(IF($X$1=8,'X8'!B155,(IF($X$1=9,'X9'!B155,(IF($X$1=10,'X10'!B155,(IF($X$1=11,'X11'!B155,(IF($X$1=12,'X12'!B155,'X13'!B155))))))))))))))))))))))))="","",(IF($X$1=1,'X1'!B155,(IF($X$1=2,'X2'!B155,(IF($X$1=3,'X3'!B155,(IF($X$1=4,'X4'!B155,(IF($X$1=5,'X5'!B155,(IF($X$1=6,'X6'!B155,(IF($X$1=7,'X7'!B155,(IF($X$1=8,'X8'!B155,(IF($X$1=9,'X9'!B155,(IF($X$1=10,'X10'!B155,(IF($X$1=11,'X11'!B155,(IF($X$1=12,'X12'!B155,'X13'!B155)))))))))))))))))))))))))))=TRUE," ",(IF($U$16=1,(VLOOKUP(A196,$AC$89:$AH$125,2,FALSE)),IF((IF($X$1=1,'X1'!B155,(IF($X$1=2,'X2'!B155,(IF($X$1=3,'X3'!B155,(IF($X$1=4,'X4'!B155,(IF($X$1=5,'X5'!B155,(IF($X$1=6,'X6'!B155,(IF($X$1=7,'X7'!B155,(IF($X$1=8,'X8'!B155,(IF($X$1=9,'X9'!B155,(IF($X$1=10,'X10'!B155,(IF($X$1=11,'X11'!B155,(IF($X$1=12,'X12'!B155,'X13'!B155))))))))))))))))))))))))="","",(IF($X$1=1,'X1'!B155,(IF($X$1=2,'X2'!B155,(IF($X$1=3,'X3'!B155,(IF($X$1=4,'X4'!B155,(IF($X$1=5,'X5'!B155,(IF($X$1=6,'X6'!B155,(IF($X$1=7,'X7'!B155,(IF($X$1=8,'X8'!B155,(IF($X$1=9,'X9'!B155,(IF($X$1=10,'X10'!B155,(IF($X$1=11,'X11'!B155,(IF($X$1=12,'X12'!B155,'X13'!B155))))))))))))))))))))))))))))</f>
        <v/>
      </c>
      <c r="C196" s="181" t="str">
        <f ca="1">IF(ISERROR(IF($X$1=1,(VLOOKUP(B196,'X1'!$B:$AZ,47,FALSE)),IF($X$1=2,(VLOOKUP(B196,'X2'!$B:$AZ,47,FALSE)),IF($X$1=3,(VLOOKUP(B196,'X3'!$B:$AZ,47,FALSE)),IF($X$1=4,(VLOOKUP(B196,'X4'!$B:$AZ,47,FALSE)),IF($X$1=5,(VLOOKUP(B196,'X5'!$B:$AZ,47,FALSE)),IF($X$1=6,(VLOOKUP(B196,'X6'!$B:$AZ,47,FALSE)),IF($X$1=7,(VLOOKUP(B196,'X7'!$B:$AZ,47,FALSE)),IF($X$1=8,(VLOOKUP(B196,'X8'!$B:$AZ,47,FALSE)),IF($X$1=9,(VLOOKUP(B196,'X9'!$B:$AZ,47,FALSE)),IF($X$1=10,(VLOOKUP(B196,'X10'!$B:$AZ,47,FALSE)),IF($X$1=11,(VLOOKUP(B196,'X11'!$B:$AZ,47,FALSE)),IF($X$1=12,(VLOOKUP(B196,'X12'!$B:$AZ,47,FALSE)),IF($X$1=13,(VLOOKUP(B196,'X13'!$B:$AZ,47,FALSE)),"B"))))))))))))))=TRUE," ",(IF($X$1=1,(VLOOKUP(B196,'X1'!$B:$AZ,47,FALSE)),IF($X$1=2,(VLOOKUP(B196,'X2'!$B:$AZ,47,FALSE)),IF($X$1=3,(VLOOKUP(B196,'X3'!$B:$AZ,47,FALSE)),IF($X$1=4,(VLOOKUP(B196,'X4'!$B:$AZ,47,FALSE)),IF($X$1=5,(VLOOKUP(B196,'X5'!$B:$AZ,47,FALSE)),IF($X$1=6,(VLOOKUP(B196,'X6'!$B:$AZ,47,FALSE)),IF($X$1=7,(VLOOKUP(B196,'X7'!$B:$AZ,47,FALSE)),IF($X$1=8,(VLOOKUP(B196,'X8'!$B:$AZ,47,FALSE)),IF($X$1=9,(VLOOKUP(B196,'X9'!$B:$AZ,47,FALSE)),IF($X$1=10,(VLOOKUP(B196,'X10'!$B:$AZ,47,FALSE)),IF($X$1=11,(VLOOKUP(B196,'X11'!$B:$AZ,47,FALSE)),IF($X$1=12,(VLOOKUP(B196,'X12'!$B:$AZ,47,FALSE)),IF($X$1=13,(VLOOKUP(B196,'X13'!$B:$AZ,47,FALSE)),"B")))))))))))))))</f>
        <v xml:space="preserve"> </v>
      </c>
      <c r="D196" s="181" t="str">
        <f ca="1">IF(ISERROR(IF($X$1=1,(VLOOKUP(B196,'X1'!$B:$AP,41,FALSE)),IF($X$1=2,(VLOOKUP(B196,'X2'!$B:$AP,41,FALSE)),IF($X$1=3,(VLOOKUP(B196,'X3'!$B:$AP,41,FALSE)),IF($X$1=4,(VLOOKUP(B196,'X4'!$B:$AP,41,FALSE)),IF($X$1=5,(VLOOKUP(B196,'X5'!$B:$AP,41,FALSE)),IF($X$1=6,(VLOOKUP(B196,'X6'!$B:$AP,41,FALSE)),IF($X$1=7,(VLOOKUP(B196,'X7'!$B:$AP,41,FALSE)),IF($X$1=8,(VLOOKUP(B196,'X8'!$B:$AP,41,FALSE)),IF($X$1=9,(VLOOKUP(B196,'X9'!$B:$AP,41,FALSE)),IF($X$1=10,(VLOOKUP(B196,'X10'!$B:$AP,41,FALSE)),IF($X$1=11,(VLOOKUP(B196,'X11'!$B:$AP,41,FALSE)),IF($X$1=12,(VLOOKUP(B196,'X12'!$B:$AP,41,FALSE)),IF($X$1=13,(VLOOKUP(B196,'X13'!$B:$AP,41,FALSE)),"B"))))))))))))))=TRUE," ",(IF($X$1=1,(VLOOKUP(B196,'X1'!$B:$AP,41,FALSE)),IF($X$1=2,(VLOOKUP(B196,'X2'!$B:$AP,41,FALSE)),IF($X$1=3,(VLOOKUP(B196,'X3'!$B:$AP,41,FALSE)),IF($X$1=4,(VLOOKUP(B196,'X4'!$B:$AP,41,FALSE)),IF($X$1=5,(VLOOKUP(B196,'X5'!$B:$AP,41,FALSE)),IF($X$1=6,(VLOOKUP(B196,'X6'!$B:$AP,41,FALSE)),IF($X$1=7,(VLOOKUP(B196,'X7'!$B:$AP,41,FALSE)),IF($X$1=8,(VLOOKUP(B196,'X8'!$B:$AP,41,FALSE)),IF($X$1=9,(VLOOKUP(B196,'X9'!$B:$AP,41,FALSE)),IF($X$1=10,(VLOOKUP(B196,'X10'!$B:$AP,41,FALSE)),IF($X$1=11,(VLOOKUP(B196,'X11'!$B:$AP,41,FALSE)),IF($X$1=12,(VLOOKUP(B196,'X12'!$B:$AP,41,FALSE)),IF($X$1=13,(VLOOKUP(B196,'X13'!$B:$AP,41,FALSE)),"B")))))))))))))))</f>
        <v xml:space="preserve"> </v>
      </c>
      <c r="E196" s="182" t="str">
        <f ca="1">IF(ISERROR(IF($X$1=1,(VLOOKUP(B196,'X1'!$B:$AP,7,FALSE)),IF($X$1=2,(VLOOKUP(B196,'X2'!$B:$AP,7,FALSE)),IF($X$1=3,(VLOOKUP(B196,'X3'!$B:$AP,7,FALSE)),IF($X$1=4,(VLOOKUP(B196,'X4'!$B:$AP,7,FALSE)),IF($X$1=5,(VLOOKUP(B196,'X5'!$B:$AP,7,FALSE)),IF($X$1=6,(VLOOKUP(B196,'X6'!$B:$AP,7,FALSE)),IF($X$1=7,(VLOOKUP(B196,'X7'!$B:$AP,7,FALSE)),IF($X$1=8,(VLOOKUP(B196,'X8'!$B:$AP,7,FALSE)),IF($X$1=9,(VLOOKUP(B196,'X9'!$B:$AP,7,FALSE)),IF($X$1=10,(VLOOKUP(B196,'X10'!$B:$AP,7,FALSE)),IF($X$1=11,(VLOOKUP(B196,'X11'!$B:$AP,7,FALSE)),IF($X$1=12,(VLOOKUP(B196,'X12'!$B:$AP,7,FALSE)),IF($X$1=13,(VLOOKUP(B196,'X13'!$B:$AP,7,FALSE)),"B"))))))))))))))=TRUE," ",(IF($X$1=1,(VLOOKUP(B196,'X1'!$B:$AP,7,FALSE)),IF($X$1=2,(VLOOKUP(B196,'X2'!$B:$AP,7,FALSE)),IF($X$1=3,(VLOOKUP(B196,'X3'!$B:$AP,7,FALSE)),IF($X$1=4,(VLOOKUP(B196,'X4'!$B:$AP,7,FALSE)),IF($X$1=5,(VLOOKUP(B196,'X5'!$B:$AP,7,FALSE)),IF($X$1=6,(VLOOKUP(B196,'X6'!$B:$AP,7,FALSE)),IF($X$1=7,(VLOOKUP(B196,'X7'!$B:$AP,7,FALSE)),IF($X$1=8,(VLOOKUP(B196,'X8'!$B:$AP,7,FALSE)),IF($X$1=9,(VLOOKUP(B196,'X9'!$B:$AP,7,FALSE)),IF($X$1=10,(VLOOKUP(B196,'X10'!$B:$AP,7,FALSE)),IF($X$1=11,(VLOOKUP(B196,'X11'!$B:$AP,7,FALSE)),IF($X$1=12,(VLOOKUP(B196,'X12'!$B:$AP,7,FALSE)),IF($X$1=13,(VLOOKUP(B196,'X13'!$B:$AP,7,FALSE)),"B")))))))))))))))</f>
        <v xml:space="preserve"> </v>
      </c>
      <c r="F196" s="182" t="str">
        <f ca="1">IF(ISERROR(IF((IF($X$1=1,(VLOOKUP(B196,'X1'!$B:$AO,6,FALSE)),(IF($X$1=2,(VLOOKUP(B196,'X2'!$B:$AO,6,FALSE)),(IF($X$1=3,(VLOOKUP(B196,'X3'!$B:$AO,6,FALSE)),(IF($X$1=4,(VLOOKUP(B196,'X4'!$B:$AO,6,FALSE)),(IF($X$1=5,(VLOOKUP(B196,'X5'!$B:$AO,6,FALSE)),(IF($X$1=6,(VLOOKUP(B196,'X6'!$B:$AO,6,FALSE)),(IF($X$1=7,(VLOOKUP(B196,'X7'!$B:$AO,6,FALSE)),(IF($X$1=8,(VLOOKUP(B196,'X8'!$B:$AO,6,FALSE)),(IF($X$1=9,(VLOOKUP(B196,'X9'!$B:$AO,6,FALSE)),(IF($X$1=10,(VLOOKUP(B196,'X10'!$B:$AO,6,FALSE)),(IF($X$1=11,(VLOOKUP(B196,'X11'!$B:$AO,6,FALSE)),(IF($X$1=12,(VLOOKUP(B196,'X12'!$B:$AO,6,FALSE)),(VLOOKUP(B196,'X13'!$B:$AO,6,FALSE))))))))))))))))))))))))))=$V$1," ",(IF($X$1=1,(VLOOKUP(B196,'X1'!$B:$AO,6,FALSE)),(IF($X$1=2,(VLOOKUP(B196,'X2'!$B:$AO,6,FALSE)),(IF($X$1=3,(VLOOKUP(B196,'X3'!$B:$AO,6,FALSE)),(IF($X$1=4,(VLOOKUP(B196,'X4'!$B:$AO,6,FALSE)),(IF($X$1=5,(VLOOKUP(B196,'X5'!$B:$AO,6,FALSE)),(IF($X$1=6,(VLOOKUP(B196,'X6'!$B:$AO,6,FALSE)),(IF($X$1=7,(VLOOKUP(B196,'X7'!$B:$AO,6,FALSE)),(IF($X$1=8,(VLOOKUP(B196,'X8'!$B:$AO,6,FALSE)),(IF($X$1=9,(VLOOKUP(B196,'X9'!$B:$AO,6,FALSE)),(IF($X$1=10,(VLOOKUP(B196,'X10'!$B:$AO,6,FALSE)),(IF($X$1=11,(VLOOKUP(B196,'X11'!$B:$AO,6,FALSE)),(IF($X$1=12,(VLOOKUP(B196,'X12'!$B:$AO,6,FALSE)),(VLOOKUP(B196,'X13'!$B:$AO,6,FALSE))))))))))))))))))))))))))))=TRUE," ",(IF((IF($X$1=1,(VLOOKUP(B196,'X1'!$B:$AO,6,FALSE)),(IF($X$1=2,(VLOOKUP(B196,'X2'!$B:$AO,6,FALSE)),(IF($X$1=3,(VLOOKUP(B196,'X3'!$B:$AO,6,FALSE)),(IF($X$1=4,(VLOOKUP(B196,'X4'!$B:$AO,6,FALSE)),(IF($X$1=5,(VLOOKUP(B196,'X5'!$B:$AO,6,FALSE)),(IF($X$1=6,(VLOOKUP(B196,'X6'!$B:$AO,6,FALSE)),(IF($X$1=7,(VLOOKUP(B196,'X7'!$B:$AO,6,FALSE)),(IF($X$1=8,(VLOOKUP(B196,'X8'!$B:$AO,6,FALSE)),(IF($X$1=9,(VLOOKUP(B196,'X9'!$B:$AO,6,FALSE)),(IF($X$1=10,(VLOOKUP(B196,'X10'!$B:$AO,6,FALSE)),(IF($X$1=11,(VLOOKUP(B196,'X11'!$B:$AO,6,FALSE)),(IF($X$1=12,(VLOOKUP(B196,'X12'!$B:$AO,6,FALSE)),(VLOOKUP(B196,'X13'!$B:$AO,6,FALSE))))))))))))))))))))))))))=$V$1," ",(IF($X$1=1,(VLOOKUP(B196,'X1'!$B:$AO,6,FALSE)),(IF($X$1=2,(VLOOKUP(B196,'X2'!$B:$AO,6,FALSE)),(IF($X$1=3,(VLOOKUP(B196,'X3'!$B:$AO,6,FALSE)),(IF($X$1=4,(VLOOKUP(B196,'X4'!$B:$AO,6,FALSE)),(IF($X$1=5,(VLOOKUP(B196,'X5'!$B:$AO,6,FALSE)),(IF($X$1=6,(VLOOKUP(B196,'X6'!$B:$AO,6,FALSE)),(IF($X$1=7,(VLOOKUP(B196,'X7'!$B:$AO,6,FALSE)),(IF($X$1=8,(VLOOKUP(B196,'X8'!$B:$AO,6,FALSE)),(IF($X$1=9,(VLOOKUP(B196,'X9'!$B:$AO,6,FALSE)),(IF($X$1=10,(VLOOKUP(B196,'X10'!$B:$AO,6,FALSE)),(IF($X$1=11,(VLOOKUP(B196,'X11'!$B:$AO,6,FALSE)),(IF($X$1=12,(VLOOKUP(B196,'X12'!$B:$AO,6,FALSE)),(VLOOKUP(B196,'X13'!$B:$AO,6,FALSE)))))))))))))))))))))))))))))</f>
        <v xml:space="preserve"> </v>
      </c>
      <c r="G196" s="182" t="str">
        <f ca="1">IF(ISERROR(IF($X$1=1,(VLOOKUP(B196,'X1'!$B:$AZ,44,FALSE)),IF($X$1=2,(VLOOKUP(B196,'X2'!$B:$AZ,44,FALSE)),IF($X$1=3,(VLOOKUP(B196,'X3'!$B:$AZ,44,FALSE)),IF($X$1=4,(VLOOKUP(B196,'X4'!$B:$AZ,44,FALSE)),IF($X$1=5,(VLOOKUP(B196,'X5'!$B:$AZ,44,FALSE)),IF($X$1=6,(VLOOKUP(B196,'X6'!$B:$AZ,44,FALSE)),IF($X$1=7,(VLOOKUP(B196,'X7'!$B:$AZ,44,FALSE)),IF($X$1=8,(VLOOKUP(B196,'X8'!$B:$AZ,44,FALSE)),IF($X$1=9,(VLOOKUP(B196,'X9'!$B:$AZ,44,FALSE)),IF($X$1=10,(VLOOKUP(B196,'X10'!$B:$AZ,44,FALSE)),IF($X$1=11,(VLOOKUP(B196,'X11'!$B:$AZ,44,FALSE)),IF($X$1=12,(VLOOKUP(B196,'X12'!$B:$AZ,44,FALSE)),IF($X$1=13,(VLOOKUP(B196,'X13'!$B:$AZ,44,FALSE)),"B"))))))))))))))=TRUE," ",(IF($X$1=1,(VLOOKUP(B196,'X1'!$B:$AZ,44,FALSE)),IF($X$1=2,(VLOOKUP(B196,'X2'!$B:$AZ,44,FALSE)),IF($X$1=3,(VLOOKUP(B196,'X3'!$B:$AZ,44,FALSE)),IF($X$1=4,(VLOOKUP(B196,'X4'!$B:$AZ,44,FALSE)),IF($X$1=5,(VLOOKUP(B196,'X5'!$B:$AZ,44,FALSE)),IF($X$1=6,(VLOOKUP(B196,'X6'!$B:$AZ,44,FALSE)),IF($X$1=7,(VLOOKUP(B196,'X7'!$B:$AZ,44,FALSE)),IF($X$1=8,(VLOOKUP(B196,'X8'!$B:$AZ,44,FALSE)),IF($X$1=9,(VLOOKUP(B196,'X9'!$B:$AZ,44,FALSE)),IF($X$1=10,(VLOOKUP(B196,'X10'!$B:$AZ,44,FALSE)),IF($X$1=11,(VLOOKUP(B196,'X11'!$B:$AZ,44,FALSE)),IF($X$1=12,(VLOOKUP(B196,'X12'!$B:$AZ,44,FALSE)),IF($X$1=13,(VLOOKUP(B196,'X13'!$B:$AZ,44,FALSE)),"B")))))))))))))))</f>
        <v xml:space="preserve"> </v>
      </c>
      <c r="H196" s="182" t="str">
        <f ca="1">IF(ISERROR(IF($X$1=1,(VLOOKUP(B196,'X1'!$B:$AZ,8,FALSE)),IF($X$1=2,(VLOOKUP(B196,'X2'!$B:$AZ,8,FALSE)),IF($X$1=3,(VLOOKUP(B196,'X3'!$B:$AZ,8,FALSE)),IF($X$1=4,(VLOOKUP(B196,'X4'!$B:$AZ,8,FALSE)),IF($X$1=5,(VLOOKUP(B196,'X5'!$B:$AZ,8,FALSE)),IF($X$1=6,(VLOOKUP(B196,'X6'!$B:$AZ,8,FALSE)),IF($X$1=7,(VLOOKUP(B196,'X7'!$B:$AZ,8,FALSE)),IF($X$1=8,(VLOOKUP(B196,'X8'!$B:$AZ,8,FALSE)),IF($X$1=9,(VLOOKUP(B196,'X9'!$B:$AZ,8,FALSE)),IF($X$1=10,(VLOOKUP(B196,'X10'!$B:$AZ,8,FALSE)),IF($X$1=11,(VLOOKUP(B196,'X11'!$B:$AZ,8,FALSE)),IF($X$1=12,(VLOOKUP(B196,'X12'!$B:$AZ,8,FALSE)),IF($X$1=13,(VLOOKUP(B196,'X13'!$B:$AZ,8,FALSE)),"B"))))))))))))))=TRUE," ",(IF($X$1=1,(VLOOKUP(B196,'X1'!$B:$AZ,8,FALSE)),IF($X$1=2,(VLOOKUP(B196,'X2'!$B:$AZ,8,FALSE)),IF($X$1=3,(VLOOKUP(B196,'X3'!$B:$AZ,8,FALSE)),IF($X$1=4,(VLOOKUP(B196,'X4'!$B:$AZ,8,FALSE)),IF($X$1=5,(VLOOKUP(B196,'X5'!$B:$AZ,8,FALSE)),IF($X$1=6,(VLOOKUP(B196,'X6'!$B:$AZ,8,FALSE)),IF($X$1=7,(VLOOKUP(B196,'X7'!$B:$AZ,8,FALSE)),IF($X$1=8,(VLOOKUP(B196,'X8'!$B:$AZ,8,FALSE)),IF($X$1=9,(VLOOKUP(B196,'X9'!$B:$AZ,8,FALSE)),IF($X$1=10,(VLOOKUP(B196,'X10'!$B:$AZ,8,FALSE)),IF($X$1=11,(VLOOKUP(B196,'X11'!$B:$AZ,8,FALSE)),IF($X$1=12,(VLOOKUP(B196,'X12'!$B:$AZ,8,FALSE)),IF($X$1=13,(VLOOKUP(B196,'X13'!$B:$AZ,8,FALSE)),"B")))))))))))))))</f>
        <v xml:space="preserve"> </v>
      </c>
      <c r="I196" s="183" t="str">
        <f ca="1">IF(ISERROR(IF($X$1=1,(VLOOKUP(B196,'X1'!$B:$AZ,2,FALSE)),IF($X$1=2,(VLOOKUP(B196,'X2'!$B:$AZ,2,FALSE)),IF($X$1=3,(VLOOKUP(B196,'X3'!$B:$AZ,2,FALSE)),IF($X$1=4,(VLOOKUP(B196,'X4'!$B:$AZ,2,FALSE)),IF($X$1=5,(VLOOKUP(B196,'X5'!$B:$AZ,2,FALSE)),IF($X$1=6,(VLOOKUP(B196,'X6'!$B:$AZ,2,FALSE)),IF($X$1=7,(VLOOKUP(B196,'X7'!$B:$AZ,2,FALSE)),IF($X$1=8,(VLOOKUP(B196,'X8'!$B:$AZ,2,FALSE)),IF($X$1=9,(VLOOKUP(B196,'X9'!$B:$AZ,2,FALSE)),IF($X$1=10,(VLOOKUP(B196,'X10'!$B:$AZ,2,FALSE)),IF($X$1=11,(VLOOKUP(B196,'X11'!$B:$AZ,2,FALSE)),IF($X$1=12,(VLOOKUP(B196,'X12'!$B:$AZ,2,FALSE)),IF($X$1=13,(VLOOKUP(B196,'X13'!$B:$AZ,2,FALSE)),"B"))))))))))))))=TRUE," ",(IF($X$1=1,(VLOOKUP(B196,'X1'!$B:$AZ,2,FALSE)),IF($X$1=2,(VLOOKUP(B196,'X2'!$B:$AZ,2,FALSE)),IF($X$1=3,(VLOOKUP(B196,'X3'!$B:$AZ,2,FALSE)),IF($X$1=4,(VLOOKUP(B196,'X4'!$B:$AZ,2,FALSE)),IF($X$1=5,(VLOOKUP(B196,'X5'!$B:$AZ,2,FALSE)),IF($X$1=6,(VLOOKUP(B196,'X6'!$B:$AZ,2,FALSE)),IF($X$1=7,(VLOOKUP(B196,'X7'!$B:$AZ,2,FALSE)),IF($X$1=8,(VLOOKUP(B196,'X8'!$B:$AZ,2,FALSE)),IF($X$1=9,(VLOOKUP(B196,'X9'!$B:$AZ,2,FALSE)),IF($X$1=10,(VLOOKUP(B196,'X10'!$B:$AZ,2,FALSE)),IF($X$1=11,(VLOOKUP(B196,'X11'!$B:$AZ,2,FALSE)),IF($X$1=12,(VLOOKUP(B196,'X12'!$B:$AZ,2,FALSE)),IF($X$1=13,(VLOOKUP(B196,'X13'!$B:$AZ,2,FALSE)),"B")))))))))))))))</f>
        <v xml:space="preserve"> </v>
      </c>
      <c r="J196" s="183" t="str">
        <f ca="1">IF(ISERROR(IF($X$1=1,(VLOOKUP(B196,'X1'!$B:$AZ,3,FALSE)),IF($X$1=2,(VLOOKUP(B196,'X2'!$B:$AZ,3,FALSE)),IF($X$1=3,(VLOOKUP(B196,'X3'!$B:$AZ,3,FALSE)),IF($X$1=4,(VLOOKUP(B196,'X4'!$B:$AZ,3,FALSE)),IF($X$1=5,(VLOOKUP(B196,'X5'!$B:$AZ,3,FALSE)),IF($X$1=6,(VLOOKUP(B196,'X6'!$B:$AZ,3,FALSE)),IF($X$1=7,(VLOOKUP(B196,'X7'!$B:$AZ,3,FALSE)),IF($X$1=8,(VLOOKUP(B196,'X8'!$B:$AZ,3,FALSE)),IF($X$1=9,(VLOOKUP(B196,'X9'!$B:$AZ,3,FALSE)),IF($X$1=10,(VLOOKUP(B196,'X10'!$B:$AZ,3,FALSE)),IF($X$1=11,(VLOOKUP(B196,'X11'!$B:$AZ,3,FALSE)),IF($X$1=12,(VLOOKUP(B196,'X12'!$B:$AZ,3,FALSE)),IF($X$1=13,(VLOOKUP(B196,'X13'!$B:$AZ,3,FALSE)),"B"))))))))))))))=TRUE," ",(IF($X$1=1,(VLOOKUP(B196,'X1'!$B:$AZ,3,FALSE)),IF($X$1=2,(VLOOKUP(B196,'X2'!$B:$AZ,3,FALSE)),IF($X$1=3,(VLOOKUP(B196,'X3'!$B:$AZ,3,FALSE)),IF($X$1=4,(VLOOKUP(B196,'X4'!$B:$AZ,3,FALSE)),IF($X$1=5,(VLOOKUP(B196,'X5'!$B:$AZ,3,FALSE)),IF($X$1=6,(VLOOKUP(B196,'X6'!$B:$AZ,3,FALSE)),IF($X$1=7,(VLOOKUP(B196,'X7'!$B:$AZ,3,FALSE)),IF($X$1=8,(VLOOKUP(B196,'X8'!$B:$AZ,3,FALSE)),IF($X$1=9,(VLOOKUP(B196,'X9'!$B:$AZ,3,FALSE)),IF($X$1=10,(VLOOKUP(B196,'X10'!$B:$AZ,3,FALSE)),IF($X$1=11,(VLOOKUP(B196,'X11'!$B:$AZ,3,FALSE)),IF($X$1=12,(VLOOKUP(B196,'X12'!$B:$AZ,3,FALSE)),IF($X$1=13,(VLOOKUP(B196,'X13'!$B:$AZ,3,FALSE)),"B")))))))))))))))</f>
        <v xml:space="preserve"> </v>
      </c>
      <c r="K196" s="183" t="str">
        <f ca="1">IF(ISERROR(IF($X$1=1,(VLOOKUP(B196,'X1'!$B:$AZ,5,FALSE)),IF($X$1=2,(VLOOKUP(B196,'X2'!$B:$AZ,5,FALSE)),IF($X$1=3,(VLOOKUP(B196,'X3'!$B:$AZ,5,FALSE)),IF($X$1=4,(VLOOKUP(B196,'X4'!$B:$AZ,5,FALSE)),IF($X$1=5,(VLOOKUP(B196,'X5'!$B:$AZ,5,FALSE)),IF($X$1=6,(VLOOKUP(B196,'X6'!$B:$AZ,5,FALSE)),IF($X$1=7,(VLOOKUP(B196,'X7'!$B:$AZ,5,FALSE)),IF($X$1=8,(VLOOKUP(B196,'X8'!$B:$AZ,5,FALSE)),IF($X$1=9,(VLOOKUP(B196,'X9'!$B:$AZ,5,FALSE)),IF($X$1=10,(VLOOKUP(B196,'X10'!$B:$AZ,5,FALSE)),IF($X$1=11,(VLOOKUP(B196,'X11'!$B:$AZ,5,FALSE)),IF($X$1=12,(VLOOKUP(B196,'X12'!$B:$AZ,5,FALSE)),IF($X$1=13,(VLOOKUP(B196,'X13'!$B:$AZ,5,FALSE)),"B"))))))))))))))=TRUE," ",(IF($X$1=1,(VLOOKUP(B196,'X1'!$B:$AZ,5,FALSE)),IF($X$1=2,(VLOOKUP(B196,'X2'!$B:$AZ,5,FALSE)),IF($X$1=3,(VLOOKUP(B196,'X3'!$B:$AZ,5,FALSE)),IF($X$1=4,(VLOOKUP(B196,'X4'!$B:$AZ,5,FALSE)),IF($X$1=5,(VLOOKUP(B196,'X5'!$B:$AZ,5,FALSE)),IF($X$1=6,(VLOOKUP(B196,'X6'!$B:$AZ,5,FALSE)),IF($X$1=7,(VLOOKUP(B196,'X7'!$B:$AZ,5,FALSE)),IF($X$1=8,(VLOOKUP(B196,'X8'!$B:$AZ,5,FALSE)),IF($X$1=9,(VLOOKUP(B196,'X9'!$B:$AZ,5,FALSE)),IF($X$1=10,(VLOOKUP(B196,'X10'!$B:$AZ,5,FALSE)),IF($X$1=11,(VLOOKUP(B196,'X11'!$B:$AZ,5,FALSE)),IF($X$1=12,(VLOOKUP(B196,'X12'!$B:$AZ,5,FALSE)),IF($X$1=13,(VLOOKUP(B196,'X13'!$B:$AZ,5,FALSE)),"B")))))))))))))))</f>
        <v xml:space="preserve"> </v>
      </c>
      <c r="L196" s="184" t="str">
        <f ca="1">IF(ISERROR(IF($X$1=1,(VLOOKUP(B196,'X1'!$B:$AZ,9,FALSE)),IF($X$1=2,(VLOOKUP(B196,'X2'!$B:$AZ,9,FALSE)),IF($X$1=3,(VLOOKUP(B196,'X3'!$B:$AZ,9,FALSE)),IF($X$1=4,(VLOOKUP(B196,'X4'!$B:$AZ,9,FALSE)),IF($X$1=5,(VLOOKUP(B196,'X5'!$B:$AZ,9,FALSE)),IF($X$1=6,(VLOOKUP(B196,'X6'!$B:$AZ,9,FALSE)),IF($X$1=7,(VLOOKUP(B196,'X7'!$B:$AZ,9,FALSE)),IF($X$1=8,(VLOOKUP(B196,'X8'!$B:$AZ,9,FALSE)),IF($X$1=9,(VLOOKUP(B196,'X9'!$B:$AZ,9,FALSE)),IF($X$1=10,(VLOOKUP(B196,'X10'!$B:$AZ,9,FALSE)),IF($X$1=11,(VLOOKUP(B196,'X11'!$B:$AZ,9,FALSE)),IF($X$1=12,(VLOOKUP(B196,'X12'!$B:$AZ,9,FALSE)),IF($X$1=13,(VLOOKUP(B196,'X13'!$B:$AZ,9,FALSE)),"B"))))))))))))))=TRUE," ",(IF($X$1=1,(VLOOKUP(B196,'X1'!$B:$AZ,9,FALSE)),IF($X$1=2,(VLOOKUP(B196,'X2'!$B:$AZ,9,FALSE)),IF($X$1=3,(VLOOKUP(B196,'X3'!$B:$AZ,9,FALSE)),IF($X$1=4,(VLOOKUP(B196,'X4'!$B:$AZ,9,FALSE)),IF($X$1=5,(VLOOKUP(B196,'X5'!$B:$AZ,9,FALSE)),IF($X$1=6,(VLOOKUP(B196,'X6'!$B:$AZ,9,FALSE)),IF($X$1=7,(VLOOKUP(B196,'X7'!$B:$AZ,9,FALSE)),IF($X$1=8,(VLOOKUP(B196,'X8'!$B:$AZ,9,FALSE)),IF($X$1=9,(VLOOKUP(B196,'X9'!$B:$AZ,9,FALSE)),IF($X$1=10,(VLOOKUP(B196,'X10'!$B:$AZ,9,FALSE)),IF($X$1=11,(VLOOKUP(B196,'X11'!$B:$AZ,9,FALSE)),IF($X$1=12,(VLOOKUP(B196,'X12'!$B:$AZ,9,FALSE)),IF($X$1=13,(VLOOKUP(B196,'X13'!$B:$AZ,9,FALSE)),"B")))))))))))))))</f>
        <v xml:space="preserve"> </v>
      </c>
      <c r="M196" s="184" t="str">
        <f ca="1">IF(ISERROR(IF($X$1=1,(VLOOKUP(B196,'X1'!$B:$AZ,10,FALSE)),IF($X$1=2,(VLOOKUP(B196,'X2'!$B:$AZ,10,FALSE)),IF($X$1=3,(VLOOKUP(B196,'X3'!$B:$AZ,10,FALSE)),IF($X$1=4,(VLOOKUP(B196,'X4'!$B:$AZ,10,FALSE)),IF($X$1=5,(VLOOKUP(B196,'X5'!$B:$AZ,10,FALSE)),IF($X$1=6,(VLOOKUP(B196,'X6'!$B:$AZ,10,FALSE)),IF($X$1=7,(VLOOKUP(B196,'X7'!$B:$AZ,10,FALSE)),IF($X$1=8,(VLOOKUP(B196,'X8'!$B:$AZ,10,FALSE)),IF($X$1=9,(VLOOKUP(B196,'X9'!$B:$AZ,10,FALSE)),IF($X$1=10,(VLOOKUP(B196,'X10'!$B:$AZ,10,FALSE)),IF($X$1=11,(VLOOKUP(B196,'X11'!$B:$AZ,10,FALSE)),IF($X$1=12,(VLOOKUP(B196,'X12'!$B:$AZ,10,FALSE)),IF($X$1=13,(VLOOKUP(B196,'X13'!$B:$AZ,10,FALSE)),"B"))))))))))))))=TRUE," ",(IF($X$1=1,(VLOOKUP(B196,'X1'!$B:$AZ,10,FALSE)),IF($X$1=2,(VLOOKUP(B196,'X2'!$B:$AZ,10,FALSE)),IF($X$1=3,(VLOOKUP(B196,'X3'!$B:$AZ,10,FALSE)),IF($X$1=4,(VLOOKUP(B196,'X4'!$B:$AZ,10,FALSE)),IF($X$1=5,(VLOOKUP(B196,'X5'!$B:$AZ,10,FALSE)),IF($X$1=6,(VLOOKUP(B196,'X6'!$B:$AZ,10,FALSE)),IF($X$1=7,(VLOOKUP(B196,'X7'!$B:$AZ,10,FALSE)),IF($X$1=8,(VLOOKUP(B196,'X8'!$B:$AZ,10,FALSE)),IF($X$1=9,(VLOOKUP(B196,'X9'!$B:$AZ,10,FALSE)),IF($X$1=10,(VLOOKUP(B196,'X10'!$B:$AZ,10,FALSE)),IF($X$1=11,(VLOOKUP(B196,'X11'!$B:$AZ,10,FALSE)),IF($X$1=12,(VLOOKUP(B196,'X12'!$B:$AZ,10,FALSE)),IF($X$1=13,(VLOOKUP(B196,'X13'!$B:$AZ,10,FALSE)),"B")))))))))))))))</f>
        <v xml:space="preserve"> </v>
      </c>
      <c r="N196" s="185" t="str">
        <f ca="1">IF(ISERROR(IF($X$1=1,(VLOOKUP(B196,'X1'!$B:$AZ,45,FALSE)),IF($X$1=2,(VLOOKUP(B196,'X2'!$B:$AZ,45,FALSE)),IF($X$1=3,(VLOOKUP(B196,'X3'!$B:$AZ,45,FALSE)),IF($X$1=4,(VLOOKUP(B196,'X4'!$B:$AZ,45,FALSE)),IF($X$1=5,(VLOOKUP(B196,'X5'!$B:$AZ,45,FALSE)),IF($X$1=6,(VLOOKUP(B196,'X6'!$B:$AZ,45,FALSE)),IF($X$1=7,(VLOOKUP(B196,'X7'!$B:$AZ,45,FALSE)),IF($X$1=8,(VLOOKUP(B196,'X8'!$B:$AZ,45,FALSE)),IF($X$1=9,(VLOOKUP(B196,'X9'!$B:$AZ,45,FALSE)),IF($X$1=10,(VLOOKUP(B196,'X10'!$B:$AZ,45,FALSE)),IF($X$1=11,(VLOOKUP(B196,'X11'!$B:$AZ,45,FALSE)),IF($X$1=12,(VLOOKUP(B196,'X12'!$B:$AZ,45,FALSE)),IF($X$1=13,(VLOOKUP(B196,'X13'!$B:$AZ,45,FALSE)),"B"))))))))))))))=TRUE," ",(IF($X$1=1,(VLOOKUP(B196,'X1'!$B:$AZ,45,FALSE)),IF($X$1=2,(VLOOKUP(B196,'X2'!$B:$AZ,45,FALSE)),IF($X$1=3,(VLOOKUP(B196,'X3'!$B:$AZ,45,FALSE)),IF($X$1=4,(VLOOKUP(B196,'X4'!$B:$AZ,45,FALSE)),IF($X$1=5,(VLOOKUP(B196,'X5'!$B:$AZ,45,FALSE)),IF($X$1=6,(VLOOKUP(B196,'X6'!$B:$AZ,45,FALSE)),IF($X$1=7,(VLOOKUP(B196,'X7'!$B:$AZ,45,FALSE)),IF($X$1=8,(VLOOKUP(B196,'X8'!$B:$AZ,45,FALSE)),IF($X$1=9,(VLOOKUP(B196,'X9'!$B:$AZ,45,FALSE)),IF($X$1=10,(VLOOKUP(B196,'X10'!$B:$AZ,45,FALSE)),IF($X$1=11,(VLOOKUP(B196,'X11'!$B:$AZ,45,FALSE)),IF($X$1=12,(VLOOKUP(B196,'X12'!$B:$AZ,45,FALSE)),IF($X$1=13,(VLOOKUP(B196,'X13'!$B:$AZ,45,FALSE)),"B")))))))))))))))</f>
        <v xml:space="preserve"> </v>
      </c>
      <c r="O196" s="184" t="str">
        <f ca="1">IF(ISERROR(IF($X$1=1,(VLOOKUP(B196,'X1'!$B:$AZ,11,FALSE)),IF($X$1=2,(VLOOKUP(B196,'X2'!$B:$AZ,11,FALSE)),IF($X$1=3,(VLOOKUP(B196,'X3'!$B:$AZ,11,FALSE)),IF($X$1=4,(VLOOKUP(B196,'X4'!$B:$AZ,11,FALSE)),IF($X$1=5,(VLOOKUP(B196,'X5'!$B:$AZ,11,FALSE)),IF($X$1=6,(VLOOKUP(B196,'X6'!$B:$AZ,11,FALSE)),IF($X$1=7,(VLOOKUP(B196,'X7'!$B:$AZ,11,FALSE)),IF($X$1=8,(VLOOKUP(B196,'X8'!$B:$AZ,11,FALSE)),IF($X$1=9,(VLOOKUP(B196,'X9'!$B:$AZ,11,FALSE)),IF($X$1=10,(VLOOKUP(B196,'X10'!$B:$AZ,11,FALSE)),IF($X$1=11,(VLOOKUP(B196,'X11'!$B:$AZ,11,FALSE)),IF($X$1=12,(VLOOKUP(B196,'X12'!$B:$AZ,11,FALSE)),IF($X$1=13,(VLOOKUP(B196,'X13'!$B:$AZ,11,FALSE)),"B"))))))))))))))=TRUE," ",(IF($X$1=1,(VLOOKUP(B196,'X1'!$B:$AZ,11,FALSE)),IF($X$1=2,(VLOOKUP(B196,'X2'!$B:$AZ,11,FALSE)),IF($X$1=3,(VLOOKUP(B196,'X3'!$B:$AZ,11,FALSE)),IF($X$1=4,(VLOOKUP(B196,'X4'!$B:$AZ,11,FALSE)),IF($X$1=5,(VLOOKUP(B196,'X5'!$B:$AZ,11,FALSE)),IF($X$1=6,(VLOOKUP(B196,'X6'!$B:$AZ,11,FALSE)),IF($X$1=7,(VLOOKUP(B196,'X7'!$B:$AZ,11,FALSE)),IF($X$1=8,(VLOOKUP(B196,'X8'!$B:$AZ,11,FALSE)),IF($X$1=9,(VLOOKUP(B196,'X9'!$B:$AZ,11,FALSE)),IF($X$1=10,(VLOOKUP(B196,'X10'!$B:$AZ,11,FALSE)),IF($X$1=11,(VLOOKUP(B196,'X11'!$B:$AZ,11,FALSE)),IF($X$1=12,(VLOOKUP(B196,'X12'!$B:$AZ,11,FALSE)),IF($X$1=13,(VLOOKUP(B196,'X13'!$B:$AZ,11,FALSE)),"B")))))))))))))))</f>
        <v xml:space="preserve"> </v>
      </c>
      <c r="P196" s="184" t="str">
        <f ca="1">IF(ISERROR(IF($X$1=1,(VLOOKUP(B196,'X1'!$B:$AZ,12,FALSE)),IF($X$1=2,(VLOOKUP(B196,'X2'!$B:$AZ,12,FALSE)),IF($X$1=3,(VLOOKUP(B196,'X3'!$B:$AZ,12,FALSE)),IF($X$1=4,(VLOOKUP(B196,'X4'!$B:$AZ,12,FALSE)),IF($X$1=5,(VLOOKUP(B196,'X5'!$B:$AZ,12,FALSE)),IF($X$1=6,(VLOOKUP(B196,'X6'!$B:$AZ,12,FALSE)),IF($X$1=7,(VLOOKUP(B196,'X7'!$B:$AZ,12,FALSE)),IF($X$1=8,(VLOOKUP(B196,'X8'!$B:$AZ,12,FALSE)),IF($X$1=9,(VLOOKUP(B196,'X9'!$B:$AZ,12,FALSE)),IF($X$1=10,(VLOOKUP(B196,'X10'!$B:$AZ,12,FALSE)),IF($X$1=11,(VLOOKUP(B196,'X11'!$B:$AZ,12,FALSE)),IF($X$1=12,(VLOOKUP(B196,'X12'!$B:$AZ,12,FALSE)),IF($X$1=13,(VLOOKUP(B196,'X13'!$B:$AZ,12,FALSE)),"B"))))))))))))))=TRUE," ",(IF($X$1=1,(VLOOKUP(B196,'X1'!$B:$AZ,12,FALSE)),IF($X$1=2,(VLOOKUP(B196,'X2'!$B:$AZ,12,FALSE)),IF($X$1=3,(VLOOKUP(B196,'X3'!$B:$AZ,12,FALSE)),IF($X$1=4,(VLOOKUP(B196,'X4'!$B:$AZ,12,FALSE)),IF($X$1=5,(VLOOKUP(B196,'X5'!$B:$AZ,12,FALSE)),IF($X$1=6,(VLOOKUP(B196,'X6'!$B:$AZ,12,FALSE)),IF($X$1=7,(VLOOKUP(B196,'X7'!$B:$AZ,12,FALSE)),IF($X$1=8,(VLOOKUP(B196,'X8'!$B:$AZ,12,FALSE)),IF($X$1=9,(VLOOKUP(B196,'X9'!$B:$AZ,12,FALSE)),IF($X$1=10,(VLOOKUP(B196,'X10'!$B:$AZ,12,FALSE)),IF($X$1=11,(VLOOKUP(B196,'X11'!$B:$AZ,12,FALSE)),IF($X$1=12,(VLOOKUP(B196,'X12'!$B:$AZ,12,FALSE)),IF($X$1=13,(VLOOKUP(B196,'X13'!$B:$AZ,12,FALSE)),"B")))))))))))))))</f>
        <v xml:space="preserve"> </v>
      </c>
      <c r="Q196" s="185" t="str">
        <f ca="1">IF(ISERROR(IF($X$1=1,(VLOOKUP(B196,'X1'!$B:$AZ,46,FALSE)),IF($X$1=2,(VLOOKUP(B196,'X2'!$B:$AZ,46,FALSE)),IF($X$1=3,(VLOOKUP(B196,'X3'!$B:$AZ,46,FALSE)),IF($X$1=4,(VLOOKUP(B196,'X4'!$B:$AZ,46,FALSE)),IF($X$1=5,(VLOOKUP(B196,'X5'!$B:$AZ,46,FALSE)),IF($X$1=6,(VLOOKUP(B196,'X6'!$B:$AZ,46,FALSE)),IF($X$1=7,(VLOOKUP(B196,'X7'!$B:$AZ,46,FALSE)),IF($X$1=8,(VLOOKUP(B196,'X8'!$B:$AZ,46,FALSE)),IF($X$1=9,(VLOOKUP(B196,'X9'!$B:$AZ,46,FALSE)),IF($X$1=10,(VLOOKUP(B196,'X10'!$B:$AZ,46,FALSE)),IF($X$1=11,(VLOOKUP(B196,'X11'!$B:$AZ,46,FALSE)),IF($X$1=12,(VLOOKUP(B196,'X12'!$B:$AZ,46,FALSE)),IF($X$1=13,(VLOOKUP(B196,'X13'!$B:$AZ,46,FALSE)),"B"))))))))))))))=TRUE," ",(IF($X$1=1,(VLOOKUP(B196,'X1'!$B:$AZ,46,FALSE)),IF($X$1=2,(VLOOKUP(B196,'X2'!$B:$AZ,46,FALSE)),IF($X$1=3,(VLOOKUP(B196,'X3'!$B:$AZ,46,FALSE)),IF($X$1=4,(VLOOKUP(B196,'X4'!$B:$AZ,46,FALSE)),IF($X$1=5,(VLOOKUP(B196,'X5'!$B:$AZ,46,FALSE)),IF($X$1=6,(VLOOKUP(B196,'X6'!$B:$AZ,46,FALSE)),IF($X$1=7,(VLOOKUP(B196,'X7'!$B:$AZ,46,FALSE)),IF($X$1=8,(VLOOKUP(B196,'X8'!$B:$AZ,46,FALSE)),IF($X$1=9,(VLOOKUP(B196,'X9'!$B:$AZ,46,FALSE)),IF($X$1=10,(VLOOKUP(B196,'X10'!$B:$AZ,46,FALSE)),IF($X$1=11,(VLOOKUP(B196,'X11'!$B:$AZ,46,FALSE)),IF($X$1=12,(VLOOKUP(B196,'X12'!$B:$AZ,46,FALSE)),IF($X$1=13,(VLOOKUP(B196,'X13'!$B:$AZ,46,FALSE)),"B")))))))))))))))</f>
        <v xml:space="preserve"> </v>
      </c>
      <c r="R196" s="185" t="str">
        <f ca="1">IF(ISERROR(IF($X$1=1,(VLOOKUP(B196,'X1'!$B:$AZ,15,FALSE)),IF($X$1=2,(VLOOKUP(B196,'X2'!$B:$AZ,15,FALSE)),IF($X$1=3,(VLOOKUP(B196,'X3'!$B:$AZ,15,FALSE)),IF($X$1=4,(VLOOKUP(B196,'X4'!$B:$AZ,15,FALSE)),IF($X$1=5,(VLOOKUP(B196,'X5'!$B:$AZ,15,FALSE)),IF($X$1=6,(VLOOKUP(B196,'X6'!$B:$AZ,15,FALSE)),IF($X$1=7,(VLOOKUP(B196,'X7'!$B:$AZ,15,FALSE)),IF($X$1=8,(VLOOKUP(B196,'X8'!$B:$AZ,15,FALSE)),IF($X$1=9,(VLOOKUP(B196,'X9'!$B:$AZ,15,FALSE)),IF($X$1=10,(VLOOKUP(B196,'X10'!$B:$AZ,15,FALSE)),IF($X$1=11,(VLOOKUP(B196,'X11'!$B:$AZ,15,FALSE)),IF($X$1=12,(VLOOKUP(B196,'X12'!$B:$AZ,15,FALSE)),IF($X$1=13,(VLOOKUP(B196,'X13'!$B:$AZ,15,FALSE)),"B"))))))))))))))=TRUE," ",(IF($X$1=1,(VLOOKUP(B196,'X1'!$B:$AZ,15,FALSE)),IF($X$1=2,(VLOOKUP(B196,'X2'!$B:$AZ,15,FALSE)),IF($X$1=3,(VLOOKUP(B196,'X3'!$B:$AZ,15,FALSE)),IF($X$1=4,(VLOOKUP(B196,'X4'!$B:$AZ,15,FALSE)),IF($X$1=5,(VLOOKUP(B196,'X5'!$B:$AZ,15,FALSE)),IF($X$1=6,(VLOOKUP(B196,'X6'!$B:$AZ,15,FALSE)),IF($X$1=7,(VLOOKUP(B196,'X7'!$B:$AZ,15,FALSE)),IF($X$1=8,(VLOOKUP(B196,'X8'!$B:$AZ,15,FALSE)),IF($X$1=9,(VLOOKUP(B196,'X9'!$B:$AZ,15,FALSE)),IF($X$1=10,(VLOOKUP(B196,'X10'!$B:$AZ,15,FALSE)),IF($X$1=11,(VLOOKUP(B196,'X11'!$B:$AZ,15,FALSE)),IF($X$1=12,(VLOOKUP(B196,'X12'!$B:$AZ,15,FALSE)),IF($X$1=13,(VLOOKUP(B196,'X13'!$B:$AZ,15,FALSE)),"B")))))))))))))))</f>
        <v xml:space="preserve"> </v>
      </c>
      <c r="S196" s="185" t="str">
        <f ca="1">IF(ISERROR(IF((IF($X$1=1,(VLOOKUP(B196,'X1'!$B:$AZ,14,FALSE)),(IF($X$1=2,(VLOOKUP(B196,'X2'!$B:$AZ,14,FALSE)),(IF($X$1=3,(VLOOKUP(B196,'X3'!$B:$AZ,14,FALSE)),(IF($X$1=4,(VLOOKUP(B196,'X4'!$B:$AZ,14,FALSE)),(IF($X$1=5,(VLOOKUP(B196,'X5'!$B:$AZ,14,FALSE)),(IF($X$1=6,(VLOOKUP(B196,'X6'!$B:$AZ,14,FALSE)),(IF($X$1=7,(VLOOKUP(B196,'X7'!$B:$AZ,14,FALSE)),(IF($X$1=8,(VLOOKUP(B196,'X8'!$B:$AZ,14,FALSE)),(IF($X$1=9,(VLOOKUP(B196,'X9'!$B:$AZ,14,FALSE)),(IF($X$1=10,(VLOOKUP(B196,'X10'!$B:$AZ,14,FALSE)),(IF($X$1=11,(VLOOKUP(B196,'X11'!$B:$AZ,14,FALSE)),(IF($X$1=12,(VLOOKUP(B196,'X12'!$B:$AZ,14,FALSE)),(VLOOKUP(B196,'X13'!$B:$AZ,14,FALSE))))))))))))))))))))))))))=$V$1," ",(IF($X$1=1,(VLOOKUP(B196,'X1'!$B:$AZ,14,FALSE)),(IF($X$1=2,(VLOOKUP(B196,'X2'!$B:$AZ,14,FALSE)),(IF($X$1=3,(VLOOKUP(B196,'X3'!$B:$AZ,14,FALSE)),(IF($X$1=4,(VLOOKUP(B196,'X4'!$B:$AZ,14,FALSE)),(IF($X$1=5,(VLOOKUP(B196,'X5'!$B:$AZ,14,FALSE)),(IF($X$1=6,(VLOOKUP(B196,'X6'!$B:$AZ,14,FALSE)),(IF($X$1=7,(VLOOKUP(B196,'X7'!$B:$AZ,14,FALSE)),(IF($X$1=8,(VLOOKUP(B196,'X8'!$B:$AZ,14,FALSE)),(IF($X$1=9,(VLOOKUP(B196,'X9'!$B:$AZ,14,FALSE)),(IF($X$1=10,(VLOOKUP(B196,'X10'!$B:$AZ,14,FALSE)),(IF($X$1=11,(VLOOKUP(B196,'X11'!$B:$AZ,14,FALSE)),(IF($X$1=12,(VLOOKUP(B196,'X12'!$B:$AZ,14,FALSE)),(VLOOKUP(B196,'X13'!$B:$AZ,14,FALSE))))))))))))))))))))))))))))=TRUE," ",(IF((IF($X$1=1,(VLOOKUP(B196,'X1'!$B:$AZ,14,FALSE)),(IF($X$1=2,(VLOOKUP(B196,'X2'!$B:$AZ,14,FALSE)),(IF($X$1=3,(VLOOKUP(B196,'X3'!$B:$AZ,14,FALSE)),(IF($X$1=4,(VLOOKUP(B196,'X4'!$B:$AZ,14,FALSE)),(IF($X$1=5,(VLOOKUP(B196,'X5'!$B:$AZ,14,FALSE)),(IF($X$1=6,(VLOOKUP(B196,'X6'!$B:$AZ,14,FALSE)),(IF($X$1=7,(VLOOKUP(B196,'X7'!$B:$AZ,14,FALSE)),(IF($X$1=8,(VLOOKUP(B196,'X8'!$B:$AZ,14,FALSE)),(IF($X$1=9,(VLOOKUP(B196,'X9'!$B:$AZ,14,FALSE)),(IF($X$1=10,(VLOOKUP(B196,'X10'!$B:$AZ,14,FALSE)),(IF($X$1=11,(VLOOKUP(B196,'X11'!$B:$AZ,14,FALSE)),(IF($X$1=12,(VLOOKUP(B196,'X12'!$B:$AZ,14,FALSE)),(VLOOKUP(B196,'X13'!$B:$AZ,14,FALSE))))))))))))))))))))))))))=$V$1," ",(IF($X$1=1,(VLOOKUP(B196,'X1'!$B:$AZ,14,FALSE)),(IF($X$1=2,(VLOOKUP(B196,'X2'!$B:$AZ,14,FALSE)),(IF($X$1=3,(VLOOKUP(B196,'X3'!$B:$AZ,14,FALSE)),(IF($X$1=4,(VLOOKUP(B196,'X4'!$B:$AZ,14,FALSE)),(IF($X$1=5,(VLOOKUP(B196,'X5'!$B:$AZ,14,FALSE)),(IF($X$1=6,(VLOOKUP(B196,'X6'!$B:$AZ,14,FALSE)),(IF($X$1=7,(VLOOKUP(B196,'X7'!$B:$AZ,14,FALSE)),(IF($X$1=8,(VLOOKUP(B196,'X8'!$B:$AZ,14,FALSE)),(IF($X$1=9,(VLOOKUP(B196,'X9'!$B:$AZ,14,FALSE)),(IF($X$1=10,(VLOOKUP(B196,'X10'!$B:$AZ,14,FALSE)),(IF($X$1=11,(VLOOKUP(B196,'X11'!$B:$AZ,14,FALSE)),(IF($X$1=12,(VLOOKUP(B196,'X12'!$B:$AZ,14,FALSE)),(VLOOKUP(B196,'X13'!$B:$AZ,14,FALSE)))))))))))))))))))))))))))))</f>
        <v xml:space="preserve"> </v>
      </c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</row>
    <row r="197" spans="1:67" ht="14.1" customHeight="1" x14ac:dyDescent="0.2">
      <c r="A197" s="156" t="s">
        <v>1058</v>
      </c>
      <c r="B197" s="122" t="str">
        <f>IF(ISERROR(IF($U$16=1,(VLOOKUP(A197,$AC$89:$AH$125,2,FALSE)),IF((IF($X$1=1,'X1'!B156,(IF($X$1=2,'X2'!B156,(IF($X$1=3,'X3'!B156,(IF($X$1=4,'X4'!B156,(IF($X$1=5,'X5'!B156,(IF($X$1=6,'X6'!B156,(IF($X$1=7,'X7'!B156,(IF($X$1=8,'X8'!B156,(IF($X$1=9,'X9'!B156,(IF($X$1=10,'X10'!B156,(IF($X$1=11,'X11'!B156,(IF($X$1=12,'X12'!B156,'X13'!B156))))))))))))))))))))))))="","",(IF($X$1=1,'X1'!B156,(IF($X$1=2,'X2'!B156,(IF($X$1=3,'X3'!B156,(IF($X$1=4,'X4'!B156,(IF($X$1=5,'X5'!B156,(IF($X$1=6,'X6'!B156,(IF($X$1=7,'X7'!B156,(IF($X$1=8,'X8'!B156,(IF($X$1=9,'X9'!B156,(IF($X$1=10,'X10'!B156,(IF($X$1=11,'X11'!B156,(IF($X$1=12,'X12'!B156,'X13'!B156)))))))))))))))))))))))))))=TRUE," ",(IF($U$16=1,(VLOOKUP(A197,$AC$89:$AH$125,2,FALSE)),IF((IF($X$1=1,'X1'!B156,(IF($X$1=2,'X2'!B156,(IF($X$1=3,'X3'!B156,(IF($X$1=4,'X4'!B156,(IF($X$1=5,'X5'!B156,(IF($X$1=6,'X6'!B156,(IF($X$1=7,'X7'!B156,(IF($X$1=8,'X8'!B156,(IF($X$1=9,'X9'!B156,(IF($X$1=10,'X10'!B156,(IF($X$1=11,'X11'!B156,(IF($X$1=12,'X12'!B156,'X13'!B156))))))))))))))))))))))))="","",(IF($X$1=1,'X1'!B156,(IF($X$1=2,'X2'!B156,(IF($X$1=3,'X3'!B156,(IF($X$1=4,'X4'!B156,(IF($X$1=5,'X5'!B156,(IF($X$1=6,'X6'!B156,(IF($X$1=7,'X7'!B156,(IF($X$1=8,'X8'!B156,(IF($X$1=9,'X9'!B156,(IF($X$1=10,'X10'!B156,(IF($X$1=11,'X11'!B156,(IF($X$1=12,'X12'!B156,'X13'!B156))))))))))))))))))))))))))))</f>
        <v/>
      </c>
      <c r="C197" s="181" t="str">
        <f ca="1">IF(ISERROR(IF($X$1=1,(VLOOKUP(B197,'X1'!$B:$AZ,47,FALSE)),IF($X$1=2,(VLOOKUP(B197,'X2'!$B:$AZ,47,FALSE)),IF($X$1=3,(VLOOKUP(B197,'X3'!$B:$AZ,47,FALSE)),IF($X$1=4,(VLOOKUP(B197,'X4'!$B:$AZ,47,FALSE)),IF($X$1=5,(VLOOKUP(B197,'X5'!$B:$AZ,47,FALSE)),IF($X$1=6,(VLOOKUP(B197,'X6'!$B:$AZ,47,FALSE)),IF($X$1=7,(VLOOKUP(B197,'X7'!$B:$AZ,47,FALSE)),IF($X$1=8,(VLOOKUP(B197,'X8'!$B:$AZ,47,FALSE)),IF($X$1=9,(VLOOKUP(B197,'X9'!$B:$AZ,47,FALSE)),IF($X$1=10,(VLOOKUP(B197,'X10'!$B:$AZ,47,FALSE)),IF($X$1=11,(VLOOKUP(B197,'X11'!$B:$AZ,47,FALSE)),IF($X$1=12,(VLOOKUP(B197,'X12'!$B:$AZ,47,FALSE)),IF($X$1=13,(VLOOKUP(B197,'X13'!$B:$AZ,47,FALSE)),"B"))))))))))))))=TRUE," ",(IF($X$1=1,(VLOOKUP(B197,'X1'!$B:$AZ,47,FALSE)),IF($X$1=2,(VLOOKUP(B197,'X2'!$B:$AZ,47,FALSE)),IF($X$1=3,(VLOOKUP(B197,'X3'!$B:$AZ,47,FALSE)),IF($X$1=4,(VLOOKUP(B197,'X4'!$B:$AZ,47,FALSE)),IF($X$1=5,(VLOOKUP(B197,'X5'!$B:$AZ,47,FALSE)),IF($X$1=6,(VLOOKUP(B197,'X6'!$B:$AZ,47,FALSE)),IF($X$1=7,(VLOOKUP(B197,'X7'!$B:$AZ,47,FALSE)),IF($X$1=8,(VLOOKUP(B197,'X8'!$B:$AZ,47,FALSE)),IF($X$1=9,(VLOOKUP(B197,'X9'!$B:$AZ,47,FALSE)),IF($X$1=10,(VLOOKUP(B197,'X10'!$B:$AZ,47,FALSE)),IF($X$1=11,(VLOOKUP(B197,'X11'!$B:$AZ,47,FALSE)),IF($X$1=12,(VLOOKUP(B197,'X12'!$B:$AZ,47,FALSE)),IF($X$1=13,(VLOOKUP(B197,'X13'!$B:$AZ,47,FALSE)),"B")))))))))))))))</f>
        <v xml:space="preserve"> </v>
      </c>
      <c r="D197" s="181" t="str">
        <f ca="1">IF(ISERROR(IF($X$1=1,(VLOOKUP(B197,'X1'!$B:$AP,41,FALSE)),IF($X$1=2,(VLOOKUP(B197,'X2'!$B:$AP,41,FALSE)),IF($X$1=3,(VLOOKUP(B197,'X3'!$B:$AP,41,FALSE)),IF($X$1=4,(VLOOKUP(B197,'X4'!$B:$AP,41,FALSE)),IF($X$1=5,(VLOOKUP(B197,'X5'!$B:$AP,41,FALSE)),IF($X$1=6,(VLOOKUP(B197,'X6'!$B:$AP,41,FALSE)),IF($X$1=7,(VLOOKUP(B197,'X7'!$B:$AP,41,FALSE)),IF($X$1=8,(VLOOKUP(B197,'X8'!$B:$AP,41,FALSE)),IF($X$1=9,(VLOOKUP(B197,'X9'!$B:$AP,41,FALSE)),IF($X$1=10,(VLOOKUP(B197,'X10'!$B:$AP,41,FALSE)),IF($X$1=11,(VLOOKUP(B197,'X11'!$B:$AP,41,FALSE)),IF($X$1=12,(VLOOKUP(B197,'X12'!$B:$AP,41,FALSE)),IF($X$1=13,(VLOOKUP(B197,'X13'!$B:$AP,41,FALSE)),"B"))))))))))))))=TRUE," ",(IF($X$1=1,(VLOOKUP(B197,'X1'!$B:$AP,41,FALSE)),IF($X$1=2,(VLOOKUP(B197,'X2'!$B:$AP,41,FALSE)),IF($X$1=3,(VLOOKUP(B197,'X3'!$B:$AP,41,FALSE)),IF($X$1=4,(VLOOKUP(B197,'X4'!$B:$AP,41,FALSE)),IF($X$1=5,(VLOOKUP(B197,'X5'!$B:$AP,41,FALSE)),IF($X$1=6,(VLOOKUP(B197,'X6'!$B:$AP,41,FALSE)),IF($X$1=7,(VLOOKUP(B197,'X7'!$B:$AP,41,FALSE)),IF($X$1=8,(VLOOKUP(B197,'X8'!$B:$AP,41,FALSE)),IF($X$1=9,(VLOOKUP(B197,'X9'!$B:$AP,41,FALSE)),IF($X$1=10,(VLOOKUP(B197,'X10'!$B:$AP,41,FALSE)),IF($X$1=11,(VLOOKUP(B197,'X11'!$B:$AP,41,FALSE)),IF($X$1=12,(VLOOKUP(B197,'X12'!$B:$AP,41,FALSE)),IF($X$1=13,(VLOOKUP(B197,'X13'!$B:$AP,41,FALSE)),"B")))))))))))))))</f>
        <v xml:space="preserve"> </v>
      </c>
      <c r="E197" s="182" t="str">
        <f ca="1">IF(ISERROR(IF($X$1=1,(VLOOKUP(B197,'X1'!$B:$AP,7,FALSE)),IF($X$1=2,(VLOOKUP(B197,'X2'!$B:$AP,7,FALSE)),IF($X$1=3,(VLOOKUP(B197,'X3'!$B:$AP,7,FALSE)),IF($X$1=4,(VLOOKUP(B197,'X4'!$B:$AP,7,FALSE)),IF($X$1=5,(VLOOKUP(B197,'X5'!$B:$AP,7,FALSE)),IF($X$1=6,(VLOOKUP(B197,'X6'!$B:$AP,7,FALSE)),IF($X$1=7,(VLOOKUP(B197,'X7'!$B:$AP,7,FALSE)),IF($X$1=8,(VLOOKUP(B197,'X8'!$B:$AP,7,FALSE)),IF($X$1=9,(VLOOKUP(B197,'X9'!$B:$AP,7,FALSE)),IF($X$1=10,(VLOOKUP(B197,'X10'!$B:$AP,7,FALSE)),IF($X$1=11,(VLOOKUP(B197,'X11'!$B:$AP,7,FALSE)),IF($X$1=12,(VLOOKUP(B197,'X12'!$B:$AP,7,FALSE)),IF($X$1=13,(VLOOKUP(B197,'X13'!$B:$AP,7,FALSE)),"B"))))))))))))))=TRUE," ",(IF($X$1=1,(VLOOKUP(B197,'X1'!$B:$AP,7,FALSE)),IF($X$1=2,(VLOOKUP(B197,'X2'!$B:$AP,7,FALSE)),IF($X$1=3,(VLOOKUP(B197,'X3'!$B:$AP,7,FALSE)),IF($X$1=4,(VLOOKUP(B197,'X4'!$B:$AP,7,FALSE)),IF($X$1=5,(VLOOKUP(B197,'X5'!$B:$AP,7,FALSE)),IF($X$1=6,(VLOOKUP(B197,'X6'!$B:$AP,7,FALSE)),IF($X$1=7,(VLOOKUP(B197,'X7'!$B:$AP,7,FALSE)),IF($X$1=8,(VLOOKUP(B197,'X8'!$B:$AP,7,FALSE)),IF($X$1=9,(VLOOKUP(B197,'X9'!$B:$AP,7,FALSE)),IF($X$1=10,(VLOOKUP(B197,'X10'!$B:$AP,7,FALSE)),IF($X$1=11,(VLOOKUP(B197,'X11'!$B:$AP,7,FALSE)),IF($X$1=12,(VLOOKUP(B197,'X12'!$B:$AP,7,FALSE)),IF($X$1=13,(VLOOKUP(B197,'X13'!$B:$AP,7,FALSE)),"B")))))))))))))))</f>
        <v xml:space="preserve"> </v>
      </c>
      <c r="F197" s="182" t="str">
        <f ca="1">IF(ISERROR(IF((IF($X$1=1,(VLOOKUP(B197,'X1'!$B:$AO,6,FALSE)),(IF($X$1=2,(VLOOKUP(B197,'X2'!$B:$AO,6,FALSE)),(IF($X$1=3,(VLOOKUP(B197,'X3'!$B:$AO,6,FALSE)),(IF($X$1=4,(VLOOKUP(B197,'X4'!$B:$AO,6,FALSE)),(IF($X$1=5,(VLOOKUP(B197,'X5'!$B:$AO,6,FALSE)),(IF($X$1=6,(VLOOKUP(B197,'X6'!$B:$AO,6,FALSE)),(IF($X$1=7,(VLOOKUP(B197,'X7'!$B:$AO,6,FALSE)),(IF($X$1=8,(VLOOKUP(B197,'X8'!$B:$AO,6,FALSE)),(IF($X$1=9,(VLOOKUP(B197,'X9'!$B:$AO,6,FALSE)),(IF($X$1=10,(VLOOKUP(B197,'X10'!$B:$AO,6,FALSE)),(IF($X$1=11,(VLOOKUP(B197,'X11'!$B:$AO,6,FALSE)),(IF($X$1=12,(VLOOKUP(B197,'X12'!$B:$AO,6,FALSE)),(VLOOKUP(B197,'X13'!$B:$AO,6,FALSE))))))))))))))))))))))))))=$V$1," ",(IF($X$1=1,(VLOOKUP(B197,'X1'!$B:$AO,6,FALSE)),(IF($X$1=2,(VLOOKUP(B197,'X2'!$B:$AO,6,FALSE)),(IF($X$1=3,(VLOOKUP(B197,'X3'!$B:$AO,6,FALSE)),(IF($X$1=4,(VLOOKUP(B197,'X4'!$B:$AO,6,FALSE)),(IF($X$1=5,(VLOOKUP(B197,'X5'!$B:$AO,6,FALSE)),(IF($X$1=6,(VLOOKUP(B197,'X6'!$B:$AO,6,FALSE)),(IF($X$1=7,(VLOOKUP(B197,'X7'!$B:$AO,6,FALSE)),(IF($X$1=8,(VLOOKUP(B197,'X8'!$B:$AO,6,FALSE)),(IF($X$1=9,(VLOOKUP(B197,'X9'!$B:$AO,6,FALSE)),(IF($X$1=10,(VLOOKUP(B197,'X10'!$B:$AO,6,FALSE)),(IF($X$1=11,(VLOOKUP(B197,'X11'!$B:$AO,6,FALSE)),(IF($X$1=12,(VLOOKUP(B197,'X12'!$B:$AO,6,FALSE)),(VLOOKUP(B197,'X13'!$B:$AO,6,FALSE))))))))))))))))))))))))))))=TRUE," ",(IF((IF($X$1=1,(VLOOKUP(B197,'X1'!$B:$AO,6,FALSE)),(IF($X$1=2,(VLOOKUP(B197,'X2'!$B:$AO,6,FALSE)),(IF($X$1=3,(VLOOKUP(B197,'X3'!$B:$AO,6,FALSE)),(IF($X$1=4,(VLOOKUP(B197,'X4'!$B:$AO,6,FALSE)),(IF($X$1=5,(VLOOKUP(B197,'X5'!$B:$AO,6,FALSE)),(IF($X$1=6,(VLOOKUP(B197,'X6'!$B:$AO,6,FALSE)),(IF($X$1=7,(VLOOKUP(B197,'X7'!$B:$AO,6,FALSE)),(IF($X$1=8,(VLOOKUP(B197,'X8'!$B:$AO,6,FALSE)),(IF($X$1=9,(VLOOKUP(B197,'X9'!$B:$AO,6,FALSE)),(IF($X$1=10,(VLOOKUP(B197,'X10'!$B:$AO,6,FALSE)),(IF($X$1=11,(VLOOKUP(B197,'X11'!$B:$AO,6,FALSE)),(IF($X$1=12,(VLOOKUP(B197,'X12'!$B:$AO,6,FALSE)),(VLOOKUP(B197,'X13'!$B:$AO,6,FALSE))))))))))))))))))))))))))=$V$1," ",(IF($X$1=1,(VLOOKUP(B197,'X1'!$B:$AO,6,FALSE)),(IF($X$1=2,(VLOOKUP(B197,'X2'!$B:$AO,6,FALSE)),(IF($X$1=3,(VLOOKUP(B197,'X3'!$B:$AO,6,FALSE)),(IF($X$1=4,(VLOOKUP(B197,'X4'!$B:$AO,6,FALSE)),(IF($X$1=5,(VLOOKUP(B197,'X5'!$B:$AO,6,FALSE)),(IF($X$1=6,(VLOOKUP(B197,'X6'!$B:$AO,6,FALSE)),(IF($X$1=7,(VLOOKUP(B197,'X7'!$B:$AO,6,FALSE)),(IF($X$1=8,(VLOOKUP(B197,'X8'!$B:$AO,6,FALSE)),(IF($X$1=9,(VLOOKUP(B197,'X9'!$B:$AO,6,FALSE)),(IF($X$1=10,(VLOOKUP(B197,'X10'!$B:$AO,6,FALSE)),(IF($X$1=11,(VLOOKUP(B197,'X11'!$B:$AO,6,FALSE)),(IF($X$1=12,(VLOOKUP(B197,'X12'!$B:$AO,6,FALSE)),(VLOOKUP(B197,'X13'!$B:$AO,6,FALSE)))))))))))))))))))))))))))))</f>
        <v xml:space="preserve"> </v>
      </c>
      <c r="G197" s="182" t="str">
        <f ca="1">IF(ISERROR(IF($X$1=1,(VLOOKUP(B197,'X1'!$B:$AZ,44,FALSE)),IF($X$1=2,(VLOOKUP(B197,'X2'!$B:$AZ,44,FALSE)),IF($X$1=3,(VLOOKUP(B197,'X3'!$B:$AZ,44,FALSE)),IF($X$1=4,(VLOOKUP(B197,'X4'!$B:$AZ,44,FALSE)),IF($X$1=5,(VLOOKUP(B197,'X5'!$B:$AZ,44,FALSE)),IF($X$1=6,(VLOOKUP(B197,'X6'!$B:$AZ,44,FALSE)),IF($X$1=7,(VLOOKUP(B197,'X7'!$B:$AZ,44,FALSE)),IF($X$1=8,(VLOOKUP(B197,'X8'!$B:$AZ,44,FALSE)),IF($X$1=9,(VLOOKUP(B197,'X9'!$B:$AZ,44,FALSE)),IF($X$1=10,(VLOOKUP(B197,'X10'!$B:$AZ,44,FALSE)),IF($X$1=11,(VLOOKUP(B197,'X11'!$B:$AZ,44,FALSE)),IF($X$1=12,(VLOOKUP(B197,'X12'!$B:$AZ,44,FALSE)),IF($X$1=13,(VLOOKUP(B197,'X13'!$B:$AZ,44,FALSE)),"B"))))))))))))))=TRUE," ",(IF($X$1=1,(VLOOKUP(B197,'X1'!$B:$AZ,44,FALSE)),IF($X$1=2,(VLOOKUP(B197,'X2'!$B:$AZ,44,FALSE)),IF($X$1=3,(VLOOKUP(B197,'X3'!$B:$AZ,44,FALSE)),IF($X$1=4,(VLOOKUP(B197,'X4'!$B:$AZ,44,FALSE)),IF($X$1=5,(VLOOKUP(B197,'X5'!$B:$AZ,44,FALSE)),IF($X$1=6,(VLOOKUP(B197,'X6'!$B:$AZ,44,FALSE)),IF($X$1=7,(VLOOKUP(B197,'X7'!$B:$AZ,44,FALSE)),IF($X$1=8,(VLOOKUP(B197,'X8'!$B:$AZ,44,FALSE)),IF($X$1=9,(VLOOKUP(B197,'X9'!$B:$AZ,44,FALSE)),IF($X$1=10,(VLOOKUP(B197,'X10'!$B:$AZ,44,FALSE)),IF($X$1=11,(VLOOKUP(B197,'X11'!$B:$AZ,44,FALSE)),IF($X$1=12,(VLOOKUP(B197,'X12'!$B:$AZ,44,FALSE)),IF($X$1=13,(VLOOKUP(B197,'X13'!$B:$AZ,44,FALSE)),"B")))))))))))))))</f>
        <v xml:space="preserve"> </v>
      </c>
      <c r="H197" s="182" t="str">
        <f ca="1">IF(ISERROR(IF($X$1=1,(VLOOKUP(B197,'X1'!$B:$AZ,8,FALSE)),IF($X$1=2,(VLOOKUP(B197,'X2'!$B:$AZ,8,FALSE)),IF($X$1=3,(VLOOKUP(B197,'X3'!$B:$AZ,8,FALSE)),IF($X$1=4,(VLOOKUP(B197,'X4'!$B:$AZ,8,FALSE)),IF($X$1=5,(VLOOKUP(B197,'X5'!$B:$AZ,8,FALSE)),IF($X$1=6,(VLOOKUP(B197,'X6'!$B:$AZ,8,FALSE)),IF($X$1=7,(VLOOKUP(B197,'X7'!$B:$AZ,8,FALSE)),IF($X$1=8,(VLOOKUP(B197,'X8'!$B:$AZ,8,FALSE)),IF($X$1=9,(VLOOKUP(B197,'X9'!$B:$AZ,8,FALSE)),IF($X$1=10,(VLOOKUP(B197,'X10'!$B:$AZ,8,FALSE)),IF($X$1=11,(VLOOKUP(B197,'X11'!$B:$AZ,8,FALSE)),IF($X$1=12,(VLOOKUP(B197,'X12'!$B:$AZ,8,FALSE)),IF($X$1=13,(VLOOKUP(B197,'X13'!$B:$AZ,8,FALSE)),"B"))))))))))))))=TRUE," ",(IF($X$1=1,(VLOOKUP(B197,'X1'!$B:$AZ,8,FALSE)),IF($X$1=2,(VLOOKUP(B197,'X2'!$B:$AZ,8,FALSE)),IF($X$1=3,(VLOOKUP(B197,'X3'!$B:$AZ,8,FALSE)),IF($X$1=4,(VLOOKUP(B197,'X4'!$B:$AZ,8,FALSE)),IF($X$1=5,(VLOOKUP(B197,'X5'!$B:$AZ,8,FALSE)),IF($X$1=6,(VLOOKUP(B197,'X6'!$B:$AZ,8,FALSE)),IF($X$1=7,(VLOOKUP(B197,'X7'!$B:$AZ,8,FALSE)),IF($X$1=8,(VLOOKUP(B197,'X8'!$B:$AZ,8,FALSE)),IF($X$1=9,(VLOOKUP(B197,'X9'!$B:$AZ,8,FALSE)),IF($X$1=10,(VLOOKUP(B197,'X10'!$B:$AZ,8,FALSE)),IF($X$1=11,(VLOOKUP(B197,'X11'!$B:$AZ,8,FALSE)),IF($X$1=12,(VLOOKUP(B197,'X12'!$B:$AZ,8,FALSE)),IF($X$1=13,(VLOOKUP(B197,'X13'!$B:$AZ,8,FALSE)),"B")))))))))))))))</f>
        <v xml:space="preserve"> </v>
      </c>
      <c r="I197" s="183" t="str">
        <f ca="1">IF(ISERROR(IF($X$1=1,(VLOOKUP(B197,'X1'!$B:$AZ,2,FALSE)),IF($X$1=2,(VLOOKUP(B197,'X2'!$B:$AZ,2,FALSE)),IF($X$1=3,(VLOOKUP(B197,'X3'!$B:$AZ,2,FALSE)),IF($X$1=4,(VLOOKUP(B197,'X4'!$B:$AZ,2,FALSE)),IF($X$1=5,(VLOOKUP(B197,'X5'!$B:$AZ,2,FALSE)),IF($X$1=6,(VLOOKUP(B197,'X6'!$B:$AZ,2,FALSE)),IF($X$1=7,(VLOOKUP(B197,'X7'!$B:$AZ,2,FALSE)),IF($X$1=8,(VLOOKUP(B197,'X8'!$B:$AZ,2,FALSE)),IF($X$1=9,(VLOOKUP(B197,'X9'!$B:$AZ,2,FALSE)),IF($X$1=10,(VLOOKUP(B197,'X10'!$B:$AZ,2,FALSE)),IF($X$1=11,(VLOOKUP(B197,'X11'!$B:$AZ,2,FALSE)),IF($X$1=12,(VLOOKUP(B197,'X12'!$B:$AZ,2,FALSE)),IF($X$1=13,(VLOOKUP(B197,'X13'!$B:$AZ,2,FALSE)),"B"))))))))))))))=TRUE," ",(IF($X$1=1,(VLOOKUP(B197,'X1'!$B:$AZ,2,FALSE)),IF($X$1=2,(VLOOKUP(B197,'X2'!$B:$AZ,2,FALSE)),IF($X$1=3,(VLOOKUP(B197,'X3'!$B:$AZ,2,FALSE)),IF($X$1=4,(VLOOKUP(B197,'X4'!$B:$AZ,2,FALSE)),IF($X$1=5,(VLOOKUP(B197,'X5'!$B:$AZ,2,FALSE)),IF($X$1=6,(VLOOKUP(B197,'X6'!$B:$AZ,2,FALSE)),IF($X$1=7,(VLOOKUP(B197,'X7'!$B:$AZ,2,FALSE)),IF($X$1=8,(VLOOKUP(B197,'X8'!$B:$AZ,2,FALSE)),IF($X$1=9,(VLOOKUP(B197,'X9'!$B:$AZ,2,FALSE)),IF($X$1=10,(VLOOKUP(B197,'X10'!$B:$AZ,2,FALSE)),IF($X$1=11,(VLOOKUP(B197,'X11'!$B:$AZ,2,FALSE)),IF($X$1=12,(VLOOKUP(B197,'X12'!$B:$AZ,2,FALSE)),IF($X$1=13,(VLOOKUP(B197,'X13'!$B:$AZ,2,FALSE)),"B")))))))))))))))</f>
        <v xml:space="preserve"> </v>
      </c>
      <c r="J197" s="183" t="str">
        <f ca="1">IF(ISERROR(IF($X$1=1,(VLOOKUP(B197,'X1'!$B:$AZ,3,FALSE)),IF($X$1=2,(VLOOKUP(B197,'X2'!$B:$AZ,3,FALSE)),IF($X$1=3,(VLOOKUP(B197,'X3'!$B:$AZ,3,FALSE)),IF($X$1=4,(VLOOKUP(B197,'X4'!$B:$AZ,3,FALSE)),IF($X$1=5,(VLOOKUP(B197,'X5'!$B:$AZ,3,FALSE)),IF($X$1=6,(VLOOKUP(B197,'X6'!$B:$AZ,3,FALSE)),IF($X$1=7,(VLOOKUP(B197,'X7'!$B:$AZ,3,FALSE)),IF($X$1=8,(VLOOKUP(B197,'X8'!$B:$AZ,3,FALSE)),IF($X$1=9,(VLOOKUP(B197,'X9'!$B:$AZ,3,FALSE)),IF($X$1=10,(VLOOKUP(B197,'X10'!$B:$AZ,3,FALSE)),IF($X$1=11,(VLOOKUP(B197,'X11'!$B:$AZ,3,FALSE)),IF($X$1=12,(VLOOKUP(B197,'X12'!$B:$AZ,3,FALSE)),IF($X$1=13,(VLOOKUP(B197,'X13'!$B:$AZ,3,FALSE)),"B"))))))))))))))=TRUE," ",(IF($X$1=1,(VLOOKUP(B197,'X1'!$B:$AZ,3,FALSE)),IF($X$1=2,(VLOOKUP(B197,'X2'!$B:$AZ,3,FALSE)),IF($X$1=3,(VLOOKUP(B197,'X3'!$B:$AZ,3,FALSE)),IF($X$1=4,(VLOOKUP(B197,'X4'!$B:$AZ,3,FALSE)),IF($X$1=5,(VLOOKUP(B197,'X5'!$B:$AZ,3,FALSE)),IF($X$1=6,(VLOOKUP(B197,'X6'!$B:$AZ,3,FALSE)),IF($X$1=7,(VLOOKUP(B197,'X7'!$B:$AZ,3,FALSE)),IF($X$1=8,(VLOOKUP(B197,'X8'!$B:$AZ,3,FALSE)),IF($X$1=9,(VLOOKUP(B197,'X9'!$B:$AZ,3,FALSE)),IF($X$1=10,(VLOOKUP(B197,'X10'!$B:$AZ,3,FALSE)),IF($X$1=11,(VLOOKUP(B197,'X11'!$B:$AZ,3,FALSE)),IF($X$1=12,(VLOOKUP(B197,'X12'!$B:$AZ,3,FALSE)),IF($X$1=13,(VLOOKUP(B197,'X13'!$B:$AZ,3,FALSE)),"B")))))))))))))))</f>
        <v xml:space="preserve"> </v>
      </c>
      <c r="K197" s="183" t="str">
        <f ca="1">IF(ISERROR(IF($X$1=1,(VLOOKUP(B197,'X1'!$B:$AZ,5,FALSE)),IF($X$1=2,(VLOOKUP(B197,'X2'!$B:$AZ,5,FALSE)),IF($X$1=3,(VLOOKUP(B197,'X3'!$B:$AZ,5,FALSE)),IF($X$1=4,(VLOOKUP(B197,'X4'!$B:$AZ,5,FALSE)),IF($X$1=5,(VLOOKUP(B197,'X5'!$B:$AZ,5,FALSE)),IF($X$1=6,(VLOOKUP(B197,'X6'!$B:$AZ,5,FALSE)),IF($X$1=7,(VLOOKUP(B197,'X7'!$B:$AZ,5,FALSE)),IF($X$1=8,(VLOOKUP(B197,'X8'!$B:$AZ,5,FALSE)),IF($X$1=9,(VLOOKUP(B197,'X9'!$B:$AZ,5,FALSE)),IF($X$1=10,(VLOOKUP(B197,'X10'!$B:$AZ,5,FALSE)),IF($X$1=11,(VLOOKUP(B197,'X11'!$B:$AZ,5,FALSE)),IF($X$1=12,(VLOOKUP(B197,'X12'!$B:$AZ,5,FALSE)),IF($X$1=13,(VLOOKUP(B197,'X13'!$B:$AZ,5,FALSE)),"B"))))))))))))))=TRUE," ",(IF($X$1=1,(VLOOKUP(B197,'X1'!$B:$AZ,5,FALSE)),IF($X$1=2,(VLOOKUP(B197,'X2'!$B:$AZ,5,FALSE)),IF($X$1=3,(VLOOKUP(B197,'X3'!$B:$AZ,5,FALSE)),IF($X$1=4,(VLOOKUP(B197,'X4'!$B:$AZ,5,FALSE)),IF($X$1=5,(VLOOKUP(B197,'X5'!$B:$AZ,5,FALSE)),IF($X$1=6,(VLOOKUP(B197,'X6'!$B:$AZ,5,FALSE)),IF($X$1=7,(VLOOKUP(B197,'X7'!$B:$AZ,5,FALSE)),IF($X$1=8,(VLOOKUP(B197,'X8'!$B:$AZ,5,FALSE)),IF($X$1=9,(VLOOKUP(B197,'X9'!$B:$AZ,5,FALSE)),IF($X$1=10,(VLOOKUP(B197,'X10'!$B:$AZ,5,FALSE)),IF($X$1=11,(VLOOKUP(B197,'X11'!$B:$AZ,5,FALSE)),IF($X$1=12,(VLOOKUP(B197,'X12'!$B:$AZ,5,FALSE)),IF($X$1=13,(VLOOKUP(B197,'X13'!$B:$AZ,5,FALSE)),"B")))))))))))))))</f>
        <v xml:space="preserve"> </v>
      </c>
      <c r="L197" s="184" t="str">
        <f ca="1">IF(ISERROR(IF($X$1=1,(VLOOKUP(B197,'X1'!$B:$AZ,9,FALSE)),IF($X$1=2,(VLOOKUP(B197,'X2'!$B:$AZ,9,FALSE)),IF($X$1=3,(VLOOKUP(B197,'X3'!$B:$AZ,9,FALSE)),IF($X$1=4,(VLOOKUP(B197,'X4'!$B:$AZ,9,FALSE)),IF($X$1=5,(VLOOKUP(B197,'X5'!$B:$AZ,9,FALSE)),IF($X$1=6,(VLOOKUP(B197,'X6'!$B:$AZ,9,FALSE)),IF($X$1=7,(VLOOKUP(B197,'X7'!$B:$AZ,9,FALSE)),IF($X$1=8,(VLOOKUP(B197,'X8'!$B:$AZ,9,FALSE)),IF($X$1=9,(VLOOKUP(B197,'X9'!$B:$AZ,9,FALSE)),IF($X$1=10,(VLOOKUP(B197,'X10'!$B:$AZ,9,FALSE)),IF($X$1=11,(VLOOKUP(B197,'X11'!$B:$AZ,9,FALSE)),IF($X$1=12,(VLOOKUP(B197,'X12'!$B:$AZ,9,FALSE)),IF($X$1=13,(VLOOKUP(B197,'X13'!$B:$AZ,9,FALSE)),"B"))))))))))))))=TRUE," ",(IF($X$1=1,(VLOOKUP(B197,'X1'!$B:$AZ,9,FALSE)),IF($X$1=2,(VLOOKUP(B197,'X2'!$B:$AZ,9,FALSE)),IF($X$1=3,(VLOOKUP(B197,'X3'!$B:$AZ,9,FALSE)),IF($X$1=4,(VLOOKUP(B197,'X4'!$B:$AZ,9,FALSE)),IF($X$1=5,(VLOOKUP(B197,'X5'!$B:$AZ,9,FALSE)),IF($X$1=6,(VLOOKUP(B197,'X6'!$B:$AZ,9,FALSE)),IF($X$1=7,(VLOOKUP(B197,'X7'!$B:$AZ,9,FALSE)),IF($X$1=8,(VLOOKUP(B197,'X8'!$B:$AZ,9,FALSE)),IF($X$1=9,(VLOOKUP(B197,'X9'!$B:$AZ,9,FALSE)),IF($X$1=10,(VLOOKUP(B197,'X10'!$B:$AZ,9,FALSE)),IF($X$1=11,(VLOOKUP(B197,'X11'!$B:$AZ,9,FALSE)),IF($X$1=12,(VLOOKUP(B197,'X12'!$B:$AZ,9,FALSE)),IF($X$1=13,(VLOOKUP(B197,'X13'!$B:$AZ,9,FALSE)),"B")))))))))))))))</f>
        <v xml:space="preserve"> </v>
      </c>
      <c r="M197" s="184" t="str">
        <f ca="1">IF(ISERROR(IF($X$1=1,(VLOOKUP(B197,'X1'!$B:$AZ,10,FALSE)),IF($X$1=2,(VLOOKUP(B197,'X2'!$B:$AZ,10,FALSE)),IF($X$1=3,(VLOOKUP(B197,'X3'!$B:$AZ,10,FALSE)),IF($X$1=4,(VLOOKUP(B197,'X4'!$B:$AZ,10,FALSE)),IF($X$1=5,(VLOOKUP(B197,'X5'!$B:$AZ,10,FALSE)),IF($X$1=6,(VLOOKUP(B197,'X6'!$B:$AZ,10,FALSE)),IF($X$1=7,(VLOOKUP(B197,'X7'!$B:$AZ,10,FALSE)),IF($X$1=8,(VLOOKUP(B197,'X8'!$B:$AZ,10,FALSE)),IF($X$1=9,(VLOOKUP(B197,'X9'!$B:$AZ,10,FALSE)),IF($X$1=10,(VLOOKUP(B197,'X10'!$B:$AZ,10,FALSE)),IF($X$1=11,(VLOOKUP(B197,'X11'!$B:$AZ,10,FALSE)),IF($X$1=12,(VLOOKUP(B197,'X12'!$B:$AZ,10,FALSE)),IF($X$1=13,(VLOOKUP(B197,'X13'!$B:$AZ,10,FALSE)),"B"))))))))))))))=TRUE," ",(IF($X$1=1,(VLOOKUP(B197,'X1'!$B:$AZ,10,FALSE)),IF($X$1=2,(VLOOKUP(B197,'X2'!$B:$AZ,10,FALSE)),IF($X$1=3,(VLOOKUP(B197,'X3'!$B:$AZ,10,FALSE)),IF($X$1=4,(VLOOKUP(B197,'X4'!$B:$AZ,10,FALSE)),IF($X$1=5,(VLOOKUP(B197,'X5'!$B:$AZ,10,FALSE)),IF($X$1=6,(VLOOKUP(B197,'X6'!$B:$AZ,10,FALSE)),IF($X$1=7,(VLOOKUP(B197,'X7'!$B:$AZ,10,FALSE)),IF($X$1=8,(VLOOKUP(B197,'X8'!$B:$AZ,10,FALSE)),IF($X$1=9,(VLOOKUP(B197,'X9'!$B:$AZ,10,FALSE)),IF($X$1=10,(VLOOKUP(B197,'X10'!$B:$AZ,10,FALSE)),IF($X$1=11,(VLOOKUP(B197,'X11'!$B:$AZ,10,FALSE)),IF($X$1=12,(VLOOKUP(B197,'X12'!$B:$AZ,10,FALSE)),IF($X$1=13,(VLOOKUP(B197,'X13'!$B:$AZ,10,FALSE)),"B")))))))))))))))</f>
        <v xml:space="preserve"> </v>
      </c>
      <c r="N197" s="185" t="str">
        <f ca="1">IF(ISERROR(IF($X$1=1,(VLOOKUP(B197,'X1'!$B:$AZ,45,FALSE)),IF($X$1=2,(VLOOKUP(B197,'X2'!$B:$AZ,45,FALSE)),IF($X$1=3,(VLOOKUP(B197,'X3'!$B:$AZ,45,FALSE)),IF($X$1=4,(VLOOKUP(B197,'X4'!$B:$AZ,45,FALSE)),IF($X$1=5,(VLOOKUP(B197,'X5'!$B:$AZ,45,FALSE)),IF($X$1=6,(VLOOKUP(B197,'X6'!$B:$AZ,45,FALSE)),IF($X$1=7,(VLOOKUP(B197,'X7'!$B:$AZ,45,FALSE)),IF($X$1=8,(VLOOKUP(B197,'X8'!$B:$AZ,45,FALSE)),IF($X$1=9,(VLOOKUP(B197,'X9'!$B:$AZ,45,FALSE)),IF($X$1=10,(VLOOKUP(B197,'X10'!$B:$AZ,45,FALSE)),IF($X$1=11,(VLOOKUP(B197,'X11'!$B:$AZ,45,FALSE)),IF($X$1=12,(VLOOKUP(B197,'X12'!$B:$AZ,45,FALSE)),IF($X$1=13,(VLOOKUP(B197,'X13'!$B:$AZ,45,FALSE)),"B"))))))))))))))=TRUE," ",(IF($X$1=1,(VLOOKUP(B197,'X1'!$B:$AZ,45,FALSE)),IF($X$1=2,(VLOOKUP(B197,'X2'!$B:$AZ,45,FALSE)),IF($X$1=3,(VLOOKUP(B197,'X3'!$B:$AZ,45,FALSE)),IF($X$1=4,(VLOOKUP(B197,'X4'!$B:$AZ,45,FALSE)),IF($X$1=5,(VLOOKUP(B197,'X5'!$B:$AZ,45,FALSE)),IF($X$1=6,(VLOOKUP(B197,'X6'!$B:$AZ,45,FALSE)),IF($X$1=7,(VLOOKUP(B197,'X7'!$B:$AZ,45,FALSE)),IF($X$1=8,(VLOOKUP(B197,'X8'!$B:$AZ,45,FALSE)),IF($X$1=9,(VLOOKUP(B197,'X9'!$B:$AZ,45,FALSE)),IF($X$1=10,(VLOOKUP(B197,'X10'!$B:$AZ,45,FALSE)),IF($X$1=11,(VLOOKUP(B197,'X11'!$B:$AZ,45,FALSE)),IF($X$1=12,(VLOOKUP(B197,'X12'!$B:$AZ,45,FALSE)),IF($X$1=13,(VLOOKUP(B197,'X13'!$B:$AZ,45,FALSE)),"B")))))))))))))))</f>
        <v xml:space="preserve"> </v>
      </c>
      <c r="O197" s="184" t="str">
        <f ca="1">IF(ISERROR(IF($X$1=1,(VLOOKUP(B197,'X1'!$B:$AZ,11,FALSE)),IF($X$1=2,(VLOOKUP(B197,'X2'!$B:$AZ,11,FALSE)),IF($X$1=3,(VLOOKUP(B197,'X3'!$B:$AZ,11,FALSE)),IF($X$1=4,(VLOOKUP(B197,'X4'!$B:$AZ,11,FALSE)),IF($X$1=5,(VLOOKUP(B197,'X5'!$B:$AZ,11,FALSE)),IF($X$1=6,(VLOOKUP(B197,'X6'!$B:$AZ,11,FALSE)),IF($X$1=7,(VLOOKUP(B197,'X7'!$B:$AZ,11,FALSE)),IF($X$1=8,(VLOOKUP(B197,'X8'!$B:$AZ,11,FALSE)),IF($X$1=9,(VLOOKUP(B197,'X9'!$B:$AZ,11,FALSE)),IF($X$1=10,(VLOOKUP(B197,'X10'!$B:$AZ,11,FALSE)),IF($X$1=11,(VLOOKUP(B197,'X11'!$B:$AZ,11,FALSE)),IF($X$1=12,(VLOOKUP(B197,'X12'!$B:$AZ,11,FALSE)),IF($X$1=13,(VLOOKUP(B197,'X13'!$B:$AZ,11,FALSE)),"B"))))))))))))))=TRUE," ",(IF($X$1=1,(VLOOKUP(B197,'X1'!$B:$AZ,11,FALSE)),IF($X$1=2,(VLOOKUP(B197,'X2'!$B:$AZ,11,FALSE)),IF($X$1=3,(VLOOKUP(B197,'X3'!$B:$AZ,11,FALSE)),IF($X$1=4,(VLOOKUP(B197,'X4'!$B:$AZ,11,FALSE)),IF($X$1=5,(VLOOKUP(B197,'X5'!$B:$AZ,11,FALSE)),IF($X$1=6,(VLOOKUP(B197,'X6'!$B:$AZ,11,FALSE)),IF($X$1=7,(VLOOKUP(B197,'X7'!$B:$AZ,11,FALSE)),IF($X$1=8,(VLOOKUP(B197,'X8'!$B:$AZ,11,FALSE)),IF($X$1=9,(VLOOKUP(B197,'X9'!$B:$AZ,11,FALSE)),IF($X$1=10,(VLOOKUP(B197,'X10'!$B:$AZ,11,FALSE)),IF($X$1=11,(VLOOKUP(B197,'X11'!$B:$AZ,11,FALSE)),IF($X$1=12,(VLOOKUP(B197,'X12'!$B:$AZ,11,FALSE)),IF($X$1=13,(VLOOKUP(B197,'X13'!$B:$AZ,11,FALSE)),"B")))))))))))))))</f>
        <v xml:space="preserve"> </v>
      </c>
      <c r="P197" s="184" t="str">
        <f ca="1">IF(ISERROR(IF($X$1=1,(VLOOKUP(B197,'X1'!$B:$AZ,12,FALSE)),IF($X$1=2,(VLOOKUP(B197,'X2'!$B:$AZ,12,FALSE)),IF($X$1=3,(VLOOKUP(B197,'X3'!$B:$AZ,12,FALSE)),IF($X$1=4,(VLOOKUP(B197,'X4'!$B:$AZ,12,FALSE)),IF($X$1=5,(VLOOKUP(B197,'X5'!$B:$AZ,12,FALSE)),IF($X$1=6,(VLOOKUP(B197,'X6'!$B:$AZ,12,FALSE)),IF($X$1=7,(VLOOKUP(B197,'X7'!$B:$AZ,12,FALSE)),IF($X$1=8,(VLOOKUP(B197,'X8'!$B:$AZ,12,FALSE)),IF($X$1=9,(VLOOKUP(B197,'X9'!$B:$AZ,12,FALSE)),IF($X$1=10,(VLOOKUP(B197,'X10'!$B:$AZ,12,FALSE)),IF($X$1=11,(VLOOKUP(B197,'X11'!$B:$AZ,12,FALSE)),IF($X$1=12,(VLOOKUP(B197,'X12'!$B:$AZ,12,FALSE)),IF($X$1=13,(VLOOKUP(B197,'X13'!$B:$AZ,12,FALSE)),"B"))))))))))))))=TRUE," ",(IF($X$1=1,(VLOOKUP(B197,'X1'!$B:$AZ,12,FALSE)),IF($X$1=2,(VLOOKUP(B197,'X2'!$B:$AZ,12,FALSE)),IF($X$1=3,(VLOOKUP(B197,'X3'!$B:$AZ,12,FALSE)),IF($X$1=4,(VLOOKUP(B197,'X4'!$B:$AZ,12,FALSE)),IF($X$1=5,(VLOOKUP(B197,'X5'!$B:$AZ,12,FALSE)),IF($X$1=6,(VLOOKUP(B197,'X6'!$B:$AZ,12,FALSE)),IF($X$1=7,(VLOOKUP(B197,'X7'!$B:$AZ,12,FALSE)),IF($X$1=8,(VLOOKUP(B197,'X8'!$B:$AZ,12,FALSE)),IF($X$1=9,(VLOOKUP(B197,'X9'!$B:$AZ,12,FALSE)),IF($X$1=10,(VLOOKUP(B197,'X10'!$B:$AZ,12,FALSE)),IF($X$1=11,(VLOOKUP(B197,'X11'!$B:$AZ,12,FALSE)),IF($X$1=12,(VLOOKUP(B197,'X12'!$B:$AZ,12,FALSE)),IF($X$1=13,(VLOOKUP(B197,'X13'!$B:$AZ,12,FALSE)),"B")))))))))))))))</f>
        <v xml:space="preserve"> </v>
      </c>
      <c r="Q197" s="185" t="str">
        <f ca="1">IF(ISERROR(IF($X$1=1,(VLOOKUP(B197,'X1'!$B:$AZ,46,FALSE)),IF($X$1=2,(VLOOKUP(B197,'X2'!$B:$AZ,46,FALSE)),IF($X$1=3,(VLOOKUP(B197,'X3'!$B:$AZ,46,FALSE)),IF($X$1=4,(VLOOKUP(B197,'X4'!$B:$AZ,46,FALSE)),IF($X$1=5,(VLOOKUP(B197,'X5'!$B:$AZ,46,FALSE)),IF($X$1=6,(VLOOKUP(B197,'X6'!$B:$AZ,46,FALSE)),IF($X$1=7,(VLOOKUP(B197,'X7'!$B:$AZ,46,FALSE)),IF($X$1=8,(VLOOKUP(B197,'X8'!$B:$AZ,46,FALSE)),IF($X$1=9,(VLOOKUP(B197,'X9'!$B:$AZ,46,FALSE)),IF($X$1=10,(VLOOKUP(B197,'X10'!$B:$AZ,46,FALSE)),IF($X$1=11,(VLOOKUP(B197,'X11'!$B:$AZ,46,FALSE)),IF($X$1=12,(VLOOKUP(B197,'X12'!$B:$AZ,46,FALSE)),IF($X$1=13,(VLOOKUP(B197,'X13'!$B:$AZ,46,FALSE)),"B"))))))))))))))=TRUE," ",(IF($X$1=1,(VLOOKUP(B197,'X1'!$B:$AZ,46,FALSE)),IF($X$1=2,(VLOOKUP(B197,'X2'!$B:$AZ,46,FALSE)),IF($X$1=3,(VLOOKUP(B197,'X3'!$B:$AZ,46,FALSE)),IF($X$1=4,(VLOOKUP(B197,'X4'!$B:$AZ,46,FALSE)),IF($X$1=5,(VLOOKUP(B197,'X5'!$B:$AZ,46,FALSE)),IF($X$1=6,(VLOOKUP(B197,'X6'!$B:$AZ,46,FALSE)),IF($X$1=7,(VLOOKUP(B197,'X7'!$B:$AZ,46,FALSE)),IF($X$1=8,(VLOOKUP(B197,'X8'!$B:$AZ,46,FALSE)),IF($X$1=9,(VLOOKUP(B197,'X9'!$B:$AZ,46,FALSE)),IF($X$1=10,(VLOOKUP(B197,'X10'!$B:$AZ,46,FALSE)),IF($X$1=11,(VLOOKUP(B197,'X11'!$B:$AZ,46,FALSE)),IF($X$1=12,(VLOOKUP(B197,'X12'!$B:$AZ,46,FALSE)),IF($X$1=13,(VLOOKUP(B197,'X13'!$B:$AZ,46,FALSE)),"B")))))))))))))))</f>
        <v xml:space="preserve"> </v>
      </c>
      <c r="R197" s="185" t="str">
        <f ca="1">IF(ISERROR(IF($X$1=1,(VLOOKUP(B197,'X1'!$B:$AZ,15,FALSE)),IF($X$1=2,(VLOOKUP(B197,'X2'!$B:$AZ,15,FALSE)),IF($X$1=3,(VLOOKUP(B197,'X3'!$B:$AZ,15,FALSE)),IF($X$1=4,(VLOOKUP(B197,'X4'!$B:$AZ,15,FALSE)),IF($X$1=5,(VLOOKUP(B197,'X5'!$B:$AZ,15,FALSE)),IF($X$1=6,(VLOOKUP(B197,'X6'!$B:$AZ,15,FALSE)),IF($X$1=7,(VLOOKUP(B197,'X7'!$B:$AZ,15,FALSE)),IF($X$1=8,(VLOOKUP(B197,'X8'!$B:$AZ,15,FALSE)),IF($X$1=9,(VLOOKUP(B197,'X9'!$B:$AZ,15,FALSE)),IF($X$1=10,(VLOOKUP(B197,'X10'!$B:$AZ,15,FALSE)),IF($X$1=11,(VLOOKUP(B197,'X11'!$B:$AZ,15,FALSE)),IF($X$1=12,(VLOOKUP(B197,'X12'!$B:$AZ,15,FALSE)),IF($X$1=13,(VLOOKUP(B197,'X13'!$B:$AZ,15,FALSE)),"B"))))))))))))))=TRUE," ",(IF($X$1=1,(VLOOKUP(B197,'X1'!$B:$AZ,15,FALSE)),IF($X$1=2,(VLOOKUP(B197,'X2'!$B:$AZ,15,FALSE)),IF($X$1=3,(VLOOKUP(B197,'X3'!$B:$AZ,15,FALSE)),IF($X$1=4,(VLOOKUP(B197,'X4'!$B:$AZ,15,FALSE)),IF($X$1=5,(VLOOKUP(B197,'X5'!$B:$AZ,15,FALSE)),IF($X$1=6,(VLOOKUP(B197,'X6'!$B:$AZ,15,FALSE)),IF($X$1=7,(VLOOKUP(B197,'X7'!$B:$AZ,15,FALSE)),IF($X$1=8,(VLOOKUP(B197,'X8'!$B:$AZ,15,FALSE)),IF($X$1=9,(VLOOKUP(B197,'X9'!$B:$AZ,15,FALSE)),IF($X$1=10,(VLOOKUP(B197,'X10'!$B:$AZ,15,FALSE)),IF($X$1=11,(VLOOKUP(B197,'X11'!$B:$AZ,15,FALSE)),IF($X$1=12,(VLOOKUP(B197,'X12'!$B:$AZ,15,FALSE)),IF($X$1=13,(VLOOKUP(B197,'X13'!$B:$AZ,15,FALSE)),"B")))))))))))))))</f>
        <v xml:space="preserve"> </v>
      </c>
      <c r="S197" s="185" t="str">
        <f ca="1">IF(ISERROR(IF((IF($X$1=1,(VLOOKUP(B197,'X1'!$B:$AZ,14,FALSE)),(IF($X$1=2,(VLOOKUP(B197,'X2'!$B:$AZ,14,FALSE)),(IF($X$1=3,(VLOOKUP(B197,'X3'!$B:$AZ,14,FALSE)),(IF($X$1=4,(VLOOKUP(B197,'X4'!$B:$AZ,14,FALSE)),(IF($X$1=5,(VLOOKUP(B197,'X5'!$B:$AZ,14,FALSE)),(IF($X$1=6,(VLOOKUP(B197,'X6'!$B:$AZ,14,FALSE)),(IF($X$1=7,(VLOOKUP(B197,'X7'!$B:$AZ,14,FALSE)),(IF($X$1=8,(VLOOKUP(B197,'X8'!$B:$AZ,14,FALSE)),(IF($X$1=9,(VLOOKUP(B197,'X9'!$B:$AZ,14,FALSE)),(IF($X$1=10,(VLOOKUP(B197,'X10'!$B:$AZ,14,FALSE)),(IF($X$1=11,(VLOOKUP(B197,'X11'!$B:$AZ,14,FALSE)),(IF($X$1=12,(VLOOKUP(B197,'X12'!$B:$AZ,14,FALSE)),(VLOOKUP(B197,'X13'!$B:$AZ,14,FALSE))))))))))))))))))))))))))=$V$1," ",(IF($X$1=1,(VLOOKUP(B197,'X1'!$B:$AZ,14,FALSE)),(IF($X$1=2,(VLOOKUP(B197,'X2'!$B:$AZ,14,FALSE)),(IF($X$1=3,(VLOOKUP(B197,'X3'!$B:$AZ,14,FALSE)),(IF($X$1=4,(VLOOKUP(B197,'X4'!$B:$AZ,14,FALSE)),(IF($X$1=5,(VLOOKUP(B197,'X5'!$B:$AZ,14,FALSE)),(IF($X$1=6,(VLOOKUP(B197,'X6'!$B:$AZ,14,FALSE)),(IF($X$1=7,(VLOOKUP(B197,'X7'!$B:$AZ,14,FALSE)),(IF($X$1=8,(VLOOKUP(B197,'X8'!$B:$AZ,14,FALSE)),(IF($X$1=9,(VLOOKUP(B197,'X9'!$B:$AZ,14,FALSE)),(IF($X$1=10,(VLOOKUP(B197,'X10'!$B:$AZ,14,FALSE)),(IF($X$1=11,(VLOOKUP(B197,'X11'!$B:$AZ,14,FALSE)),(IF($X$1=12,(VLOOKUP(B197,'X12'!$B:$AZ,14,FALSE)),(VLOOKUP(B197,'X13'!$B:$AZ,14,FALSE))))))))))))))))))))))))))))=TRUE," ",(IF((IF($X$1=1,(VLOOKUP(B197,'X1'!$B:$AZ,14,FALSE)),(IF($X$1=2,(VLOOKUP(B197,'X2'!$B:$AZ,14,FALSE)),(IF($X$1=3,(VLOOKUP(B197,'X3'!$B:$AZ,14,FALSE)),(IF($X$1=4,(VLOOKUP(B197,'X4'!$B:$AZ,14,FALSE)),(IF($X$1=5,(VLOOKUP(B197,'X5'!$B:$AZ,14,FALSE)),(IF($X$1=6,(VLOOKUP(B197,'X6'!$B:$AZ,14,FALSE)),(IF($X$1=7,(VLOOKUP(B197,'X7'!$B:$AZ,14,FALSE)),(IF($X$1=8,(VLOOKUP(B197,'X8'!$B:$AZ,14,FALSE)),(IF($X$1=9,(VLOOKUP(B197,'X9'!$B:$AZ,14,FALSE)),(IF($X$1=10,(VLOOKUP(B197,'X10'!$B:$AZ,14,FALSE)),(IF($X$1=11,(VLOOKUP(B197,'X11'!$B:$AZ,14,FALSE)),(IF($X$1=12,(VLOOKUP(B197,'X12'!$B:$AZ,14,FALSE)),(VLOOKUP(B197,'X13'!$B:$AZ,14,FALSE))))))))))))))))))))))))))=$V$1," ",(IF($X$1=1,(VLOOKUP(B197,'X1'!$B:$AZ,14,FALSE)),(IF($X$1=2,(VLOOKUP(B197,'X2'!$B:$AZ,14,FALSE)),(IF($X$1=3,(VLOOKUP(B197,'X3'!$B:$AZ,14,FALSE)),(IF($X$1=4,(VLOOKUP(B197,'X4'!$B:$AZ,14,FALSE)),(IF($X$1=5,(VLOOKUP(B197,'X5'!$B:$AZ,14,FALSE)),(IF($X$1=6,(VLOOKUP(B197,'X6'!$B:$AZ,14,FALSE)),(IF($X$1=7,(VLOOKUP(B197,'X7'!$B:$AZ,14,FALSE)),(IF($X$1=8,(VLOOKUP(B197,'X8'!$B:$AZ,14,FALSE)),(IF($X$1=9,(VLOOKUP(B197,'X9'!$B:$AZ,14,FALSE)),(IF($X$1=10,(VLOOKUP(B197,'X10'!$B:$AZ,14,FALSE)),(IF($X$1=11,(VLOOKUP(B197,'X11'!$B:$AZ,14,FALSE)),(IF($X$1=12,(VLOOKUP(B197,'X12'!$B:$AZ,14,FALSE)),(VLOOKUP(B197,'X13'!$B:$AZ,14,FALSE)))))))))))))))))))))))))))))</f>
        <v xml:space="preserve"> </v>
      </c>
    </row>
    <row r="198" spans="1:67" ht="14.1" customHeight="1" x14ac:dyDescent="0.2">
      <c r="A198" s="156" t="s">
        <v>1058</v>
      </c>
      <c r="B198" s="122" t="str">
        <f>IF(ISERROR(IF($U$16=1,(VLOOKUP(A198,$AC$89:$AH$125,2,FALSE)),IF((IF($X$1=1,'X1'!B157,(IF($X$1=2,'X2'!B157,(IF($X$1=3,'X3'!B157,(IF($X$1=4,'X4'!B157,(IF($X$1=5,'X5'!B157,(IF($X$1=6,'X6'!B157,(IF($X$1=7,'X7'!B157,(IF($X$1=8,'X8'!B157,(IF($X$1=9,'X9'!B157,(IF($X$1=10,'X10'!B157,(IF($X$1=11,'X11'!B157,(IF($X$1=12,'X12'!B157,'X13'!B157))))))))))))))))))))))))="","",(IF($X$1=1,'X1'!B157,(IF($X$1=2,'X2'!B157,(IF($X$1=3,'X3'!B157,(IF($X$1=4,'X4'!B157,(IF($X$1=5,'X5'!B157,(IF($X$1=6,'X6'!B157,(IF($X$1=7,'X7'!B157,(IF($X$1=8,'X8'!B157,(IF($X$1=9,'X9'!B157,(IF($X$1=10,'X10'!B157,(IF($X$1=11,'X11'!B157,(IF($X$1=12,'X12'!B157,'X13'!B157)))))))))))))))))))))))))))=TRUE," ",(IF($U$16=1,(VLOOKUP(A198,$AC$89:$AH$125,2,FALSE)),IF((IF($X$1=1,'X1'!B157,(IF($X$1=2,'X2'!B157,(IF($X$1=3,'X3'!B157,(IF($X$1=4,'X4'!B157,(IF($X$1=5,'X5'!B157,(IF($X$1=6,'X6'!B157,(IF($X$1=7,'X7'!B157,(IF($X$1=8,'X8'!B157,(IF($X$1=9,'X9'!B157,(IF($X$1=10,'X10'!B157,(IF($X$1=11,'X11'!B157,(IF($X$1=12,'X12'!B157,'X13'!B157))))))))))))))))))))))))="","",(IF($X$1=1,'X1'!B157,(IF($X$1=2,'X2'!B157,(IF($X$1=3,'X3'!B157,(IF($X$1=4,'X4'!B157,(IF($X$1=5,'X5'!B157,(IF($X$1=6,'X6'!B157,(IF($X$1=7,'X7'!B157,(IF($X$1=8,'X8'!B157,(IF($X$1=9,'X9'!B157,(IF($X$1=10,'X10'!B157,(IF($X$1=11,'X11'!B157,(IF($X$1=12,'X12'!B157,'X13'!B157))))))))))))))))))))))))))))</f>
        <v/>
      </c>
      <c r="C198" s="181" t="str">
        <f ca="1">IF(ISERROR(IF($X$1=1,(VLOOKUP(B198,'X1'!$B:$AZ,47,FALSE)),IF($X$1=2,(VLOOKUP(B198,'X2'!$B:$AZ,47,FALSE)),IF($X$1=3,(VLOOKUP(B198,'X3'!$B:$AZ,47,FALSE)),IF($X$1=4,(VLOOKUP(B198,'X4'!$B:$AZ,47,FALSE)),IF($X$1=5,(VLOOKUP(B198,'X5'!$B:$AZ,47,FALSE)),IF($X$1=6,(VLOOKUP(B198,'X6'!$B:$AZ,47,FALSE)),IF($X$1=7,(VLOOKUP(B198,'X7'!$B:$AZ,47,FALSE)),IF($X$1=8,(VLOOKUP(B198,'X8'!$B:$AZ,47,FALSE)),IF($X$1=9,(VLOOKUP(B198,'X9'!$B:$AZ,47,FALSE)),IF($X$1=10,(VLOOKUP(B198,'X10'!$B:$AZ,47,FALSE)),IF($X$1=11,(VLOOKUP(B198,'X11'!$B:$AZ,47,FALSE)),IF($X$1=12,(VLOOKUP(B198,'X12'!$B:$AZ,47,FALSE)),IF($X$1=13,(VLOOKUP(B198,'X13'!$B:$AZ,47,FALSE)),"B"))))))))))))))=TRUE," ",(IF($X$1=1,(VLOOKUP(B198,'X1'!$B:$AZ,47,FALSE)),IF($X$1=2,(VLOOKUP(B198,'X2'!$B:$AZ,47,FALSE)),IF($X$1=3,(VLOOKUP(B198,'X3'!$B:$AZ,47,FALSE)),IF($X$1=4,(VLOOKUP(B198,'X4'!$B:$AZ,47,FALSE)),IF($X$1=5,(VLOOKUP(B198,'X5'!$B:$AZ,47,FALSE)),IF($X$1=6,(VLOOKUP(B198,'X6'!$B:$AZ,47,FALSE)),IF($X$1=7,(VLOOKUP(B198,'X7'!$B:$AZ,47,FALSE)),IF($X$1=8,(VLOOKUP(B198,'X8'!$B:$AZ,47,FALSE)),IF($X$1=9,(VLOOKUP(B198,'X9'!$B:$AZ,47,FALSE)),IF($X$1=10,(VLOOKUP(B198,'X10'!$B:$AZ,47,FALSE)),IF($X$1=11,(VLOOKUP(B198,'X11'!$B:$AZ,47,FALSE)),IF($X$1=12,(VLOOKUP(B198,'X12'!$B:$AZ,47,FALSE)),IF($X$1=13,(VLOOKUP(B198,'X13'!$B:$AZ,47,FALSE)),"B")))))))))))))))</f>
        <v xml:space="preserve"> </v>
      </c>
      <c r="D198" s="181" t="str">
        <f ca="1">IF(ISERROR(IF($X$1=1,(VLOOKUP(B198,'X1'!$B:$AP,41,FALSE)),IF($X$1=2,(VLOOKUP(B198,'X2'!$B:$AP,41,FALSE)),IF($X$1=3,(VLOOKUP(B198,'X3'!$B:$AP,41,FALSE)),IF($X$1=4,(VLOOKUP(B198,'X4'!$B:$AP,41,FALSE)),IF($X$1=5,(VLOOKUP(B198,'X5'!$B:$AP,41,FALSE)),IF($X$1=6,(VLOOKUP(B198,'X6'!$B:$AP,41,FALSE)),IF($X$1=7,(VLOOKUP(B198,'X7'!$B:$AP,41,FALSE)),IF($X$1=8,(VLOOKUP(B198,'X8'!$B:$AP,41,FALSE)),IF($X$1=9,(VLOOKUP(B198,'X9'!$B:$AP,41,FALSE)),IF($X$1=10,(VLOOKUP(B198,'X10'!$B:$AP,41,FALSE)),IF($X$1=11,(VLOOKUP(B198,'X11'!$B:$AP,41,FALSE)),IF($X$1=12,(VLOOKUP(B198,'X12'!$B:$AP,41,FALSE)),IF($X$1=13,(VLOOKUP(B198,'X13'!$B:$AP,41,FALSE)),"B"))))))))))))))=TRUE," ",(IF($X$1=1,(VLOOKUP(B198,'X1'!$B:$AP,41,FALSE)),IF($X$1=2,(VLOOKUP(B198,'X2'!$B:$AP,41,FALSE)),IF($X$1=3,(VLOOKUP(B198,'X3'!$B:$AP,41,FALSE)),IF($X$1=4,(VLOOKUP(B198,'X4'!$B:$AP,41,FALSE)),IF($X$1=5,(VLOOKUP(B198,'X5'!$B:$AP,41,FALSE)),IF($X$1=6,(VLOOKUP(B198,'X6'!$B:$AP,41,FALSE)),IF($X$1=7,(VLOOKUP(B198,'X7'!$B:$AP,41,FALSE)),IF($X$1=8,(VLOOKUP(B198,'X8'!$B:$AP,41,FALSE)),IF($X$1=9,(VLOOKUP(B198,'X9'!$B:$AP,41,FALSE)),IF($X$1=10,(VLOOKUP(B198,'X10'!$B:$AP,41,FALSE)),IF($X$1=11,(VLOOKUP(B198,'X11'!$B:$AP,41,FALSE)),IF($X$1=12,(VLOOKUP(B198,'X12'!$B:$AP,41,FALSE)),IF($X$1=13,(VLOOKUP(B198,'X13'!$B:$AP,41,FALSE)),"B")))))))))))))))</f>
        <v xml:space="preserve"> </v>
      </c>
      <c r="E198" s="182" t="str">
        <f ca="1">IF(ISERROR(IF($X$1=1,(VLOOKUP(B198,'X1'!$B:$AP,7,FALSE)),IF($X$1=2,(VLOOKUP(B198,'X2'!$B:$AP,7,FALSE)),IF($X$1=3,(VLOOKUP(B198,'X3'!$B:$AP,7,FALSE)),IF($X$1=4,(VLOOKUP(B198,'X4'!$B:$AP,7,FALSE)),IF($X$1=5,(VLOOKUP(B198,'X5'!$B:$AP,7,FALSE)),IF($X$1=6,(VLOOKUP(B198,'X6'!$B:$AP,7,FALSE)),IF($X$1=7,(VLOOKUP(B198,'X7'!$B:$AP,7,FALSE)),IF($X$1=8,(VLOOKUP(B198,'X8'!$B:$AP,7,FALSE)),IF($X$1=9,(VLOOKUP(B198,'X9'!$B:$AP,7,FALSE)),IF($X$1=10,(VLOOKUP(B198,'X10'!$B:$AP,7,FALSE)),IF($X$1=11,(VLOOKUP(B198,'X11'!$B:$AP,7,FALSE)),IF($X$1=12,(VLOOKUP(B198,'X12'!$B:$AP,7,FALSE)),IF($X$1=13,(VLOOKUP(B198,'X13'!$B:$AP,7,FALSE)),"B"))))))))))))))=TRUE," ",(IF($X$1=1,(VLOOKUP(B198,'X1'!$B:$AP,7,FALSE)),IF($X$1=2,(VLOOKUP(B198,'X2'!$B:$AP,7,FALSE)),IF($X$1=3,(VLOOKUP(B198,'X3'!$B:$AP,7,FALSE)),IF($X$1=4,(VLOOKUP(B198,'X4'!$B:$AP,7,FALSE)),IF($X$1=5,(VLOOKUP(B198,'X5'!$B:$AP,7,FALSE)),IF($X$1=6,(VLOOKUP(B198,'X6'!$B:$AP,7,FALSE)),IF($X$1=7,(VLOOKUP(B198,'X7'!$B:$AP,7,FALSE)),IF($X$1=8,(VLOOKUP(B198,'X8'!$B:$AP,7,FALSE)),IF($X$1=9,(VLOOKUP(B198,'X9'!$B:$AP,7,FALSE)),IF($X$1=10,(VLOOKUP(B198,'X10'!$B:$AP,7,FALSE)),IF($X$1=11,(VLOOKUP(B198,'X11'!$B:$AP,7,FALSE)),IF($X$1=12,(VLOOKUP(B198,'X12'!$B:$AP,7,FALSE)),IF($X$1=13,(VLOOKUP(B198,'X13'!$B:$AP,7,FALSE)),"B")))))))))))))))</f>
        <v xml:space="preserve"> </v>
      </c>
      <c r="F198" s="182" t="str">
        <f ca="1">IF(ISERROR(IF((IF($X$1=1,(VLOOKUP(B198,'X1'!$B:$AO,6,FALSE)),(IF($X$1=2,(VLOOKUP(B198,'X2'!$B:$AO,6,FALSE)),(IF($X$1=3,(VLOOKUP(B198,'X3'!$B:$AO,6,FALSE)),(IF($X$1=4,(VLOOKUP(B198,'X4'!$B:$AO,6,FALSE)),(IF($X$1=5,(VLOOKUP(B198,'X5'!$B:$AO,6,FALSE)),(IF($X$1=6,(VLOOKUP(B198,'X6'!$B:$AO,6,FALSE)),(IF($X$1=7,(VLOOKUP(B198,'X7'!$B:$AO,6,FALSE)),(IF($X$1=8,(VLOOKUP(B198,'X8'!$B:$AO,6,FALSE)),(IF($X$1=9,(VLOOKUP(B198,'X9'!$B:$AO,6,FALSE)),(IF($X$1=10,(VLOOKUP(B198,'X10'!$B:$AO,6,FALSE)),(IF($X$1=11,(VLOOKUP(B198,'X11'!$B:$AO,6,FALSE)),(IF($X$1=12,(VLOOKUP(B198,'X12'!$B:$AO,6,FALSE)),(VLOOKUP(B198,'X13'!$B:$AO,6,FALSE))))))))))))))))))))))))))=$V$1," ",(IF($X$1=1,(VLOOKUP(B198,'X1'!$B:$AO,6,FALSE)),(IF($X$1=2,(VLOOKUP(B198,'X2'!$B:$AO,6,FALSE)),(IF($X$1=3,(VLOOKUP(B198,'X3'!$B:$AO,6,FALSE)),(IF($X$1=4,(VLOOKUP(B198,'X4'!$B:$AO,6,FALSE)),(IF($X$1=5,(VLOOKUP(B198,'X5'!$B:$AO,6,FALSE)),(IF($X$1=6,(VLOOKUP(B198,'X6'!$B:$AO,6,FALSE)),(IF($X$1=7,(VLOOKUP(B198,'X7'!$B:$AO,6,FALSE)),(IF($X$1=8,(VLOOKUP(B198,'X8'!$B:$AO,6,FALSE)),(IF($X$1=9,(VLOOKUP(B198,'X9'!$B:$AO,6,FALSE)),(IF($X$1=10,(VLOOKUP(B198,'X10'!$B:$AO,6,FALSE)),(IF($X$1=11,(VLOOKUP(B198,'X11'!$B:$AO,6,FALSE)),(IF($X$1=12,(VLOOKUP(B198,'X12'!$B:$AO,6,FALSE)),(VLOOKUP(B198,'X13'!$B:$AO,6,FALSE))))))))))))))))))))))))))))=TRUE," ",(IF((IF($X$1=1,(VLOOKUP(B198,'X1'!$B:$AO,6,FALSE)),(IF($X$1=2,(VLOOKUP(B198,'X2'!$B:$AO,6,FALSE)),(IF($X$1=3,(VLOOKUP(B198,'X3'!$B:$AO,6,FALSE)),(IF($X$1=4,(VLOOKUP(B198,'X4'!$B:$AO,6,FALSE)),(IF($X$1=5,(VLOOKUP(B198,'X5'!$B:$AO,6,FALSE)),(IF($X$1=6,(VLOOKUP(B198,'X6'!$B:$AO,6,FALSE)),(IF($X$1=7,(VLOOKUP(B198,'X7'!$B:$AO,6,FALSE)),(IF($X$1=8,(VLOOKUP(B198,'X8'!$B:$AO,6,FALSE)),(IF($X$1=9,(VLOOKUP(B198,'X9'!$B:$AO,6,FALSE)),(IF($X$1=10,(VLOOKUP(B198,'X10'!$B:$AO,6,FALSE)),(IF($X$1=11,(VLOOKUP(B198,'X11'!$B:$AO,6,FALSE)),(IF($X$1=12,(VLOOKUP(B198,'X12'!$B:$AO,6,FALSE)),(VLOOKUP(B198,'X13'!$B:$AO,6,FALSE))))))))))))))))))))))))))=$V$1," ",(IF($X$1=1,(VLOOKUP(B198,'X1'!$B:$AO,6,FALSE)),(IF($X$1=2,(VLOOKUP(B198,'X2'!$B:$AO,6,FALSE)),(IF($X$1=3,(VLOOKUP(B198,'X3'!$B:$AO,6,FALSE)),(IF($X$1=4,(VLOOKUP(B198,'X4'!$B:$AO,6,FALSE)),(IF($X$1=5,(VLOOKUP(B198,'X5'!$B:$AO,6,FALSE)),(IF($X$1=6,(VLOOKUP(B198,'X6'!$B:$AO,6,FALSE)),(IF($X$1=7,(VLOOKUP(B198,'X7'!$B:$AO,6,FALSE)),(IF($X$1=8,(VLOOKUP(B198,'X8'!$B:$AO,6,FALSE)),(IF($X$1=9,(VLOOKUP(B198,'X9'!$B:$AO,6,FALSE)),(IF($X$1=10,(VLOOKUP(B198,'X10'!$B:$AO,6,FALSE)),(IF($X$1=11,(VLOOKUP(B198,'X11'!$B:$AO,6,FALSE)),(IF($X$1=12,(VLOOKUP(B198,'X12'!$B:$AO,6,FALSE)),(VLOOKUP(B198,'X13'!$B:$AO,6,FALSE)))))))))))))))))))))))))))))</f>
        <v xml:space="preserve"> </v>
      </c>
      <c r="G198" s="182" t="str">
        <f ca="1">IF(ISERROR(IF($X$1=1,(VLOOKUP(B198,'X1'!$B:$AZ,44,FALSE)),IF($X$1=2,(VLOOKUP(B198,'X2'!$B:$AZ,44,FALSE)),IF($X$1=3,(VLOOKUP(B198,'X3'!$B:$AZ,44,FALSE)),IF($X$1=4,(VLOOKUP(B198,'X4'!$B:$AZ,44,FALSE)),IF($X$1=5,(VLOOKUP(B198,'X5'!$B:$AZ,44,FALSE)),IF($X$1=6,(VLOOKUP(B198,'X6'!$B:$AZ,44,FALSE)),IF($X$1=7,(VLOOKUP(B198,'X7'!$B:$AZ,44,FALSE)),IF($X$1=8,(VLOOKUP(B198,'X8'!$B:$AZ,44,FALSE)),IF($X$1=9,(VLOOKUP(B198,'X9'!$B:$AZ,44,FALSE)),IF($X$1=10,(VLOOKUP(B198,'X10'!$B:$AZ,44,FALSE)),IF($X$1=11,(VLOOKUP(B198,'X11'!$B:$AZ,44,FALSE)),IF($X$1=12,(VLOOKUP(B198,'X12'!$B:$AZ,44,FALSE)),IF($X$1=13,(VLOOKUP(B198,'X13'!$B:$AZ,44,FALSE)),"B"))))))))))))))=TRUE," ",(IF($X$1=1,(VLOOKUP(B198,'X1'!$B:$AZ,44,FALSE)),IF($X$1=2,(VLOOKUP(B198,'X2'!$B:$AZ,44,FALSE)),IF($X$1=3,(VLOOKUP(B198,'X3'!$B:$AZ,44,FALSE)),IF($X$1=4,(VLOOKUP(B198,'X4'!$B:$AZ,44,FALSE)),IF($X$1=5,(VLOOKUP(B198,'X5'!$B:$AZ,44,FALSE)),IF($X$1=6,(VLOOKUP(B198,'X6'!$B:$AZ,44,FALSE)),IF($X$1=7,(VLOOKUP(B198,'X7'!$B:$AZ,44,FALSE)),IF($X$1=8,(VLOOKUP(B198,'X8'!$B:$AZ,44,FALSE)),IF($X$1=9,(VLOOKUP(B198,'X9'!$B:$AZ,44,FALSE)),IF($X$1=10,(VLOOKUP(B198,'X10'!$B:$AZ,44,FALSE)),IF($X$1=11,(VLOOKUP(B198,'X11'!$B:$AZ,44,FALSE)),IF($X$1=12,(VLOOKUP(B198,'X12'!$B:$AZ,44,FALSE)),IF($X$1=13,(VLOOKUP(B198,'X13'!$B:$AZ,44,FALSE)),"B")))))))))))))))</f>
        <v xml:space="preserve"> </v>
      </c>
      <c r="H198" s="182" t="str">
        <f ca="1">IF(ISERROR(IF($X$1=1,(VLOOKUP(B198,'X1'!$B:$AZ,8,FALSE)),IF($X$1=2,(VLOOKUP(B198,'X2'!$B:$AZ,8,FALSE)),IF($X$1=3,(VLOOKUP(B198,'X3'!$B:$AZ,8,FALSE)),IF($X$1=4,(VLOOKUP(B198,'X4'!$B:$AZ,8,FALSE)),IF($X$1=5,(VLOOKUP(B198,'X5'!$B:$AZ,8,FALSE)),IF($X$1=6,(VLOOKUP(B198,'X6'!$B:$AZ,8,FALSE)),IF($X$1=7,(VLOOKUP(B198,'X7'!$B:$AZ,8,FALSE)),IF($X$1=8,(VLOOKUP(B198,'X8'!$B:$AZ,8,FALSE)),IF($X$1=9,(VLOOKUP(B198,'X9'!$B:$AZ,8,FALSE)),IF($X$1=10,(VLOOKUP(B198,'X10'!$B:$AZ,8,FALSE)),IF($X$1=11,(VLOOKUP(B198,'X11'!$B:$AZ,8,FALSE)),IF($X$1=12,(VLOOKUP(B198,'X12'!$B:$AZ,8,FALSE)),IF($X$1=13,(VLOOKUP(B198,'X13'!$B:$AZ,8,FALSE)),"B"))))))))))))))=TRUE," ",(IF($X$1=1,(VLOOKUP(B198,'X1'!$B:$AZ,8,FALSE)),IF($X$1=2,(VLOOKUP(B198,'X2'!$B:$AZ,8,FALSE)),IF($X$1=3,(VLOOKUP(B198,'X3'!$B:$AZ,8,FALSE)),IF($X$1=4,(VLOOKUP(B198,'X4'!$B:$AZ,8,FALSE)),IF($X$1=5,(VLOOKUP(B198,'X5'!$B:$AZ,8,FALSE)),IF($X$1=6,(VLOOKUP(B198,'X6'!$B:$AZ,8,FALSE)),IF($X$1=7,(VLOOKUP(B198,'X7'!$B:$AZ,8,FALSE)),IF($X$1=8,(VLOOKUP(B198,'X8'!$B:$AZ,8,FALSE)),IF($X$1=9,(VLOOKUP(B198,'X9'!$B:$AZ,8,FALSE)),IF($X$1=10,(VLOOKUP(B198,'X10'!$B:$AZ,8,FALSE)),IF($X$1=11,(VLOOKUP(B198,'X11'!$B:$AZ,8,FALSE)),IF($X$1=12,(VLOOKUP(B198,'X12'!$B:$AZ,8,FALSE)),IF($X$1=13,(VLOOKUP(B198,'X13'!$B:$AZ,8,FALSE)),"B")))))))))))))))</f>
        <v xml:space="preserve"> </v>
      </c>
      <c r="I198" s="183" t="str">
        <f ca="1">IF(ISERROR(IF($X$1=1,(VLOOKUP(B198,'X1'!$B:$AZ,2,FALSE)),IF($X$1=2,(VLOOKUP(B198,'X2'!$B:$AZ,2,FALSE)),IF($X$1=3,(VLOOKUP(B198,'X3'!$B:$AZ,2,FALSE)),IF($X$1=4,(VLOOKUP(B198,'X4'!$B:$AZ,2,FALSE)),IF($X$1=5,(VLOOKUP(B198,'X5'!$B:$AZ,2,FALSE)),IF($X$1=6,(VLOOKUP(B198,'X6'!$B:$AZ,2,FALSE)),IF($X$1=7,(VLOOKUP(B198,'X7'!$B:$AZ,2,FALSE)),IF($X$1=8,(VLOOKUP(B198,'X8'!$B:$AZ,2,FALSE)),IF($X$1=9,(VLOOKUP(B198,'X9'!$B:$AZ,2,FALSE)),IF($X$1=10,(VLOOKUP(B198,'X10'!$B:$AZ,2,FALSE)),IF($X$1=11,(VLOOKUP(B198,'X11'!$B:$AZ,2,FALSE)),IF($X$1=12,(VLOOKUP(B198,'X12'!$B:$AZ,2,FALSE)),IF($X$1=13,(VLOOKUP(B198,'X13'!$B:$AZ,2,FALSE)),"B"))))))))))))))=TRUE," ",(IF($X$1=1,(VLOOKUP(B198,'X1'!$B:$AZ,2,FALSE)),IF($X$1=2,(VLOOKUP(B198,'X2'!$B:$AZ,2,FALSE)),IF($X$1=3,(VLOOKUP(B198,'X3'!$B:$AZ,2,FALSE)),IF($X$1=4,(VLOOKUP(B198,'X4'!$B:$AZ,2,FALSE)),IF($X$1=5,(VLOOKUP(B198,'X5'!$B:$AZ,2,FALSE)),IF($X$1=6,(VLOOKUP(B198,'X6'!$B:$AZ,2,FALSE)),IF($X$1=7,(VLOOKUP(B198,'X7'!$B:$AZ,2,FALSE)),IF($X$1=8,(VLOOKUP(B198,'X8'!$B:$AZ,2,FALSE)),IF($X$1=9,(VLOOKUP(B198,'X9'!$B:$AZ,2,FALSE)),IF($X$1=10,(VLOOKUP(B198,'X10'!$B:$AZ,2,FALSE)),IF($X$1=11,(VLOOKUP(B198,'X11'!$B:$AZ,2,FALSE)),IF($X$1=12,(VLOOKUP(B198,'X12'!$B:$AZ,2,FALSE)),IF($X$1=13,(VLOOKUP(B198,'X13'!$B:$AZ,2,FALSE)),"B")))))))))))))))</f>
        <v xml:space="preserve"> </v>
      </c>
      <c r="J198" s="183" t="str">
        <f ca="1">IF(ISERROR(IF($X$1=1,(VLOOKUP(B198,'X1'!$B:$AZ,3,FALSE)),IF($X$1=2,(VLOOKUP(B198,'X2'!$B:$AZ,3,FALSE)),IF($X$1=3,(VLOOKUP(B198,'X3'!$B:$AZ,3,FALSE)),IF($X$1=4,(VLOOKUP(B198,'X4'!$B:$AZ,3,FALSE)),IF($X$1=5,(VLOOKUP(B198,'X5'!$B:$AZ,3,FALSE)),IF($X$1=6,(VLOOKUP(B198,'X6'!$B:$AZ,3,FALSE)),IF($X$1=7,(VLOOKUP(B198,'X7'!$B:$AZ,3,FALSE)),IF($X$1=8,(VLOOKUP(B198,'X8'!$B:$AZ,3,FALSE)),IF($X$1=9,(VLOOKUP(B198,'X9'!$B:$AZ,3,FALSE)),IF($X$1=10,(VLOOKUP(B198,'X10'!$B:$AZ,3,FALSE)),IF($X$1=11,(VLOOKUP(B198,'X11'!$B:$AZ,3,FALSE)),IF($X$1=12,(VLOOKUP(B198,'X12'!$B:$AZ,3,FALSE)),IF($X$1=13,(VLOOKUP(B198,'X13'!$B:$AZ,3,FALSE)),"B"))))))))))))))=TRUE," ",(IF($X$1=1,(VLOOKUP(B198,'X1'!$B:$AZ,3,FALSE)),IF($X$1=2,(VLOOKUP(B198,'X2'!$B:$AZ,3,FALSE)),IF($X$1=3,(VLOOKUP(B198,'X3'!$B:$AZ,3,FALSE)),IF($X$1=4,(VLOOKUP(B198,'X4'!$B:$AZ,3,FALSE)),IF($X$1=5,(VLOOKUP(B198,'X5'!$B:$AZ,3,FALSE)),IF($X$1=6,(VLOOKUP(B198,'X6'!$B:$AZ,3,FALSE)),IF($X$1=7,(VLOOKUP(B198,'X7'!$B:$AZ,3,FALSE)),IF($X$1=8,(VLOOKUP(B198,'X8'!$B:$AZ,3,FALSE)),IF($X$1=9,(VLOOKUP(B198,'X9'!$B:$AZ,3,FALSE)),IF($X$1=10,(VLOOKUP(B198,'X10'!$B:$AZ,3,FALSE)),IF($X$1=11,(VLOOKUP(B198,'X11'!$B:$AZ,3,FALSE)),IF($X$1=12,(VLOOKUP(B198,'X12'!$B:$AZ,3,FALSE)),IF($X$1=13,(VLOOKUP(B198,'X13'!$B:$AZ,3,FALSE)),"B")))))))))))))))</f>
        <v xml:space="preserve"> </v>
      </c>
      <c r="K198" s="183" t="str">
        <f ca="1">IF(ISERROR(IF($X$1=1,(VLOOKUP(B198,'X1'!$B:$AZ,5,FALSE)),IF($X$1=2,(VLOOKUP(B198,'X2'!$B:$AZ,5,FALSE)),IF($X$1=3,(VLOOKUP(B198,'X3'!$B:$AZ,5,FALSE)),IF($X$1=4,(VLOOKUP(B198,'X4'!$B:$AZ,5,FALSE)),IF($X$1=5,(VLOOKUP(B198,'X5'!$B:$AZ,5,FALSE)),IF($X$1=6,(VLOOKUP(B198,'X6'!$B:$AZ,5,FALSE)),IF($X$1=7,(VLOOKUP(B198,'X7'!$B:$AZ,5,FALSE)),IF($X$1=8,(VLOOKUP(B198,'X8'!$B:$AZ,5,FALSE)),IF($X$1=9,(VLOOKUP(B198,'X9'!$B:$AZ,5,FALSE)),IF($X$1=10,(VLOOKUP(B198,'X10'!$B:$AZ,5,FALSE)),IF($X$1=11,(VLOOKUP(B198,'X11'!$B:$AZ,5,FALSE)),IF($X$1=12,(VLOOKUP(B198,'X12'!$B:$AZ,5,FALSE)),IF($X$1=13,(VLOOKUP(B198,'X13'!$B:$AZ,5,FALSE)),"B"))))))))))))))=TRUE," ",(IF($X$1=1,(VLOOKUP(B198,'X1'!$B:$AZ,5,FALSE)),IF($X$1=2,(VLOOKUP(B198,'X2'!$B:$AZ,5,FALSE)),IF($X$1=3,(VLOOKUP(B198,'X3'!$B:$AZ,5,FALSE)),IF($X$1=4,(VLOOKUP(B198,'X4'!$B:$AZ,5,FALSE)),IF($X$1=5,(VLOOKUP(B198,'X5'!$B:$AZ,5,FALSE)),IF($X$1=6,(VLOOKUP(B198,'X6'!$B:$AZ,5,FALSE)),IF($X$1=7,(VLOOKUP(B198,'X7'!$B:$AZ,5,FALSE)),IF($X$1=8,(VLOOKUP(B198,'X8'!$B:$AZ,5,FALSE)),IF($X$1=9,(VLOOKUP(B198,'X9'!$B:$AZ,5,FALSE)),IF($X$1=10,(VLOOKUP(B198,'X10'!$B:$AZ,5,FALSE)),IF($X$1=11,(VLOOKUP(B198,'X11'!$B:$AZ,5,FALSE)),IF($X$1=12,(VLOOKUP(B198,'X12'!$B:$AZ,5,FALSE)),IF($X$1=13,(VLOOKUP(B198,'X13'!$B:$AZ,5,FALSE)),"B")))))))))))))))</f>
        <v xml:space="preserve"> </v>
      </c>
      <c r="L198" s="184" t="str">
        <f ca="1">IF(ISERROR(IF($X$1=1,(VLOOKUP(B198,'X1'!$B:$AZ,9,FALSE)),IF($X$1=2,(VLOOKUP(B198,'X2'!$B:$AZ,9,FALSE)),IF($X$1=3,(VLOOKUP(B198,'X3'!$B:$AZ,9,FALSE)),IF($X$1=4,(VLOOKUP(B198,'X4'!$B:$AZ,9,FALSE)),IF($X$1=5,(VLOOKUP(B198,'X5'!$B:$AZ,9,FALSE)),IF($X$1=6,(VLOOKUP(B198,'X6'!$B:$AZ,9,FALSE)),IF($X$1=7,(VLOOKUP(B198,'X7'!$B:$AZ,9,FALSE)),IF($X$1=8,(VLOOKUP(B198,'X8'!$B:$AZ,9,FALSE)),IF($X$1=9,(VLOOKUP(B198,'X9'!$B:$AZ,9,FALSE)),IF($X$1=10,(VLOOKUP(B198,'X10'!$B:$AZ,9,FALSE)),IF($X$1=11,(VLOOKUP(B198,'X11'!$B:$AZ,9,FALSE)),IF($X$1=12,(VLOOKUP(B198,'X12'!$B:$AZ,9,FALSE)),IF($X$1=13,(VLOOKUP(B198,'X13'!$B:$AZ,9,FALSE)),"B"))))))))))))))=TRUE," ",(IF($X$1=1,(VLOOKUP(B198,'X1'!$B:$AZ,9,FALSE)),IF($X$1=2,(VLOOKUP(B198,'X2'!$B:$AZ,9,FALSE)),IF($X$1=3,(VLOOKUP(B198,'X3'!$B:$AZ,9,FALSE)),IF($X$1=4,(VLOOKUP(B198,'X4'!$B:$AZ,9,FALSE)),IF($X$1=5,(VLOOKUP(B198,'X5'!$B:$AZ,9,FALSE)),IF($X$1=6,(VLOOKUP(B198,'X6'!$B:$AZ,9,FALSE)),IF($X$1=7,(VLOOKUP(B198,'X7'!$B:$AZ,9,FALSE)),IF($X$1=8,(VLOOKUP(B198,'X8'!$B:$AZ,9,FALSE)),IF($X$1=9,(VLOOKUP(B198,'X9'!$B:$AZ,9,FALSE)),IF($X$1=10,(VLOOKUP(B198,'X10'!$B:$AZ,9,FALSE)),IF($X$1=11,(VLOOKUP(B198,'X11'!$B:$AZ,9,FALSE)),IF($X$1=12,(VLOOKUP(B198,'X12'!$B:$AZ,9,FALSE)),IF($X$1=13,(VLOOKUP(B198,'X13'!$B:$AZ,9,FALSE)),"B")))))))))))))))</f>
        <v xml:space="preserve"> </v>
      </c>
      <c r="M198" s="184" t="str">
        <f ca="1">IF(ISERROR(IF($X$1=1,(VLOOKUP(B198,'X1'!$B:$AZ,10,FALSE)),IF($X$1=2,(VLOOKUP(B198,'X2'!$B:$AZ,10,FALSE)),IF($X$1=3,(VLOOKUP(B198,'X3'!$B:$AZ,10,FALSE)),IF($X$1=4,(VLOOKUP(B198,'X4'!$B:$AZ,10,FALSE)),IF($X$1=5,(VLOOKUP(B198,'X5'!$B:$AZ,10,FALSE)),IF($X$1=6,(VLOOKUP(B198,'X6'!$B:$AZ,10,FALSE)),IF($X$1=7,(VLOOKUP(B198,'X7'!$B:$AZ,10,FALSE)),IF($X$1=8,(VLOOKUP(B198,'X8'!$B:$AZ,10,FALSE)),IF($X$1=9,(VLOOKUP(B198,'X9'!$B:$AZ,10,FALSE)),IF($X$1=10,(VLOOKUP(B198,'X10'!$B:$AZ,10,FALSE)),IF($X$1=11,(VLOOKUP(B198,'X11'!$B:$AZ,10,FALSE)),IF($X$1=12,(VLOOKUP(B198,'X12'!$B:$AZ,10,FALSE)),IF($X$1=13,(VLOOKUP(B198,'X13'!$B:$AZ,10,FALSE)),"B"))))))))))))))=TRUE," ",(IF($X$1=1,(VLOOKUP(B198,'X1'!$B:$AZ,10,FALSE)),IF($X$1=2,(VLOOKUP(B198,'X2'!$B:$AZ,10,FALSE)),IF($X$1=3,(VLOOKUP(B198,'X3'!$B:$AZ,10,FALSE)),IF($X$1=4,(VLOOKUP(B198,'X4'!$B:$AZ,10,FALSE)),IF($X$1=5,(VLOOKUP(B198,'X5'!$B:$AZ,10,FALSE)),IF($X$1=6,(VLOOKUP(B198,'X6'!$B:$AZ,10,FALSE)),IF($X$1=7,(VLOOKUP(B198,'X7'!$B:$AZ,10,FALSE)),IF($X$1=8,(VLOOKUP(B198,'X8'!$B:$AZ,10,FALSE)),IF($X$1=9,(VLOOKUP(B198,'X9'!$B:$AZ,10,FALSE)),IF($X$1=10,(VLOOKUP(B198,'X10'!$B:$AZ,10,FALSE)),IF($X$1=11,(VLOOKUP(B198,'X11'!$B:$AZ,10,FALSE)),IF($X$1=12,(VLOOKUP(B198,'X12'!$B:$AZ,10,FALSE)),IF($X$1=13,(VLOOKUP(B198,'X13'!$B:$AZ,10,FALSE)),"B")))))))))))))))</f>
        <v xml:space="preserve"> </v>
      </c>
      <c r="N198" s="185" t="str">
        <f ca="1">IF(ISERROR(IF($X$1=1,(VLOOKUP(B198,'X1'!$B:$AZ,45,FALSE)),IF($X$1=2,(VLOOKUP(B198,'X2'!$B:$AZ,45,FALSE)),IF($X$1=3,(VLOOKUP(B198,'X3'!$B:$AZ,45,FALSE)),IF($X$1=4,(VLOOKUP(B198,'X4'!$B:$AZ,45,FALSE)),IF($X$1=5,(VLOOKUP(B198,'X5'!$B:$AZ,45,FALSE)),IF($X$1=6,(VLOOKUP(B198,'X6'!$B:$AZ,45,FALSE)),IF($X$1=7,(VLOOKUP(B198,'X7'!$B:$AZ,45,FALSE)),IF($X$1=8,(VLOOKUP(B198,'X8'!$B:$AZ,45,FALSE)),IF($X$1=9,(VLOOKUP(B198,'X9'!$B:$AZ,45,FALSE)),IF($X$1=10,(VLOOKUP(B198,'X10'!$B:$AZ,45,FALSE)),IF($X$1=11,(VLOOKUP(B198,'X11'!$B:$AZ,45,FALSE)),IF($X$1=12,(VLOOKUP(B198,'X12'!$B:$AZ,45,FALSE)),IF($X$1=13,(VLOOKUP(B198,'X13'!$B:$AZ,45,FALSE)),"B"))))))))))))))=TRUE," ",(IF($X$1=1,(VLOOKUP(B198,'X1'!$B:$AZ,45,FALSE)),IF($X$1=2,(VLOOKUP(B198,'X2'!$B:$AZ,45,FALSE)),IF($X$1=3,(VLOOKUP(B198,'X3'!$B:$AZ,45,FALSE)),IF($X$1=4,(VLOOKUP(B198,'X4'!$B:$AZ,45,FALSE)),IF($X$1=5,(VLOOKUP(B198,'X5'!$B:$AZ,45,FALSE)),IF($X$1=6,(VLOOKUP(B198,'X6'!$B:$AZ,45,FALSE)),IF($X$1=7,(VLOOKUP(B198,'X7'!$B:$AZ,45,FALSE)),IF($X$1=8,(VLOOKUP(B198,'X8'!$B:$AZ,45,FALSE)),IF($X$1=9,(VLOOKUP(B198,'X9'!$B:$AZ,45,FALSE)),IF($X$1=10,(VLOOKUP(B198,'X10'!$B:$AZ,45,FALSE)),IF($X$1=11,(VLOOKUP(B198,'X11'!$B:$AZ,45,FALSE)),IF($X$1=12,(VLOOKUP(B198,'X12'!$B:$AZ,45,FALSE)),IF($X$1=13,(VLOOKUP(B198,'X13'!$B:$AZ,45,FALSE)),"B")))))))))))))))</f>
        <v xml:space="preserve"> </v>
      </c>
      <c r="O198" s="184" t="str">
        <f ca="1">IF(ISERROR(IF($X$1=1,(VLOOKUP(B198,'X1'!$B:$AZ,11,FALSE)),IF($X$1=2,(VLOOKUP(B198,'X2'!$B:$AZ,11,FALSE)),IF($X$1=3,(VLOOKUP(B198,'X3'!$B:$AZ,11,FALSE)),IF($X$1=4,(VLOOKUP(B198,'X4'!$B:$AZ,11,FALSE)),IF($X$1=5,(VLOOKUP(B198,'X5'!$B:$AZ,11,FALSE)),IF($X$1=6,(VLOOKUP(B198,'X6'!$B:$AZ,11,FALSE)),IF($X$1=7,(VLOOKUP(B198,'X7'!$B:$AZ,11,FALSE)),IF($X$1=8,(VLOOKUP(B198,'X8'!$B:$AZ,11,FALSE)),IF($X$1=9,(VLOOKUP(B198,'X9'!$B:$AZ,11,FALSE)),IF($X$1=10,(VLOOKUP(B198,'X10'!$B:$AZ,11,FALSE)),IF($X$1=11,(VLOOKUP(B198,'X11'!$B:$AZ,11,FALSE)),IF($X$1=12,(VLOOKUP(B198,'X12'!$B:$AZ,11,FALSE)),IF($X$1=13,(VLOOKUP(B198,'X13'!$B:$AZ,11,FALSE)),"B"))))))))))))))=TRUE," ",(IF($X$1=1,(VLOOKUP(B198,'X1'!$B:$AZ,11,FALSE)),IF($X$1=2,(VLOOKUP(B198,'X2'!$B:$AZ,11,FALSE)),IF($X$1=3,(VLOOKUP(B198,'X3'!$B:$AZ,11,FALSE)),IF($X$1=4,(VLOOKUP(B198,'X4'!$B:$AZ,11,FALSE)),IF($X$1=5,(VLOOKUP(B198,'X5'!$B:$AZ,11,FALSE)),IF($X$1=6,(VLOOKUP(B198,'X6'!$B:$AZ,11,FALSE)),IF($X$1=7,(VLOOKUP(B198,'X7'!$B:$AZ,11,FALSE)),IF($X$1=8,(VLOOKUP(B198,'X8'!$B:$AZ,11,FALSE)),IF($X$1=9,(VLOOKUP(B198,'X9'!$B:$AZ,11,FALSE)),IF($X$1=10,(VLOOKUP(B198,'X10'!$B:$AZ,11,FALSE)),IF($X$1=11,(VLOOKUP(B198,'X11'!$B:$AZ,11,FALSE)),IF($X$1=12,(VLOOKUP(B198,'X12'!$B:$AZ,11,FALSE)),IF($X$1=13,(VLOOKUP(B198,'X13'!$B:$AZ,11,FALSE)),"B")))))))))))))))</f>
        <v xml:space="preserve"> </v>
      </c>
      <c r="P198" s="184" t="str">
        <f ca="1">IF(ISERROR(IF($X$1=1,(VLOOKUP(B198,'X1'!$B:$AZ,12,FALSE)),IF($X$1=2,(VLOOKUP(B198,'X2'!$B:$AZ,12,FALSE)),IF($X$1=3,(VLOOKUP(B198,'X3'!$B:$AZ,12,FALSE)),IF($X$1=4,(VLOOKUP(B198,'X4'!$B:$AZ,12,FALSE)),IF($X$1=5,(VLOOKUP(B198,'X5'!$B:$AZ,12,FALSE)),IF($X$1=6,(VLOOKUP(B198,'X6'!$B:$AZ,12,FALSE)),IF($X$1=7,(VLOOKUP(B198,'X7'!$B:$AZ,12,FALSE)),IF($X$1=8,(VLOOKUP(B198,'X8'!$B:$AZ,12,FALSE)),IF($X$1=9,(VLOOKUP(B198,'X9'!$B:$AZ,12,FALSE)),IF($X$1=10,(VLOOKUP(B198,'X10'!$B:$AZ,12,FALSE)),IF($X$1=11,(VLOOKUP(B198,'X11'!$B:$AZ,12,FALSE)),IF($X$1=12,(VLOOKUP(B198,'X12'!$B:$AZ,12,FALSE)),IF($X$1=13,(VLOOKUP(B198,'X13'!$B:$AZ,12,FALSE)),"B"))))))))))))))=TRUE," ",(IF($X$1=1,(VLOOKUP(B198,'X1'!$B:$AZ,12,FALSE)),IF($X$1=2,(VLOOKUP(B198,'X2'!$B:$AZ,12,FALSE)),IF($X$1=3,(VLOOKUP(B198,'X3'!$B:$AZ,12,FALSE)),IF($X$1=4,(VLOOKUP(B198,'X4'!$B:$AZ,12,FALSE)),IF($X$1=5,(VLOOKUP(B198,'X5'!$B:$AZ,12,FALSE)),IF($X$1=6,(VLOOKUP(B198,'X6'!$B:$AZ,12,FALSE)),IF($X$1=7,(VLOOKUP(B198,'X7'!$B:$AZ,12,FALSE)),IF($X$1=8,(VLOOKUP(B198,'X8'!$B:$AZ,12,FALSE)),IF($X$1=9,(VLOOKUP(B198,'X9'!$B:$AZ,12,FALSE)),IF($X$1=10,(VLOOKUP(B198,'X10'!$B:$AZ,12,FALSE)),IF($X$1=11,(VLOOKUP(B198,'X11'!$B:$AZ,12,FALSE)),IF($X$1=12,(VLOOKUP(B198,'X12'!$B:$AZ,12,FALSE)),IF($X$1=13,(VLOOKUP(B198,'X13'!$B:$AZ,12,FALSE)),"B")))))))))))))))</f>
        <v xml:space="preserve"> </v>
      </c>
      <c r="Q198" s="185" t="str">
        <f ca="1">IF(ISERROR(IF($X$1=1,(VLOOKUP(B198,'X1'!$B:$AZ,46,FALSE)),IF($X$1=2,(VLOOKUP(B198,'X2'!$B:$AZ,46,FALSE)),IF($X$1=3,(VLOOKUP(B198,'X3'!$B:$AZ,46,FALSE)),IF($X$1=4,(VLOOKUP(B198,'X4'!$B:$AZ,46,FALSE)),IF($X$1=5,(VLOOKUP(B198,'X5'!$B:$AZ,46,FALSE)),IF($X$1=6,(VLOOKUP(B198,'X6'!$B:$AZ,46,FALSE)),IF($X$1=7,(VLOOKUP(B198,'X7'!$B:$AZ,46,FALSE)),IF($X$1=8,(VLOOKUP(B198,'X8'!$B:$AZ,46,FALSE)),IF($X$1=9,(VLOOKUP(B198,'X9'!$B:$AZ,46,FALSE)),IF($X$1=10,(VLOOKUP(B198,'X10'!$B:$AZ,46,FALSE)),IF($X$1=11,(VLOOKUP(B198,'X11'!$B:$AZ,46,FALSE)),IF($X$1=12,(VLOOKUP(B198,'X12'!$B:$AZ,46,FALSE)),IF($X$1=13,(VLOOKUP(B198,'X13'!$B:$AZ,46,FALSE)),"B"))))))))))))))=TRUE," ",(IF($X$1=1,(VLOOKUP(B198,'X1'!$B:$AZ,46,FALSE)),IF($X$1=2,(VLOOKUP(B198,'X2'!$B:$AZ,46,FALSE)),IF($X$1=3,(VLOOKUP(B198,'X3'!$B:$AZ,46,FALSE)),IF($X$1=4,(VLOOKUP(B198,'X4'!$B:$AZ,46,FALSE)),IF($X$1=5,(VLOOKUP(B198,'X5'!$B:$AZ,46,FALSE)),IF($X$1=6,(VLOOKUP(B198,'X6'!$B:$AZ,46,FALSE)),IF($X$1=7,(VLOOKUP(B198,'X7'!$B:$AZ,46,FALSE)),IF($X$1=8,(VLOOKUP(B198,'X8'!$B:$AZ,46,FALSE)),IF($X$1=9,(VLOOKUP(B198,'X9'!$B:$AZ,46,FALSE)),IF($X$1=10,(VLOOKUP(B198,'X10'!$B:$AZ,46,FALSE)),IF($X$1=11,(VLOOKUP(B198,'X11'!$B:$AZ,46,FALSE)),IF($X$1=12,(VLOOKUP(B198,'X12'!$B:$AZ,46,FALSE)),IF($X$1=13,(VLOOKUP(B198,'X13'!$B:$AZ,46,FALSE)),"B")))))))))))))))</f>
        <v xml:space="preserve"> </v>
      </c>
      <c r="R198" s="185" t="str">
        <f ca="1">IF(ISERROR(IF($X$1=1,(VLOOKUP(B198,'X1'!$B:$AZ,15,FALSE)),IF($X$1=2,(VLOOKUP(B198,'X2'!$B:$AZ,15,FALSE)),IF($X$1=3,(VLOOKUP(B198,'X3'!$B:$AZ,15,FALSE)),IF($X$1=4,(VLOOKUP(B198,'X4'!$B:$AZ,15,FALSE)),IF($X$1=5,(VLOOKUP(B198,'X5'!$B:$AZ,15,FALSE)),IF($X$1=6,(VLOOKUP(B198,'X6'!$B:$AZ,15,FALSE)),IF($X$1=7,(VLOOKUP(B198,'X7'!$B:$AZ,15,FALSE)),IF($X$1=8,(VLOOKUP(B198,'X8'!$B:$AZ,15,FALSE)),IF($X$1=9,(VLOOKUP(B198,'X9'!$B:$AZ,15,FALSE)),IF($X$1=10,(VLOOKUP(B198,'X10'!$B:$AZ,15,FALSE)),IF($X$1=11,(VLOOKUP(B198,'X11'!$B:$AZ,15,FALSE)),IF($X$1=12,(VLOOKUP(B198,'X12'!$B:$AZ,15,FALSE)),IF($X$1=13,(VLOOKUP(B198,'X13'!$B:$AZ,15,FALSE)),"B"))))))))))))))=TRUE," ",(IF($X$1=1,(VLOOKUP(B198,'X1'!$B:$AZ,15,FALSE)),IF($X$1=2,(VLOOKUP(B198,'X2'!$B:$AZ,15,FALSE)),IF($X$1=3,(VLOOKUP(B198,'X3'!$B:$AZ,15,FALSE)),IF($X$1=4,(VLOOKUP(B198,'X4'!$B:$AZ,15,FALSE)),IF($X$1=5,(VLOOKUP(B198,'X5'!$B:$AZ,15,FALSE)),IF($X$1=6,(VLOOKUP(B198,'X6'!$B:$AZ,15,FALSE)),IF($X$1=7,(VLOOKUP(B198,'X7'!$B:$AZ,15,FALSE)),IF($X$1=8,(VLOOKUP(B198,'X8'!$B:$AZ,15,FALSE)),IF($X$1=9,(VLOOKUP(B198,'X9'!$B:$AZ,15,FALSE)),IF($X$1=10,(VLOOKUP(B198,'X10'!$B:$AZ,15,FALSE)),IF($X$1=11,(VLOOKUP(B198,'X11'!$B:$AZ,15,FALSE)),IF($X$1=12,(VLOOKUP(B198,'X12'!$B:$AZ,15,FALSE)),IF($X$1=13,(VLOOKUP(B198,'X13'!$B:$AZ,15,FALSE)),"B")))))))))))))))</f>
        <v xml:space="preserve"> </v>
      </c>
      <c r="S198" s="185" t="str">
        <f ca="1">IF(ISERROR(IF((IF($X$1=1,(VLOOKUP(B198,'X1'!$B:$AZ,14,FALSE)),(IF($X$1=2,(VLOOKUP(B198,'X2'!$B:$AZ,14,FALSE)),(IF($X$1=3,(VLOOKUP(B198,'X3'!$B:$AZ,14,FALSE)),(IF($X$1=4,(VLOOKUP(B198,'X4'!$B:$AZ,14,FALSE)),(IF($X$1=5,(VLOOKUP(B198,'X5'!$B:$AZ,14,FALSE)),(IF($X$1=6,(VLOOKUP(B198,'X6'!$B:$AZ,14,FALSE)),(IF($X$1=7,(VLOOKUP(B198,'X7'!$B:$AZ,14,FALSE)),(IF($X$1=8,(VLOOKUP(B198,'X8'!$B:$AZ,14,FALSE)),(IF($X$1=9,(VLOOKUP(B198,'X9'!$B:$AZ,14,FALSE)),(IF($X$1=10,(VLOOKUP(B198,'X10'!$B:$AZ,14,FALSE)),(IF($X$1=11,(VLOOKUP(B198,'X11'!$B:$AZ,14,FALSE)),(IF($X$1=12,(VLOOKUP(B198,'X12'!$B:$AZ,14,FALSE)),(VLOOKUP(B198,'X13'!$B:$AZ,14,FALSE))))))))))))))))))))))))))=$V$1," ",(IF($X$1=1,(VLOOKUP(B198,'X1'!$B:$AZ,14,FALSE)),(IF($X$1=2,(VLOOKUP(B198,'X2'!$B:$AZ,14,FALSE)),(IF($X$1=3,(VLOOKUP(B198,'X3'!$B:$AZ,14,FALSE)),(IF($X$1=4,(VLOOKUP(B198,'X4'!$B:$AZ,14,FALSE)),(IF($X$1=5,(VLOOKUP(B198,'X5'!$B:$AZ,14,FALSE)),(IF($X$1=6,(VLOOKUP(B198,'X6'!$B:$AZ,14,FALSE)),(IF($X$1=7,(VLOOKUP(B198,'X7'!$B:$AZ,14,FALSE)),(IF($X$1=8,(VLOOKUP(B198,'X8'!$B:$AZ,14,FALSE)),(IF($X$1=9,(VLOOKUP(B198,'X9'!$B:$AZ,14,FALSE)),(IF($X$1=10,(VLOOKUP(B198,'X10'!$B:$AZ,14,FALSE)),(IF($X$1=11,(VLOOKUP(B198,'X11'!$B:$AZ,14,FALSE)),(IF($X$1=12,(VLOOKUP(B198,'X12'!$B:$AZ,14,FALSE)),(VLOOKUP(B198,'X13'!$B:$AZ,14,FALSE))))))))))))))))))))))))))))=TRUE," ",(IF((IF($X$1=1,(VLOOKUP(B198,'X1'!$B:$AZ,14,FALSE)),(IF($X$1=2,(VLOOKUP(B198,'X2'!$B:$AZ,14,FALSE)),(IF($X$1=3,(VLOOKUP(B198,'X3'!$B:$AZ,14,FALSE)),(IF($X$1=4,(VLOOKUP(B198,'X4'!$B:$AZ,14,FALSE)),(IF($X$1=5,(VLOOKUP(B198,'X5'!$B:$AZ,14,FALSE)),(IF($X$1=6,(VLOOKUP(B198,'X6'!$B:$AZ,14,FALSE)),(IF($X$1=7,(VLOOKUP(B198,'X7'!$B:$AZ,14,FALSE)),(IF($X$1=8,(VLOOKUP(B198,'X8'!$B:$AZ,14,FALSE)),(IF($X$1=9,(VLOOKUP(B198,'X9'!$B:$AZ,14,FALSE)),(IF($X$1=10,(VLOOKUP(B198,'X10'!$B:$AZ,14,FALSE)),(IF($X$1=11,(VLOOKUP(B198,'X11'!$B:$AZ,14,FALSE)),(IF($X$1=12,(VLOOKUP(B198,'X12'!$B:$AZ,14,FALSE)),(VLOOKUP(B198,'X13'!$B:$AZ,14,FALSE))))))))))))))))))))))))))=$V$1," ",(IF($X$1=1,(VLOOKUP(B198,'X1'!$B:$AZ,14,FALSE)),(IF($X$1=2,(VLOOKUP(B198,'X2'!$B:$AZ,14,FALSE)),(IF($X$1=3,(VLOOKUP(B198,'X3'!$B:$AZ,14,FALSE)),(IF($X$1=4,(VLOOKUP(B198,'X4'!$B:$AZ,14,FALSE)),(IF($X$1=5,(VLOOKUP(B198,'X5'!$B:$AZ,14,FALSE)),(IF($X$1=6,(VLOOKUP(B198,'X6'!$B:$AZ,14,FALSE)),(IF($X$1=7,(VLOOKUP(B198,'X7'!$B:$AZ,14,FALSE)),(IF($X$1=8,(VLOOKUP(B198,'X8'!$B:$AZ,14,FALSE)),(IF($X$1=9,(VLOOKUP(B198,'X9'!$B:$AZ,14,FALSE)),(IF($X$1=10,(VLOOKUP(B198,'X10'!$B:$AZ,14,FALSE)),(IF($X$1=11,(VLOOKUP(B198,'X11'!$B:$AZ,14,FALSE)),(IF($X$1=12,(VLOOKUP(B198,'X12'!$B:$AZ,14,FALSE)),(VLOOKUP(B198,'X13'!$B:$AZ,14,FALSE)))))))))))))))))))))))))))))</f>
        <v xml:space="preserve"> </v>
      </c>
    </row>
    <row r="199" spans="1:67" ht="14.1" customHeight="1" x14ac:dyDescent="0.2">
      <c r="A199" s="156" t="s">
        <v>1058</v>
      </c>
      <c r="B199" s="122" t="str">
        <f>IF(ISERROR(IF($U$16=1,(VLOOKUP(A199,$AC$89:$AH$125,2,FALSE)),IF((IF($X$1=1,'X1'!B158,(IF($X$1=2,'X2'!B158,(IF($X$1=3,'X3'!B158,(IF($X$1=4,'X4'!B158,(IF($X$1=5,'X5'!B158,(IF($X$1=6,'X6'!B158,(IF($X$1=7,'X7'!B158,(IF($X$1=8,'X8'!B158,(IF($X$1=9,'X9'!B158,(IF($X$1=10,'X10'!B158,(IF($X$1=11,'X11'!B158,(IF($X$1=12,'X12'!B158,'X13'!B158))))))))))))))))))))))))="","",(IF($X$1=1,'X1'!B158,(IF($X$1=2,'X2'!B158,(IF($X$1=3,'X3'!B158,(IF($X$1=4,'X4'!B158,(IF($X$1=5,'X5'!B158,(IF($X$1=6,'X6'!B158,(IF($X$1=7,'X7'!B158,(IF($X$1=8,'X8'!B158,(IF($X$1=9,'X9'!B158,(IF($X$1=10,'X10'!B158,(IF($X$1=11,'X11'!B158,(IF($X$1=12,'X12'!B158,'X13'!B158)))))))))))))))))))))))))))=TRUE," ",(IF($U$16=1,(VLOOKUP(A199,$AC$89:$AH$125,2,FALSE)),IF((IF($X$1=1,'X1'!B158,(IF($X$1=2,'X2'!B158,(IF($X$1=3,'X3'!B158,(IF($X$1=4,'X4'!B158,(IF($X$1=5,'X5'!B158,(IF($X$1=6,'X6'!B158,(IF($X$1=7,'X7'!B158,(IF($X$1=8,'X8'!B158,(IF($X$1=9,'X9'!B158,(IF($X$1=10,'X10'!B158,(IF($X$1=11,'X11'!B158,(IF($X$1=12,'X12'!B158,'X13'!B158))))))))))))))))))))))))="","",(IF($X$1=1,'X1'!B158,(IF($X$1=2,'X2'!B158,(IF($X$1=3,'X3'!B158,(IF($X$1=4,'X4'!B158,(IF($X$1=5,'X5'!B158,(IF($X$1=6,'X6'!B158,(IF($X$1=7,'X7'!B158,(IF($X$1=8,'X8'!B158,(IF($X$1=9,'X9'!B158,(IF($X$1=10,'X10'!B158,(IF($X$1=11,'X11'!B158,(IF($X$1=12,'X12'!B158,'X13'!B158))))))))))))))))))))))))))))</f>
        <v/>
      </c>
      <c r="C199" s="181" t="str">
        <f ca="1">IF(ISERROR(IF($X$1=1,(VLOOKUP(B199,'X1'!$B:$AZ,47,FALSE)),IF($X$1=2,(VLOOKUP(B199,'X2'!$B:$AZ,47,FALSE)),IF($X$1=3,(VLOOKUP(B199,'X3'!$B:$AZ,47,FALSE)),IF($X$1=4,(VLOOKUP(B199,'X4'!$B:$AZ,47,FALSE)),IF($X$1=5,(VLOOKUP(B199,'X5'!$B:$AZ,47,FALSE)),IF($X$1=6,(VLOOKUP(B199,'X6'!$B:$AZ,47,FALSE)),IF($X$1=7,(VLOOKUP(B199,'X7'!$B:$AZ,47,FALSE)),IF($X$1=8,(VLOOKUP(B199,'X8'!$B:$AZ,47,FALSE)),IF($X$1=9,(VLOOKUP(B199,'X9'!$B:$AZ,47,FALSE)),IF($X$1=10,(VLOOKUP(B199,'X10'!$B:$AZ,47,FALSE)),IF($X$1=11,(VLOOKUP(B199,'X11'!$B:$AZ,47,FALSE)),IF($X$1=12,(VLOOKUP(B199,'X12'!$B:$AZ,47,FALSE)),IF($X$1=13,(VLOOKUP(B199,'X13'!$B:$AZ,47,FALSE)),"B"))))))))))))))=TRUE," ",(IF($X$1=1,(VLOOKUP(B199,'X1'!$B:$AZ,47,FALSE)),IF($X$1=2,(VLOOKUP(B199,'X2'!$B:$AZ,47,FALSE)),IF($X$1=3,(VLOOKUP(B199,'X3'!$B:$AZ,47,FALSE)),IF($X$1=4,(VLOOKUP(B199,'X4'!$B:$AZ,47,FALSE)),IF($X$1=5,(VLOOKUP(B199,'X5'!$B:$AZ,47,FALSE)),IF($X$1=6,(VLOOKUP(B199,'X6'!$B:$AZ,47,FALSE)),IF($X$1=7,(VLOOKUP(B199,'X7'!$B:$AZ,47,FALSE)),IF($X$1=8,(VLOOKUP(B199,'X8'!$B:$AZ,47,FALSE)),IF($X$1=9,(VLOOKUP(B199,'X9'!$B:$AZ,47,FALSE)),IF($X$1=10,(VLOOKUP(B199,'X10'!$B:$AZ,47,FALSE)),IF($X$1=11,(VLOOKUP(B199,'X11'!$B:$AZ,47,FALSE)),IF($X$1=12,(VLOOKUP(B199,'X12'!$B:$AZ,47,FALSE)),IF($X$1=13,(VLOOKUP(B199,'X13'!$B:$AZ,47,FALSE)),"B")))))))))))))))</f>
        <v xml:space="preserve"> </v>
      </c>
      <c r="D199" s="181" t="str">
        <f ca="1">IF(ISERROR(IF($X$1=1,(VLOOKUP(B199,'X1'!$B:$AP,41,FALSE)),IF($X$1=2,(VLOOKUP(B199,'X2'!$B:$AP,41,FALSE)),IF($X$1=3,(VLOOKUP(B199,'X3'!$B:$AP,41,FALSE)),IF($X$1=4,(VLOOKUP(B199,'X4'!$B:$AP,41,FALSE)),IF($X$1=5,(VLOOKUP(B199,'X5'!$B:$AP,41,FALSE)),IF($X$1=6,(VLOOKUP(B199,'X6'!$B:$AP,41,FALSE)),IF($X$1=7,(VLOOKUP(B199,'X7'!$B:$AP,41,FALSE)),IF($X$1=8,(VLOOKUP(B199,'X8'!$B:$AP,41,FALSE)),IF($X$1=9,(VLOOKUP(B199,'X9'!$B:$AP,41,FALSE)),IF($X$1=10,(VLOOKUP(B199,'X10'!$B:$AP,41,FALSE)),IF($X$1=11,(VLOOKUP(B199,'X11'!$B:$AP,41,FALSE)),IF($X$1=12,(VLOOKUP(B199,'X12'!$B:$AP,41,FALSE)),IF($X$1=13,(VLOOKUP(B199,'X13'!$B:$AP,41,FALSE)),"B"))))))))))))))=TRUE," ",(IF($X$1=1,(VLOOKUP(B199,'X1'!$B:$AP,41,FALSE)),IF($X$1=2,(VLOOKUP(B199,'X2'!$B:$AP,41,FALSE)),IF($X$1=3,(VLOOKUP(B199,'X3'!$B:$AP,41,FALSE)),IF($X$1=4,(VLOOKUP(B199,'X4'!$B:$AP,41,FALSE)),IF($X$1=5,(VLOOKUP(B199,'X5'!$B:$AP,41,FALSE)),IF($X$1=6,(VLOOKUP(B199,'X6'!$B:$AP,41,FALSE)),IF($X$1=7,(VLOOKUP(B199,'X7'!$B:$AP,41,FALSE)),IF($X$1=8,(VLOOKUP(B199,'X8'!$B:$AP,41,FALSE)),IF($X$1=9,(VLOOKUP(B199,'X9'!$B:$AP,41,FALSE)),IF($X$1=10,(VLOOKUP(B199,'X10'!$B:$AP,41,FALSE)),IF($X$1=11,(VLOOKUP(B199,'X11'!$B:$AP,41,FALSE)),IF($X$1=12,(VLOOKUP(B199,'X12'!$B:$AP,41,FALSE)),IF($X$1=13,(VLOOKUP(B199,'X13'!$B:$AP,41,FALSE)),"B")))))))))))))))</f>
        <v xml:space="preserve"> </v>
      </c>
      <c r="E199" s="182" t="str">
        <f ca="1">IF(ISERROR(IF($X$1=1,(VLOOKUP(B199,'X1'!$B:$AP,7,FALSE)),IF($X$1=2,(VLOOKUP(B199,'X2'!$B:$AP,7,FALSE)),IF($X$1=3,(VLOOKUP(B199,'X3'!$B:$AP,7,FALSE)),IF($X$1=4,(VLOOKUP(B199,'X4'!$B:$AP,7,FALSE)),IF($X$1=5,(VLOOKUP(B199,'X5'!$B:$AP,7,FALSE)),IF($X$1=6,(VLOOKUP(B199,'X6'!$B:$AP,7,FALSE)),IF($X$1=7,(VLOOKUP(B199,'X7'!$B:$AP,7,FALSE)),IF($X$1=8,(VLOOKUP(B199,'X8'!$B:$AP,7,FALSE)),IF($X$1=9,(VLOOKUP(B199,'X9'!$B:$AP,7,FALSE)),IF($X$1=10,(VLOOKUP(B199,'X10'!$B:$AP,7,FALSE)),IF($X$1=11,(VLOOKUP(B199,'X11'!$B:$AP,7,FALSE)),IF($X$1=12,(VLOOKUP(B199,'X12'!$B:$AP,7,FALSE)),IF($X$1=13,(VLOOKUP(B199,'X13'!$B:$AP,7,FALSE)),"B"))))))))))))))=TRUE," ",(IF($X$1=1,(VLOOKUP(B199,'X1'!$B:$AP,7,FALSE)),IF($X$1=2,(VLOOKUP(B199,'X2'!$B:$AP,7,FALSE)),IF($X$1=3,(VLOOKUP(B199,'X3'!$B:$AP,7,FALSE)),IF($X$1=4,(VLOOKUP(B199,'X4'!$B:$AP,7,FALSE)),IF($X$1=5,(VLOOKUP(B199,'X5'!$B:$AP,7,FALSE)),IF($X$1=6,(VLOOKUP(B199,'X6'!$B:$AP,7,FALSE)),IF($X$1=7,(VLOOKUP(B199,'X7'!$B:$AP,7,FALSE)),IF($X$1=8,(VLOOKUP(B199,'X8'!$B:$AP,7,FALSE)),IF($X$1=9,(VLOOKUP(B199,'X9'!$B:$AP,7,FALSE)),IF($X$1=10,(VLOOKUP(B199,'X10'!$B:$AP,7,FALSE)),IF($X$1=11,(VLOOKUP(B199,'X11'!$B:$AP,7,FALSE)),IF($X$1=12,(VLOOKUP(B199,'X12'!$B:$AP,7,FALSE)),IF($X$1=13,(VLOOKUP(B199,'X13'!$B:$AP,7,FALSE)),"B")))))))))))))))</f>
        <v xml:space="preserve"> </v>
      </c>
      <c r="F199" s="182" t="str">
        <f ca="1">IF(ISERROR(IF((IF($X$1=1,(VLOOKUP(B199,'X1'!$B:$AO,6,FALSE)),(IF($X$1=2,(VLOOKUP(B199,'X2'!$B:$AO,6,FALSE)),(IF($X$1=3,(VLOOKUP(B199,'X3'!$B:$AO,6,FALSE)),(IF($X$1=4,(VLOOKUP(B199,'X4'!$B:$AO,6,FALSE)),(IF($X$1=5,(VLOOKUP(B199,'X5'!$B:$AO,6,FALSE)),(IF($X$1=6,(VLOOKUP(B199,'X6'!$B:$AO,6,FALSE)),(IF($X$1=7,(VLOOKUP(B199,'X7'!$B:$AO,6,FALSE)),(IF($X$1=8,(VLOOKUP(B199,'X8'!$B:$AO,6,FALSE)),(IF($X$1=9,(VLOOKUP(B199,'X9'!$B:$AO,6,FALSE)),(IF($X$1=10,(VLOOKUP(B199,'X10'!$B:$AO,6,FALSE)),(IF($X$1=11,(VLOOKUP(B199,'X11'!$B:$AO,6,FALSE)),(IF($X$1=12,(VLOOKUP(B199,'X12'!$B:$AO,6,FALSE)),(VLOOKUP(B199,'X13'!$B:$AO,6,FALSE))))))))))))))))))))))))))=$V$1," ",(IF($X$1=1,(VLOOKUP(B199,'X1'!$B:$AO,6,FALSE)),(IF($X$1=2,(VLOOKUP(B199,'X2'!$B:$AO,6,FALSE)),(IF($X$1=3,(VLOOKUP(B199,'X3'!$B:$AO,6,FALSE)),(IF($X$1=4,(VLOOKUP(B199,'X4'!$B:$AO,6,FALSE)),(IF($X$1=5,(VLOOKUP(B199,'X5'!$B:$AO,6,FALSE)),(IF($X$1=6,(VLOOKUP(B199,'X6'!$B:$AO,6,FALSE)),(IF($X$1=7,(VLOOKUP(B199,'X7'!$B:$AO,6,FALSE)),(IF($X$1=8,(VLOOKUP(B199,'X8'!$B:$AO,6,FALSE)),(IF($X$1=9,(VLOOKUP(B199,'X9'!$B:$AO,6,FALSE)),(IF($X$1=10,(VLOOKUP(B199,'X10'!$B:$AO,6,FALSE)),(IF($X$1=11,(VLOOKUP(B199,'X11'!$B:$AO,6,FALSE)),(IF($X$1=12,(VLOOKUP(B199,'X12'!$B:$AO,6,FALSE)),(VLOOKUP(B199,'X13'!$B:$AO,6,FALSE))))))))))))))))))))))))))))=TRUE," ",(IF((IF($X$1=1,(VLOOKUP(B199,'X1'!$B:$AO,6,FALSE)),(IF($X$1=2,(VLOOKUP(B199,'X2'!$B:$AO,6,FALSE)),(IF($X$1=3,(VLOOKUP(B199,'X3'!$B:$AO,6,FALSE)),(IF($X$1=4,(VLOOKUP(B199,'X4'!$B:$AO,6,FALSE)),(IF($X$1=5,(VLOOKUP(B199,'X5'!$B:$AO,6,FALSE)),(IF($X$1=6,(VLOOKUP(B199,'X6'!$B:$AO,6,FALSE)),(IF($X$1=7,(VLOOKUP(B199,'X7'!$B:$AO,6,FALSE)),(IF($X$1=8,(VLOOKUP(B199,'X8'!$B:$AO,6,FALSE)),(IF($X$1=9,(VLOOKUP(B199,'X9'!$B:$AO,6,FALSE)),(IF($X$1=10,(VLOOKUP(B199,'X10'!$B:$AO,6,FALSE)),(IF($X$1=11,(VLOOKUP(B199,'X11'!$B:$AO,6,FALSE)),(IF($X$1=12,(VLOOKUP(B199,'X12'!$B:$AO,6,FALSE)),(VLOOKUP(B199,'X13'!$B:$AO,6,FALSE))))))))))))))))))))))))))=$V$1," ",(IF($X$1=1,(VLOOKUP(B199,'X1'!$B:$AO,6,FALSE)),(IF($X$1=2,(VLOOKUP(B199,'X2'!$B:$AO,6,FALSE)),(IF($X$1=3,(VLOOKUP(B199,'X3'!$B:$AO,6,FALSE)),(IF($X$1=4,(VLOOKUP(B199,'X4'!$B:$AO,6,FALSE)),(IF($X$1=5,(VLOOKUP(B199,'X5'!$B:$AO,6,FALSE)),(IF($X$1=6,(VLOOKUP(B199,'X6'!$B:$AO,6,FALSE)),(IF($X$1=7,(VLOOKUP(B199,'X7'!$B:$AO,6,FALSE)),(IF($X$1=8,(VLOOKUP(B199,'X8'!$B:$AO,6,FALSE)),(IF($X$1=9,(VLOOKUP(B199,'X9'!$B:$AO,6,FALSE)),(IF($X$1=10,(VLOOKUP(B199,'X10'!$B:$AO,6,FALSE)),(IF($X$1=11,(VLOOKUP(B199,'X11'!$B:$AO,6,FALSE)),(IF($X$1=12,(VLOOKUP(B199,'X12'!$B:$AO,6,FALSE)),(VLOOKUP(B199,'X13'!$B:$AO,6,FALSE)))))))))))))))))))))))))))))</f>
        <v xml:space="preserve"> </v>
      </c>
      <c r="G199" s="182" t="str">
        <f ca="1">IF(ISERROR(IF($X$1=1,(VLOOKUP(B199,'X1'!$B:$AZ,44,FALSE)),IF($X$1=2,(VLOOKUP(B199,'X2'!$B:$AZ,44,FALSE)),IF($X$1=3,(VLOOKUP(B199,'X3'!$B:$AZ,44,FALSE)),IF($X$1=4,(VLOOKUP(B199,'X4'!$B:$AZ,44,FALSE)),IF($X$1=5,(VLOOKUP(B199,'X5'!$B:$AZ,44,FALSE)),IF($X$1=6,(VLOOKUP(B199,'X6'!$B:$AZ,44,FALSE)),IF($X$1=7,(VLOOKUP(B199,'X7'!$B:$AZ,44,FALSE)),IF($X$1=8,(VLOOKUP(B199,'X8'!$B:$AZ,44,FALSE)),IF($X$1=9,(VLOOKUP(B199,'X9'!$B:$AZ,44,FALSE)),IF($X$1=10,(VLOOKUP(B199,'X10'!$B:$AZ,44,FALSE)),IF($X$1=11,(VLOOKUP(B199,'X11'!$B:$AZ,44,FALSE)),IF($X$1=12,(VLOOKUP(B199,'X12'!$B:$AZ,44,FALSE)),IF($X$1=13,(VLOOKUP(B199,'X13'!$B:$AZ,44,FALSE)),"B"))))))))))))))=TRUE," ",(IF($X$1=1,(VLOOKUP(B199,'X1'!$B:$AZ,44,FALSE)),IF($X$1=2,(VLOOKUP(B199,'X2'!$B:$AZ,44,FALSE)),IF($X$1=3,(VLOOKUP(B199,'X3'!$B:$AZ,44,FALSE)),IF($X$1=4,(VLOOKUP(B199,'X4'!$B:$AZ,44,FALSE)),IF($X$1=5,(VLOOKUP(B199,'X5'!$B:$AZ,44,FALSE)),IF($X$1=6,(VLOOKUP(B199,'X6'!$B:$AZ,44,FALSE)),IF($X$1=7,(VLOOKUP(B199,'X7'!$B:$AZ,44,FALSE)),IF($X$1=8,(VLOOKUP(B199,'X8'!$B:$AZ,44,FALSE)),IF($X$1=9,(VLOOKUP(B199,'X9'!$B:$AZ,44,FALSE)),IF($X$1=10,(VLOOKUP(B199,'X10'!$B:$AZ,44,FALSE)),IF($X$1=11,(VLOOKUP(B199,'X11'!$B:$AZ,44,FALSE)),IF($X$1=12,(VLOOKUP(B199,'X12'!$B:$AZ,44,FALSE)),IF($X$1=13,(VLOOKUP(B199,'X13'!$B:$AZ,44,FALSE)),"B")))))))))))))))</f>
        <v xml:space="preserve"> </v>
      </c>
      <c r="H199" s="182" t="str">
        <f ca="1">IF(ISERROR(IF($X$1=1,(VLOOKUP(B199,'X1'!$B:$AZ,8,FALSE)),IF($X$1=2,(VLOOKUP(B199,'X2'!$B:$AZ,8,FALSE)),IF($X$1=3,(VLOOKUP(B199,'X3'!$B:$AZ,8,FALSE)),IF($X$1=4,(VLOOKUP(B199,'X4'!$B:$AZ,8,FALSE)),IF($X$1=5,(VLOOKUP(B199,'X5'!$B:$AZ,8,FALSE)),IF($X$1=6,(VLOOKUP(B199,'X6'!$B:$AZ,8,FALSE)),IF($X$1=7,(VLOOKUP(B199,'X7'!$B:$AZ,8,FALSE)),IF($X$1=8,(VLOOKUP(B199,'X8'!$B:$AZ,8,FALSE)),IF($X$1=9,(VLOOKUP(B199,'X9'!$B:$AZ,8,FALSE)),IF($X$1=10,(VLOOKUP(B199,'X10'!$B:$AZ,8,FALSE)),IF($X$1=11,(VLOOKUP(B199,'X11'!$B:$AZ,8,FALSE)),IF($X$1=12,(VLOOKUP(B199,'X12'!$B:$AZ,8,FALSE)),IF($X$1=13,(VLOOKUP(B199,'X13'!$B:$AZ,8,FALSE)),"B"))))))))))))))=TRUE," ",(IF($X$1=1,(VLOOKUP(B199,'X1'!$B:$AZ,8,FALSE)),IF($X$1=2,(VLOOKUP(B199,'X2'!$B:$AZ,8,FALSE)),IF($X$1=3,(VLOOKUP(B199,'X3'!$B:$AZ,8,FALSE)),IF($X$1=4,(VLOOKUP(B199,'X4'!$B:$AZ,8,FALSE)),IF($X$1=5,(VLOOKUP(B199,'X5'!$B:$AZ,8,FALSE)),IF($X$1=6,(VLOOKUP(B199,'X6'!$B:$AZ,8,FALSE)),IF($X$1=7,(VLOOKUP(B199,'X7'!$B:$AZ,8,FALSE)),IF($X$1=8,(VLOOKUP(B199,'X8'!$B:$AZ,8,FALSE)),IF($X$1=9,(VLOOKUP(B199,'X9'!$B:$AZ,8,FALSE)),IF($X$1=10,(VLOOKUP(B199,'X10'!$B:$AZ,8,FALSE)),IF($X$1=11,(VLOOKUP(B199,'X11'!$B:$AZ,8,FALSE)),IF($X$1=12,(VLOOKUP(B199,'X12'!$B:$AZ,8,FALSE)),IF($X$1=13,(VLOOKUP(B199,'X13'!$B:$AZ,8,FALSE)),"B")))))))))))))))</f>
        <v xml:space="preserve"> </v>
      </c>
      <c r="I199" s="183" t="str">
        <f ca="1">IF(ISERROR(IF($X$1=1,(VLOOKUP(B199,'X1'!$B:$AZ,2,FALSE)),IF($X$1=2,(VLOOKUP(B199,'X2'!$B:$AZ,2,FALSE)),IF($X$1=3,(VLOOKUP(B199,'X3'!$B:$AZ,2,FALSE)),IF($X$1=4,(VLOOKUP(B199,'X4'!$B:$AZ,2,FALSE)),IF($X$1=5,(VLOOKUP(B199,'X5'!$B:$AZ,2,FALSE)),IF($X$1=6,(VLOOKUP(B199,'X6'!$B:$AZ,2,FALSE)),IF($X$1=7,(VLOOKUP(B199,'X7'!$B:$AZ,2,FALSE)),IF($X$1=8,(VLOOKUP(B199,'X8'!$B:$AZ,2,FALSE)),IF($X$1=9,(VLOOKUP(B199,'X9'!$B:$AZ,2,FALSE)),IF($X$1=10,(VLOOKUP(B199,'X10'!$B:$AZ,2,FALSE)),IF($X$1=11,(VLOOKUP(B199,'X11'!$B:$AZ,2,FALSE)),IF($X$1=12,(VLOOKUP(B199,'X12'!$B:$AZ,2,FALSE)),IF($X$1=13,(VLOOKUP(B199,'X13'!$B:$AZ,2,FALSE)),"B"))))))))))))))=TRUE," ",(IF($X$1=1,(VLOOKUP(B199,'X1'!$B:$AZ,2,FALSE)),IF($X$1=2,(VLOOKUP(B199,'X2'!$B:$AZ,2,FALSE)),IF($X$1=3,(VLOOKUP(B199,'X3'!$B:$AZ,2,FALSE)),IF($X$1=4,(VLOOKUP(B199,'X4'!$B:$AZ,2,FALSE)),IF($X$1=5,(VLOOKUP(B199,'X5'!$B:$AZ,2,FALSE)),IF($X$1=6,(VLOOKUP(B199,'X6'!$B:$AZ,2,FALSE)),IF($X$1=7,(VLOOKUP(B199,'X7'!$B:$AZ,2,FALSE)),IF($X$1=8,(VLOOKUP(B199,'X8'!$B:$AZ,2,FALSE)),IF($X$1=9,(VLOOKUP(B199,'X9'!$B:$AZ,2,FALSE)),IF($X$1=10,(VLOOKUP(B199,'X10'!$B:$AZ,2,FALSE)),IF($X$1=11,(VLOOKUP(B199,'X11'!$B:$AZ,2,FALSE)),IF($X$1=12,(VLOOKUP(B199,'X12'!$B:$AZ,2,FALSE)),IF($X$1=13,(VLOOKUP(B199,'X13'!$B:$AZ,2,FALSE)),"B")))))))))))))))</f>
        <v xml:space="preserve"> </v>
      </c>
      <c r="J199" s="183" t="str">
        <f ca="1">IF(ISERROR(IF($X$1=1,(VLOOKUP(B199,'X1'!$B:$AZ,3,FALSE)),IF($X$1=2,(VLOOKUP(B199,'X2'!$B:$AZ,3,FALSE)),IF($X$1=3,(VLOOKUP(B199,'X3'!$B:$AZ,3,FALSE)),IF($X$1=4,(VLOOKUP(B199,'X4'!$B:$AZ,3,FALSE)),IF($X$1=5,(VLOOKUP(B199,'X5'!$B:$AZ,3,FALSE)),IF($X$1=6,(VLOOKUP(B199,'X6'!$B:$AZ,3,FALSE)),IF($X$1=7,(VLOOKUP(B199,'X7'!$B:$AZ,3,FALSE)),IF($X$1=8,(VLOOKUP(B199,'X8'!$B:$AZ,3,FALSE)),IF($X$1=9,(VLOOKUP(B199,'X9'!$B:$AZ,3,FALSE)),IF($X$1=10,(VLOOKUP(B199,'X10'!$B:$AZ,3,FALSE)),IF($X$1=11,(VLOOKUP(B199,'X11'!$B:$AZ,3,FALSE)),IF($X$1=12,(VLOOKUP(B199,'X12'!$B:$AZ,3,FALSE)),IF($X$1=13,(VLOOKUP(B199,'X13'!$B:$AZ,3,FALSE)),"B"))))))))))))))=TRUE," ",(IF($X$1=1,(VLOOKUP(B199,'X1'!$B:$AZ,3,FALSE)),IF($X$1=2,(VLOOKUP(B199,'X2'!$B:$AZ,3,FALSE)),IF($X$1=3,(VLOOKUP(B199,'X3'!$B:$AZ,3,FALSE)),IF($X$1=4,(VLOOKUP(B199,'X4'!$B:$AZ,3,FALSE)),IF($X$1=5,(VLOOKUP(B199,'X5'!$B:$AZ,3,FALSE)),IF($X$1=6,(VLOOKUP(B199,'X6'!$B:$AZ,3,FALSE)),IF($X$1=7,(VLOOKUP(B199,'X7'!$B:$AZ,3,FALSE)),IF($X$1=8,(VLOOKUP(B199,'X8'!$B:$AZ,3,FALSE)),IF($X$1=9,(VLOOKUP(B199,'X9'!$B:$AZ,3,FALSE)),IF($X$1=10,(VLOOKUP(B199,'X10'!$B:$AZ,3,FALSE)),IF($X$1=11,(VLOOKUP(B199,'X11'!$B:$AZ,3,FALSE)),IF($X$1=12,(VLOOKUP(B199,'X12'!$B:$AZ,3,FALSE)),IF($X$1=13,(VLOOKUP(B199,'X13'!$B:$AZ,3,FALSE)),"B")))))))))))))))</f>
        <v xml:space="preserve"> </v>
      </c>
      <c r="K199" s="183" t="str">
        <f ca="1">IF(ISERROR(IF($X$1=1,(VLOOKUP(B199,'X1'!$B:$AZ,5,FALSE)),IF($X$1=2,(VLOOKUP(B199,'X2'!$B:$AZ,5,FALSE)),IF($X$1=3,(VLOOKUP(B199,'X3'!$B:$AZ,5,FALSE)),IF($X$1=4,(VLOOKUP(B199,'X4'!$B:$AZ,5,FALSE)),IF($X$1=5,(VLOOKUP(B199,'X5'!$B:$AZ,5,FALSE)),IF($X$1=6,(VLOOKUP(B199,'X6'!$B:$AZ,5,FALSE)),IF($X$1=7,(VLOOKUP(B199,'X7'!$B:$AZ,5,FALSE)),IF($X$1=8,(VLOOKUP(B199,'X8'!$B:$AZ,5,FALSE)),IF($X$1=9,(VLOOKUP(B199,'X9'!$B:$AZ,5,FALSE)),IF($X$1=10,(VLOOKUP(B199,'X10'!$B:$AZ,5,FALSE)),IF($X$1=11,(VLOOKUP(B199,'X11'!$B:$AZ,5,FALSE)),IF($X$1=12,(VLOOKUP(B199,'X12'!$B:$AZ,5,FALSE)),IF($X$1=13,(VLOOKUP(B199,'X13'!$B:$AZ,5,FALSE)),"B"))))))))))))))=TRUE," ",(IF($X$1=1,(VLOOKUP(B199,'X1'!$B:$AZ,5,FALSE)),IF($X$1=2,(VLOOKUP(B199,'X2'!$B:$AZ,5,FALSE)),IF($X$1=3,(VLOOKUP(B199,'X3'!$B:$AZ,5,FALSE)),IF($X$1=4,(VLOOKUP(B199,'X4'!$B:$AZ,5,FALSE)),IF($X$1=5,(VLOOKUP(B199,'X5'!$B:$AZ,5,FALSE)),IF($X$1=6,(VLOOKUP(B199,'X6'!$B:$AZ,5,FALSE)),IF($X$1=7,(VLOOKUP(B199,'X7'!$B:$AZ,5,FALSE)),IF($X$1=8,(VLOOKUP(B199,'X8'!$B:$AZ,5,FALSE)),IF($X$1=9,(VLOOKUP(B199,'X9'!$B:$AZ,5,FALSE)),IF($X$1=10,(VLOOKUP(B199,'X10'!$B:$AZ,5,FALSE)),IF($X$1=11,(VLOOKUP(B199,'X11'!$B:$AZ,5,FALSE)),IF($X$1=12,(VLOOKUP(B199,'X12'!$B:$AZ,5,FALSE)),IF($X$1=13,(VLOOKUP(B199,'X13'!$B:$AZ,5,FALSE)),"B")))))))))))))))</f>
        <v xml:space="preserve"> </v>
      </c>
      <c r="L199" s="184" t="str">
        <f ca="1">IF(ISERROR(IF($X$1=1,(VLOOKUP(B199,'X1'!$B:$AZ,9,FALSE)),IF($X$1=2,(VLOOKUP(B199,'X2'!$B:$AZ,9,FALSE)),IF($X$1=3,(VLOOKUP(B199,'X3'!$B:$AZ,9,FALSE)),IF($X$1=4,(VLOOKUP(B199,'X4'!$B:$AZ,9,FALSE)),IF($X$1=5,(VLOOKUP(B199,'X5'!$B:$AZ,9,FALSE)),IF($X$1=6,(VLOOKUP(B199,'X6'!$B:$AZ,9,FALSE)),IF($X$1=7,(VLOOKUP(B199,'X7'!$B:$AZ,9,FALSE)),IF($X$1=8,(VLOOKUP(B199,'X8'!$B:$AZ,9,FALSE)),IF($X$1=9,(VLOOKUP(B199,'X9'!$B:$AZ,9,FALSE)),IF($X$1=10,(VLOOKUP(B199,'X10'!$B:$AZ,9,FALSE)),IF($X$1=11,(VLOOKUP(B199,'X11'!$B:$AZ,9,FALSE)),IF($X$1=12,(VLOOKUP(B199,'X12'!$B:$AZ,9,FALSE)),IF($X$1=13,(VLOOKUP(B199,'X13'!$B:$AZ,9,FALSE)),"B"))))))))))))))=TRUE," ",(IF($X$1=1,(VLOOKUP(B199,'X1'!$B:$AZ,9,FALSE)),IF($X$1=2,(VLOOKUP(B199,'X2'!$B:$AZ,9,FALSE)),IF($X$1=3,(VLOOKUP(B199,'X3'!$B:$AZ,9,FALSE)),IF($X$1=4,(VLOOKUP(B199,'X4'!$B:$AZ,9,FALSE)),IF($X$1=5,(VLOOKUP(B199,'X5'!$B:$AZ,9,FALSE)),IF($X$1=6,(VLOOKUP(B199,'X6'!$B:$AZ,9,FALSE)),IF($X$1=7,(VLOOKUP(B199,'X7'!$B:$AZ,9,FALSE)),IF($X$1=8,(VLOOKUP(B199,'X8'!$B:$AZ,9,FALSE)),IF($X$1=9,(VLOOKUP(B199,'X9'!$B:$AZ,9,FALSE)),IF($X$1=10,(VLOOKUP(B199,'X10'!$B:$AZ,9,FALSE)),IF($X$1=11,(VLOOKUP(B199,'X11'!$B:$AZ,9,FALSE)),IF($X$1=12,(VLOOKUP(B199,'X12'!$B:$AZ,9,FALSE)),IF($X$1=13,(VLOOKUP(B199,'X13'!$B:$AZ,9,FALSE)),"B")))))))))))))))</f>
        <v xml:space="preserve"> </v>
      </c>
      <c r="M199" s="184" t="str">
        <f ca="1">IF(ISERROR(IF($X$1=1,(VLOOKUP(B199,'X1'!$B:$AZ,10,FALSE)),IF($X$1=2,(VLOOKUP(B199,'X2'!$B:$AZ,10,FALSE)),IF($X$1=3,(VLOOKUP(B199,'X3'!$B:$AZ,10,FALSE)),IF($X$1=4,(VLOOKUP(B199,'X4'!$B:$AZ,10,FALSE)),IF($X$1=5,(VLOOKUP(B199,'X5'!$B:$AZ,10,FALSE)),IF($X$1=6,(VLOOKUP(B199,'X6'!$B:$AZ,10,FALSE)),IF($X$1=7,(VLOOKUP(B199,'X7'!$B:$AZ,10,FALSE)),IF($X$1=8,(VLOOKUP(B199,'X8'!$B:$AZ,10,FALSE)),IF($X$1=9,(VLOOKUP(B199,'X9'!$B:$AZ,10,FALSE)),IF($X$1=10,(VLOOKUP(B199,'X10'!$B:$AZ,10,FALSE)),IF($X$1=11,(VLOOKUP(B199,'X11'!$B:$AZ,10,FALSE)),IF($X$1=12,(VLOOKUP(B199,'X12'!$B:$AZ,10,FALSE)),IF($X$1=13,(VLOOKUP(B199,'X13'!$B:$AZ,10,FALSE)),"B"))))))))))))))=TRUE," ",(IF($X$1=1,(VLOOKUP(B199,'X1'!$B:$AZ,10,FALSE)),IF($X$1=2,(VLOOKUP(B199,'X2'!$B:$AZ,10,FALSE)),IF($X$1=3,(VLOOKUP(B199,'X3'!$B:$AZ,10,FALSE)),IF($X$1=4,(VLOOKUP(B199,'X4'!$B:$AZ,10,FALSE)),IF($X$1=5,(VLOOKUP(B199,'X5'!$B:$AZ,10,FALSE)),IF($X$1=6,(VLOOKUP(B199,'X6'!$B:$AZ,10,FALSE)),IF($X$1=7,(VLOOKUP(B199,'X7'!$B:$AZ,10,FALSE)),IF($X$1=8,(VLOOKUP(B199,'X8'!$B:$AZ,10,FALSE)),IF($X$1=9,(VLOOKUP(B199,'X9'!$B:$AZ,10,FALSE)),IF($X$1=10,(VLOOKUP(B199,'X10'!$B:$AZ,10,FALSE)),IF($X$1=11,(VLOOKUP(B199,'X11'!$B:$AZ,10,FALSE)),IF($X$1=12,(VLOOKUP(B199,'X12'!$B:$AZ,10,FALSE)),IF($X$1=13,(VLOOKUP(B199,'X13'!$B:$AZ,10,FALSE)),"B")))))))))))))))</f>
        <v xml:space="preserve"> </v>
      </c>
      <c r="N199" s="185" t="str">
        <f ca="1">IF(ISERROR(IF($X$1=1,(VLOOKUP(B199,'X1'!$B:$AZ,45,FALSE)),IF($X$1=2,(VLOOKUP(B199,'X2'!$B:$AZ,45,FALSE)),IF($X$1=3,(VLOOKUP(B199,'X3'!$B:$AZ,45,FALSE)),IF($X$1=4,(VLOOKUP(B199,'X4'!$B:$AZ,45,FALSE)),IF($X$1=5,(VLOOKUP(B199,'X5'!$B:$AZ,45,FALSE)),IF($X$1=6,(VLOOKUP(B199,'X6'!$B:$AZ,45,FALSE)),IF($X$1=7,(VLOOKUP(B199,'X7'!$B:$AZ,45,FALSE)),IF($X$1=8,(VLOOKUP(B199,'X8'!$B:$AZ,45,FALSE)),IF($X$1=9,(VLOOKUP(B199,'X9'!$B:$AZ,45,FALSE)),IF($X$1=10,(VLOOKUP(B199,'X10'!$B:$AZ,45,FALSE)),IF($X$1=11,(VLOOKUP(B199,'X11'!$B:$AZ,45,FALSE)),IF($X$1=12,(VLOOKUP(B199,'X12'!$B:$AZ,45,FALSE)),IF($X$1=13,(VLOOKUP(B199,'X13'!$B:$AZ,45,FALSE)),"B"))))))))))))))=TRUE," ",(IF($X$1=1,(VLOOKUP(B199,'X1'!$B:$AZ,45,FALSE)),IF($X$1=2,(VLOOKUP(B199,'X2'!$B:$AZ,45,FALSE)),IF($X$1=3,(VLOOKUP(B199,'X3'!$B:$AZ,45,FALSE)),IF($X$1=4,(VLOOKUP(B199,'X4'!$B:$AZ,45,FALSE)),IF($X$1=5,(VLOOKUP(B199,'X5'!$B:$AZ,45,FALSE)),IF($X$1=6,(VLOOKUP(B199,'X6'!$B:$AZ,45,FALSE)),IF($X$1=7,(VLOOKUP(B199,'X7'!$B:$AZ,45,FALSE)),IF($X$1=8,(VLOOKUP(B199,'X8'!$B:$AZ,45,FALSE)),IF($X$1=9,(VLOOKUP(B199,'X9'!$B:$AZ,45,FALSE)),IF($X$1=10,(VLOOKUP(B199,'X10'!$B:$AZ,45,FALSE)),IF($X$1=11,(VLOOKUP(B199,'X11'!$B:$AZ,45,FALSE)),IF($X$1=12,(VLOOKUP(B199,'X12'!$B:$AZ,45,FALSE)),IF($X$1=13,(VLOOKUP(B199,'X13'!$B:$AZ,45,FALSE)),"B")))))))))))))))</f>
        <v xml:space="preserve"> </v>
      </c>
      <c r="O199" s="184" t="str">
        <f ca="1">IF(ISERROR(IF($X$1=1,(VLOOKUP(B199,'X1'!$B:$AZ,11,FALSE)),IF($X$1=2,(VLOOKUP(B199,'X2'!$B:$AZ,11,FALSE)),IF($X$1=3,(VLOOKUP(B199,'X3'!$B:$AZ,11,FALSE)),IF($X$1=4,(VLOOKUP(B199,'X4'!$B:$AZ,11,FALSE)),IF($X$1=5,(VLOOKUP(B199,'X5'!$B:$AZ,11,FALSE)),IF($X$1=6,(VLOOKUP(B199,'X6'!$B:$AZ,11,FALSE)),IF($X$1=7,(VLOOKUP(B199,'X7'!$B:$AZ,11,FALSE)),IF($X$1=8,(VLOOKUP(B199,'X8'!$B:$AZ,11,FALSE)),IF($X$1=9,(VLOOKUP(B199,'X9'!$B:$AZ,11,FALSE)),IF($X$1=10,(VLOOKUP(B199,'X10'!$B:$AZ,11,FALSE)),IF($X$1=11,(VLOOKUP(B199,'X11'!$B:$AZ,11,FALSE)),IF($X$1=12,(VLOOKUP(B199,'X12'!$B:$AZ,11,FALSE)),IF($X$1=13,(VLOOKUP(B199,'X13'!$B:$AZ,11,FALSE)),"B"))))))))))))))=TRUE," ",(IF($X$1=1,(VLOOKUP(B199,'X1'!$B:$AZ,11,FALSE)),IF($X$1=2,(VLOOKUP(B199,'X2'!$B:$AZ,11,FALSE)),IF($X$1=3,(VLOOKUP(B199,'X3'!$B:$AZ,11,FALSE)),IF($X$1=4,(VLOOKUP(B199,'X4'!$B:$AZ,11,FALSE)),IF($X$1=5,(VLOOKUP(B199,'X5'!$B:$AZ,11,FALSE)),IF($X$1=6,(VLOOKUP(B199,'X6'!$B:$AZ,11,FALSE)),IF($X$1=7,(VLOOKUP(B199,'X7'!$B:$AZ,11,FALSE)),IF($X$1=8,(VLOOKUP(B199,'X8'!$B:$AZ,11,FALSE)),IF($X$1=9,(VLOOKUP(B199,'X9'!$B:$AZ,11,FALSE)),IF($X$1=10,(VLOOKUP(B199,'X10'!$B:$AZ,11,FALSE)),IF($X$1=11,(VLOOKUP(B199,'X11'!$B:$AZ,11,FALSE)),IF($X$1=12,(VLOOKUP(B199,'X12'!$B:$AZ,11,FALSE)),IF($X$1=13,(VLOOKUP(B199,'X13'!$B:$AZ,11,FALSE)),"B")))))))))))))))</f>
        <v xml:space="preserve"> </v>
      </c>
      <c r="P199" s="184" t="str">
        <f ca="1">IF(ISERROR(IF($X$1=1,(VLOOKUP(B199,'X1'!$B:$AZ,12,FALSE)),IF($X$1=2,(VLOOKUP(B199,'X2'!$B:$AZ,12,FALSE)),IF($X$1=3,(VLOOKUP(B199,'X3'!$B:$AZ,12,FALSE)),IF($X$1=4,(VLOOKUP(B199,'X4'!$B:$AZ,12,FALSE)),IF($X$1=5,(VLOOKUP(B199,'X5'!$B:$AZ,12,FALSE)),IF($X$1=6,(VLOOKUP(B199,'X6'!$B:$AZ,12,FALSE)),IF($X$1=7,(VLOOKUP(B199,'X7'!$B:$AZ,12,FALSE)),IF($X$1=8,(VLOOKUP(B199,'X8'!$B:$AZ,12,FALSE)),IF($X$1=9,(VLOOKUP(B199,'X9'!$B:$AZ,12,FALSE)),IF($X$1=10,(VLOOKUP(B199,'X10'!$B:$AZ,12,FALSE)),IF($X$1=11,(VLOOKUP(B199,'X11'!$B:$AZ,12,FALSE)),IF($X$1=12,(VLOOKUP(B199,'X12'!$B:$AZ,12,FALSE)),IF($X$1=13,(VLOOKUP(B199,'X13'!$B:$AZ,12,FALSE)),"B"))))))))))))))=TRUE," ",(IF($X$1=1,(VLOOKUP(B199,'X1'!$B:$AZ,12,FALSE)),IF($X$1=2,(VLOOKUP(B199,'X2'!$B:$AZ,12,FALSE)),IF($X$1=3,(VLOOKUP(B199,'X3'!$B:$AZ,12,FALSE)),IF($X$1=4,(VLOOKUP(B199,'X4'!$B:$AZ,12,FALSE)),IF($X$1=5,(VLOOKUP(B199,'X5'!$B:$AZ,12,FALSE)),IF($X$1=6,(VLOOKUP(B199,'X6'!$B:$AZ,12,FALSE)),IF($X$1=7,(VLOOKUP(B199,'X7'!$B:$AZ,12,FALSE)),IF($X$1=8,(VLOOKUP(B199,'X8'!$B:$AZ,12,FALSE)),IF($X$1=9,(VLOOKUP(B199,'X9'!$B:$AZ,12,FALSE)),IF($X$1=10,(VLOOKUP(B199,'X10'!$B:$AZ,12,FALSE)),IF($X$1=11,(VLOOKUP(B199,'X11'!$B:$AZ,12,FALSE)),IF($X$1=12,(VLOOKUP(B199,'X12'!$B:$AZ,12,FALSE)),IF($X$1=13,(VLOOKUP(B199,'X13'!$B:$AZ,12,FALSE)),"B")))))))))))))))</f>
        <v xml:space="preserve"> </v>
      </c>
      <c r="Q199" s="185" t="str">
        <f ca="1">IF(ISERROR(IF($X$1=1,(VLOOKUP(B199,'X1'!$B:$AZ,46,FALSE)),IF($X$1=2,(VLOOKUP(B199,'X2'!$B:$AZ,46,FALSE)),IF($X$1=3,(VLOOKUP(B199,'X3'!$B:$AZ,46,FALSE)),IF($X$1=4,(VLOOKUP(B199,'X4'!$B:$AZ,46,FALSE)),IF($X$1=5,(VLOOKUP(B199,'X5'!$B:$AZ,46,FALSE)),IF($X$1=6,(VLOOKUP(B199,'X6'!$B:$AZ,46,FALSE)),IF($X$1=7,(VLOOKUP(B199,'X7'!$B:$AZ,46,FALSE)),IF($X$1=8,(VLOOKUP(B199,'X8'!$B:$AZ,46,FALSE)),IF($X$1=9,(VLOOKUP(B199,'X9'!$B:$AZ,46,FALSE)),IF($X$1=10,(VLOOKUP(B199,'X10'!$B:$AZ,46,FALSE)),IF($X$1=11,(VLOOKUP(B199,'X11'!$B:$AZ,46,FALSE)),IF($X$1=12,(VLOOKUP(B199,'X12'!$B:$AZ,46,FALSE)),IF($X$1=13,(VLOOKUP(B199,'X13'!$B:$AZ,46,FALSE)),"B"))))))))))))))=TRUE," ",(IF($X$1=1,(VLOOKUP(B199,'X1'!$B:$AZ,46,FALSE)),IF($X$1=2,(VLOOKUP(B199,'X2'!$B:$AZ,46,FALSE)),IF($X$1=3,(VLOOKUP(B199,'X3'!$B:$AZ,46,FALSE)),IF($X$1=4,(VLOOKUP(B199,'X4'!$B:$AZ,46,FALSE)),IF($X$1=5,(VLOOKUP(B199,'X5'!$B:$AZ,46,FALSE)),IF($X$1=6,(VLOOKUP(B199,'X6'!$B:$AZ,46,FALSE)),IF($X$1=7,(VLOOKUP(B199,'X7'!$B:$AZ,46,FALSE)),IF($X$1=8,(VLOOKUP(B199,'X8'!$B:$AZ,46,FALSE)),IF($X$1=9,(VLOOKUP(B199,'X9'!$B:$AZ,46,FALSE)),IF($X$1=10,(VLOOKUP(B199,'X10'!$B:$AZ,46,FALSE)),IF($X$1=11,(VLOOKUP(B199,'X11'!$B:$AZ,46,FALSE)),IF($X$1=12,(VLOOKUP(B199,'X12'!$B:$AZ,46,FALSE)),IF($X$1=13,(VLOOKUP(B199,'X13'!$B:$AZ,46,FALSE)),"B")))))))))))))))</f>
        <v xml:space="preserve"> </v>
      </c>
      <c r="R199" s="185" t="str">
        <f ca="1">IF(ISERROR(IF($X$1=1,(VLOOKUP(B199,'X1'!$B:$AZ,15,FALSE)),IF($X$1=2,(VLOOKUP(B199,'X2'!$B:$AZ,15,FALSE)),IF($X$1=3,(VLOOKUP(B199,'X3'!$B:$AZ,15,FALSE)),IF($X$1=4,(VLOOKUP(B199,'X4'!$B:$AZ,15,FALSE)),IF($X$1=5,(VLOOKUP(B199,'X5'!$B:$AZ,15,FALSE)),IF($X$1=6,(VLOOKUP(B199,'X6'!$B:$AZ,15,FALSE)),IF($X$1=7,(VLOOKUP(B199,'X7'!$B:$AZ,15,FALSE)),IF($X$1=8,(VLOOKUP(B199,'X8'!$B:$AZ,15,FALSE)),IF($X$1=9,(VLOOKUP(B199,'X9'!$B:$AZ,15,FALSE)),IF($X$1=10,(VLOOKUP(B199,'X10'!$B:$AZ,15,FALSE)),IF($X$1=11,(VLOOKUP(B199,'X11'!$B:$AZ,15,FALSE)),IF($X$1=12,(VLOOKUP(B199,'X12'!$B:$AZ,15,FALSE)),IF($X$1=13,(VLOOKUP(B199,'X13'!$B:$AZ,15,FALSE)),"B"))))))))))))))=TRUE," ",(IF($X$1=1,(VLOOKUP(B199,'X1'!$B:$AZ,15,FALSE)),IF($X$1=2,(VLOOKUP(B199,'X2'!$B:$AZ,15,FALSE)),IF($X$1=3,(VLOOKUP(B199,'X3'!$B:$AZ,15,FALSE)),IF($X$1=4,(VLOOKUP(B199,'X4'!$B:$AZ,15,FALSE)),IF($X$1=5,(VLOOKUP(B199,'X5'!$B:$AZ,15,FALSE)),IF($X$1=6,(VLOOKUP(B199,'X6'!$B:$AZ,15,FALSE)),IF($X$1=7,(VLOOKUP(B199,'X7'!$B:$AZ,15,FALSE)),IF($X$1=8,(VLOOKUP(B199,'X8'!$B:$AZ,15,FALSE)),IF($X$1=9,(VLOOKUP(B199,'X9'!$B:$AZ,15,FALSE)),IF($X$1=10,(VLOOKUP(B199,'X10'!$B:$AZ,15,FALSE)),IF($X$1=11,(VLOOKUP(B199,'X11'!$B:$AZ,15,FALSE)),IF($X$1=12,(VLOOKUP(B199,'X12'!$B:$AZ,15,FALSE)),IF($X$1=13,(VLOOKUP(B199,'X13'!$B:$AZ,15,FALSE)),"B")))))))))))))))</f>
        <v xml:space="preserve"> </v>
      </c>
      <c r="S199" s="185" t="str">
        <f ca="1">IF(ISERROR(IF((IF($X$1=1,(VLOOKUP(B199,'X1'!$B:$AZ,14,FALSE)),(IF($X$1=2,(VLOOKUP(B199,'X2'!$B:$AZ,14,FALSE)),(IF($X$1=3,(VLOOKUP(B199,'X3'!$B:$AZ,14,FALSE)),(IF($X$1=4,(VLOOKUP(B199,'X4'!$B:$AZ,14,FALSE)),(IF($X$1=5,(VLOOKUP(B199,'X5'!$B:$AZ,14,FALSE)),(IF($X$1=6,(VLOOKUP(B199,'X6'!$B:$AZ,14,FALSE)),(IF($X$1=7,(VLOOKUP(B199,'X7'!$B:$AZ,14,FALSE)),(IF($X$1=8,(VLOOKUP(B199,'X8'!$B:$AZ,14,FALSE)),(IF($X$1=9,(VLOOKUP(B199,'X9'!$B:$AZ,14,FALSE)),(IF($X$1=10,(VLOOKUP(B199,'X10'!$B:$AZ,14,FALSE)),(IF($X$1=11,(VLOOKUP(B199,'X11'!$B:$AZ,14,FALSE)),(IF($X$1=12,(VLOOKUP(B199,'X12'!$B:$AZ,14,FALSE)),(VLOOKUP(B199,'X13'!$B:$AZ,14,FALSE))))))))))))))))))))))))))=$V$1," ",(IF($X$1=1,(VLOOKUP(B199,'X1'!$B:$AZ,14,FALSE)),(IF($X$1=2,(VLOOKUP(B199,'X2'!$B:$AZ,14,FALSE)),(IF($X$1=3,(VLOOKUP(B199,'X3'!$B:$AZ,14,FALSE)),(IF($X$1=4,(VLOOKUP(B199,'X4'!$B:$AZ,14,FALSE)),(IF($X$1=5,(VLOOKUP(B199,'X5'!$B:$AZ,14,FALSE)),(IF($X$1=6,(VLOOKUP(B199,'X6'!$B:$AZ,14,FALSE)),(IF($X$1=7,(VLOOKUP(B199,'X7'!$B:$AZ,14,FALSE)),(IF($X$1=8,(VLOOKUP(B199,'X8'!$B:$AZ,14,FALSE)),(IF($X$1=9,(VLOOKUP(B199,'X9'!$B:$AZ,14,FALSE)),(IF($X$1=10,(VLOOKUP(B199,'X10'!$B:$AZ,14,FALSE)),(IF($X$1=11,(VLOOKUP(B199,'X11'!$B:$AZ,14,FALSE)),(IF($X$1=12,(VLOOKUP(B199,'X12'!$B:$AZ,14,FALSE)),(VLOOKUP(B199,'X13'!$B:$AZ,14,FALSE))))))))))))))))))))))))))))=TRUE," ",(IF((IF($X$1=1,(VLOOKUP(B199,'X1'!$B:$AZ,14,FALSE)),(IF($X$1=2,(VLOOKUP(B199,'X2'!$B:$AZ,14,FALSE)),(IF($X$1=3,(VLOOKUP(B199,'X3'!$B:$AZ,14,FALSE)),(IF($X$1=4,(VLOOKUP(B199,'X4'!$B:$AZ,14,FALSE)),(IF($X$1=5,(VLOOKUP(B199,'X5'!$B:$AZ,14,FALSE)),(IF($X$1=6,(VLOOKUP(B199,'X6'!$B:$AZ,14,FALSE)),(IF($X$1=7,(VLOOKUP(B199,'X7'!$B:$AZ,14,FALSE)),(IF($X$1=8,(VLOOKUP(B199,'X8'!$B:$AZ,14,FALSE)),(IF($X$1=9,(VLOOKUP(B199,'X9'!$B:$AZ,14,FALSE)),(IF($X$1=10,(VLOOKUP(B199,'X10'!$B:$AZ,14,FALSE)),(IF($X$1=11,(VLOOKUP(B199,'X11'!$B:$AZ,14,FALSE)),(IF($X$1=12,(VLOOKUP(B199,'X12'!$B:$AZ,14,FALSE)),(VLOOKUP(B199,'X13'!$B:$AZ,14,FALSE))))))))))))))))))))))))))=$V$1," ",(IF($X$1=1,(VLOOKUP(B199,'X1'!$B:$AZ,14,FALSE)),(IF($X$1=2,(VLOOKUP(B199,'X2'!$B:$AZ,14,FALSE)),(IF($X$1=3,(VLOOKUP(B199,'X3'!$B:$AZ,14,FALSE)),(IF($X$1=4,(VLOOKUP(B199,'X4'!$B:$AZ,14,FALSE)),(IF($X$1=5,(VLOOKUP(B199,'X5'!$B:$AZ,14,FALSE)),(IF($X$1=6,(VLOOKUP(B199,'X6'!$B:$AZ,14,FALSE)),(IF($X$1=7,(VLOOKUP(B199,'X7'!$B:$AZ,14,FALSE)),(IF($X$1=8,(VLOOKUP(B199,'X8'!$B:$AZ,14,FALSE)),(IF($X$1=9,(VLOOKUP(B199,'X9'!$B:$AZ,14,FALSE)),(IF($X$1=10,(VLOOKUP(B199,'X10'!$B:$AZ,14,FALSE)),(IF($X$1=11,(VLOOKUP(B199,'X11'!$B:$AZ,14,FALSE)),(IF($X$1=12,(VLOOKUP(B199,'X12'!$B:$AZ,14,FALSE)),(VLOOKUP(B199,'X13'!$B:$AZ,14,FALSE)))))))))))))))))))))))))))))</f>
        <v xml:space="preserve"> </v>
      </c>
    </row>
    <row r="200" spans="1:67" ht="14.1" customHeight="1" x14ac:dyDescent="0.2">
      <c r="A200" s="156" t="s">
        <v>1058</v>
      </c>
      <c r="B200" s="122" t="str">
        <f>IF(ISERROR(IF($U$16=1,(VLOOKUP(A200,$AC$89:$AH$125,2,FALSE)),IF((IF($X$1=1,'X1'!B159,(IF($X$1=2,'X2'!B159,(IF($X$1=3,'X3'!B159,(IF($X$1=4,'X4'!B159,(IF($X$1=5,'X5'!B159,(IF($X$1=6,'X6'!B159,(IF($X$1=7,'X7'!B159,(IF($X$1=8,'X8'!B159,(IF($X$1=9,'X9'!B159,(IF($X$1=10,'X10'!B159,(IF($X$1=11,'X11'!B159,(IF($X$1=12,'X12'!B159,'X13'!B159))))))))))))))))))))))))="","",(IF($X$1=1,'X1'!B159,(IF($X$1=2,'X2'!B159,(IF($X$1=3,'X3'!B159,(IF($X$1=4,'X4'!B159,(IF($X$1=5,'X5'!B159,(IF($X$1=6,'X6'!B159,(IF($X$1=7,'X7'!B159,(IF($X$1=8,'X8'!B159,(IF($X$1=9,'X9'!B159,(IF($X$1=10,'X10'!B159,(IF($X$1=11,'X11'!B159,(IF($X$1=12,'X12'!B159,'X13'!B159)))))))))))))))))))))))))))=TRUE," ",(IF($U$16=1,(VLOOKUP(A200,$AC$89:$AH$125,2,FALSE)),IF((IF($X$1=1,'X1'!B159,(IF($X$1=2,'X2'!B159,(IF($X$1=3,'X3'!B159,(IF($X$1=4,'X4'!B159,(IF($X$1=5,'X5'!B159,(IF($X$1=6,'X6'!B159,(IF($X$1=7,'X7'!B159,(IF($X$1=8,'X8'!B159,(IF($X$1=9,'X9'!B159,(IF($X$1=10,'X10'!B159,(IF($X$1=11,'X11'!B159,(IF($X$1=12,'X12'!B159,'X13'!B159))))))))))))))))))))))))="","",(IF($X$1=1,'X1'!B159,(IF($X$1=2,'X2'!B159,(IF($X$1=3,'X3'!B159,(IF($X$1=4,'X4'!B159,(IF($X$1=5,'X5'!B159,(IF($X$1=6,'X6'!B159,(IF($X$1=7,'X7'!B159,(IF($X$1=8,'X8'!B159,(IF($X$1=9,'X9'!B159,(IF($X$1=10,'X10'!B159,(IF($X$1=11,'X11'!B159,(IF($X$1=12,'X12'!B159,'X13'!B159))))))))))))))))))))))))))))</f>
        <v/>
      </c>
      <c r="C200" s="181" t="str">
        <f ca="1">IF(ISERROR(IF($X$1=1,(VLOOKUP(B200,'X1'!$B:$AZ,47,FALSE)),IF($X$1=2,(VLOOKUP(B200,'X2'!$B:$AZ,47,FALSE)),IF($X$1=3,(VLOOKUP(B200,'X3'!$B:$AZ,47,FALSE)),IF($X$1=4,(VLOOKUP(B200,'X4'!$B:$AZ,47,FALSE)),IF($X$1=5,(VLOOKUP(B200,'X5'!$B:$AZ,47,FALSE)),IF($X$1=6,(VLOOKUP(B200,'X6'!$B:$AZ,47,FALSE)),IF($X$1=7,(VLOOKUP(B200,'X7'!$B:$AZ,47,FALSE)),IF($X$1=8,(VLOOKUP(B200,'X8'!$B:$AZ,47,FALSE)),IF($X$1=9,(VLOOKUP(B200,'X9'!$B:$AZ,47,FALSE)),IF($X$1=10,(VLOOKUP(B200,'X10'!$B:$AZ,47,FALSE)),IF($X$1=11,(VLOOKUP(B200,'X11'!$B:$AZ,47,FALSE)),IF($X$1=12,(VLOOKUP(B200,'X12'!$B:$AZ,47,FALSE)),IF($X$1=13,(VLOOKUP(B200,'X13'!$B:$AZ,47,FALSE)),"B"))))))))))))))=TRUE," ",(IF($X$1=1,(VLOOKUP(B200,'X1'!$B:$AZ,47,FALSE)),IF($X$1=2,(VLOOKUP(B200,'X2'!$B:$AZ,47,FALSE)),IF($X$1=3,(VLOOKUP(B200,'X3'!$B:$AZ,47,FALSE)),IF($X$1=4,(VLOOKUP(B200,'X4'!$B:$AZ,47,FALSE)),IF($X$1=5,(VLOOKUP(B200,'X5'!$B:$AZ,47,FALSE)),IF($X$1=6,(VLOOKUP(B200,'X6'!$B:$AZ,47,FALSE)),IF($X$1=7,(VLOOKUP(B200,'X7'!$B:$AZ,47,FALSE)),IF($X$1=8,(VLOOKUP(B200,'X8'!$B:$AZ,47,FALSE)),IF($X$1=9,(VLOOKUP(B200,'X9'!$B:$AZ,47,FALSE)),IF($X$1=10,(VLOOKUP(B200,'X10'!$B:$AZ,47,FALSE)),IF($X$1=11,(VLOOKUP(B200,'X11'!$B:$AZ,47,FALSE)),IF($X$1=12,(VLOOKUP(B200,'X12'!$B:$AZ,47,FALSE)),IF($X$1=13,(VLOOKUP(B200,'X13'!$B:$AZ,47,FALSE)),"B")))))))))))))))</f>
        <v xml:space="preserve"> </v>
      </c>
      <c r="D200" s="181" t="str">
        <f ca="1">IF(ISERROR(IF($X$1=1,(VLOOKUP(B200,'X1'!$B:$AP,41,FALSE)),IF($X$1=2,(VLOOKUP(B200,'X2'!$B:$AP,41,FALSE)),IF($X$1=3,(VLOOKUP(B200,'X3'!$B:$AP,41,FALSE)),IF($X$1=4,(VLOOKUP(B200,'X4'!$B:$AP,41,FALSE)),IF($X$1=5,(VLOOKUP(B200,'X5'!$B:$AP,41,FALSE)),IF($X$1=6,(VLOOKUP(B200,'X6'!$B:$AP,41,FALSE)),IF($X$1=7,(VLOOKUP(B200,'X7'!$B:$AP,41,FALSE)),IF($X$1=8,(VLOOKUP(B200,'X8'!$B:$AP,41,FALSE)),IF($X$1=9,(VLOOKUP(B200,'X9'!$B:$AP,41,FALSE)),IF($X$1=10,(VLOOKUP(B200,'X10'!$B:$AP,41,FALSE)),IF($X$1=11,(VLOOKUP(B200,'X11'!$B:$AP,41,FALSE)),IF($X$1=12,(VLOOKUP(B200,'X12'!$B:$AP,41,FALSE)),IF($X$1=13,(VLOOKUP(B200,'X13'!$B:$AP,41,FALSE)),"B"))))))))))))))=TRUE," ",(IF($X$1=1,(VLOOKUP(B200,'X1'!$B:$AP,41,FALSE)),IF($X$1=2,(VLOOKUP(B200,'X2'!$B:$AP,41,FALSE)),IF($X$1=3,(VLOOKUP(B200,'X3'!$B:$AP,41,FALSE)),IF($X$1=4,(VLOOKUP(B200,'X4'!$B:$AP,41,FALSE)),IF($X$1=5,(VLOOKUP(B200,'X5'!$B:$AP,41,FALSE)),IF($X$1=6,(VLOOKUP(B200,'X6'!$B:$AP,41,FALSE)),IF($X$1=7,(VLOOKUP(B200,'X7'!$B:$AP,41,FALSE)),IF($X$1=8,(VLOOKUP(B200,'X8'!$B:$AP,41,FALSE)),IF($X$1=9,(VLOOKUP(B200,'X9'!$B:$AP,41,FALSE)),IF($X$1=10,(VLOOKUP(B200,'X10'!$B:$AP,41,FALSE)),IF($X$1=11,(VLOOKUP(B200,'X11'!$B:$AP,41,FALSE)),IF($X$1=12,(VLOOKUP(B200,'X12'!$B:$AP,41,FALSE)),IF($X$1=13,(VLOOKUP(B200,'X13'!$B:$AP,41,FALSE)),"B")))))))))))))))</f>
        <v xml:space="preserve"> </v>
      </c>
      <c r="E200" s="182" t="str">
        <f ca="1">IF(ISERROR(IF($X$1=1,(VLOOKUP(B200,'X1'!$B:$AP,7,FALSE)),IF($X$1=2,(VLOOKUP(B200,'X2'!$B:$AP,7,FALSE)),IF($X$1=3,(VLOOKUP(B200,'X3'!$B:$AP,7,FALSE)),IF($X$1=4,(VLOOKUP(B200,'X4'!$B:$AP,7,FALSE)),IF($X$1=5,(VLOOKUP(B200,'X5'!$B:$AP,7,FALSE)),IF($X$1=6,(VLOOKUP(B200,'X6'!$B:$AP,7,FALSE)),IF($X$1=7,(VLOOKUP(B200,'X7'!$B:$AP,7,FALSE)),IF($X$1=8,(VLOOKUP(B200,'X8'!$B:$AP,7,FALSE)),IF($X$1=9,(VLOOKUP(B200,'X9'!$B:$AP,7,FALSE)),IF($X$1=10,(VLOOKUP(B200,'X10'!$B:$AP,7,FALSE)),IF($X$1=11,(VLOOKUP(B200,'X11'!$B:$AP,7,FALSE)),IF($X$1=12,(VLOOKUP(B200,'X12'!$B:$AP,7,FALSE)),IF($X$1=13,(VLOOKUP(B200,'X13'!$B:$AP,7,FALSE)),"B"))))))))))))))=TRUE," ",(IF($X$1=1,(VLOOKUP(B200,'X1'!$B:$AP,7,FALSE)),IF($X$1=2,(VLOOKUP(B200,'X2'!$B:$AP,7,FALSE)),IF($X$1=3,(VLOOKUP(B200,'X3'!$B:$AP,7,FALSE)),IF($X$1=4,(VLOOKUP(B200,'X4'!$B:$AP,7,FALSE)),IF($X$1=5,(VLOOKUP(B200,'X5'!$B:$AP,7,FALSE)),IF($X$1=6,(VLOOKUP(B200,'X6'!$B:$AP,7,FALSE)),IF($X$1=7,(VLOOKUP(B200,'X7'!$B:$AP,7,FALSE)),IF($X$1=8,(VLOOKUP(B200,'X8'!$B:$AP,7,FALSE)),IF($X$1=9,(VLOOKUP(B200,'X9'!$B:$AP,7,FALSE)),IF($X$1=10,(VLOOKUP(B200,'X10'!$B:$AP,7,FALSE)),IF($X$1=11,(VLOOKUP(B200,'X11'!$B:$AP,7,FALSE)),IF($X$1=12,(VLOOKUP(B200,'X12'!$B:$AP,7,FALSE)),IF($X$1=13,(VLOOKUP(B200,'X13'!$B:$AP,7,FALSE)),"B")))))))))))))))</f>
        <v xml:space="preserve"> </v>
      </c>
      <c r="F200" s="182" t="str">
        <f ca="1">IF(ISERROR(IF((IF($X$1=1,(VLOOKUP(B200,'X1'!$B:$AO,6,FALSE)),(IF($X$1=2,(VLOOKUP(B200,'X2'!$B:$AO,6,FALSE)),(IF($X$1=3,(VLOOKUP(B200,'X3'!$B:$AO,6,FALSE)),(IF($X$1=4,(VLOOKUP(B200,'X4'!$B:$AO,6,FALSE)),(IF($X$1=5,(VLOOKUP(B200,'X5'!$B:$AO,6,FALSE)),(IF($X$1=6,(VLOOKUP(B200,'X6'!$B:$AO,6,FALSE)),(IF($X$1=7,(VLOOKUP(B200,'X7'!$B:$AO,6,FALSE)),(IF($X$1=8,(VLOOKUP(B200,'X8'!$B:$AO,6,FALSE)),(IF($X$1=9,(VLOOKUP(B200,'X9'!$B:$AO,6,FALSE)),(IF($X$1=10,(VLOOKUP(B200,'X10'!$B:$AO,6,FALSE)),(IF($X$1=11,(VLOOKUP(B200,'X11'!$B:$AO,6,FALSE)),(IF($X$1=12,(VLOOKUP(B200,'X12'!$B:$AO,6,FALSE)),(VLOOKUP(B200,'X13'!$B:$AO,6,FALSE))))))))))))))))))))))))))=$V$1," ",(IF($X$1=1,(VLOOKUP(B200,'X1'!$B:$AO,6,FALSE)),(IF($X$1=2,(VLOOKUP(B200,'X2'!$B:$AO,6,FALSE)),(IF($X$1=3,(VLOOKUP(B200,'X3'!$B:$AO,6,FALSE)),(IF($X$1=4,(VLOOKUP(B200,'X4'!$B:$AO,6,FALSE)),(IF($X$1=5,(VLOOKUP(B200,'X5'!$B:$AO,6,FALSE)),(IF($X$1=6,(VLOOKUP(B200,'X6'!$B:$AO,6,FALSE)),(IF($X$1=7,(VLOOKUP(B200,'X7'!$B:$AO,6,FALSE)),(IF($X$1=8,(VLOOKUP(B200,'X8'!$B:$AO,6,FALSE)),(IF($X$1=9,(VLOOKUP(B200,'X9'!$B:$AO,6,FALSE)),(IF($X$1=10,(VLOOKUP(B200,'X10'!$B:$AO,6,FALSE)),(IF($X$1=11,(VLOOKUP(B200,'X11'!$B:$AO,6,FALSE)),(IF($X$1=12,(VLOOKUP(B200,'X12'!$B:$AO,6,FALSE)),(VLOOKUP(B200,'X13'!$B:$AO,6,FALSE))))))))))))))))))))))))))))=TRUE," ",(IF((IF($X$1=1,(VLOOKUP(B200,'X1'!$B:$AO,6,FALSE)),(IF($X$1=2,(VLOOKUP(B200,'X2'!$B:$AO,6,FALSE)),(IF($X$1=3,(VLOOKUP(B200,'X3'!$B:$AO,6,FALSE)),(IF($X$1=4,(VLOOKUP(B200,'X4'!$B:$AO,6,FALSE)),(IF($X$1=5,(VLOOKUP(B200,'X5'!$B:$AO,6,FALSE)),(IF($X$1=6,(VLOOKUP(B200,'X6'!$B:$AO,6,FALSE)),(IF($X$1=7,(VLOOKUP(B200,'X7'!$B:$AO,6,FALSE)),(IF($X$1=8,(VLOOKUP(B200,'X8'!$B:$AO,6,FALSE)),(IF($X$1=9,(VLOOKUP(B200,'X9'!$B:$AO,6,FALSE)),(IF($X$1=10,(VLOOKUP(B200,'X10'!$B:$AO,6,FALSE)),(IF($X$1=11,(VLOOKUP(B200,'X11'!$B:$AO,6,FALSE)),(IF($X$1=12,(VLOOKUP(B200,'X12'!$B:$AO,6,FALSE)),(VLOOKUP(B200,'X13'!$B:$AO,6,FALSE))))))))))))))))))))))))))=$V$1," ",(IF($X$1=1,(VLOOKUP(B200,'X1'!$B:$AO,6,FALSE)),(IF($X$1=2,(VLOOKUP(B200,'X2'!$B:$AO,6,FALSE)),(IF($X$1=3,(VLOOKUP(B200,'X3'!$B:$AO,6,FALSE)),(IF($X$1=4,(VLOOKUP(B200,'X4'!$B:$AO,6,FALSE)),(IF($X$1=5,(VLOOKUP(B200,'X5'!$B:$AO,6,FALSE)),(IF($X$1=6,(VLOOKUP(B200,'X6'!$B:$AO,6,FALSE)),(IF($X$1=7,(VLOOKUP(B200,'X7'!$B:$AO,6,FALSE)),(IF($X$1=8,(VLOOKUP(B200,'X8'!$B:$AO,6,FALSE)),(IF($X$1=9,(VLOOKUP(B200,'X9'!$B:$AO,6,FALSE)),(IF($X$1=10,(VLOOKUP(B200,'X10'!$B:$AO,6,FALSE)),(IF($X$1=11,(VLOOKUP(B200,'X11'!$B:$AO,6,FALSE)),(IF($X$1=12,(VLOOKUP(B200,'X12'!$B:$AO,6,FALSE)),(VLOOKUP(B200,'X13'!$B:$AO,6,FALSE)))))))))))))))))))))))))))))</f>
        <v xml:space="preserve"> </v>
      </c>
      <c r="G200" s="182" t="str">
        <f ca="1">IF(ISERROR(IF($X$1=1,(VLOOKUP(B200,'X1'!$B:$AZ,44,FALSE)),IF($X$1=2,(VLOOKUP(B200,'X2'!$B:$AZ,44,FALSE)),IF($X$1=3,(VLOOKUP(B200,'X3'!$B:$AZ,44,FALSE)),IF($X$1=4,(VLOOKUP(B200,'X4'!$B:$AZ,44,FALSE)),IF($X$1=5,(VLOOKUP(B200,'X5'!$B:$AZ,44,FALSE)),IF($X$1=6,(VLOOKUP(B200,'X6'!$B:$AZ,44,FALSE)),IF($X$1=7,(VLOOKUP(B200,'X7'!$B:$AZ,44,FALSE)),IF($X$1=8,(VLOOKUP(B200,'X8'!$B:$AZ,44,FALSE)),IF($X$1=9,(VLOOKUP(B200,'X9'!$B:$AZ,44,FALSE)),IF($X$1=10,(VLOOKUP(B200,'X10'!$B:$AZ,44,FALSE)),IF($X$1=11,(VLOOKUP(B200,'X11'!$B:$AZ,44,FALSE)),IF($X$1=12,(VLOOKUP(B200,'X12'!$B:$AZ,44,FALSE)),IF($X$1=13,(VLOOKUP(B200,'X13'!$B:$AZ,44,FALSE)),"B"))))))))))))))=TRUE," ",(IF($X$1=1,(VLOOKUP(B200,'X1'!$B:$AZ,44,FALSE)),IF($X$1=2,(VLOOKUP(B200,'X2'!$B:$AZ,44,FALSE)),IF($X$1=3,(VLOOKUP(B200,'X3'!$B:$AZ,44,FALSE)),IF($X$1=4,(VLOOKUP(B200,'X4'!$B:$AZ,44,FALSE)),IF($X$1=5,(VLOOKUP(B200,'X5'!$B:$AZ,44,FALSE)),IF($X$1=6,(VLOOKUP(B200,'X6'!$B:$AZ,44,FALSE)),IF($X$1=7,(VLOOKUP(B200,'X7'!$B:$AZ,44,FALSE)),IF($X$1=8,(VLOOKUP(B200,'X8'!$B:$AZ,44,FALSE)),IF($X$1=9,(VLOOKUP(B200,'X9'!$B:$AZ,44,FALSE)),IF($X$1=10,(VLOOKUP(B200,'X10'!$B:$AZ,44,FALSE)),IF($X$1=11,(VLOOKUP(B200,'X11'!$B:$AZ,44,FALSE)),IF($X$1=12,(VLOOKUP(B200,'X12'!$B:$AZ,44,FALSE)),IF($X$1=13,(VLOOKUP(B200,'X13'!$B:$AZ,44,FALSE)),"B")))))))))))))))</f>
        <v xml:space="preserve"> </v>
      </c>
      <c r="H200" s="182" t="str">
        <f ca="1">IF(ISERROR(IF($X$1=1,(VLOOKUP(B200,'X1'!$B:$AZ,8,FALSE)),IF($X$1=2,(VLOOKUP(B200,'X2'!$B:$AZ,8,FALSE)),IF($X$1=3,(VLOOKUP(B200,'X3'!$B:$AZ,8,FALSE)),IF($X$1=4,(VLOOKUP(B200,'X4'!$B:$AZ,8,FALSE)),IF($X$1=5,(VLOOKUP(B200,'X5'!$B:$AZ,8,FALSE)),IF($X$1=6,(VLOOKUP(B200,'X6'!$B:$AZ,8,FALSE)),IF($X$1=7,(VLOOKUP(B200,'X7'!$B:$AZ,8,FALSE)),IF($X$1=8,(VLOOKUP(B200,'X8'!$B:$AZ,8,FALSE)),IF($X$1=9,(VLOOKUP(B200,'X9'!$B:$AZ,8,FALSE)),IF($X$1=10,(VLOOKUP(B200,'X10'!$B:$AZ,8,FALSE)),IF($X$1=11,(VLOOKUP(B200,'X11'!$B:$AZ,8,FALSE)),IF($X$1=12,(VLOOKUP(B200,'X12'!$B:$AZ,8,FALSE)),IF($X$1=13,(VLOOKUP(B200,'X13'!$B:$AZ,8,FALSE)),"B"))))))))))))))=TRUE," ",(IF($X$1=1,(VLOOKUP(B200,'X1'!$B:$AZ,8,FALSE)),IF($X$1=2,(VLOOKUP(B200,'X2'!$B:$AZ,8,FALSE)),IF($X$1=3,(VLOOKUP(B200,'X3'!$B:$AZ,8,FALSE)),IF($X$1=4,(VLOOKUP(B200,'X4'!$B:$AZ,8,FALSE)),IF($X$1=5,(VLOOKUP(B200,'X5'!$B:$AZ,8,FALSE)),IF($X$1=6,(VLOOKUP(B200,'X6'!$B:$AZ,8,FALSE)),IF($X$1=7,(VLOOKUP(B200,'X7'!$B:$AZ,8,FALSE)),IF($X$1=8,(VLOOKUP(B200,'X8'!$B:$AZ,8,FALSE)),IF($X$1=9,(VLOOKUP(B200,'X9'!$B:$AZ,8,FALSE)),IF($X$1=10,(VLOOKUP(B200,'X10'!$B:$AZ,8,FALSE)),IF($X$1=11,(VLOOKUP(B200,'X11'!$B:$AZ,8,FALSE)),IF($X$1=12,(VLOOKUP(B200,'X12'!$B:$AZ,8,FALSE)),IF($X$1=13,(VLOOKUP(B200,'X13'!$B:$AZ,8,FALSE)),"B")))))))))))))))</f>
        <v xml:space="preserve"> </v>
      </c>
      <c r="I200" s="183" t="str">
        <f ca="1">IF(ISERROR(IF($X$1=1,(VLOOKUP(B200,'X1'!$B:$AZ,2,FALSE)),IF($X$1=2,(VLOOKUP(B200,'X2'!$B:$AZ,2,FALSE)),IF($X$1=3,(VLOOKUP(B200,'X3'!$B:$AZ,2,FALSE)),IF($X$1=4,(VLOOKUP(B200,'X4'!$B:$AZ,2,FALSE)),IF($X$1=5,(VLOOKUP(B200,'X5'!$B:$AZ,2,FALSE)),IF($X$1=6,(VLOOKUP(B200,'X6'!$B:$AZ,2,FALSE)),IF($X$1=7,(VLOOKUP(B200,'X7'!$B:$AZ,2,FALSE)),IF($X$1=8,(VLOOKUP(B200,'X8'!$B:$AZ,2,FALSE)),IF($X$1=9,(VLOOKUP(B200,'X9'!$B:$AZ,2,FALSE)),IF($X$1=10,(VLOOKUP(B200,'X10'!$B:$AZ,2,FALSE)),IF($X$1=11,(VLOOKUP(B200,'X11'!$B:$AZ,2,FALSE)),IF($X$1=12,(VLOOKUP(B200,'X12'!$B:$AZ,2,FALSE)),IF($X$1=13,(VLOOKUP(B200,'X13'!$B:$AZ,2,FALSE)),"B"))))))))))))))=TRUE," ",(IF($X$1=1,(VLOOKUP(B200,'X1'!$B:$AZ,2,FALSE)),IF($X$1=2,(VLOOKUP(B200,'X2'!$B:$AZ,2,FALSE)),IF($X$1=3,(VLOOKUP(B200,'X3'!$B:$AZ,2,FALSE)),IF($X$1=4,(VLOOKUP(B200,'X4'!$B:$AZ,2,FALSE)),IF($X$1=5,(VLOOKUP(B200,'X5'!$B:$AZ,2,FALSE)),IF($X$1=6,(VLOOKUP(B200,'X6'!$B:$AZ,2,FALSE)),IF($X$1=7,(VLOOKUP(B200,'X7'!$B:$AZ,2,FALSE)),IF($X$1=8,(VLOOKUP(B200,'X8'!$B:$AZ,2,FALSE)),IF($X$1=9,(VLOOKUP(B200,'X9'!$B:$AZ,2,FALSE)),IF($X$1=10,(VLOOKUP(B200,'X10'!$B:$AZ,2,FALSE)),IF($X$1=11,(VLOOKUP(B200,'X11'!$B:$AZ,2,FALSE)),IF($X$1=12,(VLOOKUP(B200,'X12'!$B:$AZ,2,FALSE)),IF($X$1=13,(VLOOKUP(B200,'X13'!$B:$AZ,2,FALSE)),"B")))))))))))))))</f>
        <v xml:space="preserve"> </v>
      </c>
      <c r="J200" s="183" t="str">
        <f ca="1">IF(ISERROR(IF($X$1=1,(VLOOKUP(B200,'X1'!$B:$AZ,3,FALSE)),IF($X$1=2,(VLOOKUP(B200,'X2'!$B:$AZ,3,FALSE)),IF($X$1=3,(VLOOKUP(B200,'X3'!$B:$AZ,3,FALSE)),IF($X$1=4,(VLOOKUP(B200,'X4'!$B:$AZ,3,FALSE)),IF($X$1=5,(VLOOKUP(B200,'X5'!$B:$AZ,3,FALSE)),IF($X$1=6,(VLOOKUP(B200,'X6'!$B:$AZ,3,FALSE)),IF($X$1=7,(VLOOKUP(B200,'X7'!$B:$AZ,3,FALSE)),IF($X$1=8,(VLOOKUP(B200,'X8'!$B:$AZ,3,FALSE)),IF($X$1=9,(VLOOKUP(B200,'X9'!$B:$AZ,3,FALSE)),IF($X$1=10,(VLOOKUP(B200,'X10'!$B:$AZ,3,FALSE)),IF($X$1=11,(VLOOKUP(B200,'X11'!$B:$AZ,3,FALSE)),IF($X$1=12,(VLOOKUP(B200,'X12'!$B:$AZ,3,FALSE)),IF($X$1=13,(VLOOKUP(B200,'X13'!$B:$AZ,3,FALSE)),"B"))))))))))))))=TRUE," ",(IF($X$1=1,(VLOOKUP(B200,'X1'!$B:$AZ,3,FALSE)),IF($X$1=2,(VLOOKUP(B200,'X2'!$B:$AZ,3,FALSE)),IF($X$1=3,(VLOOKUP(B200,'X3'!$B:$AZ,3,FALSE)),IF($X$1=4,(VLOOKUP(B200,'X4'!$B:$AZ,3,FALSE)),IF($X$1=5,(VLOOKUP(B200,'X5'!$B:$AZ,3,FALSE)),IF($X$1=6,(VLOOKUP(B200,'X6'!$B:$AZ,3,FALSE)),IF($X$1=7,(VLOOKUP(B200,'X7'!$B:$AZ,3,FALSE)),IF($X$1=8,(VLOOKUP(B200,'X8'!$B:$AZ,3,FALSE)),IF($X$1=9,(VLOOKUP(B200,'X9'!$B:$AZ,3,FALSE)),IF($X$1=10,(VLOOKUP(B200,'X10'!$B:$AZ,3,FALSE)),IF($X$1=11,(VLOOKUP(B200,'X11'!$B:$AZ,3,FALSE)),IF($X$1=12,(VLOOKUP(B200,'X12'!$B:$AZ,3,FALSE)),IF($X$1=13,(VLOOKUP(B200,'X13'!$B:$AZ,3,FALSE)),"B")))))))))))))))</f>
        <v xml:space="preserve"> </v>
      </c>
      <c r="K200" s="183" t="str">
        <f ca="1">IF(ISERROR(IF($X$1=1,(VLOOKUP(B200,'X1'!$B:$AZ,5,FALSE)),IF($X$1=2,(VLOOKUP(B200,'X2'!$B:$AZ,5,FALSE)),IF($X$1=3,(VLOOKUP(B200,'X3'!$B:$AZ,5,FALSE)),IF($X$1=4,(VLOOKUP(B200,'X4'!$B:$AZ,5,FALSE)),IF($X$1=5,(VLOOKUP(B200,'X5'!$B:$AZ,5,FALSE)),IF($X$1=6,(VLOOKUP(B200,'X6'!$B:$AZ,5,FALSE)),IF($X$1=7,(VLOOKUP(B200,'X7'!$B:$AZ,5,FALSE)),IF($X$1=8,(VLOOKUP(B200,'X8'!$B:$AZ,5,FALSE)),IF($X$1=9,(VLOOKUP(B200,'X9'!$B:$AZ,5,FALSE)),IF($X$1=10,(VLOOKUP(B200,'X10'!$B:$AZ,5,FALSE)),IF($X$1=11,(VLOOKUP(B200,'X11'!$B:$AZ,5,FALSE)),IF($X$1=12,(VLOOKUP(B200,'X12'!$B:$AZ,5,FALSE)),IF($X$1=13,(VLOOKUP(B200,'X13'!$B:$AZ,5,FALSE)),"B"))))))))))))))=TRUE," ",(IF($X$1=1,(VLOOKUP(B200,'X1'!$B:$AZ,5,FALSE)),IF($X$1=2,(VLOOKUP(B200,'X2'!$B:$AZ,5,FALSE)),IF($X$1=3,(VLOOKUP(B200,'X3'!$B:$AZ,5,FALSE)),IF($X$1=4,(VLOOKUP(B200,'X4'!$B:$AZ,5,FALSE)),IF($X$1=5,(VLOOKUP(B200,'X5'!$B:$AZ,5,FALSE)),IF($X$1=6,(VLOOKUP(B200,'X6'!$B:$AZ,5,FALSE)),IF($X$1=7,(VLOOKUP(B200,'X7'!$B:$AZ,5,FALSE)),IF($X$1=8,(VLOOKUP(B200,'X8'!$B:$AZ,5,FALSE)),IF($X$1=9,(VLOOKUP(B200,'X9'!$B:$AZ,5,FALSE)),IF($X$1=10,(VLOOKUP(B200,'X10'!$B:$AZ,5,FALSE)),IF($X$1=11,(VLOOKUP(B200,'X11'!$B:$AZ,5,FALSE)),IF($X$1=12,(VLOOKUP(B200,'X12'!$B:$AZ,5,FALSE)),IF($X$1=13,(VLOOKUP(B200,'X13'!$B:$AZ,5,FALSE)),"B")))))))))))))))</f>
        <v xml:space="preserve"> </v>
      </c>
      <c r="L200" s="184" t="str">
        <f ca="1">IF(ISERROR(IF($X$1=1,(VLOOKUP(B200,'X1'!$B:$AZ,9,FALSE)),IF($X$1=2,(VLOOKUP(B200,'X2'!$B:$AZ,9,FALSE)),IF($X$1=3,(VLOOKUP(B200,'X3'!$B:$AZ,9,FALSE)),IF($X$1=4,(VLOOKUP(B200,'X4'!$B:$AZ,9,FALSE)),IF($X$1=5,(VLOOKUP(B200,'X5'!$B:$AZ,9,FALSE)),IF($X$1=6,(VLOOKUP(B200,'X6'!$B:$AZ,9,FALSE)),IF($X$1=7,(VLOOKUP(B200,'X7'!$B:$AZ,9,FALSE)),IF($X$1=8,(VLOOKUP(B200,'X8'!$B:$AZ,9,FALSE)),IF($X$1=9,(VLOOKUP(B200,'X9'!$B:$AZ,9,FALSE)),IF($X$1=10,(VLOOKUP(B200,'X10'!$B:$AZ,9,FALSE)),IF($X$1=11,(VLOOKUP(B200,'X11'!$B:$AZ,9,FALSE)),IF($X$1=12,(VLOOKUP(B200,'X12'!$B:$AZ,9,FALSE)),IF($X$1=13,(VLOOKUP(B200,'X13'!$B:$AZ,9,FALSE)),"B"))))))))))))))=TRUE," ",(IF($X$1=1,(VLOOKUP(B200,'X1'!$B:$AZ,9,FALSE)),IF($X$1=2,(VLOOKUP(B200,'X2'!$B:$AZ,9,FALSE)),IF($X$1=3,(VLOOKUP(B200,'X3'!$B:$AZ,9,FALSE)),IF($X$1=4,(VLOOKUP(B200,'X4'!$B:$AZ,9,FALSE)),IF($X$1=5,(VLOOKUP(B200,'X5'!$B:$AZ,9,FALSE)),IF($X$1=6,(VLOOKUP(B200,'X6'!$B:$AZ,9,FALSE)),IF($X$1=7,(VLOOKUP(B200,'X7'!$B:$AZ,9,FALSE)),IF($X$1=8,(VLOOKUP(B200,'X8'!$B:$AZ,9,FALSE)),IF($X$1=9,(VLOOKUP(B200,'X9'!$B:$AZ,9,FALSE)),IF($X$1=10,(VLOOKUP(B200,'X10'!$B:$AZ,9,FALSE)),IF($X$1=11,(VLOOKUP(B200,'X11'!$B:$AZ,9,FALSE)),IF($X$1=12,(VLOOKUP(B200,'X12'!$B:$AZ,9,FALSE)),IF($X$1=13,(VLOOKUP(B200,'X13'!$B:$AZ,9,FALSE)),"B")))))))))))))))</f>
        <v xml:space="preserve"> </v>
      </c>
      <c r="M200" s="184" t="str">
        <f ca="1">IF(ISERROR(IF($X$1=1,(VLOOKUP(B200,'X1'!$B:$AZ,10,FALSE)),IF($X$1=2,(VLOOKUP(B200,'X2'!$B:$AZ,10,FALSE)),IF($X$1=3,(VLOOKUP(B200,'X3'!$B:$AZ,10,FALSE)),IF($X$1=4,(VLOOKUP(B200,'X4'!$B:$AZ,10,FALSE)),IF($X$1=5,(VLOOKUP(B200,'X5'!$B:$AZ,10,FALSE)),IF($X$1=6,(VLOOKUP(B200,'X6'!$B:$AZ,10,FALSE)),IF($X$1=7,(VLOOKUP(B200,'X7'!$B:$AZ,10,FALSE)),IF($X$1=8,(VLOOKUP(B200,'X8'!$B:$AZ,10,FALSE)),IF($X$1=9,(VLOOKUP(B200,'X9'!$B:$AZ,10,FALSE)),IF($X$1=10,(VLOOKUP(B200,'X10'!$B:$AZ,10,FALSE)),IF($X$1=11,(VLOOKUP(B200,'X11'!$B:$AZ,10,FALSE)),IF($X$1=12,(VLOOKUP(B200,'X12'!$B:$AZ,10,FALSE)),IF($X$1=13,(VLOOKUP(B200,'X13'!$B:$AZ,10,FALSE)),"B"))))))))))))))=TRUE," ",(IF($X$1=1,(VLOOKUP(B200,'X1'!$B:$AZ,10,FALSE)),IF($X$1=2,(VLOOKUP(B200,'X2'!$B:$AZ,10,FALSE)),IF($X$1=3,(VLOOKUP(B200,'X3'!$B:$AZ,10,FALSE)),IF($X$1=4,(VLOOKUP(B200,'X4'!$B:$AZ,10,FALSE)),IF($X$1=5,(VLOOKUP(B200,'X5'!$B:$AZ,10,FALSE)),IF($X$1=6,(VLOOKUP(B200,'X6'!$B:$AZ,10,FALSE)),IF($X$1=7,(VLOOKUP(B200,'X7'!$B:$AZ,10,FALSE)),IF($X$1=8,(VLOOKUP(B200,'X8'!$B:$AZ,10,FALSE)),IF($X$1=9,(VLOOKUP(B200,'X9'!$B:$AZ,10,FALSE)),IF($X$1=10,(VLOOKUP(B200,'X10'!$B:$AZ,10,FALSE)),IF($X$1=11,(VLOOKUP(B200,'X11'!$B:$AZ,10,FALSE)),IF($X$1=12,(VLOOKUP(B200,'X12'!$B:$AZ,10,FALSE)),IF($X$1=13,(VLOOKUP(B200,'X13'!$B:$AZ,10,FALSE)),"B")))))))))))))))</f>
        <v xml:space="preserve"> </v>
      </c>
      <c r="N200" s="185" t="str">
        <f ca="1">IF(ISERROR(IF($X$1=1,(VLOOKUP(B200,'X1'!$B:$AZ,45,FALSE)),IF($X$1=2,(VLOOKUP(B200,'X2'!$B:$AZ,45,FALSE)),IF($X$1=3,(VLOOKUP(B200,'X3'!$B:$AZ,45,FALSE)),IF($X$1=4,(VLOOKUP(B200,'X4'!$B:$AZ,45,FALSE)),IF($X$1=5,(VLOOKUP(B200,'X5'!$B:$AZ,45,FALSE)),IF($X$1=6,(VLOOKUP(B200,'X6'!$B:$AZ,45,FALSE)),IF($X$1=7,(VLOOKUP(B200,'X7'!$B:$AZ,45,FALSE)),IF($X$1=8,(VLOOKUP(B200,'X8'!$B:$AZ,45,FALSE)),IF($X$1=9,(VLOOKUP(B200,'X9'!$B:$AZ,45,FALSE)),IF($X$1=10,(VLOOKUP(B200,'X10'!$B:$AZ,45,FALSE)),IF($X$1=11,(VLOOKUP(B200,'X11'!$B:$AZ,45,FALSE)),IF($X$1=12,(VLOOKUP(B200,'X12'!$B:$AZ,45,FALSE)),IF($X$1=13,(VLOOKUP(B200,'X13'!$B:$AZ,45,FALSE)),"B"))))))))))))))=TRUE," ",(IF($X$1=1,(VLOOKUP(B200,'X1'!$B:$AZ,45,FALSE)),IF($X$1=2,(VLOOKUP(B200,'X2'!$B:$AZ,45,FALSE)),IF($X$1=3,(VLOOKUP(B200,'X3'!$B:$AZ,45,FALSE)),IF($X$1=4,(VLOOKUP(B200,'X4'!$B:$AZ,45,FALSE)),IF($X$1=5,(VLOOKUP(B200,'X5'!$B:$AZ,45,FALSE)),IF($X$1=6,(VLOOKUP(B200,'X6'!$B:$AZ,45,FALSE)),IF($X$1=7,(VLOOKUP(B200,'X7'!$B:$AZ,45,FALSE)),IF($X$1=8,(VLOOKUP(B200,'X8'!$B:$AZ,45,FALSE)),IF($X$1=9,(VLOOKUP(B200,'X9'!$B:$AZ,45,FALSE)),IF($X$1=10,(VLOOKUP(B200,'X10'!$B:$AZ,45,FALSE)),IF($X$1=11,(VLOOKUP(B200,'X11'!$B:$AZ,45,FALSE)),IF($X$1=12,(VLOOKUP(B200,'X12'!$B:$AZ,45,FALSE)),IF($X$1=13,(VLOOKUP(B200,'X13'!$B:$AZ,45,FALSE)),"B")))))))))))))))</f>
        <v xml:space="preserve"> </v>
      </c>
      <c r="O200" s="184" t="str">
        <f ca="1">IF(ISERROR(IF($X$1=1,(VLOOKUP(B200,'X1'!$B:$AZ,11,FALSE)),IF($X$1=2,(VLOOKUP(B200,'X2'!$B:$AZ,11,FALSE)),IF($X$1=3,(VLOOKUP(B200,'X3'!$B:$AZ,11,FALSE)),IF($X$1=4,(VLOOKUP(B200,'X4'!$B:$AZ,11,FALSE)),IF($X$1=5,(VLOOKUP(B200,'X5'!$B:$AZ,11,FALSE)),IF($X$1=6,(VLOOKUP(B200,'X6'!$B:$AZ,11,FALSE)),IF($X$1=7,(VLOOKUP(B200,'X7'!$B:$AZ,11,FALSE)),IF($X$1=8,(VLOOKUP(B200,'X8'!$B:$AZ,11,FALSE)),IF($X$1=9,(VLOOKUP(B200,'X9'!$B:$AZ,11,FALSE)),IF($X$1=10,(VLOOKUP(B200,'X10'!$B:$AZ,11,FALSE)),IF($X$1=11,(VLOOKUP(B200,'X11'!$B:$AZ,11,FALSE)),IF($X$1=12,(VLOOKUP(B200,'X12'!$B:$AZ,11,FALSE)),IF($X$1=13,(VLOOKUP(B200,'X13'!$B:$AZ,11,FALSE)),"B"))))))))))))))=TRUE," ",(IF($X$1=1,(VLOOKUP(B200,'X1'!$B:$AZ,11,FALSE)),IF($X$1=2,(VLOOKUP(B200,'X2'!$B:$AZ,11,FALSE)),IF($X$1=3,(VLOOKUP(B200,'X3'!$B:$AZ,11,FALSE)),IF($X$1=4,(VLOOKUP(B200,'X4'!$B:$AZ,11,FALSE)),IF($X$1=5,(VLOOKUP(B200,'X5'!$B:$AZ,11,FALSE)),IF($X$1=6,(VLOOKUP(B200,'X6'!$B:$AZ,11,FALSE)),IF($X$1=7,(VLOOKUP(B200,'X7'!$B:$AZ,11,FALSE)),IF($X$1=8,(VLOOKUP(B200,'X8'!$B:$AZ,11,FALSE)),IF($X$1=9,(VLOOKUP(B200,'X9'!$B:$AZ,11,FALSE)),IF($X$1=10,(VLOOKUP(B200,'X10'!$B:$AZ,11,FALSE)),IF($X$1=11,(VLOOKUP(B200,'X11'!$B:$AZ,11,FALSE)),IF($X$1=12,(VLOOKUP(B200,'X12'!$B:$AZ,11,FALSE)),IF($X$1=13,(VLOOKUP(B200,'X13'!$B:$AZ,11,FALSE)),"B")))))))))))))))</f>
        <v xml:space="preserve"> </v>
      </c>
      <c r="P200" s="184" t="str">
        <f ca="1">IF(ISERROR(IF($X$1=1,(VLOOKUP(B200,'X1'!$B:$AZ,12,FALSE)),IF($X$1=2,(VLOOKUP(B200,'X2'!$B:$AZ,12,FALSE)),IF($X$1=3,(VLOOKUP(B200,'X3'!$B:$AZ,12,FALSE)),IF($X$1=4,(VLOOKUP(B200,'X4'!$B:$AZ,12,FALSE)),IF($X$1=5,(VLOOKUP(B200,'X5'!$B:$AZ,12,FALSE)),IF($X$1=6,(VLOOKUP(B200,'X6'!$B:$AZ,12,FALSE)),IF($X$1=7,(VLOOKUP(B200,'X7'!$B:$AZ,12,FALSE)),IF($X$1=8,(VLOOKUP(B200,'X8'!$B:$AZ,12,FALSE)),IF($X$1=9,(VLOOKUP(B200,'X9'!$B:$AZ,12,FALSE)),IF($X$1=10,(VLOOKUP(B200,'X10'!$B:$AZ,12,FALSE)),IF($X$1=11,(VLOOKUP(B200,'X11'!$B:$AZ,12,FALSE)),IF($X$1=12,(VLOOKUP(B200,'X12'!$B:$AZ,12,FALSE)),IF($X$1=13,(VLOOKUP(B200,'X13'!$B:$AZ,12,FALSE)),"B"))))))))))))))=TRUE," ",(IF($X$1=1,(VLOOKUP(B200,'X1'!$B:$AZ,12,FALSE)),IF($X$1=2,(VLOOKUP(B200,'X2'!$B:$AZ,12,FALSE)),IF($X$1=3,(VLOOKUP(B200,'X3'!$B:$AZ,12,FALSE)),IF($X$1=4,(VLOOKUP(B200,'X4'!$B:$AZ,12,FALSE)),IF($X$1=5,(VLOOKUP(B200,'X5'!$B:$AZ,12,FALSE)),IF($X$1=6,(VLOOKUP(B200,'X6'!$B:$AZ,12,FALSE)),IF($X$1=7,(VLOOKUP(B200,'X7'!$B:$AZ,12,FALSE)),IF($X$1=8,(VLOOKUP(B200,'X8'!$B:$AZ,12,FALSE)),IF($X$1=9,(VLOOKUP(B200,'X9'!$B:$AZ,12,FALSE)),IF($X$1=10,(VLOOKUP(B200,'X10'!$B:$AZ,12,FALSE)),IF($X$1=11,(VLOOKUP(B200,'X11'!$B:$AZ,12,FALSE)),IF($X$1=12,(VLOOKUP(B200,'X12'!$B:$AZ,12,FALSE)),IF($X$1=13,(VLOOKUP(B200,'X13'!$B:$AZ,12,FALSE)),"B")))))))))))))))</f>
        <v xml:space="preserve"> </v>
      </c>
      <c r="Q200" s="185" t="str">
        <f ca="1">IF(ISERROR(IF($X$1=1,(VLOOKUP(B200,'X1'!$B:$AZ,46,FALSE)),IF($X$1=2,(VLOOKUP(B200,'X2'!$B:$AZ,46,FALSE)),IF($X$1=3,(VLOOKUP(B200,'X3'!$B:$AZ,46,FALSE)),IF($X$1=4,(VLOOKUP(B200,'X4'!$B:$AZ,46,FALSE)),IF($X$1=5,(VLOOKUP(B200,'X5'!$B:$AZ,46,FALSE)),IF($X$1=6,(VLOOKUP(B200,'X6'!$B:$AZ,46,FALSE)),IF($X$1=7,(VLOOKUP(B200,'X7'!$B:$AZ,46,FALSE)),IF($X$1=8,(VLOOKUP(B200,'X8'!$B:$AZ,46,FALSE)),IF($X$1=9,(VLOOKUP(B200,'X9'!$B:$AZ,46,FALSE)),IF($X$1=10,(VLOOKUP(B200,'X10'!$B:$AZ,46,FALSE)),IF($X$1=11,(VLOOKUP(B200,'X11'!$B:$AZ,46,FALSE)),IF($X$1=12,(VLOOKUP(B200,'X12'!$B:$AZ,46,FALSE)),IF($X$1=13,(VLOOKUP(B200,'X13'!$B:$AZ,46,FALSE)),"B"))))))))))))))=TRUE," ",(IF($X$1=1,(VLOOKUP(B200,'X1'!$B:$AZ,46,FALSE)),IF($X$1=2,(VLOOKUP(B200,'X2'!$B:$AZ,46,FALSE)),IF($X$1=3,(VLOOKUP(B200,'X3'!$B:$AZ,46,FALSE)),IF($X$1=4,(VLOOKUP(B200,'X4'!$B:$AZ,46,FALSE)),IF($X$1=5,(VLOOKUP(B200,'X5'!$B:$AZ,46,FALSE)),IF($X$1=6,(VLOOKUP(B200,'X6'!$B:$AZ,46,FALSE)),IF($X$1=7,(VLOOKUP(B200,'X7'!$B:$AZ,46,FALSE)),IF($X$1=8,(VLOOKUP(B200,'X8'!$B:$AZ,46,FALSE)),IF($X$1=9,(VLOOKUP(B200,'X9'!$B:$AZ,46,FALSE)),IF($X$1=10,(VLOOKUP(B200,'X10'!$B:$AZ,46,FALSE)),IF($X$1=11,(VLOOKUP(B200,'X11'!$B:$AZ,46,FALSE)),IF($X$1=12,(VLOOKUP(B200,'X12'!$B:$AZ,46,FALSE)),IF($X$1=13,(VLOOKUP(B200,'X13'!$B:$AZ,46,FALSE)),"B")))))))))))))))</f>
        <v xml:space="preserve"> </v>
      </c>
      <c r="R200" s="185" t="str">
        <f ca="1">IF(ISERROR(IF($X$1=1,(VLOOKUP(B200,'X1'!$B:$AZ,15,FALSE)),IF($X$1=2,(VLOOKUP(B200,'X2'!$B:$AZ,15,FALSE)),IF($X$1=3,(VLOOKUP(B200,'X3'!$B:$AZ,15,FALSE)),IF($X$1=4,(VLOOKUP(B200,'X4'!$B:$AZ,15,FALSE)),IF($X$1=5,(VLOOKUP(B200,'X5'!$B:$AZ,15,FALSE)),IF($X$1=6,(VLOOKUP(B200,'X6'!$B:$AZ,15,FALSE)),IF($X$1=7,(VLOOKUP(B200,'X7'!$B:$AZ,15,FALSE)),IF($X$1=8,(VLOOKUP(B200,'X8'!$B:$AZ,15,FALSE)),IF($X$1=9,(VLOOKUP(B200,'X9'!$B:$AZ,15,FALSE)),IF($X$1=10,(VLOOKUP(B200,'X10'!$B:$AZ,15,FALSE)),IF($X$1=11,(VLOOKUP(B200,'X11'!$B:$AZ,15,FALSE)),IF($X$1=12,(VLOOKUP(B200,'X12'!$B:$AZ,15,FALSE)),IF($X$1=13,(VLOOKUP(B200,'X13'!$B:$AZ,15,FALSE)),"B"))))))))))))))=TRUE," ",(IF($X$1=1,(VLOOKUP(B200,'X1'!$B:$AZ,15,FALSE)),IF($X$1=2,(VLOOKUP(B200,'X2'!$B:$AZ,15,FALSE)),IF($X$1=3,(VLOOKUP(B200,'X3'!$B:$AZ,15,FALSE)),IF($X$1=4,(VLOOKUP(B200,'X4'!$B:$AZ,15,FALSE)),IF($X$1=5,(VLOOKUP(B200,'X5'!$B:$AZ,15,FALSE)),IF($X$1=6,(VLOOKUP(B200,'X6'!$B:$AZ,15,FALSE)),IF($X$1=7,(VLOOKUP(B200,'X7'!$B:$AZ,15,FALSE)),IF($X$1=8,(VLOOKUP(B200,'X8'!$B:$AZ,15,FALSE)),IF($X$1=9,(VLOOKUP(B200,'X9'!$B:$AZ,15,FALSE)),IF($X$1=10,(VLOOKUP(B200,'X10'!$B:$AZ,15,FALSE)),IF($X$1=11,(VLOOKUP(B200,'X11'!$B:$AZ,15,FALSE)),IF($X$1=12,(VLOOKUP(B200,'X12'!$B:$AZ,15,FALSE)),IF($X$1=13,(VLOOKUP(B200,'X13'!$B:$AZ,15,FALSE)),"B")))))))))))))))</f>
        <v xml:space="preserve"> </v>
      </c>
      <c r="S200" s="185" t="str">
        <f ca="1">IF(ISERROR(IF((IF($X$1=1,(VLOOKUP(B200,'X1'!$B:$AZ,14,FALSE)),(IF($X$1=2,(VLOOKUP(B200,'X2'!$B:$AZ,14,FALSE)),(IF($X$1=3,(VLOOKUP(B200,'X3'!$B:$AZ,14,FALSE)),(IF($X$1=4,(VLOOKUP(B200,'X4'!$B:$AZ,14,FALSE)),(IF($X$1=5,(VLOOKUP(B200,'X5'!$B:$AZ,14,FALSE)),(IF($X$1=6,(VLOOKUP(B200,'X6'!$B:$AZ,14,FALSE)),(IF($X$1=7,(VLOOKUP(B200,'X7'!$B:$AZ,14,FALSE)),(IF($X$1=8,(VLOOKUP(B200,'X8'!$B:$AZ,14,FALSE)),(IF($X$1=9,(VLOOKUP(B200,'X9'!$B:$AZ,14,FALSE)),(IF($X$1=10,(VLOOKUP(B200,'X10'!$B:$AZ,14,FALSE)),(IF($X$1=11,(VLOOKUP(B200,'X11'!$B:$AZ,14,FALSE)),(IF($X$1=12,(VLOOKUP(B200,'X12'!$B:$AZ,14,FALSE)),(VLOOKUP(B200,'X13'!$B:$AZ,14,FALSE))))))))))))))))))))))))))=$V$1," ",(IF($X$1=1,(VLOOKUP(B200,'X1'!$B:$AZ,14,FALSE)),(IF($X$1=2,(VLOOKUP(B200,'X2'!$B:$AZ,14,FALSE)),(IF($X$1=3,(VLOOKUP(B200,'X3'!$B:$AZ,14,FALSE)),(IF($X$1=4,(VLOOKUP(B200,'X4'!$B:$AZ,14,FALSE)),(IF($X$1=5,(VLOOKUP(B200,'X5'!$B:$AZ,14,FALSE)),(IF($X$1=6,(VLOOKUP(B200,'X6'!$B:$AZ,14,FALSE)),(IF($X$1=7,(VLOOKUP(B200,'X7'!$B:$AZ,14,FALSE)),(IF($X$1=8,(VLOOKUP(B200,'X8'!$B:$AZ,14,FALSE)),(IF($X$1=9,(VLOOKUP(B200,'X9'!$B:$AZ,14,FALSE)),(IF($X$1=10,(VLOOKUP(B200,'X10'!$B:$AZ,14,FALSE)),(IF($X$1=11,(VLOOKUP(B200,'X11'!$B:$AZ,14,FALSE)),(IF($X$1=12,(VLOOKUP(B200,'X12'!$B:$AZ,14,FALSE)),(VLOOKUP(B200,'X13'!$B:$AZ,14,FALSE))))))))))))))))))))))))))))=TRUE," ",(IF((IF($X$1=1,(VLOOKUP(B200,'X1'!$B:$AZ,14,FALSE)),(IF($X$1=2,(VLOOKUP(B200,'X2'!$B:$AZ,14,FALSE)),(IF($X$1=3,(VLOOKUP(B200,'X3'!$B:$AZ,14,FALSE)),(IF($X$1=4,(VLOOKUP(B200,'X4'!$B:$AZ,14,FALSE)),(IF($X$1=5,(VLOOKUP(B200,'X5'!$B:$AZ,14,FALSE)),(IF($X$1=6,(VLOOKUP(B200,'X6'!$B:$AZ,14,FALSE)),(IF($X$1=7,(VLOOKUP(B200,'X7'!$B:$AZ,14,FALSE)),(IF($X$1=8,(VLOOKUP(B200,'X8'!$B:$AZ,14,FALSE)),(IF($X$1=9,(VLOOKUP(B200,'X9'!$B:$AZ,14,FALSE)),(IF($X$1=10,(VLOOKUP(B200,'X10'!$B:$AZ,14,FALSE)),(IF($X$1=11,(VLOOKUP(B200,'X11'!$B:$AZ,14,FALSE)),(IF($X$1=12,(VLOOKUP(B200,'X12'!$B:$AZ,14,FALSE)),(VLOOKUP(B200,'X13'!$B:$AZ,14,FALSE))))))))))))))))))))))))))=$V$1," ",(IF($X$1=1,(VLOOKUP(B200,'X1'!$B:$AZ,14,FALSE)),(IF($X$1=2,(VLOOKUP(B200,'X2'!$B:$AZ,14,FALSE)),(IF($X$1=3,(VLOOKUP(B200,'X3'!$B:$AZ,14,FALSE)),(IF($X$1=4,(VLOOKUP(B200,'X4'!$B:$AZ,14,FALSE)),(IF($X$1=5,(VLOOKUP(B200,'X5'!$B:$AZ,14,FALSE)),(IF($X$1=6,(VLOOKUP(B200,'X6'!$B:$AZ,14,FALSE)),(IF($X$1=7,(VLOOKUP(B200,'X7'!$B:$AZ,14,FALSE)),(IF($X$1=8,(VLOOKUP(B200,'X8'!$B:$AZ,14,FALSE)),(IF($X$1=9,(VLOOKUP(B200,'X9'!$B:$AZ,14,FALSE)),(IF($X$1=10,(VLOOKUP(B200,'X10'!$B:$AZ,14,FALSE)),(IF($X$1=11,(VLOOKUP(B200,'X11'!$B:$AZ,14,FALSE)),(IF($X$1=12,(VLOOKUP(B200,'X12'!$B:$AZ,14,FALSE)),(VLOOKUP(B200,'X13'!$B:$AZ,14,FALSE)))))))))))))))))))))))))))))</f>
        <v xml:space="preserve"> </v>
      </c>
    </row>
    <row r="201" spans="1:67" ht="14.1" customHeight="1" x14ac:dyDescent="0.2">
      <c r="A201" s="156" t="s">
        <v>1058</v>
      </c>
      <c r="B201" s="122" t="str">
        <f>IF(ISERROR(IF($U$16=1,(VLOOKUP(A201,$AC$89:$AH$125,2,FALSE)),IF((IF($X$1=1,'X1'!B160,(IF($X$1=2,'X2'!B160,(IF($X$1=3,'X3'!B160,(IF($X$1=4,'X4'!B160,(IF($X$1=5,'X5'!B160,(IF($X$1=6,'X6'!B160,(IF($X$1=7,'X7'!B160,(IF($X$1=8,'X8'!B160,(IF($X$1=9,'X9'!B160,(IF($X$1=10,'X10'!B160,(IF($X$1=11,'X11'!B160,(IF($X$1=12,'X12'!B160,'X13'!B160))))))))))))))))))))))))="","",(IF($X$1=1,'X1'!B160,(IF($X$1=2,'X2'!B160,(IF($X$1=3,'X3'!B160,(IF($X$1=4,'X4'!B160,(IF($X$1=5,'X5'!B160,(IF($X$1=6,'X6'!B160,(IF($X$1=7,'X7'!B160,(IF($X$1=8,'X8'!B160,(IF($X$1=9,'X9'!B160,(IF($X$1=10,'X10'!B160,(IF($X$1=11,'X11'!B160,(IF($X$1=12,'X12'!B160,'X13'!B160)))))))))))))))))))))))))))=TRUE," ",(IF($U$16=1,(VLOOKUP(A201,$AC$89:$AH$125,2,FALSE)),IF((IF($X$1=1,'X1'!B160,(IF($X$1=2,'X2'!B160,(IF($X$1=3,'X3'!B160,(IF($X$1=4,'X4'!B160,(IF($X$1=5,'X5'!B160,(IF($X$1=6,'X6'!B160,(IF($X$1=7,'X7'!B160,(IF($X$1=8,'X8'!B160,(IF($X$1=9,'X9'!B160,(IF($X$1=10,'X10'!B160,(IF($X$1=11,'X11'!B160,(IF($X$1=12,'X12'!B160,'X13'!B160))))))))))))))))))))))))="","",(IF($X$1=1,'X1'!B160,(IF($X$1=2,'X2'!B160,(IF($X$1=3,'X3'!B160,(IF($X$1=4,'X4'!B160,(IF($X$1=5,'X5'!B160,(IF($X$1=6,'X6'!B160,(IF($X$1=7,'X7'!B160,(IF($X$1=8,'X8'!B160,(IF($X$1=9,'X9'!B160,(IF($X$1=10,'X10'!B160,(IF($X$1=11,'X11'!B160,(IF($X$1=12,'X12'!B160,'X13'!B160))))))))))))))))))))))))))))</f>
        <v/>
      </c>
      <c r="C201" s="181" t="str">
        <f ca="1">IF(ISERROR(IF($X$1=1,(VLOOKUP(B201,'X1'!$B:$AZ,47,FALSE)),IF($X$1=2,(VLOOKUP(B201,'X2'!$B:$AZ,47,FALSE)),IF($X$1=3,(VLOOKUP(B201,'X3'!$B:$AZ,47,FALSE)),IF($X$1=4,(VLOOKUP(B201,'X4'!$B:$AZ,47,FALSE)),IF($X$1=5,(VLOOKUP(B201,'X5'!$B:$AZ,47,FALSE)),IF($X$1=6,(VLOOKUP(B201,'X6'!$B:$AZ,47,FALSE)),IF($X$1=7,(VLOOKUP(B201,'X7'!$B:$AZ,47,FALSE)),IF($X$1=8,(VLOOKUP(B201,'X8'!$B:$AZ,47,FALSE)),IF($X$1=9,(VLOOKUP(B201,'X9'!$B:$AZ,47,FALSE)),IF($X$1=10,(VLOOKUP(B201,'X10'!$B:$AZ,47,FALSE)),IF($X$1=11,(VLOOKUP(B201,'X11'!$B:$AZ,47,FALSE)),IF($X$1=12,(VLOOKUP(B201,'X12'!$B:$AZ,47,FALSE)),IF($X$1=13,(VLOOKUP(B201,'X13'!$B:$AZ,47,FALSE)),"B"))))))))))))))=TRUE," ",(IF($X$1=1,(VLOOKUP(B201,'X1'!$B:$AZ,47,FALSE)),IF($X$1=2,(VLOOKUP(B201,'X2'!$B:$AZ,47,FALSE)),IF($X$1=3,(VLOOKUP(B201,'X3'!$B:$AZ,47,FALSE)),IF($X$1=4,(VLOOKUP(B201,'X4'!$B:$AZ,47,FALSE)),IF($X$1=5,(VLOOKUP(B201,'X5'!$B:$AZ,47,FALSE)),IF($X$1=6,(VLOOKUP(B201,'X6'!$B:$AZ,47,FALSE)),IF($X$1=7,(VLOOKUP(B201,'X7'!$B:$AZ,47,FALSE)),IF($X$1=8,(VLOOKUP(B201,'X8'!$B:$AZ,47,FALSE)),IF($X$1=9,(VLOOKUP(B201,'X9'!$B:$AZ,47,FALSE)),IF($X$1=10,(VLOOKUP(B201,'X10'!$B:$AZ,47,FALSE)),IF($X$1=11,(VLOOKUP(B201,'X11'!$B:$AZ,47,FALSE)),IF($X$1=12,(VLOOKUP(B201,'X12'!$B:$AZ,47,FALSE)),IF($X$1=13,(VLOOKUP(B201,'X13'!$B:$AZ,47,FALSE)),"B")))))))))))))))</f>
        <v xml:space="preserve"> </v>
      </c>
      <c r="D201" s="181" t="str">
        <f ca="1">IF(ISERROR(IF($X$1=1,(VLOOKUP(B201,'X1'!$B:$AP,41,FALSE)),IF($X$1=2,(VLOOKUP(B201,'X2'!$B:$AP,41,FALSE)),IF($X$1=3,(VLOOKUP(B201,'X3'!$B:$AP,41,FALSE)),IF($X$1=4,(VLOOKUP(B201,'X4'!$B:$AP,41,FALSE)),IF($X$1=5,(VLOOKUP(B201,'X5'!$B:$AP,41,FALSE)),IF($X$1=6,(VLOOKUP(B201,'X6'!$B:$AP,41,FALSE)),IF($X$1=7,(VLOOKUP(B201,'X7'!$B:$AP,41,FALSE)),IF($X$1=8,(VLOOKUP(B201,'X8'!$B:$AP,41,FALSE)),IF($X$1=9,(VLOOKUP(B201,'X9'!$B:$AP,41,FALSE)),IF($X$1=10,(VLOOKUP(B201,'X10'!$B:$AP,41,FALSE)),IF($X$1=11,(VLOOKUP(B201,'X11'!$B:$AP,41,FALSE)),IF($X$1=12,(VLOOKUP(B201,'X12'!$B:$AP,41,FALSE)),IF($X$1=13,(VLOOKUP(B201,'X13'!$B:$AP,41,FALSE)),"B"))))))))))))))=TRUE," ",(IF($X$1=1,(VLOOKUP(B201,'X1'!$B:$AP,41,FALSE)),IF($X$1=2,(VLOOKUP(B201,'X2'!$B:$AP,41,FALSE)),IF($X$1=3,(VLOOKUP(B201,'X3'!$B:$AP,41,FALSE)),IF($X$1=4,(VLOOKUP(B201,'X4'!$B:$AP,41,FALSE)),IF($X$1=5,(VLOOKUP(B201,'X5'!$B:$AP,41,FALSE)),IF($X$1=6,(VLOOKUP(B201,'X6'!$B:$AP,41,FALSE)),IF($X$1=7,(VLOOKUP(B201,'X7'!$B:$AP,41,FALSE)),IF($X$1=8,(VLOOKUP(B201,'X8'!$B:$AP,41,FALSE)),IF($X$1=9,(VLOOKUP(B201,'X9'!$B:$AP,41,FALSE)),IF($X$1=10,(VLOOKUP(B201,'X10'!$B:$AP,41,FALSE)),IF($X$1=11,(VLOOKUP(B201,'X11'!$B:$AP,41,FALSE)),IF($X$1=12,(VLOOKUP(B201,'X12'!$B:$AP,41,FALSE)),IF($X$1=13,(VLOOKUP(B201,'X13'!$B:$AP,41,FALSE)),"B")))))))))))))))</f>
        <v xml:space="preserve"> </v>
      </c>
      <c r="E201" s="182" t="str">
        <f ca="1">IF(ISERROR(IF($X$1=1,(VLOOKUP(B201,'X1'!$B:$AP,7,FALSE)),IF($X$1=2,(VLOOKUP(B201,'X2'!$B:$AP,7,FALSE)),IF($X$1=3,(VLOOKUP(B201,'X3'!$B:$AP,7,FALSE)),IF($X$1=4,(VLOOKUP(B201,'X4'!$B:$AP,7,FALSE)),IF($X$1=5,(VLOOKUP(B201,'X5'!$B:$AP,7,FALSE)),IF($X$1=6,(VLOOKUP(B201,'X6'!$B:$AP,7,FALSE)),IF($X$1=7,(VLOOKUP(B201,'X7'!$B:$AP,7,FALSE)),IF($X$1=8,(VLOOKUP(B201,'X8'!$B:$AP,7,FALSE)),IF($X$1=9,(VLOOKUP(B201,'X9'!$B:$AP,7,FALSE)),IF($X$1=10,(VLOOKUP(B201,'X10'!$B:$AP,7,FALSE)),IF($X$1=11,(VLOOKUP(B201,'X11'!$B:$AP,7,FALSE)),IF($X$1=12,(VLOOKUP(B201,'X12'!$B:$AP,7,FALSE)),IF($X$1=13,(VLOOKUP(B201,'X13'!$B:$AP,7,FALSE)),"B"))))))))))))))=TRUE," ",(IF($X$1=1,(VLOOKUP(B201,'X1'!$B:$AP,7,FALSE)),IF($X$1=2,(VLOOKUP(B201,'X2'!$B:$AP,7,FALSE)),IF($X$1=3,(VLOOKUP(B201,'X3'!$B:$AP,7,FALSE)),IF($X$1=4,(VLOOKUP(B201,'X4'!$B:$AP,7,FALSE)),IF($X$1=5,(VLOOKUP(B201,'X5'!$B:$AP,7,FALSE)),IF($X$1=6,(VLOOKUP(B201,'X6'!$B:$AP,7,FALSE)),IF($X$1=7,(VLOOKUP(B201,'X7'!$B:$AP,7,FALSE)),IF($X$1=8,(VLOOKUP(B201,'X8'!$B:$AP,7,FALSE)),IF($X$1=9,(VLOOKUP(B201,'X9'!$B:$AP,7,FALSE)),IF($X$1=10,(VLOOKUP(B201,'X10'!$B:$AP,7,FALSE)),IF($X$1=11,(VLOOKUP(B201,'X11'!$B:$AP,7,FALSE)),IF($X$1=12,(VLOOKUP(B201,'X12'!$B:$AP,7,FALSE)),IF($X$1=13,(VLOOKUP(B201,'X13'!$B:$AP,7,FALSE)),"B")))))))))))))))</f>
        <v xml:space="preserve"> </v>
      </c>
      <c r="F201" s="182" t="str">
        <f ca="1">IF(ISERROR(IF((IF($X$1=1,(VLOOKUP(B201,'X1'!$B:$AO,6,FALSE)),(IF($X$1=2,(VLOOKUP(B201,'X2'!$B:$AO,6,FALSE)),(IF($X$1=3,(VLOOKUP(B201,'X3'!$B:$AO,6,FALSE)),(IF($X$1=4,(VLOOKUP(B201,'X4'!$B:$AO,6,FALSE)),(IF($X$1=5,(VLOOKUP(B201,'X5'!$B:$AO,6,FALSE)),(IF($X$1=6,(VLOOKUP(B201,'X6'!$B:$AO,6,FALSE)),(IF($X$1=7,(VLOOKUP(B201,'X7'!$B:$AO,6,FALSE)),(IF($X$1=8,(VLOOKUP(B201,'X8'!$B:$AO,6,FALSE)),(IF($X$1=9,(VLOOKUP(B201,'X9'!$B:$AO,6,FALSE)),(IF($X$1=10,(VLOOKUP(B201,'X10'!$B:$AO,6,FALSE)),(IF($X$1=11,(VLOOKUP(B201,'X11'!$B:$AO,6,FALSE)),(IF($X$1=12,(VLOOKUP(B201,'X12'!$B:$AO,6,FALSE)),(VLOOKUP(B201,'X13'!$B:$AO,6,FALSE))))))))))))))))))))))))))=$V$1," ",(IF($X$1=1,(VLOOKUP(B201,'X1'!$B:$AO,6,FALSE)),(IF($X$1=2,(VLOOKUP(B201,'X2'!$B:$AO,6,FALSE)),(IF($X$1=3,(VLOOKUP(B201,'X3'!$B:$AO,6,FALSE)),(IF($X$1=4,(VLOOKUP(B201,'X4'!$B:$AO,6,FALSE)),(IF($X$1=5,(VLOOKUP(B201,'X5'!$B:$AO,6,FALSE)),(IF($X$1=6,(VLOOKUP(B201,'X6'!$B:$AO,6,FALSE)),(IF($X$1=7,(VLOOKUP(B201,'X7'!$B:$AO,6,FALSE)),(IF($X$1=8,(VLOOKUP(B201,'X8'!$B:$AO,6,FALSE)),(IF($X$1=9,(VLOOKUP(B201,'X9'!$B:$AO,6,FALSE)),(IF($X$1=10,(VLOOKUP(B201,'X10'!$B:$AO,6,FALSE)),(IF($X$1=11,(VLOOKUP(B201,'X11'!$B:$AO,6,FALSE)),(IF($X$1=12,(VLOOKUP(B201,'X12'!$B:$AO,6,FALSE)),(VLOOKUP(B201,'X13'!$B:$AO,6,FALSE))))))))))))))))))))))))))))=TRUE," ",(IF((IF($X$1=1,(VLOOKUP(B201,'X1'!$B:$AO,6,FALSE)),(IF($X$1=2,(VLOOKUP(B201,'X2'!$B:$AO,6,FALSE)),(IF($X$1=3,(VLOOKUP(B201,'X3'!$B:$AO,6,FALSE)),(IF($X$1=4,(VLOOKUP(B201,'X4'!$B:$AO,6,FALSE)),(IF($X$1=5,(VLOOKUP(B201,'X5'!$B:$AO,6,FALSE)),(IF($X$1=6,(VLOOKUP(B201,'X6'!$B:$AO,6,FALSE)),(IF($X$1=7,(VLOOKUP(B201,'X7'!$B:$AO,6,FALSE)),(IF($X$1=8,(VLOOKUP(B201,'X8'!$B:$AO,6,FALSE)),(IF($X$1=9,(VLOOKUP(B201,'X9'!$B:$AO,6,FALSE)),(IF($X$1=10,(VLOOKUP(B201,'X10'!$B:$AO,6,FALSE)),(IF($X$1=11,(VLOOKUP(B201,'X11'!$B:$AO,6,FALSE)),(IF($X$1=12,(VLOOKUP(B201,'X12'!$B:$AO,6,FALSE)),(VLOOKUP(B201,'X13'!$B:$AO,6,FALSE))))))))))))))))))))))))))=$V$1," ",(IF($X$1=1,(VLOOKUP(B201,'X1'!$B:$AO,6,FALSE)),(IF($X$1=2,(VLOOKUP(B201,'X2'!$B:$AO,6,FALSE)),(IF($X$1=3,(VLOOKUP(B201,'X3'!$B:$AO,6,FALSE)),(IF($X$1=4,(VLOOKUP(B201,'X4'!$B:$AO,6,FALSE)),(IF($X$1=5,(VLOOKUP(B201,'X5'!$B:$AO,6,FALSE)),(IF($X$1=6,(VLOOKUP(B201,'X6'!$B:$AO,6,FALSE)),(IF($X$1=7,(VLOOKUP(B201,'X7'!$B:$AO,6,FALSE)),(IF($X$1=8,(VLOOKUP(B201,'X8'!$B:$AO,6,FALSE)),(IF($X$1=9,(VLOOKUP(B201,'X9'!$B:$AO,6,FALSE)),(IF($X$1=10,(VLOOKUP(B201,'X10'!$B:$AO,6,FALSE)),(IF($X$1=11,(VLOOKUP(B201,'X11'!$B:$AO,6,FALSE)),(IF($X$1=12,(VLOOKUP(B201,'X12'!$B:$AO,6,FALSE)),(VLOOKUP(B201,'X13'!$B:$AO,6,FALSE)))))))))))))))))))))))))))))</f>
        <v xml:space="preserve"> </v>
      </c>
      <c r="G201" s="182" t="str">
        <f ca="1">IF(ISERROR(IF($X$1=1,(VLOOKUP(B201,'X1'!$B:$AZ,44,FALSE)),IF($X$1=2,(VLOOKUP(B201,'X2'!$B:$AZ,44,FALSE)),IF($X$1=3,(VLOOKUP(B201,'X3'!$B:$AZ,44,FALSE)),IF($X$1=4,(VLOOKUP(B201,'X4'!$B:$AZ,44,FALSE)),IF($X$1=5,(VLOOKUP(B201,'X5'!$B:$AZ,44,FALSE)),IF($X$1=6,(VLOOKUP(B201,'X6'!$B:$AZ,44,FALSE)),IF($X$1=7,(VLOOKUP(B201,'X7'!$B:$AZ,44,FALSE)),IF($X$1=8,(VLOOKUP(B201,'X8'!$B:$AZ,44,FALSE)),IF($X$1=9,(VLOOKUP(B201,'X9'!$B:$AZ,44,FALSE)),IF($X$1=10,(VLOOKUP(B201,'X10'!$B:$AZ,44,FALSE)),IF($X$1=11,(VLOOKUP(B201,'X11'!$B:$AZ,44,FALSE)),IF($X$1=12,(VLOOKUP(B201,'X12'!$B:$AZ,44,FALSE)),IF($X$1=13,(VLOOKUP(B201,'X13'!$B:$AZ,44,FALSE)),"B"))))))))))))))=TRUE," ",(IF($X$1=1,(VLOOKUP(B201,'X1'!$B:$AZ,44,FALSE)),IF($X$1=2,(VLOOKUP(B201,'X2'!$B:$AZ,44,FALSE)),IF($X$1=3,(VLOOKUP(B201,'X3'!$B:$AZ,44,FALSE)),IF($X$1=4,(VLOOKUP(B201,'X4'!$B:$AZ,44,FALSE)),IF($X$1=5,(VLOOKUP(B201,'X5'!$B:$AZ,44,FALSE)),IF($X$1=6,(VLOOKUP(B201,'X6'!$B:$AZ,44,FALSE)),IF($X$1=7,(VLOOKUP(B201,'X7'!$B:$AZ,44,FALSE)),IF($X$1=8,(VLOOKUP(B201,'X8'!$B:$AZ,44,FALSE)),IF($X$1=9,(VLOOKUP(B201,'X9'!$B:$AZ,44,FALSE)),IF($X$1=10,(VLOOKUP(B201,'X10'!$B:$AZ,44,FALSE)),IF($X$1=11,(VLOOKUP(B201,'X11'!$B:$AZ,44,FALSE)),IF($X$1=12,(VLOOKUP(B201,'X12'!$B:$AZ,44,FALSE)),IF($X$1=13,(VLOOKUP(B201,'X13'!$B:$AZ,44,FALSE)),"B")))))))))))))))</f>
        <v xml:space="preserve"> </v>
      </c>
      <c r="H201" s="182" t="str">
        <f ca="1">IF(ISERROR(IF($X$1=1,(VLOOKUP(B201,'X1'!$B:$AZ,8,FALSE)),IF($X$1=2,(VLOOKUP(B201,'X2'!$B:$AZ,8,FALSE)),IF($X$1=3,(VLOOKUP(B201,'X3'!$B:$AZ,8,FALSE)),IF($X$1=4,(VLOOKUP(B201,'X4'!$B:$AZ,8,FALSE)),IF($X$1=5,(VLOOKUP(B201,'X5'!$B:$AZ,8,FALSE)),IF($X$1=6,(VLOOKUP(B201,'X6'!$B:$AZ,8,FALSE)),IF($X$1=7,(VLOOKUP(B201,'X7'!$B:$AZ,8,FALSE)),IF($X$1=8,(VLOOKUP(B201,'X8'!$B:$AZ,8,FALSE)),IF($X$1=9,(VLOOKUP(B201,'X9'!$B:$AZ,8,FALSE)),IF($X$1=10,(VLOOKUP(B201,'X10'!$B:$AZ,8,FALSE)),IF($X$1=11,(VLOOKUP(B201,'X11'!$B:$AZ,8,FALSE)),IF($X$1=12,(VLOOKUP(B201,'X12'!$B:$AZ,8,FALSE)),IF($X$1=13,(VLOOKUP(B201,'X13'!$B:$AZ,8,FALSE)),"B"))))))))))))))=TRUE," ",(IF($X$1=1,(VLOOKUP(B201,'X1'!$B:$AZ,8,FALSE)),IF($X$1=2,(VLOOKUP(B201,'X2'!$B:$AZ,8,FALSE)),IF($X$1=3,(VLOOKUP(B201,'X3'!$B:$AZ,8,FALSE)),IF($X$1=4,(VLOOKUP(B201,'X4'!$B:$AZ,8,FALSE)),IF($X$1=5,(VLOOKUP(B201,'X5'!$B:$AZ,8,FALSE)),IF($X$1=6,(VLOOKUP(B201,'X6'!$B:$AZ,8,FALSE)),IF($X$1=7,(VLOOKUP(B201,'X7'!$B:$AZ,8,FALSE)),IF($X$1=8,(VLOOKUP(B201,'X8'!$B:$AZ,8,FALSE)),IF($X$1=9,(VLOOKUP(B201,'X9'!$B:$AZ,8,FALSE)),IF($X$1=10,(VLOOKUP(B201,'X10'!$B:$AZ,8,FALSE)),IF($X$1=11,(VLOOKUP(B201,'X11'!$B:$AZ,8,FALSE)),IF($X$1=12,(VLOOKUP(B201,'X12'!$B:$AZ,8,FALSE)),IF($X$1=13,(VLOOKUP(B201,'X13'!$B:$AZ,8,FALSE)),"B")))))))))))))))</f>
        <v xml:space="preserve"> </v>
      </c>
      <c r="I201" s="183" t="str">
        <f ca="1">IF(ISERROR(IF($X$1=1,(VLOOKUP(B201,'X1'!$B:$AZ,2,FALSE)),IF($X$1=2,(VLOOKUP(B201,'X2'!$B:$AZ,2,FALSE)),IF($X$1=3,(VLOOKUP(B201,'X3'!$B:$AZ,2,FALSE)),IF($X$1=4,(VLOOKUP(B201,'X4'!$B:$AZ,2,FALSE)),IF($X$1=5,(VLOOKUP(B201,'X5'!$B:$AZ,2,FALSE)),IF($X$1=6,(VLOOKUP(B201,'X6'!$B:$AZ,2,FALSE)),IF($X$1=7,(VLOOKUP(B201,'X7'!$B:$AZ,2,FALSE)),IF($X$1=8,(VLOOKUP(B201,'X8'!$B:$AZ,2,FALSE)),IF($X$1=9,(VLOOKUP(B201,'X9'!$B:$AZ,2,FALSE)),IF($X$1=10,(VLOOKUP(B201,'X10'!$B:$AZ,2,FALSE)),IF($X$1=11,(VLOOKUP(B201,'X11'!$B:$AZ,2,FALSE)),IF($X$1=12,(VLOOKUP(B201,'X12'!$B:$AZ,2,FALSE)),IF($X$1=13,(VLOOKUP(B201,'X13'!$B:$AZ,2,FALSE)),"B"))))))))))))))=TRUE," ",(IF($X$1=1,(VLOOKUP(B201,'X1'!$B:$AZ,2,FALSE)),IF($X$1=2,(VLOOKUP(B201,'X2'!$B:$AZ,2,FALSE)),IF($X$1=3,(VLOOKUP(B201,'X3'!$B:$AZ,2,FALSE)),IF($X$1=4,(VLOOKUP(B201,'X4'!$B:$AZ,2,FALSE)),IF($X$1=5,(VLOOKUP(B201,'X5'!$B:$AZ,2,FALSE)),IF($X$1=6,(VLOOKUP(B201,'X6'!$B:$AZ,2,FALSE)),IF($X$1=7,(VLOOKUP(B201,'X7'!$B:$AZ,2,FALSE)),IF($X$1=8,(VLOOKUP(B201,'X8'!$B:$AZ,2,FALSE)),IF($X$1=9,(VLOOKUP(B201,'X9'!$B:$AZ,2,FALSE)),IF($X$1=10,(VLOOKUP(B201,'X10'!$B:$AZ,2,FALSE)),IF($X$1=11,(VLOOKUP(B201,'X11'!$B:$AZ,2,FALSE)),IF($X$1=12,(VLOOKUP(B201,'X12'!$B:$AZ,2,FALSE)),IF($X$1=13,(VLOOKUP(B201,'X13'!$B:$AZ,2,FALSE)),"B")))))))))))))))</f>
        <v xml:space="preserve"> </v>
      </c>
      <c r="J201" s="183" t="str">
        <f ca="1">IF(ISERROR(IF($X$1=1,(VLOOKUP(B201,'X1'!$B:$AZ,3,FALSE)),IF($X$1=2,(VLOOKUP(B201,'X2'!$B:$AZ,3,FALSE)),IF($X$1=3,(VLOOKUP(B201,'X3'!$B:$AZ,3,FALSE)),IF($X$1=4,(VLOOKUP(B201,'X4'!$B:$AZ,3,FALSE)),IF($X$1=5,(VLOOKUP(B201,'X5'!$B:$AZ,3,FALSE)),IF($X$1=6,(VLOOKUP(B201,'X6'!$B:$AZ,3,FALSE)),IF($X$1=7,(VLOOKUP(B201,'X7'!$B:$AZ,3,FALSE)),IF($X$1=8,(VLOOKUP(B201,'X8'!$B:$AZ,3,FALSE)),IF($X$1=9,(VLOOKUP(B201,'X9'!$B:$AZ,3,FALSE)),IF($X$1=10,(VLOOKUP(B201,'X10'!$B:$AZ,3,FALSE)),IF($X$1=11,(VLOOKUP(B201,'X11'!$B:$AZ,3,FALSE)),IF($X$1=12,(VLOOKUP(B201,'X12'!$B:$AZ,3,FALSE)),IF($X$1=13,(VLOOKUP(B201,'X13'!$B:$AZ,3,FALSE)),"B"))))))))))))))=TRUE," ",(IF($X$1=1,(VLOOKUP(B201,'X1'!$B:$AZ,3,FALSE)),IF($X$1=2,(VLOOKUP(B201,'X2'!$B:$AZ,3,FALSE)),IF($X$1=3,(VLOOKUP(B201,'X3'!$B:$AZ,3,FALSE)),IF($X$1=4,(VLOOKUP(B201,'X4'!$B:$AZ,3,FALSE)),IF($X$1=5,(VLOOKUP(B201,'X5'!$B:$AZ,3,FALSE)),IF($X$1=6,(VLOOKUP(B201,'X6'!$B:$AZ,3,FALSE)),IF($X$1=7,(VLOOKUP(B201,'X7'!$B:$AZ,3,FALSE)),IF($X$1=8,(VLOOKUP(B201,'X8'!$B:$AZ,3,FALSE)),IF($X$1=9,(VLOOKUP(B201,'X9'!$B:$AZ,3,FALSE)),IF($X$1=10,(VLOOKUP(B201,'X10'!$B:$AZ,3,FALSE)),IF($X$1=11,(VLOOKUP(B201,'X11'!$B:$AZ,3,FALSE)),IF($X$1=12,(VLOOKUP(B201,'X12'!$B:$AZ,3,FALSE)),IF($X$1=13,(VLOOKUP(B201,'X13'!$B:$AZ,3,FALSE)),"B")))))))))))))))</f>
        <v xml:space="preserve"> </v>
      </c>
      <c r="K201" s="183" t="str">
        <f ca="1">IF(ISERROR(IF($X$1=1,(VLOOKUP(B201,'X1'!$B:$AZ,5,FALSE)),IF($X$1=2,(VLOOKUP(B201,'X2'!$B:$AZ,5,FALSE)),IF($X$1=3,(VLOOKUP(B201,'X3'!$B:$AZ,5,FALSE)),IF($X$1=4,(VLOOKUP(B201,'X4'!$B:$AZ,5,FALSE)),IF($X$1=5,(VLOOKUP(B201,'X5'!$B:$AZ,5,FALSE)),IF($X$1=6,(VLOOKUP(B201,'X6'!$B:$AZ,5,FALSE)),IF($X$1=7,(VLOOKUP(B201,'X7'!$B:$AZ,5,FALSE)),IF($X$1=8,(VLOOKUP(B201,'X8'!$B:$AZ,5,FALSE)),IF($X$1=9,(VLOOKUP(B201,'X9'!$B:$AZ,5,FALSE)),IF($X$1=10,(VLOOKUP(B201,'X10'!$B:$AZ,5,FALSE)),IF($X$1=11,(VLOOKUP(B201,'X11'!$B:$AZ,5,FALSE)),IF($X$1=12,(VLOOKUP(B201,'X12'!$B:$AZ,5,FALSE)),IF($X$1=13,(VLOOKUP(B201,'X13'!$B:$AZ,5,FALSE)),"B"))))))))))))))=TRUE," ",(IF($X$1=1,(VLOOKUP(B201,'X1'!$B:$AZ,5,FALSE)),IF($X$1=2,(VLOOKUP(B201,'X2'!$B:$AZ,5,FALSE)),IF($X$1=3,(VLOOKUP(B201,'X3'!$B:$AZ,5,FALSE)),IF($X$1=4,(VLOOKUP(B201,'X4'!$B:$AZ,5,FALSE)),IF($X$1=5,(VLOOKUP(B201,'X5'!$B:$AZ,5,FALSE)),IF($X$1=6,(VLOOKUP(B201,'X6'!$B:$AZ,5,FALSE)),IF($X$1=7,(VLOOKUP(B201,'X7'!$B:$AZ,5,FALSE)),IF($X$1=8,(VLOOKUP(B201,'X8'!$B:$AZ,5,FALSE)),IF($X$1=9,(VLOOKUP(B201,'X9'!$B:$AZ,5,FALSE)),IF($X$1=10,(VLOOKUP(B201,'X10'!$B:$AZ,5,FALSE)),IF($X$1=11,(VLOOKUP(B201,'X11'!$B:$AZ,5,FALSE)),IF($X$1=12,(VLOOKUP(B201,'X12'!$B:$AZ,5,FALSE)),IF($X$1=13,(VLOOKUP(B201,'X13'!$B:$AZ,5,FALSE)),"B")))))))))))))))</f>
        <v xml:space="preserve"> </v>
      </c>
      <c r="L201" s="184" t="str">
        <f ca="1">IF(ISERROR(IF($X$1=1,(VLOOKUP(B201,'X1'!$B:$AZ,9,FALSE)),IF($X$1=2,(VLOOKUP(B201,'X2'!$B:$AZ,9,FALSE)),IF($X$1=3,(VLOOKUP(B201,'X3'!$B:$AZ,9,FALSE)),IF($X$1=4,(VLOOKUP(B201,'X4'!$B:$AZ,9,FALSE)),IF($X$1=5,(VLOOKUP(B201,'X5'!$B:$AZ,9,FALSE)),IF($X$1=6,(VLOOKUP(B201,'X6'!$B:$AZ,9,FALSE)),IF($X$1=7,(VLOOKUP(B201,'X7'!$B:$AZ,9,FALSE)),IF($X$1=8,(VLOOKUP(B201,'X8'!$B:$AZ,9,FALSE)),IF($X$1=9,(VLOOKUP(B201,'X9'!$B:$AZ,9,FALSE)),IF($X$1=10,(VLOOKUP(B201,'X10'!$B:$AZ,9,FALSE)),IF($X$1=11,(VLOOKUP(B201,'X11'!$B:$AZ,9,FALSE)),IF($X$1=12,(VLOOKUP(B201,'X12'!$B:$AZ,9,FALSE)),IF($X$1=13,(VLOOKUP(B201,'X13'!$B:$AZ,9,FALSE)),"B"))))))))))))))=TRUE," ",(IF($X$1=1,(VLOOKUP(B201,'X1'!$B:$AZ,9,FALSE)),IF($X$1=2,(VLOOKUP(B201,'X2'!$B:$AZ,9,FALSE)),IF($X$1=3,(VLOOKUP(B201,'X3'!$B:$AZ,9,FALSE)),IF($X$1=4,(VLOOKUP(B201,'X4'!$B:$AZ,9,FALSE)),IF($X$1=5,(VLOOKUP(B201,'X5'!$B:$AZ,9,FALSE)),IF($X$1=6,(VLOOKUP(B201,'X6'!$B:$AZ,9,FALSE)),IF($X$1=7,(VLOOKUP(B201,'X7'!$B:$AZ,9,FALSE)),IF($X$1=8,(VLOOKUP(B201,'X8'!$B:$AZ,9,FALSE)),IF($X$1=9,(VLOOKUP(B201,'X9'!$B:$AZ,9,FALSE)),IF($X$1=10,(VLOOKUP(B201,'X10'!$B:$AZ,9,FALSE)),IF($X$1=11,(VLOOKUP(B201,'X11'!$B:$AZ,9,FALSE)),IF($X$1=12,(VLOOKUP(B201,'X12'!$B:$AZ,9,FALSE)),IF($X$1=13,(VLOOKUP(B201,'X13'!$B:$AZ,9,FALSE)),"B")))))))))))))))</f>
        <v xml:space="preserve"> </v>
      </c>
      <c r="M201" s="184" t="str">
        <f ca="1">IF(ISERROR(IF($X$1=1,(VLOOKUP(B201,'X1'!$B:$AZ,10,FALSE)),IF($X$1=2,(VLOOKUP(B201,'X2'!$B:$AZ,10,FALSE)),IF($X$1=3,(VLOOKUP(B201,'X3'!$B:$AZ,10,FALSE)),IF($X$1=4,(VLOOKUP(B201,'X4'!$B:$AZ,10,FALSE)),IF($X$1=5,(VLOOKUP(B201,'X5'!$B:$AZ,10,FALSE)),IF($X$1=6,(VLOOKUP(B201,'X6'!$B:$AZ,10,FALSE)),IF($X$1=7,(VLOOKUP(B201,'X7'!$B:$AZ,10,FALSE)),IF($X$1=8,(VLOOKUP(B201,'X8'!$B:$AZ,10,FALSE)),IF($X$1=9,(VLOOKUP(B201,'X9'!$B:$AZ,10,FALSE)),IF($X$1=10,(VLOOKUP(B201,'X10'!$B:$AZ,10,FALSE)),IF($X$1=11,(VLOOKUP(B201,'X11'!$B:$AZ,10,FALSE)),IF($X$1=12,(VLOOKUP(B201,'X12'!$B:$AZ,10,FALSE)),IF($X$1=13,(VLOOKUP(B201,'X13'!$B:$AZ,10,FALSE)),"B"))))))))))))))=TRUE," ",(IF($X$1=1,(VLOOKUP(B201,'X1'!$B:$AZ,10,FALSE)),IF($X$1=2,(VLOOKUP(B201,'X2'!$B:$AZ,10,FALSE)),IF($X$1=3,(VLOOKUP(B201,'X3'!$B:$AZ,10,FALSE)),IF($X$1=4,(VLOOKUP(B201,'X4'!$B:$AZ,10,FALSE)),IF($X$1=5,(VLOOKUP(B201,'X5'!$B:$AZ,10,FALSE)),IF($X$1=6,(VLOOKUP(B201,'X6'!$B:$AZ,10,FALSE)),IF($X$1=7,(VLOOKUP(B201,'X7'!$B:$AZ,10,FALSE)),IF($X$1=8,(VLOOKUP(B201,'X8'!$B:$AZ,10,FALSE)),IF($X$1=9,(VLOOKUP(B201,'X9'!$B:$AZ,10,FALSE)),IF($X$1=10,(VLOOKUP(B201,'X10'!$B:$AZ,10,FALSE)),IF($X$1=11,(VLOOKUP(B201,'X11'!$B:$AZ,10,FALSE)),IF($X$1=12,(VLOOKUP(B201,'X12'!$B:$AZ,10,FALSE)),IF($X$1=13,(VLOOKUP(B201,'X13'!$B:$AZ,10,FALSE)),"B")))))))))))))))</f>
        <v xml:space="preserve"> </v>
      </c>
      <c r="N201" s="185" t="str">
        <f ca="1">IF(ISERROR(IF($X$1=1,(VLOOKUP(B201,'X1'!$B:$AZ,45,FALSE)),IF($X$1=2,(VLOOKUP(B201,'X2'!$B:$AZ,45,FALSE)),IF($X$1=3,(VLOOKUP(B201,'X3'!$B:$AZ,45,FALSE)),IF($X$1=4,(VLOOKUP(B201,'X4'!$B:$AZ,45,FALSE)),IF($X$1=5,(VLOOKUP(B201,'X5'!$B:$AZ,45,FALSE)),IF($X$1=6,(VLOOKUP(B201,'X6'!$B:$AZ,45,FALSE)),IF($X$1=7,(VLOOKUP(B201,'X7'!$B:$AZ,45,FALSE)),IF($X$1=8,(VLOOKUP(B201,'X8'!$B:$AZ,45,FALSE)),IF($X$1=9,(VLOOKUP(B201,'X9'!$B:$AZ,45,FALSE)),IF($X$1=10,(VLOOKUP(B201,'X10'!$B:$AZ,45,FALSE)),IF($X$1=11,(VLOOKUP(B201,'X11'!$B:$AZ,45,FALSE)),IF($X$1=12,(VLOOKUP(B201,'X12'!$B:$AZ,45,FALSE)),IF($X$1=13,(VLOOKUP(B201,'X13'!$B:$AZ,45,FALSE)),"B"))))))))))))))=TRUE," ",(IF($X$1=1,(VLOOKUP(B201,'X1'!$B:$AZ,45,FALSE)),IF($X$1=2,(VLOOKUP(B201,'X2'!$B:$AZ,45,FALSE)),IF($X$1=3,(VLOOKUP(B201,'X3'!$B:$AZ,45,FALSE)),IF($X$1=4,(VLOOKUP(B201,'X4'!$B:$AZ,45,FALSE)),IF($X$1=5,(VLOOKUP(B201,'X5'!$B:$AZ,45,FALSE)),IF($X$1=6,(VLOOKUP(B201,'X6'!$B:$AZ,45,FALSE)),IF($X$1=7,(VLOOKUP(B201,'X7'!$B:$AZ,45,FALSE)),IF($X$1=8,(VLOOKUP(B201,'X8'!$B:$AZ,45,FALSE)),IF($X$1=9,(VLOOKUP(B201,'X9'!$B:$AZ,45,FALSE)),IF($X$1=10,(VLOOKUP(B201,'X10'!$B:$AZ,45,FALSE)),IF($X$1=11,(VLOOKUP(B201,'X11'!$B:$AZ,45,FALSE)),IF($X$1=12,(VLOOKUP(B201,'X12'!$B:$AZ,45,FALSE)),IF($X$1=13,(VLOOKUP(B201,'X13'!$B:$AZ,45,FALSE)),"B")))))))))))))))</f>
        <v xml:space="preserve"> </v>
      </c>
      <c r="O201" s="184" t="str">
        <f ca="1">IF(ISERROR(IF($X$1=1,(VLOOKUP(B201,'X1'!$B:$AZ,11,FALSE)),IF($X$1=2,(VLOOKUP(B201,'X2'!$B:$AZ,11,FALSE)),IF($X$1=3,(VLOOKUP(B201,'X3'!$B:$AZ,11,FALSE)),IF($X$1=4,(VLOOKUP(B201,'X4'!$B:$AZ,11,FALSE)),IF($X$1=5,(VLOOKUP(B201,'X5'!$B:$AZ,11,FALSE)),IF($X$1=6,(VLOOKUP(B201,'X6'!$B:$AZ,11,FALSE)),IF($X$1=7,(VLOOKUP(B201,'X7'!$B:$AZ,11,FALSE)),IF($X$1=8,(VLOOKUP(B201,'X8'!$B:$AZ,11,FALSE)),IF($X$1=9,(VLOOKUP(B201,'X9'!$B:$AZ,11,FALSE)),IF($X$1=10,(VLOOKUP(B201,'X10'!$B:$AZ,11,FALSE)),IF($X$1=11,(VLOOKUP(B201,'X11'!$B:$AZ,11,FALSE)),IF($X$1=12,(VLOOKUP(B201,'X12'!$B:$AZ,11,FALSE)),IF($X$1=13,(VLOOKUP(B201,'X13'!$B:$AZ,11,FALSE)),"B"))))))))))))))=TRUE," ",(IF($X$1=1,(VLOOKUP(B201,'X1'!$B:$AZ,11,FALSE)),IF($X$1=2,(VLOOKUP(B201,'X2'!$B:$AZ,11,FALSE)),IF($X$1=3,(VLOOKUP(B201,'X3'!$B:$AZ,11,FALSE)),IF($X$1=4,(VLOOKUP(B201,'X4'!$B:$AZ,11,FALSE)),IF($X$1=5,(VLOOKUP(B201,'X5'!$B:$AZ,11,FALSE)),IF($X$1=6,(VLOOKUP(B201,'X6'!$B:$AZ,11,FALSE)),IF($X$1=7,(VLOOKUP(B201,'X7'!$B:$AZ,11,FALSE)),IF($X$1=8,(VLOOKUP(B201,'X8'!$B:$AZ,11,FALSE)),IF($X$1=9,(VLOOKUP(B201,'X9'!$B:$AZ,11,FALSE)),IF($X$1=10,(VLOOKUP(B201,'X10'!$B:$AZ,11,FALSE)),IF($X$1=11,(VLOOKUP(B201,'X11'!$B:$AZ,11,FALSE)),IF($X$1=12,(VLOOKUP(B201,'X12'!$B:$AZ,11,FALSE)),IF($X$1=13,(VLOOKUP(B201,'X13'!$B:$AZ,11,FALSE)),"B")))))))))))))))</f>
        <v xml:space="preserve"> </v>
      </c>
      <c r="P201" s="184" t="str">
        <f ca="1">IF(ISERROR(IF($X$1=1,(VLOOKUP(B201,'X1'!$B:$AZ,12,FALSE)),IF($X$1=2,(VLOOKUP(B201,'X2'!$B:$AZ,12,FALSE)),IF($X$1=3,(VLOOKUP(B201,'X3'!$B:$AZ,12,FALSE)),IF($X$1=4,(VLOOKUP(B201,'X4'!$B:$AZ,12,FALSE)),IF($X$1=5,(VLOOKUP(B201,'X5'!$B:$AZ,12,FALSE)),IF($X$1=6,(VLOOKUP(B201,'X6'!$B:$AZ,12,FALSE)),IF($X$1=7,(VLOOKUP(B201,'X7'!$B:$AZ,12,FALSE)),IF($X$1=8,(VLOOKUP(B201,'X8'!$B:$AZ,12,FALSE)),IF($X$1=9,(VLOOKUP(B201,'X9'!$B:$AZ,12,FALSE)),IF($X$1=10,(VLOOKUP(B201,'X10'!$B:$AZ,12,FALSE)),IF($X$1=11,(VLOOKUP(B201,'X11'!$B:$AZ,12,FALSE)),IF($X$1=12,(VLOOKUP(B201,'X12'!$B:$AZ,12,FALSE)),IF($X$1=13,(VLOOKUP(B201,'X13'!$B:$AZ,12,FALSE)),"B"))))))))))))))=TRUE," ",(IF($X$1=1,(VLOOKUP(B201,'X1'!$B:$AZ,12,FALSE)),IF($X$1=2,(VLOOKUP(B201,'X2'!$B:$AZ,12,FALSE)),IF($X$1=3,(VLOOKUP(B201,'X3'!$B:$AZ,12,FALSE)),IF($X$1=4,(VLOOKUP(B201,'X4'!$B:$AZ,12,FALSE)),IF($X$1=5,(VLOOKUP(B201,'X5'!$B:$AZ,12,FALSE)),IF($X$1=6,(VLOOKUP(B201,'X6'!$B:$AZ,12,FALSE)),IF($X$1=7,(VLOOKUP(B201,'X7'!$B:$AZ,12,FALSE)),IF($X$1=8,(VLOOKUP(B201,'X8'!$B:$AZ,12,FALSE)),IF($X$1=9,(VLOOKUP(B201,'X9'!$B:$AZ,12,FALSE)),IF($X$1=10,(VLOOKUP(B201,'X10'!$B:$AZ,12,FALSE)),IF($X$1=11,(VLOOKUP(B201,'X11'!$B:$AZ,12,FALSE)),IF($X$1=12,(VLOOKUP(B201,'X12'!$B:$AZ,12,FALSE)),IF($X$1=13,(VLOOKUP(B201,'X13'!$B:$AZ,12,FALSE)),"B")))))))))))))))</f>
        <v xml:space="preserve"> </v>
      </c>
      <c r="Q201" s="185" t="str">
        <f ca="1">IF(ISERROR(IF($X$1=1,(VLOOKUP(B201,'X1'!$B:$AZ,46,FALSE)),IF($X$1=2,(VLOOKUP(B201,'X2'!$B:$AZ,46,FALSE)),IF($X$1=3,(VLOOKUP(B201,'X3'!$B:$AZ,46,FALSE)),IF($X$1=4,(VLOOKUP(B201,'X4'!$B:$AZ,46,FALSE)),IF($X$1=5,(VLOOKUP(B201,'X5'!$B:$AZ,46,FALSE)),IF($X$1=6,(VLOOKUP(B201,'X6'!$B:$AZ,46,FALSE)),IF($X$1=7,(VLOOKUP(B201,'X7'!$B:$AZ,46,FALSE)),IF($X$1=8,(VLOOKUP(B201,'X8'!$B:$AZ,46,FALSE)),IF($X$1=9,(VLOOKUP(B201,'X9'!$B:$AZ,46,FALSE)),IF($X$1=10,(VLOOKUP(B201,'X10'!$B:$AZ,46,FALSE)),IF($X$1=11,(VLOOKUP(B201,'X11'!$B:$AZ,46,FALSE)),IF($X$1=12,(VLOOKUP(B201,'X12'!$B:$AZ,46,FALSE)),IF($X$1=13,(VLOOKUP(B201,'X13'!$B:$AZ,46,FALSE)),"B"))))))))))))))=TRUE," ",(IF($X$1=1,(VLOOKUP(B201,'X1'!$B:$AZ,46,FALSE)),IF($X$1=2,(VLOOKUP(B201,'X2'!$B:$AZ,46,FALSE)),IF($X$1=3,(VLOOKUP(B201,'X3'!$B:$AZ,46,FALSE)),IF($X$1=4,(VLOOKUP(B201,'X4'!$B:$AZ,46,FALSE)),IF($X$1=5,(VLOOKUP(B201,'X5'!$B:$AZ,46,FALSE)),IF($X$1=6,(VLOOKUP(B201,'X6'!$B:$AZ,46,FALSE)),IF($X$1=7,(VLOOKUP(B201,'X7'!$B:$AZ,46,FALSE)),IF($X$1=8,(VLOOKUP(B201,'X8'!$B:$AZ,46,FALSE)),IF($X$1=9,(VLOOKUP(B201,'X9'!$B:$AZ,46,FALSE)),IF($X$1=10,(VLOOKUP(B201,'X10'!$B:$AZ,46,FALSE)),IF($X$1=11,(VLOOKUP(B201,'X11'!$B:$AZ,46,FALSE)),IF($X$1=12,(VLOOKUP(B201,'X12'!$B:$AZ,46,FALSE)),IF($X$1=13,(VLOOKUP(B201,'X13'!$B:$AZ,46,FALSE)),"B")))))))))))))))</f>
        <v xml:space="preserve"> </v>
      </c>
      <c r="R201" s="185" t="str">
        <f ca="1">IF(ISERROR(IF($X$1=1,(VLOOKUP(B201,'X1'!$B:$AZ,15,FALSE)),IF($X$1=2,(VLOOKUP(B201,'X2'!$B:$AZ,15,FALSE)),IF($X$1=3,(VLOOKUP(B201,'X3'!$B:$AZ,15,FALSE)),IF($X$1=4,(VLOOKUP(B201,'X4'!$B:$AZ,15,FALSE)),IF($X$1=5,(VLOOKUP(B201,'X5'!$B:$AZ,15,FALSE)),IF($X$1=6,(VLOOKUP(B201,'X6'!$B:$AZ,15,FALSE)),IF($X$1=7,(VLOOKUP(B201,'X7'!$B:$AZ,15,FALSE)),IF($X$1=8,(VLOOKUP(B201,'X8'!$B:$AZ,15,FALSE)),IF($X$1=9,(VLOOKUP(B201,'X9'!$B:$AZ,15,FALSE)),IF($X$1=10,(VLOOKUP(B201,'X10'!$B:$AZ,15,FALSE)),IF($X$1=11,(VLOOKUP(B201,'X11'!$B:$AZ,15,FALSE)),IF($X$1=12,(VLOOKUP(B201,'X12'!$B:$AZ,15,FALSE)),IF($X$1=13,(VLOOKUP(B201,'X13'!$B:$AZ,15,FALSE)),"B"))))))))))))))=TRUE," ",(IF($X$1=1,(VLOOKUP(B201,'X1'!$B:$AZ,15,FALSE)),IF($X$1=2,(VLOOKUP(B201,'X2'!$B:$AZ,15,FALSE)),IF($X$1=3,(VLOOKUP(B201,'X3'!$B:$AZ,15,FALSE)),IF($X$1=4,(VLOOKUP(B201,'X4'!$B:$AZ,15,FALSE)),IF($X$1=5,(VLOOKUP(B201,'X5'!$B:$AZ,15,FALSE)),IF($X$1=6,(VLOOKUP(B201,'X6'!$B:$AZ,15,FALSE)),IF($X$1=7,(VLOOKUP(B201,'X7'!$B:$AZ,15,FALSE)),IF($X$1=8,(VLOOKUP(B201,'X8'!$B:$AZ,15,FALSE)),IF($X$1=9,(VLOOKUP(B201,'X9'!$B:$AZ,15,FALSE)),IF($X$1=10,(VLOOKUP(B201,'X10'!$B:$AZ,15,FALSE)),IF($X$1=11,(VLOOKUP(B201,'X11'!$B:$AZ,15,FALSE)),IF($X$1=12,(VLOOKUP(B201,'X12'!$B:$AZ,15,FALSE)),IF($X$1=13,(VLOOKUP(B201,'X13'!$B:$AZ,15,FALSE)),"B")))))))))))))))</f>
        <v xml:space="preserve"> </v>
      </c>
      <c r="S201" s="185" t="str">
        <f ca="1">IF(ISERROR(IF((IF($X$1=1,(VLOOKUP(B201,'X1'!$B:$AZ,14,FALSE)),(IF($X$1=2,(VLOOKUP(B201,'X2'!$B:$AZ,14,FALSE)),(IF($X$1=3,(VLOOKUP(B201,'X3'!$B:$AZ,14,FALSE)),(IF($X$1=4,(VLOOKUP(B201,'X4'!$B:$AZ,14,FALSE)),(IF($X$1=5,(VLOOKUP(B201,'X5'!$B:$AZ,14,FALSE)),(IF($X$1=6,(VLOOKUP(B201,'X6'!$B:$AZ,14,FALSE)),(IF($X$1=7,(VLOOKUP(B201,'X7'!$B:$AZ,14,FALSE)),(IF($X$1=8,(VLOOKUP(B201,'X8'!$B:$AZ,14,FALSE)),(IF($X$1=9,(VLOOKUP(B201,'X9'!$B:$AZ,14,FALSE)),(IF($X$1=10,(VLOOKUP(B201,'X10'!$B:$AZ,14,FALSE)),(IF($X$1=11,(VLOOKUP(B201,'X11'!$B:$AZ,14,FALSE)),(IF($X$1=12,(VLOOKUP(B201,'X12'!$B:$AZ,14,FALSE)),(VLOOKUP(B201,'X13'!$B:$AZ,14,FALSE))))))))))))))))))))))))))=$V$1," ",(IF($X$1=1,(VLOOKUP(B201,'X1'!$B:$AZ,14,FALSE)),(IF($X$1=2,(VLOOKUP(B201,'X2'!$B:$AZ,14,FALSE)),(IF($X$1=3,(VLOOKUP(B201,'X3'!$B:$AZ,14,FALSE)),(IF($X$1=4,(VLOOKUP(B201,'X4'!$B:$AZ,14,FALSE)),(IF($X$1=5,(VLOOKUP(B201,'X5'!$B:$AZ,14,FALSE)),(IF($X$1=6,(VLOOKUP(B201,'X6'!$B:$AZ,14,FALSE)),(IF($X$1=7,(VLOOKUP(B201,'X7'!$B:$AZ,14,FALSE)),(IF($X$1=8,(VLOOKUP(B201,'X8'!$B:$AZ,14,FALSE)),(IF($X$1=9,(VLOOKUP(B201,'X9'!$B:$AZ,14,FALSE)),(IF($X$1=10,(VLOOKUP(B201,'X10'!$B:$AZ,14,FALSE)),(IF($X$1=11,(VLOOKUP(B201,'X11'!$B:$AZ,14,FALSE)),(IF($X$1=12,(VLOOKUP(B201,'X12'!$B:$AZ,14,FALSE)),(VLOOKUP(B201,'X13'!$B:$AZ,14,FALSE))))))))))))))))))))))))))))=TRUE," ",(IF((IF($X$1=1,(VLOOKUP(B201,'X1'!$B:$AZ,14,FALSE)),(IF($X$1=2,(VLOOKUP(B201,'X2'!$B:$AZ,14,FALSE)),(IF($X$1=3,(VLOOKUP(B201,'X3'!$B:$AZ,14,FALSE)),(IF($X$1=4,(VLOOKUP(B201,'X4'!$B:$AZ,14,FALSE)),(IF($X$1=5,(VLOOKUP(B201,'X5'!$B:$AZ,14,FALSE)),(IF($X$1=6,(VLOOKUP(B201,'X6'!$B:$AZ,14,FALSE)),(IF($X$1=7,(VLOOKUP(B201,'X7'!$B:$AZ,14,FALSE)),(IF($X$1=8,(VLOOKUP(B201,'X8'!$B:$AZ,14,FALSE)),(IF($X$1=9,(VLOOKUP(B201,'X9'!$B:$AZ,14,FALSE)),(IF($X$1=10,(VLOOKUP(B201,'X10'!$B:$AZ,14,FALSE)),(IF($X$1=11,(VLOOKUP(B201,'X11'!$B:$AZ,14,FALSE)),(IF($X$1=12,(VLOOKUP(B201,'X12'!$B:$AZ,14,FALSE)),(VLOOKUP(B201,'X13'!$B:$AZ,14,FALSE))))))))))))))))))))))))))=$V$1," ",(IF($X$1=1,(VLOOKUP(B201,'X1'!$B:$AZ,14,FALSE)),(IF($X$1=2,(VLOOKUP(B201,'X2'!$B:$AZ,14,FALSE)),(IF($X$1=3,(VLOOKUP(B201,'X3'!$B:$AZ,14,FALSE)),(IF($X$1=4,(VLOOKUP(B201,'X4'!$B:$AZ,14,FALSE)),(IF($X$1=5,(VLOOKUP(B201,'X5'!$B:$AZ,14,FALSE)),(IF($X$1=6,(VLOOKUP(B201,'X6'!$B:$AZ,14,FALSE)),(IF($X$1=7,(VLOOKUP(B201,'X7'!$B:$AZ,14,FALSE)),(IF($X$1=8,(VLOOKUP(B201,'X8'!$B:$AZ,14,FALSE)),(IF($X$1=9,(VLOOKUP(B201,'X9'!$B:$AZ,14,FALSE)),(IF($X$1=10,(VLOOKUP(B201,'X10'!$B:$AZ,14,FALSE)),(IF($X$1=11,(VLOOKUP(B201,'X11'!$B:$AZ,14,FALSE)),(IF($X$1=12,(VLOOKUP(B201,'X12'!$B:$AZ,14,FALSE)),(VLOOKUP(B201,'X13'!$B:$AZ,14,FALSE)))))))))))))))))))))))))))))</f>
        <v xml:space="preserve"> </v>
      </c>
    </row>
    <row r="202" spans="1:67" ht="14.1" customHeight="1" x14ac:dyDescent="0.2">
      <c r="A202" s="156" t="s">
        <v>1058</v>
      </c>
      <c r="B202" s="122" t="str">
        <f>IF(ISERROR(IF($U$16=1,(VLOOKUP(A202,$AC$89:$AH$125,2,FALSE)),IF((IF($X$1=1,'X1'!B161,(IF($X$1=2,'X2'!B161,(IF($X$1=3,'X3'!B161,(IF($X$1=4,'X4'!B161,(IF($X$1=5,'X5'!B161,(IF($X$1=6,'X6'!B161,(IF($X$1=7,'X7'!B161,(IF($X$1=8,'X8'!B161,(IF($X$1=9,'X9'!B161,(IF($X$1=10,'X10'!B161,(IF($X$1=11,'X11'!B161,(IF($X$1=12,'X12'!B161,'X13'!B161))))))))))))))))))))))))="","",(IF($X$1=1,'X1'!B161,(IF($X$1=2,'X2'!B161,(IF($X$1=3,'X3'!B161,(IF($X$1=4,'X4'!B161,(IF($X$1=5,'X5'!B161,(IF($X$1=6,'X6'!B161,(IF($X$1=7,'X7'!B161,(IF($X$1=8,'X8'!B161,(IF($X$1=9,'X9'!B161,(IF($X$1=10,'X10'!B161,(IF($X$1=11,'X11'!B161,(IF($X$1=12,'X12'!B161,'X13'!B161)))))))))))))))))))))))))))=TRUE," ",(IF($U$16=1,(VLOOKUP(A202,$AC$89:$AH$125,2,FALSE)),IF((IF($X$1=1,'X1'!B161,(IF($X$1=2,'X2'!B161,(IF($X$1=3,'X3'!B161,(IF($X$1=4,'X4'!B161,(IF($X$1=5,'X5'!B161,(IF($X$1=6,'X6'!B161,(IF($X$1=7,'X7'!B161,(IF($X$1=8,'X8'!B161,(IF($X$1=9,'X9'!B161,(IF($X$1=10,'X10'!B161,(IF($X$1=11,'X11'!B161,(IF($X$1=12,'X12'!B161,'X13'!B161))))))))))))))))))))))))="","",(IF($X$1=1,'X1'!B161,(IF($X$1=2,'X2'!B161,(IF($X$1=3,'X3'!B161,(IF($X$1=4,'X4'!B161,(IF($X$1=5,'X5'!B161,(IF($X$1=6,'X6'!B161,(IF($X$1=7,'X7'!B161,(IF($X$1=8,'X8'!B161,(IF($X$1=9,'X9'!B161,(IF($X$1=10,'X10'!B161,(IF($X$1=11,'X11'!B161,(IF($X$1=12,'X12'!B161,'X13'!B161))))))))))))))))))))))))))))</f>
        <v/>
      </c>
      <c r="C202" s="181" t="str">
        <f ca="1">IF(ISERROR(IF($X$1=1,(VLOOKUP(B202,'X1'!$B:$AZ,47,FALSE)),IF($X$1=2,(VLOOKUP(B202,'X2'!$B:$AZ,47,FALSE)),IF($X$1=3,(VLOOKUP(B202,'X3'!$B:$AZ,47,FALSE)),IF($X$1=4,(VLOOKUP(B202,'X4'!$B:$AZ,47,FALSE)),IF($X$1=5,(VLOOKUP(B202,'X5'!$B:$AZ,47,FALSE)),IF($X$1=6,(VLOOKUP(B202,'X6'!$B:$AZ,47,FALSE)),IF($X$1=7,(VLOOKUP(B202,'X7'!$B:$AZ,47,FALSE)),IF($X$1=8,(VLOOKUP(B202,'X8'!$B:$AZ,47,FALSE)),IF($X$1=9,(VLOOKUP(B202,'X9'!$B:$AZ,47,FALSE)),IF($X$1=10,(VLOOKUP(B202,'X10'!$B:$AZ,47,FALSE)),IF($X$1=11,(VLOOKUP(B202,'X11'!$B:$AZ,47,FALSE)),IF($X$1=12,(VLOOKUP(B202,'X12'!$B:$AZ,47,FALSE)),IF($X$1=13,(VLOOKUP(B202,'X13'!$B:$AZ,47,FALSE)),"B"))))))))))))))=TRUE," ",(IF($X$1=1,(VLOOKUP(B202,'X1'!$B:$AZ,47,FALSE)),IF($X$1=2,(VLOOKUP(B202,'X2'!$B:$AZ,47,FALSE)),IF($X$1=3,(VLOOKUP(B202,'X3'!$B:$AZ,47,FALSE)),IF($X$1=4,(VLOOKUP(B202,'X4'!$B:$AZ,47,FALSE)),IF($X$1=5,(VLOOKUP(B202,'X5'!$B:$AZ,47,FALSE)),IF($X$1=6,(VLOOKUP(B202,'X6'!$B:$AZ,47,FALSE)),IF($X$1=7,(VLOOKUP(B202,'X7'!$B:$AZ,47,FALSE)),IF($X$1=8,(VLOOKUP(B202,'X8'!$B:$AZ,47,FALSE)),IF($X$1=9,(VLOOKUP(B202,'X9'!$B:$AZ,47,FALSE)),IF($X$1=10,(VLOOKUP(B202,'X10'!$B:$AZ,47,FALSE)),IF($X$1=11,(VLOOKUP(B202,'X11'!$B:$AZ,47,FALSE)),IF($X$1=12,(VLOOKUP(B202,'X12'!$B:$AZ,47,FALSE)),IF($X$1=13,(VLOOKUP(B202,'X13'!$B:$AZ,47,FALSE)),"B")))))))))))))))</f>
        <v xml:space="preserve"> </v>
      </c>
      <c r="D202" s="181" t="str">
        <f ca="1">IF(ISERROR(IF($X$1=1,(VLOOKUP(B202,'X1'!$B:$AP,41,FALSE)),IF($X$1=2,(VLOOKUP(B202,'X2'!$B:$AP,41,FALSE)),IF($X$1=3,(VLOOKUP(B202,'X3'!$B:$AP,41,FALSE)),IF($X$1=4,(VLOOKUP(B202,'X4'!$B:$AP,41,FALSE)),IF($X$1=5,(VLOOKUP(B202,'X5'!$B:$AP,41,FALSE)),IF($X$1=6,(VLOOKUP(B202,'X6'!$B:$AP,41,FALSE)),IF($X$1=7,(VLOOKUP(B202,'X7'!$B:$AP,41,FALSE)),IF($X$1=8,(VLOOKUP(B202,'X8'!$B:$AP,41,FALSE)),IF($X$1=9,(VLOOKUP(B202,'X9'!$B:$AP,41,FALSE)),IF($X$1=10,(VLOOKUP(B202,'X10'!$B:$AP,41,FALSE)),IF($X$1=11,(VLOOKUP(B202,'X11'!$B:$AP,41,FALSE)),IF($X$1=12,(VLOOKUP(B202,'X12'!$B:$AP,41,FALSE)),IF($X$1=13,(VLOOKUP(B202,'X13'!$B:$AP,41,FALSE)),"B"))))))))))))))=TRUE," ",(IF($X$1=1,(VLOOKUP(B202,'X1'!$B:$AP,41,FALSE)),IF($X$1=2,(VLOOKUP(B202,'X2'!$B:$AP,41,FALSE)),IF($X$1=3,(VLOOKUP(B202,'X3'!$B:$AP,41,FALSE)),IF($X$1=4,(VLOOKUP(B202,'X4'!$B:$AP,41,FALSE)),IF($X$1=5,(VLOOKUP(B202,'X5'!$B:$AP,41,FALSE)),IF($X$1=6,(VLOOKUP(B202,'X6'!$B:$AP,41,FALSE)),IF($X$1=7,(VLOOKUP(B202,'X7'!$B:$AP,41,FALSE)),IF($X$1=8,(VLOOKUP(B202,'X8'!$B:$AP,41,FALSE)),IF($X$1=9,(VLOOKUP(B202,'X9'!$B:$AP,41,FALSE)),IF($X$1=10,(VLOOKUP(B202,'X10'!$B:$AP,41,FALSE)),IF($X$1=11,(VLOOKUP(B202,'X11'!$B:$AP,41,FALSE)),IF($X$1=12,(VLOOKUP(B202,'X12'!$B:$AP,41,FALSE)),IF($X$1=13,(VLOOKUP(B202,'X13'!$B:$AP,41,FALSE)),"B")))))))))))))))</f>
        <v xml:space="preserve"> </v>
      </c>
      <c r="E202" s="182" t="str">
        <f ca="1">IF(ISERROR(IF($X$1=1,(VLOOKUP(B202,'X1'!$B:$AP,7,FALSE)),IF($X$1=2,(VLOOKUP(B202,'X2'!$B:$AP,7,FALSE)),IF($X$1=3,(VLOOKUP(B202,'X3'!$B:$AP,7,FALSE)),IF($X$1=4,(VLOOKUP(B202,'X4'!$B:$AP,7,FALSE)),IF($X$1=5,(VLOOKUP(B202,'X5'!$B:$AP,7,FALSE)),IF($X$1=6,(VLOOKUP(B202,'X6'!$B:$AP,7,FALSE)),IF($X$1=7,(VLOOKUP(B202,'X7'!$B:$AP,7,FALSE)),IF($X$1=8,(VLOOKUP(B202,'X8'!$B:$AP,7,FALSE)),IF($X$1=9,(VLOOKUP(B202,'X9'!$B:$AP,7,FALSE)),IF($X$1=10,(VLOOKUP(B202,'X10'!$B:$AP,7,FALSE)),IF($X$1=11,(VLOOKUP(B202,'X11'!$B:$AP,7,FALSE)),IF($X$1=12,(VLOOKUP(B202,'X12'!$B:$AP,7,FALSE)),IF($X$1=13,(VLOOKUP(B202,'X13'!$B:$AP,7,FALSE)),"B"))))))))))))))=TRUE," ",(IF($X$1=1,(VLOOKUP(B202,'X1'!$B:$AP,7,FALSE)),IF($X$1=2,(VLOOKUP(B202,'X2'!$B:$AP,7,FALSE)),IF($X$1=3,(VLOOKUP(B202,'X3'!$B:$AP,7,FALSE)),IF($X$1=4,(VLOOKUP(B202,'X4'!$B:$AP,7,FALSE)),IF($X$1=5,(VLOOKUP(B202,'X5'!$B:$AP,7,FALSE)),IF($X$1=6,(VLOOKUP(B202,'X6'!$B:$AP,7,FALSE)),IF($X$1=7,(VLOOKUP(B202,'X7'!$B:$AP,7,FALSE)),IF($X$1=8,(VLOOKUP(B202,'X8'!$B:$AP,7,FALSE)),IF($X$1=9,(VLOOKUP(B202,'X9'!$B:$AP,7,FALSE)),IF($X$1=10,(VLOOKUP(B202,'X10'!$B:$AP,7,FALSE)),IF($X$1=11,(VLOOKUP(B202,'X11'!$B:$AP,7,FALSE)),IF($X$1=12,(VLOOKUP(B202,'X12'!$B:$AP,7,FALSE)),IF($X$1=13,(VLOOKUP(B202,'X13'!$B:$AP,7,FALSE)),"B")))))))))))))))</f>
        <v xml:space="preserve"> </v>
      </c>
      <c r="F202" s="182" t="str">
        <f ca="1">IF(ISERROR(IF((IF($X$1=1,(VLOOKUP(B202,'X1'!$B:$AO,6,FALSE)),(IF($X$1=2,(VLOOKUP(B202,'X2'!$B:$AO,6,FALSE)),(IF($X$1=3,(VLOOKUP(B202,'X3'!$B:$AO,6,FALSE)),(IF($X$1=4,(VLOOKUP(B202,'X4'!$B:$AO,6,FALSE)),(IF($X$1=5,(VLOOKUP(B202,'X5'!$B:$AO,6,FALSE)),(IF($X$1=6,(VLOOKUP(B202,'X6'!$B:$AO,6,FALSE)),(IF($X$1=7,(VLOOKUP(B202,'X7'!$B:$AO,6,FALSE)),(IF($X$1=8,(VLOOKUP(B202,'X8'!$B:$AO,6,FALSE)),(IF($X$1=9,(VLOOKUP(B202,'X9'!$B:$AO,6,FALSE)),(IF($X$1=10,(VLOOKUP(B202,'X10'!$B:$AO,6,FALSE)),(IF($X$1=11,(VLOOKUP(B202,'X11'!$B:$AO,6,FALSE)),(IF($X$1=12,(VLOOKUP(B202,'X12'!$B:$AO,6,FALSE)),(VLOOKUP(B202,'X13'!$B:$AO,6,FALSE))))))))))))))))))))))))))=$V$1," ",(IF($X$1=1,(VLOOKUP(B202,'X1'!$B:$AO,6,FALSE)),(IF($X$1=2,(VLOOKUP(B202,'X2'!$B:$AO,6,FALSE)),(IF($X$1=3,(VLOOKUP(B202,'X3'!$B:$AO,6,FALSE)),(IF($X$1=4,(VLOOKUP(B202,'X4'!$B:$AO,6,FALSE)),(IF($X$1=5,(VLOOKUP(B202,'X5'!$B:$AO,6,FALSE)),(IF($X$1=6,(VLOOKUP(B202,'X6'!$B:$AO,6,FALSE)),(IF($X$1=7,(VLOOKUP(B202,'X7'!$B:$AO,6,FALSE)),(IF($X$1=8,(VLOOKUP(B202,'X8'!$B:$AO,6,FALSE)),(IF($X$1=9,(VLOOKUP(B202,'X9'!$B:$AO,6,FALSE)),(IF($X$1=10,(VLOOKUP(B202,'X10'!$B:$AO,6,FALSE)),(IF($X$1=11,(VLOOKUP(B202,'X11'!$B:$AO,6,FALSE)),(IF($X$1=12,(VLOOKUP(B202,'X12'!$B:$AO,6,FALSE)),(VLOOKUP(B202,'X13'!$B:$AO,6,FALSE))))))))))))))))))))))))))))=TRUE," ",(IF((IF($X$1=1,(VLOOKUP(B202,'X1'!$B:$AO,6,FALSE)),(IF($X$1=2,(VLOOKUP(B202,'X2'!$B:$AO,6,FALSE)),(IF($X$1=3,(VLOOKUP(B202,'X3'!$B:$AO,6,FALSE)),(IF($X$1=4,(VLOOKUP(B202,'X4'!$B:$AO,6,FALSE)),(IF($X$1=5,(VLOOKUP(B202,'X5'!$B:$AO,6,FALSE)),(IF($X$1=6,(VLOOKUP(B202,'X6'!$B:$AO,6,FALSE)),(IF($X$1=7,(VLOOKUP(B202,'X7'!$B:$AO,6,FALSE)),(IF($X$1=8,(VLOOKUP(B202,'X8'!$B:$AO,6,FALSE)),(IF($X$1=9,(VLOOKUP(B202,'X9'!$B:$AO,6,FALSE)),(IF($X$1=10,(VLOOKUP(B202,'X10'!$B:$AO,6,FALSE)),(IF($X$1=11,(VLOOKUP(B202,'X11'!$B:$AO,6,FALSE)),(IF($X$1=12,(VLOOKUP(B202,'X12'!$B:$AO,6,FALSE)),(VLOOKUP(B202,'X13'!$B:$AO,6,FALSE))))))))))))))))))))))))))=$V$1," ",(IF($X$1=1,(VLOOKUP(B202,'X1'!$B:$AO,6,FALSE)),(IF($X$1=2,(VLOOKUP(B202,'X2'!$B:$AO,6,FALSE)),(IF($X$1=3,(VLOOKUP(B202,'X3'!$B:$AO,6,FALSE)),(IF($X$1=4,(VLOOKUP(B202,'X4'!$B:$AO,6,FALSE)),(IF($X$1=5,(VLOOKUP(B202,'X5'!$B:$AO,6,FALSE)),(IF($X$1=6,(VLOOKUP(B202,'X6'!$B:$AO,6,FALSE)),(IF($X$1=7,(VLOOKUP(B202,'X7'!$B:$AO,6,FALSE)),(IF($X$1=8,(VLOOKUP(B202,'X8'!$B:$AO,6,FALSE)),(IF($X$1=9,(VLOOKUP(B202,'X9'!$B:$AO,6,FALSE)),(IF($X$1=10,(VLOOKUP(B202,'X10'!$B:$AO,6,FALSE)),(IF($X$1=11,(VLOOKUP(B202,'X11'!$B:$AO,6,FALSE)),(IF($X$1=12,(VLOOKUP(B202,'X12'!$B:$AO,6,FALSE)),(VLOOKUP(B202,'X13'!$B:$AO,6,FALSE)))))))))))))))))))))))))))))</f>
        <v xml:space="preserve"> </v>
      </c>
      <c r="G202" s="182" t="str">
        <f ca="1">IF(ISERROR(IF($X$1=1,(VLOOKUP(B202,'X1'!$B:$AZ,44,FALSE)),IF($X$1=2,(VLOOKUP(B202,'X2'!$B:$AZ,44,FALSE)),IF($X$1=3,(VLOOKUP(B202,'X3'!$B:$AZ,44,FALSE)),IF($X$1=4,(VLOOKUP(B202,'X4'!$B:$AZ,44,FALSE)),IF($X$1=5,(VLOOKUP(B202,'X5'!$B:$AZ,44,FALSE)),IF($X$1=6,(VLOOKUP(B202,'X6'!$B:$AZ,44,FALSE)),IF($X$1=7,(VLOOKUP(B202,'X7'!$B:$AZ,44,FALSE)),IF($X$1=8,(VLOOKUP(B202,'X8'!$B:$AZ,44,FALSE)),IF($X$1=9,(VLOOKUP(B202,'X9'!$B:$AZ,44,FALSE)),IF($X$1=10,(VLOOKUP(B202,'X10'!$B:$AZ,44,FALSE)),IF($X$1=11,(VLOOKUP(B202,'X11'!$B:$AZ,44,FALSE)),IF($X$1=12,(VLOOKUP(B202,'X12'!$B:$AZ,44,FALSE)),IF($X$1=13,(VLOOKUP(B202,'X13'!$B:$AZ,44,FALSE)),"B"))))))))))))))=TRUE," ",(IF($X$1=1,(VLOOKUP(B202,'X1'!$B:$AZ,44,FALSE)),IF($X$1=2,(VLOOKUP(B202,'X2'!$B:$AZ,44,FALSE)),IF($X$1=3,(VLOOKUP(B202,'X3'!$B:$AZ,44,FALSE)),IF($X$1=4,(VLOOKUP(B202,'X4'!$B:$AZ,44,FALSE)),IF($X$1=5,(VLOOKUP(B202,'X5'!$B:$AZ,44,FALSE)),IF($X$1=6,(VLOOKUP(B202,'X6'!$B:$AZ,44,FALSE)),IF($X$1=7,(VLOOKUP(B202,'X7'!$B:$AZ,44,FALSE)),IF($X$1=8,(VLOOKUP(B202,'X8'!$B:$AZ,44,FALSE)),IF($X$1=9,(VLOOKUP(B202,'X9'!$B:$AZ,44,FALSE)),IF($X$1=10,(VLOOKUP(B202,'X10'!$B:$AZ,44,FALSE)),IF($X$1=11,(VLOOKUP(B202,'X11'!$B:$AZ,44,FALSE)),IF($X$1=12,(VLOOKUP(B202,'X12'!$B:$AZ,44,FALSE)),IF($X$1=13,(VLOOKUP(B202,'X13'!$B:$AZ,44,FALSE)),"B")))))))))))))))</f>
        <v xml:space="preserve"> </v>
      </c>
      <c r="H202" s="182" t="str">
        <f ca="1">IF(ISERROR(IF($X$1=1,(VLOOKUP(B202,'X1'!$B:$AZ,8,FALSE)),IF($X$1=2,(VLOOKUP(B202,'X2'!$B:$AZ,8,FALSE)),IF($X$1=3,(VLOOKUP(B202,'X3'!$B:$AZ,8,FALSE)),IF($X$1=4,(VLOOKUP(B202,'X4'!$B:$AZ,8,FALSE)),IF($X$1=5,(VLOOKUP(B202,'X5'!$B:$AZ,8,FALSE)),IF($X$1=6,(VLOOKUP(B202,'X6'!$B:$AZ,8,FALSE)),IF($X$1=7,(VLOOKUP(B202,'X7'!$B:$AZ,8,FALSE)),IF($X$1=8,(VLOOKUP(B202,'X8'!$B:$AZ,8,FALSE)),IF($X$1=9,(VLOOKUP(B202,'X9'!$B:$AZ,8,FALSE)),IF($X$1=10,(VLOOKUP(B202,'X10'!$B:$AZ,8,FALSE)),IF($X$1=11,(VLOOKUP(B202,'X11'!$B:$AZ,8,FALSE)),IF($X$1=12,(VLOOKUP(B202,'X12'!$B:$AZ,8,FALSE)),IF($X$1=13,(VLOOKUP(B202,'X13'!$B:$AZ,8,FALSE)),"B"))))))))))))))=TRUE," ",(IF($X$1=1,(VLOOKUP(B202,'X1'!$B:$AZ,8,FALSE)),IF($X$1=2,(VLOOKUP(B202,'X2'!$B:$AZ,8,FALSE)),IF($X$1=3,(VLOOKUP(B202,'X3'!$B:$AZ,8,FALSE)),IF($X$1=4,(VLOOKUP(B202,'X4'!$B:$AZ,8,FALSE)),IF($X$1=5,(VLOOKUP(B202,'X5'!$B:$AZ,8,FALSE)),IF($X$1=6,(VLOOKUP(B202,'X6'!$B:$AZ,8,FALSE)),IF($X$1=7,(VLOOKUP(B202,'X7'!$B:$AZ,8,FALSE)),IF($X$1=8,(VLOOKUP(B202,'X8'!$B:$AZ,8,FALSE)),IF($X$1=9,(VLOOKUP(B202,'X9'!$B:$AZ,8,FALSE)),IF($X$1=10,(VLOOKUP(B202,'X10'!$B:$AZ,8,FALSE)),IF($X$1=11,(VLOOKUP(B202,'X11'!$B:$AZ,8,FALSE)),IF($X$1=12,(VLOOKUP(B202,'X12'!$B:$AZ,8,FALSE)),IF($X$1=13,(VLOOKUP(B202,'X13'!$B:$AZ,8,FALSE)),"B")))))))))))))))</f>
        <v xml:space="preserve"> </v>
      </c>
      <c r="I202" s="183" t="str">
        <f ca="1">IF(ISERROR(IF($X$1=1,(VLOOKUP(B202,'X1'!$B:$AZ,2,FALSE)),IF($X$1=2,(VLOOKUP(B202,'X2'!$B:$AZ,2,FALSE)),IF($X$1=3,(VLOOKUP(B202,'X3'!$B:$AZ,2,FALSE)),IF($X$1=4,(VLOOKUP(B202,'X4'!$B:$AZ,2,FALSE)),IF($X$1=5,(VLOOKUP(B202,'X5'!$B:$AZ,2,FALSE)),IF($X$1=6,(VLOOKUP(B202,'X6'!$B:$AZ,2,FALSE)),IF($X$1=7,(VLOOKUP(B202,'X7'!$B:$AZ,2,FALSE)),IF($X$1=8,(VLOOKUP(B202,'X8'!$B:$AZ,2,FALSE)),IF($X$1=9,(VLOOKUP(B202,'X9'!$B:$AZ,2,FALSE)),IF($X$1=10,(VLOOKUP(B202,'X10'!$B:$AZ,2,FALSE)),IF($X$1=11,(VLOOKUP(B202,'X11'!$B:$AZ,2,FALSE)),IF($X$1=12,(VLOOKUP(B202,'X12'!$B:$AZ,2,FALSE)),IF($X$1=13,(VLOOKUP(B202,'X13'!$B:$AZ,2,FALSE)),"B"))))))))))))))=TRUE," ",(IF($X$1=1,(VLOOKUP(B202,'X1'!$B:$AZ,2,FALSE)),IF($X$1=2,(VLOOKUP(B202,'X2'!$B:$AZ,2,FALSE)),IF($X$1=3,(VLOOKUP(B202,'X3'!$B:$AZ,2,FALSE)),IF($X$1=4,(VLOOKUP(B202,'X4'!$B:$AZ,2,FALSE)),IF($X$1=5,(VLOOKUP(B202,'X5'!$B:$AZ,2,FALSE)),IF($X$1=6,(VLOOKUP(B202,'X6'!$B:$AZ,2,FALSE)),IF($X$1=7,(VLOOKUP(B202,'X7'!$B:$AZ,2,FALSE)),IF($X$1=8,(VLOOKUP(B202,'X8'!$B:$AZ,2,FALSE)),IF($X$1=9,(VLOOKUP(B202,'X9'!$B:$AZ,2,FALSE)),IF($X$1=10,(VLOOKUP(B202,'X10'!$B:$AZ,2,FALSE)),IF($X$1=11,(VLOOKUP(B202,'X11'!$B:$AZ,2,FALSE)),IF($X$1=12,(VLOOKUP(B202,'X12'!$B:$AZ,2,FALSE)),IF($X$1=13,(VLOOKUP(B202,'X13'!$B:$AZ,2,FALSE)),"B")))))))))))))))</f>
        <v xml:space="preserve"> </v>
      </c>
      <c r="J202" s="183" t="str">
        <f ca="1">IF(ISERROR(IF($X$1=1,(VLOOKUP(B202,'X1'!$B:$AZ,3,FALSE)),IF($X$1=2,(VLOOKUP(B202,'X2'!$B:$AZ,3,FALSE)),IF($X$1=3,(VLOOKUP(B202,'X3'!$B:$AZ,3,FALSE)),IF($X$1=4,(VLOOKUP(B202,'X4'!$B:$AZ,3,FALSE)),IF($X$1=5,(VLOOKUP(B202,'X5'!$B:$AZ,3,FALSE)),IF($X$1=6,(VLOOKUP(B202,'X6'!$B:$AZ,3,FALSE)),IF($X$1=7,(VLOOKUP(B202,'X7'!$B:$AZ,3,FALSE)),IF($X$1=8,(VLOOKUP(B202,'X8'!$B:$AZ,3,FALSE)),IF($X$1=9,(VLOOKUP(B202,'X9'!$B:$AZ,3,FALSE)),IF($X$1=10,(VLOOKUP(B202,'X10'!$B:$AZ,3,FALSE)),IF($X$1=11,(VLOOKUP(B202,'X11'!$B:$AZ,3,FALSE)),IF($X$1=12,(VLOOKUP(B202,'X12'!$B:$AZ,3,FALSE)),IF($X$1=13,(VLOOKUP(B202,'X13'!$B:$AZ,3,FALSE)),"B"))))))))))))))=TRUE," ",(IF($X$1=1,(VLOOKUP(B202,'X1'!$B:$AZ,3,FALSE)),IF($X$1=2,(VLOOKUP(B202,'X2'!$B:$AZ,3,FALSE)),IF($X$1=3,(VLOOKUP(B202,'X3'!$B:$AZ,3,FALSE)),IF($X$1=4,(VLOOKUP(B202,'X4'!$B:$AZ,3,FALSE)),IF($X$1=5,(VLOOKUP(B202,'X5'!$B:$AZ,3,FALSE)),IF($X$1=6,(VLOOKUP(B202,'X6'!$B:$AZ,3,FALSE)),IF($X$1=7,(VLOOKUP(B202,'X7'!$B:$AZ,3,FALSE)),IF($X$1=8,(VLOOKUP(B202,'X8'!$B:$AZ,3,FALSE)),IF($X$1=9,(VLOOKUP(B202,'X9'!$B:$AZ,3,FALSE)),IF($X$1=10,(VLOOKUP(B202,'X10'!$B:$AZ,3,FALSE)),IF($X$1=11,(VLOOKUP(B202,'X11'!$B:$AZ,3,FALSE)),IF($X$1=12,(VLOOKUP(B202,'X12'!$B:$AZ,3,FALSE)),IF($X$1=13,(VLOOKUP(B202,'X13'!$B:$AZ,3,FALSE)),"B")))))))))))))))</f>
        <v xml:space="preserve"> </v>
      </c>
      <c r="K202" s="183" t="str">
        <f ca="1">IF(ISERROR(IF($X$1=1,(VLOOKUP(B202,'X1'!$B:$AZ,5,FALSE)),IF($X$1=2,(VLOOKUP(B202,'X2'!$B:$AZ,5,FALSE)),IF($X$1=3,(VLOOKUP(B202,'X3'!$B:$AZ,5,FALSE)),IF($X$1=4,(VLOOKUP(B202,'X4'!$B:$AZ,5,FALSE)),IF($X$1=5,(VLOOKUP(B202,'X5'!$B:$AZ,5,FALSE)),IF($X$1=6,(VLOOKUP(B202,'X6'!$B:$AZ,5,FALSE)),IF($X$1=7,(VLOOKUP(B202,'X7'!$B:$AZ,5,FALSE)),IF($X$1=8,(VLOOKUP(B202,'X8'!$B:$AZ,5,FALSE)),IF($X$1=9,(VLOOKUP(B202,'X9'!$B:$AZ,5,FALSE)),IF($X$1=10,(VLOOKUP(B202,'X10'!$B:$AZ,5,FALSE)),IF($X$1=11,(VLOOKUP(B202,'X11'!$B:$AZ,5,FALSE)),IF($X$1=12,(VLOOKUP(B202,'X12'!$B:$AZ,5,FALSE)),IF($X$1=13,(VLOOKUP(B202,'X13'!$B:$AZ,5,FALSE)),"B"))))))))))))))=TRUE," ",(IF($X$1=1,(VLOOKUP(B202,'X1'!$B:$AZ,5,FALSE)),IF($X$1=2,(VLOOKUP(B202,'X2'!$B:$AZ,5,FALSE)),IF($X$1=3,(VLOOKUP(B202,'X3'!$B:$AZ,5,FALSE)),IF($X$1=4,(VLOOKUP(B202,'X4'!$B:$AZ,5,FALSE)),IF($X$1=5,(VLOOKUP(B202,'X5'!$B:$AZ,5,FALSE)),IF($X$1=6,(VLOOKUP(B202,'X6'!$B:$AZ,5,FALSE)),IF($X$1=7,(VLOOKUP(B202,'X7'!$B:$AZ,5,FALSE)),IF($X$1=8,(VLOOKUP(B202,'X8'!$B:$AZ,5,FALSE)),IF($X$1=9,(VLOOKUP(B202,'X9'!$B:$AZ,5,FALSE)),IF($X$1=10,(VLOOKUP(B202,'X10'!$B:$AZ,5,FALSE)),IF($X$1=11,(VLOOKUP(B202,'X11'!$B:$AZ,5,FALSE)),IF($X$1=12,(VLOOKUP(B202,'X12'!$B:$AZ,5,FALSE)),IF($X$1=13,(VLOOKUP(B202,'X13'!$B:$AZ,5,FALSE)),"B")))))))))))))))</f>
        <v xml:space="preserve"> </v>
      </c>
      <c r="L202" s="184" t="str">
        <f ca="1">IF(ISERROR(IF($X$1=1,(VLOOKUP(B202,'X1'!$B:$AZ,9,FALSE)),IF($X$1=2,(VLOOKUP(B202,'X2'!$B:$AZ,9,FALSE)),IF($X$1=3,(VLOOKUP(B202,'X3'!$B:$AZ,9,FALSE)),IF($X$1=4,(VLOOKUP(B202,'X4'!$B:$AZ,9,FALSE)),IF($X$1=5,(VLOOKUP(B202,'X5'!$B:$AZ,9,FALSE)),IF($X$1=6,(VLOOKUP(B202,'X6'!$B:$AZ,9,FALSE)),IF($X$1=7,(VLOOKUP(B202,'X7'!$B:$AZ,9,FALSE)),IF($X$1=8,(VLOOKUP(B202,'X8'!$B:$AZ,9,FALSE)),IF($X$1=9,(VLOOKUP(B202,'X9'!$B:$AZ,9,FALSE)),IF($X$1=10,(VLOOKUP(B202,'X10'!$B:$AZ,9,FALSE)),IF($X$1=11,(VLOOKUP(B202,'X11'!$B:$AZ,9,FALSE)),IF($X$1=12,(VLOOKUP(B202,'X12'!$B:$AZ,9,FALSE)),IF($X$1=13,(VLOOKUP(B202,'X13'!$B:$AZ,9,FALSE)),"B"))))))))))))))=TRUE," ",(IF($X$1=1,(VLOOKUP(B202,'X1'!$B:$AZ,9,FALSE)),IF($X$1=2,(VLOOKUP(B202,'X2'!$B:$AZ,9,FALSE)),IF($X$1=3,(VLOOKUP(B202,'X3'!$B:$AZ,9,FALSE)),IF($X$1=4,(VLOOKUP(B202,'X4'!$B:$AZ,9,FALSE)),IF($X$1=5,(VLOOKUP(B202,'X5'!$B:$AZ,9,FALSE)),IF($X$1=6,(VLOOKUP(B202,'X6'!$B:$AZ,9,FALSE)),IF($X$1=7,(VLOOKUP(B202,'X7'!$B:$AZ,9,FALSE)),IF($X$1=8,(VLOOKUP(B202,'X8'!$B:$AZ,9,FALSE)),IF($X$1=9,(VLOOKUP(B202,'X9'!$B:$AZ,9,FALSE)),IF($X$1=10,(VLOOKUP(B202,'X10'!$B:$AZ,9,FALSE)),IF($X$1=11,(VLOOKUP(B202,'X11'!$B:$AZ,9,FALSE)),IF($X$1=12,(VLOOKUP(B202,'X12'!$B:$AZ,9,FALSE)),IF($X$1=13,(VLOOKUP(B202,'X13'!$B:$AZ,9,FALSE)),"B")))))))))))))))</f>
        <v xml:space="preserve"> </v>
      </c>
      <c r="M202" s="184" t="str">
        <f ca="1">IF(ISERROR(IF($X$1=1,(VLOOKUP(B202,'X1'!$B:$AZ,10,FALSE)),IF($X$1=2,(VLOOKUP(B202,'X2'!$B:$AZ,10,FALSE)),IF($X$1=3,(VLOOKUP(B202,'X3'!$B:$AZ,10,FALSE)),IF($X$1=4,(VLOOKUP(B202,'X4'!$B:$AZ,10,FALSE)),IF($X$1=5,(VLOOKUP(B202,'X5'!$B:$AZ,10,FALSE)),IF($X$1=6,(VLOOKUP(B202,'X6'!$B:$AZ,10,FALSE)),IF($X$1=7,(VLOOKUP(B202,'X7'!$B:$AZ,10,FALSE)),IF($X$1=8,(VLOOKUP(B202,'X8'!$B:$AZ,10,FALSE)),IF($X$1=9,(VLOOKUP(B202,'X9'!$B:$AZ,10,FALSE)),IF($X$1=10,(VLOOKUP(B202,'X10'!$B:$AZ,10,FALSE)),IF($X$1=11,(VLOOKUP(B202,'X11'!$B:$AZ,10,FALSE)),IF($X$1=12,(VLOOKUP(B202,'X12'!$B:$AZ,10,FALSE)),IF($X$1=13,(VLOOKUP(B202,'X13'!$B:$AZ,10,FALSE)),"B"))))))))))))))=TRUE," ",(IF($X$1=1,(VLOOKUP(B202,'X1'!$B:$AZ,10,FALSE)),IF($X$1=2,(VLOOKUP(B202,'X2'!$B:$AZ,10,FALSE)),IF($X$1=3,(VLOOKUP(B202,'X3'!$B:$AZ,10,FALSE)),IF($X$1=4,(VLOOKUP(B202,'X4'!$B:$AZ,10,FALSE)),IF($X$1=5,(VLOOKUP(B202,'X5'!$B:$AZ,10,FALSE)),IF($X$1=6,(VLOOKUP(B202,'X6'!$B:$AZ,10,FALSE)),IF($X$1=7,(VLOOKUP(B202,'X7'!$B:$AZ,10,FALSE)),IF($X$1=8,(VLOOKUP(B202,'X8'!$B:$AZ,10,FALSE)),IF($X$1=9,(VLOOKUP(B202,'X9'!$B:$AZ,10,FALSE)),IF($X$1=10,(VLOOKUP(B202,'X10'!$B:$AZ,10,FALSE)),IF($X$1=11,(VLOOKUP(B202,'X11'!$B:$AZ,10,FALSE)),IF($X$1=12,(VLOOKUP(B202,'X12'!$B:$AZ,10,FALSE)),IF($X$1=13,(VLOOKUP(B202,'X13'!$B:$AZ,10,FALSE)),"B")))))))))))))))</f>
        <v xml:space="preserve"> </v>
      </c>
      <c r="N202" s="185" t="str">
        <f ca="1">IF(ISERROR(IF($X$1=1,(VLOOKUP(B202,'X1'!$B:$AZ,45,FALSE)),IF($X$1=2,(VLOOKUP(B202,'X2'!$B:$AZ,45,FALSE)),IF($X$1=3,(VLOOKUP(B202,'X3'!$B:$AZ,45,FALSE)),IF($X$1=4,(VLOOKUP(B202,'X4'!$B:$AZ,45,FALSE)),IF($X$1=5,(VLOOKUP(B202,'X5'!$B:$AZ,45,FALSE)),IF($X$1=6,(VLOOKUP(B202,'X6'!$B:$AZ,45,FALSE)),IF($X$1=7,(VLOOKUP(B202,'X7'!$B:$AZ,45,FALSE)),IF($X$1=8,(VLOOKUP(B202,'X8'!$B:$AZ,45,FALSE)),IF($X$1=9,(VLOOKUP(B202,'X9'!$B:$AZ,45,FALSE)),IF($X$1=10,(VLOOKUP(B202,'X10'!$B:$AZ,45,FALSE)),IF($X$1=11,(VLOOKUP(B202,'X11'!$B:$AZ,45,FALSE)),IF($X$1=12,(VLOOKUP(B202,'X12'!$B:$AZ,45,FALSE)),IF($X$1=13,(VLOOKUP(B202,'X13'!$B:$AZ,45,FALSE)),"B"))))))))))))))=TRUE," ",(IF($X$1=1,(VLOOKUP(B202,'X1'!$B:$AZ,45,FALSE)),IF($X$1=2,(VLOOKUP(B202,'X2'!$B:$AZ,45,FALSE)),IF($X$1=3,(VLOOKUP(B202,'X3'!$B:$AZ,45,FALSE)),IF($X$1=4,(VLOOKUP(B202,'X4'!$B:$AZ,45,FALSE)),IF($X$1=5,(VLOOKUP(B202,'X5'!$B:$AZ,45,FALSE)),IF($X$1=6,(VLOOKUP(B202,'X6'!$B:$AZ,45,FALSE)),IF($X$1=7,(VLOOKUP(B202,'X7'!$B:$AZ,45,FALSE)),IF($X$1=8,(VLOOKUP(B202,'X8'!$B:$AZ,45,FALSE)),IF($X$1=9,(VLOOKUP(B202,'X9'!$B:$AZ,45,FALSE)),IF($X$1=10,(VLOOKUP(B202,'X10'!$B:$AZ,45,FALSE)),IF($X$1=11,(VLOOKUP(B202,'X11'!$B:$AZ,45,FALSE)),IF($X$1=12,(VLOOKUP(B202,'X12'!$B:$AZ,45,FALSE)),IF($X$1=13,(VLOOKUP(B202,'X13'!$B:$AZ,45,FALSE)),"B")))))))))))))))</f>
        <v xml:space="preserve"> </v>
      </c>
      <c r="O202" s="184" t="str">
        <f ca="1">IF(ISERROR(IF($X$1=1,(VLOOKUP(B202,'X1'!$B:$AZ,11,FALSE)),IF($X$1=2,(VLOOKUP(B202,'X2'!$B:$AZ,11,FALSE)),IF($X$1=3,(VLOOKUP(B202,'X3'!$B:$AZ,11,FALSE)),IF($X$1=4,(VLOOKUP(B202,'X4'!$B:$AZ,11,FALSE)),IF($X$1=5,(VLOOKUP(B202,'X5'!$B:$AZ,11,FALSE)),IF($X$1=6,(VLOOKUP(B202,'X6'!$B:$AZ,11,FALSE)),IF($X$1=7,(VLOOKUP(B202,'X7'!$B:$AZ,11,FALSE)),IF($X$1=8,(VLOOKUP(B202,'X8'!$B:$AZ,11,FALSE)),IF($X$1=9,(VLOOKUP(B202,'X9'!$B:$AZ,11,FALSE)),IF($X$1=10,(VLOOKUP(B202,'X10'!$B:$AZ,11,FALSE)),IF($X$1=11,(VLOOKUP(B202,'X11'!$B:$AZ,11,FALSE)),IF($X$1=12,(VLOOKUP(B202,'X12'!$B:$AZ,11,FALSE)),IF($X$1=13,(VLOOKUP(B202,'X13'!$B:$AZ,11,FALSE)),"B"))))))))))))))=TRUE," ",(IF($X$1=1,(VLOOKUP(B202,'X1'!$B:$AZ,11,FALSE)),IF($X$1=2,(VLOOKUP(B202,'X2'!$B:$AZ,11,FALSE)),IF($X$1=3,(VLOOKUP(B202,'X3'!$B:$AZ,11,FALSE)),IF($X$1=4,(VLOOKUP(B202,'X4'!$B:$AZ,11,FALSE)),IF($X$1=5,(VLOOKUP(B202,'X5'!$B:$AZ,11,FALSE)),IF($X$1=6,(VLOOKUP(B202,'X6'!$B:$AZ,11,FALSE)),IF($X$1=7,(VLOOKUP(B202,'X7'!$B:$AZ,11,FALSE)),IF($X$1=8,(VLOOKUP(B202,'X8'!$B:$AZ,11,FALSE)),IF($X$1=9,(VLOOKUP(B202,'X9'!$B:$AZ,11,FALSE)),IF($X$1=10,(VLOOKUP(B202,'X10'!$B:$AZ,11,FALSE)),IF($X$1=11,(VLOOKUP(B202,'X11'!$B:$AZ,11,FALSE)),IF($X$1=12,(VLOOKUP(B202,'X12'!$B:$AZ,11,FALSE)),IF($X$1=13,(VLOOKUP(B202,'X13'!$B:$AZ,11,FALSE)),"B")))))))))))))))</f>
        <v xml:space="preserve"> </v>
      </c>
      <c r="P202" s="184" t="str">
        <f ca="1">IF(ISERROR(IF($X$1=1,(VLOOKUP(B202,'X1'!$B:$AZ,12,FALSE)),IF($X$1=2,(VLOOKUP(B202,'X2'!$B:$AZ,12,FALSE)),IF($X$1=3,(VLOOKUP(B202,'X3'!$B:$AZ,12,FALSE)),IF($X$1=4,(VLOOKUP(B202,'X4'!$B:$AZ,12,FALSE)),IF($X$1=5,(VLOOKUP(B202,'X5'!$B:$AZ,12,FALSE)),IF($X$1=6,(VLOOKUP(B202,'X6'!$B:$AZ,12,FALSE)),IF($X$1=7,(VLOOKUP(B202,'X7'!$B:$AZ,12,FALSE)),IF($X$1=8,(VLOOKUP(B202,'X8'!$B:$AZ,12,FALSE)),IF($X$1=9,(VLOOKUP(B202,'X9'!$B:$AZ,12,FALSE)),IF($X$1=10,(VLOOKUP(B202,'X10'!$B:$AZ,12,FALSE)),IF($X$1=11,(VLOOKUP(B202,'X11'!$B:$AZ,12,FALSE)),IF($X$1=12,(VLOOKUP(B202,'X12'!$B:$AZ,12,FALSE)),IF($X$1=13,(VLOOKUP(B202,'X13'!$B:$AZ,12,FALSE)),"B"))))))))))))))=TRUE," ",(IF($X$1=1,(VLOOKUP(B202,'X1'!$B:$AZ,12,FALSE)),IF($X$1=2,(VLOOKUP(B202,'X2'!$B:$AZ,12,FALSE)),IF($X$1=3,(VLOOKUP(B202,'X3'!$B:$AZ,12,FALSE)),IF($X$1=4,(VLOOKUP(B202,'X4'!$B:$AZ,12,FALSE)),IF($X$1=5,(VLOOKUP(B202,'X5'!$B:$AZ,12,FALSE)),IF($X$1=6,(VLOOKUP(B202,'X6'!$B:$AZ,12,FALSE)),IF($X$1=7,(VLOOKUP(B202,'X7'!$B:$AZ,12,FALSE)),IF($X$1=8,(VLOOKUP(B202,'X8'!$B:$AZ,12,FALSE)),IF($X$1=9,(VLOOKUP(B202,'X9'!$B:$AZ,12,FALSE)),IF($X$1=10,(VLOOKUP(B202,'X10'!$B:$AZ,12,FALSE)),IF($X$1=11,(VLOOKUP(B202,'X11'!$B:$AZ,12,FALSE)),IF($X$1=12,(VLOOKUP(B202,'X12'!$B:$AZ,12,FALSE)),IF($X$1=13,(VLOOKUP(B202,'X13'!$B:$AZ,12,FALSE)),"B")))))))))))))))</f>
        <v xml:space="preserve"> </v>
      </c>
      <c r="Q202" s="185" t="str">
        <f ca="1">IF(ISERROR(IF($X$1=1,(VLOOKUP(B202,'X1'!$B:$AZ,46,FALSE)),IF($X$1=2,(VLOOKUP(B202,'X2'!$B:$AZ,46,FALSE)),IF($X$1=3,(VLOOKUP(B202,'X3'!$B:$AZ,46,FALSE)),IF($X$1=4,(VLOOKUP(B202,'X4'!$B:$AZ,46,FALSE)),IF($X$1=5,(VLOOKUP(B202,'X5'!$B:$AZ,46,FALSE)),IF($X$1=6,(VLOOKUP(B202,'X6'!$B:$AZ,46,FALSE)),IF($X$1=7,(VLOOKUP(B202,'X7'!$B:$AZ,46,FALSE)),IF($X$1=8,(VLOOKUP(B202,'X8'!$B:$AZ,46,FALSE)),IF($X$1=9,(VLOOKUP(B202,'X9'!$B:$AZ,46,FALSE)),IF($X$1=10,(VLOOKUP(B202,'X10'!$B:$AZ,46,FALSE)),IF($X$1=11,(VLOOKUP(B202,'X11'!$B:$AZ,46,FALSE)),IF($X$1=12,(VLOOKUP(B202,'X12'!$B:$AZ,46,FALSE)),IF($X$1=13,(VLOOKUP(B202,'X13'!$B:$AZ,46,FALSE)),"B"))))))))))))))=TRUE," ",(IF($X$1=1,(VLOOKUP(B202,'X1'!$B:$AZ,46,FALSE)),IF($X$1=2,(VLOOKUP(B202,'X2'!$B:$AZ,46,FALSE)),IF($X$1=3,(VLOOKUP(B202,'X3'!$B:$AZ,46,FALSE)),IF($X$1=4,(VLOOKUP(B202,'X4'!$B:$AZ,46,FALSE)),IF($X$1=5,(VLOOKUP(B202,'X5'!$B:$AZ,46,FALSE)),IF($X$1=6,(VLOOKUP(B202,'X6'!$B:$AZ,46,FALSE)),IF($X$1=7,(VLOOKUP(B202,'X7'!$B:$AZ,46,FALSE)),IF($X$1=8,(VLOOKUP(B202,'X8'!$B:$AZ,46,FALSE)),IF($X$1=9,(VLOOKUP(B202,'X9'!$B:$AZ,46,FALSE)),IF($X$1=10,(VLOOKUP(B202,'X10'!$B:$AZ,46,FALSE)),IF($X$1=11,(VLOOKUP(B202,'X11'!$B:$AZ,46,FALSE)),IF($X$1=12,(VLOOKUP(B202,'X12'!$B:$AZ,46,FALSE)),IF($X$1=13,(VLOOKUP(B202,'X13'!$B:$AZ,46,FALSE)),"B")))))))))))))))</f>
        <v xml:space="preserve"> </v>
      </c>
      <c r="R202" s="185" t="str">
        <f ca="1">IF(ISERROR(IF($X$1=1,(VLOOKUP(B202,'X1'!$B:$AZ,15,FALSE)),IF($X$1=2,(VLOOKUP(B202,'X2'!$B:$AZ,15,FALSE)),IF($X$1=3,(VLOOKUP(B202,'X3'!$B:$AZ,15,FALSE)),IF($X$1=4,(VLOOKUP(B202,'X4'!$B:$AZ,15,FALSE)),IF($X$1=5,(VLOOKUP(B202,'X5'!$B:$AZ,15,FALSE)),IF($X$1=6,(VLOOKUP(B202,'X6'!$B:$AZ,15,FALSE)),IF($X$1=7,(VLOOKUP(B202,'X7'!$B:$AZ,15,FALSE)),IF($X$1=8,(VLOOKUP(B202,'X8'!$B:$AZ,15,FALSE)),IF($X$1=9,(VLOOKUP(B202,'X9'!$B:$AZ,15,FALSE)),IF($X$1=10,(VLOOKUP(B202,'X10'!$B:$AZ,15,FALSE)),IF($X$1=11,(VLOOKUP(B202,'X11'!$B:$AZ,15,FALSE)),IF($X$1=12,(VLOOKUP(B202,'X12'!$B:$AZ,15,FALSE)),IF($X$1=13,(VLOOKUP(B202,'X13'!$B:$AZ,15,FALSE)),"B"))))))))))))))=TRUE," ",(IF($X$1=1,(VLOOKUP(B202,'X1'!$B:$AZ,15,FALSE)),IF($X$1=2,(VLOOKUP(B202,'X2'!$B:$AZ,15,FALSE)),IF($X$1=3,(VLOOKUP(B202,'X3'!$B:$AZ,15,FALSE)),IF($X$1=4,(VLOOKUP(B202,'X4'!$B:$AZ,15,FALSE)),IF($X$1=5,(VLOOKUP(B202,'X5'!$B:$AZ,15,FALSE)),IF($X$1=6,(VLOOKUP(B202,'X6'!$B:$AZ,15,FALSE)),IF($X$1=7,(VLOOKUP(B202,'X7'!$B:$AZ,15,FALSE)),IF($X$1=8,(VLOOKUP(B202,'X8'!$B:$AZ,15,FALSE)),IF($X$1=9,(VLOOKUP(B202,'X9'!$B:$AZ,15,FALSE)),IF($X$1=10,(VLOOKUP(B202,'X10'!$B:$AZ,15,FALSE)),IF($X$1=11,(VLOOKUP(B202,'X11'!$B:$AZ,15,FALSE)),IF($X$1=12,(VLOOKUP(B202,'X12'!$B:$AZ,15,FALSE)),IF($X$1=13,(VLOOKUP(B202,'X13'!$B:$AZ,15,FALSE)),"B")))))))))))))))</f>
        <v xml:space="preserve"> </v>
      </c>
      <c r="S202" s="185" t="str">
        <f ca="1">IF(ISERROR(IF((IF($X$1=1,(VLOOKUP(B202,'X1'!$B:$AZ,14,FALSE)),(IF($X$1=2,(VLOOKUP(B202,'X2'!$B:$AZ,14,FALSE)),(IF($X$1=3,(VLOOKUP(B202,'X3'!$B:$AZ,14,FALSE)),(IF($X$1=4,(VLOOKUP(B202,'X4'!$B:$AZ,14,FALSE)),(IF($X$1=5,(VLOOKUP(B202,'X5'!$B:$AZ,14,FALSE)),(IF($X$1=6,(VLOOKUP(B202,'X6'!$B:$AZ,14,FALSE)),(IF($X$1=7,(VLOOKUP(B202,'X7'!$B:$AZ,14,FALSE)),(IF($X$1=8,(VLOOKUP(B202,'X8'!$B:$AZ,14,FALSE)),(IF($X$1=9,(VLOOKUP(B202,'X9'!$B:$AZ,14,FALSE)),(IF($X$1=10,(VLOOKUP(B202,'X10'!$B:$AZ,14,FALSE)),(IF($X$1=11,(VLOOKUP(B202,'X11'!$B:$AZ,14,FALSE)),(IF($X$1=12,(VLOOKUP(B202,'X12'!$B:$AZ,14,FALSE)),(VLOOKUP(B202,'X13'!$B:$AZ,14,FALSE))))))))))))))))))))))))))=$V$1," ",(IF($X$1=1,(VLOOKUP(B202,'X1'!$B:$AZ,14,FALSE)),(IF($X$1=2,(VLOOKUP(B202,'X2'!$B:$AZ,14,FALSE)),(IF($X$1=3,(VLOOKUP(B202,'X3'!$B:$AZ,14,FALSE)),(IF($X$1=4,(VLOOKUP(B202,'X4'!$B:$AZ,14,FALSE)),(IF($X$1=5,(VLOOKUP(B202,'X5'!$B:$AZ,14,FALSE)),(IF($X$1=6,(VLOOKUP(B202,'X6'!$B:$AZ,14,FALSE)),(IF($X$1=7,(VLOOKUP(B202,'X7'!$B:$AZ,14,FALSE)),(IF($X$1=8,(VLOOKUP(B202,'X8'!$B:$AZ,14,FALSE)),(IF($X$1=9,(VLOOKUP(B202,'X9'!$B:$AZ,14,FALSE)),(IF($X$1=10,(VLOOKUP(B202,'X10'!$B:$AZ,14,FALSE)),(IF($X$1=11,(VLOOKUP(B202,'X11'!$B:$AZ,14,FALSE)),(IF($X$1=12,(VLOOKUP(B202,'X12'!$B:$AZ,14,FALSE)),(VLOOKUP(B202,'X13'!$B:$AZ,14,FALSE))))))))))))))))))))))))))))=TRUE," ",(IF((IF($X$1=1,(VLOOKUP(B202,'X1'!$B:$AZ,14,FALSE)),(IF($X$1=2,(VLOOKUP(B202,'X2'!$B:$AZ,14,FALSE)),(IF($X$1=3,(VLOOKUP(B202,'X3'!$B:$AZ,14,FALSE)),(IF($X$1=4,(VLOOKUP(B202,'X4'!$B:$AZ,14,FALSE)),(IF($X$1=5,(VLOOKUP(B202,'X5'!$B:$AZ,14,FALSE)),(IF($X$1=6,(VLOOKUP(B202,'X6'!$B:$AZ,14,FALSE)),(IF($X$1=7,(VLOOKUP(B202,'X7'!$B:$AZ,14,FALSE)),(IF($X$1=8,(VLOOKUP(B202,'X8'!$B:$AZ,14,FALSE)),(IF($X$1=9,(VLOOKUP(B202,'X9'!$B:$AZ,14,FALSE)),(IF($X$1=10,(VLOOKUP(B202,'X10'!$B:$AZ,14,FALSE)),(IF($X$1=11,(VLOOKUP(B202,'X11'!$B:$AZ,14,FALSE)),(IF($X$1=12,(VLOOKUP(B202,'X12'!$B:$AZ,14,FALSE)),(VLOOKUP(B202,'X13'!$B:$AZ,14,FALSE))))))))))))))))))))))))))=$V$1," ",(IF($X$1=1,(VLOOKUP(B202,'X1'!$B:$AZ,14,FALSE)),(IF($X$1=2,(VLOOKUP(B202,'X2'!$B:$AZ,14,FALSE)),(IF($X$1=3,(VLOOKUP(B202,'X3'!$B:$AZ,14,FALSE)),(IF($X$1=4,(VLOOKUP(B202,'X4'!$B:$AZ,14,FALSE)),(IF($X$1=5,(VLOOKUP(B202,'X5'!$B:$AZ,14,FALSE)),(IF($X$1=6,(VLOOKUP(B202,'X6'!$B:$AZ,14,FALSE)),(IF($X$1=7,(VLOOKUP(B202,'X7'!$B:$AZ,14,FALSE)),(IF($X$1=8,(VLOOKUP(B202,'X8'!$B:$AZ,14,FALSE)),(IF($X$1=9,(VLOOKUP(B202,'X9'!$B:$AZ,14,FALSE)),(IF($X$1=10,(VLOOKUP(B202,'X10'!$B:$AZ,14,FALSE)),(IF($X$1=11,(VLOOKUP(B202,'X11'!$B:$AZ,14,FALSE)),(IF($X$1=12,(VLOOKUP(B202,'X12'!$B:$AZ,14,FALSE)),(VLOOKUP(B202,'X13'!$B:$AZ,14,FALSE)))))))))))))))))))))))))))))</f>
        <v xml:space="preserve"> </v>
      </c>
    </row>
    <row r="203" spans="1:67" ht="14.1" customHeight="1" x14ac:dyDescent="0.2">
      <c r="A203" s="156" t="s">
        <v>1058</v>
      </c>
      <c r="B203" s="122" t="str">
        <f>IF(ISERROR(IF($U$16=1,(VLOOKUP(A203,$AC$89:$AH$125,2,FALSE)),IF((IF($X$1=1,'X1'!B162,(IF($X$1=2,'X2'!B162,(IF($X$1=3,'X3'!B162,(IF($X$1=4,'X4'!B162,(IF($X$1=5,'X5'!B162,(IF($X$1=6,'X6'!B162,(IF($X$1=7,'X7'!B162,(IF($X$1=8,'X8'!B162,(IF($X$1=9,'X9'!B162,(IF($X$1=10,'X10'!B162,(IF($X$1=11,'X11'!B162,(IF($X$1=12,'X12'!B162,'X13'!B162))))))))))))))))))))))))="","",(IF($X$1=1,'X1'!B162,(IF($X$1=2,'X2'!B162,(IF($X$1=3,'X3'!B162,(IF($X$1=4,'X4'!B162,(IF($X$1=5,'X5'!B162,(IF($X$1=6,'X6'!B162,(IF($X$1=7,'X7'!B162,(IF($X$1=8,'X8'!B162,(IF($X$1=9,'X9'!B162,(IF($X$1=10,'X10'!B162,(IF($X$1=11,'X11'!B162,(IF($X$1=12,'X12'!B162,'X13'!B162)))))))))))))))))))))))))))=TRUE," ",(IF($U$16=1,(VLOOKUP(A203,$AC$89:$AH$125,2,FALSE)),IF((IF($X$1=1,'X1'!B162,(IF($X$1=2,'X2'!B162,(IF($X$1=3,'X3'!B162,(IF($X$1=4,'X4'!B162,(IF($X$1=5,'X5'!B162,(IF($X$1=6,'X6'!B162,(IF($X$1=7,'X7'!B162,(IF($X$1=8,'X8'!B162,(IF($X$1=9,'X9'!B162,(IF($X$1=10,'X10'!B162,(IF($X$1=11,'X11'!B162,(IF($X$1=12,'X12'!B162,'X13'!B162))))))))))))))))))))))))="","",(IF($X$1=1,'X1'!B162,(IF($X$1=2,'X2'!B162,(IF($X$1=3,'X3'!B162,(IF($X$1=4,'X4'!B162,(IF($X$1=5,'X5'!B162,(IF($X$1=6,'X6'!B162,(IF($X$1=7,'X7'!B162,(IF($X$1=8,'X8'!B162,(IF($X$1=9,'X9'!B162,(IF($X$1=10,'X10'!B162,(IF($X$1=11,'X11'!B162,(IF($X$1=12,'X12'!B162,'X13'!B162))))))))))))))))))))))))))))</f>
        <v/>
      </c>
      <c r="C203" s="181" t="str">
        <f ca="1">IF(ISERROR(IF($X$1=1,(VLOOKUP(B203,'X1'!$B:$AZ,47,FALSE)),IF($X$1=2,(VLOOKUP(B203,'X2'!$B:$AZ,47,FALSE)),IF($X$1=3,(VLOOKUP(B203,'X3'!$B:$AZ,47,FALSE)),IF($X$1=4,(VLOOKUP(B203,'X4'!$B:$AZ,47,FALSE)),IF($X$1=5,(VLOOKUP(B203,'X5'!$B:$AZ,47,FALSE)),IF($X$1=6,(VLOOKUP(B203,'X6'!$B:$AZ,47,FALSE)),IF($X$1=7,(VLOOKUP(B203,'X7'!$B:$AZ,47,FALSE)),IF($X$1=8,(VLOOKUP(B203,'X8'!$B:$AZ,47,FALSE)),IF($X$1=9,(VLOOKUP(B203,'X9'!$B:$AZ,47,FALSE)),IF($X$1=10,(VLOOKUP(B203,'X10'!$B:$AZ,47,FALSE)),IF($X$1=11,(VLOOKUP(B203,'X11'!$B:$AZ,47,FALSE)),IF($X$1=12,(VLOOKUP(B203,'X12'!$B:$AZ,47,FALSE)),IF($X$1=13,(VLOOKUP(B203,'X13'!$B:$AZ,47,FALSE)),"B"))))))))))))))=TRUE," ",(IF($X$1=1,(VLOOKUP(B203,'X1'!$B:$AZ,47,FALSE)),IF($X$1=2,(VLOOKUP(B203,'X2'!$B:$AZ,47,FALSE)),IF($X$1=3,(VLOOKUP(B203,'X3'!$B:$AZ,47,FALSE)),IF($X$1=4,(VLOOKUP(B203,'X4'!$B:$AZ,47,FALSE)),IF($X$1=5,(VLOOKUP(B203,'X5'!$B:$AZ,47,FALSE)),IF($X$1=6,(VLOOKUP(B203,'X6'!$B:$AZ,47,FALSE)),IF($X$1=7,(VLOOKUP(B203,'X7'!$B:$AZ,47,FALSE)),IF($X$1=8,(VLOOKUP(B203,'X8'!$B:$AZ,47,FALSE)),IF($X$1=9,(VLOOKUP(B203,'X9'!$B:$AZ,47,FALSE)),IF($X$1=10,(VLOOKUP(B203,'X10'!$B:$AZ,47,FALSE)),IF($X$1=11,(VLOOKUP(B203,'X11'!$B:$AZ,47,FALSE)),IF($X$1=12,(VLOOKUP(B203,'X12'!$B:$AZ,47,FALSE)),IF($X$1=13,(VLOOKUP(B203,'X13'!$B:$AZ,47,FALSE)),"B")))))))))))))))</f>
        <v xml:space="preserve"> </v>
      </c>
      <c r="D203" s="181" t="str">
        <f ca="1">IF(ISERROR(IF($X$1=1,(VLOOKUP(B203,'X1'!$B:$AP,41,FALSE)),IF($X$1=2,(VLOOKUP(B203,'X2'!$B:$AP,41,FALSE)),IF($X$1=3,(VLOOKUP(B203,'X3'!$B:$AP,41,FALSE)),IF($X$1=4,(VLOOKUP(B203,'X4'!$B:$AP,41,FALSE)),IF($X$1=5,(VLOOKUP(B203,'X5'!$B:$AP,41,FALSE)),IF($X$1=6,(VLOOKUP(B203,'X6'!$B:$AP,41,FALSE)),IF($X$1=7,(VLOOKUP(B203,'X7'!$B:$AP,41,FALSE)),IF($X$1=8,(VLOOKUP(B203,'X8'!$B:$AP,41,FALSE)),IF($X$1=9,(VLOOKUP(B203,'X9'!$B:$AP,41,FALSE)),IF($X$1=10,(VLOOKUP(B203,'X10'!$B:$AP,41,FALSE)),IF($X$1=11,(VLOOKUP(B203,'X11'!$B:$AP,41,FALSE)),IF($X$1=12,(VLOOKUP(B203,'X12'!$B:$AP,41,FALSE)),IF($X$1=13,(VLOOKUP(B203,'X13'!$B:$AP,41,FALSE)),"B"))))))))))))))=TRUE," ",(IF($X$1=1,(VLOOKUP(B203,'X1'!$B:$AP,41,FALSE)),IF($X$1=2,(VLOOKUP(B203,'X2'!$B:$AP,41,FALSE)),IF($X$1=3,(VLOOKUP(B203,'X3'!$B:$AP,41,FALSE)),IF($X$1=4,(VLOOKUP(B203,'X4'!$B:$AP,41,FALSE)),IF($X$1=5,(VLOOKUP(B203,'X5'!$B:$AP,41,FALSE)),IF($X$1=6,(VLOOKUP(B203,'X6'!$B:$AP,41,FALSE)),IF($X$1=7,(VLOOKUP(B203,'X7'!$B:$AP,41,FALSE)),IF($X$1=8,(VLOOKUP(B203,'X8'!$B:$AP,41,FALSE)),IF($X$1=9,(VLOOKUP(B203,'X9'!$B:$AP,41,FALSE)),IF($X$1=10,(VLOOKUP(B203,'X10'!$B:$AP,41,FALSE)),IF($X$1=11,(VLOOKUP(B203,'X11'!$B:$AP,41,FALSE)),IF($X$1=12,(VLOOKUP(B203,'X12'!$B:$AP,41,FALSE)),IF($X$1=13,(VLOOKUP(B203,'X13'!$B:$AP,41,FALSE)),"B")))))))))))))))</f>
        <v xml:space="preserve"> </v>
      </c>
      <c r="E203" s="182" t="str">
        <f ca="1">IF(ISERROR(IF($X$1=1,(VLOOKUP(B203,'X1'!$B:$AP,7,FALSE)),IF($X$1=2,(VLOOKUP(B203,'X2'!$B:$AP,7,FALSE)),IF($X$1=3,(VLOOKUP(B203,'X3'!$B:$AP,7,FALSE)),IF($X$1=4,(VLOOKUP(B203,'X4'!$B:$AP,7,FALSE)),IF($X$1=5,(VLOOKUP(B203,'X5'!$B:$AP,7,FALSE)),IF($X$1=6,(VLOOKUP(B203,'X6'!$B:$AP,7,FALSE)),IF($X$1=7,(VLOOKUP(B203,'X7'!$B:$AP,7,FALSE)),IF($X$1=8,(VLOOKUP(B203,'X8'!$B:$AP,7,FALSE)),IF($X$1=9,(VLOOKUP(B203,'X9'!$B:$AP,7,FALSE)),IF($X$1=10,(VLOOKUP(B203,'X10'!$B:$AP,7,FALSE)),IF($X$1=11,(VLOOKUP(B203,'X11'!$B:$AP,7,FALSE)),IF($X$1=12,(VLOOKUP(B203,'X12'!$B:$AP,7,FALSE)),IF($X$1=13,(VLOOKUP(B203,'X13'!$B:$AP,7,FALSE)),"B"))))))))))))))=TRUE," ",(IF($X$1=1,(VLOOKUP(B203,'X1'!$B:$AP,7,FALSE)),IF($X$1=2,(VLOOKUP(B203,'X2'!$B:$AP,7,FALSE)),IF($X$1=3,(VLOOKUP(B203,'X3'!$B:$AP,7,FALSE)),IF($X$1=4,(VLOOKUP(B203,'X4'!$B:$AP,7,FALSE)),IF($X$1=5,(VLOOKUP(B203,'X5'!$B:$AP,7,FALSE)),IF($X$1=6,(VLOOKUP(B203,'X6'!$B:$AP,7,FALSE)),IF($X$1=7,(VLOOKUP(B203,'X7'!$B:$AP,7,FALSE)),IF($X$1=8,(VLOOKUP(B203,'X8'!$B:$AP,7,FALSE)),IF($X$1=9,(VLOOKUP(B203,'X9'!$B:$AP,7,FALSE)),IF($X$1=10,(VLOOKUP(B203,'X10'!$B:$AP,7,FALSE)),IF($X$1=11,(VLOOKUP(B203,'X11'!$B:$AP,7,FALSE)),IF($X$1=12,(VLOOKUP(B203,'X12'!$B:$AP,7,FALSE)),IF($X$1=13,(VLOOKUP(B203,'X13'!$B:$AP,7,FALSE)),"B")))))))))))))))</f>
        <v xml:space="preserve"> </v>
      </c>
      <c r="F203" s="182" t="str">
        <f ca="1">IF(ISERROR(IF((IF($X$1=1,(VLOOKUP(B203,'X1'!$B:$AO,6,FALSE)),(IF($X$1=2,(VLOOKUP(B203,'X2'!$B:$AO,6,FALSE)),(IF($X$1=3,(VLOOKUP(B203,'X3'!$B:$AO,6,FALSE)),(IF($X$1=4,(VLOOKUP(B203,'X4'!$B:$AO,6,FALSE)),(IF($X$1=5,(VLOOKUP(B203,'X5'!$B:$AO,6,FALSE)),(IF($X$1=6,(VLOOKUP(B203,'X6'!$B:$AO,6,FALSE)),(IF($X$1=7,(VLOOKUP(B203,'X7'!$B:$AO,6,FALSE)),(IF($X$1=8,(VLOOKUP(B203,'X8'!$B:$AO,6,FALSE)),(IF($X$1=9,(VLOOKUP(B203,'X9'!$B:$AO,6,FALSE)),(IF($X$1=10,(VLOOKUP(B203,'X10'!$B:$AO,6,FALSE)),(IF($X$1=11,(VLOOKUP(B203,'X11'!$B:$AO,6,FALSE)),(IF($X$1=12,(VLOOKUP(B203,'X12'!$B:$AO,6,FALSE)),(VLOOKUP(B203,'X13'!$B:$AO,6,FALSE))))))))))))))))))))))))))=$V$1," ",(IF($X$1=1,(VLOOKUP(B203,'X1'!$B:$AO,6,FALSE)),(IF($X$1=2,(VLOOKUP(B203,'X2'!$B:$AO,6,FALSE)),(IF($X$1=3,(VLOOKUP(B203,'X3'!$B:$AO,6,FALSE)),(IF($X$1=4,(VLOOKUP(B203,'X4'!$B:$AO,6,FALSE)),(IF($X$1=5,(VLOOKUP(B203,'X5'!$B:$AO,6,FALSE)),(IF($X$1=6,(VLOOKUP(B203,'X6'!$B:$AO,6,FALSE)),(IF($X$1=7,(VLOOKUP(B203,'X7'!$B:$AO,6,FALSE)),(IF($X$1=8,(VLOOKUP(B203,'X8'!$B:$AO,6,FALSE)),(IF($X$1=9,(VLOOKUP(B203,'X9'!$B:$AO,6,FALSE)),(IF($X$1=10,(VLOOKUP(B203,'X10'!$B:$AO,6,FALSE)),(IF($X$1=11,(VLOOKUP(B203,'X11'!$B:$AO,6,FALSE)),(IF($X$1=12,(VLOOKUP(B203,'X12'!$B:$AO,6,FALSE)),(VLOOKUP(B203,'X13'!$B:$AO,6,FALSE))))))))))))))))))))))))))))=TRUE," ",(IF((IF($X$1=1,(VLOOKUP(B203,'X1'!$B:$AO,6,FALSE)),(IF($X$1=2,(VLOOKUP(B203,'X2'!$B:$AO,6,FALSE)),(IF($X$1=3,(VLOOKUP(B203,'X3'!$B:$AO,6,FALSE)),(IF($X$1=4,(VLOOKUP(B203,'X4'!$B:$AO,6,FALSE)),(IF($X$1=5,(VLOOKUP(B203,'X5'!$B:$AO,6,FALSE)),(IF($X$1=6,(VLOOKUP(B203,'X6'!$B:$AO,6,FALSE)),(IF($X$1=7,(VLOOKUP(B203,'X7'!$B:$AO,6,FALSE)),(IF($X$1=8,(VLOOKUP(B203,'X8'!$B:$AO,6,FALSE)),(IF($X$1=9,(VLOOKUP(B203,'X9'!$B:$AO,6,FALSE)),(IF($X$1=10,(VLOOKUP(B203,'X10'!$B:$AO,6,FALSE)),(IF($X$1=11,(VLOOKUP(B203,'X11'!$B:$AO,6,FALSE)),(IF($X$1=12,(VLOOKUP(B203,'X12'!$B:$AO,6,FALSE)),(VLOOKUP(B203,'X13'!$B:$AO,6,FALSE))))))))))))))))))))))))))=$V$1," ",(IF($X$1=1,(VLOOKUP(B203,'X1'!$B:$AO,6,FALSE)),(IF($X$1=2,(VLOOKUP(B203,'X2'!$B:$AO,6,FALSE)),(IF($X$1=3,(VLOOKUP(B203,'X3'!$B:$AO,6,FALSE)),(IF($X$1=4,(VLOOKUP(B203,'X4'!$B:$AO,6,FALSE)),(IF($X$1=5,(VLOOKUP(B203,'X5'!$B:$AO,6,FALSE)),(IF($X$1=6,(VLOOKUP(B203,'X6'!$B:$AO,6,FALSE)),(IF($X$1=7,(VLOOKUP(B203,'X7'!$B:$AO,6,FALSE)),(IF($X$1=8,(VLOOKUP(B203,'X8'!$B:$AO,6,FALSE)),(IF($X$1=9,(VLOOKUP(B203,'X9'!$B:$AO,6,FALSE)),(IF($X$1=10,(VLOOKUP(B203,'X10'!$B:$AO,6,FALSE)),(IF($X$1=11,(VLOOKUP(B203,'X11'!$B:$AO,6,FALSE)),(IF($X$1=12,(VLOOKUP(B203,'X12'!$B:$AO,6,FALSE)),(VLOOKUP(B203,'X13'!$B:$AO,6,FALSE)))))))))))))))))))))))))))))</f>
        <v xml:space="preserve"> </v>
      </c>
      <c r="G203" s="182" t="str">
        <f ca="1">IF(ISERROR(IF($X$1=1,(VLOOKUP(B203,'X1'!$B:$AZ,44,FALSE)),IF($X$1=2,(VLOOKUP(B203,'X2'!$B:$AZ,44,FALSE)),IF($X$1=3,(VLOOKUP(B203,'X3'!$B:$AZ,44,FALSE)),IF($X$1=4,(VLOOKUP(B203,'X4'!$B:$AZ,44,FALSE)),IF($X$1=5,(VLOOKUP(B203,'X5'!$B:$AZ,44,FALSE)),IF($X$1=6,(VLOOKUP(B203,'X6'!$B:$AZ,44,FALSE)),IF($X$1=7,(VLOOKUP(B203,'X7'!$B:$AZ,44,FALSE)),IF($X$1=8,(VLOOKUP(B203,'X8'!$B:$AZ,44,FALSE)),IF($X$1=9,(VLOOKUP(B203,'X9'!$B:$AZ,44,FALSE)),IF($X$1=10,(VLOOKUP(B203,'X10'!$B:$AZ,44,FALSE)),IF($X$1=11,(VLOOKUP(B203,'X11'!$B:$AZ,44,FALSE)),IF($X$1=12,(VLOOKUP(B203,'X12'!$B:$AZ,44,FALSE)),IF($X$1=13,(VLOOKUP(B203,'X13'!$B:$AZ,44,FALSE)),"B"))))))))))))))=TRUE," ",(IF($X$1=1,(VLOOKUP(B203,'X1'!$B:$AZ,44,FALSE)),IF($X$1=2,(VLOOKUP(B203,'X2'!$B:$AZ,44,FALSE)),IF($X$1=3,(VLOOKUP(B203,'X3'!$B:$AZ,44,FALSE)),IF($X$1=4,(VLOOKUP(B203,'X4'!$B:$AZ,44,FALSE)),IF($X$1=5,(VLOOKUP(B203,'X5'!$B:$AZ,44,FALSE)),IF($X$1=6,(VLOOKUP(B203,'X6'!$B:$AZ,44,FALSE)),IF($X$1=7,(VLOOKUP(B203,'X7'!$B:$AZ,44,FALSE)),IF($X$1=8,(VLOOKUP(B203,'X8'!$B:$AZ,44,FALSE)),IF($X$1=9,(VLOOKUP(B203,'X9'!$B:$AZ,44,FALSE)),IF($X$1=10,(VLOOKUP(B203,'X10'!$B:$AZ,44,FALSE)),IF($X$1=11,(VLOOKUP(B203,'X11'!$B:$AZ,44,FALSE)),IF($X$1=12,(VLOOKUP(B203,'X12'!$B:$AZ,44,FALSE)),IF($X$1=13,(VLOOKUP(B203,'X13'!$B:$AZ,44,FALSE)),"B")))))))))))))))</f>
        <v xml:space="preserve"> </v>
      </c>
      <c r="H203" s="182" t="str">
        <f ca="1">IF(ISERROR(IF($X$1=1,(VLOOKUP(B203,'X1'!$B:$AZ,8,FALSE)),IF($X$1=2,(VLOOKUP(B203,'X2'!$B:$AZ,8,FALSE)),IF($X$1=3,(VLOOKUP(B203,'X3'!$B:$AZ,8,FALSE)),IF($X$1=4,(VLOOKUP(B203,'X4'!$B:$AZ,8,FALSE)),IF($X$1=5,(VLOOKUP(B203,'X5'!$B:$AZ,8,FALSE)),IF($X$1=6,(VLOOKUP(B203,'X6'!$B:$AZ,8,FALSE)),IF($X$1=7,(VLOOKUP(B203,'X7'!$B:$AZ,8,FALSE)),IF($X$1=8,(VLOOKUP(B203,'X8'!$B:$AZ,8,FALSE)),IF($X$1=9,(VLOOKUP(B203,'X9'!$B:$AZ,8,FALSE)),IF($X$1=10,(VLOOKUP(B203,'X10'!$B:$AZ,8,FALSE)),IF($X$1=11,(VLOOKUP(B203,'X11'!$B:$AZ,8,FALSE)),IF($X$1=12,(VLOOKUP(B203,'X12'!$B:$AZ,8,FALSE)),IF($X$1=13,(VLOOKUP(B203,'X13'!$B:$AZ,8,FALSE)),"B"))))))))))))))=TRUE," ",(IF($X$1=1,(VLOOKUP(B203,'X1'!$B:$AZ,8,FALSE)),IF($X$1=2,(VLOOKUP(B203,'X2'!$B:$AZ,8,FALSE)),IF($X$1=3,(VLOOKUP(B203,'X3'!$B:$AZ,8,FALSE)),IF($X$1=4,(VLOOKUP(B203,'X4'!$B:$AZ,8,FALSE)),IF($X$1=5,(VLOOKUP(B203,'X5'!$B:$AZ,8,FALSE)),IF($X$1=6,(VLOOKUP(B203,'X6'!$B:$AZ,8,FALSE)),IF($X$1=7,(VLOOKUP(B203,'X7'!$B:$AZ,8,FALSE)),IF($X$1=8,(VLOOKUP(B203,'X8'!$B:$AZ,8,FALSE)),IF($X$1=9,(VLOOKUP(B203,'X9'!$B:$AZ,8,FALSE)),IF($X$1=10,(VLOOKUP(B203,'X10'!$B:$AZ,8,FALSE)),IF($X$1=11,(VLOOKUP(B203,'X11'!$B:$AZ,8,FALSE)),IF($X$1=12,(VLOOKUP(B203,'X12'!$B:$AZ,8,FALSE)),IF($X$1=13,(VLOOKUP(B203,'X13'!$B:$AZ,8,FALSE)),"B")))))))))))))))</f>
        <v xml:space="preserve"> </v>
      </c>
      <c r="I203" s="183" t="str">
        <f ca="1">IF(ISERROR(IF($X$1=1,(VLOOKUP(B203,'X1'!$B:$AZ,2,FALSE)),IF($X$1=2,(VLOOKUP(B203,'X2'!$B:$AZ,2,FALSE)),IF($X$1=3,(VLOOKUP(B203,'X3'!$B:$AZ,2,FALSE)),IF($X$1=4,(VLOOKUP(B203,'X4'!$B:$AZ,2,FALSE)),IF($X$1=5,(VLOOKUP(B203,'X5'!$B:$AZ,2,FALSE)),IF($X$1=6,(VLOOKUP(B203,'X6'!$B:$AZ,2,FALSE)),IF($X$1=7,(VLOOKUP(B203,'X7'!$B:$AZ,2,FALSE)),IF($X$1=8,(VLOOKUP(B203,'X8'!$B:$AZ,2,FALSE)),IF($X$1=9,(VLOOKUP(B203,'X9'!$B:$AZ,2,FALSE)),IF($X$1=10,(VLOOKUP(B203,'X10'!$B:$AZ,2,FALSE)),IF($X$1=11,(VLOOKUP(B203,'X11'!$B:$AZ,2,FALSE)),IF($X$1=12,(VLOOKUP(B203,'X12'!$B:$AZ,2,FALSE)),IF($X$1=13,(VLOOKUP(B203,'X13'!$B:$AZ,2,FALSE)),"B"))))))))))))))=TRUE," ",(IF($X$1=1,(VLOOKUP(B203,'X1'!$B:$AZ,2,FALSE)),IF($X$1=2,(VLOOKUP(B203,'X2'!$B:$AZ,2,FALSE)),IF($X$1=3,(VLOOKUP(B203,'X3'!$B:$AZ,2,FALSE)),IF($X$1=4,(VLOOKUP(B203,'X4'!$B:$AZ,2,FALSE)),IF($X$1=5,(VLOOKUP(B203,'X5'!$B:$AZ,2,FALSE)),IF($X$1=6,(VLOOKUP(B203,'X6'!$B:$AZ,2,FALSE)),IF($X$1=7,(VLOOKUP(B203,'X7'!$B:$AZ,2,FALSE)),IF($X$1=8,(VLOOKUP(B203,'X8'!$B:$AZ,2,FALSE)),IF($X$1=9,(VLOOKUP(B203,'X9'!$B:$AZ,2,FALSE)),IF($X$1=10,(VLOOKUP(B203,'X10'!$B:$AZ,2,FALSE)),IF($X$1=11,(VLOOKUP(B203,'X11'!$B:$AZ,2,FALSE)),IF($X$1=12,(VLOOKUP(B203,'X12'!$B:$AZ,2,FALSE)),IF($X$1=13,(VLOOKUP(B203,'X13'!$B:$AZ,2,FALSE)),"B")))))))))))))))</f>
        <v xml:space="preserve"> </v>
      </c>
      <c r="J203" s="183" t="str">
        <f ca="1">IF(ISERROR(IF($X$1=1,(VLOOKUP(B203,'X1'!$B:$AZ,3,FALSE)),IF($X$1=2,(VLOOKUP(B203,'X2'!$B:$AZ,3,FALSE)),IF($X$1=3,(VLOOKUP(B203,'X3'!$B:$AZ,3,FALSE)),IF($X$1=4,(VLOOKUP(B203,'X4'!$B:$AZ,3,FALSE)),IF($X$1=5,(VLOOKUP(B203,'X5'!$B:$AZ,3,FALSE)),IF($X$1=6,(VLOOKUP(B203,'X6'!$B:$AZ,3,FALSE)),IF($X$1=7,(VLOOKUP(B203,'X7'!$B:$AZ,3,FALSE)),IF($X$1=8,(VLOOKUP(B203,'X8'!$B:$AZ,3,FALSE)),IF($X$1=9,(VLOOKUP(B203,'X9'!$B:$AZ,3,FALSE)),IF($X$1=10,(VLOOKUP(B203,'X10'!$B:$AZ,3,FALSE)),IF($X$1=11,(VLOOKUP(B203,'X11'!$B:$AZ,3,FALSE)),IF($X$1=12,(VLOOKUP(B203,'X12'!$B:$AZ,3,FALSE)),IF($X$1=13,(VLOOKUP(B203,'X13'!$B:$AZ,3,FALSE)),"B"))))))))))))))=TRUE," ",(IF($X$1=1,(VLOOKUP(B203,'X1'!$B:$AZ,3,FALSE)),IF($X$1=2,(VLOOKUP(B203,'X2'!$B:$AZ,3,FALSE)),IF($X$1=3,(VLOOKUP(B203,'X3'!$B:$AZ,3,FALSE)),IF($X$1=4,(VLOOKUP(B203,'X4'!$B:$AZ,3,FALSE)),IF($X$1=5,(VLOOKUP(B203,'X5'!$B:$AZ,3,FALSE)),IF($X$1=6,(VLOOKUP(B203,'X6'!$B:$AZ,3,FALSE)),IF($X$1=7,(VLOOKUP(B203,'X7'!$B:$AZ,3,FALSE)),IF($X$1=8,(VLOOKUP(B203,'X8'!$B:$AZ,3,FALSE)),IF($X$1=9,(VLOOKUP(B203,'X9'!$B:$AZ,3,FALSE)),IF($X$1=10,(VLOOKUP(B203,'X10'!$B:$AZ,3,FALSE)),IF($X$1=11,(VLOOKUP(B203,'X11'!$B:$AZ,3,FALSE)),IF($X$1=12,(VLOOKUP(B203,'X12'!$B:$AZ,3,FALSE)),IF($X$1=13,(VLOOKUP(B203,'X13'!$B:$AZ,3,FALSE)),"B")))))))))))))))</f>
        <v xml:space="preserve"> </v>
      </c>
      <c r="K203" s="183" t="str">
        <f ca="1">IF(ISERROR(IF($X$1=1,(VLOOKUP(B203,'X1'!$B:$AZ,5,FALSE)),IF($X$1=2,(VLOOKUP(B203,'X2'!$B:$AZ,5,FALSE)),IF($X$1=3,(VLOOKUP(B203,'X3'!$B:$AZ,5,FALSE)),IF($X$1=4,(VLOOKUP(B203,'X4'!$B:$AZ,5,FALSE)),IF($X$1=5,(VLOOKUP(B203,'X5'!$B:$AZ,5,FALSE)),IF($X$1=6,(VLOOKUP(B203,'X6'!$B:$AZ,5,FALSE)),IF($X$1=7,(VLOOKUP(B203,'X7'!$B:$AZ,5,FALSE)),IF($X$1=8,(VLOOKUP(B203,'X8'!$B:$AZ,5,FALSE)),IF($X$1=9,(VLOOKUP(B203,'X9'!$B:$AZ,5,FALSE)),IF($X$1=10,(VLOOKUP(B203,'X10'!$B:$AZ,5,FALSE)),IF($X$1=11,(VLOOKUP(B203,'X11'!$B:$AZ,5,FALSE)),IF($X$1=12,(VLOOKUP(B203,'X12'!$B:$AZ,5,FALSE)),IF($X$1=13,(VLOOKUP(B203,'X13'!$B:$AZ,5,FALSE)),"B"))))))))))))))=TRUE," ",(IF($X$1=1,(VLOOKUP(B203,'X1'!$B:$AZ,5,FALSE)),IF($X$1=2,(VLOOKUP(B203,'X2'!$B:$AZ,5,FALSE)),IF($X$1=3,(VLOOKUP(B203,'X3'!$B:$AZ,5,FALSE)),IF($X$1=4,(VLOOKUP(B203,'X4'!$B:$AZ,5,FALSE)),IF($X$1=5,(VLOOKUP(B203,'X5'!$B:$AZ,5,FALSE)),IF($X$1=6,(VLOOKUP(B203,'X6'!$B:$AZ,5,FALSE)),IF($X$1=7,(VLOOKUP(B203,'X7'!$B:$AZ,5,FALSE)),IF($X$1=8,(VLOOKUP(B203,'X8'!$B:$AZ,5,FALSE)),IF($X$1=9,(VLOOKUP(B203,'X9'!$B:$AZ,5,FALSE)),IF($X$1=10,(VLOOKUP(B203,'X10'!$B:$AZ,5,FALSE)),IF($X$1=11,(VLOOKUP(B203,'X11'!$B:$AZ,5,FALSE)),IF($X$1=12,(VLOOKUP(B203,'X12'!$B:$AZ,5,FALSE)),IF($X$1=13,(VLOOKUP(B203,'X13'!$B:$AZ,5,FALSE)),"B")))))))))))))))</f>
        <v xml:space="preserve"> </v>
      </c>
      <c r="L203" s="184" t="str">
        <f ca="1">IF(ISERROR(IF($X$1=1,(VLOOKUP(B203,'X1'!$B:$AZ,9,FALSE)),IF($X$1=2,(VLOOKUP(B203,'X2'!$B:$AZ,9,FALSE)),IF($X$1=3,(VLOOKUP(B203,'X3'!$B:$AZ,9,FALSE)),IF($X$1=4,(VLOOKUP(B203,'X4'!$B:$AZ,9,FALSE)),IF($X$1=5,(VLOOKUP(B203,'X5'!$B:$AZ,9,FALSE)),IF($X$1=6,(VLOOKUP(B203,'X6'!$B:$AZ,9,FALSE)),IF($X$1=7,(VLOOKUP(B203,'X7'!$B:$AZ,9,FALSE)),IF($X$1=8,(VLOOKUP(B203,'X8'!$B:$AZ,9,FALSE)),IF($X$1=9,(VLOOKUP(B203,'X9'!$B:$AZ,9,FALSE)),IF($X$1=10,(VLOOKUP(B203,'X10'!$B:$AZ,9,FALSE)),IF($X$1=11,(VLOOKUP(B203,'X11'!$B:$AZ,9,FALSE)),IF($X$1=12,(VLOOKUP(B203,'X12'!$B:$AZ,9,FALSE)),IF($X$1=13,(VLOOKUP(B203,'X13'!$B:$AZ,9,FALSE)),"B"))))))))))))))=TRUE," ",(IF($X$1=1,(VLOOKUP(B203,'X1'!$B:$AZ,9,FALSE)),IF($X$1=2,(VLOOKUP(B203,'X2'!$B:$AZ,9,FALSE)),IF($X$1=3,(VLOOKUP(B203,'X3'!$B:$AZ,9,FALSE)),IF($X$1=4,(VLOOKUP(B203,'X4'!$B:$AZ,9,FALSE)),IF($X$1=5,(VLOOKUP(B203,'X5'!$B:$AZ,9,FALSE)),IF($X$1=6,(VLOOKUP(B203,'X6'!$B:$AZ,9,FALSE)),IF($X$1=7,(VLOOKUP(B203,'X7'!$B:$AZ,9,FALSE)),IF($X$1=8,(VLOOKUP(B203,'X8'!$B:$AZ,9,FALSE)),IF($X$1=9,(VLOOKUP(B203,'X9'!$B:$AZ,9,FALSE)),IF($X$1=10,(VLOOKUP(B203,'X10'!$B:$AZ,9,FALSE)),IF($X$1=11,(VLOOKUP(B203,'X11'!$B:$AZ,9,FALSE)),IF($X$1=12,(VLOOKUP(B203,'X12'!$B:$AZ,9,FALSE)),IF($X$1=13,(VLOOKUP(B203,'X13'!$B:$AZ,9,FALSE)),"B")))))))))))))))</f>
        <v xml:space="preserve"> </v>
      </c>
      <c r="M203" s="184" t="str">
        <f ca="1">IF(ISERROR(IF($X$1=1,(VLOOKUP(B203,'X1'!$B:$AZ,10,FALSE)),IF($X$1=2,(VLOOKUP(B203,'X2'!$B:$AZ,10,FALSE)),IF($X$1=3,(VLOOKUP(B203,'X3'!$B:$AZ,10,FALSE)),IF($X$1=4,(VLOOKUP(B203,'X4'!$B:$AZ,10,FALSE)),IF($X$1=5,(VLOOKUP(B203,'X5'!$B:$AZ,10,FALSE)),IF($X$1=6,(VLOOKUP(B203,'X6'!$B:$AZ,10,FALSE)),IF($X$1=7,(VLOOKUP(B203,'X7'!$B:$AZ,10,FALSE)),IF($X$1=8,(VLOOKUP(B203,'X8'!$B:$AZ,10,FALSE)),IF($X$1=9,(VLOOKUP(B203,'X9'!$B:$AZ,10,FALSE)),IF($X$1=10,(VLOOKUP(B203,'X10'!$B:$AZ,10,FALSE)),IF($X$1=11,(VLOOKUP(B203,'X11'!$B:$AZ,10,FALSE)),IF($X$1=12,(VLOOKUP(B203,'X12'!$B:$AZ,10,FALSE)),IF($X$1=13,(VLOOKUP(B203,'X13'!$B:$AZ,10,FALSE)),"B"))))))))))))))=TRUE," ",(IF($X$1=1,(VLOOKUP(B203,'X1'!$B:$AZ,10,FALSE)),IF($X$1=2,(VLOOKUP(B203,'X2'!$B:$AZ,10,FALSE)),IF($X$1=3,(VLOOKUP(B203,'X3'!$B:$AZ,10,FALSE)),IF($X$1=4,(VLOOKUP(B203,'X4'!$B:$AZ,10,FALSE)),IF($X$1=5,(VLOOKUP(B203,'X5'!$B:$AZ,10,FALSE)),IF($X$1=6,(VLOOKUP(B203,'X6'!$B:$AZ,10,FALSE)),IF($X$1=7,(VLOOKUP(B203,'X7'!$B:$AZ,10,FALSE)),IF($X$1=8,(VLOOKUP(B203,'X8'!$B:$AZ,10,FALSE)),IF($X$1=9,(VLOOKUP(B203,'X9'!$B:$AZ,10,FALSE)),IF($X$1=10,(VLOOKUP(B203,'X10'!$B:$AZ,10,FALSE)),IF($X$1=11,(VLOOKUP(B203,'X11'!$B:$AZ,10,FALSE)),IF($X$1=12,(VLOOKUP(B203,'X12'!$B:$AZ,10,FALSE)),IF($X$1=13,(VLOOKUP(B203,'X13'!$B:$AZ,10,FALSE)),"B")))))))))))))))</f>
        <v xml:space="preserve"> </v>
      </c>
      <c r="N203" s="185" t="str">
        <f ca="1">IF(ISERROR(IF($X$1=1,(VLOOKUP(B203,'X1'!$B:$AZ,45,FALSE)),IF($X$1=2,(VLOOKUP(B203,'X2'!$B:$AZ,45,FALSE)),IF($X$1=3,(VLOOKUP(B203,'X3'!$B:$AZ,45,FALSE)),IF($X$1=4,(VLOOKUP(B203,'X4'!$B:$AZ,45,FALSE)),IF($X$1=5,(VLOOKUP(B203,'X5'!$B:$AZ,45,FALSE)),IF($X$1=6,(VLOOKUP(B203,'X6'!$B:$AZ,45,FALSE)),IF($X$1=7,(VLOOKUP(B203,'X7'!$B:$AZ,45,FALSE)),IF($X$1=8,(VLOOKUP(B203,'X8'!$B:$AZ,45,FALSE)),IF($X$1=9,(VLOOKUP(B203,'X9'!$B:$AZ,45,FALSE)),IF($X$1=10,(VLOOKUP(B203,'X10'!$B:$AZ,45,FALSE)),IF($X$1=11,(VLOOKUP(B203,'X11'!$B:$AZ,45,FALSE)),IF($X$1=12,(VLOOKUP(B203,'X12'!$B:$AZ,45,FALSE)),IF($X$1=13,(VLOOKUP(B203,'X13'!$B:$AZ,45,FALSE)),"B"))))))))))))))=TRUE," ",(IF($X$1=1,(VLOOKUP(B203,'X1'!$B:$AZ,45,FALSE)),IF($X$1=2,(VLOOKUP(B203,'X2'!$B:$AZ,45,FALSE)),IF($X$1=3,(VLOOKUP(B203,'X3'!$B:$AZ,45,FALSE)),IF($X$1=4,(VLOOKUP(B203,'X4'!$B:$AZ,45,FALSE)),IF($X$1=5,(VLOOKUP(B203,'X5'!$B:$AZ,45,FALSE)),IF($X$1=6,(VLOOKUP(B203,'X6'!$B:$AZ,45,FALSE)),IF($X$1=7,(VLOOKUP(B203,'X7'!$B:$AZ,45,FALSE)),IF($X$1=8,(VLOOKUP(B203,'X8'!$B:$AZ,45,FALSE)),IF($X$1=9,(VLOOKUP(B203,'X9'!$B:$AZ,45,FALSE)),IF($X$1=10,(VLOOKUP(B203,'X10'!$B:$AZ,45,FALSE)),IF($X$1=11,(VLOOKUP(B203,'X11'!$B:$AZ,45,FALSE)),IF($X$1=12,(VLOOKUP(B203,'X12'!$B:$AZ,45,FALSE)),IF($X$1=13,(VLOOKUP(B203,'X13'!$B:$AZ,45,FALSE)),"B")))))))))))))))</f>
        <v xml:space="preserve"> </v>
      </c>
      <c r="O203" s="184" t="str">
        <f ca="1">IF(ISERROR(IF($X$1=1,(VLOOKUP(B203,'X1'!$B:$AZ,11,FALSE)),IF($X$1=2,(VLOOKUP(B203,'X2'!$B:$AZ,11,FALSE)),IF($X$1=3,(VLOOKUP(B203,'X3'!$B:$AZ,11,FALSE)),IF($X$1=4,(VLOOKUP(B203,'X4'!$B:$AZ,11,FALSE)),IF($X$1=5,(VLOOKUP(B203,'X5'!$B:$AZ,11,FALSE)),IF($X$1=6,(VLOOKUP(B203,'X6'!$B:$AZ,11,FALSE)),IF($X$1=7,(VLOOKUP(B203,'X7'!$B:$AZ,11,FALSE)),IF($X$1=8,(VLOOKUP(B203,'X8'!$B:$AZ,11,FALSE)),IF($X$1=9,(VLOOKUP(B203,'X9'!$B:$AZ,11,FALSE)),IF($X$1=10,(VLOOKUP(B203,'X10'!$B:$AZ,11,FALSE)),IF($X$1=11,(VLOOKUP(B203,'X11'!$B:$AZ,11,FALSE)),IF($X$1=12,(VLOOKUP(B203,'X12'!$B:$AZ,11,FALSE)),IF($X$1=13,(VLOOKUP(B203,'X13'!$B:$AZ,11,FALSE)),"B"))))))))))))))=TRUE," ",(IF($X$1=1,(VLOOKUP(B203,'X1'!$B:$AZ,11,FALSE)),IF($X$1=2,(VLOOKUP(B203,'X2'!$B:$AZ,11,FALSE)),IF($X$1=3,(VLOOKUP(B203,'X3'!$B:$AZ,11,FALSE)),IF($X$1=4,(VLOOKUP(B203,'X4'!$B:$AZ,11,FALSE)),IF($X$1=5,(VLOOKUP(B203,'X5'!$B:$AZ,11,FALSE)),IF($X$1=6,(VLOOKUP(B203,'X6'!$B:$AZ,11,FALSE)),IF($X$1=7,(VLOOKUP(B203,'X7'!$B:$AZ,11,FALSE)),IF($X$1=8,(VLOOKUP(B203,'X8'!$B:$AZ,11,FALSE)),IF($X$1=9,(VLOOKUP(B203,'X9'!$B:$AZ,11,FALSE)),IF($X$1=10,(VLOOKUP(B203,'X10'!$B:$AZ,11,FALSE)),IF($X$1=11,(VLOOKUP(B203,'X11'!$B:$AZ,11,FALSE)),IF($X$1=12,(VLOOKUP(B203,'X12'!$B:$AZ,11,FALSE)),IF($X$1=13,(VLOOKUP(B203,'X13'!$B:$AZ,11,FALSE)),"B")))))))))))))))</f>
        <v xml:space="preserve"> </v>
      </c>
      <c r="P203" s="184" t="str">
        <f ca="1">IF(ISERROR(IF($X$1=1,(VLOOKUP(B203,'X1'!$B:$AZ,12,FALSE)),IF($X$1=2,(VLOOKUP(B203,'X2'!$B:$AZ,12,FALSE)),IF($X$1=3,(VLOOKUP(B203,'X3'!$B:$AZ,12,FALSE)),IF($X$1=4,(VLOOKUP(B203,'X4'!$B:$AZ,12,FALSE)),IF($X$1=5,(VLOOKUP(B203,'X5'!$B:$AZ,12,FALSE)),IF($X$1=6,(VLOOKUP(B203,'X6'!$B:$AZ,12,FALSE)),IF($X$1=7,(VLOOKUP(B203,'X7'!$B:$AZ,12,FALSE)),IF($X$1=8,(VLOOKUP(B203,'X8'!$B:$AZ,12,FALSE)),IF($X$1=9,(VLOOKUP(B203,'X9'!$B:$AZ,12,FALSE)),IF($X$1=10,(VLOOKUP(B203,'X10'!$B:$AZ,12,FALSE)),IF($X$1=11,(VLOOKUP(B203,'X11'!$B:$AZ,12,FALSE)),IF($X$1=12,(VLOOKUP(B203,'X12'!$B:$AZ,12,FALSE)),IF($X$1=13,(VLOOKUP(B203,'X13'!$B:$AZ,12,FALSE)),"B"))))))))))))))=TRUE," ",(IF($X$1=1,(VLOOKUP(B203,'X1'!$B:$AZ,12,FALSE)),IF($X$1=2,(VLOOKUP(B203,'X2'!$B:$AZ,12,FALSE)),IF($X$1=3,(VLOOKUP(B203,'X3'!$B:$AZ,12,FALSE)),IF($X$1=4,(VLOOKUP(B203,'X4'!$B:$AZ,12,FALSE)),IF($X$1=5,(VLOOKUP(B203,'X5'!$B:$AZ,12,FALSE)),IF($X$1=6,(VLOOKUP(B203,'X6'!$B:$AZ,12,FALSE)),IF($X$1=7,(VLOOKUP(B203,'X7'!$B:$AZ,12,FALSE)),IF($X$1=8,(VLOOKUP(B203,'X8'!$B:$AZ,12,FALSE)),IF($X$1=9,(VLOOKUP(B203,'X9'!$B:$AZ,12,FALSE)),IF($X$1=10,(VLOOKUP(B203,'X10'!$B:$AZ,12,FALSE)),IF($X$1=11,(VLOOKUP(B203,'X11'!$B:$AZ,12,FALSE)),IF($X$1=12,(VLOOKUP(B203,'X12'!$B:$AZ,12,FALSE)),IF($X$1=13,(VLOOKUP(B203,'X13'!$B:$AZ,12,FALSE)),"B")))))))))))))))</f>
        <v xml:space="preserve"> </v>
      </c>
      <c r="Q203" s="185" t="str">
        <f ca="1">IF(ISERROR(IF($X$1=1,(VLOOKUP(B203,'X1'!$B:$AZ,46,FALSE)),IF($X$1=2,(VLOOKUP(B203,'X2'!$B:$AZ,46,FALSE)),IF($X$1=3,(VLOOKUP(B203,'X3'!$B:$AZ,46,FALSE)),IF($X$1=4,(VLOOKUP(B203,'X4'!$B:$AZ,46,FALSE)),IF($X$1=5,(VLOOKUP(B203,'X5'!$B:$AZ,46,FALSE)),IF($X$1=6,(VLOOKUP(B203,'X6'!$B:$AZ,46,FALSE)),IF($X$1=7,(VLOOKUP(B203,'X7'!$B:$AZ,46,FALSE)),IF($X$1=8,(VLOOKUP(B203,'X8'!$B:$AZ,46,FALSE)),IF($X$1=9,(VLOOKUP(B203,'X9'!$B:$AZ,46,FALSE)),IF($X$1=10,(VLOOKUP(B203,'X10'!$B:$AZ,46,FALSE)),IF($X$1=11,(VLOOKUP(B203,'X11'!$B:$AZ,46,FALSE)),IF($X$1=12,(VLOOKUP(B203,'X12'!$B:$AZ,46,FALSE)),IF($X$1=13,(VLOOKUP(B203,'X13'!$B:$AZ,46,FALSE)),"B"))))))))))))))=TRUE," ",(IF($X$1=1,(VLOOKUP(B203,'X1'!$B:$AZ,46,FALSE)),IF($X$1=2,(VLOOKUP(B203,'X2'!$B:$AZ,46,FALSE)),IF($X$1=3,(VLOOKUP(B203,'X3'!$B:$AZ,46,FALSE)),IF($X$1=4,(VLOOKUP(B203,'X4'!$B:$AZ,46,FALSE)),IF($X$1=5,(VLOOKUP(B203,'X5'!$B:$AZ,46,FALSE)),IF($X$1=6,(VLOOKUP(B203,'X6'!$B:$AZ,46,FALSE)),IF($X$1=7,(VLOOKUP(B203,'X7'!$B:$AZ,46,FALSE)),IF($X$1=8,(VLOOKUP(B203,'X8'!$B:$AZ,46,FALSE)),IF($X$1=9,(VLOOKUP(B203,'X9'!$B:$AZ,46,FALSE)),IF($X$1=10,(VLOOKUP(B203,'X10'!$B:$AZ,46,FALSE)),IF($X$1=11,(VLOOKUP(B203,'X11'!$B:$AZ,46,FALSE)),IF($X$1=12,(VLOOKUP(B203,'X12'!$B:$AZ,46,FALSE)),IF($X$1=13,(VLOOKUP(B203,'X13'!$B:$AZ,46,FALSE)),"B")))))))))))))))</f>
        <v xml:space="preserve"> </v>
      </c>
      <c r="R203" s="185" t="str">
        <f ca="1">IF(ISERROR(IF($X$1=1,(VLOOKUP(B203,'X1'!$B:$AZ,15,FALSE)),IF($X$1=2,(VLOOKUP(B203,'X2'!$B:$AZ,15,FALSE)),IF($X$1=3,(VLOOKUP(B203,'X3'!$B:$AZ,15,FALSE)),IF($X$1=4,(VLOOKUP(B203,'X4'!$B:$AZ,15,FALSE)),IF($X$1=5,(VLOOKUP(B203,'X5'!$B:$AZ,15,FALSE)),IF($X$1=6,(VLOOKUP(B203,'X6'!$B:$AZ,15,FALSE)),IF($X$1=7,(VLOOKUP(B203,'X7'!$B:$AZ,15,FALSE)),IF($X$1=8,(VLOOKUP(B203,'X8'!$B:$AZ,15,FALSE)),IF($X$1=9,(VLOOKUP(B203,'X9'!$B:$AZ,15,FALSE)),IF($X$1=10,(VLOOKUP(B203,'X10'!$B:$AZ,15,FALSE)),IF($X$1=11,(VLOOKUP(B203,'X11'!$B:$AZ,15,FALSE)),IF($X$1=12,(VLOOKUP(B203,'X12'!$B:$AZ,15,FALSE)),IF($X$1=13,(VLOOKUP(B203,'X13'!$B:$AZ,15,FALSE)),"B"))))))))))))))=TRUE," ",(IF($X$1=1,(VLOOKUP(B203,'X1'!$B:$AZ,15,FALSE)),IF($X$1=2,(VLOOKUP(B203,'X2'!$B:$AZ,15,FALSE)),IF($X$1=3,(VLOOKUP(B203,'X3'!$B:$AZ,15,FALSE)),IF($X$1=4,(VLOOKUP(B203,'X4'!$B:$AZ,15,FALSE)),IF($X$1=5,(VLOOKUP(B203,'X5'!$B:$AZ,15,FALSE)),IF($X$1=6,(VLOOKUP(B203,'X6'!$B:$AZ,15,FALSE)),IF($X$1=7,(VLOOKUP(B203,'X7'!$B:$AZ,15,FALSE)),IF($X$1=8,(VLOOKUP(B203,'X8'!$B:$AZ,15,FALSE)),IF($X$1=9,(VLOOKUP(B203,'X9'!$B:$AZ,15,FALSE)),IF($X$1=10,(VLOOKUP(B203,'X10'!$B:$AZ,15,FALSE)),IF($X$1=11,(VLOOKUP(B203,'X11'!$B:$AZ,15,FALSE)),IF($X$1=12,(VLOOKUP(B203,'X12'!$B:$AZ,15,FALSE)),IF($X$1=13,(VLOOKUP(B203,'X13'!$B:$AZ,15,FALSE)),"B")))))))))))))))</f>
        <v xml:space="preserve"> </v>
      </c>
      <c r="S203" s="185" t="str">
        <f ca="1">IF(ISERROR(IF((IF($X$1=1,(VLOOKUP(B203,'X1'!$B:$AZ,14,FALSE)),(IF($X$1=2,(VLOOKUP(B203,'X2'!$B:$AZ,14,FALSE)),(IF($X$1=3,(VLOOKUP(B203,'X3'!$B:$AZ,14,FALSE)),(IF($X$1=4,(VLOOKUP(B203,'X4'!$B:$AZ,14,FALSE)),(IF($X$1=5,(VLOOKUP(B203,'X5'!$B:$AZ,14,FALSE)),(IF($X$1=6,(VLOOKUP(B203,'X6'!$B:$AZ,14,FALSE)),(IF($X$1=7,(VLOOKUP(B203,'X7'!$B:$AZ,14,FALSE)),(IF($X$1=8,(VLOOKUP(B203,'X8'!$B:$AZ,14,FALSE)),(IF($X$1=9,(VLOOKUP(B203,'X9'!$B:$AZ,14,FALSE)),(IF($X$1=10,(VLOOKUP(B203,'X10'!$B:$AZ,14,FALSE)),(IF($X$1=11,(VLOOKUP(B203,'X11'!$B:$AZ,14,FALSE)),(IF($X$1=12,(VLOOKUP(B203,'X12'!$B:$AZ,14,FALSE)),(VLOOKUP(B203,'X13'!$B:$AZ,14,FALSE))))))))))))))))))))))))))=$V$1," ",(IF($X$1=1,(VLOOKUP(B203,'X1'!$B:$AZ,14,FALSE)),(IF($X$1=2,(VLOOKUP(B203,'X2'!$B:$AZ,14,FALSE)),(IF($X$1=3,(VLOOKUP(B203,'X3'!$B:$AZ,14,FALSE)),(IF($X$1=4,(VLOOKUP(B203,'X4'!$B:$AZ,14,FALSE)),(IF($X$1=5,(VLOOKUP(B203,'X5'!$B:$AZ,14,FALSE)),(IF($X$1=6,(VLOOKUP(B203,'X6'!$B:$AZ,14,FALSE)),(IF($X$1=7,(VLOOKUP(B203,'X7'!$B:$AZ,14,FALSE)),(IF($X$1=8,(VLOOKUP(B203,'X8'!$B:$AZ,14,FALSE)),(IF($X$1=9,(VLOOKUP(B203,'X9'!$B:$AZ,14,FALSE)),(IF($X$1=10,(VLOOKUP(B203,'X10'!$B:$AZ,14,FALSE)),(IF($X$1=11,(VLOOKUP(B203,'X11'!$B:$AZ,14,FALSE)),(IF($X$1=12,(VLOOKUP(B203,'X12'!$B:$AZ,14,FALSE)),(VLOOKUP(B203,'X13'!$B:$AZ,14,FALSE))))))))))))))))))))))))))))=TRUE," ",(IF((IF($X$1=1,(VLOOKUP(B203,'X1'!$B:$AZ,14,FALSE)),(IF($X$1=2,(VLOOKUP(B203,'X2'!$B:$AZ,14,FALSE)),(IF($X$1=3,(VLOOKUP(B203,'X3'!$B:$AZ,14,FALSE)),(IF($X$1=4,(VLOOKUP(B203,'X4'!$B:$AZ,14,FALSE)),(IF($X$1=5,(VLOOKUP(B203,'X5'!$B:$AZ,14,FALSE)),(IF($X$1=6,(VLOOKUP(B203,'X6'!$B:$AZ,14,FALSE)),(IF($X$1=7,(VLOOKUP(B203,'X7'!$B:$AZ,14,FALSE)),(IF($X$1=8,(VLOOKUP(B203,'X8'!$B:$AZ,14,FALSE)),(IF($X$1=9,(VLOOKUP(B203,'X9'!$B:$AZ,14,FALSE)),(IF($X$1=10,(VLOOKUP(B203,'X10'!$B:$AZ,14,FALSE)),(IF($X$1=11,(VLOOKUP(B203,'X11'!$B:$AZ,14,FALSE)),(IF($X$1=12,(VLOOKUP(B203,'X12'!$B:$AZ,14,FALSE)),(VLOOKUP(B203,'X13'!$B:$AZ,14,FALSE))))))))))))))))))))))))))=$V$1," ",(IF($X$1=1,(VLOOKUP(B203,'X1'!$B:$AZ,14,FALSE)),(IF($X$1=2,(VLOOKUP(B203,'X2'!$B:$AZ,14,FALSE)),(IF($X$1=3,(VLOOKUP(B203,'X3'!$B:$AZ,14,FALSE)),(IF($X$1=4,(VLOOKUP(B203,'X4'!$B:$AZ,14,FALSE)),(IF($X$1=5,(VLOOKUP(B203,'X5'!$B:$AZ,14,FALSE)),(IF($X$1=6,(VLOOKUP(B203,'X6'!$B:$AZ,14,FALSE)),(IF($X$1=7,(VLOOKUP(B203,'X7'!$B:$AZ,14,FALSE)),(IF($X$1=8,(VLOOKUP(B203,'X8'!$B:$AZ,14,FALSE)),(IF($X$1=9,(VLOOKUP(B203,'X9'!$B:$AZ,14,FALSE)),(IF($X$1=10,(VLOOKUP(B203,'X10'!$B:$AZ,14,FALSE)),(IF($X$1=11,(VLOOKUP(B203,'X11'!$B:$AZ,14,FALSE)),(IF($X$1=12,(VLOOKUP(B203,'X12'!$B:$AZ,14,FALSE)),(VLOOKUP(B203,'X13'!$B:$AZ,14,FALSE)))))))))))))))))))))))))))))</f>
        <v xml:space="preserve"> </v>
      </c>
    </row>
    <row r="204" spans="1:67" ht="14.1" customHeight="1" x14ac:dyDescent="0.2">
      <c r="A204" s="156" t="s">
        <v>1058</v>
      </c>
      <c r="B204" s="122" t="str">
        <f>IF(ISERROR(IF($U$16=1,(VLOOKUP(A204,$AC$89:$AH$125,2,FALSE)),IF((IF($X$1=1,'X1'!B163,(IF($X$1=2,'X2'!B163,(IF($X$1=3,'X3'!B163,(IF($X$1=4,'X4'!B163,(IF($X$1=5,'X5'!B163,(IF($X$1=6,'X6'!B163,(IF($X$1=7,'X7'!B163,(IF($X$1=8,'X8'!B163,(IF($X$1=9,'X9'!B163,(IF($X$1=10,'X10'!B163,(IF($X$1=11,'X11'!B163,(IF($X$1=12,'X12'!B163,'X13'!B163))))))))))))))))))))))))="","",(IF($X$1=1,'X1'!B163,(IF($X$1=2,'X2'!B163,(IF($X$1=3,'X3'!B163,(IF($X$1=4,'X4'!B163,(IF($X$1=5,'X5'!B163,(IF($X$1=6,'X6'!B163,(IF($X$1=7,'X7'!B163,(IF($X$1=8,'X8'!B163,(IF($X$1=9,'X9'!B163,(IF($X$1=10,'X10'!B163,(IF($X$1=11,'X11'!B163,(IF($X$1=12,'X12'!B163,'X13'!B163)))))))))))))))))))))))))))=TRUE," ",(IF($U$16=1,(VLOOKUP(A204,$AC$89:$AH$125,2,FALSE)),IF((IF($X$1=1,'X1'!B163,(IF($X$1=2,'X2'!B163,(IF($X$1=3,'X3'!B163,(IF($X$1=4,'X4'!B163,(IF($X$1=5,'X5'!B163,(IF($X$1=6,'X6'!B163,(IF($X$1=7,'X7'!B163,(IF($X$1=8,'X8'!B163,(IF($X$1=9,'X9'!B163,(IF($X$1=10,'X10'!B163,(IF($X$1=11,'X11'!B163,(IF($X$1=12,'X12'!B163,'X13'!B163))))))))))))))))))))))))="","",(IF($X$1=1,'X1'!B163,(IF($X$1=2,'X2'!B163,(IF($X$1=3,'X3'!B163,(IF($X$1=4,'X4'!B163,(IF($X$1=5,'X5'!B163,(IF($X$1=6,'X6'!B163,(IF($X$1=7,'X7'!B163,(IF($X$1=8,'X8'!B163,(IF($X$1=9,'X9'!B163,(IF($X$1=10,'X10'!B163,(IF($X$1=11,'X11'!B163,(IF($X$1=12,'X12'!B163,'X13'!B163))))))))))))))))))))))))))))</f>
        <v/>
      </c>
      <c r="C204" s="181" t="str">
        <f ca="1">IF(ISERROR(IF($X$1=1,(VLOOKUP(B204,'X1'!$B:$AZ,47,FALSE)),IF($X$1=2,(VLOOKUP(B204,'X2'!$B:$AZ,47,FALSE)),IF($X$1=3,(VLOOKUP(B204,'X3'!$B:$AZ,47,FALSE)),IF($X$1=4,(VLOOKUP(B204,'X4'!$B:$AZ,47,FALSE)),IF($X$1=5,(VLOOKUP(B204,'X5'!$B:$AZ,47,FALSE)),IF($X$1=6,(VLOOKUP(B204,'X6'!$B:$AZ,47,FALSE)),IF($X$1=7,(VLOOKUP(B204,'X7'!$B:$AZ,47,FALSE)),IF($X$1=8,(VLOOKUP(B204,'X8'!$B:$AZ,47,FALSE)),IF($X$1=9,(VLOOKUP(B204,'X9'!$B:$AZ,47,FALSE)),IF($X$1=10,(VLOOKUP(B204,'X10'!$B:$AZ,47,FALSE)),IF($X$1=11,(VLOOKUP(B204,'X11'!$B:$AZ,47,FALSE)),IF($X$1=12,(VLOOKUP(B204,'X12'!$B:$AZ,47,FALSE)),IF($X$1=13,(VLOOKUP(B204,'X13'!$B:$AZ,47,FALSE)),"B"))))))))))))))=TRUE," ",(IF($X$1=1,(VLOOKUP(B204,'X1'!$B:$AZ,47,FALSE)),IF($X$1=2,(VLOOKUP(B204,'X2'!$B:$AZ,47,FALSE)),IF($X$1=3,(VLOOKUP(B204,'X3'!$B:$AZ,47,FALSE)),IF($X$1=4,(VLOOKUP(B204,'X4'!$B:$AZ,47,FALSE)),IF($X$1=5,(VLOOKUP(B204,'X5'!$B:$AZ,47,FALSE)),IF($X$1=6,(VLOOKUP(B204,'X6'!$B:$AZ,47,FALSE)),IF($X$1=7,(VLOOKUP(B204,'X7'!$B:$AZ,47,FALSE)),IF($X$1=8,(VLOOKUP(B204,'X8'!$B:$AZ,47,FALSE)),IF($X$1=9,(VLOOKUP(B204,'X9'!$B:$AZ,47,FALSE)),IF($X$1=10,(VLOOKUP(B204,'X10'!$B:$AZ,47,FALSE)),IF($X$1=11,(VLOOKUP(B204,'X11'!$B:$AZ,47,FALSE)),IF($X$1=12,(VLOOKUP(B204,'X12'!$B:$AZ,47,FALSE)),IF($X$1=13,(VLOOKUP(B204,'X13'!$B:$AZ,47,FALSE)),"B")))))))))))))))</f>
        <v xml:space="preserve"> </v>
      </c>
      <c r="D204" s="181" t="str">
        <f ca="1">IF(ISERROR(IF($X$1=1,(VLOOKUP(B204,'X1'!$B:$AP,41,FALSE)),IF($X$1=2,(VLOOKUP(B204,'X2'!$B:$AP,41,FALSE)),IF($X$1=3,(VLOOKUP(B204,'X3'!$B:$AP,41,FALSE)),IF($X$1=4,(VLOOKUP(B204,'X4'!$B:$AP,41,FALSE)),IF($X$1=5,(VLOOKUP(B204,'X5'!$B:$AP,41,FALSE)),IF($X$1=6,(VLOOKUP(B204,'X6'!$B:$AP,41,FALSE)),IF($X$1=7,(VLOOKUP(B204,'X7'!$B:$AP,41,FALSE)),IF($X$1=8,(VLOOKUP(B204,'X8'!$B:$AP,41,FALSE)),IF($X$1=9,(VLOOKUP(B204,'X9'!$B:$AP,41,FALSE)),IF($X$1=10,(VLOOKUP(B204,'X10'!$B:$AP,41,FALSE)),IF($X$1=11,(VLOOKUP(B204,'X11'!$B:$AP,41,FALSE)),IF($X$1=12,(VLOOKUP(B204,'X12'!$B:$AP,41,FALSE)),IF($X$1=13,(VLOOKUP(B204,'X13'!$B:$AP,41,FALSE)),"B"))))))))))))))=TRUE," ",(IF($X$1=1,(VLOOKUP(B204,'X1'!$B:$AP,41,FALSE)),IF($X$1=2,(VLOOKUP(B204,'X2'!$B:$AP,41,FALSE)),IF($X$1=3,(VLOOKUP(B204,'X3'!$B:$AP,41,FALSE)),IF($X$1=4,(VLOOKUP(B204,'X4'!$B:$AP,41,FALSE)),IF($X$1=5,(VLOOKUP(B204,'X5'!$B:$AP,41,FALSE)),IF($X$1=6,(VLOOKUP(B204,'X6'!$B:$AP,41,FALSE)),IF($X$1=7,(VLOOKUP(B204,'X7'!$B:$AP,41,FALSE)),IF($X$1=8,(VLOOKUP(B204,'X8'!$B:$AP,41,FALSE)),IF($X$1=9,(VLOOKUP(B204,'X9'!$B:$AP,41,FALSE)),IF($X$1=10,(VLOOKUP(B204,'X10'!$B:$AP,41,FALSE)),IF($X$1=11,(VLOOKUP(B204,'X11'!$B:$AP,41,FALSE)),IF($X$1=12,(VLOOKUP(B204,'X12'!$B:$AP,41,FALSE)),IF($X$1=13,(VLOOKUP(B204,'X13'!$B:$AP,41,FALSE)),"B")))))))))))))))</f>
        <v xml:space="preserve"> </v>
      </c>
      <c r="E204" s="182" t="str">
        <f ca="1">IF(ISERROR(IF($X$1=1,(VLOOKUP(B204,'X1'!$B:$AP,7,FALSE)),IF($X$1=2,(VLOOKUP(B204,'X2'!$B:$AP,7,FALSE)),IF($X$1=3,(VLOOKUP(B204,'X3'!$B:$AP,7,FALSE)),IF($X$1=4,(VLOOKUP(B204,'X4'!$B:$AP,7,FALSE)),IF($X$1=5,(VLOOKUP(B204,'X5'!$B:$AP,7,FALSE)),IF($X$1=6,(VLOOKUP(B204,'X6'!$B:$AP,7,FALSE)),IF($X$1=7,(VLOOKUP(B204,'X7'!$B:$AP,7,FALSE)),IF($X$1=8,(VLOOKUP(B204,'X8'!$B:$AP,7,FALSE)),IF($X$1=9,(VLOOKUP(B204,'X9'!$B:$AP,7,FALSE)),IF($X$1=10,(VLOOKUP(B204,'X10'!$B:$AP,7,FALSE)),IF($X$1=11,(VLOOKUP(B204,'X11'!$B:$AP,7,FALSE)),IF($X$1=12,(VLOOKUP(B204,'X12'!$B:$AP,7,FALSE)),IF($X$1=13,(VLOOKUP(B204,'X13'!$B:$AP,7,FALSE)),"B"))))))))))))))=TRUE," ",(IF($X$1=1,(VLOOKUP(B204,'X1'!$B:$AP,7,FALSE)),IF($X$1=2,(VLOOKUP(B204,'X2'!$B:$AP,7,FALSE)),IF($X$1=3,(VLOOKUP(B204,'X3'!$B:$AP,7,FALSE)),IF($X$1=4,(VLOOKUP(B204,'X4'!$B:$AP,7,FALSE)),IF($X$1=5,(VLOOKUP(B204,'X5'!$B:$AP,7,FALSE)),IF($X$1=6,(VLOOKUP(B204,'X6'!$B:$AP,7,FALSE)),IF($X$1=7,(VLOOKUP(B204,'X7'!$B:$AP,7,FALSE)),IF($X$1=8,(VLOOKUP(B204,'X8'!$B:$AP,7,FALSE)),IF($X$1=9,(VLOOKUP(B204,'X9'!$B:$AP,7,FALSE)),IF($X$1=10,(VLOOKUP(B204,'X10'!$B:$AP,7,FALSE)),IF($X$1=11,(VLOOKUP(B204,'X11'!$B:$AP,7,FALSE)),IF($X$1=12,(VLOOKUP(B204,'X12'!$B:$AP,7,FALSE)),IF($X$1=13,(VLOOKUP(B204,'X13'!$B:$AP,7,FALSE)),"B")))))))))))))))</f>
        <v xml:space="preserve"> </v>
      </c>
      <c r="F204" s="182" t="str">
        <f ca="1">IF(ISERROR(IF((IF($X$1=1,(VLOOKUP(B204,'X1'!$B:$AO,6,FALSE)),(IF($X$1=2,(VLOOKUP(B204,'X2'!$B:$AO,6,FALSE)),(IF($X$1=3,(VLOOKUP(B204,'X3'!$B:$AO,6,FALSE)),(IF($X$1=4,(VLOOKUP(B204,'X4'!$B:$AO,6,FALSE)),(IF($X$1=5,(VLOOKUP(B204,'X5'!$B:$AO,6,FALSE)),(IF($X$1=6,(VLOOKUP(B204,'X6'!$B:$AO,6,FALSE)),(IF($X$1=7,(VLOOKUP(B204,'X7'!$B:$AO,6,FALSE)),(IF($X$1=8,(VLOOKUP(B204,'X8'!$B:$AO,6,FALSE)),(IF($X$1=9,(VLOOKUP(B204,'X9'!$B:$AO,6,FALSE)),(IF($X$1=10,(VLOOKUP(B204,'X10'!$B:$AO,6,FALSE)),(IF($X$1=11,(VLOOKUP(B204,'X11'!$B:$AO,6,FALSE)),(IF($X$1=12,(VLOOKUP(B204,'X12'!$B:$AO,6,FALSE)),(VLOOKUP(B204,'X13'!$B:$AO,6,FALSE))))))))))))))))))))))))))=$V$1," ",(IF($X$1=1,(VLOOKUP(B204,'X1'!$B:$AO,6,FALSE)),(IF($X$1=2,(VLOOKUP(B204,'X2'!$B:$AO,6,FALSE)),(IF($X$1=3,(VLOOKUP(B204,'X3'!$B:$AO,6,FALSE)),(IF($X$1=4,(VLOOKUP(B204,'X4'!$B:$AO,6,FALSE)),(IF($X$1=5,(VLOOKUP(B204,'X5'!$B:$AO,6,FALSE)),(IF($X$1=6,(VLOOKUP(B204,'X6'!$B:$AO,6,FALSE)),(IF($X$1=7,(VLOOKUP(B204,'X7'!$B:$AO,6,FALSE)),(IF($X$1=8,(VLOOKUP(B204,'X8'!$B:$AO,6,FALSE)),(IF($X$1=9,(VLOOKUP(B204,'X9'!$B:$AO,6,FALSE)),(IF($X$1=10,(VLOOKUP(B204,'X10'!$B:$AO,6,FALSE)),(IF($X$1=11,(VLOOKUP(B204,'X11'!$B:$AO,6,FALSE)),(IF($X$1=12,(VLOOKUP(B204,'X12'!$B:$AO,6,FALSE)),(VLOOKUP(B204,'X13'!$B:$AO,6,FALSE))))))))))))))))))))))))))))=TRUE," ",(IF((IF($X$1=1,(VLOOKUP(B204,'X1'!$B:$AO,6,FALSE)),(IF($X$1=2,(VLOOKUP(B204,'X2'!$B:$AO,6,FALSE)),(IF($X$1=3,(VLOOKUP(B204,'X3'!$B:$AO,6,FALSE)),(IF($X$1=4,(VLOOKUP(B204,'X4'!$B:$AO,6,FALSE)),(IF($X$1=5,(VLOOKUP(B204,'X5'!$B:$AO,6,FALSE)),(IF($X$1=6,(VLOOKUP(B204,'X6'!$B:$AO,6,FALSE)),(IF($X$1=7,(VLOOKUP(B204,'X7'!$B:$AO,6,FALSE)),(IF($X$1=8,(VLOOKUP(B204,'X8'!$B:$AO,6,FALSE)),(IF($X$1=9,(VLOOKUP(B204,'X9'!$B:$AO,6,FALSE)),(IF($X$1=10,(VLOOKUP(B204,'X10'!$B:$AO,6,FALSE)),(IF($X$1=11,(VLOOKUP(B204,'X11'!$B:$AO,6,FALSE)),(IF($X$1=12,(VLOOKUP(B204,'X12'!$B:$AO,6,FALSE)),(VLOOKUP(B204,'X13'!$B:$AO,6,FALSE))))))))))))))))))))))))))=$V$1," ",(IF($X$1=1,(VLOOKUP(B204,'X1'!$B:$AO,6,FALSE)),(IF($X$1=2,(VLOOKUP(B204,'X2'!$B:$AO,6,FALSE)),(IF($X$1=3,(VLOOKUP(B204,'X3'!$B:$AO,6,FALSE)),(IF($X$1=4,(VLOOKUP(B204,'X4'!$B:$AO,6,FALSE)),(IF($X$1=5,(VLOOKUP(B204,'X5'!$B:$AO,6,FALSE)),(IF($X$1=6,(VLOOKUP(B204,'X6'!$B:$AO,6,FALSE)),(IF($X$1=7,(VLOOKUP(B204,'X7'!$B:$AO,6,FALSE)),(IF($X$1=8,(VLOOKUP(B204,'X8'!$B:$AO,6,FALSE)),(IF($X$1=9,(VLOOKUP(B204,'X9'!$B:$AO,6,FALSE)),(IF($X$1=10,(VLOOKUP(B204,'X10'!$B:$AO,6,FALSE)),(IF($X$1=11,(VLOOKUP(B204,'X11'!$B:$AO,6,FALSE)),(IF($X$1=12,(VLOOKUP(B204,'X12'!$B:$AO,6,FALSE)),(VLOOKUP(B204,'X13'!$B:$AO,6,FALSE)))))))))))))))))))))))))))))</f>
        <v xml:space="preserve"> </v>
      </c>
      <c r="G204" s="182" t="str">
        <f ca="1">IF(ISERROR(IF($X$1=1,(VLOOKUP(B204,'X1'!$B:$AZ,44,FALSE)),IF($X$1=2,(VLOOKUP(B204,'X2'!$B:$AZ,44,FALSE)),IF($X$1=3,(VLOOKUP(B204,'X3'!$B:$AZ,44,FALSE)),IF($X$1=4,(VLOOKUP(B204,'X4'!$B:$AZ,44,FALSE)),IF($X$1=5,(VLOOKUP(B204,'X5'!$B:$AZ,44,FALSE)),IF($X$1=6,(VLOOKUP(B204,'X6'!$B:$AZ,44,FALSE)),IF($X$1=7,(VLOOKUP(B204,'X7'!$B:$AZ,44,FALSE)),IF($X$1=8,(VLOOKUP(B204,'X8'!$B:$AZ,44,FALSE)),IF($X$1=9,(VLOOKUP(B204,'X9'!$B:$AZ,44,FALSE)),IF($X$1=10,(VLOOKUP(B204,'X10'!$B:$AZ,44,FALSE)),IF($X$1=11,(VLOOKUP(B204,'X11'!$B:$AZ,44,FALSE)),IF($X$1=12,(VLOOKUP(B204,'X12'!$B:$AZ,44,FALSE)),IF($X$1=13,(VLOOKUP(B204,'X13'!$B:$AZ,44,FALSE)),"B"))))))))))))))=TRUE," ",(IF($X$1=1,(VLOOKUP(B204,'X1'!$B:$AZ,44,FALSE)),IF($X$1=2,(VLOOKUP(B204,'X2'!$B:$AZ,44,FALSE)),IF($X$1=3,(VLOOKUP(B204,'X3'!$B:$AZ,44,FALSE)),IF($X$1=4,(VLOOKUP(B204,'X4'!$B:$AZ,44,FALSE)),IF($X$1=5,(VLOOKUP(B204,'X5'!$B:$AZ,44,FALSE)),IF($X$1=6,(VLOOKUP(B204,'X6'!$B:$AZ,44,FALSE)),IF($X$1=7,(VLOOKUP(B204,'X7'!$B:$AZ,44,FALSE)),IF($X$1=8,(VLOOKUP(B204,'X8'!$B:$AZ,44,FALSE)),IF($X$1=9,(VLOOKUP(B204,'X9'!$B:$AZ,44,FALSE)),IF($X$1=10,(VLOOKUP(B204,'X10'!$B:$AZ,44,FALSE)),IF($X$1=11,(VLOOKUP(B204,'X11'!$B:$AZ,44,FALSE)),IF($X$1=12,(VLOOKUP(B204,'X12'!$B:$AZ,44,FALSE)),IF($X$1=13,(VLOOKUP(B204,'X13'!$B:$AZ,44,FALSE)),"B")))))))))))))))</f>
        <v xml:space="preserve"> </v>
      </c>
      <c r="H204" s="182" t="str">
        <f ca="1">IF(ISERROR(IF($X$1=1,(VLOOKUP(B204,'X1'!$B:$AZ,8,FALSE)),IF($X$1=2,(VLOOKUP(B204,'X2'!$B:$AZ,8,FALSE)),IF($X$1=3,(VLOOKUP(B204,'X3'!$B:$AZ,8,FALSE)),IF($X$1=4,(VLOOKUP(B204,'X4'!$B:$AZ,8,FALSE)),IF($X$1=5,(VLOOKUP(B204,'X5'!$B:$AZ,8,FALSE)),IF($X$1=6,(VLOOKUP(B204,'X6'!$B:$AZ,8,FALSE)),IF($X$1=7,(VLOOKUP(B204,'X7'!$B:$AZ,8,FALSE)),IF($X$1=8,(VLOOKUP(B204,'X8'!$B:$AZ,8,FALSE)),IF($X$1=9,(VLOOKUP(B204,'X9'!$B:$AZ,8,FALSE)),IF($X$1=10,(VLOOKUP(B204,'X10'!$B:$AZ,8,FALSE)),IF($X$1=11,(VLOOKUP(B204,'X11'!$B:$AZ,8,FALSE)),IF($X$1=12,(VLOOKUP(B204,'X12'!$B:$AZ,8,FALSE)),IF($X$1=13,(VLOOKUP(B204,'X13'!$B:$AZ,8,FALSE)),"B"))))))))))))))=TRUE," ",(IF($X$1=1,(VLOOKUP(B204,'X1'!$B:$AZ,8,FALSE)),IF($X$1=2,(VLOOKUP(B204,'X2'!$B:$AZ,8,FALSE)),IF($X$1=3,(VLOOKUP(B204,'X3'!$B:$AZ,8,FALSE)),IF($X$1=4,(VLOOKUP(B204,'X4'!$B:$AZ,8,FALSE)),IF($X$1=5,(VLOOKUP(B204,'X5'!$B:$AZ,8,FALSE)),IF($X$1=6,(VLOOKUP(B204,'X6'!$B:$AZ,8,FALSE)),IF($X$1=7,(VLOOKUP(B204,'X7'!$B:$AZ,8,FALSE)),IF($X$1=8,(VLOOKUP(B204,'X8'!$B:$AZ,8,FALSE)),IF($X$1=9,(VLOOKUP(B204,'X9'!$B:$AZ,8,FALSE)),IF($X$1=10,(VLOOKUP(B204,'X10'!$B:$AZ,8,FALSE)),IF($X$1=11,(VLOOKUP(B204,'X11'!$B:$AZ,8,FALSE)),IF($X$1=12,(VLOOKUP(B204,'X12'!$B:$AZ,8,FALSE)),IF($X$1=13,(VLOOKUP(B204,'X13'!$B:$AZ,8,FALSE)),"B")))))))))))))))</f>
        <v xml:space="preserve"> </v>
      </c>
      <c r="I204" s="183" t="str">
        <f ca="1">IF(ISERROR(IF($X$1=1,(VLOOKUP(B204,'X1'!$B:$AZ,2,FALSE)),IF($X$1=2,(VLOOKUP(B204,'X2'!$B:$AZ,2,FALSE)),IF($X$1=3,(VLOOKUP(B204,'X3'!$B:$AZ,2,FALSE)),IF($X$1=4,(VLOOKUP(B204,'X4'!$B:$AZ,2,FALSE)),IF($X$1=5,(VLOOKUP(B204,'X5'!$B:$AZ,2,FALSE)),IF($X$1=6,(VLOOKUP(B204,'X6'!$B:$AZ,2,FALSE)),IF($X$1=7,(VLOOKUP(B204,'X7'!$B:$AZ,2,FALSE)),IF($X$1=8,(VLOOKUP(B204,'X8'!$B:$AZ,2,FALSE)),IF($X$1=9,(VLOOKUP(B204,'X9'!$B:$AZ,2,FALSE)),IF($X$1=10,(VLOOKUP(B204,'X10'!$B:$AZ,2,FALSE)),IF($X$1=11,(VLOOKUP(B204,'X11'!$B:$AZ,2,FALSE)),IF($X$1=12,(VLOOKUP(B204,'X12'!$B:$AZ,2,FALSE)),IF($X$1=13,(VLOOKUP(B204,'X13'!$B:$AZ,2,FALSE)),"B"))))))))))))))=TRUE," ",(IF($X$1=1,(VLOOKUP(B204,'X1'!$B:$AZ,2,FALSE)),IF($X$1=2,(VLOOKUP(B204,'X2'!$B:$AZ,2,FALSE)),IF($X$1=3,(VLOOKUP(B204,'X3'!$B:$AZ,2,FALSE)),IF($X$1=4,(VLOOKUP(B204,'X4'!$B:$AZ,2,FALSE)),IF($X$1=5,(VLOOKUP(B204,'X5'!$B:$AZ,2,FALSE)),IF($X$1=6,(VLOOKUP(B204,'X6'!$B:$AZ,2,FALSE)),IF($X$1=7,(VLOOKUP(B204,'X7'!$B:$AZ,2,FALSE)),IF($X$1=8,(VLOOKUP(B204,'X8'!$B:$AZ,2,FALSE)),IF($X$1=9,(VLOOKUP(B204,'X9'!$B:$AZ,2,FALSE)),IF($X$1=10,(VLOOKUP(B204,'X10'!$B:$AZ,2,FALSE)),IF($X$1=11,(VLOOKUP(B204,'X11'!$B:$AZ,2,FALSE)),IF($X$1=12,(VLOOKUP(B204,'X12'!$B:$AZ,2,FALSE)),IF($X$1=13,(VLOOKUP(B204,'X13'!$B:$AZ,2,FALSE)),"B")))))))))))))))</f>
        <v xml:space="preserve"> </v>
      </c>
      <c r="J204" s="183" t="str">
        <f ca="1">IF(ISERROR(IF($X$1=1,(VLOOKUP(B204,'X1'!$B:$AZ,3,FALSE)),IF($X$1=2,(VLOOKUP(B204,'X2'!$B:$AZ,3,FALSE)),IF($X$1=3,(VLOOKUP(B204,'X3'!$B:$AZ,3,FALSE)),IF($X$1=4,(VLOOKUP(B204,'X4'!$B:$AZ,3,FALSE)),IF($X$1=5,(VLOOKUP(B204,'X5'!$B:$AZ,3,FALSE)),IF($X$1=6,(VLOOKUP(B204,'X6'!$B:$AZ,3,FALSE)),IF($X$1=7,(VLOOKUP(B204,'X7'!$B:$AZ,3,FALSE)),IF($X$1=8,(VLOOKUP(B204,'X8'!$B:$AZ,3,FALSE)),IF($X$1=9,(VLOOKUP(B204,'X9'!$B:$AZ,3,FALSE)),IF($X$1=10,(VLOOKUP(B204,'X10'!$B:$AZ,3,FALSE)),IF($X$1=11,(VLOOKUP(B204,'X11'!$B:$AZ,3,FALSE)),IF($X$1=12,(VLOOKUP(B204,'X12'!$B:$AZ,3,FALSE)),IF($X$1=13,(VLOOKUP(B204,'X13'!$B:$AZ,3,FALSE)),"B"))))))))))))))=TRUE," ",(IF($X$1=1,(VLOOKUP(B204,'X1'!$B:$AZ,3,FALSE)),IF($X$1=2,(VLOOKUP(B204,'X2'!$B:$AZ,3,FALSE)),IF($X$1=3,(VLOOKUP(B204,'X3'!$B:$AZ,3,FALSE)),IF($X$1=4,(VLOOKUP(B204,'X4'!$B:$AZ,3,FALSE)),IF($X$1=5,(VLOOKUP(B204,'X5'!$B:$AZ,3,FALSE)),IF($X$1=6,(VLOOKUP(B204,'X6'!$B:$AZ,3,FALSE)),IF($X$1=7,(VLOOKUP(B204,'X7'!$B:$AZ,3,FALSE)),IF($X$1=8,(VLOOKUP(B204,'X8'!$B:$AZ,3,FALSE)),IF($X$1=9,(VLOOKUP(B204,'X9'!$B:$AZ,3,FALSE)),IF($X$1=10,(VLOOKUP(B204,'X10'!$B:$AZ,3,FALSE)),IF($X$1=11,(VLOOKUP(B204,'X11'!$B:$AZ,3,FALSE)),IF($X$1=12,(VLOOKUP(B204,'X12'!$B:$AZ,3,FALSE)),IF($X$1=13,(VLOOKUP(B204,'X13'!$B:$AZ,3,FALSE)),"B")))))))))))))))</f>
        <v xml:space="preserve"> </v>
      </c>
      <c r="K204" s="183" t="str">
        <f ca="1">IF(ISERROR(IF($X$1=1,(VLOOKUP(B204,'X1'!$B:$AZ,5,FALSE)),IF($X$1=2,(VLOOKUP(B204,'X2'!$B:$AZ,5,FALSE)),IF($X$1=3,(VLOOKUP(B204,'X3'!$B:$AZ,5,FALSE)),IF($X$1=4,(VLOOKUP(B204,'X4'!$B:$AZ,5,FALSE)),IF($X$1=5,(VLOOKUP(B204,'X5'!$B:$AZ,5,FALSE)),IF($X$1=6,(VLOOKUP(B204,'X6'!$B:$AZ,5,FALSE)),IF($X$1=7,(VLOOKUP(B204,'X7'!$B:$AZ,5,FALSE)),IF($X$1=8,(VLOOKUP(B204,'X8'!$B:$AZ,5,FALSE)),IF($X$1=9,(VLOOKUP(B204,'X9'!$B:$AZ,5,FALSE)),IF($X$1=10,(VLOOKUP(B204,'X10'!$B:$AZ,5,FALSE)),IF($X$1=11,(VLOOKUP(B204,'X11'!$B:$AZ,5,FALSE)),IF($X$1=12,(VLOOKUP(B204,'X12'!$B:$AZ,5,FALSE)),IF($X$1=13,(VLOOKUP(B204,'X13'!$B:$AZ,5,FALSE)),"B"))))))))))))))=TRUE," ",(IF($X$1=1,(VLOOKUP(B204,'X1'!$B:$AZ,5,FALSE)),IF($X$1=2,(VLOOKUP(B204,'X2'!$B:$AZ,5,FALSE)),IF($X$1=3,(VLOOKUP(B204,'X3'!$B:$AZ,5,FALSE)),IF($X$1=4,(VLOOKUP(B204,'X4'!$B:$AZ,5,FALSE)),IF($X$1=5,(VLOOKUP(B204,'X5'!$B:$AZ,5,FALSE)),IF($X$1=6,(VLOOKUP(B204,'X6'!$B:$AZ,5,FALSE)),IF($X$1=7,(VLOOKUP(B204,'X7'!$B:$AZ,5,FALSE)),IF($X$1=8,(VLOOKUP(B204,'X8'!$B:$AZ,5,FALSE)),IF($X$1=9,(VLOOKUP(B204,'X9'!$B:$AZ,5,FALSE)),IF($X$1=10,(VLOOKUP(B204,'X10'!$B:$AZ,5,FALSE)),IF($X$1=11,(VLOOKUP(B204,'X11'!$B:$AZ,5,FALSE)),IF($X$1=12,(VLOOKUP(B204,'X12'!$B:$AZ,5,FALSE)),IF($X$1=13,(VLOOKUP(B204,'X13'!$B:$AZ,5,FALSE)),"B")))))))))))))))</f>
        <v xml:space="preserve"> </v>
      </c>
      <c r="L204" s="184" t="str">
        <f ca="1">IF(ISERROR(IF($X$1=1,(VLOOKUP(B204,'X1'!$B:$AZ,9,FALSE)),IF($X$1=2,(VLOOKUP(B204,'X2'!$B:$AZ,9,FALSE)),IF($X$1=3,(VLOOKUP(B204,'X3'!$B:$AZ,9,FALSE)),IF($X$1=4,(VLOOKUP(B204,'X4'!$B:$AZ,9,FALSE)),IF($X$1=5,(VLOOKUP(B204,'X5'!$B:$AZ,9,FALSE)),IF($X$1=6,(VLOOKUP(B204,'X6'!$B:$AZ,9,FALSE)),IF($X$1=7,(VLOOKUP(B204,'X7'!$B:$AZ,9,FALSE)),IF($X$1=8,(VLOOKUP(B204,'X8'!$B:$AZ,9,FALSE)),IF($X$1=9,(VLOOKUP(B204,'X9'!$B:$AZ,9,FALSE)),IF($X$1=10,(VLOOKUP(B204,'X10'!$B:$AZ,9,FALSE)),IF($X$1=11,(VLOOKUP(B204,'X11'!$B:$AZ,9,FALSE)),IF($X$1=12,(VLOOKUP(B204,'X12'!$B:$AZ,9,FALSE)),IF($X$1=13,(VLOOKUP(B204,'X13'!$B:$AZ,9,FALSE)),"B"))))))))))))))=TRUE," ",(IF($X$1=1,(VLOOKUP(B204,'X1'!$B:$AZ,9,FALSE)),IF($X$1=2,(VLOOKUP(B204,'X2'!$B:$AZ,9,FALSE)),IF($X$1=3,(VLOOKUP(B204,'X3'!$B:$AZ,9,FALSE)),IF($X$1=4,(VLOOKUP(B204,'X4'!$B:$AZ,9,FALSE)),IF($X$1=5,(VLOOKUP(B204,'X5'!$B:$AZ,9,FALSE)),IF($X$1=6,(VLOOKUP(B204,'X6'!$B:$AZ,9,FALSE)),IF($X$1=7,(VLOOKUP(B204,'X7'!$B:$AZ,9,FALSE)),IF($X$1=8,(VLOOKUP(B204,'X8'!$B:$AZ,9,FALSE)),IF($X$1=9,(VLOOKUP(B204,'X9'!$B:$AZ,9,FALSE)),IF($X$1=10,(VLOOKUP(B204,'X10'!$B:$AZ,9,FALSE)),IF($X$1=11,(VLOOKUP(B204,'X11'!$B:$AZ,9,FALSE)),IF($X$1=12,(VLOOKUP(B204,'X12'!$B:$AZ,9,FALSE)),IF($X$1=13,(VLOOKUP(B204,'X13'!$B:$AZ,9,FALSE)),"B")))))))))))))))</f>
        <v xml:space="preserve"> </v>
      </c>
      <c r="M204" s="184" t="str">
        <f ca="1">IF(ISERROR(IF($X$1=1,(VLOOKUP(B204,'X1'!$B:$AZ,10,FALSE)),IF($X$1=2,(VLOOKUP(B204,'X2'!$B:$AZ,10,FALSE)),IF($X$1=3,(VLOOKUP(B204,'X3'!$B:$AZ,10,FALSE)),IF($X$1=4,(VLOOKUP(B204,'X4'!$B:$AZ,10,FALSE)),IF($X$1=5,(VLOOKUP(B204,'X5'!$B:$AZ,10,FALSE)),IF($X$1=6,(VLOOKUP(B204,'X6'!$B:$AZ,10,FALSE)),IF($X$1=7,(VLOOKUP(B204,'X7'!$B:$AZ,10,FALSE)),IF($X$1=8,(VLOOKUP(B204,'X8'!$B:$AZ,10,FALSE)),IF($X$1=9,(VLOOKUP(B204,'X9'!$B:$AZ,10,FALSE)),IF($X$1=10,(VLOOKUP(B204,'X10'!$B:$AZ,10,FALSE)),IF($X$1=11,(VLOOKUP(B204,'X11'!$B:$AZ,10,FALSE)),IF($X$1=12,(VLOOKUP(B204,'X12'!$B:$AZ,10,FALSE)),IF($X$1=13,(VLOOKUP(B204,'X13'!$B:$AZ,10,FALSE)),"B"))))))))))))))=TRUE," ",(IF($X$1=1,(VLOOKUP(B204,'X1'!$B:$AZ,10,FALSE)),IF($X$1=2,(VLOOKUP(B204,'X2'!$B:$AZ,10,FALSE)),IF($X$1=3,(VLOOKUP(B204,'X3'!$B:$AZ,10,FALSE)),IF($X$1=4,(VLOOKUP(B204,'X4'!$B:$AZ,10,FALSE)),IF($X$1=5,(VLOOKUP(B204,'X5'!$B:$AZ,10,FALSE)),IF($X$1=6,(VLOOKUP(B204,'X6'!$B:$AZ,10,FALSE)),IF($X$1=7,(VLOOKUP(B204,'X7'!$B:$AZ,10,FALSE)),IF($X$1=8,(VLOOKUP(B204,'X8'!$B:$AZ,10,FALSE)),IF($X$1=9,(VLOOKUP(B204,'X9'!$B:$AZ,10,FALSE)),IF($X$1=10,(VLOOKUP(B204,'X10'!$B:$AZ,10,FALSE)),IF($X$1=11,(VLOOKUP(B204,'X11'!$B:$AZ,10,FALSE)),IF($X$1=12,(VLOOKUP(B204,'X12'!$B:$AZ,10,FALSE)),IF($X$1=13,(VLOOKUP(B204,'X13'!$B:$AZ,10,FALSE)),"B")))))))))))))))</f>
        <v xml:space="preserve"> </v>
      </c>
      <c r="N204" s="185" t="str">
        <f ca="1">IF(ISERROR(IF($X$1=1,(VLOOKUP(B204,'X1'!$B:$AZ,45,FALSE)),IF($X$1=2,(VLOOKUP(B204,'X2'!$B:$AZ,45,FALSE)),IF($X$1=3,(VLOOKUP(B204,'X3'!$B:$AZ,45,FALSE)),IF($X$1=4,(VLOOKUP(B204,'X4'!$B:$AZ,45,FALSE)),IF($X$1=5,(VLOOKUP(B204,'X5'!$B:$AZ,45,FALSE)),IF($X$1=6,(VLOOKUP(B204,'X6'!$B:$AZ,45,FALSE)),IF($X$1=7,(VLOOKUP(B204,'X7'!$B:$AZ,45,FALSE)),IF($X$1=8,(VLOOKUP(B204,'X8'!$B:$AZ,45,FALSE)),IF($X$1=9,(VLOOKUP(B204,'X9'!$B:$AZ,45,FALSE)),IF($X$1=10,(VLOOKUP(B204,'X10'!$B:$AZ,45,FALSE)),IF($X$1=11,(VLOOKUP(B204,'X11'!$B:$AZ,45,FALSE)),IF($X$1=12,(VLOOKUP(B204,'X12'!$B:$AZ,45,FALSE)),IF($X$1=13,(VLOOKUP(B204,'X13'!$B:$AZ,45,FALSE)),"B"))))))))))))))=TRUE," ",(IF($X$1=1,(VLOOKUP(B204,'X1'!$B:$AZ,45,FALSE)),IF($X$1=2,(VLOOKUP(B204,'X2'!$B:$AZ,45,FALSE)),IF($X$1=3,(VLOOKUP(B204,'X3'!$B:$AZ,45,FALSE)),IF($X$1=4,(VLOOKUP(B204,'X4'!$B:$AZ,45,FALSE)),IF($X$1=5,(VLOOKUP(B204,'X5'!$B:$AZ,45,FALSE)),IF($X$1=6,(VLOOKUP(B204,'X6'!$B:$AZ,45,FALSE)),IF($X$1=7,(VLOOKUP(B204,'X7'!$B:$AZ,45,FALSE)),IF($X$1=8,(VLOOKUP(B204,'X8'!$B:$AZ,45,FALSE)),IF($X$1=9,(VLOOKUP(B204,'X9'!$B:$AZ,45,FALSE)),IF($X$1=10,(VLOOKUP(B204,'X10'!$B:$AZ,45,FALSE)),IF($X$1=11,(VLOOKUP(B204,'X11'!$B:$AZ,45,FALSE)),IF($X$1=12,(VLOOKUP(B204,'X12'!$B:$AZ,45,FALSE)),IF($X$1=13,(VLOOKUP(B204,'X13'!$B:$AZ,45,FALSE)),"B")))))))))))))))</f>
        <v xml:space="preserve"> </v>
      </c>
      <c r="O204" s="184" t="str">
        <f ca="1">IF(ISERROR(IF($X$1=1,(VLOOKUP(B204,'X1'!$B:$AZ,11,FALSE)),IF($X$1=2,(VLOOKUP(B204,'X2'!$B:$AZ,11,FALSE)),IF($X$1=3,(VLOOKUP(B204,'X3'!$B:$AZ,11,FALSE)),IF($X$1=4,(VLOOKUP(B204,'X4'!$B:$AZ,11,FALSE)),IF($X$1=5,(VLOOKUP(B204,'X5'!$B:$AZ,11,FALSE)),IF($X$1=6,(VLOOKUP(B204,'X6'!$B:$AZ,11,FALSE)),IF($X$1=7,(VLOOKUP(B204,'X7'!$B:$AZ,11,FALSE)),IF($X$1=8,(VLOOKUP(B204,'X8'!$B:$AZ,11,FALSE)),IF($X$1=9,(VLOOKUP(B204,'X9'!$B:$AZ,11,FALSE)),IF($X$1=10,(VLOOKUP(B204,'X10'!$B:$AZ,11,FALSE)),IF($X$1=11,(VLOOKUP(B204,'X11'!$B:$AZ,11,FALSE)),IF($X$1=12,(VLOOKUP(B204,'X12'!$B:$AZ,11,FALSE)),IF($X$1=13,(VLOOKUP(B204,'X13'!$B:$AZ,11,FALSE)),"B"))))))))))))))=TRUE," ",(IF($X$1=1,(VLOOKUP(B204,'X1'!$B:$AZ,11,FALSE)),IF($X$1=2,(VLOOKUP(B204,'X2'!$B:$AZ,11,FALSE)),IF($X$1=3,(VLOOKUP(B204,'X3'!$B:$AZ,11,FALSE)),IF($X$1=4,(VLOOKUP(B204,'X4'!$B:$AZ,11,FALSE)),IF($X$1=5,(VLOOKUP(B204,'X5'!$B:$AZ,11,FALSE)),IF($X$1=6,(VLOOKUP(B204,'X6'!$B:$AZ,11,FALSE)),IF($X$1=7,(VLOOKUP(B204,'X7'!$B:$AZ,11,FALSE)),IF($X$1=8,(VLOOKUP(B204,'X8'!$B:$AZ,11,FALSE)),IF($X$1=9,(VLOOKUP(B204,'X9'!$B:$AZ,11,FALSE)),IF($X$1=10,(VLOOKUP(B204,'X10'!$B:$AZ,11,FALSE)),IF($X$1=11,(VLOOKUP(B204,'X11'!$B:$AZ,11,FALSE)),IF($X$1=12,(VLOOKUP(B204,'X12'!$B:$AZ,11,FALSE)),IF($X$1=13,(VLOOKUP(B204,'X13'!$B:$AZ,11,FALSE)),"B")))))))))))))))</f>
        <v xml:space="preserve"> </v>
      </c>
      <c r="P204" s="184" t="str">
        <f ca="1">IF(ISERROR(IF($X$1=1,(VLOOKUP(B204,'X1'!$B:$AZ,12,FALSE)),IF($X$1=2,(VLOOKUP(B204,'X2'!$B:$AZ,12,FALSE)),IF($X$1=3,(VLOOKUP(B204,'X3'!$B:$AZ,12,FALSE)),IF($X$1=4,(VLOOKUP(B204,'X4'!$B:$AZ,12,FALSE)),IF($X$1=5,(VLOOKUP(B204,'X5'!$B:$AZ,12,FALSE)),IF($X$1=6,(VLOOKUP(B204,'X6'!$B:$AZ,12,FALSE)),IF($X$1=7,(VLOOKUP(B204,'X7'!$B:$AZ,12,FALSE)),IF($X$1=8,(VLOOKUP(B204,'X8'!$B:$AZ,12,FALSE)),IF($X$1=9,(VLOOKUP(B204,'X9'!$B:$AZ,12,FALSE)),IF($X$1=10,(VLOOKUP(B204,'X10'!$B:$AZ,12,FALSE)),IF($X$1=11,(VLOOKUP(B204,'X11'!$B:$AZ,12,FALSE)),IF($X$1=12,(VLOOKUP(B204,'X12'!$B:$AZ,12,FALSE)),IF($X$1=13,(VLOOKUP(B204,'X13'!$B:$AZ,12,FALSE)),"B"))))))))))))))=TRUE," ",(IF($X$1=1,(VLOOKUP(B204,'X1'!$B:$AZ,12,FALSE)),IF($X$1=2,(VLOOKUP(B204,'X2'!$B:$AZ,12,FALSE)),IF($X$1=3,(VLOOKUP(B204,'X3'!$B:$AZ,12,FALSE)),IF($X$1=4,(VLOOKUP(B204,'X4'!$B:$AZ,12,FALSE)),IF($X$1=5,(VLOOKUP(B204,'X5'!$B:$AZ,12,FALSE)),IF($X$1=6,(VLOOKUP(B204,'X6'!$B:$AZ,12,FALSE)),IF($X$1=7,(VLOOKUP(B204,'X7'!$B:$AZ,12,FALSE)),IF($X$1=8,(VLOOKUP(B204,'X8'!$B:$AZ,12,FALSE)),IF($X$1=9,(VLOOKUP(B204,'X9'!$B:$AZ,12,FALSE)),IF($X$1=10,(VLOOKUP(B204,'X10'!$B:$AZ,12,FALSE)),IF($X$1=11,(VLOOKUP(B204,'X11'!$B:$AZ,12,FALSE)),IF($X$1=12,(VLOOKUP(B204,'X12'!$B:$AZ,12,FALSE)),IF($X$1=13,(VLOOKUP(B204,'X13'!$B:$AZ,12,FALSE)),"B")))))))))))))))</f>
        <v xml:space="preserve"> </v>
      </c>
      <c r="Q204" s="185" t="str">
        <f ca="1">IF(ISERROR(IF($X$1=1,(VLOOKUP(B204,'X1'!$B:$AZ,46,FALSE)),IF($X$1=2,(VLOOKUP(B204,'X2'!$B:$AZ,46,FALSE)),IF($X$1=3,(VLOOKUP(B204,'X3'!$B:$AZ,46,FALSE)),IF($X$1=4,(VLOOKUP(B204,'X4'!$B:$AZ,46,FALSE)),IF($X$1=5,(VLOOKUP(B204,'X5'!$B:$AZ,46,FALSE)),IF($X$1=6,(VLOOKUP(B204,'X6'!$B:$AZ,46,FALSE)),IF($X$1=7,(VLOOKUP(B204,'X7'!$B:$AZ,46,FALSE)),IF($X$1=8,(VLOOKUP(B204,'X8'!$B:$AZ,46,FALSE)),IF($X$1=9,(VLOOKUP(B204,'X9'!$B:$AZ,46,FALSE)),IF($X$1=10,(VLOOKUP(B204,'X10'!$B:$AZ,46,FALSE)),IF($X$1=11,(VLOOKUP(B204,'X11'!$B:$AZ,46,FALSE)),IF($X$1=12,(VLOOKUP(B204,'X12'!$B:$AZ,46,FALSE)),IF($X$1=13,(VLOOKUP(B204,'X13'!$B:$AZ,46,FALSE)),"B"))))))))))))))=TRUE," ",(IF($X$1=1,(VLOOKUP(B204,'X1'!$B:$AZ,46,FALSE)),IF($X$1=2,(VLOOKUP(B204,'X2'!$B:$AZ,46,FALSE)),IF($X$1=3,(VLOOKUP(B204,'X3'!$B:$AZ,46,FALSE)),IF($X$1=4,(VLOOKUP(B204,'X4'!$B:$AZ,46,FALSE)),IF($X$1=5,(VLOOKUP(B204,'X5'!$B:$AZ,46,FALSE)),IF($X$1=6,(VLOOKUP(B204,'X6'!$B:$AZ,46,FALSE)),IF($X$1=7,(VLOOKUP(B204,'X7'!$B:$AZ,46,FALSE)),IF($X$1=8,(VLOOKUP(B204,'X8'!$B:$AZ,46,FALSE)),IF($X$1=9,(VLOOKUP(B204,'X9'!$B:$AZ,46,FALSE)),IF($X$1=10,(VLOOKUP(B204,'X10'!$B:$AZ,46,FALSE)),IF($X$1=11,(VLOOKUP(B204,'X11'!$B:$AZ,46,FALSE)),IF($X$1=12,(VLOOKUP(B204,'X12'!$B:$AZ,46,FALSE)),IF($X$1=13,(VLOOKUP(B204,'X13'!$B:$AZ,46,FALSE)),"B")))))))))))))))</f>
        <v xml:space="preserve"> </v>
      </c>
      <c r="R204" s="185" t="str">
        <f ca="1">IF(ISERROR(IF($X$1=1,(VLOOKUP(B204,'X1'!$B:$AZ,15,FALSE)),IF($X$1=2,(VLOOKUP(B204,'X2'!$B:$AZ,15,FALSE)),IF($X$1=3,(VLOOKUP(B204,'X3'!$B:$AZ,15,FALSE)),IF($X$1=4,(VLOOKUP(B204,'X4'!$B:$AZ,15,FALSE)),IF($X$1=5,(VLOOKUP(B204,'X5'!$B:$AZ,15,FALSE)),IF($X$1=6,(VLOOKUP(B204,'X6'!$B:$AZ,15,FALSE)),IF($X$1=7,(VLOOKUP(B204,'X7'!$B:$AZ,15,FALSE)),IF($X$1=8,(VLOOKUP(B204,'X8'!$B:$AZ,15,FALSE)),IF($X$1=9,(VLOOKUP(B204,'X9'!$B:$AZ,15,FALSE)),IF($X$1=10,(VLOOKUP(B204,'X10'!$B:$AZ,15,FALSE)),IF($X$1=11,(VLOOKUP(B204,'X11'!$B:$AZ,15,FALSE)),IF($X$1=12,(VLOOKUP(B204,'X12'!$B:$AZ,15,FALSE)),IF($X$1=13,(VLOOKUP(B204,'X13'!$B:$AZ,15,FALSE)),"B"))))))))))))))=TRUE," ",(IF($X$1=1,(VLOOKUP(B204,'X1'!$B:$AZ,15,FALSE)),IF($X$1=2,(VLOOKUP(B204,'X2'!$B:$AZ,15,FALSE)),IF($X$1=3,(VLOOKUP(B204,'X3'!$B:$AZ,15,FALSE)),IF($X$1=4,(VLOOKUP(B204,'X4'!$B:$AZ,15,FALSE)),IF($X$1=5,(VLOOKUP(B204,'X5'!$B:$AZ,15,FALSE)),IF($X$1=6,(VLOOKUP(B204,'X6'!$B:$AZ,15,FALSE)),IF($X$1=7,(VLOOKUP(B204,'X7'!$B:$AZ,15,FALSE)),IF($X$1=8,(VLOOKUP(B204,'X8'!$B:$AZ,15,FALSE)),IF($X$1=9,(VLOOKUP(B204,'X9'!$B:$AZ,15,FALSE)),IF($X$1=10,(VLOOKUP(B204,'X10'!$B:$AZ,15,FALSE)),IF($X$1=11,(VLOOKUP(B204,'X11'!$B:$AZ,15,FALSE)),IF($X$1=12,(VLOOKUP(B204,'X12'!$B:$AZ,15,FALSE)),IF($X$1=13,(VLOOKUP(B204,'X13'!$B:$AZ,15,FALSE)),"B")))))))))))))))</f>
        <v xml:space="preserve"> </v>
      </c>
      <c r="S204" s="185" t="str">
        <f ca="1">IF(ISERROR(IF((IF($X$1=1,(VLOOKUP(B204,'X1'!$B:$AZ,14,FALSE)),(IF($X$1=2,(VLOOKUP(B204,'X2'!$B:$AZ,14,FALSE)),(IF($X$1=3,(VLOOKUP(B204,'X3'!$B:$AZ,14,FALSE)),(IF($X$1=4,(VLOOKUP(B204,'X4'!$B:$AZ,14,FALSE)),(IF($X$1=5,(VLOOKUP(B204,'X5'!$B:$AZ,14,FALSE)),(IF($X$1=6,(VLOOKUP(B204,'X6'!$B:$AZ,14,FALSE)),(IF($X$1=7,(VLOOKUP(B204,'X7'!$B:$AZ,14,FALSE)),(IF($X$1=8,(VLOOKUP(B204,'X8'!$B:$AZ,14,FALSE)),(IF($X$1=9,(VLOOKUP(B204,'X9'!$B:$AZ,14,FALSE)),(IF($X$1=10,(VLOOKUP(B204,'X10'!$B:$AZ,14,FALSE)),(IF($X$1=11,(VLOOKUP(B204,'X11'!$B:$AZ,14,FALSE)),(IF($X$1=12,(VLOOKUP(B204,'X12'!$B:$AZ,14,FALSE)),(VLOOKUP(B204,'X13'!$B:$AZ,14,FALSE))))))))))))))))))))))))))=$V$1," ",(IF($X$1=1,(VLOOKUP(B204,'X1'!$B:$AZ,14,FALSE)),(IF($X$1=2,(VLOOKUP(B204,'X2'!$B:$AZ,14,FALSE)),(IF($X$1=3,(VLOOKUP(B204,'X3'!$B:$AZ,14,FALSE)),(IF($X$1=4,(VLOOKUP(B204,'X4'!$B:$AZ,14,FALSE)),(IF($X$1=5,(VLOOKUP(B204,'X5'!$B:$AZ,14,FALSE)),(IF($X$1=6,(VLOOKUP(B204,'X6'!$B:$AZ,14,FALSE)),(IF($X$1=7,(VLOOKUP(B204,'X7'!$B:$AZ,14,FALSE)),(IF($X$1=8,(VLOOKUP(B204,'X8'!$B:$AZ,14,FALSE)),(IF($X$1=9,(VLOOKUP(B204,'X9'!$B:$AZ,14,FALSE)),(IF($X$1=10,(VLOOKUP(B204,'X10'!$B:$AZ,14,FALSE)),(IF($X$1=11,(VLOOKUP(B204,'X11'!$B:$AZ,14,FALSE)),(IF($X$1=12,(VLOOKUP(B204,'X12'!$B:$AZ,14,FALSE)),(VLOOKUP(B204,'X13'!$B:$AZ,14,FALSE))))))))))))))))))))))))))))=TRUE," ",(IF((IF($X$1=1,(VLOOKUP(B204,'X1'!$B:$AZ,14,FALSE)),(IF($X$1=2,(VLOOKUP(B204,'X2'!$B:$AZ,14,FALSE)),(IF($X$1=3,(VLOOKUP(B204,'X3'!$B:$AZ,14,FALSE)),(IF($X$1=4,(VLOOKUP(B204,'X4'!$B:$AZ,14,FALSE)),(IF($X$1=5,(VLOOKUP(B204,'X5'!$B:$AZ,14,FALSE)),(IF($X$1=6,(VLOOKUP(B204,'X6'!$B:$AZ,14,FALSE)),(IF($X$1=7,(VLOOKUP(B204,'X7'!$B:$AZ,14,FALSE)),(IF($X$1=8,(VLOOKUP(B204,'X8'!$B:$AZ,14,FALSE)),(IF($X$1=9,(VLOOKUP(B204,'X9'!$B:$AZ,14,FALSE)),(IF($X$1=10,(VLOOKUP(B204,'X10'!$B:$AZ,14,FALSE)),(IF($X$1=11,(VLOOKUP(B204,'X11'!$B:$AZ,14,FALSE)),(IF($X$1=12,(VLOOKUP(B204,'X12'!$B:$AZ,14,FALSE)),(VLOOKUP(B204,'X13'!$B:$AZ,14,FALSE))))))))))))))))))))))))))=$V$1," ",(IF($X$1=1,(VLOOKUP(B204,'X1'!$B:$AZ,14,FALSE)),(IF($X$1=2,(VLOOKUP(B204,'X2'!$B:$AZ,14,FALSE)),(IF($X$1=3,(VLOOKUP(B204,'X3'!$B:$AZ,14,FALSE)),(IF($X$1=4,(VLOOKUP(B204,'X4'!$B:$AZ,14,FALSE)),(IF($X$1=5,(VLOOKUP(B204,'X5'!$B:$AZ,14,FALSE)),(IF($X$1=6,(VLOOKUP(B204,'X6'!$B:$AZ,14,FALSE)),(IF($X$1=7,(VLOOKUP(B204,'X7'!$B:$AZ,14,FALSE)),(IF($X$1=8,(VLOOKUP(B204,'X8'!$B:$AZ,14,FALSE)),(IF($X$1=9,(VLOOKUP(B204,'X9'!$B:$AZ,14,FALSE)),(IF($X$1=10,(VLOOKUP(B204,'X10'!$B:$AZ,14,FALSE)),(IF($X$1=11,(VLOOKUP(B204,'X11'!$B:$AZ,14,FALSE)),(IF($X$1=12,(VLOOKUP(B204,'X12'!$B:$AZ,14,FALSE)),(VLOOKUP(B204,'X13'!$B:$AZ,14,FALSE)))))))))))))))))))))))))))))</f>
        <v xml:space="preserve"> </v>
      </c>
    </row>
    <row r="205" spans="1:67" ht="14.1" customHeight="1" x14ac:dyDescent="0.2">
      <c r="A205" s="156" t="s">
        <v>1058</v>
      </c>
      <c r="B205" s="122" t="str">
        <f>IF(ISERROR(IF($U$16=1,(VLOOKUP(A205,$AC$89:$AH$125,2,FALSE)),IF((IF($X$1=1,'X1'!B164,(IF($X$1=2,'X2'!B164,(IF($X$1=3,'X3'!B164,(IF($X$1=4,'X4'!B164,(IF($X$1=5,'X5'!B164,(IF($X$1=6,'X6'!B164,(IF($X$1=7,'X7'!B164,(IF($X$1=8,'X8'!B164,(IF($X$1=9,'X9'!B164,(IF($X$1=10,'X10'!B164,(IF($X$1=11,'X11'!B164,(IF($X$1=12,'X12'!B164,'X13'!B164))))))))))))))))))))))))="","",(IF($X$1=1,'X1'!B164,(IF($X$1=2,'X2'!B164,(IF($X$1=3,'X3'!B164,(IF($X$1=4,'X4'!B164,(IF($X$1=5,'X5'!B164,(IF($X$1=6,'X6'!B164,(IF($X$1=7,'X7'!B164,(IF($X$1=8,'X8'!B164,(IF($X$1=9,'X9'!B164,(IF($X$1=10,'X10'!B164,(IF($X$1=11,'X11'!B164,(IF($X$1=12,'X12'!B164,'X13'!B164)))))))))))))))))))))))))))=TRUE," ",(IF($U$16=1,(VLOOKUP(A205,$AC$89:$AH$125,2,FALSE)),IF((IF($X$1=1,'X1'!B164,(IF($X$1=2,'X2'!B164,(IF($X$1=3,'X3'!B164,(IF($X$1=4,'X4'!B164,(IF($X$1=5,'X5'!B164,(IF($X$1=6,'X6'!B164,(IF($X$1=7,'X7'!B164,(IF($X$1=8,'X8'!B164,(IF($X$1=9,'X9'!B164,(IF($X$1=10,'X10'!B164,(IF($X$1=11,'X11'!B164,(IF($X$1=12,'X12'!B164,'X13'!B164))))))))))))))))))))))))="","",(IF($X$1=1,'X1'!B164,(IF($X$1=2,'X2'!B164,(IF($X$1=3,'X3'!B164,(IF($X$1=4,'X4'!B164,(IF($X$1=5,'X5'!B164,(IF($X$1=6,'X6'!B164,(IF($X$1=7,'X7'!B164,(IF($X$1=8,'X8'!B164,(IF($X$1=9,'X9'!B164,(IF($X$1=10,'X10'!B164,(IF($X$1=11,'X11'!B164,(IF($X$1=12,'X12'!B164,'X13'!B164))))))))))))))))))))))))))))</f>
        <v/>
      </c>
      <c r="C205" s="181" t="str">
        <f ca="1">IF(ISERROR(IF($X$1=1,(VLOOKUP(B205,'X1'!$B:$AZ,47,FALSE)),IF($X$1=2,(VLOOKUP(B205,'X2'!$B:$AZ,47,FALSE)),IF($X$1=3,(VLOOKUP(B205,'X3'!$B:$AZ,47,FALSE)),IF($X$1=4,(VLOOKUP(B205,'X4'!$B:$AZ,47,FALSE)),IF($X$1=5,(VLOOKUP(B205,'X5'!$B:$AZ,47,FALSE)),IF($X$1=6,(VLOOKUP(B205,'X6'!$B:$AZ,47,FALSE)),IF($X$1=7,(VLOOKUP(B205,'X7'!$B:$AZ,47,FALSE)),IF($X$1=8,(VLOOKUP(B205,'X8'!$B:$AZ,47,FALSE)),IF($X$1=9,(VLOOKUP(B205,'X9'!$B:$AZ,47,FALSE)),IF($X$1=10,(VLOOKUP(B205,'X10'!$B:$AZ,47,FALSE)),IF($X$1=11,(VLOOKUP(B205,'X11'!$B:$AZ,47,FALSE)),IF($X$1=12,(VLOOKUP(B205,'X12'!$B:$AZ,47,FALSE)),IF($X$1=13,(VLOOKUP(B205,'X13'!$B:$AZ,47,FALSE)),"B"))))))))))))))=TRUE," ",(IF($X$1=1,(VLOOKUP(B205,'X1'!$B:$AZ,47,FALSE)),IF($X$1=2,(VLOOKUP(B205,'X2'!$B:$AZ,47,FALSE)),IF($X$1=3,(VLOOKUP(B205,'X3'!$B:$AZ,47,FALSE)),IF($X$1=4,(VLOOKUP(B205,'X4'!$B:$AZ,47,FALSE)),IF($X$1=5,(VLOOKUP(B205,'X5'!$B:$AZ,47,FALSE)),IF($X$1=6,(VLOOKUP(B205,'X6'!$B:$AZ,47,FALSE)),IF($X$1=7,(VLOOKUP(B205,'X7'!$B:$AZ,47,FALSE)),IF($X$1=8,(VLOOKUP(B205,'X8'!$B:$AZ,47,FALSE)),IF($X$1=9,(VLOOKUP(B205,'X9'!$B:$AZ,47,FALSE)),IF($X$1=10,(VLOOKUP(B205,'X10'!$B:$AZ,47,FALSE)),IF($X$1=11,(VLOOKUP(B205,'X11'!$B:$AZ,47,FALSE)),IF($X$1=12,(VLOOKUP(B205,'X12'!$B:$AZ,47,FALSE)),IF($X$1=13,(VLOOKUP(B205,'X13'!$B:$AZ,47,FALSE)),"B")))))))))))))))</f>
        <v xml:space="preserve"> </v>
      </c>
      <c r="D205" s="181" t="str">
        <f ca="1">IF(ISERROR(IF($X$1=1,(VLOOKUP(B205,'X1'!$B:$AP,41,FALSE)),IF($X$1=2,(VLOOKUP(B205,'X2'!$B:$AP,41,FALSE)),IF($X$1=3,(VLOOKUP(B205,'X3'!$B:$AP,41,FALSE)),IF($X$1=4,(VLOOKUP(B205,'X4'!$B:$AP,41,FALSE)),IF($X$1=5,(VLOOKUP(B205,'X5'!$B:$AP,41,FALSE)),IF($X$1=6,(VLOOKUP(B205,'X6'!$B:$AP,41,FALSE)),IF($X$1=7,(VLOOKUP(B205,'X7'!$B:$AP,41,FALSE)),IF($X$1=8,(VLOOKUP(B205,'X8'!$B:$AP,41,FALSE)),IF($X$1=9,(VLOOKUP(B205,'X9'!$B:$AP,41,FALSE)),IF($X$1=10,(VLOOKUP(B205,'X10'!$B:$AP,41,FALSE)),IF($X$1=11,(VLOOKUP(B205,'X11'!$B:$AP,41,FALSE)),IF($X$1=12,(VLOOKUP(B205,'X12'!$B:$AP,41,FALSE)),IF($X$1=13,(VLOOKUP(B205,'X13'!$B:$AP,41,FALSE)),"B"))))))))))))))=TRUE," ",(IF($X$1=1,(VLOOKUP(B205,'X1'!$B:$AP,41,FALSE)),IF($X$1=2,(VLOOKUP(B205,'X2'!$B:$AP,41,FALSE)),IF($X$1=3,(VLOOKUP(B205,'X3'!$B:$AP,41,FALSE)),IF($X$1=4,(VLOOKUP(B205,'X4'!$B:$AP,41,FALSE)),IF($X$1=5,(VLOOKUP(B205,'X5'!$B:$AP,41,FALSE)),IF($X$1=6,(VLOOKUP(B205,'X6'!$B:$AP,41,FALSE)),IF($X$1=7,(VLOOKUP(B205,'X7'!$B:$AP,41,FALSE)),IF($X$1=8,(VLOOKUP(B205,'X8'!$B:$AP,41,FALSE)),IF($X$1=9,(VLOOKUP(B205,'X9'!$B:$AP,41,FALSE)),IF($X$1=10,(VLOOKUP(B205,'X10'!$B:$AP,41,FALSE)),IF($X$1=11,(VLOOKUP(B205,'X11'!$B:$AP,41,FALSE)),IF($X$1=12,(VLOOKUP(B205,'X12'!$B:$AP,41,FALSE)),IF($X$1=13,(VLOOKUP(B205,'X13'!$B:$AP,41,FALSE)),"B")))))))))))))))</f>
        <v xml:space="preserve"> </v>
      </c>
      <c r="E205" s="182" t="str">
        <f ca="1">IF(ISERROR(IF($X$1=1,(VLOOKUP(B205,'X1'!$B:$AP,7,FALSE)),IF($X$1=2,(VLOOKUP(B205,'X2'!$B:$AP,7,FALSE)),IF($X$1=3,(VLOOKUP(B205,'X3'!$B:$AP,7,FALSE)),IF($X$1=4,(VLOOKUP(B205,'X4'!$B:$AP,7,FALSE)),IF($X$1=5,(VLOOKUP(B205,'X5'!$B:$AP,7,FALSE)),IF($X$1=6,(VLOOKUP(B205,'X6'!$B:$AP,7,FALSE)),IF($X$1=7,(VLOOKUP(B205,'X7'!$B:$AP,7,FALSE)),IF($X$1=8,(VLOOKUP(B205,'X8'!$B:$AP,7,FALSE)),IF($X$1=9,(VLOOKUP(B205,'X9'!$B:$AP,7,FALSE)),IF($X$1=10,(VLOOKUP(B205,'X10'!$B:$AP,7,FALSE)),IF($X$1=11,(VLOOKUP(B205,'X11'!$B:$AP,7,FALSE)),IF($X$1=12,(VLOOKUP(B205,'X12'!$B:$AP,7,FALSE)),IF($X$1=13,(VLOOKUP(B205,'X13'!$B:$AP,7,FALSE)),"B"))))))))))))))=TRUE," ",(IF($X$1=1,(VLOOKUP(B205,'X1'!$B:$AP,7,FALSE)),IF($X$1=2,(VLOOKUP(B205,'X2'!$B:$AP,7,FALSE)),IF($X$1=3,(VLOOKUP(B205,'X3'!$B:$AP,7,FALSE)),IF($X$1=4,(VLOOKUP(B205,'X4'!$B:$AP,7,FALSE)),IF($X$1=5,(VLOOKUP(B205,'X5'!$B:$AP,7,FALSE)),IF($X$1=6,(VLOOKUP(B205,'X6'!$B:$AP,7,FALSE)),IF($X$1=7,(VLOOKUP(B205,'X7'!$B:$AP,7,FALSE)),IF($X$1=8,(VLOOKUP(B205,'X8'!$B:$AP,7,FALSE)),IF($X$1=9,(VLOOKUP(B205,'X9'!$B:$AP,7,FALSE)),IF($X$1=10,(VLOOKUP(B205,'X10'!$B:$AP,7,FALSE)),IF($X$1=11,(VLOOKUP(B205,'X11'!$B:$AP,7,FALSE)),IF($X$1=12,(VLOOKUP(B205,'X12'!$B:$AP,7,FALSE)),IF($X$1=13,(VLOOKUP(B205,'X13'!$B:$AP,7,FALSE)),"B")))))))))))))))</f>
        <v xml:space="preserve"> </v>
      </c>
      <c r="F205" s="182" t="str">
        <f ca="1">IF(ISERROR(IF((IF($X$1=1,(VLOOKUP(B205,'X1'!$B:$AO,6,FALSE)),(IF($X$1=2,(VLOOKUP(B205,'X2'!$B:$AO,6,FALSE)),(IF($X$1=3,(VLOOKUP(B205,'X3'!$B:$AO,6,FALSE)),(IF($X$1=4,(VLOOKUP(B205,'X4'!$B:$AO,6,FALSE)),(IF($X$1=5,(VLOOKUP(B205,'X5'!$B:$AO,6,FALSE)),(IF($X$1=6,(VLOOKUP(B205,'X6'!$B:$AO,6,FALSE)),(IF($X$1=7,(VLOOKUP(B205,'X7'!$B:$AO,6,FALSE)),(IF($X$1=8,(VLOOKUP(B205,'X8'!$B:$AO,6,FALSE)),(IF($X$1=9,(VLOOKUP(B205,'X9'!$B:$AO,6,FALSE)),(IF($X$1=10,(VLOOKUP(B205,'X10'!$B:$AO,6,FALSE)),(IF($X$1=11,(VLOOKUP(B205,'X11'!$B:$AO,6,FALSE)),(IF($X$1=12,(VLOOKUP(B205,'X12'!$B:$AO,6,FALSE)),(VLOOKUP(B205,'X13'!$B:$AO,6,FALSE))))))))))))))))))))))))))=$V$1," ",(IF($X$1=1,(VLOOKUP(B205,'X1'!$B:$AO,6,FALSE)),(IF($X$1=2,(VLOOKUP(B205,'X2'!$B:$AO,6,FALSE)),(IF($X$1=3,(VLOOKUP(B205,'X3'!$B:$AO,6,FALSE)),(IF($X$1=4,(VLOOKUP(B205,'X4'!$B:$AO,6,FALSE)),(IF($X$1=5,(VLOOKUP(B205,'X5'!$B:$AO,6,FALSE)),(IF($X$1=6,(VLOOKUP(B205,'X6'!$B:$AO,6,FALSE)),(IF($X$1=7,(VLOOKUP(B205,'X7'!$B:$AO,6,FALSE)),(IF($X$1=8,(VLOOKUP(B205,'X8'!$B:$AO,6,FALSE)),(IF($X$1=9,(VLOOKUP(B205,'X9'!$B:$AO,6,FALSE)),(IF($X$1=10,(VLOOKUP(B205,'X10'!$B:$AO,6,FALSE)),(IF($X$1=11,(VLOOKUP(B205,'X11'!$B:$AO,6,FALSE)),(IF($X$1=12,(VLOOKUP(B205,'X12'!$B:$AO,6,FALSE)),(VLOOKUP(B205,'X13'!$B:$AO,6,FALSE))))))))))))))))))))))))))))=TRUE," ",(IF((IF($X$1=1,(VLOOKUP(B205,'X1'!$B:$AO,6,FALSE)),(IF($X$1=2,(VLOOKUP(B205,'X2'!$B:$AO,6,FALSE)),(IF($X$1=3,(VLOOKUP(B205,'X3'!$B:$AO,6,FALSE)),(IF($X$1=4,(VLOOKUP(B205,'X4'!$B:$AO,6,FALSE)),(IF($X$1=5,(VLOOKUP(B205,'X5'!$B:$AO,6,FALSE)),(IF($X$1=6,(VLOOKUP(B205,'X6'!$B:$AO,6,FALSE)),(IF($X$1=7,(VLOOKUP(B205,'X7'!$B:$AO,6,FALSE)),(IF($X$1=8,(VLOOKUP(B205,'X8'!$B:$AO,6,FALSE)),(IF($X$1=9,(VLOOKUP(B205,'X9'!$B:$AO,6,FALSE)),(IF($X$1=10,(VLOOKUP(B205,'X10'!$B:$AO,6,FALSE)),(IF($X$1=11,(VLOOKUP(B205,'X11'!$B:$AO,6,FALSE)),(IF($X$1=12,(VLOOKUP(B205,'X12'!$B:$AO,6,FALSE)),(VLOOKUP(B205,'X13'!$B:$AO,6,FALSE))))))))))))))))))))))))))=$V$1," ",(IF($X$1=1,(VLOOKUP(B205,'X1'!$B:$AO,6,FALSE)),(IF($X$1=2,(VLOOKUP(B205,'X2'!$B:$AO,6,FALSE)),(IF($X$1=3,(VLOOKUP(B205,'X3'!$B:$AO,6,FALSE)),(IF($X$1=4,(VLOOKUP(B205,'X4'!$B:$AO,6,FALSE)),(IF($X$1=5,(VLOOKUP(B205,'X5'!$B:$AO,6,FALSE)),(IF($X$1=6,(VLOOKUP(B205,'X6'!$B:$AO,6,FALSE)),(IF($X$1=7,(VLOOKUP(B205,'X7'!$B:$AO,6,FALSE)),(IF($X$1=8,(VLOOKUP(B205,'X8'!$B:$AO,6,FALSE)),(IF($X$1=9,(VLOOKUP(B205,'X9'!$B:$AO,6,FALSE)),(IF($X$1=10,(VLOOKUP(B205,'X10'!$B:$AO,6,FALSE)),(IF($X$1=11,(VLOOKUP(B205,'X11'!$B:$AO,6,FALSE)),(IF($X$1=12,(VLOOKUP(B205,'X12'!$B:$AO,6,FALSE)),(VLOOKUP(B205,'X13'!$B:$AO,6,FALSE)))))))))))))))))))))))))))))</f>
        <v xml:space="preserve"> </v>
      </c>
      <c r="G205" s="182" t="str">
        <f ca="1">IF(ISERROR(IF($X$1=1,(VLOOKUP(B205,'X1'!$B:$AZ,44,FALSE)),IF($X$1=2,(VLOOKUP(B205,'X2'!$B:$AZ,44,FALSE)),IF($X$1=3,(VLOOKUP(B205,'X3'!$B:$AZ,44,FALSE)),IF($X$1=4,(VLOOKUP(B205,'X4'!$B:$AZ,44,FALSE)),IF($X$1=5,(VLOOKUP(B205,'X5'!$B:$AZ,44,FALSE)),IF($X$1=6,(VLOOKUP(B205,'X6'!$B:$AZ,44,FALSE)),IF($X$1=7,(VLOOKUP(B205,'X7'!$B:$AZ,44,FALSE)),IF($X$1=8,(VLOOKUP(B205,'X8'!$B:$AZ,44,FALSE)),IF($X$1=9,(VLOOKUP(B205,'X9'!$B:$AZ,44,FALSE)),IF($X$1=10,(VLOOKUP(B205,'X10'!$B:$AZ,44,FALSE)),IF($X$1=11,(VLOOKUP(B205,'X11'!$B:$AZ,44,FALSE)),IF($X$1=12,(VLOOKUP(B205,'X12'!$B:$AZ,44,FALSE)),IF($X$1=13,(VLOOKUP(B205,'X13'!$B:$AZ,44,FALSE)),"B"))))))))))))))=TRUE," ",(IF($X$1=1,(VLOOKUP(B205,'X1'!$B:$AZ,44,FALSE)),IF($X$1=2,(VLOOKUP(B205,'X2'!$B:$AZ,44,FALSE)),IF($X$1=3,(VLOOKUP(B205,'X3'!$B:$AZ,44,FALSE)),IF($X$1=4,(VLOOKUP(B205,'X4'!$B:$AZ,44,FALSE)),IF($X$1=5,(VLOOKUP(B205,'X5'!$B:$AZ,44,FALSE)),IF($X$1=6,(VLOOKUP(B205,'X6'!$B:$AZ,44,FALSE)),IF($X$1=7,(VLOOKUP(B205,'X7'!$B:$AZ,44,FALSE)),IF($X$1=8,(VLOOKUP(B205,'X8'!$B:$AZ,44,FALSE)),IF($X$1=9,(VLOOKUP(B205,'X9'!$B:$AZ,44,FALSE)),IF($X$1=10,(VLOOKUP(B205,'X10'!$B:$AZ,44,FALSE)),IF($X$1=11,(VLOOKUP(B205,'X11'!$B:$AZ,44,FALSE)),IF($X$1=12,(VLOOKUP(B205,'X12'!$B:$AZ,44,FALSE)),IF($X$1=13,(VLOOKUP(B205,'X13'!$B:$AZ,44,FALSE)),"B")))))))))))))))</f>
        <v xml:space="preserve"> </v>
      </c>
      <c r="H205" s="182" t="str">
        <f ca="1">IF(ISERROR(IF($X$1=1,(VLOOKUP(B205,'X1'!$B:$AZ,8,FALSE)),IF($X$1=2,(VLOOKUP(B205,'X2'!$B:$AZ,8,FALSE)),IF($X$1=3,(VLOOKUP(B205,'X3'!$B:$AZ,8,FALSE)),IF($X$1=4,(VLOOKUP(B205,'X4'!$B:$AZ,8,FALSE)),IF($X$1=5,(VLOOKUP(B205,'X5'!$B:$AZ,8,FALSE)),IF($X$1=6,(VLOOKUP(B205,'X6'!$B:$AZ,8,FALSE)),IF($X$1=7,(VLOOKUP(B205,'X7'!$B:$AZ,8,FALSE)),IF($X$1=8,(VLOOKUP(B205,'X8'!$B:$AZ,8,FALSE)),IF($X$1=9,(VLOOKUP(B205,'X9'!$B:$AZ,8,FALSE)),IF($X$1=10,(VLOOKUP(B205,'X10'!$B:$AZ,8,FALSE)),IF($X$1=11,(VLOOKUP(B205,'X11'!$B:$AZ,8,FALSE)),IF($X$1=12,(VLOOKUP(B205,'X12'!$B:$AZ,8,FALSE)),IF($X$1=13,(VLOOKUP(B205,'X13'!$B:$AZ,8,FALSE)),"B"))))))))))))))=TRUE," ",(IF($X$1=1,(VLOOKUP(B205,'X1'!$B:$AZ,8,FALSE)),IF($X$1=2,(VLOOKUP(B205,'X2'!$B:$AZ,8,FALSE)),IF($X$1=3,(VLOOKUP(B205,'X3'!$B:$AZ,8,FALSE)),IF($X$1=4,(VLOOKUP(B205,'X4'!$B:$AZ,8,FALSE)),IF($X$1=5,(VLOOKUP(B205,'X5'!$B:$AZ,8,FALSE)),IF($X$1=6,(VLOOKUP(B205,'X6'!$B:$AZ,8,FALSE)),IF($X$1=7,(VLOOKUP(B205,'X7'!$B:$AZ,8,FALSE)),IF($X$1=8,(VLOOKUP(B205,'X8'!$B:$AZ,8,FALSE)),IF($X$1=9,(VLOOKUP(B205,'X9'!$B:$AZ,8,FALSE)),IF($X$1=10,(VLOOKUP(B205,'X10'!$B:$AZ,8,FALSE)),IF($X$1=11,(VLOOKUP(B205,'X11'!$B:$AZ,8,FALSE)),IF($X$1=12,(VLOOKUP(B205,'X12'!$B:$AZ,8,FALSE)),IF($X$1=13,(VLOOKUP(B205,'X13'!$B:$AZ,8,FALSE)),"B")))))))))))))))</f>
        <v xml:space="preserve"> </v>
      </c>
      <c r="I205" s="183" t="str">
        <f ca="1">IF(ISERROR(IF($X$1=1,(VLOOKUP(B205,'X1'!$B:$AZ,2,FALSE)),IF($X$1=2,(VLOOKUP(B205,'X2'!$B:$AZ,2,FALSE)),IF($X$1=3,(VLOOKUP(B205,'X3'!$B:$AZ,2,FALSE)),IF($X$1=4,(VLOOKUP(B205,'X4'!$B:$AZ,2,FALSE)),IF($X$1=5,(VLOOKUP(B205,'X5'!$B:$AZ,2,FALSE)),IF($X$1=6,(VLOOKUP(B205,'X6'!$B:$AZ,2,FALSE)),IF($X$1=7,(VLOOKUP(B205,'X7'!$B:$AZ,2,FALSE)),IF($X$1=8,(VLOOKUP(B205,'X8'!$B:$AZ,2,FALSE)),IF($X$1=9,(VLOOKUP(B205,'X9'!$B:$AZ,2,FALSE)),IF($X$1=10,(VLOOKUP(B205,'X10'!$B:$AZ,2,FALSE)),IF($X$1=11,(VLOOKUP(B205,'X11'!$B:$AZ,2,FALSE)),IF($X$1=12,(VLOOKUP(B205,'X12'!$B:$AZ,2,FALSE)),IF($X$1=13,(VLOOKUP(B205,'X13'!$B:$AZ,2,FALSE)),"B"))))))))))))))=TRUE," ",(IF($X$1=1,(VLOOKUP(B205,'X1'!$B:$AZ,2,FALSE)),IF($X$1=2,(VLOOKUP(B205,'X2'!$B:$AZ,2,FALSE)),IF($X$1=3,(VLOOKUP(B205,'X3'!$B:$AZ,2,FALSE)),IF($X$1=4,(VLOOKUP(B205,'X4'!$B:$AZ,2,FALSE)),IF($X$1=5,(VLOOKUP(B205,'X5'!$B:$AZ,2,FALSE)),IF($X$1=6,(VLOOKUP(B205,'X6'!$B:$AZ,2,FALSE)),IF($X$1=7,(VLOOKUP(B205,'X7'!$B:$AZ,2,FALSE)),IF($X$1=8,(VLOOKUP(B205,'X8'!$B:$AZ,2,FALSE)),IF($X$1=9,(VLOOKUP(B205,'X9'!$B:$AZ,2,FALSE)),IF($X$1=10,(VLOOKUP(B205,'X10'!$B:$AZ,2,FALSE)),IF($X$1=11,(VLOOKUP(B205,'X11'!$B:$AZ,2,FALSE)),IF($X$1=12,(VLOOKUP(B205,'X12'!$B:$AZ,2,FALSE)),IF($X$1=13,(VLOOKUP(B205,'X13'!$B:$AZ,2,FALSE)),"B")))))))))))))))</f>
        <v xml:space="preserve"> </v>
      </c>
      <c r="J205" s="183" t="str">
        <f ca="1">IF(ISERROR(IF($X$1=1,(VLOOKUP(B205,'X1'!$B:$AZ,3,FALSE)),IF($X$1=2,(VLOOKUP(B205,'X2'!$B:$AZ,3,FALSE)),IF($X$1=3,(VLOOKUP(B205,'X3'!$B:$AZ,3,FALSE)),IF($X$1=4,(VLOOKUP(B205,'X4'!$B:$AZ,3,FALSE)),IF($X$1=5,(VLOOKUP(B205,'X5'!$B:$AZ,3,FALSE)),IF($X$1=6,(VLOOKUP(B205,'X6'!$B:$AZ,3,FALSE)),IF($X$1=7,(VLOOKUP(B205,'X7'!$B:$AZ,3,FALSE)),IF($X$1=8,(VLOOKUP(B205,'X8'!$B:$AZ,3,FALSE)),IF($X$1=9,(VLOOKUP(B205,'X9'!$B:$AZ,3,FALSE)),IF($X$1=10,(VLOOKUP(B205,'X10'!$B:$AZ,3,FALSE)),IF($X$1=11,(VLOOKUP(B205,'X11'!$B:$AZ,3,FALSE)),IF($X$1=12,(VLOOKUP(B205,'X12'!$B:$AZ,3,FALSE)),IF($X$1=13,(VLOOKUP(B205,'X13'!$B:$AZ,3,FALSE)),"B"))))))))))))))=TRUE," ",(IF($X$1=1,(VLOOKUP(B205,'X1'!$B:$AZ,3,FALSE)),IF($X$1=2,(VLOOKUP(B205,'X2'!$B:$AZ,3,FALSE)),IF($X$1=3,(VLOOKUP(B205,'X3'!$B:$AZ,3,FALSE)),IF($X$1=4,(VLOOKUP(B205,'X4'!$B:$AZ,3,FALSE)),IF($X$1=5,(VLOOKUP(B205,'X5'!$B:$AZ,3,FALSE)),IF($X$1=6,(VLOOKUP(B205,'X6'!$B:$AZ,3,FALSE)),IF($X$1=7,(VLOOKUP(B205,'X7'!$B:$AZ,3,FALSE)),IF($X$1=8,(VLOOKUP(B205,'X8'!$B:$AZ,3,FALSE)),IF($X$1=9,(VLOOKUP(B205,'X9'!$B:$AZ,3,FALSE)),IF($X$1=10,(VLOOKUP(B205,'X10'!$B:$AZ,3,FALSE)),IF($X$1=11,(VLOOKUP(B205,'X11'!$B:$AZ,3,FALSE)),IF($X$1=12,(VLOOKUP(B205,'X12'!$B:$AZ,3,FALSE)),IF($X$1=13,(VLOOKUP(B205,'X13'!$B:$AZ,3,FALSE)),"B")))))))))))))))</f>
        <v xml:space="preserve"> </v>
      </c>
      <c r="K205" s="183" t="str">
        <f ca="1">IF(ISERROR(IF($X$1=1,(VLOOKUP(B205,'X1'!$B:$AZ,5,FALSE)),IF($X$1=2,(VLOOKUP(B205,'X2'!$B:$AZ,5,FALSE)),IF($X$1=3,(VLOOKUP(B205,'X3'!$B:$AZ,5,FALSE)),IF($X$1=4,(VLOOKUP(B205,'X4'!$B:$AZ,5,FALSE)),IF($X$1=5,(VLOOKUP(B205,'X5'!$B:$AZ,5,FALSE)),IF($X$1=6,(VLOOKUP(B205,'X6'!$B:$AZ,5,FALSE)),IF($X$1=7,(VLOOKUP(B205,'X7'!$B:$AZ,5,FALSE)),IF($X$1=8,(VLOOKUP(B205,'X8'!$B:$AZ,5,FALSE)),IF($X$1=9,(VLOOKUP(B205,'X9'!$B:$AZ,5,FALSE)),IF($X$1=10,(VLOOKUP(B205,'X10'!$B:$AZ,5,FALSE)),IF($X$1=11,(VLOOKUP(B205,'X11'!$B:$AZ,5,FALSE)),IF($X$1=12,(VLOOKUP(B205,'X12'!$B:$AZ,5,FALSE)),IF($X$1=13,(VLOOKUP(B205,'X13'!$B:$AZ,5,FALSE)),"B"))))))))))))))=TRUE," ",(IF($X$1=1,(VLOOKUP(B205,'X1'!$B:$AZ,5,FALSE)),IF($X$1=2,(VLOOKUP(B205,'X2'!$B:$AZ,5,FALSE)),IF($X$1=3,(VLOOKUP(B205,'X3'!$B:$AZ,5,FALSE)),IF($X$1=4,(VLOOKUP(B205,'X4'!$B:$AZ,5,FALSE)),IF($X$1=5,(VLOOKUP(B205,'X5'!$B:$AZ,5,FALSE)),IF($X$1=6,(VLOOKUP(B205,'X6'!$B:$AZ,5,FALSE)),IF($X$1=7,(VLOOKUP(B205,'X7'!$B:$AZ,5,FALSE)),IF($X$1=8,(VLOOKUP(B205,'X8'!$B:$AZ,5,FALSE)),IF($X$1=9,(VLOOKUP(B205,'X9'!$B:$AZ,5,FALSE)),IF($X$1=10,(VLOOKUP(B205,'X10'!$B:$AZ,5,FALSE)),IF($X$1=11,(VLOOKUP(B205,'X11'!$B:$AZ,5,FALSE)),IF($X$1=12,(VLOOKUP(B205,'X12'!$B:$AZ,5,FALSE)),IF($X$1=13,(VLOOKUP(B205,'X13'!$B:$AZ,5,FALSE)),"B")))))))))))))))</f>
        <v xml:space="preserve"> </v>
      </c>
      <c r="L205" s="184" t="str">
        <f ca="1">IF(ISERROR(IF($X$1=1,(VLOOKUP(B205,'X1'!$B:$AZ,9,FALSE)),IF($X$1=2,(VLOOKUP(B205,'X2'!$B:$AZ,9,FALSE)),IF($X$1=3,(VLOOKUP(B205,'X3'!$B:$AZ,9,FALSE)),IF($X$1=4,(VLOOKUP(B205,'X4'!$B:$AZ,9,FALSE)),IF($X$1=5,(VLOOKUP(B205,'X5'!$B:$AZ,9,FALSE)),IF($X$1=6,(VLOOKUP(B205,'X6'!$B:$AZ,9,FALSE)),IF($X$1=7,(VLOOKUP(B205,'X7'!$B:$AZ,9,FALSE)),IF($X$1=8,(VLOOKUP(B205,'X8'!$B:$AZ,9,FALSE)),IF($X$1=9,(VLOOKUP(B205,'X9'!$B:$AZ,9,FALSE)),IF($X$1=10,(VLOOKUP(B205,'X10'!$B:$AZ,9,FALSE)),IF($X$1=11,(VLOOKUP(B205,'X11'!$B:$AZ,9,FALSE)),IF($X$1=12,(VLOOKUP(B205,'X12'!$B:$AZ,9,FALSE)),IF($X$1=13,(VLOOKUP(B205,'X13'!$B:$AZ,9,FALSE)),"B"))))))))))))))=TRUE," ",(IF($X$1=1,(VLOOKUP(B205,'X1'!$B:$AZ,9,FALSE)),IF($X$1=2,(VLOOKUP(B205,'X2'!$B:$AZ,9,FALSE)),IF($X$1=3,(VLOOKUP(B205,'X3'!$B:$AZ,9,FALSE)),IF($X$1=4,(VLOOKUP(B205,'X4'!$B:$AZ,9,FALSE)),IF($X$1=5,(VLOOKUP(B205,'X5'!$B:$AZ,9,FALSE)),IF($X$1=6,(VLOOKUP(B205,'X6'!$B:$AZ,9,FALSE)),IF($X$1=7,(VLOOKUP(B205,'X7'!$B:$AZ,9,FALSE)),IF($X$1=8,(VLOOKUP(B205,'X8'!$B:$AZ,9,FALSE)),IF($X$1=9,(VLOOKUP(B205,'X9'!$B:$AZ,9,FALSE)),IF($X$1=10,(VLOOKUP(B205,'X10'!$B:$AZ,9,FALSE)),IF($X$1=11,(VLOOKUP(B205,'X11'!$B:$AZ,9,FALSE)),IF($X$1=12,(VLOOKUP(B205,'X12'!$B:$AZ,9,FALSE)),IF($X$1=13,(VLOOKUP(B205,'X13'!$B:$AZ,9,FALSE)),"B")))))))))))))))</f>
        <v xml:space="preserve"> </v>
      </c>
      <c r="M205" s="184" t="str">
        <f ca="1">IF(ISERROR(IF($X$1=1,(VLOOKUP(B205,'X1'!$B:$AZ,10,FALSE)),IF($X$1=2,(VLOOKUP(B205,'X2'!$B:$AZ,10,FALSE)),IF($X$1=3,(VLOOKUP(B205,'X3'!$B:$AZ,10,FALSE)),IF($X$1=4,(VLOOKUP(B205,'X4'!$B:$AZ,10,FALSE)),IF($X$1=5,(VLOOKUP(B205,'X5'!$B:$AZ,10,FALSE)),IF($X$1=6,(VLOOKUP(B205,'X6'!$B:$AZ,10,FALSE)),IF($X$1=7,(VLOOKUP(B205,'X7'!$B:$AZ,10,FALSE)),IF($X$1=8,(VLOOKUP(B205,'X8'!$B:$AZ,10,FALSE)),IF($X$1=9,(VLOOKUP(B205,'X9'!$B:$AZ,10,FALSE)),IF($X$1=10,(VLOOKUP(B205,'X10'!$B:$AZ,10,FALSE)),IF($X$1=11,(VLOOKUP(B205,'X11'!$B:$AZ,10,FALSE)),IF($X$1=12,(VLOOKUP(B205,'X12'!$B:$AZ,10,FALSE)),IF($X$1=13,(VLOOKUP(B205,'X13'!$B:$AZ,10,FALSE)),"B"))))))))))))))=TRUE," ",(IF($X$1=1,(VLOOKUP(B205,'X1'!$B:$AZ,10,FALSE)),IF($X$1=2,(VLOOKUP(B205,'X2'!$B:$AZ,10,FALSE)),IF($X$1=3,(VLOOKUP(B205,'X3'!$B:$AZ,10,FALSE)),IF($X$1=4,(VLOOKUP(B205,'X4'!$B:$AZ,10,FALSE)),IF($X$1=5,(VLOOKUP(B205,'X5'!$B:$AZ,10,FALSE)),IF($X$1=6,(VLOOKUP(B205,'X6'!$B:$AZ,10,FALSE)),IF($X$1=7,(VLOOKUP(B205,'X7'!$B:$AZ,10,FALSE)),IF($X$1=8,(VLOOKUP(B205,'X8'!$B:$AZ,10,FALSE)),IF($X$1=9,(VLOOKUP(B205,'X9'!$B:$AZ,10,FALSE)),IF($X$1=10,(VLOOKUP(B205,'X10'!$B:$AZ,10,FALSE)),IF($X$1=11,(VLOOKUP(B205,'X11'!$B:$AZ,10,FALSE)),IF($X$1=12,(VLOOKUP(B205,'X12'!$B:$AZ,10,FALSE)),IF($X$1=13,(VLOOKUP(B205,'X13'!$B:$AZ,10,FALSE)),"B")))))))))))))))</f>
        <v xml:space="preserve"> </v>
      </c>
      <c r="N205" s="185" t="str">
        <f ca="1">IF(ISERROR(IF($X$1=1,(VLOOKUP(B205,'X1'!$B:$AZ,45,FALSE)),IF($X$1=2,(VLOOKUP(B205,'X2'!$B:$AZ,45,FALSE)),IF($X$1=3,(VLOOKUP(B205,'X3'!$B:$AZ,45,FALSE)),IF($X$1=4,(VLOOKUP(B205,'X4'!$B:$AZ,45,FALSE)),IF($X$1=5,(VLOOKUP(B205,'X5'!$B:$AZ,45,FALSE)),IF($X$1=6,(VLOOKUP(B205,'X6'!$B:$AZ,45,FALSE)),IF($X$1=7,(VLOOKUP(B205,'X7'!$B:$AZ,45,FALSE)),IF($X$1=8,(VLOOKUP(B205,'X8'!$B:$AZ,45,FALSE)),IF($X$1=9,(VLOOKUP(B205,'X9'!$B:$AZ,45,FALSE)),IF($X$1=10,(VLOOKUP(B205,'X10'!$B:$AZ,45,FALSE)),IF($X$1=11,(VLOOKUP(B205,'X11'!$B:$AZ,45,FALSE)),IF($X$1=12,(VLOOKUP(B205,'X12'!$B:$AZ,45,FALSE)),IF($X$1=13,(VLOOKUP(B205,'X13'!$B:$AZ,45,FALSE)),"B"))))))))))))))=TRUE," ",(IF($X$1=1,(VLOOKUP(B205,'X1'!$B:$AZ,45,FALSE)),IF($X$1=2,(VLOOKUP(B205,'X2'!$B:$AZ,45,FALSE)),IF($X$1=3,(VLOOKUP(B205,'X3'!$B:$AZ,45,FALSE)),IF($X$1=4,(VLOOKUP(B205,'X4'!$B:$AZ,45,FALSE)),IF($X$1=5,(VLOOKUP(B205,'X5'!$B:$AZ,45,FALSE)),IF($X$1=6,(VLOOKUP(B205,'X6'!$B:$AZ,45,FALSE)),IF($X$1=7,(VLOOKUP(B205,'X7'!$B:$AZ,45,FALSE)),IF($X$1=8,(VLOOKUP(B205,'X8'!$B:$AZ,45,FALSE)),IF($X$1=9,(VLOOKUP(B205,'X9'!$B:$AZ,45,FALSE)),IF($X$1=10,(VLOOKUP(B205,'X10'!$B:$AZ,45,FALSE)),IF($X$1=11,(VLOOKUP(B205,'X11'!$B:$AZ,45,FALSE)),IF($X$1=12,(VLOOKUP(B205,'X12'!$B:$AZ,45,FALSE)),IF($X$1=13,(VLOOKUP(B205,'X13'!$B:$AZ,45,FALSE)),"B")))))))))))))))</f>
        <v xml:space="preserve"> </v>
      </c>
      <c r="O205" s="184" t="str">
        <f ca="1">IF(ISERROR(IF($X$1=1,(VLOOKUP(B205,'X1'!$B:$AZ,11,FALSE)),IF($X$1=2,(VLOOKUP(B205,'X2'!$B:$AZ,11,FALSE)),IF($X$1=3,(VLOOKUP(B205,'X3'!$B:$AZ,11,FALSE)),IF($X$1=4,(VLOOKUP(B205,'X4'!$B:$AZ,11,FALSE)),IF($X$1=5,(VLOOKUP(B205,'X5'!$B:$AZ,11,FALSE)),IF($X$1=6,(VLOOKUP(B205,'X6'!$B:$AZ,11,FALSE)),IF($X$1=7,(VLOOKUP(B205,'X7'!$B:$AZ,11,FALSE)),IF($X$1=8,(VLOOKUP(B205,'X8'!$B:$AZ,11,FALSE)),IF($X$1=9,(VLOOKUP(B205,'X9'!$B:$AZ,11,FALSE)),IF($X$1=10,(VLOOKUP(B205,'X10'!$B:$AZ,11,FALSE)),IF($X$1=11,(VLOOKUP(B205,'X11'!$B:$AZ,11,FALSE)),IF($X$1=12,(VLOOKUP(B205,'X12'!$B:$AZ,11,FALSE)),IF($X$1=13,(VLOOKUP(B205,'X13'!$B:$AZ,11,FALSE)),"B"))))))))))))))=TRUE," ",(IF($X$1=1,(VLOOKUP(B205,'X1'!$B:$AZ,11,FALSE)),IF($X$1=2,(VLOOKUP(B205,'X2'!$B:$AZ,11,FALSE)),IF($X$1=3,(VLOOKUP(B205,'X3'!$B:$AZ,11,FALSE)),IF($X$1=4,(VLOOKUP(B205,'X4'!$B:$AZ,11,FALSE)),IF($X$1=5,(VLOOKUP(B205,'X5'!$B:$AZ,11,FALSE)),IF($X$1=6,(VLOOKUP(B205,'X6'!$B:$AZ,11,FALSE)),IF($X$1=7,(VLOOKUP(B205,'X7'!$B:$AZ,11,FALSE)),IF($X$1=8,(VLOOKUP(B205,'X8'!$B:$AZ,11,FALSE)),IF($X$1=9,(VLOOKUP(B205,'X9'!$B:$AZ,11,FALSE)),IF($X$1=10,(VLOOKUP(B205,'X10'!$B:$AZ,11,FALSE)),IF($X$1=11,(VLOOKUP(B205,'X11'!$B:$AZ,11,FALSE)),IF($X$1=12,(VLOOKUP(B205,'X12'!$B:$AZ,11,FALSE)),IF($X$1=13,(VLOOKUP(B205,'X13'!$B:$AZ,11,FALSE)),"B")))))))))))))))</f>
        <v xml:space="preserve"> </v>
      </c>
      <c r="P205" s="184" t="str">
        <f ca="1">IF(ISERROR(IF($X$1=1,(VLOOKUP(B205,'X1'!$B:$AZ,12,FALSE)),IF($X$1=2,(VLOOKUP(B205,'X2'!$B:$AZ,12,FALSE)),IF($X$1=3,(VLOOKUP(B205,'X3'!$B:$AZ,12,FALSE)),IF($X$1=4,(VLOOKUP(B205,'X4'!$B:$AZ,12,FALSE)),IF($X$1=5,(VLOOKUP(B205,'X5'!$B:$AZ,12,FALSE)),IF($X$1=6,(VLOOKUP(B205,'X6'!$B:$AZ,12,FALSE)),IF($X$1=7,(VLOOKUP(B205,'X7'!$B:$AZ,12,FALSE)),IF($X$1=8,(VLOOKUP(B205,'X8'!$B:$AZ,12,FALSE)),IF($X$1=9,(VLOOKUP(B205,'X9'!$B:$AZ,12,FALSE)),IF($X$1=10,(VLOOKUP(B205,'X10'!$B:$AZ,12,FALSE)),IF($X$1=11,(VLOOKUP(B205,'X11'!$B:$AZ,12,FALSE)),IF($X$1=12,(VLOOKUP(B205,'X12'!$B:$AZ,12,FALSE)),IF($X$1=13,(VLOOKUP(B205,'X13'!$B:$AZ,12,FALSE)),"B"))))))))))))))=TRUE," ",(IF($X$1=1,(VLOOKUP(B205,'X1'!$B:$AZ,12,FALSE)),IF($X$1=2,(VLOOKUP(B205,'X2'!$B:$AZ,12,FALSE)),IF($X$1=3,(VLOOKUP(B205,'X3'!$B:$AZ,12,FALSE)),IF($X$1=4,(VLOOKUP(B205,'X4'!$B:$AZ,12,FALSE)),IF($X$1=5,(VLOOKUP(B205,'X5'!$B:$AZ,12,FALSE)),IF($X$1=6,(VLOOKUP(B205,'X6'!$B:$AZ,12,FALSE)),IF($X$1=7,(VLOOKUP(B205,'X7'!$B:$AZ,12,FALSE)),IF($X$1=8,(VLOOKUP(B205,'X8'!$B:$AZ,12,FALSE)),IF($X$1=9,(VLOOKUP(B205,'X9'!$B:$AZ,12,FALSE)),IF($X$1=10,(VLOOKUP(B205,'X10'!$B:$AZ,12,FALSE)),IF($X$1=11,(VLOOKUP(B205,'X11'!$B:$AZ,12,FALSE)),IF($X$1=12,(VLOOKUP(B205,'X12'!$B:$AZ,12,FALSE)),IF($X$1=13,(VLOOKUP(B205,'X13'!$B:$AZ,12,FALSE)),"B")))))))))))))))</f>
        <v xml:space="preserve"> </v>
      </c>
      <c r="Q205" s="185" t="str">
        <f ca="1">IF(ISERROR(IF($X$1=1,(VLOOKUP(B205,'X1'!$B:$AZ,46,FALSE)),IF($X$1=2,(VLOOKUP(B205,'X2'!$B:$AZ,46,FALSE)),IF($X$1=3,(VLOOKUP(B205,'X3'!$B:$AZ,46,FALSE)),IF($X$1=4,(VLOOKUP(B205,'X4'!$B:$AZ,46,FALSE)),IF($X$1=5,(VLOOKUP(B205,'X5'!$B:$AZ,46,FALSE)),IF($X$1=6,(VLOOKUP(B205,'X6'!$B:$AZ,46,FALSE)),IF($X$1=7,(VLOOKUP(B205,'X7'!$B:$AZ,46,FALSE)),IF($X$1=8,(VLOOKUP(B205,'X8'!$B:$AZ,46,FALSE)),IF($X$1=9,(VLOOKUP(B205,'X9'!$B:$AZ,46,FALSE)),IF($X$1=10,(VLOOKUP(B205,'X10'!$B:$AZ,46,FALSE)),IF($X$1=11,(VLOOKUP(B205,'X11'!$B:$AZ,46,FALSE)),IF($X$1=12,(VLOOKUP(B205,'X12'!$B:$AZ,46,FALSE)),IF($X$1=13,(VLOOKUP(B205,'X13'!$B:$AZ,46,FALSE)),"B"))))))))))))))=TRUE," ",(IF($X$1=1,(VLOOKUP(B205,'X1'!$B:$AZ,46,FALSE)),IF($X$1=2,(VLOOKUP(B205,'X2'!$B:$AZ,46,FALSE)),IF($X$1=3,(VLOOKUP(B205,'X3'!$B:$AZ,46,FALSE)),IF($X$1=4,(VLOOKUP(B205,'X4'!$B:$AZ,46,FALSE)),IF($X$1=5,(VLOOKUP(B205,'X5'!$B:$AZ,46,FALSE)),IF($X$1=6,(VLOOKUP(B205,'X6'!$B:$AZ,46,FALSE)),IF($X$1=7,(VLOOKUP(B205,'X7'!$B:$AZ,46,FALSE)),IF($X$1=8,(VLOOKUP(B205,'X8'!$B:$AZ,46,FALSE)),IF($X$1=9,(VLOOKUP(B205,'X9'!$B:$AZ,46,FALSE)),IF($X$1=10,(VLOOKUP(B205,'X10'!$B:$AZ,46,FALSE)),IF($X$1=11,(VLOOKUP(B205,'X11'!$B:$AZ,46,FALSE)),IF($X$1=12,(VLOOKUP(B205,'X12'!$B:$AZ,46,FALSE)),IF($X$1=13,(VLOOKUP(B205,'X13'!$B:$AZ,46,FALSE)),"B")))))))))))))))</f>
        <v xml:space="preserve"> </v>
      </c>
      <c r="R205" s="185" t="str">
        <f ca="1">IF(ISERROR(IF($X$1=1,(VLOOKUP(B205,'X1'!$B:$AZ,15,FALSE)),IF($X$1=2,(VLOOKUP(B205,'X2'!$B:$AZ,15,FALSE)),IF($X$1=3,(VLOOKUP(B205,'X3'!$B:$AZ,15,FALSE)),IF($X$1=4,(VLOOKUP(B205,'X4'!$B:$AZ,15,FALSE)),IF($X$1=5,(VLOOKUP(B205,'X5'!$B:$AZ,15,FALSE)),IF($X$1=6,(VLOOKUP(B205,'X6'!$B:$AZ,15,FALSE)),IF($X$1=7,(VLOOKUP(B205,'X7'!$B:$AZ,15,FALSE)),IF($X$1=8,(VLOOKUP(B205,'X8'!$B:$AZ,15,FALSE)),IF($X$1=9,(VLOOKUP(B205,'X9'!$B:$AZ,15,FALSE)),IF($X$1=10,(VLOOKUP(B205,'X10'!$B:$AZ,15,FALSE)),IF($X$1=11,(VLOOKUP(B205,'X11'!$B:$AZ,15,FALSE)),IF($X$1=12,(VLOOKUP(B205,'X12'!$B:$AZ,15,FALSE)),IF($X$1=13,(VLOOKUP(B205,'X13'!$B:$AZ,15,FALSE)),"B"))))))))))))))=TRUE," ",(IF($X$1=1,(VLOOKUP(B205,'X1'!$B:$AZ,15,FALSE)),IF($X$1=2,(VLOOKUP(B205,'X2'!$B:$AZ,15,FALSE)),IF($X$1=3,(VLOOKUP(B205,'X3'!$B:$AZ,15,FALSE)),IF($X$1=4,(VLOOKUP(B205,'X4'!$B:$AZ,15,FALSE)),IF($X$1=5,(VLOOKUP(B205,'X5'!$B:$AZ,15,FALSE)),IF($X$1=6,(VLOOKUP(B205,'X6'!$B:$AZ,15,FALSE)),IF($X$1=7,(VLOOKUP(B205,'X7'!$B:$AZ,15,FALSE)),IF($X$1=8,(VLOOKUP(B205,'X8'!$B:$AZ,15,FALSE)),IF($X$1=9,(VLOOKUP(B205,'X9'!$B:$AZ,15,FALSE)),IF($X$1=10,(VLOOKUP(B205,'X10'!$B:$AZ,15,FALSE)),IF($X$1=11,(VLOOKUP(B205,'X11'!$B:$AZ,15,FALSE)),IF($X$1=12,(VLOOKUP(B205,'X12'!$B:$AZ,15,FALSE)),IF($X$1=13,(VLOOKUP(B205,'X13'!$B:$AZ,15,FALSE)),"B")))))))))))))))</f>
        <v xml:space="preserve"> </v>
      </c>
      <c r="S205" s="185" t="str">
        <f ca="1">IF(ISERROR(IF((IF($X$1=1,(VLOOKUP(B205,'X1'!$B:$AZ,14,FALSE)),(IF($X$1=2,(VLOOKUP(B205,'X2'!$B:$AZ,14,FALSE)),(IF($X$1=3,(VLOOKUP(B205,'X3'!$B:$AZ,14,FALSE)),(IF($X$1=4,(VLOOKUP(B205,'X4'!$B:$AZ,14,FALSE)),(IF($X$1=5,(VLOOKUP(B205,'X5'!$B:$AZ,14,FALSE)),(IF($X$1=6,(VLOOKUP(B205,'X6'!$B:$AZ,14,FALSE)),(IF($X$1=7,(VLOOKUP(B205,'X7'!$B:$AZ,14,FALSE)),(IF($X$1=8,(VLOOKUP(B205,'X8'!$B:$AZ,14,FALSE)),(IF($X$1=9,(VLOOKUP(B205,'X9'!$B:$AZ,14,FALSE)),(IF($X$1=10,(VLOOKUP(B205,'X10'!$B:$AZ,14,FALSE)),(IF($X$1=11,(VLOOKUP(B205,'X11'!$B:$AZ,14,FALSE)),(IF($X$1=12,(VLOOKUP(B205,'X12'!$B:$AZ,14,FALSE)),(VLOOKUP(B205,'X13'!$B:$AZ,14,FALSE))))))))))))))))))))))))))=$V$1," ",(IF($X$1=1,(VLOOKUP(B205,'X1'!$B:$AZ,14,FALSE)),(IF($X$1=2,(VLOOKUP(B205,'X2'!$B:$AZ,14,FALSE)),(IF($X$1=3,(VLOOKUP(B205,'X3'!$B:$AZ,14,FALSE)),(IF($X$1=4,(VLOOKUP(B205,'X4'!$B:$AZ,14,FALSE)),(IF($X$1=5,(VLOOKUP(B205,'X5'!$B:$AZ,14,FALSE)),(IF($X$1=6,(VLOOKUP(B205,'X6'!$B:$AZ,14,FALSE)),(IF($X$1=7,(VLOOKUP(B205,'X7'!$B:$AZ,14,FALSE)),(IF($X$1=8,(VLOOKUP(B205,'X8'!$B:$AZ,14,FALSE)),(IF($X$1=9,(VLOOKUP(B205,'X9'!$B:$AZ,14,FALSE)),(IF($X$1=10,(VLOOKUP(B205,'X10'!$B:$AZ,14,FALSE)),(IF($X$1=11,(VLOOKUP(B205,'X11'!$B:$AZ,14,FALSE)),(IF($X$1=12,(VLOOKUP(B205,'X12'!$B:$AZ,14,FALSE)),(VLOOKUP(B205,'X13'!$B:$AZ,14,FALSE))))))))))))))))))))))))))))=TRUE," ",(IF((IF($X$1=1,(VLOOKUP(B205,'X1'!$B:$AZ,14,FALSE)),(IF($X$1=2,(VLOOKUP(B205,'X2'!$B:$AZ,14,FALSE)),(IF($X$1=3,(VLOOKUP(B205,'X3'!$B:$AZ,14,FALSE)),(IF($X$1=4,(VLOOKUP(B205,'X4'!$B:$AZ,14,FALSE)),(IF($X$1=5,(VLOOKUP(B205,'X5'!$B:$AZ,14,FALSE)),(IF($X$1=6,(VLOOKUP(B205,'X6'!$B:$AZ,14,FALSE)),(IF($X$1=7,(VLOOKUP(B205,'X7'!$B:$AZ,14,FALSE)),(IF($X$1=8,(VLOOKUP(B205,'X8'!$B:$AZ,14,FALSE)),(IF($X$1=9,(VLOOKUP(B205,'X9'!$B:$AZ,14,FALSE)),(IF($X$1=10,(VLOOKUP(B205,'X10'!$B:$AZ,14,FALSE)),(IF($X$1=11,(VLOOKUP(B205,'X11'!$B:$AZ,14,FALSE)),(IF($X$1=12,(VLOOKUP(B205,'X12'!$B:$AZ,14,FALSE)),(VLOOKUP(B205,'X13'!$B:$AZ,14,FALSE))))))))))))))))))))))))))=$V$1," ",(IF($X$1=1,(VLOOKUP(B205,'X1'!$B:$AZ,14,FALSE)),(IF($X$1=2,(VLOOKUP(B205,'X2'!$B:$AZ,14,FALSE)),(IF($X$1=3,(VLOOKUP(B205,'X3'!$B:$AZ,14,FALSE)),(IF($X$1=4,(VLOOKUP(B205,'X4'!$B:$AZ,14,FALSE)),(IF($X$1=5,(VLOOKUP(B205,'X5'!$B:$AZ,14,FALSE)),(IF($X$1=6,(VLOOKUP(B205,'X6'!$B:$AZ,14,FALSE)),(IF($X$1=7,(VLOOKUP(B205,'X7'!$B:$AZ,14,FALSE)),(IF($X$1=8,(VLOOKUP(B205,'X8'!$B:$AZ,14,FALSE)),(IF($X$1=9,(VLOOKUP(B205,'X9'!$B:$AZ,14,FALSE)),(IF($X$1=10,(VLOOKUP(B205,'X10'!$B:$AZ,14,FALSE)),(IF($X$1=11,(VLOOKUP(B205,'X11'!$B:$AZ,14,FALSE)),(IF($X$1=12,(VLOOKUP(B205,'X12'!$B:$AZ,14,FALSE)),(VLOOKUP(B205,'X13'!$B:$AZ,14,FALSE)))))))))))))))))))))))))))))</f>
        <v xml:space="preserve"> </v>
      </c>
    </row>
    <row r="206" spans="1:67" ht="14.1" customHeight="1" x14ac:dyDescent="0.2">
      <c r="A206" s="156" t="s">
        <v>1058</v>
      </c>
      <c r="B206" s="122" t="str">
        <f>IF(ISERROR(IF($U$16=1,(VLOOKUP(A206,$AC$89:$AH$125,2,FALSE)),IF((IF($X$1=1,'X1'!B165,(IF($X$1=2,'X2'!B165,(IF($X$1=3,'X3'!B165,(IF($X$1=4,'X4'!B165,(IF($X$1=5,'X5'!B165,(IF($X$1=6,'X6'!B165,(IF($X$1=7,'X7'!B165,(IF($X$1=8,'X8'!B165,(IF($X$1=9,'X9'!B165,(IF($X$1=10,'X10'!B165,(IF($X$1=11,'X11'!B165,(IF($X$1=12,'X12'!B165,'X13'!B165))))))))))))))))))))))))="","",(IF($X$1=1,'X1'!B165,(IF($X$1=2,'X2'!B165,(IF($X$1=3,'X3'!B165,(IF($X$1=4,'X4'!B165,(IF($X$1=5,'X5'!B165,(IF($X$1=6,'X6'!B165,(IF($X$1=7,'X7'!B165,(IF($X$1=8,'X8'!B165,(IF($X$1=9,'X9'!B165,(IF($X$1=10,'X10'!B165,(IF($X$1=11,'X11'!B165,(IF($X$1=12,'X12'!B165,'X13'!B165)))))))))))))))))))))))))))=TRUE," ",(IF($U$16=1,(VLOOKUP(A206,$AC$89:$AH$125,2,FALSE)),IF((IF($X$1=1,'X1'!B165,(IF($X$1=2,'X2'!B165,(IF($X$1=3,'X3'!B165,(IF($X$1=4,'X4'!B165,(IF($X$1=5,'X5'!B165,(IF($X$1=6,'X6'!B165,(IF($X$1=7,'X7'!B165,(IF($X$1=8,'X8'!B165,(IF($X$1=9,'X9'!B165,(IF($X$1=10,'X10'!B165,(IF($X$1=11,'X11'!B165,(IF($X$1=12,'X12'!B165,'X13'!B165))))))))))))))))))))))))="","",(IF($X$1=1,'X1'!B165,(IF($X$1=2,'X2'!B165,(IF($X$1=3,'X3'!B165,(IF($X$1=4,'X4'!B165,(IF($X$1=5,'X5'!B165,(IF($X$1=6,'X6'!B165,(IF($X$1=7,'X7'!B165,(IF($X$1=8,'X8'!B165,(IF($X$1=9,'X9'!B165,(IF($X$1=10,'X10'!B165,(IF($X$1=11,'X11'!B165,(IF($X$1=12,'X12'!B165,'X13'!B165))))))))))))))))))))))))))))</f>
        <v/>
      </c>
      <c r="C206" s="181" t="str">
        <f ca="1">IF(ISERROR(IF($X$1=1,(VLOOKUP(B206,'X1'!$B:$AZ,47,FALSE)),IF($X$1=2,(VLOOKUP(B206,'X2'!$B:$AZ,47,FALSE)),IF($X$1=3,(VLOOKUP(B206,'X3'!$B:$AZ,47,FALSE)),IF($X$1=4,(VLOOKUP(B206,'X4'!$B:$AZ,47,FALSE)),IF($X$1=5,(VLOOKUP(B206,'X5'!$B:$AZ,47,FALSE)),IF($X$1=6,(VLOOKUP(B206,'X6'!$B:$AZ,47,FALSE)),IF($X$1=7,(VLOOKUP(B206,'X7'!$B:$AZ,47,FALSE)),IF($X$1=8,(VLOOKUP(B206,'X8'!$B:$AZ,47,FALSE)),IF($X$1=9,(VLOOKUP(B206,'X9'!$B:$AZ,47,FALSE)),IF($X$1=10,(VLOOKUP(B206,'X10'!$B:$AZ,47,FALSE)),IF($X$1=11,(VLOOKUP(B206,'X11'!$B:$AZ,47,FALSE)),IF($X$1=12,(VLOOKUP(B206,'X12'!$B:$AZ,47,FALSE)),IF($X$1=13,(VLOOKUP(B206,'X13'!$B:$AZ,47,FALSE)),"B"))))))))))))))=TRUE," ",(IF($X$1=1,(VLOOKUP(B206,'X1'!$B:$AZ,47,FALSE)),IF($X$1=2,(VLOOKUP(B206,'X2'!$B:$AZ,47,FALSE)),IF($X$1=3,(VLOOKUP(B206,'X3'!$B:$AZ,47,FALSE)),IF($X$1=4,(VLOOKUP(B206,'X4'!$B:$AZ,47,FALSE)),IF($X$1=5,(VLOOKUP(B206,'X5'!$B:$AZ,47,FALSE)),IF($X$1=6,(VLOOKUP(B206,'X6'!$B:$AZ,47,FALSE)),IF($X$1=7,(VLOOKUP(B206,'X7'!$B:$AZ,47,FALSE)),IF($X$1=8,(VLOOKUP(B206,'X8'!$B:$AZ,47,FALSE)),IF($X$1=9,(VLOOKUP(B206,'X9'!$B:$AZ,47,FALSE)),IF($X$1=10,(VLOOKUP(B206,'X10'!$B:$AZ,47,FALSE)),IF($X$1=11,(VLOOKUP(B206,'X11'!$B:$AZ,47,FALSE)),IF($X$1=12,(VLOOKUP(B206,'X12'!$B:$AZ,47,FALSE)),IF($X$1=13,(VLOOKUP(B206,'X13'!$B:$AZ,47,FALSE)),"B")))))))))))))))</f>
        <v xml:space="preserve"> </v>
      </c>
      <c r="D206" s="181" t="str">
        <f ca="1">IF(ISERROR(IF($X$1=1,(VLOOKUP(B206,'X1'!$B:$AP,41,FALSE)),IF($X$1=2,(VLOOKUP(B206,'X2'!$B:$AP,41,FALSE)),IF($X$1=3,(VLOOKUP(B206,'X3'!$B:$AP,41,FALSE)),IF($X$1=4,(VLOOKUP(B206,'X4'!$B:$AP,41,FALSE)),IF($X$1=5,(VLOOKUP(B206,'X5'!$B:$AP,41,FALSE)),IF($X$1=6,(VLOOKUP(B206,'X6'!$B:$AP,41,FALSE)),IF($X$1=7,(VLOOKUP(B206,'X7'!$B:$AP,41,FALSE)),IF($X$1=8,(VLOOKUP(B206,'X8'!$B:$AP,41,FALSE)),IF($X$1=9,(VLOOKUP(B206,'X9'!$B:$AP,41,FALSE)),IF($X$1=10,(VLOOKUP(B206,'X10'!$B:$AP,41,FALSE)),IF($X$1=11,(VLOOKUP(B206,'X11'!$B:$AP,41,FALSE)),IF($X$1=12,(VLOOKUP(B206,'X12'!$B:$AP,41,FALSE)),IF($X$1=13,(VLOOKUP(B206,'X13'!$B:$AP,41,FALSE)),"B"))))))))))))))=TRUE," ",(IF($X$1=1,(VLOOKUP(B206,'X1'!$B:$AP,41,FALSE)),IF($X$1=2,(VLOOKUP(B206,'X2'!$B:$AP,41,FALSE)),IF($X$1=3,(VLOOKUP(B206,'X3'!$B:$AP,41,FALSE)),IF($X$1=4,(VLOOKUP(B206,'X4'!$B:$AP,41,FALSE)),IF($X$1=5,(VLOOKUP(B206,'X5'!$B:$AP,41,FALSE)),IF($X$1=6,(VLOOKUP(B206,'X6'!$B:$AP,41,FALSE)),IF($X$1=7,(VLOOKUP(B206,'X7'!$B:$AP,41,FALSE)),IF($X$1=8,(VLOOKUP(B206,'X8'!$B:$AP,41,FALSE)),IF($X$1=9,(VLOOKUP(B206,'X9'!$B:$AP,41,FALSE)),IF($X$1=10,(VLOOKUP(B206,'X10'!$B:$AP,41,FALSE)),IF($X$1=11,(VLOOKUP(B206,'X11'!$B:$AP,41,FALSE)),IF($X$1=12,(VLOOKUP(B206,'X12'!$B:$AP,41,FALSE)),IF($X$1=13,(VLOOKUP(B206,'X13'!$B:$AP,41,FALSE)),"B")))))))))))))))</f>
        <v xml:space="preserve"> </v>
      </c>
      <c r="E206" s="182" t="str">
        <f ca="1">IF(ISERROR(IF($X$1=1,(VLOOKUP(B206,'X1'!$B:$AP,7,FALSE)),IF($X$1=2,(VLOOKUP(B206,'X2'!$B:$AP,7,FALSE)),IF($X$1=3,(VLOOKUP(B206,'X3'!$B:$AP,7,FALSE)),IF($X$1=4,(VLOOKUP(B206,'X4'!$B:$AP,7,FALSE)),IF($X$1=5,(VLOOKUP(B206,'X5'!$B:$AP,7,FALSE)),IF($X$1=6,(VLOOKUP(B206,'X6'!$B:$AP,7,FALSE)),IF($X$1=7,(VLOOKUP(B206,'X7'!$B:$AP,7,FALSE)),IF($X$1=8,(VLOOKUP(B206,'X8'!$B:$AP,7,FALSE)),IF($X$1=9,(VLOOKUP(B206,'X9'!$B:$AP,7,FALSE)),IF($X$1=10,(VLOOKUP(B206,'X10'!$B:$AP,7,FALSE)),IF($X$1=11,(VLOOKUP(B206,'X11'!$B:$AP,7,FALSE)),IF($X$1=12,(VLOOKUP(B206,'X12'!$B:$AP,7,FALSE)),IF($X$1=13,(VLOOKUP(B206,'X13'!$B:$AP,7,FALSE)),"B"))))))))))))))=TRUE," ",(IF($X$1=1,(VLOOKUP(B206,'X1'!$B:$AP,7,FALSE)),IF($X$1=2,(VLOOKUP(B206,'X2'!$B:$AP,7,FALSE)),IF($X$1=3,(VLOOKUP(B206,'X3'!$B:$AP,7,FALSE)),IF($X$1=4,(VLOOKUP(B206,'X4'!$B:$AP,7,FALSE)),IF($X$1=5,(VLOOKUP(B206,'X5'!$B:$AP,7,FALSE)),IF($X$1=6,(VLOOKUP(B206,'X6'!$B:$AP,7,FALSE)),IF($X$1=7,(VLOOKUP(B206,'X7'!$B:$AP,7,FALSE)),IF($X$1=8,(VLOOKUP(B206,'X8'!$B:$AP,7,FALSE)),IF($X$1=9,(VLOOKUP(B206,'X9'!$B:$AP,7,FALSE)),IF($X$1=10,(VLOOKUP(B206,'X10'!$B:$AP,7,FALSE)),IF($X$1=11,(VLOOKUP(B206,'X11'!$B:$AP,7,FALSE)),IF($X$1=12,(VLOOKUP(B206,'X12'!$B:$AP,7,FALSE)),IF($X$1=13,(VLOOKUP(B206,'X13'!$B:$AP,7,FALSE)),"B")))))))))))))))</f>
        <v xml:space="preserve"> </v>
      </c>
      <c r="F206" s="182" t="str">
        <f ca="1">IF(ISERROR(IF((IF($X$1=1,(VLOOKUP(B206,'X1'!$B:$AO,6,FALSE)),(IF($X$1=2,(VLOOKUP(B206,'X2'!$B:$AO,6,FALSE)),(IF($X$1=3,(VLOOKUP(B206,'X3'!$B:$AO,6,FALSE)),(IF($X$1=4,(VLOOKUP(B206,'X4'!$B:$AO,6,FALSE)),(IF($X$1=5,(VLOOKUP(B206,'X5'!$B:$AO,6,FALSE)),(IF($X$1=6,(VLOOKUP(B206,'X6'!$B:$AO,6,FALSE)),(IF($X$1=7,(VLOOKUP(B206,'X7'!$B:$AO,6,FALSE)),(IF($X$1=8,(VLOOKUP(B206,'X8'!$B:$AO,6,FALSE)),(IF($X$1=9,(VLOOKUP(B206,'X9'!$B:$AO,6,FALSE)),(IF($X$1=10,(VLOOKUP(B206,'X10'!$B:$AO,6,FALSE)),(IF($X$1=11,(VLOOKUP(B206,'X11'!$B:$AO,6,FALSE)),(IF($X$1=12,(VLOOKUP(B206,'X12'!$B:$AO,6,FALSE)),(VLOOKUP(B206,'X13'!$B:$AO,6,FALSE))))))))))))))))))))))))))=$V$1," ",(IF($X$1=1,(VLOOKUP(B206,'X1'!$B:$AO,6,FALSE)),(IF($X$1=2,(VLOOKUP(B206,'X2'!$B:$AO,6,FALSE)),(IF($X$1=3,(VLOOKUP(B206,'X3'!$B:$AO,6,FALSE)),(IF($X$1=4,(VLOOKUP(B206,'X4'!$B:$AO,6,FALSE)),(IF($X$1=5,(VLOOKUP(B206,'X5'!$B:$AO,6,FALSE)),(IF($X$1=6,(VLOOKUP(B206,'X6'!$B:$AO,6,FALSE)),(IF($X$1=7,(VLOOKUP(B206,'X7'!$B:$AO,6,FALSE)),(IF($X$1=8,(VLOOKUP(B206,'X8'!$B:$AO,6,FALSE)),(IF($X$1=9,(VLOOKUP(B206,'X9'!$B:$AO,6,FALSE)),(IF($X$1=10,(VLOOKUP(B206,'X10'!$B:$AO,6,FALSE)),(IF($X$1=11,(VLOOKUP(B206,'X11'!$B:$AO,6,FALSE)),(IF($X$1=12,(VLOOKUP(B206,'X12'!$B:$AO,6,FALSE)),(VLOOKUP(B206,'X13'!$B:$AO,6,FALSE))))))))))))))))))))))))))))=TRUE," ",(IF((IF($X$1=1,(VLOOKUP(B206,'X1'!$B:$AO,6,FALSE)),(IF($X$1=2,(VLOOKUP(B206,'X2'!$B:$AO,6,FALSE)),(IF($X$1=3,(VLOOKUP(B206,'X3'!$B:$AO,6,FALSE)),(IF($X$1=4,(VLOOKUP(B206,'X4'!$B:$AO,6,FALSE)),(IF($X$1=5,(VLOOKUP(B206,'X5'!$B:$AO,6,FALSE)),(IF($X$1=6,(VLOOKUP(B206,'X6'!$B:$AO,6,FALSE)),(IF($X$1=7,(VLOOKUP(B206,'X7'!$B:$AO,6,FALSE)),(IF($X$1=8,(VLOOKUP(B206,'X8'!$B:$AO,6,FALSE)),(IF($X$1=9,(VLOOKUP(B206,'X9'!$B:$AO,6,FALSE)),(IF($X$1=10,(VLOOKUP(B206,'X10'!$B:$AO,6,FALSE)),(IF($X$1=11,(VLOOKUP(B206,'X11'!$B:$AO,6,FALSE)),(IF($X$1=12,(VLOOKUP(B206,'X12'!$B:$AO,6,FALSE)),(VLOOKUP(B206,'X13'!$B:$AO,6,FALSE))))))))))))))))))))))))))=$V$1," ",(IF($X$1=1,(VLOOKUP(B206,'X1'!$B:$AO,6,FALSE)),(IF($X$1=2,(VLOOKUP(B206,'X2'!$B:$AO,6,FALSE)),(IF($X$1=3,(VLOOKUP(B206,'X3'!$B:$AO,6,FALSE)),(IF($X$1=4,(VLOOKUP(B206,'X4'!$B:$AO,6,FALSE)),(IF($X$1=5,(VLOOKUP(B206,'X5'!$B:$AO,6,FALSE)),(IF($X$1=6,(VLOOKUP(B206,'X6'!$B:$AO,6,FALSE)),(IF($X$1=7,(VLOOKUP(B206,'X7'!$B:$AO,6,FALSE)),(IF($X$1=8,(VLOOKUP(B206,'X8'!$B:$AO,6,FALSE)),(IF($X$1=9,(VLOOKUP(B206,'X9'!$B:$AO,6,FALSE)),(IF($X$1=10,(VLOOKUP(B206,'X10'!$B:$AO,6,FALSE)),(IF($X$1=11,(VLOOKUP(B206,'X11'!$B:$AO,6,FALSE)),(IF($X$1=12,(VLOOKUP(B206,'X12'!$B:$AO,6,FALSE)),(VLOOKUP(B206,'X13'!$B:$AO,6,FALSE)))))))))))))))))))))))))))))</f>
        <v xml:space="preserve"> </v>
      </c>
      <c r="G206" s="182" t="str">
        <f ca="1">IF(ISERROR(IF($X$1=1,(VLOOKUP(B206,'X1'!$B:$AZ,44,FALSE)),IF($X$1=2,(VLOOKUP(B206,'X2'!$B:$AZ,44,FALSE)),IF($X$1=3,(VLOOKUP(B206,'X3'!$B:$AZ,44,FALSE)),IF($X$1=4,(VLOOKUP(B206,'X4'!$B:$AZ,44,FALSE)),IF($X$1=5,(VLOOKUP(B206,'X5'!$B:$AZ,44,FALSE)),IF($X$1=6,(VLOOKUP(B206,'X6'!$B:$AZ,44,FALSE)),IF($X$1=7,(VLOOKUP(B206,'X7'!$B:$AZ,44,FALSE)),IF($X$1=8,(VLOOKUP(B206,'X8'!$B:$AZ,44,FALSE)),IF($X$1=9,(VLOOKUP(B206,'X9'!$B:$AZ,44,FALSE)),IF($X$1=10,(VLOOKUP(B206,'X10'!$B:$AZ,44,FALSE)),IF($X$1=11,(VLOOKUP(B206,'X11'!$B:$AZ,44,FALSE)),IF($X$1=12,(VLOOKUP(B206,'X12'!$B:$AZ,44,FALSE)),IF($X$1=13,(VLOOKUP(B206,'X13'!$B:$AZ,44,FALSE)),"B"))))))))))))))=TRUE," ",(IF($X$1=1,(VLOOKUP(B206,'X1'!$B:$AZ,44,FALSE)),IF($X$1=2,(VLOOKUP(B206,'X2'!$B:$AZ,44,FALSE)),IF($X$1=3,(VLOOKUP(B206,'X3'!$B:$AZ,44,FALSE)),IF($X$1=4,(VLOOKUP(B206,'X4'!$B:$AZ,44,FALSE)),IF($X$1=5,(VLOOKUP(B206,'X5'!$B:$AZ,44,FALSE)),IF($X$1=6,(VLOOKUP(B206,'X6'!$B:$AZ,44,FALSE)),IF($X$1=7,(VLOOKUP(B206,'X7'!$B:$AZ,44,FALSE)),IF($X$1=8,(VLOOKUP(B206,'X8'!$B:$AZ,44,FALSE)),IF($X$1=9,(VLOOKUP(B206,'X9'!$B:$AZ,44,FALSE)),IF($X$1=10,(VLOOKUP(B206,'X10'!$B:$AZ,44,FALSE)),IF($X$1=11,(VLOOKUP(B206,'X11'!$B:$AZ,44,FALSE)),IF($X$1=12,(VLOOKUP(B206,'X12'!$B:$AZ,44,FALSE)),IF($X$1=13,(VLOOKUP(B206,'X13'!$B:$AZ,44,FALSE)),"B")))))))))))))))</f>
        <v xml:space="preserve"> </v>
      </c>
      <c r="H206" s="182" t="str">
        <f ca="1">IF(ISERROR(IF($X$1=1,(VLOOKUP(B206,'X1'!$B:$AZ,8,FALSE)),IF($X$1=2,(VLOOKUP(B206,'X2'!$B:$AZ,8,FALSE)),IF($X$1=3,(VLOOKUP(B206,'X3'!$B:$AZ,8,FALSE)),IF($X$1=4,(VLOOKUP(B206,'X4'!$B:$AZ,8,FALSE)),IF($X$1=5,(VLOOKUP(B206,'X5'!$B:$AZ,8,FALSE)),IF($X$1=6,(VLOOKUP(B206,'X6'!$B:$AZ,8,FALSE)),IF($X$1=7,(VLOOKUP(B206,'X7'!$B:$AZ,8,FALSE)),IF($X$1=8,(VLOOKUP(B206,'X8'!$B:$AZ,8,FALSE)),IF($X$1=9,(VLOOKUP(B206,'X9'!$B:$AZ,8,FALSE)),IF($X$1=10,(VLOOKUP(B206,'X10'!$B:$AZ,8,FALSE)),IF($X$1=11,(VLOOKUP(B206,'X11'!$B:$AZ,8,FALSE)),IF($X$1=12,(VLOOKUP(B206,'X12'!$B:$AZ,8,FALSE)),IF($X$1=13,(VLOOKUP(B206,'X13'!$B:$AZ,8,FALSE)),"B"))))))))))))))=TRUE," ",(IF($X$1=1,(VLOOKUP(B206,'X1'!$B:$AZ,8,FALSE)),IF($X$1=2,(VLOOKUP(B206,'X2'!$B:$AZ,8,FALSE)),IF($X$1=3,(VLOOKUP(B206,'X3'!$B:$AZ,8,FALSE)),IF($X$1=4,(VLOOKUP(B206,'X4'!$B:$AZ,8,FALSE)),IF($X$1=5,(VLOOKUP(B206,'X5'!$B:$AZ,8,FALSE)),IF($X$1=6,(VLOOKUP(B206,'X6'!$B:$AZ,8,FALSE)),IF($X$1=7,(VLOOKUP(B206,'X7'!$B:$AZ,8,FALSE)),IF($X$1=8,(VLOOKUP(B206,'X8'!$B:$AZ,8,FALSE)),IF($X$1=9,(VLOOKUP(B206,'X9'!$B:$AZ,8,FALSE)),IF($X$1=10,(VLOOKUP(B206,'X10'!$B:$AZ,8,FALSE)),IF($X$1=11,(VLOOKUP(B206,'X11'!$B:$AZ,8,FALSE)),IF($X$1=12,(VLOOKUP(B206,'X12'!$B:$AZ,8,FALSE)),IF($X$1=13,(VLOOKUP(B206,'X13'!$B:$AZ,8,FALSE)),"B")))))))))))))))</f>
        <v xml:space="preserve"> </v>
      </c>
      <c r="I206" s="183" t="str">
        <f ca="1">IF(ISERROR(IF($X$1=1,(VLOOKUP(B206,'X1'!$B:$AZ,2,FALSE)),IF($X$1=2,(VLOOKUP(B206,'X2'!$B:$AZ,2,FALSE)),IF($X$1=3,(VLOOKUP(B206,'X3'!$B:$AZ,2,FALSE)),IF($X$1=4,(VLOOKUP(B206,'X4'!$B:$AZ,2,FALSE)),IF($X$1=5,(VLOOKUP(B206,'X5'!$B:$AZ,2,FALSE)),IF($X$1=6,(VLOOKUP(B206,'X6'!$B:$AZ,2,FALSE)),IF($X$1=7,(VLOOKUP(B206,'X7'!$B:$AZ,2,FALSE)),IF($X$1=8,(VLOOKUP(B206,'X8'!$B:$AZ,2,FALSE)),IF($X$1=9,(VLOOKUP(B206,'X9'!$B:$AZ,2,FALSE)),IF($X$1=10,(VLOOKUP(B206,'X10'!$B:$AZ,2,FALSE)),IF($X$1=11,(VLOOKUP(B206,'X11'!$B:$AZ,2,FALSE)),IF($X$1=12,(VLOOKUP(B206,'X12'!$B:$AZ,2,FALSE)),IF($X$1=13,(VLOOKUP(B206,'X13'!$B:$AZ,2,FALSE)),"B"))))))))))))))=TRUE," ",(IF($X$1=1,(VLOOKUP(B206,'X1'!$B:$AZ,2,FALSE)),IF($X$1=2,(VLOOKUP(B206,'X2'!$B:$AZ,2,FALSE)),IF($X$1=3,(VLOOKUP(B206,'X3'!$B:$AZ,2,FALSE)),IF($X$1=4,(VLOOKUP(B206,'X4'!$B:$AZ,2,FALSE)),IF($X$1=5,(VLOOKUP(B206,'X5'!$B:$AZ,2,FALSE)),IF($X$1=6,(VLOOKUP(B206,'X6'!$B:$AZ,2,FALSE)),IF($X$1=7,(VLOOKUP(B206,'X7'!$B:$AZ,2,FALSE)),IF($X$1=8,(VLOOKUP(B206,'X8'!$B:$AZ,2,FALSE)),IF($X$1=9,(VLOOKUP(B206,'X9'!$B:$AZ,2,FALSE)),IF($X$1=10,(VLOOKUP(B206,'X10'!$B:$AZ,2,FALSE)),IF($X$1=11,(VLOOKUP(B206,'X11'!$B:$AZ,2,FALSE)),IF($X$1=12,(VLOOKUP(B206,'X12'!$B:$AZ,2,FALSE)),IF($X$1=13,(VLOOKUP(B206,'X13'!$B:$AZ,2,FALSE)),"B")))))))))))))))</f>
        <v xml:space="preserve"> </v>
      </c>
      <c r="J206" s="183" t="str">
        <f ca="1">IF(ISERROR(IF($X$1=1,(VLOOKUP(B206,'X1'!$B:$AZ,3,FALSE)),IF($X$1=2,(VLOOKUP(B206,'X2'!$B:$AZ,3,FALSE)),IF($X$1=3,(VLOOKUP(B206,'X3'!$B:$AZ,3,FALSE)),IF($X$1=4,(VLOOKUP(B206,'X4'!$B:$AZ,3,FALSE)),IF($X$1=5,(VLOOKUP(B206,'X5'!$B:$AZ,3,FALSE)),IF($X$1=6,(VLOOKUP(B206,'X6'!$B:$AZ,3,FALSE)),IF($X$1=7,(VLOOKUP(B206,'X7'!$B:$AZ,3,FALSE)),IF($X$1=8,(VLOOKUP(B206,'X8'!$B:$AZ,3,FALSE)),IF($X$1=9,(VLOOKUP(B206,'X9'!$B:$AZ,3,FALSE)),IF($X$1=10,(VLOOKUP(B206,'X10'!$B:$AZ,3,FALSE)),IF($X$1=11,(VLOOKUP(B206,'X11'!$B:$AZ,3,FALSE)),IF($X$1=12,(VLOOKUP(B206,'X12'!$B:$AZ,3,FALSE)),IF($X$1=13,(VLOOKUP(B206,'X13'!$B:$AZ,3,FALSE)),"B"))))))))))))))=TRUE," ",(IF($X$1=1,(VLOOKUP(B206,'X1'!$B:$AZ,3,FALSE)),IF($X$1=2,(VLOOKUP(B206,'X2'!$B:$AZ,3,FALSE)),IF($X$1=3,(VLOOKUP(B206,'X3'!$B:$AZ,3,FALSE)),IF($X$1=4,(VLOOKUP(B206,'X4'!$B:$AZ,3,FALSE)),IF($X$1=5,(VLOOKUP(B206,'X5'!$B:$AZ,3,FALSE)),IF($X$1=6,(VLOOKUP(B206,'X6'!$B:$AZ,3,FALSE)),IF($X$1=7,(VLOOKUP(B206,'X7'!$B:$AZ,3,FALSE)),IF($X$1=8,(VLOOKUP(B206,'X8'!$B:$AZ,3,FALSE)),IF($X$1=9,(VLOOKUP(B206,'X9'!$B:$AZ,3,FALSE)),IF($X$1=10,(VLOOKUP(B206,'X10'!$B:$AZ,3,FALSE)),IF($X$1=11,(VLOOKUP(B206,'X11'!$B:$AZ,3,FALSE)),IF($X$1=12,(VLOOKUP(B206,'X12'!$B:$AZ,3,FALSE)),IF($X$1=13,(VLOOKUP(B206,'X13'!$B:$AZ,3,FALSE)),"B")))))))))))))))</f>
        <v xml:space="preserve"> </v>
      </c>
      <c r="K206" s="183" t="str">
        <f ca="1">IF(ISERROR(IF($X$1=1,(VLOOKUP(B206,'X1'!$B:$AZ,5,FALSE)),IF($X$1=2,(VLOOKUP(B206,'X2'!$B:$AZ,5,FALSE)),IF($X$1=3,(VLOOKUP(B206,'X3'!$B:$AZ,5,FALSE)),IF($X$1=4,(VLOOKUP(B206,'X4'!$B:$AZ,5,FALSE)),IF($X$1=5,(VLOOKUP(B206,'X5'!$B:$AZ,5,FALSE)),IF($X$1=6,(VLOOKUP(B206,'X6'!$B:$AZ,5,FALSE)),IF($X$1=7,(VLOOKUP(B206,'X7'!$B:$AZ,5,FALSE)),IF($X$1=8,(VLOOKUP(B206,'X8'!$B:$AZ,5,FALSE)),IF($X$1=9,(VLOOKUP(B206,'X9'!$B:$AZ,5,FALSE)),IF($X$1=10,(VLOOKUP(B206,'X10'!$B:$AZ,5,FALSE)),IF($X$1=11,(VLOOKUP(B206,'X11'!$B:$AZ,5,FALSE)),IF($X$1=12,(VLOOKUP(B206,'X12'!$B:$AZ,5,FALSE)),IF($X$1=13,(VLOOKUP(B206,'X13'!$B:$AZ,5,FALSE)),"B"))))))))))))))=TRUE," ",(IF($X$1=1,(VLOOKUP(B206,'X1'!$B:$AZ,5,FALSE)),IF($X$1=2,(VLOOKUP(B206,'X2'!$B:$AZ,5,FALSE)),IF($X$1=3,(VLOOKUP(B206,'X3'!$B:$AZ,5,FALSE)),IF($X$1=4,(VLOOKUP(B206,'X4'!$B:$AZ,5,FALSE)),IF($X$1=5,(VLOOKUP(B206,'X5'!$B:$AZ,5,FALSE)),IF($X$1=6,(VLOOKUP(B206,'X6'!$B:$AZ,5,FALSE)),IF($X$1=7,(VLOOKUP(B206,'X7'!$B:$AZ,5,FALSE)),IF($X$1=8,(VLOOKUP(B206,'X8'!$B:$AZ,5,FALSE)),IF($X$1=9,(VLOOKUP(B206,'X9'!$B:$AZ,5,FALSE)),IF($X$1=10,(VLOOKUP(B206,'X10'!$B:$AZ,5,FALSE)),IF($X$1=11,(VLOOKUP(B206,'X11'!$B:$AZ,5,FALSE)),IF($X$1=12,(VLOOKUP(B206,'X12'!$B:$AZ,5,FALSE)),IF($X$1=13,(VLOOKUP(B206,'X13'!$B:$AZ,5,FALSE)),"B")))))))))))))))</f>
        <v xml:space="preserve"> </v>
      </c>
      <c r="L206" s="184" t="str">
        <f ca="1">IF(ISERROR(IF($X$1=1,(VLOOKUP(B206,'X1'!$B:$AZ,9,FALSE)),IF($X$1=2,(VLOOKUP(B206,'X2'!$B:$AZ,9,FALSE)),IF($X$1=3,(VLOOKUP(B206,'X3'!$B:$AZ,9,FALSE)),IF($X$1=4,(VLOOKUP(B206,'X4'!$B:$AZ,9,FALSE)),IF($X$1=5,(VLOOKUP(B206,'X5'!$B:$AZ,9,FALSE)),IF($X$1=6,(VLOOKUP(B206,'X6'!$B:$AZ,9,FALSE)),IF($X$1=7,(VLOOKUP(B206,'X7'!$B:$AZ,9,FALSE)),IF($X$1=8,(VLOOKUP(B206,'X8'!$B:$AZ,9,FALSE)),IF($X$1=9,(VLOOKUP(B206,'X9'!$B:$AZ,9,FALSE)),IF($X$1=10,(VLOOKUP(B206,'X10'!$B:$AZ,9,FALSE)),IF($X$1=11,(VLOOKUP(B206,'X11'!$B:$AZ,9,FALSE)),IF($X$1=12,(VLOOKUP(B206,'X12'!$B:$AZ,9,FALSE)),IF($X$1=13,(VLOOKUP(B206,'X13'!$B:$AZ,9,FALSE)),"B"))))))))))))))=TRUE," ",(IF($X$1=1,(VLOOKUP(B206,'X1'!$B:$AZ,9,FALSE)),IF($X$1=2,(VLOOKUP(B206,'X2'!$B:$AZ,9,FALSE)),IF($X$1=3,(VLOOKUP(B206,'X3'!$B:$AZ,9,FALSE)),IF($X$1=4,(VLOOKUP(B206,'X4'!$B:$AZ,9,FALSE)),IF($X$1=5,(VLOOKUP(B206,'X5'!$B:$AZ,9,FALSE)),IF($X$1=6,(VLOOKUP(B206,'X6'!$B:$AZ,9,FALSE)),IF($X$1=7,(VLOOKUP(B206,'X7'!$B:$AZ,9,FALSE)),IF($X$1=8,(VLOOKUP(B206,'X8'!$B:$AZ,9,FALSE)),IF($X$1=9,(VLOOKUP(B206,'X9'!$B:$AZ,9,FALSE)),IF($X$1=10,(VLOOKUP(B206,'X10'!$B:$AZ,9,FALSE)),IF($X$1=11,(VLOOKUP(B206,'X11'!$B:$AZ,9,FALSE)),IF($X$1=12,(VLOOKUP(B206,'X12'!$B:$AZ,9,FALSE)),IF($X$1=13,(VLOOKUP(B206,'X13'!$B:$AZ,9,FALSE)),"B")))))))))))))))</f>
        <v xml:space="preserve"> </v>
      </c>
      <c r="M206" s="184" t="str">
        <f ca="1">IF(ISERROR(IF($X$1=1,(VLOOKUP(B206,'X1'!$B:$AZ,10,FALSE)),IF($X$1=2,(VLOOKUP(B206,'X2'!$B:$AZ,10,FALSE)),IF($X$1=3,(VLOOKUP(B206,'X3'!$B:$AZ,10,FALSE)),IF($X$1=4,(VLOOKUP(B206,'X4'!$B:$AZ,10,FALSE)),IF($X$1=5,(VLOOKUP(B206,'X5'!$B:$AZ,10,FALSE)),IF($X$1=6,(VLOOKUP(B206,'X6'!$B:$AZ,10,FALSE)),IF($X$1=7,(VLOOKUP(B206,'X7'!$B:$AZ,10,FALSE)),IF($X$1=8,(VLOOKUP(B206,'X8'!$B:$AZ,10,FALSE)),IF($X$1=9,(VLOOKUP(B206,'X9'!$B:$AZ,10,FALSE)),IF($X$1=10,(VLOOKUP(B206,'X10'!$B:$AZ,10,FALSE)),IF($X$1=11,(VLOOKUP(B206,'X11'!$B:$AZ,10,FALSE)),IF($X$1=12,(VLOOKUP(B206,'X12'!$B:$AZ,10,FALSE)),IF($X$1=13,(VLOOKUP(B206,'X13'!$B:$AZ,10,FALSE)),"B"))))))))))))))=TRUE," ",(IF($X$1=1,(VLOOKUP(B206,'X1'!$B:$AZ,10,FALSE)),IF($X$1=2,(VLOOKUP(B206,'X2'!$B:$AZ,10,FALSE)),IF($X$1=3,(VLOOKUP(B206,'X3'!$B:$AZ,10,FALSE)),IF($X$1=4,(VLOOKUP(B206,'X4'!$B:$AZ,10,FALSE)),IF($X$1=5,(VLOOKUP(B206,'X5'!$B:$AZ,10,FALSE)),IF($X$1=6,(VLOOKUP(B206,'X6'!$B:$AZ,10,FALSE)),IF($X$1=7,(VLOOKUP(B206,'X7'!$B:$AZ,10,FALSE)),IF($X$1=8,(VLOOKUP(B206,'X8'!$B:$AZ,10,FALSE)),IF($X$1=9,(VLOOKUP(B206,'X9'!$B:$AZ,10,FALSE)),IF($X$1=10,(VLOOKUP(B206,'X10'!$B:$AZ,10,FALSE)),IF($X$1=11,(VLOOKUP(B206,'X11'!$B:$AZ,10,FALSE)),IF($X$1=12,(VLOOKUP(B206,'X12'!$B:$AZ,10,FALSE)),IF($X$1=13,(VLOOKUP(B206,'X13'!$B:$AZ,10,FALSE)),"B")))))))))))))))</f>
        <v xml:space="preserve"> </v>
      </c>
      <c r="N206" s="185" t="str">
        <f ca="1">IF(ISERROR(IF($X$1=1,(VLOOKUP(B206,'X1'!$B:$AZ,45,FALSE)),IF($X$1=2,(VLOOKUP(B206,'X2'!$B:$AZ,45,FALSE)),IF($X$1=3,(VLOOKUP(B206,'X3'!$B:$AZ,45,FALSE)),IF($X$1=4,(VLOOKUP(B206,'X4'!$B:$AZ,45,FALSE)),IF($X$1=5,(VLOOKUP(B206,'X5'!$B:$AZ,45,FALSE)),IF($X$1=6,(VLOOKUP(B206,'X6'!$B:$AZ,45,FALSE)),IF($X$1=7,(VLOOKUP(B206,'X7'!$B:$AZ,45,FALSE)),IF($X$1=8,(VLOOKUP(B206,'X8'!$B:$AZ,45,FALSE)),IF($X$1=9,(VLOOKUP(B206,'X9'!$B:$AZ,45,FALSE)),IF($X$1=10,(VLOOKUP(B206,'X10'!$B:$AZ,45,FALSE)),IF($X$1=11,(VLOOKUP(B206,'X11'!$B:$AZ,45,FALSE)),IF($X$1=12,(VLOOKUP(B206,'X12'!$B:$AZ,45,FALSE)),IF($X$1=13,(VLOOKUP(B206,'X13'!$B:$AZ,45,FALSE)),"B"))))))))))))))=TRUE," ",(IF($X$1=1,(VLOOKUP(B206,'X1'!$B:$AZ,45,FALSE)),IF($X$1=2,(VLOOKUP(B206,'X2'!$B:$AZ,45,FALSE)),IF($X$1=3,(VLOOKUP(B206,'X3'!$B:$AZ,45,FALSE)),IF($X$1=4,(VLOOKUP(B206,'X4'!$B:$AZ,45,FALSE)),IF($X$1=5,(VLOOKUP(B206,'X5'!$B:$AZ,45,FALSE)),IF($X$1=6,(VLOOKUP(B206,'X6'!$B:$AZ,45,FALSE)),IF($X$1=7,(VLOOKUP(B206,'X7'!$B:$AZ,45,FALSE)),IF($X$1=8,(VLOOKUP(B206,'X8'!$B:$AZ,45,FALSE)),IF($X$1=9,(VLOOKUP(B206,'X9'!$B:$AZ,45,FALSE)),IF($X$1=10,(VLOOKUP(B206,'X10'!$B:$AZ,45,FALSE)),IF($X$1=11,(VLOOKUP(B206,'X11'!$B:$AZ,45,FALSE)),IF($X$1=12,(VLOOKUP(B206,'X12'!$B:$AZ,45,FALSE)),IF($X$1=13,(VLOOKUP(B206,'X13'!$B:$AZ,45,FALSE)),"B")))))))))))))))</f>
        <v xml:space="preserve"> </v>
      </c>
      <c r="O206" s="184" t="str">
        <f ca="1">IF(ISERROR(IF($X$1=1,(VLOOKUP(B206,'X1'!$B:$AZ,11,FALSE)),IF($X$1=2,(VLOOKUP(B206,'X2'!$B:$AZ,11,FALSE)),IF($X$1=3,(VLOOKUP(B206,'X3'!$B:$AZ,11,FALSE)),IF($X$1=4,(VLOOKUP(B206,'X4'!$B:$AZ,11,FALSE)),IF($X$1=5,(VLOOKUP(B206,'X5'!$B:$AZ,11,FALSE)),IF($X$1=6,(VLOOKUP(B206,'X6'!$B:$AZ,11,FALSE)),IF($X$1=7,(VLOOKUP(B206,'X7'!$B:$AZ,11,FALSE)),IF($X$1=8,(VLOOKUP(B206,'X8'!$B:$AZ,11,FALSE)),IF($X$1=9,(VLOOKUP(B206,'X9'!$B:$AZ,11,FALSE)),IF($X$1=10,(VLOOKUP(B206,'X10'!$B:$AZ,11,FALSE)),IF($X$1=11,(VLOOKUP(B206,'X11'!$B:$AZ,11,FALSE)),IF($X$1=12,(VLOOKUP(B206,'X12'!$B:$AZ,11,FALSE)),IF($X$1=13,(VLOOKUP(B206,'X13'!$B:$AZ,11,FALSE)),"B"))))))))))))))=TRUE," ",(IF($X$1=1,(VLOOKUP(B206,'X1'!$B:$AZ,11,FALSE)),IF($X$1=2,(VLOOKUP(B206,'X2'!$B:$AZ,11,FALSE)),IF($X$1=3,(VLOOKUP(B206,'X3'!$B:$AZ,11,FALSE)),IF($X$1=4,(VLOOKUP(B206,'X4'!$B:$AZ,11,FALSE)),IF($X$1=5,(VLOOKUP(B206,'X5'!$B:$AZ,11,FALSE)),IF($X$1=6,(VLOOKUP(B206,'X6'!$B:$AZ,11,FALSE)),IF($X$1=7,(VLOOKUP(B206,'X7'!$B:$AZ,11,FALSE)),IF($X$1=8,(VLOOKUP(B206,'X8'!$B:$AZ,11,FALSE)),IF($X$1=9,(VLOOKUP(B206,'X9'!$B:$AZ,11,FALSE)),IF($X$1=10,(VLOOKUP(B206,'X10'!$B:$AZ,11,FALSE)),IF($X$1=11,(VLOOKUP(B206,'X11'!$B:$AZ,11,FALSE)),IF($X$1=12,(VLOOKUP(B206,'X12'!$B:$AZ,11,FALSE)),IF($X$1=13,(VLOOKUP(B206,'X13'!$B:$AZ,11,FALSE)),"B")))))))))))))))</f>
        <v xml:space="preserve"> </v>
      </c>
      <c r="P206" s="184" t="str">
        <f ca="1">IF(ISERROR(IF($X$1=1,(VLOOKUP(B206,'X1'!$B:$AZ,12,FALSE)),IF($X$1=2,(VLOOKUP(B206,'X2'!$B:$AZ,12,FALSE)),IF($X$1=3,(VLOOKUP(B206,'X3'!$B:$AZ,12,FALSE)),IF($X$1=4,(VLOOKUP(B206,'X4'!$B:$AZ,12,FALSE)),IF($X$1=5,(VLOOKUP(B206,'X5'!$B:$AZ,12,FALSE)),IF($X$1=6,(VLOOKUP(B206,'X6'!$B:$AZ,12,FALSE)),IF($X$1=7,(VLOOKUP(B206,'X7'!$B:$AZ,12,FALSE)),IF($X$1=8,(VLOOKUP(B206,'X8'!$B:$AZ,12,FALSE)),IF($X$1=9,(VLOOKUP(B206,'X9'!$B:$AZ,12,FALSE)),IF($X$1=10,(VLOOKUP(B206,'X10'!$B:$AZ,12,FALSE)),IF($X$1=11,(VLOOKUP(B206,'X11'!$B:$AZ,12,FALSE)),IF($X$1=12,(VLOOKUP(B206,'X12'!$B:$AZ,12,FALSE)),IF($X$1=13,(VLOOKUP(B206,'X13'!$B:$AZ,12,FALSE)),"B"))))))))))))))=TRUE," ",(IF($X$1=1,(VLOOKUP(B206,'X1'!$B:$AZ,12,FALSE)),IF($X$1=2,(VLOOKUP(B206,'X2'!$B:$AZ,12,FALSE)),IF($X$1=3,(VLOOKUP(B206,'X3'!$B:$AZ,12,FALSE)),IF($X$1=4,(VLOOKUP(B206,'X4'!$B:$AZ,12,FALSE)),IF($X$1=5,(VLOOKUP(B206,'X5'!$B:$AZ,12,FALSE)),IF($X$1=6,(VLOOKUP(B206,'X6'!$B:$AZ,12,FALSE)),IF($X$1=7,(VLOOKUP(B206,'X7'!$B:$AZ,12,FALSE)),IF($X$1=8,(VLOOKUP(B206,'X8'!$B:$AZ,12,FALSE)),IF($X$1=9,(VLOOKUP(B206,'X9'!$B:$AZ,12,FALSE)),IF($X$1=10,(VLOOKUP(B206,'X10'!$B:$AZ,12,FALSE)),IF($X$1=11,(VLOOKUP(B206,'X11'!$B:$AZ,12,FALSE)),IF($X$1=12,(VLOOKUP(B206,'X12'!$B:$AZ,12,FALSE)),IF($X$1=13,(VLOOKUP(B206,'X13'!$B:$AZ,12,FALSE)),"B")))))))))))))))</f>
        <v xml:space="preserve"> </v>
      </c>
      <c r="Q206" s="185" t="str">
        <f ca="1">IF(ISERROR(IF($X$1=1,(VLOOKUP(B206,'X1'!$B:$AZ,46,FALSE)),IF($X$1=2,(VLOOKUP(B206,'X2'!$B:$AZ,46,FALSE)),IF($X$1=3,(VLOOKUP(B206,'X3'!$B:$AZ,46,FALSE)),IF($X$1=4,(VLOOKUP(B206,'X4'!$B:$AZ,46,FALSE)),IF($X$1=5,(VLOOKUP(B206,'X5'!$B:$AZ,46,FALSE)),IF($X$1=6,(VLOOKUP(B206,'X6'!$B:$AZ,46,FALSE)),IF($X$1=7,(VLOOKUP(B206,'X7'!$B:$AZ,46,FALSE)),IF($X$1=8,(VLOOKUP(B206,'X8'!$B:$AZ,46,FALSE)),IF($X$1=9,(VLOOKUP(B206,'X9'!$B:$AZ,46,FALSE)),IF($X$1=10,(VLOOKUP(B206,'X10'!$B:$AZ,46,FALSE)),IF($X$1=11,(VLOOKUP(B206,'X11'!$B:$AZ,46,FALSE)),IF($X$1=12,(VLOOKUP(B206,'X12'!$B:$AZ,46,FALSE)),IF($X$1=13,(VLOOKUP(B206,'X13'!$B:$AZ,46,FALSE)),"B"))))))))))))))=TRUE," ",(IF($X$1=1,(VLOOKUP(B206,'X1'!$B:$AZ,46,FALSE)),IF($X$1=2,(VLOOKUP(B206,'X2'!$B:$AZ,46,FALSE)),IF($X$1=3,(VLOOKUP(B206,'X3'!$B:$AZ,46,FALSE)),IF($X$1=4,(VLOOKUP(B206,'X4'!$B:$AZ,46,FALSE)),IF($X$1=5,(VLOOKUP(B206,'X5'!$B:$AZ,46,FALSE)),IF($X$1=6,(VLOOKUP(B206,'X6'!$B:$AZ,46,FALSE)),IF($X$1=7,(VLOOKUP(B206,'X7'!$B:$AZ,46,FALSE)),IF($X$1=8,(VLOOKUP(B206,'X8'!$B:$AZ,46,FALSE)),IF($X$1=9,(VLOOKUP(B206,'X9'!$B:$AZ,46,FALSE)),IF($X$1=10,(VLOOKUP(B206,'X10'!$B:$AZ,46,FALSE)),IF($X$1=11,(VLOOKUP(B206,'X11'!$B:$AZ,46,FALSE)),IF($X$1=12,(VLOOKUP(B206,'X12'!$B:$AZ,46,FALSE)),IF($X$1=13,(VLOOKUP(B206,'X13'!$B:$AZ,46,FALSE)),"B")))))))))))))))</f>
        <v xml:space="preserve"> </v>
      </c>
      <c r="R206" s="185" t="str">
        <f ca="1">IF(ISERROR(IF($X$1=1,(VLOOKUP(B206,'X1'!$B:$AZ,15,FALSE)),IF($X$1=2,(VLOOKUP(B206,'X2'!$B:$AZ,15,FALSE)),IF($X$1=3,(VLOOKUP(B206,'X3'!$B:$AZ,15,FALSE)),IF($X$1=4,(VLOOKUP(B206,'X4'!$B:$AZ,15,FALSE)),IF($X$1=5,(VLOOKUP(B206,'X5'!$B:$AZ,15,FALSE)),IF($X$1=6,(VLOOKUP(B206,'X6'!$B:$AZ,15,FALSE)),IF($X$1=7,(VLOOKUP(B206,'X7'!$B:$AZ,15,FALSE)),IF($X$1=8,(VLOOKUP(B206,'X8'!$B:$AZ,15,FALSE)),IF($X$1=9,(VLOOKUP(B206,'X9'!$B:$AZ,15,FALSE)),IF($X$1=10,(VLOOKUP(B206,'X10'!$B:$AZ,15,FALSE)),IF($X$1=11,(VLOOKUP(B206,'X11'!$B:$AZ,15,FALSE)),IF($X$1=12,(VLOOKUP(B206,'X12'!$B:$AZ,15,FALSE)),IF($X$1=13,(VLOOKUP(B206,'X13'!$B:$AZ,15,FALSE)),"B"))))))))))))))=TRUE," ",(IF($X$1=1,(VLOOKUP(B206,'X1'!$B:$AZ,15,FALSE)),IF($X$1=2,(VLOOKUP(B206,'X2'!$B:$AZ,15,FALSE)),IF($X$1=3,(VLOOKUP(B206,'X3'!$B:$AZ,15,FALSE)),IF($X$1=4,(VLOOKUP(B206,'X4'!$B:$AZ,15,FALSE)),IF($X$1=5,(VLOOKUP(B206,'X5'!$B:$AZ,15,FALSE)),IF($X$1=6,(VLOOKUP(B206,'X6'!$B:$AZ,15,FALSE)),IF($X$1=7,(VLOOKUP(B206,'X7'!$B:$AZ,15,FALSE)),IF($X$1=8,(VLOOKUP(B206,'X8'!$B:$AZ,15,FALSE)),IF($X$1=9,(VLOOKUP(B206,'X9'!$B:$AZ,15,FALSE)),IF($X$1=10,(VLOOKUP(B206,'X10'!$B:$AZ,15,FALSE)),IF($X$1=11,(VLOOKUP(B206,'X11'!$B:$AZ,15,FALSE)),IF($X$1=12,(VLOOKUP(B206,'X12'!$B:$AZ,15,FALSE)),IF($X$1=13,(VLOOKUP(B206,'X13'!$B:$AZ,15,FALSE)),"B")))))))))))))))</f>
        <v xml:space="preserve"> </v>
      </c>
      <c r="S206" s="185" t="str">
        <f ca="1">IF(ISERROR(IF((IF($X$1=1,(VLOOKUP(B206,'X1'!$B:$AZ,14,FALSE)),(IF($X$1=2,(VLOOKUP(B206,'X2'!$B:$AZ,14,FALSE)),(IF($X$1=3,(VLOOKUP(B206,'X3'!$B:$AZ,14,FALSE)),(IF($X$1=4,(VLOOKUP(B206,'X4'!$B:$AZ,14,FALSE)),(IF($X$1=5,(VLOOKUP(B206,'X5'!$B:$AZ,14,FALSE)),(IF($X$1=6,(VLOOKUP(B206,'X6'!$B:$AZ,14,FALSE)),(IF($X$1=7,(VLOOKUP(B206,'X7'!$B:$AZ,14,FALSE)),(IF($X$1=8,(VLOOKUP(B206,'X8'!$B:$AZ,14,FALSE)),(IF($X$1=9,(VLOOKUP(B206,'X9'!$B:$AZ,14,FALSE)),(IF($X$1=10,(VLOOKUP(B206,'X10'!$B:$AZ,14,FALSE)),(IF($X$1=11,(VLOOKUP(B206,'X11'!$B:$AZ,14,FALSE)),(IF($X$1=12,(VLOOKUP(B206,'X12'!$B:$AZ,14,FALSE)),(VLOOKUP(B206,'X13'!$B:$AZ,14,FALSE))))))))))))))))))))))))))=$V$1," ",(IF($X$1=1,(VLOOKUP(B206,'X1'!$B:$AZ,14,FALSE)),(IF($X$1=2,(VLOOKUP(B206,'X2'!$B:$AZ,14,FALSE)),(IF($X$1=3,(VLOOKUP(B206,'X3'!$B:$AZ,14,FALSE)),(IF($X$1=4,(VLOOKUP(B206,'X4'!$B:$AZ,14,FALSE)),(IF($X$1=5,(VLOOKUP(B206,'X5'!$B:$AZ,14,FALSE)),(IF($X$1=6,(VLOOKUP(B206,'X6'!$B:$AZ,14,FALSE)),(IF($X$1=7,(VLOOKUP(B206,'X7'!$B:$AZ,14,FALSE)),(IF($X$1=8,(VLOOKUP(B206,'X8'!$B:$AZ,14,FALSE)),(IF($X$1=9,(VLOOKUP(B206,'X9'!$B:$AZ,14,FALSE)),(IF($X$1=10,(VLOOKUP(B206,'X10'!$B:$AZ,14,FALSE)),(IF($X$1=11,(VLOOKUP(B206,'X11'!$B:$AZ,14,FALSE)),(IF($X$1=12,(VLOOKUP(B206,'X12'!$B:$AZ,14,FALSE)),(VLOOKUP(B206,'X13'!$B:$AZ,14,FALSE))))))))))))))))))))))))))))=TRUE," ",(IF((IF($X$1=1,(VLOOKUP(B206,'X1'!$B:$AZ,14,FALSE)),(IF($X$1=2,(VLOOKUP(B206,'X2'!$B:$AZ,14,FALSE)),(IF($X$1=3,(VLOOKUP(B206,'X3'!$B:$AZ,14,FALSE)),(IF($X$1=4,(VLOOKUP(B206,'X4'!$B:$AZ,14,FALSE)),(IF($X$1=5,(VLOOKUP(B206,'X5'!$B:$AZ,14,FALSE)),(IF($X$1=6,(VLOOKUP(B206,'X6'!$B:$AZ,14,FALSE)),(IF($X$1=7,(VLOOKUP(B206,'X7'!$B:$AZ,14,FALSE)),(IF($X$1=8,(VLOOKUP(B206,'X8'!$B:$AZ,14,FALSE)),(IF($X$1=9,(VLOOKUP(B206,'X9'!$B:$AZ,14,FALSE)),(IF($X$1=10,(VLOOKUP(B206,'X10'!$B:$AZ,14,FALSE)),(IF($X$1=11,(VLOOKUP(B206,'X11'!$B:$AZ,14,FALSE)),(IF($X$1=12,(VLOOKUP(B206,'X12'!$B:$AZ,14,FALSE)),(VLOOKUP(B206,'X13'!$B:$AZ,14,FALSE))))))))))))))))))))))))))=$V$1," ",(IF($X$1=1,(VLOOKUP(B206,'X1'!$B:$AZ,14,FALSE)),(IF($X$1=2,(VLOOKUP(B206,'X2'!$B:$AZ,14,FALSE)),(IF($X$1=3,(VLOOKUP(B206,'X3'!$B:$AZ,14,FALSE)),(IF($X$1=4,(VLOOKUP(B206,'X4'!$B:$AZ,14,FALSE)),(IF($X$1=5,(VLOOKUP(B206,'X5'!$B:$AZ,14,FALSE)),(IF($X$1=6,(VLOOKUP(B206,'X6'!$B:$AZ,14,FALSE)),(IF($X$1=7,(VLOOKUP(B206,'X7'!$B:$AZ,14,FALSE)),(IF($X$1=8,(VLOOKUP(B206,'X8'!$B:$AZ,14,FALSE)),(IF($X$1=9,(VLOOKUP(B206,'X9'!$B:$AZ,14,FALSE)),(IF($X$1=10,(VLOOKUP(B206,'X10'!$B:$AZ,14,FALSE)),(IF($X$1=11,(VLOOKUP(B206,'X11'!$B:$AZ,14,FALSE)),(IF($X$1=12,(VLOOKUP(B206,'X12'!$B:$AZ,14,FALSE)),(VLOOKUP(B206,'X13'!$B:$AZ,14,FALSE)))))))))))))))))))))))))))))</f>
        <v xml:space="preserve"> </v>
      </c>
    </row>
    <row r="207" spans="1:67" ht="14.1" customHeight="1" x14ac:dyDescent="0.2">
      <c r="A207" s="156" t="s">
        <v>1058</v>
      </c>
      <c r="B207" s="122" t="str">
        <f>IF(ISERROR(IF($U$16=1,(VLOOKUP(A207,$AC$89:$AH$125,2,FALSE)),IF((IF($X$1=1,'X1'!B166,(IF($X$1=2,'X2'!B166,(IF($X$1=3,'X3'!B166,(IF($X$1=4,'X4'!B166,(IF($X$1=5,'X5'!B166,(IF($X$1=6,'X6'!B166,(IF($X$1=7,'X7'!B166,(IF($X$1=8,'X8'!B166,(IF($X$1=9,'X9'!B166,(IF($X$1=10,'X10'!B166,(IF($X$1=11,'X11'!B166,(IF($X$1=12,'X12'!B166,'X13'!B166))))))))))))))))))))))))="","",(IF($X$1=1,'X1'!B166,(IF($X$1=2,'X2'!B166,(IF($X$1=3,'X3'!B166,(IF($X$1=4,'X4'!B166,(IF($X$1=5,'X5'!B166,(IF($X$1=6,'X6'!B166,(IF($X$1=7,'X7'!B166,(IF($X$1=8,'X8'!B166,(IF($X$1=9,'X9'!B166,(IF($X$1=10,'X10'!B166,(IF($X$1=11,'X11'!B166,(IF($X$1=12,'X12'!B166,'X13'!B166)))))))))))))))))))))))))))=TRUE," ",(IF($U$16=1,(VLOOKUP(A207,$AC$89:$AH$125,2,FALSE)),IF((IF($X$1=1,'X1'!B166,(IF($X$1=2,'X2'!B166,(IF($X$1=3,'X3'!B166,(IF($X$1=4,'X4'!B166,(IF($X$1=5,'X5'!B166,(IF($X$1=6,'X6'!B166,(IF($X$1=7,'X7'!B166,(IF($X$1=8,'X8'!B166,(IF($X$1=9,'X9'!B166,(IF($X$1=10,'X10'!B166,(IF($X$1=11,'X11'!B166,(IF($X$1=12,'X12'!B166,'X13'!B166))))))))))))))))))))))))="","",(IF($X$1=1,'X1'!B166,(IF($X$1=2,'X2'!B166,(IF($X$1=3,'X3'!B166,(IF($X$1=4,'X4'!B166,(IF($X$1=5,'X5'!B166,(IF($X$1=6,'X6'!B166,(IF($X$1=7,'X7'!B166,(IF($X$1=8,'X8'!B166,(IF($X$1=9,'X9'!B166,(IF($X$1=10,'X10'!B166,(IF($X$1=11,'X11'!B166,(IF($X$1=12,'X12'!B166,'X13'!B166))))))))))))))))))))))))))))</f>
        <v/>
      </c>
      <c r="C207" s="181" t="str">
        <f ca="1">IF(ISERROR(IF($X$1=1,(VLOOKUP(B207,'X1'!$B:$AZ,47,FALSE)),IF($X$1=2,(VLOOKUP(B207,'X2'!$B:$AZ,47,FALSE)),IF($X$1=3,(VLOOKUP(B207,'X3'!$B:$AZ,47,FALSE)),IF($X$1=4,(VLOOKUP(B207,'X4'!$B:$AZ,47,FALSE)),IF($X$1=5,(VLOOKUP(B207,'X5'!$B:$AZ,47,FALSE)),IF($X$1=6,(VLOOKUP(B207,'X6'!$B:$AZ,47,FALSE)),IF($X$1=7,(VLOOKUP(B207,'X7'!$B:$AZ,47,FALSE)),IF($X$1=8,(VLOOKUP(B207,'X8'!$B:$AZ,47,FALSE)),IF($X$1=9,(VLOOKUP(B207,'X9'!$B:$AZ,47,FALSE)),IF($X$1=10,(VLOOKUP(B207,'X10'!$B:$AZ,47,FALSE)),IF($X$1=11,(VLOOKUP(B207,'X11'!$B:$AZ,47,FALSE)),IF($X$1=12,(VLOOKUP(B207,'X12'!$B:$AZ,47,FALSE)),IF($X$1=13,(VLOOKUP(B207,'X13'!$B:$AZ,47,FALSE)),"B"))))))))))))))=TRUE," ",(IF($X$1=1,(VLOOKUP(B207,'X1'!$B:$AZ,47,FALSE)),IF($X$1=2,(VLOOKUP(B207,'X2'!$B:$AZ,47,FALSE)),IF($X$1=3,(VLOOKUP(B207,'X3'!$B:$AZ,47,FALSE)),IF($X$1=4,(VLOOKUP(B207,'X4'!$B:$AZ,47,FALSE)),IF($X$1=5,(VLOOKUP(B207,'X5'!$B:$AZ,47,FALSE)),IF($X$1=6,(VLOOKUP(B207,'X6'!$B:$AZ,47,FALSE)),IF($X$1=7,(VLOOKUP(B207,'X7'!$B:$AZ,47,FALSE)),IF($X$1=8,(VLOOKUP(B207,'X8'!$B:$AZ,47,FALSE)),IF($X$1=9,(VLOOKUP(B207,'X9'!$B:$AZ,47,FALSE)),IF($X$1=10,(VLOOKUP(B207,'X10'!$B:$AZ,47,FALSE)),IF($X$1=11,(VLOOKUP(B207,'X11'!$B:$AZ,47,FALSE)),IF($X$1=12,(VLOOKUP(B207,'X12'!$B:$AZ,47,FALSE)),IF($X$1=13,(VLOOKUP(B207,'X13'!$B:$AZ,47,FALSE)),"B")))))))))))))))</f>
        <v xml:space="preserve"> </v>
      </c>
      <c r="D207" s="181" t="str">
        <f ca="1">IF(ISERROR(IF($X$1=1,(VLOOKUP(B207,'X1'!$B:$AP,41,FALSE)),IF($X$1=2,(VLOOKUP(B207,'X2'!$B:$AP,41,FALSE)),IF($X$1=3,(VLOOKUP(B207,'X3'!$B:$AP,41,FALSE)),IF($X$1=4,(VLOOKUP(B207,'X4'!$B:$AP,41,FALSE)),IF($X$1=5,(VLOOKUP(B207,'X5'!$B:$AP,41,FALSE)),IF($X$1=6,(VLOOKUP(B207,'X6'!$B:$AP,41,FALSE)),IF($X$1=7,(VLOOKUP(B207,'X7'!$B:$AP,41,FALSE)),IF($X$1=8,(VLOOKUP(B207,'X8'!$B:$AP,41,FALSE)),IF($X$1=9,(VLOOKUP(B207,'X9'!$B:$AP,41,FALSE)),IF($X$1=10,(VLOOKUP(B207,'X10'!$B:$AP,41,FALSE)),IF($X$1=11,(VLOOKUP(B207,'X11'!$B:$AP,41,FALSE)),IF($X$1=12,(VLOOKUP(B207,'X12'!$B:$AP,41,FALSE)),IF($X$1=13,(VLOOKUP(B207,'X13'!$B:$AP,41,FALSE)),"B"))))))))))))))=TRUE," ",(IF($X$1=1,(VLOOKUP(B207,'X1'!$B:$AP,41,FALSE)),IF($X$1=2,(VLOOKUP(B207,'X2'!$B:$AP,41,FALSE)),IF($X$1=3,(VLOOKUP(B207,'X3'!$B:$AP,41,FALSE)),IF($X$1=4,(VLOOKUP(B207,'X4'!$B:$AP,41,FALSE)),IF($X$1=5,(VLOOKUP(B207,'X5'!$B:$AP,41,FALSE)),IF($X$1=6,(VLOOKUP(B207,'X6'!$B:$AP,41,FALSE)),IF($X$1=7,(VLOOKUP(B207,'X7'!$B:$AP,41,FALSE)),IF($X$1=8,(VLOOKUP(B207,'X8'!$B:$AP,41,FALSE)),IF($X$1=9,(VLOOKUP(B207,'X9'!$B:$AP,41,FALSE)),IF($X$1=10,(VLOOKUP(B207,'X10'!$B:$AP,41,FALSE)),IF($X$1=11,(VLOOKUP(B207,'X11'!$B:$AP,41,FALSE)),IF($X$1=12,(VLOOKUP(B207,'X12'!$B:$AP,41,FALSE)),IF($X$1=13,(VLOOKUP(B207,'X13'!$B:$AP,41,FALSE)),"B")))))))))))))))</f>
        <v xml:space="preserve"> </v>
      </c>
      <c r="E207" s="182" t="str">
        <f ca="1">IF(ISERROR(IF($X$1=1,(VLOOKUP(B207,'X1'!$B:$AP,7,FALSE)),IF($X$1=2,(VLOOKUP(B207,'X2'!$B:$AP,7,FALSE)),IF($X$1=3,(VLOOKUP(B207,'X3'!$B:$AP,7,FALSE)),IF($X$1=4,(VLOOKUP(B207,'X4'!$B:$AP,7,FALSE)),IF($X$1=5,(VLOOKUP(B207,'X5'!$B:$AP,7,FALSE)),IF($X$1=6,(VLOOKUP(B207,'X6'!$B:$AP,7,FALSE)),IF($X$1=7,(VLOOKUP(B207,'X7'!$B:$AP,7,FALSE)),IF($X$1=8,(VLOOKUP(B207,'X8'!$B:$AP,7,FALSE)),IF($X$1=9,(VLOOKUP(B207,'X9'!$B:$AP,7,FALSE)),IF($X$1=10,(VLOOKUP(B207,'X10'!$B:$AP,7,FALSE)),IF($X$1=11,(VLOOKUP(B207,'X11'!$B:$AP,7,FALSE)),IF($X$1=12,(VLOOKUP(B207,'X12'!$B:$AP,7,FALSE)),IF($X$1=13,(VLOOKUP(B207,'X13'!$B:$AP,7,FALSE)),"B"))))))))))))))=TRUE," ",(IF($X$1=1,(VLOOKUP(B207,'X1'!$B:$AP,7,FALSE)),IF($X$1=2,(VLOOKUP(B207,'X2'!$B:$AP,7,FALSE)),IF($X$1=3,(VLOOKUP(B207,'X3'!$B:$AP,7,FALSE)),IF($X$1=4,(VLOOKUP(B207,'X4'!$B:$AP,7,FALSE)),IF($X$1=5,(VLOOKUP(B207,'X5'!$B:$AP,7,FALSE)),IF($X$1=6,(VLOOKUP(B207,'X6'!$B:$AP,7,FALSE)),IF($X$1=7,(VLOOKUP(B207,'X7'!$B:$AP,7,FALSE)),IF($X$1=8,(VLOOKUP(B207,'X8'!$B:$AP,7,FALSE)),IF($X$1=9,(VLOOKUP(B207,'X9'!$B:$AP,7,FALSE)),IF($X$1=10,(VLOOKUP(B207,'X10'!$B:$AP,7,FALSE)),IF($X$1=11,(VLOOKUP(B207,'X11'!$B:$AP,7,FALSE)),IF($X$1=12,(VLOOKUP(B207,'X12'!$B:$AP,7,FALSE)),IF($X$1=13,(VLOOKUP(B207,'X13'!$B:$AP,7,FALSE)),"B")))))))))))))))</f>
        <v xml:space="preserve"> </v>
      </c>
      <c r="F207" s="182" t="str">
        <f ca="1">IF(ISERROR(IF((IF($X$1=1,(VLOOKUP(B207,'X1'!$B:$AO,6,FALSE)),(IF($X$1=2,(VLOOKUP(B207,'X2'!$B:$AO,6,FALSE)),(IF($X$1=3,(VLOOKUP(B207,'X3'!$B:$AO,6,FALSE)),(IF($X$1=4,(VLOOKUP(B207,'X4'!$B:$AO,6,FALSE)),(IF($X$1=5,(VLOOKUP(B207,'X5'!$B:$AO,6,FALSE)),(IF($X$1=6,(VLOOKUP(B207,'X6'!$B:$AO,6,FALSE)),(IF($X$1=7,(VLOOKUP(B207,'X7'!$B:$AO,6,FALSE)),(IF($X$1=8,(VLOOKUP(B207,'X8'!$B:$AO,6,FALSE)),(IF($X$1=9,(VLOOKUP(B207,'X9'!$B:$AO,6,FALSE)),(IF($X$1=10,(VLOOKUP(B207,'X10'!$B:$AO,6,FALSE)),(IF($X$1=11,(VLOOKUP(B207,'X11'!$B:$AO,6,FALSE)),(IF($X$1=12,(VLOOKUP(B207,'X12'!$B:$AO,6,FALSE)),(VLOOKUP(B207,'X13'!$B:$AO,6,FALSE))))))))))))))))))))))))))=$V$1," ",(IF($X$1=1,(VLOOKUP(B207,'X1'!$B:$AO,6,FALSE)),(IF($X$1=2,(VLOOKUP(B207,'X2'!$B:$AO,6,FALSE)),(IF($X$1=3,(VLOOKUP(B207,'X3'!$B:$AO,6,FALSE)),(IF($X$1=4,(VLOOKUP(B207,'X4'!$B:$AO,6,FALSE)),(IF($X$1=5,(VLOOKUP(B207,'X5'!$B:$AO,6,FALSE)),(IF($X$1=6,(VLOOKUP(B207,'X6'!$B:$AO,6,FALSE)),(IF($X$1=7,(VLOOKUP(B207,'X7'!$B:$AO,6,FALSE)),(IF($X$1=8,(VLOOKUP(B207,'X8'!$B:$AO,6,FALSE)),(IF($X$1=9,(VLOOKUP(B207,'X9'!$B:$AO,6,FALSE)),(IF($X$1=10,(VLOOKUP(B207,'X10'!$B:$AO,6,FALSE)),(IF($X$1=11,(VLOOKUP(B207,'X11'!$B:$AO,6,FALSE)),(IF($X$1=12,(VLOOKUP(B207,'X12'!$B:$AO,6,FALSE)),(VLOOKUP(B207,'X13'!$B:$AO,6,FALSE))))))))))))))))))))))))))))=TRUE," ",(IF((IF($X$1=1,(VLOOKUP(B207,'X1'!$B:$AO,6,FALSE)),(IF($X$1=2,(VLOOKUP(B207,'X2'!$B:$AO,6,FALSE)),(IF($X$1=3,(VLOOKUP(B207,'X3'!$B:$AO,6,FALSE)),(IF($X$1=4,(VLOOKUP(B207,'X4'!$B:$AO,6,FALSE)),(IF($X$1=5,(VLOOKUP(B207,'X5'!$B:$AO,6,FALSE)),(IF($X$1=6,(VLOOKUP(B207,'X6'!$B:$AO,6,FALSE)),(IF($X$1=7,(VLOOKUP(B207,'X7'!$B:$AO,6,FALSE)),(IF($X$1=8,(VLOOKUP(B207,'X8'!$B:$AO,6,FALSE)),(IF($X$1=9,(VLOOKUP(B207,'X9'!$B:$AO,6,FALSE)),(IF($X$1=10,(VLOOKUP(B207,'X10'!$B:$AO,6,FALSE)),(IF($X$1=11,(VLOOKUP(B207,'X11'!$B:$AO,6,FALSE)),(IF($X$1=12,(VLOOKUP(B207,'X12'!$B:$AO,6,FALSE)),(VLOOKUP(B207,'X13'!$B:$AO,6,FALSE))))))))))))))))))))))))))=$V$1," ",(IF($X$1=1,(VLOOKUP(B207,'X1'!$B:$AO,6,FALSE)),(IF($X$1=2,(VLOOKUP(B207,'X2'!$B:$AO,6,FALSE)),(IF($X$1=3,(VLOOKUP(B207,'X3'!$B:$AO,6,FALSE)),(IF($X$1=4,(VLOOKUP(B207,'X4'!$B:$AO,6,FALSE)),(IF($X$1=5,(VLOOKUP(B207,'X5'!$B:$AO,6,FALSE)),(IF($X$1=6,(VLOOKUP(B207,'X6'!$B:$AO,6,FALSE)),(IF($X$1=7,(VLOOKUP(B207,'X7'!$B:$AO,6,FALSE)),(IF($X$1=8,(VLOOKUP(B207,'X8'!$B:$AO,6,FALSE)),(IF($X$1=9,(VLOOKUP(B207,'X9'!$B:$AO,6,FALSE)),(IF($X$1=10,(VLOOKUP(B207,'X10'!$B:$AO,6,FALSE)),(IF($X$1=11,(VLOOKUP(B207,'X11'!$B:$AO,6,FALSE)),(IF($X$1=12,(VLOOKUP(B207,'X12'!$B:$AO,6,FALSE)),(VLOOKUP(B207,'X13'!$B:$AO,6,FALSE)))))))))))))))))))))))))))))</f>
        <v xml:space="preserve"> </v>
      </c>
      <c r="G207" s="182" t="str">
        <f ca="1">IF(ISERROR(IF($X$1=1,(VLOOKUP(B207,'X1'!$B:$AZ,44,FALSE)),IF($X$1=2,(VLOOKUP(B207,'X2'!$B:$AZ,44,FALSE)),IF($X$1=3,(VLOOKUP(B207,'X3'!$B:$AZ,44,FALSE)),IF($X$1=4,(VLOOKUP(B207,'X4'!$B:$AZ,44,FALSE)),IF($X$1=5,(VLOOKUP(B207,'X5'!$B:$AZ,44,FALSE)),IF($X$1=6,(VLOOKUP(B207,'X6'!$B:$AZ,44,FALSE)),IF($X$1=7,(VLOOKUP(B207,'X7'!$B:$AZ,44,FALSE)),IF($X$1=8,(VLOOKUP(B207,'X8'!$B:$AZ,44,FALSE)),IF($X$1=9,(VLOOKUP(B207,'X9'!$B:$AZ,44,FALSE)),IF($X$1=10,(VLOOKUP(B207,'X10'!$B:$AZ,44,FALSE)),IF($X$1=11,(VLOOKUP(B207,'X11'!$B:$AZ,44,FALSE)),IF($X$1=12,(VLOOKUP(B207,'X12'!$B:$AZ,44,FALSE)),IF($X$1=13,(VLOOKUP(B207,'X13'!$B:$AZ,44,FALSE)),"B"))))))))))))))=TRUE," ",(IF($X$1=1,(VLOOKUP(B207,'X1'!$B:$AZ,44,FALSE)),IF($X$1=2,(VLOOKUP(B207,'X2'!$B:$AZ,44,FALSE)),IF($X$1=3,(VLOOKUP(B207,'X3'!$B:$AZ,44,FALSE)),IF($X$1=4,(VLOOKUP(B207,'X4'!$B:$AZ,44,FALSE)),IF($X$1=5,(VLOOKUP(B207,'X5'!$B:$AZ,44,FALSE)),IF($X$1=6,(VLOOKUP(B207,'X6'!$B:$AZ,44,FALSE)),IF($X$1=7,(VLOOKUP(B207,'X7'!$B:$AZ,44,FALSE)),IF($X$1=8,(VLOOKUP(B207,'X8'!$B:$AZ,44,FALSE)),IF($X$1=9,(VLOOKUP(B207,'X9'!$B:$AZ,44,FALSE)),IF($X$1=10,(VLOOKUP(B207,'X10'!$B:$AZ,44,FALSE)),IF($X$1=11,(VLOOKUP(B207,'X11'!$B:$AZ,44,FALSE)),IF($X$1=12,(VLOOKUP(B207,'X12'!$B:$AZ,44,FALSE)),IF($X$1=13,(VLOOKUP(B207,'X13'!$B:$AZ,44,FALSE)),"B")))))))))))))))</f>
        <v xml:space="preserve"> </v>
      </c>
      <c r="H207" s="182" t="str">
        <f ca="1">IF(ISERROR(IF($X$1=1,(VLOOKUP(B207,'X1'!$B:$AZ,8,FALSE)),IF($X$1=2,(VLOOKUP(B207,'X2'!$B:$AZ,8,FALSE)),IF($X$1=3,(VLOOKUP(B207,'X3'!$B:$AZ,8,FALSE)),IF($X$1=4,(VLOOKUP(B207,'X4'!$B:$AZ,8,FALSE)),IF($X$1=5,(VLOOKUP(B207,'X5'!$B:$AZ,8,FALSE)),IF($X$1=6,(VLOOKUP(B207,'X6'!$B:$AZ,8,FALSE)),IF($X$1=7,(VLOOKUP(B207,'X7'!$B:$AZ,8,FALSE)),IF($X$1=8,(VLOOKUP(B207,'X8'!$B:$AZ,8,FALSE)),IF($X$1=9,(VLOOKUP(B207,'X9'!$B:$AZ,8,FALSE)),IF($X$1=10,(VLOOKUP(B207,'X10'!$B:$AZ,8,FALSE)),IF($X$1=11,(VLOOKUP(B207,'X11'!$B:$AZ,8,FALSE)),IF($X$1=12,(VLOOKUP(B207,'X12'!$B:$AZ,8,FALSE)),IF($X$1=13,(VLOOKUP(B207,'X13'!$B:$AZ,8,FALSE)),"B"))))))))))))))=TRUE," ",(IF($X$1=1,(VLOOKUP(B207,'X1'!$B:$AZ,8,FALSE)),IF($X$1=2,(VLOOKUP(B207,'X2'!$B:$AZ,8,FALSE)),IF($X$1=3,(VLOOKUP(B207,'X3'!$B:$AZ,8,FALSE)),IF($X$1=4,(VLOOKUP(B207,'X4'!$B:$AZ,8,FALSE)),IF($X$1=5,(VLOOKUP(B207,'X5'!$B:$AZ,8,FALSE)),IF($X$1=6,(VLOOKUP(B207,'X6'!$B:$AZ,8,FALSE)),IF($X$1=7,(VLOOKUP(B207,'X7'!$B:$AZ,8,FALSE)),IF($X$1=8,(VLOOKUP(B207,'X8'!$B:$AZ,8,FALSE)),IF($X$1=9,(VLOOKUP(B207,'X9'!$B:$AZ,8,FALSE)),IF($X$1=10,(VLOOKUP(B207,'X10'!$B:$AZ,8,FALSE)),IF($X$1=11,(VLOOKUP(B207,'X11'!$B:$AZ,8,FALSE)),IF($X$1=12,(VLOOKUP(B207,'X12'!$B:$AZ,8,FALSE)),IF($X$1=13,(VLOOKUP(B207,'X13'!$B:$AZ,8,FALSE)),"B")))))))))))))))</f>
        <v xml:space="preserve"> </v>
      </c>
      <c r="I207" s="183" t="str">
        <f ca="1">IF(ISERROR(IF($X$1=1,(VLOOKUP(B207,'X1'!$B:$AZ,2,FALSE)),IF($X$1=2,(VLOOKUP(B207,'X2'!$B:$AZ,2,FALSE)),IF($X$1=3,(VLOOKUP(B207,'X3'!$B:$AZ,2,FALSE)),IF($X$1=4,(VLOOKUP(B207,'X4'!$B:$AZ,2,FALSE)),IF($X$1=5,(VLOOKUP(B207,'X5'!$B:$AZ,2,FALSE)),IF($X$1=6,(VLOOKUP(B207,'X6'!$B:$AZ,2,FALSE)),IF($X$1=7,(VLOOKUP(B207,'X7'!$B:$AZ,2,FALSE)),IF($X$1=8,(VLOOKUP(B207,'X8'!$B:$AZ,2,FALSE)),IF($X$1=9,(VLOOKUP(B207,'X9'!$B:$AZ,2,FALSE)),IF($X$1=10,(VLOOKUP(B207,'X10'!$B:$AZ,2,FALSE)),IF($X$1=11,(VLOOKUP(B207,'X11'!$B:$AZ,2,FALSE)),IF($X$1=12,(VLOOKUP(B207,'X12'!$B:$AZ,2,FALSE)),IF($X$1=13,(VLOOKUP(B207,'X13'!$B:$AZ,2,FALSE)),"B"))))))))))))))=TRUE," ",(IF($X$1=1,(VLOOKUP(B207,'X1'!$B:$AZ,2,FALSE)),IF($X$1=2,(VLOOKUP(B207,'X2'!$B:$AZ,2,FALSE)),IF($X$1=3,(VLOOKUP(B207,'X3'!$B:$AZ,2,FALSE)),IF($X$1=4,(VLOOKUP(B207,'X4'!$B:$AZ,2,FALSE)),IF($X$1=5,(VLOOKUP(B207,'X5'!$B:$AZ,2,FALSE)),IF($X$1=6,(VLOOKUP(B207,'X6'!$B:$AZ,2,FALSE)),IF($X$1=7,(VLOOKUP(B207,'X7'!$B:$AZ,2,FALSE)),IF($X$1=8,(VLOOKUP(B207,'X8'!$B:$AZ,2,FALSE)),IF($X$1=9,(VLOOKUP(B207,'X9'!$B:$AZ,2,FALSE)),IF($X$1=10,(VLOOKUP(B207,'X10'!$B:$AZ,2,FALSE)),IF($X$1=11,(VLOOKUP(B207,'X11'!$B:$AZ,2,FALSE)),IF($X$1=12,(VLOOKUP(B207,'X12'!$B:$AZ,2,FALSE)),IF($X$1=13,(VLOOKUP(B207,'X13'!$B:$AZ,2,FALSE)),"B")))))))))))))))</f>
        <v xml:space="preserve"> </v>
      </c>
      <c r="J207" s="183" t="str">
        <f ca="1">IF(ISERROR(IF($X$1=1,(VLOOKUP(B207,'X1'!$B:$AZ,3,FALSE)),IF($X$1=2,(VLOOKUP(B207,'X2'!$B:$AZ,3,FALSE)),IF($X$1=3,(VLOOKUP(B207,'X3'!$B:$AZ,3,FALSE)),IF($X$1=4,(VLOOKUP(B207,'X4'!$B:$AZ,3,FALSE)),IF($X$1=5,(VLOOKUP(B207,'X5'!$B:$AZ,3,FALSE)),IF($X$1=6,(VLOOKUP(B207,'X6'!$B:$AZ,3,FALSE)),IF($X$1=7,(VLOOKUP(B207,'X7'!$B:$AZ,3,FALSE)),IF($X$1=8,(VLOOKUP(B207,'X8'!$B:$AZ,3,FALSE)),IF($X$1=9,(VLOOKUP(B207,'X9'!$B:$AZ,3,FALSE)),IF($X$1=10,(VLOOKUP(B207,'X10'!$B:$AZ,3,FALSE)),IF($X$1=11,(VLOOKUP(B207,'X11'!$B:$AZ,3,FALSE)),IF($X$1=12,(VLOOKUP(B207,'X12'!$B:$AZ,3,FALSE)),IF($X$1=13,(VLOOKUP(B207,'X13'!$B:$AZ,3,FALSE)),"B"))))))))))))))=TRUE," ",(IF($X$1=1,(VLOOKUP(B207,'X1'!$B:$AZ,3,FALSE)),IF($X$1=2,(VLOOKUP(B207,'X2'!$B:$AZ,3,FALSE)),IF($X$1=3,(VLOOKUP(B207,'X3'!$B:$AZ,3,FALSE)),IF($X$1=4,(VLOOKUP(B207,'X4'!$B:$AZ,3,FALSE)),IF($X$1=5,(VLOOKUP(B207,'X5'!$B:$AZ,3,FALSE)),IF($X$1=6,(VLOOKUP(B207,'X6'!$B:$AZ,3,FALSE)),IF($X$1=7,(VLOOKUP(B207,'X7'!$B:$AZ,3,FALSE)),IF($X$1=8,(VLOOKUP(B207,'X8'!$B:$AZ,3,FALSE)),IF($X$1=9,(VLOOKUP(B207,'X9'!$B:$AZ,3,FALSE)),IF($X$1=10,(VLOOKUP(B207,'X10'!$B:$AZ,3,FALSE)),IF($X$1=11,(VLOOKUP(B207,'X11'!$B:$AZ,3,FALSE)),IF($X$1=12,(VLOOKUP(B207,'X12'!$B:$AZ,3,FALSE)),IF($X$1=13,(VLOOKUP(B207,'X13'!$B:$AZ,3,FALSE)),"B")))))))))))))))</f>
        <v xml:space="preserve"> </v>
      </c>
      <c r="K207" s="183" t="str">
        <f ca="1">IF(ISERROR(IF($X$1=1,(VLOOKUP(B207,'X1'!$B:$AZ,5,FALSE)),IF($X$1=2,(VLOOKUP(B207,'X2'!$B:$AZ,5,FALSE)),IF($X$1=3,(VLOOKUP(B207,'X3'!$B:$AZ,5,FALSE)),IF($X$1=4,(VLOOKUP(B207,'X4'!$B:$AZ,5,FALSE)),IF($X$1=5,(VLOOKUP(B207,'X5'!$B:$AZ,5,FALSE)),IF($X$1=6,(VLOOKUP(B207,'X6'!$B:$AZ,5,FALSE)),IF($X$1=7,(VLOOKUP(B207,'X7'!$B:$AZ,5,FALSE)),IF($X$1=8,(VLOOKUP(B207,'X8'!$B:$AZ,5,FALSE)),IF($X$1=9,(VLOOKUP(B207,'X9'!$B:$AZ,5,FALSE)),IF($X$1=10,(VLOOKUP(B207,'X10'!$B:$AZ,5,FALSE)),IF($X$1=11,(VLOOKUP(B207,'X11'!$B:$AZ,5,FALSE)),IF($X$1=12,(VLOOKUP(B207,'X12'!$B:$AZ,5,FALSE)),IF($X$1=13,(VLOOKUP(B207,'X13'!$B:$AZ,5,FALSE)),"B"))))))))))))))=TRUE," ",(IF($X$1=1,(VLOOKUP(B207,'X1'!$B:$AZ,5,FALSE)),IF($X$1=2,(VLOOKUP(B207,'X2'!$B:$AZ,5,FALSE)),IF($X$1=3,(VLOOKUP(B207,'X3'!$B:$AZ,5,FALSE)),IF($X$1=4,(VLOOKUP(B207,'X4'!$B:$AZ,5,FALSE)),IF($X$1=5,(VLOOKUP(B207,'X5'!$B:$AZ,5,FALSE)),IF($X$1=6,(VLOOKUP(B207,'X6'!$B:$AZ,5,FALSE)),IF($X$1=7,(VLOOKUP(B207,'X7'!$B:$AZ,5,FALSE)),IF($X$1=8,(VLOOKUP(B207,'X8'!$B:$AZ,5,FALSE)),IF($X$1=9,(VLOOKUP(B207,'X9'!$B:$AZ,5,FALSE)),IF($X$1=10,(VLOOKUP(B207,'X10'!$B:$AZ,5,FALSE)),IF($X$1=11,(VLOOKUP(B207,'X11'!$B:$AZ,5,FALSE)),IF($X$1=12,(VLOOKUP(B207,'X12'!$B:$AZ,5,FALSE)),IF($X$1=13,(VLOOKUP(B207,'X13'!$B:$AZ,5,FALSE)),"B")))))))))))))))</f>
        <v xml:space="preserve"> </v>
      </c>
      <c r="L207" s="184" t="str">
        <f ca="1">IF(ISERROR(IF($X$1=1,(VLOOKUP(B207,'X1'!$B:$AZ,9,FALSE)),IF($X$1=2,(VLOOKUP(B207,'X2'!$B:$AZ,9,FALSE)),IF($X$1=3,(VLOOKUP(B207,'X3'!$B:$AZ,9,FALSE)),IF($X$1=4,(VLOOKUP(B207,'X4'!$B:$AZ,9,FALSE)),IF($X$1=5,(VLOOKUP(B207,'X5'!$B:$AZ,9,FALSE)),IF($X$1=6,(VLOOKUP(B207,'X6'!$B:$AZ,9,FALSE)),IF($X$1=7,(VLOOKUP(B207,'X7'!$B:$AZ,9,FALSE)),IF($X$1=8,(VLOOKUP(B207,'X8'!$B:$AZ,9,FALSE)),IF($X$1=9,(VLOOKUP(B207,'X9'!$B:$AZ,9,FALSE)),IF($X$1=10,(VLOOKUP(B207,'X10'!$B:$AZ,9,FALSE)),IF($X$1=11,(VLOOKUP(B207,'X11'!$B:$AZ,9,FALSE)),IF($X$1=12,(VLOOKUP(B207,'X12'!$B:$AZ,9,FALSE)),IF($X$1=13,(VLOOKUP(B207,'X13'!$B:$AZ,9,FALSE)),"B"))))))))))))))=TRUE," ",(IF($X$1=1,(VLOOKUP(B207,'X1'!$B:$AZ,9,FALSE)),IF($X$1=2,(VLOOKUP(B207,'X2'!$B:$AZ,9,FALSE)),IF($X$1=3,(VLOOKUP(B207,'X3'!$B:$AZ,9,FALSE)),IF($X$1=4,(VLOOKUP(B207,'X4'!$B:$AZ,9,FALSE)),IF($X$1=5,(VLOOKUP(B207,'X5'!$B:$AZ,9,FALSE)),IF($X$1=6,(VLOOKUP(B207,'X6'!$B:$AZ,9,FALSE)),IF($X$1=7,(VLOOKUP(B207,'X7'!$B:$AZ,9,FALSE)),IF($X$1=8,(VLOOKUP(B207,'X8'!$B:$AZ,9,FALSE)),IF($X$1=9,(VLOOKUP(B207,'X9'!$B:$AZ,9,FALSE)),IF($X$1=10,(VLOOKUP(B207,'X10'!$B:$AZ,9,FALSE)),IF($X$1=11,(VLOOKUP(B207,'X11'!$B:$AZ,9,FALSE)),IF($X$1=12,(VLOOKUP(B207,'X12'!$B:$AZ,9,FALSE)),IF($X$1=13,(VLOOKUP(B207,'X13'!$B:$AZ,9,FALSE)),"B")))))))))))))))</f>
        <v xml:space="preserve"> </v>
      </c>
      <c r="M207" s="184" t="str">
        <f ca="1">IF(ISERROR(IF($X$1=1,(VLOOKUP(B207,'X1'!$B:$AZ,10,FALSE)),IF($X$1=2,(VLOOKUP(B207,'X2'!$B:$AZ,10,FALSE)),IF($X$1=3,(VLOOKUP(B207,'X3'!$B:$AZ,10,FALSE)),IF($X$1=4,(VLOOKUP(B207,'X4'!$B:$AZ,10,FALSE)),IF($X$1=5,(VLOOKUP(B207,'X5'!$B:$AZ,10,FALSE)),IF($X$1=6,(VLOOKUP(B207,'X6'!$B:$AZ,10,FALSE)),IF($X$1=7,(VLOOKUP(B207,'X7'!$B:$AZ,10,FALSE)),IF($X$1=8,(VLOOKUP(B207,'X8'!$B:$AZ,10,FALSE)),IF($X$1=9,(VLOOKUP(B207,'X9'!$B:$AZ,10,FALSE)),IF($X$1=10,(VLOOKUP(B207,'X10'!$B:$AZ,10,FALSE)),IF($X$1=11,(VLOOKUP(B207,'X11'!$B:$AZ,10,FALSE)),IF($X$1=12,(VLOOKUP(B207,'X12'!$B:$AZ,10,FALSE)),IF($X$1=13,(VLOOKUP(B207,'X13'!$B:$AZ,10,FALSE)),"B"))))))))))))))=TRUE," ",(IF($X$1=1,(VLOOKUP(B207,'X1'!$B:$AZ,10,FALSE)),IF($X$1=2,(VLOOKUP(B207,'X2'!$B:$AZ,10,FALSE)),IF($X$1=3,(VLOOKUP(B207,'X3'!$B:$AZ,10,FALSE)),IF($X$1=4,(VLOOKUP(B207,'X4'!$B:$AZ,10,FALSE)),IF($X$1=5,(VLOOKUP(B207,'X5'!$B:$AZ,10,FALSE)),IF($X$1=6,(VLOOKUP(B207,'X6'!$B:$AZ,10,FALSE)),IF($X$1=7,(VLOOKUP(B207,'X7'!$B:$AZ,10,FALSE)),IF($X$1=8,(VLOOKUP(B207,'X8'!$B:$AZ,10,FALSE)),IF($X$1=9,(VLOOKUP(B207,'X9'!$B:$AZ,10,FALSE)),IF($X$1=10,(VLOOKUP(B207,'X10'!$B:$AZ,10,FALSE)),IF($X$1=11,(VLOOKUP(B207,'X11'!$B:$AZ,10,FALSE)),IF($X$1=12,(VLOOKUP(B207,'X12'!$B:$AZ,10,FALSE)),IF($X$1=13,(VLOOKUP(B207,'X13'!$B:$AZ,10,FALSE)),"B")))))))))))))))</f>
        <v xml:space="preserve"> </v>
      </c>
      <c r="N207" s="185" t="str">
        <f ca="1">IF(ISERROR(IF($X$1=1,(VLOOKUP(B207,'X1'!$B:$AZ,45,FALSE)),IF($X$1=2,(VLOOKUP(B207,'X2'!$B:$AZ,45,FALSE)),IF($X$1=3,(VLOOKUP(B207,'X3'!$B:$AZ,45,FALSE)),IF($X$1=4,(VLOOKUP(B207,'X4'!$B:$AZ,45,FALSE)),IF($X$1=5,(VLOOKUP(B207,'X5'!$B:$AZ,45,FALSE)),IF($X$1=6,(VLOOKUP(B207,'X6'!$B:$AZ,45,FALSE)),IF($X$1=7,(VLOOKUP(B207,'X7'!$B:$AZ,45,FALSE)),IF($X$1=8,(VLOOKUP(B207,'X8'!$B:$AZ,45,FALSE)),IF($X$1=9,(VLOOKUP(B207,'X9'!$B:$AZ,45,FALSE)),IF($X$1=10,(VLOOKUP(B207,'X10'!$B:$AZ,45,FALSE)),IF($X$1=11,(VLOOKUP(B207,'X11'!$B:$AZ,45,FALSE)),IF($X$1=12,(VLOOKUP(B207,'X12'!$B:$AZ,45,FALSE)),IF($X$1=13,(VLOOKUP(B207,'X13'!$B:$AZ,45,FALSE)),"B"))))))))))))))=TRUE," ",(IF($X$1=1,(VLOOKUP(B207,'X1'!$B:$AZ,45,FALSE)),IF($X$1=2,(VLOOKUP(B207,'X2'!$B:$AZ,45,FALSE)),IF($X$1=3,(VLOOKUP(B207,'X3'!$B:$AZ,45,FALSE)),IF($X$1=4,(VLOOKUP(B207,'X4'!$B:$AZ,45,FALSE)),IF($X$1=5,(VLOOKUP(B207,'X5'!$B:$AZ,45,FALSE)),IF($X$1=6,(VLOOKUP(B207,'X6'!$B:$AZ,45,FALSE)),IF($X$1=7,(VLOOKUP(B207,'X7'!$B:$AZ,45,FALSE)),IF($X$1=8,(VLOOKUP(B207,'X8'!$B:$AZ,45,FALSE)),IF($X$1=9,(VLOOKUP(B207,'X9'!$B:$AZ,45,FALSE)),IF($X$1=10,(VLOOKUP(B207,'X10'!$B:$AZ,45,FALSE)),IF($X$1=11,(VLOOKUP(B207,'X11'!$B:$AZ,45,FALSE)),IF($X$1=12,(VLOOKUP(B207,'X12'!$B:$AZ,45,FALSE)),IF($X$1=13,(VLOOKUP(B207,'X13'!$B:$AZ,45,FALSE)),"B")))))))))))))))</f>
        <v xml:space="preserve"> </v>
      </c>
      <c r="O207" s="184" t="str">
        <f ca="1">IF(ISERROR(IF($X$1=1,(VLOOKUP(B207,'X1'!$B:$AZ,11,FALSE)),IF($X$1=2,(VLOOKUP(B207,'X2'!$B:$AZ,11,FALSE)),IF($X$1=3,(VLOOKUP(B207,'X3'!$B:$AZ,11,FALSE)),IF($X$1=4,(VLOOKUP(B207,'X4'!$B:$AZ,11,FALSE)),IF($X$1=5,(VLOOKUP(B207,'X5'!$B:$AZ,11,FALSE)),IF($X$1=6,(VLOOKUP(B207,'X6'!$B:$AZ,11,FALSE)),IF($X$1=7,(VLOOKUP(B207,'X7'!$B:$AZ,11,FALSE)),IF($X$1=8,(VLOOKUP(B207,'X8'!$B:$AZ,11,FALSE)),IF($X$1=9,(VLOOKUP(B207,'X9'!$B:$AZ,11,FALSE)),IF($X$1=10,(VLOOKUP(B207,'X10'!$B:$AZ,11,FALSE)),IF($X$1=11,(VLOOKUP(B207,'X11'!$B:$AZ,11,FALSE)),IF($X$1=12,(VLOOKUP(B207,'X12'!$B:$AZ,11,FALSE)),IF($X$1=13,(VLOOKUP(B207,'X13'!$B:$AZ,11,FALSE)),"B"))))))))))))))=TRUE," ",(IF($X$1=1,(VLOOKUP(B207,'X1'!$B:$AZ,11,FALSE)),IF($X$1=2,(VLOOKUP(B207,'X2'!$B:$AZ,11,FALSE)),IF($X$1=3,(VLOOKUP(B207,'X3'!$B:$AZ,11,FALSE)),IF($X$1=4,(VLOOKUP(B207,'X4'!$B:$AZ,11,FALSE)),IF($X$1=5,(VLOOKUP(B207,'X5'!$B:$AZ,11,FALSE)),IF($X$1=6,(VLOOKUP(B207,'X6'!$B:$AZ,11,FALSE)),IF($X$1=7,(VLOOKUP(B207,'X7'!$B:$AZ,11,FALSE)),IF($X$1=8,(VLOOKUP(B207,'X8'!$B:$AZ,11,FALSE)),IF($X$1=9,(VLOOKUP(B207,'X9'!$B:$AZ,11,FALSE)),IF($X$1=10,(VLOOKUP(B207,'X10'!$B:$AZ,11,FALSE)),IF($X$1=11,(VLOOKUP(B207,'X11'!$B:$AZ,11,FALSE)),IF($X$1=12,(VLOOKUP(B207,'X12'!$B:$AZ,11,FALSE)),IF($X$1=13,(VLOOKUP(B207,'X13'!$B:$AZ,11,FALSE)),"B")))))))))))))))</f>
        <v xml:space="preserve"> </v>
      </c>
      <c r="P207" s="184" t="str">
        <f ca="1">IF(ISERROR(IF($X$1=1,(VLOOKUP(B207,'X1'!$B:$AZ,12,FALSE)),IF($X$1=2,(VLOOKUP(B207,'X2'!$B:$AZ,12,FALSE)),IF($X$1=3,(VLOOKUP(B207,'X3'!$B:$AZ,12,FALSE)),IF($X$1=4,(VLOOKUP(B207,'X4'!$B:$AZ,12,FALSE)),IF($X$1=5,(VLOOKUP(B207,'X5'!$B:$AZ,12,FALSE)),IF($X$1=6,(VLOOKUP(B207,'X6'!$B:$AZ,12,FALSE)),IF($X$1=7,(VLOOKUP(B207,'X7'!$B:$AZ,12,FALSE)),IF($X$1=8,(VLOOKUP(B207,'X8'!$B:$AZ,12,FALSE)),IF($X$1=9,(VLOOKUP(B207,'X9'!$B:$AZ,12,FALSE)),IF($X$1=10,(VLOOKUP(B207,'X10'!$B:$AZ,12,FALSE)),IF($X$1=11,(VLOOKUP(B207,'X11'!$B:$AZ,12,FALSE)),IF($X$1=12,(VLOOKUP(B207,'X12'!$B:$AZ,12,FALSE)),IF($X$1=13,(VLOOKUP(B207,'X13'!$B:$AZ,12,FALSE)),"B"))))))))))))))=TRUE," ",(IF($X$1=1,(VLOOKUP(B207,'X1'!$B:$AZ,12,FALSE)),IF($X$1=2,(VLOOKUP(B207,'X2'!$B:$AZ,12,FALSE)),IF($X$1=3,(VLOOKUP(B207,'X3'!$B:$AZ,12,FALSE)),IF($X$1=4,(VLOOKUP(B207,'X4'!$B:$AZ,12,FALSE)),IF($X$1=5,(VLOOKUP(B207,'X5'!$B:$AZ,12,FALSE)),IF($X$1=6,(VLOOKUP(B207,'X6'!$B:$AZ,12,FALSE)),IF($X$1=7,(VLOOKUP(B207,'X7'!$B:$AZ,12,FALSE)),IF($X$1=8,(VLOOKUP(B207,'X8'!$B:$AZ,12,FALSE)),IF($X$1=9,(VLOOKUP(B207,'X9'!$B:$AZ,12,FALSE)),IF($X$1=10,(VLOOKUP(B207,'X10'!$B:$AZ,12,FALSE)),IF($X$1=11,(VLOOKUP(B207,'X11'!$B:$AZ,12,FALSE)),IF($X$1=12,(VLOOKUP(B207,'X12'!$B:$AZ,12,FALSE)),IF($X$1=13,(VLOOKUP(B207,'X13'!$B:$AZ,12,FALSE)),"B")))))))))))))))</f>
        <v xml:space="preserve"> </v>
      </c>
      <c r="Q207" s="185" t="str">
        <f ca="1">IF(ISERROR(IF($X$1=1,(VLOOKUP(B207,'X1'!$B:$AZ,46,FALSE)),IF($X$1=2,(VLOOKUP(B207,'X2'!$B:$AZ,46,FALSE)),IF($X$1=3,(VLOOKUP(B207,'X3'!$B:$AZ,46,FALSE)),IF($X$1=4,(VLOOKUP(B207,'X4'!$B:$AZ,46,FALSE)),IF($X$1=5,(VLOOKUP(B207,'X5'!$B:$AZ,46,FALSE)),IF($X$1=6,(VLOOKUP(B207,'X6'!$B:$AZ,46,FALSE)),IF($X$1=7,(VLOOKUP(B207,'X7'!$B:$AZ,46,FALSE)),IF($X$1=8,(VLOOKUP(B207,'X8'!$B:$AZ,46,FALSE)),IF($X$1=9,(VLOOKUP(B207,'X9'!$B:$AZ,46,FALSE)),IF($X$1=10,(VLOOKUP(B207,'X10'!$B:$AZ,46,FALSE)),IF($X$1=11,(VLOOKUP(B207,'X11'!$B:$AZ,46,FALSE)),IF($X$1=12,(VLOOKUP(B207,'X12'!$B:$AZ,46,FALSE)),IF($X$1=13,(VLOOKUP(B207,'X13'!$B:$AZ,46,FALSE)),"B"))))))))))))))=TRUE," ",(IF($X$1=1,(VLOOKUP(B207,'X1'!$B:$AZ,46,FALSE)),IF($X$1=2,(VLOOKUP(B207,'X2'!$B:$AZ,46,FALSE)),IF($X$1=3,(VLOOKUP(B207,'X3'!$B:$AZ,46,FALSE)),IF($X$1=4,(VLOOKUP(B207,'X4'!$B:$AZ,46,FALSE)),IF($X$1=5,(VLOOKUP(B207,'X5'!$B:$AZ,46,FALSE)),IF($X$1=6,(VLOOKUP(B207,'X6'!$B:$AZ,46,FALSE)),IF($X$1=7,(VLOOKUP(B207,'X7'!$B:$AZ,46,FALSE)),IF($X$1=8,(VLOOKUP(B207,'X8'!$B:$AZ,46,FALSE)),IF($X$1=9,(VLOOKUP(B207,'X9'!$B:$AZ,46,FALSE)),IF($X$1=10,(VLOOKUP(B207,'X10'!$B:$AZ,46,FALSE)),IF($X$1=11,(VLOOKUP(B207,'X11'!$B:$AZ,46,FALSE)),IF($X$1=12,(VLOOKUP(B207,'X12'!$B:$AZ,46,FALSE)),IF($X$1=13,(VLOOKUP(B207,'X13'!$B:$AZ,46,FALSE)),"B")))))))))))))))</f>
        <v xml:space="preserve"> </v>
      </c>
      <c r="R207" s="185" t="str">
        <f ca="1">IF(ISERROR(IF($X$1=1,(VLOOKUP(B207,'X1'!$B:$AZ,15,FALSE)),IF($X$1=2,(VLOOKUP(B207,'X2'!$B:$AZ,15,FALSE)),IF($X$1=3,(VLOOKUP(B207,'X3'!$B:$AZ,15,FALSE)),IF($X$1=4,(VLOOKUP(B207,'X4'!$B:$AZ,15,FALSE)),IF($X$1=5,(VLOOKUP(B207,'X5'!$B:$AZ,15,FALSE)),IF($X$1=6,(VLOOKUP(B207,'X6'!$B:$AZ,15,FALSE)),IF($X$1=7,(VLOOKUP(B207,'X7'!$B:$AZ,15,FALSE)),IF($X$1=8,(VLOOKUP(B207,'X8'!$B:$AZ,15,FALSE)),IF($X$1=9,(VLOOKUP(B207,'X9'!$B:$AZ,15,FALSE)),IF($X$1=10,(VLOOKUP(B207,'X10'!$B:$AZ,15,FALSE)),IF($X$1=11,(VLOOKUP(B207,'X11'!$B:$AZ,15,FALSE)),IF($X$1=12,(VLOOKUP(B207,'X12'!$B:$AZ,15,FALSE)),IF($X$1=13,(VLOOKUP(B207,'X13'!$B:$AZ,15,FALSE)),"B"))))))))))))))=TRUE," ",(IF($X$1=1,(VLOOKUP(B207,'X1'!$B:$AZ,15,FALSE)),IF($X$1=2,(VLOOKUP(B207,'X2'!$B:$AZ,15,FALSE)),IF($X$1=3,(VLOOKUP(B207,'X3'!$B:$AZ,15,FALSE)),IF($X$1=4,(VLOOKUP(B207,'X4'!$B:$AZ,15,FALSE)),IF($X$1=5,(VLOOKUP(B207,'X5'!$B:$AZ,15,FALSE)),IF($X$1=6,(VLOOKUP(B207,'X6'!$B:$AZ,15,FALSE)),IF($X$1=7,(VLOOKUP(B207,'X7'!$B:$AZ,15,FALSE)),IF($X$1=8,(VLOOKUP(B207,'X8'!$B:$AZ,15,FALSE)),IF($X$1=9,(VLOOKUP(B207,'X9'!$B:$AZ,15,FALSE)),IF($X$1=10,(VLOOKUP(B207,'X10'!$B:$AZ,15,FALSE)),IF($X$1=11,(VLOOKUP(B207,'X11'!$B:$AZ,15,FALSE)),IF($X$1=12,(VLOOKUP(B207,'X12'!$B:$AZ,15,FALSE)),IF($X$1=13,(VLOOKUP(B207,'X13'!$B:$AZ,15,FALSE)),"B")))))))))))))))</f>
        <v xml:space="preserve"> </v>
      </c>
      <c r="S207" s="185" t="str">
        <f ca="1">IF(ISERROR(IF((IF($X$1=1,(VLOOKUP(B207,'X1'!$B:$AZ,14,FALSE)),(IF($X$1=2,(VLOOKUP(B207,'X2'!$B:$AZ,14,FALSE)),(IF($X$1=3,(VLOOKUP(B207,'X3'!$B:$AZ,14,FALSE)),(IF($X$1=4,(VLOOKUP(B207,'X4'!$B:$AZ,14,FALSE)),(IF($X$1=5,(VLOOKUP(B207,'X5'!$B:$AZ,14,FALSE)),(IF($X$1=6,(VLOOKUP(B207,'X6'!$B:$AZ,14,FALSE)),(IF($X$1=7,(VLOOKUP(B207,'X7'!$B:$AZ,14,FALSE)),(IF($X$1=8,(VLOOKUP(B207,'X8'!$B:$AZ,14,FALSE)),(IF($X$1=9,(VLOOKUP(B207,'X9'!$B:$AZ,14,FALSE)),(IF($X$1=10,(VLOOKUP(B207,'X10'!$B:$AZ,14,FALSE)),(IF($X$1=11,(VLOOKUP(B207,'X11'!$B:$AZ,14,FALSE)),(IF($X$1=12,(VLOOKUP(B207,'X12'!$B:$AZ,14,FALSE)),(VLOOKUP(B207,'X13'!$B:$AZ,14,FALSE))))))))))))))))))))))))))=$V$1," ",(IF($X$1=1,(VLOOKUP(B207,'X1'!$B:$AZ,14,FALSE)),(IF($X$1=2,(VLOOKUP(B207,'X2'!$B:$AZ,14,FALSE)),(IF($X$1=3,(VLOOKUP(B207,'X3'!$B:$AZ,14,FALSE)),(IF($X$1=4,(VLOOKUP(B207,'X4'!$B:$AZ,14,FALSE)),(IF($X$1=5,(VLOOKUP(B207,'X5'!$B:$AZ,14,FALSE)),(IF($X$1=6,(VLOOKUP(B207,'X6'!$B:$AZ,14,FALSE)),(IF($X$1=7,(VLOOKUP(B207,'X7'!$B:$AZ,14,FALSE)),(IF($X$1=8,(VLOOKUP(B207,'X8'!$B:$AZ,14,FALSE)),(IF($X$1=9,(VLOOKUP(B207,'X9'!$B:$AZ,14,FALSE)),(IF($X$1=10,(VLOOKUP(B207,'X10'!$B:$AZ,14,FALSE)),(IF($X$1=11,(VLOOKUP(B207,'X11'!$B:$AZ,14,FALSE)),(IF($X$1=12,(VLOOKUP(B207,'X12'!$B:$AZ,14,FALSE)),(VLOOKUP(B207,'X13'!$B:$AZ,14,FALSE))))))))))))))))))))))))))))=TRUE," ",(IF((IF($X$1=1,(VLOOKUP(B207,'X1'!$B:$AZ,14,FALSE)),(IF($X$1=2,(VLOOKUP(B207,'X2'!$B:$AZ,14,FALSE)),(IF($X$1=3,(VLOOKUP(B207,'X3'!$B:$AZ,14,FALSE)),(IF($X$1=4,(VLOOKUP(B207,'X4'!$B:$AZ,14,FALSE)),(IF($X$1=5,(VLOOKUP(B207,'X5'!$B:$AZ,14,FALSE)),(IF($X$1=6,(VLOOKUP(B207,'X6'!$B:$AZ,14,FALSE)),(IF($X$1=7,(VLOOKUP(B207,'X7'!$B:$AZ,14,FALSE)),(IF($X$1=8,(VLOOKUP(B207,'X8'!$B:$AZ,14,FALSE)),(IF($X$1=9,(VLOOKUP(B207,'X9'!$B:$AZ,14,FALSE)),(IF($X$1=10,(VLOOKUP(B207,'X10'!$B:$AZ,14,FALSE)),(IF($X$1=11,(VLOOKUP(B207,'X11'!$B:$AZ,14,FALSE)),(IF($X$1=12,(VLOOKUP(B207,'X12'!$B:$AZ,14,FALSE)),(VLOOKUP(B207,'X13'!$B:$AZ,14,FALSE))))))))))))))))))))))))))=$V$1," ",(IF($X$1=1,(VLOOKUP(B207,'X1'!$B:$AZ,14,FALSE)),(IF($X$1=2,(VLOOKUP(B207,'X2'!$B:$AZ,14,FALSE)),(IF($X$1=3,(VLOOKUP(B207,'X3'!$B:$AZ,14,FALSE)),(IF($X$1=4,(VLOOKUP(B207,'X4'!$B:$AZ,14,FALSE)),(IF($X$1=5,(VLOOKUP(B207,'X5'!$B:$AZ,14,FALSE)),(IF($X$1=6,(VLOOKUP(B207,'X6'!$B:$AZ,14,FALSE)),(IF($X$1=7,(VLOOKUP(B207,'X7'!$B:$AZ,14,FALSE)),(IF($X$1=8,(VLOOKUP(B207,'X8'!$B:$AZ,14,FALSE)),(IF($X$1=9,(VLOOKUP(B207,'X9'!$B:$AZ,14,FALSE)),(IF($X$1=10,(VLOOKUP(B207,'X10'!$B:$AZ,14,FALSE)),(IF($X$1=11,(VLOOKUP(B207,'X11'!$B:$AZ,14,FALSE)),(IF($X$1=12,(VLOOKUP(B207,'X12'!$B:$AZ,14,FALSE)),(VLOOKUP(B207,'X13'!$B:$AZ,14,FALSE)))))))))))))))))))))))))))))</f>
        <v xml:space="preserve"> </v>
      </c>
    </row>
    <row r="208" spans="1:67" ht="14.1" customHeight="1" x14ac:dyDescent="0.2">
      <c r="A208" s="156" t="s">
        <v>1058</v>
      </c>
      <c r="B208" s="122" t="str">
        <f>IF(ISERROR(IF($U$16=1,(VLOOKUP(A208,$AC$89:$AH$125,2,FALSE)),IF((IF($X$1=1,'X1'!B167,(IF($X$1=2,'X2'!B167,(IF($X$1=3,'X3'!B167,(IF($X$1=4,'X4'!B167,(IF($X$1=5,'X5'!B167,(IF($X$1=6,'X6'!B167,(IF($X$1=7,'X7'!B167,(IF($X$1=8,'X8'!B167,(IF($X$1=9,'X9'!B167,(IF($X$1=10,'X10'!B167,(IF($X$1=11,'X11'!B167,(IF($X$1=12,'X12'!B167,'X13'!B167))))))))))))))))))))))))="","",(IF($X$1=1,'X1'!B167,(IF($X$1=2,'X2'!B167,(IF($X$1=3,'X3'!B167,(IF($X$1=4,'X4'!B167,(IF($X$1=5,'X5'!B167,(IF($X$1=6,'X6'!B167,(IF($X$1=7,'X7'!B167,(IF($X$1=8,'X8'!B167,(IF($X$1=9,'X9'!B167,(IF($X$1=10,'X10'!B167,(IF($X$1=11,'X11'!B167,(IF($X$1=12,'X12'!B167,'X13'!B167)))))))))))))))))))))))))))=TRUE," ",(IF($U$16=1,(VLOOKUP(A208,$AC$89:$AH$125,2,FALSE)),IF((IF($X$1=1,'X1'!B167,(IF($X$1=2,'X2'!B167,(IF($X$1=3,'X3'!B167,(IF($X$1=4,'X4'!B167,(IF($X$1=5,'X5'!B167,(IF($X$1=6,'X6'!B167,(IF($X$1=7,'X7'!B167,(IF($X$1=8,'X8'!B167,(IF($X$1=9,'X9'!B167,(IF($X$1=10,'X10'!B167,(IF($X$1=11,'X11'!B167,(IF($X$1=12,'X12'!B167,'X13'!B167))))))))))))))))))))))))="","",(IF($X$1=1,'X1'!B167,(IF($X$1=2,'X2'!B167,(IF($X$1=3,'X3'!B167,(IF($X$1=4,'X4'!B167,(IF($X$1=5,'X5'!B167,(IF($X$1=6,'X6'!B167,(IF($X$1=7,'X7'!B167,(IF($X$1=8,'X8'!B167,(IF($X$1=9,'X9'!B167,(IF($X$1=10,'X10'!B167,(IF($X$1=11,'X11'!B167,(IF($X$1=12,'X12'!B167,'X13'!B167))))))))))))))))))))))))))))</f>
        <v/>
      </c>
      <c r="C208" s="181" t="str">
        <f ca="1">IF(ISERROR(IF($X$1=1,(VLOOKUP(B208,'X1'!$B:$AZ,47,FALSE)),IF($X$1=2,(VLOOKUP(B208,'X2'!$B:$AZ,47,FALSE)),IF($X$1=3,(VLOOKUP(B208,'X3'!$B:$AZ,47,FALSE)),IF($X$1=4,(VLOOKUP(B208,'X4'!$B:$AZ,47,FALSE)),IF($X$1=5,(VLOOKUP(B208,'X5'!$B:$AZ,47,FALSE)),IF($X$1=6,(VLOOKUP(B208,'X6'!$B:$AZ,47,FALSE)),IF($X$1=7,(VLOOKUP(B208,'X7'!$B:$AZ,47,FALSE)),IF($X$1=8,(VLOOKUP(B208,'X8'!$B:$AZ,47,FALSE)),IF($X$1=9,(VLOOKUP(B208,'X9'!$B:$AZ,47,FALSE)),IF($X$1=10,(VLOOKUP(B208,'X10'!$B:$AZ,47,FALSE)),IF($X$1=11,(VLOOKUP(B208,'X11'!$B:$AZ,47,FALSE)),IF($X$1=12,(VLOOKUP(B208,'X12'!$B:$AZ,47,FALSE)),IF($X$1=13,(VLOOKUP(B208,'X13'!$B:$AZ,47,FALSE)),"B"))))))))))))))=TRUE," ",(IF($X$1=1,(VLOOKUP(B208,'X1'!$B:$AZ,47,FALSE)),IF($X$1=2,(VLOOKUP(B208,'X2'!$B:$AZ,47,FALSE)),IF($X$1=3,(VLOOKUP(B208,'X3'!$B:$AZ,47,FALSE)),IF($X$1=4,(VLOOKUP(B208,'X4'!$B:$AZ,47,FALSE)),IF($X$1=5,(VLOOKUP(B208,'X5'!$B:$AZ,47,FALSE)),IF($X$1=6,(VLOOKUP(B208,'X6'!$B:$AZ,47,FALSE)),IF($X$1=7,(VLOOKUP(B208,'X7'!$B:$AZ,47,FALSE)),IF($X$1=8,(VLOOKUP(B208,'X8'!$B:$AZ,47,FALSE)),IF($X$1=9,(VLOOKUP(B208,'X9'!$B:$AZ,47,FALSE)),IF($X$1=10,(VLOOKUP(B208,'X10'!$B:$AZ,47,FALSE)),IF($X$1=11,(VLOOKUP(B208,'X11'!$B:$AZ,47,FALSE)),IF($X$1=12,(VLOOKUP(B208,'X12'!$B:$AZ,47,FALSE)),IF($X$1=13,(VLOOKUP(B208,'X13'!$B:$AZ,47,FALSE)),"B")))))))))))))))</f>
        <v xml:space="preserve"> </v>
      </c>
      <c r="D208" s="181" t="str">
        <f ca="1">IF(ISERROR(IF($X$1=1,(VLOOKUP(B208,'X1'!$B:$AP,41,FALSE)),IF($X$1=2,(VLOOKUP(B208,'X2'!$B:$AP,41,FALSE)),IF($X$1=3,(VLOOKUP(B208,'X3'!$B:$AP,41,FALSE)),IF($X$1=4,(VLOOKUP(B208,'X4'!$B:$AP,41,FALSE)),IF($X$1=5,(VLOOKUP(B208,'X5'!$B:$AP,41,FALSE)),IF($X$1=6,(VLOOKUP(B208,'X6'!$B:$AP,41,FALSE)),IF($X$1=7,(VLOOKUP(B208,'X7'!$B:$AP,41,FALSE)),IF($X$1=8,(VLOOKUP(B208,'X8'!$B:$AP,41,FALSE)),IF($X$1=9,(VLOOKUP(B208,'X9'!$B:$AP,41,FALSE)),IF($X$1=10,(VLOOKUP(B208,'X10'!$B:$AP,41,FALSE)),IF($X$1=11,(VLOOKUP(B208,'X11'!$B:$AP,41,FALSE)),IF($X$1=12,(VLOOKUP(B208,'X12'!$B:$AP,41,FALSE)),IF($X$1=13,(VLOOKUP(B208,'X13'!$B:$AP,41,FALSE)),"B"))))))))))))))=TRUE," ",(IF($X$1=1,(VLOOKUP(B208,'X1'!$B:$AP,41,FALSE)),IF($X$1=2,(VLOOKUP(B208,'X2'!$B:$AP,41,FALSE)),IF($X$1=3,(VLOOKUP(B208,'X3'!$B:$AP,41,FALSE)),IF($X$1=4,(VLOOKUP(B208,'X4'!$B:$AP,41,FALSE)),IF($X$1=5,(VLOOKUP(B208,'X5'!$B:$AP,41,FALSE)),IF($X$1=6,(VLOOKUP(B208,'X6'!$B:$AP,41,FALSE)),IF($X$1=7,(VLOOKUP(B208,'X7'!$B:$AP,41,FALSE)),IF($X$1=8,(VLOOKUP(B208,'X8'!$B:$AP,41,FALSE)),IF($X$1=9,(VLOOKUP(B208,'X9'!$B:$AP,41,FALSE)),IF($X$1=10,(VLOOKUP(B208,'X10'!$B:$AP,41,FALSE)),IF($X$1=11,(VLOOKUP(B208,'X11'!$B:$AP,41,FALSE)),IF($X$1=12,(VLOOKUP(B208,'X12'!$B:$AP,41,FALSE)),IF($X$1=13,(VLOOKUP(B208,'X13'!$B:$AP,41,FALSE)),"B")))))))))))))))</f>
        <v xml:space="preserve"> </v>
      </c>
      <c r="E208" s="182" t="str">
        <f ca="1">IF(ISERROR(IF($X$1=1,(VLOOKUP(B208,'X1'!$B:$AP,7,FALSE)),IF($X$1=2,(VLOOKUP(B208,'X2'!$B:$AP,7,FALSE)),IF($X$1=3,(VLOOKUP(B208,'X3'!$B:$AP,7,FALSE)),IF($X$1=4,(VLOOKUP(B208,'X4'!$B:$AP,7,FALSE)),IF($X$1=5,(VLOOKUP(B208,'X5'!$B:$AP,7,FALSE)),IF($X$1=6,(VLOOKUP(B208,'X6'!$B:$AP,7,FALSE)),IF($X$1=7,(VLOOKUP(B208,'X7'!$B:$AP,7,FALSE)),IF($X$1=8,(VLOOKUP(B208,'X8'!$B:$AP,7,FALSE)),IF($X$1=9,(VLOOKUP(B208,'X9'!$B:$AP,7,FALSE)),IF($X$1=10,(VLOOKUP(B208,'X10'!$B:$AP,7,FALSE)),IF($X$1=11,(VLOOKUP(B208,'X11'!$B:$AP,7,FALSE)),IF($X$1=12,(VLOOKUP(B208,'X12'!$B:$AP,7,FALSE)),IF($X$1=13,(VLOOKUP(B208,'X13'!$B:$AP,7,FALSE)),"B"))))))))))))))=TRUE," ",(IF($X$1=1,(VLOOKUP(B208,'X1'!$B:$AP,7,FALSE)),IF($X$1=2,(VLOOKUP(B208,'X2'!$B:$AP,7,FALSE)),IF($X$1=3,(VLOOKUP(B208,'X3'!$B:$AP,7,FALSE)),IF($X$1=4,(VLOOKUP(B208,'X4'!$B:$AP,7,FALSE)),IF($X$1=5,(VLOOKUP(B208,'X5'!$B:$AP,7,FALSE)),IF($X$1=6,(VLOOKUP(B208,'X6'!$B:$AP,7,FALSE)),IF($X$1=7,(VLOOKUP(B208,'X7'!$B:$AP,7,FALSE)),IF($X$1=8,(VLOOKUP(B208,'X8'!$B:$AP,7,FALSE)),IF($X$1=9,(VLOOKUP(B208,'X9'!$B:$AP,7,FALSE)),IF($X$1=10,(VLOOKUP(B208,'X10'!$B:$AP,7,FALSE)),IF($X$1=11,(VLOOKUP(B208,'X11'!$B:$AP,7,FALSE)),IF($X$1=12,(VLOOKUP(B208,'X12'!$B:$AP,7,FALSE)),IF($X$1=13,(VLOOKUP(B208,'X13'!$B:$AP,7,FALSE)),"B")))))))))))))))</f>
        <v xml:space="preserve"> </v>
      </c>
      <c r="F208" s="182" t="str">
        <f ca="1">IF(ISERROR(IF((IF($X$1=1,(VLOOKUP(B208,'X1'!$B:$AO,6,FALSE)),(IF($X$1=2,(VLOOKUP(B208,'X2'!$B:$AO,6,FALSE)),(IF($X$1=3,(VLOOKUP(B208,'X3'!$B:$AO,6,FALSE)),(IF($X$1=4,(VLOOKUP(B208,'X4'!$B:$AO,6,FALSE)),(IF($X$1=5,(VLOOKUP(B208,'X5'!$B:$AO,6,FALSE)),(IF($X$1=6,(VLOOKUP(B208,'X6'!$B:$AO,6,FALSE)),(IF($X$1=7,(VLOOKUP(B208,'X7'!$B:$AO,6,FALSE)),(IF($X$1=8,(VLOOKUP(B208,'X8'!$B:$AO,6,FALSE)),(IF($X$1=9,(VLOOKUP(B208,'X9'!$B:$AO,6,FALSE)),(IF($X$1=10,(VLOOKUP(B208,'X10'!$B:$AO,6,FALSE)),(IF($X$1=11,(VLOOKUP(B208,'X11'!$B:$AO,6,FALSE)),(IF($X$1=12,(VLOOKUP(B208,'X12'!$B:$AO,6,FALSE)),(VLOOKUP(B208,'X13'!$B:$AO,6,FALSE))))))))))))))))))))))))))=$V$1," ",(IF($X$1=1,(VLOOKUP(B208,'X1'!$B:$AO,6,FALSE)),(IF($X$1=2,(VLOOKUP(B208,'X2'!$B:$AO,6,FALSE)),(IF($X$1=3,(VLOOKUP(B208,'X3'!$B:$AO,6,FALSE)),(IF($X$1=4,(VLOOKUP(B208,'X4'!$B:$AO,6,FALSE)),(IF($X$1=5,(VLOOKUP(B208,'X5'!$B:$AO,6,FALSE)),(IF($X$1=6,(VLOOKUP(B208,'X6'!$B:$AO,6,FALSE)),(IF($X$1=7,(VLOOKUP(B208,'X7'!$B:$AO,6,FALSE)),(IF($X$1=8,(VLOOKUP(B208,'X8'!$B:$AO,6,FALSE)),(IF($X$1=9,(VLOOKUP(B208,'X9'!$B:$AO,6,FALSE)),(IF($X$1=10,(VLOOKUP(B208,'X10'!$B:$AO,6,FALSE)),(IF($X$1=11,(VLOOKUP(B208,'X11'!$B:$AO,6,FALSE)),(IF($X$1=12,(VLOOKUP(B208,'X12'!$B:$AO,6,FALSE)),(VLOOKUP(B208,'X13'!$B:$AO,6,FALSE))))))))))))))))))))))))))))=TRUE," ",(IF((IF($X$1=1,(VLOOKUP(B208,'X1'!$B:$AO,6,FALSE)),(IF($X$1=2,(VLOOKUP(B208,'X2'!$B:$AO,6,FALSE)),(IF($X$1=3,(VLOOKUP(B208,'X3'!$B:$AO,6,FALSE)),(IF($X$1=4,(VLOOKUP(B208,'X4'!$B:$AO,6,FALSE)),(IF($X$1=5,(VLOOKUP(B208,'X5'!$B:$AO,6,FALSE)),(IF($X$1=6,(VLOOKUP(B208,'X6'!$B:$AO,6,FALSE)),(IF($X$1=7,(VLOOKUP(B208,'X7'!$B:$AO,6,FALSE)),(IF($X$1=8,(VLOOKUP(B208,'X8'!$B:$AO,6,FALSE)),(IF($X$1=9,(VLOOKUP(B208,'X9'!$B:$AO,6,FALSE)),(IF($X$1=10,(VLOOKUP(B208,'X10'!$B:$AO,6,FALSE)),(IF($X$1=11,(VLOOKUP(B208,'X11'!$B:$AO,6,FALSE)),(IF($X$1=12,(VLOOKUP(B208,'X12'!$B:$AO,6,FALSE)),(VLOOKUP(B208,'X13'!$B:$AO,6,FALSE))))))))))))))))))))))))))=$V$1," ",(IF($X$1=1,(VLOOKUP(B208,'X1'!$B:$AO,6,FALSE)),(IF($X$1=2,(VLOOKUP(B208,'X2'!$B:$AO,6,FALSE)),(IF($X$1=3,(VLOOKUP(B208,'X3'!$B:$AO,6,FALSE)),(IF($X$1=4,(VLOOKUP(B208,'X4'!$B:$AO,6,FALSE)),(IF($X$1=5,(VLOOKUP(B208,'X5'!$B:$AO,6,FALSE)),(IF($X$1=6,(VLOOKUP(B208,'X6'!$B:$AO,6,FALSE)),(IF($X$1=7,(VLOOKUP(B208,'X7'!$B:$AO,6,FALSE)),(IF($X$1=8,(VLOOKUP(B208,'X8'!$B:$AO,6,FALSE)),(IF($X$1=9,(VLOOKUP(B208,'X9'!$B:$AO,6,FALSE)),(IF($X$1=10,(VLOOKUP(B208,'X10'!$B:$AO,6,FALSE)),(IF($X$1=11,(VLOOKUP(B208,'X11'!$B:$AO,6,FALSE)),(IF($X$1=12,(VLOOKUP(B208,'X12'!$B:$AO,6,FALSE)),(VLOOKUP(B208,'X13'!$B:$AO,6,FALSE)))))))))))))))))))))))))))))</f>
        <v xml:space="preserve"> </v>
      </c>
      <c r="G208" s="182" t="str">
        <f ca="1">IF(ISERROR(IF($X$1=1,(VLOOKUP(B208,'X1'!$B:$AZ,44,FALSE)),IF($X$1=2,(VLOOKUP(B208,'X2'!$B:$AZ,44,FALSE)),IF($X$1=3,(VLOOKUP(B208,'X3'!$B:$AZ,44,FALSE)),IF($X$1=4,(VLOOKUP(B208,'X4'!$B:$AZ,44,FALSE)),IF($X$1=5,(VLOOKUP(B208,'X5'!$B:$AZ,44,FALSE)),IF($X$1=6,(VLOOKUP(B208,'X6'!$B:$AZ,44,FALSE)),IF($X$1=7,(VLOOKUP(B208,'X7'!$B:$AZ,44,FALSE)),IF($X$1=8,(VLOOKUP(B208,'X8'!$B:$AZ,44,FALSE)),IF($X$1=9,(VLOOKUP(B208,'X9'!$B:$AZ,44,FALSE)),IF($X$1=10,(VLOOKUP(B208,'X10'!$B:$AZ,44,FALSE)),IF($X$1=11,(VLOOKUP(B208,'X11'!$B:$AZ,44,FALSE)),IF($X$1=12,(VLOOKUP(B208,'X12'!$B:$AZ,44,FALSE)),IF($X$1=13,(VLOOKUP(B208,'X13'!$B:$AZ,44,FALSE)),"B"))))))))))))))=TRUE," ",(IF($X$1=1,(VLOOKUP(B208,'X1'!$B:$AZ,44,FALSE)),IF($X$1=2,(VLOOKUP(B208,'X2'!$B:$AZ,44,FALSE)),IF($X$1=3,(VLOOKUP(B208,'X3'!$B:$AZ,44,FALSE)),IF($X$1=4,(VLOOKUP(B208,'X4'!$B:$AZ,44,FALSE)),IF($X$1=5,(VLOOKUP(B208,'X5'!$B:$AZ,44,FALSE)),IF($X$1=6,(VLOOKUP(B208,'X6'!$B:$AZ,44,FALSE)),IF($X$1=7,(VLOOKUP(B208,'X7'!$B:$AZ,44,FALSE)),IF($X$1=8,(VLOOKUP(B208,'X8'!$B:$AZ,44,FALSE)),IF($X$1=9,(VLOOKUP(B208,'X9'!$B:$AZ,44,FALSE)),IF($X$1=10,(VLOOKUP(B208,'X10'!$B:$AZ,44,FALSE)),IF($X$1=11,(VLOOKUP(B208,'X11'!$B:$AZ,44,FALSE)),IF($X$1=12,(VLOOKUP(B208,'X12'!$B:$AZ,44,FALSE)),IF($X$1=13,(VLOOKUP(B208,'X13'!$B:$AZ,44,FALSE)),"B")))))))))))))))</f>
        <v xml:space="preserve"> </v>
      </c>
      <c r="H208" s="182" t="str">
        <f ca="1">IF(ISERROR(IF($X$1=1,(VLOOKUP(B208,'X1'!$B:$AZ,8,FALSE)),IF($X$1=2,(VLOOKUP(B208,'X2'!$B:$AZ,8,FALSE)),IF($X$1=3,(VLOOKUP(B208,'X3'!$B:$AZ,8,FALSE)),IF($X$1=4,(VLOOKUP(B208,'X4'!$B:$AZ,8,FALSE)),IF($X$1=5,(VLOOKUP(B208,'X5'!$B:$AZ,8,FALSE)),IF($X$1=6,(VLOOKUP(B208,'X6'!$B:$AZ,8,FALSE)),IF($X$1=7,(VLOOKUP(B208,'X7'!$B:$AZ,8,FALSE)),IF($X$1=8,(VLOOKUP(B208,'X8'!$B:$AZ,8,FALSE)),IF($X$1=9,(VLOOKUP(B208,'X9'!$B:$AZ,8,FALSE)),IF($X$1=10,(VLOOKUP(B208,'X10'!$B:$AZ,8,FALSE)),IF($X$1=11,(VLOOKUP(B208,'X11'!$B:$AZ,8,FALSE)),IF($X$1=12,(VLOOKUP(B208,'X12'!$B:$AZ,8,FALSE)),IF($X$1=13,(VLOOKUP(B208,'X13'!$B:$AZ,8,FALSE)),"B"))))))))))))))=TRUE," ",(IF($X$1=1,(VLOOKUP(B208,'X1'!$B:$AZ,8,FALSE)),IF($X$1=2,(VLOOKUP(B208,'X2'!$B:$AZ,8,FALSE)),IF($X$1=3,(VLOOKUP(B208,'X3'!$B:$AZ,8,FALSE)),IF($X$1=4,(VLOOKUP(B208,'X4'!$B:$AZ,8,FALSE)),IF($X$1=5,(VLOOKUP(B208,'X5'!$B:$AZ,8,FALSE)),IF($X$1=6,(VLOOKUP(B208,'X6'!$B:$AZ,8,FALSE)),IF($X$1=7,(VLOOKUP(B208,'X7'!$B:$AZ,8,FALSE)),IF($X$1=8,(VLOOKUP(B208,'X8'!$B:$AZ,8,FALSE)),IF($X$1=9,(VLOOKUP(B208,'X9'!$B:$AZ,8,FALSE)),IF($X$1=10,(VLOOKUP(B208,'X10'!$B:$AZ,8,FALSE)),IF($X$1=11,(VLOOKUP(B208,'X11'!$B:$AZ,8,FALSE)),IF($X$1=12,(VLOOKUP(B208,'X12'!$B:$AZ,8,FALSE)),IF($X$1=13,(VLOOKUP(B208,'X13'!$B:$AZ,8,FALSE)),"B")))))))))))))))</f>
        <v xml:space="preserve"> </v>
      </c>
      <c r="I208" s="183" t="str">
        <f ca="1">IF(ISERROR(IF($X$1=1,(VLOOKUP(B208,'X1'!$B:$AZ,2,FALSE)),IF($X$1=2,(VLOOKUP(B208,'X2'!$B:$AZ,2,FALSE)),IF($X$1=3,(VLOOKUP(B208,'X3'!$B:$AZ,2,FALSE)),IF($X$1=4,(VLOOKUP(B208,'X4'!$B:$AZ,2,FALSE)),IF($X$1=5,(VLOOKUP(B208,'X5'!$B:$AZ,2,FALSE)),IF($X$1=6,(VLOOKUP(B208,'X6'!$B:$AZ,2,FALSE)),IF($X$1=7,(VLOOKUP(B208,'X7'!$B:$AZ,2,FALSE)),IF($X$1=8,(VLOOKUP(B208,'X8'!$B:$AZ,2,FALSE)),IF($X$1=9,(VLOOKUP(B208,'X9'!$B:$AZ,2,FALSE)),IF($X$1=10,(VLOOKUP(B208,'X10'!$B:$AZ,2,FALSE)),IF($X$1=11,(VLOOKUP(B208,'X11'!$B:$AZ,2,FALSE)),IF($X$1=12,(VLOOKUP(B208,'X12'!$B:$AZ,2,FALSE)),IF($X$1=13,(VLOOKUP(B208,'X13'!$B:$AZ,2,FALSE)),"B"))))))))))))))=TRUE," ",(IF($X$1=1,(VLOOKUP(B208,'X1'!$B:$AZ,2,FALSE)),IF($X$1=2,(VLOOKUP(B208,'X2'!$B:$AZ,2,FALSE)),IF($X$1=3,(VLOOKUP(B208,'X3'!$B:$AZ,2,FALSE)),IF($X$1=4,(VLOOKUP(B208,'X4'!$B:$AZ,2,FALSE)),IF($X$1=5,(VLOOKUP(B208,'X5'!$B:$AZ,2,FALSE)),IF($X$1=6,(VLOOKUP(B208,'X6'!$B:$AZ,2,FALSE)),IF($X$1=7,(VLOOKUP(B208,'X7'!$B:$AZ,2,FALSE)),IF($X$1=8,(VLOOKUP(B208,'X8'!$B:$AZ,2,FALSE)),IF($X$1=9,(VLOOKUP(B208,'X9'!$B:$AZ,2,FALSE)),IF($X$1=10,(VLOOKUP(B208,'X10'!$B:$AZ,2,FALSE)),IF($X$1=11,(VLOOKUP(B208,'X11'!$B:$AZ,2,FALSE)),IF($X$1=12,(VLOOKUP(B208,'X12'!$B:$AZ,2,FALSE)),IF($X$1=13,(VLOOKUP(B208,'X13'!$B:$AZ,2,FALSE)),"B")))))))))))))))</f>
        <v xml:space="preserve"> </v>
      </c>
      <c r="J208" s="183" t="str">
        <f ca="1">IF(ISERROR(IF($X$1=1,(VLOOKUP(B208,'X1'!$B:$AZ,3,FALSE)),IF($X$1=2,(VLOOKUP(B208,'X2'!$B:$AZ,3,FALSE)),IF($X$1=3,(VLOOKUP(B208,'X3'!$B:$AZ,3,FALSE)),IF($X$1=4,(VLOOKUP(B208,'X4'!$B:$AZ,3,FALSE)),IF($X$1=5,(VLOOKUP(B208,'X5'!$B:$AZ,3,FALSE)),IF($X$1=6,(VLOOKUP(B208,'X6'!$B:$AZ,3,FALSE)),IF($X$1=7,(VLOOKUP(B208,'X7'!$B:$AZ,3,FALSE)),IF($X$1=8,(VLOOKUP(B208,'X8'!$B:$AZ,3,FALSE)),IF($X$1=9,(VLOOKUP(B208,'X9'!$B:$AZ,3,FALSE)),IF($X$1=10,(VLOOKUP(B208,'X10'!$B:$AZ,3,FALSE)),IF($X$1=11,(VLOOKUP(B208,'X11'!$B:$AZ,3,FALSE)),IF($X$1=12,(VLOOKUP(B208,'X12'!$B:$AZ,3,FALSE)),IF($X$1=13,(VLOOKUP(B208,'X13'!$B:$AZ,3,FALSE)),"B"))))))))))))))=TRUE," ",(IF($X$1=1,(VLOOKUP(B208,'X1'!$B:$AZ,3,FALSE)),IF($X$1=2,(VLOOKUP(B208,'X2'!$B:$AZ,3,FALSE)),IF($X$1=3,(VLOOKUP(B208,'X3'!$B:$AZ,3,FALSE)),IF($X$1=4,(VLOOKUP(B208,'X4'!$B:$AZ,3,FALSE)),IF($X$1=5,(VLOOKUP(B208,'X5'!$B:$AZ,3,FALSE)),IF($X$1=6,(VLOOKUP(B208,'X6'!$B:$AZ,3,FALSE)),IF($X$1=7,(VLOOKUP(B208,'X7'!$B:$AZ,3,FALSE)),IF($X$1=8,(VLOOKUP(B208,'X8'!$B:$AZ,3,FALSE)),IF($X$1=9,(VLOOKUP(B208,'X9'!$B:$AZ,3,FALSE)),IF($X$1=10,(VLOOKUP(B208,'X10'!$B:$AZ,3,FALSE)),IF($X$1=11,(VLOOKUP(B208,'X11'!$B:$AZ,3,FALSE)),IF($X$1=12,(VLOOKUP(B208,'X12'!$B:$AZ,3,FALSE)),IF($X$1=13,(VLOOKUP(B208,'X13'!$B:$AZ,3,FALSE)),"B")))))))))))))))</f>
        <v xml:space="preserve"> </v>
      </c>
      <c r="K208" s="183" t="str">
        <f ca="1">IF(ISERROR(IF($X$1=1,(VLOOKUP(B208,'X1'!$B:$AZ,5,FALSE)),IF($X$1=2,(VLOOKUP(B208,'X2'!$B:$AZ,5,FALSE)),IF($X$1=3,(VLOOKUP(B208,'X3'!$B:$AZ,5,FALSE)),IF($X$1=4,(VLOOKUP(B208,'X4'!$B:$AZ,5,FALSE)),IF($X$1=5,(VLOOKUP(B208,'X5'!$B:$AZ,5,FALSE)),IF($X$1=6,(VLOOKUP(B208,'X6'!$B:$AZ,5,FALSE)),IF($X$1=7,(VLOOKUP(B208,'X7'!$B:$AZ,5,FALSE)),IF($X$1=8,(VLOOKUP(B208,'X8'!$B:$AZ,5,FALSE)),IF($X$1=9,(VLOOKUP(B208,'X9'!$B:$AZ,5,FALSE)),IF($X$1=10,(VLOOKUP(B208,'X10'!$B:$AZ,5,FALSE)),IF($X$1=11,(VLOOKUP(B208,'X11'!$B:$AZ,5,FALSE)),IF($X$1=12,(VLOOKUP(B208,'X12'!$B:$AZ,5,FALSE)),IF($X$1=13,(VLOOKUP(B208,'X13'!$B:$AZ,5,FALSE)),"B"))))))))))))))=TRUE," ",(IF($X$1=1,(VLOOKUP(B208,'X1'!$B:$AZ,5,FALSE)),IF($X$1=2,(VLOOKUP(B208,'X2'!$B:$AZ,5,FALSE)),IF($X$1=3,(VLOOKUP(B208,'X3'!$B:$AZ,5,FALSE)),IF($X$1=4,(VLOOKUP(B208,'X4'!$B:$AZ,5,FALSE)),IF($X$1=5,(VLOOKUP(B208,'X5'!$B:$AZ,5,FALSE)),IF($X$1=6,(VLOOKUP(B208,'X6'!$B:$AZ,5,FALSE)),IF($X$1=7,(VLOOKUP(B208,'X7'!$B:$AZ,5,FALSE)),IF($X$1=8,(VLOOKUP(B208,'X8'!$B:$AZ,5,FALSE)),IF($X$1=9,(VLOOKUP(B208,'X9'!$B:$AZ,5,FALSE)),IF($X$1=10,(VLOOKUP(B208,'X10'!$B:$AZ,5,FALSE)),IF($X$1=11,(VLOOKUP(B208,'X11'!$B:$AZ,5,FALSE)),IF($X$1=12,(VLOOKUP(B208,'X12'!$B:$AZ,5,FALSE)),IF($X$1=13,(VLOOKUP(B208,'X13'!$B:$AZ,5,FALSE)),"B")))))))))))))))</f>
        <v xml:space="preserve"> </v>
      </c>
      <c r="L208" s="184" t="str">
        <f ca="1">IF(ISERROR(IF($X$1=1,(VLOOKUP(B208,'X1'!$B:$AZ,9,FALSE)),IF($X$1=2,(VLOOKUP(B208,'X2'!$B:$AZ,9,FALSE)),IF($X$1=3,(VLOOKUP(B208,'X3'!$B:$AZ,9,FALSE)),IF($X$1=4,(VLOOKUP(B208,'X4'!$B:$AZ,9,FALSE)),IF($X$1=5,(VLOOKUP(B208,'X5'!$B:$AZ,9,FALSE)),IF($X$1=6,(VLOOKUP(B208,'X6'!$B:$AZ,9,FALSE)),IF($X$1=7,(VLOOKUP(B208,'X7'!$B:$AZ,9,FALSE)),IF($X$1=8,(VLOOKUP(B208,'X8'!$B:$AZ,9,FALSE)),IF($X$1=9,(VLOOKUP(B208,'X9'!$B:$AZ,9,FALSE)),IF($X$1=10,(VLOOKUP(B208,'X10'!$B:$AZ,9,FALSE)),IF($X$1=11,(VLOOKUP(B208,'X11'!$B:$AZ,9,FALSE)),IF($X$1=12,(VLOOKUP(B208,'X12'!$B:$AZ,9,FALSE)),IF($X$1=13,(VLOOKUP(B208,'X13'!$B:$AZ,9,FALSE)),"B"))))))))))))))=TRUE," ",(IF($X$1=1,(VLOOKUP(B208,'X1'!$B:$AZ,9,FALSE)),IF($X$1=2,(VLOOKUP(B208,'X2'!$B:$AZ,9,FALSE)),IF($X$1=3,(VLOOKUP(B208,'X3'!$B:$AZ,9,FALSE)),IF($X$1=4,(VLOOKUP(B208,'X4'!$B:$AZ,9,FALSE)),IF($X$1=5,(VLOOKUP(B208,'X5'!$B:$AZ,9,FALSE)),IF($X$1=6,(VLOOKUP(B208,'X6'!$B:$AZ,9,FALSE)),IF($X$1=7,(VLOOKUP(B208,'X7'!$B:$AZ,9,FALSE)),IF($X$1=8,(VLOOKUP(B208,'X8'!$B:$AZ,9,FALSE)),IF($X$1=9,(VLOOKUP(B208,'X9'!$B:$AZ,9,FALSE)),IF($X$1=10,(VLOOKUP(B208,'X10'!$B:$AZ,9,FALSE)),IF($X$1=11,(VLOOKUP(B208,'X11'!$B:$AZ,9,FALSE)),IF($X$1=12,(VLOOKUP(B208,'X12'!$B:$AZ,9,FALSE)),IF($X$1=13,(VLOOKUP(B208,'X13'!$B:$AZ,9,FALSE)),"B")))))))))))))))</f>
        <v xml:space="preserve"> </v>
      </c>
      <c r="M208" s="184" t="str">
        <f ca="1">IF(ISERROR(IF($X$1=1,(VLOOKUP(B208,'X1'!$B:$AZ,10,FALSE)),IF($X$1=2,(VLOOKUP(B208,'X2'!$B:$AZ,10,FALSE)),IF($X$1=3,(VLOOKUP(B208,'X3'!$B:$AZ,10,FALSE)),IF($X$1=4,(VLOOKUP(B208,'X4'!$B:$AZ,10,FALSE)),IF($X$1=5,(VLOOKUP(B208,'X5'!$B:$AZ,10,FALSE)),IF($X$1=6,(VLOOKUP(B208,'X6'!$B:$AZ,10,FALSE)),IF($X$1=7,(VLOOKUP(B208,'X7'!$B:$AZ,10,FALSE)),IF($X$1=8,(VLOOKUP(B208,'X8'!$B:$AZ,10,FALSE)),IF($X$1=9,(VLOOKUP(B208,'X9'!$B:$AZ,10,FALSE)),IF($X$1=10,(VLOOKUP(B208,'X10'!$B:$AZ,10,FALSE)),IF($X$1=11,(VLOOKUP(B208,'X11'!$B:$AZ,10,FALSE)),IF($X$1=12,(VLOOKUP(B208,'X12'!$B:$AZ,10,FALSE)),IF($X$1=13,(VLOOKUP(B208,'X13'!$B:$AZ,10,FALSE)),"B"))))))))))))))=TRUE," ",(IF($X$1=1,(VLOOKUP(B208,'X1'!$B:$AZ,10,FALSE)),IF($X$1=2,(VLOOKUP(B208,'X2'!$B:$AZ,10,FALSE)),IF($X$1=3,(VLOOKUP(B208,'X3'!$B:$AZ,10,FALSE)),IF($X$1=4,(VLOOKUP(B208,'X4'!$B:$AZ,10,FALSE)),IF($X$1=5,(VLOOKUP(B208,'X5'!$B:$AZ,10,FALSE)),IF($X$1=6,(VLOOKUP(B208,'X6'!$B:$AZ,10,FALSE)),IF($X$1=7,(VLOOKUP(B208,'X7'!$B:$AZ,10,FALSE)),IF($X$1=8,(VLOOKUP(B208,'X8'!$B:$AZ,10,FALSE)),IF($X$1=9,(VLOOKUP(B208,'X9'!$B:$AZ,10,FALSE)),IF($X$1=10,(VLOOKUP(B208,'X10'!$B:$AZ,10,FALSE)),IF($X$1=11,(VLOOKUP(B208,'X11'!$B:$AZ,10,FALSE)),IF($X$1=12,(VLOOKUP(B208,'X12'!$B:$AZ,10,FALSE)),IF($X$1=13,(VLOOKUP(B208,'X13'!$B:$AZ,10,FALSE)),"B")))))))))))))))</f>
        <v xml:space="preserve"> </v>
      </c>
      <c r="N208" s="185" t="str">
        <f ca="1">IF(ISERROR(IF($X$1=1,(VLOOKUP(B208,'X1'!$B:$AZ,45,FALSE)),IF($X$1=2,(VLOOKUP(B208,'X2'!$B:$AZ,45,FALSE)),IF($X$1=3,(VLOOKUP(B208,'X3'!$B:$AZ,45,FALSE)),IF($X$1=4,(VLOOKUP(B208,'X4'!$B:$AZ,45,FALSE)),IF($X$1=5,(VLOOKUP(B208,'X5'!$B:$AZ,45,FALSE)),IF($X$1=6,(VLOOKUP(B208,'X6'!$B:$AZ,45,FALSE)),IF($X$1=7,(VLOOKUP(B208,'X7'!$B:$AZ,45,FALSE)),IF($X$1=8,(VLOOKUP(B208,'X8'!$B:$AZ,45,FALSE)),IF($X$1=9,(VLOOKUP(B208,'X9'!$B:$AZ,45,FALSE)),IF($X$1=10,(VLOOKUP(B208,'X10'!$B:$AZ,45,FALSE)),IF($X$1=11,(VLOOKUP(B208,'X11'!$B:$AZ,45,FALSE)),IF($X$1=12,(VLOOKUP(B208,'X12'!$B:$AZ,45,FALSE)),IF($X$1=13,(VLOOKUP(B208,'X13'!$B:$AZ,45,FALSE)),"B"))))))))))))))=TRUE," ",(IF($X$1=1,(VLOOKUP(B208,'X1'!$B:$AZ,45,FALSE)),IF($X$1=2,(VLOOKUP(B208,'X2'!$B:$AZ,45,FALSE)),IF($X$1=3,(VLOOKUP(B208,'X3'!$B:$AZ,45,FALSE)),IF($X$1=4,(VLOOKUP(B208,'X4'!$B:$AZ,45,FALSE)),IF($X$1=5,(VLOOKUP(B208,'X5'!$B:$AZ,45,FALSE)),IF($X$1=6,(VLOOKUP(B208,'X6'!$B:$AZ,45,FALSE)),IF($X$1=7,(VLOOKUP(B208,'X7'!$B:$AZ,45,FALSE)),IF($X$1=8,(VLOOKUP(B208,'X8'!$B:$AZ,45,FALSE)),IF($X$1=9,(VLOOKUP(B208,'X9'!$B:$AZ,45,FALSE)),IF($X$1=10,(VLOOKUP(B208,'X10'!$B:$AZ,45,FALSE)),IF($X$1=11,(VLOOKUP(B208,'X11'!$B:$AZ,45,FALSE)),IF($X$1=12,(VLOOKUP(B208,'X12'!$B:$AZ,45,FALSE)),IF($X$1=13,(VLOOKUP(B208,'X13'!$B:$AZ,45,FALSE)),"B")))))))))))))))</f>
        <v xml:space="preserve"> </v>
      </c>
      <c r="O208" s="184" t="str">
        <f ca="1">IF(ISERROR(IF($X$1=1,(VLOOKUP(B208,'X1'!$B:$AZ,11,FALSE)),IF($X$1=2,(VLOOKUP(B208,'X2'!$B:$AZ,11,FALSE)),IF($X$1=3,(VLOOKUP(B208,'X3'!$B:$AZ,11,FALSE)),IF($X$1=4,(VLOOKUP(B208,'X4'!$B:$AZ,11,FALSE)),IF($X$1=5,(VLOOKUP(B208,'X5'!$B:$AZ,11,FALSE)),IF($X$1=6,(VLOOKUP(B208,'X6'!$B:$AZ,11,FALSE)),IF($X$1=7,(VLOOKUP(B208,'X7'!$B:$AZ,11,FALSE)),IF($X$1=8,(VLOOKUP(B208,'X8'!$B:$AZ,11,FALSE)),IF($X$1=9,(VLOOKUP(B208,'X9'!$B:$AZ,11,FALSE)),IF($X$1=10,(VLOOKUP(B208,'X10'!$B:$AZ,11,FALSE)),IF($X$1=11,(VLOOKUP(B208,'X11'!$B:$AZ,11,FALSE)),IF($X$1=12,(VLOOKUP(B208,'X12'!$B:$AZ,11,FALSE)),IF($X$1=13,(VLOOKUP(B208,'X13'!$B:$AZ,11,FALSE)),"B"))))))))))))))=TRUE," ",(IF($X$1=1,(VLOOKUP(B208,'X1'!$B:$AZ,11,FALSE)),IF($X$1=2,(VLOOKUP(B208,'X2'!$B:$AZ,11,FALSE)),IF($X$1=3,(VLOOKUP(B208,'X3'!$B:$AZ,11,FALSE)),IF($X$1=4,(VLOOKUP(B208,'X4'!$B:$AZ,11,FALSE)),IF($X$1=5,(VLOOKUP(B208,'X5'!$B:$AZ,11,FALSE)),IF($X$1=6,(VLOOKUP(B208,'X6'!$B:$AZ,11,FALSE)),IF($X$1=7,(VLOOKUP(B208,'X7'!$B:$AZ,11,FALSE)),IF($X$1=8,(VLOOKUP(B208,'X8'!$B:$AZ,11,FALSE)),IF($X$1=9,(VLOOKUP(B208,'X9'!$B:$AZ,11,FALSE)),IF($X$1=10,(VLOOKUP(B208,'X10'!$B:$AZ,11,FALSE)),IF($X$1=11,(VLOOKUP(B208,'X11'!$B:$AZ,11,FALSE)),IF($X$1=12,(VLOOKUP(B208,'X12'!$B:$AZ,11,FALSE)),IF($X$1=13,(VLOOKUP(B208,'X13'!$B:$AZ,11,FALSE)),"B")))))))))))))))</f>
        <v xml:space="preserve"> </v>
      </c>
      <c r="P208" s="184" t="str">
        <f ca="1">IF(ISERROR(IF($X$1=1,(VLOOKUP(B208,'X1'!$B:$AZ,12,FALSE)),IF($X$1=2,(VLOOKUP(B208,'X2'!$B:$AZ,12,FALSE)),IF($X$1=3,(VLOOKUP(B208,'X3'!$B:$AZ,12,FALSE)),IF($X$1=4,(VLOOKUP(B208,'X4'!$B:$AZ,12,FALSE)),IF($X$1=5,(VLOOKUP(B208,'X5'!$B:$AZ,12,FALSE)),IF($X$1=6,(VLOOKUP(B208,'X6'!$B:$AZ,12,FALSE)),IF($X$1=7,(VLOOKUP(B208,'X7'!$B:$AZ,12,FALSE)),IF($X$1=8,(VLOOKUP(B208,'X8'!$B:$AZ,12,FALSE)),IF($X$1=9,(VLOOKUP(B208,'X9'!$B:$AZ,12,FALSE)),IF($X$1=10,(VLOOKUP(B208,'X10'!$B:$AZ,12,FALSE)),IF($X$1=11,(VLOOKUP(B208,'X11'!$B:$AZ,12,FALSE)),IF($X$1=12,(VLOOKUP(B208,'X12'!$B:$AZ,12,FALSE)),IF($X$1=13,(VLOOKUP(B208,'X13'!$B:$AZ,12,FALSE)),"B"))))))))))))))=TRUE," ",(IF($X$1=1,(VLOOKUP(B208,'X1'!$B:$AZ,12,FALSE)),IF($X$1=2,(VLOOKUP(B208,'X2'!$B:$AZ,12,FALSE)),IF($X$1=3,(VLOOKUP(B208,'X3'!$B:$AZ,12,FALSE)),IF($X$1=4,(VLOOKUP(B208,'X4'!$B:$AZ,12,FALSE)),IF($X$1=5,(VLOOKUP(B208,'X5'!$B:$AZ,12,FALSE)),IF($X$1=6,(VLOOKUP(B208,'X6'!$B:$AZ,12,FALSE)),IF($X$1=7,(VLOOKUP(B208,'X7'!$B:$AZ,12,FALSE)),IF($X$1=8,(VLOOKUP(B208,'X8'!$B:$AZ,12,FALSE)),IF($X$1=9,(VLOOKUP(B208,'X9'!$B:$AZ,12,FALSE)),IF($X$1=10,(VLOOKUP(B208,'X10'!$B:$AZ,12,FALSE)),IF($X$1=11,(VLOOKUP(B208,'X11'!$B:$AZ,12,FALSE)),IF($X$1=12,(VLOOKUP(B208,'X12'!$B:$AZ,12,FALSE)),IF($X$1=13,(VLOOKUP(B208,'X13'!$B:$AZ,12,FALSE)),"B")))))))))))))))</f>
        <v xml:space="preserve"> </v>
      </c>
      <c r="Q208" s="185" t="str">
        <f ca="1">IF(ISERROR(IF($X$1=1,(VLOOKUP(B208,'X1'!$B:$AZ,46,FALSE)),IF($X$1=2,(VLOOKUP(B208,'X2'!$B:$AZ,46,FALSE)),IF($X$1=3,(VLOOKUP(B208,'X3'!$B:$AZ,46,FALSE)),IF($X$1=4,(VLOOKUP(B208,'X4'!$B:$AZ,46,FALSE)),IF($X$1=5,(VLOOKUP(B208,'X5'!$B:$AZ,46,FALSE)),IF($X$1=6,(VLOOKUP(B208,'X6'!$B:$AZ,46,FALSE)),IF($X$1=7,(VLOOKUP(B208,'X7'!$B:$AZ,46,FALSE)),IF($X$1=8,(VLOOKUP(B208,'X8'!$B:$AZ,46,FALSE)),IF($X$1=9,(VLOOKUP(B208,'X9'!$B:$AZ,46,FALSE)),IF($X$1=10,(VLOOKUP(B208,'X10'!$B:$AZ,46,FALSE)),IF($X$1=11,(VLOOKUP(B208,'X11'!$B:$AZ,46,FALSE)),IF($X$1=12,(VLOOKUP(B208,'X12'!$B:$AZ,46,FALSE)),IF($X$1=13,(VLOOKUP(B208,'X13'!$B:$AZ,46,FALSE)),"B"))))))))))))))=TRUE," ",(IF($X$1=1,(VLOOKUP(B208,'X1'!$B:$AZ,46,FALSE)),IF($X$1=2,(VLOOKUP(B208,'X2'!$B:$AZ,46,FALSE)),IF($X$1=3,(VLOOKUP(B208,'X3'!$B:$AZ,46,FALSE)),IF($X$1=4,(VLOOKUP(B208,'X4'!$B:$AZ,46,FALSE)),IF($X$1=5,(VLOOKUP(B208,'X5'!$B:$AZ,46,FALSE)),IF($X$1=6,(VLOOKUP(B208,'X6'!$B:$AZ,46,FALSE)),IF($X$1=7,(VLOOKUP(B208,'X7'!$B:$AZ,46,FALSE)),IF($X$1=8,(VLOOKUP(B208,'X8'!$B:$AZ,46,FALSE)),IF($X$1=9,(VLOOKUP(B208,'X9'!$B:$AZ,46,FALSE)),IF($X$1=10,(VLOOKUP(B208,'X10'!$B:$AZ,46,FALSE)),IF($X$1=11,(VLOOKUP(B208,'X11'!$B:$AZ,46,FALSE)),IF($X$1=12,(VLOOKUP(B208,'X12'!$B:$AZ,46,FALSE)),IF($X$1=13,(VLOOKUP(B208,'X13'!$B:$AZ,46,FALSE)),"B")))))))))))))))</f>
        <v xml:space="preserve"> </v>
      </c>
      <c r="R208" s="185" t="str">
        <f ca="1">IF(ISERROR(IF($X$1=1,(VLOOKUP(B208,'X1'!$B:$AZ,15,FALSE)),IF($X$1=2,(VLOOKUP(B208,'X2'!$B:$AZ,15,FALSE)),IF($X$1=3,(VLOOKUP(B208,'X3'!$B:$AZ,15,FALSE)),IF($X$1=4,(VLOOKUP(B208,'X4'!$B:$AZ,15,FALSE)),IF($X$1=5,(VLOOKUP(B208,'X5'!$B:$AZ,15,FALSE)),IF($X$1=6,(VLOOKUP(B208,'X6'!$B:$AZ,15,FALSE)),IF($X$1=7,(VLOOKUP(B208,'X7'!$B:$AZ,15,FALSE)),IF($X$1=8,(VLOOKUP(B208,'X8'!$B:$AZ,15,FALSE)),IF($X$1=9,(VLOOKUP(B208,'X9'!$B:$AZ,15,FALSE)),IF($X$1=10,(VLOOKUP(B208,'X10'!$B:$AZ,15,FALSE)),IF($X$1=11,(VLOOKUP(B208,'X11'!$B:$AZ,15,FALSE)),IF($X$1=12,(VLOOKUP(B208,'X12'!$B:$AZ,15,FALSE)),IF($X$1=13,(VLOOKUP(B208,'X13'!$B:$AZ,15,FALSE)),"B"))))))))))))))=TRUE," ",(IF($X$1=1,(VLOOKUP(B208,'X1'!$B:$AZ,15,FALSE)),IF($X$1=2,(VLOOKUP(B208,'X2'!$B:$AZ,15,FALSE)),IF($X$1=3,(VLOOKUP(B208,'X3'!$B:$AZ,15,FALSE)),IF($X$1=4,(VLOOKUP(B208,'X4'!$B:$AZ,15,FALSE)),IF($X$1=5,(VLOOKUP(B208,'X5'!$B:$AZ,15,FALSE)),IF($X$1=6,(VLOOKUP(B208,'X6'!$B:$AZ,15,FALSE)),IF($X$1=7,(VLOOKUP(B208,'X7'!$B:$AZ,15,FALSE)),IF($X$1=8,(VLOOKUP(B208,'X8'!$B:$AZ,15,FALSE)),IF($X$1=9,(VLOOKUP(B208,'X9'!$B:$AZ,15,FALSE)),IF($X$1=10,(VLOOKUP(B208,'X10'!$B:$AZ,15,FALSE)),IF($X$1=11,(VLOOKUP(B208,'X11'!$B:$AZ,15,FALSE)),IF($X$1=12,(VLOOKUP(B208,'X12'!$B:$AZ,15,FALSE)),IF($X$1=13,(VLOOKUP(B208,'X13'!$B:$AZ,15,FALSE)),"B")))))))))))))))</f>
        <v xml:space="preserve"> </v>
      </c>
      <c r="S208" s="185" t="str">
        <f ca="1">IF(ISERROR(IF((IF($X$1=1,(VLOOKUP(B208,'X1'!$B:$AZ,14,FALSE)),(IF($X$1=2,(VLOOKUP(B208,'X2'!$B:$AZ,14,FALSE)),(IF($X$1=3,(VLOOKUP(B208,'X3'!$B:$AZ,14,FALSE)),(IF($X$1=4,(VLOOKUP(B208,'X4'!$B:$AZ,14,FALSE)),(IF($X$1=5,(VLOOKUP(B208,'X5'!$B:$AZ,14,FALSE)),(IF($X$1=6,(VLOOKUP(B208,'X6'!$B:$AZ,14,FALSE)),(IF($X$1=7,(VLOOKUP(B208,'X7'!$B:$AZ,14,FALSE)),(IF($X$1=8,(VLOOKUP(B208,'X8'!$B:$AZ,14,FALSE)),(IF($X$1=9,(VLOOKUP(B208,'X9'!$B:$AZ,14,FALSE)),(IF($X$1=10,(VLOOKUP(B208,'X10'!$B:$AZ,14,FALSE)),(IF($X$1=11,(VLOOKUP(B208,'X11'!$B:$AZ,14,FALSE)),(IF($X$1=12,(VLOOKUP(B208,'X12'!$B:$AZ,14,FALSE)),(VLOOKUP(B208,'X13'!$B:$AZ,14,FALSE))))))))))))))))))))))))))=$V$1," ",(IF($X$1=1,(VLOOKUP(B208,'X1'!$B:$AZ,14,FALSE)),(IF($X$1=2,(VLOOKUP(B208,'X2'!$B:$AZ,14,FALSE)),(IF($X$1=3,(VLOOKUP(B208,'X3'!$B:$AZ,14,FALSE)),(IF($X$1=4,(VLOOKUP(B208,'X4'!$B:$AZ,14,FALSE)),(IF($X$1=5,(VLOOKUP(B208,'X5'!$B:$AZ,14,FALSE)),(IF($X$1=6,(VLOOKUP(B208,'X6'!$B:$AZ,14,FALSE)),(IF($X$1=7,(VLOOKUP(B208,'X7'!$B:$AZ,14,FALSE)),(IF($X$1=8,(VLOOKUP(B208,'X8'!$B:$AZ,14,FALSE)),(IF($X$1=9,(VLOOKUP(B208,'X9'!$B:$AZ,14,FALSE)),(IF($X$1=10,(VLOOKUP(B208,'X10'!$B:$AZ,14,FALSE)),(IF($X$1=11,(VLOOKUP(B208,'X11'!$B:$AZ,14,FALSE)),(IF($X$1=12,(VLOOKUP(B208,'X12'!$B:$AZ,14,FALSE)),(VLOOKUP(B208,'X13'!$B:$AZ,14,FALSE))))))))))))))))))))))))))))=TRUE," ",(IF((IF($X$1=1,(VLOOKUP(B208,'X1'!$B:$AZ,14,FALSE)),(IF($X$1=2,(VLOOKUP(B208,'X2'!$B:$AZ,14,FALSE)),(IF($X$1=3,(VLOOKUP(B208,'X3'!$B:$AZ,14,FALSE)),(IF($X$1=4,(VLOOKUP(B208,'X4'!$B:$AZ,14,FALSE)),(IF($X$1=5,(VLOOKUP(B208,'X5'!$B:$AZ,14,FALSE)),(IF($X$1=6,(VLOOKUP(B208,'X6'!$B:$AZ,14,FALSE)),(IF($X$1=7,(VLOOKUP(B208,'X7'!$B:$AZ,14,FALSE)),(IF($X$1=8,(VLOOKUP(B208,'X8'!$B:$AZ,14,FALSE)),(IF($X$1=9,(VLOOKUP(B208,'X9'!$B:$AZ,14,FALSE)),(IF($X$1=10,(VLOOKUP(B208,'X10'!$B:$AZ,14,FALSE)),(IF($X$1=11,(VLOOKUP(B208,'X11'!$B:$AZ,14,FALSE)),(IF($X$1=12,(VLOOKUP(B208,'X12'!$B:$AZ,14,FALSE)),(VLOOKUP(B208,'X13'!$B:$AZ,14,FALSE))))))))))))))))))))))))))=$V$1," ",(IF($X$1=1,(VLOOKUP(B208,'X1'!$B:$AZ,14,FALSE)),(IF($X$1=2,(VLOOKUP(B208,'X2'!$B:$AZ,14,FALSE)),(IF($X$1=3,(VLOOKUP(B208,'X3'!$B:$AZ,14,FALSE)),(IF($X$1=4,(VLOOKUP(B208,'X4'!$B:$AZ,14,FALSE)),(IF($X$1=5,(VLOOKUP(B208,'X5'!$B:$AZ,14,FALSE)),(IF($X$1=6,(VLOOKUP(B208,'X6'!$B:$AZ,14,FALSE)),(IF($X$1=7,(VLOOKUP(B208,'X7'!$B:$AZ,14,FALSE)),(IF($X$1=8,(VLOOKUP(B208,'X8'!$B:$AZ,14,FALSE)),(IF($X$1=9,(VLOOKUP(B208,'X9'!$B:$AZ,14,FALSE)),(IF($X$1=10,(VLOOKUP(B208,'X10'!$B:$AZ,14,FALSE)),(IF($X$1=11,(VLOOKUP(B208,'X11'!$B:$AZ,14,FALSE)),(IF($X$1=12,(VLOOKUP(B208,'X12'!$B:$AZ,14,FALSE)),(VLOOKUP(B208,'X13'!$B:$AZ,14,FALSE)))))))))))))))))))))))))))))</f>
        <v xml:space="preserve"> </v>
      </c>
    </row>
    <row r="209" spans="1:19" ht="14.1" customHeight="1" x14ac:dyDescent="0.2">
      <c r="A209" s="156" t="s">
        <v>1058</v>
      </c>
      <c r="B209" s="122" t="str">
        <f>IF(ISERROR(IF($U$16=1,(VLOOKUP(A209,$AC$89:$AH$125,2,FALSE)),IF((IF($X$1=1,'X1'!B168,(IF($X$1=2,'X2'!B168,(IF($X$1=3,'X3'!B168,(IF($X$1=4,'X4'!B168,(IF($X$1=5,'X5'!B168,(IF($X$1=6,'X6'!B168,(IF($X$1=7,'X7'!B168,(IF($X$1=8,'X8'!B168,(IF($X$1=9,'X9'!B168,(IF($X$1=10,'X10'!B168,(IF($X$1=11,'X11'!B168,(IF($X$1=12,'X12'!B168,'X13'!B168))))))))))))))))))))))))="","",(IF($X$1=1,'X1'!B168,(IF($X$1=2,'X2'!B168,(IF($X$1=3,'X3'!B168,(IF($X$1=4,'X4'!B168,(IF($X$1=5,'X5'!B168,(IF($X$1=6,'X6'!B168,(IF($X$1=7,'X7'!B168,(IF($X$1=8,'X8'!B168,(IF($X$1=9,'X9'!B168,(IF($X$1=10,'X10'!B168,(IF($X$1=11,'X11'!B168,(IF($X$1=12,'X12'!B168,'X13'!B168)))))))))))))))))))))))))))=TRUE," ",(IF($U$16=1,(VLOOKUP(A209,$AC$89:$AH$125,2,FALSE)),IF((IF($X$1=1,'X1'!B168,(IF($X$1=2,'X2'!B168,(IF($X$1=3,'X3'!B168,(IF($X$1=4,'X4'!B168,(IF($X$1=5,'X5'!B168,(IF($X$1=6,'X6'!B168,(IF($X$1=7,'X7'!B168,(IF($X$1=8,'X8'!B168,(IF($X$1=9,'X9'!B168,(IF($X$1=10,'X10'!B168,(IF($X$1=11,'X11'!B168,(IF($X$1=12,'X12'!B168,'X13'!B168))))))))))))))))))))))))="","",(IF($X$1=1,'X1'!B168,(IF($X$1=2,'X2'!B168,(IF($X$1=3,'X3'!B168,(IF($X$1=4,'X4'!B168,(IF($X$1=5,'X5'!B168,(IF($X$1=6,'X6'!B168,(IF($X$1=7,'X7'!B168,(IF($X$1=8,'X8'!B168,(IF($X$1=9,'X9'!B168,(IF($X$1=10,'X10'!B168,(IF($X$1=11,'X11'!B168,(IF($X$1=12,'X12'!B168,'X13'!B168))))))))))))))))))))))))))))</f>
        <v/>
      </c>
      <c r="C209" s="181" t="str">
        <f ca="1">IF(ISERROR(IF($X$1=1,(VLOOKUP(B209,'X1'!$B:$AZ,47,FALSE)),IF($X$1=2,(VLOOKUP(B209,'X2'!$B:$AZ,47,FALSE)),IF($X$1=3,(VLOOKUP(B209,'X3'!$B:$AZ,47,FALSE)),IF($X$1=4,(VLOOKUP(B209,'X4'!$B:$AZ,47,FALSE)),IF($X$1=5,(VLOOKUP(B209,'X5'!$B:$AZ,47,FALSE)),IF($X$1=6,(VLOOKUP(B209,'X6'!$B:$AZ,47,FALSE)),IF($X$1=7,(VLOOKUP(B209,'X7'!$B:$AZ,47,FALSE)),IF($X$1=8,(VLOOKUP(B209,'X8'!$B:$AZ,47,FALSE)),IF($X$1=9,(VLOOKUP(B209,'X9'!$B:$AZ,47,FALSE)),IF($X$1=10,(VLOOKUP(B209,'X10'!$B:$AZ,47,FALSE)),IF($X$1=11,(VLOOKUP(B209,'X11'!$B:$AZ,47,FALSE)),IF($X$1=12,(VLOOKUP(B209,'X12'!$B:$AZ,47,FALSE)),IF($X$1=13,(VLOOKUP(B209,'X13'!$B:$AZ,47,FALSE)),"B"))))))))))))))=TRUE," ",(IF($X$1=1,(VLOOKUP(B209,'X1'!$B:$AZ,47,FALSE)),IF($X$1=2,(VLOOKUP(B209,'X2'!$B:$AZ,47,FALSE)),IF($X$1=3,(VLOOKUP(B209,'X3'!$B:$AZ,47,FALSE)),IF($X$1=4,(VLOOKUP(B209,'X4'!$B:$AZ,47,FALSE)),IF($X$1=5,(VLOOKUP(B209,'X5'!$B:$AZ,47,FALSE)),IF($X$1=6,(VLOOKUP(B209,'X6'!$B:$AZ,47,FALSE)),IF($X$1=7,(VLOOKUP(B209,'X7'!$B:$AZ,47,FALSE)),IF($X$1=8,(VLOOKUP(B209,'X8'!$B:$AZ,47,FALSE)),IF($X$1=9,(VLOOKUP(B209,'X9'!$B:$AZ,47,FALSE)),IF($X$1=10,(VLOOKUP(B209,'X10'!$B:$AZ,47,FALSE)),IF($X$1=11,(VLOOKUP(B209,'X11'!$B:$AZ,47,FALSE)),IF($X$1=12,(VLOOKUP(B209,'X12'!$B:$AZ,47,FALSE)),IF($X$1=13,(VLOOKUP(B209,'X13'!$B:$AZ,47,FALSE)),"B")))))))))))))))</f>
        <v xml:space="preserve"> </v>
      </c>
      <c r="D209" s="181" t="str">
        <f ca="1">IF(ISERROR(IF($X$1=1,(VLOOKUP(B209,'X1'!$B:$AP,41,FALSE)),IF($X$1=2,(VLOOKUP(B209,'X2'!$B:$AP,41,FALSE)),IF($X$1=3,(VLOOKUP(B209,'X3'!$B:$AP,41,FALSE)),IF($X$1=4,(VLOOKUP(B209,'X4'!$B:$AP,41,FALSE)),IF($X$1=5,(VLOOKUP(B209,'X5'!$B:$AP,41,FALSE)),IF($X$1=6,(VLOOKUP(B209,'X6'!$B:$AP,41,FALSE)),IF($X$1=7,(VLOOKUP(B209,'X7'!$B:$AP,41,FALSE)),IF($X$1=8,(VLOOKUP(B209,'X8'!$B:$AP,41,FALSE)),IF($X$1=9,(VLOOKUP(B209,'X9'!$B:$AP,41,FALSE)),IF($X$1=10,(VLOOKUP(B209,'X10'!$B:$AP,41,FALSE)),IF($X$1=11,(VLOOKUP(B209,'X11'!$B:$AP,41,FALSE)),IF($X$1=12,(VLOOKUP(B209,'X12'!$B:$AP,41,FALSE)),IF($X$1=13,(VLOOKUP(B209,'X13'!$B:$AP,41,FALSE)),"B"))))))))))))))=TRUE," ",(IF($X$1=1,(VLOOKUP(B209,'X1'!$B:$AP,41,FALSE)),IF($X$1=2,(VLOOKUP(B209,'X2'!$B:$AP,41,FALSE)),IF($X$1=3,(VLOOKUP(B209,'X3'!$B:$AP,41,FALSE)),IF($X$1=4,(VLOOKUP(B209,'X4'!$B:$AP,41,FALSE)),IF($X$1=5,(VLOOKUP(B209,'X5'!$B:$AP,41,FALSE)),IF($X$1=6,(VLOOKUP(B209,'X6'!$B:$AP,41,FALSE)),IF($X$1=7,(VLOOKUP(B209,'X7'!$B:$AP,41,FALSE)),IF($X$1=8,(VLOOKUP(B209,'X8'!$B:$AP,41,FALSE)),IF($X$1=9,(VLOOKUP(B209,'X9'!$B:$AP,41,FALSE)),IF($X$1=10,(VLOOKUP(B209,'X10'!$B:$AP,41,FALSE)),IF($X$1=11,(VLOOKUP(B209,'X11'!$B:$AP,41,FALSE)),IF($X$1=12,(VLOOKUP(B209,'X12'!$B:$AP,41,FALSE)),IF($X$1=13,(VLOOKUP(B209,'X13'!$B:$AP,41,FALSE)),"B")))))))))))))))</f>
        <v xml:space="preserve"> </v>
      </c>
      <c r="E209" s="182" t="str">
        <f ca="1">IF(ISERROR(IF($X$1=1,(VLOOKUP(B209,'X1'!$B:$AP,7,FALSE)),IF($X$1=2,(VLOOKUP(B209,'X2'!$B:$AP,7,FALSE)),IF($X$1=3,(VLOOKUP(B209,'X3'!$B:$AP,7,FALSE)),IF($X$1=4,(VLOOKUP(B209,'X4'!$B:$AP,7,FALSE)),IF($X$1=5,(VLOOKUP(B209,'X5'!$B:$AP,7,FALSE)),IF($X$1=6,(VLOOKUP(B209,'X6'!$B:$AP,7,FALSE)),IF($X$1=7,(VLOOKUP(B209,'X7'!$B:$AP,7,FALSE)),IF($X$1=8,(VLOOKUP(B209,'X8'!$B:$AP,7,FALSE)),IF($X$1=9,(VLOOKUP(B209,'X9'!$B:$AP,7,FALSE)),IF($X$1=10,(VLOOKUP(B209,'X10'!$B:$AP,7,FALSE)),IF($X$1=11,(VLOOKUP(B209,'X11'!$B:$AP,7,FALSE)),IF($X$1=12,(VLOOKUP(B209,'X12'!$B:$AP,7,FALSE)),IF($X$1=13,(VLOOKUP(B209,'X13'!$B:$AP,7,FALSE)),"B"))))))))))))))=TRUE," ",(IF($X$1=1,(VLOOKUP(B209,'X1'!$B:$AP,7,FALSE)),IF($X$1=2,(VLOOKUP(B209,'X2'!$B:$AP,7,FALSE)),IF($X$1=3,(VLOOKUP(B209,'X3'!$B:$AP,7,FALSE)),IF($X$1=4,(VLOOKUP(B209,'X4'!$B:$AP,7,FALSE)),IF($X$1=5,(VLOOKUP(B209,'X5'!$B:$AP,7,FALSE)),IF($X$1=6,(VLOOKUP(B209,'X6'!$B:$AP,7,FALSE)),IF($X$1=7,(VLOOKUP(B209,'X7'!$B:$AP,7,FALSE)),IF($X$1=8,(VLOOKUP(B209,'X8'!$B:$AP,7,FALSE)),IF($X$1=9,(VLOOKUP(B209,'X9'!$B:$AP,7,FALSE)),IF($X$1=10,(VLOOKUP(B209,'X10'!$B:$AP,7,FALSE)),IF($X$1=11,(VLOOKUP(B209,'X11'!$B:$AP,7,FALSE)),IF($X$1=12,(VLOOKUP(B209,'X12'!$B:$AP,7,FALSE)),IF($X$1=13,(VLOOKUP(B209,'X13'!$B:$AP,7,FALSE)),"B")))))))))))))))</f>
        <v xml:space="preserve"> </v>
      </c>
      <c r="F209" s="182" t="str">
        <f ca="1">IF(ISERROR(IF((IF($X$1=1,(VLOOKUP(B209,'X1'!$B:$AO,6,FALSE)),(IF($X$1=2,(VLOOKUP(B209,'X2'!$B:$AO,6,FALSE)),(IF($X$1=3,(VLOOKUP(B209,'X3'!$B:$AO,6,FALSE)),(IF($X$1=4,(VLOOKUP(B209,'X4'!$B:$AO,6,FALSE)),(IF($X$1=5,(VLOOKUP(B209,'X5'!$B:$AO,6,FALSE)),(IF($X$1=6,(VLOOKUP(B209,'X6'!$B:$AO,6,FALSE)),(IF($X$1=7,(VLOOKUP(B209,'X7'!$B:$AO,6,FALSE)),(IF($X$1=8,(VLOOKUP(B209,'X8'!$B:$AO,6,FALSE)),(IF($X$1=9,(VLOOKUP(B209,'X9'!$B:$AO,6,FALSE)),(IF($X$1=10,(VLOOKUP(B209,'X10'!$B:$AO,6,FALSE)),(IF($X$1=11,(VLOOKUP(B209,'X11'!$B:$AO,6,FALSE)),(IF($X$1=12,(VLOOKUP(B209,'X12'!$B:$AO,6,FALSE)),(VLOOKUP(B209,'X13'!$B:$AO,6,FALSE))))))))))))))))))))))))))=$V$1," ",(IF($X$1=1,(VLOOKUP(B209,'X1'!$B:$AO,6,FALSE)),(IF($X$1=2,(VLOOKUP(B209,'X2'!$B:$AO,6,FALSE)),(IF($X$1=3,(VLOOKUP(B209,'X3'!$B:$AO,6,FALSE)),(IF($X$1=4,(VLOOKUP(B209,'X4'!$B:$AO,6,FALSE)),(IF($X$1=5,(VLOOKUP(B209,'X5'!$B:$AO,6,FALSE)),(IF($X$1=6,(VLOOKUP(B209,'X6'!$B:$AO,6,FALSE)),(IF($X$1=7,(VLOOKUP(B209,'X7'!$B:$AO,6,FALSE)),(IF($X$1=8,(VLOOKUP(B209,'X8'!$B:$AO,6,FALSE)),(IF($X$1=9,(VLOOKUP(B209,'X9'!$B:$AO,6,FALSE)),(IF($X$1=10,(VLOOKUP(B209,'X10'!$B:$AO,6,FALSE)),(IF($X$1=11,(VLOOKUP(B209,'X11'!$B:$AO,6,FALSE)),(IF($X$1=12,(VLOOKUP(B209,'X12'!$B:$AO,6,FALSE)),(VLOOKUP(B209,'X13'!$B:$AO,6,FALSE))))))))))))))))))))))))))))=TRUE," ",(IF((IF($X$1=1,(VLOOKUP(B209,'X1'!$B:$AO,6,FALSE)),(IF($X$1=2,(VLOOKUP(B209,'X2'!$B:$AO,6,FALSE)),(IF($X$1=3,(VLOOKUP(B209,'X3'!$B:$AO,6,FALSE)),(IF($X$1=4,(VLOOKUP(B209,'X4'!$B:$AO,6,FALSE)),(IF($X$1=5,(VLOOKUP(B209,'X5'!$B:$AO,6,FALSE)),(IF($X$1=6,(VLOOKUP(B209,'X6'!$B:$AO,6,FALSE)),(IF($X$1=7,(VLOOKUP(B209,'X7'!$B:$AO,6,FALSE)),(IF($X$1=8,(VLOOKUP(B209,'X8'!$B:$AO,6,FALSE)),(IF($X$1=9,(VLOOKUP(B209,'X9'!$B:$AO,6,FALSE)),(IF($X$1=10,(VLOOKUP(B209,'X10'!$B:$AO,6,FALSE)),(IF($X$1=11,(VLOOKUP(B209,'X11'!$B:$AO,6,FALSE)),(IF($X$1=12,(VLOOKUP(B209,'X12'!$B:$AO,6,FALSE)),(VLOOKUP(B209,'X13'!$B:$AO,6,FALSE))))))))))))))))))))))))))=$V$1," ",(IF($X$1=1,(VLOOKUP(B209,'X1'!$B:$AO,6,FALSE)),(IF($X$1=2,(VLOOKUP(B209,'X2'!$B:$AO,6,FALSE)),(IF($X$1=3,(VLOOKUP(B209,'X3'!$B:$AO,6,FALSE)),(IF($X$1=4,(VLOOKUP(B209,'X4'!$B:$AO,6,FALSE)),(IF($X$1=5,(VLOOKUP(B209,'X5'!$B:$AO,6,FALSE)),(IF($X$1=6,(VLOOKUP(B209,'X6'!$B:$AO,6,FALSE)),(IF($X$1=7,(VLOOKUP(B209,'X7'!$B:$AO,6,FALSE)),(IF($X$1=8,(VLOOKUP(B209,'X8'!$B:$AO,6,FALSE)),(IF($X$1=9,(VLOOKUP(B209,'X9'!$B:$AO,6,FALSE)),(IF($X$1=10,(VLOOKUP(B209,'X10'!$B:$AO,6,FALSE)),(IF($X$1=11,(VLOOKUP(B209,'X11'!$B:$AO,6,FALSE)),(IF($X$1=12,(VLOOKUP(B209,'X12'!$B:$AO,6,FALSE)),(VLOOKUP(B209,'X13'!$B:$AO,6,FALSE)))))))))))))))))))))))))))))</f>
        <v xml:space="preserve"> </v>
      </c>
      <c r="G209" s="182" t="str">
        <f ca="1">IF(ISERROR(IF($X$1=1,(VLOOKUP(B209,'X1'!$B:$AZ,44,FALSE)),IF($X$1=2,(VLOOKUP(B209,'X2'!$B:$AZ,44,FALSE)),IF($X$1=3,(VLOOKUP(B209,'X3'!$B:$AZ,44,FALSE)),IF($X$1=4,(VLOOKUP(B209,'X4'!$B:$AZ,44,FALSE)),IF($X$1=5,(VLOOKUP(B209,'X5'!$B:$AZ,44,FALSE)),IF($X$1=6,(VLOOKUP(B209,'X6'!$B:$AZ,44,FALSE)),IF($X$1=7,(VLOOKUP(B209,'X7'!$B:$AZ,44,FALSE)),IF($X$1=8,(VLOOKUP(B209,'X8'!$B:$AZ,44,FALSE)),IF($X$1=9,(VLOOKUP(B209,'X9'!$B:$AZ,44,FALSE)),IF($X$1=10,(VLOOKUP(B209,'X10'!$B:$AZ,44,FALSE)),IF($X$1=11,(VLOOKUP(B209,'X11'!$B:$AZ,44,FALSE)),IF($X$1=12,(VLOOKUP(B209,'X12'!$B:$AZ,44,FALSE)),IF($X$1=13,(VLOOKUP(B209,'X13'!$B:$AZ,44,FALSE)),"B"))))))))))))))=TRUE," ",(IF($X$1=1,(VLOOKUP(B209,'X1'!$B:$AZ,44,FALSE)),IF($X$1=2,(VLOOKUP(B209,'X2'!$B:$AZ,44,FALSE)),IF($X$1=3,(VLOOKUP(B209,'X3'!$B:$AZ,44,FALSE)),IF($X$1=4,(VLOOKUP(B209,'X4'!$B:$AZ,44,FALSE)),IF($X$1=5,(VLOOKUP(B209,'X5'!$B:$AZ,44,FALSE)),IF($X$1=6,(VLOOKUP(B209,'X6'!$B:$AZ,44,FALSE)),IF($X$1=7,(VLOOKUP(B209,'X7'!$B:$AZ,44,FALSE)),IF($X$1=8,(VLOOKUP(B209,'X8'!$B:$AZ,44,FALSE)),IF($X$1=9,(VLOOKUP(B209,'X9'!$B:$AZ,44,FALSE)),IF($X$1=10,(VLOOKUP(B209,'X10'!$B:$AZ,44,FALSE)),IF($X$1=11,(VLOOKUP(B209,'X11'!$B:$AZ,44,FALSE)),IF($X$1=12,(VLOOKUP(B209,'X12'!$B:$AZ,44,FALSE)),IF($X$1=13,(VLOOKUP(B209,'X13'!$B:$AZ,44,FALSE)),"B")))))))))))))))</f>
        <v xml:space="preserve"> </v>
      </c>
      <c r="H209" s="182" t="str">
        <f ca="1">IF(ISERROR(IF($X$1=1,(VLOOKUP(B209,'X1'!$B:$AZ,8,FALSE)),IF($X$1=2,(VLOOKUP(B209,'X2'!$B:$AZ,8,FALSE)),IF($X$1=3,(VLOOKUP(B209,'X3'!$B:$AZ,8,FALSE)),IF($X$1=4,(VLOOKUP(B209,'X4'!$B:$AZ,8,FALSE)),IF($X$1=5,(VLOOKUP(B209,'X5'!$B:$AZ,8,FALSE)),IF($X$1=6,(VLOOKUP(B209,'X6'!$B:$AZ,8,FALSE)),IF($X$1=7,(VLOOKUP(B209,'X7'!$B:$AZ,8,FALSE)),IF($X$1=8,(VLOOKUP(B209,'X8'!$B:$AZ,8,FALSE)),IF($X$1=9,(VLOOKUP(B209,'X9'!$B:$AZ,8,FALSE)),IF($X$1=10,(VLOOKUP(B209,'X10'!$B:$AZ,8,FALSE)),IF($X$1=11,(VLOOKUP(B209,'X11'!$B:$AZ,8,FALSE)),IF($X$1=12,(VLOOKUP(B209,'X12'!$B:$AZ,8,FALSE)),IF($X$1=13,(VLOOKUP(B209,'X13'!$B:$AZ,8,FALSE)),"B"))))))))))))))=TRUE," ",(IF($X$1=1,(VLOOKUP(B209,'X1'!$B:$AZ,8,FALSE)),IF($X$1=2,(VLOOKUP(B209,'X2'!$B:$AZ,8,FALSE)),IF($X$1=3,(VLOOKUP(B209,'X3'!$B:$AZ,8,FALSE)),IF($X$1=4,(VLOOKUP(B209,'X4'!$B:$AZ,8,FALSE)),IF($X$1=5,(VLOOKUP(B209,'X5'!$B:$AZ,8,FALSE)),IF($X$1=6,(VLOOKUP(B209,'X6'!$B:$AZ,8,FALSE)),IF($X$1=7,(VLOOKUP(B209,'X7'!$B:$AZ,8,FALSE)),IF($X$1=8,(VLOOKUP(B209,'X8'!$B:$AZ,8,FALSE)),IF($X$1=9,(VLOOKUP(B209,'X9'!$B:$AZ,8,FALSE)),IF($X$1=10,(VLOOKUP(B209,'X10'!$B:$AZ,8,FALSE)),IF($X$1=11,(VLOOKUP(B209,'X11'!$B:$AZ,8,FALSE)),IF($X$1=12,(VLOOKUP(B209,'X12'!$B:$AZ,8,FALSE)),IF($X$1=13,(VLOOKUP(B209,'X13'!$B:$AZ,8,FALSE)),"B")))))))))))))))</f>
        <v xml:space="preserve"> </v>
      </c>
      <c r="I209" s="183" t="str">
        <f ca="1">IF(ISERROR(IF($X$1=1,(VLOOKUP(B209,'X1'!$B:$AZ,2,FALSE)),IF($X$1=2,(VLOOKUP(B209,'X2'!$B:$AZ,2,FALSE)),IF($X$1=3,(VLOOKUP(B209,'X3'!$B:$AZ,2,FALSE)),IF($X$1=4,(VLOOKUP(B209,'X4'!$B:$AZ,2,FALSE)),IF($X$1=5,(VLOOKUP(B209,'X5'!$B:$AZ,2,FALSE)),IF($X$1=6,(VLOOKUP(B209,'X6'!$B:$AZ,2,FALSE)),IF($X$1=7,(VLOOKUP(B209,'X7'!$B:$AZ,2,FALSE)),IF($X$1=8,(VLOOKUP(B209,'X8'!$B:$AZ,2,FALSE)),IF($X$1=9,(VLOOKUP(B209,'X9'!$B:$AZ,2,FALSE)),IF($X$1=10,(VLOOKUP(B209,'X10'!$B:$AZ,2,FALSE)),IF($X$1=11,(VLOOKUP(B209,'X11'!$B:$AZ,2,FALSE)),IF($X$1=12,(VLOOKUP(B209,'X12'!$B:$AZ,2,FALSE)),IF($X$1=13,(VLOOKUP(B209,'X13'!$B:$AZ,2,FALSE)),"B"))))))))))))))=TRUE," ",(IF($X$1=1,(VLOOKUP(B209,'X1'!$B:$AZ,2,FALSE)),IF($X$1=2,(VLOOKUP(B209,'X2'!$B:$AZ,2,FALSE)),IF($X$1=3,(VLOOKUP(B209,'X3'!$B:$AZ,2,FALSE)),IF($X$1=4,(VLOOKUP(B209,'X4'!$B:$AZ,2,FALSE)),IF($X$1=5,(VLOOKUP(B209,'X5'!$B:$AZ,2,FALSE)),IF($X$1=6,(VLOOKUP(B209,'X6'!$B:$AZ,2,FALSE)),IF($X$1=7,(VLOOKUP(B209,'X7'!$B:$AZ,2,FALSE)),IF($X$1=8,(VLOOKUP(B209,'X8'!$B:$AZ,2,FALSE)),IF($X$1=9,(VLOOKUP(B209,'X9'!$B:$AZ,2,FALSE)),IF($X$1=10,(VLOOKUP(B209,'X10'!$B:$AZ,2,FALSE)),IF($X$1=11,(VLOOKUP(B209,'X11'!$B:$AZ,2,FALSE)),IF($X$1=12,(VLOOKUP(B209,'X12'!$B:$AZ,2,FALSE)),IF($X$1=13,(VLOOKUP(B209,'X13'!$B:$AZ,2,FALSE)),"B")))))))))))))))</f>
        <v xml:space="preserve"> </v>
      </c>
      <c r="J209" s="183" t="str">
        <f ca="1">IF(ISERROR(IF($X$1=1,(VLOOKUP(B209,'X1'!$B:$AZ,3,FALSE)),IF($X$1=2,(VLOOKUP(B209,'X2'!$B:$AZ,3,FALSE)),IF($X$1=3,(VLOOKUP(B209,'X3'!$B:$AZ,3,FALSE)),IF($X$1=4,(VLOOKUP(B209,'X4'!$B:$AZ,3,FALSE)),IF($X$1=5,(VLOOKUP(B209,'X5'!$B:$AZ,3,FALSE)),IF($X$1=6,(VLOOKUP(B209,'X6'!$B:$AZ,3,FALSE)),IF($X$1=7,(VLOOKUP(B209,'X7'!$B:$AZ,3,FALSE)),IF($X$1=8,(VLOOKUP(B209,'X8'!$B:$AZ,3,FALSE)),IF($X$1=9,(VLOOKUP(B209,'X9'!$B:$AZ,3,FALSE)),IF($X$1=10,(VLOOKUP(B209,'X10'!$B:$AZ,3,FALSE)),IF($X$1=11,(VLOOKUP(B209,'X11'!$B:$AZ,3,FALSE)),IF($X$1=12,(VLOOKUP(B209,'X12'!$B:$AZ,3,FALSE)),IF($X$1=13,(VLOOKUP(B209,'X13'!$B:$AZ,3,FALSE)),"B"))))))))))))))=TRUE," ",(IF($X$1=1,(VLOOKUP(B209,'X1'!$B:$AZ,3,FALSE)),IF($X$1=2,(VLOOKUP(B209,'X2'!$B:$AZ,3,FALSE)),IF($X$1=3,(VLOOKUP(B209,'X3'!$B:$AZ,3,FALSE)),IF($X$1=4,(VLOOKUP(B209,'X4'!$B:$AZ,3,FALSE)),IF($X$1=5,(VLOOKUP(B209,'X5'!$B:$AZ,3,FALSE)),IF($X$1=6,(VLOOKUP(B209,'X6'!$B:$AZ,3,FALSE)),IF($X$1=7,(VLOOKUP(B209,'X7'!$B:$AZ,3,FALSE)),IF($X$1=8,(VLOOKUP(B209,'X8'!$B:$AZ,3,FALSE)),IF($X$1=9,(VLOOKUP(B209,'X9'!$B:$AZ,3,FALSE)),IF($X$1=10,(VLOOKUP(B209,'X10'!$B:$AZ,3,FALSE)),IF($X$1=11,(VLOOKUP(B209,'X11'!$B:$AZ,3,FALSE)),IF($X$1=12,(VLOOKUP(B209,'X12'!$B:$AZ,3,FALSE)),IF($X$1=13,(VLOOKUP(B209,'X13'!$B:$AZ,3,FALSE)),"B")))))))))))))))</f>
        <v xml:space="preserve"> </v>
      </c>
      <c r="K209" s="183" t="str">
        <f ca="1">IF(ISERROR(IF($X$1=1,(VLOOKUP(B209,'X1'!$B:$AZ,5,FALSE)),IF($X$1=2,(VLOOKUP(B209,'X2'!$B:$AZ,5,FALSE)),IF($X$1=3,(VLOOKUP(B209,'X3'!$B:$AZ,5,FALSE)),IF($X$1=4,(VLOOKUP(B209,'X4'!$B:$AZ,5,FALSE)),IF($X$1=5,(VLOOKUP(B209,'X5'!$B:$AZ,5,FALSE)),IF($X$1=6,(VLOOKUP(B209,'X6'!$B:$AZ,5,FALSE)),IF($X$1=7,(VLOOKUP(B209,'X7'!$B:$AZ,5,FALSE)),IF($X$1=8,(VLOOKUP(B209,'X8'!$B:$AZ,5,FALSE)),IF($X$1=9,(VLOOKUP(B209,'X9'!$B:$AZ,5,FALSE)),IF($X$1=10,(VLOOKUP(B209,'X10'!$B:$AZ,5,FALSE)),IF($X$1=11,(VLOOKUP(B209,'X11'!$B:$AZ,5,FALSE)),IF($X$1=12,(VLOOKUP(B209,'X12'!$B:$AZ,5,FALSE)),IF($X$1=13,(VLOOKUP(B209,'X13'!$B:$AZ,5,FALSE)),"B"))))))))))))))=TRUE," ",(IF($X$1=1,(VLOOKUP(B209,'X1'!$B:$AZ,5,FALSE)),IF($X$1=2,(VLOOKUP(B209,'X2'!$B:$AZ,5,FALSE)),IF($X$1=3,(VLOOKUP(B209,'X3'!$B:$AZ,5,FALSE)),IF($X$1=4,(VLOOKUP(B209,'X4'!$B:$AZ,5,FALSE)),IF($X$1=5,(VLOOKUP(B209,'X5'!$B:$AZ,5,FALSE)),IF($X$1=6,(VLOOKUP(B209,'X6'!$B:$AZ,5,FALSE)),IF($X$1=7,(VLOOKUP(B209,'X7'!$B:$AZ,5,FALSE)),IF($X$1=8,(VLOOKUP(B209,'X8'!$B:$AZ,5,FALSE)),IF($X$1=9,(VLOOKUP(B209,'X9'!$B:$AZ,5,FALSE)),IF($X$1=10,(VLOOKUP(B209,'X10'!$B:$AZ,5,FALSE)),IF($X$1=11,(VLOOKUP(B209,'X11'!$B:$AZ,5,FALSE)),IF($X$1=12,(VLOOKUP(B209,'X12'!$B:$AZ,5,FALSE)),IF($X$1=13,(VLOOKUP(B209,'X13'!$B:$AZ,5,FALSE)),"B")))))))))))))))</f>
        <v xml:space="preserve"> </v>
      </c>
      <c r="L209" s="184" t="str">
        <f ca="1">IF(ISERROR(IF($X$1=1,(VLOOKUP(B209,'X1'!$B:$AZ,9,FALSE)),IF($X$1=2,(VLOOKUP(B209,'X2'!$B:$AZ,9,FALSE)),IF($X$1=3,(VLOOKUP(B209,'X3'!$B:$AZ,9,FALSE)),IF($X$1=4,(VLOOKUP(B209,'X4'!$B:$AZ,9,FALSE)),IF($X$1=5,(VLOOKUP(B209,'X5'!$B:$AZ,9,FALSE)),IF($X$1=6,(VLOOKUP(B209,'X6'!$B:$AZ,9,FALSE)),IF($X$1=7,(VLOOKUP(B209,'X7'!$B:$AZ,9,FALSE)),IF($X$1=8,(VLOOKUP(B209,'X8'!$B:$AZ,9,FALSE)),IF($X$1=9,(VLOOKUP(B209,'X9'!$B:$AZ,9,FALSE)),IF($X$1=10,(VLOOKUP(B209,'X10'!$B:$AZ,9,FALSE)),IF($X$1=11,(VLOOKUP(B209,'X11'!$B:$AZ,9,FALSE)),IF($X$1=12,(VLOOKUP(B209,'X12'!$B:$AZ,9,FALSE)),IF($X$1=13,(VLOOKUP(B209,'X13'!$B:$AZ,9,FALSE)),"B"))))))))))))))=TRUE," ",(IF($X$1=1,(VLOOKUP(B209,'X1'!$B:$AZ,9,FALSE)),IF($X$1=2,(VLOOKUP(B209,'X2'!$B:$AZ,9,FALSE)),IF($X$1=3,(VLOOKUP(B209,'X3'!$B:$AZ,9,FALSE)),IF($X$1=4,(VLOOKUP(B209,'X4'!$B:$AZ,9,FALSE)),IF($X$1=5,(VLOOKUP(B209,'X5'!$B:$AZ,9,FALSE)),IF($X$1=6,(VLOOKUP(B209,'X6'!$B:$AZ,9,FALSE)),IF($X$1=7,(VLOOKUP(B209,'X7'!$B:$AZ,9,FALSE)),IF($X$1=8,(VLOOKUP(B209,'X8'!$B:$AZ,9,FALSE)),IF($X$1=9,(VLOOKUP(B209,'X9'!$B:$AZ,9,FALSE)),IF($X$1=10,(VLOOKUP(B209,'X10'!$B:$AZ,9,FALSE)),IF($X$1=11,(VLOOKUP(B209,'X11'!$B:$AZ,9,FALSE)),IF($X$1=12,(VLOOKUP(B209,'X12'!$B:$AZ,9,FALSE)),IF($X$1=13,(VLOOKUP(B209,'X13'!$B:$AZ,9,FALSE)),"B")))))))))))))))</f>
        <v xml:space="preserve"> </v>
      </c>
      <c r="M209" s="184" t="str">
        <f ca="1">IF(ISERROR(IF($X$1=1,(VLOOKUP(B209,'X1'!$B:$AZ,10,FALSE)),IF($X$1=2,(VLOOKUP(B209,'X2'!$B:$AZ,10,FALSE)),IF($X$1=3,(VLOOKUP(B209,'X3'!$B:$AZ,10,FALSE)),IF($X$1=4,(VLOOKUP(B209,'X4'!$B:$AZ,10,FALSE)),IF($X$1=5,(VLOOKUP(B209,'X5'!$B:$AZ,10,FALSE)),IF($X$1=6,(VLOOKUP(B209,'X6'!$B:$AZ,10,FALSE)),IF($X$1=7,(VLOOKUP(B209,'X7'!$B:$AZ,10,FALSE)),IF($X$1=8,(VLOOKUP(B209,'X8'!$B:$AZ,10,FALSE)),IF($X$1=9,(VLOOKUP(B209,'X9'!$B:$AZ,10,FALSE)),IF($X$1=10,(VLOOKUP(B209,'X10'!$B:$AZ,10,FALSE)),IF($X$1=11,(VLOOKUP(B209,'X11'!$B:$AZ,10,FALSE)),IF($X$1=12,(VLOOKUP(B209,'X12'!$B:$AZ,10,FALSE)),IF($X$1=13,(VLOOKUP(B209,'X13'!$B:$AZ,10,FALSE)),"B"))))))))))))))=TRUE," ",(IF($X$1=1,(VLOOKUP(B209,'X1'!$B:$AZ,10,FALSE)),IF($X$1=2,(VLOOKUP(B209,'X2'!$B:$AZ,10,FALSE)),IF($X$1=3,(VLOOKUP(B209,'X3'!$B:$AZ,10,FALSE)),IF($X$1=4,(VLOOKUP(B209,'X4'!$B:$AZ,10,FALSE)),IF($X$1=5,(VLOOKUP(B209,'X5'!$B:$AZ,10,FALSE)),IF($X$1=6,(VLOOKUP(B209,'X6'!$B:$AZ,10,FALSE)),IF($X$1=7,(VLOOKUP(B209,'X7'!$B:$AZ,10,FALSE)),IF($X$1=8,(VLOOKUP(B209,'X8'!$B:$AZ,10,FALSE)),IF($X$1=9,(VLOOKUP(B209,'X9'!$B:$AZ,10,FALSE)),IF($X$1=10,(VLOOKUP(B209,'X10'!$B:$AZ,10,FALSE)),IF($X$1=11,(VLOOKUP(B209,'X11'!$B:$AZ,10,FALSE)),IF($X$1=12,(VLOOKUP(B209,'X12'!$B:$AZ,10,FALSE)),IF($X$1=13,(VLOOKUP(B209,'X13'!$B:$AZ,10,FALSE)),"B")))))))))))))))</f>
        <v xml:space="preserve"> </v>
      </c>
      <c r="N209" s="185" t="str">
        <f ca="1">IF(ISERROR(IF($X$1=1,(VLOOKUP(B209,'X1'!$B:$AZ,45,FALSE)),IF($X$1=2,(VLOOKUP(B209,'X2'!$B:$AZ,45,FALSE)),IF($X$1=3,(VLOOKUP(B209,'X3'!$B:$AZ,45,FALSE)),IF($X$1=4,(VLOOKUP(B209,'X4'!$B:$AZ,45,FALSE)),IF($X$1=5,(VLOOKUP(B209,'X5'!$B:$AZ,45,FALSE)),IF($X$1=6,(VLOOKUP(B209,'X6'!$B:$AZ,45,FALSE)),IF($X$1=7,(VLOOKUP(B209,'X7'!$B:$AZ,45,FALSE)),IF($X$1=8,(VLOOKUP(B209,'X8'!$B:$AZ,45,FALSE)),IF($X$1=9,(VLOOKUP(B209,'X9'!$B:$AZ,45,FALSE)),IF($X$1=10,(VLOOKUP(B209,'X10'!$B:$AZ,45,FALSE)),IF($X$1=11,(VLOOKUP(B209,'X11'!$B:$AZ,45,FALSE)),IF($X$1=12,(VLOOKUP(B209,'X12'!$B:$AZ,45,FALSE)),IF($X$1=13,(VLOOKUP(B209,'X13'!$B:$AZ,45,FALSE)),"B"))))))))))))))=TRUE," ",(IF($X$1=1,(VLOOKUP(B209,'X1'!$B:$AZ,45,FALSE)),IF($X$1=2,(VLOOKUP(B209,'X2'!$B:$AZ,45,FALSE)),IF($X$1=3,(VLOOKUP(B209,'X3'!$B:$AZ,45,FALSE)),IF($X$1=4,(VLOOKUP(B209,'X4'!$B:$AZ,45,FALSE)),IF($X$1=5,(VLOOKUP(B209,'X5'!$B:$AZ,45,FALSE)),IF($X$1=6,(VLOOKUP(B209,'X6'!$B:$AZ,45,FALSE)),IF($X$1=7,(VLOOKUP(B209,'X7'!$B:$AZ,45,FALSE)),IF($X$1=8,(VLOOKUP(B209,'X8'!$B:$AZ,45,FALSE)),IF($X$1=9,(VLOOKUP(B209,'X9'!$B:$AZ,45,FALSE)),IF($X$1=10,(VLOOKUP(B209,'X10'!$B:$AZ,45,FALSE)),IF($X$1=11,(VLOOKUP(B209,'X11'!$B:$AZ,45,FALSE)),IF($X$1=12,(VLOOKUP(B209,'X12'!$B:$AZ,45,FALSE)),IF($X$1=13,(VLOOKUP(B209,'X13'!$B:$AZ,45,FALSE)),"B")))))))))))))))</f>
        <v xml:space="preserve"> </v>
      </c>
      <c r="O209" s="184" t="str">
        <f ca="1">IF(ISERROR(IF($X$1=1,(VLOOKUP(B209,'X1'!$B:$AZ,11,FALSE)),IF($X$1=2,(VLOOKUP(B209,'X2'!$B:$AZ,11,FALSE)),IF($X$1=3,(VLOOKUP(B209,'X3'!$B:$AZ,11,FALSE)),IF($X$1=4,(VLOOKUP(B209,'X4'!$B:$AZ,11,FALSE)),IF($X$1=5,(VLOOKUP(B209,'X5'!$B:$AZ,11,FALSE)),IF($X$1=6,(VLOOKUP(B209,'X6'!$B:$AZ,11,FALSE)),IF($X$1=7,(VLOOKUP(B209,'X7'!$B:$AZ,11,FALSE)),IF($X$1=8,(VLOOKUP(B209,'X8'!$B:$AZ,11,FALSE)),IF($X$1=9,(VLOOKUP(B209,'X9'!$B:$AZ,11,FALSE)),IF($X$1=10,(VLOOKUP(B209,'X10'!$B:$AZ,11,FALSE)),IF($X$1=11,(VLOOKUP(B209,'X11'!$B:$AZ,11,FALSE)),IF($X$1=12,(VLOOKUP(B209,'X12'!$B:$AZ,11,FALSE)),IF($X$1=13,(VLOOKUP(B209,'X13'!$B:$AZ,11,FALSE)),"B"))))))))))))))=TRUE," ",(IF($X$1=1,(VLOOKUP(B209,'X1'!$B:$AZ,11,FALSE)),IF($X$1=2,(VLOOKUP(B209,'X2'!$B:$AZ,11,FALSE)),IF($X$1=3,(VLOOKUP(B209,'X3'!$B:$AZ,11,FALSE)),IF($X$1=4,(VLOOKUP(B209,'X4'!$B:$AZ,11,FALSE)),IF($X$1=5,(VLOOKUP(B209,'X5'!$B:$AZ,11,FALSE)),IF($X$1=6,(VLOOKUP(B209,'X6'!$B:$AZ,11,FALSE)),IF($X$1=7,(VLOOKUP(B209,'X7'!$B:$AZ,11,FALSE)),IF($X$1=8,(VLOOKUP(B209,'X8'!$B:$AZ,11,FALSE)),IF($X$1=9,(VLOOKUP(B209,'X9'!$B:$AZ,11,FALSE)),IF($X$1=10,(VLOOKUP(B209,'X10'!$B:$AZ,11,FALSE)),IF($X$1=11,(VLOOKUP(B209,'X11'!$B:$AZ,11,FALSE)),IF($X$1=12,(VLOOKUP(B209,'X12'!$B:$AZ,11,FALSE)),IF($X$1=13,(VLOOKUP(B209,'X13'!$B:$AZ,11,FALSE)),"B")))))))))))))))</f>
        <v xml:space="preserve"> </v>
      </c>
      <c r="P209" s="184" t="str">
        <f ca="1">IF(ISERROR(IF($X$1=1,(VLOOKUP(B209,'X1'!$B:$AZ,12,FALSE)),IF($X$1=2,(VLOOKUP(B209,'X2'!$B:$AZ,12,FALSE)),IF($X$1=3,(VLOOKUP(B209,'X3'!$B:$AZ,12,FALSE)),IF($X$1=4,(VLOOKUP(B209,'X4'!$B:$AZ,12,FALSE)),IF($X$1=5,(VLOOKUP(B209,'X5'!$B:$AZ,12,FALSE)),IF($X$1=6,(VLOOKUP(B209,'X6'!$B:$AZ,12,FALSE)),IF($X$1=7,(VLOOKUP(B209,'X7'!$B:$AZ,12,FALSE)),IF($X$1=8,(VLOOKUP(B209,'X8'!$B:$AZ,12,FALSE)),IF($X$1=9,(VLOOKUP(B209,'X9'!$B:$AZ,12,FALSE)),IF($X$1=10,(VLOOKUP(B209,'X10'!$B:$AZ,12,FALSE)),IF($X$1=11,(VLOOKUP(B209,'X11'!$B:$AZ,12,FALSE)),IF($X$1=12,(VLOOKUP(B209,'X12'!$B:$AZ,12,FALSE)),IF($X$1=13,(VLOOKUP(B209,'X13'!$B:$AZ,12,FALSE)),"B"))))))))))))))=TRUE," ",(IF($X$1=1,(VLOOKUP(B209,'X1'!$B:$AZ,12,FALSE)),IF($X$1=2,(VLOOKUP(B209,'X2'!$B:$AZ,12,FALSE)),IF($X$1=3,(VLOOKUP(B209,'X3'!$B:$AZ,12,FALSE)),IF($X$1=4,(VLOOKUP(B209,'X4'!$B:$AZ,12,FALSE)),IF($X$1=5,(VLOOKUP(B209,'X5'!$B:$AZ,12,FALSE)),IF($X$1=6,(VLOOKUP(B209,'X6'!$B:$AZ,12,FALSE)),IF($X$1=7,(VLOOKUP(B209,'X7'!$B:$AZ,12,FALSE)),IF($X$1=8,(VLOOKUP(B209,'X8'!$B:$AZ,12,FALSE)),IF($X$1=9,(VLOOKUP(B209,'X9'!$B:$AZ,12,FALSE)),IF($X$1=10,(VLOOKUP(B209,'X10'!$B:$AZ,12,FALSE)),IF($X$1=11,(VLOOKUP(B209,'X11'!$B:$AZ,12,FALSE)),IF($X$1=12,(VLOOKUP(B209,'X12'!$B:$AZ,12,FALSE)),IF($X$1=13,(VLOOKUP(B209,'X13'!$B:$AZ,12,FALSE)),"B")))))))))))))))</f>
        <v xml:space="preserve"> </v>
      </c>
      <c r="Q209" s="185" t="str">
        <f ca="1">IF(ISERROR(IF($X$1=1,(VLOOKUP(B209,'X1'!$B:$AZ,46,FALSE)),IF($X$1=2,(VLOOKUP(B209,'X2'!$B:$AZ,46,FALSE)),IF($X$1=3,(VLOOKUP(B209,'X3'!$B:$AZ,46,FALSE)),IF($X$1=4,(VLOOKUP(B209,'X4'!$B:$AZ,46,FALSE)),IF($X$1=5,(VLOOKUP(B209,'X5'!$B:$AZ,46,FALSE)),IF($X$1=6,(VLOOKUP(B209,'X6'!$B:$AZ,46,FALSE)),IF($X$1=7,(VLOOKUP(B209,'X7'!$B:$AZ,46,FALSE)),IF($X$1=8,(VLOOKUP(B209,'X8'!$B:$AZ,46,FALSE)),IF($X$1=9,(VLOOKUP(B209,'X9'!$B:$AZ,46,FALSE)),IF($X$1=10,(VLOOKUP(B209,'X10'!$B:$AZ,46,FALSE)),IF($X$1=11,(VLOOKUP(B209,'X11'!$B:$AZ,46,FALSE)),IF($X$1=12,(VLOOKUP(B209,'X12'!$B:$AZ,46,FALSE)),IF($X$1=13,(VLOOKUP(B209,'X13'!$B:$AZ,46,FALSE)),"B"))))))))))))))=TRUE," ",(IF($X$1=1,(VLOOKUP(B209,'X1'!$B:$AZ,46,FALSE)),IF($X$1=2,(VLOOKUP(B209,'X2'!$B:$AZ,46,FALSE)),IF($X$1=3,(VLOOKUP(B209,'X3'!$B:$AZ,46,FALSE)),IF($X$1=4,(VLOOKUP(B209,'X4'!$B:$AZ,46,FALSE)),IF($X$1=5,(VLOOKUP(B209,'X5'!$B:$AZ,46,FALSE)),IF($X$1=6,(VLOOKUP(B209,'X6'!$B:$AZ,46,FALSE)),IF($X$1=7,(VLOOKUP(B209,'X7'!$B:$AZ,46,FALSE)),IF($X$1=8,(VLOOKUP(B209,'X8'!$B:$AZ,46,FALSE)),IF($X$1=9,(VLOOKUP(B209,'X9'!$B:$AZ,46,FALSE)),IF($X$1=10,(VLOOKUP(B209,'X10'!$B:$AZ,46,FALSE)),IF($X$1=11,(VLOOKUP(B209,'X11'!$B:$AZ,46,FALSE)),IF($X$1=12,(VLOOKUP(B209,'X12'!$B:$AZ,46,FALSE)),IF($X$1=13,(VLOOKUP(B209,'X13'!$B:$AZ,46,FALSE)),"B")))))))))))))))</f>
        <v xml:space="preserve"> </v>
      </c>
      <c r="R209" s="185" t="str">
        <f ca="1">IF(ISERROR(IF($X$1=1,(VLOOKUP(B209,'X1'!$B:$AZ,15,FALSE)),IF($X$1=2,(VLOOKUP(B209,'X2'!$B:$AZ,15,FALSE)),IF($X$1=3,(VLOOKUP(B209,'X3'!$B:$AZ,15,FALSE)),IF($X$1=4,(VLOOKUP(B209,'X4'!$B:$AZ,15,FALSE)),IF($X$1=5,(VLOOKUP(B209,'X5'!$B:$AZ,15,FALSE)),IF($X$1=6,(VLOOKUP(B209,'X6'!$B:$AZ,15,FALSE)),IF($X$1=7,(VLOOKUP(B209,'X7'!$B:$AZ,15,FALSE)),IF($X$1=8,(VLOOKUP(B209,'X8'!$B:$AZ,15,FALSE)),IF($X$1=9,(VLOOKUP(B209,'X9'!$B:$AZ,15,FALSE)),IF($X$1=10,(VLOOKUP(B209,'X10'!$B:$AZ,15,FALSE)),IF($X$1=11,(VLOOKUP(B209,'X11'!$B:$AZ,15,FALSE)),IF($X$1=12,(VLOOKUP(B209,'X12'!$B:$AZ,15,FALSE)),IF($X$1=13,(VLOOKUP(B209,'X13'!$B:$AZ,15,FALSE)),"B"))))))))))))))=TRUE," ",(IF($X$1=1,(VLOOKUP(B209,'X1'!$B:$AZ,15,FALSE)),IF($X$1=2,(VLOOKUP(B209,'X2'!$B:$AZ,15,FALSE)),IF($X$1=3,(VLOOKUP(B209,'X3'!$B:$AZ,15,FALSE)),IF($X$1=4,(VLOOKUP(B209,'X4'!$B:$AZ,15,FALSE)),IF($X$1=5,(VLOOKUP(B209,'X5'!$B:$AZ,15,FALSE)),IF($X$1=6,(VLOOKUP(B209,'X6'!$B:$AZ,15,FALSE)),IF($X$1=7,(VLOOKUP(B209,'X7'!$B:$AZ,15,FALSE)),IF($X$1=8,(VLOOKUP(B209,'X8'!$B:$AZ,15,FALSE)),IF($X$1=9,(VLOOKUP(B209,'X9'!$B:$AZ,15,FALSE)),IF($X$1=10,(VLOOKUP(B209,'X10'!$B:$AZ,15,FALSE)),IF($X$1=11,(VLOOKUP(B209,'X11'!$B:$AZ,15,FALSE)),IF($X$1=12,(VLOOKUP(B209,'X12'!$B:$AZ,15,FALSE)),IF($X$1=13,(VLOOKUP(B209,'X13'!$B:$AZ,15,FALSE)),"B")))))))))))))))</f>
        <v xml:space="preserve"> </v>
      </c>
      <c r="S209" s="185" t="str">
        <f ca="1">IF(ISERROR(IF((IF($X$1=1,(VLOOKUP(B209,'X1'!$B:$AZ,14,FALSE)),(IF($X$1=2,(VLOOKUP(B209,'X2'!$B:$AZ,14,FALSE)),(IF($X$1=3,(VLOOKUP(B209,'X3'!$B:$AZ,14,FALSE)),(IF($X$1=4,(VLOOKUP(B209,'X4'!$B:$AZ,14,FALSE)),(IF($X$1=5,(VLOOKUP(B209,'X5'!$B:$AZ,14,FALSE)),(IF($X$1=6,(VLOOKUP(B209,'X6'!$B:$AZ,14,FALSE)),(IF($X$1=7,(VLOOKUP(B209,'X7'!$B:$AZ,14,FALSE)),(IF($X$1=8,(VLOOKUP(B209,'X8'!$B:$AZ,14,FALSE)),(IF($X$1=9,(VLOOKUP(B209,'X9'!$B:$AZ,14,FALSE)),(IF($X$1=10,(VLOOKUP(B209,'X10'!$B:$AZ,14,FALSE)),(IF($X$1=11,(VLOOKUP(B209,'X11'!$B:$AZ,14,FALSE)),(IF($X$1=12,(VLOOKUP(B209,'X12'!$B:$AZ,14,FALSE)),(VLOOKUP(B209,'X13'!$B:$AZ,14,FALSE))))))))))))))))))))))))))=$V$1," ",(IF($X$1=1,(VLOOKUP(B209,'X1'!$B:$AZ,14,FALSE)),(IF($X$1=2,(VLOOKUP(B209,'X2'!$B:$AZ,14,FALSE)),(IF($X$1=3,(VLOOKUP(B209,'X3'!$B:$AZ,14,FALSE)),(IF($X$1=4,(VLOOKUP(B209,'X4'!$B:$AZ,14,FALSE)),(IF($X$1=5,(VLOOKUP(B209,'X5'!$B:$AZ,14,FALSE)),(IF($X$1=6,(VLOOKUP(B209,'X6'!$B:$AZ,14,FALSE)),(IF($X$1=7,(VLOOKUP(B209,'X7'!$B:$AZ,14,FALSE)),(IF($X$1=8,(VLOOKUP(B209,'X8'!$B:$AZ,14,FALSE)),(IF($X$1=9,(VLOOKUP(B209,'X9'!$B:$AZ,14,FALSE)),(IF($X$1=10,(VLOOKUP(B209,'X10'!$B:$AZ,14,FALSE)),(IF($X$1=11,(VLOOKUP(B209,'X11'!$B:$AZ,14,FALSE)),(IF($X$1=12,(VLOOKUP(B209,'X12'!$B:$AZ,14,FALSE)),(VLOOKUP(B209,'X13'!$B:$AZ,14,FALSE))))))))))))))))))))))))))))=TRUE," ",(IF((IF($X$1=1,(VLOOKUP(B209,'X1'!$B:$AZ,14,FALSE)),(IF($X$1=2,(VLOOKUP(B209,'X2'!$B:$AZ,14,FALSE)),(IF($X$1=3,(VLOOKUP(B209,'X3'!$B:$AZ,14,FALSE)),(IF($X$1=4,(VLOOKUP(B209,'X4'!$B:$AZ,14,FALSE)),(IF($X$1=5,(VLOOKUP(B209,'X5'!$B:$AZ,14,FALSE)),(IF($X$1=6,(VLOOKUP(B209,'X6'!$B:$AZ,14,FALSE)),(IF($X$1=7,(VLOOKUP(B209,'X7'!$B:$AZ,14,FALSE)),(IF($X$1=8,(VLOOKUP(B209,'X8'!$B:$AZ,14,FALSE)),(IF($X$1=9,(VLOOKUP(B209,'X9'!$B:$AZ,14,FALSE)),(IF($X$1=10,(VLOOKUP(B209,'X10'!$B:$AZ,14,FALSE)),(IF($X$1=11,(VLOOKUP(B209,'X11'!$B:$AZ,14,FALSE)),(IF($X$1=12,(VLOOKUP(B209,'X12'!$B:$AZ,14,FALSE)),(VLOOKUP(B209,'X13'!$B:$AZ,14,FALSE))))))))))))))))))))))))))=$V$1," ",(IF($X$1=1,(VLOOKUP(B209,'X1'!$B:$AZ,14,FALSE)),(IF($X$1=2,(VLOOKUP(B209,'X2'!$B:$AZ,14,FALSE)),(IF($X$1=3,(VLOOKUP(B209,'X3'!$B:$AZ,14,FALSE)),(IF($X$1=4,(VLOOKUP(B209,'X4'!$B:$AZ,14,FALSE)),(IF($X$1=5,(VLOOKUP(B209,'X5'!$B:$AZ,14,FALSE)),(IF($X$1=6,(VLOOKUP(B209,'X6'!$B:$AZ,14,FALSE)),(IF($X$1=7,(VLOOKUP(B209,'X7'!$B:$AZ,14,FALSE)),(IF($X$1=8,(VLOOKUP(B209,'X8'!$B:$AZ,14,FALSE)),(IF($X$1=9,(VLOOKUP(B209,'X9'!$B:$AZ,14,FALSE)),(IF($X$1=10,(VLOOKUP(B209,'X10'!$B:$AZ,14,FALSE)),(IF($X$1=11,(VLOOKUP(B209,'X11'!$B:$AZ,14,FALSE)),(IF($X$1=12,(VLOOKUP(B209,'X12'!$B:$AZ,14,FALSE)),(VLOOKUP(B209,'X13'!$B:$AZ,14,FALSE)))))))))))))))))))))))))))))</f>
        <v xml:space="preserve"> </v>
      </c>
    </row>
    <row r="210" spans="1:19" ht="14.1" customHeight="1" x14ac:dyDescent="0.2">
      <c r="A210" s="156" t="s">
        <v>1058</v>
      </c>
      <c r="B210" s="122" t="str">
        <f>IF(ISERROR(IF($U$16=1,(VLOOKUP(A210,$AC$89:$AH$125,2,FALSE)),IF((IF($X$1=1,'X1'!B169,(IF($X$1=2,'X2'!B169,(IF($X$1=3,'X3'!B169,(IF($X$1=4,'X4'!B169,(IF($X$1=5,'X5'!B169,(IF($X$1=6,'X6'!B169,(IF($X$1=7,'X7'!B169,(IF($X$1=8,'X8'!B169,(IF($X$1=9,'X9'!B169,(IF($X$1=10,'X10'!B169,(IF($X$1=11,'X11'!B169,(IF($X$1=12,'X12'!B169,'X13'!B169))))))))))))))))))))))))="","",(IF($X$1=1,'X1'!B169,(IF($X$1=2,'X2'!B169,(IF($X$1=3,'X3'!B169,(IF($X$1=4,'X4'!B169,(IF($X$1=5,'X5'!B169,(IF($X$1=6,'X6'!B169,(IF($X$1=7,'X7'!B169,(IF($X$1=8,'X8'!B169,(IF($X$1=9,'X9'!B169,(IF($X$1=10,'X10'!B169,(IF($X$1=11,'X11'!B169,(IF($X$1=12,'X12'!B169,'X13'!B169)))))))))))))))))))))))))))=TRUE," ",(IF($U$16=1,(VLOOKUP(A210,$AC$89:$AH$125,2,FALSE)),IF((IF($X$1=1,'X1'!B169,(IF($X$1=2,'X2'!B169,(IF($X$1=3,'X3'!B169,(IF($X$1=4,'X4'!B169,(IF($X$1=5,'X5'!B169,(IF($X$1=6,'X6'!B169,(IF($X$1=7,'X7'!B169,(IF($X$1=8,'X8'!B169,(IF($X$1=9,'X9'!B169,(IF($X$1=10,'X10'!B169,(IF($X$1=11,'X11'!B169,(IF($X$1=12,'X12'!B169,'X13'!B169))))))))))))))))))))))))="","",(IF($X$1=1,'X1'!B169,(IF($X$1=2,'X2'!B169,(IF($X$1=3,'X3'!B169,(IF($X$1=4,'X4'!B169,(IF($X$1=5,'X5'!B169,(IF($X$1=6,'X6'!B169,(IF($X$1=7,'X7'!B169,(IF($X$1=8,'X8'!B169,(IF($X$1=9,'X9'!B169,(IF($X$1=10,'X10'!B169,(IF($X$1=11,'X11'!B169,(IF($X$1=12,'X12'!B169,'X13'!B169))))))))))))))))))))))))))))</f>
        <v/>
      </c>
      <c r="C210" s="181" t="str">
        <f ca="1">IF(ISERROR(IF($X$1=1,(VLOOKUP(B210,'X1'!$B:$AZ,47,FALSE)),IF($X$1=2,(VLOOKUP(B210,'X2'!$B:$AZ,47,FALSE)),IF($X$1=3,(VLOOKUP(B210,'X3'!$B:$AZ,47,FALSE)),IF($X$1=4,(VLOOKUP(B210,'X4'!$B:$AZ,47,FALSE)),IF($X$1=5,(VLOOKUP(B210,'X5'!$B:$AZ,47,FALSE)),IF($X$1=6,(VLOOKUP(B210,'X6'!$B:$AZ,47,FALSE)),IF($X$1=7,(VLOOKUP(B210,'X7'!$B:$AZ,47,FALSE)),IF($X$1=8,(VLOOKUP(B210,'X8'!$B:$AZ,47,FALSE)),IF($X$1=9,(VLOOKUP(B210,'X9'!$B:$AZ,47,FALSE)),IF($X$1=10,(VLOOKUP(B210,'X10'!$B:$AZ,47,FALSE)),IF($X$1=11,(VLOOKUP(B210,'X11'!$B:$AZ,47,FALSE)),IF($X$1=12,(VLOOKUP(B210,'X12'!$B:$AZ,47,FALSE)),IF($X$1=13,(VLOOKUP(B210,'X13'!$B:$AZ,47,FALSE)),"B"))))))))))))))=TRUE," ",(IF($X$1=1,(VLOOKUP(B210,'X1'!$B:$AZ,47,FALSE)),IF($X$1=2,(VLOOKUP(B210,'X2'!$B:$AZ,47,FALSE)),IF($X$1=3,(VLOOKUP(B210,'X3'!$B:$AZ,47,FALSE)),IF($X$1=4,(VLOOKUP(B210,'X4'!$B:$AZ,47,FALSE)),IF($X$1=5,(VLOOKUP(B210,'X5'!$B:$AZ,47,FALSE)),IF($X$1=6,(VLOOKUP(B210,'X6'!$B:$AZ,47,FALSE)),IF($X$1=7,(VLOOKUP(B210,'X7'!$B:$AZ,47,FALSE)),IF($X$1=8,(VLOOKUP(B210,'X8'!$B:$AZ,47,FALSE)),IF($X$1=9,(VLOOKUP(B210,'X9'!$B:$AZ,47,FALSE)),IF($X$1=10,(VLOOKUP(B210,'X10'!$B:$AZ,47,FALSE)),IF($X$1=11,(VLOOKUP(B210,'X11'!$B:$AZ,47,FALSE)),IF($X$1=12,(VLOOKUP(B210,'X12'!$B:$AZ,47,FALSE)),IF($X$1=13,(VLOOKUP(B210,'X13'!$B:$AZ,47,FALSE)),"B")))))))))))))))</f>
        <v xml:space="preserve"> </v>
      </c>
      <c r="D210" s="181" t="str">
        <f ca="1">IF(ISERROR(IF($X$1=1,(VLOOKUP(B210,'X1'!$B:$AP,41,FALSE)),IF($X$1=2,(VLOOKUP(B210,'X2'!$B:$AP,41,FALSE)),IF($X$1=3,(VLOOKUP(B210,'X3'!$B:$AP,41,FALSE)),IF($X$1=4,(VLOOKUP(B210,'X4'!$B:$AP,41,FALSE)),IF($X$1=5,(VLOOKUP(B210,'X5'!$B:$AP,41,FALSE)),IF($X$1=6,(VLOOKUP(B210,'X6'!$B:$AP,41,FALSE)),IF($X$1=7,(VLOOKUP(B210,'X7'!$B:$AP,41,FALSE)),IF($X$1=8,(VLOOKUP(B210,'X8'!$B:$AP,41,FALSE)),IF($X$1=9,(VLOOKUP(B210,'X9'!$B:$AP,41,FALSE)),IF($X$1=10,(VLOOKUP(B210,'X10'!$B:$AP,41,FALSE)),IF($X$1=11,(VLOOKUP(B210,'X11'!$B:$AP,41,FALSE)),IF($X$1=12,(VLOOKUP(B210,'X12'!$B:$AP,41,FALSE)),IF($X$1=13,(VLOOKUP(B210,'X13'!$B:$AP,41,FALSE)),"B"))))))))))))))=TRUE," ",(IF($X$1=1,(VLOOKUP(B210,'X1'!$B:$AP,41,FALSE)),IF($X$1=2,(VLOOKUP(B210,'X2'!$B:$AP,41,FALSE)),IF($X$1=3,(VLOOKUP(B210,'X3'!$B:$AP,41,FALSE)),IF($X$1=4,(VLOOKUP(B210,'X4'!$B:$AP,41,FALSE)),IF($X$1=5,(VLOOKUP(B210,'X5'!$B:$AP,41,FALSE)),IF($X$1=6,(VLOOKUP(B210,'X6'!$B:$AP,41,FALSE)),IF($X$1=7,(VLOOKUP(B210,'X7'!$B:$AP,41,FALSE)),IF($X$1=8,(VLOOKUP(B210,'X8'!$B:$AP,41,FALSE)),IF($X$1=9,(VLOOKUP(B210,'X9'!$B:$AP,41,FALSE)),IF($X$1=10,(VLOOKUP(B210,'X10'!$B:$AP,41,FALSE)),IF($X$1=11,(VLOOKUP(B210,'X11'!$B:$AP,41,FALSE)),IF($X$1=12,(VLOOKUP(B210,'X12'!$B:$AP,41,FALSE)),IF($X$1=13,(VLOOKUP(B210,'X13'!$B:$AP,41,FALSE)),"B")))))))))))))))</f>
        <v xml:space="preserve"> </v>
      </c>
      <c r="E210" s="182" t="str">
        <f ca="1">IF(ISERROR(IF($X$1=1,(VLOOKUP(B210,'X1'!$B:$AP,7,FALSE)),IF($X$1=2,(VLOOKUP(B210,'X2'!$B:$AP,7,FALSE)),IF($X$1=3,(VLOOKUP(B210,'X3'!$B:$AP,7,FALSE)),IF($X$1=4,(VLOOKUP(B210,'X4'!$B:$AP,7,FALSE)),IF($X$1=5,(VLOOKUP(B210,'X5'!$B:$AP,7,FALSE)),IF($X$1=6,(VLOOKUP(B210,'X6'!$B:$AP,7,FALSE)),IF($X$1=7,(VLOOKUP(B210,'X7'!$B:$AP,7,FALSE)),IF($X$1=8,(VLOOKUP(B210,'X8'!$B:$AP,7,FALSE)),IF($X$1=9,(VLOOKUP(B210,'X9'!$B:$AP,7,FALSE)),IF($X$1=10,(VLOOKUP(B210,'X10'!$B:$AP,7,FALSE)),IF($X$1=11,(VLOOKUP(B210,'X11'!$B:$AP,7,FALSE)),IF($X$1=12,(VLOOKUP(B210,'X12'!$B:$AP,7,FALSE)),IF($X$1=13,(VLOOKUP(B210,'X13'!$B:$AP,7,FALSE)),"B"))))))))))))))=TRUE," ",(IF($X$1=1,(VLOOKUP(B210,'X1'!$B:$AP,7,FALSE)),IF($X$1=2,(VLOOKUP(B210,'X2'!$B:$AP,7,FALSE)),IF($X$1=3,(VLOOKUP(B210,'X3'!$B:$AP,7,FALSE)),IF($X$1=4,(VLOOKUP(B210,'X4'!$B:$AP,7,FALSE)),IF($X$1=5,(VLOOKUP(B210,'X5'!$B:$AP,7,FALSE)),IF($X$1=6,(VLOOKUP(B210,'X6'!$B:$AP,7,FALSE)),IF($X$1=7,(VLOOKUP(B210,'X7'!$B:$AP,7,FALSE)),IF($X$1=8,(VLOOKUP(B210,'X8'!$B:$AP,7,FALSE)),IF($X$1=9,(VLOOKUP(B210,'X9'!$B:$AP,7,FALSE)),IF($X$1=10,(VLOOKUP(B210,'X10'!$B:$AP,7,FALSE)),IF($X$1=11,(VLOOKUP(B210,'X11'!$B:$AP,7,FALSE)),IF($X$1=12,(VLOOKUP(B210,'X12'!$B:$AP,7,FALSE)),IF($X$1=13,(VLOOKUP(B210,'X13'!$B:$AP,7,FALSE)),"B")))))))))))))))</f>
        <v xml:space="preserve"> </v>
      </c>
      <c r="F210" s="182" t="str">
        <f ca="1">IF(ISERROR(IF((IF($X$1=1,(VLOOKUP(B210,'X1'!$B:$AO,6,FALSE)),(IF($X$1=2,(VLOOKUP(B210,'X2'!$B:$AO,6,FALSE)),(IF($X$1=3,(VLOOKUP(B210,'X3'!$B:$AO,6,FALSE)),(IF($X$1=4,(VLOOKUP(B210,'X4'!$B:$AO,6,FALSE)),(IF($X$1=5,(VLOOKUP(B210,'X5'!$B:$AO,6,FALSE)),(IF($X$1=6,(VLOOKUP(B210,'X6'!$B:$AO,6,FALSE)),(IF($X$1=7,(VLOOKUP(B210,'X7'!$B:$AO,6,FALSE)),(IF($X$1=8,(VLOOKUP(B210,'X8'!$B:$AO,6,FALSE)),(IF($X$1=9,(VLOOKUP(B210,'X9'!$B:$AO,6,FALSE)),(IF($X$1=10,(VLOOKUP(B210,'X10'!$B:$AO,6,FALSE)),(IF($X$1=11,(VLOOKUP(B210,'X11'!$B:$AO,6,FALSE)),(IF($X$1=12,(VLOOKUP(B210,'X12'!$B:$AO,6,FALSE)),(VLOOKUP(B210,'X13'!$B:$AO,6,FALSE))))))))))))))))))))))))))=$V$1," ",(IF($X$1=1,(VLOOKUP(B210,'X1'!$B:$AO,6,FALSE)),(IF($X$1=2,(VLOOKUP(B210,'X2'!$B:$AO,6,FALSE)),(IF($X$1=3,(VLOOKUP(B210,'X3'!$B:$AO,6,FALSE)),(IF($X$1=4,(VLOOKUP(B210,'X4'!$B:$AO,6,FALSE)),(IF($X$1=5,(VLOOKUP(B210,'X5'!$B:$AO,6,FALSE)),(IF($X$1=6,(VLOOKUP(B210,'X6'!$B:$AO,6,FALSE)),(IF($X$1=7,(VLOOKUP(B210,'X7'!$B:$AO,6,FALSE)),(IF($X$1=8,(VLOOKUP(B210,'X8'!$B:$AO,6,FALSE)),(IF($X$1=9,(VLOOKUP(B210,'X9'!$B:$AO,6,FALSE)),(IF($X$1=10,(VLOOKUP(B210,'X10'!$B:$AO,6,FALSE)),(IF($X$1=11,(VLOOKUP(B210,'X11'!$B:$AO,6,FALSE)),(IF($X$1=12,(VLOOKUP(B210,'X12'!$B:$AO,6,FALSE)),(VLOOKUP(B210,'X13'!$B:$AO,6,FALSE))))))))))))))))))))))))))))=TRUE," ",(IF((IF($X$1=1,(VLOOKUP(B210,'X1'!$B:$AO,6,FALSE)),(IF($X$1=2,(VLOOKUP(B210,'X2'!$B:$AO,6,FALSE)),(IF($X$1=3,(VLOOKUP(B210,'X3'!$B:$AO,6,FALSE)),(IF($X$1=4,(VLOOKUP(B210,'X4'!$B:$AO,6,FALSE)),(IF($X$1=5,(VLOOKUP(B210,'X5'!$B:$AO,6,FALSE)),(IF($X$1=6,(VLOOKUP(B210,'X6'!$B:$AO,6,FALSE)),(IF($X$1=7,(VLOOKUP(B210,'X7'!$B:$AO,6,FALSE)),(IF($X$1=8,(VLOOKUP(B210,'X8'!$B:$AO,6,FALSE)),(IF($X$1=9,(VLOOKUP(B210,'X9'!$B:$AO,6,FALSE)),(IF($X$1=10,(VLOOKUP(B210,'X10'!$B:$AO,6,FALSE)),(IF($X$1=11,(VLOOKUP(B210,'X11'!$B:$AO,6,FALSE)),(IF($X$1=12,(VLOOKUP(B210,'X12'!$B:$AO,6,FALSE)),(VLOOKUP(B210,'X13'!$B:$AO,6,FALSE))))))))))))))))))))))))))=$V$1," ",(IF($X$1=1,(VLOOKUP(B210,'X1'!$B:$AO,6,FALSE)),(IF($X$1=2,(VLOOKUP(B210,'X2'!$B:$AO,6,FALSE)),(IF($X$1=3,(VLOOKUP(B210,'X3'!$B:$AO,6,FALSE)),(IF($X$1=4,(VLOOKUP(B210,'X4'!$B:$AO,6,FALSE)),(IF($X$1=5,(VLOOKUP(B210,'X5'!$B:$AO,6,FALSE)),(IF($X$1=6,(VLOOKUP(B210,'X6'!$B:$AO,6,FALSE)),(IF($X$1=7,(VLOOKUP(B210,'X7'!$B:$AO,6,FALSE)),(IF($X$1=8,(VLOOKUP(B210,'X8'!$B:$AO,6,FALSE)),(IF($X$1=9,(VLOOKUP(B210,'X9'!$B:$AO,6,FALSE)),(IF($X$1=10,(VLOOKUP(B210,'X10'!$B:$AO,6,FALSE)),(IF($X$1=11,(VLOOKUP(B210,'X11'!$B:$AO,6,FALSE)),(IF($X$1=12,(VLOOKUP(B210,'X12'!$B:$AO,6,FALSE)),(VLOOKUP(B210,'X13'!$B:$AO,6,FALSE)))))))))))))))))))))))))))))</f>
        <v xml:space="preserve"> </v>
      </c>
      <c r="G210" s="182" t="str">
        <f ca="1">IF(ISERROR(IF($X$1=1,(VLOOKUP(B210,'X1'!$B:$AZ,44,FALSE)),IF($X$1=2,(VLOOKUP(B210,'X2'!$B:$AZ,44,FALSE)),IF($X$1=3,(VLOOKUP(B210,'X3'!$B:$AZ,44,FALSE)),IF($X$1=4,(VLOOKUP(B210,'X4'!$B:$AZ,44,FALSE)),IF($X$1=5,(VLOOKUP(B210,'X5'!$B:$AZ,44,FALSE)),IF($X$1=6,(VLOOKUP(B210,'X6'!$B:$AZ,44,FALSE)),IF($X$1=7,(VLOOKUP(B210,'X7'!$B:$AZ,44,FALSE)),IF($X$1=8,(VLOOKUP(B210,'X8'!$B:$AZ,44,FALSE)),IF($X$1=9,(VLOOKUP(B210,'X9'!$B:$AZ,44,FALSE)),IF($X$1=10,(VLOOKUP(B210,'X10'!$B:$AZ,44,FALSE)),IF($X$1=11,(VLOOKUP(B210,'X11'!$B:$AZ,44,FALSE)),IF($X$1=12,(VLOOKUP(B210,'X12'!$B:$AZ,44,FALSE)),IF($X$1=13,(VLOOKUP(B210,'X13'!$B:$AZ,44,FALSE)),"B"))))))))))))))=TRUE," ",(IF($X$1=1,(VLOOKUP(B210,'X1'!$B:$AZ,44,FALSE)),IF($X$1=2,(VLOOKUP(B210,'X2'!$B:$AZ,44,FALSE)),IF($X$1=3,(VLOOKUP(B210,'X3'!$B:$AZ,44,FALSE)),IF($X$1=4,(VLOOKUP(B210,'X4'!$B:$AZ,44,FALSE)),IF($X$1=5,(VLOOKUP(B210,'X5'!$B:$AZ,44,FALSE)),IF($X$1=6,(VLOOKUP(B210,'X6'!$B:$AZ,44,FALSE)),IF($X$1=7,(VLOOKUP(B210,'X7'!$B:$AZ,44,FALSE)),IF($X$1=8,(VLOOKUP(B210,'X8'!$B:$AZ,44,FALSE)),IF($X$1=9,(VLOOKUP(B210,'X9'!$B:$AZ,44,FALSE)),IF($X$1=10,(VLOOKUP(B210,'X10'!$B:$AZ,44,FALSE)),IF($X$1=11,(VLOOKUP(B210,'X11'!$B:$AZ,44,FALSE)),IF($X$1=12,(VLOOKUP(B210,'X12'!$B:$AZ,44,FALSE)),IF($X$1=13,(VLOOKUP(B210,'X13'!$B:$AZ,44,FALSE)),"B")))))))))))))))</f>
        <v xml:space="preserve"> </v>
      </c>
      <c r="H210" s="182" t="str">
        <f ca="1">IF(ISERROR(IF($X$1=1,(VLOOKUP(B210,'X1'!$B:$AZ,8,FALSE)),IF($X$1=2,(VLOOKUP(B210,'X2'!$B:$AZ,8,FALSE)),IF($X$1=3,(VLOOKUP(B210,'X3'!$B:$AZ,8,FALSE)),IF($X$1=4,(VLOOKUP(B210,'X4'!$B:$AZ,8,FALSE)),IF($X$1=5,(VLOOKUP(B210,'X5'!$B:$AZ,8,FALSE)),IF($X$1=6,(VLOOKUP(B210,'X6'!$B:$AZ,8,FALSE)),IF($X$1=7,(VLOOKUP(B210,'X7'!$B:$AZ,8,FALSE)),IF($X$1=8,(VLOOKUP(B210,'X8'!$B:$AZ,8,FALSE)),IF($X$1=9,(VLOOKUP(B210,'X9'!$B:$AZ,8,FALSE)),IF($X$1=10,(VLOOKUP(B210,'X10'!$B:$AZ,8,FALSE)),IF($X$1=11,(VLOOKUP(B210,'X11'!$B:$AZ,8,FALSE)),IF($X$1=12,(VLOOKUP(B210,'X12'!$B:$AZ,8,FALSE)),IF($X$1=13,(VLOOKUP(B210,'X13'!$B:$AZ,8,FALSE)),"B"))))))))))))))=TRUE," ",(IF($X$1=1,(VLOOKUP(B210,'X1'!$B:$AZ,8,FALSE)),IF($X$1=2,(VLOOKUP(B210,'X2'!$B:$AZ,8,FALSE)),IF($X$1=3,(VLOOKUP(B210,'X3'!$B:$AZ,8,FALSE)),IF($X$1=4,(VLOOKUP(B210,'X4'!$B:$AZ,8,FALSE)),IF($X$1=5,(VLOOKUP(B210,'X5'!$B:$AZ,8,FALSE)),IF($X$1=6,(VLOOKUP(B210,'X6'!$B:$AZ,8,FALSE)),IF($X$1=7,(VLOOKUP(B210,'X7'!$B:$AZ,8,FALSE)),IF($X$1=8,(VLOOKUP(B210,'X8'!$B:$AZ,8,FALSE)),IF($X$1=9,(VLOOKUP(B210,'X9'!$B:$AZ,8,FALSE)),IF($X$1=10,(VLOOKUP(B210,'X10'!$B:$AZ,8,FALSE)),IF($X$1=11,(VLOOKUP(B210,'X11'!$B:$AZ,8,FALSE)),IF($X$1=12,(VLOOKUP(B210,'X12'!$B:$AZ,8,FALSE)),IF($X$1=13,(VLOOKUP(B210,'X13'!$B:$AZ,8,FALSE)),"B")))))))))))))))</f>
        <v xml:space="preserve"> </v>
      </c>
      <c r="I210" s="183" t="str">
        <f ca="1">IF(ISERROR(IF($X$1=1,(VLOOKUP(B210,'X1'!$B:$AZ,2,FALSE)),IF($X$1=2,(VLOOKUP(B210,'X2'!$B:$AZ,2,FALSE)),IF($X$1=3,(VLOOKUP(B210,'X3'!$B:$AZ,2,FALSE)),IF($X$1=4,(VLOOKUP(B210,'X4'!$B:$AZ,2,FALSE)),IF($X$1=5,(VLOOKUP(B210,'X5'!$B:$AZ,2,FALSE)),IF($X$1=6,(VLOOKUP(B210,'X6'!$B:$AZ,2,FALSE)),IF($X$1=7,(VLOOKUP(B210,'X7'!$B:$AZ,2,FALSE)),IF($X$1=8,(VLOOKUP(B210,'X8'!$B:$AZ,2,FALSE)),IF($X$1=9,(VLOOKUP(B210,'X9'!$B:$AZ,2,FALSE)),IF($X$1=10,(VLOOKUP(B210,'X10'!$B:$AZ,2,FALSE)),IF($X$1=11,(VLOOKUP(B210,'X11'!$B:$AZ,2,FALSE)),IF($X$1=12,(VLOOKUP(B210,'X12'!$B:$AZ,2,FALSE)),IF($X$1=13,(VLOOKUP(B210,'X13'!$B:$AZ,2,FALSE)),"B"))))))))))))))=TRUE," ",(IF($X$1=1,(VLOOKUP(B210,'X1'!$B:$AZ,2,FALSE)),IF($X$1=2,(VLOOKUP(B210,'X2'!$B:$AZ,2,FALSE)),IF($X$1=3,(VLOOKUP(B210,'X3'!$B:$AZ,2,FALSE)),IF($X$1=4,(VLOOKUP(B210,'X4'!$B:$AZ,2,FALSE)),IF($X$1=5,(VLOOKUP(B210,'X5'!$B:$AZ,2,FALSE)),IF($X$1=6,(VLOOKUP(B210,'X6'!$B:$AZ,2,FALSE)),IF($X$1=7,(VLOOKUP(B210,'X7'!$B:$AZ,2,FALSE)),IF($X$1=8,(VLOOKUP(B210,'X8'!$B:$AZ,2,FALSE)),IF($X$1=9,(VLOOKUP(B210,'X9'!$B:$AZ,2,FALSE)),IF($X$1=10,(VLOOKUP(B210,'X10'!$B:$AZ,2,FALSE)),IF($X$1=11,(VLOOKUP(B210,'X11'!$B:$AZ,2,FALSE)),IF($X$1=12,(VLOOKUP(B210,'X12'!$B:$AZ,2,FALSE)),IF($X$1=13,(VLOOKUP(B210,'X13'!$B:$AZ,2,FALSE)),"B")))))))))))))))</f>
        <v xml:space="preserve"> </v>
      </c>
      <c r="J210" s="183" t="str">
        <f ca="1">IF(ISERROR(IF($X$1=1,(VLOOKUP(B210,'X1'!$B:$AZ,3,FALSE)),IF($X$1=2,(VLOOKUP(B210,'X2'!$B:$AZ,3,FALSE)),IF($X$1=3,(VLOOKUP(B210,'X3'!$B:$AZ,3,FALSE)),IF($X$1=4,(VLOOKUP(B210,'X4'!$B:$AZ,3,FALSE)),IF($X$1=5,(VLOOKUP(B210,'X5'!$B:$AZ,3,FALSE)),IF($X$1=6,(VLOOKUP(B210,'X6'!$B:$AZ,3,FALSE)),IF($X$1=7,(VLOOKUP(B210,'X7'!$B:$AZ,3,FALSE)),IF($X$1=8,(VLOOKUP(B210,'X8'!$B:$AZ,3,FALSE)),IF($X$1=9,(VLOOKUP(B210,'X9'!$B:$AZ,3,FALSE)),IF($X$1=10,(VLOOKUP(B210,'X10'!$B:$AZ,3,FALSE)),IF($X$1=11,(VLOOKUP(B210,'X11'!$B:$AZ,3,FALSE)),IF($X$1=12,(VLOOKUP(B210,'X12'!$B:$AZ,3,FALSE)),IF($X$1=13,(VLOOKUP(B210,'X13'!$B:$AZ,3,FALSE)),"B"))))))))))))))=TRUE," ",(IF($X$1=1,(VLOOKUP(B210,'X1'!$B:$AZ,3,FALSE)),IF($X$1=2,(VLOOKUP(B210,'X2'!$B:$AZ,3,FALSE)),IF($X$1=3,(VLOOKUP(B210,'X3'!$B:$AZ,3,FALSE)),IF($X$1=4,(VLOOKUP(B210,'X4'!$B:$AZ,3,FALSE)),IF($X$1=5,(VLOOKUP(B210,'X5'!$B:$AZ,3,FALSE)),IF($X$1=6,(VLOOKUP(B210,'X6'!$B:$AZ,3,FALSE)),IF($X$1=7,(VLOOKUP(B210,'X7'!$B:$AZ,3,FALSE)),IF($X$1=8,(VLOOKUP(B210,'X8'!$B:$AZ,3,FALSE)),IF($X$1=9,(VLOOKUP(B210,'X9'!$B:$AZ,3,FALSE)),IF($X$1=10,(VLOOKUP(B210,'X10'!$B:$AZ,3,FALSE)),IF($X$1=11,(VLOOKUP(B210,'X11'!$B:$AZ,3,FALSE)),IF($X$1=12,(VLOOKUP(B210,'X12'!$B:$AZ,3,FALSE)),IF($X$1=13,(VLOOKUP(B210,'X13'!$B:$AZ,3,FALSE)),"B")))))))))))))))</f>
        <v xml:space="preserve"> </v>
      </c>
      <c r="K210" s="183" t="str">
        <f ca="1">IF(ISERROR(IF($X$1=1,(VLOOKUP(B210,'X1'!$B:$AZ,5,FALSE)),IF($X$1=2,(VLOOKUP(B210,'X2'!$B:$AZ,5,FALSE)),IF($X$1=3,(VLOOKUP(B210,'X3'!$B:$AZ,5,FALSE)),IF($X$1=4,(VLOOKUP(B210,'X4'!$B:$AZ,5,FALSE)),IF($X$1=5,(VLOOKUP(B210,'X5'!$B:$AZ,5,FALSE)),IF($X$1=6,(VLOOKUP(B210,'X6'!$B:$AZ,5,FALSE)),IF($X$1=7,(VLOOKUP(B210,'X7'!$B:$AZ,5,FALSE)),IF($X$1=8,(VLOOKUP(B210,'X8'!$B:$AZ,5,FALSE)),IF($X$1=9,(VLOOKUP(B210,'X9'!$B:$AZ,5,FALSE)),IF($X$1=10,(VLOOKUP(B210,'X10'!$B:$AZ,5,FALSE)),IF($X$1=11,(VLOOKUP(B210,'X11'!$B:$AZ,5,FALSE)),IF($X$1=12,(VLOOKUP(B210,'X12'!$B:$AZ,5,FALSE)),IF($X$1=13,(VLOOKUP(B210,'X13'!$B:$AZ,5,FALSE)),"B"))))))))))))))=TRUE," ",(IF($X$1=1,(VLOOKUP(B210,'X1'!$B:$AZ,5,FALSE)),IF($X$1=2,(VLOOKUP(B210,'X2'!$B:$AZ,5,FALSE)),IF($X$1=3,(VLOOKUP(B210,'X3'!$B:$AZ,5,FALSE)),IF($X$1=4,(VLOOKUP(B210,'X4'!$B:$AZ,5,FALSE)),IF($X$1=5,(VLOOKUP(B210,'X5'!$B:$AZ,5,FALSE)),IF($X$1=6,(VLOOKUP(B210,'X6'!$B:$AZ,5,FALSE)),IF($X$1=7,(VLOOKUP(B210,'X7'!$B:$AZ,5,FALSE)),IF($X$1=8,(VLOOKUP(B210,'X8'!$B:$AZ,5,FALSE)),IF($X$1=9,(VLOOKUP(B210,'X9'!$B:$AZ,5,FALSE)),IF($X$1=10,(VLOOKUP(B210,'X10'!$B:$AZ,5,FALSE)),IF($X$1=11,(VLOOKUP(B210,'X11'!$B:$AZ,5,FALSE)),IF($X$1=12,(VLOOKUP(B210,'X12'!$B:$AZ,5,FALSE)),IF($X$1=13,(VLOOKUP(B210,'X13'!$B:$AZ,5,FALSE)),"B")))))))))))))))</f>
        <v xml:space="preserve"> </v>
      </c>
      <c r="L210" s="184" t="str">
        <f ca="1">IF(ISERROR(IF($X$1=1,(VLOOKUP(B210,'X1'!$B:$AZ,9,FALSE)),IF($X$1=2,(VLOOKUP(B210,'X2'!$B:$AZ,9,FALSE)),IF($X$1=3,(VLOOKUP(B210,'X3'!$B:$AZ,9,FALSE)),IF($X$1=4,(VLOOKUP(B210,'X4'!$B:$AZ,9,FALSE)),IF($X$1=5,(VLOOKUP(B210,'X5'!$B:$AZ,9,FALSE)),IF($X$1=6,(VLOOKUP(B210,'X6'!$B:$AZ,9,FALSE)),IF($X$1=7,(VLOOKUP(B210,'X7'!$B:$AZ,9,FALSE)),IF($X$1=8,(VLOOKUP(B210,'X8'!$B:$AZ,9,FALSE)),IF($X$1=9,(VLOOKUP(B210,'X9'!$B:$AZ,9,FALSE)),IF($X$1=10,(VLOOKUP(B210,'X10'!$B:$AZ,9,FALSE)),IF($X$1=11,(VLOOKUP(B210,'X11'!$B:$AZ,9,FALSE)),IF($X$1=12,(VLOOKUP(B210,'X12'!$B:$AZ,9,FALSE)),IF($X$1=13,(VLOOKUP(B210,'X13'!$B:$AZ,9,FALSE)),"B"))))))))))))))=TRUE," ",(IF($X$1=1,(VLOOKUP(B210,'X1'!$B:$AZ,9,FALSE)),IF($X$1=2,(VLOOKUP(B210,'X2'!$B:$AZ,9,FALSE)),IF($X$1=3,(VLOOKUP(B210,'X3'!$B:$AZ,9,FALSE)),IF($X$1=4,(VLOOKUP(B210,'X4'!$B:$AZ,9,FALSE)),IF($X$1=5,(VLOOKUP(B210,'X5'!$B:$AZ,9,FALSE)),IF($X$1=6,(VLOOKUP(B210,'X6'!$B:$AZ,9,FALSE)),IF($X$1=7,(VLOOKUP(B210,'X7'!$B:$AZ,9,FALSE)),IF($X$1=8,(VLOOKUP(B210,'X8'!$B:$AZ,9,FALSE)),IF($X$1=9,(VLOOKUP(B210,'X9'!$B:$AZ,9,FALSE)),IF($X$1=10,(VLOOKUP(B210,'X10'!$B:$AZ,9,FALSE)),IF($X$1=11,(VLOOKUP(B210,'X11'!$B:$AZ,9,FALSE)),IF($X$1=12,(VLOOKUP(B210,'X12'!$B:$AZ,9,FALSE)),IF($X$1=13,(VLOOKUP(B210,'X13'!$B:$AZ,9,FALSE)),"B")))))))))))))))</f>
        <v xml:space="preserve"> </v>
      </c>
      <c r="M210" s="184" t="str">
        <f ca="1">IF(ISERROR(IF($X$1=1,(VLOOKUP(B210,'X1'!$B:$AZ,10,FALSE)),IF($X$1=2,(VLOOKUP(B210,'X2'!$B:$AZ,10,FALSE)),IF($X$1=3,(VLOOKUP(B210,'X3'!$B:$AZ,10,FALSE)),IF($X$1=4,(VLOOKUP(B210,'X4'!$B:$AZ,10,FALSE)),IF($X$1=5,(VLOOKUP(B210,'X5'!$B:$AZ,10,FALSE)),IF($X$1=6,(VLOOKUP(B210,'X6'!$B:$AZ,10,FALSE)),IF($X$1=7,(VLOOKUP(B210,'X7'!$B:$AZ,10,FALSE)),IF($X$1=8,(VLOOKUP(B210,'X8'!$B:$AZ,10,FALSE)),IF($X$1=9,(VLOOKUP(B210,'X9'!$B:$AZ,10,FALSE)),IF($X$1=10,(VLOOKUP(B210,'X10'!$B:$AZ,10,FALSE)),IF($X$1=11,(VLOOKUP(B210,'X11'!$B:$AZ,10,FALSE)),IF($X$1=12,(VLOOKUP(B210,'X12'!$B:$AZ,10,FALSE)),IF($X$1=13,(VLOOKUP(B210,'X13'!$B:$AZ,10,FALSE)),"B"))))))))))))))=TRUE," ",(IF($X$1=1,(VLOOKUP(B210,'X1'!$B:$AZ,10,FALSE)),IF($X$1=2,(VLOOKUP(B210,'X2'!$B:$AZ,10,FALSE)),IF($X$1=3,(VLOOKUP(B210,'X3'!$B:$AZ,10,FALSE)),IF($X$1=4,(VLOOKUP(B210,'X4'!$B:$AZ,10,FALSE)),IF($X$1=5,(VLOOKUP(B210,'X5'!$B:$AZ,10,FALSE)),IF($X$1=6,(VLOOKUP(B210,'X6'!$B:$AZ,10,FALSE)),IF($X$1=7,(VLOOKUP(B210,'X7'!$B:$AZ,10,FALSE)),IF($X$1=8,(VLOOKUP(B210,'X8'!$B:$AZ,10,FALSE)),IF($X$1=9,(VLOOKUP(B210,'X9'!$B:$AZ,10,FALSE)),IF($X$1=10,(VLOOKUP(B210,'X10'!$B:$AZ,10,FALSE)),IF($X$1=11,(VLOOKUP(B210,'X11'!$B:$AZ,10,FALSE)),IF($X$1=12,(VLOOKUP(B210,'X12'!$B:$AZ,10,FALSE)),IF($X$1=13,(VLOOKUP(B210,'X13'!$B:$AZ,10,FALSE)),"B")))))))))))))))</f>
        <v xml:space="preserve"> </v>
      </c>
      <c r="N210" s="185" t="str">
        <f ca="1">IF(ISERROR(IF($X$1=1,(VLOOKUP(B210,'X1'!$B:$AZ,45,FALSE)),IF($X$1=2,(VLOOKUP(B210,'X2'!$B:$AZ,45,FALSE)),IF($X$1=3,(VLOOKUP(B210,'X3'!$B:$AZ,45,FALSE)),IF($X$1=4,(VLOOKUP(B210,'X4'!$B:$AZ,45,FALSE)),IF($X$1=5,(VLOOKUP(B210,'X5'!$B:$AZ,45,FALSE)),IF($X$1=6,(VLOOKUP(B210,'X6'!$B:$AZ,45,FALSE)),IF($X$1=7,(VLOOKUP(B210,'X7'!$B:$AZ,45,FALSE)),IF($X$1=8,(VLOOKUP(B210,'X8'!$B:$AZ,45,FALSE)),IF($X$1=9,(VLOOKUP(B210,'X9'!$B:$AZ,45,FALSE)),IF($X$1=10,(VLOOKUP(B210,'X10'!$B:$AZ,45,FALSE)),IF($X$1=11,(VLOOKUP(B210,'X11'!$B:$AZ,45,FALSE)),IF($X$1=12,(VLOOKUP(B210,'X12'!$B:$AZ,45,FALSE)),IF($X$1=13,(VLOOKUP(B210,'X13'!$B:$AZ,45,FALSE)),"B"))))))))))))))=TRUE," ",(IF($X$1=1,(VLOOKUP(B210,'X1'!$B:$AZ,45,FALSE)),IF($X$1=2,(VLOOKUP(B210,'X2'!$B:$AZ,45,FALSE)),IF($X$1=3,(VLOOKUP(B210,'X3'!$B:$AZ,45,FALSE)),IF($X$1=4,(VLOOKUP(B210,'X4'!$B:$AZ,45,FALSE)),IF($X$1=5,(VLOOKUP(B210,'X5'!$B:$AZ,45,FALSE)),IF($X$1=6,(VLOOKUP(B210,'X6'!$B:$AZ,45,FALSE)),IF($X$1=7,(VLOOKUP(B210,'X7'!$B:$AZ,45,FALSE)),IF($X$1=8,(VLOOKUP(B210,'X8'!$B:$AZ,45,FALSE)),IF($X$1=9,(VLOOKUP(B210,'X9'!$B:$AZ,45,FALSE)),IF($X$1=10,(VLOOKUP(B210,'X10'!$B:$AZ,45,FALSE)),IF($X$1=11,(VLOOKUP(B210,'X11'!$B:$AZ,45,FALSE)),IF($X$1=12,(VLOOKUP(B210,'X12'!$B:$AZ,45,FALSE)),IF($X$1=13,(VLOOKUP(B210,'X13'!$B:$AZ,45,FALSE)),"B")))))))))))))))</f>
        <v xml:space="preserve"> </v>
      </c>
      <c r="O210" s="184" t="str">
        <f ca="1">IF(ISERROR(IF($X$1=1,(VLOOKUP(B210,'X1'!$B:$AZ,11,FALSE)),IF($X$1=2,(VLOOKUP(B210,'X2'!$B:$AZ,11,FALSE)),IF($X$1=3,(VLOOKUP(B210,'X3'!$B:$AZ,11,FALSE)),IF($X$1=4,(VLOOKUP(B210,'X4'!$B:$AZ,11,FALSE)),IF($X$1=5,(VLOOKUP(B210,'X5'!$B:$AZ,11,FALSE)),IF($X$1=6,(VLOOKUP(B210,'X6'!$B:$AZ,11,FALSE)),IF($X$1=7,(VLOOKUP(B210,'X7'!$B:$AZ,11,FALSE)),IF($X$1=8,(VLOOKUP(B210,'X8'!$B:$AZ,11,FALSE)),IF($X$1=9,(VLOOKUP(B210,'X9'!$B:$AZ,11,FALSE)),IF($X$1=10,(VLOOKUP(B210,'X10'!$B:$AZ,11,FALSE)),IF($X$1=11,(VLOOKUP(B210,'X11'!$B:$AZ,11,FALSE)),IF($X$1=12,(VLOOKUP(B210,'X12'!$B:$AZ,11,FALSE)),IF($X$1=13,(VLOOKUP(B210,'X13'!$B:$AZ,11,FALSE)),"B"))))))))))))))=TRUE," ",(IF($X$1=1,(VLOOKUP(B210,'X1'!$B:$AZ,11,FALSE)),IF($X$1=2,(VLOOKUP(B210,'X2'!$B:$AZ,11,FALSE)),IF($X$1=3,(VLOOKUP(B210,'X3'!$B:$AZ,11,FALSE)),IF($X$1=4,(VLOOKUP(B210,'X4'!$B:$AZ,11,FALSE)),IF($X$1=5,(VLOOKUP(B210,'X5'!$B:$AZ,11,FALSE)),IF($X$1=6,(VLOOKUP(B210,'X6'!$B:$AZ,11,FALSE)),IF($X$1=7,(VLOOKUP(B210,'X7'!$B:$AZ,11,FALSE)),IF($X$1=8,(VLOOKUP(B210,'X8'!$B:$AZ,11,FALSE)),IF($X$1=9,(VLOOKUP(B210,'X9'!$B:$AZ,11,FALSE)),IF($X$1=10,(VLOOKUP(B210,'X10'!$B:$AZ,11,FALSE)),IF($X$1=11,(VLOOKUP(B210,'X11'!$B:$AZ,11,FALSE)),IF($X$1=12,(VLOOKUP(B210,'X12'!$B:$AZ,11,FALSE)),IF($X$1=13,(VLOOKUP(B210,'X13'!$B:$AZ,11,FALSE)),"B")))))))))))))))</f>
        <v xml:space="preserve"> </v>
      </c>
      <c r="P210" s="184" t="str">
        <f ca="1">IF(ISERROR(IF($X$1=1,(VLOOKUP(B210,'X1'!$B:$AZ,12,FALSE)),IF($X$1=2,(VLOOKUP(B210,'X2'!$B:$AZ,12,FALSE)),IF($X$1=3,(VLOOKUP(B210,'X3'!$B:$AZ,12,FALSE)),IF($X$1=4,(VLOOKUP(B210,'X4'!$B:$AZ,12,FALSE)),IF($X$1=5,(VLOOKUP(B210,'X5'!$B:$AZ,12,FALSE)),IF($X$1=6,(VLOOKUP(B210,'X6'!$B:$AZ,12,FALSE)),IF($X$1=7,(VLOOKUP(B210,'X7'!$B:$AZ,12,FALSE)),IF($X$1=8,(VLOOKUP(B210,'X8'!$B:$AZ,12,FALSE)),IF($X$1=9,(VLOOKUP(B210,'X9'!$B:$AZ,12,FALSE)),IF($X$1=10,(VLOOKUP(B210,'X10'!$B:$AZ,12,FALSE)),IF($X$1=11,(VLOOKUP(B210,'X11'!$B:$AZ,12,FALSE)),IF($X$1=12,(VLOOKUP(B210,'X12'!$B:$AZ,12,FALSE)),IF($X$1=13,(VLOOKUP(B210,'X13'!$B:$AZ,12,FALSE)),"B"))))))))))))))=TRUE," ",(IF($X$1=1,(VLOOKUP(B210,'X1'!$B:$AZ,12,FALSE)),IF($X$1=2,(VLOOKUP(B210,'X2'!$B:$AZ,12,FALSE)),IF($X$1=3,(VLOOKUP(B210,'X3'!$B:$AZ,12,FALSE)),IF($X$1=4,(VLOOKUP(B210,'X4'!$B:$AZ,12,FALSE)),IF($X$1=5,(VLOOKUP(B210,'X5'!$B:$AZ,12,FALSE)),IF($X$1=6,(VLOOKUP(B210,'X6'!$B:$AZ,12,FALSE)),IF($X$1=7,(VLOOKUP(B210,'X7'!$B:$AZ,12,FALSE)),IF($X$1=8,(VLOOKUP(B210,'X8'!$B:$AZ,12,FALSE)),IF($X$1=9,(VLOOKUP(B210,'X9'!$B:$AZ,12,FALSE)),IF($X$1=10,(VLOOKUP(B210,'X10'!$B:$AZ,12,FALSE)),IF($X$1=11,(VLOOKUP(B210,'X11'!$B:$AZ,12,FALSE)),IF($X$1=12,(VLOOKUP(B210,'X12'!$B:$AZ,12,FALSE)),IF($X$1=13,(VLOOKUP(B210,'X13'!$B:$AZ,12,FALSE)),"B")))))))))))))))</f>
        <v xml:space="preserve"> </v>
      </c>
      <c r="Q210" s="185" t="str">
        <f ca="1">IF(ISERROR(IF($X$1=1,(VLOOKUP(B210,'X1'!$B:$AZ,46,FALSE)),IF($X$1=2,(VLOOKUP(B210,'X2'!$B:$AZ,46,FALSE)),IF($X$1=3,(VLOOKUP(B210,'X3'!$B:$AZ,46,FALSE)),IF($X$1=4,(VLOOKUP(B210,'X4'!$B:$AZ,46,FALSE)),IF($X$1=5,(VLOOKUP(B210,'X5'!$B:$AZ,46,FALSE)),IF($X$1=6,(VLOOKUP(B210,'X6'!$B:$AZ,46,FALSE)),IF($X$1=7,(VLOOKUP(B210,'X7'!$B:$AZ,46,FALSE)),IF($X$1=8,(VLOOKUP(B210,'X8'!$B:$AZ,46,FALSE)),IF($X$1=9,(VLOOKUP(B210,'X9'!$B:$AZ,46,FALSE)),IF($X$1=10,(VLOOKUP(B210,'X10'!$B:$AZ,46,FALSE)),IF($X$1=11,(VLOOKUP(B210,'X11'!$B:$AZ,46,FALSE)),IF($X$1=12,(VLOOKUP(B210,'X12'!$B:$AZ,46,FALSE)),IF($X$1=13,(VLOOKUP(B210,'X13'!$B:$AZ,46,FALSE)),"B"))))))))))))))=TRUE," ",(IF($X$1=1,(VLOOKUP(B210,'X1'!$B:$AZ,46,FALSE)),IF($X$1=2,(VLOOKUP(B210,'X2'!$B:$AZ,46,FALSE)),IF($X$1=3,(VLOOKUP(B210,'X3'!$B:$AZ,46,FALSE)),IF($X$1=4,(VLOOKUP(B210,'X4'!$B:$AZ,46,FALSE)),IF($X$1=5,(VLOOKUP(B210,'X5'!$B:$AZ,46,FALSE)),IF($X$1=6,(VLOOKUP(B210,'X6'!$B:$AZ,46,FALSE)),IF($X$1=7,(VLOOKUP(B210,'X7'!$B:$AZ,46,FALSE)),IF($X$1=8,(VLOOKUP(B210,'X8'!$B:$AZ,46,FALSE)),IF($X$1=9,(VLOOKUP(B210,'X9'!$B:$AZ,46,FALSE)),IF($X$1=10,(VLOOKUP(B210,'X10'!$B:$AZ,46,FALSE)),IF($X$1=11,(VLOOKUP(B210,'X11'!$B:$AZ,46,FALSE)),IF($X$1=12,(VLOOKUP(B210,'X12'!$B:$AZ,46,FALSE)),IF($X$1=13,(VLOOKUP(B210,'X13'!$B:$AZ,46,FALSE)),"B")))))))))))))))</f>
        <v xml:space="preserve"> </v>
      </c>
      <c r="R210" s="185" t="str">
        <f ca="1">IF(ISERROR(IF($X$1=1,(VLOOKUP(B210,'X1'!$B:$AZ,15,FALSE)),IF($X$1=2,(VLOOKUP(B210,'X2'!$B:$AZ,15,FALSE)),IF($X$1=3,(VLOOKUP(B210,'X3'!$B:$AZ,15,FALSE)),IF($X$1=4,(VLOOKUP(B210,'X4'!$B:$AZ,15,FALSE)),IF($X$1=5,(VLOOKUP(B210,'X5'!$B:$AZ,15,FALSE)),IF($X$1=6,(VLOOKUP(B210,'X6'!$B:$AZ,15,FALSE)),IF($X$1=7,(VLOOKUP(B210,'X7'!$B:$AZ,15,FALSE)),IF($X$1=8,(VLOOKUP(B210,'X8'!$B:$AZ,15,FALSE)),IF($X$1=9,(VLOOKUP(B210,'X9'!$B:$AZ,15,FALSE)),IF($X$1=10,(VLOOKUP(B210,'X10'!$B:$AZ,15,FALSE)),IF($X$1=11,(VLOOKUP(B210,'X11'!$B:$AZ,15,FALSE)),IF($X$1=12,(VLOOKUP(B210,'X12'!$B:$AZ,15,FALSE)),IF($X$1=13,(VLOOKUP(B210,'X13'!$B:$AZ,15,FALSE)),"B"))))))))))))))=TRUE," ",(IF($X$1=1,(VLOOKUP(B210,'X1'!$B:$AZ,15,FALSE)),IF($X$1=2,(VLOOKUP(B210,'X2'!$B:$AZ,15,FALSE)),IF($X$1=3,(VLOOKUP(B210,'X3'!$B:$AZ,15,FALSE)),IF($X$1=4,(VLOOKUP(B210,'X4'!$B:$AZ,15,FALSE)),IF($X$1=5,(VLOOKUP(B210,'X5'!$B:$AZ,15,FALSE)),IF($X$1=6,(VLOOKUP(B210,'X6'!$B:$AZ,15,FALSE)),IF($X$1=7,(VLOOKUP(B210,'X7'!$B:$AZ,15,FALSE)),IF($X$1=8,(VLOOKUP(B210,'X8'!$B:$AZ,15,FALSE)),IF($X$1=9,(VLOOKUP(B210,'X9'!$B:$AZ,15,FALSE)),IF($X$1=10,(VLOOKUP(B210,'X10'!$B:$AZ,15,FALSE)),IF($X$1=11,(VLOOKUP(B210,'X11'!$B:$AZ,15,FALSE)),IF($X$1=12,(VLOOKUP(B210,'X12'!$B:$AZ,15,FALSE)),IF($X$1=13,(VLOOKUP(B210,'X13'!$B:$AZ,15,FALSE)),"B")))))))))))))))</f>
        <v xml:space="preserve"> </v>
      </c>
      <c r="S210" s="185" t="str">
        <f ca="1">IF(ISERROR(IF((IF($X$1=1,(VLOOKUP(B210,'X1'!$B:$AZ,14,FALSE)),(IF($X$1=2,(VLOOKUP(B210,'X2'!$B:$AZ,14,FALSE)),(IF($X$1=3,(VLOOKUP(B210,'X3'!$B:$AZ,14,FALSE)),(IF($X$1=4,(VLOOKUP(B210,'X4'!$B:$AZ,14,FALSE)),(IF($X$1=5,(VLOOKUP(B210,'X5'!$B:$AZ,14,FALSE)),(IF($X$1=6,(VLOOKUP(B210,'X6'!$B:$AZ,14,FALSE)),(IF($X$1=7,(VLOOKUP(B210,'X7'!$B:$AZ,14,FALSE)),(IF($X$1=8,(VLOOKUP(B210,'X8'!$B:$AZ,14,FALSE)),(IF($X$1=9,(VLOOKUP(B210,'X9'!$B:$AZ,14,FALSE)),(IF($X$1=10,(VLOOKUP(B210,'X10'!$B:$AZ,14,FALSE)),(IF($X$1=11,(VLOOKUP(B210,'X11'!$B:$AZ,14,FALSE)),(IF($X$1=12,(VLOOKUP(B210,'X12'!$B:$AZ,14,FALSE)),(VLOOKUP(B210,'X13'!$B:$AZ,14,FALSE))))))))))))))))))))))))))=$V$1," ",(IF($X$1=1,(VLOOKUP(B210,'X1'!$B:$AZ,14,FALSE)),(IF($X$1=2,(VLOOKUP(B210,'X2'!$B:$AZ,14,FALSE)),(IF($X$1=3,(VLOOKUP(B210,'X3'!$B:$AZ,14,FALSE)),(IF($X$1=4,(VLOOKUP(B210,'X4'!$B:$AZ,14,FALSE)),(IF($X$1=5,(VLOOKUP(B210,'X5'!$B:$AZ,14,FALSE)),(IF($X$1=6,(VLOOKUP(B210,'X6'!$B:$AZ,14,FALSE)),(IF($X$1=7,(VLOOKUP(B210,'X7'!$B:$AZ,14,FALSE)),(IF($X$1=8,(VLOOKUP(B210,'X8'!$B:$AZ,14,FALSE)),(IF($X$1=9,(VLOOKUP(B210,'X9'!$B:$AZ,14,FALSE)),(IF($X$1=10,(VLOOKUP(B210,'X10'!$B:$AZ,14,FALSE)),(IF($X$1=11,(VLOOKUP(B210,'X11'!$B:$AZ,14,FALSE)),(IF($X$1=12,(VLOOKUP(B210,'X12'!$B:$AZ,14,FALSE)),(VLOOKUP(B210,'X13'!$B:$AZ,14,FALSE))))))))))))))))))))))))))))=TRUE," ",(IF((IF($X$1=1,(VLOOKUP(B210,'X1'!$B:$AZ,14,FALSE)),(IF($X$1=2,(VLOOKUP(B210,'X2'!$B:$AZ,14,FALSE)),(IF($X$1=3,(VLOOKUP(B210,'X3'!$B:$AZ,14,FALSE)),(IF($X$1=4,(VLOOKUP(B210,'X4'!$B:$AZ,14,FALSE)),(IF($X$1=5,(VLOOKUP(B210,'X5'!$B:$AZ,14,FALSE)),(IF($X$1=6,(VLOOKUP(B210,'X6'!$B:$AZ,14,FALSE)),(IF($X$1=7,(VLOOKUP(B210,'X7'!$B:$AZ,14,FALSE)),(IF($X$1=8,(VLOOKUP(B210,'X8'!$B:$AZ,14,FALSE)),(IF($X$1=9,(VLOOKUP(B210,'X9'!$B:$AZ,14,FALSE)),(IF($X$1=10,(VLOOKUP(B210,'X10'!$B:$AZ,14,FALSE)),(IF($X$1=11,(VLOOKUP(B210,'X11'!$B:$AZ,14,FALSE)),(IF($X$1=12,(VLOOKUP(B210,'X12'!$B:$AZ,14,FALSE)),(VLOOKUP(B210,'X13'!$B:$AZ,14,FALSE))))))))))))))))))))))))))=$V$1," ",(IF($X$1=1,(VLOOKUP(B210,'X1'!$B:$AZ,14,FALSE)),(IF($X$1=2,(VLOOKUP(B210,'X2'!$B:$AZ,14,FALSE)),(IF($X$1=3,(VLOOKUP(B210,'X3'!$B:$AZ,14,FALSE)),(IF($X$1=4,(VLOOKUP(B210,'X4'!$B:$AZ,14,FALSE)),(IF($X$1=5,(VLOOKUP(B210,'X5'!$B:$AZ,14,FALSE)),(IF($X$1=6,(VLOOKUP(B210,'X6'!$B:$AZ,14,FALSE)),(IF($X$1=7,(VLOOKUP(B210,'X7'!$B:$AZ,14,FALSE)),(IF($X$1=8,(VLOOKUP(B210,'X8'!$B:$AZ,14,FALSE)),(IF($X$1=9,(VLOOKUP(B210,'X9'!$B:$AZ,14,FALSE)),(IF($X$1=10,(VLOOKUP(B210,'X10'!$B:$AZ,14,FALSE)),(IF($X$1=11,(VLOOKUP(B210,'X11'!$B:$AZ,14,FALSE)),(IF($X$1=12,(VLOOKUP(B210,'X12'!$B:$AZ,14,FALSE)),(VLOOKUP(B210,'X13'!$B:$AZ,14,FALSE)))))))))))))))))))))))))))))</f>
        <v xml:space="preserve"> </v>
      </c>
    </row>
    <row r="211" spans="1:19" ht="14.1" customHeight="1" x14ac:dyDescent="0.2">
      <c r="A211" s="156" t="s">
        <v>1058</v>
      </c>
      <c r="B211" s="122" t="str">
        <f>IF(ISERROR(IF($U$16=1,(VLOOKUP(A211,$AC$89:$AH$125,2,FALSE)),IF((IF($X$1=1,'X1'!B170,(IF($X$1=2,'X2'!B170,(IF($X$1=3,'X3'!B170,(IF($X$1=4,'X4'!B170,(IF($X$1=5,'X5'!B170,(IF($X$1=6,'X6'!B170,(IF($X$1=7,'X7'!B170,(IF($X$1=8,'X8'!B170,(IF($X$1=9,'X9'!B170,(IF($X$1=10,'X10'!B170,(IF($X$1=11,'X11'!B170,(IF($X$1=12,'X12'!B170,'X13'!B170))))))))))))))))))))))))="","",(IF($X$1=1,'X1'!B170,(IF($X$1=2,'X2'!B170,(IF($X$1=3,'X3'!B170,(IF($X$1=4,'X4'!B170,(IF($X$1=5,'X5'!B170,(IF($X$1=6,'X6'!B170,(IF($X$1=7,'X7'!B170,(IF($X$1=8,'X8'!B170,(IF($X$1=9,'X9'!B170,(IF($X$1=10,'X10'!B170,(IF($X$1=11,'X11'!B170,(IF($X$1=12,'X12'!B170,'X13'!B170)))))))))))))))))))))))))))=TRUE," ",(IF($U$16=1,(VLOOKUP(A211,$AC$89:$AH$125,2,FALSE)),IF((IF($X$1=1,'X1'!B170,(IF($X$1=2,'X2'!B170,(IF($X$1=3,'X3'!B170,(IF($X$1=4,'X4'!B170,(IF($X$1=5,'X5'!B170,(IF($X$1=6,'X6'!B170,(IF($X$1=7,'X7'!B170,(IF($X$1=8,'X8'!B170,(IF($X$1=9,'X9'!B170,(IF($X$1=10,'X10'!B170,(IF($X$1=11,'X11'!B170,(IF($X$1=12,'X12'!B170,'X13'!B170))))))))))))))))))))))))="","",(IF($X$1=1,'X1'!B170,(IF($X$1=2,'X2'!B170,(IF($X$1=3,'X3'!B170,(IF($X$1=4,'X4'!B170,(IF($X$1=5,'X5'!B170,(IF($X$1=6,'X6'!B170,(IF($X$1=7,'X7'!B170,(IF($X$1=8,'X8'!B170,(IF($X$1=9,'X9'!B170,(IF($X$1=10,'X10'!B170,(IF($X$1=11,'X11'!B170,(IF($X$1=12,'X12'!B170,'X13'!B170))))))))))))))))))))))))))))</f>
        <v/>
      </c>
      <c r="C211" s="181" t="str">
        <f ca="1">IF(ISERROR(IF($X$1=1,(VLOOKUP(B211,'X1'!$B:$AZ,47,FALSE)),IF($X$1=2,(VLOOKUP(B211,'X2'!$B:$AZ,47,FALSE)),IF($X$1=3,(VLOOKUP(B211,'X3'!$B:$AZ,47,FALSE)),IF($X$1=4,(VLOOKUP(B211,'X4'!$B:$AZ,47,FALSE)),IF($X$1=5,(VLOOKUP(B211,'X5'!$B:$AZ,47,FALSE)),IF($X$1=6,(VLOOKUP(B211,'X6'!$B:$AZ,47,FALSE)),IF($X$1=7,(VLOOKUP(B211,'X7'!$B:$AZ,47,FALSE)),IF($X$1=8,(VLOOKUP(B211,'X8'!$B:$AZ,47,FALSE)),IF($X$1=9,(VLOOKUP(B211,'X9'!$B:$AZ,47,FALSE)),IF($X$1=10,(VLOOKUP(B211,'X10'!$B:$AZ,47,FALSE)),IF($X$1=11,(VLOOKUP(B211,'X11'!$B:$AZ,47,FALSE)),IF($X$1=12,(VLOOKUP(B211,'X12'!$B:$AZ,47,FALSE)),IF($X$1=13,(VLOOKUP(B211,'X13'!$B:$AZ,47,FALSE)),"B"))))))))))))))=TRUE," ",(IF($X$1=1,(VLOOKUP(B211,'X1'!$B:$AZ,47,FALSE)),IF($X$1=2,(VLOOKUP(B211,'X2'!$B:$AZ,47,FALSE)),IF($X$1=3,(VLOOKUP(B211,'X3'!$B:$AZ,47,FALSE)),IF($X$1=4,(VLOOKUP(B211,'X4'!$B:$AZ,47,FALSE)),IF($X$1=5,(VLOOKUP(B211,'X5'!$B:$AZ,47,FALSE)),IF($X$1=6,(VLOOKUP(B211,'X6'!$B:$AZ,47,FALSE)),IF($X$1=7,(VLOOKUP(B211,'X7'!$B:$AZ,47,FALSE)),IF($X$1=8,(VLOOKUP(B211,'X8'!$B:$AZ,47,FALSE)),IF($X$1=9,(VLOOKUP(B211,'X9'!$B:$AZ,47,FALSE)),IF($X$1=10,(VLOOKUP(B211,'X10'!$B:$AZ,47,FALSE)),IF($X$1=11,(VLOOKUP(B211,'X11'!$B:$AZ,47,FALSE)),IF($X$1=12,(VLOOKUP(B211,'X12'!$B:$AZ,47,FALSE)),IF($X$1=13,(VLOOKUP(B211,'X13'!$B:$AZ,47,FALSE)),"B")))))))))))))))</f>
        <v xml:space="preserve"> </v>
      </c>
      <c r="D211" s="181" t="str">
        <f ca="1">IF(ISERROR(IF($X$1=1,(VLOOKUP(B211,'X1'!$B:$AP,41,FALSE)),IF($X$1=2,(VLOOKUP(B211,'X2'!$B:$AP,41,FALSE)),IF($X$1=3,(VLOOKUP(B211,'X3'!$B:$AP,41,FALSE)),IF($X$1=4,(VLOOKUP(B211,'X4'!$B:$AP,41,FALSE)),IF($X$1=5,(VLOOKUP(B211,'X5'!$B:$AP,41,FALSE)),IF($X$1=6,(VLOOKUP(B211,'X6'!$B:$AP,41,FALSE)),IF($X$1=7,(VLOOKUP(B211,'X7'!$B:$AP,41,FALSE)),IF($X$1=8,(VLOOKUP(B211,'X8'!$B:$AP,41,FALSE)),IF($X$1=9,(VLOOKUP(B211,'X9'!$B:$AP,41,FALSE)),IF($X$1=10,(VLOOKUP(B211,'X10'!$B:$AP,41,FALSE)),IF($X$1=11,(VLOOKUP(B211,'X11'!$B:$AP,41,FALSE)),IF($X$1=12,(VLOOKUP(B211,'X12'!$B:$AP,41,FALSE)),IF($X$1=13,(VLOOKUP(B211,'X13'!$B:$AP,41,FALSE)),"B"))))))))))))))=TRUE," ",(IF($X$1=1,(VLOOKUP(B211,'X1'!$B:$AP,41,FALSE)),IF($X$1=2,(VLOOKUP(B211,'X2'!$B:$AP,41,FALSE)),IF($X$1=3,(VLOOKUP(B211,'X3'!$B:$AP,41,FALSE)),IF($X$1=4,(VLOOKUP(B211,'X4'!$B:$AP,41,FALSE)),IF($X$1=5,(VLOOKUP(B211,'X5'!$B:$AP,41,FALSE)),IF($X$1=6,(VLOOKUP(B211,'X6'!$B:$AP,41,FALSE)),IF($X$1=7,(VLOOKUP(B211,'X7'!$B:$AP,41,FALSE)),IF($X$1=8,(VLOOKUP(B211,'X8'!$B:$AP,41,FALSE)),IF($X$1=9,(VLOOKUP(B211,'X9'!$B:$AP,41,FALSE)),IF($X$1=10,(VLOOKUP(B211,'X10'!$B:$AP,41,FALSE)),IF($X$1=11,(VLOOKUP(B211,'X11'!$B:$AP,41,FALSE)),IF($X$1=12,(VLOOKUP(B211,'X12'!$B:$AP,41,FALSE)),IF($X$1=13,(VLOOKUP(B211,'X13'!$B:$AP,41,FALSE)),"B")))))))))))))))</f>
        <v xml:space="preserve"> </v>
      </c>
      <c r="E211" s="182" t="str">
        <f ca="1">IF(ISERROR(IF($X$1=1,(VLOOKUP(B211,'X1'!$B:$AP,7,FALSE)),IF($X$1=2,(VLOOKUP(B211,'X2'!$B:$AP,7,FALSE)),IF($X$1=3,(VLOOKUP(B211,'X3'!$B:$AP,7,FALSE)),IF($X$1=4,(VLOOKUP(B211,'X4'!$B:$AP,7,FALSE)),IF($X$1=5,(VLOOKUP(B211,'X5'!$B:$AP,7,FALSE)),IF($X$1=6,(VLOOKUP(B211,'X6'!$B:$AP,7,FALSE)),IF($X$1=7,(VLOOKUP(B211,'X7'!$B:$AP,7,FALSE)),IF($X$1=8,(VLOOKUP(B211,'X8'!$B:$AP,7,FALSE)),IF($X$1=9,(VLOOKUP(B211,'X9'!$B:$AP,7,FALSE)),IF($X$1=10,(VLOOKUP(B211,'X10'!$B:$AP,7,FALSE)),IF($X$1=11,(VLOOKUP(B211,'X11'!$B:$AP,7,FALSE)),IF($X$1=12,(VLOOKUP(B211,'X12'!$B:$AP,7,FALSE)),IF($X$1=13,(VLOOKUP(B211,'X13'!$B:$AP,7,FALSE)),"B"))))))))))))))=TRUE," ",(IF($X$1=1,(VLOOKUP(B211,'X1'!$B:$AP,7,FALSE)),IF($X$1=2,(VLOOKUP(B211,'X2'!$B:$AP,7,FALSE)),IF($X$1=3,(VLOOKUP(B211,'X3'!$B:$AP,7,FALSE)),IF($X$1=4,(VLOOKUP(B211,'X4'!$B:$AP,7,FALSE)),IF($X$1=5,(VLOOKUP(B211,'X5'!$B:$AP,7,FALSE)),IF($X$1=6,(VLOOKUP(B211,'X6'!$B:$AP,7,FALSE)),IF($X$1=7,(VLOOKUP(B211,'X7'!$B:$AP,7,FALSE)),IF($X$1=8,(VLOOKUP(B211,'X8'!$B:$AP,7,FALSE)),IF($X$1=9,(VLOOKUP(B211,'X9'!$B:$AP,7,FALSE)),IF($X$1=10,(VLOOKUP(B211,'X10'!$B:$AP,7,FALSE)),IF($X$1=11,(VLOOKUP(B211,'X11'!$B:$AP,7,FALSE)),IF($X$1=12,(VLOOKUP(B211,'X12'!$B:$AP,7,FALSE)),IF($X$1=13,(VLOOKUP(B211,'X13'!$B:$AP,7,FALSE)),"B")))))))))))))))</f>
        <v xml:space="preserve"> </v>
      </c>
      <c r="F211" s="182" t="str">
        <f ca="1">IF(ISERROR(IF((IF($X$1=1,(VLOOKUP(B211,'X1'!$B:$AO,6,FALSE)),(IF($X$1=2,(VLOOKUP(B211,'X2'!$B:$AO,6,FALSE)),(IF($X$1=3,(VLOOKUP(B211,'X3'!$B:$AO,6,FALSE)),(IF($X$1=4,(VLOOKUP(B211,'X4'!$B:$AO,6,FALSE)),(IF($X$1=5,(VLOOKUP(B211,'X5'!$B:$AO,6,FALSE)),(IF($X$1=6,(VLOOKUP(B211,'X6'!$B:$AO,6,FALSE)),(IF($X$1=7,(VLOOKUP(B211,'X7'!$B:$AO,6,FALSE)),(IF($X$1=8,(VLOOKUP(B211,'X8'!$B:$AO,6,FALSE)),(IF($X$1=9,(VLOOKUP(B211,'X9'!$B:$AO,6,FALSE)),(IF($X$1=10,(VLOOKUP(B211,'X10'!$B:$AO,6,FALSE)),(IF($X$1=11,(VLOOKUP(B211,'X11'!$B:$AO,6,FALSE)),(IF($X$1=12,(VLOOKUP(B211,'X12'!$B:$AO,6,FALSE)),(VLOOKUP(B211,'X13'!$B:$AO,6,FALSE))))))))))))))))))))))))))=$V$1," ",(IF($X$1=1,(VLOOKUP(B211,'X1'!$B:$AO,6,FALSE)),(IF($X$1=2,(VLOOKUP(B211,'X2'!$B:$AO,6,FALSE)),(IF($X$1=3,(VLOOKUP(B211,'X3'!$B:$AO,6,FALSE)),(IF($X$1=4,(VLOOKUP(B211,'X4'!$B:$AO,6,FALSE)),(IF($X$1=5,(VLOOKUP(B211,'X5'!$B:$AO,6,FALSE)),(IF($X$1=6,(VLOOKUP(B211,'X6'!$B:$AO,6,FALSE)),(IF($X$1=7,(VLOOKUP(B211,'X7'!$B:$AO,6,FALSE)),(IF($X$1=8,(VLOOKUP(B211,'X8'!$B:$AO,6,FALSE)),(IF($X$1=9,(VLOOKUP(B211,'X9'!$B:$AO,6,FALSE)),(IF($X$1=10,(VLOOKUP(B211,'X10'!$B:$AO,6,FALSE)),(IF($X$1=11,(VLOOKUP(B211,'X11'!$B:$AO,6,FALSE)),(IF($X$1=12,(VLOOKUP(B211,'X12'!$B:$AO,6,FALSE)),(VLOOKUP(B211,'X13'!$B:$AO,6,FALSE))))))))))))))))))))))))))))=TRUE," ",(IF((IF($X$1=1,(VLOOKUP(B211,'X1'!$B:$AO,6,FALSE)),(IF($X$1=2,(VLOOKUP(B211,'X2'!$B:$AO,6,FALSE)),(IF($X$1=3,(VLOOKUP(B211,'X3'!$B:$AO,6,FALSE)),(IF($X$1=4,(VLOOKUP(B211,'X4'!$B:$AO,6,FALSE)),(IF($X$1=5,(VLOOKUP(B211,'X5'!$B:$AO,6,FALSE)),(IF($X$1=6,(VLOOKUP(B211,'X6'!$B:$AO,6,FALSE)),(IF($X$1=7,(VLOOKUP(B211,'X7'!$B:$AO,6,FALSE)),(IF($X$1=8,(VLOOKUP(B211,'X8'!$B:$AO,6,FALSE)),(IF($X$1=9,(VLOOKUP(B211,'X9'!$B:$AO,6,FALSE)),(IF($X$1=10,(VLOOKUP(B211,'X10'!$B:$AO,6,FALSE)),(IF($X$1=11,(VLOOKUP(B211,'X11'!$B:$AO,6,FALSE)),(IF($X$1=12,(VLOOKUP(B211,'X12'!$B:$AO,6,FALSE)),(VLOOKUP(B211,'X13'!$B:$AO,6,FALSE))))))))))))))))))))))))))=$V$1," ",(IF($X$1=1,(VLOOKUP(B211,'X1'!$B:$AO,6,FALSE)),(IF($X$1=2,(VLOOKUP(B211,'X2'!$B:$AO,6,FALSE)),(IF($X$1=3,(VLOOKUP(B211,'X3'!$B:$AO,6,FALSE)),(IF($X$1=4,(VLOOKUP(B211,'X4'!$B:$AO,6,FALSE)),(IF($X$1=5,(VLOOKUP(B211,'X5'!$B:$AO,6,FALSE)),(IF($X$1=6,(VLOOKUP(B211,'X6'!$B:$AO,6,FALSE)),(IF($X$1=7,(VLOOKUP(B211,'X7'!$B:$AO,6,FALSE)),(IF($X$1=8,(VLOOKUP(B211,'X8'!$B:$AO,6,FALSE)),(IF($X$1=9,(VLOOKUP(B211,'X9'!$B:$AO,6,FALSE)),(IF($X$1=10,(VLOOKUP(B211,'X10'!$B:$AO,6,FALSE)),(IF($X$1=11,(VLOOKUP(B211,'X11'!$B:$AO,6,FALSE)),(IF($X$1=12,(VLOOKUP(B211,'X12'!$B:$AO,6,FALSE)),(VLOOKUP(B211,'X13'!$B:$AO,6,FALSE)))))))))))))))))))))))))))))</f>
        <v xml:space="preserve"> </v>
      </c>
      <c r="G211" s="182" t="str">
        <f ca="1">IF(ISERROR(IF($X$1=1,(VLOOKUP(B211,'X1'!$B:$AZ,44,FALSE)),IF($X$1=2,(VLOOKUP(B211,'X2'!$B:$AZ,44,FALSE)),IF($X$1=3,(VLOOKUP(B211,'X3'!$B:$AZ,44,FALSE)),IF($X$1=4,(VLOOKUP(B211,'X4'!$B:$AZ,44,FALSE)),IF($X$1=5,(VLOOKUP(B211,'X5'!$B:$AZ,44,FALSE)),IF($X$1=6,(VLOOKUP(B211,'X6'!$B:$AZ,44,FALSE)),IF($X$1=7,(VLOOKUP(B211,'X7'!$B:$AZ,44,FALSE)),IF($X$1=8,(VLOOKUP(B211,'X8'!$B:$AZ,44,FALSE)),IF($X$1=9,(VLOOKUP(B211,'X9'!$B:$AZ,44,FALSE)),IF($X$1=10,(VLOOKUP(B211,'X10'!$B:$AZ,44,FALSE)),IF($X$1=11,(VLOOKUP(B211,'X11'!$B:$AZ,44,FALSE)),IF($X$1=12,(VLOOKUP(B211,'X12'!$B:$AZ,44,FALSE)),IF($X$1=13,(VLOOKUP(B211,'X13'!$B:$AZ,44,FALSE)),"B"))))))))))))))=TRUE," ",(IF($X$1=1,(VLOOKUP(B211,'X1'!$B:$AZ,44,FALSE)),IF($X$1=2,(VLOOKUP(B211,'X2'!$B:$AZ,44,FALSE)),IF($X$1=3,(VLOOKUP(B211,'X3'!$B:$AZ,44,FALSE)),IF($X$1=4,(VLOOKUP(B211,'X4'!$B:$AZ,44,FALSE)),IF($X$1=5,(VLOOKUP(B211,'X5'!$B:$AZ,44,FALSE)),IF($X$1=6,(VLOOKUP(B211,'X6'!$B:$AZ,44,FALSE)),IF($X$1=7,(VLOOKUP(B211,'X7'!$B:$AZ,44,FALSE)),IF($X$1=8,(VLOOKUP(B211,'X8'!$B:$AZ,44,FALSE)),IF($X$1=9,(VLOOKUP(B211,'X9'!$B:$AZ,44,FALSE)),IF($X$1=10,(VLOOKUP(B211,'X10'!$B:$AZ,44,FALSE)),IF($X$1=11,(VLOOKUP(B211,'X11'!$B:$AZ,44,FALSE)),IF($X$1=12,(VLOOKUP(B211,'X12'!$B:$AZ,44,FALSE)),IF($X$1=13,(VLOOKUP(B211,'X13'!$B:$AZ,44,FALSE)),"B")))))))))))))))</f>
        <v xml:space="preserve"> </v>
      </c>
      <c r="H211" s="182" t="str">
        <f ca="1">IF(ISERROR(IF($X$1=1,(VLOOKUP(B211,'X1'!$B:$AZ,8,FALSE)),IF($X$1=2,(VLOOKUP(B211,'X2'!$B:$AZ,8,FALSE)),IF($X$1=3,(VLOOKUP(B211,'X3'!$B:$AZ,8,FALSE)),IF($X$1=4,(VLOOKUP(B211,'X4'!$B:$AZ,8,FALSE)),IF($X$1=5,(VLOOKUP(B211,'X5'!$B:$AZ,8,FALSE)),IF($X$1=6,(VLOOKUP(B211,'X6'!$B:$AZ,8,FALSE)),IF($X$1=7,(VLOOKUP(B211,'X7'!$B:$AZ,8,FALSE)),IF($X$1=8,(VLOOKUP(B211,'X8'!$B:$AZ,8,FALSE)),IF($X$1=9,(VLOOKUP(B211,'X9'!$B:$AZ,8,FALSE)),IF($X$1=10,(VLOOKUP(B211,'X10'!$B:$AZ,8,FALSE)),IF($X$1=11,(VLOOKUP(B211,'X11'!$B:$AZ,8,FALSE)),IF($X$1=12,(VLOOKUP(B211,'X12'!$B:$AZ,8,FALSE)),IF($X$1=13,(VLOOKUP(B211,'X13'!$B:$AZ,8,FALSE)),"B"))))))))))))))=TRUE," ",(IF($X$1=1,(VLOOKUP(B211,'X1'!$B:$AZ,8,FALSE)),IF($X$1=2,(VLOOKUP(B211,'X2'!$B:$AZ,8,FALSE)),IF($X$1=3,(VLOOKUP(B211,'X3'!$B:$AZ,8,FALSE)),IF($X$1=4,(VLOOKUP(B211,'X4'!$B:$AZ,8,FALSE)),IF($X$1=5,(VLOOKUP(B211,'X5'!$B:$AZ,8,FALSE)),IF($X$1=6,(VLOOKUP(B211,'X6'!$B:$AZ,8,FALSE)),IF($X$1=7,(VLOOKUP(B211,'X7'!$B:$AZ,8,FALSE)),IF($X$1=8,(VLOOKUP(B211,'X8'!$B:$AZ,8,FALSE)),IF($X$1=9,(VLOOKUP(B211,'X9'!$B:$AZ,8,FALSE)),IF($X$1=10,(VLOOKUP(B211,'X10'!$B:$AZ,8,FALSE)),IF($X$1=11,(VLOOKUP(B211,'X11'!$B:$AZ,8,FALSE)),IF($X$1=12,(VLOOKUP(B211,'X12'!$B:$AZ,8,FALSE)),IF($X$1=13,(VLOOKUP(B211,'X13'!$B:$AZ,8,FALSE)),"B")))))))))))))))</f>
        <v xml:space="preserve"> </v>
      </c>
      <c r="I211" s="183" t="str">
        <f ca="1">IF(ISERROR(IF($X$1=1,(VLOOKUP(B211,'X1'!$B:$AZ,2,FALSE)),IF($X$1=2,(VLOOKUP(B211,'X2'!$B:$AZ,2,FALSE)),IF($X$1=3,(VLOOKUP(B211,'X3'!$B:$AZ,2,FALSE)),IF($X$1=4,(VLOOKUP(B211,'X4'!$B:$AZ,2,FALSE)),IF($X$1=5,(VLOOKUP(B211,'X5'!$B:$AZ,2,FALSE)),IF($X$1=6,(VLOOKUP(B211,'X6'!$B:$AZ,2,FALSE)),IF($X$1=7,(VLOOKUP(B211,'X7'!$B:$AZ,2,FALSE)),IF($X$1=8,(VLOOKUP(B211,'X8'!$B:$AZ,2,FALSE)),IF($X$1=9,(VLOOKUP(B211,'X9'!$B:$AZ,2,FALSE)),IF($X$1=10,(VLOOKUP(B211,'X10'!$B:$AZ,2,FALSE)),IF($X$1=11,(VLOOKUP(B211,'X11'!$B:$AZ,2,FALSE)),IF($X$1=12,(VLOOKUP(B211,'X12'!$B:$AZ,2,FALSE)),IF($X$1=13,(VLOOKUP(B211,'X13'!$B:$AZ,2,FALSE)),"B"))))))))))))))=TRUE," ",(IF($X$1=1,(VLOOKUP(B211,'X1'!$B:$AZ,2,FALSE)),IF($X$1=2,(VLOOKUP(B211,'X2'!$B:$AZ,2,FALSE)),IF($X$1=3,(VLOOKUP(B211,'X3'!$B:$AZ,2,FALSE)),IF($X$1=4,(VLOOKUP(B211,'X4'!$B:$AZ,2,FALSE)),IF($X$1=5,(VLOOKUP(B211,'X5'!$B:$AZ,2,FALSE)),IF($X$1=6,(VLOOKUP(B211,'X6'!$B:$AZ,2,FALSE)),IF($X$1=7,(VLOOKUP(B211,'X7'!$B:$AZ,2,FALSE)),IF($X$1=8,(VLOOKUP(B211,'X8'!$B:$AZ,2,FALSE)),IF($X$1=9,(VLOOKUP(B211,'X9'!$B:$AZ,2,FALSE)),IF($X$1=10,(VLOOKUP(B211,'X10'!$B:$AZ,2,FALSE)),IF($X$1=11,(VLOOKUP(B211,'X11'!$B:$AZ,2,FALSE)),IF($X$1=12,(VLOOKUP(B211,'X12'!$B:$AZ,2,FALSE)),IF($X$1=13,(VLOOKUP(B211,'X13'!$B:$AZ,2,FALSE)),"B")))))))))))))))</f>
        <v xml:space="preserve"> </v>
      </c>
      <c r="J211" s="183" t="str">
        <f ca="1">IF(ISERROR(IF($X$1=1,(VLOOKUP(B211,'X1'!$B:$AZ,3,FALSE)),IF($X$1=2,(VLOOKUP(B211,'X2'!$B:$AZ,3,FALSE)),IF($X$1=3,(VLOOKUP(B211,'X3'!$B:$AZ,3,FALSE)),IF($X$1=4,(VLOOKUP(B211,'X4'!$B:$AZ,3,FALSE)),IF($X$1=5,(VLOOKUP(B211,'X5'!$B:$AZ,3,FALSE)),IF($X$1=6,(VLOOKUP(B211,'X6'!$B:$AZ,3,FALSE)),IF($X$1=7,(VLOOKUP(B211,'X7'!$B:$AZ,3,FALSE)),IF($X$1=8,(VLOOKUP(B211,'X8'!$B:$AZ,3,FALSE)),IF($X$1=9,(VLOOKUP(B211,'X9'!$B:$AZ,3,FALSE)),IF($X$1=10,(VLOOKUP(B211,'X10'!$B:$AZ,3,FALSE)),IF($X$1=11,(VLOOKUP(B211,'X11'!$B:$AZ,3,FALSE)),IF($X$1=12,(VLOOKUP(B211,'X12'!$B:$AZ,3,FALSE)),IF($X$1=13,(VLOOKUP(B211,'X13'!$B:$AZ,3,FALSE)),"B"))))))))))))))=TRUE," ",(IF($X$1=1,(VLOOKUP(B211,'X1'!$B:$AZ,3,FALSE)),IF($X$1=2,(VLOOKUP(B211,'X2'!$B:$AZ,3,FALSE)),IF($X$1=3,(VLOOKUP(B211,'X3'!$B:$AZ,3,FALSE)),IF($X$1=4,(VLOOKUP(B211,'X4'!$B:$AZ,3,FALSE)),IF($X$1=5,(VLOOKUP(B211,'X5'!$B:$AZ,3,FALSE)),IF($X$1=6,(VLOOKUP(B211,'X6'!$B:$AZ,3,FALSE)),IF($X$1=7,(VLOOKUP(B211,'X7'!$B:$AZ,3,FALSE)),IF($X$1=8,(VLOOKUP(B211,'X8'!$B:$AZ,3,FALSE)),IF($X$1=9,(VLOOKUP(B211,'X9'!$B:$AZ,3,FALSE)),IF($X$1=10,(VLOOKUP(B211,'X10'!$B:$AZ,3,FALSE)),IF($X$1=11,(VLOOKUP(B211,'X11'!$B:$AZ,3,FALSE)),IF($X$1=12,(VLOOKUP(B211,'X12'!$B:$AZ,3,FALSE)),IF($X$1=13,(VLOOKUP(B211,'X13'!$B:$AZ,3,FALSE)),"B")))))))))))))))</f>
        <v xml:space="preserve"> </v>
      </c>
      <c r="K211" s="183" t="str">
        <f ca="1">IF(ISERROR(IF($X$1=1,(VLOOKUP(B211,'X1'!$B:$AZ,5,FALSE)),IF($X$1=2,(VLOOKUP(B211,'X2'!$B:$AZ,5,FALSE)),IF($X$1=3,(VLOOKUP(B211,'X3'!$B:$AZ,5,FALSE)),IF($X$1=4,(VLOOKUP(B211,'X4'!$B:$AZ,5,FALSE)),IF($X$1=5,(VLOOKUP(B211,'X5'!$B:$AZ,5,FALSE)),IF($X$1=6,(VLOOKUP(B211,'X6'!$B:$AZ,5,FALSE)),IF($X$1=7,(VLOOKUP(B211,'X7'!$B:$AZ,5,FALSE)),IF($X$1=8,(VLOOKUP(B211,'X8'!$B:$AZ,5,FALSE)),IF($X$1=9,(VLOOKUP(B211,'X9'!$B:$AZ,5,FALSE)),IF($X$1=10,(VLOOKUP(B211,'X10'!$B:$AZ,5,FALSE)),IF($X$1=11,(VLOOKUP(B211,'X11'!$B:$AZ,5,FALSE)),IF($X$1=12,(VLOOKUP(B211,'X12'!$B:$AZ,5,FALSE)),IF($X$1=13,(VLOOKUP(B211,'X13'!$B:$AZ,5,FALSE)),"B"))))))))))))))=TRUE," ",(IF($X$1=1,(VLOOKUP(B211,'X1'!$B:$AZ,5,FALSE)),IF($X$1=2,(VLOOKUP(B211,'X2'!$B:$AZ,5,FALSE)),IF($X$1=3,(VLOOKUP(B211,'X3'!$B:$AZ,5,FALSE)),IF($X$1=4,(VLOOKUP(B211,'X4'!$B:$AZ,5,FALSE)),IF($X$1=5,(VLOOKUP(B211,'X5'!$B:$AZ,5,FALSE)),IF($X$1=6,(VLOOKUP(B211,'X6'!$B:$AZ,5,FALSE)),IF($X$1=7,(VLOOKUP(B211,'X7'!$B:$AZ,5,FALSE)),IF($X$1=8,(VLOOKUP(B211,'X8'!$B:$AZ,5,FALSE)),IF($X$1=9,(VLOOKUP(B211,'X9'!$B:$AZ,5,FALSE)),IF($X$1=10,(VLOOKUP(B211,'X10'!$B:$AZ,5,FALSE)),IF($X$1=11,(VLOOKUP(B211,'X11'!$B:$AZ,5,FALSE)),IF($X$1=12,(VLOOKUP(B211,'X12'!$B:$AZ,5,FALSE)),IF($X$1=13,(VLOOKUP(B211,'X13'!$B:$AZ,5,FALSE)),"B")))))))))))))))</f>
        <v xml:space="preserve"> </v>
      </c>
      <c r="L211" s="184" t="str">
        <f ca="1">IF(ISERROR(IF($X$1=1,(VLOOKUP(B211,'X1'!$B:$AZ,9,FALSE)),IF($X$1=2,(VLOOKUP(B211,'X2'!$B:$AZ,9,FALSE)),IF($X$1=3,(VLOOKUP(B211,'X3'!$B:$AZ,9,FALSE)),IF($X$1=4,(VLOOKUP(B211,'X4'!$B:$AZ,9,FALSE)),IF($X$1=5,(VLOOKUP(B211,'X5'!$B:$AZ,9,FALSE)),IF($X$1=6,(VLOOKUP(B211,'X6'!$B:$AZ,9,FALSE)),IF($X$1=7,(VLOOKUP(B211,'X7'!$B:$AZ,9,FALSE)),IF($X$1=8,(VLOOKUP(B211,'X8'!$B:$AZ,9,FALSE)),IF($X$1=9,(VLOOKUP(B211,'X9'!$B:$AZ,9,FALSE)),IF($X$1=10,(VLOOKUP(B211,'X10'!$B:$AZ,9,FALSE)),IF($X$1=11,(VLOOKUP(B211,'X11'!$B:$AZ,9,FALSE)),IF($X$1=12,(VLOOKUP(B211,'X12'!$B:$AZ,9,FALSE)),IF($X$1=13,(VLOOKUP(B211,'X13'!$B:$AZ,9,FALSE)),"B"))))))))))))))=TRUE," ",(IF($X$1=1,(VLOOKUP(B211,'X1'!$B:$AZ,9,FALSE)),IF($X$1=2,(VLOOKUP(B211,'X2'!$B:$AZ,9,FALSE)),IF($X$1=3,(VLOOKUP(B211,'X3'!$B:$AZ,9,FALSE)),IF($X$1=4,(VLOOKUP(B211,'X4'!$B:$AZ,9,FALSE)),IF($X$1=5,(VLOOKUP(B211,'X5'!$B:$AZ,9,FALSE)),IF($X$1=6,(VLOOKUP(B211,'X6'!$B:$AZ,9,FALSE)),IF($X$1=7,(VLOOKUP(B211,'X7'!$B:$AZ,9,FALSE)),IF($X$1=8,(VLOOKUP(B211,'X8'!$B:$AZ,9,FALSE)),IF($X$1=9,(VLOOKUP(B211,'X9'!$B:$AZ,9,FALSE)),IF($X$1=10,(VLOOKUP(B211,'X10'!$B:$AZ,9,FALSE)),IF($X$1=11,(VLOOKUP(B211,'X11'!$B:$AZ,9,FALSE)),IF($X$1=12,(VLOOKUP(B211,'X12'!$B:$AZ,9,FALSE)),IF($X$1=13,(VLOOKUP(B211,'X13'!$B:$AZ,9,FALSE)),"B")))))))))))))))</f>
        <v xml:space="preserve"> </v>
      </c>
      <c r="M211" s="184" t="str">
        <f ca="1">IF(ISERROR(IF($X$1=1,(VLOOKUP(B211,'X1'!$B:$AZ,10,FALSE)),IF($X$1=2,(VLOOKUP(B211,'X2'!$B:$AZ,10,FALSE)),IF($X$1=3,(VLOOKUP(B211,'X3'!$B:$AZ,10,FALSE)),IF($X$1=4,(VLOOKUP(B211,'X4'!$B:$AZ,10,FALSE)),IF($X$1=5,(VLOOKUP(B211,'X5'!$B:$AZ,10,FALSE)),IF($X$1=6,(VLOOKUP(B211,'X6'!$B:$AZ,10,FALSE)),IF($X$1=7,(VLOOKUP(B211,'X7'!$B:$AZ,10,FALSE)),IF($X$1=8,(VLOOKUP(B211,'X8'!$B:$AZ,10,FALSE)),IF($X$1=9,(VLOOKUP(B211,'X9'!$B:$AZ,10,FALSE)),IF($X$1=10,(VLOOKUP(B211,'X10'!$B:$AZ,10,FALSE)),IF($X$1=11,(VLOOKUP(B211,'X11'!$B:$AZ,10,FALSE)),IF($X$1=12,(VLOOKUP(B211,'X12'!$B:$AZ,10,FALSE)),IF($X$1=13,(VLOOKUP(B211,'X13'!$B:$AZ,10,FALSE)),"B"))))))))))))))=TRUE," ",(IF($X$1=1,(VLOOKUP(B211,'X1'!$B:$AZ,10,FALSE)),IF($X$1=2,(VLOOKUP(B211,'X2'!$B:$AZ,10,FALSE)),IF($X$1=3,(VLOOKUP(B211,'X3'!$B:$AZ,10,FALSE)),IF($X$1=4,(VLOOKUP(B211,'X4'!$B:$AZ,10,FALSE)),IF($X$1=5,(VLOOKUP(B211,'X5'!$B:$AZ,10,FALSE)),IF($X$1=6,(VLOOKUP(B211,'X6'!$B:$AZ,10,FALSE)),IF($X$1=7,(VLOOKUP(B211,'X7'!$B:$AZ,10,FALSE)),IF($X$1=8,(VLOOKUP(B211,'X8'!$B:$AZ,10,FALSE)),IF($X$1=9,(VLOOKUP(B211,'X9'!$B:$AZ,10,FALSE)),IF($X$1=10,(VLOOKUP(B211,'X10'!$B:$AZ,10,FALSE)),IF($X$1=11,(VLOOKUP(B211,'X11'!$B:$AZ,10,FALSE)),IF($X$1=12,(VLOOKUP(B211,'X12'!$B:$AZ,10,FALSE)),IF($X$1=13,(VLOOKUP(B211,'X13'!$B:$AZ,10,FALSE)),"B")))))))))))))))</f>
        <v xml:space="preserve"> </v>
      </c>
      <c r="N211" s="185" t="str">
        <f ca="1">IF(ISERROR(IF($X$1=1,(VLOOKUP(B211,'X1'!$B:$AZ,45,FALSE)),IF($X$1=2,(VLOOKUP(B211,'X2'!$B:$AZ,45,FALSE)),IF($X$1=3,(VLOOKUP(B211,'X3'!$B:$AZ,45,FALSE)),IF($X$1=4,(VLOOKUP(B211,'X4'!$B:$AZ,45,FALSE)),IF($X$1=5,(VLOOKUP(B211,'X5'!$B:$AZ,45,FALSE)),IF($X$1=6,(VLOOKUP(B211,'X6'!$B:$AZ,45,FALSE)),IF($X$1=7,(VLOOKUP(B211,'X7'!$B:$AZ,45,FALSE)),IF($X$1=8,(VLOOKUP(B211,'X8'!$B:$AZ,45,FALSE)),IF($X$1=9,(VLOOKUP(B211,'X9'!$B:$AZ,45,FALSE)),IF($X$1=10,(VLOOKUP(B211,'X10'!$B:$AZ,45,FALSE)),IF($X$1=11,(VLOOKUP(B211,'X11'!$B:$AZ,45,FALSE)),IF($X$1=12,(VLOOKUP(B211,'X12'!$B:$AZ,45,FALSE)),IF($X$1=13,(VLOOKUP(B211,'X13'!$B:$AZ,45,FALSE)),"B"))))))))))))))=TRUE," ",(IF($X$1=1,(VLOOKUP(B211,'X1'!$B:$AZ,45,FALSE)),IF($X$1=2,(VLOOKUP(B211,'X2'!$B:$AZ,45,FALSE)),IF($X$1=3,(VLOOKUP(B211,'X3'!$B:$AZ,45,FALSE)),IF($X$1=4,(VLOOKUP(B211,'X4'!$B:$AZ,45,FALSE)),IF($X$1=5,(VLOOKUP(B211,'X5'!$B:$AZ,45,FALSE)),IF($X$1=6,(VLOOKUP(B211,'X6'!$B:$AZ,45,FALSE)),IF($X$1=7,(VLOOKUP(B211,'X7'!$B:$AZ,45,FALSE)),IF($X$1=8,(VLOOKUP(B211,'X8'!$B:$AZ,45,FALSE)),IF($X$1=9,(VLOOKUP(B211,'X9'!$B:$AZ,45,FALSE)),IF($X$1=10,(VLOOKUP(B211,'X10'!$B:$AZ,45,FALSE)),IF($X$1=11,(VLOOKUP(B211,'X11'!$B:$AZ,45,FALSE)),IF($X$1=12,(VLOOKUP(B211,'X12'!$B:$AZ,45,FALSE)),IF($X$1=13,(VLOOKUP(B211,'X13'!$B:$AZ,45,FALSE)),"B")))))))))))))))</f>
        <v xml:space="preserve"> </v>
      </c>
      <c r="O211" s="184" t="str">
        <f ca="1">IF(ISERROR(IF($X$1=1,(VLOOKUP(B211,'X1'!$B:$AZ,11,FALSE)),IF($X$1=2,(VLOOKUP(B211,'X2'!$B:$AZ,11,FALSE)),IF($X$1=3,(VLOOKUP(B211,'X3'!$B:$AZ,11,FALSE)),IF($X$1=4,(VLOOKUP(B211,'X4'!$B:$AZ,11,FALSE)),IF($X$1=5,(VLOOKUP(B211,'X5'!$B:$AZ,11,FALSE)),IF($X$1=6,(VLOOKUP(B211,'X6'!$B:$AZ,11,FALSE)),IF($X$1=7,(VLOOKUP(B211,'X7'!$B:$AZ,11,FALSE)),IF($X$1=8,(VLOOKUP(B211,'X8'!$B:$AZ,11,FALSE)),IF($X$1=9,(VLOOKUP(B211,'X9'!$B:$AZ,11,FALSE)),IF($X$1=10,(VLOOKUP(B211,'X10'!$B:$AZ,11,FALSE)),IF($X$1=11,(VLOOKUP(B211,'X11'!$B:$AZ,11,FALSE)),IF($X$1=12,(VLOOKUP(B211,'X12'!$B:$AZ,11,FALSE)),IF($X$1=13,(VLOOKUP(B211,'X13'!$B:$AZ,11,FALSE)),"B"))))))))))))))=TRUE," ",(IF($X$1=1,(VLOOKUP(B211,'X1'!$B:$AZ,11,FALSE)),IF($X$1=2,(VLOOKUP(B211,'X2'!$B:$AZ,11,FALSE)),IF($X$1=3,(VLOOKUP(B211,'X3'!$B:$AZ,11,FALSE)),IF($X$1=4,(VLOOKUP(B211,'X4'!$B:$AZ,11,FALSE)),IF($X$1=5,(VLOOKUP(B211,'X5'!$B:$AZ,11,FALSE)),IF($X$1=6,(VLOOKUP(B211,'X6'!$B:$AZ,11,FALSE)),IF($X$1=7,(VLOOKUP(B211,'X7'!$B:$AZ,11,FALSE)),IF($X$1=8,(VLOOKUP(B211,'X8'!$B:$AZ,11,FALSE)),IF($X$1=9,(VLOOKUP(B211,'X9'!$B:$AZ,11,FALSE)),IF($X$1=10,(VLOOKUP(B211,'X10'!$B:$AZ,11,FALSE)),IF($X$1=11,(VLOOKUP(B211,'X11'!$B:$AZ,11,FALSE)),IF($X$1=12,(VLOOKUP(B211,'X12'!$B:$AZ,11,FALSE)),IF($X$1=13,(VLOOKUP(B211,'X13'!$B:$AZ,11,FALSE)),"B")))))))))))))))</f>
        <v xml:space="preserve"> </v>
      </c>
      <c r="P211" s="184" t="str">
        <f ca="1">IF(ISERROR(IF($X$1=1,(VLOOKUP(B211,'X1'!$B:$AZ,12,FALSE)),IF($X$1=2,(VLOOKUP(B211,'X2'!$B:$AZ,12,FALSE)),IF($X$1=3,(VLOOKUP(B211,'X3'!$B:$AZ,12,FALSE)),IF($X$1=4,(VLOOKUP(B211,'X4'!$B:$AZ,12,FALSE)),IF($X$1=5,(VLOOKUP(B211,'X5'!$B:$AZ,12,FALSE)),IF($X$1=6,(VLOOKUP(B211,'X6'!$B:$AZ,12,FALSE)),IF($X$1=7,(VLOOKUP(B211,'X7'!$B:$AZ,12,FALSE)),IF($X$1=8,(VLOOKUP(B211,'X8'!$B:$AZ,12,FALSE)),IF($X$1=9,(VLOOKUP(B211,'X9'!$B:$AZ,12,FALSE)),IF($X$1=10,(VLOOKUP(B211,'X10'!$B:$AZ,12,FALSE)),IF($X$1=11,(VLOOKUP(B211,'X11'!$B:$AZ,12,FALSE)),IF($X$1=12,(VLOOKUP(B211,'X12'!$B:$AZ,12,FALSE)),IF($X$1=13,(VLOOKUP(B211,'X13'!$B:$AZ,12,FALSE)),"B"))))))))))))))=TRUE," ",(IF($X$1=1,(VLOOKUP(B211,'X1'!$B:$AZ,12,FALSE)),IF($X$1=2,(VLOOKUP(B211,'X2'!$B:$AZ,12,FALSE)),IF($X$1=3,(VLOOKUP(B211,'X3'!$B:$AZ,12,FALSE)),IF($X$1=4,(VLOOKUP(B211,'X4'!$B:$AZ,12,FALSE)),IF($X$1=5,(VLOOKUP(B211,'X5'!$B:$AZ,12,FALSE)),IF($X$1=6,(VLOOKUP(B211,'X6'!$B:$AZ,12,FALSE)),IF($X$1=7,(VLOOKUP(B211,'X7'!$B:$AZ,12,FALSE)),IF($X$1=8,(VLOOKUP(B211,'X8'!$B:$AZ,12,FALSE)),IF($X$1=9,(VLOOKUP(B211,'X9'!$B:$AZ,12,FALSE)),IF($X$1=10,(VLOOKUP(B211,'X10'!$B:$AZ,12,FALSE)),IF($X$1=11,(VLOOKUP(B211,'X11'!$B:$AZ,12,FALSE)),IF($X$1=12,(VLOOKUP(B211,'X12'!$B:$AZ,12,FALSE)),IF($X$1=13,(VLOOKUP(B211,'X13'!$B:$AZ,12,FALSE)),"B")))))))))))))))</f>
        <v xml:space="preserve"> </v>
      </c>
      <c r="Q211" s="185" t="str">
        <f ca="1">IF(ISERROR(IF($X$1=1,(VLOOKUP(B211,'X1'!$B:$AZ,46,FALSE)),IF($X$1=2,(VLOOKUP(B211,'X2'!$B:$AZ,46,FALSE)),IF($X$1=3,(VLOOKUP(B211,'X3'!$B:$AZ,46,FALSE)),IF($X$1=4,(VLOOKUP(B211,'X4'!$B:$AZ,46,FALSE)),IF($X$1=5,(VLOOKUP(B211,'X5'!$B:$AZ,46,FALSE)),IF($X$1=6,(VLOOKUP(B211,'X6'!$B:$AZ,46,FALSE)),IF($X$1=7,(VLOOKUP(B211,'X7'!$B:$AZ,46,FALSE)),IF($X$1=8,(VLOOKUP(B211,'X8'!$B:$AZ,46,FALSE)),IF($X$1=9,(VLOOKUP(B211,'X9'!$B:$AZ,46,FALSE)),IF($X$1=10,(VLOOKUP(B211,'X10'!$B:$AZ,46,FALSE)),IF($X$1=11,(VLOOKUP(B211,'X11'!$B:$AZ,46,FALSE)),IF($X$1=12,(VLOOKUP(B211,'X12'!$B:$AZ,46,FALSE)),IF($X$1=13,(VLOOKUP(B211,'X13'!$B:$AZ,46,FALSE)),"B"))))))))))))))=TRUE," ",(IF($X$1=1,(VLOOKUP(B211,'X1'!$B:$AZ,46,FALSE)),IF($X$1=2,(VLOOKUP(B211,'X2'!$B:$AZ,46,FALSE)),IF($X$1=3,(VLOOKUP(B211,'X3'!$B:$AZ,46,FALSE)),IF($X$1=4,(VLOOKUP(B211,'X4'!$B:$AZ,46,FALSE)),IF($X$1=5,(VLOOKUP(B211,'X5'!$B:$AZ,46,FALSE)),IF($X$1=6,(VLOOKUP(B211,'X6'!$B:$AZ,46,FALSE)),IF($X$1=7,(VLOOKUP(B211,'X7'!$B:$AZ,46,FALSE)),IF($X$1=8,(VLOOKUP(B211,'X8'!$B:$AZ,46,FALSE)),IF($X$1=9,(VLOOKUP(B211,'X9'!$B:$AZ,46,FALSE)),IF($X$1=10,(VLOOKUP(B211,'X10'!$B:$AZ,46,FALSE)),IF($X$1=11,(VLOOKUP(B211,'X11'!$B:$AZ,46,FALSE)),IF($X$1=12,(VLOOKUP(B211,'X12'!$B:$AZ,46,FALSE)),IF($X$1=13,(VLOOKUP(B211,'X13'!$B:$AZ,46,FALSE)),"B")))))))))))))))</f>
        <v xml:space="preserve"> </v>
      </c>
      <c r="R211" s="185" t="str">
        <f ca="1">IF(ISERROR(IF($X$1=1,(VLOOKUP(B211,'X1'!$B:$AZ,15,FALSE)),IF($X$1=2,(VLOOKUP(B211,'X2'!$B:$AZ,15,FALSE)),IF($X$1=3,(VLOOKUP(B211,'X3'!$B:$AZ,15,FALSE)),IF($X$1=4,(VLOOKUP(B211,'X4'!$B:$AZ,15,FALSE)),IF($X$1=5,(VLOOKUP(B211,'X5'!$B:$AZ,15,FALSE)),IF($X$1=6,(VLOOKUP(B211,'X6'!$B:$AZ,15,FALSE)),IF($X$1=7,(VLOOKUP(B211,'X7'!$B:$AZ,15,FALSE)),IF($X$1=8,(VLOOKUP(B211,'X8'!$B:$AZ,15,FALSE)),IF($X$1=9,(VLOOKUP(B211,'X9'!$B:$AZ,15,FALSE)),IF($X$1=10,(VLOOKUP(B211,'X10'!$B:$AZ,15,FALSE)),IF($X$1=11,(VLOOKUP(B211,'X11'!$B:$AZ,15,FALSE)),IF($X$1=12,(VLOOKUP(B211,'X12'!$B:$AZ,15,FALSE)),IF($X$1=13,(VLOOKUP(B211,'X13'!$B:$AZ,15,FALSE)),"B"))))))))))))))=TRUE," ",(IF($X$1=1,(VLOOKUP(B211,'X1'!$B:$AZ,15,FALSE)),IF($X$1=2,(VLOOKUP(B211,'X2'!$B:$AZ,15,FALSE)),IF($X$1=3,(VLOOKUP(B211,'X3'!$B:$AZ,15,FALSE)),IF($X$1=4,(VLOOKUP(B211,'X4'!$B:$AZ,15,FALSE)),IF($X$1=5,(VLOOKUP(B211,'X5'!$B:$AZ,15,FALSE)),IF($X$1=6,(VLOOKUP(B211,'X6'!$B:$AZ,15,FALSE)),IF($X$1=7,(VLOOKUP(B211,'X7'!$B:$AZ,15,FALSE)),IF($X$1=8,(VLOOKUP(B211,'X8'!$B:$AZ,15,FALSE)),IF($X$1=9,(VLOOKUP(B211,'X9'!$B:$AZ,15,FALSE)),IF($X$1=10,(VLOOKUP(B211,'X10'!$B:$AZ,15,FALSE)),IF($X$1=11,(VLOOKUP(B211,'X11'!$B:$AZ,15,FALSE)),IF($X$1=12,(VLOOKUP(B211,'X12'!$B:$AZ,15,FALSE)),IF($X$1=13,(VLOOKUP(B211,'X13'!$B:$AZ,15,FALSE)),"B")))))))))))))))</f>
        <v xml:space="preserve"> </v>
      </c>
      <c r="S211" s="185" t="str">
        <f ca="1">IF(ISERROR(IF((IF($X$1=1,(VLOOKUP(B211,'X1'!$B:$AZ,14,FALSE)),(IF($X$1=2,(VLOOKUP(B211,'X2'!$B:$AZ,14,FALSE)),(IF($X$1=3,(VLOOKUP(B211,'X3'!$B:$AZ,14,FALSE)),(IF($X$1=4,(VLOOKUP(B211,'X4'!$B:$AZ,14,FALSE)),(IF($X$1=5,(VLOOKUP(B211,'X5'!$B:$AZ,14,FALSE)),(IF($X$1=6,(VLOOKUP(B211,'X6'!$B:$AZ,14,FALSE)),(IF($X$1=7,(VLOOKUP(B211,'X7'!$B:$AZ,14,FALSE)),(IF($X$1=8,(VLOOKUP(B211,'X8'!$B:$AZ,14,FALSE)),(IF($X$1=9,(VLOOKUP(B211,'X9'!$B:$AZ,14,FALSE)),(IF($X$1=10,(VLOOKUP(B211,'X10'!$B:$AZ,14,FALSE)),(IF($X$1=11,(VLOOKUP(B211,'X11'!$B:$AZ,14,FALSE)),(IF($X$1=12,(VLOOKUP(B211,'X12'!$B:$AZ,14,FALSE)),(VLOOKUP(B211,'X13'!$B:$AZ,14,FALSE))))))))))))))))))))))))))=$V$1," ",(IF($X$1=1,(VLOOKUP(B211,'X1'!$B:$AZ,14,FALSE)),(IF($X$1=2,(VLOOKUP(B211,'X2'!$B:$AZ,14,FALSE)),(IF($X$1=3,(VLOOKUP(B211,'X3'!$B:$AZ,14,FALSE)),(IF($X$1=4,(VLOOKUP(B211,'X4'!$B:$AZ,14,FALSE)),(IF($X$1=5,(VLOOKUP(B211,'X5'!$B:$AZ,14,FALSE)),(IF($X$1=6,(VLOOKUP(B211,'X6'!$B:$AZ,14,FALSE)),(IF($X$1=7,(VLOOKUP(B211,'X7'!$B:$AZ,14,FALSE)),(IF($X$1=8,(VLOOKUP(B211,'X8'!$B:$AZ,14,FALSE)),(IF($X$1=9,(VLOOKUP(B211,'X9'!$B:$AZ,14,FALSE)),(IF($X$1=10,(VLOOKUP(B211,'X10'!$B:$AZ,14,FALSE)),(IF($X$1=11,(VLOOKUP(B211,'X11'!$B:$AZ,14,FALSE)),(IF($X$1=12,(VLOOKUP(B211,'X12'!$B:$AZ,14,FALSE)),(VLOOKUP(B211,'X13'!$B:$AZ,14,FALSE))))))))))))))))))))))))))))=TRUE," ",(IF((IF($X$1=1,(VLOOKUP(B211,'X1'!$B:$AZ,14,FALSE)),(IF($X$1=2,(VLOOKUP(B211,'X2'!$B:$AZ,14,FALSE)),(IF($X$1=3,(VLOOKUP(B211,'X3'!$B:$AZ,14,FALSE)),(IF($X$1=4,(VLOOKUP(B211,'X4'!$B:$AZ,14,FALSE)),(IF($X$1=5,(VLOOKUP(B211,'X5'!$B:$AZ,14,FALSE)),(IF($X$1=6,(VLOOKUP(B211,'X6'!$B:$AZ,14,FALSE)),(IF($X$1=7,(VLOOKUP(B211,'X7'!$B:$AZ,14,FALSE)),(IF($X$1=8,(VLOOKUP(B211,'X8'!$B:$AZ,14,FALSE)),(IF($X$1=9,(VLOOKUP(B211,'X9'!$B:$AZ,14,FALSE)),(IF($X$1=10,(VLOOKUP(B211,'X10'!$B:$AZ,14,FALSE)),(IF($X$1=11,(VLOOKUP(B211,'X11'!$B:$AZ,14,FALSE)),(IF($X$1=12,(VLOOKUP(B211,'X12'!$B:$AZ,14,FALSE)),(VLOOKUP(B211,'X13'!$B:$AZ,14,FALSE))))))))))))))))))))))))))=$V$1," ",(IF($X$1=1,(VLOOKUP(B211,'X1'!$B:$AZ,14,FALSE)),(IF($X$1=2,(VLOOKUP(B211,'X2'!$B:$AZ,14,FALSE)),(IF($X$1=3,(VLOOKUP(B211,'X3'!$B:$AZ,14,FALSE)),(IF($X$1=4,(VLOOKUP(B211,'X4'!$B:$AZ,14,FALSE)),(IF($X$1=5,(VLOOKUP(B211,'X5'!$B:$AZ,14,FALSE)),(IF($X$1=6,(VLOOKUP(B211,'X6'!$B:$AZ,14,FALSE)),(IF($X$1=7,(VLOOKUP(B211,'X7'!$B:$AZ,14,FALSE)),(IF($X$1=8,(VLOOKUP(B211,'X8'!$B:$AZ,14,FALSE)),(IF($X$1=9,(VLOOKUP(B211,'X9'!$B:$AZ,14,FALSE)),(IF($X$1=10,(VLOOKUP(B211,'X10'!$B:$AZ,14,FALSE)),(IF($X$1=11,(VLOOKUP(B211,'X11'!$B:$AZ,14,FALSE)),(IF($X$1=12,(VLOOKUP(B211,'X12'!$B:$AZ,14,FALSE)),(VLOOKUP(B211,'X13'!$B:$AZ,14,FALSE)))))))))))))))))))))))))))))</f>
        <v xml:space="preserve"> </v>
      </c>
    </row>
    <row r="212" spans="1:19" ht="14.1" customHeight="1" x14ac:dyDescent="0.2">
      <c r="A212" s="156" t="s">
        <v>1058</v>
      </c>
      <c r="B212" s="122" t="str">
        <f>IF(ISERROR(IF($U$16=1,(VLOOKUP(A212,$AC$89:$AH$125,2,FALSE)),IF((IF($X$1=1,'X1'!B171,(IF($X$1=2,'X2'!B171,(IF($X$1=3,'X3'!B171,(IF($X$1=4,'X4'!B171,(IF($X$1=5,'X5'!B171,(IF($X$1=6,'X6'!B171,(IF($X$1=7,'X7'!B171,(IF($X$1=8,'X8'!B171,(IF($X$1=9,'X9'!B171,(IF($X$1=10,'X10'!B171,(IF($X$1=11,'X11'!B171,(IF($X$1=12,'X12'!B171,'X13'!B171))))))))))))))))))))))))="","",(IF($X$1=1,'X1'!B171,(IF($X$1=2,'X2'!B171,(IF($X$1=3,'X3'!B171,(IF($X$1=4,'X4'!B171,(IF($X$1=5,'X5'!B171,(IF($X$1=6,'X6'!B171,(IF($X$1=7,'X7'!B171,(IF($X$1=8,'X8'!B171,(IF($X$1=9,'X9'!B171,(IF($X$1=10,'X10'!B171,(IF($X$1=11,'X11'!B171,(IF($X$1=12,'X12'!B171,'X13'!B171)))))))))))))))))))))))))))=TRUE," ",(IF($U$16=1,(VLOOKUP(A212,$AC$89:$AH$125,2,FALSE)),IF((IF($X$1=1,'X1'!B171,(IF($X$1=2,'X2'!B171,(IF($X$1=3,'X3'!B171,(IF($X$1=4,'X4'!B171,(IF($X$1=5,'X5'!B171,(IF($X$1=6,'X6'!B171,(IF($X$1=7,'X7'!B171,(IF($X$1=8,'X8'!B171,(IF($X$1=9,'X9'!B171,(IF($X$1=10,'X10'!B171,(IF($X$1=11,'X11'!B171,(IF($X$1=12,'X12'!B171,'X13'!B171))))))))))))))))))))))))="","",(IF($X$1=1,'X1'!B171,(IF($X$1=2,'X2'!B171,(IF($X$1=3,'X3'!B171,(IF($X$1=4,'X4'!B171,(IF($X$1=5,'X5'!B171,(IF($X$1=6,'X6'!B171,(IF($X$1=7,'X7'!B171,(IF($X$1=8,'X8'!B171,(IF($X$1=9,'X9'!B171,(IF($X$1=10,'X10'!B171,(IF($X$1=11,'X11'!B171,(IF($X$1=12,'X12'!B171,'X13'!B171))))))))))))))))))))))))))))</f>
        <v/>
      </c>
      <c r="C212" s="181" t="str">
        <f ca="1">IF(ISERROR(IF($X$1=1,(VLOOKUP(B212,'X1'!$B:$AZ,47,FALSE)),IF($X$1=2,(VLOOKUP(B212,'X2'!$B:$AZ,47,FALSE)),IF($X$1=3,(VLOOKUP(B212,'X3'!$B:$AZ,47,FALSE)),IF($X$1=4,(VLOOKUP(B212,'X4'!$B:$AZ,47,FALSE)),IF($X$1=5,(VLOOKUP(B212,'X5'!$B:$AZ,47,FALSE)),IF($X$1=6,(VLOOKUP(B212,'X6'!$B:$AZ,47,FALSE)),IF($X$1=7,(VLOOKUP(B212,'X7'!$B:$AZ,47,FALSE)),IF($X$1=8,(VLOOKUP(B212,'X8'!$B:$AZ,47,FALSE)),IF($X$1=9,(VLOOKUP(B212,'X9'!$B:$AZ,47,FALSE)),IF($X$1=10,(VLOOKUP(B212,'X10'!$B:$AZ,47,FALSE)),IF($X$1=11,(VLOOKUP(B212,'X11'!$B:$AZ,47,FALSE)),IF($X$1=12,(VLOOKUP(B212,'X12'!$B:$AZ,47,FALSE)),IF($X$1=13,(VLOOKUP(B212,'X13'!$B:$AZ,47,FALSE)),"B"))))))))))))))=TRUE," ",(IF($X$1=1,(VLOOKUP(B212,'X1'!$B:$AZ,47,FALSE)),IF($X$1=2,(VLOOKUP(B212,'X2'!$B:$AZ,47,FALSE)),IF($X$1=3,(VLOOKUP(B212,'X3'!$B:$AZ,47,FALSE)),IF($X$1=4,(VLOOKUP(B212,'X4'!$B:$AZ,47,FALSE)),IF($X$1=5,(VLOOKUP(B212,'X5'!$B:$AZ,47,FALSE)),IF($X$1=6,(VLOOKUP(B212,'X6'!$B:$AZ,47,FALSE)),IF($X$1=7,(VLOOKUP(B212,'X7'!$B:$AZ,47,FALSE)),IF($X$1=8,(VLOOKUP(B212,'X8'!$B:$AZ,47,FALSE)),IF($X$1=9,(VLOOKUP(B212,'X9'!$B:$AZ,47,FALSE)),IF($X$1=10,(VLOOKUP(B212,'X10'!$B:$AZ,47,FALSE)),IF($X$1=11,(VLOOKUP(B212,'X11'!$B:$AZ,47,FALSE)),IF($X$1=12,(VLOOKUP(B212,'X12'!$B:$AZ,47,FALSE)),IF($X$1=13,(VLOOKUP(B212,'X13'!$B:$AZ,47,FALSE)),"B")))))))))))))))</f>
        <v xml:space="preserve"> </v>
      </c>
      <c r="D212" s="181" t="str">
        <f ca="1">IF(ISERROR(IF($X$1=1,(VLOOKUP(B212,'X1'!$B:$AP,41,FALSE)),IF($X$1=2,(VLOOKUP(B212,'X2'!$B:$AP,41,FALSE)),IF($X$1=3,(VLOOKUP(B212,'X3'!$B:$AP,41,FALSE)),IF($X$1=4,(VLOOKUP(B212,'X4'!$B:$AP,41,FALSE)),IF($X$1=5,(VLOOKUP(B212,'X5'!$B:$AP,41,FALSE)),IF($X$1=6,(VLOOKUP(B212,'X6'!$B:$AP,41,FALSE)),IF($X$1=7,(VLOOKUP(B212,'X7'!$B:$AP,41,FALSE)),IF($X$1=8,(VLOOKUP(B212,'X8'!$B:$AP,41,FALSE)),IF($X$1=9,(VLOOKUP(B212,'X9'!$B:$AP,41,FALSE)),IF($X$1=10,(VLOOKUP(B212,'X10'!$B:$AP,41,FALSE)),IF($X$1=11,(VLOOKUP(B212,'X11'!$B:$AP,41,FALSE)),IF($X$1=12,(VLOOKUP(B212,'X12'!$B:$AP,41,FALSE)),IF($X$1=13,(VLOOKUP(B212,'X13'!$B:$AP,41,FALSE)),"B"))))))))))))))=TRUE," ",(IF($X$1=1,(VLOOKUP(B212,'X1'!$B:$AP,41,FALSE)),IF($X$1=2,(VLOOKUP(B212,'X2'!$B:$AP,41,FALSE)),IF($X$1=3,(VLOOKUP(B212,'X3'!$B:$AP,41,FALSE)),IF($X$1=4,(VLOOKUP(B212,'X4'!$B:$AP,41,FALSE)),IF($X$1=5,(VLOOKUP(B212,'X5'!$B:$AP,41,FALSE)),IF($X$1=6,(VLOOKUP(B212,'X6'!$B:$AP,41,FALSE)),IF($X$1=7,(VLOOKUP(B212,'X7'!$B:$AP,41,FALSE)),IF($X$1=8,(VLOOKUP(B212,'X8'!$B:$AP,41,FALSE)),IF($X$1=9,(VLOOKUP(B212,'X9'!$B:$AP,41,FALSE)),IF($X$1=10,(VLOOKUP(B212,'X10'!$B:$AP,41,FALSE)),IF($X$1=11,(VLOOKUP(B212,'X11'!$B:$AP,41,FALSE)),IF($X$1=12,(VLOOKUP(B212,'X12'!$B:$AP,41,FALSE)),IF($X$1=13,(VLOOKUP(B212,'X13'!$B:$AP,41,FALSE)),"B")))))))))))))))</f>
        <v xml:space="preserve"> </v>
      </c>
      <c r="E212" s="182" t="str">
        <f ca="1">IF(ISERROR(IF($X$1=1,(VLOOKUP(B212,'X1'!$B:$AP,7,FALSE)),IF($X$1=2,(VLOOKUP(B212,'X2'!$B:$AP,7,FALSE)),IF($X$1=3,(VLOOKUP(B212,'X3'!$B:$AP,7,FALSE)),IF($X$1=4,(VLOOKUP(B212,'X4'!$B:$AP,7,FALSE)),IF($X$1=5,(VLOOKUP(B212,'X5'!$B:$AP,7,FALSE)),IF($X$1=6,(VLOOKUP(B212,'X6'!$B:$AP,7,FALSE)),IF($X$1=7,(VLOOKUP(B212,'X7'!$B:$AP,7,FALSE)),IF($X$1=8,(VLOOKUP(B212,'X8'!$B:$AP,7,FALSE)),IF($X$1=9,(VLOOKUP(B212,'X9'!$B:$AP,7,FALSE)),IF($X$1=10,(VLOOKUP(B212,'X10'!$B:$AP,7,FALSE)),IF($X$1=11,(VLOOKUP(B212,'X11'!$B:$AP,7,FALSE)),IF($X$1=12,(VLOOKUP(B212,'X12'!$B:$AP,7,FALSE)),IF($X$1=13,(VLOOKUP(B212,'X13'!$B:$AP,7,FALSE)),"B"))))))))))))))=TRUE," ",(IF($X$1=1,(VLOOKUP(B212,'X1'!$B:$AP,7,FALSE)),IF($X$1=2,(VLOOKUP(B212,'X2'!$B:$AP,7,FALSE)),IF($X$1=3,(VLOOKUP(B212,'X3'!$B:$AP,7,FALSE)),IF($X$1=4,(VLOOKUP(B212,'X4'!$B:$AP,7,FALSE)),IF($X$1=5,(VLOOKUP(B212,'X5'!$B:$AP,7,FALSE)),IF($X$1=6,(VLOOKUP(B212,'X6'!$B:$AP,7,FALSE)),IF($X$1=7,(VLOOKUP(B212,'X7'!$B:$AP,7,FALSE)),IF($X$1=8,(VLOOKUP(B212,'X8'!$B:$AP,7,FALSE)),IF($X$1=9,(VLOOKUP(B212,'X9'!$B:$AP,7,FALSE)),IF($X$1=10,(VLOOKUP(B212,'X10'!$B:$AP,7,FALSE)),IF($X$1=11,(VLOOKUP(B212,'X11'!$B:$AP,7,FALSE)),IF($X$1=12,(VLOOKUP(B212,'X12'!$B:$AP,7,FALSE)),IF($X$1=13,(VLOOKUP(B212,'X13'!$B:$AP,7,FALSE)),"B")))))))))))))))</f>
        <v xml:space="preserve"> </v>
      </c>
      <c r="F212" s="182" t="str">
        <f ca="1">IF(ISERROR(IF((IF($X$1=1,(VLOOKUP(B212,'X1'!$B:$AO,6,FALSE)),(IF($X$1=2,(VLOOKUP(B212,'X2'!$B:$AO,6,FALSE)),(IF($X$1=3,(VLOOKUP(B212,'X3'!$B:$AO,6,FALSE)),(IF($X$1=4,(VLOOKUP(B212,'X4'!$B:$AO,6,FALSE)),(IF($X$1=5,(VLOOKUP(B212,'X5'!$B:$AO,6,FALSE)),(IF($X$1=6,(VLOOKUP(B212,'X6'!$B:$AO,6,FALSE)),(IF($X$1=7,(VLOOKUP(B212,'X7'!$B:$AO,6,FALSE)),(IF($X$1=8,(VLOOKUP(B212,'X8'!$B:$AO,6,FALSE)),(IF($X$1=9,(VLOOKUP(B212,'X9'!$B:$AO,6,FALSE)),(IF($X$1=10,(VLOOKUP(B212,'X10'!$B:$AO,6,FALSE)),(IF($X$1=11,(VLOOKUP(B212,'X11'!$B:$AO,6,FALSE)),(IF($X$1=12,(VLOOKUP(B212,'X12'!$B:$AO,6,FALSE)),(VLOOKUP(B212,'X13'!$B:$AO,6,FALSE))))))))))))))))))))))))))=$V$1," ",(IF($X$1=1,(VLOOKUP(B212,'X1'!$B:$AO,6,FALSE)),(IF($X$1=2,(VLOOKUP(B212,'X2'!$B:$AO,6,FALSE)),(IF($X$1=3,(VLOOKUP(B212,'X3'!$B:$AO,6,FALSE)),(IF($X$1=4,(VLOOKUP(B212,'X4'!$B:$AO,6,FALSE)),(IF($X$1=5,(VLOOKUP(B212,'X5'!$B:$AO,6,FALSE)),(IF($X$1=6,(VLOOKUP(B212,'X6'!$B:$AO,6,FALSE)),(IF($X$1=7,(VLOOKUP(B212,'X7'!$B:$AO,6,FALSE)),(IF($X$1=8,(VLOOKUP(B212,'X8'!$B:$AO,6,FALSE)),(IF($X$1=9,(VLOOKUP(B212,'X9'!$B:$AO,6,FALSE)),(IF($X$1=10,(VLOOKUP(B212,'X10'!$B:$AO,6,FALSE)),(IF($X$1=11,(VLOOKUP(B212,'X11'!$B:$AO,6,FALSE)),(IF($X$1=12,(VLOOKUP(B212,'X12'!$B:$AO,6,FALSE)),(VLOOKUP(B212,'X13'!$B:$AO,6,FALSE))))))))))))))))))))))))))))=TRUE," ",(IF((IF($X$1=1,(VLOOKUP(B212,'X1'!$B:$AO,6,FALSE)),(IF($X$1=2,(VLOOKUP(B212,'X2'!$B:$AO,6,FALSE)),(IF($X$1=3,(VLOOKUP(B212,'X3'!$B:$AO,6,FALSE)),(IF($X$1=4,(VLOOKUP(B212,'X4'!$B:$AO,6,FALSE)),(IF($X$1=5,(VLOOKUP(B212,'X5'!$B:$AO,6,FALSE)),(IF($X$1=6,(VLOOKUP(B212,'X6'!$B:$AO,6,FALSE)),(IF($X$1=7,(VLOOKUP(B212,'X7'!$B:$AO,6,FALSE)),(IF($X$1=8,(VLOOKUP(B212,'X8'!$B:$AO,6,FALSE)),(IF($X$1=9,(VLOOKUP(B212,'X9'!$B:$AO,6,FALSE)),(IF($X$1=10,(VLOOKUP(B212,'X10'!$B:$AO,6,FALSE)),(IF($X$1=11,(VLOOKUP(B212,'X11'!$B:$AO,6,FALSE)),(IF($X$1=12,(VLOOKUP(B212,'X12'!$B:$AO,6,FALSE)),(VLOOKUP(B212,'X13'!$B:$AO,6,FALSE))))))))))))))))))))))))))=$V$1," ",(IF($X$1=1,(VLOOKUP(B212,'X1'!$B:$AO,6,FALSE)),(IF($X$1=2,(VLOOKUP(B212,'X2'!$B:$AO,6,FALSE)),(IF($X$1=3,(VLOOKUP(B212,'X3'!$B:$AO,6,FALSE)),(IF($X$1=4,(VLOOKUP(B212,'X4'!$B:$AO,6,FALSE)),(IF($X$1=5,(VLOOKUP(B212,'X5'!$B:$AO,6,FALSE)),(IF($X$1=6,(VLOOKUP(B212,'X6'!$B:$AO,6,FALSE)),(IF($X$1=7,(VLOOKUP(B212,'X7'!$B:$AO,6,FALSE)),(IF($X$1=8,(VLOOKUP(B212,'X8'!$B:$AO,6,FALSE)),(IF($X$1=9,(VLOOKUP(B212,'X9'!$B:$AO,6,FALSE)),(IF($X$1=10,(VLOOKUP(B212,'X10'!$B:$AO,6,FALSE)),(IF($X$1=11,(VLOOKUP(B212,'X11'!$B:$AO,6,FALSE)),(IF($X$1=12,(VLOOKUP(B212,'X12'!$B:$AO,6,FALSE)),(VLOOKUP(B212,'X13'!$B:$AO,6,FALSE)))))))))))))))))))))))))))))</f>
        <v xml:space="preserve"> </v>
      </c>
      <c r="G212" s="182" t="str">
        <f ca="1">IF(ISERROR(IF($X$1=1,(VLOOKUP(B212,'X1'!$B:$AZ,44,FALSE)),IF($X$1=2,(VLOOKUP(B212,'X2'!$B:$AZ,44,FALSE)),IF($X$1=3,(VLOOKUP(B212,'X3'!$B:$AZ,44,FALSE)),IF($X$1=4,(VLOOKUP(B212,'X4'!$B:$AZ,44,FALSE)),IF($X$1=5,(VLOOKUP(B212,'X5'!$B:$AZ,44,FALSE)),IF($X$1=6,(VLOOKUP(B212,'X6'!$B:$AZ,44,FALSE)),IF($X$1=7,(VLOOKUP(B212,'X7'!$B:$AZ,44,FALSE)),IF($X$1=8,(VLOOKUP(B212,'X8'!$B:$AZ,44,FALSE)),IF($X$1=9,(VLOOKUP(B212,'X9'!$B:$AZ,44,FALSE)),IF($X$1=10,(VLOOKUP(B212,'X10'!$B:$AZ,44,FALSE)),IF($X$1=11,(VLOOKUP(B212,'X11'!$B:$AZ,44,FALSE)),IF($X$1=12,(VLOOKUP(B212,'X12'!$B:$AZ,44,FALSE)),IF($X$1=13,(VLOOKUP(B212,'X13'!$B:$AZ,44,FALSE)),"B"))))))))))))))=TRUE," ",(IF($X$1=1,(VLOOKUP(B212,'X1'!$B:$AZ,44,FALSE)),IF($X$1=2,(VLOOKUP(B212,'X2'!$B:$AZ,44,FALSE)),IF($X$1=3,(VLOOKUP(B212,'X3'!$B:$AZ,44,FALSE)),IF($X$1=4,(VLOOKUP(B212,'X4'!$B:$AZ,44,FALSE)),IF($X$1=5,(VLOOKUP(B212,'X5'!$B:$AZ,44,FALSE)),IF($X$1=6,(VLOOKUP(B212,'X6'!$B:$AZ,44,FALSE)),IF($X$1=7,(VLOOKUP(B212,'X7'!$B:$AZ,44,FALSE)),IF($X$1=8,(VLOOKUP(B212,'X8'!$B:$AZ,44,FALSE)),IF($X$1=9,(VLOOKUP(B212,'X9'!$B:$AZ,44,FALSE)),IF($X$1=10,(VLOOKUP(B212,'X10'!$B:$AZ,44,FALSE)),IF($X$1=11,(VLOOKUP(B212,'X11'!$B:$AZ,44,FALSE)),IF($X$1=12,(VLOOKUP(B212,'X12'!$B:$AZ,44,FALSE)),IF($X$1=13,(VLOOKUP(B212,'X13'!$B:$AZ,44,FALSE)),"B")))))))))))))))</f>
        <v xml:space="preserve"> </v>
      </c>
      <c r="H212" s="182" t="str">
        <f ca="1">IF(ISERROR(IF($X$1=1,(VLOOKUP(B212,'X1'!$B:$AZ,8,FALSE)),IF($X$1=2,(VLOOKUP(B212,'X2'!$B:$AZ,8,FALSE)),IF($X$1=3,(VLOOKUP(B212,'X3'!$B:$AZ,8,FALSE)),IF($X$1=4,(VLOOKUP(B212,'X4'!$B:$AZ,8,FALSE)),IF($X$1=5,(VLOOKUP(B212,'X5'!$B:$AZ,8,FALSE)),IF($X$1=6,(VLOOKUP(B212,'X6'!$B:$AZ,8,FALSE)),IF($X$1=7,(VLOOKUP(B212,'X7'!$B:$AZ,8,FALSE)),IF($X$1=8,(VLOOKUP(B212,'X8'!$B:$AZ,8,FALSE)),IF($X$1=9,(VLOOKUP(B212,'X9'!$B:$AZ,8,FALSE)),IF($X$1=10,(VLOOKUP(B212,'X10'!$B:$AZ,8,FALSE)),IF($X$1=11,(VLOOKUP(B212,'X11'!$B:$AZ,8,FALSE)),IF($X$1=12,(VLOOKUP(B212,'X12'!$B:$AZ,8,FALSE)),IF($X$1=13,(VLOOKUP(B212,'X13'!$B:$AZ,8,FALSE)),"B"))))))))))))))=TRUE," ",(IF($X$1=1,(VLOOKUP(B212,'X1'!$B:$AZ,8,FALSE)),IF($X$1=2,(VLOOKUP(B212,'X2'!$B:$AZ,8,FALSE)),IF($X$1=3,(VLOOKUP(B212,'X3'!$B:$AZ,8,FALSE)),IF($X$1=4,(VLOOKUP(B212,'X4'!$B:$AZ,8,FALSE)),IF($X$1=5,(VLOOKUP(B212,'X5'!$B:$AZ,8,FALSE)),IF($X$1=6,(VLOOKUP(B212,'X6'!$B:$AZ,8,FALSE)),IF($X$1=7,(VLOOKUP(B212,'X7'!$B:$AZ,8,FALSE)),IF($X$1=8,(VLOOKUP(B212,'X8'!$B:$AZ,8,FALSE)),IF($X$1=9,(VLOOKUP(B212,'X9'!$B:$AZ,8,FALSE)),IF($X$1=10,(VLOOKUP(B212,'X10'!$B:$AZ,8,FALSE)),IF($X$1=11,(VLOOKUP(B212,'X11'!$B:$AZ,8,FALSE)),IF($X$1=12,(VLOOKUP(B212,'X12'!$B:$AZ,8,FALSE)),IF($X$1=13,(VLOOKUP(B212,'X13'!$B:$AZ,8,FALSE)),"B")))))))))))))))</f>
        <v xml:space="preserve"> </v>
      </c>
      <c r="I212" s="183" t="str">
        <f ca="1">IF(ISERROR(IF($X$1=1,(VLOOKUP(B212,'X1'!$B:$AZ,2,FALSE)),IF($X$1=2,(VLOOKUP(B212,'X2'!$B:$AZ,2,FALSE)),IF($X$1=3,(VLOOKUP(B212,'X3'!$B:$AZ,2,FALSE)),IF($X$1=4,(VLOOKUP(B212,'X4'!$B:$AZ,2,FALSE)),IF($X$1=5,(VLOOKUP(B212,'X5'!$B:$AZ,2,FALSE)),IF($X$1=6,(VLOOKUP(B212,'X6'!$B:$AZ,2,FALSE)),IF($X$1=7,(VLOOKUP(B212,'X7'!$B:$AZ,2,FALSE)),IF($X$1=8,(VLOOKUP(B212,'X8'!$B:$AZ,2,FALSE)),IF($X$1=9,(VLOOKUP(B212,'X9'!$B:$AZ,2,FALSE)),IF($X$1=10,(VLOOKUP(B212,'X10'!$B:$AZ,2,FALSE)),IF($X$1=11,(VLOOKUP(B212,'X11'!$B:$AZ,2,FALSE)),IF($X$1=12,(VLOOKUP(B212,'X12'!$B:$AZ,2,FALSE)),IF($X$1=13,(VLOOKUP(B212,'X13'!$B:$AZ,2,FALSE)),"B"))))))))))))))=TRUE," ",(IF($X$1=1,(VLOOKUP(B212,'X1'!$B:$AZ,2,FALSE)),IF($X$1=2,(VLOOKUP(B212,'X2'!$B:$AZ,2,FALSE)),IF($X$1=3,(VLOOKUP(B212,'X3'!$B:$AZ,2,FALSE)),IF($X$1=4,(VLOOKUP(B212,'X4'!$B:$AZ,2,FALSE)),IF($X$1=5,(VLOOKUP(B212,'X5'!$B:$AZ,2,FALSE)),IF($X$1=6,(VLOOKUP(B212,'X6'!$B:$AZ,2,FALSE)),IF($X$1=7,(VLOOKUP(B212,'X7'!$B:$AZ,2,FALSE)),IF($X$1=8,(VLOOKUP(B212,'X8'!$B:$AZ,2,FALSE)),IF($X$1=9,(VLOOKUP(B212,'X9'!$B:$AZ,2,FALSE)),IF($X$1=10,(VLOOKUP(B212,'X10'!$B:$AZ,2,FALSE)),IF($X$1=11,(VLOOKUP(B212,'X11'!$B:$AZ,2,FALSE)),IF($X$1=12,(VLOOKUP(B212,'X12'!$B:$AZ,2,FALSE)),IF($X$1=13,(VLOOKUP(B212,'X13'!$B:$AZ,2,FALSE)),"B")))))))))))))))</f>
        <v xml:space="preserve"> </v>
      </c>
      <c r="J212" s="183" t="str">
        <f ca="1">IF(ISERROR(IF($X$1=1,(VLOOKUP(B212,'X1'!$B:$AZ,3,FALSE)),IF($X$1=2,(VLOOKUP(B212,'X2'!$B:$AZ,3,FALSE)),IF($X$1=3,(VLOOKUP(B212,'X3'!$B:$AZ,3,FALSE)),IF($X$1=4,(VLOOKUP(B212,'X4'!$B:$AZ,3,FALSE)),IF($X$1=5,(VLOOKUP(B212,'X5'!$B:$AZ,3,FALSE)),IF($X$1=6,(VLOOKUP(B212,'X6'!$B:$AZ,3,FALSE)),IF($X$1=7,(VLOOKUP(B212,'X7'!$B:$AZ,3,FALSE)),IF($X$1=8,(VLOOKUP(B212,'X8'!$B:$AZ,3,FALSE)),IF($X$1=9,(VLOOKUP(B212,'X9'!$B:$AZ,3,FALSE)),IF($X$1=10,(VLOOKUP(B212,'X10'!$B:$AZ,3,FALSE)),IF($X$1=11,(VLOOKUP(B212,'X11'!$B:$AZ,3,FALSE)),IF($X$1=12,(VLOOKUP(B212,'X12'!$B:$AZ,3,FALSE)),IF($X$1=13,(VLOOKUP(B212,'X13'!$B:$AZ,3,FALSE)),"B"))))))))))))))=TRUE," ",(IF($X$1=1,(VLOOKUP(B212,'X1'!$B:$AZ,3,FALSE)),IF($X$1=2,(VLOOKUP(B212,'X2'!$B:$AZ,3,FALSE)),IF($X$1=3,(VLOOKUP(B212,'X3'!$B:$AZ,3,FALSE)),IF($X$1=4,(VLOOKUP(B212,'X4'!$B:$AZ,3,FALSE)),IF($X$1=5,(VLOOKUP(B212,'X5'!$B:$AZ,3,FALSE)),IF($X$1=6,(VLOOKUP(B212,'X6'!$B:$AZ,3,FALSE)),IF($X$1=7,(VLOOKUP(B212,'X7'!$B:$AZ,3,FALSE)),IF($X$1=8,(VLOOKUP(B212,'X8'!$B:$AZ,3,FALSE)),IF($X$1=9,(VLOOKUP(B212,'X9'!$B:$AZ,3,FALSE)),IF($X$1=10,(VLOOKUP(B212,'X10'!$B:$AZ,3,FALSE)),IF($X$1=11,(VLOOKUP(B212,'X11'!$B:$AZ,3,FALSE)),IF($X$1=12,(VLOOKUP(B212,'X12'!$B:$AZ,3,FALSE)),IF($X$1=13,(VLOOKUP(B212,'X13'!$B:$AZ,3,FALSE)),"B")))))))))))))))</f>
        <v xml:space="preserve"> </v>
      </c>
      <c r="K212" s="183" t="str">
        <f ca="1">IF(ISERROR(IF($X$1=1,(VLOOKUP(B212,'X1'!$B:$AZ,5,FALSE)),IF($X$1=2,(VLOOKUP(B212,'X2'!$B:$AZ,5,FALSE)),IF($X$1=3,(VLOOKUP(B212,'X3'!$B:$AZ,5,FALSE)),IF($X$1=4,(VLOOKUP(B212,'X4'!$B:$AZ,5,FALSE)),IF($X$1=5,(VLOOKUP(B212,'X5'!$B:$AZ,5,FALSE)),IF($X$1=6,(VLOOKUP(B212,'X6'!$B:$AZ,5,FALSE)),IF($X$1=7,(VLOOKUP(B212,'X7'!$B:$AZ,5,FALSE)),IF($X$1=8,(VLOOKUP(B212,'X8'!$B:$AZ,5,FALSE)),IF($X$1=9,(VLOOKUP(B212,'X9'!$B:$AZ,5,FALSE)),IF($X$1=10,(VLOOKUP(B212,'X10'!$B:$AZ,5,FALSE)),IF($X$1=11,(VLOOKUP(B212,'X11'!$B:$AZ,5,FALSE)),IF($X$1=12,(VLOOKUP(B212,'X12'!$B:$AZ,5,FALSE)),IF($X$1=13,(VLOOKUP(B212,'X13'!$B:$AZ,5,FALSE)),"B"))))))))))))))=TRUE," ",(IF($X$1=1,(VLOOKUP(B212,'X1'!$B:$AZ,5,FALSE)),IF($X$1=2,(VLOOKUP(B212,'X2'!$B:$AZ,5,FALSE)),IF($X$1=3,(VLOOKUP(B212,'X3'!$B:$AZ,5,FALSE)),IF($X$1=4,(VLOOKUP(B212,'X4'!$B:$AZ,5,FALSE)),IF($X$1=5,(VLOOKUP(B212,'X5'!$B:$AZ,5,FALSE)),IF($X$1=6,(VLOOKUP(B212,'X6'!$B:$AZ,5,FALSE)),IF($X$1=7,(VLOOKUP(B212,'X7'!$B:$AZ,5,FALSE)),IF($X$1=8,(VLOOKUP(B212,'X8'!$B:$AZ,5,FALSE)),IF($X$1=9,(VLOOKUP(B212,'X9'!$B:$AZ,5,FALSE)),IF($X$1=10,(VLOOKUP(B212,'X10'!$B:$AZ,5,FALSE)),IF($X$1=11,(VLOOKUP(B212,'X11'!$B:$AZ,5,FALSE)),IF($X$1=12,(VLOOKUP(B212,'X12'!$B:$AZ,5,FALSE)),IF($X$1=13,(VLOOKUP(B212,'X13'!$B:$AZ,5,FALSE)),"B")))))))))))))))</f>
        <v xml:space="preserve"> </v>
      </c>
      <c r="L212" s="184" t="str">
        <f ca="1">IF(ISERROR(IF($X$1=1,(VLOOKUP(B212,'X1'!$B:$AZ,9,FALSE)),IF($X$1=2,(VLOOKUP(B212,'X2'!$B:$AZ,9,FALSE)),IF($X$1=3,(VLOOKUP(B212,'X3'!$B:$AZ,9,FALSE)),IF($X$1=4,(VLOOKUP(B212,'X4'!$B:$AZ,9,FALSE)),IF($X$1=5,(VLOOKUP(B212,'X5'!$B:$AZ,9,FALSE)),IF($X$1=6,(VLOOKUP(B212,'X6'!$B:$AZ,9,FALSE)),IF($X$1=7,(VLOOKUP(B212,'X7'!$B:$AZ,9,FALSE)),IF($X$1=8,(VLOOKUP(B212,'X8'!$B:$AZ,9,FALSE)),IF($X$1=9,(VLOOKUP(B212,'X9'!$B:$AZ,9,FALSE)),IF($X$1=10,(VLOOKUP(B212,'X10'!$B:$AZ,9,FALSE)),IF($X$1=11,(VLOOKUP(B212,'X11'!$B:$AZ,9,FALSE)),IF($X$1=12,(VLOOKUP(B212,'X12'!$B:$AZ,9,FALSE)),IF($X$1=13,(VLOOKUP(B212,'X13'!$B:$AZ,9,FALSE)),"B"))))))))))))))=TRUE," ",(IF($X$1=1,(VLOOKUP(B212,'X1'!$B:$AZ,9,FALSE)),IF($X$1=2,(VLOOKUP(B212,'X2'!$B:$AZ,9,FALSE)),IF($X$1=3,(VLOOKUP(B212,'X3'!$B:$AZ,9,FALSE)),IF($X$1=4,(VLOOKUP(B212,'X4'!$B:$AZ,9,FALSE)),IF($X$1=5,(VLOOKUP(B212,'X5'!$B:$AZ,9,FALSE)),IF($X$1=6,(VLOOKUP(B212,'X6'!$B:$AZ,9,FALSE)),IF($X$1=7,(VLOOKUP(B212,'X7'!$B:$AZ,9,FALSE)),IF($X$1=8,(VLOOKUP(B212,'X8'!$B:$AZ,9,FALSE)),IF($X$1=9,(VLOOKUP(B212,'X9'!$B:$AZ,9,FALSE)),IF($X$1=10,(VLOOKUP(B212,'X10'!$B:$AZ,9,FALSE)),IF($X$1=11,(VLOOKUP(B212,'X11'!$B:$AZ,9,FALSE)),IF($X$1=12,(VLOOKUP(B212,'X12'!$B:$AZ,9,FALSE)),IF($X$1=13,(VLOOKUP(B212,'X13'!$B:$AZ,9,FALSE)),"B")))))))))))))))</f>
        <v xml:space="preserve"> </v>
      </c>
      <c r="M212" s="184" t="str">
        <f ca="1">IF(ISERROR(IF($X$1=1,(VLOOKUP(B212,'X1'!$B:$AZ,10,FALSE)),IF($X$1=2,(VLOOKUP(B212,'X2'!$B:$AZ,10,FALSE)),IF($X$1=3,(VLOOKUP(B212,'X3'!$B:$AZ,10,FALSE)),IF($X$1=4,(VLOOKUP(B212,'X4'!$B:$AZ,10,FALSE)),IF($X$1=5,(VLOOKUP(B212,'X5'!$B:$AZ,10,FALSE)),IF($X$1=6,(VLOOKUP(B212,'X6'!$B:$AZ,10,FALSE)),IF($X$1=7,(VLOOKUP(B212,'X7'!$B:$AZ,10,FALSE)),IF($X$1=8,(VLOOKUP(B212,'X8'!$B:$AZ,10,FALSE)),IF($X$1=9,(VLOOKUP(B212,'X9'!$B:$AZ,10,FALSE)),IF($X$1=10,(VLOOKUP(B212,'X10'!$B:$AZ,10,FALSE)),IF($X$1=11,(VLOOKUP(B212,'X11'!$B:$AZ,10,FALSE)),IF($X$1=12,(VLOOKUP(B212,'X12'!$B:$AZ,10,FALSE)),IF($X$1=13,(VLOOKUP(B212,'X13'!$B:$AZ,10,FALSE)),"B"))))))))))))))=TRUE," ",(IF($X$1=1,(VLOOKUP(B212,'X1'!$B:$AZ,10,FALSE)),IF($X$1=2,(VLOOKUP(B212,'X2'!$B:$AZ,10,FALSE)),IF($X$1=3,(VLOOKUP(B212,'X3'!$B:$AZ,10,FALSE)),IF($X$1=4,(VLOOKUP(B212,'X4'!$B:$AZ,10,FALSE)),IF($X$1=5,(VLOOKUP(B212,'X5'!$B:$AZ,10,FALSE)),IF($X$1=6,(VLOOKUP(B212,'X6'!$B:$AZ,10,FALSE)),IF($X$1=7,(VLOOKUP(B212,'X7'!$B:$AZ,10,FALSE)),IF($X$1=8,(VLOOKUP(B212,'X8'!$B:$AZ,10,FALSE)),IF($X$1=9,(VLOOKUP(B212,'X9'!$B:$AZ,10,FALSE)),IF($X$1=10,(VLOOKUP(B212,'X10'!$B:$AZ,10,FALSE)),IF($X$1=11,(VLOOKUP(B212,'X11'!$B:$AZ,10,FALSE)),IF($X$1=12,(VLOOKUP(B212,'X12'!$B:$AZ,10,FALSE)),IF($X$1=13,(VLOOKUP(B212,'X13'!$B:$AZ,10,FALSE)),"B")))))))))))))))</f>
        <v xml:space="preserve"> </v>
      </c>
      <c r="N212" s="185" t="str">
        <f ca="1">IF(ISERROR(IF($X$1=1,(VLOOKUP(B212,'X1'!$B:$AZ,45,FALSE)),IF($X$1=2,(VLOOKUP(B212,'X2'!$B:$AZ,45,FALSE)),IF($X$1=3,(VLOOKUP(B212,'X3'!$B:$AZ,45,FALSE)),IF($X$1=4,(VLOOKUP(B212,'X4'!$B:$AZ,45,FALSE)),IF($X$1=5,(VLOOKUP(B212,'X5'!$B:$AZ,45,FALSE)),IF($X$1=6,(VLOOKUP(B212,'X6'!$B:$AZ,45,FALSE)),IF($X$1=7,(VLOOKUP(B212,'X7'!$B:$AZ,45,FALSE)),IF($X$1=8,(VLOOKUP(B212,'X8'!$B:$AZ,45,FALSE)),IF($X$1=9,(VLOOKUP(B212,'X9'!$B:$AZ,45,FALSE)),IF($X$1=10,(VLOOKUP(B212,'X10'!$B:$AZ,45,FALSE)),IF($X$1=11,(VLOOKUP(B212,'X11'!$B:$AZ,45,FALSE)),IF($X$1=12,(VLOOKUP(B212,'X12'!$B:$AZ,45,FALSE)),IF($X$1=13,(VLOOKUP(B212,'X13'!$B:$AZ,45,FALSE)),"B"))))))))))))))=TRUE," ",(IF($X$1=1,(VLOOKUP(B212,'X1'!$B:$AZ,45,FALSE)),IF($X$1=2,(VLOOKUP(B212,'X2'!$B:$AZ,45,FALSE)),IF($X$1=3,(VLOOKUP(B212,'X3'!$B:$AZ,45,FALSE)),IF($X$1=4,(VLOOKUP(B212,'X4'!$B:$AZ,45,FALSE)),IF($X$1=5,(VLOOKUP(B212,'X5'!$B:$AZ,45,FALSE)),IF($X$1=6,(VLOOKUP(B212,'X6'!$B:$AZ,45,FALSE)),IF($X$1=7,(VLOOKUP(B212,'X7'!$B:$AZ,45,FALSE)),IF($X$1=8,(VLOOKUP(B212,'X8'!$B:$AZ,45,FALSE)),IF($X$1=9,(VLOOKUP(B212,'X9'!$B:$AZ,45,FALSE)),IF($X$1=10,(VLOOKUP(B212,'X10'!$B:$AZ,45,FALSE)),IF($X$1=11,(VLOOKUP(B212,'X11'!$B:$AZ,45,FALSE)),IF($X$1=12,(VLOOKUP(B212,'X12'!$B:$AZ,45,FALSE)),IF($X$1=13,(VLOOKUP(B212,'X13'!$B:$AZ,45,FALSE)),"B")))))))))))))))</f>
        <v xml:space="preserve"> </v>
      </c>
      <c r="O212" s="184" t="str">
        <f ca="1">IF(ISERROR(IF($X$1=1,(VLOOKUP(B212,'X1'!$B:$AZ,11,FALSE)),IF($X$1=2,(VLOOKUP(B212,'X2'!$B:$AZ,11,FALSE)),IF($X$1=3,(VLOOKUP(B212,'X3'!$B:$AZ,11,FALSE)),IF($X$1=4,(VLOOKUP(B212,'X4'!$B:$AZ,11,FALSE)),IF($X$1=5,(VLOOKUP(B212,'X5'!$B:$AZ,11,FALSE)),IF($X$1=6,(VLOOKUP(B212,'X6'!$B:$AZ,11,FALSE)),IF($X$1=7,(VLOOKUP(B212,'X7'!$B:$AZ,11,FALSE)),IF($X$1=8,(VLOOKUP(B212,'X8'!$B:$AZ,11,FALSE)),IF($X$1=9,(VLOOKUP(B212,'X9'!$B:$AZ,11,FALSE)),IF($X$1=10,(VLOOKUP(B212,'X10'!$B:$AZ,11,FALSE)),IF($X$1=11,(VLOOKUP(B212,'X11'!$B:$AZ,11,FALSE)),IF($X$1=12,(VLOOKUP(B212,'X12'!$B:$AZ,11,FALSE)),IF($X$1=13,(VLOOKUP(B212,'X13'!$B:$AZ,11,FALSE)),"B"))))))))))))))=TRUE," ",(IF($X$1=1,(VLOOKUP(B212,'X1'!$B:$AZ,11,FALSE)),IF($X$1=2,(VLOOKUP(B212,'X2'!$B:$AZ,11,FALSE)),IF($X$1=3,(VLOOKUP(B212,'X3'!$B:$AZ,11,FALSE)),IF($X$1=4,(VLOOKUP(B212,'X4'!$B:$AZ,11,FALSE)),IF($X$1=5,(VLOOKUP(B212,'X5'!$B:$AZ,11,FALSE)),IF($X$1=6,(VLOOKUP(B212,'X6'!$B:$AZ,11,FALSE)),IF($X$1=7,(VLOOKUP(B212,'X7'!$B:$AZ,11,FALSE)),IF($X$1=8,(VLOOKUP(B212,'X8'!$B:$AZ,11,FALSE)),IF($X$1=9,(VLOOKUP(B212,'X9'!$B:$AZ,11,FALSE)),IF($X$1=10,(VLOOKUP(B212,'X10'!$B:$AZ,11,FALSE)),IF($X$1=11,(VLOOKUP(B212,'X11'!$B:$AZ,11,FALSE)),IF($X$1=12,(VLOOKUP(B212,'X12'!$B:$AZ,11,FALSE)),IF($X$1=13,(VLOOKUP(B212,'X13'!$B:$AZ,11,FALSE)),"B")))))))))))))))</f>
        <v xml:space="preserve"> </v>
      </c>
      <c r="P212" s="184" t="str">
        <f ca="1">IF(ISERROR(IF($X$1=1,(VLOOKUP(B212,'X1'!$B:$AZ,12,FALSE)),IF($X$1=2,(VLOOKUP(B212,'X2'!$B:$AZ,12,FALSE)),IF($X$1=3,(VLOOKUP(B212,'X3'!$B:$AZ,12,FALSE)),IF($X$1=4,(VLOOKUP(B212,'X4'!$B:$AZ,12,FALSE)),IF($X$1=5,(VLOOKUP(B212,'X5'!$B:$AZ,12,FALSE)),IF($X$1=6,(VLOOKUP(B212,'X6'!$B:$AZ,12,FALSE)),IF($X$1=7,(VLOOKUP(B212,'X7'!$B:$AZ,12,FALSE)),IF($X$1=8,(VLOOKUP(B212,'X8'!$B:$AZ,12,FALSE)),IF($X$1=9,(VLOOKUP(B212,'X9'!$B:$AZ,12,FALSE)),IF($X$1=10,(VLOOKUP(B212,'X10'!$B:$AZ,12,FALSE)),IF($X$1=11,(VLOOKUP(B212,'X11'!$B:$AZ,12,FALSE)),IF($X$1=12,(VLOOKUP(B212,'X12'!$B:$AZ,12,FALSE)),IF($X$1=13,(VLOOKUP(B212,'X13'!$B:$AZ,12,FALSE)),"B"))))))))))))))=TRUE," ",(IF($X$1=1,(VLOOKUP(B212,'X1'!$B:$AZ,12,FALSE)),IF($X$1=2,(VLOOKUP(B212,'X2'!$B:$AZ,12,FALSE)),IF($X$1=3,(VLOOKUP(B212,'X3'!$B:$AZ,12,FALSE)),IF($X$1=4,(VLOOKUP(B212,'X4'!$B:$AZ,12,FALSE)),IF($X$1=5,(VLOOKUP(B212,'X5'!$B:$AZ,12,FALSE)),IF($X$1=6,(VLOOKUP(B212,'X6'!$B:$AZ,12,FALSE)),IF($X$1=7,(VLOOKUP(B212,'X7'!$B:$AZ,12,FALSE)),IF($X$1=8,(VLOOKUP(B212,'X8'!$B:$AZ,12,FALSE)),IF($X$1=9,(VLOOKUP(B212,'X9'!$B:$AZ,12,FALSE)),IF($X$1=10,(VLOOKUP(B212,'X10'!$B:$AZ,12,FALSE)),IF($X$1=11,(VLOOKUP(B212,'X11'!$B:$AZ,12,FALSE)),IF($X$1=12,(VLOOKUP(B212,'X12'!$B:$AZ,12,FALSE)),IF($X$1=13,(VLOOKUP(B212,'X13'!$B:$AZ,12,FALSE)),"B")))))))))))))))</f>
        <v xml:space="preserve"> </v>
      </c>
      <c r="Q212" s="185" t="str">
        <f ca="1">IF(ISERROR(IF($X$1=1,(VLOOKUP(B212,'X1'!$B:$AZ,46,FALSE)),IF($X$1=2,(VLOOKUP(B212,'X2'!$B:$AZ,46,FALSE)),IF($X$1=3,(VLOOKUP(B212,'X3'!$B:$AZ,46,FALSE)),IF($X$1=4,(VLOOKUP(B212,'X4'!$B:$AZ,46,FALSE)),IF($X$1=5,(VLOOKUP(B212,'X5'!$B:$AZ,46,FALSE)),IF($X$1=6,(VLOOKUP(B212,'X6'!$B:$AZ,46,FALSE)),IF($X$1=7,(VLOOKUP(B212,'X7'!$B:$AZ,46,FALSE)),IF($X$1=8,(VLOOKUP(B212,'X8'!$B:$AZ,46,FALSE)),IF($X$1=9,(VLOOKUP(B212,'X9'!$B:$AZ,46,FALSE)),IF($X$1=10,(VLOOKUP(B212,'X10'!$B:$AZ,46,FALSE)),IF($X$1=11,(VLOOKUP(B212,'X11'!$B:$AZ,46,FALSE)),IF($X$1=12,(VLOOKUP(B212,'X12'!$B:$AZ,46,FALSE)),IF($X$1=13,(VLOOKUP(B212,'X13'!$B:$AZ,46,FALSE)),"B"))))))))))))))=TRUE," ",(IF($X$1=1,(VLOOKUP(B212,'X1'!$B:$AZ,46,FALSE)),IF($X$1=2,(VLOOKUP(B212,'X2'!$B:$AZ,46,FALSE)),IF($X$1=3,(VLOOKUP(B212,'X3'!$B:$AZ,46,FALSE)),IF($X$1=4,(VLOOKUP(B212,'X4'!$B:$AZ,46,FALSE)),IF($X$1=5,(VLOOKUP(B212,'X5'!$B:$AZ,46,FALSE)),IF($X$1=6,(VLOOKUP(B212,'X6'!$B:$AZ,46,FALSE)),IF($X$1=7,(VLOOKUP(B212,'X7'!$B:$AZ,46,FALSE)),IF($X$1=8,(VLOOKUP(B212,'X8'!$B:$AZ,46,FALSE)),IF($X$1=9,(VLOOKUP(B212,'X9'!$B:$AZ,46,FALSE)),IF($X$1=10,(VLOOKUP(B212,'X10'!$B:$AZ,46,FALSE)),IF($X$1=11,(VLOOKUP(B212,'X11'!$B:$AZ,46,FALSE)),IF($X$1=12,(VLOOKUP(B212,'X12'!$B:$AZ,46,FALSE)),IF($X$1=13,(VLOOKUP(B212,'X13'!$B:$AZ,46,FALSE)),"B")))))))))))))))</f>
        <v xml:space="preserve"> </v>
      </c>
      <c r="R212" s="185" t="str">
        <f ca="1">IF(ISERROR(IF($X$1=1,(VLOOKUP(B212,'X1'!$B:$AZ,15,FALSE)),IF($X$1=2,(VLOOKUP(B212,'X2'!$B:$AZ,15,FALSE)),IF($X$1=3,(VLOOKUP(B212,'X3'!$B:$AZ,15,FALSE)),IF($X$1=4,(VLOOKUP(B212,'X4'!$B:$AZ,15,FALSE)),IF($X$1=5,(VLOOKUP(B212,'X5'!$B:$AZ,15,FALSE)),IF($X$1=6,(VLOOKUP(B212,'X6'!$B:$AZ,15,FALSE)),IF($X$1=7,(VLOOKUP(B212,'X7'!$B:$AZ,15,FALSE)),IF($X$1=8,(VLOOKUP(B212,'X8'!$B:$AZ,15,FALSE)),IF($X$1=9,(VLOOKUP(B212,'X9'!$B:$AZ,15,FALSE)),IF($X$1=10,(VLOOKUP(B212,'X10'!$B:$AZ,15,FALSE)),IF($X$1=11,(VLOOKUP(B212,'X11'!$B:$AZ,15,FALSE)),IF($X$1=12,(VLOOKUP(B212,'X12'!$B:$AZ,15,FALSE)),IF($X$1=13,(VLOOKUP(B212,'X13'!$B:$AZ,15,FALSE)),"B"))))))))))))))=TRUE," ",(IF($X$1=1,(VLOOKUP(B212,'X1'!$B:$AZ,15,FALSE)),IF($X$1=2,(VLOOKUP(B212,'X2'!$B:$AZ,15,FALSE)),IF($X$1=3,(VLOOKUP(B212,'X3'!$B:$AZ,15,FALSE)),IF($X$1=4,(VLOOKUP(B212,'X4'!$B:$AZ,15,FALSE)),IF($X$1=5,(VLOOKUP(B212,'X5'!$B:$AZ,15,FALSE)),IF($X$1=6,(VLOOKUP(B212,'X6'!$B:$AZ,15,FALSE)),IF($X$1=7,(VLOOKUP(B212,'X7'!$B:$AZ,15,FALSE)),IF($X$1=8,(VLOOKUP(B212,'X8'!$B:$AZ,15,FALSE)),IF($X$1=9,(VLOOKUP(B212,'X9'!$B:$AZ,15,FALSE)),IF($X$1=10,(VLOOKUP(B212,'X10'!$B:$AZ,15,FALSE)),IF($X$1=11,(VLOOKUP(B212,'X11'!$B:$AZ,15,FALSE)),IF($X$1=12,(VLOOKUP(B212,'X12'!$B:$AZ,15,FALSE)),IF($X$1=13,(VLOOKUP(B212,'X13'!$B:$AZ,15,FALSE)),"B")))))))))))))))</f>
        <v xml:space="preserve"> </v>
      </c>
      <c r="S212" s="185" t="str">
        <f ca="1">IF(ISERROR(IF((IF($X$1=1,(VLOOKUP(B212,'X1'!$B:$AZ,14,FALSE)),(IF($X$1=2,(VLOOKUP(B212,'X2'!$B:$AZ,14,FALSE)),(IF($X$1=3,(VLOOKUP(B212,'X3'!$B:$AZ,14,FALSE)),(IF($X$1=4,(VLOOKUP(B212,'X4'!$B:$AZ,14,FALSE)),(IF($X$1=5,(VLOOKUP(B212,'X5'!$B:$AZ,14,FALSE)),(IF($X$1=6,(VLOOKUP(B212,'X6'!$B:$AZ,14,FALSE)),(IF($X$1=7,(VLOOKUP(B212,'X7'!$B:$AZ,14,FALSE)),(IF($X$1=8,(VLOOKUP(B212,'X8'!$B:$AZ,14,FALSE)),(IF($X$1=9,(VLOOKUP(B212,'X9'!$B:$AZ,14,FALSE)),(IF($X$1=10,(VLOOKUP(B212,'X10'!$B:$AZ,14,FALSE)),(IF($X$1=11,(VLOOKUP(B212,'X11'!$B:$AZ,14,FALSE)),(IF($X$1=12,(VLOOKUP(B212,'X12'!$B:$AZ,14,FALSE)),(VLOOKUP(B212,'X13'!$B:$AZ,14,FALSE))))))))))))))))))))))))))=$V$1," ",(IF($X$1=1,(VLOOKUP(B212,'X1'!$B:$AZ,14,FALSE)),(IF($X$1=2,(VLOOKUP(B212,'X2'!$B:$AZ,14,FALSE)),(IF($X$1=3,(VLOOKUP(B212,'X3'!$B:$AZ,14,FALSE)),(IF($X$1=4,(VLOOKUP(B212,'X4'!$B:$AZ,14,FALSE)),(IF($X$1=5,(VLOOKUP(B212,'X5'!$B:$AZ,14,FALSE)),(IF($X$1=6,(VLOOKUP(B212,'X6'!$B:$AZ,14,FALSE)),(IF($X$1=7,(VLOOKUP(B212,'X7'!$B:$AZ,14,FALSE)),(IF($X$1=8,(VLOOKUP(B212,'X8'!$B:$AZ,14,FALSE)),(IF($X$1=9,(VLOOKUP(B212,'X9'!$B:$AZ,14,FALSE)),(IF($X$1=10,(VLOOKUP(B212,'X10'!$B:$AZ,14,FALSE)),(IF($X$1=11,(VLOOKUP(B212,'X11'!$B:$AZ,14,FALSE)),(IF($X$1=12,(VLOOKUP(B212,'X12'!$B:$AZ,14,FALSE)),(VLOOKUP(B212,'X13'!$B:$AZ,14,FALSE))))))))))))))))))))))))))))=TRUE," ",(IF((IF($X$1=1,(VLOOKUP(B212,'X1'!$B:$AZ,14,FALSE)),(IF($X$1=2,(VLOOKUP(B212,'X2'!$B:$AZ,14,FALSE)),(IF($X$1=3,(VLOOKUP(B212,'X3'!$B:$AZ,14,FALSE)),(IF($X$1=4,(VLOOKUP(B212,'X4'!$B:$AZ,14,FALSE)),(IF($X$1=5,(VLOOKUP(B212,'X5'!$B:$AZ,14,FALSE)),(IF($X$1=6,(VLOOKUP(B212,'X6'!$B:$AZ,14,FALSE)),(IF($X$1=7,(VLOOKUP(B212,'X7'!$B:$AZ,14,FALSE)),(IF($X$1=8,(VLOOKUP(B212,'X8'!$B:$AZ,14,FALSE)),(IF($X$1=9,(VLOOKUP(B212,'X9'!$B:$AZ,14,FALSE)),(IF($X$1=10,(VLOOKUP(B212,'X10'!$B:$AZ,14,FALSE)),(IF($X$1=11,(VLOOKUP(B212,'X11'!$B:$AZ,14,FALSE)),(IF($X$1=12,(VLOOKUP(B212,'X12'!$B:$AZ,14,FALSE)),(VLOOKUP(B212,'X13'!$B:$AZ,14,FALSE))))))))))))))))))))))))))=$V$1," ",(IF($X$1=1,(VLOOKUP(B212,'X1'!$B:$AZ,14,FALSE)),(IF($X$1=2,(VLOOKUP(B212,'X2'!$B:$AZ,14,FALSE)),(IF($X$1=3,(VLOOKUP(B212,'X3'!$B:$AZ,14,FALSE)),(IF($X$1=4,(VLOOKUP(B212,'X4'!$B:$AZ,14,FALSE)),(IF($X$1=5,(VLOOKUP(B212,'X5'!$B:$AZ,14,FALSE)),(IF($X$1=6,(VLOOKUP(B212,'X6'!$B:$AZ,14,FALSE)),(IF($X$1=7,(VLOOKUP(B212,'X7'!$B:$AZ,14,FALSE)),(IF($X$1=8,(VLOOKUP(B212,'X8'!$B:$AZ,14,FALSE)),(IF($X$1=9,(VLOOKUP(B212,'X9'!$B:$AZ,14,FALSE)),(IF($X$1=10,(VLOOKUP(B212,'X10'!$B:$AZ,14,FALSE)),(IF($X$1=11,(VLOOKUP(B212,'X11'!$B:$AZ,14,FALSE)),(IF($X$1=12,(VLOOKUP(B212,'X12'!$B:$AZ,14,FALSE)),(VLOOKUP(B212,'X13'!$B:$AZ,14,FALSE)))))))))))))))))))))))))))))</f>
        <v xml:space="preserve"> </v>
      </c>
    </row>
    <row r="213" spans="1:19" ht="14.1" customHeight="1" x14ac:dyDescent="0.2">
      <c r="A213" s="156" t="s">
        <v>1058</v>
      </c>
      <c r="B213" s="122" t="str">
        <f>IF(ISERROR(IF($U$16=1,(VLOOKUP(A213,$AC$89:$AH$125,2,FALSE)),IF((IF($X$1=1,'X1'!B172,(IF($X$1=2,'X2'!B172,(IF($X$1=3,'X3'!B172,(IF($X$1=4,'X4'!B172,(IF($X$1=5,'X5'!B172,(IF($X$1=6,'X6'!B172,(IF($X$1=7,'X7'!B172,(IF($X$1=8,'X8'!B172,(IF($X$1=9,'X9'!B172,(IF($X$1=10,'X10'!B172,(IF($X$1=11,'X11'!B172,(IF($X$1=12,'X12'!B172,'X13'!B172))))))))))))))))))))))))="","",(IF($X$1=1,'X1'!B172,(IF($X$1=2,'X2'!B172,(IF($X$1=3,'X3'!B172,(IF($X$1=4,'X4'!B172,(IF($X$1=5,'X5'!B172,(IF($X$1=6,'X6'!B172,(IF($X$1=7,'X7'!B172,(IF($X$1=8,'X8'!B172,(IF($X$1=9,'X9'!B172,(IF($X$1=10,'X10'!B172,(IF($X$1=11,'X11'!B172,(IF($X$1=12,'X12'!B172,'X13'!B172)))))))))))))))))))))))))))=TRUE," ",(IF($U$16=1,(VLOOKUP(A213,$AC$89:$AH$125,2,FALSE)),IF((IF($X$1=1,'X1'!B172,(IF($X$1=2,'X2'!B172,(IF($X$1=3,'X3'!B172,(IF($X$1=4,'X4'!B172,(IF($X$1=5,'X5'!B172,(IF($X$1=6,'X6'!B172,(IF($X$1=7,'X7'!B172,(IF($X$1=8,'X8'!B172,(IF($X$1=9,'X9'!B172,(IF($X$1=10,'X10'!B172,(IF($X$1=11,'X11'!B172,(IF($X$1=12,'X12'!B172,'X13'!B172))))))))))))))))))))))))="","",(IF($X$1=1,'X1'!B172,(IF($X$1=2,'X2'!B172,(IF($X$1=3,'X3'!B172,(IF($X$1=4,'X4'!B172,(IF($X$1=5,'X5'!B172,(IF($X$1=6,'X6'!B172,(IF($X$1=7,'X7'!B172,(IF($X$1=8,'X8'!B172,(IF($X$1=9,'X9'!B172,(IF($X$1=10,'X10'!B172,(IF($X$1=11,'X11'!B172,(IF($X$1=12,'X12'!B172,'X13'!B172))))))))))))))))))))))))))))</f>
        <v/>
      </c>
      <c r="C213" s="181" t="str">
        <f ca="1">IF(ISERROR(IF($X$1=1,(VLOOKUP(B213,'X1'!$B:$AZ,47,FALSE)),IF($X$1=2,(VLOOKUP(B213,'X2'!$B:$AZ,47,FALSE)),IF($X$1=3,(VLOOKUP(B213,'X3'!$B:$AZ,47,FALSE)),IF($X$1=4,(VLOOKUP(B213,'X4'!$B:$AZ,47,FALSE)),IF($X$1=5,(VLOOKUP(B213,'X5'!$B:$AZ,47,FALSE)),IF($X$1=6,(VLOOKUP(B213,'X6'!$B:$AZ,47,FALSE)),IF($X$1=7,(VLOOKUP(B213,'X7'!$B:$AZ,47,FALSE)),IF($X$1=8,(VLOOKUP(B213,'X8'!$B:$AZ,47,FALSE)),IF($X$1=9,(VLOOKUP(B213,'X9'!$B:$AZ,47,FALSE)),IF($X$1=10,(VLOOKUP(B213,'X10'!$B:$AZ,47,FALSE)),IF($X$1=11,(VLOOKUP(B213,'X11'!$B:$AZ,47,FALSE)),IF($X$1=12,(VLOOKUP(B213,'X12'!$B:$AZ,47,FALSE)),IF($X$1=13,(VLOOKUP(B213,'X13'!$B:$AZ,47,FALSE)),"B"))))))))))))))=TRUE," ",(IF($X$1=1,(VLOOKUP(B213,'X1'!$B:$AZ,47,FALSE)),IF($X$1=2,(VLOOKUP(B213,'X2'!$B:$AZ,47,FALSE)),IF($X$1=3,(VLOOKUP(B213,'X3'!$B:$AZ,47,FALSE)),IF($X$1=4,(VLOOKUP(B213,'X4'!$B:$AZ,47,FALSE)),IF($X$1=5,(VLOOKUP(B213,'X5'!$B:$AZ,47,FALSE)),IF($X$1=6,(VLOOKUP(B213,'X6'!$B:$AZ,47,FALSE)),IF($X$1=7,(VLOOKUP(B213,'X7'!$B:$AZ,47,FALSE)),IF($X$1=8,(VLOOKUP(B213,'X8'!$B:$AZ,47,FALSE)),IF($X$1=9,(VLOOKUP(B213,'X9'!$B:$AZ,47,FALSE)),IF($X$1=10,(VLOOKUP(B213,'X10'!$B:$AZ,47,FALSE)),IF($X$1=11,(VLOOKUP(B213,'X11'!$B:$AZ,47,FALSE)),IF($X$1=12,(VLOOKUP(B213,'X12'!$B:$AZ,47,FALSE)),IF($X$1=13,(VLOOKUP(B213,'X13'!$B:$AZ,47,FALSE)),"B")))))))))))))))</f>
        <v xml:space="preserve"> </v>
      </c>
      <c r="D213" s="181" t="str">
        <f ca="1">IF(ISERROR(IF($X$1=1,(VLOOKUP(B213,'X1'!$B:$AP,41,FALSE)),IF($X$1=2,(VLOOKUP(B213,'X2'!$B:$AP,41,FALSE)),IF($X$1=3,(VLOOKUP(B213,'X3'!$B:$AP,41,FALSE)),IF($X$1=4,(VLOOKUP(B213,'X4'!$B:$AP,41,FALSE)),IF($X$1=5,(VLOOKUP(B213,'X5'!$B:$AP,41,FALSE)),IF($X$1=6,(VLOOKUP(B213,'X6'!$B:$AP,41,FALSE)),IF($X$1=7,(VLOOKUP(B213,'X7'!$B:$AP,41,FALSE)),IF($X$1=8,(VLOOKUP(B213,'X8'!$B:$AP,41,FALSE)),IF($X$1=9,(VLOOKUP(B213,'X9'!$B:$AP,41,FALSE)),IF($X$1=10,(VLOOKUP(B213,'X10'!$B:$AP,41,FALSE)),IF($X$1=11,(VLOOKUP(B213,'X11'!$B:$AP,41,FALSE)),IF($X$1=12,(VLOOKUP(B213,'X12'!$B:$AP,41,FALSE)),IF($X$1=13,(VLOOKUP(B213,'X13'!$B:$AP,41,FALSE)),"B"))))))))))))))=TRUE," ",(IF($X$1=1,(VLOOKUP(B213,'X1'!$B:$AP,41,FALSE)),IF($X$1=2,(VLOOKUP(B213,'X2'!$B:$AP,41,FALSE)),IF($X$1=3,(VLOOKUP(B213,'X3'!$B:$AP,41,FALSE)),IF($X$1=4,(VLOOKUP(B213,'X4'!$B:$AP,41,FALSE)),IF($X$1=5,(VLOOKUP(B213,'X5'!$B:$AP,41,FALSE)),IF($X$1=6,(VLOOKUP(B213,'X6'!$B:$AP,41,FALSE)),IF($X$1=7,(VLOOKUP(B213,'X7'!$B:$AP,41,FALSE)),IF($X$1=8,(VLOOKUP(B213,'X8'!$B:$AP,41,FALSE)),IF($X$1=9,(VLOOKUP(B213,'X9'!$B:$AP,41,FALSE)),IF($X$1=10,(VLOOKUP(B213,'X10'!$B:$AP,41,FALSE)),IF($X$1=11,(VLOOKUP(B213,'X11'!$B:$AP,41,FALSE)),IF($X$1=12,(VLOOKUP(B213,'X12'!$B:$AP,41,FALSE)),IF($X$1=13,(VLOOKUP(B213,'X13'!$B:$AP,41,FALSE)),"B")))))))))))))))</f>
        <v xml:space="preserve"> </v>
      </c>
      <c r="E213" s="182" t="str">
        <f ca="1">IF(ISERROR(IF($X$1=1,(VLOOKUP(B213,'X1'!$B:$AP,7,FALSE)),IF($X$1=2,(VLOOKUP(B213,'X2'!$B:$AP,7,FALSE)),IF($X$1=3,(VLOOKUP(B213,'X3'!$B:$AP,7,FALSE)),IF($X$1=4,(VLOOKUP(B213,'X4'!$B:$AP,7,FALSE)),IF($X$1=5,(VLOOKUP(B213,'X5'!$B:$AP,7,FALSE)),IF($X$1=6,(VLOOKUP(B213,'X6'!$B:$AP,7,FALSE)),IF($X$1=7,(VLOOKUP(B213,'X7'!$B:$AP,7,FALSE)),IF($X$1=8,(VLOOKUP(B213,'X8'!$B:$AP,7,FALSE)),IF($X$1=9,(VLOOKUP(B213,'X9'!$B:$AP,7,FALSE)),IF($X$1=10,(VLOOKUP(B213,'X10'!$B:$AP,7,FALSE)),IF($X$1=11,(VLOOKUP(B213,'X11'!$B:$AP,7,FALSE)),IF($X$1=12,(VLOOKUP(B213,'X12'!$B:$AP,7,FALSE)),IF($X$1=13,(VLOOKUP(B213,'X13'!$B:$AP,7,FALSE)),"B"))))))))))))))=TRUE," ",(IF($X$1=1,(VLOOKUP(B213,'X1'!$B:$AP,7,FALSE)),IF($X$1=2,(VLOOKUP(B213,'X2'!$B:$AP,7,FALSE)),IF($X$1=3,(VLOOKUP(B213,'X3'!$B:$AP,7,FALSE)),IF($X$1=4,(VLOOKUP(B213,'X4'!$B:$AP,7,FALSE)),IF($X$1=5,(VLOOKUP(B213,'X5'!$B:$AP,7,FALSE)),IF($X$1=6,(VLOOKUP(B213,'X6'!$B:$AP,7,FALSE)),IF($X$1=7,(VLOOKUP(B213,'X7'!$B:$AP,7,FALSE)),IF($X$1=8,(VLOOKUP(B213,'X8'!$B:$AP,7,FALSE)),IF($X$1=9,(VLOOKUP(B213,'X9'!$B:$AP,7,FALSE)),IF($X$1=10,(VLOOKUP(B213,'X10'!$B:$AP,7,FALSE)),IF($X$1=11,(VLOOKUP(B213,'X11'!$B:$AP,7,FALSE)),IF($X$1=12,(VLOOKUP(B213,'X12'!$B:$AP,7,FALSE)),IF($X$1=13,(VLOOKUP(B213,'X13'!$B:$AP,7,FALSE)),"B")))))))))))))))</f>
        <v xml:space="preserve"> </v>
      </c>
      <c r="F213" s="182" t="str">
        <f ca="1">IF(ISERROR(IF((IF($X$1=1,(VLOOKUP(B213,'X1'!$B:$AO,6,FALSE)),(IF($X$1=2,(VLOOKUP(B213,'X2'!$B:$AO,6,FALSE)),(IF($X$1=3,(VLOOKUP(B213,'X3'!$B:$AO,6,FALSE)),(IF($X$1=4,(VLOOKUP(B213,'X4'!$B:$AO,6,FALSE)),(IF($X$1=5,(VLOOKUP(B213,'X5'!$B:$AO,6,FALSE)),(IF($X$1=6,(VLOOKUP(B213,'X6'!$B:$AO,6,FALSE)),(IF($X$1=7,(VLOOKUP(B213,'X7'!$B:$AO,6,FALSE)),(IF($X$1=8,(VLOOKUP(B213,'X8'!$B:$AO,6,FALSE)),(IF($X$1=9,(VLOOKUP(B213,'X9'!$B:$AO,6,FALSE)),(IF($X$1=10,(VLOOKUP(B213,'X10'!$B:$AO,6,FALSE)),(IF($X$1=11,(VLOOKUP(B213,'X11'!$B:$AO,6,FALSE)),(IF($X$1=12,(VLOOKUP(B213,'X12'!$B:$AO,6,FALSE)),(VLOOKUP(B213,'X13'!$B:$AO,6,FALSE))))))))))))))))))))))))))=$V$1," ",(IF($X$1=1,(VLOOKUP(B213,'X1'!$B:$AO,6,FALSE)),(IF($X$1=2,(VLOOKUP(B213,'X2'!$B:$AO,6,FALSE)),(IF($X$1=3,(VLOOKUP(B213,'X3'!$B:$AO,6,FALSE)),(IF($X$1=4,(VLOOKUP(B213,'X4'!$B:$AO,6,FALSE)),(IF($X$1=5,(VLOOKUP(B213,'X5'!$B:$AO,6,FALSE)),(IF($X$1=6,(VLOOKUP(B213,'X6'!$B:$AO,6,FALSE)),(IF($X$1=7,(VLOOKUP(B213,'X7'!$B:$AO,6,FALSE)),(IF($X$1=8,(VLOOKUP(B213,'X8'!$B:$AO,6,FALSE)),(IF($X$1=9,(VLOOKUP(B213,'X9'!$B:$AO,6,FALSE)),(IF($X$1=10,(VLOOKUP(B213,'X10'!$B:$AO,6,FALSE)),(IF($X$1=11,(VLOOKUP(B213,'X11'!$B:$AO,6,FALSE)),(IF($X$1=12,(VLOOKUP(B213,'X12'!$B:$AO,6,FALSE)),(VLOOKUP(B213,'X13'!$B:$AO,6,FALSE))))))))))))))))))))))))))))=TRUE," ",(IF((IF($X$1=1,(VLOOKUP(B213,'X1'!$B:$AO,6,FALSE)),(IF($X$1=2,(VLOOKUP(B213,'X2'!$B:$AO,6,FALSE)),(IF($X$1=3,(VLOOKUP(B213,'X3'!$B:$AO,6,FALSE)),(IF($X$1=4,(VLOOKUP(B213,'X4'!$B:$AO,6,FALSE)),(IF($X$1=5,(VLOOKUP(B213,'X5'!$B:$AO,6,FALSE)),(IF($X$1=6,(VLOOKUP(B213,'X6'!$B:$AO,6,FALSE)),(IF($X$1=7,(VLOOKUP(B213,'X7'!$B:$AO,6,FALSE)),(IF($X$1=8,(VLOOKUP(B213,'X8'!$B:$AO,6,FALSE)),(IF($X$1=9,(VLOOKUP(B213,'X9'!$B:$AO,6,FALSE)),(IF($X$1=10,(VLOOKUP(B213,'X10'!$B:$AO,6,FALSE)),(IF($X$1=11,(VLOOKUP(B213,'X11'!$B:$AO,6,FALSE)),(IF($X$1=12,(VLOOKUP(B213,'X12'!$B:$AO,6,FALSE)),(VLOOKUP(B213,'X13'!$B:$AO,6,FALSE))))))))))))))))))))))))))=$V$1," ",(IF($X$1=1,(VLOOKUP(B213,'X1'!$B:$AO,6,FALSE)),(IF($X$1=2,(VLOOKUP(B213,'X2'!$B:$AO,6,FALSE)),(IF($X$1=3,(VLOOKUP(B213,'X3'!$B:$AO,6,FALSE)),(IF($X$1=4,(VLOOKUP(B213,'X4'!$B:$AO,6,FALSE)),(IF($X$1=5,(VLOOKUP(B213,'X5'!$B:$AO,6,FALSE)),(IF($X$1=6,(VLOOKUP(B213,'X6'!$B:$AO,6,FALSE)),(IF($X$1=7,(VLOOKUP(B213,'X7'!$B:$AO,6,FALSE)),(IF($X$1=8,(VLOOKUP(B213,'X8'!$B:$AO,6,FALSE)),(IF($X$1=9,(VLOOKUP(B213,'X9'!$B:$AO,6,FALSE)),(IF($X$1=10,(VLOOKUP(B213,'X10'!$B:$AO,6,FALSE)),(IF($X$1=11,(VLOOKUP(B213,'X11'!$B:$AO,6,FALSE)),(IF($X$1=12,(VLOOKUP(B213,'X12'!$B:$AO,6,FALSE)),(VLOOKUP(B213,'X13'!$B:$AO,6,FALSE)))))))))))))))))))))))))))))</f>
        <v xml:space="preserve"> </v>
      </c>
      <c r="G213" s="182" t="str">
        <f ca="1">IF(ISERROR(IF($X$1=1,(VLOOKUP(B213,'X1'!$B:$AZ,44,FALSE)),IF($X$1=2,(VLOOKUP(B213,'X2'!$B:$AZ,44,FALSE)),IF($X$1=3,(VLOOKUP(B213,'X3'!$B:$AZ,44,FALSE)),IF($X$1=4,(VLOOKUP(B213,'X4'!$B:$AZ,44,FALSE)),IF($X$1=5,(VLOOKUP(B213,'X5'!$B:$AZ,44,FALSE)),IF($X$1=6,(VLOOKUP(B213,'X6'!$B:$AZ,44,FALSE)),IF($X$1=7,(VLOOKUP(B213,'X7'!$B:$AZ,44,FALSE)),IF($X$1=8,(VLOOKUP(B213,'X8'!$B:$AZ,44,FALSE)),IF($X$1=9,(VLOOKUP(B213,'X9'!$B:$AZ,44,FALSE)),IF($X$1=10,(VLOOKUP(B213,'X10'!$B:$AZ,44,FALSE)),IF($X$1=11,(VLOOKUP(B213,'X11'!$B:$AZ,44,FALSE)),IF($X$1=12,(VLOOKUP(B213,'X12'!$B:$AZ,44,FALSE)),IF($X$1=13,(VLOOKUP(B213,'X13'!$B:$AZ,44,FALSE)),"B"))))))))))))))=TRUE," ",(IF($X$1=1,(VLOOKUP(B213,'X1'!$B:$AZ,44,FALSE)),IF($X$1=2,(VLOOKUP(B213,'X2'!$B:$AZ,44,FALSE)),IF($X$1=3,(VLOOKUP(B213,'X3'!$B:$AZ,44,FALSE)),IF($X$1=4,(VLOOKUP(B213,'X4'!$B:$AZ,44,FALSE)),IF($X$1=5,(VLOOKUP(B213,'X5'!$B:$AZ,44,FALSE)),IF($X$1=6,(VLOOKUP(B213,'X6'!$B:$AZ,44,FALSE)),IF($X$1=7,(VLOOKUP(B213,'X7'!$B:$AZ,44,FALSE)),IF($X$1=8,(VLOOKUP(B213,'X8'!$B:$AZ,44,FALSE)),IF($X$1=9,(VLOOKUP(B213,'X9'!$B:$AZ,44,FALSE)),IF($X$1=10,(VLOOKUP(B213,'X10'!$B:$AZ,44,FALSE)),IF($X$1=11,(VLOOKUP(B213,'X11'!$B:$AZ,44,FALSE)),IF($X$1=12,(VLOOKUP(B213,'X12'!$B:$AZ,44,FALSE)),IF($X$1=13,(VLOOKUP(B213,'X13'!$B:$AZ,44,FALSE)),"B")))))))))))))))</f>
        <v xml:space="preserve"> </v>
      </c>
      <c r="H213" s="182" t="str">
        <f ca="1">IF(ISERROR(IF($X$1=1,(VLOOKUP(B213,'X1'!$B:$AZ,8,FALSE)),IF($X$1=2,(VLOOKUP(B213,'X2'!$B:$AZ,8,FALSE)),IF($X$1=3,(VLOOKUP(B213,'X3'!$B:$AZ,8,FALSE)),IF($X$1=4,(VLOOKUP(B213,'X4'!$B:$AZ,8,FALSE)),IF($X$1=5,(VLOOKUP(B213,'X5'!$B:$AZ,8,FALSE)),IF($X$1=6,(VLOOKUP(B213,'X6'!$B:$AZ,8,FALSE)),IF($X$1=7,(VLOOKUP(B213,'X7'!$B:$AZ,8,FALSE)),IF($X$1=8,(VLOOKUP(B213,'X8'!$B:$AZ,8,FALSE)),IF($X$1=9,(VLOOKUP(B213,'X9'!$B:$AZ,8,FALSE)),IF($X$1=10,(VLOOKUP(B213,'X10'!$B:$AZ,8,FALSE)),IF($X$1=11,(VLOOKUP(B213,'X11'!$B:$AZ,8,FALSE)),IF($X$1=12,(VLOOKUP(B213,'X12'!$B:$AZ,8,FALSE)),IF($X$1=13,(VLOOKUP(B213,'X13'!$B:$AZ,8,FALSE)),"B"))))))))))))))=TRUE," ",(IF($X$1=1,(VLOOKUP(B213,'X1'!$B:$AZ,8,FALSE)),IF($X$1=2,(VLOOKUP(B213,'X2'!$B:$AZ,8,FALSE)),IF($X$1=3,(VLOOKUP(B213,'X3'!$B:$AZ,8,FALSE)),IF($X$1=4,(VLOOKUP(B213,'X4'!$B:$AZ,8,FALSE)),IF($X$1=5,(VLOOKUP(B213,'X5'!$B:$AZ,8,FALSE)),IF($X$1=6,(VLOOKUP(B213,'X6'!$B:$AZ,8,FALSE)),IF($X$1=7,(VLOOKUP(B213,'X7'!$B:$AZ,8,FALSE)),IF($X$1=8,(VLOOKUP(B213,'X8'!$B:$AZ,8,FALSE)),IF($X$1=9,(VLOOKUP(B213,'X9'!$B:$AZ,8,FALSE)),IF($X$1=10,(VLOOKUP(B213,'X10'!$B:$AZ,8,FALSE)),IF($X$1=11,(VLOOKUP(B213,'X11'!$B:$AZ,8,FALSE)),IF($X$1=12,(VLOOKUP(B213,'X12'!$B:$AZ,8,FALSE)),IF($X$1=13,(VLOOKUP(B213,'X13'!$B:$AZ,8,FALSE)),"B")))))))))))))))</f>
        <v xml:space="preserve"> </v>
      </c>
      <c r="I213" s="183" t="str">
        <f ca="1">IF(ISERROR(IF($X$1=1,(VLOOKUP(B213,'X1'!$B:$AZ,2,FALSE)),IF($X$1=2,(VLOOKUP(B213,'X2'!$B:$AZ,2,FALSE)),IF($X$1=3,(VLOOKUP(B213,'X3'!$B:$AZ,2,FALSE)),IF($X$1=4,(VLOOKUP(B213,'X4'!$B:$AZ,2,FALSE)),IF($X$1=5,(VLOOKUP(B213,'X5'!$B:$AZ,2,FALSE)),IF($X$1=6,(VLOOKUP(B213,'X6'!$B:$AZ,2,FALSE)),IF($X$1=7,(VLOOKUP(B213,'X7'!$B:$AZ,2,FALSE)),IF($X$1=8,(VLOOKUP(B213,'X8'!$B:$AZ,2,FALSE)),IF($X$1=9,(VLOOKUP(B213,'X9'!$B:$AZ,2,FALSE)),IF($X$1=10,(VLOOKUP(B213,'X10'!$B:$AZ,2,FALSE)),IF($X$1=11,(VLOOKUP(B213,'X11'!$B:$AZ,2,FALSE)),IF($X$1=12,(VLOOKUP(B213,'X12'!$B:$AZ,2,FALSE)),IF($X$1=13,(VLOOKUP(B213,'X13'!$B:$AZ,2,FALSE)),"B"))))))))))))))=TRUE," ",(IF($X$1=1,(VLOOKUP(B213,'X1'!$B:$AZ,2,FALSE)),IF($X$1=2,(VLOOKUP(B213,'X2'!$B:$AZ,2,FALSE)),IF($X$1=3,(VLOOKUP(B213,'X3'!$B:$AZ,2,FALSE)),IF($X$1=4,(VLOOKUP(B213,'X4'!$B:$AZ,2,FALSE)),IF($X$1=5,(VLOOKUP(B213,'X5'!$B:$AZ,2,FALSE)),IF($X$1=6,(VLOOKUP(B213,'X6'!$B:$AZ,2,FALSE)),IF($X$1=7,(VLOOKUP(B213,'X7'!$B:$AZ,2,FALSE)),IF($X$1=8,(VLOOKUP(B213,'X8'!$B:$AZ,2,FALSE)),IF($X$1=9,(VLOOKUP(B213,'X9'!$B:$AZ,2,FALSE)),IF($X$1=10,(VLOOKUP(B213,'X10'!$B:$AZ,2,FALSE)),IF($X$1=11,(VLOOKUP(B213,'X11'!$B:$AZ,2,FALSE)),IF($X$1=12,(VLOOKUP(B213,'X12'!$B:$AZ,2,FALSE)),IF($X$1=13,(VLOOKUP(B213,'X13'!$B:$AZ,2,FALSE)),"B")))))))))))))))</f>
        <v xml:space="preserve"> </v>
      </c>
      <c r="J213" s="183" t="str">
        <f ca="1">IF(ISERROR(IF($X$1=1,(VLOOKUP(B213,'X1'!$B:$AZ,3,FALSE)),IF($X$1=2,(VLOOKUP(B213,'X2'!$B:$AZ,3,FALSE)),IF($X$1=3,(VLOOKUP(B213,'X3'!$B:$AZ,3,FALSE)),IF($X$1=4,(VLOOKUP(B213,'X4'!$B:$AZ,3,FALSE)),IF($X$1=5,(VLOOKUP(B213,'X5'!$B:$AZ,3,FALSE)),IF($X$1=6,(VLOOKUP(B213,'X6'!$B:$AZ,3,FALSE)),IF($X$1=7,(VLOOKUP(B213,'X7'!$B:$AZ,3,FALSE)),IF($X$1=8,(VLOOKUP(B213,'X8'!$B:$AZ,3,FALSE)),IF($X$1=9,(VLOOKUP(B213,'X9'!$B:$AZ,3,FALSE)),IF($X$1=10,(VLOOKUP(B213,'X10'!$B:$AZ,3,FALSE)),IF($X$1=11,(VLOOKUP(B213,'X11'!$B:$AZ,3,FALSE)),IF($X$1=12,(VLOOKUP(B213,'X12'!$B:$AZ,3,FALSE)),IF($X$1=13,(VLOOKUP(B213,'X13'!$B:$AZ,3,FALSE)),"B"))))))))))))))=TRUE," ",(IF($X$1=1,(VLOOKUP(B213,'X1'!$B:$AZ,3,FALSE)),IF($X$1=2,(VLOOKUP(B213,'X2'!$B:$AZ,3,FALSE)),IF($X$1=3,(VLOOKUP(B213,'X3'!$B:$AZ,3,FALSE)),IF($X$1=4,(VLOOKUP(B213,'X4'!$B:$AZ,3,FALSE)),IF($X$1=5,(VLOOKUP(B213,'X5'!$B:$AZ,3,FALSE)),IF($X$1=6,(VLOOKUP(B213,'X6'!$B:$AZ,3,FALSE)),IF($X$1=7,(VLOOKUP(B213,'X7'!$B:$AZ,3,FALSE)),IF($X$1=8,(VLOOKUP(B213,'X8'!$B:$AZ,3,FALSE)),IF($X$1=9,(VLOOKUP(B213,'X9'!$B:$AZ,3,FALSE)),IF($X$1=10,(VLOOKUP(B213,'X10'!$B:$AZ,3,FALSE)),IF($X$1=11,(VLOOKUP(B213,'X11'!$B:$AZ,3,FALSE)),IF($X$1=12,(VLOOKUP(B213,'X12'!$B:$AZ,3,FALSE)),IF($X$1=13,(VLOOKUP(B213,'X13'!$B:$AZ,3,FALSE)),"B")))))))))))))))</f>
        <v xml:space="preserve"> </v>
      </c>
      <c r="K213" s="183" t="str">
        <f ca="1">IF(ISERROR(IF($X$1=1,(VLOOKUP(B213,'X1'!$B:$AZ,5,FALSE)),IF($X$1=2,(VLOOKUP(B213,'X2'!$B:$AZ,5,FALSE)),IF($X$1=3,(VLOOKUP(B213,'X3'!$B:$AZ,5,FALSE)),IF($X$1=4,(VLOOKUP(B213,'X4'!$B:$AZ,5,FALSE)),IF($X$1=5,(VLOOKUP(B213,'X5'!$B:$AZ,5,FALSE)),IF($X$1=6,(VLOOKUP(B213,'X6'!$B:$AZ,5,FALSE)),IF($X$1=7,(VLOOKUP(B213,'X7'!$B:$AZ,5,FALSE)),IF($X$1=8,(VLOOKUP(B213,'X8'!$B:$AZ,5,FALSE)),IF($X$1=9,(VLOOKUP(B213,'X9'!$B:$AZ,5,FALSE)),IF($X$1=10,(VLOOKUP(B213,'X10'!$B:$AZ,5,FALSE)),IF($X$1=11,(VLOOKUP(B213,'X11'!$B:$AZ,5,FALSE)),IF($X$1=12,(VLOOKUP(B213,'X12'!$B:$AZ,5,FALSE)),IF($X$1=13,(VLOOKUP(B213,'X13'!$B:$AZ,5,FALSE)),"B"))))))))))))))=TRUE," ",(IF($X$1=1,(VLOOKUP(B213,'X1'!$B:$AZ,5,FALSE)),IF($X$1=2,(VLOOKUP(B213,'X2'!$B:$AZ,5,FALSE)),IF($X$1=3,(VLOOKUP(B213,'X3'!$B:$AZ,5,FALSE)),IF($X$1=4,(VLOOKUP(B213,'X4'!$B:$AZ,5,FALSE)),IF($X$1=5,(VLOOKUP(B213,'X5'!$B:$AZ,5,FALSE)),IF($X$1=6,(VLOOKUP(B213,'X6'!$B:$AZ,5,FALSE)),IF($X$1=7,(VLOOKUP(B213,'X7'!$B:$AZ,5,FALSE)),IF($X$1=8,(VLOOKUP(B213,'X8'!$B:$AZ,5,FALSE)),IF($X$1=9,(VLOOKUP(B213,'X9'!$B:$AZ,5,FALSE)),IF($X$1=10,(VLOOKUP(B213,'X10'!$B:$AZ,5,FALSE)),IF($X$1=11,(VLOOKUP(B213,'X11'!$B:$AZ,5,FALSE)),IF($X$1=12,(VLOOKUP(B213,'X12'!$B:$AZ,5,FALSE)),IF($X$1=13,(VLOOKUP(B213,'X13'!$B:$AZ,5,FALSE)),"B")))))))))))))))</f>
        <v xml:space="preserve"> </v>
      </c>
      <c r="L213" s="184" t="str">
        <f ca="1">IF(ISERROR(IF($X$1=1,(VLOOKUP(B213,'X1'!$B:$AZ,9,FALSE)),IF($X$1=2,(VLOOKUP(B213,'X2'!$B:$AZ,9,FALSE)),IF($X$1=3,(VLOOKUP(B213,'X3'!$B:$AZ,9,FALSE)),IF($X$1=4,(VLOOKUP(B213,'X4'!$B:$AZ,9,FALSE)),IF($X$1=5,(VLOOKUP(B213,'X5'!$B:$AZ,9,FALSE)),IF($X$1=6,(VLOOKUP(B213,'X6'!$B:$AZ,9,FALSE)),IF($X$1=7,(VLOOKUP(B213,'X7'!$B:$AZ,9,FALSE)),IF($X$1=8,(VLOOKUP(B213,'X8'!$B:$AZ,9,FALSE)),IF($X$1=9,(VLOOKUP(B213,'X9'!$B:$AZ,9,FALSE)),IF($X$1=10,(VLOOKUP(B213,'X10'!$B:$AZ,9,FALSE)),IF($X$1=11,(VLOOKUP(B213,'X11'!$B:$AZ,9,FALSE)),IF($X$1=12,(VLOOKUP(B213,'X12'!$B:$AZ,9,FALSE)),IF($X$1=13,(VLOOKUP(B213,'X13'!$B:$AZ,9,FALSE)),"B"))))))))))))))=TRUE," ",(IF($X$1=1,(VLOOKUP(B213,'X1'!$B:$AZ,9,FALSE)),IF($X$1=2,(VLOOKUP(B213,'X2'!$B:$AZ,9,FALSE)),IF($X$1=3,(VLOOKUP(B213,'X3'!$B:$AZ,9,FALSE)),IF($X$1=4,(VLOOKUP(B213,'X4'!$B:$AZ,9,FALSE)),IF($X$1=5,(VLOOKUP(B213,'X5'!$B:$AZ,9,FALSE)),IF($X$1=6,(VLOOKUP(B213,'X6'!$B:$AZ,9,FALSE)),IF($X$1=7,(VLOOKUP(B213,'X7'!$B:$AZ,9,FALSE)),IF($X$1=8,(VLOOKUP(B213,'X8'!$B:$AZ,9,FALSE)),IF($X$1=9,(VLOOKUP(B213,'X9'!$B:$AZ,9,FALSE)),IF($X$1=10,(VLOOKUP(B213,'X10'!$B:$AZ,9,FALSE)),IF($X$1=11,(VLOOKUP(B213,'X11'!$B:$AZ,9,FALSE)),IF($X$1=12,(VLOOKUP(B213,'X12'!$B:$AZ,9,FALSE)),IF($X$1=13,(VLOOKUP(B213,'X13'!$B:$AZ,9,FALSE)),"B")))))))))))))))</f>
        <v xml:space="preserve"> </v>
      </c>
      <c r="M213" s="184" t="str">
        <f ca="1">IF(ISERROR(IF($X$1=1,(VLOOKUP(B213,'X1'!$B:$AZ,10,FALSE)),IF($X$1=2,(VLOOKUP(B213,'X2'!$B:$AZ,10,FALSE)),IF($X$1=3,(VLOOKUP(B213,'X3'!$B:$AZ,10,FALSE)),IF($X$1=4,(VLOOKUP(B213,'X4'!$B:$AZ,10,FALSE)),IF($X$1=5,(VLOOKUP(B213,'X5'!$B:$AZ,10,FALSE)),IF($X$1=6,(VLOOKUP(B213,'X6'!$B:$AZ,10,FALSE)),IF($X$1=7,(VLOOKUP(B213,'X7'!$B:$AZ,10,FALSE)),IF($X$1=8,(VLOOKUP(B213,'X8'!$B:$AZ,10,FALSE)),IF($X$1=9,(VLOOKUP(B213,'X9'!$B:$AZ,10,FALSE)),IF($X$1=10,(VLOOKUP(B213,'X10'!$B:$AZ,10,FALSE)),IF($X$1=11,(VLOOKUP(B213,'X11'!$B:$AZ,10,FALSE)),IF($X$1=12,(VLOOKUP(B213,'X12'!$B:$AZ,10,FALSE)),IF($X$1=13,(VLOOKUP(B213,'X13'!$B:$AZ,10,FALSE)),"B"))))))))))))))=TRUE," ",(IF($X$1=1,(VLOOKUP(B213,'X1'!$B:$AZ,10,FALSE)),IF($X$1=2,(VLOOKUP(B213,'X2'!$B:$AZ,10,FALSE)),IF($X$1=3,(VLOOKUP(B213,'X3'!$B:$AZ,10,FALSE)),IF($X$1=4,(VLOOKUP(B213,'X4'!$B:$AZ,10,FALSE)),IF($X$1=5,(VLOOKUP(B213,'X5'!$B:$AZ,10,FALSE)),IF($X$1=6,(VLOOKUP(B213,'X6'!$B:$AZ,10,FALSE)),IF($X$1=7,(VLOOKUP(B213,'X7'!$B:$AZ,10,FALSE)),IF($X$1=8,(VLOOKUP(B213,'X8'!$B:$AZ,10,FALSE)),IF($X$1=9,(VLOOKUP(B213,'X9'!$B:$AZ,10,FALSE)),IF($X$1=10,(VLOOKUP(B213,'X10'!$B:$AZ,10,FALSE)),IF($X$1=11,(VLOOKUP(B213,'X11'!$B:$AZ,10,FALSE)),IF($X$1=12,(VLOOKUP(B213,'X12'!$B:$AZ,10,FALSE)),IF($X$1=13,(VLOOKUP(B213,'X13'!$B:$AZ,10,FALSE)),"B")))))))))))))))</f>
        <v xml:space="preserve"> </v>
      </c>
      <c r="N213" s="185" t="str">
        <f ca="1">IF(ISERROR(IF($X$1=1,(VLOOKUP(B213,'X1'!$B:$AZ,45,FALSE)),IF($X$1=2,(VLOOKUP(B213,'X2'!$B:$AZ,45,FALSE)),IF($X$1=3,(VLOOKUP(B213,'X3'!$B:$AZ,45,FALSE)),IF($X$1=4,(VLOOKUP(B213,'X4'!$B:$AZ,45,FALSE)),IF($X$1=5,(VLOOKUP(B213,'X5'!$B:$AZ,45,FALSE)),IF($X$1=6,(VLOOKUP(B213,'X6'!$B:$AZ,45,FALSE)),IF($X$1=7,(VLOOKUP(B213,'X7'!$B:$AZ,45,FALSE)),IF($X$1=8,(VLOOKUP(B213,'X8'!$B:$AZ,45,FALSE)),IF($X$1=9,(VLOOKUP(B213,'X9'!$B:$AZ,45,FALSE)),IF($X$1=10,(VLOOKUP(B213,'X10'!$B:$AZ,45,FALSE)),IF($X$1=11,(VLOOKUP(B213,'X11'!$B:$AZ,45,FALSE)),IF($X$1=12,(VLOOKUP(B213,'X12'!$B:$AZ,45,FALSE)),IF($X$1=13,(VLOOKUP(B213,'X13'!$B:$AZ,45,FALSE)),"B"))))))))))))))=TRUE," ",(IF($X$1=1,(VLOOKUP(B213,'X1'!$B:$AZ,45,FALSE)),IF($X$1=2,(VLOOKUP(B213,'X2'!$B:$AZ,45,FALSE)),IF($X$1=3,(VLOOKUP(B213,'X3'!$B:$AZ,45,FALSE)),IF($X$1=4,(VLOOKUP(B213,'X4'!$B:$AZ,45,FALSE)),IF($X$1=5,(VLOOKUP(B213,'X5'!$B:$AZ,45,FALSE)),IF($X$1=6,(VLOOKUP(B213,'X6'!$B:$AZ,45,FALSE)),IF($X$1=7,(VLOOKUP(B213,'X7'!$B:$AZ,45,FALSE)),IF($X$1=8,(VLOOKUP(B213,'X8'!$B:$AZ,45,FALSE)),IF($X$1=9,(VLOOKUP(B213,'X9'!$B:$AZ,45,FALSE)),IF($X$1=10,(VLOOKUP(B213,'X10'!$B:$AZ,45,FALSE)),IF($X$1=11,(VLOOKUP(B213,'X11'!$B:$AZ,45,FALSE)),IF($X$1=12,(VLOOKUP(B213,'X12'!$B:$AZ,45,FALSE)),IF($X$1=13,(VLOOKUP(B213,'X13'!$B:$AZ,45,FALSE)),"B")))))))))))))))</f>
        <v xml:space="preserve"> </v>
      </c>
      <c r="O213" s="184" t="str">
        <f ca="1">IF(ISERROR(IF($X$1=1,(VLOOKUP(B213,'X1'!$B:$AZ,11,FALSE)),IF($X$1=2,(VLOOKUP(B213,'X2'!$B:$AZ,11,FALSE)),IF($X$1=3,(VLOOKUP(B213,'X3'!$B:$AZ,11,FALSE)),IF($X$1=4,(VLOOKUP(B213,'X4'!$B:$AZ,11,FALSE)),IF($X$1=5,(VLOOKUP(B213,'X5'!$B:$AZ,11,FALSE)),IF($X$1=6,(VLOOKUP(B213,'X6'!$B:$AZ,11,FALSE)),IF($X$1=7,(VLOOKUP(B213,'X7'!$B:$AZ,11,FALSE)),IF($X$1=8,(VLOOKUP(B213,'X8'!$B:$AZ,11,FALSE)),IF($X$1=9,(VLOOKUP(B213,'X9'!$B:$AZ,11,FALSE)),IF($X$1=10,(VLOOKUP(B213,'X10'!$B:$AZ,11,FALSE)),IF($X$1=11,(VLOOKUP(B213,'X11'!$B:$AZ,11,FALSE)),IF($X$1=12,(VLOOKUP(B213,'X12'!$B:$AZ,11,FALSE)),IF($X$1=13,(VLOOKUP(B213,'X13'!$B:$AZ,11,FALSE)),"B"))))))))))))))=TRUE," ",(IF($X$1=1,(VLOOKUP(B213,'X1'!$B:$AZ,11,FALSE)),IF($X$1=2,(VLOOKUP(B213,'X2'!$B:$AZ,11,FALSE)),IF($X$1=3,(VLOOKUP(B213,'X3'!$B:$AZ,11,FALSE)),IF($X$1=4,(VLOOKUP(B213,'X4'!$B:$AZ,11,FALSE)),IF($X$1=5,(VLOOKUP(B213,'X5'!$B:$AZ,11,FALSE)),IF($X$1=6,(VLOOKUP(B213,'X6'!$B:$AZ,11,FALSE)),IF($X$1=7,(VLOOKUP(B213,'X7'!$B:$AZ,11,FALSE)),IF($X$1=8,(VLOOKUP(B213,'X8'!$B:$AZ,11,FALSE)),IF($X$1=9,(VLOOKUP(B213,'X9'!$B:$AZ,11,FALSE)),IF($X$1=10,(VLOOKUP(B213,'X10'!$B:$AZ,11,FALSE)),IF($X$1=11,(VLOOKUP(B213,'X11'!$B:$AZ,11,FALSE)),IF($X$1=12,(VLOOKUP(B213,'X12'!$B:$AZ,11,FALSE)),IF($X$1=13,(VLOOKUP(B213,'X13'!$B:$AZ,11,FALSE)),"B")))))))))))))))</f>
        <v xml:space="preserve"> </v>
      </c>
      <c r="P213" s="184" t="str">
        <f ca="1">IF(ISERROR(IF($X$1=1,(VLOOKUP(B213,'X1'!$B:$AZ,12,FALSE)),IF($X$1=2,(VLOOKUP(B213,'X2'!$B:$AZ,12,FALSE)),IF($X$1=3,(VLOOKUP(B213,'X3'!$B:$AZ,12,FALSE)),IF($X$1=4,(VLOOKUP(B213,'X4'!$B:$AZ,12,FALSE)),IF($X$1=5,(VLOOKUP(B213,'X5'!$B:$AZ,12,FALSE)),IF($X$1=6,(VLOOKUP(B213,'X6'!$B:$AZ,12,FALSE)),IF($X$1=7,(VLOOKUP(B213,'X7'!$B:$AZ,12,FALSE)),IF($X$1=8,(VLOOKUP(B213,'X8'!$B:$AZ,12,FALSE)),IF($X$1=9,(VLOOKUP(B213,'X9'!$B:$AZ,12,FALSE)),IF($X$1=10,(VLOOKUP(B213,'X10'!$B:$AZ,12,FALSE)),IF($X$1=11,(VLOOKUP(B213,'X11'!$B:$AZ,12,FALSE)),IF($X$1=12,(VLOOKUP(B213,'X12'!$B:$AZ,12,FALSE)),IF($X$1=13,(VLOOKUP(B213,'X13'!$B:$AZ,12,FALSE)),"B"))))))))))))))=TRUE," ",(IF($X$1=1,(VLOOKUP(B213,'X1'!$B:$AZ,12,FALSE)),IF($X$1=2,(VLOOKUP(B213,'X2'!$B:$AZ,12,FALSE)),IF($X$1=3,(VLOOKUP(B213,'X3'!$B:$AZ,12,FALSE)),IF($X$1=4,(VLOOKUP(B213,'X4'!$B:$AZ,12,FALSE)),IF($X$1=5,(VLOOKUP(B213,'X5'!$B:$AZ,12,FALSE)),IF($X$1=6,(VLOOKUP(B213,'X6'!$B:$AZ,12,FALSE)),IF($X$1=7,(VLOOKUP(B213,'X7'!$B:$AZ,12,FALSE)),IF($X$1=8,(VLOOKUP(B213,'X8'!$B:$AZ,12,FALSE)),IF($X$1=9,(VLOOKUP(B213,'X9'!$B:$AZ,12,FALSE)),IF($X$1=10,(VLOOKUP(B213,'X10'!$B:$AZ,12,FALSE)),IF($X$1=11,(VLOOKUP(B213,'X11'!$B:$AZ,12,FALSE)),IF($X$1=12,(VLOOKUP(B213,'X12'!$B:$AZ,12,FALSE)),IF($X$1=13,(VLOOKUP(B213,'X13'!$B:$AZ,12,FALSE)),"B")))))))))))))))</f>
        <v xml:space="preserve"> </v>
      </c>
      <c r="Q213" s="185" t="str">
        <f ca="1">IF(ISERROR(IF($X$1=1,(VLOOKUP(B213,'X1'!$B:$AZ,46,FALSE)),IF($X$1=2,(VLOOKUP(B213,'X2'!$B:$AZ,46,FALSE)),IF($X$1=3,(VLOOKUP(B213,'X3'!$B:$AZ,46,FALSE)),IF($X$1=4,(VLOOKUP(B213,'X4'!$B:$AZ,46,FALSE)),IF($X$1=5,(VLOOKUP(B213,'X5'!$B:$AZ,46,FALSE)),IF($X$1=6,(VLOOKUP(B213,'X6'!$B:$AZ,46,FALSE)),IF($X$1=7,(VLOOKUP(B213,'X7'!$B:$AZ,46,FALSE)),IF($X$1=8,(VLOOKUP(B213,'X8'!$B:$AZ,46,FALSE)),IF($X$1=9,(VLOOKUP(B213,'X9'!$B:$AZ,46,FALSE)),IF($X$1=10,(VLOOKUP(B213,'X10'!$B:$AZ,46,FALSE)),IF($X$1=11,(VLOOKUP(B213,'X11'!$B:$AZ,46,FALSE)),IF($X$1=12,(VLOOKUP(B213,'X12'!$B:$AZ,46,FALSE)),IF($X$1=13,(VLOOKUP(B213,'X13'!$B:$AZ,46,FALSE)),"B"))))))))))))))=TRUE," ",(IF($X$1=1,(VLOOKUP(B213,'X1'!$B:$AZ,46,FALSE)),IF($X$1=2,(VLOOKUP(B213,'X2'!$B:$AZ,46,FALSE)),IF($X$1=3,(VLOOKUP(B213,'X3'!$B:$AZ,46,FALSE)),IF($X$1=4,(VLOOKUP(B213,'X4'!$B:$AZ,46,FALSE)),IF($X$1=5,(VLOOKUP(B213,'X5'!$B:$AZ,46,FALSE)),IF($X$1=6,(VLOOKUP(B213,'X6'!$B:$AZ,46,FALSE)),IF($X$1=7,(VLOOKUP(B213,'X7'!$B:$AZ,46,FALSE)),IF($X$1=8,(VLOOKUP(B213,'X8'!$B:$AZ,46,FALSE)),IF($X$1=9,(VLOOKUP(B213,'X9'!$B:$AZ,46,FALSE)),IF($X$1=10,(VLOOKUP(B213,'X10'!$B:$AZ,46,FALSE)),IF($X$1=11,(VLOOKUP(B213,'X11'!$B:$AZ,46,FALSE)),IF($X$1=12,(VLOOKUP(B213,'X12'!$B:$AZ,46,FALSE)),IF($X$1=13,(VLOOKUP(B213,'X13'!$B:$AZ,46,FALSE)),"B")))))))))))))))</f>
        <v xml:space="preserve"> </v>
      </c>
      <c r="R213" s="185" t="str">
        <f ca="1">IF(ISERROR(IF($X$1=1,(VLOOKUP(B213,'X1'!$B:$AZ,15,FALSE)),IF($X$1=2,(VLOOKUP(B213,'X2'!$B:$AZ,15,FALSE)),IF($X$1=3,(VLOOKUP(B213,'X3'!$B:$AZ,15,FALSE)),IF($X$1=4,(VLOOKUP(B213,'X4'!$B:$AZ,15,FALSE)),IF($X$1=5,(VLOOKUP(B213,'X5'!$B:$AZ,15,FALSE)),IF($X$1=6,(VLOOKUP(B213,'X6'!$B:$AZ,15,FALSE)),IF($X$1=7,(VLOOKUP(B213,'X7'!$B:$AZ,15,FALSE)),IF($X$1=8,(VLOOKUP(B213,'X8'!$B:$AZ,15,FALSE)),IF($X$1=9,(VLOOKUP(B213,'X9'!$B:$AZ,15,FALSE)),IF($X$1=10,(VLOOKUP(B213,'X10'!$B:$AZ,15,FALSE)),IF($X$1=11,(VLOOKUP(B213,'X11'!$B:$AZ,15,FALSE)),IF($X$1=12,(VLOOKUP(B213,'X12'!$B:$AZ,15,FALSE)),IF($X$1=13,(VLOOKUP(B213,'X13'!$B:$AZ,15,FALSE)),"B"))))))))))))))=TRUE," ",(IF($X$1=1,(VLOOKUP(B213,'X1'!$B:$AZ,15,FALSE)),IF($X$1=2,(VLOOKUP(B213,'X2'!$B:$AZ,15,FALSE)),IF($X$1=3,(VLOOKUP(B213,'X3'!$B:$AZ,15,FALSE)),IF($X$1=4,(VLOOKUP(B213,'X4'!$B:$AZ,15,FALSE)),IF($X$1=5,(VLOOKUP(B213,'X5'!$B:$AZ,15,FALSE)),IF($X$1=6,(VLOOKUP(B213,'X6'!$B:$AZ,15,FALSE)),IF($X$1=7,(VLOOKUP(B213,'X7'!$B:$AZ,15,FALSE)),IF($X$1=8,(VLOOKUP(B213,'X8'!$B:$AZ,15,FALSE)),IF($X$1=9,(VLOOKUP(B213,'X9'!$B:$AZ,15,FALSE)),IF($X$1=10,(VLOOKUP(B213,'X10'!$B:$AZ,15,FALSE)),IF($X$1=11,(VLOOKUP(B213,'X11'!$B:$AZ,15,FALSE)),IF($X$1=12,(VLOOKUP(B213,'X12'!$B:$AZ,15,FALSE)),IF($X$1=13,(VLOOKUP(B213,'X13'!$B:$AZ,15,FALSE)),"B")))))))))))))))</f>
        <v xml:space="preserve"> </v>
      </c>
      <c r="S213" s="185" t="str">
        <f ca="1">IF(ISERROR(IF((IF($X$1=1,(VLOOKUP(B213,'X1'!$B:$AZ,14,FALSE)),(IF($X$1=2,(VLOOKUP(B213,'X2'!$B:$AZ,14,FALSE)),(IF($X$1=3,(VLOOKUP(B213,'X3'!$B:$AZ,14,FALSE)),(IF($X$1=4,(VLOOKUP(B213,'X4'!$B:$AZ,14,FALSE)),(IF($X$1=5,(VLOOKUP(B213,'X5'!$B:$AZ,14,FALSE)),(IF($X$1=6,(VLOOKUP(B213,'X6'!$B:$AZ,14,FALSE)),(IF($X$1=7,(VLOOKUP(B213,'X7'!$B:$AZ,14,FALSE)),(IF($X$1=8,(VLOOKUP(B213,'X8'!$B:$AZ,14,FALSE)),(IF($X$1=9,(VLOOKUP(B213,'X9'!$B:$AZ,14,FALSE)),(IF($X$1=10,(VLOOKUP(B213,'X10'!$B:$AZ,14,FALSE)),(IF($X$1=11,(VLOOKUP(B213,'X11'!$B:$AZ,14,FALSE)),(IF($X$1=12,(VLOOKUP(B213,'X12'!$B:$AZ,14,FALSE)),(VLOOKUP(B213,'X13'!$B:$AZ,14,FALSE))))))))))))))))))))))))))=$V$1," ",(IF($X$1=1,(VLOOKUP(B213,'X1'!$B:$AZ,14,FALSE)),(IF($X$1=2,(VLOOKUP(B213,'X2'!$B:$AZ,14,FALSE)),(IF($X$1=3,(VLOOKUP(B213,'X3'!$B:$AZ,14,FALSE)),(IF($X$1=4,(VLOOKUP(B213,'X4'!$B:$AZ,14,FALSE)),(IF($X$1=5,(VLOOKUP(B213,'X5'!$B:$AZ,14,FALSE)),(IF($X$1=6,(VLOOKUP(B213,'X6'!$B:$AZ,14,FALSE)),(IF($X$1=7,(VLOOKUP(B213,'X7'!$B:$AZ,14,FALSE)),(IF($X$1=8,(VLOOKUP(B213,'X8'!$B:$AZ,14,FALSE)),(IF($X$1=9,(VLOOKUP(B213,'X9'!$B:$AZ,14,FALSE)),(IF($X$1=10,(VLOOKUP(B213,'X10'!$B:$AZ,14,FALSE)),(IF($X$1=11,(VLOOKUP(B213,'X11'!$B:$AZ,14,FALSE)),(IF($X$1=12,(VLOOKUP(B213,'X12'!$B:$AZ,14,FALSE)),(VLOOKUP(B213,'X13'!$B:$AZ,14,FALSE))))))))))))))))))))))))))))=TRUE," ",(IF((IF($X$1=1,(VLOOKUP(B213,'X1'!$B:$AZ,14,FALSE)),(IF($X$1=2,(VLOOKUP(B213,'X2'!$B:$AZ,14,FALSE)),(IF($X$1=3,(VLOOKUP(B213,'X3'!$B:$AZ,14,FALSE)),(IF($X$1=4,(VLOOKUP(B213,'X4'!$B:$AZ,14,FALSE)),(IF($X$1=5,(VLOOKUP(B213,'X5'!$B:$AZ,14,FALSE)),(IF($X$1=6,(VLOOKUP(B213,'X6'!$B:$AZ,14,FALSE)),(IF($X$1=7,(VLOOKUP(B213,'X7'!$B:$AZ,14,FALSE)),(IF($X$1=8,(VLOOKUP(B213,'X8'!$B:$AZ,14,FALSE)),(IF($X$1=9,(VLOOKUP(B213,'X9'!$B:$AZ,14,FALSE)),(IF($X$1=10,(VLOOKUP(B213,'X10'!$B:$AZ,14,FALSE)),(IF($X$1=11,(VLOOKUP(B213,'X11'!$B:$AZ,14,FALSE)),(IF($X$1=12,(VLOOKUP(B213,'X12'!$B:$AZ,14,FALSE)),(VLOOKUP(B213,'X13'!$B:$AZ,14,FALSE))))))))))))))))))))))))))=$V$1," ",(IF($X$1=1,(VLOOKUP(B213,'X1'!$B:$AZ,14,FALSE)),(IF($X$1=2,(VLOOKUP(B213,'X2'!$B:$AZ,14,FALSE)),(IF($X$1=3,(VLOOKUP(B213,'X3'!$B:$AZ,14,FALSE)),(IF($X$1=4,(VLOOKUP(B213,'X4'!$B:$AZ,14,FALSE)),(IF($X$1=5,(VLOOKUP(B213,'X5'!$B:$AZ,14,FALSE)),(IF($X$1=6,(VLOOKUP(B213,'X6'!$B:$AZ,14,FALSE)),(IF($X$1=7,(VLOOKUP(B213,'X7'!$B:$AZ,14,FALSE)),(IF($X$1=8,(VLOOKUP(B213,'X8'!$B:$AZ,14,FALSE)),(IF($X$1=9,(VLOOKUP(B213,'X9'!$B:$AZ,14,FALSE)),(IF($X$1=10,(VLOOKUP(B213,'X10'!$B:$AZ,14,FALSE)),(IF($X$1=11,(VLOOKUP(B213,'X11'!$B:$AZ,14,FALSE)),(IF($X$1=12,(VLOOKUP(B213,'X12'!$B:$AZ,14,FALSE)),(VLOOKUP(B213,'X13'!$B:$AZ,14,FALSE)))))))))))))))))))))))))))))</f>
        <v xml:space="preserve"> </v>
      </c>
    </row>
    <row r="214" spans="1:19" ht="14.1" customHeight="1" x14ac:dyDescent="0.2">
      <c r="A214" s="156" t="s">
        <v>1058</v>
      </c>
      <c r="B214" s="122" t="str">
        <f>IF(ISERROR(IF($U$16=1,(VLOOKUP(A214,$AC$89:$AH$125,2,FALSE)),IF((IF($X$1=1,'X1'!B173,(IF($X$1=2,'X2'!B173,(IF($X$1=3,'X3'!B173,(IF($X$1=4,'X4'!B173,(IF($X$1=5,'X5'!B173,(IF($X$1=6,'X6'!B173,(IF($X$1=7,'X7'!B173,(IF($X$1=8,'X8'!B173,(IF($X$1=9,'X9'!B173,(IF($X$1=10,'X10'!B173,(IF($X$1=11,'X11'!B173,(IF($X$1=12,'X12'!B173,'X13'!B173))))))))))))))))))))))))="","",(IF($X$1=1,'X1'!B173,(IF($X$1=2,'X2'!B173,(IF($X$1=3,'X3'!B173,(IF($X$1=4,'X4'!B173,(IF($X$1=5,'X5'!B173,(IF($X$1=6,'X6'!B173,(IF($X$1=7,'X7'!B173,(IF($X$1=8,'X8'!B173,(IF($X$1=9,'X9'!B173,(IF($X$1=10,'X10'!B173,(IF($X$1=11,'X11'!B173,(IF($X$1=12,'X12'!B173,'X13'!B173)))))))))))))))))))))))))))=TRUE," ",(IF($U$16=1,(VLOOKUP(A214,$AC$89:$AH$125,2,FALSE)),IF((IF($X$1=1,'X1'!B173,(IF($X$1=2,'X2'!B173,(IF($X$1=3,'X3'!B173,(IF($X$1=4,'X4'!B173,(IF($X$1=5,'X5'!B173,(IF($X$1=6,'X6'!B173,(IF($X$1=7,'X7'!B173,(IF($X$1=8,'X8'!B173,(IF($X$1=9,'X9'!B173,(IF($X$1=10,'X10'!B173,(IF($X$1=11,'X11'!B173,(IF($X$1=12,'X12'!B173,'X13'!B173))))))))))))))))))))))))="","",(IF($X$1=1,'X1'!B173,(IF($X$1=2,'X2'!B173,(IF($X$1=3,'X3'!B173,(IF($X$1=4,'X4'!B173,(IF($X$1=5,'X5'!B173,(IF($X$1=6,'X6'!B173,(IF($X$1=7,'X7'!B173,(IF($X$1=8,'X8'!B173,(IF($X$1=9,'X9'!B173,(IF($X$1=10,'X10'!B173,(IF($X$1=11,'X11'!B173,(IF($X$1=12,'X12'!B173,'X13'!B173))))))))))))))))))))))))))))</f>
        <v/>
      </c>
      <c r="C214" s="181" t="str">
        <f ca="1">IF(ISERROR(IF($X$1=1,(VLOOKUP(B214,'X1'!$B:$AZ,47,FALSE)),IF($X$1=2,(VLOOKUP(B214,'X2'!$B:$AZ,47,FALSE)),IF($X$1=3,(VLOOKUP(B214,'X3'!$B:$AZ,47,FALSE)),IF($X$1=4,(VLOOKUP(B214,'X4'!$B:$AZ,47,FALSE)),IF($X$1=5,(VLOOKUP(B214,'X5'!$B:$AZ,47,FALSE)),IF($X$1=6,(VLOOKUP(B214,'X6'!$B:$AZ,47,FALSE)),IF($X$1=7,(VLOOKUP(B214,'X7'!$B:$AZ,47,FALSE)),IF($X$1=8,(VLOOKUP(B214,'X8'!$B:$AZ,47,FALSE)),IF($X$1=9,(VLOOKUP(B214,'X9'!$B:$AZ,47,FALSE)),IF($X$1=10,(VLOOKUP(B214,'X10'!$B:$AZ,47,FALSE)),IF($X$1=11,(VLOOKUP(B214,'X11'!$B:$AZ,47,FALSE)),IF($X$1=12,(VLOOKUP(B214,'X12'!$B:$AZ,47,FALSE)),IF($X$1=13,(VLOOKUP(B214,'X13'!$B:$AZ,47,FALSE)),"B"))))))))))))))=TRUE," ",(IF($X$1=1,(VLOOKUP(B214,'X1'!$B:$AZ,47,FALSE)),IF($X$1=2,(VLOOKUP(B214,'X2'!$B:$AZ,47,FALSE)),IF($X$1=3,(VLOOKUP(B214,'X3'!$B:$AZ,47,FALSE)),IF($X$1=4,(VLOOKUP(B214,'X4'!$B:$AZ,47,FALSE)),IF($X$1=5,(VLOOKUP(B214,'X5'!$B:$AZ,47,FALSE)),IF($X$1=6,(VLOOKUP(B214,'X6'!$B:$AZ,47,FALSE)),IF($X$1=7,(VLOOKUP(B214,'X7'!$B:$AZ,47,FALSE)),IF($X$1=8,(VLOOKUP(B214,'X8'!$B:$AZ,47,FALSE)),IF($X$1=9,(VLOOKUP(B214,'X9'!$B:$AZ,47,FALSE)),IF($X$1=10,(VLOOKUP(B214,'X10'!$B:$AZ,47,FALSE)),IF($X$1=11,(VLOOKUP(B214,'X11'!$B:$AZ,47,FALSE)),IF($X$1=12,(VLOOKUP(B214,'X12'!$B:$AZ,47,FALSE)),IF($X$1=13,(VLOOKUP(B214,'X13'!$B:$AZ,47,FALSE)),"B")))))))))))))))</f>
        <v xml:space="preserve"> </v>
      </c>
      <c r="D214" s="181" t="str">
        <f ca="1">IF(ISERROR(IF($X$1=1,(VLOOKUP(B214,'X1'!$B:$AP,41,FALSE)),IF($X$1=2,(VLOOKUP(B214,'X2'!$B:$AP,41,FALSE)),IF($X$1=3,(VLOOKUP(B214,'X3'!$B:$AP,41,FALSE)),IF($X$1=4,(VLOOKUP(B214,'X4'!$B:$AP,41,FALSE)),IF($X$1=5,(VLOOKUP(B214,'X5'!$B:$AP,41,FALSE)),IF($X$1=6,(VLOOKUP(B214,'X6'!$B:$AP,41,FALSE)),IF($X$1=7,(VLOOKUP(B214,'X7'!$B:$AP,41,FALSE)),IF($X$1=8,(VLOOKUP(B214,'X8'!$B:$AP,41,FALSE)),IF($X$1=9,(VLOOKUP(B214,'X9'!$B:$AP,41,FALSE)),IF($X$1=10,(VLOOKUP(B214,'X10'!$B:$AP,41,FALSE)),IF($X$1=11,(VLOOKUP(B214,'X11'!$B:$AP,41,FALSE)),IF($X$1=12,(VLOOKUP(B214,'X12'!$B:$AP,41,FALSE)),IF($X$1=13,(VLOOKUP(B214,'X13'!$B:$AP,41,FALSE)),"B"))))))))))))))=TRUE," ",(IF($X$1=1,(VLOOKUP(B214,'X1'!$B:$AP,41,FALSE)),IF($X$1=2,(VLOOKUP(B214,'X2'!$B:$AP,41,FALSE)),IF($X$1=3,(VLOOKUP(B214,'X3'!$B:$AP,41,FALSE)),IF($X$1=4,(VLOOKUP(B214,'X4'!$B:$AP,41,FALSE)),IF($X$1=5,(VLOOKUP(B214,'X5'!$B:$AP,41,FALSE)),IF($X$1=6,(VLOOKUP(B214,'X6'!$B:$AP,41,FALSE)),IF($X$1=7,(VLOOKUP(B214,'X7'!$B:$AP,41,FALSE)),IF($X$1=8,(VLOOKUP(B214,'X8'!$B:$AP,41,FALSE)),IF($X$1=9,(VLOOKUP(B214,'X9'!$B:$AP,41,FALSE)),IF($X$1=10,(VLOOKUP(B214,'X10'!$B:$AP,41,FALSE)),IF($X$1=11,(VLOOKUP(B214,'X11'!$B:$AP,41,FALSE)),IF($X$1=12,(VLOOKUP(B214,'X12'!$B:$AP,41,FALSE)),IF($X$1=13,(VLOOKUP(B214,'X13'!$B:$AP,41,FALSE)),"B")))))))))))))))</f>
        <v xml:space="preserve"> </v>
      </c>
      <c r="E214" s="182" t="str">
        <f ca="1">IF(ISERROR(IF($X$1=1,(VLOOKUP(B214,'X1'!$B:$AP,7,FALSE)),IF($X$1=2,(VLOOKUP(B214,'X2'!$B:$AP,7,FALSE)),IF($X$1=3,(VLOOKUP(B214,'X3'!$B:$AP,7,FALSE)),IF($X$1=4,(VLOOKUP(B214,'X4'!$B:$AP,7,FALSE)),IF($X$1=5,(VLOOKUP(B214,'X5'!$B:$AP,7,FALSE)),IF($X$1=6,(VLOOKUP(B214,'X6'!$B:$AP,7,FALSE)),IF($X$1=7,(VLOOKUP(B214,'X7'!$B:$AP,7,FALSE)),IF($X$1=8,(VLOOKUP(B214,'X8'!$B:$AP,7,FALSE)),IF($X$1=9,(VLOOKUP(B214,'X9'!$B:$AP,7,FALSE)),IF($X$1=10,(VLOOKUP(B214,'X10'!$B:$AP,7,FALSE)),IF($X$1=11,(VLOOKUP(B214,'X11'!$B:$AP,7,FALSE)),IF($X$1=12,(VLOOKUP(B214,'X12'!$B:$AP,7,FALSE)),IF($X$1=13,(VLOOKUP(B214,'X13'!$B:$AP,7,FALSE)),"B"))))))))))))))=TRUE," ",(IF($X$1=1,(VLOOKUP(B214,'X1'!$B:$AP,7,FALSE)),IF($X$1=2,(VLOOKUP(B214,'X2'!$B:$AP,7,FALSE)),IF($X$1=3,(VLOOKUP(B214,'X3'!$B:$AP,7,FALSE)),IF($X$1=4,(VLOOKUP(B214,'X4'!$B:$AP,7,FALSE)),IF($X$1=5,(VLOOKUP(B214,'X5'!$B:$AP,7,FALSE)),IF($X$1=6,(VLOOKUP(B214,'X6'!$B:$AP,7,FALSE)),IF($X$1=7,(VLOOKUP(B214,'X7'!$B:$AP,7,FALSE)),IF($X$1=8,(VLOOKUP(B214,'X8'!$B:$AP,7,FALSE)),IF($X$1=9,(VLOOKUP(B214,'X9'!$B:$AP,7,FALSE)),IF($X$1=10,(VLOOKUP(B214,'X10'!$B:$AP,7,FALSE)),IF($X$1=11,(VLOOKUP(B214,'X11'!$B:$AP,7,FALSE)),IF($X$1=12,(VLOOKUP(B214,'X12'!$B:$AP,7,FALSE)),IF($X$1=13,(VLOOKUP(B214,'X13'!$B:$AP,7,FALSE)),"B")))))))))))))))</f>
        <v xml:space="preserve"> </v>
      </c>
      <c r="F214" s="182" t="str">
        <f ca="1">IF(ISERROR(IF((IF($X$1=1,(VLOOKUP(B214,'X1'!$B:$AO,6,FALSE)),(IF($X$1=2,(VLOOKUP(B214,'X2'!$B:$AO,6,FALSE)),(IF($X$1=3,(VLOOKUP(B214,'X3'!$B:$AO,6,FALSE)),(IF($X$1=4,(VLOOKUP(B214,'X4'!$B:$AO,6,FALSE)),(IF($X$1=5,(VLOOKUP(B214,'X5'!$B:$AO,6,FALSE)),(IF($X$1=6,(VLOOKUP(B214,'X6'!$B:$AO,6,FALSE)),(IF($X$1=7,(VLOOKUP(B214,'X7'!$B:$AO,6,FALSE)),(IF($X$1=8,(VLOOKUP(B214,'X8'!$B:$AO,6,FALSE)),(IF($X$1=9,(VLOOKUP(B214,'X9'!$B:$AO,6,FALSE)),(IF($X$1=10,(VLOOKUP(B214,'X10'!$B:$AO,6,FALSE)),(IF($X$1=11,(VLOOKUP(B214,'X11'!$B:$AO,6,FALSE)),(IF($X$1=12,(VLOOKUP(B214,'X12'!$B:$AO,6,FALSE)),(VLOOKUP(B214,'X13'!$B:$AO,6,FALSE))))))))))))))))))))))))))=$V$1," ",(IF($X$1=1,(VLOOKUP(B214,'X1'!$B:$AO,6,FALSE)),(IF($X$1=2,(VLOOKUP(B214,'X2'!$B:$AO,6,FALSE)),(IF($X$1=3,(VLOOKUP(B214,'X3'!$B:$AO,6,FALSE)),(IF($X$1=4,(VLOOKUP(B214,'X4'!$B:$AO,6,FALSE)),(IF($X$1=5,(VLOOKUP(B214,'X5'!$B:$AO,6,FALSE)),(IF($X$1=6,(VLOOKUP(B214,'X6'!$B:$AO,6,FALSE)),(IF($X$1=7,(VLOOKUP(B214,'X7'!$B:$AO,6,FALSE)),(IF($X$1=8,(VLOOKUP(B214,'X8'!$B:$AO,6,FALSE)),(IF($X$1=9,(VLOOKUP(B214,'X9'!$B:$AO,6,FALSE)),(IF($X$1=10,(VLOOKUP(B214,'X10'!$B:$AO,6,FALSE)),(IF($X$1=11,(VLOOKUP(B214,'X11'!$B:$AO,6,FALSE)),(IF($X$1=12,(VLOOKUP(B214,'X12'!$B:$AO,6,FALSE)),(VLOOKUP(B214,'X13'!$B:$AO,6,FALSE))))))))))))))))))))))))))))=TRUE," ",(IF((IF($X$1=1,(VLOOKUP(B214,'X1'!$B:$AO,6,FALSE)),(IF($X$1=2,(VLOOKUP(B214,'X2'!$B:$AO,6,FALSE)),(IF($X$1=3,(VLOOKUP(B214,'X3'!$B:$AO,6,FALSE)),(IF($X$1=4,(VLOOKUP(B214,'X4'!$B:$AO,6,FALSE)),(IF($X$1=5,(VLOOKUP(B214,'X5'!$B:$AO,6,FALSE)),(IF($X$1=6,(VLOOKUP(B214,'X6'!$B:$AO,6,FALSE)),(IF($X$1=7,(VLOOKUP(B214,'X7'!$B:$AO,6,FALSE)),(IF($X$1=8,(VLOOKUP(B214,'X8'!$B:$AO,6,FALSE)),(IF($X$1=9,(VLOOKUP(B214,'X9'!$B:$AO,6,FALSE)),(IF($X$1=10,(VLOOKUP(B214,'X10'!$B:$AO,6,FALSE)),(IF($X$1=11,(VLOOKUP(B214,'X11'!$B:$AO,6,FALSE)),(IF($X$1=12,(VLOOKUP(B214,'X12'!$B:$AO,6,FALSE)),(VLOOKUP(B214,'X13'!$B:$AO,6,FALSE))))))))))))))))))))))))))=$V$1," ",(IF($X$1=1,(VLOOKUP(B214,'X1'!$B:$AO,6,FALSE)),(IF($X$1=2,(VLOOKUP(B214,'X2'!$B:$AO,6,FALSE)),(IF($X$1=3,(VLOOKUP(B214,'X3'!$B:$AO,6,FALSE)),(IF($X$1=4,(VLOOKUP(B214,'X4'!$B:$AO,6,FALSE)),(IF($X$1=5,(VLOOKUP(B214,'X5'!$B:$AO,6,FALSE)),(IF($X$1=6,(VLOOKUP(B214,'X6'!$B:$AO,6,FALSE)),(IF($X$1=7,(VLOOKUP(B214,'X7'!$B:$AO,6,FALSE)),(IF($X$1=8,(VLOOKUP(B214,'X8'!$B:$AO,6,FALSE)),(IF($X$1=9,(VLOOKUP(B214,'X9'!$B:$AO,6,FALSE)),(IF($X$1=10,(VLOOKUP(B214,'X10'!$B:$AO,6,FALSE)),(IF($X$1=11,(VLOOKUP(B214,'X11'!$B:$AO,6,FALSE)),(IF($X$1=12,(VLOOKUP(B214,'X12'!$B:$AO,6,FALSE)),(VLOOKUP(B214,'X13'!$B:$AO,6,FALSE)))))))))))))))))))))))))))))</f>
        <v xml:space="preserve"> </v>
      </c>
      <c r="G214" s="182" t="str">
        <f ca="1">IF(ISERROR(IF($X$1=1,(VLOOKUP(B214,'X1'!$B:$AZ,44,FALSE)),IF($X$1=2,(VLOOKUP(B214,'X2'!$B:$AZ,44,FALSE)),IF($X$1=3,(VLOOKUP(B214,'X3'!$B:$AZ,44,FALSE)),IF($X$1=4,(VLOOKUP(B214,'X4'!$B:$AZ,44,FALSE)),IF($X$1=5,(VLOOKUP(B214,'X5'!$B:$AZ,44,FALSE)),IF($X$1=6,(VLOOKUP(B214,'X6'!$B:$AZ,44,FALSE)),IF($X$1=7,(VLOOKUP(B214,'X7'!$B:$AZ,44,FALSE)),IF($X$1=8,(VLOOKUP(B214,'X8'!$B:$AZ,44,FALSE)),IF($X$1=9,(VLOOKUP(B214,'X9'!$B:$AZ,44,FALSE)),IF($X$1=10,(VLOOKUP(B214,'X10'!$B:$AZ,44,FALSE)),IF($X$1=11,(VLOOKUP(B214,'X11'!$B:$AZ,44,FALSE)),IF($X$1=12,(VLOOKUP(B214,'X12'!$B:$AZ,44,FALSE)),IF($X$1=13,(VLOOKUP(B214,'X13'!$B:$AZ,44,FALSE)),"B"))))))))))))))=TRUE," ",(IF($X$1=1,(VLOOKUP(B214,'X1'!$B:$AZ,44,FALSE)),IF($X$1=2,(VLOOKUP(B214,'X2'!$B:$AZ,44,FALSE)),IF($X$1=3,(VLOOKUP(B214,'X3'!$B:$AZ,44,FALSE)),IF($X$1=4,(VLOOKUP(B214,'X4'!$B:$AZ,44,FALSE)),IF($X$1=5,(VLOOKUP(B214,'X5'!$B:$AZ,44,FALSE)),IF($X$1=6,(VLOOKUP(B214,'X6'!$B:$AZ,44,FALSE)),IF($X$1=7,(VLOOKUP(B214,'X7'!$B:$AZ,44,FALSE)),IF($X$1=8,(VLOOKUP(B214,'X8'!$B:$AZ,44,FALSE)),IF($X$1=9,(VLOOKUP(B214,'X9'!$B:$AZ,44,FALSE)),IF($X$1=10,(VLOOKUP(B214,'X10'!$B:$AZ,44,FALSE)),IF($X$1=11,(VLOOKUP(B214,'X11'!$B:$AZ,44,FALSE)),IF($X$1=12,(VLOOKUP(B214,'X12'!$B:$AZ,44,FALSE)),IF($X$1=13,(VLOOKUP(B214,'X13'!$B:$AZ,44,FALSE)),"B")))))))))))))))</f>
        <v xml:space="preserve"> </v>
      </c>
      <c r="H214" s="182" t="str">
        <f ca="1">IF(ISERROR(IF($X$1=1,(VLOOKUP(B214,'X1'!$B:$AZ,8,FALSE)),IF($X$1=2,(VLOOKUP(B214,'X2'!$B:$AZ,8,FALSE)),IF($X$1=3,(VLOOKUP(B214,'X3'!$B:$AZ,8,FALSE)),IF($X$1=4,(VLOOKUP(B214,'X4'!$B:$AZ,8,FALSE)),IF($X$1=5,(VLOOKUP(B214,'X5'!$B:$AZ,8,FALSE)),IF($X$1=6,(VLOOKUP(B214,'X6'!$B:$AZ,8,FALSE)),IF($X$1=7,(VLOOKUP(B214,'X7'!$B:$AZ,8,FALSE)),IF($X$1=8,(VLOOKUP(B214,'X8'!$B:$AZ,8,FALSE)),IF($X$1=9,(VLOOKUP(B214,'X9'!$B:$AZ,8,FALSE)),IF($X$1=10,(VLOOKUP(B214,'X10'!$B:$AZ,8,FALSE)),IF($X$1=11,(VLOOKUP(B214,'X11'!$B:$AZ,8,FALSE)),IF($X$1=12,(VLOOKUP(B214,'X12'!$B:$AZ,8,FALSE)),IF($X$1=13,(VLOOKUP(B214,'X13'!$B:$AZ,8,FALSE)),"B"))))))))))))))=TRUE," ",(IF($X$1=1,(VLOOKUP(B214,'X1'!$B:$AZ,8,FALSE)),IF($X$1=2,(VLOOKUP(B214,'X2'!$B:$AZ,8,FALSE)),IF($X$1=3,(VLOOKUP(B214,'X3'!$B:$AZ,8,FALSE)),IF($X$1=4,(VLOOKUP(B214,'X4'!$B:$AZ,8,FALSE)),IF($X$1=5,(VLOOKUP(B214,'X5'!$B:$AZ,8,FALSE)),IF($X$1=6,(VLOOKUP(B214,'X6'!$B:$AZ,8,FALSE)),IF($X$1=7,(VLOOKUP(B214,'X7'!$B:$AZ,8,FALSE)),IF($X$1=8,(VLOOKUP(B214,'X8'!$B:$AZ,8,FALSE)),IF($X$1=9,(VLOOKUP(B214,'X9'!$B:$AZ,8,FALSE)),IF($X$1=10,(VLOOKUP(B214,'X10'!$B:$AZ,8,FALSE)),IF($X$1=11,(VLOOKUP(B214,'X11'!$B:$AZ,8,FALSE)),IF($X$1=12,(VLOOKUP(B214,'X12'!$B:$AZ,8,FALSE)),IF($X$1=13,(VLOOKUP(B214,'X13'!$B:$AZ,8,FALSE)),"B")))))))))))))))</f>
        <v xml:space="preserve"> </v>
      </c>
      <c r="I214" s="183" t="str">
        <f ca="1">IF(ISERROR(IF($X$1=1,(VLOOKUP(B214,'X1'!$B:$AZ,2,FALSE)),IF($X$1=2,(VLOOKUP(B214,'X2'!$B:$AZ,2,FALSE)),IF($X$1=3,(VLOOKUP(B214,'X3'!$B:$AZ,2,FALSE)),IF($X$1=4,(VLOOKUP(B214,'X4'!$B:$AZ,2,FALSE)),IF($X$1=5,(VLOOKUP(B214,'X5'!$B:$AZ,2,FALSE)),IF($X$1=6,(VLOOKUP(B214,'X6'!$B:$AZ,2,FALSE)),IF($X$1=7,(VLOOKUP(B214,'X7'!$B:$AZ,2,FALSE)),IF($X$1=8,(VLOOKUP(B214,'X8'!$B:$AZ,2,FALSE)),IF($X$1=9,(VLOOKUP(B214,'X9'!$B:$AZ,2,FALSE)),IF($X$1=10,(VLOOKUP(B214,'X10'!$B:$AZ,2,FALSE)),IF($X$1=11,(VLOOKUP(B214,'X11'!$B:$AZ,2,FALSE)),IF($X$1=12,(VLOOKUP(B214,'X12'!$B:$AZ,2,FALSE)),IF($X$1=13,(VLOOKUP(B214,'X13'!$B:$AZ,2,FALSE)),"B"))))))))))))))=TRUE," ",(IF($X$1=1,(VLOOKUP(B214,'X1'!$B:$AZ,2,FALSE)),IF($X$1=2,(VLOOKUP(B214,'X2'!$B:$AZ,2,FALSE)),IF($X$1=3,(VLOOKUP(B214,'X3'!$B:$AZ,2,FALSE)),IF($X$1=4,(VLOOKUP(B214,'X4'!$B:$AZ,2,FALSE)),IF($X$1=5,(VLOOKUP(B214,'X5'!$B:$AZ,2,FALSE)),IF($X$1=6,(VLOOKUP(B214,'X6'!$B:$AZ,2,FALSE)),IF($X$1=7,(VLOOKUP(B214,'X7'!$B:$AZ,2,FALSE)),IF($X$1=8,(VLOOKUP(B214,'X8'!$B:$AZ,2,FALSE)),IF($X$1=9,(VLOOKUP(B214,'X9'!$B:$AZ,2,FALSE)),IF($X$1=10,(VLOOKUP(B214,'X10'!$B:$AZ,2,FALSE)),IF($X$1=11,(VLOOKUP(B214,'X11'!$B:$AZ,2,FALSE)),IF($X$1=12,(VLOOKUP(B214,'X12'!$B:$AZ,2,FALSE)),IF($X$1=13,(VLOOKUP(B214,'X13'!$B:$AZ,2,FALSE)),"B")))))))))))))))</f>
        <v xml:space="preserve"> </v>
      </c>
      <c r="J214" s="183" t="str">
        <f ca="1">IF(ISERROR(IF($X$1=1,(VLOOKUP(B214,'X1'!$B:$AZ,3,FALSE)),IF($X$1=2,(VLOOKUP(B214,'X2'!$B:$AZ,3,FALSE)),IF($X$1=3,(VLOOKUP(B214,'X3'!$B:$AZ,3,FALSE)),IF($X$1=4,(VLOOKUP(B214,'X4'!$B:$AZ,3,FALSE)),IF($X$1=5,(VLOOKUP(B214,'X5'!$B:$AZ,3,FALSE)),IF($X$1=6,(VLOOKUP(B214,'X6'!$B:$AZ,3,FALSE)),IF($X$1=7,(VLOOKUP(B214,'X7'!$B:$AZ,3,FALSE)),IF($X$1=8,(VLOOKUP(B214,'X8'!$B:$AZ,3,FALSE)),IF($X$1=9,(VLOOKUP(B214,'X9'!$B:$AZ,3,FALSE)),IF($X$1=10,(VLOOKUP(B214,'X10'!$B:$AZ,3,FALSE)),IF($X$1=11,(VLOOKUP(B214,'X11'!$B:$AZ,3,FALSE)),IF($X$1=12,(VLOOKUP(B214,'X12'!$B:$AZ,3,FALSE)),IF($X$1=13,(VLOOKUP(B214,'X13'!$B:$AZ,3,FALSE)),"B"))))))))))))))=TRUE," ",(IF($X$1=1,(VLOOKUP(B214,'X1'!$B:$AZ,3,FALSE)),IF($X$1=2,(VLOOKUP(B214,'X2'!$B:$AZ,3,FALSE)),IF($X$1=3,(VLOOKUP(B214,'X3'!$B:$AZ,3,FALSE)),IF($X$1=4,(VLOOKUP(B214,'X4'!$B:$AZ,3,FALSE)),IF($X$1=5,(VLOOKUP(B214,'X5'!$B:$AZ,3,FALSE)),IF($X$1=6,(VLOOKUP(B214,'X6'!$B:$AZ,3,FALSE)),IF($X$1=7,(VLOOKUP(B214,'X7'!$B:$AZ,3,FALSE)),IF($X$1=8,(VLOOKUP(B214,'X8'!$B:$AZ,3,FALSE)),IF($X$1=9,(VLOOKUP(B214,'X9'!$B:$AZ,3,FALSE)),IF($X$1=10,(VLOOKUP(B214,'X10'!$B:$AZ,3,FALSE)),IF($X$1=11,(VLOOKUP(B214,'X11'!$B:$AZ,3,FALSE)),IF($X$1=12,(VLOOKUP(B214,'X12'!$B:$AZ,3,FALSE)),IF($X$1=13,(VLOOKUP(B214,'X13'!$B:$AZ,3,FALSE)),"B")))))))))))))))</f>
        <v xml:space="preserve"> </v>
      </c>
      <c r="K214" s="183" t="str">
        <f ca="1">IF(ISERROR(IF($X$1=1,(VLOOKUP(B214,'X1'!$B:$AZ,5,FALSE)),IF($X$1=2,(VLOOKUP(B214,'X2'!$B:$AZ,5,FALSE)),IF($X$1=3,(VLOOKUP(B214,'X3'!$B:$AZ,5,FALSE)),IF($X$1=4,(VLOOKUP(B214,'X4'!$B:$AZ,5,FALSE)),IF($X$1=5,(VLOOKUP(B214,'X5'!$B:$AZ,5,FALSE)),IF($X$1=6,(VLOOKUP(B214,'X6'!$B:$AZ,5,FALSE)),IF($X$1=7,(VLOOKUP(B214,'X7'!$B:$AZ,5,FALSE)),IF($X$1=8,(VLOOKUP(B214,'X8'!$B:$AZ,5,FALSE)),IF($X$1=9,(VLOOKUP(B214,'X9'!$B:$AZ,5,FALSE)),IF($X$1=10,(VLOOKUP(B214,'X10'!$B:$AZ,5,FALSE)),IF($X$1=11,(VLOOKUP(B214,'X11'!$B:$AZ,5,FALSE)),IF($X$1=12,(VLOOKUP(B214,'X12'!$B:$AZ,5,FALSE)),IF($X$1=13,(VLOOKUP(B214,'X13'!$B:$AZ,5,FALSE)),"B"))))))))))))))=TRUE," ",(IF($X$1=1,(VLOOKUP(B214,'X1'!$B:$AZ,5,FALSE)),IF($X$1=2,(VLOOKUP(B214,'X2'!$B:$AZ,5,FALSE)),IF($X$1=3,(VLOOKUP(B214,'X3'!$B:$AZ,5,FALSE)),IF($X$1=4,(VLOOKUP(B214,'X4'!$B:$AZ,5,FALSE)),IF($X$1=5,(VLOOKUP(B214,'X5'!$B:$AZ,5,FALSE)),IF($X$1=6,(VLOOKUP(B214,'X6'!$B:$AZ,5,FALSE)),IF($X$1=7,(VLOOKUP(B214,'X7'!$B:$AZ,5,FALSE)),IF($X$1=8,(VLOOKUP(B214,'X8'!$B:$AZ,5,FALSE)),IF($X$1=9,(VLOOKUP(B214,'X9'!$B:$AZ,5,FALSE)),IF($X$1=10,(VLOOKUP(B214,'X10'!$B:$AZ,5,FALSE)),IF($X$1=11,(VLOOKUP(B214,'X11'!$B:$AZ,5,FALSE)),IF($X$1=12,(VLOOKUP(B214,'X12'!$B:$AZ,5,FALSE)),IF($X$1=13,(VLOOKUP(B214,'X13'!$B:$AZ,5,FALSE)),"B")))))))))))))))</f>
        <v xml:space="preserve"> </v>
      </c>
      <c r="L214" s="184" t="str">
        <f ca="1">IF(ISERROR(IF($X$1=1,(VLOOKUP(B214,'X1'!$B:$AZ,9,FALSE)),IF($X$1=2,(VLOOKUP(B214,'X2'!$B:$AZ,9,FALSE)),IF($X$1=3,(VLOOKUP(B214,'X3'!$B:$AZ,9,FALSE)),IF($X$1=4,(VLOOKUP(B214,'X4'!$B:$AZ,9,FALSE)),IF($X$1=5,(VLOOKUP(B214,'X5'!$B:$AZ,9,FALSE)),IF($X$1=6,(VLOOKUP(B214,'X6'!$B:$AZ,9,FALSE)),IF($X$1=7,(VLOOKUP(B214,'X7'!$B:$AZ,9,FALSE)),IF($X$1=8,(VLOOKUP(B214,'X8'!$B:$AZ,9,FALSE)),IF($X$1=9,(VLOOKUP(B214,'X9'!$B:$AZ,9,FALSE)),IF($X$1=10,(VLOOKUP(B214,'X10'!$B:$AZ,9,FALSE)),IF($X$1=11,(VLOOKUP(B214,'X11'!$B:$AZ,9,FALSE)),IF($X$1=12,(VLOOKUP(B214,'X12'!$B:$AZ,9,FALSE)),IF($X$1=13,(VLOOKUP(B214,'X13'!$B:$AZ,9,FALSE)),"B"))))))))))))))=TRUE," ",(IF($X$1=1,(VLOOKUP(B214,'X1'!$B:$AZ,9,FALSE)),IF($X$1=2,(VLOOKUP(B214,'X2'!$B:$AZ,9,FALSE)),IF($X$1=3,(VLOOKUP(B214,'X3'!$B:$AZ,9,FALSE)),IF($X$1=4,(VLOOKUP(B214,'X4'!$B:$AZ,9,FALSE)),IF($X$1=5,(VLOOKUP(B214,'X5'!$B:$AZ,9,FALSE)),IF($X$1=6,(VLOOKUP(B214,'X6'!$B:$AZ,9,FALSE)),IF($X$1=7,(VLOOKUP(B214,'X7'!$B:$AZ,9,FALSE)),IF($X$1=8,(VLOOKUP(B214,'X8'!$B:$AZ,9,FALSE)),IF($X$1=9,(VLOOKUP(B214,'X9'!$B:$AZ,9,FALSE)),IF($X$1=10,(VLOOKUP(B214,'X10'!$B:$AZ,9,FALSE)),IF($X$1=11,(VLOOKUP(B214,'X11'!$B:$AZ,9,FALSE)),IF($X$1=12,(VLOOKUP(B214,'X12'!$B:$AZ,9,FALSE)),IF($X$1=13,(VLOOKUP(B214,'X13'!$B:$AZ,9,FALSE)),"B")))))))))))))))</f>
        <v xml:space="preserve"> </v>
      </c>
      <c r="M214" s="184" t="str">
        <f ca="1">IF(ISERROR(IF($X$1=1,(VLOOKUP(B214,'X1'!$B:$AZ,10,FALSE)),IF($X$1=2,(VLOOKUP(B214,'X2'!$B:$AZ,10,FALSE)),IF($X$1=3,(VLOOKUP(B214,'X3'!$B:$AZ,10,FALSE)),IF($X$1=4,(VLOOKUP(B214,'X4'!$B:$AZ,10,FALSE)),IF($X$1=5,(VLOOKUP(B214,'X5'!$B:$AZ,10,FALSE)),IF($X$1=6,(VLOOKUP(B214,'X6'!$B:$AZ,10,FALSE)),IF($X$1=7,(VLOOKUP(B214,'X7'!$B:$AZ,10,FALSE)),IF($X$1=8,(VLOOKUP(B214,'X8'!$B:$AZ,10,FALSE)),IF($X$1=9,(VLOOKUP(B214,'X9'!$B:$AZ,10,FALSE)),IF($X$1=10,(VLOOKUP(B214,'X10'!$B:$AZ,10,FALSE)),IF($X$1=11,(VLOOKUP(B214,'X11'!$B:$AZ,10,FALSE)),IF($X$1=12,(VLOOKUP(B214,'X12'!$B:$AZ,10,FALSE)),IF($X$1=13,(VLOOKUP(B214,'X13'!$B:$AZ,10,FALSE)),"B"))))))))))))))=TRUE," ",(IF($X$1=1,(VLOOKUP(B214,'X1'!$B:$AZ,10,FALSE)),IF($X$1=2,(VLOOKUP(B214,'X2'!$B:$AZ,10,FALSE)),IF($X$1=3,(VLOOKUP(B214,'X3'!$B:$AZ,10,FALSE)),IF($X$1=4,(VLOOKUP(B214,'X4'!$B:$AZ,10,FALSE)),IF($X$1=5,(VLOOKUP(B214,'X5'!$B:$AZ,10,FALSE)),IF($X$1=6,(VLOOKUP(B214,'X6'!$B:$AZ,10,FALSE)),IF($X$1=7,(VLOOKUP(B214,'X7'!$B:$AZ,10,FALSE)),IF($X$1=8,(VLOOKUP(B214,'X8'!$B:$AZ,10,FALSE)),IF($X$1=9,(VLOOKUP(B214,'X9'!$B:$AZ,10,FALSE)),IF($X$1=10,(VLOOKUP(B214,'X10'!$B:$AZ,10,FALSE)),IF($X$1=11,(VLOOKUP(B214,'X11'!$B:$AZ,10,FALSE)),IF($X$1=12,(VLOOKUP(B214,'X12'!$B:$AZ,10,FALSE)),IF($X$1=13,(VLOOKUP(B214,'X13'!$B:$AZ,10,FALSE)),"B")))))))))))))))</f>
        <v xml:space="preserve"> </v>
      </c>
      <c r="N214" s="185" t="str">
        <f ca="1">IF(ISERROR(IF($X$1=1,(VLOOKUP(B214,'X1'!$B:$AZ,45,FALSE)),IF($X$1=2,(VLOOKUP(B214,'X2'!$B:$AZ,45,FALSE)),IF($X$1=3,(VLOOKUP(B214,'X3'!$B:$AZ,45,FALSE)),IF($X$1=4,(VLOOKUP(B214,'X4'!$B:$AZ,45,FALSE)),IF($X$1=5,(VLOOKUP(B214,'X5'!$B:$AZ,45,FALSE)),IF($X$1=6,(VLOOKUP(B214,'X6'!$B:$AZ,45,FALSE)),IF($X$1=7,(VLOOKUP(B214,'X7'!$B:$AZ,45,FALSE)),IF($X$1=8,(VLOOKUP(B214,'X8'!$B:$AZ,45,FALSE)),IF($X$1=9,(VLOOKUP(B214,'X9'!$B:$AZ,45,FALSE)),IF($X$1=10,(VLOOKUP(B214,'X10'!$B:$AZ,45,FALSE)),IF($X$1=11,(VLOOKUP(B214,'X11'!$B:$AZ,45,FALSE)),IF($X$1=12,(VLOOKUP(B214,'X12'!$B:$AZ,45,FALSE)),IF($X$1=13,(VLOOKUP(B214,'X13'!$B:$AZ,45,FALSE)),"B"))))))))))))))=TRUE," ",(IF($X$1=1,(VLOOKUP(B214,'X1'!$B:$AZ,45,FALSE)),IF($X$1=2,(VLOOKUP(B214,'X2'!$B:$AZ,45,FALSE)),IF($X$1=3,(VLOOKUP(B214,'X3'!$B:$AZ,45,FALSE)),IF($X$1=4,(VLOOKUP(B214,'X4'!$B:$AZ,45,FALSE)),IF($X$1=5,(VLOOKUP(B214,'X5'!$B:$AZ,45,FALSE)),IF($X$1=6,(VLOOKUP(B214,'X6'!$B:$AZ,45,FALSE)),IF($X$1=7,(VLOOKUP(B214,'X7'!$B:$AZ,45,FALSE)),IF($X$1=8,(VLOOKUP(B214,'X8'!$B:$AZ,45,FALSE)),IF($X$1=9,(VLOOKUP(B214,'X9'!$B:$AZ,45,FALSE)),IF($X$1=10,(VLOOKUP(B214,'X10'!$B:$AZ,45,FALSE)),IF($X$1=11,(VLOOKUP(B214,'X11'!$B:$AZ,45,FALSE)),IF($X$1=12,(VLOOKUP(B214,'X12'!$B:$AZ,45,FALSE)),IF($X$1=13,(VLOOKUP(B214,'X13'!$B:$AZ,45,FALSE)),"B")))))))))))))))</f>
        <v xml:space="preserve"> </v>
      </c>
      <c r="O214" s="184" t="str">
        <f ca="1">IF(ISERROR(IF($X$1=1,(VLOOKUP(B214,'X1'!$B:$AZ,11,FALSE)),IF($X$1=2,(VLOOKUP(B214,'X2'!$B:$AZ,11,FALSE)),IF($X$1=3,(VLOOKUP(B214,'X3'!$B:$AZ,11,FALSE)),IF($X$1=4,(VLOOKUP(B214,'X4'!$B:$AZ,11,FALSE)),IF($X$1=5,(VLOOKUP(B214,'X5'!$B:$AZ,11,FALSE)),IF($X$1=6,(VLOOKUP(B214,'X6'!$B:$AZ,11,FALSE)),IF($X$1=7,(VLOOKUP(B214,'X7'!$B:$AZ,11,FALSE)),IF($X$1=8,(VLOOKUP(B214,'X8'!$B:$AZ,11,FALSE)),IF($X$1=9,(VLOOKUP(B214,'X9'!$B:$AZ,11,FALSE)),IF($X$1=10,(VLOOKUP(B214,'X10'!$B:$AZ,11,FALSE)),IF($X$1=11,(VLOOKUP(B214,'X11'!$B:$AZ,11,FALSE)),IF($X$1=12,(VLOOKUP(B214,'X12'!$B:$AZ,11,FALSE)),IF($X$1=13,(VLOOKUP(B214,'X13'!$B:$AZ,11,FALSE)),"B"))))))))))))))=TRUE," ",(IF($X$1=1,(VLOOKUP(B214,'X1'!$B:$AZ,11,FALSE)),IF($X$1=2,(VLOOKUP(B214,'X2'!$B:$AZ,11,FALSE)),IF($X$1=3,(VLOOKUP(B214,'X3'!$B:$AZ,11,FALSE)),IF($X$1=4,(VLOOKUP(B214,'X4'!$B:$AZ,11,FALSE)),IF($X$1=5,(VLOOKUP(B214,'X5'!$B:$AZ,11,FALSE)),IF($X$1=6,(VLOOKUP(B214,'X6'!$B:$AZ,11,FALSE)),IF($X$1=7,(VLOOKUP(B214,'X7'!$B:$AZ,11,FALSE)),IF($X$1=8,(VLOOKUP(B214,'X8'!$B:$AZ,11,FALSE)),IF($X$1=9,(VLOOKUP(B214,'X9'!$B:$AZ,11,FALSE)),IF($X$1=10,(VLOOKUP(B214,'X10'!$B:$AZ,11,FALSE)),IF($X$1=11,(VLOOKUP(B214,'X11'!$B:$AZ,11,FALSE)),IF($X$1=12,(VLOOKUP(B214,'X12'!$B:$AZ,11,FALSE)),IF($X$1=13,(VLOOKUP(B214,'X13'!$B:$AZ,11,FALSE)),"B")))))))))))))))</f>
        <v xml:space="preserve"> </v>
      </c>
      <c r="P214" s="184" t="str">
        <f ca="1">IF(ISERROR(IF($X$1=1,(VLOOKUP(B214,'X1'!$B:$AZ,12,FALSE)),IF($X$1=2,(VLOOKUP(B214,'X2'!$B:$AZ,12,FALSE)),IF($X$1=3,(VLOOKUP(B214,'X3'!$B:$AZ,12,FALSE)),IF($X$1=4,(VLOOKUP(B214,'X4'!$B:$AZ,12,FALSE)),IF($X$1=5,(VLOOKUP(B214,'X5'!$B:$AZ,12,FALSE)),IF($X$1=6,(VLOOKUP(B214,'X6'!$B:$AZ,12,FALSE)),IF($X$1=7,(VLOOKUP(B214,'X7'!$B:$AZ,12,FALSE)),IF($X$1=8,(VLOOKUP(B214,'X8'!$B:$AZ,12,FALSE)),IF($X$1=9,(VLOOKUP(B214,'X9'!$B:$AZ,12,FALSE)),IF($X$1=10,(VLOOKUP(B214,'X10'!$B:$AZ,12,FALSE)),IF($X$1=11,(VLOOKUP(B214,'X11'!$B:$AZ,12,FALSE)),IF($X$1=12,(VLOOKUP(B214,'X12'!$B:$AZ,12,FALSE)),IF($X$1=13,(VLOOKUP(B214,'X13'!$B:$AZ,12,FALSE)),"B"))))))))))))))=TRUE," ",(IF($X$1=1,(VLOOKUP(B214,'X1'!$B:$AZ,12,FALSE)),IF($X$1=2,(VLOOKUP(B214,'X2'!$B:$AZ,12,FALSE)),IF($X$1=3,(VLOOKUP(B214,'X3'!$B:$AZ,12,FALSE)),IF($X$1=4,(VLOOKUP(B214,'X4'!$B:$AZ,12,FALSE)),IF($X$1=5,(VLOOKUP(B214,'X5'!$B:$AZ,12,FALSE)),IF($X$1=6,(VLOOKUP(B214,'X6'!$B:$AZ,12,FALSE)),IF($X$1=7,(VLOOKUP(B214,'X7'!$B:$AZ,12,FALSE)),IF($X$1=8,(VLOOKUP(B214,'X8'!$B:$AZ,12,FALSE)),IF($X$1=9,(VLOOKUP(B214,'X9'!$B:$AZ,12,FALSE)),IF($X$1=10,(VLOOKUP(B214,'X10'!$B:$AZ,12,FALSE)),IF($X$1=11,(VLOOKUP(B214,'X11'!$B:$AZ,12,FALSE)),IF($X$1=12,(VLOOKUP(B214,'X12'!$B:$AZ,12,FALSE)),IF($X$1=13,(VLOOKUP(B214,'X13'!$B:$AZ,12,FALSE)),"B")))))))))))))))</f>
        <v xml:space="preserve"> </v>
      </c>
      <c r="Q214" s="185" t="str">
        <f ca="1">IF(ISERROR(IF($X$1=1,(VLOOKUP(B214,'X1'!$B:$AZ,46,FALSE)),IF($X$1=2,(VLOOKUP(B214,'X2'!$B:$AZ,46,FALSE)),IF($X$1=3,(VLOOKUP(B214,'X3'!$B:$AZ,46,FALSE)),IF($X$1=4,(VLOOKUP(B214,'X4'!$B:$AZ,46,FALSE)),IF($X$1=5,(VLOOKUP(B214,'X5'!$B:$AZ,46,FALSE)),IF($X$1=6,(VLOOKUP(B214,'X6'!$B:$AZ,46,FALSE)),IF($X$1=7,(VLOOKUP(B214,'X7'!$B:$AZ,46,FALSE)),IF($X$1=8,(VLOOKUP(B214,'X8'!$B:$AZ,46,FALSE)),IF($X$1=9,(VLOOKUP(B214,'X9'!$B:$AZ,46,FALSE)),IF($X$1=10,(VLOOKUP(B214,'X10'!$B:$AZ,46,FALSE)),IF($X$1=11,(VLOOKUP(B214,'X11'!$B:$AZ,46,FALSE)),IF($X$1=12,(VLOOKUP(B214,'X12'!$B:$AZ,46,FALSE)),IF($X$1=13,(VLOOKUP(B214,'X13'!$B:$AZ,46,FALSE)),"B"))))))))))))))=TRUE," ",(IF($X$1=1,(VLOOKUP(B214,'X1'!$B:$AZ,46,FALSE)),IF($X$1=2,(VLOOKUP(B214,'X2'!$B:$AZ,46,FALSE)),IF($X$1=3,(VLOOKUP(B214,'X3'!$B:$AZ,46,FALSE)),IF($X$1=4,(VLOOKUP(B214,'X4'!$B:$AZ,46,FALSE)),IF($X$1=5,(VLOOKUP(B214,'X5'!$B:$AZ,46,FALSE)),IF($X$1=6,(VLOOKUP(B214,'X6'!$B:$AZ,46,FALSE)),IF($X$1=7,(VLOOKUP(B214,'X7'!$B:$AZ,46,FALSE)),IF($X$1=8,(VLOOKUP(B214,'X8'!$B:$AZ,46,FALSE)),IF($X$1=9,(VLOOKUP(B214,'X9'!$B:$AZ,46,FALSE)),IF($X$1=10,(VLOOKUP(B214,'X10'!$B:$AZ,46,FALSE)),IF($X$1=11,(VLOOKUP(B214,'X11'!$B:$AZ,46,FALSE)),IF($X$1=12,(VLOOKUP(B214,'X12'!$B:$AZ,46,FALSE)),IF($X$1=13,(VLOOKUP(B214,'X13'!$B:$AZ,46,FALSE)),"B")))))))))))))))</f>
        <v xml:space="preserve"> </v>
      </c>
      <c r="R214" s="185" t="str">
        <f ca="1">IF(ISERROR(IF($X$1=1,(VLOOKUP(B214,'X1'!$B:$AZ,15,FALSE)),IF($X$1=2,(VLOOKUP(B214,'X2'!$B:$AZ,15,FALSE)),IF($X$1=3,(VLOOKUP(B214,'X3'!$B:$AZ,15,FALSE)),IF($X$1=4,(VLOOKUP(B214,'X4'!$B:$AZ,15,FALSE)),IF($X$1=5,(VLOOKUP(B214,'X5'!$B:$AZ,15,FALSE)),IF($X$1=6,(VLOOKUP(B214,'X6'!$B:$AZ,15,FALSE)),IF($X$1=7,(VLOOKUP(B214,'X7'!$B:$AZ,15,FALSE)),IF($X$1=8,(VLOOKUP(B214,'X8'!$B:$AZ,15,FALSE)),IF($X$1=9,(VLOOKUP(B214,'X9'!$B:$AZ,15,FALSE)),IF($X$1=10,(VLOOKUP(B214,'X10'!$B:$AZ,15,FALSE)),IF($X$1=11,(VLOOKUP(B214,'X11'!$B:$AZ,15,FALSE)),IF($X$1=12,(VLOOKUP(B214,'X12'!$B:$AZ,15,FALSE)),IF($X$1=13,(VLOOKUP(B214,'X13'!$B:$AZ,15,FALSE)),"B"))))))))))))))=TRUE," ",(IF($X$1=1,(VLOOKUP(B214,'X1'!$B:$AZ,15,FALSE)),IF($X$1=2,(VLOOKUP(B214,'X2'!$B:$AZ,15,FALSE)),IF($X$1=3,(VLOOKUP(B214,'X3'!$B:$AZ,15,FALSE)),IF($X$1=4,(VLOOKUP(B214,'X4'!$B:$AZ,15,FALSE)),IF($X$1=5,(VLOOKUP(B214,'X5'!$B:$AZ,15,FALSE)),IF($X$1=6,(VLOOKUP(B214,'X6'!$B:$AZ,15,FALSE)),IF($X$1=7,(VLOOKUP(B214,'X7'!$B:$AZ,15,FALSE)),IF($X$1=8,(VLOOKUP(B214,'X8'!$B:$AZ,15,FALSE)),IF($X$1=9,(VLOOKUP(B214,'X9'!$B:$AZ,15,FALSE)),IF($X$1=10,(VLOOKUP(B214,'X10'!$B:$AZ,15,FALSE)),IF($X$1=11,(VLOOKUP(B214,'X11'!$B:$AZ,15,FALSE)),IF($X$1=12,(VLOOKUP(B214,'X12'!$B:$AZ,15,FALSE)),IF($X$1=13,(VLOOKUP(B214,'X13'!$B:$AZ,15,FALSE)),"B")))))))))))))))</f>
        <v xml:space="preserve"> </v>
      </c>
      <c r="S214" s="185" t="str">
        <f ca="1">IF(ISERROR(IF((IF($X$1=1,(VLOOKUP(B214,'X1'!$B:$AZ,14,FALSE)),(IF($X$1=2,(VLOOKUP(B214,'X2'!$B:$AZ,14,FALSE)),(IF($X$1=3,(VLOOKUP(B214,'X3'!$B:$AZ,14,FALSE)),(IF($X$1=4,(VLOOKUP(B214,'X4'!$B:$AZ,14,FALSE)),(IF($X$1=5,(VLOOKUP(B214,'X5'!$B:$AZ,14,FALSE)),(IF($X$1=6,(VLOOKUP(B214,'X6'!$B:$AZ,14,FALSE)),(IF($X$1=7,(VLOOKUP(B214,'X7'!$B:$AZ,14,FALSE)),(IF($X$1=8,(VLOOKUP(B214,'X8'!$B:$AZ,14,FALSE)),(IF($X$1=9,(VLOOKUP(B214,'X9'!$B:$AZ,14,FALSE)),(IF($X$1=10,(VLOOKUP(B214,'X10'!$B:$AZ,14,FALSE)),(IF($X$1=11,(VLOOKUP(B214,'X11'!$B:$AZ,14,FALSE)),(IF($X$1=12,(VLOOKUP(B214,'X12'!$B:$AZ,14,FALSE)),(VLOOKUP(B214,'X13'!$B:$AZ,14,FALSE))))))))))))))))))))))))))=$V$1," ",(IF($X$1=1,(VLOOKUP(B214,'X1'!$B:$AZ,14,FALSE)),(IF($X$1=2,(VLOOKUP(B214,'X2'!$B:$AZ,14,FALSE)),(IF($X$1=3,(VLOOKUP(B214,'X3'!$B:$AZ,14,FALSE)),(IF($X$1=4,(VLOOKUP(B214,'X4'!$B:$AZ,14,FALSE)),(IF($X$1=5,(VLOOKUP(B214,'X5'!$B:$AZ,14,FALSE)),(IF($X$1=6,(VLOOKUP(B214,'X6'!$B:$AZ,14,FALSE)),(IF($X$1=7,(VLOOKUP(B214,'X7'!$B:$AZ,14,FALSE)),(IF($X$1=8,(VLOOKUP(B214,'X8'!$B:$AZ,14,FALSE)),(IF($X$1=9,(VLOOKUP(B214,'X9'!$B:$AZ,14,FALSE)),(IF($X$1=10,(VLOOKUP(B214,'X10'!$B:$AZ,14,FALSE)),(IF($X$1=11,(VLOOKUP(B214,'X11'!$B:$AZ,14,FALSE)),(IF($X$1=12,(VLOOKUP(B214,'X12'!$B:$AZ,14,FALSE)),(VLOOKUP(B214,'X13'!$B:$AZ,14,FALSE))))))))))))))))))))))))))))=TRUE," ",(IF((IF($X$1=1,(VLOOKUP(B214,'X1'!$B:$AZ,14,FALSE)),(IF($X$1=2,(VLOOKUP(B214,'X2'!$B:$AZ,14,FALSE)),(IF($X$1=3,(VLOOKUP(B214,'X3'!$B:$AZ,14,FALSE)),(IF($X$1=4,(VLOOKUP(B214,'X4'!$B:$AZ,14,FALSE)),(IF($X$1=5,(VLOOKUP(B214,'X5'!$B:$AZ,14,FALSE)),(IF($X$1=6,(VLOOKUP(B214,'X6'!$B:$AZ,14,FALSE)),(IF($X$1=7,(VLOOKUP(B214,'X7'!$B:$AZ,14,FALSE)),(IF($X$1=8,(VLOOKUP(B214,'X8'!$B:$AZ,14,FALSE)),(IF($X$1=9,(VLOOKUP(B214,'X9'!$B:$AZ,14,FALSE)),(IF($X$1=10,(VLOOKUP(B214,'X10'!$B:$AZ,14,FALSE)),(IF($X$1=11,(VLOOKUP(B214,'X11'!$B:$AZ,14,FALSE)),(IF($X$1=12,(VLOOKUP(B214,'X12'!$B:$AZ,14,FALSE)),(VLOOKUP(B214,'X13'!$B:$AZ,14,FALSE))))))))))))))))))))))))))=$V$1," ",(IF($X$1=1,(VLOOKUP(B214,'X1'!$B:$AZ,14,FALSE)),(IF($X$1=2,(VLOOKUP(B214,'X2'!$B:$AZ,14,FALSE)),(IF($X$1=3,(VLOOKUP(B214,'X3'!$B:$AZ,14,FALSE)),(IF($X$1=4,(VLOOKUP(B214,'X4'!$B:$AZ,14,FALSE)),(IF($X$1=5,(VLOOKUP(B214,'X5'!$B:$AZ,14,FALSE)),(IF($X$1=6,(VLOOKUP(B214,'X6'!$B:$AZ,14,FALSE)),(IF($X$1=7,(VLOOKUP(B214,'X7'!$B:$AZ,14,FALSE)),(IF($X$1=8,(VLOOKUP(B214,'X8'!$B:$AZ,14,FALSE)),(IF($X$1=9,(VLOOKUP(B214,'X9'!$B:$AZ,14,FALSE)),(IF($X$1=10,(VLOOKUP(B214,'X10'!$B:$AZ,14,FALSE)),(IF($X$1=11,(VLOOKUP(B214,'X11'!$B:$AZ,14,FALSE)),(IF($X$1=12,(VLOOKUP(B214,'X12'!$B:$AZ,14,FALSE)),(VLOOKUP(B214,'X13'!$B:$AZ,14,FALSE)))))))))))))))))))))))))))))</f>
        <v xml:space="preserve"> </v>
      </c>
    </row>
    <row r="215" spans="1:19" ht="14.1" customHeight="1" x14ac:dyDescent="0.2">
      <c r="A215" s="156" t="s">
        <v>1058</v>
      </c>
      <c r="B215" s="122" t="str">
        <f>IF(ISERROR(IF($U$16=1,(VLOOKUP(A215,$AC$89:$AH$125,2,FALSE)),IF((IF($X$1=1,'X1'!B174,(IF($X$1=2,'X2'!B174,(IF($X$1=3,'X3'!B174,(IF($X$1=4,'X4'!B174,(IF($X$1=5,'X5'!B174,(IF($X$1=6,'X6'!B174,(IF($X$1=7,'X7'!B174,(IF($X$1=8,'X8'!B174,(IF($X$1=9,'X9'!B174,(IF($X$1=10,'X10'!B174,(IF($X$1=11,'X11'!B174,(IF($X$1=12,'X12'!B174,'X13'!B174))))))))))))))))))))))))="","",(IF($X$1=1,'X1'!B174,(IF($X$1=2,'X2'!B174,(IF($X$1=3,'X3'!B174,(IF($X$1=4,'X4'!B174,(IF($X$1=5,'X5'!B174,(IF($X$1=6,'X6'!B174,(IF($X$1=7,'X7'!B174,(IF($X$1=8,'X8'!B174,(IF($X$1=9,'X9'!B174,(IF($X$1=10,'X10'!B174,(IF($X$1=11,'X11'!B174,(IF($X$1=12,'X12'!B174,'X13'!B174)))))))))))))))))))))))))))=TRUE," ",(IF($U$16=1,(VLOOKUP(A215,$AC$89:$AH$125,2,FALSE)),IF((IF($X$1=1,'X1'!B174,(IF($X$1=2,'X2'!B174,(IF($X$1=3,'X3'!B174,(IF($X$1=4,'X4'!B174,(IF($X$1=5,'X5'!B174,(IF($X$1=6,'X6'!B174,(IF($X$1=7,'X7'!B174,(IF($X$1=8,'X8'!B174,(IF($X$1=9,'X9'!B174,(IF($X$1=10,'X10'!B174,(IF($X$1=11,'X11'!B174,(IF($X$1=12,'X12'!B174,'X13'!B174))))))))))))))))))))))))="","",(IF($X$1=1,'X1'!B174,(IF($X$1=2,'X2'!B174,(IF($X$1=3,'X3'!B174,(IF($X$1=4,'X4'!B174,(IF($X$1=5,'X5'!B174,(IF($X$1=6,'X6'!B174,(IF($X$1=7,'X7'!B174,(IF($X$1=8,'X8'!B174,(IF($X$1=9,'X9'!B174,(IF($X$1=10,'X10'!B174,(IF($X$1=11,'X11'!B174,(IF($X$1=12,'X12'!B174,'X13'!B174))))))))))))))))))))))))))))</f>
        <v/>
      </c>
      <c r="C215" s="181" t="str">
        <f ca="1">IF(ISERROR(IF($X$1=1,(VLOOKUP(B215,'X1'!$B:$AZ,47,FALSE)),IF($X$1=2,(VLOOKUP(B215,'X2'!$B:$AZ,47,FALSE)),IF($X$1=3,(VLOOKUP(B215,'X3'!$B:$AZ,47,FALSE)),IF($X$1=4,(VLOOKUP(B215,'X4'!$B:$AZ,47,FALSE)),IF($X$1=5,(VLOOKUP(B215,'X5'!$B:$AZ,47,FALSE)),IF($X$1=6,(VLOOKUP(B215,'X6'!$B:$AZ,47,FALSE)),IF($X$1=7,(VLOOKUP(B215,'X7'!$B:$AZ,47,FALSE)),IF($X$1=8,(VLOOKUP(B215,'X8'!$B:$AZ,47,FALSE)),IF($X$1=9,(VLOOKUP(B215,'X9'!$B:$AZ,47,FALSE)),IF($X$1=10,(VLOOKUP(B215,'X10'!$B:$AZ,47,FALSE)),IF($X$1=11,(VLOOKUP(B215,'X11'!$B:$AZ,47,FALSE)),IF($X$1=12,(VLOOKUP(B215,'X12'!$B:$AZ,47,FALSE)),IF($X$1=13,(VLOOKUP(B215,'X13'!$B:$AZ,47,FALSE)),"B"))))))))))))))=TRUE," ",(IF($X$1=1,(VLOOKUP(B215,'X1'!$B:$AZ,47,FALSE)),IF($X$1=2,(VLOOKUP(B215,'X2'!$B:$AZ,47,FALSE)),IF($X$1=3,(VLOOKUP(B215,'X3'!$B:$AZ,47,FALSE)),IF($X$1=4,(VLOOKUP(B215,'X4'!$B:$AZ,47,FALSE)),IF($X$1=5,(VLOOKUP(B215,'X5'!$B:$AZ,47,FALSE)),IF($X$1=6,(VLOOKUP(B215,'X6'!$B:$AZ,47,FALSE)),IF($X$1=7,(VLOOKUP(B215,'X7'!$B:$AZ,47,FALSE)),IF($X$1=8,(VLOOKUP(B215,'X8'!$B:$AZ,47,FALSE)),IF($X$1=9,(VLOOKUP(B215,'X9'!$B:$AZ,47,FALSE)),IF($X$1=10,(VLOOKUP(B215,'X10'!$B:$AZ,47,FALSE)),IF($X$1=11,(VLOOKUP(B215,'X11'!$B:$AZ,47,FALSE)),IF($X$1=12,(VLOOKUP(B215,'X12'!$B:$AZ,47,FALSE)),IF($X$1=13,(VLOOKUP(B215,'X13'!$B:$AZ,47,FALSE)),"B")))))))))))))))</f>
        <v xml:space="preserve"> </v>
      </c>
      <c r="D215" s="181" t="str">
        <f ca="1">IF(ISERROR(IF($X$1=1,(VLOOKUP(B215,'X1'!$B:$AP,41,FALSE)),IF($X$1=2,(VLOOKUP(B215,'X2'!$B:$AP,41,FALSE)),IF($X$1=3,(VLOOKUP(B215,'X3'!$B:$AP,41,FALSE)),IF($X$1=4,(VLOOKUP(B215,'X4'!$B:$AP,41,FALSE)),IF($X$1=5,(VLOOKUP(B215,'X5'!$B:$AP,41,FALSE)),IF($X$1=6,(VLOOKUP(B215,'X6'!$B:$AP,41,FALSE)),IF($X$1=7,(VLOOKUP(B215,'X7'!$B:$AP,41,FALSE)),IF($X$1=8,(VLOOKUP(B215,'X8'!$B:$AP,41,FALSE)),IF($X$1=9,(VLOOKUP(B215,'X9'!$B:$AP,41,FALSE)),IF($X$1=10,(VLOOKUP(B215,'X10'!$B:$AP,41,FALSE)),IF($X$1=11,(VLOOKUP(B215,'X11'!$B:$AP,41,FALSE)),IF($X$1=12,(VLOOKUP(B215,'X12'!$B:$AP,41,FALSE)),IF($X$1=13,(VLOOKUP(B215,'X13'!$B:$AP,41,FALSE)),"B"))))))))))))))=TRUE," ",(IF($X$1=1,(VLOOKUP(B215,'X1'!$B:$AP,41,FALSE)),IF($X$1=2,(VLOOKUP(B215,'X2'!$B:$AP,41,FALSE)),IF($X$1=3,(VLOOKUP(B215,'X3'!$B:$AP,41,FALSE)),IF($X$1=4,(VLOOKUP(B215,'X4'!$B:$AP,41,FALSE)),IF($X$1=5,(VLOOKUP(B215,'X5'!$B:$AP,41,FALSE)),IF($X$1=6,(VLOOKUP(B215,'X6'!$B:$AP,41,FALSE)),IF($X$1=7,(VLOOKUP(B215,'X7'!$B:$AP,41,FALSE)),IF($X$1=8,(VLOOKUP(B215,'X8'!$B:$AP,41,FALSE)),IF($X$1=9,(VLOOKUP(B215,'X9'!$B:$AP,41,FALSE)),IF($X$1=10,(VLOOKUP(B215,'X10'!$B:$AP,41,FALSE)),IF($X$1=11,(VLOOKUP(B215,'X11'!$B:$AP,41,FALSE)),IF($X$1=12,(VLOOKUP(B215,'X12'!$B:$AP,41,FALSE)),IF($X$1=13,(VLOOKUP(B215,'X13'!$B:$AP,41,FALSE)),"B")))))))))))))))</f>
        <v xml:space="preserve"> </v>
      </c>
      <c r="E215" s="182" t="str">
        <f ca="1">IF(ISERROR(IF($X$1=1,(VLOOKUP(B215,'X1'!$B:$AP,7,FALSE)),IF($X$1=2,(VLOOKUP(B215,'X2'!$B:$AP,7,FALSE)),IF($X$1=3,(VLOOKUP(B215,'X3'!$B:$AP,7,FALSE)),IF($X$1=4,(VLOOKUP(B215,'X4'!$B:$AP,7,FALSE)),IF($X$1=5,(VLOOKUP(B215,'X5'!$B:$AP,7,FALSE)),IF($X$1=6,(VLOOKUP(B215,'X6'!$B:$AP,7,FALSE)),IF($X$1=7,(VLOOKUP(B215,'X7'!$B:$AP,7,FALSE)),IF($X$1=8,(VLOOKUP(B215,'X8'!$B:$AP,7,FALSE)),IF($X$1=9,(VLOOKUP(B215,'X9'!$B:$AP,7,FALSE)),IF($X$1=10,(VLOOKUP(B215,'X10'!$B:$AP,7,FALSE)),IF($X$1=11,(VLOOKUP(B215,'X11'!$B:$AP,7,FALSE)),IF($X$1=12,(VLOOKUP(B215,'X12'!$B:$AP,7,FALSE)),IF($X$1=13,(VLOOKUP(B215,'X13'!$B:$AP,7,FALSE)),"B"))))))))))))))=TRUE," ",(IF($X$1=1,(VLOOKUP(B215,'X1'!$B:$AP,7,FALSE)),IF($X$1=2,(VLOOKUP(B215,'X2'!$B:$AP,7,FALSE)),IF($X$1=3,(VLOOKUP(B215,'X3'!$B:$AP,7,FALSE)),IF($X$1=4,(VLOOKUP(B215,'X4'!$B:$AP,7,FALSE)),IF($X$1=5,(VLOOKUP(B215,'X5'!$B:$AP,7,FALSE)),IF($X$1=6,(VLOOKUP(B215,'X6'!$B:$AP,7,FALSE)),IF($X$1=7,(VLOOKUP(B215,'X7'!$B:$AP,7,FALSE)),IF($X$1=8,(VLOOKUP(B215,'X8'!$B:$AP,7,FALSE)),IF($X$1=9,(VLOOKUP(B215,'X9'!$B:$AP,7,FALSE)),IF($X$1=10,(VLOOKUP(B215,'X10'!$B:$AP,7,FALSE)),IF($X$1=11,(VLOOKUP(B215,'X11'!$B:$AP,7,FALSE)),IF($X$1=12,(VLOOKUP(B215,'X12'!$B:$AP,7,FALSE)),IF($X$1=13,(VLOOKUP(B215,'X13'!$B:$AP,7,FALSE)),"B")))))))))))))))</f>
        <v xml:space="preserve"> </v>
      </c>
      <c r="F215" s="182" t="str">
        <f ca="1">IF(ISERROR(IF((IF($X$1=1,(VLOOKUP(B215,'X1'!$B:$AO,6,FALSE)),(IF($X$1=2,(VLOOKUP(B215,'X2'!$B:$AO,6,FALSE)),(IF($X$1=3,(VLOOKUP(B215,'X3'!$B:$AO,6,FALSE)),(IF($X$1=4,(VLOOKUP(B215,'X4'!$B:$AO,6,FALSE)),(IF($X$1=5,(VLOOKUP(B215,'X5'!$B:$AO,6,FALSE)),(IF($X$1=6,(VLOOKUP(B215,'X6'!$B:$AO,6,FALSE)),(IF($X$1=7,(VLOOKUP(B215,'X7'!$B:$AO,6,FALSE)),(IF($X$1=8,(VLOOKUP(B215,'X8'!$B:$AO,6,FALSE)),(IF($X$1=9,(VLOOKUP(B215,'X9'!$B:$AO,6,FALSE)),(IF($X$1=10,(VLOOKUP(B215,'X10'!$B:$AO,6,FALSE)),(IF($X$1=11,(VLOOKUP(B215,'X11'!$B:$AO,6,FALSE)),(IF($X$1=12,(VLOOKUP(B215,'X12'!$B:$AO,6,FALSE)),(VLOOKUP(B215,'X13'!$B:$AO,6,FALSE))))))))))))))))))))))))))=$V$1," ",(IF($X$1=1,(VLOOKUP(B215,'X1'!$B:$AO,6,FALSE)),(IF($X$1=2,(VLOOKUP(B215,'X2'!$B:$AO,6,FALSE)),(IF($X$1=3,(VLOOKUP(B215,'X3'!$B:$AO,6,FALSE)),(IF($X$1=4,(VLOOKUP(B215,'X4'!$B:$AO,6,FALSE)),(IF($X$1=5,(VLOOKUP(B215,'X5'!$B:$AO,6,FALSE)),(IF($X$1=6,(VLOOKUP(B215,'X6'!$B:$AO,6,FALSE)),(IF($X$1=7,(VLOOKUP(B215,'X7'!$B:$AO,6,FALSE)),(IF($X$1=8,(VLOOKUP(B215,'X8'!$B:$AO,6,FALSE)),(IF($X$1=9,(VLOOKUP(B215,'X9'!$B:$AO,6,FALSE)),(IF($X$1=10,(VLOOKUP(B215,'X10'!$B:$AO,6,FALSE)),(IF($X$1=11,(VLOOKUP(B215,'X11'!$B:$AO,6,FALSE)),(IF($X$1=12,(VLOOKUP(B215,'X12'!$B:$AO,6,FALSE)),(VLOOKUP(B215,'X13'!$B:$AO,6,FALSE))))))))))))))))))))))))))))=TRUE," ",(IF((IF($X$1=1,(VLOOKUP(B215,'X1'!$B:$AO,6,FALSE)),(IF($X$1=2,(VLOOKUP(B215,'X2'!$B:$AO,6,FALSE)),(IF($X$1=3,(VLOOKUP(B215,'X3'!$B:$AO,6,FALSE)),(IF($X$1=4,(VLOOKUP(B215,'X4'!$B:$AO,6,FALSE)),(IF($X$1=5,(VLOOKUP(B215,'X5'!$B:$AO,6,FALSE)),(IF($X$1=6,(VLOOKUP(B215,'X6'!$B:$AO,6,FALSE)),(IF($X$1=7,(VLOOKUP(B215,'X7'!$B:$AO,6,FALSE)),(IF($X$1=8,(VLOOKUP(B215,'X8'!$B:$AO,6,FALSE)),(IF($X$1=9,(VLOOKUP(B215,'X9'!$B:$AO,6,FALSE)),(IF($X$1=10,(VLOOKUP(B215,'X10'!$B:$AO,6,FALSE)),(IF($X$1=11,(VLOOKUP(B215,'X11'!$B:$AO,6,FALSE)),(IF($X$1=12,(VLOOKUP(B215,'X12'!$B:$AO,6,FALSE)),(VLOOKUP(B215,'X13'!$B:$AO,6,FALSE))))))))))))))))))))))))))=$V$1," ",(IF($X$1=1,(VLOOKUP(B215,'X1'!$B:$AO,6,FALSE)),(IF($X$1=2,(VLOOKUP(B215,'X2'!$B:$AO,6,FALSE)),(IF($X$1=3,(VLOOKUP(B215,'X3'!$B:$AO,6,FALSE)),(IF($X$1=4,(VLOOKUP(B215,'X4'!$B:$AO,6,FALSE)),(IF($X$1=5,(VLOOKUP(B215,'X5'!$B:$AO,6,FALSE)),(IF($X$1=6,(VLOOKUP(B215,'X6'!$B:$AO,6,FALSE)),(IF($X$1=7,(VLOOKUP(B215,'X7'!$B:$AO,6,FALSE)),(IF($X$1=8,(VLOOKUP(B215,'X8'!$B:$AO,6,FALSE)),(IF($X$1=9,(VLOOKUP(B215,'X9'!$B:$AO,6,FALSE)),(IF($X$1=10,(VLOOKUP(B215,'X10'!$B:$AO,6,FALSE)),(IF($X$1=11,(VLOOKUP(B215,'X11'!$B:$AO,6,FALSE)),(IF($X$1=12,(VLOOKUP(B215,'X12'!$B:$AO,6,FALSE)),(VLOOKUP(B215,'X13'!$B:$AO,6,FALSE)))))))))))))))))))))))))))))</f>
        <v xml:space="preserve"> </v>
      </c>
      <c r="G215" s="182" t="str">
        <f ca="1">IF(ISERROR(IF($X$1=1,(VLOOKUP(B215,'X1'!$B:$AZ,44,FALSE)),IF($X$1=2,(VLOOKUP(B215,'X2'!$B:$AZ,44,FALSE)),IF($X$1=3,(VLOOKUP(B215,'X3'!$B:$AZ,44,FALSE)),IF($X$1=4,(VLOOKUP(B215,'X4'!$B:$AZ,44,FALSE)),IF($X$1=5,(VLOOKUP(B215,'X5'!$B:$AZ,44,FALSE)),IF($X$1=6,(VLOOKUP(B215,'X6'!$B:$AZ,44,FALSE)),IF($X$1=7,(VLOOKUP(B215,'X7'!$B:$AZ,44,FALSE)),IF($X$1=8,(VLOOKUP(B215,'X8'!$B:$AZ,44,FALSE)),IF($X$1=9,(VLOOKUP(B215,'X9'!$B:$AZ,44,FALSE)),IF($X$1=10,(VLOOKUP(B215,'X10'!$B:$AZ,44,FALSE)),IF($X$1=11,(VLOOKUP(B215,'X11'!$B:$AZ,44,FALSE)),IF($X$1=12,(VLOOKUP(B215,'X12'!$B:$AZ,44,FALSE)),IF($X$1=13,(VLOOKUP(B215,'X13'!$B:$AZ,44,FALSE)),"B"))))))))))))))=TRUE," ",(IF($X$1=1,(VLOOKUP(B215,'X1'!$B:$AZ,44,FALSE)),IF($X$1=2,(VLOOKUP(B215,'X2'!$B:$AZ,44,FALSE)),IF($X$1=3,(VLOOKUP(B215,'X3'!$B:$AZ,44,FALSE)),IF($X$1=4,(VLOOKUP(B215,'X4'!$B:$AZ,44,FALSE)),IF($X$1=5,(VLOOKUP(B215,'X5'!$B:$AZ,44,FALSE)),IF($X$1=6,(VLOOKUP(B215,'X6'!$B:$AZ,44,FALSE)),IF($X$1=7,(VLOOKUP(B215,'X7'!$B:$AZ,44,FALSE)),IF($X$1=8,(VLOOKUP(B215,'X8'!$B:$AZ,44,FALSE)),IF($X$1=9,(VLOOKUP(B215,'X9'!$B:$AZ,44,FALSE)),IF($X$1=10,(VLOOKUP(B215,'X10'!$B:$AZ,44,FALSE)),IF($X$1=11,(VLOOKUP(B215,'X11'!$B:$AZ,44,FALSE)),IF($X$1=12,(VLOOKUP(B215,'X12'!$B:$AZ,44,FALSE)),IF($X$1=13,(VLOOKUP(B215,'X13'!$B:$AZ,44,FALSE)),"B")))))))))))))))</f>
        <v xml:space="preserve"> </v>
      </c>
      <c r="H215" s="182" t="str">
        <f ca="1">IF(ISERROR(IF($X$1=1,(VLOOKUP(B215,'X1'!$B:$AZ,8,FALSE)),IF($X$1=2,(VLOOKUP(B215,'X2'!$B:$AZ,8,FALSE)),IF($X$1=3,(VLOOKUP(B215,'X3'!$B:$AZ,8,FALSE)),IF($X$1=4,(VLOOKUP(B215,'X4'!$B:$AZ,8,FALSE)),IF($X$1=5,(VLOOKUP(B215,'X5'!$B:$AZ,8,FALSE)),IF($X$1=6,(VLOOKUP(B215,'X6'!$B:$AZ,8,FALSE)),IF($X$1=7,(VLOOKUP(B215,'X7'!$B:$AZ,8,FALSE)),IF($X$1=8,(VLOOKUP(B215,'X8'!$B:$AZ,8,FALSE)),IF($X$1=9,(VLOOKUP(B215,'X9'!$B:$AZ,8,FALSE)),IF($X$1=10,(VLOOKUP(B215,'X10'!$B:$AZ,8,FALSE)),IF($X$1=11,(VLOOKUP(B215,'X11'!$B:$AZ,8,FALSE)),IF($X$1=12,(VLOOKUP(B215,'X12'!$B:$AZ,8,FALSE)),IF($X$1=13,(VLOOKUP(B215,'X13'!$B:$AZ,8,FALSE)),"B"))))))))))))))=TRUE," ",(IF($X$1=1,(VLOOKUP(B215,'X1'!$B:$AZ,8,FALSE)),IF($X$1=2,(VLOOKUP(B215,'X2'!$B:$AZ,8,FALSE)),IF($X$1=3,(VLOOKUP(B215,'X3'!$B:$AZ,8,FALSE)),IF($X$1=4,(VLOOKUP(B215,'X4'!$B:$AZ,8,FALSE)),IF($X$1=5,(VLOOKUP(B215,'X5'!$B:$AZ,8,FALSE)),IF($X$1=6,(VLOOKUP(B215,'X6'!$B:$AZ,8,FALSE)),IF($X$1=7,(VLOOKUP(B215,'X7'!$B:$AZ,8,FALSE)),IF($X$1=8,(VLOOKUP(B215,'X8'!$B:$AZ,8,FALSE)),IF($X$1=9,(VLOOKUP(B215,'X9'!$B:$AZ,8,FALSE)),IF($X$1=10,(VLOOKUP(B215,'X10'!$B:$AZ,8,FALSE)),IF($X$1=11,(VLOOKUP(B215,'X11'!$B:$AZ,8,FALSE)),IF($X$1=12,(VLOOKUP(B215,'X12'!$B:$AZ,8,FALSE)),IF($X$1=13,(VLOOKUP(B215,'X13'!$B:$AZ,8,FALSE)),"B")))))))))))))))</f>
        <v xml:space="preserve"> </v>
      </c>
      <c r="I215" s="183" t="str">
        <f ca="1">IF(ISERROR(IF($X$1=1,(VLOOKUP(B215,'X1'!$B:$AZ,2,FALSE)),IF($X$1=2,(VLOOKUP(B215,'X2'!$B:$AZ,2,FALSE)),IF($X$1=3,(VLOOKUP(B215,'X3'!$B:$AZ,2,FALSE)),IF($X$1=4,(VLOOKUP(B215,'X4'!$B:$AZ,2,FALSE)),IF($X$1=5,(VLOOKUP(B215,'X5'!$B:$AZ,2,FALSE)),IF($X$1=6,(VLOOKUP(B215,'X6'!$B:$AZ,2,FALSE)),IF($X$1=7,(VLOOKUP(B215,'X7'!$B:$AZ,2,FALSE)),IF($X$1=8,(VLOOKUP(B215,'X8'!$B:$AZ,2,FALSE)),IF($X$1=9,(VLOOKUP(B215,'X9'!$B:$AZ,2,FALSE)),IF($X$1=10,(VLOOKUP(B215,'X10'!$B:$AZ,2,FALSE)),IF($X$1=11,(VLOOKUP(B215,'X11'!$B:$AZ,2,FALSE)),IF($X$1=12,(VLOOKUP(B215,'X12'!$B:$AZ,2,FALSE)),IF($X$1=13,(VLOOKUP(B215,'X13'!$B:$AZ,2,FALSE)),"B"))))))))))))))=TRUE," ",(IF($X$1=1,(VLOOKUP(B215,'X1'!$B:$AZ,2,FALSE)),IF($X$1=2,(VLOOKUP(B215,'X2'!$B:$AZ,2,FALSE)),IF($X$1=3,(VLOOKUP(B215,'X3'!$B:$AZ,2,FALSE)),IF($X$1=4,(VLOOKUP(B215,'X4'!$B:$AZ,2,FALSE)),IF($X$1=5,(VLOOKUP(B215,'X5'!$B:$AZ,2,FALSE)),IF($X$1=6,(VLOOKUP(B215,'X6'!$B:$AZ,2,FALSE)),IF($X$1=7,(VLOOKUP(B215,'X7'!$B:$AZ,2,FALSE)),IF($X$1=8,(VLOOKUP(B215,'X8'!$B:$AZ,2,FALSE)),IF($X$1=9,(VLOOKUP(B215,'X9'!$B:$AZ,2,FALSE)),IF($X$1=10,(VLOOKUP(B215,'X10'!$B:$AZ,2,FALSE)),IF($X$1=11,(VLOOKUP(B215,'X11'!$B:$AZ,2,FALSE)),IF($X$1=12,(VLOOKUP(B215,'X12'!$B:$AZ,2,FALSE)),IF($X$1=13,(VLOOKUP(B215,'X13'!$B:$AZ,2,FALSE)),"B")))))))))))))))</f>
        <v xml:space="preserve"> </v>
      </c>
      <c r="J215" s="183" t="str">
        <f ca="1">IF(ISERROR(IF($X$1=1,(VLOOKUP(B215,'X1'!$B:$AZ,3,FALSE)),IF($X$1=2,(VLOOKUP(B215,'X2'!$B:$AZ,3,FALSE)),IF($X$1=3,(VLOOKUP(B215,'X3'!$B:$AZ,3,FALSE)),IF($X$1=4,(VLOOKUP(B215,'X4'!$B:$AZ,3,FALSE)),IF($X$1=5,(VLOOKUP(B215,'X5'!$B:$AZ,3,FALSE)),IF($X$1=6,(VLOOKUP(B215,'X6'!$B:$AZ,3,FALSE)),IF($X$1=7,(VLOOKUP(B215,'X7'!$B:$AZ,3,FALSE)),IF($X$1=8,(VLOOKUP(B215,'X8'!$B:$AZ,3,FALSE)),IF($X$1=9,(VLOOKUP(B215,'X9'!$B:$AZ,3,FALSE)),IF($X$1=10,(VLOOKUP(B215,'X10'!$B:$AZ,3,FALSE)),IF($X$1=11,(VLOOKUP(B215,'X11'!$B:$AZ,3,FALSE)),IF($X$1=12,(VLOOKUP(B215,'X12'!$B:$AZ,3,FALSE)),IF($X$1=13,(VLOOKUP(B215,'X13'!$B:$AZ,3,FALSE)),"B"))))))))))))))=TRUE," ",(IF($X$1=1,(VLOOKUP(B215,'X1'!$B:$AZ,3,FALSE)),IF($X$1=2,(VLOOKUP(B215,'X2'!$B:$AZ,3,FALSE)),IF($X$1=3,(VLOOKUP(B215,'X3'!$B:$AZ,3,FALSE)),IF($X$1=4,(VLOOKUP(B215,'X4'!$B:$AZ,3,FALSE)),IF($X$1=5,(VLOOKUP(B215,'X5'!$B:$AZ,3,FALSE)),IF($X$1=6,(VLOOKUP(B215,'X6'!$B:$AZ,3,FALSE)),IF($X$1=7,(VLOOKUP(B215,'X7'!$B:$AZ,3,FALSE)),IF($X$1=8,(VLOOKUP(B215,'X8'!$B:$AZ,3,FALSE)),IF($X$1=9,(VLOOKUP(B215,'X9'!$B:$AZ,3,FALSE)),IF($X$1=10,(VLOOKUP(B215,'X10'!$B:$AZ,3,FALSE)),IF($X$1=11,(VLOOKUP(B215,'X11'!$B:$AZ,3,FALSE)),IF($X$1=12,(VLOOKUP(B215,'X12'!$B:$AZ,3,FALSE)),IF($X$1=13,(VLOOKUP(B215,'X13'!$B:$AZ,3,FALSE)),"B")))))))))))))))</f>
        <v xml:space="preserve"> </v>
      </c>
      <c r="K215" s="183" t="str">
        <f ca="1">IF(ISERROR(IF($X$1=1,(VLOOKUP(B215,'X1'!$B:$AZ,5,FALSE)),IF($X$1=2,(VLOOKUP(B215,'X2'!$B:$AZ,5,FALSE)),IF($X$1=3,(VLOOKUP(B215,'X3'!$B:$AZ,5,FALSE)),IF($X$1=4,(VLOOKUP(B215,'X4'!$B:$AZ,5,FALSE)),IF($X$1=5,(VLOOKUP(B215,'X5'!$B:$AZ,5,FALSE)),IF($X$1=6,(VLOOKUP(B215,'X6'!$B:$AZ,5,FALSE)),IF($X$1=7,(VLOOKUP(B215,'X7'!$B:$AZ,5,FALSE)),IF($X$1=8,(VLOOKUP(B215,'X8'!$B:$AZ,5,FALSE)),IF($X$1=9,(VLOOKUP(B215,'X9'!$B:$AZ,5,FALSE)),IF($X$1=10,(VLOOKUP(B215,'X10'!$B:$AZ,5,FALSE)),IF($X$1=11,(VLOOKUP(B215,'X11'!$B:$AZ,5,FALSE)),IF($X$1=12,(VLOOKUP(B215,'X12'!$B:$AZ,5,FALSE)),IF($X$1=13,(VLOOKUP(B215,'X13'!$B:$AZ,5,FALSE)),"B"))))))))))))))=TRUE," ",(IF($X$1=1,(VLOOKUP(B215,'X1'!$B:$AZ,5,FALSE)),IF($X$1=2,(VLOOKUP(B215,'X2'!$B:$AZ,5,FALSE)),IF($X$1=3,(VLOOKUP(B215,'X3'!$B:$AZ,5,FALSE)),IF($X$1=4,(VLOOKUP(B215,'X4'!$B:$AZ,5,FALSE)),IF($X$1=5,(VLOOKUP(B215,'X5'!$B:$AZ,5,FALSE)),IF($X$1=6,(VLOOKUP(B215,'X6'!$B:$AZ,5,FALSE)),IF($X$1=7,(VLOOKUP(B215,'X7'!$B:$AZ,5,FALSE)),IF($X$1=8,(VLOOKUP(B215,'X8'!$B:$AZ,5,FALSE)),IF($X$1=9,(VLOOKUP(B215,'X9'!$B:$AZ,5,FALSE)),IF($X$1=10,(VLOOKUP(B215,'X10'!$B:$AZ,5,FALSE)),IF($X$1=11,(VLOOKUP(B215,'X11'!$B:$AZ,5,FALSE)),IF($X$1=12,(VLOOKUP(B215,'X12'!$B:$AZ,5,FALSE)),IF($X$1=13,(VLOOKUP(B215,'X13'!$B:$AZ,5,FALSE)),"B")))))))))))))))</f>
        <v xml:space="preserve"> </v>
      </c>
      <c r="L215" s="184" t="str">
        <f ca="1">IF(ISERROR(IF($X$1=1,(VLOOKUP(B215,'X1'!$B:$AZ,9,FALSE)),IF($X$1=2,(VLOOKUP(B215,'X2'!$B:$AZ,9,FALSE)),IF($X$1=3,(VLOOKUP(B215,'X3'!$B:$AZ,9,FALSE)),IF($X$1=4,(VLOOKUP(B215,'X4'!$B:$AZ,9,FALSE)),IF($X$1=5,(VLOOKUP(B215,'X5'!$B:$AZ,9,FALSE)),IF($X$1=6,(VLOOKUP(B215,'X6'!$B:$AZ,9,FALSE)),IF($X$1=7,(VLOOKUP(B215,'X7'!$B:$AZ,9,FALSE)),IF($X$1=8,(VLOOKUP(B215,'X8'!$B:$AZ,9,FALSE)),IF($X$1=9,(VLOOKUP(B215,'X9'!$B:$AZ,9,FALSE)),IF($X$1=10,(VLOOKUP(B215,'X10'!$B:$AZ,9,FALSE)),IF($X$1=11,(VLOOKUP(B215,'X11'!$B:$AZ,9,FALSE)),IF($X$1=12,(VLOOKUP(B215,'X12'!$B:$AZ,9,FALSE)),IF($X$1=13,(VLOOKUP(B215,'X13'!$B:$AZ,9,FALSE)),"B"))))))))))))))=TRUE," ",(IF($X$1=1,(VLOOKUP(B215,'X1'!$B:$AZ,9,FALSE)),IF($X$1=2,(VLOOKUP(B215,'X2'!$B:$AZ,9,FALSE)),IF($X$1=3,(VLOOKUP(B215,'X3'!$B:$AZ,9,FALSE)),IF($X$1=4,(VLOOKUP(B215,'X4'!$B:$AZ,9,FALSE)),IF($X$1=5,(VLOOKUP(B215,'X5'!$B:$AZ,9,FALSE)),IF($X$1=6,(VLOOKUP(B215,'X6'!$B:$AZ,9,FALSE)),IF($X$1=7,(VLOOKUP(B215,'X7'!$B:$AZ,9,FALSE)),IF($X$1=8,(VLOOKUP(B215,'X8'!$B:$AZ,9,FALSE)),IF($X$1=9,(VLOOKUP(B215,'X9'!$B:$AZ,9,FALSE)),IF($X$1=10,(VLOOKUP(B215,'X10'!$B:$AZ,9,FALSE)),IF($X$1=11,(VLOOKUP(B215,'X11'!$B:$AZ,9,FALSE)),IF($X$1=12,(VLOOKUP(B215,'X12'!$B:$AZ,9,FALSE)),IF($X$1=13,(VLOOKUP(B215,'X13'!$B:$AZ,9,FALSE)),"B")))))))))))))))</f>
        <v xml:space="preserve"> </v>
      </c>
      <c r="M215" s="184" t="str">
        <f ca="1">IF(ISERROR(IF($X$1=1,(VLOOKUP(B215,'X1'!$B:$AZ,10,FALSE)),IF($X$1=2,(VLOOKUP(B215,'X2'!$B:$AZ,10,FALSE)),IF($X$1=3,(VLOOKUP(B215,'X3'!$B:$AZ,10,FALSE)),IF($X$1=4,(VLOOKUP(B215,'X4'!$B:$AZ,10,FALSE)),IF($X$1=5,(VLOOKUP(B215,'X5'!$B:$AZ,10,FALSE)),IF($X$1=6,(VLOOKUP(B215,'X6'!$B:$AZ,10,FALSE)),IF($X$1=7,(VLOOKUP(B215,'X7'!$B:$AZ,10,FALSE)),IF($X$1=8,(VLOOKUP(B215,'X8'!$B:$AZ,10,FALSE)),IF($X$1=9,(VLOOKUP(B215,'X9'!$B:$AZ,10,FALSE)),IF($X$1=10,(VLOOKUP(B215,'X10'!$B:$AZ,10,FALSE)),IF($X$1=11,(VLOOKUP(B215,'X11'!$B:$AZ,10,FALSE)),IF($X$1=12,(VLOOKUP(B215,'X12'!$B:$AZ,10,FALSE)),IF($X$1=13,(VLOOKUP(B215,'X13'!$B:$AZ,10,FALSE)),"B"))))))))))))))=TRUE," ",(IF($X$1=1,(VLOOKUP(B215,'X1'!$B:$AZ,10,FALSE)),IF($X$1=2,(VLOOKUP(B215,'X2'!$B:$AZ,10,FALSE)),IF($X$1=3,(VLOOKUP(B215,'X3'!$B:$AZ,10,FALSE)),IF($X$1=4,(VLOOKUP(B215,'X4'!$B:$AZ,10,FALSE)),IF($X$1=5,(VLOOKUP(B215,'X5'!$B:$AZ,10,FALSE)),IF($X$1=6,(VLOOKUP(B215,'X6'!$B:$AZ,10,FALSE)),IF($X$1=7,(VLOOKUP(B215,'X7'!$B:$AZ,10,FALSE)),IF($X$1=8,(VLOOKUP(B215,'X8'!$B:$AZ,10,FALSE)),IF($X$1=9,(VLOOKUP(B215,'X9'!$B:$AZ,10,FALSE)),IF($X$1=10,(VLOOKUP(B215,'X10'!$B:$AZ,10,FALSE)),IF($X$1=11,(VLOOKUP(B215,'X11'!$B:$AZ,10,FALSE)),IF($X$1=12,(VLOOKUP(B215,'X12'!$B:$AZ,10,FALSE)),IF($X$1=13,(VLOOKUP(B215,'X13'!$B:$AZ,10,FALSE)),"B")))))))))))))))</f>
        <v xml:space="preserve"> </v>
      </c>
      <c r="N215" s="185" t="str">
        <f ca="1">IF(ISERROR(IF($X$1=1,(VLOOKUP(B215,'X1'!$B:$AZ,45,FALSE)),IF($X$1=2,(VLOOKUP(B215,'X2'!$B:$AZ,45,FALSE)),IF($X$1=3,(VLOOKUP(B215,'X3'!$B:$AZ,45,FALSE)),IF($X$1=4,(VLOOKUP(B215,'X4'!$B:$AZ,45,FALSE)),IF($X$1=5,(VLOOKUP(B215,'X5'!$B:$AZ,45,FALSE)),IF($X$1=6,(VLOOKUP(B215,'X6'!$B:$AZ,45,FALSE)),IF($X$1=7,(VLOOKUP(B215,'X7'!$B:$AZ,45,FALSE)),IF($X$1=8,(VLOOKUP(B215,'X8'!$B:$AZ,45,FALSE)),IF($X$1=9,(VLOOKUP(B215,'X9'!$B:$AZ,45,FALSE)),IF($X$1=10,(VLOOKUP(B215,'X10'!$B:$AZ,45,FALSE)),IF($X$1=11,(VLOOKUP(B215,'X11'!$B:$AZ,45,FALSE)),IF($X$1=12,(VLOOKUP(B215,'X12'!$B:$AZ,45,FALSE)),IF($X$1=13,(VLOOKUP(B215,'X13'!$B:$AZ,45,FALSE)),"B"))))))))))))))=TRUE," ",(IF($X$1=1,(VLOOKUP(B215,'X1'!$B:$AZ,45,FALSE)),IF($X$1=2,(VLOOKUP(B215,'X2'!$B:$AZ,45,FALSE)),IF($X$1=3,(VLOOKUP(B215,'X3'!$B:$AZ,45,FALSE)),IF($X$1=4,(VLOOKUP(B215,'X4'!$B:$AZ,45,FALSE)),IF($X$1=5,(VLOOKUP(B215,'X5'!$B:$AZ,45,FALSE)),IF($X$1=6,(VLOOKUP(B215,'X6'!$B:$AZ,45,FALSE)),IF($X$1=7,(VLOOKUP(B215,'X7'!$B:$AZ,45,FALSE)),IF($X$1=8,(VLOOKUP(B215,'X8'!$B:$AZ,45,FALSE)),IF($X$1=9,(VLOOKUP(B215,'X9'!$B:$AZ,45,FALSE)),IF($X$1=10,(VLOOKUP(B215,'X10'!$B:$AZ,45,FALSE)),IF($X$1=11,(VLOOKUP(B215,'X11'!$B:$AZ,45,FALSE)),IF($X$1=12,(VLOOKUP(B215,'X12'!$B:$AZ,45,FALSE)),IF($X$1=13,(VLOOKUP(B215,'X13'!$B:$AZ,45,FALSE)),"B")))))))))))))))</f>
        <v xml:space="preserve"> </v>
      </c>
      <c r="O215" s="184" t="str">
        <f ca="1">IF(ISERROR(IF($X$1=1,(VLOOKUP(B215,'X1'!$B:$AZ,11,FALSE)),IF($X$1=2,(VLOOKUP(B215,'X2'!$B:$AZ,11,FALSE)),IF($X$1=3,(VLOOKUP(B215,'X3'!$B:$AZ,11,FALSE)),IF($X$1=4,(VLOOKUP(B215,'X4'!$B:$AZ,11,FALSE)),IF($X$1=5,(VLOOKUP(B215,'X5'!$B:$AZ,11,FALSE)),IF($X$1=6,(VLOOKUP(B215,'X6'!$B:$AZ,11,FALSE)),IF($X$1=7,(VLOOKUP(B215,'X7'!$B:$AZ,11,FALSE)),IF($X$1=8,(VLOOKUP(B215,'X8'!$B:$AZ,11,FALSE)),IF($X$1=9,(VLOOKUP(B215,'X9'!$B:$AZ,11,FALSE)),IF($X$1=10,(VLOOKUP(B215,'X10'!$B:$AZ,11,FALSE)),IF($X$1=11,(VLOOKUP(B215,'X11'!$B:$AZ,11,FALSE)),IF($X$1=12,(VLOOKUP(B215,'X12'!$B:$AZ,11,FALSE)),IF($X$1=13,(VLOOKUP(B215,'X13'!$B:$AZ,11,FALSE)),"B"))))))))))))))=TRUE," ",(IF($X$1=1,(VLOOKUP(B215,'X1'!$B:$AZ,11,FALSE)),IF($X$1=2,(VLOOKUP(B215,'X2'!$B:$AZ,11,FALSE)),IF($X$1=3,(VLOOKUP(B215,'X3'!$B:$AZ,11,FALSE)),IF($X$1=4,(VLOOKUP(B215,'X4'!$B:$AZ,11,FALSE)),IF($X$1=5,(VLOOKUP(B215,'X5'!$B:$AZ,11,FALSE)),IF($X$1=6,(VLOOKUP(B215,'X6'!$B:$AZ,11,FALSE)),IF($X$1=7,(VLOOKUP(B215,'X7'!$B:$AZ,11,FALSE)),IF($X$1=8,(VLOOKUP(B215,'X8'!$B:$AZ,11,FALSE)),IF($X$1=9,(VLOOKUP(B215,'X9'!$B:$AZ,11,FALSE)),IF($X$1=10,(VLOOKUP(B215,'X10'!$B:$AZ,11,FALSE)),IF($X$1=11,(VLOOKUP(B215,'X11'!$B:$AZ,11,FALSE)),IF($X$1=12,(VLOOKUP(B215,'X12'!$B:$AZ,11,FALSE)),IF($X$1=13,(VLOOKUP(B215,'X13'!$B:$AZ,11,FALSE)),"B")))))))))))))))</f>
        <v xml:space="preserve"> </v>
      </c>
      <c r="P215" s="184" t="str">
        <f ca="1">IF(ISERROR(IF($X$1=1,(VLOOKUP(B215,'X1'!$B:$AZ,12,FALSE)),IF($X$1=2,(VLOOKUP(B215,'X2'!$B:$AZ,12,FALSE)),IF($X$1=3,(VLOOKUP(B215,'X3'!$B:$AZ,12,FALSE)),IF($X$1=4,(VLOOKUP(B215,'X4'!$B:$AZ,12,FALSE)),IF($X$1=5,(VLOOKUP(B215,'X5'!$B:$AZ,12,FALSE)),IF($X$1=6,(VLOOKUP(B215,'X6'!$B:$AZ,12,FALSE)),IF($X$1=7,(VLOOKUP(B215,'X7'!$B:$AZ,12,FALSE)),IF($X$1=8,(VLOOKUP(B215,'X8'!$B:$AZ,12,FALSE)),IF($X$1=9,(VLOOKUP(B215,'X9'!$B:$AZ,12,FALSE)),IF($X$1=10,(VLOOKUP(B215,'X10'!$B:$AZ,12,FALSE)),IF($X$1=11,(VLOOKUP(B215,'X11'!$B:$AZ,12,FALSE)),IF($X$1=12,(VLOOKUP(B215,'X12'!$B:$AZ,12,FALSE)),IF($X$1=13,(VLOOKUP(B215,'X13'!$B:$AZ,12,FALSE)),"B"))))))))))))))=TRUE," ",(IF($X$1=1,(VLOOKUP(B215,'X1'!$B:$AZ,12,FALSE)),IF($X$1=2,(VLOOKUP(B215,'X2'!$B:$AZ,12,FALSE)),IF($X$1=3,(VLOOKUP(B215,'X3'!$B:$AZ,12,FALSE)),IF($X$1=4,(VLOOKUP(B215,'X4'!$B:$AZ,12,FALSE)),IF($X$1=5,(VLOOKUP(B215,'X5'!$B:$AZ,12,FALSE)),IF($X$1=6,(VLOOKUP(B215,'X6'!$B:$AZ,12,FALSE)),IF($X$1=7,(VLOOKUP(B215,'X7'!$B:$AZ,12,FALSE)),IF($X$1=8,(VLOOKUP(B215,'X8'!$B:$AZ,12,FALSE)),IF($X$1=9,(VLOOKUP(B215,'X9'!$B:$AZ,12,FALSE)),IF($X$1=10,(VLOOKUP(B215,'X10'!$B:$AZ,12,FALSE)),IF($X$1=11,(VLOOKUP(B215,'X11'!$B:$AZ,12,FALSE)),IF($X$1=12,(VLOOKUP(B215,'X12'!$B:$AZ,12,FALSE)),IF($X$1=13,(VLOOKUP(B215,'X13'!$B:$AZ,12,FALSE)),"B")))))))))))))))</f>
        <v xml:space="preserve"> </v>
      </c>
      <c r="Q215" s="185" t="str">
        <f ca="1">IF(ISERROR(IF($X$1=1,(VLOOKUP(B215,'X1'!$B:$AZ,46,FALSE)),IF($X$1=2,(VLOOKUP(B215,'X2'!$B:$AZ,46,FALSE)),IF($X$1=3,(VLOOKUP(B215,'X3'!$B:$AZ,46,FALSE)),IF($X$1=4,(VLOOKUP(B215,'X4'!$B:$AZ,46,FALSE)),IF($X$1=5,(VLOOKUP(B215,'X5'!$B:$AZ,46,FALSE)),IF($X$1=6,(VLOOKUP(B215,'X6'!$B:$AZ,46,FALSE)),IF($X$1=7,(VLOOKUP(B215,'X7'!$B:$AZ,46,FALSE)),IF($X$1=8,(VLOOKUP(B215,'X8'!$B:$AZ,46,FALSE)),IF($X$1=9,(VLOOKUP(B215,'X9'!$B:$AZ,46,FALSE)),IF($X$1=10,(VLOOKUP(B215,'X10'!$B:$AZ,46,FALSE)),IF($X$1=11,(VLOOKUP(B215,'X11'!$B:$AZ,46,FALSE)),IF($X$1=12,(VLOOKUP(B215,'X12'!$B:$AZ,46,FALSE)),IF($X$1=13,(VLOOKUP(B215,'X13'!$B:$AZ,46,FALSE)),"B"))))))))))))))=TRUE," ",(IF($X$1=1,(VLOOKUP(B215,'X1'!$B:$AZ,46,FALSE)),IF($X$1=2,(VLOOKUP(B215,'X2'!$B:$AZ,46,FALSE)),IF($X$1=3,(VLOOKUP(B215,'X3'!$B:$AZ,46,FALSE)),IF($X$1=4,(VLOOKUP(B215,'X4'!$B:$AZ,46,FALSE)),IF($X$1=5,(VLOOKUP(B215,'X5'!$B:$AZ,46,FALSE)),IF($X$1=6,(VLOOKUP(B215,'X6'!$B:$AZ,46,FALSE)),IF($X$1=7,(VLOOKUP(B215,'X7'!$B:$AZ,46,FALSE)),IF($X$1=8,(VLOOKUP(B215,'X8'!$B:$AZ,46,FALSE)),IF($X$1=9,(VLOOKUP(B215,'X9'!$B:$AZ,46,FALSE)),IF($X$1=10,(VLOOKUP(B215,'X10'!$B:$AZ,46,FALSE)),IF($X$1=11,(VLOOKUP(B215,'X11'!$B:$AZ,46,FALSE)),IF($X$1=12,(VLOOKUP(B215,'X12'!$B:$AZ,46,FALSE)),IF($X$1=13,(VLOOKUP(B215,'X13'!$B:$AZ,46,FALSE)),"B")))))))))))))))</f>
        <v xml:space="preserve"> </v>
      </c>
      <c r="R215" s="185" t="str">
        <f ca="1">IF(ISERROR(IF($X$1=1,(VLOOKUP(B215,'X1'!$B:$AZ,15,FALSE)),IF($X$1=2,(VLOOKUP(B215,'X2'!$B:$AZ,15,FALSE)),IF($X$1=3,(VLOOKUP(B215,'X3'!$B:$AZ,15,FALSE)),IF($X$1=4,(VLOOKUP(B215,'X4'!$B:$AZ,15,FALSE)),IF($X$1=5,(VLOOKUP(B215,'X5'!$B:$AZ,15,FALSE)),IF($X$1=6,(VLOOKUP(B215,'X6'!$B:$AZ,15,FALSE)),IF($X$1=7,(VLOOKUP(B215,'X7'!$B:$AZ,15,FALSE)),IF($X$1=8,(VLOOKUP(B215,'X8'!$B:$AZ,15,FALSE)),IF($X$1=9,(VLOOKUP(B215,'X9'!$B:$AZ,15,FALSE)),IF($X$1=10,(VLOOKUP(B215,'X10'!$B:$AZ,15,FALSE)),IF($X$1=11,(VLOOKUP(B215,'X11'!$B:$AZ,15,FALSE)),IF($X$1=12,(VLOOKUP(B215,'X12'!$B:$AZ,15,FALSE)),IF($X$1=13,(VLOOKUP(B215,'X13'!$B:$AZ,15,FALSE)),"B"))))))))))))))=TRUE," ",(IF($X$1=1,(VLOOKUP(B215,'X1'!$B:$AZ,15,FALSE)),IF($X$1=2,(VLOOKUP(B215,'X2'!$B:$AZ,15,FALSE)),IF($X$1=3,(VLOOKUP(B215,'X3'!$B:$AZ,15,FALSE)),IF($X$1=4,(VLOOKUP(B215,'X4'!$B:$AZ,15,FALSE)),IF($X$1=5,(VLOOKUP(B215,'X5'!$B:$AZ,15,FALSE)),IF($X$1=6,(VLOOKUP(B215,'X6'!$B:$AZ,15,FALSE)),IF($X$1=7,(VLOOKUP(B215,'X7'!$B:$AZ,15,FALSE)),IF($X$1=8,(VLOOKUP(B215,'X8'!$B:$AZ,15,FALSE)),IF($X$1=9,(VLOOKUP(B215,'X9'!$B:$AZ,15,FALSE)),IF($X$1=10,(VLOOKUP(B215,'X10'!$B:$AZ,15,FALSE)),IF($X$1=11,(VLOOKUP(B215,'X11'!$B:$AZ,15,FALSE)),IF($X$1=12,(VLOOKUP(B215,'X12'!$B:$AZ,15,FALSE)),IF($X$1=13,(VLOOKUP(B215,'X13'!$B:$AZ,15,FALSE)),"B")))))))))))))))</f>
        <v xml:space="preserve"> </v>
      </c>
      <c r="S215" s="185" t="str">
        <f ca="1">IF(ISERROR(IF((IF($X$1=1,(VLOOKUP(B215,'X1'!$B:$AZ,14,FALSE)),(IF($X$1=2,(VLOOKUP(B215,'X2'!$B:$AZ,14,FALSE)),(IF($X$1=3,(VLOOKUP(B215,'X3'!$B:$AZ,14,FALSE)),(IF($X$1=4,(VLOOKUP(B215,'X4'!$B:$AZ,14,FALSE)),(IF($X$1=5,(VLOOKUP(B215,'X5'!$B:$AZ,14,FALSE)),(IF($X$1=6,(VLOOKUP(B215,'X6'!$B:$AZ,14,FALSE)),(IF($X$1=7,(VLOOKUP(B215,'X7'!$B:$AZ,14,FALSE)),(IF($X$1=8,(VLOOKUP(B215,'X8'!$B:$AZ,14,FALSE)),(IF($X$1=9,(VLOOKUP(B215,'X9'!$B:$AZ,14,FALSE)),(IF($X$1=10,(VLOOKUP(B215,'X10'!$B:$AZ,14,FALSE)),(IF($X$1=11,(VLOOKUP(B215,'X11'!$B:$AZ,14,FALSE)),(IF($X$1=12,(VLOOKUP(B215,'X12'!$B:$AZ,14,FALSE)),(VLOOKUP(B215,'X13'!$B:$AZ,14,FALSE))))))))))))))))))))))))))=$V$1," ",(IF($X$1=1,(VLOOKUP(B215,'X1'!$B:$AZ,14,FALSE)),(IF($X$1=2,(VLOOKUP(B215,'X2'!$B:$AZ,14,FALSE)),(IF($X$1=3,(VLOOKUP(B215,'X3'!$B:$AZ,14,FALSE)),(IF($X$1=4,(VLOOKUP(B215,'X4'!$B:$AZ,14,FALSE)),(IF($X$1=5,(VLOOKUP(B215,'X5'!$B:$AZ,14,FALSE)),(IF($X$1=6,(VLOOKUP(B215,'X6'!$B:$AZ,14,FALSE)),(IF($X$1=7,(VLOOKUP(B215,'X7'!$B:$AZ,14,FALSE)),(IF($X$1=8,(VLOOKUP(B215,'X8'!$B:$AZ,14,FALSE)),(IF($X$1=9,(VLOOKUP(B215,'X9'!$B:$AZ,14,FALSE)),(IF($X$1=10,(VLOOKUP(B215,'X10'!$B:$AZ,14,FALSE)),(IF($X$1=11,(VLOOKUP(B215,'X11'!$B:$AZ,14,FALSE)),(IF($X$1=12,(VLOOKUP(B215,'X12'!$B:$AZ,14,FALSE)),(VLOOKUP(B215,'X13'!$B:$AZ,14,FALSE))))))))))))))))))))))))))))=TRUE," ",(IF((IF($X$1=1,(VLOOKUP(B215,'X1'!$B:$AZ,14,FALSE)),(IF($X$1=2,(VLOOKUP(B215,'X2'!$B:$AZ,14,FALSE)),(IF($X$1=3,(VLOOKUP(B215,'X3'!$B:$AZ,14,FALSE)),(IF($X$1=4,(VLOOKUP(B215,'X4'!$B:$AZ,14,FALSE)),(IF($X$1=5,(VLOOKUP(B215,'X5'!$B:$AZ,14,FALSE)),(IF($X$1=6,(VLOOKUP(B215,'X6'!$B:$AZ,14,FALSE)),(IF($X$1=7,(VLOOKUP(B215,'X7'!$B:$AZ,14,FALSE)),(IF($X$1=8,(VLOOKUP(B215,'X8'!$B:$AZ,14,FALSE)),(IF($X$1=9,(VLOOKUP(B215,'X9'!$B:$AZ,14,FALSE)),(IF($X$1=10,(VLOOKUP(B215,'X10'!$B:$AZ,14,FALSE)),(IF($X$1=11,(VLOOKUP(B215,'X11'!$B:$AZ,14,FALSE)),(IF($X$1=12,(VLOOKUP(B215,'X12'!$B:$AZ,14,FALSE)),(VLOOKUP(B215,'X13'!$B:$AZ,14,FALSE))))))))))))))))))))))))))=$V$1," ",(IF($X$1=1,(VLOOKUP(B215,'X1'!$B:$AZ,14,FALSE)),(IF($X$1=2,(VLOOKUP(B215,'X2'!$B:$AZ,14,FALSE)),(IF($X$1=3,(VLOOKUP(B215,'X3'!$B:$AZ,14,FALSE)),(IF($X$1=4,(VLOOKUP(B215,'X4'!$B:$AZ,14,FALSE)),(IF($X$1=5,(VLOOKUP(B215,'X5'!$B:$AZ,14,FALSE)),(IF($X$1=6,(VLOOKUP(B215,'X6'!$B:$AZ,14,FALSE)),(IF($X$1=7,(VLOOKUP(B215,'X7'!$B:$AZ,14,FALSE)),(IF($X$1=8,(VLOOKUP(B215,'X8'!$B:$AZ,14,FALSE)),(IF($X$1=9,(VLOOKUP(B215,'X9'!$B:$AZ,14,FALSE)),(IF($X$1=10,(VLOOKUP(B215,'X10'!$B:$AZ,14,FALSE)),(IF($X$1=11,(VLOOKUP(B215,'X11'!$B:$AZ,14,FALSE)),(IF($X$1=12,(VLOOKUP(B215,'X12'!$B:$AZ,14,FALSE)),(VLOOKUP(B215,'X13'!$B:$AZ,14,FALSE)))))))))))))))))))))))))))))</f>
        <v xml:space="preserve"> </v>
      </c>
    </row>
    <row r="216" spans="1:19" ht="14.1" customHeight="1" x14ac:dyDescent="0.2">
      <c r="A216" s="156" t="s">
        <v>1058</v>
      </c>
      <c r="B216" s="122" t="str">
        <f>IF(ISERROR(IF($U$16=1,(VLOOKUP(A216,$AC$89:$AH$125,2,FALSE)),IF((IF($X$1=1,'X1'!B175,(IF($X$1=2,'X2'!B175,(IF($X$1=3,'X3'!B175,(IF($X$1=4,'X4'!B175,(IF($X$1=5,'X5'!B175,(IF($X$1=6,'X6'!B175,(IF($X$1=7,'X7'!B175,(IF($X$1=8,'X8'!B175,(IF($X$1=9,'X9'!B175,(IF($X$1=10,'X10'!B175,(IF($X$1=11,'X11'!B175,(IF($X$1=12,'X12'!B175,'X13'!B175))))))))))))))))))))))))="","",(IF($X$1=1,'X1'!B175,(IF($X$1=2,'X2'!B175,(IF($X$1=3,'X3'!B175,(IF($X$1=4,'X4'!B175,(IF($X$1=5,'X5'!B175,(IF($X$1=6,'X6'!B175,(IF($X$1=7,'X7'!B175,(IF($X$1=8,'X8'!B175,(IF($X$1=9,'X9'!B175,(IF($X$1=10,'X10'!B175,(IF($X$1=11,'X11'!B175,(IF($X$1=12,'X12'!B175,'X13'!B175)))))))))))))))))))))))))))=TRUE," ",(IF($U$16=1,(VLOOKUP(A216,$AC$89:$AH$125,2,FALSE)),IF((IF($X$1=1,'X1'!B175,(IF($X$1=2,'X2'!B175,(IF($X$1=3,'X3'!B175,(IF($X$1=4,'X4'!B175,(IF($X$1=5,'X5'!B175,(IF($X$1=6,'X6'!B175,(IF($X$1=7,'X7'!B175,(IF($X$1=8,'X8'!B175,(IF($X$1=9,'X9'!B175,(IF($X$1=10,'X10'!B175,(IF($X$1=11,'X11'!B175,(IF($X$1=12,'X12'!B175,'X13'!B175))))))))))))))))))))))))="","",(IF($X$1=1,'X1'!B175,(IF($X$1=2,'X2'!B175,(IF($X$1=3,'X3'!B175,(IF($X$1=4,'X4'!B175,(IF($X$1=5,'X5'!B175,(IF($X$1=6,'X6'!B175,(IF($X$1=7,'X7'!B175,(IF($X$1=8,'X8'!B175,(IF($X$1=9,'X9'!B175,(IF($X$1=10,'X10'!B175,(IF($X$1=11,'X11'!B175,(IF($X$1=12,'X12'!B175,'X13'!B175))))))))))))))))))))))))))))</f>
        <v/>
      </c>
      <c r="C216" s="181" t="str">
        <f ca="1">IF(ISERROR(IF($X$1=1,(VLOOKUP(B216,'X1'!$B:$AZ,47,FALSE)),IF($X$1=2,(VLOOKUP(B216,'X2'!$B:$AZ,47,FALSE)),IF($X$1=3,(VLOOKUP(B216,'X3'!$B:$AZ,47,FALSE)),IF($X$1=4,(VLOOKUP(B216,'X4'!$B:$AZ,47,FALSE)),IF($X$1=5,(VLOOKUP(B216,'X5'!$B:$AZ,47,FALSE)),IF($X$1=6,(VLOOKUP(B216,'X6'!$B:$AZ,47,FALSE)),IF($X$1=7,(VLOOKUP(B216,'X7'!$B:$AZ,47,FALSE)),IF($X$1=8,(VLOOKUP(B216,'X8'!$B:$AZ,47,FALSE)),IF($X$1=9,(VLOOKUP(B216,'X9'!$B:$AZ,47,FALSE)),IF($X$1=10,(VLOOKUP(B216,'X10'!$B:$AZ,47,FALSE)),IF($X$1=11,(VLOOKUP(B216,'X11'!$B:$AZ,47,FALSE)),IF($X$1=12,(VLOOKUP(B216,'X12'!$B:$AZ,47,FALSE)),IF($X$1=13,(VLOOKUP(B216,'X13'!$B:$AZ,47,FALSE)),"B"))))))))))))))=TRUE," ",(IF($X$1=1,(VLOOKUP(B216,'X1'!$B:$AZ,47,FALSE)),IF($X$1=2,(VLOOKUP(B216,'X2'!$B:$AZ,47,FALSE)),IF($X$1=3,(VLOOKUP(B216,'X3'!$B:$AZ,47,FALSE)),IF($X$1=4,(VLOOKUP(B216,'X4'!$B:$AZ,47,FALSE)),IF($X$1=5,(VLOOKUP(B216,'X5'!$B:$AZ,47,FALSE)),IF($X$1=6,(VLOOKUP(B216,'X6'!$B:$AZ,47,FALSE)),IF($X$1=7,(VLOOKUP(B216,'X7'!$B:$AZ,47,FALSE)),IF($X$1=8,(VLOOKUP(B216,'X8'!$B:$AZ,47,FALSE)),IF($X$1=9,(VLOOKUP(B216,'X9'!$B:$AZ,47,FALSE)),IF($X$1=10,(VLOOKUP(B216,'X10'!$B:$AZ,47,FALSE)),IF($X$1=11,(VLOOKUP(B216,'X11'!$B:$AZ,47,FALSE)),IF($X$1=12,(VLOOKUP(B216,'X12'!$B:$AZ,47,FALSE)),IF($X$1=13,(VLOOKUP(B216,'X13'!$B:$AZ,47,FALSE)),"B")))))))))))))))</f>
        <v xml:space="preserve"> </v>
      </c>
      <c r="D216" s="181" t="str">
        <f ca="1">IF(ISERROR(IF($X$1=1,(VLOOKUP(B216,'X1'!$B:$AP,41,FALSE)),IF($X$1=2,(VLOOKUP(B216,'X2'!$B:$AP,41,FALSE)),IF($X$1=3,(VLOOKUP(B216,'X3'!$B:$AP,41,FALSE)),IF($X$1=4,(VLOOKUP(B216,'X4'!$B:$AP,41,FALSE)),IF($X$1=5,(VLOOKUP(B216,'X5'!$B:$AP,41,FALSE)),IF($X$1=6,(VLOOKUP(B216,'X6'!$B:$AP,41,FALSE)),IF($X$1=7,(VLOOKUP(B216,'X7'!$B:$AP,41,FALSE)),IF($X$1=8,(VLOOKUP(B216,'X8'!$B:$AP,41,FALSE)),IF($X$1=9,(VLOOKUP(B216,'X9'!$B:$AP,41,FALSE)),IF($X$1=10,(VLOOKUP(B216,'X10'!$B:$AP,41,FALSE)),IF($X$1=11,(VLOOKUP(B216,'X11'!$B:$AP,41,FALSE)),IF($X$1=12,(VLOOKUP(B216,'X12'!$B:$AP,41,FALSE)),IF($X$1=13,(VLOOKUP(B216,'X13'!$B:$AP,41,FALSE)),"B"))))))))))))))=TRUE," ",(IF($X$1=1,(VLOOKUP(B216,'X1'!$B:$AP,41,FALSE)),IF($X$1=2,(VLOOKUP(B216,'X2'!$B:$AP,41,FALSE)),IF($X$1=3,(VLOOKUP(B216,'X3'!$B:$AP,41,FALSE)),IF($X$1=4,(VLOOKUP(B216,'X4'!$B:$AP,41,FALSE)),IF($X$1=5,(VLOOKUP(B216,'X5'!$B:$AP,41,FALSE)),IF($X$1=6,(VLOOKUP(B216,'X6'!$B:$AP,41,FALSE)),IF($X$1=7,(VLOOKUP(B216,'X7'!$B:$AP,41,FALSE)),IF($X$1=8,(VLOOKUP(B216,'X8'!$B:$AP,41,FALSE)),IF($X$1=9,(VLOOKUP(B216,'X9'!$B:$AP,41,FALSE)),IF($X$1=10,(VLOOKUP(B216,'X10'!$B:$AP,41,FALSE)),IF($X$1=11,(VLOOKUP(B216,'X11'!$B:$AP,41,FALSE)),IF($X$1=12,(VLOOKUP(B216,'X12'!$B:$AP,41,FALSE)),IF($X$1=13,(VLOOKUP(B216,'X13'!$B:$AP,41,FALSE)),"B")))))))))))))))</f>
        <v xml:space="preserve"> </v>
      </c>
      <c r="E216" s="182" t="str">
        <f ca="1">IF(ISERROR(IF($X$1=1,(VLOOKUP(B216,'X1'!$B:$AP,7,FALSE)),IF($X$1=2,(VLOOKUP(B216,'X2'!$B:$AP,7,FALSE)),IF($X$1=3,(VLOOKUP(B216,'X3'!$B:$AP,7,FALSE)),IF($X$1=4,(VLOOKUP(B216,'X4'!$B:$AP,7,FALSE)),IF($X$1=5,(VLOOKUP(B216,'X5'!$B:$AP,7,FALSE)),IF($X$1=6,(VLOOKUP(B216,'X6'!$B:$AP,7,FALSE)),IF($X$1=7,(VLOOKUP(B216,'X7'!$B:$AP,7,FALSE)),IF($X$1=8,(VLOOKUP(B216,'X8'!$B:$AP,7,FALSE)),IF($X$1=9,(VLOOKUP(B216,'X9'!$B:$AP,7,FALSE)),IF($X$1=10,(VLOOKUP(B216,'X10'!$B:$AP,7,FALSE)),IF($X$1=11,(VLOOKUP(B216,'X11'!$B:$AP,7,FALSE)),IF($X$1=12,(VLOOKUP(B216,'X12'!$B:$AP,7,FALSE)),IF($X$1=13,(VLOOKUP(B216,'X13'!$B:$AP,7,FALSE)),"B"))))))))))))))=TRUE," ",(IF($X$1=1,(VLOOKUP(B216,'X1'!$B:$AP,7,FALSE)),IF($X$1=2,(VLOOKUP(B216,'X2'!$B:$AP,7,FALSE)),IF($X$1=3,(VLOOKUP(B216,'X3'!$B:$AP,7,FALSE)),IF($X$1=4,(VLOOKUP(B216,'X4'!$B:$AP,7,FALSE)),IF($X$1=5,(VLOOKUP(B216,'X5'!$B:$AP,7,FALSE)),IF($X$1=6,(VLOOKUP(B216,'X6'!$B:$AP,7,FALSE)),IF($X$1=7,(VLOOKUP(B216,'X7'!$B:$AP,7,FALSE)),IF($X$1=8,(VLOOKUP(B216,'X8'!$B:$AP,7,FALSE)),IF($X$1=9,(VLOOKUP(B216,'X9'!$B:$AP,7,FALSE)),IF($X$1=10,(VLOOKUP(B216,'X10'!$B:$AP,7,FALSE)),IF($X$1=11,(VLOOKUP(B216,'X11'!$B:$AP,7,FALSE)),IF($X$1=12,(VLOOKUP(B216,'X12'!$B:$AP,7,FALSE)),IF($X$1=13,(VLOOKUP(B216,'X13'!$B:$AP,7,FALSE)),"B")))))))))))))))</f>
        <v xml:space="preserve"> </v>
      </c>
      <c r="F216" s="182" t="str">
        <f ca="1">IF(ISERROR(IF((IF($X$1=1,(VLOOKUP(B216,'X1'!$B:$AO,6,FALSE)),(IF($X$1=2,(VLOOKUP(B216,'X2'!$B:$AO,6,FALSE)),(IF($X$1=3,(VLOOKUP(B216,'X3'!$B:$AO,6,FALSE)),(IF($X$1=4,(VLOOKUP(B216,'X4'!$B:$AO,6,FALSE)),(IF($X$1=5,(VLOOKUP(B216,'X5'!$B:$AO,6,FALSE)),(IF($X$1=6,(VLOOKUP(B216,'X6'!$B:$AO,6,FALSE)),(IF($X$1=7,(VLOOKUP(B216,'X7'!$B:$AO,6,FALSE)),(IF($X$1=8,(VLOOKUP(B216,'X8'!$B:$AO,6,FALSE)),(IF($X$1=9,(VLOOKUP(B216,'X9'!$B:$AO,6,FALSE)),(IF($X$1=10,(VLOOKUP(B216,'X10'!$B:$AO,6,FALSE)),(IF($X$1=11,(VLOOKUP(B216,'X11'!$B:$AO,6,FALSE)),(IF($X$1=12,(VLOOKUP(B216,'X12'!$B:$AO,6,FALSE)),(VLOOKUP(B216,'X13'!$B:$AO,6,FALSE))))))))))))))))))))))))))=$V$1," ",(IF($X$1=1,(VLOOKUP(B216,'X1'!$B:$AO,6,FALSE)),(IF($X$1=2,(VLOOKUP(B216,'X2'!$B:$AO,6,FALSE)),(IF($X$1=3,(VLOOKUP(B216,'X3'!$B:$AO,6,FALSE)),(IF($X$1=4,(VLOOKUP(B216,'X4'!$B:$AO,6,FALSE)),(IF($X$1=5,(VLOOKUP(B216,'X5'!$B:$AO,6,FALSE)),(IF($X$1=6,(VLOOKUP(B216,'X6'!$B:$AO,6,FALSE)),(IF($X$1=7,(VLOOKUP(B216,'X7'!$B:$AO,6,FALSE)),(IF($X$1=8,(VLOOKUP(B216,'X8'!$B:$AO,6,FALSE)),(IF($X$1=9,(VLOOKUP(B216,'X9'!$B:$AO,6,FALSE)),(IF($X$1=10,(VLOOKUP(B216,'X10'!$B:$AO,6,FALSE)),(IF($X$1=11,(VLOOKUP(B216,'X11'!$B:$AO,6,FALSE)),(IF($X$1=12,(VLOOKUP(B216,'X12'!$B:$AO,6,FALSE)),(VLOOKUP(B216,'X13'!$B:$AO,6,FALSE))))))))))))))))))))))))))))=TRUE," ",(IF((IF($X$1=1,(VLOOKUP(B216,'X1'!$B:$AO,6,FALSE)),(IF($X$1=2,(VLOOKUP(B216,'X2'!$B:$AO,6,FALSE)),(IF($X$1=3,(VLOOKUP(B216,'X3'!$B:$AO,6,FALSE)),(IF($X$1=4,(VLOOKUP(B216,'X4'!$B:$AO,6,FALSE)),(IF($X$1=5,(VLOOKUP(B216,'X5'!$B:$AO,6,FALSE)),(IF($X$1=6,(VLOOKUP(B216,'X6'!$B:$AO,6,FALSE)),(IF($X$1=7,(VLOOKUP(B216,'X7'!$B:$AO,6,FALSE)),(IF($X$1=8,(VLOOKUP(B216,'X8'!$B:$AO,6,FALSE)),(IF($X$1=9,(VLOOKUP(B216,'X9'!$B:$AO,6,FALSE)),(IF($X$1=10,(VLOOKUP(B216,'X10'!$B:$AO,6,FALSE)),(IF($X$1=11,(VLOOKUP(B216,'X11'!$B:$AO,6,FALSE)),(IF($X$1=12,(VLOOKUP(B216,'X12'!$B:$AO,6,FALSE)),(VLOOKUP(B216,'X13'!$B:$AO,6,FALSE))))))))))))))))))))))))))=$V$1," ",(IF($X$1=1,(VLOOKUP(B216,'X1'!$B:$AO,6,FALSE)),(IF($X$1=2,(VLOOKUP(B216,'X2'!$B:$AO,6,FALSE)),(IF($X$1=3,(VLOOKUP(B216,'X3'!$B:$AO,6,FALSE)),(IF($X$1=4,(VLOOKUP(B216,'X4'!$B:$AO,6,FALSE)),(IF($X$1=5,(VLOOKUP(B216,'X5'!$B:$AO,6,FALSE)),(IF($X$1=6,(VLOOKUP(B216,'X6'!$B:$AO,6,FALSE)),(IF($X$1=7,(VLOOKUP(B216,'X7'!$B:$AO,6,FALSE)),(IF($X$1=8,(VLOOKUP(B216,'X8'!$B:$AO,6,FALSE)),(IF($X$1=9,(VLOOKUP(B216,'X9'!$B:$AO,6,FALSE)),(IF($X$1=10,(VLOOKUP(B216,'X10'!$B:$AO,6,FALSE)),(IF($X$1=11,(VLOOKUP(B216,'X11'!$B:$AO,6,FALSE)),(IF($X$1=12,(VLOOKUP(B216,'X12'!$B:$AO,6,FALSE)),(VLOOKUP(B216,'X13'!$B:$AO,6,FALSE)))))))))))))))))))))))))))))</f>
        <v xml:space="preserve"> </v>
      </c>
      <c r="G216" s="182" t="str">
        <f ca="1">IF(ISERROR(IF($X$1=1,(VLOOKUP(B216,'X1'!$B:$AZ,44,FALSE)),IF($X$1=2,(VLOOKUP(B216,'X2'!$B:$AZ,44,FALSE)),IF($X$1=3,(VLOOKUP(B216,'X3'!$B:$AZ,44,FALSE)),IF($X$1=4,(VLOOKUP(B216,'X4'!$B:$AZ,44,FALSE)),IF($X$1=5,(VLOOKUP(B216,'X5'!$B:$AZ,44,FALSE)),IF($X$1=6,(VLOOKUP(B216,'X6'!$B:$AZ,44,FALSE)),IF($X$1=7,(VLOOKUP(B216,'X7'!$B:$AZ,44,FALSE)),IF($X$1=8,(VLOOKUP(B216,'X8'!$B:$AZ,44,FALSE)),IF($X$1=9,(VLOOKUP(B216,'X9'!$B:$AZ,44,FALSE)),IF($X$1=10,(VLOOKUP(B216,'X10'!$B:$AZ,44,FALSE)),IF($X$1=11,(VLOOKUP(B216,'X11'!$B:$AZ,44,FALSE)),IF($X$1=12,(VLOOKUP(B216,'X12'!$B:$AZ,44,FALSE)),IF($X$1=13,(VLOOKUP(B216,'X13'!$B:$AZ,44,FALSE)),"B"))))))))))))))=TRUE," ",(IF($X$1=1,(VLOOKUP(B216,'X1'!$B:$AZ,44,FALSE)),IF($X$1=2,(VLOOKUP(B216,'X2'!$B:$AZ,44,FALSE)),IF($X$1=3,(VLOOKUP(B216,'X3'!$B:$AZ,44,FALSE)),IF($X$1=4,(VLOOKUP(B216,'X4'!$B:$AZ,44,FALSE)),IF($X$1=5,(VLOOKUP(B216,'X5'!$B:$AZ,44,FALSE)),IF($X$1=6,(VLOOKUP(B216,'X6'!$B:$AZ,44,FALSE)),IF($X$1=7,(VLOOKUP(B216,'X7'!$B:$AZ,44,FALSE)),IF($X$1=8,(VLOOKUP(B216,'X8'!$B:$AZ,44,FALSE)),IF($X$1=9,(VLOOKUP(B216,'X9'!$B:$AZ,44,FALSE)),IF($X$1=10,(VLOOKUP(B216,'X10'!$B:$AZ,44,FALSE)),IF($X$1=11,(VLOOKUP(B216,'X11'!$B:$AZ,44,FALSE)),IF($X$1=12,(VLOOKUP(B216,'X12'!$B:$AZ,44,FALSE)),IF($X$1=13,(VLOOKUP(B216,'X13'!$B:$AZ,44,FALSE)),"B")))))))))))))))</f>
        <v xml:space="preserve"> </v>
      </c>
      <c r="H216" s="182" t="str">
        <f ca="1">IF(ISERROR(IF($X$1=1,(VLOOKUP(B216,'X1'!$B:$AZ,8,FALSE)),IF($X$1=2,(VLOOKUP(B216,'X2'!$B:$AZ,8,FALSE)),IF($X$1=3,(VLOOKUP(B216,'X3'!$B:$AZ,8,FALSE)),IF($X$1=4,(VLOOKUP(B216,'X4'!$B:$AZ,8,FALSE)),IF($X$1=5,(VLOOKUP(B216,'X5'!$B:$AZ,8,FALSE)),IF($X$1=6,(VLOOKUP(B216,'X6'!$B:$AZ,8,FALSE)),IF($X$1=7,(VLOOKUP(B216,'X7'!$B:$AZ,8,FALSE)),IF($X$1=8,(VLOOKUP(B216,'X8'!$B:$AZ,8,FALSE)),IF($X$1=9,(VLOOKUP(B216,'X9'!$B:$AZ,8,FALSE)),IF($X$1=10,(VLOOKUP(B216,'X10'!$B:$AZ,8,FALSE)),IF($X$1=11,(VLOOKUP(B216,'X11'!$B:$AZ,8,FALSE)),IF($X$1=12,(VLOOKUP(B216,'X12'!$B:$AZ,8,FALSE)),IF($X$1=13,(VLOOKUP(B216,'X13'!$B:$AZ,8,FALSE)),"B"))))))))))))))=TRUE," ",(IF($X$1=1,(VLOOKUP(B216,'X1'!$B:$AZ,8,FALSE)),IF($X$1=2,(VLOOKUP(B216,'X2'!$B:$AZ,8,FALSE)),IF($X$1=3,(VLOOKUP(B216,'X3'!$B:$AZ,8,FALSE)),IF($X$1=4,(VLOOKUP(B216,'X4'!$B:$AZ,8,FALSE)),IF($X$1=5,(VLOOKUP(B216,'X5'!$B:$AZ,8,FALSE)),IF($X$1=6,(VLOOKUP(B216,'X6'!$B:$AZ,8,FALSE)),IF($X$1=7,(VLOOKUP(B216,'X7'!$B:$AZ,8,FALSE)),IF($X$1=8,(VLOOKUP(B216,'X8'!$B:$AZ,8,FALSE)),IF($X$1=9,(VLOOKUP(B216,'X9'!$B:$AZ,8,FALSE)),IF($X$1=10,(VLOOKUP(B216,'X10'!$B:$AZ,8,FALSE)),IF($X$1=11,(VLOOKUP(B216,'X11'!$B:$AZ,8,FALSE)),IF($X$1=12,(VLOOKUP(B216,'X12'!$B:$AZ,8,FALSE)),IF($X$1=13,(VLOOKUP(B216,'X13'!$B:$AZ,8,FALSE)),"B")))))))))))))))</f>
        <v xml:space="preserve"> </v>
      </c>
      <c r="I216" s="183" t="str">
        <f ca="1">IF(ISERROR(IF($X$1=1,(VLOOKUP(B216,'X1'!$B:$AZ,2,FALSE)),IF($X$1=2,(VLOOKUP(B216,'X2'!$B:$AZ,2,FALSE)),IF($X$1=3,(VLOOKUP(B216,'X3'!$B:$AZ,2,FALSE)),IF($X$1=4,(VLOOKUP(B216,'X4'!$B:$AZ,2,FALSE)),IF($X$1=5,(VLOOKUP(B216,'X5'!$B:$AZ,2,FALSE)),IF($X$1=6,(VLOOKUP(B216,'X6'!$B:$AZ,2,FALSE)),IF($X$1=7,(VLOOKUP(B216,'X7'!$B:$AZ,2,FALSE)),IF($X$1=8,(VLOOKUP(B216,'X8'!$B:$AZ,2,FALSE)),IF($X$1=9,(VLOOKUP(B216,'X9'!$B:$AZ,2,FALSE)),IF($X$1=10,(VLOOKUP(B216,'X10'!$B:$AZ,2,FALSE)),IF($X$1=11,(VLOOKUP(B216,'X11'!$B:$AZ,2,FALSE)),IF($X$1=12,(VLOOKUP(B216,'X12'!$B:$AZ,2,FALSE)),IF($X$1=13,(VLOOKUP(B216,'X13'!$B:$AZ,2,FALSE)),"B"))))))))))))))=TRUE," ",(IF($X$1=1,(VLOOKUP(B216,'X1'!$B:$AZ,2,FALSE)),IF($X$1=2,(VLOOKUP(B216,'X2'!$B:$AZ,2,FALSE)),IF($X$1=3,(VLOOKUP(B216,'X3'!$B:$AZ,2,FALSE)),IF($X$1=4,(VLOOKUP(B216,'X4'!$B:$AZ,2,FALSE)),IF($X$1=5,(VLOOKUP(B216,'X5'!$B:$AZ,2,FALSE)),IF($X$1=6,(VLOOKUP(B216,'X6'!$B:$AZ,2,FALSE)),IF($X$1=7,(VLOOKUP(B216,'X7'!$B:$AZ,2,FALSE)),IF($X$1=8,(VLOOKUP(B216,'X8'!$B:$AZ,2,FALSE)),IF($X$1=9,(VLOOKUP(B216,'X9'!$B:$AZ,2,FALSE)),IF($X$1=10,(VLOOKUP(B216,'X10'!$B:$AZ,2,FALSE)),IF($X$1=11,(VLOOKUP(B216,'X11'!$B:$AZ,2,FALSE)),IF($X$1=12,(VLOOKUP(B216,'X12'!$B:$AZ,2,FALSE)),IF($X$1=13,(VLOOKUP(B216,'X13'!$B:$AZ,2,FALSE)),"B")))))))))))))))</f>
        <v xml:space="preserve"> </v>
      </c>
      <c r="J216" s="183" t="str">
        <f ca="1">IF(ISERROR(IF($X$1=1,(VLOOKUP(B216,'X1'!$B:$AZ,3,FALSE)),IF($X$1=2,(VLOOKUP(B216,'X2'!$B:$AZ,3,FALSE)),IF($X$1=3,(VLOOKUP(B216,'X3'!$B:$AZ,3,FALSE)),IF($X$1=4,(VLOOKUP(B216,'X4'!$B:$AZ,3,FALSE)),IF($X$1=5,(VLOOKUP(B216,'X5'!$B:$AZ,3,FALSE)),IF($X$1=6,(VLOOKUP(B216,'X6'!$B:$AZ,3,FALSE)),IF($X$1=7,(VLOOKUP(B216,'X7'!$B:$AZ,3,FALSE)),IF($X$1=8,(VLOOKUP(B216,'X8'!$B:$AZ,3,FALSE)),IF($X$1=9,(VLOOKUP(B216,'X9'!$B:$AZ,3,FALSE)),IF($X$1=10,(VLOOKUP(B216,'X10'!$B:$AZ,3,FALSE)),IF($X$1=11,(VLOOKUP(B216,'X11'!$B:$AZ,3,FALSE)),IF($X$1=12,(VLOOKUP(B216,'X12'!$B:$AZ,3,FALSE)),IF($X$1=13,(VLOOKUP(B216,'X13'!$B:$AZ,3,FALSE)),"B"))))))))))))))=TRUE," ",(IF($X$1=1,(VLOOKUP(B216,'X1'!$B:$AZ,3,FALSE)),IF($X$1=2,(VLOOKUP(B216,'X2'!$B:$AZ,3,FALSE)),IF($X$1=3,(VLOOKUP(B216,'X3'!$B:$AZ,3,FALSE)),IF($X$1=4,(VLOOKUP(B216,'X4'!$B:$AZ,3,FALSE)),IF($X$1=5,(VLOOKUP(B216,'X5'!$B:$AZ,3,FALSE)),IF($X$1=6,(VLOOKUP(B216,'X6'!$B:$AZ,3,FALSE)),IF($X$1=7,(VLOOKUP(B216,'X7'!$B:$AZ,3,FALSE)),IF($X$1=8,(VLOOKUP(B216,'X8'!$B:$AZ,3,FALSE)),IF($X$1=9,(VLOOKUP(B216,'X9'!$B:$AZ,3,FALSE)),IF($X$1=10,(VLOOKUP(B216,'X10'!$B:$AZ,3,FALSE)),IF($X$1=11,(VLOOKUP(B216,'X11'!$B:$AZ,3,FALSE)),IF($X$1=12,(VLOOKUP(B216,'X12'!$B:$AZ,3,FALSE)),IF($X$1=13,(VLOOKUP(B216,'X13'!$B:$AZ,3,FALSE)),"B")))))))))))))))</f>
        <v xml:space="preserve"> </v>
      </c>
      <c r="K216" s="183" t="str">
        <f ca="1">IF(ISERROR(IF($X$1=1,(VLOOKUP(B216,'X1'!$B:$AZ,5,FALSE)),IF($X$1=2,(VLOOKUP(B216,'X2'!$B:$AZ,5,FALSE)),IF($X$1=3,(VLOOKUP(B216,'X3'!$B:$AZ,5,FALSE)),IF($X$1=4,(VLOOKUP(B216,'X4'!$B:$AZ,5,FALSE)),IF($X$1=5,(VLOOKUP(B216,'X5'!$B:$AZ,5,FALSE)),IF($X$1=6,(VLOOKUP(B216,'X6'!$B:$AZ,5,FALSE)),IF($X$1=7,(VLOOKUP(B216,'X7'!$B:$AZ,5,FALSE)),IF($X$1=8,(VLOOKUP(B216,'X8'!$B:$AZ,5,FALSE)),IF($X$1=9,(VLOOKUP(B216,'X9'!$B:$AZ,5,FALSE)),IF($X$1=10,(VLOOKUP(B216,'X10'!$B:$AZ,5,FALSE)),IF($X$1=11,(VLOOKUP(B216,'X11'!$B:$AZ,5,FALSE)),IF($X$1=12,(VLOOKUP(B216,'X12'!$B:$AZ,5,FALSE)),IF($X$1=13,(VLOOKUP(B216,'X13'!$B:$AZ,5,FALSE)),"B"))))))))))))))=TRUE," ",(IF($X$1=1,(VLOOKUP(B216,'X1'!$B:$AZ,5,FALSE)),IF($X$1=2,(VLOOKUP(B216,'X2'!$B:$AZ,5,FALSE)),IF($X$1=3,(VLOOKUP(B216,'X3'!$B:$AZ,5,FALSE)),IF($X$1=4,(VLOOKUP(B216,'X4'!$B:$AZ,5,FALSE)),IF($X$1=5,(VLOOKUP(B216,'X5'!$B:$AZ,5,FALSE)),IF($X$1=6,(VLOOKUP(B216,'X6'!$B:$AZ,5,FALSE)),IF($X$1=7,(VLOOKUP(B216,'X7'!$B:$AZ,5,FALSE)),IF($X$1=8,(VLOOKUP(B216,'X8'!$B:$AZ,5,FALSE)),IF($X$1=9,(VLOOKUP(B216,'X9'!$B:$AZ,5,FALSE)),IF($X$1=10,(VLOOKUP(B216,'X10'!$B:$AZ,5,FALSE)),IF($X$1=11,(VLOOKUP(B216,'X11'!$B:$AZ,5,FALSE)),IF($X$1=12,(VLOOKUP(B216,'X12'!$B:$AZ,5,FALSE)),IF($X$1=13,(VLOOKUP(B216,'X13'!$B:$AZ,5,FALSE)),"B")))))))))))))))</f>
        <v xml:space="preserve"> </v>
      </c>
      <c r="L216" s="184" t="str">
        <f ca="1">IF(ISERROR(IF($X$1=1,(VLOOKUP(B216,'X1'!$B:$AZ,9,FALSE)),IF($X$1=2,(VLOOKUP(B216,'X2'!$B:$AZ,9,FALSE)),IF($X$1=3,(VLOOKUP(B216,'X3'!$B:$AZ,9,FALSE)),IF($X$1=4,(VLOOKUP(B216,'X4'!$B:$AZ,9,FALSE)),IF($X$1=5,(VLOOKUP(B216,'X5'!$B:$AZ,9,FALSE)),IF($X$1=6,(VLOOKUP(B216,'X6'!$B:$AZ,9,FALSE)),IF($X$1=7,(VLOOKUP(B216,'X7'!$B:$AZ,9,FALSE)),IF($X$1=8,(VLOOKUP(B216,'X8'!$B:$AZ,9,FALSE)),IF($X$1=9,(VLOOKUP(B216,'X9'!$B:$AZ,9,FALSE)),IF($X$1=10,(VLOOKUP(B216,'X10'!$B:$AZ,9,FALSE)),IF($X$1=11,(VLOOKUP(B216,'X11'!$B:$AZ,9,FALSE)),IF($X$1=12,(VLOOKUP(B216,'X12'!$B:$AZ,9,FALSE)),IF($X$1=13,(VLOOKUP(B216,'X13'!$B:$AZ,9,FALSE)),"B"))))))))))))))=TRUE," ",(IF($X$1=1,(VLOOKUP(B216,'X1'!$B:$AZ,9,FALSE)),IF($X$1=2,(VLOOKUP(B216,'X2'!$B:$AZ,9,FALSE)),IF($X$1=3,(VLOOKUP(B216,'X3'!$B:$AZ,9,FALSE)),IF($X$1=4,(VLOOKUP(B216,'X4'!$B:$AZ,9,FALSE)),IF($X$1=5,(VLOOKUP(B216,'X5'!$B:$AZ,9,FALSE)),IF($X$1=6,(VLOOKUP(B216,'X6'!$B:$AZ,9,FALSE)),IF($X$1=7,(VLOOKUP(B216,'X7'!$B:$AZ,9,FALSE)),IF($X$1=8,(VLOOKUP(B216,'X8'!$B:$AZ,9,FALSE)),IF($X$1=9,(VLOOKUP(B216,'X9'!$B:$AZ,9,FALSE)),IF($X$1=10,(VLOOKUP(B216,'X10'!$B:$AZ,9,FALSE)),IF($X$1=11,(VLOOKUP(B216,'X11'!$B:$AZ,9,FALSE)),IF($X$1=12,(VLOOKUP(B216,'X12'!$B:$AZ,9,FALSE)),IF($X$1=13,(VLOOKUP(B216,'X13'!$B:$AZ,9,FALSE)),"B")))))))))))))))</f>
        <v xml:space="preserve"> </v>
      </c>
      <c r="M216" s="184" t="str">
        <f ca="1">IF(ISERROR(IF($X$1=1,(VLOOKUP(B216,'X1'!$B:$AZ,10,FALSE)),IF($X$1=2,(VLOOKUP(B216,'X2'!$B:$AZ,10,FALSE)),IF($X$1=3,(VLOOKUP(B216,'X3'!$B:$AZ,10,FALSE)),IF($X$1=4,(VLOOKUP(B216,'X4'!$B:$AZ,10,FALSE)),IF($X$1=5,(VLOOKUP(B216,'X5'!$B:$AZ,10,FALSE)),IF($X$1=6,(VLOOKUP(B216,'X6'!$B:$AZ,10,FALSE)),IF($X$1=7,(VLOOKUP(B216,'X7'!$B:$AZ,10,FALSE)),IF($X$1=8,(VLOOKUP(B216,'X8'!$B:$AZ,10,FALSE)),IF($X$1=9,(VLOOKUP(B216,'X9'!$B:$AZ,10,FALSE)),IF($X$1=10,(VLOOKUP(B216,'X10'!$B:$AZ,10,FALSE)),IF($X$1=11,(VLOOKUP(B216,'X11'!$B:$AZ,10,FALSE)),IF($X$1=12,(VLOOKUP(B216,'X12'!$B:$AZ,10,FALSE)),IF($X$1=13,(VLOOKUP(B216,'X13'!$B:$AZ,10,FALSE)),"B"))))))))))))))=TRUE," ",(IF($X$1=1,(VLOOKUP(B216,'X1'!$B:$AZ,10,FALSE)),IF($X$1=2,(VLOOKUP(B216,'X2'!$B:$AZ,10,FALSE)),IF($X$1=3,(VLOOKUP(B216,'X3'!$B:$AZ,10,FALSE)),IF($X$1=4,(VLOOKUP(B216,'X4'!$B:$AZ,10,FALSE)),IF($X$1=5,(VLOOKUP(B216,'X5'!$B:$AZ,10,FALSE)),IF($X$1=6,(VLOOKUP(B216,'X6'!$B:$AZ,10,FALSE)),IF($X$1=7,(VLOOKUP(B216,'X7'!$B:$AZ,10,FALSE)),IF($X$1=8,(VLOOKUP(B216,'X8'!$B:$AZ,10,FALSE)),IF($X$1=9,(VLOOKUP(B216,'X9'!$B:$AZ,10,FALSE)),IF($X$1=10,(VLOOKUP(B216,'X10'!$B:$AZ,10,FALSE)),IF($X$1=11,(VLOOKUP(B216,'X11'!$B:$AZ,10,FALSE)),IF($X$1=12,(VLOOKUP(B216,'X12'!$B:$AZ,10,FALSE)),IF($X$1=13,(VLOOKUP(B216,'X13'!$B:$AZ,10,FALSE)),"B")))))))))))))))</f>
        <v xml:space="preserve"> </v>
      </c>
      <c r="N216" s="185" t="str">
        <f ca="1">IF(ISERROR(IF($X$1=1,(VLOOKUP(B216,'X1'!$B:$AZ,45,FALSE)),IF($X$1=2,(VLOOKUP(B216,'X2'!$B:$AZ,45,FALSE)),IF($X$1=3,(VLOOKUP(B216,'X3'!$B:$AZ,45,FALSE)),IF($X$1=4,(VLOOKUP(B216,'X4'!$B:$AZ,45,FALSE)),IF($X$1=5,(VLOOKUP(B216,'X5'!$B:$AZ,45,FALSE)),IF($X$1=6,(VLOOKUP(B216,'X6'!$B:$AZ,45,FALSE)),IF($X$1=7,(VLOOKUP(B216,'X7'!$B:$AZ,45,FALSE)),IF($X$1=8,(VLOOKUP(B216,'X8'!$B:$AZ,45,FALSE)),IF($X$1=9,(VLOOKUP(B216,'X9'!$B:$AZ,45,FALSE)),IF($X$1=10,(VLOOKUP(B216,'X10'!$B:$AZ,45,FALSE)),IF($X$1=11,(VLOOKUP(B216,'X11'!$B:$AZ,45,FALSE)),IF($X$1=12,(VLOOKUP(B216,'X12'!$B:$AZ,45,FALSE)),IF($X$1=13,(VLOOKUP(B216,'X13'!$B:$AZ,45,FALSE)),"B"))))))))))))))=TRUE," ",(IF($X$1=1,(VLOOKUP(B216,'X1'!$B:$AZ,45,FALSE)),IF($X$1=2,(VLOOKUP(B216,'X2'!$B:$AZ,45,FALSE)),IF($X$1=3,(VLOOKUP(B216,'X3'!$B:$AZ,45,FALSE)),IF($X$1=4,(VLOOKUP(B216,'X4'!$B:$AZ,45,FALSE)),IF($X$1=5,(VLOOKUP(B216,'X5'!$B:$AZ,45,FALSE)),IF($X$1=6,(VLOOKUP(B216,'X6'!$B:$AZ,45,FALSE)),IF($X$1=7,(VLOOKUP(B216,'X7'!$B:$AZ,45,FALSE)),IF($X$1=8,(VLOOKUP(B216,'X8'!$B:$AZ,45,FALSE)),IF($X$1=9,(VLOOKUP(B216,'X9'!$B:$AZ,45,FALSE)),IF($X$1=10,(VLOOKUP(B216,'X10'!$B:$AZ,45,FALSE)),IF($X$1=11,(VLOOKUP(B216,'X11'!$B:$AZ,45,FALSE)),IF($X$1=12,(VLOOKUP(B216,'X12'!$B:$AZ,45,FALSE)),IF($X$1=13,(VLOOKUP(B216,'X13'!$B:$AZ,45,FALSE)),"B")))))))))))))))</f>
        <v xml:space="preserve"> </v>
      </c>
      <c r="O216" s="184" t="str">
        <f ca="1">IF(ISERROR(IF($X$1=1,(VLOOKUP(B216,'X1'!$B:$AZ,11,FALSE)),IF($X$1=2,(VLOOKUP(B216,'X2'!$B:$AZ,11,FALSE)),IF($X$1=3,(VLOOKUP(B216,'X3'!$B:$AZ,11,FALSE)),IF($X$1=4,(VLOOKUP(B216,'X4'!$B:$AZ,11,FALSE)),IF($X$1=5,(VLOOKUP(B216,'X5'!$B:$AZ,11,FALSE)),IF($X$1=6,(VLOOKUP(B216,'X6'!$B:$AZ,11,FALSE)),IF($X$1=7,(VLOOKUP(B216,'X7'!$B:$AZ,11,FALSE)),IF($X$1=8,(VLOOKUP(B216,'X8'!$B:$AZ,11,FALSE)),IF($X$1=9,(VLOOKUP(B216,'X9'!$B:$AZ,11,FALSE)),IF($X$1=10,(VLOOKUP(B216,'X10'!$B:$AZ,11,FALSE)),IF($X$1=11,(VLOOKUP(B216,'X11'!$B:$AZ,11,FALSE)),IF($X$1=12,(VLOOKUP(B216,'X12'!$B:$AZ,11,FALSE)),IF($X$1=13,(VLOOKUP(B216,'X13'!$B:$AZ,11,FALSE)),"B"))))))))))))))=TRUE," ",(IF($X$1=1,(VLOOKUP(B216,'X1'!$B:$AZ,11,FALSE)),IF($X$1=2,(VLOOKUP(B216,'X2'!$B:$AZ,11,FALSE)),IF($X$1=3,(VLOOKUP(B216,'X3'!$B:$AZ,11,FALSE)),IF($X$1=4,(VLOOKUP(B216,'X4'!$B:$AZ,11,FALSE)),IF($X$1=5,(VLOOKUP(B216,'X5'!$B:$AZ,11,FALSE)),IF($X$1=6,(VLOOKUP(B216,'X6'!$B:$AZ,11,FALSE)),IF($X$1=7,(VLOOKUP(B216,'X7'!$B:$AZ,11,FALSE)),IF($X$1=8,(VLOOKUP(B216,'X8'!$B:$AZ,11,FALSE)),IF($X$1=9,(VLOOKUP(B216,'X9'!$B:$AZ,11,FALSE)),IF($X$1=10,(VLOOKUP(B216,'X10'!$B:$AZ,11,FALSE)),IF($X$1=11,(VLOOKUP(B216,'X11'!$B:$AZ,11,FALSE)),IF($X$1=12,(VLOOKUP(B216,'X12'!$B:$AZ,11,FALSE)),IF($X$1=13,(VLOOKUP(B216,'X13'!$B:$AZ,11,FALSE)),"B")))))))))))))))</f>
        <v xml:space="preserve"> </v>
      </c>
      <c r="P216" s="184" t="str">
        <f ca="1">IF(ISERROR(IF($X$1=1,(VLOOKUP(B216,'X1'!$B:$AZ,12,FALSE)),IF($X$1=2,(VLOOKUP(B216,'X2'!$B:$AZ,12,FALSE)),IF($X$1=3,(VLOOKUP(B216,'X3'!$B:$AZ,12,FALSE)),IF($X$1=4,(VLOOKUP(B216,'X4'!$B:$AZ,12,FALSE)),IF($X$1=5,(VLOOKUP(B216,'X5'!$B:$AZ,12,FALSE)),IF($X$1=6,(VLOOKUP(B216,'X6'!$B:$AZ,12,FALSE)),IF($X$1=7,(VLOOKUP(B216,'X7'!$B:$AZ,12,FALSE)),IF($X$1=8,(VLOOKUP(B216,'X8'!$B:$AZ,12,FALSE)),IF($X$1=9,(VLOOKUP(B216,'X9'!$B:$AZ,12,FALSE)),IF($X$1=10,(VLOOKUP(B216,'X10'!$B:$AZ,12,FALSE)),IF($X$1=11,(VLOOKUP(B216,'X11'!$B:$AZ,12,FALSE)),IF($X$1=12,(VLOOKUP(B216,'X12'!$B:$AZ,12,FALSE)),IF($X$1=13,(VLOOKUP(B216,'X13'!$B:$AZ,12,FALSE)),"B"))))))))))))))=TRUE," ",(IF($X$1=1,(VLOOKUP(B216,'X1'!$B:$AZ,12,FALSE)),IF($X$1=2,(VLOOKUP(B216,'X2'!$B:$AZ,12,FALSE)),IF($X$1=3,(VLOOKUP(B216,'X3'!$B:$AZ,12,FALSE)),IF($X$1=4,(VLOOKUP(B216,'X4'!$B:$AZ,12,FALSE)),IF($X$1=5,(VLOOKUP(B216,'X5'!$B:$AZ,12,FALSE)),IF($X$1=6,(VLOOKUP(B216,'X6'!$B:$AZ,12,FALSE)),IF($X$1=7,(VLOOKUP(B216,'X7'!$B:$AZ,12,FALSE)),IF($X$1=8,(VLOOKUP(B216,'X8'!$B:$AZ,12,FALSE)),IF($X$1=9,(VLOOKUP(B216,'X9'!$B:$AZ,12,FALSE)),IF($X$1=10,(VLOOKUP(B216,'X10'!$B:$AZ,12,FALSE)),IF($X$1=11,(VLOOKUP(B216,'X11'!$B:$AZ,12,FALSE)),IF($X$1=12,(VLOOKUP(B216,'X12'!$B:$AZ,12,FALSE)),IF($X$1=13,(VLOOKUP(B216,'X13'!$B:$AZ,12,FALSE)),"B")))))))))))))))</f>
        <v xml:space="preserve"> </v>
      </c>
      <c r="Q216" s="185" t="str">
        <f ca="1">IF(ISERROR(IF($X$1=1,(VLOOKUP(B216,'X1'!$B:$AZ,46,FALSE)),IF($X$1=2,(VLOOKUP(B216,'X2'!$B:$AZ,46,FALSE)),IF($X$1=3,(VLOOKUP(B216,'X3'!$B:$AZ,46,FALSE)),IF($X$1=4,(VLOOKUP(B216,'X4'!$B:$AZ,46,FALSE)),IF($X$1=5,(VLOOKUP(B216,'X5'!$B:$AZ,46,FALSE)),IF($X$1=6,(VLOOKUP(B216,'X6'!$B:$AZ,46,FALSE)),IF($X$1=7,(VLOOKUP(B216,'X7'!$B:$AZ,46,FALSE)),IF($X$1=8,(VLOOKUP(B216,'X8'!$B:$AZ,46,FALSE)),IF($X$1=9,(VLOOKUP(B216,'X9'!$B:$AZ,46,FALSE)),IF($X$1=10,(VLOOKUP(B216,'X10'!$B:$AZ,46,FALSE)),IF($X$1=11,(VLOOKUP(B216,'X11'!$B:$AZ,46,FALSE)),IF($X$1=12,(VLOOKUP(B216,'X12'!$B:$AZ,46,FALSE)),IF($X$1=13,(VLOOKUP(B216,'X13'!$B:$AZ,46,FALSE)),"B"))))))))))))))=TRUE," ",(IF($X$1=1,(VLOOKUP(B216,'X1'!$B:$AZ,46,FALSE)),IF($X$1=2,(VLOOKUP(B216,'X2'!$B:$AZ,46,FALSE)),IF($X$1=3,(VLOOKUP(B216,'X3'!$B:$AZ,46,FALSE)),IF($X$1=4,(VLOOKUP(B216,'X4'!$B:$AZ,46,FALSE)),IF($X$1=5,(VLOOKUP(B216,'X5'!$B:$AZ,46,FALSE)),IF($X$1=6,(VLOOKUP(B216,'X6'!$B:$AZ,46,FALSE)),IF($X$1=7,(VLOOKUP(B216,'X7'!$B:$AZ,46,FALSE)),IF($X$1=8,(VLOOKUP(B216,'X8'!$B:$AZ,46,FALSE)),IF($X$1=9,(VLOOKUP(B216,'X9'!$B:$AZ,46,FALSE)),IF($X$1=10,(VLOOKUP(B216,'X10'!$B:$AZ,46,FALSE)),IF($X$1=11,(VLOOKUP(B216,'X11'!$B:$AZ,46,FALSE)),IF($X$1=12,(VLOOKUP(B216,'X12'!$B:$AZ,46,FALSE)),IF($X$1=13,(VLOOKUP(B216,'X13'!$B:$AZ,46,FALSE)),"B")))))))))))))))</f>
        <v xml:space="preserve"> </v>
      </c>
      <c r="R216" s="185" t="str">
        <f ca="1">IF(ISERROR(IF($X$1=1,(VLOOKUP(B216,'X1'!$B:$AZ,15,FALSE)),IF($X$1=2,(VLOOKUP(B216,'X2'!$B:$AZ,15,FALSE)),IF($X$1=3,(VLOOKUP(B216,'X3'!$B:$AZ,15,FALSE)),IF($X$1=4,(VLOOKUP(B216,'X4'!$B:$AZ,15,FALSE)),IF($X$1=5,(VLOOKUP(B216,'X5'!$B:$AZ,15,FALSE)),IF($X$1=6,(VLOOKUP(B216,'X6'!$B:$AZ,15,FALSE)),IF($X$1=7,(VLOOKUP(B216,'X7'!$B:$AZ,15,FALSE)),IF($X$1=8,(VLOOKUP(B216,'X8'!$B:$AZ,15,FALSE)),IF($X$1=9,(VLOOKUP(B216,'X9'!$B:$AZ,15,FALSE)),IF($X$1=10,(VLOOKUP(B216,'X10'!$B:$AZ,15,FALSE)),IF($X$1=11,(VLOOKUP(B216,'X11'!$B:$AZ,15,FALSE)),IF($X$1=12,(VLOOKUP(B216,'X12'!$B:$AZ,15,FALSE)),IF($X$1=13,(VLOOKUP(B216,'X13'!$B:$AZ,15,FALSE)),"B"))))))))))))))=TRUE," ",(IF($X$1=1,(VLOOKUP(B216,'X1'!$B:$AZ,15,FALSE)),IF($X$1=2,(VLOOKUP(B216,'X2'!$B:$AZ,15,FALSE)),IF($X$1=3,(VLOOKUP(B216,'X3'!$B:$AZ,15,FALSE)),IF($X$1=4,(VLOOKUP(B216,'X4'!$B:$AZ,15,FALSE)),IF($X$1=5,(VLOOKUP(B216,'X5'!$B:$AZ,15,FALSE)),IF($X$1=6,(VLOOKUP(B216,'X6'!$B:$AZ,15,FALSE)),IF($X$1=7,(VLOOKUP(B216,'X7'!$B:$AZ,15,FALSE)),IF($X$1=8,(VLOOKUP(B216,'X8'!$B:$AZ,15,FALSE)),IF($X$1=9,(VLOOKUP(B216,'X9'!$B:$AZ,15,FALSE)),IF($X$1=10,(VLOOKUP(B216,'X10'!$B:$AZ,15,FALSE)),IF($X$1=11,(VLOOKUP(B216,'X11'!$B:$AZ,15,FALSE)),IF($X$1=12,(VLOOKUP(B216,'X12'!$B:$AZ,15,FALSE)),IF($X$1=13,(VLOOKUP(B216,'X13'!$B:$AZ,15,FALSE)),"B")))))))))))))))</f>
        <v xml:space="preserve"> </v>
      </c>
      <c r="S216" s="185" t="str">
        <f ca="1">IF(ISERROR(IF((IF($X$1=1,(VLOOKUP(B216,'X1'!$B:$AZ,14,FALSE)),(IF($X$1=2,(VLOOKUP(B216,'X2'!$B:$AZ,14,FALSE)),(IF($X$1=3,(VLOOKUP(B216,'X3'!$B:$AZ,14,FALSE)),(IF($X$1=4,(VLOOKUP(B216,'X4'!$B:$AZ,14,FALSE)),(IF($X$1=5,(VLOOKUP(B216,'X5'!$B:$AZ,14,FALSE)),(IF($X$1=6,(VLOOKUP(B216,'X6'!$B:$AZ,14,FALSE)),(IF($X$1=7,(VLOOKUP(B216,'X7'!$B:$AZ,14,FALSE)),(IF($X$1=8,(VLOOKUP(B216,'X8'!$B:$AZ,14,FALSE)),(IF($X$1=9,(VLOOKUP(B216,'X9'!$B:$AZ,14,FALSE)),(IF($X$1=10,(VLOOKUP(B216,'X10'!$B:$AZ,14,FALSE)),(IF($X$1=11,(VLOOKUP(B216,'X11'!$B:$AZ,14,FALSE)),(IF($X$1=12,(VLOOKUP(B216,'X12'!$B:$AZ,14,FALSE)),(VLOOKUP(B216,'X13'!$B:$AZ,14,FALSE))))))))))))))))))))))))))=$V$1," ",(IF($X$1=1,(VLOOKUP(B216,'X1'!$B:$AZ,14,FALSE)),(IF($X$1=2,(VLOOKUP(B216,'X2'!$B:$AZ,14,FALSE)),(IF($X$1=3,(VLOOKUP(B216,'X3'!$B:$AZ,14,FALSE)),(IF($X$1=4,(VLOOKUP(B216,'X4'!$B:$AZ,14,FALSE)),(IF($X$1=5,(VLOOKUP(B216,'X5'!$B:$AZ,14,FALSE)),(IF($X$1=6,(VLOOKUP(B216,'X6'!$B:$AZ,14,FALSE)),(IF($X$1=7,(VLOOKUP(B216,'X7'!$B:$AZ,14,FALSE)),(IF($X$1=8,(VLOOKUP(B216,'X8'!$B:$AZ,14,FALSE)),(IF($X$1=9,(VLOOKUP(B216,'X9'!$B:$AZ,14,FALSE)),(IF($X$1=10,(VLOOKUP(B216,'X10'!$B:$AZ,14,FALSE)),(IF($X$1=11,(VLOOKUP(B216,'X11'!$B:$AZ,14,FALSE)),(IF($X$1=12,(VLOOKUP(B216,'X12'!$B:$AZ,14,FALSE)),(VLOOKUP(B216,'X13'!$B:$AZ,14,FALSE))))))))))))))))))))))))))))=TRUE," ",(IF((IF($X$1=1,(VLOOKUP(B216,'X1'!$B:$AZ,14,FALSE)),(IF($X$1=2,(VLOOKUP(B216,'X2'!$B:$AZ,14,FALSE)),(IF($X$1=3,(VLOOKUP(B216,'X3'!$B:$AZ,14,FALSE)),(IF($X$1=4,(VLOOKUP(B216,'X4'!$B:$AZ,14,FALSE)),(IF($X$1=5,(VLOOKUP(B216,'X5'!$B:$AZ,14,FALSE)),(IF($X$1=6,(VLOOKUP(B216,'X6'!$B:$AZ,14,FALSE)),(IF($X$1=7,(VLOOKUP(B216,'X7'!$B:$AZ,14,FALSE)),(IF($X$1=8,(VLOOKUP(B216,'X8'!$B:$AZ,14,FALSE)),(IF($X$1=9,(VLOOKUP(B216,'X9'!$B:$AZ,14,FALSE)),(IF($X$1=10,(VLOOKUP(B216,'X10'!$B:$AZ,14,FALSE)),(IF($X$1=11,(VLOOKUP(B216,'X11'!$B:$AZ,14,FALSE)),(IF($X$1=12,(VLOOKUP(B216,'X12'!$B:$AZ,14,FALSE)),(VLOOKUP(B216,'X13'!$B:$AZ,14,FALSE))))))))))))))))))))))))))=$V$1," ",(IF($X$1=1,(VLOOKUP(B216,'X1'!$B:$AZ,14,FALSE)),(IF($X$1=2,(VLOOKUP(B216,'X2'!$B:$AZ,14,FALSE)),(IF($X$1=3,(VLOOKUP(B216,'X3'!$B:$AZ,14,FALSE)),(IF($X$1=4,(VLOOKUP(B216,'X4'!$B:$AZ,14,FALSE)),(IF($X$1=5,(VLOOKUP(B216,'X5'!$B:$AZ,14,FALSE)),(IF($X$1=6,(VLOOKUP(B216,'X6'!$B:$AZ,14,FALSE)),(IF($X$1=7,(VLOOKUP(B216,'X7'!$B:$AZ,14,FALSE)),(IF($X$1=8,(VLOOKUP(B216,'X8'!$B:$AZ,14,FALSE)),(IF($X$1=9,(VLOOKUP(B216,'X9'!$B:$AZ,14,FALSE)),(IF($X$1=10,(VLOOKUP(B216,'X10'!$B:$AZ,14,FALSE)),(IF($X$1=11,(VLOOKUP(B216,'X11'!$B:$AZ,14,FALSE)),(IF($X$1=12,(VLOOKUP(B216,'X12'!$B:$AZ,14,FALSE)),(VLOOKUP(B216,'X13'!$B:$AZ,14,FALSE)))))))))))))))))))))))))))))</f>
        <v xml:space="preserve"> </v>
      </c>
    </row>
    <row r="217" spans="1:19" ht="14.1" customHeight="1" x14ac:dyDescent="0.2">
      <c r="A217" s="156" t="s">
        <v>1058</v>
      </c>
      <c r="B217" s="122" t="str">
        <f>IF(ISERROR(IF($U$16=1,(VLOOKUP(A217,$AC$89:$AH$125,2,FALSE)),IF((IF($X$1=1,'X1'!B176,(IF($X$1=2,'X2'!B176,(IF($X$1=3,'X3'!B176,(IF($X$1=4,'X4'!B176,(IF($X$1=5,'X5'!B176,(IF($X$1=6,'X6'!B176,(IF($X$1=7,'X7'!B176,(IF($X$1=8,'X8'!B176,(IF($X$1=9,'X9'!B176,(IF($X$1=10,'X10'!B176,(IF($X$1=11,'X11'!B176,(IF($X$1=12,'X12'!B176,'X13'!B176))))))))))))))))))))))))="","",(IF($X$1=1,'X1'!B176,(IF($X$1=2,'X2'!B176,(IF($X$1=3,'X3'!B176,(IF($X$1=4,'X4'!B176,(IF($X$1=5,'X5'!B176,(IF($X$1=6,'X6'!B176,(IF($X$1=7,'X7'!B176,(IF($X$1=8,'X8'!B176,(IF($X$1=9,'X9'!B176,(IF($X$1=10,'X10'!B176,(IF($X$1=11,'X11'!B176,(IF($X$1=12,'X12'!B176,'X13'!B176)))))))))))))))))))))))))))=TRUE," ",(IF($U$16=1,(VLOOKUP(A217,$AC$89:$AH$125,2,FALSE)),IF((IF($X$1=1,'X1'!B176,(IF($X$1=2,'X2'!B176,(IF($X$1=3,'X3'!B176,(IF($X$1=4,'X4'!B176,(IF($X$1=5,'X5'!B176,(IF($X$1=6,'X6'!B176,(IF($X$1=7,'X7'!B176,(IF($X$1=8,'X8'!B176,(IF($X$1=9,'X9'!B176,(IF($X$1=10,'X10'!B176,(IF($X$1=11,'X11'!B176,(IF($X$1=12,'X12'!B176,'X13'!B176))))))))))))))))))))))))="","",(IF($X$1=1,'X1'!B176,(IF($X$1=2,'X2'!B176,(IF($X$1=3,'X3'!B176,(IF($X$1=4,'X4'!B176,(IF($X$1=5,'X5'!B176,(IF($X$1=6,'X6'!B176,(IF($X$1=7,'X7'!B176,(IF($X$1=8,'X8'!B176,(IF($X$1=9,'X9'!B176,(IF($X$1=10,'X10'!B176,(IF($X$1=11,'X11'!B176,(IF($X$1=12,'X12'!B176,'X13'!B176))))))))))))))))))))))))))))</f>
        <v/>
      </c>
      <c r="C217" s="181" t="str">
        <f ca="1">IF(ISERROR(IF($X$1=1,(VLOOKUP(B217,'X1'!$B:$AZ,47,FALSE)),IF($X$1=2,(VLOOKUP(B217,'X2'!$B:$AZ,47,FALSE)),IF($X$1=3,(VLOOKUP(B217,'X3'!$B:$AZ,47,FALSE)),IF($X$1=4,(VLOOKUP(B217,'X4'!$B:$AZ,47,FALSE)),IF($X$1=5,(VLOOKUP(B217,'X5'!$B:$AZ,47,FALSE)),IF($X$1=6,(VLOOKUP(B217,'X6'!$B:$AZ,47,FALSE)),IF($X$1=7,(VLOOKUP(B217,'X7'!$B:$AZ,47,FALSE)),IF($X$1=8,(VLOOKUP(B217,'X8'!$B:$AZ,47,FALSE)),IF($X$1=9,(VLOOKUP(B217,'X9'!$B:$AZ,47,FALSE)),IF($X$1=10,(VLOOKUP(B217,'X10'!$B:$AZ,47,FALSE)),IF($X$1=11,(VLOOKUP(B217,'X11'!$B:$AZ,47,FALSE)),IF($X$1=12,(VLOOKUP(B217,'X12'!$B:$AZ,47,FALSE)),IF($X$1=13,(VLOOKUP(B217,'X13'!$B:$AZ,47,FALSE)),"B"))))))))))))))=TRUE," ",(IF($X$1=1,(VLOOKUP(B217,'X1'!$B:$AZ,47,FALSE)),IF($X$1=2,(VLOOKUP(B217,'X2'!$B:$AZ,47,FALSE)),IF($X$1=3,(VLOOKUP(B217,'X3'!$B:$AZ,47,FALSE)),IF($X$1=4,(VLOOKUP(B217,'X4'!$B:$AZ,47,FALSE)),IF($X$1=5,(VLOOKUP(B217,'X5'!$B:$AZ,47,FALSE)),IF($X$1=6,(VLOOKUP(B217,'X6'!$B:$AZ,47,FALSE)),IF($X$1=7,(VLOOKUP(B217,'X7'!$B:$AZ,47,FALSE)),IF($X$1=8,(VLOOKUP(B217,'X8'!$B:$AZ,47,FALSE)),IF($X$1=9,(VLOOKUP(B217,'X9'!$B:$AZ,47,FALSE)),IF($X$1=10,(VLOOKUP(B217,'X10'!$B:$AZ,47,FALSE)),IF($X$1=11,(VLOOKUP(B217,'X11'!$B:$AZ,47,FALSE)),IF($X$1=12,(VLOOKUP(B217,'X12'!$B:$AZ,47,FALSE)),IF($X$1=13,(VLOOKUP(B217,'X13'!$B:$AZ,47,FALSE)),"B")))))))))))))))</f>
        <v xml:space="preserve"> </v>
      </c>
      <c r="D217" s="181" t="str">
        <f ca="1">IF(ISERROR(IF($X$1=1,(VLOOKUP(B217,'X1'!$B:$AP,41,FALSE)),IF($X$1=2,(VLOOKUP(B217,'X2'!$B:$AP,41,FALSE)),IF($X$1=3,(VLOOKUP(B217,'X3'!$B:$AP,41,FALSE)),IF($X$1=4,(VLOOKUP(B217,'X4'!$B:$AP,41,FALSE)),IF($X$1=5,(VLOOKUP(B217,'X5'!$B:$AP,41,FALSE)),IF($X$1=6,(VLOOKUP(B217,'X6'!$B:$AP,41,FALSE)),IF($X$1=7,(VLOOKUP(B217,'X7'!$B:$AP,41,FALSE)),IF($X$1=8,(VLOOKUP(B217,'X8'!$B:$AP,41,FALSE)),IF($X$1=9,(VLOOKUP(B217,'X9'!$B:$AP,41,FALSE)),IF($X$1=10,(VLOOKUP(B217,'X10'!$B:$AP,41,FALSE)),IF($X$1=11,(VLOOKUP(B217,'X11'!$B:$AP,41,FALSE)),IF($X$1=12,(VLOOKUP(B217,'X12'!$B:$AP,41,FALSE)),IF($X$1=13,(VLOOKUP(B217,'X13'!$B:$AP,41,FALSE)),"B"))))))))))))))=TRUE," ",(IF($X$1=1,(VLOOKUP(B217,'X1'!$B:$AP,41,FALSE)),IF($X$1=2,(VLOOKUP(B217,'X2'!$B:$AP,41,FALSE)),IF($X$1=3,(VLOOKUP(B217,'X3'!$B:$AP,41,FALSE)),IF($X$1=4,(VLOOKUP(B217,'X4'!$B:$AP,41,FALSE)),IF($X$1=5,(VLOOKUP(B217,'X5'!$B:$AP,41,FALSE)),IF($X$1=6,(VLOOKUP(B217,'X6'!$B:$AP,41,FALSE)),IF($X$1=7,(VLOOKUP(B217,'X7'!$B:$AP,41,FALSE)),IF($X$1=8,(VLOOKUP(B217,'X8'!$B:$AP,41,FALSE)),IF($X$1=9,(VLOOKUP(B217,'X9'!$B:$AP,41,FALSE)),IF($X$1=10,(VLOOKUP(B217,'X10'!$B:$AP,41,FALSE)),IF($X$1=11,(VLOOKUP(B217,'X11'!$B:$AP,41,FALSE)),IF($X$1=12,(VLOOKUP(B217,'X12'!$B:$AP,41,FALSE)),IF($X$1=13,(VLOOKUP(B217,'X13'!$B:$AP,41,FALSE)),"B")))))))))))))))</f>
        <v xml:space="preserve"> </v>
      </c>
      <c r="E217" s="182" t="str">
        <f ca="1">IF(ISERROR(IF($X$1=1,(VLOOKUP(B217,'X1'!$B:$AP,7,FALSE)),IF($X$1=2,(VLOOKUP(B217,'X2'!$B:$AP,7,FALSE)),IF($X$1=3,(VLOOKUP(B217,'X3'!$B:$AP,7,FALSE)),IF($X$1=4,(VLOOKUP(B217,'X4'!$B:$AP,7,FALSE)),IF($X$1=5,(VLOOKUP(B217,'X5'!$B:$AP,7,FALSE)),IF($X$1=6,(VLOOKUP(B217,'X6'!$B:$AP,7,FALSE)),IF($X$1=7,(VLOOKUP(B217,'X7'!$B:$AP,7,FALSE)),IF($X$1=8,(VLOOKUP(B217,'X8'!$B:$AP,7,FALSE)),IF($X$1=9,(VLOOKUP(B217,'X9'!$B:$AP,7,FALSE)),IF($X$1=10,(VLOOKUP(B217,'X10'!$B:$AP,7,FALSE)),IF($X$1=11,(VLOOKUP(B217,'X11'!$B:$AP,7,FALSE)),IF($X$1=12,(VLOOKUP(B217,'X12'!$B:$AP,7,FALSE)),IF($X$1=13,(VLOOKUP(B217,'X13'!$B:$AP,7,FALSE)),"B"))))))))))))))=TRUE," ",(IF($X$1=1,(VLOOKUP(B217,'X1'!$B:$AP,7,FALSE)),IF($X$1=2,(VLOOKUP(B217,'X2'!$B:$AP,7,FALSE)),IF($X$1=3,(VLOOKUP(B217,'X3'!$B:$AP,7,FALSE)),IF($X$1=4,(VLOOKUP(B217,'X4'!$B:$AP,7,FALSE)),IF($X$1=5,(VLOOKUP(B217,'X5'!$B:$AP,7,FALSE)),IF($X$1=6,(VLOOKUP(B217,'X6'!$B:$AP,7,FALSE)),IF($X$1=7,(VLOOKUP(B217,'X7'!$B:$AP,7,FALSE)),IF($X$1=8,(VLOOKUP(B217,'X8'!$B:$AP,7,FALSE)),IF($X$1=9,(VLOOKUP(B217,'X9'!$B:$AP,7,FALSE)),IF($X$1=10,(VLOOKUP(B217,'X10'!$B:$AP,7,FALSE)),IF($X$1=11,(VLOOKUP(B217,'X11'!$B:$AP,7,FALSE)),IF($X$1=12,(VLOOKUP(B217,'X12'!$B:$AP,7,FALSE)),IF($X$1=13,(VLOOKUP(B217,'X13'!$B:$AP,7,FALSE)),"B")))))))))))))))</f>
        <v xml:space="preserve"> </v>
      </c>
      <c r="F217" s="182" t="str">
        <f ca="1">IF(ISERROR(IF((IF($X$1=1,(VLOOKUP(B217,'X1'!$B:$AO,6,FALSE)),(IF($X$1=2,(VLOOKUP(B217,'X2'!$B:$AO,6,FALSE)),(IF($X$1=3,(VLOOKUP(B217,'X3'!$B:$AO,6,FALSE)),(IF($X$1=4,(VLOOKUP(B217,'X4'!$B:$AO,6,FALSE)),(IF($X$1=5,(VLOOKUP(B217,'X5'!$B:$AO,6,FALSE)),(IF($X$1=6,(VLOOKUP(B217,'X6'!$B:$AO,6,FALSE)),(IF($X$1=7,(VLOOKUP(B217,'X7'!$B:$AO,6,FALSE)),(IF($X$1=8,(VLOOKUP(B217,'X8'!$B:$AO,6,FALSE)),(IF($X$1=9,(VLOOKUP(B217,'X9'!$B:$AO,6,FALSE)),(IF($X$1=10,(VLOOKUP(B217,'X10'!$B:$AO,6,FALSE)),(IF($X$1=11,(VLOOKUP(B217,'X11'!$B:$AO,6,FALSE)),(IF($X$1=12,(VLOOKUP(B217,'X12'!$B:$AO,6,FALSE)),(VLOOKUP(B217,'X13'!$B:$AO,6,FALSE))))))))))))))))))))))))))=$V$1," ",(IF($X$1=1,(VLOOKUP(B217,'X1'!$B:$AO,6,FALSE)),(IF($X$1=2,(VLOOKUP(B217,'X2'!$B:$AO,6,FALSE)),(IF($X$1=3,(VLOOKUP(B217,'X3'!$B:$AO,6,FALSE)),(IF($X$1=4,(VLOOKUP(B217,'X4'!$B:$AO,6,FALSE)),(IF($X$1=5,(VLOOKUP(B217,'X5'!$B:$AO,6,FALSE)),(IF($X$1=6,(VLOOKUP(B217,'X6'!$B:$AO,6,FALSE)),(IF($X$1=7,(VLOOKUP(B217,'X7'!$B:$AO,6,FALSE)),(IF($X$1=8,(VLOOKUP(B217,'X8'!$B:$AO,6,FALSE)),(IF($X$1=9,(VLOOKUP(B217,'X9'!$B:$AO,6,FALSE)),(IF($X$1=10,(VLOOKUP(B217,'X10'!$B:$AO,6,FALSE)),(IF($X$1=11,(VLOOKUP(B217,'X11'!$B:$AO,6,FALSE)),(IF($X$1=12,(VLOOKUP(B217,'X12'!$B:$AO,6,FALSE)),(VLOOKUP(B217,'X13'!$B:$AO,6,FALSE))))))))))))))))))))))))))))=TRUE," ",(IF((IF($X$1=1,(VLOOKUP(B217,'X1'!$B:$AO,6,FALSE)),(IF($X$1=2,(VLOOKUP(B217,'X2'!$B:$AO,6,FALSE)),(IF($X$1=3,(VLOOKUP(B217,'X3'!$B:$AO,6,FALSE)),(IF($X$1=4,(VLOOKUP(B217,'X4'!$B:$AO,6,FALSE)),(IF($X$1=5,(VLOOKUP(B217,'X5'!$B:$AO,6,FALSE)),(IF($X$1=6,(VLOOKUP(B217,'X6'!$B:$AO,6,FALSE)),(IF($X$1=7,(VLOOKUP(B217,'X7'!$B:$AO,6,FALSE)),(IF($X$1=8,(VLOOKUP(B217,'X8'!$B:$AO,6,FALSE)),(IF($X$1=9,(VLOOKUP(B217,'X9'!$B:$AO,6,FALSE)),(IF($X$1=10,(VLOOKUP(B217,'X10'!$B:$AO,6,FALSE)),(IF($X$1=11,(VLOOKUP(B217,'X11'!$B:$AO,6,FALSE)),(IF($X$1=12,(VLOOKUP(B217,'X12'!$B:$AO,6,FALSE)),(VLOOKUP(B217,'X13'!$B:$AO,6,FALSE))))))))))))))))))))))))))=$V$1," ",(IF($X$1=1,(VLOOKUP(B217,'X1'!$B:$AO,6,FALSE)),(IF($X$1=2,(VLOOKUP(B217,'X2'!$B:$AO,6,FALSE)),(IF($X$1=3,(VLOOKUP(B217,'X3'!$B:$AO,6,FALSE)),(IF($X$1=4,(VLOOKUP(B217,'X4'!$B:$AO,6,FALSE)),(IF($X$1=5,(VLOOKUP(B217,'X5'!$B:$AO,6,FALSE)),(IF($X$1=6,(VLOOKUP(B217,'X6'!$B:$AO,6,FALSE)),(IF($X$1=7,(VLOOKUP(B217,'X7'!$B:$AO,6,FALSE)),(IF($X$1=8,(VLOOKUP(B217,'X8'!$B:$AO,6,FALSE)),(IF($X$1=9,(VLOOKUP(B217,'X9'!$B:$AO,6,FALSE)),(IF($X$1=10,(VLOOKUP(B217,'X10'!$B:$AO,6,FALSE)),(IF($X$1=11,(VLOOKUP(B217,'X11'!$B:$AO,6,FALSE)),(IF($X$1=12,(VLOOKUP(B217,'X12'!$B:$AO,6,FALSE)),(VLOOKUP(B217,'X13'!$B:$AO,6,FALSE)))))))))))))))))))))))))))))</f>
        <v xml:space="preserve"> </v>
      </c>
      <c r="G217" s="182" t="str">
        <f ca="1">IF(ISERROR(IF($X$1=1,(VLOOKUP(B217,'X1'!$B:$AZ,44,FALSE)),IF($X$1=2,(VLOOKUP(B217,'X2'!$B:$AZ,44,FALSE)),IF($X$1=3,(VLOOKUP(B217,'X3'!$B:$AZ,44,FALSE)),IF($X$1=4,(VLOOKUP(B217,'X4'!$B:$AZ,44,FALSE)),IF($X$1=5,(VLOOKUP(B217,'X5'!$B:$AZ,44,FALSE)),IF($X$1=6,(VLOOKUP(B217,'X6'!$B:$AZ,44,FALSE)),IF($X$1=7,(VLOOKUP(B217,'X7'!$B:$AZ,44,FALSE)),IF($X$1=8,(VLOOKUP(B217,'X8'!$B:$AZ,44,FALSE)),IF($X$1=9,(VLOOKUP(B217,'X9'!$B:$AZ,44,FALSE)),IF($X$1=10,(VLOOKUP(B217,'X10'!$B:$AZ,44,FALSE)),IF($X$1=11,(VLOOKUP(B217,'X11'!$B:$AZ,44,FALSE)),IF($X$1=12,(VLOOKUP(B217,'X12'!$B:$AZ,44,FALSE)),IF($X$1=13,(VLOOKUP(B217,'X13'!$B:$AZ,44,FALSE)),"B"))))))))))))))=TRUE," ",(IF($X$1=1,(VLOOKUP(B217,'X1'!$B:$AZ,44,FALSE)),IF($X$1=2,(VLOOKUP(B217,'X2'!$B:$AZ,44,FALSE)),IF($X$1=3,(VLOOKUP(B217,'X3'!$B:$AZ,44,FALSE)),IF($X$1=4,(VLOOKUP(B217,'X4'!$B:$AZ,44,FALSE)),IF($X$1=5,(VLOOKUP(B217,'X5'!$B:$AZ,44,FALSE)),IF($X$1=6,(VLOOKUP(B217,'X6'!$B:$AZ,44,FALSE)),IF($X$1=7,(VLOOKUP(B217,'X7'!$B:$AZ,44,FALSE)),IF($X$1=8,(VLOOKUP(B217,'X8'!$B:$AZ,44,FALSE)),IF($X$1=9,(VLOOKUP(B217,'X9'!$B:$AZ,44,FALSE)),IF($X$1=10,(VLOOKUP(B217,'X10'!$B:$AZ,44,FALSE)),IF($X$1=11,(VLOOKUP(B217,'X11'!$B:$AZ,44,FALSE)),IF($X$1=12,(VLOOKUP(B217,'X12'!$B:$AZ,44,FALSE)),IF($X$1=13,(VLOOKUP(B217,'X13'!$B:$AZ,44,FALSE)),"B")))))))))))))))</f>
        <v xml:space="preserve"> </v>
      </c>
      <c r="H217" s="182" t="str">
        <f ca="1">IF(ISERROR(IF($X$1=1,(VLOOKUP(B217,'X1'!$B:$AZ,8,FALSE)),IF($X$1=2,(VLOOKUP(B217,'X2'!$B:$AZ,8,FALSE)),IF($X$1=3,(VLOOKUP(B217,'X3'!$B:$AZ,8,FALSE)),IF($X$1=4,(VLOOKUP(B217,'X4'!$B:$AZ,8,FALSE)),IF($X$1=5,(VLOOKUP(B217,'X5'!$B:$AZ,8,FALSE)),IF($X$1=6,(VLOOKUP(B217,'X6'!$B:$AZ,8,FALSE)),IF($X$1=7,(VLOOKUP(B217,'X7'!$B:$AZ,8,FALSE)),IF($X$1=8,(VLOOKUP(B217,'X8'!$B:$AZ,8,FALSE)),IF($X$1=9,(VLOOKUP(B217,'X9'!$B:$AZ,8,FALSE)),IF($X$1=10,(VLOOKUP(B217,'X10'!$B:$AZ,8,FALSE)),IF($X$1=11,(VLOOKUP(B217,'X11'!$B:$AZ,8,FALSE)),IF($X$1=12,(VLOOKUP(B217,'X12'!$B:$AZ,8,FALSE)),IF($X$1=13,(VLOOKUP(B217,'X13'!$B:$AZ,8,FALSE)),"B"))))))))))))))=TRUE," ",(IF($X$1=1,(VLOOKUP(B217,'X1'!$B:$AZ,8,FALSE)),IF($X$1=2,(VLOOKUP(B217,'X2'!$B:$AZ,8,FALSE)),IF($X$1=3,(VLOOKUP(B217,'X3'!$B:$AZ,8,FALSE)),IF($X$1=4,(VLOOKUP(B217,'X4'!$B:$AZ,8,FALSE)),IF($X$1=5,(VLOOKUP(B217,'X5'!$B:$AZ,8,FALSE)),IF($X$1=6,(VLOOKUP(B217,'X6'!$B:$AZ,8,FALSE)),IF($X$1=7,(VLOOKUP(B217,'X7'!$B:$AZ,8,FALSE)),IF($X$1=8,(VLOOKUP(B217,'X8'!$B:$AZ,8,FALSE)),IF($X$1=9,(VLOOKUP(B217,'X9'!$B:$AZ,8,FALSE)),IF($X$1=10,(VLOOKUP(B217,'X10'!$B:$AZ,8,FALSE)),IF($X$1=11,(VLOOKUP(B217,'X11'!$B:$AZ,8,FALSE)),IF($X$1=12,(VLOOKUP(B217,'X12'!$B:$AZ,8,FALSE)),IF($X$1=13,(VLOOKUP(B217,'X13'!$B:$AZ,8,FALSE)),"B")))))))))))))))</f>
        <v xml:space="preserve"> </v>
      </c>
      <c r="I217" s="183" t="str">
        <f ca="1">IF(ISERROR(IF($X$1=1,(VLOOKUP(B217,'X1'!$B:$AZ,2,FALSE)),IF($X$1=2,(VLOOKUP(B217,'X2'!$B:$AZ,2,FALSE)),IF($X$1=3,(VLOOKUP(B217,'X3'!$B:$AZ,2,FALSE)),IF($X$1=4,(VLOOKUP(B217,'X4'!$B:$AZ,2,FALSE)),IF($X$1=5,(VLOOKUP(B217,'X5'!$B:$AZ,2,FALSE)),IF($X$1=6,(VLOOKUP(B217,'X6'!$B:$AZ,2,FALSE)),IF($X$1=7,(VLOOKUP(B217,'X7'!$B:$AZ,2,FALSE)),IF($X$1=8,(VLOOKUP(B217,'X8'!$B:$AZ,2,FALSE)),IF($X$1=9,(VLOOKUP(B217,'X9'!$B:$AZ,2,FALSE)),IF($X$1=10,(VLOOKUP(B217,'X10'!$B:$AZ,2,FALSE)),IF($X$1=11,(VLOOKUP(B217,'X11'!$B:$AZ,2,FALSE)),IF($X$1=12,(VLOOKUP(B217,'X12'!$B:$AZ,2,FALSE)),IF($X$1=13,(VLOOKUP(B217,'X13'!$B:$AZ,2,FALSE)),"B"))))))))))))))=TRUE," ",(IF($X$1=1,(VLOOKUP(B217,'X1'!$B:$AZ,2,FALSE)),IF($X$1=2,(VLOOKUP(B217,'X2'!$B:$AZ,2,FALSE)),IF($X$1=3,(VLOOKUP(B217,'X3'!$B:$AZ,2,FALSE)),IF($X$1=4,(VLOOKUP(B217,'X4'!$B:$AZ,2,FALSE)),IF($X$1=5,(VLOOKUP(B217,'X5'!$B:$AZ,2,FALSE)),IF($X$1=6,(VLOOKUP(B217,'X6'!$B:$AZ,2,FALSE)),IF($X$1=7,(VLOOKUP(B217,'X7'!$B:$AZ,2,FALSE)),IF($X$1=8,(VLOOKUP(B217,'X8'!$B:$AZ,2,FALSE)),IF($X$1=9,(VLOOKUP(B217,'X9'!$B:$AZ,2,FALSE)),IF($X$1=10,(VLOOKUP(B217,'X10'!$B:$AZ,2,FALSE)),IF($X$1=11,(VLOOKUP(B217,'X11'!$B:$AZ,2,FALSE)),IF($X$1=12,(VLOOKUP(B217,'X12'!$B:$AZ,2,FALSE)),IF($X$1=13,(VLOOKUP(B217,'X13'!$B:$AZ,2,FALSE)),"B")))))))))))))))</f>
        <v xml:space="preserve"> </v>
      </c>
      <c r="J217" s="183" t="str">
        <f ca="1">IF(ISERROR(IF($X$1=1,(VLOOKUP(B217,'X1'!$B:$AZ,3,FALSE)),IF($X$1=2,(VLOOKUP(B217,'X2'!$B:$AZ,3,FALSE)),IF($X$1=3,(VLOOKUP(B217,'X3'!$B:$AZ,3,FALSE)),IF($X$1=4,(VLOOKUP(B217,'X4'!$B:$AZ,3,FALSE)),IF($X$1=5,(VLOOKUP(B217,'X5'!$B:$AZ,3,FALSE)),IF($X$1=6,(VLOOKUP(B217,'X6'!$B:$AZ,3,FALSE)),IF($X$1=7,(VLOOKUP(B217,'X7'!$B:$AZ,3,FALSE)),IF($X$1=8,(VLOOKUP(B217,'X8'!$B:$AZ,3,FALSE)),IF($X$1=9,(VLOOKUP(B217,'X9'!$B:$AZ,3,FALSE)),IF($X$1=10,(VLOOKUP(B217,'X10'!$B:$AZ,3,FALSE)),IF($X$1=11,(VLOOKUP(B217,'X11'!$B:$AZ,3,FALSE)),IF($X$1=12,(VLOOKUP(B217,'X12'!$B:$AZ,3,FALSE)),IF($X$1=13,(VLOOKUP(B217,'X13'!$B:$AZ,3,FALSE)),"B"))))))))))))))=TRUE," ",(IF($X$1=1,(VLOOKUP(B217,'X1'!$B:$AZ,3,FALSE)),IF($X$1=2,(VLOOKUP(B217,'X2'!$B:$AZ,3,FALSE)),IF($X$1=3,(VLOOKUP(B217,'X3'!$B:$AZ,3,FALSE)),IF($X$1=4,(VLOOKUP(B217,'X4'!$B:$AZ,3,FALSE)),IF($X$1=5,(VLOOKUP(B217,'X5'!$B:$AZ,3,FALSE)),IF($X$1=6,(VLOOKUP(B217,'X6'!$B:$AZ,3,FALSE)),IF($X$1=7,(VLOOKUP(B217,'X7'!$B:$AZ,3,FALSE)),IF($X$1=8,(VLOOKUP(B217,'X8'!$B:$AZ,3,FALSE)),IF($X$1=9,(VLOOKUP(B217,'X9'!$B:$AZ,3,FALSE)),IF($X$1=10,(VLOOKUP(B217,'X10'!$B:$AZ,3,FALSE)),IF($X$1=11,(VLOOKUP(B217,'X11'!$B:$AZ,3,FALSE)),IF($X$1=12,(VLOOKUP(B217,'X12'!$B:$AZ,3,FALSE)),IF($X$1=13,(VLOOKUP(B217,'X13'!$B:$AZ,3,FALSE)),"B")))))))))))))))</f>
        <v xml:space="preserve"> </v>
      </c>
      <c r="K217" s="183" t="str">
        <f ca="1">IF(ISERROR(IF($X$1=1,(VLOOKUP(B217,'X1'!$B:$AZ,5,FALSE)),IF($X$1=2,(VLOOKUP(B217,'X2'!$B:$AZ,5,FALSE)),IF($X$1=3,(VLOOKUP(B217,'X3'!$B:$AZ,5,FALSE)),IF($X$1=4,(VLOOKUP(B217,'X4'!$B:$AZ,5,FALSE)),IF($X$1=5,(VLOOKUP(B217,'X5'!$B:$AZ,5,FALSE)),IF($X$1=6,(VLOOKUP(B217,'X6'!$B:$AZ,5,FALSE)),IF($X$1=7,(VLOOKUP(B217,'X7'!$B:$AZ,5,FALSE)),IF($X$1=8,(VLOOKUP(B217,'X8'!$B:$AZ,5,FALSE)),IF($X$1=9,(VLOOKUP(B217,'X9'!$B:$AZ,5,FALSE)),IF($X$1=10,(VLOOKUP(B217,'X10'!$B:$AZ,5,FALSE)),IF($X$1=11,(VLOOKUP(B217,'X11'!$B:$AZ,5,FALSE)),IF($X$1=12,(VLOOKUP(B217,'X12'!$B:$AZ,5,FALSE)),IF($X$1=13,(VLOOKUP(B217,'X13'!$B:$AZ,5,FALSE)),"B"))))))))))))))=TRUE," ",(IF($X$1=1,(VLOOKUP(B217,'X1'!$B:$AZ,5,FALSE)),IF($X$1=2,(VLOOKUP(B217,'X2'!$B:$AZ,5,FALSE)),IF($X$1=3,(VLOOKUP(B217,'X3'!$B:$AZ,5,FALSE)),IF($X$1=4,(VLOOKUP(B217,'X4'!$B:$AZ,5,FALSE)),IF($X$1=5,(VLOOKUP(B217,'X5'!$B:$AZ,5,FALSE)),IF($X$1=6,(VLOOKUP(B217,'X6'!$B:$AZ,5,FALSE)),IF($X$1=7,(VLOOKUP(B217,'X7'!$B:$AZ,5,FALSE)),IF($X$1=8,(VLOOKUP(B217,'X8'!$B:$AZ,5,FALSE)),IF($X$1=9,(VLOOKUP(B217,'X9'!$B:$AZ,5,FALSE)),IF($X$1=10,(VLOOKUP(B217,'X10'!$B:$AZ,5,FALSE)),IF($X$1=11,(VLOOKUP(B217,'X11'!$B:$AZ,5,FALSE)),IF($X$1=12,(VLOOKUP(B217,'X12'!$B:$AZ,5,FALSE)),IF($X$1=13,(VLOOKUP(B217,'X13'!$B:$AZ,5,FALSE)),"B")))))))))))))))</f>
        <v xml:space="preserve"> </v>
      </c>
      <c r="L217" s="184" t="str">
        <f ca="1">IF(ISERROR(IF($X$1=1,(VLOOKUP(B217,'X1'!$B:$AZ,9,FALSE)),IF($X$1=2,(VLOOKUP(B217,'X2'!$B:$AZ,9,FALSE)),IF($X$1=3,(VLOOKUP(B217,'X3'!$B:$AZ,9,FALSE)),IF($X$1=4,(VLOOKUP(B217,'X4'!$B:$AZ,9,FALSE)),IF($X$1=5,(VLOOKUP(B217,'X5'!$B:$AZ,9,FALSE)),IF($X$1=6,(VLOOKUP(B217,'X6'!$B:$AZ,9,FALSE)),IF($X$1=7,(VLOOKUP(B217,'X7'!$B:$AZ,9,FALSE)),IF($X$1=8,(VLOOKUP(B217,'X8'!$B:$AZ,9,FALSE)),IF($X$1=9,(VLOOKUP(B217,'X9'!$B:$AZ,9,FALSE)),IF($X$1=10,(VLOOKUP(B217,'X10'!$B:$AZ,9,FALSE)),IF($X$1=11,(VLOOKUP(B217,'X11'!$B:$AZ,9,FALSE)),IF($X$1=12,(VLOOKUP(B217,'X12'!$B:$AZ,9,FALSE)),IF($X$1=13,(VLOOKUP(B217,'X13'!$B:$AZ,9,FALSE)),"B"))))))))))))))=TRUE," ",(IF($X$1=1,(VLOOKUP(B217,'X1'!$B:$AZ,9,FALSE)),IF($X$1=2,(VLOOKUP(B217,'X2'!$B:$AZ,9,FALSE)),IF($X$1=3,(VLOOKUP(B217,'X3'!$B:$AZ,9,FALSE)),IF($X$1=4,(VLOOKUP(B217,'X4'!$B:$AZ,9,FALSE)),IF($X$1=5,(VLOOKUP(B217,'X5'!$B:$AZ,9,FALSE)),IF($X$1=6,(VLOOKUP(B217,'X6'!$B:$AZ,9,FALSE)),IF($X$1=7,(VLOOKUP(B217,'X7'!$B:$AZ,9,FALSE)),IF($X$1=8,(VLOOKUP(B217,'X8'!$B:$AZ,9,FALSE)),IF($X$1=9,(VLOOKUP(B217,'X9'!$B:$AZ,9,FALSE)),IF($X$1=10,(VLOOKUP(B217,'X10'!$B:$AZ,9,FALSE)),IF($X$1=11,(VLOOKUP(B217,'X11'!$B:$AZ,9,FALSE)),IF($X$1=12,(VLOOKUP(B217,'X12'!$B:$AZ,9,FALSE)),IF($X$1=13,(VLOOKUP(B217,'X13'!$B:$AZ,9,FALSE)),"B")))))))))))))))</f>
        <v xml:space="preserve"> </v>
      </c>
      <c r="M217" s="184" t="str">
        <f ca="1">IF(ISERROR(IF($X$1=1,(VLOOKUP(B217,'X1'!$B:$AZ,10,FALSE)),IF($X$1=2,(VLOOKUP(B217,'X2'!$B:$AZ,10,FALSE)),IF($X$1=3,(VLOOKUP(B217,'X3'!$B:$AZ,10,FALSE)),IF($X$1=4,(VLOOKUP(B217,'X4'!$B:$AZ,10,FALSE)),IF($X$1=5,(VLOOKUP(B217,'X5'!$B:$AZ,10,FALSE)),IF($X$1=6,(VLOOKUP(B217,'X6'!$B:$AZ,10,FALSE)),IF($X$1=7,(VLOOKUP(B217,'X7'!$B:$AZ,10,FALSE)),IF($X$1=8,(VLOOKUP(B217,'X8'!$B:$AZ,10,FALSE)),IF($X$1=9,(VLOOKUP(B217,'X9'!$B:$AZ,10,FALSE)),IF($X$1=10,(VLOOKUP(B217,'X10'!$B:$AZ,10,FALSE)),IF($X$1=11,(VLOOKUP(B217,'X11'!$B:$AZ,10,FALSE)),IF($X$1=12,(VLOOKUP(B217,'X12'!$B:$AZ,10,FALSE)),IF($X$1=13,(VLOOKUP(B217,'X13'!$B:$AZ,10,FALSE)),"B"))))))))))))))=TRUE," ",(IF($X$1=1,(VLOOKUP(B217,'X1'!$B:$AZ,10,FALSE)),IF($X$1=2,(VLOOKUP(B217,'X2'!$B:$AZ,10,FALSE)),IF($X$1=3,(VLOOKUP(B217,'X3'!$B:$AZ,10,FALSE)),IF($X$1=4,(VLOOKUP(B217,'X4'!$B:$AZ,10,FALSE)),IF($X$1=5,(VLOOKUP(B217,'X5'!$B:$AZ,10,FALSE)),IF($X$1=6,(VLOOKUP(B217,'X6'!$B:$AZ,10,FALSE)),IF($X$1=7,(VLOOKUP(B217,'X7'!$B:$AZ,10,FALSE)),IF($X$1=8,(VLOOKUP(B217,'X8'!$B:$AZ,10,FALSE)),IF($X$1=9,(VLOOKUP(B217,'X9'!$B:$AZ,10,FALSE)),IF($X$1=10,(VLOOKUP(B217,'X10'!$B:$AZ,10,FALSE)),IF($X$1=11,(VLOOKUP(B217,'X11'!$B:$AZ,10,FALSE)),IF($X$1=12,(VLOOKUP(B217,'X12'!$B:$AZ,10,FALSE)),IF($X$1=13,(VLOOKUP(B217,'X13'!$B:$AZ,10,FALSE)),"B")))))))))))))))</f>
        <v xml:space="preserve"> </v>
      </c>
      <c r="N217" s="185" t="str">
        <f ca="1">IF(ISERROR(IF($X$1=1,(VLOOKUP(B217,'X1'!$B:$AZ,45,FALSE)),IF($X$1=2,(VLOOKUP(B217,'X2'!$B:$AZ,45,FALSE)),IF($X$1=3,(VLOOKUP(B217,'X3'!$B:$AZ,45,FALSE)),IF($X$1=4,(VLOOKUP(B217,'X4'!$B:$AZ,45,FALSE)),IF($X$1=5,(VLOOKUP(B217,'X5'!$B:$AZ,45,FALSE)),IF($X$1=6,(VLOOKUP(B217,'X6'!$B:$AZ,45,FALSE)),IF($X$1=7,(VLOOKUP(B217,'X7'!$B:$AZ,45,FALSE)),IF($X$1=8,(VLOOKUP(B217,'X8'!$B:$AZ,45,FALSE)),IF($X$1=9,(VLOOKUP(B217,'X9'!$B:$AZ,45,FALSE)),IF($X$1=10,(VLOOKUP(B217,'X10'!$B:$AZ,45,FALSE)),IF($X$1=11,(VLOOKUP(B217,'X11'!$B:$AZ,45,FALSE)),IF($X$1=12,(VLOOKUP(B217,'X12'!$B:$AZ,45,FALSE)),IF($X$1=13,(VLOOKUP(B217,'X13'!$B:$AZ,45,FALSE)),"B"))))))))))))))=TRUE," ",(IF($X$1=1,(VLOOKUP(B217,'X1'!$B:$AZ,45,FALSE)),IF($X$1=2,(VLOOKUP(B217,'X2'!$B:$AZ,45,FALSE)),IF($X$1=3,(VLOOKUP(B217,'X3'!$B:$AZ,45,FALSE)),IF($X$1=4,(VLOOKUP(B217,'X4'!$B:$AZ,45,FALSE)),IF($X$1=5,(VLOOKUP(B217,'X5'!$B:$AZ,45,FALSE)),IF($X$1=6,(VLOOKUP(B217,'X6'!$B:$AZ,45,FALSE)),IF($X$1=7,(VLOOKUP(B217,'X7'!$B:$AZ,45,FALSE)),IF($X$1=8,(VLOOKUP(B217,'X8'!$B:$AZ,45,FALSE)),IF($X$1=9,(VLOOKUP(B217,'X9'!$B:$AZ,45,FALSE)),IF($X$1=10,(VLOOKUP(B217,'X10'!$B:$AZ,45,FALSE)),IF($X$1=11,(VLOOKUP(B217,'X11'!$B:$AZ,45,FALSE)),IF($X$1=12,(VLOOKUP(B217,'X12'!$B:$AZ,45,FALSE)),IF($X$1=13,(VLOOKUP(B217,'X13'!$B:$AZ,45,FALSE)),"B")))))))))))))))</f>
        <v xml:space="preserve"> </v>
      </c>
      <c r="O217" s="184" t="str">
        <f ca="1">IF(ISERROR(IF($X$1=1,(VLOOKUP(B217,'X1'!$B:$AZ,11,FALSE)),IF($X$1=2,(VLOOKUP(B217,'X2'!$B:$AZ,11,FALSE)),IF($X$1=3,(VLOOKUP(B217,'X3'!$B:$AZ,11,FALSE)),IF($X$1=4,(VLOOKUP(B217,'X4'!$B:$AZ,11,FALSE)),IF($X$1=5,(VLOOKUP(B217,'X5'!$B:$AZ,11,FALSE)),IF($X$1=6,(VLOOKUP(B217,'X6'!$B:$AZ,11,FALSE)),IF($X$1=7,(VLOOKUP(B217,'X7'!$B:$AZ,11,FALSE)),IF($X$1=8,(VLOOKUP(B217,'X8'!$B:$AZ,11,FALSE)),IF($X$1=9,(VLOOKUP(B217,'X9'!$B:$AZ,11,FALSE)),IF($X$1=10,(VLOOKUP(B217,'X10'!$B:$AZ,11,FALSE)),IF($X$1=11,(VLOOKUP(B217,'X11'!$B:$AZ,11,FALSE)),IF($X$1=12,(VLOOKUP(B217,'X12'!$B:$AZ,11,FALSE)),IF($X$1=13,(VLOOKUP(B217,'X13'!$B:$AZ,11,FALSE)),"B"))))))))))))))=TRUE," ",(IF($X$1=1,(VLOOKUP(B217,'X1'!$B:$AZ,11,FALSE)),IF($X$1=2,(VLOOKUP(B217,'X2'!$B:$AZ,11,FALSE)),IF($X$1=3,(VLOOKUP(B217,'X3'!$B:$AZ,11,FALSE)),IF($X$1=4,(VLOOKUP(B217,'X4'!$B:$AZ,11,FALSE)),IF($X$1=5,(VLOOKUP(B217,'X5'!$B:$AZ,11,FALSE)),IF($X$1=6,(VLOOKUP(B217,'X6'!$B:$AZ,11,FALSE)),IF($X$1=7,(VLOOKUP(B217,'X7'!$B:$AZ,11,FALSE)),IF($X$1=8,(VLOOKUP(B217,'X8'!$B:$AZ,11,FALSE)),IF($X$1=9,(VLOOKUP(B217,'X9'!$B:$AZ,11,FALSE)),IF($X$1=10,(VLOOKUP(B217,'X10'!$B:$AZ,11,FALSE)),IF($X$1=11,(VLOOKUP(B217,'X11'!$B:$AZ,11,FALSE)),IF($X$1=12,(VLOOKUP(B217,'X12'!$B:$AZ,11,FALSE)),IF($X$1=13,(VLOOKUP(B217,'X13'!$B:$AZ,11,FALSE)),"B")))))))))))))))</f>
        <v xml:space="preserve"> </v>
      </c>
      <c r="P217" s="184" t="str">
        <f ca="1">IF(ISERROR(IF($X$1=1,(VLOOKUP(B217,'X1'!$B:$AZ,12,FALSE)),IF($X$1=2,(VLOOKUP(B217,'X2'!$B:$AZ,12,FALSE)),IF($X$1=3,(VLOOKUP(B217,'X3'!$B:$AZ,12,FALSE)),IF($X$1=4,(VLOOKUP(B217,'X4'!$B:$AZ,12,FALSE)),IF($X$1=5,(VLOOKUP(B217,'X5'!$B:$AZ,12,FALSE)),IF($X$1=6,(VLOOKUP(B217,'X6'!$B:$AZ,12,FALSE)),IF($X$1=7,(VLOOKUP(B217,'X7'!$B:$AZ,12,FALSE)),IF($X$1=8,(VLOOKUP(B217,'X8'!$B:$AZ,12,FALSE)),IF($X$1=9,(VLOOKUP(B217,'X9'!$B:$AZ,12,FALSE)),IF($X$1=10,(VLOOKUP(B217,'X10'!$B:$AZ,12,FALSE)),IF($X$1=11,(VLOOKUP(B217,'X11'!$B:$AZ,12,FALSE)),IF($X$1=12,(VLOOKUP(B217,'X12'!$B:$AZ,12,FALSE)),IF($X$1=13,(VLOOKUP(B217,'X13'!$B:$AZ,12,FALSE)),"B"))))))))))))))=TRUE," ",(IF($X$1=1,(VLOOKUP(B217,'X1'!$B:$AZ,12,FALSE)),IF($X$1=2,(VLOOKUP(B217,'X2'!$B:$AZ,12,FALSE)),IF($X$1=3,(VLOOKUP(B217,'X3'!$B:$AZ,12,FALSE)),IF($X$1=4,(VLOOKUP(B217,'X4'!$B:$AZ,12,FALSE)),IF($X$1=5,(VLOOKUP(B217,'X5'!$B:$AZ,12,FALSE)),IF($X$1=6,(VLOOKUP(B217,'X6'!$B:$AZ,12,FALSE)),IF($X$1=7,(VLOOKUP(B217,'X7'!$B:$AZ,12,FALSE)),IF($X$1=8,(VLOOKUP(B217,'X8'!$B:$AZ,12,FALSE)),IF($X$1=9,(VLOOKUP(B217,'X9'!$B:$AZ,12,FALSE)),IF($X$1=10,(VLOOKUP(B217,'X10'!$B:$AZ,12,FALSE)),IF($X$1=11,(VLOOKUP(B217,'X11'!$B:$AZ,12,FALSE)),IF($X$1=12,(VLOOKUP(B217,'X12'!$B:$AZ,12,FALSE)),IF($X$1=13,(VLOOKUP(B217,'X13'!$B:$AZ,12,FALSE)),"B")))))))))))))))</f>
        <v xml:space="preserve"> </v>
      </c>
      <c r="Q217" s="185" t="str">
        <f ca="1">IF(ISERROR(IF($X$1=1,(VLOOKUP(B217,'X1'!$B:$AZ,46,FALSE)),IF($X$1=2,(VLOOKUP(B217,'X2'!$B:$AZ,46,FALSE)),IF($X$1=3,(VLOOKUP(B217,'X3'!$B:$AZ,46,FALSE)),IF($X$1=4,(VLOOKUP(B217,'X4'!$B:$AZ,46,FALSE)),IF($X$1=5,(VLOOKUP(B217,'X5'!$B:$AZ,46,FALSE)),IF($X$1=6,(VLOOKUP(B217,'X6'!$B:$AZ,46,FALSE)),IF($X$1=7,(VLOOKUP(B217,'X7'!$B:$AZ,46,FALSE)),IF($X$1=8,(VLOOKUP(B217,'X8'!$B:$AZ,46,FALSE)),IF($X$1=9,(VLOOKUP(B217,'X9'!$B:$AZ,46,FALSE)),IF($X$1=10,(VLOOKUP(B217,'X10'!$B:$AZ,46,FALSE)),IF($X$1=11,(VLOOKUP(B217,'X11'!$B:$AZ,46,FALSE)),IF($X$1=12,(VLOOKUP(B217,'X12'!$B:$AZ,46,FALSE)),IF($X$1=13,(VLOOKUP(B217,'X13'!$B:$AZ,46,FALSE)),"B"))))))))))))))=TRUE," ",(IF($X$1=1,(VLOOKUP(B217,'X1'!$B:$AZ,46,FALSE)),IF($X$1=2,(VLOOKUP(B217,'X2'!$B:$AZ,46,FALSE)),IF($X$1=3,(VLOOKUP(B217,'X3'!$B:$AZ,46,FALSE)),IF($X$1=4,(VLOOKUP(B217,'X4'!$B:$AZ,46,FALSE)),IF($X$1=5,(VLOOKUP(B217,'X5'!$B:$AZ,46,FALSE)),IF($X$1=6,(VLOOKUP(B217,'X6'!$B:$AZ,46,FALSE)),IF($X$1=7,(VLOOKUP(B217,'X7'!$B:$AZ,46,FALSE)),IF($X$1=8,(VLOOKUP(B217,'X8'!$B:$AZ,46,FALSE)),IF($X$1=9,(VLOOKUP(B217,'X9'!$B:$AZ,46,FALSE)),IF($X$1=10,(VLOOKUP(B217,'X10'!$B:$AZ,46,FALSE)),IF($X$1=11,(VLOOKUP(B217,'X11'!$B:$AZ,46,FALSE)),IF($X$1=12,(VLOOKUP(B217,'X12'!$B:$AZ,46,FALSE)),IF($X$1=13,(VLOOKUP(B217,'X13'!$B:$AZ,46,FALSE)),"B")))))))))))))))</f>
        <v xml:space="preserve"> </v>
      </c>
      <c r="R217" s="185" t="str">
        <f ca="1">IF(ISERROR(IF($X$1=1,(VLOOKUP(B217,'X1'!$B:$AZ,15,FALSE)),IF($X$1=2,(VLOOKUP(B217,'X2'!$B:$AZ,15,FALSE)),IF($X$1=3,(VLOOKUP(B217,'X3'!$B:$AZ,15,FALSE)),IF($X$1=4,(VLOOKUP(B217,'X4'!$B:$AZ,15,FALSE)),IF($X$1=5,(VLOOKUP(B217,'X5'!$B:$AZ,15,FALSE)),IF($X$1=6,(VLOOKUP(B217,'X6'!$B:$AZ,15,FALSE)),IF($X$1=7,(VLOOKUP(B217,'X7'!$B:$AZ,15,FALSE)),IF($X$1=8,(VLOOKUP(B217,'X8'!$B:$AZ,15,FALSE)),IF($X$1=9,(VLOOKUP(B217,'X9'!$B:$AZ,15,FALSE)),IF($X$1=10,(VLOOKUP(B217,'X10'!$B:$AZ,15,FALSE)),IF($X$1=11,(VLOOKUP(B217,'X11'!$B:$AZ,15,FALSE)),IF($X$1=12,(VLOOKUP(B217,'X12'!$B:$AZ,15,FALSE)),IF($X$1=13,(VLOOKUP(B217,'X13'!$B:$AZ,15,FALSE)),"B"))))))))))))))=TRUE," ",(IF($X$1=1,(VLOOKUP(B217,'X1'!$B:$AZ,15,FALSE)),IF($X$1=2,(VLOOKUP(B217,'X2'!$B:$AZ,15,FALSE)),IF($X$1=3,(VLOOKUP(B217,'X3'!$B:$AZ,15,FALSE)),IF($X$1=4,(VLOOKUP(B217,'X4'!$B:$AZ,15,FALSE)),IF($X$1=5,(VLOOKUP(B217,'X5'!$B:$AZ,15,FALSE)),IF($X$1=6,(VLOOKUP(B217,'X6'!$B:$AZ,15,FALSE)),IF($X$1=7,(VLOOKUP(B217,'X7'!$B:$AZ,15,FALSE)),IF($X$1=8,(VLOOKUP(B217,'X8'!$B:$AZ,15,FALSE)),IF($X$1=9,(VLOOKUP(B217,'X9'!$B:$AZ,15,FALSE)),IF($X$1=10,(VLOOKUP(B217,'X10'!$B:$AZ,15,FALSE)),IF($X$1=11,(VLOOKUP(B217,'X11'!$B:$AZ,15,FALSE)),IF($X$1=12,(VLOOKUP(B217,'X12'!$B:$AZ,15,FALSE)),IF($X$1=13,(VLOOKUP(B217,'X13'!$B:$AZ,15,FALSE)),"B")))))))))))))))</f>
        <v xml:space="preserve"> </v>
      </c>
      <c r="S217" s="185" t="str">
        <f ca="1">IF(ISERROR(IF((IF($X$1=1,(VLOOKUP(B217,'X1'!$B:$AZ,14,FALSE)),(IF($X$1=2,(VLOOKUP(B217,'X2'!$B:$AZ,14,FALSE)),(IF($X$1=3,(VLOOKUP(B217,'X3'!$B:$AZ,14,FALSE)),(IF($X$1=4,(VLOOKUP(B217,'X4'!$B:$AZ,14,FALSE)),(IF($X$1=5,(VLOOKUP(B217,'X5'!$B:$AZ,14,FALSE)),(IF($X$1=6,(VLOOKUP(B217,'X6'!$B:$AZ,14,FALSE)),(IF($X$1=7,(VLOOKUP(B217,'X7'!$B:$AZ,14,FALSE)),(IF($X$1=8,(VLOOKUP(B217,'X8'!$B:$AZ,14,FALSE)),(IF($X$1=9,(VLOOKUP(B217,'X9'!$B:$AZ,14,FALSE)),(IF($X$1=10,(VLOOKUP(B217,'X10'!$B:$AZ,14,FALSE)),(IF($X$1=11,(VLOOKUP(B217,'X11'!$B:$AZ,14,FALSE)),(IF($X$1=12,(VLOOKUP(B217,'X12'!$B:$AZ,14,FALSE)),(VLOOKUP(B217,'X13'!$B:$AZ,14,FALSE))))))))))))))))))))))))))=$V$1," ",(IF($X$1=1,(VLOOKUP(B217,'X1'!$B:$AZ,14,FALSE)),(IF($X$1=2,(VLOOKUP(B217,'X2'!$B:$AZ,14,FALSE)),(IF($X$1=3,(VLOOKUP(B217,'X3'!$B:$AZ,14,FALSE)),(IF($X$1=4,(VLOOKUP(B217,'X4'!$B:$AZ,14,FALSE)),(IF($X$1=5,(VLOOKUP(B217,'X5'!$B:$AZ,14,FALSE)),(IF($X$1=6,(VLOOKUP(B217,'X6'!$B:$AZ,14,FALSE)),(IF($X$1=7,(VLOOKUP(B217,'X7'!$B:$AZ,14,FALSE)),(IF($X$1=8,(VLOOKUP(B217,'X8'!$B:$AZ,14,FALSE)),(IF($X$1=9,(VLOOKUP(B217,'X9'!$B:$AZ,14,FALSE)),(IF($X$1=10,(VLOOKUP(B217,'X10'!$B:$AZ,14,FALSE)),(IF($X$1=11,(VLOOKUP(B217,'X11'!$B:$AZ,14,FALSE)),(IF($X$1=12,(VLOOKUP(B217,'X12'!$B:$AZ,14,FALSE)),(VLOOKUP(B217,'X13'!$B:$AZ,14,FALSE))))))))))))))))))))))))))))=TRUE," ",(IF((IF($X$1=1,(VLOOKUP(B217,'X1'!$B:$AZ,14,FALSE)),(IF($X$1=2,(VLOOKUP(B217,'X2'!$B:$AZ,14,FALSE)),(IF($X$1=3,(VLOOKUP(B217,'X3'!$B:$AZ,14,FALSE)),(IF($X$1=4,(VLOOKUP(B217,'X4'!$B:$AZ,14,FALSE)),(IF($X$1=5,(VLOOKUP(B217,'X5'!$B:$AZ,14,FALSE)),(IF($X$1=6,(VLOOKUP(B217,'X6'!$B:$AZ,14,FALSE)),(IF($X$1=7,(VLOOKUP(B217,'X7'!$B:$AZ,14,FALSE)),(IF($X$1=8,(VLOOKUP(B217,'X8'!$B:$AZ,14,FALSE)),(IF($X$1=9,(VLOOKUP(B217,'X9'!$B:$AZ,14,FALSE)),(IF($X$1=10,(VLOOKUP(B217,'X10'!$B:$AZ,14,FALSE)),(IF($X$1=11,(VLOOKUP(B217,'X11'!$B:$AZ,14,FALSE)),(IF($X$1=12,(VLOOKUP(B217,'X12'!$B:$AZ,14,FALSE)),(VLOOKUP(B217,'X13'!$B:$AZ,14,FALSE))))))))))))))))))))))))))=$V$1," ",(IF($X$1=1,(VLOOKUP(B217,'X1'!$B:$AZ,14,FALSE)),(IF($X$1=2,(VLOOKUP(B217,'X2'!$B:$AZ,14,FALSE)),(IF($X$1=3,(VLOOKUP(B217,'X3'!$B:$AZ,14,FALSE)),(IF($X$1=4,(VLOOKUP(B217,'X4'!$B:$AZ,14,FALSE)),(IF($X$1=5,(VLOOKUP(B217,'X5'!$B:$AZ,14,FALSE)),(IF($X$1=6,(VLOOKUP(B217,'X6'!$B:$AZ,14,FALSE)),(IF($X$1=7,(VLOOKUP(B217,'X7'!$B:$AZ,14,FALSE)),(IF($X$1=8,(VLOOKUP(B217,'X8'!$B:$AZ,14,FALSE)),(IF($X$1=9,(VLOOKUP(B217,'X9'!$B:$AZ,14,FALSE)),(IF($X$1=10,(VLOOKUP(B217,'X10'!$B:$AZ,14,FALSE)),(IF($X$1=11,(VLOOKUP(B217,'X11'!$B:$AZ,14,FALSE)),(IF($X$1=12,(VLOOKUP(B217,'X12'!$B:$AZ,14,FALSE)),(VLOOKUP(B217,'X13'!$B:$AZ,14,FALSE)))))))))))))))))))))))))))))</f>
        <v xml:space="preserve"> </v>
      </c>
    </row>
    <row r="218" spans="1:19" ht="14.1" customHeight="1" x14ac:dyDescent="0.2">
      <c r="A218" s="156" t="s">
        <v>1058</v>
      </c>
      <c r="B218" s="122" t="str">
        <f>IF(ISERROR(IF($U$16=1,(VLOOKUP(A218,$AC$89:$AH$125,2,FALSE)),IF((IF($X$1=1,'X1'!B177,(IF($X$1=2,'X2'!B177,(IF($X$1=3,'X3'!B177,(IF($X$1=4,'X4'!B177,(IF($X$1=5,'X5'!B177,(IF($X$1=6,'X6'!B177,(IF($X$1=7,'X7'!B177,(IF($X$1=8,'X8'!B177,(IF($X$1=9,'X9'!B177,(IF($X$1=10,'X10'!B177,(IF($X$1=11,'X11'!B177,(IF($X$1=12,'X12'!B177,'X13'!B177))))))))))))))))))))))))="","",(IF($X$1=1,'X1'!B177,(IF($X$1=2,'X2'!B177,(IF($X$1=3,'X3'!B177,(IF($X$1=4,'X4'!B177,(IF($X$1=5,'X5'!B177,(IF($X$1=6,'X6'!B177,(IF($X$1=7,'X7'!B177,(IF($X$1=8,'X8'!B177,(IF($X$1=9,'X9'!B177,(IF($X$1=10,'X10'!B177,(IF($X$1=11,'X11'!B177,(IF($X$1=12,'X12'!B177,'X13'!B177)))))))))))))))))))))))))))=TRUE," ",(IF($U$16=1,(VLOOKUP(A218,$AC$89:$AH$125,2,FALSE)),IF((IF($X$1=1,'X1'!B177,(IF($X$1=2,'X2'!B177,(IF($X$1=3,'X3'!B177,(IF($X$1=4,'X4'!B177,(IF($X$1=5,'X5'!B177,(IF($X$1=6,'X6'!B177,(IF($X$1=7,'X7'!B177,(IF($X$1=8,'X8'!B177,(IF($X$1=9,'X9'!B177,(IF($X$1=10,'X10'!B177,(IF($X$1=11,'X11'!B177,(IF($X$1=12,'X12'!B177,'X13'!B177))))))))))))))))))))))))="","",(IF($X$1=1,'X1'!B177,(IF($X$1=2,'X2'!B177,(IF($X$1=3,'X3'!B177,(IF($X$1=4,'X4'!B177,(IF($X$1=5,'X5'!B177,(IF($X$1=6,'X6'!B177,(IF($X$1=7,'X7'!B177,(IF($X$1=8,'X8'!B177,(IF($X$1=9,'X9'!B177,(IF($X$1=10,'X10'!B177,(IF($X$1=11,'X11'!B177,(IF($X$1=12,'X12'!B177,'X13'!B177))))))))))))))))))))))))))))</f>
        <v/>
      </c>
      <c r="C218" s="181" t="str">
        <f ca="1">IF(ISERROR(IF($X$1=1,(VLOOKUP(B218,'X1'!$B:$AZ,47,FALSE)),IF($X$1=2,(VLOOKUP(B218,'X2'!$B:$AZ,47,FALSE)),IF($X$1=3,(VLOOKUP(B218,'X3'!$B:$AZ,47,FALSE)),IF($X$1=4,(VLOOKUP(B218,'X4'!$B:$AZ,47,FALSE)),IF($X$1=5,(VLOOKUP(B218,'X5'!$B:$AZ,47,FALSE)),IF($X$1=6,(VLOOKUP(B218,'X6'!$B:$AZ,47,FALSE)),IF($X$1=7,(VLOOKUP(B218,'X7'!$B:$AZ,47,FALSE)),IF($X$1=8,(VLOOKUP(B218,'X8'!$B:$AZ,47,FALSE)),IF($X$1=9,(VLOOKUP(B218,'X9'!$B:$AZ,47,FALSE)),IF($X$1=10,(VLOOKUP(B218,'X10'!$B:$AZ,47,FALSE)),IF($X$1=11,(VLOOKUP(B218,'X11'!$B:$AZ,47,FALSE)),IF($X$1=12,(VLOOKUP(B218,'X12'!$B:$AZ,47,FALSE)),IF($X$1=13,(VLOOKUP(B218,'X13'!$B:$AZ,47,FALSE)),"B"))))))))))))))=TRUE," ",(IF($X$1=1,(VLOOKUP(B218,'X1'!$B:$AZ,47,FALSE)),IF($X$1=2,(VLOOKUP(B218,'X2'!$B:$AZ,47,FALSE)),IF($X$1=3,(VLOOKUP(B218,'X3'!$B:$AZ,47,FALSE)),IF($X$1=4,(VLOOKUP(B218,'X4'!$B:$AZ,47,FALSE)),IF($X$1=5,(VLOOKUP(B218,'X5'!$B:$AZ,47,FALSE)),IF($X$1=6,(VLOOKUP(B218,'X6'!$B:$AZ,47,FALSE)),IF($X$1=7,(VLOOKUP(B218,'X7'!$B:$AZ,47,FALSE)),IF($X$1=8,(VLOOKUP(B218,'X8'!$B:$AZ,47,FALSE)),IF($X$1=9,(VLOOKUP(B218,'X9'!$B:$AZ,47,FALSE)),IF($X$1=10,(VLOOKUP(B218,'X10'!$B:$AZ,47,FALSE)),IF($X$1=11,(VLOOKUP(B218,'X11'!$B:$AZ,47,FALSE)),IF($X$1=12,(VLOOKUP(B218,'X12'!$B:$AZ,47,FALSE)),IF($X$1=13,(VLOOKUP(B218,'X13'!$B:$AZ,47,FALSE)),"B")))))))))))))))</f>
        <v xml:space="preserve"> </v>
      </c>
      <c r="D218" s="181" t="str">
        <f ca="1">IF(ISERROR(IF($X$1=1,(VLOOKUP(B218,'X1'!$B:$AP,41,FALSE)),IF($X$1=2,(VLOOKUP(B218,'X2'!$B:$AP,41,FALSE)),IF($X$1=3,(VLOOKUP(B218,'X3'!$B:$AP,41,FALSE)),IF($X$1=4,(VLOOKUP(B218,'X4'!$B:$AP,41,FALSE)),IF($X$1=5,(VLOOKUP(B218,'X5'!$B:$AP,41,FALSE)),IF($X$1=6,(VLOOKUP(B218,'X6'!$B:$AP,41,FALSE)),IF($X$1=7,(VLOOKUP(B218,'X7'!$B:$AP,41,FALSE)),IF($X$1=8,(VLOOKUP(B218,'X8'!$B:$AP,41,FALSE)),IF($X$1=9,(VLOOKUP(B218,'X9'!$B:$AP,41,FALSE)),IF($X$1=10,(VLOOKUP(B218,'X10'!$B:$AP,41,FALSE)),IF($X$1=11,(VLOOKUP(B218,'X11'!$B:$AP,41,FALSE)),IF($X$1=12,(VLOOKUP(B218,'X12'!$B:$AP,41,FALSE)),IF($X$1=13,(VLOOKUP(B218,'X13'!$B:$AP,41,FALSE)),"B"))))))))))))))=TRUE," ",(IF($X$1=1,(VLOOKUP(B218,'X1'!$B:$AP,41,FALSE)),IF($X$1=2,(VLOOKUP(B218,'X2'!$B:$AP,41,FALSE)),IF($X$1=3,(VLOOKUP(B218,'X3'!$B:$AP,41,FALSE)),IF($X$1=4,(VLOOKUP(B218,'X4'!$B:$AP,41,FALSE)),IF($X$1=5,(VLOOKUP(B218,'X5'!$B:$AP,41,FALSE)),IF($X$1=6,(VLOOKUP(B218,'X6'!$B:$AP,41,FALSE)),IF($X$1=7,(VLOOKUP(B218,'X7'!$B:$AP,41,FALSE)),IF($X$1=8,(VLOOKUP(B218,'X8'!$B:$AP,41,FALSE)),IF($X$1=9,(VLOOKUP(B218,'X9'!$B:$AP,41,FALSE)),IF($X$1=10,(VLOOKUP(B218,'X10'!$B:$AP,41,FALSE)),IF($X$1=11,(VLOOKUP(B218,'X11'!$B:$AP,41,FALSE)),IF($X$1=12,(VLOOKUP(B218,'X12'!$B:$AP,41,FALSE)),IF($X$1=13,(VLOOKUP(B218,'X13'!$B:$AP,41,FALSE)),"B")))))))))))))))</f>
        <v xml:space="preserve"> </v>
      </c>
      <c r="E218" s="182" t="str">
        <f ca="1">IF(ISERROR(IF($X$1=1,(VLOOKUP(B218,'X1'!$B:$AP,7,FALSE)),IF($X$1=2,(VLOOKUP(B218,'X2'!$B:$AP,7,FALSE)),IF($X$1=3,(VLOOKUP(B218,'X3'!$B:$AP,7,FALSE)),IF($X$1=4,(VLOOKUP(B218,'X4'!$B:$AP,7,FALSE)),IF($X$1=5,(VLOOKUP(B218,'X5'!$B:$AP,7,FALSE)),IF($X$1=6,(VLOOKUP(B218,'X6'!$B:$AP,7,FALSE)),IF($X$1=7,(VLOOKUP(B218,'X7'!$B:$AP,7,FALSE)),IF($X$1=8,(VLOOKUP(B218,'X8'!$B:$AP,7,FALSE)),IF($X$1=9,(VLOOKUP(B218,'X9'!$B:$AP,7,FALSE)),IF($X$1=10,(VLOOKUP(B218,'X10'!$B:$AP,7,FALSE)),IF($X$1=11,(VLOOKUP(B218,'X11'!$B:$AP,7,FALSE)),IF($X$1=12,(VLOOKUP(B218,'X12'!$B:$AP,7,FALSE)),IF($X$1=13,(VLOOKUP(B218,'X13'!$B:$AP,7,FALSE)),"B"))))))))))))))=TRUE," ",(IF($X$1=1,(VLOOKUP(B218,'X1'!$B:$AP,7,FALSE)),IF($X$1=2,(VLOOKUP(B218,'X2'!$B:$AP,7,FALSE)),IF($X$1=3,(VLOOKUP(B218,'X3'!$B:$AP,7,FALSE)),IF($X$1=4,(VLOOKUP(B218,'X4'!$B:$AP,7,FALSE)),IF($X$1=5,(VLOOKUP(B218,'X5'!$B:$AP,7,FALSE)),IF($X$1=6,(VLOOKUP(B218,'X6'!$B:$AP,7,FALSE)),IF($X$1=7,(VLOOKUP(B218,'X7'!$B:$AP,7,FALSE)),IF($X$1=8,(VLOOKUP(B218,'X8'!$B:$AP,7,FALSE)),IF($X$1=9,(VLOOKUP(B218,'X9'!$B:$AP,7,FALSE)),IF($X$1=10,(VLOOKUP(B218,'X10'!$B:$AP,7,FALSE)),IF($X$1=11,(VLOOKUP(B218,'X11'!$B:$AP,7,FALSE)),IF($X$1=12,(VLOOKUP(B218,'X12'!$B:$AP,7,FALSE)),IF($X$1=13,(VLOOKUP(B218,'X13'!$B:$AP,7,FALSE)),"B")))))))))))))))</f>
        <v xml:space="preserve"> </v>
      </c>
      <c r="F218" s="182" t="str">
        <f ca="1">IF(ISERROR(IF((IF($X$1=1,(VLOOKUP(B218,'X1'!$B:$AO,6,FALSE)),(IF($X$1=2,(VLOOKUP(B218,'X2'!$B:$AO,6,FALSE)),(IF($X$1=3,(VLOOKUP(B218,'X3'!$B:$AO,6,FALSE)),(IF($X$1=4,(VLOOKUP(B218,'X4'!$B:$AO,6,FALSE)),(IF($X$1=5,(VLOOKUP(B218,'X5'!$B:$AO,6,FALSE)),(IF($X$1=6,(VLOOKUP(B218,'X6'!$B:$AO,6,FALSE)),(IF($X$1=7,(VLOOKUP(B218,'X7'!$B:$AO,6,FALSE)),(IF($X$1=8,(VLOOKUP(B218,'X8'!$B:$AO,6,FALSE)),(IF($X$1=9,(VLOOKUP(B218,'X9'!$B:$AO,6,FALSE)),(IF($X$1=10,(VLOOKUP(B218,'X10'!$B:$AO,6,FALSE)),(IF($X$1=11,(VLOOKUP(B218,'X11'!$B:$AO,6,FALSE)),(IF($X$1=12,(VLOOKUP(B218,'X12'!$B:$AO,6,FALSE)),(VLOOKUP(B218,'X13'!$B:$AO,6,FALSE))))))))))))))))))))))))))=$V$1," ",(IF($X$1=1,(VLOOKUP(B218,'X1'!$B:$AO,6,FALSE)),(IF($X$1=2,(VLOOKUP(B218,'X2'!$B:$AO,6,FALSE)),(IF($X$1=3,(VLOOKUP(B218,'X3'!$B:$AO,6,FALSE)),(IF($X$1=4,(VLOOKUP(B218,'X4'!$B:$AO,6,FALSE)),(IF($X$1=5,(VLOOKUP(B218,'X5'!$B:$AO,6,FALSE)),(IF($X$1=6,(VLOOKUP(B218,'X6'!$B:$AO,6,FALSE)),(IF($X$1=7,(VLOOKUP(B218,'X7'!$B:$AO,6,FALSE)),(IF($X$1=8,(VLOOKUP(B218,'X8'!$B:$AO,6,FALSE)),(IF($X$1=9,(VLOOKUP(B218,'X9'!$B:$AO,6,FALSE)),(IF($X$1=10,(VLOOKUP(B218,'X10'!$B:$AO,6,FALSE)),(IF($X$1=11,(VLOOKUP(B218,'X11'!$B:$AO,6,FALSE)),(IF($X$1=12,(VLOOKUP(B218,'X12'!$B:$AO,6,FALSE)),(VLOOKUP(B218,'X13'!$B:$AO,6,FALSE))))))))))))))))))))))))))))=TRUE," ",(IF((IF($X$1=1,(VLOOKUP(B218,'X1'!$B:$AO,6,FALSE)),(IF($X$1=2,(VLOOKUP(B218,'X2'!$B:$AO,6,FALSE)),(IF($X$1=3,(VLOOKUP(B218,'X3'!$B:$AO,6,FALSE)),(IF($X$1=4,(VLOOKUP(B218,'X4'!$B:$AO,6,FALSE)),(IF($X$1=5,(VLOOKUP(B218,'X5'!$B:$AO,6,FALSE)),(IF($X$1=6,(VLOOKUP(B218,'X6'!$B:$AO,6,FALSE)),(IF($X$1=7,(VLOOKUP(B218,'X7'!$B:$AO,6,FALSE)),(IF($X$1=8,(VLOOKUP(B218,'X8'!$B:$AO,6,FALSE)),(IF($X$1=9,(VLOOKUP(B218,'X9'!$B:$AO,6,FALSE)),(IF($X$1=10,(VLOOKUP(B218,'X10'!$B:$AO,6,FALSE)),(IF($X$1=11,(VLOOKUP(B218,'X11'!$B:$AO,6,FALSE)),(IF($X$1=12,(VLOOKUP(B218,'X12'!$B:$AO,6,FALSE)),(VLOOKUP(B218,'X13'!$B:$AO,6,FALSE))))))))))))))))))))))))))=$V$1," ",(IF($X$1=1,(VLOOKUP(B218,'X1'!$B:$AO,6,FALSE)),(IF($X$1=2,(VLOOKUP(B218,'X2'!$B:$AO,6,FALSE)),(IF($X$1=3,(VLOOKUP(B218,'X3'!$B:$AO,6,FALSE)),(IF($X$1=4,(VLOOKUP(B218,'X4'!$B:$AO,6,FALSE)),(IF($X$1=5,(VLOOKUP(B218,'X5'!$B:$AO,6,FALSE)),(IF($X$1=6,(VLOOKUP(B218,'X6'!$B:$AO,6,FALSE)),(IF($X$1=7,(VLOOKUP(B218,'X7'!$B:$AO,6,FALSE)),(IF($X$1=8,(VLOOKUP(B218,'X8'!$B:$AO,6,FALSE)),(IF($X$1=9,(VLOOKUP(B218,'X9'!$B:$AO,6,FALSE)),(IF($X$1=10,(VLOOKUP(B218,'X10'!$B:$AO,6,FALSE)),(IF($X$1=11,(VLOOKUP(B218,'X11'!$B:$AO,6,FALSE)),(IF($X$1=12,(VLOOKUP(B218,'X12'!$B:$AO,6,FALSE)),(VLOOKUP(B218,'X13'!$B:$AO,6,FALSE)))))))))))))))))))))))))))))</f>
        <v xml:space="preserve"> </v>
      </c>
      <c r="G218" s="182" t="str">
        <f ca="1">IF(ISERROR(IF($X$1=1,(VLOOKUP(B218,'X1'!$B:$AZ,44,FALSE)),IF($X$1=2,(VLOOKUP(B218,'X2'!$B:$AZ,44,FALSE)),IF($X$1=3,(VLOOKUP(B218,'X3'!$B:$AZ,44,FALSE)),IF($X$1=4,(VLOOKUP(B218,'X4'!$B:$AZ,44,FALSE)),IF($X$1=5,(VLOOKUP(B218,'X5'!$B:$AZ,44,FALSE)),IF($X$1=6,(VLOOKUP(B218,'X6'!$B:$AZ,44,FALSE)),IF($X$1=7,(VLOOKUP(B218,'X7'!$B:$AZ,44,FALSE)),IF($X$1=8,(VLOOKUP(B218,'X8'!$B:$AZ,44,FALSE)),IF($X$1=9,(VLOOKUP(B218,'X9'!$B:$AZ,44,FALSE)),IF($X$1=10,(VLOOKUP(B218,'X10'!$B:$AZ,44,FALSE)),IF($X$1=11,(VLOOKUP(B218,'X11'!$B:$AZ,44,FALSE)),IF($X$1=12,(VLOOKUP(B218,'X12'!$B:$AZ,44,FALSE)),IF($X$1=13,(VLOOKUP(B218,'X13'!$B:$AZ,44,FALSE)),"B"))))))))))))))=TRUE," ",(IF($X$1=1,(VLOOKUP(B218,'X1'!$B:$AZ,44,FALSE)),IF($X$1=2,(VLOOKUP(B218,'X2'!$B:$AZ,44,FALSE)),IF($X$1=3,(VLOOKUP(B218,'X3'!$B:$AZ,44,FALSE)),IF($X$1=4,(VLOOKUP(B218,'X4'!$B:$AZ,44,FALSE)),IF($X$1=5,(VLOOKUP(B218,'X5'!$B:$AZ,44,FALSE)),IF($X$1=6,(VLOOKUP(B218,'X6'!$B:$AZ,44,FALSE)),IF($X$1=7,(VLOOKUP(B218,'X7'!$B:$AZ,44,FALSE)),IF($X$1=8,(VLOOKUP(B218,'X8'!$B:$AZ,44,FALSE)),IF($X$1=9,(VLOOKUP(B218,'X9'!$B:$AZ,44,FALSE)),IF($X$1=10,(VLOOKUP(B218,'X10'!$B:$AZ,44,FALSE)),IF($X$1=11,(VLOOKUP(B218,'X11'!$B:$AZ,44,FALSE)),IF($X$1=12,(VLOOKUP(B218,'X12'!$B:$AZ,44,FALSE)),IF($X$1=13,(VLOOKUP(B218,'X13'!$B:$AZ,44,FALSE)),"B")))))))))))))))</f>
        <v xml:space="preserve"> </v>
      </c>
      <c r="H218" s="182" t="str">
        <f ca="1">IF(ISERROR(IF($X$1=1,(VLOOKUP(B218,'X1'!$B:$AZ,8,FALSE)),IF($X$1=2,(VLOOKUP(B218,'X2'!$B:$AZ,8,FALSE)),IF($X$1=3,(VLOOKUP(B218,'X3'!$B:$AZ,8,FALSE)),IF($X$1=4,(VLOOKUP(B218,'X4'!$B:$AZ,8,FALSE)),IF($X$1=5,(VLOOKUP(B218,'X5'!$B:$AZ,8,FALSE)),IF($X$1=6,(VLOOKUP(B218,'X6'!$B:$AZ,8,FALSE)),IF($X$1=7,(VLOOKUP(B218,'X7'!$B:$AZ,8,FALSE)),IF($X$1=8,(VLOOKUP(B218,'X8'!$B:$AZ,8,FALSE)),IF($X$1=9,(VLOOKUP(B218,'X9'!$B:$AZ,8,FALSE)),IF($X$1=10,(VLOOKUP(B218,'X10'!$B:$AZ,8,FALSE)),IF($X$1=11,(VLOOKUP(B218,'X11'!$B:$AZ,8,FALSE)),IF($X$1=12,(VLOOKUP(B218,'X12'!$B:$AZ,8,FALSE)),IF($X$1=13,(VLOOKUP(B218,'X13'!$B:$AZ,8,FALSE)),"B"))))))))))))))=TRUE," ",(IF($X$1=1,(VLOOKUP(B218,'X1'!$B:$AZ,8,FALSE)),IF($X$1=2,(VLOOKUP(B218,'X2'!$B:$AZ,8,FALSE)),IF($X$1=3,(VLOOKUP(B218,'X3'!$B:$AZ,8,FALSE)),IF($X$1=4,(VLOOKUP(B218,'X4'!$B:$AZ,8,FALSE)),IF($X$1=5,(VLOOKUP(B218,'X5'!$B:$AZ,8,FALSE)),IF($X$1=6,(VLOOKUP(B218,'X6'!$B:$AZ,8,FALSE)),IF($X$1=7,(VLOOKUP(B218,'X7'!$B:$AZ,8,FALSE)),IF($X$1=8,(VLOOKUP(B218,'X8'!$B:$AZ,8,FALSE)),IF($X$1=9,(VLOOKUP(B218,'X9'!$B:$AZ,8,FALSE)),IF($X$1=10,(VLOOKUP(B218,'X10'!$B:$AZ,8,FALSE)),IF($X$1=11,(VLOOKUP(B218,'X11'!$B:$AZ,8,FALSE)),IF($X$1=12,(VLOOKUP(B218,'X12'!$B:$AZ,8,FALSE)),IF($X$1=13,(VLOOKUP(B218,'X13'!$B:$AZ,8,FALSE)),"B")))))))))))))))</f>
        <v xml:space="preserve"> </v>
      </c>
      <c r="I218" s="183" t="str">
        <f ca="1">IF(ISERROR(IF($X$1=1,(VLOOKUP(B218,'X1'!$B:$AZ,2,FALSE)),IF($X$1=2,(VLOOKUP(B218,'X2'!$B:$AZ,2,FALSE)),IF($X$1=3,(VLOOKUP(B218,'X3'!$B:$AZ,2,FALSE)),IF($X$1=4,(VLOOKUP(B218,'X4'!$B:$AZ,2,FALSE)),IF($X$1=5,(VLOOKUP(B218,'X5'!$B:$AZ,2,FALSE)),IF($X$1=6,(VLOOKUP(B218,'X6'!$B:$AZ,2,FALSE)),IF($X$1=7,(VLOOKUP(B218,'X7'!$B:$AZ,2,FALSE)),IF($X$1=8,(VLOOKUP(B218,'X8'!$B:$AZ,2,FALSE)),IF($X$1=9,(VLOOKUP(B218,'X9'!$B:$AZ,2,FALSE)),IF($X$1=10,(VLOOKUP(B218,'X10'!$B:$AZ,2,FALSE)),IF($X$1=11,(VLOOKUP(B218,'X11'!$B:$AZ,2,FALSE)),IF($X$1=12,(VLOOKUP(B218,'X12'!$B:$AZ,2,FALSE)),IF($X$1=13,(VLOOKUP(B218,'X13'!$B:$AZ,2,FALSE)),"B"))))))))))))))=TRUE," ",(IF($X$1=1,(VLOOKUP(B218,'X1'!$B:$AZ,2,FALSE)),IF($X$1=2,(VLOOKUP(B218,'X2'!$B:$AZ,2,FALSE)),IF($X$1=3,(VLOOKUP(B218,'X3'!$B:$AZ,2,FALSE)),IF($X$1=4,(VLOOKUP(B218,'X4'!$B:$AZ,2,FALSE)),IF($X$1=5,(VLOOKUP(B218,'X5'!$B:$AZ,2,FALSE)),IF($X$1=6,(VLOOKUP(B218,'X6'!$B:$AZ,2,FALSE)),IF($X$1=7,(VLOOKUP(B218,'X7'!$B:$AZ,2,FALSE)),IF($X$1=8,(VLOOKUP(B218,'X8'!$B:$AZ,2,FALSE)),IF($X$1=9,(VLOOKUP(B218,'X9'!$B:$AZ,2,FALSE)),IF($X$1=10,(VLOOKUP(B218,'X10'!$B:$AZ,2,FALSE)),IF($X$1=11,(VLOOKUP(B218,'X11'!$B:$AZ,2,FALSE)),IF($X$1=12,(VLOOKUP(B218,'X12'!$B:$AZ,2,FALSE)),IF($X$1=13,(VLOOKUP(B218,'X13'!$B:$AZ,2,FALSE)),"B")))))))))))))))</f>
        <v xml:space="preserve"> </v>
      </c>
      <c r="J218" s="183" t="str">
        <f ca="1">IF(ISERROR(IF($X$1=1,(VLOOKUP(B218,'X1'!$B:$AZ,3,FALSE)),IF($X$1=2,(VLOOKUP(B218,'X2'!$B:$AZ,3,FALSE)),IF($X$1=3,(VLOOKUP(B218,'X3'!$B:$AZ,3,FALSE)),IF($X$1=4,(VLOOKUP(B218,'X4'!$B:$AZ,3,FALSE)),IF($X$1=5,(VLOOKUP(B218,'X5'!$B:$AZ,3,FALSE)),IF($X$1=6,(VLOOKUP(B218,'X6'!$B:$AZ,3,FALSE)),IF($X$1=7,(VLOOKUP(B218,'X7'!$B:$AZ,3,FALSE)),IF($X$1=8,(VLOOKUP(B218,'X8'!$B:$AZ,3,FALSE)),IF($X$1=9,(VLOOKUP(B218,'X9'!$B:$AZ,3,FALSE)),IF($X$1=10,(VLOOKUP(B218,'X10'!$B:$AZ,3,FALSE)),IF($X$1=11,(VLOOKUP(B218,'X11'!$B:$AZ,3,FALSE)),IF($X$1=12,(VLOOKUP(B218,'X12'!$B:$AZ,3,FALSE)),IF($X$1=13,(VLOOKUP(B218,'X13'!$B:$AZ,3,FALSE)),"B"))))))))))))))=TRUE," ",(IF($X$1=1,(VLOOKUP(B218,'X1'!$B:$AZ,3,FALSE)),IF($X$1=2,(VLOOKUP(B218,'X2'!$B:$AZ,3,FALSE)),IF($X$1=3,(VLOOKUP(B218,'X3'!$B:$AZ,3,FALSE)),IF($X$1=4,(VLOOKUP(B218,'X4'!$B:$AZ,3,FALSE)),IF($X$1=5,(VLOOKUP(B218,'X5'!$B:$AZ,3,FALSE)),IF($X$1=6,(VLOOKUP(B218,'X6'!$B:$AZ,3,FALSE)),IF($X$1=7,(VLOOKUP(B218,'X7'!$B:$AZ,3,FALSE)),IF($X$1=8,(VLOOKUP(B218,'X8'!$B:$AZ,3,FALSE)),IF($X$1=9,(VLOOKUP(B218,'X9'!$B:$AZ,3,FALSE)),IF($X$1=10,(VLOOKUP(B218,'X10'!$B:$AZ,3,FALSE)),IF($X$1=11,(VLOOKUP(B218,'X11'!$B:$AZ,3,FALSE)),IF($X$1=12,(VLOOKUP(B218,'X12'!$B:$AZ,3,FALSE)),IF($X$1=13,(VLOOKUP(B218,'X13'!$B:$AZ,3,FALSE)),"B")))))))))))))))</f>
        <v xml:space="preserve"> </v>
      </c>
      <c r="K218" s="183" t="str">
        <f ca="1">IF(ISERROR(IF($X$1=1,(VLOOKUP(B218,'X1'!$B:$AZ,5,FALSE)),IF($X$1=2,(VLOOKUP(B218,'X2'!$B:$AZ,5,FALSE)),IF($X$1=3,(VLOOKUP(B218,'X3'!$B:$AZ,5,FALSE)),IF($X$1=4,(VLOOKUP(B218,'X4'!$B:$AZ,5,FALSE)),IF($X$1=5,(VLOOKUP(B218,'X5'!$B:$AZ,5,FALSE)),IF($X$1=6,(VLOOKUP(B218,'X6'!$B:$AZ,5,FALSE)),IF($X$1=7,(VLOOKUP(B218,'X7'!$B:$AZ,5,FALSE)),IF($X$1=8,(VLOOKUP(B218,'X8'!$B:$AZ,5,FALSE)),IF($X$1=9,(VLOOKUP(B218,'X9'!$B:$AZ,5,FALSE)),IF($X$1=10,(VLOOKUP(B218,'X10'!$B:$AZ,5,FALSE)),IF($X$1=11,(VLOOKUP(B218,'X11'!$B:$AZ,5,FALSE)),IF($X$1=12,(VLOOKUP(B218,'X12'!$B:$AZ,5,FALSE)),IF($X$1=13,(VLOOKUP(B218,'X13'!$B:$AZ,5,FALSE)),"B"))))))))))))))=TRUE," ",(IF($X$1=1,(VLOOKUP(B218,'X1'!$B:$AZ,5,FALSE)),IF($X$1=2,(VLOOKUP(B218,'X2'!$B:$AZ,5,FALSE)),IF($X$1=3,(VLOOKUP(B218,'X3'!$B:$AZ,5,FALSE)),IF($X$1=4,(VLOOKUP(B218,'X4'!$B:$AZ,5,FALSE)),IF($X$1=5,(VLOOKUP(B218,'X5'!$B:$AZ,5,FALSE)),IF($X$1=6,(VLOOKUP(B218,'X6'!$B:$AZ,5,FALSE)),IF($X$1=7,(VLOOKUP(B218,'X7'!$B:$AZ,5,FALSE)),IF($X$1=8,(VLOOKUP(B218,'X8'!$B:$AZ,5,FALSE)),IF($X$1=9,(VLOOKUP(B218,'X9'!$B:$AZ,5,FALSE)),IF($X$1=10,(VLOOKUP(B218,'X10'!$B:$AZ,5,FALSE)),IF($X$1=11,(VLOOKUP(B218,'X11'!$B:$AZ,5,FALSE)),IF($X$1=12,(VLOOKUP(B218,'X12'!$B:$AZ,5,FALSE)),IF($X$1=13,(VLOOKUP(B218,'X13'!$B:$AZ,5,FALSE)),"B")))))))))))))))</f>
        <v xml:space="preserve"> </v>
      </c>
      <c r="L218" s="184" t="str">
        <f ca="1">IF(ISERROR(IF($X$1=1,(VLOOKUP(B218,'X1'!$B:$AZ,9,FALSE)),IF($X$1=2,(VLOOKUP(B218,'X2'!$B:$AZ,9,FALSE)),IF($X$1=3,(VLOOKUP(B218,'X3'!$B:$AZ,9,FALSE)),IF($X$1=4,(VLOOKUP(B218,'X4'!$B:$AZ,9,FALSE)),IF($X$1=5,(VLOOKUP(B218,'X5'!$B:$AZ,9,FALSE)),IF($X$1=6,(VLOOKUP(B218,'X6'!$B:$AZ,9,FALSE)),IF($X$1=7,(VLOOKUP(B218,'X7'!$B:$AZ,9,FALSE)),IF($X$1=8,(VLOOKUP(B218,'X8'!$B:$AZ,9,FALSE)),IF($X$1=9,(VLOOKUP(B218,'X9'!$B:$AZ,9,FALSE)),IF($X$1=10,(VLOOKUP(B218,'X10'!$B:$AZ,9,FALSE)),IF($X$1=11,(VLOOKUP(B218,'X11'!$B:$AZ,9,FALSE)),IF($X$1=12,(VLOOKUP(B218,'X12'!$B:$AZ,9,FALSE)),IF($X$1=13,(VLOOKUP(B218,'X13'!$B:$AZ,9,FALSE)),"B"))))))))))))))=TRUE," ",(IF($X$1=1,(VLOOKUP(B218,'X1'!$B:$AZ,9,FALSE)),IF($X$1=2,(VLOOKUP(B218,'X2'!$B:$AZ,9,FALSE)),IF($X$1=3,(VLOOKUP(B218,'X3'!$B:$AZ,9,FALSE)),IF($X$1=4,(VLOOKUP(B218,'X4'!$B:$AZ,9,FALSE)),IF($X$1=5,(VLOOKUP(B218,'X5'!$B:$AZ,9,FALSE)),IF($X$1=6,(VLOOKUP(B218,'X6'!$B:$AZ,9,FALSE)),IF($X$1=7,(VLOOKUP(B218,'X7'!$B:$AZ,9,FALSE)),IF($X$1=8,(VLOOKUP(B218,'X8'!$B:$AZ,9,FALSE)),IF($X$1=9,(VLOOKUP(B218,'X9'!$B:$AZ,9,FALSE)),IF($X$1=10,(VLOOKUP(B218,'X10'!$B:$AZ,9,FALSE)),IF($X$1=11,(VLOOKUP(B218,'X11'!$B:$AZ,9,FALSE)),IF($X$1=12,(VLOOKUP(B218,'X12'!$B:$AZ,9,FALSE)),IF($X$1=13,(VLOOKUP(B218,'X13'!$B:$AZ,9,FALSE)),"B")))))))))))))))</f>
        <v xml:space="preserve"> </v>
      </c>
      <c r="M218" s="184" t="str">
        <f ca="1">IF(ISERROR(IF($X$1=1,(VLOOKUP(B218,'X1'!$B:$AZ,10,FALSE)),IF($X$1=2,(VLOOKUP(B218,'X2'!$B:$AZ,10,FALSE)),IF($X$1=3,(VLOOKUP(B218,'X3'!$B:$AZ,10,FALSE)),IF($X$1=4,(VLOOKUP(B218,'X4'!$B:$AZ,10,FALSE)),IF($X$1=5,(VLOOKUP(B218,'X5'!$B:$AZ,10,FALSE)),IF($X$1=6,(VLOOKUP(B218,'X6'!$B:$AZ,10,FALSE)),IF($X$1=7,(VLOOKUP(B218,'X7'!$B:$AZ,10,FALSE)),IF($X$1=8,(VLOOKUP(B218,'X8'!$B:$AZ,10,FALSE)),IF($X$1=9,(VLOOKUP(B218,'X9'!$B:$AZ,10,FALSE)),IF($X$1=10,(VLOOKUP(B218,'X10'!$B:$AZ,10,FALSE)),IF($X$1=11,(VLOOKUP(B218,'X11'!$B:$AZ,10,FALSE)),IF($X$1=12,(VLOOKUP(B218,'X12'!$B:$AZ,10,FALSE)),IF($X$1=13,(VLOOKUP(B218,'X13'!$B:$AZ,10,FALSE)),"B"))))))))))))))=TRUE," ",(IF($X$1=1,(VLOOKUP(B218,'X1'!$B:$AZ,10,FALSE)),IF($X$1=2,(VLOOKUP(B218,'X2'!$B:$AZ,10,FALSE)),IF($X$1=3,(VLOOKUP(B218,'X3'!$B:$AZ,10,FALSE)),IF($X$1=4,(VLOOKUP(B218,'X4'!$B:$AZ,10,FALSE)),IF($X$1=5,(VLOOKUP(B218,'X5'!$B:$AZ,10,FALSE)),IF($X$1=6,(VLOOKUP(B218,'X6'!$B:$AZ,10,FALSE)),IF($X$1=7,(VLOOKUP(B218,'X7'!$B:$AZ,10,FALSE)),IF($X$1=8,(VLOOKUP(B218,'X8'!$B:$AZ,10,FALSE)),IF($X$1=9,(VLOOKUP(B218,'X9'!$B:$AZ,10,FALSE)),IF($X$1=10,(VLOOKUP(B218,'X10'!$B:$AZ,10,FALSE)),IF($X$1=11,(VLOOKUP(B218,'X11'!$B:$AZ,10,FALSE)),IF($X$1=12,(VLOOKUP(B218,'X12'!$B:$AZ,10,FALSE)),IF($X$1=13,(VLOOKUP(B218,'X13'!$B:$AZ,10,FALSE)),"B")))))))))))))))</f>
        <v xml:space="preserve"> </v>
      </c>
      <c r="N218" s="185" t="str">
        <f ca="1">IF(ISERROR(IF($X$1=1,(VLOOKUP(B218,'X1'!$B:$AZ,45,FALSE)),IF($X$1=2,(VLOOKUP(B218,'X2'!$B:$AZ,45,FALSE)),IF($X$1=3,(VLOOKUP(B218,'X3'!$B:$AZ,45,FALSE)),IF($X$1=4,(VLOOKUP(B218,'X4'!$B:$AZ,45,FALSE)),IF($X$1=5,(VLOOKUP(B218,'X5'!$B:$AZ,45,FALSE)),IF($X$1=6,(VLOOKUP(B218,'X6'!$B:$AZ,45,FALSE)),IF($X$1=7,(VLOOKUP(B218,'X7'!$B:$AZ,45,FALSE)),IF($X$1=8,(VLOOKUP(B218,'X8'!$B:$AZ,45,FALSE)),IF($X$1=9,(VLOOKUP(B218,'X9'!$B:$AZ,45,FALSE)),IF($X$1=10,(VLOOKUP(B218,'X10'!$B:$AZ,45,FALSE)),IF($X$1=11,(VLOOKUP(B218,'X11'!$B:$AZ,45,FALSE)),IF($X$1=12,(VLOOKUP(B218,'X12'!$B:$AZ,45,FALSE)),IF($X$1=13,(VLOOKUP(B218,'X13'!$B:$AZ,45,FALSE)),"B"))))))))))))))=TRUE," ",(IF($X$1=1,(VLOOKUP(B218,'X1'!$B:$AZ,45,FALSE)),IF($X$1=2,(VLOOKUP(B218,'X2'!$B:$AZ,45,FALSE)),IF($X$1=3,(VLOOKUP(B218,'X3'!$B:$AZ,45,FALSE)),IF($X$1=4,(VLOOKUP(B218,'X4'!$B:$AZ,45,FALSE)),IF($X$1=5,(VLOOKUP(B218,'X5'!$B:$AZ,45,FALSE)),IF($X$1=6,(VLOOKUP(B218,'X6'!$B:$AZ,45,FALSE)),IF($X$1=7,(VLOOKUP(B218,'X7'!$B:$AZ,45,FALSE)),IF($X$1=8,(VLOOKUP(B218,'X8'!$B:$AZ,45,FALSE)),IF($X$1=9,(VLOOKUP(B218,'X9'!$B:$AZ,45,FALSE)),IF($X$1=10,(VLOOKUP(B218,'X10'!$B:$AZ,45,FALSE)),IF($X$1=11,(VLOOKUP(B218,'X11'!$B:$AZ,45,FALSE)),IF($X$1=12,(VLOOKUP(B218,'X12'!$B:$AZ,45,FALSE)),IF($X$1=13,(VLOOKUP(B218,'X13'!$B:$AZ,45,FALSE)),"B")))))))))))))))</f>
        <v xml:space="preserve"> </v>
      </c>
      <c r="O218" s="184" t="str">
        <f ca="1">IF(ISERROR(IF($X$1=1,(VLOOKUP(B218,'X1'!$B:$AZ,11,FALSE)),IF($X$1=2,(VLOOKUP(B218,'X2'!$B:$AZ,11,FALSE)),IF($X$1=3,(VLOOKUP(B218,'X3'!$B:$AZ,11,FALSE)),IF($X$1=4,(VLOOKUP(B218,'X4'!$B:$AZ,11,FALSE)),IF($X$1=5,(VLOOKUP(B218,'X5'!$B:$AZ,11,FALSE)),IF($X$1=6,(VLOOKUP(B218,'X6'!$B:$AZ,11,FALSE)),IF($X$1=7,(VLOOKUP(B218,'X7'!$B:$AZ,11,FALSE)),IF($X$1=8,(VLOOKUP(B218,'X8'!$B:$AZ,11,FALSE)),IF($X$1=9,(VLOOKUP(B218,'X9'!$B:$AZ,11,FALSE)),IF($X$1=10,(VLOOKUP(B218,'X10'!$B:$AZ,11,FALSE)),IF($X$1=11,(VLOOKUP(B218,'X11'!$B:$AZ,11,FALSE)),IF($X$1=12,(VLOOKUP(B218,'X12'!$B:$AZ,11,FALSE)),IF($X$1=13,(VLOOKUP(B218,'X13'!$B:$AZ,11,FALSE)),"B"))))))))))))))=TRUE," ",(IF($X$1=1,(VLOOKUP(B218,'X1'!$B:$AZ,11,FALSE)),IF($X$1=2,(VLOOKUP(B218,'X2'!$B:$AZ,11,FALSE)),IF($X$1=3,(VLOOKUP(B218,'X3'!$B:$AZ,11,FALSE)),IF($X$1=4,(VLOOKUP(B218,'X4'!$B:$AZ,11,FALSE)),IF($X$1=5,(VLOOKUP(B218,'X5'!$B:$AZ,11,FALSE)),IF($X$1=6,(VLOOKUP(B218,'X6'!$B:$AZ,11,FALSE)),IF($X$1=7,(VLOOKUP(B218,'X7'!$B:$AZ,11,FALSE)),IF($X$1=8,(VLOOKUP(B218,'X8'!$B:$AZ,11,FALSE)),IF($X$1=9,(VLOOKUP(B218,'X9'!$B:$AZ,11,FALSE)),IF($X$1=10,(VLOOKUP(B218,'X10'!$B:$AZ,11,FALSE)),IF($X$1=11,(VLOOKUP(B218,'X11'!$B:$AZ,11,FALSE)),IF($X$1=12,(VLOOKUP(B218,'X12'!$B:$AZ,11,FALSE)),IF($X$1=13,(VLOOKUP(B218,'X13'!$B:$AZ,11,FALSE)),"B")))))))))))))))</f>
        <v xml:space="preserve"> </v>
      </c>
      <c r="P218" s="184" t="str">
        <f ca="1">IF(ISERROR(IF($X$1=1,(VLOOKUP(B218,'X1'!$B:$AZ,12,FALSE)),IF($X$1=2,(VLOOKUP(B218,'X2'!$B:$AZ,12,FALSE)),IF($X$1=3,(VLOOKUP(B218,'X3'!$B:$AZ,12,FALSE)),IF($X$1=4,(VLOOKUP(B218,'X4'!$B:$AZ,12,FALSE)),IF($X$1=5,(VLOOKUP(B218,'X5'!$B:$AZ,12,FALSE)),IF($X$1=6,(VLOOKUP(B218,'X6'!$B:$AZ,12,FALSE)),IF($X$1=7,(VLOOKUP(B218,'X7'!$B:$AZ,12,FALSE)),IF($X$1=8,(VLOOKUP(B218,'X8'!$B:$AZ,12,FALSE)),IF($X$1=9,(VLOOKUP(B218,'X9'!$B:$AZ,12,FALSE)),IF($X$1=10,(VLOOKUP(B218,'X10'!$B:$AZ,12,FALSE)),IF($X$1=11,(VLOOKUP(B218,'X11'!$B:$AZ,12,FALSE)),IF($X$1=12,(VLOOKUP(B218,'X12'!$B:$AZ,12,FALSE)),IF($X$1=13,(VLOOKUP(B218,'X13'!$B:$AZ,12,FALSE)),"B"))))))))))))))=TRUE," ",(IF($X$1=1,(VLOOKUP(B218,'X1'!$B:$AZ,12,FALSE)),IF($X$1=2,(VLOOKUP(B218,'X2'!$B:$AZ,12,FALSE)),IF($X$1=3,(VLOOKUP(B218,'X3'!$B:$AZ,12,FALSE)),IF($X$1=4,(VLOOKUP(B218,'X4'!$B:$AZ,12,FALSE)),IF($X$1=5,(VLOOKUP(B218,'X5'!$B:$AZ,12,FALSE)),IF($X$1=6,(VLOOKUP(B218,'X6'!$B:$AZ,12,FALSE)),IF($X$1=7,(VLOOKUP(B218,'X7'!$B:$AZ,12,FALSE)),IF($X$1=8,(VLOOKUP(B218,'X8'!$B:$AZ,12,FALSE)),IF($X$1=9,(VLOOKUP(B218,'X9'!$B:$AZ,12,FALSE)),IF($X$1=10,(VLOOKUP(B218,'X10'!$B:$AZ,12,FALSE)),IF($X$1=11,(VLOOKUP(B218,'X11'!$B:$AZ,12,FALSE)),IF($X$1=12,(VLOOKUP(B218,'X12'!$B:$AZ,12,FALSE)),IF($X$1=13,(VLOOKUP(B218,'X13'!$B:$AZ,12,FALSE)),"B")))))))))))))))</f>
        <v xml:space="preserve"> </v>
      </c>
      <c r="Q218" s="185" t="str">
        <f ca="1">IF(ISERROR(IF($X$1=1,(VLOOKUP(B218,'X1'!$B:$AZ,46,FALSE)),IF($X$1=2,(VLOOKUP(B218,'X2'!$B:$AZ,46,FALSE)),IF($X$1=3,(VLOOKUP(B218,'X3'!$B:$AZ,46,FALSE)),IF($X$1=4,(VLOOKUP(B218,'X4'!$B:$AZ,46,FALSE)),IF($X$1=5,(VLOOKUP(B218,'X5'!$B:$AZ,46,FALSE)),IF($X$1=6,(VLOOKUP(B218,'X6'!$B:$AZ,46,FALSE)),IF($X$1=7,(VLOOKUP(B218,'X7'!$B:$AZ,46,FALSE)),IF($X$1=8,(VLOOKUP(B218,'X8'!$B:$AZ,46,FALSE)),IF($X$1=9,(VLOOKUP(B218,'X9'!$B:$AZ,46,FALSE)),IF($X$1=10,(VLOOKUP(B218,'X10'!$B:$AZ,46,FALSE)),IF($X$1=11,(VLOOKUP(B218,'X11'!$B:$AZ,46,FALSE)),IF($X$1=12,(VLOOKUP(B218,'X12'!$B:$AZ,46,FALSE)),IF($X$1=13,(VLOOKUP(B218,'X13'!$B:$AZ,46,FALSE)),"B"))))))))))))))=TRUE," ",(IF($X$1=1,(VLOOKUP(B218,'X1'!$B:$AZ,46,FALSE)),IF($X$1=2,(VLOOKUP(B218,'X2'!$B:$AZ,46,FALSE)),IF($X$1=3,(VLOOKUP(B218,'X3'!$B:$AZ,46,FALSE)),IF($X$1=4,(VLOOKUP(B218,'X4'!$B:$AZ,46,FALSE)),IF($X$1=5,(VLOOKUP(B218,'X5'!$B:$AZ,46,FALSE)),IF($X$1=6,(VLOOKUP(B218,'X6'!$B:$AZ,46,FALSE)),IF($X$1=7,(VLOOKUP(B218,'X7'!$B:$AZ,46,FALSE)),IF($X$1=8,(VLOOKUP(B218,'X8'!$B:$AZ,46,FALSE)),IF($X$1=9,(VLOOKUP(B218,'X9'!$B:$AZ,46,FALSE)),IF($X$1=10,(VLOOKUP(B218,'X10'!$B:$AZ,46,FALSE)),IF($X$1=11,(VLOOKUP(B218,'X11'!$B:$AZ,46,FALSE)),IF($X$1=12,(VLOOKUP(B218,'X12'!$B:$AZ,46,FALSE)),IF($X$1=13,(VLOOKUP(B218,'X13'!$B:$AZ,46,FALSE)),"B")))))))))))))))</f>
        <v xml:space="preserve"> </v>
      </c>
      <c r="R218" s="185" t="str">
        <f ca="1">IF(ISERROR(IF($X$1=1,(VLOOKUP(B218,'X1'!$B:$AZ,15,FALSE)),IF($X$1=2,(VLOOKUP(B218,'X2'!$B:$AZ,15,FALSE)),IF($X$1=3,(VLOOKUP(B218,'X3'!$B:$AZ,15,FALSE)),IF($X$1=4,(VLOOKUP(B218,'X4'!$B:$AZ,15,FALSE)),IF($X$1=5,(VLOOKUP(B218,'X5'!$B:$AZ,15,FALSE)),IF($X$1=6,(VLOOKUP(B218,'X6'!$B:$AZ,15,FALSE)),IF($X$1=7,(VLOOKUP(B218,'X7'!$B:$AZ,15,FALSE)),IF($X$1=8,(VLOOKUP(B218,'X8'!$B:$AZ,15,FALSE)),IF($X$1=9,(VLOOKUP(B218,'X9'!$B:$AZ,15,FALSE)),IF($X$1=10,(VLOOKUP(B218,'X10'!$B:$AZ,15,FALSE)),IF($X$1=11,(VLOOKUP(B218,'X11'!$B:$AZ,15,FALSE)),IF($X$1=12,(VLOOKUP(B218,'X12'!$B:$AZ,15,FALSE)),IF($X$1=13,(VLOOKUP(B218,'X13'!$B:$AZ,15,FALSE)),"B"))))))))))))))=TRUE," ",(IF($X$1=1,(VLOOKUP(B218,'X1'!$B:$AZ,15,FALSE)),IF($X$1=2,(VLOOKUP(B218,'X2'!$B:$AZ,15,FALSE)),IF($X$1=3,(VLOOKUP(B218,'X3'!$B:$AZ,15,FALSE)),IF($X$1=4,(VLOOKUP(B218,'X4'!$B:$AZ,15,FALSE)),IF($X$1=5,(VLOOKUP(B218,'X5'!$B:$AZ,15,FALSE)),IF($X$1=6,(VLOOKUP(B218,'X6'!$B:$AZ,15,FALSE)),IF($X$1=7,(VLOOKUP(B218,'X7'!$B:$AZ,15,FALSE)),IF($X$1=8,(VLOOKUP(B218,'X8'!$B:$AZ,15,FALSE)),IF($X$1=9,(VLOOKUP(B218,'X9'!$B:$AZ,15,FALSE)),IF($X$1=10,(VLOOKUP(B218,'X10'!$B:$AZ,15,FALSE)),IF($X$1=11,(VLOOKUP(B218,'X11'!$B:$AZ,15,FALSE)),IF($X$1=12,(VLOOKUP(B218,'X12'!$B:$AZ,15,FALSE)),IF($X$1=13,(VLOOKUP(B218,'X13'!$B:$AZ,15,FALSE)),"B")))))))))))))))</f>
        <v xml:space="preserve"> </v>
      </c>
      <c r="S218" s="185" t="str">
        <f ca="1">IF(ISERROR(IF((IF($X$1=1,(VLOOKUP(B218,'X1'!$B:$AZ,14,FALSE)),(IF($X$1=2,(VLOOKUP(B218,'X2'!$B:$AZ,14,FALSE)),(IF($X$1=3,(VLOOKUP(B218,'X3'!$B:$AZ,14,FALSE)),(IF($X$1=4,(VLOOKUP(B218,'X4'!$B:$AZ,14,FALSE)),(IF($X$1=5,(VLOOKUP(B218,'X5'!$B:$AZ,14,FALSE)),(IF($X$1=6,(VLOOKUP(B218,'X6'!$B:$AZ,14,FALSE)),(IF($X$1=7,(VLOOKUP(B218,'X7'!$B:$AZ,14,FALSE)),(IF($X$1=8,(VLOOKUP(B218,'X8'!$B:$AZ,14,FALSE)),(IF($X$1=9,(VLOOKUP(B218,'X9'!$B:$AZ,14,FALSE)),(IF($X$1=10,(VLOOKUP(B218,'X10'!$B:$AZ,14,FALSE)),(IF($X$1=11,(VLOOKUP(B218,'X11'!$B:$AZ,14,FALSE)),(IF($X$1=12,(VLOOKUP(B218,'X12'!$B:$AZ,14,FALSE)),(VLOOKUP(B218,'X13'!$B:$AZ,14,FALSE))))))))))))))))))))))))))=$V$1," ",(IF($X$1=1,(VLOOKUP(B218,'X1'!$B:$AZ,14,FALSE)),(IF($X$1=2,(VLOOKUP(B218,'X2'!$B:$AZ,14,FALSE)),(IF($X$1=3,(VLOOKUP(B218,'X3'!$B:$AZ,14,FALSE)),(IF($X$1=4,(VLOOKUP(B218,'X4'!$B:$AZ,14,FALSE)),(IF($X$1=5,(VLOOKUP(B218,'X5'!$B:$AZ,14,FALSE)),(IF($X$1=6,(VLOOKUP(B218,'X6'!$B:$AZ,14,FALSE)),(IF($X$1=7,(VLOOKUP(B218,'X7'!$B:$AZ,14,FALSE)),(IF($X$1=8,(VLOOKUP(B218,'X8'!$B:$AZ,14,FALSE)),(IF($X$1=9,(VLOOKUP(B218,'X9'!$B:$AZ,14,FALSE)),(IF($X$1=10,(VLOOKUP(B218,'X10'!$B:$AZ,14,FALSE)),(IF($X$1=11,(VLOOKUP(B218,'X11'!$B:$AZ,14,FALSE)),(IF($X$1=12,(VLOOKUP(B218,'X12'!$B:$AZ,14,FALSE)),(VLOOKUP(B218,'X13'!$B:$AZ,14,FALSE))))))))))))))))))))))))))))=TRUE," ",(IF((IF($X$1=1,(VLOOKUP(B218,'X1'!$B:$AZ,14,FALSE)),(IF($X$1=2,(VLOOKUP(B218,'X2'!$B:$AZ,14,FALSE)),(IF($X$1=3,(VLOOKUP(B218,'X3'!$B:$AZ,14,FALSE)),(IF($X$1=4,(VLOOKUP(B218,'X4'!$B:$AZ,14,FALSE)),(IF($X$1=5,(VLOOKUP(B218,'X5'!$B:$AZ,14,FALSE)),(IF($X$1=6,(VLOOKUP(B218,'X6'!$B:$AZ,14,FALSE)),(IF($X$1=7,(VLOOKUP(B218,'X7'!$B:$AZ,14,FALSE)),(IF($X$1=8,(VLOOKUP(B218,'X8'!$B:$AZ,14,FALSE)),(IF($X$1=9,(VLOOKUP(B218,'X9'!$B:$AZ,14,FALSE)),(IF($X$1=10,(VLOOKUP(B218,'X10'!$B:$AZ,14,FALSE)),(IF($X$1=11,(VLOOKUP(B218,'X11'!$B:$AZ,14,FALSE)),(IF($X$1=12,(VLOOKUP(B218,'X12'!$B:$AZ,14,FALSE)),(VLOOKUP(B218,'X13'!$B:$AZ,14,FALSE))))))))))))))))))))))))))=$V$1," ",(IF($X$1=1,(VLOOKUP(B218,'X1'!$B:$AZ,14,FALSE)),(IF($X$1=2,(VLOOKUP(B218,'X2'!$B:$AZ,14,FALSE)),(IF($X$1=3,(VLOOKUP(B218,'X3'!$B:$AZ,14,FALSE)),(IF($X$1=4,(VLOOKUP(B218,'X4'!$B:$AZ,14,FALSE)),(IF($X$1=5,(VLOOKUP(B218,'X5'!$B:$AZ,14,FALSE)),(IF($X$1=6,(VLOOKUP(B218,'X6'!$B:$AZ,14,FALSE)),(IF($X$1=7,(VLOOKUP(B218,'X7'!$B:$AZ,14,FALSE)),(IF($X$1=8,(VLOOKUP(B218,'X8'!$B:$AZ,14,FALSE)),(IF($X$1=9,(VLOOKUP(B218,'X9'!$B:$AZ,14,FALSE)),(IF($X$1=10,(VLOOKUP(B218,'X10'!$B:$AZ,14,FALSE)),(IF($X$1=11,(VLOOKUP(B218,'X11'!$B:$AZ,14,FALSE)),(IF($X$1=12,(VLOOKUP(B218,'X12'!$B:$AZ,14,FALSE)),(VLOOKUP(B218,'X13'!$B:$AZ,14,FALSE)))))))))))))))))))))))))))))</f>
        <v xml:space="preserve"> </v>
      </c>
    </row>
    <row r="219" spans="1:19" ht="14.1" customHeight="1" x14ac:dyDescent="0.2">
      <c r="A219" s="156" t="s">
        <v>1058</v>
      </c>
      <c r="B219" s="122" t="str">
        <f>IF(ISERROR(IF($U$16=1,(VLOOKUP(A219,$AC$89:$AH$125,2,FALSE)),IF((IF($X$1=1,'X1'!B178,(IF($X$1=2,'X2'!B178,(IF($X$1=3,'X3'!B178,(IF($X$1=4,'X4'!B178,(IF($X$1=5,'X5'!B178,(IF($X$1=6,'X6'!B178,(IF($X$1=7,'X7'!B178,(IF($X$1=8,'X8'!B178,(IF($X$1=9,'X9'!B178,(IF($X$1=10,'X10'!B178,(IF($X$1=11,'X11'!B178,(IF($X$1=12,'X12'!B178,'X13'!B178))))))))))))))))))))))))="","",(IF($X$1=1,'X1'!B178,(IF($X$1=2,'X2'!B178,(IF($X$1=3,'X3'!B178,(IF($X$1=4,'X4'!B178,(IF($X$1=5,'X5'!B178,(IF($X$1=6,'X6'!B178,(IF($X$1=7,'X7'!B178,(IF($X$1=8,'X8'!B178,(IF($X$1=9,'X9'!B178,(IF($X$1=10,'X10'!B178,(IF($X$1=11,'X11'!B178,(IF($X$1=12,'X12'!B178,'X13'!B178)))))))))))))))))))))))))))=TRUE," ",(IF($U$16=1,(VLOOKUP(A219,$AC$89:$AH$125,2,FALSE)),IF((IF($X$1=1,'X1'!B178,(IF($X$1=2,'X2'!B178,(IF($X$1=3,'X3'!B178,(IF($X$1=4,'X4'!B178,(IF($X$1=5,'X5'!B178,(IF($X$1=6,'X6'!B178,(IF($X$1=7,'X7'!B178,(IF($X$1=8,'X8'!B178,(IF($X$1=9,'X9'!B178,(IF($X$1=10,'X10'!B178,(IF($X$1=11,'X11'!B178,(IF($X$1=12,'X12'!B178,'X13'!B178))))))))))))))))))))))))="","",(IF($X$1=1,'X1'!B178,(IF($X$1=2,'X2'!B178,(IF($X$1=3,'X3'!B178,(IF($X$1=4,'X4'!B178,(IF($X$1=5,'X5'!B178,(IF($X$1=6,'X6'!B178,(IF($X$1=7,'X7'!B178,(IF($X$1=8,'X8'!B178,(IF($X$1=9,'X9'!B178,(IF($X$1=10,'X10'!B178,(IF($X$1=11,'X11'!B178,(IF($X$1=12,'X12'!B178,'X13'!B178))))))))))))))))))))))))))))</f>
        <v/>
      </c>
      <c r="C219" s="181" t="str">
        <f ca="1">IF(ISERROR(IF($X$1=1,(VLOOKUP(B219,'X1'!$B:$AZ,47,FALSE)),IF($X$1=2,(VLOOKUP(B219,'X2'!$B:$AZ,47,FALSE)),IF($X$1=3,(VLOOKUP(B219,'X3'!$B:$AZ,47,FALSE)),IF($X$1=4,(VLOOKUP(B219,'X4'!$B:$AZ,47,FALSE)),IF($X$1=5,(VLOOKUP(B219,'X5'!$B:$AZ,47,FALSE)),IF($X$1=6,(VLOOKUP(B219,'X6'!$B:$AZ,47,FALSE)),IF($X$1=7,(VLOOKUP(B219,'X7'!$B:$AZ,47,FALSE)),IF($X$1=8,(VLOOKUP(B219,'X8'!$B:$AZ,47,FALSE)),IF($X$1=9,(VLOOKUP(B219,'X9'!$B:$AZ,47,FALSE)),IF($X$1=10,(VLOOKUP(B219,'X10'!$B:$AZ,47,FALSE)),IF($X$1=11,(VLOOKUP(B219,'X11'!$B:$AZ,47,FALSE)),IF($X$1=12,(VLOOKUP(B219,'X12'!$B:$AZ,47,FALSE)),IF($X$1=13,(VLOOKUP(B219,'X13'!$B:$AZ,47,FALSE)),"B"))))))))))))))=TRUE," ",(IF($X$1=1,(VLOOKUP(B219,'X1'!$B:$AZ,47,FALSE)),IF($X$1=2,(VLOOKUP(B219,'X2'!$B:$AZ,47,FALSE)),IF($X$1=3,(VLOOKUP(B219,'X3'!$B:$AZ,47,FALSE)),IF($X$1=4,(VLOOKUP(B219,'X4'!$B:$AZ,47,FALSE)),IF($X$1=5,(VLOOKUP(B219,'X5'!$B:$AZ,47,FALSE)),IF($X$1=6,(VLOOKUP(B219,'X6'!$B:$AZ,47,FALSE)),IF($X$1=7,(VLOOKUP(B219,'X7'!$B:$AZ,47,FALSE)),IF($X$1=8,(VLOOKUP(B219,'X8'!$B:$AZ,47,FALSE)),IF($X$1=9,(VLOOKUP(B219,'X9'!$B:$AZ,47,FALSE)),IF($X$1=10,(VLOOKUP(B219,'X10'!$B:$AZ,47,FALSE)),IF($X$1=11,(VLOOKUP(B219,'X11'!$B:$AZ,47,FALSE)),IF($X$1=12,(VLOOKUP(B219,'X12'!$B:$AZ,47,FALSE)),IF($X$1=13,(VLOOKUP(B219,'X13'!$B:$AZ,47,FALSE)),"B")))))))))))))))</f>
        <v xml:space="preserve"> </v>
      </c>
      <c r="D219" s="181" t="str">
        <f ca="1">IF(ISERROR(IF($X$1=1,(VLOOKUP(B219,'X1'!$B:$AP,41,FALSE)),IF($X$1=2,(VLOOKUP(B219,'X2'!$B:$AP,41,FALSE)),IF($X$1=3,(VLOOKUP(B219,'X3'!$B:$AP,41,FALSE)),IF($X$1=4,(VLOOKUP(B219,'X4'!$B:$AP,41,FALSE)),IF($X$1=5,(VLOOKUP(B219,'X5'!$B:$AP,41,FALSE)),IF($X$1=6,(VLOOKUP(B219,'X6'!$B:$AP,41,FALSE)),IF($X$1=7,(VLOOKUP(B219,'X7'!$B:$AP,41,FALSE)),IF($X$1=8,(VLOOKUP(B219,'X8'!$B:$AP,41,FALSE)),IF($X$1=9,(VLOOKUP(B219,'X9'!$B:$AP,41,FALSE)),IF($X$1=10,(VLOOKUP(B219,'X10'!$B:$AP,41,FALSE)),IF($X$1=11,(VLOOKUP(B219,'X11'!$B:$AP,41,FALSE)),IF($X$1=12,(VLOOKUP(B219,'X12'!$B:$AP,41,FALSE)),IF($X$1=13,(VLOOKUP(B219,'X13'!$B:$AP,41,FALSE)),"B"))))))))))))))=TRUE," ",(IF($X$1=1,(VLOOKUP(B219,'X1'!$B:$AP,41,FALSE)),IF($X$1=2,(VLOOKUP(B219,'X2'!$B:$AP,41,FALSE)),IF($X$1=3,(VLOOKUP(B219,'X3'!$B:$AP,41,FALSE)),IF($X$1=4,(VLOOKUP(B219,'X4'!$B:$AP,41,FALSE)),IF($X$1=5,(VLOOKUP(B219,'X5'!$B:$AP,41,FALSE)),IF($X$1=6,(VLOOKUP(B219,'X6'!$B:$AP,41,FALSE)),IF($X$1=7,(VLOOKUP(B219,'X7'!$B:$AP,41,FALSE)),IF($X$1=8,(VLOOKUP(B219,'X8'!$B:$AP,41,FALSE)),IF($X$1=9,(VLOOKUP(B219,'X9'!$B:$AP,41,FALSE)),IF($X$1=10,(VLOOKUP(B219,'X10'!$B:$AP,41,FALSE)),IF($X$1=11,(VLOOKUP(B219,'X11'!$B:$AP,41,FALSE)),IF($X$1=12,(VLOOKUP(B219,'X12'!$B:$AP,41,FALSE)),IF($X$1=13,(VLOOKUP(B219,'X13'!$B:$AP,41,FALSE)),"B")))))))))))))))</f>
        <v xml:space="preserve"> </v>
      </c>
      <c r="E219" s="182" t="str">
        <f ca="1">IF(ISERROR(IF($X$1=1,(VLOOKUP(B219,'X1'!$B:$AP,7,FALSE)),IF($X$1=2,(VLOOKUP(B219,'X2'!$B:$AP,7,FALSE)),IF($X$1=3,(VLOOKUP(B219,'X3'!$B:$AP,7,FALSE)),IF($X$1=4,(VLOOKUP(B219,'X4'!$B:$AP,7,FALSE)),IF($X$1=5,(VLOOKUP(B219,'X5'!$B:$AP,7,FALSE)),IF($X$1=6,(VLOOKUP(B219,'X6'!$B:$AP,7,FALSE)),IF($X$1=7,(VLOOKUP(B219,'X7'!$B:$AP,7,FALSE)),IF($X$1=8,(VLOOKUP(B219,'X8'!$B:$AP,7,FALSE)),IF($X$1=9,(VLOOKUP(B219,'X9'!$B:$AP,7,FALSE)),IF($X$1=10,(VLOOKUP(B219,'X10'!$B:$AP,7,FALSE)),IF($X$1=11,(VLOOKUP(B219,'X11'!$B:$AP,7,FALSE)),IF($X$1=12,(VLOOKUP(B219,'X12'!$B:$AP,7,FALSE)),IF($X$1=13,(VLOOKUP(B219,'X13'!$B:$AP,7,FALSE)),"B"))))))))))))))=TRUE," ",(IF($X$1=1,(VLOOKUP(B219,'X1'!$B:$AP,7,FALSE)),IF($X$1=2,(VLOOKUP(B219,'X2'!$B:$AP,7,FALSE)),IF($X$1=3,(VLOOKUP(B219,'X3'!$B:$AP,7,FALSE)),IF($X$1=4,(VLOOKUP(B219,'X4'!$B:$AP,7,FALSE)),IF($X$1=5,(VLOOKUP(B219,'X5'!$B:$AP,7,FALSE)),IF($X$1=6,(VLOOKUP(B219,'X6'!$B:$AP,7,FALSE)),IF($X$1=7,(VLOOKUP(B219,'X7'!$B:$AP,7,FALSE)),IF($X$1=8,(VLOOKUP(B219,'X8'!$B:$AP,7,FALSE)),IF($X$1=9,(VLOOKUP(B219,'X9'!$B:$AP,7,FALSE)),IF($X$1=10,(VLOOKUP(B219,'X10'!$B:$AP,7,FALSE)),IF($X$1=11,(VLOOKUP(B219,'X11'!$B:$AP,7,FALSE)),IF($X$1=12,(VLOOKUP(B219,'X12'!$B:$AP,7,FALSE)),IF($X$1=13,(VLOOKUP(B219,'X13'!$B:$AP,7,FALSE)),"B")))))))))))))))</f>
        <v xml:space="preserve"> </v>
      </c>
      <c r="F219" s="182" t="str">
        <f ca="1">IF(ISERROR(IF((IF($X$1=1,(VLOOKUP(B219,'X1'!$B:$AO,6,FALSE)),(IF($X$1=2,(VLOOKUP(B219,'X2'!$B:$AO,6,FALSE)),(IF($X$1=3,(VLOOKUP(B219,'X3'!$B:$AO,6,FALSE)),(IF($X$1=4,(VLOOKUP(B219,'X4'!$B:$AO,6,FALSE)),(IF($X$1=5,(VLOOKUP(B219,'X5'!$B:$AO,6,FALSE)),(IF($X$1=6,(VLOOKUP(B219,'X6'!$B:$AO,6,FALSE)),(IF($X$1=7,(VLOOKUP(B219,'X7'!$B:$AO,6,FALSE)),(IF($X$1=8,(VLOOKUP(B219,'X8'!$B:$AO,6,FALSE)),(IF($X$1=9,(VLOOKUP(B219,'X9'!$B:$AO,6,FALSE)),(IF($X$1=10,(VLOOKUP(B219,'X10'!$B:$AO,6,FALSE)),(IF($X$1=11,(VLOOKUP(B219,'X11'!$B:$AO,6,FALSE)),(IF($X$1=12,(VLOOKUP(B219,'X12'!$B:$AO,6,FALSE)),(VLOOKUP(B219,'X13'!$B:$AO,6,FALSE))))))))))))))))))))))))))=$V$1," ",(IF($X$1=1,(VLOOKUP(B219,'X1'!$B:$AO,6,FALSE)),(IF($X$1=2,(VLOOKUP(B219,'X2'!$B:$AO,6,FALSE)),(IF($X$1=3,(VLOOKUP(B219,'X3'!$B:$AO,6,FALSE)),(IF($X$1=4,(VLOOKUP(B219,'X4'!$B:$AO,6,FALSE)),(IF($X$1=5,(VLOOKUP(B219,'X5'!$B:$AO,6,FALSE)),(IF($X$1=6,(VLOOKUP(B219,'X6'!$B:$AO,6,FALSE)),(IF($X$1=7,(VLOOKUP(B219,'X7'!$B:$AO,6,FALSE)),(IF($X$1=8,(VLOOKUP(B219,'X8'!$B:$AO,6,FALSE)),(IF($X$1=9,(VLOOKUP(B219,'X9'!$B:$AO,6,FALSE)),(IF($X$1=10,(VLOOKUP(B219,'X10'!$B:$AO,6,FALSE)),(IF($X$1=11,(VLOOKUP(B219,'X11'!$B:$AO,6,FALSE)),(IF($X$1=12,(VLOOKUP(B219,'X12'!$B:$AO,6,FALSE)),(VLOOKUP(B219,'X13'!$B:$AO,6,FALSE))))))))))))))))))))))))))))=TRUE," ",(IF((IF($X$1=1,(VLOOKUP(B219,'X1'!$B:$AO,6,FALSE)),(IF($X$1=2,(VLOOKUP(B219,'X2'!$B:$AO,6,FALSE)),(IF($X$1=3,(VLOOKUP(B219,'X3'!$B:$AO,6,FALSE)),(IF($X$1=4,(VLOOKUP(B219,'X4'!$B:$AO,6,FALSE)),(IF($X$1=5,(VLOOKUP(B219,'X5'!$B:$AO,6,FALSE)),(IF($X$1=6,(VLOOKUP(B219,'X6'!$B:$AO,6,FALSE)),(IF($X$1=7,(VLOOKUP(B219,'X7'!$B:$AO,6,FALSE)),(IF($X$1=8,(VLOOKUP(B219,'X8'!$B:$AO,6,FALSE)),(IF($X$1=9,(VLOOKUP(B219,'X9'!$B:$AO,6,FALSE)),(IF($X$1=10,(VLOOKUP(B219,'X10'!$B:$AO,6,FALSE)),(IF($X$1=11,(VLOOKUP(B219,'X11'!$B:$AO,6,FALSE)),(IF($X$1=12,(VLOOKUP(B219,'X12'!$B:$AO,6,FALSE)),(VLOOKUP(B219,'X13'!$B:$AO,6,FALSE))))))))))))))))))))))))))=$V$1," ",(IF($X$1=1,(VLOOKUP(B219,'X1'!$B:$AO,6,FALSE)),(IF($X$1=2,(VLOOKUP(B219,'X2'!$B:$AO,6,FALSE)),(IF($X$1=3,(VLOOKUP(B219,'X3'!$B:$AO,6,FALSE)),(IF($X$1=4,(VLOOKUP(B219,'X4'!$B:$AO,6,FALSE)),(IF($X$1=5,(VLOOKUP(B219,'X5'!$B:$AO,6,FALSE)),(IF($X$1=6,(VLOOKUP(B219,'X6'!$B:$AO,6,FALSE)),(IF($X$1=7,(VLOOKUP(B219,'X7'!$B:$AO,6,FALSE)),(IF($X$1=8,(VLOOKUP(B219,'X8'!$B:$AO,6,FALSE)),(IF($X$1=9,(VLOOKUP(B219,'X9'!$B:$AO,6,FALSE)),(IF($X$1=10,(VLOOKUP(B219,'X10'!$B:$AO,6,FALSE)),(IF($X$1=11,(VLOOKUP(B219,'X11'!$B:$AO,6,FALSE)),(IF($X$1=12,(VLOOKUP(B219,'X12'!$B:$AO,6,FALSE)),(VLOOKUP(B219,'X13'!$B:$AO,6,FALSE)))))))))))))))))))))))))))))</f>
        <v xml:space="preserve"> </v>
      </c>
      <c r="G219" s="182" t="str">
        <f ca="1">IF(ISERROR(IF($X$1=1,(VLOOKUP(B219,'X1'!$B:$AZ,44,FALSE)),IF($X$1=2,(VLOOKUP(B219,'X2'!$B:$AZ,44,FALSE)),IF($X$1=3,(VLOOKUP(B219,'X3'!$B:$AZ,44,FALSE)),IF($X$1=4,(VLOOKUP(B219,'X4'!$B:$AZ,44,FALSE)),IF($X$1=5,(VLOOKUP(B219,'X5'!$B:$AZ,44,FALSE)),IF($X$1=6,(VLOOKUP(B219,'X6'!$B:$AZ,44,FALSE)),IF($X$1=7,(VLOOKUP(B219,'X7'!$B:$AZ,44,FALSE)),IF($X$1=8,(VLOOKUP(B219,'X8'!$B:$AZ,44,FALSE)),IF($X$1=9,(VLOOKUP(B219,'X9'!$B:$AZ,44,FALSE)),IF($X$1=10,(VLOOKUP(B219,'X10'!$B:$AZ,44,FALSE)),IF($X$1=11,(VLOOKUP(B219,'X11'!$B:$AZ,44,FALSE)),IF($X$1=12,(VLOOKUP(B219,'X12'!$B:$AZ,44,FALSE)),IF($X$1=13,(VLOOKUP(B219,'X13'!$B:$AZ,44,FALSE)),"B"))))))))))))))=TRUE," ",(IF($X$1=1,(VLOOKUP(B219,'X1'!$B:$AZ,44,FALSE)),IF($X$1=2,(VLOOKUP(B219,'X2'!$B:$AZ,44,FALSE)),IF($X$1=3,(VLOOKUP(B219,'X3'!$B:$AZ,44,FALSE)),IF($X$1=4,(VLOOKUP(B219,'X4'!$B:$AZ,44,FALSE)),IF($X$1=5,(VLOOKUP(B219,'X5'!$B:$AZ,44,FALSE)),IF($X$1=6,(VLOOKUP(B219,'X6'!$B:$AZ,44,FALSE)),IF($X$1=7,(VLOOKUP(B219,'X7'!$B:$AZ,44,FALSE)),IF($X$1=8,(VLOOKUP(B219,'X8'!$B:$AZ,44,FALSE)),IF($X$1=9,(VLOOKUP(B219,'X9'!$B:$AZ,44,FALSE)),IF($X$1=10,(VLOOKUP(B219,'X10'!$B:$AZ,44,FALSE)),IF($X$1=11,(VLOOKUP(B219,'X11'!$B:$AZ,44,FALSE)),IF($X$1=12,(VLOOKUP(B219,'X12'!$B:$AZ,44,FALSE)),IF($X$1=13,(VLOOKUP(B219,'X13'!$B:$AZ,44,FALSE)),"B")))))))))))))))</f>
        <v xml:space="preserve"> </v>
      </c>
      <c r="H219" s="182" t="str">
        <f ca="1">IF(ISERROR(IF($X$1=1,(VLOOKUP(B219,'X1'!$B:$AZ,8,FALSE)),IF($X$1=2,(VLOOKUP(B219,'X2'!$B:$AZ,8,FALSE)),IF($X$1=3,(VLOOKUP(B219,'X3'!$B:$AZ,8,FALSE)),IF($X$1=4,(VLOOKUP(B219,'X4'!$B:$AZ,8,FALSE)),IF($X$1=5,(VLOOKUP(B219,'X5'!$B:$AZ,8,FALSE)),IF($X$1=6,(VLOOKUP(B219,'X6'!$B:$AZ,8,FALSE)),IF($X$1=7,(VLOOKUP(B219,'X7'!$B:$AZ,8,FALSE)),IF($X$1=8,(VLOOKUP(B219,'X8'!$B:$AZ,8,FALSE)),IF($X$1=9,(VLOOKUP(B219,'X9'!$B:$AZ,8,FALSE)),IF($X$1=10,(VLOOKUP(B219,'X10'!$B:$AZ,8,FALSE)),IF($X$1=11,(VLOOKUP(B219,'X11'!$B:$AZ,8,FALSE)),IF($X$1=12,(VLOOKUP(B219,'X12'!$B:$AZ,8,FALSE)),IF($X$1=13,(VLOOKUP(B219,'X13'!$B:$AZ,8,FALSE)),"B"))))))))))))))=TRUE," ",(IF($X$1=1,(VLOOKUP(B219,'X1'!$B:$AZ,8,FALSE)),IF($X$1=2,(VLOOKUP(B219,'X2'!$B:$AZ,8,FALSE)),IF($X$1=3,(VLOOKUP(B219,'X3'!$B:$AZ,8,FALSE)),IF($X$1=4,(VLOOKUP(B219,'X4'!$B:$AZ,8,FALSE)),IF($X$1=5,(VLOOKUP(B219,'X5'!$B:$AZ,8,FALSE)),IF($X$1=6,(VLOOKUP(B219,'X6'!$B:$AZ,8,FALSE)),IF($X$1=7,(VLOOKUP(B219,'X7'!$B:$AZ,8,FALSE)),IF($X$1=8,(VLOOKUP(B219,'X8'!$B:$AZ,8,FALSE)),IF($X$1=9,(VLOOKUP(B219,'X9'!$B:$AZ,8,FALSE)),IF($X$1=10,(VLOOKUP(B219,'X10'!$B:$AZ,8,FALSE)),IF($X$1=11,(VLOOKUP(B219,'X11'!$B:$AZ,8,FALSE)),IF($X$1=12,(VLOOKUP(B219,'X12'!$B:$AZ,8,FALSE)),IF($X$1=13,(VLOOKUP(B219,'X13'!$B:$AZ,8,FALSE)),"B")))))))))))))))</f>
        <v xml:space="preserve"> </v>
      </c>
      <c r="I219" s="183" t="str">
        <f ca="1">IF(ISERROR(IF($X$1=1,(VLOOKUP(B219,'X1'!$B:$AZ,2,FALSE)),IF($X$1=2,(VLOOKUP(B219,'X2'!$B:$AZ,2,FALSE)),IF($X$1=3,(VLOOKUP(B219,'X3'!$B:$AZ,2,FALSE)),IF($X$1=4,(VLOOKUP(B219,'X4'!$B:$AZ,2,FALSE)),IF($X$1=5,(VLOOKUP(B219,'X5'!$B:$AZ,2,FALSE)),IF($X$1=6,(VLOOKUP(B219,'X6'!$B:$AZ,2,FALSE)),IF($X$1=7,(VLOOKUP(B219,'X7'!$B:$AZ,2,FALSE)),IF($X$1=8,(VLOOKUP(B219,'X8'!$B:$AZ,2,FALSE)),IF($X$1=9,(VLOOKUP(B219,'X9'!$B:$AZ,2,FALSE)),IF($X$1=10,(VLOOKUP(B219,'X10'!$B:$AZ,2,FALSE)),IF($X$1=11,(VLOOKUP(B219,'X11'!$B:$AZ,2,FALSE)),IF($X$1=12,(VLOOKUP(B219,'X12'!$B:$AZ,2,FALSE)),IF($X$1=13,(VLOOKUP(B219,'X13'!$B:$AZ,2,FALSE)),"B"))))))))))))))=TRUE," ",(IF($X$1=1,(VLOOKUP(B219,'X1'!$B:$AZ,2,FALSE)),IF($X$1=2,(VLOOKUP(B219,'X2'!$B:$AZ,2,FALSE)),IF($X$1=3,(VLOOKUP(B219,'X3'!$B:$AZ,2,FALSE)),IF($X$1=4,(VLOOKUP(B219,'X4'!$B:$AZ,2,FALSE)),IF($X$1=5,(VLOOKUP(B219,'X5'!$B:$AZ,2,FALSE)),IF($X$1=6,(VLOOKUP(B219,'X6'!$B:$AZ,2,FALSE)),IF($X$1=7,(VLOOKUP(B219,'X7'!$B:$AZ,2,FALSE)),IF($X$1=8,(VLOOKUP(B219,'X8'!$B:$AZ,2,FALSE)),IF($X$1=9,(VLOOKUP(B219,'X9'!$B:$AZ,2,FALSE)),IF($X$1=10,(VLOOKUP(B219,'X10'!$B:$AZ,2,FALSE)),IF($X$1=11,(VLOOKUP(B219,'X11'!$B:$AZ,2,FALSE)),IF($X$1=12,(VLOOKUP(B219,'X12'!$B:$AZ,2,FALSE)),IF($X$1=13,(VLOOKUP(B219,'X13'!$B:$AZ,2,FALSE)),"B")))))))))))))))</f>
        <v xml:space="preserve"> </v>
      </c>
      <c r="J219" s="183" t="str">
        <f ca="1">IF(ISERROR(IF($X$1=1,(VLOOKUP(B219,'X1'!$B:$AZ,3,FALSE)),IF($X$1=2,(VLOOKUP(B219,'X2'!$B:$AZ,3,FALSE)),IF($X$1=3,(VLOOKUP(B219,'X3'!$B:$AZ,3,FALSE)),IF($X$1=4,(VLOOKUP(B219,'X4'!$B:$AZ,3,FALSE)),IF($X$1=5,(VLOOKUP(B219,'X5'!$B:$AZ,3,FALSE)),IF($X$1=6,(VLOOKUP(B219,'X6'!$B:$AZ,3,FALSE)),IF($X$1=7,(VLOOKUP(B219,'X7'!$B:$AZ,3,FALSE)),IF($X$1=8,(VLOOKUP(B219,'X8'!$B:$AZ,3,FALSE)),IF($X$1=9,(VLOOKUP(B219,'X9'!$B:$AZ,3,FALSE)),IF($X$1=10,(VLOOKUP(B219,'X10'!$B:$AZ,3,FALSE)),IF($X$1=11,(VLOOKUP(B219,'X11'!$B:$AZ,3,FALSE)),IF($X$1=12,(VLOOKUP(B219,'X12'!$B:$AZ,3,FALSE)),IF($X$1=13,(VLOOKUP(B219,'X13'!$B:$AZ,3,FALSE)),"B"))))))))))))))=TRUE," ",(IF($X$1=1,(VLOOKUP(B219,'X1'!$B:$AZ,3,FALSE)),IF($X$1=2,(VLOOKUP(B219,'X2'!$B:$AZ,3,FALSE)),IF($X$1=3,(VLOOKUP(B219,'X3'!$B:$AZ,3,FALSE)),IF($X$1=4,(VLOOKUP(B219,'X4'!$B:$AZ,3,FALSE)),IF($X$1=5,(VLOOKUP(B219,'X5'!$B:$AZ,3,FALSE)),IF($X$1=6,(VLOOKUP(B219,'X6'!$B:$AZ,3,FALSE)),IF($X$1=7,(VLOOKUP(B219,'X7'!$B:$AZ,3,FALSE)),IF($X$1=8,(VLOOKUP(B219,'X8'!$B:$AZ,3,FALSE)),IF($X$1=9,(VLOOKUP(B219,'X9'!$B:$AZ,3,FALSE)),IF($X$1=10,(VLOOKUP(B219,'X10'!$B:$AZ,3,FALSE)),IF($X$1=11,(VLOOKUP(B219,'X11'!$B:$AZ,3,FALSE)),IF($X$1=12,(VLOOKUP(B219,'X12'!$B:$AZ,3,FALSE)),IF($X$1=13,(VLOOKUP(B219,'X13'!$B:$AZ,3,FALSE)),"B")))))))))))))))</f>
        <v xml:space="preserve"> </v>
      </c>
      <c r="K219" s="183" t="str">
        <f ca="1">IF(ISERROR(IF($X$1=1,(VLOOKUP(B219,'X1'!$B:$AZ,5,FALSE)),IF($X$1=2,(VLOOKUP(B219,'X2'!$B:$AZ,5,FALSE)),IF($X$1=3,(VLOOKUP(B219,'X3'!$B:$AZ,5,FALSE)),IF($X$1=4,(VLOOKUP(B219,'X4'!$B:$AZ,5,FALSE)),IF($X$1=5,(VLOOKUP(B219,'X5'!$B:$AZ,5,FALSE)),IF($X$1=6,(VLOOKUP(B219,'X6'!$B:$AZ,5,FALSE)),IF($X$1=7,(VLOOKUP(B219,'X7'!$B:$AZ,5,FALSE)),IF($X$1=8,(VLOOKUP(B219,'X8'!$B:$AZ,5,FALSE)),IF($X$1=9,(VLOOKUP(B219,'X9'!$B:$AZ,5,FALSE)),IF($X$1=10,(VLOOKUP(B219,'X10'!$B:$AZ,5,FALSE)),IF($X$1=11,(VLOOKUP(B219,'X11'!$B:$AZ,5,FALSE)),IF($X$1=12,(VLOOKUP(B219,'X12'!$B:$AZ,5,FALSE)),IF($X$1=13,(VLOOKUP(B219,'X13'!$B:$AZ,5,FALSE)),"B"))))))))))))))=TRUE," ",(IF($X$1=1,(VLOOKUP(B219,'X1'!$B:$AZ,5,FALSE)),IF($X$1=2,(VLOOKUP(B219,'X2'!$B:$AZ,5,FALSE)),IF($X$1=3,(VLOOKUP(B219,'X3'!$B:$AZ,5,FALSE)),IF($X$1=4,(VLOOKUP(B219,'X4'!$B:$AZ,5,FALSE)),IF($X$1=5,(VLOOKUP(B219,'X5'!$B:$AZ,5,FALSE)),IF($X$1=6,(VLOOKUP(B219,'X6'!$B:$AZ,5,FALSE)),IF($X$1=7,(VLOOKUP(B219,'X7'!$B:$AZ,5,FALSE)),IF($X$1=8,(VLOOKUP(B219,'X8'!$B:$AZ,5,FALSE)),IF($X$1=9,(VLOOKUP(B219,'X9'!$B:$AZ,5,FALSE)),IF($X$1=10,(VLOOKUP(B219,'X10'!$B:$AZ,5,FALSE)),IF($X$1=11,(VLOOKUP(B219,'X11'!$B:$AZ,5,FALSE)),IF($X$1=12,(VLOOKUP(B219,'X12'!$B:$AZ,5,FALSE)),IF($X$1=13,(VLOOKUP(B219,'X13'!$B:$AZ,5,FALSE)),"B")))))))))))))))</f>
        <v xml:space="preserve"> </v>
      </c>
      <c r="L219" s="184" t="str">
        <f ca="1">IF(ISERROR(IF($X$1=1,(VLOOKUP(B219,'X1'!$B:$AZ,9,FALSE)),IF($X$1=2,(VLOOKUP(B219,'X2'!$B:$AZ,9,FALSE)),IF($X$1=3,(VLOOKUP(B219,'X3'!$B:$AZ,9,FALSE)),IF($X$1=4,(VLOOKUP(B219,'X4'!$B:$AZ,9,FALSE)),IF($X$1=5,(VLOOKUP(B219,'X5'!$B:$AZ,9,FALSE)),IF($X$1=6,(VLOOKUP(B219,'X6'!$B:$AZ,9,FALSE)),IF($X$1=7,(VLOOKUP(B219,'X7'!$B:$AZ,9,FALSE)),IF($X$1=8,(VLOOKUP(B219,'X8'!$B:$AZ,9,FALSE)),IF($X$1=9,(VLOOKUP(B219,'X9'!$B:$AZ,9,FALSE)),IF($X$1=10,(VLOOKUP(B219,'X10'!$B:$AZ,9,FALSE)),IF($X$1=11,(VLOOKUP(B219,'X11'!$B:$AZ,9,FALSE)),IF($X$1=12,(VLOOKUP(B219,'X12'!$B:$AZ,9,FALSE)),IF($X$1=13,(VLOOKUP(B219,'X13'!$B:$AZ,9,FALSE)),"B"))))))))))))))=TRUE," ",(IF($X$1=1,(VLOOKUP(B219,'X1'!$B:$AZ,9,FALSE)),IF($X$1=2,(VLOOKUP(B219,'X2'!$B:$AZ,9,FALSE)),IF($X$1=3,(VLOOKUP(B219,'X3'!$B:$AZ,9,FALSE)),IF($X$1=4,(VLOOKUP(B219,'X4'!$B:$AZ,9,FALSE)),IF($X$1=5,(VLOOKUP(B219,'X5'!$B:$AZ,9,FALSE)),IF($X$1=6,(VLOOKUP(B219,'X6'!$B:$AZ,9,FALSE)),IF($X$1=7,(VLOOKUP(B219,'X7'!$B:$AZ,9,FALSE)),IF($X$1=8,(VLOOKUP(B219,'X8'!$B:$AZ,9,FALSE)),IF($X$1=9,(VLOOKUP(B219,'X9'!$B:$AZ,9,FALSE)),IF($X$1=10,(VLOOKUP(B219,'X10'!$B:$AZ,9,FALSE)),IF($X$1=11,(VLOOKUP(B219,'X11'!$B:$AZ,9,FALSE)),IF($X$1=12,(VLOOKUP(B219,'X12'!$B:$AZ,9,FALSE)),IF($X$1=13,(VLOOKUP(B219,'X13'!$B:$AZ,9,FALSE)),"B")))))))))))))))</f>
        <v xml:space="preserve"> </v>
      </c>
      <c r="M219" s="184" t="str">
        <f ca="1">IF(ISERROR(IF($X$1=1,(VLOOKUP(B219,'X1'!$B:$AZ,10,FALSE)),IF($X$1=2,(VLOOKUP(B219,'X2'!$B:$AZ,10,FALSE)),IF($X$1=3,(VLOOKUP(B219,'X3'!$B:$AZ,10,FALSE)),IF($X$1=4,(VLOOKUP(B219,'X4'!$B:$AZ,10,FALSE)),IF($X$1=5,(VLOOKUP(B219,'X5'!$B:$AZ,10,FALSE)),IF($X$1=6,(VLOOKUP(B219,'X6'!$B:$AZ,10,FALSE)),IF($X$1=7,(VLOOKUP(B219,'X7'!$B:$AZ,10,FALSE)),IF($X$1=8,(VLOOKUP(B219,'X8'!$B:$AZ,10,FALSE)),IF($X$1=9,(VLOOKUP(B219,'X9'!$B:$AZ,10,FALSE)),IF($X$1=10,(VLOOKUP(B219,'X10'!$B:$AZ,10,FALSE)),IF($X$1=11,(VLOOKUP(B219,'X11'!$B:$AZ,10,FALSE)),IF($X$1=12,(VLOOKUP(B219,'X12'!$B:$AZ,10,FALSE)),IF($X$1=13,(VLOOKUP(B219,'X13'!$B:$AZ,10,FALSE)),"B"))))))))))))))=TRUE," ",(IF($X$1=1,(VLOOKUP(B219,'X1'!$B:$AZ,10,FALSE)),IF($X$1=2,(VLOOKUP(B219,'X2'!$B:$AZ,10,FALSE)),IF($X$1=3,(VLOOKUP(B219,'X3'!$B:$AZ,10,FALSE)),IF($X$1=4,(VLOOKUP(B219,'X4'!$B:$AZ,10,FALSE)),IF($X$1=5,(VLOOKUP(B219,'X5'!$B:$AZ,10,FALSE)),IF($X$1=6,(VLOOKUP(B219,'X6'!$B:$AZ,10,FALSE)),IF($X$1=7,(VLOOKUP(B219,'X7'!$B:$AZ,10,FALSE)),IF($X$1=8,(VLOOKUP(B219,'X8'!$B:$AZ,10,FALSE)),IF($X$1=9,(VLOOKUP(B219,'X9'!$B:$AZ,10,FALSE)),IF($X$1=10,(VLOOKUP(B219,'X10'!$B:$AZ,10,FALSE)),IF($X$1=11,(VLOOKUP(B219,'X11'!$B:$AZ,10,FALSE)),IF($X$1=12,(VLOOKUP(B219,'X12'!$B:$AZ,10,FALSE)),IF($X$1=13,(VLOOKUP(B219,'X13'!$B:$AZ,10,FALSE)),"B")))))))))))))))</f>
        <v xml:space="preserve"> </v>
      </c>
      <c r="N219" s="185" t="str">
        <f ca="1">IF(ISERROR(IF($X$1=1,(VLOOKUP(B219,'X1'!$B:$AZ,45,FALSE)),IF($X$1=2,(VLOOKUP(B219,'X2'!$B:$AZ,45,FALSE)),IF($X$1=3,(VLOOKUP(B219,'X3'!$B:$AZ,45,FALSE)),IF($X$1=4,(VLOOKUP(B219,'X4'!$B:$AZ,45,FALSE)),IF($X$1=5,(VLOOKUP(B219,'X5'!$B:$AZ,45,FALSE)),IF($X$1=6,(VLOOKUP(B219,'X6'!$B:$AZ,45,FALSE)),IF($X$1=7,(VLOOKUP(B219,'X7'!$B:$AZ,45,FALSE)),IF($X$1=8,(VLOOKUP(B219,'X8'!$B:$AZ,45,FALSE)),IF($X$1=9,(VLOOKUP(B219,'X9'!$B:$AZ,45,FALSE)),IF($X$1=10,(VLOOKUP(B219,'X10'!$B:$AZ,45,FALSE)),IF($X$1=11,(VLOOKUP(B219,'X11'!$B:$AZ,45,FALSE)),IF($X$1=12,(VLOOKUP(B219,'X12'!$B:$AZ,45,FALSE)),IF($X$1=13,(VLOOKUP(B219,'X13'!$B:$AZ,45,FALSE)),"B"))))))))))))))=TRUE," ",(IF($X$1=1,(VLOOKUP(B219,'X1'!$B:$AZ,45,FALSE)),IF($X$1=2,(VLOOKUP(B219,'X2'!$B:$AZ,45,FALSE)),IF($X$1=3,(VLOOKUP(B219,'X3'!$B:$AZ,45,FALSE)),IF($X$1=4,(VLOOKUP(B219,'X4'!$B:$AZ,45,FALSE)),IF($X$1=5,(VLOOKUP(B219,'X5'!$B:$AZ,45,FALSE)),IF($X$1=6,(VLOOKUP(B219,'X6'!$B:$AZ,45,FALSE)),IF($X$1=7,(VLOOKUP(B219,'X7'!$B:$AZ,45,FALSE)),IF($X$1=8,(VLOOKUP(B219,'X8'!$B:$AZ,45,FALSE)),IF($X$1=9,(VLOOKUP(B219,'X9'!$B:$AZ,45,FALSE)),IF($X$1=10,(VLOOKUP(B219,'X10'!$B:$AZ,45,FALSE)),IF($X$1=11,(VLOOKUP(B219,'X11'!$B:$AZ,45,FALSE)),IF($X$1=12,(VLOOKUP(B219,'X12'!$B:$AZ,45,FALSE)),IF($X$1=13,(VLOOKUP(B219,'X13'!$B:$AZ,45,FALSE)),"B")))))))))))))))</f>
        <v xml:space="preserve"> </v>
      </c>
      <c r="O219" s="184" t="str">
        <f ca="1">IF(ISERROR(IF($X$1=1,(VLOOKUP(B219,'X1'!$B:$AZ,11,FALSE)),IF($X$1=2,(VLOOKUP(B219,'X2'!$B:$AZ,11,FALSE)),IF($X$1=3,(VLOOKUP(B219,'X3'!$B:$AZ,11,FALSE)),IF($X$1=4,(VLOOKUP(B219,'X4'!$B:$AZ,11,FALSE)),IF($X$1=5,(VLOOKUP(B219,'X5'!$B:$AZ,11,FALSE)),IF($X$1=6,(VLOOKUP(B219,'X6'!$B:$AZ,11,FALSE)),IF($X$1=7,(VLOOKUP(B219,'X7'!$B:$AZ,11,FALSE)),IF($X$1=8,(VLOOKUP(B219,'X8'!$B:$AZ,11,FALSE)),IF($X$1=9,(VLOOKUP(B219,'X9'!$B:$AZ,11,FALSE)),IF($X$1=10,(VLOOKUP(B219,'X10'!$B:$AZ,11,FALSE)),IF($X$1=11,(VLOOKUP(B219,'X11'!$B:$AZ,11,FALSE)),IF($X$1=12,(VLOOKUP(B219,'X12'!$B:$AZ,11,FALSE)),IF($X$1=13,(VLOOKUP(B219,'X13'!$B:$AZ,11,FALSE)),"B"))))))))))))))=TRUE," ",(IF($X$1=1,(VLOOKUP(B219,'X1'!$B:$AZ,11,FALSE)),IF($X$1=2,(VLOOKUP(B219,'X2'!$B:$AZ,11,FALSE)),IF($X$1=3,(VLOOKUP(B219,'X3'!$B:$AZ,11,FALSE)),IF($X$1=4,(VLOOKUP(B219,'X4'!$B:$AZ,11,FALSE)),IF($X$1=5,(VLOOKUP(B219,'X5'!$B:$AZ,11,FALSE)),IF($X$1=6,(VLOOKUP(B219,'X6'!$B:$AZ,11,FALSE)),IF($X$1=7,(VLOOKUP(B219,'X7'!$B:$AZ,11,FALSE)),IF($X$1=8,(VLOOKUP(B219,'X8'!$B:$AZ,11,FALSE)),IF($X$1=9,(VLOOKUP(B219,'X9'!$B:$AZ,11,FALSE)),IF($X$1=10,(VLOOKUP(B219,'X10'!$B:$AZ,11,FALSE)),IF($X$1=11,(VLOOKUP(B219,'X11'!$B:$AZ,11,FALSE)),IF($X$1=12,(VLOOKUP(B219,'X12'!$B:$AZ,11,FALSE)),IF($X$1=13,(VLOOKUP(B219,'X13'!$B:$AZ,11,FALSE)),"B")))))))))))))))</f>
        <v xml:space="preserve"> </v>
      </c>
      <c r="P219" s="184" t="str">
        <f ca="1">IF(ISERROR(IF($X$1=1,(VLOOKUP(B219,'X1'!$B:$AZ,12,FALSE)),IF($X$1=2,(VLOOKUP(B219,'X2'!$B:$AZ,12,FALSE)),IF($X$1=3,(VLOOKUP(B219,'X3'!$B:$AZ,12,FALSE)),IF($X$1=4,(VLOOKUP(B219,'X4'!$B:$AZ,12,FALSE)),IF($X$1=5,(VLOOKUP(B219,'X5'!$B:$AZ,12,FALSE)),IF($X$1=6,(VLOOKUP(B219,'X6'!$B:$AZ,12,FALSE)),IF($X$1=7,(VLOOKUP(B219,'X7'!$B:$AZ,12,FALSE)),IF($X$1=8,(VLOOKUP(B219,'X8'!$B:$AZ,12,FALSE)),IF($X$1=9,(VLOOKUP(B219,'X9'!$B:$AZ,12,FALSE)),IF($X$1=10,(VLOOKUP(B219,'X10'!$B:$AZ,12,FALSE)),IF($X$1=11,(VLOOKUP(B219,'X11'!$B:$AZ,12,FALSE)),IF($X$1=12,(VLOOKUP(B219,'X12'!$B:$AZ,12,FALSE)),IF($X$1=13,(VLOOKUP(B219,'X13'!$B:$AZ,12,FALSE)),"B"))))))))))))))=TRUE," ",(IF($X$1=1,(VLOOKUP(B219,'X1'!$B:$AZ,12,FALSE)),IF($X$1=2,(VLOOKUP(B219,'X2'!$B:$AZ,12,FALSE)),IF($X$1=3,(VLOOKUP(B219,'X3'!$B:$AZ,12,FALSE)),IF($X$1=4,(VLOOKUP(B219,'X4'!$B:$AZ,12,FALSE)),IF($X$1=5,(VLOOKUP(B219,'X5'!$B:$AZ,12,FALSE)),IF($X$1=6,(VLOOKUP(B219,'X6'!$B:$AZ,12,FALSE)),IF($X$1=7,(VLOOKUP(B219,'X7'!$B:$AZ,12,FALSE)),IF($X$1=8,(VLOOKUP(B219,'X8'!$B:$AZ,12,FALSE)),IF($X$1=9,(VLOOKUP(B219,'X9'!$B:$AZ,12,FALSE)),IF($X$1=10,(VLOOKUP(B219,'X10'!$B:$AZ,12,FALSE)),IF($X$1=11,(VLOOKUP(B219,'X11'!$B:$AZ,12,FALSE)),IF($X$1=12,(VLOOKUP(B219,'X12'!$B:$AZ,12,FALSE)),IF($X$1=13,(VLOOKUP(B219,'X13'!$B:$AZ,12,FALSE)),"B")))))))))))))))</f>
        <v xml:space="preserve"> </v>
      </c>
      <c r="Q219" s="185" t="str">
        <f ca="1">IF(ISERROR(IF($X$1=1,(VLOOKUP(B219,'X1'!$B:$AZ,46,FALSE)),IF($X$1=2,(VLOOKUP(B219,'X2'!$B:$AZ,46,FALSE)),IF($X$1=3,(VLOOKUP(B219,'X3'!$B:$AZ,46,FALSE)),IF($X$1=4,(VLOOKUP(B219,'X4'!$B:$AZ,46,FALSE)),IF($X$1=5,(VLOOKUP(B219,'X5'!$B:$AZ,46,FALSE)),IF($X$1=6,(VLOOKUP(B219,'X6'!$B:$AZ,46,FALSE)),IF($X$1=7,(VLOOKUP(B219,'X7'!$B:$AZ,46,FALSE)),IF($X$1=8,(VLOOKUP(B219,'X8'!$B:$AZ,46,FALSE)),IF($X$1=9,(VLOOKUP(B219,'X9'!$B:$AZ,46,FALSE)),IF($X$1=10,(VLOOKUP(B219,'X10'!$B:$AZ,46,FALSE)),IF($X$1=11,(VLOOKUP(B219,'X11'!$B:$AZ,46,FALSE)),IF($X$1=12,(VLOOKUP(B219,'X12'!$B:$AZ,46,FALSE)),IF($X$1=13,(VLOOKUP(B219,'X13'!$B:$AZ,46,FALSE)),"B"))))))))))))))=TRUE," ",(IF($X$1=1,(VLOOKUP(B219,'X1'!$B:$AZ,46,FALSE)),IF($X$1=2,(VLOOKUP(B219,'X2'!$B:$AZ,46,FALSE)),IF($X$1=3,(VLOOKUP(B219,'X3'!$B:$AZ,46,FALSE)),IF($X$1=4,(VLOOKUP(B219,'X4'!$B:$AZ,46,FALSE)),IF($X$1=5,(VLOOKUP(B219,'X5'!$B:$AZ,46,FALSE)),IF($X$1=6,(VLOOKUP(B219,'X6'!$B:$AZ,46,FALSE)),IF($X$1=7,(VLOOKUP(B219,'X7'!$B:$AZ,46,FALSE)),IF($X$1=8,(VLOOKUP(B219,'X8'!$B:$AZ,46,FALSE)),IF($X$1=9,(VLOOKUP(B219,'X9'!$B:$AZ,46,FALSE)),IF($X$1=10,(VLOOKUP(B219,'X10'!$B:$AZ,46,FALSE)),IF($X$1=11,(VLOOKUP(B219,'X11'!$B:$AZ,46,FALSE)),IF($X$1=12,(VLOOKUP(B219,'X12'!$B:$AZ,46,FALSE)),IF($X$1=13,(VLOOKUP(B219,'X13'!$B:$AZ,46,FALSE)),"B")))))))))))))))</f>
        <v xml:space="preserve"> </v>
      </c>
      <c r="R219" s="185" t="str">
        <f ca="1">IF(ISERROR(IF($X$1=1,(VLOOKUP(B219,'X1'!$B:$AZ,15,FALSE)),IF($X$1=2,(VLOOKUP(B219,'X2'!$B:$AZ,15,FALSE)),IF($X$1=3,(VLOOKUP(B219,'X3'!$B:$AZ,15,FALSE)),IF($X$1=4,(VLOOKUP(B219,'X4'!$B:$AZ,15,FALSE)),IF($X$1=5,(VLOOKUP(B219,'X5'!$B:$AZ,15,FALSE)),IF($X$1=6,(VLOOKUP(B219,'X6'!$B:$AZ,15,FALSE)),IF($X$1=7,(VLOOKUP(B219,'X7'!$B:$AZ,15,FALSE)),IF($X$1=8,(VLOOKUP(B219,'X8'!$B:$AZ,15,FALSE)),IF($X$1=9,(VLOOKUP(B219,'X9'!$B:$AZ,15,FALSE)),IF($X$1=10,(VLOOKUP(B219,'X10'!$B:$AZ,15,FALSE)),IF($X$1=11,(VLOOKUP(B219,'X11'!$B:$AZ,15,FALSE)),IF($X$1=12,(VLOOKUP(B219,'X12'!$B:$AZ,15,FALSE)),IF($X$1=13,(VLOOKUP(B219,'X13'!$B:$AZ,15,FALSE)),"B"))))))))))))))=TRUE," ",(IF($X$1=1,(VLOOKUP(B219,'X1'!$B:$AZ,15,FALSE)),IF($X$1=2,(VLOOKUP(B219,'X2'!$B:$AZ,15,FALSE)),IF($X$1=3,(VLOOKUP(B219,'X3'!$B:$AZ,15,FALSE)),IF($X$1=4,(VLOOKUP(B219,'X4'!$B:$AZ,15,FALSE)),IF($X$1=5,(VLOOKUP(B219,'X5'!$B:$AZ,15,FALSE)),IF($X$1=6,(VLOOKUP(B219,'X6'!$B:$AZ,15,FALSE)),IF($X$1=7,(VLOOKUP(B219,'X7'!$B:$AZ,15,FALSE)),IF($X$1=8,(VLOOKUP(B219,'X8'!$B:$AZ,15,FALSE)),IF($X$1=9,(VLOOKUP(B219,'X9'!$B:$AZ,15,FALSE)),IF($X$1=10,(VLOOKUP(B219,'X10'!$B:$AZ,15,FALSE)),IF($X$1=11,(VLOOKUP(B219,'X11'!$B:$AZ,15,FALSE)),IF($X$1=12,(VLOOKUP(B219,'X12'!$B:$AZ,15,FALSE)),IF($X$1=13,(VLOOKUP(B219,'X13'!$B:$AZ,15,FALSE)),"B")))))))))))))))</f>
        <v xml:space="preserve"> </v>
      </c>
      <c r="S219" s="185" t="str">
        <f ca="1">IF(ISERROR(IF((IF($X$1=1,(VLOOKUP(B219,'X1'!$B:$AZ,14,FALSE)),(IF($X$1=2,(VLOOKUP(B219,'X2'!$B:$AZ,14,FALSE)),(IF($X$1=3,(VLOOKUP(B219,'X3'!$B:$AZ,14,FALSE)),(IF($X$1=4,(VLOOKUP(B219,'X4'!$B:$AZ,14,FALSE)),(IF($X$1=5,(VLOOKUP(B219,'X5'!$B:$AZ,14,FALSE)),(IF($X$1=6,(VLOOKUP(B219,'X6'!$B:$AZ,14,FALSE)),(IF($X$1=7,(VLOOKUP(B219,'X7'!$B:$AZ,14,FALSE)),(IF($X$1=8,(VLOOKUP(B219,'X8'!$B:$AZ,14,FALSE)),(IF($X$1=9,(VLOOKUP(B219,'X9'!$B:$AZ,14,FALSE)),(IF($X$1=10,(VLOOKUP(B219,'X10'!$B:$AZ,14,FALSE)),(IF($X$1=11,(VLOOKUP(B219,'X11'!$B:$AZ,14,FALSE)),(IF($X$1=12,(VLOOKUP(B219,'X12'!$B:$AZ,14,FALSE)),(VLOOKUP(B219,'X13'!$B:$AZ,14,FALSE))))))))))))))))))))))))))=$V$1," ",(IF($X$1=1,(VLOOKUP(B219,'X1'!$B:$AZ,14,FALSE)),(IF($X$1=2,(VLOOKUP(B219,'X2'!$B:$AZ,14,FALSE)),(IF($X$1=3,(VLOOKUP(B219,'X3'!$B:$AZ,14,FALSE)),(IF($X$1=4,(VLOOKUP(B219,'X4'!$B:$AZ,14,FALSE)),(IF($X$1=5,(VLOOKUP(B219,'X5'!$B:$AZ,14,FALSE)),(IF($X$1=6,(VLOOKUP(B219,'X6'!$B:$AZ,14,FALSE)),(IF($X$1=7,(VLOOKUP(B219,'X7'!$B:$AZ,14,FALSE)),(IF($X$1=8,(VLOOKUP(B219,'X8'!$B:$AZ,14,FALSE)),(IF($X$1=9,(VLOOKUP(B219,'X9'!$B:$AZ,14,FALSE)),(IF($X$1=10,(VLOOKUP(B219,'X10'!$B:$AZ,14,FALSE)),(IF($X$1=11,(VLOOKUP(B219,'X11'!$B:$AZ,14,FALSE)),(IF($X$1=12,(VLOOKUP(B219,'X12'!$B:$AZ,14,FALSE)),(VLOOKUP(B219,'X13'!$B:$AZ,14,FALSE))))))))))))))))))))))))))))=TRUE," ",(IF((IF($X$1=1,(VLOOKUP(B219,'X1'!$B:$AZ,14,FALSE)),(IF($X$1=2,(VLOOKUP(B219,'X2'!$B:$AZ,14,FALSE)),(IF($X$1=3,(VLOOKUP(B219,'X3'!$B:$AZ,14,FALSE)),(IF($X$1=4,(VLOOKUP(B219,'X4'!$B:$AZ,14,FALSE)),(IF($X$1=5,(VLOOKUP(B219,'X5'!$B:$AZ,14,FALSE)),(IF($X$1=6,(VLOOKUP(B219,'X6'!$B:$AZ,14,FALSE)),(IF($X$1=7,(VLOOKUP(B219,'X7'!$B:$AZ,14,FALSE)),(IF($X$1=8,(VLOOKUP(B219,'X8'!$B:$AZ,14,FALSE)),(IF($X$1=9,(VLOOKUP(B219,'X9'!$B:$AZ,14,FALSE)),(IF($X$1=10,(VLOOKUP(B219,'X10'!$B:$AZ,14,FALSE)),(IF($X$1=11,(VLOOKUP(B219,'X11'!$B:$AZ,14,FALSE)),(IF($X$1=12,(VLOOKUP(B219,'X12'!$B:$AZ,14,FALSE)),(VLOOKUP(B219,'X13'!$B:$AZ,14,FALSE))))))))))))))))))))))))))=$V$1," ",(IF($X$1=1,(VLOOKUP(B219,'X1'!$B:$AZ,14,FALSE)),(IF($X$1=2,(VLOOKUP(B219,'X2'!$B:$AZ,14,FALSE)),(IF($X$1=3,(VLOOKUP(B219,'X3'!$B:$AZ,14,FALSE)),(IF($X$1=4,(VLOOKUP(B219,'X4'!$B:$AZ,14,FALSE)),(IF($X$1=5,(VLOOKUP(B219,'X5'!$B:$AZ,14,FALSE)),(IF($X$1=6,(VLOOKUP(B219,'X6'!$B:$AZ,14,FALSE)),(IF($X$1=7,(VLOOKUP(B219,'X7'!$B:$AZ,14,FALSE)),(IF($X$1=8,(VLOOKUP(B219,'X8'!$B:$AZ,14,FALSE)),(IF($X$1=9,(VLOOKUP(B219,'X9'!$B:$AZ,14,FALSE)),(IF($X$1=10,(VLOOKUP(B219,'X10'!$B:$AZ,14,FALSE)),(IF($X$1=11,(VLOOKUP(B219,'X11'!$B:$AZ,14,FALSE)),(IF($X$1=12,(VLOOKUP(B219,'X12'!$B:$AZ,14,FALSE)),(VLOOKUP(B219,'X13'!$B:$AZ,14,FALSE)))))))))))))))))))))))))))))</f>
        <v xml:space="preserve"> </v>
      </c>
    </row>
    <row r="220" spans="1:19" ht="14.1" customHeight="1" x14ac:dyDescent="0.2">
      <c r="A220" s="156" t="s">
        <v>1058</v>
      </c>
      <c r="B220" s="122" t="str">
        <f>IF(ISERROR(IF($U$16=1,(VLOOKUP(A220,$AC$89:$AH$125,2,FALSE)),IF((IF($X$1=1,'X1'!B179,(IF($X$1=2,'X2'!B179,(IF($X$1=3,'X3'!B179,(IF($X$1=4,'X4'!B179,(IF($X$1=5,'X5'!B179,(IF($X$1=6,'X6'!B179,(IF($X$1=7,'X7'!B179,(IF($X$1=8,'X8'!B179,(IF($X$1=9,'X9'!B179,(IF($X$1=10,'X10'!B179,(IF($X$1=11,'X11'!B179,(IF($X$1=12,'X12'!B179,'X13'!B179))))))))))))))))))))))))="","",(IF($X$1=1,'X1'!B179,(IF($X$1=2,'X2'!B179,(IF($X$1=3,'X3'!B179,(IF($X$1=4,'X4'!B179,(IF($X$1=5,'X5'!B179,(IF($X$1=6,'X6'!B179,(IF($X$1=7,'X7'!B179,(IF($X$1=8,'X8'!B179,(IF($X$1=9,'X9'!B179,(IF($X$1=10,'X10'!B179,(IF($X$1=11,'X11'!B179,(IF($X$1=12,'X12'!B179,'X13'!B179)))))))))))))))))))))))))))=TRUE," ",(IF($U$16=1,(VLOOKUP(A220,$AC$89:$AH$125,2,FALSE)),IF((IF($X$1=1,'X1'!B179,(IF($X$1=2,'X2'!B179,(IF($X$1=3,'X3'!B179,(IF($X$1=4,'X4'!B179,(IF($X$1=5,'X5'!B179,(IF($X$1=6,'X6'!B179,(IF($X$1=7,'X7'!B179,(IF($X$1=8,'X8'!B179,(IF($X$1=9,'X9'!B179,(IF($X$1=10,'X10'!B179,(IF($X$1=11,'X11'!B179,(IF($X$1=12,'X12'!B179,'X13'!B179))))))))))))))))))))))))="","",(IF($X$1=1,'X1'!B179,(IF($X$1=2,'X2'!B179,(IF($X$1=3,'X3'!B179,(IF($X$1=4,'X4'!B179,(IF($X$1=5,'X5'!B179,(IF($X$1=6,'X6'!B179,(IF($X$1=7,'X7'!B179,(IF($X$1=8,'X8'!B179,(IF($X$1=9,'X9'!B179,(IF($X$1=10,'X10'!B179,(IF($X$1=11,'X11'!B179,(IF($X$1=12,'X12'!B179,'X13'!B179))))))))))))))))))))))))))))</f>
        <v/>
      </c>
      <c r="C220" s="181" t="str">
        <f ca="1">IF(ISERROR(IF($X$1=1,(VLOOKUP(B220,'X1'!$B:$AZ,47,FALSE)),IF($X$1=2,(VLOOKUP(B220,'X2'!$B:$AZ,47,FALSE)),IF($X$1=3,(VLOOKUP(B220,'X3'!$B:$AZ,47,FALSE)),IF($X$1=4,(VLOOKUP(B220,'X4'!$B:$AZ,47,FALSE)),IF($X$1=5,(VLOOKUP(B220,'X5'!$B:$AZ,47,FALSE)),IF($X$1=6,(VLOOKUP(B220,'X6'!$B:$AZ,47,FALSE)),IF($X$1=7,(VLOOKUP(B220,'X7'!$B:$AZ,47,FALSE)),IF($X$1=8,(VLOOKUP(B220,'X8'!$B:$AZ,47,FALSE)),IF($X$1=9,(VLOOKUP(B220,'X9'!$B:$AZ,47,FALSE)),IF($X$1=10,(VLOOKUP(B220,'X10'!$B:$AZ,47,FALSE)),IF($X$1=11,(VLOOKUP(B220,'X11'!$B:$AZ,47,FALSE)),IF($X$1=12,(VLOOKUP(B220,'X12'!$B:$AZ,47,FALSE)),IF($X$1=13,(VLOOKUP(B220,'X13'!$B:$AZ,47,FALSE)),"B"))))))))))))))=TRUE," ",(IF($X$1=1,(VLOOKUP(B220,'X1'!$B:$AZ,47,FALSE)),IF($X$1=2,(VLOOKUP(B220,'X2'!$B:$AZ,47,FALSE)),IF($X$1=3,(VLOOKUP(B220,'X3'!$B:$AZ,47,FALSE)),IF($X$1=4,(VLOOKUP(B220,'X4'!$B:$AZ,47,FALSE)),IF($X$1=5,(VLOOKUP(B220,'X5'!$B:$AZ,47,FALSE)),IF($X$1=6,(VLOOKUP(B220,'X6'!$B:$AZ,47,FALSE)),IF($X$1=7,(VLOOKUP(B220,'X7'!$B:$AZ,47,FALSE)),IF($X$1=8,(VLOOKUP(B220,'X8'!$B:$AZ,47,FALSE)),IF($X$1=9,(VLOOKUP(B220,'X9'!$B:$AZ,47,FALSE)),IF($X$1=10,(VLOOKUP(B220,'X10'!$B:$AZ,47,FALSE)),IF($X$1=11,(VLOOKUP(B220,'X11'!$B:$AZ,47,FALSE)),IF($X$1=12,(VLOOKUP(B220,'X12'!$B:$AZ,47,FALSE)),IF($X$1=13,(VLOOKUP(B220,'X13'!$B:$AZ,47,FALSE)),"B")))))))))))))))</f>
        <v xml:space="preserve"> </v>
      </c>
      <c r="D220" s="181" t="str">
        <f ca="1">IF(ISERROR(IF($X$1=1,(VLOOKUP(B220,'X1'!$B:$AP,41,FALSE)),IF($X$1=2,(VLOOKUP(B220,'X2'!$B:$AP,41,FALSE)),IF($X$1=3,(VLOOKUP(B220,'X3'!$B:$AP,41,FALSE)),IF($X$1=4,(VLOOKUP(B220,'X4'!$B:$AP,41,FALSE)),IF($X$1=5,(VLOOKUP(B220,'X5'!$B:$AP,41,FALSE)),IF($X$1=6,(VLOOKUP(B220,'X6'!$B:$AP,41,FALSE)),IF($X$1=7,(VLOOKUP(B220,'X7'!$B:$AP,41,FALSE)),IF($X$1=8,(VLOOKUP(B220,'X8'!$B:$AP,41,FALSE)),IF($X$1=9,(VLOOKUP(B220,'X9'!$B:$AP,41,FALSE)),IF($X$1=10,(VLOOKUP(B220,'X10'!$B:$AP,41,FALSE)),IF($X$1=11,(VLOOKUP(B220,'X11'!$B:$AP,41,FALSE)),IF($X$1=12,(VLOOKUP(B220,'X12'!$B:$AP,41,FALSE)),IF($X$1=13,(VLOOKUP(B220,'X13'!$B:$AP,41,FALSE)),"B"))))))))))))))=TRUE," ",(IF($X$1=1,(VLOOKUP(B220,'X1'!$B:$AP,41,FALSE)),IF($X$1=2,(VLOOKUP(B220,'X2'!$B:$AP,41,FALSE)),IF($X$1=3,(VLOOKUP(B220,'X3'!$B:$AP,41,FALSE)),IF($X$1=4,(VLOOKUP(B220,'X4'!$B:$AP,41,FALSE)),IF($X$1=5,(VLOOKUP(B220,'X5'!$B:$AP,41,FALSE)),IF($X$1=6,(VLOOKUP(B220,'X6'!$B:$AP,41,FALSE)),IF($X$1=7,(VLOOKUP(B220,'X7'!$B:$AP,41,FALSE)),IF($X$1=8,(VLOOKUP(B220,'X8'!$B:$AP,41,FALSE)),IF($X$1=9,(VLOOKUP(B220,'X9'!$B:$AP,41,FALSE)),IF($X$1=10,(VLOOKUP(B220,'X10'!$B:$AP,41,FALSE)),IF($X$1=11,(VLOOKUP(B220,'X11'!$B:$AP,41,FALSE)),IF($X$1=12,(VLOOKUP(B220,'X12'!$B:$AP,41,FALSE)),IF($X$1=13,(VLOOKUP(B220,'X13'!$B:$AP,41,FALSE)),"B")))))))))))))))</f>
        <v xml:space="preserve"> </v>
      </c>
      <c r="E220" s="182" t="str">
        <f ca="1">IF(ISERROR(IF($X$1=1,(VLOOKUP(B220,'X1'!$B:$AP,7,FALSE)),IF($X$1=2,(VLOOKUP(B220,'X2'!$B:$AP,7,FALSE)),IF($X$1=3,(VLOOKUP(B220,'X3'!$B:$AP,7,FALSE)),IF($X$1=4,(VLOOKUP(B220,'X4'!$B:$AP,7,FALSE)),IF($X$1=5,(VLOOKUP(B220,'X5'!$B:$AP,7,FALSE)),IF($X$1=6,(VLOOKUP(B220,'X6'!$B:$AP,7,FALSE)),IF($X$1=7,(VLOOKUP(B220,'X7'!$B:$AP,7,FALSE)),IF($X$1=8,(VLOOKUP(B220,'X8'!$B:$AP,7,FALSE)),IF($X$1=9,(VLOOKUP(B220,'X9'!$B:$AP,7,FALSE)),IF($X$1=10,(VLOOKUP(B220,'X10'!$B:$AP,7,FALSE)),IF($X$1=11,(VLOOKUP(B220,'X11'!$B:$AP,7,FALSE)),IF($X$1=12,(VLOOKUP(B220,'X12'!$B:$AP,7,FALSE)),IF($X$1=13,(VLOOKUP(B220,'X13'!$B:$AP,7,FALSE)),"B"))))))))))))))=TRUE," ",(IF($X$1=1,(VLOOKUP(B220,'X1'!$B:$AP,7,FALSE)),IF($X$1=2,(VLOOKUP(B220,'X2'!$B:$AP,7,FALSE)),IF($X$1=3,(VLOOKUP(B220,'X3'!$B:$AP,7,FALSE)),IF($X$1=4,(VLOOKUP(B220,'X4'!$B:$AP,7,FALSE)),IF($X$1=5,(VLOOKUP(B220,'X5'!$B:$AP,7,FALSE)),IF($X$1=6,(VLOOKUP(B220,'X6'!$B:$AP,7,FALSE)),IF($X$1=7,(VLOOKUP(B220,'X7'!$B:$AP,7,FALSE)),IF($X$1=8,(VLOOKUP(B220,'X8'!$B:$AP,7,FALSE)),IF($X$1=9,(VLOOKUP(B220,'X9'!$B:$AP,7,FALSE)),IF($X$1=10,(VLOOKUP(B220,'X10'!$B:$AP,7,FALSE)),IF($X$1=11,(VLOOKUP(B220,'X11'!$B:$AP,7,FALSE)),IF($X$1=12,(VLOOKUP(B220,'X12'!$B:$AP,7,FALSE)),IF($X$1=13,(VLOOKUP(B220,'X13'!$B:$AP,7,FALSE)),"B")))))))))))))))</f>
        <v xml:space="preserve"> </v>
      </c>
      <c r="F220" s="182" t="str">
        <f ca="1">IF(ISERROR(IF((IF($X$1=1,(VLOOKUP(B220,'X1'!$B:$AO,6,FALSE)),(IF($X$1=2,(VLOOKUP(B220,'X2'!$B:$AO,6,FALSE)),(IF($X$1=3,(VLOOKUP(B220,'X3'!$B:$AO,6,FALSE)),(IF($X$1=4,(VLOOKUP(B220,'X4'!$B:$AO,6,FALSE)),(IF($X$1=5,(VLOOKUP(B220,'X5'!$B:$AO,6,FALSE)),(IF($X$1=6,(VLOOKUP(B220,'X6'!$B:$AO,6,FALSE)),(IF($X$1=7,(VLOOKUP(B220,'X7'!$B:$AO,6,FALSE)),(IF($X$1=8,(VLOOKUP(B220,'X8'!$B:$AO,6,FALSE)),(IF($X$1=9,(VLOOKUP(B220,'X9'!$B:$AO,6,FALSE)),(IF($X$1=10,(VLOOKUP(B220,'X10'!$B:$AO,6,FALSE)),(IF($X$1=11,(VLOOKUP(B220,'X11'!$B:$AO,6,FALSE)),(IF($X$1=12,(VLOOKUP(B220,'X12'!$B:$AO,6,FALSE)),(VLOOKUP(B220,'X13'!$B:$AO,6,FALSE))))))))))))))))))))))))))=$V$1," ",(IF($X$1=1,(VLOOKUP(B220,'X1'!$B:$AO,6,FALSE)),(IF($X$1=2,(VLOOKUP(B220,'X2'!$B:$AO,6,FALSE)),(IF($X$1=3,(VLOOKUP(B220,'X3'!$B:$AO,6,FALSE)),(IF($X$1=4,(VLOOKUP(B220,'X4'!$B:$AO,6,FALSE)),(IF($X$1=5,(VLOOKUP(B220,'X5'!$B:$AO,6,FALSE)),(IF($X$1=6,(VLOOKUP(B220,'X6'!$B:$AO,6,FALSE)),(IF($X$1=7,(VLOOKUP(B220,'X7'!$B:$AO,6,FALSE)),(IF($X$1=8,(VLOOKUP(B220,'X8'!$B:$AO,6,FALSE)),(IF($X$1=9,(VLOOKUP(B220,'X9'!$B:$AO,6,FALSE)),(IF($X$1=10,(VLOOKUP(B220,'X10'!$B:$AO,6,FALSE)),(IF($X$1=11,(VLOOKUP(B220,'X11'!$B:$AO,6,FALSE)),(IF($X$1=12,(VLOOKUP(B220,'X12'!$B:$AO,6,FALSE)),(VLOOKUP(B220,'X13'!$B:$AO,6,FALSE))))))))))))))))))))))))))))=TRUE," ",(IF((IF($X$1=1,(VLOOKUP(B220,'X1'!$B:$AO,6,FALSE)),(IF($X$1=2,(VLOOKUP(B220,'X2'!$B:$AO,6,FALSE)),(IF($X$1=3,(VLOOKUP(B220,'X3'!$B:$AO,6,FALSE)),(IF($X$1=4,(VLOOKUP(B220,'X4'!$B:$AO,6,FALSE)),(IF($X$1=5,(VLOOKUP(B220,'X5'!$B:$AO,6,FALSE)),(IF($X$1=6,(VLOOKUP(B220,'X6'!$B:$AO,6,FALSE)),(IF($X$1=7,(VLOOKUP(B220,'X7'!$B:$AO,6,FALSE)),(IF($X$1=8,(VLOOKUP(B220,'X8'!$B:$AO,6,FALSE)),(IF($X$1=9,(VLOOKUP(B220,'X9'!$B:$AO,6,FALSE)),(IF($X$1=10,(VLOOKUP(B220,'X10'!$B:$AO,6,FALSE)),(IF($X$1=11,(VLOOKUP(B220,'X11'!$B:$AO,6,FALSE)),(IF($X$1=12,(VLOOKUP(B220,'X12'!$B:$AO,6,FALSE)),(VLOOKUP(B220,'X13'!$B:$AO,6,FALSE))))))))))))))))))))))))))=$V$1," ",(IF($X$1=1,(VLOOKUP(B220,'X1'!$B:$AO,6,FALSE)),(IF($X$1=2,(VLOOKUP(B220,'X2'!$B:$AO,6,FALSE)),(IF($X$1=3,(VLOOKUP(B220,'X3'!$B:$AO,6,FALSE)),(IF($X$1=4,(VLOOKUP(B220,'X4'!$B:$AO,6,FALSE)),(IF($X$1=5,(VLOOKUP(B220,'X5'!$B:$AO,6,FALSE)),(IF($X$1=6,(VLOOKUP(B220,'X6'!$B:$AO,6,FALSE)),(IF($X$1=7,(VLOOKUP(B220,'X7'!$B:$AO,6,FALSE)),(IF($X$1=8,(VLOOKUP(B220,'X8'!$B:$AO,6,FALSE)),(IF($X$1=9,(VLOOKUP(B220,'X9'!$B:$AO,6,FALSE)),(IF($X$1=10,(VLOOKUP(B220,'X10'!$B:$AO,6,FALSE)),(IF($X$1=11,(VLOOKUP(B220,'X11'!$B:$AO,6,FALSE)),(IF($X$1=12,(VLOOKUP(B220,'X12'!$B:$AO,6,FALSE)),(VLOOKUP(B220,'X13'!$B:$AO,6,FALSE)))))))))))))))))))))))))))))</f>
        <v xml:space="preserve"> </v>
      </c>
      <c r="G220" s="182" t="str">
        <f ca="1">IF(ISERROR(IF($X$1=1,(VLOOKUP(B220,'X1'!$B:$AZ,44,FALSE)),IF($X$1=2,(VLOOKUP(B220,'X2'!$B:$AZ,44,FALSE)),IF($X$1=3,(VLOOKUP(B220,'X3'!$B:$AZ,44,FALSE)),IF($X$1=4,(VLOOKUP(B220,'X4'!$B:$AZ,44,FALSE)),IF($X$1=5,(VLOOKUP(B220,'X5'!$B:$AZ,44,FALSE)),IF($X$1=6,(VLOOKUP(B220,'X6'!$B:$AZ,44,FALSE)),IF($X$1=7,(VLOOKUP(B220,'X7'!$B:$AZ,44,FALSE)),IF($X$1=8,(VLOOKUP(B220,'X8'!$B:$AZ,44,FALSE)),IF($X$1=9,(VLOOKUP(B220,'X9'!$B:$AZ,44,FALSE)),IF($X$1=10,(VLOOKUP(B220,'X10'!$B:$AZ,44,FALSE)),IF($X$1=11,(VLOOKUP(B220,'X11'!$B:$AZ,44,FALSE)),IF($X$1=12,(VLOOKUP(B220,'X12'!$B:$AZ,44,FALSE)),IF($X$1=13,(VLOOKUP(B220,'X13'!$B:$AZ,44,FALSE)),"B"))))))))))))))=TRUE," ",(IF($X$1=1,(VLOOKUP(B220,'X1'!$B:$AZ,44,FALSE)),IF($X$1=2,(VLOOKUP(B220,'X2'!$B:$AZ,44,FALSE)),IF($X$1=3,(VLOOKUP(B220,'X3'!$B:$AZ,44,FALSE)),IF($X$1=4,(VLOOKUP(B220,'X4'!$B:$AZ,44,FALSE)),IF($X$1=5,(VLOOKUP(B220,'X5'!$B:$AZ,44,FALSE)),IF($X$1=6,(VLOOKUP(B220,'X6'!$B:$AZ,44,FALSE)),IF($X$1=7,(VLOOKUP(B220,'X7'!$B:$AZ,44,FALSE)),IF($X$1=8,(VLOOKUP(B220,'X8'!$B:$AZ,44,FALSE)),IF($X$1=9,(VLOOKUP(B220,'X9'!$B:$AZ,44,FALSE)),IF($X$1=10,(VLOOKUP(B220,'X10'!$B:$AZ,44,FALSE)),IF($X$1=11,(VLOOKUP(B220,'X11'!$B:$AZ,44,FALSE)),IF($X$1=12,(VLOOKUP(B220,'X12'!$B:$AZ,44,FALSE)),IF($X$1=13,(VLOOKUP(B220,'X13'!$B:$AZ,44,FALSE)),"B")))))))))))))))</f>
        <v xml:space="preserve"> </v>
      </c>
      <c r="H220" s="182" t="str">
        <f ca="1">IF(ISERROR(IF($X$1=1,(VLOOKUP(B220,'X1'!$B:$AZ,8,FALSE)),IF($X$1=2,(VLOOKUP(B220,'X2'!$B:$AZ,8,FALSE)),IF($X$1=3,(VLOOKUP(B220,'X3'!$B:$AZ,8,FALSE)),IF($X$1=4,(VLOOKUP(B220,'X4'!$B:$AZ,8,FALSE)),IF($X$1=5,(VLOOKUP(B220,'X5'!$B:$AZ,8,FALSE)),IF($X$1=6,(VLOOKUP(B220,'X6'!$B:$AZ,8,FALSE)),IF($X$1=7,(VLOOKUP(B220,'X7'!$B:$AZ,8,FALSE)),IF($X$1=8,(VLOOKUP(B220,'X8'!$B:$AZ,8,FALSE)),IF($X$1=9,(VLOOKUP(B220,'X9'!$B:$AZ,8,FALSE)),IF($X$1=10,(VLOOKUP(B220,'X10'!$B:$AZ,8,FALSE)),IF($X$1=11,(VLOOKUP(B220,'X11'!$B:$AZ,8,FALSE)),IF($X$1=12,(VLOOKUP(B220,'X12'!$B:$AZ,8,FALSE)),IF($X$1=13,(VLOOKUP(B220,'X13'!$B:$AZ,8,FALSE)),"B"))))))))))))))=TRUE," ",(IF($X$1=1,(VLOOKUP(B220,'X1'!$B:$AZ,8,FALSE)),IF($X$1=2,(VLOOKUP(B220,'X2'!$B:$AZ,8,FALSE)),IF($X$1=3,(VLOOKUP(B220,'X3'!$B:$AZ,8,FALSE)),IF($X$1=4,(VLOOKUP(B220,'X4'!$B:$AZ,8,FALSE)),IF($X$1=5,(VLOOKUP(B220,'X5'!$B:$AZ,8,FALSE)),IF($X$1=6,(VLOOKUP(B220,'X6'!$B:$AZ,8,FALSE)),IF($X$1=7,(VLOOKUP(B220,'X7'!$B:$AZ,8,FALSE)),IF($X$1=8,(VLOOKUP(B220,'X8'!$B:$AZ,8,FALSE)),IF($X$1=9,(VLOOKUP(B220,'X9'!$B:$AZ,8,FALSE)),IF($X$1=10,(VLOOKUP(B220,'X10'!$B:$AZ,8,FALSE)),IF($X$1=11,(VLOOKUP(B220,'X11'!$B:$AZ,8,FALSE)),IF($X$1=12,(VLOOKUP(B220,'X12'!$B:$AZ,8,FALSE)),IF($X$1=13,(VLOOKUP(B220,'X13'!$B:$AZ,8,FALSE)),"B")))))))))))))))</f>
        <v xml:space="preserve"> </v>
      </c>
      <c r="I220" s="183" t="str">
        <f ca="1">IF(ISERROR(IF($X$1=1,(VLOOKUP(B220,'X1'!$B:$AZ,2,FALSE)),IF($X$1=2,(VLOOKUP(B220,'X2'!$B:$AZ,2,FALSE)),IF($X$1=3,(VLOOKUP(B220,'X3'!$B:$AZ,2,FALSE)),IF($X$1=4,(VLOOKUP(B220,'X4'!$B:$AZ,2,FALSE)),IF($X$1=5,(VLOOKUP(B220,'X5'!$B:$AZ,2,FALSE)),IF($X$1=6,(VLOOKUP(B220,'X6'!$B:$AZ,2,FALSE)),IF($X$1=7,(VLOOKUP(B220,'X7'!$B:$AZ,2,FALSE)),IF($X$1=8,(VLOOKUP(B220,'X8'!$B:$AZ,2,FALSE)),IF($X$1=9,(VLOOKUP(B220,'X9'!$B:$AZ,2,FALSE)),IF($X$1=10,(VLOOKUP(B220,'X10'!$B:$AZ,2,FALSE)),IF($X$1=11,(VLOOKUP(B220,'X11'!$B:$AZ,2,FALSE)),IF($X$1=12,(VLOOKUP(B220,'X12'!$B:$AZ,2,FALSE)),IF($X$1=13,(VLOOKUP(B220,'X13'!$B:$AZ,2,FALSE)),"B"))))))))))))))=TRUE," ",(IF($X$1=1,(VLOOKUP(B220,'X1'!$B:$AZ,2,FALSE)),IF($X$1=2,(VLOOKUP(B220,'X2'!$B:$AZ,2,FALSE)),IF($X$1=3,(VLOOKUP(B220,'X3'!$B:$AZ,2,FALSE)),IF($X$1=4,(VLOOKUP(B220,'X4'!$B:$AZ,2,FALSE)),IF($X$1=5,(VLOOKUP(B220,'X5'!$B:$AZ,2,FALSE)),IF($X$1=6,(VLOOKUP(B220,'X6'!$B:$AZ,2,FALSE)),IF($X$1=7,(VLOOKUP(B220,'X7'!$B:$AZ,2,FALSE)),IF($X$1=8,(VLOOKUP(B220,'X8'!$B:$AZ,2,FALSE)),IF($X$1=9,(VLOOKUP(B220,'X9'!$B:$AZ,2,FALSE)),IF($X$1=10,(VLOOKUP(B220,'X10'!$B:$AZ,2,FALSE)),IF($X$1=11,(VLOOKUP(B220,'X11'!$B:$AZ,2,FALSE)),IF($X$1=12,(VLOOKUP(B220,'X12'!$B:$AZ,2,FALSE)),IF($X$1=13,(VLOOKUP(B220,'X13'!$B:$AZ,2,FALSE)),"B")))))))))))))))</f>
        <v xml:space="preserve"> </v>
      </c>
      <c r="J220" s="183" t="str">
        <f ca="1">IF(ISERROR(IF($X$1=1,(VLOOKUP(B220,'X1'!$B:$AZ,3,FALSE)),IF($X$1=2,(VLOOKUP(B220,'X2'!$B:$AZ,3,FALSE)),IF($X$1=3,(VLOOKUP(B220,'X3'!$B:$AZ,3,FALSE)),IF($X$1=4,(VLOOKUP(B220,'X4'!$B:$AZ,3,FALSE)),IF($X$1=5,(VLOOKUP(B220,'X5'!$B:$AZ,3,FALSE)),IF($X$1=6,(VLOOKUP(B220,'X6'!$B:$AZ,3,FALSE)),IF($X$1=7,(VLOOKUP(B220,'X7'!$B:$AZ,3,FALSE)),IF($X$1=8,(VLOOKUP(B220,'X8'!$B:$AZ,3,FALSE)),IF($X$1=9,(VLOOKUP(B220,'X9'!$B:$AZ,3,FALSE)),IF($X$1=10,(VLOOKUP(B220,'X10'!$B:$AZ,3,FALSE)),IF($X$1=11,(VLOOKUP(B220,'X11'!$B:$AZ,3,FALSE)),IF($X$1=12,(VLOOKUP(B220,'X12'!$B:$AZ,3,FALSE)),IF($X$1=13,(VLOOKUP(B220,'X13'!$B:$AZ,3,FALSE)),"B"))))))))))))))=TRUE," ",(IF($X$1=1,(VLOOKUP(B220,'X1'!$B:$AZ,3,FALSE)),IF($X$1=2,(VLOOKUP(B220,'X2'!$B:$AZ,3,FALSE)),IF($X$1=3,(VLOOKUP(B220,'X3'!$B:$AZ,3,FALSE)),IF($X$1=4,(VLOOKUP(B220,'X4'!$B:$AZ,3,FALSE)),IF($X$1=5,(VLOOKUP(B220,'X5'!$B:$AZ,3,FALSE)),IF($X$1=6,(VLOOKUP(B220,'X6'!$B:$AZ,3,FALSE)),IF($X$1=7,(VLOOKUP(B220,'X7'!$B:$AZ,3,FALSE)),IF($X$1=8,(VLOOKUP(B220,'X8'!$B:$AZ,3,FALSE)),IF($X$1=9,(VLOOKUP(B220,'X9'!$B:$AZ,3,FALSE)),IF($X$1=10,(VLOOKUP(B220,'X10'!$B:$AZ,3,FALSE)),IF($X$1=11,(VLOOKUP(B220,'X11'!$B:$AZ,3,FALSE)),IF($X$1=12,(VLOOKUP(B220,'X12'!$B:$AZ,3,FALSE)),IF($X$1=13,(VLOOKUP(B220,'X13'!$B:$AZ,3,FALSE)),"B")))))))))))))))</f>
        <v xml:space="preserve"> </v>
      </c>
      <c r="K220" s="183" t="str">
        <f ca="1">IF(ISERROR(IF($X$1=1,(VLOOKUP(B220,'X1'!$B:$AZ,5,FALSE)),IF($X$1=2,(VLOOKUP(B220,'X2'!$B:$AZ,5,FALSE)),IF($X$1=3,(VLOOKUP(B220,'X3'!$B:$AZ,5,FALSE)),IF($X$1=4,(VLOOKUP(B220,'X4'!$B:$AZ,5,FALSE)),IF($X$1=5,(VLOOKUP(B220,'X5'!$B:$AZ,5,FALSE)),IF($X$1=6,(VLOOKUP(B220,'X6'!$B:$AZ,5,FALSE)),IF($X$1=7,(VLOOKUP(B220,'X7'!$B:$AZ,5,FALSE)),IF($X$1=8,(VLOOKUP(B220,'X8'!$B:$AZ,5,FALSE)),IF($X$1=9,(VLOOKUP(B220,'X9'!$B:$AZ,5,FALSE)),IF($X$1=10,(VLOOKUP(B220,'X10'!$B:$AZ,5,FALSE)),IF($X$1=11,(VLOOKUP(B220,'X11'!$B:$AZ,5,FALSE)),IF($X$1=12,(VLOOKUP(B220,'X12'!$B:$AZ,5,FALSE)),IF($X$1=13,(VLOOKUP(B220,'X13'!$B:$AZ,5,FALSE)),"B"))))))))))))))=TRUE," ",(IF($X$1=1,(VLOOKUP(B220,'X1'!$B:$AZ,5,FALSE)),IF($X$1=2,(VLOOKUP(B220,'X2'!$B:$AZ,5,FALSE)),IF($X$1=3,(VLOOKUP(B220,'X3'!$B:$AZ,5,FALSE)),IF($X$1=4,(VLOOKUP(B220,'X4'!$B:$AZ,5,FALSE)),IF($X$1=5,(VLOOKUP(B220,'X5'!$B:$AZ,5,FALSE)),IF($X$1=6,(VLOOKUP(B220,'X6'!$B:$AZ,5,FALSE)),IF($X$1=7,(VLOOKUP(B220,'X7'!$B:$AZ,5,FALSE)),IF($X$1=8,(VLOOKUP(B220,'X8'!$B:$AZ,5,FALSE)),IF($X$1=9,(VLOOKUP(B220,'X9'!$B:$AZ,5,FALSE)),IF($X$1=10,(VLOOKUP(B220,'X10'!$B:$AZ,5,FALSE)),IF($X$1=11,(VLOOKUP(B220,'X11'!$B:$AZ,5,FALSE)),IF($X$1=12,(VLOOKUP(B220,'X12'!$B:$AZ,5,FALSE)),IF($X$1=13,(VLOOKUP(B220,'X13'!$B:$AZ,5,FALSE)),"B")))))))))))))))</f>
        <v xml:space="preserve"> </v>
      </c>
      <c r="L220" s="184" t="str">
        <f ca="1">IF(ISERROR(IF($X$1=1,(VLOOKUP(B220,'X1'!$B:$AZ,9,FALSE)),IF($X$1=2,(VLOOKUP(B220,'X2'!$B:$AZ,9,FALSE)),IF($X$1=3,(VLOOKUP(B220,'X3'!$B:$AZ,9,FALSE)),IF($X$1=4,(VLOOKUP(B220,'X4'!$B:$AZ,9,FALSE)),IF($X$1=5,(VLOOKUP(B220,'X5'!$B:$AZ,9,FALSE)),IF($X$1=6,(VLOOKUP(B220,'X6'!$B:$AZ,9,FALSE)),IF($X$1=7,(VLOOKUP(B220,'X7'!$B:$AZ,9,FALSE)),IF($X$1=8,(VLOOKUP(B220,'X8'!$B:$AZ,9,FALSE)),IF($X$1=9,(VLOOKUP(B220,'X9'!$B:$AZ,9,FALSE)),IF($X$1=10,(VLOOKUP(B220,'X10'!$B:$AZ,9,FALSE)),IF($X$1=11,(VLOOKUP(B220,'X11'!$B:$AZ,9,FALSE)),IF($X$1=12,(VLOOKUP(B220,'X12'!$B:$AZ,9,FALSE)),IF($X$1=13,(VLOOKUP(B220,'X13'!$B:$AZ,9,FALSE)),"B"))))))))))))))=TRUE," ",(IF($X$1=1,(VLOOKUP(B220,'X1'!$B:$AZ,9,FALSE)),IF($X$1=2,(VLOOKUP(B220,'X2'!$B:$AZ,9,FALSE)),IF($X$1=3,(VLOOKUP(B220,'X3'!$B:$AZ,9,FALSE)),IF($X$1=4,(VLOOKUP(B220,'X4'!$B:$AZ,9,FALSE)),IF($X$1=5,(VLOOKUP(B220,'X5'!$B:$AZ,9,FALSE)),IF($X$1=6,(VLOOKUP(B220,'X6'!$B:$AZ,9,FALSE)),IF($X$1=7,(VLOOKUP(B220,'X7'!$B:$AZ,9,FALSE)),IF($X$1=8,(VLOOKUP(B220,'X8'!$B:$AZ,9,FALSE)),IF($X$1=9,(VLOOKUP(B220,'X9'!$B:$AZ,9,FALSE)),IF($X$1=10,(VLOOKUP(B220,'X10'!$B:$AZ,9,FALSE)),IF($X$1=11,(VLOOKUP(B220,'X11'!$B:$AZ,9,FALSE)),IF($X$1=12,(VLOOKUP(B220,'X12'!$B:$AZ,9,FALSE)),IF($X$1=13,(VLOOKUP(B220,'X13'!$B:$AZ,9,FALSE)),"B")))))))))))))))</f>
        <v xml:space="preserve"> </v>
      </c>
      <c r="M220" s="184" t="str">
        <f ca="1">IF(ISERROR(IF($X$1=1,(VLOOKUP(B220,'X1'!$B:$AZ,10,FALSE)),IF($X$1=2,(VLOOKUP(B220,'X2'!$B:$AZ,10,FALSE)),IF($X$1=3,(VLOOKUP(B220,'X3'!$B:$AZ,10,FALSE)),IF($X$1=4,(VLOOKUP(B220,'X4'!$B:$AZ,10,FALSE)),IF($X$1=5,(VLOOKUP(B220,'X5'!$B:$AZ,10,FALSE)),IF($X$1=6,(VLOOKUP(B220,'X6'!$B:$AZ,10,FALSE)),IF($X$1=7,(VLOOKUP(B220,'X7'!$B:$AZ,10,FALSE)),IF($X$1=8,(VLOOKUP(B220,'X8'!$B:$AZ,10,FALSE)),IF($X$1=9,(VLOOKUP(B220,'X9'!$B:$AZ,10,FALSE)),IF($X$1=10,(VLOOKUP(B220,'X10'!$B:$AZ,10,FALSE)),IF($X$1=11,(VLOOKUP(B220,'X11'!$B:$AZ,10,FALSE)),IF($X$1=12,(VLOOKUP(B220,'X12'!$B:$AZ,10,FALSE)),IF($X$1=13,(VLOOKUP(B220,'X13'!$B:$AZ,10,FALSE)),"B"))))))))))))))=TRUE," ",(IF($X$1=1,(VLOOKUP(B220,'X1'!$B:$AZ,10,FALSE)),IF($X$1=2,(VLOOKUP(B220,'X2'!$B:$AZ,10,FALSE)),IF($X$1=3,(VLOOKUP(B220,'X3'!$B:$AZ,10,FALSE)),IF($X$1=4,(VLOOKUP(B220,'X4'!$B:$AZ,10,FALSE)),IF($X$1=5,(VLOOKUP(B220,'X5'!$B:$AZ,10,FALSE)),IF($X$1=6,(VLOOKUP(B220,'X6'!$B:$AZ,10,FALSE)),IF($X$1=7,(VLOOKUP(B220,'X7'!$B:$AZ,10,FALSE)),IF($X$1=8,(VLOOKUP(B220,'X8'!$B:$AZ,10,FALSE)),IF($X$1=9,(VLOOKUP(B220,'X9'!$B:$AZ,10,FALSE)),IF($X$1=10,(VLOOKUP(B220,'X10'!$B:$AZ,10,FALSE)),IF($X$1=11,(VLOOKUP(B220,'X11'!$B:$AZ,10,FALSE)),IF($X$1=12,(VLOOKUP(B220,'X12'!$B:$AZ,10,FALSE)),IF($X$1=13,(VLOOKUP(B220,'X13'!$B:$AZ,10,FALSE)),"B")))))))))))))))</f>
        <v xml:space="preserve"> </v>
      </c>
      <c r="N220" s="185" t="str">
        <f ca="1">IF(ISERROR(IF($X$1=1,(VLOOKUP(B220,'X1'!$B:$AZ,45,FALSE)),IF($X$1=2,(VLOOKUP(B220,'X2'!$B:$AZ,45,FALSE)),IF($X$1=3,(VLOOKUP(B220,'X3'!$B:$AZ,45,FALSE)),IF($X$1=4,(VLOOKUP(B220,'X4'!$B:$AZ,45,FALSE)),IF($X$1=5,(VLOOKUP(B220,'X5'!$B:$AZ,45,FALSE)),IF($X$1=6,(VLOOKUP(B220,'X6'!$B:$AZ,45,FALSE)),IF($X$1=7,(VLOOKUP(B220,'X7'!$B:$AZ,45,FALSE)),IF($X$1=8,(VLOOKUP(B220,'X8'!$B:$AZ,45,FALSE)),IF($X$1=9,(VLOOKUP(B220,'X9'!$B:$AZ,45,FALSE)),IF($X$1=10,(VLOOKUP(B220,'X10'!$B:$AZ,45,FALSE)),IF($X$1=11,(VLOOKUP(B220,'X11'!$B:$AZ,45,FALSE)),IF($X$1=12,(VLOOKUP(B220,'X12'!$B:$AZ,45,FALSE)),IF($X$1=13,(VLOOKUP(B220,'X13'!$B:$AZ,45,FALSE)),"B"))))))))))))))=TRUE," ",(IF($X$1=1,(VLOOKUP(B220,'X1'!$B:$AZ,45,FALSE)),IF($X$1=2,(VLOOKUP(B220,'X2'!$B:$AZ,45,FALSE)),IF($X$1=3,(VLOOKUP(B220,'X3'!$B:$AZ,45,FALSE)),IF($X$1=4,(VLOOKUP(B220,'X4'!$B:$AZ,45,FALSE)),IF($X$1=5,(VLOOKUP(B220,'X5'!$B:$AZ,45,FALSE)),IF($X$1=6,(VLOOKUP(B220,'X6'!$B:$AZ,45,FALSE)),IF($X$1=7,(VLOOKUP(B220,'X7'!$B:$AZ,45,FALSE)),IF($X$1=8,(VLOOKUP(B220,'X8'!$B:$AZ,45,FALSE)),IF($X$1=9,(VLOOKUP(B220,'X9'!$B:$AZ,45,FALSE)),IF($X$1=10,(VLOOKUP(B220,'X10'!$B:$AZ,45,FALSE)),IF($X$1=11,(VLOOKUP(B220,'X11'!$B:$AZ,45,FALSE)),IF($X$1=12,(VLOOKUP(B220,'X12'!$B:$AZ,45,FALSE)),IF($X$1=13,(VLOOKUP(B220,'X13'!$B:$AZ,45,FALSE)),"B")))))))))))))))</f>
        <v xml:space="preserve"> </v>
      </c>
      <c r="O220" s="184" t="str">
        <f ca="1">IF(ISERROR(IF($X$1=1,(VLOOKUP(B220,'X1'!$B:$AZ,11,FALSE)),IF($X$1=2,(VLOOKUP(B220,'X2'!$B:$AZ,11,FALSE)),IF($X$1=3,(VLOOKUP(B220,'X3'!$B:$AZ,11,FALSE)),IF($X$1=4,(VLOOKUP(B220,'X4'!$B:$AZ,11,FALSE)),IF($X$1=5,(VLOOKUP(B220,'X5'!$B:$AZ,11,FALSE)),IF($X$1=6,(VLOOKUP(B220,'X6'!$B:$AZ,11,FALSE)),IF($X$1=7,(VLOOKUP(B220,'X7'!$B:$AZ,11,FALSE)),IF($X$1=8,(VLOOKUP(B220,'X8'!$B:$AZ,11,FALSE)),IF($X$1=9,(VLOOKUP(B220,'X9'!$B:$AZ,11,FALSE)),IF($X$1=10,(VLOOKUP(B220,'X10'!$B:$AZ,11,FALSE)),IF($X$1=11,(VLOOKUP(B220,'X11'!$B:$AZ,11,FALSE)),IF($X$1=12,(VLOOKUP(B220,'X12'!$B:$AZ,11,FALSE)),IF($X$1=13,(VLOOKUP(B220,'X13'!$B:$AZ,11,FALSE)),"B"))))))))))))))=TRUE," ",(IF($X$1=1,(VLOOKUP(B220,'X1'!$B:$AZ,11,FALSE)),IF($X$1=2,(VLOOKUP(B220,'X2'!$B:$AZ,11,FALSE)),IF($X$1=3,(VLOOKUP(B220,'X3'!$B:$AZ,11,FALSE)),IF($X$1=4,(VLOOKUP(B220,'X4'!$B:$AZ,11,FALSE)),IF($X$1=5,(VLOOKUP(B220,'X5'!$B:$AZ,11,FALSE)),IF($X$1=6,(VLOOKUP(B220,'X6'!$B:$AZ,11,FALSE)),IF($X$1=7,(VLOOKUP(B220,'X7'!$B:$AZ,11,FALSE)),IF($X$1=8,(VLOOKUP(B220,'X8'!$B:$AZ,11,FALSE)),IF($X$1=9,(VLOOKUP(B220,'X9'!$B:$AZ,11,FALSE)),IF($X$1=10,(VLOOKUP(B220,'X10'!$B:$AZ,11,FALSE)),IF($X$1=11,(VLOOKUP(B220,'X11'!$B:$AZ,11,FALSE)),IF($X$1=12,(VLOOKUP(B220,'X12'!$B:$AZ,11,FALSE)),IF($X$1=13,(VLOOKUP(B220,'X13'!$B:$AZ,11,FALSE)),"B")))))))))))))))</f>
        <v xml:space="preserve"> </v>
      </c>
      <c r="P220" s="184" t="str">
        <f ca="1">IF(ISERROR(IF($X$1=1,(VLOOKUP(B220,'X1'!$B:$AZ,12,FALSE)),IF($X$1=2,(VLOOKUP(B220,'X2'!$B:$AZ,12,FALSE)),IF($X$1=3,(VLOOKUP(B220,'X3'!$B:$AZ,12,FALSE)),IF($X$1=4,(VLOOKUP(B220,'X4'!$B:$AZ,12,FALSE)),IF($X$1=5,(VLOOKUP(B220,'X5'!$B:$AZ,12,FALSE)),IF($X$1=6,(VLOOKUP(B220,'X6'!$B:$AZ,12,FALSE)),IF($X$1=7,(VLOOKUP(B220,'X7'!$B:$AZ,12,FALSE)),IF($X$1=8,(VLOOKUP(B220,'X8'!$B:$AZ,12,FALSE)),IF($X$1=9,(VLOOKUP(B220,'X9'!$B:$AZ,12,FALSE)),IF($X$1=10,(VLOOKUP(B220,'X10'!$B:$AZ,12,FALSE)),IF($X$1=11,(VLOOKUP(B220,'X11'!$B:$AZ,12,FALSE)),IF($X$1=12,(VLOOKUP(B220,'X12'!$B:$AZ,12,FALSE)),IF($X$1=13,(VLOOKUP(B220,'X13'!$B:$AZ,12,FALSE)),"B"))))))))))))))=TRUE," ",(IF($X$1=1,(VLOOKUP(B220,'X1'!$B:$AZ,12,FALSE)),IF($X$1=2,(VLOOKUP(B220,'X2'!$B:$AZ,12,FALSE)),IF($X$1=3,(VLOOKUP(B220,'X3'!$B:$AZ,12,FALSE)),IF($X$1=4,(VLOOKUP(B220,'X4'!$B:$AZ,12,FALSE)),IF($X$1=5,(VLOOKUP(B220,'X5'!$B:$AZ,12,FALSE)),IF($X$1=6,(VLOOKUP(B220,'X6'!$B:$AZ,12,FALSE)),IF($X$1=7,(VLOOKUP(B220,'X7'!$B:$AZ,12,FALSE)),IF($X$1=8,(VLOOKUP(B220,'X8'!$B:$AZ,12,FALSE)),IF($X$1=9,(VLOOKUP(B220,'X9'!$B:$AZ,12,FALSE)),IF($X$1=10,(VLOOKUP(B220,'X10'!$B:$AZ,12,FALSE)),IF($X$1=11,(VLOOKUP(B220,'X11'!$B:$AZ,12,FALSE)),IF($X$1=12,(VLOOKUP(B220,'X12'!$B:$AZ,12,FALSE)),IF($X$1=13,(VLOOKUP(B220,'X13'!$B:$AZ,12,FALSE)),"B")))))))))))))))</f>
        <v xml:space="preserve"> </v>
      </c>
      <c r="Q220" s="185" t="str">
        <f ca="1">IF(ISERROR(IF($X$1=1,(VLOOKUP(B220,'X1'!$B:$AZ,46,FALSE)),IF($X$1=2,(VLOOKUP(B220,'X2'!$B:$AZ,46,FALSE)),IF($X$1=3,(VLOOKUP(B220,'X3'!$B:$AZ,46,FALSE)),IF($X$1=4,(VLOOKUP(B220,'X4'!$B:$AZ,46,FALSE)),IF($X$1=5,(VLOOKUP(B220,'X5'!$B:$AZ,46,FALSE)),IF($X$1=6,(VLOOKUP(B220,'X6'!$B:$AZ,46,FALSE)),IF($X$1=7,(VLOOKUP(B220,'X7'!$B:$AZ,46,FALSE)),IF($X$1=8,(VLOOKUP(B220,'X8'!$B:$AZ,46,FALSE)),IF($X$1=9,(VLOOKUP(B220,'X9'!$B:$AZ,46,FALSE)),IF($X$1=10,(VLOOKUP(B220,'X10'!$B:$AZ,46,FALSE)),IF($X$1=11,(VLOOKUP(B220,'X11'!$B:$AZ,46,FALSE)),IF($X$1=12,(VLOOKUP(B220,'X12'!$B:$AZ,46,FALSE)),IF($X$1=13,(VLOOKUP(B220,'X13'!$B:$AZ,46,FALSE)),"B"))))))))))))))=TRUE," ",(IF($X$1=1,(VLOOKUP(B220,'X1'!$B:$AZ,46,FALSE)),IF($X$1=2,(VLOOKUP(B220,'X2'!$B:$AZ,46,FALSE)),IF($X$1=3,(VLOOKUP(B220,'X3'!$B:$AZ,46,FALSE)),IF($X$1=4,(VLOOKUP(B220,'X4'!$B:$AZ,46,FALSE)),IF($X$1=5,(VLOOKUP(B220,'X5'!$B:$AZ,46,FALSE)),IF($X$1=6,(VLOOKUP(B220,'X6'!$B:$AZ,46,FALSE)),IF($X$1=7,(VLOOKUP(B220,'X7'!$B:$AZ,46,FALSE)),IF($X$1=8,(VLOOKUP(B220,'X8'!$B:$AZ,46,FALSE)),IF($X$1=9,(VLOOKUP(B220,'X9'!$B:$AZ,46,FALSE)),IF($X$1=10,(VLOOKUP(B220,'X10'!$B:$AZ,46,FALSE)),IF($X$1=11,(VLOOKUP(B220,'X11'!$B:$AZ,46,FALSE)),IF($X$1=12,(VLOOKUP(B220,'X12'!$B:$AZ,46,FALSE)),IF($X$1=13,(VLOOKUP(B220,'X13'!$B:$AZ,46,FALSE)),"B")))))))))))))))</f>
        <v xml:space="preserve"> </v>
      </c>
      <c r="R220" s="185" t="str">
        <f ca="1">IF(ISERROR(IF($X$1=1,(VLOOKUP(B220,'X1'!$B:$AZ,15,FALSE)),IF($X$1=2,(VLOOKUP(B220,'X2'!$B:$AZ,15,FALSE)),IF($X$1=3,(VLOOKUP(B220,'X3'!$B:$AZ,15,FALSE)),IF($X$1=4,(VLOOKUP(B220,'X4'!$B:$AZ,15,FALSE)),IF($X$1=5,(VLOOKUP(B220,'X5'!$B:$AZ,15,FALSE)),IF($X$1=6,(VLOOKUP(B220,'X6'!$B:$AZ,15,FALSE)),IF($X$1=7,(VLOOKUP(B220,'X7'!$B:$AZ,15,FALSE)),IF($X$1=8,(VLOOKUP(B220,'X8'!$B:$AZ,15,FALSE)),IF($X$1=9,(VLOOKUP(B220,'X9'!$B:$AZ,15,FALSE)),IF($X$1=10,(VLOOKUP(B220,'X10'!$B:$AZ,15,FALSE)),IF($X$1=11,(VLOOKUP(B220,'X11'!$B:$AZ,15,FALSE)),IF($X$1=12,(VLOOKUP(B220,'X12'!$B:$AZ,15,FALSE)),IF($X$1=13,(VLOOKUP(B220,'X13'!$B:$AZ,15,FALSE)),"B"))))))))))))))=TRUE," ",(IF($X$1=1,(VLOOKUP(B220,'X1'!$B:$AZ,15,FALSE)),IF($X$1=2,(VLOOKUP(B220,'X2'!$B:$AZ,15,FALSE)),IF($X$1=3,(VLOOKUP(B220,'X3'!$B:$AZ,15,FALSE)),IF($X$1=4,(VLOOKUP(B220,'X4'!$B:$AZ,15,FALSE)),IF($X$1=5,(VLOOKUP(B220,'X5'!$B:$AZ,15,FALSE)),IF($X$1=6,(VLOOKUP(B220,'X6'!$B:$AZ,15,FALSE)),IF($X$1=7,(VLOOKUP(B220,'X7'!$B:$AZ,15,FALSE)),IF($X$1=8,(VLOOKUP(B220,'X8'!$B:$AZ,15,FALSE)),IF($X$1=9,(VLOOKUP(B220,'X9'!$B:$AZ,15,FALSE)),IF($X$1=10,(VLOOKUP(B220,'X10'!$B:$AZ,15,FALSE)),IF($X$1=11,(VLOOKUP(B220,'X11'!$B:$AZ,15,FALSE)),IF($X$1=12,(VLOOKUP(B220,'X12'!$B:$AZ,15,FALSE)),IF($X$1=13,(VLOOKUP(B220,'X13'!$B:$AZ,15,FALSE)),"B")))))))))))))))</f>
        <v xml:space="preserve"> </v>
      </c>
      <c r="S220" s="185" t="str">
        <f ca="1">IF(ISERROR(IF((IF($X$1=1,(VLOOKUP(B220,'X1'!$B:$AZ,14,FALSE)),(IF($X$1=2,(VLOOKUP(B220,'X2'!$B:$AZ,14,FALSE)),(IF($X$1=3,(VLOOKUP(B220,'X3'!$B:$AZ,14,FALSE)),(IF($X$1=4,(VLOOKUP(B220,'X4'!$B:$AZ,14,FALSE)),(IF($X$1=5,(VLOOKUP(B220,'X5'!$B:$AZ,14,FALSE)),(IF($X$1=6,(VLOOKUP(B220,'X6'!$B:$AZ,14,FALSE)),(IF($X$1=7,(VLOOKUP(B220,'X7'!$B:$AZ,14,FALSE)),(IF($X$1=8,(VLOOKUP(B220,'X8'!$B:$AZ,14,FALSE)),(IF($X$1=9,(VLOOKUP(B220,'X9'!$B:$AZ,14,FALSE)),(IF($X$1=10,(VLOOKUP(B220,'X10'!$B:$AZ,14,FALSE)),(IF($X$1=11,(VLOOKUP(B220,'X11'!$B:$AZ,14,FALSE)),(IF($X$1=12,(VLOOKUP(B220,'X12'!$B:$AZ,14,FALSE)),(VLOOKUP(B220,'X13'!$B:$AZ,14,FALSE))))))))))))))))))))))))))=$V$1," ",(IF($X$1=1,(VLOOKUP(B220,'X1'!$B:$AZ,14,FALSE)),(IF($X$1=2,(VLOOKUP(B220,'X2'!$B:$AZ,14,FALSE)),(IF($X$1=3,(VLOOKUP(B220,'X3'!$B:$AZ,14,FALSE)),(IF($X$1=4,(VLOOKUP(B220,'X4'!$B:$AZ,14,FALSE)),(IF($X$1=5,(VLOOKUP(B220,'X5'!$B:$AZ,14,FALSE)),(IF($X$1=6,(VLOOKUP(B220,'X6'!$B:$AZ,14,FALSE)),(IF($X$1=7,(VLOOKUP(B220,'X7'!$B:$AZ,14,FALSE)),(IF($X$1=8,(VLOOKUP(B220,'X8'!$B:$AZ,14,FALSE)),(IF($X$1=9,(VLOOKUP(B220,'X9'!$B:$AZ,14,FALSE)),(IF($X$1=10,(VLOOKUP(B220,'X10'!$B:$AZ,14,FALSE)),(IF($X$1=11,(VLOOKUP(B220,'X11'!$B:$AZ,14,FALSE)),(IF($X$1=12,(VLOOKUP(B220,'X12'!$B:$AZ,14,FALSE)),(VLOOKUP(B220,'X13'!$B:$AZ,14,FALSE))))))))))))))))))))))))))))=TRUE," ",(IF((IF($X$1=1,(VLOOKUP(B220,'X1'!$B:$AZ,14,FALSE)),(IF($X$1=2,(VLOOKUP(B220,'X2'!$B:$AZ,14,FALSE)),(IF($X$1=3,(VLOOKUP(B220,'X3'!$B:$AZ,14,FALSE)),(IF($X$1=4,(VLOOKUP(B220,'X4'!$B:$AZ,14,FALSE)),(IF($X$1=5,(VLOOKUP(B220,'X5'!$B:$AZ,14,FALSE)),(IF($X$1=6,(VLOOKUP(B220,'X6'!$B:$AZ,14,FALSE)),(IF($X$1=7,(VLOOKUP(B220,'X7'!$B:$AZ,14,FALSE)),(IF($X$1=8,(VLOOKUP(B220,'X8'!$B:$AZ,14,FALSE)),(IF($X$1=9,(VLOOKUP(B220,'X9'!$B:$AZ,14,FALSE)),(IF($X$1=10,(VLOOKUP(B220,'X10'!$B:$AZ,14,FALSE)),(IF($X$1=11,(VLOOKUP(B220,'X11'!$B:$AZ,14,FALSE)),(IF($X$1=12,(VLOOKUP(B220,'X12'!$B:$AZ,14,FALSE)),(VLOOKUP(B220,'X13'!$B:$AZ,14,FALSE))))))))))))))))))))))))))=$V$1," ",(IF($X$1=1,(VLOOKUP(B220,'X1'!$B:$AZ,14,FALSE)),(IF($X$1=2,(VLOOKUP(B220,'X2'!$B:$AZ,14,FALSE)),(IF($X$1=3,(VLOOKUP(B220,'X3'!$B:$AZ,14,FALSE)),(IF($X$1=4,(VLOOKUP(B220,'X4'!$B:$AZ,14,FALSE)),(IF($X$1=5,(VLOOKUP(B220,'X5'!$B:$AZ,14,FALSE)),(IF($X$1=6,(VLOOKUP(B220,'X6'!$B:$AZ,14,FALSE)),(IF($X$1=7,(VLOOKUP(B220,'X7'!$B:$AZ,14,FALSE)),(IF($X$1=8,(VLOOKUP(B220,'X8'!$B:$AZ,14,FALSE)),(IF($X$1=9,(VLOOKUP(B220,'X9'!$B:$AZ,14,FALSE)),(IF($X$1=10,(VLOOKUP(B220,'X10'!$B:$AZ,14,FALSE)),(IF($X$1=11,(VLOOKUP(B220,'X11'!$B:$AZ,14,FALSE)),(IF($X$1=12,(VLOOKUP(B220,'X12'!$B:$AZ,14,FALSE)),(VLOOKUP(B220,'X13'!$B:$AZ,14,FALSE)))))))))))))))))))))))))))))</f>
        <v xml:space="preserve"> </v>
      </c>
    </row>
    <row r="221" spans="1:19" ht="14.1" customHeight="1" x14ac:dyDescent="0.2">
      <c r="A221" s="156" t="s">
        <v>1058</v>
      </c>
      <c r="B221" s="122" t="str">
        <f>IF(ISERROR(IF($U$16=1,(VLOOKUP(A221,$AC$89:$AH$125,2,FALSE)),IF((IF($X$1=1,'X1'!B180,(IF($X$1=2,'X2'!B180,(IF($X$1=3,'X3'!B180,(IF($X$1=4,'X4'!B180,(IF($X$1=5,'X5'!B180,(IF($X$1=6,'X6'!B180,(IF($X$1=7,'X7'!B180,(IF($X$1=8,'X8'!B180,(IF($X$1=9,'X9'!B180,(IF($X$1=10,'X10'!B180,(IF($X$1=11,'X11'!B180,(IF($X$1=12,'X12'!B180,'X13'!B180))))))))))))))))))))))))="","",(IF($X$1=1,'X1'!B180,(IF($X$1=2,'X2'!B180,(IF($X$1=3,'X3'!B180,(IF($X$1=4,'X4'!B180,(IF($X$1=5,'X5'!B180,(IF($X$1=6,'X6'!B180,(IF($X$1=7,'X7'!B180,(IF($X$1=8,'X8'!B180,(IF($X$1=9,'X9'!B180,(IF($X$1=10,'X10'!B180,(IF($X$1=11,'X11'!B180,(IF($X$1=12,'X12'!B180,'X13'!B180)))))))))))))))))))))))))))=TRUE," ",(IF($U$16=1,(VLOOKUP(A221,$AC$89:$AH$125,2,FALSE)),IF((IF($X$1=1,'X1'!B180,(IF($X$1=2,'X2'!B180,(IF($X$1=3,'X3'!B180,(IF($X$1=4,'X4'!B180,(IF($X$1=5,'X5'!B180,(IF($X$1=6,'X6'!B180,(IF($X$1=7,'X7'!B180,(IF($X$1=8,'X8'!B180,(IF($X$1=9,'X9'!B180,(IF($X$1=10,'X10'!B180,(IF($X$1=11,'X11'!B180,(IF($X$1=12,'X12'!B180,'X13'!B180))))))))))))))))))))))))="","",(IF($X$1=1,'X1'!B180,(IF($X$1=2,'X2'!B180,(IF($X$1=3,'X3'!B180,(IF($X$1=4,'X4'!B180,(IF($X$1=5,'X5'!B180,(IF($X$1=6,'X6'!B180,(IF($X$1=7,'X7'!B180,(IF($X$1=8,'X8'!B180,(IF($X$1=9,'X9'!B180,(IF($X$1=10,'X10'!B180,(IF($X$1=11,'X11'!B180,(IF($X$1=12,'X12'!B180,'X13'!B180))))))))))))))))))))))))))))</f>
        <v/>
      </c>
      <c r="C221" s="181" t="str">
        <f ca="1">IF(ISERROR(IF($X$1=1,(VLOOKUP(B221,'X1'!$B:$AZ,47,FALSE)),IF($X$1=2,(VLOOKUP(B221,'X2'!$B:$AZ,47,FALSE)),IF($X$1=3,(VLOOKUP(B221,'X3'!$B:$AZ,47,FALSE)),IF($X$1=4,(VLOOKUP(B221,'X4'!$B:$AZ,47,FALSE)),IF($X$1=5,(VLOOKUP(B221,'X5'!$B:$AZ,47,FALSE)),IF($X$1=6,(VLOOKUP(B221,'X6'!$B:$AZ,47,FALSE)),IF($X$1=7,(VLOOKUP(B221,'X7'!$B:$AZ,47,FALSE)),IF($X$1=8,(VLOOKUP(B221,'X8'!$B:$AZ,47,FALSE)),IF($X$1=9,(VLOOKUP(B221,'X9'!$B:$AZ,47,FALSE)),IF($X$1=10,(VLOOKUP(B221,'X10'!$B:$AZ,47,FALSE)),IF($X$1=11,(VLOOKUP(B221,'X11'!$B:$AZ,47,FALSE)),IF($X$1=12,(VLOOKUP(B221,'X12'!$B:$AZ,47,FALSE)),IF($X$1=13,(VLOOKUP(B221,'X13'!$B:$AZ,47,FALSE)),"B"))))))))))))))=TRUE," ",(IF($X$1=1,(VLOOKUP(B221,'X1'!$B:$AZ,47,FALSE)),IF($X$1=2,(VLOOKUP(B221,'X2'!$B:$AZ,47,FALSE)),IF($X$1=3,(VLOOKUP(B221,'X3'!$B:$AZ,47,FALSE)),IF($X$1=4,(VLOOKUP(B221,'X4'!$B:$AZ,47,FALSE)),IF($X$1=5,(VLOOKUP(B221,'X5'!$B:$AZ,47,FALSE)),IF($X$1=6,(VLOOKUP(B221,'X6'!$B:$AZ,47,FALSE)),IF($X$1=7,(VLOOKUP(B221,'X7'!$B:$AZ,47,FALSE)),IF($X$1=8,(VLOOKUP(B221,'X8'!$B:$AZ,47,FALSE)),IF($X$1=9,(VLOOKUP(B221,'X9'!$B:$AZ,47,FALSE)),IF($X$1=10,(VLOOKUP(B221,'X10'!$B:$AZ,47,FALSE)),IF($X$1=11,(VLOOKUP(B221,'X11'!$B:$AZ,47,FALSE)),IF($X$1=12,(VLOOKUP(B221,'X12'!$B:$AZ,47,FALSE)),IF($X$1=13,(VLOOKUP(B221,'X13'!$B:$AZ,47,FALSE)),"B")))))))))))))))</f>
        <v xml:space="preserve"> </v>
      </c>
      <c r="D221" s="181" t="str">
        <f ca="1">IF(ISERROR(IF($X$1=1,(VLOOKUP(B221,'X1'!$B:$AP,41,FALSE)),IF($X$1=2,(VLOOKUP(B221,'X2'!$B:$AP,41,FALSE)),IF($X$1=3,(VLOOKUP(B221,'X3'!$B:$AP,41,FALSE)),IF($X$1=4,(VLOOKUP(B221,'X4'!$B:$AP,41,FALSE)),IF($X$1=5,(VLOOKUP(B221,'X5'!$B:$AP,41,FALSE)),IF($X$1=6,(VLOOKUP(B221,'X6'!$B:$AP,41,FALSE)),IF($X$1=7,(VLOOKUP(B221,'X7'!$B:$AP,41,FALSE)),IF($X$1=8,(VLOOKUP(B221,'X8'!$B:$AP,41,FALSE)),IF($X$1=9,(VLOOKUP(B221,'X9'!$B:$AP,41,FALSE)),IF($X$1=10,(VLOOKUP(B221,'X10'!$B:$AP,41,FALSE)),IF($X$1=11,(VLOOKUP(B221,'X11'!$B:$AP,41,FALSE)),IF($X$1=12,(VLOOKUP(B221,'X12'!$B:$AP,41,FALSE)),IF($X$1=13,(VLOOKUP(B221,'X13'!$B:$AP,41,FALSE)),"B"))))))))))))))=TRUE," ",(IF($X$1=1,(VLOOKUP(B221,'X1'!$B:$AP,41,FALSE)),IF($X$1=2,(VLOOKUP(B221,'X2'!$B:$AP,41,FALSE)),IF($X$1=3,(VLOOKUP(B221,'X3'!$B:$AP,41,FALSE)),IF($X$1=4,(VLOOKUP(B221,'X4'!$B:$AP,41,FALSE)),IF($X$1=5,(VLOOKUP(B221,'X5'!$B:$AP,41,FALSE)),IF($X$1=6,(VLOOKUP(B221,'X6'!$B:$AP,41,FALSE)),IF($X$1=7,(VLOOKUP(B221,'X7'!$B:$AP,41,FALSE)),IF($X$1=8,(VLOOKUP(B221,'X8'!$B:$AP,41,FALSE)),IF($X$1=9,(VLOOKUP(B221,'X9'!$B:$AP,41,FALSE)),IF($X$1=10,(VLOOKUP(B221,'X10'!$B:$AP,41,FALSE)),IF($X$1=11,(VLOOKUP(B221,'X11'!$B:$AP,41,FALSE)),IF($X$1=12,(VLOOKUP(B221,'X12'!$B:$AP,41,FALSE)),IF($X$1=13,(VLOOKUP(B221,'X13'!$B:$AP,41,FALSE)),"B")))))))))))))))</f>
        <v xml:space="preserve"> </v>
      </c>
      <c r="E221" s="182" t="str">
        <f ca="1">IF(ISERROR(IF($X$1=1,(VLOOKUP(B221,'X1'!$B:$AP,7,FALSE)),IF($X$1=2,(VLOOKUP(B221,'X2'!$B:$AP,7,FALSE)),IF($X$1=3,(VLOOKUP(B221,'X3'!$B:$AP,7,FALSE)),IF($X$1=4,(VLOOKUP(B221,'X4'!$B:$AP,7,FALSE)),IF($X$1=5,(VLOOKUP(B221,'X5'!$B:$AP,7,FALSE)),IF($X$1=6,(VLOOKUP(B221,'X6'!$B:$AP,7,FALSE)),IF($X$1=7,(VLOOKUP(B221,'X7'!$B:$AP,7,FALSE)),IF($X$1=8,(VLOOKUP(B221,'X8'!$B:$AP,7,FALSE)),IF($X$1=9,(VLOOKUP(B221,'X9'!$B:$AP,7,FALSE)),IF($X$1=10,(VLOOKUP(B221,'X10'!$B:$AP,7,FALSE)),IF($X$1=11,(VLOOKUP(B221,'X11'!$B:$AP,7,FALSE)),IF($X$1=12,(VLOOKUP(B221,'X12'!$B:$AP,7,FALSE)),IF($X$1=13,(VLOOKUP(B221,'X13'!$B:$AP,7,FALSE)),"B"))))))))))))))=TRUE," ",(IF($X$1=1,(VLOOKUP(B221,'X1'!$B:$AP,7,FALSE)),IF($X$1=2,(VLOOKUP(B221,'X2'!$B:$AP,7,FALSE)),IF($X$1=3,(VLOOKUP(B221,'X3'!$B:$AP,7,FALSE)),IF($X$1=4,(VLOOKUP(B221,'X4'!$B:$AP,7,FALSE)),IF($X$1=5,(VLOOKUP(B221,'X5'!$B:$AP,7,FALSE)),IF($X$1=6,(VLOOKUP(B221,'X6'!$B:$AP,7,FALSE)),IF($X$1=7,(VLOOKUP(B221,'X7'!$B:$AP,7,FALSE)),IF($X$1=8,(VLOOKUP(B221,'X8'!$B:$AP,7,FALSE)),IF($X$1=9,(VLOOKUP(B221,'X9'!$B:$AP,7,FALSE)),IF($X$1=10,(VLOOKUP(B221,'X10'!$B:$AP,7,FALSE)),IF($X$1=11,(VLOOKUP(B221,'X11'!$B:$AP,7,FALSE)),IF($X$1=12,(VLOOKUP(B221,'X12'!$B:$AP,7,FALSE)),IF($X$1=13,(VLOOKUP(B221,'X13'!$B:$AP,7,FALSE)),"B")))))))))))))))</f>
        <v xml:space="preserve"> </v>
      </c>
      <c r="F221" s="182" t="str">
        <f ca="1">IF(ISERROR(IF((IF($X$1=1,(VLOOKUP(B221,'X1'!$B:$AO,6,FALSE)),(IF($X$1=2,(VLOOKUP(B221,'X2'!$B:$AO,6,FALSE)),(IF($X$1=3,(VLOOKUP(B221,'X3'!$B:$AO,6,FALSE)),(IF($X$1=4,(VLOOKUP(B221,'X4'!$B:$AO,6,FALSE)),(IF($X$1=5,(VLOOKUP(B221,'X5'!$B:$AO,6,FALSE)),(IF($X$1=6,(VLOOKUP(B221,'X6'!$B:$AO,6,FALSE)),(IF($X$1=7,(VLOOKUP(B221,'X7'!$B:$AO,6,FALSE)),(IF($X$1=8,(VLOOKUP(B221,'X8'!$B:$AO,6,FALSE)),(IF($X$1=9,(VLOOKUP(B221,'X9'!$B:$AO,6,FALSE)),(IF($X$1=10,(VLOOKUP(B221,'X10'!$B:$AO,6,FALSE)),(IF($X$1=11,(VLOOKUP(B221,'X11'!$B:$AO,6,FALSE)),(IF($X$1=12,(VLOOKUP(B221,'X12'!$B:$AO,6,FALSE)),(VLOOKUP(B221,'X13'!$B:$AO,6,FALSE))))))))))))))))))))))))))=$V$1," ",(IF($X$1=1,(VLOOKUP(B221,'X1'!$B:$AO,6,FALSE)),(IF($X$1=2,(VLOOKUP(B221,'X2'!$B:$AO,6,FALSE)),(IF($X$1=3,(VLOOKUP(B221,'X3'!$B:$AO,6,FALSE)),(IF($X$1=4,(VLOOKUP(B221,'X4'!$B:$AO,6,FALSE)),(IF($X$1=5,(VLOOKUP(B221,'X5'!$B:$AO,6,FALSE)),(IF($X$1=6,(VLOOKUP(B221,'X6'!$B:$AO,6,FALSE)),(IF($X$1=7,(VLOOKUP(B221,'X7'!$B:$AO,6,FALSE)),(IF($X$1=8,(VLOOKUP(B221,'X8'!$B:$AO,6,FALSE)),(IF($X$1=9,(VLOOKUP(B221,'X9'!$B:$AO,6,FALSE)),(IF($X$1=10,(VLOOKUP(B221,'X10'!$B:$AO,6,FALSE)),(IF($X$1=11,(VLOOKUP(B221,'X11'!$B:$AO,6,FALSE)),(IF($X$1=12,(VLOOKUP(B221,'X12'!$B:$AO,6,FALSE)),(VLOOKUP(B221,'X13'!$B:$AO,6,FALSE))))))))))))))))))))))))))))=TRUE," ",(IF((IF($X$1=1,(VLOOKUP(B221,'X1'!$B:$AO,6,FALSE)),(IF($X$1=2,(VLOOKUP(B221,'X2'!$B:$AO,6,FALSE)),(IF($X$1=3,(VLOOKUP(B221,'X3'!$B:$AO,6,FALSE)),(IF($X$1=4,(VLOOKUP(B221,'X4'!$B:$AO,6,FALSE)),(IF($X$1=5,(VLOOKUP(B221,'X5'!$B:$AO,6,FALSE)),(IF($X$1=6,(VLOOKUP(B221,'X6'!$B:$AO,6,FALSE)),(IF($X$1=7,(VLOOKUP(B221,'X7'!$B:$AO,6,FALSE)),(IF($X$1=8,(VLOOKUP(B221,'X8'!$B:$AO,6,FALSE)),(IF($X$1=9,(VLOOKUP(B221,'X9'!$B:$AO,6,FALSE)),(IF($X$1=10,(VLOOKUP(B221,'X10'!$B:$AO,6,FALSE)),(IF($X$1=11,(VLOOKUP(B221,'X11'!$B:$AO,6,FALSE)),(IF($X$1=12,(VLOOKUP(B221,'X12'!$B:$AO,6,FALSE)),(VLOOKUP(B221,'X13'!$B:$AO,6,FALSE))))))))))))))))))))))))))=$V$1," ",(IF($X$1=1,(VLOOKUP(B221,'X1'!$B:$AO,6,FALSE)),(IF($X$1=2,(VLOOKUP(B221,'X2'!$B:$AO,6,FALSE)),(IF($X$1=3,(VLOOKUP(B221,'X3'!$B:$AO,6,FALSE)),(IF($X$1=4,(VLOOKUP(B221,'X4'!$B:$AO,6,FALSE)),(IF($X$1=5,(VLOOKUP(B221,'X5'!$B:$AO,6,FALSE)),(IF($X$1=6,(VLOOKUP(B221,'X6'!$B:$AO,6,FALSE)),(IF($X$1=7,(VLOOKUP(B221,'X7'!$B:$AO,6,FALSE)),(IF($X$1=8,(VLOOKUP(B221,'X8'!$B:$AO,6,FALSE)),(IF($X$1=9,(VLOOKUP(B221,'X9'!$B:$AO,6,FALSE)),(IF($X$1=10,(VLOOKUP(B221,'X10'!$B:$AO,6,FALSE)),(IF($X$1=11,(VLOOKUP(B221,'X11'!$B:$AO,6,FALSE)),(IF($X$1=12,(VLOOKUP(B221,'X12'!$B:$AO,6,FALSE)),(VLOOKUP(B221,'X13'!$B:$AO,6,FALSE)))))))))))))))))))))))))))))</f>
        <v xml:space="preserve"> </v>
      </c>
      <c r="G221" s="182" t="str">
        <f ca="1">IF(ISERROR(IF($X$1=1,(VLOOKUP(B221,'X1'!$B:$AZ,44,FALSE)),IF($X$1=2,(VLOOKUP(B221,'X2'!$B:$AZ,44,FALSE)),IF($X$1=3,(VLOOKUP(B221,'X3'!$B:$AZ,44,FALSE)),IF($X$1=4,(VLOOKUP(B221,'X4'!$B:$AZ,44,FALSE)),IF($X$1=5,(VLOOKUP(B221,'X5'!$B:$AZ,44,FALSE)),IF($X$1=6,(VLOOKUP(B221,'X6'!$B:$AZ,44,FALSE)),IF($X$1=7,(VLOOKUP(B221,'X7'!$B:$AZ,44,FALSE)),IF($X$1=8,(VLOOKUP(B221,'X8'!$B:$AZ,44,FALSE)),IF($X$1=9,(VLOOKUP(B221,'X9'!$B:$AZ,44,FALSE)),IF($X$1=10,(VLOOKUP(B221,'X10'!$B:$AZ,44,FALSE)),IF($X$1=11,(VLOOKUP(B221,'X11'!$B:$AZ,44,FALSE)),IF($X$1=12,(VLOOKUP(B221,'X12'!$B:$AZ,44,FALSE)),IF($X$1=13,(VLOOKUP(B221,'X13'!$B:$AZ,44,FALSE)),"B"))))))))))))))=TRUE," ",(IF($X$1=1,(VLOOKUP(B221,'X1'!$B:$AZ,44,FALSE)),IF($X$1=2,(VLOOKUP(B221,'X2'!$B:$AZ,44,FALSE)),IF($X$1=3,(VLOOKUP(B221,'X3'!$B:$AZ,44,FALSE)),IF($X$1=4,(VLOOKUP(B221,'X4'!$B:$AZ,44,FALSE)),IF($X$1=5,(VLOOKUP(B221,'X5'!$B:$AZ,44,FALSE)),IF($X$1=6,(VLOOKUP(B221,'X6'!$B:$AZ,44,FALSE)),IF($X$1=7,(VLOOKUP(B221,'X7'!$B:$AZ,44,FALSE)),IF($X$1=8,(VLOOKUP(B221,'X8'!$B:$AZ,44,FALSE)),IF($X$1=9,(VLOOKUP(B221,'X9'!$B:$AZ,44,FALSE)),IF($X$1=10,(VLOOKUP(B221,'X10'!$B:$AZ,44,FALSE)),IF($X$1=11,(VLOOKUP(B221,'X11'!$B:$AZ,44,FALSE)),IF($X$1=12,(VLOOKUP(B221,'X12'!$B:$AZ,44,FALSE)),IF($X$1=13,(VLOOKUP(B221,'X13'!$B:$AZ,44,FALSE)),"B")))))))))))))))</f>
        <v xml:space="preserve"> </v>
      </c>
      <c r="H221" s="182" t="str">
        <f ca="1">IF(ISERROR(IF($X$1=1,(VLOOKUP(B221,'X1'!$B:$AZ,8,FALSE)),IF($X$1=2,(VLOOKUP(B221,'X2'!$B:$AZ,8,FALSE)),IF($X$1=3,(VLOOKUP(B221,'X3'!$B:$AZ,8,FALSE)),IF($X$1=4,(VLOOKUP(B221,'X4'!$B:$AZ,8,FALSE)),IF($X$1=5,(VLOOKUP(B221,'X5'!$B:$AZ,8,FALSE)),IF($X$1=6,(VLOOKUP(B221,'X6'!$B:$AZ,8,FALSE)),IF($X$1=7,(VLOOKUP(B221,'X7'!$B:$AZ,8,FALSE)),IF($X$1=8,(VLOOKUP(B221,'X8'!$B:$AZ,8,FALSE)),IF($X$1=9,(VLOOKUP(B221,'X9'!$B:$AZ,8,FALSE)),IF($X$1=10,(VLOOKUP(B221,'X10'!$B:$AZ,8,FALSE)),IF($X$1=11,(VLOOKUP(B221,'X11'!$B:$AZ,8,FALSE)),IF($X$1=12,(VLOOKUP(B221,'X12'!$B:$AZ,8,FALSE)),IF($X$1=13,(VLOOKUP(B221,'X13'!$B:$AZ,8,FALSE)),"B"))))))))))))))=TRUE," ",(IF($X$1=1,(VLOOKUP(B221,'X1'!$B:$AZ,8,FALSE)),IF($X$1=2,(VLOOKUP(B221,'X2'!$B:$AZ,8,FALSE)),IF($X$1=3,(VLOOKUP(B221,'X3'!$B:$AZ,8,FALSE)),IF($X$1=4,(VLOOKUP(B221,'X4'!$B:$AZ,8,FALSE)),IF($X$1=5,(VLOOKUP(B221,'X5'!$B:$AZ,8,FALSE)),IF($X$1=6,(VLOOKUP(B221,'X6'!$B:$AZ,8,FALSE)),IF($X$1=7,(VLOOKUP(B221,'X7'!$B:$AZ,8,FALSE)),IF($X$1=8,(VLOOKUP(B221,'X8'!$B:$AZ,8,FALSE)),IF($X$1=9,(VLOOKUP(B221,'X9'!$B:$AZ,8,FALSE)),IF($X$1=10,(VLOOKUP(B221,'X10'!$B:$AZ,8,FALSE)),IF($X$1=11,(VLOOKUP(B221,'X11'!$B:$AZ,8,FALSE)),IF($X$1=12,(VLOOKUP(B221,'X12'!$B:$AZ,8,FALSE)),IF($X$1=13,(VLOOKUP(B221,'X13'!$B:$AZ,8,FALSE)),"B")))))))))))))))</f>
        <v xml:space="preserve"> </v>
      </c>
      <c r="I221" s="183" t="str">
        <f ca="1">IF(ISERROR(IF($X$1=1,(VLOOKUP(B221,'X1'!$B:$AZ,2,FALSE)),IF($X$1=2,(VLOOKUP(B221,'X2'!$B:$AZ,2,FALSE)),IF($X$1=3,(VLOOKUP(B221,'X3'!$B:$AZ,2,FALSE)),IF($X$1=4,(VLOOKUP(B221,'X4'!$B:$AZ,2,FALSE)),IF($X$1=5,(VLOOKUP(B221,'X5'!$B:$AZ,2,FALSE)),IF($X$1=6,(VLOOKUP(B221,'X6'!$B:$AZ,2,FALSE)),IF($X$1=7,(VLOOKUP(B221,'X7'!$B:$AZ,2,FALSE)),IF($X$1=8,(VLOOKUP(B221,'X8'!$B:$AZ,2,FALSE)),IF($X$1=9,(VLOOKUP(B221,'X9'!$B:$AZ,2,FALSE)),IF($X$1=10,(VLOOKUP(B221,'X10'!$B:$AZ,2,FALSE)),IF($X$1=11,(VLOOKUP(B221,'X11'!$B:$AZ,2,FALSE)),IF($X$1=12,(VLOOKUP(B221,'X12'!$B:$AZ,2,FALSE)),IF($X$1=13,(VLOOKUP(B221,'X13'!$B:$AZ,2,FALSE)),"B"))))))))))))))=TRUE," ",(IF($X$1=1,(VLOOKUP(B221,'X1'!$B:$AZ,2,FALSE)),IF($X$1=2,(VLOOKUP(B221,'X2'!$B:$AZ,2,FALSE)),IF($X$1=3,(VLOOKUP(B221,'X3'!$B:$AZ,2,FALSE)),IF($X$1=4,(VLOOKUP(B221,'X4'!$B:$AZ,2,FALSE)),IF($X$1=5,(VLOOKUP(B221,'X5'!$B:$AZ,2,FALSE)),IF($X$1=6,(VLOOKUP(B221,'X6'!$B:$AZ,2,FALSE)),IF($X$1=7,(VLOOKUP(B221,'X7'!$B:$AZ,2,FALSE)),IF($X$1=8,(VLOOKUP(B221,'X8'!$B:$AZ,2,FALSE)),IF($X$1=9,(VLOOKUP(B221,'X9'!$B:$AZ,2,FALSE)),IF($X$1=10,(VLOOKUP(B221,'X10'!$B:$AZ,2,FALSE)),IF($X$1=11,(VLOOKUP(B221,'X11'!$B:$AZ,2,FALSE)),IF($X$1=12,(VLOOKUP(B221,'X12'!$B:$AZ,2,FALSE)),IF($X$1=13,(VLOOKUP(B221,'X13'!$B:$AZ,2,FALSE)),"B")))))))))))))))</f>
        <v xml:space="preserve"> </v>
      </c>
      <c r="J221" s="183" t="str">
        <f ca="1">IF(ISERROR(IF($X$1=1,(VLOOKUP(B221,'X1'!$B:$AZ,3,FALSE)),IF($X$1=2,(VLOOKUP(B221,'X2'!$B:$AZ,3,FALSE)),IF($X$1=3,(VLOOKUP(B221,'X3'!$B:$AZ,3,FALSE)),IF($X$1=4,(VLOOKUP(B221,'X4'!$B:$AZ,3,FALSE)),IF($X$1=5,(VLOOKUP(B221,'X5'!$B:$AZ,3,FALSE)),IF($X$1=6,(VLOOKUP(B221,'X6'!$B:$AZ,3,FALSE)),IF($X$1=7,(VLOOKUP(B221,'X7'!$B:$AZ,3,FALSE)),IF($X$1=8,(VLOOKUP(B221,'X8'!$B:$AZ,3,FALSE)),IF($X$1=9,(VLOOKUP(B221,'X9'!$B:$AZ,3,FALSE)),IF($X$1=10,(VLOOKUP(B221,'X10'!$B:$AZ,3,FALSE)),IF($X$1=11,(VLOOKUP(B221,'X11'!$B:$AZ,3,FALSE)),IF($X$1=12,(VLOOKUP(B221,'X12'!$B:$AZ,3,FALSE)),IF($X$1=13,(VLOOKUP(B221,'X13'!$B:$AZ,3,FALSE)),"B"))))))))))))))=TRUE," ",(IF($X$1=1,(VLOOKUP(B221,'X1'!$B:$AZ,3,FALSE)),IF($X$1=2,(VLOOKUP(B221,'X2'!$B:$AZ,3,FALSE)),IF($X$1=3,(VLOOKUP(B221,'X3'!$B:$AZ,3,FALSE)),IF($X$1=4,(VLOOKUP(B221,'X4'!$B:$AZ,3,FALSE)),IF($X$1=5,(VLOOKUP(B221,'X5'!$B:$AZ,3,FALSE)),IF($X$1=6,(VLOOKUP(B221,'X6'!$B:$AZ,3,FALSE)),IF($X$1=7,(VLOOKUP(B221,'X7'!$B:$AZ,3,FALSE)),IF($X$1=8,(VLOOKUP(B221,'X8'!$B:$AZ,3,FALSE)),IF($X$1=9,(VLOOKUP(B221,'X9'!$B:$AZ,3,FALSE)),IF($X$1=10,(VLOOKUP(B221,'X10'!$B:$AZ,3,FALSE)),IF($X$1=11,(VLOOKUP(B221,'X11'!$B:$AZ,3,FALSE)),IF($X$1=12,(VLOOKUP(B221,'X12'!$B:$AZ,3,FALSE)),IF($X$1=13,(VLOOKUP(B221,'X13'!$B:$AZ,3,FALSE)),"B")))))))))))))))</f>
        <v xml:space="preserve"> </v>
      </c>
      <c r="K221" s="183" t="str">
        <f ca="1">IF(ISERROR(IF($X$1=1,(VLOOKUP(B221,'X1'!$B:$AZ,5,FALSE)),IF($X$1=2,(VLOOKUP(B221,'X2'!$B:$AZ,5,FALSE)),IF($X$1=3,(VLOOKUP(B221,'X3'!$B:$AZ,5,FALSE)),IF($X$1=4,(VLOOKUP(B221,'X4'!$B:$AZ,5,FALSE)),IF($X$1=5,(VLOOKUP(B221,'X5'!$B:$AZ,5,FALSE)),IF($X$1=6,(VLOOKUP(B221,'X6'!$B:$AZ,5,FALSE)),IF($X$1=7,(VLOOKUP(B221,'X7'!$B:$AZ,5,FALSE)),IF($X$1=8,(VLOOKUP(B221,'X8'!$B:$AZ,5,FALSE)),IF($X$1=9,(VLOOKUP(B221,'X9'!$B:$AZ,5,FALSE)),IF($X$1=10,(VLOOKUP(B221,'X10'!$B:$AZ,5,FALSE)),IF($X$1=11,(VLOOKUP(B221,'X11'!$B:$AZ,5,FALSE)),IF($X$1=12,(VLOOKUP(B221,'X12'!$B:$AZ,5,FALSE)),IF($X$1=13,(VLOOKUP(B221,'X13'!$B:$AZ,5,FALSE)),"B"))))))))))))))=TRUE," ",(IF($X$1=1,(VLOOKUP(B221,'X1'!$B:$AZ,5,FALSE)),IF($X$1=2,(VLOOKUP(B221,'X2'!$B:$AZ,5,FALSE)),IF($X$1=3,(VLOOKUP(B221,'X3'!$B:$AZ,5,FALSE)),IF($X$1=4,(VLOOKUP(B221,'X4'!$B:$AZ,5,FALSE)),IF($X$1=5,(VLOOKUP(B221,'X5'!$B:$AZ,5,FALSE)),IF($X$1=6,(VLOOKUP(B221,'X6'!$B:$AZ,5,FALSE)),IF($X$1=7,(VLOOKUP(B221,'X7'!$B:$AZ,5,FALSE)),IF($X$1=8,(VLOOKUP(B221,'X8'!$B:$AZ,5,FALSE)),IF($X$1=9,(VLOOKUP(B221,'X9'!$B:$AZ,5,FALSE)),IF($X$1=10,(VLOOKUP(B221,'X10'!$B:$AZ,5,FALSE)),IF($X$1=11,(VLOOKUP(B221,'X11'!$B:$AZ,5,FALSE)),IF($X$1=12,(VLOOKUP(B221,'X12'!$B:$AZ,5,FALSE)),IF($X$1=13,(VLOOKUP(B221,'X13'!$B:$AZ,5,FALSE)),"B")))))))))))))))</f>
        <v xml:space="preserve"> </v>
      </c>
      <c r="L221" s="184" t="str">
        <f ca="1">IF(ISERROR(IF($X$1=1,(VLOOKUP(B221,'X1'!$B:$AZ,9,FALSE)),IF($X$1=2,(VLOOKUP(B221,'X2'!$B:$AZ,9,FALSE)),IF($X$1=3,(VLOOKUP(B221,'X3'!$B:$AZ,9,FALSE)),IF($X$1=4,(VLOOKUP(B221,'X4'!$B:$AZ,9,FALSE)),IF($X$1=5,(VLOOKUP(B221,'X5'!$B:$AZ,9,FALSE)),IF($X$1=6,(VLOOKUP(B221,'X6'!$B:$AZ,9,FALSE)),IF($X$1=7,(VLOOKUP(B221,'X7'!$B:$AZ,9,FALSE)),IF($X$1=8,(VLOOKUP(B221,'X8'!$B:$AZ,9,FALSE)),IF($X$1=9,(VLOOKUP(B221,'X9'!$B:$AZ,9,FALSE)),IF($X$1=10,(VLOOKUP(B221,'X10'!$B:$AZ,9,FALSE)),IF($X$1=11,(VLOOKUP(B221,'X11'!$B:$AZ,9,FALSE)),IF($X$1=12,(VLOOKUP(B221,'X12'!$B:$AZ,9,FALSE)),IF($X$1=13,(VLOOKUP(B221,'X13'!$B:$AZ,9,FALSE)),"B"))))))))))))))=TRUE," ",(IF($X$1=1,(VLOOKUP(B221,'X1'!$B:$AZ,9,FALSE)),IF($X$1=2,(VLOOKUP(B221,'X2'!$B:$AZ,9,FALSE)),IF($X$1=3,(VLOOKUP(B221,'X3'!$B:$AZ,9,FALSE)),IF($X$1=4,(VLOOKUP(B221,'X4'!$B:$AZ,9,FALSE)),IF($X$1=5,(VLOOKUP(B221,'X5'!$B:$AZ,9,FALSE)),IF($X$1=6,(VLOOKUP(B221,'X6'!$B:$AZ,9,FALSE)),IF($X$1=7,(VLOOKUP(B221,'X7'!$B:$AZ,9,FALSE)),IF($X$1=8,(VLOOKUP(B221,'X8'!$B:$AZ,9,FALSE)),IF($X$1=9,(VLOOKUP(B221,'X9'!$B:$AZ,9,FALSE)),IF($X$1=10,(VLOOKUP(B221,'X10'!$B:$AZ,9,FALSE)),IF($X$1=11,(VLOOKUP(B221,'X11'!$B:$AZ,9,FALSE)),IF($X$1=12,(VLOOKUP(B221,'X12'!$B:$AZ,9,FALSE)),IF($X$1=13,(VLOOKUP(B221,'X13'!$B:$AZ,9,FALSE)),"B")))))))))))))))</f>
        <v xml:space="preserve"> </v>
      </c>
      <c r="M221" s="184" t="str">
        <f ca="1">IF(ISERROR(IF($X$1=1,(VLOOKUP(B221,'X1'!$B:$AZ,10,FALSE)),IF($X$1=2,(VLOOKUP(B221,'X2'!$B:$AZ,10,FALSE)),IF($X$1=3,(VLOOKUP(B221,'X3'!$B:$AZ,10,FALSE)),IF($X$1=4,(VLOOKUP(B221,'X4'!$B:$AZ,10,FALSE)),IF($X$1=5,(VLOOKUP(B221,'X5'!$B:$AZ,10,FALSE)),IF($X$1=6,(VLOOKUP(B221,'X6'!$B:$AZ,10,FALSE)),IF($X$1=7,(VLOOKUP(B221,'X7'!$B:$AZ,10,FALSE)),IF($X$1=8,(VLOOKUP(B221,'X8'!$B:$AZ,10,FALSE)),IF($X$1=9,(VLOOKUP(B221,'X9'!$B:$AZ,10,FALSE)),IF($X$1=10,(VLOOKUP(B221,'X10'!$B:$AZ,10,FALSE)),IF($X$1=11,(VLOOKUP(B221,'X11'!$B:$AZ,10,FALSE)),IF($X$1=12,(VLOOKUP(B221,'X12'!$B:$AZ,10,FALSE)),IF($X$1=13,(VLOOKUP(B221,'X13'!$B:$AZ,10,FALSE)),"B"))))))))))))))=TRUE," ",(IF($X$1=1,(VLOOKUP(B221,'X1'!$B:$AZ,10,FALSE)),IF($X$1=2,(VLOOKUP(B221,'X2'!$B:$AZ,10,FALSE)),IF($X$1=3,(VLOOKUP(B221,'X3'!$B:$AZ,10,FALSE)),IF($X$1=4,(VLOOKUP(B221,'X4'!$B:$AZ,10,FALSE)),IF($X$1=5,(VLOOKUP(B221,'X5'!$B:$AZ,10,FALSE)),IF($X$1=6,(VLOOKUP(B221,'X6'!$B:$AZ,10,FALSE)),IF($X$1=7,(VLOOKUP(B221,'X7'!$B:$AZ,10,FALSE)),IF($X$1=8,(VLOOKUP(B221,'X8'!$B:$AZ,10,FALSE)),IF($X$1=9,(VLOOKUP(B221,'X9'!$B:$AZ,10,FALSE)),IF($X$1=10,(VLOOKUP(B221,'X10'!$B:$AZ,10,FALSE)),IF($X$1=11,(VLOOKUP(B221,'X11'!$B:$AZ,10,FALSE)),IF($X$1=12,(VLOOKUP(B221,'X12'!$B:$AZ,10,FALSE)),IF($X$1=13,(VLOOKUP(B221,'X13'!$B:$AZ,10,FALSE)),"B")))))))))))))))</f>
        <v xml:space="preserve"> </v>
      </c>
      <c r="N221" s="185" t="str">
        <f ca="1">IF(ISERROR(IF($X$1=1,(VLOOKUP(B221,'X1'!$B:$AZ,45,FALSE)),IF($X$1=2,(VLOOKUP(B221,'X2'!$B:$AZ,45,FALSE)),IF($X$1=3,(VLOOKUP(B221,'X3'!$B:$AZ,45,FALSE)),IF($X$1=4,(VLOOKUP(B221,'X4'!$B:$AZ,45,FALSE)),IF($X$1=5,(VLOOKUP(B221,'X5'!$B:$AZ,45,FALSE)),IF($X$1=6,(VLOOKUP(B221,'X6'!$B:$AZ,45,FALSE)),IF($X$1=7,(VLOOKUP(B221,'X7'!$B:$AZ,45,FALSE)),IF($X$1=8,(VLOOKUP(B221,'X8'!$B:$AZ,45,FALSE)),IF($X$1=9,(VLOOKUP(B221,'X9'!$B:$AZ,45,FALSE)),IF($X$1=10,(VLOOKUP(B221,'X10'!$B:$AZ,45,FALSE)),IF($X$1=11,(VLOOKUP(B221,'X11'!$B:$AZ,45,FALSE)),IF($X$1=12,(VLOOKUP(B221,'X12'!$B:$AZ,45,FALSE)),IF($X$1=13,(VLOOKUP(B221,'X13'!$B:$AZ,45,FALSE)),"B"))))))))))))))=TRUE," ",(IF($X$1=1,(VLOOKUP(B221,'X1'!$B:$AZ,45,FALSE)),IF($X$1=2,(VLOOKUP(B221,'X2'!$B:$AZ,45,FALSE)),IF($X$1=3,(VLOOKUP(B221,'X3'!$B:$AZ,45,FALSE)),IF($X$1=4,(VLOOKUP(B221,'X4'!$B:$AZ,45,FALSE)),IF($X$1=5,(VLOOKUP(B221,'X5'!$B:$AZ,45,FALSE)),IF($X$1=6,(VLOOKUP(B221,'X6'!$B:$AZ,45,FALSE)),IF($X$1=7,(VLOOKUP(B221,'X7'!$B:$AZ,45,FALSE)),IF($X$1=8,(VLOOKUP(B221,'X8'!$B:$AZ,45,FALSE)),IF($X$1=9,(VLOOKUP(B221,'X9'!$B:$AZ,45,FALSE)),IF($X$1=10,(VLOOKUP(B221,'X10'!$B:$AZ,45,FALSE)),IF($X$1=11,(VLOOKUP(B221,'X11'!$B:$AZ,45,FALSE)),IF($X$1=12,(VLOOKUP(B221,'X12'!$B:$AZ,45,FALSE)),IF($X$1=13,(VLOOKUP(B221,'X13'!$B:$AZ,45,FALSE)),"B")))))))))))))))</f>
        <v xml:space="preserve"> </v>
      </c>
      <c r="O221" s="184" t="str">
        <f ca="1">IF(ISERROR(IF($X$1=1,(VLOOKUP(B221,'X1'!$B:$AZ,11,FALSE)),IF($X$1=2,(VLOOKUP(B221,'X2'!$B:$AZ,11,FALSE)),IF($X$1=3,(VLOOKUP(B221,'X3'!$B:$AZ,11,FALSE)),IF($X$1=4,(VLOOKUP(B221,'X4'!$B:$AZ,11,FALSE)),IF($X$1=5,(VLOOKUP(B221,'X5'!$B:$AZ,11,FALSE)),IF($X$1=6,(VLOOKUP(B221,'X6'!$B:$AZ,11,FALSE)),IF($X$1=7,(VLOOKUP(B221,'X7'!$B:$AZ,11,FALSE)),IF($X$1=8,(VLOOKUP(B221,'X8'!$B:$AZ,11,FALSE)),IF($X$1=9,(VLOOKUP(B221,'X9'!$B:$AZ,11,FALSE)),IF($X$1=10,(VLOOKUP(B221,'X10'!$B:$AZ,11,FALSE)),IF($X$1=11,(VLOOKUP(B221,'X11'!$B:$AZ,11,FALSE)),IF($X$1=12,(VLOOKUP(B221,'X12'!$B:$AZ,11,FALSE)),IF($X$1=13,(VLOOKUP(B221,'X13'!$B:$AZ,11,FALSE)),"B"))))))))))))))=TRUE," ",(IF($X$1=1,(VLOOKUP(B221,'X1'!$B:$AZ,11,FALSE)),IF($X$1=2,(VLOOKUP(B221,'X2'!$B:$AZ,11,FALSE)),IF($X$1=3,(VLOOKUP(B221,'X3'!$B:$AZ,11,FALSE)),IF($X$1=4,(VLOOKUP(B221,'X4'!$B:$AZ,11,FALSE)),IF($X$1=5,(VLOOKUP(B221,'X5'!$B:$AZ,11,FALSE)),IF($X$1=6,(VLOOKUP(B221,'X6'!$B:$AZ,11,FALSE)),IF($X$1=7,(VLOOKUP(B221,'X7'!$B:$AZ,11,FALSE)),IF($X$1=8,(VLOOKUP(B221,'X8'!$B:$AZ,11,FALSE)),IF($X$1=9,(VLOOKUP(B221,'X9'!$B:$AZ,11,FALSE)),IF($X$1=10,(VLOOKUP(B221,'X10'!$B:$AZ,11,FALSE)),IF($X$1=11,(VLOOKUP(B221,'X11'!$B:$AZ,11,FALSE)),IF($X$1=12,(VLOOKUP(B221,'X12'!$B:$AZ,11,FALSE)),IF($X$1=13,(VLOOKUP(B221,'X13'!$B:$AZ,11,FALSE)),"B")))))))))))))))</f>
        <v xml:space="preserve"> </v>
      </c>
      <c r="P221" s="184" t="str">
        <f ca="1">IF(ISERROR(IF($X$1=1,(VLOOKUP(B221,'X1'!$B:$AZ,12,FALSE)),IF($X$1=2,(VLOOKUP(B221,'X2'!$B:$AZ,12,FALSE)),IF($X$1=3,(VLOOKUP(B221,'X3'!$B:$AZ,12,FALSE)),IF($X$1=4,(VLOOKUP(B221,'X4'!$B:$AZ,12,FALSE)),IF($X$1=5,(VLOOKUP(B221,'X5'!$B:$AZ,12,FALSE)),IF($X$1=6,(VLOOKUP(B221,'X6'!$B:$AZ,12,FALSE)),IF($X$1=7,(VLOOKUP(B221,'X7'!$B:$AZ,12,FALSE)),IF($X$1=8,(VLOOKUP(B221,'X8'!$B:$AZ,12,FALSE)),IF($X$1=9,(VLOOKUP(B221,'X9'!$B:$AZ,12,FALSE)),IF($X$1=10,(VLOOKUP(B221,'X10'!$B:$AZ,12,FALSE)),IF($X$1=11,(VLOOKUP(B221,'X11'!$B:$AZ,12,FALSE)),IF($X$1=12,(VLOOKUP(B221,'X12'!$B:$AZ,12,FALSE)),IF($X$1=13,(VLOOKUP(B221,'X13'!$B:$AZ,12,FALSE)),"B"))))))))))))))=TRUE," ",(IF($X$1=1,(VLOOKUP(B221,'X1'!$B:$AZ,12,FALSE)),IF($X$1=2,(VLOOKUP(B221,'X2'!$B:$AZ,12,FALSE)),IF($X$1=3,(VLOOKUP(B221,'X3'!$B:$AZ,12,FALSE)),IF($X$1=4,(VLOOKUP(B221,'X4'!$B:$AZ,12,FALSE)),IF($X$1=5,(VLOOKUP(B221,'X5'!$B:$AZ,12,FALSE)),IF($X$1=6,(VLOOKUP(B221,'X6'!$B:$AZ,12,FALSE)),IF($X$1=7,(VLOOKUP(B221,'X7'!$B:$AZ,12,FALSE)),IF($X$1=8,(VLOOKUP(B221,'X8'!$B:$AZ,12,FALSE)),IF($X$1=9,(VLOOKUP(B221,'X9'!$B:$AZ,12,FALSE)),IF($X$1=10,(VLOOKUP(B221,'X10'!$B:$AZ,12,FALSE)),IF($X$1=11,(VLOOKUP(B221,'X11'!$B:$AZ,12,FALSE)),IF($X$1=12,(VLOOKUP(B221,'X12'!$B:$AZ,12,FALSE)),IF($X$1=13,(VLOOKUP(B221,'X13'!$B:$AZ,12,FALSE)),"B")))))))))))))))</f>
        <v xml:space="preserve"> </v>
      </c>
      <c r="Q221" s="185" t="str">
        <f ca="1">IF(ISERROR(IF($X$1=1,(VLOOKUP(B221,'X1'!$B:$AZ,46,FALSE)),IF($X$1=2,(VLOOKUP(B221,'X2'!$B:$AZ,46,FALSE)),IF($X$1=3,(VLOOKUP(B221,'X3'!$B:$AZ,46,FALSE)),IF($X$1=4,(VLOOKUP(B221,'X4'!$B:$AZ,46,FALSE)),IF($X$1=5,(VLOOKUP(B221,'X5'!$B:$AZ,46,FALSE)),IF($X$1=6,(VLOOKUP(B221,'X6'!$B:$AZ,46,FALSE)),IF($X$1=7,(VLOOKUP(B221,'X7'!$B:$AZ,46,FALSE)),IF($X$1=8,(VLOOKUP(B221,'X8'!$B:$AZ,46,FALSE)),IF($X$1=9,(VLOOKUP(B221,'X9'!$B:$AZ,46,FALSE)),IF($X$1=10,(VLOOKUP(B221,'X10'!$B:$AZ,46,FALSE)),IF($X$1=11,(VLOOKUP(B221,'X11'!$B:$AZ,46,FALSE)),IF($X$1=12,(VLOOKUP(B221,'X12'!$B:$AZ,46,FALSE)),IF($X$1=13,(VLOOKUP(B221,'X13'!$B:$AZ,46,FALSE)),"B"))))))))))))))=TRUE," ",(IF($X$1=1,(VLOOKUP(B221,'X1'!$B:$AZ,46,FALSE)),IF($X$1=2,(VLOOKUP(B221,'X2'!$B:$AZ,46,FALSE)),IF($X$1=3,(VLOOKUP(B221,'X3'!$B:$AZ,46,FALSE)),IF($X$1=4,(VLOOKUP(B221,'X4'!$B:$AZ,46,FALSE)),IF($X$1=5,(VLOOKUP(B221,'X5'!$B:$AZ,46,FALSE)),IF($X$1=6,(VLOOKUP(B221,'X6'!$B:$AZ,46,FALSE)),IF($X$1=7,(VLOOKUP(B221,'X7'!$B:$AZ,46,FALSE)),IF($X$1=8,(VLOOKUP(B221,'X8'!$B:$AZ,46,FALSE)),IF($X$1=9,(VLOOKUP(B221,'X9'!$B:$AZ,46,FALSE)),IF($X$1=10,(VLOOKUP(B221,'X10'!$B:$AZ,46,FALSE)),IF($X$1=11,(VLOOKUP(B221,'X11'!$B:$AZ,46,FALSE)),IF($X$1=12,(VLOOKUP(B221,'X12'!$B:$AZ,46,FALSE)),IF($X$1=13,(VLOOKUP(B221,'X13'!$B:$AZ,46,FALSE)),"B")))))))))))))))</f>
        <v xml:space="preserve"> </v>
      </c>
      <c r="R221" s="185" t="str">
        <f ca="1">IF(ISERROR(IF($X$1=1,(VLOOKUP(B221,'X1'!$B:$AZ,15,FALSE)),IF($X$1=2,(VLOOKUP(B221,'X2'!$B:$AZ,15,FALSE)),IF($X$1=3,(VLOOKUP(B221,'X3'!$B:$AZ,15,FALSE)),IF($X$1=4,(VLOOKUP(B221,'X4'!$B:$AZ,15,FALSE)),IF($X$1=5,(VLOOKUP(B221,'X5'!$B:$AZ,15,FALSE)),IF($X$1=6,(VLOOKUP(B221,'X6'!$B:$AZ,15,FALSE)),IF($X$1=7,(VLOOKUP(B221,'X7'!$B:$AZ,15,FALSE)),IF($X$1=8,(VLOOKUP(B221,'X8'!$B:$AZ,15,FALSE)),IF($X$1=9,(VLOOKUP(B221,'X9'!$B:$AZ,15,FALSE)),IF($X$1=10,(VLOOKUP(B221,'X10'!$B:$AZ,15,FALSE)),IF($X$1=11,(VLOOKUP(B221,'X11'!$B:$AZ,15,FALSE)),IF($X$1=12,(VLOOKUP(B221,'X12'!$B:$AZ,15,FALSE)),IF($X$1=13,(VLOOKUP(B221,'X13'!$B:$AZ,15,FALSE)),"B"))))))))))))))=TRUE," ",(IF($X$1=1,(VLOOKUP(B221,'X1'!$B:$AZ,15,FALSE)),IF($X$1=2,(VLOOKUP(B221,'X2'!$B:$AZ,15,FALSE)),IF($X$1=3,(VLOOKUP(B221,'X3'!$B:$AZ,15,FALSE)),IF($X$1=4,(VLOOKUP(B221,'X4'!$B:$AZ,15,FALSE)),IF($X$1=5,(VLOOKUP(B221,'X5'!$B:$AZ,15,FALSE)),IF($X$1=6,(VLOOKUP(B221,'X6'!$B:$AZ,15,FALSE)),IF($X$1=7,(VLOOKUP(B221,'X7'!$B:$AZ,15,FALSE)),IF($X$1=8,(VLOOKUP(B221,'X8'!$B:$AZ,15,FALSE)),IF($X$1=9,(VLOOKUP(B221,'X9'!$B:$AZ,15,FALSE)),IF($X$1=10,(VLOOKUP(B221,'X10'!$B:$AZ,15,FALSE)),IF($X$1=11,(VLOOKUP(B221,'X11'!$B:$AZ,15,FALSE)),IF($X$1=12,(VLOOKUP(B221,'X12'!$B:$AZ,15,FALSE)),IF($X$1=13,(VLOOKUP(B221,'X13'!$B:$AZ,15,FALSE)),"B")))))))))))))))</f>
        <v xml:space="preserve"> </v>
      </c>
      <c r="S221" s="185" t="str">
        <f ca="1">IF(ISERROR(IF((IF($X$1=1,(VLOOKUP(B221,'X1'!$B:$AZ,14,FALSE)),(IF($X$1=2,(VLOOKUP(B221,'X2'!$B:$AZ,14,FALSE)),(IF($X$1=3,(VLOOKUP(B221,'X3'!$B:$AZ,14,FALSE)),(IF($X$1=4,(VLOOKUP(B221,'X4'!$B:$AZ,14,FALSE)),(IF($X$1=5,(VLOOKUP(B221,'X5'!$B:$AZ,14,FALSE)),(IF($X$1=6,(VLOOKUP(B221,'X6'!$B:$AZ,14,FALSE)),(IF($X$1=7,(VLOOKUP(B221,'X7'!$B:$AZ,14,FALSE)),(IF($X$1=8,(VLOOKUP(B221,'X8'!$B:$AZ,14,FALSE)),(IF($X$1=9,(VLOOKUP(B221,'X9'!$B:$AZ,14,FALSE)),(IF($X$1=10,(VLOOKUP(B221,'X10'!$B:$AZ,14,FALSE)),(IF($X$1=11,(VLOOKUP(B221,'X11'!$B:$AZ,14,FALSE)),(IF($X$1=12,(VLOOKUP(B221,'X12'!$B:$AZ,14,FALSE)),(VLOOKUP(B221,'X13'!$B:$AZ,14,FALSE))))))))))))))))))))))))))=$V$1," ",(IF($X$1=1,(VLOOKUP(B221,'X1'!$B:$AZ,14,FALSE)),(IF($X$1=2,(VLOOKUP(B221,'X2'!$B:$AZ,14,FALSE)),(IF($X$1=3,(VLOOKUP(B221,'X3'!$B:$AZ,14,FALSE)),(IF($X$1=4,(VLOOKUP(B221,'X4'!$B:$AZ,14,FALSE)),(IF($X$1=5,(VLOOKUP(B221,'X5'!$B:$AZ,14,FALSE)),(IF($X$1=6,(VLOOKUP(B221,'X6'!$B:$AZ,14,FALSE)),(IF($X$1=7,(VLOOKUP(B221,'X7'!$B:$AZ,14,FALSE)),(IF($X$1=8,(VLOOKUP(B221,'X8'!$B:$AZ,14,FALSE)),(IF($X$1=9,(VLOOKUP(B221,'X9'!$B:$AZ,14,FALSE)),(IF($X$1=10,(VLOOKUP(B221,'X10'!$B:$AZ,14,FALSE)),(IF($X$1=11,(VLOOKUP(B221,'X11'!$B:$AZ,14,FALSE)),(IF($X$1=12,(VLOOKUP(B221,'X12'!$B:$AZ,14,FALSE)),(VLOOKUP(B221,'X13'!$B:$AZ,14,FALSE))))))))))))))))))))))))))))=TRUE," ",(IF((IF($X$1=1,(VLOOKUP(B221,'X1'!$B:$AZ,14,FALSE)),(IF($X$1=2,(VLOOKUP(B221,'X2'!$B:$AZ,14,FALSE)),(IF($X$1=3,(VLOOKUP(B221,'X3'!$B:$AZ,14,FALSE)),(IF($X$1=4,(VLOOKUP(B221,'X4'!$B:$AZ,14,FALSE)),(IF($X$1=5,(VLOOKUP(B221,'X5'!$B:$AZ,14,FALSE)),(IF($X$1=6,(VLOOKUP(B221,'X6'!$B:$AZ,14,FALSE)),(IF($X$1=7,(VLOOKUP(B221,'X7'!$B:$AZ,14,FALSE)),(IF($X$1=8,(VLOOKUP(B221,'X8'!$B:$AZ,14,FALSE)),(IF($X$1=9,(VLOOKUP(B221,'X9'!$B:$AZ,14,FALSE)),(IF($X$1=10,(VLOOKUP(B221,'X10'!$B:$AZ,14,FALSE)),(IF($X$1=11,(VLOOKUP(B221,'X11'!$B:$AZ,14,FALSE)),(IF($X$1=12,(VLOOKUP(B221,'X12'!$B:$AZ,14,FALSE)),(VLOOKUP(B221,'X13'!$B:$AZ,14,FALSE))))))))))))))))))))))))))=$V$1," ",(IF($X$1=1,(VLOOKUP(B221,'X1'!$B:$AZ,14,FALSE)),(IF($X$1=2,(VLOOKUP(B221,'X2'!$B:$AZ,14,FALSE)),(IF($X$1=3,(VLOOKUP(B221,'X3'!$B:$AZ,14,FALSE)),(IF($X$1=4,(VLOOKUP(B221,'X4'!$B:$AZ,14,FALSE)),(IF($X$1=5,(VLOOKUP(B221,'X5'!$B:$AZ,14,FALSE)),(IF($X$1=6,(VLOOKUP(B221,'X6'!$B:$AZ,14,FALSE)),(IF($X$1=7,(VLOOKUP(B221,'X7'!$B:$AZ,14,FALSE)),(IF($X$1=8,(VLOOKUP(B221,'X8'!$B:$AZ,14,FALSE)),(IF($X$1=9,(VLOOKUP(B221,'X9'!$B:$AZ,14,FALSE)),(IF($X$1=10,(VLOOKUP(B221,'X10'!$B:$AZ,14,FALSE)),(IF($X$1=11,(VLOOKUP(B221,'X11'!$B:$AZ,14,FALSE)),(IF($X$1=12,(VLOOKUP(B221,'X12'!$B:$AZ,14,FALSE)),(VLOOKUP(B221,'X13'!$B:$AZ,14,FALSE)))))))))))))))))))))))))))))</f>
        <v xml:space="preserve"> </v>
      </c>
    </row>
    <row r="222" spans="1:19" ht="14.1" customHeight="1" x14ac:dyDescent="0.2">
      <c r="A222" s="156" t="s">
        <v>1058</v>
      </c>
      <c r="B222" s="122" t="str">
        <f>IF(ISERROR(IF($U$16=1,(VLOOKUP(A222,$AC$89:$AH$125,2,FALSE)),IF((IF($X$1=1,'X1'!B181,(IF($X$1=2,'X2'!B181,(IF($X$1=3,'X3'!B181,(IF($X$1=4,'X4'!B181,(IF($X$1=5,'X5'!B181,(IF($X$1=6,'X6'!B181,(IF($X$1=7,'X7'!B181,(IF($X$1=8,'X8'!B181,(IF($X$1=9,'X9'!B181,(IF($X$1=10,'X10'!B181,(IF($X$1=11,'X11'!B181,(IF($X$1=12,'X12'!B181,'X13'!B181))))))))))))))))))))))))="","",(IF($X$1=1,'X1'!B181,(IF($X$1=2,'X2'!B181,(IF($X$1=3,'X3'!B181,(IF($X$1=4,'X4'!B181,(IF($X$1=5,'X5'!B181,(IF($X$1=6,'X6'!B181,(IF($X$1=7,'X7'!B181,(IF($X$1=8,'X8'!B181,(IF($X$1=9,'X9'!B181,(IF($X$1=10,'X10'!B181,(IF($X$1=11,'X11'!B181,(IF($X$1=12,'X12'!B181,'X13'!B181)))))))))))))))))))))))))))=TRUE," ",(IF($U$16=1,(VLOOKUP(A222,$AC$89:$AH$125,2,FALSE)),IF((IF($X$1=1,'X1'!B181,(IF($X$1=2,'X2'!B181,(IF($X$1=3,'X3'!B181,(IF($X$1=4,'X4'!B181,(IF($X$1=5,'X5'!B181,(IF($X$1=6,'X6'!B181,(IF($X$1=7,'X7'!B181,(IF($X$1=8,'X8'!B181,(IF($X$1=9,'X9'!B181,(IF($X$1=10,'X10'!B181,(IF($X$1=11,'X11'!B181,(IF($X$1=12,'X12'!B181,'X13'!B181))))))))))))))))))))))))="","",(IF($X$1=1,'X1'!B181,(IF($X$1=2,'X2'!B181,(IF($X$1=3,'X3'!B181,(IF($X$1=4,'X4'!B181,(IF($X$1=5,'X5'!B181,(IF($X$1=6,'X6'!B181,(IF($X$1=7,'X7'!B181,(IF($X$1=8,'X8'!B181,(IF($X$1=9,'X9'!B181,(IF($X$1=10,'X10'!B181,(IF($X$1=11,'X11'!B181,(IF($X$1=12,'X12'!B181,'X13'!B181))))))))))))))))))))))))))))</f>
        <v/>
      </c>
      <c r="C222" s="181" t="str">
        <f ca="1">IF(ISERROR(IF($X$1=1,(VLOOKUP(B222,'X1'!$B:$AZ,47,FALSE)),IF($X$1=2,(VLOOKUP(B222,'X2'!$B:$AZ,47,FALSE)),IF($X$1=3,(VLOOKUP(B222,'X3'!$B:$AZ,47,FALSE)),IF($X$1=4,(VLOOKUP(B222,'X4'!$B:$AZ,47,FALSE)),IF($X$1=5,(VLOOKUP(B222,'X5'!$B:$AZ,47,FALSE)),IF($X$1=6,(VLOOKUP(B222,'X6'!$B:$AZ,47,FALSE)),IF($X$1=7,(VLOOKUP(B222,'X7'!$B:$AZ,47,FALSE)),IF($X$1=8,(VLOOKUP(B222,'X8'!$B:$AZ,47,FALSE)),IF($X$1=9,(VLOOKUP(B222,'X9'!$B:$AZ,47,FALSE)),IF($X$1=10,(VLOOKUP(B222,'X10'!$B:$AZ,47,FALSE)),IF($X$1=11,(VLOOKUP(B222,'X11'!$B:$AZ,47,FALSE)),IF($X$1=12,(VLOOKUP(B222,'X12'!$B:$AZ,47,FALSE)),IF($X$1=13,(VLOOKUP(B222,'X13'!$B:$AZ,47,FALSE)),"B"))))))))))))))=TRUE," ",(IF($X$1=1,(VLOOKUP(B222,'X1'!$B:$AZ,47,FALSE)),IF($X$1=2,(VLOOKUP(B222,'X2'!$B:$AZ,47,FALSE)),IF($X$1=3,(VLOOKUP(B222,'X3'!$B:$AZ,47,FALSE)),IF($X$1=4,(VLOOKUP(B222,'X4'!$B:$AZ,47,FALSE)),IF($X$1=5,(VLOOKUP(B222,'X5'!$B:$AZ,47,FALSE)),IF($X$1=6,(VLOOKUP(B222,'X6'!$B:$AZ,47,FALSE)),IF($X$1=7,(VLOOKUP(B222,'X7'!$B:$AZ,47,FALSE)),IF($X$1=8,(VLOOKUP(B222,'X8'!$B:$AZ,47,FALSE)),IF($X$1=9,(VLOOKUP(B222,'X9'!$B:$AZ,47,FALSE)),IF($X$1=10,(VLOOKUP(B222,'X10'!$B:$AZ,47,FALSE)),IF($X$1=11,(VLOOKUP(B222,'X11'!$B:$AZ,47,FALSE)),IF($X$1=12,(VLOOKUP(B222,'X12'!$B:$AZ,47,FALSE)),IF($X$1=13,(VLOOKUP(B222,'X13'!$B:$AZ,47,FALSE)),"B")))))))))))))))</f>
        <v xml:space="preserve"> </v>
      </c>
      <c r="D222" s="181" t="str">
        <f ca="1">IF(ISERROR(IF($X$1=1,(VLOOKUP(B222,'X1'!$B:$AP,41,FALSE)),IF($X$1=2,(VLOOKUP(B222,'X2'!$B:$AP,41,FALSE)),IF($X$1=3,(VLOOKUP(B222,'X3'!$B:$AP,41,FALSE)),IF($X$1=4,(VLOOKUP(B222,'X4'!$B:$AP,41,FALSE)),IF($X$1=5,(VLOOKUP(B222,'X5'!$B:$AP,41,FALSE)),IF($X$1=6,(VLOOKUP(B222,'X6'!$B:$AP,41,FALSE)),IF($X$1=7,(VLOOKUP(B222,'X7'!$B:$AP,41,FALSE)),IF($X$1=8,(VLOOKUP(B222,'X8'!$B:$AP,41,FALSE)),IF($X$1=9,(VLOOKUP(B222,'X9'!$B:$AP,41,FALSE)),IF($X$1=10,(VLOOKUP(B222,'X10'!$B:$AP,41,FALSE)),IF($X$1=11,(VLOOKUP(B222,'X11'!$B:$AP,41,FALSE)),IF($X$1=12,(VLOOKUP(B222,'X12'!$B:$AP,41,FALSE)),IF($X$1=13,(VLOOKUP(B222,'X13'!$B:$AP,41,FALSE)),"B"))))))))))))))=TRUE," ",(IF($X$1=1,(VLOOKUP(B222,'X1'!$B:$AP,41,FALSE)),IF($X$1=2,(VLOOKUP(B222,'X2'!$B:$AP,41,FALSE)),IF($X$1=3,(VLOOKUP(B222,'X3'!$B:$AP,41,FALSE)),IF($X$1=4,(VLOOKUP(B222,'X4'!$B:$AP,41,FALSE)),IF($X$1=5,(VLOOKUP(B222,'X5'!$B:$AP,41,FALSE)),IF($X$1=6,(VLOOKUP(B222,'X6'!$B:$AP,41,FALSE)),IF($X$1=7,(VLOOKUP(B222,'X7'!$B:$AP,41,FALSE)),IF($X$1=8,(VLOOKUP(B222,'X8'!$B:$AP,41,FALSE)),IF($X$1=9,(VLOOKUP(B222,'X9'!$B:$AP,41,FALSE)),IF($X$1=10,(VLOOKUP(B222,'X10'!$B:$AP,41,FALSE)),IF($X$1=11,(VLOOKUP(B222,'X11'!$B:$AP,41,FALSE)),IF($X$1=12,(VLOOKUP(B222,'X12'!$B:$AP,41,FALSE)),IF($X$1=13,(VLOOKUP(B222,'X13'!$B:$AP,41,FALSE)),"B")))))))))))))))</f>
        <v xml:space="preserve"> </v>
      </c>
      <c r="E222" s="182" t="str">
        <f ca="1">IF(ISERROR(IF($X$1=1,(VLOOKUP(B222,'X1'!$B:$AP,7,FALSE)),IF($X$1=2,(VLOOKUP(B222,'X2'!$B:$AP,7,FALSE)),IF($X$1=3,(VLOOKUP(B222,'X3'!$B:$AP,7,FALSE)),IF($X$1=4,(VLOOKUP(B222,'X4'!$B:$AP,7,FALSE)),IF($X$1=5,(VLOOKUP(B222,'X5'!$B:$AP,7,FALSE)),IF($X$1=6,(VLOOKUP(B222,'X6'!$B:$AP,7,FALSE)),IF($X$1=7,(VLOOKUP(B222,'X7'!$B:$AP,7,FALSE)),IF($X$1=8,(VLOOKUP(B222,'X8'!$B:$AP,7,FALSE)),IF($X$1=9,(VLOOKUP(B222,'X9'!$B:$AP,7,FALSE)),IF($X$1=10,(VLOOKUP(B222,'X10'!$B:$AP,7,FALSE)),IF($X$1=11,(VLOOKUP(B222,'X11'!$B:$AP,7,FALSE)),IF($X$1=12,(VLOOKUP(B222,'X12'!$B:$AP,7,FALSE)),IF($X$1=13,(VLOOKUP(B222,'X13'!$B:$AP,7,FALSE)),"B"))))))))))))))=TRUE," ",(IF($X$1=1,(VLOOKUP(B222,'X1'!$B:$AP,7,FALSE)),IF($X$1=2,(VLOOKUP(B222,'X2'!$B:$AP,7,FALSE)),IF($X$1=3,(VLOOKUP(B222,'X3'!$B:$AP,7,FALSE)),IF($X$1=4,(VLOOKUP(B222,'X4'!$B:$AP,7,FALSE)),IF($X$1=5,(VLOOKUP(B222,'X5'!$B:$AP,7,FALSE)),IF($X$1=6,(VLOOKUP(B222,'X6'!$B:$AP,7,FALSE)),IF($X$1=7,(VLOOKUP(B222,'X7'!$B:$AP,7,FALSE)),IF($X$1=8,(VLOOKUP(B222,'X8'!$B:$AP,7,FALSE)),IF($X$1=9,(VLOOKUP(B222,'X9'!$B:$AP,7,FALSE)),IF($X$1=10,(VLOOKUP(B222,'X10'!$B:$AP,7,FALSE)),IF($X$1=11,(VLOOKUP(B222,'X11'!$B:$AP,7,FALSE)),IF($X$1=12,(VLOOKUP(B222,'X12'!$B:$AP,7,FALSE)),IF($X$1=13,(VLOOKUP(B222,'X13'!$B:$AP,7,FALSE)),"B")))))))))))))))</f>
        <v xml:space="preserve"> </v>
      </c>
      <c r="F222" s="182" t="str">
        <f ca="1">IF(ISERROR(IF((IF($X$1=1,(VLOOKUP(B222,'X1'!$B:$AO,6,FALSE)),(IF($X$1=2,(VLOOKUP(B222,'X2'!$B:$AO,6,FALSE)),(IF($X$1=3,(VLOOKUP(B222,'X3'!$B:$AO,6,FALSE)),(IF($X$1=4,(VLOOKUP(B222,'X4'!$B:$AO,6,FALSE)),(IF($X$1=5,(VLOOKUP(B222,'X5'!$B:$AO,6,FALSE)),(IF($X$1=6,(VLOOKUP(B222,'X6'!$B:$AO,6,FALSE)),(IF($X$1=7,(VLOOKUP(B222,'X7'!$B:$AO,6,FALSE)),(IF($X$1=8,(VLOOKUP(B222,'X8'!$B:$AO,6,FALSE)),(IF($X$1=9,(VLOOKUP(B222,'X9'!$B:$AO,6,FALSE)),(IF($X$1=10,(VLOOKUP(B222,'X10'!$B:$AO,6,FALSE)),(IF($X$1=11,(VLOOKUP(B222,'X11'!$B:$AO,6,FALSE)),(IF($X$1=12,(VLOOKUP(B222,'X12'!$B:$AO,6,FALSE)),(VLOOKUP(B222,'X13'!$B:$AO,6,FALSE))))))))))))))))))))))))))=$V$1," ",(IF($X$1=1,(VLOOKUP(B222,'X1'!$B:$AO,6,FALSE)),(IF($X$1=2,(VLOOKUP(B222,'X2'!$B:$AO,6,FALSE)),(IF($X$1=3,(VLOOKUP(B222,'X3'!$B:$AO,6,FALSE)),(IF($X$1=4,(VLOOKUP(B222,'X4'!$B:$AO,6,FALSE)),(IF($X$1=5,(VLOOKUP(B222,'X5'!$B:$AO,6,FALSE)),(IF($X$1=6,(VLOOKUP(B222,'X6'!$B:$AO,6,FALSE)),(IF($X$1=7,(VLOOKUP(B222,'X7'!$B:$AO,6,FALSE)),(IF($X$1=8,(VLOOKUP(B222,'X8'!$B:$AO,6,FALSE)),(IF($X$1=9,(VLOOKUP(B222,'X9'!$B:$AO,6,FALSE)),(IF($X$1=10,(VLOOKUP(B222,'X10'!$B:$AO,6,FALSE)),(IF($X$1=11,(VLOOKUP(B222,'X11'!$B:$AO,6,FALSE)),(IF($X$1=12,(VLOOKUP(B222,'X12'!$B:$AO,6,FALSE)),(VLOOKUP(B222,'X13'!$B:$AO,6,FALSE))))))))))))))))))))))))))))=TRUE," ",(IF((IF($X$1=1,(VLOOKUP(B222,'X1'!$B:$AO,6,FALSE)),(IF($X$1=2,(VLOOKUP(B222,'X2'!$B:$AO,6,FALSE)),(IF($X$1=3,(VLOOKUP(B222,'X3'!$B:$AO,6,FALSE)),(IF($X$1=4,(VLOOKUP(B222,'X4'!$B:$AO,6,FALSE)),(IF($X$1=5,(VLOOKUP(B222,'X5'!$B:$AO,6,FALSE)),(IF($X$1=6,(VLOOKUP(B222,'X6'!$B:$AO,6,FALSE)),(IF($X$1=7,(VLOOKUP(B222,'X7'!$B:$AO,6,FALSE)),(IF($X$1=8,(VLOOKUP(B222,'X8'!$B:$AO,6,FALSE)),(IF($X$1=9,(VLOOKUP(B222,'X9'!$B:$AO,6,FALSE)),(IF($X$1=10,(VLOOKUP(B222,'X10'!$B:$AO,6,FALSE)),(IF($X$1=11,(VLOOKUP(B222,'X11'!$B:$AO,6,FALSE)),(IF($X$1=12,(VLOOKUP(B222,'X12'!$B:$AO,6,FALSE)),(VLOOKUP(B222,'X13'!$B:$AO,6,FALSE))))))))))))))))))))))))))=$V$1," ",(IF($X$1=1,(VLOOKUP(B222,'X1'!$B:$AO,6,FALSE)),(IF($X$1=2,(VLOOKUP(B222,'X2'!$B:$AO,6,FALSE)),(IF($X$1=3,(VLOOKUP(B222,'X3'!$B:$AO,6,FALSE)),(IF($X$1=4,(VLOOKUP(B222,'X4'!$B:$AO,6,FALSE)),(IF($X$1=5,(VLOOKUP(B222,'X5'!$B:$AO,6,FALSE)),(IF($X$1=6,(VLOOKUP(B222,'X6'!$B:$AO,6,FALSE)),(IF($X$1=7,(VLOOKUP(B222,'X7'!$B:$AO,6,FALSE)),(IF($X$1=8,(VLOOKUP(B222,'X8'!$B:$AO,6,FALSE)),(IF($X$1=9,(VLOOKUP(B222,'X9'!$B:$AO,6,FALSE)),(IF($X$1=10,(VLOOKUP(B222,'X10'!$B:$AO,6,FALSE)),(IF($X$1=11,(VLOOKUP(B222,'X11'!$B:$AO,6,FALSE)),(IF($X$1=12,(VLOOKUP(B222,'X12'!$B:$AO,6,FALSE)),(VLOOKUP(B222,'X13'!$B:$AO,6,FALSE)))))))))))))))))))))))))))))</f>
        <v xml:space="preserve"> </v>
      </c>
      <c r="G222" s="182" t="str">
        <f ca="1">IF(ISERROR(IF($X$1=1,(VLOOKUP(B222,'X1'!$B:$AZ,44,FALSE)),IF($X$1=2,(VLOOKUP(B222,'X2'!$B:$AZ,44,FALSE)),IF($X$1=3,(VLOOKUP(B222,'X3'!$B:$AZ,44,FALSE)),IF($X$1=4,(VLOOKUP(B222,'X4'!$B:$AZ,44,FALSE)),IF($X$1=5,(VLOOKUP(B222,'X5'!$B:$AZ,44,FALSE)),IF($X$1=6,(VLOOKUP(B222,'X6'!$B:$AZ,44,FALSE)),IF($X$1=7,(VLOOKUP(B222,'X7'!$B:$AZ,44,FALSE)),IF($X$1=8,(VLOOKUP(B222,'X8'!$B:$AZ,44,FALSE)),IF($X$1=9,(VLOOKUP(B222,'X9'!$B:$AZ,44,FALSE)),IF($X$1=10,(VLOOKUP(B222,'X10'!$B:$AZ,44,FALSE)),IF($X$1=11,(VLOOKUP(B222,'X11'!$B:$AZ,44,FALSE)),IF($X$1=12,(VLOOKUP(B222,'X12'!$B:$AZ,44,FALSE)),IF($X$1=13,(VLOOKUP(B222,'X13'!$B:$AZ,44,FALSE)),"B"))))))))))))))=TRUE," ",(IF($X$1=1,(VLOOKUP(B222,'X1'!$B:$AZ,44,FALSE)),IF($X$1=2,(VLOOKUP(B222,'X2'!$B:$AZ,44,FALSE)),IF($X$1=3,(VLOOKUP(B222,'X3'!$B:$AZ,44,FALSE)),IF($X$1=4,(VLOOKUP(B222,'X4'!$B:$AZ,44,FALSE)),IF($X$1=5,(VLOOKUP(B222,'X5'!$B:$AZ,44,FALSE)),IF($X$1=6,(VLOOKUP(B222,'X6'!$B:$AZ,44,FALSE)),IF($X$1=7,(VLOOKUP(B222,'X7'!$B:$AZ,44,FALSE)),IF($X$1=8,(VLOOKUP(B222,'X8'!$B:$AZ,44,FALSE)),IF($X$1=9,(VLOOKUP(B222,'X9'!$B:$AZ,44,FALSE)),IF($X$1=10,(VLOOKUP(B222,'X10'!$B:$AZ,44,FALSE)),IF($X$1=11,(VLOOKUP(B222,'X11'!$B:$AZ,44,FALSE)),IF($X$1=12,(VLOOKUP(B222,'X12'!$B:$AZ,44,FALSE)),IF($X$1=13,(VLOOKUP(B222,'X13'!$B:$AZ,44,FALSE)),"B")))))))))))))))</f>
        <v xml:space="preserve"> </v>
      </c>
      <c r="H222" s="182" t="str">
        <f ca="1">IF(ISERROR(IF($X$1=1,(VLOOKUP(B222,'X1'!$B:$AZ,8,FALSE)),IF($X$1=2,(VLOOKUP(B222,'X2'!$B:$AZ,8,FALSE)),IF($X$1=3,(VLOOKUP(B222,'X3'!$B:$AZ,8,FALSE)),IF($X$1=4,(VLOOKUP(B222,'X4'!$B:$AZ,8,FALSE)),IF($X$1=5,(VLOOKUP(B222,'X5'!$B:$AZ,8,FALSE)),IF($X$1=6,(VLOOKUP(B222,'X6'!$B:$AZ,8,FALSE)),IF($X$1=7,(VLOOKUP(B222,'X7'!$B:$AZ,8,FALSE)),IF($X$1=8,(VLOOKUP(B222,'X8'!$B:$AZ,8,FALSE)),IF($X$1=9,(VLOOKUP(B222,'X9'!$B:$AZ,8,FALSE)),IF($X$1=10,(VLOOKUP(B222,'X10'!$B:$AZ,8,FALSE)),IF($X$1=11,(VLOOKUP(B222,'X11'!$B:$AZ,8,FALSE)),IF($X$1=12,(VLOOKUP(B222,'X12'!$B:$AZ,8,FALSE)),IF($X$1=13,(VLOOKUP(B222,'X13'!$B:$AZ,8,FALSE)),"B"))))))))))))))=TRUE," ",(IF($X$1=1,(VLOOKUP(B222,'X1'!$B:$AZ,8,FALSE)),IF($X$1=2,(VLOOKUP(B222,'X2'!$B:$AZ,8,FALSE)),IF($X$1=3,(VLOOKUP(B222,'X3'!$B:$AZ,8,FALSE)),IF($X$1=4,(VLOOKUP(B222,'X4'!$B:$AZ,8,FALSE)),IF($X$1=5,(VLOOKUP(B222,'X5'!$B:$AZ,8,FALSE)),IF($X$1=6,(VLOOKUP(B222,'X6'!$B:$AZ,8,FALSE)),IF($X$1=7,(VLOOKUP(B222,'X7'!$B:$AZ,8,FALSE)),IF($X$1=8,(VLOOKUP(B222,'X8'!$B:$AZ,8,FALSE)),IF($X$1=9,(VLOOKUP(B222,'X9'!$B:$AZ,8,FALSE)),IF($X$1=10,(VLOOKUP(B222,'X10'!$B:$AZ,8,FALSE)),IF($X$1=11,(VLOOKUP(B222,'X11'!$B:$AZ,8,FALSE)),IF($X$1=12,(VLOOKUP(B222,'X12'!$B:$AZ,8,FALSE)),IF($X$1=13,(VLOOKUP(B222,'X13'!$B:$AZ,8,FALSE)),"B")))))))))))))))</f>
        <v xml:space="preserve"> </v>
      </c>
      <c r="I222" s="183" t="str">
        <f ca="1">IF(ISERROR(IF($X$1=1,(VLOOKUP(B222,'X1'!$B:$AZ,2,FALSE)),IF($X$1=2,(VLOOKUP(B222,'X2'!$B:$AZ,2,FALSE)),IF($X$1=3,(VLOOKUP(B222,'X3'!$B:$AZ,2,FALSE)),IF($X$1=4,(VLOOKUP(B222,'X4'!$B:$AZ,2,FALSE)),IF($X$1=5,(VLOOKUP(B222,'X5'!$B:$AZ,2,FALSE)),IF($X$1=6,(VLOOKUP(B222,'X6'!$B:$AZ,2,FALSE)),IF($X$1=7,(VLOOKUP(B222,'X7'!$B:$AZ,2,FALSE)),IF($X$1=8,(VLOOKUP(B222,'X8'!$B:$AZ,2,FALSE)),IF($X$1=9,(VLOOKUP(B222,'X9'!$B:$AZ,2,FALSE)),IF($X$1=10,(VLOOKUP(B222,'X10'!$B:$AZ,2,FALSE)),IF($X$1=11,(VLOOKUP(B222,'X11'!$B:$AZ,2,FALSE)),IF($X$1=12,(VLOOKUP(B222,'X12'!$B:$AZ,2,FALSE)),IF($X$1=13,(VLOOKUP(B222,'X13'!$B:$AZ,2,FALSE)),"B"))))))))))))))=TRUE," ",(IF($X$1=1,(VLOOKUP(B222,'X1'!$B:$AZ,2,FALSE)),IF($X$1=2,(VLOOKUP(B222,'X2'!$B:$AZ,2,FALSE)),IF($X$1=3,(VLOOKUP(B222,'X3'!$B:$AZ,2,FALSE)),IF($X$1=4,(VLOOKUP(B222,'X4'!$B:$AZ,2,FALSE)),IF($X$1=5,(VLOOKUP(B222,'X5'!$B:$AZ,2,FALSE)),IF($X$1=6,(VLOOKUP(B222,'X6'!$B:$AZ,2,FALSE)),IF($X$1=7,(VLOOKUP(B222,'X7'!$B:$AZ,2,FALSE)),IF($X$1=8,(VLOOKUP(B222,'X8'!$B:$AZ,2,FALSE)),IF($X$1=9,(VLOOKUP(B222,'X9'!$B:$AZ,2,FALSE)),IF($X$1=10,(VLOOKUP(B222,'X10'!$B:$AZ,2,FALSE)),IF($X$1=11,(VLOOKUP(B222,'X11'!$B:$AZ,2,FALSE)),IF($X$1=12,(VLOOKUP(B222,'X12'!$B:$AZ,2,FALSE)),IF($X$1=13,(VLOOKUP(B222,'X13'!$B:$AZ,2,FALSE)),"B")))))))))))))))</f>
        <v xml:space="preserve"> </v>
      </c>
      <c r="J222" s="183" t="str">
        <f ca="1">IF(ISERROR(IF($X$1=1,(VLOOKUP(B222,'X1'!$B:$AZ,3,FALSE)),IF($X$1=2,(VLOOKUP(B222,'X2'!$B:$AZ,3,FALSE)),IF($X$1=3,(VLOOKUP(B222,'X3'!$B:$AZ,3,FALSE)),IF($X$1=4,(VLOOKUP(B222,'X4'!$B:$AZ,3,FALSE)),IF($X$1=5,(VLOOKUP(B222,'X5'!$B:$AZ,3,FALSE)),IF($X$1=6,(VLOOKUP(B222,'X6'!$B:$AZ,3,FALSE)),IF($X$1=7,(VLOOKUP(B222,'X7'!$B:$AZ,3,FALSE)),IF($X$1=8,(VLOOKUP(B222,'X8'!$B:$AZ,3,FALSE)),IF($X$1=9,(VLOOKUP(B222,'X9'!$B:$AZ,3,FALSE)),IF($X$1=10,(VLOOKUP(B222,'X10'!$B:$AZ,3,FALSE)),IF($X$1=11,(VLOOKUP(B222,'X11'!$B:$AZ,3,FALSE)),IF($X$1=12,(VLOOKUP(B222,'X12'!$B:$AZ,3,FALSE)),IF($X$1=13,(VLOOKUP(B222,'X13'!$B:$AZ,3,FALSE)),"B"))))))))))))))=TRUE," ",(IF($X$1=1,(VLOOKUP(B222,'X1'!$B:$AZ,3,FALSE)),IF($X$1=2,(VLOOKUP(B222,'X2'!$B:$AZ,3,FALSE)),IF($X$1=3,(VLOOKUP(B222,'X3'!$B:$AZ,3,FALSE)),IF($X$1=4,(VLOOKUP(B222,'X4'!$B:$AZ,3,FALSE)),IF($X$1=5,(VLOOKUP(B222,'X5'!$B:$AZ,3,FALSE)),IF($X$1=6,(VLOOKUP(B222,'X6'!$B:$AZ,3,FALSE)),IF($X$1=7,(VLOOKUP(B222,'X7'!$B:$AZ,3,FALSE)),IF($X$1=8,(VLOOKUP(B222,'X8'!$B:$AZ,3,FALSE)),IF($X$1=9,(VLOOKUP(B222,'X9'!$B:$AZ,3,FALSE)),IF($X$1=10,(VLOOKUP(B222,'X10'!$B:$AZ,3,FALSE)),IF($X$1=11,(VLOOKUP(B222,'X11'!$B:$AZ,3,FALSE)),IF($X$1=12,(VLOOKUP(B222,'X12'!$B:$AZ,3,FALSE)),IF($X$1=13,(VLOOKUP(B222,'X13'!$B:$AZ,3,FALSE)),"B")))))))))))))))</f>
        <v xml:space="preserve"> </v>
      </c>
      <c r="K222" s="183" t="str">
        <f ca="1">IF(ISERROR(IF($X$1=1,(VLOOKUP(B222,'X1'!$B:$AZ,5,FALSE)),IF($X$1=2,(VLOOKUP(B222,'X2'!$B:$AZ,5,FALSE)),IF($X$1=3,(VLOOKUP(B222,'X3'!$B:$AZ,5,FALSE)),IF($X$1=4,(VLOOKUP(B222,'X4'!$B:$AZ,5,FALSE)),IF($X$1=5,(VLOOKUP(B222,'X5'!$B:$AZ,5,FALSE)),IF($X$1=6,(VLOOKUP(B222,'X6'!$B:$AZ,5,FALSE)),IF($X$1=7,(VLOOKUP(B222,'X7'!$B:$AZ,5,FALSE)),IF($X$1=8,(VLOOKUP(B222,'X8'!$B:$AZ,5,FALSE)),IF($X$1=9,(VLOOKUP(B222,'X9'!$B:$AZ,5,FALSE)),IF($X$1=10,(VLOOKUP(B222,'X10'!$B:$AZ,5,FALSE)),IF($X$1=11,(VLOOKUP(B222,'X11'!$B:$AZ,5,FALSE)),IF($X$1=12,(VLOOKUP(B222,'X12'!$B:$AZ,5,FALSE)),IF($X$1=13,(VLOOKUP(B222,'X13'!$B:$AZ,5,FALSE)),"B"))))))))))))))=TRUE," ",(IF($X$1=1,(VLOOKUP(B222,'X1'!$B:$AZ,5,FALSE)),IF($X$1=2,(VLOOKUP(B222,'X2'!$B:$AZ,5,FALSE)),IF($X$1=3,(VLOOKUP(B222,'X3'!$B:$AZ,5,FALSE)),IF($X$1=4,(VLOOKUP(B222,'X4'!$B:$AZ,5,FALSE)),IF($X$1=5,(VLOOKUP(B222,'X5'!$B:$AZ,5,FALSE)),IF($X$1=6,(VLOOKUP(B222,'X6'!$B:$AZ,5,FALSE)),IF($X$1=7,(VLOOKUP(B222,'X7'!$B:$AZ,5,FALSE)),IF($X$1=8,(VLOOKUP(B222,'X8'!$B:$AZ,5,FALSE)),IF($X$1=9,(VLOOKUP(B222,'X9'!$B:$AZ,5,FALSE)),IF($X$1=10,(VLOOKUP(B222,'X10'!$B:$AZ,5,FALSE)),IF($X$1=11,(VLOOKUP(B222,'X11'!$B:$AZ,5,FALSE)),IF($X$1=12,(VLOOKUP(B222,'X12'!$B:$AZ,5,FALSE)),IF($X$1=13,(VLOOKUP(B222,'X13'!$B:$AZ,5,FALSE)),"B")))))))))))))))</f>
        <v xml:space="preserve"> </v>
      </c>
      <c r="L222" s="184" t="str">
        <f ca="1">IF(ISERROR(IF($X$1=1,(VLOOKUP(B222,'X1'!$B:$AZ,9,FALSE)),IF($X$1=2,(VLOOKUP(B222,'X2'!$B:$AZ,9,FALSE)),IF($X$1=3,(VLOOKUP(B222,'X3'!$B:$AZ,9,FALSE)),IF($X$1=4,(VLOOKUP(B222,'X4'!$B:$AZ,9,FALSE)),IF($X$1=5,(VLOOKUP(B222,'X5'!$B:$AZ,9,FALSE)),IF($X$1=6,(VLOOKUP(B222,'X6'!$B:$AZ,9,FALSE)),IF($X$1=7,(VLOOKUP(B222,'X7'!$B:$AZ,9,FALSE)),IF($X$1=8,(VLOOKUP(B222,'X8'!$B:$AZ,9,FALSE)),IF($X$1=9,(VLOOKUP(B222,'X9'!$B:$AZ,9,FALSE)),IF($X$1=10,(VLOOKUP(B222,'X10'!$B:$AZ,9,FALSE)),IF($X$1=11,(VLOOKUP(B222,'X11'!$B:$AZ,9,FALSE)),IF($X$1=12,(VLOOKUP(B222,'X12'!$B:$AZ,9,FALSE)),IF($X$1=13,(VLOOKUP(B222,'X13'!$B:$AZ,9,FALSE)),"B"))))))))))))))=TRUE," ",(IF($X$1=1,(VLOOKUP(B222,'X1'!$B:$AZ,9,FALSE)),IF($X$1=2,(VLOOKUP(B222,'X2'!$B:$AZ,9,FALSE)),IF($X$1=3,(VLOOKUP(B222,'X3'!$B:$AZ,9,FALSE)),IF($X$1=4,(VLOOKUP(B222,'X4'!$B:$AZ,9,FALSE)),IF($X$1=5,(VLOOKUP(B222,'X5'!$B:$AZ,9,FALSE)),IF($X$1=6,(VLOOKUP(B222,'X6'!$B:$AZ,9,FALSE)),IF($X$1=7,(VLOOKUP(B222,'X7'!$B:$AZ,9,FALSE)),IF($X$1=8,(VLOOKUP(B222,'X8'!$B:$AZ,9,FALSE)),IF($X$1=9,(VLOOKUP(B222,'X9'!$B:$AZ,9,FALSE)),IF($X$1=10,(VLOOKUP(B222,'X10'!$B:$AZ,9,FALSE)),IF($X$1=11,(VLOOKUP(B222,'X11'!$B:$AZ,9,FALSE)),IF($X$1=12,(VLOOKUP(B222,'X12'!$B:$AZ,9,FALSE)),IF($X$1=13,(VLOOKUP(B222,'X13'!$B:$AZ,9,FALSE)),"B")))))))))))))))</f>
        <v xml:space="preserve"> </v>
      </c>
      <c r="M222" s="184" t="str">
        <f ca="1">IF(ISERROR(IF($X$1=1,(VLOOKUP(B222,'X1'!$B:$AZ,10,FALSE)),IF($X$1=2,(VLOOKUP(B222,'X2'!$B:$AZ,10,FALSE)),IF($X$1=3,(VLOOKUP(B222,'X3'!$B:$AZ,10,FALSE)),IF($X$1=4,(VLOOKUP(B222,'X4'!$B:$AZ,10,FALSE)),IF($X$1=5,(VLOOKUP(B222,'X5'!$B:$AZ,10,FALSE)),IF($X$1=6,(VLOOKUP(B222,'X6'!$B:$AZ,10,FALSE)),IF($X$1=7,(VLOOKUP(B222,'X7'!$B:$AZ,10,FALSE)),IF($X$1=8,(VLOOKUP(B222,'X8'!$B:$AZ,10,FALSE)),IF($X$1=9,(VLOOKUP(B222,'X9'!$B:$AZ,10,FALSE)),IF($X$1=10,(VLOOKUP(B222,'X10'!$B:$AZ,10,FALSE)),IF($X$1=11,(VLOOKUP(B222,'X11'!$B:$AZ,10,FALSE)),IF($X$1=12,(VLOOKUP(B222,'X12'!$B:$AZ,10,FALSE)),IF($X$1=13,(VLOOKUP(B222,'X13'!$B:$AZ,10,FALSE)),"B"))))))))))))))=TRUE," ",(IF($X$1=1,(VLOOKUP(B222,'X1'!$B:$AZ,10,FALSE)),IF($X$1=2,(VLOOKUP(B222,'X2'!$B:$AZ,10,FALSE)),IF($X$1=3,(VLOOKUP(B222,'X3'!$B:$AZ,10,FALSE)),IF($X$1=4,(VLOOKUP(B222,'X4'!$B:$AZ,10,FALSE)),IF($X$1=5,(VLOOKUP(B222,'X5'!$B:$AZ,10,FALSE)),IF($X$1=6,(VLOOKUP(B222,'X6'!$B:$AZ,10,FALSE)),IF($X$1=7,(VLOOKUP(B222,'X7'!$B:$AZ,10,FALSE)),IF($X$1=8,(VLOOKUP(B222,'X8'!$B:$AZ,10,FALSE)),IF($X$1=9,(VLOOKUP(B222,'X9'!$B:$AZ,10,FALSE)),IF($X$1=10,(VLOOKUP(B222,'X10'!$B:$AZ,10,FALSE)),IF($X$1=11,(VLOOKUP(B222,'X11'!$B:$AZ,10,FALSE)),IF($X$1=12,(VLOOKUP(B222,'X12'!$B:$AZ,10,FALSE)),IF($X$1=13,(VLOOKUP(B222,'X13'!$B:$AZ,10,FALSE)),"B")))))))))))))))</f>
        <v xml:space="preserve"> </v>
      </c>
      <c r="N222" s="185" t="str">
        <f ca="1">IF(ISERROR(IF($X$1=1,(VLOOKUP(B222,'X1'!$B:$AZ,45,FALSE)),IF($X$1=2,(VLOOKUP(B222,'X2'!$B:$AZ,45,FALSE)),IF($X$1=3,(VLOOKUP(B222,'X3'!$B:$AZ,45,FALSE)),IF($X$1=4,(VLOOKUP(B222,'X4'!$B:$AZ,45,FALSE)),IF($X$1=5,(VLOOKUP(B222,'X5'!$B:$AZ,45,FALSE)),IF($X$1=6,(VLOOKUP(B222,'X6'!$B:$AZ,45,FALSE)),IF($X$1=7,(VLOOKUP(B222,'X7'!$B:$AZ,45,FALSE)),IF($X$1=8,(VLOOKUP(B222,'X8'!$B:$AZ,45,FALSE)),IF($X$1=9,(VLOOKUP(B222,'X9'!$B:$AZ,45,FALSE)),IF($X$1=10,(VLOOKUP(B222,'X10'!$B:$AZ,45,FALSE)),IF($X$1=11,(VLOOKUP(B222,'X11'!$B:$AZ,45,FALSE)),IF($X$1=12,(VLOOKUP(B222,'X12'!$B:$AZ,45,FALSE)),IF($X$1=13,(VLOOKUP(B222,'X13'!$B:$AZ,45,FALSE)),"B"))))))))))))))=TRUE," ",(IF($X$1=1,(VLOOKUP(B222,'X1'!$B:$AZ,45,FALSE)),IF($X$1=2,(VLOOKUP(B222,'X2'!$B:$AZ,45,FALSE)),IF($X$1=3,(VLOOKUP(B222,'X3'!$B:$AZ,45,FALSE)),IF($X$1=4,(VLOOKUP(B222,'X4'!$B:$AZ,45,FALSE)),IF($X$1=5,(VLOOKUP(B222,'X5'!$B:$AZ,45,FALSE)),IF($X$1=6,(VLOOKUP(B222,'X6'!$B:$AZ,45,FALSE)),IF($X$1=7,(VLOOKUP(B222,'X7'!$B:$AZ,45,FALSE)),IF($X$1=8,(VLOOKUP(B222,'X8'!$B:$AZ,45,FALSE)),IF($X$1=9,(VLOOKUP(B222,'X9'!$B:$AZ,45,FALSE)),IF($X$1=10,(VLOOKUP(B222,'X10'!$B:$AZ,45,FALSE)),IF($X$1=11,(VLOOKUP(B222,'X11'!$B:$AZ,45,FALSE)),IF($X$1=12,(VLOOKUP(B222,'X12'!$B:$AZ,45,FALSE)),IF($X$1=13,(VLOOKUP(B222,'X13'!$B:$AZ,45,FALSE)),"B")))))))))))))))</f>
        <v xml:space="preserve"> </v>
      </c>
      <c r="O222" s="184" t="str">
        <f ca="1">IF(ISERROR(IF($X$1=1,(VLOOKUP(B222,'X1'!$B:$AZ,11,FALSE)),IF($X$1=2,(VLOOKUP(B222,'X2'!$B:$AZ,11,FALSE)),IF($X$1=3,(VLOOKUP(B222,'X3'!$B:$AZ,11,FALSE)),IF($X$1=4,(VLOOKUP(B222,'X4'!$B:$AZ,11,FALSE)),IF($X$1=5,(VLOOKUP(B222,'X5'!$B:$AZ,11,FALSE)),IF($X$1=6,(VLOOKUP(B222,'X6'!$B:$AZ,11,FALSE)),IF($X$1=7,(VLOOKUP(B222,'X7'!$B:$AZ,11,FALSE)),IF($X$1=8,(VLOOKUP(B222,'X8'!$B:$AZ,11,FALSE)),IF($X$1=9,(VLOOKUP(B222,'X9'!$B:$AZ,11,FALSE)),IF($X$1=10,(VLOOKUP(B222,'X10'!$B:$AZ,11,FALSE)),IF($X$1=11,(VLOOKUP(B222,'X11'!$B:$AZ,11,FALSE)),IF($X$1=12,(VLOOKUP(B222,'X12'!$B:$AZ,11,FALSE)),IF($X$1=13,(VLOOKUP(B222,'X13'!$B:$AZ,11,FALSE)),"B"))))))))))))))=TRUE," ",(IF($X$1=1,(VLOOKUP(B222,'X1'!$B:$AZ,11,FALSE)),IF($X$1=2,(VLOOKUP(B222,'X2'!$B:$AZ,11,FALSE)),IF($X$1=3,(VLOOKUP(B222,'X3'!$B:$AZ,11,FALSE)),IF($X$1=4,(VLOOKUP(B222,'X4'!$B:$AZ,11,FALSE)),IF($X$1=5,(VLOOKUP(B222,'X5'!$B:$AZ,11,FALSE)),IF($X$1=6,(VLOOKUP(B222,'X6'!$B:$AZ,11,FALSE)),IF($X$1=7,(VLOOKUP(B222,'X7'!$B:$AZ,11,FALSE)),IF($X$1=8,(VLOOKUP(B222,'X8'!$B:$AZ,11,FALSE)),IF($X$1=9,(VLOOKUP(B222,'X9'!$B:$AZ,11,FALSE)),IF($X$1=10,(VLOOKUP(B222,'X10'!$B:$AZ,11,FALSE)),IF($X$1=11,(VLOOKUP(B222,'X11'!$B:$AZ,11,FALSE)),IF($X$1=12,(VLOOKUP(B222,'X12'!$B:$AZ,11,FALSE)),IF($X$1=13,(VLOOKUP(B222,'X13'!$B:$AZ,11,FALSE)),"B")))))))))))))))</f>
        <v xml:space="preserve"> </v>
      </c>
      <c r="P222" s="184" t="str">
        <f ca="1">IF(ISERROR(IF($X$1=1,(VLOOKUP(B222,'X1'!$B:$AZ,12,FALSE)),IF($X$1=2,(VLOOKUP(B222,'X2'!$B:$AZ,12,FALSE)),IF($X$1=3,(VLOOKUP(B222,'X3'!$B:$AZ,12,FALSE)),IF($X$1=4,(VLOOKUP(B222,'X4'!$B:$AZ,12,FALSE)),IF($X$1=5,(VLOOKUP(B222,'X5'!$B:$AZ,12,FALSE)),IF($X$1=6,(VLOOKUP(B222,'X6'!$B:$AZ,12,FALSE)),IF($X$1=7,(VLOOKUP(B222,'X7'!$B:$AZ,12,FALSE)),IF($X$1=8,(VLOOKUP(B222,'X8'!$B:$AZ,12,FALSE)),IF($X$1=9,(VLOOKUP(B222,'X9'!$B:$AZ,12,FALSE)),IF($X$1=10,(VLOOKUP(B222,'X10'!$B:$AZ,12,FALSE)),IF($X$1=11,(VLOOKUP(B222,'X11'!$B:$AZ,12,FALSE)),IF($X$1=12,(VLOOKUP(B222,'X12'!$B:$AZ,12,FALSE)),IF($X$1=13,(VLOOKUP(B222,'X13'!$B:$AZ,12,FALSE)),"B"))))))))))))))=TRUE," ",(IF($X$1=1,(VLOOKUP(B222,'X1'!$B:$AZ,12,FALSE)),IF($X$1=2,(VLOOKUP(B222,'X2'!$B:$AZ,12,FALSE)),IF($X$1=3,(VLOOKUP(B222,'X3'!$B:$AZ,12,FALSE)),IF($X$1=4,(VLOOKUP(B222,'X4'!$B:$AZ,12,FALSE)),IF($X$1=5,(VLOOKUP(B222,'X5'!$B:$AZ,12,FALSE)),IF($X$1=6,(VLOOKUP(B222,'X6'!$B:$AZ,12,FALSE)),IF($X$1=7,(VLOOKUP(B222,'X7'!$B:$AZ,12,FALSE)),IF($X$1=8,(VLOOKUP(B222,'X8'!$B:$AZ,12,FALSE)),IF($X$1=9,(VLOOKUP(B222,'X9'!$B:$AZ,12,FALSE)),IF($X$1=10,(VLOOKUP(B222,'X10'!$B:$AZ,12,FALSE)),IF($X$1=11,(VLOOKUP(B222,'X11'!$B:$AZ,12,FALSE)),IF($X$1=12,(VLOOKUP(B222,'X12'!$B:$AZ,12,FALSE)),IF($X$1=13,(VLOOKUP(B222,'X13'!$B:$AZ,12,FALSE)),"B")))))))))))))))</f>
        <v xml:space="preserve"> </v>
      </c>
      <c r="Q222" s="185" t="str">
        <f ca="1">IF(ISERROR(IF($X$1=1,(VLOOKUP(B222,'X1'!$B:$AZ,46,FALSE)),IF($X$1=2,(VLOOKUP(B222,'X2'!$B:$AZ,46,FALSE)),IF($X$1=3,(VLOOKUP(B222,'X3'!$B:$AZ,46,FALSE)),IF($X$1=4,(VLOOKUP(B222,'X4'!$B:$AZ,46,FALSE)),IF($X$1=5,(VLOOKUP(B222,'X5'!$B:$AZ,46,FALSE)),IF($X$1=6,(VLOOKUP(B222,'X6'!$B:$AZ,46,FALSE)),IF($X$1=7,(VLOOKUP(B222,'X7'!$B:$AZ,46,FALSE)),IF($X$1=8,(VLOOKUP(B222,'X8'!$B:$AZ,46,FALSE)),IF($X$1=9,(VLOOKUP(B222,'X9'!$B:$AZ,46,FALSE)),IF($X$1=10,(VLOOKUP(B222,'X10'!$B:$AZ,46,FALSE)),IF($X$1=11,(VLOOKUP(B222,'X11'!$B:$AZ,46,FALSE)),IF($X$1=12,(VLOOKUP(B222,'X12'!$B:$AZ,46,FALSE)),IF($X$1=13,(VLOOKUP(B222,'X13'!$B:$AZ,46,FALSE)),"B"))))))))))))))=TRUE," ",(IF($X$1=1,(VLOOKUP(B222,'X1'!$B:$AZ,46,FALSE)),IF($X$1=2,(VLOOKUP(B222,'X2'!$B:$AZ,46,FALSE)),IF($X$1=3,(VLOOKUP(B222,'X3'!$B:$AZ,46,FALSE)),IF($X$1=4,(VLOOKUP(B222,'X4'!$B:$AZ,46,FALSE)),IF($X$1=5,(VLOOKUP(B222,'X5'!$B:$AZ,46,FALSE)),IF($X$1=6,(VLOOKUP(B222,'X6'!$B:$AZ,46,FALSE)),IF($X$1=7,(VLOOKUP(B222,'X7'!$B:$AZ,46,FALSE)),IF($X$1=8,(VLOOKUP(B222,'X8'!$B:$AZ,46,FALSE)),IF($X$1=9,(VLOOKUP(B222,'X9'!$B:$AZ,46,FALSE)),IF($X$1=10,(VLOOKUP(B222,'X10'!$B:$AZ,46,FALSE)),IF($X$1=11,(VLOOKUP(B222,'X11'!$B:$AZ,46,FALSE)),IF($X$1=12,(VLOOKUP(B222,'X12'!$B:$AZ,46,FALSE)),IF($X$1=13,(VLOOKUP(B222,'X13'!$B:$AZ,46,FALSE)),"B")))))))))))))))</f>
        <v xml:space="preserve"> </v>
      </c>
      <c r="R222" s="185" t="str">
        <f ca="1">IF(ISERROR(IF($X$1=1,(VLOOKUP(B222,'X1'!$B:$AZ,15,FALSE)),IF($X$1=2,(VLOOKUP(B222,'X2'!$B:$AZ,15,FALSE)),IF($X$1=3,(VLOOKUP(B222,'X3'!$B:$AZ,15,FALSE)),IF($X$1=4,(VLOOKUP(B222,'X4'!$B:$AZ,15,FALSE)),IF($X$1=5,(VLOOKUP(B222,'X5'!$B:$AZ,15,FALSE)),IF($X$1=6,(VLOOKUP(B222,'X6'!$B:$AZ,15,FALSE)),IF($X$1=7,(VLOOKUP(B222,'X7'!$B:$AZ,15,FALSE)),IF($X$1=8,(VLOOKUP(B222,'X8'!$B:$AZ,15,FALSE)),IF($X$1=9,(VLOOKUP(B222,'X9'!$B:$AZ,15,FALSE)),IF($X$1=10,(VLOOKUP(B222,'X10'!$B:$AZ,15,FALSE)),IF($X$1=11,(VLOOKUP(B222,'X11'!$B:$AZ,15,FALSE)),IF($X$1=12,(VLOOKUP(B222,'X12'!$B:$AZ,15,FALSE)),IF($X$1=13,(VLOOKUP(B222,'X13'!$B:$AZ,15,FALSE)),"B"))))))))))))))=TRUE," ",(IF($X$1=1,(VLOOKUP(B222,'X1'!$B:$AZ,15,FALSE)),IF($X$1=2,(VLOOKUP(B222,'X2'!$B:$AZ,15,FALSE)),IF($X$1=3,(VLOOKUP(B222,'X3'!$B:$AZ,15,FALSE)),IF($X$1=4,(VLOOKUP(B222,'X4'!$B:$AZ,15,FALSE)),IF($X$1=5,(VLOOKUP(B222,'X5'!$B:$AZ,15,FALSE)),IF($X$1=6,(VLOOKUP(B222,'X6'!$B:$AZ,15,FALSE)),IF($X$1=7,(VLOOKUP(B222,'X7'!$B:$AZ,15,FALSE)),IF($X$1=8,(VLOOKUP(B222,'X8'!$B:$AZ,15,FALSE)),IF($X$1=9,(VLOOKUP(B222,'X9'!$B:$AZ,15,FALSE)),IF($X$1=10,(VLOOKUP(B222,'X10'!$B:$AZ,15,FALSE)),IF($X$1=11,(VLOOKUP(B222,'X11'!$B:$AZ,15,FALSE)),IF($X$1=12,(VLOOKUP(B222,'X12'!$B:$AZ,15,FALSE)),IF($X$1=13,(VLOOKUP(B222,'X13'!$B:$AZ,15,FALSE)),"B")))))))))))))))</f>
        <v xml:space="preserve"> </v>
      </c>
      <c r="S222" s="185" t="str">
        <f ca="1">IF(ISERROR(IF((IF($X$1=1,(VLOOKUP(B222,'X1'!$B:$AZ,14,FALSE)),(IF($X$1=2,(VLOOKUP(B222,'X2'!$B:$AZ,14,FALSE)),(IF($X$1=3,(VLOOKUP(B222,'X3'!$B:$AZ,14,FALSE)),(IF($X$1=4,(VLOOKUP(B222,'X4'!$B:$AZ,14,FALSE)),(IF($X$1=5,(VLOOKUP(B222,'X5'!$B:$AZ,14,FALSE)),(IF($X$1=6,(VLOOKUP(B222,'X6'!$B:$AZ,14,FALSE)),(IF($X$1=7,(VLOOKUP(B222,'X7'!$B:$AZ,14,FALSE)),(IF($X$1=8,(VLOOKUP(B222,'X8'!$B:$AZ,14,FALSE)),(IF($X$1=9,(VLOOKUP(B222,'X9'!$B:$AZ,14,FALSE)),(IF($X$1=10,(VLOOKUP(B222,'X10'!$B:$AZ,14,FALSE)),(IF($X$1=11,(VLOOKUP(B222,'X11'!$B:$AZ,14,FALSE)),(IF($X$1=12,(VLOOKUP(B222,'X12'!$B:$AZ,14,FALSE)),(VLOOKUP(B222,'X13'!$B:$AZ,14,FALSE))))))))))))))))))))))))))=$V$1," ",(IF($X$1=1,(VLOOKUP(B222,'X1'!$B:$AZ,14,FALSE)),(IF($X$1=2,(VLOOKUP(B222,'X2'!$B:$AZ,14,FALSE)),(IF($X$1=3,(VLOOKUP(B222,'X3'!$B:$AZ,14,FALSE)),(IF($X$1=4,(VLOOKUP(B222,'X4'!$B:$AZ,14,FALSE)),(IF($X$1=5,(VLOOKUP(B222,'X5'!$B:$AZ,14,FALSE)),(IF($X$1=6,(VLOOKUP(B222,'X6'!$B:$AZ,14,FALSE)),(IF($X$1=7,(VLOOKUP(B222,'X7'!$B:$AZ,14,FALSE)),(IF($X$1=8,(VLOOKUP(B222,'X8'!$B:$AZ,14,FALSE)),(IF($X$1=9,(VLOOKUP(B222,'X9'!$B:$AZ,14,FALSE)),(IF($X$1=10,(VLOOKUP(B222,'X10'!$B:$AZ,14,FALSE)),(IF($X$1=11,(VLOOKUP(B222,'X11'!$B:$AZ,14,FALSE)),(IF($X$1=12,(VLOOKUP(B222,'X12'!$B:$AZ,14,FALSE)),(VLOOKUP(B222,'X13'!$B:$AZ,14,FALSE))))))))))))))))))))))))))))=TRUE," ",(IF((IF($X$1=1,(VLOOKUP(B222,'X1'!$B:$AZ,14,FALSE)),(IF($X$1=2,(VLOOKUP(B222,'X2'!$B:$AZ,14,FALSE)),(IF($X$1=3,(VLOOKUP(B222,'X3'!$B:$AZ,14,FALSE)),(IF($X$1=4,(VLOOKUP(B222,'X4'!$B:$AZ,14,FALSE)),(IF($X$1=5,(VLOOKUP(B222,'X5'!$B:$AZ,14,FALSE)),(IF($X$1=6,(VLOOKUP(B222,'X6'!$B:$AZ,14,FALSE)),(IF($X$1=7,(VLOOKUP(B222,'X7'!$B:$AZ,14,FALSE)),(IF($X$1=8,(VLOOKUP(B222,'X8'!$B:$AZ,14,FALSE)),(IF($X$1=9,(VLOOKUP(B222,'X9'!$B:$AZ,14,FALSE)),(IF($X$1=10,(VLOOKUP(B222,'X10'!$B:$AZ,14,FALSE)),(IF($X$1=11,(VLOOKUP(B222,'X11'!$B:$AZ,14,FALSE)),(IF($X$1=12,(VLOOKUP(B222,'X12'!$B:$AZ,14,FALSE)),(VLOOKUP(B222,'X13'!$B:$AZ,14,FALSE))))))))))))))))))))))))))=$V$1," ",(IF($X$1=1,(VLOOKUP(B222,'X1'!$B:$AZ,14,FALSE)),(IF($X$1=2,(VLOOKUP(B222,'X2'!$B:$AZ,14,FALSE)),(IF($X$1=3,(VLOOKUP(B222,'X3'!$B:$AZ,14,FALSE)),(IF($X$1=4,(VLOOKUP(B222,'X4'!$B:$AZ,14,FALSE)),(IF($X$1=5,(VLOOKUP(B222,'X5'!$B:$AZ,14,FALSE)),(IF($X$1=6,(VLOOKUP(B222,'X6'!$B:$AZ,14,FALSE)),(IF($X$1=7,(VLOOKUP(B222,'X7'!$B:$AZ,14,FALSE)),(IF($X$1=8,(VLOOKUP(B222,'X8'!$B:$AZ,14,FALSE)),(IF($X$1=9,(VLOOKUP(B222,'X9'!$B:$AZ,14,FALSE)),(IF($X$1=10,(VLOOKUP(B222,'X10'!$B:$AZ,14,FALSE)),(IF($X$1=11,(VLOOKUP(B222,'X11'!$B:$AZ,14,FALSE)),(IF($X$1=12,(VLOOKUP(B222,'X12'!$B:$AZ,14,FALSE)),(VLOOKUP(B222,'X13'!$B:$AZ,14,FALSE)))))))))))))))))))))))))))))</f>
        <v xml:space="preserve"> </v>
      </c>
    </row>
    <row r="223" spans="1:19" ht="14.1" customHeight="1" x14ac:dyDescent="0.2">
      <c r="A223" s="156" t="s">
        <v>1058</v>
      </c>
      <c r="B223" s="122" t="str">
        <f>IF(ISERROR(IF($U$16=1,(VLOOKUP(A223,$AC$89:$AH$125,2,FALSE)),IF((IF($X$1=1,'X1'!B182,(IF($X$1=2,'X2'!B182,(IF($X$1=3,'X3'!B182,(IF($X$1=4,'X4'!B182,(IF($X$1=5,'X5'!B182,(IF($X$1=6,'X6'!B182,(IF($X$1=7,'X7'!B182,(IF($X$1=8,'X8'!B182,(IF($X$1=9,'X9'!B182,(IF($X$1=10,'X10'!B182,(IF($X$1=11,'X11'!B182,(IF($X$1=12,'X12'!B182,'X13'!B182))))))))))))))))))))))))="","",(IF($X$1=1,'X1'!B182,(IF($X$1=2,'X2'!B182,(IF($X$1=3,'X3'!B182,(IF($X$1=4,'X4'!B182,(IF($X$1=5,'X5'!B182,(IF($X$1=6,'X6'!B182,(IF($X$1=7,'X7'!B182,(IF($X$1=8,'X8'!B182,(IF($X$1=9,'X9'!B182,(IF($X$1=10,'X10'!B182,(IF($X$1=11,'X11'!B182,(IF($X$1=12,'X12'!B182,'X13'!B182)))))))))))))))))))))))))))=TRUE," ",(IF($U$16=1,(VLOOKUP(A223,$AC$89:$AH$125,2,FALSE)),IF((IF($X$1=1,'X1'!B182,(IF($X$1=2,'X2'!B182,(IF($X$1=3,'X3'!B182,(IF($X$1=4,'X4'!B182,(IF($X$1=5,'X5'!B182,(IF($X$1=6,'X6'!B182,(IF($X$1=7,'X7'!B182,(IF($X$1=8,'X8'!B182,(IF($X$1=9,'X9'!B182,(IF($X$1=10,'X10'!B182,(IF($X$1=11,'X11'!B182,(IF($X$1=12,'X12'!B182,'X13'!B182))))))))))))))))))))))))="","",(IF($X$1=1,'X1'!B182,(IF($X$1=2,'X2'!B182,(IF($X$1=3,'X3'!B182,(IF($X$1=4,'X4'!B182,(IF($X$1=5,'X5'!B182,(IF($X$1=6,'X6'!B182,(IF($X$1=7,'X7'!B182,(IF($X$1=8,'X8'!B182,(IF($X$1=9,'X9'!B182,(IF($X$1=10,'X10'!B182,(IF($X$1=11,'X11'!B182,(IF($X$1=12,'X12'!B182,'X13'!B182))))))))))))))))))))))))))))</f>
        <v/>
      </c>
      <c r="C223" s="181" t="str">
        <f ca="1">IF(ISERROR(IF($X$1=1,(VLOOKUP(B223,'X1'!$B:$AZ,47,FALSE)),IF($X$1=2,(VLOOKUP(B223,'X2'!$B:$AZ,47,FALSE)),IF($X$1=3,(VLOOKUP(B223,'X3'!$B:$AZ,47,FALSE)),IF($X$1=4,(VLOOKUP(B223,'X4'!$B:$AZ,47,FALSE)),IF($X$1=5,(VLOOKUP(B223,'X5'!$B:$AZ,47,FALSE)),IF($X$1=6,(VLOOKUP(B223,'X6'!$B:$AZ,47,FALSE)),IF($X$1=7,(VLOOKUP(B223,'X7'!$B:$AZ,47,FALSE)),IF($X$1=8,(VLOOKUP(B223,'X8'!$B:$AZ,47,FALSE)),IF($X$1=9,(VLOOKUP(B223,'X9'!$B:$AZ,47,FALSE)),IF($X$1=10,(VLOOKUP(B223,'X10'!$B:$AZ,47,FALSE)),IF($X$1=11,(VLOOKUP(B223,'X11'!$B:$AZ,47,FALSE)),IF($X$1=12,(VLOOKUP(B223,'X12'!$B:$AZ,47,FALSE)),IF($X$1=13,(VLOOKUP(B223,'X13'!$B:$AZ,47,FALSE)),"B"))))))))))))))=TRUE," ",(IF($X$1=1,(VLOOKUP(B223,'X1'!$B:$AZ,47,FALSE)),IF($X$1=2,(VLOOKUP(B223,'X2'!$B:$AZ,47,FALSE)),IF($X$1=3,(VLOOKUP(B223,'X3'!$B:$AZ,47,FALSE)),IF($X$1=4,(VLOOKUP(B223,'X4'!$B:$AZ,47,FALSE)),IF($X$1=5,(VLOOKUP(B223,'X5'!$B:$AZ,47,FALSE)),IF($X$1=6,(VLOOKUP(B223,'X6'!$B:$AZ,47,FALSE)),IF($X$1=7,(VLOOKUP(B223,'X7'!$B:$AZ,47,FALSE)),IF($X$1=8,(VLOOKUP(B223,'X8'!$B:$AZ,47,FALSE)),IF($X$1=9,(VLOOKUP(B223,'X9'!$B:$AZ,47,FALSE)),IF($X$1=10,(VLOOKUP(B223,'X10'!$B:$AZ,47,FALSE)),IF($X$1=11,(VLOOKUP(B223,'X11'!$B:$AZ,47,FALSE)),IF($X$1=12,(VLOOKUP(B223,'X12'!$B:$AZ,47,FALSE)),IF($X$1=13,(VLOOKUP(B223,'X13'!$B:$AZ,47,FALSE)),"B")))))))))))))))</f>
        <v xml:space="preserve"> </v>
      </c>
      <c r="D223" s="181" t="str">
        <f ca="1">IF(ISERROR(IF($X$1=1,(VLOOKUP(B223,'X1'!$B:$AP,41,FALSE)),IF($X$1=2,(VLOOKUP(B223,'X2'!$B:$AP,41,FALSE)),IF($X$1=3,(VLOOKUP(B223,'X3'!$B:$AP,41,FALSE)),IF($X$1=4,(VLOOKUP(B223,'X4'!$B:$AP,41,FALSE)),IF($X$1=5,(VLOOKUP(B223,'X5'!$B:$AP,41,FALSE)),IF($X$1=6,(VLOOKUP(B223,'X6'!$B:$AP,41,FALSE)),IF($X$1=7,(VLOOKUP(B223,'X7'!$B:$AP,41,FALSE)),IF($X$1=8,(VLOOKUP(B223,'X8'!$B:$AP,41,FALSE)),IF($X$1=9,(VLOOKUP(B223,'X9'!$B:$AP,41,FALSE)),IF($X$1=10,(VLOOKUP(B223,'X10'!$B:$AP,41,FALSE)),IF($X$1=11,(VLOOKUP(B223,'X11'!$B:$AP,41,FALSE)),IF($X$1=12,(VLOOKUP(B223,'X12'!$B:$AP,41,FALSE)),IF($X$1=13,(VLOOKUP(B223,'X13'!$B:$AP,41,FALSE)),"B"))))))))))))))=TRUE," ",(IF($X$1=1,(VLOOKUP(B223,'X1'!$B:$AP,41,FALSE)),IF($X$1=2,(VLOOKUP(B223,'X2'!$B:$AP,41,FALSE)),IF($X$1=3,(VLOOKUP(B223,'X3'!$B:$AP,41,FALSE)),IF($X$1=4,(VLOOKUP(B223,'X4'!$B:$AP,41,FALSE)),IF($X$1=5,(VLOOKUP(B223,'X5'!$B:$AP,41,FALSE)),IF($X$1=6,(VLOOKUP(B223,'X6'!$B:$AP,41,FALSE)),IF($X$1=7,(VLOOKUP(B223,'X7'!$B:$AP,41,FALSE)),IF($X$1=8,(VLOOKUP(B223,'X8'!$B:$AP,41,FALSE)),IF($X$1=9,(VLOOKUP(B223,'X9'!$B:$AP,41,FALSE)),IF($X$1=10,(VLOOKUP(B223,'X10'!$B:$AP,41,FALSE)),IF($X$1=11,(VLOOKUP(B223,'X11'!$B:$AP,41,FALSE)),IF($X$1=12,(VLOOKUP(B223,'X12'!$B:$AP,41,FALSE)),IF($X$1=13,(VLOOKUP(B223,'X13'!$B:$AP,41,FALSE)),"B")))))))))))))))</f>
        <v xml:space="preserve"> </v>
      </c>
      <c r="E223" s="182" t="str">
        <f ca="1">IF(ISERROR(IF($X$1=1,(VLOOKUP(B223,'X1'!$B:$AP,7,FALSE)),IF($X$1=2,(VLOOKUP(B223,'X2'!$B:$AP,7,FALSE)),IF($X$1=3,(VLOOKUP(B223,'X3'!$B:$AP,7,FALSE)),IF($X$1=4,(VLOOKUP(B223,'X4'!$B:$AP,7,FALSE)),IF($X$1=5,(VLOOKUP(B223,'X5'!$B:$AP,7,FALSE)),IF($X$1=6,(VLOOKUP(B223,'X6'!$B:$AP,7,FALSE)),IF($X$1=7,(VLOOKUP(B223,'X7'!$B:$AP,7,FALSE)),IF($X$1=8,(VLOOKUP(B223,'X8'!$B:$AP,7,FALSE)),IF($X$1=9,(VLOOKUP(B223,'X9'!$B:$AP,7,FALSE)),IF($X$1=10,(VLOOKUP(B223,'X10'!$B:$AP,7,FALSE)),IF($X$1=11,(VLOOKUP(B223,'X11'!$B:$AP,7,FALSE)),IF($X$1=12,(VLOOKUP(B223,'X12'!$B:$AP,7,FALSE)),IF($X$1=13,(VLOOKUP(B223,'X13'!$B:$AP,7,FALSE)),"B"))))))))))))))=TRUE," ",(IF($X$1=1,(VLOOKUP(B223,'X1'!$B:$AP,7,FALSE)),IF($X$1=2,(VLOOKUP(B223,'X2'!$B:$AP,7,FALSE)),IF($X$1=3,(VLOOKUP(B223,'X3'!$B:$AP,7,FALSE)),IF($X$1=4,(VLOOKUP(B223,'X4'!$B:$AP,7,FALSE)),IF($X$1=5,(VLOOKUP(B223,'X5'!$B:$AP,7,FALSE)),IF($X$1=6,(VLOOKUP(B223,'X6'!$B:$AP,7,FALSE)),IF($X$1=7,(VLOOKUP(B223,'X7'!$B:$AP,7,FALSE)),IF($X$1=8,(VLOOKUP(B223,'X8'!$B:$AP,7,FALSE)),IF($X$1=9,(VLOOKUP(B223,'X9'!$B:$AP,7,FALSE)),IF($X$1=10,(VLOOKUP(B223,'X10'!$B:$AP,7,FALSE)),IF($X$1=11,(VLOOKUP(B223,'X11'!$B:$AP,7,FALSE)),IF($X$1=12,(VLOOKUP(B223,'X12'!$B:$AP,7,FALSE)),IF($X$1=13,(VLOOKUP(B223,'X13'!$B:$AP,7,FALSE)),"B")))))))))))))))</f>
        <v xml:space="preserve"> </v>
      </c>
      <c r="F223" s="182" t="str">
        <f ca="1">IF(ISERROR(IF((IF($X$1=1,(VLOOKUP(B223,'X1'!$B:$AO,6,FALSE)),(IF($X$1=2,(VLOOKUP(B223,'X2'!$B:$AO,6,FALSE)),(IF($X$1=3,(VLOOKUP(B223,'X3'!$B:$AO,6,FALSE)),(IF($X$1=4,(VLOOKUP(B223,'X4'!$B:$AO,6,FALSE)),(IF($X$1=5,(VLOOKUP(B223,'X5'!$B:$AO,6,FALSE)),(IF($X$1=6,(VLOOKUP(B223,'X6'!$B:$AO,6,FALSE)),(IF($X$1=7,(VLOOKUP(B223,'X7'!$B:$AO,6,FALSE)),(IF($X$1=8,(VLOOKUP(B223,'X8'!$B:$AO,6,FALSE)),(IF($X$1=9,(VLOOKUP(B223,'X9'!$B:$AO,6,FALSE)),(IF($X$1=10,(VLOOKUP(B223,'X10'!$B:$AO,6,FALSE)),(IF($X$1=11,(VLOOKUP(B223,'X11'!$B:$AO,6,FALSE)),(IF($X$1=12,(VLOOKUP(B223,'X12'!$B:$AO,6,FALSE)),(VLOOKUP(B223,'X13'!$B:$AO,6,FALSE))))))))))))))))))))))))))=$V$1," ",(IF($X$1=1,(VLOOKUP(B223,'X1'!$B:$AO,6,FALSE)),(IF($X$1=2,(VLOOKUP(B223,'X2'!$B:$AO,6,FALSE)),(IF($X$1=3,(VLOOKUP(B223,'X3'!$B:$AO,6,FALSE)),(IF($X$1=4,(VLOOKUP(B223,'X4'!$B:$AO,6,FALSE)),(IF($X$1=5,(VLOOKUP(B223,'X5'!$B:$AO,6,FALSE)),(IF($X$1=6,(VLOOKUP(B223,'X6'!$B:$AO,6,FALSE)),(IF($X$1=7,(VLOOKUP(B223,'X7'!$B:$AO,6,FALSE)),(IF($X$1=8,(VLOOKUP(B223,'X8'!$B:$AO,6,FALSE)),(IF($X$1=9,(VLOOKUP(B223,'X9'!$B:$AO,6,FALSE)),(IF($X$1=10,(VLOOKUP(B223,'X10'!$B:$AO,6,FALSE)),(IF($X$1=11,(VLOOKUP(B223,'X11'!$B:$AO,6,FALSE)),(IF($X$1=12,(VLOOKUP(B223,'X12'!$B:$AO,6,FALSE)),(VLOOKUP(B223,'X13'!$B:$AO,6,FALSE))))))))))))))))))))))))))))=TRUE," ",(IF((IF($X$1=1,(VLOOKUP(B223,'X1'!$B:$AO,6,FALSE)),(IF($X$1=2,(VLOOKUP(B223,'X2'!$B:$AO,6,FALSE)),(IF($X$1=3,(VLOOKUP(B223,'X3'!$B:$AO,6,FALSE)),(IF($X$1=4,(VLOOKUP(B223,'X4'!$B:$AO,6,FALSE)),(IF($X$1=5,(VLOOKUP(B223,'X5'!$B:$AO,6,FALSE)),(IF($X$1=6,(VLOOKUP(B223,'X6'!$B:$AO,6,FALSE)),(IF($X$1=7,(VLOOKUP(B223,'X7'!$B:$AO,6,FALSE)),(IF($X$1=8,(VLOOKUP(B223,'X8'!$B:$AO,6,FALSE)),(IF($X$1=9,(VLOOKUP(B223,'X9'!$B:$AO,6,FALSE)),(IF($X$1=10,(VLOOKUP(B223,'X10'!$B:$AO,6,FALSE)),(IF($X$1=11,(VLOOKUP(B223,'X11'!$B:$AO,6,FALSE)),(IF($X$1=12,(VLOOKUP(B223,'X12'!$B:$AO,6,FALSE)),(VLOOKUP(B223,'X13'!$B:$AO,6,FALSE))))))))))))))))))))))))))=$V$1," ",(IF($X$1=1,(VLOOKUP(B223,'X1'!$B:$AO,6,FALSE)),(IF($X$1=2,(VLOOKUP(B223,'X2'!$B:$AO,6,FALSE)),(IF($X$1=3,(VLOOKUP(B223,'X3'!$B:$AO,6,FALSE)),(IF($X$1=4,(VLOOKUP(B223,'X4'!$B:$AO,6,FALSE)),(IF($X$1=5,(VLOOKUP(B223,'X5'!$B:$AO,6,FALSE)),(IF($X$1=6,(VLOOKUP(B223,'X6'!$B:$AO,6,FALSE)),(IF($X$1=7,(VLOOKUP(B223,'X7'!$B:$AO,6,FALSE)),(IF($X$1=8,(VLOOKUP(B223,'X8'!$B:$AO,6,FALSE)),(IF($X$1=9,(VLOOKUP(B223,'X9'!$B:$AO,6,FALSE)),(IF($X$1=10,(VLOOKUP(B223,'X10'!$B:$AO,6,FALSE)),(IF($X$1=11,(VLOOKUP(B223,'X11'!$B:$AO,6,FALSE)),(IF($X$1=12,(VLOOKUP(B223,'X12'!$B:$AO,6,FALSE)),(VLOOKUP(B223,'X13'!$B:$AO,6,FALSE)))))))))))))))))))))))))))))</f>
        <v xml:space="preserve"> </v>
      </c>
      <c r="G223" s="182" t="str">
        <f ca="1">IF(ISERROR(IF($X$1=1,(VLOOKUP(B223,'X1'!$B:$AZ,44,FALSE)),IF($X$1=2,(VLOOKUP(B223,'X2'!$B:$AZ,44,FALSE)),IF($X$1=3,(VLOOKUP(B223,'X3'!$B:$AZ,44,FALSE)),IF($X$1=4,(VLOOKUP(B223,'X4'!$B:$AZ,44,FALSE)),IF($X$1=5,(VLOOKUP(B223,'X5'!$B:$AZ,44,FALSE)),IF($X$1=6,(VLOOKUP(B223,'X6'!$B:$AZ,44,FALSE)),IF($X$1=7,(VLOOKUP(B223,'X7'!$B:$AZ,44,FALSE)),IF($X$1=8,(VLOOKUP(B223,'X8'!$B:$AZ,44,FALSE)),IF($X$1=9,(VLOOKUP(B223,'X9'!$B:$AZ,44,FALSE)),IF($X$1=10,(VLOOKUP(B223,'X10'!$B:$AZ,44,FALSE)),IF($X$1=11,(VLOOKUP(B223,'X11'!$B:$AZ,44,FALSE)),IF($X$1=12,(VLOOKUP(B223,'X12'!$B:$AZ,44,FALSE)),IF($X$1=13,(VLOOKUP(B223,'X13'!$B:$AZ,44,FALSE)),"B"))))))))))))))=TRUE," ",(IF($X$1=1,(VLOOKUP(B223,'X1'!$B:$AZ,44,FALSE)),IF($X$1=2,(VLOOKUP(B223,'X2'!$B:$AZ,44,FALSE)),IF($X$1=3,(VLOOKUP(B223,'X3'!$B:$AZ,44,FALSE)),IF($X$1=4,(VLOOKUP(B223,'X4'!$B:$AZ,44,FALSE)),IF($X$1=5,(VLOOKUP(B223,'X5'!$B:$AZ,44,FALSE)),IF($X$1=6,(VLOOKUP(B223,'X6'!$B:$AZ,44,FALSE)),IF($X$1=7,(VLOOKUP(B223,'X7'!$B:$AZ,44,FALSE)),IF($X$1=8,(VLOOKUP(B223,'X8'!$B:$AZ,44,FALSE)),IF($X$1=9,(VLOOKUP(B223,'X9'!$B:$AZ,44,FALSE)),IF($X$1=10,(VLOOKUP(B223,'X10'!$B:$AZ,44,FALSE)),IF($X$1=11,(VLOOKUP(B223,'X11'!$B:$AZ,44,FALSE)),IF($X$1=12,(VLOOKUP(B223,'X12'!$B:$AZ,44,FALSE)),IF($X$1=13,(VLOOKUP(B223,'X13'!$B:$AZ,44,FALSE)),"B")))))))))))))))</f>
        <v xml:space="preserve"> </v>
      </c>
      <c r="H223" s="182" t="str">
        <f ca="1">IF(ISERROR(IF($X$1=1,(VLOOKUP(B223,'X1'!$B:$AZ,8,FALSE)),IF($X$1=2,(VLOOKUP(B223,'X2'!$B:$AZ,8,FALSE)),IF($X$1=3,(VLOOKUP(B223,'X3'!$B:$AZ,8,FALSE)),IF($X$1=4,(VLOOKUP(B223,'X4'!$B:$AZ,8,FALSE)),IF($X$1=5,(VLOOKUP(B223,'X5'!$B:$AZ,8,FALSE)),IF($X$1=6,(VLOOKUP(B223,'X6'!$B:$AZ,8,FALSE)),IF($X$1=7,(VLOOKUP(B223,'X7'!$B:$AZ,8,FALSE)),IF($X$1=8,(VLOOKUP(B223,'X8'!$B:$AZ,8,FALSE)),IF($X$1=9,(VLOOKUP(B223,'X9'!$B:$AZ,8,FALSE)),IF($X$1=10,(VLOOKUP(B223,'X10'!$B:$AZ,8,FALSE)),IF($X$1=11,(VLOOKUP(B223,'X11'!$B:$AZ,8,FALSE)),IF($X$1=12,(VLOOKUP(B223,'X12'!$B:$AZ,8,FALSE)),IF($X$1=13,(VLOOKUP(B223,'X13'!$B:$AZ,8,FALSE)),"B"))))))))))))))=TRUE," ",(IF($X$1=1,(VLOOKUP(B223,'X1'!$B:$AZ,8,FALSE)),IF($X$1=2,(VLOOKUP(B223,'X2'!$B:$AZ,8,FALSE)),IF($X$1=3,(VLOOKUP(B223,'X3'!$B:$AZ,8,FALSE)),IF($X$1=4,(VLOOKUP(B223,'X4'!$B:$AZ,8,FALSE)),IF($X$1=5,(VLOOKUP(B223,'X5'!$B:$AZ,8,FALSE)),IF($X$1=6,(VLOOKUP(B223,'X6'!$B:$AZ,8,FALSE)),IF($X$1=7,(VLOOKUP(B223,'X7'!$B:$AZ,8,FALSE)),IF($X$1=8,(VLOOKUP(B223,'X8'!$B:$AZ,8,FALSE)),IF($X$1=9,(VLOOKUP(B223,'X9'!$B:$AZ,8,FALSE)),IF($X$1=10,(VLOOKUP(B223,'X10'!$B:$AZ,8,FALSE)),IF($X$1=11,(VLOOKUP(B223,'X11'!$B:$AZ,8,FALSE)),IF($X$1=12,(VLOOKUP(B223,'X12'!$B:$AZ,8,FALSE)),IF($X$1=13,(VLOOKUP(B223,'X13'!$B:$AZ,8,FALSE)),"B")))))))))))))))</f>
        <v xml:space="preserve"> </v>
      </c>
      <c r="I223" s="183" t="str">
        <f ca="1">IF(ISERROR(IF($X$1=1,(VLOOKUP(B223,'X1'!$B:$AZ,2,FALSE)),IF($X$1=2,(VLOOKUP(B223,'X2'!$B:$AZ,2,FALSE)),IF($X$1=3,(VLOOKUP(B223,'X3'!$B:$AZ,2,FALSE)),IF($X$1=4,(VLOOKUP(B223,'X4'!$B:$AZ,2,FALSE)),IF($X$1=5,(VLOOKUP(B223,'X5'!$B:$AZ,2,FALSE)),IF($X$1=6,(VLOOKUP(B223,'X6'!$B:$AZ,2,FALSE)),IF($X$1=7,(VLOOKUP(B223,'X7'!$B:$AZ,2,FALSE)),IF($X$1=8,(VLOOKUP(B223,'X8'!$B:$AZ,2,FALSE)),IF($X$1=9,(VLOOKUP(B223,'X9'!$B:$AZ,2,FALSE)),IF($X$1=10,(VLOOKUP(B223,'X10'!$B:$AZ,2,FALSE)),IF($X$1=11,(VLOOKUP(B223,'X11'!$B:$AZ,2,FALSE)),IF($X$1=12,(VLOOKUP(B223,'X12'!$B:$AZ,2,FALSE)),IF($X$1=13,(VLOOKUP(B223,'X13'!$B:$AZ,2,FALSE)),"B"))))))))))))))=TRUE," ",(IF($X$1=1,(VLOOKUP(B223,'X1'!$B:$AZ,2,FALSE)),IF($X$1=2,(VLOOKUP(B223,'X2'!$B:$AZ,2,FALSE)),IF($X$1=3,(VLOOKUP(B223,'X3'!$B:$AZ,2,FALSE)),IF($X$1=4,(VLOOKUP(B223,'X4'!$B:$AZ,2,FALSE)),IF($X$1=5,(VLOOKUP(B223,'X5'!$B:$AZ,2,FALSE)),IF($X$1=6,(VLOOKUP(B223,'X6'!$B:$AZ,2,FALSE)),IF($X$1=7,(VLOOKUP(B223,'X7'!$B:$AZ,2,FALSE)),IF($X$1=8,(VLOOKUP(B223,'X8'!$B:$AZ,2,FALSE)),IF($X$1=9,(VLOOKUP(B223,'X9'!$B:$AZ,2,FALSE)),IF($X$1=10,(VLOOKUP(B223,'X10'!$B:$AZ,2,FALSE)),IF($X$1=11,(VLOOKUP(B223,'X11'!$B:$AZ,2,FALSE)),IF($X$1=12,(VLOOKUP(B223,'X12'!$B:$AZ,2,FALSE)),IF($X$1=13,(VLOOKUP(B223,'X13'!$B:$AZ,2,FALSE)),"B")))))))))))))))</f>
        <v xml:space="preserve"> </v>
      </c>
      <c r="J223" s="183" t="str">
        <f ca="1">IF(ISERROR(IF($X$1=1,(VLOOKUP(B223,'X1'!$B:$AZ,3,FALSE)),IF($X$1=2,(VLOOKUP(B223,'X2'!$B:$AZ,3,FALSE)),IF($X$1=3,(VLOOKUP(B223,'X3'!$B:$AZ,3,FALSE)),IF($X$1=4,(VLOOKUP(B223,'X4'!$B:$AZ,3,FALSE)),IF($X$1=5,(VLOOKUP(B223,'X5'!$B:$AZ,3,FALSE)),IF($X$1=6,(VLOOKUP(B223,'X6'!$B:$AZ,3,FALSE)),IF($X$1=7,(VLOOKUP(B223,'X7'!$B:$AZ,3,FALSE)),IF($X$1=8,(VLOOKUP(B223,'X8'!$B:$AZ,3,FALSE)),IF($X$1=9,(VLOOKUP(B223,'X9'!$B:$AZ,3,FALSE)),IF($X$1=10,(VLOOKUP(B223,'X10'!$B:$AZ,3,FALSE)),IF($X$1=11,(VLOOKUP(B223,'X11'!$B:$AZ,3,FALSE)),IF($X$1=12,(VLOOKUP(B223,'X12'!$B:$AZ,3,FALSE)),IF($X$1=13,(VLOOKUP(B223,'X13'!$B:$AZ,3,FALSE)),"B"))))))))))))))=TRUE," ",(IF($X$1=1,(VLOOKUP(B223,'X1'!$B:$AZ,3,FALSE)),IF($X$1=2,(VLOOKUP(B223,'X2'!$B:$AZ,3,FALSE)),IF($X$1=3,(VLOOKUP(B223,'X3'!$B:$AZ,3,FALSE)),IF($X$1=4,(VLOOKUP(B223,'X4'!$B:$AZ,3,FALSE)),IF($X$1=5,(VLOOKUP(B223,'X5'!$B:$AZ,3,FALSE)),IF($X$1=6,(VLOOKUP(B223,'X6'!$B:$AZ,3,FALSE)),IF($X$1=7,(VLOOKUP(B223,'X7'!$B:$AZ,3,FALSE)),IF($X$1=8,(VLOOKUP(B223,'X8'!$B:$AZ,3,FALSE)),IF($X$1=9,(VLOOKUP(B223,'X9'!$B:$AZ,3,FALSE)),IF($X$1=10,(VLOOKUP(B223,'X10'!$B:$AZ,3,FALSE)),IF($X$1=11,(VLOOKUP(B223,'X11'!$B:$AZ,3,FALSE)),IF($X$1=12,(VLOOKUP(B223,'X12'!$B:$AZ,3,FALSE)),IF($X$1=13,(VLOOKUP(B223,'X13'!$B:$AZ,3,FALSE)),"B")))))))))))))))</f>
        <v xml:space="preserve"> </v>
      </c>
      <c r="K223" s="183" t="str">
        <f ca="1">IF(ISERROR(IF($X$1=1,(VLOOKUP(B223,'X1'!$B:$AZ,5,FALSE)),IF($X$1=2,(VLOOKUP(B223,'X2'!$B:$AZ,5,FALSE)),IF($X$1=3,(VLOOKUP(B223,'X3'!$B:$AZ,5,FALSE)),IF($X$1=4,(VLOOKUP(B223,'X4'!$B:$AZ,5,FALSE)),IF($X$1=5,(VLOOKUP(B223,'X5'!$B:$AZ,5,FALSE)),IF($X$1=6,(VLOOKUP(B223,'X6'!$B:$AZ,5,FALSE)),IF($X$1=7,(VLOOKUP(B223,'X7'!$B:$AZ,5,FALSE)),IF($X$1=8,(VLOOKUP(B223,'X8'!$B:$AZ,5,FALSE)),IF($X$1=9,(VLOOKUP(B223,'X9'!$B:$AZ,5,FALSE)),IF($X$1=10,(VLOOKUP(B223,'X10'!$B:$AZ,5,FALSE)),IF($X$1=11,(VLOOKUP(B223,'X11'!$B:$AZ,5,FALSE)),IF($X$1=12,(VLOOKUP(B223,'X12'!$B:$AZ,5,FALSE)),IF($X$1=13,(VLOOKUP(B223,'X13'!$B:$AZ,5,FALSE)),"B"))))))))))))))=TRUE," ",(IF($X$1=1,(VLOOKUP(B223,'X1'!$B:$AZ,5,FALSE)),IF($X$1=2,(VLOOKUP(B223,'X2'!$B:$AZ,5,FALSE)),IF($X$1=3,(VLOOKUP(B223,'X3'!$B:$AZ,5,FALSE)),IF($X$1=4,(VLOOKUP(B223,'X4'!$B:$AZ,5,FALSE)),IF($X$1=5,(VLOOKUP(B223,'X5'!$B:$AZ,5,FALSE)),IF($X$1=6,(VLOOKUP(B223,'X6'!$B:$AZ,5,FALSE)),IF($X$1=7,(VLOOKUP(B223,'X7'!$B:$AZ,5,FALSE)),IF($X$1=8,(VLOOKUP(B223,'X8'!$B:$AZ,5,FALSE)),IF($X$1=9,(VLOOKUP(B223,'X9'!$B:$AZ,5,FALSE)),IF($X$1=10,(VLOOKUP(B223,'X10'!$B:$AZ,5,FALSE)),IF($X$1=11,(VLOOKUP(B223,'X11'!$B:$AZ,5,FALSE)),IF($X$1=12,(VLOOKUP(B223,'X12'!$B:$AZ,5,FALSE)),IF($X$1=13,(VLOOKUP(B223,'X13'!$B:$AZ,5,FALSE)),"B")))))))))))))))</f>
        <v xml:space="preserve"> </v>
      </c>
      <c r="L223" s="184" t="str">
        <f ca="1">IF(ISERROR(IF($X$1=1,(VLOOKUP(B223,'X1'!$B:$AZ,9,FALSE)),IF($X$1=2,(VLOOKUP(B223,'X2'!$B:$AZ,9,FALSE)),IF($X$1=3,(VLOOKUP(B223,'X3'!$B:$AZ,9,FALSE)),IF($X$1=4,(VLOOKUP(B223,'X4'!$B:$AZ,9,FALSE)),IF($X$1=5,(VLOOKUP(B223,'X5'!$B:$AZ,9,FALSE)),IF($X$1=6,(VLOOKUP(B223,'X6'!$B:$AZ,9,FALSE)),IF($X$1=7,(VLOOKUP(B223,'X7'!$B:$AZ,9,FALSE)),IF($X$1=8,(VLOOKUP(B223,'X8'!$B:$AZ,9,FALSE)),IF($X$1=9,(VLOOKUP(B223,'X9'!$B:$AZ,9,FALSE)),IF($X$1=10,(VLOOKUP(B223,'X10'!$B:$AZ,9,FALSE)),IF($X$1=11,(VLOOKUP(B223,'X11'!$B:$AZ,9,FALSE)),IF($X$1=12,(VLOOKUP(B223,'X12'!$B:$AZ,9,FALSE)),IF($X$1=13,(VLOOKUP(B223,'X13'!$B:$AZ,9,FALSE)),"B"))))))))))))))=TRUE," ",(IF($X$1=1,(VLOOKUP(B223,'X1'!$B:$AZ,9,FALSE)),IF($X$1=2,(VLOOKUP(B223,'X2'!$B:$AZ,9,FALSE)),IF($X$1=3,(VLOOKUP(B223,'X3'!$B:$AZ,9,FALSE)),IF($X$1=4,(VLOOKUP(B223,'X4'!$B:$AZ,9,FALSE)),IF($X$1=5,(VLOOKUP(B223,'X5'!$B:$AZ,9,FALSE)),IF($X$1=6,(VLOOKUP(B223,'X6'!$B:$AZ,9,FALSE)),IF($X$1=7,(VLOOKUP(B223,'X7'!$B:$AZ,9,FALSE)),IF($X$1=8,(VLOOKUP(B223,'X8'!$B:$AZ,9,FALSE)),IF($X$1=9,(VLOOKUP(B223,'X9'!$B:$AZ,9,FALSE)),IF($X$1=10,(VLOOKUP(B223,'X10'!$B:$AZ,9,FALSE)),IF($X$1=11,(VLOOKUP(B223,'X11'!$B:$AZ,9,FALSE)),IF($X$1=12,(VLOOKUP(B223,'X12'!$B:$AZ,9,FALSE)),IF($X$1=13,(VLOOKUP(B223,'X13'!$B:$AZ,9,FALSE)),"B")))))))))))))))</f>
        <v xml:space="preserve"> </v>
      </c>
      <c r="M223" s="184" t="str">
        <f ca="1">IF(ISERROR(IF($X$1=1,(VLOOKUP(B223,'X1'!$B:$AZ,10,FALSE)),IF($X$1=2,(VLOOKUP(B223,'X2'!$B:$AZ,10,FALSE)),IF($X$1=3,(VLOOKUP(B223,'X3'!$B:$AZ,10,FALSE)),IF($X$1=4,(VLOOKUP(B223,'X4'!$B:$AZ,10,FALSE)),IF($X$1=5,(VLOOKUP(B223,'X5'!$B:$AZ,10,FALSE)),IF($X$1=6,(VLOOKUP(B223,'X6'!$B:$AZ,10,FALSE)),IF($X$1=7,(VLOOKUP(B223,'X7'!$B:$AZ,10,FALSE)),IF($X$1=8,(VLOOKUP(B223,'X8'!$B:$AZ,10,FALSE)),IF($X$1=9,(VLOOKUP(B223,'X9'!$B:$AZ,10,FALSE)),IF($X$1=10,(VLOOKUP(B223,'X10'!$B:$AZ,10,FALSE)),IF($X$1=11,(VLOOKUP(B223,'X11'!$B:$AZ,10,FALSE)),IF($X$1=12,(VLOOKUP(B223,'X12'!$B:$AZ,10,FALSE)),IF($X$1=13,(VLOOKUP(B223,'X13'!$B:$AZ,10,FALSE)),"B"))))))))))))))=TRUE," ",(IF($X$1=1,(VLOOKUP(B223,'X1'!$B:$AZ,10,FALSE)),IF($X$1=2,(VLOOKUP(B223,'X2'!$B:$AZ,10,FALSE)),IF($X$1=3,(VLOOKUP(B223,'X3'!$B:$AZ,10,FALSE)),IF($X$1=4,(VLOOKUP(B223,'X4'!$B:$AZ,10,FALSE)),IF($X$1=5,(VLOOKUP(B223,'X5'!$B:$AZ,10,FALSE)),IF($X$1=6,(VLOOKUP(B223,'X6'!$B:$AZ,10,FALSE)),IF($X$1=7,(VLOOKUP(B223,'X7'!$B:$AZ,10,FALSE)),IF($X$1=8,(VLOOKUP(B223,'X8'!$B:$AZ,10,FALSE)),IF($X$1=9,(VLOOKUP(B223,'X9'!$B:$AZ,10,FALSE)),IF($X$1=10,(VLOOKUP(B223,'X10'!$B:$AZ,10,FALSE)),IF($X$1=11,(VLOOKUP(B223,'X11'!$B:$AZ,10,FALSE)),IF($X$1=12,(VLOOKUP(B223,'X12'!$B:$AZ,10,FALSE)),IF($X$1=13,(VLOOKUP(B223,'X13'!$B:$AZ,10,FALSE)),"B")))))))))))))))</f>
        <v xml:space="preserve"> </v>
      </c>
      <c r="N223" s="185" t="str">
        <f ca="1">IF(ISERROR(IF($X$1=1,(VLOOKUP(B223,'X1'!$B:$AZ,45,FALSE)),IF($X$1=2,(VLOOKUP(B223,'X2'!$B:$AZ,45,FALSE)),IF($X$1=3,(VLOOKUP(B223,'X3'!$B:$AZ,45,FALSE)),IF($X$1=4,(VLOOKUP(B223,'X4'!$B:$AZ,45,FALSE)),IF($X$1=5,(VLOOKUP(B223,'X5'!$B:$AZ,45,FALSE)),IF($X$1=6,(VLOOKUP(B223,'X6'!$B:$AZ,45,FALSE)),IF($X$1=7,(VLOOKUP(B223,'X7'!$B:$AZ,45,FALSE)),IF($X$1=8,(VLOOKUP(B223,'X8'!$B:$AZ,45,FALSE)),IF($X$1=9,(VLOOKUP(B223,'X9'!$B:$AZ,45,FALSE)),IF($X$1=10,(VLOOKUP(B223,'X10'!$B:$AZ,45,FALSE)),IF($X$1=11,(VLOOKUP(B223,'X11'!$B:$AZ,45,FALSE)),IF($X$1=12,(VLOOKUP(B223,'X12'!$B:$AZ,45,FALSE)),IF($X$1=13,(VLOOKUP(B223,'X13'!$B:$AZ,45,FALSE)),"B"))))))))))))))=TRUE," ",(IF($X$1=1,(VLOOKUP(B223,'X1'!$B:$AZ,45,FALSE)),IF($X$1=2,(VLOOKUP(B223,'X2'!$B:$AZ,45,FALSE)),IF($X$1=3,(VLOOKUP(B223,'X3'!$B:$AZ,45,FALSE)),IF($X$1=4,(VLOOKUP(B223,'X4'!$B:$AZ,45,FALSE)),IF($X$1=5,(VLOOKUP(B223,'X5'!$B:$AZ,45,FALSE)),IF($X$1=6,(VLOOKUP(B223,'X6'!$B:$AZ,45,FALSE)),IF($X$1=7,(VLOOKUP(B223,'X7'!$B:$AZ,45,FALSE)),IF($X$1=8,(VLOOKUP(B223,'X8'!$B:$AZ,45,FALSE)),IF($X$1=9,(VLOOKUP(B223,'X9'!$B:$AZ,45,FALSE)),IF($X$1=10,(VLOOKUP(B223,'X10'!$B:$AZ,45,FALSE)),IF($X$1=11,(VLOOKUP(B223,'X11'!$B:$AZ,45,FALSE)),IF($X$1=12,(VLOOKUP(B223,'X12'!$B:$AZ,45,FALSE)),IF($X$1=13,(VLOOKUP(B223,'X13'!$B:$AZ,45,FALSE)),"B")))))))))))))))</f>
        <v xml:space="preserve"> </v>
      </c>
      <c r="O223" s="184" t="str">
        <f ca="1">IF(ISERROR(IF($X$1=1,(VLOOKUP(B223,'X1'!$B:$AZ,11,FALSE)),IF($X$1=2,(VLOOKUP(B223,'X2'!$B:$AZ,11,FALSE)),IF($X$1=3,(VLOOKUP(B223,'X3'!$B:$AZ,11,FALSE)),IF($X$1=4,(VLOOKUP(B223,'X4'!$B:$AZ,11,FALSE)),IF($X$1=5,(VLOOKUP(B223,'X5'!$B:$AZ,11,FALSE)),IF($X$1=6,(VLOOKUP(B223,'X6'!$B:$AZ,11,FALSE)),IF($X$1=7,(VLOOKUP(B223,'X7'!$B:$AZ,11,FALSE)),IF($X$1=8,(VLOOKUP(B223,'X8'!$B:$AZ,11,FALSE)),IF($X$1=9,(VLOOKUP(B223,'X9'!$B:$AZ,11,FALSE)),IF($X$1=10,(VLOOKUP(B223,'X10'!$B:$AZ,11,FALSE)),IF($X$1=11,(VLOOKUP(B223,'X11'!$B:$AZ,11,FALSE)),IF($X$1=12,(VLOOKUP(B223,'X12'!$B:$AZ,11,FALSE)),IF($X$1=13,(VLOOKUP(B223,'X13'!$B:$AZ,11,FALSE)),"B"))))))))))))))=TRUE," ",(IF($X$1=1,(VLOOKUP(B223,'X1'!$B:$AZ,11,FALSE)),IF($X$1=2,(VLOOKUP(B223,'X2'!$B:$AZ,11,FALSE)),IF($X$1=3,(VLOOKUP(B223,'X3'!$B:$AZ,11,FALSE)),IF($X$1=4,(VLOOKUP(B223,'X4'!$B:$AZ,11,FALSE)),IF($X$1=5,(VLOOKUP(B223,'X5'!$B:$AZ,11,FALSE)),IF($X$1=6,(VLOOKUP(B223,'X6'!$B:$AZ,11,FALSE)),IF($X$1=7,(VLOOKUP(B223,'X7'!$B:$AZ,11,FALSE)),IF($X$1=8,(VLOOKUP(B223,'X8'!$B:$AZ,11,FALSE)),IF($X$1=9,(VLOOKUP(B223,'X9'!$B:$AZ,11,FALSE)),IF($X$1=10,(VLOOKUP(B223,'X10'!$B:$AZ,11,FALSE)),IF($X$1=11,(VLOOKUP(B223,'X11'!$B:$AZ,11,FALSE)),IF($X$1=12,(VLOOKUP(B223,'X12'!$B:$AZ,11,FALSE)),IF($X$1=13,(VLOOKUP(B223,'X13'!$B:$AZ,11,FALSE)),"B")))))))))))))))</f>
        <v xml:space="preserve"> </v>
      </c>
      <c r="P223" s="184" t="str">
        <f ca="1">IF(ISERROR(IF($X$1=1,(VLOOKUP(B223,'X1'!$B:$AZ,12,FALSE)),IF($X$1=2,(VLOOKUP(B223,'X2'!$B:$AZ,12,FALSE)),IF($X$1=3,(VLOOKUP(B223,'X3'!$B:$AZ,12,FALSE)),IF($X$1=4,(VLOOKUP(B223,'X4'!$B:$AZ,12,FALSE)),IF($X$1=5,(VLOOKUP(B223,'X5'!$B:$AZ,12,FALSE)),IF($X$1=6,(VLOOKUP(B223,'X6'!$B:$AZ,12,FALSE)),IF($X$1=7,(VLOOKUP(B223,'X7'!$B:$AZ,12,FALSE)),IF($X$1=8,(VLOOKUP(B223,'X8'!$B:$AZ,12,FALSE)),IF($X$1=9,(VLOOKUP(B223,'X9'!$B:$AZ,12,FALSE)),IF($X$1=10,(VLOOKUP(B223,'X10'!$B:$AZ,12,FALSE)),IF($X$1=11,(VLOOKUP(B223,'X11'!$B:$AZ,12,FALSE)),IF($X$1=12,(VLOOKUP(B223,'X12'!$B:$AZ,12,FALSE)),IF($X$1=13,(VLOOKUP(B223,'X13'!$B:$AZ,12,FALSE)),"B"))))))))))))))=TRUE," ",(IF($X$1=1,(VLOOKUP(B223,'X1'!$B:$AZ,12,FALSE)),IF($X$1=2,(VLOOKUP(B223,'X2'!$B:$AZ,12,FALSE)),IF($X$1=3,(VLOOKUP(B223,'X3'!$B:$AZ,12,FALSE)),IF($X$1=4,(VLOOKUP(B223,'X4'!$B:$AZ,12,FALSE)),IF($X$1=5,(VLOOKUP(B223,'X5'!$B:$AZ,12,FALSE)),IF($X$1=6,(VLOOKUP(B223,'X6'!$B:$AZ,12,FALSE)),IF($X$1=7,(VLOOKUP(B223,'X7'!$B:$AZ,12,FALSE)),IF($X$1=8,(VLOOKUP(B223,'X8'!$B:$AZ,12,FALSE)),IF($X$1=9,(VLOOKUP(B223,'X9'!$B:$AZ,12,FALSE)),IF($X$1=10,(VLOOKUP(B223,'X10'!$B:$AZ,12,FALSE)),IF($X$1=11,(VLOOKUP(B223,'X11'!$B:$AZ,12,FALSE)),IF($X$1=12,(VLOOKUP(B223,'X12'!$B:$AZ,12,FALSE)),IF($X$1=13,(VLOOKUP(B223,'X13'!$B:$AZ,12,FALSE)),"B")))))))))))))))</f>
        <v xml:space="preserve"> </v>
      </c>
      <c r="Q223" s="185" t="str">
        <f ca="1">IF(ISERROR(IF($X$1=1,(VLOOKUP(B223,'X1'!$B:$AZ,46,FALSE)),IF($X$1=2,(VLOOKUP(B223,'X2'!$B:$AZ,46,FALSE)),IF($X$1=3,(VLOOKUP(B223,'X3'!$B:$AZ,46,FALSE)),IF($X$1=4,(VLOOKUP(B223,'X4'!$B:$AZ,46,FALSE)),IF($X$1=5,(VLOOKUP(B223,'X5'!$B:$AZ,46,FALSE)),IF($X$1=6,(VLOOKUP(B223,'X6'!$B:$AZ,46,FALSE)),IF($X$1=7,(VLOOKUP(B223,'X7'!$B:$AZ,46,FALSE)),IF($X$1=8,(VLOOKUP(B223,'X8'!$B:$AZ,46,FALSE)),IF($X$1=9,(VLOOKUP(B223,'X9'!$B:$AZ,46,FALSE)),IF($X$1=10,(VLOOKUP(B223,'X10'!$B:$AZ,46,FALSE)),IF($X$1=11,(VLOOKUP(B223,'X11'!$B:$AZ,46,FALSE)),IF($X$1=12,(VLOOKUP(B223,'X12'!$B:$AZ,46,FALSE)),IF($X$1=13,(VLOOKUP(B223,'X13'!$B:$AZ,46,FALSE)),"B"))))))))))))))=TRUE," ",(IF($X$1=1,(VLOOKUP(B223,'X1'!$B:$AZ,46,FALSE)),IF($X$1=2,(VLOOKUP(B223,'X2'!$B:$AZ,46,FALSE)),IF($X$1=3,(VLOOKUP(B223,'X3'!$B:$AZ,46,FALSE)),IF($X$1=4,(VLOOKUP(B223,'X4'!$B:$AZ,46,FALSE)),IF($X$1=5,(VLOOKUP(B223,'X5'!$B:$AZ,46,FALSE)),IF($X$1=6,(VLOOKUP(B223,'X6'!$B:$AZ,46,FALSE)),IF($X$1=7,(VLOOKUP(B223,'X7'!$B:$AZ,46,FALSE)),IF($X$1=8,(VLOOKUP(B223,'X8'!$B:$AZ,46,FALSE)),IF($X$1=9,(VLOOKUP(B223,'X9'!$B:$AZ,46,FALSE)),IF($X$1=10,(VLOOKUP(B223,'X10'!$B:$AZ,46,FALSE)),IF($X$1=11,(VLOOKUP(B223,'X11'!$B:$AZ,46,FALSE)),IF($X$1=12,(VLOOKUP(B223,'X12'!$B:$AZ,46,FALSE)),IF($X$1=13,(VLOOKUP(B223,'X13'!$B:$AZ,46,FALSE)),"B")))))))))))))))</f>
        <v xml:space="preserve"> </v>
      </c>
      <c r="R223" s="185" t="str">
        <f ca="1">IF(ISERROR(IF($X$1=1,(VLOOKUP(B223,'X1'!$B:$AZ,15,FALSE)),IF($X$1=2,(VLOOKUP(B223,'X2'!$B:$AZ,15,FALSE)),IF($X$1=3,(VLOOKUP(B223,'X3'!$B:$AZ,15,FALSE)),IF($X$1=4,(VLOOKUP(B223,'X4'!$B:$AZ,15,FALSE)),IF($X$1=5,(VLOOKUP(B223,'X5'!$B:$AZ,15,FALSE)),IF($X$1=6,(VLOOKUP(B223,'X6'!$B:$AZ,15,FALSE)),IF($X$1=7,(VLOOKUP(B223,'X7'!$B:$AZ,15,FALSE)),IF($X$1=8,(VLOOKUP(B223,'X8'!$B:$AZ,15,FALSE)),IF($X$1=9,(VLOOKUP(B223,'X9'!$B:$AZ,15,FALSE)),IF($X$1=10,(VLOOKUP(B223,'X10'!$B:$AZ,15,FALSE)),IF($X$1=11,(VLOOKUP(B223,'X11'!$B:$AZ,15,FALSE)),IF($X$1=12,(VLOOKUP(B223,'X12'!$B:$AZ,15,FALSE)),IF($X$1=13,(VLOOKUP(B223,'X13'!$B:$AZ,15,FALSE)),"B"))))))))))))))=TRUE," ",(IF($X$1=1,(VLOOKUP(B223,'X1'!$B:$AZ,15,FALSE)),IF($X$1=2,(VLOOKUP(B223,'X2'!$B:$AZ,15,FALSE)),IF($X$1=3,(VLOOKUP(B223,'X3'!$B:$AZ,15,FALSE)),IF($X$1=4,(VLOOKUP(B223,'X4'!$B:$AZ,15,FALSE)),IF($X$1=5,(VLOOKUP(B223,'X5'!$B:$AZ,15,FALSE)),IF($X$1=6,(VLOOKUP(B223,'X6'!$B:$AZ,15,FALSE)),IF($X$1=7,(VLOOKUP(B223,'X7'!$B:$AZ,15,FALSE)),IF($X$1=8,(VLOOKUP(B223,'X8'!$B:$AZ,15,FALSE)),IF($X$1=9,(VLOOKUP(B223,'X9'!$B:$AZ,15,FALSE)),IF($X$1=10,(VLOOKUP(B223,'X10'!$B:$AZ,15,FALSE)),IF($X$1=11,(VLOOKUP(B223,'X11'!$B:$AZ,15,FALSE)),IF($X$1=12,(VLOOKUP(B223,'X12'!$B:$AZ,15,FALSE)),IF($X$1=13,(VLOOKUP(B223,'X13'!$B:$AZ,15,FALSE)),"B")))))))))))))))</f>
        <v xml:space="preserve"> </v>
      </c>
      <c r="S223" s="185" t="str">
        <f ca="1">IF(ISERROR(IF((IF($X$1=1,(VLOOKUP(B223,'X1'!$B:$AZ,14,FALSE)),(IF($X$1=2,(VLOOKUP(B223,'X2'!$B:$AZ,14,FALSE)),(IF($X$1=3,(VLOOKUP(B223,'X3'!$B:$AZ,14,FALSE)),(IF($X$1=4,(VLOOKUP(B223,'X4'!$B:$AZ,14,FALSE)),(IF($X$1=5,(VLOOKUP(B223,'X5'!$B:$AZ,14,FALSE)),(IF($X$1=6,(VLOOKUP(B223,'X6'!$B:$AZ,14,FALSE)),(IF($X$1=7,(VLOOKUP(B223,'X7'!$B:$AZ,14,FALSE)),(IF($X$1=8,(VLOOKUP(B223,'X8'!$B:$AZ,14,FALSE)),(IF($X$1=9,(VLOOKUP(B223,'X9'!$B:$AZ,14,FALSE)),(IF($X$1=10,(VLOOKUP(B223,'X10'!$B:$AZ,14,FALSE)),(IF($X$1=11,(VLOOKUP(B223,'X11'!$B:$AZ,14,FALSE)),(IF($X$1=12,(VLOOKUP(B223,'X12'!$B:$AZ,14,FALSE)),(VLOOKUP(B223,'X13'!$B:$AZ,14,FALSE))))))))))))))))))))))))))=$V$1," ",(IF($X$1=1,(VLOOKUP(B223,'X1'!$B:$AZ,14,FALSE)),(IF($X$1=2,(VLOOKUP(B223,'X2'!$B:$AZ,14,FALSE)),(IF($X$1=3,(VLOOKUP(B223,'X3'!$B:$AZ,14,FALSE)),(IF($X$1=4,(VLOOKUP(B223,'X4'!$B:$AZ,14,FALSE)),(IF($X$1=5,(VLOOKUP(B223,'X5'!$B:$AZ,14,FALSE)),(IF($X$1=6,(VLOOKUP(B223,'X6'!$B:$AZ,14,FALSE)),(IF($X$1=7,(VLOOKUP(B223,'X7'!$B:$AZ,14,FALSE)),(IF($X$1=8,(VLOOKUP(B223,'X8'!$B:$AZ,14,FALSE)),(IF($X$1=9,(VLOOKUP(B223,'X9'!$B:$AZ,14,FALSE)),(IF($X$1=10,(VLOOKUP(B223,'X10'!$B:$AZ,14,FALSE)),(IF($X$1=11,(VLOOKUP(B223,'X11'!$B:$AZ,14,FALSE)),(IF($X$1=12,(VLOOKUP(B223,'X12'!$B:$AZ,14,FALSE)),(VLOOKUP(B223,'X13'!$B:$AZ,14,FALSE))))))))))))))))))))))))))))=TRUE," ",(IF((IF($X$1=1,(VLOOKUP(B223,'X1'!$B:$AZ,14,FALSE)),(IF($X$1=2,(VLOOKUP(B223,'X2'!$B:$AZ,14,FALSE)),(IF($X$1=3,(VLOOKUP(B223,'X3'!$B:$AZ,14,FALSE)),(IF($X$1=4,(VLOOKUP(B223,'X4'!$B:$AZ,14,FALSE)),(IF($X$1=5,(VLOOKUP(B223,'X5'!$B:$AZ,14,FALSE)),(IF($X$1=6,(VLOOKUP(B223,'X6'!$B:$AZ,14,FALSE)),(IF($X$1=7,(VLOOKUP(B223,'X7'!$B:$AZ,14,FALSE)),(IF($X$1=8,(VLOOKUP(B223,'X8'!$B:$AZ,14,FALSE)),(IF($X$1=9,(VLOOKUP(B223,'X9'!$B:$AZ,14,FALSE)),(IF($X$1=10,(VLOOKUP(B223,'X10'!$B:$AZ,14,FALSE)),(IF($X$1=11,(VLOOKUP(B223,'X11'!$B:$AZ,14,FALSE)),(IF($X$1=12,(VLOOKUP(B223,'X12'!$B:$AZ,14,FALSE)),(VLOOKUP(B223,'X13'!$B:$AZ,14,FALSE))))))))))))))))))))))))))=$V$1," ",(IF($X$1=1,(VLOOKUP(B223,'X1'!$B:$AZ,14,FALSE)),(IF($X$1=2,(VLOOKUP(B223,'X2'!$B:$AZ,14,FALSE)),(IF($X$1=3,(VLOOKUP(B223,'X3'!$B:$AZ,14,FALSE)),(IF($X$1=4,(VLOOKUP(B223,'X4'!$B:$AZ,14,FALSE)),(IF($X$1=5,(VLOOKUP(B223,'X5'!$B:$AZ,14,FALSE)),(IF($X$1=6,(VLOOKUP(B223,'X6'!$B:$AZ,14,FALSE)),(IF($X$1=7,(VLOOKUP(B223,'X7'!$B:$AZ,14,FALSE)),(IF($X$1=8,(VLOOKUP(B223,'X8'!$B:$AZ,14,FALSE)),(IF($X$1=9,(VLOOKUP(B223,'X9'!$B:$AZ,14,FALSE)),(IF($X$1=10,(VLOOKUP(B223,'X10'!$B:$AZ,14,FALSE)),(IF($X$1=11,(VLOOKUP(B223,'X11'!$B:$AZ,14,FALSE)),(IF($X$1=12,(VLOOKUP(B223,'X12'!$B:$AZ,14,FALSE)),(VLOOKUP(B223,'X13'!$B:$AZ,14,FALSE)))))))))))))))))))))))))))))</f>
        <v xml:space="preserve"> </v>
      </c>
    </row>
    <row r="224" spans="1:19" ht="14.1" customHeight="1" x14ac:dyDescent="0.2">
      <c r="A224" s="156" t="s">
        <v>1058</v>
      </c>
      <c r="B224" s="122" t="str">
        <f>IF(ISERROR(IF($U$16=1,(VLOOKUP(A224,$AC$89:$AH$125,2,FALSE)),IF((IF($X$1=1,'X1'!B183,(IF($X$1=2,'X2'!B183,(IF($X$1=3,'X3'!B183,(IF($X$1=4,'X4'!B183,(IF($X$1=5,'X5'!B183,(IF($X$1=6,'X6'!B183,(IF($X$1=7,'X7'!B183,(IF($X$1=8,'X8'!B183,(IF($X$1=9,'X9'!B183,(IF($X$1=10,'X10'!B183,(IF($X$1=11,'X11'!B183,(IF($X$1=12,'X12'!B183,'X13'!B183))))))))))))))))))))))))="","",(IF($X$1=1,'X1'!B183,(IF($X$1=2,'X2'!B183,(IF($X$1=3,'X3'!B183,(IF($X$1=4,'X4'!B183,(IF($X$1=5,'X5'!B183,(IF($X$1=6,'X6'!B183,(IF($X$1=7,'X7'!B183,(IF($X$1=8,'X8'!B183,(IF($X$1=9,'X9'!B183,(IF($X$1=10,'X10'!B183,(IF($X$1=11,'X11'!B183,(IF($X$1=12,'X12'!B183,'X13'!B183)))))))))))))))))))))))))))=TRUE," ",(IF($U$16=1,(VLOOKUP(A224,$AC$89:$AH$125,2,FALSE)),IF((IF($X$1=1,'X1'!B183,(IF($X$1=2,'X2'!B183,(IF($X$1=3,'X3'!B183,(IF($X$1=4,'X4'!B183,(IF($X$1=5,'X5'!B183,(IF($X$1=6,'X6'!B183,(IF($X$1=7,'X7'!B183,(IF($X$1=8,'X8'!B183,(IF($X$1=9,'X9'!B183,(IF($X$1=10,'X10'!B183,(IF($X$1=11,'X11'!B183,(IF($X$1=12,'X12'!B183,'X13'!B183))))))))))))))))))))))))="","",(IF($X$1=1,'X1'!B183,(IF($X$1=2,'X2'!B183,(IF($X$1=3,'X3'!B183,(IF($X$1=4,'X4'!B183,(IF($X$1=5,'X5'!B183,(IF($X$1=6,'X6'!B183,(IF($X$1=7,'X7'!B183,(IF($X$1=8,'X8'!B183,(IF($X$1=9,'X9'!B183,(IF($X$1=10,'X10'!B183,(IF($X$1=11,'X11'!B183,(IF($X$1=12,'X12'!B183,'X13'!B183))))))))))))))))))))))))))))</f>
        <v/>
      </c>
      <c r="C224" s="181" t="str">
        <f ca="1">IF(ISERROR(IF($X$1=1,(VLOOKUP(B224,'X1'!$B:$AZ,47,FALSE)),IF($X$1=2,(VLOOKUP(B224,'X2'!$B:$AZ,47,FALSE)),IF($X$1=3,(VLOOKUP(B224,'X3'!$B:$AZ,47,FALSE)),IF($X$1=4,(VLOOKUP(B224,'X4'!$B:$AZ,47,FALSE)),IF($X$1=5,(VLOOKUP(B224,'X5'!$B:$AZ,47,FALSE)),IF($X$1=6,(VLOOKUP(B224,'X6'!$B:$AZ,47,FALSE)),IF($X$1=7,(VLOOKUP(B224,'X7'!$B:$AZ,47,FALSE)),IF($X$1=8,(VLOOKUP(B224,'X8'!$B:$AZ,47,FALSE)),IF($X$1=9,(VLOOKUP(B224,'X9'!$B:$AZ,47,FALSE)),IF($X$1=10,(VLOOKUP(B224,'X10'!$B:$AZ,47,FALSE)),IF($X$1=11,(VLOOKUP(B224,'X11'!$B:$AZ,47,FALSE)),IF($X$1=12,(VLOOKUP(B224,'X12'!$B:$AZ,47,FALSE)),IF($X$1=13,(VLOOKUP(B224,'X13'!$B:$AZ,47,FALSE)),"B"))))))))))))))=TRUE," ",(IF($X$1=1,(VLOOKUP(B224,'X1'!$B:$AZ,47,FALSE)),IF($X$1=2,(VLOOKUP(B224,'X2'!$B:$AZ,47,FALSE)),IF($X$1=3,(VLOOKUP(B224,'X3'!$B:$AZ,47,FALSE)),IF($X$1=4,(VLOOKUP(B224,'X4'!$B:$AZ,47,FALSE)),IF($X$1=5,(VLOOKUP(B224,'X5'!$B:$AZ,47,FALSE)),IF($X$1=6,(VLOOKUP(B224,'X6'!$B:$AZ,47,FALSE)),IF($X$1=7,(VLOOKUP(B224,'X7'!$B:$AZ,47,FALSE)),IF($X$1=8,(VLOOKUP(B224,'X8'!$B:$AZ,47,FALSE)),IF($X$1=9,(VLOOKUP(B224,'X9'!$B:$AZ,47,FALSE)),IF($X$1=10,(VLOOKUP(B224,'X10'!$B:$AZ,47,FALSE)),IF($X$1=11,(VLOOKUP(B224,'X11'!$B:$AZ,47,FALSE)),IF($X$1=12,(VLOOKUP(B224,'X12'!$B:$AZ,47,FALSE)),IF($X$1=13,(VLOOKUP(B224,'X13'!$B:$AZ,47,FALSE)),"B")))))))))))))))</f>
        <v xml:space="preserve"> </v>
      </c>
      <c r="D224" s="181" t="str">
        <f ca="1">IF(ISERROR(IF($X$1=1,(VLOOKUP(B224,'X1'!$B:$AP,41,FALSE)),IF($X$1=2,(VLOOKUP(B224,'X2'!$B:$AP,41,FALSE)),IF($X$1=3,(VLOOKUP(B224,'X3'!$B:$AP,41,FALSE)),IF($X$1=4,(VLOOKUP(B224,'X4'!$B:$AP,41,FALSE)),IF($X$1=5,(VLOOKUP(B224,'X5'!$B:$AP,41,FALSE)),IF($X$1=6,(VLOOKUP(B224,'X6'!$B:$AP,41,FALSE)),IF($X$1=7,(VLOOKUP(B224,'X7'!$B:$AP,41,FALSE)),IF($X$1=8,(VLOOKUP(B224,'X8'!$B:$AP,41,FALSE)),IF($X$1=9,(VLOOKUP(B224,'X9'!$B:$AP,41,FALSE)),IF($X$1=10,(VLOOKUP(B224,'X10'!$B:$AP,41,FALSE)),IF($X$1=11,(VLOOKUP(B224,'X11'!$B:$AP,41,FALSE)),IF($X$1=12,(VLOOKUP(B224,'X12'!$B:$AP,41,FALSE)),IF($X$1=13,(VLOOKUP(B224,'X13'!$B:$AP,41,FALSE)),"B"))))))))))))))=TRUE," ",(IF($X$1=1,(VLOOKUP(B224,'X1'!$B:$AP,41,FALSE)),IF($X$1=2,(VLOOKUP(B224,'X2'!$B:$AP,41,FALSE)),IF($X$1=3,(VLOOKUP(B224,'X3'!$B:$AP,41,FALSE)),IF($X$1=4,(VLOOKUP(B224,'X4'!$B:$AP,41,FALSE)),IF($X$1=5,(VLOOKUP(B224,'X5'!$B:$AP,41,FALSE)),IF($X$1=6,(VLOOKUP(B224,'X6'!$B:$AP,41,FALSE)),IF($X$1=7,(VLOOKUP(B224,'X7'!$B:$AP,41,FALSE)),IF($X$1=8,(VLOOKUP(B224,'X8'!$B:$AP,41,FALSE)),IF($X$1=9,(VLOOKUP(B224,'X9'!$B:$AP,41,FALSE)),IF($X$1=10,(VLOOKUP(B224,'X10'!$B:$AP,41,FALSE)),IF($X$1=11,(VLOOKUP(B224,'X11'!$B:$AP,41,FALSE)),IF($X$1=12,(VLOOKUP(B224,'X12'!$B:$AP,41,FALSE)),IF($X$1=13,(VLOOKUP(B224,'X13'!$B:$AP,41,FALSE)),"B")))))))))))))))</f>
        <v xml:space="preserve"> </v>
      </c>
      <c r="E224" s="182" t="str">
        <f ca="1">IF(ISERROR(IF($X$1=1,(VLOOKUP(B224,'X1'!$B:$AP,7,FALSE)),IF($X$1=2,(VLOOKUP(B224,'X2'!$B:$AP,7,FALSE)),IF($X$1=3,(VLOOKUP(B224,'X3'!$B:$AP,7,FALSE)),IF($X$1=4,(VLOOKUP(B224,'X4'!$B:$AP,7,FALSE)),IF($X$1=5,(VLOOKUP(B224,'X5'!$B:$AP,7,FALSE)),IF($X$1=6,(VLOOKUP(B224,'X6'!$B:$AP,7,FALSE)),IF($X$1=7,(VLOOKUP(B224,'X7'!$B:$AP,7,FALSE)),IF($X$1=8,(VLOOKUP(B224,'X8'!$B:$AP,7,FALSE)),IF($X$1=9,(VLOOKUP(B224,'X9'!$B:$AP,7,FALSE)),IF($X$1=10,(VLOOKUP(B224,'X10'!$B:$AP,7,FALSE)),IF($X$1=11,(VLOOKUP(B224,'X11'!$B:$AP,7,FALSE)),IF($X$1=12,(VLOOKUP(B224,'X12'!$B:$AP,7,FALSE)),IF($X$1=13,(VLOOKUP(B224,'X13'!$B:$AP,7,FALSE)),"B"))))))))))))))=TRUE," ",(IF($X$1=1,(VLOOKUP(B224,'X1'!$B:$AP,7,FALSE)),IF($X$1=2,(VLOOKUP(B224,'X2'!$B:$AP,7,FALSE)),IF($X$1=3,(VLOOKUP(B224,'X3'!$B:$AP,7,FALSE)),IF($X$1=4,(VLOOKUP(B224,'X4'!$B:$AP,7,FALSE)),IF($X$1=5,(VLOOKUP(B224,'X5'!$B:$AP,7,FALSE)),IF($X$1=6,(VLOOKUP(B224,'X6'!$B:$AP,7,FALSE)),IF($X$1=7,(VLOOKUP(B224,'X7'!$B:$AP,7,FALSE)),IF($X$1=8,(VLOOKUP(B224,'X8'!$B:$AP,7,FALSE)),IF($X$1=9,(VLOOKUP(B224,'X9'!$B:$AP,7,FALSE)),IF($X$1=10,(VLOOKUP(B224,'X10'!$B:$AP,7,FALSE)),IF($X$1=11,(VLOOKUP(B224,'X11'!$B:$AP,7,FALSE)),IF($X$1=12,(VLOOKUP(B224,'X12'!$B:$AP,7,FALSE)),IF($X$1=13,(VLOOKUP(B224,'X13'!$B:$AP,7,FALSE)),"B")))))))))))))))</f>
        <v xml:space="preserve"> </v>
      </c>
      <c r="F224" s="182" t="str">
        <f ca="1">IF(ISERROR(IF((IF($X$1=1,(VLOOKUP(B224,'X1'!$B:$AO,6,FALSE)),(IF($X$1=2,(VLOOKUP(B224,'X2'!$B:$AO,6,FALSE)),(IF($X$1=3,(VLOOKUP(B224,'X3'!$B:$AO,6,FALSE)),(IF($X$1=4,(VLOOKUP(B224,'X4'!$B:$AO,6,FALSE)),(IF($X$1=5,(VLOOKUP(B224,'X5'!$B:$AO,6,FALSE)),(IF($X$1=6,(VLOOKUP(B224,'X6'!$B:$AO,6,FALSE)),(IF($X$1=7,(VLOOKUP(B224,'X7'!$B:$AO,6,FALSE)),(IF($X$1=8,(VLOOKUP(B224,'X8'!$B:$AO,6,FALSE)),(IF($X$1=9,(VLOOKUP(B224,'X9'!$B:$AO,6,FALSE)),(IF($X$1=10,(VLOOKUP(B224,'X10'!$B:$AO,6,FALSE)),(IF($X$1=11,(VLOOKUP(B224,'X11'!$B:$AO,6,FALSE)),(IF($X$1=12,(VLOOKUP(B224,'X12'!$B:$AO,6,FALSE)),(VLOOKUP(B224,'X13'!$B:$AO,6,FALSE))))))))))))))))))))))))))=$V$1," ",(IF($X$1=1,(VLOOKUP(B224,'X1'!$B:$AO,6,FALSE)),(IF($X$1=2,(VLOOKUP(B224,'X2'!$B:$AO,6,FALSE)),(IF($X$1=3,(VLOOKUP(B224,'X3'!$B:$AO,6,FALSE)),(IF($X$1=4,(VLOOKUP(B224,'X4'!$B:$AO,6,FALSE)),(IF($X$1=5,(VLOOKUP(B224,'X5'!$B:$AO,6,FALSE)),(IF($X$1=6,(VLOOKUP(B224,'X6'!$B:$AO,6,FALSE)),(IF($X$1=7,(VLOOKUP(B224,'X7'!$B:$AO,6,FALSE)),(IF($X$1=8,(VLOOKUP(B224,'X8'!$B:$AO,6,FALSE)),(IF($X$1=9,(VLOOKUP(B224,'X9'!$B:$AO,6,FALSE)),(IF($X$1=10,(VLOOKUP(B224,'X10'!$B:$AO,6,FALSE)),(IF($X$1=11,(VLOOKUP(B224,'X11'!$B:$AO,6,FALSE)),(IF($X$1=12,(VLOOKUP(B224,'X12'!$B:$AO,6,FALSE)),(VLOOKUP(B224,'X13'!$B:$AO,6,FALSE))))))))))))))))))))))))))))=TRUE," ",(IF((IF($X$1=1,(VLOOKUP(B224,'X1'!$B:$AO,6,FALSE)),(IF($X$1=2,(VLOOKUP(B224,'X2'!$B:$AO,6,FALSE)),(IF($X$1=3,(VLOOKUP(B224,'X3'!$B:$AO,6,FALSE)),(IF($X$1=4,(VLOOKUP(B224,'X4'!$B:$AO,6,FALSE)),(IF($X$1=5,(VLOOKUP(B224,'X5'!$B:$AO,6,FALSE)),(IF($X$1=6,(VLOOKUP(B224,'X6'!$B:$AO,6,FALSE)),(IF($X$1=7,(VLOOKUP(B224,'X7'!$B:$AO,6,FALSE)),(IF($X$1=8,(VLOOKUP(B224,'X8'!$B:$AO,6,FALSE)),(IF($X$1=9,(VLOOKUP(B224,'X9'!$B:$AO,6,FALSE)),(IF($X$1=10,(VLOOKUP(B224,'X10'!$B:$AO,6,FALSE)),(IF($X$1=11,(VLOOKUP(B224,'X11'!$B:$AO,6,FALSE)),(IF($X$1=12,(VLOOKUP(B224,'X12'!$B:$AO,6,FALSE)),(VLOOKUP(B224,'X13'!$B:$AO,6,FALSE))))))))))))))))))))))))))=$V$1," ",(IF($X$1=1,(VLOOKUP(B224,'X1'!$B:$AO,6,FALSE)),(IF($X$1=2,(VLOOKUP(B224,'X2'!$B:$AO,6,FALSE)),(IF($X$1=3,(VLOOKUP(B224,'X3'!$B:$AO,6,FALSE)),(IF($X$1=4,(VLOOKUP(B224,'X4'!$B:$AO,6,FALSE)),(IF($X$1=5,(VLOOKUP(B224,'X5'!$B:$AO,6,FALSE)),(IF($X$1=6,(VLOOKUP(B224,'X6'!$B:$AO,6,FALSE)),(IF($X$1=7,(VLOOKUP(B224,'X7'!$B:$AO,6,FALSE)),(IF($X$1=8,(VLOOKUP(B224,'X8'!$B:$AO,6,FALSE)),(IF($X$1=9,(VLOOKUP(B224,'X9'!$B:$AO,6,FALSE)),(IF($X$1=10,(VLOOKUP(B224,'X10'!$B:$AO,6,FALSE)),(IF($X$1=11,(VLOOKUP(B224,'X11'!$B:$AO,6,FALSE)),(IF($X$1=12,(VLOOKUP(B224,'X12'!$B:$AO,6,FALSE)),(VLOOKUP(B224,'X13'!$B:$AO,6,FALSE)))))))))))))))))))))))))))))</f>
        <v xml:space="preserve"> </v>
      </c>
      <c r="G224" s="182" t="str">
        <f ca="1">IF(ISERROR(IF($X$1=1,(VLOOKUP(B224,'X1'!$B:$AZ,44,FALSE)),IF($X$1=2,(VLOOKUP(B224,'X2'!$B:$AZ,44,FALSE)),IF($X$1=3,(VLOOKUP(B224,'X3'!$B:$AZ,44,FALSE)),IF($X$1=4,(VLOOKUP(B224,'X4'!$B:$AZ,44,FALSE)),IF($X$1=5,(VLOOKUP(B224,'X5'!$B:$AZ,44,FALSE)),IF($X$1=6,(VLOOKUP(B224,'X6'!$B:$AZ,44,FALSE)),IF($X$1=7,(VLOOKUP(B224,'X7'!$B:$AZ,44,FALSE)),IF($X$1=8,(VLOOKUP(B224,'X8'!$B:$AZ,44,FALSE)),IF($X$1=9,(VLOOKUP(B224,'X9'!$B:$AZ,44,FALSE)),IF($X$1=10,(VLOOKUP(B224,'X10'!$B:$AZ,44,FALSE)),IF($X$1=11,(VLOOKUP(B224,'X11'!$B:$AZ,44,FALSE)),IF($X$1=12,(VLOOKUP(B224,'X12'!$B:$AZ,44,FALSE)),IF($X$1=13,(VLOOKUP(B224,'X13'!$B:$AZ,44,FALSE)),"B"))))))))))))))=TRUE," ",(IF($X$1=1,(VLOOKUP(B224,'X1'!$B:$AZ,44,FALSE)),IF($X$1=2,(VLOOKUP(B224,'X2'!$B:$AZ,44,FALSE)),IF($X$1=3,(VLOOKUP(B224,'X3'!$B:$AZ,44,FALSE)),IF($X$1=4,(VLOOKUP(B224,'X4'!$B:$AZ,44,FALSE)),IF($X$1=5,(VLOOKUP(B224,'X5'!$B:$AZ,44,FALSE)),IF($X$1=6,(VLOOKUP(B224,'X6'!$B:$AZ,44,FALSE)),IF($X$1=7,(VLOOKUP(B224,'X7'!$B:$AZ,44,FALSE)),IF($X$1=8,(VLOOKUP(B224,'X8'!$B:$AZ,44,FALSE)),IF($X$1=9,(VLOOKUP(B224,'X9'!$B:$AZ,44,FALSE)),IF($X$1=10,(VLOOKUP(B224,'X10'!$B:$AZ,44,FALSE)),IF($X$1=11,(VLOOKUP(B224,'X11'!$B:$AZ,44,FALSE)),IF($X$1=12,(VLOOKUP(B224,'X12'!$B:$AZ,44,FALSE)),IF($X$1=13,(VLOOKUP(B224,'X13'!$B:$AZ,44,FALSE)),"B")))))))))))))))</f>
        <v xml:space="preserve"> </v>
      </c>
      <c r="H224" s="182" t="str">
        <f ca="1">IF(ISERROR(IF($X$1=1,(VLOOKUP(B224,'X1'!$B:$AZ,8,FALSE)),IF($X$1=2,(VLOOKUP(B224,'X2'!$B:$AZ,8,FALSE)),IF($X$1=3,(VLOOKUP(B224,'X3'!$B:$AZ,8,FALSE)),IF($X$1=4,(VLOOKUP(B224,'X4'!$B:$AZ,8,FALSE)),IF($X$1=5,(VLOOKUP(B224,'X5'!$B:$AZ,8,FALSE)),IF($X$1=6,(VLOOKUP(B224,'X6'!$B:$AZ,8,FALSE)),IF($X$1=7,(VLOOKUP(B224,'X7'!$B:$AZ,8,FALSE)),IF($X$1=8,(VLOOKUP(B224,'X8'!$B:$AZ,8,FALSE)),IF($X$1=9,(VLOOKUP(B224,'X9'!$B:$AZ,8,FALSE)),IF($X$1=10,(VLOOKUP(B224,'X10'!$B:$AZ,8,FALSE)),IF($X$1=11,(VLOOKUP(B224,'X11'!$B:$AZ,8,FALSE)),IF($X$1=12,(VLOOKUP(B224,'X12'!$B:$AZ,8,FALSE)),IF($X$1=13,(VLOOKUP(B224,'X13'!$B:$AZ,8,FALSE)),"B"))))))))))))))=TRUE," ",(IF($X$1=1,(VLOOKUP(B224,'X1'!$B:$AZ,8,FALSE)),IF($X$1=2,(VLOOKUP(B224,'X2'!$B:$AZ,8,FALSE)),IF($X$1=3,(VLOOKUP(B224,'X3'!$B:$AZ,8,FALSE)),IF($X$1=4,(VLOOKUP(B224,'X4'!$B:$AZ,8,FALSE)),IF($X$1=5,(VLOOKUP(B224,'X5'!$B:$AZ,8,FALSE)),IF($X$1=6,(VLOOKUP(B224,'X6'!$B:$AZ,8,FALSE)),IF($X$1=7,(VLOOKUP(B224,'X7'!$B:$AZ,8,FALSE)),IF($X$1=8,(VLOOKUP(B224,'X8'!$B:$AZ,8,FALSE)),IF($X$1=9,(VLOOKUP(B224,'X9'!$B:$AZ,8,FALSE)),IF($X$1=10,(VLOOKUP(B224,'X10'!$B:$AZ,8,FALSE)),IF($X$1=11,(VLOOKUP(B224,'X11'!$B:$AZ,8,FALSE)),IF($X$1=12,(VLOOKUP(B224,'X12'!$B:$AZ,8,FALSE)),IF($X$1=13,(VLOOKUP(B224,'X13'!$B:$AZ,8,FALSE)),"B")))))))))))))))</f>
        <v xml:space="preserve"> </v>
      </c>
      <c r="I224" s="183" t="str">
        <f ca="1">IF(ISERROR(IF($X$1=1,(VLOOKUP(B224,'X1'!$B:$AZ,2,FALSE)),IF($X$1=2,(VLOOKUP(B224,'X2'!$B:$AZ,2,FALSE)),IF($X$1=3,(VLOOKUP(B224,'X3'!$B:$AZ,2,FALSE)),IF($X$1=4,(VLOOKUP(B224,'X4'!$B:$AZ,2,FALSE)),IF($X$1=5,(VLOOKUP(B224,'X5'!$B:$AZ,2,FALSE)),IF($X$1=6,(VLOOKUP(B224,'X6'!$B:$AZ,2,FALSE)),IF($X$1=7,(VLOOKUP(B224,'X7'!$B:$AZ,2,FALSE)),IF($X$1=8,(VLOOKUP(B224,'X8'!$B:$AZ,2,FALSE)),IF($X$1=9,(VLOOKUP(B224,'X9'!$B:$AZ,2,FALSE)),IF($X$1=10,(VLOOKUP(B224,'X10'!$B:$AZ,2,FALSE)),IF($X$1=11,(VLOOKUP(B224,'X11'!$B:$AZ,2,FALSE)),IF($X$1=12,(VLOOKUP(B224,'X12'!$B:$AZ,2,FALSE)),IF($X$1=13,(VLOOKUP(B224,'X13'!$B:$AZ,2,FALSE)),"B"))))))))))))))=TRUE," ",(IF($X$1=1,(VLOOKUP(B224,'X1'!$B:$AZ,2,FALSE)),IF($X$1=2,(VLOOKUP(B224,'X2'!$B:$AZ,2,FALSE)),IF($X$1=3,(VLOOKUP(B224,'X3'!$B:$AZ,2,FALSE)),IF($X$1=4,(VLOOKUP(B224,'X4'!$B:$AZ,2,FALSE)),IF($X$1=5,(VLOOKUP(B224,'X5'!$B:$AZ,2,FALSE)),IF($X$1=6,(VLOOKUP(B224,'X6'!$B:$AZ,2,FALSE)),IF($X$1=7,(VLOOKUP(B224,'X7'!$B:$AZ,2,FALSE)),IF($X$1=8,(VLOOKUP(B224,'X8'!$B:$AZ,2,FALSE)),IF($X$1=9,(VLOOKUP(B224,'X9'!$B:$AZ,2,FALSE)),IF($X$1=10,(VLOOKUP(B224,'X10'!$B:$AZ,2,FALSE)),IF($X$1=11,(VLOOKUP(B224,'X11'!$B:$AZ,2,FALSE)),IF($X$1=12,(VLOOKUP(B224,'X12'!$B:$AZ,2,FALSE)),IF($X$1=13,(VLOOKUP(B224,'X13'!$B:$AZ,2,FALSE)),"B")))))))))))))))</f>
        <v xml:space="preserve"> </v>
      </c>
      <c r="J224" s="183" t="str">
        <f ca="1">IF(ISERROR(IF($X$1=1,(VLOOKUP(B224,'X1'!$B:$AZ,3,FALSE)),IF($X$1=2,(VLOOKUP(B224,'X2'!$B:$AZ,3,FALSE)),IF($X$1=3,(VLOOKUP(B224,'X3'!$B:$AZ,3,FALSE)),IF($X$1=4,(VLOOKUP(B224,'X4'!$B:$AZ,3,FALSE)),IF($X$1=5,(VLOOKUP(B224,'X5'!$B:$AZ,3,FALSE)),IF($X$1=6,(VLOOKUP(B224,'X6'!$B:$AZ,3,FALSE)),IF($X$1=7,(VLOOKUP(B224,'X7'!$B:$AZ,3,FALSE)),IF($X$1=8,(VLOOKUP(B224,'X8'!$B:$AZ,3,FALSE)),IF($X$1=9,(VLOOKUP(B224,'X9'!$B:$AZ,3,FALSE)),IF($X$1=10,(VLOOKUP(B224,'X10'!$B:$AZ,3,FALSE)),IF($X$1=11,(VLOOKUP(B224,'X11'!$B:$AZ,3,FALSE)),IF($X$1=12,(VLOOKUP(B224,'X12'!$B:$AZ,3,FALSE)),IF($X$1=13,(VLOOKUP(B224,'X13'!$B:$AZ,3,FALSE)),"B"))))))))))))))=TRUE," ",(IF($X$1=1,(VLOOKUP(B224,'X1'!$B:$AZ,3,FALSE)),IF($X$1=2,(VLOOKUP(B224,'X2'!$B:$AZ,3,FALSE)),IF($X$1=3,(VLOOKUP(B224,'X3'!$B:$AZ,3,FALSE)),IF($X$1=4,(VLOOKUP(B224,'X4'!$B:$AZ,3,FALSE)),IF($X$1=5,(VLOOKUP(B224,'X5'!$B:$AZ,3,FALSE)),IF($X$1=6,(VLOOKUP(B224,'X6'!$B:$AZ,3,FALSE)),IF($X$1=7,(VLOOKUP(B224,'X7'!$B:$AZ,3,FALSE)),IF($X$1=8,(VLOOKUP(B224,'X8'!$B:$AZ,3,FALSE)),IF($X$1=9,(VLOOKUP(B224,'X9'!$B:$AZ,3,FALSE)),IF($X$1=10,(VLOOKUP(B224,'X10'!$B:$AZ,3,FALSE)),IF($X$1=11,(VLOOKUP(B224,'X11'!$B:$AZ,3,FALSE)),IF($X$1=12,(VLOOKUP(B224,'X12'!$B:$AZ,3,FALSE)),IF($X$1=13,(VLOOKUP(B224,'X13'!$B:$AZ,3,FALSE)),"B")))))))))))))))</f>
        <v xml:space="preserve"> </v>
      </c>
      <c r="K224" s="183" t="str">
        <f ca="1">IF(ISERROR(IF($X$1=1,(VLOOKUP(B224,'X1'!$B:$AZ,5,FALSE)),IF($X$1=2,(VLOOKUP(B224,'X2'!$B:$AZ,5,FALSE)),IF($X$1=3,(VLOOKUP(B224,'X3'!$B:$AZ,5,FALSE)),IF($X$1=4,(VLOOKUP(B224,'X4'!$B:$AZ,5,FALSE)),IF($X$1=5,(VLOOKUP(B224,'X5'!$B:$AZ,5,FALSE)),IF($X$1=6,(VLOOKUP(B224,'X6'!$B:$AZ,5,FALSE)),IF($X$1=7,(VLOOKUP(B224,'X7'!$B:$AZ,5,FALSE)),IF($X$1=8,(VLOOKUP(B224,'X8'!$B:$AZ,5,FALSE)),IF($X$1=9,(VLOOKUP(B224,'X9'!$B:$AZ,5,FALSE)),IF($X$1=10,(VLOOKUP(B224,'X10'!$B:$AZ,5,FALSE)),IF($X$1=11,(VLOOKUP(B224,'X11'!$B:$AZ,5,FALSE)),IF($X$1=12,(VLOOKUP(B224,'X12'!$B:$AZ,5,FALSE)),IF($X$1=13,(VLOOKUP(B224,'X13'!$B:$AZ,5,FALSE)),"B"))))))))))))))=TRUE," ",(IF($X$1=1,(VLOOKUP(B224,'X1'!$B:$AZ,5,FALSE)),IF($X$1=2,(VLOOKUP(B224,'X2'!$B:$AZ,5,FALSE)),IF($X$1=3,(VLOOKUP(B224,'X3'!$B:$AZ,5,FALSE)),IF($X$1=4,(VLOOKUP(B224,'X4'!$B:$AZ,5,FALSE)),IF($X$1=5,(VLOOKUP(B224,'X5'!$B:$AZ,5,FALSE)),IF($X$1=6,(VLOOKUP(B224,'X6'!$B:$AZ,5,FALSE)),IF($X$1=7,(VLOOKUP(B224,'X7'!$B:$AZ,5,FALSE)),IF($X$1=8,(VLOOKUP(B224,'X8'!$B:$AZ,5,FALSE)),IF($X$1=9,(VLOOKUP(B224,'X9'!$B:$AZ,5,FALSE)),IF($X$1=10,(VLOOKUP(B224,'X10'!$B:$AZ,5,FALSE)),IF($X$1=11,(VLOOKUP(B224,'X11'!$B:$AZ,5,FALSE)),IF($X$1=12,(VLOOKUP(B224,'X12'!$B:$AZ,5,FALSE)),IF($X$1=13,(VLOOKUP(B224,'X13'!$B:$AZ,5,FALSE)),"B")))))))))))))))</f>
        <v xml:space="preserve"> </v>
      </c>
      <c r="L224" s="184" t="str">
        <f ca="1">IF(ISERROR(IF($X$1=1,(VLOOKUP(B224,'X1'!$B:$AZ,9,FALSE)),IF($X$1=2,(VLOOKUP(B224,'X2'!$B:$AZ,9,FALSE)),IF($X$1=3,(VLOOKUP(B224,'X3'!$B:$AZ,9,FALSE)),IF($X$1=4,(VLOOKUP(B224,'X4'!$B:$AZ,9,FALSE)),IF($X$1=5,(VLOOKUP(B224,'X5'!$B:$AZ,9,FALSE)),IF($X$1=6,(VLOOKUP(B224,'X6'!$B:$AZ,9,FALSE)),IF($X$1=7,(VLOOKUP(B224,'X7'!$B:$AZ,9,FALSE)),IF($X$1=8,(VLOOKUP(B224,'X8'!$B:$AZ,9,FALSE)),IF($X$1=9,(VLOOKUP(B224,'X9'!$B:$AZ,9,FALSE)),IF($X$1=10,(VLOOKUP(B224,'X10'!$B:$AZ,9,FALSE)),IF($X$1=11,(VLOOKUP(B224,'X11'!$B:$AZ,9,FALSE)),IF($X$1=12,(VLOOKUP(B224,'X12'!$B:$AZ,9,FALSE)),IF($X$1=13,(VLOOKUP(B224,'X13'!$B:$AZ,9,FALSE)),"B"))))))))))))))=TRUE," ",(IF($X$1=1,(VLOOKUP(B224,'X1'!$B:$AZ,9,FALSE)),IF($X$1=2,(VLOOKUP(B224,'X2'!$B:$AZ,9,FALSE)),IF($X$1=3,(VLOOKUP(B224,'X3'!$B:$AZ,9,FALSE)),IF($X$1=4,(VLOOKUP(B224,'X4'!$B:$AZ,9,FALSE)),IF($X$1=5,(VLOOKUP(B224,'X5'!$B:$AZ,9,FALSE)),IF($X$1=6,(VLOOKUP(B224,'X6'!$B:$AZ,9,FALSE)),IF($X$1=7,(VLOOKUP(B224,'X7'!$B:$AZ,9,FALSE)),IF($X$1=8,(VLOOKUP(B224,'X8'!$B:$AZ,9,FALSE)),IF($X$1=9,(VLOOKUP(B224,'X9'!$B:$AZ,9,FALSE)),IF($X$1=10,(VLOOKUP(B224,'X10'!$B:$AZ,9,FALSE)),IF($X$1=11,(VLOOKUP(B224,'X11'!$B:$AZ,9,FALSE)),IF($X$1=12,(VLOOKUP(B224,'X12'!$B:$AZ,9,FALSE)),IF($X$1=13,(VLOOKUP(B224,'X13'!$B:$AZ,9,FALSE)),"B")))))))))))))))</f>
        <v xml:space="preserve"> </v>
      </c>
      <c r="M224" s="184" t="str">
        <f ca="1">IF(ISERROR(IF($X$1=1,(VLOOKUP(B224,'X1'!$B:$AZ,10,FALSE)),IF($X$1=2,(VLOOKUP(B224,'X2'!$B:$AZ,10,FALSE)),IF($X$1=3,(VLOOKUP(B224,'X3'!$B:$AZ,10,FALSE)),IF($X$1=4,(VLOOKUP(B224,'X4'!$B:$AZ,10,FALSE)),IF($X$1=5,(VLOOKUP(B224,'X5'!$B:$AZ,10,FALSE)),IF($X$1=6,(VLOOKUP(B224,'X6'!$B:$AZ,10,FALSE)),IF($X$1=7,(VLOOKUP(B224,'X7'!$B:$AZ,10,FALSE)),IF($X$1=8,(VLOOKUP(B224,'X8'!$B:$AZ,10,FALSE)),IF($X$1=9,(VLOOKUP(B224,'X9'!$B:$AZ,10,FALSE)),IF($X$1=10,(VLOOKUP(B224,'X10'!$B:$AZ,10,FALSE)),IF($X$1=11,(VLOOKUP(B224,'X11'!$B:$AZ,10,FALSE)),IF($X$1=12,(VLOOKUP(B224,'X12'!$B:$AZ,10,FALSE)),IF($X$1=13,(VLOOKUP(B224,'X13'!$B:$AZ,10,FALSE)),"B"))))))))))))))=TRUE," ",(IF($X$1=1,(VLOOKUP(B224,'X1'!$B:$AZ,10,FALSE)),IF($X$1=2,(VLOOKUP(B224,'X2'!$B:$AZ,10,FALSE)),IF($X$1=3,(VLOOKUP(B224,'X3'!$B:$AZ,10,FALSE)),IF($X$1=4,(VLOOKUP(B224,'X4'!$B:$AZ,10,FALSE)),IF($X$1=5,(VLOOKUP(B224,'X5'!$B:$AZ,10,FALSE)),IF($X$1=6,(VLOOKUP(B224,'X6'!$B:$AZ,10,FALSE)),IF($X$1=7,(VLOOKUP(B224,'X7'!$B:$AZ,10,FALSE)),IF($X$1=8,(VLOOKUP(B224,'X8'!$B:$AZ,10,FALSE)),IF($X$1=9,(VLOOKUP(B224,'X9'!$B:$AZ,10,FALSE)),IF($X$1=10,(VLOOKUP(B224,'X10'!$B:$AZ,10,FALSE)),IF($X$1=11,(VLOOKUP(B224,'X11'!$B:$AZ,10,FALSE)),IF($X$1=12,(VLOOKUP(B224,'X12'!$B:$AZ,10,FALSE)),IF($X$1=13,(VLOOKUP(B224,'X13'!$B:$AZ,10,FALSE)),"B")))))))))))))))</f>
        <v xml:space="preserve"> </v>
      </c>
      <c r="N224" s="185" t="str">
        <f ca="1">IF(ISERROR(IF($X$1=1,(VLOOKUP(B224,'X1'!$B:$AZ,45,FALSE)),IF($X$1=2,(VLOOKUP(B224,'X2'!$B:$AZ,45,FALSE)),IF($X$1=3,(VLOOKUP(B224,'X3'!$B:$AZ,45,FALSE)),IF($X$1=4,(VLOOKUP(B224,'X4'!$B:$AZ,45,FALSE)),IF($X$1=5,(VLOOKUP(B224,'X5'!$B:$AZ,45,FALSE)),IF($X$1=6,(VLOOKUP(B224,'X6'!$B:$AZ,45,FALSE)),IF($X$1=7,(VLOOKUP(B224,'X7'!$B:$AZ,45,FALSE)),IF($X$1=8,(VLOOKUP(B224,'X8'!$B:$AZ,45,FALSE)),IF($X$1=9,(VLOOKUP(B224,'X9'!$B:$AZ,45,FALSE)),IF($X$1=10,(VLOOKUP(B224,'X10'!$B:$AZ,45,FALSE)),IF($X$1=11,(VLOOKUP(B224,'X11'!$B:$AZ,45,FALSE)),IF($X$1=12,(VLOOKUP(B224,'X12'!$B:$AZ,45,FALSE)),IF($X$1=13,(VLOOKUP(B224,'X13'!$B:$AZ,45,FALSE)),"B"))))))))))))))=TRUE," ",(IF($X$1=1,(VLOOKUP(B224,'X1'!$B:$AZ,45,FALSE)),IF($X$1=2,(VLOOKUP(B224,'X2'!$B:$AZ,45,FALSE)),IF($X$1=3,(VLOOKUP(B224,'X3'!$B:$AZ,45,FALSE)),IF($X$1=4,(VLOOKUP(B224,'X4'!$B:$AZ,45,FALSE)),IF($X$1=5,(VLOOKUP(B224,'X5'!$B:$AZ,45,FALSE)),IF($X$1=6,(VLOOKUP(B224,'X6'!$B:$AZ,45,FALSE)),IF($X$1=7,(VLOOKUP(B224,'X7'!$B:$AZ,45,FALSE)),IF($X$1=8,(VLOOKUP(B224,'X8'!$B:$AZ,45,FALSE)),IF($X$1=9,(VLOOKUP(B224,'X9'!$B:$AZ,45,FALSE)),IF($X$1=10,(VLOOKUP(B224,'X10'!$B:$AZ,45,FALSE)),IF($X$1=11,(VLOOKUP(B224,'X11'!$B:$AZ,45,FALSE)),IF($X$1=12,(VLOOKUP(B224,'X12'!$B:$AZ,45,FALSE)),IF($X$1=13,(VLOOKUP(B224,'X13'!$B:$AZ,45,FALSE)),"B")))))))))))))))</f>
        <v xml:space="preserve"> </v>
      </c>
      <c r="O224" s="184" t="str">
        <f ca="1">IF(ISERROR(IF($X$1=1,(VLOOKUP(B224,'X1'!$B:$AZ,11,FALSE)),IF($X$1=2,(VLOOKUP(B224,'X2'!$B:$AZ,11,FALSE)),IF($X$1=3,(VLOOKUP(B224,'X3'!$B:$AZ,11,FALSE)),IF($X$1=4,(VLOOKUP(B224,'X4'!$B:$AZ,11,FALSE)),IF($X$1=5,(VLOOKUP(B224,'X5'!$B:$AZ,11,FALSE)),IF($X$1=6,(VLOOKUP(B224,'X6'!$B:$AZ,11,FALSE)),IF($X$1=7,(VLOOKUP(B224,'X7'!$B:$AZ,11,FALSE)),IF($X$1=8,(VLOOKUP(B224,'X8'!$B:$AZ,11,FALSE)),IF($X$1=9,(VLOOKUP(B224,'X9'!$B:$AZ,11,FALSE)),IF($X$1=10,(VLOOKUP(B224,'X10'!$B:$AZ,11,FALSE)),IF($X$1=11,(VLOOKUP(B224,'X11'!$B:$AZ,11,FALSE)),IF($X$1=12,(VLOOKUP(B224,'X12'!$B:$AZ,11,FALSE)),IF($X$1=13,(VLOOKUP(B224,'X13'!$B:$AZ,11,FALSE)),"B"))))))))))))))=TRUE," ",(IF($X$1=1,(VLOOKUP(B224,'X1'!$B:$AZ,11,FALSE)),IF($X$1=2,(VLOOKUP(B224,'X2'!$B:$AZ,11,FALSE)),IF($X$1=3,(VLOOKUP(B224,'X3'!$B:$AZ,11,FALSE)),IF($X$1=4,(VLOOKUP(B224,'X4'!$B:$AZ,11,FALSE)),IF($X$1=5,(VLOOKUP(B224,'X5'!$B:$AZ,11,FALSE)),IF($X$1=6,(VLOOKUP(B224,'X6'!$B:$AZ,11,FALSE)),IF($X$1=7,(VLOOKUP(B224,'X7'!$B:$AZ,11,FALSE)),IF($X$1=8,(VLOOKUP(B224,'X8'!$B:$AZ,11,FALSE)),IF($X$1=9,(VLOOKUP(B224,'X9'!$B:$AZ,11,FALSE)),IF($X$1=10,(VLOOKUP(B224,'X10'!$B:$AZ,11,FALSE)),IF($X$1=11,(VLOOKUP(B224,'X11'!$B:$AZ,11,FALSE)),IF($X$1=12,(VLOOKUP(B224,'X12'!$B:$AZ,11,FALSE)),IF($X$1=13,(VLOOKUP(B224,'X13'!$B:$AZ,11,FALSE)),"B")))))))))))))))</f>
        <v xml:space="preserve"> </v>
      </c>
      <c r="P224" s="184" t="str">
        <f ca="1">IF(ISERROR(IF($X$1=1,(VLOOKUP(B224,'X1'!$B:$AZ,12,FALSE)),IF($X$1=2,(VLOOKUP(B224,'X2'!$B:$AZ,12,FALSE)),IF($X$1=3,(VLOOKUP(B224,'X3'!$B:$AZ,12,FALSE)),IF($X$1=4,(VLOOKUP(B224,'X4'!$B:$AZ,12,FALSE)),IF($X$1=5,(VLOOKUP(B224,'X5'!$B:$AZ,12,FALSE)),IF($X$1=6,(VLOOKUP(B224,'X6'!$B:$AZ,12,FALSE)),IF($X$1=7,(VLOOKUP(B224,'X7'!$B:$AZ,12,FALSE)),IF($X$1=8,(VLOOKUP(B224,'X8'!$B:$AZ,12,FALSE)),IF($X$1=9,(VLOOKUP(B224,'X9'!$B:$AZ,12,FALSE)),IF($X$1=10,(VLOOKUP(B224,'X10'!$B:$AZ,12,FALSE)),IF($X$1=11,(VLOOKUP(B224,'X11'!$B:$AZ,12,FALSE)),IF($X$1=12,(VLOOKUP(B224,'X12'!$B:$AZ,12,FALSE)),IF($X$1=13,(VLOOKUP(B224,'X13'!$B:$AZ,12,FALSE)),"B"))))))))))))))=TRUE," ",(IF($X$1=1,(VLOOKUP(B224,'X1'!$B:$AZ,12,FALSE)),IF($X$1=2,(VLOOKUP(B224,'X2'!$B:$AZ,12,FALSE)),IF($X$1=3,(VLOOKUP(B224,'X3'!$B:$AZ,12,FALSE)),IF($X$1=4,(VLOOKUP(B224,'X4'!$B:$AZ,12,FALSE)),IF($X$1=5,(VLOOKUP(B224,'X5'!$B:$AZ,12,FALSE)),IF($X$1=6,(VLOOKUP(B224,'X6'!$B:$AZ,12,FALSE)),IF($X$1=7,(VLOOKUP(B224,'X7'!$B:$AZ,12,FALSE)),IF($X$1=8,(VLOOKUP(B224,'X8'!$B:$AZ,12,FALSE)),IF($X$1=9,(VLOOKUP(B224,'X9'!$B:$AZ,12,FALSE)),IF($X$1=10,(VLOOKUP(B224,'X10'!$B:$AZ,12,FALSE)),IF($X$1=11,(VLOOKUP(B224,'X11'!$B:$AZ,12,FALSE)),IF($X$1=12,(VLOOKUP(B224,'X12'!$B:$AZ,12,FALSE)),IF($X$1=13,(VLOOKUP(B224,'X13'!$B:$AZ,12,FALSE)),"B")))))))))))))))</f>
        <v xml:space="preserve"> </v>
      </c>
      <c r="Q224" s="185" t="str">
        <f ca="1">IF(ISERROR(IF($X$1=1,(VLOOKUP(B224,'X1'!$B:$AZ,46,FALSE)),IF($X$1=2,(VLOOKUP(B224,'X2'!$B:$AZ,46,FALSE)),IF($X$1=3,(VLOOKUP(B224,'X3'!$B:$AZ,46,FALSE)),IF($X$1=4,(VLOOKUP(B224,'X4'!$B:$AZ,46,FALSE)),IF($X$1=5,(VLOOKUP(B224,'X5'!$B:$AZ,46,FALSE)),IF($X$1=6,(VLOOKUP(B224,'X6'!$B:$AZ,46,FALSE)),IF($X$1=7,(VLOOKUP(B224,'X7'!$B:$AZ,46,FALSE)),IF($X$1=8,(VLOOKUP(B224,'X8'!$B:$AZ,46,FALSE)),IF($X$1=9,(VLOOKUP(B224,'X9'!$B:$AZ,46,FALSE)),IF($X$1=10,(VLOOKUP(B224,'X10'!$B:$AZ,46,FALSE)),IF($X$1=11,(VLOOKUP(B224,'X11'!$B:$AZ,46,FALSE)),IF($X$1=12,(VLOOKUP(B224,'X12'!$B:$AZ,46,FALSE)),IF($X$1=13,(VLOOKUP(B224,'X13'!$B:$AZ,46,FALSE)),"B"))))))))))))))=TRUE," ",(IF($X$1=1,(VLOOKUP(B224,'X1'!$B:$AZ,46,FALSE)),IF($X$1=2,(VLOOKUP(B224,'X2'!$B:$AZ,46,FALSE)),IF($X$1=3,(VLOOKUP(B224,'X3'!$B:$AZ,46,FALSE)),IF($X$1=4,(VLOOKUP(B224,'X4'!$B:$AZ,46,FALSE)),IF($X$1=5,(VLOOKUP(B224,'X5'!$B:$AZ,46,FALSE)),IF($X$1=6,(VLOOKUP(B224,'X6'!$B:$AZ,46,FALSE)),IF($X$1=7,(VLOOKUP(B224,'X7'!$B:$AZ,46,FALSE)),IF($X$1=8,(VLOOKUP(B224,'X8'!$B:$AZ,46,FALSE)),IF($X$1=9,(VLOOKUP(B224,'X9'!$B:$AZ,46,FALSE)),IF($X$1=10,(VLOOKUP(B224,'X10'!$B:$AZ,46,FALSE)),IF($X$1=11,(VLOOKUP(B224,'X11'!$B:$AZ,46,FALSE)),IF($X$1=12,(VLOOKUP(B224,'X12'!$B:$AZ,46,FALSE)),IF($X$1=13,(VLOOKUP(B224,'X13'!$B:$AZ,46,FALSE)),"B")))))))))))))))</f>
        <v xml:space="preserve"> </v>
      </c>
      <c r="R224" s="185" t="str">
        <f ca="1">IF(ISERROR(IF($X$1=1,(VLOOKUP(B224,'X1'!$B:$AZ,15,FALSE)),IF($X$1=2,(VLOOKUP(B224,'X2'!$B:$AZ,15,FALSE)),IF($X$1=3,(VLOOKUP(B224,'X3'!$B:$AZ,15,FALSE)),IF($X$1=4,(VLOOKUP(B224,'X4'!$B:$AZ,15,FALSE)),IF($X$1=5,(VLOOKUP(B224,'X5'!$B:$AZ,15,FALSE)),IF($X$1=6,(VLOOKUP(B224,'X6'!$B:$AZ,15,FALSE)),IF($X$1=7,(VLOOKUP(B224,'X7'!$B:$AZ,15,FALSE)),IF($X$1=8,(VLOOKUP(B224,'X8'!$B:$AZ,15,FALSE)),IF($X$1=9,(VLOOKUP(B224,'X9'!$B:$AZ,15,FALSE)),IF($X$1=10,(VLOOKUP(B224,'X10'!$B:$AZ,15,FALSE)),IF($X$1=11,(VLOOKUP(B224,'X11'!$B:$AZ,15,FALSE)),IF($X$1=12,(VLOOKUP(B224,'X12'!$B:$AZ,15,FALSE)),IF($X$1=13,(VLOOKUP(B224,'X13'!$B:$AZ,15,FALSE)),"B"))))))))))))))=TRUE," ",(IF($X$1=1,(VLOOKUP(B224,'X1'!$B:$AZ,15,FALSE)),IF($X$1=2,(VLOOKUP(B224,'X2'!$B:$AZ,15,FALSE)),IF($X$1=3,(VLOOKUP(B224,'X3'!$B:$AZ,15,FALSE)),IF($X$1=4,(VLOOKUP(B224,'X4'!$B:$AZ,15,FALSE)),IF($X$1=5,(VLOOKUP(B224,'X5'!$B:$AZ,15,FALSE)),IF($X$1=6,(VLOOKUP(B224,'X6'!$B:$AZ,15,FALSE)),IF($X$1=7,(VLOOKUP(B224,'X7'!$B:$AZ,15,FALSE)),IF($X$1=8,(VLOOKUP(B224,'X8'!$B:$AZ,15,FALSE)),IF($X$1=9,(VLOOKUP(B224,'X9'!$B:$AZ,15,FALSE)),IF($X$1=10,(VLOOKUP(B224,'X10'!$B:$AZ,15,FALSE)),IF($X$1=11,(VLOOKUP(B224,'X11'!$B:$AZ,15,FALSE)),IF($X$1=12,(VLOOKUP(B224,'X12'!$B:$AZ,15,FALSE)),IF($X$1=13,(VLOOKUP(B224,'X13'!$B:$AZ,15,FALSE)),"B")))))))))))))))</f>
        <v xml:space="preserve"> </v>
      </c>
      <c r="S224" s="185" t="str">
        <f ca="1">IF(ISERROR(IF((IF($X$1=1,(VLOOKUP(B224,'X1'!$B:$AZ,14,FALSE)),(IF($X$1=2,(VLOOKUP(B224,'X2'!$B:$AZ,14,FALSE)),(IF($X$1=3,(VLOOKUP(B224,'X3'!$B:$AZ,14,FALSE)),(IF($X$1=4,(VLOOKUP(B224,'X4'!$B:$AZ,14,FALSE)),(IF($X$1=5,(VLOOKUP(B224,'X5'!$B:$AZ,14,FALSE)),(IF($X$1=6,(VLOOKUP(B224,'X6'!$B:$AZ,14,FALSE)),(IF($X$1=7,(VLOOKUP(B224,'X7'!$B:$AZ,14,FALSE)),(IF($X$1=8,(VLOOKUP(B224,'X8'!$B:$AZ,14,FALSE)),(IF($X$1=9,(VLOOKUP(B224,'X9'!$B:$AZ,14,FALSE)),(IF($X$1=10,(VLOOKUP(B224,'X10'!$B:$AZ,14,FALSE)),(IF($X$1=11,(VLOOKUP(B224,'X11'!$B:$AZ,14,FALSE)),(IF($X$1=12,(VLOOKUP(B224,'X12'!$B:$AZ,14,FALSE)),(VLOOKUP(B224,'X13'!$B:$AZ,14,FALSE))))))))))))))))))))))))))=$V$1," ",(IF($X$1=1,(VLOOKUP(B224,'X1'!$B:$AZ,14,FALSE)),(IF($X$1=2,(VLOOKUP(B224,'X2'!$B:$AZ,14,FALSE)),(IF($X$1=3,(VLOOKUP(B224,'X3'!$B:$AZ,14,FALSE)),(IF($X$1=4,(VLOOKUP(B224,'X4'!$B:$AZ,14,FALSE)),(IF($X$1=5,(VLOOKUP(B224,'X5'!$B:$AZ,14,FALSE)),(IF($X$1=6,(VLOOKUP(B224,'X6'!$B:$AZ,14,FALSE)),(IF($X$1=7,(VLOOKUP(B224,'X7'!$B:$AZ,14,FALSE)),(IF($X$1=8,(VLOOKUP(B224,'X8'!$B:$AZ,14,FALSE)),(IF($X$1=9,(VLOOKUP(B224,'X9'!$B:$AZ,14,FALSE)),(IF($X$1=10,(VLOOKUP(B224,'X10'!$B:$AZ,14,FALSE)),(IF($X$1=11,(VLOOKUP(B224,'X11'!$B:$AZ,14,FALSE)),(IF($X$1=12,(VLOOKUP(B224,'X12'!$B:$AZ,14,FALSE)),(VLOOKUP(B224,'X13'!$B:$AZ,14,FALSE))))))))))))))))))))))))))))=TRUE," ",(IF((IF($X$1=1,(VLOOKUP(B224,'X1'!$B:$AZ,14,FALSE)),(IF($X$1=2,(VLOOKUP(B224,'X2'!$B:$AZ,14,FALSE)),(IF($X$1=3,(VLOOKUP(B224,'X3'!$B:$AZ,14,FALSE)),(IF($X$1=4,(VLOOKUP(B224,'X4'!$B:$AZ,14,FALSE)),(IF($X$1=5,(VLOOKUP(B224,'X5'!$B:$AZ,14,FALSE)),(IF($X$1=6,(VLOOKUP(B224,'X6'!$B:$AZ,14,FALSE)),(IF($X$1=7,(VLOOKUP(B224,'X7'!$B:$AZ,14,FALSE)),(IF($X$1=8,(VLOOKUP(B224,'X8'!$B:$AZ,14,FALSE)),(IF($X$1=9,(VLOOKUP(B224,'X9'!$B:$AZ,14,FALSE)),(IF($X$1=10,(VLOOKUP(B224,'X10'!$B:$AZ,14,FALSE)),(IF($X$1=11,(VLOOKUP(B224,'X11'!$B:$AZ,14,FALSE)),(IF($X$1=12,(VLOOKUP(B224,'X12'!$B:$AZ,14,FALSE)),(VLOOKUP(B224,'X13'!$B:$AZ,14,FALSE))))))))))))))))))))))))))=$V$1," ",(IF($X$1=1,(VLOOKUP(B224,'X1'!$B:$AZ,14,FALSE)),(IF($X$1=2,(VLOOKUP(B224,'X2'!$B:$AZ,14,FALSE)),(IF($X$1=3,(VLOOKUP(B224,'X3'!$B:$AZ,14,FALSE)),(IF($X$1=4,(VLOOKUP(B224,'X4'!$B:$AZ,14,FALSE)),(IF($X$1=5,(VLOOKUP(B224,'X5'!$B:$AZ,14,FALSE)),(IF($X$1=6,(VLOOKUP(B224,'X6'!$B:$AZ,14,FALSE)),(IF($X$1=7,(VLOOKUP(B224,'X7'!$B:$AZ,14,FALSE)),(IF($X$1=8,(VLOOKUP(B224,'X8'!$B:$AZ,14,FALSE)),(IF($X$1=9,(VLOOKUP(B224,'X9'!$B:$AZ,14,FALSE)),(IF($X$1=10,(VLOOKUP(B224,'X10'!$B:$AZ,14,FALSE)),(IF($X$1=11,(VLOOKUP(B224,'X11'!$B:$AZ,14,FALSE)),(IF($X$1=12,(VLOOKUP(B224,'X12'!$B:$AZ,14,FALSE)),(VLOOKUP(B224,'X13'!$B:$AZ,14,FALSE)))))))))))))))))))))))))))))</f>
        <v xml:space="preserve"> </v>
      </c>
    </row>
    <row r="225" spans="1:19" ht="14.1" customHeight="1" x14ac:dyDescent="0.2">
      <c r="A225" s="156" t="s">
        <v>1058</v>
      </c>
      <c r="B225" s="122" t="str">
        <f>IF(ISERROR(IF($U$16=1,(VLOOKUP(A225,$AC$89:$AH$125,2,FALSE)),IF((IF($X$1=1,'X1'!B184,(IF($X$1=2,'X2'!B184,(IF($X$1=3,'X3'!B184,(IF($X$1=4,'X4'!B184,(IF($X$1=5,'X5'!B184,(IF($X$1=6,'X6'!B184,(IF($X$1=7,'X7'!B184,(IF($X$1=8,'X8'!B184,(IF($X$1=9,'X9'!B184,(IF($X$1=10,'X10'!B184,(IF($X$1=11,'X11'!B184,(IF($X$1=12,'X12'!B184,'X13'!B184))))))))))))))))))))))))="","",(IF($X$1=1,'X1'!B184,(IF($X$1=2,'X2'!B184,(IF($X$1=3,'X3'!B184,(IF($X$1=4,'X4'!B184,(IF($X$1=5,'X5'!B184,(IF($X$1=6,'X6'!B184,(IF($X$1=7,'X7'!B184,(IF($X$1=8,'X8'!B184,(IF($X$1=9,'X9'!B184,(IF($X$1=10,'X10'!B184,(IF($X$1=11,'X11'!B184,(IF($X$1=12,'X12'!B184,'X13'!B184)))))))))))))))))))))))))))=TRUE," ",(IF($U$16=1,(VLOOKUP(A225,$AC$89:$AH$125,2,FALSE)),IF((IF($X$1=1,'X1'!B184,(IF($X$1=2,'X2'!B184,(IF($X$1=3,'X3'!B184,(IF($X$1=4,'X4'!B184,(IF($X$1=5,'X5'!B184,(IF($X$1=6,'X6'!B184,(IF($X$1=7,'X7'!B184,(IF($X$1=8,'X8'!B184,(IF($X$1=9,'X9'!B184,(IF($X$1=10,'X10'!B184,(IF($X$1=11,'X11'!B184,(IF($X$1=12,'X12'!B184,'X13'!B184))))))))))))))))))))))))="","",(IF($X$1=1,'X1'!B184,(IF($X$1=2,'X2'!B184,(IF($X$1=3,'X3'!B184,(IF($X$1=4,'X4'!B184,(IF($X$1=5,'X5'!B184,(IF($X$1=6,'X6'!B184,(IF($X$1=7,'X7'!B184,(IF($X$1=8,'X8'!B184,(IF($X$1=9,'X9'!B184,(IF($X$1=10,'X10'!B184,(IF($X$1=11,'X11'!B184,(IF($X$1=12,'X12'!B184,'X13'!B184))))))))))))))))))))))))))))</f>
        <v/>
      </c>
      <c r="C225" s="181" t="str">
        <f ca="1">IF(ISERROR(IF($X$1=1,(VLOOKUP(B225,'X1'!$B:$AZ,47,FALSE)),IF($X$1=2,(VLOOKUP(B225,'X2'!$B:$AZ,47,FALSE)),IF($X$1=3,(VLOOKUP(B225,'X3'!$B:$AZ,47,FALSE)),IF($X$1=4,(VLOOKUP(B225,'X4'!$B:$AZ,47,FALSE)),IF($X$1=5,(VLOOKUP(B225,'X5'!$B:$AZ,47,FALSE)),IF($X$1=6,(VLOOKUP(B225,'X6'!$B:$AZ,47,FALSE)),IF($X$1=7,(VLOOKUP(B225,'X7'!$B:$AZ,47,FALSE)),IF($X$1=8,(VLOOKUP(B225,'X8'!$B:$AZ,47,FALSE)),IF($X$1=9,(VLOOKUP(B225,'X9'!$B:$AZ,47,FALSE)),IF($X$1=10,(VLOOKUP(B225,'X10'!$B:$AZ,47,FALSE)),IF($X$1=11,(VLOOKUP(B225,'X11'!$B:$AZ,47,FALSE)),IF($X$1=12,(VLOOKUP(B225,'X12'!$B:$AZ,47,FALSE)),IF($X$1=13,(VLOOKUP(B225,'X13'!$B:$AZ,47,FALSE)),"B"))))))))))))))=TRUE," ",(IF($X$1=1,(VLOOKUP(B225,'X1'!$B:$AZ,47,FALSE)),IF($X$1=2,(VLOOKUP(B225,'X2'!$B:$AZ,47,FALSE)),IF($X$1=3,(VLOOKUP(B225,'X3'!$B:$AZ,47,FALSE)),IF($X$1=4,(VLOOKUP(B225,'X4'!$B:$AZ,47,FALSE)),IF($X$1=5,(VLOOKUP(B225,'X5'!$B:$AZ,47,FALSE)),IF($X$1=6,(VLOOKUP(B225,'X6'!$B:$AZ,47,FALSE)),IF($X$1=7,(VLOOKUP(B225,'X7'!$B:$AZ,47,FALSE)),IF($X$1=8,(VLOOKUP(B225,'X8'!$B:$AZ,47,FALSE)),IF($X$1=9,(VLOOKUP(B225,'X9'!$B:$AZ,47,FALSE)),IF($X$1=10,(VLOOKUP(B225,'X10'!$B:$AZ,47,FALSE)),IF($X$1=11,(VLOOKUP(B225,'X11'!$B:$AZ,47,FALSE)),IF($X$1=12,(VLOOKUP(B225,'X12'!$B:$AZ,47,FALSE)),IF($X$1=13,(VLOOKUP(B225,'X13'!$B:$AZ,47,FALSE)),"B")))))))))))))))</f>
        <v xml:space="preserve"> </v>
      </c>
      <c r="D225" s="181" t="str">
        <f ca="1">IF(ISERROR(IF($X$1=1,(VLOOKUP(B225,'X1'!$B:$AP,41,FALSE)),IF($X$1=2,(VLOOKUP(B225,'X2'!$B:$AP,41,FALSE)),IF($X$1=3,(VLOOKUP(B225,'X3'!$B:$AP,41,FALSE)),IF($X$1=4,(VLOOKUP(B225,'X4'!$B:$AP,41,FALSE)),IF($X$1=5,(VLOOKUP(B225,'X5'!$B:$AP,41,FALSE)),IF($X$1=6,(VLOOKUP(B225,'X6'!$B:$AP,41,FALSE)),IF($X$1=7,(VLOOKUP(B225,'X7'!$B:$AP,41,FALSE)),IF($X$1=8,(VLOOKUP(B225,'X8'!$B:$AP,41,FALSE)),IF($X$1=9,(VLOOKUP(B225,'X9'!$B:$AP,41,FALSE)),IF($X$1=10,(VLOOKUP(B225,'X10'!$B:$AP,41,FALSE)),IF($X$1=11,(VLOOKUP(B225,'X11'!$B:$AP,41,FALSE)),IF($X$1=12,(VLOOKUP(B225,'X12'!$B:$AP,41,FALSE)),IF($X$1=13,(VLOOKUP(B225,'X13'!$B:$AP,41,FALSE)),"B"))))))))))))))=TRUE," ",(IF($X$1=1,(VLOOKUP(B225,'X1'!$B:$AP,41,FALSE)),IF($X$1=2,(VLOOKUP(B225,'X2'!$B:$AP,41,FALSE)),IF($X$1=3,(VLOOKUP(B225,'X3'!$B:$AP,41,FALSE)),IF($X$1=4,(VLOOKUP(B225,'X4'!$B:$AP,41,FALSE)),IF($X$1=5,(VLOOKUP(B225,'X5'!$B:$AP,41,FALSE)),IF($X$1=6,(VLOOKUP(B225,'X6'!$B:$AP,41,FALSE)),IF($X$1=7,(VLOOKUP(B225,'X7'!$B:$AP,41,FALSE)),IF($X$1=8,(VLOOKUP(B225,'X8'!$B:$AP,41,FALSE)),IF($X$1=9,(VLOOKUP(B225,'X9'!$B:$AP,41,FALSE)),IF($X$1=10,(VLOOKUP(B225,'X10'!$B:$AP,41,FALSE)),IF($X$1=11,(VLOOKUP(B225,'X11'!$B:$AP,41,FALSE)),IF($X$1=12,(VLOOKUP(B225,'X12'!$B:$AP,41,FALSE)),IF($X$1=13,(VLOOKUP(B225,'X13'!$B:$AP,41,FALSE)),"B")))))))))))))))</f>
        <v xml:space="preserve"> </v>
      </c>
      <c r="E225" s="182" t="str">
        <f ca="1">IF(ISERROR(IF($X$1=1,(VLOOKUP(B225,'X1'!$B:$AP,7,FALSE)),IF($X$1=2,(VLOOKUP(B225,'X2'!$B:$AP,7,FALSE)),IF($X$1=3,(VLOOKUP(B225,'X3'!$B:$AP,7,FALSE)),IF($X$1=4,(VLOOKUP(B225,'X4'!$B:$AP,7,FALSE)),IF($X$1=5,(VLOOKUP(B225,'X5'!$B:$AP,7,FALSE)),IF($X$1=6,(VLOOKUP(B225,'X6'!$B:$AP,7,FALSE)),IF($X$1=7,(VLOOKUP(B225,'X7'!$B:$AP,7,FALSE)),IF($X$1=8,(VLOOKUP(B225,'X8'!$B:$AP,7,FALSE)),IF($X$1=9,(VLOOKUP(B225,'X9'!$B:$AP,7,FALSE)),IF($X$1=10,(VLOOKUP(B225,'X10'!$B:$AP,7,FALSE)),IF($X$1=11,(VLOOKUP(B225,'X11'!$B:$AP,7,FALSE)),IF($X$1=12,(VLOOKUP(B225,'X12'!$B:$AP,7,FALSE)),IF($X$1=13,(VLOOKUP(B225,'X13'!$B:$AP,7,FALSE)),"B"))))))))))))))=TRUE," ",(IF($X$1=1,(VLOOKUP(B225,'X1'!$B:$AP,7,FALSE)),IF($X$1=2,(VLOOKUP(B225,'X2'!$B:$AP,7,FALSE)),IF($X$1=3,(VLOOKUP(B225,'X3'!$B:$AP,7,FALSE)),IF($X$1=4,(VLOOKUP(B225,'X4'!$B:$AP,7,FALSE)),IF($X$1=5,(VLOOKUP(B225,'X5'!$B:$AP,7,FALSE)),IF($X$1=6,(VLOOKUP(B225,'X6'!$B:$AP,7,FALSE)),IF($X$1=7,(VLOOKUP(B225,'X7'!$B:$AP,7,FALSE)),IF($X$1=8,(VLOOKUP(B225,'X8'!$B:$AP,7,FALSE)),IF($X$1=9,(VLOOKUP(B225,'X9'!$B:$AP,7,FALSE)),IF($X$1=10,(VLOOKUP(B225,'X10'!$B:$AP,7,FALSE)),IF($X$1=11,(VLOOKUP(B225,'X11'!$B:$AP,7,FALSE)),IF($X$1=12,(VLOOKUP(B225,'X12'!$B:$AP,7,FALSE)),IF($X$1=13,(VLOOKUP(B225,'X13'!$B:$AP,7,FALSE)),"B")))))))))))))))</f>
        <v xml:space="preserve"> </v>
      </c>
      <c r="F225" s="182" t="str">
        <f ca="1">IF(ISERROR(IF((IF($X$1=1,(VLOOKUP(B225,'X1'!$B:$AO,6,FALSE)),(IF($X$1=2,(VLOOKUP(B225,'X2'!$B:$AO,6,FALSE)),(IF($X$1=3,(VLOOKUP(B225,'X3'!$B:$AO,6,FALSE)),(IF($X$1=4,(VLOOKUP(B225,'X4'!$B:$AO,6,FALSE)),(IF($X$1=5,(VLOOKUP(B225,'X5'!$B:$AO,6,FALSE)),(IF($X$1=6,(VLOOKUP(B225,'X6'!$B:$AO,6,FALSE)),(IF($X$1=7,(VLOOKUP(B225,'X7'!$B:$AO,6,FALSE)),(IF($X$1=8,(VLOOKUP(B225,'X8'!$B:$AO,6,FALSE)),(IF($X$1=9,(VLOOKUP(B225,'X9'!$B:$AO,6,FALSE)),(IF($X$1=10,(VLOOKUP(B225,'X10'!$B:$AO,6,FALSE)),(IF($X$1=11,(VLOOKUP(B225,'X11'!$B:$AO,6,FALSE)),(IF($X$1=12,(VLOOKUP(B225,'X12'!$B:$AO,6,FALSE)),(VLOOKUP(B225,'X13'!$B:$AO,6,FALSE))))))))))))))))))))))))))=$V$1," ",(IF($X$1=1,(VLOOKUP(B225,'X1'!$B:$AO,6,FALSE)),(IF($X$1=2,(VLOOKUP(B225,'X2'!$B:$AO,6,FALSE)),(IF($X$1=3,(VLOOKUP(B225,'X3'!$B:$AO,6,FALSE)),(IF($X$1=4,(VLOOKUP(B225,'X4'!$B:$AO,6,FALSE)),(IF($X$1=5,(VLOOKUP(B225,'X5'!$B:$AO,6,FALSE)),(IF($X$1=6,(VLOOKUP(B225,'X6'!$B:$AO,6,FALSE)),(IF($X$1=7,(VLOOKUP(B225,'X7'!$B:$AO,6,FALSE)),(IF($X$1=8,(VLOOKUP(B225,'X8'!$B:$AO,6,FALSE)),(IF($X$1=9,(VLOOKUP(B225,'X9'!$B:$AO,6,FALSE)),(IF($X$1=10,(VLOOKUP(B225,'X10'!$B:$AO,6,FALSE)),(IF($X$1=11,(VLOOKUP(B225,'X11'!$B:$AO,6,FALSE)),(IF($X$1=12,(VLOOKUP(B225,'X12'!$B:$AO,6,FALSE)),(VLOOKUP(B225,'X13'!$B:$AO,6,FALSE))))))))))))))))))))))))))))=TRUE," ",(IF((IF($X$1=1,(VLOOKUP(B225,'X1'!$B:$AO,6,FALSE)),(IF($X$1=2,(VLOOKUP(B225,'X2'!$B:$AO,6,FALSE)),(IF($X$1=3,(VLOOKUP(B225,'X3'!$B:$AO,6,FALSE)),(IF($X$1=4,(VLOOKUP(B225,'X4'!$B:$AO,6,FALSE)),(IF($X$1=5,(VLOOKUP(B225,'X5'!$B:$AO,6,FALSE)),(IF($X$1=6,(VLOOKUP(B225,'X6'!$B:$AO,6,FALSE)),(IF($X$1=7,(VLOOKUP(B225,'X7'!$B:$AO,6,FALSE)),(IF($X$1=8,(VLOOKUP(B225,'X8'!$B:$AO,6,FALSE)),(IF($X$1=9,(VLOOKUP(B225,'X9'!$B:$AO,6,FALSE)),(IF($X$1=10,(VLOOKUP(B225,'X10'!$B:$AO,6,FALSE)),(IF($X$1=11,(VLOOKUP(B225,'X11'!$B:$AO,6,FALSE)),(IF($X$1=12,(VLOOKUP(B225,'X12'!$B:$AO,6,FALSE)),(VLOOKUP(B225,'X13'!$B:$AO,6,FALSE))))))))))))))))))))))))))=$V$1," ",(IF($X$1=1,(VLOOKUP(B225,'X1'!$B:$AO,6,FALSE)),(IF($X$1=2,(VLOOKUP(B225,'X2'!$B:$AO,6,FALSE)),(IF($X$1=3,(VLOOKUP(B225,'X3'!$B:$AO,6,FALSE)),(IF($X$1=4,(VLOOKUP(B225,'X4'!$B:$AO,6,FALSE)),(IF($X$1=5,(VLOOKUP(B225,'X5'!$B:$AO,6,FALSE)),(IF($X$1=6,(VLOOKUP(B225,'X6'!$B:$AO,6,FALSE)),(IF($X$1=7,(VLOOKUP(B225,'X7'!$B:$AO,6,FALSE)),(IF($X$1=8,(VLOOKUP(B225,'X8'!$B:$AO,6,FALSE)),(IF($X$1=9,(VLOOKUP(B225,'X9'!$B:$AO,6,FALSE)),(IF($X$1=10,(VLOOKUP(B225,'X10'!$B:$AO,6,FALSE)),(IF($X$1=11,(VLOOKUP(B225,'X11'!$B:$AO,6,FALSE)),(IF($X$1=12,(VLOOKUP(B225,'X12'!$B:$AO,6,FALSE)),(VLOOKUP(B225,'X13'!$B:$AO,6,FALSE)))))))))))))))))))))))))))))</f>
        <v xml:space="preserve"> </v>
      </c>
      <c r="G225" s="182" t="str">
        <f ca="1">IF(ISERROR(IF($X$1=1,(VLOOKUP(B225,'X1'!$B:$AZ,44,FALSE)),IF($X$1=2,(VLOOKUP(B225,'X2'!$B:$AZ,44,FALSE)),IF($X$1=3,(VLOOKUP(B225,'X3'!$B:$AZ,44,FALSE)),IF($X$1=4,(VLOOKUP(B225,'X4'!$B:$AZ,44,FALSE)),IF($X$1=5,(VLOOKUP(B225,'X5'!$B:$AZ,44,FALSE)),IF($X$1=6,(VLOOKUP(B225,'X6'!$B:$AZ,44,FALSE)),IF($X$1=7,(VLOOKUP(B225,'X7'!$B:$AZ,44,FALSE)),IF($X$1=8,(VLOOKUP(B225,'X8'!$B:$AZ,44,FALSE)),IF($X$1=9,(VLOOKUP(B225,'X9'!$B:$AZ,44,FALSE)),IF($X$1=10,(VLOOKUP(B225,'X10'!$B:$AZ,44,FALSE)),IF($X$1=11,(VLOOKUP(B225,'X11'!$B:$AZ,44,FALSE)),IF($X$1=12,(VLOOKUP(B225,'X12'!$B:$AZ,44,FALSE)),IF($X$1=13,(VLOOKUP(B225,'X13'!$B:$AZ,44,FALSE)),"B"))))))))))))))=TRUE," ",(IF($X$1=1,(VLOOKUP(B225,'X1'!$B:$AZ,44,FALSE)),IF($X$1=2,(VLOOKUP(B225,'X2'!$B:$AZ,44,FALSE)),IF($X$1=3,(VLOOKUP(B225,'X3'!$B:$AZ,44,FALSE)),IF($X$1=4,(VLOOKUP(B225,'X4'!$B:$AZ,44,FALSE)),IF($X$1=5,(VLOOKUP(B225,'X5'!$B:$AZ,44,FALSE)),IF($X$1=6,(VLOOKUP(B225,'X6'!$B:$AZ,44,FALSE)),IF($X$1=7,(VLOOKUP(B225,'X7'!$B:$AZ,44,FALSE)),IF($X$1=8,(VLOOKUP(B225,'X8'!$B:$AZ,44,FALSE)),IF($X$1=9,(VLOOKUP(B225,'X9'!$B:$AZ,44,FALSE)),IF($X$1=10,(VLOOKUP(B225,'X10'!$B:$AZ,44,FALSE)),IF($X$1=11,(VLOOKUP(B225,'X11'!$B:$AZ,44,FALSE)),IF($X$1=12,(VLOOKUP(B225,'X12'!$B:$AZ,44,FALSE)),IF($X$1=13,(VLOOKUP(B225,'X13'!$B:$AZ,44,FALSE)),"B")))))))))))))))</f>
        <v xml:space="preserve"> </v>
      </c>
      <c r="H225" s="182" t="str">
        <f ca="1">IF(ISERROR(IF($X$1=1,(VLOOKUP(B225,'X1'!$B:$AZ,8,FALSE)),IF($X$1=2,(VLOOKUP(B225,'X2'!$B:$AZ,8,FALSE)),IF($X$1=3,(VLOOKUP(B225,'X3'!$B:$AZ,8,FALSE)),IF($X$1=4,(VLOOKUP(B225,'X4'!$B:$AZ,8,FALSE)),IF($X$1=5,(VLOOKUP(B225,'X5'!$B:$AZ,8,FALSE)),IF($X$1=6,(VLOOKUP(B225,'X6'!$B:$AZ,8,FALSE)),IF($X$1=7,(VLOOKUP(B225,'X7'!$B:$AZ,8,FALSE)),IF($X$1=8,(VLOOKUP(B225,'X8'!$B:$AZ,8,FALSE)),IF($X$1=9,(VLOOKUP(B225,'X9'!$B:$AZ,8,FALSE)),IF($X$1=10,(VLOOKUP(B225,'X10'!$B:$AZ,8,FALSE)),IF($X$1=11,(VLOOKUP(B225,'X11'!$B:$AZ,8,FALSE)),IF($X$1=12,(VLOOKUP(B225,'X12'!$B:$AZ,8,FALSE)),IF($X$1=13,(VLOOKUP(B225,'X13'!$B:$AZ,8,FALSE)),"B"))))))))))))))=TRUE," ",(IF($X$1=1,(VLOOKUP(B225,'X1'!$B:$AZ,8,FALSE)),IF($X$1=2,(VLOOKUP(B225,'X2'!$B:$AZ,8,FALSE)),IF($X$1=3,(VLOOKUP(B225,'X3'!$B:$AZ,8,FALSE)),IF($X$1=4,(VLOOKUP(B225,'X4'!$B:$AZ,8,FALSE)),IF($X$1=5,(VLOOKUP(B225,'X5'!$B:$AZ,8,FALSE)),IF($X$1=6,(VLOOKUP(B225,'X6'!$B:$AZ,8,FALSE)),IF($X$1=7,(VLOOKUP(B225,'X7'!$B:$AZ,8,FALSE)),IF($X$1=8,(VLOOKUP(B225,'X8'!$B:$AZ,8,FALSE)),IF($X$1=9,(VLOOKUP(B225,'X9'!$B:$AZ,8,FALSE)),IF($X$1=10,(VLOOKUP(B225,'X10'!$B:$AZ,8,FALSE)),IF($X$1=11,(VLOOKUP(B225,'X11'!$B:$AZ,8,FALSE)),IF($X$1=12,(VLOOKUP(B225,'X12'!$B:$AZ,8,FALSE)),IF($X$1=13,(VLOOKUP(B225,'X13'!$B:$AZ,8,FALSE)),"B")))))))))))))))</f>
        <v xml:space="preserve"> </v>
      </c>
      <c r="I225" s="183" t="str">
        <f ca="1">IF(ISERROR(IF($X$1=1,(VLOOKUP(B225,'X1'!$B:$AZ,2,FALSE)),IF($X$1=2,(VLOOKUP(B225,'X2'!$B:$AZ,2,FALSE)),IF($X$1=3,(VLOOKUP(B225,'X3'!$B:$AZ,2,FALSE)),IF($X$1=4,(VLOOKUP(B225,'X4'!$B:$AZ,2,FALSE)),IF($X$1=5,(VLOOKUP(B225,'X5'!$B:$AZ,2,FALSE)),IF($X$1=6,(VLOOKUP(B225,'X6'!$B:$AZ,2,FALSE)),IF($X$1=7,(VLOOKUP(B225,'X7'!$B:$AZ,2,FALSE)),IF($X$1=8,(VLOOKUP(B225,'X8'!$B:$AZ,2,FALSE)),IF($X$1=9,(VLOOKUP(B225,'X9'!$B:$AZ,2,FALSE)),IF($X$1=10,(VLOOKUP(B225,'X10'!$B:$AZ,2,FALSE)),IF($X$1=11,(VLOOKUP(B225,'X11'!$B:$AZ,2,FALSE)),IF($X$1=12,(VLOOKUP(B225,'X12'!$B:$AZ,2,FALSE)),IF($X$1=13,(VLOOKUP(B225,'X13'!$B:$AZ,2,FALSE)),"B"))))))))))))))=TRUE," ",(IF($X$1=1,(VLOOKUP(B225,'X1'!$B:$AZ,2,FALSE)),IF($X$1=2,(VLOOKUP(B225,'X2'!$B:$AZ,2,FALSE)),IF($X$1=3,(VLOOKUP(B225,'X3'!$B:$AZ,2,FALSE)),IF($X$1=4,(VLOOKUP(B225,'X4'!$B:$AZ,2,FALSE)),IF($X$1=5,(VLOOKUP(B225,'X5'!$B:$AZ,2,FALSE)),IF($X$1=6,(VLOOKUP(B225,'X6'!$B:$AZ,2,FALSE)),IF($X$1=7,(VLOOKUP(B225,'X7'!$B:$AZ,2,FALSE)),IF($X$1=8,(VLOOKUP(B225,'X8'!$B:$AZ,2,FALSE)),IF($X$1=9,(VLOOKUP(B225,'X9'!$B:$AZ,2,FALSE)),IF($X$1=10,(VLOOKUP(B225,'X10'!$B:$AZ,2,FALSE)),IF($X$1=11,(VLOOKUP(B225,'X11'!$B:$AZ,2,FALSE)),IF($X$1=12,(VLOOKUP(B225,'X12'!$B:$AZ,2,FALSE)),IF($X$1=13,(VLOOKUP(B225,'X13'!$B:$AZ,2,FALSE)),"B")))))))))))))))</f>
        <v xml:space="preserve"> </v>
      </c>
      <c r="J225" s="183" t="str">
        <f ca="1">IF(ISERROR(IF($X$1=1,(VLOOKUP(B225,'X1'!$B:$AZ,3,FALSE)),IF($X$1=2,(VLOOKUP(B225,'X2'!$B:$AZ,3,FALSE)),IF($X$1=3,(VLOOKUP(B225,'X3'!$B:$AZ,3,FALSE)),IF($X$1=4,(VLOOKUP(B225,'X4'!$B:$AZ,3,FALSE)),IF($X$1=5,(VLOOKUP(B225,'X5'!$B:$AZ,3,FALSE)),IF($X$1=6,(VLOOKUP(B225,'X6'!$B:$AZ,3,FALSE)),IF($X$1=7,(VLOOKUP(B225,'X7'!$B:$AZ,3,FALSE)),IF($X$1=8,(VLOOKUP(B225,'X8'!$B:$AZ,3,FALSE)),IF($X$1=9,(VLOOKUP(B225,'X9'!$B:$AZ,3,FALSE)),IF($X$1=10,(VLOOKUP(B225,'X10'!$B:$AZ,3,FALSE)),IF($X$1=11,(VLOOKUP(B225,'X11'!$B:$AZ,3,FALSE)),IF($X$1=12,(VLOOKUP(B225,'X12'!$B:$AZ,3,FALSE)),IF($X$1=13,(VLOOKUP(B225,'X13'!$B:$AZ,3,FALSE)),"B"))))))))))))))=TRUE," ",(IF($X$1=1,(VLOOKUP(B225,'X1'!$B:$AZ,3,FALSE)),IF($X$1=2,(VLOOKUP(B225,'X2'!$B:$AZ,3,FALSE)),IF($X$1=3,(VLOOKUP(B225,'X3'!$B:$AZ,3,FALSE)),IF($X$1=4,(VLOOKUP(B225,'X4'!$B:$AZ,3,FALSE)),IF($X$1=5,(VLOOKUP(B225,'X5'!$B:$AZ,3,FALSE)),IF($X$1=6,(VLOOKUP(B225,'X6'!$B:$AZ,3,FALSE)),IF($X$1=7,(VLOOKUP(B225,'X7'!$B:$AZ,3,FALSE)),IF($X$1=8,(VLOOKUP(B225,'X8'!$B:$AZ,3,FALSE)),IF($X$1=9,(VLOOKUP(B225,'X9'!$B:$AZ,3,FALSE)),IF($X$1=10,(VLOOKUP(B225,'X10'!$B:$AZ,3,FALSE)),IF($X$1=11,(VLOOKUP(B225,'X11'!$B:$AZ,3,FALSE)),IF($X$1=12,(VLOOKUP(B225,'X12'!$B:$AZ,3,FALSE)),IF($X$1=13,(VLOOKUP(B225,'X13'!$B:$AZ,3,FALSE)),"B")))))))))))))))</f>
        <v xml:space="preserve"> </v>
      </c>
      <c r="K225" s="183" t="str">
        <f ca="1">IF(ISERROR(IF($X$1=1,(VLOOKUP(B225,'X1'!$B:$AZ,5,FALSE)),IF($X$1=2,(VLOOKUP(B225,'X2'!$B:$AZ,5,FALSE)),IF($X$1=3,(VLOOKUP(B225,'X3'!$B:$AZ,5,FALSE)),IF($X$1=4,(VLOOKUP(B225,'X4'!$B:$AZ,5,FALSE)),IF($X$1=5,(VLOOKUP(B225,'X5'!$B:$AZ,5,FALSE)),IF($X$1=6,(VLOOKUP(B225,'X6'!$B:$AZ,5,FALSE)),IF($X$1=7,(VLOOKUP(B225,'X7'!$B:$AZ,5,FALSE)),IF($X$1=8,(VLOOKUP(B225,'X8'!$B:$AZ,5,FALSE)),IF($X$1=9,(VLOOKUP(B225,'X9'!$B:$AZ,5,FALSE)),IF($X$1=10,(VLOOKUP(B225,'X10'!$B:$AZ,5,FALSE)),IF($X$1=11,(VLOOKUP(B225,'X11'!$B:$AZ,5,FALSE)),IF($X$1=12,(VLOOKUP(B225,'X12'!$B:$AZ,5,FALSE)),IF($X$1=13,(VLOOKUP(B225,'X13'!$B:$AZ,5,FALSE)),"B"))))))))))))))=TRUE," ",(IF($X$1=1,(VLOOKUP(B225,'X1'!$B:$AZ,5,FALSE)),IF($X$1=2,(VLOOKUP(B225,'X2'!$B:$AZ,5,FALSE)),IF($X$1=3,(VLOOKUP(B225,'X3'!$B:$AZ,5,FALSE)),IF($X$1=4,(VLOOKUP(B225,'X4'!$B:$AZ,5,FALSE)),IF($X$1=5,(VLOOKUP(B225,'X5'!$B:$AZ,5,FALSE)),IF($X$1=6,(VLOOKUP(B225,'X6'!$B:$AZ,5,FALSE)),IF($X$1=7,(VLOOKUP(B225,'X7'!$B:$AZ,5,FALSE)),IF($X$1=8,(VLOOKUP(B225,'X8'!$B:$AZ,5,FALSE)),IF($X$1=9,(VLOOKUP(B225,'X9'!$B:$AZ,5,FALSE)),IF($X$1=10,(VLOOKUP(B225,'X10'!$B:$AZ,5,FALSE)),IF($X$1=11,(VLOOKUP(B225,'X11'!$B:$AZ,5,FALSE)),IF($X$1=12,(VLOOKUP(B225,'X12'!$B:$AZ,5,FALSE)),IF($X$1=13,(VLOOKUP(B225,'X13'!$B:$AZ,5,FALSE)),"B")))))))))))))))</f>
        <v xml:space="preserve"> </v>
      </c>
      <c r="L225" s="184" t="str">
        <f ca="1">IF(ISERROR(IF($X$1=1,(VLOOKUP(B225,'X1'!$B:$AZ,9,FALSE)),IF($X$1=2,(VLOOKUP(B225,'X2'!$B:$AZ,9,FALSE)),IF($X$1=3,(VLOOKUP(B225,'X3'!$B:$AZ,9,FALSE)),IF($X$1=4,(VLOOKUP(B225,'X4'!$B:$AZ,9,FALSE)),IF($X$1=5,(VLOOKUP(B225,'X5'!$B:$AZ,9,FALSE)),IF($X$1=6,(VLOOKUP(B225,'X6'!$B:$AZ,9,FALSE)),IF($X$1=7,(VLOOKUP(B225,'X7'!$B:$AZ,9,FALSE)),IF($X$1=8,(VLOOKUP(B225,'X8'!$B:$AZ,9,FALSE)),IF($X$1=9,(VLOOKUP(B225,'X9'!$B:$AZ,9,FALSE)),IF($X$1=10,(VLOOKUP(B225,'X10'!$B:$AZ,9,FALSE)),IF($X$1=11,(VLOOKUP(B225,'X11'!$B:$AZ,9,FALSE)),IF($X$1=12,(VLOOKUP(B225,'X12'!$B:$AZ,9,FALSE)),IF($X$1=13,(VLOOKUP(B225,'X13'!$B:$AZ,9,FALSE)),"B"))))))))))))))=TRUE," ",(IF($X$1=1,(VLOOKUP(B225,'X1'!$B:$AZ,9,FALSE)),IF($X$1=2,(VLOOKUP(B225,'X2'!$B:$AZ,9,FALSE)),IF($X$1=3,(VLOOKUP(B225,'X3'!$B:$AZ,9,FALSE)),IF($X$1=4,(VLOOKUP(B225,'X4'!$B:$AZ,9,FALSE)),IF($X$1=5,(VLOOKUP(B225,'X5'!$B:$AZ,9,FALSE)),IF($X$1=6,(VLOOKUP(B225,'X6'!$B:$AZ,9,FALSE)),IF($X$1=7,(VLOOKUP(B225,'X7'!$B:$AZ,9,FALSE)),IF($X$1=8,(VLOOKUP(B225,'X8'!$B:$AZ,9,FALSE)),IF($X$1=9,(VLOOKUP(B225,'X9'!$B:$AZ,9,FALSE)),IF($X$1=10,(VLOOKUP(B225,'X10'!$B:$AZ,9,FALSE)),IF($X$1=11,(VLOOKUP(B225,'X11'!$B:$AZ,9,FALSE)),IF($X$1=12,(VLOOKUP(B225,'X12'!$B:$AZ,9,FALSE)),IF($X$1=13,(VLOOKUP(B225,'X13'!$B:$AZ,9,FALSE)),"B")))))))))))))))</f>
        <v xml:space="preserve"> </v>
      </c>
      <c r="M225" s="184" t="str">
        <f ca="1">IF(ISERROR(IF($X$1=1,(VLOOKUP(B225,'X1'!$B:$AZ,10,FALSE)),IF($X$1=2,(VLOOKUP(B225,'X2'!$B:$AZ,10,FALSE)),IF($X$1=3,(VLOOKUP(B225,'X3'!$B:$AZ,10,FALSE)),IF($X$1=4,(VLOOKUP(B225,'X4'!$B:$AZ,10,FALSE)),IF($X$1=5,(VLOOKUP(B225,'X5'!$B:$AZ,10,FALSE)),IF($X$1=6,(VLOOKUP(B225,'X6'!$B:$AZ,10,FALSE)),IF($X$1=7,(VLOOKUP(B225,'X7'!$B:$AZ,10,FALSE)),IF($X$1=8,(VLOOKUP(B225,'X8'!$B:$AZ,10,FALSE)),IF($X$1=9,(VLOOKUP(B225,'X9'!$B:$AZ,10,FALSE)),IF($X$1=10,(VLOOKUP(B225,'X10'!$B:$AZ,10,FALSE)),IF($X$1=11,(VLOOKUP(B225,'X11'!$B:$AZ,10,FALSE)),IF($X$1=12,(VLOOKUP(B225,'X12'!$B:$AZ,10,FALSE)),IF($X$1=13,(VLOOKUP(B225,'X13'!$B:$AZ,10,FALSE)),"B"))))))))))))))=TRUE," ",(IF($X$1=1,(VLOOKUP(B225,'X1'!$B:$AZ,10,FALSE)),IF($X$1=2,(VLOOKUP(B225,'X2'!$B:$AZ,10,FALSE)),IF($X$1=3,(VLOOKUP(B225,'X3'!$B:$AZ,10,FALSE)),IF($X$1=4,(VLOOKUP(B225,'X4'!$B:$AZ,10,FALSE)),IF($X$1=5,(VLOOKUP(B225,'X5'!$B:$AZ,10,FALSE)),IF($X$1=6,(VLOOKUP(B225,'X6'!$B:$AZ,10,FALSE)),IF($X$1=7,(VLOOKUP(B225,'X7'!$B:$AZ,10,FALSE)),IF($X$1=8,(VLOOKUP(B225,'X8'!$B:$AZ,10,FALSE)),IF($X$1=9,(VLOOKUP(B225,'X9'!$B:$AZ,10,FALSE)),IF($X$1=10,(VLOOKUP(B225,'X10'!$B:$AZ,10,FALSE)),IF($X$1=11,(VLOOKUP(B225,'X11'!$B:$AZ,10,FALSE)),IF($X$1=12,(VLOOKUP(B225,'X12'!$B:$AZ,10,FALSE)),IF($X$1=13,(VLOOKUP(B225,'X13'!$B:$AZ,10,FALSE)),"B")))))))))))))))</f>
        <v xml:space="preserve"> </v>
      </c>
      <c r="N225" s="185" t="str">
        <f ca="1">IF(ISERROR(IF($X$1=1,(VLOOKUP(B225,'X1'!$B:$AZ,45,FALSE)),IF($X$1=2,(VLOOKUP(B225,'X2'!$B:$AZ,45,FALSE)),IF($X$1=3,(VLOOKUP(B225,'X3'!$B:$AZ,45,FALSE)),IF($X$1=4,(VLOOKUP(B225,'X4'!$B:$AZ,45,FALSE)),IF($X$1=5,(VLOOKUP(B225,'X5'!$B:$AZ,45,FALSE)),IF($X$1=6,(VLOOKUP(B225,'X6'!$B:$AZ,45,FALSE)),IF($X$1=7,(VLOOKUP(B225,'X7'!$B:$AZ,45,FALSE)),IF($X$1=8,(VLOOKUP(B225,'X8'!$B:$AZ,45,FALSE)),IF($X$1=9,(VLOOKUP(B225,'X9'!$B:$AZ,45,FALSE)),IF($X$1=10,(VLOOKUP(B225,'X10'!$B:$AZ,45,FALSE)),IF($X$1=11,(VLOOKUP(B225,'X11'!$B:$AZ,45,FALSE)),IF($X$1=12,(VLOOKUP(B225,'X12'!$B:$AZ,45,FALSE)),IF($X$1=13,(VLOOKUP(B225,'X13'!$B:$AZ,45,FALSE)),"B"))))))))))))))=TRUE," ",(IF($X$1=1,(VLOOKUP(B225,'X1'!$B:$AZ,45,FALSE)),IF($X$1=2,(VLOOKUP(B225,'X2'!$B:$AZ,45,FALSE)),IF($X$1=3,(VLOOKUP(B225,'X3'!$B:$AZ,45,FALSE)),IF($X$1=4,(VLOOKUP(B225,'X4'!$B:$AZ,45,FALSE)),IF($X$1=5,(VLOOKUP(B225,'X5'!$B:$AZ,45,FALSE)),IF($X$1=6,(VLOOKUP(B225,'X6'!$B:$AZ,45,FALSE)),IF($X$1=7,(VLOOKUP(B225,'X7'!$B:$AZ,45,FALSE)),IF($X$1=8,(VLOOKUP(B225,'X8'!$B:$AZ,45,FALSE)),IF($X$1=9,(VLOOKUP(B225,'X9'!$B:$AZ,45,FALSE)),IF($X$1=10,(VLOOKUP(B225,'X10'!$B:$AZ,45,FALSE)),IF($X$1=11,(VLOOKUP(B225,'X11'!$B:$AZ,45,FALSE)),IF($X$1=12,(VLOOKUP(B225,'X12'!$B:$AZ,45,FALSE)),IF($X$1=13,(VLOOKUP(B225,'X13'!$B:$AZ,45,FALSE)),"B")))))))))))))))</f>
        <v xml:space="preserve"> </v>
      </c>
      <c r="O225" s="184" t="str">
        <f ca="1">IF(ISERROR(IF($X$1=1,(VLOOKUP(B225,'X1'!$B:$AZ,11,FALSE)),IF($X$1=2,(VLOOKUP(B225,'X2'!$B:$AZ,11,FALSE)),IF($X$1=3,(VLOOKUP(B225,'X3'!$B:$AZ,11,FALSE)),IF($X$1=4,(VLOOKUP(B225,'X4'!$B:$AZ,11,FALSE)),IF($X$1=5,(VLOOKUP(B225,'X5'!$B:$AZ,11,FALSE)),IF($X$1=6,(VLOOKUP(B225,'X6'!$B:$AZ,11,FALSE)),IF($X$1=7,(VLOOKUP(B225,'X7'!$B:$AZ,11,FALSE)),IF($X$1=8,(VLOOKUP(B225,'X8'!$B:$AZ,11,FALSE)),IF($X$1=9,(VLOOKUP(B225,'X9'!$B:$AZ,11,FALSE)),IF($X$1=10,(VLOOKUP(B225,'X10'!$B:$AZ,11,FALSE)),IF($X$1=11,(VLOOKUP(B225,'X11'!$B:$AZ,11,FALSE)),IF($X$1=12,(VLOOKUP(B225,'X12'!$B:$AZ,11,FALSE)),IF($X$1=13,(VLOOKUP(B225,'X13'!$B:$AZ,11,FALSE)),"B"))))))))))))))=TRUE," ",(IF($X$1=1,(VLOOKUP(B225,'X1'!$B:$AZ,11,FALSE)),IF($X$1=2,(VLOOKUP(B225,'X2'!$B:$AZ,11,FALSE)),IF($X$1=3,(VLOOKUP(B225,'X3'!$B:$AZ,11,FALSE)),IF($X$1=4,(VLOOKUP(B225,'X4'!$B:$AZ,11,FALSE)),IF($X$1=5,(VLOOKUP(B225,'X5'!$B:$AZ,11,FALSE)),IF($X$1=6,(VLOOKUP(B225,'X6'!$B:$AZ,11,FALSE)),IF($X$1=7,(VLOOKUP(B225,'X7'!$B:$AZ,11,FALSE)),IF($X$1=8,(VLOOKUP(B225,'X8'!$B:$AZ,11,FALSE)),IF($X$1=9,(VLOOKUP(B225,'X9'!$B:$AZ,11,FALSE)),IF($X$1=10,(VLOOKUP(B225,'X10'!$B:$AZ,11,FALSE)),IF($X$1=11,(VLOOKUP(B225,'X11'!$B:$AZ,11,FALSE)),IF($X$1=12,(VLOOKUP(B225,'X12'!$B:$AZ,11,FALSE)),IF($X$1=13,(VLOOKUP(B225,'X13'!$B:$AZ,11,FALSE)),"B")))))))))))))))</f>
        <v xml:space="preserve"> </v>
      </c>
      <c r="P225" s="184" t="str">
        <f ca="1">IF(ISERROR(IF($X$1=1,(VLOOKUP(B225,'X1'!$B:$AZ,12,FALSE)),IF($X$1=2,(VLOOKUP(B225,'X2'!$B:$AZ,12,FALSE)),IF($X$1=3,(VLOOKUP(B225,'X3'!$B:$AZ,12,FALSE)),IF($X$1=4,(VLOOKUP(B225,'X4'!$B:$AZ,12,FALSE)),IF($X$1=5,(VLOOKUP(B225,'X5'!$B:$AZ,12,FALSE)),IF($X$1=6,(VLOOKUP(B225,'X6'!$B:$AZ,12,FALSE)),IF($X$1=7,(VLOOKUP(B225,'X7'!$B:$AZ,12,FALSE)),IF($X$1=8,(VLOOKUP(B225,'X8'!$B:$AZ,12,FALSE)),IF($X$1=9,(VLOOKUP(B225,'X9'!$B:$AZ,12,FALSE)),IF($X$1=10,(VLOOKUP(B225,'X10'!$B:$AZ,12,FALSE)),IF($X$1=11,(VLOOKUP(B225,'X11'!$B:$AZ,12,FALSE)),IF($X$1=12,(VLOOKUP(B225,'X12'!$B:$AZ,12,FALSE)),IF($X$1=13,(VLOOKUP(B225,'X13'!$B:$AZ,12,FALSE)),"B"))))))))))))))=TRUE," ",(IF($X$1=1,(VLOOKUP(B225,'X1'!$B:$AZ,12,FALSE)),IF($X$1=2,(VLOOKUP(B225,'X2'!$B:$AZ,12,FALSE)),IF($X$1=3,(VLOOKUP(B225,'X3'!$B:$AZ,12,FALSE)),IF($X$1=4,(VLOOKUP(B225,'X4'!$B:$AZ,12,FALSE)),IF($X$1=5,(VLOOKUP(B225,'X5'!$B:$AZ,12,FALSE)),IF($X$1=6,(VLOOKUP(B225,'X6'!$B:$AZ,12,FALSE)),IF($X$1=7,(VLOOKUP(B225,'X7'!$B:$AZ,12,FALSE)),IF($X$1=8,(VLOOKUP(B225,'X8'!$B:$AZ,12,FALSE)),IF($X$1=9,(VLOOKUP(B225,'X9'!$B:$AZ,12,FALSE)),IF($X$1=10,(VLOOKUP(B225,'X10'!$B:$AZ,12,FALSE)),IF($X$1=11,(VLOOKUP(B225,'X11'!$B:$AZ,12,FALSE)),IF($X$1=12,(VLOOKUP(B225,'X12'!$B:$AZ,12,FALSE)),IF($X$1=13,(VLOOKUP(B225,'X13'!$B:$AZ,12,FALSE)),"B")))))))))))))))</f>
        <v xml:space="preserve"> </v>
      </c>
      <c r="Q225" s="185" t="str">
        <f ca="1">IF(ISERROR(IF($X$1=1,(VLOOKUP(B225,'X1'!$B:$AZ,46,FALSE)),IF($X$1=2,(VLOOKUP(B225,'X2'!$B:$AZ,46,FALSE)),IF($X$1=3,(VLOOKUP(B225,'X3'!$B:$AZ,46,FALSE)),IF($X$1=4,(VLOOKUP(B225,'X4'!$B:$AZ,46,FALSE)),IF($X$1=5,(VLOOKUP(B225,'X5'!$B:$AZ,46,FALSE)),IF($X$1=6,(VLOOKUP(B225,'X6'!$B:$AZ,46,FALSE)),IF($X$1=7,(VLOOKUP(B225,'X7'!$B:$AZ,46,FALSE)),IF($X$1=8,(VLOOKUP(B225,'X8'!$B:$AZ,46,FALSE)),IF($X$1=9,(VLOOKUP(B225,'X9'!$B:$AZ,46,FALSE)),IF($X$1=10,(VLOOKUP(B225,'X10'!$B:$AZ,46,FALSE)),IF($X$1=11,(VLOOKUP(B225,'X11'!$B:$AZ,46,FALSE)),IF($X$1=12,(VLOOKUP(B225,'X12'!$B:$AZ,46,FALSE)),IF($X$1=13,(VLOOKUP(B225,'X13'!$B:$AZ,46,FALSE)),"B"))))))))))))))=TRUE," ",(IF($X$1=1,(VLOOKUP(B225,'X1'!$B:$AZ,46,FALSE)),IF($X$1=2,(VLOOKUP(B225,'X2'!$B:$AZ,46,FALSE)),IF($X$1=3,(VLOOKUP(B225,'X3'!$B:$AZ,46,FALSE)),IF($X$1=4,(VLOOKUP(B225,'X4'!$B:$AZ,46,FALSE)),IF($X$1=5,(VLOOKUP(B225,'X5'!$B:$AZ,46,FALSE)),IF($X$1=6,(VLOOKUP(B225,'X6'!$B:$AZ,46,FALSE)),IF($X$1=7,(VLOOKUP(B225,'X7'!$B:$AZ,46,FALSE)),IF($X$1=8,(VLOOKUP(B225,'X8'!$B:$AZ,46,FALSE)),IF($X$1=9,(VLOOKUP(B225,'X9'!$B:$AZ,46,FALSE)),IF($X$1=10,(VLOOKUP(B225,'X10'!$B:$AZ,46,FALSE)),IF($X$1=11,(VLOOKUP(B225,'X11'!$B:$AZ,46,FALSE)),IF($X$1=12,(VLOOKUP(B225,'X12'!$B:$AZ,46,FALSE)),IF($X$1=13,(VLOOKUP(B225,'X13'!$B:$AZ,46,FALSE)),"B")))))))))))))))</f>
        <v xml:space="preserve"> </v>
      </c>
      <c r="R225" s="185" t="str">
        <f ca="1">IF(ISERROR(IF($X$1=1,(VLOOKUP(B225,'X1'!$B:$AZ,15,FALSE)),IF($X$1=2,(VLOOKUP(B225,'X2'!$B:$AZ,15,FALSE)),IF($X$1=3,(VLOOKUP(B225,'X3'!$B:$AZ,15,FALSE)),IF($X$1=4,(VLOOKUP(B225,'X4'!$B:$AZ,15,FALSE)),IF($X$1=5,(VLOOKUP(B225,'X5'!$B:$AZ,15,FALSE)),IF($X$1=6,(VLOOKUP(B225,'X6'!$B:$AZ,15,FALSE)),IF($X$1=7,(VLOOKUP(B225,'X7'!$B:$AZ,15,FALSE)),IF($X$1=8,(VLOOKUP(B225,'X8'!$B:$AZ,15,FALSE)),IF($X$1=9,(VLOOKUP(B225,'X9'!$B:$AZ,15,FALSE)),IF($X$1=10,(VLOOKUP(B225,'X10'!$B:$AZ,15,FALSE)),IF($X$1=11,(VLOOKUP(B225,'X11'!$B:$AZ,15,FALSE)),IF($X$1=12,(VLOOKUP(B225,'X12'!$B:$AZ,15,FALSE)),IF($X$1=13,(VLOOKUP(B225,'X13'!$B:$AZ,15,FALSE)),"B"))))))))))))))=TRUE," ",(IF($X$1=1,(VLOOKUP(B225,'X1'!$B:$AZ,15,FALSE)),IF($X$1=2,(VLOOKUP(B225,'X2'!$B:$AZ,15,FALSE)),IF($X$1=3,(VLOOKUP(B225,'X3'!$B:$AZ,15,FALSE)),IF($X$1=4,(VLOOKUP(B225,'X4'!$B:$AZ,15,FALSE)),IF($X$1=5,(VLOOKUP(B225,'X5'!$B:$AZ,15,FALSE)),IF($X$1=6,(VLOOKUP(B225,'X6'!$B:$AZ,15,FALSE)),IF($X$1=7,(VLOOKUP(B225,'X7'!$B:$AZ,15,FALSE)),IF($X$1=8,(VLOOKUP(B225,'X8'!$B:$AZ,15,FALSE)),IF($X$1=9,(VLOOKUP(B225,'X9'!$B:$AZ,15,FALSE)),IF($X$1=10,(VLOOKUP(B225,'X10'!$B:$AZ,15,FALSE)),IF($X$1=11,(VLOOKUP(B225,'X11'!$B:$AZ,15,FALSE)),IF($X$1=12,(VLOOKUP(B225,'X12'!$B:$AZ,15,FALSE)),IF($X$1=13,(VLOOKUP(B225,'X13'!$B:$AZ,15,FALSE)),"B")))))))))))))))</f>
        <v xml:space="preserve"> </v>
      </c>
      <c r="S225" s="185" t="str">
        <f ca="1">IF(ISERROR(IF((IF($X$1=1,(VLOOKUP(B225,'X1'!$B:$AZ,14,FALSE)),(IF($X$1=2,(VLOOKUP(B225,'X2'!$B:$AZ,14,FALSE)),(IF($X$1=3,(VLOOKUP(B225,'X3'!$B:$AZ,14,FALSE)),(IF($X$1=4,(VLOOKUP(B225,'X4'!$B:$AZ,14,FALSE)),(IF($X$1=5,(VLOOKUP(B225,'X5'!$B:$AZ,14,FALSE)),(IF($X$1=6,(VLOOKUP(B225,'X6'!$B:$AZ,14,FALSE)),(IF($X$1=7,(VLOOKUP(B225,'X7'!$B:$AZ,14,FALSE)),(IF($X$1=8,(VLOOKUP(B225,'X8'!$B:$AZ,14,FALSE)),(IF($X$1=9,(VLOOKUP(B225,'X9'!$B:$AZ,14,FALSE)),(IF($X$1=10,(VLOOKUP(B225,'X10'!$B:$AZ,14,FALSE)),(IF($X$1=11,(VLOOKUP(B225,'X11'!$B:$AZ,14,FALSE)),(IF($X$1=12,(VLOOKUP(B225,'X12'!$B:$AZ,14,FALSE)),(VLOOKUP(B225,'X13'!$B:$AZ,14,FALSE))))))))))))))))))))))))))=$V$1," ",(IF($X$1=1,(VLOOKUP(B225,'X1'!$B:$AZ,14,FALSE)),(IF($X$1=2,(VLOOKUP(B225,'X2'!$B:$AZ,14,FALSE)),(IF($X$1=3,(VLOOKUP(B225,'X3'!$B:$AZ,14,FALSE)),(IF($X$1=4,(VLOOKUP(B225,'X4'!$B:$AZ,14,FALSE)),(IF($X$1=5,(VLOOKUP(B225,'X5'!$B:$AZ,14,FALSE)),(IF($X$1=6,(VLOOKUP(B225,'X6'!$B:$AZ,14,FALSE)),(IF($X$1=7,(VLOOKUP(B225,'X7'!$B:$AZ,14,FALSE)),(IF($X$1=8,(VLOOKUP(B225,'X8'!$B:$AZ,14,FALSE)),(IF($X$1=9,(VLOOKUP(B225,'X9'!$B:$AZ,14,FALSE)),(IF($X$1=10,(VLOOKUP(B225,'X10'!$B:$AZ,14,FALSE)),(IF($X$1=11,(VLOOKUP(B225,'X11'!$B:$AZ,14,FALSE)),(IF($X$1=12,(VLOOKUP(B225,'X12'!$B:$AZ,14,FALSE)),(VLOOKUP(B225,'X13'!$B:$AZ,14,FALSE))))))))))))))))))))))))))))=TRUE," ",(IF((IF($X$1=1,(VLOOKUP(B225,'X1'!$B:$AZ,14,FALSE)),(IF($X$1=2,(VLOOKUP(B225,'X2'!$B:$AZ,14,FALSE)),(IF($X$1=3,(VLOOKUP(B225,'X3'!$B:$AZ,14,FALSE)),(IF($X$1=4,(VLOOKUP(B225,'X4'!$B:$AZ,14,FALSE)),(IF($X$1=5,(VLOOKUP(B225,'X5'!$B:$AZ,14,FALSE)),(IF($X$1=6,(VLOOKUP(B225,'X6'!$B:$AZ,14,FALSE)),(IF($X$1=7,(VLOOKUP(B225,'X7'!$B:$AZ,14,FALSE)),(IF($X$1=8,(VLOOKUP(B225,'X8'!$B:$AZ,14,FALSE)),(IF($X$1=9,(VLOOKUP(B225,'X9'!$B:$AZ,14,FALSE)),(IF($X$1=10,(VLOOKUP(B225,'X10'!$B:$AZ,14,FALSE)),(IF($X$1=11,(VLOOKUP(B225,'X11'!$B:$AZ,14,FALSE)),(IF($X$1=12,(VLOOKUP(B225,'X12'!$B:$AZ,14,FALSE)),(VLOOKUP(B225,'X13'!$B:$AZ,14,FALSE))))))))))))))))))))))))))=$V$1," ",(IF($X$1=1,(VLOOKUP(B225,'X1'!$B:$AZ,14,FALSE)),(IF($X$1=2,(VLOOKUP(B225,'X2'!$B:$AZ,14,FALSE)),(IF($X$1=3,(VLOOKUP(B225,'X3'!$B:$AZ,14,FALSE)),(IF($X$1=4,(VLOOKUP(B225,'X4'!$B:$AZ,14,FALSE)),(IF($X$1=5,(VLOOKUP(B225,'X5'!$B:$AZ,14,FALSE)),(IF($X$1=6,(VLOOKUP(B225,'X6'!$B:$AZ,14,FALSE)),(IF($X$1=7,(VLOOKUP(B225,'X7'!$B:$AZ,14,FALSE)),(IF($X$1=8,(VLOOKUP(B225,'X8'!$B:$AZ,14,FALSE)),(IF($X$1=9,(VLOOKUP(B225,'X9'!$B:$AZ,14,FALSE)),(IF($X$1=10,(VLOOKUP(B225,'X10'!$B:$AZ,14,FALSE)),(IF($X$1=11,(VLOOKUP(B225,'X11'!$B:$AZ,14,FALSE)),(IF($X$1=12,(VLOOKUP(B225,'X12'!$B:$AZ,14,FALSE)),(VLOOKUP(B225,'X13'!$B:$AZ,14,FALSE)))))))))))))))))))))))))))))</f>
        <v xml:space="preserve"> </v>
      </c>
    </row>
    <row r="226" spans="1:19" ht="14.1" customHeight="1" x14ac:dyDescent="0.2">
      <c r="A226" s="156" t="s">
        <v>1058</v>
      </c>
      <c r="B226" s="122" t="str">
        <f>IF(ISERROR(IF($U$16=1,(VLOOKUP(A226,$AC$89:$AH$125,2,FALSE)),IF((IF($X$1=1,'X1'!B185,(IF($X$1=2,'X2'!B185,(IF($X$1=3,'X3'!B185,(IF($X$1=4,'X4'!B185,(IF($X$1=5,'X5'!B185,(IF($X$1=6,'X6'!B185,(IF($X$1=7,'X7'!B185,(IF($X$1=8,'X8'!B185,(IF($X$1=9,'X9'!B185,(IF($X$1=10,'X10'!B185,(IF($X$1=11,'X11'!B185,(IF($X$1=12,'X12'!B185,'X13'!B185))))))))))))))))))))))))="","",(IF($X$1=1,'X1'!B185,(IF($X$1=2,'X2'!B185,(IF($X$1=3,'X3'!B185,(IF($X$1=4,'X4'!B185,(IF($X$1=5,'X5'!B185,(IF($X$1=6,'X6'!B185,(IF($X$1=7,'X7'!B185,(IF($X$1=8,'X8'!B185,(IF($X$1=9,'X9'!B185,(IF($X$1=10,'X10'!B185,(IF($X$1=11,'X11'!B185,(IF($X$1=12,'X12'!B185,'X13'!B185)))))))))))))))))))))))))))=TRUE," ",(IF($U$16=1,(VLOOKUP(A226,$AC$89:$AH$125,2,FALSE)),IF((IF($X$1=1,'X1'!B185,(IF($X$1=2,'X2'!B185,(IF($X$1=3,'X3'!B185,(IF($X$1=4,'X4'!B185,(IF($X$1=5,'X5'!B185,(IF($X$1=6,'X6'!B185,(IF($X$1=7,'X7'!B185,(IF($X$1=8,'X8'!B185,(IF($X$1=9,'X9'!B185,(IF($X$1=10,'X10'!B185,(IF($X$1=11,'X11'!B185,(IF($X$1=12,'X12'!B185,'X13'!B185))))))))))))))))))))))))="","",(IF($X$1=1,'X1'!B185,(IF($X$1=2,'X2'!B185,(IF($X$1=3,'X3'!B185,(IF($X$1=4,'X4'!B185,(IF($X$1=5,'X5'!B185,(IF($X$1=6,'X6'!B185,(IF($X$1=7,'X7'!B185,(IF($X$1=8,'X8'!B185,(IF($X$1=9,'X9'!B185,(IF($X$1=10,'X10'!B185,(IF($X$1=11,'X11'!B185,(IF($X$1=12,'X12'!B185,'X13'!B185))))))))))))))))))))))))))))</f>
        <v/>
      </c>
      <c r="C226" s="181" t="str">
        <f ca="1">IF(ISERROR(IF($X$1=1,(VLOOKUP(B226,'X1'!$B:$AZ,47,FALSE)),IF($X$1=2,(VLOOKUP(B226,'X2'!$B:$AZ,47,FALSE)),IF($X$1=3,(VLOOKUP(B226,'X3'!$B:$AZ,47,FALSE)),IF($X$1=4,(VLOOKUP(B226,'X4'!$B:$AZ,47,FALSE)),IF($X$1=5,(VLOOKUP(B226,'X5'!$B:$AZ,47,FALSE)),IF($X$1=6,(VLOOKUP(B226,'X6'!$B:$AZ,47,FALSE)),IF($X$1=7,(VLOOKUP(B226,'X7'!$B:$AZ,47,FALSE)),IF($X$1=8,(VLOOKUP(B226,'X8'!$B:$AZ,47,FALSE)),IF($X$1=9,(VLOOKUP(B226,'X9'!$B:$AZ,47,FALSE)),IF($X$1=10,(VLOOKUP(B226,'X10'!$B:$AZ,47,FALSE)),IF($X$1=11,(VLOOKUP(B226,'X11'!$B:$AZ,47,FALSE)),IF($X$1=12,(VLOOKUP(B226,'X12'!$B:$AZ,47,FALSE)),IF($X$1=13,(VLOOKUP(B226,'X13'!$B:$AZ,47,FALSE)),"B"))))))))))))))=TRUE," ",(IF($X$1=1,(VLOOKUP(B226,'X1'!$B:$AZ,47,FALSE)),IF($X$1=2,(VLOOKUP(B226,'X2'!$B:$AZ,47,FALSE)),IF($X$1=3,(VLOOKUP(B226,'X3'!$B:$AZ,47,FALSE)),IF($X$1=4,(VLOOKUP(B226,'X4'!$B:$AZ,47,FALSE)),IF($X$1=5,(VLOOKUP(B226,'X5'!$B:$AZ,47,FALSE)),IF($X$1=6,(VLOOKUP(B226,'X6'!$B:$AZ,47,FALSE)),IF($X$1=7,(VLOOKUP(B226,'X7'!$B:$AZ,47,FALSE)),IF($X$1=8,(VLOOKUP(B226,'X8'!$B:$AZ,47,FALSE)),IF($X$1=9,(VLOOKUP(B226,'X9'!$B:$AZ,47,FALSE)),IF($X$1=10,(VLOOKUP(B226,'X10'!$B:$AZ,47,FALSE)),IF($X$1=11,(VLOOKUP(B226,'X11'!$B:$AZ,47,FALSE)),IF($X$1=12,(VLOOKUP(B226,'X12'!$B:$AZ,47,FALSE)),IF($X$1=13,(VLOOKUP(B226,'X13'!$B:$AZ,47,FALSE)),"B")))))))))))))))</f>
        <v xml:space="preserve"> </v>
      </c>
      <c r="D226" s="181" t="str">
        <f ca="1">IF(ISERROR(IF($X$1=1,(VLOOKUP(B226,'X1'!$B:$AP,41,FALSE)),IF($X$1=2,(VLOOKUP(B226,'X2'!$B:$AP,41,FALSE)),IF($X$1=3,(VLOOKUP(B226,'X3'!$B:$AP,41,FALSE)),IF($X$1=4,(VLOOKUP(B226,'X4'!$B:$AP,41,FALSE)),IF($X$1=5,(VLOOKUP(B226,'X5'!$B:$AP,41,FALSE)),IF($X$1=6,(VLOOKUP(B226,'X6'!$B:$AP,41,FALSE)),IF($X$1=7,(VLOOKUP(B226,'X7'!$B:$AP,41,FALSE)),IF($X$1=8,(VLOOKUP(B226,'X8'!$B:$AP,41,FALSE)),IF($X$1=9,(VLOOKUP(B226,'X9'!$B:$AP,41,FALSE)),IF($X$1=10,(VLOOKUP(B226,'X10'!$B:$AP,41,FALSE)),IF($X$1=11,(VLOOKUP(B226,'X11'!$B:$AP,41,FALSE)),IF($X$1=12,(VLOOKUP(B226,'X12'!$B:$AP,41,FALSE)),IF($X$1=13,(VLOOKUP(B226,'X13'!$B:$AP,41,FALSE)),"B"))))))))))))))=TRUE," ",(IF($X$1=1,(VLOOKUP(B226,'X1'!$B:$AP,41,FALSE)),IF($X$1=2,(VLOOKUP(B226,'X2'!$B:$AP,41,FALSE)),IF($X$1=3,(VLOOKUP(B226,'X3'!$B:$AP,41,FALSE)),IF($X$1=4,(VLOOKUP(B226,'X4'!$B:$AP,41,FALSE)),IF($X$1=5,(VLOOKUP(B226,'X5'!$B:$AP,41,FALSE)),IF($X$1=6,(VLOOKUP(B226,'X6'!$B:$AP,41,FALSE)),IF($X$1=7,(VLOOKUP(B226,'X7'!$B:$AP,41,FALSE)),IF($X$1=8,(VLOOKUP(B226,'X8'!$B:$AP,41,FALSE)),IF($X$1=9,(VLOOKUP(B226,'X9'!$B:$AP,41,FALSE)),IF($X$1=10,(VLOOKUP(B226,'X10'!$B:$AP,41,FALSE)),IF($X$1=11,(VLOOKUP(B226,'X11'!$B:$AP,41,FALSE)),IF($X$1=12,(VLOOKUP(B226,'X12'!$B:$AP,41,FALSE)),IF($X$1=13,(VLOOKUP(B226,'X13'!$B:$AP,41,FALSE)),"B")))))))))))))))</f>
        <v xml:space="preserve"> </v>
      </c>
      <c r="E226" s="182" t="str">
        <f ca="1">IF(ISERROR(IF($X$1=1,(VLOOKUP(B226,'X1'!$B:$AP,7,FALSE)),IF($X$1=2,(VLOOKUP(B226,'X2'!$B:$AP,7,FALSE)),IF($X$1=3,(VLOOKUP(B226,'X3'!$B:$AP,7,FALSE)),IF($X$1=4,(VLOOKUP(B226,'X4'!$B:$AP,7,FALSE)),IF($X$1=5,(VLOOKUP(B226,'X5'!$B:$AP,7,FALSE)),IF($X$1=6,(VLOOKUP(B226,'X6'!$B:$AP,7,FALSE)),IF($X$1=7,(VLOOKUP(B226,'X7'!$B:$AP,7,FALSE)),IF($X$1=8,(VLOOKUP(B226,'X8'!$B:$AP,7,FALSE)),IF($X$1=9,(VLOOKUP(B226,'X9'!$B:$AP,7,FALSE)),IF($X$1=10,(VLOOKUP(B226,'X10'!$B:$AP,7,FALSE)),IF($X$1=11,(VLOOKUP(B226,'X11'!$B:$AP,7,FALSE)),IF($X$1=12,(VLOOKUP(B226,'X12'!$B:$AP,7,FALSE)),IF($X$1=13,(VLOOKUP(B226,'X13'!$B:$AP,7,FALSE)),"B"))))))))))))))=TRUE," ",(IF($X$1=1,(VLOOKUP(B226,'X1'!$B:$AP,7,FALSE)),IF($X$1=2,(VLOOKUP(B226,'X2'!$B:$AP,7,FALSE)),IF($X$1=3,(VLOOKUP(B226,'X3'!$B:$AP,7,FALSE)),IF($X$1=4,(VLOOKUP(B226,'X4'!$B:$AP,7,FALSE)),IF($X$1=5,(VLOOKUP(B226,'X5'!$B:$AP,7,FALSE)),IF($X$1=6,(VLOOKUP(B226,'X6'!$B:$AP,7,FALSE)),IF($X$1=7,(VLOOKUP(B226,'X7'!$B:$AP,7,FALSE)),IF($X$1=8,(VLOOKUP(B226,'X8'!$B:$AP,7,FALSE)),IF($X$1=9,(VLOOKUP(B226,'X9'!$B:$AP,7,FALSE)),IF($X$1=10,(VLOOKUP(B226,'X10'!$B:$AP,7,FALSE)),IF($X$1=11,(VLOOKUP(B226,'X11'!$B:$AP,7,FALSE)),IF($X$1=12,(VLOOKUP(B226,'X12'!$B:$AP,7,FALSE)),IF($X$1=13,(VLOOKUP(B226,'X13'!$B:$AP,7,FALSE)),"B")))))))))))))))</f>
        <v xml:space="preserve"> </v>
      </c>
      <c r="F226" s="182" t="str">
        <f ca="1">IF(ISERROR(IF((IF($X$1=1,(VLOOKUP(B226,'X1'!$B:$AO,6,FALSE)),(IF($X$1=2,(VLOOKUP(B226,'X2'!$B:$AO,6,FALSE)),(IF($X$1=3,(VLOOKUP(B226,'X3'!$B:$AO,6,FALSE)),(IF($X$1=4,(VLOOKUP(B226,'X4'!$B:$AO,6,FALSE)),(IF($X$1=5,(VLOOKUP(B226,'X5'!$B:$AO,6,FALSE)),(IF($X$1=6,(VLOOKUP(B226,'X6'!$B:$AO,6,FALSE)),(IF($X$1=7,(VLOOKUP(B226,'X7'!$B:$AO,6,FALSE)),(IF($X$1=8,(VLOOKUP(B226,'X8'!$B:$AO,6,FALSE)),(IF($X$1=9,(VLOOKUP(B226,'X9'!$B:$AO,6,FALSE)),(IF($X$1=10,(VLOOKUP(B226,'X10'!$B:$AO,6,FALSE)),(IF($X$1=11,(VLOOKUP(B226,'X11'!$B:$AO,6,FALSE)),(IF($X$1=12,(VLOOKUP(B226,'X12'!$B:$AO,6,FALSE)),(VLOOKUP(B226,'X13'!$B:$AO,6,FALSE))))))))))))))))))))))))))=$V$1," ",(IF($X$1=1,(VLOOKUP(B226,'X1'!$B:$AO,6,FALSE)),(IF($X$1=2,(VLOOKUP(B226,'X2'!$B:$AO,6,FALSE)),(IF($X$1=3,(VLOOKUP(B226,'X3'!$B:$AO,6,FALSE)),(IF($X$1=4,(VLOOKUP(B226,'X4'!$B:$AO,6,FALSE)),(IF($X$1=5,(VLOOKUP(B226,'X5'!$B:$AO,6,FALSE)),(IF($X$1=6,(VLOOKUP(B226,'X6'!$B:$AO,6,FALSE)),(IF($X$1=7,(VLOOKUP(B226,'X7'!$B:$AO,6,FALSE)),(IF($X$1=8,(VLOOKUP(B226,'X8'!$B:$AO,6,FALSE)),(IF($X$1=9,(VLOOKUP(B226,'X9'!$B:$AO,6,FALSE)),(IF($X$1=10,(VLOOKUP(B226,'X10'!$B:$AO,6,FALSE)),(IF($X$1=11,(VLOOKUP(B226,'X11'!$B:$AO,6,FALSE)),(IF($X$1=12,(VLOOKUP(B226,'X12'!$B:$AO,6,FALSE)),(VLOOKUP(B226,'X13'!$B:$AO,6,FALSE))))))))))))))))))))))))))))=TRUE," ",(IF((IF($X$1=1,(VLOOKUP(B226,'X1'!$B:$AO,6,FALSE)),(IF($X$1=2,(VLOOKUP(B226,'X2'!$B:$AO,6,FALSE)),(IF($X$1=3,(VLOOKUP(B226,'X3'!$B:$AO,6,FALSE)),(IF($X$1=4,(VLOOKUP(B226,'X4'!$B:$AO,6,FALSE)),(IF($X$1=5,(VLOOKUP(B226,'X5'!$B:$AO,6,FALSE)),(IF($X$1=6,(VLOOKUP(B226,'X6'!$B:$AO,6,FALSE)),(IF($X$1=7,(VLOOKUP(B226,'X7'!$B:$AO,6,FALSE)),(IF($X$1=8,(VLOOKUP(B226,'X8'!$B:$AO,6,FALSE)),(IF($X$1=9,(VLOOKUP(B226,'X9'!$B:$AO,6,FALSE)),(IF($X$1=10,(VLOOKUP(B226,'X10'!$B:$AO,6,FALSE)),(IF($X$1=11,(VLOOKUP(B226,'X11'!$B:$AO,6,FALSE)),(IF($X$1=12,(VLOOKUP(B226,'X12'!$B:$AO,6,FALSE)),(VLOOKUP(B226,'X13'!$B:$AO,6,FALSE))))))))))))))))))))))))))=$V$1," ",(IF($X$1=1,(VLOOKUP(B226,'X1'!$B:$AO,6,FALSE)),(IF($X$1=2,(VLOOKUP(B226,'X2'!$B:$AO,6,FALSE)),(IF($X$1=3,(VLOOKUP(B226,'X3'!$B:$AO,6,FALSE)),(IF($X$1=4,(VLOOKUP(B226,'X4'!$B:$AO,6,FALSE)),(IF($X$1=5,(VLOOKUP(B226,'X5'!$B:$AO,6,FALSE)),(IF($X$1=6,(VLOOKUP(B226,'X6'!$B:$AO,6,FALSE)),(IF($X$1=7,(VLOOKUP(B226,'X7'!$B:$AO,6,FALSE)),(IF($X$1=8,(VLOOKUP(B226,'X8'!$B:$AO,6,FALSE)),(IF($X$1=9,(VLOOKUP(B226,'X9'!$B:$AO,6,FALSE)),(IF($X$1=10,(VLOOKUP(B226,'X10'!$B:$AO,6,FALSE)),(IF($X$1=11,(VLOOKUP(B226,'X11'!$B:$AO,6,FALSE)),(IF($X$1=12,(VLOOKUP(B226,'X12'!$B:$AO,6,FALSE)),(VLOOKUP(B226,'X13'!$B:$AO,6,FALSE)))))))))))))))))))))))))))))</f>
        <v xml:space="preserve"> </v>
      </c>
      <c r="G226" s="182" t="str">
        <f ca="1">IF(ISERROR(IF($X$1=1,(VLOOKUP(B226,'X1'!$B:$AZ,44,FALSE)),IF($X$1=2,(VLOOKUP(B226,'X2'!$B:$AZ,44,FALSE)),IF($X$1=3,(VLOOKUP(B226,'X3'!$B:$AZ,44,FALSE)),IF($X$1=4,(VLOOKUP(B226,'X4'!$B:$AZ,44,FALSE)),IF($X$1=5,(VLOOKUP(B226,'X5'!$B:$AZ,44,FALSE)),IF($X$1=6,(VLOOKUP(B226,'X6'!$B:$AZ,44,FALSE)),IF($X$1=7,(VLOOKUP(B226,'X7'!$B:$AZ,44,FALSE)),IF($X$1=8,(VLOOKUP(B226,'X8'!$B:$AZ,44,FALSE)),IF($X$1=9,(VLOOKUP(B226,'X9'!$B:$AZ,44,FALSE)),IF($X$1=10,(VLOOKUP(B226,'X10'!$B:$AZ,44,FALSE)),IF($X$1=11,(VLOOKUP(B226,'X11'!$B:$AZ,44,FALSE)),IF($X$1=12,(VLOOKUP(B226,'X12'!$B:$AZ,44,FALSE)),IF($X$1=13,(VLOOKUP(B226,'X13'!$B:$AZ,44,FALSE)),"B"))))))))))))))=TRUE," ",(IF($X$1=1,(VLOOKUP(B226,'X1'!$B:$AZ,44,FALSE)),IF($X$1=2,(VLOOKUP(B226,'X2'!$B:$AZ,44,FALSE)),IF($X$1=3,(VLOOKUP(B226,'X3'!$B:$AZ,44,FALSE)),IF($X$1=4,(VLOOKUP(B226,'X4'!$B:$AZ,44,FALSE)),IF($X$1=5,(VLOOKUP(B226,'X5'!$B:$AZ,44,FALSE)),IF($X$1=6,(VLOOKUP(B226,'X6'!$B:$AZ,44,FALSE)),IF($X$1=7,(VLOOKUP(B226,'X7'!$B:$AZ,44,FALSE)),IF($X$1=8,(VLOOKUP(B226,'X8'!$B:$AZ,44,FALSE)),IF($X$1=9,(VLOOKUP(B226,'X9'!$B:$AZ,44,FALSE)),IF($X$1=10,(VLOOKUP(B226,'X10'!$B:$AZ,44,FALSE)),IF($X$1=11,(VLOOKUP(B226,'X11'!$B:$AZ,44,FALSE)),IF($X$1=12,(VLOOKUP(B226,'X12'!$B:$AZ,44,FALSE)),IF($X$1=13,(VLOOKUP(B226,'X13'!$B:$AZ,44,FALSE)),"B")))))))))))))))</f>
        <v xml:space="preserve"> </v>
      </c>
      <c r="H226" s="182" t="str">
        <f ca="1">IF(ISERROR(IF($X$1=1,(VLOOKUP(B226,'X1'!$B:$AZ,8,FALSE)),IF($X$1=2,(VLOOKUP(B226,'X2'!$B:$AZ,8,FALSE)),IF($X$1=3,(VLOOKUP(B226,'X3'!$B:$AZ,8,FALSE)),IF($X$1=4,(VLOOKUP(B226,'X4'!$B:$AZ,8,FALSE)),IF($X$1=5,(VLOOKUP(B226,'X5'!$B:$AZ,8,FALSE)),IF($X$1=6,(VLOOKUP(B226,'X6'!$B:$AZ,8,FALSE)),IF($X$1=7,(VLOOKUP(B226,'X7'!$B:$AZ,8,FALSE)),IF($X$1=8,(VLOOKUP(B226,'X8'!$B:$AZ,8,FALSE)),IF($X$1=9,(VLOOKUP(B226,'X9'!$B:$AZ,8,FALSE)),IF($X$1=10,(VLOOKUP(B226,'X10'!$B:$AZ,8,FALSE)),IF($X$1=11,(VLOOKUP(B226,'X11'!$B:$AZ,8,FALSE)),IF($X$1=12,(VLOOKUP(B226,'X12'!$B:$AZ,8,FALSE)),IF($X$1=13,(VLOOKUP(B226,'X13'!$B:$AZ,8,FALSE)),"B"))))))))))))))=TRUE," ",(IF($X$1=1,(VLOOKUP(B226,'X1'!$B:$AZ,8,FALSE)),IF($X$1=2,(VLOOKUP(B226,'X2'!$B:$AZ,8,FALSE)),IF($X$1=3,(VLOOKUP(B226,'X3'!$B:$AZ,8,FALSE)),IF($X$1=4,(VLOOKUP(B226,'X4'!$B:$AZ,8,FALSE)),IF($X$1=5,(VLOOKUP(B226,'X5'!$B:$AZ,8,FALSE)),IF($X$1=6,(VLOOKUP(B226,'X6'!$B:$AZ,8,FALSE)),IF($X$1=7,(VLOOKUP(B226,'X7'!$B:$AZ,8,FALSE)),IF($X$1=8,(VLOOKUP(B226,'X8'!$B:$AZ,8,FALSE)),IF($X$1=9,(VLOOKUP(B226,'X9'!$B:$AZ,8,FALSE)),IF($X$1=10,(VLOOKUP(B226,'X10'!$B:$AZ,8,FALSE)),IF($X$1=11,(VLOOKUP(B226,'X11'!$B:$AZ,8,FALSE)),IF($X$1=12,(VLOOKUP(B226,'X12'!$B:$AZ,8,FALSE)),IF($X$1=13,(VLOOKUP(B226,'X13'!$B:$AZ,8,FALSE)),"B")))))))))))))))</f>
        <v xml:space="preserve"> </v>
      </c>
      <c r="I226" s="183" t="str">
        <f ca="1">IF(ISERROR(IF($X$1=1,(VLOOKUP(B226,'X1'!$B:$AZ,2,FALSE)),IF($X$1=2,(VLOOKUP(B226,'X2'!$B:$AZ,2,FALSE)),IF($X$1=3,(VLOOKUP(B226,'X3'!$B:$AZ,2,FALSE)),IF($X$1=4,(VLOOKUP(B226,'X4'!$B:$AZ,2,FALSE)),IF($X$1=5,(VLOOKUP(B226,'X5'!$B:$AZ,2,FALSE)),IF($X$1=6,(VLOOKUP(B226,'X6'!$B:$AZ,2,FALSE)),IF($X$1=7,(VLOOKUP(B226,'X7'!$B:$AZ,2,FALSE)),IF($X$1=8,(VLOOKUP(B226,'X8'!$B:$AZ,2,FALSE)),IF($X$1=9,(VLOOKUP(B226,'X9'!$B:$AZ,2,FALSE)),IF($X$1=10,(VLOOKUP(B226,'X10'!$B:$AZ,2,FALSE)),IF($X$1=11,(VLOOKUP(B226,'X11'!$B:$AZ,2,FALSE)),IF($X$1=12,(VLOOKUP(B226,'X12'!$B:$AZ,2,FALSE)),IF($X$1=13,(VLOOKUP(B226,'X13'!$B:$AZ,2,FALSE)),"B"))))))))))))))=TRUE," ",(IF($X$1=1,(VLOOKUP(B226,'X1'!$B:$AZ,2,FALSE)),IF($X$1=2,(VLOOKUP(B226,'X2'!$B:$AZ,2,FALSE)),IF($X$1=3,(VLOOKUP(B226,'X3'!$B:$AZ,2,FALSE)),IF($X$1=4,(VLOOKUP(B226,'X4'!$B:$AZ,2,FALSE)),IF($X$1=5,(VLOOKUP(B226,'X5'!$B:$AZ,2,FALSE)),IF($X$1=6,(VLOOKUP(B226,'X6'!$B:$AZ,2,FALSE)),IF($X$1=7,(VLOOKUP(B226,'X7'!$B:$AZ,2,FALSE)),IF($X$1=8,(VLOOKUP(B226,'X8'!$B:$AZ,2,FALSE)),IF($X$1=9,(VLOOKUP(B226,'X9'!$B:$AZ,2,FALSE)),IF($X$1=10,(VLOOKUP(B226,'X10'!$B:$AZ,2,FALSE)),IF($X$1=11,(VLOOKUP(B226,'X11'!$B:$AZ,2,FALSE)),IF($X$1=12,(VLOOKUP(B226,'X12'!$B:$AZ,2,FALSE)),IF($X$1=13,(VLOOKUP(B226,'X13'!$B:$AZ,2,FALSE)),"B")))))))))))))))</f>
        <v xml:space="preserve"> </v>
      </c>
      <c r="J226" s="183" t="str">
        <f ca="1">IF(ISERROR(IF($X$1=1,(VLOOKUP(B226,'X1'!$B:$AZ,3,FALSE)),IF($X$1=2,(VLOOKUP(B226,'X2'!$B:$AZ,3,FALSE)),IF($X$1=3,(VLOOKUP(B226,'X3'!$B:$AZ,3,FALSE)),IF($X$1=4,(VLOOKUP(B226,'X4'!$B:$AZ,3,FALSE)),IF($X$1=5,(VLOOKUP(B226,'X5'!$B:$AZ,3,FALSE)),IF($X$1=6,(VLOOKUP(B226,'X6'!$B:$AZ,3,FALSE)),IF($X$1=7,(VLOOKUP(B226,'X7'!$B:$AZ,3,FALSE)),IF($X$1=8,(VLOOKUP(B226,'X8'!$B:$AZ,3,FALSE)),IF($X$1=9,(VLOOKUP(B226,'X9'!$B:$AZ,3,FALSE)),IF($X$1=10,(VLOOKUP(B226,'X10'!$B:$AZ,3,FALSE)),IF($X$1=11,(VLOOKUP(B226,'X11'!$B:$AZ,3,FALSE)),IF($X$1=12,(VLOOKUP(B226,'X12'!$B:$AZ,3,FALSE)),IF($X$1=13,(VLOOKUP(B226,'X13'!$B:$AZ,3,FALSE)),"B"))))))))))))))=TRUE," ",(IF($X$1=1,(VLOOKUP(B226,'X1'!$B:$AZ,3,FALSE)),IF($X$1=2,(VLOOKUP(B226,'X2'!$B:$AZ,3,FALSE)),IF($X$1=3,(VLOOKUP(B226,'X3'!$B:$AZ,3,FALSE)),IF($X$1=4,(VLOOKUP(B226,'X4'!$B:$AZ,3,FALSE)),IF($X$1=5,(VLOOKUP(B226,'X5'!$B:$AZ,3,FALSE)),IF($X$1=6,(VLOOKUP(B226,'X6'!$B:$AZ,3,FALSE)),IF($X$1=7,(VLOOKUP(B226,'X7'!$B:$AZ,3,FALSE)),IF($X$1=8,(VLOOKUP(B226,'X8'!$B:$AZ,3,FALSE)),IF($X$1=9,(VLOOKUP(B226,'X9'!$B:$AZ,3,FALSE)),IF($X$1=10,(VLOOKUP(B226,'X10'!$B:$AZ,3,FALSE)),IF($X$1=11,(VLOOKUP(B226,'X11'!$B:$AZ,3,FALSE)),IF($X$1=12,(VLOOKUP(B226,'X12'!$B:$AZ,3,FALSE)),IF($X$1=13,(VLOOKUP(B226,'X13'!$B:$AZ,3,FALSE)),"B")))))))))))))))</f>
        <v xml:space="preserve"> </v>
      </c>
      <c r="K226" s="183" t="str">
        <f ca="1">IF(ISERROR(IF($X$1=1,(VLOOKUP(B226,'X1'!$B:$AZ,5,FALSE)),IF($X$1=2,(VLOOKUP(B226,'X2'!$B:$AZ,5,FALSE)),IF($X$1=3,(VLOOKUP(B226,'X3'!$B:$AZ,5,FALSE)),IF($X$1=4,(VLOOKUP(B226,'X4'!$B:$AZ,5,FALSE)),IF($X$1=5,(VLOOKUP(B226,'X5'!$B:$AZ,5,FALSE)),IF($X$1=6,(VLOOKUP(B226,'X6'!$B:$AZ,5,FALSE)),IF($X$1=7,(VLOOKUP(B226,'X7'!$B:$AZ,5,FALSE)),IF($X$1=8,(VLOOKUP(B226,'X8'!$B:$AZ,5,FALSE)),IF($X$1=9,(VLOOKUP(B226,'X9'!$B:$AZ,5,FALSE)),IF($X$1=10,(VLOOKUP(B226,'X10'!$B:$AZ,5,FALSE)),IF($X$1=11,(VLOOKUP(B226,'X11'!$B:$AZ,5,FALSE)),IF($X$1=12,(VLOOKUP(B226,'X12'!$B:$AZ,5,FALSE)),IF($X$1=13,(VLOOKUP(B226,'X13'!$B:$AZ,5,FALSE)),"B"))))))))))))))=TRUE," ",(IF($X$1=1,(VLOOKUP(B226,'X1'!$B:$AZ,5,FALSE)),IF($X$1=2,(VLOOKUP(B226,'X2'!$B:$AZ,5,FALSE)),IF($X$1=3,(VLOOKUP(B226,'X3'!$B:$AZ,5,FALSE)),IF($X$1=4,(VLOOKUP(B226,'X4'!$B:$AZ,5,FALSE)),IF($X$1=5,(VLOOKUP(B226,'X5'!$B:$AZ,5,FALSE)),IF($X$1=6,(VLOOKUP(B226,'X6'!$B:$AZ,5,FALSE)),IF($X$1=7,(VLOOKUP(B226,'X7'!$B:$AZ,5,FALSE)),IF($X$1=8,(VLOOKUP(B226,'X8'!$B:$AZ,5,FALSE)),IF($X$1=9,(VLOOKUP(B226,'X9'!$B:$AZ,5,FALSE)),IF($X$1=10,(VLOOKUP(B226,'X10'!$B:$AZ,5,FALSE)),IF($X$1=11,(VLOOKUP(B226,'X11'!$B:$AZ,5,FALSE)),IF($X$1=12,(VLOOKUP(B226,'X12'!$B:$AZ,5,FALSE)),IF($X$1=13,(VLOOKUP(B226,'X13'!$B:$AZ,5,FALSE)),"B")))))))))))))))</f>
        <v xml:space="preserve"> </v>
      </c>
      <c r="L226" s="184" t="str">
        <f ca="1">IF(ISERROR(IF($X$1=1,(VLOOKUP(B226,'X1'!$B:$AZ,9,FALSE)),IF($X$1=2,(VLOOKUP(B226,'X2'!$B:$AZ,9,FALSE)),IF($X$1=3,(VLOOKUP(B226,'X3'!$B:$AZ,9,FALSE)),IF($X$1=4,(VLOOKUP(B226,'X4'!$B:$AZ,9,FALSE)),IF($X$1=5,(VLOOKUP(B226,'X5'!$B:$AZ,9,FALSE)),IF($X$1=6,(VLOOKUP(B226,'X6'!$B:$AZ,9,FALSE)),IF($X$1=7,(VLOOKUP(B226,'X7'!$B:$AZ,9,FALSE)),IF($X$1=8,(VLOOKUP(B226,'X8'!$B:$AZ,9,FALSE)),IF($X$1=9,(VLOOKUP(B226,'X9'!$B:$AZ,9,FALSE)),IF($X$1=10,(VLOOKUP(B226,'X10'!$B:$AZ,9,FALSE)),IF($X$1=11,(VLOOKUP(B226,'X11'!$B:$AZ,9,FALSE)),IF($X$1=12,(VLOOKUP(B226,'X12'!$B:$AZ,9,FALSE)),IF($X$1=13,(VLOOKUP(B226,'X13'!$B:$AZ,9,FALSE)),"B"))))))))))))))=TRUE," ",(IF($X$1=1,(VLOOKUP(B226,'X1'!$B:$AZ,9,FALSE)),IF($X$1=2,(VLOOKUP(B226,'X2'!$B:$AZ,9,FALSE)),IF($X$1=3,(VLOOKUP(B226,'X3'!$B:$AZ,9,FALSE)),IF($X$1=4,(VLOOKUP(B226,'X4'!$B:$AZ,9,FALSE)),IF($X$1=5,(VLOOKUP(B226,'X5'!$B:$AZ,9,FALSE)),IF($X$1=6,(VLOOKUP(B226,'X6'!$B:$AZ,9,FALSE)),IF($X$1=7,(VLOOKUP(B226,'X7'!$B:$AZ,9,FALSE)),IF($X$1=8,(VLOOKUP(B226,'X8'!$B:$AZ,9,FALSE)),IF($X$1=9,(VLOOKUP(B226,'X9'!$B:$AZ,9,FALSE)),IF($X$1=10,(VLOOKUP(B226,'X10'!$B:$AZ,9,FALSE)),IF($X$1=11,(VLOOKUP(B226,'X11'!$B:$AZ,9,FALSE)),IF($X$1=12,(VLOOKUP(B226,'X12'!$B:$AZ,9,FALSE)),IF($X$1=13,(VLOOKUP(B226,'X13'!$B:$AZ,9,FALSE)),"B")))))))))))))))</f>
        <v xml:space="preserve"> </v>
      </c>
      <c r="M226" s="184" t="str">
        <f ca="1">IF(ISERROR(IF($X$1=1,(VLOOKUP(B226,'X1'!$B:$AZ,10,FALSE)),IF($X$1=2,(VLOOKUP(B226,'X2'!$B:$AZ,10,FALSE)),IF($X$1=3,(VLOOKUP(B226,'X3'!$B:$AZ,10,FALSE)),IF($X$1=4,(VLOOKUP(B226,'X4'!$B:$AZ,10,FALSE)),IF($X$1=5,(VLOOKUP(B226,'X5'!$B:$AZ,10,FALSE)),IF($X$1=6,(VLOOKUP(B226,'X6'!$B:$AZ,10,FALSE)),IF($X$1=7,(VLOOKUP(B226,'X7'!$B:$AZ,10,FALSE)),IF($X$1=8,(VLOOKUP(B226,'X8'!$B:$AZ,10,FALSE)),IF($X$1=9,(VLOOKUP(B226,'X9'!$B:$AZ,10,FALSE)),IF($X$1=10,(VLOOKUP(B226,'X10'!$B:$AZ,10,FALSE)),IF($X$1=11,(VLOOKUP(B226,'X11'!$B:$AZ,10,FALSE)),IF($X$1=12,(VLOOKUP(B226,'X12'!$B:$AZ,10,FALSE)),IF($X$1=13,(VLOOKUP(B226,'X13'!$B:$AZ,10,FALSE)),"B"))))))))))))))=TRUE," ",(IF($X$1=1,(VLOOKUP(B226,'X1'!$B:$AZ,10,FALSE)),IF($X$1=2,(VLOOKUP(B226,'X2'!$B:$AZ,10,FALSE)),IF($X$1=3,(VLOOKUP(B226,'X3'!$B:$AZ,10,FALSE)),IF($X$1=4,(VLOOKUP(B226,'X4'!$B:$AZ,10,FALSE)),IF($X$1=5,(VLOOKUP(B226,'X5'!$B:$AZ,10,FALSE)),IF($X$1=6,(VLOOKUP(B226,'X6'!$B:$AZ,10,FALSE)),IF($X$1=7,(VLOOKUP(B226,'X7'!$B:$AZ,10,FALSE)),IF($X$1=8,(VLOOKUP(B226,'X8'!$B:$AZ,10,FALSE)),IF($X$1=9,(VLOOKUP(B226,'X9'!$B:$AZ,10,FALSE)),IF($X$1=10,(VLOOKUP(B226,'X10'!$B:$AZ,10,FALSE)),IF($X$1=11,(VLOOKUP(B226,'X11'!$B:$AZ,10,FALSE)),IF($X$1=12,(VLOOKUP(B226,'X12'!$B:$AZ,10,FALSE)),IF($X$1=13,(VLOOKUP(B226,'X13'!$B:$AZ,10,FALSE)),"B")))))))))))))))</f>
        <v xml:space="preserve"> </v>
      </c>
      <c r="N226" s="185" t="str">
        <f ca="1">IF(ISERROR(IF($X$1=1,(VLOOKUP(B226,'X1'!$B:$AZ,45,FALSE)),IF($X$1=2,(VLOOKUP(B226,'X2'!$B:$AZ,45,FALSE)),IF($X$1=3,(VLOOKUP(B226,'X3'!$B:$AZ,45,FALSE)),IF($X$1=4,(VLOOKUP(B226,'X4'!$B:$AZ,45,FALSE)),IF($X$1=5,(VLOOKUP(B226,'X5'!$B:$AZ,45,FALSE)),IF($X$1=6,(VLOOKUP(B226,'X6'!$B:$AZ,45,FALSE)),IF($X$1=7,(VLOOKUP(B226,'X7'!$B:$AZ,45,FALSE)),IF($X$1=8,(VLOOKUP(B226,'X8'!$B:$AZ,45,FALSE)),IF($X$1=9,(VLOOKUP(B226,'X9'!$B:$AZ,45,FALSE)),IF($X$1=10,(VLOOKUP(B226,'X10'!$B:$AZ,45,FALSE)),IF($X$1=11,(VLOOKUP(B226,'X11'!$B:$AZ,45,FALSE)),IF($X$1=12,(VLOOKUP(B226,'X12'!$B:$AZ,45,FALSE)),IF($X$1=13,(VLOOKUP(B226,'X13'!$B:$AZ,45,FALSE)),"B"))))))))))))))=TRUE," ",(IF($X$1=1,(VLOOKUP(B226,'X1'!$B:$AZ,45,FALSE)),IF($X$1=2,(VLOOKUP(B226,'X2'!$B:$AZ,45,FALSE)),IF($X$1=3,(VLOOKUP(B226,'X3'!$B:$AZ,45,FALSE)),IF($X$1=4,(VLOOKUP(B226,'X4'!$B:$AZ,45,FALSE)),IF($X$1=5,(VLOOKUP(B226,'X5'!$B:$AZ,45,FALSE)),IF($X$1=6,(VLOOKUP(B226,'X6'!$B:$AZ,45,FALSE)),IF($X$1=7,(VLOOKUP(B226,'X7'!$B:$AZ,45,FALSE)),IF($X$1=8,(VLOOKUP(B226,'X8'!$B:$AZ,45,FALSE)),IF($X$1=9,(VLOOKUP(B226,'X9'!$B:$AZ,45,FALSE)),IF($X$1=10,(VLOOKUP(B226,'X10'!$B:$AZ,45,FALSE)),IF($X$1=11,(VLOOKUP(B226,'X11'!$B:$AZ,45,FALSE)),IF($X$1=12,(VLOOKUP(B226,'X12'!$B:$AZ,45,FALSE)),IF($X$1=13,(VLOOKUP(B226,'X13'!$B:$AZ,45,FALSE)),"B")))))))))))))))</f>
        <v xml:space="preserve"> </v>
      </c>
      <c r="O226" s="184" t="str">
        <f ca="1">IF(ISERROR(IF($X$1=1,(VLOOKUP(B226,'X1'!$B:$AZ,11,FALSE)),IF($X$1=2,(VLOOKUP(B226,'X2'!$B:$AZ,11,FALSE)),IF($X$1=3,(VLOOKUP(B226,'X3'!$B:$AZ,11,FALSE)),IF($X$1=4,(VLOOKUP(B226,'X4'!$B:$AZ,11,FALSE)),IF($X$1=5,(VLOOKUP(B226,'X5'!$B:$AZ,11,FALSE)),IF($X$1=6,(VLOOKUP(B226,'X6'!$B:$AZ,11,FALSE)),IF($X$1=7,(VLOOKUP(B226,'X7'!$B:$AZ,11,FALSE)),IF($X$1=8,(VLOOKUP(B226,'X8'!$B:$AZ,11,FALSE)),IF($X$1=9,(VLOOKUP(B226,'X9'!$B:$AZ,11,FALSE)),IF($X$1=10,(VLOOKUP(B226,'X10'!$B:$AZ,11,FALSE)),IF($X$1=11,(VLOOKUP(B226,'X11'!$B:$AZ,11,FALSE)),IF($X$1=12,(VLOOKUP(B226,'X12'!$B:$AZ,11,FALSE)),IF($X$1=13,(VLOOKUP(B226,'X13'!$B:$AZ,11,FALSE)),"B"))))))))))))))=TRUE," ",(IF($X$1=1,(VLOOKUP(B226,'X1'!$B:$AZ,11,FALSE)),IF($X$1=2,(VLOOKUP(B226,'X2'!$B:$AZ,11,FALSE)),IF($X$1=3,(VLOOKUP(B226,'X3'!$B:$AZ,11,FALSE)),IF($X$1=4,(VLOOKUP(B226,'X4'!$B:$AZ,11,FALSE)),IF($X$1=5,(VLOOKUP(B226,'X5'!$B:$AZ,11,FALSE)),IF($X$1=6,(VLOOKUP(B226,'X6'!$B:$AZ,11,FALSE)),IF($X$1=7,(VLOOKUP(B226,'X7'!$B:$AZ,11,FALSE)),IF($X$1=8,(VLOOKUP(B226,'X8'!$B:$AZ,11,FALSE)),IF($X$1=9,(VLOOKUP(B226,'X9'!$B:$AZ,11,FALSE)),IF($X$1=10,(VLOOKUP(B226,'X10'!$B:$AZ,11,FALSE)),IF($X$1=11,(VLOOKUP(B226,'X11'!$B:$AZ,11,FALSE)),IF($X$1=12,(VLOOKUP(B226,'X12'!$B:$AZ,11,FALSE)),IF($X$1=13,(VLOOKUP(B226,'X13'!$B:$AZ,11,FALSE)),"B")))))))))))))))</f>
        <v xml:space="preserve"> </v>
      </c>
      <c r="P226" s="184" t="str">
        <f ca="1">IF(ISERROR(IF($X$1=1,(VLOOKUP(B226,'X1'!$B:$AZ,12,FALSE)),IF($X$1=2,(VLOOKUP(B226,'X2'!$B:$AZ,12,FALSE)),IF($X$1=3,(VLOOKUP(B226,'X3'!$B:$AZ,12,FALSE)),IF($X$1=4,(VLOOKUP(B226,'X4'!$B:$AZ,12,FALSE)),IF($X$1=5,(VLOOKUP(B226,'X5'!$B:$AZ,12,FALSE)),IF($X$1=6,(VLOOKUP(B226,'X6'!$B:$AZ,12,FALSE)),IF($X$1=7,(VLOOKUP(B226,'X7'!$B:$AZ,12,FALSE)),IF($X$1=8,(VLOOKUP(B226,'X8'!$B:$AZ,12,FALSE)),IF($X$1=9,(VLOOKUP(B226,'X9'!$B:$AZ,12,FALSE)),IF($X$1=10,(VLOOKUP(B226,'X10'!$B:$AZ,12,FALSE)),IF($X$1=11,(VLOOKUP(B226,'X11'!$B:$AZ,12,FALSE)),IF($X$1=12,(VLOOKUP(B226,'X12'!$B:$AZ,12,FALSE)),IF($X$1=13,(VLOOKUP(B226,'X13'!$B:$AZ,12,FALSE)),"B"))))))))))))))=TRUE," ",(IF($X$1=1,(VLOOKUP(B226,'X1'!$B:$AZ,12,FALSE)),IF($X$1=2,(VLOOKUP(B226,'X2'!$B:$AZ,12,FALSE)),IF($X$1=3,(VLOOKUP(B226,'X3'!$B:$AZ,12,FALSE)),IF($X$1=4,(VLOOKUP(B226,'X4'!$B:$AZ,12,FALSE)),IF($X$1=5,(VLOOKUP(B226,'X5'!$B:$AZ,12,FALSE)),IF($X$1=6,(VLOOKUP(B226,'X6'!$B:$AZ,12,FALSE)),IF($X$1=7,(VLOOKUP(B226,'X7'!$B:$AZ,12,FALSE)),IF($X$1=8,(VLOOKUP(B226,'X8'!$B:$AZ,12,FALSE)),IF($X$1=9,(VLOOKUP(B226,'X9'!$B:$AZ,12,FALSE)),IF($X$1=10,(VLOOKUP(B226,'X10'!$B:$AZ,12,FALSE)),IF($X$1=11,(VLOOKUP(B226,'X11'!$B:$AZ,12,FALSE)),IF($X$1=12,(VLOOKUP(B226,'X12'!$B:$AZ,12,FALSE)),IF($X$1=13,(VLOOKUP(B226,'X13'!$B:$AZ,12,FALSE)),"B")))))))))))))))</f>
        <v xml:space="preserve"> </v>
      </c>
      <c r="Q226" s="185" t="str">
        <f ca="1">IF(ISERROR(IF($X$1=1,(VLOOKUP(B226,'X1'!$B:$AZ,46,FALSE)),IF($X$1=2,(VLOOKUP(B226,'X2'!$B:$AZ,46,FALSE)),IF($X$1=3,(VLOOKUP(B226,'X3'!$B:$AZ,46,FALSE)),IF($X$1=4,(VLOOKUP(B226,'X4'!$B:$AZ,46,FALSE)),IF($X$1=5,(VLOOKUP(B226,'X5'!$B:$AZ,46,FALSE)),IF($X$1=6,(VLOOKUP(B226,'X6'!$B:$AZ,46,FALSE)),IF($X$1=7,(VLOOKUP(B226,'X7'!$B:$AZ,46,FALSE)),IF($X$1=8,(VLOOKUP(B226,'X8'!$B:$AZ,46,FALSE)),IF($X$1=9,(VLOOKUP(B226,'X9'!$B:$AZ,46,FALSE)),IF($X$1=10,(VLOOKUP(B226,'X10'!$B:$AZ,46,FALSE)),IF($X$1=11,(VLOOKUP(B226,'X11'!$B:$AZ,46,FALSE)),IF($X$1=12,(VLOOKUP(B226,'X12'!$B:$AZ,46,FALSE)),IF($X$1=13,(VLOOKUP(B226,'X13'!$B:$AZ,46,FALSE)),"B"))))))))))))))=TRUE," ",(IF($X$1=1,(VLOOKUP(B226,'X1'!$B:$AZ,46,FALSE)),IF($X$1=2,(VLOOKUP(B226,'X2'!$B:$AZ,46,FALSE)),IF($X$1=3,(VLOOKUP(B226,'X3'!$B:$AZ,46,FALSE)),IF($X$1=4,(VLOOKUP(B226,'X4'!$B:$AZ,46,FALSE)),IF($X$1=5,(VLOOKUP(B226,'X5'!$B:$AZ,46,FALSE)),IF($X$1=6,(VLOOKUP(B226,'X6'!$B:$AZ,46,FALSE)),IF($X$1=7,(VLOOKUP(B226,'X7'!$B:$AZ,46,FALSE)),IF($X$1=8,(VLOOKUP(B226,'X8'!$B:$AZ,46,FALSE)),IF($X$1=9,(VLOOKUP(B226,'X9'!$B:$AZ,46,FALSE)),IF($X$1=10,(VLOOKUP(B226,'X10'!$B:$AZ,46,FALSE)),IF($X$1=11,(VLOOKUP(B226,'X11'!$B:$AZ,46,FALSE)),IF($X$1=12,(VLOOKUP(B226,'X12'!$B:$AZ,46,FALSE)),IF($X$1=13,(VLOOKUP(B226,'X13'!$B:$AZ,46,FALSE)),"B")))))))))))))))</f>
        <v xml:space="preserve"> </v>
      </c>
      <c r="R226" s="185" t="str">
        <f ca="1">IF(ISERROR(IF($X$1=1,(VLOOKUP(B226,'X1'!$B:$AZ,15,FALSE)),IF($X$1=2,(VLOOKUP(B226,'X2'!$B:$AZ,15,FALSE)),IF($X$1=3,(VLOOKUP(B226,'X3'!$B:$AZ,15,FALSE)),IF($X$1=4,(VLOOKUP(B226,'X4'!$B:$AZ,15,FALSE)),IF($X$1=5,(VLOOKUP(B226,'X5'!$B:$AZ,15,FALSE)),IF($X$1=6,(VLOOKUP(B226,'X6'!$B:$AZ,15,FALSE)),IF($X$1=7,(VLOOKUP(B226,'X7'!$B:$AZ,15,FALSE)),IF($X$1=8,(VLOOKUP(B226,'X8'!$B:$AZ,15,FALSE)),IF($X$1=9,(VLOOKUP(B226,'X9'!$B:$AZ,15,FALSE)),IF($X$1=10,(VLOOKUP(B226,'X10'!$B:$AZ,15,FALSE)),IF($X$1=11,(VLOOKUP(B226,'X11'!$B:$AZ,15,FALSE)),IF($X$1=12,(VLOOKUP(B226,'X12'!$B:$AZ,15,FALSE)),IF($X$1=13,(VLOOKUP(B226,'X13'!$B:$AZ,15,FALSE)),"B"))))))))))))))=TRUE," ",(IF($X$1=1,(VLOOKUP(B226,'X1'!$B:$AZ,15,FALSE)),IF($X$1=2,(VLOOKUP(B226,'X2'!$B:$AZ,15,FALSE)),IF($X$1=3,(VLOOKUP(B226,'X3'!$B:$AZ,15,FALSE)),IF($X$1=4,(VLOOKUP(B226,'X4'!$B:$AZ,15,FALSE)),IF($X$1=5,(VLOOKUP(B226,'X5'!$B:$AZ,15,FALSE)),IF($X$1=6,(VLOOKUP(B226,'X6'!$B:$AZ,15,FALSE)),IF($X$1=7,(VLOOKUP(B226,'X7'!$B:$AZ,15,FALSE)),IF($X$1=8,(VLOOKUP(B226,'X8'!$B:$AZ,15,FALSE)),IF($X$1=9,(VLOOKUP(B226,'X9'!$B:$AZ,15,FALSE)),IF($X$1=10,(VLOOKUP(B226,'X10'!$B:$AZ,15,FALSE)),IF($X$1=11,(VLOOKUP(B226,'X11'!$B:$AZ,15,FALSE)),IF($X$1=12,(VLOOKUP(B226,'X12'!$B:$AZ,15,FALSE)),IF($X$1=13,(VLOOKUP(B226,'X13'!$B:$AZ,15,FALSE)),"B")))))))))))))))</f>
        <v xml:space="preserve"> </v>
      </c>
      <c r="S226" s="185" t="str">
        <f ca="1">IF(ISERROR(IF((IF($X$1=1,(VLOOKUP(B226,'X1'!$B:$AZ,14,FALSE)),(IF($X$1=2,(VLOOKUP(B226,'X2'!$B:$AZ,14,FALSE)),(IF($X$1=3,(VLOOKUP(B226,'X3'!$B:$AZ,14,FALSE)),(IF($X$1=4,(VLOOKUP(B226,'X4'!$B:$AZ,14,FALSE)),(IF($X$1=5,(VLOOKUP(B226,'X5'!$B:$AZ,14,FALSE)),(IF($X$1=6,(VLOOKUP(B226,'X6'!$B:$AZ,14,FALSE)),(IF($X$1=7,(VLOOKUP(B226,'X7'!$B:$AZ,14,FALSE)),(IF($X$1=8,(VLOOKUP(B226,'X8'!$B:$AZ,14,FALSE)),(IF($X$1=9,(VLOOKUP(B226,'X9'!$B:$AZ,14,FALSE)),(IF($X$1=10,(VLOOKUP(B226,'X10'!$B:$AZ,14,FALSE)),(IF($X$1=11,(VLOOKUP(B226,'X11'!$B:$AZ,14,FALSE)),(IF($X$1=12,(VLOOKUP(B226,'X12'!$B:$AZ,14,FALSE)),(VLOOKUP(B226,'X13'!$B:$AZ,14,FALSE))))))))))))))))))))))))))=$V$1," ",(IF($X$1=1,(VLOOKUP(B226,'X1'!$B:$AZ,14,FALSE)),(IF($X$1=2,(VLOOKUP(B226,'X2'!$B:$AZ,14,FALSE)),(IF($X$1=3,(VLOOKUP(B226,'X3'!$B:$AZ,14,FALSE)),(IF($X$1=4,(VLOOKUP(B226,'X4'!$B:$AZ,14,FALSE)),(IF($X$1=5,(VLOOKUP(B226,'X5'!$B:$AZ,14,FALSE)),(IF($X$1=6,(VLOOKUP(B226,'X6'!$B:$AZ,14,FALSE)),(IF($X$1=7,(VLOOKUP(B226,'X7'!$B:$AZ,14,FALSE)),(IF($X$1=8,(VLOOKUP(B226,'X8'!$B:$AZ,14,FALSE)),(IF($X$1=9,(VLOOKUP(B226,'X9'!$B:$AZ,14,FALSE)),(IF($X$1=10,(VLOOKUP(B226,'X10'!$B:$AZ,14,FALSE)),(IF($X$1=11,(VLOOKUP(B226,'X11'!$B:$AZ,14,FALSE)),(IF($X$1=12,(VLOOKUP(B226,'X12'!$B:$AZ,14,FALSE)),(VLOOKUP(B226,'X13'!$B:$AZ,14,FALSE))))))))))))))))))))))))))))=TRUE," ",(IF((IF($X$1=1,(VLOOKUP(B226,'X1'!$B:$AZ,14,FALSE)),(IF($X$1=2,(VLOOKUP(B226,'X2'!$B:$AZ,14,FALSE)),(IF($X$1=3,(VLOOKUP(B226,'X3'!$B:$AZ,14,FALSE)),(IF($X$1=4,(VLOOKUP(B226,'X4'!$B:$AZ,14,FALSE)),(IF($X$1=5,(VLOOKUP(B226,'X5'!$B:$AZ,14,FALSE)),(IF($X$1=6,(VLOOKUP(B226,'X6'!$B:$AZ,14,FALSE)),(IF($X$1=7,(VLOOKUP(B226,'X7'!$B:$AZ,14,FALSE)),(IF($X$1=8,(VLOOKUP(B226,'X8'!$B:$AZ,14,FALSE)),(IF($X$1=9,(VLOOKUP(B226,'X9'!$B:$AZ,14,FALSE)),(IF($X$1=10,(VLOOKUP(B226,'X10'!$B:$AZ,14,FALSE)),(IF($X$1=11,(VLOOKUP(B226,'X11'!$B:$AZ,14,FALSE)),(IF($X$1=12,(VLOOKUP(B226,'X12'!$B:$AZ,14,FALSE)),(VLOOKUP(B226,'X13'!$B:$AZ,14,FALSE))))))))))))))))))))))))))=$V$1," ",(IF($X$1=1,(VLOOKUP(B226,'X1'!$B:$AZ,14,FALSE)),(IF($X$1=2,(VLOOKUP(B226,'X2'!$B:$AZ,14,FALSE)),(IF($X$1=3,(VLOOKUP(B226,'X3'!$B:$AZ,14,FALSE)),(IF($X$1=4,(VLOOKUP(B226,'X4'!$B:$AZ,14,FALSE)),(IF($X$1=5,(VLOOKUP(B226,'X5'!$B:$AZ,14,FALSE)),(IF($X$1=6,(VLOOKUP(B226,'X6'!$B:$AZ,14,FALSE)),(IF($X$1=7,(VLOOKUP(B226,'X7'!$B:$AZ,14,FALSE)),(IF($X$1=8,(VLOOKUP(B226,'X8'!$B:$AZ,14,FALSE)),(IF($X$1=9,(VLOOKUP(B226,'X9'!$B:$AZ,14,FALSE)),(IF($X$1=10,(VLOOKUP(B226,'X10'!$B:$AZ,14,FALSE)),(IF($X$1=11,(VLOOKUP(B226,'X11'!$B:$AZ,14,FALSE)),(IF($X$1=12,(VLOOKUP(B226,'X12'!$B:$AZ,14,FALSE)),(VLOOKUP(B226,'X13'!$B:$AZ,14,FALSE)))))))))))))))))))))))))))))</f>
        <v xml:space="preserve"> </v>
      </c>
    </row>
    <row r="227" spans="1:19" ht="14.1" customHeight="1" x14ac:dyDescent="0.2">
      <c r="A227" s="156" t="s">
        <v>1058</v>
      </c>
      <c r="B227" s="122" t="str">
        <f>IF(ISERROR(IF($U$16=1,(VLOOKUP(A227,$AC$89:$AH$125,2,FALSE)),IF((IF($X$1=1,'X1'!B186,(IF($X$1=2,'X2'!B186,(IF($X$1=3,'X3'!B186,(IF($X$1=4,'X4'!B186,(IF($X$1=5,'X5'!B186,(IF($X$1=6,'X6'!B186,(IF($X$1=7,'X7'!B186,(IF($X$1=8,'X8'!B186,(IF($X$1=9,'X9'!B186,(IF($X$1=10,'X10'!B186,(IF($X$1=11,'X11'!B186,(IF($X$1=12,'X12'!B186,'X13'!B186))))))))))))))))))))))))="","",(IF($X$1=1,'X1'!B186,(IF($X$1=2,'X2'!B186,(IF($X$1=3,'X3'!B186,(IF($X$1=4,'X4'!B186,(IF($X$1=5,'X5'!B186,(IF($X$1=6,'X6'!B186,(IF($X$1=7,'X7'!B186,(IF($X$1=8,'X8'!B186,(IF($X$1=9,'X9'!B186,(IF($X$1=10,'X10'!B186,(IF($X$1=11,'X11'!B186,(IF($X$1=12,'X12'!B186,'X13'!B186)))))))))))))))))))))))))))=TRUE," ",(IF($U$16=1,(VLOOKUP(A227,$AC$89:$AH$125,2,FALSE)),IF((IF($X$1=1,'X1'!B186,(IF($X$1=2,'X2'!B186,(IF($X$1=3,'X3'!B186,(IF($X$1=4,'X4'!B186,(IF($X$1=5,'X5'!B186,(IF($X$1=6,'X6'!B186,(IF($X$1=7,'X7'!B186,(IF($X$1=8,'X8'!B186,(IF($X$1=9,'X9'!B186,(IF($X$1=10,'X10'!B186,(IF($X$1=11,'X11'!B186,(IF($X$1=12,'X12'!B186,'X13'!B186))))))))))))))))))))))))="","",(IF($X$1=1,'X1'!B186,(IF($X$1=2,'X2'!B186,(IF($X$1=3,'X3'!B186,(IF($X$1=4,'X4'!B186,(IF($X$1=5,'X5'!B186,(IF($X$1=6,'X6'!B186,(IF($X$1=7,'X7'!B186,(IF($X$1=8,'X8'!B186,(IF($X$1=9,'X9'!B186,(IF($X$1=10,'X10'!B186,(IF($X$1=11,'X11'!B186,(IF($X$1=12,'X12'!B186,'X13'!B186))))))))))))))))))))))))))))</f>
        <v/>
      </c>
      <c r="C227" s="181" t="str">
        <f ca="1">IF(ISERROR(IF($X$1=1,(VLOOKUP(B227,'X1'!$B:$AZ,47,FALSE)),IF($X$1=2,(VLOOKUP(B227,'X2'!$B:$AZ,47,FALSE)),IF($X$1=3,(VLOOKUP(B227,'X3'!$B:$AZ,47,FALSE)),IF($X$1=4,(VLOOKUP(B227,'X4'!$B:$AZ,47,FALSE)),IF($X$1=5,(VLOOKUP(B227,'X5'!$B:$AZ,47,FALSE)),IF($X$1=6,(VLOOKUP(B227,'X6'!$B:$AZ,47,FALSE)),IF($X$1=7,(VLOOKUP(B227,'X7'!$B:$AZ,47,FALSE)),IF($X$1=8,(VLOOKUP(B227,'X8'!$B:$AZ,47,FALSE)),IF($X$1=9,(VLOOKUP(B227,'X9'!$B:$AZ,47,FALSE)),IF($X$1=10,(VLOOKUP(B227,'X10'!$B:$AZ,47,FALSE)),IF($X$1=11,(VLOOKUP(B227,'X11'!$B:$AZ,47,FALSE)),IF($X$1=12,(VLOOKUP(B227,'X12'!$B:$AZ,47,FALSE)),IF($X$1=13,(VLOOKUP(B227,'X13'!$B:$AZ,47,FALSE)),"B"))))))))))))))=TRUE," ",(IF($X$1=1,(VLOOKUP(B227,'X1'!$B:$AZ,47,FALSE)),IF($X$1=2,(VLOOKUP(B227,'X2'!$B:$AZ,47,FALSE)),IF($X$1=3,(VLOOKUP(B227,'X3'!$B:$AZ,47,FALSE)),IF($X$1=4,(VLOOKUP(B227,'X4'!$B:$AZ,47,FALSE)),IF($X$1=5,(VLOOKUP(B227,'X5'!$B:$AZ,47,FALSE)),IF($X$1=6,(VLOOKUP(B227,'X6'!$B:$AZ,47,FALSE)),IF($X$1=7,(VLOOKUP(B227,'X7'!$B:$AZ,47,FALSE)),IF($X$1=8,(VLOOKUP(B227,'X8'!$B:$AZ,47,FALSE)),IF($X$1=9,(VLOOKUP(B227,'X9'!$B:$AZ,47,FALSE)),IF($X$1=10,(VLOOKUP(B227,'X10'!$B:$AZ,47,FALSE)),IF($X$1=11,(VLOOKUP(B227,'X11'!$B:$AZ,47,FALSE)),IF($X$1=12,(VLOOKUP(B227,'X12'!$B:$AZ,47,FALSE)),IF($X$1=13,(VLOOKUP(B227,'X13'!$B:$AZ,47,FALSE)),"B")))))))))))))))</f>
        <v xml:space="preserve"> </v>
      </c>
      <c r="D227" s="181" t="str">
        <f ca="1">IF(ISERROR(IF($X$1=1,(VLOOKUP(B227,'X1'!$B:$AP,41,FALSE)),IF($X$1=2,(VLOOKUP(B227,'X2'!$B:$AP,41,FALSE)),IF($X$1=3,(VLOOKUP(B227,'X3'!$B:$AP,41,FALSE)),IF($X$1=4,(VLOOKUP(B227,'X4'!$B:$AP,41,FALSE)),IF($X$1=5,(VLOOKUP(B227,'X5'!$B:$AP,41,FALSE)),IF($X$1=6,(VLOOKUP(B227,'X6'!$B:$AP,41,FALSE)),IF($X$1=7,(VLOOKUP(B227,'X7'!$B:$AP,41,FALSE)),IF($X$1=8,(VLOOKUP(B227,'X8'!$B:$AP,41,FALSE)),IF($X$1=9,(VLOOKUP(B227,'X9'!$B:$AP,41,FALSE)),IF($X$1=10,(VLOOKUP(B227,'X10'!$B:$AP,41,FALSE)),IF($X$1=11,(VLOOKUP(B227,'X11'!$B:$AP,41,FALSE)),IF($X$1=12,(VLOOKUP(B227,'X12'!$B:$AP,41,FALSE)),IF($X$1=13,(VLOOKUP(B227,'X13'!$B:$AP,41,FALSE)),"B"))))))))))))))=TRUE," ",(IF($X$1=1,(VLOOKUP(B227,'X1'!$B:$AP,41,FALSE)),IF($X$1=2,(VLOOKUP(B227,'X2'!$B:$AP,41,FALSE)),IF($X$1=3,(VLOOKUP(B227,'X3'!$B:$AP,41,FALSE)),IF($X$1=4,(VLOOKUP(B227,'X4'!$B:$AP,41,FALSE)),IF($X$1=5,(VLOOKUP(B227,'X5'!$B:$AP,41,FALSE)),IF($X$1=6,(VLOOKUP(B227,'X6'!$B:$AP,41,FALSE)),IF($X$1=7,(VLOOKUP(B227,'X7'!$B:$AP,41,FALSE)),IF($X$1=8,(VLOOKUP(B227,'X8'!$B:$AP,41,FALSE)),IF($X$1=9,(VLOOKUP(B227,'X9'!$B:$AP,41,FALSE)),IF($X$1=10,(VLOOKUP(B227,'X10'!$B:$AP,41,FALSE)),IF($X$1=11,(VLOOKUP(B227,'X11'!$B:$AP,41,FALSE)),IF($X$1=12,(VLOOKUP(B227,'X12'!$B:$AP,41,FALSE)),IF($X$1=13,(VLOOKUP(B227,'X13'!$B:$AP,41,FALSE)),"B")))))))))))))))</f>
        <v xml:space="preserve"> </v>
      </c>
      <c r="E227" s="182" t="str">
        <f ca="1">IF(ISERROR(IF($X$1=1,(VLOOKUP(B227,'X1'!$B:$AP,7,FALSE)),IF($X$1=2,(VLOOKUP(B227,'X2'!$B:$AP,7,FALSE)),IF($X$1=3,(VLOOKUP(B227,'X3'!$B:$AP,7,FALSE)),IF($X$1=4,(VLOOKUP(B227,'X4'!$B:$AP,7,FALSE)),IF($X$1=5,(VLOOKUP(B227,'X5'!$B:$AP,7,FALSE)),IF($X$1=6,(VLOOKUP(B227,'X6'!$B:$AP,7,FALSE)),IF($X$1=7,(VLOOKUP(B227,'X7'!$B:$AP,7,FALSE)),IF($X$1=8,(VLOOKUP(B227,'X8'!$B:$AP,7,FALSE)),IF($X$1=9,(VLOOKUP(B227,'X9'!$B:$AP,7,FALSE)),IF($X$1=10,(VLOOKUP(B227,'X10'!$B:$AP,7,FALSE)),IF($X$1=11,(VLOOKUP(B227,'X11'!$B:$AP,7,FALSE)),IF($X$1=12,(VLOOKUP(B227,'X12'!$B:$AP,7,FALSE)),IF($X$1=13,(VLOOKUP(B227,'X13'!$B:$AP,7,FALSE)),"B"))))))))))))))=TRUE," ",(IF($X$1=1,(VLOOKUP(B227,'X1'!$B:$AP,7,FALSE)),IF($X$1=2,(VLOOKUP(B227,'X2'!$B:$AP,7,FALSE)),IF($X$1=3,(VLOOKUP(B227,'X3'!$B:$AP,7,FALSE)),IF($X$1=4,(VLOOKUP(B227,'X4'!$B:$AP,7,FALSE)),IF($X$1=5,(VLOOKUP(B227,'X5'!$B:$AP,7,FALSE)),IF($X$1=6,(VLOOKUP(B227,'X6'!$B:$AP,7,FALSE)),IF($X$1=7,(VLOOKUP(B227,'X7'!$B:$AP,7,FALSE)),IF($X$1=8,(VLOOKUP(B227,'X8'!$B:$AP,7,FALSE)),IF($X$1=9,(VLOOKUP(B227,'X9'!$B:$AP,7,FALSE)),IF($X$1=10,(VLOOKUP(B227,'X10'!$B:$AP,7,FALSE)),IF($X$1=11,(VLOOKUP(B227,'X11'!$B:$AP,7,FALSE)),IF($X$1=12,(VLOOKUP(B227,'X12'!$B:$AP,7,FALSE)),IF($X$1=13,(VLOOKUP(B227,'X13'!$B:$AP,7,FALSE)),"B")))))))))))))))</f>
        <v xml:space="preserve"> </v>
      </c>
      <c r="F227" s="182" t="str">
        <f ca="1">IF(ISERROR(IF((IF($X$1=1,(VLOOKUP(B227,'X1'!$B:$AO,6,FALSE)),(IF($X$1=2,(VLOOKUP(B227,'X2'!$B:$AO,6,FALSE)),(IF($X$1=3,(VLOOKUP(B227,'X3'!$B:$AO,6,FALSE)),(IF($X$1=4,(VLOOKUP(B227,'X4'!$B:$AO,6,FALSE)),(IF($X$1=5,(VLOOKUP(B227,'X5'!$B:$AO,6,FALSE)),(IF($X$1=6,(VLOOKUP(B227,'X6'!$B:$AO,6,FALSE)),(IF($X$1=7,(VLOOKUP(B227,'X7'!$B:$AO,6,FALSE)),(IF($X$1=8,(VLOOKUP(B227,'X8'!$B:$AO,6,FALSE)),(IF($X$1=9,(VLOOKUP(B227,'X9'!$B:$AO,6,FALSE)),(IF($X$1=10,(VLOOKUP(B227,'X10'!$B:$AO,6,FALSE)),(IF($X$1=11,(VLOOKUP(B227,'X11'!$B:$AO,6,FALSE)),(IF($X$1=12,(VLOOKUP(B227,'X12'!$B:$AO,6,FALSE)),(VLOOKUP(B227,'X13'!$B:$AO,6,FALSE))))))))))))))))))))))))))=$V$1," ",(IF($X$1=1,(VLOOKUP(B227,'X1'!$B:$AO,6,FALSE)),(IF($X$1=2,(VLOOKUP(B227,'X2'!$B:$AO,6,FALSE)),(IF($X$1=3,(VLOOKUP(B227,'X3'!$B:$AO,6,FALSE)),(IF($X$1=4,(VLOOKUP(B227,'X4'!$B:$AO,6,FALSE)),(IF($X$1=5,(VLOOKUP(B227,'X5'!$B:$AO,6,FALSE)),(IF($X$1=6,(VLOOKUP(B227,'X6'!$B:$AO,6,FALSE)),(IF($X$1=7,(VLOOKUP(B227,'X7'!$B:$AO,6,FALSE)),(IF($X$1=8,(VLOOKUP(B227,'X8'!$B:$AO,6,FALSE)),(IF($X$1=9,(VLOOKUP(B227,'X9'!$B:$AO,6,FALSE)),(IF($X$1=10,(VLOOKUP(B227,'X10'!$B:$AO,6,FALSE)),(IF($X$1=11,(VLOOKUP(B227,'X11'!$B:$AO,6,FALSE)),(IF($X$1=12,(VLOOKUP(B227,'X12'!$B:$AO,6,FALSE)),(VLOOKUP(B227,'X13'!$B:$AO,6,FALSE))))))))))))))))))))))))))))=TRUE," ",(IF((IF($X$1=1,(VLOOKUP(B227,'X1'!$B:$AO,6,FALSE)),(IF($X$1=2,(VLOOKUP(B227,'X2'!$B:$AO,6,FALSE)),(IF($X$1=3,(VLOOKUP(B227,'X3'!$B:$AO,6,FALSE)),(IF($X$1=4,(VLOOKUP(B227,'X4'!$B:$AO,6,FALSE)),(IF($X$1=5,(VLOOKUP(B227,'X5'!$B:$AO,6,FALSE)),(IF($X$1=6,(VLOOKUP(B227,'X6'!$B:$AO,6,FALSE)),(IF($X$1=7,(VLOOKUP(B227,'X7'!$B:$AO,6,FALSE)),(IF($X$1=8,(VLOOKUP(B227,'X8'!$B:$AO,6,FALSE)),(IF($X$1=9,(VLOOKUP(B227,'X9'!$B:$AO,6,FALSE)),(IF($X$1=10,(VLOOKUP(B227,'X10'!$B:$AO,6,FALSE)),(IF($X$1=11,(VLOOKUP(B227,'X11'!$B:$AO,6,FALSE)),(IF($X$1=12,(VLOOKUP(B227,'X12'!$B:$AO,6,FALSE)),(VLOOKUP(B227,'X13'!$B:$AO,6,FALSE))))))))))))))))))))))))))=$V$1," ",(IF($X$1=1,(VLOOKUP(B227,'X1'!$B:$AO,6,FALSE)),(IF($X$1=2,(VLOOKUP(B227,'X2'!$B:$AO,6,FALSE)),(IF($X$1=3,(VLOOKUP(B227,'X3'!$B:$AO,6,FALSE)),(IF($X$1=4,(VLOOKUP(B227,'X4'!$B:$AO,6,FALSE)),(IF($X$1=5,(VLOOKUP(B227,'X5'!$B:$AO,6,FALSE)),(IF($X$1=6,(VLOOKUP(B227,'X6'!$B:$AO,6,FALSE)),(IF($X$1=7,(VLOOKUP(B227,'X7'!$B:$AO,6,FALSE)),(IF($X$1=8,(VLOOKUP(B227,'X8'!$B:$AO,6,FALSE)),(IF($X$1=9,(VLOOKUP(B227,'X9'!$B:$AO,6,FALSE)),(IF($X$1=10,(VLOOKUP(B227,'X10'!$B:$AO,6,FALSE)),(IF($X$1=11,(VLOOKUP(B227,'X11'!$B:$AO,6,FALSE)),(IF($X$1=12,(VLOOKUP(B227,'X12'!$B:$AO,6,FALSE)),(VLOOKUP(B227,'X13'!$B:$AO,6,FALSE)))))))))))))))))))))))))))))</f>
        <v xml:space="preserve"> </v>
      </c>
      <c r="G227" s="182" t="str">
        <f ca="1">IF(ISERROR(IF($X$1=1,(VLOOKUP(B227,'X1'!$B:$AZ,44,FALSE)),IF($X$1=2,(VLOOKUP(B227,'X2'!$B:$AZ,44,FALSE)),IF($X$1=3,(VLOOKUP(B227,'X3'!$B:$AZ,44,FALSE)),IF($X$1=4,(VLOOKUP(B227,'X4'!$B:$AZ,44,FALSE)),IF($X$1=5,(VLOOKUP(B227,'X5'!$B:$AZ,44,FALSE)),IF($X$1=6,(VLOOKUP(B227,'X6'!$B:$AZ,44,FALSE)),IF($X$1=7,(VLOOKUP(B227,'X7'!$B:$AZ,44,FALSE)),IF($X$1=8,(VLOOKUP(B227,'X8'!$B:$AZ,44,FALSE)),IF($X$1=9,(VLOOKUP(B227,'X9'!$B:$AZ,44,FALSE)),IF($X$1=10,(VLOOKUP(B227,'X10'!$B:$AZ,44,FALSE)),IF($X$1=11,(VLOOKUP(B227,'X11'!$B:$AZ,44,FALSE)),IF($X$1=12,(VLOOKUP(B227,'X12'!$B:$AZ,44,FALSE)),IF($X$1=13,(VLOOKUP(B227,'X13'!$B:$AZ,44,FALSE)),"B"))))))))))))))=TRUE," ",(IF($X$1=1,(VLOOKUP(B227,'X1'!$B:$AZ,44,FALSE)),IF($X$1=2,(VLOOKUP(B227,'X2'!$B:$AZ,44,FALSE)),IF($X$1=3,(VLOOKUP(B227,'X3'!$B:$AZ,44,FALSE)),IF($X$1=4,(VLOOKUP(B227,'X4'!$B:$AZ,44,FALSE)),IF($X$1=5,(VLOOKUP(B227,'X5'!$B:$AZ,44,FALSE)),IF($X$1=6,(VLOOKUP(B227,'X6'!$B:$AZ,44,FALSE)),IF($X$1=7,(VLOOKUP(B227,'X7'!$B:$AZ,44,FALSE)),IF($X$1=8,(VLOOKUP(B227,'X8'!$B:$AZ,44,FALSE)),IF($X$1=9,(VLOOKUP(B227,'X9'!$B:$AZ,44,FALSE)),IF($X$1=10,(VLOOKUP(B227,'X10'!$B:$AZ,44,FALSE)),IF($X$1=11,(VLOOKUP(B227,'X11'!$B:$AZ,44,FALSE)),IF($X$1=12,(VLOOKUP(B227,'X12'!$B:$AZ,44,FALSE)),IF($X$1=13,(VLOOKUP(B227,'X13'!$B:$AZ,44,FALSE)),"B")))))))))))))))</f>
        <v xml:space="preserve"> </v>
      </c>
      <c r="H227" s="182" t="str">
        <f ca="1">IF(ISERROR(IF($X$1=1,(VLOOKUP(B227,'X1'!$B:$AZ,8,FALSE)),IF($X$1=2,(VLOOKUP(B227,'X2'!$B:$AZ,8,FALSE)),IF($X$1=3,(VLOOKUP(B227,'X3'!$B:$AZ,8,FALSE)),IF($X$1=4,(VLOOKUP(B227,'X4'!$B:$AZ,8,FALSE)),IF($X$1=5,(VLOOKUP(B227,'X5'!$B:$AZ,8,FALSE)),IF($X$1=6,(VLOOKUP(B227,'X6'!$B:$AZ,8,FALSE)),IF($X$1=7,(VLOOKUP(B227,'X7'!$B:$AZ,8,FALSE)),IF($X$1=8,(VLOOKUP(B227,'X8'!$B:$AZ,8,FALSE)),IF($X$1=9,(VLOOKUP(B227,'X9'!$B:$AZ,8,FALSE)),IF($X$1=10,(VLOOKUP(B227,'X10'!$B:$AZ,8,FALSE)),IF($X$1=11,(VLOOKUP(B227,'X11'!$B:$AZ,8,FALSE)),IF($X$1=12,(VLOOKUP(B227,'X12'!$B:$AZ,8,FALSE)),IF($X$1=13,(VLOOKUP(B227,'X13'!$B:$AZ,8,FALSE)),"B"))))))))))))))=TRUE," ",(IF($X$1=1,(VLOOKUP(B227,'X1'!$B:$AZ,8,FALSE)),IF($X$1=2,(VLOOKUP(B227,'X2'!$B:$AZ,8,FALSE)),IF($X$1=3,(VLOOKUP(B227,'X3'!$B:$AZ,8,FALSE)),IF($X$1=4,(VLOOKUP(B227,'X4'!$B:$AZ,8,FALSE)),IF($X$1=5,(VLOOKUP(B227,'X5'!$B:$AZ,8,FALSE)),IF($X$1=6,(VLOOKUP(B227,'X6'!$B:$AZ,8,FALSE)),IF($X$1=7,(VLOOKUP(B227,'X7'!$B:$AZ,8,FALSE)),IF($X$1=8,(VLOOKUP(B227,'X8'!$B:$AZ,8,FALSE)),IF($X$1=9,(VLOOKUP(B227,'X9'!$B:$AZ,8,FALSE)),IF($X$1=10,(VLOOKUP(B227,'X10'!$B:$AZ,8,FALSE)),IF($X$1=11,(VLOOKUP(B227,'X11'!$B:$AZ,8,FALSE)),IF($X$1=12,(VLOOKUP(B227,'X12'!$B:$AZ,8,FALSE)),IF($X$1=13,(VLOOKUP(B227,'X13'!$B:$AZ,8,FALSE)),"B")))))))))))))))</f>
        <v xml:space="preserve"> </v>
      </c>
      <c r="I227" s="183" t="str">
        <f ca="1">IF(ISERROR(IF($X$1=1,(VLOOKUP(B227,'X1'!$B:$AZ,2,FALSE)),IF($X$1=2,(VLOOKUP(B227,'X2'!$B:$AZ,2,FALSE)),IF($X$1=3,(VLOOKUP(B227,'X3'!$B:$AZ,2,FALSE)),IF($X$1=4,(VLOOKUP(B227,'X4'!$B:$AZ,2,FALSE)),IF($X$1=5,(VLOOKUP(B227,'X5'!$B:$AZ,2,FALSE)),IF($X$1=6,(VLOOKUP(B227,'X6'!$B:$AZ,2,FALSE)),IF($X$1=7,(VLOOKUP(B227,'X7'!$B:$AZ,2,FALSE)),IF($X$1=8,(VLOOKUP(B227,'X8'!$B:$AZ,2,FALSE)),IF($X$1=9,(VLOOKUP(B227,'X9'!$B:$AZ,2,FALSE)),IF($X$1=10,(VLOOKUP(B227,'X10'!$B:$AZ,2,FALSE)),IF($X$1=11,(VLOOKUP(B227,'X11'!$B:$AZ,2,FALSE)),IF($X$1=12,(VLOOKUP(B227,'X12'!$B:$AZ,2,FALSE)),IF($X$1=13,(VLOOKUP(B227,'X13'!$B:$AZ,2,FALSE)),"B"))))))))))))))=TRUE," ",(IF($X$1=1,(VLOOKUP(B227,'X1'!$B:$AZ,2,FALSE)),IF($X$1=2,(VLOOKUP(B227,'X2'!$B:$AZ,2,FALSE)),IF($X$1=3,(VLOOKUP(B227,'X3'!$B:$AZ,2,FALSE)),IF($X$1=4,(VLOOKUP(B227,'X4'!$B:$AZ,2,FALSE)),IF($X$1=5,(VLOOKUP(B227,'X5'!$B:$AZ,2,FALSE)),IF($X$1=6,(VLOOKUP(B227,'X6'!$B:$AZ,2,FALSE)),IF($X$1=7,(VLOOKUP(B227,'X7'!$B:$AZ,2,FALSE)),IF($X$1=8,(VLOOKUP(B227,'X8'!$B:$AZ,2,FALSE)),IF($X$1=9,(VLOOKUP(B227,'X9'!$B:$AZ,2,FALSE)),IF($X$1=10,(VLOOKUP(B227,'X10'!$B:$AZ,2,FALSE)),IF($X$1=11,(VLOOKUP(B227,'X11'!$B:$AZ,2,FALSE)),IF($X$1=12,(VLOOKUP(B227,'X12'!$B:$AZ,2,FALSE)),IF($X$1=13,(VLOOKUP(B227,'X13'!$B:$AZ,2,FALSE)),"B")))))))))))))))</f>
        <v xml:space="preserve"> </v>
      </c>
      <c r="J227" s="183" t="str">
        <f ca="1">IF(ISERROR(IF($X$1=1,(VLOOKUP(B227,'X1'!$B:$AZ,3,FALSE)),IF($X$1=2,(VLOOKUP(B227,'X2'!$B:$AZ,3,FALSE)),IF($X$1=3,(VLOOKUP(B227,'X3'!$B:$AZ,3,FALSE)),IF($X$1=4,(VLOOKUP(B227,'X4'!$B:$AZ,3,FALSE)),IF($X$1=5,(VLOOKUP(B227,'X5'!$B:$AZ,3,FALSE)),IF($X$1=6,(VLOOKUP(B227,'X6'!$B:$AZ,3,FALSE)),IF($X$1=7,(VLOOKUP(B227,'X7'!$B:$AZ,3,FALSE)),IF($X$1=8,(VLOOKUP(B227,'X8'!$B:$AZ,3,FALSE)),IF($X$1=9,(VLOOKUP(B227,'X9'!$B:$AZ,3,FALSE)),IF($X$1=10,(VLOOKUP(B227,'X10'!$B:$AZ,3,FALSE)),IF($X$1=11,(VLOOKUP(B227,'X11'!$B:$AZ,3,FALSE)),IF($X$1=12,(VLOOKUP(B227,'X12'!$B:$AZ,3,FALSE)),IF($X$1=13,(VLOOKUP(B227,'X13'!$B:$AZ,3,FALSE)),"B"))))))))))))))=TRUE," ",(IF($X$1=1,(VLOOKUP(B227,'X1'!$B:$AZ,3,FALSE)),IF($X$1=2,(VLOOKUP(B227,'X2'!$B:$AZ,3,FALSE)),IF($X$1=3,(VLOOKUP(B227,'X3'!$B:$AZ,3,FALSE)),IF($X$1=4,(VLOOKUP(B227,'X4'!$B:$AZ,3,FALSE)),IF($X$1=5,(VLOOKUP(B227,'X5'!$B:$AZ,3,FALSE)),IF($X$1=6,(VLOOKUP(B227,'X6'!$B:$AZ,3,FALSE)),IF($X$1=7,(VLOOKUP(B227,'X7'!$B:$AZ,3,FALSE)),IF($X$1=8,(VLOOKUP(B227,'X8'!$B:$AZ,3,FALSE)),IF($X$1=9,(VLOOKUP(B227,'X9'!$B:$AZ,3,FALSE)),IF($X$1=10,(VLOOKUP(B227,'X10'!$B:$AZ,3,FALSE)),IF($X$1=11,(VLOOKUP(B227,'X11'!$B:$AZ,3,FALSE)),IF($X$1=12,(VLOOKUP(B227,'X12'!$B:$AZ,3,FALSE)),IF($X$1=13,(VLOOKUP(B227,'X13'!$B:$AZ,3,FALSE)),"B")))))))))))))))</f>
        <v xml:space="preserve"> </v>
      </c>
      <c r="K227" s="183" t="str">
        <f ca="1">IF(ISERROR(IF($X$1=1,(VLOOKUP(B227,'X1'!$B:$AZ,5,FALSE)),IF($X$1=2,(VLOOKUP(B227,'X2'!$B:$AZ,5,FALSE)),IF($X$1=3,(VLOOKUP(B227,'X3'!$B:$AZ,5,FALSE)),IF($X$1=4,(VLOOKUP(B227,'X4'!$B:$AZ,5,FALSE)),IF($X$1=5,(VLOOKUP(B227,'X5'!$B:$AZ,5,FALSE)),IF($X$1=6,(VLOOKUP(B227,'X6'!$B:$AZ,5,FALSE)),IF($X$1=7,(VLOOKUP(B227,'X7'!$B:$AZ,5,FALSE)),IF($X$1=8,(VLOOKUP(B227,'X8'!$B:$AZ,5,FALSE)),IF($X$1=9,(VLOOKUP(B227,'X9'!$B:$AZ,5,FALSE)),IF($X$1=10,(VLOOKUP(B227,'X10'!$B:$AZ,5,FALSE)),IF($X$1=11,(VLOOKUP(B227,'X11'!$B:$AZ,5,FALSE)),IF($X$1=12,(VLOOKUP(B227,'X12'!$B:$AZ,5,FALSE)),IF($X$1=13,(VLOOKUP(B227,'X13'!$B:$AZ,5,FALSE)),"B"))))))))))))))=TRUE," ",(IF($X$1=1,(VLOOKUP(B227,'X1'!$B:$AZ,5,FALSE)),IF($X$1=2,(VLOOKUP(B227,'X2'!$B:$AZ,5,FALSE)),IF($X$1=3,(VLOOKUP(B227,'X3'!$B:$AZ,5,FALSE)),IF($X$1=4,(VLOOKUP(B227,'X4'!$B:$AZ,5,FALSE)),IF($X$1=5,(VLOOKUP(B227,'X5'!$B:$AZ,5,FALSE)),IF($X$1=6,(VLOOKUP(B227,'X6'!$B:$AZ,5,FALSE)),IF($X$1=7,(VLOOKUP(B227,'X7'!$B:$AZ,5,FALSE)),IF($X$1=8,(VLOOKUP(B227,'X8'!$B:$AZ,5,FALSE)),IF($X$1=9,(VLOOKUP(B227,'X9'!$B:$AZ,5,FALSE)),IF($X$1=10,(VLOOKUP(B227,'X10'!$B:$AZ,5,FALSE)),IF($X$1=11,(VLOOKUP(B227,'X11'!$B:$AZ,5,FALSE)),IF($X$1=12,(VLOOKUP(B227,'X12'!$B:$AZ,5,FALSE)),IF($X$1=13,(VLOOKUP(B227,'X13'!$B:$AZ,5,FALSE)),"B")))))))))))))))</f>
        <v xml:space="preserve"> </v>
      </c>
      <c r="L227" s="184" t="str">
        <f ca="1">IF(ISERROR(IF($X$1=1,(VLOOKUP(B227,'X1'!$B:$AZ,9,FALSE)),IF($X$1=2,(VLOOKUP(B227,'X2'!$B:$AZ,9,FALSE)),IF($X$1=3,(VLOOKUP(B227,'X3'!$B:$AZ,9,FALSE)),IF($X$1=4,(VLOOKUP(B227,'X4'!$B:$AZ,9,FALSE)),IF($X$1=5,(VLOOKUP(B227,'X5'!$B:$AZ,9,FALSE)),IF($X$1=6,(VLOOKUP(B227,'X6'!$B:$AZ,9,FALSE)),IF($X$1=7,(VLOOKUP(B227,'X7'!$B:$AZ,9,FALSE)),IF($X$1=8,(VLOOKUP(B227,'X8'!$B:$AZ,9,FALSE)),IF($X$1=9,(VLOOKUP(B227,'X9'!$B:$AZ,9,FALSE)),IF($X$1=10,(VLOOKUP(B227,'X10'!$B:$AZ,9,FALSE)),IF($X$1=11,(VLOOKUP(B227,'X11'!$B:$AZ,9,FALSE)),IF($X$1=12,(VLOOKUP(B227,'X12'!$B:$AZ,9,FALSE)),IF($X$1=13,(VLOOKUP(B227,'X13'!$B:$AZ,9,FALSE)),"B"))))))))))))))=TRUE," ",(IF($X$1=1,(VLOOKUP(B227,'X1'!$B:$AZ,9,FALSE)),IF($X$1=2,(VLOOKUP(B227,'X2'!$B:$AZ,9,FALSE)),IF($X$1=3,(VLOOKUP(B227,'X3'!$B:$AZ,9,FALSE)),IF($X$1=4,(VLOOKUP(B227,'X4'!$B:$AZ,9,FALSE)),IF($X$1=5,(VLOOKUP(B227,'X5'!$B:$AZ,9,FALSE)),IF($X$1=6,(VLOOKUP(B227,'X6'!$B:$AZ,9,FALSE)),IF($X$1=7,(VLOOKUP(B227,'X7'!$B:$AZ,9,FALSE)),IF($X$1=8,(VLOOKUP(B227,'X8'!$B:$AZ,9,FALSE)),IF($X$1=9,(VLOOKUP(B227,'X9'!$B:$AZ,9,FALSE)),IF($X$1=10,(VLOOKUP(B227,'X10'!$B:$AZ,9,FALSE)),IF($X$1=11,(VLOOKUP(B227,'X11'!$B:$AZ,9,FALSE)),IF($X$1=12,(VLOOKUP(B227,'X12'!$B:$AZ,9,FALSE)),IF($X$1=13,(VLOOKUP(B227,'X13'!$B:$AZ,9,FALSE)),"B")))))))))))))))</f>
        <v xml:space="preserve"> </v>
      </c>
      <c r="M227" s="184" t="str">
        <f ca="1">IF(ISERROR(IF($X$1=1,(VLOOKUP(B227,'X1'!$B:$AZ,10,FALSE)),IF($X$1=2,(VLOOKUP(B227,'X2'!$B:$AZ,10,FALSE)),IF($X$1=3,(VLOOKUP(B227,'X3'!$B:$AZ,10,FALSE)),IF($X$1=4,(VLOOKUP(B227,'X4'!$B:$AZ,10,FALSE)),IF($X$1=5,(VLOOKUP(B227,'X5'!$B:$AZ,10,FALSE)),IF($X$1=6,(VLOOKUP(B227,'X6'!$B:$AZ,10,FALSE)),IF($X$1=7,(VLOOKUP(B227,'X7'!$B:$AZ,10,FALSE)),IF($X$1=8,(VLOOKUP(B227,'X8'!$B:$AZ,10,FALSE)),IF($X$1=9,(VLOOKUP(B227,'X9'!$B:$AZ,10,FALSE)),IF($X$1=10,(VLOOKUP(B227,'X10'!$B:$AZ,10,FALSE)),IF($X$1=11,(VLOOKUP(B227,'X11'!$B:$AZ,10,FALSE)),IF($X$1=12,(VLOOKUP(B227,'X12'!$B:$AZ,10,FALSE)),IF($X$1=13,(VLOOKUP(B227,'X13'!$B:$AZ,10,FALSE)),"B"))))))))))))))=TRUE," ",(IF($X$1=1,(VLOOKUP(B227,'X1'!$B:$AZ,10,FALSE)),IF($X$1=2,(VLOOKUP(B227,'X2'!$B:$AZ,10,FALSE)),IF($X$1=3,(VLOOKUP(B227,'X3'!$B:$AZ,10,FALSE)),IF($X$1=4,(VLOOKUP(B227,'X4'!$B:$AZ,10,FALSE)),IF($X$1=5,(VLOOKUP(B227,'X5'!$B:$AZ,10,FALSE)),IF($X$1=6,(VLOOKUP(B227,'X6'!$B:$AZ,10,FALSE)),IF($X$1=7,(VLOOKUP(B227,'X7'!$B:$AZ,10,FALSE)),IF($X$1=8,(VLOOKUP(B227,'X8'!$B:$AZ,10,FALSE)),IF($X$1=9,(VLOOKUP(B227,'X9'!$B:$AZ,10,FALSE)),IF($X$1=10,(VLOOKUP(B227,'X10'!$B:$AZ,10,FALSE)),IF($X$1=11,(VLOOKUP(B227,'X11'!$B:$AZ,10,FALSE)),IF($X$1=12,(VLOOKUP(B227,'X12'!$B:$AZ,10,FALSE)),IF($X$1=13,(VLOOKUP(B227,'X13'!$B:$AZ,10,FALSE)),"B")))))))))))))))</f>
        <v xml:space="preserve"> </v>
      </c>
      <c r="N227" s="185" t="str">
        <f ca="1">IF(ISERROR(IF($X$1=1,(VLOOKUP(B227,'X1'!$B:$AZ,45,FALSE)),IF($X$1=2,(VLOOKUP(B227,'X2'!$B:$AZ,45,FALSE)),IF($X$1=3,(VLOOKUP(B227,'X3'!$B:$AZ,45,FALSE)),IF($X$1=4,(VLOOKUP(B227,'X4'!$B:$AZ,45,FALSE)),IF($X$1=5,(VLOOKUP(B227,'X5'!$B:$AZ,45,FALSE)),IF($X$1=6,(VLOOKUP(B227,'X6'!$B:$AZ,45,FALSE)),IF($X$1=7,(VLOOKUP(B227,'X7'!$B:$AZ,45,FALSE)),IF($X$1=8,(VLOOKUP(B227,'X8'!$B:$AZ,45,FALSE)),IF($X$1=9,(VLOOKUP(B227,'X9'!$B:$AZ,45,FALSE)),IF($X$1=10,(VLOOKUP(B227,'X10'!$B:$AZ,45,FALSE)),IF($X$1=11,(VLOOKUP(B227,'X11'!$B:$AZ,45,FALSE)),IF($X$1=12,(VLOOKUP(B227,'X12'!$B:$AZ,45,FALSE)),IF($X$1=13,(VLOOKUP(B227,'X13'!$B:$AZ,45,FALSE)),"B"))))))))))))))=TRUE," ",(IF($X$1=1,(VLOOKUP(B227,'X1'!$B:$AZ,45,FALSE)),IF($X$1=2,(VLOOKUP(B227,'X2'!$B:$AZ,45,FALSE)),IF($X$1=3,(VLOOKUP(B227,'X3'!$B:$AZ,45,FALSE)),IF($X$1=4,(VLOOKUP(B227,'X4'!$B:$AZ,45,FALSE)),IF($X$1=5,(VLOOKUP(B227,'X5'!$B:$AZ,45,FALSE)),IF($X$1=6,(VLOOKUP(B227,'X6'!$B:$AZ,45,FALSE)),IF($X$1=7,(VLOOKUP(B227,'X7'!$B:$AZ,45,FALSE)),IF($X$1=8,(VLOOKUP(B227,'X8'!$B:$AZ,45,FALSE)),IF($X$1=9,(VLOOKUP(B227,'X9'!$B:$AZ,45,FALSE)),IF($X$1=10,(VLOOKUP(B227,'X10'!$B:$AZ,45,FALSE)),IF($X$1=11,(VLOOKUP(B227,'X11'!$B:$AZ,45,FALSE)),IF($X$1=12,(VLOOKUP(B227,'X12'!$B:$AZ,45,FALSE)),IF($X$1=13,(VLOOKUP(B227,'X13'!$B:$AZ,45,FALSE)),"B")))))))))))))))</f>
        <v xml:space="preserve"> </v>
      </c>
      <c r="O227" s="184" t="str">
        <f ca="1">IF(ISERROR(IF($X$1=1,(VLOOKUP(B227,'X1'!$B:$AZ,11,FALSE)),IF($X$1=2,(VLOOKUP(B227,'X2'!$B:$AZ,11,FALSE)),IF($X$1=3,(VLOOKUP(B227,'X3'!$B:$AZ,11,FALSE)),IF($X$1=4,(VLOOKUP(B227,'X4'!$B:$AZ,11,FALSE)),IF($X$1=5,(VLOOKUP(B227,'X5'!$B:$AZ,11,FALSE)),IF($X$1=6,(VLOOKUP(B227,'X6'!$B:$AZ,11,FALSE)),IF($X$1=7,(VLOOKUP(B227,'X7'!$B:$AZ,11,FALSE)),IF($X$1=8,(VLOOKUP(B227,'X8'!$B:$AZ,11,FALSE)),IF($X$1=9,(VLOOKUP(B227,'X9'!$B:$AZ,11,FALSE)),IF($X$1=10,(VLOOKUP(B227,'X10'!$B:$AZ,11,FALSE)),IF($X$1=11,(VLOOKUP(B227,'X11'!$B:$AZ,11,FALSE)),IF($X$1=12,(VLOOKUP(B227,'X12'!$B:$AZ,11,FALSE)),IF($X$1=13,(VLOOKUP(B227,'X13'!$B:$AZ,11,FALSE)),"B"))))))))))))))=TRUE," ",(IF($X$1=1,(VLOOKUP(B227,'X1'!$B:$AZ,11,FALSE)),IF($X$1=2,(VLOOKUP(B227,'X2'!$B:$AZ,11,FALSE)),IF($X$1=3,(VLOOKUP(B227,'X3'!$B:$AZ,11,FALSE)),IF($X$1=4,(VLOOKUP(B227,'X4'!$B:$AZ,11,FALSE)),IF($X$1=5,(VLOOKUP(B227,'X5'!$B:$AZ,11,FALSE)),IF($X$1=6,(VLOOKUP(B227,'X6'!$B:$AZ,11,FALSE)),IF($X$1=7,(VLOOKUP(B227,'X7'!$B:$AZ,11,FALSE)),IF($X$1=8,(VLOOKUP(B227,'X8'!$B:$AZ,11,FALSE)),IF($X$1=9,(VLOOKUP(B227,'X9'!$B:$AZ,11,FALSE)),IF($X$1=10,(VLOOKUP(B227,'X10'!$B:$AZ,11,FALSE)),IF($X$1=11,(VLOOKUP(B227,'X11'!$B:$AZ,11,FALSE)),IF($X$1=12,(VLOOKUP(B227,'X12'!$B:$AZ,11,FALSE)),IF($X$1=13,(VLOOKUP(B227,'X13'!$B:$AZ,11,FALSE)),"B")))))))))))))))</f>
        <v xml:space="preserve"> </v>
      </c>
      <c r="P227" s="184" t="str">
        <f ca="1">IF(ISERROR(IF($X$1=1,(VLOOKUP(B227,'X1'!$B:$AZ,12,FALSE)),IF($X$1=2,(VLOOKUP(B227,'X2'!$B:$AZ,12,FALSE)),IF($X$1=3,(VLOOKUP(B227,'X3'!$B:$AZ,12,FALSE)),IF($X$1=4,(VLOOKUP(B227,'X4'!$B:$AZ,12,FALSE)),IF($X$1=5,(VLOOKUP(B227,'X5'!$B:$AZ,12,FALSE)),IF($X$1=6,(VLOOKUP(B227,'X6'!$B:$AZ,12,FALSE)),IF($X$1=7,(VLOOKUP(B227,'X7'!$B:$AZ,12,FALSE)),IF($X$1=8,(VLOOKUP(B227,'X8'!$B:$AZ,12,FALSE)),IF($X$1=9,(VLOOKUP(B227,'X9'!$B:$AZ,12,FALSE)),IF($X$1=10,(VLOOKUP(B227,'X10'!$B:$AZ,12,FALSE)),IF($X$1=11,(VLOOKUP(B227,'X11'!$B:$AZ,12,FALSE)),IF($X$1=12,(VLOOKUP(B227,'X12'!$B:$AZ,12,FALSE)),IF($X$1=13,(VLOOKUP(B227,'X13'!$B:$AZ,12,FALSE)),"B"))))))))))))))=TRUE," ",(IF($X$1=1,(VLOOKUP(B227,'X1'!$B:$AZ,12,FALSE)),IF($X$1=2,(VLOOKUP(B227,'X2'!$B:$AZ,12,FALSE)),IF($X$1=3,(VLOOKUP(B227,'X3'!$B:$AZ,12,FALSE)),IF($X$1=4,(VLOOKUP(B227,'X4'!$B:$AZ,12,FALSE)),IF($X$1=5,(VLOOKUP(B227,'X5'!$B:$AZ,12,FALSE)),IF($X$1=6,(VLOOKUP(B227,'X6'!$B:$AZ,12,FALSE)),IF($X$1=7,(VLOOKUP(B227,'X7'!$B:$AZ,12,FALSE)),IF($X$1=8,(VLOOKUP(B227,'X8'!$B:$AZ,12,FALSE)),IF($X$1=9,(VLOOKUP(B227,'X9'!$B:$AZ,12,FALSE)),IF($X$1=10,(VLOOKUP(B227,'X10'!$B:$AZ,12,FALSE)),IF($X$1=11,(VLOOKUP(B227,'X11'!$B:$AZ,12,FALSE)),IF($X$1=12,(VLOOKUP(B227,'X12'!$B:$AZ,12,FALSE)),IF($X$1=13,(VLOOKUP(B227,'X13'!$B:$AZ,12,FALSE)),"B")))))))))))))))</f>
        <v xml:space="preserve"> </v>
      </c>
      <c r="Q227" s="185" t="str">
        <f ca="1">IF(ISERROR(IF($X$1=1,(VLOOKUP(B227,'X1'!$B:$AZ,46,FALSE)),IF($X$1=2,(VLOOKUP(B227,'X2'!$B:$AZ,46,FALSE)),IF($X$1=3,(VLOOKUP(B227,'X3'!$B:$AZ,46,FALSE)),IF($X$1=4,(VLOOKUP(B227,'X4'!$B:$AZ,46,FALSE)),IF($X$1=5,(VLOOKUP(B227,'X5'!$B:$AZ,46,FALSE)),IF($X$1=6,(VLOOKUP(B227,'X6'!$B:$AZ,46,FALSE)),IF($X$1=7,(VLOOKUP(B227,'X7'!$B:$AZ,46,FALSE)),IF($X$1=8,(VLOOKUP(B227,'X8'!$B:$AZ,46,FALSE)),IF($X$1=9,(VLOOKUP(B227,'X9'!$B:$AZ,46,FALSE)),IF($X$1=10,(VLOOKUP(B227,'X10'!$B:$AZ,46,FALSE)),IF($X$1=11,(VLOOKUP(B227,'X11'!$B:$AZ,46,FALSE)),IF($X$1=12,(VLOOKUP(B227,'X12'!$B:$AZ,46,FALSE)),IF($X$1=13,(VLOOKUP(B227,'X13'!$B:$AZ,46,FALSE)),"B"))))))))))))))=TRUE," ",(IF($X$1=1,(VLOOKUP(B227,'X1'!$B:$AZ,46,FALSE)),IF($X$1=2,(VLOOKUP(B227,'X2'!$B:$AZ,46,FALSE)),IF($X$1=3,(VLOOKUP(B227,'X3'!$B:$AZ,46,FALSE)),IF($X$1=4,(VLOOKUP(B227,'X4'!$B:$AZ,46,FALSE)),IF($X$1=5,(VLOOKUP(B227,'X5'!$B:$AZ,46,FALSE)),IF($X$1=6,(VLOOKUP(B227,'X6'!$B:$AZ,46,FALSE)),IF($X$1=7,(VLOOKUP(B227,'X7'!$B:$AZ,46,FALSE)),IF($X$1=8,(VLOOKUP(B227,'X8'!$B:$AZ,46,FALSE)),IF($X$1=9,(VLOOKUP(B227,'X9'!$B:$AZ,46,FALSE)),IF($X$1=10,(VLOOKUP(B227,'X10'!$B:$AZ,46,FALSE)),IF($X$1=11,(VLOOKUP(B227,'X11'!$B:$AZ,46,FALSE)),IF($X$1=12,(VLOOKUP(B227,'X12'!$B:$AZ,46,FALSE)),IF($X$1=13,(VLOOKUP(B227,'X13'!$B:$AZ,46,FALSE)),"B")))))))))))))))</f>
        <v xml:space="preserve"> </v>
      </c>
      <c r="R227" s="185" t="str">
        <f ca="1">IF(ISERROR(IF($X$1=1,(VLOOKUP(B227,'X1'!$B:$AZ,15,FALSE)),IF($X$1=2,(VLOOKUP(B227,'X2'!$B:$AZ,15,FALSE)),IF($X$1=3,(VLOOKUP(B227,'X3'!$B:$AZ,15,FALSE)),IF($X$1=4,(VLOOKUP(B227,'X4'!$B:$AZ,15,FALSE)),IF($X$1=5,(VLOOKUP(B227,'X5'!$B:$AZ,15,FALSE)),IF($X$1=6,(VLOOKUP(B227,'X6'!$B:$AZ,15,FALSE)),IF($X$1=7,(VLOOKUP(B227,'X7'!$B:$AZ,15,FALSE)),IF($X$1=8,(VLOOKUP(B227,'X8'!$B:$AZ,15,FALSE)),IF($X$1=9,(VLOOKUP(B227,'X9'!$B:$AZ,15,FALSE)),IF($X$1=10,(VLOOKUP(B227,'X10'!$B:$AZ,15,FALSE)),IF($X$1=11,(VLOOKUP(B227,'X11'!$B:$AZ,15,FALSE)),IF($X$1=12,(VLOOKUP(B227,'X12'!$B:$AZ,15,FALSE)),IF($X$1=13,(VLOOKUP(B227,'X13'!$B:$AZ,15,FALSE)),"B"))))))))))))))=TRUE," ",(IF($X$1=1,(VLOOKUP(B227,'X1'!$B:$AZ,15,FALSE)),IF($X$1=2,(VLOOKUP(B227,'X2'!$B:$AZ,15,FALSE)),IF($X$1=3,(VLOOKUP(B227,'X3'!$B:$AZ,15,FALSE)),IF($X$1=4,(VLOOKUP(B227,'X4'!$B:$AZ,15,FALSE)),IF($X$1=5,(VLOOKUP(B227,'X5'!$B:$AZ,15,FALSE)),IF($X$1=6,(VLOOKUP(B227,'X6'!$B:$AZ,15,FALSE)),IF($X$1=7,(VLOOKUP(B227,'X7'!$B:$AZ,15,FALSE)),IF($X$1=8,(VLOOKUP(B227,'X8'!$B:$AZ,15,FALSE)),IF($X$1=9,(VLOOKUP(B227,'X9'!$B:$AZ,15,FALSE)),IF($X$1=10,(VLOOKUP(B227,'X10'!$B:$AZ,15,FALSE)),IF($X$1=11,(VLOOKUP(B227,'X11'!$B:$AZ,15,FALSE)),IF($X$1=12,(VLOOKUP(B227,'X12'!$B:$AZ,15,FALSE)),IF($X$1=13,(VLOOKUP(B227,'X13'!$B:$AZ,15,FALSE)),"B")))))))))))))))</f>
        <v xml:space="preserve"> </v>
      </c>
      <c r="S227" s="185" t="str">
        <f ca="1">IF(ISERROR(IF((IF($X$1=1,(VLOOKUP(B227,'X1'!$B:$AZ,14,FALSE)),(IF($X$1=2,(VLOOKUP(B227,'X2'!$B:$AZ,14,FALSE)),(IF($X$1=3,(VLOOKUP(B227,'X3'!$B:$AZ,14,FALSE)),(IF($X$1=4,(VLOOKUP(B227,'X4'!$B:$AZ,14,FALSE)),(IF($X$1=5,(VLOOKUP(B227,'X5'!$B:$AZ,14,FALSE)),(IF($X$1=6,(VLOOKUP(B227,'X6'!$B:$AZ,14,FALSE)),(IF($X$1=7,(VLOOKUP(B227,'X7'!$B:$AZ,14,FALSE)),(IF($X$1=8,(VLOOKUP(B227,'X8'!$B:$AZ,14,FALSE)),(IF($X$1=9,(VLOOKUP(B227,'X9'!$B:$AZ,14,FALSE)),(IF($X$1=10,(VLOOKUP(B227,'X10'!$B:$AZ,14,FALSE)),(IF($X$1=11,(VLOOKUP(B227,'X11'!$B:$AZ,14,FALSE)),(IF($X$1=12,(VLOOKUP(B227,'X12'!$B:$AZ,14,FALSE)),(VLOOKUP(B227,'X13'!$B:$AZ,14,FALSE))))))))))))))))))))))))))=$V$1," ",(IF($X$1=1,(VLOOKUP(B227,'X1'!$B:$AZ,14,FALSE)),(IF($X$1=2,(VLOOKUP(B227,'X2'!$B:$AZ,14,FALSE)),(IF($X$1=3,(VLOOKUP(B227,'X3'!$B:$AZ,14,FALSE)),(IF($X$1=4,(VLOOKUP(B227,'X4'!$B:$AZ,14,FALSE)),(IF($X$1=5,(VLOOKUP(B227,'X5'!$B:$AZ,14,FALSE)),(IF($X$1=6,(VLOOKUP(B227,'X6'!$B:$AZ,14,FALSE)),(IF($X$1=7,(VLOOKUP(B227,'X7'!$B:$AZ,14,FALSE)),(IF($X$1=8,(VLOOKUP(B227,'X8'!$B:$AZ,14,FALSE)),(IF($X$1=9,(VLOOKUP(B227,'X9'!$B:$AZ,14,FALSE)),(IF($X$1=10,(VLOOKUP(B227,'X10'!$B:$AZ,14,FALSE)),(IF($X$1=11,(VLOOKUP(B227,'X11'!$B:$AZ,14,FALSE)),(IF($X$1=12,(VLOOKUP(B227,'X12'!$B:$AZ,14,FALSE)),(VLOOKUP(B227,'X13'!$B:$AZ,14,FALSE))))))))))))))))))))))))))))=TRUE," ",(IF((IF($X$1=1,(VLOOKUP(B227,'X1'!$B:$AZ,14,FALSE)),(IF($X$1=2,(VLOOKUP(B227,'X2'!$B:$AZ,14,FALSE)),(IF($X$1=3,(VLOOKUP(B227,'X3'!$B:$AZ,14,FALSE)),(IF($X$1=4,(VLOOKUP(B227,'X4'!$B:$AZ,14,FALSE)),(IF($X$1=5,(VLOOKUP(B227,'X5'!$B:$AZ,14,FALSE)),(IF($X$1=6,(VLOOKUP(B227,'X6'!$B:$AZ,14,FALSE)),(IF($X$1=7,(VLOOKUP(B227,'X7'!$B:$AZ,14,FALSE)),(IF($X$1=8,(VLOOKUP(B227,'X8'!$B:$AZ,14,FALSE)),(IF($X$1=9,(VLOOKUP(B227,'X9'!$B:$AZ,14,FALSE)),(IF($X$1=10,(VLOOKUP(B227,'X10'!$B:$AZ,14,FALSE)),(IF($X$1=11,(VLOOKUP(B227,'X11'!$B:$AZ,14,FALSE)),(IF($X$1=12,(VLOOKUP(B227,'X12'!$B:$AZ,14,FALSE)),(VLOOKUP(B227,'X13'!$B:$AZ,14,FALSE))))))))))))))))))))))))))=$V$1," ",(IF($X$1=1,(VLOOKUP(B227,'X1'!$B:$AZ,14,FALSE)),(IF($X$1=2,(VLOOKUP(B227,'X2'!$B:$AZ,14,FALSE)),(IF($X$1=3,(VLOOKUP(B227,'X3'!$B:$AZ,14,FALSE)),(IF($X$1=4,(VLOOKUP(B227,'X4'!$B:$AZ,14,FALSE)),(IF($X$1=5,(VLOOKUP(B227,'X5'!$B:$AZ,14,FALSE)),(IF($X$1=6,(VLOOKUP(B227,'X6'!$B:$AZ,14,FALSE)),(IF($X$1=7,(VLOOKUP(B227,'X7'!$B:$AZ,14,FALSE)),(IF($X$1=8,(VLOOKUP(B227,'X8'!$B:$AZ,14,FALSE)),(IF($X$1=9,(VLOOKUP(B227,'X9'!$B:$AZ,14,FALSE)),(IF($X$1=10,(VLOOKUP(B227,'X10'!$B:$AZ,14,FALSE)),(IF($X$1=11,(VLOOKUP(B227,'X11'!$B:$AZ,14,FALSE)),(IF($X$1=12,(VLOOKUP(B227,'X12'!$B:$AZ,14,FALSE)),(VLOOKUP(B227,'X13'!$B:$AZ,14,FALSE)))))))))))))))))))))))))))))</f>
        <v xml:space="preserve"> </v>
      </c>
    </row>
    <row r="228" spans="1:19" ht="14.1" customHeight="1" x14ac:dyDescent="0.2">
      <c r="A228" s="156" t="s">
        <v>1058</v>
      </c>
      <c r="B228" s="122" t="str">
        <f>IF(ISERROR(IF($U$16=1,(VLOOKUP(A228,$AC$89:$AH$125,2,FALSE)),IF((IF($X$1=1,'X1'!B187,(IF($X$1=2,'X2'!B187,(IF($X$1=3,'X3'!B187,(IF($X$1=4,'X4'!B187,(IF($X$1=5,'X5'!B187,(IF($X$1=6,'X6'!B187,(IF($X$1=7,'X7'!B187,(IF($X$1=8,'X8'!B187,(IF($X$1=9,'X9'!B187,(IF($X$1=10,'X10'!B187,(IF($X$1=11,'X11'!B187,(IF($X$1=12,'X12'!B187,'X13'!B187))))))))))))))))))))))))="","",(IF($X$1=1,'X1'!B187,(IF($X$1=2,'X2'!B187,(IF($X$1=3,'X3'!B187,(IF($X$1=4,'X4'!B187,(IF($X$1=5,'X5'!B187,(IF($X$1=6,'X6'!B187,(IF($X$1=7,'X7'!B187,(IF($X$1=8,'X8'!B187,(IF($X$1=9,'X9'!B187,(IF($X$1=10,'X10'!B187,(IF($X$1=11,'X11'!B187,(IF($X$1=12,'X12'!B187,'X13'!B187)))))))))))))))))))))))))))=TRUE," ",(IF($U$16=1,(VLOOKUP(A228,$AC$89:$AH$125,2,FALSE)),IF((IF($X$1=1,'X1'!B187,(IF($X$1=2,'X2'!B187,(IF($X$1=3,'X3'!B187,(IF($X$1=4,'X4'!B187,(IF($X$1=5,'X5'!B187,(IF($X$1=6,'X6'!B187,(IF($X$1=7,'X7'!B187,(IF($X$1=8,'X8'!B187,(IF($X$1=9,'X9'!B187,(IF($X$1=10,'X10'!B187,(IF($X$1=11,'X11'!B187,(IF($X$1=12,'X12'!B187,'X13'!B187))))))))))))))))))))))))="","",(IF($X$1=1,'X1'!B187,(IF($X$1=2,'X2'!B187,(IF($X$1=3,'X3'!B187,(IF($X$1=4,'X4'!B187,(IF($X$1=5,'X5'!B187,(IF($X$1=6,'X6'!B187,(IF($X$1=7,'X7'!B187,(IF($X$1=8,'X8'!B187,(IF($X$1=9,'X9'!B187,(IF($X$1=10,'X10'!B187,(IF($X$1=11,'X11'!B187,(IF($X$1=12,'X12'!B187,'X13'!B187))))))))))))))))))))))))))))</f>
        <v/>
      </c>
      <c r="C228" s="181" t="str">
        <f ca="1">IF(ISERROR(IF($X$1=1,(VLOOKUP(B228,'X1'!$B:$AZ,47,FALSE)),IF($X$1=2,(VLOOKUP(B228,'X2'!$B:$AZ,47,FALSE)),IF($X$1=3,(VLOOKUP(B228,'X3'!$B:$AZ,47,FALSE)),IF($X$1=4,(VLOOKUP(B228,'X4'!$B:$AZ,47,FALSE)),IF($X$1=5,(VLOOKUP(B228,'X5'!$B:$AZ,47,FALSE)),IF($X$1=6,(VLOOKUP(B228,'X6'!$B:$AZ,47,FALSE)),IF($X$1=7,(VLOOKUP(B228,'X7'!$B:$AZ,47,FALSE)),IF($X$1=8,(VLOOKUP(B228,'X8'!$B:$AZ,47,FALSE)),IF($X$1=9,(VLOOKUP(B228,'X9'!$B:$AZ,47,FALSE)),IF($X$1=10,(VLOOKUP(B228,'X10'!$B:$AZ,47,FALSE)),IF($X$1=11,(VLOOKUP(B228,'X11'!$B:$AZ,47,FALSE)),IF($X$1=12,(VLOOKUP(B228,'X12'!$B:$AZ,47,FALSE)),IF($X$1=13,(VLOOKUP(B228,'X13'!$B:$AZ,47,FALSE)),"B"))))))))))))))=TRUE," ",(IF($X$1=1,(VLOOKUP(B228,'X1'!$B:$AZ,47,FALSE)),IF($X$1=2,(VLOOKUP(B228,'X2'!$B:$AZ,47,FALSE)),IF($X$1=3,(VLOOKUP(B228,'X3'!$B:$AZ,47,FALSE)),IF($X$1=4,(VLOOKUP(B228,'X4'!$B:$AZ,47,FALSE)),IF($X$1=5,(VLOOKUP(B228,'X5'!$B:$AZ,47,FALSE)),IF($X$1=6,(VLOOKUP(B228,'X6'!$B:$AZ,47,FALSE)),IF($X$1=7,(VLOOKUP(B228,'X7'!$B:$AZ,47,FALSE)),IF($X$1=8,(VLOOKUP(B228,'X8'!$B:$AZ,47,FALSE)),IF($X$1=9,(VLOOKUP(B228,'X9'!$B:$AZ,47,FALSE)),IF($X$1=10,(VLOOKUP(B228,'X10'!$B:$AZ,47,FALSE)),IF($X$1=11,(VLOOKUP(B228,'X11'!$B:$AZ,47,FALSE)),IF($X$1=12,(VLOOKUP(B228,'X12'!$B:$AZ,47,FALSE)),IF($X$1=13,(VLOOKUP(B228,'X13'!$B:$AZ,47,FALSE)),"B")))))))))))))))</f>
        <v xml:space="preserve"> </v>
      </c>
      <c r="D228" s="181" t="str">
        <f ca="1">IF(ISERROR(IF($X$1=1,(VLOOKUP(B228,'X1'!$B:$AP,41,FALSE)),IF($X$1=2,(VLOOKUP(B228,'X2'!$B:$AP,41,FALSE)),IF($X$1=3,(VLOOKUP(B228,'X3'!$B:$AP,41,FALSE)),IF($X$1=4,(VLOOKUP(B228,'X4'!$B:$AP,41,FALSE)),IF($X$1=5,(VLOOKUP(B228,'X5'!$B:$AP,41,FALSE)),IF($X$1=6,(VLOOKUP(B228,'X6'!$B:$AP,41,FALSE)),IF($X$1=7,(VLOOKUP(B228,'X7'!$B:$AP,41,FALSE)),IF($X$1=8,(VLOOKUP(B228,'X8'!$B:$AP,41,FALSE)),IF($X$1=9,(VLOOKUP(B228,'X9'!$B:$AP,41,FALSE)),IF($X$1=10,(VLOOKUP(B228,'X10'!$B:$AP,41,FALSE)),IF($X$1=11,(VLOOKUP(B228,'X11'!$B:$AP,41,FALSE)),IF($X$1=12,(VLOOKUP(B228,'X12'!$B:$AP,41,FALSE)),IF($X$1=13,(VLOOKUP(B228,'X13'!$B:$AP,41,FALSE)),"B"))))))))))))))=TRUE," ",(IF($X$1=1,(VLOOKUP(B228,'X1'!$B:$AP,41,FALSE)),IF($X$1=2,(VLOOKUP(B228,'X2'!$B:$AP,41,FALSE)),IF($X$1=3,(VLOOKUP(B228,'X3'!$B:$AP,41,FALSE)),IF($X$1=4,(VLOOKUP(B228,'X4'!$B:$AP,41,FALSE)),IF($X$1=5,(VLOOKUP(B228,'X5'!$B:$AP,41,FALSE)),IF($X$1=6,(VLOOKUP(B228,'X6'!$B:$AP,41,FALSE)),IF($X$1=7,(VLOOKUP(B228,'X7'!$B:$AP,41,FALSE)),IF($X$1=8,(VLOOKUP(B228,'X8'!$B:$AP,41,FALSE)),IF($X$1=9,(VLOOKUP(B228,'X9'!$B:$AP,41,FALSE)),IF($X$1=10,(VLOOKUP(B228,'X10'!$B:$AP,41,FALSE)),IF($X$1=11,(VLOOKUP(B228,'X11'!$B:$AP,41,FALSE)),IF($X$1=12,(VLOOKUP(B228,'X12'!$B:$AP,41,FALSE)),IF($X$1=13,(VLOOKUP(B228,'X13'!$B:$AP,41,FALSE)),"B")))))))))))))))</f>
        <v xml:space="preserve"> </v>
      </c>
      <c r="E228" s="182" t="str">
        <f ca="1">IF(ISERROR(IF($X$1=1,(VLOOKUP(B228,'X1'!$B:$AP,7,FALSE)),IF($X$1=2,(VLOOKUP(B228,'X2'!$B:$AP,7,FALSE)),IF($X$1=3,(VLOOKUP(B228,'X3'!$B:$AP,7,FALSE)),IF($X$1=4,(VLOOKUP(B228,'X4'!$B:$AP,7,FALSE)),IF($X$1=5,(VLOOKUP(B228,'X5'!$B:$AP,7,FALSE)),IF($X$1=6,(VLOOKUP(B228,'X6'!$B:$AP,7,FALSE)),IF($X$1=7,(VLOOKUP(B228,'X7'!$B:$AP,7,FALSE)),IF($X$1=8,(VLOOKUP(B228,'X8'!$B:$AP,7,FALSE)),IF($X$1=9,(VLOOKUP(B228,'X9'!$B:$AP,7,FALSE)),IF($X$1=10,(VLOOKUP(B228,'X10'!$B:$AP,7,FALSE)),IF($X$1=11,(VLOOKUP(B228,'X11'!$B:$AP,7,FALSE)),IF($X$1=12,(VLOOKUP(B228,'X12'!$B:$AP,7,FALSE)),IF($X$1=13,(VLOOKUP(B228,'X13'!$B:$AP,7,FALSE)),"B"))))))))))))))=TRUE," ",(IF($X$1=1,(VLOOKUP(B228,'X1'!$B:$AP,7,FALSE)),IF($X$1=2,(VLOOKUP(B228,'X2'!$B:$AP,7,FALSE)),IF($X$1=3,(VLOOKUP(B228,'X3'!$B:$AP,7,FALSE)),IF($X$1=4,(VLOOKUP(B228,'X4'!$B:$AP,7,FALSE)),IF($X$1=5,(VLOOKUP(B228,'X5'!$B:$AP,7,FALSE)),IF($X$1=6,(VLOOKUP(B228,'X6'!$B:$AP,7,FALSE)),IF($X$1=7,(VLOOKUP(B228,'X7'!$B:$AP,7,FALSE)),IF($X$1=8,(VLOOKUP(B228,'X8'!$B:$AP,7,FALSE)),IF($X$1=9,(VLOOKUP(B228,'X9'!$B:$AP,7,FALSE)),IF($X$1=10,(VLOOKUP(B228,'X10'!$B:$AP,7,FALSE)),IF($X$1=11,(VLOOKUP(B228,'X11'!$B:$AP,7,FALSE)),IF($X$1=12,(VLOOKUP(B228,'X12'!$B:$AP,7,FALSE)),IF($X$1=13,(VLOOKUP(B228,'X13'!$B:$AP,7,FALSE)),"B")))))))))))))))</f>
        <v xml:space="preserve"> </v>
      </c>
      <c r="F228" s="182" t="str">
        <f ca="1">IF(ISERROR(IF((IF($X$1=1,(VLOOKUP(B228,'X1'!$B:$AO,6,FALSE)),(IF($X$1=2,(VLOOKUP(B228,'X2'!$B:$AO,6,FALSE)),(IF($X$1=3,(VLOOKUP(B228,'X3'!$B:$AO,6,FALSE)),(IF($X$1=4,(VLOOKUP(B228,'X4'!$B:$AO,6,FALSE)),(IF($X$1=5,(VLOOKUP(B228,'X5'!$B:$AO,6,FALSE)),(IF($X$1=6,(VLOOKUP(B228,'X6'!$B:$AO,6,FALSE)),(IF($X$1=7,(VLOOKUP(B228,'X7'!$B:$AO,6,FALSE)),(IF($X$1=8,(VLOOKUP(B228,'X8'!$B:$AO,6,FALSE)),(IF($X$1=9,(VLOOKUP(B228,'X9'!$B:$AO,6,FALSE)),(IF($X$1=10,(VLOOKUP(B228,'X10'!$B:$AO,6,FALSE)),(IF($X$1=11,(VLOOKUP(B228,'X11'!$B:$AO,6,FALSE)),(IF($X$1=12,(VLOOKUP(B228,'X12'!$B:$AO,6,FALSE)),(VLOOKUP(B228,'X13'!$B:$AO,6,FALSE))))))))))))))))))))))))))=$V$1," ",(IF($X$1=1,(VLOOKUP(B228,'X1'!$B:$AO,6,FALSE)),(IF($X$1=2,(VLOOKUP(B228,'X2'!$B:$AO,6,FALSE)),(IF($X$1=3,(VLOOKUP(B228,'X3'!$B:$AO,6,FALSE)),(IF($X$1=4,(VLOOKUP(B228,'X4'!$B:$AO,6,FALSE)),(IF($X$1=5,(VLOOKUP(B228,'X5'!$B:$AO,6,FALSE)),(IF($X$1=6,(VLOOKUP(B228,'X6'!$B:$AO,6,FALSE)),(IF($X$1=7,(VLOOKUP(B228,'X7'!$B:$AO,6,FALSE)),(IF($X$1=8,(VLOOKUP(B228,'X8'!$B:$AO,6,FALSE)),(IF($X$1=9,(VLOOKUP(B228,'X9'!$B:$AO,6,FALSE)),(IF($X$1=10,(VLOOKUP(B228,'X10'!$B:$AO,6,FALSE)),(IF($X$1=11,(VLOOKUP(B228,'X11'!$B:$AO,6,FALSE)),(IF($X$1=12,(VLOOKUP(B228,'X12'!$B:$AO,6,FALSE)),(VLOOKUP(B228,'X13'!$B:$AO,6,FALSE))))))))))))))))))))))))))))=TRUE," ",(IF((IF($X$1=1,(VLOOKUP(B228,'X1'!$B:$AO,6,FALSE)),(IF($X$1=2,(VLOOKUP(B228,'X2'!$B:$AO,6,FALSE)),(IF($X$1=3,(VLOOKUP(B228,'X3'!$B:$AO,6,FALSE)),(IF($X$1=4,(VLOOKUP(B228,'X4'!$B:$AO,6,FALSE)),(IF($X$1=5,(VLOOKUP(B228,'X5'!$B:$AO,6,FALSE)),(IF($X$1=6,(VLOOKUP(B228,'X6'!$B:$AO,6,FALSE)),(IF($X$1=7,(VLOOKUP(B228,'X7'!$B:$AO,6,FALSE)),(IF($X$1=8,(VLOOKUP(B228,'X8'!$B:$AO,6,FALSE)),(IF($X$1=9,(VLOOKUP(B228,'X9'!$B:$AO,6,FALSE)),(IF($X$1=10,(VLOOKUP(B228,'X10'!$B:$AO,6,FALSE)),(IF($X$1=11,(VLOOKUP(B228,'X11'!$B:$AO,6,FALSE)),(IF($X$1=12,(VLOOKUP(B228,'X12'!$B:$AO,6,FALSE)),(VLOOKUP(B228,'X13'!$B:$AO,6,FALSE))))))))))))))))))))))))))=$V$1," ",(IF($X$1=1,(VLOOKUP(B228,'X1'!$B:$AO,6,FALSE)),(IF($X$1=2,(VLOOKUP(B228,'X2'!$B:$AO,6,FALSE)),(IF($X$1=3,(VLOOKUP(B228,'X3'!$B:$AO,6,FALSE)),(IF($X$1=4,(VLOOKUP(B228,'X4'!$B:$AO,6,FALSE)),(IF($X$1=5,(VLOOKUP(B228,'X5'!$B:$AO,6,FALSE)),(IF($X$1=6,(VLOOKUP(B228,'X6'!$B:$AO,6,FALSE)),(IF($X$1=7,(VLOOKUP(B228,'X7'!$B:$AO,6,FALSE)),(IF($X$1=8,(VLOOKUP(B228,'X8'!$B:$AO,6,FALSE)),(IF($X$1=9,(VLOOKUP(B228,'X9'!$B:$AO,6,FALSE)),(IF($X$1=10,(VLOOKUP(B228,'X10'!$B:$AO,6,FALSE)),(IF($X$1=11,(VLOOKUP(B228,'X11'!$B:$AO,6,FALSE)),(IF($X$1=12,(VLOOKUP(B228,'X12'!$B:$AO,6,FALSE)),(VLOOKUP(B228,'X13'!$B:$AO,6,FALSE)))))))))))))))))))))))))))))</f>
        <v xml:space="preserve"> </v>
      </c>
      <c r="G228" s="182" t="str">
        <f ca="1">IF(ISERROR(IF($X$1=1,(VLOOKUP(B228,'X1'!$B:$AZ,44,FALSE)),IF($X$1=2,(VLOOKUP(B228,'X2'!$B:$AZ,44,FALSE)),IF($X$1=3,(VLOOKUP(B228,'X3'!$B:$AZ,44,FALSE)),IF($X$1=4,(VLOOKUP(B228,'X4'!$B:$AZ,44,FALSE)),IF($X$1=5,(VLOOKUP(B228,'X5'!$B:$AZ,44,FALSE)),IF($X$1=6,(VLOOKUP(B228,'X6'!$B:$AZ,44,FALSE)),IF($X$1=7,(VLOOKUP(B228,'X7'!$B:$AZ,44,FALSE)),IF($X$1=8,(VLOOKUP(B228,'X8'!$B:$AZ,44,FALSE)),IF($X$1=9,(VLOOKUP(B228,'X9'!$B:$AZ,44,FALSE)),IF($X$1=10,(VLOOKUP(B228,'X10'!$B:$AZ,44,FALSE)),IF($X$1=11,(VLOOKUP(B228,'X11'!$B:$AZ,44,FALSE)),IF($X$1=12,(VLOOKUP(B228,'X12'!$B:$AZ,44,FALSE)),IF($X$1=13,(VLOOKUP(B228,'X13'!$B:$AZ,44,FALSE)),"B"))))))))))))))=TRUE," ",(IF($X$1=1,(VLOOKUP(B228,'X1'!$B:$AZ,44,FALSE)),IF($X$1=2,(VLOOKUP(B228,'X2'!$B:$AZ,44,FALSE)),IF($X$1=3,(VLOOKUP(B228,'X3'!$B:$AZ,44,FALSE)),IF($X$1=4,(VLOOKUP(B228,'X4'!$B:$AZ,44,FALSE)),IF($X$1=5,(VLOOKUP(B228,'X5'!$B:$AZ,44,FALSE)),IF($X$1=6,(VLOOKUP(B228,'X6'!$B:$AZ,44,FALSE)),IF($X$1=7,(VLOOKUP(B228,'X7'!$B:$AZ,44,FALSE)),IF($X$1=8,(VLOOKUP(B228,'X8'!$B:$AZ,44,FALSE)),IF($X$1=9,(VLOOKUP(B228,'X9'!$B:$AZ,44,FALSE)),IF($X$1=10,(VLOOKUP(B228,'X10'!$B:$AZ,44,FALSE)),IF($X$1=11,(VLOOKUP(B228,'X11'!$B:$AZ,44,FALSE)),IF($X$1=12,(VLOOKUP(B228,'X12'!$B:$AZ,44,FALSE)),IF($X$1=13,(VLOOKUP(B228,'X13'!$B:$AZ,44,FALSE)),"B")))))))))))))))</f>
        <v xml:space="preserve"> </v>
      </c>
      <c r="H228" s="182" t="str">
        <f ca="1">IF(ISERROR(IF($X$1=1,(VLOOKUP(B228,'X1'!$B:$AZ,8,FALSE)),IF($X$1=2,(VLOOKUP(B228,'X2'!$B:$AZ,8,FALSE)),IF($X$1=3,(VLOOKUP(B228,'X3'!$B:$AZ,8,FALSE)),IF($X$1=4,(VLOOKUP(B228,'X4'!$B:$AZ,8,FALSE)),IF($X$1=5,(VLOOKUP(B228,'X5'!$B:$AZ,8,FALSE)),IF($X$1=6,(VLOOKUP(B228,'X6'!$B:$AZ,8,FALSE)),IF($X$1=7,(VLOOKUP(B228,'X7'!$B:$AZ,8,FALSE)),IF($X$1=8,(VLOOKUP(B228,'X8'!$B:$AZ,8,FALSE)),IF($X$1=9,(VLOOKUP(B228,'X9'!$B:$AZ,8,FALSE)),IF($X$1=10,(VLOOKUP(B228,'X10'!$B:$AZ,8,FALSE)),IF($X$1=11,(VLOOKUP(B228,'X11'!$B:$AZ,8,FALSE)),IF($X$1=12,(VLOOKUP(B228,'X12'!$B:$AZ,8,FALSE)),IF($X$1=13,(VLOOKUP(B228,'X13'!$B:$AZ,8,FALSE)),"B"))))))))))))))=TRUE," ",(IF($X$1=1,(VLOOKUP(B228,'X1'!$B:$AZ,8,FALSE)),IF($X$1=2,(VLOOKUP(B228,'X2'!$B:$AZ,8,FALSE)),IF($X$1=3,(VLOOKUP(B228,'X3'!$B:$AZ,8,FALSE)),IF($X$1=4,(VLOOKUP(B228,'X4'!$B:$AZ,8,FALSE)),IF($X$1=5,(VLOOKUP(B228,'X5'!$B:$AZ,8,FALSE)),IF($X$1=6,(VLOOKUP(B228,'X6'!$B:$AZ,8,FALSE)),IF($X$1=7,(VLOOKUP(B228,'X7'!$B:$AZ,8,FALSE)),IF($X$1=8,(VLOOKUP(B228,'X8'!$B:$AZ,8,FALSE)),IF($X$1=9,(VLOOKUP(B228,'X9'!$B:$AZ,8,FALSE)),IF($X$1=10,(VLOOKUP(B228,'X10'!$B:$AZ,8,FALSE)),IF($X$1=11,(VLOOKUP(B228,'X11'!$B:$AZ,8,FALSE)),IF($X$1=12,(VLOOKUP(B228,'X12'!$B:$AZ,8,FALSE)),IF($X$1=13,(VLOOKUP(B228,'X13'!$B:$AZ,8,FALSE)),"B")))))))))))))))</f>
        <v xml:space="preserve"> </v>
      </c>
      <c r="I228" s="183" t="str">
        <f ca="1">IF(ISERROR(IF($X$1=1,(VLOOKUP(B228,'X1'!$B:$AZ,2,FALSE)),IF($X$1=2,(VLOOKUP(B228,'X2'!$B:$AZ,2,FALSE)),IF($X$1=3,(VLOOKUP(B228,'X3'!$B:$AZ,2,FALSE)),IF($X$1=4,(VLOOKUP(B228,'X4'!$B:$AZ,2,FALSE)),IF($X$1=5,(VLOOKUP(B228,'X5'!$B:$AZ,2,FALSE)),IF($X$1=6,(VLOOKUP(B228,'X6'!$B:$AZ,2,FALSE)),IF($X$1=7,(VLOOKUP(B228,'X7'!$B:$AZ,2,FALSE)),IF($X$1=8,(VLOOKUP(B228,'X8'!$B:$AZ,2,FALSE)),IF($X$1=9,(VLOOKUP(B228,'X9'!$B:$AZ,2,FALSE)),IF($X$1=10,(VLOOKUP(B228,'X10'!$B:$AZ,2,FALSE)),IF($X$1=11,(VLOOKUP(B228,'X11'!$B:$AZ,2,FALSE)),IF($X$1=12,(VLOOKUP(B228,'X12'!$B:$AZ,2,FALSE)),IF($X$1=13,(VLOOKUP(B228,'X13'!$B:$AZ,2,FALSE)),"B"))))))))))))))=TRUE," ",(IF($X$1=1,(VLOOKUP(B228,'X1'!$B:$AZ,2,FALSE)),IF($X$1=2,(VLOOKUP(B228,'X2'!$B:$AZ,2,FALSE)),IF($X$1=3,(VLOOKUP(B228,'X3'!$B:$AZ,2,FALSE)),IF($X$1=4,(VLOOKUP(B228,'X4'!$B:$AZ,2,FALSE)),IF($X$1=5,(VLOOKUP(B228,'X5'!$B:$AZ,2,FALSE)),IF($X$1=6,(VLOOKUP(B228,'X6'!$B:$AZ,2,FALSE)),IF($X$1=7,(VLOOKUP(B228,'X7'!$B:$AZ,2,FALSE)),IF($X$1=8,(VLOOKUP(B228,'X8'!$B:$AZ,2,FALSE)),IF($X$1=9,(VLOOKUP(B228,'X9'!$B:$AZ,2,FALSE)),IF($X$1=10,(VLOOKUP(B228,'X10'!$B:$AZ,2,FALSE)),IF($X$1=11,(VLOOKUP(B228,'X11'!$B:$AZ,2,FALSE)),IF($X$1=12,(VLOOKUP(B228,'X12'!$B:$AZ,2,FALSE)),IF($X$1=13,(VLOOKUP(B228,'X13'!$B:$AZ,2,FALSE)),"B")))))))))))))))</f>
        <v xml:space="preserve"> </v>
      </c>
      <c r="J228" s="183" t="str">
        <f ca="1">IF(ISERROR(IF($X$1=1,(VLOOKUP(B228,'X1'!$B:$AZ,3,FALSE)),IF($X$1=2,(VLOOKUP(B228,'X2'!$B:$AZ,3,FALSE)),IF($X$1=3,(VLOOKUP(B228,'X3'!$B:$AZ,3,FALSE)),IF($X$1=4,(VLOOKUP(B228,'X4'!$B:$AZ,3,FALSE)),IF($X$1=5,(VLOOKUP(B228,'X5'!$B:$AZ,3,FALSE)),IF($X$1=6,(VLOOKUP(B228,'X6'!$B:$AZ,3,FALSE)),IF($X$1=7,(VLOOKUP(B228,'X7'!$B:$AZ,3,FALSE)),IF($X$1=8,(VLOOKUP(B228,'X8'!$B:$AZ,3,FALSE)),IF($X$1=9,(VLOOKUP(B228,'X9'!$B:$AZ,3,FALSE)),IF($X$1=10,(VLOOKUP(B228,'X10'!$B:$AZ,3,FALSE)),IF($X$1=11,(VLOOKUP(B228,'X11'!$B:$AZ,3,FALSE)),IF($X$1=12,(VLOOKUP(B228,'X12'!$B:$AZ,3,FALSE)),IF($X$1=13,(VLOOKUP(B228,'X13'!$B:$AZ,3,FALSE)),"B"))))))))))))))=TRUE," ",(IF($X$1=1,(VLOOKUP(B228,'X1'!$B:$AZ,3,FALSE)),IF($X$1=2,(VLOOKUP(B228,'X2'!$B:$AZ,3,FALSE)),IF($X$1=3,(VLOOKUP(B228,'X3'!$B:$AZ,3,FALSE)),IF($X$1=4,(VLOOKUP(B228,'X4'!$B:$AZ,3,FALSE)),IF($X$1=5,(VLOOKUP(B228,'X5'!$B:$AZ,3,FALSE)),IF($X$1=6,(VLOOKUP(B228,'X6'!$B:$AZ,3,FALSE)),IF($X$1=7,(VLOOKUP(B228,'X7'!$B:$AZ,3,FALSE)),IF($X$1=8,(VLOOKUP(B228,'X8'!$B:$AZ,3,FALSE)),IF($X$1=9,(VLOOKUP(B228,'X9'!$B:$AZ,3,FALSE)),IF($X$1=10,(VLOOKUP(B228,'X10'!$B:$AZ,3,FALSE)),IF($X$1=11,(VLOOKUP(B228,'X11'!$B:$AZ,3,FALSE)),IF($X$1=12,(VLOOKUP(B228,'X12'!$B:$AZ,3,FALSE)),IF($X$1=13,(VLOOKUP(B228,'X13'!$B:$AZ,3,FALSE)),"B")))))))))))))))</f>
        <v xml:space="preserve"> </v>
      </c>
      <c r="K228" s="183" t="str">
        <f ca="1">IF(ISERROR(IF($X$1=1,(VLOOKUP(B228,'X1'!$B:$AZ,5,FALSE)),IF($X$1=2,(VLOOKUP(B228,'X2'!$B:$AZ,5,FALSE)),IF($X$1=3,(VLOOKUP(B228,'X3'!$B:$AZ,5,FALSE)),IF($X$1=4,(VLOOKUP(B228,'X4'!$B:$AZ,5,FALSE)),IF($X$1=5,(VLOOKUP(B228,'X5'!$B:$AZ,5,FALSE)),IF($X$1=6,(VLOOKUP(B228,'X6'!$B:$AZ,5,FALSE)),IF($X$1=7,(VLOOKUP(B228,'X7'!$B:$AZ,5,FALSE)),IF($X$1=8,(VLOOKUP(B228,'X8'!$B:$AZ,5,FALSE)),IF($X$1=9,(VLOOKUP(B228,'X9'!$B:$AZ,5,FALSE)),IF($X$1=10,(VLOOKUP(B228,'X10'!$B:$AZ,5,FALSE)),IF($X$1=11,(VLOOKUP(B228,'X11'!$B:$AZ,5,FALSE)),IF($X$1=12,(VLOOKUP(B228,'X12'!$B:$AZ,5,FALSE)),IF($X$1=13,(VLOOKUP(B228,'X13'!$B:$AZ,5,FALSE)),"B"))))))))))))))=TRUE," ",(IF($X$1=1,(VLOOKUP(B228,'X1'!$B:$AZ,5,FALSE)),IF($X$1=2,(VLOOKUP(B228,'X2'!$B:$AZ,5,FALSE)),IF($X$1=3,(VLOOKUP(B228,'X3'!$B:$AZ,5,FALSE)),IF($X$1=4,(VLOOKUP(B228,'X4'!$B:$AZ,5,FALSE)),IF($X$1=5,(VLOOKUP(B228,'X5'!$B:$AZ,5,FALSE)),IF($X$1=6,(VLOOKUP(B228,'X6'!$B:$AZ,5,FALSE)),IF($X$1=7,(VLOOKUP(B228,'X7'!$B:$AZ,5,FALSE)),IF($X$1=8,(VLOOKUP(B228,'X8'!$B:$AZ,5,FALSE)),IF($X$1=9,(VLOOKUP(B228,'X9'!$B:$AZ,5,FALSE)),IF($X$1=10,(VLOOKUP(B228,'X10'!$B:$AZ,5,FALSE)),IF($X$1=11,(VLOOKUP(B228,'X11'!$B:$AZ,5,FALSE)),IF($X$1=12,(VLOOKUP(B228,'X12'!$B:$AZ,5,FALSE)),IF($X$1=13,(VLOOKUP(B228,'X13'!$B:$AZ,5,FALSE)),"B")))))))))))))))</f>
        <v xml:space="preserve"> </v>
      </c>
      <c r="L228" s="184" t="str">
        <f ca="1">IF(ISERROR(IF($X$1=1,(VLOOKUP(B228,'X1'!$B:$AZ,9,FALSE)),IF($X$1=2,(VLOOKUP(B228,'X2'!$B:$AZ,9,FALSE)),IF($X$1=3,(VLOOKUP(B228,'X3'!$B:$AZ,9,FALSE)),IF($X$1=4,(VLOOKUP(B228,'X4'!$B:$AZ,9,FALSE)),IF($X$1=5,(VLOOKUP(B228,'X5'!$B:$AZ,9,FALSE)),IF($X$1=6,(VLOOKUP(B228,'X6'!$B:$AZ,9,FALSE)),IF($X$1=7,(VLOOKUP(B228,'X7'!$B:$AZ,9,FALSE)),IF($X$1=8,(VLOOKUP(B228,'X8'!$B:$AZ,9,FALSE)),IF($X$1=9,(VLOOKUP(B228,'X9'!$B:$AZ,9,FALSE)),IF($X$1=10,(VLOOKUP(B228,'X10'!$B:$AZ,9,FALSE)),IF($X$1=11,(VLOOKUP(B228,'X11'!$B:$AZ,9,FALSE)),IF($X$1=12,(VLOOKUP(B228,'X12'!$B:$AZ,9,FALSE)),IF($X$1=13,(VLOOKUP(B228,'X13'!$B:$AZ,9,FALSE)),"B"))))))))))))))=TRUE," ",(IF($X$1=1,(VLOOKUP(B228,'X1'!$B:$AZ,9,FALSE)),IF($X$1=2,(VLOOKUP(B228,'X2'!$B:$AZ,9,FALSE)),IF($X$1=3,(VLOOKUP(B228,'X3'!$B:$AZ,9,FALSE)),IF($X$1=4,(VLOOKUP(B228,'X4'!$B:$AZ,9,FALSE)),IF($X$1=5,(VLOOKUP(B228,'X5'!$B:$AZ,9,FALSE)),IF($X$1=6,(VLOOKUP(B228,'X6'!$B:$AZ,9,FALSE)),IF($X$1=7,(VLOOKUP(B228,'X7'!$B:$AZ,9,FALSE)),IF($X$1=8,(VLOOKUP(B228,'X8'!$B:$AZ,9,FALSE)),IF($X$1=9,(VLOOKUP(B228,'X9'!$B:$AZ,9,FALSE)),IF($X$1=10,(VLOOKUP(B228,'X10'!$B:$AZ,9,FALSE)),IF($X$1=11,(VLOOKUP(B228,'X11'!$B:$AZ,9,FALSE)),IF($X$1=12,(VLOOKUP(B228,'X12'!$B:$AZ,9,FALSE)),IF($X$1=13,(VLOOKUP(B228,'X13'!$B:$AZ,9,FALSE)),"B")))))))))))))))</f>
        <v xml:space="preserve"> </v>
      </c>
      <c r="M228" s="184" t="str">
        <f ca="1">IF(ISERROR(IF($X$1=1,(VLOOKUP(B228,'X1'!$B:$AZ,10,FALSE)),IF($X$1=2,(VLOOKUP(B228,'X2'!$B:$AZ,10,FALSE)),IF($X$1=3,(VLOOKUP(B228,'X3'!$B:$AZ,10,FALSE)),IF($X$1=4,(VLOOKUP(B228,'X4'!$B:$AZ,10,FALSE)),IF($X$1=5,(VLOOKUP(B228,'X5'!$B:$AZ,10,FALSE)),IF($X$1=6,(VLOOKUP(B228,'X6'!$B:$AZ,10,FALSE)),IF($X$1=7,(VLOOKUP(B228,'X7'!$B:$AZ,10,FALSE)),IF($X$1=8,(VLOOKUP(B228,'X8'!$B:$AZ,10,FALSE)),IF($X$1=9,(VLOOKUP(B228,'X9'!$B:$AZ,10,FALSE)),IF($X$1=10,(VLOOKUP(B228,'X10'!$B:$AZ,10,FALSE)),IF($X$1=11,(VLOOKUP(B228,'X11'!$B:$AZ,10,FALSE)),IF($X$1=12,(VLOOKUP(B228,'X12'!$B:$AZ,10,FALSE)),IF($X$1=13,(VLOOKUP(B228,'X13'!$B:$AZ,10,FALSE)),"B"))))))))))))))=TRUE," ",(IF($X$1=1,(VLOOKUP(B228,'X1'!$B:$AZ,10,FALSE)),IF($X$1=2,(VLOOKUP(B228,'X2'!$B:$AZ,10,FALSE)),IF($X$1=3,(VLOOKUP(B228,'X3'!$B:$AZ,10,FALSE)),IF($X$1=4,(VLOOKUP(B228,'X4'!$B:$AZ,10,FALSE)),IF($X$1=5,(VLOOKUP(B228,'X5'!$B:$AZ,10,FALSE)),IF($X$1=6,(VLOOKUP(B228,'X6'!$B:$AZ,10,FALSE)),IF($X$1=7,(VLOOKUP(B228,'X7'!$B:$AZ,10,FALSE)),IF($X$1=8,(VLOOKUP(B228,'X8'!$B:$AZ,10,FALSE)),IF($X$1=9,(VLOOKUP(B228,'X9'!$B:$AZ,10,FALSE)),IF($X$1=10,(VLOOKUP(B228,'X10'!$B:$AZ,10,FALSE)),IF($X$1=11,(VLOOKUP(B228,'X11'!$B:$AZ,10,FALSE)),IF($X$1=12,(VLOOKUP(B228,'X12'!$B:$AZ,10,FALSE)),IF($X$1=13,(VLOOKUP(B228,'X13'!$B:$AZ,10,FALSE)),"B")))))))))))))))</f>
        <v xml:space="preserve"> </v>
      </c>
      <c r="N228" s="185" t="str">
        <f ca="1">IF(ISERROR(IF($X$1=1,(VLOOKUP(B228,'X1'!$B:$AZ,45,FALSE)),IF($X$1=2,(VLOOKUP(B228,'X2'!$B:$AZ,45,FALSE)),IF($X$1=3,(VLOOKUP(B228,'X3'!$B:$AZ,45,FALSE)),IF($X$1=4,(VLOOKUP(B228,'X4'!$B:$AZ,45,FALSE)),IF($X$1=5,(VLOOKUP(B228,'X5'!$B:$AZ,45,FALSE)),IF($X$1=6,(VLOOKUP(B228,'X6'!$B:$AZ,45,FALSE)),IF($X$1=7,(VLOOKUP(B228,'X7'!$B:$AZ,45,FALSE)),IF($X$1=8,(VLOOKUP(B228,'X8'!$B:$AZ,45,FALSE)),IF($X$1=9,(VLOOKUP(B228,'X9'!$B:$AZ,45,FALSE)),IF($X$1=10,(VLOOKUP(B228,'X10'!$B:$AZ,45,FALSE)),IF($X$1=11,(VLOOKUP(B228,'X11'!$B:$AZ,45,FALSE)),IF($X$1=12,(VLOOKUP(B228,'X12'!$B:$AZ,45,FALSE)),IF($X$1=13,(VLOOKUP(B228,'X13'!$B:$AZ,45,FALSE)),"B"))))))))))))))=TRUE," ",(IF($X$1=1,(VLOOKUP(B228,'X1'!$B:$AZ,45,FALSE)),IF($X$1=2,(VLOOKUP(B228,'X2'!$B:$AZ,45,FALSE)),IF($X$1=3,(VLOOKUP(B228,'X3'!$B:$AZ,45,FALSE)),IF($X$1=4,(VLOOKUP(B228,'X4'!$B:$AZ,45,FALSE)),IF($X$1=5,(VLOOKUP(B228,'X5'!$B:$AZ,45,FALSE)),IF($X$1=6,(VLOOKUP(B228,'X6'!$B:$AZ,45,FALSE)),IF($X$1=7,(VLOOKUP(B228,'X7'!$B:$AZ,45,FALSE)),IF($X$1=8,(VLOOKUP(B228,'X8'!$B:$AZ,45,FALSE)),IF($X$1=9,(VLOOKUP(B228,'X9'!$B:$AZ,45,FALSE)),IF($X$1=10,(VLOOKUP(B228,'X10'!$B:$AZ,45,FALSE)),IF($X$1=11,(VLOOKUP(B228,'X11'!$B:$AZ,45,FALSE)),IF($X$1=12,(VLOOKUP(B228,'X12'!$B:$AZ,45,FALSE)),IF($X$1=13,(VLOOKUP(B228,'X13'!$B:$AZ,45,FALSE)),"B")))))))))))))))</f>
        <v xml:space="preserve"> </v>
      </c>
      <c r="O228" s="184" t="str">
        <f ca="1">IF(ISERROR(IF($X$1=1,(VLOOKUP(B228,'X1'!$B:$AZ,11,FALSE)),IF($X$1=2,(VLOOKUP(B228,'X2'!$B:$AZ,11,FALSE)),IF($X$1=3,(VLOOKUP(B228,'X3'!$B:$AZ,11,FALSE)),IF($X$1=4,(VLOOKUP(B228,'X4'!$B:$AZ,11,FALSE)),IF($X$1=5,(VLOOKUP(B228,'X5'!$B:$AZ,11,FALSE)),IF($X$1=6,(VLOOKUP(B228,'X6'!$B:$AZ,11,FALSE)),IF($X$1=7,(VLOOKUP(B228,'X7'!$B:$AZ,11,FALSE)),IF($X$1=8,(VLOOKUP(B228,'X8'!$B:$AZ,11,FALSE)),IF($X$1=9,(VLOOKUP(B228,'X9'!$B:$AZ,11,FALSE)),IF($X$1=10,(VLOOKUP(B228,'X10'!$B:$AZ,11,FALSE)),IF($X$1=11,(VLOOKUP(B228,'X11'!$B:$AZ,11,FALSE)),IF($X$1=12,(VLOOKUP(B228,'X12'!$B:$AZ,11,FALSE)),IF($X$1=13,(VLOOKUP(B228,'X13'!$B:$AZ,11,FALSE)),"B"))))))))))))))=TRUE," ",(IF($X$1=1,(VLOOKUP(B228,'X1'!$B:$AZ,11,FALSE)),IF($X$1=2,(VLOOKUP(B228,'X2'!$B:$AZ,11,FALSE)),IF($X$1=3,(VLOOKUP(B228,'X3'!$B:$AZ,11,FALSE)),IF($X$1=4,(VLOOKUP(B228,'X4'!$B:$AZ,11,FALSE)),IF($X$1=5,(VLOOKUP(B228,'X5'!$B:$AZ,11,FALSE)),IF($X$1=6,(VLOOKUP(B228,'X6'!$B:$AZ,11,FALSE)),IF($X$1=7,(VLOOKUP(B228,'X7'!$B:$AZ,11,FALSE)),IF($X$1=8,(VLOOKUP(B228,'X8'!$B:$AZ,11,FALSE)),IF($X$1=9,(VLOOKUP(B228,'X9'!$B:$AZ,11,FALSE)),IF($X$1=10,(VLOOKUP(B228,'X10'!$B:$AZ,11,FALSE)),IF($X$1=11,(VLOOKUP(B228,'X11'!$B:$AZ,11,FALSE)),IF($X$1=12,(VLOOKUP(B228,'X12'!$B:$AZ,11,FALSE)),IF($X$1=13,(VLOOKUP(B228,'X13'!$B:$AZ,11,FALSE)),"B")))))))))))))))</f>
        <v xml:space="preserve"> </v>
      </c>
      <c r="P228" s="184" t="str">
        <f ca="1">IF(ISERROR(IF($X$1=1,(VLOOKUP(B228,'X1'!$B:$AZ,12,FALSE)),IF($X$1=2,(VLOOKUP(B228,'X2'!$B:$AZ,12,FALSE)),IF($X$1=3,(VLOOKUP(B228,'X3'!$B:$AZ,12,FALSE)),IF($X$1=4,(VLOOKUP(B228,'X4'!$B:$AZ,12,FALSE)),IF($X$1=5,(VLOOKUP(B228,'X5'!$B:$AZ,12,FALSE)),IF($X$1=6,(VLOOKUP(B228,'X6'!$B:$AZ,12,FALSE)),IF($X$1=7,(VLOOKUP(B228,'X7'!$B:$AZ,12,FALSE)),IF($X$1=8,(VLOOKUP(B228,'X8'!$B:$AZ,12,FALSE)),IF($X$1=9,(VLOOKUP(B228,'X9'!$B:$AZ,12,FALSE)),IF($X$1=10,(VLOOKUP(B228,'X10'!$B:$AZ,12,FALSE)),IF($X$1=11,(VLOOKUP(B228,'X11'!$B:$AZ,12,FALSE)),IF($X$1=12,(VLOOKUP(B228,'X12'!$B:$AZ,12,FALSE)),IF($X$1=13,(VLOOKUP(B228,'X13'!$B:$AZ,12,FALSE)),"B"))))))))))))))=TRUE," ",(IF($X$1=1,(VLOOKUP(B228,'X1'!$B:$AZ,12,FALSE)),IF($X$1=2,(VLOOKUP(B228,'X2'!$B:$AZ,12,FALSE)),IF($X$1=3,(VLOOKUP(B228,'X3'!$B:$AZ,12,FALSE)),IF($X$1=4,(VLOOKUP(B228,'X4'!$B:$AZ,12,FALSE)),IF($X$1=5,(VLOOKUP(B228,'X5'!$B:$AZ,12,FALSE)),IF($X$1=6,(VLOOKUP(B228,'X6'!$B:$AZ,12,FALSE)),IF($X$1=7,(VLOOKUP(B228,'X7'!$B:$AZ,12,FALSE)),IF($X$1=8,(VLOOKUP(B228,'X8'!$B:$AZ,12,FALSE)),IF($X$1=9,(VLOOKUP(B228,'X9'!$B:$AZ,12,FALSE)),IF($X$1=10,(VLOOKUP(B228,'X10'!$B:$AZ,12,FALSE)),IF($X$1=11,(VLOOKUP(B228,'X11'!$B:$AZ,12,FALSE)),IF($X$1=12,(VLOOKUP(B228,'X12'!$B:$AZ,12,FALSE)),IF($X$1=13,(VLOOKUP(B228,'X13'!$B:$AZ,12,FALSE)),"B")))))))))))))))</f>
        <v xml:space="preserve"> </v>
      </c>
      <c r="Q228" s="185" t="str">
        <f ca="1">IF(ISERROR(IF($X$1=1,(VLOOKUP(B228,'X1'!$B:$AZ,46,FALSE)),IF($X$1=2,(VLOOKUP(B228,'X2'!$B:$AZ,46,FALSE)),IF($X$1=3,(VLOOKUP(B228,'X3'!$B:$AZ,46,FALSE)),IF($X$1=4,(VLOOKUP(B228,'X4'!$B:$AZ,46,FALSE)),IF($X$1=5,(VLOOKUP(B228,'X5'!$B:$AZ,46,FALSE)),IF($X$1=6,(VLOOKUP(B228,'X6'!$B:$AZ,46,FALSE)),IF($X$1=7,(VLOOKUP(B228,'X7'!$B:$AZ,46,FALSE)),IF($X$1=8,(VLOOKUP(B228,'X8'!$B:$AZ,46,FALSE)),IF($X$1=9,(VLOOKUP(B228,'X9'!$B:$AZ,46,FALSE)),IF($X$1=10,(VLOOKUP(B228,'X10'!$B:$AZ,46,FALSE)),IF($X$1=11,(VLOOKUP(B228,'X11'!$B:$AZ,46,FALSE)),IF($X$1=12,(VLOOKUP(B228,'X12'!$B:$AZ,46,FALSE)),IF($X$1=13,(VLOOKUP(B228,'X13'!$B:$AZ,46,FALSE)),"B"))))))))))))))=TRUE," ",(IF($X$1=1,(VLOOKUP(B228,'X1'!$B:$AZ,46,FALSE)),IF($X$1=2,(VLOOKUP(B228,'X2'!$B:$AZ,46,FALSE)),IF($X$1=3,(VLOOKUP(B228,'X3'!$B:$AZ,46,FALSE)),IF($X$1=4,(VLOOKUP(B228,'X4'!$B:$AZ,46,FALSE)),IF($X$1=5,(VLOOKUP(B228,'X5'!$B:$AZ,46,FALSE)),IF($X$1=6,(VLOOKUP(B228,'X6'!$B:$AZ,46,FALSE)),IF($X$1=7,(VLOOKUP(B228,'X7'!$B:$AZ,46,FALSE)),IF($X$1=8,(VLOOKUP(B228,'X8'!$B:$AZ,46,FALSE)),IF($X$1=9,(VLOOKUP(B228,'X9'!$B:$AZ,46,FALSE)),IF($X$1=10,(VLOOKUP(B228,'X10'!$B:$AZ,46,FALSE)),IF($X$1=11,(VLOOKUP(B228,'X11'!$B:$AZ,46,FALSE)),IF($X$1=12,(VLOOKUP(B228,'X12'!$B:$AZ,46,FALSE)),IF($X$1=13,(VLOOKUP(B228,'X13'!$B:$AZ,46,FALSE)),"B")))))))))))))))</f>
        <v xml:space="preserve"> </v>
      </c>
      <c r="R228" s="185" t="str">
        <f ca="1">IF(ISERROR(IF($X$1=1,(VLOOKUP(B228,'X1'!$B:$AZ,15,FALSE)),IF($X$1=2,(VLOOKUP(B228,'X2'!$B:$AZ,15,FALSE)),IF($X$1=3,(VLOOKUP(B228,'X3'!$B:$AZ,15,FALSE)),IF($X$1=4,(VLOOKUP(B228,'X4'!$B:$AZ,15,FALSE)),IF($X$1=5,(VLOOKUP(B228,'X5'!$B:$AZ,15,FALSE)),IF($X$1=6,(VLOOKUP(B228,'X6'!$B:$AZ,15,FALSE)),IF($X$1=7,(VLOOKUP(B228,'X7'!$B:$AZ,15,FALSE)),IF($X$1=8,(VLOOKUP(B228,'X8'!$B:$AZ,15,FALSE)),IF($X$1=9,(VLOOKUP(B228,'X9'!$B:$AZ,15,FALSE)),IF($X$1=10,(VLOOKUP(B228,'X10'!$B:$AZ,15,FALSE)),IF($X$1=11,(VLOOKUP(B228,'X11'!$B:$AZ,15,FALSE)),IF($X$1=12,(VLOOKUP(B228,'X12'!$B:$AZ,15,FALSE)),IF($X$1=13,(VLOOKUP(B228,'X13'!$B:$AZ,15,FALSE)),"B"))))))))))))))=TRUE," ",(IF($X$1=1,(VLOOKUP(B228,'X1'!$B:$AZ,15,FALSE)),IF($X$1=2,(VLOOKUP(B228,'X2'!$B:$AZ,15,FALSE)),IF($X$1=3,(VLOOKUP(B228,'X3'!$B:$AZ,15,FALSE)),IF($X$1=4,(VLOOKUP(B228,'X4'!$B:$AZ,15,FALSE)),IF($X$1=5,(VLOOKUP(B228,'X5'!$B:$AZ,15,FALSE)),IF($X$1=6,(VLOOKUP(B228,'X6'!$B:$AZ,15,FALSE)),IF($X$1=7,(VLOOKUP(B228,'X7'!$B:$AZ,15,FALSE)),IF($X$1=8,(VLOOKUP(B228,'X8'!$B:$AZ,15,FALSE)),IF($X$1=9,(VLOOKUP(B228,'X9'!$B:$AZ,15,FALSE)),IF($X$1=10,(VLOOKUP(B228,'X10'!$B:$AZ,15,FALSE)),IF($X$1=11,(VLOOKUP(B228,'X11'!$B:$AZ,15,FALSE)),IF($X$1=12,(VLOOKUP(B228,'X12'!$B:$AZ,15,FALSE)),IF($X$1=13,(VLOOKUP(B228,'X13'!$B:$AZ,15,FALSE)),"B")))))))))))))))</f>
        <v xml:space="preserve"> </v>
      </c>
      <c r="S228" s="185" t="str">
        <f ca="1">IF(ISERROR(IF((IF($X$1=1,(VLOOKUP(B228,'X1'!$B:$AZ,14,FALSE)),(IF($X$1=2,(VLOOKUP(B228,'X2'!$B:$AZ,14,FALSE)),(IF($X$1=3,(VLOOKUP(B228,'X3'!$B:$AZ,14,FALSE)),(IF($X$1=4,(VLOOKUP(B228,'X4'!$B:$AZ,14,FALSE)),(IF($X$1=5,(VLOOKUP(B228,'X5'!$B:$AZ,14,FALSE)),(IF($X$1=6,(VLOOKUP(B228,'X6'!$B:$AZ,14,FALSE)),(IF($X$1=7,(VLOOKUP(B228,'X7'!$B:$AZ,14,FALSE)),(IF($X$1=8,(VLOOKUP(B228,'X8'!$B:$AZ,14,FALSE)),(IF($X$1=9,(VLOOKUP(B228,'X9'!$B:$AZ,14,FALSE)),(IF($X$1=10,(VLOOKUP(B228,'X10'!$B:$AZ,14,FALSE)),(IF($X$1=11,(VLOOKUP(B228,'X11'!$B:$AZ,14,FALSE)),(IF($X$1=12,(VLOOKUP(B228,'X12'!$B:$AZ,14,FALSE)),(VLOOKUP(B228,'X13'!$B:$AZ,14,FALSE))))))))))))))))))))))))))=$V$1," ",(IF($X$1=1,(VLOOKUP(B228,'X1'!$B:$AZ,14,FALSE)),(IF($X$1=2,(VLOOKUP(B228,'X2'!$B:$AZ,14,FALSE)),(IF($X$1=3,(VLOOKUP(B228,'X3'!$B:$AZ,14,FALSE)),(IF($X$1=4,(VLOOKUP(B228,'X4'!$B:$AZ,14,FALSE)),(IF($X$1=5,(VLOOKUP(B228,'X5'!$B:$AZ,14,FALSE)),(IF($X$1=6,(VLOOKUP(B228,'X6'!$B:$AZ,14,FALSE)),(IF($X$1=7,(VLOOKUP(B228,'X7'!$B:$AZ,14,FALSE)),(IF($X$1=8,(VLOOKUP(B228,'X8'!$B:$AZ,14,FALSE)),(IF($X$1=9,(VLOOKUP(B228,'X9'!$B:$AZ,14,FALSE)),(IF($X$1=10,(VLOOKUP(B228,'X10'!$B:$AZ,14,FALSE)),(IF($X$1=11,(VLOOKUP(B228,'X11'!$B:$AZ,14,FALSE)),(IF($X$1=12,(VLOOKUP(B228,'X12'!$B:$AZ,14,FALSE)),(VLOOKUP(B228,'X13'!$B:$AZ,14,FALSE))))))))))))))))))))))))))))=TRUE," ",(IF((IF($X$1=1,(VLOOKUP(B228,'X1'!$B:$AZ,14,FALSE)),(IF($X$1=2,(VLOOKUP(B228,'X2'!$B:$AZ,14,FALSE)),(IF($X$1=3,(VLOOKUP(B228,'X3'!$B:$AZ,14,FALSE)),(IF($X$1=4,(VLOOKUP(B228,'X4'!$B:$AZ,14,FALSE)),(IF($X$1=5,(VLOOKUP(B228,'X5'!$B:$AZ,14,FALSE)),(IF($X$1=6,(VLOOKUP(B228,'X6'!$B:$AZ,14,FALSE)),(IF($X$1=7,(VLOOKUP(B228,'X7'!$B:$AZ,14,FALSE)),(IF($X$1=8,(VLOOKUP(B228,'X8'!$B:$AZ,14,FALSE)),(IF($X$1=9,(VLOOKUP(B228,'X9'!$B:$AZ,14,FALSE)),(IF($X$1=10,(VLOOKUP(B228,'X10'!$B:$AZ,14,FALSE)),(IF($X$1=11,(VLOOKUP(B228,'X11'!$B:$AZ,14,FALSE)),(IF($X$1=12,(VLOOKUP(B228,'X12'!$B:$AZ,14,FALSE)),(VLOOKUP(B228,'X13'!$B:$AZ,14,FALSE))))))))))))))))))))))))))=$V$1," ",(IF($X$1=1,(VLOOKUP(B228,'X1'!$B:$AZ,14,FALSE)),(IF($X$1=2,(VLOOKUP(B228,'X2'!$B:$AZ,14,FALSE)),(IF($X$1=3,(VLOOKUP(B228,'X3'!$B:$AZ,14,FALSE)),(IF($X$1=4,(VLOOKUP(B228,'X4'!$B:$AZ,14,FALSE)),(IF($X$1=5,(VLOOKUP(B228,'X5'!$B:$AZ,14,FALSE)),(IF($X$1=6,(VLOOKUP(B228,'X6'!$B:$AZ,14,FALSE)),(IF($X$1=7,(VLOOKUP(B228,'X7'!$B:$AZ,14,FALSE)),(IF($X$1=8,(VLOOKUP(B228,'X8'!$B:$AZ,14,FALSE)),(IF($X$1=9,(VLOOKUP(B228,'X9'!$B:$AZ,14,FALSE)),(IF($X$1=10,(VLOOKUP(B228,'X10'!$B:$AZ,14,FALSE)),(IF($X$1=11,(VLOOKUP(B228,'X11'!$B:$AZ,14,FALSE)),(IF($X$1=12,(VLOOKUP(B228,'X12'!$B:$AZ,14,FALSE)),(VLOOKUP(B228,'X13'!$B:$AZ,14,FALSE)))))))))))))))))))))))))))))</f>
        <v xml:space="preserve"> </v>
      </c>
    </row>
    <row r="229" spans="1:19" ht="14.1" customHeight="1" x14ac:dyDescent="0.2">
      <c r="A229" s="156" t="s">
        <v>1058</v>
      </c>
      <c r="B229" s="122" t="str">
        <f>IF(ISERROR(IF($U$16=1,(VLOOKUP(A229,$AC$89:$AH$125,2,FALSE)),IF((IF($X$1=1,'X1'!B188,(IF($X$1=2,'X2'!B188,(IF($X$1=3,'X3'!B188,(IF($X$1=4,'X4'!B188,(IF($X$1=5,'X5'!B188,(IF($X$1=6,'X6'!B188,(IF($X$1=7,'X7'!B188,(IF($X$1=8,'X8'!B188,(IF($X$1=9,'X9'!B188,(IF($X$1=10,'X10'!B188,(IF($X$1=11,'X11'!B188,(IF($X$1=12,'X12'!B188,'X13'!B188))))))))))))))))))))))))="","",(IF($X$1=1,'X1'!B188,(IF($X$1=2,'X2'!B188,(IF($X$1=3,'X3'!B188,(IF($X$1=4,'X4'!B188,(IF($X$1=5,'X5'!B188,(IF($X$1=6,'X6'!B188,(IF($X$1=7,'X7'!B188,(IF($X$1=8,'X8'!B188,(IF($X$1=9,'X9'!B188,(IF($X$1=10,'X10'!B188,(IF($X$1=11,'X11'!B188,(IF($X$1=12,'X12'!B188,'X13'!B188)))))))))))))))))))))))))))=TRUE," ",(IF($U$16=1,(VLOOKUP(A229,$AC$89:$AH$125,2,FALSE)),IF((IF($X$1=1,'X1'!B188,(IF($X$1=2,'X2'!B188,(IF($X$1=3,'X3'!B188,(IF($X$1=4,'X4'!B188,(IF($X$1=5,'X5'!B188,(IF($X$1=6,'X6'!B188,(IF($X$1=7,'X7'!B188,(IF($X$1=8,'X8'!B188,(IF($X$1=9,'X9'!B188,(IF($X$1=10,'X10'!B188,(IF($X$1=11,'X11'!B188,(IF($X$1=12,'X12'!B188,'X13'!B188))))))))))))))))))))))))="","",(IF($X$1=1,'X1'!B188,(IF($X$1=2,'X2'!B188,(IF($X$1=3,'X3'!B188,(IF($X$1=4,'X4'!B188,(IF($X$1=5,'X5'!B188,(IF($X$1=6,'X6'!B188,(IF($X$1=7,'X7'!B188,(IF($X$1=8,'X8'!B188,(IF($X$1=9,'X9'!B188,(IF($X$1=10,'X10'!B188,(IF($X$1=11,'X11'!B188,(IF($X$1=12,'X12'!B188,'X13'!B188))))))))))))))))))))))))))))</f>
        <v/>
      </c>
      <c r="C229" s="181" t="str">
        <f ca="1">IF(ISERROR(IF($X$1=1,(VLOOKUP(B229,'X1'!$B:$AZ,47,FALSE)),IF($X$1=2,(VLOOKUP(B229,'X2'!$B:$AZ,47,FALSE)),IF($X$1=3,(VLOOKUP(B229,'X3'!$B:$AZ,47,FALSE)),IF($X$1=4,(VLOOKUP(B229,'X4'!$B:$AZ,47,FALSE)),IF($X$1=5,(VLOOKUP(B229,'X5'!$B:$AZ,47,FALSE)),IF($X$1=6,(VLOOKUP(B229,'X6'!$B:$AZ,47,FALSE)),IF($X$1=7,(VLOOKUP(B229,'X7'!$B:$AZ,47,FALSE)),IF($X$1=8,(VLOOKUP(B229,'X8'!$B:$AZ,47,FALSE)),IF($X$1=9,(VLOOKUP(B229,'X9'!$B:$AZ,47,FALSE)),IF($X$1=10,(VLOOKUP(B229,'X10'!$B:$AZ,47,FALSE)),IF($X$1=11,(VLOOKUP(B229,'X11'!$B:$AZ,47,FALSE)),IF($X$1=12,(VLOOKUP(B229,'X12'!$B:$AZ,47,FALSE)),IF($X$1=13,(VLOOKUP(B229,'X13'!$B:$AZ,47,FALSE)),"B"))))))))))))))=TRUE," ",(IF($X$1=1,(VLOOKUP(B229,'X1'!$B:$AZ,47,FALSE)),IF($X$1=2,(VLOOKUP(B229,'X2'!$B:$AZ,47,FALSE)),IF($X$1=3,(VLOOKUP(B229,'X3'!$B:$AZ,47,FALSE)),IF($X$1=4,(VLOOKUP(B229,'X4'!$B:$AZ,47,FALSE)),IF($X$1=5,(VLOOKUP(B229,'X5'!$B:$AZ,47,FALSE)),IF($X$1=6,(VLOOKUP(B229,'X6'!$B:$AZ,47,FALSE)),IF($X$1=7,(VLOOKUP(B229,'X7'!$B:$AZ,47,FALSE)),IF($X$1=8,(VLOOKUP(B229,'X8'!$B:$AZ,47,FALSE)),IF($X$1=9,(VLOOKUP(B229,'X9'!$B:$AZ,47,FALSE)),IF($X$1=10,(VLOOKUP(B229,'X10'!$B:$AZ,47,FALSE)),IF($X$1=11,(VLOOKUP(B229,'X11'!$B:$AZ,47,FALSE)),IF($X$1=12,(VLOOKUP(B229,'X12'!$B:$AZ,47,FALSE)),IF($X$1=13,(VLOOKUP(B229,'X13'!$B:$AZ,47,FALSE)),"B")))))))))))))))</f>
        <v xml:space="preserve"> </v>
      </c>
      <c r="D229" s="181" t="str">
        <f ca="1">IF(ISERROR(IF($X$1=1,(VLOOKUP(B229,'X1'!$B:$AP,41,FALSE)),IF($X$1=2,(VLOOKUP(B229,'X2'!$B:$AP,41,FALSE)),IF($X$1=3,(VLOOKUP(B229,'X3'!$B:$AP,41,FALSE)),IF($X$1=4,(VLOOKUP(B229,'X4'!$B:$AP,41,FALSE)),IF($X$1=5,(VLOOKUP(B229,'X5'!$B:$AP,41,FALSE)),IF($X$1=6,(VLOOKUP(B229,'X6'!$B:$AP,41,FALSE)),IF($X$1=7,(VLOOKUP(B229,'X7'!$B:$AP,41,FALSE)),IF($X$1=8,(VLOOKUP(B229,'X8'!$B:$AP,41,FALSE)),IF($X$1=9,(VLOOKUP(B229,'X9'!$B:$AP,41,FALSE)),IF($X$1=10,(VLOOKUP(B229,'X10'!$B:$AP,41,FALSE)),IF($X$1=11,(VLOOKUP(B229,'X11'!$B:$AP,41,FALSE)),IF($X$1=12,(VLOOKUP(B229,'X12'!$B:$AP,41,FALSE)),IF($X$1=13,(VLOOKUP(B229,'X13'!$B:$AP,41,FALSE)),"B"))))))))))))))=TRUE," ",(IF($X$1=1,(VLOOKUP(B229,'X1'!$B:$AP,41,FALSE)),IF($X$1=2,(VLOOKUP(B229,'X2'!$B:$AP,41,FALSE)),IF($X$1=3,(VLOOKUP(B229,'X3'!$B:$AP,41,FALSE)),IF($X$1=4,(VLOOKUP(B229,'X4'!$B:$AP,41,FALSE)),IF($X$1=5,(VLOOKUP(B229,'X5'!$B:$AP,41,FALSE)),IF($X$1=6,(VLOOKUP(B229,'X6'!$B:$AP,41,FALSE)),IF($X$1=7,(VLOOKUP(B229,'X7'!$B:$AP,41,FALSE)),IF($X$1=8,(VLOOKUP(B229,'X8'!$B:$AP,41,FALSE)),IF($X$1=9,(VLOOKUP(B229,'X9'!$B:$AP,41,FALSE)),IF($X$1=10,(VLOOKUP(B229,'X10'!$B:$AP,41,FALSE)),IF($X$1=11,(VLOOKUP(B229,'X11'!$B:$AP,41,FALSE)),IF($X$1=12,(VLOOKUP(B229,'X12'!$B:$AP,41,FALSE)),IF($X$1=13,(VLOOKUP(B229,'X13'!$B:$AP,41,FALSE)),"B")))))))))))))))</f>
        <v xml:space="preserve"> </v>
      </c>
      <c r="E229" s="182" t="str">
        <f ca="1">IF(ISERROR(IF($X$1=1,(VLOOKUP(B229,'X1'!$B:$AP,7,FALSE)),IF($X$1=2,(VLOOKUP(B229,'X2'!$B:$AP,7,FALSE)),IF($X$1=3,(VLOOKUP(B229,'X3'!$B:$AP,7,FALSE)),IF($X$1=4,(VLOOKUP(B229,'X4'!$B:$AP,7,FALSE)),IF($X$1=5,(VLOOKUP(B229,'X5'!$B:$AP,7,FALSE)),IF($X$1=6,(VLOOKUP(B229,'X6'!$B:$AP,7,FALSE)),IF($X$1=7,(VLOOKUP(B229,'X7'!$B:$AP,7,FALSE)),IF($X$1=8,(VLOOKUP(B229,'X8'!$B:$AP,7,FALSE)),IF($X$1=9,(VLOOKUP(B229,'X9'!$B:$AP,7,FALSE)),IF($X$1=10,(VLOOKUP(B229,'X10'!$B:$AP,7,FALSE)),IF($X$1=11,(VLOOKUP(B229,'X11'!$B:$AP,7,FALSE)),IF($X$1=12,(VLOOKUP(B229,'X12'!$B:$AP,7,FALSE)),IF($X$1=13,(VLOOKUP(B229,'X13'!$B:$AP,7,FALSE)),"B"))))))))))))))=TRUE," ",(IF($X$1=1,(VLOOKUP(B229,'X1'!$B:$AP,7,FALSE)),IF($X$1=2,(VLOOKUP(B229,'X2'!$B:$AP,7,FALSE)),IF($X$1=3,(VLOOKUP(B229,'X3'!$B:$AP,7,FALSE)),IF($X$1=4,(VLOOKUP(B229,'X4'!$B:$AP,7,FALSE)),IF($X$1=5,(VLOOKUP(B229,'X5'!$B:$AP,7,FALSE)),IF($X$1=6,(VLOOKUP(B229,'X6'!$B:$AP,7,FALSE)),IF($X$1=7,(VLOOKUP(B229,'X7'!$B:$AP,7,FALSE)),IF($X$1=8,(VLOOKUP(B229,'X8'!$B:$AP,7,FALSE)),IF($X$1=9,(VLOOKUP(B229,'X9'!$B:$AP,7,FALSE)),IF($X$1=10,(VLOOKUP(B229,'X10'!$B:$AP,7,FALSE)),IF($X$1=11,(VLOOKUP(B229,'X11'!$B:$AP,7,FALSE)),IF($X$1=12,(VLOOKUP(B229,'X12'!$B:$AP,7,FALSE)),IF($X$1=13,(VLOOKUP(B229,'X13'!$B:$AP,7,FALSE)),"B")))))))))))))))</f>
        <v xml:space="preserve"> </v>
      </c>
      <c r="F229" s="182" t="str">
        <f ca="1">IF(ISERROR(IF((IF($X$1=1,(VLOOKUP(B229,'X1'!$B:$AO,6,FALSE)),(IF($X$1=2,(VLOOKUP(B229,'X2'!$B:$AO,6,FALSE)),(IF($X$1=3,(VLOOKUP(B229,'X3'!$B:$AO,6,FALSE)),(IF($X$1=4,(VLOOKUP(B229,'X4'!$B:$AO,6,FALSE)),(IF($X$1=5,(VLOOKUP(B229,'X5'!$B:$AO,6,FALSE)),(IF($X$1=6,(VLOOKUP(B229,'X6'!$B:$AO,6,FALSE)),(IF($X$1=7,(VLOOKUP(B229,'X7'!$B:$AO,6,FALSE)),(IF($X$1=8,(VLOOKUP(B229,'X8'!$B:$AO,6,FALSE)),(IF($X$1=9,(VLOOKUP(B229,'X9'!$B:$AO,6,FALSE)),(IF($X$1=10,(VLOOKUP(B229,'X10'!$B:$AO,6,FALSE)),(IF($X$1=11,(VLOOKUP(B229,'X11'!$B:$AO,6,FALSE)),(IF($X$1=12,(VLOOKUP(B229,'X12'!$B:$AO,6,FALSE)),(VLOOKUP(B229,'X13'!$B:$AO,6,FALSE))))))))))))))))))))))))))=$V$1," ",(IF($X$1=1,(VLOOKUP(B229,'X1'!$B:$AO,6,FALSE)),(IF($X$1=2,(VLOOKUP(B229,'X2'!$B:$AO,6,FALSE)),(IF($X$1=3,(VLOOKUP(B229,'X3'!$B:$AO,6,FALSE)),(IF($X$1=4,(VLOOKUP(B229,'X4'!$B:$AO,6,FALSE)),(IF($X$1=5,(VLOOKUP(B229,'X5'!$B:$AO,6,FALSE)),(IF($X$1=6,(VLOOKUP(B229,'X6'!$B:$AO,6,FALSE)),(IF($X$1=7,(VLOOKUP(B229,'X7'!$B:$AO,6,FALSE)),(IF($X$1=8,(VLOOKUP(B229,'X8'!$B:$AO,6,FALSE)),(IF($X$1=9,(VLOOKUP(B229,'X9'!$B:$AO,6,FALSE)),(IF($X$1=10,(VLOOKUP(B229,'X10'!$B:$AO,6,FALSE)),(IF($X$1=11,(VLOOKUP(B229,'X11'!$B:$AO,6,FALSE)),(IF($X$1=12,(VLOOKUP(B229,'X12'!$B:$AO,6,FALSE)),(VLOOKUP(B229,'X13'!$B:$AO,6,FALSE))))))))))))))))))))))))))))=TRUE," ",(IF((IF($X$1=1,(VLOOKUP(B229,'X1'!$B:$AO,6,FALSE)),(IF($X$1=2,(VLOOKUP(B229,'X2'!$B:$AO,6,FALSE)),(IF($X$1=3,(VLOOKUP(B229,'X3'!$B:$AO,6,FALSE)),(IF($X$1=4,(VLOOKUP(B229,'X4'!$B:$AO,6,FALSE)),(IF($X$1=5,(VLOOKUP(B229,'X5'!$B:$AO,6,FALSE)),(IF($X$1=6,(VLOOKUP(B229,'X6'!$B:$AO,6,FALSE)),(IF($X$1=7,(VLOOKUP(B229,'X7'!$B:$AO,6,FALSE)),(IF($X$1=8,(VLOOKUP(B229,'X8'!$B:$AO,6,FALSE)),(IF($X$1=9,(VLOOKUP(B229,'X9'!$B:$AO,6,FALSE)),(IF($X$1=10,(VLOOKUP(B229,'X10'!$B:$AO,6,FALSE)),(IF($X$1=11,(VLOOKUP(B229,'X11'!$B:$AO,6,FALSE)),(IF($X$1=12,(VLOOKUP(B229,'X12'!$B:$AO,6,FALSE)),(VLOOKUP(B229,'X13'!$B:$AO,6,FALSE))))))))))))))))))))))))))=$V$1," ",(IF($X$1=1,(VLOOKUP(B229,'X1'!$B:$AO,6,FALSE)),(IF($X$1=2,(VLOOKUP(B229,'X2'!$B:$AO,6,FALSE)),(IF($X$1=3,(VLOOKUP(B229,'X3'!$B:$AO,6,FALSE)),(IF($X$1=4,(VLOOKUP(B229,'X4'!$B:$AO,6,FALSE)),(IF($X$1=5,(VLOOKUP(B229,'X5'!$B:$AO,6,FALSE)),(IF($X$1=6,(VLOOKUP(B229,'X6'!$B:$AO,6,FALSE)),(IF($X$1=7,(VLOOKUP(B229,'X7'!$B:$AO,6,FALSE)),(IF($X$1=8,(VLOOKUP(B229,'X8'!$B:$AO,6,FALSE)),(IF($X$1=9,(VLOOKUP(B229,'X9'!$B:$AO,6,FALSE)),(IF($X$1=10,(VLOOKUP(B229,'X10'!$B:$AO,6,FALSE)),(IF($X$1=11,(VLOOKUP(B229,'X11'!$B:$AO,6,FALSE)),(IF($X$1=12,(VLOOKUP(B229,'X12'!$B:$AO,6,FALSE)),(VLOOKUP(B229,'X13'!$B:$AO,6,FALSE)))))))))))))))))))))))))))))</f>
        <v xml:space="preserve"> </v>
      </c>
      <c r="G229" s="182" t="str">
        <f ca="1">IF(ISERROR(IF($X$1=1,(VLOOKUP(B229,'X1'!$B:$AZ,44,FALSE)),IF($X$1=2,(VLOOKUP(B229,'X2'!$B:$AZ,44,FALSE)),IF($X$1=3,(VLOOKUP(B229,'X3'!$B:$AZ,44,FALSE)),IF($X$1=4,(VLOOKUP(B229,'X4'!$B:$AZ,44,FALSE)),IF($X$1=5,(VLOOKUP(B229,'X5'!$B:$AZ,44,FALSE)),IF($X$1=6,(VLOOKUP(B229,'X6'!$B:$AZ,44,FALSE)),IF($X$1=7,(VLOOKUP(B229,'X7'!$B:$AZ,44,FALSE)),IF($X$1=8,(VLOOKUP(B229,'X8'!$B:$AZ,44,FALSE)),IF($X$1=9,(VLOOKUP(B229,'X9'!$B:$AZ,44,FALSE)),IF($X$1=10,(VLOOKUP(B229,'X10'!$B:$AZ,44,FALSE)),IF($X$1=11,(VLOOKUP(B229,'X11'!$B:$AZ,44,FALSE)),IF($X$1=12,(VLOOKUP(B229,'X12'!$B:$AZ,44,FALSE)),IF($X$1=13,(VLOOKUP(B229,'X13'!$B:$AZ,44,FALSE)),"B"))))))))))))))=TRUE," ",(IF($X$1=1,(VLOOKUP(B229,'X1'!$B:$AZ,44,FALSE)),IF($X$1=2,(VLOOKUP(B229,'X2'!$B:$AZ,44,FALSE)),IF($X$1=3,(VLOOKUP(B229,'X3'!$B:$AZ,44,FALSE)),IF($X$1=4,(VLOOKUP(B229,'X4'!$B:$AZ,44,FALSE)),IF($X$1=5,(VLOOKUP(B229,'X5'!$B:$AZ,44,FALSE)),IF($X$1=6,(VLOOKUP(B229,'X6'!$B:$AZ,44,FALSE)),IF($X$1=7,(VLOOKUP(B229,'X7'!$B:$AZ,44,FALSE)),IF($X$1=8,(VLOOKUP(B229,'X8'!$B:$AZ,44,FALSE)),IF($X$1=9,(VLOOKUP(B229,'X9'!$B:$AZ,44,FALSE)),IF($X$1=10,(VLOOKUP(B229,'X10'!$B:$AZ,44,FALSE)),IF($X$1=11,(VLOOKUP(B229,'X11'!$B:$AZ,44,FALSE)),IF($X$1=12,(VLOOKUP(B229,'X12'!$B:$AZ,44,FALSE)),IF($X$1=13,(VLOOKUP(B229,'X13'!$B:$AZ,44,FALSE)),"B")))))))))))))))</f>
        <v xml:space="preserve"> </v>
      </c>
      <c r="H229" s="182" t="str">
        <f ca="1">IF(ISERROR(IF($X$1=1,(VLOOKUP(B229,'X1'!$B:$AZ,8,FALSE)),IF($X$1=2,(VLOOKUP(B229,'X2'!$B:$AZ,8,FALSE)),IF($X$1=3,(VLOOKUP(B229,'X3'!$B:$AZ,8,FALSE)),IF($X$1=4,(VLOOKUP(B229,'X4'!$B:$AZ,8,FALSE)),IF($X$1=5,(VLOOKUP(B229,'X5'!$B:$AZ,8,FALSE)),IF($X$1=6,(VLOOKUP(B229,'X6'!$B:$AZ,8,FALSE)),IF($X$1=7,(VLOOKUP(B229,'X7'!$B:$AZ,8,FALSE)),IF($X$1=8,(VLOOKUP(B229,'X8'!$B:$AZ,8,FALSE)),IF($X$1=9,(VLOOKUP(B229,'X9'!$B:$AZ,8,FALSE)),IF($X$1=10,(VLOOKUP(B229,'X10'!$B:$AZ,8,FALSE)),IF($X$1=11,(VLOOKUP(B229,'X11'!$B:$AZ,8,FALSE)),IF($X$1=12,(VLOOKUP(B229,'X12'!$B:$AZ,8,FALSE)),IF($X$1=13,(VLOOKUP(B229,'X13'!$B:$AZ,8,FALSE)),"B"))))))))))))))=TRUE," ",(IF($X$1=1,(VLOOKUP(B229,'X1'!$B:$AZ,8,FALSE)),IF($X$1=2,(VLOOKUP(B229,'X2'!$B:$AZ,8,FALSE)),IF($X$1=3,(VLOOKUP(B229,'X3'!$B:$AZ,8,FALSE)),IF($X$1=4,(VLOOKUP(B229,'X4'!$B:$AZ,8,FALSE)),IF($X$1=5,(VLOOKUP(B229,'X5'!$B:$AZ,8,FALSE)),IF($X$1=6,(VLOOKUP(B229,'X6'!$B:$AZ,8,FALSE)),IF($X$1=7,(VLOOKUP(B229,'X7'!$B:$AZ,8,FALSE)),IF($X$1=8,(VLOOKUP(B229,'X8'!$B:$AZ,8,FALSE)),IF($X$1=9,(VLOOKUP(B229,'X9'!$B:$AZ,8,FALSE)),IF($X$1=10,(VLOOKUP(B229,'X10'!$B:$AZ,8,FALSE)),IF($X$1=11,(VLOOKUP(B229,'X11'!$B:$AZ,8,FALSE)),IF($X$1=12,(VLOOKUP(B229,'X12'!$B:$AZ,8,FALSE)),IF($X$1=13,(VLOOKUP(B229,'X13'!$B:$AZ,8,FALSE)),"B")))))))))))))))</f>
        <v xml:space="preserve"> </v>
      </c>
      <c r="I229" s="183" t="str">
        <f ca="1">IF(ISERROR(IF($X$1=1,(VLOOKUP(B229,'X1'!$B:$AZ,2,FALSE)),IF($X$1=2,(VLOOKUP(B229,'X2'!$B:$AZ,2,FALSE)),IF($X$1=3,(VLOOKUP(B229,'X3'!$B:$AZ,2,FALSE)),IF($X$1=4,(VLOOKUP(B229,'X4'!$B:$AZ,2,FALSE)),IF($X$1=5,(VLOOKUP(B229,'X5'!$B:$AZ,2,FALSE)),IF($X$1=6,(VLOOKUP(B229,'X6'!$B:$AZ,2,FALSE)),IF($X$1=7,(VLOOKUP(B229,'X7'!$B:$AZ,2,FALSE)),IF($X$1=8,(VLOOKUP(B229,'X8'!$B:$AZ,2,FALSE)),IF($X$1=9,(VLOOKUP(B229,'X9'!$B:$AZ,2,FALSE)),IF($X$1=10,(VLOOKUP(B229,'X10'!$B:$AZ,2,FALSE)),IF($X$1=11,(VLOOKUP(B229,'X11'!$B:$AZ,2,FALSE)),IF($X$1=12,(VLOOKUP(B229,'X12'!$B:$AZ,2,FALSE)),IF($X$1=13,(VLOOKUP(B229,'X13'!$B:$AZ,2,FALSE)),"B"))))))))))))))=TRUE," ",(IF($X$1=1,(VLOOKUP(B229,'X1'!$B:$AZ,2,FALSE)),IF($X$1=2,(VLOOKUP(B229,'X2'!$B:$AZ,2,FALSE)),IF($X$1=3,(VLOOKUP(B229,'X3'!$B:$AZ,2,FALSE)),IF($X$1=4,(VLOOKUP(B229,'X4'!$B:$AZ,2,FALSE)),IF($X$1=5,(VLOOKUP(B229,'X5'!$B:$AZ,2,FALSE)),IF($X$1=6,(VLOOKUP(B229,'X6'!$B:$AZ,2,FALSE)),IF($X$1=7,(VLOOKUP(B229,'X7'!$B:$AZ,2,FALSE)),IF($X$1=8,(VLOOKUP(B229,'X8'!$B:$AZ,2,FALSE)),IF($X$1=9,(VLOOKUP(B229,'X9'!$B:$AZ,2,FALSE)),IF($X$1=10,(VLOOKUP(B229,'X10'!$B:$AZ,2,FALSE)),IF($X$1=11,(VLOOKUP(B229,'X11'!$B:$AZ,2,FALSE)),IF($X$1=12,(VLOOKUP(B229,'X12'!$B:$AZ,2,FALSE)),IF($X$1=13,(VLOOKUP(B229,'X13'!$B:$AZ,2,FALSE)),"B")))))))))))))))</f>
        <v xml:space="preserve"> </v>
      </c>
      <c r="J229" s="183" t="str">
        <f ca="1">IF(ISERROR(IF($X$1=1,(VLOOKUP(B229,'X1'!$B:$AZ,3,FALSE)),IF($X$1=2,(VLOOKUP(B229,'X2'!$B:$AZ,3,FALSE)),IF($X$1=3,(VLOOKUP(B229,'X3'!$B:$AZ,3,FALSE)),IF($X$1=4,(VLOOKUP(B229,'X4'!$B:$AZ,3,FALSE)),IF($X$1=5,(VLOOKUP(B229,'X5'!$B:$AZ,3,FALSE)),IF($X$1=6,(VLOOKUP(B229,'X6'!$B:$AZ,3,FALSE)),IF($X$1=7,(VLOOKUP(B229,'X7'!$B:$AZ,3,FALSE)),IF($X$1=8,(VLOOKUP(B229,'X8'!$B:$AZ,3,FALSE)),IF($X$1=9,(VLOOKUP(B229,'X9'!$B:$AZ,3,FALSE)),IF($X$1=10,(VLOOKUP(B229,'X10'!$B:$AZ,3,FALSE)),IF($X$1=11,(VLOOKUP(B229,'X11'!$B:$AZ,3,FALSE)),IF($X$1=12,(VLOOKUP(B229,'X12'!$B:$AZ,3,FALSE)),IF($X$1=13,(VLOOKUP(B229,'X13'!$B:$AZ,3,FALSE)),"B"))))))))))))))=TRUE," ",(IF($X$1=1,(VLOOKUP(B229,'X1'!$B:$AZ,3,FALSE)),IF($X$1=2,(VLOOKUP(B229,'X2'!$B:$AZ,3,FALSE)),IF($X$1=3,(VLOOKUP(B229,'X3'!$B:$AZ,3,FALSE)),IF($X$1=4,(VLOOKUP(B229,'X4'!$B:$AZ,3,FALSE)),IF($X$1=5,(VLOOKUP(B229,'X5'!$B:$AZ,3,FALSE)),IF($X$1=6,(VLOOKUP(B229,'X6'!$B:$AZ,3,FALSE)),IF($X$1=7,(VLOOKUP(B229,'X7'!$B:$AZ,3,FALSE)),IF($X$1=8,(VLOOKUP(B229,'X8'!$B:$AZ,3,FALSE)),IF($X$1=9,(VLOOKUP(B229,'X9'!$B:$AZ,3,FALSE)),IF($X$1=10,(VLOOKUP(B229,'X10'!$B:$AZ,3,FALSE)),IF($X$1=11,(VLOOKUP(B229,'X11'!$B:$AZ,3,FALSE)),IF($X$1=12,(VLOOKUP(B229,'X12'!$B:$AZ,3,FALSE)),IF($X$1=13,(VLOOKUP(B229,'X13'!$B:$AZ,3,FALSE)),"B")))))))))))))))</f>
        <v xml:space="preserve"> </v>
      </c>
      <c r="K229" s="183" t="str">
        <f ca="1">IF(ISERROR(IF($X$1=1,(VLOOKUP(B229,'X1'!$B:$AZ,5,FALSE)),IF($X$1=2,(VLOOKUP(B229,'X2'!$B:$AZ,5,FALSE)),IF($X$1=3,(VLOOKUP(B229,'X3'!$B:$AZ,5,FALSE)),IF($X$1=4,(VLOOKUP(B229,'X4'!$B:$AZ,5,FALSE)),IF($X$1=5,(VLOOKUP(B229,'X5'!$B:$AZ,5,FALSE)),IF($X$1=6,(VLOOKUP(B229,'X6'!$B:$AZ,5,FALSE)),IF($X$1=7,(VLOOKUP(B229,'X7'!$B:$AZ,5,FALSE)),IF($X$1=8,(VLOOKUP(B229,'X8'!$B:$AZ,5,FALSE)),IF($X$1=9,(VLOOKUP(B229,'X9'!$B:$AZ,5,FALSE)),IF($X$1=10,(VLOOKUP(B229,'X10'!$B:$AZ,5,FALSE)),IF($X$1=11,(VLOOKUP(B229,'X11'!$B:$AZ,5,FALSE)),IF($X$1=12,(VLOOKUP(B229,'X12'!$B:$AZ,5,FALSE)),IF($X$1=13,(VLOOKUP(B229,'X13'!$B:$AZ,5,FALSE)),"B"))))))))))))))=TRUE," ",(IF($X$1=1,(VLOOKUP(B229,'X1'!$B:$AZ,5,FALSE)),IF($X$1=2,(VLOOKUP(B229,'X2'!$B:$AZ,5,FALSE)),IF($X$1=3,(VLOOKUP(B229,'X3'!$B:$AZ,5,FALSE)),IF($X$1=4,(VLOOKUP(B229,'X4'!$B:$AZ,5,FALSE)),IF($X$1=5,(VLOOKUP(B229,'X5'!$B:$AZ,5,FALSE)),IF($X$1=6,(VLOOKUP(B229,'X6'!$B:$AZ,5,FALSE)),IF($X$1=7,(VLOOKUP(B229,'X7'!$B:$AZ,5,FALSE)),IF($X$1=8,(VLOOKUP(B229,'X8'!$B:$AZ,5,FALSE)),IF($X$1=9,(VLOOKUP(B229,'X9'!$B:$AZ,5,FALSE)),IF($X$1=10,(VLOOKUP(B229,'X10'!$B:$AZ,5,FALSE)),IF($X$1=11,(VLOOKUP(B229,'X11'!$B:$AZ,5,FALSE)),IF($X$1=12,(VLOOKUP(B229,'X12'!$B:$AZ,5,FALSE)),IF($X$1=13,(VLOOKUP(B229,'X13'!$B:$AZ,5,FALSE)),"B")))))))))))))))</f>
        <v xml:space="preserve"> </v>
      </c>
      <c r="L229" s="184" t="str">
        <f ca="1">IF(ISERROR(IF($X$1=1,(VLOOKUP(B229,'X1'!$B:$AZ,9,FALSE)),IF($X$1=2,(VLOOKUP(B229,'X2'!$B:$AZ,9,FALSE)),IF($X$1=3,(VLOOKUP(B229,'X3'!$B:$AZ,9,FALSE)),IF($X$1=4,(VLOOKUP(B229,'X4'!$B:$AZ,9,FALSE)),IF($X$1=5,(VLOOKUP(B229,'X5'!$B:$AZ,9,FALSE)),IF($X$1=6,(VLOOKUP(B229,'X6'!$B:$AZ,9,FALSE)),IF($X$1=7,(VLOOKUP(B229,'X7'!$B:$AZ,9,FALSE)),IF($X$1=8,(VLOOKUP(B229,'X8'!$B:$AZ,9,FALSE)),IF($X$1=9,(VLOOKUP(B229,'X9'!$B:$AZ,9,FALSE)),IF($X$1=10,(VLOOKUP(B229,'X10'!$B:$AZ,9,FALSE)),IF($X$1=11,(VLOOKUP(B229,'X11'!$B:$AZ,9,FALSE)),IF($X$1=12,(VLOOKUP(B229,'X12'!$B:$AZ,9,FALSE)),IF($X$1=13,(VLOOKUP(B229,'X13'!$B:$AZ,9,FALSE)),"B"))))))))))))))=TRUE," ",(IF($X$1=1,(VLOOKUP(B229,'X1'!$B:$AZ,9,FALSE)),IF($X$1=2,(VLOOKUP(B229,'X2'!$B:$AZ,9,FALSE)),IF($X$1=3,(VLOOKUP(B229,'X3'!$B:$AZ,9,FALSE)),IF($X$1=4,(VLOOKUP(B229,'X4'!$B:$AZ,9,FALSE)),IF($X$1=5,(VLOOKUP(B229,'X5'!$B:$AZ,9,FALSE)),IF($X$1=6,(VLOOKUP(B229,'X6'!$B:$AZ,9,FALSE)),IF($X$1=7,(VLOOKUP(B229,'X7'!$B:$AZ,9,FALSE)),IF($X$1=8,(VLOOKUP(B229,'X8'!$B:$AZ,9,FALSE)),IF($X$1=9,(VLOOKUP(B229,'X9'!$B:$AZ,9,FALSE)),IF($X$1=10,(VLOOKUP(B229,'X10'!$B:$AZ,9,FALSE)),IF($X$1=11,(VLOOKUP(B229,'X11'!$B:$AZ,9,FALSE)),IF($X$1=12,(VLOOKUP(B229,'X12'!$B:$AZ,9,FALSE)),IF($X$1=13,(VLOOKUP(B229,'X13'!$B:$AZ,9,FALSE)),"B")))))))))))))))</f>
        <v xml:space="preserve"> </v>
      </c>
      <c r="M229" s="184" t="str">
        <f ca="1">IF(ISERROR(IF($X$1=1,(VLOOKUP(B229,'X1'!$B:$AZ,10,FALSE)),IF($X$1=2,(VLOOKUP(B229,'X2'!$B:$AZ,10,FALSE)),IF($X$1=3,(VLOOKUP(B229,'X3'!$B:$AZ,10,FALSE)),IF($X$1=4,(VLOOKUP(B229,'X4'!$B:$AZ,10,FALSE)),IF($X$1=5,(VLOOKUP(B229,'X5'!$B:$AZ,10,FALSE)),IF($X$1=6,(VLOOKUP(B229,'X6'!$B:$AZ,10,FALSE)),IF($X$1=7,(VLOOKUP(B229,'X7'!$B:$AZ,10,FALSE)),IF($X$1=8,(VLOOKUP(B229,'X8'!$B:$AZ,10,FALSE)),IF($X$1=9,(VLOOKUP(B229,'X9'!$B:$AZ,10,FALSE)),IF($X$1=10,(VLOOKUP(B229,'X10'!$B:$AZ,10,FALSE)),IF($X$1=11,(VLOOKUP(B229,'X11'!$B:$AZ,10,FALSE)),IF($X$1=12,(VLOOKUP(B229,'X12'!$B:$AZ,10,FALSE)),IF($X$1=13,(VLOOKUP(B229,'X13'!$B:$AZ,10,FALSE)),"B"))))))))))))))=TRUE," ",(IF($X$1=1,(VLOOKUP(B229,'X1'!$B:$AZ,10,FALSE)),IF($X$1=2,(VLOOKUP(B229,'X2'!$B:$AZ,10,FALSE)),IF($X$1=3,(VLOOKUP(B229,'X3'!$B:$AZ,10,FALSE)),IF($X$1=4,(VLOOKUP(B229,'X4'!$B:$AZ,10,FALSE)),IF($X$1=5,(VLOOKUP(B229,'X5'!$B:$AZ,10,FALSE)),IF($X$1=6,(VLOOKUP(B229,'X6'!$B:$AZ,10,FALSE)),IF($X$1=7,(VLOOKUP(B229,'X7'!$B:$AZ,10,FALSE)),IF($X$1=8,(VLOOKUP(B229,'X8'!$B:$AZ,10,FALSE)),IF($X$1=9,(VLOOKUP(B229,'X9'!$B:$AZ,10,FALSE)),IF($X$1=10,(VLOOKUP(B229,'X10'!$B:$AZ,10,FALSE)),IF($X$1=11,(VLOOKUP(B229,'X11'!$B:$AZ,10,FALSE)),IF($X$1=12,(VLOOKUP(B229,'X12'!$B:$AZ,10,FALSE)),IF($X$1=13,(VLOOKUP(B229,'X13'!$B:$AZ,10,FALSE)),"B")))))))))))))))</f>
        <v xml:space="preserve"> </v>
      </c>
      <c r="N229" s="185" t="str">
        <f ca="1">IF(ISERROR(IF($X$1=1,(VLOOKUP(B229,'X1'!$B:$AZ,45,FALSE)),IF($X$1=2,(VLOOKUP(B229,'X2'!$B:$AZ,45,FALSE)),IF($X$1=3,(VLOOKUP(B229,'X3'!$B:$AZ,45,FALSE)),IF($X$1=4,(VLOOKUP(B229,'X4'!$B:$AZ,45,FALSE)),IF($X$1=5,(VLOOKUP(B229,'X5'!$B:$AZ,45,FALSE)),IF($X$1=6,(VLOOKUP(B229,'X6'!$B:$AZ,45,FALSE)),IF($X$1=7,(VLOOKUP(B229,'X7'!$B:$AZ,45,FALSE)),IF($X$1=8,(VLOOKUP(B229,'X8'!$B:$AZ,45,FALSE)),IF($X$1=9,(VLOOKUP(B229,'X9'!$B:$AZ,45,FALSE)),IF($X$1=10,(VLOOKUP(B229,'X10'!$B:$AZ,45,FALSE)),IF($X$1=11,(VLOOKUP(B229,'X11'!$B:$AZ,45,FALSE)),IF($X$1=12,(VLOOKUP(B229,'X12'!$B:$AZ,45,FALSE)),IF($X$1=13,(VLOOKUP(B229,'X13'!$B:$AZ,45,FALSE)),"B"))))))))))))))=TRUE," ",(IF($X$1=1,(VLOOKUP(B229,'X1'!$B:$AZ,45,FALSE)),IF($X$1=2,(VLOOKUP(B229,'X2'!$B:$AZ,45,FALSE)),IF($X$1=3,(VLOOKUP(B229,'X3'!$B:$AZ,45,FALSE)),IF($X$1=4,(VLOOKUP(B229,'X4'!$B:$AZ,45,FALSE)),IF($X$1=5,(VLOOKUP(B229,'X5'!$B:$AZ,45,FALSE)),IF($X$1=6,(VLOOKUP(B229,'X6'!$B:$AZ,45,FALSE)),IF($X$1=7,(VLOOKUP(B229,'X7'!$B:$AZ,45,FALSE)),IF($X$1=8,(VLOOKUP(B229,'X8'!$B:$AZ,45,FALSE)),IF($X$1=9,(VLOOKUP(B229,'X9'!$B:$AZ,45,FALSE)),IF($X$1=10,(VLOOKUP(B229,'X10'!$B:$AZ,45,FALSE)),IF($X$1=11,(VLOOKUP(B229,'X11'!$B:$AZ,45,FALSE)),IF($X$1=12,(VLOOKUP(B229,'X12'!$B:$AZ,45,FALSE)),IF($X$1=13,(VLOOKUP(B229,'X13'!$B:$AZ,45,FALSE)),"B")))))))))))))))</f>
        <v xml:space="preserve"> </v>
      </c>
      <c r="O229" s="184" t="str">
        <f ca="1">IF(ISERROR(IF($X$1=1,(VLOOKUP(B229,'X1'!$B:$AZ,11,FALSE)),IF($X$1=2,(VLOOKUP(B229,'X2'!$B:$AZ,11,FALSE)),IF($X$1=3,(VLOOKUP(B229,'X3'!$B:$AZ,11,FALSE)),IF($X$1=4,(VLOOKUP(B229,'X4'!$B:$AZ,11,FALSE)),IF($X$1=5,(VLOOKUP(B229,'X5'!$B:$AZ,11,FALSE)),IF($X$1=6,(VLOOKUP(B229,'X6'!$B:$AZ,11,FALSE)),IF($X$1=7,(VLOOKUP(B229,'X7'!$B:$AZ,11,FALSE)),IF($X$1=8,(VLOOKUP(B229,'X8'!$B:$AZ,11,FALSE)),IF($X$1=9,(VLOOKUP(B229,'X9'!$B:$AZ,11,FALSE)),IF($X$1=10,(VLOOKUP(B229,'X10'!$B:$AZ,11,FALSE)),IF($X$1=11,(VLOOKUP(B229,'X11'!$B:$AZ,11,FALSE)),IF($X$1=12,(VLOOKUP(B229,'X12'!$B:$AZ,11,FALSE)),IF($X$1=13,(VLOOKUP(B229,'X13'!$B:$AZ,11,FALSE)),"B"))))))))))))))=TRUE," ",(IF($X$1=1,(VLOOKUP(B229,'X1'!$B:$AZ,11,FALSE)),IF($X$1=2,(VLOOKUP(B229,'X2'!$B:$AZ,11,FALSE)),IF($X$1=3,(VLOOKUP(B229,'X3'!$B:$AZ,11,FALSE)),IF($X$1=4,(VLOOKUP(B229,'X4'!$B:$AZ,11,FALSE)),IF($X$1=5,(VLOOKUP(B229,'X5'!$B:$AZ,11,FALSE)),IF($X$1=6,(VLOOKUP(B229,'X6'!$B:$AZ,11,FALSE)),IF($X$1=7,(VLOOKUP(B229,'X7'!$B:$AZ,11,FALSE)),IF($X$1=8,(VLOOKUP(B229,'X8'!$B:$AZ,11,FALSE)),IF($X$1=9,(VLOOKUP(B229,'X9'!$B:$AZ,11,FALSE)),IF($X$1=10,(VLOOKUP(B229,'X10'!$B:$AZ,11,FALSE)),IF($X$1=11,(VLOOKUP(B229,'X11'!$B:$AZ,11,FALSE)),IF($X$1=12,(VLOOKUP(B229,'X12'!$B:$AZ,11,FALSE)),IF($X$1=13,(VLOOKUP(B229,'X13'!$B:$AZ,11,FALSE)),"B")))))))))))))))</f>
        <v xml:space="preserve"> </v>
      </c>
      <c r="P229" s="184" t="str">
        <f ca="1">IF(ISERROR(IF($X$1=1,(VLOOKUP(B229,'X1'!$B:$AZ,12,FALSE)),IF($X$1=2,(VLOOKUP(B229,'X2'!$B:$AZ,12,FALSE)),IF($X$1=3,(VLOOKUP(B229,'X3'!$B:$AZ,12,FALSE)),IF($X$1=4,(VLOOKUP(B229,'X4'!$B:$AZ,12,FALSE)),IF($X$1=5,(VLOOKUP(B229,'X5'!$B:$AZ,12,FALSE)),IF($X$1=6,(VLOOKUP(B229,'X6'!$B:$AZ,12,FALSE)),IF($X$1=7,(VLOOKUP(B229,'X7'!$B:$AZ,12,FALSE)),IF($X$1=8,(VLOOKUP(B229,'X8'!$B:$AZ,12,FALSE)),IF($X$1=9,(VLOOKUP(B229,'X9'!$B:$AZ,12,FALSE)),IF($X$1=10,(VLOOKUP(B229,'X10'!$B:$AZ,12,FALSE)),IF($X$1=11,(VLOOKUP(B229,'X11'!$B:$AZ,12,FALSE)),IF($X$1=12,(VLOOKUP(B229,'X12'!$B:$AZ,12,FALSE)),IF($X$1=13,(VLOOKUP(B229,'X13'!$B:$AZ,12,FALSE)),"B"))))))))))))))=TRUE," ",(IF($X$1=1,(VLOOKUP(B229,'X1'!$B:$AZ,12,FALSE)),IF($X$1=2,(VLOOKUP(B229,'X2'!$B:$AZ,12,FALSE)),IF($X$1=3,(VLOOKUP(B229,'X3'!$B:$AZ,12,FALSE)),IF($X$1=4,(VLOOKUP(B229,'X4'!$B:$AZ,12,FALSE)),IF($X$1=5,(VLOOKUP(B229,'X5'!$B:$AZ,12,FALSE)),IF($X$1=6,(VLOOKUP(B229,'X6'!$B:$AZ,12,FALSE)),IF($X$1=7,(VLOOKUP(B229,'X7'!$B:$AZ,12,FALSE)),IF($X$1=8,(VLOOKUP(B229,'X8'!$B:$AZ,12,FALSE)),IF($X$1=9,(VLOOKUP(B229,'X9'!$B:$AZ,12,FALSE)),IF($X$1=10,(VLOOKUP(B229,'X10'!$B:$AZ,12,FALSE)),IF($X$1=11,(VLOOKUP(B229,'X11'!$B:$AZ,12,FALSE)),IF($X$1=12,(VLOOKUP(B229,'X12'!$B:$AZ,12,FALSE)),IF($X$1=13,(VLOOKUP(B229,'X13'!$B:$AZ,12,FALSE)),"B")))))))))))))))</f>
        <v xml:space="preserve"> </v>
      </c>
      <c r="Q229" s="185" t="str">
        <f ca="1">IF(ISERROR(IF($X$1=1,(VLOOKUP(B229,'X1'!$B:$AZ,46,FALSE)),IF($X$1=2,(VLOOKUP(B229,'X2'!$B:$AZ,46,FALSE)),IF($X$1=3,(VLOOKUP(B229,'X3'!$B:$AZ,46,FALSE)),IF($X$1=4,(VLOOKUP(B229,'X4'!$B:$AZ,46,FALSE)),IF($X$1=5,(VLOOKUP(B229,'X5'!$B:$AZ,46,FALSE)),IF($X$1=6,(VLOOKUP(B229,'X6'!$B:$AZ,46,FALSE)),IF($X$1=7,(VLOOKUP(B229,'X7'!$B:$AZ,46,FALSE)),IF($X$1=8,(VLOOKUP(B229,'X8'!$B:$AZ,46,FALSE)),IF($X$1=9,(VLOOKUP(B229,'X9'!$B:$AZ,46,FALSE)),IF($X$1=10,(VLOOKUP(B229,'X10'!$B:$AZ,46,FALSE)),IF($X$1=11,(VLOOKUP(B229,'X11'!$B:$AZ,46,FALSE)),IF($X$1=12,(VLOOKUP(B229,'X12'!$B:$AZ,46,FALSE)),IF($X$1=13,(VLOOKUP(B229,'X13'!$B:$AZ,46,FALSE)),"B"))))))))))))))=TRUE," ",(IF($X$1=1,(VLOOKUP(B229,'X1'!$B:$AZ,46,FALSE)),IF($X$1=2,(VLOOKUP(B229,'X2'!$B:$AZ,46,FALSE)),IF($X$1=3,(VLOOKUP(B229,'X3'!$B:$AZ,46,FALSE)),IF($X$1=4,(VLOOKUP(B229,'X4'!$B:$AZ,46,FALSE)),IF($X$1=5,(VLOOKUP(B229,'X5'!$B:$AZ,46,FALSE)),IF($X$1=6,(VLOOKUP(B229,'X6'!$B:$AZ,46,FALSE)),IF($X$1=7,(VLOOKUP(B229,'X7'!$B:$AZ,46,FALSE)),IF($X$1=8,(VLOOKUP(B229,'X8'!$B:$AZ,46,FALSE)),IF($X$1=9,(VLOOKUP(B229,'X9'!$B:$AZ,46,FALSE)),IF($X$1=10,(VLOOKUP(B229,'X10'!$B:$AZ,46,FALSE)),IF($X$1=11,(VLOOKUP(B229,'X11'!$B:$AZ,46,FALSE)),IF($X$1=12,(VLOOKUP(B229,'X12'!$B:$AZ,46,FALSE)),IF($X$1=13,(VLOOKUP(B229,'X13'!$B:$AZ,46,FALSE)),"B")))))))))))))))</f>
        <v xml:space="preserve"> </v>
      </c>
      <c r="R229" s="185" t="str">
        <f ca="1">IF(ISERROR(IF($X$1=1,(VLOOKUP(B229,'X1'!$B:$AZ,15,FALSE)),IF($X$1=2,(VLOOKUP(B229,'X2'!$B:$AZ,15,FALSE)),IF($X$1=3,(VLOOKUP(B229,'X3'!$B:$AZ,15,FALSE)),IF($X$1=4,(VLOOKUP(B229,'X4'!$B:$AZ,15,FALSE)),IF($X$1=5,(VLOOKUP(B229,'X5'!$B:$AZ,15,FALSE)),IF($X$1=6,(VLOOKUP(B229,'X6'!$B:$AZ,15,FALSE)),IF($X$1=7,(VLOOKUP(B229,'X7'!$B:$AZ,15,FALSE)),IF($X$1=8,(VLOOKUP(B229,'X8'!$B:$AZ,15,FALSE)),IF($X$1=9,(VLOOKUP(B229,'X9'!$B:$AZ,15,FALSE)),IF($X$1=10,(VLOOKUP(B229,'X10'!$B:$AZ,15,FALSE)),IF($X$1=11,(VLOOKUP(B229,'X11'!$B:$AZ,15,FALSE)),IF($X$1=12,(VLOOKUP(B229,'X12'!$B:$AZ,15,FALSE)),IF($X$1=13,(VLOOKUP(B229,'X13'!$B:$AZ,15,FALSE)),"B"))))))))))))))=TRUE," ",(IF($X$1=1,(VLOOKUP(B229,'X1'!$B:$AZ,15,FALSE)),IF($X$1=2,(VLOOKUP(B229,'X2'!$B:$AZ,15,FALSE)),IF($X$1=3,(VLOOKUP(B229,'X3'!$B:$AZ,15,FALSE)),IF($X$1=4,(VLOOKUP(B229,'X4'!$B:$AZ,15,FALSE)),IF($X$1=5,(VLOOKUP(B229,'X5'!$B:$AZ,15,FALSE)),IF($X$1=6,(VLOOKUP(B229,'X6'!$B:$AZ,15,FALSE)),IF($X$1=7,(VLOOKUP(B229,'X7'!$B:$AZ,15,FALSE)),IF($X$1=8,(VLOOKUP(B229,'X8'!$B:$AZ,15,FALSE)),IF($X$1=9,(VLOOKUP(B229,'X9'!$B:$AZ,15,FALSE)),IF($X$1=10,(VLOOKUP(B229,'X10'!$B:$AZ,15,FALSE)),IF($X$1=11,(VLOOKUP(B229,'X11'!$B:$AZ,15,FALSE)),IF($X$1=12,(VLOOKUP(B229,'X12'!$B:$AZ,15,FALSE)),IF($X$1=13,(VLOOKUP(B229,'X13'!$B:$AZ,15,FALSE)),"B")))))))))))))))</f>
        <v xml:space="preserve"> </v>
      </c>
      <c r="S229" s="185" t="str">
        <f ca="1">IF(ISERROR(IF((IF($X$1=1,(VLOOKUP(B229,'X1'!$B:$AZ,14,FALSE)),(IF($X$1=2,(VLOOKUP(B229,'X2'!$B:$AZ,14,FALSE)),(IF($X$1=3,(VLOOKUP(B229,'X3'!$B:$AZ,14,FALSE)),(IF($X$1=4,(VLOOKUP(B229,'X4'!$B:$AZ,14,FALSE)),(IF($X$1=5,(VLOOKUP(B229,'X5'!$B:$AZ,14,FALSE)),(IF($X$1=6,(VLOOKUP(B229,'X6'!$B:$AZ,14,FALSE)),(IF($X$1=7,(VLOOKUP(B229,'X7'!$B:$AZ,14,FALSE)),(IF($X$1=8,(VLOOKUP(B229,'X8'!$B:$AZ,14,FALSE)),(IF($X$1=9,(VLOOKUP(B229,'X9'!$B:$AZ,14,FALSE)),(IF($X$1=10,(VLOOKUP(B229,'X10'!$B:$AZ,14,FALSE)),(IF($X$1=11,(VLOOKUP(B229,'X11'!$B:$AZ,14,FALSE)),(IF($X$1=12,(VLOOKUP(B229,'X12'!$B:$AZ,14,FALSE)),(VLOOKUP(B229,'X13'!$B:$AZ,14,FALSE))))))))))))))))))))))))))=$V$1," ",(IF($X$1=1,(VLOOKUP(B229,'X1'!$B:$AZ,14,FALSE)),(IF($X$1=2,(VLOOKUP(B229,'X2'!$B:$AZ,14,FALSE)),(IF($X$1=3,(VLOOKUP(B229,'X3'!$B:$AZ,14,FALSE)),(IF($X$1=4,(VLOOKUP(B229,'X4'!$B:$AZ,14,FALSE)),(IF($X$1=5,(VLOOKUP(B229,'X5'!$B:$AZ,14,FALSE)),(IF($X$1=6,(VLOOKUP(B229,'X6'!$B:$AZ,14,FALSE)),(IF($X$1=7,(VLOOKUP(B229,'X7'!$B:$AZ,14,FALSE)),(IF($X$1=8,(VLOOKUP(B229,'X8'!$B:$AZ,14,FALSE)),(IF($X$1=9,(VLOOKUP(B229,'X9'!$B:$AZ,14,FALSE)),(IF($X$1=10,(VLOOKUP(B229,'X10'!$B:$AZ,14,FALSE)),(IF($X$1=11,(VLOOKUP(B229,'X11'!$B:$AZ,14,FALSE)),(IF($X$1=12,(VLOOKUP(B229,'X12'!$B:$AZ,14,FALSE)),(VLOOKUP(B229,'X13'!$B:$AZ,14,FALSE))))))))))))))))))))))))))))=TRUE," ",(IF((IF($X$1=1,(VLOOKUP(B229,'X1'!$B:$AZ,14,FALSE)),(IF($X$1=2,(VLOOKUP(B229,'X2'!$B:$AZ,14,FALSE)),(IF($X$1=3,(VLOOKUP(B229,'X3'!$B:$AZ,14,FALSE)),(IF($X$1=4,(VLOOKUP(B229,'X4'!$B:$AZ,14,FALSE)),(IF($X$1=5,(VLOOKUP(B229,'X5'!$B:$AZ,14,FALSE)),(IF($X$1=6,(VLOOKUP(B229,'X6'!$B:$AZ,14,FALSE)),(IF($X$1=7,(VLOOKUP(B229,'X7'!$B:$AZ,14,FALSE)),(IF($X$1=8,(VLOOKUP(B229,'X8'!$B:$AZ,14,FALSE)),(IF($X$1=9,(VLOOKUP(B229,'X9'!$B:$AZ,14,FALSE)),(IF($X$1=10,(VLOOKUP(B229,'X10'!$B:$AZ,14,FALSE)),(IF($X$1=11,(VLOOKUP(B229,'X11'!$B:$AZ,14,FALSE)),(IF($X$1=12,(VLOOKUP(B229,'X12'!$B:$AZ,14,FALSE)),(VLOOKUP(B229,'X13'!$B:$AZ,14,FALSE))))))))))))))))))))))))))=$V$1," ",(IF($X$1=1,(VLOOKUP(B229,'X1'!$B:$AZ,14,FALSE)),(IF($X$1=2,(VLOOKUP(B229,'X2'!$B:$AZ,14,FALSE)),(IF($X$1=3,(VLOOKUP(B229,'X3'!$B:$AZ,14,FALSE)),(IF($X$1=4,(VLOOKUP(B229,'X4'!$B:$AZ,14,FALSE)),(IF($X$1=5,(VLOOKUP(B229,'X5'!$B:$AZ,14,FALSE)),(IF($X$1=6,(VLOOKUP(B229,'X6'!$B:$AZ,14,FALSE)),(IF($X$1=7,(VLOOKUP(B229,'X7'!$B:$AZ,14,FALSE)),(IF($X$1=8,(VLOOKUP(B229,'X8'!$B:$AZ,14,FALSE)),(IF($X$1=9,(VLOOKUP(B229,'X9'!$B:$AZ,14,FALSE)),(IF($X$1=10,(VLOOKUP(B229,'X10'!$B:$AZ,14,FALSE)),(IF($X$1=11,(VLOOKUP(B229,'X11'!$B:$AZ,14,FALSE)),(IF($X$1=12,(VLOOKUP(B229,'X12'!$B:$AZ,14,FALSE)),(VLOOKUP(B229,'X13'!$B:$AZ,14,FALSE)))))))))))))))))))))))))))))</f>
        <v xml:space="preserve"> </v>
      </c>
    </row>
    <row r="230" spans="1:19" ht="14.1" customHeight="1" x14ac:dyDescent="0.2">
      <c r="A230" s="156" t="s">
        <v>1058</v>
      </c>
      <c r="B230" s="122" t="str">
        <f>IF(ISERROR(IF($U$16=1,(VLOOKUP(A230,$AC$89:$AH$125,2,FALSE)),IF((IF($X$1=1,'X1'!B189,(IF($X$1=2,'X2'!B189,(IF($X$1=3,'X3'!B189,(IF($X$1=4,'X4'!B189,(IF($X$1=5,'X5'!B189,(IF($X$1=6,'X6'!B189,(IF($X$1=7,'X7'!B189,(IF($X$1=8,'X8'!B189,(IF($X$1=9,'X9'!B189,(IF($X$1=10,'X10'!B189,(IF($X$1=11,'X11'!B189,(IF($X$1=12,'X12'!B189,'X13'!B189))))))))))))))))))))))))="","",(IF($X$1=1,'X1'!B189,(IF($X$1=2,'X2'!B189,(IF($X$1=3,'X3'!B189,(IF($X$1=4,'X4'!B189,(IF($X$1=5,'X5'!B189,(IF($X$1=6,'X6'!B189,(IF($X$1=7,'X7'!B189,(IF($X$1=8,'X8'!B189,(IF($X$1=9,'X9'!B189,(IF($X$1=10,'X10'!B189,(IF($X$1=11,'X11'!B189,(IF($X$1=12,'X12'!B189,'X13'!B189)))))))))))))))))))))))))))=TRUE," ",(IF($U$16=1,(VLOOKUP(A230,$AC$89:$AH$125,2,FALSE)),IF((IF($X$1=1,'X1'!B189,(IF($X$1=2,'X2'!B189,(IF($X$1=3,'X3'!B189,(IF($X$1=4,'X4'!B189,(IF($X$1=5,'X5'!B189,(IF($X$1=6,'X6'!B189,(IF($X$1=7,'X7'!B189,(IF($X$1=8,'X8'!B189,(IF($X$1=9,'X9'!B189,(IF($X$1=10,'X10'!B189,(IF($X$1=11,'X11'!B189,(IF($X$1=12,'X12'!B189,'X13'!B189))))))))))))))))))))))))="","",(IF($X$1=1,'X1'!B189,(IF($X$1=2,'X2'!B189,(IF($X$1=3,'X3'!B189,(IF($X$1=4,'X4'!B189,(IF($X$1=5,'X5'!B189,(IF($X$1=6,'X6'!B189,(IF($X$1=7,'X7'!B189,(IF($X$1=8,'X8'!B189,(IF($X$1=9,'X9'!B189,(IF($X$1=10,'X10'!B189,(IF($X$1=11,'X11'!B189,(IF($X$1=12,'X12'!B189,'X13'!B189))))))))))))))))))))))))))))</f>
        <v/>
      </c>
      <c r="C230" s="181" t="str">
        <f ca="1">IF(ISERROR(IF($X$1=1,(VLOOKUP(B230,'X1'!$B:$AZ,47,FALSE)),IF($X$1=2,(VLOOKUP(B230,'X2'!$B:$AZ,47,FALSE)),IF($X$1=3,(VLOOKUP(B230,'X3'!$B:$AZ,47,FALSE)),IF($X$1=4,(VLOOKUP(B230,'X4'!$B:$AZ,47,FALSE)),IF($X$1=5,(VLOOKUP(B230,'X5'!$B:$AZ,47,FALSE)),IF($X$1=6,(VLOOKUP(B230,'X6'!$B:$AZ,47,FALSE)),IF($X$1=7,(VLOOKUP(B230,'X7'!$B:$AZ,47,FALSE)),IF($X$1=8,(VLOOKUP(B230,'X8'!$B:$AZ,47,FALSE)),IF($X$1=9,(VLOOKUP(B230,'X9'!$B:$AZ,47,FALSE)),IF($X$1=10,(VLOOKUP(B230,'X10'!$B:$AZ,47,FALSE)),IF($X$1=11,(VLOOKUP(B230,'X11'!$B:$AZ,47,FALSE)),IF($X$1=12,(VLOOKUP(B230,'X12'!$B:$AZ,47,FALSE)),IF($X$1=13,(VLOOKUP(B230,'X13'!$B:$AZ,47,FALSE)),"B"))))))))))))))=TRUE," ",(IF($X$1=1,(VLOOKUP(B230,'X1'!$B:$AZ,47,FALSE)),IF($X$1=2,(VLOOKUP(B230,'X2'!$B:$AZ,47,FALSE)),IF($X$1=3,(VLOOKUP(B230,'X3'!$B:$AZ,47,FALSE)),IF($X$1=4,(VLOOKUP(B230,'X4'!$B:$AZ,47,FALSE)),IF($X$1=5,(VLOOKUP(B230,'X5'!$B:$AZ,47,FALSE)),IF($X$1=6,(VLOOKUP(B230,'X6'!$B:$AZ,47,FALSE)),IF($X$1=7,(VLOOKUP(B230,'X7'!$B:$AZ,47,FALSE)),IF($X$1=8,(VLOOKUP(B230,'X8'!$B:$AZ,47,FALSE)),IF($X$1=9,(VLOOKUP(B230,'X9'!$B:$AZ,47,FALSE)),IF($X$1=10,(VLOOKUP(B230,'X10'!$B:$AZ,47,FALSE)),IF($X$1=11,(VLOOKUP(B230,'X11'!$B:$AZ,47,FALSE)),IF($X$1=12,(VLOOKUP(B230,'X12'!$B:$AZ,47,FALSE)),IF($X$1=13,(VLOOKUP(B230,'X13'!$B:$AZ,47,FALSE)),"B")))))))))))))))</f>
        <v xml:space="preserve"> </v>
      </c>
      <c r="D230" s="181" t="str">
        <f ca="1">IF(ISERROR(IF($X$1=1,(VLOOKUP(B230,'X1'!$B:$AP,41,FALSE)),IF($X$1=2,(VLOOKUP(B230,'X2'!$B:$AP,41,FALSE)),IF($X$1=3,(VLOOKUP(B230,'X3'!$B:$AP,41,FALSE)),IF($X$1=4,(VLOOKUP(B230,'X4'!$B:$AP,41,FALSE)),IF($X$1=5,(VLOOKUP(B230,'X5'!$B:$AP,41,FALSE)),IF($X$1=6,(VLOOKUP(B230,'X6'!$B:$AP,41,FALSE)),IF($X$1=7,(VLOOKUP(B230,'X7'!$B:$AP,41,FALSE)),IF($X$1=8,(VLOOKUP(B230,'X8'!$B:$AP,41,FALSE)),IF($X$1=9,(VLOOKUP(B230,'X9'!$B:$AP,41,FALSE)),IF($X$1=10,(VLOOKUP(B230,'X10'!$B:$AP,41,FALSE)),IF($X$1=11,(VLOOKUP(B230,'X11'!$B:$AP,41,FALSE)),IF($X$1=12,(VLOOKUP(B230,'X12'!$B:$AP,41,FALSE)),IF($X$1=13,(VLOOKUP(B230,'X13'!$B:$AP,41,FALSE)),"B"))))))))))))))=TRUE," ",(IF($X$1=1,(VLOOKUP(B230,'X1'!$B:$AP,41,FALSE)),IF($X$1=2,(VLOOKUP(B230,'X2'!$B:$AP,41,FALSE)),IF($X$1=3,(VLOOKUP(B230,'X3'!$B:$AP,41,FALSE)),IF($X$1=4,(VLOOKUP(B230,'X4'!$B:$AP,41,FALSE)),IF($X$1=5,(VLOOKUP(B230,'X5'!$B:$AP,41,FALSE)),IF($X$1=6,(VLOOKUP(B230,'X6'!$B:$AP,41,FALSE)),IF($X$1=7,(VLOOKUP(B230,'X7'!$B:$AP,41,FALSE)),IF($X$1=8,(VLOOKUP(B230,'X8'!$B:$AP,41,FALSE)),IF($X$1=9,(VLOOKUP(B230,'X9'!$B:$AP,41,FALSE)),IF($X$1=10,(VLOOKUP(B230,'X10'!$B:$AP,41,FALSE)),IF($X$1=11,(VLOOKUP(B230,'X11'!$B:$AP,41,FALSE)),IF($X$1=12,(VLOOKUP(B230,'X12'!$B:$AP,41,FALSE)),IF($X$1=13,(VLOOKUP(B230,'X13'!$B:$AP,41,FALSE)),"B")))))))))))))))</f>
        <v xml:space="preserve"> </v>
      </c>
      <c r="E230" s="182" t="str">
        <f ca="1">IF(ISERROR(IF($X$1=1,(VLOOKUP(B230,'X1'!$B:$AP,7,FALSE)),IF($X$1=2,(VLOOKUP(B230,'X2'!$B:$AP,7,FALSE)),IF($X$1=3,(VLOOKUP(B230,'X3'!$B:$AP,7,FALSE)),IF($X$1=4,(VLOOKUP(B230,'X4'!$B:$AP,7,FALSE)),IF($X$1=5,(VLOOKUP(B230,'X5'!$B:$AP,7,FALSE)),IF($X$1=6,(VLOOKUP(B230,'X6'!$B:$AP,7,FALSE)),IF($X$1=7,(VLOOKUP(B230,'X7'!$B:$AP,7,FALSE)),IF($X$1=8,(VLOOKUP(B230,'X8'!$B:$AP,7,FALSE)),IF($X$1=9,(VLOOKUP(B230,'X9'!$B:$AP,7,FALSE)),IF($X$1=10,(VLOOKUP(B230,'X10'!$B:$AP,7,FALSE)),IF($X$1=11,(VLOOKUP(B230,'X11'!$B:$AP,7,FALSE)),IF($X$1=12,(VLOOKUP(B230,'X12'!$B:$AP,7,FALSE)),IF($X$1=13,(VLOOKUP(B230,'X13'!$B:$AP,7,FALSE)),"B"))))))))))))))=TRUE," ",(IF($X$1=1,(VLOOKUP(B230,'X1'!$B:$AP,7,FALSE)),IF($X$1=2,(VLOOKUP(B230,'X2'!$B:$AP,7,FALSE)),IF($X$1=3,(VLOOKUP(B230,'X3'!$B:$AP,7,FALSE)),IF($X$1=4,(VLOOKUP(B230,'X4'!$B:$AP,7,FALSE)),IF($X$1=5,(VLOOKUP(B230,'X5'!$B:$AP,7,FALSE)),IF($X$1=6,(VLOOKUP(B230,'X6'!$B:$AP,7,FALSE)),IF($X$1=7,(VLOOKUP(B230,'X7'!$B:$AP,7,FALSE)),IF($X$1=8,(VLOOKUP(B230,'X8'!$B:$AP,7,FALSE)),IF($X$1=9,(VLOOKUP(B230,'X9'!$B:$AP,7,FALSE)),IF($X$1=10,(VLOOKUP(B230,'X10'!$B:$AP,7,FALSE)),IF($X$1=11,(VLOOKUP(B230,'X11'!$B:$AP,7,FALSE)),IF($X$1=12,(VLOOKUP(B230,'X12'!$B:$AP,7,FALSE)),IF($X$1=13,(VLOOKUP(B230,'X13'!$B:$AP,7,FALSE)),"B")))))))))))))))</f>
        <v xml:space="preserve"> </v>
      </c>
      <c r="F230" s="182" t="str">
        <f ca="1">IF(ISERROR(IF((IF($X$1=1,(VLOOKUP(B230,'X1'!$B:$AO,6,FALSE)),(IF($X$1=2,(VLOOKUP(B230,'X2'!$B:$AO,6,FALSE)),(IF($X$1=3,(VLOOKUP(B230,'X3'!$B:$AO,6,FALSE)),(IF($X$1=4,(VLOOKUP(B230,'X4'!$B:$AO,6,FALSE)),(IF($X$1=5,(VLOOKUP(B230,'X5'!$B:$AO,6,FALSE)),(IF($X$1=6,(VLOOKUP(B230,'X6'!$B:$AO,6,FALSE)),(IF($X$1=7,(VLOOKUP(B230,'X7'!$B:$AO,6,FALSE)),(IF($X$1=8,(VLOOKUP(B230,'X8'!$B:$AO,6,FALSE)),(IF($X$1=9,(VLOOKUP(B230,'X9'!$B:$AO,6,FALSE)),(IF($X$1=10,(VLOOKUP(B230,'X10'!$B:$AO,6,FALSE)),(IF($X$1=11,(VLOOKUP(B230,'X11'!$B:$AO,6,FALSE)),(IF($X$1=12,(VLOOKUP(B230,'X12'!$B:$AO,6,FALSE)),(VLOOKUP(B230,'X13'!$B:$AO,6,FALSE))))))))))))))))))))))))))=$V$1," ",(IF($X$1=1,(VLOOKUP(B230,'X1'!$B:$AO,6,FALSE)),(IF($X$1=2,(VLOOKUP(B230,'X2'!$B:$AO,6,FALSE)),(IF($X$1=3,(VLOOKUP(B230,'X3'!$B:$AO,6,FALSE)),(IF($X$1=4,(VLOOKUP(B230,'X4'!$B:$AO,6,FALSE)),(IF($X$1=5,(VLOOKUP(B230,'X5'!$B:$AO,6,FALSE)),(IF($X$1=6,(VLOOKUP(B230,'X6'!$B:$AO,6,FALSE)),(IF($X$1=7,(VLOOKUP(B230,'X7'!$B:$AO,6,FALSE)),(IF($X$1=8,(VLOOKUP(B230,'X8'!$B:$AO,6,FALSE)),(IF($X$1=9,(VLOOKUP(B230,'X9'!$B:$AO,6,FALSE)),(IF($X$1=10,(VLOOKUP(B230,'X10'!$B:$AO,6,FALSE)),(IF($X$1=11,(VLOOKUP(B230,'X11'!$B:$AO,6,FALSE)),(IF($X$1=12,(VLOOKUP(B230,'X12'!$B:$AO,6,FALSE)),(VLOOKUP(B230,'X13'!$B:$AO,6,FALSE))))))))))))))))))))))))))))=TRUE," ",(IF((IF($X$1=1,(VLOOKUP(B230,'X1'!$B:$AO,6,FALSE)),(IF($X$1=2,(VLOOKUP(B230,'X2'!$B:$AO,6,FALSE)),(IF($X$1=3,(VLOOKUP(B230,'X3'!$B:$AO,6,FALSE)),(IF($X$1=4,(VLOOKUP(B230,'X4'!$B:$AO,6,FALSE)),(IF($X$1=5,(VLOOKUP(B230,'X5'!$B:$AO,6,FALSE)),(IF($X$1=6,(VLOOKUP(B230,'X6'!$B:$AO,6,FALSE)),(IF($X$1=7,(VLOOKUP(B230,'X7'!$B:$AO,6,FALSE)),(IF($X$1=8,(VLOOKUP(B230,'X8'!$B:$AO,6,FALSE)),(IF($X$1=9,(VLOOKUP(B230,'X9'!$B:$AO,6,FALSE)),(IF($X$1=10,(VLOOKUP(B230,'X10'!$B:$AO,6,FALSE)),(IF($X$1=11,(VLOOKUP(B230,'X11'!$B:$AO,6,FALSE)),(IF($X$1=12,(VLOOKUP(B230,'X12'!$B:$AO,6,FALSE)),(VLOOKUP(B230,'X13'!$B:$AO,6,FALSE))))))))))))))))))))))))))=$V$1," ",(IF($X$1=1,(VLOOKUP(B230,'X1'!$B:$AO,6,FALSE)),(IF($X$1=2,(VLOOKUP(B230,'X2'!$B:$AO,6,FALSE)),(IF($X$1=3,(VLOOKUP(B230,'X3'!$B:$AO,6,FALSE)),(IF($X$1=4,(VLOOKUP(B230,'X4'!$B:$AO,6,FALSE)),(IF($X$1=5,(VLOOKUP(B230,'X5'!$B:$AO,6,FALSE)),(IF($X$1=6,(VLOOKUP(B230,'X6'!$B:$AO,6,FALSE)),(IF($X$1=7,(VLOOKUP(B230,'X7'!$B:$AO,6,FALSE)),(IF($X$1=8,(VLOOKUP(B230,'X8'!$B:$AO,6,FALSE)),(IF($X$1=9,(VLOOKUP(B230,'X9'!$B:$AO,6,FALSE)),(IF($X$1=10,(VLOOKUP(B230,'X10'!$B:$AO,6,FALSE)),(IF($X$1=11,(VLOOKUP(B230,'X11'!$B:$AO,6,FALSE)),(IF($X$1=12,(VLOOKUP(B230,'X12'!$B:$AO,6,FALSE)),(VLOOKUP(B230,'X13'!$B:$AO,6,FALSE)))))))))))))))))))))))))))))</f>
        <v xml:space="preserve"> </v>
      </c>
      <c r="G230" s="182" t="str">
        <f ca="1">IF(ISERROR(IF($X$1=1,(VLOOKUP(B230,'X1'!$B:$AZ,44,FALSE)),IF($X$1=2,(VLOOKUP(B230,'X2'!$B:$AZ,44,FALSE)),IF($X$1=3,(VLOOKUP(B230,'X3'!$B:$AZ,44,FALSE)),IF($X$1=4,(VLOOKUP(B230,'X4'!$B:$AZ,44,FALSE)),IF($X$1=5,(VLOOKUP(B230,'X5'!$B:$AZ,44,FALSE)),IF($X$1=6,(VLOOKUP(B230,'X6'!$B:$AZ,44,FALSE)),IF($X$1=7,(VLOOKUP(B230,'X7'!$B:$AZ,44,FALSE)),IF($X$1=8,(VLOOKUP(B230,'X8'!$B:$AZ,44,FALSE)),IF($X$1=9,(VLOOKUP(B230,'X9'!$B:$AZ,44,FALSE)),IF($X$1=10,(VLOOKUP(B230,'X10'!$B:$AZ,44,FALSE)),IF($X$1=11,(VLOOKUP(B230,'X11'!$B:$AZ,44,FALSE)),IF($X$1=12,(VLOOKUP(B230,'X12'!$B:$AZ,44,FALSE)),IF($X$1=13,(VLOOKUP(B230,'X13'!$B:$AZ,44,FALSE)),"B"))))))))))))))=TRUE," ",(IF($X$1=1,(VLOOKUP(B230,'X1'!$B:$AZ,44,FALSE)),IF($X$1=2,(VLOOKUP(B230,'X2'!$B:$AZ,44,FALSE)),IF($X$1=3,(VLOOKUP(B230,'X3'!$B:$AZ,44,FALSE)),IF($X$1=4,(VLOOKUP(B230,'X4'!$B:$AZ,44,FALSE)),IF($X$1=5,(VLOOKUP(B230,'X5'!$B:$AZ,44,FALSE)),IF($X$1=6,(VLOOKUP(B230,'X6'!$B:$AZ,44,FALSE)),IF($X$1=7,(VLOOKUP(B230,'X7'!$B:$AZ,44,FALSE)),IF($X$1=8,(VLOOKUP(B230,'X8'!$B:$AZ,44,FALSE)),IF($X$1=9,(VLOOKUP(B230,'X9'!$B:$AZ,44,FALSE)),IF($X$1=10,(VLOOKUP(B230,'X10'!$B:$AZ,44,FALSE)),IF($X$1=11,(VLOOKUP(B230,'X11'!$B:$AZ,44,FALSE)),IF($X$1=12,(VLOOKUP(B230,'X12'!$B:$AZ,44,FALSE)),IF($X$1=13,(VLOOKUP(B230,'X13'!$B:$AZ,44,FALSE)),"B")))))))))))))))</f>
        <v xml:space="preserve"> </v>
      </c>
      <c r="H230" s="182" t="str">
        <f ca="1">IF(ISERROR(IF($X$1=1,(VLOOKUP(B230,'X1'!$B:$AZ,8,FALSE)),IF($X$1=2,(VLOOKUP(B230,'X2'!$B:$AZ,8,FALSE)),IF($X$1=3,(VLOOKUP(B230,'X3'!$B:$AZ,8,FALSE)),IF($X$1=4,(VLOOKUP(B230,'X4'!$B:$AZ,8,FALSE)),IF($X$1=5,(VLOOKUP(B230,'X5'!$B:$AZ,8,FALSE)),IF($X$1=6,(VLOOKUP(B230,'X6'!$B:$AZ,8,FALSE)),IF($X$1=7,(VLOOKUP(B230,'X7'!$B:$AZ,8,FALSE)),IF($X$1=8,(VLOOKUP(B230,'X8'!$B:$AZ,8,FALSE)),IF($X$1=9,(VLOOKUP(B230,'X9'!$B:$AZ,8,FALSE)),IF($X$1=10,(VLOOKUP(B230,'X10'!$B:$AZ,8,FALSE)),IF($X$1=11,(VLOOKUP(B230,'X11'!$B:$AZ,8,FALSE)),IF($X$1=12,(VLOOKUP(B230,'X12'!$B:$AZ,8,FALSE)),IF($X$1=13,(VLOOKUP(B230,'X13'!$B:$AZ,8,FALSE)),"B"))))))))))))))=TRUE," ",(IF($X$1=1,(VLOOKUP(B230,'X1'!$B:$AZ,8,FALSE)),IF($X$1=2,(VLOOKUP(B230,'X2'!$B:$AZ,8,FALSE)),IF($X$1=3,(VLOOKUP(B230,'X3'!$B:$AZ,8,FALSE)),IF($X$1=4,(VLOOKUP(B230,'X4'!$B:$AZ,8,FALSE)),IF($X$1=5,(VLOOKUP(B230,'X5'!$B:$AZ,8,FALSE)),IF($X$1=6,(VLOOKUP(B230,'X6'!$B:$AZ,8,FALSE)),IF($X$1=7,(VLOOKUP(B230,'X7'!$B:$AZ,8,FALSE)),IF($X$1=8,(VLOOKUP(B230,'X8'!$B:$AZ,8,FALSE)),IF($X$1=9,(VLOOKUP(B230,'X9'!$B:$AZ,8,FALSE)),IF($X$1=10,(VLOOKUP(B230,'X10'!$B:$AZ,8,FALSE)),IF($X$1=11,(VLOOKUP(B230,'X11'!$B:$AZ,8,FALSE)),IF($X$1=12,(VLOOKUP(B230,'X12'!$B:$AZ,8,FALSE)),IF($X$1=13,(VLOOKUP(B230,'X13'!$B:$AZ,8,FALSE)),"B")))))))))))))))</f>
        <v xml:space="preserve"> </v>
      </c>
      <c r="I230" s="183" t="str">
        <f ca="1">IF(ISERROR(IF($X$1=1,(VLOOKUP(B230,'X1'!$B:$AZ,2,FALSE)),IF($X$1=2,(VLOOKUP(B230,'X2'!$B:$AZ,2,FALSE)),IF($X$1=3,(VLOOKUP(B230,'X3'!$B:$AZ,2,FALSE)),IF($X$1=4,(VLOOKUP(B230,'X4'!$B:$AZ,2,FALSE)),IF($X$1=5,(VLOOKUP(B230,'X5'!$B:$AZ,2,FALSE)),IF($X$1=6,(VLOOKUP(B230,'X6'!$B:$AZ,2,FALSE)),IF($X$1=7,(VLOOKUP(B230,'X7'!$B:$AZ,2,FALSE)),IF($X$1=8,(VLOOKUP(B230,'X8'!$B:$AZ,2,FALSE)),IF($X$1=9,(VLOOKUP(B230,'X9'!$B:$AZ,2,FALSE)),IF($X$1=10,(VLOOKUP(B230,'X10'!$B:$AZ,2,FALSE)),IF($X$1=11,(VLOOKUP(B230,'X11'!$B:$AZ,2,FALSE)),IF($X$1=12,(VLOOKUP(B230,'X12'!$B:$AZ,2,FALSE)),IF($X$1=13,(VLOOKUP(B230,'X13'!$B:$AZ,2,FALSE)),"B"))))))))))))))=TRUE," ",(IF($X$1=1,(VLOOKUP(B230,'X1'!$B:$AZ,2,FALSE)),IF($X$1=2,(VLOOKUP(B230,'X2'!$B:$AZ,2,FALSE)),IF($X$1=3,(VLOOKUP(B230,'X3'!$B:$AZ,2,FALSE)),IF($X$1=4,(VLOOKUP(B230,'X4'!$B:$AZ,2,FALSE)),IF($X$1=5,(VLOOKUP(B230,'X5'!$B:$AZ,2,FALSE)),IF($X$1=6,(VLOOKUP(B230,'X6'!$B:$AZ,2,FALSE)),IF($X$1=7,(VLOOKUP(B230,'X7'!$B:$AZ,2,FALSE)),IF($X$1=8,(VLOOKUP(B230,'X8'!$B:$AZ,2,FALSE)),IF($X$1=9,(VLOOKUP(B230,'X9'!$B:$AZ,2,FALSE)),IF($X$1=10,(VLOOKUP(B230,'X10'!$B:$AZ,2,FALSE)),IF($X$1=11,(VLOOKUP(B230,'X11'!$B:$AZ,2,FALSE)),IF($X$1=12,(VLOOKUP(B230,'X12'!$B:$AZ,2,FALSE)),IF($X$1=13,(VLOOKUP(B230,'X13'!$B:$AZ,2,FALSE)),"B")))))))))))))))</f>
        <v xml:space="preserve"> </v>
      </c>
      <c r="J230" s="183" t="str">
        <f ca="1">IF(ISERROR(IF($X$1=1,(VLOOKUP(B230,'X1'!$B:$AZ,3,FALSE)),IF($X$1=2,(VLOOKUP(B230,'X2'!$B:$AZ,3,FALSE)),IF($X$1=3,(VLOOKUP(B230,'X3'!$B:$AZ,3,FALSE)),IF($X$1=4,(VLOOKUP(B230,'X4'!$B:$AZ,3,FALSE)),IF($X$1=5,(VLOOKUP(B230,'X5'!$B:$AZ,3,FALSE)),IF($X$1=6,(VLOOKUP(B230,'X6'!$B:$AZ,3,FALSE)),IF($X$1=7,(VLOOKUP(B230,'X7'!$B:$AZ,3,FALSE)),IF($X$1=8,(VLOOKUP(B230,'X8'!$B:$AZ,3,FALSE)),IF($X$1=9,(VLOOKUP(B230,'X9'!$B:$AZ,3,FALSE)),IF($X$1=10,(VLOOKUP(B230,'X10'!$B:$AZ,3,FALSE)),IF($X$1=11,(VLOOKUP(B230,'X11'!$B:$AZ,3,FALSE)),IF($X$1=12,(VLOOKUP(B230,'X12'!$B:$AZ,3,FALSE)),IF($X$1=13,(VLOOKUP(B230,'X13'!$B:$AZ,3,FALSE)),"B"))))))))))))))=TRUE," ",(IF($X$1=1,(VLOOKUP(B230,'X1'!$B:$AZ,3,FALSE)),IF($X$1=2,(VLOOKUP(B230,'X2'!$B:$AZ,3,FALSE)),IF($X$1=3,(VLOOKUP(B230,'X3'!$B:$AZ,3,FALSE)),IF($X$1=4,(VLOOKUP(B230,'X4'!$B:$AZ,3,FALSE)),IF($X$1=5,(VLOOKUP(B230,'X5'!$B:$AZ,3,FALSE)),IF($X$1=6,(VLOOKUP(B230,'X6'!$B:$AZ,3,FALSE)),IF($X$1=7,(VLOOKUP(B230,'X7'!$B:$AZ,3,FALSE)),IF($X$1=8,(VLOOKUP(B230,'X8'!$B:$AZ,3,FALSE)),IF($X$1=9,(VLOOKUP(B230,'X9'!$B:$AZ,3,FALSE)),IF($X$1=10,(VLOOKUP(B230,'X10'!$B:$AZ,3,FALSE)),IF($X$1=11,(VLOOKUP(B230,'X11'!$B:$AZ,3,FALSE)),IF($X$1=12,(VLOOKUP(B230,'X12'!$B:$AZ,3,FALSE)),IF($X$1=13,(VLOOKUP(B230,'X13'!$B:$AZ,3,FALSE)),"B")))))))))))))))</f>
        <v xml:space="preserve"> </v>
      </c>
      <c r="K230" s="183" t="str">
        <f ca="1">IF(ISERROR(IF($X$1=1,(VLOOKUP(B230,'X1'!$B:$AZ,5,FALSE)),IF($X$1=2,(VLOOKUP(B230,'X2'!$B:$AZ,5,FALSE)),IF($X$1=3,(VLOOKUP(B230,'X3'!$B:$AZ,5,FALSE)),IF($X$1=4,(VLOOKUP(B230,'X4'!$B:$AZ,5,FALSE)),IF($X$1=5,(VLOOKUP(B230,'X5'!$B:$AZ,5,FALSE)),IF($X$1=6,(VLOOKUP(B230,'X6'!$B:$AZ,5,FALSE)),IF($X$1=7,(VLOOKUP(B230,'X7'!$B:$AZ,5,FALSE)),IF($X$1=8,(VLOOKUP(B230,'X8'!$B:$AZ,5,FALSE)),IF($X$1=9,(VLOOKUP(B230,'X9'!$B:$AZ,5,FALSE)),IF($X$1=10,(VLOOKUP(B230,'X10'!$B:$AZ,5,FALSE)),IF($X$1=11,(VLOOKUP(B230,'X11'!$B:$AZ,5,FALSE)),IF($X$1=12,(VLOOKUP(B230,'X12'!$B:$AZ,5,FALSE)),IF($X$1=13,(VLOOKUP(B230,'X13'!$B:$AZ,5,FALSE)),"B"))))))))))))))=TRUE," ",(IF($X$1=1,(VLOOKUP(B230,'X1'!$B:$AZ,5,FALSE)),IF($X$1=2,(VLOOKUP(B230,'X2'!$B:$AZ,5,FALSE)),IF($X$1=3,(VLOOKUP(B230,'X3'!$B:$AZ,5,FALSE)),IF($X$1=4,(VLOOKUP(B230,'X4'!$B:$AZ,5,FALSE)),IF($X$1=5,(VLOOKUP(B230,'X5'!$B:$AZ,5,FALSE)),IF($X$1=6,(VLOOKUP(B230,'X6'!$B:$AZ,5,FALSE)),IF($X$1=7,(VLOOKUP(B230,'X7'!$B:$AZ,5,FALSE)),IF($X$1=8,(VLOOKUP(B230,'X8'!$B:$AZ,5,FALSE)),IF($X$1=9,(VLOOKUP(B230,'X9'!$B:$AZ,5,FALSE)),IF($X$1=10,(VLOOKUP(B230,'X10'!$B:$AZ,5,FALSE)),IF($X$1=11,(VLOOKUP(B230,'X11'!$B:$AZ,5,FALSE)),IF($X$1=12,(VLOOKUP(B230,'X12'!$B:$AZ,5,FALSE)),IF($X$1=13,(VLOOKUP(B230,'X13'!$B:$AZ,5,FALSE)),"B")))))))))))))))</f>
        <v xml:space="preserve"> </v>
      </c>
      <c r="L230" s="184" t="str">
        <f ca="1">IF(ISERROR(IF($X$1=1,(VLOOKUP(B230,'X1'!$B:$AZ,9,FALSE)),IF($X$1=2,(VLOOKUP(B230,'X2'!$B:$AZ,9,FALSE)),IF($X$1=3,(VLOOKUP(B230,'X3'!$B:$AZ,9,FALSE)),IF($X$1=4,(VLOOKUP(B230,'X4'!$B:$AZ,9,FALSE)),IF($X$1=5,(VLOOKUP(B230,'X5'!$B:$AZ,9,FALSE)),IF($X$1=6,(VLOOKUP(B230,'X6'!$B:$AZ,9,FALSE)),IF($X$1=7,(VLOOKUP(B230,'X7'!$B:$AZ,9,FALSE)),IF($X$1=8,(VLOOKUP(B230,'X8'!$B:$AZ,9,FALSE)),IF($X$1=9,(VLOOKUP(B230,'X9'!$B:$AZ,9,FALSE)),IF($X$1=10,(VLOOKUP(B230,'X10'!$B:$AZ,9,FALSE)),IF($X$1=11,(VLOOKUP(B230,'X11'!$B:$AZ,9,FALSE)),IF($X$1=12,(VLOOKUP(B230,'X12'!$B:$AZ,9,FALSE)),IF($X$1=13,(VLOOKUP(B230,'X13'!$B:$AZ,9,FALSE)),"B"))))))))))))))=TRUE," ",(IF($X$1=1,(VLOOKUP(B230,'X1'!$B:$AZ,9,FALSE)),IF($X$1=2,(VLOOKUP(B230,'X2'!$B:$AZ,9,FALSE)),IF($X$1=3,(VLOOKUP(B230,'X3'!$B:$AZ,9,FALSE)),IF($X$1=4,(VLOOKUP(B230,'X4'!$B:$AZ,9,FALSE)),IF($X$1=5,(VLOOKUP(B230,'X5'!$B:$AZ,9,FALSE)),IF($X$1=6,(VLOOKUP(B230,'X6'!$B:$AZ,9,FALSE)),IF($X$1=7,(VLOOKUP(B230,'X7'!$B:$AZ,9,FALSE)),IF($X$1=8,(VLOOKUP(B230,'X8'!$B:$AZ,9,FALSE)),IF($X$1=9,(VLOOKUP(B230,'X9'!$B:$AZ,9,FALSE)),IF($X$1=10,(VLOOKUP(B230,'X10'!$B:$AZ,9,FALSE)),IF($X$1=11,(VLOOKUP(B230,'X11'!$B:$AZ,9,FALSE)),IF($X$1=12,(VLOOKUP(B230,'X12'!$B:$AZ,9,FALSE)),IF($X$1=13,(VLOOKUP(B230,'X13'!$B:$AZ,9,FALSE)),"B")))))))))))))))</f>
        <v xml:space="preserve"> </v>
      </c>
      <c r="M230" s="184" t="str">
        <f ca="1">IF(ISERROR(IF($X$1=1,(VLOOKUP(B230,'X1'!$B:$AZ,10,FALSE)),IF($X$1=2,(VLOOKUP(B230,'X2'!$B:$AZ,10,FALSE)),IF($X$1=3,(VLOOKUP(B230,'X3'!$B:$AZ,10,FALSE)),IF($X$1=4,(VLOOKUP(B230,'X4'!$B:$AZ,10,FALSE)),IF($X$1=5,(VLOOKUP(B230,'X5'!$B:$AZ,10,FALSE)),IF($X$1=6,(VLOOKUP(B230,'X6'!$B:$AZ,10,FALSE)),IF($X$1=7,(VLOOKUP(B230,'X7'!$B:$AZ,10,FALSE)),IF($X$1=8,(VLOOKUP(B230,'X8'!$B:$AZ,10,FALSE)),IF($X$1=9,(VLOOKUP(B230,'X9'!$B:$AZ,10,FALSE)),IF($X$1=10,(VLOOKUP(B230,'X10'!$B:$AZ,10,FALSE)),IF($X$1=11,(VLOOKUP(B230,'X11'!$B:$AZ,10,FALSE)),IF($X$1=12,(VLOOKUP(B230,'X12'!$B:$AZ,10,FALSE)),IF($X$1=13,(VLOOKUP(B230,'X13'!$B:$AZ,10,FALSE)),"B"))))))))))))))=TRUE," ",(IF($X$1=1,(VLOOKUP(B230,'X1'!$B:$AZ,10,FALSE)),IF($X$1=2,(VLOOKUP(B230,'X2'!$B:$AZ,10,FALSE)),IF($X$1=3,(VLOOKUP(B230,'X3'!$B:$AZ,10,FALSE)),IF($X$1=4,(VLOOKUP(B230,'X4'!$B:$AZ,10,FALSE)),IF($X$1=5,(VLOOKUP(B230,'X5'!$B:$AZ,10,FALSE)),IF($X$1=6,(VLOOKUP(B230,'X6'!$B:$AZ,10,FALSE)),IF($X$1=7,(VLOOKUP(B230,'X7'!$B:$AZ,10,FALSE)),IF($X$1=8,(VLOOKUP(B230,'X8'!$B:$AZ,10,FALSE)),IF($X$1=9,(VLOOKUP(B230,'X9'!$B:$AZ,10,FALSE)),IF($X$1=10,(VLOOKUP(B230,'X10'!$B:$AZ,10,FALSE)),IF($X$1=11,(VLOOKUP(B230,'X11'!$B:$AZ,10,FALSE)),IF($X$1=12,(VLOOKUP(B230,'X12'!$B:$AZ,10,FALSE)),IF($X$1=13,(VLOOKUP(B230,'X13'!$B:$AZ,10,FALSE)),"B")))))))))))))))</f>
        <v xml:space="preserve"> </v>
      </c>
      <c r="N230" s="185" t="str">
        <f ca="1">IF(ISERROR(IF($X$1=1,(VLOOKUP(B230,'X1'!$B:$AZ,45,FALSE)),IF($X$1=2,(VLOOKUP(B230,'X2'!$B:$AZ,45,FALSE)),IF($X$1=3,(VLOOKUP(B230,'X3'!$B:$AZ,45,FALSE)),IF($X$1=4,(VLOOKUP(B230,'X4'!$B:$AZ,45,FALSE)),IF($X$1=5,(VLOOKUP(B230,'X5'!$B:$AZ,45,FALSE)),IF($X$1=6,(VLOOKUP(B230,'X6'!$B:$AZ,45,FALSE)),IF($X$1=7,(VLOOKUP(B230,'X7'!$B:$AZ,45,FALSE)),IF($X$1=8,(VLOOKUP(B230,'X8'!$B:$AZ,45,FALSE)),IF($X$1=9,(VLOOKUP(B230,'X9'!$B:$AZ,45,FALSE)),IF($X$1=10,(VLOOKUP(B230,'X10'!$B:$AZ,45,FALSE)),IF($X$1=11,(VLOOKUP(B230,'X11'!$B:$AZ,45,FALSE)),IF($X$1=12,(VLOOKUP(B230,'X12'!$B:$AZ,45,FALSE)),IF($X$1=13,(VLOOKUP(B230,'X13'!$B:$AZ,45,FALSE)),"B"))))))))))))))=TRUE," ",(IF($X$1=1,(VLOOKUP(B230,'X1'!$B:$AZ,45,FALSE)),IF($X$1=2,(VLOOKUP(B230,'X2'!$B:$AZ,45,FALSE)),IF($X$1=3,(VLOOKUP(B230,'X3'!$B:$AZ,45,FALSE)),IF($X$1=4,(VLOOKUP(B230,'X4'!$B:$AZ,45,FALSE)),IF($X$1=5,(VLOOKUP(B230,'X5'!$B:$AZ,45,FALSE)),IF($X$1=6,(VLOOKUP(B230,'X6'!$B:$AZ,45,FALSE)),IF($X$1=7,(VLOOKUP(B230,'X7'!$B:$AZ,45,FALSE)),IF($X$1=8,(VLOOKUP(B230,'X8'!$B:$AZ,45,FALSE)),IF($X$1=9,(VLOOKUP(B230,'X9'!$B:$AZ,45,FALSE)),IF($X$1=10,(VLOOKUP(B230,'X10'!$B:$AZ,45,FALSE)),IF($X$1=11,(VLOOKUP(B230,'X11'!$B:$AZ,45,FALSE)),IF($X$1=12,(VLOOKUP(B230,'X12'!$B:$AZ,45,FALSE)),IF($X$1=13,(VLOOKUP(B230,'X13'!$B:$AZ,45,FALSE)),"B")))))))))))))))</f>
        <v xml:space="preserve"> </v>
      </c>
      <c r="O230" s="184" t="str">
        <f ca="1">IF(ISERROR(IF($X$1=1,(VLOOKUP(B230,'X1'!$B:$AZ,11,FALSE)),IF($X$1=2,(VLOOKUP(B230,'X2'!$B:$AZ,11,FALSE)),IF($X$1=3,(VLOOKUP(B230,'X3'!$B:$AZ,11,FALSE)),IF($X$1=4,(VLOOKUP(B230,'X4'!$B:$AZ,11,FALSE)),IF($X$1=5,(VLOOKUP(B230,'X5'!$B:$AZ,11,FALSE)),IF($X$1=6,(VLOOKUP(B230,'X6'!$B:$AZ,11,FALSE)),IF($X$1=7,(VLOOKUP(B230,'X7'!$B:$AZ,11,FALSE)),IF($X$1=8,(VLOOKUP(B230,'X8'!$B:$AZ,11,FALSE)),IF($X$1=9,(VLOOKUP(B230,'X9'!$B:$AZ,11,FALSE)),IF($X$1=10,(VLOOKUP(B230,'X10'!$B:$AZ,11,FALSE)),IF($X$1=11,(VLOOKUP(B230,'X11'!$B:$AZ,11,FALSE)),IF($X$1=12,(VLOOKUP(B230,'X12'!$B:$AZ,11,FALSE)),IF($X$1=13,(VLOOKUP(B230,'X13'!$B:$AZ,11,FALSE)),"B"))))))))))))))=TRUE," ",(IF($X$1=1,(VLOOKUP(B230,'X1'!$B:$AZ,11,FALSE)),IF($X$1=2,(VLOOKUP(B230,'X2'!$B:$AZ,11,FALSE)),IF($X$1=3,(VLOOKUP(B230,'X3'!$B:$AZ,11,FALSE)),IF($X$1=4,(VLOOKUP(B230,'X4'!$B:$AZ,11,FALSE)),IF($X$1=5,(VLOOKUP(B230,'X5'!$B:$AZ,11,FALSE)),IF($X$1=6,(VLOOKUP(B230,'X6'!$B:$AZ,11,FALSE)),IF($X$1=7,(VLOOKUP(B230,'X7'!$B:$AZ,11,FALSE)),IF($X$1=8,(VLOOKUP(B230,'X8'!$B:$AZ,11,FALSE)),IF($X$1=9,(VLOOKUP(B230,'X9'!$B:$AZ,11,FALSE)),IF($X$1=10,(VLOOKUP(B230,'X10'!$B:$AZ,11,FALSE)),IF($X$1=11,(VLOOKUP(B230,'X11'!$B:$AZ,11,FALSE)),IF($X$1=12,(VLOOKUP(B230,'X12'!$B:$AZ,11,FALSE)),IF($X$1=13,(VLOOKUP(B230,'X13'!$B:$AZ,11,FALSE)),"B")))))))))))))))</f>
        <v xml:space="preserve"> </v>
      </c>
      <c r="P230" s="184" t="str">
        <f ca="1">IF(ISERROR(IF($X$1=1,(VLOOKUP(B230,'X1'!$B:$AZ,12,FALSE)),IF($X$1=2,(VLOOKUP(B230,'X2'!$B:$AZ,12,FALSE)),IF($X$1=3,(VLOOKUP(B230,'X3'!$B:$AZ,12,FALSE)),IF($X$1=4,(VLOOKUP(B230,'X4'!$B:$AZ,12,FALSE)),IF($X$1=5,(VLOOKUP(B230,'X5'!$B:$AZ,12,FALSE)),IF($X$1=6,(VLOOKUP(B230,'X6'!$B:$AZ,12,FALSE)),IF($X$1=7,(VLOOKUP(B230,'X7'!$B:$AZ,12,FALSE)),IF($X$1=8,(VLOOKUP(B230,'X8'!$B:$AZ,12,FALSE)),IF($X$1=9,(VLOOKUP(B230,'X9'!$B:$AZ,12,FALSE)),IF($X$1=10,(VLOOKUP(B230,'X10'!$B:$AZ,12,FALSE)),IF($X$1=11,(VLOOKUP(B230,'X11'!$B:$AZ,12,FALSE)),IF($X$1=12,(VLOOKUP(B230,'X12'!$B:$AZ,12,FALSE)),IF($X$1=13,(VLOOKUP(B230,'X13'!$B:$AZ,12,FALSE)),"B"))))))))))))))=TRUE," ",(IF($X$1=1,(VLOOKUP(B230,'X1'!$B:$AZ,12,FALSE)),IF($X$1=2,(VLOOKUP(B230,'X2'!$B:$AZ,12,FALSE)),IF($X$1=3,(VLOOKUP(B230,'X3'!$B:$AZ,12,FALSE)),IF($X$1=4,(VLOOKUP(B230,'X4'!$B:$AZ,12,FALSE)),IF($X$1=5,(VLOOKUP(B230,'X5'!$B:$AZ,12,FALSE)),IF($X$1=6,(VLOOKUP(B230,'X6'!$B:$AZ,12,FALSE)),IF($X$1=7,(VLOOKUP(B230,'X7'!$B:$AZ,12,FALSE)),IF($X$1=8,(VLOOKUP(B230,'X8'!$B:$AZ,12,FALSE)),IF($X$1=9,(VLOOKUP(B230,'X9'!$B:$AZ,12,FALSE)),IF($X$1=10,(VLOOKUP(B230,'X10'!$B:$AZ,12,FALSE)),IF($X$1=11,(VLOOKUP(B230,'X11'!$B:$AZ,12,FALSE)),IF($X$1=12,(VLOOKUP(B230,'X12'!$B:$AZ,12,FALSE)),IF($X$1=13,(VLOOKUP(B230,'X13'!$B:$AZ,12,FALSE)),"B")))))))))))))))</f>
        <v xml:space="preserve"> </v>
      </c>
      <c r="Q230" s="185" t="str">
        <f ca="1">IF(ISERROR(IF($X$1=1,(VLOOKUP(B230,'X1'!$B:$AZ,46,FALSE)),IF($X$1=2,(VLOOKUP(B230,'X2'!$B:$AZ,46,FALSE)),IF($X$1=3,(VLOOKUP(B230,'X3'!$B:$AZ,46,FALSE)),IF($X$1=4,(VLOOKUP(B230,'X4'!$B:$AZ,46,FALSE)),IF($X$1=5,(VLOOKUP(B230,'X5'!$B:$AZ,46,FALSE)),IF($X$1=6,(VLOOKUP(B230,'X6'!$B:$AZ,46,FALSE)),IF($X$1=7,(VLOOKUP(B230,'X7'!$B:$AZ,46,FALSE)),IF($X$1=8,(VLOOKUP(B230,'X8'!$B:$AZ,46,FALSE)),IF($X$1=9,(VLOOKUP(B230,'X9'!$B:$AZ,46,FALSE)),IF($X$1=10,(VLOOKUP(B230,'X10'!$B:$AZ,46,FALSE)),IF($X$1=11,(VLOOKUP(B230,'X11'!$B:$AZ,46,FALSE)),IF($X$1=12,(VLOOKUP(B230,'X12'!$B:$AZ,46,FALSE)),IF($X$1=13,(VLOOKUP(B230,'X13'!$B:$AZ,46,FALSE)),"B"))))))))))))))=TRUE," ",(IF($X$1=1,(VLOOKUP(B230,'X1'!$B:$AZ,46,FALSE)),IF($X$1=2,(VLOOKUP(B230,'X2'!$B:$AZ,46,FALSE)),IF($X$1=3,(VLOOKUP(B230,'X3'!$B:$AZ,46,FALSE)),IF($X$1=4,(VLOOKUP(B230,'X4'!$B:$AZ,46,FALSE)),IF($X$1=5,(VLOOKUP(B230,'X5'!$B:$AZ,46,FALSE)),IF($X$1=6,(VLOOKUP(B230,'X6'!$B:$AZ,46,FALSE)),IF($X$1=7,(VLOOKUP(B230,'X7'!$B:$AZ,46,FALSE)),IF($X$1=8,(VLOOKUP(B230,'X8'!$B:$AZ,46,FALSE)),IF($X$1=9,(VLOOKUP(B230,'X9'!$B:$AZ,46,FALSE)),IF($X$1=10,(VLOOKUP(B230,'X10'!$B:$AZ,46,FALSE)),IF($X$1=11,(VLOOKUP(B230,'X11'!$B:$AZ,46,FALSE)),IF($X$1=12,(VLOOKUP(B230,'X12'!$B:$AZ,46,FALSE)),IF($X$1=13,(VLOOKUP(B230,'X13'!$B:$AZ,46,FALSE)),"B")))))))))))))))</f>
        <v xml:space="preserve"> </v>
      </c>
      <c r="R230" s="185" t="str">
        <f ca="1">IF(ISERROR(IF($X$1=1,(VLOOKUP(B230,'X1'!$B:$AZ,15,FALSE)),IF($X$1=2,(VLOOKUP(B230,'X2'!$B:$AZ,15,FALSE)),IF($X$1=3,(VLOOKUP(B230,'X3'!$B:$AZ,15,FALSE)),IF($X$1=4,(VLOOKUP(B230,'X4'!$B:$AZ,15,FALSE)),IF($X$1=5,(VLOOKUP(B230,'X5'!$B:$AZ,15,FALSE)),IF($X$1=6,(VLOOKUP(B230,'X6'!$B:$AZ,15,FALSE)),IF($X$1=7,(VLOOKUP(B230,'X7'!$B:$AZ,15,FALSE)),IF($X$1=8,(VLOOKUP(B230,'X8'!$B:$AZ,15,FALSE)),IF($X$1=9,(VLOOKUP(B230,'X9'!$B:$AZ,15,FALSE)),IF($X$1=10,(VLOOKUP(B230,'X10'!$B:$AZ,15,FALSE)),IF($X$1=11,(VLOOKUP(B230,'X11'!$B:$AZ,15,FALSE)),IF($X$1=12,(VLOOKUP(B230,'X12'!$B:$AZ,15,FALSE)),IF($X$1=13,(VLOOKUP(B230,'X13'!$B:$AZ,15,FALSE)),"B"))))))))))))))=TRUE," ",(IF($X$1=1,(VLOOKUP(B230,'X1'!$B:$AZ,15,FALSE)),IF($X$1=2,(VLOOKUP(B230,'X2'!$B:$AZ,15,FALSE)),IF($X$1=3,(VLOOKUP(B230,'X3'!$B:$AZ,15,FALSE)),IF($X$1=4,(VLOOKUP(B230,'X4'!$B:$AZ,15,FALSE)),IF($X$1=5,(VLOOKUP(B230,'X5'!$B:$AZ,15,FALSE)),IF($X$1=6,(VLOOKUP(B230,'X6'!$B:$AZ,15,FALSE)),IF($X$1=7,(VLOOKUP(B230,'X7'!$B:$AZ,15,FALSE)),IF($X$1=8,(VLOOKUP(B230,'X8'!$B:$AZ,15,FALSE)),IF($X$1=9,(VLOOKUP(B230,'X9'!$B:$AZ,15,FALSE)),IF($X$1=10,(VLOOKUP(B230,'X10'!$B:$AZ,15,FALSE)),IF($X$1=11,(VLOOKUP(B230,'X11'!$B:$AZ,15,FALSE)),IF($X$1=12,(VLOOKUP(B230,'X12'!$B:$AZ,15,FALSE)),IF($X$1=13,(VLOOKUP(B230,'X13'!$B:$AZ,15,FALSE)),"B")))))))))))))))</f>
        <v xml:space="preserve"> </v>
      </c>
      <c r="S230" s="185" t="str">
        <f ca="1">IF(ISERROR(IF((IF($X$1=1,(VLOOKUP(B230,'X1'!$B:$AZ,14,FALSE)),(IF($X$1=2,(VLOOKUP(B230,'X2'!$B:$AZ,14,FALSE)),(IF($X$1=3,(VLOOKUP(B230,'X3'!$B:$AZ,14,FALSE)),(IF($X$1=4,(VLOOKUP(B230,'X4'!$B:$AZ,14,FALSE)),(IF($X$1=5,(VLOOKUP(B230,'X5'!$B:$AZ,14,FALSE)),(IF($X$1=6,(VLOOKUP(B230,'X6'!$B:$AZ,14,FALSE)),(IF($X$1=7,(VLOOKUP(B230,'X7'!$B:$AZ,14,FALSE)),(IF($X$1=8,(VLOOKUP(B230,'X8'!$B:$AZ,14,FALSE)),(IF($X$1=9,(VLOOKUP(B230,'X9'!$B:$AZ,14,FALSE)),(IF($X$1=10,(VLOOKUP(B230,'X10'!$B:$AZ,14,FALSE)),(IF($X$1=11,(VLOOKUP(B230,'X11'!$B:$AZ,14,FALSE)),(IF($X$1=12,(VLOOKUP(B230,'X12'!$B:$AZ,14,FALSE)),(VLOOKUP(B230,'X13'!$B:$AZ,14,FALSE))))))))))))))))))))))))))=$V$1," ",(IF($X$1=1,(VLOOKUP(B230,'X1'!$B:$AZ,14,FALSE)),(IF($X$1=2,(VLOOKUP(B230,'X2'!$B:$AZ,14,FALSE)),(IF($X$1=3,(VLOOKUP(B230,'X3'!$B:$AZ,14,FALSE)),(IF($X$1=4,(VLOOKUP(B230,'X4'!$B:$AZ,14,FALSE)),(IF($X$1=5,(VLOOKUP(B230,'X5'!$B:$AZ,14,FALSE)),(IF($X$1=6,(VLOOKUP(B230,'X6'!$B:$AZ,14,FALSE)),(IF($X$1=7,(VLOOKUP(B230,'X7'!$B:$AZ,14,FALSE)),(IF($X$1=8,(VLOOKUP(B230,'X8'!$B:$AZ,14,FALSE)),(IF($X$1=9,(VLOOKUP(B230,'X9'!$B:$AZ,14,FALSE)),(IF($X$1=10,(VLOOKUP(B230,'X10'!$B:$AZ,14,FALSE)),(IF($X$1=11,(VLOOKUP(B230,'X11'!$B:$AZ,14,FALSE)),(IF($X$1=12,(VLOOKUP(B230,'X12'!$B:$AZ,14,FALSE)),(VLOOKUP(B230,'X13'!$B:$AZ,14,FALSE))))))))))))))))))))))))))))=TRUE," ",(IF((IF($X$1=1,(VLOOKUP(B230,'X1'!$B:$AZ,14,FALSE)),(IF($X$1=2,(VLOOKUP(B230,'X2'!$B:$AZ,14,FALSE)),(IF($X$1=3,(VLOOKUP(B230,'X3'!$B:$AZ,14,FALSE)),(IF($X$1=4,(VLOOKUP(B230,'X4'!$B:$AZ,14,FALSE)),(IF($X$1=5,(VLOOKUP(B230,'X5'!$B:$AZ,14,FALSE)),(IF($X$1=6,(VLOOKUP(B230,'X6'!$B:$AZ,14,FALSE)),(IF($X$1=7,(VLOOKUP(B230,'X7'!$B:$AZ,14,FALSE)),(IF($X$1=8,(VLOOKUP(B230,'X8'!$B:$AZ,14,FALSE)),(IF($X$1=9,(VLOOKUP(B230,'X9'!$B:$AZ,14,FALSE)),(IF($X$1=10,(VLOOKUP(B230,'X10'!$B:$AZ,14,FALSE)),(IF($X$1=11,(VLOOKUP(B230,'X11'!$B:$AZ,14,FALSE)),(IF($X$1=12,(VLOOKUP(B230,'X12'!$B:$AZ,14,FALSE)),(VLOOKUP(B230,'X13'!$B:$AZ,14,FALSE))))))))))))))))))))))))))=$V$1," ",(IF($X$1=1,(VLOOKUP(B230,'X1'!$B:$AZ,14,FALSE)),(IF($X$1=2,(VLOOKUP(B230,'X2'!$B:$AZ,14,FALSE)),(IF($X$1=3,(VLOOKUP(B230,'X3'!$B:$AZ,14,FALSE)),(IF($X$1=4,(VLOOKUP(B230,'X4'!$B:$AZ,14,FALSE)),(IF($X$1=5,(VLOOKUP(B230,'X5'!$B:$AZ,14,FALSE)),(IF($X$1=6,(VLOOKUP(B230,'X6'!$B:$AZ,14,FALSE)),(IF($X$1=7,(VLOOKUP(B230,'X7'!$B:$AZ,14,FALSE)),(IF($X$1=8,(VLOOKUP(B230,'X8'!$B:$AZ,14,FALSE)),(IF($X$1=9,(VLOOKUP(B230,'X9'!$B:$AZ,14,FALSE)),(IF($X$1=10,(VLOOKUP(B230,'X10'!$B:$AZ,14,FALSE)),(IF($X$1=11,(VLOOKUP(B230,'X11'!$B:$AZ,14,FALSE)),(IF($X$1=12,(VLOOKUP(B230,'X12'!$B:$AZ,14,FALSE)),(VLOOKUP(B230,'X13'!$B:$AZ,14,FALSE)))))))))))))))))))))))))))))</f>
        <v xml:space="preserve"> </v>
      </c>
    </row>
    <row r="231" spans="1:19" ht="14.1" customHeight="1" x14ac:dyDescent="0.2">
      <c r="A231" s="156" t="s">
        <v>1058</v>
      </c>
      <c r="B231" s="122" t="str">
        <f>IF(ISERROR(IF($U$16=1,(VLOOKUP(A231,$AC$89:$AH$125,2,FALSE)),IF((IF($X$1=1,'X1'!B190,(IF($X$1=2,'X2'!B190,(IF($X$1=3,'X3'!B190,(IF($X$1=4,'X4'!B190,(IF($X$1=5,'X5'!B190,(IF($X$1=6,'X6'!B190,(IF($X$1=7,'X7'!B190,(IF($X$1=8,'X8'!B190,(IF($X$1=9,'X9'!B190,(IF($X$1=10,'X10'!B190,(IF($X$1=11,'X11'!B190,(IF($X$1=12,'X12'!B190,'X13'!B190))))))))))))))))))))))))="","",(IF($X$1=1,'X1'!B190,(IF($X$1=2,'X2'!B190,(IF($X$1=3,'X3'!B190,(IF($X$1=4,'X4'!B190,(IF($X$1=5,'X5'!B190,(IF($X$1=6,'X6'!B190,(IF($X$1=7,'X7'!B190,(IF($X$1=8,'X8'!B190,(IF($X$1=9,'X9'!B190,(IF($X$1=10,'X10'!B190,(IF($X$1=11,'X11'!B190,(IF($X$1=12,'X12'!B190,'X13'!B190)))))))))))))))))))))))))))=TRUE," ",(IF($U$16=1,(VLOOKUP(A231,$AC$89:$AH$125,2,FALSE)),IF((IF($X$1=1,'X1'!B190,(IF($X$1=2,'X2'!B190,(IF($X$1=3,'X3'!B190,(IF($X$1=4,'X4'!B190,(IF($X$1=5,'X5'!B190,(IF($X$1=6,'X6'!B190,(IF($X$1=7,'X7'!B190,(IF($X$1=8,'X8'!B190,(IF($X$1=9,'X9'!B190,(IF($X$1=10,'X10'!B190,(IF($X$1=11,'X11'!B190,(IF($X$1=12,'X12'!B190,'X13'!B190))))))))))))))))))))))))="","",(IF($X$1=1,'X1'!B190,(IF($X$1=2,'X2'!B190,(IF($X$1=3,'X3'!B190,(IF($X$1=4,'X4'!B190,(IF($X$1=5,'X5'!B190,(IF($X$1=6,'X6'!B190,(IF($X$1=7,'X7'!B190,(IF($X$1=8,'X8'!B190,(IF($X$1=9,'X9'!B190,(IF($X$1=10,'X10'!B190,(IF($X$1=11,'X11'!B190,(IF($X$1=12,'X12'!B190,'X13'!B190))))))))))))))))))))))))))))</f>
        <v/>
      </c>
      <c r="C231" s="181" t="str">
        <f ca="1">IF(ISERROR(IF($X$1=1,(VLOOKUP(B231,'X1'!$B:$AZ,47,FALSE)),IF($X$1=2,(VLOOKUP(B231,'X2'!$B:$AZ,47,FALSE)),IF($X$1=3,(VLOOKUP(B231,'X3'!$B:$AZ,47,FALSE)),IF($X$1=4,(VLOOKUP(B231,'X4'!$B:$AZ,47,FALSE)),IF($X$1=5,(VLOOKUP(B231,'X5'!$B:$AZ,47,FALSE)),IF($X$1=6,(VLOOKUP(B231,'X6'!$B:$AZ,47,FALSE)),IF($X$1=7,(VLOOKUP(B231,'X7'!$B:$AZ,47,FALSE)),IF($X$1=8,(VLOOKUP(B231,'X8'!$B:$AZ,47,FALSE)),IF($X$1=9,(VLOOKUP(B231,'X9'!$B:$AZ,47,FALSE)),IF($X$1=10,(VLOOKUP(B231,'X10'!$B:$AZ,47,FALSE)),IF($X$1=11,(VLOOKUP(B231,'X11'!$B:$AZ,47,FALSE)),IF($X$1=12,(VLOOKUP(B231,'X12'!$B:$AZ,47,FALSE)),IF($X$1=13,(VLOOKUP(B231,'X13'!$B:$AZ,47,FALSE)),"B"))))))))))))))=TRUE," ",(IF($X$1=1,(VLOOKUP(B231,'X1'!$B:$AZ,47,FALSE)),IF($X$1=2,(VLOOKUP(B231,'X2'!$B:$AZ,47,FALSE)),IF($X$1=3,(VLOOKUP(B231,'X3'!$B:$AZ,47,FALSE)),IF($X$1=4,(VLOOKUP(B231,'X4'!$B:$AZ,47,FALSE)),IF($X$1=5,(VLOOKUP(B231,'X5'!$B:$AZ,47,FALSE)),IF($X$1=6,(VLOOKUP(B231,'X6'!$B:$AZ,47,FALSE)),IF($X$1=7,(VLOOKUP(B231,'X7'!$B:$AZ,47,FALSE)),IF($X$1=8,(VLOOKUP(B231,'X8'!$B:$AZ,47,FALSE)),IF($X$1=9,(VLOOKUP(B231,'X9'!$B:$AZ,47,FALSE)),IF($X$1=10,(VLOOKUP(B231,'X10'!$B:$AZ,47,FALSE)),IF($X$1=11,(VLOOKUP(B231,'X11'!$B:$AZ,47,FALSE)),IF($X$1=12,(VLOOKUP(B231,'X12'!$B:$AZ,47,FALSE)),IF($X$1=13,(VLOOKUP(B231,'X13'!$B:$AZ,47,FALSE)),"B")))))))))))))))</f>
        <v xml:space="preserve"> </v>
      </c>
      <c r="D231" s="181" t="str">
        <f ca="1">IF(ISERROR(IF($X$1=1,(VLOOKUP(B231,'X1'!$B:$AP,41,FALSE)),IF($X$1=2,(VLOOKUP(B231,'X2'!$B:$AP,41,FALSE)),IF($X$1=3,(VLOOKUP(B231,'X3'!$B:$AP,41,FALSE)),IF($X$1=4,(VLOOKUP(B231,'X4'!$B:$AP,41,FALSE)),IF($X$1=5,(VLOOKUP(B231,'X5'!$B:$AP,41,FALSE)),IF($X$1=6,(VLOOKUP(B231,'X6'!$B:$AP,41,FALSE)),IF($X$1=7,(VLOOKUP(B231,'X7'!$B:$AP,41,FALSE)),IF($X$1=8,(VLOOKUP(B231,'X8'!$B:$AP,41,FALSE)),IF($X$1=9,(VLOOKUP(B231,'X9'!$B:$AP,41,FALSE)),IF($X$1=10,(VLOOKUP(B231,'X10'!$B:$AP,41,FALSE)),IF($X$1=11,(VLOOKUP(B231,'X11'!$B:$AP,41,FALSE)),IF($X$1=12,(VLOOKUP(B231,'X12'!$B:$AP,41,FALSE)),IF($X$1=13,(VLOOKUP(B231,'X13'!$B:$AP,41,FALSE)),"B"))))))))))))))=TRUE," ",(IF($X$1=1,(VLOOKUP(B231,'X1'!$B:$AP,41,FALSE)),IF($X$1=2,(VLOOKUP(B231,'X2'!$B:$AP,41,FALSE)),IF($X$1=3,(VLOOKUP(B231,'X3'!$B:$AP,41,FALSE)),IF($X$1=4,(VLOOKUP(B231,'X4'!$B:$AP,41,FALSE)),IF($X$1=5,(VLOOKUP(B231,'X5'!$B:$AP,41,FALSE)),IF($X$1=6,(VLOOKUP(B231,'X6'!$B:$AP,41,FALSE)),IF($X$1=7,(VLOOKUP(B231,'X7'!$B:$AP,41,FALSE)),IF($X$1=8,(VLOOKUP(B231,'X8'!$B:$AP,41,FALSE)),IF($X$1=9,(VLOOKUP(B231,'X9'!$B:$AP,41,FALSE)),IF($X$1=10,(VLOOKUP(B231,'X10'!$B:$AP,41,FALSE)),IF($X$1=11,(VLOOKUP(B231,'X11'!$B:$AP,41,FALSE)),IF($X$1=12,(VLOOKUP(B231,'X12'!$B:$AP,41,FALSE)),IF($X$1=13,(VLOOKUP(B231,'X13'!$B:$AP,41,FALSE)),"B")))))))))))))))</f>
        <v xml:space="preserve"> </v>
      </c>
      <c r="E231" s="182" t="str">
        <f ca="1">IF(ISERROR(IF($X$1=1,(VLOOKUP(B231,'X1'!$B:$AP,7,FALSE)),IF($X$1=2,(VLOOKUP(B231,'X2'!$B:$AP,7,FALSE)),IF($X$1=3,(VLOOKUP(B231,'X3'!$B:$AP,7,FALSE)),IF($X$1=4,(VLOOKUP(B231,'X4'!$B:$AP,7,FALSE)),IF($X$1=5,(VLOOKUP(B231,'X5'!$B:$AP,7,FALSE)),IF($X$1=6,(VLOOKUP(B231,'X6'!$B:$AP,7,FALSE)),IF($X$1=7,(VLOOKUP(B231,'X7'!$B:$AP,7,FALSE)),IF($X$1=8,(VLOOKUP(B231,'X8'!$B:$AP,7,FALSE)),IF($X$1=9,(VLOOKUP(B231,'X9'!$B:$AP,7,FALSE)),IF($X$1=10,(VLOOKUP(B231,'X10'!$B:$AP,7,FALSE)),IF($X$1=11,(VLOOKUP(B231,'X11'!$B:$AP,7,FALSE)),IF($X$1=12,(VLOOKUP(B231,'X12'!$B:$AP,7,FALSE)),IF($X$1=13,(VLOOKUP(B231,'X13'!$B:$AP,7,FALSE)),"B"))))))))))))))=TRUE," ",(IF($X$1=1,(VLOOKUP(B231,'X1'!$B:$AP,7,FALSE)),IF($X$1=2,(VLOOKUP(B231,'X2'!$B:$AP,7,FALSE)),IF($X$1=3,(VLOOKUP(B231,'X3'!$B:$AP,7,FALSE)),IF($X$1=4,(VLOOKUP(B231,'X4'!$B:$AP,7,FALSE)),IF($X$1=5,(VLOOKUP(B231,'X5'!$B:$AP,7,FALSE)),IF($X$1=6,(VLOOKUP(B231,'X6'!$B:$AP,7,FALSE)),IF($X$1=7,(VLOOKUP(B231,'X7'!$B:$AP,7,FALSE)),IF($X$1=8,(VLOOKUP(B231,'X8'!$B:$AP,7,FALSE)),IF($X$1=9,(VLOOKUP(B231,'X9'!$B:$AP,7,FALSE)),IF($X$1=10,(VLOOKUP(B231,'X10'!$B:$AP,7,FALSE)),IF($X$1=11,(VLOOKUP(B231,'X11'!$B:$AP,7,FALSE)),IF($X$1=12,(VLOOKUP(B231,'X12'!$B:$AP,7,FALSE)),IF($X$1=13,(VLOOKUP(B231,'X13'!$B:$AP,7,FALSE)),"B")))))))))))))))</f>
        <v xml:space="preserve"> </v>
      </c>
      <c r="F231" s="182" t="str">
        <f ca="1">IF(ISERROR(IF((IF($X$1=1,(VLOOKUP(B231,'X1'!$B:$AO,6,FALSE)),(IF($X$1=2,(VLOOKUP(B231,'X2'!$B:$AO,6,FALSE)),(IF($X$1=3,(VLOOKUP(B231,'X3'!$B:$AO,6,FALSE)),(IF($X$1=4,(VLOOKUP(B231,'X4'!$B:$AO,6,FALSE)),(IF($X$1=5,(VLOOKUP(B231,'X5'!$B:$AO,6,FALSE)),(IF($X$1=6,(VLOOKUP(B231,'X6'!$B:$AO,6,FALSE)),(IF($X$1=7,(VLOOKUP(B231,'X7'!$B:$AO,6,FALSE)),(IF($X$1=8,(VLOOKUP(B231,'X8'!$B:$AO,6,FALSE)),(IF($X$1=9,(VLOOKUP(B231,'X9'!$B:$AO,6,FALSE)),(IF($X$1=10,(VLOOKUP(B231,'X10'!$B:$AO,6,FALSE)),(IF($X$1=11,(VLOOKUP(B231,'X11'!$B:$AO,6,FALSE)),(IF($X$1=12,(VLOOKUP(B231,'X12'!$B:$AO,6,FALSE)),(VLOOKUP(B231,'X13'!$B:$AO,6,FALSE))))))))))))))))))))))))))=$V$1," ",(IF($X$1=1,(VLOOKUP(B231,'X1'!$B:$AO,6,FALSE)),(IF($X$1=2,(VLOOKUP(B231,'X2'!$B:$AO,6,FALSE)),(IF($X$1=3,(VLOOKUP(B231,'X3'!$B:$AO,6,FALSE)),(IF($X$1=4,(VLOOKUP(B231,'X4'!$B:$AO,6,FALSE)),(IF($X$1=5,(VLOOKUP(B231,'X5'!$B:$AO,6,FALSE)),(IF($X$1=6,(VLOOKUP(B231,'X6'!$B:$AO,6,FALSE)),(IF($X$1=7,(VLOOKUP(B231,'X7'!$B:$AO,6,FALSE)),(IF($X$1=8,(VLOOKUP(B231,'X8'!$B:$AO,6,FALSE)),(IF($X$1=9,(VLOOKUP(B231,'X9'!$B:$AO,6,FALSE)),(IF($X$1=10,(VLOOKUP(B231,'X10'!$B:$AO,6,FALSE)),(IF($X$1=11,(VLOOKUP(B231,'X11'!$B:$AO,6,FALSE)),(IF($X$1=12,(VLOOKUP(B231,'X12'!$B:$AO,6,FALSE)),(VLOOKUP(B231,'X13'!$B:$AO,6,FALSE))))))))))))))))))))))))))))=TRUE," ",(IF((IF($X$1=1,(VLOOKUP(B231,'X1'!$B:$AO,6,FALSE)),(IF($X$1=2,(VLOOKUP(B231,'X2'!$B:$AO,6,FALSE)),(IF($X$1=3,(VLOOKUP(B231,'X3'!$B:$AO,6,FALSE)),(IF($X$1=4,(VLOOKUP(B231,'X4'!$B:$AO,6,FALSE)),(IF($X$1=5,(VLOOKUP(B231,'X5'!$B:$AO,6,FALSE)),(IF($X$1=6,(VLOOKUP(B231,'X6'!$B:$AO,6,FALSE)),(IF($X$1=7,(VLOOKUP(B231,'X7'!$B:$AO,6,FALSE)),(IF($X$1=8,(VLOOKUP(B231,'X8'!$B:$AO,6,FALSE)),(IF($X$1=9,(VLOOKUP(B231,'X9'!$B:$AO,6,FALSE)),(IF($X$1=10,(VLOOKUP(B231,'X10'!$B:$AO,6,FALSE)),(IF($X$1=11,(VLOOKUP(B231,'X11'!$B:$AO,6,FALSE)),(IF($X$1=12,(VLOOKUP(B231,'X12'!$B:$AO,6,FALSE)),(VLOOKUP(B231,'X13'!$B:$AO,6,FALSE))))))))))))))))))))))))))=$V$1," ",(IF($X$1=1,(VLOOKUP(B231,'X1'!$B:$AO,6,FALSE)),(IF($X$1=2,(VLOOKUP(B231,'X2'!$B:$AO,6,FALSE)),(IF($X$1=3,(VLOOKUP(B231,'X3'!$B:$AO,6,FALSE)),(IF($X$1=4,(VLOOKUP(B231,'X4'!$B:$AO,6,FALSE)),(IF($X$1=5,(VLOOKUP(B231,'X5'!$B:$AO,6,FALSE)),(IF($X$1=6,(VLOOKUP(B231,'X6'!$B:$AO,6,FALSE)),(IF($X$1=7,(VLOOKUP(B231,'X7'!$B:$AO,6,FALSE)),(IF($X$1=8,(VLOOKUP(B231,'X8'!$B:$AO,6,FALSE)),(IF($X$1=9,(VLOOKUP(B231,'X9'!$B:$AO,6,FALSE)),(IF($X$1=10,(VLOOKUP(B231,'X10'!$B:$AO,6,FALSE)),(IF($X$1=11,(VLOOKUP(B231,'X11'!$B:$AO,6,FALSE)),(IF($X$1=12,(VLOOKUP(B231,'X12'!$B:$AO,6,FALSE)),(VLOOKUP(B231,'X13'!$B:$AO,6,FALSE)))))))))))))))))))))))))))))</f>
        <v xml:space="preserve"> </v>
      </c>
      <c r="G231" s="182" t="str">
        <f ca="1">IF(ISERROR(IF($X$1=1,(VLOOKUP(B231,'X1'!$B:$AZ,44,FALSE)),IF($X$1=2,(VLOOKUP(B231,'X2'!$B:$AZ,44,FALSE)),IF($X$1=3,(VLOOKUP(B231,'X3'!$B:$AZ,44,FALSE)),IF($X$1=4,(VLOOKUP(B231,'X4'!$B:$AZ,44,FALSE)),IF($X$1=5,(VLOOKUP(B231,'X5'!$B:$AZ,44,FALSE)),IF($X$1=6,(VLOOKUP(B231,'X6'!$B:$AZ,44,FALSE)),IF($X$1=7,(VLOOKUP(B231,'X7'!$B:$AZ,44,FALSE)),IF($X$1=8,(VLOOKUP(B231,'X8'!$B:$AZ,44,FALSE)),IF($X$1=9,(VLOOKUP(B231,'X9'!$B:$AZ,44,FALSE)),IF($X$1=10,(VLOOKUP(B231,'X10'!$B:$AZ,44,FALSE)),IF($X$1=11,(VLOOKUP(B231,'X11'!$B:$AZ,44,FALSE)),IF($X$1=12,(VLOOKUP(B231,'X12'!$B:$AZ,44,FALSE)),IF($X$1=13,(VLOOKUP(B231,'X13'!$B:$AZ,44,FALSE)),"B"))))))))))))))=TRUE," ",(IF($X$1=1,(VLOOKUP(B231,'X1'!$B:$AZ,44,FALSE)),IF($X$1=2,(VLOOKUP(B231,'X2'!$B:$AZ,44,FALSE)),IF($X$1=3,(VLOOKUP(B231,'X3'!$B:$AZ,44,FALSE)),IF($X$1=4,(VLOOKUP(B231,'X4'!$B:$AZ,44,FALSE)),IF($X$1=5,(VLOOKUP(B231,'X5'!$B:$AZ,44,FALSE)),IF($X$1=6,(VLOOKUP(B231,'X6'!$B:$AZ,44,FALSE)),IF($X$1=7,(VLOOKUP(B231,'X7'!$B:$AZ,44,FALSE)),IF($X$1=8,(VLOOKUP(B231,'X8'!$B:$AZ,44,FALSE)),IF($X$1=9,(VLOOKUP(B231,'X9'!$B:$AZ,44,FALSE)),IF($X$1=10,(VLOOKUP(B231,'X10'!$B:$AZ,44,FALSE)),IF($X$1=11,(VLOOKUP(B231,'X11'!$B:$AZ,44,FALSE)),IF($X$1=12,(VLOOKUP(B231,'X12'!$B:$AZ,44,FALSE)),IF($X$1=13,(VLOOKUP(B231,'X13'!$B:$AZ,44,FALSE)),"B")))))))))))))))</f>
        <v xml:space="preserve"> </v>
      </c>
      <c r="H231" s="182" t="str">
        <f ca="1">IF(ISERROR(IF($X$1=1,(VLOOKUP(B231,'X1'!$B:$AZ,8,FALSE)),IF($X$1=2,(VLOOKUP(B231,'X2'!$B:$AZ,8,FALSE)),IF($X$1=3,(VLOOKUP(B231,'X3'!$B:$AZ,8,FALSE)),IF($X$1=4,(VLOOKUP(B231,'X4'!$B:$AZ,8,FALSE)),IF($X$1=5,(VLOOKUP(B231,'X5'!$B:$AZ,8,FALSE)),IF($X$1=6,(VLOOKUP(B231,'X6'!$B:$AZ,8,FALSE)),IF($X$1=7,(VLOOKUP(B231,'X7'!$B:$AZ,8,FALSE)),IF($X$1=8,(VLOOKUP(B231,'X8'!$B:$AZ,8,FALSE)),IF($X$1=9,(VLOOKUP(B231,'X9'!$B:$AZ,8,FALSE)),IF($X$1=10,(VLOOKUP(B231,'X10'!$B:$AZ,8,FALSE)),IF($X$1=11,(VLOOKUP(B231,'X11'!$B:$AZ,8,FALSE)),IF($X$1=12,(VLOOKUP(B231,'X12'!$B:$AZ,8,FALSE)),IF($X$1=13,(VLOOKUP(B231,'X13'!$B:$AZ,8,FALSE)),"B"))))))))))))))=TRUE," ",(IF($X$1=1,(VLOOKUP(B231,'X1'!$B:$AZ,8,FALSE)),IF($X$1=2,(VLOOKUP(B231,'X2'!$B:$AZ,8,FALSE)),IF($X$1=3,(VLOOKUP(B231,'X3'!$B:$AZ,8,FALSE)),IF($X$1=4,(VLOOKUP(B231,'X4'!$B:$AZ,8,FALSE)),IF($X$1=5,(VLOOKUP(B231,'X5'!$B:$AZ,8,FALSE)),IF($X$1=6,(VLOOKUP(B231,'X6'!$B:$AZ,8,FALSE)),IF($X$1=7,(VLOOKUP(B231,'X7'!$B:$AZ,8,FALSE)),IF($X$1=8,(VLOOKUP(B231,'X8'!$B:$AZ,8,FALSE)),IF($X$1=9,(VLOOKUP(B231,'X9'!$B:$AZ,8,FALSE)),IF($X$1=10,(VLOOKUP(B231,'X10'!$B:$AZ,8,FALSE)),IF($X$1=11,(VLOOKUP(B231,'X11'!$B:$AZ,8,FALSE)),IF($X$1=12,(VLOOKUP(B231,'X12'!$B:$AZ,8,FALSE)),IF($X$1=13,(VLOOKUP(B231,'X13'!$B:$AZ,8,FALSE)),"B")))))))))))))))</f>
        <v xml:space="preserve"> </v>
      </c>
      <c r="I231" s="183" t="str">
        <f ca="1">IF(ISERROR(IF($X$1=1,(VLOOKUP(B231,'X1'!$B:$AZ,2,FALSE)),IF($X$1=2,(VLOOKUP(B231,'X2'!$B:$AZ,2,FALSE)),IF($X$1=3,(VLOOKUP(B231,'X3'!$B:$AZ,2,FALSE)),IF($X$1=4,(VLOOKUP(B231,'X4'!$B:$AZ,2,FALSE)),IF($X$1=5,(VLOOKUP(B231,'X5'!$B:$AZ,2,FALSE)),IF($X$1=6,(VLOOKUP(B231,'X6'!$B:$AZ,2,FALSE)),IF($X$1=7,(VLOOKUP(B231,'X7'!$B:$AZ,2,FALSE)),IF($X$1=8,(VLOOKUP(B231,'X8'!$B:$AZ,2,FALSE)),IF($X$1=9,(VLOOKUP(B231,'X9'!$B:$AZ,2,FALSE)),IF($X$1=10,(VLOOKUP(B231,'X10'!$B:$AZ,2,FALSE)),IF($X$1=11,(VLOOKUP(B231,'X11'!$B:$AZ,2,FALSE)),IF($X$1=12,(VLOOKUP(B231,'X12'!$B:$AZ,2,FALSE)),IF($X$1=13,(VLOOKUP(B231,'X13'!$B:$AZ,2,FALSE)),"B"))))))))))))))=TRUE," ",(IF($X$1=1,(VLOOKUP(B231,'X1'!$B:$AZ,2,FALSE)),IF($X$1=2,(VLOOKUP(B231,'X2'!$B:$AZ,2,FALSE)),IF($X$1=3,(VLOOKUP(B231,'X3'!$B:$AZ,2,FALSE)),IF($X$1=4,(VLOOKUP(B231,'X4'!$B:$AZ,2,FALSE)),IF($X$1=5,(VLOOKUP(B231,'X5'!$B:$AZ,2,FALSE)),IF($X$1=6,(VLOOKUP(B231,'X6'!$B:$AZ,2,FALSE)),IF($X$1=7,(VLOOKUP(B231,'X7'!$B:$AZ,2,FALSE)),IF($X$1=8,(VLOOKUP(B231,'X8'!$B:$AZ,2,FALSE)),IF($X$1=9,(VLOOKUP(B231,'X9'!$B:$AZ,2,FALSE)),IF($X$1=10,(VLOOKUP(B231,'X10'!$B:$AZ,2,FALSE)),IF($X$1=11,(VLOOKUP(B231,'X11'!$B:$AZ,2,FALSE)),IF($X$1=12,(VLOOKUP(B231,'X12'!$B:$AZ,2,FALSE)),IF($X$1=13,(VLOOKUP(B231,'X13'!$B:$AZ,2,FALSE)),"B")))))))))))))))</f>
        <v xml:space="preserve"> </v>
      </c>
      <c r="J231" s="183" t="str">
        <f ca="1">IF(ISERROR(IF($X$1=1,(VLOOKUP(B231,'X1'!$B:$AZ,3,FALSE)),IF($X$1=2,(VLOOKUP(B231,'X2'!$B:$AZ,3,FALSE)),IF($X$1=3,(VLOOKUP(B231,'X3'!$B:$AZ,3,FALSE)),IF($X$1=4,(VLOOKUP(B231,'X4'!$B:$AZ,3,FALSE)),IF($X$1=5,(VLOOKUP(B231,'X5'!$B:$AZ,3,FALSE)),IF($X$1=6,(VLOOKUP(B231,'X6'!$B:$AZ,3,FALSE)),IF($X$1=7,(VLOOKUP(B231,'X7'!$B:$AZ,3,FALSE)),IF($X$1=8,(VLOOKUP(B231,'X8'!$B:$AZ,3,FALSE)),IF($X$1=9,(VLOOKUP(B231,'X9'!$B:$AZ,3,FALSE)),IF($X$1=10,(VLOOKUP(B231,'X10'!$B:$AZ,3,FALSE)),IF($X$1=11,(VLOOKUP(B231,'X11'!$B:$AZ,3,FALSE)),IF($X$1=12,(VLOOKUP(B231,'X12'!$B:$AZ,3,FALSE)),IF($X$1=13,(VLOOKUP(B231,'X13'!$B:$AZ,3,FALSE)),"B"))))))))))))))=TRUE," ",(IF($X$1=1,(VLOOKUP(B231,'X1'!$B:$AZ,3,FALSE)),IF($X$1=2,(VLOOKUP(B231,'X2'!$B:$AZ,3,FALSE)),IF($X$1=3,(VLOOKUP(B231,'X3'!$B:$AZ,3,FALSE)),IF($X$1=4,(VLOOKUP(B231,'X4'!$B:$AZ,3,FALSE)),IF($X$1=5,(VLOOKUP(B231,'X5'!$B:$AZ,3,FALSE)),IF($X$1=6,(VLOOKUP(B231,'X6'!$B:$AZ,3,FALSE)),IF($X$1=7,(VLOOKUP(B231,'X7'!$B:$AZ,3,FALSE)),IF($X$1=8,(VLOOKUP(B231,'X8'!$B:$AZ,3,FALSE)),IF($X$1=9,(VLOOKUP(B231,'X9'!$B:$AZ,3,FALSE)),IF($X$1=10,(VLOOKUP(B231,'X10'!$B:$AZ,3,FALSE)),IF($X$1=11,(VLOOKUP(B231,'X11'!$B:$AZ,3,FALSE)),IF($X$1=12,(VLOOKUP(B231,'X12'!$B:$AZ,3,FALSE)),IF($X$1=13,(VLOOKUP(B231,'X13'!$B:$AZ,3,FALSE)),"B")))))))))))))))</f>
        <v xml:space="preserve"> </v>
      </c>
      <c r="K231" s="183" t="str">
        <f ca="1">IF(ISERROR(IF($X$1=1,(VLOOKUP(B231,'X1'!$B:$AZ,5,FALSE)),IF($X$1=2,(VLOOKUP(B231,'X2'!$B:$AZ,5,FALSE)),IF($X$1=3,(VLOOKUP(B231,'X3'!$B:$AZ,5,FALSE)),IF($X$1=4,(VLOOKUP(B231,'X4'!$B:$AZ,5,FALSE)),IF($X$1=5,(VLOOKUP(B231,'X5'!$B:$AZ,5,FALSE)),IF($X$1=6,(VLOOKUP(B231,'X6'!$B:$AZ,5,FALSE)),IF($X$1=7,(VLOOKUP(B231,'X7'!$B:$AZ,5,FALSE)),IF($X$1=8,(VLOOKUP(B231,'X8'!$B:$AZ,5,FALSE)),IF($X$1=9,(VLOOKUP(B231,'X9'!$B:$AZ,5,FALSE)),IF($X$1=10,(VLOOKUP(B231,'X10'!$B:$AZ,5,FALSE)),IF($X$1=11,(VLOOKUP(B231,'X11'!$B:$AZ,5,FALSE)),IF($X$1=12,(VLOOKUP(B231,'X12'!$B:$AZ,5,FALSE)),IF($X$1=13,(VLOOKUP(B231,'X13'!$B:$AZ,5,FALSE)),"B"))))))))))))))=TRUE," ",(IF($X$1=1,(VLOOKUP(B231,'X1'!$B:$AZ,5,FALSE)),IF($X$1=2,(VLOOKUP(B231,'X2'!$B:$AZ,5,FALSE)),IF($X$1=3,(VLOOKUP(B231,'X3'!$B:$AZ,5,FALSE)),IF($X$1=4,(VLOOKUP(B231,'X4'!$B:$AZ,5,FALSE)),IF($X$1=5,(VLOOKUP(B231,'X5'!$B:$AZ,5,FALSE)),IF($X$1=6,(VLOOKUP(B231,'X6'!$B:$AZ,5,FALSE)),IF($X$1=7,(VLOOKUP(B231,'X7'!$B:$AZ,5,FALSE)),IF($X$1=8,(VLOOKUP(B231,'X8'!$B:$AZ,5,FALSE)),IF($X$1=9,(VLOOKUP(B231,'X9'!$B:$AZ,5,FALSE)),IF($X$1=10,(VLOOKUP(B231,'X10'!$B:$AZ,5,FALSE)),IF($X$1=11,(VLOOKUP(B231,'X11'!$B:$AZ,5,FALSE)),IF($X$1=12,(VLOOKUP(B231,'X12'!$B:$AZ,5,FALSE)),IF($X$1=13,(VLOOKUP(B231,'X13'!$B:$AZ,5,FALSE)),"B")))))))))))))))</f>
        <v xml:space="preserve"> </v>
      </c>
      <c r="L231" s="184" t="str">
        <f ca="1">IF(ISERROR(IF($X$1=1,(VLOOKUP(B231,'X1'!$B:$AZ,9,FALSE)),IF($X$1=2,(VLOOKUP(B231,'X2'!$B:$AZ,9,FALSE)),IF($X$1=3,(VLOOKUP(B231,'X3'!$B:$AZ,9,FALSE)),IF($X$1=4,(VLOOKUP(B231,'X4'!$B:$AZ,9,FALSE)),IF($X$1=5,(VLOOKUP(B231,'X5'!$B:$AZ,9,FALSE)),IF($X$1=6,(VLOOKUP(B231,'X6'!$B:$AZ,9,FALSE)),IF($X$1=7,(VLOOKUP(B231,'X7'!$B:$AZ,9,FALSE)),IF($X$1=8,(VLOOKUP(B231,'X8'!$B:$AZ,9,FALSE)),IF($X$1=9,(VLOOKUP(B231,'X9'!$B:$AZ,9,FALSE)),IF($X$1=10,(VLOOKUP(B231,'X10'!$B:$AZ,9,FALSE)),IF($X$1=11,(VLOOKUP(B231,'X11'!$B:$AZ,9,FALSE)),IF($X$1=12,(VLOOKUP(B231,'X12'!$B:$AZ,9,FALSE)),IF($X$1=13,(VLOOKUP(B231,'X13'!$B:$AZ,9,FALSE)),"B"))))))))))))))=TRUE," ",(IF($X$1=1,(VLOOKUP(B231,'X1'!$B:$AZ,9,FALSE)),IF($X$1=2,(VLOOKUP(B231,'X2'!$B:$AZ,9,FALSE)),IF($X$1=3,(VLOOKUP(B231,'X3'!$B:$AZ,9,FALSE)),IF($X$1=4,(VLOOKUP(B231,'X4'!$B:$AZ,9,FALSE)),IF($X$1=5,(VLOOKUP(B231,'X5'!$B:$AZ,9,FALSE)),IF($X$1=6,(VLOOKUP(B231,'X6'!$B:$AZ,9,FALSE)),IF($X$1=7,(VLOOKUP(B231,'X7'!$B:$AZ,9,FALSE)),IF($X$1=8,(VLOOKUP(B231,'X8'!$B:$AZ,9,FALSE)),IF($X$1=9,(VLOOKUP(B231,'X9'!$B:$AZ,9,FALSE)),IF($X$1=10,(VLOOKUP(B231,'X10'!$B:$AZ,9,FALSE)),IF($X$1=11,(VLOOKUP(B231,'X11'!$B:$AZ,9,FALSE)),IF($X$1=12,(VLOOKUP(B231,'X12'!$B:$AZ,9,FALSE)),IF($X$1=13,(VLOOKUP(B231,'X13'!$B:$AZ,9,FALSE)),"B")))))))))))))))</f>
        <v xml:space="preserve"> </v>
      </c>
      <c r="M231" s="184" t="str">
        <f ca="1">IF(ISERROR(IF($X$1=1,(VLOOKUP(B231,'X1'!$B:$AZ,10,FALSE)),IF($X$1=2,(VLOOKUP(B231,'X2'!$B:$AZ,10,FALSE)),IF($X$1=3,(VLOOKUP(B231,'X3'!$B:$AZ,10,FALSE)),IF($X$1=4,(VLOOKUP(B231,'X4'!$B:$AZ,10,FALSE)),IF($X$1=5,(VLOOKUP(B231,'X5'!$B:$AZ,10,FALSE)),IF($X$1=6,(VLOOKUP(B231,'X6'!$B:$AZ,10,FALSE)),IF($X$1=7,(VLOOKUP(B231,'X7'!$B:$AZ,10,FALSE)),IF($X$1=8,(VLOOKUP(B231,'X8'!$B:$AZ,10,FALSE)),IF($X$1=9,(VLOOKUP(B231,'X9'!$B:$AZ,10,FALSE)),IF($X$1=10,(VLOOKUP(B231,'X10'!$B:$AZ,10,FALSE)),IF($X$1=11,(VLOOKUP(B231,'X11'!$B:$AZ,10,FALSE)),IF($X$1=12,(VLOOKUP(B231,'X12'!$B:$AZ,10,FALSE)),IF($X$1=13,(VLOOKUP(B231,'X13'!$B:$AZ,10,FALSE)),"B"))))))))))))))=TRUE," ",(IF($X$1=1,(VLOOKUP(B231,'X1'!$B:$AZ,10,FALSE)),IF($X$1=2,(VLOOKUP(B231,'X2'!$B:$AZ,10,FALSE)),IF($X$1=3,(VLOOKUP(B231,'X3'!$B:$AZ,10,FALSE)),IF($X$1=4,(VLOOKUP(B231,'X4'!$B:$AZ,10,FALSE)),IF($X$1=5,(VLOOKUP(B231,'X5'!$B:$AZ,10,FALSE)),IF($X$1=6,(VLOOKUP(B231,'X6'!$B:$AZ,10,FALSE)),IF($X$1=7,(VLOOKUP(B231,'X7'!$B:$AZ,10,FALSE)),IF($X$1=8,(VLOOKUP(B231,'X8'!$B:$AZ,10,FALSE)),IF($X$1=9,(VLOOKUP(B231,'X9'!$B:$AZ,10,FALSE)),IF($X$1=10,(VLOOKUP(B231,'X10'!$B:$AZ,10,FALSE)),IF($X$1=11,(VLOOKUP(B231,'X11'!$B:$AZ,10,FALSE)),IF($X$1=12,(VLOOKUP(B231,'X12'!$B:$AZ,10,FALSE)),IF($X$1=13,(VLOOKUP(B231,'X13'!$B:$AZ,10,FALSE)),"B")))))))))))))))</f>
        <v xml:space="preserve"> </v>
      </c>
      <c r="N231" s="185" t="str">
        <f ca="1">IF(ISERROR(IF($X$1=1,(VLOOKUP(B231,'X1'!$B:$AZ,45,FALSE)),IF($X$1=2,(VLOOKUP(B231,'X2'!$B:$AZ,45,FALSE)),IF($X$1=3,(VLOOKUP(B231,'X3'!$B:$AZ,45,FALSE)),IF($X$1=4,(VLOOKUP(B231,'X4'!$B:$AZ,45,FALSE)),IF($X$1=5,(VLOOKUP(B231,'X5'!$B:$AZ,45,FALSE)),IF($X$1=6,(VLOOKUP(B231,'X6'!$B:$AZ,45,FALSE)),IF($X$1=7,(VLOOKUP(B231,'X7'!$B:$AZ,45,FALSE)),IF($X$1=8,(VLOOKUP(B231,'X8'!$B:$AZ,45,FALSE)),IF($X$1=9,(VLOOKUP(B231,'X9'!$B:$AZ,45,FALSE)),IF($X$1=10,(VLOOKUP(B231,'X10'!$B:$AZ,45,FALSE)),IF($X$1=11,(VLOOKUP(B231,'X11'!$B:$AZ,45,FALSE)),IF($X$1=12,(VLOOKUP(B231,'X12'!$B:$AZ,45,FALSE)),IF($X$1=13,(VLOOKUP(B231,'X13'!$B:$AZ,45,FALSE)),"B"))))))))))))))=TRUE," ",(IF($X$1=1,(VLOOKUP(B231,'X1'!$B:$AZ,45,FALSE)),IF($X$1=2,(VLOOKUP(B231,'X2'!$B:$AZ,45,FALSE)),IF($X$1=3,(VLOOKUP(B231,'X3'!$B:$AZ,45,FALSE)),IF($X$1=4,(VLOOKUP(B231,'X4'!$B:$AZ,45,FALSE)),IF($X$1=5,(VLOOKUP(B231,'X5'!$B:$AZ,45,FALSE)),IF($X$1=6,(VLOOKUP(B231,'X6'!$B:$AZ,45,FALSE)),IF($X$1=7,(VLOOKUP(B231,'X7'!$B:$AZ,45,FALSE)),IF($X$1=8,(VLOOKUP(B231,'X8'!$B:$AZ,45,FALSE)),IF($X$1=9,(VLOOKUP(B231,'X9'!$B:$AZ,45,FALSE)),IF($X$1=10,(VLOOKUP(B231,'X10'!$B:$AZ,45,FALSE)),IF($X$1=11,(VLOOKUP(B231,'X11'!$B:$AZ,45,FALSE)),IF($X$1=12,(VLOOKUP(B231,'X12'!$B:$AZ,45,FALSE)),IF($X$1=13,(VLOOKUP(B231,'X13'!$B:$AZ,45,FALSE)),"B")))))))))))))))</f>
        <v xml:space="preserve"> </v>
      </c>
      <c r="O231" s="184" t="str">
        <f ca="1">IF(ISERROR(IF($X$1=1,(VLOOKUP(B231,'X1'!$B:$AZ,11,FALSE)),IF($X$1=2,(VLOOKUP(B231,'X2'!$B:$AZ,11,FALSE)),IF($X$1=3,(VLOOKUP(B231,'X3'!$B:$AZ,11,FALSE)),IF($X$1=4,(VLOOKUP(B231,'X4'!$B:$AZ,11,FALSE)),IF($X$1=5,(VLOOKUP(B231,'X5'!$B:$AZ,11,FALSE)),IF($X$1=6,(VLOOKUP(B231,'X6'!$B:$AZ,11,FALSE)),IF($X$1=7,(VLOOKUP(B231,'X7'!$B:$AZ,11,FALSE)),IF($X$1=8,(VLOOKUP(B231,'X8'!$B:$AZ,11,FALSE)),IF($X$1=9,(VLOOKUP(B231,'X9'!$B:$AZ,11,FALSE)),IF($X$1=10,(VLOOKUP(B231,'X10'!$B:$AZ,11,FALSE)),IF($X$1=11,(VLOOKUP(B231,'X11'!$B:$AZ,11,FALSE)),IF($X$1=12,(VLOOKUP(B231,'X12'!$B:$AZ,11,FALSE)),IF($X$1=13,(VLOOKUP(B231,'X13'!$B:$AZ,11,FALSE)),"B"))))))))))))))=TRUE," ",(IF($X$1=1,(VLOOKUP(B231,'X1'!$B:$AZ,11,FALSE)),IF($X$1=2,(VLOOKUP(B231,'X2'!$B:$AZ,11,FALSE)),IF($X$1=3,(VLOOKUP(B231,'X3'!$B:$AZ,11,FALSE)),IF($X$1=4,(VLOOKUP(B231,'X4'!$B:$AZ,11,FALSE)),IF($X$1=5,(VLOOKUP(B231,'X5'!$B:$AZ,11,FALSE)),IF($X$1=6,(VLOOKUP(B231,'X6'!$B:$AZ,11,FALSE)),IF($X$1=7,(VLOOKUP(B231,'X7'!$B:$AZ,11,FALSE)),IF($X$1=8,(VLOOKUP(B231,'X8'!$B:$AZ,11,FALSE)),IF($X$1=9,(VLOOKUP(B231,'X9'!$B:$AZ,11,FALSE)),IF($X$1=10,(VLOOKUP(B231,'X10'!$B:$AZ,11,FALSE)),IF($X$1=11,(VLOOKUP(B231,'X11'!$B:$AZ,11,FALSE)),IF($X$1=12,(VLOOKUP(B231,'X12'!$B:$AZ,11,FALSE)),IF($X$1=13,(VLOOKUP(B231,'X13'!$B:$AZ,11,FALSE)),"B")))))))))))))))</f>
        <v xml:space="preserve"> </v>
      </c>
      <c r="P231" s="184" t="str">
        <f ca="1">IF(ISERROR(IF($X$1=1,(VLOOKUP(B231,'X1'!$B:$AZ,12,FALSE)),IF($X$1=2,(VLOOKUP(B231,'X2'!$B:$AZ,12,FALSE)),IF($X$1=3,(VLOOKUP(B231,'X3'!$B:$AZ,12,FALSE)),IF($X$1=4,(VLOOKUP(B231,'X4'!$B:$AZ,12,FALSE)),IF($X$1=5,(VLOOKUP(B231,'X5'!$B:$AZ,12,FALSE)),IF($X$1=6,(VLOOKUP(B231,'X6'!$B:$AZ,12,FALSE)),IF($X$1=7,(VLOOKUP(B231,'X7'!$B:$AZ,12,FALSE)),IF($X$1=8,(VLOOKUP(B231,'X8'!$B:$AZ,12,FALSE)),IF($X$1=9,(VLOOKUP(B231,'X9'!$B:$AZ,12,FALSE)),IF($X$1=10,(VLOOKUP(B231,'X10'!$B:$AZ,12,FALSE)),IF($X$1=11,(VLOOKUP(B231,'X11'!$B:$AZ,12,FALSE)),IF($X$1=12,(VLOOKUP(B231,'X12'!$B:$AZ,12,FALSE)),IF($X$1=13,(VLOOKUP(B231,'X13'!$B:$AZ,12,FALSE)),"B"))))))))))))))=TRUE," ",(IF($X$1=1,(VLOOKUP(B231,'X1'!$B:$AZ,12,FALSE)),IF($X$1=2,(VLOOKUP(B231,'X2'!$B:$AZ,12,FALSE)),IF($X$1=3,(VLOOKUP(B231,'X3'!$B:$AZ,12,FALSE)),IF($X$1=4,(VLOOKUP(B231,'X4'!$B:$AZ,12,FALSE)),IF($X$1=5,(VLOOKUP(B231,'X5'!$B:$AZ,12,FALSE)),IF($X$1=6,(VLOOKUP(B231,'X6'!$B:$AZ,12,FALSE)),IF($X$1=7,(VLOOKUP(B231,'X7'!$B:$AZ,12,FALSE)),IF($X$1=8,(VLOOKUP(B231,'X8'!$B:$AZ,12,FALSE)),IF($X$1=9,(VLOOKUP(B231,'X9'!$B:$AZ,12,FALSE)),IF($X$1=10,(VLOOKUP(B231,'X10'!$B:$AZ,12,FALSE)),IF($X$1=11,(VLOOKUP(B231,'X11'!$B:$AZ,12,FALSE)),IF($X$1=12,(VLOOKUP(B231,'X12'!$B:$AZ,12,FALSE)),IF($X$1=13,(VLOOKUP(B231,'X13'!$B:$AZ,12,FALSE)),"B")))))))))))))))</f>
        <v xml:space="preserve"> </v>
      </c>
      <c r="Q231" s="185" t="str">
        <f ca="1">IF(ISERROR(IF($X$1=1,(VLOOKUP(B231,'X1'!$B:$AZ,46,FALSE)),IF($X$1=2,(VLOOKUP(B231,'X2'!$B:$AZ,46,FALSE)),IF($X$1=3,(VLOOKUP(B231,'X3'!$B:$AZ,46,FALSE)),IF($X$1=4,(VLOOKUP(B231,'X4'!$B:$AZ,46,FALSE)),IF($X$1=5,(VLOOKUP(B231,'X5'!$B:$AZ,46,FALSE)),IF($X$1=6,(VLOOKUP(B231,'X6'!$B:$AZ,46,FALSE)),IF($X$1=7,(VLOOKUP(B231,'X7'!$B:$AZ,46,FALSE)),IF($X$1=8,(VLOOKUP(B231,'X8'!$B:$AZ,46,FALSE)),IF($X$1=9,(VLOOKUP(B231,'X9'!$B:$AZ,46,FALSE)),IF($X$1=10,(VLOOKUP(B231,'X10'!$B:$AZ,46,FALSE)),IF($X$1=11,(VLOOKUP(B231,'X11'!$B:$AZ,46,FALSE)),IF($X$1=12,(VLOOKUP(B231,'X12'!$B:$AZ,46,FALSE)),IF($X$1=13,(VLOOKUP(B231,'X13'!$B:$AZ,46,FALSE)),"B"))))))))))))))=TRUE," ",(IF($X$1=1,(VLOOKUP(B231,'X1'!$B:$AZ,46,FALSE)),IF($X$1=2,(VLOOKUP(B231,'X2'!$B:$AZ,46,FALSE)),IF($X$1=3,(VLOOKUP(B231,'X3'!$B:$AZ,46,FALSE)),IF($X$1=4,(VLOOKUP(B231,'X4'!$B:$AZ,46,FALSE)),IF($X$1=5,(VLOOKUP(B231,'X5'!$B:$AZ,46,FALSE)),IF($X$1=6,(VLOOKUP(B231,'X6'!$B:$AZ,46,FALSE)),IF($X$1=7,(VLOOKUP(B231,'X7'!$B:$AZ,46,FALSE)),IF($X$1=8,(VLOOKUP(B231,'X8'!$B:$AZ,46,FALSE)),IF($X$1=9,(VLOOKUP(B231,'X9'!$B:$AZ,46,FALSE)),IF($X$1=10,(VLOOKUP(B231,'X10'!$B:$AZ,46,FALSE)),IF($X$1=11,(VLOOKUP(B231,'X11'!$B:$AZ,46,FALSE)),IF($X$1=12,(VLOOKUP(B231,'X12'!$B:$AZ,46,FALSE)),IF($X$1=13,(VLOOKUP(B231,'X13'!$B:$AZ,46,FALSE)),"B")))))))))))))))</f>
        <v xml:space="preserve"> </v>
      </c>
      <c r="R231" s="185" t="str">
        <f ca="1">IF(ISERROR(IF($X$1=1,(VLOOKUP(B231,'X1'!$B:$AZ,15,FALSE)),IF($X$1=2,(VLOOKUP(B231,'X2'!$B:$AZ,15,FALSE)),IF($X$1=3,(VLOOKUP(B231,'X3'!$B:$AZ,15,FALSE)),IF($X$1=4,(VLOOKUP(B231,'X4'!$B:$AZ,15,FALSE)),IF($X$1=5,(VLOOKUP(B231,'X5'!$B:$AZ,15,FALSE)),IF($X$1=6,(VLOOKUP(B231,'X6'!$B:$AZ,15,FALSE)),IF($X$1=7,(VLOOKUP(B231,'X7'!$B:$AZ,15,FALSE)),IF($X$1=8,(VLOOKUP(B231,'X8'!$B:$AZ,15,FALSE)),IF($X$1=9,(VLOOKUP(B231,'X9'!$B:$AZ,15,FALSE)),IF($X$1=10,(VLOOKUP(B231,'X10'!$B:$AZ,15,FALSE)),IF($X$1=11,(VLOOKUP(B231,'X11'!$B:$AZ,15,FALSE)),IF($X$1=12,(VLOOKUP(B231,'X12'!$B:$AZ,15,FALSE)),IF($X$1=13,(VLOOKUP(B231,'X13'!$B:$AZ,15,FALSE)),"B"))))))))))))))=TRUE," ",(IF($X$1=1,(VLOOKUP(B231,'X1'!$B:$AZ,15,FALSE)),IF($X$1=2,(VLOOKUP(B231,'X2'!$B:$AZ,15,FALSE)),IF($X$1=3,(VLOOKUP(B231,'X3'!$B:$AZ,15,FALSE)),IF($X$1=4,(VLOOKUP(B231,'X4'!$B:$AZ,15,FALSE)),IF($X$1=5,(VLOOKUP(B231,'X5'!$B:$AZ,15,FALSE)),IF($X$1=6,(VLOOKUP(B231,'X6'!$B:$AZ,15,FALSE)),IF($X$1=7,(VLOOKUP(B231,'X7'!$B:$AZ,15,FALSE)),IF($X$1=8,(VLOOKUP(B231,'X8'!$B:$AZ,15,FALSE)),IF($X$1=9,(VLOOKUP(B231,'X9'!$B:$AZ,15,FALSE)),IF($X$1=10,(VLOOKUP(B231,'X10'!$B:$AZ,15,FALSE)),IF($X$1=11,(VLOOKUP(B231,'X11'!$B:$AZ,15,FALSE)),IF($X$1=12,(VLOOKUP(B231,'X12'!$B:$AZ,15,FALSE)),IF($X$1=13,(VLOOKUP(B231,'X13'!$B:$AZ,15,FALSE)),"B")))))))))))))))</f>
        <v xml:space="preserve"> </v>
      </c>
      <c r="S231" s="185" t="str">
        <f ca="1">IF(ISERROR(IF((IF($X$1=1,(VLOOKUP(B231,'X1'!$B:$AZ,14,FALSE)),(IF($X$1=2,(VLOOKUP(B231,'X2'!$B:$AZ,14,FALSE)),(IF($X$1=3,(VLOOKUP(B231,'X3'!$B:$AZ,14,FALSE)),(IF($X$1=4,(VLOOKUP(B231,'X4'!$B:$AZ,14,FALSE)),(IF($X$1=5,(VLOOKUP(B231,'X5'!$B:$AZ,14,FALSE)),(IF($X$1=6,(VLOOKUP(B231,'X6'!$B:$AZ,14,FALSE)),(IF($X$1=7,(VLOOKUP(B231,'X7'!$B:$AZ,14,FALSE)),(IF($X$1=8,(VLOOKUP(B231,'X8'!$B:$AZ,14,FALSE)),(IF($X$1=9,(VLOOKUP(B231,'X9'!$B:$AZ,14,FALSE)),(IF($X$1=10,(VLOOKUP(B231,'X10'!$B:$AZ,14,FALSE)),(IF($X$1=11,(VLOOKUP(B231,'X11'!$B:$AZ,14,FALSE)),(IF($X$1=12,(VLOOKUP(B231,'X12'!$B:$AZ,14,FALSE)),(VLOOKUP(B231,'X13'!$B:$AZ,14,FALSE))))))))))))))))))))))))))=$V$1," ",(IF($X$1=1,(VLOOKUP(B231,'X1'!$B:$AZ,14,FALSE)),(IF($X$1=2,(VLOOKUP(B231,'X2'!$B:$AZ,14,FALSE)),(IF($X$1=3,(VLOOKUP(B231,'X3'!$B:$AZ,14,FALSE)),(IF($X$1=4,(VLOOKUP(B231,'X4'!$B:$AZ,14,FALSE)),(IF($X$1=5,(VLOOKUP(B231,'X5'!$B:$AZ,14,FALSE)),(IF($X$1=6,(VLOOKUP(B231,'X6'!$B:$AZ,14,FALSE)),(IF($X$1=7,(VLOOKUP(B231,'X7'!$B:$AZ,14,FALSE)),(IF($X$1=8,(VLOOKUP(B231,'X8'!$B:$AZ,14,FALSE)),(IF($X$1=9,(VLOOKUP(B231,'X9'!$B:$AZ,14,FALSE)),(IF($X$1=10,(VLOOKUP(B231,'X10'!$B:$AZ,14,FALSE)),(IF($X$1=11,(VLOOKUP(B231,'X11'!$B:$AZ,14,FALSE)),(IF($X$1=12,(VLOOKUP(B231,'X12'!$B:$AZ,14,FALSE)),(VLOOKUP(B231,'X13'!$B:$AZ,14,FALSE))))))))))))))))))))))))))))=TRUE," ",(IF((IF($X$1=1,(VLOOKUP(B231,'X1'!$B:$AZ,14,FALSE)),(IF($X$1=2,(VLOOKUP(B231,'X2'!$B:$AZ,14,FALSE)),(IF($X$1=3,(VLOOKUP(B231,'X3'!$B:$AZ,14,FALSE)),(IF($X$1=4,(VLOOKUP(B231,'X4'!$B:$AZ,14,FALSE)),(IF($X$1=5,(VLOOKUP(B231,'X5'!$B:$AZ,14,FALSE)),(IF($X$1=6,(VLOOKUP(B231,'X6'!$B:$AZ,14,FALSE)),(IF($X$1=7,(VLOOKUP(B231,'X7'!$B:$AZ,14,FALSE)),(IF($X$1=8,(VLOOKUP(B231,'X8'!$B:$AZ,14,FALSE)),(IF($X$1=9,(VLOOKUP(B231,'X9'!$B:$AZ,14,FALSE)),(IF($X$1=10,(VLOOKUP(B231,'X10'!$B:$AZ,14,FALSE)),(IF($X$1=11,(VLOOKUP(B231,'X11'!$B:$AZ,14,FALSE)),(IF($X$1=12,(VLOOKUP(B231,'X12'!$B:$AZ,14,FALSE)),(VLOOKUP(B231,'X13'!$B:$AZ,14,FALSE))))))))))))))))))))))))))=$V$1," ",(IF($X$1=1,(VLOOKUP(B231,'X1'!$B:$AZ,14,FALSE)),(IF($X$1=2,(VLOOKUP(B231,'X2'!$B:$AZ,14,FALSE)),(IF($X$1=3,(VLOOKUP(B231,'X3'!$B:$AZ,14,FALSE)),(IF($X$1=4,(VLOOKUP(B231,'X4'!$B:$AZ,14,FALSE)),(IF($X$1=5,(VLOOKUP(B231,'X5'!$B:$AZ,14,FALSE)),(IF($X$1=6,(VLOOKUP(B231,'X6'!$B:$AZ,14,FALSE)),(IF($X$1=7,(VLOOKUP(B231,'X7'!$B:$AZ,14,FALSE)),(IF($X$1=8,(VLOOKUP(B231,'X8'!$B:$AZ,14,FALSE)),(IF($X$1=9,(VLOOKUP(B231,'X9'!$B:$AZ,14,FALSE)),(IF($X$1=10,(VLOOKUP(B231,'X10'!$B:$AZ,14,FALSE)),(IF($X$1=11,(VLOOKUP(B231,'X11'!$B:$AZ,14,FALSE)),(IF($X$1=12,(VLOOKUP(B231,'X12'!$B:$AZ,14,FALSE)),(VLOOKUP(B231,'X13'!$B:$AZ,14,FALSE)))))))))))))))))))))))))))))</f>
        <v xml:space="preserve"> </v>
      </c>
    </row>
    <row r="232" spans="1:19" ht="14.1" customHeight="1" x14ac:dyDescent="0.2">
      <c r="A232" s="156" t="s">
        <v>1058</v>
      </c>
      <c r="B232" s="122" t="str">
        <f>IF(ISERROR(IF($U$16=1,(VLOOKUP(A232,$AC$89:$AH$125,2,FALSE)),IF((IF($X$1=1,'X1'!B191,(IF($X$1=2,'X2'!B191,(IF($X$1=3,'X3'!B191,(IF($X$1=4,'X4'!B191,(IF($X$1=5,'X5'!B191,(IF($X$1=6,'X6'!B191,(IF($X$1=7,'X7'!B191,(IF($X$1=8,'X8'!B191,(IF($X$1=9,'X9'!B191,(IF($X$1=10,'X10'!B191,(IF($X$1=11,'X11'!B191,(IF($X$1=12,'X12'!B191,'X13'!B191))))))))))))))))))))))))="","",(IF($X$1=1,'X1'!B191,(IF($X$1=2,'X2'!B191,(IF($X$1=3,'X3'!B191,(IF($X$1=4,'X4'!B191,(IF($X$1=5,'X5'!B191,(IF($X$1=6,'X6'!B191,(IF($X$1=7,'X7'!B191,(IF($X$1=8,'X8'!B191,(IF($X$1=9,'X9'!B191,(IF($X$1=10,'X10'!B191,(IF($X$1=11,'X11'!B191,(IF($X$1=12,'X12'!B191,'X13'!B191)))))))))))))))))))))))))))=TRUE," ",(IF($U$16=1,(VLOOKUP(A232,$AC$89:$AH$125,2,FALSE)),IF((IF($X$1=1,'X1'!B191,(IF($X$1=2,'X2'!B191,(IF($X$1=3,'X3'!B191,(IF($X$1=4,'X4'!B191,(IF($X$1=5,'X5'!B191,(IF($X$1=6,'X6'!B191,(IF($X$1=7,'X7'!B191,(IF($X$1=8,'X8'!B191,(IF($X$1=9,'X9'!B191,(IF($X$1=10,'X10'!B191,(IF($X$1=11,'X11'!B191,(IF($X$1=12,'X12'!B191,'X13'!B191))))))))))))))))))))))))="","",(IF($X$1=1,'X1'!B191,(IF($X$1=2,'X2'!B191,(IF($X$1=3,'X3'!B191,(IF($X$1=4,'X4'!B191,(IF($X$1=5,'X5'!B191,(IF($X$1=6,'X6'!B191,(IF($X$1=7,'X7'!B191,(IF($X$1=8,'X8'!B191,(IF($X$1=9,'X9'!B191,(IF($X$1=10,'X10'!B191,(IF($X$1=11,'X11'!B191,(IF($X$1=12,'X12'!B191,'X13'!B191))))))))))))))))))))))))))))</f>
        <v/>
      </c>
      <c r="C232" s="181" t="str">
        <f ca="1">IF(ISERROR(IF($X$1=1,(VLOOKUP(B232,'X1'!$B:$AZ,47,FALSE)),IF($X$1=2,(VLOOKUP(B232,'X2'!$B:$AZ,47,FALSE)),IF($X$1=3,(VLOOKUP(B232,'X3'!$B:$AZ,47,FALSE)),IF($X$1=4,(VLOOKUP(B232,'X4'!$B:$AZ,47,FALSE)),IF($X$1=5,(VLOOKUP(B232,'X5'!$B:$AZ,47,FALSE)),IF($X$1=6,(VLOOKUP(B232,'X6'!$B:$AZ,47,FALSE)),IF($X$1=7,(VLOOKUP(B232,'X7'!$B:$AZ,47,FALSE)),IF($X$1=8,(VLOOKUP(B232,'X8'!$B:$AZ,47,FALSE)),IF($X$1=9,(VLOOKUP(B232,'X9'!$B:$AZ,47,FALSE)),IF($X$1=10,(VLOOKUP(B232,'X10'!$B:$AZ,47,FALSE)),IF($X$1=11,(VLOOKUP(B232,'X11'!$B:$AZ,47,FALSE)),IF($X$1=12,(VLOOKUP(B232,'X12'!$B:$AZ,47,FALSE)),IF($X$1=13,(VLOOKUP(B232,'X13'!$B:$AZ,47,FALSE)),"B"))))))))))))))=TRUE," ",(IF($X$1=1,(VLOOKUP(B232,'X1'!$B:$AZ,47,FALSE)),IF($X$1=2,(VLOOKUP(B232,'X2'!$B:$AZ,47,FALSE)),IF($X$1=3,(VLOOKUP(B232,'X3'!$B:$AZ,47,FALSE)),IF($X$1=4,(VLOOKUP(B232,'X4'!$B:$AZ,47,FALSE)),IF($X$1=5,(VLOOKUP(B232,'X5'!$B:$AZ,47,FALSE)),IF($X$1=6,(VLOOKUP(B232,'X6'!$B:$AZ,47,FALSE)),IF($X$1=7,(VLOOKUP(B232,'X7'!$B:$AZ,47,FALSE)),IF($X$1=8,(VLOOKUP(B232,'X8'!$B:$AZ,47,FALSE)),IF($X$1=9,(VLOOKUP(B232,'X9'!$B:$AZ,47,FALSE)),IF($X$1=10,(VLOOKUP(B232,'X10'!$B:$AZ,47,FALSE)),IF($X$1=11,(VLOOKUP(B232,'X11'!$B:$AZ,47,FALSE)),IF($X$1=12,(VLOOKUP(B232,'X12'!$B:$AZ,47,FALSE)),IF($X$1=13,(VLOOKUP(B232,'X13'!$B:$AZ,47,FALSE)),"B")))))))))))))))</f>
        <v xml:space="preserve"> </v>
      </c>
      <c r="D232" s="181" t="str">
        <f ca="1">IF(ISERROR(IF($X$1=1,(VLOOKUP(B232,'X1'!$B:$AP,41,FALSE)),IF($X$1=2,(VLOOKUP(B232,'X2'!$B:$AP,41,FALSE)),IF($X$1=3,(VLOOKUP(B232,'X3'!$B:$AP,41,FALSE)),IF($X$1=4,(VLOOKUP(B232,'X4'!$B:$AP,41,FALSE)),IF($X$1=5,(VLOOKUP(B232,'X5'!$B:$AP,41,FALSE)),IF($X$1=6,(VLOOKUP(B232,'X6'!$B:$AP,41,FALSE)),IF($X$1=7,(VLOOKUP(B232,'X7'!$B:$AP,41,FALSE)),IF($X$1=8,(VLOOKUP(B232,'X8'!$B:$AP,41,FALSE)),IF($X$1=9,(VLOOKUP(B232,'X9'!$B:$AP,41,FALSE)),IF($X$1=10,(VLOOKUP(B232,'X10'!$B:$AP,41,FALSE)),IF($X$1=11,(VLOOKUP(B232,'X11'!$B:$AP,41,FALSE)),IF($X$1=12,(VLOOKUP(B232,'X12'!$B:$AP,41,FALSE)),IF($X$1=13,(VLOOKUP(B232,'X13'!$B:$AP,41,FALSE)),"B"))))))))))))))=TRUE," ",(IF($X$1=1,(VLOOKUP(B232,'X1'!$B:$AP,41,FALSE)),IF($X$1=2,(VLOOKUP(B232,'X2'!$B:$AP,41,FALSE)),IF($X$1=3,(VLOOKUP(B232,'X3'!$B:$AP,41,FALSE)),IF($X$1=4,(VLOOKUP(B232,'X4'!$B:$AP,41,FALSE)),IF($X$1=5,(VLOOKUP(B232,'X5'!$B:$AP,41,FALSE)),IF($X$1=6,(VLOOKUP(B232,'X6'!$B:$AP,41,FALSE)),IF($X$1=7,(VLOOKUP(B232,'X7'!$B:$AP,41,FALSE)),IF($X$1=8,(VLOOKUP(B232,'X8'!$B:$AP,41,FALSE)),IF($X$1=9,(VLOOKUP(B232,'X9'!$B:$AP,41,FALSE)),IF($X$1=10,(VLOOKUP(B232,'X10'!$B:$AP,41,FALSE)),IF($X$1=11,(VLOOKUP(B232,'X11'!$B:$AP,41,FALSE)),IF($X$1=12,(VLOOKUP(B232,'X12'!$B:$AP,41,FALSE)),IF($X$1=13,(VLOOKUP(B232,'X13'!$B:$AP,41,FALSE)),"B")))))))))))))))</f>
        <v xml:space="preserve"> </v>
      </c>
      <c r="E232" s="182" t="str">
        <f ca="1">IF(ISERROR(IF($X$1=1,(VLOOKUP(B232,'X1'!$B:$AP,7,FALSE)),IF($X$1=2,(VLOOKUP(B232,'X2'!$B:$AP,7,FALSE)),IF($X$1=3,(VLOOKUP(B232,'X3'!$B:$AP,7,FALSE)),IF($X$1=4,(VLOOKUP(B232,'X4'!$B:$AP,7,FALSE)),IF($X$1=5,(VLOOKUP(B232,'X5'!$B:$AP,7,FALSE)),IF($X$1=6,(VLOOKUP(B232,'X6'!$B:$AP,7,FALSE)),IF($X$1=7,(VLOOKUP(B232,'X7'!$B:$AP,7,FALSE)),IF($X$1=8,(VLOOKUP(B232,'X8'!$B:$AP,7,FALSE)),IF($X$1=9,(VLOOKUP(B232,'X9'!$B:$AP,7,FALSE)),IF($X$1=10,(VLOOKUP(B232,'X10'!$B:$AP,7,FALSE)),IF($X$1=11,(VLOOKUP(B232,'X11'!$B:$AP,7,FALSE)),IF($X$1=12,(VLOOKUP(B232,'X12'!$B:$AP,7,FALSE)),IF($X$1=13,(VLOOKUP(B232,'X13'!$B:$AP,7,FALSE)),"B"))))))))))))))=TRUE," ",(IF($X$1=1,(VLOOKUP(B232,'X1'!$B:$AP,7,FALSE)),IF($X$1=2,(VLOOKUP(B232,'X2'!$B:$AP,7,FALSE)),IF($X$1=3,(VLOOKUP(B232,'X3'!$B:$AP,7,FALSE)),IF($X$1=4,(VLOOKUP(B232,'X4'!$B:$AP,7,FALSE)),IF($X$1=5,(VLOOKUP(B232,'X5'!$B:$AP,7,FALSE)),IF($X$1=6,(VLOOKUP(B232,'X6'!$B:$AP,7,FALSE)),IF($X$1=7,(VLOOKUP(B232,'X7'!$B:$AP,7,FALSE)),IF($X$1=8,(VLOOKUP(B232,'X8'!$B:$AP,7,FALSE)),IF($X$1=9,(VLOOKUP(B232,'X9'!$B:$AP,7,FALSE)),IF($X$1=10,(VLOOKUP(B232,'X10'!$B:$AP,7,FALSE)),IF($X$1=11,(VLOOKUP(B232,'X11'!$B:$AP,7,FALSE)),IF($X$1=12,(VLOOKUP(B232,'X12'!$B:$AP,7,FALSE)),IF($X$1=13,(VLOOKUP(B232,'X13'!$B:$AP,7,FALSE)),"B")))))))))))))))</f>
        <v xml:space="preserve"> </v>
      </c>
      <c r="F232" s="182" t="str">
        <f ca="1">IF(ISERROR(IF((IF($X$1=1,(VLOOKUP(B232,'X1'!$B:$AO,6,FALSE)),(IF($X$1=2,(VLOOKUP(B232,'X2'!$B:$AO,6,FALSE)),(IF($X$1=3,(VLOOKUP(B232,'X3'!$B:$AO,6,FALSE)),(IF($X$1=4,(VLOOKUP(B232,'X4'!$B:$AO,6,FALSE)),(IF($X$1=5,(VLOOKUP(B232,'X5'!$B:$AO,6,FALSE)),(IF($X$1=6,(VLOOKUP(B232,'X6'!$B:$AO,6,FALSE)),(IF($X$1=7,(VLOOKUP(B232,'X7'!$B:$AO,6,FALSE)),(IF($X$1=8,(VLOOKUP(B232,'X8'!$B:$AO,6,FALSE)),(IF($X$1=9,(VLOOKUP(B232,'X9'!$B:$AO,6,FALSE)),(IF($X$1=10,(VLOOKUP(B232,'X10'!$B:$AO,6,FALSE)),(IF($X$1=11,(VLOOKUP(B232,'X11'!$B:$AO,6,FALSE)),(IF($X$1=12,(VLOOKUP(B232,'X12'!$B:$AO,6,FALSE)),(VLOOKUP(B232,'X13'!$B:$AO,6,FALSE))))))))))))))))))))))))))=$V$1," ",(IF($X$1=1,(VLOOKUP(B232,'X1'!$B:$AO,6,FALSE)),(IF($X$1=2,(VLOOKUP(B232,'X2'!$B:$AO,6,FALSE)),(IF($X$1=3,(VLOOKUP(B232,'X3'!$B:$AO,6,FALSE)),(IF($X$1=4,(VLOOKUP(B232,'X4'!$B:$AO,6,FALSE)),(IF($X$1=5,(VLOOKUP(B232,'X5'!$B:$AO,6,FALSE)),(IF($X$1=6,(VLOOKUP(B232,'X6'!$B:$AO,6,FALSE)),(IF($X$1=7,(VLOOKUP(B232,'X7'!$B:$AO,6,FALSE)),(IF($X$1=8,(VLOOKUP(B232,'X8'!$B:$AO,6,FALSE)),(IF($X$1=9,(VLOOKUP(B232,'X9'!$B:$AO,6,FALSE)),(IF($X$1=10,(VLOOKUP(B232,'X10'!$B:$AO,6,FALSE)),(IF($X$1=11,(VLOOKUP(B232,'X11'!$B:$AO,6,FALSE)),(IF($X$1=12,(VLOOKUP(B232,'X12'!$B:$AO,6,FALSE)),(VLOOKUP(B232,'X13'!$B:$AO,6,FALSE))))))))))))))))))))))))))))=TRUE," ",(IF((IF($X$1=1,(VLOOKUP(B232,'X1'!$B:$AO,6,FALSE)),(IF($X$1=2,(VLOOKUP(B232,'X2'!$B:$AO,6,FALSE)),(IF($X$1=3,(VLOOKUP(B232,'X3'!$B:$AO,6,FALSE)),(IF($X$1=4,(VLOOKUP(B232,'X4'!$B:$AO,6,FALSE)),(IF($X$1=5,(VLOOKUP(B232,'X5'!$B:$AO,6,FALSE)),(IF($X$1=6,(VLOOKUP(B232,'X6'!$B:$AO,6,FALSE)),(IF($X$1=7,(VLOOKUP(B232,'X7'!$B:$AO,6,FALSE)),(IF($X$1=8,(VLOOKUP(B232,'X8'!$B:$AO,6,FALSE)),(IF($X$1=9,(VLOOKUP(B232,'X9'!$B:$AO,6,FALSE)),(IF($X$1=10,(VLOOKUP(B232,'X10'!$B:$AO,6,FALSE)),(IF($X$1=11,(VLOOKUP(B232,'X11'!$B:$AO,6,FALSE)),(IF($X$1=12,(VLOOKUP(B232,'X12'!$B:$AO,6,FALSE)),(VLOOKUP(B232,'X13'!$B:$AO,6,FALSE))))))))))))))))))))))))))=$V$1," ",(IF($X$1=1,(VLOOKUP(B232,'X1'!$B:$AO,6,FALSE)),(IF($X$1=2,(VLOOKUP(B232,'X2'!$B:$AO,6,FALSE)),(IF($X$1=3,(VLOOKUP(B232,'X3'!$B:$AO,6,FALSE)),(IF($X$1=4,(VLOOKUP(B232,'X4'!$B:$AO,6,FALSE)),(IF($X$1=5,(VLOOKUP(B232,'X5'!$B:$AO,6,FALSE)),(IF($X$1=6,(VLOOKUP(B232,'X6'!$B:$AO,6,FALSE)),(IF($X$1=7,(VLOOKUP(B232,'X7'!$B:$AO,6,FALSE)),(IF($X$1=8,(VLOOKUP(B232,'X8'!$B:$AO,6,FALSE)),(IF($X$1=9,(VLOOKUP(B232,'X9'!$B:$AO,6,FALSE)),(IF($X$1=10,(VLOOKUP(B232,'X10'!$B:$AO,6,FALSE)),(IF($X$1=11,(VLOOKUP(B232,'X11'!$B:$AO,6,FALSE)),(IF($X$1=12,(VLOOKUP(B232,'X12'!$B:$AO,6,FALSE)),(VLOOKUP(B232,'X13'!$B:$AO,6,FALSE)))))))))))))))))))))))))))))</f>
        <v xml:space="preserve"> </v>
      </c>
      <c r="G232" s="182" t="str">
        <f ca="1">IF(ISERROR(IF($X$1=1,(VLOOKUP(B232,'X1'!$B:$AZ,44,FALSE)),IF($X$1=2,(VLOOKUP(B232,'X2'!$B:$AZ,44,FALSE)),IF($X$1=3,(VLOOKUP(B232,'X3'!$B:$AZ,44,FALSE)),IF($X$1=4,(VLOOKUP(B232,'X4'!$B:$AZ,44,FALSE)),IF($X$1=5,(VLOOKUP(B232,'X5'!$B:$AZ,44,FALSE)),IF($X$1=6,(VLOOKUP(B232,'X6'!$B:$AZ,44,FALSE)),IF($X$1=7,(VLOOKUP(B232,'X7'!$B:$AZ,44,FALSE)),IF($X$1=8,(VLOOKUP(B232,'X8'!$B:$AZ,44,FALSE)),IF($X$1=9,(VLOOKUP(B232,'X9'!$B:$AZ,44,FALSE)),IF($X$1=10,(VLOOKUP(B232,'X10'!$B:$AZ,44,FALSE)),IF($X$1=11,(VLOOKUP(B232,'X11'!$B:$AZ,44,FALSE)),IF($X$1=12,(VLOOKUP(B232,'X12'!$B:$AZ,44,FALSE)),IF($X$1=13,(VLOOKUP(B232,'X13'!$B:$AZ,44,FALSE)),"B"))))))))))))))=TRUE," ",(IF($X$1=1,(VLOOKUP(B232,'X1'!$B:$AZ,44,FALSE)),IF($X$1=2,(VLOOKUP(B232,'X2'!$B:$AZ,44,FALSE)),IF($X$1=3,(VLOOKUP(B232,'X3'!$B:$AZ,44,FALSE)),IF($X$1=4,(VLOOKUP(B232,'X4'!$B:$AZ,44,FALSE)),IF($X$1=5,(VLOOKUP(B232,'X5'!$B:$AZ,44,FALSE)),IF($X$1=6,(VLOOKUP(B232,'X6'!$B:$AZ,44,FALSE)),IF($X$1=7,(VLOOKUP(B232,'X7'!$B:$AZ,44,FALSE)),IF($X$1=8,(VLOOKUP(B232,'X8'!$B:$AZ,44,FALSE)),IF($X$1=9,(VLOOKUP(B232,'X9'!$B:$AZ,44,FALSE)),IF($X$1=10,(VLOOKUP(B232,'X10'!$B:$AZ,44,FALSE)),IF($X$1=11,(VLOOKUP(B232,'X11'!$B:$AZ,44,FALSE)),IF($X$1=12,(VLOOKUP(B232,'X12'!$B:$AZ,44,FALSE)),IF($X$1=13,(VLOOKUP(B232,'X13'!$B:$AZ,44,FALSE)),"B")))))))))))))))</f>
        <v xml:space="preserve"> </v>
      </c>
      <c r="H232" s="182" t="str">
        <f ca="1">IF(ISERROR(IF($X$1=1,(VLOOKUP(B232,'X1'!$B:$AZ,8,FALSE)),IF($X$1=2,(VLOOKUP(B232,'X2'!$B:$AZ,8,FALSE)),IF($X$1=3,(VLOOKUP(B232,'X3'!$B:$AZ,8,FALSE)),IF($X$1=4,(VLOOKUP(B232,'X4'!$B:$AZ,8,FALSE)),IF($X$1=5,(VLOOKUP(B232,'X5'!$B:$AZ,8,FALSE)),IF($X$1=6,(VLOOKUP(B232,'X6'!$B:$AZ,8,FALSE)),IF($X$1=7,(VLOOKUP(B232,'X7'!$B:$AZ,8,FALSE)),IF($X$1=8,(VLOOKUP(B232,'X8'!$B:$AZ,8,FALSE)),IF($X$1=9,(VLOOKUP(B232,'X9'!$B:$AZ,8,FALSE)),IF($X$1=10,(VLOOKUP(B232,'X10'!$B:$AZ,8,FALSE)),IF($X$1=11,(VLOOKUP(B232,'X11'!$B:$AZ,8,FALSE)),IF($X$1=12,(VLOOKUP(B232,'X12'!$B:$AZ,8,FALSE)),IF($X$1=13,(VLOOKUP(B232,'X13'!$B:$AZ,8,FALSE)),"B"))))))))))))))=TRUE," ",(IF($X$1=1,(VLOOKUP(B232,'X1'!$B:$AZ,8,FALSE)),IF($X$1=2,(VLOOKUP(B232,'X2'!$B:$AZ,8,FALSE)),IF($X$1=3,(VLOOKUP(B232,'X3'!$B:$AZ,8,FALSE)),IF($X$1=4,(VLOOKUP(B232,'X4'!$B:$AZ,8,FALSE)),IF($X$1=5,(VLOOKUP(B232,'X5'!$B:$AZ,8,FALSE)),IF($X$1=6,(VLOOKUP(B232,'X6'!$B:$AZ,8,FALSE)),IF($X$1=7,(VLOOKUP(B232,'X7'!$B:$AZ,8,FALSE)),IF($X$1=8,(VLOOKUP(B232,'X8'!$B:$AZ,8,FALSE)),IF($X$1=9,(VLOOKUP(B232,'X9'!$B:$AZ,8,FALSE)),IF($X$1=10,(VLOOKUP(B232,'X10'!$B:$AZ,8,FALSE)),IF($X$1=11,(VLOOKUP(B232,'X11'!$B:$AZ,8,FALSE)),IF($X$1=12,(VLOOKUP(B232,'X12'!$B:$AZ,8,FALSE)),IF($X$1=13,(VLOOKUP(B232,'X13'!$B:$AZ,8,FALSE)),"B")))))))))))))))</f>
        <v xml:space="preserve"> </v>
      </c>
      <c r="I232" s="183" t="str">
        <f ca="1">IF(ISERROR(IF($X$1=1,(VLOOKUP(B232,'X1'!$B:$AZ,2,FALSE)),IF($X$1=2,(VLOOKUP(B232,'X2'!$B:$AZ,2,FALSE)),IF($X$1=3,(VLOOKUP(B232,'X3'!$B:$AZ,2,FALSE)),IF($X$1=4,(VLOOKUP(B232,'X4'!$B:$AZ,2,FALSE)),IF($X$1=5,(VLOOKUP(B232,'X5'!$B:$AZ,2,FALSE)),IF($X$1=6,(VLOOKUP(B232,'X6'!$B:$AZ,2,FALSE)),IF($X$1=7,(VLOOKUP(B232,'X7'!$B:$AZ,2,FALSE)),IF($X$1=8,(VLOOKUP(B232,'X8'!$B:$AZ,2,FALSE)),IF($X$1=9,(VLOOKUP(B232,'X9'!$B:$AZ,2,FALSE)),IF($X$1=10,(VLOOKUP(B232,'X10'!$B:$AZ,2,FALSE)),IF($X$1=11,(VLOOKUP(B232,'X11'!$B:$AZ,2,FALSE)),IF($X$1=12,(VLOOKUP(B232,'X12'!$B:$AZ,2,FALSE)),IF($X$1=13,(VLOOKUP(B232,'X13'!$B:$AZ,2,FALSE)),"B"))))))))))))))=TRUE," ",(IF($X$1=1,(VLOOKUP(B232,'X1'!$B:$AZ,2,FALSE)),IF($X$1=2,(VLOOKUP(B232,'X2'!$B:$AZ,2,FALSE)),IF($X$1=3,(VLOOKUP(B232,'X3'!$B:$AZ,2,FALSE)),IF($X$1=4,(VLOOKUP(B232,'X4'!$B:$AZ,2,FALSE)),IF($X$1=5,(VLOOKUP(B232,'X5'!$B:$AZ,2,FALSE)),IF($X$1=6,(VLOOKUP(B232,'X6'!$B:$AZ,2,FALSE)),IF($X$1=7,(VLOOKUP(B232,'X7'!$B:$AZ,2,FALSE)),IF($X$1=8,(VLOOKUP(B232,'X8'!$B:$AZ,2,FALSE)),IF($X$1=9,(VLOOKUP(B232,'X9'!$B:$AZ,2,FALSE)),IF($X$1=10,(VLOOKUP(B232,'X10'!$B:$AZ,2,FALSE)),IF($X$1=11,(VLOOKUP(B232,'X11'!$B:$AZ,2,FALSE)),IF($X$1=12,(VLOOKUP(B232,'X12'!$B:$AZ,2,FALSE)),IF($X$1=13,(VLOOKUP(B232,'X13'!$B:$AZ,2,FALSE)),"B")))))))))))))))</f>
        <v xml:space="preserve"> </v>
      </c>
      <c r="J232" s="183" t="str">
        <f ca="1">IF(ISERROR(IF($X$1=1,(VLOOKUP(B232,'X1'!$B:$AZ,3,FALSE)),IF($X$1=2,(VLOOKUP(B232,'X2'!$B:$AZ,3,FALSE)),IF($X$1=3,(VLOOKUP(B232,'X3'!$B:$AZ,3,FALSE)),IF($X$1=4,(VLOOKUP(B232,'X4'!$B:$AZ,3,FALSE)),IF($X$1=5,(VLOOKUP(B232,'X5'!$B:$AZ,3,FALSE)),IF($X$1=6,(VLOOKUP(B232,'X6'!$B:$AZ,3,FALSE)),IF($X$1=7,(VLOOKUP(B232,'X7'!$B:$AZ,3,FALSE)),IF($X$1=8,(VLOOKUP(B232,'X8'!$B:$AZ,3,FALSE)),IF($X$1=9,(VLOOKUP(B232,'X9'!$B:$AZ,3,FALSE)),IF($X$1=10,(VLOOKUP(B232,'X10'!$B:$AZ,3,FALSE)),IF($X$1=11,(VLOOKUP(B232,'X11'!$B:$AZ,3,FALSE)),IF($X$1=12,(VLOOKUP(B232,'X12'!$B:$AZ,3,FALSE)),IF($X$1=13,(VLOOKUP(B232,'X13'!$B:$AZ,3,FALSE)),"B"))))))))))))))=TRUE," ",(IF($X$1=1,(VLOOKUP(B232,'X1'!$B:$AZ,3,FALSE)),IF($X$1=2,(VLOOKUP(B232,'X2'!$B:$AZ,3,FALSE)),IF($X$1=3,(VLOOKUP(B232,'X3'!$B:$AZ,3,FALSE)),IF($X$1=4,(VLOOKUP(B232,'X4'!$B:$AZ,3,FALSE)),IF($X$1=5,(VLOOKUP(B232,'X5'!$B:$AZ,3,FALSE)),IF($X$1=6,(VLOOKUP(B232,'X6'!$B:$AZ,3,FALSE)),IF($X$1=7,(VLOOKUP(B232,'X7'!$B:$AZ,3,FALSE)),IF($X$1=8,(VLOOKUP(B232,'X8'!$B:$AZ,3,FALSE)),IF($X$1=9,(VLOOKUP(B232,'X9'!$B:$AZ,3,FALSE)),IF($X$1=10,(VLOOKUP(B232,'X10'!$B:$AZ,3,FALSE)),IF($X$1=11,(VLOOKUP(B232,'X11'!$B:$AZ,3,FALSE)),IF($X$1=12,(VLOOKUP(B232,'X12'!$B:$AZ,3,FALSE)),IF($X$1=13,(VLOOKUP(B232,'X13'!$B:$AZ,3,FALSE)),"B")))))))))))))))</f>
        <v xml:space="preserve"> </v>
      </c>
      <c r="K232" s="183" t="str">
        <f ca="1">IF(ISERROR(IF($X$1=1,(VLOOKUP(B232,'X1'!$B:$AZ,5,FALSE)),IF($X$1=2,(VLOOKUP(B232,'X2'!$B:$AZ,5,FALSE)),IF($X$1=3,(VLOOKUP(B232,'X3'!$B:$AZ,5,FALSE)),IF($X$1=4,(VLOOKUP(B232,'X4'!$B:$AZ,5,FALSE)),IF($X$1=5,(VLOOKUP(B232,'X5'!$B:$AZ,5,FALSE)),IF($X$1=6,(VLOOKUP(B232,'X6'!$B:$AZ,5,FALSE)),IF($X$1=7,(VLOOKUP(B232,'X7'!$B:$AZ,5,FALSE)),IF($X$1=8,(VLOOKUP(B232,'X8'!$B:$AZ,5,FALSE)),IF($X$1=9,(VLOOKUP(B232,'X9'!$B:$AZ,5,FALSE)),IF($X$1=10,(VLOOKUP(B232,'X10'!$B:$AZ,5,FALSE)),IF($X$1=11,(VLOOKUP(B232,'X11'!$B:$AZ,5,FALSE)),IF($X$1=12,(VLOOKUP(B232,'X12'!$B:$AZ,5,FALSE)),IF($X$1=13,(VLOOKUP(B232,'X13'!$B:$AZ,5,FALSE)),"B"))))))))))))))=TRUE," ",(IF($X$1=1,(VLOOKUP(B232,'X1'!$B:$AZ,5,FALSE)),IF($X$1=2,(VLOOKUP(B232,'X2'!$B:$AZ,5,FALSE)),IF($X$1=3,(VLOOKUP(B232,'X3'!$B:$AZ,5,FALSE)),IF($X$1=4,(VLOOKUP(B232,'X4'!$B:$AZ,5,FALSE)),IF($X$1=5,(VLOOKUP(B232,'X5'!$B:$AZ,5,FALSE)),IF($X$1=6,(VLOOKUP(B232,'X6'!$B:$AZ,5,FALSE)),IF($X$1=7,(VLOOKUP(B232,'X7'!$B:$AZ,5,FALSE)),IF($X$1=8,(VLOOKUP(B232,'X8'!$B:$AZ,5,FALSE)),IF($X$1=9,(VLOOKUP(B232,'X9'!$B:$AZ,5,FALSE)),IF($X$1=10,(VLOOKUP(B232,'X10'!$B:$AZ,5,FALSE)),IF($X$1=11,(VLOOKUP(B232,'X11'!$B:$AZ,5,FALSE)),IF($X$1=12,(VLOOKUP(B232,'X12'!$B:$AZ,5,FALSE)),IF($X$1=13,(VLOOKUP(B232,'X13'!$B:$AZ,5,FALSE)),"B")))))))))))))))</f>
        <v xml:space="preserve"> </v>
      </c>
      <c r="L232" s="184" t="str">
        <f ca="1">IF(ISERROR(IF($X$1=1,(VLOOKUP(B232,'X1'!$B:$AZ,9,FALSE)),IF($X$1=2,(VLOOKUP(B232,'X2'!$B:$AZ,9,FALSE)),IF($X$1=3,(VLOOKUP(B232,'X3'!$B:$AZ,9,FALSE)),IF($X$1=4,(VLOOKUP(B232,'X4'!$B:$AZ,9,FALSE)),IF($X$1=5,(VLOOKUP(B232,'X5'!$B:$AZ,9,FALSE)),IF($X$1=6,(VLOOKUP(B232,'X6'!$B:$AZ,9,FALSE)),IF($X$1=7,(VLOOKUP(B232,'X7'!$B:$AZ,9,FALSE)),IF($X$1=8,(VLOOKUP(B232,'X8'!$B:$AZ,9,FALSE)),IF($X$1=9,(VLOOKUP(B232,'X9'!$B:$AZ,9,FALSE)),IF($X$1=10,(VLOOKUP(B232,'X10'!$B:$AZ,9,FALSE)),IF($X$1=11,(VLOOKUP(B232,'X11'!$B:$AZ,9,FALSE)),IF($X$1=12,(VLOOKUP(B232,'X12'!$B:$AZ,9,FALSE)),IF($X$1=13,(VLOOKUP(B232,'X13'!$B:$AZ,9,FALSE)),"B"))))))))))))))=TRUE," ",(IF($X$1=1,(VLOOKUP(B232,'X1'!$B:$AZ,9,FALSE)),IF($X$1=2,(VLOOKUP(B232,'X2'!$B:$AZ,9,FALSE)),IF($X$1=3,(VLOOKUP(B232,'X3'!$B:$AZ,9,FALSE)),IF($X$1=4,(VLOOKUP(B232,'X4'!$B:$AZ,9,FALSE)),IF($X$1=5,(VLOOKUP(B232,'X5'!$B:$AZ,9,FALSE)),IF($X$1=6,(VLOOKUP(B232,'X6'!$B:$AZ,9,FALSE)),IF($X$1=7,(VLOOKUP(B232,'X7'!$B:$AZ,9,FALSE)),IF($X$1=8,(VLOOKUP(B232,'X8'!$B:$AZ,9,FALSE)),IF($X$1=9,(VLOOKUP(B232,'X9'!$B:$AZ,9,FALSE)),IF($X$1=10,(VLOOKUP(B232,'X10'!$B:$AZ,9,FALSE)),IF($X$1=11,(VLOOKUP(B232,'X11'!$B:$AZ,9,FALSE)),IF($X$1=12,(VLOOKUP(B232,'X12'!$B:$AZ,9,FALSE)),IF($X$1=13,(VLOOKUP(B232,'X13'!$B:$AZ,9,FALSE)),"B")))))))))))))))</f>
        <v xml:space="preserve"> </v>
      </c>
      <c r="M232" s="184" t="str">
        <f ca="1">IF(ISERROR(IF($X$1=1,(VLOOKUP(B232,'X1'!$B:$AZ,10,FALSE)),IF($X$1=2,(VLOOKUP(B232,'X2'!$B:$AZ,10,FALSE)),IF($X$1=3,(VLOOKUP(B232,'X3'!$B:$AZ,10,FALSE)),IF($X$1=4,(VLOOKUP(B232,'X4'!$B:$AZ,10,FALSE)),IF($X$1=5,(VLOOKUP(B232,'X5'!$B:$AZ,10,FALSE)),IF($X$1=6,(VLOOKUP(B232,'X6'!$B:$AZ,10,FALSE)),IF($X$1=7,(VLOOKUP(B232,'X7'!$B:$AZ,10,FALSE)),IF($X$1=8,(VLOOKUP(B232,'X8'!$B:$AZ,10,FALSE)),IF($X$1=9,(VLOOKUP(B232,'X9'!$B:$AZ,10,FALSE)),IF($X$1=10,(VLOOKUP(B232,'X10'!$B:$AZ,10,FALSE)),IF($X$1=11,(VLOOKUP(B232,'X11'!$B:$AZ,10,FALSE)),IF($X$1=12,(VLOOKUP(B232,'X12'!$B:$AZ,10,FALSE)),IF($X$1=13,(VLOOKUP(B232,'X13'!$B:$AZ,10,FALSE)),"B"))))))))))))))=TRUE," ",(IF($X$1=1,(VLOOKUP(B232,'X1'!$B:$AZ,10,FALSE)),IF($X$1=2,(VLOOKUP(B232,'X2'!$B:$AZ,10,FALSE)),IF($X$1=3,(VLOOKUP(B232,'X3'!$B:$AZ,10,FALSE)),IF($X$1=4,(VLOOKUP(B232,'X4'!$B:$AZ,10,FALSE)),IF($X$1=5,(VLOOKUP(B232,'X5'!$B:$AZ,10,FALSE)),IF($X$1=6,(VLOOKUP(B232,'X6'!$B:$AZ,10,FALSE)),IF($X$1=7,(VLOOKUP(B232,'X7'!$B:$AZ,10,FALSE)),IF($X$1=8,(VLOOKUP(B232,'X8'!$B:$AZ,10,FALSE)),IF($X$1=9,(VLOOKUP(B232,'X9'!$B:$AZ,10,FALSE)),IF($X$1=10,(VLOOKUP(B232,'X10'!$B:$AZ,10,FALSE)),IF($X$1=11,(VLOOKUP(B232,'X11'!$B:$AZ,10,FALSE)),IF($X$1=12,(VLOOKUP(B232,'X12'!$B:$AZ,10,FALSE)),IF($X$1=13,(VLOOKUP(B232,'X13'!$B:$AZ,10,FALSE)),"B")))))))))))))))</f>
        <v xml:space="preserve"> </v>
      </c>
      <c r="N232" s="185" t="str">
        <f ca="1">IF(ISERROR(IF($X$1=1,(VLOOKUP(B232,'X1'!$B:$AZ,45,FALSE)),IF($X$1=2,(VLOOKUP(B232,'X2'!$B:$AZ,45,FALSE)),IF($X$1=3,(VLOOKUP(B232,'X3'!$B:$AZ,45,FALSE)),IF($X$1=4,(VLOOKUP(B232,'X4'!$B:$AZ,45,FALSE)),IF($X$1=5,(VLOOKUP(B232,'X5'!$B:$AZ,45,FALSE)),IF($X$1=6,(VLOOKUP(B232,'X6'!$B:$AZ,45,FALSE)),IF($X$1=7,(VLOOKUP(B232,'X7'!$B:$AZ,45,FALSE)),IF($X$1=8,(VLOOKUP(B232,'X8'!$B:$AZ,45,FALSE)),IF($X$1=9,(VLOOKUP(B232,'X9'!$B:$AZ,45,FALSE)),IF($X$1=10,(VLOOKUP(B232,'X10'!$B:$AZ,45,FALSE)),IF($X$1=11,(VLOOKUP(B232,'X11'!$B:$AZ,45,FALSE)),IF($X$1=12,(VLOOKUP(B232,'X12'!$B:$AZ,45,FALSE)),IF($X$1=13,(VLOOKUP(B232,'X13'!$B:$AZ,45,FALSE)),"B"))))))))))))))=TRUE," ",(IF($X$1=1,(VLOOKUP(B232,'X1'!$B:$AZ,45,FALSE)),IF($X$1=2,(VLOOKUP(B232,'X2'!$B:$AZ,45,FALSE)),IF($X$1=3,(VLOOKUP(B232,'X3'!$B:$AZ,45,FALSE)),IF($X$1=4,(VLOOKUP(B232,'X4'!$B:$AZ,45,FALSE)),IF($X$1=5,(VLOOKUP(B232,'X5'!$B:$AZ,45,FALSE)),IF($X$1=6,(VLOOKUP(B232,'X6'!$B:$AZ,45,FALSE)),IF($X$1=7,(VLOOKUP(B232,'X7'!$B:$AZ,45,FALSE)),IF($X$1=8,(VLOOKUP(B232,'X8'!$B:$AZ,45,FALSE)),IF($X$1=9,(VLOOKUP(B232,'X9'!$B:$AZ,45,FALSE)),IF($X$1=10,(VLOOKUP(B232,'X10'!$B:$AZ,45,FALSE)),IF($X$1=11,(VLOOKUP(B232,'X11'!$B:$AZ,45,FALSE)),IF($X$1=12,(VLOOKUP(B232,'X12'!$B:$AZ,45,FALSE)),IF($X$1=13,(VLOOKUP(B232,'X13'!$B:$AZ,45,FALSE)),"B")))))))))))))))</f>
        <v xml:space="preserve"> </v>
      </c>
      <c r="O232" s="184" t="str">
        <f ca="1">IF(ISERROR(IF($X$1=1,(VLOOKUP(B232,'X1'!$B:$AZ,11,FALSE)),IF($X$1=2,(VLOOKUP(B232,'X2'!$B:$AZ,11,FALSE)),IF($X$1=3,(VLOOKUP(B232,'X3'!$B:$AZ,11,FALSE)),IF($X$1=4,(VLOOKUP(B232,'X4'!$B:$AZ,11,FALSE)),IF($X$1=5,(VLOOKUP(B232,'X5'!$B:$AZ,11,FALSE)),IF($X$1=6,(VLOOKUP(B232,'X6'!$B:$AZ,11,FALSE)),IF($X$1=7,(VLOOKUP(B232,'X7'!$B:$AZ,11,FALSE)),IF($X$1=8,(VLOOKUP(B232,'X8'!$B:$AZ,11,FALSE)),IF($X$1=9,(VLOOKUP(B232,'X9'!$B:$AZ,11,FALSE)),IF($X$1=10,(VLOOKUP(B232,'X10'!$B:$AZ,11,FALSE)),IF($X$1=11,(VLOOKUP(B232,'X11'!$B:$AZ,11,FALSE)),IF($X$1=12,(VLOOKUP(B232,'X12'!$B:$AZ,11,FALSE)),IF($X$1=13,(VLOOKUP(B232,'X13'!$B:$AZ,11,FALSE)),"B"))))))))))))))=TRUE," ",(IF($X$1=1,(VLOOKUP(B232,'X1'!$B:$AZ,11,FALSE)),IF($X$1=2,(VLOOKUP(B232,'X2'!$B:$AZ,11,FALSE)),IF($X$1=3,(VLOOKUP(B232,'X3'!$B:$AZ,11,FALSE)),IF($X$1=4,(VLOOKUP(B232,'X4'!$B:$AZ,11,FALSE)),IF($X$1=5,(VLOOKUP(B232,'X5'!$B:$AZ,11,FALSE)),IF($X$1=6,(VLOOKUP(B232,'X6'!$B:$AZ,11,FALSE)),IF($X$1=7,(VLOOKUP(B232,'X7'!$B:$AZ,11,FALSE)),IF($X$1=8,(VLOOKUP(B232,'X8'!$B:$AZ,11,FALSE)),IF($X$1=9,(VLOOKUP(B232,'X9'!$B:$AZ,11,FALSE)),IF($X$1=10,(VLOOKUP(B232,'X10'!$B:$AZ,11,FALSE)),IF($X$1=11,(VLOOKUP(B232,'X11'!$B:$AZ,11,FALSE)),IF($X$1=12,(VLOOKUP(B232,'X12'!$B:$AZ,11,FALSE)),IF($X$1=13,(VLOOKUP(B232,'X13'!$B:$AZ,11,FALSE)),"B")))))))))))))))</f>
        <v xml:space="preserve"> </v>
      </c>
      <c r="P232" s="184" t="str">
        <f ca="1">IF(ISERROR(IF($X$1=1,(VLOOKUP(B232,'X1'!$B:$AZ,12,FALSE)),IF($X$1=2,(VLOOKUP(B232,'X2'!$B:$AZ,12,FALSE)),IF($X$1=3,(VLOOKUP(B232,'X3'!$B:$AZ,12,FALSE)),IF($X$1=4,(VLOOKUP(B232,'X4'!$B:$AZ,12,FALSE)),IF($X$1=5,(VLOOKUP(B232,'X5'!$B:$AZ,12,FALSE)),IF($X$1=6,(VLOOKUP(B232,'X6'!$B:$AZ,12,FALSE)),IF($X$1=7,(VLOOKUP(B232,'X7'!$B:$AZ,12,FALSE)),IF($X$1=8,(VLOOKUP(B232,'X8'!$B:$AZ,12,FALSE)),IF($X$1=9,(VLOOKUP(B232,'X9'!$B:$AZ,12,FALSE)),IF($X$1=10,(VLOOKUP(B232,'X10'!$B:$AZ,12,FALSE)),IF($X$1=11,(VLOOKUP(B232,'X11'!$B:$AZ,12,FALSE)),IF($X$1=12,(VLOOKUP(B232,'X12'!$B:$AZ,12,FALSE)),IF($X$1=13,(VLOOKUP(B232,'X13'!$B:$AZ,12,FALSE)),"B"))))))))))))))=TRUE," ",(IF($X$1=1,(VLOOKUP(B232,'X1'!$B:$AZ,12,FALSE)),IF($X$1=2,(VLOOKUP(B232,'X2'!$B:$AZ,12,FALSE)),IF($X$1=3,(VLOOKUP(B232,'X3'!$B:$AZ,12,FALSE)),IF($X$1=4,(VLOOKUP(B232,'X4'!$B:$AZ,12,FALSE)),IF($X$1=5,(VLOOKUP(B232,'X5'!$B:$AZ,12,FALSE)),IF($X$1=6,(VLOOKUP(B232,'X6'!$B:$AZ,12,FALSE)),IF($X$1=7,(VLOOKUP(B232,'X7'!$B:$AZ,12,FALSE)),IF($X$1=8,(VLOOKUP(B232,'X8'!$B:$AZ,12,FALSE)),IF($X$1=9,(VLOOKUP(B232,'X9'!$B:$AZ,12,FALSE)),IF($X$1=10,(VLOOKUP(B232,'X10'!$B:$AZ,12,FALSE)),IF($X$1=11,(VLOOKUP(B232,'X11'!$B:$AZ,12,FALSE)),IF($X$1=12,(VLOOKUP(B232,'X12'!$B:$AZ,12,FALSE)),IF($X$1=13,(VLOOKUP(B232,'X13'!$B:$AZ,12,FALSE)),"B")))))))))))))))</f>
        <v xml:space="preserve"> </v>
      </c>
      <c r="Q232" s="185" t="str">
        <f ca="1">IF(ISERROR(IF($X$1=1,(VLOOKUP(B232,'X1'!$B:$AZ,46,FALSE)),IF($X$1=2,(VLOOKUP(B232,'X2'!$B:$AZ,46,FALSE)),IF($X$1=3,(VLOOKUP(B232,'X3'!$B:$AZ,46,FALSE)),IF($X$1=4,(VLOOKUP(B232,'X4'!$B:$AZ,46,FALSE)),IF($X$1=5,(VLOOKUP(B232,'X5'!$B:$AZ,46,FALSE)),IF($X$1=6,(VLOOKUP(B232,'X6'!$B:$AZ,46,FALSE)),IF($X$1=7,(VLOOKUP(B232,'X7'!$B:$AZ,46,FALSE)),IF($X$1=8,(VLOOKUP(B232,'X8'!$B:$AZ,46,FALSE)),IF($X$1=9,(VLOOKUP(B232,'X9'!$B:$AZ,46,FALSE)),IF($X$1=10,(VLOOKUP(B232,'X10'!$B:$AZ,46,FALSE)),IF($X$1=11,(VLOOKUP(B232,'X11'!$B:$AZ,46,FALSE)),IF($X$1=12,(VLOOKUP(B232,'X12'!$B:$AZ,46,FALSE)),IF($X$1=13,(VLOOKUP(B232,'X13'!$B:$AZ,46,FALSE)),"B"))))))))))))))=TRUE," ",(IF($X$1=1,(VLOOKUP(B232,'X1'!$B:$AZ,46,FALSE)),IF($X$1=2,(VLOOKUP(B232,'X2'!$B:$AZ,46,FALSE)),IF($X$1=3,(VLOOKUP(B232,'X3'!$B:$AZ,46,FALSE)),IF($X$1=4,(VLOOKUP(B232,'X4'!$B:$AZ,46,FALSE)),IF($X$1=5,(VLOOKUP(B232,'X5'!$B:$AZ,46,FALSE)),IF($X$1=6,(VLOOKUP(B232,'X6'!$B:$AZ,46,FALSE)),IF($X$1=7,(VLOOKUP(B232,'X7'!$B:$AZ,46,FALSE)),IF($X$1=8,(VLOOKUP(B232,'X8'!$B:$AZ,46,FALSE)),IF($X$1=9,(VLOOKUP(B232,'X9'!$B:$AZ,46,FALSE)),IF($X$1=10,(VLOOKUP(B232,'X10'!$B:$AZ,46,FALSE)),IF($X$1=11,(VLOOKUP(B232,'X11'!$B:$AZ,46,FALSE)),IF($X$1=12,(VLOOKUP(B232,'X12'!$B:$AZ,46,FALSE)),IF($X$1=13,(VLOOKUP(B232,'X13'!$B:$AZ,46,FALSE)),"B")))))))))))))))</f>
        <v xml:space="preserve"> </v>
      </c>
      <c r="R232" s="185" t="str">
        <f ca="1">IF(ISERROR(IF($X$1=1,(VLOOKUP(B232,'X1'!$B:$AZ,15,FALSE)),IF($X$1=2,(VLOOKUP(B232,'X2'!$B:$AZ,15,FALSE)),IF($X$1=3,(VLOOKUP(B232,'X3'!$B:$AZ,15,FALSE)),IF($X$1=4,(VLOOKUP(B232,'X4'!$B:$AZ,15,FALSE)),IF($X$1=5,(VLOOKUP(B232,'X5'!$B:$AZ,15,FALSE)),IF($X$1=6,(VLOOKUP(B232,'X6'!$B:$AZ,15,FALSE)),IF($X$1=7,(VLOOKUP(B232,'X7'!$B:$AZ,15,FALSE)),IF($X$1=8,(VLOOKUP(B232,'X8'!$B:$AZ,15,FALSE)),IF($X$1=9,(VLOOKUP(B232,'X9'!$B:$AZ,15,FALSE)),IF($X$1=10,(VLOOKUP(B232,'X10'!$B:$AZ,15,FALSE)),IF($X$1=11,(VLOOKUP(B232,'X11'!$B:$AZ,15,FALSE)),IF($X$1=12,(VLOOKUP(B232,'X12'!$B:$AZ,15,FALSE)),IF($X$1=13,(VLOOKUP(B232,'X13'!$B:$AZ,15,FALSE)),"B"))))))))))))))=TRUE," ",(IF($X$1=1,(VLOOKUP(B232,'X1'!$B:$AZ,15,FALSE)),IF($X$1=2,(VLOOKUP(B232,'X2'!$B:$AZ,15,FALSE)),IF($X$1=3,(VLOOKUP(B232,'X3'!$B:$AZ,15,FALSE)),IF($X$1=4,(VLOOKUP(B232,'X4'!$B:$AZ,15,FALSE)),IF($X$1=5,(VLOOKUP(B232,'X5'!$B:$AZ,15,FALSE)),IF($X$1=6,(VLOOKUP(B232,'X6'!$B:$AZ,15,FALSE)),IF($X$1=7,(VLOOKUP(B232,'X7'!$B:$AZ,15,FALSE)),IF($X$1=8,(VLOOKUP(B232,'X8'!$B:$AZ,15,FALSE)),IF($X$1=9,(VLOOKUP(B232,'X9'!$B:$AZ,15,FALSE)),IF($X$1=10,(VLOOKUP(B232,'X10'!$B:$AZ,15,FALSE)),IF($X$1=11,(VLOOKUP(B232,'X11'!$B:$AZ,15,FALSE)),IF($X$1=12,(VLOOKUP(B232,'X12'!$B:$AZ,15,FALSE)),IF($X$1=13,(VLOOKUP(B232,'X13'!$B:$AZ,15,FALSE)),"B")))))))))))))))</f>
        <v xml:space="preserve"> </v>
      </c>
      <c r="S232" s="185" t="str">
        <f ca="1">IF(ISERROR(IF((IF($X$1=1,(VLOOKUP(B232,'X1'!$B:$AZ,14,FALSE)),(IF($X$1=2,(VLOOKUP(B232,'X2'!$B:$AZ,14,FALSE)),(IF($X$1=3,(VLOOKUP(B232,'X3'!$B:$AZ,14,FALSE)),(IF($X$1=4,(VLOOKUP(B232,'X4'!$B:$AZ,14,FALSE)),(IF($X$1=5,(VLOOKUP(B232,'X5'!$B:$AZ,14,FALSE)),(IF($X$1=6,(VLOOKUP(B232,'X6'!$B:$AZ,14,FALSE)),(IF($X$1=7,(VLOOKUP(B232,'X7'!$B:$AZ,14,FALSE)),(IF($X$1=8,(VLOOKUP(B232,'X8'!$B:$AZ,14,FALSE)),(IF($X$1=9,(VLOOKUP(B232,'X9'!$B:$AZ,14,FALSE)),(IF($X$1=10,(VLOOKUP(B232,'X10'!$B:$AZ,14,FALSE)),(IF($X$1=11,(VLOOKUP(B232,'X11'!$B:$AZ,14,FALSE)),(IF($X$1=12,(VLOOKUP(B232,'X12'!$B:$AZ,14,FALSE)),(VLOOKUP(B232,'X13'!$B:$AZ,14,FALSE))))))))))))))))))))))))))=$V$1," ",(IF($X$1=1,(VLOOKUP(B232,'X1'!$B:$AZ,14,FALSE)),(IF($X$1=2,(VLOOKUP(B232,'X2'!$B:$AZ,14,FALSE)),(IF($X$1=3,(VLOOKUP(B232,'X3'!$B:$AZ,14,FALSE)),(IF($X$1=4,(VLOOKUP(B232,'X4'!$B:$AZ,14,FALSE)),(IF($X$1=5,(VLOOKUP(B232,'X5'!$B:$AZ,14,FALSE)),(IF($X$1=6,(VLOOKUP(B232,'X6'!$B:$AZ,14,FALSE)),(IF($X$1=7,(VLOOKUP(B232,'X7'!$B:$AZ,14,FALSE)),(IF($X$1=8,(VLOOKUP(B232,'X8'!$B:$AZ,14,FALSE)),(IF($X$1=9,(VLOOKUP(B232,'X9'!$B:$AZ,14,FALSE)),(IF($X$1=10,(VLOOKUP(B232,'X10'!$B:$AZ,14,FALSE)),(IF($X$1=11,(VLOOKUP(B232,'X11'!$B:$AZ,14,FALSE)),(IF($X$1=12,(VLOOKUP(B232,'X12'!$B:$AZ,14,FALSE)),(VLOOKUP(B232,'X13'!$B:$AZ,14,FALSE))))))))))))))))))))))))))))=TRUE," ",(IF((IF($X$1=1,(VLOOKUP(B232,'X1'!$B:$AZ,14,FALSE)),(IF($X$1=2,(VLOOKUP(B232,'X2'!$B:$AZ,14,FALSE)),(IF($X$1=3,(VLOOKUP(B232,'X3'!$B:$AZ,14,FALSE)),(IF($X$1=4,(VLOOKUP(B232,'X4'!$B:$AZ,14,FALSE)),(IF($X$1=5,(VLOOKUP(B232,'X5'!$B:$AZ,14,FALSE)),(IF($X$1=6,(VLOOKUP(B232,'X6'!$B:$AZ,14,FALSE)),(IF($X$1=7,(VLOOKUP(B232,'X7'!$B:$AZ,14,FALSE)),(IF($X$1=8,(VLOOKUP(B232,'X8'!$B:$AZ,14,FALSE)),(IF($X$1=9,(VLOOKUP(B232,'X9'!$B:$AZ,14,FALSE)),(IF($X$1=10,(VLOOKUP(B232,'X10'!$B:$AZ,14,FALSE)),(IF($X$1=11,(VLOOKUP(B232,'X11'!$B:$AZ,14,FALSE)),(IF($X$1=12,(VLOOKUP(B232,'X12'!$B:$AZ,14,FALSE)),(VLOOKUP(B232,'X13'!$B:$AZ,14,FALSE))))))))))))))))))))))))))=$V$1," ",(IF($X$1=1,(VLOOKUP(B232,'X1'!$B:$AZ,14,FALSE)),(IF($X$1=2,(VLOOKUP(B232,'X2'!$B:$AZ,14,FALSE)),(IF($X$1=3,(VLOOKUP(B232,'X3'!$B:$AZ,14,FALSE)),(IF($X$1=4,(VLOOKUP(B232,'X4'!$B:$AZ,14,FALSE)),(IF($X$1=5,(VLOOKUP(B232,'X5'!$B:$AZ,14,FALSE)),(IF($X$1=6,(VLOOKUP(B232,'X6'!$B:$AZ,14,FALSE)),(IF($X$1=7,(VLOOKUP(B232,'X7'!$B:$AZ,14,FALSE)),(IF($X$1=8,(VLOOKUP(B232,'X8'!$B:$AZ,14,FALSE)),(IF($X$1=9,(VLOOKUP(B232,'X9'!$B:$AZ,14,FALSE)),(IF($X$1=10,(VLOOKUP(B232,'X10'!$B:$AZ,14,FALSE)),(IF($X$1=11,(VLOOKUP(B232,'X11'!$B:$AZ,14,FALSE)),(IF($X$1=12,(VLOOKUP(B232,'X12'!$B:$AZ,14,FALSE)),(VLOOKUP(B232,'X13'!$B:$AZ,14,FALSE)))))))))))))))))))))))))))))</f>
        <v xml:space="preserve"> </v>
      </c>
    </row>
    <row r="233" spans="1:19" ht="14.1" customHeight="1" x14ac:dyDescent="0.2">
      <c r="A233" s="156" t="s">
        <v>1058</v>
      </c>
      <c r="B233" s="122" t="str">
        <f>IF(ISERROR(IF($U$16=1,(VLOOKUP(A233,$AC$89:$AH$125,2,FALSE)),IF((IF($X$1=1,'X1'!B192,(IF($X$1=2,'X2'!B192,(IF($X$1=3,'X3'!B192,(IF($X$1=4,'X4'!B192,(IF($X$1=5,'X5'!B192,(IF($X$1=6,'X6'!B192,(IF($X$1=7,'X7'!B192,(IF($X$1=8,'X8'!B192,(IF($X$1=9,'X9'!B192,(IF($X$1=10,'X10'!B192,(IF($X$1=11,'X11'!B192,(IF($X$1=12,'X12'!B192,'X13'!B192))))))))))))))))))))))))="","",(IF($X$1=1,'X1'!B192,(IF($X$1=2,'X2'!B192,(IF($X$1=3,'X3'!B192,(IF($X$1=4,'X4'!B192,(IF($X$1=5,'X5'!B192,(IF($X$1=6,'X6'!B192,(IF($X$1=7,'X7'!B192,(IF($X$1=8,'X8'!B192,(IF($X$1=9,'X9'!B192,(IF($X$1=10,'X10'!B192,(IF($X$1=11,'X11'!B192,(IF($X$1=12,'X12'!B192,'X13'!B192)))))))))))))))))))))))))))=TRUE," ",(IF($U$16=1,(VLOOKUP(A233,$AC$89:$AH$125,2,FALSE)),IF((IF($X$1=1,'X1'!B192,(IF($X$1=2,'X2'!B192,(IF($X$1=3,'X3'!B192,(IF($X$1=4,'X4'!B192,(IF($X$1=5,'X5'!B192,(IF($X$1=6,'X6'!B192,(IF($X$1=7,'X7'!B192,(IF($X$1=8,'X8'!B192,(IF($X$1=9,'X9'!B192,(IF($X$1=10,'X10'!B192,(IF($X$1=11,'X11'!B192,(IF($X$1=12,'X12'!B192,'X13'!B192))))))))))))))))))))))))="","",(IF($X$1=1,'X1'!B192,(IF($X$1=2,'X2'!B192,(IF($X$1=3,'X3'!B192,(IF($X$1=4,'X4'!B192,(IF($X$1=5,'X5'!B192,(IF($X$1=6,'X6'!B192,(IF($X$1=7,'X7'!B192,(IF($X$1=8,'X8'!B192,(IF($X$1=9,'X9'!B192,(IF($X$1=10,'X10'!B192,(IF($X$1=11,'X11'!B192,(IF($X$1=12,'X12'!B192,'X13'!B192))))))))))))))))))))))))))))</f>
        <v/>
      </c>
      <c r="C233" s="181" t="str">
        <f ca="1">IF(ISERROR(IF($X$1=1,(VLOOKUP(B233,'X1'!$B:$AZ,47,FALSE)),IF($X$1=2,(VLOOKUP(B233,'X2'!$B:$AZ,47,FALSE)),IF($X$1=3,(VLOOKUP(B233,'X3'!$B:$AZ,47,FALSE)),IF($X$1=4,(VLOOKUP(B233,'X4'!$B:$AZ,47,FALSE)),IF($X$1=5,(VLOOKUP(B233,'X5'!$B:$AZ,47,FALSE)),IF($X$1=6,(VLOOKUP(B233,'X6'!$B:$AZ,47,FALSE)),IF($X$1=7,(VLOOKUP(B233,'X7'!$B:$AZ,47,FALSE)),IF($X$1=8,(VLOOKUP(B233,'X8'!$B:$AZ,47,FALSE)),IF($X$1=9,(VLOOKUP(B233,'X9'!$B:$AZ,47,FALSE)),IF($X$1=10,(VLOOKUP(B233,'X10'!$B:$AZ,47,FALSE)),IF($X$1=11,(VLOOKUP(B233,'X11'!$B:$AZ,47,FALSE)),IF($X$1=12,(VLOOKUP(B233,'X12'!$B:$AZ,47,FALSE)),IF($X$1=13,(VLOOKUP(B233,'X13'!$B:$AZ,47,FALSE)),"B"))))))))))))))=TRUE," ",(IF($X$1=1,(VLOOKUP(B233,'X1'!$B:$AZ,47,FALSE)),IF($X$1=2,(VLOOKUP(B233,'X2'!$B:$AZ,47,FALSE)),IF($X$1=3,(VLOOKUP(B233,'X3'!$B:$AZ,47,FALSE)),IF($X$1=4,(VLOOKUP(B233,'X4'!$B:$AZ,47,FALSE)),IF($X$1=5,(VLOOKUP(B233,'X5'!$B:$AZ,47,FALSE)),IF($X$1=6,(VLOOKUP(B233,'X6'!$B:$AZ,47,FALSE)),IF($X$1=7,(VLOOKUP(B233,'X7'!$B:$AZ,47,FALSE)),IF($X$1=8,(VLOOKUP(B233,'X8'!$B:$AZ,47,FALSE)),IF($X$1=9,(VLOOKUP(B233,'X9'!$B:$AZ,47,FALSE)),IF($X$1=10,(VLOOKUP(B233,'X10'!$B:$AZ,47,FALSE)),IF($X$1=11,(VLOOKUP(B233,'X11'!$B:$AZ,47,FALSE)),IF($X$1=12,(VLOOKUP(B233,'X12'!$B:$AZ,47,FALSE)),IF($X$1=13,(VLOOKUP(B233,'X13'!$B:$AZ,47,FALSE)),"B")))))))))))))))</f>
        <v xml:space="preserve"> </v>
      </c>
      <c r="D233" s="181" t="str">
        <f ca="1">IF(ISERROR(IF($X$1=1,(VLOOKUP(B233,'X1'!$B:$AP,41,FALSE)),IF($X$1=2,(VLOOKUP(B233,'X2'!$B:$AP,41,FALSE)),IF($X$1=3,(VLOOKUP(B233,'X3'!$B:$AP,41,FALSE)),IF($X$1=4,(VLOOKUP(B233,'X4'!$B:$AP,41,FALSE)),IF($X$1=5,(VLOOKUP(B233,'X5'!$B:$AP,41,FALSE)),IF($X$1=6,(VLOOKUP(B233,'X6'!$B:$AP,41,FALSE)),IF($X$1=7,(VLOOKUP(B233,'X7'!$B:$AP,41,FALSE)),IF($X$1=8,(VLOOKUP(B233,'X8'!$B:$AP,41,FALSE)),IF($X$1=9,(VLOOKUP(B233,'X9'!$B:$AP,41,FALSE)),IF($X$1=10,(VLOOKUP(B233,'X10'!$B:$AP,41,FALSE)),IF($X$1=11,(VLOOKUP(B233,'X11'!$B:$AP,41,FALSE)),IF($X$1=12,(VLOOKUP(B233,'X12'!$B:$AP,41,FALSE)),IF($X$1=13,(VLOOKUP(B233,'X13'!$B:$AP,41,FALSE)),"B"))))))))))))))=TRUE," ",(IF($X$1=1,(VLOOKUP(B233,'X1'!$B:$AP,41,FALSE)),IF($X$1=2,(VLOOKUP(B233,'X2'!$B:$AP,41,FALSE)),IF($X$1=3,(VLOOKUP(B233,'X3'!$B:$AP,41,FALSE)),IF($X$1=4,(VLOOKUP(B233,'X4'!$B:$AP,41,FALSE)),IF($X$1=5,(VLOOKUP(B233,'X5'!$B:$AP,41,FALSE)),IF($X$1=6,(VLOOKUP(B233,'X6'!$B:$AP,41,FALSE)),IF($X$1=7,(VLOOKUP(B233,'X7'!$B:$AP,41,FALSE)),IF($X$1=8,(VLOOKUP(B233,'X8'!$B:$AP,41,FALSE)),IF($X$1=9,(VLOOKUP(B233,'X9'!$B:$AP,41,FALSE)),IF($X$1=10,(VLOOKUP(B233,'X10'!$B:$AP,41,FALSE)),IF($X$1=11,(VLOOKUP(B233,'X11'!$B:$AP,41,FALSE)),IF($X$1=12,(VLOOKUP(B233,'X12'!$B:$AP,41,FALSE)),IF($X$1=13,(VLOOKUP(B233,'X13'!$B:$AP,41,FALSE)),"B")))))))))))))))</f>
        <v xml:space="preserve"> </v>
      </c>
      <c r="E233" s="182" t="str">
        <f ca="1">IF(ISERROR(IF($X$1=1,(VLOOKUP(B233,'X1'!$B:$AP,7,FALSE)),IF($X$1=2,(VLOOKUP(B233,'X2'!$B:$AP,7,FALSE)),IF($X$1=3,(VLOOKUP(B233,'X3'!$B:$AP,7,FALSE)),IF($X$1=4,(VLOOKUP(B233,'X4'!$B:$AP,7,FALSE)),IF($X$1=5,(VLOOKUP(B233,'X5'!$B:$AP,7,FALSE)),IF($X$1=6,(VLOOKUP(B233,'X6'!$B:$AP,7,FALSE)),IF($X$1=7,(VLOOKUP(B233,'X7'!$B:$AP,7,FALSE)),IF($X$1=8,(VLOOKUP(B233,'X8'!$B:$AP,7,FALSE)),IF($X$1=9,(VLOOKUP(B233,'X9'!$B:$AP,7,FALSE)),IF($X$1=10,(VLOOKUP(B233,'X10'!$B:$AP,7,FALSE)),IF($X$1=11,(VLOOKUP(B233,'X11'!$B:$AP,7,FALSE)),IF($X$1=12,(VLOOKUP(B233,'X12'!$B:$AP,7,FALSE)),IF($X$1=13,(VLOOKUP(B233,'X13'!$B:$AP,7,FALSE)),"B"))))))))))))))=TRUE," ",(IF($X$1=1,(VLOOKUP(B233,'X1'!$B:$AP,7,FALSE)),IF($X$1=2,(VLOOKUP(B233,'X2'!$B:$AP,7,FALSE)),IF($X$1=3,(VLOOKUP(B233,'X3'!$B:$AP,7,FALSE)),IF($X$1=4,(VLOOKUP(B233,'X4'!$B:$AP,7,FALSE)),IF($X$1=5,(VLOOKUP(B233,'X5'!$B:$AP,7,FALSE)),IF($X$1=6,(VLOOKUP(B233,'X6'!$B:$AP,7,FALSE)),IF($X$1=7,(VLOOKUP(B233,'X7'!$B:$AP,7,FALSE)),IF($X$1=8,(VLOOKUP(B233,'X8'!$B:$AP,7,FALSE)),IF($X$1=9,(VLOOKUP(B233,'X9'!$B:$AP,7,FALSE)),IF($X$1=10,(VLOOKUP(B233,'X10'!$B:$AP,7,FALSE)),IF($X$1=11,(VLOOKUP(B233,'X11'!$B:$AP,7,FALSE)),IF($X$1=12,(VLOOKUP(B233,'X12'!$B:$AP,7,FALSE)),IF($X$1=13,(VLOOKUP(B233,'X13'!$B:$AP,7,FALSE)),"B")))))))))))))))</f>
        <v xml:space="preserve"> </v>
      </c>
      <c r="F233" s="182" t="str">
        <f ca="1">IF(ISERROR(IF((IF($X$1=1,(VLOOKUP(B233,'X1'!$B:$AO,6,FALSE)),(IF($X$1=2,(VLOOKUP(B233,'X2'!$B:$AO,6,FALSE)),(IF($X$1=3,(VLOOKUP(B233,'X3'!$B:$AO,6,FALSE)),(IF($X$1=4,(VLOOKUP(B233,'X4'!$B:$AO,6,FALSE)),(IF($X$1=5,(VLOOKUP(B233,'X5'!$B:$AO,6,FALSE)),(IF($X$1=6,(VLOOKUP(B233,'X6'!$B:$AO,6,FALSE)),(IF($X$1=7,(VLOOKUP(B233,'X7'!$B:$AO,6,FALSE)),(IF($X$1=8,(VLOOKUP(B233,'X8'!$B:$AO,6,FALSE)),(IF($X$1=9,(VLOOKUP(B233,'X9'!$B:$AO,6,FALSE)),(IF($X$1=10,(VLOOKUP(B233,'X10'!$B:$AO,6,FALSE)),(IF($X$1=11,(VLOOKUP(B233,'X11'!$B:$AO,6,FALSE)),(IF($X$1=12,(VLOOKUP(B233,'X12'!$B:$AO,6,FALSE)),(VLOOKUP(B233,'X13'!$B:$AO,6,FALSE))))))))))))))))))))))))))=$V$1," ",(IF($X$1=1,(VLOOKUP(B233,'X1'!$B:$AO,6,FALSE)),(IF($X$1=2,(VLOOKUP(B233,'X2'!$B:$AO,6,FALSE)),(IF($X$1=3,(VLOOKUP(B233,'X3'!$B:$AO,6,FALSE)),(IF($X$1=4,(VLOOKUP(B233,'X4'!$B:$AO,6,FALSE)),(IF($X$1=5,(VLOOKUP(B233,'X5'!$B:$AO,6,FALSE)),(IF($X$1=6,(VLOOKUP(B233,'X6'!$B:$AO,6,FALSE)),(IF($X$1=7,(VLOOKUP(B233,'X7'!$B:$AO,6,FALSE)),(IF($X$1=8,(VLOOKUP(B233,'X8'!$B:$AO,6,FALSE)),(IF($X$1=9,(VLOOKUP(B233,'X9'!$B:$AO,6,FALSE)),(IF($X$1=10,(VLOOKUP(B233,'X10'!$B:$AO,6,FALSE)),(IF($X$1=11,(VLOOKUP(B233,'X11'!$B:$AO,6,FALSE)),(IF($X$1=12,(VLOOKUP(B233,'X12'!$B:$AO,6,FALSE)),(VLOOKUP(B233,'X13'!$B:$AO,6,FALSE))))))))))))))))))))))))))))=TRUE," ",(IF((IF($X$1=1,(VLOOKUP(B233,'X1'!$B:$AO,6,FALSE)),(IF($X$1=2,(VLOOKUP(B233,'X2'!$B:$AO,6,FALSE)),(IF($X$1=3,(VLOOKUP(B233,'X3'!$B:$AO,6,FALSE)),(IF($X$1=4,(VLOOKUP(B233,'X4'!$B:$AO,6,FALSE)),(IF($X$1=5,(VLOOKUP(B233,'X5'!$B:$AO,6,FALSE)),(IF($X$1=6,(VLOOKUP(B233,'X6'!$B:$AO,6,FALSE)),(IF($X$1=7,(VLOOKUP(B233,'X7'!$B:$AO,6,FALSE)),(IF($X$1=8,(VLOOKUP(B233,'X8'!$B:$AO,6,FALSE)),(IF($X$1=9,(VLOOKUP(B233,'X9'!$B:$AO,6,FALSE)),(IF($X$1=10,(VLOOKUP(B233,'X10'!$B:$AO,6,FALSE)),(IF($X$1=11,(VLOOKUP(B233,'X11'!$B:$AO,6,FALSE)),(IF($X$1=12,(VLOOKUP(B233,'X12'!$B:$AO,6,FALSE)),(VLOOKUP(B233,'X13'!$B:$AO,6,FALSE))))))))))))))))))))))))))=$V$1," ",(IF($X$1=1,(VLOOKUP(B233,'X1'!$B:$AO,6,FALSE)),(IF($X$1=2,(VLOOKUP(B233,'X2'!$B:$AO,6,FALSE)),(IF($X$1=3,(VLOOKUP(B233,'X3'!$B:$AO,6,FALSE)),(IF($X$1=4,(VLOOKUP(B233,'X4'!$B:$AO,6,FALSE)),(IF($X$1=5,(VLOOKUP(B233,'X5'!$B:$AO,6,FALSE)),(IF($X$1=6,(VLOOKUP(B233,'X6'!$B:$AO,6,FALSE)),(IF($X$1=7,(VLOOKUP(B233,'X7'!$B:$AO,6,FALSE)),(IF($X$1=8,(VLOOKUP(B233,'X8'!$B:$AO,6,FALSE)),(IF($X$1=9,(VLOOKUP(B233,'X9'!$B:$AO,6,FALSE)),(IF($X$1=10,(VLOOKUP(B233,'X10'!$B:$AO,6,FALSE)),(IF($X$1=11,(VLOOKUP(B233,'X11'!$B:$AO,6,FALSE)),(IF($X$1=12,(VLOOKUP(B233,'X12'!$B:$AO,6,FALSE)),(VLOOKUP(B233,'X13'!$B:$AO,6,FALSE)))))))))))))))))))))))))))))</f>
        <v xml:space="preserve"> </v>
      </c>
      <c r="G233" s="182" t="str">
        <f ca="1">IF(ISERROR(IF($X$1=1,(VLOOKUP(B233,'X1'!$B:$AZ,44,FALSE)),IF($X$1=2,(VLOOKUP(B233,'X2'!$B:$AZ,44,FALSE)),IF($X$1=3,(VLOOKUP(B233,'X3'!$B:$AZ,44,FALSE)),IF($X$1=4,(VLOOKUP(B233,'X4'!$B:$AZ,44,FALSE)),IF($X$1=5,(VLOOKUP(B233,'X5'!$B:$AZ,44,FALSE)),IF($X$1=6,(VLOOKUP(B233,'X6'!$B:$AZ,44,FALSE)),IF($X$1=7,(VLOOKUP(B233,'X7'!$B:$AZ,44,FALSE)),IF($X$1=8,(VLOOKUP(B233,'X8'!$B:$AZ,44,FALSE)),IF($X$1=9,(VLOOKUP(B233,'X9'!$B:$AZ,44,FALSE)),IF($X$1=10,(VLOOKUP(B233,'X10'!$B:$AZ,44,FALSE)),IF($X$1=11,(VLOOKUP(B233,'X11'!$B:$AZ,44,FALSE)),IF($X$1=12,(VLOOKUP(B233,'X12'!$B:$AZ,44,FALSE)),IF($X$1=13,(VLOOKUP(B233,'X13'!$B:$AZ,44,FALSE)),"B"))))))))))))))=TRUE," ",(IF($X$1=1,(VLOOKUP(B233,'X1'!$B:$AZ,44,FALSE)),IF($X$1=2,(VLOOKUP(B233,'X2'!$B:$AZ,44,FALSE)),IF($X$1=3,(VLOOKUP(B233,'X3'!$B:$AZ,44,FALSE)),IF($X$1=4,(VLOOKUP(B233,'X4'!$B:$AZ,44,FALSE)),IF($X$1=5,(VLOOKUP(B233,'X5'!$B:$AZ,44,FALSE)),IF($X$1=6,(VLOOKUP(B233,'X6'!$B:$AZ,44,FALSE)),IF($X$1=7,(VLOOKUP(B233,'X7'!$B:$AZ,44,FALSE)),IF($X$1=8,(VLOOKUP(B233,'X8'!$B:$AZ,44,FALSE)),IF($X$1=9,(VLOOKUP(B233,'X9'!$B:$AZ,44,FALSE)),IF($X$1=10,(VLOOKUP(B233,'X10'!$B:$AZ,44,FALSE)),IF($X$1=11,(VLOOKUP(B233,'X11'!$B:$AZ,44,FALSE)),IF($X$1=12,(VLOOKUP(B233,'X12'!$B:$AZ,44,FALSE)),IF($X$1=13,(VLOOKUP(B233,'X13'!$B:$AZ,44,FALSE)),"B")))))))))))))))</f>
        <v xml:space="preserve"> </v>
      </c>
      <c r="H233" s="182" t="str">
        <f ca="1">IF(ISERROR(IF($X$1=1,(VLOOKUP(B233,'X1'!$B:$AZ,8,FALSE)),IF($X$1=2,(VLOOKUP(B233,'X2'!$B:$AZ,8,FALSE)),IF($X$1=3,(VLOOKUP(B233,'X3'!$B:$AZ,8,FALSE)),IF($X$1=4,(VLOOKUP(B233,'X4'!$B:$AZ,8,FALSE)),IF($X$1=5,(VLOOKUP(B233,'X5'!$B:$AZ,8,FALSE)),IF($X$1=6,(VLOOKUP(B233,'X6'!$B:$AZ,8,FALSE)),IF($X$1=7,(VLOOKUP(B233,'X7'!$B:$AZ,8,FALSE)),IF($X$1=8,(VLOOKUP(B233,'X8'!$B:$AZ,8,FALSE)),IF($X$1=9,(VLOOKUP(B233,'X9'!$B:$AZ,8,FALSE)),IF($X$1=10,(VLOOKUP(B233,'X10'!$B:$AZ,8,FALSE)),IF($X$1=11,(VLOOKUP(B233,'X11'!$B:$AZ,8,FALSE)),IF($X$1=12,(VLOOKUP(B233,'X12'!$B:$AZ,8,FALSE)),IF($X$1=13,(VLOOKUP(B233,'X13'!$B:$AZ,8,FALSE)),"B"))))))))))))))=TRUE," ",(IF($X$1=1,(VLOOKUP(B233,'X1'!$B:$AZ,8,FALSE)),IF($X$1=2,(VLOOKUP(B233,'X2'!$B:$AZ,8,FALSE)),IF($X$1=3,(VLOOKUP(B233,'X3'!$B:$AZ,8,FALSE)),IF($X$1=4,(VLOOKUP(B233,'X4'!$B:$AZ,8,FALSE)),IF($X$1=5,(VLOOKUP(B233,'X5'!$B:$AZ,8,FALSE)),IF($X$1=6,(VLOOKUP(B233,'X6'!$B:$AZ,8,FALSE)),IF($X$1=7,(VLOOKUP(B233,'X7'!$B:$AZ,8,FALSE)),IF($X$1=8,(VLOOKUP(B233,'X8'!$B:$AZ,8,FALSE)),IF($X$1=9,(VLOOKUP(B233,'X9'!$B:$AZ,8,FALSE)),IF($X$1=10,(VLOOKUP(B233,'X10'!$B:$AZ,8,FALSE)),IF($X$1=11,(VLOOKUP(B233,'X11'!$B:$AZ,8,FALSE)),IF($X$1=12,(VLOOKUP(B233,'X12'!$B:$AZ,8,FALSE)),IF($X$1=13,(VLOOKUP(B233,'X13'!$B:$AZ,8,FALSE)),"B")))))))))))))))</f>
        <v xml:space="preserve"> </v>
      </c>
      <c r="I233" s="183" t="str">
        <f ca="1">IF(ISERROR(IF($X$1=1,(VLOOKUP(B233,'X1'!$B:$AZ,2,FALSE)),IF($X$1=2,(VLOOKUP(B233,'X2'!$B:$AZ,2,FALSE)),IF($X$1=3,(VLOOKUP(B233,'X3'!$B:$AZ,2,FALSE)),IF($X$1=4,(VLOOKUP(B233,'X4'!$B:$AZ,2,FALSE)),IF($X$1=5,(VLOOKUP(B233,'X5'!$B:$AZ,2,FALSE)),IF($X$1=6,(VLOOKUP(B233,'X6'!$B:$AZ,2,FALSE)),IF($X$1=7,(VLOOKUP(B233,'X7'!$B:$AZ,2,FALSE)),IF($X$1=8,(VLOOKUP(B233,'X8'!$B:$AZ,2,FALSE)),IF($X$1=9,(VLOOKUP(B233,'X9'!$B:$AZ,2,FALSE)),IF($X$1=10,(VLOOKUP(B233,'X10'!$B:$AZ,2,FALSE)),IF($X$1=11,(VLOOKUP(B233,'X11'!$B:$AZ,2,FALSE)),IF($X$1=12,(VLOOKUP(B233,'X12'!$B:$AZ,2,FALSE)),IF($X$1=13,(VLOOKUP(B233,'X13'!$B:$AZ,2,FALSE)),"B"))))))))))))))=TRUE," ",(IF($X$1=1,(VLOOKUP(B233,'X1'!$B:$AZ,2,FALSE)),IF($X$1=2,(VLOOKUP(B233,'X2'!$B:$AZ,2,FALSE)),IF($X$1=3,(VLOOKUP(B233,'X3'!$B:$AZ,2,FALSE)),IF($X$1=4,(VLOOKUP(B233,'X4'!$B:$AZ,2,FALSE)),IF($X$1=5,(VLOOKUP(B233,'X5'!$B:$AZ,2,FALSE)),IF($X$1=6,(VLOOKUP(B233,'X6'!$B:$AZ,2,FALSE)),IF($X$1=7,(VLOOKUP(B233,'X7'!$B:$AZ,2,FALSE)),IF($X$1=8,(VLOOKUP(B233,'X8'!$B:$AZ,2,FALSE)),IF($X$1=9,(VLOOKUP(B233,'X9'!$B:$AZ,2,FALSE)),IF($X$1=10,(VLOOKUP(B233,'X10'!$B:$AZ,2,FALSE)),IF($X$1=11,(VLOOKUP(B233,'X11'!$B:$AZ,2,FALSE)),IF($X$1=12,(VLOOKUP(B233,'X12'!$B:$AZ,2,FALSE)),IF($X$1=13,(VLOOKUP(B233,'X13'!$B:$AZ,2,FALSE)),"B")))))))))))))))</f>
        <v xml:space="preserve"> </v>
      </c>
      <c r="J233" s="183" t="str">
        <f ca="1">IF(ISERROR(IF($X$1=1,(VLOOKUP(B233,'X1'!$B:$AZ,3,FALSE)),IF($X$1=2,(VLOOKUP(B233,'X2'!$B:$AZ,3,FALSE)),IF($X$1=3,(VLOOKUP(B233,'X3'!$B:$AZ,3,FALSE)),IF($X$1=4,(VLOOKUP(B233,'X4'!$B:$AZ,3,FALSE)),IF($X$1=5,(VLOOKUP(B233,'X5'!$B:$AZ,3,FALSE)),IF($X$1=6,(VLOOKUP(B233,'X6'!$B:$AZ,3,FALSE)),IF($X$1=7,(VLOOKUP(B233,'X7'!$B:$AZ,3,FALSE)),IF($X$1=8,(VLOOKUP(B233,'X8'!$B:$AZ,3,FALSE)),IF($X$1=9,(VLOOKUP(B233,'X9'!$B:$AZ,3,FALSE)),IF($X$1=10,(VLOOKUP(B233,'X10'!$B:$AZ,3,FALSE)),IF($X$1=11,(VLOOKUP(B233,'X11'!$B:$AZ,3,FALSE)),IF($X$1=12,(VLOOKUP(B233,'X12'!$B:$AZ,3,FALSE)),IF($X$1=13,(VLOOKUP(B233,'X13'!$B:$AZ,3,FALSE)),"B"))))))))))))))=TRUE," ",(IF($X$1=1,(VLOOKUP(B233,'X1'!$B:$AZ,3,FALSE)),IF($X$1=2,(VLOOKUP(B233,'X2'!$B:$AZ,3,FALSE)),IF($X$1=3,(VLOOKUP(B233,'X3'!$B:$AZ,3,FALSE)),IF($X$1=4,(VLOOKUP(B233,'X4'!$B:$AZ,3,FALSE)),IF($X$1=5,(VLOOKUP(B233,'X5'!$B:$AZ,3,FALSE)),IF($X$1=6,(VLOOKUP(B233,'X6'!$B:$AZ,3,FALSE)),IF($X$1=7,(VLOOKUP(B233,'X7'!$B:$AZ,3,FALSE)),IF($X$1=8,(VLOOKUP(B233,'X8'!$B:$AZ,3,FALSE)),IF($X$1=9,(VLOOKUP(B233,'X9'!$B:$AZ,3,FALSE)),IF($X$1=10,(VLOOKUP(B233,'X10'!$B:$AZ,3,FALSE)),IF($X$1=11,(VLOOKUP(B233,'X11'!$B:$AZ,3,FALSE)),IF($X$1=12,(VLOOKUP(B233,'X12'!$B:$AZ,3,FALSE)),IF($X$1=13,(VLOOKUP(B233,'X13'!$B:$AZ,3,FALSE)),"B")))))))))))))))</f>
        <v xml:space="preserve"> </v>
      </c>
      <c r="K233" s="183" t="str">
        <f ca="1">IF(ISERROR(IF($X$1=1,(VLOOKUP(B233,'X1'!$B:$AZ,5,FALSE)),IF($X$1=2,(VLOOKUP(B233,'X2'!$B:$AZ,5,FALSE)),IF($X$1=3,(VLOOKUP(B233,'X3'!$B:$AZ,5,FALSE)),IF($X$1=4,(VLOOKUP(B233,'X4'!$B:$AZ,5,FALSE)),IF($X$1=5,(VLOOKUP(B233,'X5'!$B:$AZ,5,FALSE)),IF($X$1=6,(VLOOKUP(B233,'X6'!$B:$AZ,5,FALSE)),IF($X$1=7,(VLOOKUP(B233,'X7'!$B:$AZ,5,FALSE)),IF($X$1=8,(VLOOKUP(B233,'X8'!$B:$AZ,5,FALSE)),IF($X$1=9,(VLOOKUP(B233,'X9'!$B:$AZ,5,FALSE)),IF($X$1=10,(VLOOKUP(B233,'X10'!$B:$AZ,5,FALSE)),IF($X$1=11,(VLOOKUP(B233,'X11'!$B:$AZ,5,FALSE)),IF($X$1=12,(VLOOKUP(B233,'X12'!$B:$AZ,5,FALSE)),IF($X$1=13,(VLOOKUP(B233,'X13'!$B:$AZ,5,FALSE)),"B"))))))))))))))=TRUE," ",(IF($X$1=1,(VLOOKUP(B233,'X1'!$B:$AZ,5,FALSE)),IF($X$1=2,(VLOOKUP(B233,'X2'!$B:$AZ,5,FALSE)),IF($X$1=3,(VLOOKUP(B233,'X3'!$B:$AZ,5,FALSE)),IF($X$1=4,(VLOOKUP(B233,'X4'!$B:$AZ,5,FALSE)),IF($X$1=5,(VLOOKUP(B233,'X5'!$B:$AZ,5,FALSE)),IF($X$1=6,(VLOOKUP(B233,'X6'!$B:$AZ,5,FALSE)),IF($X$1=7,(VLOOKUP(B233,'X7'!$B:$AZ,5,FALSE)),IF($X$1=8,(VLOOKUP(B233,'X8'!$B:$AZ,5,FALSE)),IF($X$1=9,(VLOOKUP(B233,'X9'!$B:$AZ,5,FALSE)),IF($X$1=10,(VLOOKUP(B233,'X10'!$B:$AZ,5,FALSE)),IF($X$1=11,(VLOOKUP(B233,'X11'!$B:$AZ,5,FALSE)),IF($X$1=12,(VLOOKUP(B233,'X12'!$B:$AZ,5,FALSE)),IF($X$1=13,(VLOOKUP(B233,'X13'!$B:$AZ,5,FALSE)),"B")))))))))))))))</f>
        <v xml:space="preserve"> </v>
      </c>
      <c r="L233" s="184" t="str">
        <f ca="1">IF(ISERROR(IF($X$1=1,(VLOOKUP(B233,'X1'!$B:$AZ,9,FALSE)),IF($X$1=2,(VLOOKUP(B233,'X2'!$B:$AZ,9,FALSE)),IF($X$1=3,(VLOOKUP(B233,'X3'!$B:$AZ,9,FALSE)),IF($X$1=4,(VLOOKUP(B233,'X4'!$B:$AZ,9,FALSE)),IF($X$1=5,(VLOOKUP(B233,'X5'!$B:$AZ,9,FALSE)),IF($X$1=6,(VLOOKUP(B233,'X6'!$B:$AZ,9,FALSE)),IF($X$1=7,(VLOOKUP(B233,'X7'!$B:$AZ,9,FALSE)),IF($X$1=8,(VLOOKUP(B233,'X8'!$B:$AZ,9,FALSE)),IF($X$1=9,(VLOOKUP(B233,'X9'!$B:$AZ,9,FALSE)),IF($X$1=10,(VLOOKUP(B233,'X10'!$B:$AZ,9,FALSE)),IF($X$1=11,(VLOOKUP(B233,'X11'!$B:$AZ,9,FALSE)),IF($X$1=12,(VLOOKUP(B233,'X12'!$B:$AZ,9,FALSE)),IF($X$1=13,(VLOOKUP(B233,'X13'!$B:$AZ,9,FALSE)),"B"))))))))))))))=TRUE," ",(IF($X$1=1,(VLOOKUP(B233,'X1'!$B:$AZ,9,FALSE)),IF($X$1=2,(VLOOKUP(B233,'X2'!$B:$AZ,9,FALSE)),IF($X$1=3,(VLOOKUP(B233,'X3'!$B:$AZ,9,FALSE)),IF($X$1=4,(VLOOKUP(B233,'X4'!$B:$AZ,9,FALSE)),IF($X$1=5,(VLOOKUP(B233,'X5'!$B:$AZ,9,FALSE)),IF($X$1=6,(VLOOKUP(B233,'X6'!$B:$AZ,9,FALSE)),IF($X$1=7,(VLOOKUP(B233,'X7'!$B:$AZ,9,FALSE)),IF($X$1=8,(VLOOKUP(B233,'X8'!$B:$AZ,9,FALSE)),IF($X$1=9,(VLOOKUP(B233,'X9'!$B:$AZ,9,FALSE)),IF($X$1=10,(VLOOKUP(B233,'X10'!$B:$AZ,9,FALSE)),IF($X$1=11,(VLOOKUP(B233,'X11'!$B:$AZ,9,FALSE)),IF($X$1=12,(VLOOKUP(B233,'X12'!$B:$AZ,9,FALSE)),IF($X$1=13,(VLOOKUP(B233,'X13'!$B:$AZ,9,FALSE)),"B")))))))))))))))</f>
        <v xml:space="preserve"> </v>
      </c>
      <c r="M233" s="184" t="str">
        <f ca="1">IF(ISERROR(IF($X$1=1,(VLOOKUP(B233,'X1'!$B:$AZ,10,FALSE)),IF($X$1=2,(VLOOKUP(B233,'X2'!$B:$AZ,10,FALSE)),IF($X$1=3,(VLOOKUP(B233,'X3'!$B:$AZ,10,FALSE)),IF($X$1=4,(VLOOKUP(B233,'X4'!$B:$AZ,10,FALSE)),IF($X$1=5,(VLOOKUP(B233,'X5'!$B:$AZ,10,FALSE)),IF($X$1=6,(VLOOKUP(B233,'X6'!$B:$AZ,10,FALSE)),IF($X$1=7,(VLOOKUP(B233,'X7'!$B:$AZ,10,FALSE)),IF($X$1=8,(VLOOKUP(B233,'X8'!$B:$AZ,10,FALSE)),IF($X$1=9,(VLOOKUP(B233,'X9'!$B:$AZ,10,FALSE)),IF($X$1=10,(VLOOKUP(B233,'X10'!$B:$AZ,10,FALSE)),IF($X$1=11,(VLOOKUP(B233,'X11'!$B:$AZ,10,FALSE)),IF($X$1=12,(VLOOKUP(B233,'X12'!$B:$AZ,10,FALSE)),IF($X$1=13,(VLOOKUP(B233,'X13'!$B:$AZ,10,FALSE)),"B"))))))))))))))=TRUE," ",(IF($X$1=1,(VLOOKUP(B233,'X1'!$B:$AZ,10,FALSE)),IF($X$1=2,(VLOOKUP(B233,'X2'!$B:$AZ,10,FALSE)),IF($X$1=3,(VLOOKUP(B233,'X3'!$B:$AZ,10,FALSE)),IF($X$1=4,(VLOOKUP(B233,'X4'!$B:$AZ,10,FALSE)),IF($X$1=5,(VLOOKUP(B233,'X5'!$B:$AZ,10,FALSE)),IF($X$1=6,(VLOOKUP(B233,'X6'!$B:$AZ,10,FALSE)),IF($X$1=7,(VLOOKUP(B233,'X7'!$B:$AZ,10,FALSE)),IF($X$1=8,(VLOOKUP(B233,'X8'!$B:$AZ,10,FALSE)),IF($X$1=9,(VLOOKUP(B233,'X9'!$B:$AZ,10,FALSE)),IF($X$1=10,(VLOOKUP(B233,'X10'!$B:$AZ,10,FALSE)),IF($X$1=11,(VLOOKUP(B233,'X11'!$B:$AZ,10,FALSE)),IF($X$1=12,(VLOOKUP(B233,'X12'!$B:$AZ,10,FALSE)),IF($X$1=13,(VLOOKUP(B233,'X13'!$B:$AZ,10,FALSE)),"B")))))))))))))))</f>
        <v xml:space="preserve"> </v>
      </c>
      <c r="N233" s="185" t="str">
        <f ca="1">IF(ISERROR(IF($X$1=1,(VLOOKUP(B233,'X1'!$B:$AZ,45,FALSE)),IF($X$1=2,(VLOOKUP(B233,'X2'!$B:$AZ,45,FALSE)),IF($X$1=3,(VLOOKUP(B233,'X3'!$B:$AZ,45,FALSE)),IF($X$1=4,(VLOOKUP(B233,'X4'!$B:$AZ,45,FALSE)),IF($X$1=5,(VLOOKUP(B233,'X5'!$B:$AZ,45,FALSE)),IF($X$1=6,(VLOOKUP(B233,'X6'!$B:$AZ,45,FALSE)),IF($X$1=7,(VLOOKUP(B233,'X7'!$B:$AZ,45,FALSE)),IF($X$1=8,(VLOOKUP(B233,'X8'!$B:$AZ,45,FALSE)),IF($X$1=9,(VLOOKUP(B233,'X9'!$B:$AZ,45,FALSE)),IF($X$1=10,(VLOOKUP(B233,'X10'!$B:$AZ,45,FALSE)),IF($X$1=11,(VLOOKUP(B233,'X11'!$B:$AZ,45,FALSE)),IF($X$1=12,(VLOOKUP(B233,'X12'!$B:$AZ,45,FALSE)),IF($X$1=13,(VLOOKUP(B233,'X13'!$B:$AZ,45,FALSE)),"B"))))))))))))))=TRUE," ",(IF($X$1=1,(VLOOKUP(B233,'X1'!$B:$AZ,45,FALSE)),IF($X$1=2,(VLOOKUP(B233,'X2'!$B:$AZ,45,FALSE)),IF($X$1=3,(VLOOKUP(B233,'X3'!$B:$AZ,45,FALSE)),IF($X$1=4,(VLOOKUP(B233,'X4'!$B:$AZ,45,FALSE)),IF($X$1=5,(VLOOKUP(B233,'X5'!$B:$AZ,45,FALSE)),IF($X$1=6,(VLOOKUP(B233,'X6'!$B:$AZ,45,FALSE)),IF($X$1=7,(VLOOKUP(B233,'X7'!$B:$AZ,45,FALSE)),IF($X$1=8,(VLOOKUP(B233,'X8'!$B:$AZ,45,FALSE)),IF($X$1=9,(VLOOKUP(B233,'X9'!$B:$AZ,45,FALSE)),IF($X$1=10,(VLOOKUP(B233,'X10'!$B:$AZ,45,FALSE)),IF($X$1=11,(VLOOKUP(B233,'X11'!$B:$AZ,45,FALSE)),IF($X$1=12,(VLOOKUP(B233,'X12'!$B:$AZ,45,FALSE)),IF($X$1=13,(VLOOKUP(B233,'X13'!$B:$AZ,45,FALSE)),"B")))))))))))))))</f>
        <v xml:space="preserve"> </v>
      </c>
      <c r="O233" s="184" t="str">
        <f ca="1">IF(ISERROR(IF($X$1=1,(VLOOKUP(B233,'X1'!$B:$AZ,11,FALSE)),IF($X$1=2,(VLOOKUP(B233,'X2'!$B:$AZ,11,FALSE)),IF($X$1=3,(VLOOKUP(B233,'X3'!$B:$AZ,11,FALSE)),IF($X$1=4,(VLOOKUP(B233,'X4'!$B:$AZ,11,FALSE)),IF($X$1=5,(VLOOKUP(B233,'X5'!$B:$AZ,11,FALSE)),IF($X$1=6,(VLOOKUP(B233,'X6'!$B:$AZ,11,FALSE)),IF($X$1=7,(VLOOKUP(B233,'X7'!$B:$AZ,11,FALSE)),IF($X$1=8,(VLOOKUP(B233,'X8'!$B:$AZ,11,FALSE)),IF($X$1=9,(VLOOKUP(B233,'X9'!$B:$AZ,11,FALSE)),IF($X$1=10,(VLOOKUP(B233,'X10'!$B:$AZ,11,FALSE)),IF($X$1=11,(VLOOKUP(B233,'X11'!$B:$AZ,11,FALSE)),IF($X$1=12,(VLOOKUP(B233,'X12'!$B:$AZ,11,FALSE)),IF($X$1=13,(VLOOKUP(B233,'X13'!$B:$AZ,11,FALSE)),"B"))))))))))))))=TRUE," ",(IF($X$1=1,(VLOOKUP(B233,'X1'!$B:$AZ,11,FALSE)),IF($X$1=2,(VLOOKUP(B233,'X2'!$B:$AZ,11,FALSE)),IF($X$1=3,(VLOOKUP(B233,'X3'!$B:$AZ,11,FALSE)),IF($X$1=4,(VLOOKUP(B233,'X4'!$B:$AZ,11,FALSE)),IF($X$1=5,(VLOOKUP(B233,'X5'!$B:$AZ,11,FALSE)),IF($X$1=6,(VLOOKUP(B233,'X6'!$B:$AZ,11,FALSE)),IF($X$1=7,(VLOOKUP(B233,'X7'!$B:$AZ,11,FALSE)),IF($X$1=8,(VLOOKUP(B233,'X8'!$B:$AZ,11,FALSE)),IF($X$1=9,(VLOOKUP(B233,'X9'!$B:$AZ,11,FALSE)),IF($X$1=10,(VLOOKUP(B233,'X10'!$B:$AZ,11,FALSE)),IF($X$1=11,(VLOOKUP(B233,'X11'!$B:$AZ,11,FALSE)),IF($X$1=12,(VLOOKUP(B233,'X12'!$B:$AZ,11,FALSE)),IF($X$1=13,(VLOOKUP(B233,'X13'!$B:$AZ,11,FALSE)),"B")))))))))))))))</f>
        <v xml:space="preserve"> </v>
      </c>
      <c r="P233" s="184" t="str">
        <f ca="1">IF(ISERROR(IF($X$1=1,(VLOOKUP(B233,'X1'!$B:$AZ,12,FALSE)),IF($X$1=2,(VLOOKUP(B233,'X2'!$B:$AZ,12,FALSE)),IF($X$1=3,(VLOOKUP(B233,'X3'!$B:$AZ,12,FALSE)),IF($X$1=4,(VLOOKUP(B233,'X4'!$B:$AZ,12,FALSE)),IF($X$1=5,(VLOOKUP(B233,'X5'!$B:$AZ,12,FALSE)),IF($X$1=6,(VLOOKUP(B233,'X6'!$B:$AZ,12,FALSE)),IF($X$1=7,(VLOOKUP(B233,'X7'!$B:$AZ,12,FALSE)),IF($X$1=8,(VLOOKUP(B233,'X8'!$B:$AZ,12,FALSE)),IF($X$1=9,(VLOOKUP(B233,'X9'!$B:$AZ,12,FALSE)),IF($X$1=10,(VLOOKUP(B233,'X10'!$B:$AZ,12,FALSE)),IF($X$1=11,(VLOOKUP(B233,'X11'!$B:$AZ,12,FALSE)),IF($X$1=12,(VLOOKUP(B233,'X12'!$B:$AZ,12,FALSE)),IF($X$1=13,(VLOOKUP(B233,'X13'!$B:$AZ,12,FALSE)),"B"))))))))))))))=TRUE," ",(IF($X$1=1,(VLOOKUP(B233,'X1'!$B:$AZ,12,FALSE)),IF($X$1=2,(VLOOKUP(B233,'X2'!$B:$AZ,12,FALSE)),IF($X$1=3,(VLOOKUP(B233,'X3'!$B:$AZ,12,FALSE)),IF($X$1=4,(VLOOKUP(B233,'X4'!$B:$AZ,12,FALSE)),IF($X$1=5,(VLOOKUP(B233,'X5'!$B:$AZ,12,FALSE)),IF($X$1=6,(VLOOKUP(B233,'X6'!$B:$AZ,12,FALSE)),IF($X$1=7,(VLOOKUP(B233,'X7'!$B:$AZ,12,FALSE)),IF($X$1=8,(VLOOKUP(B233,'X8'!$B:$AZ,12,FALSE)),IF($X$1=9,(VLOOKUP(B233,'X9'!$B:$AZ,12,FALSE)),IF($X$1=10,(VLOOKUP(B233,'X10'!$B:$AZ,12,FALSE)),IF($X$1=11,(VLOOKUP(B233,'X11'!$B:$AZ,12,FALSE)),IF($X$1=12,(VLOOKUP(B233,'X12'!$B:$AZ,12,FALSE)),IF($X$1=13,(VLOOKUP(B233,'X13'!$B:$AZ,12,FALSE)),"B")))))))))))))))</f>
        <v xml:space="preserve"> </v>
      </c>
      <c r="Q233" s="185" t="str">
        <f ca="1">IF(ISERROR(IF($X$1=1,(VLOOKUP(B233,'X1'!$B:$AZ,46,FALSE)),IF($X$1=2,(VLOOKUP(B233,'X2'!$B:$AZ,46,FALSE)),IF($X$1=3,(VLOOKUP(B233,'X3'!$B:$AZ,46,FALSE)),IF($X$1=4,(VLOOKUP(B233,'X4'!$B:$AZ,46,FALSE)),IF($X$1=5,(VLOOKUP(B233,'X5'!$B:$AZ,46,FALSE)),IF($X$1=6,(VLOOKUP(B233,'X6'!$B:$AZ,46,FALSE)),IF($X$1=7,(VLOOKUP(B233,'X7'!$B:$AZ,46,FALSE)),IF($X$1=8,(VLOOKUP(B233,'X8'!$B:$AZ,46,FALSE)),IF($X$1=9,(VLOOKUP(B233,'X9'!$B:$AZ,46,FALSE)),IF($X$1=10,(VLOOKUP(B233,'X10'!$B:$AZ,46,FALSE)),IF($X$1=11,(VLOOKUP(B233,'X11'!$B:$AZ,46,FALSE)),IF($X$1=12,(VLOOKUP(B233,'X12'!$B:$AZ,46,FALSE)),IF($X$1=13,(VLOOKUP(B233,'X13'!$B:$AZ,46,FALSE)),"B"))))))))))))))=TRUE," ",(IF($X$1=1,(VLOOKUP(B233,'X1'!$B:$AZ,46,FALSE)),IF($X$1=2,(VLOOKUP(B233,'X2'!$B:$AZ,46,FALSE)),IF($X$1=3,(VLOOKUP(B233,'X3'!$B:$AZ,46,FALSE)),IF($X$1=4,(VLOOKUP(B233,'X4'!$B:$AZ,46,FALSE)),IF($X$1=5,(VLOOKUP(B233,'X5'!$B:$AZ,46,FALSE)),IF($X$1=6,(VLOOKUP(B233,'X6'!$B:$AZ,46,FALSE)),IF($X$1=7,(VLOOKUP(B233,'X7'!$B:$AZ,46,FALSE)),IF($X$1=8,(VLOOKUP(B233,'X8'!$B:$AZ,46,FALSE)),IF($X$1=9,(VLOOKUP(B233,'X9'!$B:$AZ,46,FALSE)),IF($X$1=10,(VLOOKUP(B233,'X10'!$B:$AZ,46,FALSE)),IF($X$1=11,(VLOOKUP(B233,'X11'!$B:$AZ,46,FALSE)),IF($X$1=12,(VLOOKUP(B233,'X12'!$B:$AZ,46,FALSE)),IF($X$1=13,(VLOOKUP(B233,'X13'!$B:$AZ,46,FALSE)),"B")))))))))))))))</f>
        <v xml:space="preserve"> </v>
      </c>
      <c r="R233" s="185" t="str">
        <f ca="1">IF(ISERROR(IF($X$1=1,(VLOOKUP(B233,'X1'!$B:$AZ,15,FALSE)),IF($X$1=2,(VLOOKUP(B233,'X2'!$B:$AZ,15,FALSE)),IF($X$1=3,(VLOOKUP(B233,'X3'!$B:$AZ,15,FALSE)),IF($X$1=4,(VLOOKUP(B233,'X4'!$B:$AZ,15,FALSE)),IF($X$1=5,(VLOOKUP(B233,'X5'!$B:$AZ,15,FALSE)),IF($X$1=6,(VLOOKUP(B233,'X6'!$B:$AZ,15,FALSE)),IF($X$1=7,(VLOOKUP(B233,'X7'!$B:$AZ,15,FALSE)),IF($X$1=8,(VLOOKUP(B233,'X8'!$B:$AZ,15,FALSE)),IF($X$1=9,(VLOOKUP(B233,'X9'!$B:$AZ,15,FALSE)),IF($X$1=10,(VLOOKUP(B233,'X10'!$B:$AZ,15,FALSE)),IF($X$1=11,(VLOOKUP(B233,'X11'!$B:$AZ,15,FALSE)),IF($X$1=12,(VLOOKUP(B233,'X12'!$B:$AZ,15,FALSE)),IF($X$1=13,(VLOOKUP(B233,'X13'!$B:$AZ,15,FALSE)),"B"))))))))))))))=TRUE," ",(IF($X$1=1,(VLOOKUP(B233,'X1'!$B:$AZ,15,FALSE)),IF($X$1=2,(VLOOKUP(B233,'X2'!$B:$AZ,15,FALSE)),IF($X$1=3,(VLOOKUP(B233,'X3'!$B:$AZ,15,FALSE)),IF($X$1=4,(VLOOKUP(B233,'X4'!$B:$AZ,15,FALSE)),IF($X$1=5,(VLOOKUP(B233,'X5'!$B:$AZ,15,FALSE)),IF($X$1=6,(VLOOKUP(B233,'X6'!$B:$AZ,15,FALSE)),IF($X$1=7,(VLOOKUP(B233,'X7'!$B:$AZ,15,FALSE)),IF($X$1=8,(VLOOKUP(B233,'X8'!$B:$AZ,15,FALSE)),IF($X$1=9,(VLOOKUP(B233,'X9'!$B:$AZ,15,FALSE)),IF($X$1=10,(VLOOKUP(B233,'X10'!$B:$AZ,15,FALSE)),IF($X$1=11,(VLOOKUP(B233,'X11'!$B:$AZ,15,FALSE)),IF($X$1=12,(VLOOKUP(B233,'X12'!$B:$AZ,15,FALSE)),IF($X$1=13,(VLOOKUP(B233,'X13'!$B:$AZ,15,FALSE)),"B")))))))))))))))</f>
        <v xml:space="preserve"> </v>
      </c>
      <c r="S233" s="185" t="str">
        <f ca="1">IF(ISERROR(IF((IF($X$1=1,(VLOOKUP(B233,'X1'!$B:$AZ,14,FALSE)),(IF($X$1=2,(VLOOKUP(B233,'X2'!$B:$AZ,14,FALSE)),(IF($X$1=3,(VLOOKUP(B233,'X3'!$B:$AZ,14,FALSE)),(IF($X$1=4,(VLOOKUP(B233,'X4'!$B:$AZ,14,FALSE)),(IF($X$1=5,(VLOOKUP(B233,'X5'!$B:$AZ,14,FALSE)),(IF($X$1=6,(VLOOKUP(B233,'X6'!$B:$AZ,14,FALSE)),(IF($X$1=7,(VLOOKUP(B233,'X7'!$B:$AZ,14,FALSE)),(IF($X$1=8,(VLOOKUP(B233,'X8'!$B:$AZ,14,FALSE)),(IF($X$1=9,(VLOOKUP(B233,'X9'!$B:$AZ,14,FALSE)),(IF($X$1=10,(VLOOKUP(B233,'X10'!$B:$AZ,14,FALSE)),(IF($X$1=11,(VLOOKUP(B233,'X11'!$B:$AZ,14,FALSE)),(IF($X$1=12,(VLOOKUP(B233,'X12'!$B:$AZ,14,FALSE)),(VLOOKUP(B233,'X13'!$B:$AZ,14,FALSE))))))))))))))))))))))))))=$V$1," ",(IF($X$1=1,(VLOOKUP(B233,'X1'!$B:$AZ,14,FALSE)),(IF($X$1=2,(VLOOKUP(B233,'X2'!$B:$AZ,14,FALSE)),(IF($X$1=3,(VLOOKUP(B233,'X3'!$B:$AZ,14,FALSE)),(IF($X$1=4,(VLOOKUP(B233,'X4'!$B:$AZ,14,FALSE)),(IF($X$1=5,(VLOOKUP(B233,'X5'!$B:$AZ,14,FALSE)),(IF($X$1=6,(VLOOKUP(B233,'X6'!$B:$AZ,14,FALSE)),(IF($X$1=7,(VLOOKUP(B233,'X7'!$B:$AZ,14,FALSE)),(IF($X$1=8,(VLOOKUP(B233,'X8'!$B:$AZ,14,FALSE)),(IF($X$1=9,(VLOOKUP(B233,'X9'!$B:$AZ,14,FALSE)),(IF($X$1=10,(VLOOKUP(B233,'X10'!$B:$AZ,14,FALSE)),(IF($X$1=11,(VLOOKUP(B233,'X11'!$B:$AZ,14,FALSE)),(IF($X$1=12,(VLOOKUP(B233,'X12'!$B:$AZ,14,FALSE)),(VLOOKUP(B233,'X13'!$B:$AZ,14,FALSE))))))))))))))))))))))))))))=TRUE," ",(IF((IF($X$1=1,(VLOOKUP(B233,'X1'!$B:$AZ,14,FALSE)),(IF($X$1=2,(VLOOKUP(B233,'X2'!$B:$AZ,14,FALSE)),(IF($X$1=3,(VLOOKUP(B233,'X3'!$B:$AZ,14,FALSE)),(IF($X$1=4,(VLOOKUP(B233,'X4'!$B:$AZ,14,FALSE)),(IF($X$1=5,(VLOOKUP(B233,'X5'!$B:$AZ,14,FALSE)),(IF($X$1=6,(VLOOKUP(B233,'X6'!$B:$AZ,14,FALSE)),(IF($X$1=7,(VLOOKUP(B233,'X7'!$B:$AZ,14,FALSE)),(IF($X$1=8,(VLOOKUP(B233,'X8'!$B:$AZ,14,FALSE)),(IF($X$1=9,(VLOOKUP(B233,'X9'!$B:$AZ,14,FALSE)),(IF($X$1=10,(VLOOKUP(B233,'X10'!$B:$AZ,14,FALSE)),(IF($X$1=11,(VLOOKUP(B233,'X11'!$B:$AZ,14,FALSE)),(IF($X$1=12,(VLOOKUP(B233,'X12'!$B:$AZ,14,FALSE)),(VLOOKUP(B233,'X13'!$B:$AZ,14,FALSE))))))))))))))))))))))))))=$V$1," ",(IF($X$1=1,(VLOOKUP(B233,'X1'!$B:$AZ,14,FALSE)),(IF($X$1=2,(VLOOKUP(B233,'X2'!$B:$AZ,14,FALSE)),(IF($X$1=3,(VLOOKUP(B233,'X3'!$B:$AZ,14,FALSE)),(IF($X$1=4,(VLOOKUP(B233,'X4'!$B:$AZ,14,FALSE)),(IF($X$1=5,(VLOOKUP(B233,'X5'!$B:$AZ,14,FALSE)),(IF($X$1=6,(VLOOKUP(B233,'X6'!$B:$AZ,14,FALSE)),(IF($X$1=7,(VLOOKUP(B233,'X7'!$B:$AZ,14,FALSE)),(IF($X$1=8,(VLOOKUP(B233,'X8'!$B:$AZ,14,FALSE)),(IF($X$1=9,(VLOOKUP(B233,'X9'!$B:$AZ,14,FALSE)),(IF($X$1=10,(VLOOKUP(B233,'X10'!$B:$AZ,14,FALSE)),(IF($X$1=11,(VLOOKUP(B233,'X11'!$B:$AZ,14,FALSE)),(IF($X$1=12,(VLOOKUP(B233,'X12'!$B:$AZ,14,FALSE)),(VLOOKUP(B233,'X13'!$B:$AZ,14,FALSE)))))))))))))))))))))))))))))</f>
        <v xml:space="preserve"> </v>
      </c>
    </row>
    <row r="234" spans="1:19" ht="14.1" customHeight="1" x14ac:dyDescent="0.2">
      <c r="A234" s="156" t="s">
        <v>1058</v>
      </c>
      <c r="B234" s="122" t="str">
        <f>IF(ISERROR(IF($U$16=1,(VLOOKUP(A234,$AC$89:$AH$125,2,FALSE)),IF((IF($X$1=1,'X1'!B193,(IF($X$1=2,'X2'!B193,(IF($X$1=3,'X3'!B193,(IF($X$1=4,'X4'!B193,(IF($X$1=5,'X5'!B193,(IF($X$1=6,'X6'!B193,(IF($X$1=7,'X7'!B193,(IF($X$1=8,'X8'!B193,(IF($X$1=9,'X9'!B193,(IF($X$1=10,'X10'!B193,(IF($X$1=11,'X11'!B193,(IF($X$1=12,'X12'!B193,'X13'!B193))))))))))))))))))))))))="","",(IF($X$1=1,'X1'!B193,(IF($X$1=2,'X2'!B193,(IF($X$1=3,'X3'!B193,(IF($X$1=4,'X4'!B193,(IF($X$1=5,'X5'!B193,(IF($X$1=6,'X6'!B193,(IF($X$1=7,'X7'!B193,(IF($X$1=8,'X8'!B193,(IF($X$1=9,'X9'!B193,(IF($X$1=10,'X10'!B193,(IF($X$1=11,'X11'!B193,(IF($X$1=12,'X12'!B193,'X13'!B193)))))))))))))))))))))))))))=TRUE," ",(IF($U$16=1,(VLOOKUP(A234,$AC$89:$AH$125,2,FALSE)),IF((IF($X$1=1,'X1'!B193,(IF($X$1=2,'X2'!B193,(IF($X$1=3,'X3'!B193,(IF($X$1=4,'X4'!B193,(IF($X$1=5,'X5'!B193,(IF($X$1=6,'X6'!B193,(IF($X$1=7,'X7'!B193,(IF($X$1=8,'X8'!B193,(IF($X$1=9,'X9'!B193,(IF($X$1=10,'X10'!B193,(IF($X$1=11,'X11'!B193,(IF($X$1=12,'X12'!B193,'X13'!B193))))))))))))))))))))))))="","",(IF($X$1=1,'X1'!B193,(IF($X$1=2,'X2'!B193,(IF($X$1=3,'X3'!B193,(IF($X$1=4,'X4'!B193,(IF($X$1=5,'X5'!B193,(IF($X$1=6,'X6'!B193,(IF($X$1=7,'X7'!B193,(IF($X$1=8,'X8'!B193,(IF($X$1=9,'X9'!B193,(IF($X$1=10,'X10'!B193,(IF($X$1=11,'X11'!B193,(IF($X$1=12,'X12'!B193,'X13'!B193))))))))))))))))))))))))))))</f>
        <v/>
      </c>
      <c r="C234" s="181" t="str">
        <f ca="1">IF(ISERROR(IF($X$1=1,(VLOOKUP(B234,'X1'!$B:$AZ,47,FALSE)),IF($X$1=2,(VLOOKUP(B234,'X2'!$B:$AZ,47,FALSE)),IF($X$1=3,(VLOOKUP(B234,'X3'!$B:$AZ,47,FALSE)),IF($X$1=4,(VLOOKUP(B234,'X4'!$B:$AZ,47,FALSE)),IF($X$1=5,(VLOOKUP(B234,'X5'!$B:$AZ,47,FALSE)),IF($X$1=6,(VLOOKUP(B234,'X6'!$B:$AZ,47,FALSE)),IF($X$1=7,(VLOOKUP(B234,'X7'!$B:$AZ,47,FALSE)),IF($X$1=8,(VLOOKUP(B234,'X8'!$B:$AZ,47,FALSE)),IF($X$1=9,(VLOOKUP(B234,'X9'!$B:$AZ,47,FALSE)),IF($X$1=10,(VLOOKUP(B234,'X10'!$B:$AZ,47,FALSE)),IF($X$1=11,(VLOOKUP(B234,'X11'!$B:$AZ,47,FALSE)),IF($X$1=12,(VLOOKUP(B234,'X12'!$B:$AZ,47,FALSE)),IF($X$1=13,(VLOOKUP(B234,'X13'!$B:$AZ,47,FALSE)),"B"))))))))))))))=TRUE," ",(IF($X$1=1,(VLOOKUP(B234,'X1'!$B:$AZ,47,FALSE)),IF($X$1=2,(VLOOKUP(B234,'X2'!$B:$AZ,47,FALSE)),IF($X$1=3,(VLOOKUP(B234,'X3'!$B:$AZ,47,FALSE)),IF($X$1=4,(VLOOKUP(B234,'X4'!$B:$AZ,47,FALSE)),IF($X$1=5,(VLOOKUP(B234,'X5'!$B:$AZ,47,FALSE)),IF($X$1=6,(VLOOKUP(B234,'X6'!$B:$AZ,47,FALSE)),IF($X$1=7,(VLOOKUP(B234,'X7'!$B:$AZ,47,FALSE)),IF($X$1=8,(VLOOKUP(B234,'X8'!$B:$AZ,47,FALSE)),IF($X$1=9,(VLOOKUP(B234,'X9'!$B:$AZ,47,FALSE)),IF($X$1=10,(VLOOKUP(B234,'X10'!$B:$AZ,47,FALSE)),IF($X$1=11,(VLOOKUP(B234,'X11'!$B:$AZ,47,FALSE)),IF($X$1=12,(VLOOKUP(B234,'X12'!$B:$AZ,47,FALSE)),IF($X$1=13,(VLOOKUP(B234,'X13'!$B:$AZ,47,FALSE)),"B")))))))))))))))</f>
        <v xml:space="preserve"> </v>
      </c>
      <c r="D234" s="181" t="str">
        <f ca="1">IF(ISERROR(IF($X$1=1,(VLOOKUP(B234,'X1'!$B:$AP,41,FALSE)),IF($X$1=2,(VLOOKUP(B234,'X2'!$B:$AP,41,FALSE)),IF($X$1=3,(VLOOKUP(B234,'X3'!$B:$AP,41,FALSE)),IF($X$1=4,(VLOOKUP(B234,'X4'!$B:$AP,41,FALSE)),IF($X$1=5,(VLOOKUP(B234,'X5'!$B:$AP,41,FALSE)),IF($X$1=6,(VLOOKUP(B234,'X6'!$B:$AP,41,FALSE)),IF($X$1=7,(VLOOKUP(B234,'X7'!$B:$AP,41,FALSE)),IF($X$1=8,(VLOOKUP(B234,'X8'!$B:$AP,41,FALSE)),IF($X$1=9,(VLOOKUP(B234,'X9'!$B:$AP,41,FALSE)),IF($X$1=10,(VLOOKUP(B234,'X10'!$B:$AP,41,FALSE)),IF($X$1=11,(VLOOKUP(B234,'X11'!$B:$AP,41,FALSE)),IF($X$1=12,(VLOOKUP(B234,'X12'!$B:$AP,41,FALSE)),IF($X$1=13,(VLOOKUP(B234,'X13'!$B:$AP,41,FALSE)),"B"))))))))))))))=TRUE," ",(IF($X$1=1,(VLOOKUP(B234,'X1'!$B:$AP,41,FALSE)),IF($X$1=2,(VLOOKUP(B234,'X2'!$B:$AP,41,FALSE)),IF($X$1=3,(VLOOKUP(B234,'X3'!$B:$AP,41,FALSE)),IF($X$1=4,(VLOOKUP(B234,'X4'!$B:$AP,41,FALSE)),IF($X$1=5,(VLOOKUP(B234,'X5'!$B:$AP,41,FALSE)),IF($X$1=6,(VLOOKUP(B234,'X6'!$B:$AP,41,FALSE)),IF($X$1=7,(VLOOKUP(B234,'X7'!$B:$AP,41,FALSE)),IF($X$1=8,(VLOOKUP(B234,'X8'!$B:$AP,41,FALSE)),IF($X$1=9,(VLOOKUP(B234,'X9'!$B:$AP,41,FALSE)),IF($X$1=10,(VLOOKUP(B234,'X10'!$B:$AP,41,FALSE)),IF($X$1=11,(VLOOKUP(B234,'X11'!$B:$AP,41,FALSE)),IF($X$1=12,(VLOOKUP(B234,'X12'!$B:$AP,41,FALSE)),IF($X$1=13,(VLOOKUP(B234,'X13'!$B:$AP,41,FALSE)),"B")))))))))))))))</f>
        <v xml:space="preserve"> </v>
      </c>
      <c r="E234" s="182" t="str">
        <f ca="1">IF(ISERROR(IF($X$1=1,(VLOOKUP(B234,'X1'!$B:$AP,7,FALSE)),IF($X$1=2,(VLOOKUP(B234,'X2'!$B:$AP,7,FALSE)),IF($X$1=3,(VLOOKUP(B234,'X3'!$B:$AP,7,FALSE)),IF($X$1=4,(VLOOKUP(B234,'X4'!$B:$AP,7,FALSE)),IF($X$1=5,(VLOOKUP(B234,'X5'!$B:$AP,7,FALSE)),IF($X$1=6,(VLOOKUP(B234,'X6'!$B:$AP,7,FALSE)),IF($X$1=7,(VLOOKUP(B234,'X7'!$B:$AP,7,FALSE)),IF($X$1=8,(VLOOKUP(B234,'X8'!$B:$AP,7,FALSE)),IF($X$1=9,(VLOOKUP(B234,'X9'!$B:$AP,7,FALSE)),IF($X$1=10,(VLOOKUP(B234,'X10'!$B:$AP,7,FALSE)),IF($X$1=11,(VLOOKUP(B234,'X11'!$B:$AP,7,FALSE)),IF($X$1=12,(VLOOKUP(B234,'X12'!$B:$AP,7,FALSE)),IF($X$1=13,(VLOOKUP(B234,'X13'!$B:$AP,7,FALSE)),"B"))))))))))))))=TRUE," ",(IF($X$1=1,(VLOOKUP(B234,'X1'!$B:$AP,7,FALSE)),IF($X$1=2,(VLOOKUP(B234,'X2'!$B:$AP,7,FALSE)),IF($X$1=3,(VLOOKUP(B234,'X3'!$B:$AP,7,FALSE)),IF($X$1=4,(VLOOKUP(B234,'X4'!$B:$AP,7,FALSE)),IF($X$1=5,(VLOOKUP(B234,'X5'!$B:$AP,7,FALSE)),IF($X$1=6,(VLOOKUP(B234,'X6'!$B:$AP,7,FALSE)),IF($X$1=7,(VLOOKUP(B234,'X7'!$B:$AP,7,FALSE)),IF($X$1=8,(VLOOKUP(B234,'X8'!$B:$AP,7,FALSE)),IF($X$1=9,(VLOOKUP(B234,'X9'!$B:$AP,7,FALSE)),IF($X$1=10,(VLOOKUP(B234,'X10'!$B:$AP,7,FALSE)),IF($X$1=11,(VLOOKUP(B234,'X11'!$B:$AP,7,FALSE)),IF($X$1=12,(VLOOKUP(B234,'X12'!$B:$AP,7,FALSE)),IF($X$1=13,(VLOOKUP(B234,'X13'!$B:$AP,7,FALSE)),"B")))))))))))))))</f>
        <v xml:space="preserve"> </v>
      </c>
      <c r="F234" s="182" t="str">
        <f ca="1">IF(ISERROR(IF((IF($X$1=1,(VLOOKUP(B234,'X1'!$B:$AO,6,FALSE)),(IF($X$1=2,(VLOOKUP(B234,'X2'!$B:$AO,6,FALSE)),(IF($X$1=3,(VLOOKUP(B234,'X3'!$B:$AO,6,FALSE)),(IF($X$1=4,(VLOOKUP(B234,'X4'!$B:$AO,6,FALSE)),(IF($X$1=5,(VLOOKUP(B234,'X5'!$B:$AO,6,FALSE)),(IF($X$1=6,(VLOOKUP(B234,'X6'!$B:$AO,6,FALSE)),(IF($X$1=7,(VLOOKUP(B234,'X7'!$B:$AO,6,FALSE)),(IF($X$1=8,(VLOOKUP(B234,'X8'!$B:$AO,6,FALSE)),(IF($X$1=9,(VLOOKUP(B234,'X9'!$B:$AO,6,FALSE)),(IF($X$1=10,(VLOOKUP(B234,'X10'!$B:$AO,6,FALSE)),(IF($X$1=11,(VLOOKUP(B234,'X11'!$B:$AO,6,FALSE)),(IF($X$1=12,(VLOOKUP(B234,'X12'!$B:$AO,6,FALSE)),(VLOOKUP(B234,'X13'!$B:$AO,6,FALSE))))))))))))))))))))))))))=$V$1," ",(IF($X$1=1,(VLOOKUP(B234,'X1'!$B:$AO,6,FALSE)),(IF($X$1=2,(VLOOKUP(B234,'X2'!$B:$AO,6,FALSE)),(IF($X$1=3,(VLOOKUP(B234,'X3'!$B:$AO,6,FALSE)),(IF($X$1=4,(VLOOKUP(B234,'X4'!$B:$AO,6,FALSE)),(IF($X$1=5,(VLOOKUP(B234,'X5'!$B:$AO,6,FALSE)),(IF($X$1=6,(VLOOKUP(B234,'X6'!$B:$AO,6,FALSE)),(IF($X$1=7,(VLOOKUP(B234,'X7'!$B:$AO,6,FALSE)),(IF($X$1=8,(VLOOKUP(B234,'X8'!$B:$AO,6,FALSE)),(IF($X$1=9,(VLOOKUP(B234,'X9'!$B:$AO,6,FALSE)),(IF($X$1=10,(VLOOKUP(B234,'X10'!$B:$AO,6,FALSE)),(IF($X$1=11,(VLOOKUP(B234,'X11'!$B:$AO,6,FALSE)),(IF($X$1=12,(VLOOKUP(B234,'X12'!$B:$AO,6,FALSE)),(VLOOKUP(B234,'X13'!$B:$AO,6,FALSE))))))))))))))))))))))))))))=TRUE," ",(IF((IF($X$1=1,(VLOOKUP(B234,'X1'!$B:$AO,6,FALSE)),(IF($X$1=2,(VLOOKUP(B234,'X2'!$B:$AO,6,FALSE)),(IF($X$1=3,(VLOOKUP(B234,'X3'!$B:$AO,6,FALSE)),(IF($X$1=4,(VLOOKUP(B234,'X4'!$B:$AO,6,FALSE)),(IF($X$1=5,(VLOOKUP(B234,'X5'!$B:$AO,6,FALSE)),(IF($X$1=6,(VLOOKUP(B234,'X6'!$B:$AO,6,FALSE)),(IF($X$1=7,(VLOOKUP(B234,'X7'!$B:$AO,6,FALSE)),(IF($X$1=8,(VLOOKUP(B234,'X8'!$B:$AO,6,FALSE)),(IF($X$1=9,(VLOOKUP(B234,'X9'!$B:$AO,6,FALSE)),(IF($X$1=10,(VLOOKUP(B234,'X10'!$B:$AO,6,FALSE)),(IF($X$1=11,(VLOOKUP(B234,'X11'!$B:$AO,6,FALSE)),(IF($X$1=12,(VLOOKUP(B234,'X12'!$B:$AO,6,FALSE)),(VLOOKUP(B234,'X13'!$B:$AO,6,FALSE))))))))))))))))))))))))))=$V$1," ",(IF($X$1=1,(VLOOKUP(B234,'X1'!$B:$AO,6,FALSE)),(IF($X$1=2,(VLOOKUP(B234,'X2'!$B:$AO,6,FALSE)),(IF($X$1=3,(VLOOKUP(B234,'X3'!$B:$AO,6,FALSE)),(IF($X$1=4,(VLOOKUP(B234,'X4'!$B:$AO,6,FALSE)),(IF($X$1=5,(VLOOKUP(B234,'X5'!$B:$AO,6,FALSE)),(IF($X$1=6,(VLOOKUP(B234,'X6'!$B:$AO,6,FALSE)),(IF($X$1=7,(VLOOKUP(B234,'X7'!$B:$AO,6,FALSE)),(IF($X$1=8,(VLOOKUP(B234,'X8'!$B:$AO,6,FALSE)),(IF($X$1=9,(VLOOKUP(B234,'X9'!$B:$AO,6,FALSE)),(IF($X$1=10,(VLOOKUP(B234,'X10'!$B:$AO,6,FALSE)),(IF($X$1=11,(VLOOKUP(B234,'X11'!$B:$AO,6,FALSE)),(IF($X$1=12,(VLOOKUP(B234,'X12'!$B:$AO,6,FALSE)),(VLOOKUP(B234,'X13'!$B:$AO,6,FALSE)))))))))))))))))))))))))))))</f>
        <v xml:space="preserve"> </v>
      </c>
      <c r="G234" s="182" t="str">
        <f ca="1">IF(ISERROR(IF($X$1=1,(VLOOKUP(B234,'X1'!$B:$AZ,44,FALSE)),IF($X$1=2,(VLOOKUP(B234,'X2'!$B:$AZ,44,FALSE)),IF($X$1=3,(VLOOKUP(B234,'X3'!$B:$AZ,44,FALSE)),IF($X$1=4,(VLOOKUP(B234,'X4'!$B:$AZ,44,FALSE)),IF($X$1=5,(VLOOKUP(B234,'X5'!$B:$AZ,44,FALSE)),IF($X$1=6,(VLOOKUP(B234,'X6'!$B:$AZ,44,FALSE)),IF($X$1=7,(VLOOKUP(B234,'X7'!$B:$AZ,44,FALSE)),IF($X$1=8,(VLOOKUP(B234,'X8'!$B:$AZ,44,FALSE)),IF($X$1=9,(VLOOKUP(B234,'X9'!$B:$AZ,44,FALSE)),IF($X$1=10,(VLOOKUP(B234,'X10'!$B:$AZ,44,FALSE)),IF($X$1=11,(VLOOKUP(B234,'X11'!$B:$AZ,44,FALSE)),IF($X$1=12,(VLOOKUP(B234,'X12'!$B:$AZ,44,FALSE)),IF($X$1=13,(VLOOKUP(B234,'X13'!$B:$AZ,44,FALSE)),"B"))))))))))))))=TRUE," ",(IF($X$1=1,(VLOOKUP(B234,'X1'!$B:$AZ,44,FALSE)),IF($X$1=2,(VLOOKUP(B234,'X2'!$B:$AZ,44,FALSE)),IF($X$1=3,(VLOOKUP(B234,'X3'!$B:$AZ,44,FALSE)),IF($X$1=4,(VLOOKUP(B234,'X4'!$B:$AZ,44,FALSE)),IF($X$1=5,(VLOOKUP(B234,'X5'!$B:$AZ,44,FALSE)),IF($X$1=6,(VLOOKUP(B234,'X6'!$B:$AZ,44,FALSE)),IF($X$1=7,(VLOOKUP(B234,'X7'!$B:$AZ,44,FALSE)),IF($X$1=8,(VLOOKUP(B234,'X8'!$B:$AZ,44,FALSE)),IF($X$1=9,(VLOOKUP(B234,'X9'!$B:$AZ,44,FALSE)),IF($X$1=10,(VLOOKUP(B234,'X10'!$B:$AZ,44,FALSE)),IF($X$1=11,(VLOOKUP(B234,'X11'!$B:$AZ,44,FALSE)),IF($X$1=12,(VLOOKUP(B234,'X12'!$B:$AZ,44,FALSE)),IF($X$1=13,(VLOOKUP(B234,'X13'!$B:$AZ,44,FALSE)),"B")))))))))))))))</f>
        <v xml:space="preserve"> </v>
      </c>
      <c r="H234" s="182" t="str">
        <f ca="1">IF(ISERROR(IF($X$1=1,(VLOOKUP(B234,'X1'!$B:$AZ,8,FALSE)),IF($X$1=2,(VLOOKUP(B234,'X2'!$B:$AZ,8,FALSE)),IF($X$1=3,(VLOOKUP(B234,'X3'!$B:$AZ,8,FALSE)),IF($X$1=4,(VLOOKUP(B234,'X4'!$B:$AZ,8,FALSE)),IF($X$1=5,(VLOOKUP(B234,'X5'!$B:$AZ,8,FALSE)),IF($X$1=6,(VLOOKUP(B234,'X6'!$B:$AZ,8,FALSE)),IF($X$1=7,(VLOOKUP(B234,'X7'!$B:$AZ,8,FALSE)),IF($X$1=8,(VLOOKUP(B234,'X8'!$B:$AZ,8,FALSE)),IF($X$1=9,(VLOOKUP(B234,'X9'!$B:$AZ,8,FALSE)),IF($X$1=10,(VLOOKUP(B234,'X10'!$B:$AZ,8,FALSE)),IF($X$1=11,(VLOOKUP(B234,'X11'!$B:$AZ,8,FALSE)),IF($X$1=12,(VLOOKUP(B234,'X12'!$B:$AZ,8,FALSE)),IF($X$1=13,(VLOOKUP(B234,'X13'!$B:$AZ,8,FALSE)),"B"))))))))))))))=TRUE," ",(IF($X$1=1,(VLOOKUP(B234,'X1'!$B:$AZ,8,FALSE)),IF($X$1=2,(VLOOKUP(B234,'X2'!$B:$AZ,8,FALSE)),IF($X$1=3,(VLOOKUP(B234,'X3'!$B:$AZ,8,FALSE)),IF($X$1=4,(VLOOKUP(B234,'X4'!$B:$AZ,8,FALSE)),IF($X$1=5,(VLOOKUP(B234,'X5'!$B:$AZ,8,FALSE)),IF($X$1=6,(VLOOKUP(B234,'X6'!$B:$AZ,8,FALSE)),IF($X$1=7,(VLOOKUP(B234,'X7'!$B:$AZ,8,FALSE)),IF($X$1=8,(VLOOKUP(B234,'X8'!$B:$AZ,8,FALSE)),IF($X$1=9,(VLOOKUP(B234,'X9'!$B:$AZ,8,FALSE)),IF($X$1=10,(VLOOKUP(B234,'X10'!$B:$AZ,8,FALSE)),IF($X$1=11,(VLOOKUP(B234,'X11'!$B:$AZ,8,FALSE)),IF($X$1=12,(VLOOKUP(B234,'X12'!$B:$AZ,8,FALSE)),IF($X$1=13,(VLOOKUP(B234,'X13'!$B:$AZ,8,FALSE)),"B")))))))))))))))</f>
        <v xml:space="preserve"> </v>
      </c>
      <c r="I234" s="183" t="str">
        <f ca="1">IF(ISERROR(IF($X$1=1,(VLOOKUP(B234,'X1'!$B:$AZ,2,FALSE)),IF($X$1=2,(VLOOKUP(B234,'X2'!$B:$AZ,2,FALSE)),IF($X$1=3,(VLOOKUP(B234,'X3'!$B:$AZ,2,FALSE)),IF($X$1=4,(VLOOKUP(B234,'X4'!$B:$AZ,2,FALSE)),IF($X$1=5,(VLOOKUP(B234,'X5'!$B:$AZ,2,FALSE)),IF($X$1=6,(VLOOKUP(B234,'X6'!$B:$AZ,2,FALSE)),IF($X$1=7,(VLOOKUP(B234,'X7'!$B:$AZ,2,FALSE)),IF($X$1=8,(VLOOKUP(B234,'X8'!$B:$AZ,2,FALSE)),IF($X$1=9,(VLOOKUP(B234,'X9'!$B:$AZ,2,FALSE)),IF($X$1=10,(VLOOKUP(B234,'X10'!$B:$AZ,2,FALSE)),IF($X$1=11,(VLOOKUP(B234,'X11'!$B:$AZ,2,FALSE)),IF($X$1=12,(VLOOKUP(B234,'X12'!$B:$AZ,2,FALSE)),IF($X$1=13,(VLOOKUP(B234,'X13'!$B:$AZ,2,FALSE)),"B"))))))))))))))=TRUE," ",(IF($X$1=1,(VLOOKUP(B234,'X1'!$B:$AZ,2,FALSE)),IF($X$1=2,(VLOOKUP(B234,'X2'!$B:$AZ,2,FALSE)),IF($X$1=3,(VLOOKUP(B234,'X3'!$B:$AZ,2,FALSE)),IF($X$1=4,(VLOOKUP(B234,'X4'!$B:$AZ,2,FALSE)),IF($X$1=5,(VLOOKUP(B234,'X5'!$B:$AZ,2,FALSE)),IF($X$1=6,(VLOOKUP(B234,'X6'!$B:$AZ,2,FALSE)),IF($X$1=7,(VLOOKUP(B234,'X7'!$B:$AZ,2,FALSE)),IF($X$1=8,(VLOOKUP(B234,'X8'!$B:$AZ,2,FALSE)),IF($X$1=9,(VLOOKUP(B234,'X9'!$B:$AZ,2,FALSE)),IF($X$1=10,(VLOOKUP(B234,'X10'!$B:$AZ,2,FALSE)),IF($X$1=11,(VLOOKUP(B234,'X11'!$B:$AZ,2,FALSE)),IF($X$1=12,(VLOOKUP(B234,'X12'!$B:$AZ,2,FALSE)),IF($X$1=13,(VLOOKUP(B234,'X13'!$B:$AZ,2,FALSE)),"B")))))))))))))))</f>
        <v xml:space="preserve"> </v>
      </c>
      <c r="J234" s="183" t="str">
        <f ca="1">IF(ISERROR(IF($X$1=1,(VLOOKUP(B234,'X1'!$B:$AZ,3,FALSE)),IF($X$1=2,(VLOOKUP(B234,'X2'!$B:$AZ,3,FALSE)),IF($X$1=3,(VLOOKUP(B234,'X3'!$B:$AZ,3,FALSE)),IF($X$1=4,(VLOOKUP(B234,'X4'!$B:$AZ,3,FALSE)),IF($X$1=5,(VLOOKUP(B234,'X5'!$B:$AZ,3,FALSE)),IF($X$1=6,(VLOOKUP(B234,'X6'!$B:$AZ,3,FALSE)),IF($X$1=7,(VLOOKUP(B234,'X7'!$B:$AZ,3,FALSE)),IF($X$1=8,(VLOOKUP(B234,'X8'!$B:$AZ,3,FALSE)),IF($X$1=9,(VLOOKUP(B234,'X9'!$B:$AZ,3,FALSE)),IF($X$1=10,(VLOOKUP(B234,'X10'!$B:$AZ,3,FALSE)),IF($X$1=11,(VLOOKUP(B234,'X11'!$B:$AZ,3,FALSE)),IF($X$1=12,(VLOOKUP(B234,'X12'!$B:$AZ,3,FALSE)),IF($X$1=13,(VLOOKUP(B234,'X13'!$B:$AZ,3,FALSE)),"B"))))))))))))))=TRUE," ",(IF($X$1=1,(VLOOKUP(B234,'X1'!$B:$AZ,3,FALSE)),IF($X$1=2,(VLOOKUP(B234,'X2'!$B:$AZ,3,FALSE)),IF($X$1=3,(VLOOKUP(B234,'X3'!$B:$AZ,3,FALSE)),IF($X$1=4,(VLOOKUP(B234,'X4'!$B:$AZ,3,FALSE)),IF($X$1=5,(VLOOKUP(B234,'X5'!$B:$AZ,3,FALSE)),IF($X$1=6,(VLOOKUP(B234,'X6'!$B:$AZ,3,FALSE)),IF($X$1=7,(VLOOKUP(B234,'X7'!$B:$AZ,3,FALSE)),IF($X$1=8,(VLOOKUP(B234,'X8'!$B:$AZ,3,FALSE)),IF($X$1=9,(VLOOKUP(B234,'X9'!$B:$AZ,3,FALSE)),IF($X$1=10,(VLOOKUP(B234,'X10'!$B:$AZ,3,FALSE)),IF($X$1=11,(VLOOKUP(B234,'X11'!$B:$AZ,3,FALSE)),IF($X$1=12,(VLOOKUP(B234,'X12'!$B:$AZ,3,FALSE)),IF($X$1=13,(VLOOKUP(B234,'X13'!$B:$AZ,3,FALSE)),"B")))))))))))))))</f>
        <v xml:space="preserve"> </v>
      </c>
      <c r="K234" s="183" t="str">
        <f ca="1">IF(ISERROR(IF($X$1=1,(VLOOKUP(B234,'X1'!$B:$AZ,5,FALSE)),IF($X$1=2,(VLOOKUP(B234,'X2'!$B:$AZ,5,FALSE)),IF($X$1=3,(VLOOKUP(B234,'X3'!$B:$AZ,5,FALSE)),IF($X$1=4,(VLOOKUP(B234,'X4'!$B:$AZ,5,FALSE)),IF($X$1=5,(VLOOKUP(B234,'X5'!$B:$AZ,5,FALSE)),IF($X$1=6,(VLOOKUP(B234,'X6'!$B:$AZ,5,FALSE)),IF($X$1=7,(VLOOKUP(B234,'X7'!$B:$AZ,5,FALSE)),IF($X$1=8,(VLOOKUP(B234,'X8'!$B:$AZ,5,FALSE)),IF($X$1=9,(VLOOKUP(B234,'X9'!$B:$AZ,5,FALSE)),IF($X$1=10,(VLOOKUP(B234,'X10'!$B:$AZ,5,FALSE)),IF($X$1=11,(VLOOKUP(B234,'X11'!$B:$AZ,5,FALSE)),IF($X$1=12,(VLOOKUP(B234,'X12'!$B:$AZ,5,FALSE)),IF($X$1=13,(VLOOKUP(B234,'X13'!$B:$AZ,5,FALSE)),"B"))))))))))))))=TRUE," ",(IF($X$1=1,(VLOOKUP(B234,'X1'!$B:$AZ,5,FALSE)),IF($X$1=2,(VLOOKUP(B234,'X2'!$B:$AZ,5,FALSE)),IF($X$1=3,(VLOOKUP(B234,'X3'!$B:$AZ,5,FALSE)),IF($X$1=4,(VLOOKUP(B234,'X4'!$B:$AZ,5,FALSE)),IF($X$1=5,(VLOOKUP(B234,'X5'!$B:$AZ,5,FALSE)),IF($X$1=6,(VLOOKUP(B234,'X6'!$B:$AZ,5,FALSE)),IF($X$1=7,(VLOOKUP(B234,'X7'!$B:$AZ,5,FALSE)),IF($X$1=8,(VLOOKUP(B234,'X8'!$B:$AZ,5,FALSE)),IF($X$1=9,(VLOOKUP(B234,'X9'!$B:$AZ,5,FALSE)),IF($X$1=10,(VLOOKUP(B234,'X10'!$B:$AZ,5,FALSE)),IF($X$1=11,(VLOOKUP(B234,'X11'!$B:$AZ,5,FALSE)),IF($X$1=12,(VLOOKUP(B234,'X12'!$B:$AZ,5,FALSE)),IF($X$1=13,(VLOOKUP(B234,'X13'!$B:$AZ,5,FALSE)),"B")))))))))))))))</f>
        <v xml:space="preserve"> </v>
      </c>
      <c r="L234" s="184" t="str">
        <f ca="1">IF(ISERROR(IF($X$1=1,(VLOOKUP(B234,'X1'!$B:$AZ,9,FALSE)),IF($X$1=2,(VLOOKUP(B234,'X2'!$B:$AZ,9,FALSE)),IF($X$1=3,(VLOOKUP(B234,'X3'!$B:$AZ,9,FALSE)),IF($X$1=4,(VLOOKUP(B234,'X4'!$B:$AZ,9,FALSE)),IF($X$1=5,(VLOOKUP(B234,'X5'!$B:$AZ,9,FALSE)),IF($X$1=6,(VLOOKUP(B234,'X6'!$B:$AZ,9,FALSE)),IF($X$1=7,(VLOOKUP(B234,'X7'!$B:$AZ,9,FALSE)),IF($X$1=8,(VLOOKUP(B234,'X8'!$B:$AZ,9,FALSE)),IF($X$1=9,(VLOOKUP(B234,'X9'!$B:$AZ,9,FALSE)),IF($X$1=10,(VLOOKUP(B234,'X10'!$B:$AZ,9,FALSE)),IF($X$1=11,(VLOOKUP(B234,'X11'!$B:$AZ,9,FALSE)),IF($X$1=12,(VLOOKUP(B234,'X12'!$B:$AZ,9,FALSE)),IF($X$1=13,(VLOOKUP(B234,'X13'!$B:$AZ,9,FALSE)),"B"))))))))))))))=TRUE," ",(IF($X$1=1,(VLOOKUP(B234,'X1'!$B:$AZ,9,FALSE)),IF($X$1=2,(VLOOKUP(B234,'X2'!$B:$AZ,9,FALSE)),IF($X$1=3,(VLOOKUP(B234,'X3'!$B:$AZ,9,FALSE)),IF($X$1=4,(VLOOKUP(B234,'X4'!$B:$AZ,9,FALSE)),IF($X$1=5,(VLOOKUP(B234,'X5'!$B:$AZ,9,FALSE)),IF($X$1=6,(VLOOKUP(B234,'X6'!$B:$AZ,9,FALSE)),IF($X$1=7,(VLOOKUP(B234,'X7'!$B:$AZ,9,FALSE)),IF($X$1=8,(VLOOKUP(B234,'X8'!$B:$AZ,9,FALSE)),IF($X$1=9,(VLOOKUP(B234,'X9'!$B:$AZ,9,FALSE)),IF($X$1=10,(VLOOKUP(B234,'X10'!$B:$AZ,9,FALSE)),IF($X$1=11,(VLOOKUP(B234,'X11'!$B:$AZ,9,FALSE)),IF($X$1=12,(VLOOKUP(B234,'X12'!$B:$AZ,9,FALSE)),IF($X$1=13,(VLOOKUP(B234,'X13'!$B:$AZ,9,FALSE)),"B")))))))))))))))</f>
        <v xml:space="preserve"> </v>
      </c>
      <c r="M234" s="184" t="str">
        <f ca="1">IF(ISERROR(IF($X$1=1,(VLOOKUP(B234,'X1'!$B:$AZ,10,FALSE)),IF($X$1=2,(VLOOKUP(B234,'X2'!$B:$AZ,10,FALSE)),IF($X$1=3,(VLOOKUP(B234,'X3'!$B:$AZ,10,FALSE)),IF($X$1=4,(VLOOKUP(B234,'X4'!$B:$AZ,10,FALSE)),IF($X$1=5,(VLOOKUP(B234,'X5'!$B:$AZ,10,FALSE)),IF($X$1=6,(VLOOKUP(B234,'X6'!$B:$AZ,10,FALSE)),IF($X$1=7,(VLOOKUP(B234,'X7'!$B:$AZ,10,FALSE)),IF($X$1=8,(VLOOKUP(B234,'X8'!$B:$AZ,10,FALSE)),IF($X$1=9,(VLOOKUP(B234,'X9'!$B:$AZ,10,FALSE)),IF($X$1=10,(VLOOKUP(B234,'X10'!$B:$AZ,10,FALSE)),IF($X$1=11,(VLOOKUP(B234,'X11'!$B:$AZ,10,FALSE)),IF($X$1=12,(VLOOKUP(B234,'X12'!$B:$AZ,10,FALSE)),IF($X$1=13,(VLOOKUP(B234,'X13'!$B:$AZ,10,FALSE)),"B"))))))))))))))=TRUE," ",(IF($X$1=1,(VLOOKUP(B234,'X1'!$B:$AZ,10,FALSE)),IF($X$1=2,(VLOOKUP(B234,'X2'!$B:$AZ,10,FALSE)),IF($X$1=3,(VLOOKUP(B234,'X3'!$B:$AZ,10,FALSE)),IF($X$1=4,(VLOOKUP(B234,'X4'!$B:$AZ,10,FALSE)),IF($X$1=5,(VLOOKUP(B234,'X5'!$B:$AZ,10,FALSE)),IF($X$1=6,(VLOOKUP(B234,'X6'!$B:$AZ,10,FALSE)),IF($X$1=7,(VLOOKUP(B234,'X7'!$B:$AZ,10,FALSE)),IF($X$1=8,(VLOOKUP(B234,'X8'!$B:$AZ,10,FALSE)),IF($X$1=9,(VLOOKUP(B234,'X9'!$B:$AZ,10,FALSE)),IF($X$1=10,(VLOOKUP(B234,'X10'!$B:$AZ,10,FALSE)),IF($X$1=11,(VLOOKUP(B234,'X11'!$B:$AZ,10,FALSE)),IF($X$1=12,(VLOOKUP(B234,'X12'!$B:$AZ,10,FALSE)),IF($X$1=13,(VLOOKUP(B234,'X13'!$B:$AZ,10,FALSE)),"B")))))))))))))))</f>
        <v xml:space="preserve"> </v>
      </c>
      <c r="N234" s="185" t="str">
        <f ca="1">IF(ISERROR(IF($X$1=1,(VLOOKUP(B234,'X1'!$B:$AZ,45,FALSE)),IF($X$1=2,(VLOOKUP(B234,'X2'!$B:$AZ,45,FALSE)),IF($X$1=3,(VLOOKUP(B234,'X3'!$B:$AZ,45,FALSE)),IF($X$1=4,(VLOOKUP(B234,'X4'!$B:$AZ,45,FALSE)),IF($X$1=5,(VLOOKUP(B234,'X5'!$B:$AZ,45,FALSE)),IF($X$1=6,(VLOOKUP(B234,'X6'!$B:$AZ,45,FALSE)),IF($X$1=7,(VLOOKUP(B234,'X7'!$B:$AZ,45,FALSE)),IF($X$1=8,(VLOOKUP(B234,'X8'!$B:$AZ,45,FALSE)),IF($X$1=9,(VLOOKUP(B234,'X9'!$B:$AZ,45,FALSE)),IF($X$1=10,(VLOOKUP(B234,'X10'!$B:$AZ,45,FALSE)),IF($X$1=11,(VLOOKUP(B234,'X11'!$B:$AZ,45,FALSE)),IF($X$1=12,(VLOOKUP(B234,'X12'!$B:$AZ,45,FALSE)),IF($X$1=13,(VLOOKUP(B234,'X13'!$B:$AZ,45,FALSE)),"B"))))))))))))))=TRUE," ",(IF($X$1=1,(VLOOKUP(B234,'X1'!$B:$AZ,45,FALSE)),IF($X$1=2,(VLOOKUP(B234,'X2'!$B:$AZ,45,FALSE)),IF($X$1=3,(VLOOKUP(B234,'X3'!$B:$AZ,45,FALSE)),IF($X$1=4,(VLOOKUP(B234,'X4'!$B:$AZ,45,FALSE)),IF($X$1=5,(VLOOKUP(B234,'X5'!$B:$AZ,45,FALSE)),IF($X$1=6,(VLOOKUP(B234,'X6'!$B:$AZ,45,FALSE)),IF($X$1=7,(VLOOKUP(B234,'X7'!$B:$AZ,45,FALSE)),IF($X$1=8,(VLOOKUP(B234,'X8'!$B:$AZ,45,FALSE)),IF($X$1=9,(VLOOKUP(B234,'X9'!$B:$AZ,45,FALSE)),IF($X$1=10,(VLOOKUP(B234,'X10'!$B:$AZ,45,FALSE)),IF($X$1=11,(VLOOKUP(B234,'X11'!$B:$AZ,45,FALSE)),IF($X$1=12,(VLOOKUP(B234,'X12'!$B:$AZ,45,FALSE)),IF($X$1=13,(VLOOKUP(B234,'X13'!$B:$AZ,45,FALSE)),"B")))))))))))))))</f>
        <v xml:space="preserve"> </v>
      </c>
      <c r="O234" s="184" t="str">
        <f ca="1">IF(ISERROR(IF($X$1=1,(VLOOKUP(B234,'X1'!$B:$AZ,11,FALSE)),IF($X$1=2,(VLOOKUP(B234,'X2'!$B:$AZ,11,FALSE)),IF($X$1=3,(VLOOKUP(B234,'X3'!$B:$AZ,11,FALSE)),IF($X$1=4,(VLOOKUP(B234,'X4'!$B:$AZ,11,FALSE)),IF($X$1=5,(VLOOKUP(B234,'X5'!$B:$AZ,11,FALSE)),IF($X$1=6,(VLOOKUP(B234,'X6'!$B:$AZ,11,FALSE)),IF($X$1=7,(VLOOKUP(B234,'X7'!$B:$AZ,11,FALSE)),IF($X$1=8,(VLOOKUP(B234,'X8'!$B:$AZ,11,FALSE)),IF($X$1=9,(VLOOKUP(B234,'X9'!$B:$AZ,11,FALSE)),IF($X$1=10,(VLOOKUP(B234,'X10'!$B:$AZ,11,FALSE)),IF($X$1=11,(VLOOKUP(B234,'X11'!$B:$AZ,11,FALSE)),IF($X$1=12,(VLOOKUP(B234,'X12'!$B:$AZ,11,FALSE)),IF($X$1=13,(VLOOKUP(B234,'X13'!$B:$AZ,11,FALSE)),"B"))))))))))))))=TRUE," ",(IF($X$1=1,(VLOOKUP(B234,'X1'!$B:$AZ,11,FALSE)),IF($X$1=2,(VLOOKUP(B234,'X2'!$B:$AZ,11,FALSE)),IF($X$1=3,(VLOOKUP(B234,'X3'!$B:$AZ,11,FALSE)),IF($X$1=4,(VLOOKUP(B234,'X4'!$B:$AZ,11,FALSE)),IF($X$1=5,(VLOOKUP(B234,'X5'!$B:$AZ,11,FALSE)),IF($X$1=6,(VLOOKUP(B234,'X6'!$B:$AZ,11,FALSE)),IF($X$1=7,(VLOOKUP(B234,'X7'!$B:$AZ,11,FALSE)),IF($X$1=8,(VLOOKUP(B234,'X8'!$B:$AZ,11,FALSE)),IF($X$1=9,(VLOOKUP(B234,'X9'!$B:$AZ,11,FALSE)),IF($X$1=10,(VLOOKUP(B234,'X10'!$B:$AZ,11,FALSE)),IF($X$1=11,(VLOOKUP(B234,'X11'!$B:$AZ,11,FALSE)),IF($X$1=12,(VLOOKUP(B234,'X12'!$B:$AZ,11,FALSE)),IF($X$1=13,(VLOOKUP(B234,'X13'!$B:$AZ,11,FALSE)),"B")))))))))))))))</f>
        <v xml:space="preserve"> </v>
      </c>
      <c r="P234" s="184" t="str">
        <f ca="1">IF(ISERROR(IF($X$1=1,(VLOOKUP(B234,'X1'!$B:$AZ,12,FALSE)),IF($X$1=2,(VLOOKUP(B234,'X2'!$B:$AZ,12,FALSE)),IF($X$1=3,(VLOOKUP(B234,'X3'!$B:$AZ,12,FALSE)),IF($X$1=4,(VLOOKUP(B234,'X4'!$B:$AZ,12,FALSE)),IF($X$1=5,(VLOOKUP(B234,'X5'!$B:$AZ,12,FALSE)),IF($X$1=6,(VLOOKUP(B234,'X6'!$B:$AZ,12,FALSE)),IF($X$1=7,(VLOOKUP(B234,'X7'!$B:$AZ,12,FALSE)),IF($X$1=8,(VLOOKUP(B234,'X8'!$B:$AZ,12,FALSE)),IF($X$1=9,(VLOOKUP(B234,'X9'!$B:$AZ,12,FALSE)),IF($X$1=10,(VLOOKUP(B234,'X10'!$B:$AZ,12,FALSE)),IF($X$1=11,(VLOOKUP(B234,'X11'!$B:$AZ,12,FALSE)),IF($X$1=12,(VLOOKUP(B234,'X12'!$B:$AZ,12,FALSE)),IF($X$1=13,(VLOOKUP(B234,'X13'!$B:$AZ,12,FALSE)),"B"))))))))))))))=TRUE," ",(IF($X$1=1,(VLOOKUP(B234,'X1'!$B:$AZ,12,FALSE)),IF($X$1=2,(VLOOKUP(B234,'X2'!$B:$AZ,12,FALSE)),IF($X$1=3,(VLOOKUP(B234,'X3'!$B:$AZ,12,FALSE)),IF($X$1=4,(VLOOKUP(B234,'X4'!$B:$AZ,12,FALSE)),IF($X$1=5,(VLOOKUP(B234,'X5'!$B:$AZ,12,FALSE)),IF($X$1=6,(VLOOKUP(B234,'X6'!$B:$AZ,12,FALSE)),IF($X$1=7,(VLOOKUP(B234,'X7'!$B:$AZ,12,FALSE)),IF($X$1=8,(VLOOKUP(B234,'X8'!$B:$AZ,12,FALSE)),IF($X$1=9,(VLOOKUP(B234,'X9'!$B:$AZ,12,FALSE)),IF($X$1=10,(VLOOKUP(B234,'X10'!$B:$AZ,12,FALSE)),IF($X$1=11,(VLOOKUP(B234,'X11'!$B:$AZ,12,FALSE)),IF($X$1=12,(VLOOKUP(B234,'X12'!$B:$AZ,12,FALSE)),IF($X$1=13,(VLOOKUP(B234,'X13'!$B:$AZ,12,FALSE)),"B")))))))))))))))</f>
        <v xml:space="preserve"> </v>
      </c>
      <c r="Q234" s="185" t="str">
        <f ca="1">IF(ISERROR(IF($X$1=1,(VLOOKUP(B234,'X1'!$B:$AZ,46,FALSE)),IF($X$1=2,(VLOOKUP(B234,'X2'!$B:$AZ,46,FALSE)),IF($X$1=3,(VLOOKUP(B234,'X3'!$B:$AZ,46,FALSE)),IF($X$1=4,(VLOOKUP(B234,'X4'!$B:$AZ,46,FALSE)),IF($X$1=5,(VLOOKUP(B234,'X5'!$B:$AZ,46,FALSE)),IF($X$1=6,(VLOOKUP(B234,'X6'!$B:$AZ,46,FALSE)),IF($X$1=7,(VLOOKUP(B234,'X7'!$B:$AZ,46,FALSE)),IF($X$1=8,(VLOOKUP(B234,'X8'!$B:$AZ,46,FALSE)),IF($X$1=9,(VLOOKUP(B234,'X9'!$B:$AZ,46,FALSE)),IF($X$1=10,(VLOOKUP(B234,'X10'!$B:$AZ,46,FALSE)),IF($X$1=11,(VLOOKUP(B234,'X11'!$B:$AZ,46,FALSE)),IF($X$1=12,(VLOOKUP(B234,'X12'!$B:$AZ,46,FALSE)),IF($X$1=13,(VLOOKUP(B234,'X13'!$B:$AZ,46,FALSE)),"B"))))))))))))))=TRUE," ",(IF($X$1=1,(VLOOKUP(B234,'X1'!$B:$AZ,46,FALSE)),IF($X$1=2,(VLOOKUP(B234,'X2'!$B:$AZ,46,FALSE)),IF($X$1=3,(VLOOKUP(B234,'X3'!$B:$AZ,46,FALSE)),IF($X$1=4,(VLOOKUP(B234,'X4'!$B:$AZ,46,FALSE)),IF($X$1=5,(VLOOKUP(B234,'X5'!$B:$AZ,46,FALSE)),IF($X$1=6,(VLOOKUP(B234,'X6'!$B:$AZ,46,FALSE)),IF($X$1=7,(VLOOKUP(B234,'X7'!$B:$AZ,46,FALSE)),IF($X$1=8,(VLOOKUP(B234,'X8'!$B:$AZ,46,FALSE)),IF($X$1=9,(VLOOKUP(B234,'X9'!$B:$AZ,46,FALSE)),IF($X$1=10,(VLOOKUP(B234,'X10'!$B:$AZ,46,FALSE)),IF($X$1=11,(VLOOKUP(B234,'X11'!$B:$AZ,46,FALSE)),IF($X$1=12,(VLOOKUP(B234,'X12'!$B:$AZ,46,FALSE)),IF($X$1=13,(VLOOKUP(B234,'X13'!$B:$AZ,46,FALSE)),"B")))))))))))))))</f>
        <v xml:space="preserve"> </v>
      </c>
      <c r="R234" s="185" t="str">
        <f ca="1">IF(ISERROR(IF($X$1=1,(VLOOKUP(B234,'X1'!$B:$AZ,15,FALSE)),IF($X$1=2,(VLOOKUP(B234,'X2'!$B:$AZ,15,FALSE)),IF($X$1=3,(VLOOKUP(B234,'X3'!$B:$AZ,15,FALSE)),IF($X$1=4,(VLOOKUP(B234,'X4'!$B:$AZ,15,FALSE)),IF($X$1=5,(VLOOKUP(B234,'X5'!$B:$AZ,15,FALSE)),IF($X$1=6,(VLOOKUP(B234,'X6'!$B:$AZ,15,FALSE)),IF($X$1=7,(VLOOKUP(B234,'X7'!$B:$AZ,15,FALSE)),IF($X$1=8,(VLOOKUP(B234,'X8'!$B:$AZ,15,FALSE)),IF($X$1=9,(VLOOKUP(B234,'X9'!$B:$AZ,15,FALSE)),IF($X$1=10,(VLOOKUP(B234,'X10'!$B:$AZ,15,FALSE)),IF($X$1=11,(VLOOKUP(B234,'X11'!$B:$AZ,15,FALSE)),IF($X$1=12,(VLOOKUP(B234,'X12'!$B:$AZ,15,FALSE)),IF($X$1=13,(VLOOKUP(B234,'X13'!$B:$AZ,15,FALSE)),"B"))))))))))))))=TRUE," ",(IF($X$1=1,(VLOOKUP(B234,'X1'!$B:$AZ,15,FALSE)),IF($X$1=2,(VLOOKUP(B234,'X2'!$B:$AZ,15,FALSE)),IF($X$1=3,(VLOOKUP(B234,'X3'!$B:$AZ,15,FALSE)),IF($X$1=4,(VLOOKUP(B234,'X4'!$B:$AZ,15,FALSE)),IF($X$1=5,(VLOOKUP(B234,'X5'!$B:$AZ,15,FALSE)),IF($X$1=6,(VLOOKUP(B234,'X6'!$B:$AZ,15,FALSE)),IF($X$1=7,(VLOOKUP(B234,'X7'!$B:$AZ,15,FALSE)),IF($X$1=8,(VLOOKUP(B234,'X8'!$B:$AZ,15,FALSE)),IF($X$1=9,(VLOOKUP(B234,'X9'!$B:$AZ,15,FALSE)),IF($X$1=10,(VLOOKUP(B234,'X10'!$B:$AZ,15,FALSE)),IF($X$1=11,(VLOOKUP(B234,'X11'!$B:$AZ,15,FALSE)),IF($X$1=12,(VLOOKUP(B234,'X12'!$B:$AZ,15,FALSE)),IF($X$1=13,(VLOOKUP(B234,'X13'!$B:$AZ,15,FALSE)),"B")))))))))))))))</f>
        <v xml:space="preserve"> </v>
      </c>
      <c r="S234" s="185" t="str">
        <f ca="1">IF(ISERROR(IF((IF($X$1=1,(VLOOKUP(B234,'X1'!$B:$AZ,14,FALSE)),(IF($X$1=2,(VLOOKUP(B234,'X2'!$B:$AZ,14,FALSE)),(IF($X$1=3,(VLOOKUP(B234,'X3'!$B:$AZ,14,FALSE)),(IF($X$1=4,(VLOOKUP(B234,'X4'!$B:$AZ,14,FALSE)),(IF($X$1=5,(VLOOKUP(B234,'X5'!$B:$AZ,14,FALSE)),(IF($X$1=6,(VLOOKUP(B234,'X6'!$B:$AZ,14,FALSE)),(IF($X$1=7,(VLOOKUP(B234,'X7'!$B:$AZ,14,FALSE)),(IF($X$1=8,(VLOOKUP(B234,'X8'!$B:$AZ,14,FALSE)),(IF($X$1=9,(VLOOKUP(B234,'X9'!$B:$AZ,14,FALSE)),(IF($X$1=10,(VLOOKUP(B234,'X10'!$B:$AZ,14,FALSE)),(IF($X$1=11,(VLOOKUP(B234,'X11'!$B:$AZ,14,FALSE)),(IF($X$1=12,(VLOOKUP(B234,'X12'!$B:$AZ,14,FALSE)),(VLOOKUP(B234,'X13'!$B:$AZ,14,FALSE))))))))))))))))))))))))))=$V$1," ",(IF($X$1=1,(VLOOKUP(B234,'X1'!$B:$AZ,14,FALSE)),(IF($X$1=2,(VLOOKUP(B234,'X2'!$B:$AZ,14,FALSE)),(IF($X$1=3,(VLOOKUP(B234,'X3'!$B:$AZ,14,FALSE)),(IF($X$1=4,(VLOOKUP(B234,'X4'!$B:$AZ,14,FALSE)),(IF($X$1=5,(VLOOKUP(B234,'X5'!$B:$AZ,14,FALSE)),(IF($X$1=6,(VLOOKUP(B234,'X6'!$B:$AZ,14,FALSE)),(IF($X$1=7,(VLOOKUP(B234,'X7'!$B:$AZ,14,FALSE)),(IF($X$1=8,(VLOOKUP(B234,'X8'!$B:$AZ,14,FALSE)),(IF($X$1=9,(VLOOKUP(B234,'X9'!$B:$AZ,14,FALSE)),(IF($X$1=10,(VLOOKUP(B234,'X10'!$B:$AZ,14,FALSE)),(IF($X$1=11,(VLOOKUP(B234,'X11'!$B:$AZ,14,FALSE)),(IF($X$1=12,(VLOOKUP(B234,'X12'!$B:$AZ,14,FALSE)),(VLOOKUP(B234,'X13'!$B:$AZ,14,FALSE))))))))))))))))))))))))))))=TRUE," ",(IF((IF($X$1=1,(VLOOKUP(B234,'X1'!$B:$AZ,14,FALSE)),(IF($X$1=2,(VLOOKUP(B234,'X2'!$B:$AZ,14,FALSE)),(IF($X$1=3,(VLOOKUP(B234,'X3'!$B:$AZ,14,FALSE)),(IF($X$1=4,(VLOOKUP(B234,'X4'!$B:$AZ,14,FALSE)),(IF($X$1=5,(VLOOKUP(B234,'X5'!$B:$AZ,14,FALSE)),(IF($X$1=6,(VLOOKUP(B234,'X6'!$B:$AZ,14,FALSE)),(IF($X$1=7,(VLOOKUP(B234,'X7'!$B:$AZ,14,FALSE)),(IF($X$1=8,(VLOOKUP(B234,'X8'!$B:$AZ,14,FALSE)),(IF($X$1=9,(VLOOKUP(B234,'X9'!$B:$AZ,14,FALSE)),(IF($X$1=10,(VLOOKUP(B234,'X10'!$B:$AZ,14,FALSE)),(IF($X$1=11,(VLOOKUP(B234,'X11'!$B:$AZ,14,FALSE)),(IF($X$1=12,(VLOOKUP(B234,'X12'!$B:$AZ,14,FALSE)),(VLOOKUP(B234,'X13'!$B:$AZ,14,FALSE))))))))))))))))))))))))))=$V$1," ",(IF($X$1=1,(VLOOKUP(B234,'X1'!$B:$AZ,14,FALSE)),(IF($X$1=2,(VLOOKUP(B234,'X2'!$B:$AZ,14,FALSE)),(IF($X$1=3,(VLOOKUP(B234,'X3'!$B:$AZ,14,FALSE)),(IF($X$1=4,(VLOOKUP(B234,'X4'!$B:$AZ,14,FALSE)),(IF($X$1=5,(VLOOKUP(B234,'X5'!$B:$AZ,14,FALSE)),(IF($X$1=6,(VLOOKUP(B234,'X6'!$B:$AZ,14,FALSE)),(IF($X$1=7,(VLOOKUP(B234,'X7'!$B:$AZ,14,FALSE)),(IF($X$1=8,(VLOOKUP(B234,'X8'!$B:$AZ,14,FALSE)),(IF($X$1=9,(VLOOKUP(B234,'X9'!$B:$AZ,14,FALSE)),(IF($X$1=10,(VLOOKUP(B234,'X10'!$B:$AZ,14,FALSE)),(IF($X$1=11,(VLOOKUP(B234,'X11'!$B:$AZ,14,FALSE)),(IF($X$1=12,(VLOOKUP(B234,'X12'!$B:$AZ,14,FALSE)),(VLOOKUP(B234,'X13'!$B:$AZ,14,FALSE)))))))))))))))))))))))))))))</f>
        <v xml:space="preserve"> </v>
      </c>
    </row>
    <row r="235" spans="1:19" ht="14.1" customHeight="1" x14ac:dyDescent="0.2">
      <c r="A235" s="156" t="s">
        <v>1058</v>
      </c>
      <c r="B235" s="122" t="str">
        <f>IF(ISERROR(IF($U$16=1,(VLOOKUP(A235,$AC$89:$AH$125,2,FALSE)),IF((IF($X$1=1,'X1'!B194,(IF($X$1=2,'X2'!B194,(IF($X$1=3,'X3'!B194,(IF($X$1=4,'X4'!B194,(IF($X$1=5,'X5'!B194,(IF($X$1=6,'X6'!B194,(IF($X$1=7,'X7'!B194,(IF($X$1=8,'X8'!B194,(IF($X$1=9,'X9'!B194,(IF($X$1=10,'X10'!B194,(IF($X$1=11,'X11'!B194,(IF($X$1=12,'X12'!B194,'X13'!B194))))))))))))))))))))))))="","",(IF($X$1=1,'X1'!B194,(IF($X$1=2,'X2'!B194,(IF($X$1=3,'X3'!B194,(IF($X$1=4,'X4'!B194,(IF($X$1=5,'X5'!B194,(IF($X$1=6,'X6'!B194,(IF($X$1=7,'X7'!B194,(IF($X$1=8,'X8'!B194,(IF($X$1=9,'X9'!B194,(IF($X$1=10,'X10'!B194,(IF($X$1=11,'X11'!B194,(IF($X$1=12,'X12'!B194,'X13'!B194)))))))))))))))))))))))))))=TRUE," ",(IF($U$16=1,(VLOOKUP(A235,$AC$89:$AH$125,2,FALSE)),IF((IF($X$1=1,'X1'!B194,(IF($X$1=2,'X2'!B194,(IF($X$1=3,'X3'!B194,(IF($X$1=4,'X4'!B194,(IF($X$1=5,'X5'!B194,(IF($X$1=6,'X6'!B194,(IF($X$1=7,'X7'!B194,(IF($X$1=8,'X8'!B194,(IF($X$1=9,'X9'!B194,(IF($X$1=10,'X10'!B194,(IF($X$1=11,'X11'!B194,(IF($X$1=12,'X12'!B194,'X13'!B194))))))))))))))))))))))))="","",(IF($X$1=1,'X1'!B194,(IF($X$1=2,'X2'!B194,(IF($X$1=3,'X3'!B194,(IF($X$1=4,'X4'!B194,(IF($X$1=5,'X5'!B194,(IF($X$1=6,'X6'!B194,(IF($X$1=7,'X7'!B194,(IF($X$1=8,'X8'!B194,(IF($X$1=9,'X9'!B194,(IF($X$1=10,'X10'!B194,(IF($X$1=11,'X11'!B194,(IF($X$1=12,'X12'!B194,'X13'!B194))))))))))))))))))))))))))))</f>
        <v/>
      </c>
      <c r="C235" s="181" t="str">
        <f ca="1">IF(ISERROR(IF($X$1=1,(VLOOKUP(B235,'X1'!$B:$AZ,47,FALSE)),IF($X$1=2,(VLOOKUP(B235,'X2'!$B:$AZ,47,FALSE)),IF($X$1=3,(VLOOKUP(B235,'X3'!$B:$AZ,47,FALSE)),IF($X$1=4,(VLOOKUP(B235,'X4'!$B:$AZ,47,FALSE)),IF($X$1=5,(VLOOKUP(B235,'X5'!$B:$AZ,47,FALSE)),IF($X$1=6,(VLOOKUP(B235,'X6'!$B:$AZ,47,FALSE)),IF($X$1=7,(VLOOKUP(B235,'X7'!$B:$AZ,47,FALSE)),IF($X$1=8,(VLOOKUP(B235,'X8'!$B:$AZ,47,FALSE)),IF($X$1=9,(VLOOKUP(B235,'X9'!$B:$AZ,47,FALSE)),IF($X$1=10,(VLOOKUP(B235,'X10'!$B:$AZ,47,FALSE)),IF($X$1=11,(VLOOKUP(B235,'X11'!$B:$AZ,47,FALSE)),IF($X$1=12,(VLOOKUP(B235,'X12'!$B:$AZ,47,FALSE)),IF($X$1=13,(VLOOKUP(B235,'X13'!$B:$AZ,47,FALSE)),"B"))))))))))))))=TRUE," ",(IF($X$1=1,(VLOOKUP(B235,'X1'!$B:$AZ,47,FALSE)),IF($X$1=2,(VLOOKUP(B235,'X2'!$B:$AZ,47,FALSE)),IF($X$1=3,(VLOOKUP(B235,'X3'!$B:$AZ,47,FALSE)),IF($X$1=4,(VLOOKUP(B235,'X4'!$B:$AZ,47,FALSE)),IF($X$1=5,(VLOOKUP(B235,'X5'!$B:$AZ,47,FALSE)),IF($X$1=6,(VLOOKUP(B235,'X6'!$B:$AZ,47,FALSE)),IF($X$1=7,(VLOOKUP(B235,'X7'!$B:$AZ,47,FALSE)),IF($X$1=8,(VLOOKUP(B235,'X8'!$B:$AZ,47,FALSE)),IF($X$1=9,(VLOOKUP(B235,'X9'!$B:$AZ,47,FALSE)),IF($X$1=10,(VLOOKUP(B235,'X10'!$B:$AZ,47,FALSE)),IF($X$1=11,(VLOOKUP(B235,'X11'!$B:$AZ,47,FALSE)),IF($X$1=12,(VLOOKUP(B235,'X12'!$B:$AZ,47,FALSE)),IF($X$1=13,(VLOOKUP(B235,'X13'!$B:$AZ,47,FALSE)),"B")))))))))))))))</f>
        <v xml:space="preserve"> </v>
      </c>
      <c r="D235" s="181" t="str">
        <f ca="1">IF(ISERROR(IF($X$1=1,(VLOOKUP(B235,'X1'!$B:$AP,41,FALSE)),IF($X$1=2,(VLOOKUP(B235,'X2'!$B:$AP,41,FALSE)),IF($X$1=3,(VLOOKUP(B235,'X3'!$B:$AP,41,FALSE)),IF($X$1=4,(VLOOKUP(B235,'X4'!$B:$AP,41,FALSE)),IF($X$1=5,(VLOOKUP(B235,'X5'!$B:$AP,41,FALSE)),IF($X$1=6,(VLOOKUP(B235,'X6'!$B:$AP,41,FALSE)),IF($X$1=7,(VLOOKUP(B235,'X7'!$B:$AP,41,FALSE)),IF($X$1=8,(VLOOKUP(B235,'X8'!$B:$AP,41,FALSE)),IF($X$1=9,(VLOOKUP(B235,'X9'!$B:$AP,41,FALSE)),IF($X$1=10,(VLOOKUP(B235,'X10'!$B:$AP,41,FALSE)),IF($X$1=11,(VLOOKUP(B235,'X11'!$B:$AP,41,FALSE)),IF($X$1=12,(VLOOKUP(B235,'X12'!$B:$AP,41,FALSE)),IF($X$1=13,(VLOOKUP(B235,'X13'!$B:$AP,41,FALSE)),"B"))))))))))))))=TRUE," ",(IF($X$1=1,(VLOOKUP(B235,'X1'!$B:$AP,41,FALSE)),IF($X$1=2,(VLOOKUP(B235,'X2'!$B:$AP,41,FALSE)),IF($X$1=3,(VLOOKUP(B235,'X3'!$B:$AP,41,FALSE)),IF($X$1=4,(VLOOKUP(B235,'X4'!$B:$AP,41,FALSE)),IF($X$1=5,(VLOOKUP(B235,'X5'!$B:$AP,41,FALSE)),IF($X$1=6,(VLOOKUP(B235,'X6'!$B:$AP,41,FALSE)),IF($X$1=7,(VLOOKUP(B235,'X7'!$B:$AP,41,FALSE)),IF($X$1=8,(VLOOKUP(B235,'X8'!$B:$AP,41,FALSE)),IF($X$1=9,(VLOOKUP(B235,'X9'!$B:$AP,41,FALSE)),IF($X$1=10,(VLOOKUP(B235,'X10'!$B:$AP,41,FALSE)),IF($X$1=11,(VLOOKUP(B235,'X11'!$B:$AP,41,FALSE)),IF($X$1=12,(VLOOKUP(B235,'X12'!$B:$AP,41,FALSE)),IF($X$1=13,(VLOOKUP(B235,'X13'!$B:$AP,41,FALSE)),"B")))))))))))))))</f>
        <v xml:space="preserve"> </v>
      </c>
      <c r="E235" s="182" t="str">
        <f ca="1">IF(ISERROR(IF($X$1=1,(VLOOKUP(B235,'X1'!$B:$AP,7,FALSE)),IF($X$1=2,(VLOOKUP(B235,'X2'!$B:$AP,7,FALSE)),IF($X$1=3,(VLOOKUP(B235,'X3'!$B:$AP,7,FALSE)),IF($X$1=4,(VLOOKUP(B235,'X4'!$B:$AP,7,FALSE)),IF($X$1=5,(VLOOKUP(B235,'X5'!$B:$AP,7,FALSE)),IF($X$1=6,(VLOOKUP(B235,'X6'!$B:$AP,7,FALSE)),IF($X$1=7,(VLOOKUP(B235,'X7'!$B:$AP,7,FALSE)),IF($X$1=8,(VLOOKUP(B235,'X8'!$B:$AP,7,FALSE)),IF($X$1=9,(VLOOKUP(B235,'X9'!$B:$AP,7,FALSE)),IF($X$1=10,(VLOOKUP(B235,'X10'!$B:$AP,7,FALSE)),IF($X$1=11,(VLOOKUP(B235,'X11'!$B:$AP,7,FALSE)),IF($X$1=12,(VLOOKUP(B235,'X12'!$B:$AP,7,FALSE)),IF($X$1=13,(VLOOKUP(B235,'X13'!$B:$AP,7,FALSE)),"B"))))))))))))))=TRUE," ",(IF($X$1=1,(VLOOKUP(B235,'X1'!$B:$AP,7,FALSE)),IF($X$1=2,(VLOOKUP(B235,'X2'!$B:$AP,7,FALSE)),IF($X$1=3,(VLOOKUP(B235,'X3'!$B:$AP,7,FALSE)),IF($X$1=4,(VLOOKUP(B235,'X4'!$B:$AP,7,FALSE)),IF($X$1=5,(VLOOKUP(B235,'X5'!$B:$AP,7,FALSE)),IF($X$1=6,(VLOOKUP(B235,'X6'!$B:$AP,7,FALSE)),IF($X$1=7,(VLOOKUP(B235,'X7'!$B:$AP,7,FALSE)),IF($X$1=8,(VLOOKUP(B235,'X8'!$B:$AP,7,FALSE)),IF($X$1=9,(VLOOKUP(B235,'X9'!$B:$AP,7,FALSE)),IF($X$1=10,(VLOOKUP(B235,'X10'!$B:$AP,7,FALSE)),IF($X$1=11,(VLOOKUP(B235,'X11'!$B:$AP,7,FALSE)),IF($X$1=12,(VLOOKUP(B235,'X12'!$B:$AP,7,FALSE)),IF($X$1=13,(VLOOKUP(B235,'X13'!$B:$AP,7,FALSE)),"B")))))))))))))))</f>
        <v xml:space="preserve"> </v>
      </c>
      <c r="F235" s="182" t="str">
        <f ca="1">IF(ISERROR(IF((IF($X$1=1,(VLOOKUP(B235,'X1'!$B:$AO,6,FALSE)),(IF($X$1=2,(VLOOKUP(B235,'X2'!$B:$AO,6,FALSE)),(IF($X$1=3,(VLOOKUP(B235,'X3'!$B:$AO,6,FALSE)),(IF($X$1=4,(VLOOKUP(B235,'X4'!$B:$AO,6,FALSE)),(IF($X$1=5,(VLOOKUP(B235,'X5'!$B:$AO,6,FALSE)),(IF($X$1=6,(VLOOKUP(B235,'X6'!$B:$AO,6,FALSE)),(IF($X$1=7,(VLOOKUP(B235,'X7'!$B:$AO,6,FALSE)),(IF($X$1=8,(VLOOKUP(B235,'X8'!$B:$AO,6,FALSE)),(IF($X$1=9,(VLOOKUP(B235,'X9'!$B:$AO,6,FALSE)),(IF($X$1=10,(VLOOKUP(B235,'X10'!$B:$AO,6,FALSE)),(IF($X$1=11,(VLOOKUP(B235,'X11'!$B:$AO,6,FALSE)),(IF($X$1=12,(VLOOKUP(B235,'X12'!$B:$AO,6,FALSE)),(VLOOKUP(B235,'X13'!$B:$AO,6,FALSE))))))))))))))))))))))))))=$V$1," ",(IF($X$1=1,(VLOOKUP(B235,'X1'!$B:$AO,6,FALSE)),(IF($X$1=2,(VLOOKUP(B235,'X2'!$B:$AO,6,FALSE)),(IF($X$1=3,(VLOOKUP(B235,'X3'!$B:$AO,6,FALSE)),(IF($X$1=4,(VLOOKUP(B235,'X4'!$B:$AO,6,FALSE)),(IF($X$1=5,(VLOOKUP(B235,'X5'!$B:$AO,6,FALSE)),(IF($X$1=6,(VLOOKUP(B235,'X6'!$B:$AO,6,FALSE)),(IF($X$1=7,(VLOOKUP(B235,'X7'!$B:$AO,6,FALSE)),(IF($X$1=8,(VLOOKUP(B235,'X8'!$B:$AO,6,FALSE)),(IF($X$1=9,(VLOOKUP(B235,'X9'!$B:$AO,6,FALSE)),(IF($X$1=10,(VLOOKUP(B235,'X10'!$B:$AO,6,FALSE)),(IF($X$1=11,(VLOOKUP(B235,'X11'!$B:$AO,6,FALSE)),(IF($X$1=12,(VLOOKUP(B235,'X12'!$B:$AO,6,FALSE)),(VLOOKUP(B235,'X13'!$B:$AO,6,FALSE))))))))))))))))))))))))))))=TRUE," ",(IF((IF($X$1=1,(VLOOKUP(B235,'X1'!$B:$AO,6,FALSE)),(IF($X$1=2,(VLOOKUP(B235,'X2'!$B:$AO,6,FALSE)),(IF($X$1=3,(VLOOKUP(B235,'X3'!$B:$AO,6,FALSE)),(IF($X$1=4,(VLOOKUP(B235,'X4'!$B:$AO,6,FALSE)),(IF($X$1=5,(VLOOKUP(B235,'X5'!$B:$AO,6,FALSE)),(IF($X$1=6,(VLOOKUP(B235,'X6'!$B:$AO,6,FALSE)),(IF($X$1=7,(VLOOKUP(B235,'X7'!$B:$AO,6,FALSE)),(IF($X$1=8,(VLOOKUP(B235,'X8'!$B:$AO,6,FALSE)),(IF($X$1=9,(VLOOKUP(B235,'X9'!$B:$AO,6,FALSE)),(IF($X$1=10,(VLOOKUP(B235,'X10'!$B:$AO,6,FALSE)),(IF($X$1=11,(VLOOKUP(B235,'X11'!$B:$AO,6,FALSE)),(IF($X$1=12,(VLOOKUP(B235,'X12'!$B:$AO,6,FALSE)),(VLOOKUP(B235,'X13'!$B:$AO,6,FALSE))))))))))))))))))))))))))=$V$1," ",(IF($X$1=1,(VLOOKUP(B235,'X1'!$B:$AO,6,FALSE)),(IF($X$1=2,(VLOOKUP(B235,'X2'!$B:$AO,6,FALSE)),(IF($X$1=3,(VLOOKUP(B235,'X3'!$B:$AO,6,FALSE)),(IF($X$1=4,(VLOOKUP(B235,'X4'!$B:$AO,6,FALSE)),(IF($X$1=5,(VLOOKUP(B235,'X5'!$B:$AO,6,FALSE)),(IF($X$1=6,(VLOOKUP(B235,'X6'!$B:$AO,6,FALSE)),(IF($X$1=7,(VLOOKUP(B235,'X7'!$B:$AO,6,FALSE)),(IF($X$1=8,(VLOOKUP(B235,'X8'!$B:$AO,6,FALSE)),(IF($X$1=9,(VLOOKUP(B235,'X9'!$B:$AO,6,FALSE)),(IF($X$1=10,(VLOOKUP(B235,'X10'!$B:$AO,6,FALSE)),(IF($X$1=11,(VLOOKUP(B235,'X11'!$B:$AO,6,FALSE)),(IF($X$1=12,(VLOOKUP(B235,'X12'!$B:$AO,6,FALSE)),(VLOOKUP(B235,'X13'!$B:$AO,6,FALSE)))))))))))))))))))))))))))))</f>
        <v xml:space="preserve"> </v>
      </c>
      <c r="G235" s="182" t="str">
        <f ca="1">IF(ISERROR(IF($X$1=1,(VLOOKUP(B235,'X1'!$B:$AZ,44,FALSE)),IF($X$1=2,(VLOOKUP(B235,'X2'!$B:$AZ,44,FALSE)),IF($X$1=3,(VLOOKUP(B235,'X3'!$B:$AZ,44,FALSE)),IF($X$1=4,(VLOOKUP(B235,'X4'!$B:$AZ,44,FALSE)),IF($X$1=5,(VLOOKUP(B235,'X5'!$B:$AZ,44,FALSE)),IF($X$1=6,(VLOOKUP(B235,'X6'!$B:$AZ,44,FALSE)),IF($X$1=7,(VLOOKUP(B235,'X7'!$B:$AZ,44,FALSE)),IF($X$1=8,(VLOOKUP(B235,'X8'!$B:$AZ,44,FALSE)),IF($X$1=9,(VLOOKUP(B235,'X9'!$B:$AZ,44,FALSE)),IF($X$1=10,(VLOOKUP(B235,'X10'!$B:$AZ,44,FALSE)),IF($X$1=11,(VLOOKUP(B235,'X11'!$B:$AZ,44,FALSE)),IF($X$1=12,(VLOOKUP(B235,'X12'!$B:$AZ,44,FALSE)),IF($X$1=13,(VLOOKUP(B235,'X13'!$B:$AZ,44,FALSE)),"B"))))))))))))))=TRUE," ",(IF($X$1=1,(VLOOKUP(B235,'X1'!$B:$AZ,44,FALSE)),IF($X$1=2,(VLOOKUP(B235,'X2'!$B:$AZ,44,FALSE)),IF($X$1=3,(VLOOKUP(B235,'X3'!$B:$AZ,44,FALSE)),IF($X$1=4,(VLOOKUP(B235,'X4'!$B:$AZ,44,FALSE)),IF($X$1=5,(VLOOKUP(B235,'X5'!$B:$AZ,44,FALSE)),IF($X$1=6,(VLOOKUP(B235,'X6'!$B:$AZ,44,FALSE)),IF($X$1=7,(VLOOKUP(B235,'X7'!$B:$AZ,44,FALSE)),IF($X$1=8,(VLOOKUP(B235,'X8'!$B:$AZ,44,FALSE)),IF($X$1=9,(VLOOKUP(B235,'X9'!$B:$AZ,44,FALSE)),IF($X$1=10,(VLOOKUP(B235,'X10'!$B:$AZ,44,FALSE)),IF($X$1=11,(VLOOKUP(B235,'X11'!$B:$AZ,44,FALSE)),IF($X$1=12,(VLOOKUP(B235,'X12'!$B:$AZ,44,FALSE)),IF($X$1=13,(VLOOKUP(B235,'X13'!$B:$AZ,44,FALSE)),"B")))))))))))))))</f>
        <v xml:space="preserve"> </v>
      </c>
      <c r="H235" s="182" t="str">
        <f ca="1">IF(ISERROR(IF($X$1=1,(VLOOKUP(B235,'X1'!$B:$AZ,8,FALSE)),IF($X$1=2,(VLOOKUP(B235,'X2'!$B:$AZ,8,FALSE)),IF($X$1=3,(VLOOKUP(B235,'X3'!$B:$AZ,8,FALSE)),IF($X$1=4,(VLOOKUP(B235,'X4'!$B:$AZ,8,FALSE)),IF($X$1=5,(VLOOKUP(B235,'X5'!$B:$AZ,8,FALSE)),IF($X$1=6,(VLOOKUP(B235,'X6'!$B:$AZ,8,FALSE)),IF($X$1=7,(VLOOKUP(B235,'X7'!$B:$AZ,8,FALSE)),IF($X$1=8,(VLOOKUP(B235,'X8'!$B:$AZ,8,FALSE)),IF($X$1=9,(VLOOKUP(B235,'X9'!$B:$AZ,8,FALSE)),IF($X$1=10,(VLOOKUP(B235,'X10'!$B:$AZ,8,FALSE)),IF($X$1=11,(VLOOKUP(B235,'X11'!$B:$AZ,8,FALSE)),IF($X$1=12,(VLOOKUP(B235,'X12'!$B:$AZ,8,FALSE)),IF($X$1=13,(VLOOKUP(B235,'X13'!$B:$AZ,8,FALSE)),"B"))))))))))))))=TRUE," ",(IF($X$1=1,(VLOOKUP(B235,'X1'!$B:$AZ,8,FALSE)),IF($X$1=2,(VLOOKUP(B235,'X2'!$B:$AZ,8,FALSE)),IF($X$1=3,(VLOOKUP(B235,'X3'!$B:$AZ,8,FALSE)),IF($X$1=4,(VLOOKUP(B235,'X4'!$B:$AZ,8,FALSE)),IF($X$1=5,(VLOOKUP(B235,'X5'!$B:$AZ,8,FALSE)),IF($X$1=6,(VLOOKUP(B235,'X6'!$B:$AZ,8,FALSE)),IF($X$1=7,(VLOOKUP(B235,'X7'!$B:$AZ,8,FALSE)),IF($X$1=8,(VLOOKUP(B235,'X8'!$B:$AZ,8,FALSE)),IF($X$1=9,(VLOOKUP(B235,'X9'!$B:$AZ,8,FALSE)),IF($X$1=10,(VLOOKUP(B235,'X10'!$B:$AZ,8,FALSE)),IF($X$1=11,(VLOOKUP(B235,'X11'!$B:$AZ,8,FALSE)),IF($X$1=12,(VLOOKUP(B235,'X12'!$B:$AZ,8,FALSE)),IF($X$1=13,(VLOOKUP(B235,'X13'!$B:$AZ,8,FALSE)),"B")))))))))))))))</f>
        <v xml:space="preserve"> </v>
      </c>
      <c r="I235" s="183" t="str">
        <f ca="1">IF(ISERROR(IF($X$1=1,(VLOOKUP(B235,'X1'!$B:$AZ,2,FALSE)),IF($X$1=2,(VLOOKUP(B235,'X2'!$B:$AZ,2,FALSE)),IF($X$1=3,(VLOOKUP(B235,'X3'!$B:$AZ,2,FALSE)),IF($X$1=4,(VLOOKUP(B235,'X4'!$B:$AZ,2,FALSE)),IF($X$1=5,(VLOOKUP(B235,'X5'!$B:$AZ,2,FALSE)),IF($X$1=6,(VLOOKUP(B235,'X6'!$B:$AZ,2,FALSE)),IF($X$1=7,(VLOOKUP(B235,'X7'!$B:$AZ,2,FALSE)),IF($X$1=8,(VLOOKUP(B235,'X8'!$B:$AZ,2,FALSE)),IF($X$1=9,(VLOOKUP(B235,'X9'!$B:$AZ,2,FALSE)),IF($X$1=10,(VLOOKUP(B235,'X10'!$B:$AZ,2,FALSE)),IF($X$1=11,(VLOOKUP(B235,'X11'!$B:$AZ,2,FALSE)),IF($X$1=12,(VLOOKUP(B235,'X12'!$B:$AZ,2,FALSE)),IF($X$1=13,(VLOOKUP(B235,'X13'!$B:$AZ,2,FALSE)),"B"))))))))))))))=TRUE," ",(IF($X$1=1,(VLOOKUP(B235,'X1'!$B:$AZ,2,FALSE)),IF($X$1=2,(VLOOKUP(B235,'X2'!$B:$AZ,2,FALSE)),IF($X$1=3,(VLOOKUP(B235,'X3'!$B:$AZ,2,FALSE)),IF($X$1=4,(VLOOKUP(B235,'X4'!$B:$AZ,2,FALSE)),IF($X$1=5,(VLOOKUP(B235,'X5'!$B:$AZ,2,FALSE)),IF($X$1=6,(VLOOKUP(B235,'X6'!$B:$AZ,2,FALSE)),IF($X$1=7,(VLOOKUP(B235,'X7'!$B:$AZ,2,FALSE)),IF($X$1=8,(VLOOKUP(B235,'X8'!$B:$AZ,2,FALSE)),IF($X$1=9,(VLOOKUP(B235,'X9'!$B:$AZ,2,FALSE)),IF($X$1=10,(VLOOKUP(B235,'X10'!$B:$AZ,2,FALSE)),IF($X$1=11,(VLOOKUP(B235,'X11'!$B:$AZ,2,FALSE)),IF($X$1=12,(VLOOKUP(B235,'X12'!$B:$AZ,2,FALSE)),IF($X$1=13,(VLOOKUP(B235,'X13'!$B:$AZ,2,FALSE)),"B")))))))))))))))</f>
        <v xml:space="preserve"> </v>
      </c>
      <c r="J235" s="183" t="str">
        <f ca="1">IF(ISERROR(IF($X$1=1,(VLOOKUP(B235,'X1'!$B:$AZ,3,FALSE)),IF($X$1=2,(VLOOKUP(B235,'X2'!$B:$AZ,3,FALSE)),IF($X$1=3,(VLOOKUP(B235,'X3'!$B:$AZ,3,FALSE)),IF($X$1=4,(VLOOKUP(B235,'X4'!$B:$AZ,3,FALSE)),IF($X$1=5,(VLOOKUP(B235,'X5'!$B:$AZ,3,FALSE)),IF($X$1=6,(VLOOKUP(B235,'X6'!$B:$AZ,3,FALSE)),IF($X$1=7,(VLOOKUP(B235,'X7'!$B:$AZ,3,FALSE)),IF($X$1=8,(VLOOKUP(B235,'X8'!$B:$AZ,3,FALSE)),IF($X$1=9,(VLOOKUP(B235,'X9'!$B:$AZ,3,FALSE)),IF($X$1=10,(VLOOKUP(B235,'X10'!$B:$AZ,3,FALSE)),IF($X$1=11,(VLOOKUP(B235,'X11'!$B:$AZ,3,FALSE)),IF($X$1=12,(VLOOKUP(B235,'X12'!$B:$AZ,3,FALSE)),IF($X$1=13,(VLOOKUP(B235,'X13'!$B:$AZ,3,FALSE)),"B"))))))))))))))=TRUE," ",(IF($X$1=1,(VLOOKUP(B235,'X1'!$B:$AZ,3,FALSE)),IF($X$1=2,(VLOOKUP(B235,'X2'!$B:$AZ,3,FALSE)),IF($X$1=3,(VLOOKUP(B235,'X3'!$B:$AZ,3,FALSE)),IF($X$1=4,(VLOOKUP(B235,'X4'!$B:$AZ,3,FALSE)),IF($X$1=5,(VLOOKUP(B235,'X5'!$B:$AZ,3,FALSE)),IF($X$1=6,(VLOOKUP(B235,'X6'!$B:$AZ,3,FALSE)),IF($X$1=7,(VLOOKUP(B235,'X7'!$B:$AZ,3,FALSE)),IF($X$1=8,(VLOOKUP(B235,'X8'!$B:$AZ,3,FALSE)),IF($X$1=9,(VLOOKUP(B235,'X9'!$B:$AZ,3,FALSE)),IF($X$1=10,(VLOOKUP(B235,'X10'!$B:$AZ,3,FALSE)),IF($X$1=11,(VLOOKUP(B235,'X11'!$B:$AZ,3,FALSE)),IF($X$1=12,(VLOOKUP(B235,'X12'!$B:$AZ,3,FALSE)),IF($X$1=13,(VLOOKUP(B235,'X13'!$B:$AZ,3,FALSE)),"B")))))))))))))))</f>
        <v xml:space="preserve"> </v>
      </c>
      <c r="K235" s="183" t="str">
        <f ca="1">IF(ISERROR(IF($X$1=1,(VLOOKUP(B235,'X1'!$B:$AZ,5,FALSE)),IF($X$1=2,(VLOOKUP(B235,'X2'!$B:$AZ,5,FALSE)),IF($X$1=3,(VLOOKUP(B235,'X3'!$B:$AZ,5,FALSE)),IF($X$1=4,(VLOOKUP(B235,'X4'!$B:$AZ,5,FALSE)),IF($X$1=5,(VLOOKUP(B235,'X5'!$B:$AZ,5,FALSE)),IF($X$1=6,(VLOOKUP(B235,'X6'!$B:$AZ,5,FALSE)),IF($X$1=7,(VLOOKUP(B235,'X7'!$B:$AZ,5,FALSE)),IF($X$1=8,(VLOOKUP(B235,'X8'!$B:$AZ,5,FALSE)),IF($X$1=9,(VLOOKUP(B235,'X9'!$B:$AZ,5,FALSE)),IF($X$1=10,(VLOOKUP(B235,'X10'!$B:$AZ,5,FALSE)),IF($X$1=11,(VLOOKUP(B235,'X11'!$B:$AZ,5,FALSE)),IF($X$1=12,(VLOOKUP(B235,'X12'!$B:$AZ,5,FALSE)),IF($X$1=13,(VLOOKUP(B235,'X13'!$B:$AZ,5,FALSE)),"B"))))))))))))))=TRUE," ",(IF($X$1=1,(VLOOKUP(B235,'X1'!$B:$AZ,5,FALSE)),IF($X$1=2,(VLOOKUP(B235,'X2'!$B:$AZ,5,FALSE)),IF($X$1=3,(VLOOKUP(B235,'X3'!$B:$AZ,5,FALSE)),IF($X$1=4,(VLOOKUP(B235,'X4'!$B:$AZ,5,FALSE)),IF($X$1=5,(VLOOKUP(B235,'X5'!$B:$AZ,5,FALSE)),IF($X$1=6,(VLOOKUP(B235,'X6'!$B:$AZ,5,FALSE)),IF($X$1=7,(VLOOKUP(B235,'X7'!$B:$AZ,5,FALSE)),IF($X$1=8,(VLOOKUP(B235,'X8'!$B:$AZ,5,FALSE)),IF($X$1=9,(VLOOKUP(B235,'X9'!$B:$AZ,5,FALSE)),IF($X$1=10,(VLOOKUP(B235,'X10'!$B:$AZ,5,FALSE)),IF($X$1=11,(VLOOKUP(B235,'X11'!$B:$AZ,5,FALSE)),IF($X$1=12,(VLOOKUP(B235,'X12'!$B:$AZ,5,FALSE)),IF($X$1=13,(VLOOKUP(B235,'X13'!$B:$AZ,5,FALSE)),"B")))))))))))))))</f>
        <v xml:space="preserve"> </v>
      </c>
      <c r="L235" s="184" t="str">
        <f ca="1">IF(ISERROR(IF($X$1=1,(VLOOKUP(B235,'X1'!$B:$AZ,9,FALSE)),IF($X$1=2,(VLOOKUP(B235,'X2'!$B:$AZ,9,FALSE)),IF($X$1=3,(VLOOKUP(B235,'X3'!$B:$AZ,9,FALSE)),IF($X$1=4,(VLOOKUP(B235,'X4'!$B:$AZ,9,FALSE)),IF($X$1=5,(VLOOKUP(B235,'X5'!$B:$AZ,9,FALSE)),IF($X$1=6,(VLOOKUP(B235,'X6'!$B:$AZ,9,FALSE)),IF($X$1=7,(VLOOKUP(B235,'X7'!$B:$AZ,9,FALSE)),IF($X$1=8,(VLOOKUP(B235,'X8'!$B:$AZ,9,FALSE)),IF($X$1=9,(VLOOKUP(B235,'X9'!$B:$AZ,9,FALSE)),IF($X$1=10,(VLOOKUP(B235,'X10'!$B:$AZ,9,FALSE)),IF($X$1=11,(VLOOKUP(B235,'X11'!$B:$AZ,9,FALSE)),IF($X$1=12,(VLOOKUP(B235,'X12'!$B:$AZ,9,FALSE)),IF($X$1=13,(VLOOKUP(B235,'X13'!$B:$AZ,9,FALSE)),"B"))))))))))))))=TRUE," ",(IF($X$1=1,(VLOOKUP(B235,'X1'!$B:$AZ,9,FALSE)),IF($X$1=2,(VLOOKUP(B235,'X2'!$B:$AZ,9,FALSE)),IF($X$1=3,(VLOOKUP(B235,'X3'!$B:$AZ,9,FALSE)),IF($X$1=4,(VLOOKUP(B235,'X4'!$B:$AZ,9,FALSE)),IF($X$1=5,(VLOOKUP(B235,'X5'!$B:$AZ,9,FALSE)),IF($X$1=6,(VLOOKUP(B235,'X6'!$B:$AZ,9,FALSE)),IF($X$1=7,(VLOOKUP(B235,'X7'!$B:$AZ,9,FALSE)),IF($X$1=8,(VLOOKUP(B235,'X8'!$B:$AZ,9,FALSE)),IF($X$1=9,(VLOOKUP(B235,'X9'!$B:$AZ,9,FALSE)),IF($X$1=10,(VLOOKUP(B235,'X10'!$B:$AZ,9,FALSE)),IF($X$1=11,(VLOOKUP(B235,'X11'!$B:$AZ,9,FALSE)),IF($X$1=12,(VLOOKUP(B235,'X12'!$B:$AZ,9,FALSE)),IF($X$1=13,(VLOOKUP(B235,'X13'!$B:$AZ,9,FALSE)),"B")))))))))))))))</f>
        <v xml:space="preserve"> </v>
      </c>
      <c r="M235" s="184" t="str">
        <f ca="1">IF(ISERROR(IF($X$1=1,(VLOOKUP(B235,'X1'!$B:$AZ,10,FALSE)),IF($X$1=2,(VLOOKUP(B235,'X2'!$B:$AZ,10,FALSE)),IF($X$1=3,(VLOOKUP(B235,'X3'!$B:$AZ,10,FALSE)),IF($X$1=4,(VLOOKUP(B235,'X4'!$B:$AZ,10,FALSE)),IF($X$1=5,(VLOOKUP(B235,'X5'!$B:$AZ,10,FALSE)),IF($X$1=6,(VLOOKUP(B235,'X6'!$B:$AZ,10,FALSE)),IF($X$1=7,(VLOOKUP(B235,'X7'!$B:$AZ,10,FALSE)),IF($X$1=8,(VLOOKUP(B235,'X8'!$B:$AZ,10,FALSE)),IF($X$1=9,(VLOOKUP(B235,'X9'!$B:$AZ,10,FALSE)),IF($X$1=10,(VLOOKUP(B235,'X10'!$B:$AZ,10,FALSE)),IF($X$1=11,(VLOOKUP(B235,'X11'!$B:$AZ,10,FALSE)),IF($X$1=12,(VLOOKUP(B235,'X12'!$B:$AZ,10,FALSE)),IF($X$1=13,(VLOOKUP(B235,'X13'!$B:$AZ,10,FALSE)),"B"))))))))))))))=TRUE," ",(IF($X$1=1,(VLOOKUP(B235,'X1'!$B:$AZ,10,FALSE)),IF($X$1=2,(VLOOKUP(B235,'X2'!$B:$AZ,10,FALSE)),IF($X$1=3,(VLOOKUP(B235,'X3'!$B:$AZ,10,FALSE)),IF($X$1=4,(VLOOKUP(B235,'X4'!$B:$AZ,10,FALSE)),IF($X$1=5,(VLOOKUP(B235,'X5'!$B:$AZ,10,FALSE)),IF($X$1=6,(VLOOKUP(B235,'X6'!$B:$AZ,10,FALSE)),IF($X$1=7,(VLOOKUP(B235,'X7'!$B:$AZ,10,FALSE)),IF($X$1=8,(VLOOKUP(B235,'X8'!$B:$AZ,10,FALSE)),IF($X$1=9,(VLOOKUP(B235,'X9'!$B:$AZ,10,FALSE)),IF($X$1=10,(VLOOKUP(B235,'X10'!$B:$AZ,10,FALSE)),IF($X$1=11,(VLOOKUP(B235,'X11'!$B:$AZ,10,FALSE)),IF($X$1=12,(VLOOKUP(B235,'X12'!$B:$AZ,10,FALSE)),IF($X$1=13,(VLOOKUP(B235,'X13'!$B:$AZ,10,FALSE)),"B")))))))))))))))</f>
        <v xml:space="preserve"> </v>
      </c>
      <c r="N235" s="185" t="str">
        <f ca="1">IF(ISERROR(IF($X$1=1,(VLOOKUP(B235,'X1'!$B:$AZ,45,FALSE)),IF($X$1=2,(VLOOKUP(B235,'X2'!$B:$AZ,45,FALSE)),IF($X$1=3,(VLOOKUP(B235,'X3'!$B:$AZ,45,FALSE)),IF($X$1=4,(VLOOKUP(B235,'X4'!$B:$AZ,45,FALSE)),IF($X$1=5,(VLOOKUP(B235,'X5'!$B:$AZ,45,FALSE)),IF($X$1=6,(VLOOKUP(B235,'X6'!$B:$AZ,45,FALSE)),IF($X$1=7,(VLOOKUP(B235,'X7'!$B:$AZ,45,FALSE)),IF($X$1=8,(VLOOKUP(B235,'X8'!$B:$AZ,45,FALSE)),IF($X$1=9,(VLOOKUP(B235,'X9'!$B:$AZ,45,FALSE)),IF($X$1=10,(VLOOKUP(B235,'X10'!$B:$AZ,45,FALSE)),IF($X$1=11,(VLOOKUP(B235,'X11'!$B:$AZ,45,FALSE)),IF($X$1=12,(VLOOKUP(B235,'X12'!$B:$AZ,45,FALSE)),IF($X$1=13,(VLOOKUP(B235,'X13'!$B:$AZ,45,FALSE)),"B"))))))))))))))=TRUE," ",(IF($X$1=1,(VLOOKUP(B235,'X1'!$B:$AZ,45,FALSE)),IF($X$1=2,(VLOOKUP(B235,'X2'!$B:$AZ,45,FALSE)),IF($X$1=3,(VLOOKUP(B235,'X3'!$B:$AZ,45,FALSE)),IF($X$1=4,(VLOOKUP(B235,'X4'!$B:$AZ,45,FALSE)),IF($X$1=5,(VLOOKUP(B235,'X5'!$B:$AZ,45,FALSE)),IF($X$1=6,(VLOOKUP(B235,'X6'!$B:$AZ,45,FALSE)),IF($X$1=7,(VLOOKUP(B235,'X7'!$B:$AZ,45,FALSE)),IF($X$1=8,(VLOOKUP(B235,'X8'!$B:$AZ,45,FALSE)),IF($X$1=9,(VLOOKUP(B235,'X9'!$B:$AZ,45,FALSE)),IF($X$1=10,(VLOOKUP(B235,'X10'!$B:$AZ,45,FALSE)),IF($X$1=11,(VLOOKUP(B235,'X11'!$B:$AZ,45,FALSE)),IF($X$1=12,(VLOOKUP(B235,'X12'!$B:$AZ,45,FALSE)),IF($X$1=13,(VLOOKUP(B235,'X13'!$B:$AZ,45,FALSE)),"B")))))))))))))))</f>
        <v xml:space="preserve"> </v>
      </c>
      <c r="O235" s="184" t="str">
        <f ca="1">IF(ISERROR(IF($X$1=1,(VLOOKUP(B235,'X1'!$B:$AZ,11,FALSE)),IF($X$1=2,(VLOOKUP(B235,'X2'!$B:$AZ,11,FALSE)),IF($X$1=3,(VLOOKUP(B235,'X3'!$B:$AZ,11,FALSE)),IF($X$1=4,(VLOOKUP(B235,'X4'!$B:$AZ,11,FALSE)),IF($X$1=5,(VLOOKUP(B235,'X5'!$B:$AZ,11,FALSE)),IF($X$1=6,(VLOOKUP(B235,'X6'!$B:$AZ,11,FALSE)),IF($X$1=7,(VLOOKUP(B235,'X7'!$B:$AZ,11,FALSE)),IF($X$1=8,(VLOOKUP(B235,'X8'!$B:$AZ,11,FALSE)),IF($X$1=9,(VLOOKUP(B235,'X9'!$B:$AZ,11,FALSE)),IF($X$1=10,(VLOOKUP(B235,'X10'!$B:$AZ,11,FALSE)),IF($X$1=11,(VLOOKUP(B235,'X11'!$B:$AZ,11,FALSE)),IF($X$1=12,(VLOOKUP(B235,'X12'!$B:$AZ,11,FALSE)),IF($X$1=13,(VLOOKUP(B235,'X13'!$B:$AZ,11,FALSE)),"B"))))))))))))))=TRUE," ",(IF($X$1=1,(VLOOKUP(B235,'X1'!$B:$AZ,11,FALSE)),IF($X$1=2,(VLOOKUP(B235,'X2'!$B:$AZ,11,FALSE)),IF($X$1=3,(VLOOKUP(B235,'X3'!$B:$AZ,11,FALSE)),IF($X$1=4,(VLOOKUP(B235,'X4'!$B:$AZ,11,FALSE)),IF($X$1=5,(VLOOKUP(B235,'X5'!$B:$AZ,11,FALSE)),IF($X$1=6,(VLOOKUP(B235,'X6'!$B:$AZ,11,FALSE)),IF($X$1=7,(VLOOKUP(B235,'X7'!$B:$AZ,11,FALSE)),IF($X$1=8,(VLOOKUP(B235,'X8'!$B:$AZ,11,FALSE)),IF($X$1=9,(VLOOKUP(B235,'X9'!$B:$AZ,11,FALSE)),IF($X$1=10,(VLOOKUP(B235,'X10'!$B:$AZ,11,FALSE)),IF($X$1=11,(VLOOKUP(B235,'X11'!$B:$AZ,11,FALSE)),IF($X$1=12,(VLOOKUP(B235,'X12'!$B:$AZ,11,FALSE)),IF($X$1=13,(VLOOKUP(B235,'X13'!$B:$AZ,11,FALSE)),"B")))))))))))))))</f>
        <v xml:space="preserve"> </v>
      </c>
      <c r="P235" s="184" t="str">
        <f ca="1">IF(ISERROR(IF($X$1=1,(VLOOKUP(B235,'X1'!$B:$AZ,12,FALSE)),IF($X$1=2,(VLOOKUP(B235,'X2'!$B:$AZ,12,FALSE)),IF($X$1=3,(VLOOKUP(B235,'X3'!$B:$AZ,12,FALSE)),IF($X$1=4,(VLOOKUP(B235,'X4'!$B:$AZ,12,FALSE)),IF($X$1=5,(VLOOKUP(B235,'X5'!$B:$AZ,12,FALSE)),IF($X$1=6,(VLOOKUP(B235,'X6'!$B:$AZ,12,FALSE)),IF($X$1=7,(VLOOKUP(B235,'X7'!$B:$AZ,12,FALSE)),IF($X$1=8,(VLOOKUP(B235,'X8'!$B:$AZ,12,FALSE)),IF($X$1=9,(VLOOKUP(B235,'X9'!$B:$AZ,12,FALSE)),IF($X$1=10,(VLOOKUP(B235,'X10'!$B:$AZ,12,FALSE)),IF($X$1=11,(VLOOKUP(B235,'X11'!$B:$AZ,12,FALSE)),IF($X$1=12,(VLOOKUP(B235,'X12'!$B:$AZ,12,FALSE)),IF($X$1=13,(VLOOKUP(B235,'X13'!$B:$AZ,12,FALSE)),"B"))))))))))))))=TRUE," ",(IF($X$1=1,(VLOOKUP(B235,'X1'!$B:$AZ,12,FALSE)),IF($X$1=2,(VLOOKUP(B235,'X2'!$B:$AZ,12,FALSE)),IF($X$1=3,(VLOOKUP(B235,'X3'!$B:$AZ,12,FALSE)),IF($X$1=4,(VLOOKUP(B235,'X4'!$B:$AZ,12,FALSE)),IF($X$1=5,(VLOOKUP(B235,'X5'!$B:$AZ,12,FALSE)),IF($X$1=6,(VLOOKUP(B235,'X6'!$B:$AZ,12,FALSE)),IF($X$1=7,(VLOOKUP(B235,'X7'!$B:$AZ,12,FALSE)),IF($X$1=8,(VLOOKUP(B235,'X8'!$B:$AZ,12,FALSE)),IF($X$1=9,(VLOOKUP(B235,'X9'!$B:$AZ,12,FALSE)),IF($X$1=10,(VLOOKUP(B235,'X10'!$B:$AZ,12,FALSE)),IF($X$1=11,(VLOOKUP(B235,'X11'!$B:$AZ,12,FALSE)),IF($X$1=12,(VLOOKUP(B235,'X12'!$B:$AZ,12,FALSE)),IF($X$1=13,(VLOOKUP(B235,'X13'!$B:$AZ,12,FALSE)),"B")))))))))))))))</f>
        <v xml:space="preserve"> </v>
      </c>
      <c r="Q235" s="185" t="str">
        <f ca="1">IF(ISERROR(IF($X$1=1,(VLOOKUP(B235,'X1'!$B:$AZ,46,FALSE)),IF($X$1=2,(VLOOKUP(B235,'X2'!$B:$AZ,46,FALSE)),IF($X$1=3,(VLOOKUP(B235,'X3'!$B:$AZ,46,FALSE)),IF($X$1=4,(VLOOKUP(B235,'X4'!$B:$AZ,46,FALSE)),IF($X$1=5,(VLOOKUP(B235,'X5'!$B:$AZ,46,FALSE)),IF($X$1=6,(VLOOKUP(B235,'X6'!$B:$AZ,46,FALSE)),IF($X$1=7,(VLOOKUP(B235,'X7'!$B:$AZ,46,FALSE)),IF($X$1=8,(VLOOKUP(B235,'X8'!$B:$AZ,46,FALSE)),IF($X$1=9,(VLOOKUP(B235,'X9'!$B:$AZ,46,FALSE)),IF($X$1=10,(VLOOKUP(B235,'X10'!$B:$AZ,46,FALSE)),IF($X$1=11,(VLOOKUP(B235,'X11'!$B:$AZ,46,FALSE)),IF($X$1=12,(VLOOKUP(B235,'X12'!$B:$AZ,46,FALSE)),IF($X$1=13,(VLOOKUP(B235,'X13'!$B:$AZ,46,FALSE)),"B"))))))))))))))=TRUE," ",(IF($X$1=1,(VLOOKUP(B235,'X1'!$B:$AZ,46,FALSE)),IF($X$1=2,(VLOOKUP(B235,'X2'!$B:$AZ,46,FALSE)),IF($X$1=3,(VLOOKUP(B235,'X3'!$B:$AZ,46,FALSE)),IF($X$1=4,(VLOOKUP(B235,'X4'!$B:$AZ,46,FALSE)),IF($X$1=5,(VLOOKUP(B235,'X5'!$B:$AZ,46,FALSE)),IF($X$1=6,(VLOOKUP(B235,'X6'!$B:$AZ,46,FALSE)),IF($X$1=7,(VLOOKUP(B235,'X7'!$B:$AZ,46,FALSE)),IF($X$1=8,(VLOOKUP(B235,'X8'!$B:$AZ,46,FALSE)),IF($X$1=9,(VLOOKUP(B235,'X9'!$B:$AZ,46,FALSE)),IF($X$1=10,(VLOOKUP(B235,'X10'!$B:$AZ,46,FALSE)),IF($X$1=11,(VLOOKUP(B235,'X11'!$B:$AZ,46,FALSE)),IF($X$1=12,(VLOOKUP(B235,'X12'!$B:$AZ,46,FALSE)),IF($X$1=13,(VLOOKUP(B235,'X13'!$B:$AZ,46,FALSE)),"B")))))))))))))))</f>
        <v xml:space="preserve"> </v>
      </c>
      <c r="R235" s="185" t="str">
        <f ca="1">IF(ISERROR(IF($X$1=1,(VLOOKUP(B235,'X1'!$B:$AZ,15,FALSE)),IF($X$1=2,(VLOOKUP(B235,'X2'!$B:$AZ,15,FALSE)),IF($X$1=3,(VLOOKUP(B235,'X3'!$B:$AZ,15,FALSE)),IF($X$1=4,(VLOOKUP(B235,'X4'!$B:$AZ,15,FALSE)),IF($X$1=5,(VLOOKUP(B235,'X5'!$B:$AZ,15,FALSE)),IF($X$1=6,(VLOOKUP(B235,'X6'!$B:$AZ,15,FALSE)),IF($X$1=7,(VLOOKUP(B235,'X7'!$B:$AZ,15,FALSE)),IF($X$1=8,(VLOOKUP(B235,'X8'!$B:$AZ,15,FALSE)),IF($X$1=9,(VLOOKUP(B235,'X9'!$B:$AZ,15,FALSE)),IF($X$1=10,(VLOOKUP(B235,'X10'!$B:$AZ,15,FALSE)),IF($X$1=11,(VLOOKUP(B235,'X11'!$B:$AZ,15,FALSE)),IF($X$1=12,(VLOOKUP(B235,'X12'!$B:$AZ,15,FALSE)),IF($X$1=13,(VLOOKUP(B235,'X13'!$B:$AZ,15,FALSE)),"B"))))))))))))))=TRUE," ",(IF($X$1=1,(VLOOKUP(B235,'X1'!$B:$AZ,15,FALSE)),IF($X$1=2,(VLOOKUP(B235,'X2'!$B:$AZ,15,FALSE)),IF($X$1=3,(VLOOKUP(B235,'X3'!$B:$AZ,15,FALSE)),IF($X$1=4,(VLOOKUP(B235,'X4'!$B:$AZ,15,FALSE)),IF($X$1=5,(VLOOKUP(B235,'X5'!$B:$AZ,15,FALSE)),IF($X$1=6,(VLOOKUP(B235,'X6'!$B:$AZ,15,FALSE)),IF($X$1=7,(VLOOKUP(B235,'X7'!$B:$AZ,15,FALSE)),IF($X$1=8,(VLOOKUP(B235,'X8'!$B:$AZ,15,FALSE)),IF($X$1=9,(VLOOKUP(B235,'X9'!$B:$AZ,15,FALSE)),IF($X$1=10,(VLOOKUP(B235,'X10'!$B:$AZ,15,FALSE)),IF($X$1=11,(VLOOKUP(B235,'X11'!$B:$AZ,15,FALSE)),IF($X$1=12,(VLOOKUP(B235,'X12'!$B:$AZ,15,FALSE)),IF($X$1=13,(VLOOKUP(B235,'X13'!$B:$AZ,15,FALSE)),"B")))))))))))))))</f>
        <v xml:space="preserve"> </v>
      </c>
      <c r="S235" s="185" t="str">
        <f ca="1">IF(ISERROR(IF((IF($X$1=1,(VLOOKUP(B235,'X1'!$B:$AZ,14,FALSE)),(IF($X$1=2,(VLOOKUP(B235,'X2'!$B:$AZ,14,FALSE)),(IF($X$1=3,(VLOOKUP(B235,'X3'!$B:$AZ,14,FALSE)),(IF($X$1=4,(VLOOKUP(B235,'X4'!$B:$AZ,14,FALSE)),(IF($X$1=5,(VLOOKUP(B235,'X5'!$B:$AZ,14,FALSE)),(IF($X$1=6,(VLOOKUP(B235,'X6'!$B:$AZ,14,FALSE)),(IF($X$1=7,(VLOOKUP(B235,'X7'!$B:$AZ,14,FALSE)),(IF($X$1=8,(VLOOKUP(B235,'X8'!$B:$AZ,14,FALSE)),(IF($X$1=9,(VLOOKUP(B235,'X9'!$B:$AZ,14,FALSE)),(IF($X$1=10,(VLOOKUP(B235,'X10'!$B:$AZ,14,FALSE)),(IF($X$1=11,(VLOOKUP(B235,'X11'!$B:$AZ,14,FALSE)),(IF($X$1=12,(VLOOKUP(B235,'X12'!$B:$AZ,14,FALSE)),(VLOOKUP(B235,'X13'!$B:$AZ,14,FALSE))))))))))))))))))))))))))=$V$1," ",(IF($X$1=1,(VLOOKUP(B235,'X1'!$B:$AZ,14,FALSE)),(IF($X$1=2,(VLOOKUP(B235,'X2'!$B:$AZ,14,FALSE)),(IF($X$1=3,(VLOOKUP(B235,'X3'!$B:$AZ,14,FALSE)),(IF($X$1=4,(VLOOKUP(B235,'X4'!$B:$AZ,14,FALSE)),(IF($X$1=5,(VLOOKUP(B235,'X5'!$B:$AZ,14,FALSE)),(IF($X$1=6,(VLOOKUP(B235,'X6'!$B:$AZ,14,FALSE)),(IF($X$1=7,(VLOOKUP(B235,'X7'!$B:$AZ,14,FALSE)),(IF($X$1=8,(VLOOKUP(B235,'X8'!$B:$AZ,14,FALSE)),(IF($X$1=9,(VLOOKUP(B235,'X9'!$B:$AZ,14,FALSE)),(IF($X$1=10,(VLOOKUP(B235,'X10'!$B:$AZ,14,FALSE)),(IF($X$1=11,(VLOOKUP(B235,'X11'!$B:$AZ,14,FALSE)),(IF($X$1=12,(VLOOKUP(B235,'X12'!$B:$AZ,14,FALSE)),(VLOOKUP(B235,'X13'!$B:$AZ,14,FALSE))))))))))))))))))))))))))))=TRUE," ",(IF((IF($X$1=1,(VLOOKUP(B235,'X1'!$B:$AZ,14,FALSE)),(IF($X$1=2,(VLOOKUP(B235,'X2'!$B:$AZ,14,FALSE)),(IF($X$1=3,(VLOOKUP(B235,'X3'!$B:$AZ,14,FALSE)),(IF($X$1=4,(VLOOKUP(B235,'X4'!$B:$AZ,14,FALSE)),(IF($X$1=5,(VLOOKUP(B235,'X5'!$B:$AZ,14,FALSE)),(IF($X$1=6,(VLOOKUP(B235,'X6'!$B:$AZ,14,FALSE)),(IF($X$1=7,(VLOOKUP(B235,'X7'!$B:$AZ,14,FALSE)),(IF($X$1=8,(VLOOKUP(B235,'X8'!$B:$AZ,14,FALSE)),(IF($X$1=9,(VLOOKUP(B235,'X9'!$B:$AZ,14,FALSE)),(IF($X$1=10,(VLOOKUP(B235,'X10'!$B:$AZ,14,FALSE)),(IF($X$1=11,(VLOOKUP(B235,'X11'!$B:$AZ,14,FALSE)),(IF($X$1=12,(VLOOKUP(B235,'X12'!$B:$AZ,14,FALSE)),(VLOOKUP(B235,'X13'!$B:$AZ,14,FALSE))))))))))))))))))))))))))=$V$1," ",(IF($X$1=1,(VLOOKUP(B235,'X1'!$B:$AZ,14,FALSE)),(IF($X$1=2,(VLOOKUP(B235,'X2'!$B:$AZ,14,FALSE)),(IF($X$1=3,(VLOOKUP(B235,'X3'!$B:$AZ,14,FALSE)),(IF($X$1=4,(VLOOKUP(B235,'X4'!$B:$AZ,14,FALSE)),(IF($X$1=5,(VLOOKUP(B235,'X5'!$B:$AZ,14,FALSE)),(IF($X$1=6,(VLOOKUP(B235,'X6'!$B:$AZ,14,FALSE)),(IF($X$1=7,(VLOOKUP(B235,'X7'!$B:$AZ,14,FALSE)),(IF($X$1=8,(VLOOKUP(B235,'X8'!$B:$AZ,14,FALSE)),(IF($X$1=9,(VLOOKUP(B235,'X9'!$B:$AZ,14,FALSE)),(IF($X$1=10,(VLOOKUP(B235,'X10'!$B:$AZ,14,FALSE)),(IF($X$1=11,(VLOOKUP(B235,'X11'!$B:$AZ,14,FALSE)),(IF($X$1=12,(VLOOKUP(B235,'X12'!$B:$AZ,14,FALSE)),(VLOOKUP(B235,'X13'!$B:$AZ,14,FALSE)))))))))))))))))))))))))))))</f>
        <v xml:space="preserve"> </v>
      </c>
    </row>
    <row r="236" spans="1:19" ht="14.1" customHeight="1" x14ac:dyDescent="0.2">
      <c r="A236" s="156" t="s">
        <v>1058</v>
      </c>
      <c r="B236" s="122" t="str">
        <f>IF(ISERROR(IF($U$16=1,(VLOOKUP(A236,$AC$89:$AH$125,2,FALSE)),IF((IF($X$1=1,'X1'!B195,(IF($X$1=2,'X2'!B195,(IF($X$1=3,'X3'!B195,(IF($X$1=4,'X4'!B195,(IF($X$1=5,'X5'!B195,(IF($X$1=6,'X6'!B195,(IF($X$1=7,'X7'!B195,(IF($X$1=8,'X8'!B195,(IF($X$1=9,'X9'!B195,(IF($X$1=10,'X10'!B195,(IF($X$1=11,'X11'!B195,(IF($X$1=12,'X12'!B195,'X13'!B195))))))))))))))))))))))))="","",(IF($X$1=1,'X1'!B195,(IF($X$1=2,'X2'!B195,(IF($X$1=3,'X3'!B195,(IF($X$1=4,'X4'!B195,(IF($X$1=5,'X5'!B195,(IF($X$1=6,'X6'!B195,(IF($X$1=7,'X7'!B195,(IF($X$1=8,'X8'!B195,(IF($X$1=9,'X9'!B195,(IF($X$1=10,'X10'!B195,(IF($X$1=11,'X11'!B195,(IF($X$1=12,'X12'!B195,'X13'!B195)))))))))))))))))))))))))))=TRUE," ",(IF($U$16=1,(VLOOKUP(A236,$AC$89:$AH$125,2,FALSE)),IF((IF($X$1=1,'X1'!B195,(IF($X$1=2,'X2'!B195,(IF($X$1=3,'X3'!B195,(IF($X$1=4,'X4'!B195,(IF($X$1=5,'X5'!B195,(IF($X$1=6,'X6'!B195,(IF($X$1=7,'X7'!B195,(IF($X$1=8,'X8'!B195,(IF($X$1=9,'X9'!B195,(IF($X$1=10,'X10'!B195,(IF($X$1=11,'X11'!B195,(IF($X$1=12,'X12'!B195,'X13'!B195))))))))))))))))))))))))="","",(IF($X$1=1,'X1'!B195,(IF($X$1=2,'X2'!B195,(IF($X$1=3,'X3'!B195,(IF($X$1=4,'X4'!B195,(IF($X$1=5,'X5'!B195,(IF($X$1=6,'X6'!B195,(IF($X$1=7,'X7'!B195,(IF($X$1=8,'X8'!B195,(IF($X$1=9,'X9'!B195,(IF($X$1=10,'X10'!B195,(IF($X$1=11,'X11'!B195,(IF($X$1=12,'X12'!B195,'X13'!B195))))))))))))))))))))))))))))</f>
        <v/>
      </c>
      <c r="C236" s="181" t="str">
        <f ca="1">IF(ISERROR(IF($X$1=1,(VLOOKUP(B236,'X1'!$B:$AZ,47,FALSE)),IF($X$1=2,(VLOOKUP(B236,'X2'!$B:$AZ,47,FALSE)),IF($X$1=3,(VLOOKUP(B236,'X3'!$B:$AZ,47,FALSE)),IF($X$1=4,(VLOOKUP(B236,'X4'!$B:$AZ,47,FALSE)),IF($X$1=5,(VLOOKUP(B236,'X5'!$B:$AZ,47,FALSE)),IF($X$1=6,(VLOOKUP(B236,'X6'!$B:$AZ,47,FALSE)),IF($X$1=7,(VLOOKUP(B236,'X7'!$B:$AZ,47,FALSE)),IF($X$1=8,(VLOOKUP(B236,'X8'!$B:$AZ,47,FALSE)),IF($X$1=9,(VLOOKUP(B236,'X9'!$B:$AZ,47,FALSE)),IF($X$1=10,(VLOOKUP(B236,'X10'!$B:$AZ,47,FALSE)),IF($X$1=11,(VLOOKUP(B236,'X11'!$B:$AZ,47,FALSE)),IF($X$1=12,(VLOOKUP(B236,'X12'!$B:$AZ,47,FALSE)),IF($X$1=13,(VLOOKUP(B236,'X13'!$B:$AZ,47,FALSE)),"B"))))))))))))))=TRUE," ",(IF($X$1=1,(VLOOKUP(B236,'X1'!$B:$AZ,47,FALSE)),IF($X$1=2,(VLOOKUP(B236,'X2'!$B:$AZ,47,FALSE)),IF($X$1=3,(VLOOKUP(B236,'X3'!$B:$AZ,47,FALSE)),IF($X$1=4,(VLOOKUP(B236,'X4'!$B:$AZ,47,FALSE)),IF($X$1=5,(VLOOKUP(B236,'X5'!$B:$AZ,47,FALSE)),IF($X$1=6,(VLOOKUP(B236,'X6'!$B:$AZ,47,FALSE)),IF($X$1=7,(VLOOKUP(B236,'X7'!$B:$AZ,47,FALSE)),IF($X$1=8,(VLOOKUP(B236,'X8'!$B:$AZ,47,FALSE)),IF($X$1=9,(VLOOKUP(B236,'X9'!$B:$AZ,47,FALSE)),IF($X$1=10,(VLOOKUP(B236,'X10'!$B:$AZ,47,FALSE)),IF($X$1=11,(VLOOKUP(B236,'X11'!$B:$AZ,47,FALSE)),IF($X$1=12,(VLOOKUP(B236,'X12'!$B:$AZ,47,FALSE)),IF($X$1=13,(VLOOKUP(B236,'X13'!$B:$AZ,47,FALSE)),"B")))))))))))))))</f>
        <v xml:space="preserve"> </v>
      </c>
      <c r="D236" s="181" t="str">
        <f ca="1">IF(ISERROR(IF($X$1=1,(VLOOKUP(B236,'X1'!$B:$AP,41,FALSE)),IF($X$1=2,(VLOOKUP(B236,'X2'!$B:$AP,41,FALSE)),IF($X$1=3,(VLOOKUP(B236,'X3'!$B:$AP,41,FALSE)),IF($X$1=4,(VLOOKUP(B236,'X4'!$B:$AP,41,FALSE)),IF($X$1=5,(VLOOKUP(B236,'X5'!$B:$AP,41,FALSE)),IF($X$1=6,(VLOOKUP(B236,'X6'!$B:$AP,41,FALSE)),IF($X$1=7,(VLOOKUP(B236,'X7'!$B:$AP,41,FALSE)),IF($X$1=8,(VLOOKUP(B236,'X8'!$B:$AP,41,FALSE)),IF($X$1=9,(VLOOKUP(B236,'X9'!$B:$AP,41,FALSE)),IF($X$1=10,(VLOOKUP(B236,'X10'!$B:$AP,41,FALSE)),IF($X$1=11,(VLOOKUP(B236,'X11'!$B:$AP,41,FALSE)),IF($X$1=12,(VLOOKUP(B236,'X12'!$B:$AP,41,FALSE)),IF($X$1=13,(VLOOKUP(B236,'X13'!$B:$AP,41,FALSE)),"B"))))))))))))))=TRUE," ",(IF($X$1=1,(VLOOKUP(B236,'X1'!$B:$AP,41,FALSE)),IF($X$1=2,(VLOOKUP(B236,'X2'!$B:$AP,41,FALSE)),IF($X$1=3,(VLOOKUP(B236,'X3'!$B:$AP,41,FALSE)),IF($X$1=4,(VLOOKUP(B236,'X4'!$B:$AP,41,FALSE)),IF($X$1=5,(VLOOKUP(B236,'X5'!$B:$AP,41,FALSE)),IF($X$1=6,(VLOOKUP(B236,'X6'!$B:$AP,41,FALSE)),IF($X$1=7,(VLOOKUP(B236,'X7'!$B:$AP,41,FALSE)),IF($X$1=8,(VLOOKUP(B236,'X8'!$B:$AP,41,FALSE)),IF($X$1=9,(VLOOKUP(B236,'X9'!$B:$AP,41,FALSE)),IF($X$1=10,(VLOOKUP(B236,'X10'!$B:$AP,41,FALSE)),IF($X$1=11,(VLOOKUP(B236,'X11'!$B:$AP,41,FALSE)),IF($X$1=12,(VLOOKUP(B236,'X12'!$B:$AP,41,FALSE)),IF($X$1=13,(VLOOKUP(B236,'X13'!$B:$AP,41,FALSE)),"B")))))))))))))))</f>
        <v xml:space="preserve"> </v>
      </c>
      <c r="E236" s="182" t="str">
        <f ca="1">IF(ISERROR(IF($X$1=1,(VLOOKUP(B236,'X1'!$B:$AP,7,FALSE)),IF($X$1=2,(VLOOKUP(B236,'X2'!$B:$AP,7,FALSE)),IF($X$1=3,(VLOOKUP(B236,'X3'!$B:$AP,7,FALSE)),IF($X$1=4,(VLOOKUP(B236,'X4'!$B:$AP,7,FALSE)),IF($X$1=5,(VLOOKUP(B236,'X5'!$B:$AP,7,FALSE)),IF($X$1=6,(VLOOKUP(B236,'X6'!$B:$AP,7,FALSE)),IF($X$1=7,(VLOOKUP(B236,'X7'!$B:$AP,7,FALSE)),IF($X$1=8,(VLOOKUP(B236,'X8'!$B:$AP,7,FALSE)),IF($X$1=9,(VLOOKUP(B236,'X9'!$B:$AP,7,FALSE)),IF($X$1=10,(VLOOKUP(B236,'X10'!$B:$AP,7,FALSE)),IF($X$1=11,(VLOOKUP(B236,'X11'!$B:$AP,7,FALSE)),IF($X$1=12,(VLOOKUP(B236,'X12'!$B:$AP,7,FALSE)),IF($X$1=13,(VLOOKUP(B236,'X13'!$B:$AP,7,FALSE)),"B"))))))))))))))=TRUE," ",(IF($X$1=1,(VLOOKUP(B236,'X1'!$B:$AP,7,FALSE)),IF($X$1=2,(VLOOKUP(B236,'X2'!$B:$AP,7,FALSE)),IF($X$1=3,(VLOOKUP(B236,'X3'!$B:$AP,7,FALSE)),IF($X$1=4,(VLOOKUP(B236,'X4'!$B:$AP,7,FALSE)),IF($X$1=5,(VLOOKUP(B236,'X5'!$B:$AP,7,FALSE)),IF($X$1=6,(VLOOKUP(B236,'X6'!$B:$AP,7,FALSE)),IF($X$1=7,(VLOOKUP(B236,'X7'!$B:$AP,7,FALSE)),IF($X$1=8,(VLOOKUP(B236,'X8'!$B:$AP,7,FALSE)),IF($X$1=9,(VLOOKUP(B236,'X9'!$B:$AP,7,FALSE)),IF($X$1=10,(VLOOKUP(B236,'X10'!$B:$AP,7,FALSE)),IF($X$1=11,(VLOOKUP(B236,'X11'!$B:$AP,7,FALSE)),IF($X$1=12,(VLOOKUP(B236,'X12'!$B:$AP,7,FALSE)),IF($X$1=13,(VLOOKUP(B236,'X13'!$B:$AP,7,FALSE)),"B")))))))))))))))</f>
        <v xml:space="preserve"> </v>
      </c>
      <c r="F236" s="182" t="str">
        <f ca="1">IF(ISERROR(IF((IF($X$1=1,(VLOOKUP(B236,'X1'!$B:$AO,6,FALSE)),(IF($X$1=2,(VLOOKUP(B236,'X2'!$B:$AO,6,FALSE)),(IF($X$1=3,(VLOOKUP(B236,'X3'!$B:$AO,6,FALSE)),(IF($X$1=4,(VLOOKUP(B236,'X4'!$B:$AO,6,FALSE)),(IF($X$1=5,(VLOOKUP(B236,'X5'!$B:$AO,6,FALSE)),(IF($X$1=6,(VLOOKUP(B236,'X6'!$B:$AO,6,FALSE)),(IF($X$1=7,(VLOOKUP(B236,'X7'!$B:$AO,6,FALSE)),(IF($X$1=8,(VLOOKUP(B236,'X8'!$B:$AO,6,FALSE)),(IF($X$1=9,(VLOOKUP(B236,'X9'!$B:$AO,6,FALSE)),(IF($X$1=10,(VLOOKUP(B236,'X10'!$B:$AO,6,FALSE)),(IF($X$1=11,(VLOOKUP(B236,'X11'!$B:$AO,6,FALSE)),(IF($X$1=12,(VLOOKUP(B236,'X12'!$B:$AO,6,FALSE)),(VLOOKUP(B236,'X13'!$B:$AO,6,FALSE))))))))))))))))))))))))))=$V$1," ",(IF($X$1=1,(VLOOKUP(B236,'X1'!$B:$AO,6,FALSE)),(IF($X$1=2,(VLOOKUP(B236,'X2'!$B:$AO,6,FALSE)),(IF($X$1=3,(VLOOKUP(B236,'X3'!$B:$AO,6,FALSE)),(IF($X$1=4,(VLOOKUP(B236,'X4'!$B:$AO,6,FALSE)),(IF($X$1=5,(VLOOKUP(B236,'X5'!$B:$AO,6,FALSE)),(IF($X$1=6,(VLOOKUP(B236,'X6'!$B:$AO,6,FALSE)),(IF($X$1=7,(VLOOKUP(B236,'X7'!$B:$AO,6,FALSE)),(IF($X$1=8,(VLOOKUP(B236,'X8'!$B:$AO,6,FALSE)),(IF($X$1=9,(VLOOKUP(B236,'X9'!$B:$AO,6,FALSE)),(IF($X$1=10,(VLOOKUP(B236,'X10'!$B:$AO,6,FALSE)),(IF($X$1=11,(VLOOKUP(B236,'X11'!$B:$AO,6,FALSE)),(IF($X$1=12,(VLOOKUP(B236,'X12'!$B:$AO,6,FALSE)),(VLOOKUP(B236,'X13'!$B:$AO,6,FALSE))))))))))))))))))))))))))))=TRUE," ",(IF((IF($X$1=1,(VLOOKUP(B236,'X1'!$B:$AO,6,FALSE)),(IF($X$1=2,(VLOOKUP(B236,'X2'!$B:$AO,6,FALSE)),(IF($X$1=3,(VLOOKUP(B236,'X3'!$B:$AO,6,FALSE)),(IF($X$1=4,(VLOOKUP(B236,'X4'!$B:$AO,6,FALSE)),(IF($X$1=5,(VLOOKUP(B236,'X5'!$B:$AO,6,FALSE)),(IF($X$1=6,(VLOOKUP(B236,'X6'!$B:$AO,6,FALSE)),(IF($X$1=7,(VLOOKUP(B236,'X7'!$B:$AO,6,FALSE)),(IF($X$1=8,(VLOOKUP(B236,'X8'!$B:$AO,6,FALSE)),(IF($X$1=9,(VLOOKUP(B236,'X9'!$B:$AO,6,FALSE)),(IF($X$1=10,(VLOOKUP(B236,'X10'!$B:$AO,6,FALSE)),(IF($X$1=11,(VLOOKUP(B236,'X11'!$B:$AO,6,FALSE)),(IF($X$1=12,(VLOOKUP(B236,'X12'!$B:$AO,6,FALSE)),(VLOOKUP(B236,'X13'!$B:$AO,6,FALSE))))))))))))))))))))))))))=$V$1," ",(IF($X$1=1,(VLOOKUP(B236,'X1'!$B:$AO,6,FALSE)),(IF($X$1=2,(VLOOKUP(B236,'X2'!$B:$AO,6,FALSE)),(IF($X$1=3,(VLOOKUP(B236,'X3'!$B:$AO,6,FALSE)),(IF($X$1=4,(VLOOKUP(B236,'X4'!$B:$AO,6,FALSE)),(IF($X$1=5,(VLOOKUP(B236,'X5'!$B:$AO,6,FALSE)),(IF($X$1=6,(VLOOKUP(B236,'X6'!$B:$AO,6,FALSE)),(IF($X$1=7,(VLOOKUP(B236,'X7'!$B:$AO,6,FALSE)),(IF($X$1=8,(VLOOKUP(B236,'X8'!$B:$AO,6,FALSE)),(IF($X$1=9,(VLOOKUP(B236,'X9'!$B:$AO,6,FALSE)),(IF($X$1=10,(VLOOKUP(B236,'X10'!$B:$AO,6,FALSE)),(IF($X$1=11,(VLOOKUP(B236,'X11'!$B:$AO,6,FALSE)),(IF($X$1=12,(VLOOKUP(B236,'X12'!$B:$AO,6,FALSE)),(VLOOKUP(B236,'X13'!$B:$AO,6,FALSE)))))))))))))))))))))))))))))</f>
        <v xml:space="preserve"> </v>
      </c>
      <c r="G236" s="182" t="str">
        <f ca="1">IF(ISERROR(IF($X$1=1,(VLOOKUP(B236,'X1'!$B:$AZ,44,FALSE)),IF($X$1=2,(VLOOKUP(B236,'X2'!$B:$AZ,44,FALSE)),IF($X$1=3,(VLOOKUP(B236,'X3'!$B:$AZ,44,FALSE)),IF($X$1=4,(VLOOKUP(B236,'X4'!$B:$AZ,44,FALSE)),IF($X$1=5,(VLOOKUP(B236,'X5'!$B:$AZ,44,FALSE)),IF($X$1=6,(VLOOKUP(B236,'X6'!$B:$AZ,44,FALSE)),IF($X$1=7,(VLOOKUP(B236,'X7'!$B:$AZ,44,FALSE)),IF($X$1=8,(VLOOKUP(B236,'X8'!$B:$AZ,44,FALSE)),IF($X$1=9,(VLOOKUP(B236,'X9'!$B:$AZ,44,FALSE)),IF($X$1=10,(VLOOKUP(B236,'X10'!$B:$AZ,44,FALSE)),IF($X$1=11,(VLOOKUP(B236,'X11'!$B:$AZ,44,FALSE)),IF($X$1=12,(VLOOKUP(B236,'X12'!$B:$AZ,44,FALSE)),IF($X$1=13,(VLOOKUP(B236,'X13'!$B:$AZ,44,FALSE)),"B"))))))))))))))=TRUE," ",(IF($X$1=1,(VLOOKUP(B236,'X1'!$B:$AZ,44,FALSE)),IF($X$1=2,(VLOOKUP(B236,'X2'!$B:$AZ,44,FALSE)),IF($X$1=3,(VLOOKUP(B236,'X3'!$B:$AZ,44,FALSE)),IF($X$1=4,(VLOOKUP(B236,'X4'!$B:$AZ,44,FALSE)),IF($X$1=5,(VLOOKUP(B236,'X5'!$B:$AZ,44,FALSE)),IF($X$1=6,(VLOOKUP(B236,'X6'!$B:$AZ,44,FALSE)),IF($X$1=7,(VLOOKUP(B236,'X7'!$B:$AZ,44,FALSE)),IF($X$1=8,(VLOOKUP(B236,'X8'!$B:$AZ,44,FALSE)),IF($X$1=9,(VLOOKUP(B236,'X9'!$B:$AZ,44,FALSE)),IF($X$1=10,(VLOOKUP(B236,'X10'!$B:$AZ,44,FALSE)),IF($X$1=11,(VLOOKUP(B236,'X11'!$B:$AZ,44,FALSE)),IF($X$1=12,(VLOOKUP(B236,'X12'!$B:$AZ,44,FALSE)),IF($X$1=13,(VLOOKUP(B236,'X13'!$B:$AZ,44,FALSE)),"B")))))))))))))))</f>
        <v xml:space="preserve"> </v>
      </c>
      <c r="H236" s="182" t="str">
        <f ca="1">IF(ISERROR(IF($X$1=1,(VLOOKUP(B236,'X1'!$B:$AZ,8,FALSE)),IF($X$1=2,(VLOOKUP(B236,'X2'!$B:$AZ,8,FALSE)),IF($X$1=3,(VLOOKUP(B236,'X3'!$B:$AZ,8,FALSE)),IF($X$1=4,(VLOOKUP(B236,'X4'!$B:$AZ,8,FALSE)),IF($X$1=5,(VLOOKUP(B236,'X5'!$B:$AZ,8,FALSE)),IF($X$1=6,(VLOOKUP(B236,'X6'!$B:$AZ,8,FALSE)),IF($X$1=7,(VLOOKUP(B236,'X7'!$B:$AZ,8,FALSE)),IF($X$1=8,(VLOOKUP(B236,'X8'!$B:$AZ,8,FALSE)),IF($X$1=9,(VLOOKUP(B236,'X9'!$B:$AZ,8,FALSE)),IF($X$1=10,(VLOOKUP(B236,'X10'!$B:$AZ,8,FALSE)),IF($X$1=11,(VLOOKUP(B236,'X11'!$B:$AZ,8,FALSE)),IF($X$1=12,(VLOOKUP(B236,'X12'!$B:$AZ,8,FALSE)),IF($X$1=13,(VLOOKUP(B236,'X13'!$B:$AZ,8,FALSE)),"B"))))))))))))))=TRUE," ",(IF($X$1=1,(VLOOKUP(B236,'X1'!$B:$AZ,8,FALSE)),IF($X$1=2,(VLOOKUP(B236,'X2'!$B:$AZ,8,FALSE)),IF($X$1=3,(VLOOKUP(B236,'X3'!$B:$AZ,8,FALSE)),IF($X$1=4,(VLOOKUP(B236,'X4'!$B:$AZ,8,FALSE)),IF($X$1=5,(VLOOKUP(B236,'X5'!$B:$AZ,8,FALSE)),IF($X$1=6,(VLOOKUP(B236,'X6'!$B:$AZ,8,FALSE)),IF($X$1=7,(VLOOKUP(B236,'X7'!$B:$AZ,8,FALSE)),IF($X$1=8,(VLOOKUP(B236,'X8'!$B:$AZ,8,FALSE)),IF($X$1=9,(VLOOKUP(B236,'X9'!$B:$AZ,8,FALSE)),IF($X$1=10,(VLOOKUP(B236,'X10'!$B:$AZ,8,FALSE)),IF($X$1=11,(VLOOKUP(B236,'X11'!$B:$AZ,8,FALSE)),IF($X$1=12,(VLOOKUP(B236,'X12'!$B:$AZ,8,FALSE)),IF($X$1=13,(VLOOKUP(B236,'X13'!$B:$AZ,8,FALSE)),"B")))))))))))))))</f>
        <v xml:space="preserve"> </v>
      </c>
      <c r="I236" s="183" t="str">
        <f ca="1">IF(ISERROR(IF($X$1=1,(VLOOKUP(B236,'X1'!$B:$AZ,2,FALSE)),IF($X$1=2,(VLOOKUP(B236,'X2'!$B:$AZ,2,FALSE)),IF($X$1=3,(VLOOKUP(B236,'X3'!$B:$AZ,2,FALSE)),IF($X$1=4,(VLOOKUP(B236,'X4'!$B:$AZ,2,FALSE)),IF($X$1=5,(VLOOKUP(B236,'X5'!$B:$AZ,2,FALSE)),IF($X$1=6,(VLOOKUP(B236,'X6'!$B:$AZ,2,FALSE)),IF($X$1=7,(VLOOKUP(B236,'X7'!$B:$AZ,2,FALSE)),IF($X$1=8,(VLOOKUP(B236,'X8'!$B:$AZ,2,FALSE)),IF($X$1=9,(VLOOKUP(B236,'X9'!$B:$AZ,2,FALSE)),IF($X$1=10,(VLOOKUP(B236,'X10'!$B:$AZ,2,FALSE)),IF($X$1=11,(VLOOKUP(B236,'X11'!$B:$AZ,2,FALSE)),IF($X$1=12,(VLOOKUP(B236,'X12'!$B:$AZ,2,FALSE)),IF($X$1=13,(VLOOKUP(B236,'X13'!$B:$AZ,2,FALSE)),"B"))))))))))))))=TRUE," ",(IF($X$1=1,(VLOOKUP(B236,'X1'!$B:$AZ,2,FALSE)),IF($X$1=2,(VLOOKUP(B236,'X2'!$B:$AZ,2,FALSE)),IF($X$1=3,(VLOOKUP(B236,'X3'!$B:$AZ,2,FALSE)),IF($X$1=4,(VLOOKUP(B236,'X4'!$B:$AZ,2,FALSE)),IF($X$1=5,(VLOOKUP(B236,'X5'!$B:$AZ,2,FALSE)),IF($X$1=6,(VLOOKUP(B236,'X6'!$B:$AZ,2,FALSE)),IF($X$1=7,(VLOOKUP(B236,'X7'!$B:$AZ,2,FALSE)),IF($X$1=8,(VLOOKUP(B236,'X8'!$B:$AZ,2,FALSE)),IF($X$1=9,(VLOOKUP(B236,'X9'!$B:$AZ,2,FALSE)),IF($X$1=10,(VLOOKUP(B236,'X10'!$B:$AZ,2,FALSE)),IF($X$1=11,(VLOOKUP(B236,'X11'!$B:$AZ,2,FALSE)),IF($X$1=12,(VLOOKUP(B236,'X12'!$B:$AZ,2,FALSE)),IF($X$1=13,(VLOOKUP(B236,'X13'!$B:$AZ,2,FALSE)),"B")))))))))))))))</f>
        <v xml:space="preserve"> </v>
      </c>
      <c r="J236" s="183" t="str">
        <f ca="1">IF(ISERROR(IF($X$1=1,(VLOOKUP(B236,'X1'!$B:$AZ,3,FALSE)),IF($X$1=2,(VLOOKUP(B236,'X2'!$B:$AZ,3,FALSE)),IF($X$1=3,(VLOOKUP(B236,'X3'!$B:$AZ,3,FALSE)),IF($X$1=4,(VLOOKUP(B236,'X4'!$B:$AZ,3,FALSE)),IF($X$1=5,(VLOOKUP(B236,'X5'!$B:$AZ,3,FALSE)),IF($X$1=6,(VLOOKUP(B236,'X6'!$B:$AZ,3,FALSE)),IF($X$1=7,(VLOOKUP(B236,'X7'!$B:$AZ,3,FALSE)),IF($X$1=8,(VLOOKUP(B236,'X8'!$B:$AZ,3,FALSE)),IF($X$1=9,(VLOOKUP(B236,'X9'!$B:$AZ,3,FALSE)),IF($X$1=10,(VLOOKUP(B236,'X10'!$B:$AZ,3,FALSE)),IF($X$1=11,(VLOOKUP(B236,'X11'!$B:$AZ,3,FALSE)),IF($X$1=12,(VLOOKUP(B236,'X12'!$B:$AZ,3,FALSE)),IF($X$1=13,(VLOOKUP(B236,'X13'!$B:$AZ,3,FALSE)),"B"))))))))))))))=TRUE," ",(IF($X$1=1,(VLOOKUP(B236,'X1'!$B:$AZ,3,FALSE)),IF($X$1=2,(VLOOKUP(B236,'X2'!$B:$AZ,3,FALSE)),IF($X$1=3,(VLOOKUP(B236,'X3'!$B:$AZ,3,FALSE)),IF($X$1=4,(VLOOKUP(B236,'X4'!$B:$AZ,3,FALSE)),IF($X$1=5,(VLOOKUP(B236,'X5'!$B:$AZ,3,FALSE)),IF($X$1=6,(VLOOKUP(B236,'X6'!$B:$AZ,3,FALSE)),IF($X$1=7,(VLOOKUP(B236,'X7'!$B:$AZ,3,FALSE)),IF($X$1=8,(VLOOKUP(B236,'X8'!$B:$AZ,3,FALSE)),IF($X$1=9,(VLOOKUP(B236,'X9'!$B:$AZ,3,FALSE)),IF($X$1=10,(VLOOKUP(B236,'X10'!$B:$AZ,3,FALSE)),IF($X$1=11,(VLOOKUP(B236,'X11'!$B:$AZ,3,FALSE)),IF($X$1=12,(VLOOKUP(B236,'X12'!$B:$AZ,3,FALSE)),IF($X$1=13,(VLOOKUP(B236,'X13'!$B:$AZ,3,FALSE)),"B")))))))))))))))</f>
        <v xml:space="preserve"> </v>
      </c>
      <c r="K236" s="183" t="str">
        <f ca="1">IF(ISERROR(IF($X$1=1,(VLOOKUP(B236,'X1'!$B:$AZ,5,FALSE)),IF($X$1=2,(VLOOKUP(B236,'X2'!$B:$AZ,5,FALSE)),IF($X$1=3,(VLOOKUP(B236,'X3'!$B:$AZ,5,FALSE)),IF($X$1=4,(VLOOKUP(B236,'X4'!$B:$AZ,5,FALSE)),IF($X$1=5,(VLOOKUP(B236,'X5'!$B:$AZ,5,FALSE)),IF($X$1=6,(VLOOKUP(B236,'X6'!$B:$AZ,5,FALSE)),IF($X$1=7,(VLOOKUP(B236,'X7'!$B:$AZ,5,FALSE)),IF($X$1=8,(VLOOKUP(B236,'X8'!$B:$AZ,5,FALSE)),IF($X$1=9,(VLOOKUP(B236,'X9'!$B:$AZ,5,FALSE)),IF($X$1=10,(VLOOKUP(B236,'X10'!$B:$AZ,5,FALSE)),IF($X$1=11,(VLOOKUP(B236,'X11'!$B:$AZ,5,FALSE)),IF($X$1=12,(VLOOKUP(B236,'X12'!$B:$AZ,5,FALSE)),IF($X$1=13,(VLOOKUP(B236,'X13'!$B:$AZ,5,FALSE)),"B"))))))))))))))=TRUE," ",(IF($X$1=1,(VLOOKUP(B236,'X1'!$B:$AZ,5,FALSE)),IF($X$1=2,(VLOOKUP(B236,'X2'!$B:$AZ,5,FALSE)),IF($X$1=3,(VLOOKUP(B236,'X3'!$B:$AZ,5,FALSE)),IF($X$1=4,(VLOOKUP(B236,'X4'!$B:$AZ,5,FALSE)),IF($X$1=5,(VLOOKUP(B236,'X5'!$B:$AZ,5,FALSE)),IF($X$1=6,(VLOOKUP(B236,'X6'!$B:$AZ,5,FALSE)),IF($X$1=7,(VLOOKUP(B236,'X7'!$B:$AZ,5,FALSE)),IF($X$1=8,(VLOOKUP(B236,'X8'!$B:$AZ,5,FALSE)),IF($X$1=9,(VLOOKUP(B236,'X9'!$B:$AZ,5,FALSE)),IF($X$1=10,(VLOOKUP(B236,'X10'!$B:$AZ,5,FALSE)),IF($X$1=11,(VLOOKUP(B236,'X11'!$B:$AZ,5,FALSE)),IF($X$1=12,(VLOOKUP(B236,'X12'!$B:$AZ,5,FALSE)),IF($X$1=13,(VLOOKUP(B236,'X13'!$B:$AZ,5,FALSE)),"B")))))))))))))))</f>
        <v xml:space="preserve"> </v>
      </c>
      <c r="L236" s="184" t="str">
        <f ca="1">IF(ISERROR(IF($X$1=1,(VLOOKUP(B236,'X1'!$B:$AZ,9,FALSE)),IF($X$1=2,(VLOOKUP(B236,'X2'!$B:$AZ,9,FALSE)),IF($X$1=3,(VLOOKUP(B236,'X3'!$B:$AZ,9,FALSE)),IF($X$1=4,(VLOOKUP(B236,'X4'!$B:$AZ,9,FALSE)),IF($X$1=5,(VLOOKUP(B236,'X5'!$B:$AZ,9,FALSE)),IF($X$1=6,(VLOOKUP(B236,'X6'!$B:$AZ,9,FALSE)),IF($X$1=7,(VLOOKUP(B236,'X7'!$B:$AZ,9,FALSE)),IF($X$1=8,(VLOOKUP(B236,'X8'!$B:$AZ,9,FALSE)),IF($X$1=9,(VLOOKUP(B236,'X9'!$B:$AZ,9,FALSE)),IF($X$1=10,(VLOOKUP(B236,'X10'!$B:$AZ,9,FALSE)),IF($X$1=11,(VLOOKUP(B236,'X11'!$B:$AZ,9,FALSE)),IF($X$1=12,(VLOOKUP(B236,'X12'!$B:$AZ,9,FALSE)),IF($X$1=13,(VLOOKUP(B236,'X13'!$B:$AZ,9,FALSE)),"B"))))))))))))))=TRUE," ",(IF($X$1=1,(VLOOKUP(B236,'X1'!$B:$AZ,9,FALSE)),IF($X$1=2,(VLOOKUP(B236,'X2'!$B:$AZ,9,FALSE)),IF($X$1=3,(VLOOKUP(B236,'X3'!$B:$AZ,9,FALSE)),IF($X$1=4,(VLOOKUP(B236,'X4'!$B:$AZ,9,FALSE)),IF($X$1=5,(VLOOKUP(B236,'X5'!$B:$AZ,9,FALSE)),IF($X$1=6,(VLOOKUP(B236,'X6'!$B:$AZ,9,FALSE)),IF($X$1=7,(VLOOKUP(B236,'X7'!$B:$AZ,9,FALSE)),IF($X$1=8,(VLOOKUP(B236,'X8'!$B:$AZ,9,FALSE)),IF($X$1=9,(VLOOKUP(B236,'X9'!$B:$AZ,9,FALSE)),IF($X$1=10,(VLOOKUP(B236,'X10'!$B:$AZ,9,FALSE)),IF($X$1=11,(VLOOKUP(B236,'X11'!$B:$AZ,9,FALSE)),IF($X$1=12,(VLOOKUP(B236,'X12'!$B:$AZ,9,FALSE)),IF($X$1=13,(VLOOKUP(B236,'X13'!$B:$AZ,9,FALSE)),"B")))))))))))))))</f>
        <v xml:space="preserve"> </v>
      </c>
      <c r="M236" s="184" t="str">
        <f ca="1">IF(ISERROR(IF($X$1=1,(VLOOKUP(B236,'X1'!$B:$AZ,10,FALSE)),IF($X$1=2,(VLOOKUP(B236,'X2'!$B:$AZ,10,FALSE)),IF($X$1=3,(VLOOKUP(B236,'X3'!$B:$AZ,10,FALSE)),IF($X$1=4,(VLOOKUP(B236,'X4'!$B:$AZ,10,FALSE)),IF($X$1=5,(VLOOKUP(B236,'X5'!$B:$AZ,10,FALSE)),IF($X$1=6,(VLOOKUP(B236,'X6'!$B:$AZ,10,FALSE)),IF($X$1=7,(VLOOKUP(B236,'X7'!$B:$AZ,10,FALSE)),IF($X$1=8,(VLOOKUP(B236,'X8'!$B:$AZ,10,FALSE)),IF($X$1=9,(VLOOKUP(B236,'X9'!$B:$AZ,10,FALSE)),IF($X$1=10,(VLOOKUP(B236,'X10'!$B:$AZ,10,FALSE)),IF($X$1=11,(VLOOKUP(B236,'X11'!$B:$AZ,10,FALSE)),IF($X$1=12,(VLOOKUP(B236,'X12'!$B:$AZ,10,FALSE)),IF($X$1=13,(VLOOKUP(B236,'X13'!$B:$AZ,10,FALSE)),"B"))))))))))))))=TRUE," ",(IF($X$1=1,(VLOOKUP(B236,'X1'!$B:$AZ,10,FALSE)),IF($X$1=2,(VLOOKUP(B236,'X2'!$B:$AZ,10,FALSE)),IF($X$1=3,(VLOOKUP(B236,'X3'!$B:$AZ,10,FALSE)),IF($X$1=4,(VLOOKUP(B236,'X4'!$B:$AZ,10,FALSE)),IF($X$1=5,(VLOOKUP(B236,'X5'!$B:$AZ,10,FALSE)),IF($X$1=6,(VLOOKUP(B236,'X6'!$B:$AZ,10,FALSE)),IF($X$1=7,(VLOOKUP(B236,'X7'!$B:$AZ,10,FALSE)),IF($X$1=8,(VLOOKUP(B236,'X8'!$B:$AZ,10,FALSE)),IF($X$1=9,(VLOOKUP(B236,'X9'!$B:$AZ,10,FALSE)),IF($X$1=10,(VLOOKUP(B236,'X10'!$B:$AZ,10,FALSE)),IF($X$1=11,(VLOOKUP(B236,'X11'!$B:$AZ,10,FALSE)),IF($X$1=12,(VLOOKUP(B236,'X12'!$B:$AZ,10,FALSE)),IF($X$1=13,(VLOOKUP(B236,'X13'!$B:$AZ,10,FALSE)),"B")))))))))))))))</f>
        <v xml:space="preserve"> </v>
      </c>
      <c r="N236" s="185" t="str">
        <f ca="1">IF(ISERROR(IF($X$1=1,(VLOOKUP(B236,'X1'!$B:$AZ,45,FALSE)),IF($X$1=2,(VLOOKUP(B236,'X2'!$B:$AZ,45,FALSE)),IF($X$1=3,(VLOOKUP(B236,'X3'!$B:$AZ,45,FALSE)),IF($X$1=4,(VLOOKUP(B236,'X4'!$B:$AZ,45,FALSE)),IF($X$1=5,(VLOOKUP(B236,'X5'!$B:$AZ,45,FALSE)),IF($X$1=6,(VLOOKUP(B236,'X6'!$B:$AZ,45,FALSE)),IF($X$1=7,(VLOOKUP(B236,'X7'!$B:$AZ,45,FALSE)),IF($X$1=8,(VLOOKUP(B236,'X8'!$B:$AZ,45,FALSE)),IF($X$1=9,(VLOOKUP(B236,'X9'!$B:$AZ,45,FALSE)),IF($X$1=10,(VLOOKUP(B236,'X10'!$B:$AZ,45,FALSE)),IF($X$1=11,(VLOOKUP(B236,'X11'!$B:$AZ,45,FALSE)),IF($X$1=12,(VLOOKUP(B236,'X12'!$B:$AZ,45,FALSE)),IF($X$1=13,(VLOOKUP(B236,'X13'!$B:$AZ,45,FALSE)),"B"))))))))))))))=TRUE," ",(IF($X$1=1,(VLOOKUP(B236,'X1'!$B:$AZ,45,FALSE)),IF($X$1=2,(VLOOKUP(B236,'X2'!$B:$AZ,45,FALSE)),IF($X$1=3,(VLOOKUP(B236,'X3'!$B:$AZ,45,FALSE)),IF($X$1=4,(VLOOKUP(B236,'X4'!$B:$AZ,45,FALSE)),IF($X$1=5,(VLOOKUP(B236,'X5'!$B:$AZ,45,FALSE)),IF($X$1=6,(VLOOKUP(B236,'X6'!$B:$AZ,45,FALSE)),IF($X$1=7,(VLOOKUP(B236,'X7'!$B:$AZ,45,FALSE)),IF($X$1=8,(VLOOKUP(B236,'X8'!$B:$AZ,45,FALSE)),IF($X$1=9,(VLOOKUP(B236,'X9'!$B:$AZ,45,FALSE)),IF($X$1=10,(VLOOKUP(B236,'X10'!$B:$AZ,45,FALSE)),IF($X$1=11,(VLOOKUP(B236,'X11'!$B:$AZ,45,FALSE)),IF($X$1=12,(VLOOKUP(B236,'X12'!$B:$AZ,45,FALSE)),IF($X$1=13,(VLOOKUP(B236,'X13'!$B:$AZ,45,FALSE)),"B")))))))))))))))</f>
        <v xml:space="preserve"> </v>
      </c>
      <c r="O236" s="184" t="str">
        <f ca="1">IF(ISERROR(IF($X$1=1,(VLOOKUP(B236,'X1'!$B:$AZ,11,FALSE)),IF($X$1=2,(VLOOKUP(B236,'X2'!$B:$AZ,11,FALSE)),IF($X$1=3,(VLOOKUP(B236,'X3'!$B:$AZ,11,FALSE)),IF($X$1=4,(VLOOKUP(B236,'X4'!$B:$AZ,11,FALSE)),IF($X$1=5,(VLOOKUP(B236,'X5'!$B:$AZ,11,FALSE)),IF($X$1=6,(VLOOKUP(B236,'X6'!$B:$AZ,11,FALSE)),IF($X$1=7,(VLOOKUP(B236,'X7'!$B:$AZ,11,FALSE)),IF($X$1=8,(VLOOKUP(B236,'X8'!$B:$AZ,11,FALSE)),IF($X$1=9,(VLOOKUP(B236,'X9'!$B:$AZ,11,FALSE)),IF($X$1=10,(VLOOKUP(B236,'X10'!$B:$AZ,11,FALSE)),IF($X$1=11,(VLOOKUP(B236,'X11'!$B:$AZ,11,FALSE)),IF($X$1=12,(VLOOKUP(B236,'X12'!$B:$AZ,11,FALSE)),IF($X$1=13,(VLOOKUP(B236,'X13'!$B:$AZ,11,FALSE)),"B"))))))))))))))=TRUE," ",(IF($X$1=1,(VLOOKUP(B236,'X1'!$B:$AZ,11,FALSE)),IF($X$1=2,(VLOOKUP(B236,'X2'!$B:$AZ,11,FALSE)),IF($X$1=3,(VLOOKUP(B236,'X3'!$B:$AZ,11,FALSE)),IF($X$1=4,(VLOOKUP(B236,'X4'!$B:$AZ,11,FALSE)),IF($X$1=5,(VLOOKUP(B236,'X5'!$B:$AZ,11,FALSE)),IF($X$1=6,(VLOOKUP(B236,'X6'!$B:$AZ,11,FALSE)),IF($X$1=7,(VLOOKUP(B236,'X7'!$B:$AZ,11,FALSE)),IF($X$1=8,(VLOOKUP(B236,'X8'!$B:$AZ,11,FALSE)),IF($X$1=9,(VLOOKUP(B236,'X9'!$B:$AZ,11,FALSE)),IF($X$1=10,(VLOOKUP(B236,'X10'!$B:$AZ,11,FALSE)),IF($X$1=11,(VLOOKUP(B236,'X11'!$B:$AZ,11,FALSE)),IF($X$1=12,(VLOOKUP(B236,'X12'!$B:$AZ,11,FALSE)),IF($X$1=13,(VLOOKUP(B236,'X13'!$B:$AZ,11,FALSE)),"B")))))))))))))))</f>
        <v xml:space="preserve"> </v>
      </c>
      <c r="P236" s="184" t="str">
        <f ca="1">IF(ISERROR(IF($X$1=1,(VLOOKUP(B236,'X1'!$B:$AZ,12,FALSE)),IF($X$1=2,(VLOOKUP(B236,'X2'!$B:$AZ,12,FALSE)),IF($X$1=3,(VLOOKUP(B236,'X3'!$B:$AZ,12,FALSE)),IF($X$1=4,(VLOOKUP(B236,'X4'!$B:$AZ,12,FALSE)),IF($X$1=5,(VLOOKUP(B236,'X5'!$B:$AZ,12,FALSE)),IF($X$1=6,(VLOOKUP(B236,'X6'!$B:$AZ,12,FALSE)),IF($X$1=7,(VLOOKUP(B236,'X7'!$B:$AZ,12,FALSE)),IF($X$1=8,(VLOOKUP(B236,'X8'!$B:$AZ,12,FALSE)),IF($X$1=9,(VLOOKUP(B236,'X9'!$B:$AZ,12,FALSE)),IF($X$1=10,(VLOOKUP(B236,'X10'!$B:$AZ,12,FALSE)),IF($X$1=11,(VLOOKUP(B236,'X11'!$B:$AZ,12,FALSE)),IF($X$1=12,(VLOOKUP(B236,'X12'!$B:$AZ,12,FALSE)),IF($X$1=13,(VLOOKUP(B236,'X13'!$B:$AZ,12,FALSE)),"B"))))))))))))))=TRUE," ",(IF($X$1=1,(VLOOKUP(B236,'X1'!$B:$AZ,12,FALSE)),IF($X$1=2,(VLOOKUP(B236,'X2'!$B:$AZ,12,FALSE)),IF($X$1=3,(VLOOKUP(B236,'X3'!$B:$AZ,12,FALSE)),IF($X$1=4,(VLOOKUP(B236,'X4'!$B:$AZ,12,FALSE)),IF($X$1=5,(VLOOKUP(B236,'X5'!$B:$AZ,12,FALSE)),IF($X$1=6,(VLOOKUP(B236,'X6'!$B:$AZ,12,FALSE)),IF($X$1=7,(VLOOKUP(B236,'X7'!$B:$AZ,12,FALSE)),IF($X$1=8,(VLOOKUP(B236,'X8'!$B:$AZ,12,FALSE)),IF($X$1=9,(VLOOKUP(B236,'X9'!$B:$AZ,12,FALSE)),IF($X$1=10,(VLOOKUP(B236,'X10'!$B:$AZ,12,FALSE)),IF($X$1=11,(VLOOKUP(B236,'X11'!$B:$AZ,12,FALSE)),IF($X$1=12,(VLOOKUP(B236,'X12'!$B:$AZ,12,FALSE)),IF($X$1=13,(VLOOKUP(B236,'X13'!$B:$AZ,12,FALSE)),"B")))))))))))))))</f>
        <v xml:space="preserve"> </v>
      </c>
      <c r="Q236" s="185" t="str">
        <f ca="1">IF(ISERROR(IF($X$1=1,(VLOOKUP(B236,'X1'!$B:$AZ,46,FALSE)),IF($X$1=2,(VLOOKUP(B236,'X2'!$B:$AZ,46,FALSE)),IF($X$1=3,(VLOOKUP(B236,'X3'!$B:$AZ,46,FALSE)),IF($X$1=4,(VLOOKUP(B236,'X4'!$B:$AZ,46,FALSE)),IF($X$1=5,(VLOOKUP(B236,'X5'!$B:$AZ,46,FALSE)),IF($X$1=6,(VLOOKUP(B236,'X6'!$B:$AZ,46,FALSE)),IF($X$1=7,(VLOOKUP(B236,'X7'!$B:$AZ,46,FALSE)),IF($X$1=8,(VLOOKUP(B236,'X8'!$B:$AZ,46,FALSE)),IF($X$1=9,(VLOOKUP(B236,'X9'!$B:$AZ,46,FALSE)),IF($X$1=10,(VLOOKUP(B236,'X10'!$B:$AZ,46,FALSE)),IF($X$1=11,(VLOOKUP(B236,'X11'!$B:$AZ,46,FALSE)),IF($X$1=12,(VLOOKUP(B236,'X12'!$B:$AZ,46,FALSE)),IF($X$1=13,(VLOOKUP(B236,'X13'!$B:$AZ,46,FALSE)),"B"))))))))))))))=TRUE," ",(IF($X$1=1,(VLOOKUP(B236,'X1'!$B:$AZ,46,FALSE)),IF($X$1=2,(VLOOKUP(B236,'X2'!$B:$AZ,46,FALSE)),IF($X$1=3,(VLOOKUP(B236,'X3'!$B:$AZ,46,FALSE)),IF($X$1=4,(VLOOKUP(B236,'X4'!$B:$AZ,46,FALSE)),IF($X$1=5,(VLOOKUP(B236,'X5'!$B:$AZ,46,FALSE)),IF($X$1=6,(VLOOKUP(B236,'X6'!$B:$AZ,46,FALSE)),IF($X$1=7,(VLOOKUP(B236,'X7'!$B:$AZ,46,FALSE)),IF($X$1=8,(VLOOKUP(B236,'X8'!$B:$AZ,46,FALSE)),IF($X$1=9,(VLOOKUP(B236,'X9'!$B:$AZ,46,FALSE)),IF($X$1=10,(VLOOKUP(B236,'X10'!$B:$AZ,46,FALSE)),IF($X$1=11,(VLOOKUP(B236,'X11'!$B:$AZ,46,FALSE)),IF($X$1=12,(VLOOKUP(B236,'X12'!$B:$AZ,46,FALSE)),IF($X$1=13,(VLOOKUP(B236,'X13'!$B:$AZ,46,FALSE)),"B")))))))))))))))</f>
        <v xml:space="preserve"> </v>
      </c>
      <c r="R236" s="185" t="str">
        <f ca="1">IF(ISERROR(IF($X$1=1,(VLOOKUP(B236,'X1'!$B:$AZ,15,FALSE)),IF($X$1=2,(VLOOKUP(B236,'X2'!$B:$AZ,15,FALSE)),IF($X$1=3,(VLOOKUP(B236,'X3'!$B:$AZ,15,FALSE)),IF($X$1=4,(VLOOKUP(B236,'X4'!$B:$AZ,15,FALSE)),IF($X$1=5,(VLOOKUP(B236,'X5'!$B:$AZ,15,FALSE)),IF($X$1=6,(VLOOKUP(B236,'X6'!$B:$AZ,15,FALSE)),IF($X$1=7,(VLOOKUP(B236,'X7'!$B:$AZ,15,FALSE)),IF($X$1=8,(VLOOKUP(B236,'X8'!$B:$AZ,15,FALSE)),IF($X$1=9,(VLOOKUP(B236,'X9'!$B:$AZ,15,FALSE)),IF($X$1=10,(VLOOKUP(B236,'X10'!$B:$AZ,15,FALSE)),IF($X$1=11,(VLOOKUP(B236,'X11'!$B:$AZ,15,FALSE)),IF($X$1=12,(VLOOKUP(B236,'X12'!$B:$AZ,15,FALSE)),IF($X$1=13,(VLOOKUP(B236,'X13'!$B:$AZ,15,FALSE)),"B"))))))))))))))=TRUE," ",(IF($X$1=1,(VLOOKUP(B236,'X1'!$B:$AZ,15,FALSE)),IF($X$1=2,(VLOOKUP(B236,'X2'!$B:$AZ,15,FALSE)),IF($X$1=3,(VLOOKUP(B236,'X3'!$B:$AZ,15,FALSE)),IF($X$1=4,(VLOOKUP(B236,'X4'!$B:$AZ,15,FALSE)),IF($X$1=5,(VLOOKUP(B236,'X5'!$B:$AZ,15,FALSE)),IF($X$1=6,(VLOOKUP(B236,'X6'!$B:$AZ,15,FALSE)),IF($X$1=7,(VLOOKUP(B236,'X7'!$B:$AZ,15,FALSE)),IF($X$1=8,(VLOOKUP(B236,'X8'!$B:$AZ,15,FALSE)),IF($X$1=9,(VLOOKUP(B236,'X9'!$B:$AZ,15,FALSE)),IF($X$1=10,(VLOOKUP(B236,'X10'!$B:$AZ,15,FALSE)),IF($X$1=11,(VLOOKUP(B236,'X11'!$B:$AZ,15,FALSE)),IF($X$1=12,(VLOOKUP(B236,'X12'!$B:$AZ,15,FALSE)),IF($X$1=13,(VLOOKUP(B236,'X13'!$B:$AZ,15,FALSE)),"B")))))))))))))))</f>
        <v xml:space="preserve"> </v>
      </c>
      <c r="S236" s="185" t="str">
        <f ca="1">IF(ISERROR(IF((IF($X$1=1,(VLOOKUP(B236,'X1'!$B:$AZ,14,FALSE)),(IF($X$1=2,(VLOOKUP(B236,'X2'!$B:$AZ,14,FALSE)),(IF($X$1=3,(VLOOKUP(B236,'X3'!$B:$AZ,14,FALSE)),(IF($X$1=4,(VLOOKUP(B236,'X4'!$B:$AZ,14,FALSE)),(IF($X$1=5,(VLOOKUP(B236,'X5'!$B:$AZ,14,FALSE)),(IF($X$1=6,(VLOOKUP(B236,'X6'!$B:$AZ,14,FALSE)),(IF($X$1=7,(VLOOKUP(B236,'X7'!$B:$AZ,14,FALSE)),(IF($X$1=8,(VLOOKUP(B236,'X8'!$B:$AZ,14,FALSE)),(IF($X$1=9,(VLOOKUP(B236,'X9'!$B:$AZ,14,FALSE)),(IF($X$1=10,(VLOOKUP(B236,'X10'!$B:$AZ,14,FALSE)),(IF($X$1=11,(VLOOKUP(B236,'X11'!$B:$AZ,14,FALSE)),(IF($X$1=12,(VLOOKUP(B236,'X12'!$B:$AZ,14,FALSE)),(VLOOKUP(B236,'X13'!$B:$AZ,14,FALSE))))))))))))))))))))))))))=$V$1," ",(IF($X$1=1,(VLOOKUP(B236,'X1'!$B:$AZ,14,FALSE)),(IF($X$1=2,(VLOOKUP(B236,'X2'!$B:$AZ,14,FALSE)),(IF($X$1=3,(VLOOKUP(B236,'X3'!$B:$AZ,14,FALSE)),(IF($X$1=4,(VLOOKUP(B236,'X4'!$B:$AZ,14,FALSE)),(IF($X$1=5,(VLOOKUP(B236,'X5'!$B:$AZ,14,FALSE)),(IF($X$1=6,(VLOOKUP(B236,'X6'!$B:$AZ,14,FALSE)),(IF($X$1=7,(VLOOKUP(B236,'X7'!$B:$AZ,14,FALSE)),(IF($X$1=8,(VLOOKUP(B236,'X8'!$B:$AZ,14,FALSE)),(IF($X$1=9,(VLOOKUP(B236,'X9'!$B:$AZ,14,FALSE)),(IF($X$1=10,(VLOOKUP(B236,'X10'!$B:$AZ,14,FALSE)),(IF($X$1=11,(VLOOKUP(B236,'X11'!$B:$AZ,14,FALSE)),(IF($X$1=12,(VLOOKUP(B236,'X12'!$B:$AZ,14,FALSE)),(VLOOKUP(B236,'X13'!$B:$AZ,14,FALSE))))))))))))))))))))))))))))=TRUE," ",(IF((IF($X$1=1,(VLOOKUP(B236,'X1'!$B:$AZ,14,FALSE)),(IF($X$1=2,(VLOOKUP(B236,'X2'!$B:$AZ,14,FALSE)),(IF($X$1=3,(VLOOKUP(B236,'X3'!$B:$AZ,14,FALSE)),(IF($X$1=4,(VLOOKUP(B236,'X4'!$B:$AZ,14,FALSE)),(IF($X$1=5,(VLOOKUP(B236,'X5'!$B:$AZ,14,FALSE)),(IF($X$1=6,(VLOOKUP(B236,'X6'!$B:$AZ,14,FALSE)),(IF($X$1=7,(VLOOKUP(B236,'X7'!$B:$AZ,14,FALSE)),(IF($X$1=8,(VLOOKUP(B236,'X8'!$B:$AZ,14,FALSE)),(IF($X$1=9,(VLOOKUP(B236,'X9'!$B:$AZ,14,FALSE)),(IF($X$1=10,(VLOOKUP(B236,'X10'!$B:$AZ,14,FALSE)),(IF($X$1=11,(VLOOKUP(B236,'X11'!$B:$AZ,14,FALSE)),(IF($X$1=12,(VLOOKUP(B236,'X12'!$B:$AZ,14,FALSE)),(VLOOKUP(B236,'X13'!$B:$AZ,14,FALSE))))))))))))))))))))))))))=$V$1," ",(IF($X$1=1,(VLOOKUP(B236,'X1'!$B:$AZ,14,FALSE)),(IF($X$1=2,(VLOOKUP(B236,'X2'!$B:$AZ,14,FALSE)),(IF($X$1=3,(VLOOKUP(B236,'X3'!$B:$AZ,14,FALSE)),(IF($X$1=4,(VLOOKUP(B236,'X4'!$B:$AZ,14,FALSE)),(IF($X$1=5,(VLOOKUP(B236,'X5'!$B:$AZ,14,FALSE)),(IF($X$1=6,(VLOOKUP(B236,'X6'!$B:$AZ,14,FALSE)),(IF($X$1=7,(VLOOKUP(B236,'X7'!$B:$AZ,14,FALSE)),(IF($X$1=8,(VLOOKUP(B236,'X8'!$B:$AZ,14,FALSE)),(IF($X$1=9,(VLOOKUP(B236,'X9'!$B:$AZ,14,FALSE)),(IF($X$1=10,(VLOOKUP(B236,'X10'!$B:$AZ,14,FALSE)),(IF($X$1=11,(VLOOKUP(B236,'X11'!$B:$AZ,14,FALSE)),(IF($X$1=12,(VLOOKUP(B236,'X12'!$B:$AZ,14,FALSE)),(VLOOKUP(B236,'X13'!$B:$AZ,14,FALSE)))))))))))))))))))))))))))))</f>
        <v xml:space="preserve"> </v>
      </c>
    </row>
    <row r="237" spans="1:19" ht="14.1" customHeight="1" x14ac:dyDescent="0.2">
      <c r="A237" s="156" t="s">
        <v>1058</v>
      </c>
      <c r="B237" s="122" t="str">
        <f>IF(ISERROR(IF($U$16=1,(VLOOKUP(A237,$AC$89:$AH$125,2,FALSE)),IF((IF($X$1=1,'X1'!B196,(IF($X$1=2,'X2'!B196,(IF($X$1=3,'X3'!B196,(IF($X$1=4,'X4'!B196,(IF($X$1=5,'X5'!B196,(IF($X$1=6,'X6'!B196,(IF($X$1=7,'X7'!B196,(IF($X$1=8,'X8'!B196,(IF($X$1=9,'X9'!B196,(IF($X$1=10,'X10'!B196,(IF($X$1=11,'X11'!B196,(IF($X$1=12,'X12'!B196,'X13'!B196))))))))))))))))))))))))="","",(IF($X$1=1,'X1'!B196,(IF($X$1=2,'X2'!B196,(IF($X$1=3,'X3'!B196,(IF($X$1=4,'X4'!B196,(IF($X$1=5,'X5'!B196,(IF($X$1=6,'X6'!B196,(IF($X$1=7,'X7'!B196,(IF($X$1=8,'X8'!B196,(IF($X$1=9,'X9'!B196,(IF($X$1=10,'X10'!B196,(IF($X$1=11,'X11'!B196,(IF($X$1=12,'X12'!B196,'X13'!B196)))))))))))))))))))))))))))=TRUE," ",(IF($U$16=1,(VLOOKUP(A237,$AC$89:$AH$125,2,FALSE)),IF((IF($X$1=1,'X1'!B196,(IF($X$1=2,'X2'!B196,(IF($X$1=3,'X3'!B196,(IF($X$1=4,'X4'!B196,(IF($X$1=5,'X5'!B196,(IF($X$1=6,'X6'!B196,(IF($X$1=7,'X7'!B196,(IF($X$1=8,'X8'!B196,(IF($X$1=9,'X9'!B196,(IF($X$1=10,'X10'!B196,(IF($X$1=11,'X11'!B196,(IF($X$1=12,'X12'!B196,'X13'!B196))))))))))))))))))))))))="","",(IF($X$1=1,'X1'!B196,(IF($X$1=2,'X2'!B196,(IF($X$1=3,'X3'!B196,(IF($X$1=4,'X4'!B196,(IF($X$1=5,'X5'!B196,(IF($X$1=6,'X6'!B196,(IF($X$1=7,'X7'!B196,(IF($X$1=8,'X8'!B196,(IF($X$1=9,'X9'!B196,(IF($X$1=10,'X10'!B196,(IF($X$1=11,'X11'!B196,(IF($X$1=12,'X12'!B196,'X13'!B196))))))))))))))))))))))))))))</f>
        <v/>
      </c>
      <c r="C237" s="181" t="str">
        <f ca="1">IF(ISERROR(IF($X$1=1,(VLOOKUP(B237,'X1'!$B:$AZ,47,FALSE)),IF($X$1=2,(VLOOKUP(B237,'X2'!$B:$AZ,47,FALSE)),IF($X$1=3,(VLOOKUP(B237,'X3'!$B:$AZ,47,FALSE)),IF($X$1=4,(VLOOKUP(B237,'X4'!$B:$AZ,47,FALSE)),IF($X$1=5,(VLOOKUP(B237,'X5'!$B:$AZ,47,FALSE)),IF($X$1=6,(VLOOKUP(B237,'X6'!$B:$AZ,47,FALSE)),IF($X$1=7,(VLOOKUP(B237,'X7'!$B:$AZ,47,FALSE)),IF($X$1=8,(VLOOKUP(B237,'X8'!$B:$AZ,47,FALSE)),IF($X$1=9,(VLOOKUP(B237,'X9'!$B:$AZ,47,FALSE)),IF($X$1=10,(VLOOKUP(B237,'X10'!$B:$AZ,47,FALSE)),IF($X$1=11,(VLOOKUP(B237,'X11'!$B:$AZ,47,FALSE)),IF($X$1=12,(VLOOKUP(B237,'X12'!$B:$AZ,47,FALSE)),IF($X$1=13,(VLOOKUP(B237,'X13'!$B:$AZ,47,FALSE)),"B"))))))))))))))=TRUE," ",(IF($X$1=1,(VLOOKUP(B237,'X1'!$B:$AZ,47,FALSE)),IF($X$1=2,(VLOOKUP(B237,'X2'!$B:$AZ,47,FALSE)),IF($X$1=3,(VLOOKUP(B237,'X3'!$B:$AZ,47,FALSE)),IF($X$1=4,(VLOOKUP(B237,'X4'!$B:$AZ,47,FALSE)),IF($X$1=5,(VLOOKUP(B237,'X5'!$B:$AZ,47,FALSE)),IF($X$1=6,(VLOOKUP(B237,'X6'!$B:$AZ,47,FALSE)),IF($X$1=7,(VLOOKUP(B237,'X7'!$B:$AZ,47,FALSE)),IF($X$1=8,(VLOOKUP(B237,'X8'!$B:$AZ,47,FALSE)),IF($X$1=9,(VLOOKUP(B237,'X9'!$B:$AZ,47,FALSE)),IF($X$1=10,(VLOOKUP(B237,'X10'!$B:$AZ,47,FALSE)),IF($X$1=11,(VLOOKUP(B237,'X11'!$B:$AZ,47,FALSE)),IF($X$1=12,(VLOOKUP(B237,'X12'!$B:$AZ,47,FALSE)),IF($X$1=13,(VLOOKUP(B237,'X13'!$B:$AZ,47,FALSE)),"B")))))))))))))))</f>
        <v xml:space="preserve"> </v>
      </c>
      <c r="D237" s="181" t="str">
        <f ca="1">IF(ISERROR(IF($X$1=1,(VLOOKUP(B237,'X1'!$B:$AP,41,FALSE)),IF($X$1=2,(VLOOKUP(B237,'X2'!$B:$AP,41,FALSE)),IF($X$1=3,(VLOOKUP(B237,'X3'!$B:$AP,41,FALSE)),IF($X$1=4,(VLOOKUP(B237,'X4'!$B:$AP,41,FALSE)),IF($X$1=5,(VLOOKUP(B237,'X5'!$B:$AP,41,FALSE)),IF($X$1=6,(VLOOKUP(B237,'X6'!$B:$AP,41,FALSE)),IF($X$1=7,(VLOOKUP(B237,'X7'!$B:$AP,41,FALSE)),IF($X$1=8,(VLOOKUP(B237,'X8'!$B:$AP,41,FALSE)),IF($X$1=9,(VLOOKUP(B237,'X9'!$B:$AP,41,FALSE)),IF($X$1=10,(VLOOKUP(B237,'X10'!$B:$AP,41,FALSE)),IF($X$1=11,(VLOOKUP(B237,'X11'!$B:$AP,41,FALSE)),IF($X$1=12,(VLOOKUP(B237,'X12'!$B:$AP,41,FALSE)),IF($X$1=13,(VLOOKUP(B237,'X13'!$B:$AP,41,FALSE)),"B"))))))))))))))=TRUE," ",(IF($X$1=1,(VLOOKUP(B237,'X1'!$B:$AP,41,FALSE)),IF($X$1=2,(VLOOKUP(B237,'X2'!$B:$AP,41,FALSE)),IF($X$1=3,(VLOOKUP(B237,'X3'!$B:$AP,41,FALSE)),IF($X$1=4,(VLOOKUP(B237,'X4'!$B:$AP,41,FALSE)),IF($X$1=5,(VLOOKUP(B237,'X5'!$B:$AP,41,FALSE)),IF($X$1=6,(VLOOKUP(B237,'X6'!$B:$AP,41,FALSE)),IF($X$1=7,(VLOOKUP(B237,'X7'!$B:$AP,41,FALSE)),IF($X$1=8,(VLOOKUP(B237,'X8'!$B:$AP,41,FALSE)),IF($X$1=9,(VLOOKUP(B237,'X9'!$B:$AP,41,FALSE)),IF($X$1=10,(VLOOKUP(B237,'X10'!$B:$AP,41,FALSE)),IF($X$1=11,(VLOOKUP(B237,'X11'!$B:$AP,41,FALSE)),IF($X$1=12,(VLOOKUP(B237,'X12'!$B:$AP,41,FALSE)),IF($X$1=13,(VLOOKUP(B237,'X13'!$B:$AP,41,FALSE)),"B")))))))))))))))</f>
        <v xml:space="preserve"> </v>
      </c>
      <c r="E237" s="182" t="str">
        <f ca="1">IF(ISERROR(IF($X$1=1,(VLOOKUP(B237,'X1'!$B:$AP,7,FALSE)),IF($X$1=2,(VLOOKUP(B237,'X2'!$B:$AP,7,FALSE)),IF($X$1=3,(VLOOKUP(B237,'X3'!$B:$AP,7,FALSE)),IF($X$1=4,(VLOOKUP(B237,'X4'!$B:$AP,7,FALSE)),IF($X$1=5,(VLOOKUP(B237,'X5'!$B:$AP,7,FALSE)),IF($X$1=6,(VLOOKUP(B237,'X6'!$B:$AP,7,FALSE)),IF($X$1=7,(VLOOKUP(B237,'X7'!$B:$AP,7,FALSE)),IF($X$1=8,(VLOOKUP(B237,'X8'!$B:$AP,7,FALSE)),IF($X$1=9,(VLOOKUP(B237,'X9'!$B:$AP,7,FALSE)),IF($X$1=10,(VLOOKUP(B237,'X10'!$B:$AP,7,FALSE)),IF($X$1=11,(VLOOKUP(B237,'X11'!$B:$AP,7,FALSE)),IF($X$1=12,(VLOOKUP(B237,'X12'!$B:$AP,7,FALSE)),IF($X$1=13,(VLOOKUP(B237,'X13'!$B:$AP,7,FALSE)),"B"))))))))))))))=TRUE," ",(IF($X$1=1,(VLOOKUP(B237,'X1'!$B:$AP,7,FALSE)),IF($X$1=2,(VLOOKUP(B237,'X2'!$B:$AP,7,FALSE)),IF($X$1=3,(VLOOKUP(B237,'X3'!$B:$AP,7,FALSE)),IF($X$1=4,(VLOOKUP(B237,'X4'!$B:$AP,7,FALSE)),IF($X$1=5,(VLOOKUP(B237,'X5'!$B:$AP,7,FALSE)),IF($X$1=6,(VLOOKUP(B237,'X6'!$B:$AP,7,FALSE)),IF($X$1=7,(VLOOKUP(B237,'X7'!$B:$AP,7,FALSE)),IF($X$1=8,(VLOOKUP(B237,'X8'!$B:$AP,7,FALSE)),IF($X$1=9,(VLOOKUP(B237,'X9'!$B:$AP,7,FALSE)),IF($X$1=10,(VLOOKUP(B237,'X10'!$B:$AP,7,FALSE)),IF($X$1=11,(VLOOKUP(B237,'X11'!$B:$AP,7,FALSE)),IF($X$1=12,(VLOOKUP(B237,'X12'!$B:$AP,7,FALSE)),IF($X$1=13,(VLOOKUP(B237,'X13'!$B:$AP,7,FALSE)),"B")))))))))))))))</f>
        <v xml:space="preserve"> </v>
      </c>
      <c r="F237" s="182" t="str">
        <f ca="1">IF(ISERROR(IF((IF($X$1=1,(VLOOKUP(B237,'X1'!$B:$AO,6,FALSE)),(IF($X$1=2,(VLOOKUP(B237,'X2'!$B:$AO,6,FALSE)),(IF($X$1=3,(VLOOKUP(B237,'X3'!$B:$AO,6,FALSE)),(IF($X$1=4,(VLOOKUP(B237,'X4'!$B:$AO,6,FALSE)),(IF($X$1=5,(VLOOKUP(B237,'X5'!$B:$AO,6,FALSE)),(IF($X$1=6,(VLOOKUP(B237,'X6'!$B:$AO,6,FALSE)),(IF($X$1=7,(VLOOKUP(B237,'X7'!$B:$AO,6,FALSE)),(IF($X$1=8,(VLOOKUP(B237,'X8'!$B:$AO,6,FALSE)),(IF($X$1=9,(VLOOKUP(B237,'X9'!$B:$AO,6,FALSE)),(IF($X$1=10,(VLOOKUP(B237,'X10'!$B:$AO,6,FALSE)),(IF($X$1=11,(VLOOKUP(B237,'X11'!$B:$AO,6,FALSE)),(IF($X$1=12,(VLOOKUP(B237,'X12'!$B:$AO,6,FALSE)),(VLOOKUP(B237,'X13'!$B:$AO,6,FALSE))))))))))))))))))))))))))=$V$1," ",(IF($X$1=1,(VLOOKUP(B237,'X1'!$B:$AO,6,FALSE)),(IF($X$1=2,(VLOOKUP(B237,'X2'!$B:$AO,6,FALSE)),(IF($X$1=3,(VLOOKUP(B237,'X3'!$B:$AO,6,FALSE)),(IF($X$1=4,(VLOOKUP(B237,'X4'!$B:$AO,6,FALSE)),(IF($X$1=5,(VLOOKUP(B237,'X5'!$B:$AO,6,FALSE)),(IF($X$1=6,(VLOOKUP(B237,'X6'!$B:$AO,6,FALSE)),(IF($X$1=7,(VLOOKUP(B237,'X7'!$B:$AO,6,FALSE)),(IF($X$1=8,(VLOOKUP(B237,'X8'!$B:$AO,6,FALSE)),(IF($X$1=9,(VLOOKUP(B237,'X9'!$B:$AO,6,FALSE)),(IF($X$1=10,(VLOOKUP(B237,'X10'!$B:$AO,6,FALSE)),(IF($X$1=11,(VLOOKUP(B237,'X11'!$B:$AO,6,FALSE)),(IF($X$1=12,(VLOOKUP(B237,'X12'!$B:$AO,6,FALSE)),(VLOOKUP(B237,'X13'!$B:$AO,6,FALSE))))))))))))))))))))))))))))=TRUE," ",(IF((IF($X$1=1,(VLOOKUP(B237,'X1'!$B:$AO,6,FALSE)),(IF($X$1=2,(VLOOKUP(B237,'X2'!$B:$AO,6,FALSE)),(IF($X$1=3,(VLOOKUP(B237,'X3'!$B:$AO,6,FALSE)),(IF($X$1=4,(VLOOKUP(B237,'X4'!$B:$AO,6,FALSE)),(IF($X$1=5,(VLOOKUP(B237,'X5'!$B:$AO,6,FALSE)),(IF($X$1=6,(VLOOKUP(B237,'X6'!$B:$AO,6,FALSE)),(IF($X$1=7,(VLOOKUP(B237,'X7'!$B:$AO,6,FALSE)),(IF($X$1=8,(VLOOKUP(B237,'X8'!$B:$AO,6,FALSE)),(IF($X$1=9,(VLOOKUP(B237,'X9'!$B:$AO,6,FALSE)),(IF($X$1=10,(VLOOKUP(B237,'X10'!$B:$AO,6,FALSE)),(IF($X$1=11,(VLOOKUP(B237,'X11'!$B:$AO,6,FALSE)),(IF($X$1=12,(VLOOKUP(B237,'X12'!$B:$AO,6,FALSE)),(VLOOKUP(B237,'X13'!$B:$AO,6,FALSE))))))))))))))))))))))))))=$V$1," ",(IF($X$1=1,(VLOOKUP(B237,'X1'!$B:$AO,6,FALSE)),(IF($X$1=2,(VLOOKUP(B237,'X2'!$B:$AO,6,FALSE)),(IF($X$1=3,(VLOOKUP(B237,'X3'!$B:$AO,6,FALSE)),(IF($X$1=4,(VLOOKUP(B237,'X4'!$B:$AO,6,FALSE)),(IF($X$1=5,(VLOOKUP(B237,'X5'!$B:$AO,6,FALSE)),(IF($X$1=6,(VLOOKUP(B237,'X6'!$B:$AO,6,FALSE)),(IF($X$1=7,(VLOOKUP(B237,'X7'!$B:$AO,6,FALSE)),(IF($X$1=8,(VLOOKUP(B237,'X8'!$B:$AO,6,FALSE)),(IF($X$1=9,(VLOOKUP(B237,'X9'!$B:$AO,6,FALSE)),(IF($X$1=10,(VLOOKUP(B237,'X10'!$B:$AO,6,FALSE)),(IF($X$1=11,(VLOOKUP(B237,'X11'!$B:$AO,6,FALSE)),(IF($X$1=12,(VLOOKUP(B237,'X12'!$B:$AO,6,FALSE)),(VLOOKUP(B237,'X13'!$B:$AO,6,FALSE)))))))))))))))))))))))))))))</f>
        <v xml:space="preserve"> </v>
      </c>
      <c r="G237" s="182" t="str">
        <f ca="1">IF(ISERROR(IF($X$1=1,(VLOOKUP(B237,'X1'!$B:$AZ,44,FALSE)),IF($X$1=2,(VLOOKUP(B237,'X2'!$B:$AZ,44,FALSE)),IF($X$1=3,(VLOOKUP(B237,'X3'!$B:$AZ,44,FALSE)),IF($X$1=4,(VLOOKUP(B237,'X4'!$B:$AZ,44,FALSE)),IF($X$1=5,(VLOOKUP(B237,'X5'!$B:$AZ,44,FALSE)),IF($X$1=6,(VLOOKUP(B237,'X6'!$B:$AZ,44,FALSE)),IF($X$1=7,(VLOOKUP(B237,'X7'!$B:$AZ,44,FALSE)),IF($X$1=8,(VLOOKUP(B237,'X8'!$B:$AZ,44,FALSE)),IF($X$1=9,(VLOOKUP(B237,'X9'!$B:$AZ,44,FALSE)),IF($X$1=10,(VLOOKUP(B237,'X10'!$B:$AZ,44,FALSE)),IF($X$1=11,(VLOOKUP(B237,'X11'!$B:$AZ,44,FALSE)),IF($X$1=12,(VLOOKUP(B237,'X12'!$B:$AZ,44,FALSE)),IF($X$1=13,(VLOOKUP(B237,'X13'!$B:$AZ,44,FALSE)),"B"))))))))))))))=TRUE," ",(IF($X$1=1,(VLOOKUP(B237,'X1'!$B:$AZ,44,FALSE)),IF($X$1=2,(VLOOKUP(B237,'X2'!$B:$AZ,44,FALSE)),IF($X$1=3,(VLOOKUP(B237,'X3'!$B:$AZ,44,FALSE)),IF($X$1=4,(VLOOKUP(B237,'X4'!$B:$AZ,44,FALSE)),IF($X$1=5,(VLOOKUP(B237,'X5'!$B:$AZ,44,FALSE)),IF($X$1=6,(VLOOKUP(B237,'X6'!$B:$AZ,44,FALSE)),IF($X$1=7,(VLOOKUP(B237,'X7'!$B:$AZ,44,FALSE)),IF($X$1=8,(VLOOKUP(B237,'X8'!$B:$AZ,44,FALSE)),IF($X$1=9,(VLOOKUP(B237,'X9'!$B:$AZ,44,FALSE)),IF($X$1=10,(VLOOKUP(B237,'X10'!$B:$AZ,44,FALSE)),IF($X$1=11,(VLOOKUP(B237,'X11'!$B:$AZ,44,FALSE)),IF($X$1=12,(VLOOKUP(B237,'X12'!$B:$AZ,44,FALSE)),IF($X$1=13,(VLOOKUP(B237,'X13'!$B:$AZ,44,FALSE)),"B")))))))))))))))</f>
        <v xml:space="preserve"> </v>
      </c>
      <c r="H237" s="182" t="str">
        <f ca="1">IF(ISERROR(IF($X$1=1,(VLOOKUP(B237,'X1'!$B:$AZ,8,FALSE)),IF($X$1=2,(VLOOKUP(B237,'X2'!$B:$AZ,8,FALSE)),IF($X$1=3,(VLOOKUP(B237,'X3'!$B:$AZ,8,FALSE)),IF($X$1=4,(VLOOKUP(B237,'X4'!$B:$AZ,8,FALSE)),IF($X$1=5,(VLOOKUP(B237,'X5'!$B:$AZ,8,FALSE)),IF($X$1=6,(VLOOKUP(B237,'X6'!$B:$AZ,8,FALSE)),IF($X$1=7,(VLOOKUP(B237,'X7'!$B:$AZ,8,FALSE)),IF($X$1=8,(VLOOKUP(B237,'X8'!$B:$AZ,8,FALSE)),IF($X$1=9,(VLOOKUP(B237,'X9'!$B:$AZ,8,FALSE)),IF($X$1=10,(VLOOKUP(B237,'X10'!$B:$AZ,8,FALSE)),IF($X$1=11,(VLOOKUP(B237,'X11'!$B:$AZ,8,FALSE)),IF($X$1=12,(VLOOKUP(B237,'X12'!$B:$AZ,8,FALSE)),IF($X$1=13,(VLOOKUP(B237,'X13'!$B:$AZ,8,FALSE)),"B"))))))))))))))=TRUE," ",(IF($X$1=1,(VLOOKUP(B237,'X1'!$B:$AZ,8,FALSE)),IF($X$1=2,(VLOOKUP(B237,'X2'!$B:$AZ,8,FALSE)),IF($X$1=3,(VLOOKUP(B237,'X3'!$B:$AZ,8,FALSE)),IF($X$1=4,(VLOOKUP(B237,'X4'!$B:$AZ,8,FALSE)),IF($X$1=5,(VLOOKUP(B237,'X5'!$B:$AZ,8,FALSE)),IF($X$1=6,(VLOOKUP(B237,'X6'!$B:$AZ,8,FALSE)),IF($X$1=7,(VLOOKUP(B237,'X7'!$B:$AZ,8,FALSE)),IF($X$1=8,(VLOOKUP(B237,'X8'!$B:$AZ,8,FALSE)),IF($X$1=9,(VLOOKUP(B237,'X9'!$B:$AZ,8,FALSE)),IF($X$1=10,(VLOOKUP(B237,'X10'!$B:$AZ,8,FALSE)),IF($X$1=11,(VLOOKUP(B237,'X11'!$B:$AZ,8,FALSE)),IF($X$1=12,(VLOOKUP(B237,'X12'!$B:$AZ,8,FALSE)),IF($X$1=13,(VLOOKUP(B237,'X13'!$B:$AZ,8,FALSE)),"B")))))))))))))))</f>
        <v xml:space="preserve"> </v>
      </c>
      <c r="I237" s="183" t="str">
        <f ca="1">IF(ISERROR(IF($X$1=1,(VLOOKUP(B237,'X1'!$B:$AZ,2,FALSE)),IF($X$1=2,(VLOOKUP(B237,'X2'!$B:$AZ,2,FALSE)),IF($X$1=3,(VLOOKUP(B237,'X3'!$B:$AZ,2,FALSE)),IF($X$1=4,(VLOOKUP(B237,'X4'!$B:$AZ,2,FALSE)),IF($X$1=5,(VLOOKUP(B237,'X5'!$B:$AZ,2,FALSE)),IF($X$1=6,(VLOOKUP(B237,'X6'!$B:$AZ,2,FALSE)),IF($X$1=7,(VLOOKUP(B237,'X7'!$B:$AZ,2,FALSE)),IF($X$1=8,(VLOOKUP(B237,'X8'!$B:$AZ,2,FALSE)),IF($X$1=9,(VLOOKUP(B237,'X9'!$B:$AZ,2,FALSE)),IF($X$1=10,(VLOOKUP(B237,'X10'!$B:$AZ,2,FALSE)),IF($X$1=11,(VLOOKUP(B237,'X11'!$B:$AZ,2,FALSE)),IF($X$1=12,(VLOOKUP(B237,'X12'!$B:$AZ,2,FALSE)),IF($X$1=13,(VLOOKUP(B237,'X13'!$B:$AZ,2,FALSE)),"B"))))))))))))))=TRUE," ",(IF($X$1=1,(VLOOKUP(B237,'X1'!$B:$AZ,2,FALSE)),IF($X$1=2,(VLOOKUP(B237,'X2'!$B:$AZ,2,FALSE)),IF($X$1=3,(VLOOKUP(B237,'X3'!$B:$AZ,2,FALSE)),IF($X$1=4,(VLOOKUP(B237,'X4'!$B:$AZ,2,FALSE)),IF($X$1=5,(VLOOKUP(B237,'X5'!$B:$AZ,2,FALSE)),IF($X$1=6,(VLOOKUP(B237,'X6'!$B:$AZ,2,FALSE)),IF($X$1=7,(VLOOKUP(B237,'X7'!$B:$AZ,2,FALSE)),IF($X$1=8,(VLOOKUP(B237,'X8'!$B:$AZ,2,FALSE)),IF($X$1=9,(VLOOKUP(B237,'X9'!$B:$AZ,2,FALSE)),IF($X$1=10,(VLOOKUP(B237,'X10'!$B:$AZ,2,FALSE)),IF($X$1=11,(VLOOKUP(B237,'X11'!$B:$AZ,2,FALSE)),IF($X$1=12,(VLOOKUP(B237,'X12'!$B:$AZ,2,FALSE)),IF($X$1=13,(VLOOKUP(B237,'X13'!$B:$AZ,2,FALSE)),"B")))))))))))))))</f>
        <v xml:space="preserve"> </v>
      </c>
      <c r="J237" s="183" t="str">
        <f ca="1">IF(ISERROR(IF($X$1=1,(VLOOKUP(B237,'X1'!$B:$AZ,3,FALSE)),IF($X$1=2,(VLOOKUP(B237,'X2'!$B:$AZ,3,FALSE)),IF($X$1=3,(VLOOKUP(B237,'X3'!$B:$AZ,3,FALSE)),IF($X$1=4,(VLOOKUP(B237,'X4'!$B:$AZ,3,FALSE)),IF($X$1=5,(VLOOKUP(B237,'X5'!$B:$AZ,3,FALSE)),IF($X$1=6,(VLOOKUP(B237,'X6'!$B:$AZ,3,FALSE)),IF($X$1=7,(VLOOKUP(B237,'X7'!$B:$AZ,3,FALSE)),IF($X$1=8,(VLOOKUP(B237,'X8'!$B:$AZ,3,FALSE)),IF($X$1=9,(VLOOKUP(B237,'X9'!$B:$AZ,3,FALSE)),IF($X$1=10,(VLOOKUP(B237,'X10'!$B:$AZ,3,FALSE)),IF($X$1=11,(VLOOKUP(B237,'X11'!$B:$AZ,3,FALSE)),IF($X$1=12,(VLOOKUP(B237,'X12'!$B:$AZ,3,FALSE)),IF($X$1=13,(VLOOKUP(B237,'X13'!$B:$AZ,3,FALSE)),"B"))))))))))))))=TRUE," ",(IF($X$1=1,(VLOOKUP(B237,'X1'!$B:$AZ,3,FALSE)),IF($X$1=2,(VLOOKUP(B237,'X2'!$B:$AZ,3,FALSE)),IF($X$1=3,(VLOOKUP(B237,'X3'!$B:$AZ,3,FALSE)),IF($X$1=4,(VLOOKUP(B237,'X4'!$B:$AZ,3,FALSE)),IF($X$1=5,(VLOOKUP(B237,'X5'!$B:$AZ,3,FALSE)),IF($X$1=6,(VLOOKUP(B237,'X6'!$B:$AZ,3,FALSE)),IF($X$1=7,(VLOOKUP(B237,'X7'!$B:$AZ,3,FALSE)),IF($X$1=8,(VLOOKUP(B237,'X8'!$B:$AZ,3,FALSE)),IF($X$1=9,(VLOOKUP(B237,'X9'!$B:$AZ,3,FALSE)),IF($X$1=10,(VLOOKUP(B237,'X10'!$B:$AZ,3,FALSE)),IF($X$1=11,(VLOOKUP(B237,'X11'!$B:$AZ,3,FALSE)),IF($X$1=12,(VLOOKUP(B237,'X12'!$B:$AZ,3,FALSE)),IF($X$1=13,(VLOOKUP(B237,'X13'!$B:$AZ,3,FALSE)),"B")))))))))))))))</f>
        <v xml:space="preserve"> </v>
      </c>
      <c r="K237" s="183" t="str">
        <f ca="1">IF(ISERROR(IF($X$1=1,(VLOOKUP(B237,'X1'!$B:$AZ,5,FALSE)),IF($X$1=2,(VLOOKUP(B237,'X2'!$B:$AZ,5,FALSE)),IF($X$1=3,(VLOOKUP(B237,'X3'!$B:$AZ,5,FALSE)),IF($X$1=4,(VLOOKUP(B237,'X4'!$B:$AZ,5,FALSE)),IF($X$1=5,(VLOOKUP(B237,'X5'!$B:$AZ,5,FALSE)),IF($X$1=6,(VLOOKUP(B237,'X6'!$B:$AZ,5,FALSE)),IF($X$1=7,(VLOOKUP(B237,'X7'!$B:$AZ,5,FALSE)),IF($X$1=8,(VLOOKUP(B237,'X8'!$B:$AZ,5,FALSE)),IF($X$1=9,(VLOOKUP(B237,'X9'!$B:$AZ,5,FALSE)),IF($X$1=10,(VLOOKUP(B237,'X10'!$B:$AZ,5,FALSE)),IF($X$1=11,(VLOOKUP(B237,'X11'!$B:$AZ,5,FALSE)),IF($X$1=12,(VLOOKUP(B237,'X12'!$B:$AZ,5,FALSE)),IF($X$1=13,(VLOOKUP(B237,'X13'!$B:$AZ,5,FALSE)),"B"))))))))))))))=TRUE," ",(IF($X$1=1,(VLOOKUP(B237,'X1'!$B:$AZ,5,FALSE)),IF($X$1=2,(VLOOKUP(B237,'X2'!$B:$AZ,5,FALSE)),IF($X$1=3,(VLOOKUP(B237,'X3'!$B:$AZ,5,FALSE)),IF($X$1=4,(VLOOKUP(B237,'X4'!$B:$AZ,5,FALSE)),IF($X$1=5,(VLOOKUP(B237,'X5'!$B:$AZ,5,FALSE)),IF($X$1=6,(VLOOKUP(B237,'X6'!$B:$AZ,5,FALSE)),IF($X$1=7,(VLOOKUP(B237,'X7'!$B:$AZ,5,FALSE)),IF($X$1=8,(VLOOKUP(B237,'X8'!$B:$AZ,5,FALSE)),IF($X$1=9,(VLOOKUP(B237,'X9'!$B:$AZ,5,FALSE)),IF($X$1=10,(VLOOKUP(B237,'X10'!$B:$AZ,5,FALSE)),IF($X$1=11,(VLOOKUP(B237,'X11'!$B:$AZ,5,FALSE)),IF($X$1=12,(VLOOKUP(B237,'X12'!$B:$AZ,5,FALSE)),IF($X$1=13,(VLOOKUP(B237,'X13'!$B:$AZ,5,FALSE)),"B")))))))))))))))</f>
        <v xml:space="preserve"> </v>
      </c>
      <c r="L237" s="184" t="str">
        <f ca="1">IF(ISERROR(IF($X$1=1,(VLOOKUP(B237,'X1'!$B:$AZ,9,FALSE)),IF($X$1=2,(VLOOKUP(B237,'X2'!$B:$AZ,9,FALSE)),IF($X$1=3,(VLOOKUP(B237,'X3'!$B:$AZ,9,FALSE)),IF($X$1=4,(VLOOKUP(B237,'X4'!$B:$AZ,9,FALSE)),IF($X$1=5,(VLOOKUP(B237,'X5'!$B:$AZ,9,FALSE)),IF($X$1=6,(VLOOKUP(B237,'X6'!$B:$AZ,9,FALSE)),IF($X$1=7,(VLOOKUP(B237,'X7'!$B:$AZ,9,FALSE)),IF($X$1=8,(VLOOKUP(B237,'X8'!$B:$AZ,9,FALSE)),IF($X$1=9,(VLOOKUP(B237,'X9'!$B:$AZ,9,FALSE)),IF($X$1=10,(VLOOKUP(B237,'X10'!$B:$AZ,9,FALSE)),IF($X$1=11,(VLOOKUP(B237,'X11'!$B:$AZ,9,FALSE)),IF($X$1=12,(VLOOKUP(B237,'X12'!$B:$AZ,9,FALSE)),IF($X$1=13,(VLOOKUP(B237,'X13'!$B:$AZ,9,FALSE)),"B"))))))))))))))=TRUE," ",(IF($X$1=1,(VLOOKUP(B237,'X1'!$B:$AZ,9,FALSE)),IF($X$1=2,(VLOOKUP(B237,'X2'!$B:$AZ,9,FALSE)),IF($X$1=3,(VLOOKUP(B237,'X3'!$B:$AZ,9,FALSE)),IF($X$1=4,(VLOOKUP(B237,'X4'!$B:$AZ,9,FALSE)),IF($X$1=5,(VLOOKUP(B237,'X5'!$B:$AZ,9,FALSE)),IF($X$1=6,(VLOOKUP(B237,'X6'!$B:$AZ,9,FALSE)),IF($X$1=7,(VLOOKUP(B237,'X7'!$B:$AZ,9,FALSE)),IF($X$1=8,(VLOOKUP(B237,'X8'!$B:$AZ,9,FALSE)),IF($X$1=9,(VLOOKUP(B237,'X9'!$B:$AZ,9,FALSE)),IF($X$1=10,(VLOOKUP(B237,'X10'!$B:$AZ,9,FALSE)),IF($X$1=11,(VLOOKUP(B237,'X11'!$B:$AZ,9,FALSE)),IF($X$1=12,(VLOOKUP(B237,'X12'!$B:$AZ,9,FALSE)),IF($X$1=13,(VLOOKUP(B237,'X13'!$B:$AZ,9,FALSE)),"B")))))))))))))))</f>
        <v xml:space="preserve"> </v>
      </c>
      <c r="M237" s="184" t="str">
        <f ca="1">IF(ISERROR(IF($X$1=1,(VLOOKUP(B237,'X1'!$B:$AZ,10,FALSE)),IF($X$1=2,(VLOOKUP(B237,'X2'!$B:$AZ,10,FALSE)),IF($X$1=3,(VLOOKUP(B237,'X3'!$B:$AZ,10,FALSE)),IF($X$1=4,(VLOOKUP(B237,'X4'!$B:$AZ,10,FALSE)),IF($X$1=5,(VLOOKUP(B237,'X5'!$B:$AZ,10,FALSE)),IF($X$1=6,(VLOOKUP(B237,'X6'!$B:$AZ,10,FALSE)),IF($X$1=7,(VLOOKUP(B237,'X7'!$B:$AZ,10,FALSE)),IF($X$1=8,(VLOOKUP(B237,'X8'!$B:$AZ,10,FALSE)),IF($X$1=9,(VLOOKUP(B237,'X9'!$B:$AZ,10,FALSE)),IF($X$1=10,(VLOOKUP(B237,'X10'!$B:$AZ,10,FALSE)),IF($X$1=11,(VLOOKUP(B237,'X11'!$B:$AZ,10,FALSE)),IF($X$1=12,(VLOOKUP(B237,'X12'!$B:$AZ,10,FALSE)),IF($X$1=13,(VLOOKUP(B237,'X13'!$B:$AZ,10,FALSE)),"B"))))))))))))))=TRUE," ",(IF($X$1=1,(VLOOKUP(B237,'X1'!$B:$AZ,10,FALSE)),IF($X$1=2,(VLOOKUP(B237,'X2'!$B:$AZ,10,FALSE)),IF($X$1=3,(VLOOKUP(B237,'X3'!$B:$AZ,10,FALSE)),IF($X$1=4,(VLOOKUP(B237,'X4'!$B:$AZ,10,FALSE)),IF($X$1=5,(VLOOKUP(B237,'X5'!$B:$AZ,10,FALSE)),IF($X$1=6,(VLOOKUP(B237,'X6'!$B:$AZ,10,FALSE)),IF($X$1=7,(VLOOKUP(B237,'X7'!$B:$AZ,10,FALSE)),IF($X$1=8,(VLOOKUP(B237,'X8'!$B:$AZ,10,FALSE)),IF($X$1=9,(VLOOKUP(B237,'X9'!$B:$AZ,10,FALSE)),IF($X$1=10,(VLOOKUP(B237,'X10'!$B:$AZ,10,FALSE)),IF($X$1=11,(VLOOKUP(B237,'X11'!$B:$AZ,10,FALSE)),IF($X$1=12,(VLOOKUP(B237,'X12'!$B:$AZ,10,FALSE)),IF($X$1=13,(VLOOKUP(B237,'X13'!$B:$AZ,10,FALSE)),"B")))))))))))))))</f>
        <v xml:space="preserve"> </v>
      </c>
      <c r="N237" s="185" t="str">
        <f ca="1">IF(ISERROR(IF($X$1=1,(VLOOKUP(B237,'X1'!$B:$AZ,45,FALSE)),IF($X$1=2,(VLOOKUP(B237,'X2'!$B:$AZ,45,FALSE)),IF($X$1=3,(VLOOKUP(B237,'X3'!$B:$AZ,45,FALSE)),IF($X$1=4,(VLOOKUP(B237,'X4'!$B:$AZ,45,FALSE)),IF($X$1=5,(VLOOKUP(B237,'X5'!$B:$AZ,45,FALSE)),IF($X$1=6,(VLOOKUP(B237,'X6'!$B:$AZ,45,FALSE)),IF($X$1=7,(VLOOKUP(B237,'X7'!$B:$AZ,45,FALSE)),IF($X$1=8,(VLOOKUP(B237,'X8'!$B:$AZ,45,FALSE)),IF($X$1=9,(VLOOKUP(B237,'X9'!$B:$AZ,45,FALSE)),IF($X$1=10,(VLOOKUP(B237,'X10'!$B:$AZ,45,FALSE)),IF($X$1=11,(VLOOKUP(B237,'X11'!$B:$AZ,45,FALSE)),IF($X$1=12,(VLOOKUP(B237,'X12'!$B:$AZ,45,FALSE)),IF($X$1=13,(VLOOKUP(B237,'X13'!$B:$AZ,45,FALSE)),"B"))))))))))))))=TRUE," ",(IF($X$1=1,(VLOOKUP(B237,'X1'!$B:$AZ,45,FALSE)),IF($X$1=2,(VLOOKUP(B237,'X2'!$B:$AZ,45,FALSE)),IF($X$1=3,(VLOOKUP(B237,'X3'!$B:$AZ,45,FALSE)),IF($X$1=4,(VLOOKUP(B237,'X4'!$B:$AZ,45,FALSE)),IF($X$1=5,(VLOOKUP(B237,'X5'!$B:$AZ,45,FALSE)),IF($X$1=6,(VLOOKUP(B237,'X6'!$B:$AZ,45,FALSE)),IF($X$1=7,(VLOOKUP(B237,'X7'!$B:$AZ,45,FALSE)),IF($X$1=8,(VLOOKUP(B237,'X8'!$B:$AZ,45,FALSE)),IF($X$1=9,(VLOOKUP(B237,'X9'!$B:$AZ,45,FALSE)),IF($X$1=10,(VLOOKUP(B237,'X10'!$B:$AZ,45,FALSE)),IF($X$1=11,(VLOOKUP(B237,'X11'!$B:$AZ,45,FALSE)),IF($X$1=12,(VLOOKUP(B237,'X12'!$B:$AZ,45,FALSE)),IF($X$1=13,(VLOOKUP(B237,'X13'!$B:$AZ,45,FALSE)),"B")))))))))))))))</f>
        <v xml:space="preserve"> </v>
      </c>
      <c r="O237" s="184" t="str">
        <f ca="1">IF(ISERROR(IF($X$1=1,(VLOOKUP(B237,'X1'!$B:$AZ,11,FALSE)),IF($X$1=2,(VLOOKUP(B237,'X2'!$B:$AZ,11,FALSE)),IF($X$1=3,(VLOOKUP(B237,'X3'!$B:$AZ,11,FALSE)),IF($X$1=4,(VLOOKUP(B237,'X4'!$B:$AZ,11,FALSE)),IF($X$1=5,(VLOOKUP(B237,'X5'!$B:$AZ,11,FALSE)),IF($X$1=6,(VLOOKUP(B237,'X6'!$B:$AZ,11,FALSE)),IF($X$1=7,(VLOOKUP(B237,'X7'!$B:$AZ,11,FALSE)),IF($X$1=8,(VLOOKUP(B237,'X8'!$B:$AZ,11,FALSE)),IF($X$1=9,(VLOOKUP(B237,'X9'!$B:$AZ,11,FALSE)),IF($X$1=10,(VLOOKUP(B237,'X10'!$B:$AZ,11,FALSE)),IF($X$1=11,(VLOOKUP(B237,'X11'!$B:$AZ,11,FALSE)),IF($X$1=12,(VLOOKUP(B237,'X12'!$B:$AZ,11,FALSE)),IF($X$1=13,(VLOOKUP(B237,'X13'!$B:$AZ,11,FALSE)),"B"))))))))))))))=TRUE," ",(IF($X$1=1,(VLOOKUP(B237,'X1'!$B:$AZ,11,FALSE)),IF($X$1=2,(VLOOKUP(B237,'X2'!$B:$AZ,11,FALSE)),IF($X$1=3,(VLOOKUP(B237,'X3'!$B:$AZ,11,FALSE)),IF($X$1=4,(VLOOKUP(B237,'X4'!$B:$AZ,11,FALSE)),IF($X$1=5,(VLOOKUP(B237,'X5'!$B:$AZ,11,FALSE)),IF($X$1=6,(VLOOKUP(B237,'X6'!$B:$AZ,11,FALSE)),IF($X$1=7,(VLOOKUP(B237,'X7'!$B:$AZ,11,FALSE)),IF($X$1=8,(VLOOKUP(B237,'X8'!$B:$AZ,11,FALSE)),IF($X$1=9,(VLOOKUP(B237,'X9'!$B:$AZ,11,FALSE)),IF($X$1=10,(VLOOKUP(B237,'X10'!$B:$AZ,11,FALSE)),IF($X$1=11,(VLOOKUP(B237,'X11'!$B:$AZ,11,FALSE)),IF($X$1=12,(VLOOKUP(B237,'X12'!$B:$AZ,11,FALSE)),IF($X$1=13,(VLOOKUP(B237,'X13'!$B:$AZ,11,FALSE)),"B")))))))))))))))</f>
        <v xml:space="preserve"> </v>
      </c>
      <c r="P237" s="184" t="str">
        <f ca="1">IF(ISERROR(IF($X$1=1,(VLOOKUP(B237,'X1'!$B:$AZ,12,FALSE)),IF($X$1=2,(VLOOKUP(B237,'X2'!$B:$AZ,12,FALSE)),IF($X$1=3,(VLOOKUP(B237,'X3'!$B:$AZ,12,FALSE)),IF($X$1=4,(VLOOKUP(B237,'X4'!$B:$AZ,12,FALSE)),IF($X$1=5,(VLOOKUP(B237,'X5'!$B:$AZ,12,FALSE)),IF($X$1=6,(VLOOKUP(B237,'X6'!$B:$AZ,12,FALSE)),IF($X$1=7,(VLOOKUP(B237,'X7'!$B:$AZ,12,FALSE)),IF($X$1=8,(VLOOKUP(B237,'X8'!$B:$AZ,12,FALSE)),IF($X$1=9,(VLOOKUP(B237,'X9'!$B:$AZ,12,FALSE)),IF($X$1=10,(VLOOKUP(B237,'X10'!$B:$AZ,12,FALSE)),IF($X$1=11,(VLOOKUP(B237,'X11'!$B:$AZ,12,FALSE)),IF($X$1=12,(VLOOKUP(B237,'X12'!$B:$AZ,12,FALSE)),IF($X$1=13,(VLOOKUP(B237,'X13'!$B:$AZ,12,FALSE)),"B"))))))))))))))=TRUE," ",(IF($X$1=1,(VLOOKUP(B237,'X1'!$B:$AZ,12,FALSE)),IF($X$1=2,(VLOOKUP(B237,'X2'!$B:$AZ,12,FALSE)),IF($X$1=3,(VLOOKUP(B237,'X3'!$B:$AZ,12,FALSE)),IF($X$1=4,(VLOOKUP(B237,'X4'!$B:$AZ,12,FALSE)),IF($X$1=5,(VLOOKUP(B237,'X5'!$B:$AZ,12,FALSE)),IF($X$1=6,(VLOOKUP(B237,'X6'!$B:$AZ,12,FALSE)),IF($X$1=7,(VLOOKUP(B237,'X7'!$B:$AZ,12,FALSE)),IF($X$1=8,(VLOOKUP(B237,'X8'!$B:$AZ,12,FALSE)),IF($X$1=9,(VLOOKUP(B237,'X9'!$B:$AZ,12,FALSE)),IF($X$1=10,(VLOOKUP(B237,'X10'!$B:$AZ,12,FALSE)),IF($X$1=11,(VLOOKUP(B237,'X11'!$B:$AZ,12,FALSE)),IF($X$1=12,(VLOOKUP(B237,'X12'!$B:$AZ,12,FALSE)),IF($X$1=13,(VLOOKUP(B237,'X13'!$B:$AZ,12,FALSE)),"B")))))))))))))))</f>
        <v xml:space="preserve"> </v>
      </c>
      <c r="Q237" s="185" t="str">
        <f ca="1">IF(ISERROR(IF($X$1=1,(VLOOKUP(B237,'X1'!$B:$AZ,46,FALSE)),IF($X$1=2,(VLOOKUP(B237,'X2'!$B:$AZ,46,FALSE)),IF($X$1=3,(VLOOKUP(B237,'X3'!$B:$AZ,46,FALSE)),IF($X$1=4,(VLOOKUP(B237,'X4'!$B:$AZ,46,FALSE)),IF($X$1=5,(VLOOKUP(B237,'X5'!$B:$AZ,46,FALSE)),IF($X$1=6,(VLOOKUP(B237,'X6'!$B:$AZ,46,FALSE)),IF($X$1=7,(VLOOKUP(B237,'X7'!$B:$AZ,46,FALSE)),IF($X$1=8,(VLOOKUP(B237,'X8'!$B:$AZ,46,FALSE)),IF($X$1=9,(VLOOKUP(B237,'X9'!$B:$AZ,46,FALSE)),IF($X$1=10,(VLOOKUP(B237,'X10'!$B:$AZ,46,FALSE)),IF($X$1=11,(VLOOKUP(B237,'X11'!$B:$AZ,46,FALSE)),IF($X$1=12,(VLOOKUP(B237,'X12'!$B:$AZ,46,FALSE)),IF($X$1=13,(VLOOKUP(B237,'X13'!$B:$AZ,46,FALSE)),"B"))))))))))))))=TRUE," ",(IF($X$1=1,(VLOOKUP(B237,'X1'!$B:$AZ,46,FALSE)),IF($X$1=2,(VLOOKUP(B237,'X2'!$B:$AZ,46,FALSE)),IF($X$1=3,(VLOOKUP(B237,'X3'!$B:$AZ,46,FALSE)),IF($X$1=4,(VLOOKUP(B237,'X4'!$B:$AZ,46,FALSE)),IF($X$1=5,(VLOOKUP(B237,'X5'!$B:$AZ,46,FALSE)),IF($X$1=6,(VLOOKUP(B237,'X6'!$B:$AZ,46,FALSE)),IF($X$1=7,(VLOOKUP(B237,'X7'!$B:$AZ,46,FALSE)),IF($X$1=8,(VLOOKUP(B237,'X8'!$B:$AZ,46,FALSE)),IF($X$1=9,(VLOOKUP(B237,'X9'!$B:$AZ,46,FALSE)),IF($X$1=10,(VLOOKUP(B237,'X10'!$B:$AZ,46,FALSE)),IF($X$1=11,(VLOOKUP(B237,'X11'!$B:$AZ,46,FALSE)),IF($X$1=12,(VLOOKUP(B237,'X12'!$B:$AZ,46,FALSE)),IF($X$1=13,(VLOOKUP(B237,'X13'!$B:$AZ,46,FALSE)),"B")))))))))))))))</f>
        <v xml:space="preserve"> </v>
      </c>
      <c r="R237" s="185" t="str">
        <f ca="1">IF(ISERROR(IF($X$1=1,(VLOOKUP(B237,'X1'!$B:$AZ,15,FALSE)),IF($X$1=2,(VLOOKUP(B237,'X2'!$B:$AZ,15,FALSE)),IF($X$1=3,(VLOOKUP(B237,'X3'!$B:$AZ,15,FALSE)),IF($X$1=4,(VLOOKUP(B237,'X4'!$B:$AZ,15,FALSE)),IF($X$1=5,(VLOOKUP(B237,'X5'!$B:$AZ,15,FALSE)),IF($X$1=6,(VLOOKUP(B237,'X6'!$B:$AZ,15,FALSE)),IF($X$1=7,(VLOOKUP(B237,'X7'!$B:$AZ,15,FALSE)),IF($X$1=8,(VLOOKUP(B237,'X8'!$B:$AZ,15,FALSE)),IF($X$1=9,(VLOOKUP(B237,'X9'!$B:$AZ,15,FALSE)),IF($X$1=10,(VLOOKUP(B237,'X10'!$B:$AZ,15,FALSE)),IF($X$1=11,(VLOOKUP(B237,'X11'!$B:$AZ,15,FALSE)),IF($X$1=12,(VLOOKUP(B237,'X12'!$B:$AZ,15,FALSE)),IF($X$1=13,(VLOOKUP(B237,'X13'!$B:$AZ,15,FALSE)),"B"))))))))))))))=TRUE," ",(IF($X$1=1,(VLOOKUP(B237,'X1'!$B:$AZ,15,FALSE)),IF($X$1=2,(VLOOKUP(B237,'X2'!$B:$AZ,15,FALSE)),IF($X$1=3,(VLOOKUP(B237,'X3'!$B:$AZ,15,FALSE)),IF($X$1=4,(VLOOKUP(B237,'X4'!$B:$AZ,15,FALSE)),IF($X$1=5,(VLOOKUP(B237,'X5'!$B:$AZ,15,FALSE)),IF($X$1=6,(VLOOKUP(B237,'X6'!$B:$AZ,15,FALSE)),IF($X$1=7,(VLOOKUP(B237,'X7'!$B:$AZ,15,FALSE)),IF($X$1=8,(VLOOKUP(B237,'X8'!$B:$AZ,15,FALSE)),IF($X$1=9,(VLOOKUP(B237,'X9'!$B:$AZ,15,FALSE)),IF($X$1=10,(VLOOKUP(B237,'X10'!$B:$AZ,15,FALSE)),IF($X$1=11,(VLOOKUP(B237,'X11'!$B:$AZ,15,FALSE)),IF($X$1=12,(VLOOKUP(B237,'X12'!$B:$AZ,15,FALSE)),IF($X$1=13,(VLOOKUP(B237,'X13'!$B:$AZ,15,FALSE)),"B")))))))))))))))</f>
        <v xml:space="preserve"> </v>
      </c>
      <c r="S237" s="185" t="str">
        <f ca="1">IF(ISERROR(IF((IF($X$1=1,(VLOOKUP(B237,'X1'!$B:$AZ,14,FALSE)),(IF($X$1=2,(VLOOKUP(B237,'X2'!$B:$AZ,14,FALSE)),(IF($X$1=3,(VLOOKUP(B237,'X3'!$B:$AZ,14,FALSE)),(IF($X$1=4,(VLOOKUP(B237,'X4'!$B:$AZ,14,FALSE)),(IF($X$1=5,(VLOOKUP(B237,'X5'!$B:$AZ,14,FALSE)),(IF($X$1=6,(VLOOKUP(B237,'X6'!$B:$AZ,14,FALSE)),(IF($X$1=7,(VLOOKUP(B237,'X7'!$B:$AZ,14,FALSE)),(IF($X$1=8,(VLOOKUP(B237,'X8'!$B:$AZ,14,FALSE)),(IF($X$1=9,(VLOOKUP(B237,'X9'!$B:$AZ,14,FALSE)),(IF($X$1=10,(VLOOKUP(B237,'X10'!$B:$AZ,14,FALSE)),(IF($X$1=11,(VLOOKUP(B237,'X11'!$B:$AZ,14,FALSE)),(IF($X$1=12,(VLOOKUP(B237,'X12'!$B:$AZ,14,FALSE)),(VLOOKUP(B237,'X13'!$B:$AZ,14,FALSE))))))))))))))))))))))))))=$V$1," ",(IF($X$1=1,(VLOOKUP(B237,'X1'!$B:$AZ,14,FALSE)),(IF($X$1=2,(VLOOKUP(B237,'X2'!$B:$AZ,14,FALSE)),(IF($X$1=3,(VLOOKUP(B237,'X3'!$B:$AZ,14,FALSE)),(IF($X$1=4,(VLOOKUP(B237,'X4'!$B:$AZ,14,FALSE)),(IF($X$1=5,(VLOOKUP(B237,'X5'!$B:$AZ,14,FALSE)),(IF($X$1=6,(VLOOKUP(B237,'X6'!$B:$AZ,14,FALSE)),(IF($X$1=7,(VLOOKUP(B237,'X7'!$B:$AZ,14,FALSE)),(IF($X$1=8,(VLOOKUP(B237,'X8'!$B:$AZ,14,FALSE)),(IF($X$1=9,(VLOOKUP(B237,'X9'!$B:$AZ,14,FALSE)),(IF($X$1=10,(VLOOKUP(B237,'X10'!$B:$AZ,14,FALSE)),(IF($X$1=11,(VLOOKUP(B237,'X11'!$B:$AZ,14,FALSE)),(IF($X$1=12,(VLOOKUP(B237,'X12'!$B:$AZ,14,FALSE)),(VLOOKUP(B237,'X13'!$B:$AZ,14,FALSE))))))))))))))))))))))))))))=TRUE," ",(IF((IF($X$1=1,(VLOOKUP(B237,'X1'!$B:$AZ,14,FALSE)),(IF($X$1=2,(VLOOKUP(B237,'X2'!$B:$AZ,14,FALSE)),(IF($X$1=3,(VLOOKUP(B237,'X3'!$B:$AZ,14,FALSE)),(IF($X$1=4,(VLOOKUP(B237,'X4'!$B:$AZ,14,FALSE)),(IF($X$1=5,(VLOOKUP(B237,'X5'!$B:$AZ,14,FALSE)),(IF($X$1=6,(VLOOKUP(B237,'X6'!$B:$AZ,14,FALSE)),(IF($X$1=7,(VLOOKUP(B237,'X7'!$B:$AZ,14,FALSE)),(IF($X$1=8,(VLOOKUP(B237,'X8'!$B:$AZ,14,FALSE)),(IF($X$1=9,(VLOOKUP(B237,'X9'!$B:$AZ,14,FALSE)),(IF($X$1=10,(VLOOKUP(B237,'X10'!$B:$AZ,14,FALSE)),(IF($X$1=11,(VLOOKUP(B237,'X11'!$B:$AZ,14,FALSE)),(IF($X$1=12,(VLOOKUP(B237,'X12'!$B:$AZ,14,FALSE)),(VLOOKUP(B237,'X13'!$B:$AZ,14,FALSE))))))))))))))))))))))))))=$V$1," ",(IF($X$1=1,(VLOOKUP(B237,'X1'!$B:$AZ,14,FALSE)),(IF($X$1=2,(VLOOKUP(B237,'X2'!$B:$AZ,14,FALSE)),(IF($X$1=3,(VLOOKUP(B237,'X3'!$B:$AZ,14,FALSE)),(IF($X$1=4,(VLOOKUP(B237,'X4'!$B:$AZ,14,FALSE)),(IF($X$1=5,(VLOOKUP(B237,'X5'!$B:$AZ,14,FALSE)),(IF($X$1=6,(VLOOKUP(B237,'X6'!$B:$AZ,14,FALSE)),(IF($X$1=7,(VLOOKUP(B237,'X7'!$B:$AZ,14,FALSE)),(IF($X$1=8,(VLOOKUP(B237,'X8'!$B:$AZ,14,FALSE)),(IF($X$1=9,(VLOOKUP(B237,'X9'!$B:$AZ,14,FALSE)),(IF($X$1=10,(VLOOKUP(B237,'X10'!$B:$AZ,14,FALSE)),(IF($X$1=11,(VLOOKUP(B237,'X11'!$B:$AZ,14,FALSE)),(IF($X$1=12,(VLOOKUP(B237,'X12'!$B:$AZ,14,FALSE)),(VLOOKUP(B237,'X13'!$B:$AZ,14,FALSE)))))))))))))))))))))))))))))</f>
        <v xml:space="preserve"> </v>
      </c>
    </row>
    <row r="238" spans="1:19" ht="14.1" customHeight="1" x14ac:dyDescent="0.2">
      <c r="A238" s="156" t="s">
        <v>1058</v>
      </c>
      <c r="B238" s="122" t="str">
        <f>IF(ISERROR(IF($U$16=1,(VLOOKUP(A238,$AC$89:$AH$125,2,FALSE)),IF((IF($X$1=1,'X1'!B197,(IF($X$1=2,'X2'!B197,(IF($X$1=3,'X3'!B197,(IF($X$1=4,'X4'!B197,(IF($X$1=5,'X5'!B197,(IF($X$1=6,'X6'!B197,(IF($X$1=7,'X7'!B197,(IF($X$1=8,'X8'!B197,(IF($X$1=9,'X9'!B197,(IF($X$1=10,'X10'!B197,(IF($X$1=11,'X11'!B197,(IF($X$1=12,'X12'!B197,'X13'!B197))))))))))))))))))))))))="","",(IF($X$1=1,'X1'!B197,(IF($X$1=2,'X2'!B197,(IF($X$1=3,'X3'!B197,(IF($X$1=4,'X4'!B197,(IF($X$1=5,'X5'!B197,(IF($X$1=6,'X6'!B197,(IF($X$1=7,'X7'!B197,(IF($X$1=8,'X8'!B197,(IF($X$1=9,'X9'!B197,(IF($X$1=10,'X10'!B197,(IF($X$1=11,'X11'!B197,(IF($X$1=12,'X12'!B197,'X13'!B197)))))))))))))))))))))))))))=TRUE," ",(IF($U$16=1,(VLOOKUP(A238,$AC$89:$AH$125,2,FALSE)),IF((IF($X$1=1,'X1'!B197,(IF($X$1=2,'X2'!B197,(IF($X$1=3,'X3'!B197,(IF($X$1=4,'X4'!B197,(IF($X$1=5,'X5'!B197,(IF($X$1=6,'X6'!B197,(IF($X$1=7,'X7'!B197,(IF($X$1=8,'X8'!B197,(IF($X$1=9,'X9'!B197,(IF($X$1=10,'X10'!B197,(IF($X$1=11,'X11'!B197,(IF($X$1=12,'X12'!B197,'X13'!B197))))))))))))))))))))))))="","",(IF($X$1=1,'X1'!B197,(IF($X$1=2,'X2'!B197,(IF($X$1=3,'X3'!B197,(IF($X$1=4,'X4'!B197,(IF($X$1=5,'X5'!B197,(IF($X$1=6,'X6'!B197,(IF($X$1=7,'X7'!B197,(IF($X$1=8,'X8'!B197,(IF($X$1=9,'X9'!B197,(IF($X$1=10,'X10'!B197,(IF($X$1=11,'X11'!B197,(IF($X$1=12,'X12'!B197,'X13'!B197))))))))))))))))))))))))))))</f>
        <v/>
      </c>
      <c r="C238" s="181" t="str">
        <f ca="1">IF(ISERROR(IF($X$1=1,(VLOOKUP(B238,'X1'!$B:$AZ,47,FALSE)),IF($X$1=2,(VLOOKUP(B238,'X2'!$B:$AZ,47,FALSE)),IF($X$1=3,(VLOOKUP(B238,'X3'!$B:$AZ,47,FALSE)),IF($X$1=4,(VLOOKUP(B238,'X4'!$B:$AZ,47,FALSE)),IF($X$1=5,(VLOOKUP(B238,'X5'!$B:$AZ,47,FALSE)),IF($X$1=6,(VLOOKUP(B238,'X6'!$B:$AZ,47,FALSE)),IF($X$1=7,(VLOOKUP(B238,'X7'!$B:$AZ,47,FALSE)),IF($X$1=8,(VLOOKUP(B238,'X8'!$B:$AZ,47,FALSE)),IF($X$1=9,(VLOOKUP(B238,'X9'!$B:$AZ,47,FALSE)),IF($X$1=10,(VLOOKUP(B238,'X10'!$B:$AZ,47,FALSE)),IF($X$1=11,(VLOOKUP(B238,'X11'!$B:$AZ,47,FALSE)),IF($X$1=12,(VLOOKUP(B238,'X12'!$B:$AZ,47,FALSE)),IF($X$1=13,(VLOOKUP(B238,'X13'!$B:$AZ,47,FALSE)),"B"))))))))))))))=TRUE," ",(IF($X$1=1,(VLOOKUP(B238,'X1'!$B:$AZ,47,FALSE)),IF($X$1=2,(VLOOKUP(B238,'X2'!$B:$AZ,47,FALSE)),IF($X$1=3,(VLOOKUP(B238,'X3'!$B:$AZ,47,FALSE)),IF($X$1=4,(VLOOKUP(B238,'X4'!$B:$AZ,47,FALSE)),IF($X$1=5,(VLOOKUP(B238,'X5'!$B:$AZ,47,FALSE)),IF($X$1=6,(VLOOKUP(B238,'X6'!$B:$AZ,47,FALSE)),IF($X$1=7,(VLOOKUP(B238,'X7'!$B:$AZ,47,FALSE)),IF($X$1=8,(VLOOKUP(B238,'X8'!$B:$AZ,47,FALSE)),IF($X$1=9,(VLOOKUP(B238,'X9'!$B:$AZ,47,FALSE)),IF($X$1=10,(VLOOKUP(B238,'X10'!$B:$AZ,47,FALSE)),IF($X$1=11,(VLOOKUP(B238,'X11'!$B:$AZ,47,FALSE)),IF($X$1=12,(VLOOKUP(B238,'X12'!$B:$AZ,47,FALSE)),IF($X$1=13,(VLOOKUP(B238,'X13'!$B:$AZ,47,FALSE)),"B")))))))))))))))</f>
        <v xml:space="preserve"> </v>
      </c>
      <c r="D238" s="181" t="str">
        <f ca="1">IF(ISERROR(IF($X$1=1,(VLOOKUP(B238,'X1'!$B:$AP,41,FALSE)),IF($X$1=2,(VLOOKUP(B238,'X2'!$B:$AP,41,FALSE)),IF($X$1=3,(VLOOKUP(B238,'X3'!$B:$AP,41,FALSE)),IF($X$1=4,(VLOOKUP(B238,'X4'!$B:$AP,41,FALSE)),IF($X$1=5,(VLOOKUP(B238,'X5'!$B:$AP,41,FALSE)),IF($X$1=6,(VLOOKUP(B238,'X6'!$B:$AP,41,FALSE)),IF($X$1=7,(VLOOKUP(B238,'X7'!$B:$AP,41,FALSE)),IF($X$1=8,(VLOOKUP(B238,'X8'!$B:$AP,41,FALSE)),IF($X$1=9,(VLOOKUP(B238,'X9'!$B:$AP,41,FALSE)),IF($X$1=10,(VLOOKUP(B238,'X10'!$B:$AP,41,FALSE)),IF($X$1=11,(VLOOKUP(B238,'X11'!$B:$AP,41,FALSE)),IF($X$1=12,(VLOOKUP(B238,'X12'!$B:$AP,41,FALSE)),IF($X$1=13,(VLOOKUP(B238,'X13'!$B:$AP,41,FALSE)),"B"))))))))))))))=TRUE," ",(IF($X$1=1,(VLOOKUP(B238,'X1'!$B:$AP,41,FALSE)),IF($X$1=2,(VLOOKUP(B238,'X2'!$B:$AP,41,FALSE)),IF($X$1=3,(VLOOKUP(B238,'X3'!$B:$AP,41,FALSE)),IF($X$1=4,(VLOOKUP(B238,'X4'!$B:$AP,41,FALSE)),IF($X$1=5,(VLOOKUP(B238,'X5'!$B:$AP,41,FALSE)),IF($X$1=6,(VLOOKUP(B238,'X6'!$B:$AP,41,FALSE)),IF($X$1=7,(VLOOKUP(B238,'X7'!$B:$AP,41,FALSE)),IF($X$1=8,(VLOOKUP(B238,'X8'!$B:$AP,41,FALSE)),IF($X$1=9,(VLOOKUP(B238,'X9'!$B:$AP,41,FALSE)),IF($X$1=10,(VLOOKUP(B238,'X10'!$B:$AP,41,FALSE)),IF($X$1=11,(VLOOKUP(B238,'X11'!$B:$AP,41,FALSE)),IF($X$1=12,(VLOOKUP(B238,'X12'!$B:$AP,41,FALSE)),IF($X$1=13,(VLOOKUP(B238,'X13'!$B:$AP,41,FALSE)),"B")))))))))))))))</f>
        <v xml:space="preserve"> </v>
      </c>
      <c r="E238" s="182" t="str">
        <f ca="1">IF(ISERROR(IF($X$1=1,(VLOOKUP(B238,'X1'!$B:$AP,7,FALSE)),IF($X$1=2,(VLOOKUP(B238,'X2'!$B:$AP,7,FALSE)),IF($X$1=3,(VLOOKUP(B238,'X3'!$B:$AP,7,FALSE)),IF($X$1=4,(VLOOKUP(B238,'X4'!$B:$AP,7,FALSE)),IF($X$1=5,(VLOOKUP(B238,'X5'!$B:$AP,7,FALSE)),IF($X$1=6,(VLOOKUP(B238,'X6'!$B:$AP,7,FALSE)),IF($X$1=7,(VLOOKUP(B238,'X7'!$B:$AP,7,FALSE)),IF($X$1=8,(VLOOKUP(B238,'X8'!$B:$AP,7,FALSE)),IF($X$1=9,(VLOOKUP(B238,'X9'!$B:$AP,7,FALSE)),IF($X$1=10,(VLOOKUP(B238,'X10'!$B:$AP,7,FALSE)),IF($X$1=11,(VLOOKUP(B238,'X11'!$B:$AP,7,FALSE)),IF($X$1=12,(VLOOKUP(B238,'X12'!$B:$AP,7,FALSE)),IF($X$1=13,(VLOOKUP(B238,'X13'!$B:$AP,7,FALSE)),"B"))))))))))))))=TRUE," ",(IF($X$1=1,(VLOOKUP(B238,'X1'!$B:$AP,7,FALSE)),IF($X$1=2,(VLOOKUP(B238,'X2'!$B:$AP,7,FALSE)),IF($X$1=3,(VLOOKUP(B238,'X3'!$B:$AP,7,FALSE)),IF($X$1=4,(VLOOKUP(B238,'X4'!$B:$AP,7,FALSE)),IF($X$1=5,(VLOOKUP(B238,'X5'!$B:$AP,7,FALSE)),IF($X$1=6,(VLOOKUP(B238,'X6'!$B:$AP,7,FALSE)),IF($X$1=7,(VLOOKUP(B238,'X7'!$B:$AP,7,FALSE)),IF($X$1=8,(VLOOKUP(B238,'X8'!$B:$AP,7,FALSE)),IF($X$1=9,(VLOOKUP(B238,'X9'!$B:$AP,7,FALSE)),IF($X$1=10,(VLOOKUP(B238,'X10'!$B:$AP,7,FALSE)),IF($X$1=11,(VLOOKUP(B238,'X11'!$B:$AP,7,FALSE)),IF($X$1=12,(VLOOKUP(B238,'X12'!$B:$AP,7,FALSE)),IF($X$1=13,(VLOOKUP(B238,'X13'!$B:$AP,7,FALSE)),"B")))))))))))))))</f>
        <v xml:space="preserve"> </v>
      </c>
      <c r="F238" s="182" t="str">
        <f ca="1">IF(ISERROR(IF((IF($X$1=1,(VLOOKUP(B238,'X1'!$B:$AO,6,FALSE)),(IF($X$1=2,(VLOOKUP(B238,'X2'!$B:$AO,6,FALSE)),(IF($X$1=3,(VLOOKUP(B238,'X3'!$B:$AO,6,FALSE)),(IF($X$1=4,(VLOOKUP(B238,'X4'!$B:$AO,6,FALSE)),(IF($X$1=5,(VLOOKUP(B238,'X5'!$B:$AO,6,FALSE)),(IF($X$1=6,(VLOOKUP(B238,'X6'!$B:$AO,6,FALSE)),(IF($X$1=7,(VLOOKUP(B238,'X7'!$B:$AO,6,FALSE)),(IF($X$1=8,(VLOOKUP(B238,'X8'!$B:$AO,6,FALSE)),(IF($X$1=9,(VLOOKUP(B238,'X9'!$B:$AO,6,FALSE)),(IF($X$1=10,(VLOOKUP(B238,'X10'!$B:$AO,6,FALSE)),(IF($X$1=11,(VLOOKUP(B238,'X11'!$B:$AO,6,FALSE)),(IF($X$1=12,(VLOOKUP(B238,'X12'!$B:$AO,6,FALSE)),(VLOOKUP(B238,'X13'!$B:$AO,6,FALSE))))))))))))))))))))))))))=$V$1," ",(IF($X$1=1,(VLOOKUP(B238,'X1'!$B:$AO,6,FALSE)),(IF($X$1=2,(VLOOKUP(B238,'X2'!$B:$AO,6,FALSE)),(IF($X$1=3,(VLOOKUP(B238,'X3'!$B:$AO,6,FALSE)),(IF($X$1=4,(VLOOKUP(B238,'X4'!$B:$AO,6,FALSE)),(IF($X$1=5,(VLOOKUP(B238,'X5'!$B:$AO,6,FALSE)),(IF($X$1=6,(VLOOKUP(B238,'X6'!$B:$AO,6,FALSE)),(IF($X$1=7,(VLOOKUP(B238,'X7'!$B:$AO,6,FALSE)),(IF($X$1=8,(VLOOKUP(B238,'X8'!$B:$AO,6,FALSE)),(IF($X$1=9,(VLOOKUP(B238,'X9'!$B:$AO,6,FALSE)),(IF($X$1=10,(VLOOKUP(B238,'X10'!$B:$AO,6,FALSE)),(IF($X$1=11,(VLOOKUP(B238,'X11'!$B:$AO,6,FALSE)),(IF($X$1=12,(VLOOKUP(B238,'X12'!$B:$AO,6,FALSE)),(VLOOKUP(B238,'X13'!$B:$AO,6,FALSE))))))))))))))))))))))))))))=TRUE," ",(IF((IF($X$1=1,(VLOOKUP(B238,'X1'!$B:$AO,6,FALSE)),(IF($X$1=2,(VLOOKUP(B238,'X2'!$B:$AO,6,FALSE)),(IF($X$1=3,(VLOOKUP(B238,'X3'!$B:$AO,6,FALSE)),(IF($X$1=4,(VLOOKUP(B238,'X4'!$B:$AO,6,FALSE)),(IF($X$1=5,(VLOOKUP(B238,'X5'!$B:$AO,6,FALSE)),(IF($X$1=6,(VLOOKUP(B238,'X6'!$B:$AO,6,FALSE)),(IF($X$1=7,(VLOOKUP(B238,'X7'!$B:$AO,6,FALSE)),(IF($X$1=8,(VLOOKUP(B238,'X8'!$B:$AO,6,FALSE)),(IF($X$1=9,(VLOOKUP(B238,'X9'!$B:$AO,6,FALSE)),(IF($X$1=10,(VLOOKUP(B238,'X10'!$B:$AO,6,FALSE)),(IF($X$1=11,(VLOOKUP(B238,'X11'!$B:$AO,6,FALSE)),(IF($X$1=12,(VLOOKUP(B238,'X12'!$B:$AO,6,FALSE)),(VLOOKUP(B238,'X13'!$B:$AO,6,FALSE))))))))))))))))))))))))))=$V$1," ",(IF($X$1=1,(VLOOKUP(B238,'X1'!$B:$AO,6,FALSE)),(IF($X$1=2,(VLOOKUP(B238,'X2'!$B:$AO,6,FALSE)),(IF($X$1=3,(VLOOKUP(B238,'X3'!$B:$AO,6,FALSE)),(IF($X$1=4,(VLOOKUP(B238,'X4'!$B:$AO,6,FALSE)),(IF($X$1=5,(VLOOKUP(B238,'X5'!$B:$AO,6,FALSE)),(IF($X$1=6,(VLOOKUP(B238,'X6'!$B:$AO,6,FALSE)),(IF($X$1=7,(VLOOKUP(B238,'X7'!$B:$AO,6,FALSE)),(IF($X$1=8,(VLOOKUP(B238,'X8'!$B:$AO,6,FALSE)),(IF($X$1=9,(VLOOKUP(B238,'X9'!$B:$AO,6,FALSE)),(IF($X$1=10,(VLOOKUP(B238,'X10'!$B:$AO,6,FALSE)),(IF($X$1=11,(VLOOKUP(B238,'X11'!$B:$AO,6,FALSE)),(IF($X$1=12,(VLOOKUP(B238,'X12'!$B:$AO,6,FALSE)),(VLOOKUP(B238,'X13'!$B:$AO,6,FALSE)))))))))))))))))))))))))))))</f>
        <v xml:space="preserve"> </v>
      </c>
      <c r="G238" s="182" t="str">
        <f ca="1">IF(ISERROR(IF($X$1=1,(VLOOKUP(B238,'X1'!$B:$AZ,44,FALSE)),IF($X$1=2,(VLOOKUP(B238,'X2'!$B:$AZ,44,FALSE)),IF($X$1=3,(VLOOKUP(B238,'X3'!$B:$AZ,44,FALSE)),IF($X$1=4,(VLOOKUP(B238,'X4'!$B:$AZ,44,FALSE)),IF($X$1=5,(VLOOKUP(B238,'X5'!$B:$AZ,44,FALSE)),IF($X$1=6,(VLOOKUP(B238,'X6'!$B:$AZ,44,FALSE)),IF($X$1=7,(VLOOKUP(B238,'X7'!$B:$AZ,44,FALSE)),IF($X$1=8,(VLOOKUP(B238,'X8'!$B:$AZ,44,FALSE)),IF($X$1=9,(VLOOKUP(B238,'X9'!$B:$AZ,44,FALSE)),IF($X$1=10,(VLOOKUP(B238,'X10'!$B:$AZ,44,FALSE)),IF($X$1=11,(VLOOKUP(B238,'X11'!$B:$AZ,44,FALSE)),IF($X$1=12,(VLOOKUP(B238,'X12'!$B:$AZ,44,FALSE)),IF($X$1=13,(VLOOKUP(B238,'X13'!$B:$AZ,44,FALSE)),"B"))))))))))))))=TRUE," ",(IF($X$1=1,(VLOOKUP(B238,'X1'!$B:$AZ,44,FALSE)),IF($X$1=2,(VLOOKUP(B238,'X2'!$B:$AZ,44,FALSE)),IF($X$1=3,(VLOOKUP(B238,'X3'!$B:$AZ,44,FALSE)),IF($X$1=4,(VLOOKUP(B238,'X4'!$B:$AZ,44,FALSE)),IF($X$1=5,(VLOOKUP(B238,'X5'!$B:$AZ,44,FALSE)),IF($X$1=6,(VLOOKUP(B238,'X6'!$B:$AZ,44,FALSE)),IF($X$1=7,(VLOOKUP(B238,'X7'!$B:$AZ,44,FALSE)),IF($X$1=8,(VLOOKUP(B238,'X8'!$B:$AZ,44,FALSE)),IF($X$1=9,(VLOOKUP(B238,'X9'!$B:$AZ,44,FALSE)),IF($X$1=10,(VLOOKUP(B238,'X10'!$B:$AZ,44,FALSE)),IF($X$1=11,(VLOOKUP(B238,'X11'!$B:$AZ,44,FALSE)),IF($X$1=12,(VLOOKUP(B238,'X12'!$B:$AZ,44,FALSE)),IF($X$1=13,(VLOOKUP(B238,'X13'!$B:$AZ,44,FALSE)),"B")))))))))))))))</f>
        <v xml:space="preserve"> </v>
      </c>
      <c r="H238" s="182" t="str">
        <f ca="1">IF(ISERROR(IF($X$1=1,(VLOOKUP(B238,'X1'!$B:$AZ,8,FALSE)),IF($X$1=2,(VLOOKUP(B238,'X2'!$B:$AZ,8,FALSE)),IF($X$1=3,(VLOOKUP(B238,'X3'!$B:$AZ,8,FALSE)),IF($X$1=4,(VLOOKUP(B238,'X4'!$B:$AZ,8,FALSE)),IF($X$1=5,(VLOOKUP(B238,'X5'!$B:$AZ,8,FALSE)),IF($X$1=6,(VLOOKUP(B238,'X6'!$B:$AZ,8,FALSE)),IF($X$1=7,(VLOOKUP(B238,'X7'!$B:$AZ,8,FALSE)),IF($X$1=8,(VLOOKUP(B238,'X8'!$B:$AZ,8,FALSE)),IF($X$1=9,(VLOOKUP(B238,'X9'!$B:$AZ,8,FALSE)),IF($X$1=10,(VLOOKUP(B238,'X10'!$B:$AZ,8,FALSE)),IF($X$1=11,(VLOOKUP(B238,'X11'!$B:$AZ,8,FALSE)),IF($X$1=12,(VLOOKUP(B238,'X12'!$B:$AZ,8,FALSE)),IF($X$1=13,(VLOOKUP(B238,'X13'!$B:$AZ,8,FALSE)),"B"))))))))))))))=TRUE," ",(IF($X$1=1,(VLOOKUP(B238,'X1'!$B:$AZ,8,FALSE)),IF($X$1=2,(VLOOKUP(B238,'X2'!$B:$AZ,8,FALSE)),IF($X$1=3,(VLOOKUP(B238,'X3'!$B:$AZ,8,FALSE)),IF($X$1=4,(VLOOKUP(B238,'X4'!$B:$AZ,8,FALSE)),IF($X$1=5,(VLOOKUP(B238,'X5'!$B:$AZ,8,FALSE)),IF($X$1=6,(VLOOKUP(B238,'X6'!$B:$AZ,8,FALSE)),IF($X$1=7,(VLOOKUP(B238,'X7'!$B:$AZ,8,FALSE)),IF($X$1=8,(VLOOKUP(B238,'X8'!$B:$AZ,8,FALSE)),IF($X$1=9,(VLOOKUP(B238,'X9'!$B:$AZ,8,FALSE)),IF($X$1=10,(VLOOKUP(B238,'X10'!$B:$AZ,8,FALSE)),IF($X$1=11,(VLOOKUP(B238,'X11'!$B:$AZ,8,FALSE)),IF($X$1=12,(VLOOKUP(B238,'X12'!$B:$AZ,8,FALSE)),IF($X$1=13,(VLOOKUP(B238,'X13'!$B:$AZ,8,FALSE)),"B")))))))))))))))</f>
        <v xml:space="preserve"> </v>
      </c>
      <c r="I238" s="183" t="str">
        <f ca="1">IF(ISERROR(IF($X$1=1,(VLOOKUP(B238,'X1'!$B:$AZ,2,FALSE)),IF($X$1=2,(VLOOKUP(B238,'X2'!$B:$AZ,2,FALSE)),IF($X$1=3,(VLOOKUP(B238,'X3'!$B:$AZ,2,FALSE)),IF($X$1=4,(VLOOKUP(B238,'X4'!$B:$AZ,2,FALSE)),IF($X$1=5,(VLOOKUP(B238,'X5'!$B:$AZ,2,FALSE)),IF($X$1=6,(VLOOKUP(B238,'X6'!$B:$AZ,2,FALSE)),IF($X$1=7,(VLOOKUP(B238,'X7'!$B:$AZ,2,FALSE)),IF($X$1=8,(VLOOKUP(B238,'X8'!$B:$AZ,2,FALSE)),IF($X$1=9,(VLOOKUP(B238,'X9'!$B:$AZ,2,FALSE)),IF($X$1=10,(VLOOKUP(B238,'X10'!$B:$AZ,2,FALSE)),IF($X$1=11,(VLOOKUP(B238,'X11'!$B:$AZ,2,FALSE)),IF($X$1=12,(VLOOKUP(B238,'X12'!$B:$AZ,2,FALSE)),IF($X$1=13,(VLOOKUP(B238,'X13'!$B:$AZ,2,FALSE)),"B"))))))))))))))=TRUE," ",(IF($X$1=1,(VLOOKUP(B238,'X1'!$B:$AZ,2,FALSE)),IF($X$1=2,(VLOOKUP(B238,'X2'!$B:$AZ,2,FALSE)),IF($X$1=3,(VLOOKUP(B238,'X3'!$B:$AZ,2,FALSE)),IF($X$1=4,(VLOOKUP(B238,'X4'!$B:$AZ,2,FALSE)),IF($X$1=5,(VLOOKUP(B238,'X5'!$B:$AZ,2,FALSE)),IF($X$1=6,(VLOOKUP(B238,'X6'!$B:$AZ,2,FALSE)),IF($X$1=7,(VLOOKUP(B238,'X7'!$B:$AZ,2,FALSE)),IF($X$1=8,(VLOOKUP(B238,'X8'!$B:$AZ,2,FALSE)),IF($X$1=9,(VLOOKUP(B238,'X9'!$B:$AZ,2,FALSE)),IF($X$1=10,(VLOOKUP(B238,'X10'!$B:$AZ,2,FALSE)),IF($X$1=11,(VLOOKUP(B238,'X11'!$B:$AZ,2,FALSE)),IF($X$1=12,(VLOOKUP(B238,'X12'!$B:$AZ,2,FALSE)),IF($X$1=13,(VLOOKUP(B238,'X13'!$B:$AZ,2,FALSE)),"B")))))))))))))))</f>
        <v xml:space="preserve"> </v>
      </c>
      <c r="J238" s="183" t="str">
        <f ca="1">IF(ISERROR(IF($X$1=1,(VLOOKUP(B238,'X1'!$B:$AZ,3,FALSE)),IF($X$1=2,(VLOOKUP(B238,'X2'!$B:$AZ,3,FALSE)),IF($X$1=3,(VLOOKUP(B238,'X3'!$B:$AZ,3,FALSE)),IF($X$1=4,(VLOOKUP(B238,'X4'!$B:$AZ,3,FALSE)),IF($X$1=5,(VLOOKUP(B238,'X5'!$B:$AZ,3,FALSE)),IF($X$1=6,(VLOOKUP(B238,'X6'!$B:$AZ,3,FALSE)),IF($X$1=7,(VLOOKUP(B238,'X7'!$B:$AZ,3,FALSE)),IF($X$1=8,(VLOOKUP(B238,'X8'!$B:$AZ,3,FALSE)),IF($X$1=9,(VLOOKUP(B238,'X9'!$B:$AZ,3,FALSE)),IF($X$1=10,(VLOOKUP(B238,'X10'!$B:$AZ,3,FALSE)),IF($X$1=11,(VLOOKUP(B238,'X11'!$B:$AZ,3,FALSE)),IF($X$1=12,(VLOOKUP(B238,'X12'!$B:$AZ,3,FALSE)),IF($X$1=13,(VLOOKUP(B238,'X13'!$B:$AZ,3,FALSE)),"B"))))))))))))))=TRUE," ",(IF($X$1=1,(VLOOKUP(B238,'X1'!$B:$AZ,3,FALSE)),IF($X$1=2,(VLOOKUP(B238,'X2'!$B:$AZ,3,FALSE)),IF($X$1=3,(VLOOKUP(B238,'X3'!$B:$AZ,3,FALSE)),IF($X$1=4,(VLOOKUP(B238,'X4'!$B:$AZ,3,FALSE)),IF($X$1=5,(VLOOKUP(B238,'X5'!$B:$AZ,3,FALSE)),IF($X$1=6,(VLOOKUP(B238,'X6'!$B:$AZ,3,FALSE)),IF($X$1=7,(VLOOKUP(B238,'X7'!$B:$AZ,3,FALSE)),IF($X$1=8,(VLOOKUP(B238,'X8'!$B:$AZ,3,FALSE)),IF($X$1=9,(VLOOKUP(B238,'X9'!$B:$AZ,3,FALSE)),IF($X$1=10,(VLOOKUP(B238,'X10'!$B:$AZ,3,FALSE)),IF($X$1=11,(VLOOKUP(B238,'X11'!$B:$AZ,3,FALSE)),IF($X$1=12,(VLOOKUP(B238,'X12'!$B:$AZ,3,FALSE)),IF($X$1=13,(VLOOKUP(B238,'X13'!$B:$AZ,3,FALSE)),"B")))))))))))))))</f>
        <v xml:space="preserve"> </v>
      </c>
      <c r="K238" s="183" t="str">
        <f ca="1">IF(ISERROR(IF($X$1=1,(VLOOKUP(B238,'X1'!$B:$AZ,5,FALSE)),IF($X$1=2,(VLOOKUP(B238,'X2'!$B:$AZ,5,FALSE)),IF($X$1=3,(VLOOKUP(B238,'X3'!$B:$AZ,5,FALSE)),IF($X$1=4,(VLOOKUP(B238,'X4'!$B:$AZ,5,FALSE)),IF($X$1=5,(VLOOKUP(B238,'X5'!$B:$AZ,5,FALSE)),IF($X$1=6,(VLOOKUP(B238,'X6'!$B:$AZ,5,FALSE)),IF($X$1=7,(VLOOKUP(B238,'X7'!$B:$AZ,5,FALSE)),IF($X$1=8,(VLOOKUP(B238,'X8'!$B:$AZ,5,FALSE)),IF($X$1=9,(VLOOKUP(B238,'X9'!$B:$AZ,5,FALSE)),IF($X$1=10,(VLOOKUP(B238,'X10'!$B:$AZ,5,FALSE)),IF($X$1=11,(VLOOKUP(B238,'X11'!$B:$AZ,5,FALSE)),IF($X$1=12,(VLOOKUP(B238,'X12'!$B:$AZ,5,FALSE)),IF($X$1=13,(VLOOKUP(B238,'X13'!$B:$AZ,5,FALSE)),"B"))))))))))))))=TRUE," ",(IF($X$1=1,(VLOOKUP(B238,'X1'!$B:$AZ,5,FALSE)),IF($X$1=2,(VLOOKUP(B238,'X2'!$B:$AZ,5,FALSE)),IF($X$1=3,(VLOOKUP(B238,'X3'!$B:$AZ,5,FALSE)),IF($X$1=4,(VLOOKUP(B238,'X4'!$B:$AZ,5,FALSE)),IF($X$1=5,(VLOOKUP(B238,'X5'!$B:$AZ,5,FALSE)),IF($X$1=6,(VLOOKUP(B238,'X6'!$B:$AZ,5,FALSE)),IF($X$1=7,(VLOOKUP(B238,'X7'!$B:$AZ,5,FALSE)),IF($X$1=8,(VLOOKUP(B238,'X8'!$B:$AZ,5,FALSE)),IF($X$1=9,(VLOOKUP(B238,'X9'!$B:$AZ,5,FALSE)),IF($X$1=10,(VLOOKUP(B238,'X10'!$B:$AZ,5,FALSE)),IF($X$1=11,(VLOOKUP(B238,'X11'!$B:$AZ,5,FALSE)),IF($X$1=12,(VLOOKUP(B238,'X12'!$B:$AZ,5,FALSE)),IF($X$1=13,(VLOOKUP(B238,'X13'!$B:$AZ,5,FALSE)),"B")))))))))))))))</f>
        <v xml:space="preserve"> </v>
      </c>
      <c r="L238" s="184" t="str">
        <f ca="1">IF(ISERROR(IF($X$1=1,(VLOOKUP(B238,'X1'!$B:$AZ,9,FALSE)),IF($X$1=2,(VLOOKUP(B238,'X2'!$B:$AZ,9,FALSE)),IF($X$1=3,(VLOOKUP(B238,'X3'!$B:$AZ,9,FALSE)),IF($X$1=4,(VLOOKUP(B238,'X4'!$B:$AZ,9,FALSE)),IF($X$1=5,(VLOOKUP(B238,'X5'!$B:$AZ,9,FALSE)),IF($X$1=6,(VLOOKUP(B238,'X6'!$B:$AZ,9,FALSE)),IF($X$1=7,(VLOOKUP(B238,'X7'!$B:$AZ,9,FALSE)),IF($X$1=8,(VLOOKUP(B238,'X8'!$B:$AZ,9,FALSE)),IF($X$1=9,(VLOOKUP(B238,'X9'!$B:$AZ,9,FALSE)),IF($X$1=10,(VLOOKUP(B238,'X10'!$B:$AZ,9,FALSE)),IF($X$1=11,(VLOOKUP(B238,'X11'!$B:$AZ,9,FALSE)),IF($X$1=12,(VLOOKUP(B238,'X12'!$B:$AZ,9,FALSE)),IF($X$1=13,(VLOOKUP(B238,'X13'!$B:$AZ,9,FALSE)),"B"))))))))))))))=TRUE," ",(IF($X$1=1,(VLOOKUP(B238,'X1'!$B:$AZ,9,FALSE)),IF($X$1=2,(VLOOKUP(B238,'X2'!$B:$AZ,9,FALSE)),IF($X$1=3,(VLOOKUP(B238,'X3'!$B:$AZ,9,FALSE)),IF($X$1=4,(VLOOKUP(B238,'X4'!$B:$AZ,9,FALSE)),IF($X$1=5,(VLOOKUP(B238,'X5'!$B:$AZ,9,FALSE)),IF($X$1=6,(VLOOKUP(B238,'X6'!$B:$AZ,9,FALSE)),IF($X$1=7,(VLOOKUP(B238,'X7'!$B:$AZ,9,FALSE)),IF($X$1=8,(VLOOKUP(B238,'X8'!$B:$AZ,9,FALSE)),IF($X$1=9,(VLOOKUP(B238,'X9'!$B:$AZ,9,FALSE)),IF($X$1=10,(VLOOKUP(B238,'X10'!$B:$AZ,9,FALSE)),IF($X$1=11,(VLOOKUP(B238,'X11'!$B:$AZ,9,FALSE)),IF($X$1=12,(VLOOKUP(B238,'X12'!$B:$AZ,9,FALSE)),IF($X$1=13,(VLOOKUP(B238,'X13'!$B:$AZ,9,FALSE)),"B")))))))))))))))</f>
        <v xml:space="preserve"> </v>
      </c>
      <c r="M238" s="184" t="str">
        <f ca="1">IF(ISERROR(IF($X$1=1,(VLOOKUP(B238,'X1'!$B:$AZ,10,FALSE)),IF($X$1=2,(VLOOKUP(B238,'X2'!$B:$AZ,10,FALSE)),IF($X$1=3,(VLOOKUP(B238,'X3'!$B:$AZ,10,FALSE)),IF($X$1=4,(VLOOKUP(B238,'X4'!$B:$AZ,10,FALSE)),IF($X$1=5,(VLOOKUP(B238,'X5'!$B:$AZ,10,FALSE)),IF($X$1=6,(VLOOKUP(B238,'X6'!$B:$AZ,10,FALSE)),IF($X$1=7,(VLOOKUP(B238,'X7'!$B:$AZ,10,FALSE)),IF($X$1=8,(VLOOKUP(B238,'X8'!$B:$AZ,10,FALSE)),IF($X$1=9,(VLOOKUP(B238,'X9'!$B:$AZ,10,FALSE)),IF($X$1=10,(VLOOKUP(B238,'X10'!$B:$AZ,10,FALSE)),IF($X$1=11,(VLOOKUP(B238,'X11'!$B:$AZ,10,FALSE)),IF($X$1=12,(VLOOKUP(B238,'X12'!$B:$AZ,10,FALSE)),IF($X$1=13,(VLOOKUP(B238,'X13'!$B:$AZ,10,FALSE)),"B"))))))))))))))=TRUE," ",(IF($X$1=1,(VLOOKUP(B238,'X1'!$B:$AZ,10,FALSE)),IF($X$1=2,(VLOOKUP(B238,'X2'!$B:$AZ,10,FALSE)),IF($X$1=3,(VLOOKUP(B238,'X3'!$B:$AZ,10,FALSE)),IF($X$1=4,(VLOOKUP(B238,'X4'!$B:$AZ,10,FALSE)),IF($X$1=5,(VLOOKUP(B238,'X5'!$B:$AZ,10,FALSE)),IF($X$1=6,(VLOOKUP(B238,'X6'!$B:$AZ,10,FALSE)),IF($X$1=7,(VLOOKUP(B238,'X7'!$B:$AZ,10,FALSE)),IF($X$1=8,(VLOOKUP(B238,'X8'!$B:$AZ,10,FALSE)),IF($X$1=9,(VLOOKUP(B238,'X9'!$B:$AZ,10,FALSE)),IF($X$1=10,(VLOOKUP(B238,'X10'!$B:$AZ,10,FALSE)),IF($X$1=11,(VLOOKUP(B238,'X11'!$B:$AZ,10,FALSE)),IF($X$1=12,(VLOOKUP(B238,'X12'!$B:$AZ,10,FALSE)),IF($X$1=13,(VLOOKUP(B238,'X13'!$B:$AZ,10,FALSE)),"B")))))))))))))))</f>
        <v xml:space="preserve"> </v>
      </c>
      <c r="N238" s="185" t="str">
        <f ca="1">IF(ISERROR(IF($X$1=1,(VLOOKUP(B238,'X1'!$B:$AZ,45,FALSE)),IF($X$1=2,(VLOOKUP(B238,'X2'!$B:$AZ,45,FALSE)),IF($X$1=3,(VLOOKUP(B238,'X3'!$B:$AZ,45,FALSE)),IF($X$1=4,(VLOOKUP(B238,'X4'!$B:$AZ,45,FALSE)),IF($X$1=5,(VLOOKUP(B238,'X5'!$B:$AZ,45,FALSE)),IF($X$1=6,(VLOOKUP(B238,'X6'!$B:$AZ,45,FALSE)),IF($X$1=7,(VLOOKUP(B238,'X7'!$B:$AZ,45,FALSE)),IF($X$1=8,(VLOOKUP(B238,'X8'!$B:$AZ,45,FALSE)),IF($X$1=9,(VLOOKUP(B238,'X9'!$B:$AZ,45,FALSE)),IF($X$1=10,(VLOOKUP(B238,'X10'!$B:$AZ,45,FALSE)),IF($X$1=11,(VLOOKUP(B238,'X11'!$B:$AZ,45,FALSE)),IF($X$1=12,(VLOOKUP(B238,'X12'!$B:$AZ,45,FALSE)),IF($X$1=13,(VLOOKUP(B238,'X13'!$B:$AZ,45,FALSE)),"B"))))))))))))))=TRUE," ",(IF($X$1=1,(VLOOKUP(B238,'X1'!$B:$AZ,45,FALSE)),IF($X$1=2,(VLOOKUP(B238,'X2'!$B:$AZ,45,FALSE)),IF($X$1=3,(VLOOKUP(B238,'X3'!$B:$AZ,45,FALSE)),IF($X$1=4,(VLOOKUP(B238,'X4'!$B:$AZ,45,FALSE)),IF($X$1=5,(VLOOKUP(B238,'X5'!$B:$AZ,45,FALSE)),IF($X$1=6,(VLOOKUP(B238,'X6'!$B:$AZ,45,FALSE)),IF($X$1=7,(VLOOKUP(B238,'X7'!$B:$AZ,45,FALSE)),IF($X$1=8,(VLOOKUP(B238,'X8'!$B:$AZ,45,FALSE)),IF($X$1=9,(VLOOKUP(B238,'X9'!$B:$AZ,45,FALSE)),IF($X$1=10,(VLOOKUP(B238,'X10'!$B:$AZ,45,FALSE)),IF($X$1=11,(VLOOKUP(B238,'X11'!$B:$AZ,45,FALSE)),IF($X$1=12,(VLOOKUP(B238,'X12'!$B:$AZ,45,FALSE)),IF($X$1=13,(VLOOKUP(B238,'X13'!$B:$AZ,45,FALSE)),"B")))))))))))))))</f>
        <v xml:space="preserve"> </v>
      </c>
      <c r="O238" s="184" t="str">
        <f ca="1">IF(ISERROR(IF($X$1=1,(VLOOKUP(B238,'X1'!$B:$AZ,11,FALSE)),IF($X$1=2,(VLOOKUP(B238,'X2'!$B:$AZ,11,FALSE)),IF($X$1=3,(VLOOKUP(B238,'X3'!$B:$AZ,11,FALSE)),IF($X$1=4,(VLOOKUP(B238,'X4'!$B:$AZ,11,FALSE)),IF($X$1=5,(VLOOKUP(B238,'X5'!$B:$AZ,11,FALSE)),IF($X$1=6,(VLOOKUP(B238,'X6'!$B:$AZ,11,FALSE)),IF($X$1=7,(VLOOKUP(B238,'X7'!$B:$AZ,11,FALSE)),IF($X$1=8,(VLOOKUP(B238,'X8'!$B:$AZ,11,FALSE)),IF($X$1=9,(VLOOKUP(B238,'X9'!$B:$AZ,11,FALSE)),IF($X$1=10,(VLOOKUP(B238,'X10'!$B:$AZ,11,FALSE)),IF($X$1=11,(VLOOKUP(B238,'X11'!$B:$AZ,11,FALSE)),IF($X$1=12,(VLOOKUP(B238,'X12'!$B:$AZ,11,FALSE)),IF($X$1=13,(VLOOKUP(B238,'X13'!$B:$AZ,11,FALSE)),"B"))))))))))))))=TRUE," ",(IF($X$1=1,(VLOOKUP(B238,'X1'!$B:$AZ,11,FALSE)),IF($X$1=2,(VLOOKUP(B238,'X2'!$B:$AZ,11,FALSE)),IF($X$1=3,(VLOOKUP(B238,'X3'!$B:$AZ,11,FALSE)),IF($X$1=4,(VLOOKUP(B238,'X4'!$B:$AZ,11,FALSE)),IF($X$1=5,(VLOOKUP(B238,'X5'!$B:$AZ,11,FALSE)),IF($X$1=6,(VLOOKUP(B238,'X6'!$B:$AZ,11,FALSE)),IF($X$1=7,(VLOOKUP(B238,'X7'!$B:$AZ,11,FALSE)),IF($X$1=8,(VLOOKUP(B238,'X8'!$B:$AZ,11,FALSE)),IF($X$1=9,(VLOOKUP(B238,'X9'!$B:$AZ,11,FALSE)),IF($X$1=10,(VLOOKUP(B238,'X10'!$B:$AZ,11,FALSE)),IF($X$1=11,(VLOOKUP(B238,'X11'!$B:$AZ,11,FALSE)),IF($X$1=12,(VLOOKUP(B238,'X12'!$B:$AZ,11,FALSE)),IF($X$1=13,(VLOOKUP(B238,'X13'!$B:$AZ,11,FALSE)),"B")))))))))))))))</f>
        <v xml:space="preserve"> </v>
      </c>
      <c r="P238" s="184" t="str">
        <f ca="1">IF(ISERROR(IF($X$1=1,(VLOOKUP(B238,'X1'!$B:$AZ,12,FALSE)),IF($X$1=2,(VLOOKUP(B238,'X2'!$B:$AZ,12,FALSE)),IF($X$1=3,(VLOOKUP(B238,'X3'!$B:$AZ,12,FALSE)),IF($X$1=4,(VLOOKUP(B238,'X4'!$B:$AZ,12,FALSE)),IF($X$1=5,(VLOOKUP(B238,'X5'!$B:$AZ,12,FALSE)),IF($X$1=6,(VLOOKUP(B238,'X6'!$B:$AZ,12,FALSE)),IF($X$1=7,(VLOOKUP(B238,'X7'!$B:$AZ,12,FALSE)),IF($X$1=8,(VLOOKUP(B238,'X8'!$B:$AZ,12,FALSE)),IF($X$1=9,(VLOOKUP(B238,'X9'!$B:$AZ,12,FALSE)),IF($X$1=10,(VLOOKUP(B238,'X10'!$B:$AZ,12,FALSE)),IF($X$1=11,(VLOOKUP(B238,'X11'!$B:$AZ,12,FALSE)),IF($X$1=12,(VLOOKUP(B238,'X12'!$B:$AZ,12,FALSE)),IF($X$1=13,(VLOOKUP(B238,'X13'!$B:$AZ,12,FALSE)),"B"))))))))))))))=TRUE," ",(IF($X$1=1,(VLOOKUP(B238,'X1'!$B:$AZ,12,FALSE)),IF($X$1=2,(VLOOKUP(B238,'X2'!$B:$AZ,12,FALSE)),IF($X$1=3,(VLOOKUP(B238,'X3'!$B:$AZ,12,FALSE)),IF($X$1=4,(VLOOKUP(B238,'X4'!$B:$AZ,12,FALSE)),IF($X$1=5,(VLOOKUP(B238,'X5'!$B:$AZ,12,FALSE)),IF($X$1=6,(VLOOKUP(B238,'X6'!$B:$AZ,12,FALSE)),IF($X$1=7,(VLOOKUP(B238,'X7'!$B:$AZ,12,FALSE)),IF($X$1=8,(VLOOKUP(B238,'X8'!$B:$AZ,12,FALSE)),IF($X$1=9,(VLOOKUP(B238,'X9'!$B:$AZ,12,FALSE)),IF($X$1=10,(VLOOKUP(B238,'X10'!$B:$AZ,12,FALSE)),IF($X$1=11,(VLOOKUP(B238,'X11'!$B:$AZ,12,FALSE)),IF($X$1=12,(VLOOKUP(B238,'X12'!$B:$AZ,12,FALSE)),IF($X$1=13,(VLOOKUP(B238,'X13'!$B:$AZ,12,FALSE)),"B")))))))))))))))</f>
        <v xml:space="preserve"> </v>
      </c>
      <c r="Q238" s="185" t="str">
        <f ca="1">IF(ISERROR(IF($X$1=1,(VLOOKUP(B238,'X1'!$B:$AZ,46,FALSE)),IF($X$1=2,(VLOOKUP(B238,'X2'!$B:$AZ,46,FALSE)),IF($X$1=3,(VLOOKUP(B238,'X3'!$B:$AZ,46,FALSE)),IF($X$1=4,(VLOOKUP(B238,'X4'!$B:$AZ,46,FALSE)),IF($X$1=5,(VLOOKUP(B238,'X5'!$B:$AZ,46,FALSE)),IF($X$1=6,(VLOOKUP(B238,'X6'!$B:$AZ,46,FALSE)),IF($X$1=7,(VLOOKUP(B238,'X7'!$B:$AZ,46,FALSE)),IF($X$1=8,(VLOOKUP(B238,'X8'!$B:$AZ,46,FALSE)),IF($X$1=9,(VLOOKUP(B238,'X9'!$B:$AZ,46,FALSE)),IF($X$1=10,(VLOOKUP(B238,'X10'!$B:$AZ,46,FALSE)),IF($X$1=11,(VLOOKUP(B238,'X11'!$B:$AZ,46,FALSE)),IF($X$1=12,(VLOOKUP(B238,'X12'!$B:$AZ,46,FALSE)),IF($X$1=13,(VLOOKUP(B238,'X13'!$B:$AZ,46,FALSE)),"B"))))))))))))))=TRUE," ",(IF($X$1=1,(VLOOKUP(B238,'X1'!$B:$AZ,46,FALSE)),IF($X$1=2,(VLOOKUP(B238,'X2'!$B:$AZ,46,FALSE)),IF($X$1=3,(VLOOKUP(B238,'X3'!$B:$AZ,46,FALSE)),IF($X$1=4,(VLOOKUP(B238,'X4'!$B:$AZ,46,FALSE)),IF($X$1=5,(VLOOKUP(B238,'X5'!$B:$AZ,46,FALSE)),IF($X$1=6,(VLOOKUP(B238,'X6'!$B:$AZ,46,FALSE)),IF($X$1=7,(VLOOKUP(B238,'X7'!$B:$AZ,46,FALSE)),IF($X$1=8,(VLOOKUP(B238,'X8'!$B:$AZ,46,FALSE)),IF($X$1=9,(VLOOKUP(B238,'X9'!$B:$AZ,46,FALSE)),IF($X$1=10,(VLOOKUP(B238,'X10'!$B:$AZ,46,FALSE)),IF($X$1=11,(VLOOKUP(B238,'X11'!$B:$AZ,46,FALSE)),IF($X$1=12,(VLOOKUP(B238,'X12'!$B:$AZ,46,FALSE)),IF($X$1=13,(VLOOKUP(B238,'X13'!$B:$AZ,46,FALSE)),"B")))))))))))))))</f>
        <v xml:space="preserve"> </v>
      </c>
      <c r="R238" s="185" t="str">
        <f ca="1">IF(ISERROR(IF($X$1=1,(VLOOKUP(B238,'X1'!$B:$AZ,15,FALSE)),IF($X$1=2,(VLOOKUP(B238,'X2'!$B:$AZ,15,FALSE)),IF($X$1=3,(VLOOKUP(B238,'X3'!$B:$AZ,15,FALSE)),IF($X$1=4,(VLOOKUP(B238,'X4'!$B:$AZ,15,FALSE)),IF($X$1=5,(VLOOKUP(B238,'X5'!$B:$AZ,15,FALSE)),IF($X$1=6,(VLOOKUP(B238,'X6'!$B:$AZ,15,FALSE)),IF($X$1=7,(VLOOKUP(B238,'X7'!$B:$AZ,15,FALSE)),IF($X$1=8,(VLOOKUP(B238,'X8'!$B:$AZ,15,FALSE)),IF($X$1=9,(VLOOKUP(B238,'X9'!$B:$AZ,15,FALSE)),IF($X$1=10,(VLOOKUP(B238,'X10'!$B:$AZ,15,FALSE)),IF($X$1=11,(VLOOKUP(B238,'X11'!$B:$AZ,15,FALSE)),IF($X$1=12,(VLOOKUP(B238,'X12'!$B:$AZ,15,FALSE)),IF($X$1=13,(VLOOKUP(B238,'X13'!$B:$AZ,15,FALSE)),"B"))))))))))))))=TRUE," ",(IF($X$1=1,(VLOOKUP(B238,'X1'!$B:$AZ,15,FALSE)),IF($X$1=2,(VLOOKUP(B238,'X2'!$B:$AZ,15,FALSE)),IF($X$1=3,(VLOOKUP(B238,'X3'!$B:$AZ,15,FALSE)),IF($X$1=4,(VLOOKUP(B238,'X4'!$B:$AZ,15,FALSE)),IF($X$1=5,(VLOOKUP(B238,'X5'!$B:$AZ,15,FALSE)),IF($X$1=6,(VLOOKUP(B238,'X6'!$B:$AZ,15,FALSE)),IF($X$1=7,(VLOOKUP(B238,'X7'!$B:$AZ,15,FALSE)),IF($X$1=8,(VLOOKUP(B238,'X8'!$B:$AZ,15,FALSE)),IF($X$1=9,(VLOOKUP(B238,'X9'!$B:$AZ,15,FALSE)),IF($X$1=10,(VLOOKUP(B238,'X10'!$B:$AZ,15,FALSE)),IF($X$1=11,(VLOOKUP(B238,'X11'!$B:$AZ,15,FALSE)),IF($X$1=12,(VLOOKUP(B238,'X12'!$B:$AZ,15,FALSE)),IF($X$1=13,(VLOOKUP(B238,'X13'!$B:$AZ,15,FALSE)),"B")))))))))))))))</f>
        <v xml:space="preserve"> </v>
      </c>
      <c r="S238" s="185" t="str">
        <f ca="1">IF(ISERROR(IF((IF($X$1=1,(VLOOKUP(B238,'X1'!$B:$AZ,14,FALSE)),(IF($X$1=2,(VLOOKUP(B238,'X2'!$B:$AZ,14,FALSE)),(IF($X$1=3,(VLOOKUP(B238,'X3'!$B:$AZ,14,FALSE)),(IF($X$1=4,(VLOOKUP(B238,'X4'!$B:$AZ,14,FALSE)),(IF($X$1=5,(VLOOKUP(B238,'X5'!$B:$AZ,14,FALSE)),(IF($X$1=6,(VLOOKUP(B238,'X6'!$B:$AZ,14,FALSE)),(IF($X$1=7,(VLOOKUP(B238,'X7'!$B:$AZ,14,FALSE)),(IF($X$1=8,(VLOOKUP(B238,'X8'!$B:$AZ,14,FALSE)),(IF($X$1=9,(VLOOKUP(B238,'X9'!$B:$AZ,14,FALSE)),(IF($X$1=10,(VLOOKUP(B238,'X10'!$B:$AZ,14,FALSE)),(IF($X$1=11,(VLOOKUP(B238,'X11'!$B:$AZ,14,FALSE)),(IF($X$1=12,(VLOOKUP(B238,'X12'!$B:$AZ,14,FALSE)),(VLOOKUP(B238,'X13'!$B:$AZ,14,FALSE))))))))))))))))))))))))))=$V$1," ",(IF($X$1=1,(VLOOKUP(B238,'X1'!$B:$AZ,14,FALSE)),(IF($X$1=2,(VLOOKUP(B238,'X2'!$B:$AZ,14,FALSE)),(IF($X$1=3,(VLOOKUP(B238,'X3'!$B:$AZ,14,FALSE)),(IF($X$1=4,(VLOOKUP(B238,'X4'!$B:$AZ,14,FALSE)),(IF($X$1=5,(VLOOKUP(B238,'X5'!$B:$AZ,14,FALSE)),(IF($X$1=6,(VLOOKUP(B238,'X6'!$B:$AZ,14,FALSE)),(IF($X$1=7,(VLOOKUP(B238,'X7'!$B:$AZ,14,FALSE)),(IF($X$1=8,(VLOOKUP(B238,'X8'!$B:$AZ,14,FALSE)),(IF($X$1=9,(VLOOKUP(B238,'X9'!$B:$AZ,14,FALSE)),(IF($X$1=10,(VLOOKUP(B238,'X10'!$B:$AZ,14,FALSE)),(IF($X$1=11,(VLOOKUP(B238,'X11'!$B:$AZ,14,FALSE)),(IF($X$1=12,(VLOOKUP(B238,'X12'!$B:$AZ,14,FALSE)),(VLOOKUP(B238,'X13'!$B:$AZ,14,FALSE))))))))))))))))))))))))))))=TRUE," ",(IF((IF($X$1=1,(VLOOKUP(B238,'X1'!$B:$AZ,14,FALSE)),(IF($X$1=2,(VLOOKUP(B238,'X2'!$B:$AZ,14,FALSE)),(IF($X$1=3,(VLOOKUP(B238,'X3'!$B:$AZ,14,FALSE)),(IF($X$1=4,(VLOOKUP(B238,'X4'!$B:$AZ,14,FALSE)),(IF($X$1=5,(VLOOKUP(B238,'X5'!$B:$AZ,14,FALSE)),(IF($X$1=6,(VLOOKUP(B238,'X6'!$B:$AZ,14,FALSE)),(IF($X$1=7,(VLOOKUP(B238,'X7'!$B:$AZ,14,FALSE)),(IF($X$1=8,(VLOOKUP(B238,'X8'!$B:$AZ,14,FALSE)),(IF($X$1=9,(VLOOKUP(B238,'X9'!$B:$AZ,14,FALSE)),(IF($X$1=10,(VLOOKUP(B238,'X10'!$B:$AZ,14,FALSE)),(IF($X$1=11,(VLOOKUP(B238,'X11'!$B:$AZ,14,FALSE)),(IF($X$1=12,(VLOOKUP(B238,'X12'!$B:$AZ,14,FALSE)),(VLOOKUP(B238,'X13'!$B:$AZ,14,FALSE))))))))))))))))))))))))))=$V$1," ",(IF($X$1=1,(VLOOKUP(B238,'X1'!$B:$AZ,14,FALSE)),(IF($X$1=2,(VLOOKUP(B238,'X2'!$B:$AZ,14,FALSE)),(IF($X$1=3,(VLOOKUP(B238,'X3'!$B:$AZ,14,FALSE)),(IF($X$1=4,(VLOOKUP(B238,'X4'!$B:$AZ,14,FALSE)),(IF($X$1=5,(VLOOKUP(B238,'X5'!$B:$AZ,14,FALSE)),(IF($X$1=6,(VLOOKUP(B238,'X6'!$B:$AZ,14,FALSE)),(IF($X$1=7,(VLOOKUP(B238,'X7'!$B:$AZ,14,FALSE)),(IF($X$1=8,(VLOOKUP(B238,'X8'!$B:$AZ,14,FALSE)),(IF($X$1=9,(VLOOKUP(B238,'X9'!$B:$AZ,14,FALSE)),(IF($X$1=10,(VLOOKUP(B238,'X10'!$B:$AZ,14,FALSE)),(IF($X$1=11,(VLOOKUP(B238,'X11'!$B:$AZ,14,FALSE)),(IF($X$1=12,(VLOOKUP(B238,'X12'!$B:$AZ,14,FALSE)),(VLOOKUP(B238,'X13'!$B:$AZ,14,FALSE)))))))))))))))))))))))))))))</f>
        <v xml:space="preserve"> </v>
      </c>
    </row>
    <row r="239" spans="1:19" ht="14.1" customHeight="1" x14ac:dyDescent="0.2">
      <c r="A239" s="156" t="s">
        <v>1058</v>
      </c>
      <c r="B239" s="122" t="str">
        <f>IF(ISERROR(IF($U$16=1,(VLOOKUP(A239,$AC$89:$AH$125,2,FALSE)),IF((IF($X$1=1,'X1'!B198,(IF($X$1=2,'X2'!B198,(IF($X$1=3,'X3'!B198,(IF($X$1=4,'X4'!B198,(IF($X$1=5,'X5'!B198,(IF($X$1=6,'X6'!B198,(IF($X$1=7,'X7'!B198,(IF($X$1=8,'X8'!B198,(IF($X$1=9,'X9'!B198,(IF($X$1=10,'X10'!B198,(IF($X$1=11,'X11'!B198,(IF($X$1=12,'X12'!B198,'X13'!B198))))))))))))))))))))))))="","",(IF($X$1=1,'X1'!B198,(IF($X$1=2,'X2'!B198,(IF($X$1=3,'X3'!B198,(IF($X$1=4,'X4'!B198,(IF($X$1=5,'X5'!B198,(IF($X$1=6,'X6'!B198,(IF($X$1=7,'X7'!B198,(IF($X$1=8,'X8'!B198,(IF($X$1=9,'X9'!B198,(IF($X$1=10,'X10'!B198,(IF($X$1=11,'X11'!B198,(IF($X$1=12,'X12'!B198,'X13'!B198)))))))))))))))))))))))))))=TRUE," ",(IF($U$16=1,(VLOOKUP(A239,$AC$89:$AH$125,2,FALSE)),IF((IF($X$1=1,'X1'!B198,(IF($X$1=2,'X2'!B198,(IF($X$1=3,'X3'!B198,(IF($X$1=4,'X4'!B198,(IF($X$1=5,'X5'!B198,(IF($X$1=6,'X6'!B198,(IF($X$1=7,'X7'!B198,(IF($X$1=8,'X8'!B198,(IF($X$1=9,'X9'!B198,(IF($X$1=10,'X10'!B198,(IF($X$1=11,'X11'!B198,(IF($X$1=12,'X12'!B198,'X13'!B198))))))))))))))))))))))))="","",(IF($X$1=1,'X1'!B198,(IF($X$1=2,'X2'!B198,(IF($X$1=3,'X3'!B198,(IF($X$1=4,'X4'!B198,(IF($X$1=5,'X5'!B198,(IF($X$1=6,'X6'!B198,(IF($X$1=7,'X7'!B198,(IF($X$1=8,'X8'!B198,(IF($X$1=9,'X9'!B198,(IF($X$1=10,'X10'!B198,(IF($X$1=11,'X11'!B198,(IF($X$1=12,'X12'!B198,'X13'!B198))))))))))))))))))))))))))))</f>
        <v/>
      </c>
      <c r="C239" s="181" t="str">
        <f ca="1">IF(ISERROR(IF($X$1=1,(VLOOKUP(B239,'X1'!$B:$AZ,47,FALSE)),IF($X$1=2,(VLOOKUP(B239,'X2'!$B:$AZ,47,FALSE)),IF($X$1=3,(VLOOKUP(B239,'X3'!$B:$AZ,47,FALSE)),IF($X$1=4,(VLOOKUP(B239,'X4'!$B:$AZ,47,FALSE)),IF($X$1=5,(VLOOKUP(B239,'X5'!$B:$AZ,47,FALSE)),IF($X$1=6,(VLOOKUP(B239,'X6'!$B:$AZ,47,FALSE)),IF($X$1=7,(VLOOKUP(B239,'X7'!$B:$AZ,47,FALSE)),IF($X$1=8,(VLOOKUP(B239,'X8'!$B:$AZ,47,FALSE)),IF($X$1=9,(VLOOKUP(B239,'X9'!$B:$AZ,47,FALSE)),IF($X$1=10,(VLOOKUP(B239,'X10'!$B:$AZ,47,FALSE)),IF($X$1=11,(VLOOKUP(B239,'X11'!$B:$AZ,47,FALSE)),IF($X$1=12,(VLOOKUP(B239,'X12'!$B:$AZ,47,FALSE)),IF($X$1=13,(VLOOKUP(B239,'X13'!$B:$AZ,47,FALSE)),"B"))))))))))))))=TRUE," ",(IF($X$1=1,(VLOOKUP(B239,'X1'!$B:$AZ,47,FALSE)),IF($X$1=2,(VLOOKUP(B239,'X2'!$B:$AZ,47,FALSE)),IF($X$1=3,(VLOOKUP(B239,'X3'!$B:$AZ,47,FALSE)),IF($X$1=4,(VLOOKUP(B239,'X4'!$B:$AZ,47,FALSE)),IF($X$1=5,(VLOOKUP(B239,'X5'!$B:$AZ,47,FALSE)),IF($X$1=6,(VLOOKUP(B239,'X6'!$B:$AZ,47,FALSE)),IF($X$1=7,(VLOOKUP(B239,'X7'!$B:$AZ,47,FALSE)),IF($X$1=8,(VLOOKUP(B239,'X8'!$B:$AZ,47,FALSE)),IF($X$1=9,(VLOOKUP(B239,'X9'!$B:$AZ,47,FALSE)),IF($X$1=10,(VLOOKUP(B239,'X10'!$B:$AZ,47,FALSE)),IF($X$1=11,(VLOOKUP(B239,'X11'!$B:$AZ,47,FALSE)),IF($X$1=12,(VLOOKUP(B239,'X12'!$B:$AZ,47,FALSE)),IF($X$1=13,(VLOOKUP(B239,'X13'!$B:$AZ,47,FALSE)),"B")))))))))))))))</f>
        <v xml:space="preserve"> </v>
      </c>
      <c r="D239" s="181" t="str">
        <f ca="1">IF(ISERROR(IF($X$1=1,(VLOOKUP(B239,'X1'!$B:$AP,41,FALSE)),IF($X$1=2,(VLOOKUP(B239,'X2'!$B:$AP,41,FALSE)),IF($X$1=3,(VLOOKUP(B239,'X3'!$B:$AP,41,FALSE)),IF($X$1=4,(VLOOKUP(B239,'X4'!$B:$AP,41,FALSE)),IF($X$1=5,(VLOOKUP(B239,'X5'!$B:$AP,41,FALSE)),IF($X$1=6,(VLOOKUP(B239,'X6'!$B:$AP,41,FALSE)),IF($X$1=7,(VLOOKUP(B239,'X7'!$B:$AP,41,FALSE)),IF($X$1=8,(VLOOKUP(B239,'X8'!$B:$AP,41,FALSE)),IF($X$1=9,(VLOOKUP(B239,'X9'!$B:$AP,41,FALSE)),IF($X$1=10,(VLOOKUP(B239,'X10'!$B:$AP,41,FALSE)),IF($X$1=11,(VLOOKUP(B239,'X11'!$B:$AP,41,FALSE)),IF($X$1=12,(VLOOKUP(B239,'X12'!$B:$AP,41,FALSE)),IF($X$1=13,(VLOOKUP(B239,'X13'!$B:$AP,41,FALSE)),"B"))))))))))))))=TRUE," ",(IF($X$1=1,(VLOOKUP(B239,'X1'!$B:$AP,41,FALSE)),IF($X$1=2,(VLOOKUP(B239,'X2'!$B:$AP,41,FALSE)),IF($X$1=3,(VLOOKUP(B239,'X3'!$B:$AP,41,FALSE)),IF($X$1=4,(VLOOKUP(B239,'X4'!$B:$AP,41,FALSE)),IF($X$1=5,(VLOOKUP(B239,'X5'!$B:$AP,41,FALSE)),IF($X$1=6,(VLOOKUP(B239,'X6'!$B:$AP,41,FALSE)),IF($X$1=7,(VLOOKUP(B239,'X7'!$B:$AP,41,FALSE)),IF($X$1=8,(VLOOKUP(B239,'X8'!$B:$AP,41,FALSE)),IF($X$1=9,(VLOOKUP(B239,'X9'!$B:$AP,41,FALSE)),IF($X$1=10,(VLOOKUP(B239,'X10'!$B:$AP,41,FALSE)),IF($X$1=11,(VLOOKUP(B239,'X11'!$B:$AP,41,FALSE)),IF($X$1=12,(VLOOKUP(B239,'X12'!$B:$AP,41,FALSE)),IF($X$1=13,(VLOOKUP(B239,'X13'!$B:$AP,41,FALSE)),"B")))))))))))))))</f>
        <v xml:space="preserve"> </v>
      </c>
      <c r="E239" s="182" t="str">
        <f ca="1">IF(ISERROR(IF($X$1=1,(VLOOKUP(B239,'X1'!$B:$AP,7,FALSE)),IF($X$1=2,(VLOOKUP(B239,'X2'!$B:$AP,7,FALSE)),IF($X$1=3,(VLOOKUP(B239,'X3'!$B:$AP,7,FALSE)),IF($X$1=4,(VLOOKUP(B239,'X4'!$B:$AP,7,FALSE)),IF($X$1=5,(VLOOKUP(B239,'X5'!$B:$AP,7,FALSE)),IF($X$1=6,(VLOOKUP(B239,'X6'!$B:$AP,7,FALSE)),IF($X$1=7,(VLOOKUP(B239,'X7'!$B:$AP,7,FALSE)),IF($X$1=8,(VLOOKUP(B239,'X8'!$B:$AP,7,FALSE)),IF($X$1=9,(VLOOKUP(B239,'X9'!$B:$AP,7,FALSE)),IF($X$1=10,(VLOOKUP(B239,'X10'!$B:$AP,7,FALSE)),IF($X$1=11,(VLOOKUP(B239,'X11'!$B:$AP,7,FALSE)),IF($X$1=12,(VLOOKUP(B239,'X12'!$B:$AP,7,FALSE)),IF($X$1=13,(VLOOKUP(B239,'X13'!$B:$AP,7,FALSE)),"B"))))))))))))))=TRUE," ",(IF($X$1=1,(VLOOKUP(B239,'X1'!$B:$AP,7,FALSE)),IF($X$1=2,(VLOOKUP(B239,'X2'!$B:$AP,7,FALSE)),IF($X$1=3,(VLOOKUP(B239,'X3'!$B:$AP,7,FALSE)),IF($X$1=4,(VLOOKUP(B239,'X4'!$B:$AP,7,FALSE)),IF($X$1=5,(VLOOKUP(B239,'X5'!$B:$AP,7,FALSE)),IF($X$1=6,(VLOOKUP(B239,'X6'!$B:$AP,7,FALSE)),IF($X$1=7,(VLOOKUP(B239,'X7'!$B:$AP,7,FALSE)),IF($X$1=8,(VLOOKUP(B239,'X8'!$B:$AP,7,FALSE)),IF($X$1=9,(VLOOKUP(B239,'X9'!$B:$AP,7,FALSE)),IF($X$1=10,(VLOOKUP(B239,'X10'!$B:$AP,7,FALSE)),IF($X$1=11,(VLOOKUP(B239,'X11'!$B:$AP,7,FALSE)),IF($X$1=12,(VLOOKUP(B239,'X12'!$B:$AP,7,FALSE)),IF($X$1=13,(VLOOKUP(B239,'X13'!$B:$AP,7,FALSE)),"B")))))))))))))))</f>
        <v xml:space="preserve"> </v>
      </c>
      <c r="F239" s="182" t="str">
        <f ca="1">IF(ISERROR(IF((IF($X$1=1,(VLOOKUP(B239,'X1'!$B:$AO,6,FALSE)),(IF($X$1=2,(VLOOKUP(B239,'X2'!$B:$AO,6,FALSE)),(IF($X$1=3,(VLOOKUP(B239,'X3'!$B:$AO,6,FALSE)),(IF($X$1=4,(VLOOKUP(B239,'X4'!$B:$AO,6,FALSE)),(IF($X$1=5,(VLOOKUP(B239,'X5'!$B:$AO,6,FALSE)),(IF($X$1=6,(VLOOKUP(B239,'X6'!$B:$AO,6,FALSE)),(IF($X$1=7,(VLOOKUP(B239,'X7'!$B:$AO,6,FALSE)),(IF($X$1=8,(VLOOKUP(B239,'X8'!$B:$AO,6,FALSE)),(IF($X$1=9,(VLOOKUP(B239,'X9'!$B:$AO,6,FALSE)),(IF($X$1=10,(VLOOKUP(B239,'X10'!$B:$AO,6,FALSE)),(IF($X$1=11,(VLOOKUP(B239,'X11'!$B:$AO,6,FALSE)),(IF($X$1=12,(VLOOKUP(B239,'X12'!$B:$AO,6,FALSE)),(VLOOKUP(B239,'X13'!$B:$AO,6,FALSE))))))))))))))))))))))))))=$V$1," ",(IF($X$1=1,(VLOOKUP(B239,'X1'!$B:$AO,6,FALSE)),(IF($X$1=2,(VLOOKUP(B239,'X2'!$B:$AO,6,FALSE)),(IF($X$1=3,(VLOOKUP(B239,'X3'!$B:$AO,6,FALSE)),(IF($X$1=4,(VLOOKUP(B239,'X4'!$B:$AO,6,FALSE)),(IF($X$1=5,(VLOOKUP(B239,'X5'!$B:$AO,6,FALSE)),(IF($X$1=6,(VLOOKUP(B239,'X6'!$B:$AO,6,FALSE)),(IF($X$1=7,(VLOOKUP(B239,'X7'!$B:$AO,6,FALSE)),(IF($X$1=8,(VLOOKUP(B239,'X8'!$B:$AO,6,FALSE)),(IF($X$1=9,(VLOOKUP(B239,'X9'!$B:$AO,6,FALSE)),(IF($X$1=10,(VLOOKUP(B239,'X10'!$B:$AO,6,FALSE)),(IF($X$1=11,(VLOOKUP(B239,'X11'!$B:$AO,6,FALSE)),(IF($X$1=12,(VLOOKUP(B239,'X12'!$B:$AO,6,FALSE)),(VLOOKUP(B239,'X13'!$B:$AO,6,FALSE))))))))))))))))))))))))))))=TRUE," ",(IF((IF($X$1=1,(VLOOKUP(B239,'X1'!$B:$AO,6,FALSE)),(IF($X$1=2,(VLOOKUP(B239,'X2'!$B:$AO,6,FALSE)),(IF($X$1=3,(VLOOKUP(B239,'X3'!$B:$AO,6,FALSE)),(IF($X$1=4,(VLOOKUP(B239,'X4'!$B:$AO,6,FALSE)),(IF($X$1=5,(VLOOKUP(B239,'X5'!$B:$AO,6,FALSE)),(IF($X$1=6,(VLOOKUP(B239,'X6'!$B:$AO,6,FALSE)),(IF($X$1=7,(VLOOKUP(B239,'X7'!$B:$AO,6,FALSE)),(IF($X$1=8,(VLOOKUP(B239,'X8'!$B:$AO,6,FALSE)),(IF($X$1=9,(VLOOKUP(B239,'X9'!$B:$AO,6,FALSE)),(IF($X$1=10,(VLOOKUP(B239,'X10'!$B:$AO,6,FALSE)),(IF($X$1=11,(VLOOKUP(B239,'X11'!$B:$AO,6,FALSE)),(IF($X$1=12,(VLOOKUP(B239,'X12'!$B:$AO,6,FALSE)),(VLOOKUP(B239,'X13'!$B:$AO,6,FALSE))))))))))))))))))))))))))=$V$1," ",(IF($X$1=1,(VLOOKUP(B239,'X1'!$B:$AO,6,FALSE)),(IF($X$1=2,(VLOOKUP(B239,'X2'!$B:$AO,6,FALSE)),(IF($X$1=3,(VLOOKUP(B239,'X3'!$B:$AO,6,FALSE)),(IF($X$1=4,(VLOOKUP(B239,'X4'!$B:$AO,6,FALSE)),(IF($X$1=5,(VLOOKUP(B239,'X5'!$B:$AO,6,FALSE)),(IF($X$1=6,(VLOOKUP(B239,'X6'!$B:$AO,6,FALSE)),(IF($X$1=7,(VLOOKUP(B239,'X7'!$B:$AO,6,FALSE)),(IF($X$1=8,(VLOOKUP(B239,'X8'!$B:$AO,6,FALSE)),(IF($X$1=9,(VLOOKUP(B239,'X9'!$B:$AO,6,FALSE)),(IF($X$1=10,(VLOOKUP(B239,'X10'!$B:$AO,6,FALSE)),(IF($X$1=11,(VLOOKUP(B239,'X11'!$B:$AO,6,FALSE)),(IF($X$1=12,(VLOOKUP(B239,'X12'!$B:$AO,6,FALSE)),(VLOOKUP(B239,'X13'!$B:$AO,6,FALSE)))))))))))))))))))))))))))))</f>
        <v xml:space="preserve"> </v>
      </c>
      <c r="G239" s="182" t="str">
        <f ca="1">IF(ISERROR(IF($X$1=1,(VLOOKUP(B239,'X1'!$B:$AZ,44,FALSE)),IF($X$1=2,(VLOOKUP(B239,'X2'!$B:$AZ,44,FALSE)),IF($X$1=3,(VLOOKUP(B239,'X3'!$B:$AZ,44,FALSE)),IF($X$1=4,(VLOOKUP(B239,'X4'!$B:$AZ,44,FALSE)),IF($X$1=5,(VLOOKUP(B239,'X5'!$B:$AZ,44,FALSE)),IF($X$1=6,(VLOOKUP(B239,'X6'!$B:$AZ,44,FALSE)),IF($X$1=7,(VLOOKUP(B239,'X7'!$B:$AZ,44,FALSE)),IF($X$1=8,(VLOOKUP(B239,'X8'!$B:$AZ,44,FALSE)),IF($X$1=9,(VLOOKUP(B239,'X9'!$B:$AZ,44,FALSE)),IF($X$1=10,(VLOOKUP(B239,'X10'!$B:$AZ,44,FALSE)),IF($X$1=11,(VLOOKUP(B239,'X11'!$B:$AZ,44,FALSE)),IF($X$1=12,(VLOOKUP(B239,'X12'!$B:$AZ,44,FALSE)),IF($X$1=13,(VLOOKUP(B239,'X13'!$B:$AZ,44,FALSE)),"B"))))))))))))))=TRUE," ",(IF($X$1=1,(VLOOKUP(B239,'X1'!$B:$AZ,44,FALSE)),IF($X$1=2,(VLOOKUP(B239,'X2'!$B:$AZ,44,FALSE)),IF($X$1=3,(VLOOKUP(B239,'X3'!$B:$AZ,44,FALSE)),IF($X$1=4,(VLOOKUP(B239,'X4'!$B:$AZ,44,FALSE)),IF($X$1=5,(VLOOKUP(B239,'X5'!$B:$AZ,44,FALSE)),IF($X$1=6,(VLOOKUP(B239,'X6'!$B:$AZ,44,FALSE)),IF($X$1=7,(VLOOKUP(B239,'X7'!$B:$AZ,44,FALSE)),IF($X$1=8,(VLOOKUP(B239,'X8'!$B:$AZ,44,FALSE)),IF($X$1=9,(VLOOKUP(B239,'X9'!$B:$AZ,44,FALSE)),IF($X$1=10,(VLOOKUP(B239,'X10'!$B:$AZ,44,FALSE)),IF($X$1=11,(VLOOKUP(B239,'X11'!$B:$AZ,44,FALSE)),IF($X$1=12,(VLOOKUP(B239,'X12'!$B:$AZ,44,FALSE)),IF($X$1=13,(VLOOKUP(B239,'X13'!$B:$AZ,44,FALSE)),"B")))))))))))))))</f>
        <v xml:space="preserve"> </v>
      </c>
      <c r="H239" s="182" t="str">
        <f ca="1">IF(ISERROR(IF($X$1=1,(VLOOKUP(B239,'X1'!$B:$AZ,8,FALSE)),IF($X$1=2,(VLOOKUP(B239,'X2'!$B:$AZ,8,FALSE)),IF($X$1=3,(VLOOKUP(B239,'X3'!$B:$AZ,8,FALSE)),IF($X$1=4,(VLOOKUP(B239,'X4'!$B:$AZ,8,FALSE)),IF($X$1=5,(VLOOKUP(B239,'X5'!$B:$AZ,8,FALSE)),IF($X$1=6,(VLOOKUP(B239,'X6'!$B:$AZ,8,FALSE)),IF($X$1=7,(VLOOKUP(B239,'X7'!$B:$AZ,8,FALSE)),IF($X$1=8,(VLOOKUP(B239,'X8'!$B:$AZ,8,FALSE)),IF($X$1=9,(VLOOKUP(B239,'X9'!$B:$AZ,8,FALSE)),IF($X$1=10,(VLOOKUP(B239,'X10'!$B:$AZ,8,FALSE)),IF($X$1=11,(VLOOKUP(B239,'X11'!$B:$AZ,8,FALSE)),IF($X$1=12,(VLOOKUP(B239,'X12'!$B:$AZ,8,FALSE)),IF($X$1=13,(VLOOKUP(B239,'X13'!$B:$AZ,8,FALSE)),"B"))))))))))))))=TRUE," ",(IF($X$1=1,(VLOOKUP(B239,'X1'!$B:$AZ,8,FALSE)),IF($X$1=2,(VLOOKUP(B239,'X2'!$B:$AZ,8,FALSE)),IF($X$1=3,(VLOOKUP(B239,'X3'!$B:$AZ,8,FALSE)),IF($X$1=4,(VLOOKUP(B239,'X4'!$B:$AZ,8,FALSE)),IF($X$1=5,(VLOOKUP(B239,'X5'!$B:$AZ,8,FALSE)),IF($X$1=6,(VLOOKUP(B239,'X6'!$B:$AZ,8,FALSE)),IF($X$1=7,(VLOOKUP(B239,'X7'!$B:$AZ,8,FALSE)),IF($X$1=8,(VLOOKUP(B239,'X8'!$B:$AZ,8,FALSE)),IF($X$1=9,(VLOOKUP(B239,'X9'!$B:$AZ,8,FALSE)),IF($X$1=10,(VLOOKUP(B239,'X10'!$B:$AZ,8,FALSE)),IF($X$1=11,(VLOOKUP(B239,'X11'!$B:$AZ,8,FALSE)),IF($X$1=12,(VLOOKUP(B239,'X12'!$B:$AZ,8,FALSE)),IF($X$1=13,(VLOOKUP(B239,'X13'!$B:$AZ,8,FALSE)),"B")))))))))))))))</f>
        <v xml:space="preserve"> </v>
      </c>
      <c r="I239" s="183" t="str">
        <f ca="1">IF(ISERROR(IF($X$1=1,(VLOOKUP(B239,'X1'!$B:$AZ,2,FALSE)),IF($X$1=2,(VLOOKUP(B239,'X2'!$B:$AZ,2,FALSE)),IF($X$1=3,(VLOOKUP(B239,'X3'!$B:$AZ,2,FALSE)),IF($X$1=4,(VLOOKUP(B239,'X4'!$B:$AZ,2,FALSE)),IF($X$1=5,(VLOOKUP(B239,'X5'!$B:$AZ,2,FALSE)),IF($X$1=6,(VLOOKUP(B239,'X6'!$B:$AZ,2,FALSE)),IF($X$1=7,(VLOOKUP(B239,'X7'!$B:$AZ,2,FALSE)),IF($X$1=8,(VLOOKUP(B239,'X8'!$B:$AZ,2,FALSE)),IF($X$1=9,(VLOOKUP(B239,'X9'!$B:$AZ,2,FALSE)),IF($X$1=10,(VLOOKUP(B239,'X10'!$B:$AZ,2,FALSE)),IF($X$1=11,(VLOOKUP(B239,'X11'!$B:$AZ,2,FALSE)),IF($X$1=12,(VLOOKUP(B239,'X12'!$B:$AZ,2,FALSE)),IF($X$1=13,(VLOOKUP(B239,'X13'!$B:$AZ,2,FALSE)),"B"))))))))))))))=TRUE," ",(IF($X$1=1,(VLOOKUP(B239,'X1'!$B:$AZ,2,FALSE)),IF($X$1=2,(VLOOKUP(B239,'X2'!$B:$AZ,2,FALSE)),IF($X$1=3,(VLOOKUP(B239,'X3'!$B:$AZ,2,FALSE)),IF($X$1=4,(VLOOKUP(B239,'X4'!$B:$AZ,2,FALSE)),IF($X$1=5,(VLOOKUP(B239,'X5'!$B:$AZ,2,FALSE)),IF($X$1=6,(VLOOKUP(B239,'X6'!$B:$AZ,2,FALSE)),IF($X$1=7,(VLOOKUP(B239,'X7'!$B:$AZ,2,FALSE)),IF($X$1=8,(VLOOKUP(B239,'X8'!$B:$AZ,2,FALSE)),IF($X$1=9,(VLOOKUP(B239,'X9'!$B:$AZ,2,FALSE)),IF($X$1=10,(VLOOKUP(B239,'X10'!$B:$AZ,2,FALSE)),IF($X$1=11,(VLOOKUP(B239,'X11'!$B:$AZ,2,FALSE)),IF($X$1=12,(VLOOKUP(B239,'X12'!$B:$AZ,2,FALSE)),IF($X$1=13,(VLOOKUP(B239,'X13'!$B:$AZ,2,FALSE)),"B")))))))))))))))</f>
        <v xml:space="preserve"> </v>
      </c>
      <c r="J239" s="183" t="str">
        <f ca="1">IF(ISERROR(IF($X$1=1,(VLOOKUP(B239,'X1'!$B:$AZ,3,FALSE)),IF($X$1=2,(VLOOKUP(B239,'X2'!$B:$AZ,3,FALSE)),IF($X$1=3,(VLOOKUP(B239,'X3'!$B:$AZ,3,FALSE)),IF($X$1=4,(VLOOKUP(B239,'X4'!$B:$AZ,3,FALSE)),IF($X$1=5,(VLOOKUP(B239,'X5'!$B:$AZ,3,FALSE)),IF($X$1=6,(VLOOKUP(B239,'X6'!$B:$AZ,3,FALSE)),IF($X$1=7,(VLOOKUP(B239,'X7'!$B:$AZ,3,FALSE)),IF($X$1=8,(VLOOKUP(B239,'X8'!$B:$AZ,3,FALSE)),IF($X$1=9,(VLOOKUP(B239,'X9'!$B:$AZ,3,FALSE)),IF($X$1=10,(VLOOKUP(B239,'X10'!$B:$AZ,3,FALSE)),IF($X$1=11,(VLOOKUP(B239,'X11'!$B:$AZ,3,FALSE)),IF($X$1=12,(VLOOKUP(B239,'X12'!$B:$AZ,3,FALSE)),IF($X$1=13,(VLOOKUP(B239,'X13'!$B:$AZ,3,FALSE)),"B"))))))))))))))=TRUE," ",(IF($X$1=1,(VLOOKUP(B239,'X1'!$B:$AZ,3,FALSE)),IF($X$1=2,(VLOOKUP(B239,'X2'!$B:$AZ,3,FALSE)),IF($X$1=3,(VLOOKUP(B239,'X3'!$B:$AZ,3,FALSE)),IF($X$1=4,(VLOOKUP(B239,'X4'!$B:$AZ,3,FALSE)),IF($X$1=5,(VLOOKUP(B239,'X5'!$B:$AZ,3,FALSE)),IF($X$1=6,(VLOOKUP(B239,'X6'!$B:$AZ,3,FALSE)),IF($X$1=7,(VLOOKUP(B239,'X7'!$B:$AZ,3,FALSE)),IF($X$1=8,(VLOOKUP(B239,'X8'!$B:$AZ,3,FALSE)),IF($X$1=9,(VLOOKUP(B239,'X9'!$B:$AZ,3,FALSE)),IF($X$1=10,(VLOOKUP(B239,'X10'!$B:$AZ,3,FALSE)),IF($X$1=11,(VLOOKUP(B239,'X11'!$B:$AZ,3,FALSE)),IF($X$1=12,(VLOOKUP(B239,'X12'!$B:$AZ,3,FALSE)),IF($X$1=13,(VLOOKUP(B239,'X13'!$B:$AZ,3,FALSE)),"B")))))))))))))))</f>
        <v xml:space="preserve"> </v>
      </c>
      <c r="K239" s="183" t="str">
        <f ca="1">IF(ISERROR(IF($X$1=1,(VLOOKUP(B239,'X1'!$B:$AZ,5,FALSE)),IF($X$1=2,(VLOOKUP(B239,'X2'!$B:$AZ,5,FALSE)),IF($X$1=3,(VLOOKUP(B239,'X3'!$B:$AZ,5,FALSE)),IF($X$1=4,(VLOOKUP(B239,'X4'!$B:$AZ,5,FALSE)),IF($X$1=5,(VLOOKUP(B239,'X5'!$B:$AZ,5,FALSE)),IF($X$1=6,(VLOOKUP(B239,'X6'!$B:$AZ,5,FALSE)),IF($X$1=7,(VLOOKUP(B239,'X7'!$B:$AZ,5,FALSE)),IF($X$1=8,(VLOOKUP(B239,'X8'!$B:$AZ,5,FALSE)),IF($X$1=9,(VLOOKUP(B239,'X9'!$B:$AZ,5,FALSE)),IF($X$1=10,(VLOOKUP(B239,'X10'!$B:$AZ,5,FALSE)),IF($X$1=11,(VLOOKUP(B239,'X11'!$B:$AZ,5,FALSE)),IF($X$1=12,(VLOOKUP(B239,'X12'!$B:$AZ,5,FALSE)),IF($X$1=13,(VLOOKUP(B239,'X13'!$B:$AZ,5,FALSE)),"B"))))))))))))))=TRUE," ",(IF($X$1=1,(VLOOKUP(B239,'X1'!$B:$AZ,5,FALSE)),IF($X$1=2,(VLOOKUP(B239,'X2'!$B:$AZ,5,FALSE)),IF($X$1=3,(VLOOKUP(B239,'X3'!$B:$AZ,5,FALSE)),IF($X$1=4,(VLOOKUP(B239,'X4'!$B:$AZ,5,FALSE)),IF($X$1=5,(VLOOKUP(B239,'X5'!$B:$AZ,5,FALSE)),IF($X$1=6,(VLOOKUP(B239,'X6'!$B:$AZ,5,FALSE)),IF($X$1=7,(VLOOKUP(B239,'X7'!$B:$AZ,5,FALSE)),IF($X$1=8,(VLOOKUP(B239,'X8'!$B:$AZ,5,FALSE)),IF($X$1=9,(VLOOKUP(B239,'X9'!$B:$AZ,5,FALSE)),IF($X$1=10,(VLOOKUP(B239,'X10'!$B:$AZ,5,FALSE)),IF($X$1=11,(VLOOKUP(B239,'X11'!$B:$AZ,5,FALSE)),IF($X$1=12,(VLOOKUP(B239,'X12'!$B:$AZ,5,FALSE)),IF($X$1=13,(VLOOKUP(B239,'X13'!$B:$AZ,5,FALSE)),"B")))))))))))))))</f>
        <v xml:space="preserve"> </v>
      </c>
      <c r="L239" s="184" t="str">
        <f ca="1">IF(ISERROR(IF($X$1=1,(VLOOKUP(B239,'X1'!$B:$AZ,9,FALSE)),IF($X$1=2,(VLOOKUP(B239,'X2'!$B:$AZ,9,FALSE)),IF($X$1=3,(VLOOKUP(B239,'X3'!$B:$AZ,9,FALSE)),IF($X$1=4,(VLOOKUP(B239,'X4'!$B:$AZ,9,FALSE)),IF($X$1=5,(VLOOKUP(B239,'X5'!$B:$AZ,9,FALSE)),IF($X$1=6,(VLOOKUP(B239,'X6'!$B:$AZ,9,FALSE)),IF($X$1=7,(VLOOKUP(B239,'X7'!$B:$AZ,9,FALSE)),IF($X$1=8,(VLOOKUP(B239,'X8'!$B:$AZ,9,FALSE)),IF($X$1=9,(VLOOKUP(B239,'X9'!$B:$AZ,9,FALSE)),IF($X$1=10,(VLOOKUP(B239,'X10'!$B:$AZ,9,FALSE)),IF($X$1=11,(VLOOKUP(B239,'X11'!$B:$AZ,9,FALSE)),IF($X$1=12,(VLOOKUP(B239,'X12'!$B:$AZ,9,FALSE)),IF($X$1=13,(VLOOKUP(B239,'X13'!$B:$AZ,9,FALSE)),"B"))))))))))))))=TRUE," ",(IF($X$1=1,(VLOOKUP(B239,'X1'!$B:$AZ,9,FALSE)),IF($X$1=2,(VLOOKUP(B239,'X2'!$B:$AZ,9,FALSE)),IF($X$1=3,(VLOOKUP(B239,'X3'!$B:$AZ,9,FALSE)),IF($X$1=4,(VLOOKUP(B239,'X4'!$B:$AZ,9,FALSE)),IF($X$1=5,(VLOOKUP(B239,'X5'!$B:$AZ,9,FALSE)),IF($X$1=6,(VLOOKUP(B239,'X6'!$B:$AZ,9,FALSE)),IF($X$1=7,(VLOOKUP(B239,'X7'!$B:$AZ,9,FALSE)),IF($X$1=8,(VLOOKUP(B239,'X8'!$B:$AZ,9,FALSE)),IF($X$1=9,(VLOOKUP(B239,'X9'!$B:$AZ,9,FALSE)),IF($X$1=10,(VLOOKUP(B239,'X10'!$B:$AZ,9,FALSE)),IF($X$1=11,(VLOOKUP(B239,'X11'!$B:$AZ,9,FALSE)),IF($X$1=12,(VLOOKUP(B239,'X12'!$B:$AZ,9,FALSE)),IF($X$1=13,(VLOOKUP(B239,'X13'!$B:$AZ,9,FALSE)),"B")))))))))))))))</f>
        <v xml:space="preserve"> </v>
      </c>
      <c r="M239" s="184" t="str">
        <f ca="1">IF(ISERROR(IF($X$1=1,(VLOOKUP(B239,'X1'!$B:$AZ,10,FALSE)),IF($X$1=2,(VLOOKUP(B239,'X2'!$B:$AZ,10,FALSE)),IF($X$1=3,(VLOOKUP(B239,'X3'!$B:$AZ,10,FALSE)),IF($X$1=4,(VLOOKUP(B239,'X4'!$B:$AZ,10,FALSE)),IF($X$1=5,(VLOOKUP(B239,'X5'!$B:$AZ,10,FALSE)),IF($X$1=6,(VLOOKUP(B239,'X6'!$B:$AZ,10,FALSE)),IF($X$1=7,(VLOOKUP(B239,'X7'!$B:$AZ,10,FALSE)),IF($X$1=8,(VLOOKUP(B239,'X8'!$B:$AZ,10,FALSE)),IF($X$1=9,(VLOOKUP(B239,'X9'!$B:$AZ,10,FALSE)),IF($X$1=10,(VLOOKUP(B239,'X10'!$B:$AZ,10,FALSE)),IF($X$1=11,(VLOOKUP(B239,'X11'!$B:$AZ,10,FALSE)),IF($X$1=12,(VLOOKUP(B239,'X12'!$B:$AZ,10,FALSE)),IF($X$1=13,(VLOOKUP(B239,'X13'!$B:$AZ,10,FALSE)),"B"))))))))))))))=TRUE," ",(IF($X$1=1,(VLOOKUP(B239,'X1'!$B:$AZ,10,FALSE)),IF($X$1=2,(VLOOKUP(B239,'X2'!$B:$AZ,10,FALSE)),IF($X$1=3,(VLOOKUP(B239,'X3'!$B:$AZ,10,FALSE)),IF($X$1=4,(VLOOKUP(B239,'X4'!$B:$AZ,10,FALSE)),IF($X$1=5,(VLOOKUP(B239,'X5'!$B:$AZ,10,FALSE)),IF($X$1=6,(VLOOKUP(B239,'X6'!$B:$AZ,10,FALSE)),IF($X$1=7,(VLOOKUP(B239,'X7'!$B:$AZ,10,FALSE)),IF($X$1=8,(VLOOKUP(B239,'X8'!$B:$AZ,10,FALSE)),IF($X$1=9,(VLOOKUP(B239,'X9'!$B:$AZ,10,FALSE)),IF($X$1=10,(VLOOKUP(B239,'X10'!$B:$AZ,10,FALSE)),IF($X$1=11,(VLOOKUP(B239,'X11'!$B:$AZ,10,FALSE)),IF($X$1=12,(VLOOKUP(B239,'X12'!$B:$AZ,10,FALSE)),IF($X$1=13,(VLOOKUP(B239,'X13'!$B:$AZ,10,FALSE)),"B")))))))))))))))</f>
        <v xml:space="preserve"> </v>
      </c>
      <c r="N239" s="185" t="str">
        <f ca="1">IF(ISERROR(IF($X$1=1,(VLOOKUP(B239,'X1'!$B:$AZ,45,FALSE)),IF($X$1=2,(VLOOKUP(B239,'X2'!$B:$AZ,45,FALSE)),IF($X$1=3,(VLOOKUP(B239,'X3'!$B:$AZ,45,FALSE)),IF($X$1=4,(VLOOKUP(B239,'X4'!$B:$AZ,45,FALSE)),IF($X$1=5,(VLOOKUP(B239,'X5'!$B:$AZ,45,FALSE)),IF($X$1=6,(VLOOKUP(B239,'X6'!$B:$AZ,45,FALSE)),IF($X$1=7,(VLOOKUP(B239,'X7'!$B:$AZ,45,FALSE)),IF($X$1=8,(VLOOKUP(B239,'X8'!$B:$AZ,45,FALSE)),IF($X$1=9,(VLOOKUP(B239,'X9'!$B:$AZ,45,FALSE)),IF($X$1=10,(VLOOKUP(B239,'X10'!$B:$AZ,45,FALSE)),IF($X$1=11,(VLOOKUP(B239,'X11'!$B:$AZ,45,FALSE)),IF($X$1=12,(VLOOKUP(B239,'X12'!$B:$AZ,45,FALSE)),IF($X$1=13,(VLOOKUP(B239,'X13'!$B:$AZ,45,FALSE)),"B"))))))))))))))=TRUE," ",(IF($X$1=1,(VLOOKUP(B239,'X1'!$B:$AZ,45,FALSE)),IF($X$1=2,(VLOOKUP(B239,'X2'!$B:$AZ,45,FALSE)),IF($X$1=3,(VLOOKUP(B239,'X3'!$B:$AZ,45,FALSE)),IF($X$1=4,(VLOOKUP(B239,'X4'!$B:$AZ,45,FALSE)),IF($X$1=5,(VLOOKUP(B239,'X5'!$B:$AZ,45,FALSE)),IF($X$1=6,(VLOOKUP(B239,'X6'!$B:$AZ,45,FALSE)),IF($X$1=7,(VLOOKUP(B239,'X7'!$B:$AZ,45,FALSE)),IF($X$1=8,(VLOOKUP(B239,'X8'!$B:$AZ,45,FALSE)),IF($X$1=9,(VLOOKUP(B239,'X9'!$B:$AZ,45,FALSE)),IF($X$1=10,(VLOOKUP(B239,'X10'!$B:$AZ,45,FALSE)),IF($X$1=11,(VLOOKUP(B239,'X11'!$B:$AZ,45,FALSE)),IF($X$1=12,(VLOOKUP(B239,'X12'!$B:$AZ,45,FALSE)),IF($X$1=13,(VLOOKUP(B239,'X13'!$B:$AZ,45,FALSE)),"B")))))))))))))))</f>
        <v xml:space="preserve"> </v>
      </c>
      <c r="O239" s="184" t="str">
        <f ca="1">IF(ISERROR(IF($X$1=1,(VLOOKUP(B239,'X1'!$B:$AZ,11,FALSE)),IF($X$1=2,(VLOOKUP(B239,'X2'!$B:$AZ,11,FALSE)),IF($X$1=3,(VLOOKUP(B239,'X3'!$B:$AZ,11,FALSE)),IF($X$1=4,(VLOOKUP(B239,'X4'!$B:$AZ,11,FALSE)),IF($X$1=5,(VLOOKUP(B239,'X5'!$B:$AZ,11,FALSE)),IF($X$1=6,(VLOOKUP(B239,'X6'!$B:$AZ,11,FALSE)),IF($X$1=7,(VLOOKUP(B239,'X7'!$B:$AZ,11,FALSE)),IF($X$1=8,(VLOOKUP(B239,'X8'!$B:$AZ,11,FALSE)),IF($X$1=9,(VLOOKUP(B239,'X9'!$B:$AZ,11,FALSE)),IF($X$1=10,(VLOOKUP(B239,'X10'!$B:$AZ,11,FALSE)),IF($X$1=11,(VLOOKUP(B239,'X11'!$B:$AZ,11,FALSE)),IF($X$1=12,(VLOOKUP(B239,'X12'!$B:$AZ,11,FALSE)),IF($X$1=13,(VLOOKUP(B239,'X13'!$B:$AZ,11,FALSE)),"B"))))))))))))))=TRUE," ",(IF($X$1=1,(VLOOKUP(B239,'X1'!$B:$AZ,11,FALSE)),IF($X$1=2,(VLOOKUP(B239,'X2'!$B:$AZ,11,FALSE)),IF($X$1=3,(VLOOKUP(B239,'X3'!$B:$AZ,11,FALSE)),IF($X$1=4,(VLOOKUP(B239,'X4'!$B:$AZ,11,FALSE)),IF($X$1=5,(VLOOKUP(B239,'X5'!$B:$AZ,11,FALSE)),IF($X$1=6,(VLOOKUP(B239,'X6'!$B:$AZ,11,FALSE)),IF($X$1=7,(VLOOKUP(B239,'X7'!$B:$AZ,11,FALSE)),IF($X$1=8,(VLOOKUP(B239,'X8'!$B:$AZ,11,FALSE)),IF($X$1=9,(VLOOKUP(B239,'X9'!$B:$AZ,11,FALSE)),IF($X$1=10,(VLOOKUP(B239,'X10'!$B:$AZ,11,FALSE)),IF($X$1=11,(VLOOKUP(B239,'X11'!$B:$AZ,11,FALSE)),IF($X$1=12,(VLOOKUP(B239,'X12'!$B:$AZ,11,FALSE)),IF($X$1=13,(VLOOKUP(B239,'X13'!$B:$AZ,11,FALSE)),"B")))))))))))))))</f>
        <v xml:space="preserve"> </v>
      </c>
      <c r="P239" s="184" t="str">
        <f ca="1">IF(ISERROR(IF($X$1=1,(VLOOKUP(B239,'X1'!$B:$AZ,12,FALSE)),IF($X$1=2,(VLOOKUP(B239,'X2'!$B:$AZ,12,FALSE)),IF($X$1=3,(VLOOKUP(B239,'X3'!$B:$AZ,12,FALSE)),IF($X$1=4,(VLOOKUP(B239,'X4'!$B:$AZ,12,FALSE)),IF($X$1=5,(VLOOKUP(B239,'X5'!$B:$AZ,12,FALSE)),IF($X$1=6,(VLOOKUP(B239,'X6'!$B:$AZ,12,FALSE)),IF($X$1=7,(VLOOKUP(B239,'X7'!$B:$AZ,12,FALSE)),IF($X$1=8,(VLOOKUP(B239,'X8'!$B:$AZ,12,FALSE)),IF($X$1=9,(VLOOKUP(B239,'X9'!$B:$AZ,12,FALSE)),IF($X$1=10,(VLOOKUP(B239,'X10'!$B:$AZ,12,FALSE)),IF($X$1=11,(VLOOKUP(B239,'X11'!$B:$AZ,12,FALSE)),IF($X$1=12,(VLOOKUP(B239,'X12'!$B:$AZ,12,FALSE)),IF($X$1=13,(VLOOKUP(B239,'X13'!$B:$AZ,12,FALSE)),"B"))))))))))))))=TRUE," ",(IF($X$1=1,(VLOOKUP(B239,'X1'!$B:$AZ,12,FALSE)),IF($X$1=2,(VLOOKUP(B239,'X2'!$B:$AZ,12,FALSE)),IF($X$1=3,(VLOOKUP(B239,'X3'!$B:$AZ,12,FALSE)),IF($X$1=4,(VLOOKUP(B239,'X4'!$B:$AZ,12,FALSE)),IF($X$1=5,(VLOOKUP(B239,'X5'!$B:$AZ,12,FALSE)),IF($X$1=6,(VLOOKUP(B239,'X6'!$B:$AZ,12,FALSE)),IF($X$1=7,(VLOOKUP(B239,'X7'!$B:$AZ,12,FALSE)),IF($X$1=8,(VLOOKUP(B239,'X8'!$B:$AZ,12,FALSE)),IF($X$1=9,(VLOOKUP(B239,'X9'!$B:$AZ,12,FALSE)),IF($X$1=10,(VLOOKUP(B239,'X10'!$B:$AZ,12,FALSE)),IF($X$1=11,(VLOOKUP(B239,'X11'!$B:$AZ,12,FALSE)),IF($X$1=12,(VLOOKUP(B239,'X12'!$B:$AZ,12,FALSE)),IF($X$1=13,(VLOOKUP(B239,'X13'!$B:$AZ,12,FALSE)),"B")))))))))))))))</f>
        <v xml:space="preserve"> </v>
      </c>
      <c r="Q239" s="185" t="str">
        <f ca="1">IF(ISERROR(IF($X$1=1,(VLOOKUP(B239,'X1'!$B:$AZ,46,FALSE)),IF($X$1=2,(VLOOKUP(B239,'X2'!$B:$AZ,46,FALSE)),IF($X$1=3,(VLOOKUP(B239,'X3'!$B:$AZ,46,FALSE)),IF($X$1=4,(VLOOKUP(B239,'X4'!$B:$AZ,46,FALSE)),IF($X$1=5,(VLOOKUP(B239,'X5'!$B:$AZ,46,FALSE)),IF($X$1=6,(VLOOKUP(B239,'X6'!$B:$AZ,46,FALSE)),IF($X$1=7,(VLOOKUP(B239,'X7'!$B:$AZ,46,FALSE)),IF($X$1=8,(VLOOKUP(B239,'X8'!$B:$AZ,46,FALSE)),IF($X$1=9,(VLOOKUP(B239,'X9'!$B:$AZ,46,FALSE)),IF($X$1=10,(VLOOKUP(B239,'X10'!$B:$AZ,46,FALSE)),IF($X$1=11,(VLOOKUP(B239,'X11'!$B:$AZ,46,FALSE)),IF($X$1=12,(VLOOKUP(B239,'X12'!$B:$AZ,46,FALSE)),IF($X$1=13,(VLOOKUP(B239,'X13'!$B:$AZ,46,FALSE)),"B"))))))))))))))=TRUE," ",(IF($X$1=1,(VLOOKUP(B239,'X1'!$B:$AZ,46,FALSE)),IF($X$1=2,(VLOOKUP(B239,'X2'!$B:$AZ,46,FALSE)),IF($X$1=3,(VLOOKUP(B239,'X3'!$B:$AZ,46,FALSE)),IF($X$1=4,(VLOOKUP(B239,'X4'!$B:$AZ,46,FALSE)),IF($X$1=5,(VLOOKUP(B239,'X5'!$B:$AZ,46,FALSE)),IF($X$1=6,(VLOOKUP(B239,'X6'!$B:$AZ,46,FALSE)),IF($X$1=7,(VLOOKUP(B239,'X7'!$B:$AZ,46,FALSE)),IF($X$1=8,(VLOOKUP(B239,'X8'!$B:$AZ,46,FALSE)),IF($X$1=9,(VLOOKUP(B239,'X9'!$B:$AZ,46,FALSE)),IF($X$1=10,(VLOOKUP(B239,'X10'!$B:$AZ,46,FALSE)),IF($X$1=11,(VLOOKUP(B239,'X11'!$B:$AZ,46,FALSE)),IF($X$1=12,(VLOOKUP(B239,'X12'!$B:$AZ,46,FALSE)),IF($X$1=13,(VLOOKUP(B239,'X13'!$B:$AZ,46,FALSE)),"B")))))))))))))))</f>
        <v xml:space="preserve"> </v>
      </c>
      <c r="R239" s="185" t="str">
        <f ca="1">IF(ISERROR(IF($X$1=1,(VLOOKUP(B239,'X1'!$B:$AZ,15,FALSE)),IF($X$1=2,(VLOOKUP(B239,'X2'!$B:$AZ,15,FALSE)),IF($X$1=3,(VLOOKUP(B239,'X3'!$B:$AZ,15,FALSE)),IF($X$1=4,(VLOOKUP(B239,'X4'!$B:$AZ,15,FALSE)),IF($X$1=5,(VLOOKUP(B239,'X5'!$B:$AZ,15,FALSE)),IF($X$1=6,(VLOOKUP(B239,'X6'!$B:$AZ,15,FALSE)),IF($X$1=7,(VLOOKUP(B239,'X7'!$B:$AZ,15,FALSE)),IF($X$1=8,(VLOOKUP(B239,'X8'!$B:$AZ,15,FALSE)),IF($X$1=9,(VLOOKUP(B239,'X9'!$B:$AZ,15,FALSE)),IF($X$1=10,(VLOOKUP(B239,'X10'!$B:$AZ,15,FALSE)),IF($X$1=11,(VLOOKUP(B239,'X11'!$B:$AZ,15,FALSE)),IF($X$1=12,(VLOOKUP(B239,'X12'!$B:$AZ,15,FALSE)),IF($X$1=13,(VLOOKUP(B239,'X13'!$B:$AZ,15,FALSE)),"B"))))))))))))))=TRUE," ",(IF($X$1=1,(VLOOKUP(B239,'X1'!$B:$AZ,15,FALSE)),IF($X$1=2,(VLOOKUP(B239,'X2'!$B:$AZ,15,FALSE)),IF($X$1=3,(VLOOKUP(B239,'X3'!$B:$AZ,15,FALSE)),IF($X$1=4,(VLOOKUP(B239,'X4'!$B:$AZ,15,FALSE)),IF($X$1=5,(VLOOKUP(B239,'X5'!$B:$AZ,15,FALSE)),IF($X$1=6,(VLOOKUP(B239,'X6'!$B:$AZ,15,FALSE)),IF($X$1=7,(VLOOKUP(B239,'X7'!$B:$AZ,15,FALSE)),IF($X$1=8,(VLOOKUP(B239,'X8'!$B:$AZ,15,FALSE)),IF($X$1=9,(VLOOKUP(B239,'X9'!$B:$AZ,15,FALSE)),IF($X$1=10,(VLOOKUP(B239,'X10'!$B:$AZ,15,FALSE)),IF($X$1=11,(VLOOKUP(B239,'X11'!$B:$AZ,15,FALSE)),IF($X$1=12,(VLOOKUP(B239,'X12'!$B:$AZ,15,FALSE)),IF($X$1=13,(VLOOKUP(B239,'X13'!$B:$AZ,15,FALSE)),"B")))))))))))))))</f>
        <v xml:space="preserve"> </v>
      </c>
      <c r="S239" s="185" t="str">
        <f ca="1">IF(ISERROR(IF((IF($X$1=1,(VLOOKUP(B239,'X1'!$B:$AZ,14,FALSE)),(IF($X$1=2,(VLOOKUP(B239,'X2'!$B:$AZ,14,FALSE)),(IF($X$1=3,(VLOOKUP(B239,'X3'!$B:$AZ,14,FALSE)),(IF($X$1=4,(VLOOKUP(B239,'X4'!$B:$AZ,14,FALSE)),(IF($X$1=5,(VLOOKUP(B239,'X5'!$B:$AZ,14,FALSE)),(IF($X$1=6,(VLOOKUP(B239,'X6'!$B:$AZ,14,FALSE)),(IF($X$1=7,(VLOOKUP(B239,'X7'!$B:$AZ,14,FALSE)),(IF($X$1=8,(VLOOKUP(B239,'X8'!$B:$AZ,14,FALSE)),(IF($X$1=9,(VLOOKUP(B239,'X9'!$B:$AZ,14,FALSE)),(IF($X$1=10,(VLOOKUP(B239,'X10'!$B:$AZ,14,FALSE)),(IF($X$1=11,(VLOOKUP(B239,'X11'!$B:$AZ,14,FALSE)),(IF($X$1=12,(VLOOKUP(B239,'X12'!$B:$AZ,14,FALSE)),(VLOOKUP(B239,'X13'!$B:$AZ,14,FALSE))))))))))))))))))))))))))=$V$1," ",(IF($X$1=1,(VLOOKUP(B239,'X1'!$B:$AZ,14,FALSE)),(IF($X$1=2,(VLOOKUP(B239,'X2'!$B:$AZ,14,FALSE)),(IF($X$1=3,(VLOOKUP(B239,'X3'!$B:$AZ,14,FALSE)),(IF($X$1=4,(VLOOKUP(B239,'X4'!$B:$AZ,14,FALSE)),(IF($X$1=5,(VLOOKUP(B239,'X5'!$B:$AZ,14,FALSE)),(IF($X$1=6,(VLOOKUP(B239,'X6'!$B:$AZ,14,FALSE)),(IF($X$1=7,(VLOOKUP(B239,'X7'!$B:$AZ,14,FALSE)),(IF($X$1=8,(VLOOKUP(B239,'X8'!$B:$AZ,14,FALSE)),(IF($X$1=9,(VLOOKUP(B239,'X9'!$B:$AZ,14,FALSE)),(IF($X$1=10,(VLOOKUP(B239,'X10'!$B:$AZ,14,FALSE)),(IF($X$1=11,(VLOOKUP(B239,'X11'!$B:$AZ,14,FALSE)),(IF($X$1=12,(VLOOKUP(B239,'X12'!$B:$AZ,14,FALSE)),(VLOOKUP(B239,'X13'!$B:$AZ,14,FALSE))))))))))))))))))))))))))))=TRUE," ",(IF((IF($X$1=1,(VLOOKUP(B239,'X1'!$B:$AZ,14,FALSE)),(IF($X$1=2,(VLOOKUP(B239,'X2'!$B:$AZ,14,FALSE)),(IF($X$1=3,(VLOOKUP(B239,'X3'!$B:$AZ,14,FALSE)),(IF($X$1=4,(VLOOKUP(B239,'X4'!$B:$AZ,14,FALSE)),(IF($X$1=5,(VLOOKUP(B239,'X5'!$B:$AZ,14,FALSE)),(IF($X$1=6,(VLOOKUP(B239,'X6'!$B:$AZ,14,FALSE)),(IF($X$1=7,(VLOOKUP(B239,'X7'!$B:$AZ,14,FALSE)),(IF($X$1=8,(VLOOKUP(B239,'X8'!$B:$AZ,14,FALSE)),(IF($X$1=9,(VLOOKUP(B239,'X9'!$B:$AZ,14,FALSE)),(IF($X$1=10,(VLOOKUP(B239,'X10'!$B:$AZ,14,FALSE)),(IF($X$1=11,(VLOOKUP(B239,'X11'!$B:$AZ,14,FALSE)),(IF($X$1=12,(VLOOKUP(B239,'X12'!$B:$AZ,14,FALSE)),(VLOOKUP(B239,'X13'!$B:$AZ,14,FALSE))))))))))))))))))))))))))=$V$1," ",(IF($X$1=1,(VLOOKUP(B239,'X1'!$B:$AZ,14,FALSE)),(IF($X$1=2,(VLOOKUP(B239,'X2'!$B:$AZ,14,FALSE)),(IF($X$1=3,(VLOOKUP(B239,'X3'!$B:$AZ,14,FALSE)),(IF($X$1=4,(VLOOKUP(B239,'X4'!$B:$AZ,14,FALSE)),(IF($X$1=5,(VLOOKUP(B239,'X5'!$B:$AZ,14,FALSE)),(IF($X$1=6,(VLOOKUP(B239,'X6'!$B:$AZ,14,FALSE)),(IF($X$1=7,(VLOOKUP(B239,'X7'!$B:$AZ,14,FALSE)),(IF($X$1=8,(VLOOKUP(B239,'X8'!$B:$AZ,14,FALSE)),(IF($X$1=9,(VLOOKUP(B239,'X9'!$B:$AZ,14,FALSE)),(IF($X$1=10,(VLOOKUP(B239,'X10'!$B:$AZ,14,FALSE)),(IF($X$1=11,(VLOOKUP(B239,'X11'!$B:$AZ,14,FALSE)),(IF($X$1=12,(VLOOKUP(B239,'X12'!$B:$AZ,14,FALSE)),(VLOOKUP(B239,'X13'!$B:$AZ,14,FALSE)))))))))))))))))))))))))))))</f>
        <v xml:space="preserve"> </v>
      </c>
    </row>
    <row r="240" spans="1:19" ht="14.1" customHeight="1" x14ac:dyDescent="0.2">
      <c r="A240" s="156" t="s">
        <v>1058</v>
      </c>
      <c r="B240" s="122" t="str">
        <f>IF(ISERROR(IF($U$16=1,(VLOOKUP(A240,$AC$89:$AH$125,2,FALSE)),IF((IF($X$1=1,'X1'!B199,(IF($X$1=2,'X2'!B199,(IF($X$1=3,'X3'!B199,(IF($X$1=4,'X4'!B199,(IF($X$1=5,'X5'!B199,(IF($X$1=6,'X6'!B199,(IF($X$1=7,'X7'!B199,(IF($X$1=8,'X8'!B199,(IF($X$1=9,'X9'!B199,(IF($X$1=10,'X10'!B199,(IF($X$1=11,'X11'!B199,(IF($X$1=12,'X12'!B199,'X13'!B199))))))))))))))))))))))))="","",(IF($X$1=1,'X1'!B199,(IF($X$1=2,'X2'!B199,(IF($X$1=3,'X3'!B199,(IF($X$1=4,'X4'!B199,(IF($X$1=5,'X5'!B199,(IF($X$1=6,'X6'!B199,(IF($X$1=7,'X7'!B199,(IF($X$1=8,'X8'!B199,(IF($X$1=9,'X9'!B199,(IF($X$1=10,'X10'!B199,(IF($X$1=11,'X11'!B199,(IF($X$1=12,'X12'!B199,'X13'!B199)))))))))))))))))))))))))))=TRUE," ",(IF($U$16=1,(VLOOKUP(A240,$AC$89:$AH$125,2,FALSE)),IF((IF($X$1=1,'X1'!B199,(IF($X$1=2,'X2'!B199,(IF($X$1=3,'X3'!B199,(IF($X$1=4,'X4'!B199,(IF($X$1=5,'X5'!B199,(IF($X$1=6,'X6'!B199,(IF($X$1=7,'X7'!B199,(IF($X$1=8,'X8'!B199,(IF($X$1=9,'X9'!B199,(IF($X$1=10,'X10'!B199,(IF($X$1=11,'X11'!B199,(IF($X$1=12,'X12'!B199,'X13'!B199))))))))))))))))))))))))="","",(IF($X$1=1,'X1'!B199,(IF($X$1=2,'X2'!B199,(IF($X$1=3,'X3'!B199,(IF($X$1=4,'X4'!B199,(IF($X$1=5,'X5'!B199,(IF($X$1=6,'X6'!B199,(IF($X$1=7,'X7'!B199,(IF($X$1=8,'X8'!B199,(IF($X$1=9,'X9'!B199,(IF($X$1=10,'X10'!B199,(IF($X$1=11,'X11'!B199,(IF($X$1=12,'X12'!B199,'X13'!B199))))))))))))))))))))))))))))</f>
        <v/>
      </c>
      <c r="C240" s="181" t="str">
        <f ca="1">IF(ISERROR(IF($X$1=1,(VLOOKUP(B240,'X1'!$B:$AZ,47,FALSE)),IF($X$1=2,(VLOOKUP(B240,'X2'!$B:$AZ,47,FALSE)),IF($X$1=3,(VLOOKUP(B240,'X3'!$B:$AZ,47,FALSE)),IF($X$1=4,(VLOOKUP(B240,'X4'!$B:$AZ,47,FALSE)),IF($X$1=5,(VLOOKUP(B240,'X5'!$B:$AZ,47,FALSE)),IF($X$1=6,(VLOOKUP(B240,'X6'!$B:$AZ,47,FALSE)),IF($X$1=7,(VLOOKUP(B240,'X7'!$B:$AZ,47,FALSE)),IF($X$1=8,(VLOOKUP(B240,'X8'!$B:$AZ,47,FALSE)),IF($X$1=9,(VLOOKUP(B240,'X9'!$B:$AZ,47,FALSE)),IF($X$1=10,(VLOOKUP(B240,'X10'!$B:$AZ,47,FALSE)),IF($X$1=11,(VLOOKUP(B240,'X11'!$B:$AZ,47,FALSE)),IF($X$1=12,(VLOOKUP(B240,'X12'!$B:$AZ,47,FALSE)),IF($X$1=13,(VLOOKUP(B240,'X13'!$B:$AZ,47,FALSE)),"B"))))))))))))))=TRUE," ",(IF($X$1=1,(VLOOKUP(B240,'X1'!$B:$AZ,47,FALSE)),IF($X$1=2,(VLOOKUP(B240,'X2'!$B:$AZ,47,FALSE)),IF($X$1=3,(VLOOKUP(B240,'X3'!$B:$AZ,47,FALSE)),IF($X$1=4,(VLOOKUP(B240,'X4'!$B:$AZ,47,FALSE)),IF($X$1=5,(VLOOKUP(B240,'X5'!$B:$AZ,47,FALSE)),IF($X$1=6,(VLOOKUP(B240,'X6'!$B:$AZ,47,FALSE)),IF($X$1=7,(VLOOKUP(B240,'X7'!$B:$AZ,47,FALSE)),IF($X$1=8,(VLOOKUP(B240,'X8'!$B:$AZ,47,FALSE)),IF($X$1=9,(VLOOKUP(B240,'X9'!$B:$AZ,47,FALSE)),IF($X$1=10,(VLOOKUP(B240,'X10'!$B:$AZ,47,FALSE)),IF($X$1=11,(VLOOKUP(B240,'X11'!$B:$AZ,47,FALSE)),IF($X$1=12,(VLOOKUP(B240,'X12'!$B:$AZ,47,FALSE)),IF($X$1=13,(VLOOKUP(B240,'X13'!$B:$AZ,47,FALSE)),"B")))))))))))))))</f>
        <v xml:space="preserve"> </v>
      </c>
      <c r="D240" s="181" t="str">
        <f ca="1">IF(ISERROR(IF($X$1=1,(VLOOKUP(B240,'X1'!$B:$AP,41,FALSE)),IF($X$1=2,(VLOOKUP(B240,'X2'!$B:$AP,41,FALSE)),IF($X$1=3,(VLOOKUP(B240,'X3'!$B:$AP,41,FALSE)),IF($X$1=4,(VLOOKUP(B240,'X4'!$B:$AP,41,FALSE)),IF($X$1=5,(VLOOKUP(B240,'X5'!$B:$AP,41,FALSE)),IF($X$1=6,(VLOOKUP(B240,'X6'!$B:$AP,41,FALSE)),IF($X$1=7,(VLOOKUP(B240,'X7'!$B:$AP,41,FALSE)),IF($X$1=8,(VLOOKUP(B240,'X8'!$B:$AP,41,FALSE)),IF($X$1=9,(VLOOKUP(B240,'X9'!$B:$AP,41,FALSE)),IF($X$1=10,(VLOOKUP(B240,'X10'!$B:$AP,41,FALSE)),IF($X$1=11,(VLOOKUP(B240,'X11'!$B:$AP,41,FALSE)),IF($X$1=12,(VLOOKUP(B240,'X12'!$B:$AP,41,FALSE)),IF($X$1=13,(VLOOKUP(B240,'X13'!$B:$AP,41,FALSE)),"B"))))))))))))))=TRUE," ",(IF($X$1=1,(VLOOKUP(B240,'X1'!$B:$AP,41,FALSE)),IF($X$1=2,(VLOOKUP(B240,'X2'!$B:$AP,41,FALSE)),IF($X$1=3,(VLOOKUP(B240,'X3'!$B:$AP,41,FALSE)),IF($X$1=4,(VLOOKUP(B240,'X4'!$B:$AP,41,FALSE)),IF($X$1=5,(VLOOKUP(B240,'X5'!$B:$AP,41,FALSE)),IF($X$1=6,(VLOOKUP(B240,'X6'!$B:$AP,41,FALSE)),IF($X$1=7,(VLOOKUP(B240,'X7'!$B:$AP,41,FALSE)),IF($X$1=8,(VLOOKUP(B240,'X8'!$B:$AP,41,FALSE)),IF($X$1=9,(VLOOKUP(B240,'X9'!$B:$AP,41,FALSE)),IF($X$1=10,(VLOOKUP(B240,'X10'!$B:$AP,41,FALSE)),IF($X$1=11,(VLOOKUP(B240,'X11'!$B:$AP,41,FALSE)),IF($X$1=12,(VLOOKUP(B240,'X12'!$B:$AP,41,FALSE)),IF($X$1=13,(VLOOKUP(B240,'X13'!$B:$AP,41,FALSE)),"B")))))))))))))))</f>
        <v xml:space="preserve"> </v>
      </c>
      <c r="E240" s="182" t="str">
        <f ca="1">IF(ISERROR(IF($X$1=1,(VLOOKUP(B240,'X1'!$B:$AP,7,FALSE)),IF($X$1=2,(VLOOKUP(B240,'X2'!$B:$AP,7,FALSE)),IF($X$1=3,(VLOOKUP(B240,'X3'!$B:$AP,7,FALSE)),IF($X$1=4,(VLOOKUP(B240,'X4'!$B:$AP,7,FALSE)),IF($X$1=5,(VLOOKUP(B240,'X5'!$B:$AP,7,FALSE)),IF($X$1=6,(VLOOKUP(B240,'X6'!$B:$AP,7,FALSE)),IF($X$1=7,(VLOOKUP(B240,'X7'!$B:$AP,7,FALSE)),IF($X$1=8,(VLOOKUP(B240,'X8'!$B:$AP,7,FALSE)),IF($X$1=9,(VLOOKUP(B240,'X9'!$B:$AP,7,FALSE)),IF($X$1=10,(VLOOKUP(B240,'X10'!$B:$AP,7,FALSE)),IF($X$1=11,(VLOOKUP(B240,'X11'!$B:$AP,7,FALSE)),IF($X$1=12,(VLOOKUP(B240,'X12'!$B:$AP,7,FALSE)),IF($X$1=13,(VLOOKUP(B240,'X13'!$B:$AP,7,FALSE)),"B"))))))))))))))=TRUE," ",(IF($X$1=1,(VLOOKUP(B240,'X1'!$B:$AP,7,FALSE)),IF($X$1=2,(VLOOKUP(B240,'X2'!$B:$AP,7,FALSE)),IF($X$1=3,(VLOOKUP(B240,'X3'!$B:$AP,7,FALSE)),IF($X$1=4,(VLOOKUP(B240,'X4'!$B:$AP,7,FALSE)),IF($X$1=5,(VLOOKUP(B240,'X5'!$B:$AP,7,FALSE)),IF($X$1=6,(VLOOKUP(B240,'X6'!$B:$AP,7,FALSE)),IF($X$1=7,(VLOOKUP(B240,'X7'!$B:$AP,7,FALSE)),IF($X$1=8,(VLOOKUP(B240,'X8'!$B:$AP,7,FALSE)),IF($X$1=9,(VLOOKUP(B240,'X9'!$B:$AP,7,FALSE)),IF($X$1=10,(VLOOKUP(B240,'X10'!$B:$AP,7,FALSE)),IF($X$1=11,(VLOOKUP(B240,'X11'!$B:$AP,7,FALSE)),IF($X$1=12,(VLOOKUP(B240,'X12'!$B:$AP,7,FALSE)),IF($X$1=13,(VLOOKUP(B240,'X13'!$B:$AP,7,FALSE)),"B")))))))))))))))</f>
        <v xml:space="preserve"> </v>
      </c>
      <c r="F240" s="182" t="str">
        <f ca="1">IF(ISERROR(IF((IF($X$1=1,(VLOOKUP(B240,'X1'!$B:$AO,6,FALSE)),(IF($X$1=2,(VLOOKUP(B240,'X2'!$B:$AO,6,FALSE)),(IF($X$1=3,(VLOOKUP(B240,'X3'!$B:$AO,6,FALSE)),(IF($X$1=4,(VLOOKUP(B240,'X4'!$B:$AO,6,FALSE)),(IF($X$1=5,(VLOOKUP(B240,'X5'!$B:$AO,6,FALSE)),(IF($X$1=6,(VLOOKUP(B240,'X6'!$B:$AO,6,FALSE)),(IF($X$1=7,(VLOOKUP(B240,'X7'!$B:$AO,6,FALSE)),(IF($X$1=8,(VLOOKUP(B240,'X8'!$B:$AO,6,FALSE)),(IF($X$1=9,(VLOOKUP(B240,'X9'!$B:$AO,6,FALSE)),(IF($X$1=10,(VLOOKUP(B240,'X10'!$B:$AO,6,FALSE)),(IF($X$1=11,(VLOOKUP(B240,'X11'!$B:$AO,6,FALSE)),(IF($X$1=12,(VLOOKUP(B240,'X12'!$B:$AO,6,FALSE)),(VLOOKUP(B240,'X13'!$B:$AO,6,FALSE))))))))))))))))))))))))))=$V$1," ",(IF($X$1=1,(VLOOKUP(B240,'X1'!$B:$AO,6,FALSE)),(IF($X$1=2,(VLOOKUP(B240,'X2'!$B:$AO,6,FALSE)),(IF($X$1=3,(VLOOKUP(B240,'X3'!$B:$AO,6,FALSE)),(IF($X$1=4,(VLOOKUP(B240,'X4'!$B:$AO,6,FALSE)),(IF($X$1=5,(VLOOKUP(B240,'X5'!$B:$AO,6,FALSE)),(IF($X$1=6,(VLOOKUP(B240,'X6'!$B:$AO,6,FALSE)),(IF($X$1=7,(VLOOKUP(B240,'X7'!$B:$AO,6,FALSE)),(IF($X$1=8,(VLOOKUP(B240,'X8'!$B:$AO,6,FALSE)),(IF($X$1=9,(VLOOKUP(B240,'X9'!$B:$AO,6,FALSE)),(IF($X$1=10,(VLOOKUP(B240,'X10'!$B:$AO,6,FALSE)),(IF($X$1=11,(VLOOKUP(B240,'X11'!$B:$AO,6,FALSE)),(IF($X$1=12,(VLOOKUP(B240,'X12'!$B:$AO,6,FALSE)),(VLOOKUP(B240,'X13'!$B:$AO,6,FALSE))))))))))))))))))))))))))))=TRUE," ",(IF((IF($X$1=1,(VLOOKUP(B240,'X1'!$B:$AO,6,FALSE)),(IF($X$1=2,(VLOOKUP(B240,'X2'!$B:$AO,6,FALSE)),(IF($X$1=3,(VLOOKUP(B240,'X3'!$B:$AO,6,FALSE)),(IF($X$1=4,(VLOOKUP(B240,'X4'!$B:$AO,6,FALSE)),(IF($X$1=5,(VLOOKUP(B240,'X5'!$B:$AO,6,FALSE)),(IF($X$1=6,(VLOOKUP(B240,'X6'!$B:$AO,6,FALSE)),(IF($X$1=7,(VLOOKUP(B240,'X7'!$B:$AO,6,FALSE)),(IF($X$1=8,(VLOOKUP(B240,'X8'!$B:$AO,6,FALSE)),(IF($X$1=9,(VLOOKUP(B240,'X9'!$B:$AO,6,FALSE)),(IF($X$1=10,(VLOOKUP(B240,'X10'!$B:$AO,6,FALSE)),(IF($X$1=11,(VLOOKUP(B240,'X11'!$B:$AO,6,FALSE)),(IF($X$1=12,(VLOOKUP(B240,'X12'!$B:$AO,6,FALSE)),(VLOOKUP(B240,'X13'!$B:$AO,6,FALSE))))))))))))))))))))))))))=$V$1," ",(IF($X$1=1,(VLOOKUP(B240,'X1'!$B:$AO,6,FALSE)),(IF($X$1=2,(VLOOKUP(B240,'X2'!$B:$AO,6,FALSE)),(IF($X$1=3,(VLOOKUP(B240,'X3'!$B:$AO,6,FALSE)),(IF($X$1=4,(VLOOKUP(B240,'X4'!$B:$AO,6,FALSE)),(IF($X$1=5,(VLOOKUP(B240,'X5'!$B:$AO,6,FALSE)),(IF($X$1=6,(VLOOKUP(B240,'X6'!$B:$AO,6,FALSE)),(IF($X$1=7,(VLOOKUP(B240,'X7'!$B:$AO,6,FALSE)),(IF($X$1=8,(VLOOKUP(B240,'X8'!$B:$AO,6,FALSE)),(IF($X$1=9,(VLOOKUP(B240,'X9'!$B:$AO,6,FALSE)),(IF($X$1=10,(VLOOKUP(B240,'X10'!$B:$AO,6,FALSE)),(IF($X$1=11,(VLOOKUP(B240,'X11'!$B:$AO,6,FALSE)),(IF($X$1=12,(VLOOKUP(B240,'X12'!$B:$AO,6,FALSE)),(VLOOKUP(B240,'X13'!$B:$AO,6,FALSE)))))))))))))))))))))))))))))</f>
        <v xml:space="preserve"> </v>
      </c>
      <c r="G240" s="182" t="str">
        <f ca="1">IF(ISERROR(IF($X$1=1,(VLOOKUP(B240,'X1'!$B:$AZ,44,FALSE)),IF($X$1=2,(VLOOKUP(B240,'X2'!$B:$AZ,44,FALSE)),IF($X$1=3,(VLOOKUP(B240,'X3'!$B:$AZ,44,FALSE)),IF($X$1=4,(VLOOKUP(B240,'X4'!$B:$AZ,44,FALSE)),IF($X$1=5,(VLOOKUP(B240,'X5'!$B:$AZ,44,FALSE)),IF($X$1=6,(VLOOKUP(B240,'X6'!$B:$AZ,44,FALSE)),IF($X$1=7,(VLOOKUP(B240,'X7'!$B:$AZ,44,FALSE)),IF($X$1=8,(VLOOKUP(B240,'X8'!$B:$AZ,44,FALSE)),IF($X$1=9,(VLOOKUP(B240,'X9'!$B:$AZ,44,FALSE)),IF($X$1=10,(VLOOKUP(B240,'X10'!$B:$AZ,44,FALSE)),IF($X$1=11,(VLOOKUP(B240,'X11'!$B:$AZ,44,FALSE)),IF($X$1=12,(VLOOKUP(B240,'X12'!$B:$AZ,44,FALSE)),IF($X$1=13,(VLOOKUP(B240,'X13'!$B:$AZ,44,FALSE)),"B"))))))))))))))=TRUE," ",(IF($X$1=1,(VLOOKUP(B240,'X1'!$B:$AZ,44,FALSE)),IF($X$1=2,(VLOOKUP(B240,'X2'!$B:$AZ,44,FALSE)),IF($X$1=3,(VLOOKUP(B240,'X3'!$B:$AZ,44,FALSE)),IF($X$1=4,(VLOOKUP(B240,'X4'!$B:$AZ,44,FALSE)),IF($X$1=5,(VLOOKUP(B240,'X5'!$B:$AZ,44,FALSE)),IF($X$1=6,(VLOOKUP(B240,'X6'!$B:$AZ,44,FALSE)),IF($X$1=7,(VLOOKUP(B240,'X7'!$B:$AZ,44,FALSE)),IF($X$1=8,(VLOOKUP(B240,'X8'!$B:$AZ,44,FALSE)),IF($X$1=9,(VLOOKUP(B240,'X9'!$B:$AZ,44,FALSE)),IF($X$1=10,(VLOOKUP(B240,'X10'!$B:$AZ,44,FALSE)),IF($X$1=11,(VLOOKUP(B240,'X11'!$B:$AZ,44,FALSE)),IF($X$1=12,(VLOOKUP(B240,'X12'!$B:$AZ,44,FALSE)),IF($X$1=13,(VLOOKUP(B240,'X13'!$B:$AZ,44,FALSE)),"B")))))))))))))))</f>
        <v xml:space="preserve"> </v>
      </c>
      <c r="H240" s="182" t="str">
        <f ca="1">IF(ISERROR(IF($X$1=1,(VLOOKUP(B240,'X1'!$B:$AZ,8,FALSE)),IF($X$1=2,(VLOOKUP(B240,'X2'!$B:$AZ,8,FALSE)),IF($X$1=3,(VLOOKUP(B240,'X3'!$B:$AZ,8,FALSE)),IF($X$1=4,(VLOOKUP(B240,'X4'!$B:$AZ,8,FALSE)),IF($X$1=5,(VLOOKUP(B240,'X5'!$B:$AZ,8,FALSE)),IF($X$1=6,(VLOOKUP(B240,'X6'!$B:$AZ,8,FALSE)),IF($X$1=7,(VLOOKUP(B240,'X7'!$B:$AZ,8,FALSE)),IF($X$1=8,(VLOOKUP(B240,'X8'!$B:$AZ,8,FALSE)),IF($X$1=9,(VLOOKUP(B240,'X9'!$B:$AZ,8,FALSE)),IF($X$1=10,(VLOOKUP(B240,'X10'!$B:$AZ,8,FALSE)),IF($X$1=11,(VLOOKUP(B240,'X11'!$B:$AZ,8,FALSE)),IF($X$1=12,(VLOOKUP(B240,'X12'!$B:$AZ,8,FALSE)),IF($X$1=13,(VLOOKUP(B240,'X13'!$B:$AZ,8,FALSE)),"B"))))))))))))))=TRUE," ",(IF($X$1=1,(VLOOKUP(B240,'X1'!$B:$AZ,8,FALSE)),IF($X$1=2,(VLOOKUP(B240,'X2'!$B:$AZ,8,FALSE)),IF($X$1=3,(VLOOKUP(B240,'X3'!$B:$AZ,8,FALSE)),IF($X$1=4,(VLOOKUP(B240,'X4'!$B:$AZ,8,FALSE)),IF($X$1=5,(VLOOKUP(B240,'X5'!$B:$AZ,8,FALSE)),IF($X$1=6,(VLOOKUP(B240,'X6'!$B:$AZ,8,FALSE)),IF($X$1=7,(VLOOKUP(B240,'X7'!$B:$AZ,8,FALSE)),IF($X$1=8,(VLOOKUP(B240,'X8'!$B:$AZ,8,FALSE)),IF($X$1=9,(VLOOKUP(B240,'X9'!$B:$AZ,8,FALSE)),IF($X$1=10,(VLOOKUP(B240,'X10'!$B:$AZ,8,FALSE)),IF($X$1=11,(VLOOKUP(B240,'X11'!$B:$AZ,8,FALSE)),IF($X$1=12,(VLOOKUP(B240,'X12'!$B:$AZ,8,FALSE)),IF($X$1=13,(VLOOKUP(B240,'X13'!$B:$AZ,8,FALSE)),"B")))))))))))))))</f>
        <v xml:space="preserve"> </v>
      </c>
      <c r="I240" s="183" t="str">
        <f ca="1">IF(ISERROR(IF($X$1=1,(VLOOKUP(B240,'X1'!$B:$AZ,2,FALSE)),IF($X$1=2,(VLOOKUP(B240,'X2'!$B:$AZ,2,FALSE)),IF($X$1=3,(VLOOKUP(B240,'X3'!$B:$AZ,2,FALSE)),IF($X$1=4,(VLOOKUP(B240,'X4'!$B:$AZ,2,FALSE)),IF($X$1=5,(VLOOKUP(B240,'X5'!$B:$AZ,2,FALSE)),IF($X$1=6,(VLOOKUP(B240,'X6'!$B:$AZ,2,FALSE)),IF($X$1=7,(VLOOKUP(B240,'X7'!$B:$AZ,2,FALSE)),IF($X$1=8,(VLOOKUP(B240,'X8'!$B:$AZ,2,FALSE)),IF($X$1=9,(VLOOKUP(B240,'X9'!$B:$AZ,2,FALSE)),IF($X$1=10,(VLOOKUP(B240,'X10'!$B:$AZ,2,FALSE)),IF($X$1=11,(VLOOKUP(B240,'X11'!$B:$AZ,2,FALSE)),IF($X$1=12,(VLOOKUP(B240,'X12'!$B:$AZ,2,FALSE)),IF($X$1=13,(VLOOKUP(B240,'X13'!$B:$AZ,2,FALSE)),"B"))))))))))))))=TRUE," ",(IF($X$1=1,(VLOOKUP(B240,'X1'!$B:$AZ,2,FALSE)),IF($X$1=2,(VLOOKUP(B240,'X2'!$B:$AZ,2,FALSE)),IF($X$1=3,(VLOOKUP(B240,'X3'!$B:$AZ,2,FALSE)),IF($X$1=4,(VLOOKUP(B240,'X4'!$B:$AZ,2,FALSE)),IF($X$1=5,(VLOOKUP(B240,'X5'!$B:$AZ,2,FALSE)),IF($X$1=6,(VLOOKUP(B240,'X6'!$B:$AZ,2,FALSE)),IF($X$1=7,(VLOOKUP(B240,'X7'!$B:$AZ,2,FALSE)),IF($X$1=8,(VLOOKUP(B240,'X8'!$B:$AZ,2,FALSE)),IF($X$1=9,(VLOOKUP(B240,'X9'!$B:$AZ,2,FALSE)),IF($X$1=10,(VLOOKUP(B240,'X10'!$B:$AZ,2,FALSE)),IF($X$1=11,(VLOOKUP(B240,'X11'!$B:$AZ,2,FALSE)),IF($X$1=12,(VLOOKUP(B240,'X12'!$B:$AZ,2,FALSE)),IF($X$1=13,(VLOOKUP(B240,'X13'!$B:$AZ,2,FALSE)),"B")))))))))))))))</f>
        <v xml:space="preserve"> </v>
      </c>
      <c r="J240" s="183" t="str">
        <f ca="1">IF(ISERROR(IF($X$1=1,(VLOOKUP(B240,'X1'!$B:$AZ,3,FALSE)),IF($X$1=2,(VLOOKUP(B240,'X2'!$B:$AZ,3,FALSE)),IF($X$1=3,(VLOOKUP(B240,'X3'!$B:$AZ,3,FALSE)),IF($X$1=4,(VLOOKUP(B240,'X4'!$B:$AZ,3,FALSE)),IF($X$1=5,(VLOOKUP(B240,'X5'!$B:$AZ,3,FALSE)),IF($X$1=6,(VLOOKUP(B240,'X6'!$B:$AZ,3,FALSE)),IF($X$1=7,(VLOOKUP(B240,'X7'!$B:$AZ,3,FALSE)),IF($X$1=8,(VLOOKUP(B240,'X8'!$B:$AZ,3,FALSE)),IF($X$1=9,(VLOOKUP(B240,'X9'!$B:$AZ,3,FALSE)),IF($X$1=10,(VLOOKUP(B240,'X10'!$B:$AZ,3,FALSE)),IF($X$1=11,(VLOOKUP(B240,'X11'!$B:$AZ,3,FALSE)),IF($X$1=12,(VLOOKUP(B240,'X12'!$B:$AZ,3,FALSE)),IF($X$1=13,(VLOOKUP(B240,'X13'!$B:$AZ,3,FALSE)),"B"))))))))))))))=TRUE," ",(IF($X$1=1,(VLOOKUP(B240,'X1'!$B:$AZ,3,FALSE)),IF($X$1=2,(VLOOKUP(B240,'X2'!$B:$AZ,3,FALSE)),IF($X$1=3,(VLOOKUP(B240,'X3'!$B:$AZ,3,FALSE)),IF($X$1=4,(VLOOKUP(B240,'X4'!$B:$AZ,3,FALSE)),IF($X$1=5,(VLOOKUP(B240,'X5'!$B:$AZ,3,FALSE)),IF($X$1=6,(VLOOKUP(B240,'X6'!$B:$AZ,3,FALSE)),IF($X$1=7,(VLOOKUP(B240,'X7'!$B:$AZ,3,FALSE)),IF($X$1=8,(VLOOKUP(B240,'X8'!$B:$AZ,3,FALSE)),IF($X$1=9,(VLOOKUP(B240,'X9'!$B:$AZ,3,FALSE)),IF($X$1=10,(VLOOKUP(B240,'X10'!$B:$AZ,3,FALSE)),IF($X$1=11,(VLOOKUP(B240,'X11'!$B:$AZ,3,FALSE)),IF($X$1=12,(VLOOKUP(B240,'X12'!$B:$AZ,3,FALSE)),IF($X$1=13,(VLOOKUP(B240,'X13'!$B:$AZ,3,FALSE)),"B")))))))))))))))</f>
        <v xml:space="preserve"> </v>
      </c>
      <c r="K240" s="183" t="str">
        <f ca="1">IF(ISERROR(IF($X$1=1,(VLOOKUP(B240,'X1'!$B:$AZ,5,FALSE)),IF($X$1=2,(VLOOKUP(B240,'X2'!$B:$AZ,5,FALSE)),IF($X$1=3,(VLOOKUP(B240,'X3'!$B:$AZ,5,FALSE)),IF($X$1=4,(VLOOKUP(B240,'X4'!$B:$AZ,5,FALSE)),IF($X$1=5,(VLOOKUP(B240,'X5'!$B:$AZ,5,FALSE)),IF($X$1=6,(VLOOKUP(B240,'X6'!$B:$AZ,5,FALSE)),IF($X$1=7,(VLOOKUP(B240,'X7'!$B:$AZ,5,FALSE)),IF($X$1=8,(VLOOKUP(B240,'X8'!$B:$AZ,5,FALSE)),IF($X$1=9,(VLOOKUP(B240,'X9'!$B:$AZ,5,FALSE)),IF($X$1=10,(VLOOKUP(B240,'X10'!$B:$AZ,5,FALSE)),IF($X$1=11,(VLOOKUP(B240,'X11'!$B:$AZ,5,FALSE)),IF($X$1=12,(VLOOKUP(B240,'X12'!$B:$AZ,5,FALSE)),IF($X$1=13,(VLOOKUP(B240,'X13'!$B:$AZ,5,FALSE)),"B"))))))))))))))=TRUE," ",(IF($X$1=1,(VLOOKUP(B240,'X1'!$B:$AZ,5,FALSE)),IF($X$1=2,(VLOOKUP(B240,'X2'!$B:$AZ,5,FALSE)),IF($X$1=3,(VLOOKUP(B240,'X3'!$B:$AZ,5,FALSE)),IF($X$1=4,(VLOOKUP(B240,'X4'!$B:$AZ,5,FALSE)),IF($X$1=5,(VLOOKUP(B240,'X5'!$B:$AZ,5,FALSE)),IF($X$1=6,(VLOOKUP(B240,'X6'!$B:$AZ,5,FALSE)),IF($X$1=7,(VLOOKUP(B240,'X7'!$B:$AZ,5,FALSE)),IF($X$1=8,(VLOOKUP(B240,'X8'!$B:$AZ,5,FALSE)),IF($X$1=9,(VLOOKUP(B240,'X9'!$B:$AZ,5,FALSE)),IF($X$1=10,(VLOOKUP(B240,'X10'!$B:$AZ,5,FALSE)),IF($X$1=11,(VLOOKUP(B240,'X11'!$B:$AZ,5,FALSE)),IF($X$1=12,(VLOOKUP(B240,'X12'!$B:$AZ,5,FALSE)),IF($X$1=13,(VLOOKUP(B240,'X13'!$B:$AZ,5,FALSE)),"B")))))))))))))))</f>
        <v xml:space="preserve"> </v>
      </c>
      <c r="L240" s="184" t="str">
        <f ca="1">IF(ISERROR(IF($X$1=1,(VLOOKUP(B240,'X1'!$B:$AZ,9,FALSE)),IF($X$1=2,(VLOOKUP(B240,'X2'!$B:$AZ,9,FALSE)),IF($X$1=3,(VLOOKUP(B240,'X3'!$B:$AZ,9,FALSE)),IF($X$1=4,(VLOOKUP(B240,'X4'!$B:$AZ,9,FALSE)),IF($X$1=5,(VLOOKUP(B240,'X5'!$B:$AZ,9,FALSE)),IF($X$1=6,(VLOOKUP(B240,'X6'!$B:$AZ,9,FALSE)),IF($X$1=7,(VLOOKUP(B240,'X7'!$B:$AZ,9,FALSE)),IF($X$1=8,(VLOOKUP(B240,'X8'!$B:$AZ,9,FALSE)),IF($X$1=9,(VLOOKUP(B240,'X9'!$B:$AZ,9,FALSE)),IF($X$1=10,(VLOOKUP(B240,'X10'!$B:$AZ,9,FALSE)),IF($X$1=11,(VLOOKUP(B240,'X11'!$B:$AZ,9,FALSE)),IF($X$1=12,(VLOOKUP(B240,'X12'!$B:$AZ,9,FALSE)),IF($X$1=13,(VLOOKUP(B240,'X13'!$B:$AZ,9,FALSE)),"B"))))))))))))))=TRUE," ",(IF($X$1=1,(VLOOKUP(B240,'X1'!$B:$AZ,9,FALSE)),IF($X$1=2,(VLOOKUP(B240,'X2'!$B:$AZ,9,FALSE)),IF($X$1=3,(VLOOKUP(B240,'X3'!$B:$AZ,9,FALSE)),IF($X$1=4,(VLOOKUP(B240,'X4'!$B:$AZ,9,FALSE)),IF($X$1=5,(VLOOKUP(B240,'X5'!$B:$AZ,9,FALSE)),IF($X$1=6,(VLOOKUP(B240,'X6'!$B:$AZ,9,FALSE)),IF($X$1=7,(VLOOKUP(B240,'X7'!$B:$AZ,9,FALSE)),IF($X$1=8,(VLOOKUP(B240,'X8'!$B:$AZ,9,FALSE)),IF($X$1=9,(VLOOKUP(B240,'X9'!$B:$AZ,9,FALSE)),IF($X$1=10,(VLOOKUP(B240,'X10'!$B:$AZ,9,FALSE)),IF($X$1=11,(VLOOKUP(B240,'X11'!$B:$AZ,9,FALSE)),IF($X$1=12,(VLOOKUP(B240,'X12'!$B:$AZ,9,FALSE)),IF($X$1=13,(VLOOKUP(B240,'X13'!$B:$AZ,9,FALSE)),"B")))))))))))))))</f>
        <v xml:space="preserve"> </v>
      </c>
      <c r="M240" s="184" t="str">
        <f ca="1">IF(ISERROR(IF($X$1=1,(VLOOKUP(B240,'X1'!$B:$AZ,10,FALSE)),IF($X$1=2,(VLOOKUP(B240,'X2'!$B:$AZ,10,FALSE)),IF($X$1=3,(VLOOKUP(B240,'X3'!$B:$AZ,10,FALSE)),IF($X$1=4,(VLOOKUP(B240,'X4'!$B:$AZ,10,FALSE)),IF($X$1=5,(VLOOKUP(B240,'X5'!$B:$AZ,10,FALSE)),IF($X$1=6,(VLOOKUP(B240,'X6'!$B:$AZ,10,FALSE)),IF($X$1=7,(VLOOKUP(B240,'X7'!$B:$AZ,10,FALSE)),IF($X$1=8,(VLOOKUP(B240,'X8'!$B:$AZ,10,FALSE)),IF($X$1=9,(VLOOKUP(B240,'X9'!$B:$AZ,10,FALSE)),IF($X$1=10,(VLOOKUP(B240,'X10'!$B:$AZ,10,FALSE)),IF($X$1=11,(VLOOKUP(B240,'X11'!$B:$AZ,10,FALSE)),IF($X$1=12,(VLOOKUP(B240,'X12'!$B:$AZ,10,FALSE)),IF($X$1=13,(VLOOKUP(B240,'X13'!$B:$AZ,10,FALSE)),"B"))))))))))))))=TRUE," ",(IF($X$1=1,(VLOOKUP(B240,'X1'!$B:$AZ,10,FALSE)),IF($X$1=2,(VLOOKUP(B240,'X2'!$B:$AZ,10,FALSE)),IF($X$1=3,(VLOOKUP(B240,'X3'!$B:$AZ,10,FALSE)),IF($X$1=4,(VLOOKUP(B240,'X4'!$B:$AZ,10,FALSE)),IF($X$1=5,(VLOOKUP(B240,'X5'!$B:$AZ,10,FALSE)),IF($X$1=6,(VLOOKUP(B240,'X6'!$B:$AZ,10,FALSE)),IF($X$1=7,(VLOOKUP(B240,'X7'!$B:$AZ,10,FALSE)),IF($X$1=8,(VLOOKUP(B240,'X8'!$B:$AZ,10,FALSE)),IF($X$1=9,(VLOOKUP(B240,'X9'!$B:$AZ,10,FALSE)),IF($X$1=10,(VLOOKUP(B240,'X10'!$B:$AZ,10,FALSE)),IF($X$1=11,(VLOOKUP(B240,'X11'!$B:$AZ,10,FALSE)),IF($X$1=12,(VLOOKUP(B240,'X12'!$B:$AZ,10,FALSE)),IF($X$1=13,(VLOOKUP(B240,'X13'!$B:$AZ,10,FALSE)),"B")))))))))))))))</f>
        <v xml:space="preserve"> </v>
      </c>
      <c r="N240" s="185" t="str">
        <f ca="1">IF(ISERROR(IF($X$1=1,(VLOOKUP(B240,'X1'!$B:$AZ,45,FALSE)),IF($X$1=2,(VLOOKUP(B240,'X2'!$B:$AZ,45,FALSE)),IF($X$1=3,(VLOOKUP(B240,'X3'!$B:$AZ,45,FALSE)),IF($X$1=4,(VLOOKUP(B240,'X4'!$B:$AZ,45,FALSE)),IF($X$1=5,(VLOOKUP(B240,'X5'!$B:$AZ,45,FALSE)),IF($X$1=6,(VLOOKUP(B240,'X6'!$B:$AZ,45,FALSE)),IF($X$1=7,(VLOOKUP(B240,'X7'!$B:$AZ,45,FALSE)),IF($X$1=8,(VLOOKUP(B240,'X8'!$B:$AZ,45,FALSE)),IF($X$1=9,(VLOOKUP(B240,'X9'!$B:$AZ,45,FALSE)),IF($X$1=10,(VLOOKUP(B240,'X10'!$B:$AZ,45,FALSE)),IF($X$1=11,(VLOOKUP(B240,'X11'!$B:$AZ,45,FALSE)),IF($X$1=12,(VLOOKUP(B240,'X12'!$B:$AZ,45,FALSE)),IF($X$1=13,(VLOOKUP(B240,'X13'!$B:$AZ,45,FALSE)),"B"))))))))))))))=TRUE," ",(IF($X$1=1,(VLOOKUP(B240,'X1'!$B:$AZ,45,FALSE)),IF($X$1=2,(VLOOKUP(B240,'X2'!$B:$AZ,45,FALSE)),IF($X$1=3,(VLOOKUP(B240,'X3'!$B:$AZ,45,FALSE)),IF($X$1=4,(VLOOKUP(B240,'X4'!$B:$AZ,45,FALSE)),IF($X$1=5,(VLOOKUP(B240,'X5'!$B:$AZ,45,FALSE)),IF($X$1=6,(VLOOKUP(B240,'X6'!$B:$AZ,45,FALSE)),IF($X$1=7,(VLOOKUP(B240,'X7'!$B:$AZ,45,FALSE)),IF($X$1=8,(VLOOKUP(B240,'X8'!$B:$AZ,45,FALSE)),IF($X$1=9,(VLOOKUP(B240,'X9'!$B:$AZ,45,FALSE)),IF($X$1=10,(VLOOKUP(B240,'X10'!$B:$AZ,45,FALSE)),IF($X$1=11,(VLOOKUP(B240,'X11'!$B:$AZ,45,FALSE)),IF($X$1=12,(VLOOKUP(B240,'X12'!$B:$AZ,45,FALSE)),IF($X$1=13,(VLOOKUP(B240,'X13'!$B:$AZ,45,FALSE)),"B")))))))))))))))</f>
        <v xml:space="preserve"> </v>
      </c>
      <c r="O240" s="184" t="str">
        <f ca="1">IF(ISERROR(IF($X$1=1,(VLOOKUP(B240,'X1'!$B:$AZ,11,FALSE)),IF($X$1=2,(VLOOKUP(B240,'X2'!$B:$AZ,11,FALSE)),IF($X$1=3,(VLOOKUP(B240,'X3'!$B:$AZ,11,FALSE)),IF($X$1=4,(VLOOKUP(B240,'X4'!$B:$AZ,11,FALSE)),IF($X$1=5,(VLOOKUP(B240,'X5'!$B:$AZ,11,FALSE)),IF($X$1=6,(VLOOKUP(B240,'X6'!$B:$AZ,11,FALSE)),IF($X$1=7,(VLOOKUP(B240,'X7'!$B:$AZ,11,FALSE)),IF($X$1=8,(VLOOKUP(B240,'X8'!$B:$AZ,11,FALSE)),IF($X$1=9,(VLOOKUP(B240,'X9'!$B:$AZ,11,FALSE)),IF($X$1=10,(VLOOKUP(B240,'X10'!$B:$AZ,11,FALSE)),IF($X$1=11,(VLOOKUP(B240,'X11'!$B:$AZ,11,FALSE)),IF($X$1=12,(VLOOKUP(B240,'X12'!$B:$AZ,11,FALSE)),IF($X$1=13,(VLOOKUP(B240,'X13'!$B:$AZ,11,FALSE)),"B"))))))))))))))=TRUE," ",(IF($X$1=1,(VLOOKUP(B240,'X1'!$B:$AZ,11,FALSE)),IF($X$1=2,(VLOOKUP(B240,'X2'!$B:$AZ,11,FALSE)),IF($X$1=3,(VLOOKUP(B240,'X3'!$B:$AZ,11,FALSE)),IF($X$1=4,(VLOOKUP(B240,'X4'!$B:$AZ,11,FALSE)),IF($X$1=5,(VLOOKUP(B240,'X5'!$B:$AZ,11,FALSE)),IF($X$1=6,(VLOOKUP(B240,'X6'!$B:$AZ,11,FALSE)),IF($X$1=7,(VLOOKUP(B240,'X7'!$B:$AZ,11,FALSE)),IF($X$1=8,(VLOOKUP(B240,'X8'!$B:$AZ,11,FALSE)),IF($X$1=9,(VLOOKUP(B240,'X9'!$B:$AZ,11,FALSE)),IF($X$1=10,(VLOOKUP(B240,'X10'!$B:$AZ,11,FALSE)),IF($X$1=11,(VLOOKUP(B240,'X11'!$B:$AZ,11,FALSE)),IF($X$1=12,(VLOOKUP(B240,'X12'!$B:$AZ,11,FALSE)),IF($X$1=13,(VLOOKUP(B240,'X13'!$B:$AZ,11,FALSE)),"B")))))))))))))))</f>
        <v xml:space="preserve"> </v>
      </c>
      <c r="P240" s="184" t="str">
        <f ca="1">IF(ISERROR(IF($X$1=1,(VLOOKUP(B240,'X1'!$B:$AZ,12,FALSE)),IF($X$1=2,(VLOOKUP(B240,'X2'!$B:$AZ,12,FALSE)),IF($X$1=3,(VLOOKUP(B240,'X3'!$B:$AZ,12,FALSE)),IF($X$1=4,(VLOOKUP(B240,'X4'!$B:$AZ,12,FALSE)),IF($X$1=5,(VLOOKUP(B240,'X5'!$B:$AZ,12,FALSE)),IF($X$1=6,(VLOOKUP(B240,'X6'!$B:$AZ,12,FALSE)),IF($X$1=7,(VLOOKUP(B240,'X7'!$B:$AZ,12,FALSE)),IF($X$1=8,(VLOOKUP(B240,'X8'!$B:$AZ,12,FALSE)),IF($X$1=9,(VLOOKUP(B240,'X9'!$B:$AZ,12,FALSE)),IF($X$1=10,(VLOOKUP(B240,'X10'!$B:$AZ,12,FALSE)),IF($X$1=11,(VLOOKUP(B240,'X11'!$B:$AZ,12,FALSE)),IF($X$1=12,(VLOOKUP(B240,'X12'!$B:$AZ,12,FALSE)),IF($X$1=13,(VLOOKUP(B240,'X13'!$B:$AZ,12,FALSE)),"B"))))))))))))))=TRUE," ",(IF($X$1=1,(VLOOKUP(B240,'X1'!$B:$AZ,12,FALSE)),IF($X$1=2,(VLOOKUP(B240,'X2'!$B:$AZ,12,FALSE)),IF($X$1=3,(VLOOKUP(B240,'X3'!$B:$AZ,12,FALSE)),IF($X$1=4,(VLOOKUP(B240,'X4'!$B:$AZ,12,FALSE)),IF($X$1=5,(VLOOKUP(B240,'X5'!$B:$AZ,12,FALSE)),IF($X$1=6,(VLOOKUP(B240,'X6'!$B:$AZ,12,FALSE)),IF($X$1=7,(VLOOKUP(B240,'X7'!$B:$AZ,12,FALSE)),IF($X$1=8,(VLOOKUP(B240,'X8'!$B:$AZ,12,FALSE)),IF($X$1=9,(VLOOKUP(B240,'X9'!$B:$AZ,12,FALSE)),IF($X$1=10,(VLOOKUP(B240,'X10'!$B:$AZ,12,FALSE)),IF($X$1=11,(VLOOKUP(B240,'X11'!$B:$AZ,12,FALSE)),IF($X$1=12,(VLOOKUP(B240,'X12'!$B:$AZ,12,FALSE)),IF($X$1=13,(VLOOKUP(B240,'X13'!$B:$AZ,12,FALSE)),"B")))))))))))))))</f>
        <v xml:space="preserve"> </v>
      </c>
      <c r="Q240" s="185" t="str">
        <f ca="1">IF(ISERROR(IF($X$1=1,(VLOOKUP(B240,'X1'!$B:$AZ,46,FALSE)),IF($X$1=2,(VLOOKUP(B240,'X2'!$B:$AZ,46,FALSE)),IF($X$1=3,(VLOOKUP(B240,'X3'!$B:$AZ,46,FALSE)),IF($X$1=4,(VLOOKUP(B240,'X4'!$B:$AZ,46,FALSE)),IF($X$1=5,(VLOOKUP(B240,'X5'!$B:$AZ,46,FALSE)),IF($X$1=6,(VLOOKUP(B240,'X6'!$B:$AZ,46,FALSE)),IF($X$1=7,(VLOOKUP(B240,'X7'!$B:$AZ,46,FALSE)),IF($X$1=8,(VLOOKUP(B240,'X8'!$B:$AZ,46,FALSE)),IF($X$1=9,(VLOOKUP(B240,'X9'!$B:$AZ,46,FALSE)),IF($X$1=10,(VLOOKUP(B240,'X10'!$B:$AZ,46,FALSE)),IF($X$1=11,(VLOOKUP(B240,'X11'!$B:$AZ,46,FALSE)),IF($X$1=12,(VLOOKUP(B240,'X12'!$B:$AZ,46,FALSE)),IF($X$1=13,(VLOOKUP(B240,'X13'!$B:$AZ,46,FALSE)),"B"))))))))))))))=TRUE," ",(IF($X$1=1,(VLOOKUP(B240,'X1'!$B:$AZ,46,FALSE)),IF($X$1=2,(VLOOKUP(B240,'X2'!$B:$AZ,46,FALSE)),IF($X$1=3,(VLOOKUP(B240,'X3'!$B:$AZ,46,FALSE)),IF($X$1=4,(VLOOKUP(B240,'X4'!$B:$AZ,46,FALSE)),IF($X$1=5,(VLOOKUP(B240,'X5'!$B:$AZ,46,FALSE)),IF($X$1=6,(VLOOKUP(B240,'X6'!$B:$AZ,46,FALSE)),IF($X$1=7,(VLOOKUP(B240,'X7'!$B:$AZ,46,FALSE)),IF($X$1=8,(VLOOKUP(B240,'X8'!$B:$AZ,46,FALSE)),IF($X$1=9,(VLOOKUP(B240,'X9'!$B:$AZ,46,FALSE)),IF($X$1=10,(VLOOKUP(B240,'X10'!$B:$AZ,46,FALSE)),IF($X$1=11,(VLOOKUP(B240,'X11'!$B:$AZ,46,FALSE)),IF($X$1=12,(VLOOKUP(B240,'X12'!$B:$AZ,46,FALSE)),IF($X$1=13,(VLOOKUP(B240,'X13'!$B:$AZ,46,FALSE)),"B")))))))))))))))</f>
        <v xml:space="preserve"> </v>
      </c>
      <c r="R240" s="185" t="str">
        <f ca="1">IF(ISERROR(IF($X$1=1,(VLOOKUP(B240,'X1'!$B:$AZ,15,FALSE)),IF($X$1=2,(VLOOKUP(B240,'X2'!$B:$AZ,15,FALSE)),IF($X$1=3,(VLOOKUP(B240,'X3'!$B:$AZ,15,FALSE)),IF($X$1=4,(VLOOKUP(B240,'X4'!$B:$AZ,15,FALSE)),IF($X$1=5,(VLOOKUP(B240,'X5'!$B:$AZ,15,FALSE)),IF($X$1=6,(VLOOKUP(B240,'X6'!$B:$AZ,15,FALSE)),IF($X$1=7,(VLOOKUP(B240,'X7'!$B:$AZ,15,FALSE)),IF($X$1=8,(VLOOKUP(B240,'X8'!$B:$AZ,15,FALSE)),IF($X$1=9,(VLOOKUP(B240,'X9'!$B:$AZ,15,FALSE)),IF($X$1=10,(VLOOKUP(B240,'X10'!$B:$AZ,15,FALSE)),IF($X$1=11,(VLOOKUP(B240,'X11'!$B:$AZ,15,FALSE)),IF($X$1=12,(VLOOKUP(B240,'X12'!$B:$AZ,15,FALSE)),IF($X$1=13,(VLOOKUP(B240,'X13'!$B:$AZ,15,FALSE)),"B"))))))))))))))=TRUE," ",(IF($X$1=1,(VLOOKUP(B240,'X1'!$B:$AZ,15,FALSE)),IF($X$1=2,(VLOOKUP(B240,'X2'!$B:$AZ,15,FALSE)),IF($X$1=3,(VLOOKUP(B240,'X3'!$B:$AZ,15,FALSE)),IF($X$1=4,(VLOOKUP(B240,'X4'!$B:$AZ,15,FALSE)),IF($X$1=5,(VLOOKUP(B240,'X5'!$B:$AZ,15,FALSE)),IF($X$1=6,(VLOOKUP(B240,'X6'!$B:$AZ,15,FALSE)),IF($X$1=7,(VLOOKUP(B240,'X7'!$B:$AZ,15,FALSE)),IF($X$1=8,(VLOOKUP(B240,'X8'!$B:$AZ,15,FALSE)),IF($X$1=9,(VLOOKUP(B240,'X9'!$B:$AZ,15,FALSE)),IF($X$1=10,(VLOOKUP(B240,'X10'!$B:$AZ,15,FALSE)),IF($X$1=11,(VLOOKUP(B240,'X11'!$B:$AZ,15,FALSE)),IF($X$1=12,(VLOOKUP(B240,'X12'!$B:$AZ,15,FALSE)),IF($X$1=13,(VLOOKUP(B240,'X13'!$B:$AZ,15,FALSE)),"B")))))))))))))))</f>
        <v xml:space="preserve"> </v>
      </c>
      <c r="S240" s="185" t="str">
        <f ca="1">IF(ISERROR(IF((IF($X$1=1,(VLOOKUP(B240,'X1'!$B:$AZ,14,FALSE)),(IF($X$1=2,(VLOOKUP(B240,'X2'!$B:$AZ,14,FALSE)),(IF($X$1=3,(VLOOKUP(B240,'X3'!$B:$AZ,14,FALSE)),(IF($X$1=4,(VLOOKUP(B240,'X4'!$B:$AZ,14,FALSE)),(IF($X$1=5,(VLOOKUP(B240,'X5'!$B:$AZ,14,FALSE)),(IF($X$1=6,(VLOOKUP(B240,'X6'!$B:$AZ,14,FALSE)),(IF($X$1=7,(VLOOKUP(B240,'X7'!$B:$AZ,14,FALSE)),(IF($X$1=8,(VLOOKUP(B240,'X8'!$B:$AZ,14,FALSE)),(IF($X$1=9,(VLOOKUP(B240,'X9'!$B:$AZ,14,FALSE)),(IF($X$1=10,(VLOOKUP(B240,'X10'!$B:$AZ,14,FALSE)),(IF($X$1=11,(VLOOKUP(B240,'X11'!$B:$AZ,14,FALSE)),(IF($X$1=12,(VLOOKUP(B240,'X12'!$B:$AZ,14,FALSE)),(VLOOKUP(B240,'X13'!$B:$AZ,14,FALSE))))))))))))))))))))))))))=$V$1," ",(IF($X$1=1,(VLOOKUP(B240,'X1'!$B:$AZ,14,FALSE)),(IF($X$1=2,(VLOOKUP(B240,'X2'!$B:$AZ,14,FALSE)),(IF($X$1=3,(VLOOKUP(B240,'X3'!$B:$AZ,14,FALSE)),(IF($X$1=4,(VLOOKUP(B240,'X4'!$B:$AZ,14,FALSE)),(IF($X$1=5,(VLOOKUP(B240,'X5'!$B:$AZ,14,FALSE)),(IF($X$1=6,(VLOOKUP(B240,'X6'!$B:$AZ,14,FALSE)),(IF($X$1=7,(VLOOKUP(B240,'X7'!$B:$AZ,14,FALSE)),(IF($X$1=8,(VLOOKUP(B240,'X8'!$B:$AZ,14,FALSE)),(IF($X$1=9,(VLOOKUP(B240,'X9'!$B:$AZ,14,FALSE)),(IF($X$1=10,(VLOOKUP(B240,'X10'!$B:$AZ,14,FALSE)),(IF($X$1=11,(VLOOKUP(B240,'X11'!$B:$AZ,14,FALSE)),(IF($X$1=12,(VLOOKUP(B240,'X12'!$B:$AZ,14,FALSE)),(VLOOKUP(B240,'X13'!$B:$AZ,14,FALSE))))))))))))))))))))))))))))=TRUE," ",(IF((IF($X$1=1,(VLOOKUP(B240,'X1'!$B:$AZ,14,FALSE)),(IF($X$1=2,(VLOOKUP(B240,'X2'!$B:$AZ,14,FALSE)),(IF($X$1=3,(VLOOKUP(B240,'X3'!$B:$AZ,14,FALSE)),(IF($X$1=4,(VLOOKUP(B240,'X4'!$B:$AZ,14,FALSE)),(IF($X$1=5,(VLOOKUP(B240,'X5'!$B:$AZ,14,FALSE)),(IF($X$1=6,(VLOOKUP(B240,'X6'!$B:$AZ,14,FALSE)),(IF($X$1=7,(VLOOKUP(B240,'X7'!$B:$AZ,14,FALSE)),(IF($X$1=8,(VLOOKUP(B240,'X8'!$B:$AZ,14,FALSE)),(IF($X$1=9,(VLOOKUP(B240,'X9'!$B:$AZ,14,FALSE)),(IF($X$1=10,(VLOOKUP(B240,'X10'!$B:$AZ,14,FALSE)),(IF($X$1=11,(VLOOKUP(B240,'X11'!$B:$AZ,14,FALSE)),(IF($X$1=12,(VLOOKUP(B240,'X12'!$B:$AZ,14,FALSE)),(VLOOKUP(B240,'X13'!$B:$AZ,14,FALSE))))))))))))))))))))))))))=$V$1," ",(IF($X$1=1,(VLOOKUP(B240,'X1'!$B:$AZ,14,FALSE)),(IF($X$1=2,(VLOOKUP(B240,'X2'!$B:$AZ,14,FALSE)),(IF($X$1=3,(VLOOKUP(B240,'X3'!$B:$AZ,14,FALSE)),(IF($X$1=4,(VLOOKUP(B240,'X4'!$B:$AZ,14,FALSE)),(IF($X$1=5,(VLOOKUP(B240,'X5'!$B:$AZ,14,FALSE)),(IF($X$1=6,(VLOOKUP(B240,'X6'!$B:$AZ,14,FALSE)),(IF($X$1=7,(VLOOKUP(B240,'X7'!$B:$AZ,14,FALSE)),(IF($X$1=8,(VLOOKUP(B240,'X8'!$B:$AZ,14,FALSE)),(IF($X$1=9,(VLOOKUP(B240,'X9'!$B:$AZ,14,FALSE)),(IF($X$1=10,(VLOOKUP(B240,'X10'!$B:$AZ,14,FALSE)),(IF($X$1=11,(VLOOKUP(B240,'X11'!$B:$AZ,14,FALSE)),(IF($X$1=12,(VLOOKUP(B240,'X12'!$B:$AZ,14,FALSE)),(VLOOKUP(B240,'X13'!$B:$AZ,14,FALSE)))))))))))))))))))))))))))))</f>
        <v xml:space="preserve"> </v>
      </c>
    </row>
    <row r="241" spans="1:19" ht="14.1" customHeight="1" x14ac:dyDescent="0.2">
      <c r="A241" s="156" t="s">
        <v>1058</v>
      </c>
      <c r="B241" s="122" t="str">
        <f>IF(ISERROR(IF($U$16=1,(VLOOKUP(A241,$AC$89:$AH$125,2,FALSE)),IF((IF($X$1=1,'X1'!B200,(IF($X$1=2,'X2'!B200,(IF($X$1=3,'X3'!B200,(IF($X$1=4,'X4'!B200,(IF($X$1=5,'X5'!B200,(IF($X$1=6,'X6'!B200,(IF($X$1=7,'X7'!B200,(IF($X$1=8,'X8'!B200,(IF($X$1=9,'X9'!B200,(IF($X$1=10,'X10'!B200,(IF($X$1=11,'X11'!B200,(IF($X$1=12,'X12'!B200,'X13'!B200))))))))))))))))))))))))="","",(IF($X$1=1,'X1'!B200,(IF($X$1=2,'X2'!B200,(IF($X$1=3,'X3'!B200,(IF($X$1=4,'X4'!B200,(IF($X$1=5,'X5'!B200,(IF($X$1=6,'X6'!B200,(IF($X$1=7,'X7'!B200,(IF($X$1=8,'X8'!B200,(IF($X$1=9,'X9'!B200,(IF($X$1=10,'X10'!B200,(IF($X$1=11,'X11'!B200,(IF($X$1=12,'X12'!B200,'X13'!B200)))))))))))))))))))))))))))=TRUE," ",(IF($U$16=1,(VLOOKUP(A241,$AC$89:$AH$125,2,FALSE)),IF((IF($X$1=1,'X1'!B200,(IF($X$1=2,'X2'!B200,(IF($X$1=3,'X3'!B200,(IF($X$1=4,'X4'!B200,(IF($X$1=5,'X5'!B200,(IF($X$1=6,'X6'!B200,(IF($X$1=7,'X7'!B200,(IF($X$1=8,'X8'!B200,(IF($X$1=9,'X9'!B200,(IF($X$1=10,'X10'!B200,(IF($X$1=11,'X11'!B200,(IF($X$1=12,'X12'!B200,'X13'!B200))))))))))))))))))))))))="","",(IF($X$1=1,'X1'!B200,(IF($X$1=2,'X2'!B200,(IF($X$1=3,'X3'!B200,(IF($X$1=4,'X4'!B200,(IF($X$1=5,'X5'!B200,(IF($X$1=6,'X6'!B200,(IF($X$1=7,'X7'!B200,(IF($X$1=8,'X8'!B200,(IF($X$1=9,'X9'!B200,(IF($X$1=10,'X10'!B200,(IF($X$1=11,'X11'!B200,(IF($X$1=12,'X12'!B200,'X13'!B200))))))))))))))))))))))))))))</f>
        <v/>
      </c>
      <c r="C241" s="181" t="str">
        <f ca="1">IF(ISERROR(IF($X$1=1,(VLOOKUP(B241,'X1'!$B:$AZ,47,FALSE)),IF($X$1=2,(VLOOKUP(B241,'X2'!$B:$AZ,47,FALSE)),IF($X$1=3,(VLOOKUP(B241,'X3'!$B:$AZ,47,FALSE)),IF($X$1=4,(VLOOKUP(B241,'X4'!$B:$AZ,47,FALSE)),IF($X$1=5,(VLOOKUP(B241,'X5'!$B:$AZ,47,FALSE)),IF($X$1=6,(VLOOKUP(B241,'X6'!$B:$AZ,47,FALSE)),IF($X$1=7,(VLOOKUP(B241,'X7'!$B:$AZ,47,FALSE)),IF($X$1=8,(VLOOKUP(B241,'X8'!$B:$AZ,47,FALSE)),IF($X$1=9,(VLOOKUP(B241,'X9'!$B:$AZ,47,FALSE)),IF($X$1=10,(VLOOKUP(B241,'X10'!$B:$AZ,47,FALSE)),IF($X$1=11,(VLOOKUP(B241,'X11'!$B:$AZ,47,FALSE)),IF($X$1=12,(VLOOKUP(B241,'X12'!$B:$AZ,47,FALSE)),IF($X$1=13,(VLOOKUP(B241,'X13'!$B:$AZ,47,FALSE)),"B"))))))))))))))=TRUE," ",(IF($X$1=1,(VLOOKUP(B241,'X1'!$B:$AZ,47,FALSE)),IF($X$1=2,(VLOOKUP(B241,'X2'!$B:$AZ,47,FALSE)),IF($X$1=3,(VLOOKUP(B241,'X3'!$B:$AZ,47,FALSE)),IF($X$1=4,(VLOOKUP(B241,'X4'!$B:$AZ,47,FALSE)),IF($X$1=5,(VLOOKUP(B241,'X5'!$B:$AZ,47,FALSE)),IF($X$1=6,(VLOOKUP(B241,'X6'!$B:$AZ,47,FALSE)),IF($X$1=7,(VLOOKUP(B241,'X7'!$B:$AZ,47,FALSE)),IF($X$1=8,(VLOOKUP(B241,'X8'!$B:$AZ,47,FALSE)),IF($X$1=9,(VLOOKUP(B241,'X9'!$B:$AZ,47,FALSE)),IF($X$1=10,(VLOOKUP(B241,'X10'!$B:$AZ,47,FALSE)),IF($X$1=11,(VLOOKUP(B241,'X11'!$B:$AZ,47,FALSE)),IF($X$1=12,(VLOOKUP(B241,'X12'!$B:$AZ,47,FALSE)),IF($X$1=13,(VLOOKUP(B241,'X13'!$B:$AZ,47,FALSE)),"B")))))))))))))))</f>
        <v xml:space="preserve"> </v>
      </c>
      <c r="D241" s="181" t="str">
        <f ca="1">IF(ISERROR(IF($X$1=1,(VLOOKUP(B241,'X1'!$B:$AP,41,FALSE)),IF($X$1=2,(VLOOKUP(B241,'X2'!$B:$AP,41,FALSE)),IF($X$1=3,(VLOOKUP(B241,'X3'!$B:$AP,41,FALSE)),IF($X$1=4,(VLOOKUP(B241,'X4'!$B:$AP,41,FALSE)),IF($X$1=5,(VLOOKUP(B241,'X5'!$B:$AP,41,FALSE)),IF($X$1=6,(VLOOKUP(B241,'X6'!$B:$AP,41,FALSE)),IF($X$1=7,(VLOOKUP(B241,'X7'!$B:$AP,41,FALSE)),IF($X$1=8,(VLOOKUP(B241,'X8'!$B:$AP,41,FALSE)),IF($X$1=9,(VLOOKUP(B241,'X9'!$B:$AP,41,FALSE)),IF($X$1=10,(VLOOKUP(B241,'X10'!$B:$AP,41,FALSE)),IF($X$1=11,(VLOOKUP(B241,'X11'!$B:$AP,41,FALSE)),IF($X$1=12,(VLOOKUP(B241,'X12'!$B:$AP,41,FALSE)),IF($X$1=13,(VLOOKUP(B241,'X13'!$B:$AP,41,FALSE)),"B"))))))))))))))=TRUE," ",(IF($X$1=1,(VLOOKUP(B241,'X1'!$B:$AP,41,FALSE)),IF($X$1=2,(VLOOKUP(B241,'X2'!$B:$AP,41,FALSE)),IF($X$1=3,(VLOOKUP(B241,'X3'!$B:$AP,41,FALSE)),IF($X$1=4,(VLOOKUP(B241,'X4'!$B:$AP,41,FALSE)),IF($X$1=5,(VLOOKUP(B241,'X5'!$B:$AP,41,FALSE)),IF($X$1=6,(VLOOKUP(B241,'X6'!$B:$AP,41,FALSE)),IF($X$1=7,(VLOOKUP(B241,'X7'!$B:$AP,41,FALSE)),IF($X$1=8,(VLOOKUP(B241,'X8'!$B:$AP,41,FALSE)),IF($X$1=9,(VLOOKUP(B241,'X9'!$B:$AP,41,FALSE)),IF($X$1=10,(VLOOKUP(B241,'X10'!$B:$AP,41,FALSE)),IF($X$1=11,(VLOOKUP(B241,'X11'!$B:$AP,41,FALSE)),IF($X$1=12,(VLOOKUP(B241,'X12'!$B:$AP,41,FALSE)),IF($X$1=13,(VLOOKUP(B241,'X13'!$B:$AP,41,FALSE)),"B")))))))))))))))</f>
        <v xml:space="preserve"> </v>
      </c>
      <c r="E241" s="182" t="str">
        <f ca="1">IF(ISERROR(IF($X$1=1,(VLOOKUP(B241,'X1'!$B:$AP,7,FALSE)),IF($X$1=2,(VLOOKUP(B241,'X2'!$B:$AP,7,FALSE)),IF($X$1=3,(VLOOKUP(B241,'X3'!$B:$AP,7,FALSE)),IF($X$1=4,(VLOOKUP(B241,'X4'!$B:$AP,7,FALSE)),IF($X$1=5,(VLOOKUP(B241,'X5'!$B:$AP,7,FALSE)),IF($X$1=6,(VLOOKUP(B241,'X6'!$B:$AP,7,FALSE)),IF($X$1=7,(VLOOKUP(B241,'X7'!$B:$AP,7,FALSE)),IF($X$1=8,(VLOOKUP(B241,'X8'!$B:$AP,7,FALSE)),IF($X$1=9,(VLOOKUP(B241,'X9'!$B:$AP,7,FALSE)),IF($X$1=10,(VLOOKUP(B241,'X10'!$B:$AP,7,FALSE)),IF($X$1=11,(VLOOKUP(B241,'X11'!$B:$AP,7,FALSE)),IF($X$1=12,(VLOOKUP(B241,'X12'!$B:$AP,7,FALSE)),IF($X$1=13,(VLOOKUP(B241,'X13'!$B:$AP,7,FALSE)),"B"))))))))))))))=TRUE," ",(IF($X$1=1,(VLOOKUP(B241,'X1'!$B:$AP,7,FALSE)),IF($X$1=2,(VLOOKUP(B241,'X2'!$B:$AP,7,FALSE)),IF($X$1=3,(VLOOKUP(B241,'X3'!$B:$AP,7,FALSE)),IF($X$1=4,(VLOOKUP(B241,'X4'!$B:$AP,7,FALSE)),IF($X$1=5,(VLOOKUP(B241,'X5'!$B:$AP,7,FALSE)),IF($X$1=6,(VLOOKUP(B241,'X6'!$B:$AP,7,FALSE)),IF($X$1=7,(VLOOKUP(B241,'X7'!$B:$AP,7,FALSE)),IF($X$1=8,(VLOOKUP(B241,'X8'!$B:$AP,7,FALSE)),IF($X$1=9,(VLOOKUP(B241,'X9'!$B:$AP,7,FALSE)),IF($X$1=10,(VLOOKUP(B241,'X10'!$B:$AP,7,FALSE)),IF($X$1=11,(VLOOKUP(B241,'X11'!$B:$AP,7,FALSE)),IF($X$1=12,(VLOOKUP(B241,'X12'!$B:$AP,7,FALSE)),IF($X$1=13,(VLOOKUP(B241,'X13'!$B:$AP,7,FALSE)),"B")))))))))))))))</f>
        <v xml:space="preserve"> </v>
      </c>
      <c r="F241" s="182" t="str">
        <f ca="1">IF(ISERROR(IF((IF($X$1=1,(VLOOKUP(B241,'X1'!$B:$AO,6,FALSE)),(IF($X$1=2,(VLOOKUP(B241,'X2'!$B:$AO,6,FALSE)),(IF($X$1=3,(VLOOKUP(B241,'X3'!$B:$AO,6,FALSE)),(IF($X$1=4,(VLOOKUP(B241,'X4'!$B:$AO,6,FALSE)),(IF($X$1=5,(VLOOKUP(B241,'X5'!$B:$AO,6,FALSE)),(IF($X$1=6,(VLOOKUP(B241,'X6'!$B:$AO,6,FALSE)),(IF($X$1=7,(VLOOKUP(B241,'X7'!$B:$AO,6,FALSE)),(IF($X$1=8,(VLOOKUP(B241,'X8'!$B:$AO,6,FALSE)),(IF($X$1=9,(VLOOKUP(B241,'X9'!$B:$AO,6,FALSE)),(IF($X$1=10,(VLOOKUP(B241,'X10'!$B:$AO,6,FALSE)),(IF($X$1=11,(VLOOKUP(B241,'X11'!$B:$AO,6,FALSE)),(IF($X$1=12,(VLOOKUP(B241,'X12'!$B:$AO,6,FALSE)),(VLOOKUP(B241,'X13'!$B:$AO,6,FALSE))))))))))))))))))))))))))=$V$1," ",(IF($X$1=1,(VLOOKUP(B241,'X1'!$B:$AO,6,FALSE)),(IF($X$1=2,(VLOOKUP(B241,'X2'!$B:$AO,6,FALSE)),(IF($X$1=3,(VLOOKUP(B241,'X3'!$B:$AO,6,FALSE)),(IF($X$1=4,(VLOOKUP(B241,'X4'!$B:$AO,6,FALSE)),(IF($X$1=5,(VLOOKUP(B241,'X5'!$B:$AO,6,FALSE)),(IF($X$1=6,(VLOOKUP(B241,'X6'!$B:$AO,6,FALSE)),(IF($X$1=7,(VLOOKUP(B241,'X7'!$B:$AO,6,FALSE)),(IF($X$1=8,(VLOOKUP(B241,'X8'!$B:$AO,6,FALSE)),(IF($X$1=9,(VLOOKUP(B241,'X9'!$B:$AO,6,FALSE)),(IF($X$1=10,(VLOOKUP(B241,'X10'!$B:$AO,6,FALSE)),(IF($X$1=11,(VLOOKUP(B241,'X11'!$B:$AO,6,FALSE)),(IF($X$1=12,(VLOOKUP(B241,'X12'!$B:$AO,6,FALSE)),(VLOOKUP(B241,'X13'!$B:$AO,6,FALSE))))))))))))))))))))))))))))=TRUE," ",(IF((IF($X$1=1,(VLOOKUP(B241,'X1'!$B:$AO,6,FALSE)),(IF($X$1=2,(VLOOKUP(B241,'X2'!$B:$AO,6,FALSE)),(IF($X$1=3,(VLOOKUP(B241,'X3'!$B:$AO,6,FALSE)),(IF($X$1=4,(VLOOKUP(B241,'X4'!$B:$AO,6,FALSE)),(IF($X$1=5,(VLOOKUP(B241,'X5'!$B:$AO,6,FALSE)),(IF($X$1=6,(VLOOKUP(B241,'X6'!$B:$AO,6,FALSE)),(IF($X$1=7,(VLOOKUP(B241,'X7'!$B:$AO,6,FALSE)),(IF($X$1=8,(VLOOKUP(B241,'X8'!$B:$AO,6,FALSE)),(IF($X$1=9,(VLOOKUP(B241,'X9'!$B:$AO,6,FALSE)),(IF($X$1=10,(VLOOKUP(B241,'X10'!$B:$AO,6,FALSE)),(IF($X$1=11,(VLOOKUP(B241,'X11'!$B:$AO,6,FALSE)),(IF($X$1=12,(VLOOKUP(B241,'X12'!$B:$AO,6,FALSE)),(VLOOKUP(B241,'X13'!$B:$AO,6,FALSE))))))))))))))))))))))))))=$V$1," ",(IF($X$1=1,(VLOOKUP(B241,'X1'!$B:$AO,6,FALSE)),(IF($X$1=2,(VLOOKUP(B241,'X2'!$B:$AO,6,FALSE)),(IF($X$1=3,(VLOOKUP(B241,'X3'!$B:$AO,6,FALSE)),(IF($X$1=4,(VLOOKUP(B241,'X4'!$B:$AO,6,FALSE)),(IF($X$1=5,(VLOOKUP(B241,'X5'!$B:$AO,6,FALSE)),(IF($X$1=6,(VLOOKUP(B241,'X6'!$B:$AO,6,FALSE)),(IF($X$1=7,(VLOOKUP(B241,'X7'!$B:$AO,6,FALSE)),(IF($X$1=8,(VLOOKUP(B241,'X8'!$B:$AO,6,FALSE)),(IF($X$1=9,(VLOOKUP(B241,'X9'!$B:$AO,6,FALSE)),(IF($X$1=10,(VLOOKUP(B241,'X10'!$B:$AO,6,FALSE)),(IF($X$1=11,(VLOOKUP(B241,'X11'!$B:$AO,6,FALSE)),(IF($X$1=12,(VLOOKUP(B241,'X12'!$B:$AO,6,FALSE)),(VLOOKUP(B241,'X13'!$B:$AO,6,FALSE)))))))))))))))))))))))))))))</f>
        <v xml:space="preserve"> </v>
      </c>
      <c r="G241" s="182" t="str">
        <f ca="1">IF(ISERROR(IF($X$1=1,(VLOOKUP(B241,'X1'!$B:$AZ,44,FALSE)),IF($X$1=2,(VLOOKUP(B241,'X2'!$B:$AZ,44,FALSE)),IF($X$1=3,(VLOOKUP(B241,'X3'!$B:$AZ,44,FALSE)),IF($X$1=4,(VLOOKUP(B241,'X4'!$B:$AZ,44,FALSE)),IF($X$1=5,(VLOOKUP(B241,'X5'!$B:$AZ,44,FALSE)),IF($X$1=6,(VLOOKUP(B241,'X6'!$B:$AZ,44,FALSE)),IF($X$1=7,(VLOOKUP(B241,'X7'!$B:$AZ,44,FALSE)),IF($X$1=8,(VLOOKUP(B241,'X8'!$B:$AZ,44,FALSE)),IF($X$1=9,(VLOOKUP(B241,'X9'!$B:$AZ,44,FALSE)),IF($X$1=10,(VLOOKUP(B241,'X10'!$B:$AZ,44,FALSE)),IF($X$1=11,(VLOOKUP(B241,'X11'!$B:$AZ,44,FALSE)),IF($X$1=12,(VLOOKUP(B241,'X12'!$B:$AZ,44,FALSE)),IF($X$1=13,(VLOOKUP(B241,'X13'!$B:$AZ,44,FALSE)),"B"))))))))))))))=TRUE," ",(IF($X$1=1,(VLOOKUP(B241,'X1'!$B:$AZ,44,FALSE)),IF($X$1=2,(VLOOKUP(B241,'X2'!$B:$AZ,44,FALSE)),IF($X$1=3,(VLOOKUP(B241,'X3'!$B:$AZ,44,FALSE)),IF($X$1=4,(VLOOKUP(B241,'X4'!$B:$AZ,44,FALSE)),IF($X$1=5,(VLOOKUP(B241,'X5'!$B:$AZ,44,FALSE)),IF($X$1=6,(VLOOKUP(B241,'X6'!$B:$AZ,44,FALSE)),IF($X$1=7,(VLOOKUP(B241,'X7'!$B:$AZ,44,FALSE)),IF($X$1=8,(VLOOKUP(B241,'X8'!$B:$AZ,44,FALSE)),IF($X$1=9,(VLOOKUP(B241,'X9'!$B:$AZ,44,FALSE)),IF($X$1=10,(VLOOKUP(B241,'X10'!$B:$AZ,44,FALSE)),IF($X$1=11,(VLOOKUP(B241,'X11'!$B:$AZ,44,FALSE)),IF($X$1=12,(VLOOKUP(B241,'X12'!$B:$AZ,44,FALSE)),IF($X$1=13,(VLOOKUP(B241,'X13'!$B:$AZ,44,FALSE)),"B")))))))))))))))</f>
        <v xml:space="preserve"> </v>
      </c>
      <c r="H241" s="182" t="str">
        <f ca="1">IF(ISERROR(IF($X$1=1,(VLOOKUP(B241,'X1'!$B:$AZ,8,FALSE)),IF($X$1=2,(VLOOKUP(B241,'X2'!$B:$AZ,8,FALSE)),IF($X$1=3,(VLOOKUP(B241,'X3'!$B:$AZ,8,FALSE)),IF($X$1=4,(VLOOKUP(B241,'X4'!$B:$AZ,8,FALSE)),IF($X$1=5,(VLOOKUP(B241,'X5'!$B:$AZ,8,FALSE)),IF($X$1=6,(VLOOKUP(B241,'X6'!$B:$AZ,8,FALSE)),IF($X$1=7,(VLOOKUP(B241,'X7'!$B:$AZ,8,FALSE)),IF($X$1=8,(VLOOKUP(B241,'X8'!$B:$AZ,8,FALSE)),IF($X$1=9,(VLOOKUP(B241,'X9'!$B:$AZ,8,FALSE)),IF($X$1=10,(VLOOKUP(B241,'X10'!$B:$AZ,8,FALSE)),IF($X$1=11,(VLOOKUP(B241,'X11'!$B:$AZ,8,FALSE)),IF($X$1=12,(VLOOKUP(B241,'X12'!$B:$AZ,8,FALSE)),IF($X$1=13,(VLOOKUP(B241,'X13'!$B:$AZ,8,FALSE)),"B"))))))))))))))=TRUE," ",(IF($X$1=1,(VLOOKUP(B241,'X1'!$B:$AZ,8,FALSE)),IF($X$1=2,(VLOOKUP(B241,'X2'!$B:$AZ,8,FALSE)),IF($X$1=3,(VLOOKUP(B241,'X3'!$B:$AZ,8,FALSE)),IF($X$1=4,(VLOOKUP(B241,'X4'!$B:$AZ,8,FALSE)),IF($X$1=5,(VLOOKUP(B241,'X5'!$B:$AZ,8,FALSE)),IF($X$1=6,(VLOOKUP(B241,'X6'!$B:$AZ,8,FALSE)),IF($X$1=7,(VLOOKUP(B241,'X7'!$B:$AZ,8,FALSE)),IF($X$1=8,(VLOOKUP(B241,'X8'!$B:$AZ,8,FALSE)),IF($X$1=9,(VLOOKUP(B241,'X9'!$B:$AZ,8,FALSE)),IF($X$1=10,(VLOOKUP(B241,'X10'!$B:$AZ,8,FALSE)),IF($X$1=11,(VLOOKUP(B241,'X11'!$B:$AZ,8,FALSE)),IF($X$1=12,(VLOOKUP(B241,'X12'!$B:$AZ,8,FALSE)),IF($X$1=13,(VLOOKUP(B241,'X13'!$B:$AZ,8,FALSE)),"B")))))))))))))))</f>
        <v xml:space="preserve"> </v>
      </c>
      <c r="I241" s="183" t="str">
        <f ca="1">IF(ISERROR(IF($X$1=1,(VLOOKUP(B241,'X1'!$B:$AZ,2,FALSE)),IF($X$1=2,(VLOOKUP(B241,'X2'!$B:$AZ,2,FALSE)),IF($X$1=3,(VLOOKUP(B241,'X3'!$B:$AZ,2,FALSE)),IF($X$1=4,(VLOOKUP(B241,'X4'!$B:$AZ,2,FALSE)),IF($X$1=5,(VLOOKUP(B241,'X5'!$B:$AZ,2,FALSE)),IF($X$1=6,(VLOOKUP(B241,'X6'!$B:$AZ,2,FALSE)),IF($X$1=7,(VLOOKUP(B241,'X7'!$B:$AZ,2,FALSE)),IF($X$1=8,(VLOOKUP(B241,'X8'!$B:$AZ,2,FALSE)),IF($X$1=9,(VLOOKUP(B241,'X9'!$B:$AZ,2,FALSE)),IF($X$1=10,(VLOOKUP(B241,'X10'!$B:$AZ,2,FALSE)),IF($X$1=11,(VLOOKUP(B241,'X11'!$B:$AZ,2,FALSE)),IF($X$1=12,(VLOOKUP(B241,'X12'!$B:$AZ,2,FALSE)),IF($X$1=13,(VLOOKUP(B241,'X13'!$B:$AZ,2,FALSE)),"B"))))))))))))))=TRUE," ",(IF($X$1=1,(VLOOKUP(B241,'X1'!$B:$AZ,2,FALSE)),IF($X$1=2,(VLOOKUP(B241,'X2'!$B:$AZ,2,FALSE)),IF($X$1=3,(VLOOKUP(B241,'X3'!$B:$AZ,2,FALSE)),IF($X$1=4,(VLOOKUP(B241,'X4'!$B:$AZ,2,FALSE)),IF($X$1=5,(VLOOKUP(B241,'X5'!$B:$AZ,2,FALSE)),IF($X$1=6,(VLOOKUP(B241,'X6'!$B:$AZ,2,FALSE)),IF($X$1=7,(VLOOKUP(B241,'X7'!$B:$AZ,2,FALSE)),IF($X$1=8,(VLOOKUP(B241,'X8'!$B:$AZ,2,FALSE)),IF($X$1=9,(VLOOKUP(B241,'X9'!$B:$AZ,2,FALSE)),IF($X$1=10,(VLOOKUP(B241,'X10'!$B:$AZ,2,FALSE)),IF($X$1=11,(VLOOKUP(B241,'X11'!$B:$AZ,2,FALSE)),IF($X$1=12,(VLOOKUP(B241,'X12'!$B:$AZ,2,FALSE)),IF($X$1=13,(VLOOKUP(B241,'X13'!$B:$AZ,2,FALSE)),"B")))))))))))))))</f>
        <v xml:space="preserve"> </v>
      </c>
      <c r="J241" s="183" t="str">
        <f ca="1">IF(ISERROR(IF($X$1=1,(VLOOKUP(B241,'X1'!$B:$AZ,3,FALSE)),IF($X$1=2,(VLOOKUP(B241,'X2'!$B:$AZ,3,FALSE)),IF($X$1=3,(VLOOKUP(B241,'X3'!$B:$AZ,3,FALSE)),IF($X$1=4,(VLOOKUP(B241,'X4'!$B:$AZ,3,FALSE)),IF($X$1=5,(VLOOKUP(B241,'X5'!$B:$AZ,3,FALSE)),IF($X$1=6,(VLOOKUP(B241,'X6'!$B:$AZ,3,FALSE)),IF($X$1=7,(VLOOKUP(B241,'X7'!$B:$AZ,3,FALSE)),IF($X$1=8,(VLOOKUP(B241,'X8'!$B:$AZ,3,FALSE)),IF($X$1=9,(VLOOKUP(B241,'X9'!$B:$AZ,3,FALSE)),IF($X$1=10,(VLOOKUP(B241,'X10'!$B:$AZ,3,FALSE)),IF($X$1=11,(VLOOKUP(B241,'X11'!$B:$AZ,3,FALSE)),IF($X$1=12,(VLOOKUP(B241,'X12'!$B:$AZ,3,FALSE)),IF($X$1=13,(VLOOKUP(B241,'X13'!$B:$AZ,3,FALSE)),"B"))))))))))))))=TRUE," ",(IF($X$1=1,(VLOOKUP(B241,'X1'!$B:$AZ,3,FALSE)),IF($X$1=2,(VLOOKUP(B241,'X2'!$B:$AZ,3,FALSE)),IF($X$1=3,(VLOOKUP(B241,'X3'!$B:$AZ,3,FALSE)),IF($X$1=4,(VLOOKUP(B241,'X4'!$B:$AZ,3,FALSE)),IF($X$1=5,(VLOOKUP(B241,'X5'!$B:$AZ,3,FALSE)),IF($X$1=6,(VLOOKUP(B241,'X6'!$B:$AZ,3,FALSE)),IF($X$1=7,(VLOOKUP(B241,'X7'!$B:$AZ,3,FALSE)),IF($X$1=8,(VLOOKUP(B241,'X8'!$B:$AZ,3,FALSE)),IF($X$1=9,(VLOOKUP(B241,'X9'!$B:$AZ,3,FALSE)),IF($X$1=10,(VLOOKUP(B241,'X10'!$B:$AZ,3,FALSE)),IF($X$1=11,(VLOOKUP(B241,'X11'!$B:$AZ,3,FALSE)),IF($X$1=12,(VLOOKUP(B241,'X12'!$B:$AZ,3,FALSE)),IF($X$1=13,(VLOOKUP(B241,'X13'!$B:$AZ,3,FALSE)),"B")))))))))))))))</f>
        <v xml:space="preserve"> </v>
      </c>
      <c r="K241" s="183" t="str">
        <f ca="1">IF(ISERROR(IF($X$1=1,(VLOOKUP(B241,'X1'!$B:$AZ,5,FALSE)),IF($X$1=2,(VLOOKUP(B241,'X2'!$B:$AZ,5,FALSE)),IF($X$1=3,(VLOOKUP(B241,'X3'!$B:$AZ,5,FALSE)),IF($X$1=4,(VLOOKUP(B241,'X4'!$B:$AZ,5,FALSE)),IF($X$1=5,(VLOOKUP(B241,'X5'!$B:$AZ,5,FALSE)),IF($X$1=6,(VLOOKUP(B241,'X6'!$B:$AZ,5,FALSE)),IF($X$1=7,(VLOOKUP(B241,'X7'!$B:$AZ,5,FALSE)),IF($X$1=8,(VLOOKUP(B241,'X8'!$B:$AZ,5,FALSE)),IF($X$1=9,(VLOOKUP(B241,'X9'!$B:$AZ,5,FALSE)),IF($X$1=10,(VLOOKUP(B241,'X10'!$B:$AZ,5,FALSE)),IF($X$1=11,(VLOOKUP(B241,'X11'!$B:$AZ,5,FALSE)),IF($X$1=12,(VLOOKUP(B241,'X12'!$B:$AZ,5,FALSE)),IF($X$1=13,(VLOOKUP(B241,'X13'!$B:$AZ,5,FALSE)),"B"))))))))))))))=TRUE," ",(IF($X$1=1,(VLOOKUP(B241,'X1'!$B:$AZ,5,FALSE)),IF($X$1=2,(VLOOKUP(B241,'X2'!$B:$AZ,5,FALSE)),IF($X$1=3,(VLOOKUP(B241,'X3'!$B:$AZ,5,FALSE)),IF($X$1=4,(VLOOKUP(B241,'X4'!$B:$AZ,5,FALSE)),IF($X$1=5,(VLOOKUP(B241,'X5'!$B:$AZ,5,FALSE)),IF($X$1=6,(VLOOKUP(B241,'X6'!$B:$AZ,5,FALSE)),IF($X$1=7,(VLOOKUP(B241,'X7'!$B:$AZ,5,FALSE)),IF($X$1=8,(VLOOKUP(B241,'X8'!$B:$AZ,5,FALSE)),IF($X$1=9,(VLOOKUP(B241,'X9'!$B:$AZ,5,FALSE)),IF($X$1=10,(VLOOKUP(B241,'X10'!$B:$AZ,5,FALSE)),IF($X$1=11,(VLOOKUP(B241,'X11'!$B:$AZ,5,FALSE)),IF($X$1=12,(VLOOKUP(B241,'X12'!$B:$AZ,5,FALSE)),IF($X$1=13,(VLOOKUP(B241,'X13'!$B:$AZ,5,FALSE)),"B")))))))))))))))</f>
        <v xml:space="preserve"> </v>
      </c>
      <c r="L241" s="184" t="str">
        <f ca="1">IF(ISERROR(IF($X$1=1,(VLOOKUP(B241,'X1'!$B:$AZ,9,FALSE)),IF($X$1=2,(VLOOKUP(B241,'X2'!$B:$AZ,9,FALSE)),IF($X$1=3,(VLOOKUP(B241,'X3'!$B:$AZ,9,FALSE)),IF($X$1=4,(VLOOKUP(B241,'X4'!$B:$AZ,9,FALSE)),IF($X$1=5,(VLOOKUP(B241,'X5'!$B:$AZ,9,FALSE)),IF($X$1=6,(VLOOKUP(B241,'X6'!$B:$AZ,9,FALSE)),IF($X$1=7,(VLOOKUP(B241,'X7'!$B:$AZ,9,FALSE)),IF($X$1=8,(VLOOKUP(B241,'X8'!$B:$AZ,9,FALSE)),IF($X$1=9,(VLOOKUP(B241,'X9'!$B:$AZ,9,FALSE)),IF($X$1=10,(VLOOKUP(B241,'X10'!$B:$AZ,9,FALSE)),IF($X$1=11,(VLOOKUP(B241,'X11'!$B:$AZ,9,FALSE)),IF($X$1=12,(VLOOKUP(B241,'X12'!$B:$AZ,9,FALSE)),IF($X$1=13,(VLOOKUP(B241,'X13'!$B:$AZ,9,FALSE)),"B"))))))))))))))=TRUE," ",(IF($X$1=1,(VLOOKUP(B241,'X1'!$B:$AZ,9,FALSE)),IF($X$1=2,(VLOOKUP(B241,'X2'!$B:$AZ,9,FALSE)),IF($X$1=3,(VLOOKUP(B241,'X3'!$B:$AZ,9,FALSE)),IF($X$1=4,(VLOOKUP(B241,'X4'!$B:$AZ,9,FALSE)),IF($X$1=5,(VLOOKUP(B241,'X5'!$B:$AZ,9,FALSE)),IF($X$1=6,(VLOOKUP(B241,'X6'!$B:$AZ,9,FALSE)),IF($X$1=7,(VLOOKUP(B241,'X7'!$B:$AZ,9,FALSE)),IF($X$1=8,(VLOOKUP(B241,'X8'!$B:$AZ,9,FALSE)),IF($X$1=9,(VLOOKUP(B241,'X9'!$B:$AZ,9,FALSE)),IF($X$1=10,(VLOOKUP(B241,'X10'!$B:$AZ,9,FALSE)),IF($X$1=11,(VLOOKUP(B241,'X11'!$B:$AZ,9,FALSE)),IF($X$1=12,(VLOOKUP(B241,'X12'!$B:$AZ,9,FALSE)),IF($X$1=13,(VLOOKUP(B241,'X13'!$B:$AZ,9,FALSE)),"B")))))))))))))))</f>
        <v xml:space="preserve"> </v>
      </c>
      <c r="M241" s="184" t="str">
        <f ca="1">IF(ISERROR(IF($X$1=1,(VLOOKUP(B241,'X1'!$B:$AZ,10,FALSE)),IF($X$1=2,(VLOOKUP(B241,'X2'!$B:$AZ,10,FALSE)),IF($X$1=3,(VLOOKUP(B241,'X3'!$B:$AZ,10,FALSE)),IF($X$1=4,(VLOOKUP(B241,'X4'!$B:$AZ,10,FALSE)),IF($X$1=5,(VLOOKUP(B241,'X5'!$B:$AZ,10,FALSE)),IF($X$1=6,(VLOOKUP(B241,'X6'!$B:$AZ,10,FALSE)),IF($X$1=7,(VLOOKUP(B241,'X7'!$B:$AZ,10,FALSE)),IF($X$1=8,(VLOOKUP(B241,'X8'!$B:$AZ,10,FALSE)),IF($X$1=9,(VLOOKUP(B241,'X9'!$B:$AZ,10,FALSE)),IF($X$1=10,(VLOOKUP(B241,'X10'!$B:$AZ,10,FALSE)),IF($X$1=11,(VLOOKUP(B241,'X11'!$B:$AZ,10,FALSE)),IF($X$1=12,(VLOOKUP(B241,'X12'!$B:$AZ,10,FALSE)),IF($X$1=13,(VLOOKUP(B241,'X13'!$B:$AZ,10,FALSE)),"B"))))))))))))))=TRUE," ",(IF($X$1=1,(VLOOKUP(B241,'X1'!$B:$AZ,10,FALSE)),IF($X$1=2,(VLOOKUP(B241,'X2'!$B:$AZ,10,FALSE)),IF($X$1=3,(VLOOKUP(B241,'X3'!$B:$AZ,10,FALSE)),IF($X$1=4,(VLOOKUP(B241,'X4'!$B:$AZ,10,FALSE)),IF($X$1=5,(VLOOKUP(B241,'X5'!$B:$AZ,10,FALSE)),IF($X$1=6,(VLOOKUP(B241,'X6'!$B:$AZ,10,FALSE)),IF($X$1=7,(VLOOKUP(B241,'X7'!$B:$AZ,10,FALSE)),IF($X$1=8,(VLOOKUP(B241,'X8'!$B:$AZ,10,FALSE)),IF($X$1=9,(VLOOKUP(B241,'X9'!$B:$AZ,10,FALSE)),IF($X$1=10,(VLOOKUP(B241,'X10'!$B:$AZ,10,FALSE)),IF($X$1=11,(VLOOKUP(B241,'X11'!$B:$AZ,10,FALSE)),IF($X$1=12,(VLOOKUP(B241,'X12'!$B:$AZ,10,FALSE)),IF($X$1=13,(VLOOKUP(B241,'X13'!$B:$AZ,10,FALSE)),"B")))))))))))))))</f>
        <v xml:space="preserve"> </v>
      </c>
      <c r="N241" s="185" t="str">
        <f ca="1">IF(ISERROR(IF($X$1=1,(VLOOKUP(B241,'X1'!$B:$AZ,45,FALSE)),IF($X$1=2,(VLOOKUP(B241,'X2'!$B:$AZ,45,FALSE)),IF($X$1=3,(VLOOKUP(B241,'X3'!$B:$AZ,45,FALSE)),IF($X$1=4,(VLOOKUP(B241,'X4'!$B:$AZ,45,FALSE)),IF($X$1=5,(VLOOKUP(B241,'X5'!$B:$AZ,45,FALSE)),IF($X$1=6,(VLOOKUP(B241,'X6'!$B:$AZ,45,FALSE)),IF($X$1=7,(VLOOKUP(B241,'X7'!$B:$AZ,45,FALSE)),IF($X$1=8,(VLOOKUP(B241,'X8'!$B:$AZ,45,FALSE)),IF($X$1=9,(VLOOKUP(B241,'X9'!$B:$AZ,45,FALSE)),IF($X$1=10,(VLOOKUP(B241,'X10'!$B:$AZ,45,FALSE)),IF($X$1=11,(VLOOKUP(B241,'X11'!$B:$AZ,45,FALSE)),IF($X$1=12,(VLOOKUP(B241,'X12'!$B:$AZ,45,FALSE)),IF($X$1=13,(VLOOKUP(B241,'X13'!$B:$AZ,45,FALSE)),"B"))))))))))))))=TRUE," ",(IF($X$1=1,(VLOOKUP(B241,'X1'!$B:$AZ,45,FALSE)),IF($X$1=2,(VLOOKUP(B241,'X2'!$B:$AZ,45,FALSE)),IF($X$1=3,(VLOOKUP(B241,'X3'!$B:$AZ,45,FALSE)),IF($X$1=4,(VLOOKUP(B241,'X4'!$B:$AZ,45,FALSE)),IF($X$1=5,(VLOOKUP(B241,'X5'!$B:$AZ,45,FALSE)),IF($X$1=6,(VLOOKUP(B241,'X6'!$B:$AZ,45,FALSE)),IF($X$1=7,(VLOOKUP(B241,'X7'!$B:$AZ,45,FALSE)),IF($X$1=8,(VLOOKUP(B241,'X8'!$B:$AZ,45,FALSE)),IF($X$1=9,(VLOOKUP(B241,'X9'!$B:$AZ,45,FALSE)),IF($X$1=10,(VLOOKUP(B241,'X10'!$B:$AZ,45,FALSE)),IF($X$1=11,(VLOOKUP(B241,'X11'!$B:$AZ,45,FALSE)),IF($X$1=12,(VLOOKUP(B241,'X12'!$B:$AZ,45,FALSE)),IF($X$1=13,(VLOOKUP(B241,'X13'!$B:$AZ,45,FALSE)),"B")))))))))))))))</f>
        <v xml:space="preserve"> </v>
      </c>
      <c r="O241" s="184" t="str">
        <f ca="1">IF(ISERROR(IF($X$1=1,(VLOOKUP(B241,'X1'!$B:$AZ,11,FALSE)),IF($X$1=2,(VLOOKUP(B241,'X2'!$B:$AZ,11,FALSE)),IF($X$1=3,(VLOOKUP(B241,'X3'!$B:$AZ,11,FALSE)),IF($X$1=4,(VLOOKUP(B241,'X4'!$B:$AZ,11,FALSE)),IF($X$1=5,(VLOOKUP(B241,'X5'!$B:$AZ,11,FALSE)),IF($X$1=6,(VLOOKUP(B241,'X6'!$B:$AZ,11,FALSE)),IF($X$1=7,(VLOOKUP(B241,'X7'!$B:$AZ,11,FALSE)),IF($X$1=8,(VLOOKUP(B241,'X8'!$B:$AZ,11,FALSE)),IF($X$1=9,(VLOOKUP(B241,'X9'!$B:$AZ,11,FALSE)),IF($X$1=10,(VLOOKUP(B241,'X10'!$B:$AZ,11,FALSE)),IF($X$1=11,(VLOOKUP(B241,'X11'!$B:$AZ,11,FALSE)),IF($X$1=12,(VLOOKUP(B241,'X12'!$B:$AZ,11,FALSE)),IF($X$1=13,(VLOOKUP(B241,'X13'!$B:$AZ,11,FALSE)),"B"))))))))))))))=TRUE," ",(IF($X$1=1,(VLOOKUP(B241,'X1'!$B:$AZ,11,FALSE)),IF($X$1=2,(VLOOKUP(B241,'X2'!$B:$AZ,11,FALSE)),IF($X$1=3,(VLOOKUP(B241,'X3'!$B:$AZ,11,FALSE)),IF($X$1=4,(VLOOKUP(B241,'X4'!$B:$AZ,11,FALSE)),IF($X$1=5,(VLOOKUP(B241,'X5'!$B:$AZ,11,FALSE)),IF($X$1=6,(VLOOKUP(B241,'X6'!$B:$AZ,11,FALSE)),IF($X$1=7,(VLOOKUP(B241,'X7'!$B:$AZ,11,FALSE)),IF($X$1=8,(VLOOKUP(B241,'X8'!$B:$AZ,11,FALSE)),IF($X$1=9,(VLOOKUP(B241,'X9'!$B:$AZ,11,FALSE)),IF($X$1=10,(VLOOKUP(B241,'X10'!$B:$AZ,11,FALSE)),IF($X$1=11,(VLOOKUP(B241,'X11'!$B:$AZ,11,FALSE)),IF($X$1=12,(VLOOKUP(B241,'X12'!$B:$AZ,11,FALSE)),IF($X$1=13,(VLOOKUP(B241,'X13'!$B:$AZ,11,FALSE)),"B")))))))))))))))</f>
        <v xml:space="preserve"> </v>
      </c>
      <c r="P241" s="184" t="str">
        <f ca="1">IF(ISERROR(IF($X$1=1,(VLOOKUP(B241,'X1'!$B:$AZ,12,FALSE)),IF($X$1=2,(VLOOKUP(B241,'X2'!$B:$AZ,12,FALSE)),IF($X$1=3,(VLOOKUP(B241,'X3'!$B:$AZ,12,FALSE)),IF($X$1=4,(VLOOKUP(B241,'X4'!$B:$AZ,12,FALSE)),IF($X$1=5,(VLOOKUP(B241,'X5'!$B:$AZ,12,FALSE)),IF($X$1=6,(VLOOKUP(B241,'X6'!$B:$AZ,12,FALSE)),IF($X$1=7,(VLOOKUP(B241,'X7'!$B:$AZ,12,FALSE)),IF($X$1=8,(VLOOKUP(B241,'X8'!$B:$AZ,12,FALSE)),IF($X$1=9,(VLOOKUP(B241,'X9'!$B:$AZ,12,FALSE)),IF($X$1=10,(VLOOKUP(B241,'X10'!$B:$AZ,12,FALSE)),IF($X$1=11,(VLOOKUP(B241,'X11'!$B:$AZ,12,FALSE)),IF($X$1=12,(VLOOKUP(B241,'X12'!$B:$AZ,12,FALSE)),IF($X$1=13,(VLOOKUP(B241,'X13'!$B:$AZ,12,FALSE)),"B"))))))))))))))=TRUE," ",(IF($X$1=1,(VLOOKUP(B241,'X1'!$B:$AZ,12,FALSE)),IF($X$1=2,(VLOOKUP(B241,'X2'!$B:$AZ,12,FALSE)),IF($X$1=3,(VLOOKUP(B241,'X3'!$B:$AZ,12,FALSE)),IF($X$1=4,(VLOOKUP(B241,'X4'!$B:$AZ,12,FALSE)),IF($X$1=5,(VLOOKUP(B241,'X5'!$B:$AZ,12,FALSE)),IF($X$1=6,(VLOOKUP(B241,'X6'!$B:$AZ,12,FALSE)),IF($X$1=7,(VLOOKUP(B241,'X7'!$B:$AZ,12,FALSE)),IF($X$1=8,(VLOOKUP(B241,'X8'!$B:$AZ,12,FALSE)),IF($X$1=9,(VLOOKUP(B241,'X9'!$B:$AZ,12,FALSE)),IF($X$1=10,(VLOOKUP(B241,'X10'!$B:$AZ,12,FALSE)),IF($X$1=11,(VLOOKUP(B241,'X11'!$B:$AZ,12,FALSE)),IF($X$1=12,(VLOOKUP(B241,'X12'!$B:$AZ,12,FALSE)),IF($X$1=13,(VLOOKUP(B241,'X13'!$B:$AZ,12,FALSE)),"B")))))))))))))))</f>
        <v xml:space="preserve"> </v>
      </c>
      <c r="Q241" s="185" t="str">
        <f ca="1">IF(ISERROR(IF($X$1=1,(VLOOKUP(B241,'X1'!$B:$AZ,46,FALSE)),IF($X$1=2,(VLOOKUP(B241,'X2'!$B:$AZ,46,FALSE)),IF($X$1=3,(VLOOKUP(B241,'X3'!$B:$AZ,46,FALSE)),IF($X$1=4,(VLOOKUP(B241,'X4'!$B:$AZ,46,FALSE)),IF($X$1=5,(VLOOKUP(B241,'X5'!$B:$AZ,46,FALSE)),IF($X$1=6,(VLOOKUP(B241,'X6'!$B:$AZ,46,FALSE)),IF($X$1=7,(VLOOKUP(B241,'X7'!$B:$AZ,46,FALSE)),IF($X$1=8,(VLOOKUP(B241,'X8'!$B:$AZ,46,FALSE)),IF($X$1=9,(VLOOKUP(B241,'X9'!$B:$AZ,46,FALSE)),IF($X$1=10,(VLOOKUP(B241,'X10'!$B:$AZ,46,FALSE)),IF($X$1=11,(VLOOKUP(B241,'X11'!$B:$AZ,46,FALSE)),IF($X$1=12,(VLOOKUP(B241,'X12'!$B:$AZ,46,FALSE)),IF($X$1=13,(VLOOKUP(B241,'X13'!$B:$AZ,46,FALSE)),"B"))))))))))))))=TRUE," ",(IF($X$1=1,(VLOOKUP(B241,'X1'!$B:$AZ,46,FALSE)),IF($X$1=2,(VLOOKUP(B241,'X2'!$B:$AZ,46,FALSE)),IF($X$1=3,(VLOOKUP(B241,'X3'!$B:$AZ,46,FALSE)),IF($X$1=4,(VLOOKUP(B241,'X4'!$B:$AZ,46,FALSE)),IF($X$1=5,(VLOOKUP(B241,'X5'!$B:$AZ,46,FALSE)),IF($X$1=6,(VLOOKUP(B241,'X6'!$B:$AZ,46,FALSE)),IF($X$1=7,(VLOOKUP(B241,'X7'!$B:$AZ,46,FALSE)),IF($X$1=8,(VLOOKUP(B241,'X8'!$B:$AZ,46,FALSE)),IF($X$1=9,(VLOOKUP(B241,'X9'!$B:$AZ,46,FALSE)),IF($X$1=10,(VLOOKUP(B241,'X10'!$B:$AZ,46,FALSE)),IF($X$1=11,(VLOOKUP(B241,'X11'!$B:$AZ,46,FALSE)),IF($X$1=12,(VLOOKUP(B241,'X12'!$B:$AZ,46,FALSE)),IF($X$1=13,(VLOOKUP(B241,'X13'!$B:$AZ,46,FALSE)),"B")))))))))))))))</f>
        <v xml:space="preserve"> </v>
      </c>
      <c r="R241" s="185" t="str">
        <f ca="1">IF(ISERROR(IF($X$1=1,(VLOOKUP(B241,'X1'!$B:$AZ,15,FALSE)),IF($X$1=2,(VLOOKUP(B241,'X2'!$B:$AZ,15,FALSE)),IF($X$1=3,(VLOOKUP(B241,'X3'!$B:$AZ,15,FALSE)),IF($X$1=4,(VLOOKUP(B241,'X4'!$B:$AZ,15,FALSE)),IF($X$1=5,(VLOOKUP(B241,'X5'!$B:$AZ,15,FALSE)),IF($X$1=6,(VLOOKUP(B241,'X6'!$B:$AZ,15,FALSE)),IF($X$1=7,(VLOOKUP(B241,'X7'!$B:$AZ,15,FALSE)),IF($X$1=8,(VLOOKUP(B241,'X8'!$B:$AZ,15,FALSE)),IF($X$1=9,(VLOOKUP(B241,'X9'!$B:$AZ,15,FALSE)),IF($X$1=10,(VLOOKUP(B241,'X10'!$B:$AZ,15,FALSE)),IF($X$1=11,(VLOOKUP(B241,'X11'!$B:$AZ,15,FALSE)),IF($X$1=12,(VLOOKUP(B241,'X12'!$B:$AZ,15,FALSE)),IF($X$1=13,(VLOOKUP(B241,'X13'!$B:$AZ,15,FALSE)),"B"))))))))))))))=TRUE," ",(IF($X$1=1,(VLOOKUP(B241,'X1'!$B:$AZ,15,FALSE)),IF($X$1=2,(VLOOKUP(B241,'X2'!$B:$AZ,15,FALSE)),IF($X$1=3,(VLOOKUP(B241,'X3'!$B:$AZ,15,FALSE)),IF($X$1=4,(VLOOKUP(B241,'X4'!$B:$AZ,15,FALSE)),IF($X$1=5,(VLOOKUP(B241,'X5'!$B:$AZ,15,FALSE)),IF($X$1=6,(VLOOKUP(B241,'X6'!$B:$AZ,15,FALSE)),IF($X$1=7,(VLOOKUP(B241,'X7'!$B:$AZ,15,FALSE)),IF($X$1=8,(VLOOKUP(B241,'X8'!$B:$AZ,15,FALSE)),IF($X$1=9,(VLOOKUP(B241,'X9'!$B:$AZ,15,FALSE)),IF($X$1=10,(VLOOKUP(B241,'X10'!$B:$AZ,15,FALSE)),IF($X$1=11,(VLOOKUP(B241,'X11'!$B:$AZ,15,FALSE)),IF($X$1=12,(VLOOKUP(B241,'X12'!$B:$AZ,15,FALSE)),IF($X$1=13,(VLOOKUP(B241,'X13'!$B:$AZ,15,FALSE)),"B")))))))))))))))</f>
        <v xml:space="preserve"> </v>
      </c>
      <c r="S241" s="185" t="str">
        <f ca="1">IF(ISERROR(IF((IF($X$1=1,(VLOOKUP(B241,'X1'!$B:$AZ,14,FALSE)),(IF($X$1=2,(VLOOKUP(B241,'X2'!$B:$AZ,14,FALSE)),(IF($X$1=3,(VLOOKUP(B241,'X3'!$B:$AZ,14,FALSE)),(IF($X$1=4,(VLOOKUP(B241,'X4'!$B:$AZ,14,FALSE)),(IF($X$1=5,(VLOOKUP(B241,'X5'!$B:$AZ,14,FALSE)),(IF($X$1=6,(VLOOKUP(B241,'X6'!$B:$AZ,14,FALSE)),(IF($X$1=7,(VLOOKUP(B241,'X7'!$B:$AZ,14,FALSE)),(IF($X$1=8,(VLOOKUP(B241,'X8'!$B:$AZ,14,FALSE)),(IF($X$1=9,(VLOOKUP(B241,'X9'!$B:$AZ,14,FALSE)),(IF($X$1=10,(VLOOKUP(B241,'X10'!$B:$AZ,14,FALSE)),(IF($X$1=11,(VLOOKUP(B241,'X11'!$B:$AZ,14,FALSE)),(IF($X$1=12,(VLOOKUP(B241,'X12'!$B:$AZ,14,FALSE)),(VLOOKUP(B241,'X13'!$B:$AZ,14,FALSE))))))))))))))))))))))))))=$V$1," ",(IF($X$1=1,(VLOOKUP(B241,'X1'!$B:$AZ,14,FALSE)),(IF($X$1=2,(VLOOKUP(B241,'X2'!$B:$AZ,14,FALSE)),(IF($X$1=3,(VLOOKUP(B241,'X3'!$B:$AZ,14,FALSE)),(IF($X$1=4,(VLOOKUP(B241,'X4'!$B:$AZ,14,FALSE)),(IF($X$1=5,(VLOOKUP(B241,'X5'!$B:$AZ,14,FALSE)),(IF($X$1=6,(VLOOKUP(B241,'X6'!$B:$AZ,14,FALSE)),(IF($X$1=7,(VLOOKUP(B241,'X7'!$B:$AZ,14,FALSE)),(IF($X$1=8,(VLOOKUP(B241,'X8'!$B:$AZ,14,FALSE)),(IF($X$1=9,(VLOOKUP(B241,'X9'!$B:$AZ,14,FALSE)),(IF($X$1=10,(VLOOKUP(B241,'X10'!$B:$AZ,14,FALSE)),(IF($X$1=11,(VLOOKUP(B241,'X11'!$B:$AZ,14,FALSE)),(IF($X$1=12,(VLOOKUP(B241,'X12'!$B:$AZ,14,FALSE)),(VLOOKUP(B241,'X13'!$B:$AZ,14,FALSE))))))))))))))))))))))))))))=TRUE," ",(IF((IF($X$1=1,(VLOOKUP(B241,'X1'!$B:$AZ,14,FALSE)),(IF($X$1=2,(VLOOKUP(B241,'X2'!$B:$AZ,14,FALSE)),(IF($X$1=3,(VLOOKUP(B241,'X3'!$B:$AZ,14,FALSE)),(IF($X$1=4,(VLOOKUP(B241,'X4'!$B:$AZ,14,FALSE)),(IF($X$1=5,(VLOOKUP(B241,'X5'!$B:$AZ,14,FALSE)),(IF($X$1=6,(VLOOKUP(B241,'X6'!$B:$AZ,14,FALSE)),(IF($X$1=7,(VLOOKUP(B241,'X7'!$B:$AZ,14,FALSE)),(IF($X$1=8,(VLOOKUP(B241,'X8'!$B:$AZ,14,FALSE)),(IF($X$1=9,(VLOOKUP(B241,'X9'!$B:$AZ,14,FALSE)),(IF($X$1=10,(VLOOKUP(B241,'X10'!$B:$AZ,14,FALSE)),(IF($X$1=11,(VLOOKUP(B241,'X11'!$B:$AZ,14,FALSE)),(IF($X$1=12,(VLOOKUP(B241,'X12'!$B:$AZ,14,FALSE)),(VLOOKUP(B241,'X13'!$B:$AZ,14,FALSE))))))))))))))))))))))))))=$V$1," ",(IF($X$1=1,(VLOOKUP(B241,'X1'!$B:$AZ,14,FALSE)),(IF($X$1=2,(VLOOKUP(B241,'X2'!$B:$AZ,14,FALSE)),(IF($X$1=3,(VLOOKUP(B241,'X3'!$B:$AZ,14,FALSE)),(IF($X$1=4,(VLOOKUP(B241,'X4'!$B:$AZ,14,FALSE)),(IF($X$1=5,(VLOOKUP(B241,'X5'!$B:$AZ,14,FALSE)),(IF($X$1=6,(VLOOKUP(B241,'X6'!$B:$AZ,14,FALSE)),(IF($X$1=7,(VLOOKUP(B241,'X7'!$B:$AZ,14,FALSE)),(IF($X$1=8,(VLOOKUP(B241,'X8'!$B:$AZ,14,FALSE)),(IF($X$1=9,(VLOOKUP(B241,'X9'!$B:$AZ,14,FALSE)),(IF($X$1=10,(VLOOKUP(B241,'X10'!$B:$AZ,14,FALSE)),(IF($X$1=11,(VLOOKUP(B241,'X11'!$B:$AZ,14,FALSE)),(IF($X$1=12,(VLOOKUP(B241,'X12'!$B:$AZ,14,FALSE)),(VLOOKUP(B241,'X13'!$B:$AZ,14,FALSE)))))))))))))))))))))))))))))</f>
        <v xml:space="preserve"> </v>
      </c>
    </row>
    <row r="242" spans="1:19" ht="14.1" customHeight="1" x14ac:dyDescent="0.2">
      <c r="A242" s="156" t="s">
        <v>1058</v>
      </c>
      <c r="B242" s="122" t="str">
        <f>IF(ISERROR(IF($U$16=1,(VLOOKUP(A242,$AC$89:$AH$125,2,FALSE)),IF((IF($X$1=1,'X1'!B201,(IF($X$1=2,'X2'!B201,(IF($X$1=3,'X3'!B201,(IF($X$1=4,'X4'!B201,(IF($X$1=5,'X5'!B201,(IF($X$1=6,'X6'!B201,(IF($X$1=7,'X7'!B201,(IF($X$1=8,'X8'!B201,(IF($X$1=9,'X9'!B201,(IF($X$1=10,'X10'!B201,(IF($X$1=11,'X11'!B201,(IF($X$1=12,'X12'!B201,'X13'!B201))))))))))))))))))))))))="","",(IF($X$1=1,'X1'!B201,(IF($X$1=2,'X2'!B201,(IF($X$1=3,'X3'!B201,(IF($X$1=4,'X4'!B201,(IF($X$1=5,'X5'!B201,(IF($X$1=6,'X6'!B201,(IF($X$1=7,'X7'!B201,(IF($X$1=8,'X8'!B201,(IF($X$1=9,'X9'!B201,(IF($X$1=10,'X10'!B201,(IF($X$1=11,'X11'!B201,(IF($X$1=12,'X12'!B201,'X13'!B201)))))))))))))))))))))))))))=TRUE," ",(IF($U$16=1,(VLOOKUP(A242,$AC$89:$AH$125,2,FALSE)),IF((IF($X$1=1,'X1'!B201,(IF($X$1=2,'X2'!B201,(IF($X$1=3,'X3'!B201,(IF($X$1=4,'X4'!B201,(IF($X$1=5,'X5'!B201,(IF($X$1=6,'X6'!B201,(IF($X$1=7,'X7'!B201,(IF($X$1=8,'X8'!B201,(IF($X$1=9,'X9'!B201,(IF($X$1=10,'X10'!B201,(IF($X$1=11,'X11'!B201,(IF($X$1=12,'X12'!B201,'X13'!B201))))))))))))))))))))))))="","",(IF($X$1=1,'X1'!B201,(IF($X$1=2,'X2'!B201,(IF($X$1=3,'X3'!B201,(IF($X$1=4,'X4'!B201,(IF($X$1=5,'X5'!B201,(IF($X$1=6,'X6'!B201,(IF($X$1=7,'X7'!B201,(IF($X$1=8,'X8'!B201,(IF($X$1=9,'X9'!B201,(IF($X$1=10,'X10'!B201,(IF($X$1=11,'X11'!B201,(IF($X$1=12,'X12'!B201,'X13'!B201))))))))))))))))))))))))))))</f>
        <v/>
      </c>
      <c r="C242" s="181" t="str">
        <f ca="1">IF(ISERROR(IF($X$1=1,(VLOOKUP(B242,'X1'!$B:$AZ,47,FALSE)),IF($X$1=2,(VLOOKUP(B242,'X2'!$B:$AZ,47,FALSE)),IF($X$1=3,(VLOOKUP(B242,'X3'!$B:$AZ,47,FALSE)),IF($X$1=4,(VLOOKUP(B242,'X4'!$B:$AZ,47,FALSE)),IF($X$1=5,(VLOOKUP(B242,'X5'!$B:$AZ,47,FALSE)),IF($X$1=6,(VLOOKUP(B242,'X6'!$B:$AZ,47,FALSE)),IF($X$1=7,(VLOOKUP(B242,'X7'!$B:$AZ,47,FALSE)),IF($X$1=8,(VLOOKUP(B242,'X8'!$B:$AZ,47,FALSE)),IF($X$1=9,(VLOOKUP(B242,'X9'!$B:$AZ,47,FALSE)),IF($X$1=10,(VLOOKUP(B242,'X10'!$B:$AZ,47,FALSE)),IF($X$1=11,(VLOOKUP(B242,'X11'!$B:$AZ,47,FALSE)),IF($X$1=12,(VLOOKUP(B242,'X12'!$B:$AZ,47,FALSE)),IF($X$1=13,(VLOOKUP(B242,'X13'!$B:$AZ,47,FALSE)),"B"))))))))))))))=TRUE," ",(IF($X$1=1,(VLOOKUP(B242,'X1'!$B:$AZ,47,FALSE)),IF($X$1=2,(VLOOKUP(B242,'X2'!$B:$AZ,47,FALSE)),IF($X$1=3,(VLOOKUP(B242,'X3'!$B:$AZ,47,FALSE)),IF($X$1=4,(VLOOKUP(B242,'X4'!$B:$AZ,47,FALSE)),IF($X$1=5,(VLOOKUP(B242,'X5'!$B:$AZ,47,FALSE)),IF($X$1=6,(VLOOKUP(B242,'X6'!$B:$AZ,47,FALSE)),IF($X$1=7,(VLOOKUP(B242,'X7'!$B:$AZ,47,FALSE)),IF($X$1=8,(VLOOKUP(B242,'X8'!$B:$AZ,47,FALSE)),IF($X$1=9,(VLOOKUP(B242,'X9'!$B:$AZ,47,FALSE)),IF($X$1=10,(VLOOKUP(B242,'X10'!$B:$AZ,47,FALSE)),IF($X$1=11,(VLOOKUP(B242,'X11'!$B:$AZ,47,FALSE)),IF($X$1=12,(VLOOKUP(B242,'X12'!$B:$AZ,47,FALSE)),IF($X$1=13,(VLOOKUP(B242,'X13'!$B:$AZ,47,FALSE)),"B")))))))))))))))</f>
        <v xml:space="preserve"> </v>
      </c>
      <c r="D242" s="181" t="str">
        <f ca="1">IF(ISERROR(IF($X$1=1,(VLOOKUP(B242,'X1'!$B:$AP,41,FALSE)),IF($X$1=2,(VLOOKUP(B242,'X2'!$B:$AP,41,FALSE)),IF($X$1=3,(VLOOKUP(B242,'X3'!$B:$AP,41,FALSE)),IF($X$1=4,(VLOOKUP(B242,'X4'!$B:$AP,41,FALSE)),IF($X$1=5,(VLOOKUP(B242,'X5'!$B:$AP,41,FALSE)),IF($X$1=6,(VLOOKUP(B242,'X6'!$B:$AP,41,FALSE)),IF($X$1=7,(VLOOKUP(B242,'X7'!$B:$AP,41,FALSE)),IF($X$1=8,(VLOOKUP(B242,'X8'!$B:$AP,41,FALSE)),IF($X$1=9,(VLOOKUP(B242,'X9'!$B:$AP,41,FALSE)),IF($X$1=10,(VLOOKUP(B242,'X10'!$B:$AP,41,FALSE)),IF($X$1=11,(VLOOKUP(B242,'X11'!$B:$AP,41,FALSE)),IF($X$1=12,(VLOOKUP(B242,'X12'!$B:$AP,41,FALSE)),IF($X$1=13,(VLOOKUP(B242,'X13'!$B:$AP,41,FALSE)),"B"))))))))))))))=TRUE," ",(IF($X$1=1,(VLOOKUP(B242,'X1'!$B:$AP,41,FALSE)),IF($X$1=2,(VLOOKUP(B242,'X2'!$B:$AP,41,FALSE)),IF($X$1=3,(VLOOKUP(B242,'X3'!$B:$AP,41,FALSE)),IF($X$1=4,(VLOOKUP(B242,'X4'!$B:$AP,41,FALSE)),IF($X$1=5,(VLOOKUP(B242,'X5'!$B:$AP,41,FALSE)),IF($X$1=6,(VLOOKUP(B242,'X6'!$B:$AP,41,FALSE)),IF($X$1=7,(VLOOKUP(B242,'X7'!$B:$AP,41,FALSE)),IF($X$1=8,(VLOOKUP(B242,'X8'!$B:$AP,41,FALSE)),IF($X$1=9,(VLOOKUP(B242,'X9'!$B:$AP,41,FALSE)),IF($X$1=10,(VLOOKUP(B242,'X10'!$B:$AP,41,FALSE)),IF($X$1=11,(VLOOKUP(B242,'X11'!$B:$AP,41,FALSE)),IF($X$1=12,(VLOOKUP(B242,'X12'!$B:$AP,41,FALSE)),IF($X$1=13,(VLOOKUP(B242,'X13'!$B:$AP,41,FALSE)),"B")))))))))))))))</f>
        <v xml:space="preserve"> </v>
      </c>
      <c r="E242" s="182" t="str">
        <f ca="1">IF(ISERROR(IF($X$1=1,(VLOOKUP(B242,'X1'!$B:$AP,7,FALSE)),IF($X$1=2,(VLOOKUP(B242,'X2'!$B:$AP,7,FALSE)),IF($X$1=3,(VLOOKUP(B242,'X3'!$B:$AP,7,FALSE)),IF($X$1=4,(VLOOKUP(B242,'X4'!$B:$AP,7,FALSE)),IF($X$1=5,(VLOOKUP(B242,'X5'!$B:$AP,7,FALSE)),IF($X$1=6,(VLOOKUP(B242,'X6'!$B:$AP,7,FALSE)),IF($X$1=7,(VLOOKUP(B242,'X7'!$B:$AP,7,FALSE)),IF($X$1=8,(VLOOKUP(B242,'X8'!$B:$AP,7,FALSE)),IF($X$1=9,(VLOOKUP(B242,'X9'!$B:$AP,7,FALSE)),IF($X$1=10,(VLOOKUP(B242,'X10'!$B:$AP,7,FALSE)),IF($X$1=11,(VLOOKUP(B242,'X11'!$B:$AP,7,FALSE)),IF($X$1=12,(VLOOKUP(B242,'X12'!$B:$AP,7,FALSE)),IF($X$1=13,(VLOOKUP(B242,'X13'!$B:$AP,7,FALSE)),"B"))))))))))))))=TRUE," ",(IF($X$1=1,(VLOOKUP(B242,'X1'!$B:$AP,7,FALSE)),IF($X$1=2,(VLOOKUP(B242,'X2'!$B:$AP,7,FALSE)),IF($X$1=3,(VLOOKUP(B242,'X3'!$B:$AP,7,FALSE)),IF($X$1=4,(VLOOKUP(B242,'X4'!$B:$AP,7,FALSE)),IF($X$1=5,(VLOOKUP(B242,'X5'!$B:$AP,7,FALSE)),IF($X$1=6,(VLOOKUP(B242,'X6'!$B:$AP,7,FALSE)),IF($X$1=7,(VLOOKUP(B242,'X7'!$B:$AP,7,FALSE)),IF($X$1=8,(VLOOKUP(B242,'X8'!$B:$AP,7,FALSE)),IF($X$1=9,(VLOOKUP(B242,'X9'!$B:$AP,7,FALSE)),IF($X$1=10,(VLOOKUP(B242,'X10'!$B:$AP,7,FALSE)),IF($X$1=11,(VLOOKUP(B242,'X11'!$B:$AP,7,FALSE)),IF($X$1=12,(VLOOKUP(B242,'X12'!$B:$AP,7,FALSE)),IF($X$1=13,(VLOOKUP(B242,'X13'!$B:$AP,7,FALSE)),"B")))))))))))))))</f>
        <v xml:space="preserve"> </v>
      </c>
      <c r="F242" s="182" t="str">
        <f ca="1">IF(ISERROR(IF((IF($X$1=1,(VLOOKUP(B242,'X1'!$B:$AO,6,FALSE)),(IF($X$1=2,(VLOOKUP(B242,'X2'!$B:$AO,6,FALSE)),(IF($X$1=3,(VLOOKUP(B242,'X3'!$B:$AO,6,FALSE)),(IF($X$1=4,(VLOOKUP(B242,'X4'!$B:$AO,6,FALSE)),(IF($X$1=5,(VLOOKUP(B242,'X5'!$B:$AO,6,FALSE)),(IF($X$1=6,(VLOOKUP(B242,'X6'!$B:$AO,6,FALSE)),(IF($X$1=7,(VLOOKUP(B242,'X7'!$B:$AO,6,FALSE)),(IF($X$1=8,(VLOOKUP(B242,'X8'!$B:$AO,6,FALSE)),(IF($X$1=9,(VLOOKUP(B242,'X9'!$B:$AO,6,FALSE)),(IF($X$1=10,(VLOOKUP(B242,'X10'!$B:$AO,6,FALSE)),(IF($X$1=11,(VLOOKUP(B242,'X11'!$B:$AO,6,FALSE)),(IF($X$1=12,(VLOOKUP(B242,'X12'!$B:$AO,6,FALSE)),(VLOOKUP(B242,'X13'!$B:$AO,6,FALSE))))))))))))))))))))))))))=$V$1," ",(IF($X$1=1,(VLOOKUP(B242,'X1'!$B:$AO,6,FALSE)),(IF($X$1=2,(VLOOKUP(B242,'X2'!$B:$AO,6,FALSE)),(IF($X$1=3,(VLOOKUP(B242,'X3'!$B:$AO,6,FALSE)),(IF($X$1=4,(VLOOKUP(B242,'X4'!$B:$AO,6,FALSE)),(IF($X$1=5,(VLOOKUP(B242,'X5'!$B:$AO,6,FALSE)),(IF($X$1=6,(VLOOKUP(B242,'X6'!$B:$AO,6,FALSE)),(IF($X$1=7,(VLOOKUP(B242,'X7'!$B:$AO,6,FALSE)),(IF($X$1=8,(VLOOKUP(B242,'X8'!$B:$AO,6,FALSE)),(IF($X$1=9,(VLOOKUP(B242,'X9'!$B:$AO,6,FALSE)),(IF($X$1=10,(VLOOKUP(B242,'X10'!$B:$AO,6,FALSE)),(IF($X$1=11,(VLOOKUP(B242,'X11'!$B:$AO,6,FALSE)),(IF($X$1=12,(VLOOKUP(B242,'X12'!$B:$AO,6,FALSE)),(VLOOKUP(B242,'X13'!$B:$AO,6,FALSE))))))))))))))))))))))))))))=TRUE," ",(IF((IF($X$1=1,(VLOOKUP(B242,'X1'!$B:$AO,6,FALSE)),(IF($X$1=2,(VLOOKUP(B242,'X2'!$B:$AO,6,FALSE)),(IF($X$1=3,(VLOOKUP(B242,'X3'!$B:$AO,6,FALSE)),(IF($X$1=4,(VLOOKUP(B242,'X4'!$B:$AO,6,FALSE)),(IF($X$1=5,(VLOOKUP(B242,'X5'!$B:$AO,6,FALSE)),(IF($X$1=6,(VLOOKUP(B242,'X6'!$B:$AO,6,FALSE)),(IF($X$1=7,(VLOOKUP(B242,'X7'!$B:$AO,6,FALSE)),(IF($X$1=8,(VLOOKUP(B242,'X8'!$B:$AO,6,FALSE)),(IF($X$1=9,(VLOOKUP(B242,'X9'!$B:$AO,6,FALSE)),(IF($X$1=10,(VLOOKUP(B242,'X10'!$B:$AO,6,FALSE)),(IF($X$1=11,(VLOOKUP(B242,'X11'!$B:$AO,6,FALSE)),(IF($X$1=12,(VLOOKUP(B242,'X12'!$B:$AO,6,FALSE)),(VLOOKUP(B242,'X13'!$B:$AO,6,FALSE))))))))))))))))))))))))))=$V$1," ",(IF($X$1=1,(VLOOKUP(B242,'X1'!$B:$AO,6,FALSE)),(IF($X$1=2,(VLOOKUP(B242,'X2'!$B:$AO,6,FALSE)),(IF($X$1=3,(VLOOKUP(B242,'X3'!$B:$AO,6,FALSE)),(IF($X$1=4,(VLOOKUP(B242,'X4'!$B:$AO,6,FALSE)),(IF($X$1=5,(VLOOKUP(B242,'X5'!$B:$AO,6,FALSE)),(IF($X$1=6,(VLOOKUP(B242,'X6'!$B:$AO,6,FALSE)),(IF($X$1=7,(VLOOKUP(B242,'X7'!$B:$AO,6,FALSE)),(IF($X$1=8,(VLOOKUP(B242,'X8'!$B:$AO,6,FALSE)),(IF($X$1=9,(VLOOKUP(B242,'X9'!$B:$AO,6,FALSE)),(IF($X$1=10,(VLOOKUP(B242,'X10'!$B:$AO,6,FALSE)),(IF($X$1=11,(VLOOKUP(B242,'X11'!$B:$AO,6,FALSE)),(IF($X$1=12,(VLOOKUP(B242,'X12'!$B:$AO,6,FALSE)),(VLOOKUP(B242,'X13'!$B:$AO,6,FALSE)))))))))))))))))))))))))))))</f>
        <v xml:space="preserve"> </v>
      </c>
      <c r="G242" s="182" t="str">
        <f ca="1">IF(ISERROR(IF($X$1=1,(VLOOKUP(B242,'X1'!$B:$AZ,44,FALSE)),IF($X$1=2,(VLOOKUP(B242,'X2'!$B:$AZ,44,FALSE)),IF($X$1=3,(VLOOKUP(B242,'X3'!$B:$AZ,44,FALSE)),IF($X$1=4,(VLOOKUP(B242,'X4'!$B:$AZ,44,FALSE)),IF($X$1=5,(VLOOKUP(B242,'X5'!$B:$AZ,44,FALSE)),IF($X$1=6,(VLOOKUP(B242,'X6'!$B:$AZ,44,FALSE)),IF($X$1=7,(VLOOKUP(B242,'X7'!$B:$AZ,44,FALSE)),IF($X$1=8,(VLOOKUP(B242,'X8'!$B:$AZ,44,FALSE)),IF($X$1=9,(VLOOKUP(B242,'X9'!$B:$AZ,44,FALSE)),IF($X$1=10,(VLOOKUP(B242,'X10'!$B:$AZ,44,FALSE)),IF($X$1=11,(VLOOKUP(B242,'X11'!$B:$AZ,44,FALSE)),IF($X$1=12,(VLOOKUP(B242,'X12'!$B:$AZ,44,FALSE)),IF($X$1=13,(VLOOKUP(B242,'X13'!$B:$AZ,44,FALSE)),"B"))))))))))))))=TRUE," ",(IF($X$1=1,(VLOOKUP(B242,'X1'!$B:$AZ,44,FALSE)),IF($X$1=2,(VLOOKUP(B242,'X2'!$B:$AZ,44,FALSE)),IF($X$1=3,(VLOOKUP(B242,'X3'!$B:$AZ,44,FALSE)),IF($X$1=4,(VLOOKUP(B242,'X4'!$B:$AZ,44,FALSE)),IF($X$1=5,(VLOOKUP(B242,'X5'!$B:$AZ,44,FALSE)),IF($X$1=6,(VLOOKUP(B242,'X6'!$B:$AZ,44,FALSE)),IF($X$1=7,(VLOOKUP(B242,'X7'!$B:$AZ,44,FALSE)),IF($X$1=8,(VLOOKUP(B242,'X8'!$B:$AZ,44,FALSE)),IF($X$1=9,(VLOOKUP(B242,'X9'!$B:$AZ,44,FALSE)),IF($X$1=10,(VLOOKUP(B242,'X10'!$B:$AZ,44,FALSE)),IF($X$1=11,(VLOOKUP(B242,'X11'!$B:$AZ,44,FALSE)),IF($X$1=12,(VLOOKUP(B242,'X12'!$B:$AZ,44,FALSE)),IF($X$1=13,(VLOOKUP(B242,'X13'!$B:$AZ,44,FALSE)),"B")))))))))))))))</f>
        <v xml:space="preserve"> </v>
      </c>
      <c r="H242" s="182" t="str">
        <f ca="1">IF(ISERROR(IF($X$1=1,(VLOOKUP(B242,'X1'!$B:$AZ,8,FALSE)),IF($X$1=2,(VLOOKUP(B242,'X2'!$B:$AZ,8,FALSE)),IF($X$1=3,(VLOOKUP(B242,'X3'!$B:$AZ,8,FALSE)),IF($X$1=4,(VLOOKUP(B242,'X4'!$B:$AZ,8,FALSE)),IF($X$1=5,(VLOOKUP(B242,'X5'!$B:$AZ,8,FALSE)),IF($X$1=6,(VLOOKUP(B242,'X6'!$B:$AZ,8,FALSE)),IF($X$1=7,(VLOOKUP(B242,'X7'!$B:$AZ,8,FALSE)),IF($X$1=8,(VLOOKUP(B242,'X8'!$B:$AZ,8,FALSE)),IF($X$1=9,(VLOOKUP(B242,'X9'!$B:$AZ,8,FALSE)),IF($X$1=10,(VLOOKUP(B242,'X10'!$B:$AZ,8,FALSE)),IF($X$1=11,(VLOOKUP(B242,'X11'!$B:$AZ,8,FALSE)),IF($X$1=12,(VLOOKUP(B242,'X12'!$B:$AZ,8,FALSE)),IF($X$1=13,(VLOOKUP(B242,'X13'!$B:$AZ,8,FALSE)),"B"))))))))))))))=TRUE," ",(IF($X$1=1,(VLOOKUP(B242,'X1'!$B:$AZ,8,FALSE)),IF($X$1=2,(VLOOKUP(B242,'X2'!$B:$AZ,8,FALSE)),IF($X$1=3,(VLOOKUP(B242,'X3'!$B:$AZ,8,FALSE)),IF($X$1=4,(VLOOKUP(B242,'X4'!$B:$AZ,8,FALSE)),IF($X$1=5,(VLOOKUP(B242,'X5'!$B:$AZ,8,FALSE)),IF($X$1=6,(VLOOKUP(B242,'X6'!$B:$AZ,8,FALSE)),IF($X$1=7,(VLOOKUP(B242,'X7'!$B:$AZ,8,FALSE)),IF($X$1=8,(VLOOKUP(B242,'X8'!$B:$AZ,8,FALSE)),IF($X$1=9,(VLOOKUP(B242,'X9'!$B:$AZ,8,FALSE)),IF($X$1=10,(VLOOKUP(B242,'X10'!$B:$AZ,8,FALSE)),IF($X$1=11,(VLOOKUP(B242,'X11'!$B:$AZ,8,FALSE)),IF($X$1=12,(VLOOKUP(B242,'X12'!$B:$AZ,8,FALSE)),IF($X$1=13,(VLOOKUP(B242,'X13'!$B:$AZ,8,FALSE)),"B")))))))))))))))</f>
        <v xml:space="preserve"> </v>
      </c>
      <c r="I242" s="183" t="str">
        <f ca="1">IF(ISERROR(IF($X$1=1,(VLOOKUP(B242,'X1'!$B:$AZ,2,FALSE)),IF($X$1=2,(VLOOKUP(B242,'X2'!$B:$AZ,2,FALSE)),IF($X$1=3,(VLOOKUP(B242,'X3'!$B:$AZ,2,FALSE)),IF($X$1=4,(VLOOKUP(B242,'X4'!$B:$AZ,2,FALSE)),IF($X$1=5,(VLOOKUP(B242,'X5'!$B:$AZ,2,FALSE)),IF($X$1=6,(VLOOKUP(B242,'X6'!$B:$AZ,2,FALSE)),IF($X$1=7,(VLOOKUP(B242,'X7'!$B:$AZ,2,FALSE)),IF($X$1=8,(VLOOKUP(B242,'X8'!$B:$AZ,2,FALSE)),IF($X$1=9,(VLOOKUP(B242,'X9'!$B:$AZ,2,FALSE)),IF($X$1=10,(VLOOKUP(B242,'X10'!$B:$AZ,2,FALSE)),IF($X$1=11,(VLOOKUP(B242,'X11'!$B:$AZ,2,FALSE)),IF($X$1=12,(VLOOKUP(B242,'X12'!$B:$AZ,2,FALSE)),IF($X$1=13,(VLOOKUP(B242,'X13'!$B:$AZ,2,FALSE)),"B"))))))))))))))=TRUE," ",(IF($X$1=1,(VLOOKUP(B242,'X1'!$B:$AZ,2,FALSE)),IF($X$1=2,(VLOOKUP(B242,'X2'!$B:$AZ,2,FALSE)),IF($X$1=3,(VLOOKUP(B242,'X3'!$B:$AZ,2,FALSE)),IF($X$1=4,(VLOOKUP(B242,'X4'!$B:$AZ,2,FALSE)),IF($X$1=5,(VLOOKUP(B242,'X5'!$B:$AZ,2,FALSE)),IF($X$1=6,(VLOOKUP(B242,'X6'!$B:$AZ,2,FALSE)),IF($X$1=7,(VLOOKUP(B242,'X7'!$B:$AZ,2,FALSE)),IF($X$1=8,(VLOOKUP(B242,'X8'!$B:$AZ,2,FALSE)),IF($X$1=9,(VLOOKUP(B242,'X9'!$B:$AZ,2,FALSE)),IF($X$1=10,(VLOOKUP(B242,'X10'!$B:$AZ,2,FALSE)),IF($X$1=11,(VLOOKUP(B242,'X11'!$B:$AZ,2,FALSE)),IF($X$1=12,(VLOOKUP(B242,'X12'!$B:$AZ,2,FALSE)),IF($X$1=13,(VLOOKUP(B242,'X13'!$B:$AZ,2,FALSE)),"B")))))))))))))))</f>
        <v xml:space="preserve"> </v>
      </c>
      <c r="J242" s="183" t="str">
        <f ca="1">IF(ISERROR(IF($X$1=1,(VLOOKUP(B242,'X1'!$B:$AZ,3,FALSE)),IF($X$1=2,(VLOOKUP(B242,'X2'!$B:$AZ,3,FALSE)),IF($X$1=3,(VLOOKUP(B242,'X3'!$B:$AZ,3,FALSE)),IF($X$1=4,(VLOOKUP(B242,'X4'!$B:$AZ,3,FALSE)),IF($X$1=5,(VLOOKUP(B242,'X5'!$B:$AZ,3,FALSE)),IF($X$1=6,(VLOOKUP(B242,'X6'!$B:$AZ,3,FALSE)),IF($X$1=7,(VLOOKUP(B242,'X7'!$B:$AZ,3,FALSE)),IF($X$1=8,(VLOOKUP(B242,'X8'!$B:$AZ,3,FALSE)),IF($X$1=9,(VLOOKUP(B242,'X9'!$B:$AZ,3,FALSE)),IF($X$1=10,(VLOOKUP(B242,'X10'!$B:$AZ,3,FALSE)),IF($X$1=11,(VLOOKUP(B242,'X11'!$B:$AZ,3,FALSE)),IF($X$1=12,(VLOOKUP(B242,'X12'!$B:$AZ,3,FALSE)),IF($X$1=13,(VLOOKUP(B242,'X13'!$B:$AZ,3,FALSE)),"B"))))))))))))))=TRUE," ",(IF($X$1=1,(VLOOKUP(B242,'X1'!$B:$AZ,3,FALSE)),IF($X$1=2,(VLOOKUP(B242,'X2'!$B:$AZ,3,FALSE)),IF($X$1=3,(VLOOKUP(B242,'X3'!$B:$AZ,3,FALSE)),IF($X$1=4,(VLOOKUP(B242,'X4'!$B:$AZ,3,FALSE)),IF($X$1=5,(VLOOKUP(B242,'X5'!$B:$AZ,3,FALSE)),IF($X$1=6,(VLOOKUP(B242,'X6'!$B:$AZ,3,FALSE)),IF($X$1=7,(VLOOKUP(B242,'X7'!$B:$AZ,3,FALSE)),IF($X$1=8,(VLOOKUP(B242,'X8'!$B:$AZ,3,FALSE)),IF($X$1=9,(VLOOKUP(B242,'X9'!$B:$AZ,3,FALSE)),IF($X$1=10,(VLOOKUP(B242,'X10'!$B:$AZ,3,FALSE)),IF($X$1=11,(VLOOKUP(B242,'X11'!$B:$AZ,3,FALSE)),IF($X$1=12,(VLOOKUP(B242,'X12'!$B:$AZ,3,FALSE)),IF($X$1=13,(VLOOKUP(B242,'X13'!$B:$AZ,3,FALSE)),"B")))))))))))))))</f>
        <v xml:space="preserve"> </v>
      </c>
      <c r="K242" s="183" t="str">
        <f ca="1">IF(ISERROR(IF($X$1=1,(VLOOKUP(B242,'X1'!$B:$AZ,5,FALSE)),IF($X$1=2,(VLOOKUP(B242,'X2'!$B:$AZ,5,FALSE)),IF($X$1=3,(VLOOKUP(B242,'X3'!$B:$AZ,5,FALSE)),IF($X$1=4,(VLOOKUP(B242,'X4'!$B:$AZ,5,FALSE)),IF($X$1=5,(VLOOKUP(B242,'X5'!$B:$AZ,5,FALSE)),IF($X$1=6,(VLOOKUP(B242,'X6'!$B:$AZ,5,FALSE)),IF($X$1=7,(VLOOKUP(B242,'X7'!$B:$AZ,5,FALSE)),IF($X$1=8,(VLOOKUP(B242,'X8'!$B:$AZ,5,FALSE)),IF($X$1=9,(VLOOKUP(B242,'X9'!$B:$AZ,5,FALSE)),IF($X$1=10,(VLOOKUP(B242,'X10'!$B:$AZ,5,FALSE)),IF($X$1=11,(VLOOKUP(B242,'X11'!$B:$AZ,5,FALSE)),IF($X$1=12,(VLOOKUP(B242,'X12'!$B:$AZ,5,FALSE)),IF($X$1=13,(VLOOKUP(B242,'X13'!$B:$AZ,5,FALSE)),"B"))))))))))))))=TRUE," ",(IF($X$1=1,(VLOOKUP(B242,'X1'!$B:$AZ,5,FALSE)),IF($X$1=2,(VLOOKUP(B242,'X2'!$B:$AZ,5,FALSE)),IF($X$1=3,(VLOOKUP(B242,'X3'!$B:$AZ,5,FALSE)),IF($X$1=4,(VLOOKUP(B242,'X4'!$B:$AZ,5,FALSE)),IF($X$1=5,(VLOOKUP(B242,'X5'!$B:$AZ,5,FALSE)),IF($X$1=6,(VLOOKUP(B242,'X6'!$B:$AZ,5,FALSE)),IF($X$1=7,(VLOOKUP(B242,'X7'!$B:$AZ,5,FALSE)),IF($X$1=8,(VLOOKUP(B242,'X8'!$B:$AZ,5,FALSE)),IF($X$1=9,(VLOOKUP(B242,'X9'!$B:$AZ,5,FALSE)),IF($X$1=10,(VLOOKUP(B242,'X10'!$B:$AZ,5,FALSE)),IF($X$1=11,(VLOOKUP(B242,'X11'!$B:$AZ,5,FALSE)),IF($X$1=12,(VLOOKUP(B242,'X12'!$B:$AZ,5,FALSE)),IF($X$1=13,(VLOOKUP(B242,'X13'!$B:$AZ,5,FALSE)),"B")))))))))))))))</f>
        <v xml:space="preserve"> </v>
      </c>
      <c r="L242" s="184" t="str">
        <f ca="1">IF(ISERROR(IF($X$1=1,(VLOOKUP(B242,'X1'!$B:$AZ,9,FALSE)),IF($X$1=2,(VLOOKUP(B242,'X2'!$B:$AZ,9,FALSE)),IF($X$1=3,(VLOOKUP(B242,'X3'!$B:$AZ,9,FALSE)),IF($X$1=4,(VLOOKUP(B242,'X4'!$B:$AZ,9,FALSE)),IF($X$1=5,(VLOOKUP(B242,'X5'!$B:$AZ,9,FALSE)),IF($X$1=6,(VLOOKUP(B242,'X6'!$B:$AZ,9,FALSE)),IF($X$1=7,(VLOOKUP(B242,'X7'!$B:$AZ,9,FALSE)),IF($X$1=8,(VLOOKUP(B242,'X8'!$B:$AZ,9,FALSE)),IF($X$1=9,(VLOOKUP(B242,'X9'!$B:$AZ,9,FALSE)),IF($X$1=10,(VLOOKUP(B242,'X10'!$B:$AZ,9,FALSE)),IF($X$1=11,(VLOOKUP(B242,'X11'!$B:$AZ,9,FALSE)),IF($X$1=12,(VLOOKUP(B242,'X12'!$B:$AZ,9,FALSE)),IF($X$1=13,(VLOOKUP(B242,'X13'!$B:$AZ,9,FALSE)),"B"))))))))))))))=TRUE," ",(IF($X$1=1,(VLOOKUP(B242,'X1'!$B:$AZ,9,FALSE)),IF($X$1=2,(VLOOKUP(B242,'X2'!$B:$AZ,9,FALSE)),IF($X$1=3,(VLOOKUP(B242,'X3'!$B:$AZ,9,FALSE)),IF($X$1=4,(VLOOKUP(B242,'X4'!$B:$AZ,9,FALSE)),IF($X$1=5,(VLOOKUP(B242,'X5'!$B:$AZ,9,FALSE)),IF($X$1=6,(VLOOKUP(B242,'X6'!$B:$AZ,9,FALSE)),IF($X$1=7,(VLOOKUP(B242,'X7'!$B:$AZ,9,FALSE)),IF($X$1=8,(VLOOKUP(B242,'X8'!$B:$AZ,9,FALSE)),IF($X$1=9,(VLOOKUP(B242,'X9'!$B:$AZ,9,FALSE)),IF($X$1=10,(VLOOKUP(B242,'X10'!$B:$AZ,9,FALSE)),IF($X$1=11,(VLOOKUP(B242,'X11'!$B:$AZ,9,FALSE)),IF($X$1=12,(VLOOKUP(B242,'X12'!$B:$AZ,9,FALSE)),IF($X$1=13,(VLOOKUP(B242,'X13'!$B:$AZ,9,FALSE)),"B")))))))))))))))</f>
        <v xml:space="preserve"> </v>
      </c>
      <c r="M242" s="184" t="str">
        <f ca="1">IF(ISERROR(IF($X$1=1,(VLOOKUP(B242,'X1'!$B:$AZ,10,FALSE)),IF($X$1=2,(VLOOKUP(B242,'X2'!$B:$AZ,10,FALSE)),IF($X$1=3,(VLOOKUP(B242,'X3'!$B:$AZ,10,FALSE)),IF($X$1=4,(VLOOKUP(B242,'X4'!$B:$AZ,10,FALSE)),IF($X$1=5,(VLOOKUP(B242,'X5'!$B:$AZ,10,FALSE)),IF($X$1=6,(VLOOKUP(B242,'X6'!$B:$AZ,10,FALSE)),IF($X$1=7,(VLOOKUP(B242,'X7'!$B:$AZ,10,FALSE)),IF($X$1=8,(VLOOKUP(B242,'X8'!$B:$AZ,10,FALSE)),IF($X$1=9,(VLOOKUP(B242,'X9'!$B:$AZ,10,FALSE)),IF($X$1=10,(VLOOKUP(B242,'X10'!$B:$AZ,10,FALSE)),IF($X$1=11,(VLOOKUP(B242,'X11'!$B:$AZ,10,FALSE)),IF($X$1=12,(VLOOKUP(B242,'X12'!$B:$AZ,10,FALSE)),IF($X$1=13,(VLOOKUP(B242,'X13'!$B:$AZ,10,FALSE)),"B"))))))))))))))=TRUE," ",(IF($X$1=1,(VLOOKUP(B242,'X1'!$B:$AZ,10,FALSE)),IF($X$1=2,(VLOOKUP(B242,'X2'!$B:$AZ,10,FALSE)),IF($X$1=3,(VLOOKUP(B242,'X3'!$B:$AZ,10,FALSE)),IF($X$1=4,(VLOOKUP(B242,'X4'!$B:$AZ,10,FALSE)),IF($X$1=5,(VLOOKUP(B242,'X5'!$B:$AZ,10,FALSE)),IF($X$1=6,(VLOOKUP(B242,'X6'!$B:$AZ,10,FALSE)),IF($X$1=7,(VLOOKUP(B242,'X7'!$B:$AZ,10,FALSE)),IF($X$1=8,(VLOOKUP(B242,'X8'!$B:$AZ,10,FALSE)),IF($X$1=9,(VLOOKUP(B242,'X9'!$B:$AZ,10,FALSE)),IF($X$1=10,(VLOOKUP(B242,'X10'!$B:$AZ,10,FALSE)),IF($X$1=11,(VLOOKUP(B242,'X11'!$B:$AZ,10,FALSE)),IF($X$1=12,(VLOOKUP(B242,'X12'!$B:$AZ,10,FALSE)),IF($X$1=13,(VLOOKUP(B242,'X13'!$B:$AZ,10,FALSE)),"B")))))))))))))))</f>
        <v xml:space="preserve"> </v>
      </c>
      <c r="N242" s="185" t="str">
        <f ca="1">IF(ISERROR(IF($X$1=1,(VLOOKUP(B242,'X1'!$B:$AZ,45,FALSE)),IF($X$1=2,(VLOOKUP(B242,'X2'!$B:$AZ,45,FALSE)),IF($X$1=3,(VLOOKUP(B242,'X3'!$B:$AZ,45,FALSE)),IF($X$1=4,(VLOOKUP(B242,'X4'!$B:$AZ,45,FALSE)),IF($X$1=5,(VLOOKUP(B242,'X5'!$B:$AZ,45,FALSE)),IF($X$1=6,(VLOOKUP(B242,'X6'!$B:$AZ,45,FALSE)),IF($X$1=7,(VLOOKUP(B242,'X7'!$B:$AZ,45,FALSE)),IF($X$1=8,(VLOOKUP(B242,'X8'!$B:$AZ,45,FALSE)),IF($X$1=9,(VLOOKUP(B242,'X9'!$B:$AZ,45,FALSE)),IF($X$1=10,(VLOOKUP(B242,'X10'!$B:$AZ,45,FALSE)),IF($X$1=11,(VLOOKUP(B242,'X11'!$B:$AZ,45,FALSE)),IF($X$1=12,(VLOOKUP(B242,'X12'!$B:$AZ,45,FALSE)),IF($X$1=13,(VLOOKUP(B242,'X13'!$B:$AZ,45,FALSE)),"B"))))))))))))))=TRUE," ",(IF($X$1=1,(VLOOKUP(B242,'X1'!$B:$AZ,45,FALSE)),IF($X$1=2,(VLOOKUP(B242,'X2'!$B:$AZ,45,FALSE)),IF($X$1=3,(VLOOKUP(B242,'X3'!$B:$AZ,45,FALSE)),IF($X$1=4,(VLOOKUP(B242,'X4'!$B:$AZ,45,FALSE)),IF($X$1=5,(VLOOKUP(B242,'X5'!$B:$AZ,45,FALSE)),IF($X$1=6,(VLOOKUP(B242,'X6'!$B:$AZ,45,FALSE)),IF($X$1=7,(VLOOKUP(B242,'X7'!$B:$AZ,45,FALSE)),IF($X$1=8,(VLOOKUP(B242,'X8'!$B:$AZ,45,FALSE)),IF($X$1=9,(VLOOKUP(B242,'X9'!$B:$AZ,45,FALSE)),IF($X$1=10,(VLOOKUP(B242,'X10'!$B:$AZ,45,FALSE)),IF($X$1=11,(VLOOKUP(B242,'X11'!$B:$AZ,45,FALSE)),IF($X$1=12,(VLOOKUP(B242,'X12'!$B:$AZ,45,FALSE)),IF($X$1=13,(VLOOKUP(B242,'X13'!$B:$AZ,45,FALSE)),"B")))))))))))))))</f>
        <v xml:space="preserve"> </v>
      </c>
      <c r="O242" s="184" t="str">
        <f ca="1">IF(ISERROR(IF($X$1=1,(VLOOKUP(B242,'X1'!$B:$AZ,11,FALSE)),IF($X$1=2,(VLOOKUP(B242,'X2'!$B:$AZ,11,FALSE)),IF($X$1=3,(VLOOKUP(B242,'X3'!$B:$AZ,11,FALSE)),IF($X$1=4,(VLOOKUP(B242,'X4'!$B:$AZ,11,FALSE)),IF($X$1=5,(VLOOKUP(B242,'X5'!$B:$AZ,11,FALSE)),IF($X$1=6,(VLOOKUP(B242,'X6'!$B:$AZ,11,FALSE)),IF($X$1=7,(VLOOKUP(B242,'X7'!$B:$AZ,11,FALSE)),IF($X$1=8,(VLOOKUP(B242,'X8'!$B:$AZ,11,FALSE)),IF($X$1=9,(VLOOKUP(B242,'X9'!$B:$AZ,11,FALSE)),IF($X$1=10,(VLOOKUP(B242,'X10'!$B:$AZ,11,FALSE)),IF($X$1=11,(VLOOKUP(B242,'X11'!$B:$AZ,11,FALSE)),IF($X$1=12,(VLOOKUP(B242,'X12'!$B:$AZ,11,FALSE)),IF($X$1=13,(VLOOKUP(B242,'X13'!$B:$AZ,11,FALSE)),"B"))))))))))))))=TRUE," ",(IF($X$1=1,(VLOOKUP(B242,'X1'!$B:$AZ,11,FALSE)),IF($X$1=2,(VLOOKUP(B242,'X2'!$B:$AZ,11,FALSE)),IF($X$1=3,(VLOOKUP(B242,'X3'!$B:$AZ,11,FALSE)),IF($X$1=4,(VLOOKUP(B242,'X4'!$B:$AZ,11,FALSE)),IF($X$1=5,(VLOOKUP(B242,'X5'!$B:$AZ,11,FALSE)),IF($X$1=6,(VLOOKUP(B242,'X6'!$B:$AZ,11,FALSE)),IF($X$1=7,(VLOOKUP(B242,'X7'!$B:$AZ,11,FALSE)),IF($X$1=8,(VLOOKUP(B242,'X8'!$B:$AZ,11,FALSE)),IF($X$1=9,(VLOOKUP(B242,'X9'!$B:$AZ,11,FALSE)),IF($X$1=10,(VLOOKUP(B242,'X10'!$B:$AZ,11,FALSE)),IF($X$1=11,(VLOOKUP(B242,'X11'!$B:$AZ,11,FALSE)),IF($X$1=12,(VLOOKUP(B242,'X12'!$B:$AZ,11,FALSE)),IF($X$1=13,(VLOOKUP(B242,'X13'!$B:$AZ,11,FALSE)),"B")))))))))))))))</f>
        <v xml:space="preserve"> </v>
      </c>
      <c r="P242" s="184" t="str">
        <f ca="1">IF(ISERROR(IF($X$1=1,(VLOOKUP(B242,'X1'!$B:$AZ,12,FALSE)),IF($X$1=2,(VLOOKUP(B242,'X2'!$B:$AZ,12,FALSE)),IF($X$1=3,(VLOOKUP(B242,'X3'!$B:$AZ,12,FALSE)),IF($X$1=4,(VLOOKUP(B242,'X4'!$B:$AZ,12,FALSE)),IF($X$1=5,(VLOOKUP(B242,'X5'!$B:$AZ,12,FALSE)),IF($X$1=6,(VLOOKUP(B242,'X6'!$B:$AZ,12,FALSE)),IF($X$1=7,(VLOOKUP(B242,'X7'!$B:$AZ,12,FALSE)),IF($X$1=8,(VLOOKUP(B242,'X8'!$B:$AZ,12,FALSE)),IF($X$1=9,(VLOOKUP(B242,'X9'!$B:$AZ,12,FALSE)),IF($X$1=10,(VLOOKUP(B242,'X10'!$B:$AZ,12,FALSE)),IF($X$1=11,(VLOOKUP(B242,'X11'!$B:$AZ,12,FALSE)),IF($X$1=12,(VLOOKUP(B242,'X12'!$B:$AZ,12,FALSE)),IF($X$1=13,(VLOOKUP(B242,'X13'!$B:$AZ,12,FALSE)),"B"))))))))))))))=TRUE," ",(IF($X$1=1,(VLOOKUP(B242,'X1'!$B:$AZ,12,FALSE)),IF($X$1=2,(VLOOKUP(B242,'X2'!$B:$AZ,12,FALSE)),IF($X$1=3,(VLOOKUP(B242,'X3'!$B:$AZ,12,FALSE)),IF($X$1=4,(VLOOKUP(B242,'X4'!$B:$AZ,12,FALSE)),IF($X$1=5,(VLOOKUP(B242,'X5'!$B:$AZ,12,FALSE)),IF($X$1=6,(VLOOKUP(B242,'X6'!$B:$AZ,12,FALSE)),IF($X$1=7,(VLOOKUP(B242,'X7'!$B:$AZ,12,FALSE)),IF($X$1=8,(VLOOKUP(B242,'X8'!$B:$AZ,12,FALSE)),IF($X$1=9,(VLOOKUP(B242,'X9'!$B:$AZ,12,FALSE)),IF($X$1=10,(VLOOKUP(B242,'X10'!$B:$AZ,12,FALSE)),IF($X$1=11,(VLOOKUP(B242,'X11'!$B:$AZ,12,FALSE)),IF($X$1=12,(VLOOKUP(B242,'X12'!$B:$AZ,12,FALSE)),IF($X$1=13,(VLOOKUP(B242,'X13'!$B:$AZ,12,FALSE)),"B")))))))))))))))</f>
        <v xml:space="preserve"> </v>
      </c>
      <c r="Q242" s="185" t="str">
        <f ca="1">IF(ISERROR(IF($X$1=1,(VLOOKUP(B242,'X1'!$B:$AZ,46,FALSE)),IF($X$1=2,(VLOOKUP(B242,'X2'!$B:$AZ,46,FALSE)),IF($X$1=3,(VLOOKUP(B242,'X3'!$B:$AZ,46,FALSE)),IF($X$1=4,(VLOOKUP(B242,'X4'!$B:$AZ,46,FALSE)),IF($X$1=5,(VLOOKUP(B242,'X5'!$B:$AZ,46,FALSE)),IF($X$1=6,(VLOOKUP(B242,'X6'!$B:$AZ,46,FALSE)),IF($X$1=7,(VLOOKUP(B242,'X7'!$B:$AZ,46,FALSE)),IF($X$1=8,(VLOOKUP(B242,'X8'!$B:$AZ,46,FALSE)),IF($X$1=9,(VLOOKUP(B242,'X9'!$B:$AZ,46,FALSE)),IF($X$1=10,(VLOOKUP(B242,'X10'!$B:$AZ,46,FALSE)),IF($X$1=11,(VLOOKUP(B242,'X11'!$B:$AZ,46,FALSE)),IF($X$1=12,(VLOOKUP(B242,'X12'!$B:$AZ,46,FALSE)),IF($X$1=13,(VLOOKUP(B242,'X13'!$B:$AZ,46,FALSE)),"B"))))))))))))))=TRUE," ",(IF($X$1=1,(VLOOKUP(B242,'X1'!$B:$AZ,46,FALSE)),IF($X$1=2,(VLOOKUP(B242,'X2'!$B:$AZ,46,FALSE)),IF($X$1=3,(VLOOKUP(B242,'X3'!$B:$AZ,46,FALSE)),IF($X$1=4,(VLOOKUP(B242,'X4'!$B:$AZ,46,FALSE)),IF($X$1=5,(VLOOKUP(B242,'X5'!$B:$AZ,46,FALSE)),IF($X$1=6,(VLOOKUP(B242,'X6'!$B:$AZ,46,FALSE)),IF($X$1=7,(VLOOKUP(B242,'X7'!$B:$AZ,46,FALSE)),IF($X$1=8,(VLOOKUP(B242,'X8'!$B:$AZ,46,FALSE)),IF($X$1=9,(VLOOKUP(B242,'X9'!$B:$AZ,46,FALSE)),IF($X$1=10,(VLOOKUP(B242,'X10'!$B:$AZ,46,FALSE)),IF($X$1=11,(VLOOKUP(B242,'X11'!$B:$AZ,46,FALSE)),IF($X$1=12,(VLOOKUP(B242,'X12'!$B:$AZ,46,FALSE)),IF($X$1=13,(VLOOKUP(B242,'X13'!$B:$AZ,46,FALSE)),"B")))))))))))))))</f>
        <v xml:space="preserve"> </v>
      </c>
      <c r="R242" s="185" t="str">
        <f ca="1">IF(ISERROR(IF($X$1=1,(VLOOKUP(B242,'X1'!$B:$AZ,15,FALSE)),IF($X$1=2,(VLOOKUP(B242,'X2'!$B:$AZ,15,FALSE)),IF($X$1=3,(VLOOKUP(B242,'X3'!$B:$AZ,15,FALSE)),IF($X$1=4,(VLOOKUP(B242,'X4'!$B:$AZ,15,FALSE)),IF($X$1=5,(VLOOKUP(B242,'X5'!$B:$AZ,15,FALSE)),IF($X$1=6,(VLOOKUP(B242,'X6'!$B:$AZ,15,FALSE)),IF($X$1=7,(VLOOKUP(B242,'X7'!$B:$AZ,15,FALSE)),IF($X$1=8,(VLOOKUP(B242,'X8'!$B:$AZ,15,FALSE)),IF($X$1=9,(VLOOKUP(B242,'X9'!$B:$AZ,15,FALSE)),IF($X$1=10,(VLOOKUP(B242,'X10'!$B:$AZ,15,FALSE)),IF($X$1=11,(VLOOKUP(B242,'X11'!$B:$AZ,15,FALSE)),IF($X$1=12,(VLOOKUP(B242,'X12'!$B:$AZ,15,FALSE)),IF($X$1=13,(VLOOKUP(B242,'X13'!$B:$AZ,15,FALSE)),"B"))))))))))))))=TRUE," ",(IF($X$1=1,(VLOOKUP(B242,'X1'!$B:$AZ,15,FALSE)),IF($X$1=2,(VLOOKUP(B242,'X2'!$B:$AZ,15,FALSE)),IF($X$1=3,(VLOOKUP(B242,'X3'!$B:$AZ,15,FALSE)),IF($X$1=4,(VLOOKUP(B242,'X4'!$B:$AZ,15,FALSE)),IF($X$1=5,(VLOOKUP(B242,'X5'!$B:$AZ,15,FALSE)),IF($X$1=6,(VLOOKUP(B242,'X6'!$B:$AZ,15,FALSE)),IF($X$1=7,(VLOOKUP(B242,'X7'!$B:$AZ,15,FALSE)),IF($X$1=8,(VLOOKUP(B242,'X8'!$B:$AZ,15,FALSE)),IF($X$1=9,(VLOOKUP(B242,'X9'!$B:$AZ,15,FALSE)),IF($X$1=10,(VLOOKUP(B242,'X10'!$B:$AZ,15,FALSE)),IF($X$1=11,(VLOOKUP(B242,'X11'!$B:$AZ,15,FALSE)),IF($X$1=12,(VLOOKUP(B242,'X12'!$B:$AZ,15,FALSE)),IF($X$1=13,(VLOOKUP(B242,'X13'!$B:$AZ,15,FALSE)),"B")))))))))))))))</f>
        <v xml:space="preserve"> </v>
      </c>
      <c r="S242" s="185" t="str">
        <f ca="1">IF(ISERROR(IF((IF($X$1=1,(VLOOKUP(B242,'X1'!$B:$AZ,14,FALSE)),(IF($X$1=2,(VLOOKUP(B242,'X2'!$B:$AZ,14,FALSE)),(IF($X$1=3,(VLOOKUP(B242,'X3'!$B:$AZ,14,FALSE)),(IF($X$1=4,(VLOOKUP(B242,'X4'!$B:$AZ,14,FALSE)),(IF($X$1=5,(VLOOKUP(B242,'X5'!$B:$AZ,14,FALSE)),(IF($X$1=6,(VLOOKUP(B242,'X6'!$B:$AZ,14,FALSE)),(IF($X$1=7,(VLOOKUP(B242,'X7'!$B:$AZ,14,FALSE)),(IF($X$1=8,(VLOOKUP(B242,'X8'!$B:$AZ,14,FALSE)),(IF($X$1=9,(VLOOKUP(B242,'X9'!$B:$AZ,14,FALSE)),(IF($X$1=10,(VLOOKUP(B242,'X10'!$B:$AZ,14,FALSE)),(IF($X$1=11,(VLOOKUP(B242,'X11'!$B:$AZ,14,FALSE)),(IF($X$1=12,(VLOOKUP(B242,'X12'!$B:$AZ,14,FALSE)),(VLOOKUP(B242,'X13'!$B:$AZ,14,FALSE))))))))))))))))))))))))))=$V$1," ",(IF($X$1=1,(VLOOKUP(B242,'X1'!$B:$AZ,14,FALSE)),(IF($X$1=2,(VLOOKUP(B242,'X2'!$B:$AZ,14,FALSE)),(IF($X$1=3,(VLOOKUP(B242,'X3'!$B:$AZ,14,FALSE)),(IF($X$1=4,(VLOOKUP(B242,'X4'!$B:$AZ,14,FALSE)),(IF($X$1=5,(VLOOKUP(B242,'X5'!$B:$AZ,14,FALSE)),(IF($X$1=6,(VLOOKUP(B242,'X6'!$B:$AZ,14,FALSE)),(IF($X$1=7,(VLOOKUP(B242,'X7'!$B:$AZ,14,FALSE)),(IF($X$1=8,(VLOOKUP(B242,'X8'!$B:$AZ,14,FALSE)),(IF($X$1=9,(VLOOKUP(B242,'X9'!$B:$AZ,14,FALSE)),(IF($X$1=10,(VLOOKUP(B242,'X10'!$B:$AZ,14,FALSE)),(IF($X$1=11,(VLOOKUP(B242,'X11'!$B:$AZ,14,FALSE)),(IF($X$1=12,(VLOOKUP(B242,'X12'!$B:$AZ,14,FALSE)),(VLOOKUP(B242,'X13'!$B:$AZ,14,FALSE))))))))))))))))))))))))))))=TRUE," ",(IF((IF($X$1=1,(VLOOKUP(B242,'X1'!$B:$AZ,14,FALSE)),(IF($X$1=2,(VLOOKUP(B242,'X2'!$B:$AZ,14,FALSE)),(IF($X$1=3,(VLOOKUP(B242,'X3'!$B:$AZ,14,FALSE)),(IF($X$1=4,(VLOOKUP(B242,'X4'!$B:$AZ,14,FALSE)),(IF($X$1=5,(VLOOKUP(B242,'X5'!$B:$AZ,14,FALSE)),(IF($X$1=6,(VLOOKUP(B242,'X6'!$B:$AZ,14,FALSE)),(IF($X$1=7,(VLOOKUP(B242,'X7'!$B:$AZ,14,FALSE)),(IF($X$1=8,(VLOOKUP(B242,'X8'!$B:$AZ,14,FALSE)),(IF($X$1=9,(VLOOKUP(B242,'X9'!$B:$AZ,14,FALSE)),(IF($X$1=10,(VLOOKUP(B242,'X10'!$B:$AZ,14,FALSE)),(IF($X$1=11,(VLOOKUP(B242,'X11'!$B:$AZ,14,FALSE)),(IF($X$1=12,(VLOOKUP(B242,'X12'!$B:$AZ,14,FALSE)),(VLOOKUP(B242,'X13'!$B:$AZ,14,FALSE))))))))))))))))))))))))))=$V$1," ",(IF($X$1=1,(VLOOKUP(B242,'X1'!$B:$AZ,14,FALSE)),(IF($X$1=2,(VLOOKUP(B242,'X2'!$B:$AZ,14,FALSE)),(IF($X$1=3,(VLOOKUP(B242,'X3'!$B:$AZ,14,FALSE)),(IF($X$1=4,(VLOOKUP(B242,'X4'!$B:$AZ,14,FALSE)),(IF($X$1=5,(VLOOKUP(B242,'X5'!$B:$AZ,14,FALSE)),(IF($X$1=6,(VLOOKUP(B242,'X6'!$B:$AZ,14,FALSE)),(IF($X$1=7,(VLOOKUP(B242,'X7'!$B:$AZ,14,FALSE)),(IF($X$1=8,(VLOOKUP(B242,'X8'!$B:$AZ,14,FALSE)),(IF($X$1=9,(VLOOKUP(B242,'X9'!$B:$AZ,14,FALSE)),(IF($X$1=10,(VLOOKUP(B242,'X10'!$B:$AZ,14,FALSE)),(IF($X$1=11,(VLOOKUP(B242,'X11'!$B:$AZ,14,FALSE)),(IF($X$1=12,(VLOOKUP(B242,'X12'!$B:$AZ,14,FALSE)),(VLOOKUP(B242,'X13'!$B:$AZ,14,FALSE)))))))))))))))))))))))))))))</f>
        <v xml:space="preserve"> </v>
      </c>
    </row>
    <row r="243" spans="1:19" ht="14.1" customHeight="1" x14ac:dyDescent="0.2">
      <c r="A243" s="156" t="s">
        <v>1058</v>
      </c>
      <c r="B243" s="122" t="str">
        <f>IF(ISERROR(IF($U$16=1,(VLOOKUP(A243,$AC$89:$AH$125,2,FALSE)),IF((IF($X$1=1,'X1'!B202,(IF($X$1=2,'X2'!B202,(IF($X$1=3,'X3'!B202,(IF($X$1=4,'X4'!B202,(IF($X$1=5,'X5'!B202,(IF($X$1=6,'X6'!B202,(IF($X$1=7,'X7'!B202,(IF($X$1=8,'X8'!B202,(IF($X$1=9,'X9'!B202,(IF($X$1=10,'X10'!B202,(IF($X$1=11,'X11'!B202,(IF($X$1=12,'X12'!B202,'X13'!B202))))))))))))))))))))))))="","",(IF($X$1=1,'X1'!B202,(IF($X$1=2,'X2'!B202,(IF($X$1=3,'X3'!B202,(IF($X$1=4,'X4'!B202,(IF($X$1=5,'X5'!B202,(IF($X$1=6,'X6'!B202,(IF($X$1=7,'X7'!B202,(IF($X$1=8,'X8'!B202,(IF($X$1=9,'X9'!B202,(IF($X$1=10,'X10'!B202,(IF($X$1=11,'X11'!B202,(IF($X$1=12,'X12'!B202,'X13'!B202)))))))))))))))))))))))))))=TRUE," ",(IF($U$16=1,(VLOOKUP(A243,$AC$89:$AH$125,2,FALSE)),IF((IF($X$1=1,'X1'!B202,(IF($X$1=2,'X2'!B202,(IF($X$1=3,'X3'!B202,(IF($X$1=4,'X4'!B202,(IF($X$1=5,'X5'!B202,(IF($X$1=6,'X6'!B202,(IF($X$1=7,'X7'!B202,(IF($X$1=8,'X8'!B202,(IF($X$1=9,'X9'!B202,(IF($X$1=10,'X10'!B202,(IF($X$1=11,'X11'!B202,(IF($X$1=12,'X12'!B202,'X13'!B202))))))))))))))))))))))))="","",(IF($X$1=1,'X1'!B202,(IF($X$1=2,'X2'!B202,(IF($X$1=3,'X3'!B202,(IF($X$1=4,'X4'!B202,(IF($X$1=5,'X5'!B202,(IF($X$1=6,'X6'!B202,(IF($X$1=7,'X7'!B202,(IF($X$1=8,'X8'!B202,(IF($X$1=9,'X9'!B202,(IF($X$1=10,'X10'!B202,(IF($X$1=11,'X11'!B202,(IF($X$1=12,'X12'!B202,'X13'!B202))))))))))))))))))))))))))))</f>
        <v/>
      </c>
      <c r="C243" s="181" t="str">
        <f ca="1">IF(ISERROR(IF($X$1=1,(VLOOKUP(B243,'X1'!$B:$AZ,47,FALSE)),IF($X$1=2,(VLOOKUP(B243,'X2'!$B:$AZ,47,FALSE)),IF($X$1=3,(VLOOKUP(B243,'X3'!$B:$AZ,47,FALSE)),IF($X$1=4,(VLOOKUP(B243,'X4'!$B:$AZ,47,FALSE)),IF($X$1=5,(VLOOKUP(B243,'X5'!$B:$AZ,47,FALSE)),IF($X$1=6,(VLOOKUP(B243,'X6'!$B:$AZ,47,FALSE)),IF($X$1=7,(VLOOKUP(B243,'X7'!$B:$AZ,47,FALSE)),IF($X$1=8,(VLOOKUP(B243,'X8'!$B:$AZ,47,FALSE)),IF($X$1=9,(VLOOKUP(B243,'X9'!$B:$AZ,47,FALSE)),IF($X$1=10,(VLOOKUP(B243,'X10'!$B:$AZ,47,FALSE)),IF($X$1=11,(VLOOKUP(B243,'X11'!$B:$AZ,47,FALSE)),IF($X$1=12,(VLOOKUP(B243,'X12'!$B:$AZ,47,FALSE)),IF($X$1=13,(VLOOKUP(B243,'X13'!$B:$AZ,47,FALSE)),"B"))))))))))))))=TRUE," ",(IF($X$1=1,(VLOOKUP(B243,'X1'!$B:$AZ,47,FALSE)),IF($X$1=2,(VLOOKUP(B243,'X2'!$B:$AZ,47,FALSE)),IF($X$1=3,(VLOOKUP(B243,'X3'!$B:$AZ,47,FALSE)),IF($X$1=4,(VLOOKUP(B243,'X4'!$B:$AZ,47,FALSE)),IF($X$1=5,(VLOOKUP(B243,'X5'!$B:$AZ,47,FALSE)),IF($X$1=6,(VLOOKUP(B243,'X6'!$B:$AZ,47,FALSE)),IF($X$1=7,(VLOOKUP(B243,'X7'!$B:$AZ,47,FALSE)),IF($X$1=8,(VLOOKUP(B243,'X8'!$B:$AZ,47,FALSE)),IF($X$1=9,(VLOOKUP(B243,'X9'!$B:$AZ,47,FALSE)),IF($X$1=10,(VLOOKUP(B243,'X10'!$B:$AZ,47,FALSE)),IF($X$1=11,(VLOOKUP(B243,'X11'!$B:$AZ,47,FALSE)),IF($X$1=12,(VLOOKUP(B243,'X12'!$B:$AZ,47,FALSE)),IF($X$1=13,(VLOOKUP(B243,'X13'!$B:$AZ,47,FALSE)),"B")))))))))))))))</f>
        <v xml:space="preserve"> </v>
      </c>
      <c r="D243" s="181" t="str">
        <f ca="1">IF(ISERROR(IF($X$1=1,(VLOOKUP(B243,'X1'!$B:$AP,41,FALSE)),IF($X$1=2,(VLOOKUP(B243,'X2'!$B:$AP,41,FALSE)),IF($X$1=3,(VLOOKUP(B243,'X3'!$B:$AP,41,FALSE)),IF($X$1=4,(VLOOKUP(B243,'X4'!$B:$AP,41,FALSE)),IF($X$1=5,(VLOOKUP(B243,'X5'!$B:$AP,41,FALSE)),IF($X$1=6,(VLOOKUP(B243,'X6'!$B:$AP,41,FALSE)),IF($X$1=7,(VLOOKUP(B243,'X7'!$B:$AP,41,FALSE)),IF($X$1=8,(VLOOKUP(B243,'X8'!$B:$AP,41,FALSE)),IF($X$1=9,(VLOOKUP(B243,'X9'!$B:$AP,41,FALSE)),IF($X$1=10,(VLOOKUP(B243,'X10'!$B:$AP,41,FALSE)),IF($X$1=11,(VLOOKUP(B243,'X11'!$B:$AP,41,FALSE)),IF($X$1=12,(VLOOKUP(B243,'X12'!$B:$AP,41,FALSE)),IF($X$1=13,(VLOOKUP(B243,'X13'!$B:$AP,41,FALSE)),"B"))))))))))))))=TRUE," ",(IF($X$1=1,(VLOOKUP(B243,'X1'!$B:$AP,41,FALSE)),IF($X$1=2,(VLOOKUP(B243,'X2'!$B:$AP,41,FALSE)),IF($X$1=3,(VLOOKUP(B243,'X3'!$B:$AP,41,FALSE)),IF($X$1=4,(VLOOKUP(B243,'X4'!$B:$AP,41,FALSE)),IF($X$1=5,(VLOOKUP(B243,'X5'!$B:$AP,41,FALSE)),IF($X$1=6,(VLOOKUP(B243,'X6'!$B:$AP,41,FALSE)),IF($X$1=7,(VLOOKUP(B243,'X7'!$B:$AP,41,FALSE)),IF($X$1=8,(VLOOKUP(B243,'X8'!$B:$AP,41,FALSE)),IF($X$1=9,(VLOOKUP(B243,'X9'!$B:$AP,41,FALSE)),IF($X$1=10,(VLOOKUP(B243,'X10'!$B:$AP,41,FALSE)),IF($X$1=11,(VLOOKUP(B243,'X11'!$B:$AP,41,FALSE)),IF($X$1=12,(VLOOKUP(B243,'X12'!$B:$AP,41,FALSE)),IF($X$1=13,(VLOOKUP(B243,'X13'!$B:$AP,41,FALSE)),"B")))))))))))))))</f>
        <v xml:space="preserve"> </v>
      </c>
      <c r="E243" s="182" t="str">
        <f ca="1">IF(ISERROR(IF($X$1=1,(VLOOKUP(B243,'X1'!$B:$AP,7,FALSE)),IF($X$1=2,(VLOOKUP(B243,'X2'!$B:$AP,7,FALSE)),IF($X$1=3,(VLOOKUP(B243,'X3'!$B:$AP,7,FALSE)),IF($X$1=4,(VLOOKUP(B243,'X4'!$B:$AP,7,FALSE)),IF($X$1=5,(VLOOKUP(B243,'X5'!$B:$AP,7,FALSE)),IF($X$1=6,(VLOOKUP(B243,'X6'!$B:$AP,7,FALSE)),IF($X$1=7,(VLOOKUP(B243,'X7'!$B:$AP,7,FALSE)),IF($X$1=8,(VLOOKUP(B243,'X8'!$B:$AP,7,FALSE)),IF($X$1=9,(VLOOKUP(B243,'X9'!$B:$AP,7,FALSE)),IF($X$1=10,(VLOOKUP(B243,'X10'!$B:$AP,7,FALSE)),IF($X$1=11,(VLOOKUP(B243,'X11'!$B:$AP,7,FALSE)),IF($X$1=12,(VLOOKUP(B243,'X12'!$B:$AP,7,FALSE)),IF($X$1=13,(VLOOKUP(B243,'X13'!$B:$AP,7,FALSE)),"B"))))))))))))))=TRUE," ",(IF($X$1=1,(VLOOKUP(B243,'X1'!$B:$AP,7,FALSE)),IF($X$1=2,(VLOOKUP(B243,'X2'!$B:$AP,7,FALSE)),IF($X$1=3,(VLOOKUP(B243,'X3'!$B:$AP,7,FALSE)),IF($X$1=4,(VLOOKUP(B243,'X4'!$B:$AP,7,FALSE)),IF($X$1=5,(VLOOKUP(B243,'X5'!$B:$AP,7,FALSE)),IF($X$1=6,(VLOOKUP(B243,'X6'!$B:$AP,7,FALSE)),IF($X$1=7,(VLOOKUP(B243,'X7'!$B:$AP,7,FALSE)),IF($X$1=8,(VLOOKUP(B243,'X8'!$B:$AP,7,FALSE)),IF($X$1=9,(VLOOKUP(B243,'X9'!$B:$AP,7,FALSE)),IF($X$1=10,(VLOOKUP(B243,'X10'!$B:$AP,7,FALSE)),IF($X$1=11,(VLOOKUP(B243,'X11'!$B:$AP,7,FALSE)),IF($X$1=12,(VLOOKUP(B243,'X12'!$B:$AP,7,FALSE)),IF($X$1=13,(VLOOKUP(B243,'X13'!$B:$AP,7,FALSE)),"B")))))))))))))))</f>
        <v xml:space="preserve"> </v>
      </c>
      <c r="F243" s="182" t="str">
        <f ca="1">IF(ISERROR(IF((IF($X$1=1,(VLOOKUP(B243,'X1'!$B:$AO,6,FALSE)),(IF($X$1=2,(VLOOKUP(B243,'X2'!$B:$AO,6,FALSE)),(IF($X$1=3,(VLOOKUP(B243,'X3'!$B:$AO,6,FALSE)),(IF($X$1=4,(VLOOKUP(B243,'X4'!$B:$AO,6,FALSE)),(IF($X$1=5,(VLOOKUP(B243,'X5'!$B:$AO,6,FALSE)),(IF($X$1=6,(VLOOKUP(B243,'X6'!$B:$AO,6,FALSE)),(IF($X$1=7,(VLOOKUP(B243,'X7'!$B:$AO,6,FALSE)),(IF($X$1=8,(VLOOKUP(B243,'X8'!$B:$AO,6,FALSE)),(IF($X$1=9,(VLOOKUP(B243,'X9'!$B:$AO,6,FALSE)),(IF($X$1=10,(VLOOKUP(B243,'X10'!$B:$AO,6,FALSE)),(IF($X$1=11,(VLOOKUP(B243,'X11'!$B:$AO,6,FALSE)),(IF($X$1=12,(VLOOKUP(B243,'X12'!$B:$AO,6,FALSE)),(VLOOKUP(B243,'X13'!$B:$AO,6,FALSE))))))))))))))))))))))))))=$V$1," ",(IF($X$1=1,(VLOOKUP(B243,'X1'!$B:$AO,6,FALSE)),(IF($X$1=2,(VLOOKUP(B243,'X2'!$B:$AO,6,FALSE)),(IF($X$1=3,(VLOOKUP(B243,'X3'!$B:$AO,6,FALSE)),(IF($X$1=4,(VLOOKUP(B243,'X4'!$B:$AO,6,FALSE)),(IF($X$1=5,(VLOOKUP(B243,'X5'!$B:$AO,6,FALSE)),(IF($X$1=6,(VLOOKUP(B243,'X6'!$B:$AO,6,FALSE)),(IF($X$1=7,(VLOOKUP(B243,'X7'!$B:$AO,6,FALSE)),(IF($X$1=8,(VLOOKUP(B243,'X8'!$B:$AO,6,FALSE)),(IF($X$1=9,(VLOOKUP(B243,'X9'!$B:$AO,6,FALSE)),(IF($X$1=10,(VLOOKUP(B243,'X10'!$B:$AO,6,FALSE)),(IF($X$1=11,(VLOOKUP(B243,'X11'!$B:$AO,6,FALSE)),(IF($X$1=12,(VLOOKUP(B243,'X12'!$B:$AO,6,FALSE)),(VLOOKUP(B243,'X13'!$B:$AO,6,FALSE))))))))))))))))))))))))))))=TRUE," ",(IF((IF($X$1=1,(VLOOKUP(B243,'X1'!$B:$AO,6,FALSE)),(IF($X$1=2,(VLOOKUP(B243,'X2'!$B:$AO,6,FALSE)),(IF($X$1=3,(VLOOKUP(B243,'X3'!$B:$AO,6,FALSE)),(IF($X$1=4,(VLOOKUP(B243,'X4'!$B:$AO,6,FALSE)),(IF($X$1=5,(VLOOKUP(B243,'X5'!$B:$AO,6,FALSE)),(IF($X$1=6,(VLOOKUP(B243,'X6'!$B:$AO,6,FALSE)),(IF($X$1=7,(VLOOKUP(B243,'X7'!$B:$AO,6,FALSE)),(IF($X$1=8,(VLOOKUP(B243,'X8'!$B:$AO,6,FALSE)),(IF($X$1=9,(VLOOKUP(B243,'X9'!$B:$AO,6,FALSE)),(IF($X$1=10,(VLOOKUP(B243,'X10'!$B:$AO,6,FALSE)),(IF($X$1=11,(VLOOKUP(B243,'X11'!$B:$AO,6,FALSE)),(IF($X$1=12,(VLOOKUP(B243,'X12'!$B:$AO,6,FALSE)),(VLOOKUP(B243,'X13'!$B:$AO,6,FALSE))))))))))))))))))))))))))=$V$1," ",(IF($X$1=1,(VLOOKUP(B243,'X1'!$B:$AO,6,FALSE)),(IF($X$1=2,(VLOOKUP(B243,'X2'!$B:$AO,6,FALSE)),(IF($X$1=3,(VLOOKUP(B243,'X3'!$B:$AO,6,FALSE)),(IF($X$1=4,(VLOOKUP(B243,'X4'!$B:$AO,6,FALSE)),(IF($X$1=5,(VLOOKUP(B243,'X5'!$B:$AO,6,FALSE)),(IF($X$1=6,(VLOOKUP(B243,'X6'!$B:$AO,6,FALSE)),(IF($X$1=7,(VLOOKUP(B243,'X7'!$B:$AO,6,FALSE)),(IF($X$1=8,(VLOOKUP(B243,'X8'!$B:$AO,6,FALSE)),(IF($X$1=9,(VLOOKUP(B243,'X9'!$B:$AO,6,FALSE)),(IF($X$1=10,(VLOOKUP(B243,'X10'!$B:$AO,6,FALSE)),(IF($X$1=11,(VLOOKUP(B243,'X11'!$B:$AO,6,FALSE)),(IF($X$1=12,(VLOOKUP(B243,'X12'!$B:$AO,6,FALSE)),(VLOOKUP(B243,'X13'!$B:$AO,6,FALSE)))))))))))))))))))))))))))))</f>
        <v xml:space="preserve"> </v>
      </c>
      <c r="G243" s="182" t="str">
        <f ca="1">IF(ISERROR(IF($X$1=1,(VLOOKUP(B243,'X1'!$B:$AZ,44,FALSE)),IF($X$1=2,(VLOOKUP(B243,'X2'!$B:$AZ,44,FALSE)),IF($X$1=3,(VLOOKUP(B243,'X3'!$B:$AZ,44,FALSE)),IF($X$1=4,(VLOOKUP(B243,'X4'!$B:$AZ,44,FALSE)),IF($X$1=5,(VLOOKUP(B243,'X5'!$B:$AZ,44,FALSE)),IF($X$1=6,(VLOOKUP(B243,'X6'!$B:$AZ,44,FALSE)),IF($X$1=7,(VLOOKUP(B243,'X7'!$B:$AZ,44,FALSE)),IF($X$1=8,(VLOOKUP(B243,'X8'!$B:$AZ,44,FALSE)),IF($X$1=9,(VLOOKUP(B243,'X9'!$B:$AZ,44,FALSE)),IF($X$1=10,(VLOOKUP(B243,'X10'!$B:$AZ,44,FALSE)),IF($X$1=11,(VLOOKUP(B243,'X11'!$B:$AZ,44,FALSE)),IF($X$1=12,(VLOOKUP(B243,'X12'!$B:$AZ,44,FALSE)),IF($X$1=13,(VLOOKUP(B243,'X13'!$B:$AZ,44,FALSE)),"B"))))))))))))))=TRUE," ",(IF($X$1=1,(VLOOKUP(B243,'X1'!$B:$AZ,44,FALSE)),IF($X$1=2,(VLOOKUP(B243,'X2'!$B:$AZ,44,FALSE)),IF($X$1=3,(VLOOKUP(B243,'X3'!$B:$AZ,44,FALSE)),IF($X$1=4,(VLOOKUP(B243,'X4'!$B:$AZ,44,FALSE)),IF($X$1=5,(VLOOKUP(B243,'X5'!$B:$AZ,44,FALSE)),IF($X$1=6,(VLOOKUP(B243,'X6'!$B:$AZ,44,FALSE)),IF($X$1=7,(VLOOKUP(B243,'X7'!$B:$AZ,44,FALSE)),IF($X$1=8,(VLOOKUP(B243,'X8'!$B:$AZ,44,FALSE)),IF($X$1=9,(VLOOKUP(B243,'X9'!$B:$AZ,44,FALSE)),IF($X$1=10,(VLOOKUP(B243,'X10'!$B:$AZ,44,FALSE)),IF($X$1=11,(VLOOKUP(B243,'X11'!$B:$AZ,44,FALSE)),IF($X$1=12,(VLOOKUP(B243,'X12'!$B:$AZ,44,FALSE)),IF($X$1=13,(VLOOKUP(B243,'X13'!$B:$AZ,44,FALSE)),"B")))))))))))))))</f>
        <v xml:space="preserve"> </v>
      </c>
      <c r="H243" s="182" t="str">
        <f ca="1">IF(ISERROR(IF($X$1=1,(VLOOKUP(B243,'X1'!$B:$AZ,8,FALSE)),IF($X$1=2,(VLOOKUP(B243,'X2'!$B:$AZ,8,FALSE)),IF($X$1=3,(VLOOKUP(B243,'X3'!$B:$AZ,8,FALSE)),IF($X$1=4,(VLOOKUP(B243,'X4'!$B:$AZ,8,FALSE)),IF($X$1=5,(VLOOKUP(B243,'X5'!$B:$AZ,8,FALSE)),IF($X$1=6,(VLOOKUP(B243,'X6'!$B:$AZ,8,FALSE)),IF($X$1=7,(VLOOKUP(B243,'X7'!$B:$AZ,8,FALSE)),IF($X$1=8,(VLOOKUP(B243,'X8'!$B:$AZ,8,FALSE)),IF($X$1=9,(VLOOKUP(B243,'X9'!$B:$AZ,8,FALSE)),IF($X$1=10,(VLOOKUP(B243,'X10'!$B:$AZ,8,FALSE)),IF($X$1=11,(VLOOKUP(B243,'X11'!$B:$AZ,8,FALSE)),IF($X$1=12,(VLOOKUP(B243,'X12'!$B:$AZ,8,FALSE)),IF($X$1=13,(VLOOKUP(B243,'X13'!$B:$AZ,8,FALSE)),"B"))))))))))))))=TRUE," ",(IF($X$1=1,(VLOOKUP(B243,'X1'!$B:$AZ,8,FALSE)),IF($X$1=2,(VLOOKUP(B243,'X2'!$B:$AZ,8,FALSE)),IF($X$1=3,(VLOOKUP(B243,'X3'!$B:$AZ,8,FALSE)),IF($X$1=4,(VLOOKUP(B243,'X4'!$B:$AZ,8,FALSE)),IF($X$1=5,(VLOOKUP(B243,'X5'!$B:$AZ,8,FALSE)),IF($X$1=6,(VLOOKUP(B243,'X6'!$B:$AZ,8,FALSE)),IF($X$1=7,(VLOOKUP(B243,'X7'!$B:$AZ,8,FALSE)),IF($X$1=8,(VLOOKUP(B243,'X8'!$B:$AZ,8,FALSE)),IF($X$1=9,(VLOOKUP(B243,'X9'!$B:$AZ,8,FALSE)),IF($X$1=10,(VLOOKUP(B243,'X10'!$B:$AZ,8,FALSE)),IF($X$1=11,(VLOOKUP(B243,'X11'!$B:$AZ,8,FALSE)),IF($X$1=12,(VLOOKUP(B243,'X12'!$B:$AZ,8,FALSE)),IF($X$1=13,(VLOOKUP(B243,'X13'!$B:$AZ,8,FALSE)),"B")))))))))))))))</f>
        <v xml:space="preserve"> </v>
      </c>
      <c r="I243" s="183" t="str">
        <f ca="1">IF(ISERROR(IF($X$1=1,(VLOOKUP(B243,'X1'!$B:$AZ,2,FALSE)),IF($X$1=2,(VLOOKUP(B243,'X2'!$B:$AZ,2,FALSE)),IF($X$1=3,(VLOOKUP(B243,'X3'!$B:$AZ,2,FALSE)),IF($X$1=4,(VLOOKUP(B243,'X4'!$B:$AZ,2,FALSE)),IF($X$1=5,(VLOOKUP(B243,'X5'!$B:$AZ,2,FALSE)),IF($X$1=6,(VLOOKUP(B243,'X6'!$B:$AZ,2,FALSE)),IF($X$1=7,(VLOOKUP(B243,'X7'!$B:$AZ,2,FALSE)),IF($X$1=8,(VLOOKUP(B243,'X8'!$B:$AZ,2,FALSE)),IF($X$1=9,(VLOOKUP(B243,'X9'!$B:$AZ,2,FALSE)),IF($X$1=10,(VLOOKUP(B243,'X10'!$B:$AZ,2,FALSE)),IF($X$1=11,(VLOOKUP(B243,'X11'!$B:$AZ,2,FALSE)),IF($X$1=12,(VLOOKUP(B243,'X12'!$B:$AZ,2,FALSE)),IF($X$1=13,(VLOOKUP(B243,'X13'!$B:$AZ,2,FALSE)),"B"))))))))))))))=TRUE," ",(IF($X$1=1,(VLOOKUP(B243,'X1'!$B:$AZ,2,FALSE)),IF($X$1=2,(VLOOKUP(B243,'X2'!$B:$AZ,2,FALSE)),IF($X$1=3,(VLOOKUP(B243,'X3'!$B:$AZ,2,FALSE)),IF($X$1=4,(VLOOKUP(B243,'X4'!$B:$AZ,2,FALSE)),IF($X$1=5,(VLOOKUP(B243,'X5'!$B:$AZ,2,FALSE)),IF($X$1=6,(VLOOKUP(B243,'X6'!$B:$AZ,2,FALSE)),IF($X$1=7,(VLOOKUP(B243,'X7'!$B:$AZ,2,FALSE)),IF($X$1=8,(VLOOKUP(B243,'X8'!$B:$AZ,2,FALSE)),IF($X$1=9,(VLOOKUP(B243,'X9'!$B:$AZ,2,FALSE)),IF($X$1=10,(VLOOKUP(B243,'X10'!$B:$AZ,2,FALSE)),IF($X$1=11,(VLOOKUP(B243,'X11'!$B:$AZ,2,FALSE)),IF($X$1=12,(VLOOKUP(B243,'X12'!$B:$AZ,2,FALSE)),IF($X$1=13,(VLOOKUP(B243,'X13'!$B:$AZ,2,FALSE)),"B")))))))))))))))</f>
        <v xml:space="preserve"> </v>
      </c>
      <c r="J243" s="183" t="str">
        <f ca="1">IF(ISERROR(IF($X$1=1,(VLOOKUP(B243,'X1'!$B:$AZ,3,FALSE)),IF($X$1=2,(VLOOKUP(B243,'X2'!$B:$AZ,3,FALSE)),IF($X$1=3,(VLOOKUP(B243,'X3'!$B:$AZ,3,FALSE)),IF($X$1=4,(VLOOKUP(B243,'X4'!$B:$AZ,3,FALSE)),IF($X$1=5,(VLOOKUP(B243,'X5'!$B:$AZ,3,FALSE)),IF($X$1=6,(VLOOKUP(B243,'X6'!$B:$AZ,3,FALSE)),IF($X$1=7,(VLOOKUP(B243,'X7'!$B:$AZ,3,FALSE)),IF($X$1=8,(VLOOKUP(B243,'X8'!$B:$AZ,3,FALSE)),IF($X$1=9,(VLOOKUP(B243,'X9'!$B:$AZ,3,FALSE)),IF($X$1=10,(VLOOKUP(B243,'X10'!$B:$AZ,3,FALSE)),IF($X$1=11,(VLOOKUP(B243,'X11'!$B:$AZ,3,FALSE)),IF($X$1=12,(VLOOKUP(B243,'X12'!$B:$AZ,3,FALSE)),IF($X$1=13,(VLOOKUP(B243,'X13'!$B:$AZ,3,FALSE)),"B"))))))))))))))=TRUE," ",(IF($X$1=1,(VLOOKUP(B243,'X1'!$B:$AZ,3,FALSE)),IF($X$1=2,(VLOOKUP(B243,'X2'!$B:$AZ,3,FALSE)),IF($X$1=3,(VLOOKUP(B243,'X3'!$B:$AZ,3,FALSE)),IF($X$1=4,(VLOOKUP(B243,'X4'!$B:$AZ,3,FALSE)),IF($X$1=5,(VLOOKUP(B243,'X5'!$B:$AZ,3,FALSE)),IF($X$1=6,(VLOOKUP(B243,'X6'!$B:$AZ,3,FALSE)),IF($X$1=7,(VLOOKUP(B243,'X7'!$B:$AZ,3,FALSE)),IF($X$1=8,(VLOOKUP(B243,'X8'!$B:$AZ,3,FALSE)),IF($X$1=9,(VLOOKUP(B243,'X9'!$B:$AZ,3,FALSE)),IF($X$1=10,(VLOOKUP(B243,'X10'!$B:$AZ,3,FALSE)),IF($X$1=11,(VLOOKUP(B243,'X11'!$B:$AZ,3,FALSE)),IF($X$1=12,(VLOOKUP(B243,'X12'!$B:$AZ,3,FALSE)),IF($X$1=13,(VLOOKUP(B243,'X13'!$B:$AZ,3,FALSE)),"B")))))))))))))))</f>
        <v xml:space="preserve"> </v>
      </c>
      <c r="K243" s="183" t="str">
        <f ca="1">IF(ISERROR(IF($X$1=1,(VLOOKUP(B243,'X1'!$B:$AZ,5,FALSE)),IF($X$1=2,(VLOOKUP(B243,'X2'!$B:$AZ,5,FALSE)),IF($X$1=3,(VLOOKUP(B243,'X3'!$B:$AZ,5,FALSE)),IF($X$1=4,(VLOOKUP(B243,'X4'!$B:$AZ,5,FALSE)),IF($X$1=5,(VLOOKUP(B243,'X5'!$B:$AZ,5,FALSE)),IF($X$1=6,(VLOOKUP(B243,'X6'!$B:$AZ,5,FALSE)),IF($X$1=7,(VLOOKUP(B243,'X7'!$B:$AZ,5,FALSE)),IF($X$1=8,(VLOOKUP(B243,'X8'!$B:$AZ,5,FALSE)),IF($X$1=9,(VLOOKUP(B243,'X9'!$B:$AZ,5,FALSE)),IF($X$1=10,(VLOOKUP(B243,'X10'!$B:$AZ,5,FALSE)),IF($X$1=11,(VLOOKUP(B243,'X11'!$B:$AZ,5,FALSE)),IF($X$1=12,(VLOOKUP(B243,'X12'!$B:$AZ,5,FALSE)),IF($X$1=13,(VLOOKUP(B243,'X13'!$B:$AZ,5,FALSE)),"B"))))))))))))))=TRUE," ",(IF($X$1=1,(VLOOKUP(B243,'X1'!$B:$AZ,5,FALSE)),IF($X$1=2,(VLOOKUP(B243,'X2'!$B:$AZ,5,FALSE)),IF($X$1=3,(VLOOKUP(B243,'X3'!$B:$AZ,5,FALSE)),IF($X$1=4,(VLOOKUP(B243,'X4'!$B:$AZ,5,FALSE)),IF($X$1=5,(VLOOKUP(B243,'X5'!$B:$AZ,5,FALSE)),IF($X$1=6,(VLOOKUP(B243,'X6'!$B:$AZ,5,FALSE)),IF($X$1=7,(VLOOKUP(B243,'X7'!$B:$AZ,5,FALSE)),IF($X$1=8,(VLOOKUP(B243,'X8'!$B:$AZ,5,FALSE)),IF($X$1=9,(VLOOKUP(B243,'X9'!$B:$AZ,5,FALSE)),IF($X$1=10,(VLOOKUP(B243,'X10'!$B:$AZ,5,FALSE)),IF($X$1=11,(VLOOKUP(B243,'X11'!$B:$AZ,5,FALSE)),IF($X$1=12,(VLOOKUP(B243,'X12'!$B:$AZ,5,FALSE)),IF($X$1=13,(VLOOKUP(B243,'X13'!$B:$AZ,5,FALSE)),"B")))))))))))))))</f>
        <v xml:space="preserve"> </v>
      </c>
      <c r="L243" s="184" t="str">
        <f ca="1">IF(ISERROR(IF($X$1=1,(VLOOKUP(B243,'X1'!$B:$AZ,9,FALSE)),IF($X$1=2,(VLOOKUP(B243,'X2'!$B:$AZ,9,FALSE)),IF($X$1=3,(VLOOKUP(B243,'X3'!$B:$AZ,9,FALSE)),IF($X$1=4,(VLOOKUP(B243,'X4'!$B:$AZ,9,FALSE)),IF($X$1=5,(VLOOKUP(B243,'X5'!$B:$AZ,9,FALSE)),IF($X$1=6,(VLOOKUP(B243,'X6'!$B:$AZ,9,FALSE)),IF($X$1=7,(VLOOKUP(B243,'X7'!$B:$AZ,9,FALSE)),IF($X$1=8,(VLOOKUP(B243,'X8'!$B:$AZ,9,FALSE)),IF($X$1=9,(VLOOKUP(B243,'X9'!$B:$AZ,9,FALSE)),IF($X$1=10,(VLOOKUP(B243,'X10'!$B:$AZ,9,FALSE)),IF($X$1=11,(VLOOKUP(B243,'X11'!$B:$AZ,9,FALSE)),IF($X$1=12,(VLOOKUP(B243,'X12'!$B:$AZ,9,FALSE)),IF($X$1=13,(VLOOKUP(B243,'X13'!$B:$AZ,9,FALSE)),"B"))))))))))))))=TRUE," ",(IF($X$1=1,(VLOOKUP(B243,'X1'!$B:$AZ,9,FALSE)),IF($X$1=2,(VLOOKUP(B243,'X2'!$B:$AZ,9,FALSE)),IF($X$1=3,(VLOOKUP(B243,'X3'!$B:$AZ,9,FALSE)),IF($X$1=4,(VLOOKUP(B243,'X4'!$B:$AZ,9,FALSE)),IF($X$1=5,(VLOOKUP(B243,'X5'!$B:$AZ,9,FALSE)),IF($X$1=6,(VLOOKUP(B243,'X6'!$B:$AZ,9,FALSE)),IF($X$1=7,(VLOOKUP(B243,'X7'!$B:$AZ,9,FALSE)),IF($X$1=8,(VLOOKUP(B243,'X8'!$B:$AZ,9,FALSE)),IF($X$1=9,(VLOOKUP(B243,'X9'!$B:$AZ,9,FALSE)),IF($X$1=10,(VLOOKUP(B243,'X10'!$B:$AZ,9,FALSE)),IF($X$1=11,(VLOOKUP(B243,'X11'!$B:$AZ,9,FALSE)),IF($X$1=12,(VLOOKUP(B243,'X12'!$B:$AZ,9,FALSE)),IF($X$1=13,(VLOOKUP(B243,'X13'!$B:$AZ,9,FALSE)),"B")))))))))))))))</f>
        <v xml:space="preserve"> </v>
      </c>
      <c r="M243" s="184" t="str">
        <f ca="1">IF(ISERROR(IF($X$1=1,(VLOOKUP(B243,'X1'!$B:$AZ,10,FALSE)),IF($X$1=2,(VLOOKUP(B243,'X2'!$B:$AZ,10,FALSE)),IF($X$1=3,(VLOOKUP(B243,'X3'!$B:$AZ,10,FALSE)),IF($X$1=4,(VLOOKUP(B243,'X4'!$B:$AZ,10,FALSE)),IF($X$1=5,(VLOOKUP(B243,'X5'!$B:$AZ,10,FALSE)),IF($X$1=6,(VLOOKUP(B243,'X6'!$B:$AZ,10,FALSE)),IF($X$1=7,(VLOOKUP(B243,'X7'!$B:$AZ,10,FALSE)),IF($X$1=8,(VLOOKUP(B243,'X8'!$B:$AZ,10,FALSE)),IF($X$1=9,(VLOOKUP(B243,'X9'!$B:$AZ,10,FALSE)),IF($X$1=10,(VLOOKUP(B243,'X10'!$B:$AZ,10,FALSE)),IF($X$1=11,(VLOOKUP(B243,'X11'!$B:$AZ,10,FALSE)),IF($X$1=12,(VLOOKUP(B243,'X12'!$B:$AZ,10,FALSE)),IF($X$1=13,(VLOOKUP(B243,'X13'!$B:$AZ,10,FALSE)),"B"))))))))))))))=TRUE," ",(IF($X$1=1,(VLOOKUP(B243,'X1'!$B:$AZ,10,FALSE)),IF($X$1=2,(VLOOKUP(B243,'X2'!$B:$AZ,10,FALSE)),IF($X$1=3,(VLOOKUP(B243,'X3'!$B:$AZ,10,FALSE)),IF($X$1=4,(VLOOKUP(B243,'X4'!$B:$AZ,10,FALSE)),IF($X$1=5,(VLOOKUP(B243,'X5'!$B:$AZ,10,FALSE)),IF($X$1=6,(VLOOKUP(B243,'X6'!$B:$AZ,10,FALSE)),IF($X$1=7,(VLOOKUP(B243,'X7'!$B:$AZ,10,FALSE)),IF($X$1=8,(VLOOKUP(B243,'X8'!$B:$AZ,10,FALSE)),IF($X$1=9,(VLOOKUP(B243,'X9'!$B:$AZ,10,FALSE)),IF($X$1=10,(VLOOKUP(B243,'X10'!$B:$AZ,10,FALSE)),IF($X$1=11,(VLOOKUP(B243,'X11'!$B:$AZ,10,FALSE)),IF($X$1=12,(VLOOKUP(B243,'X12'!$B:$AZ,10,FALSE)),IF($X$1=13,(VLOOKUP(B243,'X13'!$B:$AZ,10,FALSE)),"B")))))))))))))))</f>
        <v xml:space="preserve"> </v>
      </c>
      <c r="N243" s="185" t="str">
        <f ca="1">IF(ISERROR(IF($X$1=1,(VLOOKUP(B243,'X1'!$B:$AZ,45,FALSE)),IF($X$1=2,(VLOOKUP(B243,'X2'!$B:$AZ,45,FALSE)),IF($X$1=3,(VLOOKUP(B243,'X3'!$B:$AZ,45,FALSE)),IF($X$1=4,(VLOOKUP(B243,'X4'!$B:$AZ,45,FALSE)),IF($X$1=5,(VLOOKUP(B243,'X5'!$B:$AZ,45,FALSE)),IF($X$1=6,(VLOOKUP(B243,'X6'!$B:$AZ,45,FALSE)),IF($X$1=7,(VLOOKUP(B243,'X7'!$B:$AZ,45,FALSE)),IF($X$1=8,(VLOOKUP(B243,'X8'!$B:$AZ,45,FALSE)),IF($X$1=9,(VLOOKUP(B243,'X9'!$B:$AZ,45,FALSE)),IF($X$1=10,(VLOOKUP(B243,'X10'!$B:$AZ,45,FALSE)),IF($X$1=11,(VLOOKUP(B243,'X11'!$B:$AZ,45,FALSE)),IF($X$1=12,(VLOOKUP(B243,'X12'!$B:$AZ,45,FALSE)),IF($X$1=13,(VLOOKUP(B243,'X13'!$B:$AZ,45,FALSE)),"B"))))))))))))))=TRUE," ",(IF($X$1=1,(VLOOKUP(B243,'X1'!$B:$AZ,45,FALSE)),IF($X$1=2,(VLOOKUP(B243,'X2'!$B:$AZ,45,FALSE)),IF($X$1=3,(VLOOKUP(B243,'X3'!$B:$AZ,45,FALSE)),IF($X$1=4,(VLOOKUP(B243,'X4'!$B:$AZ,45,FALSE)),IF($X$1=5,(VLOOKUP(B243,'X5'!$B:$AZ,45,FALSE)),IF($X$1=6,(VLOOKUP(B243,'X6'!$B:$AZ,45,FALSE)),IF($X$1=7,(VLOOKUP(B243,'X7'!$B:$AZ,45,FALSE)),IF($X$1=8,(VLOOKUP(B243,'X8'!$B:$AZ,45,FALSE)),IF($X$1=9,(VLOOKUP(B243,'X9'!$B:$AZ,45,FALSE)),IF($X$1=10,(VLOOKUP(B243,'X10'!$B:$AZ,45,FALSE)),IF($X$1=11,(VLOOKUP(B243,'X11'!$B:$AZ,45,FALSE)),IF($X$1=12,(VLOOKUP(B243,'X12'!$B:$AZ,45,FALSE)),IF($X$1=13,(VLOOKUP(B243,'X13'!$B:$AZ,45,FALSE)),"B")))))))))))))))</f>
        <v xml:space="preserve"> </v>
      </c>
      <c r="O243" s="184" t="str">
        <f ca="1">IF(ISERROR(IF($X$1=1,(VLOOKUP(B243,'X1'!$B:$AZ,11,FALSE)),IF($X$1=2,(VLOOKUP(B243,'X2'!$B:$AZ,11,FALSE)),IF($X$1=3,(VLOOKUP(B243,'X3'!$B:$AZ,11,FALSE)),IF($X$1=4,(VLOOKUP(B243,'X4'!$B:$AZ,11,FALSE)),IF($X$1=5,(VLOOKUP(B243,'X5'!$B:$AZ,11,FALSE)),IF($X$1=6,(VLOOKUP(B243,'X6'!$B:$AZ,11,FALSE)),IF($X$1=7,(VLOOKUP(B243,'X7'!$B:$AZ,11,FALSE)),IF($X$1=8,(VLOOKUP(B243,'X8'!$B:$AZ,11,FALSE)),IF($X$1=9,(VLOOKUP(B243,'X9'!$B:$AZ,11,FALSE)),IF($X$1=10,(VLOOKUP(B243,'X10'!$B:$AZ,11,FALSE)),IF($X$1=11,(VLOOKUP(B243,'X11'!$B:$AZ,11,FALSE)),IF($X$1=12,(VLOOKUP(B243,'X12'!$B:$AZ,11,FALSE)),IF($X$1=13,(VLOOKUP(B243,'X13'!$B:$AZ,11,FALSE)),"B"))))))))))))))=TRUE," ",(IF($X$1=1,(VLOOKUP(B243,'X1'!$B:$AZ,11,FALSE)),IF($X$1=2,(VLOOKUP(B243,'X2'!$B:$AZ,11,FALSE)),IF($X$1=3,(VLOOKUP(B243,'X3'!$B:$AZ,11,FALSE)),IF($X$1=4,(VLOOKUP(B243,'X4'!$B:$AZ,11,FALSE)),IF($X$1=5,(VLOOKUP(B243,'X5'!$B:$AZ,11,FALSE)),IF($X$1=6,(VLOOKUP(B243,'X6'!$B:$AZ,11,FALSE)),IF($X$1=7,(VLOOKUP(B243,'X7'!$B:$AZ,11,FALSE)),IF($X$1=8,(VLOOKUP(B243,'X8'!$B:$AZ,11,FALSE)),IF($X$1=9,(VLOOKUP(B243,'X9'!$B:$AZ,11,FALSE)),IF($X$1=10,(VLOOKUP(B243,'X10'!$B:$AZ,11,FALSE)),IF($X$1=11,(VLOOKUP(B243,'X11'!$B:$AZ,11,FALSE)),IF($X$1=12,(VLOOKUP(B243,'X12'!$B:$AZ,11,FALSE)),IF($X$1=13,(VLOOKUP(B243,'X13'!$B:$AZ,11,FALSE)),"B")))))))))))))))</f>
        <v xml:space="preserve"> </v>
      </c>
      <c r="P243" s="184" t="str">
        <f ca="1">IF(ISERROR(IF($X$1=1,(VLOOKUP(B243,'X1'!$B:$AZ,12,FALSE)),IF($X$1=2,(VLOOKUP(B243,'X2'!$B:$AZ,12,FALSE)),IF($X$1=3,(VLOOKUP(B243,'X3'!$B:$AZ,12,FALSE)),IF($X$1=4,(VLOOKUP(B243,'X4'!$B:$AZ,12,FALSE)),IF($X$1=5,(VLOOKUP(B243,'X5'!$B:$AZ,12,FALSE)),IF($X$1=6,(VLOOKUP(B243,'X6'!$B:$AZ,12,FALSE)),IF($X$1=7,(VLOOKUP(B243,'X7'!$B:$AZ,12,FALSE)),IF($X$1=8,(VLOOKUP(B243,'X8'!$B:$AZ,12,FALSE)),IF($X$1=9,(VLOOKUP(B243,'X9'!$B:$AZ,12,FALSE)),IF($X$1=10,(VLOOKUP(B243,'X10'!$B:$AZ,12,FALSE)),IF($X$1=11,(VLOOKUP(B243,'X11'!$B:$AZ,12,FALSE)),IF($X$1=12,(VLOOKUP(B243,'X12'!$B:$AZ,12,FALSE)),IF($X$1=13,(VLOOKUP(B243,'X13'!$B:$AZ,12,FALSE)),"B"))))))))))))))=TRUE," ",(IF($X$1=1,(VLOOKUP(B243,'X1'!$B:$AZ,12,FALSE)),IF($X$1=2,(VLOOKUP(B243,'X2'!$B:$AZ,12,FALSE)),IF($X$1=3,(VLOOKUP(B243,'X3'!$B:$AZ,12,FALSE)),IF($X$1=4,(VLOOKUP(B243,'X4'!$B:$AZ,12,FALSE)),IF($X$1=5,(VLOOKUP(B243,'X5'!$B:$AZ,12,FALSE)),IF($X$1=6,(VLOOKUP(B243,'X6'!$B:$AZ,12,FALSE)),IF($X$1=7,(VLOOKUP(B243,'X7'!$B:$AZ,12,FALSE)),IF($X$1=8,(VLOOKUP(B243,'X8'!$B:$AZ,12,FALSE)),IF($X$1=9,(VLOOKUP(B243,'X9'!$B:$AZ,12,FALSE)),IF($X$1=10,(VLOOKUP(B243,'X10'!$B:$AZ,12,FALSE)),IF($X$1=11,(VLOOKUP(B243,'X11'!$B:$AZ,12,FALSE)),IF($X$1=12,(VLOOKUP(B243,'X12'!$B:$AZ,12,FALSE)),IF($X$1=13,(VLOOKUP(B243,'X13'!$B:$AZ,12,FALSE)),"B")))))))))))))))</f>
        <v xml:space="preserve"> </v>
      </c>
      <c r="Q243" s="185" t="str">
        <f ca="1">IF(ISERROR(IF($X$1=1,(VLOOKUP(B243,'X1'!$B:$AZ,46,FALSE)),IF($X$1=2,(VLOOKUP(B243,'X2'!$B:$AZ,46,FALSE)),IF($X$1=3,(VLOOKUP(B243,'X3'!$B:$AZ,46,FALSE)),IF($X$1=4,(VLOOKUP(B243,'X4'!$B:$AZ,46,FALSE)),IF($X$1=5,(VLOOKUP(B243,'X5'!$B:$AZ,46,FALSE)),IF($X$1=6,(VLOOKUP(B243,'X6'!$B:$AZ,46,FALSE)),IF($X$1=7,(VLOOKUP(B243,'X7'!$B:$AZ,46,FALSE)),IF($X$1=8,(VLOOKUP(B243,'X8'!$B:$AZ,46,FALSE)),IF($X$1=9,(VLOOKUP(B243,'X9'!$B:$AZ,46,FALSE)),IF($X$1=10,(VLOOKUP(B243,'X10'!$B:$AZ,46,FALSE)),IF($X$1=11,(VLOOKUP(B243,'X11'!$B:$AZ,46,FALSE)),IF($X$1=12,(VLOOKUP(B243,'X12'!$B:$AZ,46,FALSE)),IF($X$1=13,(VLOOKUP(B243,'X13'!$B:$AZ,46,FALSE)),"B"))))))))))))))=TRUE," ",(IF($X$1=1,(VLOOKUP(B243,'X1'!$B:$AZ,46,FALSE)),IF($X$1=2,(VLOOKUP(B243,'X2'!$B:$AZ,46,FALSE)),IF($X$1=3,(VLOOKUP(B243,'X3'!$B:$AZ,46,FALSE)),IF($X$1=4,(VLOOKUP(B243,'X4'!$B:$AZ,46,FALSE)),IF($X$1=5,(VLOOKUP(B243,'X5'!$B:$AZ,46,FALSE)),IF($X$1=6,(VLOOKUP(B243,'X6'!$B:$AZ,46,FALSE)),IF($X$1=7,(VLOOKUP(B243,'X7'!$B:$AZ,46,FALSE)),IF($X$1=8,(VLOOKUP(B243,'X8'!$B:$AZ,46,FALSE)),IF($X$1=9,(VLOOKUP(B243,'X9'!$B:$AZ,46,FALSE)),IF($X$1=10,(VLOOKUP(B243,'X10'!$B:$AZ,46,FALSE)),IF($X$1=11,(VLOOKUP(B243,'X11'!$B:$AZ,46,FALSE)),IF($X$1=12,(VLOOKUP(B243,'X12'!$B:$AZ,46,FALSE)),IF($X$1=13,(VLOOKUP(B243,'X13'!$B:$AZ,46,FALSE)),"B")))))))))))))))</f>
        <v xml:space="preserve"> </v>
      </c>
      <c r="R243" s="185" t="str">
        <f ca="1">IF(ISERROR(IF($X$1=1,(VLOOKUP(B243,'X1'!$B:$AZ,15,FALSE)),IF($X$1=2,(VLOOKUP(B243,'X2'!$B:$AZ,15,FALSE)),IF($X$1=3,(VLOOKUP(B243,'X3'!$B:$AZ,15,FALSE)),IF($X$1=4,(VLOOKUP(B243,'X4'!$B:$AZ,15,FALSE)),IF($X$1=5,(VLOOKUP(B243,'X5'!$B:$AZ,15,FALSE)),IF($X$1=6,(VLOOKUP(B243,'X6'!$B:$AZ,15,FALSE)),IF($X$1=7,(VLOOKUP(B243,'X7'!$B:$AZ,15,FALSE)),IF($X$1=8,(VLOOKUP(B243,'X8'!$B:$AZ,15,FALSE)),IF($X$1=9,(VLOOKUP(B243,'X9'!$B:$AZ,15,FALSE)),IF($X$1=10,(VLOOKUP(B243,'X10'!$B:$AZ,15,FALSE)),IF($X$1=11,(VLOOKUP(B243,'X11'!$B:$AZ,15,FALSE)),IF($X$1=12,(VLOOKUP(B243,'X12'!$B:$AZ,15,FALSE)),IF($X$1=13,(VLOOKUP(B243,'X13'!$B:$AZ,15,FALSE)),"B"))))))))))))))=TRUE," ",(IF($X$1=1,(VLOOKUP(B243,'X1'!$B:$AZ,15,FALSE)),IF($X$1=2,(VLOOKUP(B243,'X2'!$B:$AZ,15,FALSE)),IF($X$1=3,(VLOOKUP(B243,'X3'!$B:$AZ,15,FALSE)),IF($X$1=4,(VLOOKUP(B243,'X4'!$B:$AZ,15,FALSE)),IF($X$1=5,(VLOOKUP(B243,'X5'!$B:$AZ,15,FALSE)),IF($X$1=6,(VLOOKUP(B243,'X6'!$B:$AZ,15,FALSE)),IF($X$1=7,(VLOOKUP(B243,'X7'!$B:$AZ,15,FALSE)),IF($X$1=8,(VLOOKUP(B243,'X8'!$B:$AZ,15,FALSE)),IF($X$1=9,(VLOOKUP(B243,'X9'!$B:$AZ,15,FALSE)),IF($X$1=10,(VLOOKUP(B243,'X10'!$B:$AZ,15,FALSE)),IF($X$1=11,(VLOOKUP(B243,'X11'!$B:$AZ,15,FALSE)),IF($X$1=12,(VLOOKUP(B243,'X12'!$B:$AZ,15,FALSE)),IF($X$1=13,(VLOOKUP(B243,'X13'!$B:$AZ,15,FALSE)),"B")))))))))))))))</f>
        <v xml:space="preserve"> </v>
      </c>
      <c r="S243" s="185" t="str">
        <f ca="1">IF(ISERROR(IF((IF($X$1=1,(VLOOKUP(B243,'X1'!$B:$AZ,14,FALSE)),(IF($X$1=2,(VLOOKUP(B243,'X2'!$B:$AZ,14,FALSE)),(IF($X$1=3,(VLOOKUP(B243,'X3'!$B:$AZ,14,FALSE)),(IF($X$1=4,(VLOOKUP(B243,'X4'!$B:$AZ,14,FALSE)),(IF($X$1=5,(VLOOKUP(B243,'X5'!$B:$AZ,14,FALSE)),(IF($X$1=6,(VLOOKUP(B243,'X6'!$B:$AZ,14,FALSE)),(IF($X$1=7,(VLOOKUP(B243,'X7'!$B:$AZ,14,FALSE)),(IF($X$1=8,(VLOOKUP(B243,'X8'!$B:$AZ,14,FALSE)),(IF($X$1=9,(VLOOKUP(B243,'X9'!$B:$AZ,14,FALSE)),(IF($X$1=10,(VLOOKUP(B243,'X10'!$B:$AZ,14,FALSE)),(IF($X$1=11,(VLOOKUP(B243,'X11'!$B:$AZ,14,FALSE)),(IF($X$1=12,(VLOOKUP(B243,'X12'!$B:$AZ,14,FALSE)),(VLOOKUP(B243,'X13'!$B:$AZ,14,FALSE))))))))))))))))))))))))))=$V$1," ",(IF($X$1=1,(VLOOKUP(B243,'X1'!$B:$AZ,14,FALSE)),(IF($X$1=2,(VLOOKUP(B243,'X2'!$B:$AZ,14,FALSE)),(IF($X$1=3,(VLOOKUP(B243,'X3'!$B:$AZ,14,FALSE)),(IF($X$1=4,(VLOOKUP(B243,'X4'!$B:$AZ,14,FALSE)),(IF($X$1=5,(VLOOKUP(B243,'X5'!$B:$AZ,14,FALSE)),(IF($X$1=6,(VLOOKUP(B243,'X6'!$B:$AZ,14,FALSE)),(IF($X$1=7,(VLOOKUP(B243,'X7'!$B:$AZ,14,FALSE)),(IF($X$1=8,(VLOOKUP(B243,'X8'!$B:$AZ,14,FALSE)),(IF($X$1=9,(VLOOKUP(B243,'X9'!$B:$AZ,14,FALSE)),(IF($X$1=10,(VLOOKUP(B243,'X10'!$B:$AZ,14,FALSE)),(IF($X$1=11,(VLOOKUP(B243,'X11'!$B:$AZ,14,FALSE)),(IF($X$1=12,(VLOOKUP(B243,'X12'!$B:$AZ,14,FALSE)),(VLOOKUP(B243,'X13'!$B:$AZ,14,FALSE))))))))))))))))))))))))))))=TRUE," ",(IF((IF($X$1=1,(VLOOKUP(B243,'X1'!$B:$AZ,14,FALSE)),(IF($X$1=2,(VLOOKUP(B243,'X2'!$B:$AZ,14,FALSE)),(IF($X$1=3,(VLOOKUP(B243,'X3'!$B:$AZ,14,FALSE)),(IF($X$1=4,(VLOOKUP(B243,'X4'!$B:$AZ,14,FALSE)),(IF($X$1=5,(VLOOKUP(B243,'X5'!$B:$AZ,14,FALSE)),(IF($X$1=6,(VLOOKUP(B243,'X6'!$B:$AZ,14,FALSE)),(IF($X$1=7,(VLOOKUP(B243,'X7'!$B:$AZ,14,FALSE)),(IF($X$1=8,(VLOOKUP(B243,'X8'!$B:$AZ,14,FALSE)),(IF($X$1=9,(VLOOKUP(B243,'X9'!$B:$AZ,14,FALSE)),(IF($X$1=10,(VLOOKUP(B243,'X10'!$B:$AZ,14,FALSE)),(IF($X$1=11,(VLOOKUP(B243,'X11'!$B:$AZ,14,FALSE)),(IF($X$1=12,(VLOOKUP(B243,'X12'!$B:$AZ,14,FALSE)),(VLOOKUP(B243,'X13'!$B:$AZ,14,FALSE))))))))))))))))))))))))))=$V$1," ",(IF($X$1=1,(VLOOKUP(B243,'X1'!$B:$AZ,14,FALSE)),(IF($X$1=2,(VLOOKUP(B243,'X2'!$B:$AZ,14,FALSE)),(IF($X$1=3,(VLOOKUP(B243,'X3'!$B:$AZ,14,FALSE)),(IF($X$1=4,(VLOOKUP(B243,'X4'!$B:$AZ,14,FALSE)),(IF($X$1=5,(VLOOKUP(B243,'X5'!$B:$AZ,14,FALSE)),(IF($X$1=6,(VLOOKUP(B243,'X6'!$B:$AZ,14,FALSE)),(IF($X$1=7,(VLOOKUP(B243,'X7'!$B:$AZ,14,FALSE)),(IF($X$1=8,(VLOOKUP(B243,'X8'!$B:$AZ,14,FALSE)),(IF($X$1=9,(VLOOKUP(B243,'X9'!$B:$AZ,14,FALSE)),(IF($X$1=10,(VLOOKUP(B243,'X10'!$B:$AZ,14,FALSE)),(IF($X$1=11,(VLOOKUP(B243,'X11'!$B:$AZ,14,FALSE)),(IF($X$1=12,(VLOOKUP(B243,'X12'!$B:$AZ,14,FALSE)),(VLOOKUP(B243,'X13'!$B:$AZ,14,FALSE)))))))))))))))))))))))))))))</f>
        <v xml:space="preserve"> </v>
      </c>
    </row>
    <row r="244" spans="1:19" ht="14.1" customHeight="1" x14ac:dyDescent="0.2">
      <c r="A244" s="156" t="s">
        <v>1058</v>
      </c>
      <c r="B244" s="122" t="str">
        <f>IF(ISERROR(IF($U$16=1,(VLOOKUP(A244,$AC$89:$AH$125,2,FALSE)),IF((IF($X$1=1,'X1'!B203,(IF($X$1=2,'X2'!B203,(IF($X$1=3,'X3'!B203,(IF($X$1=4,'X4'!B203,(IF($X$1=5,'X5'!B203,(IF($X$1=6,'X6'!B203,(IF($X$1=7,'X7'!B203,(IF($X$1=8,'X8'!B203,(IF($X$1=9,'X9'!B203,(IF($X$1=10,'X10'!B203,(IF($X$1=11,'X11'!B203,(IF($X$1=12,'X12'!B203,'X13'!B203))))))))))))))))))))))))="","",(IF($X$1=1,'X1'!B203,(IF($X$1=2,'X2'!B203,(IF($X$1=3,'X3'!B203,(IF($X$1=4,'X4'!B203,(IF($X$1=5,'X5'!B203,(IF($X$1=6,'X6'!B203,(IF($X$1=7,'X7'!B203,(IF($X$1=8,'X8'!B203,(IF($X$1=9,'X9'!B203,(IF($X$1=10,'X10'!B203,(IF($X$1=11,'X11'!B203,(IF($X$1=12,'X12'!B203,'X13'!B203)))))))))))))))))))))))))))=TRUE," ",(IF($U$16=1,(VLOOKUP(A244,$AC$89:$AH$125,2,FALSE)),IF((IF($X$1=1,'X1'!B203,(IF($X$1=2,'X2'!B203,(IF($X$1=3,'X3'!B203,(IF($X$1=4,'X4'!B203,(IF($X$1=5,'X5'!B203,(IF($X$1=6,'X6'!B203,(IF($X$1=7,'X7'!B203,(IF($X$1=8,'X8'!B203,(IF($X$1=9,'X9'!B203,(IF($X$1=10,'X10'!B203,(IF($X$1=11,'X11'!B203,(IF($X$1=12,'X12'!B203,'X13'!B203))))))))))))))))))))))))="","",(IF($X$1=1,'X1'!B203,(IF($X$1=2,'X2'!B203,(IF($X$1=3,'X3'!B203,(IF($X$1=4,'X4'!B203,(IF($X$1=5,'X5'!B203,(IF($X$1=6,'X6'!B203,(IF($X$1=7,'X7'!B203,(IF($X$1=8,'X8'!B203,(IF($X$1=9,'X9'!B203,(IF($X$1=10,'X10'!B203,(IF($X$1=11,'X11'!B203,(IF($X$1=12,'X12'!B203,'X13'!B203))))))))))))))))))))))))))))</f>
        <v/>
      </c>
      <c r="C244" s="181" t="str">
        <f ca="1">IF(ISERROR(IF($X$1=1,(VLOOKUP(B244,'X1'!$B:$AZ,47,FALSE)),IF($X$1=2,(VLOOKUP(B244,'X2'!$B:$AZ,47,FALSE)),IF($X$1=3,(VLOOKUP(B244,'X3'!$B:$AZ,47,FALSE)),IF($X$1=4,(VLOOKUP(B244,'X4'!$B:$AZ,47,FALSE)),IF($X$1=5,(VLOOKUP(B244,'X5'!$B:$AZ,47,FALSE)),IF($X$1=6,(VLOOKUP(B244,'X6'!$B:$AZ,47,FALSE)),IF($X$1=7,(VLOOKUP(B244,'X7'!$B:$AZ,47,FALSE)),IF($X$1=8,(VLOOKUP(B244,'X8'!$B:$AZ,47,FALSE)),IF($X$1=9,(VLOOKUP(B244,'X9'!$B:$AZ,47,FALSE)),IF($X$1=10,(VLOOKUP(B244,'X10'!$B:$AZ,47,FALSE)),IF($X$1=11,(VLOOKUP(B244,'X11'!$B:$AZ,47,FALSE)),IF($X$1=12,(VLOOKUP(B244,'X12'!$B:$AZ,47,FALSE)),IF($X$1=13,(VLOOKUP(B244,'X13'!$B:$AZ,47,FALSE)),"B"))))))))))))))=TRUE," ",(IF($X$1=1,(VLOOKUP(B244,'X1'!$B:$AZ,47,FALSE)),IF($X$1=2,(VLOOKUP(B244,'X2'!$B:$AZ,47,FALSE)),IF($X$1=3,(VLOOKUP(B244,'X3'!$B:$AZ,47,FALSE)),IF($X$1=4,(VLOOKUP(B244,'X4'!$B:$AZ,47,FALSE)),IF($X$1=5,(VLOOKUP(B244,'X5'!$B:$AZ,47,FALSE)),IF($X$1=6,(VLOOKUP(B244,'X6'!$B:$AZ,47,FALSE)),IF($X$1=7,(VLOOKUP(B244,'X7'!$B:$AZ,47,FALSE)),IF($X$1=8,(VLOOKUP(B244,'X8'!$B:$AZ,47,FALSE)),IF($X$1=9,(VLOOKUP(B244,'X9'!$B:$AZ,47,FALSE)),IF($X$1=10,(VLOOKUP(B244,'X10'!$B:$AZ,47,FALSE)),IF($X$1=11,(VLOOKUP(B244,'X11'!$B:$AZ,47,FALSE)),IF($X$1=12,(VLOOKUP(B244,'X12'!$B:$AZ,47,FALSE)),IF($X$1=13,(VLOOKUP(B244,'X13'!$B:$AZ,47,FALSE)),"B")))))))))))))))</f>
        <v xml:space="preserve"> </v>
      </c>
      <c r="D244" s="181" t="str">
        <f ca="1">IF(ISERROR(IF($X$1=1,(VLOOKUP(B244,'X1'!$B:$AP,41,FALSE)),IF($X$1=2,(VLOOKUP(B244,'X2'!$B:$AP,41,FALSE)),IF($X$1=3,(VLOOKUP(B244,'X3'!$B:$AP,41,FALSE)),IF($X$1=4,(VLOOKUP(B244,'X4'!$B:$AP,41,FALSE)),IF($X$1=5,(VLOOKUP(B244,'X5'!$B:$AP,41,FALSE)),IF($X$1=6,(VLOOKUP(B244,'X6'!$B:$AP,41,FALSE)),IF($X$1=7,(VLOOKUP(B244,'X7'!$B:$AP,41,FALSE)),IF($X$1=8,(VLOOKUP(B244,'X8'!$B:$AP,41,FALSE)),IF($X$1=9,(VLOOKUP(B244,'X9'!$B:$AP,41,FALSE)),IF($X$1=10,(VLOOKUP(B244,'X10'!$B:$AP,41,FALSE)),IF($X$1=11,(VLOOKUP(B244,'X11'!$B:$AP,41,FALSE)),IF($X$1=12,(VLOOKUP(B244,'X12'!$B:$AP,41,FALSE)),IF($X$1=13,(VLOOKUP(B244,'X13'!$B:$AP,41,FALSE)),"B"))))))))))))))=TRUE," ",(IF($X$1=1,(VLOOKUP(B244,'X1'!$B:$AP,41,FALSE)),IF($X$1=2,(VLOOKUP(B244,'X2'!$B:$AP,41,FALSE)),IF($X$1=3,(VLOOKUP(B244,'X3'!$B:$AP,41,FALSE)),IF($X$1=4,(VLOOKUP(B244,'X4'!$B:$AP,41,FALSE)),IF($X$1=5,(VLOOKUP(B244,'X5'!$B:$AP,41,FALSE)),IF($X$1=6,(VLOOKUP(B244,'X6'!$B:$AP,41,FALSE)),IF($X$1=7,(VLOOKUP(B244,'X7'!$B:$AP,41,FALSE)),IF($X$1=8,(VLOOKUP(B244,'X8'!$B:$AP,41,FALSE)),IF($X$1=9,(VLOOKUP(B244,'X9'!$B:$AP,41,FALSE)),IF($X$1=10,(VLOOKUP(B244,'X10'!$B:$AP,41,FALSE)),IF($X$1=11,(VLOOKUP(B244,'X11'!$B:$AP,41,FALSE)),IF($X$1=12,(VLOOKUP(B244,'X12'!$B:$AP,41,FALSE)),IF($X$1=13,(VLOOKUP(B244,'X13'!$B:$AP,41,FALSE)),"B")))))))))))))))</f>
        <v xml:space="preserve"> </v>
      </c>
      <c r="E244" s="182" t="str">
        <f ca="1">IF(ISERROR(IF($X$1=1,(VLOOKUP(B244,'X1'!$B:$AP,7,FALSE)),IF($X$1=2,(VLOOKUP(B244,'X2'!$B:$AP,7,FALSE)),IF($X$1=3,(VLOOKUP(B244,'X3'!$B:$AP,7,FALSE)),IF($X$1=4,(VLOOKUP(B244,'X4'!$B:$AP,7,FALSE)),IF($X$1=5,(VLOOKUP(B244,'X5'!$B:$AP,7,FALSE)),IF($X$1=6,(VLOOKUP(B244,'X6'!$B:$AP,7,FALSE)),IF($X$1=7,(VLOOKUP(B244,'X7'!$B:$AP,7,FALSE)),IF($X$1=8,(VLOOKUP(B244,'X8'!$B:$AP,7,FALSE)),IF($X$1=9,(VLOOKUP(B244,'X9'!$B:$AP,7,FALSE)),IF($X$1=10,(VLOOKUP(B244,'X10'!$B:$AP,7,FALSE)),IF($X$1=11,(VLOOKUP(B244,'X11'!$B:$AP,7,FALSE)),IF($X$1=12,(VLOOKUP(B244,'X12'!$B:$AP,7,FALSE)),IF($X$1=13,(VLOOKUP(B244,'X13'!$B:$AP,7,FALSE)),"B"))))))))))))))=TRUE," ",(IF($X$1=1,(VLOOKUP(B244,'X1'!$B:$AP,7,FALSE)),IF($X$1=2,(VLOOKUP(B244,'X2'!$B:$AP,7,FALSE)),IF($X$1=3,(VLOOKUP(B244,'X3'!$B:$AP,7,FALSE)),IF($X$1=4,(VLOOKUP(B244,'X4'!$B:$AP,7,FALSE)),IF($X$1=5,(VLOOKUP(B244,'X5'!$B:$AP,7,FALSE)),IF($X$1=6,(VLOOKUP(B244,'X6'!$B:$AP,7,FALSE)),IF($X$1=7,(VLOOKUP(B244,'X7'!$B:$AP,7,FALSE)),IF($X$1=8,(VLOOKUP(B244,'X8'!$B:$AP,7,FALSE)),IF($X$1=9,(VLOOKUP(B244,'X9'!$B:$AP,7,FALSE)),IF($X$1=10,(VLOOKUP(B244,'X10'!$B:$AP,7,FALSE)),IF($X$1=11,(VLOOKUP(B244,'X11'!$B:$AP,7,FALSE)),IF($X$1=12,(VLOOKUP(B244,'X12'!$B:$AP,7,FALSE)),IF($X$1=13,(VLOOKUP(B244,'X13'!$B:$AP,7,FALSE)),"B")))))))))))))))</f>
        <v xml:space="preserve"> </v>
      </c>
      <c r="F244" s="182" t="str">
        <f ca="1">IF(ISERROR(IF((IF($X$1=1,(VLOOKUP(B244,'X1'!$B:$AO,6,FALSE)),(IF($X$1=2,(VLOOKUP(B244,'X2'!$B:$AO,6,FALSE)),(IF($X$1=3,(VLOOKUP(B244,'X3'!$B:$AO,6,FALSE)),(IF($X$1=4,(VLOOKUP(B244,'X4'!$B:$AO,6,FALSE)),(IF($X$1=5,(VLOOKUP(B244,'X5'!$B:$AO,6,FALSE)),(IF($X$1=6,(VLOOKUP(B244,'X6'!$B:$AO,6,FALSE)),(IF($X$1=7,(VLOOKUP(B244,'X7'!$B:$AO,6,FALSE)),(IF($X$1=8,(VLOOKUP(B244,'X8'!$B:$AO,6,FALSE)),(IF($X$1=9,(VLOOKUP(B244,'X9'!$B:$AO,6,FALSE)),(IF($X$1=10,(VLOOKUP(B244,'X10'!$B:$AO,6,FALSE)),(IF($X$1=11,(VLOOKUP(B244,'X11'!$B:$AO,6,FALSE)),(IF($X$1=12,(VLOOKUP(B244,'X12'!$B:$AO,6,FALSE)),(VLOOKUP(B244,'X13'!$B:$AO,6,FALSE))))))))))))))))))))))))))=$V$1," ",(IF($X$1=1,(VLOOKUP(B244,'X1'!$B:$AO,6,FALSE)),(IF($X$1=2,(VLOOKUP(B244,'X2'!$B:$AO,6,FALSE)),(IF($X$1=3,(VLOOKUP(B244,'X3'!$B:$AO,6,FALSE)),(IF($X$1=4,(VLOOKUP(B244,'X4'!$B:$AO,6,FALSE)),(IF($X$1=5,(VLOOKUP(B244,'X5'!$B:$AO,6,FALSE)),(IF($X$1=6,(VLOOKUP(B244,'X6'!$B:$AO,6,FALSE)),(IF($X$1=7,(VLOOKUP(B244,'X7'!$B:$AO,6,FALSE)),(IF($X$1=8,(VLOOKUP(B244,'X8'!$B:$AO,6,FALSE)),(IF($X$1=9,(VLOOKUP(B244,'X9'!$B:$AO,6,FALSE)),(IF($X$1=10,(VLOOKUP(B244,'X10'!$B:$AO,6,FALSE)),(IF($X$1=11,(VLOOKUP(B244,'X11'!$B:$AO,6,FALSE)),(IF($X$1=12,(VLOOKUP(B244,'X12'!$B:$AO,6,FALSE)),(VLOOKUP(B244,'X13'!$B:$AO,6,FALSE))))))))))))))))))))))))))))=TRUE," ",(IF((IF($X$1=1,(VLOOKUP(B244,'X1'!$B:$AO,6,FALSE)),(IF($X$1=2,(VLOOKUP(B244,'X2'!$B:$AO,6,FALSE)),(IF($X$1=3,(VLOOKUP(B244,'X3'!$B:$AO,6,FALSE)),(IF($X$1=4,(VLOOKUP(B244,'X4'!$B:$AO,6,FALSE)),(IF($X$1=5,(VLOOKUP(B244,'X5'!$B:$AO,6,FALSE)),(IF($X$1=6,(VLOOKUP(B244,'X6'!$B:$AO,6,FALSE)),(IF($X$1=7,(VLOOKUP(B244,'X7'!$B:$AO,6,FALSE)),(IF($X$1=8,(VLOOKUP(B244,'X8'!$B:$AO,6,FALSE)),(IF($X$1=9,(VLOOKUP(B244,'X9'!$B:$AO,6,FALSE)),(IF($X$1=10,(VLOOKUP(B244,'X10'!$B:$AO,6,FALSE)),(IF($X$1=11,(VLOOKUP(B244,'X11'!$B:$AO,6,FALSE)),(IF($X$1=12,(VLOOKUP(B244,'X12'!$B:$AO,6,FALSE)),(VLOOKUP(B244,'X13'!$B:$AO,6,FALSE))))))))))))))))))))))))))=$V$1," ",(IF($X$1=1,(VLOOKUP(B244,'X1'!$B:$AO,6,FALSE)),(IF($X$1=2,(VLOOKUP(B244,'X2'!$B:$AO,6,FALSE)),(IF($X$1=3,(VLOOKUP(B244,'X3'!$B:$AO,6,FALSE)),(IF($X$1=4,(VLOOKUP(B244,'X4'!$B:$AO,6,FALSE)),(IF($X$1=5,(VLOOKUP(B244,'X5'!$B:$AO,6,FALSE)),(IF($X$1=6,(VLOOKUP(B244,'X6'!$B:$AO,6,FALSE)),(IF($X$1=7,(VLOOKUP(B244,'X7'!$B:$AO,6,FALSE)),(IF($X$1=8,(VLOOKUP(B244,'X8'!$B:$AO,6,FALSE)),(IF($X$1=9,(VLOOKUP(B244,'X9'!$B:$AO,6,FALSE)),(IF($X$1=10,(VLOOKUP(B244,'X10'!$B:$AO,6,FALSE)),(IF($X$1=11,(VLOOKUP(B244,'X11'!$B:$AO,6,FALSE)),(IF($X$1=12,(VLOOKUP(B244,'X12'!$B:$AO,6,FALSE)),(VLOOKUP(B244,'X13'!$B:$AO,6,FALSE)))))))))))))))))))))))))))))</f>
        <v xml:space="preserve"> </v>
      </c>
      <c r="G244" s="182" t="str">
        <f ca="1">IF(ISERROR(IF($X$1=1,(VLOOKUP(B244,'X1'!$B:$AZ,44,FALSE)),IF($X$1=2,(VLOOKUP(B244,'X2'!$B:$AZ,44,FALSE)),IF($X$1=3,(VLOOKUP(B244,'X3'!$B:$AZ,44,FALSE)),IF($X$1=4,(VLOOKUP(B244,'X4'!$B:$AZ,44,FALSE)),IF($X$1=5,(VLOOKUP(B244,'X5'!$B:$AZ,44,FALSE)),IF($X$1=6,(VLOOKUP(B244,'X6'!$B:$AZ,44,FALSE)),IF($X$1=7,(VLOOKUP(B244,'X7'!$B:$AZ,44,FALSE)),IF($X$1=8,(VLOOKUP(B244,'X8'!$B:$AZ,44,FALSE)),IF($X$1=9,(VLOOKUP(B244,'X9'!$B:$AZ,44,FALSE)),IF($X$1=10,(VLOOKUP(B244,'X10'!$B:$AZ,44,FALSE)),IF($X$1=11,(VLOOKUP(B244,'X11'!$B:$AZ,44,FALSE)),IF($X$1=12,(VLOOKUP(B244,'X12'!$B:$AZ,44,FALSE)),IF($X$1=13,(VLOOKUP(B244,'X13'!$B:$AZ,44,FALSE)),"B"))))))))))))))=TRUE," ",(IF($X$1=1,(VLOOKUP(B244,'X1'!$B:$AZ,44,FALSE)),IF($X$1=2,(VLOOKUP(B244,'X2'!$B:$AZ,44,FALSE)),IF($X$1=3,(VLOOKUP(B244,'X3'!$B:$AZ,44,FALSE)),IF($X$1=4,(VLOOKUP(B244,'X4'!$B:$AZ,44,FALSE)),IF($X$1=5,(VLOOKUP(B244,'X5'!$B:$AZ,44,FALSE)),IF($X$1=6,(VLOOKUP(B244,'X6'!$B:$AZ,44,FALSE)),IF($X$1=7,(VLOOKUP(B244,'X7'!$B:$AZ,44,FALSE)),IF($X$1=8,(VLOOKUP(B244,'X8'!$B:$AZ,44,FALSE)),IF($X$1=9,(VLOOKUP(B244,'X9'!$B:$AZ,44,FALSE)),IF($X$1=10,(VLOOKUP(B244,'X10'!$B:$AZ,44,FALSE)),IF($X$1=11,(VLOOKUP(B244,'X11'!$B:$AZ,44,FALSE)),IF($X$1=12,(VLOOKUP(B244,'X12'!$B:$AZ,44,FALSE)),IF($X$1=13,(VLOOKUP(B244,'X13'!$B:$AZ,44,FALSE)),"B")))))))))))))))</f>
        <v xml:space="preserve"> </v>
      </c>
      <c r="H244" s="182" t="str">
        <f ca="1">IF(ISERROR(IF($X$1=1,(VLOOKUP(B244,'X1'!$B:$AZ,8,FALSE)),IF($X$1=2,(VLOOKUP(B244,'X2'!$B:$AZ,8,FALSE)),IF($X$1=3,(VLOOKUP(B244,'X3'!$B:$AZ,8,FALSE)),IF($X$1=4,(VLOOKUP(B244,'X4'!$B:$AZ,8,FALSE)),IF($X$1=5,(VLOOKUP(B244,'X5'!$B:$AZ,8,FALSE)),IF($X$1=6,(VLOOKUP(B244,'X6'!$B:$AZ,8,FALSE)),IF($X$1=7,(VLOOKUP(B244,'X7'!$B:$AZ,8,FALSE)),IF($X$1=8,(VLOOKUP(B244,'X8'!$B:$AZ,8,FALSE)),IF($X$1=9,(VLOOKUP(B244,'X9'!$B:$AZ,8,FALSE)),IF($X$1=10,(VLOOKUP(B244,'X10'!$B:$AZ,8,FALSE)),IF($X$1=11,(VLOOKUP(B244,'X11'!$B:$AZ,8,FALSE)),IF($X$1=12,(VLOOKUP(B244,'X12'!$B:$AZ,8,FALSE)),IF($X$1=13,(VLOOKUP(B244,'X13'!$B:$AZ,8,FALSE)),"B"))))))))))))))=TRUE," ",(IF($X$1=1,(VLOOKUP(B244,'X1'!$B:$AZ,8,FALSE)),IF($X$1=2,(VLOOKUP(B244,'X2'!$B:$AZ,8,FALSE)),IF($X$1=3,(VLOOKUP(B244,'X3'!$B:$AZ,8,FALSE)),IF($X$1=4,(VLOOKUP(B244,'X4'!$B:$AZ,8,FALSE)),IF($X$1=5,(VLOOKUP(B244,'X5'!$B:$AZ,8,FALSE)),IF($X$1=6,(VLOOKUP(B244,'X6'!$B:$AZ,8,FALSE)),IF($X$1=7,(VLOOKUP(B244,'X7'!$B:$AZ,8,FALSE)),IF($X$1=8,(VLOOKUP(B244,'X8'!$B:$AZ,8,FALSE)),IF($X$1=9,(VLOOKUP(B244,'X9'!$B:$AZ,8,FALSE)),IF($X$1=10,(VLOOKUP(B244,'X10'!$B:$AZ,8,FALSE)),IF($X$1=11,(VLOOKUP(B244,'X11'!$B:$AZ,8,FALSE)),IF($X$1=12,(VLOOKUP(B244,'X12'!$B:$AZ,8,FALSE)),IF($X$1=13,(VLOOKUP(B244,'X13'!$B:$AZ,8,FALSE)),"B")))))))))))))))</f>
        <v xml:space="preserve"> </v>
      </c>
      <c r="I244" s="183" t="str">
        <f ca="1">IF(ISERROR(IF($X$1=1,(VLOOKUP(B244,'X1'!$B:$AZ,2,FALSE)),IF($X$1=2,(VLOOKUP(B244,'X2'!$B:$AZ,2,FALSE)),IF($X$1=3,(VLOOKUP(B244,'X3'!$B:$AZ,2,FALSE)),IF($X$1=4,(VLOOKUP(B244,'X4'!$B:$AZ,2,FALSE)),IF($X$1=5,(VLOOKUP(B244,'X5'!$B:$AZ,2,FALSE)),IF($X$1=6,(VLOOKUP(B244,'X6'!$B:$AZ,2,FALSE)),IF($X$1=7,(VLOOKUP(B244,'X7'!$B:$AZ,2,FALSE)),IF($X$1=8,(VLOOKUP(B244,'X8'!$B:$AZ,2,FALSE)),IF($X$1=9,(VLOOKUP(B244,'X9'!$B:$AZ,2,FALSE)),IF($X$1=10,(VLOOKUP(B244,'X10'!$B:$AZ,2,FALSE)),IF($X$1=11,(VLOOKUP(B244,'X11'!$B:$AZ,2,FALSE)),IF($X$1=12,(VLOOKUP(B244,'X12'!$B:$AZ,2,FALSE)),IF($X$1=13,(VLOOKUP(B244,'X13'!$B:$AZ,2,FALSE)),"B"))))))))))))))=TRUE," ",(IF($X$1=1,(VLOOKUP(B244,'X1'!$B:$AZ,2,FALSE)),IF($X$1=2,(VLOOKUP(B244,'X2'!$B:$AZ,2,FALSE)),IF($X$1=3,(VLOOKUP(B244,'X3'!$B:$AZ,2,FALSE)),IF($X$1=4,(VLOOKUP(B244,'X4'!$B:$AZ,2,FALSE)),IF($X$1=5,(VLOOKUP(B244,'X5'!$B:$AZ,2,FALSE)),IF($X$1=6,(VLOOKUP(B244,'X6'!$B:$AZ,2,FALSE)),IF($X$1=7,(VLOOKUP(B244,'X7'!$B:$AZ,2,FALSE)),IF($X$1=8,(VLOOKUP(B244,'X8'!$B:$AZ,2,FALSE)),IF($X$1=9,(VLOOKUP(B244,'X9'!$B:$AZ,2,FALSE)),IF($X$1=10,(VLOOKUP(B244,'X10'!$B:$AZ,2,FALSE)),IF($X$1=11,(VLOOKUP(B244,'X11'!$B:$AZ,2,FALSE)),IF($X$1=12,(VLOOKUP(B244,'X12'!$B:$AZ,2,FALSE)),IF($X$1=13,(VLOOKUP(B244,'X13'!$B:$AZ,2,FALSE)),"B")))))))))))))))</f>
        <v xml:space="preserve"> </v>
      </c>
      <c r="J244" s="183" t="str">
        <f ca="1">IF(ISERROR(IF($X$1=1,(VLOOKUP(B244,'X1'!$B:$AZ,3,FALSE)),IF($X$1=2,(VLOOKUP(B244,'X2'!$B:$AZ,3,FALSE)),IF($X$1=3,(VLOOKUP(B244,'X3'!$B:$AZ,3,FALSE)),IF($X$1=4,(VLOOKUP(B244,'X4'!$B:$AZ,3,FALSE)),IF($X$1=5,(VLOOKUP(B244,'X5'!$B:$AZ,3,FALSE)),IF($X$1=6,(VLOOKUP(B244,'X6'!$B:$AZ,3,FALSE)),IF($X$1=7,(VLOOKUP(B244,'X7'!$B:$AZ,3,FALSE)),IF($X$1=8,(VLOOKUP(B244,'X8'!$B:$AZ,3,FALSE)),IF($X$1=9,(VLOOKUP(B244,'X9'!$B:$AZ,3,FALSE)),IF($X$1=10,(VLOOKUP(B244,'X10'!$B:$AZ,3,FALSE)),IF($X$1=11,(VLOOKUP(B244,'X11'!$B:$AZ,3,FALSE)),IF($X$1=12,(VLOOKUP(B244,'X12'!$B:$AZ,3,FALSE)),IF($X$1=13,(VLOOKUP(B244,'X13'!$B:$AZ,3,FALSE)),"B"))))))))))))))=TRUE," ",(IF($X$1=1,(VLOOKUP(B244,'X1'!$B:$AZ,3,FALSE)),IF($X$1=2,(VLOOKUP(B244,'X2'!$B:$AZ,3,FALSE)),IF($X$1=3,(VLOOKUP(B244,'X3'!$B:$AZ,3,FALSE)),IF($X$1=4,(VLOOKUP(B244,'X4'!$B:$AZ,3,FALSE)),IF($X$1=5,(VLOOKUP(B244,'X5'!$B:$AZ,3,FALSE)),IF($X$1=6,(VLOOKUP(B244,'X6'!$B:$AZ,3,FALSE)),IF($X$1=7,(VLOOKUP(B244,'X7'!$B:$AZ,3,FALSE)),IF($X$1=8,(VLOOKUP(B244,'X8'!$B:$AZ,3,FALSE)),IF($X$1=9,(VLOOKUP(B244,'X9'!$B:$AZ,3,FALSE)),IF($X$1=10,(VLOOKUP(B244,'X10'!$B:$AZ,3,FALSE)),IF($X$1=11,(VLOOKUP(B244,'X11'!$B:$AZ,3,FALSE)),IF($X$1=12,(VLOOKUP(B244,'X12'!$B:$AZ,3,FALSE)),IF($X$1=13,(VLOOKUP(B244,'X13'!$B:$AZ,3,FALSE)),"B")))))))))))))))</f>
        <v xml:space="preserve"> </v>
      </c>
      <c r="K244" s="183" t="str">
        <f ca="1">IF(ISERROR(IF($X$1=1,(VLOOKUP(B244,'X1'!$B:$AZ,5,FALSE)),IF($X$1=2,(VLOOKUP(B244,'X2'!$B:$AZ,5,FALSE)),IF($X$1=3,(VLOOKUP(B244,'X3'!$B:$AZ,5,FALSE)),IF($X$1=4,(VLOOKUP(B244,'X4'!$B:$AZ,5,FALSE)),IF($X$1=5,(VLOOKUP(B244,'X5'!$B:$AZ,5,FALSE)),IF($X$1=6,(VLOOKUP(B244,'X6'!$B:$AZ,5,FALSE)),IF($X$1=7,(VLOOKUP(B244,'X7'!$B:$AZ,5,FALSE)),IF($X$1=8,(VLOOKUP(B244,'X8'!$B:$AZ,5,FALSE)),IF($X$1=9,(VLOOKUP(B244,'X9'!$B:$AZ,5,FALSE)),IF($X$1=10,(VLOOKUP(B244,'X10'!$B:$AZ,5,FALSE)),IF($X$1=11,(VLOOKUP(B244,'X11'!$B:$AZ,5,FALSE)),IF($X$1=12,(VLOOKUP(B244,'X12'!$B:$AZ,5,FALSE)),IF($X$1=13,(VLOOKUP(B244,'X13'!$B:$AZ,5,FALSE)),"B"))))))))))))))=TRUE," ",(IF($X$1=1,(VLOOKUP(B244,'X1'!$B:$AZ,5,FALSE)),IF($X$1=2,(VLOOKUP(B244,'X2'!$B:$AZ,5,FALSE)),IF($X$1=3,(VLOOKUP(B244,'X3'!$B:$AZ,5,FALSE)),IF($X$1=4,(VLOOKUP(B244,'X4'!$B:$AZ,5,FALSE)),IF($X$1=5,(VLOOKUP(B244,'X5'!$B:$AZ,5,FALSE)),IF($X$1=6,(VLOOKUP(B244,'X6'!$B:$AZ,5,FALSE)),IF($X$1=7,(VLOOKUP(B244,'X7'!$B:$AZ,5,FALSE)),IF($X$1=8,(VLOOKUP(B244,'X8'!$B:$AZ,5,FALSE)),IF($X$1=9,(VLOOKUP(B244,'X9'!$B:$AZ,5,FALSE)),IF($X$1=10,(VLOOKUP(B244,'X10'!$B:$AZ,5,FALSE)),IF($X$1=11,(VLOOKUP(B244,'X11'!$B:$AZ,5,FALSE)),IF($X$1=12,(VLOOKUP(B244,'X12'!$B:$AZ,5,FALSE)),IF($X$1=13,(VLOOKUP(B244,'X13'!$B:$AZ,5,FALSE)),"B")))))))))))))))</f>
        <v xml:space="preserve"> </v>
      </c>
      <c r="L244" s="184" t="str">
        <f ca="1">IF(ISERROR(IF($X$1=1,(VLOOKUP(B244,'X1'!$B:$AZ,9,FALSE)),IF($X$1=2,(VLOOKUP(B244,'X2'!$B:$AZ,9,FALSE)),IF($X$1=3,(VLOOKUP(B244,'X3'!$B:$AZ,9,FALSE)),IF($X$1=4,(VLOOKUP(B244,'X4'!$B:$AZ,9,FALSE)),IF($X$1=5,(VLOOKUP(B244,'X5'!$B:$AZ,9,FALSE)),IF($X$1=6,(VLOOKUP(B244,'X6'!$B:$AZ,9,FALSE)),IF($X$1=7,(VLOOKUP(B244,'X7'!$B:$AZ,9,FALSE)),IF($X$1=8,(VLOOKUP(B244,'X8'!$B:$AZ,9,FALSE)),IF($X$1=9,(VLOOKUP(B244,'X9'!$B:$AZ,9,FALSE)),IF($X$1=10,(VLOOKUP(B244,'X10'!$B:$AZ,9,FALSE)),IF($X$1=11,(VLOOKUP(B244,'X11'!$B:$AZ,9,FALSE)),IF($X$1=12,(VLOOKUP(B244,'X12'!$B:$AZ,9,FALSE)),IF($X$1=13,(VLOOKUP(B244,'X13'!$B:$AZ,9,FALSE)),"B"))))))))))))))=TRUE," ",(IF($X$1=1,(VLOOKUP(B244,'X1'!$B:$AZ,9,FALSE)),IF($X$1=2,(VLOOKUP(B244,'X2'!$B:$AZ,9,FALSE)),IF($X$1=3,(VLOOKUP(B244,'X3'!$B:$AZ,9,FALSE)),IF($X$1=4,(VLOOKUP(B244,'X4'!$B:$AZ,9,FALSE)),IF($X$1=5,(VLOOKUP(B244,'X5'!$B:$AZ,9,FALSE)),IF($X$1=6,(VLOOKUP(B244,'X6'!$B:$AZ,9,FALSE)),IF($X$1=7,(VLOOKUP(B244,'X7'!$B:$AZ,9,FALSE)),IF($X$1=8,(VLOOKUP(B244,'X8'!$B:$AZ,9,FALSE)),IF($X$1=9,(VLOOKUP(B244,'X9'!$B:$AZ,9,FALSE)),IF($X$1=10,(VLOOKUP(B244,'X10'!$B:$AZ,9,FALSE)),IF($X$1=11,(VLOOKUP(B244,'X11'!$B:$AZ,9,FALSE)),IF($X$1=12,(VLOOKUP(B244,'X12'!$B:$AZ,9,FALSE)),IF($X$1=13,(VLOOKUP(B244,'X13'!$B:$AZ,9,FALSE)),"B")))))))))))))))</f>
        <v xml:space="preserve"> </v>
      </c>
      <c r="M244" s="184" t="str">
        <f ca="1">IF(ISERROR(IF($X$1=1,(VLOOKUP(B244,'X1'!$B:$AZ,10,FALSE)),IF($X$1=2,(VLOOKUP(B244,'X2'!$B:$AZ,10,FALSE)),IF($X$1=3,(VLOOKUP(B244,'X3'!$B:$AZ,10,FALSE)),IF($X$1=4,(VLOOKUP(B244,'X4'!$B:$AZ,10,FALSE)),IF($X$1=5,(VLOOKUP(B244,'X5'!$B:$AZ,10,FALSE)),IF($X$1=6,(VLOOKUP(B244,'X6'!$B:$AZ,10,FALSE)),IF($X$1=7,(VLOOKUP(B244,'X7'!$B:$AZ,10,FALSE)),IF($X$1=8,(VLOOKUP(B244,'X8'!$B:$AZ,10,FALSE)),IF($X$1=9,(VLOOKUP(B244,'X9'!$B:$AZ,10,FALSE)),IF($X$1=10,(VLOOKUP(B244,'X10'!$B:$AZ,10,FALSE)),IF($X$1=11,(VLOOKUP(B244,'X11'!$B:$AZ,10,FALSE)),IF($X$1=12,(VLOOKUP(B244,'X12'!$B:$AZ,10,FALSE)),IF($X$1=13,(VLOOKUP(B244,'X13'!$B:$AZ,10,FALSE)),"B"))))))))))))))=TRUE," ",(IF($X$1=1,(VLOOKUP(B244,'X1'!$B:$AZ,10,FALSE)),IF($X$1=2,(VLOOKUP(B244,'X2'!$B:$AZ,10,FALSE)),IF($X$1=3,(VLOOKUP(B244,'X3'!$B:$AZ,10,FALSE)),IF($X$1=4,(VLOOKUP(B244,'X4'!$B:$AZ,10,FALSE)),IF($X$1=5,(VLOOKUP(B244,'X5'!$B:$AZ,10,FALSE)),IF($X$1=6,(VLOOKUP(B244,'X6'!$B:$AZ,10,FALSE)),IF($X$1=7,(VLOOKUP(B244,'X7'!$B:$AZ,10,FALSE)),IF($X$1=8,(VLOOKUP(B244,'X8'!$B:$AZ,10,FALSE)),IF($X$1=9,(VLOOKUP(B244,'X9'!$B:$AZ,10,FALSE)),IF($X$1=10,(VLOOKUP(B244,'X10'!$B:$AZ,10,FALSE)),IF($X$1=11,(VLOOKUP(B244,'X11'!$B:$AZ,10,FALSE)),IF($X$1=12,(VLOOKUP(B244,'X12'!$B:$AZ,10,FALSE)),IF($X$1=13,(VLOOKUP(B244,'X13'!$B:$AZ,10,FALSE)),"B")))))))))))))))</f>
        <v xml:space="preserve"> </v>
      </c>
      <c r="N244" s="185" t="str">
        <f ca="1">IF(ISERROR(IF($X$1=1,(VLOOKUP(B244,'X1'!$B:$AZ,45,FALSE)),IF($X$1=2,(VLOOKUP(B244,'X2'!$B:$AZ,45,FALSE)),IF($X$1=3,(VLOOKUP(B244,'X3'!$B:$AZ,45,FALSE)),IF($X$1=4,(VLOOKUP(B244,'X4'!$B:$AZ,45,FALSE)),IF($X$1=5,(VLOOKUP(B244,'X5'!$B:$AZ,45,FALSE)),IF($X$1=6,(VLOOKUP(B244,'X6'!$B:$AZ,45,FALSE)),IF($X$1=7,(VLOOKUP(B244,'X7'!$B:$AZ,45,FALSE)),IF($X$1=8,(VLOOKUP(B244,'X8'!$B:$AZ,45,FALSE)),IF($X$1=9,(VLOOKUP(B244,'X9'!$B:$AZ,45,FALSE)),IF($X$1=10,(VLOOKUP(B244,'X10'!$B:$AZ,45,FALSE)),IF($X$1=11,(VLOOKUP(B244,'X11'!$B:$AZ,45,FALSE)),IF($X$1=12,(VLOOKUP(B244,'X12'!$B:$AZ,45,FALSE)),IF($X$1=13,(VLOOKUP(B244,'X13'!$B:$AZ,45,FALSE)),"B"))))))))))))))=TRUE," ",(IF($X$1=1,(VLOOKUP(B244,'X1'!$B:$AZ,45,FALSE)),IF($X$1=2,(VLOOKUP(B244,'X2'!$B:$AZ,45,FALSE)),IF($X$1=3,(VLOOKUP(B244,'X3'!$B:$AZ,45,FALSE)),IF($X$1=4,(VLOOKUP(B244,'X4'!$B:$AZ,45,FALSE)),IF($X$1=5,(VLOOKUP(B244,'X5'!$B:$AZ,45,FALSE)),IF($X$1=6,(VLOOKUP(B244,'X6'!$B:$AZ,45,FALSE)),IF($X$1=7,(VLOOKUP(B244,'X7'!$B:$AZ,45,FALSE)),IF($X$1=8,(VLOOKUP(B244,'X8'!$B:$AZ,45,FALSE)),IF($X$1=9,(VLOOKUP(B244,'X9'!$B:$AZ,45,FALSE)),IF($X$1=10,(VLOOKUP(B244,'X10'!$B:$AZ,45,FALSE)),IF($X$1=11,(VLOOKUP(B244,'X11'!$B:$AZ,45,FALSE)),IF($X$1=12,(VLOOKUP(B244,'X12'!$B:$AZ,45,FALSE)),IF($X$1=13,(VLOOKUP(B244,'X13'!$B:$AZ,45,FALSE)),"B")))))))))))))))</f>
        <v xml:space="preserve"> </v>
      </c>
      <c r="O244" s="184" t="str">
        <f ca="1">IF(ISERROR(IF($X$1=1,(VLOOKUP(B244,'X1'!$B:$AZ,11,FALSE)),IF($X$1=2,(VLOOKUP(B244,'X2'!$B:$AZ,11,FALSE)),IF($X$1=3,(VLOOKUP(B244,'X3'!$B:$AZ,11,FALSE)),IF($X$1=4,(VLOOKUP(B244,'X4'!$B:$AZ,11,FALSE)),IF($X$1=5,(VLOOKUP(B244,'X5'!$B:$AZ,11,FALSE)),IF($X$1=6,(VLOOKUP(B244,'X6'!$B:$AZ,11,FALSE)),IF($X$1=7,(VLOOKUP(B244,'X7'!$B:$AZ,11,FALSE)),IF($X$1=8,(VLOOKUP(B244,'X8'!$B:$AZ,11,FALSE)),IF($X$1=9,(VLOOKUP(B244,'X9'!$B:$AZ,11,FALSE)),IF($X$1=10,(VLOOKUP(B244,'X10'!$B:$AZ,11,FALSE)),IF($X$1=11,(VLOOKUP(B244,'X11'!$B:$AZ,11,FALSE)),IF($X$1=12,(VLOOKUP(B244,'X12'!$B:$AZ,11,FALSE)),IF($X$1=13,(VLOOKUP(B244,'X13'!$B:$AZ,11,FALSE)),"B"))))))))))))))=TRUE," ",(IF($X$1=1,(VLOOKUP(B244,'X1'!$B:$AZ,11,FALSE)),IF($X$1=2,(VLOOKUP(B244,'X2'!$B:$AZ,11,FALSE)),IF($X$1=3,(VLOOKUP(B244,'X3'!$B:$AZ,11,FALSE)),IF($X$1=4,(VLOOKUP(B244,'X4'!$B:$AZ,11,FALSE)),IF($X$1=5,(VLOOKUP(B244,'X5'!$B:$AZ,11,FALSE)),IF($X$1=6,(VLOOKUP(B244,'X6'!$B:$AZ,11,FALSE)),IF($X$1=7,(VLOOKUP(B244,'X7'!$B:$AZ,11,FALSE)),IF($X$1=8,(VLOOKUP(B244,'X8'!$B:$AZ,11,FALSE)),IF($X$1=9,(VLOOKUP(B244,'X9'!$B:$AZ,11,FALSE)),IF($X$1=10,(VLOOKUP(B244,'X10'!$B:$AZ,11,FALSE)),IF($X$1=11,(VLOOKUP(B244,'X11'!$B:$AZ,11,FALSE)),IF($X$1=12,(VLOOKUP(B244,'X12'!$B:$AZ,11,FALSE)),IF($X$1=13,(VLOOKUP(B244,'X13'!$B:$AZ,11,FALSE)),"B")))))))))))))))</f>
        <v xml:space="preserve"> </v>
      </c>
      <c r="P244" s="184" t="str">
        <f ca="1">IF(ISERROR(IF($X$1=1,(VLOOKUP(B244,'X1'!$B:$AZ,12,FALSE)),IF($X$1=2,(VLOOKUP(B244,'X2'!$B:$AZ,12,FALSE)),IF($X$1=3,(VLOOKUP(B244,'X3'!$B:$AZ,12,FALSE)),IF($X$1=4,(VLOOKUP(B244,'X4'!$B:$AZ,12,FALSE)),IF($X$1=5,(VLOOKUP(B244,'X5'!$B:$AZ,12,FALSE)),IF($X$1=6,(VLOOKUP(B244,'X6'!$B:$AZ,12,FALSE)),IF($X$1=7,(VLOOKUP(B244,'X7'!$B:$AZ,12,FALSE)),IF($X$1=8,(VLOOKUP(B244,'X8'!$B:$AZ,12,FALSE)),IF($X$1=9,(VLOOKUP(B244,'X9'!$B:$AZ,12,FALSE)),IF($X$1=10,(VLOOKUP(B244,'X10'!$B:$AZ,12,FALSE)),IF($X$1=11,(VLOOKUP(B244,'X11'!$B:$AZ,12,FALSE)),IF($X$1=12,(VLOOKUP(B244,'X12'!$B:$AZ,12,FALSE)),IF($X$1=13,(VLOOKUP(B244,'X13'!$B:$AZ,12,FALSE)),"B"))))))))))))))=TRUE," ",(IF($X$1=1,(VLOOKUP(B244,'X1'!$B:$AZ,12,FALSE)),IF($X$1=2,(VLOOKUP(B244,'X2'!$B:$AZ,12,FALSE)),IF($X$1=3,(VLOOKUP(B244,'X3'!$B:$AZ,12,FALSE)),IF($X$1=4,(VLOOKUP(B244,'X4'!$B:$AZ,12,FALSE)),IF($X$1=5,(VLOOKUP(B244,'X5'!$B:$AZ,12,FALSE)),IF($X$1=6,(VLOOKUP(B244,'X6'!$B:$AZ,12,FALSE)),IF($X$1=7,(VLOOKUP(B244,'X7'!$B:$AZ,12,FALSE)),IF($X$1=8,(VLOOKUP(B244,'X8'!$B:$AZ,12,FALSE)),IF($X$1=9,(VLOOKUP(B244,'X9'!$B:$AZ,12,FALSE)),IF($X$1=10,(VLOOKUP(B244,'X10'!$B:$AZ,12,FALSE)),IF($X$1=11,(VLOOKUP(B244,'X11'!$B:$AZ,12,FALSE)),IF($X$1=12,(VLOOKUP(B244,'X12'!$B:$AZ,12,FALSE)),IF($X$1=13,(VLOOKUP(B244,'X13'!$B:$AZ,12,FALSE)),"B")))))))))))))))</f>
        <v xml:space="preserve"> </v>
      </c>
      <c r="Q244" s="185" t="str">
        <f ca="1">IF(ISERROR(IF($X$1=1,(VLOOKUP(B244,'X1'!$B:$AZ,46,FALSE)),IF($X$1=2,(VLOOKUP(B244,'X2'!$B:$AZ,46,FALSE)),IF($X$1=3,(VLOOKUP(B244,'X3'!$B:$AZ,46,FALSE)),IF($X$1=4,(VLOOKUP(B244,'X4'!$B:$AZ,46,FALSE)),IF($X$1=5,(VLOOKUP(B244,'X5'!$B:$AZ,46,FALSE)),IF($X$1=6,(VLOOKUP(B244,'X6'!$B:$AZ,46,FALSE)),IF($X$1=7,(VLOOKUP(B244,'X7'!$B:$AZ,46,FALSE)),IF($X$1=8,(VLOOKUP(B244,'X8'!$B:$AZ,46,FALSE)),IF($X$1=9,(VLOOKUP(B244,'X9'!$B:$AZ,46,FALSE)),IF($X$1=10,(VLOOKUP(B244,'X10'!$B:$AZ,46,FALSE)),IF($X$1=11,(VLOOKUP(B244,'X11'!$B:$AZ,46,FALSE)),IF($X$1=12,(VLOOKUP(B244,'X12'!$B:$AZ,46,FALSE)),IF($X$1=13,(VLOOKUP(B244,'X13'!$B:$AZ,46,FALSE)),"B"))))))))))))))=TRUE," ",(IF($X$1=1,(VLOOKUP(B244,'X1'!$B:$AZ,46,FALSE)),IF($X$1=2,(VLOOKUP(B244,'X2'!$B:$AZ,46,FALSE)),IF($X$1=3,(VLOOKUP(B244,'X3'!$B:$AZ,46,FALSE)),IF($X$1=4,(VLOOKUP(B244,'X4'!$B:$AZ,46,FALSE)),IF($X$1=5,(VLOOKUP(B244,'X5'!$B:$AZ,46,FALSE)),IF($X$1=6,(VLOOKUP(B244,'X6'!$B:$AZ,46,FALSE)),IF($X$1=7,(VLOOKUP(B244,'X7'!$B:$AZ,46,FALSE)),IF($X$1=8,(VLOOKUP(B244,'X8'!$B:$AZ,46,FALSE)),IF($X$1=9,(VLOOKUP(B244,'X9'!$B:$AZ,46,FALSE)),IF($X$1=10,(VLOOKUP(B244,'X10'!$B:$AZ,46,FALSE)),IF($X$1=11,(VLOOKUP(B244,'X11'!$B:$AZ,46,FALSE)),IF($X$1=12,(VLOOKUP(B244,'X12'!$B:$AZ,46,FALSE)),IF($X$1=13,(VLOOKUP(B244,'X13'!$B:$AZ,46,FALSE)),"B")))))))))))))))</f>
        <v xml:space="preserve"> </v>
      </c>
      <c r="R244" s="185" t="str">
        <f ca="1">IF(ISERROR(IF($X$1=1,(VLOOKUP(B244,'X1'!$B:$AZ,15,FALSE)),IF($X$1=2,(VLOOKUP(B244,'X2'!$B:$AZ,15,FALSE)),IF($X$1=3,(VLOOKUP(B244,'X3'!$B:$AZ,15,FALSE)),IF($X$1=4,(VLOOKUP(B244,'X4'!$B:$AZ,15,FALSE)),IF($X$1=5,(VLOOKUP(B244,'X5'!$B:$AZ,15,FALSE)),IF($X$1=6,(VLOOKUP(B244,'X6'!$B:$AZ,15,FALSE)),IF($X$1=7,(VLOOKUP(B244,'X7'!$B:$AZ,15,FALSE)),IF($X$1=8,(VLOOKUP(B244,'X8'!$B:$AZ,15,FALSE)),IF($X$1=9,(VLOOKUP(B244,'X9'!$B:$AZ,15,FALSE)),IF($X$1=10,(VLOOKUP(B244,'X10'!$B:$AZ,15,FALSE)),IF($X$1=11,(VLOOKUP(B244,'X11'!$B:$AZ,15,FALSE)),IF($X$1=12,(VLOOKUP(B244,'X12'!$B:$AZ,15,FALSE)),IF($X$1=13,(VLOOKUP(B244,'X13'!$B:$AZ,15,FALSE)),"B"))))))))))))))=TRUE," ",(IF($X$1=1,(VLOOKUP(B244,'X1'!$B:$AZ,15,FALSE)),IF($X$1=2,(VLOOKUP(B244,'X2'!$B:$AZ,15,FALSE)),IF($X$1=3,(VLOOKUP(B244,'X3'!$B:$AZ,15,FALSE)),IF($X$1=4,(VLOOKUP(B244,'X4'!$B:$AZ,15,FALSE)),IF($X$1=5,(VLOOKUP(B244,'X5'!$B:$AZ,15,FALSE)),IF($X$1=6,(VLOOKUP(B244,'X6'!$B:$AZ,15,FALSE)),IF($X$1=7,(VLOOKUP(B244,'X7'!$B:$AZ,15,FALSE)),IF($X$1=8,(VLOOKUP(B244,'X8'!$B:$AZ,15,FALSE)),IF($X$1=9,(VLOOKUP(B244,'X9'!$B:$AZ,15,FALSE)),IF($X$1=10,(VLOOKUP(B244,'X10'!$B:$AZ,15,FALSE)),IF($X$1=11,(VLOOKUP(B244,'X11'!$B:$AZ,15,FALSE)),IF($X$1=12,(VLOOKUP(B244,'X12'!$B:$AZ,15,FALSE)),IF($X$1=13,(VLOOKUP(B244,'X13'!$B:$AZ,15,FALSE)),"B")))))))))))))))</f>
        <v xml:space="preserve"> </v>
      </c>
      <c r="S244" s="185" t="str">
        <f ca="1">IF(ISERROR(IF((IF($X$1=1,(VLOOKUP(B244,'X1'!$B:$AZ,14,FALSE)),(IF($X$1=2,(VLOOKUP(B244,'X2'!$B:$AZ,14,FALSE)),(IF($X$1=3,(VLOOKUP(B244,'X3'!$B:$AZ,14,FALSE)),(IF($X$1=4,(VLOOKUP(B244,'X4'!$B:$AZ,14,FALSE)),(IF($X$1=5,(VLOOKUP(B244,'X5'!$B:$AZ,14,FALSE)),(IF($X$1=6,(VLOOKUP(B244,'X6'!$B:$AZ,14,FALSE)),(IF($X$1=7,(VLOOKUP(B244,'X7'!$B:$AZ,14,FALSE)),(IF($X$1=8,(VLOOKUP(B244,'X8'!$B:$AZ,14,FALSE)),(IF($X$1=9,(VLOOKUP(B244,'X9'!$B:$AZ,14,FALSE)),(IF($X$1=10,(VLOOKUP(B244,'X10'!$B:$AZ,14,FALSE)),(IF($X$1=11,(VLOOKUP(B244,'X11'!$B:$AZ,14,FALSE)),(IF($X$1=12,(VLOOKUP(B244,'X12'!$B:$AZ,14,FALSE)),(VLOOKUP(B244,'X13'!$B:$AZ,14,FALSE))))))))))))))))))))))))))=$V$1," ",(IF($X$1=1,(VLOOKUP(B244,'X1'!$B:$AZ,14,FALSE)),(IF($X$1=2,(VLOOKUP(B244,'X2'!$B:$AZ,14,FALSE)),(IF($X$1=3,(VLOOKUP(B244,'X3'!$B:$AZ,14,FALSE)),(IF($X$1=4,(VLOOKUP(B244,'X4'!$B:$AZ,14,FALSE)),(IF($X$1=5,(VLOOKUP(B244,'X5'!$B:$AZ,14,FALSE)),(IF($X$1=6,(VLOOKUP(B244,'X6'!$B:$AZ,14,FALSE)),(IF($X$1=7,(VLOOKUP(B244,'X7'!$B:$AZ,14,FALSE)),(IF($X$1=8,(VLOOKUP(B244,'X8'!$B:$AZ,14,FALSE)),(IF($X$1=9,(VLOOKUP(B244,'X9'!$B:$AZ,14,FALSE)),(IF($X$1=10,(VLOOKUP(B244,'X10'!$B:$AZ,14,FALSE)),(IF($X$1=11,(VLOOKUP(B244,'X11'!$B:$AZ,14,FALSE)),(IF($X$1=12,(VLOOKUP(B244,'X12'!$B:$AZ,14,FALSE)),(VLOOKUP(B244,'X13'!$B:$AZ,14,FALSE))))))))))))))))))))))))))))=TRUE," ",(IF((IF($X$1=1,(VLOOKUP(B244,'X1'!$B:$AZ,14,FALSE)),(IF($X$1=2,(VLOOKUP(B244,'X2'!$B:$AZ,14,FALSE)),(IF($X$1=3,(VLOOKUP(B244,'X3'!$B:$AZ,14,FALSE)),(IF($X$1=4,(VLOOKUP(B244,'X4'!$B:$AZ,14,FALSE)),(IF($X$1=5,(VLOOKUP(B244,'X5'!$B:$AZ,14,FALSE)),(IF($X$1=6,(VLOOKUP(B244,'X6'!$B:$AZ,14,FALSE)),(IF($X$1=7,(VLOOKUP(B244,'X7'!$B:$AZ,14,FALSE)),(IF($X$1=8,(VLOOKUP(B244,'X8'!$B:$AZ,14,FALSE)),(IF($X$1=9,(VLOOKUP(B244,'X9'!$B:$AZ,14,FALSE)),(IF($X$1=10,(VLOOKUP(B244,'X10'!$B:$AZ,14,FALSE)),(IF($X$1=11,(VLOOKUP(B244,'X11'!$B:$AZ,14,FALSE)),(IF($X$1=12,(VLOOKUP(B244,'X12'!$B:$AZ,14,FALSE)),(VLOOKUP(B244,'X13'!$B:$AZ,14,FALSE))))))))))))))))))))))))))=$V$1," ",(IF($X$1=1,(VLOOKUP(B244,'X1'!$B:$AZ,14,FALSE)),(IF($X$1=2,(VLOOKUP(B244,'X2'!$B:$AZ,14,FALSE)),(IF($X$1=3,(VLOOKUP(B244,'X3'!$B:$AZ,14,FALSE)),(IF($X$1=4,(VLOOKUP(B244,'X4'!$B:$AZ,14,FALSE)),(IF($X$1=5,(VLOOKUP(B244,'X5'!$B:$AZ,14,FALSE)),(IF($X$1=6,(VLOOKUP(B244,'X6'!$B:$AZ,14,FALSE)),(IF($X$1=7,(VLOOKUP(B244,'X7'!$B:$AZ,14,FALSE)),(IF($X$1=8,(VLOOKUP(B244,'X8'!$B:$AZ,14,FALSE)),(IF($X$1=9,(VLOOKUP(B244,'X9'!$B:$AZ,14,FALSE)),(IF($X$1=10,(VLOOKUP(B244,'X10'!$B:$AZ,14,FALSE)),(IF($X$1=11,(VLOOKUP(B244,'X11'!$B:$AZ,14,FALSE)),(IF($X$1=12,(VLOOKUP(B244,'X12'!$B:$AZ,14,FALSE)),(VLOOKUP(B244,'X13'!$B:$AZ,14,FALSE)))))))))))))))))))))))))))))</f>
        <v xml:space="preserve"> </v>
      </c>
    </row>
    <row r="245" spans="1:19" ht="14.1" customHeight="1" x14ac:dyDescent="0.2">
      <c r="A245" s="156" t="s">
        <v>1058</v>
      </c>
      <c r="B245" s="122" t="str">
        <f>IF(ISERROR(IF($U$16=1,(VLOOKUP(A245,$AC$89:$AH$125,2,FALSE)),IF((IF($X$1=1,'X1'!B204,(IF($X$1=2,'X2'!B204,(IF($X$1=3,'X3'!B204,(IF($X$1=4,'X4'!B204,(IF($X$1=5,'X5'!B204,(IF($X$1=6,'X6'!B204,(IF($X$1=7,'X7'!B204,(IF($X$1=8,'X8'!B204,(IF($X$1=9,'X9'!B204,(IF($X$1=10,'X10'!B204,(IF($X$1=11,'X11'!B204,(IF($X$1=12,'X12'!B204,'X13'!B204))))))))))))))))))))))))="","",(IF($X$1=1,'X1'!B204,(IF($X$1=2,'X2'!B204,(IF($X$1=3,'X3'!B204,(IF($X$1=4,'X4'!B204,(IF($X$1=5,'X5'!B204,(IF($X$1=6,'X6'!B204,(IF($X$1=7,'X7'!B204,(IF($X$1=8,'X8'!B204,(IF($X$1=9,'X9'!B204,(IF($X$1=10,'X10'!B204,(IF($X$1=11,'X11'!B204,(IF($X$1=12,'X12'!B204,'X13'!B204)))))))))))))))))))))))))))=TRUE," ",(IF($U$16=1,(VLOOKUP(A245,$AC$89:$AH$125,2,FALSE)),IF((IF($X$1=1,'X1'!B204,(IF($X$1=2,'X2'!B204,(IF($X$1=3,'X3'!B204,(IF($X$1=4,'X4'!B204,(IF($X$1=5,'X5'!B204,(IF($X$1=6,'X6'!B204,(IF($X$1=7,'X7'!B204,(IF($X$1=8,'X8'!B204,(IF($X$1=9,'X9'!B204,(IF($X$1=10,'X10'!B204,(IF($X$1=11,'X11'!B204,(IF($X$1=12,'X12'!B204,'X13'!B204))))))))))))))))))))))))="","",(IF($X$1=1,'X1'!B204,(IF($X$1=2,'X2'!B204,(IF($X$1=3,'X3'!B204,(IF($X$1=4,'X4'!B204,(IF($X$1=5,'X5'!B204,(IF($X$1=6,'X6'!B204,(IF($X$1=7,'X7'!B204,(IF($X$1=8,'X8'!B204,(IF($X$1=9,'X9'!B204,(IF($X$1=10,'X10'!B204,(IF($X$1=11,'X11'!B204,(IF($X$1=12,'X12'!B204,'X13'!B204))))))))))))))))))))))))))))</f>
        <v/>
      </c>
      <c r="C245" s="181" t="str">
        <f ca="1">IF(ISERROR(IF($X$1=1,(VLOOKUP(B245,'X1'!$B:$AZ,47,FALSE)),IF($X$1=2,(VLOOKUP(B245,'X2'!$B:$AZ,47,FALSE)),IF($X$1=3,(VLOOKUP(B245,'X3'!$B:$AZ,47,FALSE)),IF($X$1=4,(VLOOKUP(B245,'X4'!$B:$AZ,47,FALSE)),IF($X$1=5,(VLOOKUP(B245,'X5'!$B:$AZ,47,FALSE)),IF($X$1=6,(VLOOKUP(B245,'X6'!$B:$AZ,47,FALSE)),IF($X$1=7,(VLOOKUP(B245,'X7'!$B:$AZ,47,FALSE)),IF($X$1=8,(VLOOKUP(B245,'X8'!$B:$AZ,47,FALSE)),IF($X$1=9,(VLOOKUP(B245,'X9'!$B:$AZ,47,FALSE)),IF($X$1=10,(VLOOKUP(B245,'X10'!$B:$AZ,47,FALSE)),IF($X$1=11,(VLOOKUP(B245,'X11'!$B:$AZ,47,FALSE)),IF($X$1=12,(VLOOKUP(B245,'X12'!$B:$AZ,47,FALSE)),IF($X$1=13,(VLOOKUP(B245,'X13'!$B:$AZ,47,FALSE)),"B"))))))))))))))=TRUE," ",(IF($X$1=1,(VLOOKUP(B245,'X1'!$B:$AZ,47,FALSE)),IF($X$1=2,(VLOOKUP(B245,'X2'!$B:$AZ,47,FALSE)),IF($X$1=3,(VLOOKUP(B245,'X3'!$B:$AZ,47,FALSE)),IF($X$1=4,(VLOOKUP(B245,'X4'!$B:$AZ,47,FALSE)),IF($X$1=5,(VLOOKUP(B245,'X5'!$B:$AZ,47,FALSE)),IF($X$1=6,(VLOOKUP(B245,'X6'!$B:$AZ,47,FALSE)),IF($X$1=7,(VLOOKUP(B245,'X7'!$B:$AZ,47,FALSE)),IF($X$1=8,(VLOOKUP(B245,'X8'!$B:$AZ,47,FALSE)),IF($X$1=9,(VLOOKUP(B245,'X9'!$B:$AZ,47,FALSE)),IF($X$1=10,(VLOOKUP(B245,'X10'!$B:$AZ,47,FALSE)),IF($X$1=11,(VLOOKUP(B245,'X11'!$B:$AZ,47,FALSE)),IF($X$1=12,(VLOOKUP(B245,'X12'!$B:$AZ,47,FALSE)),IF($X$1=13,(VLOOKUP(B245,'X13'!$B:$AZ,47,FALSE)),"B")))))))))))))))</f>
        <v xml:space="preserve"> </v>
      </c>
      <c r="D245" s="181" t="str">
        <f ca="1">IF(ISERROR(IF($X$1=1,(VLOOKUP(B245,'X1'!$B:$AP,41,FALSE)),IF($X$1=2,(VLOOKUP(B245,'X2'!$B:$AP,41,FALSE)),IF($X$1=3,(VLOOKUP(B245,'X3'!$B:$AP,41,FALSE)),IF($X$1=4,(VLOOKUP(B245,'X4'!$B:$AP,41,FALSE)),IF($X$1=5,(VLOOKUP(B245,'X5'!$B:$AP,41,FALSE)),IF($X$1=6,(VLOOKUP(B245,'X6'!$B:$AP,41,FALSE)),IF($X$1=7,(VLOOKUP(B245,'X7'!$B:$AP,41,FALSE)),IF($X$1=8,(VLOOKUP(B245,'X8'!$B:$AP,41,FALSE)),IF($X$1=9,(VLOOKUP(B245,'X9'!$B:$AP,41,FALSE)),IF($X$1=10,(VLOOKUP(B245,'X10'!$B:$AP,41,FALSE)),IF($X$1=11,(VLOOKUP(B245,'X11'!$B:$AP,41,FALSE)),IF($X$1=12,(VLOOKUP(B245,'X12'!$B:$AP,41,FALSE)),IF($X$1=13,(VLOOKUP(B245,'X13'!$B:$AP,41,FALSE)),"B"))))))))))))))=TRUE," ",(IF($X$1=1,(VLOOKUP(B245,'X1'!$B:$AP,41,FALSE)),IF($X$1=2,(VLOOKUP(B245,'X2'!$B:$AP,41,FALSE)),IF($X$1=3,(VLOOKUP(B245,'X3'!$B:$AP,41,FALSE)),IF($X$1=4,(VLOOKUP(B245,'X4'!$B:$AP,41,FALSE)),IF($X$1=5,(VLOOKUP(B245,'X5'!$B:$AP,41,FALSE)),IF($X$1=6,(VLOOKUP(B245,'X6'!$B:$AP,41,FALSE)),IF($X$1=7,(VLOOKUP(B245,'X7'!$B:$AP,41,FALSE)),IF($X$1=8,(VLOOKUP(B245,'X8'!$B:$AP,41,FALSE)),IF($X$1=9,(VLOOKUP(B245,'X9'!$B:$AP,41,FALSE)),IF($X$1=10,(VLOOKUP(B245,'X10'!$B:$AP,41,FALSE)),IF($X$1=11,(VLOOKUP(B245,'X11'!$B:$AP,41,FALSE)),IF($X$1=12,(VLOOKUP(B245,'X12'!$B:$AP,41,FALSE)),IF($X$1=13,(VLOOKUP(B245,'X13'!$B:$AP,41,FALSE)),"B")))))))))))))))</f>
        <v xml:space="preserve"> </v>
      </c>
      <c r="E245" s="182" t="str">
        <f ca="1">IF(ISERROR(IF($X$1=1,(VLOOKUP(B245,'X1'!$B:$AP,7,FALSE)),IF($X$1=2,(VLOOKUP(B245,'X2'!$B:$AP,7,FALSE)),IF($X$1=3,(VLOOKUP(B245,'X3'!$B:$AP,7,FALSE)),IF($X$1=4,(VLOOKUP(B245,'X4'!$B:$AP,7,FALSE)),IF($X$1=5,(VLOOKUP(B245,'X5'!$B:$AP,7,FALSE)),IF($X$1=6,(VLOOKUP(B245,'X6'!$B:$AP,7,FALSE)),IF($X$1=7,(VLOOKUP(B245,'X7'!$B:$AP,7,FALSE)),IF($X$1=8,(VLOOKUP(B245,'X8'!$B:$AP,7,FALSE)),IF($X$1=9,(VLOOKUP(B245,'X9'!$B:$AP,7,FALSE)),IF($X$1=10,(VLOOKUP(B245,'X10'!$B:$AP,7,FALSE)),IF($X$1=11,(VLOOKUP(B245,'X11'!$B:$AP,7,FALSE)),IF($X$1=12,(VLOOKUP(B245,'X12'!$B:$AP,7,FALSE)),IF($X$1=13,(VLOOKUP(B245,'X13'!$B:$AP,7,FALSE)),"B"))))))))))))))=TRUE," ",(IF($X$1=1,(VLOOKUP(B245,'X1'!$B:$AP,7,FALSE)),IF($X$1=2,(VLOOKUP(B245,'X2'!$B:$AP,7,FALSE)),IF($X$1=3,(VLOOKUP(B245,'X3'!$B:$AP,7,FALSE)),IF($X$1=4,(VLOOKUP(B245,'X4'!$B:$AP,7,FALSE)),IF($X$1=5,(VLOOKUP(B245,'X5'!$B:$AP,7,FALSE)),IF($X$1=6,(VLOOKUP(B245,'X6'!$B:$AP,7,FALSE)),IF($X$1=7,(VLOOKUP(B245,'X7'!$B:$AP,7,FALSE)),IF($X$1=8,(VLOOKUP(B245,'X8'!$B:$AP,7,FALSE)),IF($X$1=9,(VLOOKUP(B245,'X9'!$B:$AP,7,FALSE)),IF($X$1=10,(VLOOKUP(B245,'X10'!$B:$AP,7,FALSE)),IF($X$1=11,(VLOOKUP(B245,'X11'!$B:$AP,7,FALSE)),IF($X$1=12,(VLOOKUP(B245,'X12'!$B:$AP,7,FALSE)),IF($X$1=13,(VLOOKUP(B245,'X13'!$B:$AP,7,FALSE)),"B")))))))))))))))</f>
        <v xml:space="preserve"> </v>
      </c>
      <c r="F245" s="182" t="str">
        <f ca="1">IF(ISERROR(IF((IF($X$1=1,(VLOOKUP(B245,'X1'!$B:$AO,6,FALSE)),(IF($X$1=2,(VLOOKUP(B245,'X2'!$B:$AO,6,FALSE)),(IF($X$1=3,(VLOOKUP(B245,'X3'!$B:$AO,6,FALSE)),(IF($X$1=4,(VLOOKUP(B245,'X4'!$B:$AO,6,FALSE)),(IF($X$1=5,(VLOOKUP(B245,'X5'!$B:$AO,6,FALSE)),(IF($X$1=6,(VLOOKUP(B245,'X6'!$B:$AO,6,FALSE)),(IF($X$1=7,(VLOOKUP(B245,'X7'!$B:$AO,6,FALSE)),(IF($X$1=8,(VLOOKUP(B245,'X8'!$B:$AO,6,FALSE)),(IF($X$1=9,(VLOOKUP(B245,'X9'!$B:$AO,6,FALSE)),(IF($X$1=10,(VLOOKUP(B245,'X10'!$B:$AO,6,FALSE)),(IF($X$1=11,(VLOOKUP(B245,'X11'!$B:$AO,6,FALSE)),(IF($X$1=12,(VLOOKUP(B245,'X12'!$B:$AO,6,FALSE)),(VLOOKUP(B245,'X13'!$B:$AO,6,FALSE))))))))))))))))))))))))))=$V$1," ",(IF($X$1=1,(VLOOKUP(B245,'X1'!$B:$AO,6,FALSE)),(IF($X$1=2,(VLOOKUP(B245,'X2'!$B:$AO,6,FALSE)),(IF($X$1=3,(VLOOKUP(B245,'X3'!$B:$AO,6,FALSE)),(IF($X$1=4,(VLOOKUP(B245,'X4'!$B:$AO,6,FALSE)),(IF($X$1=5,(VLOOKUP(B245,'X5'!$B:$AO,6,FALSE)),(IF($X$1=6,(VLOOKUP(B245,'X6'!$B:$AO,6,FALSE)),(IF($X$1=7,(VLOOKUP(B245,'X7'!$B:$AO,6,FALSE)),(IF($X$1=8,(VLOOKUP(B245,'X8'!$B:$AO,6,FALSE)),(IF($X$1=9,(VLOOKUP(B245,'X9'!$B:$AO,6,FALSE)),(IF($X$1=10,(VLOOKUP(B245,'X10'!$B:$AO,6,FALSE)),(IF($X$1=11,(VLOOKUP(B245,'X11'!$B:$AO,6,FALSE)),(IF($X$1=12,(VLOOKUP(B245,'X12'!$B:$AO,6,FALSE)),(VLOOKUP(B245,'X13'!$B:$AO,6,FALSE))))))))))))))))))))))))))))=TRUE," ",(IF((IF($X$1=1,(VLOOKUP(B245,'X1'!$B:$AO,6,FALSE)),(IF($X$1=2,(VLOOKUP(B245,'X2'!$B:$AO,6,FALSE)),(IF($X$1=3,(VLOOKUP(B245,'X3'!$B:$AO,6,FALSE)),(IF($X$1=4,(VLOOKUP(B245,'X4'!$B:$AO,6,FALSE)),(IF($X$1=5,(VLOOKUP(B245,'X5'!$B:$AO,6,FALSE)),(IF($X$1=6,(VLOOKUP(B245,'X6'!$B:$AO,6,FALSE)),(IF($X$1=7,(VLOOKUP(B245,'X7'!$B:$AO,6,FALSE)),(IF($X$1=8,(VLOOKUP(B245,'X8'!$B:$AO,6,FALSE)),(IF($X$1=9,(VLOOKUP(B245,'X9'!$B:$AO,6,FALSE)),(IF($X$1=10,(VLOOKUP(B245,'X10'!$B:$AO,6,FALSE)),(IF($X$1=11,(VLOOKUP(B245,'X11'!$B:$AO,6,FALSE)),(IF($X$1=12,(VLOOKUP(B245,'X12'!$B:$AO,6,FALSE)),(VLOOKUP(B245,'X13'!$B:$AO,6,FALSE))))))))))))))))))))))))))=$V$1," ",(IF($X$1=1,(VLOOKUP(B245,'X1'!$B:$AO,6,FALSE)),(IF($X$1=2,(VLOOKUP(B245,'X2'!$B:$AO,6,FALSE)),(IF($X$1=3,(VLOOKUP(B245,'X3'!$B:$AO,6,FALSE)),(IF($X$1=4,(VLOOKUP(B245,'X4'!$B:$AO,6,FALSE)),(IF($X$1=5,(VLOOKUP(B245,'X5'!$B:$AO,6,FALSE)),(IF($X$1=6,(VLOOKUP(B245,'X6'!$B:$AO,6,FALSE)),(IF($X$1=7,(VLOOKUP(B245,'X7'!$B:$AO,6,FALSE)),(IF($X$1=8,(VLOOKUP(B245,'X8'!$B:$AO,6,FALSE)),(IF($X$1=9,(VLOOKUP(B245,'X9'!$B:$AO,6,FALSE)),(IF($X$1=10,(VLOOKUP(B245,'X10'!$B:$AO,6,FALSE)),(IF($X$1=11,(VLOOKUP(B245,'X11'!$B:$AO,6,FALSE)),(IF($X$1=12,(VLOOKUP(B245,'X12'!$B:$AO,6,FALSE)),(VLOOKUP(B245,'X13'!$B:$AO,6,FALSE)))))))))))))))))))))))))))))</f>
        <v xml:space="preserve"> </v>
      </c>
      <c r="G245" s="182" t="str">
        <f ca="1">IF(ISERROR(IF($X$1=1,(VLOOKUP(B245,'X1'!$B:$AZ,44,FALSE)),IF($X$1=2,(VLOOKUP(B245,'X2'!$B:$AZ,44,FALSE)),IF($X$1=3,(VLOOKUP(B245,'X3'!$B:$AZ,44,FALSE)),IF($X$1=4,(VLOOKUP(B245,'X4'!$B:$AZ,44,FALSE)),IF($X$1=5,(VLOOKUP(B245,'X5'!$B:$AZ,44,FALSE)),IF($X$1=6,(VLOOKUP(B245,'X6'!$B:$AZ,44,FALSE)),IF($X$1=7,(VLOOKUP(B245,'X7'!$B:$AZ,44,FALSE)),IF($X$1=8,(VLOOKUP(B245,'X8'!$B:$AZ,44,FALSE)),IF($X$1=9,(VLOOKUP(B245,'X9'!$B:$AZ,44,FALSE)),IF($X$1=10,(VLOOKUP(B245,'X10'!$B:$AZ,44,FALSE)),IF($X$1=11,(VLOOKUP(B245,'X11'!$B:$AZ,44,FALSE)),IF($X$1=12,(VLOOKUP(B245,'X12'!$B:$AZ,44,FALSE)),IF($X$1=13,(VLOOKUP(B245,'X13'!$B:$AZ,44,FALSE)),"B"))))))))))))))=TRUE," ",(IF($X$1=1,(VLOOKUP(B245,'X1'!$B:$AZ,44,FALSE)),IF($X$1=2,(VLOOKUP(B245,'X2'!$B:$AZ,44,FALSE)),IF($X$1=3,(VLOOKUP(B245,'X3'!$B:$AZ,44,FALSE)),IF($X$1=4,(VLOOKUP(B245,'X4'!$B:$AZ,44,FALSE)),IF($X$1=5,(VLOOKUP(B245,'X5'!$B:$AZ,44,FALSE)),IF($X$1=6,(VLOOKUP(B245,'X6'!$B:$AZ,44,FALSE)),IF($X$1=7,(VLOOKUP(B245,'X7'!$B:$AZ,44,FALSE)),IF($X$1=8,(VLOOKUP(B245,'X8'!$B:$AZ,44,FALSE)),IF($X$1=9,(VLOOKUP(B245,'X9'!$B:$AZ,44,FALSE)),IF($X$1=10,(VLOOKUP(B245,'X10'!$B:$AZ,44,FALSE)),IF($X$1=11,(VLOOKUP(B245,'X11'!$B:$AZ,44,FALSE)),IF($X$1=12,(VLOOKUP(B245,'X12'!$B:$AZ,44,FALSE)),IF($X$1=13,(VLOOKUP(B245,'X13'!$B:$AZ,44,FALSE)),"B")))))))))))))))</f>
        <v xml:space="preserve"> </v>
      </c>
      <c r="H245" s="182" t="str">
        <f ca="1">IF(ISERROR(IF($X$1=1,(VLOOKUP(B245,'X1'!$B:$AZ,8,FALSE)),IF($X$1=2,(VLOOKUP(B245,'X2'!$B:$AZ,8,FALSE)),IF($X$1=3,(VLOOKUP(B245,'X3'!$B:$AZ,8,FALSE)),IF($X$1=4,(VLOOKUP(B245,'X4'!$B:$AZ,8,FALSE)),IF($X$1=5,(VLOOKUP(B245,'X5'!$B:$AZ,8,FALSE)),IF($X$1=6,(VLOOKUP(B245,'X6'!$B:$AZ,8,FALSE)),IF($X$1=7,(VLOOKUP(B245,'X7'!$B:$AZ,8,FALSE)),IF($X$1=8,(VLOOKUP(B245,'X8'!$B:$AZ,8,FALSE)),IF($X$1=9,(VLOOKUP(B245,'X9'!$B:$AZ,8,FALSE)),IF($X$1=10,(VLOOKUP(B245,'X10'!$B:$AZ,8,FALSE)),IF($X$1=11,(VLOOKUP(B245,'X11'!$B:$AZ,8,FALSE)),IF($X$1=12,(VLOOKUP(B245,'X12'!$B:$AZ,8,FALSE)),IF($X$1=13,(VLOOKUP(B245,'X13'!$B:$AZ,8,FALSE)),"B"))))))))))))))=TRUE," ",(IF($X$1=1,(VLOOKUP(B245,'X1'!$B:$AZ,8,FALSE)),IF($X$1=2,(VLOOKUP(B245,'X2'!$B:$AZ,8,FALSE)),IF($X$1=3,(VLOOKUP(B245,'X3'!$B:$AZ,8,FALSE)),IF($X$1=4,(VLOOKUP(B245,'X4'!$B:$AZ,8,FALSE)),IF($X$1=5,(VLOOKUP(B245,'X5'!$B:$AZ,8,FALSE)),IF($X$1=6,(VLOOKUP(B245,'X6'!$B:$AZ,8,FALSE)),IF($X$1=7,(VLOOKUP(B245,'X7'!$B:$AZ,8,FALSE)),IF($X$1=8,(VLOOKUP(B245,'X8'!$B:$AZ,8,FALSE)),IF($X$1=9,(VLOOKUP(B245,'X9'!$B:$AZ,8,FALSE)),IF($X$1=10,(VLOOKUP(B245,'X10'!$B:$AZ,8,FALSE)),IF($X$1=11,(VLOOKUP(B245,'X11'!$B:$AZ,8,FALSE)),IF($X$1=12,(VLOOKUP(B245,'X12'!$B:$AZ,8,FALSE)),IF($X$1=13,(VLOOKUP(B245,'X13'!$B:$AZ,8,FALSE)),"B")))))))))))))))</f>
        <v xml:space="preserve"> </v>
      </c>
      <c r="I245" s="183" t="str">
        <f ca="1">IF(ISERROR(IF($X$1=1,(VLOOKUP(B245,'X1'!$B:$AZ,2,FALSE)),IF($X$1=2,(VLOOKUP(B245,'X2'!$B:$AZ,2,FALSE)),IF($X$1=3,(VLOOKUP(B245,'X3'!$B:$AZ,2,FALSE)),IF($X$1=4,(VLOOKUP(B245,'X4'!$B:$AZ,2,FALSE)),IF($X$1=5,(VLOOKUP(B245,'X5'!$B:$AZ,2,FALSE)),IF($X$1=6,(VLOOKUP(B245,'X6'!$B:$AZ,2,FALSE)),IF($X$1=7,(VLOOKUP(B245,'X7'!$B:$AZ,2,FALSE)),IF($X$1=8,(VLOOKUP(B245,'X8'!$B:$AZ,2,FALSE)),IF($X$1=9,(VLOOKUP(B245,'X9'!$B:$AZ,2,FALSE)),IF($X$1=10,(VLOOKUP(B245,'X10'!$B:$AZ,2,FALSE)),IF($X$1=11,(VLOOKUP(B245,'X11'!$B:$AZ,2,FALSE)),IF($X$1=12,(VLOOKUP(B245,'X12'!$B:$AZ,2,FALSE)),IF($X$1=13,(VLOOKUP(B245,'X13'!$B:$AZ,2,FALSE)),"B"))))))))))))))=TRUE," ",(IF($X$1=1,(VLOOKUP(B245,'X1'!$B:$AZ,2,FALSE)),IF($X$1=2,(VLOOKUP(B245,'X2'!$B:$AZ,2,FALSE)),IF($X$1=3,(VLOOKUP(B245,'X3'!$B:$AZ,2,FALSE)),IF($X$1=4,(VLOOKUP(B245,'X4'!$B:$AZ,2,FALSE)),IF($X$1=5,(VLOOKUP(B245,'X5'!$B:$AZ,2,FALSE)),IF($X$1=6,(VLOOKUP(B245,'X6'!$B:$AZ,2,FALSE)),IF($X$1=7,(VLOOKUP(B245,'X7'!$B:$AZ,2,FALSE)),IF($X$1=8,(VLOOKUP(B245,'X8'!$B:$AZ,2,FALSE)),IF($X$1=9,(VLOOKUP(B245,'X9'!$B:$AZ,2,FALSE)),IF($X$1=10,(VLOOKUP(B245,'X10'!$B:$AZ,2,FALSE)),IF($X$1=11,(VLOOKUP(B245,'X11'!$B:$AZ,2,FALSE)),IF($X$1=12,(VLOOKUP(B245,'X12'!$B:$AZ,2,FALSE)),IF($X$1=13,(VLOOKUP(B245,'X13'!$B:$AZ,2,FALSE)),"B")))))))))))))))</f>
        <v xml:space="preserve"> </v>
      </c>
      <c r="J245" s="183" t="str">
        <f ca="1">IF(ISERROR(IF($X$1=1,(VLOOKUP(B245,'X1'!$B:$AZ,3,FALSE)),IF($X$1=2,(VLOOKUP(B245,'X2'!$B:$AZ,3,FALSE)),IF($X$1=3,(VLOOKUP(B245,'X3'!$B:$AZ,3,FALSE)),IF($X$1=4,(VLOOKUP(B245,'X4'!$B:$AZ,3,FALSE)),IF($X$1=5,(VLOOKUP(B245,'X5'!$B:$AZ,3,FALSE)),IF($X$1=6,(VLOOKUP(B245,'X6'!$B:$AZ,3,FALSE)),IF($X$1=7,(VLOOKUP(B245,'X7'!$B:$AZ,3,FALSE)),IF($X$1=8,(VLOOKUP(B245,'X8'!$B:$AZ,3,FALSE)),IF($X$1=9,(VLOOKUP(B245,'X9'!$B:$AZ,3,FALSE)),IF($X$1=10,(VLOOKUP(B245,'X10'!$B:$AZ,3,FALSE)),IF($X$1=11,(VLOOKUP(B245,'X11'!$B:$AZ,3,FALSE)),IF($X$1=12,(VLOOKUP(B245,'X12'!$B:$AZ,3,FALSE)),IF($X$1=13,(VLOOKUP(B245,'X13'!$B:$AZ,3,FALSE)),"B"))))))))))))))=TRUE," ",(IF($X$1=1,(VLOOKUP(B245,'X1'!$B:$AZ,3,FALSE)),IF($X$1=2,(VLOOKUP(B245,'X2'!$B:$AZ,3,FALSE)),IF($X$1=3,(VLOOKUP(B245,'X3'!$B:$AZ,3,FALSE)),IF($X$1=4,(VLOOKUP(B245,'X4'!$B:$AZ,3,FALSE)),IF($X$1=5,(VLOOKUP(B245,'X5'!$B:$AZ,3,FALSE)),IF($X$1=6,(VLOOKUP(B245,'X6'!$B:$AZ,3,FALSE)),IF($X$1=7,(VLOOKUP(B245,'X7'!$B:$AZ,3,FALSE)),IF($X$1=8,(VLOOKUP(B245,'X8'!$B:$AZ,3,FALSE)),IF($X$1=9,(VLOOKUP(B245,'X9'!$B:$AZ,3,FALSE)),IF($X$1=10,(VLOOKUP(B245,'X10'!$B:$AZ,3,FALSE)),IF($X$1=11,(VLOOKUP(B245,'X11'!$B:$AZ,3,FALSE)),IF($X$1=12,(VLOOKUP(B245,'X12'!$B:$AZ,3,FALSE)),IF($X$1=13,(VLOOKUP(B245,'X13'!$B:$AZ,3,FALSE)),"B")))))))))))))))</f>
        <v xml:space="preserve"> </v>
      </c>
      <c r="K245" s="183" t="str">
        <f ca="1">IF(ISERROR(IF($X$1=1,(VLOOKUP(B245,'X1'!$B:$AZ,5,FALSE)),IF($X$1=2,(VLOOKUP(B245,'X2'!$B:$AZ,5,FALSE)),IF($X$1=3,(VLOOKUP(B245,'X3'!$B:$AZ,5,FALSE)),IF($X$1=4,(VLOOKUP(B245,'X4'!$B:$AZ,5,FALSE)),IF($X$1=5,(VLOOKUP(B245,'X5'!$B:$AZ,5,FALSE)),IF($X$1=6,(VLOOKUP(B245,'X6'!$B:$AZ,5,FALSE)),IF($X$1=7,(VLOOKUP(B245,'X7'!$B:$AZ,5,FALSE)),IF($X$1=8,(VLOOKUP(B245,'X8'!$B:$AZ,5,FALSE)),IF($X$1=9,(VLOOKUP(B245,'X9'!$B:$AZ,5,FALSE)),IF($X$1=10,(VLOOKUP(B245,'X10'!$B:$AZ,5,FALSE)),IF($X$1=11,(VLOOKUP(B245,'X11'!$B:$AZ,5,FALSE)),IF($X$1=12,(VLOOKUP(B245,'X12'!$B:$AZ,5,FALSE)),IF($X$1=13,(VLOOKUP(B245,'X13'!$B:$AZ,5,FALSE)),"B"))))))))))))))=TRUE," ",(IF($X$1=1,(VLOOKUP(B245,'X1'!$B:$AZ,5,FALSE)),IF($X$1=2,(VLOOKUP(B245,'X2'!$B:$AZ,5,FALSE)),IF($X$1=3,(VLOOKUP(B245,'X3'!$B:$AZ,5,FALSE)),IF($X$1=4,(VLOOKUP(B245,'X4'!$B:$AZ,5,FALSE)),IF($X$1=5,(VLOOKUP(B245,'X5'!$B:$AZ,5,FALSE)),IF($X$1=6,(VLOOKUP(B245,'X6'!$B:$AZ,5,FALSE)),IF($X$1=7,(VLOOKUP(B245,'X7'!$B:$AZ,5,FALSE)),IF($X$1=8,(VLOOKUP(B245,'X8'!$B:$AZ,5,FALSE)),IF($X$1=9,(VLOOKUP(B245,'X9'!$B:$AZ,5,FALSE)),IF($X$1=10,(VLOOKUP(B245,'X10'!$B:$AZ,5,FALSE)),IF($X$1=11,(VLOOKUP(B245,'X11'!$B:$AZ,5,FALSE)),IF($X$1=12,(VLOOKUP(B245,'X12'!$B:$AZ,5,FALSE)),IF($X$1=13,(VLOOKUP(B245,'X13'!$B:$AZ,5,FALSE)),"B")))))))))))))))</f>
        <v xml:space="preserve"> </v>
      </c>
      <c r="L245" s="184" t="str">
        <f ca="1">IF(ISERROR(IF($X$1=1,(VLOOKUP(B245,'X1'!$B:$AZ,9,FALSE)),IF($X$1=2,(VLOOKUP(B245,'X2'!$B:$AZ,9,FALSE)),IF($X$1=3,(VLOOKUP(B245,'X3'!$B:$AZ,9,FALSE)),IF($X$1=4,(VLOOKUP(B245,'X4'!$B:$AZ,9,FALSE)),IF($X$1=5,(VLOOKUP(B245,'X5'!$B:$AZ,9,FALSE)),IF($X$1=6,(VLOOKUP(B245,'X6'!$B:$AZ,9,FALSE)),IF($X$1=7,(VLOOKUP(B245,'X7'!$B:$AZ,9,FALSE)),IF($X$1=8,(VLOOKUP(B245,'X8'!$B:$AZ,9,FALSE)),IF($X$1=9,(VLOOKUP(B245,'X9'!$B:$AZ,9,FALSE)),IF($X$1=10,(VLOOKUP(B245,'X10'!$B:$AZ,9,FALSE)),IF($X$1=11,(VLOOKUP(B245,'X11'!$B:$AZ,9,FALSE)),IF($X$1=12,(VLOOKUP(B245,'X12'!$B:$AZ,9,FALSE)),IF($X$1=13,(VLOOKUP(B245,'X13'!$B:$AZ,9,FALSE)),"B"))))))))))))))=TRUE," ",(IF($X$1=1,(VLOOKUP(B245,'X1'!$B:$AZ,9,FALSE)),IF($X$1=2,(VLOOKUP(B245,'X2'!$B:$AZ,9,FALSE)),IF($X$1=3,(VLOOKUP(B245,'X3'!$B:$AZ,9,FALSE)),IF($X$1=4,(VLOOKUP(B245,'X4'!$B:$AZ,9,FALSE)),IF($X$1=5,(VLOOKUP(B245,'X5'!$B:$AZ,9,FALSE)),IF($X$1=6,(VLOOKUP(B245,'X6'!$B:$AZ,9,FALSE)),IF($X$1=7,(VLOOKUP(B245,'X7'!$B:$AZ,9,FALSE)),IF($X$1=8,(VLOOKUP(B245,'X8'!$B:$AZ,9,FALSE)),IF($X$1=9,(VLOOKUP(B245,'X9'!$B:$AZ,9,FALSE)),IF($X$1=10,(VLOOKUP(B245,'X10'!$B:$AZ,9,FALSE)),IF($X$1=11,(VLOOKUP(B245,'X11'!$B:$AZ,9,FALSE)),IF($X$1=12,(VLOOKUP(B245,'X12'!$B:$AZ,9,FALSE)),IF($X$1=13,(VLOOKUP(B245,'X13'!$B:$AZ,9,FALSE)),"B")))))))))))))))</f>
        <v xml:space="preserve"> </v>
      </c>
      <c r="M245" s="184" t="str">
        <f ca="1">IF(ISERROR(IF($X$1=1,(VLOOKUP(B245,'X1'!$B:$AZ,10,FALSE)),IF($X$1=2,(VLOOKUP(B245,'X2'!$B:$AZ,10,FALSE)),IF($X$1=3,(VLOOKUP(B245,'X3'!$B:$AZ,10,FALSE)),IF($X$1=4,(VLOOKUP(B245,'X4'!$B:$AZ,10,FALSE)),IF($X$1=5,(VLOOKUP(B245,'X5'!$B:$AZ,10,FALSE)),IF($X$1=6,(VLOOKUP(B245,'X6'!$B:$AZ,10,FALSE)),IF($X$1=7,(VLOOKUP(B245,'X7'!$B:$AZ,10,FALSE)),IF($X$1=8,(VLOOKUP(B245,'X8'!$B:$AZ,10,FALSE)),IF($X$1=9,(VLOOKUP(B245,'X9'!$B:$AZ,10,FALSE)),IF($X$1=10,(VLOOKUP(B245,'X10'!$B:$AZ,10,FALSE)),IF($X$1=11,(VLOOKUP(B245,'X11'!$B:$AZ,10,FALSE)),IF($X$1=12,(VLOOKUP(B245,'X12'!$B:$AZ,10,FALSE)),IF($X$1=13,(VLOOKUP(B245,'X13'!$B:$AZ,10,FALSE)),"B"))))))))))))))=TRUE," ",(IF($X$1=1,(VLOOKUP(B245,'X1'!$B:$AZ,10,FALSE)),IF($X$1=2,(VLOOKUP(B245,'X2'!$B:$AZ,10,FALSE)),IF($X$1=3,(VLOOKUP(B245,'X3'!$B:$AZ,10,FALSE)),IF($X$1=4,(VLOOKUP(B245,'X4'!$B:$AZ,10,FALSE)),IF($X$1=5,(VLOOKUP(B245,'X5'!$B:$AZ,10,FALSE)),IF($X$1=6,(VLOOKUP(B245,'X6'!$B:$AZ,10,FALSE)),IF($X$1=7,(VLOOKUP(B245,'X7'!$B:$AZ,10,FALSE)),IF($X$1=8,(VLOOKUP(B245,'X8'!$B:$AZ,10,FALSE)),IF($X$1=9,(VLOOKUP(B245,'X9'!$B:$AZ,10,FALSE)),IF($X$1=10,(VLOOKUP(B245,'X10'!$B:$AZ,10,FALSE)),IF($X$1=11,(VLOOKUP(B245,'X11'!$B:$AZ,10,FALSE)),IF($X$1=12,(VLOOKUP(B245,'X12'!$B:$AZ,10,FALSE)),IF($X$1=13,(VLOOKUP(B245,'X13'!$B:$AZ,10,FALSE)),"B")))))))))))))))</f>
        <v xml:space="preserve"> </v>
      </c>
      <c r="N245" s="185" t="str">
        <f ca="1">IF(ISERROR(IF($X$1=1,(VLOOKUP(B245,'X1'!$B:$AZ,45,FALSE)),IF($X$1=2,(VLOOKUP(B245,'X2'!$B:$AZ,45,FALSE)),IF($X$1=3,(VLOOKUP(B245,'X3'!$B:$AZ,45,FALSE)),IF($X$1=4,(VLOOKUP(B245,'X4'!$B:$AZ,45,FALSE)),IF($X$1=5,(VLOOKUP(B245,'X5'!$B:$AZ,45,FALSE)),IF($X$1=6,(VLOOKUP(B245,'X6'!$B:$AZ,45,FALSE)),IF($X$1=7,(VLOOKUP(B245,'X7'!$B:$AZ,45,FALSE)),IF($X$1=8,(VLOOKUP(B245,'X8'!$B:$AZ,45,FALSE)),IF($X$1=9,(VLOOKUP(B245,'X9'!$B:$AZ,45,FALSE)),IF($X$1=10,(VLOOKUP(B245,'X10'!$B:$AZ,45,FALSE)),IF($X$1=11,(VLOOKUP(B245,'X11'!$B:$AZ,45,FALSE)),IF($X$1=12,(VLOOKUP(B245,'X12'!$B:$AZ,45,FALSE)),IF($X$1=13,(VLOOKUP(B245,'X13'!$B:$AZ,45,FALSE)),"B"))))))))))))))=TRUE," ",(IF($X$1=1,(VLOOKUP(B245,'X1'!$B:$AZ,45,FALSE)),IF($X$1=2,(VLOOKUP(B245,'X2'!$B:$AZ,45,FALSE)),IF($X$1=3,(VLOOKUP(B245,'X3'!$B:$AZ,45,FALSE)),IF($X$1=4,(VLOOKUP(B245,'X4'!$B:$AZ,45,FALSE)),IF($X$1=5,(VLOOKUP(B245,'X5'!$B:$AZ,45,FALSE)),IF($X$1=6,(VLOOKUP(B245,'X6'!$B:$AZ,45,FALSE)),IF($X$1=7,(VLOOKUP(B245,'X7'!$B:$AZ,45,FALSE)),IF($X$1=8,(VLOOKUP(B245,'X8'!$B:$AZ,45,FALSE)),IF($X$1=9,(VLOOKUP(B245,'X9'!$B:$AZ,45,FALSE)),IF($X$1=10,(VLOOKUP(B245,'X10'!$B:$AZ,45,FALSE)),IF($X$1=11,(VLOOKUP(B245,'X11'!$B:$AZ,45,FALSE)),IF($X$1=12,(VLOOKUP(B245,'X12'!$B:$AZ,45,FALSE)),IF($X$1=13,(VLOOKUP(B245,'X13'!$B:$AZ,45,FALSE)),"B")))))))))))))))</f>
        <v xml:space="preserve"> </v>
      </c>
      <c r="O245" s="184" t="str">
        <f ca="1">IF(ISERROR(IF($X$1=1,(VLOOKUP(B245,'X1'!$B:$AZ,11,FALSE)),IF($X$1=2,(VLOOKUP(B245,'X2'!$B:$AZ,11,FALSE)),IF($X$1=3,(VLOOKUP(B245,'X3'!$B:$AZ,11,FALSE)),IF($X$1=4,(VLOOKUP(B245,'X4'!$B:$AZ,11,FALSE)),IF($X$1=5,(VLOOKUP(B245,'X5'!$B:$AZ,11,FALSE)),IF($X$1=6,(VLOOKUP(B245,'X6'!$B:$AZ,11,FALSE)),IF($X$1=7,(VLOOKUP(B245,'X7'!$B:$AZ,11,FALSE)),IF($X$1=8,(VLOOKUP(B245,'X8'!$B:$AZ,11,FALSE)),IF($X$1=9,(VLOOKUP(B245,'X9'!$B:$AZ,11,FALSE)),IF($X$1=10,(VLOOKUP(B245,'X10'!$B:$AZ,11,FALSE)),IF($X$1=11,(VLOOKUP(B245,'X11'!$B:$AZ,11,FALSE)),IF($X$1=12,(VLOOKUP(B245,'X12'!$B:$AZ,11,FALSE)),IF($X$1=13,(VLOOKUP(B245,'X13'!$B:$AZ,11,FALSE)),"B"))))))))))))))=TRUE," ",(IF($X$1=1,(VLOOKUP(B245,'X1'!$B:$AZ,11,FALSE)),IF($X$1=2,(VLOOKUP(B245,'X2'!$B:$AZ,11,FALSE)),IF($X$1=3,(VLOOKUP(B245,'X3'!$B:$AZ,11,FALSE)),IF($X$1=4,(VLOOKUP(B245,'X4'!$B:$AZ,11,FALSE)),IF($X$1=5,(VLOOKUP(B245,'X5'!$B:$AZ,11,FALSE)),IF($X$1=6,(VLOOKUP(B245,'X6'!$B:$AZ,11,FALSE)),IF($X$1=7,(VLOOKUP(B245,'X7'!$B:$AZ,11,FALSE)),IF($X$1=8,(VLOOKUP(B245,'X8'!$B:$AZ,11,FALSE)),IF($X$1=9,(VLOOKUP(B245,'X9'!$B:$AZ,11,FALSE)),IF($X$1=10,(VLOOKUP(B245,'X10'!$B:$AZ,11,FALSE)),IF($X$1=11,(VLOOKUP(B245,'X11'!$B:$AZ,11,FALSE)),IF($X$1=12,(VLOOKUP(B245,'X12'!$B:$AZ,11,FALSE)),IF($X$1=13,(VLOOKUP(B245,'X13'!$B:$AZ,11,FALSE)),"B")))))))))))))))</f>
        <v xml:space="preserve"> </v>
      </c>
      <c r="P245" s="184" t="str">
        <f ca="1">IF(ISERROR(IF($X$1=1,(VLOOKUP(B245,'X1'!$B:$AZ,12,FALSE)),IF($X$1=2,(VLOOKUP(B245,'X2'!$B:$AZ,12,FALSE)),IF($X$1=3,(VLOOKUP(B245,'X3'!$B:$AZ,12,FALSE)),IF($X$1=4,(VLOOKUP(B245,'X4'!$B:$AZ,12,FALSE)),IF($X$1=5,(VLOOKUP(B245,'X5'!$B:$AZ,12,FALSE)),IF($X$1=6,(VLOOKUP(B245,'X6'!$B:$AZ,12,FALSE)),IF($X$1=7,(VLOOKUP(B245,'X7'!$B:$AZ,12,FALSE)),IF($X$1=8,(VLOOKUP(B245,'X8'!$B:$AZ,12,FALSE)),IF($X$1=9,(VLOOKUP(B245,'X9'!$B:$AZ,12,FALSE)),IF($X$1=10,(VLOOKUP(B245,'X10'!$B:$AZ,12,FALSE)),IF($X$1=11,(VLOOKUP(B245,'X11'!$B:$AZ,12,FALSE)),IF($X$1=12,(VLOOKUP(B245,'X12'!$B:$AZ,12,FALSE)),IF($X$1=13,(VLOOKUP(B245,'X13'!$B:$AZ,12,FALSE)),"B"))))))))))))))=TRUE," ",(IF($X$1=1,(VLOOKUP(B245,'X1'!$B:$AZ,12,FALSE)),IF($X$1=2,(VLOOKUP(B245,'X2'!$B:$AZ,12,FALSE)),IF($X$1=3,(VLOOKUP(B245,'X3'!$B:$AZ,12,FALSE)),IF($X$1=4,(VLOOKUP(B245,'X4'!$B:$AZ,12,FALSE)),IF($X$1=5,(VLOOKUP(B245,'X5'!$B:$AZ,12,FALSE)),IF($X$1=6,(VLOOKUP(B245,'X6'!$B:$AZ,12,FALSE)),IF($X$1=7,(VLOOKUP(B245,'X7'!$B:$AZ,12,FALSE)),IF($X$1=8,(VLOOKUP(B245,'X8'!$B:$AZ,12,FALSE)),IF($X$1=9,(VLOOKUP(B245,'X9'!$B:$AZ,12,FALSE)),IF($X$1=10,(VLOOKUP(B245,'X10'!$B:$AZ,12,FALSE)),IF($X$1=11,(VLOOKUP(B245,'X11'!$B:$AZ,12,FALSE)),IF($X$1=12,(VLOOKUP(B245,'X12'!$B:$AZ,12,FALSE)),IF($X$1=13,(VLOOKUP(B245,'X13'!$B:$AZ,12,FALSE)),"B")))))))))))))))</f>
        <v xml:space="preserve"> </v>
      </c>
      <c r="Q245" s="185" t="str">
        <f ca="1">IF(ISERROR(IF($X$1=1,(VLOOKUP(B245,'X1'!$B:$AZ,46,FALSE)),IF($X$1=2,(VLOOKUP(B245,'X2'!$B:$AZ,46,FALSE)),IF($X$1=3,(VLOOKUP(B245,'X3'!$B:$AZ,46,FALSE)),IF($X$1=4,(VLOOKUP(B245,'X4'!$B:$AZ,46,FALSE)),IF($X$1=5,(VLOOKUP(B245,'X5'!$B:$AZ,46,FALSE)),IF($X$1=6,(VLOOKUP(B245,'X6'!$B:$AZ,46,FALSE)),IF($X$1=7,(VLOOKUP(B245,'X7'!$B:$AZ,46,FALSE)),IF($X$1=8,(VLOOKUP(B245,'X8'!$B:$AZ,46,FALSE)),IF($X$1=9,(VLOOKUP(B245,'X9'!$B:$AZ,46,FALSE)),IF($X$1=10,(VLOOKUP(B245,'X10'!$B:$AZ,46,FALSE)),IF($X$1=11,(VLOOKUP(B245,'X11'!$B:$AZ,46,FALSE)),IF($X$1=12,(VLOOKUP(B245,'X12'!$B:$AZ,46,FALSE)),IF($X$1=13,(VLOOKUP(B245,'X13'!$B:$AZ,46,FALSE)),"B"))))))))))))))=TRUE," ",(IF($X$1=1,(VLOOKUP(B245,'X1'!$B:$AZ,46,FALSE)),IF($X$1=2,(VLOOKUP(B245,'X2'!$B:$AZ,46,FALSE)),IF($X$1=3,(VLOOKUP(B245,'X3'!$B:$AZ,46,FALSE)),IF($X$1=4,(VLOOKUP(B245,'X4'!$B:$AZ,46,FALSE)),IF($X$1=5,(VLOOKUP(B245,'X5'!$B:$AZ,46,FALSE)),IF($X$1=6,(VLOOKUP(B245,'X6'!$B:$AZ,46,FALSE)),IF($X$1=7,(VLOOKUP(B245,'X7'!$B:$AZ,46,FALSE)),IF($X$1=8,(VLOOKUP(B245,'X8'!$B:$AZ,46,FALSE)),IF($X$1=9,(VLOOKUP(B245,'X9'!$B:$AZ,46,FALSE)),IF($X$1=10,(VLOOKUP(B245,'X10'!$B:$AZ,46,FALSE)),IF($X$1=11,(VLOOKUP(B245,'X11'!$B:$AZ,46,FALSE)),IF($X$1=12,(VLOOKUP(B245,'X12'!$B:$AZ,46,FALSE)),IF($X$1=13,(VLOOKUP(B245,'X13'!$B:$AZ,46,FALSE)),"B")))))))))))))))</f>
        <v xml:space="preserve"> </v>
      </c>
      <c r="R245" s="185" t="str">
        <f ca="1">IF(ISERROR(IF($X$1=1,(VLOOKUP(B245,'X1'!$B:$AZ,15,FALSE)),IF($X$1=2,(VLOOKUP(B245,'X2'!$B:$AZ,15,FALSE)),IF($X$1=3,(VLOOKUP(B245,'X3'!$B:$AZ,15,FALSE)),IF($X$1=4,(VLOOKUP(B245,'X4'!$B:$AZ,15,FALSE)),IF($X$1=5,(VLOOKUP(B245,'X5'!$B:$AZ,15,FALSE)),IF($X$1=6,(VLOOKUP(B245,'X6'!$B:$AZ,15,FALSE)),IF($X$1=7,(VLOOKUP(B245,'X7'!$B:$AZ,15,FALSE)),IF($X$1=8,(VLOOKUP(B245,'X8'!$B:$AZ,15,FALSE)),IF($X$1=9,(VLOOKUP(B245,'X9'!$B:$AZ,15,FALSE)),IF($X$1=10,(VLOOKUP(B245,'X10'!$B:$AZ,15,FALSE)),IF($X$1=11,(VLOOKUP(B245,'X11'!$B:$AZ,15,FALSE)),IF($X$1=12,(VLOOKUP(B245,'X12'!$B:$AZ,15,FALSE)),IF($X$1=13,(VLOOKUP(B245,'X13'!$B:$AZ,15,FALSE)),"B"))))))))))))))=TRUE," ",(IF($X$1=1,(VLOOKUP(B245,'X1'!$B:$AZ,15,FALSE)),IF($X$1=2,(VLOOKUP(B245,'X2'!$B:$AZ,15,FALSE)),IF($X$1=3,(VLOOKUP(B245,'X3'!$B:$AZ,15,FALSE)),IF($X$1=4,(VLOOKUP(B245,'X4'!$B:$AZ,15,FALSE)),IF($X$1=5,(VLOOKUP(B245,'X5'!$B:$AZ,15,FALSE)),IF($X$1=6,(VLOOKUP(B245,'X6'!$B:$AZ,15,FALSE)),IF($X$1=7,(VLOOKUP(B245,'X7'!$B:$AZ,15,FALSE)),IF($X$1=8,(VLOOKUP(B245,'X8'!$B:$AZ,15,FALSE)),IF($X$1=9,(VLOOKUP(B245,'X9'!$B:$AZ,15,FALSE)),IF($X$1=10,(VLOOKUP(B245,'X10'!$B:$AZ,15,FALSE)),IF($X$1=11,(VLOOKUP(B245,'X11'!$B:$AZ,15,FALSE)),IF($X$1=12,(VLOOKUP(B245,'X12'!$B:$AZ,15,FALSE)),IF($X$1=13,(VLOOKUP(B245,'X13'!$B:$AZ,15,FALSE)),"B")))))))))))))))</f>
        <v xml:space="preserve"> </v>
      </c>
      <c r="S245" s="185" t="str">
        <f ca="1">IF(ISERROR(IF((IF($X$1=1,(VLOOKUP(B245,'X1'!$B:$AZ,14,FALSE)),(IF($X$1=2,(VLOOKUP(B245,'X2'!$B:$AZ,14,FALSE)),(IF($X$1=3,(VLOOKUP(B245,'X3'!$B:$AZ,14,FALSE)),(IF($X$1=4,(VLOOKUP(B245,'X4'!$B:$AZ,14,FALSE)),(IF($X$1=5,(VLOOKUP(B245,'X5'!$B:$AZ,14,FALSE)),(IF($X$1=6,(VLOOKUP(B245,'X6'!$B:$AZ,14,FALSE)),(IF($X$1=7,(VLOOKUP(B245,'X7'!$B:$AZ,14,FALSE)),(IF($X$1=8,(VLOOKUP(B245,'X8'!$B:$AZ,14,FALSE)),(IF($X$1=9,(VLOOKUP(B245,'X9'!$B:$AZ,14,FALSE)),(IF($X$1=10,(VLOOKUP(B245,'X10'!$B:$AZ,14,FALSE)),(IF($X$1=11,(VLOOKUP(B245,'X11'!$B:$AZ,14,FALSE)),(IF($X$1=12,(VLOOKUP(B245,'X12'!$B:$AZ,14,FALSE)),(VLOOKUP(B245,'X13'!$B:$AZ,14,FALSE))))))))))))))))))))))))))=$V$1," ",(IF($X$1=1,(VLOOKUP(B245,'X1'!$B:$AZ,14,FALSE)),(IF($X$1=2,(VLOOKUP(B245,'X2'!$B:$AZ,14,FALSE)),(IF($X$1=3,(VLOOKUP(B245,'X3'!$B:$AZ,14,FALSE)),(IF($X$1=4,(VLOOKUP(B245,'X4'!$B:$AZ,14,FALSE)),(IF($X$1=5,(VLOOKUP(B245,'X5'!$B:$AZ,14,FALSE)),(IF($X$1=6,(VLOOKUP(B245,'X6'!$B:$AZ,14,FALSE)),(IF($X$1=7,(VLOOKUP(B245,'X7'!$B:$AZ,14,FALSE)),(IF($X$1=8,(VLOOKUP(B245,'X8'!$B:$AZ,14,FALSE)),(IF($X$1=9,(VLOOKUP(B245,'X9'!$B:$AZ,14,FALSE)),(IF($X$1=10,(VLOOKUP(B245,'X10'!$B:$AZ,14,FALSE)),(IF($X$1=11,(VLOOKUP(B245,'X11'!$B:$AZ,14,FALSE)),(IF($X$1=12,(VLOOKUP(B245,'X12'!$B:$AZ,14,FALSE)),(VLOOKUP(B245,'X13'!$B:$AZ,14,FALSE))))))))))))))))))))))))))))=TRUE," ",(IF((IF($X$1=1,(VLOOKUP(B245,'X1'!$B:$AZ,14,FALSE)),(IF($X$1=2,(VLOOKUP(B245,'X2'!$B:$AZ,14,FALSE)),(IF($X$1=3,(VLOOKUP(B245,'X3'!$B:$AZ,14,FALSE)),(IF($X$1=4,(VLOOKUP(B245,'X4'!$B:$AZ,14,FALSE)),(IF($X$1=5,(VLOOKUP(B245,'X5'!$B:$AZ,14,FALSE)),(IF($X$1=6,(VLOOKUP(B245,'X6'!$B:$AZ,14,FALSE)),(IF($X$1=7,(VLOOKUP(B245,'X7'!$B:$AZ,14,FALSE)),(IF($X$1=8,(VLOOKUP(B245,'X8'!$B:$AZ,14,FALSE)),(IF($X$1=9,(VLOOKUP(B245,'X9'!$B:$AZ,14,FALSE)),(IF($X$1=10,(VLOOKUP(B245,'X10'!$B:$AZ,14,FALSE)),(IF($X$1=11,(VLOOKUP(B245,'X11'!$B:$AZ,14,FALSE)),(IF($X$1=12,(VLOOKUP(B245,'X12'!$B:$AZ,14,FALSE)),(VLOOKUP(B245,'X13'!$B:$AZ,14,FALSE))))))))))))))))))))))))))=$V$1," ",(IF($X$1=1,(VLOOKUP(B245,'X1'!$B:$AZ,14,FALSE)),(IF($X$1=2,(VLOOKUP(B245,'X2'!$B:$AZ,14,FALSE)),(IF($X$1=3,(VLOOKUP(B245,'X3'!$B:$AZ,14,FALSE)),(IF($X$1=4,(VLOOKUP(B245,'X4'!$B:$AZ,14,FALSE)),(IF($X$1=5,(VLOOKUP(B245,'X5'!$B:$AZ,14,FALSE)),(IF($X$1=6,(VLOOKUP(B245,'X6'!$B:$AZ,14,FALSE)),(IF($X$1=7,(VLOOKUP(B245,'X7'!$B:$AZ,14,FALSE)),(IF($X$1=8,(VLOOKUP(B245,'X8'!$B:$AZ,14,FALSE)),(IF($X$1=9,(VLOOKUP(B245,'X9'!$B:$AZ,14,FALSE)),(IF($X$1=10,(VLOOKUP(B245,'X10'!$B:$AZ,14,FALSE)),(IF($X$1=11,(VLOOKUP(B245,'X11'!$B:$AZ,14,FALSE)),(IF($X$1=12,(VLOOKUP(B245,'X12'!$B:$AZ,14,FALSE)),(VLOOKUP(B245,'X13'!$B:$AZ,14,FALSE)))))))))))))))))))))))))))))</f>
        <v xml:space="preserve"> </v>
      </c>
    </row>
    <row r="246" spans="1:19" ht="14.1" customHeight="1" x14ac:dyDescent="0.2">
      <c r="A246" s="156" t="s">
        <v>1058</v>
      </c>
      <c r="B246" s="122" t="str">
        <f>IF(ISERROR(IF($U$16=1,(VLOOKUP(A246,$AC$89:$AH$125,2,FALSE)),IF((IF($X$1=1,'X1'!B205,(IF($X$1=2,'X2'!B205,(IF($X$1=3,'X3'!B205,(IF($X$1=4,'X4'!B205,(IF($X$1=5,'X5'!B205,(IF($X$1=6,'X6'!B205,(IF($X$1=7,'X7'!B205,(IF($X$1=8,'X8'!B205,(IF($X$1=9,'X9'!B205,(IF($X$1=10,'X10'!B205,(IF($X$1=11,'X11'!B205,(IF($X$1=12,'X12'!B205,'X13'!B205))))))))))))))))))))))))="","",(IF($X$1=1,'X1'!B205,(IF($X$1=2,'X2'!B205,(IF($X$1=3,'X3'!B205,(IF($X$1=4,'X4'!B205,(IF($X$1=5,'X5'!B205,(IF($X$1=6,'X6'!B205,(IF($X$1=7,'X7'!B205,(IF($X$1=8,'X8'!B205,(IF($X$1=9,'X9'!B205,(IF($X$1=10,'X10'!B205,(IF($X$1=11,'X11'!B205,(IF($X$1=12,'X12'!B205,'X13'!B205)))))))))))))))))))))))))))=TRUE," ",(IF($U$16=1,(VLOOKUP(A246,$AC$89:$AH$125,2,FALSE)),IF((IF($X$1=1,'X1'!B205,(IF($X$1=2,'X2'!B205,(IF($X$1=3,'X3'!B205,(IF($X$1=4,'X4'!B205,(IF($X$1=5,'X5'!B205,(IF($X$1=6,'X6'!B205,(IF($X$1=7,'X7'!B205,(IF($X$1=8,'X8'!B205,(IF($X$1=9,'X9'!B205,(IF($X$1=10,'X10'!B205,(IF($X$1=11,'X11'!B205,(IF($X$1=12,'X12'!B205,'X13'!B205))))))))))))))))))))))))="","",(IF($X$1=1,'X1'!B205,(IF($X$1=2,'X2'!B205,(IF($X$1=3,'X3'!B205,(IF($X$1=4,'X4'!B205,(IF($X$1=5,'X5'!B205,(IF($X$1=6,'X6'!B205,(IF($X$1=7,'X7'!B205,(IF($X$1=8,'X8'!B205,(IF($X$1=9,'X9'!B205,(IF($X$1=10,'X10'!B205,(IF($X$1=11,'X11'!B205,(IF($X$1=12,'X12'!B205,'X13'!B205))))))))))))))))))))))))))))</f>
        <v/>
      </c>
      <c r="C246" s="181" t="str">
        <f ca="1">IF(ISERROR(IF($X$1=1,(VLOOKUP(B246,'X1'!$B:$AZ,47,FALSE)),IF($X$1=2,(VLOOKUP(B246,'X2'!$B:$AZ,47,FALSE)),IF($X$1=3,(VLOOKUP(B246,'X3'!$B:$AZ,47,FALSE)),IF($X$1=4,(VLOOKUP(B246,'X4'!$B:$AZ,47,FALSE)),IF($X$1=5,(VLOOKUP(B246,'X5'!$B:$AZ,47,FALSE)),IF($X$1=6,(VLOOKUP(B246,'X6'!$B:$AZ,47,FALSE)),IF($X$1=7,(VLOOKUP(B246,'X7'!$B:$AZ,47,FALSE)),IF($X$1=8,(VLOOKUP(B246,'X8'!$B:$AZ,47,FALSE)),IF($X$1=9,(VLOOKUP(B246,'X9'!$B:$AZ,47,FALSE)),IF($X$1=10,(VLOOKUP(B246,'X10'!$B:$AZ,47,FALSE)),IF($X$1=11,(VLOOKUP(B246,'X11'!$B:$AZ,47,FALSE)),IF($X$1=12,(VLOOKUP(B246,'X12'!$B:$AZ,47,FALSE)),IF($X$1=13,(VLOOKUP(B246,'X13'!$B:$AZ,47,FALSE)),"B"))))))))))))))=TRUE," ",(IF($X$1=1,(VLOOKUP(B246,'X1'!$B:$AZ,47,FALSE)),IF($X$1=2,(VLOOKUP(B246,'X2'!$B:$AZ,47,FALSE)),IF($X$1=3,(VLOOKUP(B246,'X3'!$B:$AZ,47,FALSE)),IF($X$1=4,(VLOOKUP(B246,'X4'!$B:$AZ,47,FALSE)),IF($X$1=5,(VLOOKUP(B246,'X5'!$B:$AZ,47,FALSE)),IF($X$1=6,(VLOOKUP(B246,'X6'!$B:$AZ,47,FALSE)),IF($X$1=7,(VLOOKUP(B246,'X7'!$B:$AZ,47,FALSE)),IF($X$1=8,(VLOOKUP(B246,'X8'!$B:$AZ,47,FALSE)),IF($X$1=9,(VLOOKUP(B246,'X9'!$B:$AZ,47,FALSE)),IF($X$1=10,(VLOOKUP(B246,'X10'!$B:$AZ,47,FALSE)),IF($X$1=11,(VLOOKUP(B246,'X11'!$B:$AZ,47,FALSE)),IF($X$1=12,(VLOOKUP(B246,'X12'!$B:$AZ,47,FALSE)),IF($X$1=13,(VLOOKUP(B246,'X13'!$B:$AZ,47,FALSE)),"B")))))))))))))))</f>
        <v xml:space="preserve"> </v>
      </c>
      <c r="D246" s="181" t="str">
        <f ca="1">IF(ISERROR(IF($X$1=1,(VLOOKUP(B246,'X1'!$B:$AP,41,FALSE)),IF($X$1=2,(VLOOKUP(B246,'X2'!$B:$AP,41,FALSE)),IF($X$1=3,(VLOOKUP(B246,'X3'!$B:$AP,41,FALSE)),IF($X$1=4,(VLOOKUP(B246,'X4'!$B:$AP,41,FALSE)),IF($X$1=5,(VLOOKUP(B246,'X5'!$B:$AP,41,FALSE)),IF($X$1=6,(VLOOKUP(B246,'X6'!$B:$AP,41,FALSE)),IF($X$1=7,(VLOOKUP(B246,'X7'!$B:$AP,41,FALSE)),IF($X$1=8,(VLOOKUP(B246,'X8'!$B:$AP,41,FALSE)),IF($X$1=9,(VLOOKUP(B246,'X9'!$B:$AP,41,FALSE)),IF($X$1=10,(VLOOKUP(B246,'X10'!$B:$AP,41,FALSE)),IF($X$1=11,(VLOOKUP(B246,'X11'!$B:$AP,41,FALSE)),IF($X$1=12,(VLOOKUP(B246,'X12'!$B:$AP,41,FALSE)),IF($X$1=13,(VLOOKUP(B246,'X13'!$B:$AP,41,FALSE)),"B"))))))))))))))=TRUE," ",(IF($X$1=1,(VLOOKUP(B246,'X1'!$B:$AP,41,FALSE)),IF($X$1=2,(VLOOKUP(B246,'X2'!$B:$AP,41,FALSE)),IF($X$1=3,(VLOOKUP(B246,'X3'!$B:$AP,41,FALSE)),IF($X$1=4,(VLOOKUP(B246,'X4'!$B:$AP,41,FALSE)),IF($X$1=5,(VLOOKUP(B246,'X5'!$B:$AP,41,FALSE)),IF($X$1=6,(VLOOKUP(B246,'X6'!$B:$AP,41,FALSE)),IF($X$1=7,(VLOOKUP(B246,'X7'!$B:$AP,41,FALSE)),IF($X$1=8,(VLOOKUP(B246,'X8'!$B:$AP,41,FALSE)),IF($X$1=9,(VLOOKUP(B246,'X9'!$B:$AP,41,FALSE)),IF($X$1=10,(VLOOKUP(B246,'X10'!$B:$AP,41,FALSE)),IF($X$1=11,(VLOOKUP(B246,'X11'!$B:$AP,41,FALSE)),IF($X$1=12,(VLOOKUP(B246,'X12'!$B:$AP,41,FALSE)),IF($X$1=13,(VLOOKUP(B246,'X13'!$B:$AP,41,FALSE)),"B")))))))))))))))</f>
        <v xml:space="preserve"> </v>
      </c>
      <c r="E246" s="182" t="str">
        <f ca="1">IF(ISERROR(IF($X$1=1,(VLOOKUP(B246,'X1'!$B:$AP,7,FALSE)),IF($X$1=2,(VLOOKUP(B246,'X2'!$B:$AP,7,FALSE)),IF($X$1=3,(VLOOKUP(B246,'X3'!$B:$AP,7,FALSE)),IF($X$1=4,(VLOOKUP(B246,'X4'!$B:$AP,7,FALSE)),IF($X$1=5,(VLOOKUP(B246,'X5'!$B:$AP,7,FALSE)),IF($X$1=6,(VLOOKUP(B246,'X6'!$B:$AP,7,FALSE)),IF($X$1=7,(VLOOKUP(B246,'X7'!$B:$AP,7,FALSE)),IF($X$1=8,(VLOOKUP(B246,'X8'!$B:$AP,7,FALSE)),IF($X$1=9,(VLOOKUP(B246,'X9'!$B:$AP,7,FALSE)),IF($X$1=10,(VLOOKUP(B246,'X10'!$B:$AP,7,FALSE)),IF($X$1=11,(VLOOKUP(B246,'X11'!$B:$AP,7,FALSE)),IF($X$1=12,(VLOOKUP(B246,'X12'!$B:$AP,7,FALSE)),IF($X$1=13,(VLOOKUP(B246,'X13'!$B:$AP,7,FALSE)),"B"))))))))))))))=TRUE," ",(IF($X$1=1,(VLOOKUP(B246,'X1'!$B:$AP,7,FALSE)),IF($X$1=2,(VLOOKUP(B246,'X2'!$B:$AP,7,FALSE)),IF($X$1=3,(VLOOKUP(B246,'X3'!$B:$AP,7,FALSE)),IF($X$1=4,(VLOOKUP(B246,'X4'!$B:$AP,7,FALSE)),IF($X$1=5,(VLOOKUP(B246,'X5'!$B:$AP,7,FALSE)),IF($X$1=6,(VLOOKUP(B246,'X6'!$B:$AP,7,FALSE)),IF($X$1=7,(VLOOKUP(B246,'X7'!$B:$AP,7,FALSE)),IF($X$1=8,(VLOOKUP(B246,'X8'!$B:$AP,7,FALSE)),IF($X$1=9,(VLOOKUP(B246,'X9'!$B:$AP,7,FALSE)),IF($X$1=10,(VLOOKUP(B246,'X10'!$B:$AP,7,FALSE)),IF($X$1=11,(VLOOKUP(B246,'X11'!$B:$AP,7,FALSE)),IF($X$1=12,(VLOOKUP(B246,'X12'!$B:$AP,7,FALSE)),IF($X$1=13,(VLOOKUP(B246,'X13'!$B:$AP,7,FALSE)),"B")))))))))))))))</f>
        <v xml:space="preserve"> </v>
      </c>
      <c r="F246" s="182" t="str">
        <f ca="1">IF(ISERROR(IF((IF($X$1=1,(VLOOKUP(B246,'X1'!$B:$AO,6,FALSE)),(IF($X$1=2,(VLOOKUP(B246,'X2'!$B:$AO,6,FALSE)),(IF($X$1=3,(VLOOKUP(B246,'X3'!$B:$AO,6,FALSE)),(IF($X$1=4,(VLOOKUP(B246,'X4'!$B:$AO,6,FALSE)),(IF($X$1=5,(VLOOKUP(B246,'X5'!$B:$AO,6,FALSE)),(IF($X$1=6,(VLOOKUP(B246,'X6'!$B:$AO,6,FALSE)),(IF($X$1=7,(VLOOKUP(B246,'X7'!$B:$AO,6,FALSE)),(IF($X$1=8,(VLOOKUP(B246,'X8'!$B:$AO,6,FALSE)),(IF($X$1=9,(VLOOKUP(B246,'X9'!$B:$AO,6,FALSE)),(IF($X$1=10,(VLOOKUP(B246,'X10'!$B:$AO,6,FALSE)),(IF($X$1=11,(VLOOKUP(B246,'X11'!$B:$AO,6,FALSE)),(IF($X$1=12,(VLOOKUP(B246,'X12'!$B:$AO,6,FALSE)),(VLOOKUP(B246,'X13'!$B:$AO,6,FALSE))))))))))))))))))))))))))=$V$1," ",(IF($X$1=1,(VLOOKUP(B246,'X1'!$B:$AO,6,FALSE)),(IF($X$1=2,(VLOOKUP(B246,'X2'!$B:$AO,6,FALSE)),(IF($X$1=3,(VLOOKUP(B246,'X3'!$B:$AO,6,FALSE)),(IF($X$1=4,(VLOOKUP(B246,'X4'!$B:$AO,6,FALSE)),(IF($X$1=5,(VLOOKUP(B246,'X5'!$B:$AO,6,FALSE)),(IF($X$1=6,(VLOOKUP(B246,'X6'!$B:$AO,6,FALSE)),(IF($X$1=7,(VLOOKUP(B246,'X7'!$B:$AO,6,FALSE)),(IF($X$1=8,(VLOOKUP(B246,'X8'!$B:$AO,6,FALSE)),(IF($X$1=9,(VLOOKUP(B246,'X9'!$B:$AO,6,FALSE)),(IF($X$1=10,(VLOOKUP(B246,'X10'!$B:$AO,6,FALSE)),(IF($X$1=11,(VLOOKUP(B246,'X11'!$B:$AO,6,FALSE)),(IF($X$1=12,(VLOOKUP(B246,'X12'!$B:$AO,6,FALSE)),(VLOOKUP(B246,'X13'!$B:$AO,6,FALSE))))))))))))))))))))))))))))=TRUE," ",(IF((IF($X$1=1,(VLOOKUP(B246,'X1'!$B:$AO,6,FALSE)),(IF($X$1=2,(VLOOKUP(B246,'X2'!$B:$AO,6,FALSE)),(IF($X$1=3,(VLOOKUP(B246,'X3'!$B:$AO,6,FALSE)),(IF($X$1=4,(VLOOKUP(B246,'X4'!$B:$AO,6,FALSE)),(IF($X$1=5,(VLOOKUP(B246,'X5'!$B:$AO,6,FALSE)),(IF($X$1=6,(VLOOKUP(B246,'X6'!$B:$AO,6,FALSE)),(IF($X$1=7,(VLOOKUP(B246,'X7'!$B:$AO,6,FALSE)),(IF($X$1=8,(VLOOKUP(B246,'X8'!$B:$AO,6,FALSE)),(IF($X$1=9,(VLOOKUP(B246,'X9'!$B:$AO,6,FALSE)),(IF($X$1=10,(VLOOKUP(B246,'X10'!$B:$AO,6,FALSE)),(IF($X$1=11,(VLOOKUP(B246,'X11'!$B:$AO,6,FALSE)),(IF($X$1=12,(VLOOKUP(B246,'X12'!$B:$AO,6,FALSE)),(VLOOKUP(B246,'X13'!$B:$AO,6,FALSE))))))))))))))))))))))))))=$V$1," ",(IF($X$1=1,(VLOOKUP(B246,'X1'!$B:$AO,6,FALSE)),(IF($X$1=2,(VLOOKUP(B246,'X2'!$B:$AO,6,FALSE)),(IF($X$1=3,(VLOOKUP(B246,'X3'!$B:$AO,6,FALSE)),(IF($X$1=4,(VLOOKUP(B246,'X4'!$B:$AO,6,FALSE)),(IF($X$1=5,(VLOOKUP(B246,'X5'!$B:$AO,6,FALSE)),(IF($X$1=6,(VLOOKUP(B246,'X6'!$B:$AO,6,FALSE)),(IF($X$1=7,(VLOOKUP(B246,'X7'!$B:$AO,6,FALSE)),(IF($X$1=8,(VLOOKUP(B246,'X8'!$B:$AO,6,FALSE)),(IF($X$1=9,(VLOOKUP(B246,'X9'!$B:$AO,6,FALSE)),(IF($X$1=10,(VLOOKUP(B246,'X10'!$B:$AO,6,FALSE)),(IF($X$1=11,(VLOOKUP(B246,'X11'!$B:$AO,6,FALSE)),(IF($X$1=12,(VLOOKUP(B246,'X12'!$B:$AO,6,FALSE)),(VLOOKUP(B246,'X13'!$B:$AO,6,FALSE)))))))))))))))))))))))))))))</f>
        <v xml:space="preserve"> </v>
      </c>
      <c r="G246" s="182" t="str">
        <f ca="1">IF(ISERROR(IF($X$1=1,(VLOOKUP(B246,'X1'!$B:$AZ,44,FALSE)),IF($X$1=2,(VLOOKUP(B246,'X2'!$B:$AZ,44,FALSE)),IF($X$1=3,(VLOOKUP(B246,'X3'!$B:$AZ,44,FALSE)),IF($X$1=4,(VLOOKUP(B246,'X4'!$B:$AZ,44,FALSE)),IF($X$1=5,(VLOOKUP(B246,'X5'!$B:$AZ,44,FALSE)),IF($X$1=6,(VLOOKUP(B246,'X6'!$B:$AZ,44,FALSE)),IF($X$1=7,(VLOOKUP(B246,'X7'!$B:$AZ,44,FALSE)),IF($X$1=8,(VLOOKUP(B246,'X8'!$B:$AZ,44,FALSE)),IF($X$1=9,(VLOOKUP(B246,'X9'!$B:$AZ,44,FALSE)),IF($X$1=10,(VLOOKUP(B246,'X10'!$B:$AZ,44,FALSE)),IF($X$1=11,(VLOOKUP(B246,'X11'!$B:$AZ,44,FALSE)),IF($X$1=12,(VLOOKUP(B246,'X12'!$B:$AZ,44,FALSE)),IF($X$1=13,(VLOOKUP(B246,'X13'!$B:$AZ,44,FALSE)),"B"))))))))))))))=TRUE," ",(IF($X$1=1,(VLOOKUP(B246,'X1'!$B:$AZ,44,FALSE)),IF($X$1=2,(VLOOKUP(B246,'X2'!$B:$AZ,44,FALSE)),IF($X$1=3,(VLOOKUP(B246,'X3'!$B:$AZ,44,FALSE)),IF($X$1=4,(VLOOKUP(B246,'X4'!$B:$AZ,44,FALSE)),IF($X$1=5,(VLOOKUP(B246,'X5'!$B:$AZ,44,FALSE)),IF($X$1=6,(VLOOKUP(B246,'X6'!$B:$AZ,44,FALSE)),IF($X$1=7,(VLOOKUP(B246,'X7'!$B:$AZ,44,FALSE)),IF($X$1=8,(VLOOKUP(B246,'X8'!$B:$AZ,44,FALSE)),IF($X$1=9,(VLOOKUP(B246,'X9'!$B:$AZ,44,FALSE)),IF($X$1=10,(VLOOKUP(B246,'X10'!$B:$AZ,44,FALSE)),IF($X$1=11,(VLOOKUP(B246,'X11'!$B:$AZ,44,FALSE)),IF($X$1=12,(VLOOKUP(B246,'X12'!$B:$AZ,44,FALSE)),IF($X$1=13,(VLOOKUP(B246,'X13'!$B:$AZ,44,FALSE)),"B")))))))))))))))</f>
        <v xml:space="preserve"> </v>
      </c>
      <c r="H246" s="182" t="str">
        <f ca="1">IF(ISERROR(IF($X$1=1,(VLOOKUP(B246,'X1'!$B:$AZ,8,FALSE)),IF($X$1=2,(VLOOKUP(B246,'X2'!$B:$AZ,8,FALSE)),IF($X$1=3,(VLOOKUP(B246,'X3'!$B:$AZ,8,FALSE)),IF($X$1=4,(VLOOKUP(B246,'X4'!$B:$AZ,8,FALSE)),IF($X$1=5,(VLOOKUP(B246,'X5'!$B:$AZ,8,FALSE)),IF($X$1=6,(VLOOKUP(B246,'X6'!$B:$AZ,8,FALSE)),IF($X$1=7,(VLOOKUP(B246,'X7'!$B:$AZ,8,FALSE)),IF($X$1=8,(VLOOKUP(B246,'X8'!$B:$AZ,8,FALSE)),IF($X$1=9,(VLOOKUP(B246,'X9'!$B:$AZ,8,FALSE)),IF($X$1=10,(VLOOKUP(B246,'X10'!$B:$AZ,8,FALSE)),IF($X$1=11,(VLOOKUP(B246,'X11'!$B:$AZ,8,FALSE)),IF($X$1=12,(VLOOKUP(B246,'X12'!$B:$AZ,8,FALSE)),IF($X$1=13,(VLOOKUP(B246,'X13'!$B:$AZ,8,FALSE)),"B"))))))))))))))=TRUE," ",(IF($X$1=1,(VLOOKUP(B246,'X1'!$B:$AZ,8,FALSE)),IF($X$1=2,(VLOOKUP(B246,'X2'!$B:$AZ,8,FALSE)),IF($X$1=3,(VLOOKUP(B246,'X3'!$B:$AZ,8,FALSE)),IF($X$1=4,(VLOOKUP(B246,'X4'!$B:$AZ,8,FALSE)),IF($X$1=5,(VLOOKUP(B246,'X5'!$B:$AZ,8,FALSE)),IF($X$1=6,(VLOOKUP(B246,'X6'!$B:$AZ,8,FALSE)),IF($X$1=7,(VLOOKUP(B246,'X7'!$B:$AZ,8,FALSE)),IF($X$1=8,(VLOOKUP(B246,'X8'!$B:$AZ,8,FALSE)),IF($X$1=9,(VLOOKUP(B246,'X9'!$B:$AZ,8,FALSE)),IF($X$1=10,(VLOOKUP(B246,'X10'!$B:$AZ,8,FALSE)),IF($X$1=11,(VLOOKUP(B246,'X11'!$B:$AZ,8,FALSE)),IF($X$1=12,(VLOOKUP(B246,'X12'!$B:$AZ,8,FALSE)),IF($X$1=13,(VLOOKUP(B246,'X13'!$B:$AZ,8,FALSE)),"B")))))))))))))))</f>
        <v xml:space="preserve"> </v>
      </c>
      <c r="I246" s="183" t="str">
        <f ca="1">IF(ISERROR(IF($X$1=1,(VLOOKUP(B246,'X1'!$B:$AZ,2,FALSE)),IF($X$1=2,(VLOOKUP(B246,'X2'!$B:$AZ,2,FALSE)),IF($X$1=3,(VLOOKUP(B246,'X3'!$B:$AZ,2,FALSE)),IF($X$1=4,(VLOOKUP(B246,'X4'!$B:$AZ,2,FALSE)),IF($X$1=5,(VLOOKUP(B246,'X5'!$B:$AZ,2,FALSE)),IF($X$1=6,(VLOOKUP(B246,'X6'!$B:$AZ,2,FALSE)),IF($X$1=7,(VLOOKUP(B246,'X7'!$B:$AZ,2,FALSE)),IF($X$1=8,(VLOOKUP(B246,'X8'!$B:$AZ,2,FALSE)),IF($X$1=9,(VLOOKUP(B246,'X9'!$B:$AZ,2,FALSE)),IF($X$1=10,(VLOOKUP(B246,'X10'!$B:$AZ,2,FALSE)),IF($X$1=11,(VLOOKUP(B246,'X11'!$B:$AZ,2,FALSE)),IF($X$1=12,(VLOOKUP(B246,'X12'!$B:$AZ,2,FALSE)),IF($X$1=13,(VLOOKUP(B246,'X13'!$B:$AZ,2,FALSE)),"B"))))))))))))))=TRUE," ",(IF($X$1=1,(VLOOKUP(B246,'X1'!$B:$AZ,2,FALSE)),IF($X$1=2,(VLOOKUP(B246,'X2'!$B:$AZ,2,FALSE)),IF($X$1=3,(VLOOKUP(B246,'X3'!$B:$AZ,2,FALSE)),IF($X$1=4,(VLOOKUP(B246,'X4'!$B:$AZ,2,FALSE)),IF($X$1=5,(VLOOKUP(B246,'X5'!$B:$AZ,2,FALSE)),IF($X$1=6,(VLOOKUP(B246,'X6'!$B:$AZ,2,FALSE)),IF($X$1=7,(VLOOKUP(B246,'X7'!$B:$AZ,2,FALSE)),IF($X$1=8,(VLOOKUP(B246,'X8'!$B:$AZ,2,FALSE)),IF($X$1=9,(VLOOKUP(B246,'X9'!$B:$AZ,2,FALSE)),IF($X$1=10,(VLOOKUP(B246,'X10'!$B:$AZ,2,FALSE)),IF($X$1=11,(VLOOKUP(B246,'X11'!$B:$AZ,2,FALSE)),IF($X$1=12,(VLOOKUP(B246,'X12'!$B:$AZ,2,FALSE)),IF($X$1=13,(VLOOKUP(B246,'X13'!$B:$AZ,2,FALSE)),"B")))))))))))))))</f>
        <v xml:space="preserve"> </v>
      </c>
      <c r="J246" s="183" t="str">
        <f ca="1">IF(ISERROR(IF($X$1=1,(VLOOKUP(B246,'X1'!$B:$AZ,3,FALSE)),IF($X$1=2,(VLOOKUP(B246,'X2'!$B:$AZ,3,FALSE)),IF($X$1=3,(VLOOKUP(B246,'X3'!$B:$AZ,3,FALSE)),IF($X$1=4,(VLOOKUP(B246,'X4'!$B:$AZ,3,FALSE)),IF($X$1=5,(VLOOKUP(B246,'X5'!$B:$AZ,3,FALSE)),IF($X$1=6,(VLOOKUP(B246,'X6'!$B:$AZ,3,FALSE)),IF($X$1=7,(VLOOKUP(B246,'X7'!$B:$AZ,3,FALSE)),IF($X$1=8,(VLOOKUP(B246,'X8'!$B:$AZ,3,FALSE)),IF($X$1=9,(VLOOKUP(B246,'X9'!$B:$AZ,3,FALSE)),IF($X$1=10,(VLOOKUP(B246,'X10'!$B:$AZ,3,FALSE)),IF($X$1=11,(VLOOKUP(B246,'X11'!$B:$AZ,3,FALSE)),IF($X$1=12,(VLOOKUP(B246,'X12'!$B:$AZ,3,FALSE)),IF($X$1=13,(VLOOKUP(B246,'X13'!$B:$AZ,3,FALSE)),"B"))))))))))))))=TRUE," ",(IF($X$1=1,(VLOOKUP(B246,'X1'!$B:$AZ,3,FALSE)),IF($X$1=2,(VLOOKUP(B246,'X2'!$B:$AZ,3,FALSE)),IF($X$1=3,(VLOOKUP(B246,'X3'!$B:$AZ,3,FALSE)),IF($X$1=4,(VLOOKUP(B246,'X4'!$B:$AZ,3,FALSE)),IF($X$1=5,(VLOOKUP(B246,'X5'!$B:$AZ,3,FALSE)),IF($X$1=6,(VLOOKUP(B246,'X6'!$B:$AZ,3,FALSE)),IF($X$1=7,(VLOOKUP(B246,'X7'!$B:$AZ,3,FALSE)),IF($X$1=8,(VLOOKUP(B246,'X8'!$B:$AZ,3,FALSE)),IF($X$1=9,(VLOOKUP(B246,'X9'!$B:$AZ,3,FALSE)),IF($X$1=10,(VLOOKUP(B246,'X10'!$B:$AZ,3,FALSE)),IF($X$1=11,(VLOOKUP(B246,'X11'!$B:$AZ,3,FALSE)),IF($X$1=12,(VLOOKUP(B246,'X12'!$B:$AZ,3,FALSE)),IF($X$1=13,(VLOOKUP(B246,'X13'!$B:$AZ,3,FALSE)),"B")))))))))))))))</f>
        <v xml:space="preserve"> </v>
      </c>
      <c r="K246" s="183" t="str">
        <f ca="1">IF(ISERROR(IF($X$1=1,(VLOOKUP(B246,'X1'!$B:$AZ,5,FALSE)),IF($X$1=2,(VLOOKUP(B246,'X2'!$B:$AZ,5,FALSE)),IF($X$1=3,(VLOOKUP(B246,'X3'!$B:$AZ,5,FALSE)),IF($X$1=4,(VLOOKUP(B246,'X4'!$B:$AZ,5,FALSE)),IF($X$1=5,(VLOOKUP(B246,'X5'!$B:$AZ,5,FALSE)),IF($X$1=6,(VLOOKUP(B246,'X6'!$B:$AZ,5,FALSE)),IF($X$1=7,(VLOOKUP(B246,'X7'!$B:$AZ,5,FALSE)),IF($X$1=8,(VLOOKUP(B246,'X8'!$B:$AZ,5,FALSE)),IF($X$1=9,(VLOOKUP(B246,'X9'!$B:$AZ,5,FALSE)),IF($X$1=10,(VLOOKUP(B246,'X10'!$B:$AZ,5,FALSE)),IF($X$1=11,(VLOOKUP(B246,'X11'!$B:$AZ,5,FALSE)),IF($X$1=12,(VLOOKUP(B246,'X12'!$B:$AZ,5,FALSE)),IF($X$1=13,(VLOOKUP(B246,'X13'!$B:$AZ,5,FALSE)),"B"))))))))))))))=TRUE," ",(IF($X$1=1,(VLOOKUP(B246,'X1'!$B:$AZ,5,FALSE)),IF($X$1=2,(VLOOKUP(B246,'X2'!$B:$AZ,5,FALSE)),IF($X$1=3,(VLOOKUP(B246,'X3'!$B:$AZ,5,FALSE)),IF($X$1=4,(VLOOKUP(B246,'X4'!$B:$AZ,5,FALSE)),IF($X$1=5,(VLOOKUP(B246,'X5'!$B:$AZ,5,FALSE)),IF($X$1=6,(VLOOKUP(B246,'X6'!$B:$AZ,5,FALSE)),IF($X$1=7,(VLOOKUP(B246,'X7'!$B:$AZ,5,FALSE)),IF($X$1=8,(VLOOKUP(B246,'X8'!$B:$AZ,5,FALSE)),IF($X$1=9,(VLOOKUP(B246,'X9'!$B:$AZ,5,FALSE)),IF($X$1=10,(VLOOKUP(B246,'X10'!$B:$AZ,5,FALSE)),IF($X$1=11,(VLOOKUP(B246,'X11'!$B:$AZ,5,FALSE)),IF($X$1=12,(VLOOKUP(B246,'X12'!$B:$AZ,5,FALSE)),IF($X$1=13,(VLOOKUP(B246,'X13'!$B:$AZ,5,FALSE)),"B")))))))))))))))</f>
        <v xml:space="preserve"> </v>
      </c>
      <c r="L246" s="184" t="str">
        <f ca="1">IF(ISERROR(IF($X$1=1,(VLOOKUP(B246,'X1'!$B:$AZ,9,FALSE)),IF($X$1=2,(VLOOKUP(B246,'X2'!$B:$AZ,9,FALSE)),IF($X$1=3,(VLOOKUP(B246,'X3'!$B:$AZ,9,FALSE)),IF($X$1=4,(VLOOKUP(B246,'X4'!$B:$AZ,9,FALSE)),IF($X$1=5,(VLOOKUP(B246,'X5'!$B:$AZ,9,FALSE)),IF($X$1=6,(VLOOKUP(B246,'X6'!$B:$AZ,9,FALSE)),IF($X$1=7,(VLOOKUP(B246,'X7'!$B:$AZ,9,FALSE)),IF($X$1=8,(VLOOKUP(B246,'X8'!$B:$AZ,9,FALSE)),IF($X$1=9,(VLOOKUP(B246,'X9'!$B:$AZ,9,FALSE)),IF($X$1=10,(VLOOKUP(B246,'X10'!$B:$AZ,9,FALSE)),IF($X$1=11,(VLOOKUP(B246,'X11'!$B:$AZ,9,FALSE)),IF($X$1=12,(VLOOKUP(B246,'X12'!$B:$AZ,9,FALSE)),IF($X$1=13,(VLOOKUP(B246,'X13'!$B:$AZ,9,FALSE)),"B"))))))))))))))=TRUE," ",(IF($X$1=1,(VLOOKUP(B246,'X1'!$B:$AZ,9,FALSE)),IF($X$1=2,(VLOOKUP(B246,'X2'!$B:$AZ,9,FALSE)),IF($X$1=3,(VLOOKUP(B246,'X3'!$B:$AZ,9,FALSE)),IF($X$1=4,(VLOOKUP(B246,'X4'!$B:$AZ,9,FALSE)),IF($X$1=5,(VLOOKUP(B246,'X5'!$B:$AZ,9,FALSE)),IF($X$1=6,(VLOOKUP(B246,'X6'!$B:$AZ,9,FALSE)),IF($X$1=7,(VLOOKUP(B246,'X7'!$B:$AZ,9,FALSE)),IF($X$1=8,(VLOOKUP(B246,'X8'!$B:$AZ,9,FALSE)),IF($X$1=9,(VLOOKUP(B246,'X9'!$B:$AZ,9,FALSE)),IF($X$1=10,(VLOOKUP(B246,'X10'!$B:$AZ,9,FALSE)),IF($X$1=11,(VLOOKUP(B246,'X11'!$B:$AZ,9,FALSE)),IF($X$1=12,(VLOOKUP(B246,'X12'!$B:$AZ,9,FALSE)),IF($X$1=13,(VLOOKUP(B246,'X13'!$B:$AZ,9,FALSE)),"B")))))))))))))))</f>
        <v xml:space="preserve"> </v>
      </c>
      <c r="M246" s="184" t="str">
        <f ca="1">IF(ISERROR(IF($X$1=1,(VLOOKUP(B246,'X1'!$B:$AZ,10,FALSE)),IF($X$1=2,(VLOOKUP(B246,'X2'!$B:$AZ,10,FALSE)),IF($X$1=3,(VLOOKUP(B246,'X3'!$B:$AZ,10,FALSE)),IF($X$1=4,(VLOOKUP(B246,'X4'!$B:$AZ,10,FALSE)),IF($X$1=5,(VLOOKUP(B246,'X5'!$B:$AZ,10,FALSE)),IF($X$1=6,(VLOOKUP(B246,'X6'!$B:$AZ,10,FALSE)),IF($X$1=7,(VLOOKUP(B246,'X7'!$B:$AZ,10,FALSE)),IF($X$1=8,(VLOOKUP(B246,'X8'!$B:$AZ,10,FALSE)),IF($X$1=9,(VLOOKUP(B246,'X9'!$B:$AZ,10,FALSE)),IF($X$1=10,(VLOOKUP(B246,'X10'!$B:$AZ,10,FALSE)),IF($X$1=11,(VLOOKUP(B246,'X11'!$B:$AZ,10,FALSE)),IF($X$1=12,(VLOOKUP(B246,'X12'!$B:$AZ,10,FALSE)),IF($X$1=13,(VLOOKUP(B246,'X13'!$B:$AZ,10,FALSE)),"B"))))))))))))))=TRUE," ",(IF($X$1=1,(VLOOKUP(B246,'X1'!$B:$AZ,10,FALSE)),IF($X$1=2,(VLOOKUP(B246,'X2'!$B:$AZ,10,FALSE)),IF($X$1=3,(VLOOKUP(B246,'X3'!$B:$AZ,10,FALSE)),IF($X$1=4,(VLOOKUP(B246,'X4'!$B:$AZ,10,FALSE)),IF($X$1=5,(VLOOKUP(B246,'X5'!$B:$AZ,10,FALSE)),IF($X$1=6,(VLOOKUP(B246,'X6'!$B:$AZ,10,FALSE)),IF($X$1=7,(VLOOKUP(B246,'X7'!$B:$AZ,10,FALSE)),IF($X$1=8,(VLOOKUP(B246,'X8'!$B:$AZ,10,FALSE)),IF($X$1=9,(VLOOKUP(B246,'X9'!$B:$AZ,10,FALSE)),IF($X$1=10,(VLOOKUP(B246,'X10'!$B:$AZ,10,FALSE)),IF($X$1=11,(VLOOKUP(B246,'X11'!$B:$AZ,10,FALSE)),IF($X$1=12,(VLOOKUP(B246,'X12'!$B:$AZ,10,FALSE)),IF($X$1=13,(VLOOKUP(B246,'X13'!$B:$AZ,10,FALSE)),"B")))))))))))))))</f>
        <v xml:space="preserve"> </v>
      </c>
      <c r="N246" s="185" t="str">
        <f ca="1">IF(ISERROR(IF($X$1=1,(VLOOKUP(B246,'X1'!$B:$AZ,45,FALSE)),IF($X$1=2,(VLOOKUP(B246,'X2'!$B:$AZ,45,FALSE)),IF($X$1=3,(VLOOKUP(B246,'X3'!$B:$AZ,45,FALSE)),IF($X$1=4,(VLOOKUP(B246,'X4'!$B:$AZ,45,FALSE)),IF($X$1=5,(VLOOKUP(B246,'X5'!$B:$AZ,45,FALSE)),IF($X$1=6,(VLOOKUP(B246,'X6'!$B:$AZ,45,FALSE)),IF($X$1=7,(VLOOKUP(B246,'X7'!$B:$AZ,45,FALSE)),IF($X$1=8,(VLOOKUP(B246,'X8'!$B:$AZ,45,FALSE)),IF($X$1=9,(VLOOKUP(B246,'X9'!$B:$AZ,45,FALSE)),IF($X$1=10,(VLOOKUP(B246,'X10'!$B:$AZ,45,FALSE)),IF($X$1=11,(VLOOKUP(B246,'X11'!$B:$AZ,45,FALSE)),IF($X$1=12,(VLOOKUP(B246,'X12'!$B:$AZ,45,FALSE)),IF($X$1=13,(VLOOKUP(B246,'X13'!$B:$AZ,45,FALSE)),"B"))))))))))))))=TRUE," ",(IF($X$1=1,(VLOOKUP(B246,'X1'!$B:$AZ,45,FALSE)),IF($X$1=2,(VLOOKUP(B246,'X2'!$B:$AZ,45,FALSE)),IF($X$1=3,(VLOOKUP(B246,'X3'!$B:$AZ,45,FALSE)),IF($X$1=4,(VLOOKUP(B246,'X4'!$B:$AZ,45,FALSE)),IF($X$1=5,(VLOOKUP(B246,'X5'!$B:$AZ,45,FALSE)),IF($X$1=6,(VLOOKUP(B246,'X6'!$B:$AZ,45,FALSE)),IF($X$1=7,(VLOOKUP(B246,'X7'!$B:$AZ,45,FALSE)),IF($X$1=8,(VLOOKUP(B246,'X8'!$B:$AZ,45,FALSE)),IF($X$1=9,(VLOOKUP(B246,'X9'!$B:$AZ,45,FALSE)),IF($X$1=10,(VLOOKUP(B246,'X10'!$B:$AZ,45,FALSE)),IF($X$1=11,(VLOOKUP(B246,'X11'!$B:$AZ,45,FALSE)),IF($X$1=12,(VLOOKUP(B246,'X12'!$B:$AZ,45,FALSE)),IF($X$1=13,(VLOOKUP(B246,'X13'!$B:$AZ,45,FALSE)),"B")))))))))))))))</f>
        <v xml:space="preserve"> </v>
      </c>
      <c r="O246" s="184" t="str">
        <f ca="1">IF(ISERROR(IF($X$1=1,(VLOOKUP(B246,'X1'!$B:$AZ,11,FALSE)),IF($X$1=2,(VLOOKUP(B246,'X2'!$B:$AZ,11,FALSE)),IF($X$1=3,(VLOOKUP(B246,'X3'!$B:$AZ,11,FALSE)),IF($X$1=4,(VLOOKUP(B246,'X4'!$B:$AZ,11,FALSE)),IF($X$1=5,(VLOOKUP(B246,'X5'!$B:$AZ,11,FALSE)),IF($X$1=6,(VLOOKUP(B246,'X6'!$B:$AZ,11,FALSE)),IF($X$1=7,(VLOOKUP(B246,'X7'!$B:$AZ,11,FALSE)),IF($X$1=8,(VLOOKUP(B246,'X8'!$B:$AZ,11,FALSE)),IF($X$1=9,(VLOOKUP(B246,'X9'!$B:$AZ,11,FALSE)),IF($X$1=10,(VLOOKUP(B246,'X10'!$B:$AZ,11,FALSE)),IF($X$1=11,(VLOOKUP(B246,'X11'!$B:$AZ,11,FALSE)),IF($X$1=12,(VLOOKUP(B246,'X12'!$B:$AZ,11,FALSE)),IF($X$1=13,(VLOOKUP(B246,'X13'!$B:$AZ,11,FALSE)),"B"))))))))))))))=TRUE," ",(IF($X$1=1,(VLOOKUP(B246,'X1'!$B:$AZ,11,FALSE)),IF($X$1=2,(VLOOKUP(B246,'X2'!$B:$AZ,11,FALSE)),IF($X$1=3,(VLOOKUP(B246,'X3'!$B:$AZ,11,FALSE)),IF($X$1=4,(VLOOKUP(B246,'X4'!$B:$AZ,11,FALSE)),IF($X$1=5,(VLOOKUP(B246,'X5'!$B:$AZ,11,FALSE)),IF($X$1=6,(VLOOKUP(B246,'X6'!$B:$AZ,11,FALSE)),IF($X$1=7,(VLOOKUP(B246,'X7'!$B:$AZ,11,FALSE)),IF($X$1=8,(VLOOKUP(B246,'X8'!$B:$AZ,11,FALSE)),IF($X$1=9,(VLOOKUP(B246,'X9'!$B:$AZ,11,FALSE)),IF($X$1=10,(VLOOKUP(B246,'X10'!$B:$AZ,11,FALSE)),IF($X$1=11,(VLOOKUP(B246,'X11'!$B:$AZ,11,FALSE)),IF($X$1=12,(VLOOKUP(B246,'X12'!$B:$AZ,11,FALSE)),IF($X$1=13,(VLOOKUP(B246,'X13'!$B:$AZ,11,FALSE)),"B")))))))))))))))</f>
        <v xml:space="preserve"> </v>
      </c>
      <c r="P246" s="184" t="str">
        <f ca="1">IF(ISERROR(IF($X$1=1,(VLOOKUP(B246,'X1'!$B:$AZ,12,FALSE)),IF($X$1=2,(VLOOKUP(B246,'X2'!$B:$AZ,12,FALSE)),IF($X$1=3,(VLOOKUP(B246,'X3'!$B:$AZ,12,FALSE)),IF($X$1=4,(VLOOKUP(B246,'X4'!$B:$AZ,12,FALSE)),IF($X$1=5,(VLOOKUP(B246,'X5'!$B:$AZ,12,FALSE)),IF($X$1=6,(VLOOKUP(B246,'X6'!$B:$AZ,12,FALSE)),IF($X$1=7,(VLOOKUP(B246,'X7'!$B:$AZ,12,FALSE)),IF($X$1=8,(VLOOKUP(B246,'X8'!$B:$AZ,12,FALSE)),IF($X$1=9,(VLOOKUP(B246,'X9'!$B:$AZ,12,FALSE)),IF($X$1=10,(VLOOKUP(B246,'X10'!$B:$AZ,12,FALSE)),IF($X$1=11,(VLOOKUP(B246,'X11'!$B:$AZ,12,FALSE)),IF($X$1=12,(VLOOKUP(B246,'X12'!$B:$AZ,12,FALSE)),IF($X$1=13,(VLOOKUP(B246,'X13'!$B:$AZ,12,FALSE)),"B"))))))))))))))=TRUE," ",(IF($X$1=1,(VLOOKUP(B246,'X1'!$B:$AZ,12,FALSE)),IF($X$1=2,(VLOOKUP(B246,'X2'!$B:$AZ,12,FALSE)),IF($X$1=3,(VLOOKUP(B246,'X3'!$B:$AZ,12,FALSE)),IF($X$1=4,(VLOOKUP(B246,'X4'!$B:$AZ,12,FALSE)),IF($X$1=5,(VLOOKUP(B246,'X5'!$B:$AZ,12,FALSE)),IF($X$1=6,(VLOOKUP(B246,'X6'!$B:$AZ,12,FALSE)),IF($X$1=7,(VLOOKUP(B246,'X7'!$B:$AZ,12,FALSE)),IF($X$1=8,(VLOOKUP(B246,'X8'!$B:$AZ,12,FALSE)),IF($X$1=9,(VLOOKUP(B246,'X9'!$B:$AZ,12,FALSE)),IF($X$1=10,(VLOOKUP(B246,'X10'!$B:$AZ,12,FALSE)),IF($X$1=11,(VLOOKUP(B246,'X11'!$B:$AZ,12,FALSE)),IF($X$1=12,(VLOOKUP(B246,'X12'!$B:$AZ,12,FALSE)),IF($X$1=13,(VLOOKUP(B246,'X13'!$B:$AZ,12,FALSE)),"B")))))))))))))))</f>
        <v xml:space="preserve"> </v>
      </c>
      <c r="Q246" s="185" t="str">
        <f ca="1">IF(ISERROR(IF($X$1=1,(VLOOKUP(B246,'X1'!$B:$AZ,46,FALSE)),IF($X$1=2,(VLOOKUP(B246,'X2'!$B:$AZ,46,FALSE)),IF($X$1=3,(VLOOKUP(B246,'X3'!$B:$AZ,46,FALSE)),IF($X$1=4,(VLOOKUP(B246,'X4'!$B:$AZ,46,FALSE)),IF($X$1=5,(VLOOKUP(B246,'X5'!$B:$AZ,46,FALSE)),IF($X$1=6,(VLOOKUP(B246,'X6'!$B:$AZ,46,FALSE)),IF($X$1=7,(VLOOKUP(B246,'X7'!$B:$AZ,46,FALSE)),IF($X$1=8,(VLOOKUP(B246,'X8'!$B:$AZ,46,FALSE)),IF($X$1=9,(VLOOKUP(B246,'X9'!$B:$AZ,46,FALSE)),IF($X$1=10,(VLOOKUP(B246,'X10'!$B:$AZ,46,FALSE)),IF($X$1=11,(VLOOKUP(B246,'X11'!$B:$AZ,46,FALSE)),IF($X$1=12,(VLOOKUP(B246,'X12'!$B:$AZ,46,FALSE)),IF($X$1=13,(VLOOKUP(B246,'X13'!$B:$AZ,46,FALSE)),"B"))))))))))))))=TRUE," ",(IF($X$1=1,(VLOOKUP(B246,'X1'!$B:$AZ,46,FALSE)),IF($X$1=2,(VLOOKUP(B246,'X2'!$B:$AZ,46,FALSE)),IF($X$1=3,(VLOOKUP(B246,'X3'!$B:$AZ,46,FALSE)),IF($X$1=4,(VLOOKUP(B246,'X4'!$B:$AZ,46,FALSE)),IF($X$1=5,(VLOOKUP(B246,'X5'!$B:$AZ,46,FALSE)),IF($X$1=6,(VLOOKUP(B246,'X6'!$B:$AZ,46,FALSE)),IF($X$1=7,(VLOOKUP(B246,'X7'!$B:$AZ,46,FALSE)),IF($X$1=8,(VLOOKUP(B246,'X8'!$B:$AZ,46,FALSE)),IF($X$1=9,(VLOOKUP(B246,'X9'!$B:$AZ,46,FALSE)),IF($X$1=10,(VLOOKUP(B246,'X10'!$B:$AZ,46,FALSE)),IF($X$1=11,(VLOOKUP(B246,'X11'!$B:$AZ,46,FALSE)),IF($X$1=12,(VLOOKUP(B246,'X12'!$B:$AZ,46,FALSE)),IF($X$1=13,(VLOOKUP(B246,'X13'!$B:$AZ,46,FALSE)),"B")))))))))))))))</f>
        <v xml:space="preserve"> </v>
      </c>
      <c r="R246" s="185" t="str">
        <f ca="1">IF(ISERROR(IF($X$1=1,(VLOOKUP(B246,'X1'!$B:$AZ,15,FALSE)),IF($X$1=2,(VLOOKUP(B246,'X2'!$B:$AZ,15,FALSE)),IF($X$1=3,(VLOOKUP(B246,'X3'!$B:$AZ,15,FALSE)),IF($X$1=4,(VLOOKUP(B246,'X4'!$B:$AZ,15,FALSE)),IF($X$1=5,(VLOOKUP(B246,'X5'!$B:$AZ,15,FALSE)),IF($X$1=6,(VLOOKUP(B246,'X6'!$B:$AZ,15,FALSE)),IF($X$1=7,(VLOOKUP(B246,'X7'!$B:$AZ,15,FALSE)),IF($X$1=8,(VLOOKUP(B246,'X8'!$B:$AZ,15,FALSE)),IF($X$1=9,(VLOOKUP(B246,'X9'!$B:$AZ,15,FALSE)),IF($X$1=10,(VLOOKUP(B246,'X10'!$B:$AZ,15,FALSE)),IF($X$1=11,(VLOOKUP(B246,'X11'!$B:$AZ,15,FALSE)),IF($X$1=12,(VLOOKUP(B246,'X12'!$B:$AZ,15,FALSE)),IF($X$1=13,(VLOOKUP(B246,'X13'!$B:$AZ,15,FALSE)),"B"))))))))))))))=TRUE," ",(IF($X$1=1,(VLOOKUP(B246,'X1'!$B:$AZ,15,FALSE)),IF($X$1=2,(VLOOKUP(B246,'X2'!$B:$AZ,15,FALSE)),IF($X$1=3,(VLOOKUP(B246,'X3'!$B:$AZ,15,FALSE)),IF($X$1=4,(VLOOKUP(B246,'X4'!$B:$AZ,15,FALSE)),IF($X$1=5,(VLOOKUP(B246,'X5'!$B:$AZ,15,FALSE)),IF($X$1=6,(VLOOKUP(B246,'X6'!$B:$AZ,15,FALSE)),IF($X$1=7,(VLOOKUP(B246,'X7'!$B:$AZ,15,FALSE)),IF($X$1=8,(VLOOKUP(B246,'X8'!$B:$AZ,15,FALSE)),IF($X$1=9,(VLOOKUP(B246,'X9'!$B:$AZ,15,FALSE)),IF($X$1=10,(VLOOKUP(B246,'X10'!$B:$AZ,15,FALSE)),IF($X$1=11,(VLOOKUP(B246,'X11'!$B:$AZ,15,FALSE)),IF($X$1=12,(VLOOKUP(B246,'X12'!$B:$AZ,15,FALSE)),IF($X$1=13,(VLOOKUP(B246,'X13'!$B:$AZ,15,FALSE)),"B")))))))))))))))</f>
        <v xml:space="preserve"> </v>
      </c>
      <c r="S246" s="185" t="str">
        <f ca="1">IF(ISERROR(IF((IF($X$1=1,(VLOOKUP(B246,'X1'!$B:$AZ,14,FALSE)),(IF($X$1=2,(VLOOKUP(B246,'X2'!$B:$AZ,14,FALSE)),(IF($X$1=3,(VLOOKUP(B246,'X3'!$B:$AZ,14,FALSE)),(IF($X$1=4,(VLOOKUP(B246,'X4'!$B:$AZ,14,FALSE)),(IF($X$1=5,(VLOOKUP(B246,'X5'!$B:$AZ,14,FALSE)),(IF($X$1=6,(VLOOKUP(B246,'X6'!$B:$AZ,14,FALSE)),(IF($X$1=7,(VLOOKUP(B246,'X7'!$B:$AZ,14,FALSE)),(IF($X$1=8,(VLOOKUP(B246,'X8'!$B:$AZ,14,FALSE)),(IF($X$1=9,(VLOOKUP(B246,'X9'!$B:$AZ,14,FALSE)),(IF($X$1=10,(VLOOKUP(B246,'X10'!$B:$AZ,14,FALSE)),(IF($X$1=11,(VLOOKUP(B246,'X11'!$B:$AZ,14,FALSE)),(IF($X$1=12,(VLOOKUP(B246,'X12'!$B:$AZ,14,FALSE)),(VLOOKUP(B246,'X13'!$B:$AZ,14,FALSE))))))))))))))))))))))))))=$V$1," ",(IF($X$1=1,(VLOOKUP(B246,'X1'!$B:$AZ,14,FALSE)),(IF($X$1=2,(VLOOKUP(B246,'X2'!$B:$AZ,14,FALSE)),(IF($X$1=3,(VLOOKUP(B246,'X3'!$B:$AZ,14,FALSE)),(IF($X$1=4,(VLOOKUP(B246,'X4'!$B:$AZ,14,FALSE)),(IF($X$1=5,(VLOOKUP(B246,'X5'!$B:$AZ,14,FALSE)),(IF($X$1=6,(VLOOKUP(B246,'X6'!$B:$AZ,14,FALSE)),(IF($X$1=7,(VLOOKUP(B246,'X7'!$B:$AZ,14,FALSE)),(IF($X$1=8,(VLOOKUP(B246,'X8'!$B:$AZ,14,FALSE)),(IF($X$1=9,(VLOOKUP(B246,'X9'!$B:$AZ,14,FALSE)),(IF($X$1=10,(VLOOKUP(B246,'X10'!$B:$AZ,14,FALSE)),(IF($X$1=11,(VLOOKUP(B246,'X11'!$B:$AZ,14,FALSE)),(IF($X$1=12,(VLOOKUP(B246,'X12'!$B:$AZ,14,FALSE)),(VLOOKUP(B246,'X13'!$B:$AZ,14,FALSE))))))))))))))))))))))))))))=TRUE," ",(IF((IF($X$1=1,(VLOOKUP(B246,'X1'!$B:$AZ,14,FALSE)),(IF($X$1=2,(VLOOKUP(B246,'X2'!$B:$AZ,14,FALSE)),(IF($X$1=3,(VLOOKUP(B246,'X3'!$B:$AZ,14,FALSE)),(IF($X$1=4,(VLOOKUP(B246,'X4'!$B:$AZ,14,FALSE)),(IF($X$1=5,(VLOOKUP(B246,'X5'!$B:$AZ,14,FALSE)),(IF($X$1=6,(VLOOKUP(B246,'X6'!$B:$AZ,14,FALSE)),(IF($X$1=7,(VLOOKUP(B246,'X7'!$B:$AZ,14,FALSE)),(IF($X$1=8,(VLOOKUP(B246,'X8'!$B:$AZ,14,FALSE)),(IF($X$1=9,(VLOOKUP(B246,'X9'!$B:$AZ,14,FALSE)),(IF($X$1=10,(VLOOKUP(B246,'X10'!$B:$AZ,14,FALSE)),(IF($X$1=11,(VLOOKUP(B246,'X11'!$B:$AZ,14,FALSE)),(IF($X$1=12,(VLOOKUP(B246,'X12'!$B:$AZ,14,FALSE)),(VLOOKUP(B246,'X13'!$B:$AZ,14,FALSE))))))))))))))))))))))))))=$V$1," ",(IF($X$1=1,(VLOOKUP(B246,'X1'!$B:$AZ,14,FALSE)),(IF($X$1=2,(VLOOKUP(B246,'X2'!$B:$AZ,14,FALSE)),(IF($X$1=3,(VLOOKUP(B246,'X3'!$B:$AZ,14,FALSE)),(IF($X$1=4,(VLOOKUP(B246,'X4'!$B:$AZ,14,FALSE)),(IF($X$1=5,(VLOOKUP(B246,'X5'!$B:$AZ,14,FALSE)),(IF($X$1=6,(VLOOKUP(B246,'X6'!$B:$AZ,14,FALSE)),(IF($X$1=7,(VLOOKUP(B246,'X7'!$B:$AZ,14,FALSE)),(IF($X$1=8,(VLOOKUP(B246,'X8'!$B:$AZ,14,FALSE)),(IF($X$1=9,(VLOOKUP(B246,'X9'!$B:$AZ,14,FALSE)),(IF($X$1=10,(VLOOKUP(B246,'X10'!$B:$AZ,14,FALSE)),(IF($X$1=11,(VLOOKUP(B246,'X11'!$B:$AZ,14,FALSE)),(IF($X$1=12,(VLOOKUP(B246,'X12'!$B:$AZ,14,FALSE)),(VLOOKUP(B246,'X13'!$B:$AZ,14,FALSE)))))))))))))))))))))))))))))</f>
        <v xml:space="preserve"> </v>
      </c>
    </row>
    <row r="247" spans="1:19" ht="14.1" customHeight="1" x14ac:dyDescent="0.2">
      <c r="A247" s="156" t="s">
        <v>1058</v>
      </c>
      <c r="B247" s="122" t="str">
        <f>IF(ISERROR(IF($U$16=1,(VLOOKUP(A247,$AC$89:$AH$125,2,FALSE)),IF((IF($X$1=1,'X1'!B206,(IF($X$1=2,'X2'!B206,(IF($X$1=3,'X3'!B206,(IF($X$1=4,'X4'!B206,(IF($X$1=5,'X5'!B206,(IF($X$1=6,'X6'!B206,(IF($X$1=7,'X7'!B206,(IF($X$1=8,'X8'!B206,(IF($X$1=9,'X9'!B206,(IF($X$1=10,'X10'!B206,(IF($X$1=11,'X11'!B206,(IF($X$1=12,'X12'!B206,'X13'!B206))))))))))))))))))))))))="","",(IF($X$1=1,'X1'!B206,(IF($X$1=2,'X2'!B206,(IF($X$1=3,'X3'!B206,(IF($X$1=4,'X4'!B206,(IF($X$1=5,'X5'!B206,(IF($X$1=6,'X6'!B206,(IF($X$1=7,'X7'!B206,(IF($X$1=8,'X8'!B206,(IF($X$1=9,'X9'!B206,(IF($X$1=10,'X10'!B206,(IF($X$1=11,'X11'!B206,(IF($X$1=12,'X12'!B206,'X13'!B206)))))))))))))))))))))))))))=TRUE," ",(IF($U$16=1,(VLOOKUP(A247,$AC$89:$AH$125,2,FALSE)),IF((IF($X$1=1,'X1'!B206,(IF($X$1=2,'X2'!B206,(IF($X$1=3,'X3'!B206,(IF($X$1=4,'X4'!B206,(IF($X$1=5,'X5'!B206,(IF($X$1=6,'X6'!B206,(IF($X$1=7,'X7'!B206,(IF($X$1=8,'X8'!B206,(IF($X$1=9,'X9'!B206,(IF($X$1=10,'X10'!B206,(IF($X$1=11,'X11'!B206,(IF($X$1=12,'X12'!B206,'X13'!B206))))))))))))))))))))))))="","",(IF($X$1=1,'X1'!B206,(IF($X$1=2,'X2'!B206,(IF($X$1=3,'X3'!B206,(IF($X$1=4,'X4'!B206,(IF($X$1=5,'X5'!B206,(IF($X$1=6,'X6'!B206,(IF($X$1=7,'X7'!B206,(IF($X$1=8,'X8'!B206,(IF($X$1=9,'X9'!B206,(IF($X$1=10,'X10'!B206,(IF($X$1=11,'X11'!B206,(IF($X$1=12,'X12'!B206,'X13'!B206))))))))))))))))))))))))))))</f>
        <v/>
      </c>
      <c r="C247" s="181" t="str">
        <f ca="1">IF(ISERROR(IF($X$1=1,(VLOOKUP(B247,'X1'!$B:$AZ,47,FALSE)),IF($X$1=2,(VLOOKUP(B247,'X2'!$B:$AZ,47,FALSE)),IF($X$1=3,(VLOOKUP(B247,'X3'!$B:$AZ,47,FALSE)),IF($X$1=4,(VLOOKUP(B247,'X4'!$B:$AZ,47,FALSE)),IF($X$1=5,(VLOOKUP(B247,'X5'!$B:$AZ,47,FALSE)),IF($X$1=6,(VLOOKUP(B247,'X6'!$B:$AZ,47,FALSE)),IF($X$1=7,(VLOOKUP(B247,'X7'!$B:$AZ,47,FALSE)),IF($X$1=8,(VLOOKUP(B247,'X8'!$B:$AZ,47,FALSE)),IF($X$1=9,(VLOOKUP(B247,'X9'!$B:$AZ,47,FALSE)),IF($X$1=10,(VLOOKUP(B247,'X10'!$B:$AZ,47,FALSE)),IF($X$1=11,(VLOOKUP(B247,'X11'!$B:$AZ,47,FALSE)),IF($X$1=12,(VLOOKUP(B247,'X12'!$B:$AZ,47,FALSE)),IF($X$1=13,(VLOOKUP(B247,'X13'!$B:$AZ,47,FALSE)),"B"))))))))))))))=TRUE," ",(IF($X$1=1,(VLOOKUP(B247,'X1'!$B:$AZ,47,FALSE)),IF($X$1=2,(VLOOKUP(B247,'X2'!$B:$AZ,47,FALSE)),IF($X$1=3,(VLOOKUP(B247,'X3'!$B:$AZ,47,FALSE)),IF($X$1=4,(VLOOKUP(B247,'X4'!$B:$AZ,47,FALSE)),IF($X$1=5,(VLOOKUP(B247,'X5'!$B:$AZ,47,FALSE)),IF($X$1=6,(VLOOKUP(B247,'X6'!$B:$AZ,47,FALSE)),IF($X$1=7,(VLOOKUP(B247,'X7'!$B:$AZ,47,FALSE)),IF($X$1=8,(VLOOKUP(B247,'X8'!$B:$AZ,47,FALSE)),IF($X$1=9,(VLOOKUP(B247,'X9'!$B:$AZ,47,FALSE)),IF($X$1=10,(VLOOKUP(B247,'X10'!$B:$AZ,47,FALSE)),IF($X$1=11,(VLOOKUP(B247,'X11'!$B:$AZ,47,FALSE)),IF($X$1=12,(VLOOKUP(B247,'X12'!$B:$AZ,47,FALSE)),IF($X$1=13,(VLOOKUP(B247,'X13'!$B:$AZ,47,FALSE)),"B")))))))))))))))</f>
        <v xml:space="preserve"> </v>
      </c>
      <c r="D247" s="181" t="str">
        <f ca="1">IF(ISERROR(IF($X$1=1,(VLOOKUP(B247,'X1'!$B:$AP,41,FALSE)),IF($X$1=2,(VLOOKUP(B247,'X2'!$B:$AP,41,FALSE)),IF($X$1=3,(VLOOKUP(B247,'X3'!$B:$AP,41,FALSE)),IF($X$1=4,(VLOOKUP(B247,'X4'!$B:$AP,41,FALSE)),IF($X$1=5,(VLOOKUP(B247,'X5'!$B:$AP,41,FALSE)),IF($X$1=6,(VLOOKUP(B247,'X6'!$B:$AP,41,FALSE)),IF($X$1=7,(VLOOKUP(B247,'X7'!$B:$AP,41,FALSE)),IF($X$1=8,(VLOOKUP(B247,'X8'!$B:$AP,41,FALSE)),IF($X$1=9,(VLOOKUP(B247,'X9'!$B:$AP,41,FALSE)),IF($X$1=10,(VLOOKUP(B247,'X10'!$B:$AP,41,FALSE)),IF($X$1=11,(VLOOKUP(B247,'X11'!$B:$AP,41,FALSE)),IF($X$1=12,(VLOOKUP(B247,'X12'!$B:$AP,41,FALSE)),IF($X$1=13,(VLOOKUP(B247,'X13'!$B:$AP,41,FALSE)),"B"))))))))))))))=TRUE," ",(IF($X$1=1,(VLOOKUP(B247,'X1'!$B:$AP,41,FALSE)),IF($X$1=2,(VLOOKUP(B247,'X2'!$B:$AP,41,FALSE)),IF($X$1=3,(VLOOKUP(B247,'X3'!$B:$AP,41,FALSE)),IF($X$1=4,(VLOOKUP(B247,'X4'!$B:$AP,41,FALSE)),IF($X$1=5,(VLOOKUP(B247,'X5'!$B:$AP,41,FALSE)),IF($X$1=6,(VLOOKUP(B247,'X6'!$B:$AP,41,FALSE)),IF($X$1=7,(VLOOKUP(B247,'X7'!$B:$AP,41,FALSE)),IF($X$1=8,(VLOOKUP(B247,'X8'!$B:$AP,41,FALSE)),IF($X$1=9,(VLOOKUP(B247,'X9'!$B:$AP,41,FALSE)),IF($X$1=10,(VLOOKUP(B247,'X10'!$B:$AP,41,FALSE)),IF($X$1=11,(VLOOKUP(B247,'X11'!$B:$AP,41,FALSE)),IF($X$1=12,(VLOOKUP(B247,'X12'!$B:$AP,41,FALSE)),IF($X$1=13,(VLOOKUP(B247,'X13'!$B:$AP,41,FALSE)),"B")))))))))))))))</f>
        <v xml:space="preserve"> </v>
      </c>
      <c r="E247" s="182" t="str">
        <f ca="1">IF(ISERROR(IF($X$1=1,(VLOOKUP(B247,'X1'!$B:$AP,7,FALSE)),IF($X$1=2,(VLOOKUP(B247,'X2'!$B:$AP,7,FALSE)),IF($X$1=3,(VLOOKUP(B247,'X3'!$B:$AP,7,FALSE)),IF($X$1=4,(VLOOKUP(B247,'X4'!$B:$AP,7,FALSE)),IF($X$1=5,(VLOOKUP(B247,'X5'!$B:$AP,7,FALSE)),IF($X$1=6,(VLOOKUP(B247,'X6'!$B:$AP,7,FALSE)),IF($X$1=7,(VLOOKUP(B247,'X7'!$B:$AP,7,FALSE)),IF($X$1=8,(VLOOKUP(B247,'X8'!$B:$AP,7,FALSE)),IF($X$1=9,(VLOOKUP(B247,'X9'!$B:$AP,7,FALSE)),IF($X$1=10,(VLOOKUP(B247,'X10'!$B:$AP,7,FALSE)),IF($X$1=11,(VLOOKUP(B247,'X11'!$B:$AP,7,FALSE)),IF($X$1=12,(VLOOKUP(B247,'X12'!$B:$AP,7,FALSE)),IF($X$1=13,(VLOOKUP(B247,'X13'!$B:$AP,7,FALSE)),"B"))))))))))))))=TRUE," ",(IF($X$1=1,(VLOOKUP(B247,'X1'!$B:$AP,7,FALSE)),IF($X$1=2,(VLOOKUP(B247,'X2'!$B:$AP,7,FALSE)),IF($X$1=3,(VLOOKUP(B247,'X3'!$B:$AP,7,FALSE)),IF($X$1=4,(VLOOKUP(B247,'X4'!$B:$AP,7,FALSE)),IF($X$1=5,(VLOOKUP(B247,'X5'!$B:$AP,7,FALSE)),IF($X$1=6,(VLOOKUP(B247,'X6'!$B:$AP,7,FALSE)),IF($X$1=7,(VLOOKUP(B247,'X7'!$B:$AP,7,FALSE)),IF($X$1=8,(VLOOKUP(B247,'X8'!$B:$AP,7,FALSE)),IF($X$1=9,(VLOOKUP(B247,'X9'!$B:$AP,7,FALSE)),IF($X$1=10,(VLOOKUP(B247,'X10'!$B:$AP,7,FALSE)),IF($X$1=11,(VLOOKUP(B247,'X11'!$B:$AP,7,FALSE)),IF($X$1=12,(VLOOKUP(B247,'X12'!$B:$AP,7,FALSE)),IF($X$1=13,(VLOOKUP(B247,'X13'!$B:$AP,7,FALSE)),"B")))))))))))))))</f>
        <v xml:space="preserve"> </v>
      </c>
      <c r="F247" s="182" t="str">
        <f ca="1">IF(ISERROR(IF((IF($X$1=1,(VLOOKUP(B247,'X1'!$B:$AO,6,FALSE)),(IF($X$1=2,(VLOOKUP(B247,'X2'!$B:$AO,6,FALSE)),(IF($X$1=3,(VLOOKUP(B247,'X3'!$B:$AO,6,FALSE)),(IF($X$1=4,(VLOOKUP(B247,'X4'!$B:$AO,6,FALSE)),(IF($X$1=5,(VLOOKUP(B247,'X5'!$B:$AO,6,FALSE)),(IF($X$1=6,(VLOOKUP(B247,'X6'!$B:$AO,6,FALSE)),(IF($X$1=7,(VLOOKUP(B247,'X7'!$B:$AO,6,FALSE)),(IF($X$1=8,(VLOOKUP(B247,'X8'!$B:$AO,6,FALSE)),(IF($X$1=9,(VLOOKUP(B247,'X9'!$B:$AO,6,FALSE)),(IF($X$1=10,(VLOOKUP(B247,'X10'!$B:$AO,6,FALSE)),(IF($X$1=11,(VLOOKUP(B247,'X11'!$B:$AO,6,FALSE)),(IF($X$1=12,(VLOOKUP(B247,'X12'!$B:$AO,6,FALSE)),(VLOOKUP(B247,'X13'!$B:$AO,6,FALSE))))))))))))))))))))))))))=$V$1," ",(IF($X$1=1,(VLOOKUP(B247,'X1'!$B:$AO,6,FALSE)),(IF($X$1=2,(VLOOKUP(B247,'X2'!$B:$AO,6,FALSE)),(IF($X$1=3,(VLOOKUP(B247,'X3'!$B:$AO,6,FALSE)),(IF($X$1=4,(VLOOKUP(B247,'X4'!$B:$AO,6,FALSE)),(IF($X$1=5,(VLOOKUP(B247,'X5'!$B:$AO,6,FALSE)),(IF($X$1=6,(VLOOKUP(B247,'X6'!$B:$AO,6,FALSE)),(IF($X$1=7,(VLOOKUP(B247,'X7'!$B:$AO,6,FALSE)),(IF($X$1=8,(VLOOKUP(B247,'X8'!$B:$AO,6,FALSE)),(IF($X$1=9,(VLOOKUP(B247,'X9'!$B:$AO,6,FALSE)),(IF($X$1=10,(VLOOKUP(B247,'X10'!$B:$AO,6,FALSE)),(IF($X$1=11,(VLOOKUP(B247,'X11'!$B:$AO,6,FALSE)),(IF($X$1=12,(VLOOKUP(B247,'X12'!$B:$AO,6,FALSE)),(VLOOKUP(B247,'X13'!$B:$AO,6,FALSE))))))))))))))))))))))))))))=TRUE," ",(IF((IF($X$1=1,(VLOOKUP(B247,'X1'!$B:$AO,6,FALSE)),(IF($X$1=2,(VLOOKUP(B247,'X2'!$B:$AO,6,FALSE)),(IF($X$1=3,(VLOOKUP(B247,'X3'!$B:$AO,6,FALSE)),(IF($X$1=4,(VLOOKUP(B247,'X4'!$B:$AO,6,FALSE)),(IF($X$1=5,(VLOOKUP(B247,'X5'!$B:$AO,6,FALSE)),(IF($X$1=6,(VLOOKUP(B247,'X6'!$B:$AO,6,FALSE)),(IF($X$1=7,(VLOOKUP(B247,'X7'!$B:$AO,6,FALSE)),(IF($X$1=8,(VLOOKUP(B247,'X8'!$B:$AO,6,FALSE)),(IF($X$1=9,(VLOOKUP(B247,'X9'!$B:$AO,6,FALSE)),(IF($X$1=10,(VLOOKUP(B247,'X10'!$B:$AO,6,FALSE)),(IF($X$1=11,(VLOOKUP(B247,'X11'!$B:$AO,6,FALSE)),(IF($X$1=12,(VLOOKUP(B247,'X12'!$B:$AO,6,FALSE)),(VLOOKUP(B247,'X13'!$B:$AO,6,FALSE))))))))))))))))))))))))))=$V$1," ",(IF($X$1=1,(VLOOKUP(B247,'X1'!$B:$AO,6,FALSE)),(IF($X$1=2,(VLOOKUP(B247,'X2'!$B:$AO,6,FALSE)),(IF($X$1=3,(VLOOKUP(B247,'X3'!$B:$AO,6,FALSE)),(IF($X$1=4,(VLOOKUP(B247,'X4'!$B:$AO,6,FALSE)),(IF($X$1=5,(VLOOKUP(B247,'X5'!$B:$AO,6,FALSE)),(IF($X$1=6,(VLOOKUP(B247,'X6'!$B:$AO,6,FALSE)),(IF($X$1=7,(VLOOKUP(B247,'X7'!$B:$AO,6,FALSE)),(IF($X$1=8,(VLOOKUP(B247,'X8'!$B:$AO,6,FALSE)),(IF($X$1=9,(VLOOKUP(B247,'X9'!$B:$AO,6,FALSE)),(IF($X$1=10,(VLOOKUP(B247,'X10'!$B:$AO,6,FALSE)),(IF($X$1=11,(VLOOKUP(B247,'X11'!$B:$AO,6,FALSE)),(IF($X$1=12,(VLOOKUP(B247,'X12'!$B:$AO,6,FALSE)),(VLOOKUP(B247,'X13'!$B:$AO,6,FALSE)))))))))))))))))))))))))))))</f>
        <v xml:space="preserve"> </v>
      </c>
      <c r="G247" s="182" t="str">
        <f ca="1">IF(ISERROR(IF($X$1=1,(VLOOKUP(B247,'X1'!$B:$AZ,44,FALSE)),IF($X$1=2,(VLOOKUP(B247,'X2'!$B:$AZ,44,FALSE)),IF($X$1=3,(VLOOKUP(B247,'X3'!$B:$AZ,44,FALSE)),IF($X$1=4,(VLOOKUP(B247,'X4'!$B:$AZ,44,FALSE)),IF($X$1=5,(VLOOKUP(B247,'X5'!$B:$AZ,44,FALSE)),IF($X$1=6,(VLOOKUP(B247,'X6'!$B:$AZ,44,FALSE)),IF($X$1=7,(VLOOKUP(B247,'X7'!$B:$AZ,44,FALSE)),IF($X$1=8,(VLOOKUP(B247,'X8'!$B:$AZ,44,FALSE)),IF($X$1=9,(VLOOKUP(B247,'X9'!$B:$AZ,44,FALSE)),IF($X$1=10,(VLOOKUP(B247,'X10'!$B:$AZ,44,FALSE)),IF($X$1=11,(VLOOKUP(B247,'X11'!$B:$AZ,44,FALSE)),IF($X$1=12,(VLOOKUP(B247,'X12'!$B:$AZ,44,FALSE)),IF($X$1=13,(VLOOKUP(B247,'X13'!$B:$AZ,44,FALSE)),"B"))))))))))))))=TRUE," ",(IF($X$1=1,(VLOOKUP(B247,'X1'!$B:$AZ,44,FALSE)),IF($X$1=2,(VLOOKUP(B247,'X2'!$B:$AZ,44,FALSE)),IF($X$1=3,(VLOOKUP(B247,'X3'!$B:$AZ,44,FALSE)),IF($X$1=4,(VLOOKUP(B247,'X4'!$B:$AZ,44,FALSE)),IF($X$1=5,(VLOOKUP(B247,'X5'!$B:$AZ,44,FALSE)),IF($X$1=6,(VLOOKUP(B247,'X6'!$B:$AZ,44,FALSE)),IF($X$1=7,(VLOOKUP(B247,'X7'!$B:$AZ,44,FALSE)),IF($X$1=8,(VLOOKUP(B247,'X8'!$B:$AZ,44,FALSE)),IF($X$1=9,(VLOOKUP(B247,'X9'!$B:$AZ,44,FALSE)),IF($X$1=10,(VLOOKUP(B247,'X10'!$B:$AZ,44,FALSE)),IF($X$1=11,(VLOOKUP(B247,'X11'!$B:$AZ,44,FALSE)),IF($X$1=12,(VLOOKUP(B247,'X12'!$B:$AZ,44,FALSE)),IF($X$1=13,(VLOOKUP(B247,'X13'!$B:$AZ,44,FALSE)),"B")))))))))))))))</f>
        <v xml:space="preserve"> </v>
      </c>
      <c r="H247" s="182" t="str">
        <f ca="1">IF(ISERROR(IF($X$1=1,(VLOOKUP(B247,'X1'!$B:$AZ,8,FALSE)),IF($X$1=2,(VLOOKUP(B247,'X2'!$B:$AZ,8,FALSE)),IF($X$1=3,(VLOOKUP(B247,'X3'!$B:$AZ,8,FALSE)),IF($X$1=4,(VLOOKUP(B247,'X4'!$B:$AZ,8,FALSE)),IF($X$1=5,(VLOOKUP(B247,'X5'!$B:$AZ,8,FALSE)),IF($X$1=6,(VLOOKUP(B247,'X6'!$B:$AZ,8,FALSE)),IF($X$1=7,(VLOOKUP(B247,'X7'!$B:$AZ,8,FALSE)),IF($X$1=8,(VLOOKUP(B247,'X8'!$B:$AZ,8,FALSE)),IF($X$1=9,(VLOOKUP(B247,'X9'!$B:$AZ,8,FALSE)),IF($X$1=10,(VLOOKUP(B247,'X10'!$B:$AZ,8,FALSE)),IF($X$1=11,(VLOOKUP(B247,'X11'!$B:$AZ,8,FALSE)),IF($X$1=12,(VLOOKUP(B247,'X12'!$B:$AZ,8,FALSE)),IF($X$1=13,(VLOOKUP(B247,'X13'!$B:$AZ,8,FALSE)),"B"))))))))))))))=TRUE," ",(IF($X$1=1,(VLOOKUP(B247,'X1'!$B:$AZ,8,FALSE)),IF($X$1=2,(VLOOKUP(B247,'X2'!$B:$AZ,8,FALSE)),IF($X$1=3,(VLOOKUP(B247,'X3'!$B:$AZ,8,FALSE)),IF($X$1=4,(VLOOKUP(B247,'X4'!$B:$AZ,8,FALSE)),IF($X$1=5,(VLOOKUP(B247,'X5'!$B:$AZ,8,FALSE)),IF($X$1=6,(VLOOKUP(B247,'X6'!$B:$AZ,8,FALSE)),IF($X$1=7,(VLOOKUP(B247,'X7'!$B:$AZ,8,FALSE)),IF($X$1=8,(VLOOKUP(B247,'X8'!$B:$AZ,8,FALSE)),IF($X$1=9,(VLOOKUP(B247,'X9'!$B:$AZ,8,FALSE)),IF($X$1=10,(VLOOKUP(B247,'X10'!$B:$AZ,8,FALSE)),IF($X$1=11,(VLOOKUP(B247,'X11'!$B:$AZ,8,FALSE)),IF($X$1=12,(VLOOKUP(B247,'X12'!$B:$AZ,8,FALSE)),IF($X$1=13,(VLOOKUP(B247,'X13'!$B:$AZ,8,FALSE)),"B")))))))))))))))</f>
        <v xml:space="preserve"> </v>
      </c>
      <c r="I247" s="183" t="str">
        <f ca="1">IF(ISERROR(IF($X$1=1,(VLOOKUP(B247,'X1'!$B:$AZ,2,FALSE)),IF($X$1=2,(VLOOKUP(B247,'X2'!$B:$AZ,2,FALSE)),IF($X$1=3,(VLOOKUP(B247,'X3'!$B:$AZ,2,FALSE)),IF($X$1=4,(VLOOKUP(B247,'X4'!$B:$AZ,2,FALSE)),IF($X$1=5,(VLOOKUP(B247,'X5'!$B:$AZ,2,FALSE)),IF($X$1=6,(VLOOKUP(B247,'X6'!$B:$AZ,2,FALSE)),IF($X$1=7,(VLOOKUP(B247,'X7'!$B:$AZ,2,FALSE)),IF($X$1=8,(VLOOKUP(B247,'X8'!$B:$AZ,2,FALSE)),IF($X$1=9,(VLOOKUP(B247,'X9'!$B:$AZ,2,FALSE)),IF($X$1=10,(VLOOKUP(B247,'X10'!$B:$AZ,2,FALSE)),IF($X$1=11,(VLOOKUP(B247,'X11'!$B:$AZ,2,FALSE)),IF($X$1=12,(VLOOKUP(B247,'X12'!$B:$AZ,2,FALSE)),IF($X$1=13,(VLOOKUP(B247,'X13'!$B:$AZ,2,FALSE)),"B"))))))))))))))=TRUE," ",(IF($X$1=1,(VLOOKUP(B247,'X1'!$B:$AZ,2,FALSE)),IF($X$1=2,(VLOOKUP(B247,'X2'!$B:$AZ,2,FALSE)),IF($X$1=3,(VLOOKUP(B247,'X3'!$B:$AZ,2,FALSE)),IF($X$1=4,(VLOOKUP(B247,'X4'!$B:$AZ,2,FALSE)),IF($X$1=5,(VLOOKUP(B247,'X5'!$B:$AZ,2,FALSE)),IF($X$1=6,(VLOOKUP(B247,'X6'!$B:$AZ,2,FALSE)),IF($X$1=7,(VLOOKUP(B247,'X7'!$B:$AZ,2,FALSE)),IF($X$1=8,(VLOOKUP(B247,'X8'!$B:$AZ,2,FALSE)),IF($X$1=9,(VLOOKUP(B247,'X9'!$B:$AZ,2,FALSE)),IF($X$1=10,(VLOOKUP(B247,'X10'!$B:$AZ,2,FALSE)),IF($X$1=11,(VLOOKUP(B247,'X11'!$B:$AZ,2,FALSE)),IF($X$1=12,(VLOOKUP(B247,'X12'!$B:$AZ,2,FALSE)),IF($X$1=13,(VLOOKUP(B247,'X13'!$B:$AZ,2,FALSE)),"B")))))))))))))))</f>
        <v xml:space="preserve"> </v>
      </c>
      <c r="J247" s="183" t="str">
        <f ca="1">IF(ISERROR(IF($X$1=1,(VLOOKUP(B247,'X1'!$B:$AZ,3,FALSE)),IF($X$1=2,(VLOOKUP(B247,'X2'!$B:$AZ,3,FALSE)),IF($X$1=3,(VLOOKUP(B247,'X3'!$B:$AZ,3,FALSE)),IF($X$1=4,(VLOOKUP(B247,'X4'!$B:$AZ,3,FALSE)),IF($X$1=5,(VLOOKUP(B247,'X5'!$B:$AZ,3,FALSE)),IF($X$1=6,(VLOOKUP(B247,'X6'!$B:$AZ,3,FALSE)),IF($X$1=7,(VLOOKUP(B247,'X7'!$B:$AZ,3,FALSE)),IF($X$1=8,(VLOOKUP(B247,'X8'!$B:$AZ,3,FALSE)),IF($X$1=9,(VLOOKUP(B247,'X9'!$B:$AZ,3,FALSE)),IF($X$1=10,(VLOOKUP(B247,'X10'!$B:$AZ,3,FALSE)),IF($X$1=11,(VLOOKUP(B247,'X11'!$B:$AZ,3,FALSE)),IF($X$1=12,(VLOOKUP(B247,'X12'!$B:$AZ,3,FALSE)),IF($X$1=13,(VLOOKUP(B247,'X13'!$B:$AZ,3,FALSE)),"B"))))))))))))))=TRUE," ",(IF($X$1=1,(VLOOKUP(B247,'X1'!$B:$AZ,3,FALSE)),IF($X$1=2,(VLOOKUP(B247,'X2'!$B:$AZ,3,FALSE)),IF($X$1=3,(VLOOKUP(B247,'X3'!$B:$AZ,3,FALSE)),IF($X$1=4,(VLOOKUP(B247,'X4'!$B:$AZ,3,FALSE)),IF($X$1=5,(VLOOKUP(B247,'X5'!$B:$AZ,3,FALSE)),IF($X$1=6,(VLOOKUP(B247,'X6'!$B:$AZ,3,FALSE)),IF($X$1=7,(VLOOKUP(B247,'X7'!$B:$AZ,3,FALSE)),IF($X$1=8,(VLOOKUP(B247,'X8'!$B:$AZ,3,FALSE)),IF($X$1=9,(VLOOKUP(B247,'X9'!$B:$AZ,3,FALSE)),IF($X$1=10,(VLOOKUP(B247,'X10'!$B:$AZ,3,FALSE)),IF($X$1=11,(VLOOKUP(B247,'X11'!$B:$AZ,3,FALSE)),IF($X$1=12,(VLOOKUP(B247,'X12'!$B:$AZ,3,FALSE)),IF($X$1=13,(VLOOKUP(B247,'X13'!$B:$AZ,3,FALSE)),"B")))))))))))))))</f>
        <v xml:space="preserve"> </v>
      </c>
      <c r="K247" s="183" t="str">
        <f ca="1">IF(ISERROR(IF($X$1=1,(VLOOKUP(B247,'X1'!$B:$AZ,5,FALSE)),IF($X$1=2,(VLOOKUP(B247,'X2'!$B:$AZ,5,FALSE)),IF($X$1=3,(VLOOKUP(B247,'X3'!$B:$AZ,5,FALSE)),IF($X$1=4,(VLOOKUP(B247,'X4'!$B:$AZ,5,FALSE)),IF($X$1=5,(VLOOKUP(B247,'X5'!$B:$AZ,5,FALSE)),IF($X$1=6,(VLOOKUP(B247,'X6'!$B:$AZ,5,FALSE)),IF($X$1=7,(VLOOKUP(B247,'X7'!$B:$AZ,5,FALSE)),IF($X$1=8,(VLOOKUP(B247,'X8'!$B:$AZ,5,FALSE)),IF($X$1=9,(VLOOKUP(B247,'X9'!$B:$AZ,5,FALSE)),IF($X$1=10,(VLOOKUP(B247,'X10'!$B:$AZ,5,FALSE)),IF($X$1=11,(VLOOKUP(B247,'X11'!$B:$AZ,5,FALSE)),IF($X$1=12,(VLOOKUP(B247,'X12'!$B:$AZ,5,FALSE)),IF($X$1=13,(VLOOKUP(B247,'X13'!$B:$AZ,5,FALSE)),"B"))))))))))))))=TRUE," ",(IF($X$1=1,(VLOOKUP(B247,'X1'!$B:$AZ,5,FALSE)),IF($X$1=2,(VLOOKUP(B247,'X2'!$B:$AZ,5,FALSE)),IF($X$1=3,(VLOOKUP(B247,'X3'!$B:$AZ,5,FALSE)),IF($X$1=4,(VLOOKUP(B247,'X4'!$B:$AZ,5,FALSE)),IF($X$1=5,(VLOOKUP(B247,'X5'!$B:$AZ,5,FALSE)),IF($X$1=6,(VLOOKUP(B247,'X6'!$B:$AZ,5,FALSE)),IF($X$1=7,(VLOOKUP(B247,'X7'!$B:$AZ,5,FALSE)),IF($X$1=8,(VLOOKUP(B247,'X8'!$B:$AZ,5,FALSE)),IF($X$1=9,(VLOOKUP(B247,'X9'!$B:$AZ,5,FALSE)),IF($X$1=10,(VLOOKUP(B247,'X10'!$B:$AZ,5,FALSE)),IF($X$1=11,(VLOOKUP(B247,'X11'!$B:$AZ,5,FALSE)),IF($X$1=12,(VLOOKUP(B247,'X12'!$B:$AZ,5,FALSE)),IF($X$1=13,(VLOOKUP(B247,'X13'!$B:$AZ,5,FALSE)),"B")))))))))))))))</f>
        <v xml:space="preserve"> </v>
      </c>
      <c r="L247" s="184" t="str">
        <f ca="1">IF(ISERROR(IF($X$1=1,(VLOOKUP(B247,'X1'!$B:$AZ,9,FALSE)),IF($X$1=2,(VLOOKUP(B247,'X2'!$B:$AZ,9,FALSE)),IF($X$1=3,(VLOOKUP(B247,'X3'!$B:$AZ,9,FALSE)),IF($X$1=4,(VLOOKUP(B247,'X4'!$B:$AZ,9,FALSE)),IF($X$1=5,(VLOOKUP(B247,'X5'!$B:$AZ,9,FALSE)),IF($X$1=6,(VLOOKUP(B247,'X6'!$B:$AZ,9,FALSE)),IF($X$1=7,(VLOOKUP(B247,'X7'!$B:$AZ,9,FALSE)),IF($X$1=8,(VLOOKUP(B247,'X8'!$B:$AZ,9,FALSE)),IF($X$1=9,(VLOOKUP(B247,'X9'!$B:$AZ,9,FALSE)),IF($X$1=10,(VLOOKUP(B247,'X10'!$B:$AZ,9,FALSE)),IF($X$1=11,(VLOOKUP(B247,'X11'!$B:$AZ,9,FALSE)),IF($X$1=12,(VLOOKUP(B247,'X12'!$B:$AZ,9,FALSE)),IF($X$1=13,(VLOOKUP(B247,'X13'!$B:$AZ,9,FALSE)),"B"))))))))))))))=TRUE," ",(IF($X$1=1,(VLOOKUP(B247,'X1'!$B:$AZ,9,FALSE)),IF($X$1=2,(VLOOKUP(B247,'X2'!$B:$AZ,9,FALSE)),IF($X$1=3,(VLOOKUP(B247,'X3'!$B:$AZ,9,FALSE)),IF($X$1=4,(VLOOKUP(B247,'X4'!$B:$AZ,9,FALSE)),IF($X$1=5,(VLOOKUP(B247,'X5'!$B:$AZ,9,FALSE)),IF($X$1=6,(VLOOKUP(B247,'X6'!$B:$AZ,9,FALSE)),IF($X$1=7,(VLOOKUP(B247,'X7'!$B:$AZ,9,FALSE)),IF($X$1=8,(VLOOKUP(B247,'X8'!$B:$AZ,9,FALSE)),IF($X$1=9,(VLOOKUP(B247,'X9'!$B:$AZ,9,FALSE)),IF($X$1=10,(VLOOKUP(B247,'X10'!$B:$AZ,9,FALSE)),IF($X$1=11,(VLOOKUP(B247,'X11'!$B:$AZ,9,FALSE)),IF($X$1=12,(VLOOKUP(B247,'X12'!$B:$AZ,9,FALSE)),IF($X$1=13,(VLOOKUP(B247,'X13'!$B:$AZ,9,FALSE)),"B")))))))))))))))</f>
        <v xml:space="preserve"> </v>
      </c>
      <c r="M247" s="184" t="str">
        <f ca="1">IF(ISERROR(IF($X$1=1,(VLOOKUP(B247,'X1'!$B:$AZ,10,FALSE)),IF($X$1=2,(VLOOKUP(B247,'X2'!$B:$AZ,10,FALSE)),IF($X$1=3,(VLOOKUP(B247,'X3'!$B:$AZ,10,FALSE)),IF($X$1=4,(VLOOKUP(B247,'X4'!$B:$AZ,10,FALSE)),IF($X$1=5,(VLOOKUP(B247,'X5'!$B:$AZ,10,FALSE)),IF($X$1=6,(VLOOKUP(B247,'X6'!$B:$AZ,10,FALSE)),IF($X$1=7,(VLOOKUP(B247,'X7'!$B:$AZ,10,FALSE)),IF($X$1=8,(VLOOKUP(B247,'X8'!$B:$AZ,10,FALSE)),IF($X$1=9,(VLOOKUP(B247,'X9'!$B:$AZ,10,FALSE)),IF($X$1=10,(VLOOKUP(B247,'X10'!$B:$AZ,10,FALSE)),IF($X$1=11,(VLOOKUP(B247,'X11'!$B:$AZ,10,FALSE)),IF($X$1=12,(VLOOKUP(B247,'X12'!$B:$AZ,10,FALSE)),IF($X$1=13,(VLOOKUP(B247,'X13'!$B:$AZ,10,FALSE)),"B"))))))))))))))=TRUE," ",(IF($X$1=1,(VLOOKUP(B247,'X1'!$B:$AZ,10,FALSE)),IF($X$1=2,(VLOOKUP(B247,'X2'!$B:$AZ,10,FALSE)),IF($X$1=3,(VLOOKUP(B247,'X3'!$B:$AZ,10,FALSE)),IF($X$1=4,(VLOOKUP(B247,'X4'!$B:$AZ,10,FALSE)),IF($X$1=5,(VLOOKUP(B247,'X5'!$B:$AZ,10,FALSE)),IF($X$1=6,(VLOOKUP(B247,'X6'!$B:$AZ,10,FALSE)),IF($X$1=7,(VLOOKUP(B247,'X7'!$B:$AZ,10,FALSE)),IF($X$1=8,(VLOOKUP(B247,'X8'!$B:$AZ,10,FALSE)),IF($X$1=9,(VLOOKUP(B247,'X9'!$B:$AZ,10,FALSE)),IF($X$1=10,(VLOOKUP(B247,'X10'!$B:$AZ,10,FALSE)),IF($X$1=11,(VLOOKUP(B247,'X11'!$B:$AZ,10,FALSE)),IF($X$1=12,(VLOOKUP(B247,'X12'!$B:$AZ,10,FALSE)),IF($X$1=13,(VLOOKUP(B247,'X13'!$B:$AZ,10,FALSE)),"B")))))))))))))))</f>
        <v xml:space="preserve"> </v>
      </c>
      <c r="N247" s="185" t="str">
        <f ca="1">IF(ISERROR(IF($X$1=1,(VLOOKUP(B247,'X1'!$B:$AZ,45,FALSE)),IF($X$1=2,(VLOOKUP(B247,'X2'!$B:$AZ,45,FALSE)),IF($X$1=3,(VLOOKUP(B247,'X3'!$B:$AZ,45,FALSE)),IF($X$1=4,(VLOOKUP(B247,'X4'!$B:$AZ,45,FALSE)),IF($X$1=5,(VLOOKUP(B247,'X5'!$B:$AZ,45,FALSE)),IF($X$1=6,(VLOOKUP(B247,'X6'!$B:$AZ,45,FALSE)),IF($X$1=7,(VLOOKUP(B247,'X7'!$B:$AZ,45,FALSE)),IF($X$1=8,(VLOOKUP(B247,'X8'!$B:$AZ,45,FALSE)),IF($X$1=9,(VLOOKUP(B247,'X9'!$B:$AZ,45,FALSE)),IF($X$1=10,(VLOOKUP(B247,'X10'!$B:$AZ,45,FALSE)),IF($X$1=11,(VLOOKUP(B247,'X11'!$B:$AZ,45,FALSE)),IF($X$1=12,(VLOOKUP(B247,'X12'!$B:$AZ,45,FALSE)),IF($X$1=13,(VLOOKUP(B247,'X13'!$B:$AZ,45,FALSE)),"B"))))))))))))))=TRUE," ",(IF($X$1=1,(VLOOKUP(B247,'X1'!$B:$AZ,45,FALSE)),IF($X$1=2,(VLOOKUP(B247,'X2'!$B:$AZ,45,FALSE)),IF($X$1=3,(VLOOKUP(B247,'X3'!$B:$AZ,45,FALSE)),IF($X$1=4,(VLOOKUP(B247,'X4'!$B:$AZ,45,FALSE)),IF($X$1=5,(VLOOKUP(B247,'X5'!$B:$AZ,45,FALSE)),IF($X$1=6,(VLOOKUP(B247,'X6'!$B:$AZ,45,FALSE)),IF($X$1=7,(VLOOKUP(B247,'X7'!$B:$AZ,45,FALSE)),IF($X$1=8,(VLOOKUP(B247,'X8'!$B:$AZ,45,FALSE)),IF($X$1=9,(VLOOKUP(B247,'X9'!$B:$AZ,45,FALSE)),IF($X$1=10,(VLOOKUP(B247,'X10'!$B:$AZ,45,FALSE)),IF($X$1=11,(VLOOKUP(B247,'X11'!$B:$AZ,45,FALSE)),IF($X$1=12,(VLOOKUP(B247,'X12'!$B:$AZ,45,FALSE)),IF($X$1=13,(VLOOKUP(B247,'X13'!$B:$AZ,45,FALSE)),"B")))))))))))))))</f>
        <v xml:space="preserve"> </v>
      </c>
      <c r="O247" s="184" t="str">
        <f ca="1">IF(ISERROR(IF($X$1=1,(VLOOKUP(B247,'X1'!$B:$AZ,11,FALSE)),IF($X$1=2,(VLOOKUP(B247,'X2'!$B:$AZ,11,FALSE)),IF($X$1=3,(VLOOKUP(B247,'X3'!$B:$AZ,11,FALSE)),IF($X$1=4,(VLOOKUP(B247,'X4'!$B:$AZ,11,FALSE)),IF($X$1=5,(VLOOKUP(B247,'X5'!$B:$AZ,11,FALSE)),IF($X$1=6,(VLOOKUP(B247,'X6'!$B:$AZ,11,FALSE)),IF($X$1=7,(VLOOKUP(B247,'X7'!$B:$AZ,11,FALSE)),IF($X$1=8,(VLOOKUP(B247,'X8'!$B:$AZ,11,FALSE)),IF($X$1=9,(VLOOKUP(B247,'X9'!$B:$AZ,11,FALSE)),IF($X$1=10,(VLOOKUP(B247,'X10'!$B:$AZ,11,FALSE)),IF($X$1=11,(VLOOKUP(B247,'X11'!$B:$AZ,11,FALSE)),IF($X$1=12,(VLOOKUP(B247,'X12'!$B:$AZ,11,FALSE)),IF($X$1=13,(VLOOKUP(B247,'X13'!$B:$AZ,11,FALSE)),"B"))))))))))))))=TRUE," ",(IF($X$1=1,(VLOOKUP(B247,'X1'!$B:$AZ,11,FALSE)),IF($X$1=2,(VLOOKUP(B247,'X2'!$B:$AZ,11,FALSE)),IF($X$1=3,(VLOOKUP(B247,'X3'!$B:$AZ,11,FALSE)),IF($X$1=4,(VLOOKUP(B247,'X4'!$B:$AZ,11,FALSE)),IF($X$1=5,(VLOOKUP(B247,'X5'!$B:$AZ,11,FALSE)),IF($X$1=6,(VLOOKUP(B247,'X6'!$B:$AZ,11,FALSE)),IF($X$1=7,(VLOOKUP(B247,'X7'!$B:$AZ,11,FALSE)),IF($X$1=8,(VLOOKUP(B247,'X8'!$B:$AZ,11,FALSE)),IF($X$1=9,(VLOOKUP(B247,'X9'!$B:$AZ,11,FALSE)),IF($X$1=10,(VLOOKUP(B247,'X10'!$B:$AZ,11,FALSE)),IF($X$1=11,(VLOOKUP(B247,'X11'!$B:$AZ,11,FALSE)),IF($X$1=12,(VLOOKUP(B247,'X12'!$B:$AZ,11,FALSE)),IF($X$1=13,(VLOOKUP(B247,'X13'!$B:$AZ,11,FALSE)),"B")))))))))))))))</f>
        <v xml:space="preserve"> </v>
      </c>
      <c r="P247" s="184" t="str">
        <f ca="1">IF(ISERROR(IF($X$1=1,(VLOOKUP(B247,'X1'!$B:$AZ,12,FALSE)),IF($X$1=2,(VLOOKUP(B247,'X2'!$B:$AZ,12,FALSE)),IF($X$1=3,(VLOOKUP(B247,'X3'!$B:$AZ,12,FALSE)),IF($X$1=4,(VLOOKUP(B247,'X4'!$B:$AZ,12,FALSE)),IF($X$1=5,(VLOOKUP(B247,'X5'!$B:$AZ,12,FALSE)),IF($X$1=6,(VLOOKUP(B247,'X6'!$B:$AZ,12,FALSE)),IF($X$1=7,(VLOOKUP(B247,'X7'!$B:$AZ,12,FALSE)),IF($X$1=8,(VLOOKUP(B247,'X8'!$B:$AZ,12,FALSE)),IF($X$1=9,(VLOOKUP(B247,'X9'!$B:$AZ,12,FALSE)),IF($X$1=10,(VLOOKUP(B247,'X10'!$B:$AZ,12,FALSE)),IF($X$1=11,(VLOOKUP(B247,'X11'!$B:$AZ,12,FALSE)),IF($X$1=12,(VLOOKUP(B247,'X12'!$B:$AZ,12,FALSE)),IF($X$1=13,(VLOOKUP(B247,'X13'!$B:$AZ,12,FALSE)),"B"))))))))))))))=TRUE," ",(IF($X$1=1,(VLOOKUP(B247,'X1'!$B:$AZ,12,FALSE)),IF($X$1=2,(VLOOKUP(B247,'X2'!$B:$AZ,12,FALSE)),IF($X$1=3,(VLOOKUP(B247,'X3'!$B:$AZ,12,FALSE)),IF($X$1=4,(VLOOKUP(B247,'X4'!$B:$AZ,12,FALSE)),IF($X$1=5,(VLOOKUP(B247,'X5'!$B:$AZ,12,FALSE)),IF($X$1=6,(VLOOKUP(B247,'X6'!$B:$AZ,12,FALSE)),IF($X$1=7,(VLOOKUP(B247,'X7'!$B:$AZ,12,FALSE)),IF($X$1=8,(VLOOKUP(B247,'X8'!$B:$AZ,12,FALSE)),IF($X$1=9,(VLOOKUP(B247,'X9'!$B:$AZ,12,FALSE)),IF($X$1=10,(VLOOKUP(B247,'X10'!$B:$AZ,12,FALSE)),IF($X$1=11,(VLOOKUP(B247,'X11'!$B:$AZ,12,FALSE)),IF($X$1=12,(VLOOKUP(B247,'X12'!$B:$AZ,12,FALSE)),IF($X$1=13,(VLOOKUP(B247,'X13'!$B:$AZ,12,FALSE)),"B")))))))))))))))</f>
        <v xml:space="preserve"> </v>
      </c>
      <c r="Q247" s="185" t="str">
        <f ca="1">IF(ISERROR(IF($X$1=1,(VLOOKUP(B247,'X1'!$B:$AZ,46,FALSE)),IF($X$1=2,(VLOOKUP(B247,'X2'!$B:$AZ,46,FALSE)),IF($X$1=3,(VLOOKUP(B247,'X3'!$B:$AZ,46,FALSE)),IF($X$1=4,(VLOOKUP(B247,'X4'!$B:$AZ,46,FALSE)),IF($X$1=5,(VLOOKUP(B247,'X5'!$B:$AZ,46,FALSE)),IF($X$1=6,(VLOOKUP(B247,'X6'!$B:$AZ,46,FALSE)),IF($X$1=7,(VLOOKUP(B247,'X7'!$B:$AZ,46,FALSE)),IF($X$1=8,(VLOOKUP(B247,'X8'!$B:$AZ,46,FALSE)),IF($X$1=9,(VLOOKUP(B247,'X9'!$B:$AZ,46,FALSE)),IF($X$1=10,(VLOOKUP(B247,'X10'!$B:$AZ,46,FALSE)),IF($X$1=11,(VLOOKUP(B247,'X11'!$B:$AZ,46,FALSE)),IF($X$1=12,(VLOOKUP(B247,'X12'!$B:$AZ,46,FALSE)),IF($X$1=13,(VLOOKUP(B247,'X13'!$B:$AZ,46,FALSE)),"B"))))))))))))))=TRUE," ",(IF($X$1=1,(VLOOKUP(B247,'X1'!$B:$AZ,46,FALSE)),IF($X$1=2,(VLOOKUP(B247,'X2'!$B:$AZ,46,FALSE)),IF($X$1=3,(VLOOKUP(B247,'X3'!$B:$AZ,46,FALSE)),IF($X$1=4,(VLOOKUP(B247,'X4'!$B:$AZ,46,FALSE)),IF($X$1=5,(VLOOKUP(B247,'X5'!$B:$AZ,46,FALSE)),IF($X$1=6,(VLOOKUP(B247,'X6'!$B:$AZ,46,FALSE)),IF($X$1=7,(VLOOKUP(B247,'X7'!$B:$AZ,46,FALSE)),IF($X$1=8,(VLOOKUP(B247,'X8'!$B:$AZ,46,FALSE)),IF($X$1=9,(VLOOKUP(B247,'X9'!$B:$AZ,46,FALSE)),IF($X$1=10,(VLOOKUP(B247,'X10'!$B:$AZ,46,FALSE)),IF($X$1=11,(VLOOKUP(B247,'X11'!$B:$AZ,46,FALSE)),IF($X$1=12,(VLOOKUP(B247,'X12'!$B:$AZ,46,FALSE)),IF($X$1=13,(VLOOKUP(B247,'X13'!$B:$AZ,46,FALSE)),"B")))))))))))))))</f>
        <v xml:space="preserve"> </v>
      </c>
      <c r="R247" s="185" t="str">
        <f ca="1">IF(ISERROR(IF($X$1=1,(VLOOKUP(B247,'X1'!$B:$AZ,15,FALSE)),IF($X$1=2,(VLOOKUP(B247,'X2'!$B:$AZ,15,FALSE)),IF($X$1=3,(VLOOKUP(B247,'X3'!$B:$AZ,15,FALSE)),IF($X$1=4,(VLOOKUP(B247,'X4'!$B:$AZ,15,FALSE)),IF($X$1=5,(VLOOKUP(B247,'X5'!$B:$AZ,15,FALSE)),IF($X$1=6,(VLOOKUP(B247,'X6'!$B:$AZ,15,FALSE)),IF($X$1=7,(VLOOKUP(B247,'X7'!$B:$AZ,15,FALSE)),IF($X$1=8,(VLOOKUP(B247,'X8'!$B:$AZ,15,FALSE)),IF($X$1=9,(VLOOKUP(B247,'X9'!$B:$AZ,15,FALSE)),IF($X$1=10,(VLOOKUP(B247,'X10'!$B:$AZ,15,FALSE)),IF($X$1=11,(VLOOKUP(B247,'X11'!$B:$AZ,15,FALSE)),IF($X$1=12,(VLOOKUP(B247,'X12'!$B:$AZ,15,FALSE)),IF($X$1=13,(VLOOKUP(B247,'X13'!$B:$AZ,15,FALSE)),"B"))))))))))))))=TRUE," ",(IF($X$1=1,(VLOOKUP(B247,'X1'!$B:$AZ,15,FALSE)),IF($X$1=2,(VLOOKUP(B247,'X2'!$B:$AZ,15,FALSE)),IF($X$1=3,(VLOOKUP(B247,'X3'!$B:$AZ,15,FALSE)),IF($X$1=4,(VLOOKUP(B247,'X4'!$B:$AZ,15,FALSE)),IF($X$1=5,(VLOOKUP(B247,'X5'!$B:$AZ,15,FALSE)),IF($X$1=6,(VLOOKUP(B247,'X6'!$B:$AZ,15,FALSE)),IF($X$1=7,(VLOOKUP(B247,'X7'!$B:$AZ,15,FALSE)),IF($X$1=8,(VLOOKUP(B247,'X8'!$B:$AZ,15,FALSE)),IF($X$1=9,(VLOOKUP(B247,'X9'!$B:$AZ,15,FALSE)),IF($X$1=10,(VLOOKUP(B247,'X10'!$B:$AZ,15,FALSE)),IF($X$1=11,(VLOOKUP(B247,'X11'!$B:$AZ,15,FALSE)),IF($X$1=12,(VLOOKUP(B247,'X12'!$B:$AZ,15,FALSE)),IF($X$1=13,(VLOOKUP(B247,'X13'!$B:$AZ,15,FALSE)),"B")))))))))))))))</f>
        <v xml:space="preserve"> </v>
      </c>
      <c r="S247" s="185" t="str">
        <f ca="1">IF(ISERROR(IF((IF($X$1=1,(VLOOKUP(B247,'X1'!$B:$AZ,14,FALSE)),(IF($X$1=2,(VLOOKUP(B247,'X2'!$B:$AZ,14,FALSE)),(IF($X$1=3,(VLOOKUP(B247,'X3'!$B:$AZ,14,FALSE)),(IF($X$1=4,(VLOOKUP(B247,'X4'!$B:$AZ,14,FALSE)),(IF($X$1=5,(VLOOKUP(B247,'X5'!$B:$AZ,14,FALSE)),(IF($X$1=6,(VLOOKUP(B247,'X6'!$B:$AZ,14,FALSE)),(IF($X$1=7,(VLOOKUP(B247,'X7'!$B:$AZ,14,FALSE)),(IF($X$1=8,(VLOOKUP(B247,'X8'!$B:$AZ,14,FALSE)),(IF($X$1=9,(VLOOKUP(B247,'X9'!$B:$AZ,14,FALSE)),(IF($X$1=10,(VLOOKUP(B247,'X10'!$B:$AZ,14,FALSE)),(IF($X$1=11,(VLOOKUP(B247,'X11'!$B:$AZ,14,FALSE)),(IF($X$1=12,(VLOOKUP(B247,'X12'!$B:$AZ,14,FALSE)),(VLOOKUP(B247,'X13'!$B:$AZ,14,FALSE))))))))))))))))))))))))))=$V$1," ",(IF($X$1=1,(VLOOKUP(B247,'X1'!$B:$AZ,14,FALSE)),(IF($X$1=2,(VLOOKUP(B247,'X2'!$B:$AZ,14,FALSE)),(IF($X$1=3,(VLOOKUP(B247,'X3'!$B:$AZ,14,FALSE)),(IF($X$1=4,(VLOOKUP(B247,'X4'!$B:$AZ,14,FALSE)),(IF($X$1=5,(VLOOKUP(B247,'X5'!$B:$AZ,14,FALSE)),(IF($X$1=6,(VLOOKUP(B247,'X6'!$B:$AZ,14,FALSE)),(IF($X$1=7,(VLOOKUP(B247,'X7'!$B:$AZ,14,FALSE)),(IF($X$1=8,(VLOOKUP(B247,'X8'!$B:$AZ,14,FALSE)),(IF($X$1=9,(VLOOKUP(B247,'X9'!$B:$AZ,14,FALSE)),(IF($X$1=10,(VLOOKUP(B247,'X10'!$B:$AZ,14,FALSE)),(IF($X$1=11,(VLOOKUP(B247,'X11'!$B:$AZ,14,FALSE)),(IF($X$1=12,(VLOOKUP(B247,'X12'!$B:$AZ,14,FALSE)),(VLOOKUP(B247,'X13'!$B:$AZ,14,FALSE))))))))))))))))))))))))))))=TRUE," ",(IF((IF($X$1=1,(VLOOKUP(B247,'X1'!$B:$AZ,14,FALSE)),(IF($X$1=2,(VLOOKUP(B247,'X2'!$B:$AZ,14,FALSE)),(IF($X$1=3,(VLOOKUP(B247,'X3'!$B:$AZ,14,FALSE)),(IF($X$1=4,(VLOOKUP(B247,'X4'!$B:$AZ,14,FALSE)),(IF($X$1=5,(VLOOKUP(B247,'X5'!$B:$AZ,14,FALSE)),(IF($X$1=6,(VLOOKUP(B247,'X6'!$B:$AZ,14,FALSE)),(IF($X$1=7,(VLOOKUP(B247,'X7'!$B:$AZ,14,FALSE)),(IF($X$1=8,(VLOOKUP(B247,'X8'!$B:$AZ,14,FALSE)),(IF($X$1=9,(VLOOKUP(B247,'X9'!$B:$AZ,14,FALSE)),(IF($X$1=10,(VLOOKUP(B247,'X10'!$B:$AZ,14,FALSE)),(IF($X$1=11,(VLOOKUP(B247,'X11'!$B:$AZ,14,FALSE)),(IF($X$1=12,(VLOOKUP(B247,'X12'!$B:$AZ,14,FALSE)),(VLOOKUP(B247,'X13'!$B:$AZ,14,FALSE))))))))))))))))))))))))))=$V$1," ",(IF($X$1=1,(VLOOKUP(B247,'X1'!$B:$AZ,14,FALSE)),(IF($X$1=2,(VLOOKUP(B247,'X2'!$B:$AZ,14,FALSE)),(IF($X$1=3,(VLOOKUP(B247,'X3'!$B:$AZ,14,FALSE)),(IF($X$1=4,(VLOOKUP(B247,'X4'!$B:$AZ,14,FALSE)),(IF($X$1=5,(VLOOKUP(B247,'X5'!$B:$AZ,14,FALSE)),(IF($X$1=6,(VLOOKUP(B247,'X6'!$B:$AZ,14,FALSE)),(IF($X$1=7,(VLOOKUP(B247,'X7'!$B:$AZ,14,FALSE)),(IF($X$1=8,(VLOOKUP(B247,'X8'!$B:$AZ,14,FALSE)),(IF($X$1=9,(VLOOKUP(B247,'X9'!$B:$AZ,14,FALSE)),(IF($X$1=10,(VLOOKUP(B247,'X10'!$B:$AZ,14,FALSE)),(IF($X$1=11,(VLOOKUP(B247,'X11'!$B:$AZ,14,FALSE)),(IF($X$1=12,(VLOOKUP(B247,'X12'!$B:$AZ,14,FALSE)),(VLOOKUP(B247,'X13'!$B:$AZ,14,FALSE)))))))))))))))))))))))))))))</f>
        <v xml:space="preserve"> </v>
      </c>
    </row>
    <row r="248" spans="1:19" ht="14.1" customHeight="1" x14ac:dyDescent="0.2">
      <c r="A248" s="156" t="s">
        <v>1058</v>
      </c>
      <c r="B248" s="122" t="str">
        <f>IF(ISERROR(IF($U$16=1,(VLOOKUP(A248,$AC$89:$AH$125,2,FALSE)),IF((IF($X$1=1,'X1'!B207,(IF($X$1=2,'X2'!B207,(IF($X$1=3,'X3'!B207,(IF($X$1=4,'X4'!B207,(IF($X$1=5,'X5'!B207,(IF($X$1=6,'X6'!B207,(IF($X$1=7,'X7'!B207,(IF($X$1=8,'X8'!B207,(IF($X$1=9,'X9'!B207,(IF($X$1=10,'X10'!B207,(IF($X$1=11,'X11'!B207,(IF($X$1=12,'X12'!B207,'X13'!B207))))))))))))))))))))))))="","",(IF($X$1=1,'X1'!B207,(IF($X$1=2,'X2'!B207,(IF($X$1=3,'X3'!B207,(IF($X$1=4,'X4'!B207,(IF($X$1=5,'X5'!B207,(IF($X$1=6,'X6'!B207,(IF($X$1=7,'X7'!B207,(IF($X$1=8,'X8'!B207,(IF($X$1=9,'X9'!B207,(IF($X$1=10,'X10'!B207,(IF($X$1=11,'X11'!B207,(IF($X$1=12,'X12'!B207,'X13'!B207)))))))))))))))))))))))))))=TRUE," ",(IF($U$16=1,(VLOOKUP(A248,$AC$89:$AH$125,2,FALSE)),IF((IF($X$1=1,'X1'!B207,(IF($X$1=2,'X2'!B207,(IF($X$1=3,'X3'!B207,(IF($X$1=4,'X4'!B207,(IF($X$1=5,'X5'!B207,(IF($X$1=6,'X6'!B207,(IF($X$1=7,'X7'!B207,(IF($X$1=8,'X8'!B207,(IF($X$1=9,'X9'!B207,(IF($X$1=10,'X10'!B207,(IF($X$1=11,'X11'!B207,(IF($X$1=12,'X12'!B207,'X13'!B207))))))))))))))))))))))))="","",(IF($X$1=1,'X1'!B207,(IF($X$1=2,'X2'!B207,(IF($X$1=3,'X3'!B207,(IF($X$1=4,'X4'!B207,(IF($X$1=5,'X5'!B207,(IF($X$1=6,'X6'!B207,(IF($X$1=7,'X7'!B207,(IF($X$1=8,'X8'!B207,(IF($X$1=9,'X9'!B207,(IF($X$1=10,'X10'!B207,(IF($X$1=11,'X11'!B207,(IF($X$1=12,'X12'!B207,'X13'!B207))))))))))))))))))))))))))))</f>
        <v/>
      </c>
      <c r="C248" s="181" t="str">
        <f ca="1">IF(ISERROR(IF($X$1=1,(VLOOKUP(B248,'X1'!$B:$AZ,47,FALSE)),IF($X$1=2,(VLOOKUP(B248,'X2'!$B:$AZ,47,FALSE)),IF($X$1=3,(VLOOKUP(B248,'X3'!$B:$AZ,47,FALSE)),IF($X$1=4,(VLOOKUP(B248,'X4'!$B:$AZ,47,FALSE)),IF($X$1=5,(VLOOKUP(B248,'X5'!$B:$AZ,47,FALSE)),IF($X$1=6,(VLOOKUP(B248,'X6'!$B:$AZ,47,FALSE)),IF($X$1=7,(VLOOKUP(B248,'X7'!$B:$AZ,47,FALSE)),IF($X$1=8,(VLOOKUP(B248,'X8'!$B:$AZ,47,FALSE)),IF($X$1=9,(VLOOKUP(B248,'X9'!$B:$AZ,47,FALSE)),IF($X$1=10,(VLOOKUP(B248,'X10'!$B:$AZ,47,FALSE)),IF($X$1=11,(VLOOKUP(B248,'X11'!$B:$AZ,47,FALSE)),IF($X$1=12,(VLOOKUP(B248,'X12'!$B:$AZ,47,FALSE)),IF($X$1=13,(VLOOKUP(B248,'X13'!$B:$AZ,47,FALSE)),"B"))))))))))))))=TRUE," ",(IF($X$1=1,(VLOOKUP(B248,'X1'!$B:$AZ,47,FALSE)),IF($X$1=2,(VLOOKUP(B248,'X2'!$B:$AZ,47,FALSE)),IF($X$1=3,(VLOOKUP(B248,'X3'!$B:$AZ,47,FALSE)),IF($X$1=4,(VLOOKUP(B248,'X4'!$B:$AZ,47,FALSE)),IF($X$1=5,(VLOOKUP(B248,'X5'!$B:$AZ,47,FALSE)),IF($X$1=6,(VLOOKUP(B248,'X6'!$B:$AZ,47,FALSE)),IF($X$1=7,(VLOOKUP(B248,'X7'!$B:$AZ,47,FALSE)),IF($X$1=8,(VLOOKUP(B248,'X8'!$B:$AZ,47,FALSE)),IF($X$1=9,(VLOOKUP(B248,'X9'!$B:$AZ,47,FALSE)),IF($X$1=10,(VLOOKUP(B248,'X10'!$B:$AZ,47,FALSE)),IF($X$1=11,(VLOOKUP(B248,'X11'!$B:$AZ,47,FALSE)),IF($X$1=12,(VLOOKUP(B248,'X12'!$B:$AZ,47,FALSE)),IF($X$1=13,(VLOOKUP(B248,'X13'!$B:$AZ,47,FALSE)),"B")))))))))))))))</f>
        <v xml:space="preserve"> </v>
      </c>
      <c r="D248" s="181" t="str">
        <f ca="1">IF(ISERROR(IF($X$1=1,(VLOOKUP(B248,'X1'!$B:$AP,41,FALSE)),IF($X$1=2,(VLOOKUP(B248,'X2'!$B:$AP,41,FALSE)),IF($X$1=3,(VLOOKUP(B248,'X3'!$B:$AP,41,FALSE)),IF($X$1=4,(VLOOKUP(B248,'X4'!$B:$AP,41,FALSE)),IF($X$1=5,(VLOOKUP(B248,'X5'!$B:$AP,41,FALSE)),IF($X$1=6,(VLOOKUP(B248,'X6'!$B:$AP,41,FALSE)),IF($X$1=7,(VLOOKUP(B248,'X7'!$B:$AP,41,FALSE)),IF($X$1=8,(VLOOKUP(B248,'X8'!$B:$AP,41,FALSE)),IF($X$1=9,(VLOOKUP(B248,'X9'!$B:$AP,41,FALSE)),IF($X$1=10,(VLOOKUP(B248,'X10'!$B:$AP,41,FALSE)),IF($X$1=11,(VLOOKUP(B248,'X11'!$B:$AP,41,FALSE)),IF($X$1=12,(VLOOKUP(B248,'X12'!$B:$AP,41,FALSE)),IF($X$1=13,(VLOOKUP(B248,'X13'!$B:$AP,41,FALSE)),"B"))))))))))))))=TRUE," ",(IF($X$1=1,(VLOOKUP(B248,'X1'!$B:$AP,41,FALSE)),IF($X$1=2,(VLOOKUP(B248,'X2'!$B:$AP,41,FALSE)),IF($X$1=3,(VLOOKUP(B248,'X3'!$B:$AP,41,FALSE)),IF($X$1=4,(VLOOKUP(B248,'X4'!$B:$AP,41,FALSE)),IF($X$1=5,(VLOOKUP(B248,'X5'!$B:$AP,41,FALSE)),IF($X$1=6,(VLOOKUP(B248,'X6'!$B:$AP,41,FALSE)),IF($X$1=7,(VLOOKUP(B248,'X7'!$B:$AP,41,FALSE)),IF($X$1=8,(VLOOKUP(B248,'X8'!$B:$AP,41,FALSE)),IF($X$1=9,(VLOOKUP(B248,'X9'!$B:$AP,41,FALSE)),IF($X$1=10,(VLOOKUP(B248,'X10'!$B:$AP,41,FALSE)),IF($X$1=11,(VLOOKUP(B248,'X11'!$B:$AP,41,FALSE)),IF($X$1=12,(VLOOKUP(B248,'X12'!$B:$AP,41,FALSE)),IF($X$1=13,(VLOOKUP(B248,'X13'!$B:$AP,41,FALSE)),"B")))))))))))))))</f>
        <v xml:space="preserve"> </v>
      </c>
      <c r="E248" s="182" t="str">
        <f ca="1">IF(ISERROR(IF($X$1=1,(VLOOKUP(B248,'X1'!$B:$AP,7,FALSE)),IF($X$1=2,(VLOOKUP(B248,'X2'!$B:$AP,7,FALSE)),IF($X$1=3,(VLOOKUP(B248,'X3'!$B:$AP,7,FALSE)),IF($X$1=4,(VLOOKUP(B248,'X4'!$B:$AP,7,FALSE)),IF($X$1=5,(VLOOKUP(B248,'X5'!$B:$AP,7,FALSE)),IF($X$1=6,(VLOOKUP(B248,'X6'!$B:$AP,7,FALSE)),IF($X$1=7,(VLOOKUP(B248,'X7'!$B:$AP,7,FALSE)),IF($X$1=8,(VLOOKUP(B248,'X8'!$B:$AP,7,FALSE)),IF($X$1=9,(VLOOKUP(B248,'X9'!$B:$AP,7,FALSE)),IF($X$1=10,(VLOOKUP(B248,'X10'!$B:$AP,7,FALSE)),IF($X$1=11,(VLOOKUP(B248,'X11'!$B:$AP,7,FALSE)),IF($X$1=12,(VLOOKUP(B248,'X12'!$B:$AP,7,FALSE)),IF($X$1=13,(VLOOKUP(B248,'X13'!$B:$AP,7,FALSE)),"B"))))))))))))))=TRUE," ",(IF($X$1=1,(VLOOKUP(B248,'X1'!$B:$AP,7,FALSE)),IF($X$1=2,(VLOOKUP(B248,'X2'!$B:$AP,7,FALSE)),IF($X$1=3,(VLOOKUP(B248,'X3'!$B:$AP,7,FALSE)),IF($X$1=4,(VLOOKUP(B248,'X4'!$B:$AP,7,FALSE)),IF($X$1=5,(VLOOKUP(B248,'X5'!$B:$AP,7,FALSE)),IF($X$1=6,(VLOOKUP(B248,'X6'!$B:$AP,7,FALSE)),IF($X$1=7,(VLOOKUP(B248,'X7'!$B:$AP,7,FALSE)),IF($X$1=8,(VLOOKUP(B248,'X8'!$B:$AP,7,FALSE)),IF($X$1=9,(VLOOKUP(B248,'X9'!$B:$AP,7,FALSE)),IF($X$1=10,(VLOOKUP(B248,'X10'!$B:$AP,7,FALSE)),IF($X$1=11,(VLOOKUP(B248,'X11'!$B:$AP,7,FALSE)),IF($X$1=12,(VLOOKUP(B248,'X12'!$B:$AP,7,FALSE)),IF($X$1=13,(VLOOKUP(B248,'X13'!$B:$AP,7,FALSE)),"B")))))))))))))))</f>
        <v xml:space="preserve"> </v>
      </c>
      <c r="F248" s="182" t="str">
        <f ca="1">IF(ISERROR(IF((IF($X$1=1,(VLOOKUP(B248,'X1'!$B:$AO,6,FALSE)),(IF($X$1=2,(VLOOKUP(B248,'X2'!$B:$AO,6,FALSE)),(IF($X$1=3,(VLOOKUP(B248,'X3'!$B:$AO,6,FALSE)),(IF($X$1=4,(VLOOKUP(B248,'X4'!$B:$AO,6,FALSE)),(IF($X$1=5,(VLOOKUP(B248,'X5'!$B:$AO,6,FALSE)),(IF($X$1=6,(VLOOKUP(B248,'X6'!$B:$AO,6,FALSE)),(IF($X$1=7,(VLOOKUP(B248,'X7'!$B:$AO,6,FALSE)),(IF($X$1=8,(VLOOKUP(B248,'X8'!$B:$AO,6,FALSE)),(IF($X$1=9,(VLOOKUP(B248,'X9'!$B:$AO,6,FALSE)),(IF($X$1=10,(VLOOKUP(B248,'X10'!$B:$AO,6,FALSE)),(IF($X$1=11,(VLOOKUP(B248,'X11'!$B:$AO,6,FALSE)),(IF($X$1=12,(VLOOKUP(B248,'X12'!$B:$AO,6,FALSE)),(VLOOKUP(B248,'X13'!$B:$AO,6,FALSE))))))))))))))))))))))))))=$V$1," ",(IF($X$1=1,(VLOOKUP(B248,'X1'!$B:$AO,6,FALSE)),(IF($X$1=2,(VLOOKUP(B248,'X2'!$B:$AO,6,FALSE)),(IF($X$1=3,(VLOOKUP(B248,'X3'!$B:$AO,6,FALSE)),(IF($X$1=4,(VLOOKUP(B248,'X4'!$B:$AO,6,FALSE)),(IF($X$1=5,(VLOOKUP(B248,'X5'!$B:$AO,6,FALSE)),(IF($X$1=6,(VLOOKUP(B248,'X6'!$B:$AO,6,FALSE)),(IF($X$1=7,(VLOOKUP(B248,'X7'!$B:$AO,6,FALSE)),(IF($X$1=8,(VLOOKUP(B248,'X8'!$B:$AO,6,FALSE)),(IF($X$1=9,(VLOOKUP(B248,'X9'!$B:$AO,6,FALSE)),(IF($X$1=10,(VLOOKUP(B248,'X10'!$B:$AO,6,FALSE)),(IF($X$1=11,(VLOOKUP(B248,'X11'!$B:$AO,6,FALSE)),(IF($X$1=12,(VLOOKUP(B248,'X12'!$B:$AO,6,FALSE)),(VLOOKUP(B248,'X13'!$B:$AO,6,FALSE))))))))))))))))))))))))))))=TRUE," ",(IF((IF($X$1=1,(VLOOKUP(B248,'X1'!$B:$AO,6,FALSE)),(IF($X$1=2,(VLOOKUP(B248,'X2'!$B:$AO,6,FALSE)),(IF($X$1=3,(VLOOKUP(B248,'X3'!$B:$AO,6,FALSE)),(IF($X$1=4,(VLOOKUP(B248,'X4'!$B:$AO,6,FALSE)),(IF($X$1=5,(VLOOKUP(B248,'X5'!$B:$AO,6,FALSE)),(IF($X$1=6,(VLOOKUP(B248,'X6'!$B:$AO,6,FALSE)),(IF($X$1=7,(VLOOKUP(B248,'X7'!$B:$AO,6,FALSE)),(IF($X$1=8,(VLOOKUP(B248,'X8'!$B:$AO,6,FALSE)),(IF($X$1=9,(VLOOKUP(B248,'X9'!$B:$AO,6,FALSE)),(IF($X$1=10,(VLOOKUP(B248,'X10'!$B:$AO,6,FALSE)),(IF($X$1=11,(VLOOKUP(B248,'X11'!$B:$AO,6,FALSE)),(IF($X$1=12,(VLOOKUP(B248,'X12'!$B:$AO,6,FALSE)),(VLOOKUP(B248,'X13'!$B:$AO,6,FALSE))))))))))))))))))))))))))=$V$1," ",(IF($X$1=1,(VLOOKUP(B248,'X1'!$B:$AO,6,FALSE)),(IF($X$1=2,(VLOOKUP(B248,'X2'!$B:$AO,6,FALSE)),(IF($X$1=3,(VLOOKUP(B248,'X3'!$B:$AO,6,FALSE)),(IF($X$1=4,(VLOOKUP(B248,'X4'!$B:$AO,6,FALSE)),(IF($X$1=5,(VLOOKUP(B248,'X5'!$B:$AO,6,FALSE)),(IF($X$1=6,(VLOOKUP(B248,'X6'!$B:$AO,6,FALSE)),(IF($X$1=7,(VLOOKUP(B248,'X7'!$B:$AO,6,FALSE)),(IF($X$1=8,(VLOOKUP(B248,'X8'!$B:$AO,6,FALSE)),(IF($X$1=9,(VLOOKUP(B248,'X9'!$B:$AO,6,FALSE)),(IF($X$1=10,(VLOOKUP(B248,'X10'!$B:$AO,6,FALSE)),(IF($X$1=11,(VLOOKUP(B248,'X11'!$B:$AO,6,FALSE)),(IF($X$1=12,(VLOOKUP(B248,'X12'!$B:$AO,6,FALSE)),(VLOOKUP(B248,'X13'!$B:$AO,6,FALSE)))))))))))))))))))))))))))))</f>
        <v xml:space="preserve"> </v>
      </c>
      <c r="G248" s="182" t="str">
        <f ca="1">IF(ISERROR(IF($X$1=1,(VLOOKUP(B248,'X1'!$B:$AZ,44,FALSE)),IF($X$1=2,(VLOOKUP(B248,'X2'!$B:$AZ,44,FALSE)),IF($X$1=3,(VLOOKUP(B248,'X3'!$B:$AZ,44,FALSE)),IF($X$1=4,(VLOOKUP(B248,'X4'!$B:$AZ,44,FALSE)),IF($X$1=5,(VLOOKUP(B248,'X5'!$B:$AZ,44,FALSE)),IF($X$1=6,(VLOOKUP(B248,'X6'!$B:$AZ,44,FALSE)),IF($X$1=7,(VLOOKUP(B248,'X7'!$B:$AZ,44,FALSE)),IF($X$1=8,(VLOOKUP(B248,'X8'!$B:$AZ,44,FALSE)),IF($X$1=9,(VLOOKUP(B248,'X9'!$B:$AZ,44,FALSE)),IF($X$1=10,(VLOOKUP(B248,'X10'!$B:$AZ,44,FALSE)),IF($X$1=11,(VLOOKUP(B248,'X11'!$B:$AZ,44,FALSE)),IF($X$1=12,(VLOOKUP(B248,'X12'!$B:$AZ,44,FALSE)),IF($X$1=13,(VLOOKUP(B248,'X13'!$B:$AZ,44,FALSE)),"B"))))))))))))))=TRUE," ",(IF($X$1=1,(VLOOKUP(B248,'X1'!$B:$AZ,44,FALSE)),IF($X$1=2,(VLOOKUP(B248,'X2'!$B:$AZ,44,FALSE)),IF($X$1=3,(VLOOKUP(B248,'X3'!$B:$AZ,44,FALSE)),IF($X$1=4,(VLOOKUP(B248,'X4'!$B:$AZ,44,FALSE)),IF($X$1=5,(VLOOKUP(B248,'X5'!$B:$AZ,44,FALSE)),IF($X$1=6,(VLOOKUP(B248,'X6'!$B:$AZ,44,FALSE)),IF($X$1=7,(VLOOKUP(B248,'X7'!$B:$AZ,44,FALSE)),IF($X$1=8,(VLOOKUP(B248,'X8'!$B:$AZ,44,FALSE)),IF($X$1=9,(VLOOKUP(B248,'X9'!$B:$AZ,44,FALSE)),IF($X$1=10,(VLOOKUP(B248,'X10'!$B:$AZ,44,FALSE)),IF($X$1=11,(VLOOKUP(B248,'X11'!$B:$AZ,44,FALSE)),IF($X$1=12,(VLOOKUP(B248,'X12'!$B:$AZ,44,FALSE)),IF($X$1=13,(VLOOKUP(B248,'X13'!$B:$AZ,44,FALSE)),"B")))))))))))))))</f>
        <v xml:space="preserve"> </v>
      </c>
      <c r="H248" s="182" t="str">
        <f ca="1">IF(ISERROR(IF($X$1=1,(VLOOKUP(B248,'X1'!$B:$AZ,8,FALSE)),IF($X$1=2,(VLOOKUP(B248,'X2'!$B:$AZ,8,FALSE)),IF($X$1=3,(VLOOKUP(B248,'X3'!$B:$AZ,8,FALSE)),IF($X$1=4,(VLOOKUP(B248,'X4'!$B:$AZ,8,FALSE)),IF($X$1=5,(VLOOKUP(B248,'X5'!$B:$AZ,8,FALSE)),IF($X$1=6,(VLOOKUP(B248,'X6'!$B:$AZ,8,FALSE)),IF($X$1=7,(VLOOKUP(B248,'X7'!$B:$AZ,8,FALSE)),IF($X$1=8,(VLOOKUP(B248,'X8'!$B:$AZ,8,FALSE)),IF($X$1=9,(VLOOKUP(B248,'X9'!$B:$AZ,8,FALSE)),IF($X$1=10,(VLOOKUP(B248,'X10'!$B:$AZ,8,FALSE)),IF($X$1=11,(VLOOKUP(B248,'X11'!$B:$AZ,8,FALSE)),IF($X$1=12,(VLOOKUP(B248,'X12'!$B:$AZ,8,FALSE)),IF($X$1=13,(VLOOKUP(B248,'X13'!$B:$AZ,8,FALSE)),"B"))))))))))))))=TRUE," ",(IF($X$1=1,(VLOOKUP(B248,'X1'!$B:$AZ,8,FALSE)),IF($X$1=2,(VLOOKUP(B248,'X2'!$B:$AZ,8,FALSE)),IF($X$1=3,(VLOOKUP(B248,'X3'!$B:$AZ,8,FALSE)),IF($X$1=4,(VLOOKUP(B248,'X4'!$B:$AZ,8,FALSE)),IF($X$1=5,(VLOOKUP(B248,'X5'!$B:$AZ,8,FALSE)),IF($X$1=6,(VLOOKUP(B248,'X6'!$B:$AZ,8,FALSE)),IF($X$1=7,(VLOOKUP(B248,'X7'!$B:$AZ,8,FALSE)),IF($X$1=8,(VLOOKUP(B248,'X8'!$B:$AZ,8,FALSE)),IF($X$1=9,(VLOOKUP(B248,'X9'!$B:$AZ,8,FALSE)),IF($X$1=10,(VLOOKUP(B248,'X10'!$B:$AZ,8,FALSE)),IF($X$1=11,(VLOOKUP(B248,'X11'!$B:$AZ,8,FALSE)),IF($X$1=12,(VLOOKUP(B248,'X12'!$B:$AZ,8,FALSE)),IF($X$1=13,(VLOOKUP(B248,'X13'!$B:$AZ,8,FALSE)),"B")))))))))))))))</f>
        <v xml:space="preserve"> </v>
      </c>
      <c r="I248" s="183" t="str">
        <f ca="1">IF(ISERROR(IF($X$1=1,(VLOOKUP(B248,'X1'!$B:$AZ,2,FALSE)),IF($X$1=2,(VLOOKUP(B248,'X2'!$B:$AZ,2,FALSE)),IF($X$1=3,(VLOOKUP(B248,'X3'!$B:$AZ,2,FALSE)),IF($X$1=4,(VLOOKUP(B248,'X4'!$B:$AZ,2,FALSE)),IF($X$1=5,(VLOOKUP(B248,'X5'!$B:$AZ,2,FALSE)),IF($X$1=6,(VLOOKUP(B248,'X6'!$B:$AZ,2,FALSE)),IF($X$1=7,(VLOOKUP(B248,'X7'!$B:$AZ,2,FALSE)),IF($X$1=8,(VLOOKUP(B248,'X8'!$B:$AZ,2,FALSE)),IF($X$1=9,(VLOOKUP(B248,'X9'!$B:$AZ,2,FALSE)),IF($X$1=10,(VLOOKUP(B248,'X10'!$B:$AZ,2,FALSE)),IF($X$1=11,(VLOOKUP(B248,'X11'!$B:$AZ,2,FALSE)),IF($X$1=12,(VLOOKUP(B248,'X12'!$B:$AZ,2,FALSE)),IF($X$1=13,(VLOOKUP(B248,'X13'!$B:$AZ,2,FALSE)),"B"))))))))))))))=TRUE," ",(IF($X$1=1,(VLOOKUP(B248,'X1'!$B:$AZ,2,FALSE)),IF($X$1=2,(VLOOKUP(B248,'X2'!$B:$AZ,2,FALSE)),IF($X$1=3,(VLOOKUP(B248,'X3'!$B:$AZ,2,FALSE)),IF($X$1=4,(VLOOKUP(B248,'X4'!$B:$AZ,2,FALSE)),IF($X$1=5,(VLOOKUP(B248,'X5'!$B:$AZ,2,FALSE)),IF($X$1=6,(VLOOKUP(B248,'X6'!$B:$AZ,2,FALSE)),IF($X$1=7,(VLOOKUP(B248,'X7'!$B:$AZ,2,FALSE)),IF($X$1=8,(VLOOKUP(B248,'X8'!$B:$AZ,2,FALSE)),IF($X$1=9,(VLOOKUP(B248,'X9'!$B:$AZ,2,FALSE)),IF($X$1=10,(VLOOKUP(B248,'X10'!$B:$AZ,2,FALSE)),IF($X$1=11,(VLOOKUP(B248,'X11'!$B:$AZ,2,FALSE)),IF($X$1=12,(VLOOKUP(B248,'X12'!$B:$AZ,2,FALSE)),IF($X$1=13,(VLOOKUP(B248,'X13'!$B:$AZ,2,FALSE)),"B")))))))))))))))</f>
        <v xml:space="preserve"> </v>
      </c>
      <c r="J248" s="183" t="str">
        <f ca="1">IF(ISERROR(IF($X$1=1,(VLOOKUP(B248,'X1'!$B:$AZ,3,FALSE)),IF($X$1=2,(VLOOKUP(B248,'X2'!$B:$AZ,3,FALSE)),IF($X$1=3,(VLOOKUP(B248,'X3'!$B:$AZ,3,FALSE)),IF($X$1=4,(VLOOKUP(B248,'X4'!$B:$AZ,3,FALSE)),IF($X$1=5,(VLOOKUP(B248,'X5'!$B:$AZ,3,FALSE)),IF($X$1=6,(VLOOKUP(B248,'X6'!$B:$AZ,3,FALSE)),IF($X$1=7,(VLOOKUP(B248,'X7'!$B:$AZ,3,FALSE)),IF($X$1=8,(VLOOKUP(B248,'X8'!$B:$AZ,3,FALSE)),IF($X$1=9,(VLOOKUP(B248,'X9'!$B:$AZ,3,FALSE)),IF($X$1=10,(VLOOKUP(B248,'X10'!$B:$AZ,3,FALSE)),IF($X$1=11,(VLOOKUP(B248,'X11'!$B:$AZ,3,FALSE)),IF($X$1=12,(VLOOKUP(B248,'X12'!$B:$AZ,3,FALSE)),IF($X$1=13,(VLOOKUP(B248,'X13'!$B:$AZ,3,FALSE)),"B"))))))))))))))=TRUE," ",(IF($X$1=1,(VLOOKUP(B248,'X1'!$B:$AZ,3,FALSE)),IF($X$1=2,(VLOOKUP(B248,'X2'!$B:$AZ,3,FALSE)),IF($X$1=3,(VLOOKUP(B248,'X3'!$B:$AZ,3,FALSE)),IF($X$1=4,(VLOOKUP(B248,'X4'!$B:$AZ,3,FALSE)),IF($X$1=5,(VLOOKUP(B248,'X5'!$B:$AZ,3,FALSE)),IF($X$1=6,(VLOOKUP(B248,'X6'!$B:$AZ,3,FALSE)),IF($X$1=7,(VLOOKUP(B248,'X7'!$B:$AZ,3,FALSE)),IF($X$1=8,(VLOOKUP(B248,'X8'!$B:$AZ,3,FALSE)),IF($X$1=9,(VLOOKUP(B248,'X9'!$B:$AZ,3,FALSE)),IF($X$1=10,(VLOOKUP(B248,'X10'!$B:$AZ,3,FALSE)),IF($X$1=11,(VLOOKUP(B248,'X11'!$B:$AZ,3,FALSE)),IF($X$1=12,(VLOOKUP(B248,'X12'!$B:$AZ,3,FALSE)),IF($X$1=13,(VLOOKUP(B248,'X13'!$B:$AZ,3,FALSE)),"B")))))))))))))))</f>
        <v xml:space="preserve"> </v>
      </c>
      <c r="K248" s="183" t="str">
        <f ca="1">IF(ISERROR(IF($X$1=1,(VLOOKUP(B248,'X1'!$B:$AZ,5,FALSE)),IF($X$1=2,(VLOOKUP(B248,'X2'!$B:$AZ,5,FALSE)),IF($X$1=3,(VLOOKUP(B248,'X3'!$B:$AZ,5,FALSE)),IF($X$1=4,(VLOOKUP(B248,'X4'!$B:$AZ,5,FALSE)),IF($X$1=5,(VLOOKUP(B248,'X5'!$B:$AZ,5,FALSE)),IF($X$1=6,(VLOOKUP(B248,'X6'!$B:$AZ,5,FALSE)),IF($X$1=7,(VLOOKUP(B248,'X7'!$B:$AZ,5,FALSE)),IF($X$1=8,(VLOOKUP(B248,'X8'!$B:$AZ,5,FALSE)),IF($X$1=9,(VLOOKUP(B248,'X9'!$B:$AZ,5,FALSE)),IF($X$1=10,(VLOOKUP(B248,'X10'!$B:$AZ,5,FALSE)),IF($X$1=11,(VLOOKUP(B248,'X11'!$B:$AZ,5,FALSE)),IF($X$1=12,(VLOOKUP(B248,'X12'!$B:$AZ,5,FALSE)),IF($X$1=13,(VLOOKUP(B248,'X13'!$B:$AZ,5,FALSE)),"B"))))))))))))))=TRUE," ",(IF($X$1=1,(VLOOKUP(B248,'X1'!$B:$AZ,5,FALSE)),IF($X$1=2,(VLOOKUP(B248,'X2'!$B:$AZ,5,FALSE)),IF($X$1=3,(VLOOKUP(B248,'X3'!$B:$AZ,5,FALSE)),IF($X$1=4,(VLOOKUP(B248,'X4'!$B:$AZ,5,FALSE)),IF($X$1=5,(VLOOKUP(B248,'X5'!$B:$AZ,5,FALSE)),IF($X$1=6,(VLOOKUP(B248,'X6'!$B:$AZ,5,FALSE)),IF($X$1=7,(VLOOKUP(B248,'X7'!$B:$AZ,5,FALSE)),IF($X$1=8,(VLOOKUP(B248,'X8'!$B:$AZ,5,FALSE)),IF($X$1=9,(VLOOKUP(B248,'X9'!$B:$AZ,5,FALSE)),IF($X$1=10,(VLOOKUP(B248,'X10'!$B:$AZ,5,FALSE)),IF($X$1=11,(VLOOKUP(B248,'X11'!$B:$AZ,5,FALSE)),IF($X$1=12,(VLOOKUP(B248,'X12'!$B:$AZ,5,FALSE)),IF($X$1=13,(VLOOKUP(B248,'X13'!$B:$AZ,5,FALSE)),"B")))))))))))))))</f>
        <v xml:space="preserve"> </v>
      </c>
      <c r="L248" s="184" t="str">
        <f ca="1">IF(ISERROR(IF($X$1=1,(VLOOKUP(B248,'X1'!$B:$AZ,9,FALSE)),IF($X$1=2,(VLOOKUP(B248,'X2'!$B:$AZ,9,FALSE)),IF($X$1=3,(VLOOKUP(B248,'X3'!$B:$AZ,9,FALSE)),IF($X$1=4,(VLOOKUP(B248,'X4'!$B:$AZ,9,FALSE)),IF($X$1=5,(VLOOKUP(B248,'X5'!$B:$AZ,9,FALSE)),IF($X$1=6,(VLOOKUP(B248,'X6'!$B:$AZ,9,FALSE)),IF($X$1=7,(VLOOKUP(B248,'X7'!$B:$AZ,9,FALSE)),IF($X$1=8,(VLOOKUP(B248,'X8'!$B:$AZ,9,FALSE)),IF($X$1=9,(VLOOKUP(B248,'X9'!$B:$AZ,9,FALSE)),IF($X$1=10,(VLOOKUP(B248,'X10'!$B:$AZ,9,FALSE)),IF($X$1=11,(VLOOKUP(B248,'X11'!$B:$AZ,9,FALSE)),IF($X$1=12,(VLOOKUP(B248,'X12'!$B:$AZ,9,FALSE)),IF($X$1=13,(VLOOKUP(B248,'X13'!$B:$AZ,9,FALSE)),"B"))))))))))))))=TRUE," ",(IF($X$1=1,(VLOOKUP(B248,'X1'!$B:$AZ,9,FALSE)),IF($X$1=2,(VLOOKUP(B248,'X2'!$B:$AZ,9,FALSE)),IF($X$1=3,(VLOOKUP(B248,'X3'!$B:$AZ,9,FALSE)),IF($X$1=4,(VLOOKUP(B248,'X4'!$B:$AZ,9,FALSE)),IF($X$1=5,(VLOOKUP(B248,'X5'!$B:$AZ,9,FALSE)),IF($X$1=6,(VLOOKUP(B248,'X6'!$B:$AZ,9,FALSE)),IF($X$1=7,(VLOOKUP(B248,'X7'!$B:$AZ,9,FALSE)),IF($X$1=8,(VLOOKUP(B248,'X8'!$B:$AZ,9,FALSE)),IF($X$1=9,(VLOOKUP(B248,'X9'!$B:$AZ,9,FALSE)),IF($X$1=10,(VLOOKUP(B248,'X10'!$B:$AZ,9,FALSE)),IF($X$1=11,(VLOOKUP(B248,'X11'!$B:$AZ,9,FALSE)),IF($X$1=12,(VLOOKUP(B248,'X12'!$B:$AZ,9,FALSE)),IF($X$1=13,(VLOOKUP(B248,'X13'!$B:$AZ,9,FALSE)),"B")))))))))))))))</f>
        <v xml:space="preserve"> </v>
      </c>
      <c r="M248" s="184" t="str">
        <f ca="1">IF(ISERROR(IF($X$1=1,(VLOOKUP(B248,'X1'!$B:$AZ,10,FALSE)),IF($X$1=2,(VLOOKUP(B248,'X2'!$B:$AZ,10,FALSE)),IF($X$1=3,(VLOOKUP(B248,'X3'!$B:$AZ,10,FALSE)),IF($X$1=4,(VLOOKUP(B248,'X4'!$B:$AZ,10,FALSE)),IF($X$1=5,(VLOOKUP(B248,'X5'!$B:$AZ,10,FALSE)),IF($X$1=6,(VLOOKUP(B248,'X6'!$B:$AZ,10,FALSE)),IF($X$1=7,(VLOOKUP(B248,'X7'!$B:$AZ,10,FALSE)),IF($X$1=8,(VLOOKUP(B248,'X8'!$B:$AZ,10,FALSE)),IF($X$1=9,(VLOOKUP(B248,'X9'!$B:$AZ,10,FALSE)),IF($X$1=10,(VLOOKUP(B248,'X10'!$B:$AZ,10,FALSE)),IF($X$1=11,(VLOOKUP(B248,'X11'!$B:$AZ,10,FALSE)),IF($X$1=12,(VLOOKUP(B248,'X12'!$B:$AZ,10,FALSE)),IF($X$1=13,(VLOOKUP(B248,'X13'!$B:$AZ,10,FALSE)),"B"))))))))))))))=TRUE," ",(IF($X$1=1,(VLOOKUP(B248,'X1'!$B:$AZ,10,FALSE)),IF($X$1=2,(VLOOKUP(B248,'X2'!$B:$AZ,10,FALSE)),IF($X$1=3,(VLOOKUP(B248,'X3'!$B:$AZ,10,FALSE)),IF($X$1=4,(VLOOKUP(B248,'X4'!$B:$AZ,10,FALSE)),IF($X$1=5,(VLOOKUP(B248,'X5'!$B:$AZ,10,FALSE)),IF($X$1=6,(VLOOKUP(B248,'X6'!$B:$AZ,10,FALSE)),IF($X$1=7,(VLOOKUP(B248,'X7'!$B:$AZ,10,FALSE)),IF($X$1=8,(VLOOKUP(B248,'X8'!$B:$AZ,10,FALSE)),IF($X$1=9,(VLOOKUP(B248,'X9'!$B:$AZ,10,FALSE)),IF($X$1=10,(VLOOKUP(B248,'X10'!$B:$AZ,10,FALSE)),IF($X$1=11,(VLOOKUP(B248,'X11'!$B:$AZ,10,FALSE)),IF($X$1=12,(VLOOKUP(B248,'X12'!$B:$AZ,10,FALSE)),IF($X$1=13,(VLOOKUP(B248,'X13'!$B:$AZ,10,FALSE)),"B")))))))))))))))</f>
        <v xml:space="preserve"> </v>
      </c>
      <c r="N248" s="185" t="str">
        <f ca="1">IF(ISERROR(IF($X$1=1,(VLOOKUP(B248,'X1'!$B:$AZ,45,FALSE)),IF($X$1=2,(VLOOKUP(B248,'X2'!$B:$AZ,45,FALSE)),IF($X$1=3,(VLOOKUP(B248,'X3'!$B:$AZ,45,FALSE)),IF($X$1=4,(VLOOKUP(B248,'X4'!$B:$AZ,45,FALSE)),IF($X$1=5,(VLOOKUP(B248,'X5'!$B:$AZ,45,FALSE)),IF($X$1=6,(VLOOKUP(B248,'X6'!$B:$AZ,45,FALSE)),IF($X$1=7,(VLOOKUP(B248,'X7'!$B:$AZ,45,FALSE)),IF($X$1=8,(VLOOKUP(B248,'X8'!$B:$AZ,45,FALSE)),IF($X$1=9,(VLOOKUP(B248,'X9'!$B:$AZ,45,FALSE)),IF($X$1=10,(VLOOKUP(B248,'X10'!$B:$AZ,45,FALSE)),IF($X$1=11,(VLOOKUP(B248,'X11'!$B:$AZ,45,FALSE)),IF($X$1=12,(VLOOKUP(B248,'X12'!$B:$AZ,45,FALSE)),IF($X$1=13,(VLOOKUP(B248,'X13'!$B:$AZ,45,FALSE)),"B"))))))))))))))=TRUE," ",(IF($X$1=1,(VLOOKUP(B248,'X1'!$B:$AZ,45,FALSE)),IF($X$1=2,(VLOOKUP(B248,'X2'!$B:$AZ,45,FALSE)),IF($X$1=3,(VLOOKUP(B248,'X3'!$B:$AZ,45,FALSE)),IF($X$1=4,(VLOOKUP(B248,'X4'!$B:$AZ,45,FALSE)),IF($X$1=5,(VLOOKUP(B248,'X5'!$B:$AZ,45,FALSE)),IF($X$1=6,(VLOOKUP(B248,'X6'!$B:$AZ,45,FALSE)),IF($X$1=7,(VLOOKUP(B248,'X7'!$B:$AZ,45,FALSE)),IF($X$1=8,(VLOOKUP(B248,'X8'!$B:$AZ,45,FALSE)),IF($X$1=9,(VLOOKUP(B248,'X9'!$B:$AZ,45,FALSE)),IF($X$1=10,(VLOOKUP(B248,'X10'!$B:$AZ,45,FALSE)),IF($X$1=11,(VLOOKUP(B248,'X11'!$B:$AZ,45,FALSE)),IF($X$1=12,(VLOOKUP(B248,'X12'!$B:$AZ,45,FALSE)),IF($X$1=13,(VLOOKUP(B248,'X13'!$B:$AZ,45,FALSE)),"B")))))))))))))))</f>
        <v xml:space="preserve"> </v>
      </c>
      <c r="O248" s="184" t="str">
        <f ca="1">IF(ISERROR(IF($X$1=1,(VLOOKUP(B248,'X1'!$B:$AZ,11,FALSE)),IF($X$1=2,(VLOOKUP(B248,'X2'!$B:$AZ,11,FALSE)),IF($X$1=3,(VLOOKUP(B248,'X3'!$B:$AZ,11,FALSE)),IF($X$1=4,(VLOOKUP(B248,'X4'!$B:$AZ,11,FALSE)),IF($X$1=5,(VLOOKUP(B248,'X5'!$B:$AZ,11,FALSE)),IF($X$1=6,(VLOOKUP(B248,'X6'!$B:$AZ,11,FALSE)),IF($X$1=7,(VLOOKUP(B248,'X7'!$B:$AZ,11,FALSE)),IF($X$1=8,(VLOOKUP(B248,'X8'!$B:$AZ,11,FALSE)),IF($X$1=9,(VLOOKUP(B248,'X9'!$B:$AZ,11,FALSE)),IF($X$1=10,(VLOOKUP(B248,'X10'!$B:$AZ,11,FALSE)),IF($X$1=11,(VLOOKUP(B248,'X11'!$B:$AZ,11,FALSE)),IF($X$1=12,(VLOOKUP(B248,'X12'!$B:$AZ,11,FALSE)),IF($X$1=13,(VLOOKUP(B248,'X13'!$B:$AZ,11,FALSE)),"B"))))))))))))))=TRUE," ",(IF($X$1=1,(VLOOKUP(B248,'X1'!$B:$AZ,11,FALSE)),IF($X$1=2,(VLOOKUP(B248,'X2'!$B:$AZ,11,FALSE)),IF($X$1=3,(VLOOKUP(B248,'X3'!$B:$AZ,11,FALSE)),IF($X$1=4,(VLOOKUP(B248,'X4'!$B:$AZ,11,FALSE)),IF($X$1=5,(VLOOKUP(B248,'X5'!$B:$AZ,11,FALSE)),IF($X$1=6,(VLOOKUP(B248,'X6'!$B:$AZ,11,FALSE)),IF($X$1=7,(VLOOKUP(B248,'X7'!$B:$AZ,11,FALSE)),IF($X$1=8,(VLOOKUP(B248,'X8'!$B:$AZ,11,FALSE)),IF($X$1=9,(VLOOKUP(B248,'X9'!$B:$AZ,11,FALSE)),IF($X$1=10,(VLOOKUP(B248,'X10'!$B:$AZ,11,FALSE)),IF($X$1=11,(VLOOKUP(B248,'X11'!$B:$AZ,11,FALSE)),IF($X$1=12,(VLOOKUP(B248,'X12'!$B:$AZ,11,FALSE)),IF($X$1=13,(VLOOKUP(B248,'X13'!$B:$AZ,11,FALSE)),"B")))))))))))))))</f>
        <v xml:space="preserve"> </v>
      </c>
      <c r="P248" s="184" t="str">
        <f ca="1">IF(ISERROR(IF($X$1=1,(VLOOKUP(B248,'X1'!$B:$AZ,12,FALSE)),IF($X$1=2,(VLOOKUP(B248,'X2'!$B:$AZ,12,FALSE)),IF($X$1=3,(VLOOKUP(B248,'X3'!$B:$AZ,12,FALSE)),IF($X$1=4,(VLOOKUP(B248,'X4'!$B:$AZ,12,FALSE)),IF($X$1=5,(VLOOKUP(B248,'X5'!$B:$AZ,12,FALSE)),IF($X$1=6,(VLOOKUP(B248,'X6'!$B:$AZ,12,FALSE)),IF($X$1=7,(VLOOKUP(B248,'X7'!$B:$AZ,12,FALSE)),IF($X$1=8,(VLOOKUP(B248,'X8'!$B:$AZ,12,FALSE)),IF($X$1=9,(VLOOKUP(B248,'X9'!$B:$AZ,12,FALSE)),IF($X$1=10,(VLOOKUP(B248,'X10'!$B:$AZ,12,FALSE)),IF($X$1=11,(VLOOKUP(B248,'X11'!$B:$AZ,12,FALSE)),IF($X$1=12,(VLOOKUP(B248,'X12'!$B:$AZ,12,FALSE)),IF($X$1=13,(VLOOKUP(B248,'X13'!$B:$AZ,12,FALSE)),"B"))))))))))))))=TRUE," ",(IF($X$1=1,(VLOOKUP(B248,'X1'!$B:$AZ,12,FALSE)),IF($X$1=2,(VLOOKUP(B248,'X2'!$B:$AZ,12,FALSE)),IF($X$1=3,(VLOOKUP(B248,'X3'!$B:$AZ,12,FALSE)),IF($X$1=4,(VLOOKUP(B248,'X4'!$B:$AZ,12,FALSE)),IF($X$1=5,(VLOOKUP(B248,'X5'!$B:$AZ,12,FALSE)),IF($X$1=6,(VLOOKUP(B248,'X6'!$B:$AZ,12,FALSE)),IF($X$1=7,(VLOOKUP(B248,'X7'!$B:$AZ,12,FALSE)),IF($X$1=8,(VLOOKUP(B248,'X8'!$B:$AZ,12,FALSE)),IF($X$1=9,(VLOOKUP(B248,'X9'!$B:$AZ,12,FALSE)),IF($X$1=10,(VLOOKUP(B248,'X10'!$B:$AZ,12,FALSE)),IF($X$1=11,(VLOOKUP(B248,'X11'!$B:$AZ,12,FALSE)),IF($X$1=12,(VLOOKUP(B248,'X12'!$B:$AZ,12,FALSE)),IF($X$1=13,(VLOOKUP(B248,'X13'!$B:$AZ,12,FALSE)),"B")))))))))))))))</f>
        <v xml:space="preserve"> </v>
      </c>
      <c r="Q248" s="185" t="str">
        <f ca="1">IF(ISERROR(IF($X$1=1,(VLOOKUP(B248,'X1'!$B:$AZ,46,FALSE)),IF($X$1=2,(VLOOKUP(B248,'X2'!$B:$AZ,46,FALSE)),IF($X$1=3,(VLOOKUP(B248,'X3'!$B:$AZ,46,FALSE)),IF($X$1=4,(VLOOKUP(B248,'X4'!$B:$AZ,46,FALSE)),IF($X$1=5,(VLOOKUP(B248,'X5'!$B:$AZ,46,FALSE)),IF($X$1=6,(VLOOKUP(B248,'X6'!$B:$AZ,46,FALSE)),IF($X$1=7,(VLOOKUP(B248,'X7'!$B:$AZ,46,FALSE)),IF($X$1=8,(VLOOKUP(B248,'X8'!$B:$AZ,46,FALSE)),IF($X$1=9,(VLOOKUP(B248,'X9'!$B:$AZ,46,FALSE)),IF($X$1=10,(VLOOKUP(B248,'X10'!$B:$AZ,46,FALSE)),IF($X$1=11,(VLOOKUP(B248,'X11'!$B:$AZ,46,FALSE)),IF($X$1=12,(VLOOKUP(B248,'X12'!$B:$AZ,46,FALSE)),IF($X$1=13,(VLOOKUP(B248,'X13'!$B:$AZ,46,FALSE)),"B"))))))))))))))=TRUE," ",(IF($X$1=1,(VLOOKUP(B248,'X1'!$B:$AZ,46,FALSE)),IF($X$1=2,(VLOOKUP(B248,'X2'!$B:$AZ,46,FALSE)),IF($X$1=3,(VLOOKUP(B248,'X3'!$B:$AZ,46,FALSE)),IF($X$1=4,(VLOOKUP(B248,'X4'!$B:$AZ,46,FALSE)),IF($X$1=5,(VLOOKUP(B248,'X5'!$B:$AZ,46,FALSE)),IF($X$1=6,(VLOOKUP(B248,'X6'!$B:$AZ,46,FALSE)),IF($X$1=7,(VLOOKUP(B248,'X7'!$B:$AZ,46,FALSE)),IF($X$1=8,(VLOOKUP(B248,'X8'!$B:$AZ,46,FALSE)),IF($X$1=9,(VLOOKUP(B248,'X9'!$B:$AZ,46,FALSE)),IF($X$1=10,(VLOOKUP(B248,'X10'!$B:$AZ,46,FALSE)),IF($X$1=11,(VLOOKUP(B248,'X11'!$B:$AZ,46,FALSE)),IF($X$1=12,(VLOOKUP(B248,'X12'!$B:$AZ,46,FALSE)),IF($X$1=13,(VLOOKUP(B248,'X13'!$B:$AZ,46,FALSE)),"B")))))))))))))))</f>
        <v xml:space="preserve"> </v>
      </c>
      <c r="R248" s="185" t="str">
        <f ca="1">IF(ISERROR(IF($X$1=1,(VLOOKUP(B248,'X1'!$B:$AZ,15,FALSE)),IF($X$1=2,(VLOOKUP(B248,'X2'!$B:$AZ,15,FALSE)),IF($X$1=3,(VLOOKUP(B248,'X3'!$B:$AZ,15,FALSE)),IF($X$1=4,(VLOOKUP(B248,'X4'!$B:$AZ,15,FALSE)),IF($X$1=5,(VLOOKUP(B248,'X5'!$B:$AZ,15,FALSE)),IF($X$1=6,(VLOOKUP(B248,'X6'!$B:$AZ,15,FALSE)),IF($X$1=7,(VLOOKUP(B248,'X7'!$B:$AZ,15,FALSE)),IF($X$1=8,(VLOOKUP(B248,'X8'!$B:$AZ,15,FALSE)),IF($X$1=9,(VLOOKUP(B248,'X9'!$B:$AZ,15,FALSE)),IF($X$1=10,(VLOOKUP(B248,'X10'!$B:$AZ,15,FALSE)),IF($X$1=11,(VLOOKUP(B248,'X11'!$B:$AZ,15,FALSE)),IF($X$1=12,(VLOOKUP(B248,'X12'!$B:$AZ,15,FALSE)),IF($X$1=13,(VLOOKUP(B248,'X13'!$B:$AZ,15,FALSE)),"B"))))))))))))))=TRUE," ",(IF($X$1=1,(VLOOKUP(B248,'X1'!$B:$AZ,15,FALSE)),IF($X$1=2,(VLOOKUP(B248,'X2'!$B:$AZ,15,FALSE)),IF($X$1=3,(VLOOKUP(B248,'X3'!$B:$AZ,15,FALSE)),IF($X$1=4,(VLOOKUP(B248,'X4'!$B:$AZ,15,FALSE)),IF($X$1=5,(VLOOKUP(B248,'X5'!$B:$AZ,15,FALSE)),IF($X$1=6,(VLOOKUP(B248,'X6'!$B:$AZ,15,FALSE)),IF($X$1=7,(VLOOKUP(B248,'X7'!$B:$AZ,15,FALSE)),IF($X$1=8,(VLOOKUP(B248,'X8'!$B:$AZ,15,FALSE)),IF($X$1=9,(VLOOKUP(B248,'X9'!$B:$AZ,15,FALSE)),IF($X$1=10,(VLOOKUP(B248,'X10'!$B:$AZ,15,FALSE)),IF($X$1=11,(VLOOKUP(B248,'X11'!$B:$AZ,15,FALSE)),IF($X$1=12,(VLOOKUP(B248,'X12'!$B:$AZ,15,FALSE)),IF($X$1=13,(VLOOKUP(B248,'X13'!$B:$AZ,15,FALSE)),"B")))))))))))))))</f>
        <v xml:space="preserve"> </v>
      </c>
      <c r="S248" s="185" t="str">
        <f ca="1">IF(ISERROR(IF((IF($X$1=1,(VLOOKUP(B248,'X1'!$B:$AZ,14,FALSE)),(IF($X$1=2,(VLOOKUP(B248,'X2'!$B:$AZ,14,FALSE)),(IF($X$1=3,(VLOOKUP(B248,'X3'!$B:$AZ,14,FALSE)),(IF($X$1=4,(VLOOKUP(B248,'X4'!$B:$AZ,14,FALSE)),(IF($X$1=5,(VLOOKUP(B248,'X5'!$B:$AZ,14,FALSE)),(IF($X$1=6,(VLOOKUP(B248,'X6'!$B:$AZ,14,FALSE)),(IF($X$1=7,(VLOOKUP(B248,'X7'!$B:$AZ,14,FALSE)),(IF($X$1=8,(VLOOKUP(B248,'X8'!$B:$AZ,14,FALSE)),(IF($X$1=9,(VLOOKUP(B248,'X9'!$B:$AZ,14,FALSE)),(IF($X$1=10,(VLOOKUP(B248,'X10'!$B:$AZ,14,FALSE)),(IF($X$1=11,(VLOOKUP(B248,'X11'!$B:$AZ,14,FALSE)),(IF($X$1=12,(VLOOKUP(B248,'X12'!$B:$AZ,14,FALSE)),(VLOOKUP(B248,'X13'!$B:$AZ,14,FALSE))))))))))))))))))))))))))=$V$1," ",(IF($X$1=1,(VLOOKUP(B248,'X1'!$B:$AZ,14,FALSE)),(IF($X$1=2,(VLOOKUP(B248,'X2'!$B:$AZ,14,FALSE)),(IF($X$1=3,(VLOOKUP(B248,'X3'!$B:$AZ,14,FALSE)),(IF($X$1=4,(VLOOKUP(B248,'X4'!$B:$AZ,14,FALSE)),(IF($X$1=5,(VLOOKUP(B248,'X5'!$B:$AZ,14,FALSE)),(IF($X$1=6,(VLOOKUP(B248,'X6'!$B:$AZ,14,FALSE)),(IF($X$1=7,(VLOOKUP(B248,'X7'!$B:$AZ,14,FALSE)),(IF($X$1=8,(VLOOKUP(B248,'X8'!$B:$AZ,14,FALSE)),(IF($X$1=9,(VLOOKUP(B248,'X9'!$B:$AZ,14,FALSE)),(IF($X$1=10,(VLOOKUP(B248,'X10'!$B:$AZ,14,FALSE)),(IF($X$1=11,(VLOOKUP(B248,'X11'!$B:$AZ,14,FALSE)),(IF($X$1=12,(VLOOKUP(B248,'X12'!$B:$AZ,14,FALSE)),(VLOOKUP(B248,'X13'!$B:$AZ,14,FALSE))))))))))))))))))))))))))))=TRUE," ",(IF((IF($X$1=1,(VLOOKUP(B248,'X1'!$B:$AZ,14,FALSE)),(IF($X$1=2,(VLOOKUP(B248,'X2'!$B:$AZ,14,FALSE)),(IF($X$1=3,(VLOOKUP(B248,'X3'!$B:$AZ,14,FALSE)),(IF($X$1=4,(VLOOKUP(B248,'X4'!$B:$AZ,14,FALSE)),(IF($X$1=5,(VLOOKUP(B248,'X5'!$B:$AZ,14,FALSE)),(IF($X$1=6,(VLOOKUP(B248,'X6'!$B:$AZ,14,FALSE)),(IF($X$1=7,(VLOOKUP(B248,'X7'!$B:$AZ,14,FALSE)),(IF($X$1=8,(VLOOKUP(B248,'X8'!$B:$AZ,14,FALSE)),(IF($X$1=9,(VLOOKUP(B248,'X9'!$B:$AZ,14,FALSE)),(IF($X$1=10,(VLOOKUP(B248,'X10'!$B:$AZ,14,FALSE)),(IF($X$1=11,(VLOOKUP(B248,'X11'!$B:$AZ,14,FALSE)),(IF($X$1=12,(VLOOKUP(B248,'X12'!$B:$AZ,14,FALSE)),(VLOOKUP(B248,'X13'!$B:$AZ,14,FALSE))))))))))))))))))))))))))=$V$1," ",(IF($X$1=1,(VLOOKUP(B248,'X1'!$B:$AZ,14,FALSE)),(IF($X$1=2,(VLOOKUP(B248,'X2'!$B:$AZ,14,FALSE)),(IF($X$1=3,(VLOOKUP(B248,'X3'!$B:$AZ,14,FALSE)),(IF($X$1=4,(VLOOKUP(B248,'X4'!$B:$AZ,14,FALSE)),(IF($X$1=5,(VLOOKUP(B248,'X5'!$B:$AZ,14,FALSE)),(IF($X$1=6,(VLOOKUP(B248,'X6'!$B:$AZ,14,FALSE)),(IF($X$1=7,(VLOOKUP(B248,'X7'!$B:$AZ,14,FALSE)),(IF($X$1=8,(VLOOKUP(B248,'X8'!$B:$AZ,14,FALSE)),(IF($X$1=9,(VLOOKUP(B248,'X9'!$B:$AZ,14,FALSE)),(IF($X$1=10,(VLOOKUP(B248,'X10'!$B:$AZ,14,FALSE)),(IF($X$1=11,(VLOOKUP(B248,'X11'!$B:$AZ,14,FALSE)),(IF($X$1=12,(VLOOKUP(B248,'X12'!$B:$AZ,14,FALSE)),(VLOOKUP(B248,'X13'!$B:$AZ,14,FALSE)))))))))))))))))))))))))))))</f>
        <v xml:space="preserve"> </v>
      </c>
    </row>
    <row r="249" spans="1:19" ht="14.1" customHeight="1" x14ac:dyDescent="0.2">
      <c r="A249" s="156" t="s">
        <v>1058</v>
      </c>
      <c r="B249" s="122" t="str">
        <f>IF(ISERROR(IF($U$16=1,(VLOOKUP(A249,$AC$89:$AH$125,2,FALSE)),IF((IF($X$1=1,'X1'!B208,(IF($X$1=2,'X2'!B208,(IF($X$1=3,'X3'!B208,(IF($X$1=4,'X4'!B208,(IF($X$1=5,'X5'!B208,(IF($X$1=6,'X6'!B208,(IF($X$1=7,'X7'!B208,(IF($X$1=8,'X8'!B208,(IF($X$1=9,'X9'!B208,(IF($X$1=10,'X10'!B208,(IF($X$1=11,'X11'!B208,(IF($X$1=12,'X12'!B208,'X13'!B208))))))))))))))))))))))))="","",(IF($X$1=1,'X1'!B208,(IF($X$1=2,'X2'!B208,(IF($X$1=3,'X3'!B208,(IF($X$1=4,'X4'!B208,(IF($X$1=5,'X5'!B208,(IF($X$1=6,'X6'!B208,(IF($X$1=7,'X7'!B208,(IF($X$1=8,'X8'!B208,(IF($X$1=9,'X9'!B208,(IF($X$1=10,'X10'!B208,(IF($X$1=11,'X11'!B208,(IF($X$1=12,'X12'!B208,'X13'!B208)))))))))))))))))))))))))))=TRUE," ",(IF($U$16=1,(VLOOKUP(A249,$AC$89:$AH$125,2,FALSE)),IF((IF($X$1=1,'X1'!B208,(IF($X$1=2,'X2'!B208,(IF($X$1=3,'X3'!B208,(IF($X$1=4,'X4'!B208,(IF($X$1=5,'X5'!B208,(IF($X$1=6,'X6'!B208,(IF($X$1=7,'X7'!B208,(IF($X$1=8,'X8'!B208,(IF($X$1=9,'X9'!B208,(IF($X$1=10,'X10'!B208,(IF($X$1=11,'X11'!B208,(IF($X$1=12,'X12'!B208,'X13'!B208))))))))))))))))))))))))="","",(IF($X$1=1,'X1'!B208,(IF($X$1=2,'X2'!B208,(IF($X$1=3,'X3'!B208,(IF($X$1=4,'X4'!B208,(IF($X$1=5,'X5'!B208,(IF($X$1=6,'X6'!B208,(IF($X$1=7,'X7'!B208,(IF($X$1=8,'X8'!B208,(IF($X$1=9,'X9'!B208,(IF($X$1=10,'X10'!B208,(IF($X$1=11,'X11'!B208,(IF($X$1=12,'X12'!B208,'X13'!B208))))))))))))))))))))))))))))</f>
        <v/>
      </c>
      <c r="C249" s="181" t="str">
        <f ca="1">IF(ISERROR(IF($X$1=1,(VLOOKUP(B249,'X1'!$B:$AZ,47,FALSE)),IF($X$1=2,(VLOOKUP(B249,'X2'!$B:$AZ,47,FALSE)),IF($X$1=3,(VLOOKUP(B249,'X3'!$B:$AZ,47,FALSE)),IF($X$1=4,(VLOOKUP(B249,'X4'!$B:$AZ,47,FALSE)),IF($X$1=5,(VLOOKUP(B249,'X5'!$B:$AZ,47,FALSE)),IF($X$1=6,(VLOOKUP(B249,'X6'!$B:$AZ,47,FALSE)),IF($X$1=7,(VLOOKUP(B249,'X7'!$B:$AZ,47,FALSE)),IF($X$1=8,(VLOOKUP(B249,'X8'!$B:$AZ,47,FALSE)),IF($X$1=9,(VLOOKUP(B249,'X9'!$B:$AZ,47,FALSE)),IF($X$1=10,(VLOOKUP(B249,'X10'!$B:$AZ,47,FALSE)),IF($X$1=11,(VLOOKUP(B249,'X11'!$B:$AZ,47,FALSE)),IF($X$1=12,(VLOOKUP(B249,'X12'!$B:$AZ,47,FALSE)),IF($X$1=13,(VLOOKUP(B249,'X13'!$B:$AZ,47,FALSE)),"B"))))))))))))))=TRUE," ",(IF($X$1=1,(VLOOKUP(B249,'X1'!$B:$AZ,47,FALSE)),IF($X$1=2,(VLOOKUP(B249,'X2'!$B:$AZ,47,FALSE)),IF($X$1=3,(VLOOKUP(B249,'X3'!$B:$AZ,47,FALSE)),IF($X$1=4,(VLOOKUP(B249,'X4'!$B:$AZ,47,FALSE)),IF($X$1=5,(VLOOKUP(B249,'X5'!$B:$AZ,47,FALSE)),IF($X$1=6,(VLOOKUP(B249,'X6'!$B:$AZ,47,FALSE)),IF($X$1=7,(VLOOKUP(B249,'X7'!$B:$AZ,47,FALSE)),IF($X$1=8,(VLOOKUP(B249,'X8'!$B:$AZ,47,FALSE)),IF($X$1=9,(VLOOKUP(B249,'X9'!$B:$AZ,47,FALSE)),IF($X$1=10,(VLOOKUP(B249,'X10'!$B:$AZ,47,FALSE)),IF($X$1=11,(VLOOKUP(B249,'X11'!$B:$AZ,47,FALSE)),IF($X$1=12,(VLOOKUP(B249,'X12'!$B:$AZ,47,FALSE)),IF($X$1=13,(VLOOKUP(B249,'X13'!$B:$AZ,47,FALSE)),"B")))))))))))))))</f>
        <v xml:space="preserve"> </v>
      </c>
      <c r="D249" s="181" t="str">
        <f ca="1">IF(ISERROR(IF($X$1=1,(VLOOKUP(B249,'X1'!$B:$AP,41,FALSE)),IF($X$1=2,(VLOOKUP(B249,'X2'!$B:$AP,41,FALSE)),IF($X$1=3,(VLOOKUP(B249,'X3'!$B:$AP,41,FALSE)),IF($X$1=4,(VLOOKUP(B249,'X4'!$B:$AP,41,FALSE)),IF($X$1=5,(VLOOKUP(B249,'X5'!$B:$AP,41,FALSE)),IF($X$1=6,(VLOOKUP(B249,'X6'!$B:$AP,41,FALSE)),IF($X$1=7,(VLOOKUP(B249,'X7'!$B:$AP,41,FALSE)),IF($X$1=8,(VLOOKUP(B249,'X8'!$B:$AP,41,FALSE)),IF($X$1=9,(VLOOKUP(B249,'X9'!$B:$AP,41,FALSE)),IF($X$1=10,(VLOOKUP(B249,'X10'!$B:$AP,41,FALSE)),IF($X$1=11,(VLOOKUP(B249,'X11'!$B:$AP,41,FALSE)),IF($X$1=12,(VLOOKUP(B249,'X12'!$B:$AP,41,FALSE)),IF($X$1=13,(VLOOKUP(B249,'X13'!$B:$AP,41,FALSE)),"B"))))))))))))))=TRUE," ",(IF($X$1=1,(VLOOKUP(B249,'X1'!$B:$AP,41,FALSE)),IF($X$1=2,(VLOOKUP(B249,'X2'!$B:$AP,41,FALSE)),IF($X$1=3,(VLOOKUP(B249,'X3'!$B:$AP,41,FALSE)),IF($X$1=4,(VLOOKUP(B249,'X4'!$B:$AP,41,FALSE)),IF($X$1=5,(VLOOKUP(B249,'X5'!$B:$AP,41,FALSE)),IF($X$1=6,(VLOOKUP(B249,'X6'!$B:$AP,41,FALSE)),IF($X$1=7,(VLOOKUP(B249,'X7'!$B:$AP,41,FALSE)),IF($X$1=8,(VLOOKUP(B249,'X8'!$B:$AP,41,FALSE)),IF($X$1=9,(VLOOKUP(B249,'X9'!$B:$AP,41,FALSE)),IF($X$1=10,(VLOOKUP(B249,'X10'!$B:$AP,41,FALSE)),IF($X$1=11,(VLOOKUP(B249,'X11'!$B:$AP,41,FALSE)),IF($X$1=12,(VLOOKUP(B249,'X12'!$B:$AP,41,FALSE)),IF($X$1=13,(VLOOKUP(B249,'X13'!$B:$AP,41,FALSE)),"B")))))))))))))))</f>
        <v xml:space="preserve"> </v>
      </c>
      <c r="E249" s="182" t="str">
        <f ca="1">IF(ISERROR(IF($X$1=1,(VLOOKUP(B249,'X1'!$B:$AP,7,FALSE)),IF($X$1=2,(VLOOKUP(B249,'X2'!$B:$AP,7,FALSE)),IF($X$1=3,(VLOOKUP(B249,'X3'!$B:$AP,7,FALSE)),IF($X$1=4,(VLOOKUP(B249,'X4'!$B:$AP,7,FALSE)),IF($X$1=5,(VLOOKUP(B249,'X5'!$B:$AP,7,FALSE)),IF($X$1=6,(VLOOKUP(B249,'X6'!$B:$AP,7,FALSE)),IF($X$1=7,(VLOOKUP(B249,'X7'!$B:$AP,7,FALSE)),IF($X$1=8,(VLOOKUP(B249,'X8'!$B:$AP,7,FALSE)),IF($X$1=9,(VLOOKUP(B249,'X9'!$B:$AP,7,FALSE)),IF($X$1=10,(VLOOKUP(B249,'X10'!$B:$AP,7,FALSE)),IF($X$1=11,(VLOOKUP(B249,'X11'!$B:$AP,7,FALSE)),IF($X$1=12,(VLOOKUP(B249,'X12'!$B:$AP,7,FALSE)),IF($X$1=13,(VLOOKUP(B249,'X13'!$B:$AP,7,FALSE)),"B"))))))))))))))=TRUE," ",(IF($X$1=1,(VLOOKUP(B249,'X1'!$B:$AP,7,FALSE)),IF($X$1=2,(VLOOKUP(B249,'X2'!$B:$AP,7,FALSE)),IF($X$1=3,(VLOOKUP(B249,'X3'!$B:$AP,7,FALSE)),IF($X$1=4,(VLOOKUP(B249,'X4'!$B:$AP,7,FALSE)),IF($X$1=5,(VLOOKUP(B249,'X5'!$B:$AP,7,FALSE)),IF($X$1=6,(VLOOKUP(B249,'X6'!$B:$AP,7,FALSE)),IF($X$1=7,(VLOOKUP(B249,'X7'!$B:$AP,7,FALSE)),IF($X$1=8,(VLOOKUP(B249,'X8'!$B:$AP,7,FALSE)),IF($X$1=9,(VLOOKUP(B249,'X9'!$B:$AP,7,FALSE)),IF($X$1=10,(VLOOKUP(B249,'X10'!$B:$AP,7,FALSE)),IF($X$1=11,(VLOOKUP(B249,'X11'!$B:$AP,7,FALSE)),IF($X$1=12,(VLOOKUP(B249,'X12'!$B:$AP,7,FALSE)),IF($X$1=13,(VLOOKUP(B249,'X13'!$B:$AP,7,FALSE)),"B")))))))))))))))</f>
        <v xml:space="preserve"> </v>
      </c>
      <c r="F249" s="182" t="str">
        <f ca="1">IF(ISERROR(IF((IF($X$1=1,(VLOOKUP(B249,'X1'!$B:$AO,6,FALSE)),(IF($X$1=2,(VLOOKUP(B249,'X2'!$B:$AO,6,FALSE)),(IF($X$1=3,(VLOOKUP(B249,'X3'!$B:$AO,6,FALSE)),(IF($X$1=4,(VLOOKUP(B249,'X4'!$B:$AO,6,FALSE)),(IF($X$1=5,(VLOOKUP(B249,'X5'!$B:$AO,6,FALSE)),(IF($X$1=6,(VLOOKUP(B249,'X6'!$B:$AO,6,FALSE)),(IF($X$1=7,(VLOOKUP(B249,'X7'!$B:$AO,6,FALSE)),(IF($X$1=8,(VLOOKUP(B249,'X8'!$B:$AO,6,FALSE)),(IF($X$1=9,(VLOOKUP(B249,'X9'!$B:$AO,6,FALSE)),(IF($X$1=10,(VLOOKUP(B249,'X10'!$B:$AO,6,FALSE)),(IF($X$1=11,(VLOOKUP(B249,'X11'!$B:$AO,6,FALSE)),(IF($X$1=12,(VLOOKUP(B249,'X12'!$B:$AO,6,FALSE)),(VLOOKUP(B249,'X13'!$B:$AO,6,FALSE))))))))))))))))))))))))))=$V$1," ",(IF($X$1=1,(VLOOKUP(B249,'X1'!$B:$AO,6,FALSE)),(IF($X$1=2,(VLOOKUP(B249,'X2'!$B:$AO,6,FALSE)),(IF($X$1=3,(VLOOKUP(B249,'X3'!$B:$AO,6,FALSE)),(IF($X$1=4,(VLOOKUP(B249,'X4'!$B:$AO,6,FALSE)),(IF($X$1=5,(VLOOKUP(B249,'X5'!$B:$AO,6,FALSE)),(IF($X$1=6,(VLOOKUP(B249,'X6'!$B:$AO,6,FALSE)),(IF($X$1=7,(VLOOKUP(B249,'X7'!$B:$AO,6,FALSE)),(IF($X$1=8,(VLOOKUP(B249,'X8'!$B:$AO,6,FALSE)),(IF($X$1=9,(VLOOKUP(B249,'X9'!$B:$AO,6,FALSE)),(IF($X$1=10,(VLOOKUP(B249,'X10'!$B:$AO,6,FALSE)),(IF($X$1=11,(VLOOKUP(B249,'X11'!$B:$AO,6,FALSE)),(IF($X$1=12,(VLOOKUP(B249,'X12'!$B:$AO,6,FALSE)),(VLOOKUP(B249,'X13'!$B:$AO,6,FALSE))))))))))))))))))))))))))))=TRUE," ",(IF((IF($X$1=1,(VLOOKUP(B249,'X1'!$B:$AO,6,FALSE)),(IF($X$1=2,(VLOOKUP(B249,'X2'!$B:$AO,6,FALSE)),(IF($X$1=3,(VLOOKUP(B249,'X3'!$B:$AO,6,FALSE)),(IF($X$1=4,(VLOOKUP(B249,'X4'!$B:$AO,6,FALSE)),(IF($X$1=5,(VLOOKUP(B249,'X5'!$B:$AO,6,FALSE)),(IF($X$1=6,(VLOOKUP(B249,'X6'!$B:$AO,6,FALSE)),(IF($X$1=7,(VLOOKUP(B249,'X7'!$B:$AO,6,FALSE)),(IF($X$1=8,(VLOOKUP(B249,'X8'!$B:$AO,6,FALSE)),(IF($X$1=9,(VLOOKUP(B249,'X9'!$B:$AO,6,FALSE)),(IF($X$1=10,(VLOOKUP(B249,'X10'!$B:$AO,6,FALSE)),(IF($X$1=11,(VLOOKUP(B249,'X11'!$B:$AO,6,FALSE)),(IF($X$1=12,(VLOOKUP(B249,'X12'!$B:$AO,6,FALSE)),(VLOOKUP(B249,'X13'!$B:$AO,6,FALSE))))))))))))))))))))))))))=$V$1," ",(IF($X$1=1,(VLOOKUP(B249,'X1'!$B:$AO,6,FALSE)),(IF($X$1=2,(VLOOKUP(B249,'X2'!$B:$AO,6,FALSE)),(IF($X$1=3,(VLOOKUP(B249,'X3'!$B:$AO,6,FALSE)),(IF($X$1=4,(VLOOKUP(B249,'X4'!$B:$AO,6,FALSE)),(IF($X$1=5,(VLOOKUP(B249,'X5'!$B:$AO,6,FALSE)),(IF($X$1=6,(VLOOKUP(B249,'X6'!$B:$AO,6,FALSE)),(IF($X$1=7,(VLOOKUP(B249,'X7'!$B:$AO,6,FALSE)),(IF($X$1=8,(VLOOKUP(B249,'X8'!$B:$AO,6,FALSE)),(IF($X$1=9,(VLOOKUP(B249,'X9'!$B:$AO,6,FALSE)),(IF($X$1=10,(VLOOKUP(B249,'X10'!$B:$AO,6,FALSE)),(IF($X$1=11,(VLOOKUP(B249,'X11'!$B:$AO,6,FALSE)),(IF($X$1=12,(VLOOKUP(B249,'X12'!$B:$AO,6,FALSE)),(VLOOKUP(B249,'X13'!$B:$AO,6,FALSE)))))))))))))))))))))))))))))</f>
        <v xml:space="preserve"> </v>
      </c>
      <c r="G249" s="182" t="str">
        <f ca="1">IF(ISERROR(IF($X$1=1,(VLOOKUP(B249,'X1'!$B:$AZ,44,FALSE)),IF($X$1=2,(VLOOKUP(B249,'X2'!$B:$AZ,44,FALSE)),IF($X$1=3,(VLOOKUP(B249,'X3'!$B:$AZ,44,FALSE)),IF($X$1=4,(VLOOKUP(B249,'X4'!$B:$AZ,44,FALSE)),IF($X$1=5,(VLOOKUP(B249,'X5'!$B:$AZ,44,FALSE)),IF($X$1=6,(VLOOKUP(B249,'X6'!$B:$AZ,44,FALSE)),IF($X$1=7,(VLOOKUP(B249,'X7'!$B:$AZ,44,FALSE)),IF($X$1=8,(VLOOKUP(B249,'X8'!$B:$AZ,44,FALSE)),IF($X$1=9,(VLOOKUP(B249,'X9'!$B:$AZ,44,FALSE)),IF($X$1=10,(VLOOKUP(B249,'X10'!$B:$AZ,44,FALSE)),IF($X$1=11,(VLOOKUP(B249,'X11'!$B:$AZ,44,FALSE)),IF($X$1=12,(VLOOKUP(B249,'X12'!$B:$AZ,44,FALSE)),IF($X$1=13,(VLOOKUP(B249,'X13'!$B:$AZ,44,FALSE)),"B"))))))))))))))=TRUE," ",(IF($X$1=1,(VLOOKUP(B249,'X1'!$B:$AZ,44,FALSE)),IF($X$1=2,(VLOOKUP(B249,'X2'!$B:$AZ,44,FALSE)),IF($X$1=3,(VLOOKUP(B249,'X3'!$B:$AZ,44,FALSE)),IF($X$1=4,(VLOOKUP(B249,'X4'!$B:$AZ,44,FALSE)),IF($X$1=5,(VLOOKUP(B249,'X5'!$B:$AZ,44,FALSE)),IF($X$1=6,(VLOOKUP(B249,'X6'!$B:$AZ,44,FALSE)),IF($X$1=7,(VLOOKUP(B249,'X7'!$B:$AZ,44,FALSE)),IF($X$1=8,(VLOOKUP(B249,'X8'!$B:$AZ,44,FALSE)),IF($X$1=9,(VLOOKUP(B249,'X9'!$B:$AZ,44,FALSE)),IF($X$1=10,(VLOOKUP(B249,'X10'!$B:$AZ,44,FALSE)),IF($X$1=11,(VLOOKUP(B249,'X11'!$B:$AZ,44,FALSE)),IF($X$1=12,(VLOOKUP(B249,'X12'!$B:$AZ,44,FALSE)),IF($X$1=13,(VLOOKUP(B249,'X13'!$B:$AZ,44,FALSE)),"B")))))))))))))))</f>
        <v xml:space="preserve"> </v>
      </c>
      <c r="H249" s="182" t="str">
        <f ca="1">IF(ISERROR(IF($X$1=1,(VLOOKUP(B249,'X1'!$B:$AZ,8,FALSE)),IF($X$1=2,(VLOOKUP(B249,'X2'!$B:$AZ,8,FALSE)),IF($X$1=3,(VLOOKUP(B249,'X3'!$B:$AZ,8,FALSE)),IF($X$1=4,(VLOOKUP(B249,'X4'!$B:$AZ,8,FALSE)),IF($X$1=5,(VLOOKUP(B249,'X5'!$B:$AZ,8,FALSE)),IF($X$1=6,(VLOOKUP(B249,'X6'!$B:$AZ,8,FALSE)),IF($X$1=7,(VLOOKUP(B249,'X7'!$B:$AZ,8,FALSE)),IF($X$1=8,(VLOOKUP(B249,'X8'!$B:$AZ,8,FALSE)),IF($X$1=9,(VLOOKUP(B249,'X9'!$B:$AZ,8,FALSE)),IF($X$1=10,(VLOOKUP(B249,'X10'!$B:$AZ,8,FALSE)),IF($X$1=11,(VLOOKUP(B249,'X11'!$B:$AZ,8,FALSE)),IF($X$1=12,(VLOOKUP(B249,'X12'!$B:$AZ,8,FALSE)),IF($X$1=13,(VLOOKUP(B249,'X13'!$B:$AZ,8,FALSE)),"B"))))))))))))))=TRUE," ",(IF($X$1=1,(VLOOKUP(B249,'X1'!$B:$AZ,8,FALSE)),IF($X$1=2,(VLOOKUP(B249,'X2'!$B:$AZ,8,FALSE)),IF($X$1=3,(VLOOKUP(B249,'X3'!$B:$AZ,8,FALSE)),IF($X$1=4,(VLOOKUP(B249,'X4'!$B:$AZ,8,FALSE)),IF($X$1=5,(VLOOKUP(B249,'X5'!$B:$AZ,8,FALSE)),IF($X$1=6,(VLOOKUP(B249,'X6'!$B:$AZ,8,FALSE)),IF($X$1=7,(VLOOKUP(B249,'X7'!$B:$AZ,8,FALSE)),IF($X$1=8,(VLOOKUP(B249,'X8'!$B:$AZ,8,FALSE)),IF($X$1=9,(VLOOKUP(B249,'X9'!$B:$AZ,8,FALSE)),IF($X$1=10,(VLOOKUP(B249,'X10'!$B:$AZ,8,FALSE)),IF($X$1=11,(VLOOKUP(B249,'X11'!$B:$AZ,8,FALSE)),IF($X$1=12,(VLOOKUP(B249,'X12'!$B:$AZ,8,FALSE)),IF($X$1=13,(VLOOKUP(B249,'X13'!$B:$AZ,8,FALSE)),"B")))))))))))))))</f>
        <v xml:space="preserve"> </v>
      </c>
      <c r="I249" s="183" t="str">
        <f ca="1">IF(ISERROR(IF($X$1=1,(VLOOKUP(B249,'X1'!$B:$AZ,2,FALSE)),IF($X$1=2,(VLOOKUP(B249,'X2'!$B:$AZ,2,FALSE)),IF($X$1=3,(VLOOKUP(B249,'X3'!$B:$AZ,2,FALSE)),IF($X$1=4,(VLOOKUP(B249,'X4'!$B:$AZ,2,FALSE)),IF($X$1=5,(VLOOKUP(B249,'X5'!$B:$AZ,2,FALSE)),IF($X$1=6,(VLOOKUP(B249,'X6'!$B:$AZ,2,FALSE)),IF($X$1=7,(VLOOKUP(B249,'X7'!$B:$AZ,2,FALSE)),IF($X$1=8,(VLOOKUP(B249,'X8'!$B:$AZ,2,FALSE)),IF($X$1=9,(VLOOKUP(B249,'X9'!$B:$AZ,2,FALSE)),IF($X$1=10,(VLOOKUP(B249,'X10'!$B:$AZ,2,FALSE)),IF($X$1=11,(VLOOKUP(B249,'X11'!$B:$AZ,2,FALSE)),IF($X$1=12,(VLOOKUP(B249,'X12'!$B:$AZ,2,FALSE)),IF($X$1=13,(VLOOKUP(B249,'X13'!$B:$AZ,2,FALSE)),"B"))))))))))))))=TRUE," ",(IF($X$1=1,(VLOOKUP(B249,'X1'!$B:$AZ,2,FALSE)),IF($X$1=2,(VLOOKUP(B249,'X2'!$B:$AZ,2,FALSE)),IF($X$1=3,(VLOOKUP(B249,'X3'!$B:$AZ,2,FALSE)),IF($X$1=4,(VLOOKUP(B249,'X4'!$B:$AZ,2,FALSE)),IF($X$1=5,(VLOOKUP(B249,'X5'!$B:$AZ,2,FALSE)),IF($X$1=6,(VLOOKUP(B249,'X6'!$B:$AZ,2,FALSE)),IF($X$1=7,(VLOOKUP(B249,'X7'!$B:$AZ,2,FALSE)),IF($X$1=8,(VLOOKUP(B249,'X8'!$B:$AZ,2,FALSE)),IF($X$1=9,(VLOOKUP(B249,'X9'!$B:$AZ,2,FALSE)),IF($X$1=10,(VLOOKUP(B249,'X10'!$B:$AZ,2,FALSE)),IF($X$1=11,(VLOOKUP(B249,'X11'!$B:$AZ,2,FALSE)),IF($X$1=12,(VLOOKUP(B249,'X12'!$B:$AZ,2,FALSE)),IF($X$1=13,(VLOOKUP(B249,'X13'!$B:$AZ,2,FALSE)),"B")))))))))))))))</f>
        <v xml:space="preserve"> </v>
      </c>
      <c r="J249" s="183" t="str">
        <f ca="1">IF(ISERROR(IF($X$1=1,(VLOOKUP(B249,'X1'!$B:$AZ,3,FALSE)),IF($X$1=2,(VLOOKUP(B249,'X2'!$B:$AZ,3,FALSE)),IF($X$1=3,(VLOOKUP(B249,'X3'!$B:$AZ,3,FALSE)),IF($X$1=4,(VLOOKUP(B249,'X4'!$B:$AZ,3,FALSE)),IF($X$1=5,(VLOOKUP(B249,'X5'!$B:$AZ,3,FALSE)),IF($X$1=6,(VLOOKUP(B249,'X6'!$B:$AZ,3,FALSE)),IF($X$1=7,(VLOOKUP(B249,'X7'!$B:$AZ,3,FALSE)),IF($X$1=8,(VLOOKUP(B249,'X8'!$B:$AZ,3,FALSE)),IF($X$1=9,(VLOOKUP(B249,'X9'!$B:$AZ,3,FALSE)),IF($X$1=10,(VLOOKUP(B249,'X10'!$B:$AZ,3,FALSE)),IF($X$1=11,(VLOOKUP(B249,'X11'!$B:$AZ,3,FALSE)),IF($X$1=12,(VLOOKUP(B249,'X12'!$B:$AZ,3,FALSE)),IF($X$1=13,(VLOOKUP(B249,'X13'!$B:$AZ,3,FALSE)),"B"))))))))))))))=TRUE," ",(IF($X$1=1,(VLOOKUP(B249,'X1'!$B:$AZ,3,FALSE)),IF($X$1=2,(VLOOKUP(B249,'X2'!$B:$AZ,3,FALSE)),IF($X$1=3,(VLOOKUP(B249,'X3'!$B:$AZ,3,FALSE)),IF($X$1=4,(VLOOKUP(B249,'X4'!$B:$AZ,3,FALSE)),IF($X$1=5,(VLOOKUP(B249,'X5'!$B:$AZ,3,FALSE)),IF($X$1=6,(VLOOKUP(B249,'X6'!$B:$AZ,3,FALSE)),IF($X$1=7,(VLOOKUP(B249,'X7'!$B:$AZ,3,FALSE)),IF($X$1=8,(VLOOKUP(B249,'X8'!$B:$AZ,3,FALSE)),IF($X$1=9,(VLOOKUP(B249,'X9'!$B:$AZ,3,FALSE)),IF($X$1=10,(VLOOKUP(B249,'X10'!$B:$AZ,3,FALSE)),IF($X$1=11,(VLOOKUP(B249,'X11'!$B:$AZ,3,FALSE)),IF($X$1=12,(VLOOKUP(B249,'X12'!$B:$AZ,3,FALSE)),IF($X$1=13,(VLOOKUP(B249,'X13'!$B:$AZ,3,FALSE)),"B")))))))))))))))</f>
        <v xml:space="preserve"> </v>
      </c>
      <c r="K249" s="183" t="str">
        <f ca="1">IF(ISERROR(IF($X$1=1,(VLOOKUP(B249,'X1'!$B:$AZ,5,FALSE)),IF($X$1=2,(VLOOKUP(B249,'X2'!$B:$AZ,5,FALSE)),IF($X$1=3,(VLOOKUP(B249,'X3'!$B:$AZ,5,FALSE)),IF($X$1=4,(VLOOKUP(B249,'X4'!$B:$AZ,5,FALSE)),IF($X$1=5,(VLOOKUP(B249,'X5'!$B:$AZ,5,FALSE)),IF($X$1=6,(VLOOKUP(B249,'X6'!$B:$AZ,5,FALSE)),IF($X$1=7,(VLOOKUP(B249,'X7'!$B:$AZ,5,FALSE)),IF($X$1=8,(VLOOKUP(B249,'X8'!$B:$AZ,5,FALSE)),IF($X$1=9,(VLOOKUP(B249,'X9'!$B:$AZ,5,FALSE)),IF($X$1=10,(VLOOKUP(B249,'X10'!$B:$AZ,5,FALSE)),IF($X$1=11,(VLOOKUP(B249,'X11'!$B:$AZ,5,FALSE)),IF($X$1=12,(VLOOKUP(B249,'X12'!$B:$AZ,5,FALSE)),IF($X$1=13,(VLOOKUP(B249,'X13'!$B:$AZ,5,FALSE)),"B"))))))))))))))=TRUE," ",(IF($X$1=1,(VLOOKUP(B249,'X1'!$B:$AZ,5,FALSE)),IF($X$1=2,(VLOOKUP(B249,'X2'!$B:$AZ,5,FALSE)),IF($X$1=3,(VLOOKUP(B249,'X3'!$B:$AZ,5,FALSE)),IF($X$1=4,(VLOOKUP(B249,'X4'!$B:$AZ,5,FALSE)),IF($X$1=5,(VLOOKUP(B249,'X5'!$B:$AZ,5,FALSE)),IF($X$1=6,(VLOOKUP(B249,'X6'!$B:$AZ,5,FALSE)),IF($X$1=7,(VLOOKUP(B249,'X7'!$B:$AZ,5,FALSE)),IF($X$1=8,(VLOOKUP(B249,'X8'!$B:$AZ,5,FALSE)),IF($X$1=9,(VLOOKUP(B249,'X9'!$B:$AZ,5,FALSE)),IF($X$1=10,(VLOOKUP(B249,'X10'!$B:$AZ,5,FALSE)),IF($X$1=11,(VLOOKUP(B249,'X11'!$B:$AZ,5,FALSE)),IF($X$1=12,(VLOOKUP(B249,'X12'!$B:$AZ,5,FALSE)),IF($X$1=13,(VLOOKUP(B249,'X13'!$B:$AZ,5,FALSE)),"B")))))))))))))))</f>
        <v xml:space="preserve"> </v>
      </c>
      <c r="L249" s="184" t="str">
        <f ca="1">IF(ISERROR(IF($X$1=1,(VLOOKUP(B249,'X1'!$B:$AZ,9,FALSE)),IF($X$1=2,(VLOOKUP(B249,'X2'!$B:$AZ,9,FALSE)),IF($X$1=3,(VLOOKUP(B249,'X3'!$B:$AZ,9,FALSE)),IF($X$1=4,(VLOOKUP(B249,'X4'!$B:$AZ,9,FALSE)),IF($X$1=5,(VLOOKUP(B249,'X5'!$B:$AZ,9,FALSE)),IF($X$1=6,(VLOOKUP(B249,'X6'!$B:$AZ,9,FALSE)),IF($X$1=7,(VLOOKUP(B249,'X7'!$B:$AZ,9,FALSE)),IF($X$1=8,(VLOOKUP(B249,'X8'!$B:$AZ,9,FALSE)),IF($X$1=9,(VLOOKUP(B249,'X9'!$B:$AZ,9,FALSE)),IF($X$1=10,(VLOOKUP(B249,'X10'!$B:$AZ,9,FALSE)),IF($X$1=11,(VLOOKUP(B249,'X11'!$B:$AZ,9,FALSE)),IF($X$1=12,(VLOOKUP(B249,'X12'!$B:$AZ,9,FALSE)),IF($X$1=13,(VLOOKUP(B249,'X13'!$B:$AZ,9,FALSE)),"B"))))))))))))))=TRUE," ",(IF($X$1=1,(VLOOKUP(B249,'X1'!$B:$AZ,9,FALSE)),IF($X$1=2,(VLOOKUP(B249,'X2'!$B:$AZ,9,FALSE)),IF($X$1=3,(VLOOKUP(B249,'X3'!$B:$AZ,9,FALSE)),IF($X$1=4,(VLOOKUP(B249,'X4'!$B:$AZ,9,FALSE)),IF($X$1=5,(VLOOKUP(B249,'X5'!$B:$AZ,9,FALSE)),IF($X$1=6,(VLOOKUP(B249,'X6'!$B:$AZ,9,FALSE)),IF($X$1=7,(VLOOKUP(B249,'X7'!$B:$AZ,9,FALSE)),IF($X$1=8,(VLOOKUP(B249,'X8'!$B:$AZ,9,FALSE)),IF($X$1=9,(VLOOKUP(B249,'X9'!$B:$AZ,9,FALSE)),IF($X$1=10,(VLOOKUP(B249,'X10'!$B:$AZ,9,FALSE)),IF($X$1=11,(VLOOKUP(B249,'X11'!$B:$AZ,9,FALSE)),IF($X$1=12,(VLOOKUP(B249,'X12'!$B:$AZ,9,FALSE)),IF($X$1=13,(VLOOKUP(B249,'X13'!$B:$AZ,9,FALSE)),"B")))))))))))))))</f>
        <v xml:space="preserve"> </v>
      </c>
      <c r="M249" s="184" t="str">
        <f ca="1">IF(ISERROR(IF($X$1=1,(VLOOKUP(B249,'X1'!$B:$AZ,10,FALSE)),IF($X$1=2,(VLOOKUP(B249,'X2'!$B:$AZ,10,FALSE)),IF($X$1=3,(VLOOKUP(B249,'X3'!$B:$AZ,10,FALSE)),IF($X$1=4,(VLOOKUP(B249,'X4'!$B:$AZ,10,FALSE)),IF($X$1=5,(VLOOKUP(B249,'X5'!$B:$AZ,10,FALSE)),IF($X$1=6,(VLOOKUP(B249,'X6'!$B:$AZ,10,FALSE)),IF($X$1=7,(VLOOKUP(B249,'X7'!$B:$AZ,10,FALSE)),IF($X$1=8,(VLOOKUP(B249,'X8'!$B:$AZ,10,FALSE)),IF($X$1=9,(VLOOKUP(B249,'X9'!$B:$AZ,10,FALSE)),IF($X$1=10,(VLOOKUP(B249,'X10'!$B:$AZ,10,FALSE)),IF($X$1=11,(VLOOKUP(B249,'X11'!$B:$AZ,10,FALSE)),IF($X$1=12,(VLOOKUP(B249,'X12'!$B:$AZ,10,FALSE)),IF($X$1=13,(VLOOKUP(B249,'X13'!$B:$AZ,10,FALSE)),"B"))))))))))))))=TRUE," ",(IF($X$1=1,(VLOOKUP(B249,'X1'!$B:$AZ,10,FALSE)),IF($X$1=2,(VLOOKUP(B249,'X2'!$B:$AZ,10,FALSE)),IF($X$1=3,(VLOOKUP(B249,'X3'!$B:$AZ,10,FALSE)),IF($X$1=4,(VLOOKUP(B249,'X4'!$B:$AZ,10,FALSE)),IF($X$1=5,(VLOOKUP(B249,'X5'!$B:$AZ,10,FALSE)),IF($X$1=6,(VLOOKUP(B249,'X6'!$B:$AZ,10,FALSE)),IF($X$1=7,(VLOOKUP(B249,'X7'!$B:$AZ,10,FALSE)),IF($X$1=8,(VLOOKUP(B249,'X8'!$B:$AZ,10,FALSE)),IF($X$1=9,(VLOOKUP(B249,'X9'!$B:$AZ,10,FALSE)),IF($X$1=10,(VLOOKUP(B249,'X10'!$B:$AZ,10,FALSE)),IF($X$1=11,(VLOOKUP(B249,'X11'!$B:$AZ,10,FALSE)),IF($X$1=12,(VLOOKUP(B249,'X12'!$B:$AZ,10,FALSE)),IF($X$1=13,(VLOOKUP(B249,'X13'!$B:$AZ,10,FALSE)),"B")))))))))))))))</f>
        <v xml:space="preserve"> </v>
      </c>
      <c r="N249" s="185" t="str">
        <f ca="1">IF(ISERROR(IF($X$1=1,(VLOOKUP(B249,'X1'!$B:$AZ,45,FALSE)),IF($X$1=2,(VLOOKUP(B249,'X2'!$B:$AZ,45,FALSE)),IF($X$1=3,(VLOOKUP(B249,'X3'!$B:$AZ,45,FALSE)),IF($X$1=4,(VLOOKUP(B249,'X4'!$B:$AZ,45,FALSE)),IF($X$1=5,(VLOOKUP(B249,'X5'!$B:$AZ,45,FALSE)),IF($X$1=6,(VLOOKUP(B249,'X6'!$B:$AZ,45,FALSE)),IF($X$1=7,(VLOOKUP(B249,'X7'!$B:$AZ,45,FALSE)),IF($X$1=8,(VLOOKUP(B249,'X8'!$B:$AZ,45,FALSE)),IF($X$1=9,(VLOOKUP(B249,'X9'!$B:$AZ,45,FALSE)),IF($X$1=10,(VLOOKUP(B249,'X10'!$B:$AZ,45,FALSE)),IF($X$1=11,(VLOOKUP(B249,'X11'!$B:$AZ,45,FALSE)),IF($X$1=12,(VLOOKUP(B249,'X12'!$B:$AZ,45,FALSE)),IF($X$1=13,(VLOOKUP(B249,'X13'!$B:$AZ,45,FALSE)),"B"))))))))))))))=TRUE," ",(IF($X$1=1,(VLOOKUP(B249,'X1'!$B:$AZ,45,FALSE)),IF($X$1=2,(VLOOKUP(B249,'X2'!$B:$AZ,45,FALSE)),IF($X$1=3,(VLOOKUP(B249,'X3'!$B:$AZ,45,FALSE)),IF($X$1=4,(VLOOKUP(B249,'X4'!$B:$AZ,45,FALSE)),IF($X$1=5,(VLOOKUP(B249,'X5'!$B:$AZ,45,FALSE)),IF($X$1=6,(VLOOKUP(B249,'X6'!$B:$AZ,45,FALSE)),IF($X$1=7,(VLOOKUP(B249,'X7'!$B:$AZ,45,FALSE)),IF($X$1=8,(VLOOKUP(B249,'X8'!$B:$AZ,45,FALSE)),IF($X$1=9,(VLOOKUP(B249,'X9'!$B:$AZ,45,FALSE)),IF($X$1=10,(VLOOKUP(B249,'X10'!$B:$AZ,45,FALSE)),IF($X$1=11,(VLOOKUP(B249,'X11'!$B:$AZ,45,FALSE)),IF($X$1=12,(VLOOKUP(B249,'X12'!$B:$AZ,45,FALSE)),IF($X$1=13,(VLOOKUP(B249,'X13'!$B:$AZ,45,FALSE)),"B")))))))))))))))</f>
        <v xml:space="preserve"> </v>
      </c>
      <c r="O249" s="184" t="str">
        <f ca="1">IF(ISERROR(IF($X$1=1,(VLOOKUP(B249,'X1'!$B:$AZ,11,FALSE)),IF($X$1=2,(VLOOKUP(B249,'X2'!$B:$AZ,11,FALSE)),IF($X$1=3,(VLOOKUP(B249,'X3'!$B:$AZ,11,FALSE)),IF($X$1=4,(VLOOKUP(B249,'X4'!$B:$AZ,11,FALSE)),IF($X$1=5,(VLOOKUP(B249,'X5'!$B:$AZ,11,FALSE)),IF($X$1=6,(VLOOKUP(B249,'X6'!$B:$AZ,11,FALSE)),IF($X$1=7,(VLOOKUP(B249,'X7'!$B:$AZ,11,FALSE)),IF($X$1=8,(VLOOKUP(B249,'X8'!$B:$AZ,11,FALSE)),IF($X$1=9,(VLOOKUP(B249,'X9'!$B:$AZ,11,FALSE)),IF($X$1=10,(VLOOKUP(B249,'X10'!$B:$AZ,11,FALSE)),IF($X$1=11,(VLOOKUP(B249,'X11'!$B:$AZ,11,FALSE)),IF($X$1=12,(VLOOKUP(B249,'X12'!$B:$AZ,11,FALSE)),IF($X$1=13,(VLOOKUP(B249,'X13'!$B:$AZ,11,FALSE)),"B"))))))))))))))=TRUE," ",(IF($X$1=1,(VLOOKUP(B249,'X1'!$B:$AZ,11,FALSE)),IF($X$1=2,(VLOOKUP(B249,'X2'!$B:$AZ,11,FALSE)),IF($X$1=3,(VLOOKUP(B249,'X3'!$B:$AZ,11,FALSE)),IF($X$1=4,(VLOOKUP(B249,'X4'!$B:$AZ,11,FALSE)),IF($X$1=5,(VLOOKUP(B249,'X5'!$B:$AZ,11,FALSE)),IF($X$1=6,(VLOOKUP(B249,'X6'!$B:$AZ,11,FALSE)),IF($X$1=7,(VLOOKUP(B249,'X7'!$B:$AZ,11,FALSE)),IF($X$1=8,(VLOOKUP(B249,'X8'!$B:$AZ,11,FALSE)),IF($X$1=9,(VLOOKUP(B249,'X9'!$B:$AZ,11,FALSE)),IF($X$1=10,(VLOOKUP(B249,'X10'!$B:$AZ,11,FALSE)),IF($X$1=11,(VLOOKUP(B249,'X11'!$B:$AZ,11,FALSE)),IF($X$1=12,(VLOOKUP(B249,'X12'!$B:$AZ,11,FALSE)),IF($X$1=13,(VLOOKUP(B249,'X13'!$B:$AZ,11,FALSE)),"B")))))))))))))))</f>
        <v xml:space="preserve"> </v>
      </c>
      <c r="P249" s="184" t="str">
        <f ca="1">IF(ISERROR(IF($X$1=1,(VLOOKUP(B249,'X1'!$B:$AZ,12,FALSE)),IF($X$1=2,(VLOOKUP(B249,'X2'!$B:$AZ,12,FALSE)),IF($X$1=3,(VLOOKUP(B249,'X3'!$B:$AZ,12,FALSE)),IF($X$1=4,(VLOOKUP(B249,'X4'!$B:$AZ,12,FALSE)),IF($X$1=5,(VLOOKUP(B249,'X5'!$B:$AZ,12,FALSE)),IF($X$1=6,(VLOOKUP(B249,'X6'!$B:$AZ,12,FALSE)),IF($X$1=7,(VLOOKUP(B249,'X7'!$B:$AZ,12,FALSE)),IF($X$1=8,(VLOOKUP(B249,'X8'!$B:$AZ,12,FALSE)),IF($X$1=9,(VLOOKUP(B249,'X9'!$B:$AZ,12,FALSE)),IF($X$1=10,(VLOOKUP(B249,'X10'!$B:$AZ,12,FALSE)),IF($X$1=11,(VLOOKUP(B249,'X11'!$B:$AZ,12,FALSE)),IF($X$1=12,(VLOOKUP(B249,'X12'!$B:$AZ,12,FALSE)),IF($X$1=13,(VLOOKUP(B249,'X13'!$B:$AZ,12,FALSE)),"B"))))))))))))))=TRUE," ",(IF($X$1=1,(VLOOKUP(B249,'X1'!$B:$AZ,12,FALSE)),IF($X$1=2,(VLOOKUP(B249,'X2'!$B:$AZ,12,FALSE)),IF($X$1=3,(VLOOKUP(B249,'X3'!$B:$AZ,12,FALSE)),IF($X$1=4,(VLOOKUP(B249,'X4'!$B:$AZ,12,FALSE)),IF($X$1=5,(VLOOKUP(B249,'X5'!$B:$AZ,12,FALSE)),IF($X$1=6,(VLOOKUP(B249,'X6'!$B:$AZ,12,FALSE)),IF($X$1=7,(VLOOKUP(B249,'X7'!$B:$AZ,12,FALSE)),IF($X$1=8,(VLOOKUP(B249,'X8'!$B:$AZ,12,FALSE)),IF($X$1=9,(VLOOKUP(B249,'X9'!$B:$AZ,12,FALSE)),IF($X$1=10,(VLOOKUP(B249,'X10'!$B:$AZ,12,FALSE)),IF($X$1=11,(VLOOKUP(B249,'X11'!$B:$AZ,12,FALSE)),IF($X$1=12,(VLOOKUP(B249,'X12'!$B:$AZ,12,FALSE)),IF($X$1=13,(VLOOKUP(B249,'X13'!$B:$AZ,12,FALSE)),"B")))))))))))))))</f>
        <v xml:space="preserve"> </v>
      </c>
      <c r="Q249" s="185" t="str">
        <f ca="1">IF(ISERROR(IF($X$1=1,(VLOOKUP(B249,'X1'!$B:$AZ,46,FALSE)),IF($X$1=2,(VLOOKUP(B249,'X2'!$B:$AZ,46,FALSE)),IF($X$1=3,(VLOOKUP(B249,'X3'!$B:$AZ,46,FALSE)),IF($X$1=4,(VLOOKUP(B249,'X4'!$B:$AZ,46,FALSE)),IF($X$1=5,(VLOOKUP(B249,'X5'!$B:$AZ,46,FALSE)),IF($X$1=6,(VLOOKUP(B249,'X6'!$B:$AZ,46,FALSE)),IF($X$1=7,(VLOOKUP(B249,'X7'!$B:$AZ,46,FALSE)),IF($X$1=8,(VLOOKUP(B249,'X8'!$B:$AZ,46,FALSE)),IF($X$1=9,(VLOOKUP(B249,'X9'!$B:$AZ,46,FALSE)),IF($X$1=10,(VLOOKUP(B249,'X10'!$B:$AZ,46,FALSE)),IF($X$1=11,(VLOOKUP(B249,'X11'!$B:$AZ,46,FALSE)),IF($X$1=12,(VLOOKUP(B249,'X12'!$B:$AZ,46,FALSE)),IF($X$1=13,(VLOOKUP(B249,'X13'!$B:$AZ,46,FALSE)),"B"))))))))))))))=TRUE," ",(IF($X$1=1,(VLOOKUP(B249,'X1'!$B:$AZ,46,FALSE)),IF($X$1=2,(VLOOKUP(B249,'X2'!$B:$AZ,46,FALSE)),IF($X$1=3,(VLOOKUP(B249,'X3'!$B:$AZ,46,FALSE)),IF($X$1=4,(VLOOKUP(B249,'X4'!$B:$AZ,46,FALSE)),IF($X$1=5,(VLOOKUP(B249,'X5'!$B:$AZ,46,FALSE)),IF($X$1=6,(VLOOKUP(B249,'X6'!$B:$AZ,46,FALSE)),IF($X$1=7,(VLOOKUP(B249,'X7'!$B:$AZ,46,FALSE)),IF($X$1=8,(VLOOKUP(B249,'X8'!$B:$AZ,46,FALSE)),IF($X$1=9,(VLOOKUP(B249,'X9'!$B:$AZ,46,FALSE)),IF($X$1=10,(VLOOKUP(B249,'X10'!$B:$AZ,46,FALSE)),IF($X$1=11,(VLOOKUP(B249,'X11'!$B:$AZ,46,FALSE)),IF($X$1=12,(VLOOKUP(B249,'X12'!$B:$AZ,46,FALSE)),IF($X$1=13,(VLOOKUP(B249,'X13'!$B:$AZ,46,FALSE)),"B")))))))))))))))</f>
        <v xml:space="preserve"> </v>
      </c>
      <c r="R249" s="185" t="str">
        <f ca="1">IF(ISERROR(IF($X$1=1,(VLOOKUP(B249,'X1'!$B:$AZ,15,FALSE)),IF($X$1=2,(VLOOKUP(B249,'X2'!$B:$AZ,15,FALSE)),IF($X$1=3,(VLOOKUP(B249,'X3'!$B:$AZ,15,FALSE)),IF($X$1=4,(VLOOKUP(B249,'X4'!$B:$AZ,15,FALSE)),IF($X$1=5,(VLOOKUP(B249,'X5'!$B:$AZ,15,FALSE)),IF($X$1=6,(VLOOKUP(B249,'X6'!$B:$AZ,15,FALSE)),IF($X$1=7,(VLOOKUP(B249,'X7'!$B:$AZ,15,FALSE)),IF($X$1=8,(VLOOKUP(B249,'X8'!$B:$AZ,15,FALSE)),IF($X$1=9,(VLOOKUP(B249,'X9'!$B:$AZ,15,FALSE)),IF($X$1=10,(VLOOKUP(B249,'X10'!$B:$AZ,15,FALSE)),IF($X$1=11,(VLOOKUP(B249,'X11'!$B:$AZ,15,FALSE)),IF($X$1=12,(VLOOKUP(B249,'X12'!$B:$AZ,15,FALSE)),IF($X$1=13,(VLOOKUP(B249,'X13'!$B:$AZ,15,FALSE)),"B"))))))))))))))=TRUE," ",(IF($X$1=1,(VLOOKUP(B249,'X1'!$B:$AZ,15,FALSE)),IF($X$1=2,(VLOOKUP(B249,'X2'!$B:$AZ,15,FALSE)),IF($X$1=3,(VLOOKUP(B249,'X3'!$B:$AZ,15,FALSE)),IF($X$1=4,(VLOOKUP(B249,'X4'!$B:$AZ,15,FALSE)),IF($X$1=5,(VLOOKUP(B249,'X5'!$B:$AZ,15,FALSE)),IF($X$1=6,(VLOOKUP(B249,'X6'!$B:$AZ,15,FALSE)),IF($X$1=7,(VLOOKUP(B249,'X7'!$B:$AZ,15,FALSE)),IF($X$1=8,(VLOOKUP(B249,'X8'!$B:$AZ,15,FALSE)),IF($X$1=9,(VLOOKUP(B249,'X9'!$B:$AZ,15,FALSE)),IF($X$1=10,(VLOOKUP(B249,'X10'!$B:$AZ,15,FALSE)),IF($X$1=11,(VLOOKUP(B249,'X11'!$B:$AZ,15,FALSE)),IF($X$1=12,(VLOOKUP(B249,'X12'!$B:$AZ,15,FALSE)),IF($X$1=13,(VLOOKUP(B249,'X13'!$B:$AZ,15,FALSE)),"B")))))))))))))))</f>
        <v xml:space="preserve"> </v>
      </c>
      <c r="S249" s="185" t="str">
        <f ca="1">IF(ISERROR(IF((IF($X$1=1,(VLOOKUP(B249,'X1'!$B:$AZ,14,FALSE)),(IF($X$1=2,(VLOOKUP(B249,'X2'!$B:$AZ,14,FALSE)),(IF($X$1=3,(VLOOKUP(B249,'X3'!$B:$AZ,14,FALSE)),(IF($X$1=4,(VLOOKUP(B249,'X4'!$B:$AZ,14,FALSE)),(IF($X$1=5,(VLOOKUP(B249,'X5'!$B:$AZ,14,FALSE)),(IF($X$1=6,(VLOOKUP(B249,'X6'!$B:$AZ,14,FALSE)),(IF($X$1=7,(VLOOKUP(B249,'X7'!$B:$AZ,14,FALSE)),(IF($X$1=8,(VLOOKUP(B249,'X8'!$B:$AZ,14,FALSE)),(IF($X$1=9,(VLOOKUP(B249,'X9'!$B:$AZ,14,FALSE)),(IF($X$1=10,(VLOOKUP(B249,'X10'!$B:$AZ,14,FALSE)),(IF($X$1=11,(VLOOKUP(B249,'X11'!$B:$AZ,14,FALSE)),(IF($X$1=12,(VLOOKUP(B249,'X12'!$B:$AZ,14,FALSE)),(VLOOKUP(B249,'X13'!$B:$AZ,14,FALSE))))))))))))))))))))))))))=$V$1," ",(IF($X$1=1,(VLOOKUP(B249,'X1'!$B:$AZ,14,FALSE)),(IF($X$1=2,(VLOOKUP(B249,'X2'!$B:$AZ,14,FALSE)),(IF($X$1=3,(VLOOKUP(B249,'X3'!$B:$AZ,14,FALSE)),(IF($X$1=4,(VLOOKUP(B249,'X4'!$B:$AZ,14,FALSE)),(IF($X$1=5,(VLOOKUP(B249,'X5'!$B:$AZ,14,FALSE)),(IF($X$1=6,(VLOOKUP(B249,'X6'!$B:$AZ,14,FALSE)),(IF($X$1=7,(VLOOKUP(B249,'X7'!$B:$AZ,14,FALSE)),(IF($X$1=8,(VLOOKUP(B249,'X8'!$B:$AZ,14,FALSE)),(IF($X$1=9,(VLOOKUP(B249,'X9'!$B:$AZ,14,FALSE)),(IF($X$1=10,(VLOOKUP(B249,'X10'!$B:$AZ,14,FALSE)),(IF($X$1=11,(VLOOKUP(B249,'X11'!$B:$AZ,14,FALSE)),(IF($X$1=12,(VLOOKUP(B249,'X12'!$B:$AZ,14,FALSE)),(VLOOKUP(B249,'X13'!$B:$AZ,14,FALSE))))))))))))))))))))))))))))=TRUE," ",(IF((IF($X$1=1,(VLOOKUP(B249,'X1'!$B:$AZ,14,FALSE)),(IF($X$1=2,(VLOOKUP(B249,'X2'!$B:$AZ,14,FALSE)),(IF($X$1=3,(VLOOKUP(B249,'X3'!$B:$AZ,14,FALSE)),(IF($X$1=4,(VLOOKUP(B249,'X4'!$B:$AZ,14,FALSE)),(IF($X$1=5,(VLOOKUP(B249,'X5'!$B:$AZ,14,FALSE)),(IF($X$1=6,(VLOOKUP(B249,'X6'!$B:$AZ,14,FALSE)),(IF($X$1=7,(VLOOKUP(B249,'X7'!$B:$AZ,14,FALSE)),(IF($X$1=8,(VLOOKUP(B249,'X8'!$B:$AZ,14,FALSE)),(IF($X$1=9,(VLOOKUP(B249,'X9'!$B:$AZ,14,FALSE)),(IF($X$1=10,(VLOOKUP(B249,'X10'!$B:$AZ,14,FALSE)),(IF($X$1=11,(VLOOKUP(B249,'X11'!$B:$AZ,14,FALSE)),(IF($X$1=12,(VLOOKUP(B249,'X12'!$B:$AZ,14,FALSE)),(VLOOKUP(B249,'X13'!$B:$AZ,14,FALSE))))))))))))))))))))))))))=$V$1," ",(IF($X$1=1,(VLOOKUP(B249,'X1'!$B:$AZ,14,FALSE)),(IF($X$1=2,(VLOOKUP(B249,'X2'!$B:$AZ,14,FALSE)),(IF($X$1=3,(VLOOKUP(B249,'X3'!$B:$AZ,14,FALSE)),(IF($X$1=4,(VLOOKUP(B249,'X4'!$B:$AZ,14,FALSE)),(IF($X$1=5,(VLOOKUP(B249,'X5'!$B:$AZ,14,FALSE)),(IF($X$1=6,(VLOOKUP(B249,'X6'!$B:$AZ,14,FALSE)),(IF($X$1=7,(VLOOKUP(B249,'X7'!$B:$AZ,14,FALSE)),(IF($X$1=8,(VLOOKUP(B249,'X8'!$B:$AZ,14,FALSE)),(IF($X$1=9,(VLOOKUP(B249,'X9'!$B:$AZ,14,FALSE)),(IF($X$1=10,(VLOOKUP(B249,'X10'!$B:$AZ,14,FALSE)),(IF($X$1=11,(VLOOKUP(B249,'X11'!$B:$AZ,14,FALSE)),(IF($X$1=12,(VLOOKUP(B249,'X12'!$B:$AZ,14,FALSE)),(VLOOKUP(B249,'X13'!$B:$AZ,14,FALSE)))))))))))))))))))))))))))))</f>
        <v xml:space="preserve"> </v>
      </c>
    </row>
    <row r="250" spans="1:19" ht="14.1" customHeight="1" x14ac:dyDescent="0.2">
      <c r="A250" s="156" t="s">
        <v>1058</v>
      </c>
      <c r="B250" s="122" t="str">
        <f>IF(ISERROR(IF($U$16=1,(VLOOKUP(A250,$AC$89:$AH$125,2,FALSE)),IF((IF($X$1=1,'X1'!B209,(IF($X$1=2,'X2'!B209,(IF($X$1=3,'X3'!B209,(IF($X$1=4,'X4'!B209,(IF($X$1=5,'X5'!B209,(IF($X$1=6,'X6'!B209,(IF($X$1=7,'X7'!B209,(IF($X$1=8,'X8'!B209,(IF($X$1=9,'X9'!B209,(IF($X$1=10,'X10'!B209,(IF($X$1=11,'X11'!B209,(IF($X$1=12,'X12'!B209,'X13'!B209))))))))))))))))))))))))="","",(IF($X$1=1,'X1'!B209,(IF($X$1=2,'X2'!B209,(IF($X$1=3,'X3'!B209,(IF($X$1=4,'X4'!B209,(IF($X$1=5,'X5'!B209,(IF($X$1=6,'X6'!B209,(IF($X$1=7,'X7'!B209,(IF($X$1=8,'X8'!B209,(IF($X$1=9,'X9'!B209,(IF($X$1=10,'X10'!B209,(IF($X$1=11,'X11'!B209,(IF($X$1=12,'X12'!B209,'X13'!B209)))))))))))))))))))))))))))=TRUE," ",(IF($U$16=1,(VLOOKUP(A250,$AC$89:$AH$125,2,FALSE)),IF((IF($X$1=1,'X1'!B209,(IF($X$1=2,'X2'!B209,(IF($X$1=3,'X3'!B209,(IF($X$1=4,'X4'!B209,(IF($X$1=5,'X5'!B209,(IF($X$1=6,'X6'!B209,(IF($X$1=7,'X7'!B209,(IF($X$1=8,'X8'!B209,(IF($X$1=9,'X9'!B209,(IF($X$1=10,'X10'!B209,(IF($X$1=11,'X11'!B209,(IF($X$1=12,'X12'!B209,'X13'!B209))))))))))))))))))))))))="","",(IF($X$1=1,'X1'!B209,(IF($X$1=2,'X2'!B209,(IF($X$1=3,'X3'!B209,(IF($X$1=4,'X4'!B209,(IF($X$1=5,'X5'!B209,(IF($X$1=6,'X6'!B209,(IF($X$1=7,'X7'!B209,(IF($X$1=8,'X8'!B209,(IF($X$1=9,'X9'!B209,(IF($X$1=10,'X10'!B209,(IF($X$1=11,'X11'!B209,(IF($X$1=12,'X12'!B209,'X13'!B209))))))))))))))))))))))))))))</f>
        <v/>
      </c>
      <c r="C250" s="181" t="str">
        <f ca="1">IF(ISERROR(IF($X$1=1,(VLOOKUP(B250,'X1'!$B:$AZ,47,FALSE)),IF($X$1=2,(VLOOKUP(B250,'X2'!$B:$AZ,47,FALSE)),IF($X$1=3,(VLOOKUP(B250,'X3'!$B:$AZ,47,FALSE)),IF($X$1=4,(VLOOKUP(B250,'X4'!$B:$AZ,47,FALSE)),IF($X$1=5,(VLOOKUP(B250,'X5'!$B:$AZ,47,FALSE)),IF($X$1=6,(VLOOKUP(B250,'X6'!$B:$AZ,47,FALSE)),IF($X$1=7,(VLOOKUP(B250,'X7'!$B:$AZ,47,FALSE)),IF($X$1=8,(VLOOKUP(B250,'X8'!$B:$AZ,47,FALSE)),IF($X$1=9,(VLOOKUP(B250,'X9'!$B:$AZ,47,FALSE)),IF($X$1=10,(VLOOKUP(B250,'X10'!$B:$AZ,47,FALSE)),IF($X$1=11,(VLOOKUP(B250,'X11'!$B:$AZ,47,FALSE)),IF($X$1=12,(VLOOKUP(B250,'X12'!$B:$AZ,47,FALSE)),IF($X$1=13,(VLOOKUP(B250,'X13'!$B:$AZ,47,FALSE)),"B"))))))))))))))=TRUE," ",(IF($X$1=1,(VLOOKUP(B250,'X1'!$B:$AZ,47,FALSE)),IF($X$1=2,(VLOOKUP(B250,'X2'!$B:$AZ,47,FALSE)),IF($X$1=3,(VLOOKUP(B250,'X3'!$B:$AZ,47,FALSE)),IF($X$1=4,(VLOOKUP(B250,'X4'!$B:$AZ,47,FALSE)),IF($X$1=5,(VLOOKUP(B250,'X5'!$B:$AZ,47,FALSE)),IF($X$1=6,(VLOOKUP(B250,'X6'!$B:$AZ,47,FALSE)),IF($X$1=7,(VLOOKUP(B250,'X7'!$B:$AZ,47,FALSE)),IF($X$1=8,(VLOOKUP(B250,'X8'!$B:$AZ,47,FALSE)),IF($X$1=9,(VLOOKUP(B250,'X9'!$B:$AZ,47,FALSE)),IF($X$1=10,(VLOOKUP(B250,'X10'!$B:$AZ,47,FALSE)),IF($X$1=11,(VLOOKUP(B250,'X11'!$B:$AZ,47,FALSE)),IF($X$1=12,(VLOOKUP(B250,'X12'!$B:$AZ,47,FALSE)),IF($X$1=13,(VLOOKUP(B250,'X13'!$B:$AZ,47,FALSE)),"B")))))))))))))))</f>
        <v xml:space="preserve"> </v>
      </c>
      <c r="D250" s="181" t="str">
        <f ca="1">IF(ISERROR(IF($X$1=1,(VLOOKUP(B250,'X1'!$B:$AP,41,FALSE)),IF($X$1=2,(VLOOKUP(B250,'X2'!$B:$AP,41,FALSE)),IF($X$1=3,(VLOOKUP(B250,'X3'!$B:$AP,41,FALSE)),IF($X$1=4,(VLOOKUP(B250,'X4'!$B:$AP,41,FALSE)),IF($X$1=5,(VLOOKUP(B250,'X5'!$B:$AP,41,FALSE)),IF($X$1=6,(VLOOKUP(B250,'X6'!$B:$AP,41,FALSE)),IF($X$1=7,(VLOOKUP(B250,'X7'!$B:$AP,41,FALSE)),IF($X$1=8,(VLOOKUP(B250,'X8'!$B:$AP,41,FALSE)),IF($X$1=9,(VLOOKUP(B250,'X9'!$B:$AP,41,FALSE)),IF($X$1=10,(VLOOKUP(B250,'X10'!$B:$AP,41,FALSE)),IF($X$1=11,(VLOOKUP(B250,'X11'!$B:$AP,41,FALSE)),IF($X$1=12,(VLOOKUP(B250,'X12'!$B:$AP,41,FALSE)),IF($X$1=13,(VLOOKUP(B250,'X13'!$B:$AP,41,FALSE)),"B"))))))))))))))=TRUE," ",(IF($X$1=1,(VLOOKUP(B250,'X1'!$B:$AP,41,FALSE)),IF($X$1=2,(VLOOKUP(B250,'X2'!$B:$AP,41,FALSE)),IF($X$1=3,(VLOOKUP(B250,'X3'!$B:$AP,41,FALSE)),IF($X$1=4,(VLOOKUP(B250,'X4'!$B:$AP,41,FALSE)),IF($X$1=5,(VLOOKUP(B250,'X5'!$B:$AP,41,FALSE)),IF($X$1=6,(VLOOKUP(B250,'X6'!$B:$AP,41,FALSE)),IF($X$1=7,(VLOOKUP(B250,'X7'!$B:$AP,41,FALSE)),IF($X$1=8,(VLOOKUP(B250,'X8'!$B:$AP,41,FALSE)),IF($X$1=9,(VLOOKUP(B250,'X9'!$B:$AP,41,FALSE)),IF($X$1=10,(VLOOKUP(B250,'X10'!$B:$AP,41,FALSE)),IF($X$1=11,(VLOOKUP(B250,'X11'!$B:$AP,41,FALSE)),IF($X$1=12,(VLOOKUP(B250,'X12'!$B:$AP,41,FALSE)),IF($X$1=13,(VLOOKUP(B250,'X13'!$B:$AP,41,FALSE)),"B")))))))))))))))</f>
        <v xml:space="preserve"> </v>
      </c>
      <c r="E250" s="182" t="str">
        <f ca="1">IF(ISERROR(IF($X$1=1,(VLOOKUP(B250,'X1'!$B:$AP,7,FALSE)),IF($X$1=2,(VLOOKUP(B250,'X2'!$B:$AP,7,FALSE)),IF($X$1=3,(VLOOKUP(B250,'X3'!$B:$AP,7,FALSE)),IF($X$1=4,(VLOOKUP(B250,'X4'!$B:$AP,7,FALSE)),IF($X$1=5,(VLOOKUP(B250,'X5'!$B:$AP,7,FALSE)),IF($X$1=6,(VLOOKUP(B250,'X6'!$B:$AP,7,FALSE)),IF($X$1=7,(VLOOKUP(B250,'X7'!$B:$AP,7,FALSE)),IF($X$1=8,(VLOOKUP(B250,'X8'!$B:$AP,7,FALSE)),IF($X$1=9,(VLOOKUP(B250,'X9'!$B:$AP,7,FALSE)),IF($X$1=10,(VLOOKUP(B250,'X10'!$B:$AP,7,FALSE)),IF($X$1=11,(VLOOKUP(B250,'X11'!$B:$AP,7,FALSE)),IF($X$1=12,(VLOOKUP(B250,'X12'!$B:$AP,7,FALSE)),IF($X$1=13,(VLOOKUP(B250,'X13'!$B:$AP,7,FALSE)),"B"))))))))))))))=TRUE," ",(IF($X$1=1,(VLOOKUP(B250,'X1'!$B:$AP,7,FALSE)),IF($X$1=2,(VLOOKUP(B250,'X2'!$B:$AP,7,FALSE)),IF($X$1=3,(VLOOKUP(B250,'X3'!$B:$AP,7,FALSE)),IF($X$1=4,(VLOOKUP(B250,'X4'!$B:$AP,7,FALSE)),IF($X$1=5,(VLOOKUP(B250,'X5'!$B:$AP,7,FALSE)),IF($X$1=6,(VLOOKUP(B250,'X6'!$B:$AP,7,FALSE)),IF($X$1=7,(VLOOKUP(B250,'X7'!$B:$AP,7,FALSE)),IF($X$1=8,(VLOOKUP(B250,'X8'!$B:$AP,7,FALSE)),IF($X$1=9,(VLOOKUP(B250,'X9'!$B:$AP,7,FALSE)),IF($X$1=10,(VLOOKUP(B250,'X10'!$B:$AP,7,FALSE)),IF($X$1=11,(VLOOKUP(B250,'X11'!$B:$AP,7,FALSE)),IF($X$1=12,(VLOOKUP(B250,'X12'!$B:$AP,7,FALSE)),IF($X$1=13,(VLOOKUP(B250,'X13'!$B:$AP,7,FALSE)),"B")))))))))))))))</f>
        <v xml:space="preserve"> </v>
      </c>
      <c r="F250" s="182" t="str">
        <f ca="1">IF(ISERROR(IF((IF($X$1=1,(VLOOKUP(B250,'X1'!$B:$AO,6,FALSE)),(IF($X$1=2,(VLOOKUP(B250,'X2'!$B:$AO,6,FALSE)),(IF($X$1=3,(VLOOKUP(B250,'X3'!$B:$AO,6,FALSE)),(IF($X$1=4,(VLOOKUP(B250,'X4'!$B:$AO,6,FALSE)),(IF($X$1=5,(VLOOKUP(B250,'X5'!$B:$AO,6,FALSE)),(IF($X$1=6,(VLOOKUP(B250,'X6'!$B:$AO,6,FALSE)),(IF($X$1=7,(VLOOKUP(B250,'X7'!$B:$AO,6,FALSE)),(IF($X$1=8,(VLOOKUP(B250,'X8'!$B:$AO,6,FALSE)),(IF($X$1=9,(VLOOKUP(B250,'X9'!$B:$AO,6,FALSE)),(IF($X$1=10,(VLOOKUP(B250,'X10'!$B:$AO,6,FALSE)),(IF($X$1=11,(VLOOKUP(B250,'X11'!$B:$AO,6,FALSE)),(IF($X$1=12,(VLOOKUP(B250,'X12'!$B:$AO,6,FALSE)),(VLOOKUP(B250,'X13'!$B:$AO,6,FALSE))))))))))))))))))))))))))=$V$1," ",(IF($X$1=1,(VLOOKUP(B250,'X1'!$B:$AO,6,FALSE)),(IF($X$1=2,(VLOOKUP(B250,'X2'!$B:$AO,6,FALSE)),(IF($X$1=3,(VLOOKUP(B250,'X3'!$B:$AO,6,FALSE)),(IF($X$1=4,(VLOOKUP(B250,'X4'!$B:$AO,6,FALSE)),(IF($X$1=5,(VLOOKUP(B250,'X5'!$B:$AO,6,FALSE)),(IF($X$1=6,(VLOOKUP(B250,'X6'!$B:$AO,6,FALSE)),(IF($X$1=7,(VLOOKUP(B250,'X7'!$B:$AO,6,FALSE)),(IF($X$1=8,(VLOOKUP(B250,'X8'!$B:$AO,6,FALSE)),(IF($X$1=9,(VLOOKUP(B250,'X9'!$B:$AO,6,FALSE)),(IF($X$1=10,(VLOOKUP(B250,'X10'!$B:$AO,6,FALSE)),(IF($X$1=11,(VLOOKUP(B250,'X11'!$B:$AO,6,FALSE)),(IF($X$1=12,(VLOOKUP(B250,'X12'!$B:$AO,6,FALSE)),(VLOOKUP(B250,'X13'!$B:$AO,6,FALSE))))))))))))))))))))))))))))=TRUE," ",(IF((IF($X$1=1,(VLOOKUP(B250,'X1'!$B:$AO,6,FALSE)),(IF($X$1=2,(VLOOKUP(B250,'X2'!$B:$AO,6,FALSE)),(IF($X$1=3,(VLOOKUP(B250,'X3'!$B:$AO,6,FALSE)),(IF($X$1=4,(VLOOKUP(B250,'X4'!$B:$AO,6,FALSE)),(IF($X$1=5,(VLOOKUP(B250,'X5'!$B:$AO,6,FALSE)),(IF($X$1=6,(VLOOKUP(B250,'X6'!$B:$AO,6,FALSE)),(IF($X$1=7,(VLOOKUP(B250,'X7'!$B:$AO,6,FALSE)),(IF($X$1=8,(VLOOKUP(B250,'X8'!$B:$AO,6,FALSE)),(IF($X$1=9,(VLOOKUP(B250,'X9'!$B:$AO,6,FALSE)),(IF($X$1=10,(VLOOKUP(B250,'X10'!$B:$AO,6,FALSE)),(IF($X$1=11,(VLOOKUP(B250,'X11'!$B:$AO,6,FALSE)),(IF($X$1=12,(VLOOKUP(B250,'X12'!$B:$AO,6,FALSE)),(VLOOKUP(B250,'X13'!$B:$AO,6,FALSE))))))))))))))))))))))))))=$V$1," ",(IF($X$1=1,(VLOOKUP(B250,'X1'!$B:$AO,6,FALSE)),(IF($X$1=2,(VLOOKUP(B250,'X2'!$B:$AO,6,FALSE)),(IF($X$1=3,(VLOOKUP(B250,'X3'!$B:$AO,6,FALSE)),(IF($X$1=4,(VLOOKUP(B250,'X4'!$B:$AO,6,FALSE)),(IF($X$1=5,(VLOOKUP(B250,'X5'!$B:$AO,6,FALSE)),(IF($X$1=6,(VLOOKUP(B250,'X6'!$B:$AO,6,FALSE)),(IF($X$1=7,(VLOOKUP(B250,'X7'!$B:$AO,6,FALSE)),(IF($X$1=8,(VLOOKUP(B250,'X8'!$B:$AO,6,FALSE)),(IF($X$1=9,(VLOOKUP(B250,'X9'!$B:$AO,6,FALSE)),(IF($X$1=10,(VLOOKUP(B250,'X10'!$B:$AO,6,FALSE)),(IF($X$1=11,(VLOOKUP(B250,'X11'!$B:$AO,6,FALSE)),(IF($X$1=12,(VLOOKUP(B250,'X12'!$B:$AO,6,FALSE)),(VLOOKUP(B250,'X13'!$B:$AO,6,FALSE)))))))))))))))))))))))))))))</f>
        <v xml:space="preserve"> </v>
      </c>
      <c r="G250" s="182" t="str">
        <f ca="1">IF(ISERROR(IF($X$1=1,(VLOOKUP(B250,'X1'!$B:$AZ,44,FALSE)),IF($X$1=2,(VLOOKUP(B250,'X2'!$B:$AZ,44,FALSE)),IF($X$1=3,(VLOOKUP(B250,'X3'!$B:$AZ,44,FALSE)),IF($X$1=4,(VLOOKUP(B250,'X4'!$B:$AZ,44,FALSE)),IF($X$1=5,(VLOOKUP(B250,'X5'!$B:$AZ,44,FALSE)),IF($X$1=6,(VLOOKUP(B250,'X6'!$B:$AZ,44,FALSE)),IF($X$1=7,(VLOOKUP(B250,'X7'!$B:$AZ,44,FALSE)),IF($X$1=8,(VLOOKUP(B250,'X8'!$B:$AZ,44,FALSE)),IF($X$1=9,(VLOOKUP(B250,'X9'!$B:$AZ,44,FALSE)),IF($X$1=10,(VLOOKUP(B250,'X10'!$B:$AZ,44,FALSE)),IF($X$1=11,(VLOOKUP(B250,'X11'!$B:$AZ,44,FALSE)),IF($X$1=12,(VLOOKUP(B250,'X12'!$B:$AZ,44,FALSE)),IF($X$1=13,(VLOOKUP(B250,'X13'!$B:$AZ,44,FALSE)),"B"))))))))))))))=TRUE," ",(IF($X$1=1,(VLOOKUP(B250,'X1'!$B:$AZ,44,FALSE)),IF($X$1=2,(VLOOKUP(B250,'X2'!$B:$AZ,44,FALSE)),IF($X$1=3,(VLOOKUP(B250,'X3'!$B:$AZ,44,FALSE)),IF($X$1=4,(VLOOKUP(B250,'X4'!$B:$AZ,44,FALSE)),IF($X$1=5,(VLOOKUP(B250,'X5'!$B:$AZ,44,FALSE)),IF($X$1=6,(VLOOKUP(B250,'X6'!$B:$AZ,44,FALSE)),IF($X$1=7,(VLOOKUP(B250,'X7'!$B:$AZ,44,FALSE)),IF($X$1=8,(VLOOKUP(B250,'X8'!$B:$AZ,44,FALSE)),IF($X$1=9,(VLOOKUP(B250,'X9'!$B:$AZ,44,FALSE)),IF($X$1=10,(VLOOKUP(B250,'X10'!$B:$AZ,44,FALSE)),IF($X$1=11,(VLOOKUP(B250,'X11'!$B:$AZ,44,FALSE)),IF($X$1=12,(VLOOKUP(B250,'X12'!$B:$AZ,44,FALSE)),IF($X$1=13,(VLOOKUP(B250,'X13'!$B:$AZ,44,FALSE)),"B")))))))))))))))</f>
        <v xml:space="preserve"> </v>
      </c>
      <c r="H250" s="182" t="str">
        <f ca="1">IF(ISERROR(IF($X$1=1,(VLOOKUP(B250,'X1'!$B:$AZ,8,FALSE)),IF($X$1=2,(VLOOKUP(B250,'X2'!$B:$AZ,8,FALSE)),IF($X$1=3,(VLOOKUP(B250,'X3'!$B:$AZ,8,FALSE)),IF($X$1=4,(VLOOKUP(B250,'X4'!$B:$AZ,8,FALSE)),IF($X$1=5,(VLOOKUP(B250,'X5'!$B:$AZ,8,FALSE)),IF($X$1=6,(VLOOKUP(B250,'X6'!$B:$AZ,8,FALSE)),IF($X$1=7,(VLOOKUP(B250,'X7'!$B:$AZ,8,FALSE)),IF($X$1=8,(VLOOKUP(B250,'X8'!$B:$AZ,8,FALSE)),IF($X$1=9,(VLOOKUP(B250,'X9'!$B:$AZ,8,FALSE)),IF($X$1=10,(VLOOKUP(B250,'X10'!$B:$AZ,8,FALSE)),IF($X$1=11,(VLOOKUP(B250,'X11'!$B:$AZ,8,FALSE)),IF($X$1=12,(VLOOKUP(B250,'X12'!$B:$AZ,8,FALSE)),IF($X$1=13,(VLOOKUP(B250,'X13'!$B:$AZ,8,FALSE)),"B"))))))))))))))=TRUE," ",(IF($X$1=1,(VLOOKUP(B250,'X1'!$B:$AZ,8,FALSE)),IF($X$1=2,(VLOOKUP(B250,'X2'!$B:$AZ,8,FALSE)),IF($X$1=3,(VLOOKUP(B250,'X3'!$B:$AZ,8,FALSE)),IF($X$1=4,(VLOOKUP(B250,'X4'!$B:$AZ,8,FALSE)),IF($X$1=5,(VLOOKUP(B250,'X5'!$B:$AZ,8,FALSE)),IF($X$1=6,(VLOOKUP(B250,'X6'!$B:$AZ,8,FALSE)),IF($X$1=7,(VLOOKUP(B250,'X7'!$B:$AZ,8,FALSE)),IF($X$1=8,(VLOOKUP(B250,'X8'!$B:$AZ,8,FALSE)),IF($X$1=9,(VLOOKUP(B250,'X9'!$B:$AZ,8,FALSE)),IF($X$1=10,(VLOOKUP(B250,'X10'!$B:$AZ,8,FALSE)),IF($X$1=11,(VLOOKUP(B250,'X11'!$B:$AZ,8,FALSE)),IF($X$1=12,(VLOOKUP(B250,'X12'!$B:$AZ,8,FALSE)),IF($X$1=13,(VLOOKUP(B250,'X13'!$B:$AZ,8,FALSE)),"B")))))))))))))))</f>
        <v xml:space="preserve"> </v>
      </c>
      <c r="I250" s="183" t="str">
        <f ca="1">IF(ISERROR(IF($X$1=1,(VLOOKUP(B250,'X1'!$B:$AZ,2,FALSE)),IF($X$1=2,(VLOOKUP(B250,'X2'!$B:$AZ,2,FALSE)),IF($X$1=3,(VLOOKUP(B250,'X3'!$B:$AZ,2,FALSE)),IF($X$1=4,(VLOOKUP(B250,'X4'!$B:$AZ,2,FALSE)),IF($X$1=5,(VLOOKUP(B250,'X5'!$B:$AZ,2,FALSE)),IF($X$1=6,(VLOOKUP(B250,'X6'!$B:$AZ,2,FALSE)),IF($X$1=7,(VLOOKUP(B250,'X7'!$B:$AZ,2,FALSE)),IF($X$1=8,(VLOOKUP(B250,'X8'!$B:$AZ,2,FALSE)),IF($X$1=9,(VLOOKUP(B250,'X9'!$B:$AZ,2,FALSE)),IF($X$1=10,(VLOOKUP(B250,'X10'!$B:$AZ,2,FALSE)),IF($X$1=11,(VLOOKUP(B250,'X11'!$B:$AZ,2,FALSE)),IF($X$1=12,(VLOOKUP(B250,'X12'!$B:$AZ,2,FALSE)),IF($X$1=13,(VLOOKUP(B250,'X13'!$B:$AZ,2,FALSE)),"B"))))))))))))))=TRUE," ",(IF($X$1=1,(VLOOKUP(B250,'X1'!$B:$AZ,2,FALSE)),IF($X$1=2,(VLOOKUP(B250,'X2'!$B:$AZ,2,FALSE)),IF($X$1=3,(VLOOKUP(B250,'X3'!$B:$AZ,2,FALSE)),IF($X$1=4,(VLOOKUP(B250,'X4'!$B:$AZ,2,FALSE)),IF($X$1=5,(VLOOKUP(B250,'X5'!$B:$AZ,2,FALSE)),IF($X$1=6,(VLOOKUP(B250,'X6'!$B:$AZ,2,FALSE)),IF($X$1=7,(VLOOKUP(B250,'X7'!$B:$AZ,2,FALSE)),IF($X$1=8,(VLOOKUP(B250,'X8'!$B:$AZ,2,FALSE)),IF($X$1=9,(VLOOKUP(B250,'X9'!$B:$AZ,2,FALSE)),IF($X$1=10,(VLOOKUP(B250,'X10'!$B:$AZ,2,FALSE)),IF($X$1=11,(VLOOKUP(B250,'X11'!$B:$AZ,2,FALSE)),IF($X$1=12,(VLOOKUP(B250,'X12'!$B:$AZ,2,FALSE)),IF($X$1=13,(VLOOKUP(B250,'X13'!$B:$AZ,2,FALSE)),"B")))))))))))))))</f>
        <v xml:space="preserve"> </v>
      </c>
      <c r="J250" s="183" t="str">
        <f ca="1">IF(ISERROR(IF($X$1=1,(VLOOKUP(B250,'X1'!$B:$AZ,3,FALSE)),IF($X$1=2,(VLOOKUP(B250,'X2'!$B:$AZ,3,FALSE)),IF($X$1=3,(VLOOKUP(B250,'X3'!$B:$AZ,3,FALSE)),IF($X$1=4,(VLOOKUP(B250,'X4'!$B:$AZ,3,FALSE)),IF($X$1=5,(VLOOKUP(B250,'X5'!$B:$AZ,3,FALSE)),IF($X$1=6,(VLOOKUP(B250,'X6'!$B:$AZ,3,FALSE)),IF($X$1=7,(VLOOKUP(B250,'X7'!$B:$AZ,3,FALSE)),IF($X$1=8,(VLOOKUP(B250,'X8'!$B:$AZ,3,FALSE)),IF($X$1=9,(VLOOKUP(B250,'X9'!$B:$AZ,3,FALSE)),IF($X$1=10,(VLOOKUP(B250,'X10'!$B:$AZ,3,FALSE)),IF($X$1=11,(VLOOKUP(B250,'X11'!$B:$AZ,3,FALSE)),IF($X$1=12,(VLOOKUP(B250,'X12'!$B:$AZ,3,FALSE)),IF($X$1=13,(VLOOKUP(B250,'X13'!$B:$AZ,3,FALSE)),"B"))))))))))))))=TRUE," ",(IF($X$1=1,(VLOOKUP(B250,'X1'!$B:$AZ,3,FALSE)),IF($X$1=2,(VLOOKUP(B250,'X2'!$B:$AZ,3,FALSE)),IF($X$1=3,(VLOOKUP(B250,'X3'!$B:$AZ,3,FALSE)),IF($X$1=4,(VLOOKUP(B250,'X4'!$B:$AZ,3,FALSE)),IF($X$1=5,(VLOOKUP(B250,'X5'!$B:$AZ,3,FALSE)),IF($X$1=6,(VLOOKUP(B250,'X6'!$B:$AZ,3,FALSE)),IF($X$1=7,(VLOOKUP(B250,'X7'!$B:$AZ,3,FALSE)),IF($X$1=8,(VLOOKUP(B250,'X8'!$B:$AZ,3,FALSE)),IF($X$1=9,(VLOOKUP(B250,'X9'!$B:$AZ,3,FALSE)),IF($X$1=10,(VLOOKUP(B250,'X10'!$B:$AZ,3,FALSE)),IF($X$1=11,(VLOOKUP(B250,'X11'!$B:$AZ,3,FALSE)),IF($X$1=12,(VLOOKUP(B250,'X12'!$B:$AZ,3,FALSE)),IF($X$1=13,(VLOOKUP(B250,'X13'!$B:$AZ,3,FALSE)),"B")))))))))))))))</f>
        <v xml:space="preserve"> </v>
      </c>
      <c r="K250" s="183" t="str">
        <f ca="1">IF(ISERROR(IF($X$1=1,(VLOOKUP(B250,'X1'!$B:$AZ,5,FALSE)),IF($X$1=2,(VLOOKUP(B250,'X2'!$B:$AZ,5,FALSE)),IF($X$1=3,(VLOOKUP(B250,'X3'!$B:$AZ,5,FALSE)),IF($X$1=4,(VLOOKUP(B250,'X4'!$B:$AZ,5,FALSE)),IF($X$1=5,(VLOOKUP(B250,'X5'!$B:$AZ,5,FALSE)),IF($X$1=6,(VLOOKUP(B250,'X6'!$B:$AZ,5,FALSE)),IF($X$1=7,(VLOOKUP(B250,'X7'!$B:$AZ,5,FALSE)),IF($X$1=8,(VLOOKUP(B250,'X8'!$B:$AZ,5,FALSE)),IF($X$1=9,(VLOOKUP(B250,'X9'!$B:$AZ,5,FALSE)),IF($X$1=10,(VLOOKUP(B250,'X10'!$B:$AZ,5,FALSE)),IF($X$1=11,(VLOOKUP(B250,'X11'!$B:$AZ,5,FALSE)),IF($X$1=12,(VLOOKUP(B250,'X12'!$B:$AZ,5,FALSE)),IF($X$1=13,(VLOOKUP(B250,'X13'!$B:$AZ,5,FALSE)),"B"))))))))))))))=TRUE," ",(IF($X$1=1,(VLOOKUP(B250,'X1'!$B:$AZ,5,FALSE)),IF($X$1=2,(VLOOKUP(B250,'X2'!$B:$AZ,5,FALSE)),IF($X$1=3,(VLOOKUP(B250,'X3'!$B:$AZ,5,FALSE)),IF($X$1=4,(VLOOKUP(B250,'X4'!$B:$AZ,5,FALSE)),IF($X$1=5,(VLOOKUP(B250,'X5'!$B:$AZ,5,FALSE)),IF($X$1=6,(VLOOKUP(B250,'X6'!$B:$AZ,5,FALSE)),IF($X$1=7,(VLOOKUP(B250,'X7'!$B:$AZ,5,FALSE)),IF($X$1=8,(VLOOKUP(B250,'X8'!$B:$AZ,5,FALSE)),IF($X$1=9,(VLOOKUP(B250,'X9'!$B:$AZ,5,FALSE)),IF($X$1=10,(VLOOKUP(B250,'X10'!$B:$AZ,5,FALSE)),IF($X$1=11,(VLOOKUP(B250,'X11'!$B:$AZ,5,FALSE)),IF($X$1=12,(VLOOKUP(B250,'X12'!$B:$AZ,5,FALSE)),IF($X$1=13,(VLOOKUP(B250,'X13'!$B:$AZ,5,FALSE)),"B")))))))))))))))</f>
        <v xml:space="preserve"> </v>
      </c>
      <c r="L250" s="184" t="str">
        <f ca="1">IF(ISERROR(IF($X$1=1,(VLOOKUP(B250,'X1'!$B:$AZ,9,FALSE)),IF($X$1=2,(VLOOKUP(B250,'X2'!$B:$AZ,9,FALSE)),IF($X$1=3,(VLOOKUP(B250,'X3'!$B:$AZ,9,FALSE)),IF($X$1=4,(VLOOKUP(B250,'X4'!$B:$AZ,9,FALSE)),IF($X$1=5,(VLOOKUP(B250,'X5'!$B:$AZ,9,FALSE)),IF($X$1=6,(VLOOKUP(B250,'X6'!$B:$AZ,9,FALSE)),IF($X$1=7,(VLOOKUP(B250,'X7'!$B:$AZ,9,FALSE)),IF($X$1=8,(VLOOKUP(B250,'X8'!$B:$AZ,9,FALSE)),IF($X$1=9,(VLOOKUP(B250,'X9'!$B:$AZ,9,FALSE)),IF($X$1=10,(VLOOKUP(B250,'X10'!$B:$AZ,9,FALSE)),IF($X$1=11,(VLOOKUP(B250,'X11'!$B:$AZ,9,FALSE)),IF($X$1=12,(VLOOKUP(B250,'X12'!$B:$AZ,9,FALSE)),IF($X$1=13,(VLOOKUP(B250,'X13'!$B:$AZ,9,FALSE)),"B"))))))))))))))=TRUE," ",(IF($X$1=1,(VLOOKUP(B250,'X1'!$B:$AZ,9,FALSE)),IF($X$1=2,(VLOOKUP(B250,'X2'!$B:$AZ,9,FALSE)),IF($X$1=3,(VLOOKUP(B250,'X3'!$B:$AZ,9,FALSE)),IF($X$1=4,(VLOOKUP(B250,'X4'!$B:$AZ,9,FALSE)),IF($X$1=5,(VLOOKUP(B250,'X5'!$B:$AZ,9,FALSE)),IF($X$1=6,(VLOOKUP(B250,'X6'!$B:$AZ,9,FALSE)),IF($X$1=7,(VLOOKUP(B250,'X7'!$B:$AZ,9,FALSE)),IF($X$1=8,(VLOOKUP(B250,'X8'!$B:$AZ,9,FALSE)),IF($X$1=9,(VLOOKUP(B250,'X9'!$B:$AZ,9,FALSE)),IF($X$1=10,(VLOOKUP(B250,'X10'!$B:$AZ,9,FALSE)),IF($X$1=11,(VLOOKUP(B250,'X11'!$B:$AZ,9,FALSE)),IF($X$1=12,(VLOOKUP(B250,'X12'!$B:$AZ,9,FALSE)),IF($X$1=13,(VLOOKUP(B250,'X13'!$B:$AZ,9,FALSE)),"B")))))))))))))))</f>
        <v xml:space="preserve"> </v>
      </c>
      <c r="M250" s="184" t="str">
        <f ca="1">IF(ISERROR(IF($X$1=1,(VLOOKUP(B250,'X1'!$B:$AZ,10,FALSE)),IF($X$1=2,(VLOOKUP(B250,'X2'!$B:$AZ,10,FALSE)),IF($X$1=3,(VLOOKUP(B250,'X3'!$B:$AZ,10,FALSE)),IF($X$1=4,(VLOOKUP(B250,'X4'!$B:$AZ,10,FALSE)),IF($X$1=5,(VLOOKUP(B250,'X5'!$B:$AZ,10,FALSE)),IF($X$1=6,(VLOOKUP(B250,'X6'!$B:$AZ,10,FALSE)),IF($X$1=7,(VLOOKUP(B250,'X7'!$B:$AZ,10,FALSE)),IF($X$1=8,(VLOOKUP(B250,'X8'!$B:$AZ,10,FALSE)),IF($X$1=9,(VLOOKUP(B250,'X9'!$B:$AZ,10,FALSE)),IF($X$1=10,(VLOOKUP(B250,'X10'!$B:$AZ,10,FALSE)),IF($X$1=11,(VLOOKUP(B250,'X11'!$B:$AZ,10,FALSE)),IF($X$1=12,(VLOOKUP(B250,'X12'!$B:$AZ,10,FALSE)),IF($X$1=13,(VLOOKUP(B250,'X13'!$B:$AZ,10,FALSE)),"B"))))))))))))))=TRUE," ",(IF($X$1=1,(VLOOKUP(B250,'X1'!$B:$AZ,10,FALSE)),IF($X$1=2,(VLOOKUP(B250,'X2'!$B:$AZ,10,FALSE)),IF($X$1=3,(VLOOKUP(B250,'X3'!$B:$AZ,10,FALSE)),IF($X$1=4,(VLOOKUP(B250,'X4'!$B:$AZ,10,FALSE)),IF($X$1=5,(VLOOKUP(B250,'X5'!$B:$AZ,10,FALSE)),IF($X$1=6,(VLOOKUP(B250,'X6'!$B:$AZ,10,FALSE)),IF($X$1=7,(VLOOKUP(B250,'X7'!$B:$AZ,10,FALSE)),IF($X$1=8,(VLOOKUP(B250,'X8'!$B:$AZ,10,FALSE)),IF($X$1=9,(VLOOKUP(B250,'X9'!$B:$AZ,10,FALSE)),IF($X$1=10,(VLOOKUP(B250,'X10'!$B:$AZ,10,FALSE)),IF($X$1=11,(VLOOKUP(B250,'X11'!$B:$AZ,10,FALSE)),IF($X$1=12,(VLOOKUP(B250,'X12'!$B:$AZ,10,FALSE)),IF($X$1=13,(VLOOKUP(B250,'X13'!$B:$AZ,10,FALSE)),"B")))))))))))))))</f>
        <v xml:space="preserve"> </v>
      </c>
      <c r="N250" s="185" t="str">
        <f ca="1">IF(ISERROR(IF($X$1=1,(VLOOKUP(B250,'X1'!$B:$AZ,45,FALSE)),IF($X$1=2,(VLOOKUP(B250,'X2'!$B:$AZ,45,FALSE)),IF($X$1=3,(VLOOKUP(B250,'X3'!$B:$AZ,45,FALSE)),IF($X$1=4,(VLOOKUP(B250,'X4'!$B:$AZ,45,FALSE)),IF($X$1=5,(VLOOKUP(B250,'X5'!$B:$AZ,45,FALSE)),IF($X$1=6,(VLOOKUP(B250,'X6'!$B:$AZ,45,FALSE)),IF($X$1=7,(VLOOKUP(B250,'X7'!$B:$AZ,45,FALSE)),IF($X$1=8,(VLOOKUP(B250,'X8'!$B:$AZ,45,FALSE)),IF($X$1=9,(VLOOKUP(B250,'X9'!$B:$AZ,45,FALSE)),IF($X$1=10,(VLOOKUP(B250,'X10'!$B:$AZ,45,FALSE)),IF($X$1=11,(VLOOKUP(B250,'X11'!$B:$AZ,45,FALSE)),IF($X$1=12,(VLOOKUP(B250,'X12'!$B:$AZ,45,FALSE)),IF($X$1=13,(VLOOKUP(B250,'X13'!$B:$AZ,45,FALSE)),"B"))))))))))))))=TRUE," ",(IF($X$1=1,(VLOOKUP(B250,'X1'!$B:$AZ,45,FALSE)),IF($X$1=2,(VLOOKUP(B250,'X2'!$B:$AZ,45,FALSE)),IF($X$1=3,(VLOOKUP(B250,'X3'!$B:$AZ,45,FALSE)),IF($X$1=4,(VLOOKUP(B250,'X4'!$B:$AZ,45,FALSE)),IF($X$1=5,(VLOOKUP(B250,'X5'!$B:$AZ,45,FALSE)),IF($X$1=6,(VLOOKUP(B250,'X6'!$B:$AZ,45,FALSE)),IF($X$1=7,(VLOOKUP(B250,'X7'!$B:$AZ,45,FALSE)),IF($X$1=8,(VLOOKUP(B250,'X8'!$B:$AZ,45,FALSE)),IF($X$1=9,(VLOOKUP(B250,'X9'!$B:$AZ,45,FALSE)),IF($X$1=10,(VLOOKUP(B250,'X10'!$B:$AZ,45,FALSE)),IF($X$1=11,(VLOOKUP(B250,'X11'!$B:$AZ,45,FALSE)),IF($X$1=12,(VLOOKUP(B250,'X12'!$B:$AZ,45,FALSE)),IF($X$1=13,(VLOOKUP(B250,'X13'!$B:$AZ,45,FALSE)),"B")))))))))))))))</f>
        <v xml:space="preserve"> </v>
      </c>
      <c r="O250" s="184" t="str">
        <f ca="1">IF(ISERROR(IF($X$1=1,(VLOOKUP(B250,'X1'!$B:$AZ,11,FALSE)),IF($X$1=2,(VLOOKUP(B250,'X2'!$B:$AZ,11,FALSE)),IF($X$1=3,(VLOOKUP(B250,'X3'!$B:$AZ,11,FALSE)),IF($X$1=4,(VLOOKUP(B250,'X4'!$B:$AZ,11,FALSE)),IF($X$1=5,(VLOOKUP(B250,'X5'!$B:$AZ,11,FALSE)),IF($X$1=6,(VLOOKUP(B250,'X6'!$B:$AZ,11,FALSE)),IF($X$1=7,(VLOOKUP(B250,'X7'!$B:$AZ,11,FALSE)),IF($X$1=8,(VLOOKUP(B250,'X8'!$B:$AZ,11,FALSE)),IF($X$1=9,(VLOOKUP(B250,'X9'!$B:$AZ,11,FALSE)),IF($X$1=10,(VLOOKUP(B250,'X10'!$B:$AZ,11,FALSE)),IF($X$1=11,(VLOOKUP(B250,'X11'!$B:$AZ,11,FALSE)),IF($X$1=12,(VLOOKUP(B250,'X12'!$B:$AZ,11,FALSE)),IF($X$1=13,(VLOOKUP(B250,'X13'!$B:$AZ,11,FALSE)),"B"))))))))))))))=TRUE," ",(IF($X$1=1,(VLOOKUP(B250,'X1'!$B:$AZ,11,FALSE)),IF($X$1=2,(VLOOKUP(B250,'X2'!$B:$AZ,11,FALSE)),IF($X$1=3,(VLOOKUP(B250,'X3'!$B:$AZ,11,FALSE)),IF($X$1=4,(VLOOKUP(B250,'X4'!$B:$AZ,11,FALSE)),IF($X$1=5,(VLOOKUP(B250,'X5'!$B:$AZ,11,FALSE)),IF($X$1=6,(VLOOKUP(B250,'X6'!$B:$AZ,11,FALSE)),IF($X$1=7,(VLOOKUP(B250,'X7'!$B:$AZ,11,FALSE)),IF($X$1=8,(VLOOKUP(B250,'X8'!$B:$AZ,11,FALSE)),IF($X$1=9,(VLOOKUP(B250,'X9'!$B:$AZ,11,FALSE)),IF($X$1=10,(VLOOKUP(B250,'X10'!$B:$AZ,11,FALSE)),IF($X$1=11,(VLOOKUP(B250,'X11'!$B:$AZ,11,FALSE)),IF($X$1=12,(VLOOKUP(B250,'X12'!$B:$AZ,11,FALSE)),IF($X$1=13,(VLOOKUP(B250,'X13'!$B:$AZ,11,FALSE)),"B")))))))))))))))</f>
        <v xml:space="preserve"> </v>
      </c>
      <c r="P250" s="184" t="str">
        <f ca="1">IF(ISERROR(IF($X$1=1,(VLOOKUP(B250,'X1'!$B:$AZ,12,FALSE)),IF($X$1=2,(VLOOKUP(B250,'X2'!$B:$AZ,12,FALSE)),IF($X$1=3,(VLOOKUP(B250,'X3'!$B:$AZ,12,FALSE)),IF($X$1=4,(VLOOKUP(B250,'X4'!$B:$AZ,12,FALSE)),IF($X$1=5,(VLOOKUP(B250,'X5'!$B:$AZ,12,FALSE)),IF($X$1=6,(VLOOKUP(B250,'X6'!$B:$AZ,12,FALSE)),IF($X$1=7,(VLOOKUP(B250,'X7'!$B:$AZ,12,FALSE)),IF($X$1=8,(VLOOKUP(B250,'X8'!$B:$AZ,12,FALSE)),IF($X$1=9,(VLOOKUP(B250,'X9'!$B:$AZ,12,FALSE)),IF($X$1=10,(VLOOKUP(B250,'X10'!$B:$AZ,12,FALSE)),IF($X$1=11,(VLOOKUP(B250,'X11'!$B:$AZ,12,FALSE)),IF($X$1=12,(VLOOKUP(B250,'X12'!$B:$AZ,12,FALSE)),IF($X$1=13,(VLOOKUP(B250,'X13'!$B:$AZ,12,FALSE)),"B"))))))))))))))=TRUE," ",(IF($X$1=1,(VLOOKUP(B250,'X1'!$B:$AZ,12,FALSE)),IF($X$1=2,(VLOOKUP(B250,'X2'!$B:$AZ,12,FALSE)),IF($X$1=3,(VLOOKUP(B250,'X3'!$B:$AZ,12,FALSE)),IF($X$1=4,(VLOOKUP(B250,'X4'!$B:$AZ,12,FALSE)),IF($X$1=5,(VLOOKUP(B250,'X5'!$B:$AZ,12,FALSE)),IF($X$1=6,(VLOOKUP(B250,'X6'!$B:$AZ,12,FALSE)),IF($X$1=7,(VLOOKUP(B250,'X7'!$B:$AZ,12,FALSE)),IF($X$1=8,(VLOOKUP(B250,'X8'!$B:$AZ,12,FALSE)),IF($X$1=9,(VLOOKUP(B250,'X9'!$B:$AZ,12,FALSE)),IF($X$1=10,(VLOOKUP(B250,'X10'!$B:$AZ,12,FALSE)),IF($X$1=11,(VLOOKUP(B250,'X11'!$B:$AZ,12,FALSE)),IF($X$1=12,(VLOOKUP(B250,'X12'!$B:$AZ,12,FALSE)),IF($X$1=13,(VLOOKUP(B250,'X13'!$B:$AZ,12,FALSE)),"B")))))))))))))))</f>
        <v xml:space="preserve"> </v>
      </c>
      <c r="Q250" s="185" t="str">
        <f ca="1">IF(ISERROR(IF($X$1=1,(VLOOKUP(B250,'X1'!$B:$AZ,46,FALSE)),IF($X$1=2,(VLOOKUP(B250,'X2'!$B:$AZ,46,FALSE)),IF($X$1=3,(VLOOKUP(B250,'X3'!$B:$AZ,46,FALSE)),IF($X$1=4,(VLOOKUP(B250,'X4'!$B:$AZ,46,FALSE)),IF($X$1=5,(VLOOKUP(B250,'X5'!$B:$AZ,46,FALSE)),IF($X$1=6,(VLOOKUP(B250,'X6'!$B:$AZ,46,FALSE)),IF($X$1=7,(VLOOKUP(B250,'X7'!$B:$AZ,46,FALSE)),IF($X$1=8,(VLOOKUP(B250,'X8'!$B:$AZ,46,FALSE)),IF($X$1=9,(VLOOKUP(B250,'X9'!$B:$AZ,46,FALSE)),IF($X$1=10,(VLOOKUP(B250,'X10'!$B:$AZ,46,FALSE)),IF($X$1=11,(VLOOKUP(B250,'X11'!$B:$AZ,46,FALSE)),IF($X$1=12,(VLOOKUP(B250,'X12'!$B:$AZ,46,FALSE)),IF($X$1=13,(VLOOKUP(B250,'X13'!$B:$AZ,46,FALSE)),"B"))))))))))))))=TRUE," ",(IF($X$1=1,(VLOOKUP(B250,'X1'!$B:$AZ,46,FALSE)),IF($X$1=2,(VLOOKUP(B250,'X2'!$B:$AZ,46,FALSE)),IF($X$1=3,(VLOOKUP(B250,'X3'!$B:$AZ,46,FALSE)),IF($X$1=4,(VLOOKUP(B250,'X4'!$B:$AZ,46,FALSE)),IF($X$1=5,(VLOOKUP(B250,'X5'!$B:$AZ,46,FALSE)),IF($X$1=6,(VLOOKUP(B250,'X6'!$B:$AZ,46,FALSE)),IF($X$1=7,(VLOOKUP(B250,'X7'!$B:$AZ,46,FALSE)),IF($X$1=8,(VLOOKUP(B250,'X8'!$B:$AZ,46,FALSE)),IF($X$1=9,(VLOOKUP(B250,'X9'!$B:$AZ,46,FALSE)),IF($X$1=10,(VLOOKUP(B250,'X10'!$B:$AZ,46,FALSE)),IF($X$1=11,(VLOOKUP(B250,'X11'!$B:$AZ,46,FALSE)),IF($X$1=12,(VLOOKUP(B250,'X12'!$B:$AZ,46,FALSE)),IF($X$1=13,(VLOOKUP(B250,'X13'!$B:$AZ,46,FALSE)),"B")))))))))))))))</f>
        <v xml:space="preserve"> </v>
      </c>
      <c r="R250" s="185" t="str">
        <f ca="1">IF(ISERROR(IF($X$1=1,(VLOOKUP(B250,'X1'!$B:$AZ,15,FALSE)),IF($X$1=2,(VLOOKUP(B250,'X2'!$B:$AZ,15,FALSE)),IF($X$1=3,(VLOOKUP(B250,'X3'!$B:$AZ,15,FALSE)),IF($X$1=4,(VLOOKUP(B250,'X4'!$B:$AZ,15,FALSE)),IF($X$1=5,(VLOOKUP(B250,'X5'!$B:$AZ,15,FALSE)),IF($X$1=6,(VLOOKUP(B250,'X6'!$B:$AZ,15,FALSE)),IF($X$1=7,(VLOOKUP(B250,'X7'!$B:$AZ,15,FALSE)),IF($X$1=8,(VLOOKUP(B250,'X8'!$B:$AZ,15,FALSE)),IF($X$1=9,(VLOOKUP(B250,'X9'!$B:$AZ,15,FALSE)),IF($X$1=10,(VLOOKUP(B250,'X10'!$B:$AZ,15,FALSE)),IF($X$1=11,(VLOOKUP(B250,'X11'!$B:$AZ,15,FALSE)),IF($X$1=12,(VLOOKUP(B250,'X12'!$B:$AZ,15,FALSE)),IF($X$1=13,(VLOOKUP(B250,'X13'!$B:$AZ,15,FALSE)),"B"))))))))))))))=TRUE," ",(IF($X$1=1,(VLOOKUP(B250,'X1'!$B:$AZ,15,FALSE)),IF($X$1=2,(VLOOKUP(B250,'X2'!$B:$AZ,15,FALSE)),IF($X$1=3,(VLOOKUP(B250,'X3'!$B:$AZ,15,FALSE)),IF($X$1=4,(VLOOKUP(B250,'X4'!$B:$AZ,15,FALSE)),IF($X$1=5,(VLOOKUP(B250,'X5'!$B:$AZ,15,FALSE)),IF($X$1=6,(VLOOKUP(B250,'X6'!$B:$AZ,15,FALSE)),IF($X$1=7,(VLOOKUP(B250,'X7'!$B:$AZ,15,FALSE)),IF($X$1=8,(VLOOKUP(B250,'X8'!$B:$AZ,15,FALSE)),IF($X$1=9,(VLOOKUP(B250,'X9'!$B:$AZ,15,FALSE)),IF($X$1=10,(VLOOKUP(B250,'X10'!$B:$AZ,15,FALSE)),IF($X$1=11,(VLOOKUP(B250,'X11'!$B:$AZ,15,FALSE)),IF($X$1=12,(VLOOKUP(B250,'X12'!$B:$AZ,15,FALSE)),IF($X$1=13,(VLOOKUP(B250,'X13'!$B:$AZ,15,FALSE)),"B")))))))))))))))</f>
        <v xml:space="preserve"> </v>
      </c>
      <c r="S250" s="185" t="str">
        <f ca="1">IF(ISERROR(IF((IF($X$1=1,(VLOOKUP(B250,'X1'!$B:$AZ,14,FALSE)),(IF($X$1=2,(VLOOKUP(B250,'X2'!$B:$AZ,14,FALSE)),(IF($X$1=3,(VLOOKUP(B250,'X3'!$B:$AZ,14,FALSE)),(IF($X$1=4,(VLOOKUP(B250,'X4'!$B:$AZ,14,FALSE)),(IF($X$1=5,(VLOOKUP(B250,'X5'!$B:$AZ,14,FALSE)),(IF($X$1=6,(VLOOKUP(B250,'X6'!$B:$AZ,14,FALSE)),(IF($X$1=7,(VLOOKUP(B250,'X7'!$B:$AZ,14,FALSE)),(IF($X$1=8,(VLOOKUP(B250,'X8'!$B:$AZ,14,FALSE)),(IF($X$1=9,(VLOOKUP(B250,'X9'!$B:$AZ,14,FALSE)),(IF($X$1=10,(VLOOKUP(B250,'X10'!$B:$AZ,14,FALSE)),(IF($X$1=11,(VLOOKUP(B250,'X11'!$B:$AZ,14,FALSE)),(IF($X$1=12,(VLOOKUP(B250,'X12'!$B:$AZ,14,FALSE)),(VLOOKUP(B250,'X13'!$B:$AZ,14,FALSE))))))))))))))))))))))))))=$V$1," ",(IF($X$1=1,(VLOOKUP(B250,'X1'!$B:$AZ,14,FALSE)),(IF($X$1=2,(VLOOKUP(B250,'X2'!$B:$AZ,14,FALSE)),(IF($X$1=3,(VLOOKUP(B250,'X3'!$B:$AZ,14,FALSE)),(IF($X$1=4,(VLOOKUP(B250,'X4'!$B:$AZ,14,FALSE)),(IF($X$1=5,(VLOOKUP(B250,'X5'!$B:$AZ,14,FALSE)),(IF($X$1=6,(VLOOKUP(B250,'X6'!$B:$AZ,14,FALSE)),(IF($X$1=7,(VLOOKUP(B250,'X7'!$B:$AZ,14,FALSE)),(IF($X$1=8,(VLOOKUP(B250,'X8'!$B:$AZ,14,FALSE)),(IF($X$1=9,(VLOOKUP(B250,'X9'!$B:$AZ,14,FALSE)),(IF($X$1=10,(VLOOKUP(B250,'X10'!$B:$AZ,14,FALSE)),(IF($X$1=11,(VLOOKUP(B250,'X11'!$B:$AZ,14,FALSE)),(IF($X$1=12,(VLOOKUP(B250,'X12'!$B:$AZ,14,FALSE)),(VLOOKUP(B250,'X13'!$B:$AZ,14,FALSE))))))))))))))))))))))))))))=TRUE," ",(IF((IF($X$1=1,(VLOOKUP(B250,'X1'!$B:$AZ,14,FALSE)),(IF($X$1=2,(VLOOKUP(B250,'X2'!$B:$AZ,14,FALSE)),(IF($X$1=3,(VLOOKUP(B250,'X3'!$B:$AZ,14,FALSE)),(IF($X$1=4,(VLOOKUP(B250,'X4'!$B:$AZ,14,FALSE)),(IF($X$1=5,(VLOOKUP(B250,'X5'!$B:$AZ,14,FALSE)),(IF($X$1=6,(VLOOKUP(B250,'X6'!$B:$AZ,14,FALSE)),(IF($X$1=7,(VLOOKUP(B250,'X7'!$B:$AZ,14,FALSE)),(IF($X$1=8,(VLOOKUP(B250,'X8'!$B:$AZ,14,FALSE)),(IF($X$1=9,(VLOOKUP(B250,'X9'!$B:$AZ,14,FALSE)),(IF($X$1=10,(VLOOKUP(B250,'X10'!$B:$AZ,14,FALSE)),(IF($X$1=11,(VLOOKUP(B250,'X11'!$B:$AZ,14,FALSE)),(IF($X$1=12,(VLOOKUP(B250,'X12'!$B:$AZ,14,FALSE)),(VLOOKUP(B250,'X13'!$B:$AZ,14,FALSE))))))))))))))))))))))))))=$V$1," ",(IF($X$1=1,(VLOOKUP(B250,'X1'!$B:$AZ,14,FALSE)),(IF($X$1=2,(VLOOKUP(B250,'X2'!$B:$AZ,14,FALSE)),(IF($X$1=3,(VLOOKUP(B250,'X3'!$B:$AZ,14,FALSE)),(IF($X$1=4,(VLOOKUP(B250,'X4'!$B:$AZ,14,FALSE)),(IF($X$1=5,(VLOOKUP(B250,'X5'!$B:$AZ,14,FALSE)),(IF($X$1=6,(VLOOKUP(B250,'X6'!$B:$AZ,14,FALSE)),(IF($X$1=7,(VLOOKUP(B250,'X7'!$B:$AZ,14,FALSE)),(IF($X$1=8,(VLOOKUP(B250,'X8'!$B:$AZ,14,FALSE)),(IF($X$1=9,(VLOOKUP(B250,'X9'!$B:$AZ,14,FALSE)),(IF($X$1=10,(VLOOKUP(B250,'X10'!$B:$AZ,14,FALSE)),(IF($X$1=11,(VLOOKUP(B250,'X11'!$B:$AZ,14,FALSE)),(IF($X$1=12,(VLOOKUP(B250,'X12'!$B:$AZ,14,FALSE)),(VLOOKUP(B250,'X13'!$B:$AZ,14,FALSE)))))))))))))))))))))))))))))</f>
        <v xml:space="preserve"> </v>
      </c>
    </row>
    <row r="251" spans="1:19" ht="14.1" customHeight="1" x14ac:dyDescent="0.2">
      <c r="A251" s="156" t="s">
        <v>1058</v>
      </c>
      <c r="B251" s="122" t="str">
        <f>IF(ISERROR(IF($U$16=1,(VLOOKUP(A251,$AC$89:$AH$125,2,FALSE)),IF((IF($X$1=1,'X1'!B210,(IF($X$1=2,'X2'!B210,(IF($X$1=3,'X3'!B210,(IF($X$1=4,'X4'!B210,(IF($X$1=5,'X5'!B210,(IF($X$1=6,'X6'!B210,(IF($X$1=7,'X7'!B210,(IF($X$1=8,'X8'!B210,(IF($X$1=9,'X9'!B210,(IF($X$1=10,'X10'!B210,(IF($X$1=11,'X11'!B210,(IF($X$1=12,'X12'!B210,'X13'!B210))))))))))))))))))))))))="","",(IF($X$1=1,'X1'!B210,(IF($X$1=2,'X2'!B210,(IF($X$1=3,'X3'!B210,(IF($X$1=4,'X4'!B210,(IF($X$1=5,'X5'!B210,(IF($X$1=6,'X6'!B210,(IF($X$1=7,'X7'!B210,(IF($X$1=8,'X8'!B210,(IF($X$1=9,'X9'!B210,(IF($X$1=10,'X10'!B210,(IF($X$1=11,'X11'!B210,(IF($X$1=12,'X12'!B210,'X13'!B210)))))))))))))))))))))))))))=TRUE," ",(IF($U$16=1,(VLOOKUP(A251,$AC$89:$AH$125,2,FALSE)),IF((IF($X$1=1,'X1'!B210,(IF($X$1=2,'X2'!B210,(IF($X$1=3,'X3'!B210,(IF($X$1=4,'X4'!B210,(IF($X$1=5,'X5'!B210,(IF($X$1=6,'X6'!B210,(IF($X$1=7,'X7'!B210,(IF($X$1=8,'X8'!B210,(IF($X$1=9,'X9'!B210,(IF($X$1=10,'X10'!B210,(IF($X$1=11,'X11'!B210,(IF($X$1=12,'X12'!B210,'X13'!B210))))))))))))))))))))))))="","",(IF($X$1=1,'X1'!B210,(IF($X$1=2,'X2'!B210,(IF($X$1=3,'X3'!B210,(IF($X$1=4,'X4'!B210,(IF($X$1=5,'X5'!B210,(IF($X$1=6,'X6'!B210,(IF($X$1=7,'X7'!B210,(IF($X$1=8,'X8'!B210,(IF($X$1=9,'X9'!B210,(IF($X$1=10,'X10'!B210,(IF($X$1=11,'X11'!B210,(IF($X$1=12,'X12'!B210,'X13'!B210))))))))))))))))))))))))))))</f>
        <v/>
      </c>
      <c r="C251" s="181" t="str">
        <f ca="1">IF(ISERROR(IF($X$1=1,(VLOOKUP(B251,'X1'!$B:$AZ,47,FALSE)),IF($X$1=2,(VLOOKUP(B251,'X2'!$B:$AZ,47,FALSE)),IF($X$1=3,(VLOOKUP(B251,'X3'!$B:$AZ,47,FALSE)),IF($X$1=4,(VLOOKUP(B251,'X4'!$B:$AZ,47,FALSE)),IF($X$1=5,(VLOOKUP(B251,'X5'!$B:$AZ,47,FALSE)),IF($X$1=6,(VLOOKUP(B251,'X6'!$B:$AZ,47,FALSE)),IF($X$1=7,(VLOOKUP(B251,'X7'!$B:$AZ,47,FALSE)),IF($X$1=8,(VLOOKUP(B251,'X8'!$B:$AZ,47,FALSE)),IF($X$1=9,(VLOOKUP(B251,'X9'!$B:$AZ,47,FALSE)),IF($X$1=10,(VLOOKUP(B251,'X10'!$B:$AZ,47,FALSE)),IF($X$1=11,(VLOOKUP(B251,'X11'!$B:$AZ,47,FALSE)),IF($X$1=12,(VLOOKUP(B251,'X12'!$B:$AZ,47,FALSE)),IF($X$1=13,(VLOOKUP(B251,'X13'!$B:$AZ,47,FALSE)),"B"))))))))))))))=TRUE," ",(IF($X$1=1,(VLOOKUP(B251,'X1'!$B:$AZ,47,FALSE)),IF($X$1=2,(VLOOKUP(B251,'X2'!$B:$AZ,47,FALSE)),IF($X$1=3,(VLOOKUP(B251,'X3'!$B:$AZ,47,FALSE)),IF($X$1=4,(VLOOKUP(B251,'X4'!$B:$AZ,47,FALSE)),IF($X$1=5,(VLOOKUP(B251,'X5'!$B:$AZ,47,FALSE)),IF($X$1=6,(VLOOKUP(B251,'X6'!$B:$AZ,47,FALSE)),IF($X$1=7,(VLOOKUP(B251,'X7'!$B:$AZ,47,FALSE)),IF($X$1=8,(VLOOKUP(B251,'X8'!$B:$AZ,47,FALSE)),IF($X$1=9,(VLOOKUP(B251,'X9'!$B:$AZ,47,FALSE)),IF($X$1=10,(VLOOKUP(B251,'X10'!$B:$AZ,47,FALSE)),IF($X$1=11,(VLOOKUP(B251,'X11'!$B:$AZ,47,FALSE)),IF($X$1=12,(VLOOKUP(B251,'X12'!$B:$AZ,47,FALSE)),IF($X$1=13,(VLOOKUP(B251,'X13'!$B:$AZ,47,FALSE)),"B")))))))))))))))</f>
        <v xml:space="preserve"> </v>
      </c>
      <c r="D251" s="181" t="str">
        <f ca="1">IF(ISERROR(IF($X$1=1,(VLOOKUP(B251,'X1'!$B:$AP,41,FALSE)),IF($X$1=2,(VLOOKUP(B251,'X2'!$B:$AP,41,FALSE)),IF($X$1=3,(VLOOKUP(B251,'X3'!$B:$AP,41,FALSE)),IF($X$1=4,(VLOOKUP(B251,'X4'!$B:$AP,41,FALSE)),IF($X$1=5,(VLOOKUP(B251,'X5'!$B:$AP,41,FALSE)),IF($X$1=6,(VLOOKUP(B251,'X6'!$B:$AP,41,FALSE)),IF($X$1=7,(VLOOKUP(B251,'X7'!$B:$AP,41,FALSE)),IF($X$1=8,(VLOOKUP(B251,'X8'!$B:$AP,41,FALSE)),IF($X$1=9,(VLOOKUP(B251,'X9'!$B:$AP,41,FALSE)),IF($X$1=10,(VLOOKUP(B251,'X10'!$B:$AP,41,FALSE)),IF($X$1=11,(VLOOKUP(B251,'X11'!$B:$AP,41,FALSE)),IF($X$1=12,(VLOOKUP(B251,'X12'!$B:$AP,41,FALSE)),IF($X$1=13,(VLOOKUP(B251,'X13'!$B:$AP,41,FALSE)),"B"))))))))))))))=TRUE," ",(IF($X$1=1,(VLOOKUP(B251,'X1'!$B:$AP,41,FALSE)),IF($X$1=2,(VLOOKUP(B251,'X2'!$B:$AP,41,FALSE)),IF($X$1=3,(VLOOKUP(B251,'X3'!$B:$AP,41,FALSE)),IF($X$1=4,(VLOOKUP(B251,'X4'!$B:$AP,41,FALSE)),IF($X$1=5,(VLOOKUP(B251,'X5'!$B:$AP,41,FALSE)),IF($X$1=6,(VLOOKUP(B251,'X6'!$B:$AP,41,FALSE)),IF($X$1=7,(VLOOKUP(B251,'X7'!$B:$AP,41,FALSE)),IF($X$1=8,(VLOOKUP(B251,'X8'!$B:$AP,41,FALSE)),IF($X$1=9,(VLOOKUP(B251,'X9'!$B:$AP,41,FALSE)),IF($X$1=10,(VLOOKUP(B251,'X10'!$B:$AP,41,FALSE)),IF($X$1=11,(VLOOKUP(B251,'X11'!$B:$AP,41,FALSE)),IF($X$1=12,(VLOOKUP(B251,'X12'!$B:$AP,41,FALSE)),IF($X$1=13,(VLOOKUP(B251,'X13'!$B:$AP,41,FALSE)),"B")))))))))))))))</f>
        <v xml:space="preserve"> </v>
      </c>
      <c r="E251" s="182" t="str">
        <f ca="1">IF(ISERROR(IF($X$1=1,(VLOOKUP(B251,'X1'!$B:$AP,7,FALSE)),IF($X$1=2,(VLOOKUP(B251,'X2'!$B:$AP,7,FALSE)),IF($X$1=3,(VLOOKUP(B251,'X3'!$B:$AP,7,FALSE)),IF($X$1=4,(VLOOKUP(B251,'X4'!$B:$AP,7,FALSE)),IF($X$1=5,(VLOOKUP(B251,'X5'!$B:$AP,7,FALSE)),IF($X$1=6,(VLOOKUP(B251,'X6'!$B:$AP,7,FALSE)),IF($X$1=7,(VLOOKUP(B251,'X7'!$B:$AP,7,FALSE)),IF($X$1=8,(VLOOKUP(B251,'X8'!$B:$AP,7,FALSE)),IF($X$1=9,(VLOOKUP(B251,'X9'!$B:$AP,7,FALSE)),IF($X$1=10,(VLOOKUP(B251,'X10'!$B:$AP,7,FALSE)),IF($X$1=11,(VLOOKUP(B251,'X11'!$B:$AP,7,FALSE)),IF($X$1=12,(VLOOKUP(B251,'X12'!$B:$AP,7,FALSE)),IF($X$1=13,(VLOOKUP(B251,'X13'!$B:$AP,7,FALSE)),"B"))))))))))))))=TRUE," ",(IF($X$1=1,(VLOOKUP(B251,'X1'!$B:$AP,7,FALSE)),IF($X$1=2,(VLOOKUP(B251,'X2'!$B:$AP,7,FALSE)),IF($X$1=3,(VLOOKUP(B251,'X3'!$B:$AP,7,FALSE)),IF($X$1=4,(VLOOKUP(B251,'X4'!$B:$AP,7,FALSE)),IF($X$1=5,(VLOOKUP(B251,'X5'!$B:$AP,7,FALSE)),IF($X$1=6,(VLOOKUP(B251,'X6'!$B:$AP,7,FALSE)),IF($X$1=7,(VLOOKUP(B251,'X7'!$B:$AP,7,FALSE)),IF($X$1=8,(VLOOKUP(B251,'X8'!$B:$AP,7,FALSE)),IF($X$1=9,(VLOOKUP(B251,'X9'!$B:$AP,7,FALSE)),IF($X$1=10,(VLOOKUP(B251,'X10'!$B:$AP,7,FALSE)),IF($X$1=11,(VLOOKUP(B251,'X11'!$B:$AP,7,FALSE)),IF($X$1=12,(VLOOKUP(B251,'X12'!$B:$AP,7,FALSE)),IF($X$1=13,(VLOOKUP(B251,'X13'!$B:$AP,7,FALSE)),"B")))))))))))))))</f>
        <v xml:space="preserve"> </v>
      </c>
      <c r="F251" s="182" t="str">
        <f ca="1">IF(ISERROR(IF((IF($X$1=1,(VLOOKUP(B251,'X1'!$B:$AO,6,FALSE)),(IF($X$1=2,(VLOOKUP(B251,'X2'!$B:$AO,6,FALSE)),(IF($X$1=3,(VLOOKUP(B251,'X3'!$B:$AO,6,FALSE)),(IF($X$1=4,(VLOOKUP(B251,'X4'!$B:$AO,6,FALSE)),(IF($X$1=5,(VLOOKUP(B251,'X5'!$B:$AO,6,FALSE)),(IF($X$1=6,(VLOOKUP(B251,'X6'!$B:$AO,6,FALSE)),(IF($X$1=7,(VLOOKUP(B251,'X7'!$B:$AO,6,FALSE)),(IF($X$1=8,(VLOOKUP(B251,'X8'!$B:$AO,6,FALSE)),(IF($X$1=9,(VLOOKUP(B251,'X9'!$B:$AO,6,FALSE)),(IF($X$1=10,(VLOOKUP(B251,'X10'!$B:$AO,6,FALSE)),(IF($X$1=11,(VLOOKUP(B251,'X11'!$B:$AO,6,FALSE)),(IF($X$1=12,(VLOOKUP(B251,'X12'!$B:$AO,6,FALSE)),(VLOOKUP(B251,'X13'!$B:$AO,6,FALSE))))))))))))))))))))))))))=$V$1," ",(IF($X$1=1,(VLOOKUP(B251,'X1'!$B:$AO,6,FALSE)),(IF($X$1=2,(VLOOKUP(B251,'X2'!$B:$AO,6,FALSE)),(IF($X$1=3,(VLOOKUP(B251,'X3'!$B:$AO,6,FALSE)),(IF($X$1=4,(VLOOKUP(B251,'X4'!$B:$AO,6,FALSE)),(IF($X$1=5,(VLOOKUP(B251,'X5'!$B:$AO,6,FALSE)),(IF($X$1=6,(VLOOKUP(B251,'X6'!$B:$AO,6,FALSE)),(IF($X$1=7,(VLOOKUP(B251,'X7'!$B:$AO,6,FALSE)),(IF($X$1=8,(VLOOKUP(B251,'X8'!$B:$AO,6,FALSE)),(IF($X$1=9,(VLOOKUP(B251,'X9'!$B:$AO,6,FALSE)),(IF($X$1=10,(VLOOKUP(B251,'X10'!$B:$AO,6,FALSE)),(IF($X$1=11,(VLOOKUP(B251,'X11'!$B:$AO,6,FALSE)),(IF($X$1=12,(VLOOKUP(B251,'X12'!$B:$AO,6,FALSE)),(VLOOKUP(B251,'X13'!$B:$AO,6,FALSE))))))))))))))))))))))))))))=TRUE," ",(IF((IF($X$1=1,(VLOOKUP(B251,'X1'!$B:$AO,6,FALSE)),(IF($X$1=2,(VLOOKUP(B251,'X2'!$B:$AO,6,FALSE)),(IF($X$1=3,(VLOOKUP(B251,'X3'!$B:$AO,6,FALSE)),(IF($X$1=4,(VLOOKUP(B251,'X4'!$B:$AO,6,FALSE)),(IF($X$1=5,(VLOOKUP(B251,'X5'!$B:$AO,6,FALSE)),(IF($X$1=6,(VLOOKUP(B251,'X6'!$B:$AO,6,FALSE)),(IF($X$1=7,(VLOOKUP(B251,'X7'!$B:$AO,6,FALSE)),(IF($X$1=8,(VLOOKUP(B251,'X8'!$B:$AO,6,FALSE)),(IF($X$1=9,(VLOOKUP(B251,'X9'!$B:$AO,6,FALSE)),(IF($X$1=10,(VLOOKUP(B251,'X10'!$B:$AO,6,FALSE)),(IF($X$1=11,(VLOOKUP(B251,'X11'!$B:$AO,6,FALSE)),(IF($X$1=12,(VLOOKUP(B251,'X12'!$B:$AO,6,FALSE)),(VLOOKUP(B251,'X13'!$B:$AO,6,FALSE))))))))))))))))))))))))))=$V$1," ",(IF($X$1=1,(VLOOKUP(B251,'X1'!$B:$AO,6,FALSE)),(IF($X$1=2,(VLOOKUP(B251,'X2'!$B:$AO,6,FALSE)),(IF($X$1=3,(VLOOKUP(B251,'X3'!$B:$AO,6,FALSE)),(IF($X$1=4,(VLOOKUP(B251,'X4'!$B:$AO,6,FALSE)),(IF($X$1=5,(VLOOKUP(B251,'X5'!$B:$AO,6,FALSE)),(IF($X$1=6,(VLOOKUP(B251,'X6'!$B:$AO,6,FALSE)),(IF($X$1=7,(VLOOKUP(B251,'X7'!$B:$AO,6,FALSE)),(IF($X$1=8,(VLOOKUP(B251,'X8'!$B:$AO,6,FALSE)),(IF($X$1=9,(VLOOKUP(B251,'X9'!$B:$AO,6,FALSE)),(IF($X$1=10,(VLOOKUP(B251,'X10'!$B:$AO,6,FALSE)),(IF($X$1=11,(VLOOKUP(B251,'X11'!$B:$AO,6,FALSE)),(IF($X$1=12,(VLOOKUP(B251,'X12'!$B:$AO,6,FALSE)),(VLOOKUP(B251,'X13'!$B:$AO,6,FALSE)))))))))))))))))))))))))))))</f>
        <v xml:space="preserve"> </v>
      </c>
      <c r="G251" s="182" t="str">
        <f ca="1">IF(ISERROR(IF($X$1=1,(VLOOKUP(B251,'X1'!$B:$AZ,44,FALSE)),IF($X$1=2,(VLOOKUP(B251,'X2'!$B:$AZ,44,FALSE)),IF($X$1=3,(VLOOKUP(B251,'X3'!$B:$AZ,44,FALSE)),IF($X$1=4,(VLOOKUP(B251,'X4'!$B:$AZ,44,FALSE)),IF($X$1=5,(VLOOKUP(B251,'X5'!$B:$AZ,44,FALSE)),IF($X$1=6,(VLOOKUP(B251,'X6'!$B:$AZ,44,FALSE)),IF($X$1=7,(VLOOKUP(B251,'X7'!$B:$AZ,44,FALSE)),IF($X$1=8,(VLOOKUP(B251,'X8'!$B:$AZ,44,FALSE)),IF($X$1=9,(VLOOKUP(B251,'X9'!$B:$AZ,44,FALSE)),IF($X$1=10,(VLOOKUP(B251,'X10'!$B:$AZ,44,FALSE)),IF($X$1=11,(VLOOKUP(B251,'X11'!$B:$AZ,44,FALSE)),IF($X$1=12,(VLOOKUP(B251,'X12'!$B:$AZ,44,FALSE)),IF($X$1=13,(VLOOKUP(B251,'X13'!$B:$AZ,44,FALSE)),"B"))))))))))))))=TRUE," ",(IF($X$1=1,(VLOOKUP(B251,'X1'!$B:$AZ,44,FALSE)),IF($X$1=2,(VLOOKUP(B251,'X2'!$B:$AZ,44,FALSE)),IF($X$1=3,(VLOOKUP(B251,'X3'!$B:$AZ,44,FALSE)),IF($X$1=4,(VLOOKUP(B251,'X4'!$B:$AZ,44,FALSE)),IF($X$1=5,(VLOOKUP(B251,'X5'!$B:$AZ,44,FALSE)),IF($X$1=6,(VLOOKUP(B251,'X6'!$B:$AZ,44,FALSE)),IF($X$1=7,(VLOOKUP(B251,'X7'!$B:$AZ,44,FALSE)),IF($X$1=8,(VLOOKUP(B251,'X8'!$B:$AZ,44,FALSE)),IF($X$1=9,(VLOOKUP(B251,'X9'!$B:$AZ,44,FALSE)),IF($X$1=10,(VLOOKUP(B251,'X10'!$B:$AZ,44,FALSE)),IF($X$1=11,(VLOOKUP(B251,'X11'!$B:$AZ,44,FALSE)),IF($X$1=12,(VLOOKUP(B251,'X12'!$B:$AZ,44,FALSE)),IF($X$1=13,(VLOOKUP(B251,'X13'!$B:$AZ,44,FALSE)),"B")))))))))))))))</f>
        <v xml:space="preserve"> </v>
      </c>
      <c r="H251" s="182" t="str">
        <f ca="1">IF(ISERROR(IF($X$1=1,(VLOOKUP(B251,'X1'!$B:$AZ,8,FALSE)),IF($X$1=2,(VLOOKUP(B251,'X2'!$B:$AZ,8,FALSE)),IF($X$1=3,(VLOOKUP(B251,'X3'!$B:$AZ,8,FALSE)),IF($X$1=4,(VLOOKUP(B251,'X4'!$B:$AZ,8,FALSE)),IF($X$1=5,(VLOOKUP(B251,'X5'!$B:$AZ,8,FALSE)),IF($X$1=6,(VLOOKUP(B251,'X6'!$B:$AZ,8,FALSE)),IF($X$1=7,(VLOOKUP(B251,'X7'!$B:$AZ,8,FALSE)),IF($X$1=8,(VLOOKUP(B251,'X8'!$B:$AZ,8,FALSE)),IF($X$1=9,(VLOOKUP(B251,'X9'!$B:$AZ,8,FALSE)),IF($X$1=10,(VLOOKUP(B251,'X10'!$B:$AZ,8,FALSE)),IF($X$1=11,(VLOOKUP(B251,'X11'!$B:$AZ,8,FALSE)),IF($X$1=12,(VLOOKUP(B251,'X12'!$B:$AZ,8,FALSE)),IF($X$1=13,(VLOOKUP(B251,'X13'!$B:$AZ,8,FALSE)),"B"))))))))))))))=TRUE," ",(IF($X$1=1,(VLOOKUP(B251,'X1'!$B:$AZ,8,FALSE)),IF($X$1=2,(VLOOKUP(B251,'X2'!$B:$AZ,8,FALSE)),IF($X$1=3,(VLOOKUP(B251,'X3'!$B:$AZ,8,FALSE)),IF($X$1=4,(VLOOKUP(B251,'X4'!$B:$AZ,8,FALSE)),IF($X$1=5,(VLOOKUP(B251,'X5'!$B:$AZ,8,FALSE)),IF($X$1=6,(VLOOKUP(B251,'X6'!$B:$AZ,8,FALSE)),IF($X$1=7,(VLOOKUP(B251,'X7'!$B:$AZ,8,FALSE)),IF($X$1=8,(VLOOKUP(B251,'X8'!$B:$AZ,8,FALSE)),IF($X$1=9,(VLOOKUP(B251,'X9'!$B:$AZ,8,FALSE)),IF($X$1=10,(VLOOKUP(B251,'X10'!$B:$AZ,8,FALSE)),IF($X$1=11,(VLOOKUP(B251,'X11'!$B:$AZ,8,FALSE)),IF($X$1=12,(VLOOKUP(B251,'X12'!$B:$AZ,8,FALSE)),IF($X$1=13,(VLOOKUP(B251,'X13'!$B:$AZ,8,FALSE)),"B")))))))))))))))</f>
        <v xml:space="preserve"> </v>
      </c>
      <c r="I251" s="183" t="str">
        <f ca="1">IF(ISERROR(IF($X$1=1,(VLOOKUP(B251,'X1'!$B:$AZ,2,FALSE)),IF($X$1=2,(VLOOKUP(B251,'X2'!$B:$AZ,2,FALSE)),IF($X$1=3,(VLOOKUP(B251,'X3'!$B:$AZ,2,FALSE)),IF($X$1=4,(VLOOKUP(B251,'X4'!$B:$AZ,2,FALSE)),IF($X$1=5,(VLOOKUP(B251,'X5'!$B:$AZ,2,FALSE)),IF($X$1=6,(VLOOKUP(B251,'X6'!$B:$AZ,2,FALSE)),IF($X$1=7,(VLOOKUP(B251,'X7'!$B:$AZ,2,FALSE)),IF($X$1=8,(VLOOKUP(B251,'X8'!$B:$AZ,2,FALSE)),IF($X$1=9,(VLOOKUP(B251,'X9'!$B:$AZ,2,FALSE)),IF($X$1=10,(VLOOKUP(B251,'X10'!$B:$AZ,2,FALSE)),IF($X$1=11,(VLOOKUP(B251,'X11'!$B:$AZ,2,FALSE)),IF($X$1=12,(VLOOKUP(B251,'X12'!$B:$AZ,2,FALSE)),IF($X$1=13,(VLOOKUP(B251,'X13'!$B:$AZ,2,FALSE)),"B"))))))))))))))=TRUE," ",(IF($X$1=1,(VLOOKUP(B251,'X1'!$B:$AZ,2,FALSE)),IF($X$1=2,(VLOOKUP(B251,'X2'!$B:$AZ,2,FALSE)),IF($X$1=3,(VLOOKUP(B251,'X3'!$B:$AZ,2,FALSE)),IF($X$1=4,(VLOOKUP(B251,'X4'!$B:$AZ,2,FALSE)),IF($X$1=5,(VLOOKUP(B251,'X5'!$B:$AZ,2,FALSE)),IF($X$1=6,(VLOOKUP(B251,'X6'!$B:$AZ,2,FALSE)),IF($X$1=7,(VLOOKUP(B251,'X7'!$B:$AZ,2,FALSE)),IF($X$1=8,(VLOOKUP(B251,'X8'!$B:$AZ,2,FALSE)),IF($X$1=9,(VLOOKUP(B251,'X9'!$B:$AZ,2,FALSE)),IF($X$1=10,(VLOOKUP(B251,'X10'!$B:$AZ,2,FALSE)),IF($X$1=11,(VLOOKUP(B251,'X11'!$B:$AZ,2,FALSE)),IF($X$1=12,(VLOOKUP(B251,'X12'!$B:$AZ,2,FALSE)),IF($X$1=13,(VLOOKUP(B251,'X13'!$B:$AZ,2,FALSE)),"B")))))))))))))))</f>
        <v xml:space="preserve"> </v>
      </c>
      <c r="J251" s="183" t="str">
        <f ca="1">IF(ISERROR(IF($X$1=1,(VLOOKUP(B251,'X1'!$B:$AZ,3,FALSE)),IF($X$1=2,(VLOOKUP(B251,'X2'!$B:$AZ,3,FALSE)),IF($X$1=3,(VLOOKUP(B251,'X3'!$B:$AZ,3,FALSE)),IF($X$1=4,(VLOOKUP(B251,'X4'!$B:$AZ,3,FALSE)),IF($X$1=5,(VLOOKUP(B251,'X5'!$B:$AZ,3,FALSE)),IF($X$1=6,(VLOOKUP(B251,'X6'!$B:$AZ,3,FALSE)),IF($X$1=7,(VLOOKUP(B251,'X7'!$B:$AZ,3,FALSE)),IF($X$1=8,(VLOOKUP(B251,'X8'!$B:$AZ,3,FALSE)),IF($X$1=9,(VLOOKUP(B251,'X9'!$B:$AZ,3,FALSE)),IF($X$1=10,(VLOOKUP(B251,'X10'!$B:$AZ,3,FALSE)),IF($X$1=11,(VLOOKUP(B251,'X11'!$B:$AZ,3,FALSE)),IF($X$1=12,(VLOOKUP(B251,'X12'!$B:$AZ,3,FALSE)),IF($X$1=13,(VLOOKUP(B251,'X13'!$B:$AZ,3,FALSE)),"B"))))))))))))))=TRUE," ",(IF($X$1=1,(VLOOKUP(B251,'X1'!$B:$AZ,3,FALSE)),IF($X$1=2,(VLOOKUP(B251,'X2'!$B:$AZ,3,FALSE)),IF($X$1=3,(VLOOKUP(B251,'X3'!$B:$AZ,3,FALSE)),IF($X$1=4,(VLOOKUP(B251,'X4'!$B:$AZ,3,FALSE)),IF($X$1=5,(VLOOKUP(B251,'X5'!$B:$AZ,3,FALSE)),IF($X$1=6,(VLOOKUP(B251,'X6'!$B:$AZ,3,FALSE)),IF($X$1=7,(VLOOKUP(B251,'X7'!$B:$AZ,3,FALSE)),IF($X$1=8,(VLOOKUP(B251,'X8'!$B:$AZ,3,FALSE)),IF($X$1=9,(VLOOKUP(B251,'X9'!$B:$AZ,3,FALSE)),IF($X$1=10,(VLOOKUP(B251,'X10'!$B:$AZ,3,FALSE)),IF($X$1=11,(VLOOKUP(B251,'X11'!$B:$AZ,3,FALSE)),IF($X$1=12,(VLOOKUP(B251,'X12'!$B:$AZ,3,FALSE)),IF($X$1=13,(VLOOKUP(B251,'X13'!$B:$AZ,3,FALSE)),"B")))))))))))))))</f>
        <v xml:space="preserve"> </v>
      </c>
      <c r="K251" s="183" t="str">
        <f ca="1">IF(ISERROR(IF($X$1=1,(VLOOKUP(B251,'X1'!$B:$AZ,5,FALSE)),IF($X$1=2,(VLOOKUP(B251,'X2'!$B:$AZ,5,FALSE)),IF($X$1=3,(VLOOKUP(B251,'X3'!$B:$AZ,5,FALSE)),IF($X$1=4,(VLOOKUP(B251,'X4'!$B:$AZ,5,FALSE)),IF($X$1=5,(VLOOKUP(B251,'X5'!$B:$AZ,5,FALSE)),IF($X$1=6,(VLOOKUP(B251,'X6'!$B:$AZ,5,FALSE)),IF($X$1=7,(VLOOKUP(B251,'X7'!$B:$AZ,5,FALSE)),IF($X$1=8,(VLOOKUP(B251,'X8'!$B:$AZ,5,FALSE)),IF($X$1=9,(VLOOKUP(B251,'X9'!$B:$AZ,5,FALSE)),IF($X$1=10,(VLOOKUP(B251,'X10'!$B:$AZ,5,FALSE)),IF($X$1=11,(VLOOKUP(B251,'X11'!$B:$AZ,5,FALSE)),IF($X$1=12,(VLOOKUP(B251,'X12'!$B:$AZ,5,FALSE)),IF($X$1=13,(VLOOKUP(B251,'X13'!$B:$AZ,5,FALSE)),"B"))))))))))))))=TRUE," ",(IF($X$1=1,(VLOOKUP(B251,'X1'!$B:$AZ,5,FALSE)),IF($X$1=2,(VLOOKUP(B251,'X2'!$B:$AZ,5,FALSE)),IF($X$1=3,(VLOOKUP(B251,'X3'!$B:$AZ,5,FALSE)),IF($X$1=4,(VLOOKUP(B251,'X4'!$B:$AZ,5,FALSE)),IF($X$1=5,(VLOOKUP(B251,'X5'!$B:$AZ,5,FALSE)),IF($X$1=6,(VLOOKUP(B251,'X6'!$B:$AZ,5,FALSE)),IF($X$1=7,(VLOOKUP(B251,'X7'!$B:$AZ,5,FALSE)),IF($X$1=8,(VLOOKUP(B251,'X8'!$B:$AZ,5,FALSE)),IF($X$1=9,(VLOOKUP(B251,'X9'!$B:$AZ,5,FALSE)),IF($X$1=10,(VLOOKUP(B251,'X10'!$B:$AZ,5,FALSE)),IF($X$1=11,(VLOOKUP(B251,'X11'!$B:$AZ,5,FALSE)),IF($X$1=12,(VLOOKUP(B251,'X12'!$B:$AZ,5,FALSE)),IF($X$1=13,(VLOOKUP(B251,'X13'!$B:$AZ,5,FALSE)),"B")))))))))))))))</f>
        <v xml:space="preserve"> </v>
      </c>
      <c r="L251" s="184" t="str">
        <f ca="1">IF(ISERROR(IF($X$1=1,(VLOOKUP(B251,'X1'!$B:$AZ,9,FALSE)),IF($X$1=2,(VLOOKUP(B251,'X2'!$B:$AZ,9,FALSE)),IF($X$1=3,(VLOOKUP(B251,'X3'!$B:$AZ,9,FALSE)),IF($X$1=4,(VLOOKUP(B251,'X4'!$B:$AZ,9,FALSE)),IF($X$1=5,(VLOOKUP(B251,'X5'!$B:$AZ,9,FALSE)),IF($X$1=6,(VLOOKUP(B251,'X6'!$B:$AZ,9,FALSE)),IF($X$1=7,(VLOOKUP(B251,'X7'!$B:$AZ,9,FALSE)),IF($X$1=8,(VLOOKUP(B251,'X8'!$B:$AZ,9,FALSE)),IF($X$1=9,(VLOOKUP(B251,'X9'!$B:$AZ,9,FALSE)),IF($X$1=10,(VLOOKUP(B251,'X10'!$B:$AZ,9,FALSE)),IF($X$1=11,(VLOOKUP(B251,'X11'!$B:$AZ,9,FALSE)),IF($X$1=12,(VLOOKUP(B251,'X12'!$B:$AZ,9,FALSE)),IF($X$1=13,(VLOOKUP(B251,'X13'!$B:$AZ,9,FALSE)),"B"))))))))))))))=TRUE," ",(IF($X$1=1,(VLOOKUP(B251,'X1'!$B:$AZ,9,FALSE)),IF($X$1=2,(VLOOKUP(B251,'X2'!$B:$AZ,9,FALSE)),IF($X$1=3,(VLOOKUP(B251,'X3'!$B:$AZ,9,FALSE)),IF($X$1=4,(VLOOKUP(B251,'X4'!$B:$AZ,9,FALSE)),IF($X$1=5,(VLOOKUP(B251,'X5'!$B:$AZ,9,FALSE)),IF($X$1=6,(VLOOKUP(B251,'X6'!$B:$AZ,9,FALSE)),IF($X$1=7,(VLOOKUP(B251,'X7'!$B:$AZ,9,FALSE)),IF($X$1=8,(VLOOKUP(B251,'X8'!$B:$AZ,9,FALSE)),IF($X$1=9,(VLOOKUP(B251,'X9'!$B:$AZ,9,FALSE)),IF($X$1=10,(VLOOKUP(B251,'X10'!$B:$AZ,9,FALSE)),IF($X$1=11,(VLOOKUP(B251,'X11'!$B:$AZ,9,FALSE)),IF($X$1=12,(VLOOKUP(B251,'X12'!$B:$AZ,9,FALSE)),IF($X$1=13,(VLOOKUP(B251,'X13'!$B:$AZ,9,FALSE)),"B")))))))))))))))</f>
        <v xml:space="preserve"> </v>
      </c>
      <c r="M251" s="184" t="str">
        <f ca="1">IF(ISERROR(IF($X$1=1,(VLOOKUP(B251,'X1'!$B:$AZ,10,FALSE)),IF($X$1=2,(VLOOKUP(B251,'X2'!$B:$AZ,10,FALSE)),IF($X$1=3,(VLOOKUP(B251,'X3'!$B:$AZ,10,FALSE)),IF($X$1=4,(VLOOKUP(B251,'X4'!$B:$AZ,10,FALSE)),IF($X$1=5,(VLOOKUP(B251,'X5'!$B:$AZ,10,FALSE)),IF($X$1=6,(VLOOKUP(B251,'X6'!$B:$AZ,10,FALSE)),IF($X$1=7,(VLOOKUP(B251,'X7'!$B:$AZ,10,FALSE)),IF($X$1=8,(VLOOKUP(B251,'X8'!$B:$AZ,10,FALSE)),IF($X$1=9,(VLOOKUP(B251,'X9'!$B:$AZ,10,FALSE)),IF($X$1=10,(VLOOKUP(B251,'X10'!$B:$AZ,10,FALSE)),IF($X$1=11,(VLOOKUP(B251,'X11'!$B:$AZ,10,FALSE)),IF($X$1=12,(VLOOKUP(B251,'X12'!$B:$AZ,10,FALSE)),IF($X$1=13,(VLOOKUP(B251,'X13'!$B:$AZ,10,FALSE)),"B"))))))))))))))=TRUE," ",(IF($X$1=1,(VLOOKUP(B251,'X1'!$B:$AZ,10,FALSE)),IF($X$1=2,(VLOOKUP(B251,'X2'!$B:$AZ,10,FALSE)),IF($X$1=3,(VLOOKUP(B251,'X3'!$B:$AZ,10,FALSE)),IF($X$1=4,(VLOOKUP(B251,'X4'!$B:$AZ,10,FALSE)),IF($X$1=5,(VLOOKUP(B251,'X5'!$B:$AZ,10,FALSE)),IF($X$1=6,(VLOOKUP(B251,'X6'!$B:$AZ,10,FALSE)),IF($X$1=7,(VLOOKUP(B251,'X7'!$B:$AZ,10,FALSE)),IF($X$1=8,(VLOOKUP(B251,'X8'!$B:$AZ,10,FALSE)),IF($X$1=9,(VLOOKUP(B251,'X9'!$B:$AZ,10,FALSE)),IF($X$1=10,(VLOOKUP(B251,'X10'!$B:$AZ,10,FALSE)),IF($X$1=11,(VLOOKUP(B251,'X11'!$B:$AZ,10,FALSE)),IF($X$1=12,(VLOOKUP(B251,'X12'!$B:$AZ,10,FALSE)),IF($X$1=13,(VLOOKUP(B251,'X13'!$B:$AZ,10,FALSE)),"B")))))))))))))))</f>
        <v xml:space="preserve"> </v>
      </c>
      <c r="N251" s="185" t="str">
        <f ca="1">IF(ISERROR(IF($X$1=1,(VLOOKUP(B251,'X1'!$B:$AZ,45,FALSE)),IF($X$1=2,(VLOOKUP(B251,'X2'!$B:$AZ,45,FALSE)),IF($X$1=3,(VLOOKUP(B251,'X3'!$B:$AZ,45,FALSE)),IF($X$1=4,(VLOOKUP(B251,'X4'!$B:$AZ,45,FALSE)),IF($X$1=5,(VLOOKUP(B251,'X5'!$B:$AZ,45,FALSE)),IF($X$1=6,(VLOOKUP(B251,'X6'!$B:$AZ,45,FALSE)),IF($X$1=7,(VLOOKUP(B251,'X7'!$B:$AZ,45,FALSE)),IF($X$1=8,(VLOOKUP(B251,'X8'!$B:$AZ,45,FALSE)),IF($X$1=9,(VLOOKUP(B251,'X9'!$B:$AZ,45,FALSE)),IF($X$1=10,(VLOOKUP(B251,'X10'!$B:$AZ,45,FALSE)),IF($X$1=11,(VLOOKUP(B251,'X11'!$B:$AZ,45,FALSE)),IF($X$1=12,(VLOOKUP(B251,'X12'!$B:$AZ,45,FALSE)),IF($X$1=13,(VLOOKUP(B251,'X13'!$B:$AZ,45,FALSE)),"B"))))))))))))))=TRUE," ",(IF($X$1=1,(VLOOKUP(B251,'X1'!$B:$AZ,45,FALSE)),IF($X$1=2,(VLOOKUP(B251,'X2'!$B:$AZ,45,FALSE)),IF($X$1=3,(VLOOKUP(B251,'X3'!$B:$AZ,45,FALSE)),IF($X$1=4,(VLOOKUP(B251,'X4'!$B:$AZ,45,FALSE)),IF($X$1=5,(VLOOKUP(B251,'X5'!$B:$AZ,45,FALSE)),IF($X$1=6,(VLOOKUP(B251,'X6'!$B:$AZ,45,FALSE)),IF($X$1=7,(VLOOKUP(B251,'X7'!$B:$AZ,45,FALSE)),IF($X$1=8,(VLOOKUP(B251,'X8'!$B:$AZ,45,FALSE)),IF($X$1=9,(VLOOKUP(B251,'X9'!$B:$AZ,45,FALSE)),IF($X$1=10,(VLOOKUP(B251,'X10'!$B:$AZ,45,FALSE)),IF($X$1=11,(VLOOKUP(B251,'X11'!$B:$AZ,45,FALSE)),IF($X$1=12,(VLOOKUP(B251,'X12'!$B:$AZ,45,FALSE)),IF($X$1=13,(VLOOKUP(B251,'X13'!$B:$AZ,45,FALSE)),"B")))))))))))))))</f>
        <v xml:space="preserve"> </v>
      </c>
      <c r="O251" s="184" t="str">
        <f ca="1">IF(ISERROR(IF($X$1=1,(VLOOKUP(B251,'X1'!$B:$AZ,11,FALSE)),IF($X$1=2,(VLOOKUP(B251,'X2'!$B:$AZ,11,FALSE)),IF($X$1=3,(VLOOKUP(B251,'X3'!$B:$AZ,11,FALSE)),IF($X$1=4,(VLOOKUP(B251,'X4'!$B:$AZ,11,FALSE)),IF($X$1=5,(VLOOKUP(B251,'X5'!$B:$AZ,11,FALSE)),IF($X$1=6,(VLOOKUP(B251,'X6'!$B:$AZ,11,FALSE)),IF($X$1=7,(VLOOKUP(B251,'X7'!$B:$AZ,11,FALSE)),IF($X$1=8,(VLOOKUP(B251,'X8'!$B:$AZ,11,FALSE)),IF($X$1=9,(VLOOKUP(B251,'X9'!$B:$AZ,11,FALSE)),IF($X$1=10,(VLOOKUP(B251,'X10'!$B:$AZ,11,FALSE)),IF($X$1=11,(VLOOKUP(B251,'X11'!$B:$AZ,11,FALSE)),IF($X$1=12,(VLOOKUP(B251,'X12'!$B:$AZ,11,FALSE)),IF($X$1=13,(VLOOKUP(B251,'X13'!$B:$AZ,11,FALSE)),"B"))))))))))))))=TRUE," ",(IF($X$1=1,(VLOOKUP(B251,'X1'!$B:$AZ,11,FALSE)),IF($X$1=2,(VLOOKUP(B251,'X2'!$B:$AZ,11,FALSE)),IF($X$1=3,(VLOOKUP(B251,'X3'!$B:$AZ,11,FALSE)),IF($X$1=4,(VLOOKUP(B251,'X4'!$B:$AZ,11,FALSE)),IF($X$1=5,(VLOOKUP(B251,'X5'!$B:$AZ,11,FALSE)),IF($X$1=6,(VLOOKUP(B251,'X6'!$B:$AZ,11,FALSE)),IF($X$1=7,(VLOOKUP(B251,'X7'!$B:$AZ,11,FALSE)),IF($X$1=8,(VLOOKUP(B251,'X8'!$B:$AZ,11,FALSE)),IF($X$1=9,(VLOOKUP(B251,'X9'!$B:$AZ,11,FALSE)),IF($X$1=10,(VLOOKUP(B251,'X10'!$B:$AZ,11,FALSE)),IF($X$1=11,(VLOOKUP(B251,'X11'!$B:$AZ,11,FALSE)),IF($X$1=12,(VLOOKUP(B251,'X12'!$B:$AZ,11,FALSE)),IF($X$1=13,(VLOOKUP(B251,'X13'!$B:$AZ,11,FALSE)),"B")))))))))))))))</f>
        <v xml:space="preserve"> </v>
      </c>
      <c r="P251" s="184" t="str">
        <f ca="1">IF(ISERROR(IF($X$1=1,(VLOOKUP(B251,'X1'!$B:$AZ,12,FALSE)),IF($X$1=2,(VLOOKUP(B251,'X2'!$B:$AZ,12,FALSE)),IF($X$1=3,(VLOOKUP(B251,'X3'!$B:$AZ,12,FALSE)),IF($X$1=4,(VLOOKUP(B251,'X4'!$B:$AZ,12,FALSE)),IF($X$1=5,(VLOOKUP(B251,'X5'!$B:$AZ,12,FALSE)),IF($X$1=6,(VLOOKUP(B251,'X6'!$B:$AZ,12,FALSE)),IF($X$1=7,(VLOOKUP(B251,'X7'!$B:$AZ,12,FALSE)),IF($X$1=8,(VLOOKUP(B251,'X8'!$B:$AZ,12,FALSE)),IF($X$1=9,(VLOOKUP(B251,'X9'!$B:$AZ,12,FALSE)),IF($X$1=10,(VLOOKUP(B251,'X10'!$B:$AZ,12,FALSE)),IF($X$1=11,(VLOOKUP(B251,'X11'!$B:$AZ,12,FALSE)),IF($X$1=12,(VLOOKUP(B251,'X12'!$B:$AZ,12,FALSE)),IF($X$1=13,(VLOOKUP(B251,'X13'!$B:$AZ,12,FALSE)),"B"))))))))))))))=TRUE," ",(IF($X$1=1,(VLOOKUP(B251,'X1'!$B:$AZ,12,FALSE)),IF($X$1=2,(VLOOKUP(B251,'X2'!$B:$AZ,12,FALSE)),IF($X$1=3,(VLOOKUP(B251,'X3'!$B:$AZ,12,FALSE)),IF($X$1=4,(VLOOKUP(B251,'X4'!$B:$AZ,12,FALSE)),IF($X$1=5,(VLOOKUP(B251,'X5'!$B:$AZ,12,FALSE)),IF($X$1=6,(VLOOKUP(B251,'X6'!$B:$AZ,12,FALSE)),IF($X$1=7,(VLOOKUP(B251,'X7'!$B:$AZ,12,FALSE)),IF($X$1=8,(VLOOKUP(B251,'X8'!$B:$AZ,12,FALSE)),IF($X$1=9,(VLOOKUP(B251,'X9'!$B:$AZ,12,FALSE)),IF($X$1=10,(VLOOKUP(B251,'X10'!$B:$AZ,12,FALSE)),IF($X$1=11,(VLOOKUP(B251,'X11'!$B:$AZ,12,FALSE)),IF($X$1=12,(VLOOKUP(B251,'X12'!$B:$AZ,12,FALSE)),IF($X$1=13,(VLOOKUP(B251,'X13'!$B:$AZ,12,FALSE)),"B")))))))))))))))</f>
        <v xml:space="preserve"> </v>
      </c>
      <c r="Q251" s="185" t="str">
        <f ca="1">IF(ISERROR(IF($X$1=1,(VLOOKUP(B251,'X1'!$B:$AZ,46,FALSE)),IF($X$1=2,(VLOOKUP(B251,'X2'!$B:$AZ,46,FALSE)),IF($X$1=3,(VLOOKUP(B251,'X3'!$B:$AZ,46,FALSE)),IF($X$1=4,(VLOOKUP(B251,'X4'!$B:$AZ,46,FALSE)),IF($X$1=5,(VLOOKUP(B251,'X5'!$B:$AZ,46,FALSE)),IF($X$1=6,(VLOOKUP(B251,'X6'!$B:$AZ,46,FALSE)),IF($X$1=7,(VLOOKUP(B251,'X7'!$B:$AZ,46,FALSE)),IF($X$1=8,(VLOOKUP(B251,'X8'!$B:$AZ,46,FALSE)),IF($X$1=9,(VLOOKUP(B251,'X9'!$B:$AZ,46,FALSE)),IF($X$1=10,(VLOOKUP(B251,'X10'!$B:$AZ,46,FALSE)),IF($X$1=11,(VLOOKUP(B251,'X11'!$B:$AZ,46,FALSE)),IF($X$1=12,(VLOOKUP(B251,'X12'!$B:$AZ,46,FALSE)),IF($X$1=13,(VLOOKUP(B251,'X13'!$B:$AZ,46,FALSE)),"B"))))))))))))))=TRUE," ",(IF($X$1=1,(VLOOKUP(B251,'X1'!$B:$AZ,46,FALSE)),IF($X$1=2,(VLOOKUP(B251,'X2'!$B:$AZ,46,FALSE)),IF($X$1=3,(VLOOKUP(B251,'X3'!$B:$AZ,46,FALSE)),IF($X$1=4,(VLOOKUP(B251,'X4'!$B:$AZ,46,FALSE)),IF($X$1=5,(VLOOKUP(B251,'X5'!$B:$AZ,46,FALSE)),IF($X$1=6,(VLOOKUP(B251,'X6'!$B:$AZ,46,FALSE)),IF($X$1=7,(VLOOKUP(B251,'X7'!$B:$AZ,46,FALSE)),IF($X$1=8,(VLOOKUP(B251,'X8'!$B:$AZ,46,FALSE)),IF($X$1=9,(VLOOKUP(B251,'X9'!$B:$AZ,46,FALSE)),IF($X$1=10,(VLOOKUP(B251,'X10'!$B:$AZ,46,FALSE)),IF($X$1=11,(VLOOKUP(B251,'X11'!$B:$AZ,46,FALSE)),IF($X$1=12,(VLOOKUP(B251,'X12'!$B:$AZ,46,FALSE)),IF($X$1=13,(VLOOKUP(B251,'X13'!$B:$AZ,46,FALSE)),"B")))))))))))))))</f>
        <v xml:space="preserve"> </v>
      </c>
      <c r="R251" s="185" t="str">
        <f ca="1">IF(ISERROR(IF($X$1=1,(VLOOKUP(B251,'X1'!$B:$AZ,15,FALSE)),IF($X$1=2,(VLOOKUP(B251,'X2'!$B:$AZ,15,FALSE)),IF($X$1=3,(VLOOKUP(B251,'X3'!$B:$AZ,15,FALSE)),IF($X$1=4,(VLOOKUP(B251,'X4'!$B:$AZ,15,FALSE)),IF($X$1=5,(VLOOKUP(B251,'X5'!$B:$AZ,15,FALSE)),IF($X$1=6,(VLOOKUP(B251,'X6'!$B:$AZ,15,FALSE)),IF($X$1=7,(VLOOKUP(B251,'X7'!$B:$AZ,15,FALSE)),IF($X$1=8,(VLOOKUP(B251,'X8'!$B:$AZ,15,FALSE)),IF($X$1=9,(VLOOKUP(B251,'X9'!$B:$AZ,15,FALSE)),IF($X$1=10,(VLOOKUP(B251,'X10'!$B:$AZ,15,FALSE)),IF($X$1=11,(VLOOKUP(B251,'X11'!$B:$AZ,15,FALSE)),IF($X$1=12,(VLOOKUP(B251,'X12'!$B:$AZ,15,FALSE)),IF($X$1=13,(VLOOKUP(B251,'X13'!$B:$AZ,15,FALSE)),"B"))))))))))))))=TRUE," ",(IF($X$1=1,(VLOOKUP(B251,'X1'!$B:$AZ,15,FALSE)),IF($X$1=2,(VLOOKUP(B251,'X2'!$B:$AZ,15,FALSE)),IF($X$1=3,(VLOOKUP(B251,'X3'!$B:$AZ,15,FALSE)),IF($X$1=4,(VLOOKUP(B251,'X4'!$B:$AZ,15,FALSE)),IF($X$1=5,(VLOOKUP(B251,'X5'!$B:$AZ,15,FALSE)),IF($X$1=6,(VLOOKUP(B251,'X6'!$B:$AZ,15,FALSE)),IF($X$1=7,(VLOOKUP(B251,'X7'!$B:$AZ,15,FALSE)),IF($X$1=8,(VLOOKUP(B251,'X8'!$B:$AZ,15,FALSE)),IF($X$1=9,(VLOOKUP(B251,'X9'!$B:$AZ,15,FALSE)),IF($X$1=10,(VLOOKUP(B251,'X10'!$B:$AZ,15,FALSE)),IF($X$1=11,(VLOOKUP(B251,'X11'!$B:$AZ,15,FALSE)),IF($X$1=12,(VLOOKUP(B251,'X12'!$B:$AZ,15,FALSE)),IF($X$1=13,(VLOOKUP(B251,'X13'!$B:$AZ,15,FALSE)),"B")))))))))))))))</f>
        <v xml:space="preserve"> </v>
      </c>
      <c r="S251" s="185" t="str">
        <f ca="1">IF(ISERROR(IF((IF($X$1=1,(VLOOKUP(B251,'X1'!$B:$AZ,14,FALSE)),(IF($X$1=2,(VLOOKUP(B251,'X2'!$B:$AZ,14,FALSE)),(IF($X$1=3,(VLOOKUP(B251,'X3'!$B:$AZ,14,FALSE)),(IF($X$1=4,(VLOOKUP(B251,'X4'!$B:$AZ,14,FALSE)),(IF($X$1=5,(VLOOKUP(B251,'X5'!$B:$AZ,14,FALSE)),(IF($X$1=6,(VLOOKUP(B251,'X6'!$B:$AZ,14,FALSE)),(IF($X$1=7,(VLOOKUP(B251,'X7'!$B:$AZ,14,FALSE)),(IF($X$1=8,(VLOOKUP(B251,'X8'!$B:$AZ,14,FALSE)),(IF($X$1=9,(VLOOKUP(B251,'X9'!$B:$AZ,14,FALSE)),(IF($X$1=10,(VLOOKUP(B251,'X10'!$B:$AZ,14,FALSE)),(IF($X$1=11,(VLOOKUP(B251,'X11'!$B:$AZ,14,FALSE)),(IF($X$1=12,(VLOOKUP(B251,'X12'!$B:$AZ,14,FALSE)),(VLOOKUP(B251,'X13'!$B:$AZ,14,FALSE))))))))))))))))))))))))))=$V$1," ",(IF($X$1=1,(VLOOKUP(B251,'X1'!$B:$AZ,14,FALSE)),(IF($X$1=2,(VLOOKUP(B251,'X2'!$B:$AZ,14,FALSE)),(IF($X$1=3,(VLOOKUP(B251,'X3'!$B:$AZ,14,FALSE)),(IF($X$1=4,(VLOOKUP(B251,'X4'!$B:$AZ,14,FALSE)),(IF($X$1=5,(VLOOKUP(B251,'X5'!$B:$AZ,14,FALSE)),(IF($X$1=6,(VLOOKUP(B251,'X6'!$B:$AZ,14,FALSE)),(IF($X$1=7,(VLOOKUP(B251,'X7'!$B:$AZ,14,FALSE)),(IF($X$1=8,(VLOOKUP(B251,'X8'!$B:$AZ,14,FALSE)),(IF($X$1=9,(VLOOKUP(B251,'X9'!$B:$AZ,14,FALSE)),(IF($X$1=10,(VLOOKUP(B251,'X10'!$B:$AZ,14,FALSE)),(IF($X$1=11,(VLOOKUP(B251,'X11'!$B:$AZ,14,FALSE)),(IF($X$1=12,(VLOOKUP(B251,'X12'!$B:$AZ,14,FALSE)),(VLOOKUP(B251,'X13'!$B:$AZ,14,FALSE))))))))))))))))))))))))))))=TRUE," ",(IF((IF($X$1=1,(VLOOKUP(B251,'X1'!$B:$AZ,14,FALSE)),(IF($X$1=2,(VLOOKUP(B251,'X2'!$B:$AZ,14,FALSE)),(IF($X$1=3,(VLOOKUP(B251,'X3'!$B:$AZ,14,FALSE)),(IF($X$1=4,(VLOOKUP(B251,'X4'!$B:$AZ,14,FALSE)),(IF($X$1=5,(VLOOKUP(B251,'X5'!$B:$AZ,14,FALSE)),(IF($X$1=6,(VLOOKUP(B251,'X6'!$B:$AZ,14,FALSE)),(IF($X$1=7,(VLOOKUP(B251,'X7'!$B:$AZ,14,FALSE)),(IF($X$1=8,(VLOOKUP(B251,'X8'!$B:$AZ,14,FALSE)),(IF($X$1=9,(VLOOKUP(B251,'X9'!$B:$AZ,14,FALSE)),(IF($X$1=10,(VLOOKUP(B251,'X10'!$B:$AZ,14,FALSE)),(IF($X$1=11,(VLOOKUP(B251,'X11'!$B:$AZ,14,FALSE)),(IF($X$1=12,(VLOOKUP(B251,'X12'!$B:$AZ,14,FALSE)),(VLOOKUP(B251,'X13'!$B:$AZ,14,FALSE))))))))))))))))))))))))))=$V$1," ",(IF($X$1=1,(VLOOKUP(B251,'X1'!$B:$AZ,14,FALSE)),(IF($X$1=2,(VLOOKUP(B251,'X2'!$B:$AZ,14,FALSE)),(IF($X$1=3,(VLOOKUP(B251,'X3'!$B:$AZ,14,FALSE)),(IF($X$1=4,(VLOOKUP(B251,'X4'!$B:$AZ,14,FALSE)),(IF($X$1=5,(VLOOKUP(B251,'X5'!$B:$AZ,14,FALSE)),(IF($X$1=6,(VLOOKUP(B251,'X6'!$B:$AZ,14,FALSE)),(IF($X$1=7,(VLOOKUP(B251,'X7'!$B:$AZ,14,FALSE)),(IF($X$1=8,(VLOOKUP(B251,'X8'!$B:$AZ,14,FALSE)),(IF($X$1=9,(VLOOKUP(B251,'X9'!$B:$AZ,14,FALSE)),(IF($X$1=10,(VLOOKUP(B251,'X10'!$B:$AZ,14,FALSE)),(IF($X$1=11,(VLOOKUP(B251,'X11'!$B:$AZ,14,FALSE)),(IF($X$1=12,(VLOOKUP(B251,'X12'!$B:$AZ,14,FALSE)),(VLOOKUP(B251,'X13'!$B:$AZ,14,FALSE)))))))))))))))))))))))))))))</f>
        <v xml:space="preserve"> </v>
      </c>
    </row>
    <row r="252" spans="1:19" ht="14.1" customHeight="1" x14ac:dyDescent="0.2">
      <c r="A252" s="156" t="s">
        <v>1058</v>
      </c>
      <c r="B252" s="122" t="str">
        <f>IF(ISERROR(IF($U$16=1,(VLOOKUP(A252,$AC$89:$AH$125,2,FALSE)),IF((IF($X$1=1,'X1'!B211,(IF($X$1=2,'X2'!B211,(IF($X$1=3,'X3'!B211,(IF($X$1=4,'X4'!B211,(IF($X$1=5,'X5'!B211,(IF($X$1=6,'X6'!B211,(IF($X$1=7,'X7'!B211,(IF($X$1=8,'X8'!B211,(IF($X$1=9,'X9'!B211,(IF($X$1=10,'X10'!B211,(IF($X$1=11,'X11'!B211,(IF($X$1=12,'X12'!B211,'X13'!B211))))))))))))))))))))))))="","",(IF($X$1=1,'X1'!B211,(IF($X$1=2,'X2'!B211,(IF($X$1=3,'X3'!B211,(IF($X$1=4,'X4'!B211,(IF($X$1=5,'X5'!B211,(IF($X$1=6,'X6'!B211,(IF($X$1=7,'X7'!B211,(IF($X$1=8,'X8'!B211,(IF($X$1=9,'X9'!B211,(IF($X$1=10,'X10'!B211,(IF($X$1=11,'X11'!B211,(IF($X$1=12,'X12'!B211,'X13'!B211)))))))))))))))))))))))))))=TRUE," ",(IF($U$16=1,(VLOOKUP(A252,$AC$89:$AH$125,2,FALSE)),IF((IF($X$1=1,'X1'!B211,(IF($X$1=2,'X2'!B211,(IF($X$1=3,'X3'!B211,(IF($X$1=4,'X4'!B211,(IF($X$1=5,'X5'!B211,(IF($X$1=6,'X6'!B211,(IF($X$1=7,'X7'!B211,(IF($X$1=8,'X8'!B211,(IF($X$1=9,'X9'!B211,(IF($X$1=10,'X10'!B211,(IF($X$1=11,'X11'!B211,(IF($X$1=12,'X12'!B211,'X13'!B211))))))))))))))))))))))))="","",(IF($X$1=1,'X1'!B211,(IF($X$1=2,'X2'!B211,(IF($X$1=3,'X3'!B211,(IF($X$1=4,'X4'!B211,(IF($X$1=5,'X5'!B211,(IF($X$1=6,'X6'!B211,(IF($X$1=7,'X7'!B211,(IF($X$1=8,'X8'!B211,(IF($X$1=9,'X9'!B211,(IF($X$1=10,'X10'!B211,(IF($X$1=11,'X11'!B211,(IF($X$1=12,'X12'!B211,'X13'!B211))))))))))))))))))))))))))))</f>
        <v/>
      </c>
      <c r="C252" s="181" t="str">
        <f ca="1">IF(ISERROR(IF($X$1=1,(VLOOKUP(B252,'X1'!$B:$AZ,47,FALSE)),IF($X$1=2,(VLOOKUP(B252,'X2'!$B:$AZ,47,FALSE)),IF($X$1=3,(VLOOKUP(B252,'X3'!$B:$AZ,47,FALSE)),IF($X$1=4,(VLOOKUP(B252,'X4'!$B:$AZ,47,FALSE)),IF($X$1=5,(VLOOKUP(B252,'X5'!$B:$AZ,47,FALSE)),IF($X$1=6,(VLOOKUP(B252,'X6'!$B:$AZ,47,FALSE)),IF($X$1=7,(VLOOKUP(B252,'X7'!$B:$AZ,47,FALSE)),IF($X$1=8,(VLOOKUP(B252,'X8'!$B:$AZ,47,FALSE)),IF($X$1=9,(VLOOKUP(B252,'X9'!$B:$AZ,47,FALSE)),IF($X$1=10,(VLOOKUP(B252,'X10'!$B:$AZ,47,FALSE)),IF($X$1=11,(VLOOKUP(B252,'X11'!$B:$AZ,47,FALSE)),IF($X$1=12,(VLOOKUP(B252,'X12'!$B:$AZ,47,FALSE)),IF($X$1=13,(VLOOKUP(B252,'X13'!$B:$AZ,47,FALSE)),"B"))))))))))))))=TRUE," ",(IF($X$1=1,(VLOOKUP(B252,'X1'!$B:$AZ,47,FALSE)),IF($X$1=2,(VLOOKUP(B252,'X2'!$B:$AZ,47,FALSE)),IF($X$1=3,(VLOOKUP(B252,'X3'!$B:$AZ,47,FALSE)),IF($X$1=4,(VLOOKUP(B252,'X4'!$B:$AZ,47,FALSE)),IF($X$1=5,(VLOOKUP(B252,'X5'!$B:$AZ,47,FALSE)),IF($X$1=6,(VLOOKUP(B252,'X6'!$B:$AZ,47,FALSE)),IF($X$1=7,(VLOOKUP(B252,'X7'!$B:$AZ,47,FALSE)),IF($X$1=8,(VLOOKUP(B252,'X8'!$B:$AZ,47,FALSE)),IF($X$1=9,(VLOOKUP(B252,'X9'!$B:$AZ,47,FALSE)),IF($X$1=10,(VLOOKUP(B252,'X10'!$B:$AZ,47,FALSE)),IF($X$1=11,(VLOOKUP(B252,'X11'!$B:$AZ,47,FALSE)),IF($X$1=12,(VLOOKUP(B252,'X12'!$B:$AZ,47,FALSE)),IF($X$1=13,(VLOOKUP(B252,'X13'!$B:$AZ,47,FALSE)),"B")))))))))))))))</f>
        <v xml:space="preserve"> </v>
      </c>
      <c r="D252" s="181" t="str">
        <f ca="1">IF(ISERROR(IF($X$1=1,(VLOOKUP(B252,'X1'!$B:$AP,41,FALSE)),IF($X$1=2,(VLOOKUP(B252,'X2'!$B:$AP,41,FALSE)),IF($X$1=3,(VLOOKUP(B252,'X3'!$B:$AP,41,FALSE)),IF($X$1=4,(VLOOKUP(B252,'X4'!$B:$AP,41,FALSE)),IF($X$1=5,(VLOOKUP(B252,'X5'!$B:$AP,41,FALSE)),IF($X$1=6,(VLOOKUP(B252,'X6'!$B:$AP,41,FALSE)),IF($X$1=7,(VLOOKUP(B252,'X7'!$B:$AP,41,FALSE)),IF($X$1=8,(VLOOKUP(B252,'X8'!$B:$AP,41,FALSE)),IF($X$1=9,(VLOOKUP(B252,'X9'!$B:$AP,41,FALSE)),IF($X$1=10,(VLOOKUP(B252,'X10'!$B:$AP,41,FALSE)),IF($X$1=11,(VLOOKUP(B252,'X11'!$B:$AP,41,FALSE)),IF($X$1=12,(VLOOKUP(B252,'X12'!$B:$AP,41,FALSE)),IF($X$1=13,(VLOOKUP(B252,'X13'!$B:$AP,41,FALSE)),"B"))))))))))))))=TRUE," ",(IF($X$1=1,(VLOOKUP(B252,'X1'!$B:$AP,41,FALSE)),IF($X$1=2,(VLOOKUP(B252,'X2'!$B:$AP,41,FALSE)),IF($X$1=3,(VLOOKUP(B252,'X3'!$B:$AP,41,FALSE)),IF($X$1=4,(VLOOKUP(B252,'X4'!$B:$AP,41,FALSE)),IF($X$1=5,(VLOOKUP(B252,'X5'!$B:$AP,41,FALSE)),IF($X$1=6,(VLOOKUP(B252,'X6'!$B:$AP,41,FALSE)),IF($X$1=7,(VLOOKUP(B252,'X7'!$B:$AP,41,FALSE)),IF($X$1=8,(VLOOKUP(B252,'X8'!$B:$AP,41,FALSE)),IF($X$1=9,(VLOOKUP(B252,'X9'!$B:$AP,41,FALSE)),IF($X$1=10,(VLOOKUP(B252,'X10'!$B:$AP,41,FALSE)),IF($X$1=11,(VLOOKUP(B252,'X11'!$B:$AP,41,FALSE)),IF($X$1=12,(VLOOKUP(B252,'X12'!$B:$AP,41,FALSE)),IF($X$1=13,(VLOOKUP(B252,'X13'!$B:$AP,41,FALSE)),"B")))))))))))))))</f>
        <v xml:space="preserve"> </v>
      </c>
      <c r="E252" s="182" t="str">
        <f ca="1">IF(ISERROR(IF($X$1=1,(VLOOKUP(B252,'X1'!$B:$AP,7,FALSE)),IF($X$1=2,(VLOOKUP(B252,'X2'!$B:$AP,7,FALSE)),IF($X$1=3,(VLOOKUP(B252,'X3'!$B:$AP,7,FALSE)),IF($X$1=4,(VLOOKUP(B252,'X4'!$B:$AP,7,FALSE)),IF($X$1=5,(VLOOKUP(B252,'X5'!$B:$AP,7,FALSE)),IF($X$1=6,(VLOOKUP(B252,'X6'!$B:$AP,7,FALSE)),IF($X$1=7,(VLOOKUP(B252,'X7'!$B:$AP,7,FALSE)),IF($X$1=8,(VLOOKUP(B252,'X8'!$B:$AP,7,FALSE)),IF($X$1=9,(VLOOKUP(B252,'X9'!$B:$AP,7,FALSE)),IF($X$1=10,(VLOOKUP(B252,'X10'!$B:$AP,7,FALSE)),IF($X$1=11,(VLOOKUP(B252,'X11'!$B:$AP,7,FALSE)),IF($X$1=12,(VLOOKUP(B252,'X12'!$B:$AP,7,FALSE)),IF($X$1=13,(VLOOKUP(B252,'X13'!$B:$AP,7,FALSE)),"B"))))))))))))))=TRUE," ",(IF($X$1=1,(VLOOKUP(B252,'X1'!$B:$AP,7,FALSE)),IF($X$1=2,(VLOOKUP(B252,'X2'!$B:$AP,7,FALSE)),IF($X$1=3,(VLOOKUP(B252,'X3'!$B:$AP,7,FALSE)),IF($X$1=4,(VLOOKUP(B252,'X4'!$B:$AP,7,FALSE)),IF($X$1=5,(VLOOKUP(B252,'X5'!$B:$AP,7,FALSE)),IF($X$1=6,(VLOOKUP(B252,'X6'!$B:$AP,7,FALSE)),IF($X$1=7,(VLOOKUP(B252,'X7'!$B:$AP,7,FALSE)),IF($X$1=8,(VLOOKUP(B252,'X8'!$B:$AP,7,FALSE)),IF($X$1=9,(VLOOKUP(B252,'X9'!$B:$AP,7,FALSE)),IF($X$1=10,(VLOOKUP(B252,'X10'!$B:$AP,7,FALSE)),IF($X$1=11,(VLOOKUP(B252,'X11'!$B:$AP,7,FALSE)),IF($X$1=12,(VLOOKUP(B252,'X12'!$B:$AP,7,FALSE)),IF($X$1=13,(VLOOKUP(B252,'X13'!$B:$AP,7,FALSE)),"B")))))))))))))))</f>
        <v xml:space="preserve"> </v>
      </c>
      <c r="F252" s="182" t="str">
        <f ca="1">IF(ISERROR(IF((IF($X$1=1,(VLOOKUP(B252,'X1'!$B:$AO,6,FALSE)),(IF($X$1=2,(VLOOKUP(B252,'X2'!$B:$AO,6,FALSE)),(IF($X$1=3,(VLOOKUP(B252,'X3'!$B:$AO,6,FALSE)),(IF($X$1=4,(VLOOKUP(B252,'X4'!$B:$AO,6,FALSE)),(IF($X$1=5,(VLOOKUP(B252,'X5'!$B:$AO,6,FALSE)),(IF($X$1=6,(VLOOKUP(B252,'X6'!$B:$AO,6,FALSE)),(IF($X$1=7,(VLOOKUP(B252,'X7'!$B:$AO,6,FALSE)),(IF($X$1=8,(VLOOKUP(B252,'X8'!$B:$AO,6,FALSE)),(IF($X$1=9,(VLOOKUP(B252,'X9'!$B:$AO,6,FALSE)),(IF($X$1=10,(VLOOKUP(B252,'X10'!$B:$AO,6,FALSE)),(IF($X$1=11,(VLOOKUP(B252,'X11'!$B:$AO,6,FALSE)),(IF($X$1=12,(VLOOKUP(B252,'X12'!$B:$AO,6,FALSE)),(VLOOKUP(B252,'X13'!$B:$AO,6,FALSE))))))))))))))))))))))))))=$V$1," ",(IF($X$1=1,(VLOOKUP(B252,'X1'!$B:$AO,6,FALSE)),(IF($X$1=2,(VLOOKUP(B252,'X2'!$B:$AO,6,FALSE)),(IF($X$1=3,(VLOOKUP(B252,'X3'!$B:$AO,6,FALSE)),(IF($X$1=4,(VLOOKUP(B252,'X4'!$B:$AO,6,FALSE)),(IF($X$1=5,(VLOOKUP(B252,'X5'!$B:$AO,6,FALSE)),(IF($X$1=6,(VLOOKUP(B252,'X6'!$B:$AO,6,FALSE)),(IF($X$1=7,(VLOOKUP(B252,'X7'!$B:$AO,6,FALSE)),(IF($X$1=8,(VLOOKUP(B252,'X8'!$B:$AO,6,FALSE)),(IF($X$1=9,(VLOOKUP(B252,'X9'!$B:$AO,6,FALSE)),(IF($X$1=10,(VLOOKUP(B252,'X10'!$B:$AO,6,FALSE)),(IF($X$1=11,(VLOOKUP(B252,'X11'!$B:$AO,6,FALSE)),(IF($X$1=12,(VLOOKUP(B252,'X12'!$B:$AO,6,FALSE)),(VLOOKUP(B252,'X13'!$B:$AO,6,FALSE))))))))))))))))))))))))))))=TRUE," ",(IF((IF($X$1=1,(VLOOKUP(B252,'X1'!$B:$AO,6,FALSE)),(IF($X$1=2,(VLOOKUP(B252,'X2'!$B:$AO,6,FALSE)),(IF($X$1=3,(VLOOKUP(B252,'X3'!$B:$AO,6,FALSE)),(IF($X$1=4,(VLOOKUP(B252,'X4'!$B:$AO,6,FALSE)),(IF($X$1=5,(VLOOKUP(B252,'X5'!$B:$AO,6,FALSE)),(IF($X$1=6,(VLOOKUP(B252,'X6'!$B:$AO,6,FALSE)),(IF($X$1=7,(VLOOKUP(B252,'X7'!$B:$AO,6,FALSE)),(IF($X$1=8,(VLOOKUP(B252,'X8'!$B:$AO,6,FALSE)),(IF($X$1=9,(VLOOKUP(B252,'X9'!$B:$AO,6,FALSE)),(IF($X$1=10,(VLOOKUP(B252,'X10'!$B:$AO,6,FALSE)),(IF($X$1=11,(VLOOKUP(B252,'X11'!$B:$AO,6,FALSE)),(IF($X$1=12,(VLOOKUP(B252,'X12'!$B:$AO,6,FALSE)),(VLOOKUP(B252,'X13'!$B:$AO,6,FALSE))))))))))))))))))))))))))=$V$1," ",(IF($X$1=1,(VLOOKUP(B252,'X1'!$B:$AO,6,FALSE)),(IF($X$1=2,(VLOOKUP(B252,'X2'!$B:$AO,6,FALSE)),(IF($X$1=3,(VLOOKUP(B252,'X3'!$B:$AO,6,FALSE)),(IF($X$1=4,(VLOOKUP(B252,'X4'!$B:$AO,6,FALSE)),(IF($X$1=5,(VLOOKUP(B252,'X5'!$B:$AO,6,FALSE)),(IF($X$1=6,(VLOOKUP(B252,'X6'!$B:$AO,6,FALSE)),(IF($X$1=7,(VLOOKUP(B252,'X7'!$B:$AO,6,FALSE)),(IF($X$1=8,(VLOOKUP(B252,'X8'!$B:$AO,6,FALSE)),(IF($X$1=9,(VLOOKUP(B252,'X9'!$B:$AO,6,FALSE)),(IF($X$1=10,(VLOOKUP(B252,'X10'!$B:$AO,6,FALSE)),(IF($X$1=11,(VLOOKUP(B252,'X11'!$B:$AO,6,FALSE)),(IF($X$1=12,(VLOOKUP(B252,'X12'!$B:$AO,6,FALSE)),(VLOOKUP(B252,'X13'!$B:$AO,6,FALSE)))))))))))))))))))))))))))))</f>
        <v xml:space="preserve"> </v>
      </c>
      <c r="G252" s="182" t="str">
        <f ca="1">IF(ISERROR(IF($X$1=1,(VLOOKUP(B252,'X1'!$B:$AZ,44,FALSE)),IF($X$1=2,(VLOOKUP(B252,'X2'!$B:$AZ,44,FALSE)),IF($X$1=3,(VLOOKUP(B252,'X3'!$B:$AZ,44,FALSE)),IF($X$1=4,(VLOOKUP(B252,'X4'!$B:$AZ,44,FALSE)),IF($X$1=5,(VLOOKUP(B252,'X5'!$B:$AZ,44,FALSE)),IF($X$1=6,(VLOOKUP(B252,'X6'!$B:$AZ,44,FALSE)),IF($X$1=7,(VLOOKUP(B252,'X7'!$B:$AZ,44,FALSE)),IF($X$1=8,(VLOOKUP(B252,'X8'!$B:$AZ,44,FALSE)),IF($X$1=9,(VLOOKUP(B252,'X9'!$B:$AZ,44,FALSE)),IF($X$1=10,(VLOOKUP(B252,'X10'!$B:$AZ,44,FALSE)),IF($X$1=11,(VLOOKUP(B252,'X11'!$B:$AZ,44,FALSE)),IF($X$1=12,(VLOOKUP(B252,'X12'!$B:$AZ,44,FALSE)),IF($X$1=13,(VLOOKUP(B252,'X13'!$B:$AZ,44,FALSE)),"B"))))))))))))))=TRUE," ",(IF($X$1=1,(VLOOKUP(B252,'X1'!$B:$AZ,44,FALSE)),IF($X$1=2,(VLOOKUP(B252,'X2'!$B:$AZ,44,FALSE)),IF($X$1=3,(VLOOKUP(B252,'X3'!$B:$AZ,44,FALSE)),IF($X$1=4,(VLOOKUP(B252,'X4'!$B:$AZ,44,FALSE)),IF($X$1=5,(VLOOKUP(B252,'X5'!$B:$AZ,44,FALSE)),IF($X$1=6,(VLOOKUP(B252,'X6'!$B:$AZ,44,FALSE)),IF($X$1=7,(VLOOKUP(B252,'X7'!$B:$AZ,44,FALSE)),IF($X$1=8,(VLOOKUP(B252,'X8'!$B:$AZ,44,FALSE)),IF($X$1=9,(VLOOKUP(B252,'X9'!$B:$AZ,44,FALSE)),IF($X$1=10,(VLOOKUP(B252,'X10'!$B:$AZ,44,FALSE)),IF($X$1=11,(VLOOKUP(B252,'X11'!$B:$AZ,44,FALSE)),IF($X$1=12,(VLOOKUP(B252,'X12'!$B:$AZ,44,FALSE)),IF($X$1=13,(VLOOKUP(B252,'X13'!$B:$AZ,44,FALSE)),"B")))))))))))))))</f>
        <v xml:space="preserve"> </v>
      </c>
      <c r="H252" s="182" t="str">
        <f ca="1">IF(ISERROR(IF($X$1=1,(VLOOKUP(B252,'X1'!$B:$AZ,8,FALSE)),IF($X$1=2,(VLOOKUP(B252,'X2'!$B:$AZ,8,FALSE)),IF($X$1=3,(VLOOKUP(B252,'X3'!$B:$AZ,8,FALSE)),IF($X$1=4,(VLOOKUP(B252,'X4'!$B:$AZ,8,FALSE)),IF($X$1=5,(VLOOKUP(B252,'X5'!$B:$AZ,8,FALSE)),IF($X$1=6,(VLOOKUP(B252,'X6'!$B:$AZ,8,FALSE)),IF($X$1=7,(VLOOKUP(B252,'X7'!$B:$AZ,8,FALSE)),IF($X$1=8,(VLOOKUP(B252,'X8'!$B:$AZ,8,FALSE)),IF($X$1=9,(VLOOKUP(B252,'X9'!$B:$AZ,8,FALSE)),IF($X$1=10,(VLOOKUP(B252,'X10'!$B:$AZ,8,FALSE)),IF($X$1=11,(VLOOKUP(B252,'X11'!$B:$AZ,8,FALSE)),IF($X$1=12,(VLOOKUP(B252,'X12'!$B:$AZ,8,FALSE)),IF($X$1=13,(VLOOKUP(B252,'X13'!$B:$AZ,8,FALSE)),"B"))))))))))))))=TRUE," ",(IF($X$1=1,(VLOOKUP(B252,'X1'!$B:$AZ,8,FALSE)),IF($X$1=2,(VLOOKUP(B252,'X2'!$B:$AZ,8,FALSE)),IF($X$1=3,(VLOOKUP(B252,'X3'!$B:$AZ,8,FALSE)),IF($X$1=4,(VLOOKUP(B252,'X4'!$B:$AZ,8,FALSE)),IF($X$1=5,(VLOOKUP(B252,'X5'!$B:$AZ,8,FALSE)),IF($X$1=6,(VLOOKUP(B252,'X6'!$B:$AZ,8,FALSE)),IF($X$1=7,(VLOOKUP(B252,'X7'!$B:$AZ,8,FALSE)),IF($X$1=8,(VLOOKUP(B252,'X8'!$B:$AZ,8,FALSE)),IF($X$1=9,(VLOOKUP(B252,'X9'!$B:$AZ,8,FALSE)),IF($X$1=10,(VLOOKUP(B252,'X10'!$B:$AZ,8,FALSE)),IF($X$1=11,(VLOOKUP(B252,'X11'!$B:$AZ,8,FALSE)),IF($X$1=12,(VLOOKUP(B252,'X12'!$B:$AZ,8,FALSE)),IF($X$1=13,(VLOOKUP(B252,'X13'!$B:$AZ,8,FALSE)),"B")))))))))))))))</f>
        <v xml:space="preserve"> </v>
      </c>
      <c r="I252" s="183" t="str">
        <f ca="1">IF(ISERROR(IF($X$1=1,(VLOOKUP(B252,'X1'!$B:$AZ,2,FALSE)),IF($X$1=2,(VLOOKUP(B252,'X2'!$B:$AZ,2,FALSE)),IF($X$1=3,(VLOOKUP(B252,'X3'!$B:$AZ,2,FALSE)),IF($X$1=4,(VLOOKUP(B252,'X4'!$B:$AZ,2,FALSE)),IF($X$1=5,(VLOOKUP(B252,'X5'!$B:$AZ,2,FALSE)),IF($X$1=6,(VLOOKUP(B252,'X6'!$B:$AZ,2,FALSE)),IF($X$1=7,(VLOOKUP(B252,'X7'!$B:$AZ,2,FALSE)),IF($X$1=8,(VLOOKUP(B252,'X8'!$B:$AZ,2,FALSE)),IF($X$1=9,(VLOOKUP(B252,'X9'!$B:$AZ,2,FALSE)),IF($X$1=10,(VLOOKUP(B252,'X10'!$B:$AZ,2,FALSE)),IF($X$1=11,(VLOOKUP(B252,'X11'!$B:$AZ,2,FALSE)),IF($X$1=12,(VLOOKUP(B252,'X12'!$B:$AZ,2,FALSE)),IF($X$1=13,(VLOOKUP(B252,'X13'!$B:$AZ,2,FALSE)),"B"))))))))))))))=TRUE," ",(IF($X$1=1,(VLOOKUP(B252,'X1'!$B:$AZ,2,FALSE)),IF($X$1=2,(VLOOKUP(B252,'X2'!$B:$AZ,2,FALSE)),IF($X$1=3,(VLOOKUP(B252,'X3'!$B:$AZ,2,FALSE)),IF($X$1=4,(VLOOKUP(B252,'X4'!$B:$AZ,2,FALSE)),IF($X$1=5,(VLOOKUP(B252,'X5'!$B:$AZ,2,FALSE)),IF($X$1=6,(VLOOKUP(B252,'X6'!$B:$AZ,2,FALSE)),IF($X$1=7,(VLOOKUP(B252,'X7'!$B:$AZ,2,FALSE)),IF($X$1=8,(VLOOKUP(B252,'X8'!$B:$AZ,2,FALSE)),IF($X$1=9,(VLOOKUP(B252,'X9'!$B:$AZ,2,FALSE)),IF($X$1=10,(VLOOKUP(B252,'X10'!$B:$AZ,2,FALSE)),IF($X$1=11,(VLOOKUP(B252,'X11'!$B:$AZ,2,FALSE)),IF($X$1=12,(VLOOKUP(B252,'X12'!$B:$AZ,2,FALSE)),IF($X$1=13,(VLOOKUP(B252,'X13'!$B:$AZ,2,FALSE)),"B")))))))))))))))</f>
        <v xml:space="preserve"> </v>
      </c>
      <c r="J252" s="183" t="str">
        <f ca="1">IF(ISERROR(IF($X$1=1,(VLOOKUP(B252,'X1'!$B:$AZ,3,FALSE)),IF($X$1=2,(VLOOKUP(B252,'X2'!$B:$AZ,3,FALSE)),IF($X$1=3,(VLOOKUP(B252,'X3'!$B:$AZ,3,FALSE)),IF($X$1=4,(VLOOKUP(B252,'X4'!$B:$AZ,3,FALSE)),IF($X$1=5,(VLOOKUP(B252,'X5'!$B:$AZ,3,FALSE)),IF($X$1=6,(VLOOKUP(B252,'X6'!$B:$AZ,3,FALSE)),IF($X$1=7,(VLOOKUP(B252,'X7'!$B:$AZ,3,FALSE)),IF($X$1=8,(VLOOKUP(B252,'X8'!$B:$AZ,3,FALSE)),IF($X$1=9,(VLOOKUP(B252,'X9'!$B:$AZ,3,FALSE)),IF($X$1=10,(VLOOKUP(B252,'X10'!$B:$AZ,3,FALSE)),IF($X$1=11,(VLOOKUP(B252,'X11'!$B:$AZ,3,FALSE)),IF($X$1=12,(VLOOKUP(B252,'X12'!$B:$AZ,3,FALSE)),IF($X$1=13,(VLOOKUP(B252,'X13'!$B:$AZ,3,FALSE)),"B"))))))))))))))=TRUE," ",(IF($X$1=1,(VLOOKUP(B252,'X1'!$B:$AZ,3,FALSE)),IF($X$1=2,(VLOOKUP(B252,'X2'!$B:$AZ,3,FALSE)),IF($X$1=3,(VLOOKUP(B252,'X3'!$B:$AZ,3,FALSE)),IF($X$1=4,(VLOOKUP(B252,'X4'!$B:$AZ,3,FALSE)),IF($X$1=5,(VLOOKUP(B252,'X5'!$B:$AZ,3,FALSE)),IF($X$1=6,(VLOOKUP(B252,'X6'!$B:$AZ,3,FALSE)),IF($X$1=7,(VLOOKUP(B252,'X7'!$B:$AZ,3,FALSE)),IF($X$1=8,(VLOOKUP(B252,'X8'!$B:$AZ,3,FALSE)),IF($X$1=9,(VLOOKUP(B252,'X9'!$B:$AZ,3,FALSE)),IF($X$1=10,(VLOOKUP(B252,'X10'!$B:$AZ,3,FALSE)),IF($X$1=11,(VLOOKUP(B252,'X11'!$B:$AZ,3,FALSE)),IF($X$1=12,(VLOOKUP(B252,'X12'!$B:$AZ,3,FALSE)),IF($X$1=13,(VLOOKUP(B252,'X13'!$B:$AZ,3,FALSE)),"B")))))))))))))))</f>
        <v xml:space="preserve"> </v>
      </c>
      <c r="K252" s="183" t="str">
        <f ca="1">IF(ISERROR(IF($X$1=1,(VLOOKUP(B252,'X1'!$B:$AZ,5,FALSE)),IF($X$1=2,(VLOOKUP(B252,'X2'!$B:$AZ,5,FALSE)),IF($X$1=3,(VLOOKUP(B252,'X3'!$B:$AZ,5,FALSE)),IF($X$1=4,(VLOOKUP(B252,'X4'!$B:$AZ,5,FALSE)),IF($X$1=5,(VLOOKUP(B252,'X5'!$B:$AZ,5,FALSE)),IF($X$1=6,(VLOOKUP(B252,'X6'!$B:$AZ,5,FALSE)),IF($X$1=7,(VLOOKUP(B252,'X7'!$B:$AZ,5,FALSE)),IF($X$1=8,(VLOOKUP(B252,'X8'!$B:$AZ,5,FALSE)),IF($X$1=9,(VLOOKUP(B252,'X9'!$B:$AZ,5,FALSE)),IF($X$1=10,(VLOOKUP(B252,'X10'!$B:$AZ,5,FALSE)),IF($X$1=11,(VLOOKUP(B252,'X11'!$B:$AZ,5,FALSE)),IF($X$1=12,(VLOOKUP(B252,'X12'!$B:$AZ,5,FALSE)),IF($X$1=13,(VLOOKUP(B252,'X13'!$B:$AZ,5,FALSE)),"B"))))))))))))))=TRUE," ",(IF($X$1=1,(VLOOKUP(B252,'X1'!$B:$AZ,5,FALSE)),IF($X$1=2,(VLOOKUP(B252,'X2'!$B:$AZ,5,FALSE)),IF($X$1=3,(VLOOKUP(B252,'X3'!$B:$AZ,5,FALSE)),IF($X$1=4,(VLOOKUP(B252,'X4'!$B:$AZ,5,FALSE)),IF($X$1=5,(VLOOKUP(B252,'X5'!$B:$AZ,5,FALSE)),IF($X$1=6,(VLOOKUP(B252,'X6'!$B:$AZ,5,FALSE)),IF($X$1=7,(VLOOKUP(B252,'X7'!$B:$AZ,5,FALSE)),IF($X$1=8,(VLOOKUP(B252,'X8'!$B:$AZ,5,FALSE)),IF($X$1=9,(VLOOKUP(B252,'X9'!$B:$AZ,5,FALSE)),IF($X$1=10,(VLOOKUP(B252,'X10'!$B:$AZ,5,FALSE)),IF($X$1=11,(VLOOKUP(B252,'X11'!$B:$AZ,5,FALSE)),IF($X$1=12,(VLOOKUP(B252,'X12'!$B:$AZ,5,FALSE)),IF($X$1=13,(VLOOKUP(B252,'X13'!$B:$AZ,5,FALSE)),"B")))))))))))))))</f>
        <v xml:space="preserve"> </v>
      </c>
      <c r="L252" s="184" t="str">
        <f ca="1">IF(ISERROR(IF($X$1=1,(VLOOKUP(B252,'X1'!$B:$AZ,9,FALSE)),IF($X$1=2,(VLOOKUP(B252,'X2'!$B:$AZ,9,FALSE)),IF($X$1=3,(VLOOKUP(B252,'X3'!$B:$AZ,9,FALSE)),IF($X$1=4,(VLOOKUP(B252,'X4'!$B:$AZ,9,FALSE)),IF($X$1=5,(VLOOKUP(B252,'X5'!$B:$AZ,9,FALSE)),IF($X$1=6,(VLOOKUP(B252,'X6'!$B:$AZ,9,FALSE)),IF($X$1=7,(VLOOKUP(B252,'X7'!$B:$AZ,9,FALSE)),IF($X$1=8,(VLOOKUP(B252,'X8'!$B:$AZ,9,FALSE)),IF($X$1=9,(VLOOKUP(B252,'X9'!$B:$AZ,9,FALSE)),IF($X$1=10,(VLOOKUP(B252,'X10'!$B:$AZ,9,FALSE)),IF($X$1=11,(VLOOKUP(B252,'X11'!$B:$AZ,9,FALSE)),IF($X$1=12,(VLOOKUP(B252,'X12'!$B:$AZ,9,FALSE)),IF($X$1=13,(VLOOKUP(B252,'X13'!$B:$AZ,9,FALSE)),"B"))))))))))))))=TRUE," ",(IF($X$1=1,(VLOOKUP(B252,'X1'!$B:$AZ,9,FALSE)),IF($X$1=2,(VLOOKUP(B252,'X2'!$B:$AZ,9,FALSE)),IF($X$1=3,(VLOOKUP(B252,'X3'!$B:$AZ,9,FALSE)),IF($X$1=4,(VLOOKUP(B252,'X4'!$B:$AZ,9,FALSE)),IF($X$1=5,(VLOOKUP(B252,'X5'!$B:$AZ,9,FALSE)),IF($X$1=6,(VLOOKUP(B252,'X6'!$B:$AZ,9,FALSE)),IF($X$1=7,(VLOOKUP(B252,'X7'!$B:$AZ,9,FALSE)),IF($X$1=8,(VLOOKUP(B252,'X8'!$B:$AZ,9,FALSE)),IF($X$1=9,(VLOOKUP(B252,'X9'!$B:$AZ,9,FALSE)),IF($X$1=10,(VLOOKUP(B252,'X10'!$B:$AZ,9,FALSE)),IF($X$1=11,(VLOOKUP(B252,'X11'!$B:$AZ,9,FALSE)),IF($X$1=12,(VLOOKUP(B252,'X12'!$B:$AZ,9,FALSE)),IF($X$1=13,(VLOOKUP(B252,'X13'!$B:$AZ,9,FALSE)),"B")))))))))))))))</f>
        <v xml:space="preserve"> </v>
      </c>
      <c r="M252" s="184" t="str">
        <f ca="1">IF(ISERROR(IF($X$1=1,(VLOOKUP(B252,'X1'!$B:$AZ,10,FALSE)),IF($X$1=2,(VLOOKUP(B252,'X2'!$B:$AZ,10,FALSE)),IF($X$1=3,(VLOOKUP(B252,'X3'!$B:$AZ,10,FALSE)),IF($X$1=4,(VLOOKUP(B252,'X4'!$B:$AZ,10,FALSE)),IF($X$1=5,(VLOOKUP(B252,'X5'!$B:$AZ,10,FALSE)),IF($X$1=6,(VLOOKUP(B252,'X6'!$B:$AZ,10,FALSE)),IF($X$1=7,(VLOOKUP(B252,'X7'!$B:$AZ,10,FALSE)),IF($X$1=8,(VLOOKUP(B252,'X8'!$B:$AZ,10,FALSE)),IF($X$1=9,(VLOOKUP(B252,'X9'!$B:$AZ,10,FALSE)),IF($X$1=10,(VLOOKUP(B252,'X10'!$B:$AZ,10,FALSE)),IF($X$1=11,(VLOOKUP(B252,'X11'!$B:$AZ,10,FALSE)),IF($X$1=12,(VLOOKUP(B252,'X12'!$B:$AZ,10,FALSE)),IF($X$1=13,(VLOOKUP(B252,'X13'!$B:$AZ,10,FALSE)),"B"))))))))))))))=TRUE," ",(IF($X$1=1,(VLOOKUP(B252,'X1'!$B:$AZ,10,FALSE)),IF($X$1=2,(VLOOKUP(B252,'X2'!$B:$AZ,10,FALSE)),IF($X$1=3,(VLOOKUP(B252,'X3'!$B:$AZ,10,FALSE)),IF($X$1=4,(VLOOKUP(B252,'X4'!$B:$AZ,10,FALSE)),IF($X$1=5,(VLOOKUP(B252,'X5'!$B:$AZ,10,FALSE)),IF($X$1=6,(VLOOKUP(B252,'X6'!$B:$AZ,10,FALSE)),IF($X$1=7,(VLOOKUP(B252,'X7'!$B:$AZ,10,FALSE)),IF($X$1=8,(VLOOKUP(B252,'X8'!$B:$AZ,10,FALSE)),IF($X$1=9,(VLOOKUP(B252,'X9'!$B:$AZ,10,FALSE)),IF($X$1=10,(VLOOKUP(B252,'X10'!$B:$AZ,10,FALSE)),IF($X$1=11,(VLOOKUP(B252,'X11'!$B:$AZ,10,FALSE)),IF($X$1=12,(VLOOKUP(B252,'X12'!$B:$AZ,10,FALSE)),IF($X$1=13,(VLOOKUP(B252,'X13'!$B:$AZ,10,FALSE)),"B")))))))))))))))</f>
        <v xml:space="preserve"> </v>
      </c>
      <c r="N252" s="185" t="str">
        <f ca="1">IF(ISERROR(IF($X$1=1,(VLOOKUP(B252,'X1'!$B:$AZ,45,FALSE)),IF($X$1=2,(VLOOKUP(B252,'X2'!$B:$AZ,45,FALSE)),IF($X$1=3,(VLOOKUP(B252,'X3'!$B:$AZ,45,FALSE)),IF($X$1=4,(VLOOKUP(B252,'X4'!$B:$AZ,45,FALSE)),IF($X$1=5,(VLOOKUP(B252,'X5'!$B:$AZ,45,FALSE)),IF($X$1=6,(VLOOKUP(B252,'X6'!$B:$AZ,45,FALSE)),IF($X$1=7,(VLOOKUP(B252,'X7'!$B:$AZ,45,FALSE)),IF($X$1=8,(VLOOKUP(B252,'X8'!$B:$AZ,45,FALSE)),IF($X$1=9,(VLOOKUP(B252,'X9'!$B:$AZ,45,FALSE)),IF($X$1=10,(VLOOKUP(B252,'X10'!$B:$AZ,45,FALSE)),IF($X$1=11,(VLOOKUP(B252,'X11'!$B:$AZ,45,FALSE)),IF($X$1=12,(VLOOKUP(B252,'X12'!$B:$AZ,45,FALSE)),IF($X$1=13,(VLOOKUP(B252,'X13'!$B:$AZ,45,FALSE)),"B"))))))))))))))=TRUE," ",(IF($X$1=1,(VLOOKUP(B252,'X1'!$B:$AZ,45,FALSE)),IF($X$1=2,(VLOOKUP(B252,'X2'!$B:$AZ,45,FALSE)),IF($X$1=3,(VLOOKUP(B252,'X3'!$B:$AZ,45,FALSE)),IF($X$1=4,(VLOOKUP(B252,'X4'!$B:$AZ,45,FALSE)),IF($X$1=5,(VLOOKUP(B252,'X5'!$B:$AZ,45,FALSE)),IF($X$1=6,(VLOOKUP(B252,'X6'!$B:$AZ,45,FALSE)),IF($X$1=7,(VLOOKUP(B252,'X7'!$B:$AZ,45,FALSE)),IF($X$1=8,(VLOOKUP(B252,'X8'!$B:$AZ,45,FALSE)),IF($X$1=9,(VLOOKUP(B252,'X9'!$B:$AZ,45,FALSE)),IF($X$1=10,(VLOOKUP(B252,'X10'!$B:$AZ,45,FALSE)),IF($X$1=11,(VLOOKUP(B252,'X11'!$B:$AZ,45,FALSE)),IF($X$1=12,(VLOOKUP(B252,'X12'!$B:$AZ,45,FALSE)),IF($X$1=13,(VLOOKUP(B252,'X13'!$B:$AZ,45,FALSE)),"B")))))))))))))))</f>
        <v xml:space="preserve"> </v>
      </c>
      <c r="O252" s="184" t="str">
        <f ca="1">IF(ISERROR(IF($X$1=1,(VLOOKUP(B252,'X1'!$B:$AZ,11,FALSE)),IF($X$1=2,(VLOOKUP(B252,'X2'!$B:$AZ,11,FALSE)),IF($X$1=3,(VLOOKUP(B252,'X3'!$B:$AZ,11,FALSE)),IF($X$1=4,(VLOOKUP(B252,'X4'!$B:$AZ,11,FALSE)),IF($X$1=5,(VLOOKUP(B252,'X5'!$B:$AZ,11,FALSE)),IF($X$1=6,(VLOOKUP(B252,'X6'!$B:$AZ,11,FALSE)),IF($X$1=7,(VLOOKUP(B252,'X7'!$B:$AZ,11,FALSE)),IF($X$1=8,(VLOOKUP(B252,'X8'!$B:$AZ,11,FALSE)),IF($X$1=9,(VLOOKUP(B252,'X9'!$B:$AZ,11,FALSE)),IF($X$1=10,(VLOOKUP(B252,'X10'!$B:$AZ,11,FALSE)),IF($X$1=11,(VLOOKUP(B252,'X11'!$B:$AZ,11,FALSE)),IF($X$1=12,(VLOOKUP(B252,'X12'!$B:$AZ,11,FALSE)),IF($X$1=13,(VLOOKUP(B252,'X13'!$B:$AZ,11,FALSE)),"B"))))))))))))))=TRUE," ",(IF($X$1=1,(VLOOKUP(B252,'X1'!$B:$AZ,11,FALSE)),IF($X$1=2,(VLOOKUP(B252,'X2'!$B:$AZ,11,FALSE)),IF($X$1=3,(VLOOKUP(B252,'X3'!$B:$AZ,11,FALSE)),IF($X$1=4,(VLOOKUP(B252,'X4'!$B:$AZ,11,FALSE)),IF($X$1=5,(VLOOKUP(B252,'X5'!$B:$AZ,11,FALSE)),IF($X$1=6,(VLOOKUP(B252,'X6'!$B:$AZ,11,FALSE)),IF($X$1=7,(VLOOKUP(B252,'X7'!$B:$AZ,11,FALSE)),IF($X$1=8,(VLOOKUP(B252,'X8'!$B:$AZ,11,FALSE)),IF($X$1=9,(VLOOKUP(B252,'X9'!$B:$AZ,11,FALSE)),IF($X$1=10,(VLOOKUP(B252,'X10'!$B:$AZ,11,FALSE)),IF($X$1=11,(VLOOKUP(B252,'X11'!$B:$AZ,11,FALSE)),IF($X$1=12,(VLOOKUP(B252,'X12'!$B:$AZ,11,FALSE)),IF($X$1=13,(VLOOKUP(B252,'X13'!$B:$AZ,11,FALSE)),"B")))))))))))))))</f>
        <v xml:space="preserve"> </v>
      </c>
      <c r="P252" s="184" t="str">
        <f ca="1">IF(ISERROR(IF($X$1=1,(VLOOKUP(B252,'X1'!$B:$AZ,12,FALSE)),IF($X$1=2,(VLOOKUP(B252,'X2'!$B:$AZ,12,FALSE)),IF($X$1=3,(VLOOKUP(B252,'X3'!$B:$AZ,12,FALSE)),IF($X$1=4,(VLOOKUP(B252,'X4'!$B:$AZ,12,FALSE)),IF($X$1=5,(VLOOKUP(B252,'X5'!$B:$AZ,12,FALSE)),IF($X$1=6,(VLOOKUP(B252,'X6'!$B:$AZ,12,FALSE)),IF($X$1=7,(VLOOKUP(B252,'X7'!$B:$AZ,12,FALSE)),IF($X$1=8,(VLOOKUP(B252,'X8'!$B:$AZ,12,FALSE)),IF($X$1=9,(VLOOKUP(B252,'X9'!$B:$AZ,12,FALSE)),IF($X$1=10,(VLOOKUP(B252,'X10'!$B:$AZ,12,FALSE)),IF($X$1=11,(VLOOKUP(B252,'X11'!$B:$AZ,12,FALSE)),IF($X$1=12,(VLOOKUP(B252,'X12'!$B:$AZ,12,FALSE)),IF($X$1=13,(VLOOKUP(B252,'X13'!$B:$AZ,12,FALSE)),"B"))))))))))))))=TRUE," ",(IF($X$1=1,(VLOOKUP(B252,'X1'!$B:$AZ,12,FALSE)),IF($X$1=2,(VLOOKUP(B252,'X2'!$B:$AZ,12,FALSE)),IF($X$1=3,(VLOOKUP(B252,'X3'!$B:$AZ,12,FALSE)),IF($X$1=4,(VLOOKUP(B252,'X4'!$B:$AZ,12,FALSE)),IF($X$1=5,(VLOOKUP(B252,'X5'!$B:$AZ,12,FALSE)),IF($X$1=6,(VLOOKUP(B252,'X6'!$B:$AZ,12,FALSE)),IF($X$1=7,(VLOOKUP(B252,'X7'!$B:$AZ,12,FALSE)),IF($X$1=8,(VLOOKUP(B252,'X8'!$B:$AZ,12,FALSE)),IF($X$1=9,(VLOOKUP(B252,'X9'!$B:$AZ,12,FALSE)),IF($X$1=10,(VLOOKUP(B252,'X10'!$B:$AZ,12,FALSE)),IF($X$1=11,(VLOOKUP(B252,'X11'!$B:$AZ,12,FALSE)),IF($X$1=12,(VLOOKUP(B252,'X12'!$B:$AZ,12,FALSE)),IF($X$1=13,(VLOOKUP(B252,'X13'!$B:$AZ,12,FALSE)),"B")))))))))))))))</f>
        <v xml:space="preserve"> </v>
      </c>
      <c r="Q252" s="185" t="str">
        <f ca="1">IF(ISERROR(IF($X$1=1,(VLOOKUP(B252,'X1'!$B:$AZ,46,FALSE)),IF($X$1=2,(VLOOKUP(B252,'X2'!$B:$AZ,46,FALSE)),IF($X$1=3,(VLOOKUP(B252,'X3'!$B:$AZ,46,FALSE)),IF($X$1=4,(VLOOKUP(B252,'X4'!$B:$AZ,46,FALSE)),IF($X$1=5,(VLOOKUP(B252,'X5'!$B:$AZ,46,FALSE)),IF($X$1=6,(VLOOKUP(B252,'X6'!$B:$AZ,46,FALSE)),IF($X$1=7,(VLOOKUP(B252,'X7'!$B:$AZ,46,FALSE)),IF($X$1=8,(VLOOKUP(B252,'X8'!$B:$AZ,46,FALSE)),IF($X$1=9,(VLOOKUP(B252,'X9'!$B:$AZ,46,FALSE)),IF($X$1=10,(VLOOKUP(B252,'X10'!$B:$AZ,46,FALSE)),IF($X$1=11,(VLOOKUP(B252,'X11'!$B:$AZ,46,FALSE)),IF($X$1=12,(VLOOKUP(B252,'X12'!$B:$AZ,46,FALSE)),IF($X$1=13,(VLOOKUP(B252,'X13'!$B:$AZ,46,FALSE)),"B"))))))))))))))=TRUE," ",(IF($X$1=1,(VLOOKUP(B252,'X1'!$B:$AZ,46,FALSE)),IF($X$1=2,(VLOOKUP(B252,'X2'!$B:$AZ,46,FALSE)),IF($X$1=3,(VLOOKUP(B252,'X3'!$B:$AZ,46,FALSE)),IF($X$1=4,(VLOOKUP(B252,'X4'!$B:$AZ,46,FALSE)),IF($X$1=5,(VLOOKUP(B252,'X5'!$B:$AZ,46,FALSE)),IF($X$1=6,(VLOOKUP(B252,'X6'!$B:$AZ,46,FALSE)),IF($X$1=7,(VLOOKUP(B252,'X7'!$B:$AZ,46,FALSE)),IF($X$1=8,(VLOOKUP(B252,'X8'!$B:$AZ,46,FALSE)),IF($X$1=9,(VLOOKUP(B252,'X9'!$B:$AZ,46,FALSE)),IF($X$1=10,(VLOOKUP(B252,'X10'!$B:$AZ,46,FALSE)),IF($X$1=11,(VLOOKUP(B252,'X11'!$B:$AZ,46,FALSE)),IF($X$1=12,(VLOOKUP(B252,'X12'!$B:$AZ,46,FALSE)),IF($X$1=13,(VLOOKUP(B252,'X13'!$B:$AZ,46,FALSE)),"B")))))))))))))))</f>
        <v xml:space="preserve"> </v>
      </c>
      <c r="R252" s="185" t="str">
        <f ca="1">IF(ISERROR(IF($X$1=1,(VLOOKUP(B252,'X1'!$B:$AZ,15,FALSE)),IF($X$1=2,(VLOOKUP(B252,'X2'!$B:$AZ,15,FALSE)),IF($X$1=3,(VLOOKUP(B252,'X3'!$B:$AZ,15,FALSE)),IF($X$1=4,(VLOOKUP(B252,'X4'!$B:$AZ,15,FALSE)),IF($X$1=5,(VLOOKUP(B252,'X5'!$B:$AZ,15,FALSE)),IF($X$1=6,(VLOOKUP(B252,'X6'!$B:$AZ,15,FALSE)),IF($X$1=7,(VLOOKUP(B252,'X7'!$B:$AZ,15,FALSE)),IF($X$1=8,(VLOOKUP(B252,'X8'!$B:$AZ,15,FALSE)),IF($X$1=9,(VLOOKUP(B252,'X9'!$B:$AZ,15,FALSE)),IF($X$1=10,(VLOOKUP(B252,'X10'!$B:$AZ,15,FALSE)),IF($X$1=11,(VLOOKUP(B252,'X11'!$B:$AZ,15,FALSE)),IF($X$1=12,(VLOOKUP(B252,'X12'!$B:$AZ,15,FALSE)),IF($X$1=13,(VLOOKUP(B252,'X13'!$B:$AZ,15,FALSE)),"B"))))))))))))))=TRUE," ",(IF($X$1=1,(VLOOKUP(B252,'X1'!$B:$AZ,15,FALSE)),IF($X$1=2,(VLOOKUP(B252,'X2'!$B:$AZ,15,FALSE)),IF($X$1=3,(VLOOKUP(B252,'X3'!$B:$AZ,15,FALSE)),IF($X$1=4,(VLOOKUP(B252,'X4'!$B:$AZ,15,FALSE)),IF($X$1=5,(VLOOKUP(B252,'X5'!$B:$AZ,15,FALSE)),IF($X$1=6,(VLOOKUP(B252,'X6'!$B:$AZ,15,FALSE)),IF($X$1=7,(VLOOKUP(B252,'X7'!$B:$AZ,15,FALSE)),IF($X$1=8,(VLOOKUP(B252,'X8'!$B:$AZ,15,FALSE)),IF($X$1=9,(VLOOKUP(B252,'X9'!$B:$AZ,15,FALSE)),IF($X$1=10,(VLOOKUP(B252,'X10'!$B:$AZ,15,FALSE)),IF($X$1=11,(VLOOKUP(B252,'X11'!$B:$AZ,15,FALSE)),IF($X$1=12,(VLOOKUP(B252,'X12'!$B:$AZ,15,FALSE)),IF($X$1=13,(VLOOKUP(B252,'X13'!$B:$AZ,15,FALSE)),"B")))))))))))))))</f>
        <v xml:space="preserve"> </v>
      </c>
      <c r="S252" s="185" t="str">
        <f ca="1">IF(ISERROR(IF((IF($X$1=1,(VLOOKUP(B252,'X1'!$B:$AZ,14,FALSE)),(IF($X$1=2,(VLOOKUP(B252,'X2'!$B:$AZ,14,FALSE)),(IF($X$1=3,(VLOOKUP(B252,'X3'!$B:$AZ,14,FALSE)),(IF($X$1=4,(VLOOKUP(B252,'X4'!$B:$AZ,14,FALSE)),(IF($X$1=5,(VLOOKUP(B252,'X5'!$B:$AZ,14,FALSE)),(IF($X$1=6,(VLOOKUP(B252,'X6'!$B:$AZ,14,FALSE)),(IF($X$1=7,(VLOOKUP(B252,'X7'!$B:$AZ,14,FALSE)),(IF($X$1=8,(VLOOKUP(B252,'X8'!$B:$AZ,14,FALSE)),(IF($X$1=9,(VLOOKUP(B252,'X9'!$B:$AZ,14,FALSE)),(IF($X$1=10,(VLOOKUP(B252,'X10'!$B:$AZ,14,FALSE)),(IF($X$1=11,(VLOOKUP(B252,'X11'!$B:$AZ,14,FALSE)),(IF($X$1=12,(VLOOKUP(B252,'X12'!$B:$AZ,14,FALSE)),(VLOOKUP(B252,'X13'!$B:$AZ,14,FALSE))))))))))))))))))))))))))=$V$1," ",(IF($X$1=1,(VLOOKUP(B252,'X1'!$B:$AZ,14,FALSE)),(IF($X$1=2,(VLOOKUP(B252,'X2'!$B:$AZ,14,FALSE)),(IF($X$1=3,(VLOOKUP(B252,'X3'!$B:$AZ,14,FALSE)),(IF($X$1=4,(VLOOKUP(B252,'X4'!$B:$AZ,14,FALSE)),(IF($X$1=5,(VLOOKUP(B252,'X5'!$B:$AZ,14,FALSE)),(IF($X$1=6,(VLOOKUP(B252,'X6'!$B:$AZ,14,FALSE)),(IF($X$1=7,(VLOOKUP(B252,'X7'!$B:$AZ,14,FALSE)),(IF($X$1=8,(VLOOKUP(B252,'X8'!$B:$AZ,14,FALSE)),(IF($X$1=9,(VLOOKUP(B252,'X9'!$B:$AZ,14,FALSE)),(IF($X$1=10,(VLOOKUP(B252,'X10'!$B:$AZ,14,FALSE)),(IF($X$1=11,(VLOOKUP(B252,'X11'!$B:$AZ,14,FALSE)),(IF($X$1=12,(VLOOKUP(B252,'X12'!$B:$AZ,14,FALSE)),(VLOOKUP(B252,'X13'!$B:$AZ,14,FALSE))))))))))))))))))))))))))))=TRUE," ",(IF((IF($X$1=1,(VLOOKUP(B252,'X1'!$B:$AZ,14,FALSE)),(IF($X$1=2,(VLOOKUP(B252,'X2'!$B:$AZ,14,FALSE)),(IF($X$1=3,(VLOOKUP(B252,'X3'!$B:$AZ,14,FALSE)),(IF($X$1=4,(VLOOKUP(B252,'X4'!$B:$AZ,14,FALSE)),(IF($X$1=5,(VLOOKUP(B252,'X5'!$B:$AZ,14,FALSE)),(IF($X$1=6,(VLOOKUP(B252,'X6'!$B:$AZ,14,FALSE)),(IF($X$1=7,(VLOOKUP(B252,'X7'!$B:$AZ,14,FALSE)),(IF($X$1=8,(VLOOKUP(B252,'X8'!$B:$AZ,14,FALSE)),(IF($X$1=9,(VLOOKUP(B252,'X9'!$B:$AZ,14,FALSE)),(IF($X$1=10,(VLOOKUP(B252,'X10'!$B:$AZ,14,FALSE)),(IF($X$1=11,(VLOOKUP(B252,'X11'!$B:$AZ,14,FALSE)),(IF($X$1=12,(VLOOKUP(B252,'X12'!$B:$AZ,14,FALSE)),(VLOOKUP(B252,'X13'!$B:$AZ,14,FALSE))))))))))))))))))))))))))=$V$1," ",(IF($X$1=1,(VLOOKUP(B252,'X1'!$B:$AZ,14,FALSE)),(IF($X$1=2,(VLOOKUP(B252,'X2'!$B:$AZ,14,FALSE)),(IF($X$1=3,(VLOOKUP(B252,'X3'!$B:$AZ,14,FALSE)),(IF($X$1=4,(VLOOKUP(B252,'X4'!$B:$AZ,14,FALSE)),(IF($X$1=5,(VLOOKUP(B252,'X5'!$B:$AZ,14,FALSE)),(IF($X$1=6,(VLOOKUP(B252,'X6'!$B:$AZ,14,FALSE)),(IF($X$1=7,(VLOOKUP(B252,'X7'!$B:$AZ,14,FALSE)),(IF($X$1=8,(VLOOKUP(B252,'X8'!$B:$AZ,14,FALSE)),(IF($X$1=9,(VLOOKUP(B252,'X9'!$B:$AZ,14,FALSE)),(IF($X$1=10,(VLOOKUP(B252,'X10'!$B:$AZ,14,FALSE)),(IF($X$1=11,(VLOOKUP(B252,'X11'!$B:$AZ,14,FALSE)),(IF($X$1=12,(VLOOKUP(B252,'X12'!$B:$AZ,14,FALSE)),(VLOOKUP(B252,'X13'!$B:$AZ,14,FALSE)))))))))))))))))))))))))))))</f>
        <v xml:space="preserve"> </v>
      </c>
    </row>
    <row r="253" spans="1:19" ht="14.1" customHeight="1" x14ac:dyDescent="0.2">
      <c r="A253" s="156" t="s">
        <v>1058</v>
      </c>
      <c r="B253" s="122" t="str">
        <f>IF(ISERROR(IF($U$16=1,(VLOOKUP(A253,$AC$89:$AH$125,2,FALSE)),IF((IF($X$1=1,'X1'!B212,(IF($X$1=2,'X2'!B212,(IF($X$1=3,'X3'!B212,(IF($X$1=4,'X4'!B212,(IF($X$1=5,'X5'!B212,(IF($X$1=6,'X6'!B212,(IF($X$1=7,'X7'!B212,(IF($X$1=8,'X8'!B212,(IF($X$1=9,'X9'!B212,(IF($X$1=10,'X10'!B212,(IF($X$1=11,'X11'!B212,(IF($X$1=12,'X12'!B212,'X13'!B212))))))))))))))))))))))))="","",(IF($X$1=1,'X1'!B212,(IF($X$1=2,'X2'!B212,(IF($X$1=3,'X3'!B212,(IF($X$1=4,'X4'!B212,(IF($X$1=5,'X5'!B212,(IF($X$1=6,'X6'!B212,(IF($X$1=7,'X7'!B212,(IF($X$1=8,'X8'!B212,(IF($X$1=9,'X9'!B212,(IF($X$1=10,'X10'!B212,(IF($X$1=11,'X11'!B212,(IF($X$1=12,'X12'!B212,'X13'!B212)))))))))))))))))))))))))))=TRUE," ",(IF($U$16=1,(VLOOKUP(A253,$AC$89:$AH$125,2,FALSE)),IF((IF($X$1=1,'X1'!B212,(IF($X$1=2,'X2'!B212,(IF($X$1=3,'X3'!B212,(IF($X$1=4,'X4'!B212,(IF($X$1=5,'X5'!B212,(IF($X$1=6,'X6'!B212,(IF($X$1=7,'X7'!B212,(IF($X$1=8,'X8'!B212,(IF($X$1=9,'X9'!B212,(IF($X$1=10,'X10'!B212,(IF($X$1=11,'X11'!B212,(IF($X$1=12,'X12'!B212,'X13'!B212))))))))))))))))))))))))="","",(IF($X$1=1,'X1'!B212,(IF($X$1=2,'X2'!B212,(IF($X$1=3,'X3'!B212,(IF($X$1=4,'X4'!B212,(IF($X$1=5,'X5'!B212,(IF($X$1=6,'X6'!B212,(IF($X$1=7,'X7'!B212,(IF($X$1=8,'X8'!B212,(IF($X$1=9,'X9'!B212,(IF($X$1=10,'X10'!B212,(IF($X$1=11,'X11'!B212,(IF($X$1=12,'X12'!B212,'X13'!B212))))))))))))))))))))))))))))</f>
        <v/>
      </c>
      <c r="C253" s="181" t="str">
        <f ca="1">IF(ISERROR(IF($X$1=1,(VLOOKUP(B253,'X1'!$B:$AZ,47,FALSE)),IF($X$1=2,(VLOOKUP(B253,'X2'!$B:$AZ,47,FALSE)),IF($X$1=3,(VLOOKUP(B253,'X3'!$B:$AZ,47,FALSE)),IF($X$1=4,(VLOOKUP(B253,'X4'!$B:$AZ,47,FALSE)),IF($X$1=5,(VLOOKUP(B253,'X5'!$B:$AZ,47,FALSE)),IF($X$1=6,(VLOOKUP(B253,'X6'!$B:$AZ,47,FALSE)),IF($X$1=7,(VLOOKUP(B253,'X7'!$B:$AZ,47,FALSE)),IF($X$1=8,(VLOOKUP(B253,'X8'!$B:$AZ,47,FALSE)),IF($X$1=9,(VLOOKUP(B253,'X9'!$B:$AZ,47,FALSE)),IF($X$1=10,(VLOOKUP(B253,'X10'!$B:$AZ,47,FALSE)),IF($X$1=11,(VLOOKUP(B253,'X11'!$B:$AZ,47,FALSE)),IF($X$1=12,(VLOOKUP(B253,'X12'!$B:$AZ,47,FALSE)),IF($X$1=13,(VLOOKUP(B253,'X13'!$B:$AZ,47,FALSE)),"B"))))))))))))))=TRUE," ",(IF($X$1=1,(VLOOKUP(B253,'X1'!$B:$AZ,47,FALSE)),IF($X$1=2,(VLOOKUP(B253,'X2'!$B:$AZ,47,FALSE)),IF($X$1=3,(VLOOKUP(B253,'X3'!$B:$AZ,47,FALSE)),IF($X$1=4,(VLOOKUP(B253,'X4'!$B:$AZ,47,FALSE)),IF($X$1=5,(VLOOKUP(B253,'X5'!$B:$AZ,47,FALSE)),IF($X$1=6,(VLOOKUP(B253,'X6'!$B:$AZ,47,FALSE)),IF($X$1=7,(VLOOKUP(B253,'X7'!$B:$AZ,47,FALSE)),IF($X$1=8,(VLOOKUP(B253,'X8'!$B:$AZ,47,FALSE)),IF($X$1=9,(VLOOKUP(B253,'X9'!$B:$AZ,47,FALSE)),IF($X$1=10,(VLOOKUP(B253,'X10'!$B:$AZ,47,FALSE)),IF($X$1=11,(VLOOKUP(B253,'X11'!$B:$AZ,47,FALSE)),IF($X$1=12,(VLOOKUP(B253,'X12'!$B:$AZ,47,FALSE)),IF($X$1=13,(VLOOKUP(B253,'X13'!$B:$AZ,47,FALSE)),"B")))))))))))))))</f>
        <v xml:space="preserve"> </v>
      </c>
      <c r="D253" s="181" t="str">
        <f ca="1">IF(ISERROR(IF($X$1=1,(VLOOKUP(B253,'X1'!$B:$AP,41,FALSE)),IF($X$1=2,(VLOOKUP(B253,'X2'!$B:$AP,41,FALSE)),IF($X$1=3,(VLOOKUP(B253,'X3'!$B:$AP,41,FALSE)),IF($X$1=4,(VLOOKUP(B253,'X4'!$B:$AP,41,FALSE)),IF($X$1=5,(VLOOKUP(B253,'X5'!$B:$AP,41,FALSE)),IF($X$1=6,(VLOOKUP(B253,'X6'!$B:$AP,41,FALSE)),IF($X$1=7,(VLOOKUP(B253,'X7'!$B:$AP,41,FALSE)),IF($X$1=8,(VLOOKUP(B253,'X8'!$B:$AP,41,FALSE)),IF($X$1=9,(VLOOKUP(B253,'X9'!$B:$AP,41,FALSE)),IF($X$1=10,(VLOOKUP(B253,'X10'!$B:$AP,41,FALSE)),IF($X$1=11,(VLOOKUP(B253,'X11'!$B:$AP,41,FALSE)),IF($X$1=12,(VLOOKUP(B253,'X12'!$B:$AP,41,FALSE)),IF($X$1=13,(VLOOKUP(B253,'X13'!$B:$AP,41,FALSE)),"B"))))))))))))))=TRUE," ",(IF($X$1=1,(VLOOKUP(B253,'X1'!$B:$AP,41,FALSE)),IF($X$1=2,(VLOOKUP(B253,'X2'!$B:$AP,41,FALSE)),IF($X$1=3,(VLOOKUP(B253,'X3'!$B:$AP,41,FALSE)),IF($X$1=4,(VLOOKUP(B253,'X4'!$B:$AP,41,FALSE)),IF($X$1=5,(VLOOKUP(B253,'X5'!$B:$AP,41,FALSE)),IF($X$1=6,(VLOOKUP(B253,'X6'!$B:$AP,41,FALSE)),IF($X$1=7,(VLOOKUP(B253,'X7'!$B:$AP,41,FALSE)),IF($X$1=8,(VLOOKUP(B253,'X8'!$B:$AP,41,FALSE)),IF($X$1=9,(VLOOKUP(B253,'X9'!$B:$AP,41,FALSE)),IF($X$1=10,(VLOOKUP(B253,'X10'!$B:$AP,41,FALSE)),IF($X$1=11,(VLOOKUP(B253,'X11'!$B:$AP,41,FALSE)),IF($X$1=12,(VLOOKUP(B253,'X12'!$B:$AP,41,FALSE)),IF($X$1=13,(VLOOKUP(B253,'X13'!$B:$AP,41,FALSE)),"B")))))))))))))))</f>
        <v xml:space="preserve"> </v>
      </c>
      <c r="E253" s="182" t="str">
        <f ca="1">IF(ISERROR(IF($X$1=1,(VLOOKUP(B253,'X1'!$B:$AP,7,FALSE)),IF($X$1=2,(VLOOKUP(B253,'X2'!$B:$AP,7,FALSE)),IF($X$1=3,(VLOOKUP(B253,'X3'!$B:$AP,7,FALSE)),IF($X$1=4,(VLOOKUP(B253,'X4'!$B:$AP,7,FALSE)),IF($X$1=5,(VLOOKUP(B253,'X5'!$B:$AP,7,FALSE)),IF($X$1=6,(VLOOKUP(B253,'X6'!$B:$AP,7,FALSE)),IF($X$1=7,(VLOOKUP(B253,'X7'!$B:$AP,7,FALSE)),IF($X$1=8,(VLOOKUP(B253,'X8'!$B:$AP,7,FALSE)),IF($X$1=9,(VLOOKUP(B253,'X9'!$B:$AP,7,FALSE)),IF($X$1=10,(VLOOKUP(B253,'X10'!$B:$AP,7,FALSE)),IF($X$1=11,(VLOOKUP(B253,'X11'!$B:$AP,7,FALSE)),IF($X$1=12,(VLOOKUP(B253,'X12'!$B:$AP,7,FALSE)),IF($X$1=13,(VLOOKUP(B253,'X13'!$B:$AP,7,FALSE)),"B"))))))))))))))=TRUE," ",(IF($X$1=1,(VLOOKUP(B253,'X1'!$B:$AP,7,FALSE)),IF($X$1=2,(VLOOKUP(B253,'X2'!$B:$AP,7,FALSE)),IF($X$1=3,(VLOOKUP(B253,'X3'!$B:$AP,7,FALSE)),IF($X$1=4,(VLOOKUP(B253,'X4'!$B:$AP,7,FALSE)),IF($X$1=5,(VLOOKUP(B253,'X5'!$B:$AP,7,FALSE)),IF($X$1=6,(VLOOKUP(B253,'X6'!$B:$AP,7,FALSE)),IF($X$1=7,(VLOOKUP(B253,'X7'!$B:$AP,7,FALSE)),IF($X$1=8,(VLOOKUP(B253,'X8'!$B:$AP,7,FALSE)),IF($X$1=9,(VLOOKUP(B253,'X9'!$B:$AP,7,FALSE)),IF($X$1=10,(VLOOKUP(B253,'X10'!$B:$AP,7,FALSE)),IF($X$1=11,(VLOOKUP(B253,'X11'!$B:$AP,7,FALSE)),IF($X$1=12,(VLOOKUP(B253,'X12'!$B:$AP,7,FALSE)),IF($X$1=13,(VLOOKUP(B253,'X13'!$B:$AP,7,FALSE)),"B")))))))))))))))</f>
        <v xml:space="preserve"> </v>
      </c>
      <c r="F253" s="182" t="str">
        <f ca="1">IF(ISERROR(IF((IF($X$1=1,(VLOOKUP(B253,'X1'!$B:$AO,6,FALSE)),(IF($X$1=2,(VLOOKUP(B253,'X2'!$B:$AO,6,FALSE)),(IF($X$1=3,(VLOOKUP(B253,'X3'!$B:$AO,6,FALSE)),(IF($X$1=4,(VLOOKUP(B253,'X4'!$B:$AO,6,FALSE)),(IF($X$1=5,(VLOOKUP(B253,'X5'!$B:$AO,6,FALSE)),(IF($X$1=6,(VLOOKUP(B253,'X6'!$B:$AO,6,FALSE)),(IF($X$1=7,(VLOOKUP(B253,'X7'!$B:$AO,6,FALSE)),(IF($X$1=8,(VLOOKUP(B253,'X8'!$B:$AO,6,FALSE)),(IF($X$1=9,(VLOOKUP(B253,'X9'!$B:$AO,6,FALSE)),(IF($X$1=10,(VLOOKUP(B253,'X10'!$B:$AO,6,FALSE)),(IF($X$1=11,(VLOOKUP(B253,'X11'!$B:$AO,6,FALSE)),(IF($X$1=12,(VLOOKUP(B253,'X12'!$B:$AO,6,FALSE)),(VLOOKUP(B253,'X13'!$B:$AO,6,FALSE))))))))))))))))))))))))))=$V$1," ",(IF($X$1=1,(VLOOKUP(B253,'X1'!$B:$AO,6,FALSE)),(IF($X$1=2,(VLOOKUP(B253,'X2'!$B:$AO,6,FALSE)),(IF($X$1=3,(VLOOKUP(B253,'X3'!$B:$AO,6,FALSE)),(IF($X$1=4,(VLOOKUP(B253,'X4'!$B:$AO,6,FALSE)),(IF($X$1=5,(VLOOKUP(B253,'X5'!$B:$AO,6,FALSE)),(IF($X$1=6,(VLOOKUP(B253,'X6'!$B:$AO,6,FALSE)),(IF($X$1=7,(VLOOKUP(B253,'X7'!$B:$AO,6,FALSE)),(IF($X$1=8,(VLOOKUP(B253,'X8'!$B:$AO,6,FALSE)),(IF($X$1=9,(VLOOKUP(B253,'X9'!$B:$AO,6,FALSE)),(IF($X$1=10,(VLOOKUP(B253,'X10'!$B:$AO,6,FALSE)),(IF($X$1=11,(VLOOKUP(B253,'X11'!$B:$AO,6,FALSE)),(IF($X$1=12,(VLOOKUP(B253,'X12'!$B:$AO,6,FALSE)),(VLOOKUP(B253,'X13'!$B:$AO,6,FALSE))))))))))))))))))))))))))))=TRUE," ",(IF((IF($X$1=1,(VLOOKUP(B253,'X1'!$B:$AO,6,FALSE)),(IF($X$1=2,(VLOOKUP(B253,'X2'!$B:$AO,6,FALSE)),(IF($X$1=3,(VLOOKUP(B253,'X3'!$B:$AO,6,FALSE)),(IF($X$1=4,(VLOOKUP(B253,'X4'!$B:$AO,6,FALSE)),(IF($X$1=5,(VLOOKUP(B253,'X5'!$B:$AO,6,FALSE)),(IF($X$1=6,(VLOOKUP(B253,'X6'!$B:$AO,6,FALSE)),(IF($X$1=7,(VLOOKUP(B253,'X7'!$B:$AO,6,FALSE)),(IF($X$1=8,(VLOOKUP(B253,'X8'!$B:$AO,6,FALSE)),(IF($X$1=9,(VLOOKUP(B253,'X9'!$B:$AO,6,FALSE)),(IF($X$1=10,(VLOOKUP(B253,'X10'!$B:$AO,6,FALSE)),(IF($X$1=11,(VLOOKUP(B253,'X11'!$B:$AO,6,FALSE)),(IF($X$1=12,(VLOOKUP(B253,'X12'!$B:$AO,6,FALSE)),(VLOOKUP(B253,'X13'!$B:$AO,6,FALSE))))))))))))))))))))))))))=$V$1," ",(IF($X$1=1,(VLOOKUP(B253,'X1'!$B:$AO,6,FALSE)),(IF($X$1=2,(VLOOKUP(B253,'X2'!$B:$AO,6,FALSE)),(IF($X$1=3,(VLOOKUP(B253,'X3'!$B:$AO,6,FALSE)),(IF($X$1=4,(VLOOKUP(B253,'X4'!$B:$AO,6,FALSE)),(IF($X$1=5,(VLOOKUP(B253,'X5'!$B:$AO,6,FALSE)),(IF($X$1=6,(VLOOKUP(B253,'X6'!$B:$AO,6,FALSE)),(IF($X$1=7,(VLOOKUP(B253,'X7'!$B:$AO,6,FALSE)),(IF($X$1=8,(VLOOKUP(B253,'X8'!$B:$AO,6,FALSE)),(IF($X$1=9,(VLOOKUP(B253,'X9'!$B:$AO,6,FALSE)),(IF($X$1=10,(VLOOKUP(B253,'X10'!$B:$AO,6,FALSE)),(IF($X$1=11,(VLOOKUP(B253,'X11'!$B:$AO,6,FALSE)),(IF($X$1=12,(VLOOKUP(B253,'X12'!$B:$AO,6,FALSE)),(VLOOKUP(B253,'X13'!$B:$AO,6,FALSE)))))))))))))))))))))))))))))</f>
        <v xml:space="preserve"> </v>
      </c>
      <c r="G253" s="182" t="str">
        <f ca="1">IF(ISERROR(IF($X$1=1,(VLOOKUP(B253,'X1'!$B:$AZ,44,FALSE)),IF($X$1=2,(VLOOKUP(B253,'X2'!$B:$AZ,44,FALSE)),IF($X$1=3,(VLOOKUP(B253,'X3'!$B:$AZ,44,FALSE)),IF($X$1=4,(VLOOKUP(B253,'X4'!$B:$AZ,44,FALSE)),IF($X$1=5,(VLOOKUP(B253,'X5'!$B:$AZ,44,FALSE)),IF($X$1=6,(VLOOKUP(B253,'X6'!$B:$AZ,44,FALSE)),IF($X$1=7,(VLOOKUP(B253,'X7'!$B:$AZ,44,FALSE)),IF($X$1=8,(VLOOKUP(B253,'X8'!$B:$AZ,44,FALSE)),IF($X$1=9,(VLOOKUP(B253,'X9'!$B:$AZ,44,FALSE)),IF($X$1=10,(VLOOKUP(B253,'X10'!$B:$AZ,44,FALSE)),IF($X$1=11,(VLOOKUP(B253,'X11'!$B:$AZ,44,FALSE)),IF($X$1=12,(VLOOKUP(B253,'X12'!$B:$AZ,44,FALSE)),IF($X$1=13,(VLOOKUP(B253,'X13'!$B:$AZ,44,FALSE)),"B"))))))))))))))=TRUE," ",(IF($X$1=1,(VLOOKUP(B253,'X1'!$B:$AZ,44,FALSE)),IF($X$1=2,(VLOOKUP(B253,'X2'!$B:$AZ,44,FALSE)),IF($X$1=3,(VLOOKUP(B253,'X3'!$B:$AZ,44,FALSE)),IF($X$1=4,(VLOOKUP(B253,'X4'!$B:$AZ,44,FALSE)),IF($X$1=5,(VLOOKUP(B253,'X5'!$B:$AZ,44,FALSE)),IF($X$1=6,(VLOOKUP(B253,'X6'!$B:$AZ,44,FALSE)),IF($X$1=7,(VLOOKUP(B253,'X7'!$B:$AZ,44,FALSE)),IF($X$1=8,(VLOOKUP(B253,'X8'!$B:$AZ,44,FALSE)),IF($X$1=9,(VLOOKUP(B253,'X9'!$B:$AZ,44,FALSE)),IF($X$1=10,(VLOOKUP(B253,'X10'!$B:$AZ,44,FALSE)),IF($X$1=11,(VLOOKUP(B253,'X11'!$B:$AZ,44,FALSE)),IF($X$1=12,(VLOOKUP(B253,'X12'!$B:$AZ,44,FALSE)),IF($X$1=13,(VLOOKUP(B253,'X13'!$B:$AZ,44,FALSE)),"B")))))))))))))))</f>
        <v xml:space="preserve"> </v>
      </c>
      <c r="H253" s="182" t="str">
        <f ca="1">IF(ISERROR(IF($X$1=1,(VLOOKUP(B253,'X1'!$B:$AZ,8,FALSE)),IF($X$1=2,(VLOOKUP(B253,'X2'!$B:$AZ,8,FALSE)),IF($X$1=3,(VLOOKUP(B253,'X3'!$B:$AZ,8,FALSE)),IF($X$1=4,(VLOOKUP(B253,'X4'!$B:$AZ,8,FALSE)),IF($X$1=5,(VLOOKUP(B253,'X5'!$B:$AZ,8,FALSE)),IF($X$1=6,(VLOOKUP(B253,'X6'!$B:$AZ,8,FALSE)),IF($X$1=7,(VLOOKUP(B253,'X7'!$B:$AZ,8,FALSE)),IF($X$1=8,(VLOOKUP(B253,'X8'!$B:$AZ,8,FALSE)),IF($X$1=9,(VLOOKUP(B253,'X9'!$B:$AZ,8,FALSE)),IF($X$1=10,(VLOOKUP(B253,'X10'!$B:$AZ,8,FALSE)),IF($X$1=11,(VLOOKUP(B253,'X11'!$B:$AZ,8,FALSE)),IF($X$1=12,(VLOOKUP(B253,'X12'!$B:$AZ,8,FALSE)),IF($X$1=13,(VLOOKUP(B253,'X13'!$B:$AZ,8,FALSE)),"B"))))))))))))))=TRUE," ",(IF($X$1=1,(VLOOKUP(B253,'X1'!$B:$AZ,8,FALSE)),IF($X$1=2,(VLOOKUP(B253,'X2'!$B:$AZ,8,FALSE)),IF($X$1=3,(VLOOKUP(B253,'X3'!$B:$AZ,8,FALSE)),IF($X$1=4,(VLOOKUP(B253,'X4'!$B:$AZ,8,FALSE)),IF($X$1=5,(VLOOKUP(B253,'X5'!$B:$AZ,8,FALSE)),IF($X$1=6,(VLOOKUP(B253,'X6'!$B:$AZ,8,FALSE)),IF($X$1=7,(VLOOKUP(B253,'X7'!$B:$AZ,8,FALSE)),IF($X$1=8,(VLOOKUP(B253,'X8'!$B:$AZ,8,FALSE)),IF($X$1=9,(VLOOKUP(B253,'X9'!$B:$AZ,8,FALSE)),IF($X$1=10,(VLOOKUP(B253,'X10'!$B:$AZ,8,FALSE)),IF($X$1=11,(VLOOKUP(B253,'X11'!$B:$AZ,8,FALSE)),IF($X$1=12,(VLOOKUP(B253,'X12'!$B:$AZ,8,FALSE)),IF($X$1=13,(VLOOKUP(B253,'X13'!$B:$AZ,8,FALSE)),"B")))))))))))))))</f>
        <v xml:space="preserve"> </v>
      </c>
      <c r="I253" s="183" t="str">
        <f ca="1">IF(ISERROR(IF($X$1=1,(VLOOKUP(B253,'X1'!$B:$AZ,2,FALSE)),IF($X$1=2,(VLOOKUP(B253,'X2'!$B:$AZ,2,FALSE)),IF($X$1=3,(VLOOKUP(B253,'X3'!$B:$AZ,2,FALSE)),IF($X$1=4,(VLOOKUP(B253,'X4'!$B:$AZ,2,FALSE)),IF($X$1=5,(VLOOKUP(B253,'X5'!$B:$AZ,2,FALSE)),IF($X$1=6,(VLOOKUP(B253,'X6'!$B:$AZ,2,FALSE)),IF($X$1=7,(VLOOKUP(B253,'X7'!$B:$AZ,2,FALSE)),IF($X$1=8,(VLOOKUP(B253,'X8'!$B:$AZ,2,FALSE)),IF($X$1=9,(VLOOKUP(B253,'X9'!$B:$AZ,2,FALSE)),IF($X$1=10,(VLOOKUP(B253,'X10'!$B:$AZ,2,FALSE)),IF($X$1=11,(VLOOKUP(B253,'X11'!$B:$AZ,2,FALSE)),IF($X$1=12,(VLOOKUP(B253,'X12'!$B:$AZ,2,FALSE)),IF($X$1=13,(VLOOKUP(B253,'X13'!$B:$AZ,2,FALSE)),"B"))))))))))))))=TRUE," ",(IF($X$1=1,(VLOOKUP(B253,'X1'!$B:$AZ,2,FALSE)),IF($X$1=2,(VLOOKUP(B253,'X2'!$B:$AZ,2,FALSE)),IF($X$1=3,(VLOOKUP(B253,'X3'!$B:$AZ,2,FALSE)),IF($X$1=4,(VLOOKUP(B253,'X4'!$B:$AZ,2,FALSE)),IF($X$1=5,(VLOOKUP(B253,'X5'!$B:$AZ,2,FALSE)),IF($X$1=6,(VLOOKUP(B253,'X6'!$B:$AZ,2,FALSE)),IF($X$1=7,(VLOOKUP(B253,'X7'!$B:$AZ,2,FALSE)),IF($X$1=8,(VLOOKUP(B253,'X8'!$B:$AZ,2,FALSE)),IF($X$1=9,(VLOOKUP(B253,'X9'!$B:$AZ,2,FALSE)),IF($X$1=10,(VLOOKUP(B253,'X10'!$B:$AZ,2,FALSE)),IF($X$1=11,(VLOOKUP(B253,'X11'!$B:$AZ,2,FALSE)),IF($X$1=12,(VLOOKUP(B253,'X12'!$B:$AZ,2,FALSE)),IF($X$1=13,(VLOOKUP(B253,'X13'!$B:$AZ,2,FALSE)),"B")))))))))))))))</f>
        <v xml:space="preserve"> </v>
      </c>
      <c r="J253" s="183" t="str">
        <f ca="1">IF(ISERROR(IF($X$1=1,(VLOOKUP(B253,'X1'!$B:$AZ,3,FALSE)),IF($X$1=2,(VLOOKUP(B253,'X2'!$B:$AZ,3,FALSE)),IF($X$1=3,(VLOOKUP(B253,'X3'!$B:$AZ,3,FALSE)),IF($X$1=4,(VLOOKUP(B253,'X4'!$B:$AZ,3,FALSE)),IF($X$1=5,(VLOOKUP(B253,'X5'!$B:$AZ,3,FALSE)),IF($X$1=6,(VLOOKUP(B253,'X6'!$B:$AZ,3,FALSE)),IF($X$1=7,(VLOOKUP(B253,'X7'!$B:$AZ,3,FALSE)),IF($X$1=8,(VLOOKUP(B253,'X8'!$B:$AZ,3,FALSE)),IF($X$1=9,(VLOOKUP(B253,'X9'!$B:$AZ,3,FALSE)),IF($X$1=10,(VLOOKUP(B253,'X10'!$B:$AZ,3,FALSE)),IF($X$1=11,(VLOOKUP(B253,'X11'!$B:$AZ,3,FALSE)),IF($X$1=12,(VLOOKUP(B253,'X12'!$B:$AZ,3,FALSE)),IF($X$1=13,(VLOOKUP(B253,'X13'!$B:$AZ,3,FALSE)),"B"))))))))))))))=TRUE," ",(IF($X$1=1,(VLOOKUP(B253,'X1'!$B:$AZ,3,FALSE)),IF($X$1=2,(VLOOKUP(B253,'X2'!$B:$AZ,3,FALSE)),IF($X$1=3,(VLOOKUP(B253,'X3'!$B:$AZ,3,FALSE)),IF($X$1=4,(VLOOKUP(B253,'X4'!$B:$AZ,3,FALSE)),IF($X$1=5,(VLOOKUP(B253,'X5'!$B:$AZ,3,FALSE)),IF($X$1=6,(VLOOKUP(B253,'X6'!$B:$AZ,3,FALSE)),IF($X$1=7,(VLOOKUP(B253,'X7'!$B:$AZ,3,FALSE)),IF($X$1=8,(VLOOKUP(B253,'X8'!$B:$AZ,3,FALSE)),IF($X$1=9,(VLOOKUP(B253,'X9'!$B:$AZ,3,FALSE)),IF($X$1=10,(VLOOKUP(B253,'X10'!$B:$AZ,3,FALSE)),IF($X$1=11,(VLOOKUP(B253,'X11'!$B:$AZ,3,FALSE)),IF($X$1=12,(VLOOKUP(B253,'X12'!$B:$AZ,3,FALSE)),IF($X$1=13,(VLOOKUP(B253,'X13'!$B:$AZ,3,FALSE)),"B")))))))))))))))</f>
        <v xml:space="preserve"> </v>
      </c>
      <c r="K253" s="183" t="str">
        <f ca="1">IF(ISERROR(IF($X$1=1,(VLOOKUP(B253,'X1'!$B:$AZ,5,FALSE)),IF($X$1=2,(VLOOKUP(B253,'X2'!$B:$AZ,5,FALSE)),IF($X$1=3,(VLOOKUP(B253,'X3'!$B:$AZ,5,FALSE)),IF($X$1=4,(VLOOKUP(B253,'X4'!$B:$AZ,5,FALSE)),IF($X$1=5,(VLOOKUP(B253,'X5'!$B:$AZ,5,FALSE)),IF($X$1=6,(VLOOKUP(B253,'X6'!$B:$AZ,5,FALSE)),IF($X$1=7,(VLOOKUP(B253,'X7'!$B:$AZ,5,FALSE)),IF($X$1=8,(VLOOKUP(B253,'X8'!$B:$AZ,5,FALSE)),IF($X$1=9,(VLOOKUP(B253,'X9'!$B:$AZ,5,FALSE)),IF($X$1=10,(VLOOKUP(B253,'X10'!$B:$AZ,5,FALSE)),IF($X$1=11,(VLOOKUP(B253,'X11'!$B:$AZ,5,FALSE)),IF($X$1=12,(VLOOKUP(B253,'X12'!$B:$AZ,5,FALSE)),IF($X$1=13,(VLOOKUP(B253,'X13'!$B:$AZ,5,FALSE)),"B"))))))))))))))=TRUE," ",(IF($X$1=1,(VLOOKUP(B253,'X1'!$B:$AZ,5,FALSE)),IF($X$1=2,(VLOOKUP(B253,'X2'!$B:$AZ,5,FALSE)),IF($X$1=3,(VLOOKUP(B253,'X3'!$B:$AZ,5,FALSE)),IF($X$1=4,(VLOOKUP(B253,'X4'!$B:$AZ,5,FALSE)),IF($X$1=5,(VLOOKUP(B253,'X5'!$B:$AZ,5,FALSE)),IF($X$1=6,(VLOOKUP(B253,'X6'!$B:$AZ,5,FALSE)),IF($X$1=7,(VLOOKUP(B253,'X7'!$B:$AZ,5,FALSE)),IF($X$1=8,(VLOOKUP(B253,'X8'!$B:$AZ,5,FALSE)),IF($X$1=9,(VLOOKUP(B253,'X9'!$B:$AZ,5,FALSE)),IF($X$1=10,(VLOOKUP(B253,'X10'!$B:$AZ,5,FALSE)),IF($X$1=11,(VLOOKUP(B253,'X11'!$B:$AZ,5,FALSE)),IF($X$1=12,(VLOOKUP(B253,'X12'!$B:$AZ,5,FALSE)),IF($X$1=13,(VLOOKUP(B253,'X13'!$B:$AZ,5,FALSE)),"B")))))))))))))))</f>
        <v xml:space="preserve"> </v>
      </c>
      <c r="L253" s="184" t="str">
        <f ca="1">IF(ISERROR(IF($X$1=1,(VLOOKUP(B253,'X1'!$B:$AZ,9,FALSE)),IF($X$1=2,(VLOOKUP(B253,'X2'!$B:$AZ,9,FALSE)),IF($X$1=3,(VLOOKUP(B253,'X3'!$B:$AZ,9,FALSE)),IF($X$1=4,(VLOOKUP(B253,'X4'!$B:$AZ,9,FALSE)),IF($X$1=5,(VLOOKUP(B253,'X5'!$B:$AZ,9,FALSE)),IF($X$1=6,(VLOOKUP(B253,'X6'!$B:$AZ,9,FALSE)),IF($X$1=7,(VLOOKUP(B253,'X7'!$B:$AZ,9,FALSE)),IF($X$1=8,(VLOOKUP(B253,'X8'!$B:$AZ,9,FALSE)),IF($X$1=9,(VLOOKUP(B253,'X9'!$B:$AZ,9,FALSE)),IF($X$1=10,(VLOOKUP(B253,'X10'!$B:$AZ,9,FALSE)),IF($X$1=11,(VLOOKUP(B253,'X11'!$B:$AZ,9,FALSE)),IF($X$1=12,(VLOOKUP(B253,'X12'!$B:$AZ,9,FALSE)),IF($X$1=13,(VLOOKUP(B253,'X13'!$B:$AZ,9,FALSE)),"B"))))))))))))))=TRUE," ",(IF($X$1=1,(VLOOKUP(B253,'X1'!$B:$AZ,9,FALSE)),IF($X$1=2,(VLOOKUP(B253,'X2'!$B:$AZ,9,FALSE)),IF($X$1=3,(VLOOKUP(B253,'X3'!$B:$AZ,9,FALSE)),IF($X$1=4,(VLOOKUP(B253,'X4'!$B:$AZ,9,FALSE)),IF($X$1=5,(VLOOKUP(B253,'X5'!$B:$AZ,9,FALSE)),IF($X$1=6,(VLOOKUP(B253,'X6'!$B:$AZ,9,FALSE)),IF($X$1=7,(VLOOKUP(B253,'X7'!$B:$AZ,9,FALSE)),IF($X$1=8,(VLOOKUP(B253,'X8'!$B:$AZ,9,FALSE)),IF($X$1=9,(VLOOKUP(B253,'X9'!$B:$AZ,9,FALSE)),IF($X$1=10,(VLOOKUP(B253,'X10'!$B:$AZ,9,FALSE)),IF($X$1=11,(VLOOKUP(B253,'X11'!$B:$AZ,9,FALSE)),IF($X$1=12,(VLOOKUP(B253,'X12'!$B:$AZ,9,FALSE)),IF($X$1=13,(VLOOKUP(B253,'X13'!$B:$AZ,9,FALSE)),"B")))))))))))))))</f>
        <v xml:space="preserve"> </v>
      </c>
      <c r="M253" s="184" t="str">
        <f ca="1">IF(ISERROR(IF($X$1=1,(VLOOKUP(B253,'X1'!$B:$AZ,10,FALSE)),IF($X$1=2,(VLOOKUP(B253,'X2'!$B:$AZ,10,FALSE)),IF($X$1=3,(VLOOKUP(B253,'X3'!$B:$AZ,10,FALSE)),IF($X$1=4,(VLOOKUP(B253,'X4'!$B:$AZ,10,FALSE)),IF($X$1=5,(VLOOKUP(B253,'X5'!$B:$AZ,10,FALSE)),IF($X$1=6,(VLOOKUP(B253,'X6'!$B:$AZ,10,FALSE)),IF($X$1=7,(VLOOKUP(B253,'X7'!$B:$AZ,10,FALSE)),IF($X$1=8,(VLOOKUP(B253,'X8'!$B:$AZ,10,FALSE)),IF($X$1=9,(VLOOKUP(B253,'X9'!$B:$AZ,10,FALSE)),IF($X$1=10,(VLOOKUP(B253,'X10'!$B:$AZ,10,FALSE)),IF($X$1=11,(VLOOKUP(B253,'X11'!$B:$AZ,10,FALSE)),IF($X$1=12,(VLOOKUP(B253,'X12'!$B:$AZ,10,FALSE)),IF($X$1=13,(VLOOKUP(B253,'X13'!$B:$AZ,10,FALSE)),"B"))))))))))))))=TRUE," ",(IF($X$1=1,(VLOOKUP(B253,'X1'!$B:$AZ,10,FALSE)),IF($X$1=2,(VLOOKUP(B253,'X2'!$B:$AZ,10,FALSE)),IF($X$1=3,(VLOOKUP(B253,'X3'!$B:$AZ,10,FALSE)),IF($X$1=4,(VLOOKUP(B253,'X4'!$B:$AZ,10,FALSE)),IF($X$1=5,(VLOOKUP(B253,'X5'!$B:$AZ,10,FALSE)),IF($X$1=6,(VLOOKUP(B253,'X6'!$B:$AZ,10,FALSE)),IF($X$1=7,(VLOOKUP(B253,'X7'!$B:$AZ,10,FALSE)),IF($X$1=8,(VLOOKUP(B253,'X8'!$B:$AZ,10,FALSE)),IF($X$1=9,(VLOOKUP(B253,'X9'!$B:$AZ,10,FALSE)),IF($X$1=10,(VLOOKUP(B253,'X10'!$B:$AZ,10,FALSE)),IF($X$1=11,(VLOOKUP(B253,'X11'!$B:$AZ,10,FALSE)),IF($X$1=12,(VLOOKUP(B253,'X12'!$B:$AZ,10,FALSE)),IF($X$1=13,(VLOOKUP(B253,'X13'!$B:$AZ,10,FALSE)),"B")))))))))))))))</f>
        <v xml:space="preserve"> </v>
      </c>
      <c r="N253" s="185" t="str">
        <f ca="1">IF(ISERROR(IF($X$1=1,(VLOOKUP(B253,'X1'!$B:$AZ,45,FALSE)),IF($X$1=2,(VLOOKUP(B253,'X2'!$B:$AZ,45,FALSE)),IF($X$1=3,(VLOOKUP(B253,'X3'!$B:$AZ,45,FALSE)),IF($X$1=4,(VLOOKUP(B253,'X4'!$B:$AZ,45,FALSE)),IF($X$1=5,(VLOOKUP(B253,'X5'!$B:$AZ,45,FALSE)),IF($X$1=6,(VLOOKUP(B253,'X6'!$B:$AZ,45,FALSE)),IF($X$1=7,(VLOOKUP(B253,'X7'!$B:$AZ,45,FALSE)),IF($X$1=8,(VLOOKUP(B253,'X8'!$B:$AZ,45,FALSE)),IF($X$1=9,(VLOOKUP(B253,'X9'!$B:$AZ,45,FALSE)),IF($X$1=10,(VLOOKUP(B253,'X10'!$B:$AZ,45,FALSE)),IF($X$1=11,(VLOOKUP(B253,'X11'!$B:$AZ,45,FALSE)),IF($X$1=12,(VLOOKUP(B253,'X12'!$B:$AZ,45,FALSE)),IF($X$1=13,(VLOOKUP(B253,'X13'!$B:$AZ,45,FALSE)),"B"))))))))))))))=TRUE," ",(IF($X$1=1,(VLOOKUP(B253,'X1'!$B:$AZ,45,FALSE)),IF($X$1=2,(VLOOKUP(B253,'X2'!$B:$AZ,45,FALSE)),IF($X$1=3,(VLOOKUP(B253,'X3'!$B:$AZ,45,FALSE)),IF($X$1=4,(VLOOKUP(B253,'X4'!$B:$AZ,45,FALSE)),IF($X$1=5,(VLOOKUP(B253,'X5'!$B:$AZ,45,FALSE)),IF($X$1=6,(VLOOKUP(B253,'X6'!$B:$AZ,45,FALSE)),IF($X$1=7,(VLOOKUP(B253,'X7'!$B:$AZ,45,FALSE)),IF($X$1=8,(VLOOKUP(B253,'X8'!$B:$AZ,45,FALSE)),IF($X$1=9,(VLOOKUP(B253,'X9'!$B:$AZ,45,FALSE)),IF($X$1=10,(VLOOKUP(B253,'X10'!$B:$AZ,45,FALSE)),IF($X$1=11,(VLOOKUP(B253,'X11'!$B:$AZ,45,FALSE)),IF($X$1=12,(VLOOKUP(B253,'X12'!$B:$AZ,45,FALSE)),IF($X$1=13,(VLOOKUP(B253,'X13'!$B:$AZ,45,FALSE)),"B")))))))))))))))</f>
        <v xml:space="preserve"> </v>
      </c>
      <c r="O253" s="184" t="str">
        <f ca="1">IF(ISERROR(IF($X$1=1,(VLOOKUP(B253,'X1'!$B:$AZ,11,FALSE)),IF($X$1=2,(VLOOKUP(B253,'X2'!$B:$AZ,11,FALSE)),IF($X$1=3,(VLOOKUP(B253,'X3'!$B:$AZ,11,FALSE)),IF($X$1=4,(VLOOKUP(B253,'X4'!$B:$AZ,11,FALSE)),IF($X$1=5,(VLOOKUP(B253,'X5'!$B:$AZ,11,FALSE)),IF($X$1=6,(VLOOKUP(B253,'X6'!$B:$AZ,11,FALSE)),IF($X$1=7,(VLOOKUP(B253,'X7'!$B:$AZ,11,FALSE)),IF($X$1=8,(VLOOKUP(B253,'X8'!$B:$AZ,11,FALSE)),IF($X$1=9,(VLOOKUP(B253,'X9'!$B:$AZ,11,FALSE)),IF($X$1=10,(VLOOKUP(B253,'X10'!$B:$AZ,11,FALSE)),IF($X$1=11,(VLOOKUP(B253,'X11'!$B:$AZ,11,FALSE)),IF($X$1=12,(VLOOKUP(B253,'X12'!$B:$AZ,11,FALSE)),IF($X$1=13,(VLOOKUP(B253,'X13'!$B:$AZ,11,FALSE)),"B"))))))))))))))=TRUE," ",(IF($X$1=1,(VLOOKUP(B253,'X1'!$B:$AZ,11,FALSE)),IF($X$1=2,(VLOOKUP(B253,'X2'!$B:$AZ,11,FALSE)),IF($X$1=3,(VLOOKUP(B253,'X3'!$B:$AZ,11,FALSE)),IF($X$1=4,(VLOOKUP(B253,'X4'!$B:$AZ,11,FALSE)),IF($X$1=5,(VLOOKUP(B253,'X5'!$B:$AZ,11,FALSE)),IF($X$1=6,(VLOOKUP(B253,'X6'!$B:$AZ,11,FALSE)),IF($X$1=7,(VLOOKUP(B253,'X7'!$B:$AZ,11,FALSE)),IF($X$1=8,(VLOOKUP(B253,'X8'!$B:$AZ,11,FALSE)),IF($X$1=9,(VLOOKUP(B253,'X9'!$B:$AZ,11,FALSE)),IF($X$1=10,(VLOOKUP(B253,'X10'!$B:$AZ,11,FALSE)),IF($X$1=11,(VLOOKUP(B253,'X11'!$B:$AZ,11,FALSE)),IF($X$1=12,(VLOOKUP(B253,'X12'!$B:$AZ,11,FALSE)),IF($X$1=13,(VLOOKUP(B253,'X13'!$B:$AZ,11,FALSE)),"B")))))))))))))))</f>
        <v xml:space="preserve"> </v>
      </c>
      <c r="P253" s="184" t="str">
        <f ca="1">IF(ISERROR(IF($X$1=1,(VLOOKUP(B253,'X1'!$B:$AZ,12,FALSE)),IF($X$1=2,(VLOOKUP(B253,'X2'!$B:$AZ,12,FALSE)),IF($X$1=3,(VLOOKUP(B253,'X3'!$B:$AZ,12,FALSE)),IF($X$1=4,(VLOOKUP(B253,'X4'!$B:$AZ,12,FALSE)),IF($X$1=5,(VLOOKUP(B253,'X5'!$B:$AZ,12,FALSE)),IF($X$1=6,(VLOOKUP(B253,'X6'!$B:$AZ,12,FALSE)),IF($X$1=7,(VLOOKUP(B253,'X7'!$B:$AZ,12,FALSE)),IF($X$1=8,(VLOOKUP(B253,'X8'!$B:$AZ,12,FALSE)),IF($X$1=9,(VLOOKUP(B253,'X9'!$B:$AZ,12,FALSE)),IF($X$1=10,(VLOOKUP(B253,'X10'!$B:$AZ,12,FALSE)),IF($X$1=11,(VLOOKUP(B253,'X11'!$B:$AZ,12,FALSE)),IF($X$1=12,(VLOOKUP(B253,'X12'!$B:$AZ,12,FALSE)),IF($X$1=13,(VLOOKUP(B253,'X13'!$B:$AZ,12,FALSE)),"B"))))))))))))))=TRUE," ",(IF($X$1=1,(VLOOKUP(B253,'X1'!$B:$AZ,12,FALSE)),IF($X$1=2,(VLOOKUP(B253,'X2'!$B:$AZ,12,FALSE)),IF($X$1=3,(VLOOKUP(B253,'X3'!$B:$AZ,12,FALSE)),IF($X$1=4,(VLOOKUP(B253,'X4'!$B:$AZ,12,FALSE)),IF($X$1=5,(VLOOKUP(B253,'X5'!$B:$AZ,12,FALSE)),IF($X$1=6,(VLOOKUP(B253,'X6'!$B:$AZ,12,FALSE)),IF($X$1=7,(VLOOKUP(B253,'X7'!$B:$AZ,12,FALSE)),IF($X$1=8,(VLOOKUP(B253,'X8'!$B:$AZ,12,FALSE)),IF($X$1=9,(VLOOKUP(B253,'X9'!$B:$AZ,12,FALSE)),IF($X$1=10,(VLOOKUP(B253,'X10'!$B:$AZ,12,FALSE)),IF($X$1=11,(VLOOKUP(B253,'X11'!$B:$AZ,12,FALSE)),IF($X$1=12,(VLOOKUP(B253,'X12'!$B:$AZ,12,FALSE)),IF($X$1=13,(VLOOKUP(B253,'X13'!$B:$AZ,12,FALSE)),"B")))))))))))))))</f>
        <v xml:space="preserve"> </v>
      </c>
      <c r="Q253" s="185" t="str">
        <f ca="1">IF(ISERROR(IF($X$1=1,(VLOOKUP(B253,'X1'!$B:$AZ,46,FALSE)),IF($X$1=2,(VLOOKUP(B253,'X2'!$B:$AZ,46,FALSE)),IF($X$1=3,(VLOOKUP(B253,'X3'!$B:$AZ,46,FALSE)),IF($X$1=4,(VLOOKUP(B253,'X4'!$B:$AZ,46,FALSE)),IF($X$1=5,(VLOOKUP(B253,'X5'!$B:$AZ,46,FALSE)),IF($X$1=6,(VLOOKUP(B253,'X6'!$B:$AZ,46,FALSE)),IF($X$1=7,(VLOOKUP(B253,'X7'!$B:$AZ,46,FALSE)),IF($X$1=8,(VLOOKUP(B253,'X8'!$B:$AZ,46,FALSE)),IF($X$1=9,(VLOOKUP(B253,'X9'!$B:$AZ,46,FALSE)),IF($X$1=10,(VLOOKUP(B253,'X10'!$B:$AZ,46,FALSE)),IF($X$1=11,(VLOOKUP(B253,'X11'!$B:$AZ,46,FALSE)),IF($X$1=12,(VLOOKUP(B253,'X12'!$B:$AZ,46,FALSE)),IF($X$1=13,(VLOOKUP(B253,'X13'!$B:$AZ,46,FALSE)),"B"))))))))))))))=TRUE," ",(IF($X$1=1,(VLOOKUP(B253,'X1'!$B:$AZ,46,FALSE)),IF($X$1=2,(VLOOKUP(B253,'X2'!$B:$AZ,46,FALSE)),IF($X$1=3,(VLOOKUP(B253,'X3'!$B:$AZ,46,FALSE)),IF($X$1=4,(VLOOKUP(B253,'X4'!$B:$AZ,46,FALSE)),IF($X$1=5,(VLOOKUP(B253,'X5'!$B:$AZ,46,FALSE)),IF($X$1=6,(VLOOKUP(B253,'X6'!$B:$AZ,46,FALSE)),IF($X$1=7,(VLOOKUP(B253,'X7'!$B:$AZ,46,FALSE)),IF($X$1=8,(VLOOKUP(B253,'X8'!$B:$AZ,46,FALSE)),IF($X$1=9,(VLOOKUP(B253,'X9'!$B:$AZ,46,FALSE)),IF($X$1=10,(VLOOKUP(B253,'X10'!$B:$AZ,46,FALSE)),IF($X$1=11,(VLOOKUP(B253,'X11'!$B:$AZ,46,FALSE)),IF($X$1=12,(VLOOKUP(B253,'X12'!$B:$AZ,46,FALSE)),IF($X$1=13,(VLOOKUP(B253,'X13'!$B:$AZ,46,FALSE)),"B")))))))))))))))</f>
        <v xml:space="preserve"> </v>
      </c>
      <c r="R253" s="185" t="str">
        <f ca="1">IF(ISERROR(IF($X$1=1,(VLOOKUP(B253,'X1'!$B:$AZ,15,FALSE)),IF($X$1=2,(VLOOKUP(B253,'X2'!$B:$AZ,15,FALSE)),IF($X$1=3,(VLOOKUP(B253,'X3'!$B:$AZ,15,FALSE)),IF($X$1=4,(VLOOKUP(B253,'X4'!$B:$AZ,15,FALSE)),IF($X$1=5,(VLOOKUP(B253,'X5'!$B:$AZ,15,FALSE)),IF($X$1=6,(VLOOKUP(B253,'X6'!$B:$AZ,15,FALSE)),IF($X$1=7,(VLOOKUP(B253,'X7'!$B:$AZ,15,FALSE)),IF($X$1=8,(VLOOKUP(B253,'X8'!$B:$AZ,15,FALSE)),IF($X$1=9,(VLOOKUP(B253,'X9'!$B:$AZ,15,FALSE)),IF($X$1=10,(VLOOKUP(B253,'X10'!$B:$AZ,15,FALSE)),IF($X$1=11,(VLOOKUP(B253,'X11'!$B:$AZ,15,FALSE)),IF($X$1=12,(VLOOKUP(B253,'X12'!$B:$AZ,15,FALSE)),IF($X$1=13,(VLOOKUP(B253,'X13'!$B:$AZ,15,FALSE)),"B"))))))))))))))=TRUE," ",(IF($X$1=1,(VLOOKUP(B253,'X1'!$B:$AZ,15,FALSE)),IF($X$1=2,(VLOOKUP(B253,'X2'!$B:$AZ,15,FALSE)),IF($X$1=3,(VLOOKUP(B253,'X3'!$B:$AZ,15,FALSE)),IF($X$1=4,(VLOOKUP(B253,'X4'!$B:$AZ,15,FALSE)),IF($X$1=5,(VLOOKUP(B253,'X5'!$B:$AZ,15,FALSE)),IF($X$1=6,(VLOOKUP(B253,'X6'!$B:$AZ,15,FALSE)),IF($X$1=7,(VLOOKUP(B253,'X7'!$B:$AZ,15,FALSE)),IF($X$1=8,(VLOOKUP(B253,'X8'!$B:$AZ,15,FALSE)),IF($X$1=9,(VLOOKUP(B253,'X9'!$B:$AZ,15,FALSE)),IF($X$1=10,(VLOOKUP(B253,'X10'!$B:$AZ,15,FALSE)),IF($X$1=11,(VLOOKUP(B253,'X11'!$B:$AZ,15,FALSE)),IF($X$1=12,(VLOOKUP(B253,'X12'!$B:$AZ,15,FALSE)),IF($X$1=13,(VLOOKUP(B253,'X13'!$B:$AZ,15,FALSE)),"B")))))))))))))))</f>
        <v xml:space="preserve"> </v>
      </c>
      <c r="S253" s="185" t="str">
        <f ca="1">IF(ISERROR(IF((IF($X$1=1,(VLOOKUP(B253,'X1'!$B:$AZ,14,FALSE)),(IF($X$1=2,(VLOOKUP(B253,'X2'!$B:$AZ,14,FALSE)),(IF($X$1=3,(VLOOKUP(B253,'X3'!$B:$AZ,14,FALSE)),(IF($X$1=4,(VLOOKUP(B253,'X4'!$B:$AZ,14,FALSE)),(IF($X$1=5,(VLOOKUP(B253,'X5'!$B:$AZ,14,FALSE)),(IF($X$1=6,(VLOOKUP(B253,'X6'!$B:$AZ,14,FALSE)),(IF($X$1=7,(VLOOKUP(B253,'X7'!$B:$AZ,14,FALSE)),(IF($X$1=8,(VLOOKUP(B253,'X8'!$B:$AZ,14,FALSE)),(IF($X$1=9,(VLOOKUP(B253,'X9'!$B:$AZ,14,FALSE)),(IF($X$1=10,(VLOOKUP(B253,'X10'!$B:$AZ,14,FALSE)),(IF($X$1=11,(VLOOKUP(B253,'X11'!$B:$AZ,14,FALSE)),(IF($X$1=12,(VLOOKUP(B253,'X12'!$B:$AZ,14,FALSE)),(VLOOKUP(B253,'X13'!$B:$AZ,14,FALSE))))))))))))))))))))))))))=$V$1," ",(IF($X$1=1,(VLOOKUP(B253,'X1'!$B:$AZ,14,FALSE)),(IF($X$1=2,(VLOOKUP(B253,'X2'!$B:$AZ,14,FALSE)),(IF($X$1=3,(VLOOKUP(B253,'X3'!$B:$AZ,14,FALSE)),(IF($X$1=4,(VLOOKUP(B253,'X4'!$B:$AZ,14,FALSE)),(IF($X$1=5,(VLOOKUP(B253,'X5'!$B:$AZ,14,FALSE)),(IF($X$1=6,(VLOOKUP(B253,'X6'!$B:$AZ,14,FALSE)),(IF($X$1=7,(VLOOKUP(B253,'X7'!$B:$AZ,14,FALSE)),(IF($X$1=8,(VLOOKUP(B253,'X8'!$B:$AZ,14,FALSE)),(IF($X$1=9,(VLOOKUP(B253,'X9'!$B:$AZ,14,FALSE)),(IF($X$1=10,(VLOOKUP(B253,'X10'!$B:$AZ,14,FALSE)),(IF($X$1=11,(VLOOKUP(B253,'X11'!$B:$AZ,14,FALSE)),(IF($X$1=12,(VLOOKUP(B253,'X12'!$B:$AZ,14,FALSE)),(VLOOKUP(B253,'X13'!$B:$AZ,14,FALSE))))))))))))))))))))))))))))=TRUE," ",(IF((IF($X$1=1,(VLOOKUP(B253,'X1'!$B:$AZ,14,FALSE)),(IF($X$1=2,(VLOOKUP(B253,'X2'!$B:$AZ,14,FALSE)),(IF($X$1=3,(VLOOKUP(B253,'X3'!$B:$AZ,14,FALSE)),(IF($X$1=4,(VLOOKUP(B253,'X4'!$B:$AZ,14,FALSE)),(IF($X$1=5,(VLOOKUP(B253,'X5'!$B:$AZ,14,FALSE)),(IF($X$1=6,(VLOOKUP(B253,'X6'!$B:$AZ,14,FALSE)),(IF($X$1=7,(VLOOKUP(B253,'X7'!$B:$AZ,14,FALSE)),(IF($X$1=8,(VLOOKUP(B253,'X8'!$B:$AZ,14,FALSE)),(IF($X$1=9,(VLOOKUP(B253,'X9'!$B:$AZ,14,FALSE)),(IF($X$1=10,(VLOOKUP(B253,'X10'!$B:$AZ,14,FALSE)),(IF($X$1=11,(VLOOKUP(B253,'X11'!$B:$AZ,14,FALSE)),(IF($X$1=12,(VLOOKUP(B253,'X12'!$B:$AZ,14,FALSE)),(VLOOKUP(B253,'X13'!$B:$AZ,14,FALSE))))))))))))))))))))))))))=$V$1," ",(IF($X$1=1,(VLOOKUP(B253,'X1'!$B:$AZ,14,FALSE)),(IF($X$1=2,(VLOOKUP(B253,'X2'!$B:$AZ,14,FALSE)),(IF($X$1=3,(VLOOKUP(B253,'X3'!$B:$AZ,14,FALSE)),(IF($X$1=4,(VLOOKUP(B253,'X4'!$B:$AZ,14,FALSE)),(IF($X$1=5,(VLOOKUP(B253,'X5'!$B:$AZ,14,FALSE)),(IF($X$1=6,(VLOOKUP(B253,'X6'!$B:$AZ,14,FALSE)),(IF($X$1=7,(VLOOKUP(B253,'X7'!$B:$AZ,14,FALSE)),(IF($X$1=8,(VLOOKUP(B253,'X8'!$B:$AZ,14,FALSE)),(IF($X$1=9,(VLOOKUP(B253,'X9'!$B:$AZ,14,FALSE)),(IF($X$1=10,(VLOOKUP(B253,'X10'!$B:$AZ,14,FALSE)),(IF($X$1=11,(VLOOKUP(B253,'X11'!$B:$AZ,14,FALSE)),(IF($X$1=12,(VLOOKUP(B253,'X12'!$B:$AZ,14,FALSE)),(VLOOKUP(B253,'X13'!$B:$AZ,14,FALSE)))))))))))))))))))))))))))))</f>
        <v xml:space="preserve"> </v>
      </c>
    </row>
    <row r="254" spans="1:19" ht="14.1" customHeight="1" x14ac:dyDescent="0.2">
      <c r="A254" s="156" t="s">
        <v>1058</v>
      </c>
      <c r="B254" s="122" t="str">
        <f>IF(ISERROR(IF($U$16=1,(VLOOKUP(A254,$AC$89:$AH$125,2,FALSE)),IF((IF($X$1=1,'X1'!B213,(IF($X$1=2,'X2'!B213,(IF($X$1=3,'X3'!B213,(IF($X$1=4,'X4'!B213,(IF($X$1=5,'X5'!B213,(IF($X$1=6,'X6'!B213,(IF($X$1=7,'X7'!B213,(IF($X$1=8,'X8'!B213,(IF($X$1=9,'X9'!B213,(IF($X$1=10,'X10'!B213,(IF($X$1=11,'X11'!B213,(IF($X$1=12,'X12'!B213,'X13'!B213))))))))))))))))))))))))="","",(IF($X$1=1,'X1'!B213,(IF($X$1=2,'X2'!B213,(IF($X$1=3,'X3'!B213,(IF($X$1=4,'X4'!B213,(IF($X$1=5,'X5'!B213,(IF($X$1=6,'X6'!B213,(IF($X$1=7,'X7'!B213,(IF($X$1=8,'X8'!B213,(IF($X$1=9,'X9'!B213,(IF($X$1=10,'X10'!B213,(IF($X$1=11,'X11'!B213,(IF($X$1=12,'X12'!B213,'X13'!B213)))))))))))))))))))))))))))=TRUE," ",(IF($U$16=1,(VLOOKUP(A254,$AC$89:$AH$125,2,FALSE)),IF((IF($X$1=1,'X1'!B213,(IF($X$1=2,'X2'!B213,(IF($X$1=3,'X3'!B213,(IF($X$1=4,'X4'!B213,(IF($X$1=5,'X5'!B213,(IF($X$1=6,'X6'!B213,(IF($X$1=7,'X7'!B213,(IF($X$1=8,'X8'!B213,(IF($X$1=9,'X9'!B213,(IF($X$1=10,'X10'!B213,(IF($X$1=11,'X11'!B213,(IF($X$1=12,'X12'!B213,'X13'!B213))))))))))))))))))))))))="","",(IF($X$1=1,'X1'!B213,(IF($X$1=2,'X2'!B213,(IF($X$1=3,'X3'!B213,(IF($X$1=4,'X4'!B213,(IF($X$1=5,'X5'!B213,(IF($X$1=6,'X6'!B213,(IF($X$1=7,'X7'!B213,(IF($X$1=8,'X8'!B213,(IF($X$1=9,'X9'!B213,(IF($X$1=10,'X10'!B213,(IF($X$1=11,'X11'!B213,(IF($X$1=12,'X12'!B213,'X13'!B213))))))))))))))))))))))))))))</f>
        <v/>
      </c>
      <c r="C254" s="181" t="str">
        <f ca="1">IF(ISERROR(IF($X$1=1,(VLOOKUP(B254,'X1'!$B:$AZ,47,FALSE)),IF($X$1=2,(VLOOKUP(B254,'X2'!$B:$AZ,47,FALSE)),IF($X$1=3,(VLOOKUP(B254,'X3'!$B:$AZ,47,FALSE)),IF($X$1=4,(VLOOKUP(B254,'X4'!$B:$AZ,47,FALSE)),IF($X$1=5,(VLOOKUP(B254,'X5'!$B:$AZ,47,FALSE)),IF($X$1=6,(VLOOKUP(B254,'X6'!$B:$AZ,47,FALSE)),IF($X$1=7,(VLOOKUP(B254,'X7'!$B:$AZ,47,FALSE)),IF($X$1=8,(VLOOKUP(B254,'X8'!$B:$AZ,47,FALSE)),IF($X$1=9,(VLOOKUP(B254,'X9'!$B:$AZ,47,FALSE)),IF($X$1=10,(VLOOKUP(B254,'X10'!$B:$AZ,47,FALSE)),IF($X$1=11,(VLOOKUP(B254,'X11'!$B:$AZ,47,FALSE)),IF($X$1=12,(VLOOKUP(B254,'X12'!$B:$AZ,47,FALSE)),IF($X$1=13,(VLOOKUP(B254,'X13'!$B:$AZ,47,FALSE)),"B"))))))))))))))=TRUE," ",(IF($X$1=1,(VLOOKUP(B254,'X1'!$B:$AZ,47,FALSE)),IF($X$1=2,(VLOOKUP(B254,'X2'!$B:$AZ,47,FALSE)),IF($X$1=3,(VLOOKUP(B254,'X3'!$B:$AZ,47,FALSE)),IF($X$1=4,(VLOOKUP(B254,'X4'!$B:$AZ,47,FALSE)),IF($X$1=5,(VLOOKUP(B254,'X5'!$B:$AZ,47,FALSE)),IF($X$1=6,(VLOOKUP(B254,'X6'!$B:$AZ,47,FALSE)),IF($X$1=7,(VLOOKUP(B254,'X7'!$B:$AZ,47,FALSE)),IF($X$1=8,(VLOOKUP(B254,'X8'!$B:$AZ,47,FALSE)),IF($X$1=9,(VLOOKUP(B254,'X9'!$B:$AZ,47,FALSE)),IF($X$1=10,(VLOOKUP(B254,'X10'!$B:$AZ,47,FALSE)),IF($X$1=11,(VLOOKUP(B254,'X11'!$B:$AZ,47,FALSE)),IF($X$1=12,(VLOOKUP(B254,'X12'!$B:$AZ,47,FALSE)),IF($X$1=13,(VLOOKUP(B254,'X13'!$B:$AZ,47,FALSE)),"B")))))))))))))))</f>
        <v xml:space="preserve"> </v>
      </c>
      <c r="D254" s="181" t="str">
        <f ca="1">IF(ISERROR(IF($X$1=1,(VLOOKUP(B254,'X1'!$B:$AP,41,FALSE)),IF($X$1=2,(VLOOKUP(B254,'X2'!$B:$AP,41,FALSE)),IF($X$1=3,(VLOOKUP(B254,'X3'!$B:$AP,41,FALSE)),IF($X$1=4,(VLOOKUP(B254,'X4'!$B:$AP,41,FALSE)),IF($X$1=5,(VLOOKUP(B254,'X5'!$B:$AP,41,FALSE)),IF($X$1=6,(VLOOKUP(B254,'X6'!$B:$AP,41,FALSE)),IF($X$1=7,(VLOOKUP(B254,'X7'!$B:$AP,41,FALSE)),IF($X$1=8,(VLOOKUP(B254,'X8'!$B:$AP,41,FALSE)),IF($X$1=9,(VLOOKUP(B254,'X9'!$B:$AP,41,FALSE)),IF($X$1=10,(VLOOKUP(B254,'X10'!$B:$AP,41,FALSE)),IF($X$1=11,(VLOOKUP(B254,'X11'!$B:$AP,41,FALSE)),IF($X$1=12,(VLOOKUP(B254,'X12'!$B:$AP,41,FALSE)),IF($X$1=13,(VLOOKUP(B254,'X13'!$B:$AP,41,FALSE)),"B"))))))))))))))=TRUE," ",(IF($X$1=1,(VLOOKUP(B254,'X1'!$B:$AP,41,FALSE)),IF($X$1=2,(VLOOKUP(B254,'X2'!$B:$AP,41,FALSE)),IF($X$1=3,(VLOOKUP(B254,'X3'!$B:$AP,41,FALSE)),IF($X$1=4,(VLOOKUP(B254,'X4'!$B:$AP,41,FALSE)),IF($X$1=5,(VLOOKUP(B254,'X5'!$B:$AP,41,FALSE)),IF($X$1=6,(VLOOKUP(B254,'X6'!$B:$AP,41,FALSE)),IF($X$1=7,(VLOOKUP(B254,'X7'!$B:$AP,41,FALSE)),IF($X$1=8,(VLOOKUP(B254,'X8'!$B:$AP,41,FALSE)),IF($X$1=9,(VLOOKUP(B254,'X9'!$B:$AP,41,FALSE)),IF($X$1=10,(VLOOKUP(B254,'X10'!$B:$AP,41,FALSE)),IF($X$1=11,(VLOOKUP(B254,'X11'!$B:$AP,41,FALSE)),IF($X$1=12,(VLOOKUP(B254,'X12'!$B:$AP,41,FALSE)),IF($X$1=13,(VLOOKUP(B254,'X13'!$B:$AP,41,FALSE)),"B")))))))))))))))</f>
        <v xml:space="preserve"> </v>
      </c>
      <c r="E254" s="182" t="str">
        <f ca="1">IF(ISERROR(IF($X$1=1,(VLOOKUP(B254,'X1'!$B:$AP,7,FALSE)),IF($X$1=2,(VLOOKUP(B254,'X2'!$B:$AP,7,FALSE)),IF($X$1=3,(VLOOKUP(B254,'X3'!$B:$AP,7,FALSE)),IF($X$1=4,(VLOOKUP(B254,'X4'!$B:$AP,7,FALSE)),IF($X$1=5,(VLOOKUP(B254,'X5'!$B:$AP,7,FALSE)),IF($X$1=6,(VLOOKUP(B254,'X6'!$B:$AP,7,FALSE)),IF($X$1=7,(VLOOKUP(B254,'X7'!$B:$AP,7,FALSE)),IF($X$1=8,(VLOOKUP(B254,'X8'!$B:$AP,7,FALSE)),IF($X$1=9,(VLOOKUP(B254,'X9'!$B:$AP,7,FALSE)),IF($X$1=10,(VLOOKUP(B254,'X10'!$B:$AP,7,FALSE)),IF($X$1=11,(VLOOKUP(B254,'X11'!$B:$AP,7,FALSE)),IF($X$1=12,(VLOOKUP(B254,'X12'!$B:$AP,7,FALSE)),IF($X$1=13,(VLOOKUP(B254,'X13'!$B:$AP,7,FALSE)),"B"))))))))))))))=TRUE," ",(IF($X$1=1,(VLOOKUP(B254,'X1'!$B:$AP,7,FALSE)),IF($X$1=2,(VLOOKUP(B254,'X2'!$B:$AP,7,FALSE)),IF($X$1=3,(VLOOKUP(B254,'X3'!$B:$AP,7,FALSE)),IF($X$1=4,(VLOOKUP(B254,'X4'!$B:$AP,7,FALSE)),IF($X$1=5,(VLOOKUP(B254,'X5'!$B:$AP,7,FALSE)),IF($X$1=6,(VLOOKUP(B254,'X6'!$B:$AP,7,FALSE)),IF($X$1=7,(VLOOKUP(B254,'X7'!$B:$AP,7,FALSE)),IF($X$1=8,(VLOOKUP(B254,'X8'!$B:$AP,7,FALSE)),IF($X$1=9,(VLOOKUP(B254,'X9'!$B:$AP,7,FALSE)),IF($X$1=10,(VLOOKUP(B254,'X10'!$B:$AP,7,FALSE)),IF($X$1=11,(VLOOKUP(B254,'X11'!$B:$AP,7,FALSE)),IF($X$1=12,(VLOOKUP(B254,'X12'!$B:$AP,7,FALSE)),IF($X$1=13,(VLOOKUP(B254,'X13'!$B:$AP,7,FALSE)),"B")))))))))))))))</f>
        <v xml:space="preserve"> </v>
      </c>
      <c r="F254" s="182" t="str">
        <f ca="1">IF(ISERROR(IF((IF($X$1=1,(VLOOKUP(B254,'X1'!$B:$AO,6,FALSE)),(IF($X$1=2,(VLOOKUP(B254,'X2'!$B:$AO,6,FALSE)),(IF($X$1=3,(VLOOKUP(B254,'X3'!$B:$AO,6,FALSE)),(IF($X$1=4,(VLOOKUP(B254,'X4'!$B:$AO,6,FALSE)),(IF($X$1=5,(VLOOKUP(B254,'X5'!$B:$AO,6,FALSE)),(IF($X$1=6,(VLOOKUP(B254,'X6'!$B:$AO,6,FALSE)),(IF($X$1=7,(VLOOKUP(B254,'X7'!$B:$AO,6,FALSE)),(IF($X$1=8,(VLOOKUP(B254,'X8'!$B:$AO,6,FALSE)),(IF($X$1=9,(VLOOKUP(B254,'X9'!$B:$AO,6,FALSE)),(IF($X$1=10,(VLOOKUP(B254,'X10'!$B:$AO,6,FALSE)),(IF($X$1=11,(VLOOKUP(B254,'X11'!$B:$AO,6,FALSE)),(IF($X$1=12,(VLOOKUP(B254,'X12'!$B:$AO,6,FALSE)),(VLOOKUP(B254,'X13'!$B:$AO,6,FALSE))))))))))))))))))))))))))=$V$1," ",(IF($X$1=1,(VLOOKUP(B254,'X1'!$B:$AO,6,FALSE)),(IF($X$1=2,(VLOOKUP(B254,'X2'!$B:$AO,6,FALSE)),(IF($X$1=3,(VLOOKUP(B254,'X3'!$B:$AO,6,FALSE)),(IF($X$1=4,(VLOOKUP(B254,'X4'!$B:$AO,6,FALSE)),(IF($X$1=5,(VLOOKUP(B254,'X5'!$B:$AO,6,FALSE)),(IF($X$1=6,(VLOOKUP(B254,'X6'!$B:$AO,6,FALSE)),(IF($X$1=7,(VLOOKUP(B254,'X7'!$B:$AO,6,FALSE)),(IF($X$1=8,(VLOOKUP(B254,'X8'!$B:$AO,6,FALSE)),(IF($X$1=9,(VLOOKUP(B254,'X9'!$B:$AO,6,FALSE)),(IF($X$1=10,(VLOOKUP(B254,'X10'!$B:$AO,6,FALSE)),(IF($X$1=11,(VLOOKUP(B254,'X11'!$B:$AO,6,FALSE)),(IF($X$1=12,(VLOOKUP(B254,'X12'!$B:$AO,6,FALSE)),(VLOOKUP(B254,'X13'!$B:$AO,6,FALSE))))))))))))))))))))))))))))=TRUE," ",(IF((IF($X$1=1,(VLOOKUP(B254,'X1'!$B:$AO,6,FALSE)),(IF($X$1=2,(VLOOKUP(B254,'X2'!$B:$AO,6,FALSE)),(IF($X$1=3,(VLOOKUP(B254,'X3'!$B:$AO,6,FALSE)),(IF($X$1=4,(VLOOKUP(B254,'X4'!$B:$AO,6,FALSE)),(IF($X$1=5,(VLOOKUP(B254,'X5'!$B:$AO,6,FALSE)),(IF($X$1=6,(VLOOKUP(B254,'X6'!$B:$AO,6,FALSE)),(IF($X$1=7,(VLOOKUP(B254,'X7'!$B:$AO,6,FALSE)),(IF($X$1=8,(VLOOKUP(B254,'X8'!$B:$AO,6,FALSE)),(IF($X$1=9,(VLOOKUP(B254,'X9'!$B:$AO,6,FALSE)),(IF($X$1=10,(VLOOKUP(B254,'X10'!$B:$AO,6,FALSE)),(IF($X$1=11,(VLOOKUP(B254,'X11'!$B:$AO,6,FALSE)),(IF($X$1=12,(VLOOKUP(B254,'X12'!$B:$AO,6,FALSE)),(VLOOKUP(B254,'X13'!$B:$AO,6,FALSE))))))))))))))))))))))))))=$V$1," ",(IF($X$1=1,(VLOOKUP(B254,'X1'!$B:$AO,6,FALSE)),(IF($X$1=2,(VLOOKUP(B254,'X2'!$B:$AO,6,FALSE)),(IF($X$1=3,(VLOOKUP(B254,'X3'!$B:$AO,6,FALSE)),(IF($X$1=4,(VLOOKUP(B254,'X4'!$B:$AO,6,FALSE)),(IF($X$1=5,(VLOOKUP(B254,'X5'!$B:$AO,6,FALSE)),(IF($X$1=6,(VLOOKUP(B254,'X6'!$B:$AO,6,FALSE)),(IF($X$1=7,(VLOOKUP(B254,'X7'!$B:$AO,6,FALSE)),(IF($X$1=8,(VLOOKUP(B254,'X8'!$B:$AO,6,FALSE)),(IF($X$1=9,(VLOOKUP(B254,'X9'!$B:$AO,6,FALSE)),(IF($X$1=10,(VLOOKUP(B254,'X10'!$B:$AO,6,FALSE)),(IF($X$1=11,(VLOOKUP(B254,'X11'!$B:$AO,6,FALSE)),(IF($X$1=12,(VLOOKUP(B254,'X12'!$B:$AO,6,FALSE)),(VLOOKUP(B254,'X13'!$B:$AO,6,FALSE)))))))))))))))))))))))))))))</f>
        <v xml:space="preserve"> </v>
      </c>
      <c r="G254" s="182" t="str">
        <f ca="1">IF(ISERROR(IF($X$1=1,(VLOOKUP(B254,'X1'!$B:$AZ,44,FALSE)),IF($X$1=2,(VLOOKUP(B254,'X2'!$B:$AZ,44,FALSE)),IF($X$1=3,(VLOOKUP(B254,'X3'!$B:$AZ,44,FALSE)),IF($X$1=4,(VLOOKUP(B254,'X4'!$B:$AZ,44,FALSE)),IF($X$1=5,(VLOOKUP(B254,'X5'!$B:$AZ,44,FALSE)),IF($X$1=6,(VLOOKUP(B254,'X6'!$B:$AZ,44,FALSE)),IF($X$1=7,(VLOOKUP(B254,'X7'!$B:$AZ,44,FALSE)),IF($X$1=8,(VLOOKUP(B254,'X8'!$B:$AZ,44,FALSE)),IF($X$1=9,(VLOOKUP(B254,'X9'!$B:$AZ,44,FALSE)),IF($X$1=10,(VLOOKUP(B254,'X10'!$B:$AZ,44,FALSE)),IF($X$1=11,(VLOOKUP(B254,'X11'!$B:$AZ,44,FALSE)),IF($X$1=12,(VLOOKUP(B254,'X12'!$B:$AZ,44,FALSE)),IF($X$1=13,(VLOOKUP(B254,'X13'!$B:$AZ,44,FALSE)),"B"))))))))))))))=TRUE," ",(IF($X$1=1,(VLOOKUP(B254,'X1'!$B:$AZ,44,FALSE)),IF($X$1=2,(VLOOKUP(B254,'X2'!$B:$AZ,44,FALSE)),IF($X$1=3,(VLOOKUP(B254,'X3'!$B:$AZ,44,FALSE)),IF($X$1=4,(VLOOKUP(B254,'X4'!$B:$AZ,44,FALSE)),IF($X$1=5,(VLOOKUP(B254,'X5'!$B:$AZ,44,FALSE)),IF($X$1=6,(VLOOKUP(B254,'X6'!$B:$AZ,44,FALSE)),IF($X$1=7,(VLOOKUP(B254,'X7'!$B:$AZ,44,FALSE)),IF($X$1=8,(VLOOKUP(B254,'X8'!$B:$AZ,44,FALSE)),IF($X$1=9,(VLOOKUP(B254,'X9'!$B:$AZ,44,FALSE)),IF($X$1=10,(VLOOKUP(B254,'X10'!$B:$AZ,44,FALSE)),IF($X$1=11,(VLOOKUP(B254,'X11'!$B:$AZ,44,FALSE)),IF($X$1=12,(VLOOKUP(B254,'X12'!$B:$AZ,44,FALSE)),IF($X$1=13,(VLOOKUP(B254,'X13'!$B:$AZ,44,FALSE)),"B")))))))))))))))</f>
        <v xml:space="preserve"> </v>
      </c>
      <c r="H254" s="182" t="str">
        <f ca="1">IF(ISERROR(IF($X$1=1,(VLOOKUP(B254,'X1'!$B:$AZ,8,FALSE)),IF($X$1=2,(VLOOKUP(B254,'X2'!$B:$AZ,8,FALSE)),IF($X$1=3,(VLOOKUP(B254,'X3'!$B:$AZ,8,FALSE)),IF($X$1=4,(VLOOKUP(B254,'X4'!$B:$AZ,8,FALSE)),IF($X$1=5,(VLOOKUP(B254,'X5'!$B:$AZ,8,FALSE)),IF($X$1=6,(VLOOKUP(B254,'X6'!$B:$AZ,8,FALSE)),IF($X$1=7,(VLOOKUP(B254,'X7'!$B:$AZ,8,FALSE)),IF($X$1=8,(VLOOKUP(B254,'X8'!$B:$AZ,8,FALSE)),IF($X$1=9,(VLOOKUP(B254,'X9'!$B:$AZ,8,FALSE)),IF($X$1=10,(VLOOKUP(B254,'X10'!$B:$AZ,8,FALSE)),IF($X$1=11,(VLOOKUP(B254,'X11'!$B:$AZ,8,FALSE)),IF($X$1=12,(VLOOKUP(B254,'X12'!$B:$AZ,8,FALSE)),IF($X$1=13,(VLOOKUP(B254,'X13'!$B:$AZ,8,FALSE)),"B"))))))))))))))=TRUE," ",(IF($X$1=1,(VLOOKUP(B254,'X1'!$B:$AZ,8,FALSE)),IF($X$1=2,(VLOOKUP(B254,'X2'!$B:$AZ,8,FALSE)),IF($X$1=3,(VLOOKUP(B254,'X3'!$B:$AZ,8,FALSE)),IF($X$1=4,(VLOOKUP(B254,'X4'!$B:$AZ,8,FALSE)),IF($X$1=5,(VLOOKUP(B254,'X5'!$B:$AZ,8,FALSE)),IF($X$1=6,(VLOOKUP(B254,'X6'!$B:$AZ,8,FALSE)),IF($X$1=7,(VLOOKUP(B254,'X7'!$B:$AZ,8,FALSE)),IF($X$1=8,(VLOOKUP(B254,'X8'!$B:$AZ,8,FALSE)),IF($X$1=9,(VLOOKUP(B254,'X9'!$B:$AZ,8,FALSE)),IF($X$1=10,(VLOOKUP(B254,'X10'!$B:$AZ,8,FALSE)),IF($X$1=11,(VLOOKUP(B254,'X11'!$B:$AZ,8,FALSE)),IF($X$1=12,(VLOOKUP(B254,'X12'!$B:$AZ,8,FALSE)),IF($X$1=13,(VLOOKUP(B254,'X13'!$B:$AZ,8,FALSE)),"B")))))))))))))))</f>
        <v xml:space="preserve"> </v>
      </c>
      <c r="I254" s="183" t="str">
        <f ca="1">IF(ISERROR(IF($X$1=1,(VLOOKUP(B254,'X1'!$B:$AZ,2,FALSE)),IF($X$1=2,(VLOOKUP(B254,'X2'!$B:$AZ,2,FALSE)),IF($X$1=3,(VLOOKUP(B254,'X3'!$B:$AZ,2,FALSE)),IF($X$1=4,(VLOOKUP(B254,'X4'!$B:$AZ,2,FALSE)),IF($X$1=5,(VLOOKUP(B254,'X5'!$B:$AZ,2,FALSE)),IF($X$1=6,(VLOOKUP(B254,'X6'!$B:$AZ,2,FALSE)),IF($X$1=7,(VLOOKUP(B254,'X7'!$B:$AZ,2,FALSE)),IF($X$1=8,(VLOOKUP(B254,'X8'!$B:$AZ,2,FALSE)),IF($X$1=9,(VLOOKUP(B254,'X9'!$B:$AZ,2,FALSE)),IF($X$1=10,(VLOOKUP(B254,'X10'!$B:$AZ,2,FALSE)),IF($X$1=11,(VLOOKUP(B254,'X11'!$B:$AZ,2,FALSE)),IF($X$1=12,(VLOOKUP(B254,'X12'!$B:$AZ,2,FALSE)),IF($X$1=13,(VLOOKUP(B254,'X13'!$B:$AZ,2,FALSE)),"B"))))))))))))))=TRUE," ",(IF($X$1=1,(VLOOKUP(B254,'X1'!$B:$AZ,2,FALSE)),IF($X$1=2,(VLOOKUP(B254,'X2'!$B:$AZ,2,FALSE)),IF($X$1=3,(VLOOKUP(B254,'X3'!$B:$AZ,2,FALSE)),IF($X$1=4,(VLOOKUP(B254,'X4'!$B:$AZ,2,FALSE)),IF($X$1=5,(VLOOKUP(B254,'X5'!$B:$AZ,2,FALSE)),IF($X$1=6,(VLOOKUP(B254,'X6'!$B:$AZ,2,FALSE)),IF($X$1=7,(VLOOKUP(B254,'X7'!$B:$AZ,2,FALSE)),IF($X$1=8,(VLOOKUP(B254,'X8'!$B:$AZ,2,FALSE)),IF($X$1=9,(VLOOKUP(B254,'X9'!$B:$AZ,2,FALSE)),IF($X$1=10,(VLOOKUP(B254,'X10'!$B:$AZ,2,FALSE)),IF($X$1=11,(VLOOKUP(B254,'X11'!$B:$AZ,2,FALSE)),IF($X$1=12,(VLOOKUP(B254,'X12'!$B:$AZ,2,FALSE)),IF($X$1=13,(VLOOKUP(B254,'X13'!$B:$AZ,2,FALSE)),"B")))))))))))))))</f>
        <v xml:space="preserve"> </v>
      </c>
      <c r="J254" s="183" t="str">
        <f ca="1">IF(ISERROR(IF($X$1=1,(VLOOKUP(B254,'X1'!$B:$AZ,3,FALSE)),IF($X$1=2,(VLOOKUP(B254,'X2'!$B:$AZ,3,FALSE)),IF($X$1=3,(VLOOKUP(B254,'X3'!$B:$AZ,3,FALSE)),IF($X$1=4,(VLOOKUP(B254,'X4'!$B:$AZ,3,FALSE)),IF($X$1=5,(VLOOKUP(B254,'X5'!$B:$AZ,3,FALSE)),IF($X$1=6,(VLOOKUP(B254,'X6'!$B:$AZ,3,FALSE)),IF($X$1=7,(VLOOKUP(B254,'X7'!$B:$AZ,3,FALSE)),IF($X$1=8,(VLOOKUP(B254,'X8'!$B:$AZ,3,FALSE)),IF($X$1=9,(VLOOKUP(B254,'X9'!$B:$AZ,3,FALSE)),IF($X$1=10,(VLOOKUP(B254,'X10'!$B:$AZ,3,FALSE)),IF($X$1=11,(VLOOKUP(B254,'X11'!$B:$AZ,3,FALSE)),IF($X$1=12,(VLOOKUP(B254,'X12'!$B:$AZ,3,FALSE)),IF($X$1=13,(VLOOKUP(B254,'X13'!$B:$AZ,3,FALSE)),"B"))))))))))))))=TRUE," ",(IF($X$1=1,(VLOOKUP(B254,'X1'!$B:$AZ,3,FALSE)),IF($X$1=2,(VLOOKUP(B254,'X2'!$B:$AZ,3,FALSE)),IF($X$1=3,(VLOOKUP(B254,'X3'!$B:$AZ,3,FALSE)),IF($X$1=4,(VLOOKUP(B254,'X4'!$B:$AZ,3,FALSE)),IF($X$1=5,(VLOOKUP(B254,'X5'!$B:$AZ,3,FALSE)),IF($X$1=6,(VLOOKUP(B254,'X6'!$B:$AZ,3,FALSE)),IF($X$1=7,(VLOOKUP(B254,'X7'!$B:$AZ,3,FALSE)),IF($X$1=8,(VLOOKUP(B254,'X8'!$B:$AZ,3,FALSE)),IF($X$1=9,(VLOOKUP(B254,'X9'!$B:$AZ,3,FALSE)),IF($X$1=10,(VLOOKUP(B254,'X10'!$B:$AZ,3,FALSE)),IF($X$1=11,(VLOOKUP(B254,'X11'!$B:$AZ,3,FALSE)),IF($X$1=12,(VLOOKUP(B254,'X12'!$B:$AZ,3,FALSE)),IF($X$1=13,(VLOOKUP(B254,'X13'!$B:$AZ,3,FALSE)),"B")))))))))))))))</f>
        <v xml:space="preserve"> </v>
      </c>
      <c r="K254" s="183" t="str">
        <f ca="1">IF(ISERROR(IF($X$1=1,(VLOOKUP(B254,'X1'!$B:$AZ,5,FALSE)),IF($X$1=2,(VLOOKUP(B254,'X2'!$B:$AZ,5,FALSE)),IF($X$1=3,(VLOOKUP(B254,'X3'!$B:$AZ,5,FALSE)),IF($X$1=4,(VLOOKUP(B254,'X4'!$B:$AZ,5,FALSE)),IF($X$1=5,(VLOOKUP(B254,'X5'!$B:$AZ,5,FALSE)),IF($X$1=6,(VLOOKUP(B254,'X6'!$B:$AZ,5,FALSE)),IF($X$1=7,(VLOOKUP(B254,'X7'!$B:$AZ,5,FALSE)),IF($X$1=8,(VLOOKUP(B254,'X8'!$B:$AZ,5,FALSE)),IF($X$1=9,(VLOOKUP(B254,'X9'!$B:$AZ,5,FALSE)),IF($X$1=10,(VLOOKUP(B254,'X10'!$B:$AZ,5,FALSE)),IF($X$1=11,(VLOOKUP(B254,'X11'!$B:$AZ,5,FALSE)),IF($X$1=12,(VLOOKUP(B254,'X12'!$B:$AZ,5,FALSE)),IF($X$1=13,(VLOOKUP(B254,'X13'!$B:$AZ,5,FALSE)),"B"))))))))))))))=TRUE," ",(IF($X$1=1,(VLOOKUP(B254,'X1'!$B:$AZ,5,FALSE)),IF($X$1=2,(VLOOKUP(B254,'X2'!$B:$AZ,5,FALSE)),IF($X$1=3,(VLOOKUP(B254,'X3'!$B:$AZ,5,FALSE)),IF($X$1=4,(VLOOKUP(B254,'X4'!$B:$AZ,5,FALSE)),IF($X$1=5,(VLOOKUP(B254,'X5'!$B:$AZ,5,FALSE)),IF($X$1=6,(VLOOKUP(B254,'X6'!$B:$AZ,5,FALSE)),IF($X$1=7,(VLOOKUP(B254,'X7'!$B:$AZ,5,FALSE)),IF($X$1=8,(VLOOKUP(B254,'X8'!$B:$AZ,5,FALSE)),IF($X$1=9,(VLOOKUP(B254,'X9'!$B:$AZ,5,FALSE)),IF($X$1=10,(VLOOKUP(B254,'X10'!$B:$AZ,5,FALSE)),IF($X$1=11,(VLOOKUP(B254,'X11'!$B:$AZ,5,FALSE)),IF($X$1=12,(VLOOKUP(B254,'X12'!$B:$AZ,5,FALSE)),IF($X$1=13,(VLOOKUP(B254,'X13'!$B:$AZ,5,FALSE)),"B")))))))))))))))</f>
        <v xml:space="preserve"> </v>
      </c>
      <c r="L254" s="184" t="str">
        <f ca="1">IF(ISERROR(IF($X$1=1,(VLOOKUP(B254,'X1'!$B:$AZ,9,FALSE)),IF($X$1=2,(VLOOKUP(B254,'X2'!$B:$AZ,9,FALSE)),IF($X$1=3,(VLOOKUP(B254,'X3'!$B:$AZ,9,FALSE)),IF($X$1=4,(VLOOKUP(B254,'X4'!$B:$AZ,9,FALSE)),IF($X$1=5,(VLOOKUP(B254,'X5'!$B:$AZ,9,FALSE)),IF($X$1=6,(VLOOKUP(B254,'X6'!$B:$AZ,9,FALSE)),IF($X$1=7,(VLOOKUP(B254,'X7'!$B:$AZ,9,FALSE)),IF($X$1=8,(VLOOKUP(B254,'X8'!$B:$AZ,9,FALSE)),IF($X$1=9,(VLOOKUP(B254,'X9'!$B:$AZ,9,FALSE)),IF($X$1=10,(VLOOKUP(B254,'X10'!$B:$AZ,9,FALSE)),IF($X$1=11,(VLOOKUP(B254,'X11'!$B:$AZ,9,FALSE)),IF($X$1=12,(VLOOKUP(B254,'X12'!$B:$AZ,9,FALSE)),IF($X$1=13,(VLOOKUP(B254,'X13'!$B:$AZ,9,FALSE)),"B"))))))))))))))=TRUE," ",(IF($X$1=1,(VLOOKUP(B254,'X1'!$B:$AZ,9,FALSE)),IF($X$1=2,(VLOOKUP(B254,'X2'!$B:$AZ,9,FALSE)),IF($X$1=3,(VLOOKUP(B254,'X3'!$B:$AZ,9,FALSE)),IF($X$1=4,(VLOOKUP(B254,'X4'!$B:$AZ,9,FALSE)),IF($X$1=5,(VLOOKUP(B254,'X5'!$B:$AZ,9,FALSE)),IF($X$1=6,(VLOOKUP(B254,'X6'!$B:$AZ,9,FALSE)),IF($X$1=7,(VLOOKUP(B254,'X7'!$B:$AZ,9,FALSE)),IF($X$1=8,(VLOOKUP(B254,'X8'!$B:$AZ,9,FALSE)),IF($X$1=9,(VLOOKUP(B254,'X9'!$B:$AZ,9,FALSE)),IF($X$1=10,(VLOOKUP(B254,'X10'!$B:$AZ,9,FALSE)),IF($X$1=11,(VLOOKUP(B254,'X11'!$B:$AZ,9,FALSE)),IF($X$1=12,(VLOOKUP(B254,'X12'!$B:$AZ,9,FALSE)),IF($X$1=13,(VLOOKUP(B254,'X13'!$B:$AZ,9,FALSE)),"B")))))))))))))))</f>
        <v xml:space="preserve"> </v>
      </c>
      <c r="M254" s="184" t="str">
        <f ca="1">IF(ISERROR(IF($X$1=1,(VLOOKUP(B254,'X1'!$B:$AZ,10,FALSE)),IF($X$1=2,(VLOOKUP(B254,'X2'!$B:$AZ,10,FALSE)),IF($X$1=3,(VLOOKUP(B254,'X3'!$B:$AZ,10,FALSE)),IF($X$1=4,(VLOOKUP(B254,'X4'!$B:$AZ,10,FALSE)),IF($X$1=5,(VLOOKUP(B254,'X5'!$B:$AZ,10,FALSE)),IF($X$1=6,(VLOOKUP(B254,'X6'!$B:$AZ,10,FALSE)),IF($X$1=7,(VLOOKUP(B254,'X7'!$B:$AZ,10,FALSE)),IF($X$1=8,(VLOOKUP(B254,'X8'!$B:$AZ,10,FALSE)),IF($X$1=9,(VLOOKUP(B254,'X9'!$B:$AZ,10,FALSE)),IF($X$1=10,(VLOOKUP(B254,'X10'!$B:$AZ,10,FALSE)),IF($X$1=11,(VLOOKUP(B254,'X11'!$B:$AZ,10,FALSE)),IF($X$1=12,(VLOOKUP(B254,'X12'!$B:$AZ,10,FALSE)),IF($X$1=13,(VLOOKUP(B254,'X13'!$B:$AZ,10,FALSE)),"B"))))))))))))))=TRUE," ",(IF($X$1=1,(VLOOKUP(B254,'X1'!$B:$AZ,10,FALSE)),IF($X$1=2,(VLOOKUP(B254,'X2'!$B:$AZ,10,FALSE)),IF($X$1=3,(VLOOKUP(B254,'X3'!$B:$AZ,10,FALSE)),IF($X$1=4,(VLOOKUP(B254,'X4'!$B:$AZ,10,FALSE)),IF($X$1=5,(VLOOKUP(B254,'X5'!$B:$AZ,10,FALSE)),IF($X$1=6,(VLOOKUP(B254,'X6'!$B:$AZ,10,FALSE)),IF($X$1=7,(VLOOKUP(B254,'X7'!$B:$AZ,10,FALSE)),IF($X$1=8,(VLOOKUP(B254,'X8'!$B:$AZ,10,FALSE)),IF($X$1=9,(VLOOKUP(B254,'X9'!$B:$AZ,10,FALSE)),IF($X$1=10,(VLOOKUP(B254,'X10'!$B:$AZ,10,FALSE)),IF($X$1=11,(VLOOKUP(B254,'X11'!$B:$AZ,10,FALSE)),IF($X$1=12,(VLOOKUP(B254,'X12'!$B:$AZ,10,FALSE)),IF($X$1=13,(VLOOKUP(B254,'X13'!$B:$AZ,10,FALSE)),"B")))))))))))))))</f>
        <v xml:space="preserve"> </v>
      </c>
      <c r="N254" s="185" t="str">
        <f ca="1">IF(ISERROR(IF($X$1=1,(VLOOKUP(B254,'X1'!$B:$AZ,45,FALSE)),IF($X$1=2,(VLOOKUP(B254,'X2'!$B:$AZ,45,FALSE)),IF($X$1=3,(VLOOKUP(B254,'X3'!$B:$AZ,45,FALSE)),IF($X$1=4,(VLOOKUP(B254,'X4'!$B:$AZ,45,FALSE)),IF($X$1=5,(VLOOKUP(B254,'X5'!$B:$AZ,45,FALSE)),IF($X$1=6,(VLOOKUP(B254,'X6'!$B:$AZ,45,FALSE)),IF($X$1=7,(VLOOKUP(B254,'X7'!$B:$AZ,45,FALSE)),IF($X$1=8,(VLOOKUP(B254,'X8'!$B:$AZ,45,FALSE)),IF($X$1=9,(VLOOKUP(B254,'X9'!$B:$AZ,45,FALSE)),IF($X$1=10,(VLOOKUP(B254,'X10'!$B:$AZ,45,FALSE)),IF($X$1=11,(VLOOKUP(B254,'X11'!$B:$AZ,45,FALSE)),IF($X$1=12,(VLOOKUP(B254,'X12'!$B:$AZ,45,FALSE)),IF($X$1=13,(VLOOKUP(B254,'X13'!$B:$AZ,45,FALSE)),"B"))))))))))))))=TRUE," ",(IF($X$1=1,(VLOOKUP(B254,'X1'!$B:$AZ,45,FALSE)),IF($X$1=2,(VLOOKUP(B254,'X2'!$B:$AZ,45,FALSE)),IF($X$1=3,(VLOOKUP(B254,'X3'!$B:$AZ,45,FALSE)),IF($X$1=4,(VLOOKUP(B254,'X4'!$B:$AZ,45,FALSE)),IF($X$1=5,(VLOOKUP(B254,'X5'!$B:$AZ,45,FALSE)),IF($X$1=6,(VLOOKUP(B254,'X6'!$B:$AZ,45,FALSE)),IF($X$1=7,(VLOOKUP(B254,'X7'!$B:$AZ,45,FALSE)),IF($X$1=8,(VLOOKUP(B254,'X8'!$B:$AZ,45,FALSE)),IF($X$1=9,(VLOOKUP(B254,'X9'!$B:$AZ,45,FALSE)),IF($X$1=10,(VLOOKUP(B254,'X10'!$B:$AZ,45,FALSE)),IF($X$1=11,(VLOOKUP(B254,'X11'!$B:$AZ,45,FALSE)),IF($X$1=12,(VLOOKUP(B254,'X12'!$B:$AZ,45,FALSE)),IF($X$1=13,(VLOOKUP(B254,'X13'!$B:$AZ,45,FALSE)),"B")))))))))))))))</f>
        <v xml:space="preserve"> </v>
      </c>
      <c r="O254" s="184" t="str">
        <f ca="1">IF(ISERROR(IF($X$1=1,(VLOOKUP(B254,'X1'!$B:$AZ,11,FALSE)),IF($X$1=2,(VLOOKUP(B254,'X2'!$B:$AZ,11,FALSE)),IF($X$1=3,(VLOOKUP(B254,'X3'!$B:$AZ,11,FALSE)),IF($X$1=4,(VLOOKUP(B254,'X4'!$B:$AZ,11,FALSE)),IF($X$1=5,(VLOOKUP(B254,'X5'!$B:$AZ,11,FALSE)),IF($X$1=6,(VLOOKUP(B254,'X6'!$B:$AZ,11,FALSE)),IF($X$1=7,(VLOOKUP(B254,'X7'!$B:$AZ,11,FALSE)),IF($X$1=8,(VLOOKUP(B254,'X8'!$B:$AZ,11,FALSE)),IF($X$1=9,(VLOOKUP(B254,'X9'!$B:$AZ,11,FALSE)),IF($X$1=10,(VLOOKUP(B254,'X10'!$B:$AZ,11,FALSE)),IF($X$1=11,(VLOOKUP(B254,'X11'!$B:$AZ,11,FALSE)),IF($X$1=12,(VLOOKUP(B254,'X12'!$B:$AZ,11,FALSE)),IF($X$1=13,(VLOOKUP(B254,'X13'!$B:$AZ,11,FALSE)),"B"))))))))))))))=TRUE," ",(IF($X$1=1,(VLOOKUP(B254,'X1'!$B:$AZ,11,FALSE)),IF($X$1=2,(VLOOKUP(B254,'X2'!$B:$AZ,11,FALSE)),IF($X$1=3,(VLOOKUP(B254,'X3'!$B:$AZ,11,FALSE)),IF($X$1=4,(VLOOKUP(B254,'X4'!$B:$AZ,11,FALSE)),IF($X$1=5,(VLOOKUP(B254,'X5'!$B:$AZ,11,FALSE)),IF($X$1=6,(VLOOKUP(B254,'X6'!$B:$AZ,11,FALSE)),IF($X$1=7,(VLOOKUP(B254,'X7'!$B:$AZ,11,FALSE)),IF($X$1=8,(VLOOKUP(B254,'X8'!$B:$AZ,11,FALSE)),IF($X$1=9,(VLOOKUP(B254,'X9'!$B:$AZ,11,FALSE)),IF($X$1=10,(VLOOKUP(B254,'X10'!$B:$AZ,11,FALSE)),IF($X$1=11,(VLOOKUP(B254,'X11'!$B:$AZ,11,FALSE)),IF($X$1=12,(VLOOKUP(B254,'X12'!$B:$AZ,11,FALSE)),IF($X$1=13,(VLOOKUP(B254,'X13'!$B:$AZ,11,FALSE)),"B")))))))))))))))</f>
        <v xml:space="preserve"> </v>
      </c>
      <c r="P254" s="184" t="str">
        <f ca="1">IF(ISERROR(IF($X$1=1,(VLOOKUP(B254,'X1'!$B:$AZ,12,FALSE)),IF($X$1=2,(VLOOKUP(B254,'X2'!$B:$AZ,12,FALSE)),IF($X$1=3,(VLOOKUP(B254,'X3'!$B:$AZ,12,FALSE)),IF($X$1=4,(VLOOKUP(B254,'X4'!$B:$AZ,12,FALSE)),IF($X$1=5,(VLOOKUP(B254,'X5'!$B:$AZ,12,FALSE)),IF($X$1=6,(VLOOKUP(B254,'X6'!$B:$AZ,12,FALSE)),IF($X$1=7,(VLOOKUP(B254,'X7'!$B:$AZ,12,FALSE)),IF($X$1=8,(VLOOKUP(B254,'X8'!$B:$AZ,12,FALSE)),IF($X$1=9,(VLOOKUP(B254,'X9'!$B:$AZ,12,FALSE)),IF($X$1=10,(VLOOKUP(B254,'X10'!$B:$AZ,12,FALSE)),IF($X$1=11,(VLOOKUP(B254,'X11'!$B:$AZ,12,FALSE)),IF($X$1=12,(VLOOKUP(B254,'X12'!$B:$AZ,12,FALSE)),IF($X$1=13,(VLOOKUP(B254,'X13'!$B:$AZ,12,FALSE)),"B"))))))))))))))=TRUE," ",(IF($X$1=1,(VLOOKUP(B254,'X1'!$B:$AZ,12,FALSE)),IF($X$1=2,(VLOOKUP(B254,'X2'!$B:$AZ,12,FALSE)),IF($X$1=3,(VLOOKUP(B254,'X3'!$B:$AZ,12,FALSE)),IF($X$1=4,(VLOOKUP(B254,'X4'!$B:$AZ,12,FALSE)),IF($X$1=5,(VLOOKUP(B254,'X5'!$B:$AZ,12,FALSE)),IF($X$1=6,(VLOOKUP(B254,'X6'!$B:$AZ,12,FALSE)),IF($X$1=7,(VLOOKUP(B254,'X7'!$B:$AZ,12,FALSE)),IF($X$1=8,(VLOOKUP(B254,'X8'!$B:$AZ,12,FALSE)),IF($X$1=9,(VLOOKUP(B254,'X9'!$B:$AZ,12,FALSE)),IF($X$1=10,(VLOOKUP(B254,'X10'!$B:$AZ,12,FALSE)),IF($X$1=11,(VLOOKUP(B254,'X11'!$B:$AZ,12,FALSE)),IF($X$1=12,(VLOOKUP(B254,'X12'!$B:$AZ,12,FALSE)),IF($X$1=13,(VLOOKUP(B254,'X13'!$B:$AZ,12,FALSE)),"B")))))))))))))))</f>
        <v xml:space="preserve"> </v>
      </c>
      <c r="Q254" s="185" t="str">
        <f ca="1">IF(ISERROR(IF($X$1=1,(VLOOKUP(B254,'X1'!$B:$AZ,46,FALSE)),IF($X$1=2,(VLOOKUP(B254,'X2'!$B:$AZ,46,FALSE)),IF($X$1=3,(VLOOKUP(B254,'X3'!$B:$AZ,46,FALSE)),IF($X$1=4,(VLOOKUP(B254,'X4'!$B:$AZ,46,FALSE)),IF($X$1=5,(VLOOKUP(B254,'X5'!$B:$AZ,46,FALSE)),IF($X$1=6,(VLOOKUP(B254,'X6'!$B:$AZ,46,FALSE)),IF($X$1=7,(VLOOKUP(B254,'X7'!$B:$AZ,46,FALSE)),IF($X$1=8,(VLOOKUP(B254,'X8'!$B:$AZ,46,FALSE)),IF($X$1=9,(VLOOKUP(B254,'X9'!$B:$AZ,46,FALSE)),IF($X$1=10,(VLOOKUP(B254,'X10'!$B:$AZ,46,FALSE)),IF($X$1=11,(VLOOKUP(B254,'X11'!$B:$AZ,46,FALSE)),IF($X$1=12,(VLOOKUP(B254,'X12'!$B:$AZ,46,FALSE)),IF($X$1=13,(VLOOKUP(B254,'X13'!$B:$AZ,46,FALSE)),"B"))))))))))))))=TRUE," ",(IF($X$1=1,(VLOOKUP(B254,'X1'!$B:$AZ,46,FALSE)),IF($X$1=2,(VLOOKUP(B254,'X2'!$B:$AZ,46,FALSE)),IF($X$1=3,(VLOOKUP(B254,'X3'!$B:$AZ,46,FALSE)),IF($X$1=4,(VLOOKUP(B254,'X4'!$B:$AZ,46,FALSE)),IF($X$1=5,(VLOOKUP(B254,'X5'!$B:$AZ,46,FALSE)),IF($X$1=6,(VLOOKUP(B254,'X6'!$B:$AZ,46,FALSE)),IF($X$1=7,(VLOOKUP(B254,'X7'!$B:$AZ,46,FALSE)),IF($X$1=8,(VLOOKUP(B254,'X8'!$B:$AZ,46,FALSE)),IF($X$1=9,(VLOOKUP(B254,'X9'!$B:$AZ,46,FALSE)),IF($X$1=10,(VLOOKUP(B254,'X10'!$B:$AZ,46,FALSE)),IF($X$1=11,(VLOOKUP(B254,'X11'!$B:$AZ,46,FALSE)),IF($X$1=12,(VLOOKUP(B254,'X12'!$B:$AZ,46,FALSE)),IF($X$1=13,(VLOOKUP(B254,'X13'!$B:$AZ,46,FALSE)),"B")))))))))))))))</f>
        <v xml:space="preserve"> </v>
      </c>
      <c r="R254" s="185" t="str">
        <f ca="1">IF(ISERROR(IF($X$1=1,(VLOOKUP(B254,'X1'!$B:$AZ,15,FALSE)),IF($X$1=2,(VLOOKUP(B254,'X2'!$B:$AZ,15,FALSE)),IF($X$1=3,(VLOOKUP(B254,'X3'!$B:$AZ,15,FALSE)),IF($X$1=4,(VLOOKUP(B254,'X4'!$B:$AZ,15,FALSE)),IF($X$1=5,(VLOOKUP(B254,'X5'!$B:$AZ,15,FALSE)),IF($X$1=6,(VLOOKUP(B254,'X6'!$B:$AZ,15,FALSE)),IF($X$1=7,(VLOOKUP(B254,'X7'!$B:$AZ,15,FALSE)),IF($X$1=8,(VLOOKUP(B254,'X8'!$B:$AZ,15,FALSE)),IF($X$1=9,(VLOOKUP(B254,'X9'!$B:$AZ,15,FALSE)),IF($X$1=10,(VLOOKUP(B254,'X10'!$B:$AZ,15,FALSE)),IF($X$1=11,(VLOOKUP(B254,'X11'!$B:$AZ,15,FALSE)),IF($X$1=12,(VLOOKUP(B254,'X12'!$B:$AZ,15,FALSE)),IF($X$1=13,(VLOOKUP(B254,'X13'!$B:$AZ,15,FALSE)),"B"))))))))))))))=TRUE," ",(IF($X$1=1,(VLOOKUP(B254,'X1'!$B:$AZ,15,FALSE)),IF($X$1=2,(VLOOKUP(B254,'X2'!$B:$AZ,15,FALSE)),IF($X$1=3,(VLOOKUP(B254,'X3'!$B:$AZ,15,FALSE)),IF($X$1=4,(VLOOKUP(B254,'X4'!$B:$AZ,15,FALSE)),IF($X$1=5,(VLOOKUP(B254,'X5'!$B:$AZ,15,FALSE)),IF($X$1=6,(VLOOKUP(B254,'X6'!$B:$AZ,15,FALSE)),IF($X$1=7,(VLOOKUP(B254,'X7'!$B:$AZ,15,FALSE)),IF($X$1=8,(VLOOKUP(B254,'X8'!$B:$AZ,15,FALSE)),IF($X$1=9,(VLOOKUP(B254,'X9'!$B:$AZ,15,FALSE)),IF($X$1=10,(VLOOKUP(B254,'X10'!$B:$AZ,15,FALSE)),IF($X$1=11,(VLOOKUP(B254,'X11'!$B:$AZ,15,FALSE)),IF($X$1=12,(VLOOKUP(B254,'X12'!$B:$AZ,15,FALSE)),IF($X$1=13,(VLOOKUP(B254,'X13'!$B:$AZ,15,FALSE)),"B")))))))))))))))</f>
        <v xml:space="preserve"> </v>
      </c>
      <c r="S254" s="185" t="str">
        <f ca="1">IF(ISERROR(IF((IF($X$1=1,(VLOOKUP(B254,'X1'!$B:$AZ,14,FALSE)),(IF($X$1=2,(VLOOKUP(B254,'X2'!$B:$AZ,14,FALSE)),(IF($X$1=3,(VLOOKUP(B254,'X3'!$B:$AZ,14,FALSE)),(IF($X$1=4,(VLOOKUP(B254,'X4'!$B:$AZ,14,FALSE)),(IF($X$1=5,(VLOOKUP(B254,'X5'!$B:$AZ,14,FALSE)),(IF($X$1=6,(VLOOKUP(B254,'X6'!$B:$AZ,14,FALSE)),(IF($X$1=7,(VLOOKUP(B254,'X7'!$B:$AZ,14,FALSE)),(IF($X$1=8,(VLOOKUP(B254,'X8'!$B:$AZ,14,FALSE)),(IF($X$1=9,(VLOOKUP(B254,'X9'!$B:$AZ,14,FALSE)),(IF($X$1=10,(VLOOKUP(B254,'X10'!$B:$AZ,14,FALSE)),(IF($X$1=11,(VLOOKUP(B254,'X11'!$B:$AZ,14,FALSE)),(IF($X$1=12,(VLOOKUP(B254,'X12'!$B:$AZ,14,FALSE)),(VLOOKUP(B254,'X13'!$B:$AZ,14,FALSE))))))))))))))))))))))))))=$V$1," ",(IF($X$1=1,(VLOOKUP(B254,'X1'!$B:$AZ,14,FALSE)),(IF($X$1=2,(VLOOKUP(B254,'X2'!$B:$AZ,14,FALSE)),(IF($X$1=3,(VLOOKUP(B254,'X3'!$B:$AZ,14,FALSE)),(IF($X$1=4,(VLOOKUP(B254,'X4'!$B:$AZ,14,FALSE)),(IF($X$1=5,(VLOOKUP(B254,'X5'!$B:$AZ,14,FALSE)),(IF($X$1=6,(VLOOKUP(B254,'X6'!$B:$AZ,14,FALSE)),(IF($X$1=7,(VLOOKUP(B254,'X7'!$B:$AZ,14,FALSE)),(IF($X$1=8,(VLOOKUP(B254,'X8'!$B:$AZ,14,FALSE)),(IF($X$1=9,(VLOOKUP(B254,'X9'!$B:$AZ,14,FALSE)),(IF($X$1=10,(VLOOKUP(B254,'X10'!$B:$AZ,14,FALSE)),(IF($X$1=11,(VLOOKUP(B254,'X11'!$B:$AZ,14,FALSE)),(IF($X$1=12,(VLOOKUP(B254,'X12'!$B:$AZ,14,FALSE)),(VLOOKUP(B254,'X13'!$B:$AZ,14,FALSE))))))))))))))))))))))))))))=TRUE," ",(IF((IF($X$1=1,(VLOOKUP(B254,'X1'!$B:$AZ,14,FALSE)),(IF($X$1=2,(VLOOKUP(B254,'X2'!$B:$AZ,14,FALSE)),(IF($X$1=3,(VLOOKUP(B254,'X3'!$B:$AZ,14,FALSE)),(IF($X$1=4,(VLOOKUP(B254,'X4'!$B:$AZ,14,FALSE)),(IF($X$1=5,(VLOOKUP(B254,'X5'!$B:$AZ,14,FALSE)),(IF($X$1=6,(VLOOKUP(B254,'X6'!$B:$AZ,14,FALSE)),(IF($X$1=7,(VLOOKUP(B254,'X7'!$B:$AZ,14,FALSE)),(IF($X$1=8,(VLOOKUP(B254,'X8'!$B:$AZ,14,FALSE)),(IF($X$1=9,(VLOOKUP(B254,'X9'!$B:$AZ,14,FALSE)),(IF($X$1=10,(VLOOKUP(B254,'X10'!$B:$AZ,14,FALSE)),(IF($X$1=11,(VLOOKUP(B254,'X11'!$B:$AZ,14,FALSE)),(IF($X$1=12,(VLOOKUP(B254,'X12'!$B:$AZ,14,FALSE)),(VLOOKUP(B254,'X13'!$B:$AZ,14,FALSE))))))))))))))))))))))))))=$V$1," ",(IF($X$1=1,(VLOOKUP(B254,'X1'!$B:$AZ,14,FALSE)),(IF($X$1=2,(VLOOKUP(B254,'X2'!$B:$AZ,14,FALSE)),(IF($X$1=3,(VLOOKUP(B254,'X3'!$B:$AZ,14,FALSE)),(IF($X$1=4,(VLOOKUP(B254,'X4'!$B:$AZ,14,FALSE)),(IF($X$1=5,(VLOOKUP(B254,'X5'!$B:$AZ,14,FALSE)),(IF($X$1=6,(VLOOKUP(B254,'X6'!$B:$AZ,14,FALSE)),(IF($X$1=7,(VLOOKUP(B254,'X7'!$B:$AZ,14,FALSE)),(IF($X$1=8,(VLOOKUP(B254,'X8'!$B:$AZ,14,FALSE)),(IF($X$1=9,(VLOOKUP(B254,'X9'!$B:$AZ,14,FALSE)),(IF($X$1=10,(VLOOKUP(B254,'X10'!$B:$AZ,14,FALSE)),(IF($X$1=11,(VLOOKUP(B254,'X11'!$B:$AZ,14,FALSE)),(IF($X$1=12,(VLOOKUP(B254,'X12'!$B:$AZ,14,FALSE)),(VLOOKUP(B254,'X13'!$B:$AZ,14,FALSE)))))))))))))))))))))))))))))</f>
        <v xml:space="preserve"> </v>
      </c>
    </row>
    <row r="255" spans="1:19" ht="14.1" customHeight="1" x14ac:dyDescent="0.2">
      <c r="A255" s="156" t="s">
        <v>1058</v>
      </c>
      <c r="B255" s="122" t="str">
        <f>IF(ISERROR(IF($U$16=1,(VLOOKUP(A255,$AC$89:$AH$125,2,FALSE)),IF((IF($X$1=1,'X1'!B214,(IF($X$1=2,'X2'!B214,(IF($X$1=3,'X3'!B214,(IF($X$1=4,'X4'!B214,(IF($X$1=5,'X5'!B214,(IF($X$1=6,'X6'!B214,(IF($X$1=7,'X7'!B214,(IF($X$1=8,'X8'!B214,(IF($X$1=9,'X9'!B214,(IF($X$1=10,'X10'!B214,(IF($X$1=11,'X11'!B214,(IF($X$1=12,'X12'!B214,'X13'!B214))))))))))))))))))))))))="","",(IF($X$1=1,'X1'!B214,(IF($X$1=2,'X2'!B214,(IF($X$1=3,'X3'!B214,(IF($X$1=4,'X4'!B214,(IF($X$1=5,'X5'!B214,(IF($X$1=6,'X6'!B214,(IF($X$1=7,'X7'!B214,(IF($X$1=8,'X8'!B214,(IF($X$1=9,'X9'!B214,(IF($X$1=10,'X10'!B214,(IF($X$1=11,'X11'!B214,(IF($X$1=12,'X12'!B214,'X13'!B214)))))))))))))))))))))))))))=TRUE," ",(IF($U$16=1,(VLOOKUP(A255,$AC$89:$AH$125,2,FALSE)),IF((IF($X$1=1,'X1'!B214,(IF($X$1=2,'X2'!B214,(IF($X$1=3,'X3'!B214,(IF($X$1=4,'X4'!B214,(IF($X$1=5,'X5'!B214,(IF($X$1=6,'X6'!B214,(IF($X$1=7,'X7'!B214,(IF($X$1=8,'X8'!B214,(IF($X$1=9,'X9'!B214,(IF($X$1=10,'X10'!B214,(IF($X$1=11,'X11'!B214,(IF($X$1=12,'X12'!B214,'X13'!B214))))))))))))))))))))))))="","",(IF($X$1=1,'X1'!B214,(IF($X$1=2,'X2'!B214,(IF($X$1=3,'X3'!B214,(IF($X$1=4,'X4'!B214,(IF($X$1=5,'X5'!B214,(IF($X$1=6,'X6'!B214,(IF($X$1=7,'X7'!B214,(IF($X$1=8,'X8'!B214,(IF($X$1=9,'X9'!B214,(IF($X$1=10,'X10'!B214,(IF($X$1=11,'X11'!B214,(IF($X$1=12,'X12'!B214,'X13'!B214))))))))))))))))))))))))))))</f>
        <v/>
      </c>
      <c r="C255" s="181" t="str">
        <f ca="1">IF(ISERROR(IF($X$1=1,(VLOOKUP(B255,'X1'!$B:$AZ,47,FALSE)),IF($X$1=2,(VLOOKUP(B255,'X2'!$B:$AZ,47,FALSE)),IF($X$1=3,(VLOOKUP(B255,'X3'!$B:$AZ,47,FALSE)),IF($X$1=4,(VLOOKUP(B255,'X4'!$B:$AZ,47,FALSE)),IF($X$1=5,(VLOOKUP(B255,'X5'!$B:$AZ,47,FALSE)),IF($X$1=6,(VLOOKUP(B255,'X6'!$B:$AZ,47,FALSE)),IF($X$1=7,(VLOOKUP(B255,'X7'!$B:$AZ,47,FALSE)),IF($X$1=8,(VLOOKUP(B255,'X8'!$B:$AZ,47,FALSE)),IF($X$1=9,(VLOOKUP(B255,'X9'!$B:$AZ,47,FALSE)),IF($X$1=10,(VLOOKUP(B255,'X10'!$B:$AZ,47,FALSE)),IF($X$1=11,(VLOOKUP(B255,'X11'!$B:$AZ,47,FALSE)),IF($X$1=12,(VLOOKUP(B255,'X12'!$B:$AZ,47,FALSE)),IF($X$1=13,(VLOOKUP(B255,'X13'!$B:$AZ,47,FALSE)),"B"))))))))))))))=TRUE," ",(IF($X$1=1,(VLOOKUP(B255,'X1'!$B:$AZ,47,FALSE)),IF($X$1=2,(VLOOKUP(B255,'X2'!$B:$AZ,47,FALSE)),IF($X$1=3,(VLOOKUP(B255,'X3'!$B:$AZ,47,FALSE)),IF($X$1=4,(VLOOKUP(B255,'X4'!$B:$AZ,47,FALSE)),IF($X$1=5,(VLOOKUP(B255,'X5'!$B:$AZ,47,FALSE)),IF($X$1=6,(VLOOKUP(B255,'X6'!$B:$AZ,47,FALSE)),IF($X$1=7,(VLOOKUP(B255,'X7'!$B:$AZ,47,FALSE)),IF($X$1=8,(VLOOKUP(B255,'X8'!$B:$AZ,47,FALSE)),IF($X$1=9,(VLOOKUP(B255,'X9'!$B:$AZ,47,FALSE)),IF($X$1=10,(VLOOKUP(B255,'X10'!$B:$AZ,47,FALSE)),IF($X$1=11,(VLOOKUP(B255,'X11'!$B:$AZ,47,FALSE)),IF($X$1=12,(VLOOKUP(B255,'X12'!$B:$AZ,47,FALSE)),IF($X$1=13,(VLOOKUP(B255,'X13'!$B:$AZ,47,FALSE)),"B")))))))))))))))</f>
        <v xml:space="preserve"> </v>
      </c>
      <c r="D255" s="181" t="str">
        <f ca="1">IF(ISERROR(IF($X$1=1,(VLOOKUP(B255,'X1'!$B:$AP,41,FALSE)),IF($X$1=2,(VLOOKUP(B255,'X2'!$B:$AP,41,FALSE)),IF($X$1=3,(VLOOKUP(B255,'X3'!$B:$AP,41,FALSE)),IF($X$1=4,(VLOOKUP(B255,'X4'!$B:$AP,41,FALSE)),IF($X$1=5,(VLOOKUP(B255,'X5'!$B:$AP,41,FALSE)),IF($X$1=6,(VLOOKUP(B255,'X6'!$B:$AP,41,FALSE)),IF($X$1=7,(VLOOKUP(B255,'X7'!$B:$AP,41,FALSE)),IF($X$1=8,(VLOOKUP(B255,'X8'!$B:$AP,41,FALSE)),IF($X$1=9,(VLOOKUP(B255,'X9'!$B:$AP,41,FALSE)),IF($X$1=10,(VLOOKUP(B255,'X10'!$B:$AP,41,FALSE)),IF($X$1=11,(VLOOKUP(B255,'X11'!$B:$AP,41,FALSE)),IF($X$1=12,(VLOOKUP(B255,'X12'!$B:$AP,41,FALSE)),IF($X$1=13,(VLOOKUP(B255,'X13'!$B:$AP,41,FALSE)),"B"))))))))))))))=TRUE," ",(IF($X$1=1,(VLOOKUP(B255,'X1'!$B:$AP,41,FALSE)),IF($X$1=2,(VLOOKUP(B255,'X2'!$B:$AP,41,FALSE)),IF($X$1=3,(VLOOKUP(B255,'X3'!$B:$AP,41,FALSE)),IF($X$1=4,(VLOOKUP(B255,'X4'!$B:$AP,41,FALSE)),IF($X$1=5,(VLOOKUP(B255,'X5'!$B:$AP,41,FALSE)),IF($X$1=6,(VLOOKUP(B255,'X6'!$B:$AP,41,FALSE)),IF($X$1=7,(VLOOKUP(B255,'X7'!$B:$AP,41,FALSE)),IF($X$1=8,(VLOOKUP(B255,'X8'!$B:$AP,41,FALSE)),IF($X$1=9,(VLOOKUP(B255,'X9'!$B:$AP,41,FALSE)),IF($X$1=10,(VLOOKUP(B255,'X10'!$B:$AP,41,FALSE)),IF($X$1=11,(VLOOKUP(B255,'X11'!$B:$AP,41,FALSE)),IF($X$1=12,(VLOOKUP(B255,'X12'!$B:$AP,41,FALSE)),IF($X$1=13,(VLOOKUP(B255,'X13'!$B:$AP,41,FALSE)),"B")))))))))))))))</f>
        <v xml:space="preserve"> </v>
      </c>
      <c r="E255" s="182" t="str">
        <f ca="1">IF(ISERROR(IF($X$1=1,(VLOOKUP(B255,'X1'!$B:$AP,7,FALSE)),IF($X$1=2,(VLOOKUP(B255,'X2'!$B:$AP,7,FALSE)),IF($X$1=3,(VLOOKUP(B255,'X3'!$B:$AP,7,FALSE)),IF($X$1=4,(VLOOKUP(B255,'X4'!$B:$AP,7,FALSE)),IF($X$1=5,(VLOOKUP(B255,'X5'!$B:$AP,7,FALSE)),IF($X$1=6,(VLOOKUP(B255,'X6'!$B:$AP,7,FALSE)),IF($X$1=7,(VLOOKUP(B255,'X7'!$B:$AP,7,FALSE)),IF($X$1=8,(VLOOKUP(B255,'X8'!$B:$AP,7,FALSE)),IF($X$1=9,(VLOOKUP(B255,'X9'!$B:$AP,7,FALSE)),IF($X$1=10,(VLOOKUP(B255,'X10'!$B:$AP,7,FALSE)),IF($X$1=11,(VLOOKUP(B255,'X11'!$B:$AP,7,FALSE)),IF($X$1=12,(VLOOKUP(B255,'X12'!$B:$AP,7,FALSE)),IF($X$1=13,(VLOOKUP(B255,'X13'!$B:$AP,7,FALSE)),"B"))))))))))))))=TRUE," ",(IF($X$1=1,(VLOOKUP(B255,'X1'!$B:$AP,7,FALSE)),IF($X$1=2,(VLOOKUP(B255,'X2'!$B:$AP,7,FALSE)),IF($X$1=3,(VLOOKUP(B255,'X3'!$B:$AP,7,FALSE)),IF($X$1=4,(VLOOKUP(B255,'X4'!$B:$AP,7,FALSE)),IF($X$1=5,(VLOOKUP(B255,'X5'!$B:$AP,7,FALSE)),IF($X$1=6,(VLOOKUP(B255,'X6'!$B:$AP,7,FALSE)),IF($X$1=7,(VLOOKUP(B255,'X7'!$B:$AP,7,FALSE)),IF($X$1=8,(VLOOKUP(B255,'X8'!$B:$AP,7,FALSE)),IF($X$1=9,(VLOOKUP(B255,'X9'!$B:$AP,7,FALSE)),IF($X$1=10,(VLOOKUP(B255,'X10'!$B:$AP,7,FALSE)),IF($X$1=11,(VLOOKUP(B255,'X11'!$B:$AP,7,FALSE)),IF($X$1=12,(VLOOKUP(B255,'X12'!$B:$AP,7,FALSE)),IF($X$1=13,(VLOOKUP(B255,'X13'!$B:$AP,7,FALSE)),"B")))))))))))))))</f>
        <v xml:space="preserve"> </v>
      </c>
      <c r="F255" s="182" t="str">
        <f ca="1">IF(ISERROR(IF((IF($X$1=1,(VLOOKUP(B255,'X1'!$B:$AO,6,FALSE)),(IF($X$1=2,(VLOOKUP(B255,'X2'!$B:$AO,6,FALSE)),(IF($X$1=3,(VLOOKUP(B255,'X3'!$B:$AO,6,FALSE)),(IF($X$1=4,(VLOOKUP(B255,'X4'!$B:$AO,6,FALSE)),(IF($X$1=5,(VLOOKUP(B255,'X5'!$B:$AO,6,FALSE)),(IF($X$1=6,(VLOOKUP(B255,'X6'!$B:$AO,6,FALSE)),(IF($X$1=7,(VLOOKUP(B255,'X7'!$B:$AO,6,FALSE)),(IF($X$1=8,(VLOOKUP(B255,'X8'!$B:$AO,6,FALSE)),(IF($X$1=9,(VLOOKUP(B255,'X9'!$B:$AO,6,FALSE)),(IF($X$1=10,(VLOOKUP(B255,'X10'!$B:$AO,6,FALSE)),(IF($X$1=11,(VLOOKUP(B255,'X11'!$B:$AO,6,FALSE)),(IF($X$1=12,(VLOOKUP(B255,'X12'!$B:$AO,6,FALSE)),(VLOOKUP(B255,'X13'!$B:$AO,6,FALSE))))))))))))))))))))))))))=$V$1," ",(IF($X$1=1,(VLOOKUP(B255,'X1'!$B:$AO,6,FALSE)),(IF($X$1=2,(VLOOKUP(B255,'X2'!$B:$AO,6,FALSE)),(IF($X$1=3,(VLOOKUP(B255,'X3'!$B:$AO,6,FALSE)),(IF($X$1=4,(VLOOKUP(B255,'X4'!$B:$AO,6,FALSE)),(IF($X$1=5,(VLOOKUP(B255,'X5'!$B:$AO,6,FALSE)),(IF($X$1=6,(VLOOKUP(B255,'X6'!$B:$AO,6,FALSE)),(IF($X$1=7,(VLOOKUP(B255,'X7'!$B:$AO,6,FALSE)),(IF($X$1=8,(VLOOKUP(B255,'X8'!$B:$AO,6,FALSE)),(IF($X$1=9,(VLOOKUP(B255,'X9'!$B:$AO,6,FALSE)),(IF($X$1=10,(VLOOKUP(B255,'X10'!$B:$AO,6,FALSE)),(IF($X$1=11,(VLOOKUP(B255,'X11'!$B:$AO,6,FALSE)),(IF($X$1=12,(VLOOKUP(B255,'X12'!$B:$AO,6,FALSE)),(VLOOKUP(B255,'X13'!$B:$AO,6,FALSE))))))))))))))))))))))))))))=TRUE," ",(IF((IF($X$1=1,(VLOOKUP(B255,'X1'!$B:$AO,6,FALSE)),(IF($X$1=2,(VLOOKUP(B255,'X2'!$B:$AO,6,FALSE)),(IF($X$1=3,(VLOOKUP(B255,'X3'!$B:$AO,6,FALSE)),(IF($X$1=4,(VLOOKUP(B255,'X4'!$B:$AO,6,FALSE)),(IF($X$1=5,(VLOOKUP(B255,'X5'!$B:$AO,6,FALSE)),(IF($X$1=6,(VLOOKUP(B255,'X6'!$B:$AO,6,FALSE)),(IF($X$1=7,(VLOOKUP(B255,'X7'!$B:$AO,6,FALSE)),(IF($X$1=8,(VLOOKUP(B255,'X8'!$B:$AO,6,FALSE)),(IF($X$1=9,(VLOOKUP(B255,'X9'!$B:$AO,6,FALSE)),(IF($X$1=10,(VLOOKUP(B255,'X10'!$B:$AO,6,FALSE)),(IF($X$1=11,(VLOOKUP(B255,'X11'!$B:$AO,6,FALSE)),(IF($X$1=12,(VLOOKUP(B255,'X12'!$B:$AO,6,FALSE)),(VLOOKUP(B255,'X13'!$B:$AO,6,FALSE))))))))))))))))))))))))))=$V$1," ",(IF($X$1=1,(VLOOKUP(B255,'X1'!$B:$AO,6,FALSE)),(IF($X$1=2,(VLOOKUP(B255,'X2'!$B:$AO,6,FALSE)),(IF($X$1=3,(VLOOKUP(B255,'X3'!$B:$AO,6,FALSE)),(IF($X$1=4,(VLOOKUP(B255,'X4'!$B:$AO,6,FALSE)),(IF($X$1=5,(VLOOKUP(B255,'X5'!$B:$AO,6,FALSE)),(IF($X$1=6,(VLOOKUP(B255,'X6'!$B:$AO,6,FALSE)),(IF($X$1=7,(VLOOKUP(B255,'X7'!$B:$AO,6,FALSE)),(IF($X$1=8,(VLOOKUP(B255,'X8'!$B:$AO,6,FALSE)),(IF($X$1=9,(VLOOKUP(B255,'X9'!$B:$AO,6,FALSE)),(IF($X$1=10,(VLOOKUP(B255,'X10'!$B:$AO,6,FALSE)),(IF($X$1=11,(VLOOKUP(B255,'X11'!$B:$AO,6,FALSE)),(IF($X$1=12,(VLOOKUP(B255,'X12'!$B:$AO,6,FALSE)),(VLOOKUP(B255,'X13'!$B:$AO,6,FALSE)))))))))))))))))))))))))))))</f>
        <v xml:space="preserve"> </v>
      </c>
      <c r="G255" s="182" t="str">
        <f ca="1">IF(ISERROR(IF($X$1=1,(VLOOKUP(B255,'X1'!$B:$AZ,44,FALSE)),IF($X$1=2,(VLOOKUP(B255,'X2'!$B:$AZ,44,FALSE)),IF($X$1=3,(VLOOKUP(B255,'X3'!$B:$AZ,44,FALSE)),IF($X$1=4,(VLOOKUP(B255,'X4'!$B:$AZ,44,FALSE)),IF($X$1=5,(VLOOKUP(B255,'X5'!$B:$AZ,44,FALSE)),IF($X$1=6,(VLOOKUP(B255,'X6'!$B:$AZ,44,FALSE)),IF($X$1=7,(VLOOKUP(B255,'X7'!$B:$AZ,44,FALSE)),IF($X$1=8,(VLOOKUP(B255,'X8'!$B:$AZ,44,FALSE)),IF($X$1=9,(VLOOKUP(B255,'X9'!$B:$AZ,44,FALSE)),IF($X$1=10,(VLOOKUP(B255,'X10'!$B:$AZ,44,FALSE)),IF($X$1=11,(VLOOKUP(B255,'X11'!$B:$AZ,44,FALSE)),IF($X$1=12,(VLOOKUP(B255,'X12'!$B:$AZ,44,FALSE)),IF($X$1=13,(VLOOKUP(B255,'X13'!$B:$AZ,44,FALSE)),"B"))))))))))))))=TRUE," ",(IF($X$1=1,(VLOOKUP(B255,'X1'!$B:$AZ,44,FALSE)),IF($X$1=2,(VLOOKUP(B255,'X2'!$B:$AZ,44,FALSE)),IF($X$1=3,(VLOOKUP(B255,'X3'!$B:$AZ,44,FALSE)),IF($X$1=4,(VLOOKUP(B255,'X4'!$B:$AZ,44,FALSE)),IF($X$1=5,(VLOOKUP(B255,'X5'!$B:$AZ,44,FALSE)),IF($X$1=6,(VLOOKUP(B255,'X6'!$B:$AZ,44,FALSE)),IF($X$1=7,(VLOOKUP(B255,'X7'!$B:$AZ,44,FALSE)),IF($X$1=8,(VLOOKUP(B255,'X8'!$B:$AZ,44,FALSE)),IF($X$1=9,(VLOOKUP(B255,'X9'!$B:$AZ,44,FALSE)),IF($X$1=10,(VLOOKUP(B255,'X10'!$B:$AZ,44,FALSE)),IF($X$1=11,(VLOOKUP(B255,'X11'!$B:$AZ,44,FALSE)),IF($X$1=12,(VLOOKUP(B255,'X12'!$B:$AZ,44,FALSE)),IF($X$1=13,(VLOOKUP(B255,'X13'!$B:$AZ,44,FALSE)),"B")))))))))))))))</f>
        <v xml:space="preserve"> </v>
      </c>
      <c r="H255" s="182" t="str">
        <f ca="1">IF(ISERROR(IF($X$1=1,(VLOOKUP(B255,'X1'!$B:$AZ,8,FALSE)),IF($X$1=2,(VLOOKUP(B255,'X2'!$B:$AZ,8,FALSE)),IF($X$1=3,(VLOOKUP(B255,'X3'!$B:$AZ,8,FALSE)),IF($X$1=4,(VLOOKUP(B255,'X4'!$B:$AZ,8,FALSE)),IF($X$1=5,(VLOOKUP(B255,'X5'!$B:$AZ,8,FALSE)),IF($X$1=6,(VLOOKUP(B255,'X6'!$B:$AZ,8,FALSE)),IF($X$1=7,(VLOOKUP(B255,'X7'!$B:$AZ,8,FALSE)),IF($X$1=8,(VLOOKUP(B255,'X8'!$B:$AZ,8,FALSE)),IF($X$1=9,(VLOOKUP(B255,'X9'!$B:$AZ,8,FALSE)),IF($X$1=10,(VLOOKUP(B255,'X10'!$B:$AZ,8,FALSE)),IF($X$1=11,(VLOOKUP(B255,'X11'!$B:$AZ,8,FALSE)),IF($X$1=12,(VLOOKUP(B255,'X12'!$B:$AZ,8,FALSE)),IF($X$1=13,(VLOOKUP(B255,'X13'!$B:$AZ,8,FALSE)),"B"))))))))))))))=TRUE," ",(IF($X$1=1,(VLOOKUP(B255,'X1'!$B:$AZ,8,FALSE)),IF($X$1=2,(VLOOKUP(B255,'X2'!$B:$AZ,8,FALSE)),IF($X$1=3,(VLOOKUP(B255,'X3'!$B:$AZ,8,FALSE)),IF($X$1=4,(VLOOKUP(B255,'X4'!$B:$AZ,8,FALSE)),IF($X$1=5,(VLOOKUP(B255,'X5'!$B:$AZ,8,FALSE)),IF($X$1=6,(VLOOKUP(B255,'X6'!$B:$AZ,8,FALSE)),IF($X$1=7,(VLOOKUP(B255,'X7'!$B:$AZ,8,FALSE)),IF($X$1=8,(VLOOKUP(B255,'X8'!$B:$AZ,8,FALSE)),IF($X$1=9,(VLOOKUP(B255,'X9'!$B:$AZ,8,FALSE)),IF($X$1=10,(VLOOKUP(B255,'X10'!$B:$AZ,8,FALSE)),IF($X$1=11,(VLOOKUP(B255,'X11'!$B:$AZ,8,FALSE)),IF($X$1=12,(VLOOKUP(B255,'X12'!$B:$AZ,8,FALSE)),IF($X$1=13,(VLOOKUP(B255,'X13'!$B:$AZ,8,FALSE)),"B")))))))))))))))</f>
        <v xml:space="preserve"> </v>
      </c>
      <c r="I255" s="183" t="str">
        <f ca="1">IF(ISERROR(IF($X$1=1,(VLOOKUP(B255,'X1'!$B:$AZ,2,FALSE)),IF($X$1=2,(VLOOKUP(B255,'X2'!$B:$AZ,2,FALSE)),IF($X$1=3,(VLOOKUP(B255,'X3'!$B:$AZ,2,FALSE)),IF($X$1=4,(VLOOKUP(B255,'X4'!$B:$AZ,2,FALSE)),IF($X$1=5,(VLOOKUP(B255,'X5'!$B:$AZ,2,FALSE)),IF($X$1=6,(VLOOKUP(B255,'X6'!$B:$AZ,2,FALSE)),IF($X$1=7,(VLOOKUP(B255,'X7'!$B:$AZ,2,FALSE)),IF($X$1=8,(VLOOKUP(B255,'X8'!$B:$AZ,2,FALSE)),IF($X$1=9,(VLOOKUP(B255,'X9'!$B:$AZ,2,FALSE)),IF($X$1=10,(VLOOKUP(B255,'X10'!$B:$AZ,2,FALSE)),IF($X$1=11,(VLOOKUP(B255,'X11'!$B:$AZ,2,FALSE)),IF($X$1=12,(VLOOKUP(B255,'X12'!$B:$AZ,2,FALSE)),IF($X$1=13,(VLOOKUP(B255,'X13'!$B:$AZ,2,FALSE)),"B"))))))))))))))=TRUE," ",(IF($X$1=1,(VLOOKUP(B255,'X1'!$B:$AZ,2,FALSE)),IF($X$1=2,(VLOOKUP(B255,'X2'!$B:$AZ,2,FALSE)),IF($X$1=3,(VLOOKUP(B255,'X3'!$B:$AZ,2,FALSE)),IF($X$1=4,(VLOOKUP(B255,'X4'!$B:$AZ,2,FALSE)),IF($X$1=5,(VLOOKUP(B255,'X5'!$B:$AZ,2,FALSE)),IF($X$1=6,(VLOOKUP(B255,'X6'!$B:$AZ,2,FALSE)),IF($X$1=7,(VLOOKUP(B255,'X7'!$B:$AZ,2,FALSE)),IF($X$1=8,(VLOOKUP(B255,'X8'!$B:$AZ,2,FALSE)),IF($X$1=9,(VLOOKUP(B255,'X9'!$B:$AZ,2,FALSE)),IF($X$1=10,(VLOOKUP(B255,'X10'!$B:$AZ,2,FALSE)),IF($X$1=11,(VLOOKUP(B255,'X11'!$B:$AZ,2,FALSE)),IF($X$1=12,(VLOOKUP(B255,'X12'!$B:$AZ,2,FALSE)),IF($X$1=13,(VLOOKUP(B255,'X13'!$B:$AZ,2,FALSE)),"B")))))))))))))))</f>
        <v xml:space="preserve"> </v>
      </c>
      <c r="J255" s="183" t="str">
        <f ca="1">IF(ISERROR(IF($X$1=1,(VLOOKUP(B255,'X1'!$B:$AZ,3,FALSE)),IF($X$1=2,(VLOOKUP(B255,'X2'!$B:$AZ,3,FALSE)),IF($X$1=3,(VLOOKUP(B255,'X3'!$B:$AZ,3,FALSE)),IF($X$1=4,(VLOOKUP(B255,'X4'!$B:$AZ,3,FALSE)),IF($X$1=5,(VLOOKUP(B255,'X5'!$B:$AZ,3,FALSE)),IF($X$1=6,(VLOOKUP(B255,'X6'!$B:$AZ,3,FALSE)),IF($X$1=7,(VLOOKUP(B255,'X7'!$B:$AZ,3,FALSE)),IF($X$1=8,(VLOOKUP(B255,'X8'!$B:$AZ,3,FALSE)),IF($X$1=9,(VLOOKUP(B255,'X9'!$B:$AZ,3,FALSE)),IF($X$1=10,(VLOOKUP(B255,'X10'!$B:$AZ,3,FALSE)),IF($X$1=11,(VLOOKUP(B255,'X11'!$B:$AZ,3,FALSE)),IF($X$1=12,(VLOOKUP(B255,'X12'!$B:$AZ,3,FALSE)),IF($X$1=13,(VLOOKUP(B255,'X13'!$B:$AZ,3,FALSE)),"B"))))))))))))))=TRUE," ",(IF($X$1=1,(VLOOKUP(B255,'X1'!$B:$AZ,3,FALSE)),IF($X$1=2,(VLOOKUP(B255,'X2'!$B:$AZ,3,FALSE)),IF($X$1=3,(VLOOKUP(B255,'X3'!$B:$AZ,3,FALSE)),IF($X$1=4,(VLOOKUP(B255,'X4'!$B:$AZ,3,FALSE)),IF($X$1=5,(VLOOKUP(B255,'X5'!$B:$AZ,3,FALSE)),IF($X$1=6,(VLOOKUP(B255,'X6'!$B:$AZ,3,FALSE)),IF($X$1=7,(VLOOKUP(B255,'X7'!$B:$AZ,3,FALSE)),IF($X$1=8,(VLOOKUP(B255,'X8'!$B:$AZ,3,FALSE)),IF($X$1=9,(VLOOKUP(B255,'X9'!$B:$AZ,3,FALSE)),IF($X$1=10,(VLOOKUP(B255,'X10'!$B:$AZ,3,FALSE)),IF($X$1=11,(VLOOKUP(B255,'X11'!$B:$AZ,3,FALSE)),IF($X$1=12,(VLOOKUP(B255,'X12'!$B:$AZ,3,FALSE)),IF($X$1=13,(VLOOKUP(B255,'X13'!$B:$AZ,3,FALSE)),"B")))))))))))))))</f>
        <v xml:space="preserve"> </v>
      </c>
      <c r="K255" s="183" t="str">
        <f ca="1">IF(ISERROR(IF($X$1=1,(VLOOKUP(B255,'X1'!$B:$AZ,5,FALSE)),IF($X$1=2,(VLOOKUP(B255,'X2'!$B:$AZ,5,FALSE)),IF($X$1=3,(VLOOKUP(B255,'X3'!$B:$AZ,5,FALSE)),IF($X$1=4,(VLOOKUP(B255,'X4'!$B:$AZ,5,FALSE)),IF($X$1=5,(VLOOKUP(B255,'X5'!$B:$AZ,5,FALSE)),IF($X$1=6,(VLOOKUP(B255,'X6'!$B:$AZ,5,FALSE)),IF($X$1=7,(VLOOKUP(B255,'X7'!$B:$AZ,5,FALSE)),IF($X$1=8,(VLOOKUP(B255,'X8'!$B:$AZ,5,FALSE)),IF($X$1=9,(VLOOKUP(B255,'X9'!$B:$AZ,5,FALSE)),IF($X$1=10,(VLOOKUP(B255,'X10'!$B:$AZ,5,FALSE)),IF($X$1=11,(VLOOKUP(B255,'X11'!$B:$AZ,5,FALSE)),IF($X$1=12,(VLOOKUP(B255,'X12'!$B:$AZ,5,FALSE)),IF($X$1=13,(VLOOKUP(B255,'X13'!$B:$AZ,5,FALSE)),"B"))))))))))))))=TRUE," ",(IF($X$1=1,(VLOOKUP(B255,'X1'!$B:$AZ,5,FALSE)),IF($X$1=2,(VLOOKUP(B255,'X2'!$B:$AZ,5,FALSE)),IF($X$1=3,(VLOOKUP(B255,'X3'!$B:$AZ,5,FALSE)),IF($X$1=4,(VLOOKUP(B255,'X4'!$B:$AZ,5,FALSE)),IF($X$1=5,(VLOOKUP(B255,'X5'!$B:$AZ,5,FALSE)),IF($X$1=6,(VLOOKUP(B255,'X6'!$B:$AZ,5,FALSE)),IF($X$1=7,(VLOOKUP(B255,'X7'!$B:$AZ,5,FALSE)),IF($X$1=8,(VLOOKUP(B255,'X8'!$B:$AZ,5,FALSE)),IF($X$1=9,(VLOOKUP(B255,'X9'!$B:$AZ,5,FALSE)),IF($X$1=10,(VLOOKUP(B255,'X10'!$B:$AZ,5,FALSE)),IF($X$1=11,(VLOOKUP(B255,'X11'!$B:$AZ,5,FALSE)),IF($X$1=12,(VLOOKUP(B255,'X12'!$B:$AZ,5,FALSE)),IF($X$1=13,(VLOOKUP(B255,'X13'!$B:$AZ,5,FALSE)),"B")))))))))))))))</f>
        <v xml:space="preserve"> </v>
      </c>
      <c r="L255" s="184" t="str">
        <f ca="1">IF(ISERROR(IF($X$1=1,(VLOOKUP(B255,'X1'!$B:$AZ,9,FALSE)),IF($X$1=2,(VLOOKUP(B255,'X2'!$B:$AZ,9,FALSE)),IF($X$1=3,(VLOOKUP(B255,'X3'!$B:$AZ,9,FALSE)),IF($X$1=4,(VLOOKUP(B255,'X4'!$B:$AZ,9,FALSE)),IF($X$1=5,(VLOOKUP(B255,'X5'!$B:$AZ,9,FALSE)),IF($X$1=6,(VLOOKUP(B255,'X6'!$B:$AZ,9,FALSE)),IF($X$1=7,(VLOOKUP(B255,'X7'!$B:$AZ,9,FALSE)),IF($X$1=8,(VLOOKUP(B255,'X8'!$B:$AZ,9,FALSE)),IF($X$1=9,(VLOOKUP(B255,'X9'!$B:$AZ,9,FALSE)),IF($X$1=10,(VLOOKUP(B255,'X10'!$B:$AZ,9,FALSE)),IF($X$1=11,(VLOOKUP(B255,'X11'!$B:$AZ,9,FALSE)),IF($X$1=12,(VLOOKUP(B255,'X12'!$B:$AZ,9,FALSE)),IF($X$1=13,(VLOOKUP(B255,'X13'!$B:$AZ,9,FALSE)),"B"))))))))))))))=TRUE," ",(IF($X$1=1,(VLOOKUP(B255,'X1'!$B:$AZ,9,FALSE)),IF($X$1=2,(VLOOKUP(B255,'X2'!$B:$AZ,9,FALSE)),IF($X$1=3,(VLOOKUP(B255,'X3'!$B:$AZ,9,FALSE)),IF($X$1=4,(VLOOKUP(B255,'X4'!$B:$AZ,9,FALSE)),IF($X$1=5,(VLOOKUP(B255,'X5'!$B:$AZ,9,FALSE)),IF($X$1=6,(VLOOKUP(B255,'X6'!$B:$AZ,9,FALSE)),IF($X$1=7,(VLOOKUP(B255,'X7'!$B:$AZ,9,FALSE)),IF($X$1=8,(VLOOKUP(B255,'X8'!$B:$AZ,9,FALSE)),IF($X$1=9,(VLOOKUP(B255,'X9'!$B:$AZ,9,FALSE)),IF($X$1=10,(VLOOKUP(B255,'X10'!$B:$AZ,9,FALSE)),IF($X$1=11,(VLOOKUP(B255,'X11'!$B:$AZ,9,FALSE)),IF($X$1=12,(VLOOKUP(B255,'X12'!$B:$AZ,9,FALSE)),IF($X$1=13,(VLOOKUP(B255,'X13'!$B:$AZ,9,FALSE)),"B")))))))))))))))</f>
        <v xml:space="preserve"> </v>
      </c>
      <c r="M255" s="184" t="str">
        <f ca="1">IF(ISERROR(IF($X$1=1,(VLOOKUP(B255,'X1'!$B:$AZ,10,FALSE)),IF($X$1=2,(VLOOKUP(B255,'X2'!$B:$AZ,10,FALSE)),IF($X$1=3,(VLOOKUP(B255,'X3'!$B:$AZ,10,FALSE)),IF($X$1=4,(VLOOKUP(B255,'X4'!$B:$AZ,10,FALSE)),IF($X$1=5,(VLOOKUP(B255,'X5'!$B:$AZ,10,FALSE)),IF($X$1=6,(VLOOKUP(B255,'X6'!$B:$AZ,10,FALSE)),IF($X$1=7,(VLOOKUP(B255,'X7'!$B:$AZ,10,FALSE)),IF($X$1=8,(VLOOKUP(B255,'X8'!$B:$AZ,10,FALSE)),IF($X$1=9,(VLOOKUP(B255,'X9'!$B:$AZ,10,FALSE)),IF($X$1=10,(VLOOKUP(B255,'X10'!$B:$AZ,10,FALSE)),IF($X$1=11,(VLOOKUP(B255,'X11'!$B:$AZ,10,FALSE)),IF($X$1=12,(VLOOKUP(B255,'X12'!$B:$AZ,10,FALSE)),IF($X$1=13,(VLOOKUP(B255,'X13'!$B:$AZ,10,FALSE)),"B"))))))))))))))=TRUE," ",(IF($X$1=1,(VLOOKUP(B255,'X1'!$B:$AZ,10,FALSE)),IF($X$1=2,(VLOOKUP(B255,'X2'!$B:$AZ,10,FALSE)),IF($X$1=3,(VLOOKUP(B255,'X3'!$B:$AZ,10,FALSE)),IF($X$1=4,(VLOOKUP(B255,'X4'!$B:$AZ,10,FALSE)),IF($X$1=5,(VLOOKUP(B255,'X5'!$B:$AZ,10,FALSE)),IF($X$1=6,(VLOOKUP(B255,'X6'!$B:$AZ,10,FALSE)),IF($X$1=7,(VLOOKUP(B255,'X7'!$B:$AZ,10,FALSE)),IF($X$1=8,(VLOOKUP(B255,'X8'!$B:$AZ,10,FALSE)),IF($X$1=9,(VLOOKUP(B255,'X9'!$B:$AZ,10,FALSE)),IF($X$1=10,(VLOOKUP(B255,'X10'!$B:$AZ,10,FALSE)),IF($X$1=11,(VLOOKUP(B255,'X11'!$B:$AZ,10,FALSE)),IF($X$1=12,(VLOOKUP(B255,'X12'!$B:$AZ,10,FALSE)),IF($X$1=13,(VLOOKUP(B255,'X13'!$B:$AZ,10,FALSE)),"B")))))))))))))))</f>
        <v xml:space="preserve"> </v>
      </c>
      <c r="N255" s="185" t="str">
        <f ca="1">IF(ISERROR(IF($X$1=1,(VLOOKUP(B255,'X1'!$B:$AZ,45,FALSE)),IF($X$1=2,(VLOOKUP(B255,'X2'!$B:$AZ,45,FALSE)),IF($X$1=3,(VLOOKUP(B255,'X3'!$B:$AZ,45,FALSE)),IF($X$1=4,(VLOOKUP(B255,'X4'!$B:$AZ,45,FALSE)),IF($X$1=5,(VLOOKUP(B255,'X5'!$B:$AZ,45,FALSE)),IF($X$1=6,(VLOOKUP(B255,'X6'!$B:$AZ,45,FALSE)),IF($X$1=7,(VLOOKUP(B255,'X7'!$B:$AZ,45,FALSE)),IF($X$1=8,(VLOOKUP(B255,'X8'!$B:$AZ,45,FALSE)),IF($X$1=9,(VLOOKUP(B255,'X9'!$B:$AZ,45,FALSE)),IF($X$1=10,(VLOOKUP(B255,'X10'!$B:$AZ,45,FALSE)),IF($X$1=11,(VLOOKUP(B255,'X11'!$B:$AZ,45,FALSE)),IF($X$1=12,(VLOOKUP(B255,'X12'!$B:$AZ,45,FALSE)),IF($X$1=13,(VLOOKUP(B255,'X13'!$B:$AZ,45,FALSE)),"B"))))))))))))))=TRUE," ",(IF($X$1=1,(VLOOKUP(B255,'X1'!$B:$AZ,45,FALSE)),IF($X$1=2,(VLOOKUP(B255,'X2'!$B:$AZ,45,FALSE)),IF($X$1=3,(VLOOKUP(B255,'X3'!$B:$AZ,45,FALSE)),IF($X$1=4,(VLOOKUP(B255,'X4'!$B:$AZ,45,FALSE)),IF($X$1=5,(VLOOKUP(B255,'X5'!$B:$AZ,45,FALSE)),IF($X$1=6,(VLOOKUP(B255,'X6'!$B:$AZ,45,FALSE)),IF($X$1=7,(VLOOKUP(B255,'X7'!$B:$AZ,45,FALSE)),IF($X$1=8,(VLOOKUP(B255,'X8'!$B:$AZ,45,FALSE)),IF($X$1=9,(VLOOKUP(B255,'X9'!$B:$AZ,45,FALSE)),IF($X$1=10,(VLOOKUP(B255,'X10'!$B:$AZ,45,FALSE)),IF($X$1=11,(VLOOKUP(B255,'X11'!$B:$AZ,45,FALSE)),IF($X$1=12,(VLOOKUP(B255,'X12'!$B:$AZ,45,FALSE)),IF($X$1=13,(VLOOKUP(B255,'X13'!$B:$AZ,45,FALSE)),"B")))))))))))))))</f>
        <v xml:space="preserve"> </v>
      </c>
      <c r="O255" s="184" t="str">
        <f ca="1">IF(ISERROR(IF($X$1=1,(VLOOKUP(B255,'X1'!$B:$AZ,11,FALSE)),IF($X$1=2,(VLOOKUP(B255,'X2'!$B:$AZ,11,FALSE)),IF($X$1=3,(VLOOKUP(B255,'X3'!$B:$AZ,11,FALSE)),IF($X$1=4,(VLOOKUP(B255,'X4'!$B:$AZ,11,FALSE)),IF($X$1=5,(VLOOKUP(B255,'X5'!$B:$AZ,11,FALSE)),IF($X$1=6,(VLOOKUP(B255,'X6'!$B:$AZ,11,FALSE)),IF($X$1=7,(VLOOKUP(B255,'X7'!$B:$AZ,11,FALSE)),IF($X$1=8,(VLOOKUP(B255,'X8'!$B:$AZ,11,FALSE)),IF($X$1=9,(VLOOKUP(B255,'X9'!$B:$AZ,11,FALSE)),IF($X$1=10,(VLOOKUP(B255,'X10'!$B:$AZ,11,FALSE)),IF($X$1=11,(VLOOKUP(B255,'X11'!$B:$AZ,11,FALSE)),IF($X$1=12,(VLOOKUP(B255,'X12'!$B:$AZ,11,FALSE)),IF($X$1=13,(VLOOKUP(B255,'X13'!$B:$AZ,11,FALSE)),"B"))))))))))))))=TRUE," ",(IF($X$1=1,(VLOOKUP(B255,'X1'!$B:$AZ,11,FALSE)),IF($X$1=2,(VLOOKUP(B255,'X2'!$B:$AZ,11,FALSE)),IF($X$1=3,(VLOOKUP(B255,'X3'!$B:$AZ,11,FALSE)),IF($X$1=4,(VLOOKUP(B255,'X4'!$B:$AZ,11,FALSE)),IF($X$1=5,(VLOOKUP(B255,'X5'!$B:$AZ,11,FALSE)),IF($X$1=6,(VLOOKUP(B255,'X6'!$B:$AZ,11,FALSE)),IF($X$1=7,(VLOOKUP(B255,'X7'!$B:$AZ,11,FALSE)),IF($X$1=8,(VLOOKUP(B255,'X8'!$B:$AZ,11,FALSE)),IF($X$1=9,(VLOOKUP(B255,'X9'!$B:$AZ,11,FALSE)),IF($X$1=10,(VLOOKUP(B255,'X10'!$B:$AZ,11,FALSE)),IF($X$1=11,(VLOOKUP(B255,'X11'!$B:$AZ,11,FALSE)),IF($X$1=12,(VLOOKUP(B255,'X12'!$B:$AZ,11,FALSE)),IF($X$1=13,(VLOOKUP(B255,'X13'!$B:$AZ,11,FALSE)),"B")))))))))))))))</f>
        <v xml:space="preserve"> </v>
      </c>
      <c r="P255" s="184" t="str">
        <f ca="1">IF(ISERROR(IF($X$1=1,(VLOOKUP(B255,'X1'!$B:$AZ,12,FALSE)),IF($X$1=2,(VLOOKUP(B255,'X2'!$B:$AZ,12,FALSE)),IF($X$1=3,(VLOOKUP(B255,'X3'!$B:$AZ,12,FALSE)),IF($X$1=4,(VLOOKUP(B255,'X4'!$B:$AZ,12,FALSE)),IF($X$1=5,(VLOOKUP(B255,'X5'!$B:$AZ,12,FALSE)),IF($X$1=6,(VLOOKUP(B255,'X6'!$B:$AZ,12,FALSE)),IF($X$1=7,(VLOOKUP(B255,'X7'!$B:$AZ,12,FALSE)),IF($X$1=8,(VLOOKUP(B255,'X8'!$B:$AZ,12,FALSE)),IF($X$1=9,(VLOOKUP(B255,'X9'!$B:$AZ,12,FALSE)),IF($X$1=10,(VLOOKUP(B255,'X10'!$B:$AZ,12,FALSE)),IF($X$1=11,(VLOOKUP(B255,'X11'!$B:$AZ,12,FALSE)),IF($X$1=12,(VLOOKUP(B255,'X12'!$B:$AZ,12,FALSE)),IF($X$1=13,(VLOOKUP(B255,'X13'!$B:$AZ,12,FALSE)),"B"))))))))))))))=TRUE," ",(IF($X$1=1,(VLOOKUP(B255,'X1'!$B:$AZ,12,FALSE)),IF($X$1=2,(VLOOKUP(B255,'X2'!$B:$AZ,12,FALSE)),IF($X$1=3,(VLOOKUP(B255,'X3'!$B:$AZ,12,FALSE)),IF($X$1=4,(VLOOKUP(B255,'X4'!$B:$AZ,12,FALSE)),IF($X$1=5,(VLOOKUP(B255,'X5'!$B:$AZ,12,FALSE)),IF($X$1=6,(VLOOKUP(B255,'X6'!$B:$AZ,12,FALSE)),IF($X$1=7,(VLOOKUP(B255,'X7'!$B:$AZ,12,FALSE)),IF($X$1=8,(VLOOKUP(B255,'X8'!$B:$AZ,12,FALSE)),IF($X$1=9,(VLOOKUP(B255,'X9'!$B:$AZ,12,FALSE)),IF($X$1=10,(VLOOKUP(B255,'X10'!$B:$AZ,12,FALSE)),IF($X$1=11,(VLOOKUP(B255,'X11'!$B:$AZ,12,FALSE)),IF($X$1=12,(VLOOKUP(B255,'X12'!$B:$AZ,12,FALSE)),IF($X$1=13,(VLOOKUP(B255,'X13'!$B:$AZ,12,FALSE)),"B")))))))))))))))</f>
        <v xml:space="preserve"> </v>
      </c>
      <c r="Q255" s="185" t="str">
        <f ca="1">IF(ISERROR(IF($X$1=1,(VLOOKUP(B255,'X1'!$B:$AZ,46,FALSE)),IF($X$1=2,(VLOOKUP(B255,'X2'!$B:$AZ,46,FALSE)),IF($X$1=3,(VLOOKUP(B255,'X3'!$B:$AZ,46,FALSE)),IF($X$1=4,(VLOOKUP(B255,'X4'!$B:$AZ,46,FALSE)),IF($X$1=5,(VLOOKUP(B255,'X5'!$B:$AZ,46,FALSE)),IF($X$1=6,(VLOOKUP(B255,'X6'!$B:$AZ,46,FALSE)),IF($X$1=7,(VLOOKUP(B255,'X7'!$B:$AZ,46,FALSE)),IF($X$1=8,(VLOOKUP(B255,'X8'!$B:$AZ,46,FALSE)),IF($X$1=9,(VLOOKUP(B255,'X9'!$B:$AZ,46,FALSE)),IF($X$1=10,(VLOOKUP(B255,'X10'!$B:$AZ,46,FALSE)),IF($X$1=11,(VLOOKUP(B255,'X11'!$B:$AZ,46,FALSE)),IF($X$1=12,(VLOOKUP(B255,'X12'!$B:$AZ,46,FALSE)),IF($X$1=13,(VLOOKUP(B255,'X13'!$B:$AZ,46,FALSE)),"B"))))))))))))))=TRUE," ",(IF($X$1=1,(VLOOKUP(B255,'X1'!$B:$AZ,46,FALSE)),IF($X$1=2,(VLOOKUP(B255,'X2'!$B:$AZ,46,FALSE)),IF($X$1=3,(VLOOKUP(B255,'X3'!$B:$AZ,46,FALSE)),IF($X$1=4,(VLOOKUP(B255,'X4'!$B:$AZ,46,FALSE)),IF($X$1=5,(VLOOKUP(B255,'X5'!$B:$AZ,46,FALSE)),IF($X$1=6,(VLOOKUP(B255,'X6'!$B:$AZ,46,FALSE)),IF($X$1=7,(VLOOKUP(B255,'X7'!$B:$AZ,46,FALSE)),IF($X$1=8,(VLOOKUP(B255,'X8'!$B:$AZ,46,FALSE)),IF($X$1=9,(VLOOKUP(B255,'X9'!$B:$AZ,46,FALSE)),IF($X$1=10,(VLOOKUP(B255,'X10'!$B:$AZ,46,FALSE)),IF($X$1=11,(VLOOKUP(B255,'X11'!$B:$AZ,46,FALSE)),IF($X$1=12,(VLOOKUP(B255,'X12'!$B:$AZ,46,FALSE)),IF($X$1=13,(VLOOKUP(B255,'X13'!$B:$AZ,46,FALSE)),"B")))))))))))))))</f>
        <v xml:space="preserve"> </v>
      </c>
      <c r="R255" s="185" t="str">
        <f ca="1">IF(ISERROR(IF($X$1=1,(VLOOKUP(B255,'X1'!$B:$AZ,15,FALSE)),IF($X$1=2,(VLOOKUP(B255,'X2'!$B:$AZ,15,FALSE)),IF($X$1=3,(VLOOKUP(B255,'X3'!$B:$AZ,15,FALSE)),IF($X$1=4,(VLOOKUP(B255,'X4'!$B:$AZ,15,FALSE)),IF($X$1=5,(VLOOKUP(B255,'X5'!$B:$AZ,15,FALSE)),IF($X$1=6,(VLOOKUP(B255,'X6'!$B:$AZ,15,FALSE)),IF($X$1=7,(VLOOKUP(B255,'X7'!$B:$AZ,15,FALSE)),IF($X$1=8,(VLOOKUP(B255,'X8'!$B:$AZ,15,FALSE)),IF($X$1=9,(VLOOKUP(B255,'X9'!$B:$AZ,15,FALSE)),IF($X$1=10,(VLOOKUP(B255,'X10'!$B:$AZ,15,FALSE)),IF($X$1=11,(VLOOKUP(B255,'X11'!$B:$AZ,15,FALSE)),IF($X$1=12,(VLOOKUP(B255,'X12'!$B:$AZ,15,FALSE)),IF($X$1=13,(VLOOKUP(B255,'X13'!$B:$AZ,15,FALSE)),"B"))))))))))))))=TRUE," ",(IF($X$1=1,(VLOOKUP(B255,'X1'!$B:$AZ,15,FALSE)),IF($X$1=2,(VLOOKUP(B255,'X2'!$B:$AZ,15,FALSE)),IF($X$1=3,(VLOOKUP(B255,'X3'!$B:$AZ,15,FALSE)),IF($X$1=4,(VLOOKUP(B255,'X4'!$B:$AZ,15,FALSE)),IF($X$1=5,(VLOOKUP(B255,'X5'!$B:$AZ,15,FALSE)),IF($X$1=6,(VLOOKUP(B255,'X6'!$B:$AZ,15,FALSE)),IF($X$1=7,(VLOOKUP(B255,'X7'!$B:$AZ,15,FALSE)),IF($X$1=8,(VLOOKUP(B255,'X8'!$B:$AZ,15,FALSE)),IF($X$1=9,(VLOOKUP(B255,'X9'!$B:$AZ,15,FALSE)),IF($X$1=10,(VLOOKUP(B255,'X10'!$B:$AZ,15,FALSE)),IF($X$1=11,(VLOOKUP(B255,'X11'!$B:$AZ,15,FALSE)),IF($X$1=12,(VLOOKUP(B255,'X12'!$B:$AZ,15,FALSE)),IF($X$1=13,(VLOOKUP(B255,'X13'!$B:$AZ,15,FALSE)),"B")))))))))))))))</f>
        <v xml:space="preserve"> </v>
      </c>
      <c r="S255" s="185" t="str">
        <f ca="1">IF(ISERROR(IF((IF($X$1=1,(VLOOKUP(B255,'X1'!$B:$AZ,14,FALSE)),(IF($X$1=2,(VLOOKUP(B255,'X2'!$B:$AZ,14,FALSE)),(IF($X$1=3,(VLOOKUP(B255,'X3'!$B:$AZ,14,FALSE)),(IF($X$1=4,(VLOOKUP(B255,'X4'!$B:$AZ,14,FALSE)),(IF($X$1=5,(VLOOKUP(B255,'X5'!$B:$AZ,14,FALSE)),(IF($X$1=6,(VLOOKUP(B255,'X6'!$B:$AZ,14,FALSE)),(IF($X$1=7,(VLOOKUP(B255,'X7'!$B:$AZ,14,FALSE)),(IF($X$1=8,(VLOOKUP(B255,'X8'!$B:$AZ,14,FALSE)),(IF($X$1=9,(VLOOKUP(B255,'X9'!$B:$AZ,14,FALSE)),(IF($X$1=10,(VLOOKUP(B255,'X10'!$B:$AZ,14,FALSE)),(IF($X$1=11,(VLOOKUP(B255,'X11'!$B:$AZ,14,FALSE)),(IF($X$1=12,(VLOOKUP(B255,'X12'!$B:$AZ,14,FALSE)),(VLOOKUP(B255,'X13'!$B:$AZ,14,FALSE))))))))))))))))))))))))))=$V$1," ",(IF($X$1=1,(VLOOKUP(B255,'X1'!$B:$AZ,14,FALSE)),(IF($X$1=2,(VLOOKUP(B255,'X2'!$B:$AZ,14,FALSE)),(IF($X$1=3,(VLOOKUP(B255,'X3'!$B:$AZ,14,FALSE)),(IF($X$1=4,(VLOOKUP(B255,'X4'!$B:$AZ,14,FALSE)),(IF($X$1=5,(VLOOKUP(B255,'X5'!$B:$AZ,14,FALSE)),(IF($X$1=6,(VLOOKUP(B255,'X6'!$B:$AZ,14,FALSE)),(IF($X$1=7,(VLOOKUP(B255,'X7'!$B:$AZ,14,FALSE)),(IF($X$1=8,(VLOOKUP(B255,'X8'!$B:$AZ,14,FALSE)),(IF($X$1=9,(VLOOKUP(B255,'X9'!$B:$AZ,14,FALSE)),(IF($X$1=10,(VLOOKUP(B255,'X10'!$B:$AZ,14,FALSE)),(IF($X$1=11,(VLOOKUP(B255,'X11'!$B:$AZ,14,FALSE)),(IF($X$1=12,(VLOOKUP(B255,'X12'!$B:$AZ,14,FALSE)),(VLOOKUP(B255,'X13'!$B:$AZ,14,FALSE))))))))))))))))))))))))))))=TRUE," ",(IF((IF($X$1=1,(VLOOKUP(B255,'X1'!$B:$AZ,14,FALSE)),(IF($X$1=2,(VLOOKUP(B255,'X2'!$B:$AZ,14,FALSE)),(IF($X$1=3,(VLOOKUP(B255,'X3'!$B:$AZ,14,FALSE)),(IF($X$1=4,(VLOOKUP(B255,'X4'!$B:$AZ,14,FALSE)),(IF($X$1=5,(VLOOKUP(B255,'X5'!$B:$AZ,14,FALSE)),(IF($X$1=6,(VLOOKUP(B255,'X6'!$B:$AZ,14,FALSE)),(IF($X$1=7,(VLOOKUP(B255,'X7'!$B:$AZ,14,FALSE)),(IF($X$1=8,(VLOOKUP(B255,'X8'!$B:$AZ,14,FALSE)),(IF($X$1=9,(VLOOKUP(B255,'X9'!$B:$AZ,14,FALSE)),(IF($X$1=10,(VLOOKUP(B255,'X10'!$B:$AZ,14,FALSE)),(IF($X$1=11,(VLOOKUP(B255,'X11'!$B:$AZ,14,FALSE)),(IF($X$1=12,(VLOOKUP(B255,'X12'!$B:$AZ,14,FALSE)),(VLOOKUP(B255,'X13'!$B:$AZ,14,FALSE))))))))))))))))))))))))))=$V$1," ",(IF($X$1=1,(VLOOKUP(B255,'X1'!$B:$AZ,14,FALSE)),(IF($X$1=2,(VLOOKUP(B255,'X2'!$B:$AZ,14,FALSE)),(IF($X$1=3,(VLOOKUP(B255,'X3'!$B:$AZ,14,FALSE)),(IF($X$1=4,(VLOOKUP(B255,'X4'!$B:$AZ,14,FALSE)),(IF($X$1=5,(VLOOKUP(B255,'X5'!$B:$AZ,14,FALSE)),(IF($X$1=6,(VLOOKUP(B255,'X6'!$B:$AZ,14,FALSE)),(IF($X$1=7,(VLOOKUP(B255,'X7'!$B:$AZ,14,FALSE)),(IF($X$1=8,(VLOOKUP(B255,'X8'!$B:$AZ,14,FALSE)),(IF($X$1=9,(VLOOKUP(B255,'X9'!$B:$AZ,14,FALSE)),(IF($X$1=10,(VLOOKUP(B255,'X10'!$B:$AZ,14,FALSE)),(IF($X$1=11,(VLOOKUP(B255,'X11'!$B:$AZ,14,FALSE)),(IF($X$1=12,(VLOOKUP(B255,'X12'!$B:$AZ,14,FALSE)),(VLOOKUP(B255,'X13'!$B:$AZ,14,FALSE)))))))))))))))))))))))))))))</f>
        <v xml:space="preserve"> </v>
      </c>
    </row>
    <row r="256" spans="1:19" ht="14.1" customHeight="1" x14ac:dyDescent="0.2">
      <c r="A256" s="156" t="s">
        <v>1058</v>
      </c>
      <c r="B256" s="122" t="str">
        <f>IF(ISERROR(IF($U$16=1,(VLOOKUP(A256,$AC$89:$AH$125,2,FALSE)),IF((IF($X$1=1,'X1'!B215,(IF($X$1=2,'X2'!B215,(IF($X$1=3,'X3'!B215,(IF($X$1=4,'X4'!B215,(IF($X$1=5,'X5'!B215,(IF($X$1=6,'X6'!B215,(IF($X$1=7,'X7'!B215,(IF($X$1=8,'X8'!B215,(IF($X$1=9,'X9'!B215,(IF($X$1=10,'X10'!B215,(IF($X$1=11,'X11'!B215,(IF($X$1=12,'X12'!B215,'X13'!B215))))))))))))))))))))))))="","",(IF($X$1=1,'X1'!B215,(IF($X$1=2,'X2'!B215,(IF($X$1=3,'X3'!B215,(IF($X$1=4,'X4'!B215,(IF($X$1=5,'X5'!B215,(IF($X$1=6,'X6'!B215,(IF($X$1=7,'X7'!B215,(IF($X$1=8,'X8'!B215,(IF($X$1=9,'X9'!B215,(IF($X$1=10,'X10'!B215,(IF($X$1=11,'X11'!B215,(IF($X$1=12,'X12'!B215,'X13'!B215)))))))))))))))))))))))))))=TRUE," ",(IF($U$16=1,(VLOOKUP(A256,$AC$89:$AH$125,2,FALSE)),IF((IF($X$1=1,'X1'!B215,(IF($X$1=2,'X2'!B215,(IF($X$1=3,'X3'!B215,(IF($X$1=4,'X4'!B215,(IF($X$1=5,'X5'!B215,(IF($X$1=6,'X6'!B215,(IF($X$1=7,'X7'!B215,(IF($X$1=8,'X8'!B215,(IF($X$1=9,'X9'!B215,(IF($X$1=10,'X10'!B215,(IF($X$1=11,'X11'!B215,(IF($X$1=12,'X12'!B215,'X13'!B215))))))))))))))))))))))))="","",(IF($X$1=1,'X1'!B215,(IF($X$1=2,'X2'!B215,(IF($X$1=3,'X3'!B215,(IF($X$1=4,'X4'!B215,(IF($X$1=5,'X5'!B215,(IF($X$1=6,'X6'!B215,(IF($X$1=7,'X7'!B215,(IF($X$1=8,'X8'!B215,(IF($X$1=9,'X9'!B215,(IF($X$1=10,'X10'!B215,(IF($X$1=11,'X11'!B215,(IF($X$1=12,'X12'!B215,'X13'!B215))))))))))))))))))))))))))))</f>
        <v/>
      </c>
      <c r="C256" s="181" t="str">
        <f ca="1">IF(ISERROR(IF($X$1=1,(VLOOKUP(B256,'X1'!$B:$AZ,47,FALSE)),IF($X$1=2,(VLOOKUP(B256,'X2'!$B:$AZ,47,FALSE)),IF($X$1=3,(VLOOKUP(B256,'X3'!$B:$AZ,47,FALSE)),IF($X$1=4,(VLOOKUP(B256,'X4'!$B:$AZ,47,FALSE)),IF($X$1=5,(VLOOKUP(B256,'X5'!$B:$AZ,47,FALSE)),IF($X$1=6,(VLOOKUP(B256,'X6'!$B:$AZ,47,FALSE)),IF($X$1=7,(VLOOKUP(B256,'X7'!$B:$AZ,47,FALSE)),IF($X$1=8,(VLOOKUP(B256,'X8'!$B:$AZ,47,FALSE)),IF($X$1=9,(VLOOKUP(B256,'X9'!$B:$AZ,47,FALSE)),IF($X$1=10,(VLOOKUP(B256,'X10'!$B:$AZ,47,FALSE)),IF($X$1=11,(VLOOKUP(B256,'X11'!$B:$AZ,47,FALSE)),IF($X$1=12,(VLOOKUP(B256,'X12'!$B:$AZ,47,FALSE)),IF($X$1=13,(VLOOKUP(B256,'X13'!$B:$AZ,47,FALSE)),"B"))))))))))))))=TRUE," ",(IF($X$1=1,(VLOOKUP(B256,'X1'!$B:$AZ,47,FALSE)),IF($X$1=2,(VLOOKUP(B256,'X2'!$B:$AZ,47,FALSE)),IF($X$1=3,(VLOOKUP(B256,'X3'!$B:$AZ,47,FALSE)),IF($X$1=4,(VLOOKUP(B256,'X4'!$B:$AZ,47,FALSE)),IF($X$1=5,(VLOOKUP(B256,'X5'!$B:$AZ,47,FALSE)),IF($X$1=6,(VLOOKUP(B256,'X6'!$B:$AZ,47,FALSE)),IF($X$1=7,(VLOOKUP(B256,'X7'!$B:$AZ,47,FALSE)),IF($X$1=8,(VLOOKUP(B256,'X8'!$B:$AZ,47,FALSE)),IF($X$1=9,(VLOOKUP(B256,'X9'!$B:$AZ,47,FALSE)),IF($X$1=10,(VLOOKUP(B256,'X10'!$B:$AZ,47,FALSE)),IF($X$1=11,(VLOOKUP(B256,'X11'!$B:$AZ,47,FALSE)),IF($X$1=12,(VLOOKUP(B256,'X12'!$B:$AZ,47,FALSE)),IF($X$1=13,(VLOOKUP(B256,'X13'!$B:$AZ,47,FALSE)),"B")))))))))))))))</f>
        <v xml:space="preserve"> </v>
      </c>
      <c r="D256" s="181" t="str">
        <f ca="1">IF(ISERROR(IF($X$1=1,(VLOOKUP(B256,'X1'!$B:$AP,41,FALSE)),IF($X$1=2,(VLOOKUP(B256,'X2'!$B:$AP,41,FALSE)),IF($X$1=3,(VLOOKUP(B256,'X3'!$B:$AP,41,FALSE)),IF($X$1=4,(VLOOKUP(B256,'X4'!$B:$AP,41,FALSE)),IF($X$1=5,(VLOOKUP(B256,'X5'!$B:$AP,41,FALSE)),IF($X$1=6,(VLOOKUP(B256,'X6'!$B:$AP,41,FALSE)),IF($X$1=7,(VLOOKUP(B256,'X7'!$B:$AP,41,FALSE)),IF($X$1=8,(VLOOKUP(B256,'X8'!$B:$AP,41,FALSE)),IF($X$1=9,(VLOOKUP(B256,'X9'!$B:$AP,41,FALSE)),IF($X$1=10,(VLOOKUP(B256,'X10'!$B:$AP,41,FALSE)),IF($X$1=11,(VLOOKUP(B256,'X11'!$B:$AP,41,FALSE)),IF($X$1=12,(VLOOKUP(B256,'X12'!$B:$AP,41,FALSE)),IF($X$1=13,(VLOOKUP(B256,'X13'!$B:$AP,41,FALSE)),"B"))))))))))))))=TRUE," ",(IF($X$1=1,(VLOOKUP(B256,'X1'!$B:$AP,41,FALSE)),IF($X$1=2,(VLOOKUP(B256,'X2'!$B:$AP,41,FALSE)),IF($X$1=3,(VLOOKUP(B256,'X3'!$B:$AP,41,FALSE)),IF($X$1=4,(VLOOKUP(B256,'X4'!$B:$AP,41,FALSE)),IF($X$1=5,(VLOOKUP(B256,'X5'!$B:$AP,41,FALSE)),IF($X$1=6,(VLOOKUP(B256,'X6'!$B:$AP,41,FALSE)),IF($X$1=7,(VLOOKUP(B256,'X7'!$B:$AP,41,FALSE)),IF($X$1=8,(VLOOKUP(B256,'X8'!$B:$AP,41,FALSE)),IF($X$1=9,(VLOOKUP(B256,'X9'!$B:$AP,41,FALSE)),IF($X$1=10,(VLOOKUP(B256,'X10'!$B:$AP,41,FALSE)),IF($X$1=11,(VLOOKUP(B256,'X11'!$B:$AP,41,FALSE)),IF($X$1=12,(VLOOKUP(B256,'X12'!$B:$AP,41,FALSE)),IF($X$1=13,(VLOOKUP(B256,'X13'!$B:$AP,41,FALSE)),"B")))))))))))))))</f>
        <v xml:space="preserve"> </v>
      </c>
      <c r="E256" s="182" t="str">
        <f ca="1">IF(ISERROR(IF($X$1=1,(VLOOKUP(B256,'X1'!$B:$AP,7,FALSE)),IF($X$1=2,(VLOOKUP(B256,'X2'!$B:$AP,7,FALSE)),IF($X$1=3,(VLOOKUP(B256,'X3'!$B:$AP,7,FALSE)),IF($X$1=4,(VLOOKUP(B256,'X4'!$B:$AP,7,FALSE)),IF($X$1=5,(VLOOKUP(B256,'X5'!$B:$AP,7,FALSE)),IF($X$1=6,(VLOOKUP(B256,'X6'!$B:$AP,7,FALSE)),IF($X$1=7,(VLOOKUP(B256,'X7'!$B:$AP,7,FALSE)),IF($X$1=8,(VLOOKUP(B256,'X8'!$B:$AP,7,FALSE)),IF($X$1=9,(VLOOKUP(B256,'X9'!$B:$AP,7,FALSE)),IF($X$1=10,(VLOOKUP(B256,'X10'!$B:$AP,7,FALSE)),IF($X$1=11,(VLOOKUP(B256,'X11'!$B:$AP,7,FALSE)),IF($X$1=12,(VLOOKUP(B256,'X12'!$B:$AP,7,FALSE)),IF($X$1=13,(VLOOKUP(B256,'X13'!$B:$AP,7,FALSE)),"B"))))))))))))))=TRUE," ",(IF($X$1=1,(VLOOKUP(B256,'X1'!$B:$AP,7,FALSE)),IF($X$1=2,(VLOOKUP(B256,'X2'!$B:$AP,7,FALSE)),IF($X$1=3,(VLOOKUP(B256,'X3'!$B:$AP,7,FALSE)),IF($X$1=4,(VLOOKUP(B256,'X4'!$B:$AP,7,FALSE)),IF($X$1=5,(VLOOKUP(B256,'X5'!$B:$AP,7,FALSE)),IF($X$1=6,(VLOOKUP(B256,'X6'!$B:$AP,7,FALSE)),IF($X$1=7,(VLOOKUP(B256,'X7'!$B:$AP,7,FALSE)),IF($X$1=8,(VLOOKUP(B256,'X8'!$B:$AP,7,FALSE)),IF($X$1=9,(VLOOKUP(B256,'X9'!$B:$AP,7,FALSE)),IF($X$1=10,(VLOOKUP(B256,'X10'!$B:$AP,7,FALSE)),IF($X$1=11,(VLOOKUP(B256,'X11'!$B:$AP,7,FALSE)),IF($X$1=12,(VLOOKUP(B256,'X12'!$B:$AP,7,FALSE)),IF($X$1=13,(VLOOKUP(B256,'X13'!$B:$AP,7,FALSE)),"B")))))))))))))))</f>
        <v xml:space="preserve"> </v>
      </c>
      <c r="F256" s="182" t="str">
        <f ca="1">IF(ISERROR(IF((IF($X$1=1,(VLOOKUP(B256,'X1'!$B:$AO,6,FALSE)),(IF($X$1=2,(VLOOKUP(B256,'X2'!$B:$AO,6,FALSE)),(IF($X$1=3,(VLOOKUP(B256,'X3'!$B:$AO,6,FALSE)),(IF($X$1=4,(VLOOKUP(B256,'X4'!$B:$AO,6,FALSE)),(IF($X$1=5,(VLOOKUP(B256,'X5'!$B:$AO,6,FALSE)),(IF($X$1=6,(VLOOKUP(B256,'X6'!$B:$AO,6,FALSE)),(IF($X$1=7,(VLOOKUP(B256,'X7'!$B:$AO,6,FALSE)),(IF($X$1=8,(VLOOKUP(B256,'X8'!$B:$AO,6,FALSE)),(IF($X$1=9,(VLOOKUP(B256,'X9'!$B:$AO,6,FALSE)),(IF($X$1=10,(VLOOKUP(B256,'X10'!$B:$AO,6,FALSE)),(IF($X$1=11,(VLOOKUP(B256,'X11'!$B:$AO,6,FALSE)),(IF($X$1=12,(VLOOKUP(B256,'X12'!$B:$AO,6,FALSE)),(VLOOKUP(B256,'X13'!$B:$AO,6,FALSE))))))))))))))))))))))))))=$V$1," ",(IF($X$1=1,(VLOOKUP(B256,'X1'!$B:$AO,6,FALSE)),(IF($X$1=2,(VLOOKUP(B256,'X2'!$B:$AO,6,FALSE)),(IF($X$1=3,(VLOOKUP(B256,'X3'!$B:$AO,6,FALSE)),(IF($X$1=4,(VLOOKUP(B256,'X4'!$B:$AO,6,FALSE)),(IF($X$1=5,(VLOOKUP(B256,'X5'!$B:$AO,6,FALSE)),(IF($X$1=6,(VLOOKUP(B256,'X6'!$B:$AO,6,FALSE)),(IF($X$1=7,(VLOOKUP(B256,'X7'!$B:$AO,6,FALSE)),(IF($X$1=8,(VLOOKUP(B256,'X8'!$B:$AO,6,FALSE)),(IF($X$1=9,(VLOOKUP(B256,'X9'!$B:$AO,6,FALSE)),(IF($X$1=10,(VLOOKUP(B256,'X10'!$B:$AO,6,FALSE)),(IF($X$1=11,(VLOOKUP(B256,'X11'!$B:$AO,6,FALSE)),(IF($X$1=12,(VLOOKUP(B256,'X12'!$B:$AO,6,FALSE)),(VLOOKUP(B256,'X13'!$B:$AO,6,FALSE))))))))))))))))))))))))))))=TRUE," ",(IF((IF($X$1=1,(VLOOKUP(B256,'X1'!$B:$AO,6,FALSE)),(IF($X$1=2,(VLOOKUP(B256,'X2'!$B:$AO,6,FALSE)),(IF($X$1=3,(VLOOKUP(B256,'X3'!$B:$AO,6,FALSE)),(IF($X$1=4,(VLOOKUP(B256,'X4'!$B:$AO,6,FALSE)),(IF($X$1=5,(VLOOKUP(B256,'X5'!$B:$AO,6,FALSE)),(IF($X$1=6,(VLOOKUP(B256,'X6'!$B:$AO,6,FALSE)),(IF($X$1=7,(VLOOKUP(B256,'X7'!$B:$AO,6,FALSE)),(IF($X$1=8,(VLOOKUP(B256,'X8'!$B:$AO,6,FALSE)),(IF($X$1=9,(VLOOKUP(B256,'X9'!$B:$AO,6,FALSE)),(IF($X$1=10,(VLOOKUP(B256,'X10'!$B:$AO,6,FALSE)),(IF($X$1=11,(VLOOKUP(B256,'X11'!$B:$AO,6,FALSE)),(IF($X$1=12,(VLOOKUP(B256,'X12'!$B:$AO,6,FALSE)),(VLOOKUP(B256,'X13'!$B:$AO,6,FALSE))))))))))))))))))))))))))=$V$1," ",(IF($X$1=1,(VLOOKUP(B256,'X1'!$B:$AO,6,FALSE)),(IF($X$1=2,(VLOOKUP(B256,'X2'!$B:$AO,6,FALSE)),(IF($X$1=3,(VLOOKUP(B256,'X3'!$B:$AO,6,FALSE)),(IF($X$1=4,(VLOOKUP(B256,'X4'!$B:$AO,6,FALSE)),(IF($X$1=5,(VLOOKUP(B256,'X5'!$B:$AO,6,FALSE)),(IF($X$1=6,(VLOOKUP(B256,'X6'!$B:$AO,6,FALSE)),(IF($X$1=7,(VLOOKUP(B256,'X7'!$B:$AO,6,FALSE)),(IF($X$1=8,(VLOOKUP(B256,'X8'!$B:$AO,6,FALSE)),(IF($X$1=9,(VLOOKUP(B256,'X9'!$B:$AO,6,FALSE)),(IF($X$1=10,(VLOOKUP(B256,'X10'!$B:$AO,6,FALSE)),(IF($X$1=11,(VLOOKUP(B256,'X11'!$B:$AO,6,FALSE)),(IF($X$1=12,(VLOOKUP(B256,'X12'!$B:$AO,6,FALSE)),(VLOOKUP(B256,'X13'!$B:$AO,6,FALSE)))))))))))))))))))))))))))))</f>
        <v xml:space="preserve"> </v>
      </c>
      <c r="G256" s="182" t="str">
        <f ca="1">IF(ISERROR(IF($X$1=1,(VLOOKUP(B256,'X1'!$B:$AZ,44,FALSE)),IF($X$1=2,(VLOOKUP(B256,'X2'!$B:$AZ,44,FALSE)),IF($X$1=3,(VLOOKUP(B256,'X3'!$B:$AZ,44,FALSE)),IF($X$1=4,(VLOOKUP(B256,'X4'!$B:$AZ,44,FALSE)),IF($X$1=5,(VLOOKUP(B256,'X5'!$B:$AZ,44,FALSE)),IF($X$1=6,(VLOOKUP(B256,'X6'!$B:$AZ,44,FALSE)),IF($X$1=7,(VLOOKUP(B256,'X7'!$B:$AZ,44,FALSE)),IF($X$1=8,(VLOOKUP(B256,'X8'!$B:$AZ,44,FALSE)),IF($X$1=9,(VLOOKUP(B256,'X9'!$B:$AZ,44,FALSE)),IF($X$1=10,(VLOOKUP(B256,'X10'!$B:$AZ,44,FALSE)),IF($X$1=11,(VLOOKUP(B256,'X11'!$B:$AZ,44,FALSE)),IF($X$1=12,(VLOOKUP(B256,'X12'!$B:$AZ,44,FALSE)),IF($X$1=13,(VLOOKUP(B256,'X13'!$B:$AZ,44,FALSE)),"B"))))))))))))))=TRUE," ",(IF($X$1=1,(VLOOKUP(B256,'X1'!$B:$AZ,44,FALSE)),IF($X$1=2,(VLOOKUP(B256,'X2'!$B:$AZ,44,FALSE)),IF($X$1=3,(VLOOKUP(B256,'X3'!$B:$AZ,44,FALSE)),IF($X$1=4,(VLOOKUP(B256,'X4'!$B:$AZ,44,FALSE)),IF($X$1=5,(VLOOKUP(B256,'X5'!$B:$AZ,44,FALSE)),IF($X$1=6,(VLOOKUP(B256,'X6'!$B:$AZ,44,FALSE)),IF($X$1=7,(VLOOKUP(B256,'X7'!$B:$AZ,44,FALSE)),IF($X$1=8,(VLOOKUP(B256,'X8'!$B:$AZ,44,FALSE)),IF($X$1=9,(VLOOKUP(B256,'X9'!$B:$AZ,44,FALSE)),IF($X$1=10,(VLOOKUP(B256,'X10'!$B:$AZ,44,FALSE)),IF($X$1=11,(VLOOKUP(B256,'X11'!$B:$AZ,44,FALSE)),IF($X$1=12,(VLOOKUP(B256,'X12'!$B:$AZ,44,FALSE)),IF($X$1=13,(VLOOKUP(B256,'X13'!$B:$AZ,44,FALSE)),"B")))))))))))))))</f>
        <v xml:space="preserve"> </v>
      </c>
      <c r="H256" s="182" t="str">
        <f ca="1">IF(ISERROR(IF($X$1=1,(VLOOKUP(B256,'X1'!$B:$AZ,8,FALSE)),IF($X$1=2,(VLOOKUP(B256,'X2'!$B:$AZ,8,FALSE)),IF($X$1=3,(VLOOKUP(B256,'X3'!$B:$AZ,8,FALSE)),IF($X$1=4,(VLOOKUP(B256,'X4'!$B:$AZ,8,FALSE)),IF($X$1=5,(VLOOKUP(B256,'X5'!$B:$AZ,8,FALSE)),IF($X$1=6,(VLOOKUP(B256,'X6'!$B:$AZ,8,FALSE)),IF($X$1=7,(VLOOKUP(B256,'X7'!$B:$AZ,8,FALSE)),IF($X$1=8,(VLOOKUP(B256,'X8'!$B:$AZ,8,FALSE)),IF($X$1=9,(VLOOKUP(B256,'X9'!$B:$AZ,8,FALSE)),IF($X$1=10,(VLOOKUP(B256,'X10'!$B:$AZ,8,FALSE)),IF($X$1=11,(VLOOKUP(B256,'X11'!$B:$AZ,8,FALSE)),IF($X$1=12,(VLOOKUP(B256,'X12'!$B:$AZ,8,FALSE)),IF($X$1=13,(VLOOKUP(B256,'X13'!$B:$AZ,8,FALSE)),"B"))))))))))))))=TRUE," ",(IF($X$1=1,(VLOOKUP(B256,'X1'!$B:$AZ,8,FALSE)),IF($X$1=2,(VLOOKUP(B256,'X2'!$B:$AZ,8,FALSE)),IF($X$1=3,(VLOOKUP(B256,'X3'!$B:$AZ,8,FALSE)),IF($X$1=4,(VLOOKUP(B256,'X4'!$B:$AZ,8,FALSE)),IF($X$1=5,(VLOOKUP(B256,'X5'!$B:$AZ,8,FALSE)),IF($X$1=6,(VLOOKUP(B256,'X6'!$B:$AZ,8,FALSE)),IF($X$1=7,(VLOOKUP(B256,'X7'!$B:$AZ,8,FALSE)),IF($X$1=8,(VLOOKUP(B256,'X8'!$B:$AZ,8,FALSE)),IF($X$1=9,(VLOOKUP(B256,'X9'!$B:$AZ,8,FALSE)),IF($X$1=10,(VLOOKUP(B256,'X10'!$B:$AZ,8,FALSE)),IF($X$1=11,(VLOOKUP(B256,'X11'!$B:$AZ,8,FALSE)),IF($X$1=12,(VLOOKUP(B256,'X12'!$B:$AZ,8,FALSE)),IF($X$1=13,(VLOOKUP(B256,'X13'!$B:$AZ,8,FALSE)),"B")))))))))))))))</f>
        <v xml:space="preserve"> </v>
      </c>
      <c r="I256" s="183" t="str">
        <f ca="1">IF(ISERROR(IF($X$1=1,(VLOOKUP(B256,'X1'!$B:$AZ,2,FALSE)),IF($X$1=2,(VLOOKUP(B256,'X2'!$B:$AZ,2,FALSE)),IF($X$1=3,(VLOOKUP(B256,'X3'!$B:$AZ,2,FALSE)),IF($X$1=4,(VLOOKUP(B256,'X4'!$B:$AZ,2,FALSE)),IF($X$1=5,(VLOOKUP(B256,'X5'!$B:$AZ,2,FALSE)),IF($X$1=6,(VLOOKUP(B256,'X6'!$B:$AZ,2,FALSE)),IF($X$1=7,(VLOOKUP(B256,'X7'!$B:$AZ,2,FALSE)),IF($X$1=8,(VLOOKUP(B256,'X8'!$B:$AZ,2,FALSE)),IF($X$1=9,(VLOOKUP(B256,'X9'!$B:$AZ,2,FALSE)),IF($X$1=10,(VLOOKUP(B256,'X10'!$B:$AZ,2,FALSE)),IF($X$1=11,(VLOOKUP(B256,'X11'!$B:$AZ,2,FALSE)),IF($X$1=12,(VLOOKUP(B256,'X12'!$B:$AZ,2,FALSE)),IF($X$1=13,(VLOOKUP(B256,'X13'!$B:$AZ,2,FALSE)),"B"))))))))))))))=TRUE," ",(IF($X$1=1,(VLOOKUP(B256,'X1'!$B:$AZ,2,FALSE)),IF($X$1=2,(VLOOKUP(B256,'X2'!$B:$AZ,2,FALSE)),IF($X$1=3,(VLOOKUP(B256,'X3'!$B:$AZ,2,FALSE)),IF($X$1=4,(VLOOKUP(B256,'X4'!$B:$AZ,2,FALSE)),IF($X$1=5,(VLOOKUP(B256,'X5'!$B:$AZ,2,FALSE)),IF($X$1=6,(VLOOKUP(B256,'X6'!$B:$AZ,2,FALSE)),IF($X$1=7,(VLOOKUP(B256,'X7'!$B:$AZ,2,FALSE)),IF($X$1=8,(VLOOKUP(B256,'X8'!$B:$AZ,2,FALSE)),IF($X$1=9,(VLOOKUP(B256,'X9'!$B:$AZ,2,FALSE)),IF($X$1=10,(VLOOKUP(B256,'X10'!$B:$AZ,2,FALSE)),IF($X$1=11,(VLOOKUP(B256,'X11'!$B:$AZ,2,FALSE)),IF($X$1=12,(VLOOKUP(B256,'X12'!$B:$AZ,2,FALSE)),IF($X$1=13,(VLOOKUP(B256,'X13'!$B:$AZ,2,FALSE)),"B")))))))))))))))</f>
        <v xml:space="preserve"> </v>
      </c>
      <c r="J256" s="183" t="str">
        <f ca="1">IF(ISERROR(IF($X$1=1,(VLOOKUP(B256,'X1'!$B:$AZ,3,FALSE)),IF($X$1=2,(VLOOKUP(B256,'X2'!$B:$AZ,3,FALSE)),IF($X$1=3,(VLOOKUP(B256,'X3'!$B:$AZ,3,FALSE)),IF($X$1=4,(VLOOKUP(B256,'X4'!$B:$AZ,3,FALSE)),IF($X$1=5,(VLOOKUP(B256,'X5'!$B:$AZ,3,FALSE)),IF($X$1=6,(VLOOKUP(B256,'X6'!$B:$AZ,3,FALSE)),IF($X$1=7,(VLOOKUP(B256,'X7'!$B:$AZ,3,FALSE)),IF($X$1=8,(VLOOKUP(B256,'X8'!$B:$AZ,3,FALSE)),IF($X$1=9,(VLOOKUP(B256,'X9'!$B:$AZ,3,FALSE)),IF($X$1=10,(VLOOKUP(B256,'X10'!$B:$AZ,3,FALSE)),IF($X$1=11,(VLOOKUP(B256,'X11'!$B:$AZ,3,FALSE)),IF($X$1=12,(VLOOKUP(B256,'X12'!$B:$AZ,3,FALSE)),IF($X$1=13,(VLOOKUP(B256,'X13'!$B:$AZ,3,FALSE)),"B"))))))))))))))=TRUE," ",(IF($X$1=1,(VLOOKUP(B256,'X1'!$B:$AZ,3,FALSE)),IF($X$1=2,(VLOOKUP(B256,'X2'!$B:$AZ,3,FALSE)),IF($X$1=3,(VLOOKUP(B256,'X3'!$B:$AZ,3,FALSE)),IF($X$1=4,(VLOOKUP(B256,'X4'!$B:$AZ,3,FALSE)),IF($X$1=5,(VLOOKUP(B256,'X5'!$B:$AZ,3,FALSE)),IF($X$1=6,(VLOOKUP(B256,'X6'!$B:$AZ,3,FALSE)),IF($X$1=7,(VLOOKUP(B256,'X7'!$B:$AZ,3,FALSE)),IF($X$1=8,(VLOOKUP(B256,'X8'!$B:$AZ,3,FALSE)),IF($X$1=9,(VLOOKUP(B256,'X9'!$B:$AZ,3,FALSE)),IF($X$1=10,(VLOOKUP(B256,'X10'!$B:$AZ,3,FALSE)),IF($X$1=11,(VLOOKUP(B256,'X11'!$B:$AZ,3,FALSE)),IF($X$1=12,(VLOOKUP(B256,'X12'!$B:$AZ,3,FALSE)),IF($X$1=13,(VLOOKUP(B256,'X13'!$B:$AZ,3,FALSE)),"B")))))))))))))))</f>
        <v xml:space="preserve"> </v>
      </c>
      <c r="K256" s="183" t="str">
        <f ca="1">IF(ISERROR(IF($X$1=1,(VLOOKUP(B256,'X1'!$B:$AZ,5,FALSE)),IF($X$1=2,(VLOOKUP(B256,'X2'!$B:$AZ,5,FALSE)),IF($X$1=3,(VLOOKUP(B256,'X3'!$B:$AZ,5,FALSE)),IF($X$1=4,(VLOOKUP(B256,'X4'!$B:$AZ,5,FALSE)),IF($X$1=5,(VLOOKUP(B256,'X5'!$B:$AZ,5,FALSE)),IF($X$1=6,(VLOOKUP(B256,'X6'!$B:$AZ,5,FALSE)),IF($X$1=7,(VLOOKUP(B256,'X7'!$B:$AZ,5,FALSE)),IF($X$1=8,(VLOOKUP(B256,'X8'!$B:$AZ,5,FALSE)),IF($X$1=9,(VLOOKUP(B256,'X9'!$B:$AZ,5,FALSE)),IF($X$1=10,(VLOOKUP(B256,'X10'!$B:$AZ,5,FALSE)),IF($X$1=11,(VLOOKUP(B256,'X11'!$B:$AZ,5,FALSE)),IF($X$1=12,(VLOOKUP(B256,'X12'!$B:$AZ,5,FALSE)),IF($X$1=13,(VLOOKUP(B256,'X13'!$B:$AZ,5,FALSE)),"B"))))))))))))))=TRUE," ",(IF($X$1=1,(VLOOKUP(B256,'X1'!$B:$AZ,5,FALSE)),IF($X$1=2,(VLOOKUP(B256,'X2'!$B:$AZ,5,FALSE)),IF($X$1=3,(VLOOKUP(B256,'X3'!$B:$AZ,5,FALSE)),IF($X$1=4,(VLOOKUP(B256,'X4'!$B:$AZ,5,FALSE)),IF($X$1=5,(VLOOKUP(B256,'X5'!$B:$AZ,5,FALSE)),IF($X$1=6,(VLOOKUP(B256,'X6'!$B:$AZ,5,FALSE)),IF($X$1=7,(VLOOKUP(B256,'X7'!$B:$AZ,5,FALSE)),IF($X$1=8,(VLOOKUP(B256,'X8'!$B:$AZ,5,FALSE)),IF($X$1=9,(VLOOKUP(B256,'X9'!$B:$AZ,5,FALSE)),IF($X$1=10,(VLOOKUP(B256,'X10'!$B:$AZ,5,FALSE)),IF($X$1=11,(VLOOKUP(B256,'X11'!$B:$AZ,5,FALSE)),IF($X$1=12,(VLOOKUP(B256,'X12'!$B:$AZ,5,FALSE)),IF($X$1=13,(VLOOKUP(B256,'X13'!$B:$AZ,5,FALSE)),"B")))))))))))))))</f>
        <v xml:space="preserve"> </v>
      </c>
      <c r="L256" s="184" t="str">
        <f ca="1">IF(ISERROR(IF($X$1=1,(VLOOKUP(B256,'X1'!$B:$AZ,9,FALSE)),IF($X$1=2,(VLOOKUP(B256,'X2'!$B:$AZ,9,FALSE)),IF($X$1=3,(VLOOKUP(B256,'X3'!$B:$AZ,9,FALSE)),IF($X$1=4,(VLOOKUP(B256,'X4'!$B:$AZ,9,FALSE)),IF($X$1=5,(VLOOKUP(B256,'X5'!$B:$AZ,9,FALSE)),IF($X$1=6,(VLOOKUP(B256,'X6'!$B:$AZ,9,FALSE)),IF($X$1=7,(VLOOKUP(B256,'X7'!$B:$AZ,9,FALSE)),IF($X$1=8,(VLOOKUP(B256,'X8'!$B:$AZ,9,FALSE)),IF($X$1=9,(VLOOKUP(B256,'X9'!$B:$AZ,9,FALSE)),IF($X$1=10,(VLOOKUP(B256,'X10'!$B:$AZ,9,FALSE)),IF($X$1=11,(VLOOKUP(B256,'X11'!$B:$AZ,9,FALSE)),IF($X$1=12,(VLOOKUP(B256,'X12'!$B:$AZ,9,FALSE)),IF($X$1=13,(VLOOKUP(B256,'X13'!$B:$AZ,9,FALSE)),"B"))))))))))))))=TRUE," ",(IF($X$1=1,(VLOOKUP(B256,'X1'!$B:$AZ,9,FALSE)),IF($X$1=2,(VLOOKUP(B256,'X2'!$B:$AZ,9,FALSE)),IF($X$1=3,(VLOOKUP(B256,'X3'!$B:$AZ,9,FALSE)),IF($X$1=4,(VLOOKUP(B256,'X4'!$B:$AZ,9,FALSE)),IF($X$1=5,(VLOOKUP(B256,'X5'!$B:$AZ,9,FALSE)),IF($X$1=6,(VLOOKUP(B256,'X6'!$B:$AZ,9,FALSE)),IF($X$1=7,(VLOOKUP(B256,'X7'!$B:$AZ,9,FALSE)),IF($X$1=8,(VLOOKUP(B256,'X8'!$B:$AZ,9,FALSE)),IF($X$1=9,(VLOOKUP(B256,'X9'!$B:$AZ,9,FALSE)),IF($X$1=10,(VLOOKUP(B256,'X10'!$B:$AZ,9,FALSE)),IF($X$1=11,(VLOOKUP(B256,'X11'!$B:$AZ,9,FALSE)),IF($X$1=12,(VLOOKUP(B256,'X12'!$B:$AZ,9,FALSE)),IF($X$1=13,(VLOOKUP(B256,'X13'!$B:$AZ,9,FALSE)),"B")))))))))))))))</f>
        <v xml:space="preserve"> </v>
      </c>
      <c r="M256" s="184" t="str">
        <f ca="1">IF(ISERROR(IF($X$1=1,(VLOOKUP(B256,'X1'!$B:$AZ,10,FALSE)),IF($X$1=2,(VLOOKUP(B256,'X2'!$B:$AZ,10,FALSE)),IF($X$1=3,(VLOOKUP(B256,'X3'!$B:$AZ,10,FALSE)),IF($X$1=4,(VLOOKUP(B256,'X4'!$B:$AZ,10,FALSE)),IF($X$1=5,(VLOOKUP(B256,'X5'!$B:$AZ,10,FALSE)),IF($X$1=6,(VLOOKUP(B256,'X6'!$B:$AZ,10,FALSE)),IF($X$1=7,(VLOOKUP(B256,'X7'!$B:$AZ,10,FALSE)),IF($X$1=8,(VLOOKUP(B256,'X8'!$B:$AZ,10,FALSE)),IF($X$1=9,(VLOOKUP(B256,'X9'!$B:$AZ,10,FALSE)),IF($X$1=10,(VLOOKUP(B256,'X10'!$B:$AZ,10,FALSE)),IF($X$1=11,(VLOOKUP(B256,'X11'!$B:$AZ,10,FALSE)),IF($X$1=12,(VLOOKUP(B256,'X12'!$B:$AZ,10,FALSE)),IF($X$1=13,(VLOOKUP(B256,'X13'!$B:$AZ,10,FALSE)),"B"))))))))))))))=TRUE," ",(IF($X$1=1,(VLOOKUP(B256,'X1'!$B:$AZ,10,FALSE)),IF($X$1=2,(VLOOKUP(B256,'X2'!$B:$AZ,10,FALSE)),IF($X$1=3,(VLOOKUP(B256,'X3'!$B:$AZ,10,FALSE)),IF($X$1=4,(VLOOKUP(B256,'X4'!$B:$AZ,10,FALSE)),IF($X$1=5,(VLOOKUP(B256,'X5'!$B:$AZ,10,FALSE)),IF($X$1=6,(VLOOKUP(B256,'X6'!$B:$AZ,10,FALSE)),IF($X$1=7,(VLOOKUP(B256,'X7'!$B:$AZ,10,FALSE)),IF($X$1=8,(VLOOKUP(B256,'X8'!$B:$AZ,10,FALSE)),IF($X$1=9,(VLOOKUP(B256,'X9'!$B:$AZ,10,FALSE)),IF($X$1=10,(VLOOKUP(B256,'X10'!$B:$AZ,10,FALSE)),IF($X$1=11,(VLOOKUP(B256,'X11'!$B:$AZ,10,FALSE)),IF($X$1=12,(VLOOKUP(B256,'X12'!$B:$AZ,10,FALSE)),IF($X$1=13,(VLOOKUP(B256,'X13'!$B:$AZ,10,FALSE)),"B")))))))))))))))</f>
        <v xml:space="preserve"> </v>
      </c>
      <c r="N256" s="185" t="str">
        <f ca="1">IF(ISERROR(IF($X$1=1,(VLOOKUP(B256,'X1'!$B:$AZ,45,FALSE)),IF($X$1=2,(VLOOKUP(B256,'X2'!$B:$AZ,45,FALSE)),IF($X$1=3,(VLOOKUP(B256,'X3'!$B:$AZ,45,FALSE)),IF($X$1=4,(VLOOKUP(B256,'X4'!$B:$AZ,45,FALSE)),IF($X$1=5,(VLOOKUP(B256,'X5'!$B:$AZ,45,FALSE)),IF($X$1=6,(VLOOKUP(B256,'X6'!$B:$AZ,45,FALSE)),IF($X$1=7,(VLOOKUP(B256,'X7'!$B:$AZ,45,FALSE)),IF($X$1=8,(VLOOKUP(B256,'X8'!$B:$AZ,45,FALSE)),IF($X$1=9,(VLOOKUP(B256,'X9'!$B:$AZ,45,FALSE)),IF($X$1=10,(VLOOKUP(B256,'X10'!$B:$AZ,45,FALSE)),IF($X$1=11,(VLOOKUP(B256,'X11'!$B:$AZ,45,FALSE)),IF($X$1=12,(VLOOKUP(B256,'X12'!$B:$AZ,45,FALSE)),IF($X$1=13,(VLOOKUP(B256,'X13'!$B:$AZ,45,FALSE)),"B"))))))))))))))=TRUE," ",(IF($X$1=1,(VLOOKUP(B256,'X1'!$B:$AZ,45,FALSE)),IF($X$1=2,(VLOOKUP(B256,'X2'!$B:$AZ,45,FALSE)),IF($X$1=3,(VLOOKUP(B256,'X3'!$B:$AZ,45,FALSE)),IF($X$1=4,(VLOOKUP(B256,'X4'!$B:$AZ,45,FALSE)),IF($X$1=5,(VLOOKUP(B256,'X5'!$B:$AZ,45,FALSE)),IF($X$1=6,(VLOOKUP(B256,'X6'!$B:$AZ,45,FALSE)),IF($X$1=7,(VLOOKUP(B256,'X7'!$B:$AZ,45,FALSE)),IF($X$1=8,(VLOOKUP(B256,'X8'!$B:$AZ,45,FALSE)),IF($X$1=9,(VLOOKUP(B256,'X9'!$B:$AZ,45,FALSE)),IF($X$1=10,(VLOOKUP(B256,'X10'!$B:$AZ,45,FALSE)),IF($X$1=11,(VLOOKUP(B256,'X11'!$B:$AZ,45,FALSE)),IF($X$1=12,(VLOOKUP(B256,'X12'!$B:$AZ,45,FALSE)),IF($X$1=13,(VLOOKUP(B256,'X13'!$B:$AZ,45,FALSE)),"B")))))))))))))))</f>
        <v xml:space="preserve"> </v>
      </c>
      <c r="O256" s="184" t="str">
        <f ca="1">IF(ISERROR(IF($X$1=1,(VLOOKUP(B256,'X1'!$B:$AZ,11,FALSE)),IF($X$1=2,(VLOOKUP(B256,'X2'!$B:$AZ,11,FALSE)),IF($X$1=3,(VLOOKUP(B256,'X3'!$B:$AZ,11,FALSE)),IF($X$1=4,(VLOOKUP(B256,'X4'!$B:$AZ,11,FALSE)),IF($X$1=5,(VLOOKUP(B256,'X5'!$B:$AZ,11,FALSE)),IF($X$1=6,(VLOOKUP(B256,'X6'!$B:$AZ,11,FALSE)),IF($X$1=7,(VLOOKUP(B256,'X7'!$B:$AZ,11,FALSE)),IF($X$1=8,(VLOOKUP(B256,'X8'!$B:$AZ,11,FALSE)),IF($X$1=9,(VLOOKUP(B256,'X9'!$B:$AZ,11,FALSE)),IF($X$1=10,(VLOOKUP(B256,'X10'!$B:$AZ,11,FALSE)),IF($X$1=11,(VLOOKUP(B256,'X11'!$B:$AZ,11,FALSE)),IF($X$1=12,(VLOOKUP(B256,'X12'!$B:$AZ,11,FALSE)),IF($X$1=13,(VLOOKUP(B256,'X13'!$B:$AZ,11,FALSE)),"B"))))))))))))))=TRUE," ",(IF($X$1=1,(VLOOKUP(B256,'X1'!$B:$AZ,11,FALSE)),IF($X$1=2,(VLOOKUP(B256,'X2'!$B:$AZ,11,FALSE)),IF($X$1=3,(VLOOKUP(B256,'X3'!$B:$AZ,11,FALSE)),IF($X$1=4,(VLOOKUP(B256,'X4'!$B:$AZ,11,FALSE)),IF($X$1=5,(VLOOKUP(B256,'X5'!$B:$AZ,11,FALSE)),IF($X$1=6,(VLOOKUP(B256,'X6'!$B:$AZ,11,FALSE)),IF($X$1=7,(VLOOKUP(B256,'X7'!$B:$AZ,11,FALSE)),IF($X$1=8,(VLOOKUP(B256,'X8'!$B:$AZ,11,FALSE)),IF($X$1=9,(VLOOKUP(B256,'X9'!$B:$AZ,11,FALSE)),IF($X$1=10,(VLOOKUP(B256,'X10'!$B:$AZ,11,FALSE)),IF($X$1=11,(VLOOKUP(B256,'X11'!$B:$AZ,11,FALSE)),IF($X$1=12,(VLOOKUP(B256,'X12'!$B:$AZ,11,FALSE)),IF($X$1=13,(VLOOKUP(B256,'X13'!$B:$AZ,11,FALSE)),"B")))))))))))))))</f>
        <v xml:space="preserve"> </v>
      </c>
      <c r="P256" s="184" t="str">
        <f ca="1">IF(ISERROR(IF($X$1=1,(VLOOKUP(B256,'X1'!$B:$AZ,12,FALSE)),IF($X$1=2,(VLOOKUP(B256,'X2'!$B:$AZ,12,FALSE)),IF($X$1=3,(VLOOKUP(B256,'X3'!$B:$AZ,12,FALSE)),IF($X$1=4,(VLOOKUP(B256,'X4'!$B:$AZ,12,FALSE)),IF($X$1=5,(VLOOKUP(B256,'X5'!$B:$AZ,12,FALSE)),IF($X$1=6,(VLOOKUP(B256,'X6'!$B:$AZ,12,FALSE)),IF($X$1=7,(VLOOKUP(B256,'X7'!$B:$AZ,12,FALSE)),IF($X$1=8,(VLOOKUP(B256,'X8'!$B:$AZ,12,FALSE)),IF($X$1=9,(VLOOKUP(B256,'X9'!$B:$AZ,12,FALSE)),IF($X$1=10,(VLOOKUP(B256,'X10'!$B:$AZ,12,FALSE)),IF($X$1=11,(VLOOKUP(B256,'X11'!$B:$AZ,12,FALSE)),IF($X$1=12,(VLOOKUP(B256,'X12'!$B:$AZ,12,FALSE)),IF($X$1=13,(VLOOKUP(B256,'X13'!$B:$AZ,12,FALSE)),"B"))))))))))))))=TRUE," ",(IF($X$1=1,(VLOOKUP(B256,'X1'!$B:$AZ,12,FALSE)),IF($X$1=2,(VLOOKUP(B256,'X2'!$B:$AZ,12,FALSE)),IF($X$1=3,(VLOOKUP(B256,'X3'!$B:$AZ,12,FALSE)),IF($X$1=4,(VLOOKUP(B256,'X4'!$B:$AZ,12,FALSE)),IF($X$1=5,(VLOOKUP(B256,'X5'!$B:$AZ,12,FALSE)),IF($X$1=6,(VLOOKUP(B256,'X6'!$B:$AZ,12,FALSE)),IF($X$1=7,(VLOOKUP(B256,'X7'!$B:$AZ,12,FALSE)),IF($X$1=8,(VLOOKUP(B256,'X8'!$B:$AZ,12,FALSE)),IF($X$1=9,(VLOOKUP(B256,'X9'!$B:$AZ,12,FALSE)),IF($X$1=10,(VLOOKUP(B256,'X10'!$B:$AZ,12,FALSE)),IF($X$1=11,(VLOOKUP(B256,'X11'!$B:$AZ,12,FALSE)),IF($X$1=12,(VLOOKUP(B256,'X12'!$B:$AZ,12,FALSE)),IF($X$1=13,(VLOOKUP(B256,'X13'!$B:$AZ,12,FALSE)),"B")))))))))))))))</f>
        <v xml:space="preserve"> </v>
      </c>
      <c r="Q256" s="185" t="str">
        <f ca="1">IF(ISERROR(IF($X$1=1,(VLOOKUP(B256,'X1'!$B:$AZ,46,FALSE)),IF($X$1=2,(VLOOKUP(B256,'X2'!$B:$AZ,46,FALSE)),IF($X$1=3,(VLOOKUP(B256,'X3'!$B:$AZ,46,FALSE)),IF($X$1=4,(VLOOKUP(B256,'X4'!$B:$AZ,46,FALSE)),IF($X$1=5,(VLOOKUP(B256,'X5'!$B:$AZ,46,FALSE)),IF($X$1=6,(VLOOKUP(B256,'X6'!$B:$AZ,46,FALSE)),IF($X$1=7,(VLOOKUP(B256,'X7'!$B:$AZ,46,FALSE)),IF($X$1=8,(VLOOKUP(B256,'X8'!$B:$AZ,46,FALSE)),IF($X$1=9,(VLOOKUP(B256,'X9'!$B:$AZ,46,FALSE)),IF($X$1=10,(VLOOKUP(B256,'X10'!$B:$AZ,46,FALSE)),IF($X$1=11,(VLOOKUP(B256,'X11'!$B:$AZ,46,FALSE)),IF($X$1=12,(VLOOKUP(B256,'X12'!$B:$AZ,46,FALSE)),IF($X$1=13,(VLOOKUP(B256,'X13'!$B:$AZ,46,FALSE)),"B"))))))))))))))=TRUE," ",(IF($X$1=1,(VLOOKUP(B256,'X1'!$B:$AZ,46,FALSE)),IF($X$1=2,(VLOOKUP(B256,'X2'!$B:$AZ,46,FALSE)),IF($X$1=3,(VLOOKUP(B256,'X3'!$B:$AZ,46,FALSE)),IF($X$1=4,(VLOOKUP(B256,'X4'!$B:$AZ,46,FALSE)),IF($X$1=5,(VLOOKUP(B256,'X5'!$B:$AZ,46,FALSE)),IF($X$1=6,(VLOOKUP(B256,'X6'!$B:$AZ,46,FALSE)),IF($X$1=7,(VLOOKUP(B256,'X7'!$B:$AZ,46,FALSE)),IF($X$1=8,(VLOOKUP(B256,'X8'!$B:$AZ,46,FALSE)),IF($X$1=9,(VLOOKUP(B256,'X9'!$B:$AZ,46,FALSE)),IF($X$1=10,(VLOOKUP(B256,'X10'!$B:$AZ,46,FALSE)),IF($X$1=11,(VLOOKUP(B256,'X11'!$B:$AZ,46,FALSE)),IF($X$1=12,(VLOOKUP(B256,'X12'!$B:$AZ,46,FALSE)),IF($X$1=13,(VLOOKUP(B256,'X13'!$B:$AZ,46,FALSE)),"B")))))))))))))))</f>
        <v xml:space="preserve"> </v>
      </c>
      <c r="R256" s="185" t="str">
        <f ca="1">IF(ISERROR(IF($X$1=1,(VLOOKUP(B256,'X1'!$B:$AZ,15,FALSE)),IF($X$1=2,(VLOOKUP(B256,'X2'!$B:$AZ,15,FALSE)),IF($X$1=3,(VLOOKUP(B256,'X3'!$B:$AZ,15,FALSE)),IF($X$1=4,(VLOOKUP(B256,'X4'!$B:$AZ,15,FALSE)),IF($X$1=5,(VLOOKUP(B256,'X5'!$B:$AZ,15,FALSE)),IF($X$1=6,(VLOOKUP(B256,'X6'!$B:$AZ,15,FALSE)),IF($X$1=7,(VLOOKUP(B256,'X7'!$B:$AZ,15,FALSE)),IF($X$1=8,(VLOOKUP(B256,'X8'!$B:$AZ,15,FALSE)),IF($X$1=9,(VLOOKUP(B256,'X9'!$B:$AZ,15,FALSE)),IF($X$1=10,(VLOOKUP(B256,'X10'!$B:$AZ,15,FALSE)),IF($X$1=11,(VLOOKUP(B256,'X11'!$B:$AZ,15,FALSE)),IF($X$1=12,(VLOOKUP(B256,'X12'!$B:$AZ,15,FALSE)),IF($X$1=13,(VLOOKUP(B256,'X13'!$B:$AZ,15,FALSE)),"B"))))))))))))))=TRUE," ",(IF($X$1=1,(VLOOKUP(B256,'X1'!$B:$AZ,15,FALSE)),IF($X$1=2,(VLOOKUP(B256,'X2'!$B:$AZ,15,FALSE)),IF($X$1=3,(VLOOKUP(B256,'X3'!$B:$AZ,15,FALSE)),IF($X$1=4,(VLOOKUP(B256,'X4'!$B:$AZ,15,FALSE)),IF($X$1=5,(VLOOKUP(B256,'X5'!$B:$AZ,15,FALSE)),IF($X$1=6,(VLOOKUP(B256,'X6'!$B:$AZ,15,FALSE)),IF($X$1=7,(VLOOKUP(B256,'X7'!$B:$AZ,15,FALSE)),IF($X$1=8,(VLOOKUP(B256,'X8'!$B:$AZ,15,FALSE)),IF($X$1=9,(VLOOKUP(B256,'X9'!$B:$AZ,15,FALSE)),IF($X$1=10,(VLOOKUP(B256,'X10'!$B:$AZ,15,FALSE)),IF($X$1=11,(VLOOKUP(B256,'X11'!$B:$AZ,15,FALSE)),IF($X$1=12,(VLOOKUP(B256,'X12'!$B:$AZ,15,FALSE)),IF($X$1=13,(VLOOKUP(B256,'X13'!$B:$AZ,15,FALSE)),"B")))))))))))))))</f>
        <v xml:space="preserve"> </v>
      </c>
      <c r="S256" s="185" t="str">
        <f ca="1">IF(ISERROR(IF((IF($X$1=1,(VLOOKUP(B256,'X1'!$B:$AZ,14,FALSE)),(IF($X$1=2,(VLOOKUP(B256,'X2'!$B:$AZ,14,FALSE)),(IF($X$1=3,(VLOOKUP(B256,'X3'!$B:$AZ,14,FALSE)),(IF($X$1=4,(VLOOKUP(B256,'X4'!$B:$AZ,14,FALSE)),(IF($X$1=5,(VLOOKUP(B256,'X5'!$B:$AZ,14,FALSE)),(IF($X$1=6,(VLOOKUP(B256,'X6'!$B:$AZ,14,FALSE)),(IF($X$1=7,(VLOOKUP(B256,'X7'!$B:$AZ,14,FALSE)),(IF($X$1=8,(VLOOKUP(B256,'X8'!$B:$AZ,14,FALSE)),(IF($X$1=9,(VLOOKUP(B256,'X9'!$B:$AZ,14,FALSE)),(IF($X$1=10,(VLOOKUP(B256,'X10'!$B:$AZ,14,FALSE)),(IF($X$1=11,(VLOOKUP(B256,'X11'!$B:$AZ,14,FALSE)),(IF($X$1=12,(VLOOKUP(B256,'X12'!$B:$AZ,14,FALSE)),(VLOOKUP(B256,'X13'!$B:$AZ,14,FALSE))))))))))))))))))))))))))=$V$1," ",(IF($X$1=1,(VLOOKUP(B256,'X1'!$B:$AZ,14,FALSE)),(IF($X$1=2,(VLOOKUP(B256,'X2'!$B:$AZ,14,FALSE)),(IF($X$1=3,(VLOOKUP(B256,'X3'!$B:$AZ,14,FALSE)),(IF($X$1=4,(VLOOKUP(B256,'X4'!$B:$AZ,14,FALSE)),(IF($X$1=5,(VLOOKUP(B256,'X5'!$B:$AZ,14,FALSE)),(IF($X$1=6,(VLOOKUP(B256,'X6'!$B:$AZ,14,FALSE)),(IF($X$1=7,(VLOOKUP(B256,'X7'!$B:$AZ,14,FALSE)),(IF($X$1=8,(VLOOKUP(B256,'X8'!$B:$AZ,14,FALSE)),(IF($X$1=9,(VLOOKUP(B256,'X9'!$B:$AZ,14,FALSE)),(IF($X$1=10,(VLOOKUP(B256,'X10'!$B:$AZ,14,FALSE)),(IF($X$1=11,(VLOOKUP(B256,'X11'!$B:$AZ,14,FALSE)),(IF($X$1=12,(VLOOKUP(B256,'X12'!$B:$AZ,14,FALSE)),(VLOOKUP(B256,'X13'!$B:$AZ,14,FALSE))))))))))))))))))))))))))))=TRUE," ",(IF((IF($X$1=1,(VLOOKUP(B256,'X1'!$B:$AZ,14,FALSE)),(IF($X$1=2,(VLOOKUP(B256,'X2'!$B:$AZ,14,FALSE)),(IF($X$1=3,(VLOOKUP(B256,'X3'!$B:$AZ,14,FALSE)),(IF($X$1=4,(VLOOKUP(B256,'X4'!$B:$AZ,14,FALSE)),(IF($X$1=5,(VLOOKUP(B256,'X5'!$B:$AZ,14,FALSE)),(IF($X$1=6,(VLOOKUP(B256,'X6'!$B:$AZ,14,FALSE)),(IF($X$1=7,(VLOOKUP(B256,'X7'!$B:$AZ,14,FALSE)),(IF($X$1=8,(VLOOKUP(B256,'X8'!$B:$AZ,14,FALSE)),(IF($X$1=9,(VLOOKUP(B256,'X9'!$B:$AZ,14,FALSE)),(IF($X$1=10,(VLOOKUP(B256,'X10'!$B:$AZ,14,FALSE)),(IF($X$1=11,(VLOOKUP(B256,'X11'!$B:$AZ,14,FALSE)),(IF($X$1=12,(VLOOKUP(B256,'X12'!$B:$AZ,14,FALSE)),(VLOOKUP(B256,'X13'!$B:$AZ,14,FALSE))))))))))))))))))))))))))=$V$1," ",(IF($X$1=1,(VLOOKUP(B256,'X1'!$B:$AZ,14,FALSE)),(IF($X$1=2,(VLOOKUP(B256,'X2'!$B:$AZ,14,FALSE)),(IF($X$1=3,(VLOOKUP(B256,'X3'!$B:$AZ,14,FALSE)),(IF($X$1=4,(VLOOKUP(B256,'X4'!$B:$AZ,14,FALSE)),(IF($X$1=5,(VLOOKUP(B256,'X5'!$B:$AZ,14,FALSE)),(IF($X$1=6,(VLOOKUP(B256,'X6'!$B:$AZ,14,FALSE)),(IF($X$1=7,(VLOOKUP(B256,'X7'!$B:$AZ,14,FALSE)),(IF($X$1=8,(VLOOKUP(B256,'X8'!$B:$AZ,14,FALSE)),(IF($X$1=9,(VLOOKUP(B256,'X9'!$B:$AZ,14,FALSE)),(IF($X$1=10,(VLOOKUP(B256,'X10'!$B:$AZ,14,FALSE)),(IF($X$1=11,(VLOOKUP(B256,'X11'!$B:$AZ,14,FALSE)),(IF($X$1=12,(VLOOKUP(B256,'X12'!$B:$AZ,14,FALSE)),(VLOOKUP(B256,'X13'!$B:$AZ,14,FALSE)))))))))))))))))))))))))))))</f>
        <v xml:space="preserve"> </v>
      </c>
    </row>
    <row r="257" spans="1:19" ht="14.1" customHeight="1" x14ac:dyDescent="0.2">
      <c r="A257" s="156" t="s">
        <v>1058</v>
      </c>
      <c r="B257" s="122" t="str">
        <f>IF(ISERROR(IF($U$16=1,(VLOOKUP(A257,$AC$89:$AH$125,2,FALSE)),IF((IF($X$1=1,'X1'!B216,(IF($X$1=2,'X2'!B216,(IF($X$1=3,'X3'!B216,(IF($X$1=4,'X4'!B216,(IF($X$1=5,'X5'!B216,(IF($X$1=6,'X6'!B216,(IF($X$1=7,'X7'!B216,(IF($X$1=8,'X8'!B216,(IF($X$1=9,'X9'!B216,(IF($X$1=10,'X10'!B216,(IF($X$1=11,'X11'!B216,(IF($X$1=12,'X12'!B216,'X13'!B216))))))))))))))))))))))))="","",(IF($X$1=1,'X1'!B216,(IF($X$1=2,'X2'!B216,(IF($X$1=3,'X3'!B216,(IF($X$1=4,'X4'!B216,(IF($X$1=5,'X5'!B216,(IF($X$1=6,'X6'!B216,(IF($X$1=7,'X7'!B216,(IF($X$1=8,'X8'!B216,(IF($X$1=9,'X9'!B216,(IF($X$1=10,'X10'!B216,(IF($X$1=11,'X11'!B216,(IF($X$1=12,'X12'!B216,'X13'!B216)))))))))))))))))))))))))))=TRUE," ",(IF($U$16=1,(VLOOKUP(A257,$AC$89:$AH$125,2,FALSE)),IF((IF($X$1=1,'X1'!B216,(IF($X$1=2,'X2'!B216,(IF($X$1=3,'X3'!B216,(IF($X$1=4,'X4'!B216,(IF($X$1=5,'X5'!B216,(IF($X$1=6,'X6'!B216,(IF($X$1=7,'X7'!B216,(IF($X$1=8,'X8'!B216,(IF($X$1=9,'X9'!B216,(IF($X$1=10,'X10'!B216,(IF($X$1=11,'X11'!B216,(IF($X$1=12,'X12'!B216,'X13'!B216))))))))))))))))))))))))="","",(IF($X$1=1,'X1'!B216,(IF($X$1=2,'X2'!B216,(IF($X$1=3,'X3'!B216,(IF($X$1=4,'X4'!B216,(IF($X$1=5,'X5'!B216,(IF($X$1=6,'X6'!B216,(IF($X$1=7,'X7'!B216,(IF($X$1=8,'X8'!B216,(IF($X$1=9,'X9'!B216,(IF($X$1=10,'X10'!B216,(IF($X$1=11,'X11'!B216,(IF($X$1=12,'X12'!B216,'X13'!B216))))))))))))))))))))))))))))</f>
        <v/>
      </c>
      <c r="C257" s="181" t="str">
        <f ca="1">IF(ISERROR(IF($X$1=1,(VLOOKUP(B257,'X1'!$B:$AZ,47,FALSE)),IF($X$1=2,(VLOOKUP(B257,'X2'!$B:$AZ,47,FALSE)),IF($X$1=3,(VLOOKUP(B257,'X3'!$B:$AZ,47,FALSE)),IF($X$1=4,(VLOOKUP(B257,'X4'!$B:$AZ,47,FALSE)),IF($X$1=5,(VLOOKUP(B257,'X5'!$B:$AZ,47,FALSE)),IF($X$1=6,(VLOOKUP(B257,'X6'!$B:$AZ,47,FALSE)),IF($X$1=7,(VLOOKUP(B257,'X7'!$B:$AZ,47,FALSE)),IF($X$1=8,(VLOOKUP(B257,'X8'!$B:$AZ,47,FALSE)),IF($X$1=9,(VLOOKUP(B257,'X9'!$B:$AZ,47,FALSE)),IF($X$1=10,(VLOOKUP(B257,'X10'!$B:$AZ,47,FALSE)),IF($X$1=11,(VLOOKUP(B257,'X11'!$B:$AZ,47,FALSE)),IF($X$1=12,(VLOOKUP(B257,'X12'!$B:$AZ,47,FALSE)),IF($X$1=13,(VLOOKUP(B257,'X13'!$B:$AZ,47,FALSE)),"B"))))))))))))))=TRUE," ",(IF($X$1=1,(VLOOKUP(B257,'X1'!$B:$AZ,47,FALSE)),IF($X$1=2,(VLOOKUP(B257,'X2'!$B:$AZ,47,FALSE)),IF($X$1=3,(VLOOKUP(B257,'X3'!$B:$AZ,47,FALSE)),IF($X$1=4,(VLOOKUP(B257,'X4'!$B:$AZ,47,FALSE)),IF($X$1=5,(VLOOKUP(B257,'X5'!$B:$AZ,47,FALSE)),IF($X$1=6,(VLOOKUP(B257,'X6'!$B:$AZ,47,FALSE)),IF($X$1=7,(VLOOKUP(B257,'X7'!$B:$AZ,47,FALSE)),IF($X$1=8,(VLOOKUP(B257,'X8'!$B:$AZ,47,FALSE)),IF($X$1=9,(VLOOKUP(B257,'X9'!$B:$AZ,47,FALSE)),IF($X$1=10,(VLOOKUP(B257,'X10'!$B:$AZ,47,FALSE)),IF($X$1=11,(VLOOKUP(B257,'X11'!$B:$AZ,47,FALSE)),IF($X$1=12,(VLOOKUP(B257,'X12'!$B:$AZ,47,FALSE)),IF($X$1=13,(VLOOKUP(B257,'X13'!$B:$AZ,47,FALSE)),"B")))))))))))))))</f>
        <v xml:space="preserve"> </v>
      </c>
      <c r="D257" s="181" t="str">
        <f ca="1">IF(ISERROR(IF($X$1=1,(VLOOKUP(B257,'X1'!$B:$AP,41,FALSE)),IF($X$1=2,(VLOOKUP(B257,'X2'!$B:$AP,41,FALSE)),IF($X$1=3,(VLOOKUP(B257,'X3'!$B:$AP,41,FALSE)),IF($X$1=4,(VLOOKUP(B257,'X4'!$B:$AP,41,FALSE)),IF($X$1=5,(VLOOKUP(B257,'X5'!$B:$AP,41,FALSE)),IF($X$1=6,(VLOOKUP(B257,'X6'!$B:$AP,41,FALSE)),IF($X$1=7,(VLOOKUP(B257,'X7'!$B:$AP,41,FALSE)),IF($X$1=8,(VLOOKUP(B257,'X8'!$B:$AP,41,FALSE)),IF($X$1=9,(VLOOKUP(B257,'X9'!$B:$AP,41,FALSE)),IF($X$1=10,(VLOOKUP(B257,'X10'!$B:$AP,41,FALSE)),IF($X$1=11,(VLOOKUP(B257,'X11'!$B:$AP,41,FALSE)),IF($X$1=12,(VLOOKUP(B257,'X12'!$B:$AP,41,FALSE)),IF($X$1=13,(VLOOKUP(B257,'X13'!$B:$AP,41,FALSE)),"B"))))))))))))))=TRUE," ",(IF($X$1=1,(VLOOKUP(B257,'X1'!$B:$AP,41,FALSE)),IF($X$1=2,(VLOOKUP(B257,'X2'!$B:$AP,41,FALSE)),IF($X$1=3,(VLOOKUP(B257,'X3'!$B:$AP,41,FALSE)),IF($X$1=4,(VLOOKUP(B257,'X4'!$B:$AP,41,FALSE)),IF($X$1=5,(VLOOKUP(B257,'X5'!$B:$AP,41,FALSE)),IF($X$1=6,(VLOOKUP(B257,'X6'!$B:$AP,41,FALSE)),IF($X$1=7,(VLOOKUP(B257,'X7'!$B:$AP,41,FALSE)),IF($X$1=8,(VLOOKUP(B257,'X8'!$B:$AP,41,FALSE)),IF($X$1=9,(VLOOKUP(B257,'X9'!$B:$AP,41,FALSE)),IF($X$1=10,(VLOOKUP(B257,'X10'!$B:$AP,41,FALSE)),IF($X$1=11,(VLOOKUP(B257,'X11'!$B:$AP,41,FALSE)),IF($X$1=12,(VLOOKUP(B257,'X12'!$B:$AP,41,FALSE)),IF($X$1=13,(VLOOKUP(B257,'X13'!$B:$AP,41,FALSE)),"B")))))))))))))))</f>
        <v xml:space="preserve"> </v>
      </c>
      <c r="E257" s="182" t="str">
        <f ca="1">IF(ISERROR(IF($X$1=1,(VLOOKUP(B257,'X1'!$B:$AP,7,FALSE)),IF($X$1=2,(VLOOKUP(B257,'X2'!$B:$AP,7,FALSE)),IF($X$1=3,(VLOOKUP(B257,'X3'!$B:$AP,7,FALSE)),IF($X$1=4,(VLOOKUP(B257,'X4'!$B:$AP,7,FALSE)),IF($X$1=5,(VLOOKUP(B257,'X5'!$B:$AP,7,FALSE)),IF($X$1=6,(VLOOKUP(B257,'X6'!$B:$AP,7,FALSE)),IF($X$1=7,(VLOOKUP(B257,'X7'!$B:$AP,7,FALSE)),IF($X$1=8,(VLOOKUP(B257,'X8'!$B:$AP,7,FALSE)),IF($X$1=9,(VLOOKUP(B257,'X9'!$B:$AP,7,FALSE)),IF($X$1=10,(VLOOKUP(B257,'X10'!$B:$AP,7,FALSE)),IF($X$1=11,(VLOOKUP(B257,'X11'!$B:$AP,7,FALSE)),IF($X$1=12,(VLOOKUP(B257,'X12'!$B:$AP,7,FALSE)),IF($X$1=13,(VLOOKUP(B257,'X13'!$B:$AP,7,FALSE)),"B"))))))))))))))=TRUE," ",(IF($X$1=1,(VLOOKUP(B257,'X1'!$B:$AP,7,FALSE)),IF($X$1=2,(VLOOKUP(B257,'X2'!$B:$AP,7,FALSE)),IF($X$1=3,(VLOOKUP(B257,'X3'!$B:$AP,7,FALSE)),IF($X$1=4,(VLOOKUP(B257,'X4'!$B:$AP,7,FALSE)),IF($X$1=5,(VLOOKUP(B257,'X5'!$B:$AP,7,FALSE)),IF($X$1=6,(VLOOKUP(B257,'X6'!$B:$AP,7,FALSE)),IF($X$1=7,(VLOOKUP(B257,'X7'!$B:$AP,7,FALSE)),IF($X$1=8,(VLOOKUP(B257,'X8'!$B:$AP,7,FALSE)),IF($X$1=9,(VLOOKUP(B257,'X9'!$B:$AP,7,FALSE)),IF($X$1=10,(VLOOKUP(B257,'X10'!$B:$AP,7,FALSE)),IF($X$1=11,(VLOOKUP(B257,'X11'!$B:$AP,7,FALSE)),IF($X$1=12,(VLOOKUP(B257,'X12'!$B:$AP,7,FALSE)),IF($X$1=13,(VLOOKUP(B257,'X13'!$B:$AP,7,FALSE)),"B")))))))))))))))</f>
        <v xml:space="preserve"> </v>
      </c>
      <c r="F257" s="182" t="str">
        <f ca="1">IF(ISERROR(IF((IF($X$1=1,(VLOOKUP(B257,'X1'!$B:$AO,6,FALSE)),(IF($X$1=2,(VLOOKUP(B257,'X2'!$B:$AO,6,FALSE)),(IF($X$1=3,(VLOOKUP(B257,'X3'!$B:$AO,6,FALSE)),(IF($X$1=4,(VLOOKUP(B257,'X4'!$B:$AO,6,FALSE)),(IF($X$1=5,(VLOOKUP(B257,'X5'!$B:$AO,6,FALSE)),(IF($X$1=6,(VLOOKUP(B257,'X6'!$B:$AO,6,FALSE)),(IF($X$1=7,(VLOOKUP(B257,'X7'!$B:$AO,6,FALSE)),(IF($X$1=8,(VLOOKUP(B257,'X8'!$B:$AO,6,FALSE)),(IF($X$1=9,(VLOOKUP(B257,'X9'!$B:$AO,6,FALSE)),(IF($X$1=10,(VLOOKUP(B257,'X10'!$B:$AO,6,FALSE)),(IF($X$1=11,(VLOOKUP(B257,'X11'!$B:$AO,6,FALSE)),(IF($X$1=12,(VLOOKUP(B257,'X12'!$B:$AO,6,FALSE)),(VLOOKUP(B257,'X13'!$B:$AO,6,FALSE))))))))))))))))))))))))))=$V$1," ",(IF($X$1=1,(VLOOKUP(B257,'X1'!$B:$AO,6,FALSE)),(IF($X$1=2,(VLOOKUP(B257,'X2'!$B:$AO,6,FALSE)),(IF($X$1=3,(VLOOKUP(B257,'X3'!$B:$AO,6,FALSE)),(IF($X$1=4,(VLOOKUP(B257,'X4'!$B:$AO,6,FALSE)),(IF($X$1=5,(VLOOKUP(B257,'X5'!$B:$AO,6,FALSE)),(IF($X$1=6,(VLOOKUP(B257,'X6'!$B:$AO,6,FALSE)),(IF($X$1=7,(VLOOKUP(B257,'X7'!$B:$AO,6,FALSE)),(IF($X$1=8,(VLOOKUP(B257,'X8'!$B:$AO,6,FALSE)),(IF($X$1=9,(VLOOKUP(B257,'X9'!$B:$AO,6,FALSE)),(IF($X$1=10,(VLOOKUP(B257,'X10'!$B:$AO,6,FALSE)),(IF($X$1=11,(VLOOKUP(B257,'X11'!$B:$AO,6,FALSE)),(IF($X$1=12,(VLOOKUP(B257,'X12'!$B:$AO,6,FALSE)),(VLOOKUP(B257,'X13'!$B:$AO,6,FALSE))))))))))))))))))))))))))))=TRUE," ",(IF((IF($X$1=1,(VLOOKUP(B257,'X1'!$B:$AO,6,FALSE)),(IF($X$1=2,(VLOOKUP(B257,'X2'!$B:$AO,6,FALSE)),(IF($X$1=3,(VLOOKUP(B257,'X3'!$B:$AO,6,FALSE)),(IF($X$1=4,(VLOOKUP(B257,'X4'!$B:$AO,6,FALSE)),(IF($X$1=5,(VLOOKUP(B257,'X5'!$B:$AO,6,FALSE)),(IF($X$1=6,(VLOOKUP(B257,'X6'!$B:$AO,6,FALSE)),(IF($X$1=7,(VLOOKUP(B257,'X7'!$B:$AO,6,FALSE)),(IF($X$1=8,(VLOOKUP(B257,'X8'!$B:$AO,6,FALSE)),(IF($X$1=9,(VLOOKUP(B257,'X9'!$B:$AO,6,FALSE)),(IF($X$1=10,(VLOOKUP(B257,'X10'!$B:$AO,6,FALSE)),(IF($X$1=11,(VLOOKUP(B257,'X11'!$B:$AO,6,FALSE)),(IF($X$1=12,(VLOOKUP(B257,'X12'!$B:$AO,6,FALSE)),(VLOOKUP(B257,'X13'!$B:$AO,6,FALSE))))))))))))))))))))))))))=$V$1," ",(IF($X$1=1,(VLOOKUP(B257,'X1'!$B:$AO,6,FALSE)),(IF($X$1=2,(VLOOKUP(B257,'X2'!$B:$AO,6,FALSE)),(IF($X$1=3,(VLOOKUP(B257,'X3'!$B:$AO,6,FALSE)),(IF($X$1=4,(VLOOKUP(B257,'X4'!$B:$AO,6,FALSE)),(IF($X$1=5,(VLOOKUP(B257,'X5'!$B:$AO,6,FALSE)),(IF($X$1=6,(VLOOKUP(B257,'X6'!$B:$AO,6,FALSE)),(IF($X$1=7,(VLOOKUP(B257,'X7'!$B:$AO,6,FALSE)),(IF($X$1=8,(VLOOKUP(B257,'X8'!$B:$AO,6,FALSE)),(IF($X$1=9,(VLOOKUP(B257,'X9'!$B:$AO,6,FALSE)),(IF($X$1=10,(VLOOKUP(B257,'X10'!$B:$AO,6,FALSE)),(IF($X$1=11,(VLOOKUP(B257,'X11'!$B:$AO,6,FALSE)),(IF($X$1=12,(VLOOKUP(B257,'X12'!$B:$AO,6,FALSE)),(VLOOKUP(B257,'X13'!$B:$AO,6,FALSE)))))))))))))))))))))))))))))</f>
        <v xml:space="preserve"> </v>
      </c>
      <c r="G257" s="182" t="str">
        <f ca="1">IF(ISERROR(IF($X$1=1,(VLOOKUP(B257,'X1'!$B:$AZ,44,FALSE)),IF($X$1=2,(VLOOKUP(B257,'X2'!$B:$AZ,44,FALSE)),IF($X$1=3,(VLOOKUP(B257,'X3'!$B:$AZ,44,FALSE)),IF($X$1=4,(VLOOKUP(B257,'X4'!$B:$AZ,44,FALSE)),IF($X$1=5,(VLOOKUP(B257,'X5'!$B:$AZ,44,FALSE)),IF($X$1=6,(VLOOKUP(B257,'X6'!$B:$AZ,44,FALSE)),IF($X$1=7,(VLOOKUP(B257,'X7'!$B:$AZ,44,FALSE)),IF($X$1=8,(VLOOKUP(B257,'X8'!$B:$AZ,44,FALSE)),IF($X$1=9,(VLOOKUP(B257,'X9'!$B:$AZ,44,FALSE)),IF($X$1=10,(VLOOKUP(B257,'X10'!$B:$AZ,44,FALSE)),IF($X$1=11,(VLOOKUP(B257,'X11'!$B:$AZ,44,FALSE)),IF($X$1=12,(VLOOKUP(B257,'X12'!$B:$AZ,44,FALSE)),IF($X$1=13,(VLOOKUP(B257,'X13'!$B:$AZ,44,FALSE)),"B"))))))))))))))=TRUE," ",(IF($X$1=1,(VLOOKUP(B257,'X1'!$B:$AZ,44,FALSE)),IF($X$1=2,(VLOOKUP(B257,'X2'!$B:$AZ,44,FALSE)),IF($X$1=3,(VLOOKUP(B257,'X3'!$B:$AZ,44,FALSE)),IF($X$1=4,(VLOOKUP(B257,'X4'!$B:$AZ,44,FALSE)),IF($X$1=5,(VLOOKUP(B257,'X5'!$B:$AZ,44,FALSE)),IF($X$1=6,(VLOOKUP(B257,'X6'!$B:$AZ,44,FALSE)),IF($X$1=7,(VLOOKUP(B257,'X7'!$B:$AZ,44,FALSE)),IF($X$1=8,(VLOOKUP(B257,'X8'!$B:$AZ,44,FALSE)),IF($X$1=9,(VLOOKUP(B257,'X9'!$B:$AZ,44,FALSE)),IF($X$1=10,(VLOOKUP(B257,'X10'!$B:$AZ,44,FALSE)),IF($X$1=11,(VLOOKUP(B257,'X11'!$B:$AZ,44,FALSE)),IF($X$1=12,(VLOOKUP(B257,'X12'!$B:$AZ,44,FALSE)),IF($X$1=13,(VLOOKUP(B257,'X13'!$B:$AZ,44,FALSE)),"B")))))))))))))))</f>
        <v xml:space="preserve"> </v>
      </c>
      <c r="H257" s="182" t="str">
        <f ca="1">IF(ISERROR(IF($X$1=1,(VLOOKUP(B257,'X1'!$B:$AZ,8,FALSE)),IF($X$1=2,(VLOOKUP(B257,'X2'!$B:$AZ,8,FALSE)),IF($X$1=3,(VLOOKUP(B257,'X3'!$B:$AZ,8,FALSE)),IF($X$1=4,(VLOOKUP(B257,'X4'!$B:$AZ,8,FALSE)),IF($X$1=5,(VLOOKUP(B257,'X5'!$B:$AZ,8,FALSE)),IF($X$1=6,(VLOOKUP(B257,'X6'!$B:$AZ,8,FALSE)),IF($X$1=7,(VLOOKUP(B257,'X7'!$B:$AZ,8,FALSE)),IF($X$1=8,(VLOOKUP(B257,'X8'!$B:$AZ,8,FALSE)),IF($X$1=9,(VLOOKUP(B257,'X9'!$B:$AZ,8,FALSE)),IF($X$1=10,(VLOOKUP(B257,'X10'!$B:$AZ,8,FALSE)),IF($X$1=11,(VLOOKUP(B257,'X11'!$B:$AZ,8,FALSE)),IF($X$1=12,(VLOOKUP(B257,'X12'!$B:$AZ,8,FALSE)),IF($X$1=13,(VLOOKUP(B257,'X13'!$B:$AZ,8,FALSE)),"B"))))))))))))))=TRUE," ",(IF($X$1=1,(VLOOKUP(B257,'X1'!$B:$AZ,8,FALSE)),IF($X$1=2,(VLOOKUP(B257,'X2'!$B:$AZ,8,FALSE)),IF($X$1=3,(VLOOKUP(B257,'X3'!$B:$AZ,8,FALSE)),IF($X$1=4,(VLOOKUP(B257,'X4'!$B:$AZ,8,FALSE)),IF($X$1=5,(VLOOKUP(B257,'X5'!$B:$AZ,8,FALSE)),IF($X$1=6,(VLOOKUP(B257,'X6'!$B:$AZ,8,FALSE)),IF($X$1=7,(VLOOKUP(B257,'X7'!$B:$AZ,8,FALSE)),IF($X$1=8,(VLOOKUP(B257,'X8'!$B:$AZ,8,FALSE)),IF($X$1=9,(VLOOKUP(B257,'X9'!$B:$AZ,8,FALSE)),IF($X$1=10,(VLOOKUP(B257,'X10'!$B:$AZ,8,FALSE)),IF($X$1=11,(VLOOKUP(B257,'X11'!$B:$AZ,8,FALSE)),IF($X$1=12,(VLOOKUP(B257,'X12'!$B:$AZ,8,FALSE)),IF($X$1=13,(VLOOKUP(B257,'X13'!$B:$AZ,8,FALSE)),"B")))))))))))))))</f>
        <v xml:space="preserve"> </v>
      </c>
      <c r="I257" s="183" t="str">
        <f ca="1">IF(ISERROR(IF($X$1=1,(VLOOKUP(B257,'X1'!$B:$AZ,2,FALSE)),IF($X$1=2,(VLOOKUP(B257,'X2'!$B:$AZ,2,FALSE)),IF($X$1=3,(VLOOKUP(B257,'X3'!$B:$AZ,2,FALSE)),IF($X$1=4,(VLOOKUP(B257,'X4'!$B:$AZ,2,FALSE)),IF($X$1=5,(VLOOKUP(B257,'X5'!$B:$AZ,2,FALSE)),IF($X$1=6,(VLOOKUP(B257,'X6'!$B:$AZ,2,FALSE)),IF($X$1=7,(VLOOKUP(B257,'X7'!$B:$AZ,2,FALSE)),IF($X$1=8,(VLOOKUP(B257,'X8'!$B:$AZ,2,FALSE)),IF($X$1=9,(VLOOKUP(B257,'X9'!$B:$AZ,2,FALSE)),IF($X$1=10,(VLOOKUP(B257,'X10'!$B:$AZ,2,FALSE)),IF($X$1=11,(VLOOKUP(B257,'X11'!$B:$AZ,2,FALSE)),IF($X$1=12,(VLOOKUP(B257,'X12'!$B:$AZ,2,FALSE)),IF($X$1=13,(VLOOKUP(B257,'X13'!$B:$AZ,2,FALSE)),"B"))))))))))))))=TRUE," ",(IF($X$1=1,(VLOOKUP(B257,'X1'!$B:$AZ,2,FALSE)),IF($X$1=2,(VLOOKUP(B257,'X2'!$B:$AZ,2,FALSE)),IF($X$1=3,(VLOOKUP(B257,'X3'!$B:$AZ,2,FALSE)),IF($X$1=4,(VLOOKUP(B257,'X4'!$B:$AZ,2,FALSE)),IF($X$1=5,(VLOOKUP(B257,'X5'!$B:$AZ,2,FALSE)),IF($X$1=6,(VLOOKUP(B257,'X6'!$B:$AZ,2,FALSE)),IF($X$1=7,(VLOOKUP(B257,'X7'!$B:$AZ,2,FALSE)),IF($X$1=8,(VLOOKUP(B257,'X8'!$B:$AZ,2,FALSE)),IF($X$1=9,(VLOOKUP(B257,'X9'!$B:$AZ,2,FALSE)),IF($X$1=10,(VLOOKUP(B257,'X10'!$B:$AZ,2,FALSE)),IF($X$1=11,(VLOOKUP(B257,'X11'!$B:$AZ,2,FALSE)),IF($X$1=12,(VLOOKUP(B257,'X12'!$B:$AZ,2,FALSE)),IF($X$1=13,(VLOOKUP(B257,'X13'!$B:$AZ,2,FALSE)),"B")))))))))))))))</f>
        <v xml:space="preserve"> </v>
      </c>
      <c r="J257" s="183" t="str">
        <f ca="1">IF(ISERROR(IF($X$1=1,(VLOOKUP(B257,'X1'!$B:$AZ,3,FALSE)),IF($X$1=2,(VLOOKUP(B257,'X2'!$B:$AZ,3,FALSE)),IF($X$1=3,(VLOOKUP(B257,'X3'!$B:$AZ,3,FALSE)),IF($X$1=4,(VLOOKUP(B257,'X4'!$B:$AZ,3,FALSE)),IF($X$1=5,(VLOOKUP(B257,'X5'!$B:$AZ,3,FALSE)),IF($X$1=6,(VLOOKUP(B257,'X6'!$B:$AZ,3,FALSE)),IF($X$1=7,(VLOOKUP(B257,'X7'!$B:$AZ,3,FALSE)),IF($X$1=8,(VLOOKUP(B257,'X8'!$B:$AZ,3,FALSE)),IF($X$1=9,(VLOOKUP(B257,'X9'!$B:$AZ,3,FALSE)),IF($X$1=10,(VLOOKUP(B257,'X10'!$B:$AZ,3,FALSE)),IF($X$1=11,(VLOOKUP(B257,'X11'!$B:$AZ,3,FALSE)),IF($X$1=12,(VLOOKUP(B257,'X12'!$B:$AZ,3,FALSE)),IF($X$1=13,(VLOOKUP(B257,'X13'!$B:$AZ,3,FALSE)),"B"))))))))))))))=TRUE," ",(IF($X$1=1,(VLOOKUP(B257,'X1'!$B:$AZ,3,FALSE)),IF($X$1=2,(VLOOKUP(B257,'X2'!$B:$AZ,3,FALSE)),IF($X$1=3,(VLOOKUP(B257,'X3'!$B:$AZ,3,FALSE)),IF($X$1=4,(VLOOKUP(B257,'X4'!$B:$AZ,3,FALSE)),IF($X$1=5,(VLOOKUP(B257,'X5'!$B:$AZ,3,FALSE)),IF($X$1=6,(VLOOKUP(B257,'X6'!$B:$AZ,3,FALSE)),IF($X$1=7,(VLOOKUP(B257,'X7'!$B:$AZ,3,FALSE)),IF($X$1=8,(VLOOKUP(B257,'X8'!$B:$AZ,3,FALSE)),IF($X$1=9,(VLOOKUP(B257,'X9'!$B:$AZ,3,FALSE)),IF($X$1=10,(VLOOKUP(B257,'X10'!$B:$AZ,3,FALSE)),IF($X$1=11,(VLOOKUP(B257,'X11'!$B:$AZ,3,FALSE)),IF($X$1=12,(VLOOKUP(B257,'X12'!$B:$AZ,3,FALSE)),IF($X$1=13,(VLOOKUP(B257,'X13'!$B:$AZ,3,FALSE)),"B")))))))))))))))</f>
        <v xml:space="preserve"> </v>
      </c>
      <c r="K257" s="183" t="str">
        <f ca="1">IF(ISERROR(IF($X$1=1,(VLOOKUP(B257,'X1'!$B:$AZ,5,FALSE)),IF($X$1=2,(VLOOKUP(B257,'X2'!$B:$AZ,5,FALSE)),IF($X$1=3,(VLOOKUP(B257,'X3'!$B:$AZ,5,FALSE)),IF($X$1=4,(VLOOKUP(B257,'X4'!$B:$AZ,5,FALSE)),IF($X$1=5,(VLOOKUP(B257,'X5'!$B:$AZ,5,FALSE)),IF($X$1=6,(VLOOKUP(B257,'X6'!$B:$AZ,5,FALSE)),IF($X$1=7,(VLOOKUP(B257,'X7'!$B:$AZ,5,FALSE)),IF($X$1=8,(VLOOKUP(B257,'X8'!$B:$AZ,5,FALSE)),IF($X$1=9,(VLOOKUP(B257,'X9'!$B:$AZ,5,FALSE)),IF($X$1=10,(VLOOKUP(B257,'X10'!$B:$AZ,5,FALSE)),IF($X$1=11,(VLOOKUP(B257,'X11'!$B:$AZ,5,FALSE)),IF($X$1=12,(VLOOKUP(B257,'X12'!$B:$AZ,5,FALSE)),IF($X$1=13,(VLOOKUP(B257,'X13'!$B:$AZ,5,FALSE)),"B"))))))))))))))=TRUE," ",(IF($X$1=1,(VLOOKUP(B257,'X1'!$B:$AZ,5,FALSE)),IF($X$1=2,(VLOOKUP(B257,'X2'!$B:$AZ,5,FALSE)),IF($X$1=3,(VLOOKUP(B257,'X3'!$B:$AZ,5,FALSE)),IF($X$1=4,(VLOOKUP(B257,'X4'!$B:$AZ,5,FALSE)),IF($X$1=5,(VLOOKUP(B257,'X5'!$B:$AZ,5,FALSE)),IF($X$1=6,(VLOOKUP(B257,'X6'!$B:$AZ,5,FALSE)),IF($X$1=7,(VLOOKUP(B257,'X7'!$B:$AZ,5,FALSE)),IF($X$1=8,(VLOOKUP(B257,'X8'!$B:$AZ,5,FALSE)),IF($X$1=9,(VLOOKUP(B257,'X9'!$B:$AZ,5,FALSE)),IF($X$1=10,(VLOOKUP(B257,'X10'!$B:$AZ,5,FALSE)),IF($X$1=11,(VLOOKUP(B257,'X11'!$B:$AZ,5,FALSE)),IF($X$1=12,(VLOOKUP(B257,'X12'!$B:$AZ,5,FALSE)),IF($X$1=13,(VLOOKUP(B257,'X13'!$B:$AZ,5,FALSE)),"B")))))))))))))))</f>
        <v xml:space="preserve"> </v>
      </c>
      <c r="L257" s="184" t="str">
        <f ca="1">IF(ISERROR(IF($X$1=1,(VLOOKUP(B257,'X1'!$B:$AZ,9,FALSE)),IF($X$1=2,(VLOOKUP(B257,'X2'!$B:$AZ,9,FALSE)),IF($X$1=3,(VLOOKUP(B257,'X3'!$B:$AZ,9,FALSE)),IF($X$1=4,(VLOOKUP(B257,'X4'!$B:$AZ,9,FALSE)),IF($X$1=5,(VLOOKUP(B257,'X5'!$B:$AZ,9,FALSE)),IF($X$1=6,(VLOOKUP(B257,'X6'!$B:$AZ,9,FALSE)),IF($X$1=7,(VLOOKUP(B257,'X7'!$B:$AZ,9,FALSE)),IF($X$1=8,(VLOOKUP(B257,'X8'!$B:$AZ,9,FALSE)),IF($X$1=9,(VLOOKUP(B257,'X9'!$B:$AZ,9,FALSE)),IF($X$1=10,(VLOOKUP(B257,'X10'!$B:$AZ,9,FALSE)),IF($X$1=11,(VLOOKUP(B257,'X11'!$B:$AZ,9,FALSE)),IF($X$1=12,(VLOOKUP(B257,'X12'!$B:$AZ,9,FALSE)),IF($X$1=13,(VLOOKUP(B257,'X13'!$B:$AZ,9,FALSE)),"B"))))))))))))))=TRUE," ",(IF($X$1=1,(VLOOKUP(B257,'X1'!$B:$AZ,9,FALSE)),IF($X$1=2,(VLOOKUP(B257,'X2'!$B:$AZ,9,FALSE)),IF($X$1=3,(VLOOKUP(B257,'X3'!$B:$AZ,9,FALSE)),IF($X$1=4,(VLOOKUP(B257,'X4'!$B:$AZ,9,FALSE)),IF($X$1=5,(VLOOKUP(B257,'X5'!$B:$AZ,9,FALSE)),IF($X$1=6,(VLOOKUP(B257,'X6'!$B:$AZ,9,FALSE)),IF($X$1=7,(VLOOKUP(B257,'X7'!$B:$AZ,9,FALSE)),IF($X$1=8,(VLOOKUP(B257,'X8'!$B:$AZ,9,FALSE)),IF($X$1=9,(VLOOKUP(B257,'X9'!$B:$AZ,9,FALSE)),IF($X$1=10,(VLOOKUP(B257,'X10'!$B:$AZ,9,FALSE)),IF($X$1=11,(VLOOKUP(B257,'X11'!$B:$AZ,9,FALSE)),IF($X$1=12,(VLOOKUP(B257,'X12'!$B:$AZ,9,FALSE)),IF($X$1=13,(VLOOKUP(B257,'X13'!$B:$AZ,9,FALSE)),"B")))))))))))))))</f>
        <v xml:space="preserve"> </v>
      </c>
      <c r="M257" s="184" t="str">
        <f ca="1">IF(ISERROR(IF($X$1=1,(VLOOKUP(B257,'X1'!$B:$AZ,10,FALSE)),IF($X$1=2,(VLOOKUP(B257,'X2'!$B:$AZ,10,FALSE)),IF($X$1=3,(VLOOKUP(B257,'X3'!$B:$AZ,10,FALSE)),IF($X$1=4,(VLOOKUP(B257,'X4'!$B:$AZ,10,FALSE)),IF($X$1=5,(VLOOKUP(B257,'X5'!$B:$AZ,10,FALSE)),IF($X$1=6,(VLOOKUP(B257,'X6'!$B:$AZ,10,FALSE)),IF($X$1=7,(VLOOKUP(B257,'X7'!$B:$AZ,10,FALSE)),IF($X$1=8,(VLOOKUP(B257,'X8'!$B:$AZ,10,FALSE)),IF($X$1=9,(VLOOKUP(B257,'X9'!$B:$AZ,10,FALSE)),IF($X$1=10,(VLOOKUP(B257,'X10'!$B:$AZ,10,FALSE)),IF($X$1=11,(VLOOKUP(B257,'X11'!$B:$AZ,10,FALSE)),IF($X$1=12,(VLOOKUP(B257,'X12'!$B:$AZ,10,FALSE)),IF($X$1=13,(VLOOKUP(B257,'X13'!$B:$AZ,10,FALSE)),"B"))))))))))))))=TRUE," ",(IF($X$1=1,(VLOOKUP(B257,'X1'!$B:$AZ,10,FALSE)),IF($X$1=2,(VLOOKUP(B257,'X2'!$B:$AZ,10,FALSE)),IF($X$1=3,(VLOOKUP(B257,'X3'!$B:$AZ,10,FALSE)),IF($X$1=4,(VLOOKUP(B257,'X4'!$B:$AZ,10,FALSE)),IF($X$1=5,(VLOOKUP(B257,'X5'!$B:$AZ,10,FALSE)),IF($X$1=6,(VLOOKUP(B257,'X6'!$B:$AZ,10,FALSE)),IF($X$1=7,(VLOOKUP(B257,'X7'!$B:$AZ,10,FALSE)),IF($X$1=8,(VLOOKUP(B257,'X8'!$B:$AZ,10,FALSE)),IF($X$1=9,(VLOOKUP(B257,'X9'!$B:$AZ,10,FALSE)),IF($X$1=10,(VLOOKUP(B257,'X10'!$B:$AZ,10,FALSE)),IF($X$1=11,(VLOOKUP(B257,'X11'!$B:$AZ,10,FALSE)),IF($X$1=12,(VLOOKUP(B257,'X12'!$B:$AZ,10,FALSE)),IF($X$1=13,(VLOOKUP(B257,'X13'!$B:$AZ,10,FALSE)),"B")))))))))))))))</f>
        <v xml:space="preserve"> </v>
      </c>
      <c r="N257" s="185" t="str">
        <f ca="1">IF(ISERROR(IF($X$1=1,(VLOOKUP(B257,'X1'!$B:$AZ,45,FALSE)),IF($X$1=2,(VLOOKUP(B257,'X2'!$B:$AZ,45,FALSE)),IF($X$1=3,(VLOOKUP(B257,'X3'!$B:$AZ,45,FALSE)),IF($X$1=4,(VLOOKUP(B257,'X4'!$B:$AZ,45,FALSE)),IF($X$1=5,(VLOOKUP(B257,'X5'!$B:$AZ,45,FALSE)),IF($X$1=6,(VLOOKUP(B257,'X6'!$B:$AZ,45,FALSE)),IF($X$1=7,(VLOOKUP(B257,'X7'!$B:$AZ,45,FALSE)),IF($X$1=8,(VLOOKUP(B257,'X8'!$B:$AZ,45,FALSE)),IF($X$1=9,(VLOOKUP(B257,'X9'!$B:$AZ,45,FALSE)),IF($X$1=10,(VLOOKUP(B257,'X10'!$B:$AZ,45,FALSE)),IF($X$1=11,(VLOOKUP(B257,'X11'!$B:$AZ,45,FALSE)),IF($X$1=12,(VLOOKUP(B257,'X12'!$B:$AZ,45,FALSE)),IF($X$1=13,(VLOOKUP(B257,'X13'!$B:$AZ,45,FALSE)),"B"))))))))))))))=TRUE," ",(IF($X$1=1,(VLOOKUP(B257,'X1'!$B:$AZ,45,FALSE)),IF($X$1=2,(VLOOKUP(B257,'X2'!$B:$AZ,45,FALSE)),IF($X$1=3,(VLOOKUP(B257,'X3'!$B:$AZ,45,FALSE)),IF($X$1=4,(VLOOKUP(B257,'X4'!$B:$AZ,45,FALSE)),IF($X$1=5,(VLOOKUP(B257,'X5'!$B:$AZ,45,FALSE)),IF($X$1=6,(VLOOKUP(B257,'X6'!$B:$AZ,45,FALSE)),IF($X$1=7,(VLOOKUP(B257,'X7'!$B:$AZ,45,FALSE)),IF($X$1=8,(VLOOKUP(B257,'X8'!$B:$AZ,45,FALSE)),IF($X$1=9,(VLOOKUP(B257,'X9'!$B:$AZ,45,FALSE)),IF($X$1=10,(VLOOKUP(B257,'X10'!$B:$AZ,45,FALSE)),IF($X$1=11,(VLOOKUP(B257,'X11'!$B:$AZ,45,FALSE)),IF($X$1=12,(VLOOKUP(B257,'X12'!$B:$AZ,45,FALSE)),IF($X$1=13,(VLOOKUP(B257,'X13'!$B:$AZ,45,FALSE)),"B")))))))))))))))</f>
        <v xml:space="preserve"> </v>
      </c>
      <c r="O257" s="184" t="str">
        <f ca="1">IF(ISERROR(IF($X$1=1,(VLOOKUP(B257,'X1'!$B:$AZ,11,FALSE)),IF($X$1=2,(VLOOKUP(B257,'X2'!$B:$AZ,11,FALSE)),IF($X$1=3,(VLOOKUP(B257,'X3'!$B:$AZ,11,FALSE)),IF($X$1=4,(VLOOKUP(B257,'X4'!$B:$AZ,11,FALSE)),IF($X$1=5,(VLOOKUP(B257,'X5'!$B:$AZ,11,FALSE)),IF($X$1=6,(VLOOKUP(B257,'X6'!$B:$AZ,11,FALSE)),IF($X$1=7,(VLOOKUP(B257,'X7'!$B:$AZ,11,FALSE)),IF($X$1=8,(VLOOKUP(B257,'X8'!$B:$AZ,11,FALSE)),IF($X$1=9,(VLOOKUP(B257,'X9'!$B:$AZ,11,FALSE)),IF($X$1=10,(VLOOKUP(B257,'X10'!$B:$AZ,11,FALSE)),IF($X$1=11,(VLOOKUP(B257,'X11'!$B:$AZ,11,FALSE)),IF($X$1=12,(VLOOKUP(B257,'X12'!$B:$AZ,11,FALSE)),IF($X$1=13,(VLOOKUP(B257,'X13'!$B:$AZ,11,FALSE)),"B"))))))))))))))=TRUE," ",(IF($X$1=1,(VLOOKUP(B257,'X1'!$B:$AZ,11,FALSE)),IF($X$1=2,(VLOOKUP(B257,'X2'!$B:$AZ,11,FALSE)),IF($X$1=3,(VLOOKUP(B257,'X3'!$B:$AZ,11,FALSE)),IF($X$1=4,(VLOOKUP(B257,'X4'!$B:$AZ,11,FALSE)),IF($X$1=5,(VLOOKUP(B257,'X5'!$B:$AZ,11,FALSE)),IF($X$1=6,(VLOOKUP(B257,'X6'!$B:$AZ,11,FALSE)),IF($X$1=7,(VLOOKUP(B257,'X7'!$B:$AZ,11,FALSE)),IF($X$1=8,(VLOOKUP(B257,'X8'!$B:$AZ,11,FALSE)),IF($X$1=9,(VLOOKUP(B257,'X9'!$B:$AZ,11,FALSE)),IF($X$1=10,(VLOOKUP(B257,'X10'!$B:$AZ,11,FALSE)),IF($X$1=11,(VLOOKUP(B257,'X11'!$B:$AZ,11,FALSE)),IF($X$1=12,(VLOOKUP(B257,'X12'!$B:$AZ,11,FALSE)),IF($X$1=13,(VLOOKUP(B257,'X13'!$B:$AZ,11,FALSE)),"B")))))))))))))))</f>
        <v xml:space="preserve"> </v>
      </c>
      <c r="P257" s="184" t="str">
        <f ca="1">IF(ISERROR(IF($X$1=1,(VLOOKUP(B257,'X1'!$B:$AZ,12,FALSE)),IF($X$1=2,(VLOOKUP(B257,'X2'!$B:$AZ,12,FALSE)),IF($X$1=3,(VLOOKUP(B257,'X3'!$B:$AZ,12,FALSE)),IF($X$1=4,(VLOOKUP(B257,'X4'!$B:$AZ,12,FALSE)),IF($X$1=5,(VLOOKUP(B257,'X5'!$B:$AZ,12,FALSE)),IF($X$1=6,(VLOOKUP(B257,'X6'!$B:$AZ,12,FALSE)),IF($X$1=7,(VLOOKUP(B257,'X7'!$B:$AZ,12,FALSE)),IF($X$1=8,(VLOOKUP(B257,'X8'!$B:$AZ,12,FALSE)),IF($X$1=9,(VLOOKUP(B257,'X9'!$B:$AZ,12,FALSE)),IF($X$1=10,(VLOOKUP(B257,'X10'!$B:$AZ,12,FALSE)),IF($X$1=11,(VLOOKUP(B257,'X11'!$B:$AZ,12,FALSE)),IF($X$1=12,(VLOOKUP(B257,'X12'!$B:$AZ,12,FALSE)),IF($X$1=13,(VLOOKUP(B257,'X13'!$B:$AZ,12,FALSE)),"B"))))))))))))))=TRUE," ",(IF($X$1=1,(VLOOKUP(B257,'X1'!$B:$AZ,12,FALSE)),IF($X$1=2,(VLOOKUP(B257,'X2'!$B:$AZ,12,FALSE)),IF($X$1=3,(VLOOKUP(B257,'X3'!$B:$AZ,12,FALSE)),IF($X$1=4,(VLOOKUP(B257,'X4'!$B:$AZ,12,FALSE)),IF($X$1=5,(VLOOKUP(B257,'X5'!$B:$AZ,12,FALSE)),IF($X$1=6,(VLOOKUP(B257,'X6'!$B:$AZ,12,FALSE)),IF($X$1=7,(VLOOKUP(B257,'X7'!$B:$AZ,12,FALSE)),IF($X$1=8,(VLOOKUP(B257,'X8'!$B:$AZ,12,FALSE)),IF($X$1=9,(VLOOKUP(B257,'X9'!$B:$AZ,12,FALSE)),IF($X$1=10,(VLOOKUP(B257,'X10'!$B:$AZ,12,FALSE)),IF($X$1=11,(VLOOKUP(B257,'X11'!$B:$AZ,12,FALSE)),IF($X$1=12,(VLOOKUP(B257,'X12'!$B:$AZ,12,FALSE)),IF($X$1=13,(VLOOKUP(B257,'X13'!$B:$AZ,12,FALSE)),"B")))))))))))))))</f>
        <v xml:space="preserve"> </v>
      </c>
      <c r="Q257" s="185" t="str">
        <f ca="1">IF(ISERROR(IF($X$1=1,(VLOOKUP(B257,'X1'!$B:$AZ,46,FALSE)),IF($X$1=2,(VLOOKUP(B257,'X2'!$B:$AZ,46,FALSE)),IF($X$1=3,(VLOOKUP(B257,'X3'!$B:$AZ,46,FALSE)),IF($X$1=4,(VLOOKUP(B257,'X4'!$B:$AZ,46,FALSE)),IF($X$1=5,(VLOOKUP(B257,'X5'!$B:$AZ,46,FALSE)),IF($X$1=6,(VLOOKUP(B257,'X6'!$B:$AZ,46,FALSE)),IF($X$1=7,(VLOOKUP(B257,'X7'!$B:$AZ,46,FALSE)),IF($X$1=8,(VLOOKUP(B257,'X8'!$B:$AZ,46,FALSE)),IF($X$1=9,(VLOOKUP(B257,'X9'!$B:$AZ,46,FALSE)),IF($X$1=10,(VLOOKUP(B257,'X10'!$B:$AZ,46,FALSE)),IF($X$1=11,(VLOOKUP(B257,'X11'!$B:$AZ,46,FALSE)),IF($X$1=12,(VLOOKUP(B257,'X12'!$B:$AZ,46,FALSE)),IF($X$1=13,(VLOOKUP(B257,'X13'!$B:$AZ,46,FALSE)),"B"))))))))))))))=TRUE," ",(IF($X$1=1,(VLOOKUP(B257,'X1'!$B:$AZ,46,FALSE)),IF($X$1=2,(VLOOKUP(B257,'X2'!$B:$AZ,46,FALSE)),IF($X$1=3,(VLOOKUP(B257,'X3'!$B:$AZ,46,FALSE)),IF($X$1=4,(VLOOKUP(B257,'X4'!$B:$AZ,46,FALSE)),IF($X$1=5,(VLOOKUP(B257,'X5'!$B:$AZ,46,FALSE)),IF($X$1=6,(VLOOKUP(B257,'X6'!$B:$AZ,46,FALSE)),IF($X$1=7,(VLOOKUP(B257,'X7'!$B:$AZ,46,FALSE)),IF($X$1=8,(VLOOKUP(B257,'X8'!$B:$AZ,46,FALSE)),IF($X$1=9,(VLOOKUP(B257,'X9'!$B:$AZ,46,FALSE)),IF($X$1=10,(VLOOKUP(B257,'X10'!$B:$AZ,46,FALSE)),IF($X$1=11,(VLOOKUP(B257,'X11'!$B:$AZ,46,FALSE)),IF($X$1=12,(VLOOKUP(B257,'X12'!$B:$AZ,46,FALSE)),IF($X$1=13,(VLOOKUP(B257,'X13'!$B:$AZ,46,FALSE)),"B")))))))))))))))</f>
        <v xml:space="preserve"> </v>
      </c>
      <c r="R257" s="185" t="str">
        <f ca="1">IF(ISERROR(IF($X$1=1,(VLOOKUP(B257,'X1'!$B:$AZ,15,FALSE)),IF($X$1=2,(VLOOKUP(B257,'X2'!$B:$AZ,15,FALSE)),IF($X$1=3,(VLOOKUP(B257,'X3'!$B:$AZ,15,FALSE)),IF($X$1=4,(VLOOKUP(B257,'X4'!$B:$AZ,15,FALSE)),IF($X$1=5,(VLOOKUP(B257,'X5'!$B:$AZ,15,FALSE)),IF($X$1=6,(VLOOKUP(B257,'X6'!$B:$AZ,15,FALSE)),IF($X$1=7,(VLOOKUP(B257,'X7'!$B:$AZ,15,FALSE)),IF($X$1=8,(VLOOKUP(B257,'X8'!$B:$AZ,15,FALSE)),IF($X$1=9,(VLOOKUP(B257,'X9'!$B:$AZ,15,FALSE)),IF($X$1=10,(VLOOKUP(B257,'X10'!$B:$AZ,15,FALSE)),IF($X$1=11,(VLOOKUP(B257,'X11'!$B:$AZ,15,FALSE)),IF($X$1=12,(VLOOKUP(B257,'X12'!$B:$AZ,15,FALSE)),IF($X$1=13,(VLOOKUP(B257,'X13'!$B:$AZ,15,FALSE)),"B"))))))))))))))=TRUE," ",(IF($X$1=1,(VLOOKUP(B257,'X1'!$B:$AZ,15,FALSE)),IF($X$1=2,(VLOOKUP(B257,'X2'!$B:$AZ,15,FALSE)),IF($X$1=3,(VLOOKUP(B257,'X3'!$B:$AZ,15,FALSE)),IF($X$1=4,(VLOOKUP(B257,'X4'!$B:$AZ,15,FALSE)),IF($X$1=5,(VLOOKUP(B257,'X5'!$B:$AZ,15,FALSE)),IF($X$1=6,(VLOOKUP(B257,'X6'!$B:$AZ,15,FALSE)),IF($X$1=7,(VLOOKUP(B257,'X7'!$B:$AZ,15,FALSE)),IF($X$1=8,(VLOOKUP(B257,'X8'!$B:$AZ,15,FALSE)),IF($X$1=9,(VLOOKUP(B257,'X9'!$B:$AZ,15,FALSE)),IF($X$1=10,(VLOOKUP(B257,'X10'!$B:$AZ,15,FALSE)),IF($X$1=11,(VLOOKUP(B257,'X11'!$B:$AZ,15,FALSE)),IF($X$1=12,(VLOOKUP(B257,'X12'!$B:$AZ,15,FALSE)),IF($X$1=13,(VLOOKUP(B257,'X13'!$B:$AZ,15,FALSE)),"B")))))))))))))))</f>
        <v xml:space="preserve"> </v>
      </c>
      <c r="S257" s="185" t="str">
        <f ca="1">IF(ISERROR(IF((IF($X$1=1,(VLOOKUP(B257,'X1'!$B:$AZ,14,FALSE)),(IF($X$1=2,(VLOOKUP(B257,'X2'!$B:$AZ,14,FALSE)),(IF($X$1=3,(VLOOKUP(B257,'X3'!$B:$AZ,14,FALSE)),(IF($X$1=4,(VLOOKUP(B257,'X4'!$B:$AZ,14,FALSE)),(IF($X$1=5,(VLOOKUP(B257,'X5'!$B:$AZ,14,FALSE)),(IF($X$1=6,(VLOOKUP(B257,'X6'!$B:$AZ,14,FALSE)),(IF($X$1=7,(VLOOKUP(B257,'X7'!$B:$AZ,14,FALSE)),(IF($X$1=8,(VLOOKUP(B257,'X8'!$B:$AZ,14,FALSE)),(IF($X$1=9,(VLOOKUP(B257,'X9'!$B:$AZ,14,FALSE)),(IF($X$1=10,(VLOOKUP(B257,'X10'!$B:$AZ,14,FALSE)),(IF($X$1=11,(VLOOKUP(B257,'X11'!$B:$AZ,14,FALSE)),(IF($X$1=12,(VLOOKUP(B257,'X12'!$B:$AZ,14,FALSE)),(VLOOKUP(B257,'X13'!$B:$AZ,14,FALSE))))))))))))))))))))))))))=$V$1," ",(IF($X$1=1,(VLOOKUP(B257,'X1'!$B:$AZ,14,FALSE)),(IF($X$1=2,(VLOOKUP(B257,'X2'!$B:$AZ,14,FALSE)),(IF($X$1=3,(VLOOKUP(B257,'X3'!$B:$AZ,14,FALSE)),(IF($X$1=4,(VLOOKUP(B257,'X4'!$B:$AZ,14,FALSE)),(IF($X$1=5,(VLOOKUP(B257,'X5'!$B:$AZ,14,FALSE)),(IF($X$1=6,(VLOOKUP(B257,'X6'!$B:$AZ,14,FALSE)),(IF($X$1=7,(VLOOKUP(B257,'X7'!$B:$AZ,14,FALSE)),(IF($X$1=8,(VLOOKUP(B257,'X8'!$B:$AZ,14,FALSE)),(IF($X$1=9,(VLOOKUP(B257,'X9'!$B:$AZ,14,FALSE)),(IF($X$1=10,(VLOOKUP(B257,'X10'!$B:$AZ,14,FALSE)),(IF($X$1=11,(VLOOKUP(B257,'X11'!$B:$AZ,14,FALSE)),(IF($X$1=12,(VLOOKUP(B257,'X12'!$B:$AZ,14,FALSE)),(VLOOKUP(B257,'X13'!$B:$AZ,14,FALSE))))))))))))))))))))))))))))=TRUE," ",(IF((IF($X$1=1,(VLOOKUP(B257,'X1'!$B:$AZ,14,FALSE)),(IF($X$1=2,(VLOOKUP(B257,'X2'!$B:$AZ,14,FALSE)),(IF($X$1=3,(VLOOKUP(B257,'X3'!$B:$AZ,14,FALSE)),(IF($X$1=4,(VLOOKUP(B257,'X4'!$B:$AZ,14,FALSE)),(IF($X$1=5,(VLOOKUP(B257,'X5'!$B:$AZ,14,FALSE)),(IF($X$1=6,(VLOOKUP(B257,'X6'!$B:$AZ,14,FALSE)),(IF($X$1=7,(VLOOKUP(B257,'X7'!$B:$AZ,14,FALSE)),(IF($X$1=8,(VLOOKUP(B257,'X8'!$B:$AZ,14,FALSE)),(IF($X$1=9,(VLOOKUP(B257,'X9'!$B:$AZ,14,FALSE)),(IF($X$1=10,(VLOOKUP(B257,'X10'!$B:$AZ,14,FALSE)),(IF($X$1=11,(VLOOKUP(B257,'X11'!$B:$AZ,14,FALSE)),(IF($X$1=12,(VLOOKUP(B257,'X12'!$B:$AZ,14,FALSE)),(VLOOKUP(B257,'X13'!$B:$AZ,14,FALSE))))))))))))))))))))))))))=$V$1," ",(IF($X$1=1,(VLOOKUP(B257,'X1'!$B:$AZ,14,FALSE)),(IF($X$1=2,(VLOOKUP(B257,'X2'!$B:$AZ,14,FALSE)),(IF($X$1=3,(VLOOKUP(B257,'X3'!$B:$AZ,14,FALSE)),(IF($X$1=4,(VLOOKUP(B257,'X4'!$B:$AZ,14,FALSE)),(IF($X$1=5,(VLOOKUP(B257,'X5'!$B:$AZ,14,FALSE)),(IF($X$1=6,(VLOOKUP(B257,'X6'!$B:$AZ,14,FALSE)),(IF($X$1=7,(VLOOKUP(B257,'X7'!$B:$AZ,14,FALSE)),(IF($X$1=8,(VLOOKUP(B257,'X8'!$B:$AZ,14,FALSE)),(IF($X$1=9,(VLOOKUP(B257,'X9'!$B:$AZ,14,FALSE)),(IF($X$1=10,(VLOOKUP(B257,'X10'!$B:$AZ,14,FALSE)),(IF($X$1=11,(VLOOKUP(B257,'X11'!$B:$AZ,14,FALSE)),(IF($X$1=12,(VLOOKUP(B257,'X12'!$B:$AZ,14,FALSE)),(VLOOKUP(B257,'X13'!$B:$AZ,14,FALSE)))))))))))))))))))))))))))))</f>
        <v xml:space="preserve"> </v>
      </c>
    </row>
    <row r="258" spans="1:19" ht="14.1" customHeight="1" x14ac:dyDescent="0.2">
      <c r="A258" s="156" t="s">
        <v>1058</v>
      </c>
      <c r="B258" s="122" t="str">
        <f>IF(ISERROR(IF($U$16=1,(VLOOKUP(A258,$AC$89:$AH$125,2,FALSE)),IF((IF($X$1=1,'X1'!B217,(IF($X$1=2,'X2'!B217,(IF($X$1=3,'X3'!B217,(IF($X$1=4,'X4'!B217,(IF($X$1=5,'X5'!B217,(IF($X$1=6,'X6'!B217,(IF($X$1=7,'X7'!B217,(IF($X$1=8,'X8'!B217,(IF($X$1=9,'X9'!B217,(IF($X$1=10,'X10'!B217,(IF($X$1=11,'X11'!B217,(IF($X$1=12,'X12'!B217,'X13'!B217))))))))))))))))))))))))="","",(IF($X$1=1,'X1'!B217,(IF($X$1=2,'X2'!B217,(IF($X$1=3,'X3'!B217,(IF($X$1=4,'X4'!B217,(IF($X$1=5,'X5'!B217,(IF($X$1=6,'X6'!B217,(IF($X$1=7,'X7'!B217,(IF($X$1=8,'X8'!B217,(IF($X$1=9,'X9'!B217,(IF($X$1=10,'X10'!B217,(IF($X$1=11,'X11'!B217,(IF($X$1=12,'X12'!B217,'X13'!B217)))))))))))))))))))))))))))=TRUE," ",(IF($U$16=1,(VLOOKUP(A258,$AC$89:$AH$125,2,FALSE)),IF((IF($X$1=1,'X1'!B217,(IF($X$1=2,'X2'!B217,(IF($X$1=3,'X3'!B217,(IF($X$1=4,'X4'!B217,(IF($X$1=5,'X5'!B217,(IF($X$1=6,'X6'!B217,(IF($X$1=7,'X7'!B217,(IF($X$1=8,'X8'!B217,(IF($X$1=9,'X9'!B217,(IF($X$1=10,'X10'!B217,(IF($X$1=11,'X11'!B217,(IF($X$1=12,'X12'!B217,'X13'!B217))))))))))))))))))))))))="","",(IF($X$1=1,'X1'!B217,(IF($X$1=2,'X2'!B217,(IF($X$1=3,'X3'!B217,(IF($X$1=4,'X4'!B217,(IF($X$1=5,'X5'!B217,(IF($X$1=6,'X6'!B217,(IF($X$1=7,'X7'!B217,(IF($X$1=8,'X8'!B217,(IF($X$1=9,'X9'!B217,(IF($X$1=10,'X10'!B217,(IF($X$1=11,'X11'!B217,(IF($X$1=12,'X12'!B217,'X13'!B217))))))))))))))))))))))))))))</f>
        <v/>
      </c>
      <c r="C258" s="181" t="str">
        <f ca="1">IF(ISERROR(IF($X$1=1,(VLOOKUP(B258,'X1'!$B:$AZ,47,FALSE)),IF($X$1=2,(VLOOKUP(B258,'X2'!$B:$AZ,47,FALSE)),IF($X$1=3,(VLOOKUP(B258,'X3'!$B:$AZ,47,FALSE)),IF($X$1=4,(VLOOKUP(B258,'X4'!$B:$AZ,47,FALSE)),IF($X$1=5,(VLOOKUP(B258,'X5'!$B:$AZ,47,FALSE)),IF($X$1=6,(VLOOKUP(B258,'X6'!$B:$AZ,47,FALSE)),IF($X$1=7,(VLOOKUP(B258,'X7'!$B:$AZ,47,FALSE)),IF($X$1=8,(VLOOKUP(B258,'X8'!$B:$AZ,47,FALSE)),IF($X$1=9,(VLOOKUP(B258,'X9'!$B:$AZ,47,FALSE)),IF($X$1=10,(VLOOKUP(B258,'X10'!$B:$AZ,47,FALSE)),IF($X$1=11,(VLOOKUP(B258,'X11'!$B:$AZ,47,FALSE)),IF($X$1=12,(VLOOKUP(B258,'X12'!$B:$AZ,47,FALSE)),IF($X$1=13,(VLOOKUP(B258,'X13'!$B:$AZ,47,FALSE)),"B"))))))))))))))=TRUE," ",(IF($X$1=1,(VLOOKUP(B258,'X1'!$B:$AZ,47,FALSE)),IF($X$1=2,(VLOOKUP(B258,'X2'!$B:$AZ,47,FALSE)),IF($X$1=3,(VLOOKUP(B258,'X3'!$B:$AZ,47,FALSE)),IF($X$1=4,(VLOOKUP(B258,'X4'!$B:$AZ,47,FALSE)),IF($X$1=5,(VLOOKUP(B258,'X5'!$B:$AZ,47,FALSE)),IF($X$1=6,(VLOOKUP(B258,'X6'!$B:$AZ,47,FALSE)),IF($X$1=7,(VLOOKUP(B258,'X7'!$B:$AZ,47,FALSE)),IF($X$1=8,(VLOOKUP(B258,'X8'!$B:$AZ,47,FALSE)),IF($X$1=9,(VLOOKUP(B258,'X9'!$B:$AZ,47,FALSE)),IF($X$1=10,(VLOOKUP(B258,'X10'!$B:$AZ,47,FALSE)),IF($X$1=11,(VLOOKUP(B258,'X11'!$B:$AZ,47,FALSE)),IF($X$1=12,(VLOOKUP(B258,'X12'!$B:$AZ,47,FALSE)),IF($X$1=13,(VLOOKUP(B258,'X13'!$B:$AZ,47,FALSE)),"B")))))))))))))))</f>
        <v xml:space="preserve"> </v>
      </c>
      <c r="D258" s="181" t="str">
        <f ca="1">IF(ISERROR(IF($X$1=1,(VLOOKUP(B258,'X1'!$B:$AP,41,FALSE)),IF($X$1=2,(VLOOKUP(B258,'X2'!$B:$AP,41,FALSE)),IF($X$1=3,(VLOOKUP(B258,'X3'!$B:$AP,41,FALSE)),IF($X$1=4,(VLOOKUP(B258,'X4'!$B:$AP,41,FALSE)),IF($X$1=5,(VLOOKUP(B258,'X5'!$B:$AP,41,FALSE)),IF($X$1=6,(VLOOKUP(B258,'X6'!$B:$AP,41,FALSE)),IF($X$1=7,(VLOOKUP(B258,'X7'!$B:$AP,41,FALSE)),IF($X$1=8,(VLOOKUP(B258,'X8'!$B:$AP,41,FALSE)),IF($X$1=9,(VLOOKUP(B258,'X9'!$B:$AP,41,FALSE)),IF($X$1=10,(VLOOKUP(B258,'X10'!$B:$AP,41,FALSE)),IF($X$1=11,(VLOOKUP(B258,'X11'!$B:$AP,41,FALSE)),IF($X$1=12,(VLOOKUP(B258,'X12'!$B:$AP,41,FALSE)),IF($X$1=13,(VLOOKUP(B258,'X13'!$B:$AP,41,FALSE)),"B"))))))))))))))=TRUE," ",(IF($X$1=1,(VLOOKUP(B258,'X1'!$B:$AP,41,FALSE)),IF($X$1=2,(VLOOKUP(B258,'X2'!$B:$AP,41,FALSE)),IF($X$1=3,(VLOOKUP(B258,'X3'!$B:$AP,41,FALSE)),IF($X$1=4,(VLOOKUP(B258,'X4'!$B:$AP,41,FALSE)),IF($X$1=5,(VLOOKUP(B258,'X5'!$B:$AP,41,FALSE)),IF($X$1=6,(VLOOKUP(B258,'X6'!$B:$AP,41,FALSE)),IF($X$1=7,(VLOOKUP(B258,'X7'!$B:$AP,41,FALSE)),IF($X$1=8,(VLOOKUP(B258,'X8'!$B:$AP,41,FALSE)),IF($X$1=9,(VLOOKUP(B258,'X9'!$B:$AP,41,FALSE)),IF($X$1=10,(VLOOKUP(B258,'X10'!$B:$AP,41,FALSE)),IF($X$1=11,(VLOOKUP(B258,'X11'!$B:$AP,41,FALSE)),IF($X$1=12,(VLOOKUP(B258,'X12'!$B:$AP,41,FALSE)),IF($X$1=13,(VLOOKUP(B258,'X13'!$B:$AP,41,FALSE)),"B")))))))))))))))</f>
        <v xml:space="preserve"> </v>
      </c>
      <c r="E258" s="182" t="str">
        <f ca="1">IF(ISERROR(IF($X$1=1,(VLOOKUP(B258,'X1'!$B:$AP,7,FALSE)),IF($X$1=2,(VLOOKUP(B258,'X2'!$B:$AP,7,FALSE)),IF($X$1=3,(VLOOKUP(B258,'X3'!$B:$AP,7,FALSE)),IF($X$1=4,(VLOOKUP(B258,'X4'!$B:$AP,7,FALSE)),IF($X$1=5,(VLOOKUP(B258,'X5'!$B:$AP,7,FALSE)),IF($X$1=6,(VLOOKUP(B258,'X6'!$B:$AP,7,FALSE)),IF($X$1=7,(VLOOKUP(B258,'X7'!$B:$AP,7,FALSE)),IF($X$1=8,(VLOOKUP(B258,'X8'!$B:$AP,7,FALSE)),IF($X$1=9,(VLOOKUP(B258,'X9'!$B:$AP,7,FALSE)),IF($X$1=10,(VLOOKUP(B258,'X10'!$B:$AP,7,FALSE)),IF($X$1=11,(VLOOKUP(B258,'X11'!$B:$AP,7,FALSE)),IF($X$1=12,(VLOOKUP(B258,'X12'!$B:$AP,7,FALSE)),IF($X$1=13,(VLOOKUP(B258,'X13'!$B:$AP,7,FALSE)),"B"))))))))))))))=TRUE," ",(IF($X$1=1,(VLOOKUP(B258,'X1'!$B:$AP,7,FALSE)),IF($X$1=2,(VLOOKUP(B258,'X2'!$B:$AP,7,FALSE)),IF($X$1=3,(VLOOKUP(B258,'X3'!$B:$AP,7,FALSE)),IF($X$1=4,(VLOOKUP(B258,'X4'!$B:$AP,7,FALSE)),IF($X$1=5,(VLOOKUP(B258,'X5'!$B:$AP,7,FALSE)),IF($X$1=6,(VLOOKUP(B258,'X6'!$B:$AP,7,FALSE)),IF($X$1=7,(VLOOKUP(B258,'X7'!$B:$AP,7,FALSE)),IF($X$1=8,(VLOOKUP(B258,'X8'!$B:$AP,7,FALSE)),IF($X$1=9,(VLOOKUP(B258,'X9'!$B:$AP,7,FALSE)),IF($X$1=10,(VLOOKUP(B258,'X10'!$B:$AP,7,FALSE)),IF($X$1=11,(VLOOKUP(B258,'X11'!$B:$AP,7,FALSE)),IF($X$1=12,(VLOOKUP(B258,'X12'!$B:$AP,7,FALSE)),IF($X$1=13,(VLOOKUP(B258,'X13'!$B:$AP,7,FALSE)),"B")))))))))))))))</f>
        <v xml:space="preserve"> </v>
      </c>
      <c r="F258" s="182" t="str">
        <f ca="1">IF(ISERROR(IF((IF($X$1=1,(VLOOKUP(B258,'X1'!$B:$AO,6,FALSE)),(IF($X$1=2,(VLOOKUP(B258,'X2'!$B:$AO,6,FALSE)),(IF($X$1=3,(VLOOKUP(B258,'X3'!$B:$AO,6,FALSE)),(IF($X$1=4,(VLOOKUP(B258,'X4'!$B:$AO,6,FALSE)),(IF($X$1=5,(VLOOKUP(B258,'X5'!$B:$AO,6,FALSE)),(IF($X$1=6,(VLOOKUP(B258,'X6'!$B:$AO,6,FALSE)),(IF($X$1=7,(VLOOKUP(B258,'X7'!$B:$AO,6,FALSE)),(IF($X$1=8,(VLOOKUP(B258,'X8'!$B:$AO,6,FALSE)),(IF($X$1=9,(VLOOKUP(B258,'X9'!$B:$AO,6,FALSE)),(IF($X$1=10,(VLOOKUP(B258,'X10'!$B:$AO,6,FALSE)),(IF($X$1=11,(VLOOKUP(B258,'X11'!$B:$AO,6,FALSE)),(IF($X$1=12,(VLOOKUP(B258,'X12'!$B:$AO,6,FALSE)),(VLOOKUP(B258,'X13'!$B:$AO,6,FALSE))))))))))))))))))))))))))=$V$1," ",(IF($X$1=1,(VLOOKUP(B258,'X1'!$B:$AO,6,FALSE)),(IF($X$1=2,(VLOOKUP(B258,'X2'!$B:$AO,6,FALSE)),(IF($X$1=3,(VLOOKUP(B258,'X3'!$B:$AO,6,FALSE)),(IF($X$1=4,(VLOOKUP(B258,'X4'!$B:$AO,6,FALSE)),(IF($X$1=5,(VLOOKUP(B258,'X5'!$B:$AO,6,FALSE)),(IF($X$1=6,(VLOOKUP(B258,'X6'!$B:$AO,6,FALSE)),(IF($X$1=7,(VLOOKUP(B258,'X7'!$B:$AO,6,FALSE)),(IF($X$1=8,(VLOOKUP(B258,'X8'!$B:$AO,6,FALSE)),(IF($X$1=9,(VLOOKUP(B258,'X9'!$B:$AO,6,FALSE)),(IF($X$1=10,(VLOOKUP(B258,'X10'!$B:$AO,6,FALSE)),(IF($X$1=11,(VLOOKUP(B258,'X11'!$B:$AO,6,FALSE)),(IF($X$1=12,(VLOOKUP(B258,'X12'!$B:$AO,6,FALSE)),(VLOOKUP(B258,'X13'!$B:$AO,6,FALSE))))))))))))))))))))))))))))=TRUE," ",(IF((IF($X$1=1,(VLOOKUP(B258,'X1'!$B:$AO,6,FALSE)),(IF($X$1=2,(VLOOKUP(B258,'X2'!$B:$AO,6,FALSE)),(IF($X$1=3,(VLOOKUP(B258,'X3'!$B:$AO,6,FALSE)),(IF($X$1=4,(VLOOKUP(B258,'X4'!$B:$AO,6,FALSE)),(IF($X$1=5,(VLOOKUP(B258,'X5'!$B:$AO,6,FALSE)),(IF($X$1=6,(VLOOKUP(B258,'X6'!$B:$AO,6,FALSE)),(IF($X$1=7,(VLOOKUP(B258,'X7'!$B:$AO,6,FALSE)),(IF($X$1=8,(VLOOKUP(B258,'X8'!$B:$AO,6,FALSE)),(IF($X$1=9,(VLOOKUP(B258,'X9'!$B:$AO,6,FALSE)),(IF($X$1=10,(VLOOKUP(B258,'X10'!$B:$AO,6,FALSE)),(IF($X$1=11,(VLOOKUP(B258,'X11'!$B:$AO,6,FALSE)),(IF($X$1=12,(VLOOKUP(B258,'X12'!$B:$AO,6,FALSE)),(VLOOKUP(B258,'X13'!$B:$AO,6,FALSE))))))))))))))))))))))))))=$V$1," ",(IF($X$1=1,(VLOOKUP(B258,'X1'!$B:$AO,6,FALSE)),(IF($X$1=2,(VLOOKUP(B258,'X2'!$B:$AO,6,FALSE)),(IF($X$1=3,(VLOOKUP(B258,'X3'!$B:$AO,6,FALSE)),(IF($X$1=4,(VLOOKUP(B258,'X4'!$B:$AO,6,FALSE)),(IF($X$1=5,(VLOOKUP(B258,'X5'!$B:$AO,6,FALSE)),(IF($X$1=6,(VLOOKUP(B258,'X6'!$B:$AO,6,FALSE)),(IF($X$1=7,(VLOOKUP(B258,'X7'!$B:$AO,6,FALSE)),(IF($X$1=8,(VLOOKUP(B258,'X8'!$B:$AO,6,FALSE)),(IF($X$1=9,(VLOOKUP(B258,'X9'!$B:$AO,6,FALSE)),(IF($X$1=10,(VLOOKUP(B258,'X10'!$B:$AO,6,FALSE)),(IF($X$1=11,(VLOOKUP(B258,'X11'!$B:$AO,6,FALSE)),(IF($X$1=12,(VLOOKUP(B258,'X12'!$B:$AO,6,FALSE)),(VLOOKUP(B258,'X13'!$B:$AO,6,FALSE)))))))))))))))))))))))))))))</f>
        <v xml:space="preserve"> </v>
      </c>
      <c r="G258" s="182" t="str">
        <f ca="1">IF(ISERROR(IF($X$1=1,(VLOOKUP(B258,'X1'!$B:$AZ,44,FALSE)),IF($X$1=2,(VLOOKUP(B258,'X2'!$B:$AZ,44,FALSE)),IF($X$1=3,(VLOOKUP(B258,'X3'!$B:$AZ,44,FALSE)),IF($X$1=4,(VLOOKUP(B258,'X4'!$B:$AZ,44,FALSE)),IF($X$1=5,(VLOOKUP(B258,'X5'!$B:$AZ,44,FALSE)),IF($X$1=6,(VLOOKUP(B258,'X6'!$B:$AZ,44,FALSE)),IF($X$1=7,(VLOOKUP(B258,'X7'!$B:$AZ,44,FALSE)),IF($X$1=8,(VLOOKUP(B258,'X8'!$B:$AZ,44,FALSE)),IF($X$1=9,(VLOOKUP(B258,'X9'!$B:$AZ,44,FALSE)),IF($X$1=10,(VLOOKUP(B258,'X10'!$B:$AZ,44,FALSE)),IF($X$1=11,(VLOOKUP(B258,'X11'!$B:$AZ,44,FALSE)),IF($X$1=12,(VLOOKUP(B258,'X12'!$B:$AZ,44,FALSE)),IF($X$1=13,(VLOOKUP(B258,'X13'!$B:$AZ,44,FALSE)),"B"))))))))))))))=TRUE," ",(IF($X$1=1,(VLOOKUP(B258,'X1'!$B:$AZ,44,FALSE)),IF($X$1=2,(VLOOKUP(B258,'X2'!$B:$AZ,44,FALSE)),IF($X$1=3,(VLOOKUP(B258,'X3'!$B:$AZ,44,FALSE)),IF($X$1=4,(VLOOKUP(B258,'X4'!$B:$AZ,44,FALSE)),IF($X$1=5,(VLOOKUP(B258,'X5'!$B:$AZ,44,FALSE)),IF($X$1=6,(VLOOKUP(B258,'X6'!$B:$AZ,44,FALSE)),IF($X$1=7,(VLOOKUP(B258,'X7'!$B:$AZ,44,FALSE)),IF($X$1=8,(VLOOKUP(B258,'X8'!$B:$AZ,44,FALSE)),IF($X$1=9,(VLOOKUP(B258,'X9'!$B:$AZ,44,FALSE)),IF($X$1=10,(VLOOKUP(B258,'X10'!$B:$AZ,44,FALSE)),IF($X$1=11,(VLOOKUP(B258,'X11'!$B:$AZ,44,FALSE)),IF($X$1=12,(VLOOKUP(B258,'X12'!$B:$AZ,44,FALSE)),IF($X$1=13,(VLOOKUP(B258,'X13'!$B:$AZ,44,FALSE)),"B")))))))))))))))</f>
        <v xml:space="preserve"> </v>
      </c>
      <c r="H258" s="182" t="str">
        <f ca="1">IF(ISERROR(IF($X$1=1,(VLOOKUP(B258,'X1'!$B:$AZ,8,FALSE)),IF($X$1=2,(VLOOKUP(B258,'X2'!$B:$AZ,8,FALSE)),IF($X$1=3,(VLOOKUP(B258,'X3'!$B:$AZ,8,FALSE)),IF($X$1=4,(VLOOKUP(B258,'X4'!$B:$AZ,8,FALSE)),IF($X$1=5,(VLOOKUP(B258,'X5'!$B:$AZ,8,FALSE)),IF($X$1=6,(VLOOKUP(B258,'X6'!$B:$AZ,8,FALSE)),IF($X$1=7,(VLOOKUP(B258,'X7'!$B:$AZ,8,FALSE)),IF($X$1=8,(VLOOKUP(B258,'X8'!$B:$AZ,8,FALSE)),IF($X$1=9,(VLOOKUP(B258,'X9'!$B:$AZ,8,FALSE)),IF($X$1=10,(VLOOKUP(B258,'X10'!$B:$AZ,8,FALSE)),IF($X$1=11,(VLOOKUP(B258,'X11'!$B:$AZ,8,FALSE)),IF($X$1=12,(VLOOKUP(B258,'X12'!$B:$AZ,8,FALSE)),IF($X$1=13,(VLOOKUP(B258,'X13'!$B:$AZ,8,FALSE)),"B"))))))))))))))=TRUE," ",(IF($X$1=1,(VLOOKUP(B258,'X1'!$B:$AZ,8,FALSE)),IF($X$1=2,(VLOOKUP(B258,'X2'!$B:$AZ,8,FALSE)),IF($X$1=3,(VLOOKUP(B258,'X3'!$B:$AZ,8,FALSE)),IF($X$1=4,(VLOOKUP(B258,'X4'!$B:$AZ,8,FALSE)),IF($X$1=5,(VLOOKUP(B258,'X5'!$B:$AZ,8,FALSE)),IF($X$1=6,(VLOOKUP(B258,'X6'!$B:$AZ,8,FALSE)),IF($X$1=7,(VLOOKUP(B258,'X7'!$B:$AZ,8,FALSE)),IF($X$1=8,(VLOOKUP(B258,'X8'!$B:$AZ,8,FALSE)),IF($X$1=9,(VLOOKUP(B258,'X9'!$B:$AZ,8,FALSE)),IF($X$1=10,(VLOOKUP(B258,'X10'!$B:$AZ,8,FALSE)),IF($X$1=11,(VLOOKUP(B258,'X11'!$B:$AZ,8,FALSE)),IF($X$1=12,(VLOOKUP(B258,'X12'!$B:$AZ,8,FALSE)),IF($X$1=13,(VLOOKUP(B258,'X13'!$B:$AZ,8,FALSE)),"B")))))))))))))))</f>
        <v xml:space="preserve"> </v>
      </c>
      <c r="I258" s="183" t="str">
        <f ca="1">IF(ISERROR(IF($X$1=1,(VLOOKUP(B258,'X1'!$B:$AZ,2,FALSE)),IF($X$1=2,(VLOOKUP(B258,'X2'!$B:$AZ,2,FALSE)),IF($X$1=3,(VLOOKUP(B258,'X3'!$B:$AZ,2,FALSE)),IF($X$1=4,(VLOOKUP(B258,'X4'!$B:$AZ,2,FALSE)),IF($X$1=5,(VLOOKUP(B258,'X5'!$B:$AZ,2,FALSE)),IF($X$1=6,(VLOOKUP(B258,'X6'!$B:$AZ,2,FALSE)),IF($X$1=7,(VLOOKUP(B258,'X7'!$B:$AZ,2,FALSE)),IF($X$1=8,(VLOOKUP(B258,'X8'!$B:$AZ,2,FALSE)),IF($X$1=9,(VLOOKUP(B258,'X9'!$B:$AZ,2,FALSE)),IF($X$1=10,(VLOOKUP(B258,'X10'!$B:$AZ,2,FALSE)),IF($X$1=11,(VLOOKUP(B258,'X11'!$B:$AZ,2,FALSE)),IF($X$1=12,(VLOOKUP(B258,'X12'!$B:$AZ,2,FALSE)),IF($X$1=13,(VLOOKUP(B258,'X13'!$B:$AZ,2,FALSE)),"B"))))))))))))))=TRUE," ",(IF($X$1=1,(VLOOKUP(B258,'X1'!$B:$AZ,2,FALSE)),IF($X$1=2,(VLOOKUP(B258,'X2'!$B:$AZ,2,FALSE)),IF($X$1=3,(VLOOKUP(B258,'X3'!$B:$AZ,2,FALSE)),IF($X$1=4,(VLOOKUP(B258,'X4'!$B:$AZ,2,FALSE)),IF($X$1=5,(VLOOKUP(B258,'X5'!$B:$AZ,2,FALSE)),IF($X$1=6,(VLOOKUP(B258,'X6'!$B:$AZ,2,FALSE)),IF($X$1=7,(VLOOKUP(B258,'X7'!$B:$AZ,2,FALSE)),IF($X$1=8,(VLOOKUP(B258,'X8'!$B:$AZ,2,FALSE)),IF($X$1=9,(VLOOKUP(B258,'X9'!$B:$AZ,2,FALSE)),IF($X$1=10,(VLOOKUP(B258,'X10'!$B:$AZ,2,FALSE)),IF($X$1=11,(VLOOKUP(B258,'X11'!$B:$AZ,2,FALSE)),IF($X$1=12,(VLOOKUP(B258,'X12'!$B:$AZ,2,FALSE)),IF($X$1=13,(VLOOKUP(B258,'X13'!$B:$AZ,2,FALSE)),"B")))))))))))))))</f>
        <v xml:space="preserve"> </v>
      </c>
      <c r="J258" s="183" t="str">
        <f ca="1">IF(ISERROR(IF($X$1=1,(VLOOKUP(B258,'X1'!$B:$AZ,3,FALSE)),IF($X$1=2,(VLOOKUP(B258,'X2'!$B:$AZ,3,FALSE)),IF($X$1=3,(VLOOKUP(B258,'X3'!$B:$AZ,3,FALSE)),IF($X$1=4,(VLOOKUP(B258,'X4'!$B:$AZ,3,FALSE)),IF($X$1=5,(VLOOKUP(B258,'X5'!$B:$AZ,3,FALSE)),IF($X$1=6,(VLOOKUP(B258,'X6'!$B:$AZ,3,FALSE)),IF($X$1=7,(VLOOKUP(B258,'X7'!$B:$AZ,3,FALSE)),IF($X$1=8,(VLOOKUP(B258,'X8'!$B:$AZ,3,FALSE)),IF($X$1=9,(VLOOKUP(B258,'X9'!$B:$AZ,3,FALSE)),IF($X$1=10,(VLOOKUP(B258,'X10'!$B:$AZ,3,FALSE)),IF($X$1=11,(VLOOKUP(B258,'X11'!$B:$AZ,3,FALSE)),IF($X$1=12,(VLOOKUP(B258,'X12'!$B:$AZ,3,FALSE)),IF($X$1=13,(VLOOKUP(B258,'X13'!$B:$AZ,3,FALSE)),"B"))))))))))))))=TRUE," ",(IF($X$1=1,(VLOOKUP(B258,'X1'!$B:$AZ,3,FALSE)),IF($X$1=2,(VLOOKUP(B258,'X2'!$B:$AZ,3,FALSE)),IF($X$1=3,(VLOOKUP(B258,'X3'!$B:$AZ,3,FALSE)),IF($X$1=4,(VLOOKUP(B258,'X4'!$B:$AZ,3,FALSE)),IF($X$1=5,(VLOOKUP(B258,'X5'!$B:$AZ,3,FALSE)),IF($X$1=6,(VLOOKUP(B258,'X6'!$B:$AZ,3,FALSE)),IF($X$1=7,(VLOOKUP(B258,'X7'!$B:$AZ,3,FALSE)),IF($X$1=8,(VLOOKUP(B258,'X8'!$B:$AZ,3,FALSE)),IF($X$1=9,(VLOOKUP(B258,'X9'!$B:$AZ,3,FALSE)),IF($X$1=10,(VLOOKUP(B258,'X10'!$B:$AZ,3,FALSE)),IF($X$1=11,(VLOOKUP(B258,'X11'!$B:$AZ,3,FALSE)),IF($X$1=12,(VLOOKUP(B258,'X12'!$B:$AZ,3,FALSE)),IF($X$1=13,(VLOOKUP(B258,'X13'!$B:$AZ,3,FALSE)),"B")))))))))))))))</f>
        <v xml:space="preserve"> </v>
      </c>
      <c r="K258" s="183" t="str">
        <f ca="1">IF(ISERROR(IF($X$1=1,(VLOOKUP(B258,'X1'!$B:$AZ,5,FALSE)),IF($X$1=2,(VLOOKUP(B258,'X2'!$B:$AZ,5,FALSE)),IF($X$1=3,(VLOOKUP(B258,'X3'!$B:$AZ,5,FALSE)),IF($X$1=4,(VLOOKUP(B258,'X4'!$B:$AZ,5,FALSE)),IF($X$1=5,(VLOOKUP(B258,'X5'!$B:$AZ,5,FALSE)),IF($X$1=6,(VLOOKUP(B258,'X6'!$B:$AZ,5,FALSE)),IF($X$1=7,(VLOOKUP(B258,'X7'!$B:$AZ,5,FALSE)),IF($X$1=8,(VLOOKUP(B258,'X8'!$B:$AZ,5,FALSE)),IF($X$1=9,(VLOOKUP(B258,'X9'!$B:$AZ,5,FALSE)),IF($X$1=10,(VLOOKUP(B258,'X10'!$B:$AZ,5,FALSE)),IF($X$1=11,(VLOOKUP(B258,'X11'!$B:$AZ,5,FALSE)),IF($X$1=12,(VLOOKUP(B258,'X12'!$B:$AZ,5,FALSE)),IF($X$1=13,(VLOOKUP(B258,'X13'!$B:$AZ,5,FALSE)),"B"))))))))))))))=TRUE," ",(IF($X$1=1,(VLOOKUP(B258,'X1'!$B:$AZ,5,FALSE)),IF($X$1=2,(VLOOKUP(B258,'X2'!$B:$AZ,5,FALSE)),IF($X$1=3,(VLOOKUP(B258,'X3'!$B:$AZ,5,FALSE)),IF($X$1=4,(VLOOKUP(B258,'X4'!$B:$AZ,5,FALSE)),IF($X$1=5,(VLOOKUP(B258,'X5'!$B:$AZ,5,FALSE)),IF($X$1=6,(VLOOKUP(B258,'X6'!$B:$AZ,5,FALSE)),IF($X$1=7,(VLOOKUP(B258,'X7'!$B:$AZ,5,FALSE)),IF($X$1=8,(VLOOKUP(B258,'X8'!$B:$AZ,5,FALSE)),IF($X$1=9,(VLOOKUP(B258,'X9'!$B:$AZ,5,FALSE)),IF($X$1=10,(VLOOKUP(B258,'X10'!$B:$AZ,5,FALSE)),IF($X$1=11,(VLOOKUP(B258,'X11'!$B:$AZ,5,FALSE)),IF($X$1=12,(VLOOKUP(B258,'X12'!$B:$AZ,5,FALSE)),IF($X$1=13,(VLOOKUP(B258,'X13'!$B:$AZ,5,FALSE)),"B")))))))))))))))</f>
        <v xml:space="preserve"> </v>
      </c>
      <c r="L258" s="184" t="str">
        <f ca="1">IF(ISERROR(IF($X$1=1,(VLOOKUP(B258,'X1'!$B:$AZ,9,FALSE)),IF($X$1=2,(VLOOKUP(B258,'X2'!$B:$AZ,9,FALSE)),IF($X$1=3,(VLOOKUP(B258,'X3'!$B:$AZ,9,FALSE)),IF($X$1=4,(VLOOKUP(B258,'X4'!$B:$AZ,9,FALSE)),IF($X$1=5,(VLOOKUP(B258,'X5'!$B:$AZ,9,FALSE)),IF($X$1=6,(VLOOKUP(B258,'X6'!$B:$AZ,9,FALSE)),IF($X$1=7,(VLOOKUP(B258,'X7'!$B:$AZ,9,FALSE)),IF($X$1=8,(VLOOKUP(B258,'X8'!$B:$AZ,9,FALSE)),IF($X$1=9,(VLOOKUP(B258,'X9'!$B:$AZ,9,FALSE)),IF($X$1=10,(VLOOKUP(B258,'X10'!$B:$AZ,9,FALSE)),IF($X$1=11,(VLOOKUP(B258,'X11'!$B:$AZ,9,FALSE)),IF($X$1=12,(VLOOKUP(B258,'X12'!$B:$AZ,9,FALSE)),IF($X$1=13,(VLOOKUP(B258,'X13'!$B:$AZ,9,FALSE)),"B"))))))))))))))=TRUE," ",(IF($X$1=1,(VLOOKUP(B258,'X1'!$B:$AZ,9,FALSE)),IF($X$1=2,(VLOOKUP(B258,'X2'!$B:$AZ,9,FALSE)),IF($X$1=3,(VLOOKUP(B258,'X3'!$B:$AZ,9,FALSE)),IF($X$1=4,(VLOOKUP(B258,'X4'!$B:$AZ,9,FALSE)),IF($X$1=5,(VLOOKUP(B258,'X5'!$B:$AZ,9,FALSE)),IF($X$1=6,(VLOOKUP(B258,'X6'!$B:$AZ,9,FALSE)),IF($X$1=7,(VLOOKUP(B258,'X7'!$B:$AZ,9,FALSE)),IF($X$1=8,(VLOOKUP(B258,'X8'!$B:$AZ,9,FALSE)),IF($X$1=9,(VLOOKUP(B258,'X9'!$B:$AZ,9,FALSE)),IF($X$1=10,(VLOOKUP(B258,'X10'!$B:$AZ,9,FALSE)),IF($X$1=11,(VLOOKUP(B258,'X11'!$B:$AZ,9,FALSE)),IF($X$1=12,(VLOOKUP(B258,'X12'!$B:$AZ,9,FALSE)),IF($X$1=13,(VLOOKUP(B258,'X13'!$B:$AZ,9,FALSE)),"B")))))))))))))))</f>
        <v xml:space="preserve"> </v>
      </c>
      <c r="M258" s="184" t="str">
        <f ca="1">IF(ISERROR(IF($X$1=1,(VLOOKUP(B258,'X1'!$B:$AZ,10,FALSE)),IF($X$1=2,(VLOOKUP(B258,'X2'!$B:$AZ,10,FALSE)),IF($X$1=3,(VLOOKUP(B258,'X3'!$B:$AZ,10,FALSE)),IF($X$1=4,(VLOOKUP(B258,'X4'!$B:$AZ,10,FALSE)),IF($X$1=5,(VLOOKUP(B258,'X5'!$B:$AZ,10,FALSE)),IF($X$1=6,(VLOOKUP(B258,'X6'!$B:$AZ,10,FALSE)),IF($X$1=7,(VLOOKUP(B258,'X7'!$B:$AZ,10,FALSE)),IF($X$1=8,(VLOOKUP(B258,'X8'!$B:$AZ,10,FALSE)),IF($X$1=9,(VLOOKUP(B258,'X9'!$B:$AZ,10,FALSE)),IF($X$1=10,(VLOOKUP(B258,'X10'!$B:$AZ,10,FALSE)),IF($X$1=11,(VLOOKUP(B258,'X11'!$B:$AZ,10,FALSE)),IF($X$1=12,(VLOOKUP(B258,'X12'!$B:$AZ,10,FALSE)),IF($X$1=13,(VLOOKUP(B258,'X13'!$B:$AZ,10,FALSE)),"B"))))))))))))))=TRUE," ",(IF($X$1=1,(VLOOKUP(B258,'X1'!$B:$AZ,10,FALSE)),IF($X$1=2,(VLOOKUP(B258,'X2'!$B:$AZ,10,FALSE)),IF($X$1=3,(VLOOKUP(B258,'X3'!$B:$AZ,10,FALSE)),IF($X$1=4,(VLOOKUP(B258,'X4'!$B:$AZ,10,FALSE)),IF($X$1=5,(VLOOKUP(B258,'X5'!$B:$AZ,10,FALSE)),IF($X$1=6,(VLOOKUP(B258,'X6'!$B:$AZ,10,FALSE)),IF($X$1=7,(VLOOKUP(B258,'X7'!$B:$AZ,10,FALSE)),IF($X$1=8,(VLOOKUP(B258,'X8'!$B:$AZ,10,FALSE)),IF($X$1=9,(VLOOKUP(B258,'X9'!$B:$AZ,10,FALSE)),IF($X$1=10,(VLOOKUP(B258,'X10'!$B:$AZ,10,FALSE)),IF($X$1=11,(VLOOKUP(B258,'X11'!$B:$AZ,10,FALSE)),IF($X$1=12,(VLOOKUP(B258,'X12'!$B:$AZ,10,FALSE)),IF($X$1=13,(VLOOKUP(B258,'X13'!$B:$AZ,10,FALSE)),"B")))))))))))))))</f>
        <v xml:space="preserve"> </v>
      </c>
      <c r="N258" s="185" t="str">
        <f ca="1">IF(ISERROR(IF($X$1=1,(VLOOKUP(B258,'X1'!$B:$AZ,45,FALSE)),IF($X$1=2,(VLOOKUP(B258,'X2'!$B:$AZ,45,FALSE)),IF($X$1=3,(VLOOKUP(B258,'X3'!$B:$AZ,45,FALSE)),IF($X$1=4,(VLOOKUP(B258,'X4'!$B:$AZ,45,FALSE)),IF($X$1=5,(VLOOKUP(B258,'X5'!$B:$AZ,45,FALSE)),IF($X$1=6,(VLOOKUP(B258,'X6'!$B:$AZ,45,FALSE)),IF($X$1=7,(VLOOKUP(B258,'X7'!$B:$AZ,45,FALSE)),IF($X$1=8,(VLOOKUP(B258,'X8'!$B:$AZ,45,FALSE)),IF($X$1=9,(VLOOKUP(B258,'X9'!$B:$AZ,45,FALSE)),IF($X$1=10,(VLOOKUP(B258,'X10'!$B:$AZ,45,FALSE)),IF($X$1=11,(VLOOKUP(B258,'X11'!$B:$AZ,45,FALSE)),IF($X$1=12,(VLOOKUP(B258,'X12'!$B:$AZ,45,FALSE)),IF($X$1=13,(VLOOKUP(B258,'X13'!$B:$AZ,45,FALSE)),"B"))))))))))))))=TRUE," ",(IF($X$1=1,(VLOOKUP(B258,'X1'!$B:$AZ,45,FALSE)),IF($X$1=2,(VLOOKUP(B258,'X2'!$B:$AZ,45,FALSE)),IF($X$1=3,(VLOOKUP(B258,'X3'!$B:$AZ,45,FALSE)),IF($X$1=4,(VLOOKUP(B258,'X4'!$B:$AZ,45,FALSE)),IF($X$1=5,(VLOOKUP(B258,'X5'!$B:$AZ,45,FALSE)),IF($X$1=6,(VLOOKUP(B258,'X6'!$B:$AZ,45,FALSE)),IF($X$1=7,(VLOOKUP(B258,'X7'!$B:$AZ,45,FALSE)),IF($X$1=8,(VLOOKUP(B258,'X8'!$B:$AZ,45,FALSE)),IF($X$1=9,(VLOOKUP(B258,'X9'!$B:$AZ,45,FALSE)),IF($X$1=10,(VLOOKUP(B258,'X10'!$B:$AZ,45,FALSE)),IF($X$1=11,(VLOOKUP(B258,'X11'!$B:$AZ,45,FALSE)),IF($X$1=12,(VLOOKUP(B258,'X12'!$B:$AZ,45,FALSE)),IF($X$1=13,(VLOOKUP(B258,'X13'!$B:$AZ,45,FALSE)),"B")))))))))))))))</f>
        <v xml:space="preserve"> </v>
      </c>
      <c r="O258" s="184" t="str">
        <f ca="1">IF(ISERROR(IF($X$1=1,(VLOOKUP(B258,'X1'!$B:$AZ,11,FALSE)),IF($X$1=2,(VLOOKUP(B258,'X2'!$B:$AZ,11,FALSE)),IF($X$1=3,(VLOOKUP(B258,'X3'!$B:$AZ,11,FALSE)),IF($X$1=4,(VLOOKUP(B258,'X4'!$B:$AZ,11,FALSE)),IF($X$1=5,(VLOOKUP(B258,'X5'!$B:$AZ,11,FALSE)),IF($X$1=6,(VLOOKUP(B258,'X6'!$B:$AZ,11,FALSE)),IF($X$1=7,(VLOOKUP(B258,'X7'!$B:$AZ,11,FALSE)),IF($X$1=8,(VLOOKUP(B258,'X8'!$B:$AZ,11,FALSE)),IF($X$1=9,(VLOOKUP(B258,'X9'!$B:$AZ,11,FALSE)),IF($X$1=10,(VLOOKUP(B258,'X10'!$B:$AZ,11,FALSE)),IF($X$1=11,(VLOOKUP(B258,'X11'!$B:$AZ,11,FALSE)),IF($X$1=12,(VLOOKUP(B258,'X12'!$B:$AZ,11,FALSE)),IF($X$1=13,(VLOOKUP(B258,'X13'!$B:$AZ,11,FALSE)),"B"))))))))))))))=TRUE," ",(IF($X$1=1,(VLOOKUP(B258,'X1'!$B:$AZ,11,FALSE)),IF($X$1=2,(VLOOKUP(B258,'X2'!$B:$AZ,11,FALSE)),IF($X$1=3,(VLOOKUP(B258,'X3'!$B:$AZ,11,FALSE)),IF($X$1=4,(VLOOKUP(B258,'X4'!$B:$AZ,11,FALSE)),IF($X$1=5,(VLOOKUP(B258,'X5'!$B:$AZ,11,FALSE)),IF($X$1=6,(VLOOKUP(B258,'X6'!$B:$AZ,11,FALSE)),IF($X$1=7,(VLOOKUP(B258,'X7'!$B:$AZ,11,FALSE)),IF($X$1=8,(VLOOKUP(B258,'X8'!$B:$AZ,11,FALSE)),IF($X$1=9,(VLOOKUP(B258,'X9'!$B:$AZ,11,FALSE)),IF($X$1=10,(VLOOKUP(B258,'X10'!$B:$AZ,11,FALSE)),IF($X$1=11,(VLOOKUP(B258,'X11'!$B:$AZ,11,FALSE)),IF($X$1=12,(VLOOKUP(B258,'X12'!$B:$AZ,11,FALSE)),IF($X$1=13,(VLOOKUP(B258,'X13'!$B:$AZ,11,FALSE)),"B")))))))))))))))</f>
        <v xml:space="preserve"> </v>
      </c>
      <c r="P258" s="184" t="str">
        <f ca="1">IF(ISERROR(IF($X$1=1,(VLOOKUP(B258,'X1'!$B:$AZ,12,FALSE)),IF($X$1=2,(VLOOKUP(B258,'X2'!$B:$AZ,12,FALSE)),IF($X$1=3,(VLOOKUP(B258,'X3'!$B:$AZ,12,FALSE)),IF($X$1=4,(VLOOKUP(B258,'X4'!$B:$AZ,12,FALSE)),IF($X$1=5,(VLOOKUP(B258,'X5'!$B:$AZ,12,FALSE)),IF($X$1=6,(VLOOKUP(B258,'X6'!$B:$AZ,12,FALSE)),IF($X$1=7,(VLOOKUP(B258,'X7'!$B:$AZ,12,FALSE)),IF($X$1=8,(VLOOKUP(B258,'X8'!$B:$AZ,12,FALSE)),IF($X$1=9,(VLOOKUP(B258,'X9'!$B:$AZ,12,FALSE)),IF($X$1=10,(VLOOKUP(B258,'X10'!$B:$AZ,12,FALSE)),IF($X$1=11,(VLOOKUP(B258,'X11'!$B:$AZ,12,FALSE)),IF($X$1=12,(VLOOKUP(B258,'X12'!$B:$AZ,12,FALSE)),IF($X$1=13,(VLOOKUP(B258,'X13'!$B:$AZ,12,FALSE)),"B"))))))))))))))=TRUE," ",(IF($X$1=1,(VLOOKUP(B258,'X1'!$B:$AZ,12,FALSE)),IF($X$1=2,(VLOOKUP(B258,'X2'!$B:$AZ,12,FALSE)),IF($X$1=3,(VLOOKUP(B258,'X3'!$B:$AZ,12,FALSE)),IF($X$1=4,(VLOOKUP(B258,'X4'!$B:$AZ,12,FALSE)),IF($X$1=5,(VLOOKUP(B258,'X5'!$B:$AZ,12,FALSE)),IF($X$1=6,(VLOOKUP(B258,'X6'!$B:$AZ,12,FALSE)),IF($X$1=7,(VLOOKUP(B258,'X7'!$B:$AZ,12,FALSE)),IF($X$1=8,(VLOOKUP(B258,'X8'!$B:$AZ,12,FALSE)),IF($X$1=9,(VLOOKUP(B258,'X9'!$B:$AZ,12,FALSE)),IF($X$1=10,(VLOOKUP(B258,'X10'!$B:$AZ,12,FALSE)),IF($X$1=11,(VLOOKUP(B258,'X11'!$B:$AZ,12,FALSE)),IF($X$1=12,(VLOOKUP(B258,'X12'!$B:$AZ,12,FALSE)),IF($X$1=13,(VLOOKUP(B258,'X13'!$B:$AZ,12,FALSE)),"B")))))))))))))))</f>
        <v xml:space="preserve"> </v>
      </c>
      <c r="Q258" s="185" t="str">
        <f ca="1">IF(ISERROR(IF($X$1=1,(VLOOKUP(B258,'X1'!$B:$AZ,46,FALSE)),IF($X$1=2,(VLOOKUP(B258,'X2'!$B:$AZ,46,FALSE)),IF($X$1=3,(VLOOKUP(B258,'X3'!$B:$AZ,46,FALSE)),IF($X$1=4,(VLOOKUP(B258,'X4'!$B:$AZ,46,FALSE)),IF($X$1=5,(VLOOKUP(B258,'X5'!$B:$AZ,46,FALSE)),IF($X$1=6,(VLOOKUP(B258,'X6'!$B:$AZ,46,FALSE)),IF($X$1=7,(VLOOKUP(B258,'X7'!$B:$AZ,46,FALSE)),IF($X$1=8,(VLOOKUP(B258,'X8'!$B:$AZ,46,FALSE)),IF($X$1=9,(VLOOKUP(B258,'X9'!$B:$AZ,46,FALSE)),IF($X$1=10,(VLOOKUP(B258,'X10'!$B:$AZ,46,FALSE)),IF($X$1=11,(VLOOKUP(B258,'X11'!$B:$AZ,46,FALSE)),IF($X$1=12,(VLOOKUP(B258,'X12'!$B:$AZ,46,FALSE)),IF($X$1=13,(VLOOKUP(B258,'X13'!$B:$AZ,46,FALSE)),"B"))))))))))))))=TRUE," ",(IF($X$1=1,(VLOOKUP(B258,'X1'!$B:$AZ,46,FALSE)),IF($X$1=2,(VLOOKUP(B258,'X2'!$B:$AZ,46,FALSE)),IF($X$1=3,(VLOOKUP(B258,'X3'!$B:$AZ,46,FALSE)),IF($X$1=4,(VLOOKUP(B258,'X4'!$B:$AZ,46,FALSE)),IF($X$1=5,(VLOOKUP(B258,'X5'!$B:$AZ,46,FALSE)),IF($X$1=6,(VLOOKUP(B258,'X6'!$B:$AZ,46,FALSE)),IF($X$1=7,(VLOOKUP(B258,'X7'!$B:$AZ,46,FALSE)),IF($X$1=8,(VLOOKUP(B258,'X8'!$B:$AZ,46,FALSE)),IF($X$1=9,(VLOOKUP(B258,'X9'!$B:$AZ,46,FALSE)),IF($X$1=10,(VLOOKUP(B258,'X10'!$B:$AZ,46,FALSE)),IF($X$1=11,(VLOOKUP(B258,'X11'!$B:$AZ,46,FALSE)),IF($X$1=12,(VLOOKUP(B258,'X12'!$B:$AZ,46,FALSE)),IF($X$1=13,(VLOOKUP(B258,'X13'!$B:$AZ,46,FALSE)),"B")))))))))))))))</f>
        <v xml:space="preserve"> </v>
      </c>
      <c r="R258" s="185" t="str">
        <f ca="1">IF(ISERROR(IF($X$1=1,(VLOOKUP(B258,'X1'!$B:$AZ,15,FALSE)),IF($X$1=2,(VLOOKUP(B258,'X2'!$B:$AZ,15,FALSE)),IF($X$1=3,(VLOOKUP(B258,'X3'!$B:$AZ,15,FALSE)),IF($X$1=4,(VLOOKUP(B258,'X4'!$B:$AZ,15,FALSE)),IF($X$1=5,(VLOOKUP(B258,'X5'!$B:$AZ,15,FALSE)),IF($X$1=6,(VLOOKUP(B258,'X6'!$B:$AZ,15,FALSE)),IF($X$1=7,(VLOOKUP(B258,'X7'!$B:$AZ,15,FALSE)),IF($X$1=8,(VLOOKUP(B258,'X8'!$B:$AZ,15,FALSE)),IF($X$1=9,(VLOOKUP(B258,'X9'!$B:$AZ,15,FALSE)),IF($X$1=10,(VLOOKUP(B258,'X10'!$B:$AZ,15,FALSE)),IF($X$1=11,(VLOOKUP(B258,'X11'!$B:$AZ,15,FALSE)),IF($X$1=12,(VLOOKUP(B258,'X12'!$B:$AZ,15,FALSE)),IF($X$1=13,(VLOOKUP(B258,'X13'!$B:$AZ,15,FALSE)),"B"))))))))))))))=TRUE," ",(IF($X$1=1,(VLOOKUP(B258,'X1'!$B:$AZ,15,FALSE)),IF($X$1=2,(VLOOKUP(B258,'X2'!$B:$AZ,15,FALSE)),IF($X$1=3,(VLOOKUP(B258,'X3'!$B:$AZ,15,FALSE)),IF($X$1=4,(VLOOKUP(B258,'X4'!$B:$AZ,15,FALSE)),IF($X$1=5,(VLOOKUP(B258,'X5'!$B:$AZ,15,FALSE)),IF($X$1=6,(VLOOKUP(B258,'X6'!$B:$AZ,15,FALSE)),IF($X$1=7,(VLOOKUP(B258,'X7'!$B:$AZ,15,FALSE)),IF($X$1=8,(VLOOKUP(B258,'X8'!$B:$AZ,15,FALSE)),IF($X$1=9,(VLOOKUP(B258,'X9'!$B:$AZ,15,FALSE)),IF($X$1=10,(VLOOKUP(B258,'X10'!$B:$AZ,15,FALSE)),IF($X$1=11,(VLOOKUP(B258,'X11'!$B:$AZ,15,FALSE)),IF($X$1=12,(VLOOKUP(B258,'X12'!$B:$AZ,15,FALSE)),IF($X$1=13,(VLOOKUP(B258,'X13'!$B:$AZ,15,FALSE)),"B")))))))))))))))</f>
        <v xml:space="preserve"> </v>
      </c>
      <c r="S258" s="185" t="str">
        <f ca="1">IF(ISERROR(IF((IF($X$1=1,(VLOOKUP(B258,'X1'!$B:$AZ,14,FALSE)),(IF($X$1=2,(VLOOKUP(B258,'X2'!$B:$AZ,14,FALSE)),(IF($X$1=3,(VLOOKUP(B258,'X3'!$B:$AZ,14,FALSE)),(IF($X$1=4,(VLOOKUP(B258,'X4'!$B:$AZ,14,FALSE)),(IF($X$1=5,(VLOOKUP(B258,'X5'!$B:$AZ,14,FALSE)),(IF($X$1=6,(VLOOKUP(B258,'X6'!$B:$AZ,14,FALSE)),(IF($X$1=7,(VLOOKUP(B258,'X7'!$B:$AZ,14,FALSE)),(IF($X$1=8,(VLOOKUP(B258,'X8'!$B:$AZ,14,FALSE)),(IF($X$1=9,(VLOOKUP(B258,'X9'!$B:$AZ,14,FALSE)),(IF($X$1=10,(VLOOKUP(B258,'X10'!$B:$AZ,14,FALSE)),(IF($X$1=11,(VLOOKUP(B258,'X11'!$B:$AZ,14,FALSE)),(IF($X$1=12,(VLOOKUP(B258,'X12'!$B:$AZ,14,FALSE)),(VLOOKUP(B258,'X13'!$B:$AZ,14,FALSE))))))))))))))))))))))))))=$V$1," ",(IF($X$1=1,(VLOOKUP(B258,'X1'!$B:$AZ,14,FALSE)),(IF($X$1=2,(VLOOKUP(B258,'X2'!$B:$AZ,14,FALSE)),(IF($X$1=3,(VLOOKUP(B258,'X3'!$B:$AZ,14,FALSE)),(IF($X$1=4,(VLOOKUP(B258,'X4'!$B:$AZ,14,FALSE)),(IF($X$1=5,(VLOOKUP(B258,'X5'!$B:$AZ,14,FALSE)),(IF($X$1=6,(VLOOKUP(B258,'X6'!$B:$AZ,14,FALSE)),(IF($X$1=7,(VLOOKUP(B258,'X7'!$B:$AZ,14,FALSE)),(IF($X$1=8,(VLOOKUP(B258,'X8'!$B:$AZ,14,FALSE)),(IF($X$1=9,(VLOOKUP(B258,'X9'!$B:$AZ,14,FALSE)),(IF($X$1=10,(VLOOKUP(B258,'X10'!$B:$AZ,14,FALSE)),(IF($X$1=11,(VLOOKUP(B258,'X11'!$B:$AZ,14,FALSE)),(IF($X$1=12,(VLOOKUP(B258,'X12'!$B:$AZ,14,FALSE)),(VLOOKUP(B258,'X13'!$B:$AZ,14,FALSE))))))))))))))))))))))))))))=TRUE," ",(IF((IF($X$1=1,(VLOOKUP(B258,'X1'!$B:$AZ,14,FALSE)),(IF($X$1=2,(VLOOKUP(B258,'X2'!$B:$AZ,14,FALSE)),(IF($X$1=3,(VLOOKUP(B258,'X3'!$B:$AZ,14,FALSE)),(IF($X$1=4,(VLOOKUP(B258,'X4'!$B:$AZ,14,FALSE)),(IF($X$1=5,(VLOOKUP(B258,'X5'!$B:$AZ,14,FALSE)),(IF($X$1=6,(VLOOKUP(B258,'X6'!$B:$AZ,14,FALSE)),(IF($X$1=7,(VLOOKUP(B258,'X7'!$B:$AZ,14,FALSE)),(IF($X$1=8,(VLOOKUP(B258,'X8'!$B:$AZ,14,FALSE)),(IF($X$1=9,(VLOOKUP(B258,'X9'!$B:$AZ,14,FALSE)),(IF($X$1=10,(VLOOKUP(B258,'X10'!$B:$AZ,14,FALSE)),(IF($X$1=11,(VLOOKUP(B258,'X11'!$B:$AZ,14,FALSE)),(IF($X$1=12,(VLOOKUP(B258,'X12'!$B:$AZ,14,FALSE)),(VLOOKUP(B258,'X13'!$B:$AZ,14,FALSE))))))))))))))))))))))))))=$V$1," ",(IF($X$1=1,(VLOOKUP(B258,'X1'!$B:$AZ,14,FALSE)),(IF($X$1=2,(VLOOKUP(B258,'X2'!$B:$AZ,14,FALSE)),(IF($X$1=3,(VLOOKUP(B258,'X3'!$B:$AZ,14,FALSE)),(IF($X$1=4,(VLOOKUP(B258,'X4'!$B:$AZ,14,FALSE)),(IF($X$1=5,(VLOOKUP(B258,'X5'!$B:$AZ,14,FALSE)),(IF($X$1=6,(VLOOKUP(B258,'X6'!$B:$AZ,14,FALSE)),(IF($X$1=7,(VLOOKUP(B258,'X7'!$B:$AZ,14,FALSE)),(IF($X$1=8,(VLOOKUP(B258,'X8'!$B:$AZ,14,FALSE)),(IF($X$1=9,(VLOOKUP(B258,'X9'!$B:$AZ,14,FALSE)),(IF($X$1=10,(VLOOKUP(B258,'X10'!$B:$AZ,14,FALSE)),(IF($X$1=11,(VLOOKUP(B258,'X11'!$B:$AZ,14,FALSE)),(IF($X$1=12,(VLOOKUP(B258,'X12'!$B:$AZ,14,FALSE)),(VLOOKUP(B258,'X13'!$B:$AZ,14,FALSE)))))))))))))))))))))))))))))</f>
        <v xml:space="preserve"> </v>
      </c>
    </row>
    <row r="259" spans="1:19" ht="14.1" customHeight="1" x14ac:dyDescent="0.2">
      <c r="A259" s="156" t="s">
        <v>1058</v>
      </c>
      <c r="B259" s="122" t="str">
        <f>IF(ISERROR(IF($U$16=1,(VLOOKUP(A259,$AC$89:$AH$125,2,FALSE)),IF((IF($X$1=1,'X1'!B218,(IF($X$1=2,'X2'!B218,(IF($X$1=3,'X3'!B218,(IF($X$1=4,'X4'!B218,(IF($X$1=5,'X5'!B218,(IF($X$1=6,'X6'!B218,(IF($X$1=7,'X7'!B218,(IF($X$1=8,'X8'!B218,(IF($X$1=9,'X9'!B218,(IF($X$1=10,'X10'!B218,(IF($X$1=11,'X11'!B218,(IF($X$1=12,'X12'!B218,'X13'!B218))))))))))))))))))))))))="","",(IF($X$1=1,'X1'!B218,(IF($X$1=2,'X2'!B218,(IF($X$1=3,'X3'!B218,(IF($X$1=4,'X4'!B218,(IF($X$1=5,'X5'!B218,(IF($X$1=6,'X6'!B218,(IF($X$1=7,'X7'!B218,(IF($X$1=8,'X8'!B218,(IF($X$1=9,'X9'!B218,(IF($X$1=10,'X10'!B218,(IF($X$1=11,'X11'!B218,(IF($X$1=12,'X12'!B218,'X13'!B218)))))))))))))))))))))))))))=TRUE," ",(IF($U$16=1,(VLOOKUP(A259,$AC$89:$AH$125,2,FALSE)),IF((IF($X$1=1,'X1'!B218,(IF($X$1=2,'X2'!B218,(IF($X$1=3,'X3'!B218,(IF($X$1=4,'X4'!B218,(IF($X$1=5,'X5'!B218,(IF($X$1=6,'X6'!B218,(IF($X$1=7,'X7'!B218,(IF($X$1=8,'X8'!B218,(IF($X$1=9,'X9'!B218,(IF($X$1=10,'X10'!B218,(IF($X$1=11,'X11'!B218,(IF($X$1=12,'X12'!B218,'X13'!B218))))))))))))))))))))))))="","",(IF($X$1=1,'X1'!B218,(IF($X$1=2,'X2'!B218,(IF($X$1=3,'X3'!B218,(IF($X$1=4,'X4'!B218,(IF($X$1=5,'X5'!B218,(IF($X$1=6,'X6'!B218,(IF($X$1=7,'X7'!B218,(IF($X$1=8,'X8'!B218,(IF($X$1=9,'X9'!B218,(IF($X$1=10,'X10'!B218,(IF($X$1=11,'X11'!B218,(IF($X$1=12,'X12'!B218,'X13'!B218))))))))))))))))))))))))))))</f>
        <v/>
      </c>
      <c r="C259" s="181" t="str">
        <f ca="1">IF(ISERROR(IF($X$1=1,(VLOOKUP(B259,'X1'!$B:$AZ,47,FALSE)),IF($X$1=2,(VLOOKUP(B259,'X2'!$B:$AZ,47,FALSE)),IF($X$1=3,(VLOOKUP(B259,'X3'!$B:$AZ,47,FALSE)),IF($X$1=4,(VLOOKUP(B259,'X4'!$B:$AZ,47,FALSE)),IF($X$1=5,(VLOOKUP(B259,'X5'!$B:$AZ,47,FALSE)),IF($X$1=6,(VLOOKUP(B259,'X6'!$B:$AZ,47,FALSE)),IF($X$1=7,(VLOOKUP(B259,'X7'!$B:$AZ,47,FALSE)),IF($X$1=8,(VLOOKUP(B259,'X8'!$B:$AZ,47,FALSE)),IF($X$1=9,(VLOOKUP(B259,'X9'!$B:$AZ,47,FALSE)),IF($X$1=10,(VLOOKUP(B259,'X10'!$B:$AZ,47,FALSE)),IF($X$1=11,(VLOOKUP(B259,'X11'!$B:$AZ,47,FALSE)),IF($X$1=12,(VLOOKUP(B259,'X12'!$B:$AZ,47,FALSE)),IF($X$1=13,(VLOOKUP(B259,'X13'!$B:$AZ,47,FALSE)),"B"))))))))))))))=TRUE," ",(IF($X$1=1,(VLOOKUP(B259,'X1'!$B:$AZ,47,FALSE)),IF($X$1=2,(VLOOKUP(B259,'X2'!$B:$AZ,47,FALSE)),IF($X$1=3,(VLOOKUP(B259,'X3'!$B:$AZ,47,FALSE)),IF($X$1=4,(VLOOKUP(B259,'X4'!$B:$AZ,47,FALSE)),IF($X$1=5,(VLOOKUP(B259,'X5'!$B:$AZ,47,FALSE)),IF($X$1=6,(VLOOKUP(B259,'X6'!$B:$AZ,47,FALSE)),IF($X$1=7,(VLOOKUP(B259,'X7'!$B:$AZ,47,FALSE)),IF($X$1=8,(VLOOKUP(B259,'X8'!$B:$AZ,47,FALSE)),IF($X$1=9,(VLOOKUP(B259,'X9'!$B:$AZ,47,FALSE)),IF($X$1=10,(VLOOKUP(B259,'X10'!$B:$AZ,47,FALSE)),IF($X$1=11,(VLOOKUP(B259,'X11'!$B:$AZ,47,FALSE)),IF($X$1=12,(VLOOKUP(B259,'X12'!$B:$AZ,47,FALSE)),IF($X$1=13,(VLOOKUP(B259,'X13'!$B:$AZ,47,FALSE)),"B")))))))))))))))</f>
        <v xml:space="preserve"> </v>
      </c>
      <c r="D259" s="181" t="str">
        <f ca="1">IF(ISERROR(IF($X$1=1,(VLOOKUP(B259,'X1'!$B:$AP,41,FALSE)),IF($X$1=2,(VLOOKUP(B259,'X2'!$B:$AP,41,FALSE)),IF($X$1=3,(VLOOKUP(B259,'X3'!$B:$AP,41,FALSE)),IF($X$1=4,(VLOOKUP(B259,'X4'!$B:$AP,41,FALSE)),IF($X$1=5,(VLOOKUP(B259,'X5'!$B:$AP,41,FALSE)),IF($X$1=6,(VLOOKUP(B259,'X6'!$B:$AP,41,FALSE)),IF($X$1=7,(VLOOKUP(B259,'X7'!$B:$AP,41,FALSE)),IF($X$1=8,(VLOOKUP(B259,'X8'!$B:$AP,41,FALSE)),IF($X$1=9,(VLOOKUP(B259,'X9'!$B:$AP,41,FALSE)),IF($X$1=10,(VLOOKUP(B259,'X10'!$B:$AP,41,FALSE)),IF($X$1=11,(VLOOKUP(B259,'X11'!$B:$AP,41,FALSE)),IF($X$1=12,(VLOOKUP(B259,'X12'!$B:$AP,41,FALSE)),IF($X$1=13,(VLOOKUP(B259,'X13'!$B:$AP,41,FALSE)),"B"))))))))))))))=TRUE," ",(IF($X$1=1,(VLOOKUP(B259,'X1'!$B:$AP,41,FALSE)),IF($X$1=2,(VLOOKUP(B259,'X2'!$B:$AP,41,FALSE)),IF($X$1=3,(VLOOKUP(B259,'X3'!$B:$AP,41,FALSE)),IF($X$1=4,(VLOOKUP(B259,'X4'!$B:$AP,41,FALSE)),IF($X$1=5,(VLOOKUP(B259,'X5'!$B:$AP,41,FALSE)),IF($X$1=6,(VLOOKUP(B259,'X6'!$B:$AP,41,FALSE)),IF($X$1=7,(VLOOKUP(B259,'X7'!$B:$AP,41,FALSE)),IF($X$1=8,(VLOOKUP(B259,'X8'!$B:$AP,41,FALSE)),IF($X$1=9,(VLOOKUP(B259,'X9'!$B:$AP,41,FALSE)),IF($X$1=10,(VLOOKUP(B259,'X10'!$B:$AP,41,FALSE)),IF($X$1=11,(VLOOKUP(B259,'X11'!$B:$AP,41,FALSE)),IF($X$1=12,(VLOOKUP(B259,'X12'!$B:$AP,41,FALSE)),IF($X$1=13,(VLOOKUP(B259,'X13'!$B:$AP,41,FALSE)),"B")))))))))))))))</f>
        <v xml:space="preserve"> </v>
      </c>
      <c r="E259" s="182" t="str">
        <f ca="1">IF(ISERROR(IF($X$1=1,(VLOOKUP(B259,'X1'!$B:$AP,7,FALSE)),IF($X$1=2,(VLOOKUP(B259,'X2'!$B:$AP,7,FALSE)),IF($X$1=3,(VLOOKUP(B259,'X3'!$B:$AP,7,FALSE)),IF($X$1=4,(VLOOKUP(B259,'X4'!$B:$AP,7,FALSE)),IF($X$1=5,(VLOOKUP(B259,'X5'!$B:$AP,7,FALSE)),IF($X$1=6,(VLOOKUP(B259,'X6'!$B:$AP,7,FALSE)),IF($X$1=7,(VLOOKUP(B259,'X7'!$B:$AP,7,FALSE)),IF($X$1=8,(VLOOKUP(B259,'X8'!$B:$AP,7,FALSE)),IF($X$1=9,(VLOOKUP(B259,'X9'!$B:$AP,7,FALSE)),IF($X$1=10,(VLOOKUP(B259,'X10'!$B:$AP,7,FALSE)),IF($X$1=11,(VLOOKUP(B259,'X11'!$B:$AP,7,FALSE)),IF($X$1=12,(VLOOKUP(B259,'X12'!$B:$AP,7,FALSE)),IF($X$1=13,(VLOOKUP(B259,'X13'!$B:$AP,7,FALSE)),"B"))))))))))))))=TRUE," ",(IF($X$1=1,(VLOOKUP(B259,'X1'!$B:$AP,7,FALSE)),IF($X$1=2,(VLOOKUP(B259,'X2'!$B:$AP,7,FALSE)),IF($X$1=3,(VLOOKUP(B259,'X3'!$B:$AP,7,FALSE)),IF($X$1=4,(VLOOKUP(B259,'X4'!$B:$AP,7,FALSE)),IF($X$1=5,(VLOOKUP(B259,'X5'!$B:$AP,7,FALSE)),IF($X$1=6,(VLOOKUP(B259,'X6'!$B:$AP,7,FALSE)),IF($X$1=7,(VLOOKUP(B259,'X7'!$B:$AP,7,FALSE)),IF($X$1=8,(VLOOKUP(B259,'X8'!$B:$AP,7,FALSE)),IF($X$1=9,(VLOOKUP(B259,'X9'!$B:$AP,7,FALSE)),IF($X$1=10,(VLOOKUP(B259,'X10'!$B:$AP,7,FALSE)),IF($X$1=11,(VLOOKUP(B259,'X11'!$B:$AP,7,FALSE)),IF($X$1=12,(VLOOKUP(B259,'X12'!$B:$AP,7,FALSE)),IF($X$1=13,(VLOOKUP(B259,'X13'!$B:$AP,7,FALSE)),"B")))))))))))))))</f>
        <v xml:space="preserve"> </v>
      </c>
      <c r="F259" s="182" t="str">
        <f ca="1">IF(ISERROR(IF((IF($X$1=1,(VLOOKUP(B259,'X1'!$B:$AO,6,FALSE)),(IF($X$1=2,(VLOOKUP(B259,'X2'!$B:$AO,6,FALSE)),(IF($X$1=3,(VLOOKUP(B259,'X3'!$B:$AO,6,FALSE)),(IF($X$1=4,(VLOOKUP(B259,'X4'!$B:$AO,6,FALSE)),(IF($X$1=5,(VLOOKUP(B259,'X5'!$B:$AO,6,FALSE)),(IF($X$1=6,(VLOOKUP(B259,'X6'!$B:$AO,6,FALSE)),(IF($X$1=7,(VLOOKUP(B259,'X7'!$B:$AO,6,FALSE)),(IF($X$1=8,(VLOOKUP(B259,'X8'!$B:$AO,6,FALSE)),(IF($X$1=9,(VLOOKUP(B259,'X9'!$B:$AO,6,FALSE)),(IF($X$1=10,(VLOOKUP(B259,'X10'!$B:$AO,6,FALSE)),(IF($X$1=11,(VLOOKUP(B259,'X11'!$B:$AO,6,FALSE)),(IF($X$1=12,(VLOOKUP(B259,'X12'!$B:$AO,6,FALSE)),(VLOOKUP(B259,'X13'!$B:$AO,6,FALSE))))))))))))))))))))))))))=$V$1," ",(IF($X$1=1,(VLOOKUP(B259,'X1'!$B:$AO,6,FALSE)),(IF($X$1=2,(VLOOKUP(B259,'X2'!$B:$AO,6,FALSE)),(IF($X$1=3,(VLOOKUP(B259,'X3'!$B:$AO,6,FALSE)),(IF($X$1=4,(VLOOKUP(B259,'X4'!$B:$AO,6,FALSE)),(IF($X$1=5,(VLOOKUP(B259,'X5'!$B:$AO,6,FALSE)),(IF($X$1=6,(VLOOKUP(B259,'X6'!$B:$AO,6,FALSE)),(IF($X$1=7,(VLOOKUP(B259,'X7'!$B:$AO,6,FALSE)),(IF($X$1=8,(VLOOKUP(B259,'X8'!$B:$AO,6,FALSE)),(IF($X$1=9,(VLOOKUP(B259,'X9'!$B:$AO,6,FALSE)),(IF($X$1=10,(VLOOKUP(B259,'X10'!$B:$AO,6,FALSE)),(IF($X$1=11,(VLOOKUP(B259,'X11'!$B:$AO,6,FALSE)),(IF($X$1=12,(VLOOKUP(B259,'X12'!$B:$AO,6,FALSE)),(VLOOKUP(B259,'X13'!$B:$AO,6,FALSE))))))))))))))))))))))))))))=TRUE," ",(IF((IF($X$1=1,(VLOOKUP(B259,'X1'!$B:$AO,6,FALSE)),(IF($X$1=2,(VLOOKUP(B259,'X2'!$B:$AO,6,FALSE)),(IF($X$1=3,(VLOOKUP(B259,'X3'!$B:$AO,6,FALSE)),(IF($X$1=4,(VLOOKUP(B259,'X4'!$B:$AO,6,FALSE)),(IF($X$1=5,(VLOOKUP(B259,'X5'!$B:$AO,6,FALSE)),(IF($X$1=6,(VLOOKUP(B259,'X6'!$B:$AO,6,FALSE)),(IF($X$1=7,(VLOOKUP(B259,'X7'!$B:$AO,6,FALSE)),(IF($X$1=8,(VLOOKUP(B259,'X8'!$B:$AO,6,FALSE)),(IF($X$1=9,(VLOOKUP(B259,'X9'!$B:$AO,6,FALSE)),(IF($X$1=10,(VLOOKUP(B259,'X10'!$B:$AO,6,FALSE)),(IF($X$1=11,(VLOOKUP(B259,'X11'!$B:$AO,6,FALSE)),(IF($X$1=12,(VLOOKUP(B259,'X12'!$B:$AO,6,FALSE)),(VLOOKUP(B259,'X13'!$B:$AO,6,FALSE))))))))))))))))))))))))))=$V$1," ",(IF($X$1=1,(VLOOKUP(B259,'X1'!$B:$AO,6,FALSE)),(IF($X$1=2,(VLOOKUP(B259,'X2'!$B:$AO,6,FALSE)),(IF($X$1=3,(VLOOKUP(B259,'X3'!$B:$AO,6,FALSE)),(IF($X$1=4,(VLOOKUP(B259,'X4'!$B:$AO,6,FALSE)),(IF($X$1=5,(VLOOKUP(B259,'X5'!$B:$AO,6,FALSE)),(IF($X$1=6,(VLOOKUP(B259,'X6'!$B:$AO,6,FALSE)),(IF($X$1=7,(VLOOKUP(B259,'X7'!$B:$AO,6,FALSE)),(IF($X$1=8,(VLOOKUP(B259,'X8'!$B:$AO,6,FALSE)),(IF($X$1=9,(VLOOKUP(B259,'X9'!$B:$AO,6,FALSE)),(IF($X$1=10,(VLOOKUP(B259,'X10'!$B:$AO,6,FALSE)),(IF($X$1=11,(VLOOKUP(B259,'X11'!$B:$AO,6,FALSE)),(IF($X$1=12,(VLOOKUP(B259,'X12'!$B:$AO,6,FALSE)),(VLOOKUP(B259,'X13'!$B:$AO,6,FALSE)))))))))))))))))))))))))))))</f>
        <v xml:space="preserve"> </v>
      </c>
      <c r="G259" s="182" t="str">
        <f ca="1">IF(ISERROR(IF($X$1=1,(VLOOKUP(B259,'X1'!$B:$AZ,44,FALSE)),IF($X$1=2,(VLOOKUP(B259,'X2'!$B:$AZ,44,FALSE)),IF($X$1=3,(VLOOKUP(B259,'X3'!$B:$AZ,44,FALSE)),IF($X$1=4,(VLOOKUP(B259,'X4'!$B:$AZ,44,FALSE)),IF($X$1=5,(VLOOKUP(B259,'X5'!$B:$AZ,44,FALSE)),IF($X$1=6,(VLOOKUP(B259,'X6'!$B:$AZ,44,FALSE)),IF($X$1=7,(VLOOKUP(B259,'X7'!$B:$AZ,44,FALSE)),IF($X$1=8,(VLOOKUP(B259,'X8'!$B:$AZ,44,FALSE)),IF($X$1=9,(VLOOKUP(B259,'X9'!$B:$AZ,44,FALSE)),IF($X$1=10,(VLOOKUP(B259,'X10'!$B:$AZ,44,FALSE)),IF($X$1=11,(VLOOKUP(B259,'X11'!$B:$AZ,44,FALSE)),IF($X$1=12,(VLOOKUP(B259,'X12'!$B:$AZ,44,FALSE)),IF($X$1=13,(VLOOKUP(B259,'X13'!$B:$AZ,44,FALSE)),"B"))))))))))))))=TRUE," ",(IF($X$1=1,(VLOOKUP(B259,'X1'!$B:$AZ,44,FALSE)),IF($X$1=2,(VLOOKUP(B259,'X2'!$B:$AZ,44,FALSE)),IF($X$1=3,(VLOOKUP(B259,'X3'!$B:$AZ,44,FALSE)),IF($X$1=4,(VLOOKUP(B259,'X4'!$B:$AZ,44,FALSE)),IF($X$1=5,(VLOOKUP(B259,'X5'!$B:$AZ,44,FALSE)),IF($X$1=6,(VLOOKUP(B259,'X6'!$B:$AZ,44,FALSE)),IF($X$1=7,(VLOOKUP(B259,'X7'!$B:$AZ,44,FALSE)),IF($X$1=8,(VLOOKUP(B259,'X8'!$B:$AZ,44,FALSE)),IF($X$1=9,(VLOOKUP(B259,'X9'!$B:$AZ,44,FALSE)),IF($X$1=10,(VLOOKUP(B259,'X10'!$B:$AZ,44,FALSE)),IF($X$1=11,(VLOOKUP(B259,'X11'!$B:$AZ,44,FALSE)),IF($X$1=12,(VLOOKUP(B259,'X12'!$B:$AZ,44,FALSE)),IF($X$1=13,(VLOOKUP(B259,'X13'!$B:$AZ,44,FALSE)),"B")))))))))))))))</f>
        <v xml:space="preserve"> </v>
      </c>
      <c r="H259" s="182" t="str">
        <f ca="1">IF(ISERROR(IF($X$1=1,(VLOOKUP(B259,'X1'!$B:$AZ,8,FALSE)),IF($X$1=2,(VLOOKUP(B259,'X2'!$B:$AZ,8,FALSE)),IF($X$1=3,(VLOOKUP(B259,'X3'!$B:$AZ,8,FALSE)),IF($X$1=4,(VLOOKUP(B259,'X4'!$B:$AZ,8,FALSE)),IF($X$1=5,(VLOOKUP(B259,'X5'!$B:$AZ,8,FALSE)),IF($X$1=6,(VLOOKUP(B259,'X6'!$B:$AZ,8,FALSE)),IF($X$1=7,(VLOOKUP(B259,'X7'!$B:$AZ,8,FALSE)),IF($X$1=8,(VLOOKUP(B259,'X8'!$B:$AZ,8,FALSE)),IF($X$1=9,(VLOOKUP(B259,'X9'!$B:$AZ,8,FALSE)),IF($X$1=10,(VLOOKUP(B259,'X10'!$B:$AZ,8,FALSE)),IF($X$1=11,(VLOOKUP(B259,'X11'!$B:$AZ,8,FALSE)),IF($X$1=12,(VLOOKUP(B259,'X12'!$B:$AZ,8,FALSE)),IF($X$1=13,(VLOOKUP(B259,'X13'!$B:$AZ,8,FALSE)),"B"))))))))))))))=TRUE," ",(IF($X$1=1,(VLOOKUP(B259,'X1'!$B:$AZ,8,FALSE)),IF($X$1=2,(VLOOKUP(B259,'X2'!$B:$AZ,8,FALSE)),IF($X$1=3,(VLOOKUP(B259,'X3'!$B:$AZ,8,FALSE)),IF($X$1=4,(VLOOKUP(B259,'X4'!$B:$AZ,8,FALSE)),IF($X$1=5,(VLOOKUP(B259,'X5'!$B:$AZ,8,FALSE)),IF($X$1=6,(VLOOKUP(B259,'X6'!$B:$AZ,8,FALSE)),IF($X$1=7,(VLOOKUP(B259,'X7'!$B:$AZ,8,FALSE)),IF($X$1=8,(VLOOKUP(B259,'X8'!$B:$AZ,8,FALSE)),IF($X$1=9,(VLOOKUP(B259,'X9'!$B:$AZ,8,FALSE)),IF($X$1=10,(VLOOKUP(B259,'X10'!$B:$AZ,8,FALSE)),IF($X$1=11,(VLOOKUP(B259,'X11'!$B:$AZ,8,FALSE)),IF($X$1=12,(VLOOKUP(B259,'X12'!$B:$AZ,8,FALSE)),IF($X$1=13,(VLOOKUP(B259,'X13'!$B:$AZ,8,FALSE)),"B")))))))))))))))</f>
        <v xml:space="preserve"> </v>
      </c>
      <c r="I259" s="183" t="str">
        <f ca="1">IF(ISERROR(IF($X$1=1,(VLOOKUP(B259,'X1'!$B:$AZ,2,FALSE)),IF($X$1=2,(VLOOKUP(B259,'X2'!$B:$AZ,2,FALSE)),IF($X$1=3,(VLOOKUP(B259,'X3'!$B:$AZ,2,FALSE)),IF($X$1=4,(VLOOKUP(B259,'X4'!$B:$AZ,2,FALSE)),IF($X$1=5,(VLOOKUP(B259,'X5'!$B:$AZ,2,FALSE)),IF($X$1=6,(VLOOKUP(B259,'X6'!$B:$AZ,2,FALSE)),IF($X$1=7,(VLOOKUP(B259,'X7'!$B:$AZ,2,FALSE)),IF($X$1=8,(VLOOKUP(B259,'X8'!$B:$AZ,2,FALSE)),IF($X$1=9,(VLOOKUP(B259,'X9'!$B:$AZ,2,FALSE)),IF($X$1=10,(VLOOKUP(B259,'X10'!$B:$AZ,2,FALSE)),IF($X$1=11,(VLOOKUP(B259,'X11'!$B:$AZ,2,FALSE)),IF($X$1=12,(VLOOKUP(B259,'X12'!$B:$AZ,2,FALSE)),IF($X$1=13,(VLOOKUP(B259,'X13'!$B:$AZ,2,FALSE)),"B"))))))))))))))=TRUE," ",(IF($X$1=1,(VLOOKUP(B259,'X1'!$B:$AZ,2,FALSE)),IF($X$1=2,(VLOOKUP(B259,'X2'!$B:$AZ,2,FALSE)),IF($X$1=3,(VLOOKUP(B259,'X3'!$B:$AZ,2,FALSE)),IF($X$1=4,(VLOOKUP(B259,'X4'!$B:$AZ,2,FALSE)),IF($X$1=5,(VLOOKUP(B259,'X5'!$B:$AZ,2,FALSE)),IF($X$1=6,(VLOOKUP(B259,'X6'!$B:$AZ,2,FALSE)),IF($X$1=7,(VLOOKUP(B259,'X7'!$B:$AZ,2,FALSE)),IF($X$1=8,(VLOOKUP(B259,'X8'!$B:$AZ,2,FALSE)),IF($X$1=9,(VLOOKUP(B259,'X9'!$B:$AZ,2,FALSE)),IF($X$1=10,(VLOOKUP(B259,'X10'!$B:$AZ,2,FALSE)),IF($X$1=11,(VLOOKUP(B259,'X11'!$B:$AZ,2,FALSE)),IF($X$1=12,(VLOOKUP(B259,'X12'!$B:$AZ,2,FALSE)),IF($X$1=13,(VLOOKUP(B259,'X13'!$B:$AZ,2,FALSE)),"B")))))))))))))))</f>
        <v xml:space="preserve"> </v>
      </c>
      <c r="J259" s="183" t="str">
        <f ca="1">IF(ISERROR(IF($X$1=1,(VLOOKUP(B259,'X1'!$B:$AZ,3,FALSE)),IF($X$1=2,(VLOOKUP(B259,'X2'!$B:$AZ,3,FALSE)),IF($X$1=3,(VLOOKUP(B259,'X3'!$B:$AZ,3,FALSE)),IF($X$1=4,(VLOOKUP(B259,'X4'!$B:$AZ,3,FALSE)),IF($X$1=5,(VLOOKUP(B259,'X5'!$B:$AZ,3,FALSE)),IF($X$1=6,(VLOOKUP(B259,'X6'!$B:$AZ,3,FALSE)),IF($X$1=7,(VLOOKUP(B259,'X7'!$B:$AZ,3,FALSE)),IF($X$1=8,(VLOOKUP(B259,'X8'!$B:$AZ,3,FALSE)),IF($X$1=9,(VLOOKUP(B259,'X9'!$B:$AZ,3,FALSE)),IF($X$1=10,(VLOOKUP(B259,'X10'!$B:$AZ,3,FALSE)),IF($X$1=11,(VLOOKUP(B259,'X11'!$B:$AZ,3,FALSE)),IF($X$1=12,(VLOOKUP(B259,'X12'!$B:$AZ,3,FALSE)),IF($X$1=13,(VLOOKUP(B259,'X13'!$B:$AZ,3,FALSE)),"B"))))))))))))))=TRUE," ",(IF($X$1=1,(VLOOKUP(B259,'X1'!$B:$AZ,3,FALSE)),IF($X$1=2,(VLOOKUP(B259,'X2'!$B:$AZ,3,FALSE)),IF($X$1=3,(VLOOKUP(B259,'X3'!$B:$AZ,3,FALSE)),IF($X$1=4,(VLOOKUP(B259,'X4'!$B:$AZ,3,FALSE)),IF($X$1=5,(VLOOKUP(B259,'X5'!$B:$AZ,3,FALSE)),IF($X$1=6,(VLOOKUP(B259,'X6'!$B:$AZ,3,FALSE)),IF($X$1=7,(VLOOKUP(B259,'X7'!$B:$AZ,3,FALSE)),IF($X$1=8,(VLOOKUP(B259,'X8'!$B:$AZ,3,FALSE)),IF($X$1=9,(VLOOKUP(B259,'X9'!$B:$AZ,3,FALSE)),IF($X$1=10,(VLOOKUP(B259,'X10'!$B:$AZ,3,FALSE)),IF($X$1=11,(VLOOKUP(B259,'X11'!$B:$AZ,3,FALSE)),IF($X$1=12,(VLOOKUP(B259,'X12'!$B:$AZ,3,FALSE)),IF($X$1=13,(VLOOKUP(B259,'X13'!$B:$AZ,3,FALSE)),"B")))))))))))))))</f>
        <v xml:space="preserve"> </v>
      </c>
      <c r="K259" s="183" t="str">
        <f ca="1">IF(ISERROR(IF($X$1=1,(VLOOKUP(B259,'X1'!$B:$AZ,5,FALSE)),IF($X$1=2,(VLOOKUP(B259,'X2'!$B:$AZ,5,FALSE)),IF($X$1=3,(VLOOKUP(B259,'X3'!$B:$AZ,5,FALSE)),IF($X$1=4,(VLOOKUP(B259,'X4'!$B:$AZ,5,FALSE)),IF($X$1=5,(VLOOKUP(B259,'X5'!$B:$AZ,5,FALSE)),IF($X$1=6,(VLOOKUP(B259,'X6'!$B:$AZ,5,FALSE)),IF($X$1=7,(VLOOKUP(B259,'X7'!$B:$AZ,5,FALSE)),IF($X$1=8,(VLOOKUP(B259,'X8'!$B:$AZ,5,FALSE)),IF($X$1=9,(VLOOKUP(B259,'X9'!$B:$AZ,5,FALSE)),IF($X$1=10,(VLOOKUP(B259,'X10'!$B:$AZ,5,FALSE)),IF($X$1=11,(VLOOKUP(B259,'X11'!$B:$AZ,5,FALSE)),IF($X$1=12,(VLOOKUP(B259,'X12'!$B:$AZ,5,FALSE)),IF($X$1=13,(VLOOKUP(B259,'X13'!$B:$AZ,5,FALSE)),"B"))))))))))))))=TRUE," ",(IF($X$1=1,(VLOOKUP(B259,'X1'!$B:$AZ,5,FALSE)),IF($X$1=2,(VLOOKUP(B259,'X2'!$B:$AZ,5,FALSE)),IF($X$1=3,(VLOOKUP(B259,'X3'!$B:$AZ,5,FALSE)),IF($X$1=4,(VLOOKUP(B259,'X4'!$B:$AZ,5,FALSE)),IF($X$1=5,(VLOOKUP(B259,'X5'!$B:$AZ,5,FALSE)),IF($X$1=6,(VLOOKUP(B259,'X6'!$B:$AZ,5,FALSE)),IF($X$1=7,(VLOOKUP(B259,'X7'!$B:$AZ,5,FALSE)),IF($X$1=8,(VLOOKUP(B259,'X8'!$B:$AZ,5,FALSE)),IF($X$1=9,(VLOOKUP(B259,'X9'!$B:$AZ,5,FALSE)),IF($X$1=10,(VLOOKUP(B259,'X10'!$B:$AZ,5,FALSE)),IF($X$1=11,(VLOOKUP(B259,'X11'!$B:$AZ,5,FALSE)),IF($X$1=12,(VLOOKUP(B259,'X12'!$B:$AZ,5,FALSE)),IF($X$1=13,(VLOOKUP(B259,'X13'!$B:$AZ,5,FALSE)),"B")))))))))))))))</f>
        <v xml:space="preserve"> </v>
      </c>
      <c r="L259" s="184" t="str">
        <f ca="1">IF(ISERROR(IF($X$1=1,(VLOOKUP(B259,'X1'!$B:$AZ,9,FALSE)),IF($X$1=2,(VLOOKUP(B259,'X2'!$B:$AZ,9,FALSE)),IF($X$1=3,(VLOOKUP(B259,'X3'!$B:$AZ,9,FALSE)),IF($X$1=4,(VLOOKUP(B259,'X4'!$B:$AZ,9,FALSE)),IF($X$1=5,(VLOOKUP(B259,'X5'!$B:$AZ,9,FALSE)),IF($X$1=6,(VLOOKUP(B259,'X6'!$B:$AZ,9,FALSE)),IF($X$1=7,(VLOOKUP(B259,'X7'!$B:$AZ,9,FALSE)),IF($X$1=8,(VLOOKUP(B259,'X8'!$B:$AZ,9,FALSE)),IF($X$1=9,(VLOOKUP(B259,'X9'!$B:$AZ,9,FALSE)),IF($X$1=10,(VLOOKUP(B259,'X10'!$B:$AZ,9,FALSE)),IF($X$1=11,(VLOOKUP(B259,'X11'!$B:$AZ,9,FALSE)),IF($X$1=12,(VLOOKUP(B259,'X12'!$B:$AZ,9,FALSE)),IF($X$1=13,(VLOOKUP(B259,'X13'!$B:$AZ,9,FALSE)),"B"))))))))))))))=TRUE," ",(IF($X$1=1,(VLOOKUP(B259,'X1'!$B:$AZ,9,FALSE)),IF($X$1=2,(VLOOKUP(B259,'X2'!$B:$AZ,9,FALSE)),IF($X$1=3,(VLOOKUP(B259,'X3'!$B:$AZ,9,FALSE)),IF($X$1=4,(VLOOKUP(B259,'X4'!$B:$AZ,9,FALSE)),IF($X$1=5,(VLOOKUP(B259,'X5'!$B:$AZ,9,FALSE)),IF($X$1=6,(VLOOKUP(B259,'X6'!$B:$AZ,9,FALSE)),IF($X$1=7,(VLOOKUP(B259,'X7'!$B:$AZ,9,FALSE)),IF($X$1=8,(VLOOKUP(B259,'X8'!$B:$AZ,9,FALSE)),IF($X$1=9,(VLOOKUP(B259,'X9'!$B:$AZ,9,FALSE)),IF($X$1=10,(VLOOKUP(B259,'X10'!$B:$AZ,9,FALSE)),IF($X$1=11,(VLOOKUP(B259,'X11'!$B:$AZ,9,FALSE)),IF($X$1=12,(VLOOKUP(B259,'X12'!$B:$AZ,9,FALSE)),IF($X$1=13,(VLOOKUP(B259,'X13'!$B:$AZ,9,FALSE)),"B")))))))))))))))</f>
        <v xml:space="preserve"> </v>
      </c>
      <c r="M259" s="184" t="str">
        <f ca="1">IF(ISERROR(IF($X$1=1,(VLOOKUP(B259,'X1'!$B:$AZ,10,FALSE)),IF($X$1=2,(VLOOKUP(B259,'X2'!$B:$AZ,10,FALSE)),IF($X$1=3,(VLOOKUP(B259,'X3'!$B:$AZ,10,FALSE)),IF($X$1=4,(VLOOKUP(B259,'X4'!$B:$AZ,10,FALSE)),IF($X$1=5,(VLOOKUP(B259,'X5'!$B:$AZ,10,FALSE)),IF($X$1=6,(VLOOKUP(B259,'X6'!$B:$AZ,10,FALSE)),IF($X$1=7,(VLOOKUP(B259,'X7'!$B:$AZ,10,FALSE)),IF($X$1=8,(VLOOKUP(B259,'X8'!$B:$AZ,10,FALSE)),IF($X$1=9,(VLOOKUP(B259,'X9'!$B:$AZ,10,FALSE)),IF($X$1=10,(VLOOKUP(B259,'X10'!$B:$AZ,10,FALSE)),IF($X$1=11,(VLOOKUP(B259,'X11'!$B:$AZ,10,FALSE)),IF($X$1=12,(VLOOKUP(B259,'X12'!$B:$AZ,10,FALSE)),IF($X$1=13,(VLOOKUP(B259,'X13'!$B:$AZ,10,FALSE)),"B"))))))))))))))=TRUE," ",(IF($X$1=1,(VLOOKUP(B259,'X1'!$B:$AZ,10,FALSE)),IF($X$1=2,(VLOOKUP(B259,'X2'!$B:$AZ,10,FALSE)),IF($X$1=3,(VLOOKUP(B259,'X3'!$B:$AZ,10,FALSE)),IF($X$1=4,(VLOOKUP(B259,'X4'!$B:$AZ,10,FALSE)),IF($X$1=5,(VLOOKUP(B259,'X5'!$B:$AZ,10,FALSE)),IF($X$1=6,(VLOOKUP(B259,'X6'!$B:$AZ,10,FALSE)),IF($X$1=7,(VLOOKUP(B259,'X7'!$B:$AZ,10,FALSE)),IF($X$1=8,(VLOOKUP(B259,'X8'!$B:$AZ,10,FALSE)),IF($X$1=9,(VLOOKUP(B259,'X9'!$B:$AZ,10,FALSE)),IF($X$1=10,(VLOOKUP(B259,'X10'!$B:$AZ,10,FALSE)),IF($X$1=11,(VLOOKUP(B259,'X11'!$B:$AZ,10,FALSE)),IF($X$1=12,(VLOOKUP(B259,'X12'!$B:$AZ,10,FALSE)),IF($X$1=13,(VLOOKUP(B259,'X13'!$B:$AZ,10,FALSE)),"B")))))))))))))))</f>
        <v xml:space="preserve"> </v>
      </c>
      <c r="N259" s="185" t="str">
        <f ca="1">IF(ISERROR(IF($X$1=1,(VLOOKUP(B259,'X1'!$B:$AZ,45,FALSE)),IF($X$1=2,(VLOOKUP(B259,'X2'!$B:$AZ,45,FALSE)),IF($X$1=3,(VLOOKUP(B259,'X3'!$B:$AZ,45,FALSE)),IF($X$1=4,(VLOOKUP(B259,'X4'!$B:$AZ,45,FALSE)),IF($X$1=5,(VLOOKUP(B259,'X5'!$B:$AZ,45,FALSE)),IF($X$1=6,(VLOOKUP(B259,'X6'!$B:$AZ,45,FALSE)),IF($X$1=7,(VLOOKUP(B259,'X7'!$B:$AZ,45,FALSE)),IF($X$1=8,(VLOOKUP(B259,'X8'!$B:$AZ,45,FALSE)),IF($X$1=9,(VLOOKUP(B259,'X9'!$B:$AZ,45,FALSE)),IF($X$1=10,(VLOOKUP(B259,'X10'!$B:$AZ,45,FALSE)),IF($X$1=11,(VLOOKUP(B259,'X11'!$B:$AZ,45,FALSE)),IF($X$1=12,(VLOOKUP(B259,'X12'!$B:$AZ,45,FALSE)),IF($X$1=13,(VLOOKUP(B259,'X13'!$B:$AZ,45,FALSE)),"B"))))))))))))))=TRUE," ",(IF($X$1=1,(VLOOKUP(B259,'X1'!$B:$AZ,45,FALSE)),IF($X$1=2,(VLOOKUP(B259,'X2'!$B:$AZ,45,FALSE)),IF($X$1=3,(VLOOKUP(B259,'X3'!$B:$AZ,45,FALSE)),IF($X$1=4,(VLOOKUP(B259,'X4'!$B:$AZ,45,FALSE)),IF($X$1=5,(VLOOKUP(B259,'X5'!$B:$AZ,45,FALSE)),IF($X$1=6,(VLOOKUP(B259,'X6'!$B:$AZ,45,FALSE)),IF($X$1=7,(VLOOKUP(B259,'X7'!$B:$AZ,45,FALSE)),IF($X$1=8,(VLOOKUP(B259,'X8'!$B:$AZ,45,FALSE)),IF($X$1=9,(VLOOKUP(B259,'X9'!$B:$AZ,45,FALSE)),IF($X$1=10,(VLOOKUP(B259,'X10'!$B:$AZ,45,FALSE)),IF($X$1=11,(VLOOKUP(B259,'X11'!$B:$AZ,45,FALSE)),IF($X$1=12,(VLOOKUP(B259,'X12'!$B:$AZ,45,FALSE)),IF($X$1=13,(VLOOKUP(B259,'X13'!$B:$AZ,45,FALSE)),"B")))))))))))))))</f>
        <v xml:space="preserve"> </v>
      </c>
      <c r="O259" s="184" t="str">
        <f ca="1">IF(ISERROR(IF($X$1=1,(VLOOKUP(B259,'X1'!$B:$AZ,11,FALSE)),IF($X$1=2,(VLOOKUP(B259,'X2'!$B:$AZ,11,FALSE)),IF($X$1=3,(VLOOKUP(B259,'X3'!$B:$AZ,11,FALSE)),IF($X$1=4,(VLOOKUP(B259,'X4'!$B:$AZ,11,FALSE)),IF($X$1=5,(VLOOKUP(B259,'X5'!$B:$AZ,11,FALSE)),IF($X$1=6,(VLOOKUP(B259,'X6'!$B:$AZ,11,FALSE)),IF($X$1=7,(VLOOKUP(B259,'X7'!$B:$AZ,11,FALSE)),IF($X$1=8,(VLOOKUP(B259,'X8'!$B:$AZ,11,FALSE)),IF($X$1=9,(VLOOKUP(B259,'X9'!$B:$AZ,11,FALSE)),IF($X$1=10,(VLOOKUP(B259,'X10'!$B:$AZ,11,FALSE)),IF($X$1=11,(VLOOKUP(B259,'X11'!$B:$AZ,11,FALSE)),IF($X$1=12,(VLOOKUP(B259,'X12'!$B:$AZ,11,FALSE)),IF($X$1=13,(VLOOKUP(B259,'X13'!$B:$AZ,11,FALSE)),"B"))))))))))))))=TRUE," ",(IF($X$1=1,(VLOOKUP(B259,'X1'!$B:$AZ,11,FALSE)),IF($X$1=2,(VLOOKUP(B259,'X2'!$B:$AZ,11,FALSE)),IF($X$1=3,(VLOOKUP(B259,'X3'!$B:$AZ,11,FALSE)),IF($X$1=4,(VLOOKUP(B259,'X4'!$B:$AZ,11,FALSE)),IF($X$1=5,(VLOOKUP(B259,'X5'!$B:$AZ,11,FALSE)),IF($X$1=6,(VLOOKUP(B259,'X6'!$B:$AZ,11,FALSE)),IF($X$1=7,(VLOOKUP(B259,'X7'!$B:$AZ,11,FALSE)),IF($X$1=8,(VLOOKUP(B259,'X8'!$B:$AZ,11,FALSE)),IF($X$1=9,(VLOOKUP(B259,'X9'!$B:$AZ,11,FALSE)),IF($X$1=10,(VLOOKUP(B259,'X10'!$B:$AZ,11,FALSE)),IF($X$1=11,(VLOOKUP(B259,'X11'!$B:$AZ,11,FALSE)),IF($X$1=12,(VLOOKUP(B259,'X12'!$B:$AZ,11,FALSE)),IF($X$1=13,(VLOOKUP(B259,'X13'!$B:$AZ,11,FALSE)),"B")))))))))))))))</f>
        <v xml:space="preserve"> </v>
      </c>
      <c r="P259" s="184" t="str">
        <f ca="1">IF(ISERROR(IF($X$1=1,(VLOOKUP(B259,'X1'!$B:$AZ,12,FALSE)),IF($X$1=2,(VLOOKUP(B259,'X2'!$B:$AZ,12,FALSE)),IF($X$1=3,(VLOOKUP(B259,'X3'!$B:$AZ,12,FALSE)),IF($X$1=4,(VLOOKUP(B259,'X4'!$B:$AZ,12,FALSE)),IF($X$1=5,(VLOOKUP(B259,'X5'!$B:$AZ,12,FALSE)),IF($X$1=6,(VLOOKUP(B259,'X6'!$B:$AZ,12,FALSE)),IF($X$1=7,(VLOOKUP(B259,'X7'!$B:$AZ,12,FALSE)),IF($X$1=8,(VLOOKUP(B259,'X8'!$B:$AZ,12,FALSE)),IF($X$1=9,(VLOOKUP(B259,'X9'!$B:$AZ,12,FALSE)),IF($X$1=10,(VLOOKUP(B259,'X10'!$B:$AZ,12,FALSE)),IF($X$1=11,(VLOOKUP(B259,'X11'!$B:$AZ,12,FALSE)),IF($X$1=12,(VLOOKUP(B259,'X12'!$B:$AZ,12,FALSE)),IF($X$1=13,(VLOOKUP(B259,'X13'!$B:$AZ,12,FALSE)),"B"))))))))))))))=TRUE," ",(IF($X$1=1,(VLOOKUP(B259,'X1'!$B:$AZ,12,FALSE)),IF($X$1=2,(VLOOKUP(B259,'X2'!$B:$AZ,12,FALSE)),IF($X$1=3,(VLOOKUP(B259,'X3'!$B:$AZ,12,FALSE)),IF($X$1=4,(VLOOKUP(B259,'X4'!$B:$AZ,12,FALSE)),IF($X$1=5,(VLOOKUP(B259,'X5'!$B:$AZ,12,FALSE)),IF($X$1=6,(VLOOKUP(B259,'X6'!$B:$AZ,12,FALSE)),IF($X$1=7,(VLOOKUP(B259,'X7'!$B:$AZ,12,FALSE)),IF($X$1=8,(VLOOKUP(B259,'X8'!$B:$AZ,12,FALSE)),IF($X$1=9,(VLOOKUP(B259,'X9'!$B:$AZ,12,FALSE)),IF($X$1=10,(VLOOKUP(B259,'X10'!$B:$AZ,12,FALSE)),IF($X$1=11,(VLOOKUP(B259,'X11'!$B:$AZ,12,FALSE)),IF($X$1=12,(VLOOKUP(B259,'X12'!$B:$AZ,12,FALSE)),IF($X$1=13,(VLOOKUP(B259,'X13'!$B:$AZ,12,FALSE)),"B")))))))))))))))</f>
        <v xml:space="preserve"> </v>
      </c>
      <c r="Q259" s="185" t="str">
        <f ca="1">IF(ISERROR(IF($X$1=1,(VLOOKUP(B259,'X1'!$B:$AZ,46,FALSE)),IF($X$1=2,(VLOOKUP(B259,'X2'!$B:$AZ,46,FALSE)),IF($X$1=3,(VLOOKUP(B259,'X3'!$B:$AZ,46,FALSE)),IF($X$1=4,(VLOOKUP(B259,'X4'!$B:$AZ,46,FALSE)),IF($X$1=5,(VLOOKUP(B259,'X5'!$B:$AZ,46,FALSE)),IF($X$1=6,(VLOOKUP(B259,'X6'!$B:$AZ,46,FALSE)),IF($X$1=7,(VLOOKUP(B259,'X7'!$B:$AZ,46,FALSE)),IF($X$1=8,(VLOOKUP(B259,'X8'!$B:$AZ,46,FALSE)),IF($X$1=9,(VLOOKUP(B259,'X9'!$B:$AZ,46,FALSE)),IF($X$1=10,(VLOOKUP(B259,'X10'!$B:$AZ,46,FALSE)),IF($X$1=11,(VLOOKUP(B259,'X11'!$B:$AZ,46,FALSE)),IF($X$1=12,(VLOOKUP(B259,'X12'!$B:$AZ,46,FALSE)),IF($X$1=13,(VLOOKUP(B259,'X13'!$B:$AZ,46,FALSE)),"B"))))))))))))))=TRUE," ",(IF($X$1=1,(VLOOKUP(B259,'X1'!$B:$AZ,46,FALSE)),IF($X$1=2,(VLOOKUP(B259,'X2'!$B:$AZ,46,FALSE)),IF($X$1=3,(VLOOKUP(B259,'X3'!$B:$AZ,46,FALSE)),IF($X$1=4,(VLOOKUP(B259,'X4'!$B:$AZ,46,FALSE)),IF($X$1=5,(VLOOKUP(B259,'X5'!$B:$AZ,46,FALSE)),IF($X$1=6,(VLOOKUP(B259,'X6'!$B:$AZ,46,FALSE)),IF($X$1=7,(VLOOKUP(B259,'X7'!$B:$AZ,46,FALSE)),IF($X$1=8,(VLOOKUP(B259,'X8'!$B:$AZ,46,FALSE)),IF($X$1=9,(VLOOKUP(B259,'X9'!$B:$AZ,46,FALSE)),IF($X$1=10,(VLOOKUP(B259,'X10'!$B:$AZ,46,FALSE)),IF($X$1=11,(VLOOKUP(B259,'X11'!$B:$AZ,46,FALSE)),IF($X$1=12,(VLOOKUP(B259,'X12'!$B:$AZ,46,FALSE)),IF($X$1=13,(VLOOKUP(B259,'X13'!$B:$AZ,46,FALSE)),"B")))))))))))))))</f>
        <v xml:space="preserve"> </v>
      </c>
      <c r="R259" s="185" t="str">
        <f ca="1">IF(ISERROR(IF($X$1=1,(VLOOKUP(B259,'X1'!$B:$AZ,15,FALSE)),IF($X$1=2,(VLOOKUP(B259,'X2'!$B:$AZ,15,FALSE)),IF($X$1=3,(VLOOKUP(B259,'X3'!$B:$AZ,15,FALSE)),IF($X$1=4,(VLOOKUP(B259,'X4'!$B:$AZ,15,FALSE)),IF($X$1=5,(VLOOKUP(B259,'X5'!$B:$AZ,15,FALSE)),IF($X$1=6,(VLOOKUP(B259,'X6'!$B:$AZ,15,FALSE)),IF($X$1=7,(VLOOKUP(B259,'X7'!$B:$AZ,15,FALSE)),IF($X$1=8,(VLOOKUP(B259,'X8'!$B:$AZ,15,FALSE)),IF($X$1=9,(VLOOKUP(B259,'X9'!$B:$AZ,15,FALSE)),IF($X$1=10,(VLOOKUP(B259,'X10'!$B:$AZ,15,FALSE)),IF($X$1=11,(VLOOKUP(B259,'X11'!$B:$AZ,15,FALSE)),IF($X$1=12,(VLOOKUP(B259,'X12'!$B:$AZ,15,FALSE)),IF($X$1=13,(VLOOKUP(B259,'X13'!$B:$AZ,15,FALSE)),"B"))))))))))))))=TRUE," ",(IF($X$1=1,(VLOOKUP(B259,'X1'!$B:$AZ,15,FALSE)),IF($X$1=2,(VLOOKUP(B259,'X2'!$B:$AZ,15,FALSE)),IF($X$1=3,(VLOOKUP(B259,'X3'!$B:$AZ,15,FALSE)),IF($X$1=4,(VLOOKUP(B259,'X4'!$B:$AZ,15,FALSE)),IF($X$1=5,(VLOOKUP(B259,'X5'!$B:$AZ,15,FALSE)),IF($X$1=6,(VLOOKUP(B259,'X6'!$B:$AZ,15,FALSE)),IF($X$1=7,(VLOOKUP(B259,'X7'!$B:$AZ,15,FALSE)),IF($X$1=8,(VLOOKUP(B259,'X8'!$B:$AZ,15,FALSE)),IF($X$1=9,(VLOOKUP(B259,'X9'!$B:$AZ,15,FALSE)),IF($X$1=10,(VLOOKUP(B259,'X10'!$B:$AZ,15,FALSE)),IF($X$1=11,(VLOOKUP(B259,'X11'!$B:$AZ,15,FALSE)),IF($X$1=12,(VLOOKUP(B259,'X12'!$B:$AZ,15,FALSE)),IF($X$1=13,(VLOOKUP(B259,'X13'!$B:$AZ,15,FALSE)),"B")))))))))))))))</f>
        <v xml:space="preserve"> </v>
      </c>
      <c r="S259" s="185" t="str">
        <f ca="1">IF(ISERROR(IF((IF($X$1=1,(VLOOKUP(B259,'X1'!$B:$AZ,14,FALSE)),(IF($X$1=2,(VLOOKUP(B259,'X2'!$B:$AZ,14,FALSE)),(IF($X$1=3,(VLOOKUP(B259,'X3'!$B:$AZ,14,FALSE)),(IF($X$1=4,(VLOOKUP(B259,'X4'!$B:$AZ,14,FALSE)),(IF($X$1=5,(VLOOKUP(B259,'X5'!$B:$AZ,14,FALSE)),(IF($X$1=6,(VLOOKUP(B259,'X6'!$B:$AZ,14,FALSE)),(IF($X$1=7,(VLOOKUP(B259,'X7'!$B:$AZ,14,FALSE)),(IF($X$1=8,(VLOOKUP(B259,'X8'!$B:$AZ,14,FALSE)),(IF($X$1=9,(VLOOKUP(B259,'X9'!$B:$AZ,14,FALSE)),(IF($X$1=10,(VLOOKUP(B259,'X10'!$B:$AZ,14,FALSE)),(IF($X$1=11,(VLOOKUP(B259,'X11'!$B:$AZ,14,FALSE)),(IF($X$1=12,(VLOOKUP(B259,'X12'!$B:$AZ,14,FALSE)),(VLOOKUP(B259,'X13'!$B:$AZ,14,FALSE))))))))))))))))))))))))))=$V$1," ",(IF($X$1=1,(VLOOKUP(B259,'X1'!$B:$AZ,14,FALSE)),(IF($X$1=2,(VLOOKUP(B259,'X2'!$B:$AZ,14,FALSE)),(IF($X$1=3,(VLOOKUP(B259,'X3'!$B:$AZ,14,FALSE)),(IF($X$1=4,(VLOOKUP(B259,'X4'!$B:$AZ,14,FALSE)),(IF($X$1=5,(VLOOKUP(B259,'X5'!$B:$AZ,14,FALSE)),(IF($X$1=6,(VLOOKUP(B259,'X6'!$B:$AZ,14,FALSE)),(IF($X$1=7,(VLOOKUP(B259,'X7'!$B:$AZ,14,FALSE)),(IF($X$1=8,(VLOOKUP(B259,'X8'!$B:$AZ,14,FALSE)),(IF($X$1=9,(VLOOKUP(B259,'X9'!$B:$AZ,14,FALSE)),(IF($X$1=10,(VLOOKUP(B259,'X10'!$B:$AZ,14,FALSE)),(IF($X$1=11,(VLOOKUP(B259,'X11'!$B:$AZ,14,FALSE)),(IF($X$1=12,(VLOOKUP(B259,'X12'!$B:$AZ,14,FALSE)),(VLOOKUP(B259,'X13'!$B:$AZ,14,FALSE))))))))))))))))))))))))))))=TRUE," ",(IF((IF($X$1=1,(VLOOKUP(B259,'X1'!$B:$AZ,14,FALSE)),(IF($X$1=2,(VLOOKUP(B259,'X2'!$B:$AZ,14,FALSE)),(IF($X$1=3,(VLOOKUP(B259,'X3'!$B:$AZ,14,FALSE)),(IF($X$1=4,(VLOOKUP(B259,'X4'!$B:$AZ,14,FALSE)),(IF($X$1=5,(VLOOKUP(B259,'X5'!$B:$AZ,14,FALSE)),(IF($X$1=6,(VLOOKUP(B259,'X6'!$B:$AZ,14,FALSE)),(IF($X$1=7,(VLOOKUP(B259,'X7'!$B:$AZ,14,FALSE)),(IF($X$1=8,(VLOOKUP(B259,'X8'!$B:$AZ,14,FALSE)),(IF($X$1=9,(VLOOKUP(B259,'X9'!$B:$AZ,14,FALSE)),(IF($X$1=10,(VLOOKUP(B259,'X10'!$B:$AZ,14,FALSE)),(IF($X$1=11,(VLOOKUP(B259,'X11'!$B:$AZ,14,FALSE)),(IF($X$1=12,(VLOOKUP(B259,'X12'!$B:$AZ,14,FALSE)),(VLOOKUP(B259,'X13'!$B:$AZ,14,FALSE))))))))))))))))))))))))))=$V$1," ",(IF($X$1=1,(VLOOKUP(B259,'X1'!$B:$AZ,14,FALSE)),(IF($X$1=2,(VLOOKUP(B259,'X2'!$B:$AZ,14,FALSE)),(IF($X$1=3,(VLOOKUP(B259,'X3'!$B:$AZ,14,FALSE)),(IF($X$1=4,(VLOOKUP(B259,'X4'!$B:$AZ,14,FALSE)),(IF($X$1=5,(VLOOKUP(B259,'X5'!$B:$AZ,14,FALSE)),(IF($X$1=6,(VLOOKUP(B259,'X6'!$B:$AZ,14,FALSE)),(IF($X$1=7,(VLOOKUP(B259,'X7'!$B:$AZ,14,FALSE)),(IF($X$1=8,(VLOOKUP(B259,'X8'!$B:$AZ,14,FALSE)),(IF($X$1=9,(VLOOKUP(B259,'X9'!$B:$AZ,14,FALSE)),(IF($X$1=10,(VLOOKUP(B259,'X10'!$B:$AZ,14,FALSE)),(IF($X$1=11,(VLOOKUP(B259,'X11'!$B:$AZ,14,FALSE)),(IF($X$1=12,(VLOOKUP(B259,'X12'!$B:$AZ,14,FALSE)),(VLOOKUP(B259,'X13'!$B:$AZ,14,FALSE)))))))))))))))))))))))))))))</f>
        <v xml:space="preserve"> </v>
      </c>
    </row>
    <row r="260" spans="1:19" ht="14.1" customHeight="1" x14ac:dyDescent="0.2">
      <c r="A260" s="156" t="s">
        <v>1058</v>
      </c>
      <c r="B260" s="122" t="str">
        <f>IF(ISERROR(IF($U$16=1,(VLOOKUP(A260,$AC$89:$AH$125,2,FALSE)),IF((IF($X$1=1,'X1'!B219,(IF($X$1=2,'X2'!B219,(IF($X$1=3,'X3'!B219,(IF($X$1=4,'X4'!B219,(IF($X$1=5,'X5'!B219,(IF($X$1=6,'X6'!B219,(IF($X$1=7,'X7'!B219,(IF($X$1=8,'X8'!B219,(IF($X$1=9,'X9'!B219,(IF($X$1=10,'X10'!B219,(IF($X$1=11,'X11'!B219,(IF($X$1=12,'X12'!B219,'X13'!B219))))))))))))))))))))))))="","",(IF($X$1=1,'X1'!B219,(IF($X$1=2,'X2'!B219,(IF($X$1=3,'X3'!B219,(IF($X$1=4,'X4'!B219,(IF($X$1=5,'X5'!B219,(IF($X$1=6,'X6'!B219,(IF($X$1=7,'X7'!B219,(IF($X$1=8,'X8'!B219,(IF($X$1=9,'X9'!B219,(IF($X$1=10,'X10'!B219,(IF($X$1=11,'X11'!B219,(IF($X$1=12,'X12'!B219,'X13'!B219)))))))))))))))))))))))))))=TRUE," ",(IF($U$16=1,(VLOOKUP(A260,$AC$89:$AH$125,2,FALSE)),IF((IF($X$1=1,'X1'!B219,(IF($X$1=2,'X2'!B219,(IF($X$1=3,'X3'!B219,(IF($X$1=4,'X4'!B219,(IF($X$1=5,'X5'!B219,(IF($X$1=6,'X6'!B219,(IF($X$1=7,'X7'!B219,(IF($X$1=8,'X8'!B219,(IF($X$1=9,'X9'!B219,(IF($X$1=10,'X10'!B219,(IF($X$1=11,'X11'!B219,(IF($X$1=12,'X12'!B219,'X13'!B219))))))))))))))))))))))))="","",(IF($X$1=1,'X1'!B219,(IF($X$1=2,'X2'!B219,(IF($X$1=3,'X3'!B219,(IF($X$1=4,'X4'!B219,(IF($X$1=5,'X5'!B219,(IF($X$1=6,'X6'!B219,(IF($X$1=7,'X7'!B219,(IF($X$1=8,'X8'!B219,(IF($X$1=9,'X9'!B219,(IF($X$1=10,'X10'!B219,(IF($X$1=11,'X11'!B219,(IF($X$1=12,'X12'!B219,'X13'!B219))))))))))))))))))))))))))))</f>
        <v/>
      </c>
      <c r="C260" s="181" t="str">
        <f ca="1">IF(ISERROR(IF($X$1=1,(VLOOKUP(B260,'X1'!$B:$AZ,47,FALSE)),IF($X$1=2,(VLOOKUP(B260,'X2'!$B:$AZ,47,FALSE)),IF($X$1=3,(VLOOKUP(B260,'X3'!$B:$AZ,47,FALSE)),IF($X$1=4,(VLOOKUP(B260,'X4'!$B:$AZ,47,FALSE)),IF($X$1=5,(VLOOKUP(B260,'X5'!$B:$AZ,47,FALSE)),IF($X$1=6,(VLOOKUP(B260,'X6'!$B:$AZ,47,FALSE)),IF($X$1=7,(VLOOKUP(B260,'X7'!$B:$AZ,47,FALSE)),IF($X$1=8,(VLOOKUP(B260,'X8'!$B:$AZ,47,FALSE)),IF($X$1=9,(VLOOKUP(B260,'X9'!$B:$AZ,47,FALSE)),IF($X$1=10,(VLOOKUP(B260,'X10'!$B:$AZ,47,FALSE)),IF($X$1=11,(VLOOKUP(B260,'X11'!$B:$AZ,47,FALSE)),IF($X$1=12,(VLOOKUP(B260,'X12'!$B:$AZ,47,FALSE)),IF($X$1=13,(VLOOKUP(B260,'X13'!$B:$AZ,47,FALSE)),"B"))))))))))))))=TRUE," ",(IF($X$1=1,(VLOOKUP(B260,'X1'!$B:$AZ,47,FALSE)),IF($X$1=2,(VLOOKUP(B260,'X2'!$B:$AZ,47,FALSE)),IF($X$1=3,(VLOOKUP(B260,'X3'!$B:$AZ,47,FALSE)),IF($X$1=4,(VLOOKUP(B260,'X4'!$B:$AZ,47,FALSE)),IF($X$1=5,(VLOOKUP(B260,'X5'!$B:$AZ,47,FALSE)),IF($X$1=6,(VLOOKUP(B260,'X6'!$B:$AZ,47,FALSE)),IF($X$1=7,(VLOOKUP(B260,'X7'!$B:$AZ,47,FALSE)),IF($X$1=8,(VLOOKUP(B260,'X8'!$B:$AZ,47,FALSE)),IF($X$1=9,(VLOOKUP(B260,'X9'!$B:$AZ,47,FALSE)),IF($X$1=10,(VLOOKUP(B260,'X10'!$B:$AZ,47,FALSE)),IF($X$1=11,(VLOOKUP(B260,'X11'!$B:$AZ,47,FALSE)),IF($X$1=12,(VLOOKUP(B260,'X12'!$B:$AZ,47,FALSE)),IF($X$1=13,(VLOOKUP(B260,'X13'!$B:$AZ,47,FALSE)),"B")))))))))))))))</f>
        <v xml:space="preserve"> </v>
      </c>
      <c r="D260" s="181" t="str">
        <f ca="1">IF(ISERROR(IF($X$1=1,(VLOOKUP(B260,'X1'!$B:$AP,41,FALSE)),IF($X$1=2,(VLOOKUP(B260,'X2'!$B:$AP,41,FALSE)),IF($X$1=3,(VLOOKUP(B260,'X3'!$B:$AP,41,FALSE)),IF($X$1=4,(VLOOKUP(B260,'X4'!$B:$AP,41,FALSE)),IF($X$1=5,(VLOOKUP(B260,'X5'!$B:$AP,41,FALSE)),IF($X$1=6,(VLOOKUP(B260,'X6'!$B:$AP,41,FALSE)),IF($X$1=7,(VLOOKUP(B260,'X7'!$B:$AP,41,FALSE)),IF($X$1=8,(VLOOKUP(B260,'X8'!$B:$AP,41,FALSE)),IF($X$1=9,(VLOOKUP(B260,'X9'!$B:$AP,41,FALSE)),IF($X$1=10,(VLOOKUP(B260,'X10'!$B:$AP,41,FALSE)),IF($X$1=11,(VLOOKUP(B260,'X11'!$B:$AP,41,FALSE)),IF($X$1=12,(VLOOKUP(B260,'X12'!$B:$AP,41,FALSE)),IF($X$1=13,(VLOOKUP(B260,'X13'!$B:$AP,41,FALSE)),"B"))))))))))))))=TRUE," ",(IF($X$1=1,(VLOOKUP(B260,'X1'!$B:$AP,41,FALSE)),IF($X$1=2,(VLOOKUP(B260,'X2'!$B:$AP,41,FALSE)),IF($X$1=3,(VLOOKUP(B260,'X3'!$B:$AP,41,FALSE)),IF($X$1=4,(VLOOKUP(B260,'X4'!$B:$AP,41,FALSE)),IF($X$1=5,(VLOOKUP(B260,'X5'!$B:$AP,41,FALSE)),IF($X$1=6,(VLOOKUP(B260,'X6'!$B:$AP,41,FALSE)),IF($X$1=7,(VLOOKUP(B260,'X7'!$B:$AP,41,FALSE)),IF($X$1=8,(VLOOKUP(B260,'X8'!$B:$AP,41,FALSE)),IF($X$1=9,(VLOOKUP(B260,'X9'!$B:$AP,41,FALSE)),IF($X$1=10,(VLOOKUP(B260,'X10'!$B:$AP,41,FALSE)),IF($X$1=11,(VLOOKUP(B260,'X11'!$B:$AP,41,FALSE)),IF($X$1=12,(VLOOKUP(B260,'X12'!$B:$AP,41,FALSE)),IF($X$1=13,(VLOOKUP(B260,'X13'!$B:$AP,41,FALSE)),"B")))))))))))))))</f>
        <v xml:space="preserve"> </v>
      </c>
      <c r="E260" s="182" t="str">
        <f ca="1">IF(ISERROR(IF($X$1=1,(VLOOKUP(B260,'X1'!$B:$AP,7,FALSE)),IF($X$1=2,(VLOOKUP(B260,'X2'!$B:$AP,7,FALSE)),IF($X$1=3,(VLOOKUP(B260,'X3'!$B:$AP,7,FALSE)),IF($X$1=4,(VLOOKUP(B260,'X4'!$B:$AP,7,FALSE)),IF($X$1=5,(VLOOKUP(B260,'X5'!$B:$AP,7,FALSE)),IF($X$1=6,(VLOOKUP(B260,'X6'!$B:$AP,7,FALSE)),IF($X$1=7,(VLOOKUP(B260,'X7'!$B:$AP,7,FALSE)),IF($X$1=8,(VLOOKUP(B260,'X8'!$B:$AP,7,FALSE)),IF($X$1=9,(VLOOKUP(B260,'X9'!$B:$AP,7,FALSE)),IF($X$1=10,(VLOOKUP(B260,'X10'!$B:$AP,7,FALSE)),IF($X$1=11,(VLOOKUP(B260,'X11'!$B:$AP,7,FALSE)),IF($X$1=12,(VLOOKUP(B260,'X12'!$B:$AP,7,FALSE)),IF($X$1=13,(VLOOKUP(B260,'X13'!$B:$AP,7,FALSE)),"B"))))))))))))))=TRUE," ",(IF($X$1=1,(VLOOKUP(B260,'X1'!$B:$AP,7,FALSE)),IF($X$1=2,(VLOOKUP(B260,'X2'!$B:$AP,7,FALSE)),IF($X$1=3,(VLOOKUP(B260,'X3'!$B:$AP,7,FALSE)),IF($X$1=4,(VLOOKUP(B260,'X4'!$B:$AP,7,FALSE)),IF($X$1=5,(VLOOKUP(B260,'X5'!$B:$AP,7,FALSE)),IF($X$1=6,(VLOOKUP(B260,'X6'!$B:$AP,7,FALSE)),IF($X$1=7,(VLOOKUP(B260,'X7'!$B:$AP,7,FALSE)),IF($X$1=8,(VLOOKUP(B260,'X8'!$B:$AP,7,FALSE)),IF($X$1=9,(VLOOKUP(B260,'X9'!$B:$AP,7,FALSE)),IF($X$1=10,(VLOOKUP(B260,'X10'!$B:$AP,7,FALSE)),IF($X$1=11,(VLOOKUP(B260,'X11'!$B:$AP,7,FALSE)),IF($X$1=12,(VLOOKUP(B260,'X12'!$B:$AP,7,FALSE)),IF($X$1=13,(VLOOKUP(B260,'X13'!$B:$AP,7,FALSE)),"B")))))))))))))))</f>
        <v xml:space="preserve"> </v>
      </c>
      <c r="F260" s="182" t="str">
        <f ca="1">IF(ISERROR(IF((IF($X$1=1,(VLOOKUP(B260,'X1'!$B:$AO,6,FALSE)),(IF($X$1=2,(VLOOKUP(B260,'X2'!$B:$AO,6,FALSE)),(IF($X$1=3,(VLOOKUP(B260,'X3'!$B:$AO,6,FALSE)),(IF($X$1=4,(VLOOKUP(B260,'X4'!$B:$AO,6,FALSE)),(IF($X$1=5,(VLOOKUP(B260,'X5'!$B:$AO,6,FALSE)),(IF($X$1=6,(VLOOKUP(B260,'X6'!$B:$AO,6,FALSE)),(IF($X$1=7,(VLOOKUP(B260,'X7'!$B:$AO,6,FALSE)),(IF($X$1=8,(VLOOKUP(B260,'X8'!$B:$AO,6,FALSE)),(IF($X$1=9,(VLOOKUP(B260,'X9'!$B:$AO,6,FALSE)),(IF($X$1=10,(VLOOKUP(B260,'X10'!$B:$AO,6,FALSE)),(IF($X$1=11,(VLOOKUP(B260,'X11'!$B:$AO,6,FALSE)),(IF($X$1=12,(VLOOKUP(B260,'X12'!$B:$AO,6,FALSE)),(VLOOKUP(B260,'X13'!$B:$AO,6,FALSE))))))))))))))))))))))))))=$V$1," ",(IF($X$1=1,(VLOOKUP(B260,'X1'!$B:$AO,6,FALSE)),(IF($X$1=2,(VLOOKUP(B260,'X2'!$B:$AO,6,FALSE)),(IF($X$1=3,(VLOOKUP(B260,'X3'!$B:$AO,6,FALSE)),(IF($X$1=4,(VLOOKUP(B260,'X4'!$B:$AO,6,FALSE)),(IF($X$1=5,(VLOOKUP(B260,'X5'!$B:$AO,6,FALSE)),(IF($X$1=6,(VLOOKUP(B260,'X6'!$B:$AO,6,FALSE)),(IF($X$1=7,(VLOOKUP(B260,'X7'!$B:$AO,6,FALSE)),(IF($X$1=8,(VLOOKUP(B260,'X8'!$B:$AO,6,FALSE)),(IF($X$1=9,(VLOOKUP(B260,'X9'!$B:$AO,6,FALSE)),(IF($X$1=10,(VLOOKUP(B260,'X10'!$B:$AO,6,FALSE)),(IF($X$1=11,(VLOOKUP(B260,'X11'!$B:$AO,6,FALSE)),(IF($X$1=12,(VLOOKUP(B260,'X12'!$B:$AO,6,FALSE)),(VLOOKUP(B260,'X13'!$B:$AO,6,FALSE))))))))))))))))))))))))))))=TRUE," ",(IF((IF($X$1=1,(VLOOKUP(B260,'X1'!$B:$AO,6,FALSE)),(IF($X$1=2,(VLOOKUP(B260,'X2'!$B:$AO,6,FALSE)),(IF($X$1=3,(VLOOKUP(B260,'X3'!$B:$AO,6,FALSE)),(IF($X$1=4,(VLOOKUP(B260,'X4'!$B:$AO,6,FALSE)),(IF($X$1=5,(VLOOKUP(B260,'X5'!$B:$AO,6,FALSE)),(IF($X$1=6,(VLOOKUP(B260,'X6'!$B:$AO,6,FALSE)),(IF($X$1=7,(VLOOKUP(B260,'X7'!$B:$AO,6,FALSE)),(IF($X$1=8,(VLOOKUP(B260,'X8'!$B:$AO,6,FALSE)),(IF($X$1=9,(VLOOKUP(B260,'X9'!$B:$AO,6,FALSE)),(IF($X$1=10,(VLOOKUP(B260,'X10'!$B:$AO,6,FALSE)),(IF($X$1=11,(VLOOKUP(B260,'X11'!$B:$AO,6,FALSE)),(IF($X$1=12,(VLOOKUP(B260,'X12'!$B:$AO,6,FALSE)),(VLOOKUP(B260,'X13'!$B:$AO,6,FALSE))))))))))))))))))))))))))=$V$1," ",(IF($X$1=1,(VLOOKUP(B260,'X1'!$B:$AO,6,FALSE)),(IF($X$1=2,(VLOOKUP(B260,'X2'!$B:$AO,6,FALSE)),(IF($X$1=3,(VLOOKUP(B260,'X3'!$B:$AO,6,FALSE)),(IF($X$1=4,(VLOOKUP(B260,'X4'!$B:$AO,6,FALSE)),(IF($X$1=5,(VLOOKUP(B260,'X5'!$B:$AO,6,FALSE)),(IF($X$1=6,(VLOOKUP(B260,'X6'!$B:$AO,6,FALSE)),(IF($X$1=7,(VLOOKUP(B260,'X7'!$B:$AO,6,FALSE)),(IF($X$1=8,(VLOOKUP(B260,'X8'!$B:$AO,6,FALSE)),(IF($X$1=9,(VLOOKUP(B260,'X9'!$B:$AO,6,FALSE)),(IF($X$1=10,(VLOOKUP(B260,'X10'!$B:$AO,6,FALSE)),(IF($X$1=11,(VLOOKUP(B260,'X11'!$B:$AO,6,FALSE)),(IF($X$1=12,(VLOOKUP(B260,'X12'!$B:$AO,6,FALSE)),(VLOOKUP(B260,'X13'!$B:$AO,6,FALSE)))))))))))))))))))))))))))))</f>
        <v xml:space="preserve"> </v>
      </c>
      <c r="G260" s="182" t="str">
        <f ca="1">IF(ISERROR(IF($X$1=1,(VLOOKUP(B260,'X1'!$B:$AZ,44,FALSE)),IF($X$1=2,(VLOOKUP(B260,'X2'!$B:$AZ,44,FALSE)),IF($X$1=3,(VLOOKUP(B260,'X3'!$B:$AZ,44,FALSE)),IF($X$1=4,(VLOOKUP(B260,'X4'!$B:$AZ,44,FALSE)),IF($X$1=5,(VLOOKUP(B260,'X5'!$B:$AZ,44,FALSE)),IF($X$1=6,(VLOOKUP(B260,'X6'!$B:$AZ,44,FALSE)),IF($X$1=7,(VLOOKUP(B260,'X7'!$B:$AZ,44,FALSE)),IF($X$1=8,(VLOOKUP(B260,'X8'!$B:$AZ,44,FALSE)),IF($X$1=9,(VLOOKUP(B260,'X9'!$B:$AZ,44,FALSE)),IF($X$1=10,(VLOOKUP(B260,'X10'!$B:$AZ,44,FALSE)),IF($X$1=11,(VLOOKUP(B260,'X11'!$B:$AZ,44,FALSE)),IF($X$1=12,(VLOOKUP(B260,'X12'!$B:$AZ,44,FALSE)),IF($X$1=13,(VLOOKUP(B260,'X13'!$B:$AZ,44,FALSE)),"B"))))))))))))))=TRUE," ",(IF($X$1=1,(VLOOKUP(B260,'X1'!$B:$AZ,44,FALSE)),IF($X$1=2,(VLOOKUP(B260,'X2'!$B:$AZ,44,FALSE)),IF($X$1=3,(VLOOKUP(B260,'X3'!$B:$AZ,44,FALSE)),IF($X$1=4,(VLOOKUP(B260,'X4'!$B:$AZ,44,FALSE)),IF($X$1=5,(VLOOKUP(B260,'X5'!$B:$AZ,44,FALSE)),IF($X$1=6,(VLOOKUP(B260,'X6'!$B:$AZ,44,FALSE)),IF($X$1=7,(VLOOKUP(B260,'X7'!$B:$AZ,44,FALSE)),IF($X$1=8,(VLOOKUP(B260,'X8'!$B:$AZ,44,FALSE)),IF($X$1=9,(VLOOKUP(B260,'X9'!$B:$AZ,44,FALSE)),IF($X$1=10,(VLOOKUP(B260,'X10'!$B:$AZ,44,FALSE)),IF($X$1=11,(VLOOKUP(B260,'X11'!$B:$AZ,44,FALSE)),IF($X$1=12,(VLOOKUP(B260,'X12'!$B:$AZ,44,FALSE)),IF($X$1=13,(VLOOKUP(B260,'X13'!$B:$AZ,44,FALSE)),"B")))))))))))))))</f>
        <v xml:space="preserve"> </v>
      </c>
      <c r="H260" s="182" t="str">
        <f ca="1">IF(ISERROR(IF($X$1=1,(VLOOKUP(B260,'X1'!$B:$AZ,8,FALSE)),IF($X$1=2,(VLOOKUP(B260,'X2'!$B:$AZ,8,FALSE)),IF($X$1=3,(VLOOKUP(B260,'X3'!$B:$AZ,8,FALSE)),IF($X$1=4,(VLOOKUP(B260,'X4'!$B:$AZ,8,FALSE)),IF($X$1=5,(VLOOKUP(B260,'X5'!$B:$AZ,8,FALSE)),IF($X$1=6,(VLOOKUP(B260,'X6'!$B:$AZ,8,FALSE)),IF($X$1=7,(VLOOKUP(B260,'X7'!$B:$AZ,8,FALSE)),IF($X$1=8,(VLOOKUP(B260,'X8'!$B:$AZ,8,FALSE)),IF($X$1=9,(VLOOKUP(B260,'X9'!$B:$AZ,8,FALSE)),IF($X$1=10,(VLOOKUP(B260,'X10'!$B:$AZ,8,FALSE)),IF($X$1=11,(VLOOKUP(B260,'X11'!$B:$AZ,8,FALSE)),IF($X$1=12,(VLOOKUP(B260,'X12'!$B:$AZ,8,FALSE)),IF($X$1=13,(VLOOKUP(B260,'X13'!$B:$AZ,8,FALSE)),"B"))))))))))))))=TRUE," ",(IF($X$1=1,(VLOOKUP(B260,'X1'!$B:$AZ,8,FALSE)),IF($X$1=2,(VLOOKUP(B260,'X2'!$B:$AZ,8,FALSE)),IF($X$1=3,(VLOOKUP(B260,'X3'!$B:$AZ,8,FALSE)),IF($X$1=4,(VLOOKUP(B260,'X4'!$B:$AZ,8,FALSE)),IF($X$1=5,(VLOOKUP(B260,'X5'!$B:$AZ,8,FALSE)),IF($X$1=6,(VLOOKUP(B260,'X6'!$B:$AZ,8,FALSE)),IF($X$1=7,(VLOOKUP(B260,'X7'!$B:$AZ,8,FALSE)),IF($X$1=8,(VLOOKUP(B260,'X8'!$B:$AZ,8,FALSE)),IF($X$1=9,(VLOOKUP(B260,'X9'!$B:$AZ,8,FALSE)),IF($X$1=10,(VLOOKUP(B260,'X10'!$B:$AZ,8,FALSE)),IF($X$1=11,(VLOOKUP(B260,'X11'!$B:$AZ,8,FALSE)),IF($X$1=12,(VLOOKUP(B260,'X12'!$B:$AZ,8,FALSE)),IF($X$1=13,(VLOOKUP(B260,'X13'!$B:$AZ,8,FALSE)),"B")))))))))))))))</f>
        <v xml:space="preserve"> </v>
      </c>
      <c r="I260" s="183" t="str">
        <f ca="1">IF(ISERROR(IF($X$1=1,(VLOOKUP(B260,'X1'!$B:$AZ,2,FALSE)),IF($X$1=2,(VLOOKUP(B260,'X2'!$B:$AZ,2,FALSE)),IF($X$1=3,(VLOOKUP(B260,'X3'!$B:$AZ,2,FALSE)),IF($X$1=4,(VLOOKUP(B260,'X4'!$B:$AZ,2,FALSE)),IF($X$1=5,(VLOOKUP(B260,'X5'!$B:$AZ,2,FALSE)),IF($X$1=6,(VLOOKUP(B260,'X6'!$B:$AZ,2,FALSE)),IF($X$1=7,(VLOOKUP(B260,'X7'!$B:$AZ,2,FALSE)),IF($X$1=8,(VLOOKUP(B260,'X8'!$B:$AZ,2,FALSE)),IF($X$1=9,(VLOOKUP(B260,'X9'!$B:$AZ,2,FALSE)),IF($X$1=10,(VLOOKUP(B260,'X10'!$B:$AZ,2,FALSE)),IF($X$1=11,(VLOOKUP(B260,'X11'!$B:$AZ,2,FALSE)),IF($X$1=12,(VLOOKUP(B260,'X12'!$B:$AZ,2,FALSE)),IF($X$1=13,(VLOOKUP(B260,'X13'!$B:$AZ,2,FALSE)),"B"))))))))))))))=TRUE," ",(IF($X$1=1,(VLOOKUP(B260,'X1'!$B:$AZ,2,FALSE)),IF($X$1=2,(VLOOKUP(B260,'X2'!$B:$AZ,2,FALSE)),IF($X$1=3,(VLOOKUP(B260,'X3'!$B:$AZ,2,FALSE)),IF($X$1=4,(VLOOKUP(B260,'X4'!$B:$AZ,2,FALSE)),IF($X$1=5,(VLOOKUP(B260,'X5'!$B:$AZ,2,FALSE)),IF($X$1=6,(VLOOKUP(B260,'X6'!$B:$AZ,2,FALSE)),IF($X$1=7,(VLOOKUP(B260,'X7'!$B:$AZ,2,FALSE)),IF($X$1=8,(VLOOKUP(B260,'X8'!$B:$AZ,2,FALSE)),IF($X$1=9,(VLOOKUP(B260,'X9'!$B:$AZ,2,FALSE)),IF($X$1=10,(VLOOKUP(B260,'X10'!$B:$AZ,2,FALSE)),IF($X$1=11,(VLOOKUP(B260,'X11'!$B:$AZ,2,FALSE)),IF($X$1=12,(VLOOKUP(B260,'X12'!$B:$AZ,2,FALSE)),IF($X$1=13,(VLOOKUP(B260,'X13'!$B:$AZ,2,FALSE)),"B")))))))))))))))</f>
        <v xml:space="preserve"> </v>
      </c>
      <c r="J260" s="183" t="str">
        <f ca="1">IF(ISERROR(IF($X$1=1,(VLOOKUP(B260,'X1'!$B:$AZ,3,FALSE)),IF($X$1=2,(VLOOKUP(B260,'X2'!$B:$AZ,3,FALSE)),IF($X$1=3,(VLOOKUP(B260,'X3'!$B:$AZ,3,FALSE)),IF($X$1=4,(VLOOKUP(B260,'X4'!$B:$AZ,3,FALSE)),IF($X$1=5,(VLOOKUP(B260,'X5'!$B:$AZ,3,FALSE)),IF($X$1=6,(VLOOKUP(B260,'X6'!$B:$AZ,3,FALSE)),IF($X$1=7,(VLOOKUP(B260,'X7'!$B:$AZ,3,FALSE)),IF($X$1=8,(VLOOKUP(B260,'X8'!$B:$AZ,3,FALSE)),IF($X$1=9,(VLOOKUP(B260,'X9'!$B:$AZ,3,FALSE)),IF($X$1=10,(VLOOKUP(B260,'X10'!$B:$AZ,3,FALSE)),IF($X$1=11,(VLOOKUP(B260,'X11'!$B:$AZ,3,FALSE)),IF($X$1=12,(VLOOKUP(B260,'X12'!$B:$AZ,3,FALSE)),IF($X$1=13,(VLOOKUP(B260,'X13'!$B:$AZ,3,FALSE)),"B"))))))))))))))=TRUE," ",(IF($X$1=1,(VLOOKUP(B260,'X1'!$B:$AZ,3,FALSE)),IF($X$1=2,(VLOOKUP(B260,'X2'!$B:$AZ,3,FALSE)),IF($X$1=3,(VLOOKUP(B260,'X3'!$B:$AZ,3,FALSE)),IF($X$1=4,(VLOOKUP(B260,'X4'!$B:$AZ,3,FALSE)),IF($X$1=5,(VLOOKUP(B260,'X5'!$B:$AZ,3,FALSE)),IF($X$1=6,(VLOOKUP(B260,'X6'!$B:$AZ,3,FALSE)),IF($X$1=7,(VLOOKUP(B260,'X7'!$B:$AZ,3,FALSE)),IF($X$1=8,(VLOOKUP(B260,'X8'!$B:$AZ,3,FALSE)),IF($X$1=9,(VLOOKUP(B260,'X9'!$B:$AZ,3,FALSE)),IF($X$1=10,(VLOOKUP(B260,'X10'!$B:$AZ,3,FALSE)),IF($X$1=11,(VLOOKUP(B260,'X11'!$B:$AZ,3,FALSE)),IF($X$1=12,(VLOOKUP(B260,'X12'!$B:$AZ,3,FALSE)),IF($X$1=13,(VLOOKUP(B260,'X13'!$B:$AZ,3,FALSE)),"B")))))))))))))))</f>
        <v xml:space="preserve"> </v>
      </c>
      <c r="K260" s="183" t="str">
        <f ca="1">IF(ISERROR(IF($X$1=1,(VLOOKUP(B260,'X1'!$B:$AZ,5,FALSE)),IF($X$1=2,(VLOOKUP(B260,'X2'!$B:$AZ,5,FALSE)),IF($X$1=3,(VLOOKUP(B260,'X3'!$B:$AZ,5,FALSE)),IF($X$1=4,(VLOOKUP(B260,'X4'!$B:$AZ,5,FALSE)),IF($X$1=5,(VLOOKUP(B260,'X5'!$B:$AZ,5,FALSE)),IF($X$1=6,(VLOOKUP(B260,'X6'!$B:$AZ,5,FALSE)),IF($X$1=7,(VLOOKUP(B260,'X7'!$B:$AZ,5,FALSE)),IF($X$1=8,(VLOOKUP(B260,'X8'!$B:$AZ,5,FALSE)),IF($X$1=9,(VLOOKUP(B260,'X9'!$B:$AZ,5,FALSE)),IF($X$1=10,(VLOOKUP(B260,'X10'!$B:$AZ,5,FALSE)),IF($X$1=11,(VLOOKUP(B260,'X11'!$B:$AZ,5,FALSE)),IF($X$1=12,(VLOOKUP(B260,'X12'!$B:$AZ,5,FALSE)),IF($X$1=13,(VLOOKUP(B260,'X13'!$B:$AZ,5,FALSE)),"B"))))))))))))))=TRUE," ",(IF($X$1=1,(VLOOKUP(B260,'X1'!$B:$AZ,5,FALSE)),IF($X$1=2,(VLOOKUP(B260,'X2'!$B:$AZ,5,FALSE)),IF($X$1=3,(VLOOKUP(B260,'X3'!$B:$AZ,5,FALSE)),IF($X$1=4,(VLOOKUP(B260,'X4'!$B:$AZ,5,FALSE)),IF($X$1=5,(VLOOKUP(B260,'X5'!$B:$AZ,5,FALSE)),IF($X$1=6,(VLOOKUP(B260,'X6'!$B:$AZ,5,FALSE)),IF($X$1=7,(VLOOKUP(B260,'X7'!$B:$AZ,5,FALSE)),IF($X$1=8,(VLOOKUP(B260,'X8'!$B:$AZ,5,FALSE)),IF($X$1=9,(VLOOKUP(B260,'X9'!$B:$AZ,5,FALSE)),IF($X$1=10,(VLOOKUP(B260,'X10'!$B:$AZ,5,FALSE)),IF($X$1=11,(VLOOKUP(B260,'X11'!$B:$AZ,5,FALSE)),IF($X$1=12,(VLOOKUP(B260,'X12'!$B:$AZ,5,FALSE)),IF($X$1=13,(VLOOKUP(B260,'X13'!$B:$AZ,5,FALSE)),"B")))))))))))))))</f>
        <v xml:space="preserve"> </v>
      </c>
      <c r="L260" s="184" t="str">
        <f ca="1">IF(ISERROR(IF($X$1=1,(VLOOKUP(B260,'X1'!$B:$AZ,9,FALSE)),IF($X$1=2,(VLOOKUP(B260,'X2'!$B:$AZ,9,FALSE)),IF($X$1=3,(VLOOKUP(B260,'X3'!$B:$AZ,9,FALSE)),IF($X$1=4,(VLOOKUP(B260,'X4'!$B:$AZ,9,FALSE)),IF($X$1=5,(VLOOKUP(B260,'X5'!$B:$AZ,9,FALSE)),IF($X$1=6,(VLOOKUP(B260,'X6'!$B:$AZ,9,FALSE)),IF($X$1=7,(VLOOKUP(B260,'X7'!$B:$AZ,9,FALSE)),IF($X$1=8,(VLOOKUP(B260,'X8'!$B:$AZ,9,FALSE)),IF($X$1=9,(VLOOKUP(B260,'X9'!$B:$AZ,9,FALSE)),IF($X$1=10,(VLOOKUP(B260,'X10'!$B:$AZ,9,FALSE)),IF($X$1=11,(VLOOKUP(B260,'X11'!$B:$AZ,9,FALSE)),IF($X$1=12,(VLOOKUP(B260,'X12'!$B:$AZ,9,FALSE)),IF($X$1=13,(VLOOKUP(B260,'X13'!$B:$AZ,9,FALSE)),"B"))))))))))))))=TRUE," ",(IF($X$1=1,(VLOOKUP(B260,'X1'!$B:$AZ,9,FALSE)),IF($X$1=2,(VLOOKUP(B260,'X2'!$B:$AZ,9,FALSE)),IF($X$1=3,(VLOOKUP(B260,'X3'!$B:$AZ,9,FALSE)),IF($X$1=4,(VLOOKUP(B260,'X4'!$B:$AZ,9,FALSE)),IF($X$1=5,(VLOOKUP(B260,'X5'!$B:$AZ,9,FALSE)),IF($X$1=6,(VLOOKUP(B260,'X6'!$B:$AZ,9,FALSE)),IF($X$1=7,(VLOOKUP(B260,'X7'!$B:$AZ,9,FALSE)),IF($X$1=8,(VLOOKUP(B260,'X8'!$B:$AZ,9,FALSE)),IF($X$1=9,(VLOOKUP(B260,'X9'!$B:$AZ,9,FALSE)),IF($X$1=10,(VLOOKUP(B260,'X10'!$B:$AZ,9,FALSE)),IF($X$1=11,(VLOOKUP(B260,'X11'!$B:$AZ,9,FALSE)),IF($X$1=12,(VLOOKUP(B260,'X12'!$B:$AZ,9,FALSE)),IF($X$1=13,(VLOOKUP(B260,'X13'!$B:$AZ,9,FALSE)),"B")))))))))))))))</f>
        <v xml:space="preserve"> </v>
      </c>
      <c r="M260" s="184" t="str">
        <f ca="1">IF(ISERROR(IF($X$1=1,(VLOOKUP(B260,'X1'!$B:$AZ,10,FALSE)),IF($X$1=2,(VLOOKUP(B260,'X2'!$B:$AZ,10,FALSE)),IF($X$1=3,(VLOOKUP(B260,'X3'!$B:$AZ,10,FALSE)),IF($X$1=4,(VLOOKUP(B260,'X4'!$B:$AZ,10,FALSE)),IF($X$1=5,(VLOOKUP(B260,'X5'!$B:$AZ,10,FALSE)),IF($X$1=6,(VLOOKUP(B260,'X6'!$B:$AZ,10,FALSE)),IF($X$1=7,(VLOOKUP(B260,'X7'!$B:$AZ,10,FALSE)),IF($X$1=8,(VLOOKUP(B260,'X8'!$B:$AZ,10,FALSE)),IF($X$1=9,(VLOOKUP(B260,'X9'!$B:$AZ,10,FALSE)),IF($X$1=10,(VLOOKUP(B260,'X10'!$B:$AZ,10,FALSE)),IF($X$1=11,(VLOOKUP(B260,'X11'!$B:$AZ,10,FALSE)),IF($X$1=12,(VLOOKUP(B260,'X12'!$B:$AZ,10,FALSE)),IF($X$1=13,(VLOOKUP(B260,'X13'!$B:$AZ,10,FALSE)),"B"))))))))))))))=TRUE," ",(IF($X$1=1,(VLOOKUP(B260,'X1'!$B:$AZ,10,FALSE)),IF($X$1=2,(VLOOKUP(B260,'X2'!$B:$AZ,10,FALSE)),IF($X$1=3,(VLOOKUP(B260,'X3'!$B:$AZ,10,FALSE)),IF($X$1=4,(VLOOKUP(B260,'X4'!$B:$AZ,10,FALSE)),IF($X$1=5,(VLOOKUP(B260,'X5'!$B:$AZ,10,FALSE)),IF($X$1=6,(VLOOKUP(B260,'X6'!$B:$AZ,10,FALSE)),IF($X$1=7,(VLOOKUP(B260,'X7'!$B:$AZ,10,FALSE)),IF($X$1=8,(VLOOKUP(B260,'X8'!$B:$AZ,10,FALSE)),IF($X$1=9,(VLOOKUP(B260,'X9'!$B:$AZ,10,FALSE)),IF($X$1=10,(VLOOKUP(B260,'X10'!$B:$AZ,10,FALSE)),IF($X$1=11,(VLOOKUP(B260,'X11'!$B:$AZ,10,FALSE)),IF($X$1=12,(VLOOKUP(B260,'X12'!$B:$AZ,10,FALSE)),IF($X$1=13,(VLOOKUP(B260,'X13'!$B:$AZ,10,FALSE)),"B")))))))))))))))</f>
        <v xml:space="preserve"> </v>
      </c>
      <c r="N260" s="185" t="str">
        <f ca="1">IF(ISERROR(IF($X$1=1,(VLOOKUP(B260,'X1'!$B:$AZ,45,FALSE)),IF($X$1=2,(VLOOKUP(B260,'X2'!$B:$AZ,45,FALSE)),IF($X$1=3,(VLOOKUP(B260,'X3'!$B:$AZ,45,FALSE)),IF($X$1=4,(VLOOKUP(B260,'X4'!$B:$AZ,45,FALSE)),IF($X$1=5,(VLOOKUP(B260,'X5'!$B:$AZ,45,FALSE)),IF($X$1=6,(VLOOKUP(B260,'X6'!$B:$AZ,45,FALSE)),IF($X$1=7,(VLOOKUP(B260,'X7'!$B:$AZ,45,FALSE)),IF($X$1=8,(VLOOKUP(B260,'X8'!$B:$AZ,45,FALSE)),IF($X$1=9,(VLOOKUP(B260,'X9'!$B:$AZ,45,FALSE)),IF($X$1=10,(VLOOKUP(B260,'X10'!$B:$AZ,45,FALSE)),IF($X$1=11,(VLOOKUP(B260,'X11'!$B:$AZ,45,FALSE)),IF($X$1=12,(VLOOKUP(B260,'X12'!$B:$AZ,45,FALSE)),IF($X$1=13,(VLOOKUP(B260,'X13'!$B:$AZ,45,FALSE)),"B"))))))))))))))=TRUE," ",(IF($X$1=1,(VLOOKUP(B260,'X1'!$B:$AZ,45,FALSE)),IF($X$1=2,(VLOOKUP(B260,'X2'!$B:$AZ,45,FALSE)),IF($X$1=3,(VLOOKUP(B260,'X3'!$B:$AZ,45,FALSE)),IF($X$1=4,(VLOOKUP(B260,'X4'!$B:$AZ,45,FALSE)),IF($X$1=5,(VLOOKUP(B260,'X5'!$B:$AZ,45,FALSE)),IF($X$1=6,(VLOOKUP(B260,'X6'!$B:$AZ,45,FALSE)),IF($X$1=7,(VLOOKUP(B260,'X7'!$B:$AZ,45,FALSE)),IF($X$1=8,(VLOOKUP(B260,'X8'!$B:$AZ,45,FALSE)),IF($X$1=9,(VLOOKUP(B260,'X9'!$B:$AZ,45,FALSE)),IF($X$1=10,(VLOOKUP(B260,'X10'!$B:$AZ,45,FALSE)),IF($X$1=11,(VLOOKUP(B260,'X11'!$B:$AZ,45,FALSE)),IF($X$1=12,(VLOOKUP(B260,'X12'!$B:$AZ,45,FALSE)),IF($X$1=13,(VLOOKUP(B260,'X13'!$B:$AZ,45,FALSE)),"B")))))))))))))))</f>
        <v xml:space="preserve"> </v>
      </c>
      <c r="O260" s="184" t="str">
        <f ca="1">IF(ISERROR(IF($X$1=1,(VLOOKUP(B260,'X1'!$B:$AZ,11,FALSE)),IF($X$1=2,(VLOOKUP(B260,'X2'!$B:$AZ,11,FALSE)),IF($X$1=3,(VLOOKUP(B260,'X3'!$B:$AZ,11,FALSE)),IF($X$1=4,(VLOOKUP(B260,'X4'!$B:$AZ,11,FALSE)),IF($X$1=5,(VLOOKUP(B260,'X5'!$B:$AZ,11,FALSE)),IF($X$1=6,(VLOOKUP(B260,'X6'!$B:$AZ,11,FALSE)),IF($X$1=7,(VLOOKUP(B260,'X7'!$B:$AZ,11,FALSE)),IF($X$1=8,(VLOOKUP(B260,'X8'!$B:$AZ,11,FALSE)),IF($X$1=9,(VLOOKUP(B260,'X9'!$B:$AZ,11,FALSE)),IF($X$1=10,(VLOOKUP(B260,'X10'!$B:$AZ,11,FALSE)),IF($X$1=11,(VLOOKUP(B260,'X11'!$B:$AZ,11,FALSE)),IF($X$1=12,(VLOOKUP(B260,'X12'!$B:$AZ,11,FALSE)),IF($X$1=13,(VLOOKUP(B260,'X13'!$B:$AZ,11,FALSE)),"B"))))))))))))))=TRUE," ",(IF($X$1=1,(VLOOKUP(B260,'X1'!$B:$AZ,11,FALSE)),IF($X$1=2,(VLOOKUP(B260,'X2'!$B:$AZ,11,FALSE)),IF($X$1=3,(VLOOKUP(B260,'X3'!$B:$AZ,11,FALSE)),IF($X$1=4,(VLOOKUP(B260,'X4'!$B:$AZ,11,FALSE)),IF($X$1=5,(VLOOKUP(B260,'X5'!$B:$AZ,11,FALSE)),IF($X$1=6,(VLOOKUP(B260,'X6'!$B:$AZ,11,FALSE)),IF($X$1=7,(VLOOKUP(B260,'X7'!$B:$AZ,11,FALSE)),IF($X$1=8,(VLOOKUP(B260,'X8'!$B:$AZ,11,FALSE)),IF($X$1=9,(VLOOKUP(B260,'X9'!$B:$AZ,11,FALSE)),IF($X$1=10,(VLOOKUP(B260,'X10'!$B:$AZ,11,FALSE)),IF($X$1=11,(VLOOKUP(B260,'X11'!$B:$AZ,11,FALSE)),IF($X$1=12,(VLOOKUP(B260,'X12'!$B:$AZ,11,FALSE)),IF($X$1=13,(VLOOKUP(B260,'X13'!$B:$AZ,11,FALSE)),"B")))))))))))))))</f>
        <v xml:space="preserve"> </v>
      </c>
      <c r="P260" s="184" t="str">
        <f ca="1">IF(ISERROR(IF($X$1=1,(VLOOKUP(B260,'X1'!$B:$AZ,12,FALSE)),IF($X$1=2,(VLOOKUP(B260,'X2'!$B:$AZ,12,FALSE)),IF($X$1=3,(VLOOKUP(B260,'X3'!$B:$AZ,12,FALSE)),IF($X$1=4,(VLOOKUP(B260,'X4'!$B:$AZ,12,FALSE)),IF($X$1=5,(VLOOKUP(B260,'X5'!$B:$AZ,12,FALSE)),IF($X$1=6,(VLOOKUP(B260,'X6'!$B:$AZ,12,FALSE)),IF($X$1=7,(VLOOKUP(B260,'X7'!$B:$AZ,12,FALSE)),IF($X$1=8,(VLOOKUP(B260,'X8'!$B:$AZ,12,FALSE)),IF($X$1=9,(VLOOKUP(B260,'X9'!$B:$AZ,12,FALSE)),IF($X$1=10,(VLOOKUP(B260,'X10'!$B:$AZ,12,FALSE)),IF($X$1=11,(VLOOKUP(B260,'X11'!$B:$AZ,12,FALSE)),IF($X$1=12,(VLOOKUP(B260,'X12'!$B:$AZ,12,FALSE)),IF($X$1=13,(VLOOKUP(B260,'X13'!$B:$AZ,12,FALSE)),"B"))))))))))))))=TRUE," ",(IF($X$1=1,(VLOOKUP(B260,'X1'!$B:$AZ,12,FALSE)),IF($X$1=2,(VLOOKUP(B260,'X2'!$B:$AZ,12,FALSE)),IF($X$1=3,(VLOOKUP(B260,'X3'!$B:$AZ,12,FALSE)),IF($X$1=4,(VLOOKUP(B260,'X4'!$B:$AZ,12,FALSE)),IF($X$1=5,(VLOOKUP(B260,'X5'!$B:$AZ,12,FALSE)),IF($X$1=6,(VLOOKUP(B260,'X6'!$B:$AZ,12,FALSE)),IF($X$1=7,(VLOOKUP(B260,'X7'!$B:$AZ,12,FALSE)),IF($X$1=8,(VLOOKUP(B260,'X8'!$B:$AZ,12,FALSE)),IF($X$1=9,(VLOOKUP(B260,'X9'!$B:$AZ,12,FALSE)),IF($X$1=10,(VLOOKUP(B260,'X10'!$B:$AZ,12,FALSE)),IF($X$1=11,(VLOOKUP(B260,'X11'!$B:$AZ,12,FALSE)),IF($X$1=12,(VLOOKUP(B260,'X12'!$B:$AZ,12,FALSE)),IF($X$1=13,(VLOOKUP(B260,'X13'!$B:$AZ,12,FALSE)),"B")))))))))))))))</f>
        <v xml:space="preserve"> </v>
      </c>
      <c r="Q260" s="185" t="str">
        <f ca="1">IF(ISERROR(IF($X$1=1,(VLOOKUP(B260,'X1'!$B:$AZ,46,FALSE)),IF($X$1=2,(VLOOKUP(B260,'X2'!$B:$AZ,46,FALSE)),IF($X$1=3,(VLOOKUP(B260,'X3'!$B:$AZ,46,FALSE)),IF($X$1=4,(VLOOKUP(B260,'X4'!$B:$AZ,46,FALSE)),IF($X$1=5,(VLOOKUP(B260,'X5'!$B:$AZ,46,FALSE)),IF($X$1=6,(VLOOKUP(B260,'X6'!$B:$AZ,46,FALSE)),IF($X$1=7,(VLOOKUP(B260,'X7'!$B:$AZ,46,FALSE)),IF($X$1=8,(VLOOKUP(B260,'X8'!$B:$AZ,46,FALSE)),IF($X$1=9,(VLOOKUP(B260,'X9'!$B:$AZ,46,FALSE)),IF($X$1=10,(VLOOKUP(B260,'X10'!$B:$AZ,46,FALSE)),IF($X$1=11,(VLOOKUP(B260,'X11'!$B:$AZ,46,FALSE)),IF($X$1=12,(VLOOKUP(B260,'X12'!$B:$AZ,46,FALSE)),IF($X$1=13,(VLOOKUP(B260,'X13'!$B:$AZ,46,FALSE)),"B"))))))))))))))=TRUE," ",(IF($X$1=1,(VLOOKUP(B260,'X1'!$B:$AZ,46,FALSE)),IF($X$1=2,(VLOOKUP(B260,'X2'!$B:$AZ,46,FALSE)),IF($X$1=3,(VLOOKUP(B260,'X3'!$B:$AZ,46,FALSE)),IF($X$1=4,(VLOOKUP(B260,'X4'!$B:$AZ,46,FALSE)),IF($X$1=5,(VLOOKUP(B260,'X5'!$B:$AZ,46,FALSE)),IF($X$1=6,(VLOOKUP(B260,'X6'!$B:$AZ,46,FALSE)),IF($X$1=7,(VLOOKUP(B260,'X7'!$B:$AZ,46,FALSE)),IF($X$1=8,(VLOOKUP(B260,'X8'!$B:$AZ,46,FALSE)),IF($X$1=9,(VLOOKUP(B260,'X9'!$B:$AZ,46,FALSE)),IF($X$1=10,(VLOOKUP(B260,'X10'!$B:$AZ,46,FALSE)),IF($X$1=11,(VLOOKUP(B260,'X11'!$B:$AZ,46,FALSE)),IF($X$1=12,(VLOOKUP(B260,'X12'!$B:$AZ,46,FALSE)),IF($X$1=13,(VLOOKUP(B260,'X13'!$B:$AZ,46,FALSE)),"B")))))))))))))))</f>
        <v xml:space="preserve"> </v>
      </c>
      <c r="R260" s="185" t="str">
        <f ca="1">IF(ISERROR(IF($X$1=1,(VLOOKUP(B260,'X1'!$B:$AZ,15,FALSE)),IF($X$1=2,(VLOOKUP(B260,'X2'!$B:$AZ,15,FALSE)),IF($X$1=3,(VLOOKUP(B260,'X3'!$B:$AZ,15,FALSE)),IF($X$1=4,(VLOOKUP(B260,'X4'!$B:$AZ,15,FALSE)),IF($X$1=5,(VLOOKUP(B260,'X5'!$B:$AZ,15,FALSE)),IF($X$1=6,(VLOOKUP(B260,'X6'!$B:$AZ,15,FALSE)),IF($X$1=7,(VLOOKUP(B260,'X7'!$B:$AZ,15,FALSE)),IF($X$1=8,(VLOOKUP(B260,'X8'!$B:$AZ,15,FALSE)),IF($X$1=9,(VLOOKUP(B260,'X9'!$B:$AZ,15,FALSE)),IF($X$1=10,(VLOOKUP(B260,'X10'!$B:$AZ,15,FALSE)),IF($X$1=11,(VLOOKUP(B260,'X11'!$B:$AZ,15,FALSE)),IF($X$1=12,(VLOOKUP(B260,'X12'!$B:$AZ,15,FALSE)),IF($X$1=13,(VLOOKUP(B260,'X13'!$B:$AZ,15,FALSE)),"B"))))))))))))))=TRUE," ",(IF($X$1=1,(VLOOKUP(B260,'X1'!$B:$AZ,15,FALSE)),IF($X$1=2,(VLOOKUP(B260,'X2'!$B:$AZ,15,FALSE)),IF($X$1=3,(VLOOKUP(B260,'X3'!$B:$AZ,15,FALSE)),IF($X$1=4,(VLOOKUP(B260,'X4'!$B:$AZ,15,FALSE)),IF($X$1=5,(VLOOKUP(B260,'X5'!$B:$AZ,15,FALSE)),IF($X$1=6,(VLOOKUP(B260,'X6'!$B:$AZ,15,FALSE)),IF($X$1=7,(VLOOKUP(B260,'X7'!$B:$AZ,15,FALSE)),IF($X$1=8,(VLOOKUP(B260,'X8'!$B:$AZ,15,FALSE)),IF($X$1=9,(VLOOKUP(B260,'X9'!$B:$AZ,15,FALSE)),IF($X$1=10,(VLOOKUP(B260,'X10'!$B:$AZ,15,FALSE)),IF($X$1=11,(VLOOKUP(B260,'X11'!$B:$AZ,15,FALSE)),IF($X$1=12,(VLOOKUP(B260,'X12'!$B:$AZ,15,FALSE)),IF($X$1=13,(VLOOKUP(B260,'X13'!$B:$AZ,15,FALSE)),"B")))))))))))))))</f>
        <v xml:space="preserve"> </v>
      </c>
      <c r="S260" s="185" t="str">
        <f ca="1">IF(ISERROR(IF((IF($X$1=1,(VLOOKUP(B260,'X1'!$B:$AZ,14,FALSE)),(IF($X$1=2,(VLOOKUP(B260,'X2'!$B:$AZ,14,FALSE)),(IF($X$1=3,(VLOOKUP(B260,'X3'!$B:$AZ,14,FALSE)),(IF($X$1=4,(VLOOKUP(B260,'X4'!$B:$AZ,14,FALSE)),(IF($X$1=5,(VLOOKUP(B260,'X5'!$B:$AZ,14,FALSE)),(IF($X$1=6,(VLOOKUP(B260,'X6'!$B:$AZ,14,FALSE)),(IF($X$1=7,(VLOOKUP(B260,'X7'!$B:$AZ,14,FALSE)),(IF($X$1=8,(VLOOKUP(B260,'X8'!$B:$AZ,14,FALSE)),(IF($X$1=9,(VLOOKUP(B260,'X9'!$B:$AZ,14,FALSE)),(IF($X$1=10,(VLOOKUP(B260,'X10'!$B:$AZ,14,FALSE)),(IF($X$1=11,(VLOOKUP(B260,'X11'!$B:$AZ,14,FALSE)),(IF($X$1=12,(VLOOKUP(B260,'X12'!$B:$AZ,14,FALSE)),(VLOOKUP(B260,'X13'!$B:$AZ,14,FALSE))))))))))))))))))))))))))=$V$1," ",(IF($X$1=1,(VLOOKUP(B260,'X1'!$B:$AZ,14,FALSE)),(IF($X$1=2,(VLOOKUP(B260,'X2'!$B:$AZ,14,FALSE)),(IF($X$1=3,(VLOOKUP(B260,'X3'!$B:$AZ,14,FALSE)),(IF($X$1=4,(VLOOKUP(B260,'X4'!$B:$AZ,14,FALSE)),(IF($X$1=5,(VLOOKUP(B260,'X5'!$B:$AZ,14,FALSE)),(IF($X$1=6,(VLOOKUP(B260,'X6'!$B:$AZ,14,FALSE)),(IF($X$1=7,(VLOOKUP(B260,'X7'!$B:$AZ,14,FALSE)),(IF($X$1=8,(VLOOKUP(B260,'X8'!$B:$AZ,14,FALSE)),(IF($X$1=9,(VLOOKUP(B260,'X9'!$B:$AZ,14,FALSE)),(IF($X$1=10,(VLOOKUP(B260,'X10'!$B:$AZ,14,FALSE)),(IF($X$1=11,(VLOOKUP(B260,'X11'!$B:$AZ,14,FALSE)),(IF($X$1=12,(VLOOKUP(B260,'X12'!$B:$AZ,14,FALSE)),(VLOOKUP(B260,'X13'!$B:$AZ,14,FALSE))))))))))))))))))))))))))))=TRUE," ",(IF((IF($X$1=1,(VLOOKUP(B260,'X1'!$B:$AZ,14,FALSE)),(IF($X$1=2,(VLOOKUP(B260,'X2'!$B:$AZ,14,FALSE)),(IF($X$1=3,(VLOOKUP(B260,'X3'!$B:$AZ,14,FALSE)),(IF($X$1=4,(VLOOKUP(B260,'X4'!$B:$AZ,14,FALSE)),(IF($X$1=5,(VLOOKUP(B260,'X5'!$B:$AZ,14,FALSE)),(IF($X$1=6,(VLOOKUP(B260,'X6'!$B:$AZ,14,FALSE)),(IF($X$1=7,(VLOOKUP(B260,'X7'!$B:$AZ,14,FALSE)),(IF($X$1=8,(VLOOKUP(B260,'X8'!$B:$AZ,14,FALSE)),(IF($X$1=9,(VLOOKUP(B260,'X9'!$B:$AZ,14,FALSE)),(IF($X$1=10,(VLOOKUP(B260,'X10'!$B:$AZ,14,FALSE)),(IF($X$1=11,(VLOOKUP(B260,'X11'!$B:$AZ,14,FALSE)),(IF($X$1=12,(VLOOKUP(B260,'X12'!$B:$AZ,14,FALSE)),(VLOOKUP(B260,'X13'!$B:$AZ,14,FALSE))))))))))))))))))))))))))=$V$1," ",(IF($X$1=1,(VLOOKUP(B260,'X1'!$B:$AZ,14,FALSE)),(IF($X$1=2,(VLOOKUP(B260,'X2'!$B:$AZ,14,FALSE)),(IF($X$1=3,(VLOOKUP(B260,'X3'!$B:$AZ,14,FALSE)),(IF($X$1=4,(VLOOKUP(B260,'X4'!$B:$AZ,14,FALSE)),(IF($X$1=5,(VLOOKUP(B260,'X5'!$B:$AZ,14,FALSE)),(IF($X$1=6,(VLOOKUP(B260,'X6'!$B:$AZ,14,FALSE)),(IF($X$1=7,(VLOOKUP(B260,'X7'!$B:$AZ,14,FALSE)),(IF($X$1=8,(VLOOKUP(B260,'X8'!$B:$AZ,14,FALSE)),(IF($X$1=9,(VLOOKUP(B260,'X9'!$B:$AZ,14,FALSE)),(IF($X$1=10,(VLOOKUP(B260,'X10'!$B:$AZ,14,FALSE)),(IF($X$1=11,(VLOOKUP(B260,'X11'!$B:$AZ,14,FALSE)),(IF($X$1=12,(VLOOKUP(B260,'X12'!$B:$AZ,14,FALSE)),(VLOOKUP(B260,'X13'!$B:$AZ,14,FALSE)))))))))))))))))))))))))))))</f>
        <v xml:space="preserve"> </v>
      </c>
    </row>
    <row r="261" spans="1:19" ht="14.1" customHeight="1" x14ac:dyDescent="0.2">
      <c r="A261" s="156" t="s">
        <v>1058</v>
      </c>
      <c r="B261" s="122" t="str">
        <f>IF(ISERROR(IF($U$16=1,(VLOOKUP(A261,$AC$89:$AH$125,2,FALSE)),IF((IF($X$1=1,'X1'!B220,(IF($X$1=2,'X2'!B220,(IF($X$1=3,'X3'!B220,(IF($X$1=4,'X4'!B220,(IF($X$1=5,'X5'!B220,(IF($X$1=6,'X6'!B220,(IF($X$1=7,'X7'!B220,(IF($X$1=8,'X8'!B220,(IF($X$1=9,'X9'!B220,(IF($X$1=10,'X10'!B220,(IF($X$1=11,'X11'!B220,(IF($X$1=12,'X12'!B220,'X13'!B220))))))))))))))))))))))))="","",(IF($X$1=1,'X1'!B220,(IF($X$1=2,'X2'!B220,(IF($X$1=3,'X3'!B220,(IF($X$1=4,'X4'!B220,(IF($X$1=5,'X5'!B220,(IF($X$1=6,'X6'!B220,(IF($X$1=7,'X7'!B220,(IF($X$1=8,'X8'!B220,(IF($X$1=9,'X9'!B220,(IF($X$1=10,'X10'!B220,(IF($X$1=11,'X11'!B220,(IF($X$1=12,'X12'!B220,'X13'!B220)))))))))))))))))))))))))))=TRUE," ",(IF($U$16=1,(VLOOKUP(A261,$AC$89:$AH$125,2,FALSE)),IF((IF($X$1=1,'X1'!B220,(IF($X$1=2,'X2'!B220,(IF($X$1=3,'X3'!B220,(IF($X$1=4,'X4'!B220,(IF($X$1=5,'X5'!B220,(IF($X$1=6,'X6'!B220,(IF($X$1=7,'X7'!B220,(IF($X$1=8,'X8'!B220,(IF($X$1=9,'X9'!B220,(IF($X$1=10,'X10'!B220,(IF($X$1=11,'X11'!B220,(IF($X$1=12,'X12'!B220,'X13'!B220))))))))))))))))))))))))="","",(IF($X$1=1,'X1'!B220,(IF($X$1=2,'X2'!B220,(IF($X$1=3,'X3'!B220,(IF($X$1=4,'X4'!B220,(IF($X$1=5,'X5'!B220,(IF($X$1=6,'X6'!B220,(IF($X$1=7,'X7'!B220,(IF($X$1=8,'X8'!B220,(IF($X$1=9,'X9'!B220,(IF($X$1=10,'X10'!B220,(IF($X$1=11,'X11'!B220,(IF($X$1=12,'X12'!B220,'X13'!B220))))))))))))))))))))))))))))</f>
        <v/>
      </c>
      <c r="C261" s="181" t="str">
        <f ca="1">IF(ISERROR(IF($X$1=1,(VLOOKUP(B261,'X1'!$B:$AZ,47,FALSE)),IF($X$1=2,(VLOOKUP(B261,'X2'!$B:$AZ,47,FALSE)),IF($X$1=3,(VLOOKUP(B261,'X3'!$B:$AZ,47,FALSE)),IF($X$1=4,(VLOOKUP(B261,'X4'!$B:$AZ,47,FALSE)),IF($X$1=5,(VLOOKUP(B261,'X5'!$B:$AZ,47,FALSE)),IF($X$1=6,(VLOOKUP(B261,'X6'!$B:$AZ,47,FALSE)),IF($X$1=7,(VLOOKUP(B261,'X7'!$B:$AZ,47,FALSE)),IF($X$1=8,(VLOOKUP(B261,'X8'!$B:$AZ,47,FALSE)),IF($X$1=9,(VLOOKUP(B261,'X9'!$B:$AZ,47,FALSE)),IF($X$1=10,(VLOOKUP(B261,'X10'!$B:$AZ,47,FALSE)),IF($X$1=11,(VLOOKUP(B261,'X11'!$B:$AZ,47,FALSE)),IF($X$1=12,(VLOOKUP(B261,'X12'!$B:$AZ,47,FALSE)),IF($X$1=13,(VLOOKUP(B261,'X13'!$B:$AZ,47,FALSE)),"B"))))))))))))))=TRUE," ",(IF($X$1=1,(VLOOKUP(B261,'X1'!$B:$AZ,47,FALSE)),IF($X$1=2,(VLOOKUP(B261,'X2'!$B:$AZ,47,FALSE)),IF($X$1=3,(VLOOKUP(B261,'X3'!$B:$AZ,47,FALSE)),IF($X$1=4,(VLOOKUP(B261,'X4'!$B:$AZ,47,FALSE)),IF($X$1=5,(VLOOKUP(B261,'X5'!$B:$AZ,47,FALSE)),IF($X$1=6,(VLOOKUP(B261,'X6'!$B:$AZ,47,FALSE)),IF($X$1=7,(VLOOKUP(B261,'X7'!$B:$AZ,47,FALSE)),IF($X$1=8,(VLOOKUP(B261,'X8'!$B:$AZ,47,FALSE)),IF($X$1=9,(VLOOKUP(B261,'X9'!$B:$AZ,47,FALSE)),IF($X$1=10,(VLOOKUP(B261,'X10'!$B:$AZ,47,FALSE)),IF($X$1=11,(VLOOKUP(B261,'X11'!$B:$AZ,47,FALSE)),IF($X$1=12,(VLOOKUP(B261,'X12'!$B:$AZ,47,FALSE)),IF($X$1=13,(VLOOKUP(B261,'X13'!$B:$AZ,47,FALSE)),"B")))))))))))))))</f>
        <v xml:space="preserve"> </v>
      </c>
      <c r="D261" s="181" t="str">
        <f ca="1">IF(ISERROR(IF($X$1=1,(VLOOKUP(B261,'X1'!$B:$AP,41,FALSE)),IF($X$1=2,(VLOOKUP(B261,'X2'!$B:$AP,41,FALSE)),IF($X$1=3,(VLOOKUP(B261,'X3'!$B:$AP,41,FALSE)),IF($X$1=4,(VLOOKUP(B261,'X4'!$B:$AP,41,FALSE)),IF($X$1=5,(VLOOKUP(B261,'X5'!$B:$AP,41,FALSE)),IF($X$1=6,(VLOOKUP(B261,'X6'!$B:$AP,41,FALSE)),IF($X$1=7,(VLOOKUP(B261,'X7'!$B:$AP,41,FALSE)),IF($X$1=8,(VLOOKUP(B261,'X8'!$B:$AP,41,FALSE)),IF($X$1=9,(VLOOKUP(B261,'X9'!$B:$AP,41,FALSE)),IF($X$1=10,(VLOOKUP(B261,'X10'!$B:$AP,41,FALSE)),IF($X$1=11,(VLOOKUP(B261,'X11'!$B:$AP,41,FALSE)),IF($X$1=12,(VLOOKUP(B261,'X12'!$B:$AP,41,FALSE)),IF($X$1=13,(VLOOKUP(B261,'X13'!$B:$AP,41,FALSE)),"B"))))))))))))))=TRUE," ",(IF($X$1=1,(VLOOKUP(B261,'X1'!$B:$AP,41,FALSE)),IF($X$1=2,(VLOOKUP(B261,'X2'!$B:$AP,41,FALSE)),IF($X$1=3,(VLOOKUP(B261,'X3'!$B:$AP,41,FALSE)),IF($X$1=4,(VLOOKUP(B261,'X4'!$B:$AP,41,FALSE)),IF($X$1=5,(VLOOKUP(B261,'X5'!$B:$AP,41,FALSE)),IF($X$1=6,(VLOOKUP(B261,'X6'!$B:$AP,41,FALSE)),IF($X$1=7,(VLOOKUP(B261,'X7'!$B:$AP,41,FALSE)),IF($X$1=8,(VLOOKUP(B261,'X8'!$B:$AP,41,FALSE)),IF($X$1=9,(VLOOKUP(B261,'X9'!$B:$AP,41,FALSE)),IF($X$1=10,(VLOOKUP(B261,'X10'!$B:$AP,41,FALSE)),IF($X$1=11,(VLOOKUP(B261,'X11'!$B:$AP,41,FALSE)),IF($X$1=12,(VLOOKUP(B261,'X12'!$B:$AP,41,FALSE)),IF($X$1=13,(VLOOKUP(B261,'X13'!$B:$AP,41,FALSE)),"B")))))))))))))))</f>
        <v xml:space="preserve"> </v>
      </c>
      <c r="E261" s="182" t="str">
        <f ca="1">IF(ISERROR(IF($X$1=1,(VLOOKUP(B261,'X1'!$B:$AP,7,FALSE)),IF($X$1=2,(VLOOKUP(B261,'X2'!$B:$AP,7,FALSE)),IF($X$1=3,(VLOOKUP(B261,'X3'!$B:$AP,7,FALSE)),IF($X$1=4,(VLOOKUP(B261,'X4'!$B:$AP,7,FALSE)),IF($X$1=5,(VLOOKUP(B261,'X5'!$B:$AP,7,FALSE)),IF($X$1=6,(VLOOKUP(B261,'X6'!$B:$AP,7,FALSE)),IF($X$1=7,(VLOOKUP(B261,'X7'!$B:$AP,7,FALSE)),IF($X$1=8,(VLOOKUP(B261,'X8'!$B:$AP,7,FALSE)),IF($X$1=9,(VLOOKUP(B261,'X9'!$B:$AP,7,FALSE)),IF($X$1=10,(VLOOKUP(B261,'X10'!$B:$AP,7,FALSE)),IF($X$1=11,(VLOOKUP(B261,'X11'!$B:$AP,7,FALSE)),IF($X$1=12,(VLOOKUP(B261,'X12'!$B:$AP,7,FALSE)),IF($X$1=13,(VLOOKUP(B261,'X13'!$B:$AP,7,FALSE)),"B"))))))))))))))=TRUE," ",(IF($X$1=1,(VLOOKUP(B261,'X1'!$B:$AP,7,FALSE)),IF($X$1=2,(VLOOKUP(B261,'X2'!$B:$AP,7,FALSE)),IF($X$1=3,(VLOOKUP(B261,'X3'!$B:$AP,7,FALSE)),IF($X$1=4,(VLOOKUP(B261,'X4'!$B:$AP,7,FALSE)),IF($X$1=5,(VLOOKUP(B261,'X5'!$B:$AP,7,FALSE)),IF($X$1=6,(VLOOKUP(B261,'X6'!$B:$AP,7,FALSE)),IF($X$1=7,(VLOOKUP(B261,'X7'!$B:$AP,7,FALSE)),IF($X$1=8,(VLOOKUP(B261,'X8'!$B:$AP,7,FALSE)),IF($X$1=9,(VLOOKUP(B261,'X9'!$B:$AP,7,FALSE)),IF($X$1=10,(VLOOKUP(B261,'X10'!$B:$AP,7,FALSE)),IF($X$1=11,(VLOOKUP(B261,'X11'!$B:$AP,7,FALSE)),IF($X$1=12,(VLOOKUP(B261,'X12'!$B:$AP,7,FALSE)),IF($X$1=13,(VLOOKUP(B261,'X13'!$B:$AP,7,FALSE)),"B")))))))))))))))</f>
        <v xml:space="preserve"> </v>
      </c>
      <c r="F261" s="182" t="str">
        <f ca="1">IF(ISERROR(IF((IF($X$1=1,(VLOOKUP(B261,'X1'!$B:$AO,6,FALSE)),(IF($X$1=2,(VLOOKUP(B261,'X2'!$B:$AO,6,FALSE)),(IF($X$1=3,(VLOOKUP(B261,'X3'!$B:$AO,6,FALSE)),(IF($X$1=4,(VLOOKUP(B261,'X4'!$B:$AO,6,FALSE)),(IF($X$1=5,(VLOOKUP(B261,'X5'!$B:$AO,6,FALSE)),(IF($X$1=6,(VLOOKUP(B261,'X6'!$B:$AO,6,FALSE)),(IF($X$1=7,(VLOOKUP(B261,'X7'!$B:$AO,6,FALSE)),(IF($X$1=8,(VLOOKUP(B261,'X8'!$B:$AO,6,FALSE)),(IF($X$1=9,(VLOOKUP(B261,'X9'!$B:$AO,6,FALSE)),(IF($X$1=10,(VLOOKUP(B261,'X10'!$B:$AO,6,FALSE)),(IF($X$1=11,(VLOOKUP(B261,'X11'!$B:$AO,6,FALSE)),(IF($X$1=12,(VLOOKUP(B261,'X12'!$B:$AO,6,FALSE)),(VLOOKUP(B261,'X13'!$B:$AO,6,FALSE))))))))))))))))))))))))))=$V$1," ",(IF($X$1=1,(VLOOKUP(B261,'X1'!$B:$AO,6,FALSE)),(IF($X$1=2,(VLOOKUP(B261,'X2'!$B:$AO,6,FALSE)),(IF($X$1=3,(VLOOKUP(B261,'X3'!$B:$AO,6,FALSE)),(IF($X$1=4,(VLOOKUP(B261,'X4'!$B:$AO,6,FALSE)),(IF($X$1=5,(VLOOKUP(B261,'X5'!$B:$AO,6,FALSE)),(IF($X$1=6,(VLOOKUP(B261,'X6'!$B:$AO,6,FALSE)),(IF($X$1=7,(VLOOKUP(B261,'X7'!$B:$AO,6,FALSE)),(IF($X$1=8,(VLOOKUP(B261,'X8'!$B:$AO,6,FALSE)),(IF($X$1=9,(VLOOKUP(B261,'X9'!$B:$AO,6,FALSE)),(IF($X$1=10,(VLOOKUP(B261,'X10'!$B:$AO,6,FALSE)),(IF($X$1=11,(VLOOKUP(B261,'X11'!$B:$AO,6,FALSE)),(IF($X$1=12,(VLOOKUP(B261,'X12'!$B:$AO,6,FALSE)),(VLOOKUP(B261,'X13'!$B:$AO,6,FALSE))))))))))))))))))))))))))))=TRUE," ",(IF((IF($X$1=1,(VLOOKUP(B261,'X1'!$B:$AO,6,FALSE)),(IF($X$1=2,(VLOOKUP(B261,'X2'!$B:$AO,6,FALSE)),(IF($X$1=3,(VLOOKUP(B261,'X3'!$B:$AO,6,FALSE)),(IF($X$1=4,(VLOOKUP(B261,'X4'!$B:$AO,6,FALSE)),(IF($X$1=5,(VLOOKUP(B261,'X5'!$B:$AO,6,FALSE)),(IF($X$1=6,(VLOOKUP(B261,'X6'!$B:$AO,6,FALSE)),(IF($X$1=7,(VLOOKUP(B261,'X7'!$B:$AO,6,FALSE)),(IF($X$1=8,(VLOOKUP(B261,'X8'!$B:$AO,6,FALSE)),(IF($X$1=9,(VLOOKUP(B261,'X9'!$B:$AO,6,FALSE)),(IF($X$1=10,(VLOOKUP(B261,'X10'!$B:$AO,6,FALSE)),(IF($X$1=11,(VLOOKUP(B261,'X11'!$B:$AO,6,FALSE)),(IF($X$1=12,(VLOOKUP(B261,'X12'!$B:$AO,6,FALSE)),(VLOOKUP(B261,'X13'!$B:$AO,6,FALSE))))))))))))))))))))))))))=$V$1," ",(IF($X$1=1,(VLOOKUP(B261,'X1'!$B:$AO,6,FALSE)),(IF($X$1=2,(VLOOKUP(B261,'X2'!$B:$AO,6,FALSE)),(IF($X$1=3,(VLOOKUP(B261,'X3'!$B:$AO,6,FALSE)),(IF($X$1=4,(VLOOKUP(B261,'X4'!$B:$AO,6,FALSE)),(IF($X$1=5,(VLOOKUP(B261,'X5'!$B:$AO,6,FALSE)),(IF($X$1=6,(VLOOKUP(B261,'X6'!$B:$AO,6,FALSE)),(IF($X$1=7,(VLOOKUP(B261,'X7'!$B:$AO,6,FALSE)),(IF($X$1=8,(VLOOKUP(B261,'X8'!$B:$AO,6,FALSE)),(IF($X$1=9,(VLOOKUP(B261,'X9'!$B:$AO,6,FALSE)),(IF($X$1=10,(VLOOKUP(B261,'X10'!$B:$AO,6,FALSE)),(IF($X$1=11,(VLOOKUP(B261,'X11'!$B:$AO,6,FALSE)),(IF($X$1=12,(VLOOKUP(B261,'X12'!$B:$AO,6,FALSE)),(VLOOKUP(B261,'X13'!$B:$AO,6,FALSE)))))))))))))))))))))))))))))</f>
        <v xml:space="preserve"> </v>
      </c>
      <c r="G261" s="182" t="str">
        <f ca="1">IF(ISERROR(IF($X$1=1,(VLOOKUP(B261,'X1'!$B:$AZ,44,FALSE)),IF($X$1=2,(VLOOKUP(B261,'X2'!$B:$AZ,44,FALSE)),IF($X$1=3,(VLOOKUP(B261,'X3'!$B:$AZ,44,FALSE)),IF($X$1=4,(VLOOKUP(B261,'X4'!$B:$AZ,44,FALSE)),IF($X$1=5,(VLOOKUP(B261,'X5'!$B:$AZ,44,FALSE)),IF($X$1=6,(VLOOKUP(B261,'X6'!$B:$AZ,44,FALSE)),IF($X$1=7,(VLOOKUP(B261,'X7'!$B:$AZ,44,FALSE)),IF($X$1=8,(VLOOKUP(B261,'X8'!$B:$AZ,44,FALSE)),IF($X$1=9,(VLOOKUP(B261,'X9'!$B:$AZ,44,FALSE)),IF($X$1=10,(VLOOKUP(B261,'X10'!$B:$AZ,44,FALSE)),IF($X$1=11,(VLOOKUP(B261,'X11'!$B:$AZ,44,FALSE)),IF($X$1=12,(VLOOKUP(B261,'X12'!$B:$AZ,44,FALSE)),IF($X$1=13,(VLOOKUP(B261,'X13'!$B:$AZ,44,FALSE)),"B"))))))))))))))=TRUE," ",(IF($X$1=1,(VLOOKUP(B261,'X1'!$B:$AZ,44,FALSE)),IF($X$1=2,(VLOOKUP(B261,'X2'!$B:$AZ,44,FALSE)),IF($X$1=3,(VLOOKUP(B261,'X3'!$B:$AZ,44,FALSE)),IF($X$1=4,(VLOOKUP(B261,'X4'!$B:$AZ,44,FALSE)),IF($X$1=5,(VLOOKUP(B261,'X5'!$B:$AZ,44,FALSE)),IF($X$1=6,(VLOOKUP(B261,'X6'!$B:$AZ,44,FALSE)),IF($X$1=7,(VLOOKUP(B261,'X7'!$B:$AZ,44,FALSE)),IF($X$1=8,(VLOOKUP(B261,'X8'!$B:$AZ,44,FALSE)),IF($X$1=9,(VLOOKUP(B261,'X9'!$B:$AZ,44,FALSE)),IF($X$1=10,(VLOOKUP(B261,'X10'!$B:$AZ,44,FALSE)),IF($X$1=11,(VLOOKUP(B261,'X11'!$B:$AZ,44,FALSE)),IF($X$1=12,(VLOOKUP(B261,'X12'!$B:$AZ,44,FALSE)),IF($X$1=13,(VLOOKUP(B261,'X13'!$B:$AZ,44,FALSE)),"B")))))))))))))))</f>
        <v xml:space="preserve"> </v>
      </c>
      <c r="H261" s="182" t="str">
        <f ca="1">IF(ISERROR(IF($X$1=1,(VLOOKUP(B261,'X1'!$B:$AZ,8,FALSE)),IF($X$1=2,(VLOOKUP(B261,'X2'!$B:$AZ,8,FALSE)),IF($X$1=3,(VLOOKUP(B261,'X3'!$B:$AZ,8,FALSE)),IF($X$1=4,(VLOOKUP(B261,'X4'!$B:$AZ,8,FALSE)),IF($X$1=5,(VLOOKUP(B261,'X5'!$B:$AZ,8,FALSE)),IF($X$1=6,(VLOOKUP(B261,'X6'!$B:$AZ,8,FALSE)),IF($X$1=7,(VLOOKUP(B261,'X7'!$B:$AZ,8,FALSE)),IF($X$1=8,(VLOOKUP(B261,'X8'!$B:$AZ,8,FALSE)),IF($X$1=9,(VLOOKUP(B261,'X9'!$B:$AZ,8,FALSE)),IF($X$1=10,(VLOOKUP(B261,'X10'!$B:$AZ,8,FALSE)),IF($X$1=11,(VLOOKUP(B261,'X11'!$B:$AZ,8,FALSE)),IF($X$1=12,(VLOOKUP(B261,'X12'!$B:$AZ,8,FALSE)),IF($X$1=13,(VLOOKUP(B261,'X13'!$B:$AZ,8,FALSE)),"B"))))))))))))))=TRUE," ",(IF($X$1=1,(VLOOKUP(B261,'X1'!$B:$AZ,8,FALSE)),IF($X$1=2,(VLOOKUP(B261,'X2'!$B:$AZ,8,FALSE)),IF($X$1=3,(VLOOKUP(B261,'X3'!$B:$AZ,8,FALSE)),IF($X$1=4,(VLOOKUP(B261,'X4'!$B:$AZ,8,FALSE)),IF($X$1=5,(VLOOKUP(B261,'X5'!$B:$AZ,8,FALSE)),IF($X$1=6,(VLOOKUP(B261,'X6'!$B:$AZ,8,FALSE)),IF($X$1=7,(VLOOKUP(B261,'X7'!$B:$AZ,8,FALSE)),IF($X$1=8,(VLOOKUP(B261,'X8'!$B:$AZ,8,FALSE)),IF($X$1=9,(VLOOKUP(B261,'X9'!$B:$AZ,8,FALSE)),IF($X$1=10,(VLOOKUP(B261,'X10'!$B:$AZ,8,FALSE)),IF($X$1=11,(VLOOKUP(B261,'X11'!$B:$AZ,8,FALSE)),IF($X$1=12,(VLOOKUP(B261,'X12'!$B:$AZ,8,FALSE)),IF($X$1=13,(VLOOKUP(B261,'X13'!$B:$AZ,8,FALSE)),"B")))))))))))))))</f>
        <v xml:space="preserve"> </v>
      </c>
      <c r="I261" s="183" t="str">
        <f ca="1">IF(ISERROR(IF($X$1=1,(VLOOKUP(B261,'X1'!$B:$AZ,2,FALSE)),IF($X$1=2,(VLOOKUP(B261,'X2'!$B:$AZ,2,FALSE)),IF($X$1=3,(VLOOKUP(B261,'X3'!$B:$AZ,2,FALSE)),IF($X$1=4,(VLOOKUP(B261,'X4'!$B:$AZ,2,FALSE)),IF($X$1=5,(VLOOKUP(B261,'X5'!$B:$AZ,2,FALSE)),IF($X$1=6,(VLOOKUP(B261,'X6'!$B:$AZ,2,FALSE)),IF($X$1=7,(VLOOKUP(B261,'X7'!$B:$AZ,2,FALSE)),IF($X$1=8,(VLOOKUP(B261,'X8'!$B:$AZ,2,FALSE)),IF($X$1=9,(VLOOKUP(B261,'X9'!$B:$AZ,2,FALSE)),IF($X$1=10,(VLOOKUP(B261,'X10'!$B:$AZ,2,FALSE)),IF($X$1=11,(VLOOKUP(B261,'X11'!$B:$AZ,2,FALSE)),IF($X$1=12,(VLOOKUP(B261,'X12'!$B:$AZ,2,FALSE)),IF($X$1=13,(VLOOKUP(B261,'X13'!$B:$AZ,2,FALSE)),"B"))))))))))))))=TRUE," ",(IF($X$1=1,(VLOOKUP(B261,'X1'!$B:$AZ,2,FALSE)),IF($X$1=2,(VLOOKUP(B261,'X2'!$B:$AZ,2,FALSE)),IF($X$1=3,(VLOOKUP(B261,'X3'!$B:$AZ,2,FALSE)),IF($X$1=4,(VLOOKUP(B261,'X4'!$B:$AZ,2,FALSE)),IF($X$1=5,(VLOOKUP(B261,'X5'!$B:$AZ,2,FALSE)),IF($X$1=6,(VLOOKUP(B261,'X6'!$B:$AZ,2,FALSE)),IF($X$1=7,(VLOOKUP(B261,'X7'!$B:$AZ,2,FALSE)),IF($X$1=8,(VLOOKUP(B261,'X8'!$B:$AZ,2,FALSE)),IF($X$1=9,(VLOOKUP(B261,'X9'!$B:$AZ,2,FALSE)),IF($X$1=10,(VLOOKUP(B261,'X10'!$B:$AZ,2,FALSE)),IF($X$1=11,(VLOOKUP(B261,'X11'!$B:$AZ,2,FALSE)),IF($X$1=12,(VLOOKUP(B261,'X12'!$B:$AZ,2,FALSE)),IF($X$1=13,(VLOOKUP(B261,'X13'!$B:$AZ,2,FALSE)),"B")))))))))))))))</f>
        <v xml:space="preserve"> </v>
      </c>
      <c r="J261" s="183" t="str">
        <f ca="1">IF(ISERROR(IF($X$1=1,(VLOOKUP(B261,'X1'!$B:$AZ,3,FALSE)),IF($X$1=2,(VLOOKUP(B261,'X2'!$B:$AZ,3,FALSE)),IF($X$1=3,(VLOOKUP(B261,'X3'!$B:$AZ,3,FALSE)),IF($X$1=4,(VLOOKUP(B261,'X4'!$B:$AZ,3,FALSE)),IF($X$1=5,(VLOOKUP(B261,'X5'!$B:$AZ,3,FALSE)),IF($X$1=6,(VLOOKUP(B261,'X6'!$B:$AZ,3,FALSE)),IF($X$1=7,(VLOOKUP(B261,'X7'!$B:$AZ,3,FALSE)),IF($X$1=8,(VLOOKUP(B261,'X8'!$B:$AZ,3,FALSE)),IF($X$1=9,(VLOOKUP(B261,'X9'!$B:$AZ,3,FALSE)),IF($X$1=10,(VLOOKUP(B261,'X10'!$B:$AZ,3,FALSE)),IF($X$1=11,(VLOOKUP(B261,'X11'!$B:$AZ,3,FALSE)),IF($X$1=12,(VLOOKUP(B261,'X12'!$B:$AZ,3,FALSE)),IF($X$1=13,(VLOOKUP(B261,'X13'!$B:$AZ,3,FALSE)),"B"))))))))))))))=TRUE," ",(IF($X$1=1,(VLOOKUP(B261,'X1'!$B:$AZ,3,FALSE)),IF($X$1=2,(VLOOKUP(B261,'X2'!$B:$AZ,3,FALSE)),IF($X$1=3,(VLOOKUP(B261,'X3'!$B:$AZ,3,FALSE)),IF($X$1=4,(VLOOKUP(B261,'X4'!$B:$AZ,3,FALSE)),IF($X$1=5,(VLOOKUP(B261,'X5'!$B:$AZ,3,FALSE)),IF($X$1=6,(VLOOKUP(B261,'X6'!$B:$AZ,3,FALSE)),IF($X$1=7,(VLOOKUP(B261,'X7'!$B:$AZ,3,FALSE)),IF($X$1=8,(VLOOKUP(B261,'X8'!$B:$AZ,3,FALSE)),IF($X$1=9,(VLOOKUP(B261,'X9'!$B:$AZ,3,FALSE)),IF($X$1=10,(VLOOKUP(B261,'X10'!$B:$AZ,3,FALSE)),IF($X$1=11,(VLOOKUP(B261,'X11'!$B:$AZ,3,FALSE)),IF($X$1=12,(VLOOKUP(B261,'X12'!$B:$AZ,3,FALSE)),IF($X$1=13,(VLOOKUP(B261,'X13'!$B:$AZ,3,FALSE)),"B")))))))))))))))</f>
        <v xml:space="preserve"> </v>
      </c>
      <c r="K261" s="183" t="str">
        <f ca="1">IF(ISERROR(IF($X$1=1,(VLOOKUP(B261,'X1'!$B:$AZ,5,FALSE)),IF($X$1=2,(VLOOKUP(B261,'X2'!$B:$AZ,5,FALSE)),IF($X$1=3,(VLOOKUP(B261,'X3'!$B:$AZ,5,FALSE)),IF($X$1=4,(VLOOKUP(B261,'X4'!$B:$AZ,5,FALSE)),IF($X$1=5,(VLOOKUP(B261,'X5'!$B:$AZ,5,FALSE)),IF($X$1=6,(VLOOKUP(B261,'X6'!$B:$AZ,5,FALSE)),IF($X$1=7,(VLOOKUP(B261,'X7'!$B:$AZ,5,FALSE)),IF($X$1=8,(VLOOKUP(B261,'X8'!$B:$AZ,5,FALSE)),IF($X$1=9,(VLOOKUP(B261,'X9'!$B:$AZ,5,FALSE)),IF($X$1=10,(VLOOKUP(B261,'X10'!$B:$AZ,5,FALSE)),IF($X$1=11,(VLOOKUP(B261,'X11'!$B:$AZ,5,FALSE)),IF($X$1=12,(VLOOKUP(B261,'X12'!$B:$AZ,5,FALSE)),IF($X$1=13,(VLOOKUP(B261,'X13'!$B:$AZ,5,FALSE)),"B"))))))))))))))=TRUE," ",(IF($X$1=1,(VLOOKUP(B261,'X1'!$B:$AZ,5,FALSE)),IF($X$1=2,(VLOOKUP(B261,'X2'!$B:$AZ,5,FALSE)),IF($X$1=3,(VLOOKUP(B261,'X3'!$B:$AZ,5,FALSE)),IF($X$1=4,(VLOOKUP(B261,'X4'!$B:$AZ,5,FALSE)),IF($X$1=5,(VLOOKUP(B261,'X5'!$B:$AZ,5,FALSE)),IF($X$1=6,(VLOOKUP(B261,'X6'!$B:$AZ,5,FALSE)),IF($X$1=7,(VLOOKUP(B261,'X7'!$B:$AZ,5,FALSE)),IF($X$1=8,(VLOOKUP(B261,'X8'!$B:$AZ,5,FALSE)),IF($X$1=9,(VLOOKUP(B261,'X9'!$B:$AZ,5,FALSE)),IF($X$1=10,(VLOOKUP(B261,'X10'!$B:$AZ,5,FALSE)),IF($X$1=11,(VLOOKUP(B261,'X11'!$B:$AZ,5,FALSE)),IF($X$1=12,(VLOOKUP(B261,'X12'!$B:$AZ,5,FALSE)),IF($X$1=13,(VLOOKUP(B261,'X13'!$B:$AZ,5,FALSE)),"B")))))))))))))))</f>
        <v xml:space="preserve"> </v>
      </c>
      <c r="L261" s="184" t="str">
        <f ca="1">IF(ISERROR(IF($X$1=1,(VLOOKUP(B261,'X1'!$B:$AZ,9,FALSE)),IF($X$1=2,(VLOOKUP(B261,'X2'!$B:$AZ,9,FALSE)),IF($X$1=3,(VLOOKUP(B261,'X3'!$B:$AZ,9,FALSE)),IF($X$1=4,(VLOOKUP(B261,'X4'!$B:$AZ,9,FALSE)),IF($X$1=5,(VLOOKUP(B261,'X5'!$B:$AZ,9,FALSE)),IF($X$1=6,(VLOOKUP(B261,'X6'!$B:$AZ,9,FALSE)),IF($X$1=7,(VLOOKUP(B261,'X7'!$B:$AZ,9,FALSE)),IF($X$1=8,(VLOOKUP(B261,'X8'!$B:$AZ,9,FALSE)),IF($X$1=9,(VLOOKUP(B261,'X9'!$B:$AZ,9,FALSE)),IF($X$1=10,(VLOOKUP(B261,'X10'!$B:$AZ,9,FALSE)),IF($X$1=11,(VLOOKUP(B261,'X11'!$B:$AZ,9,FALSE)),IF($X$1=12,(VLOOKUP(B261,'X12'!$B:$AZ,9,FALSE)),IF($X$1=13,(VLOOKUP(B261,'X13'!$B:$AZ,9,FALSE)),"B"))))))))))))))=TRUE," ",(IF($X$1=1,(VLOOKUP(B261,'X1'!$B:$AZ,9,FALSE)),IF($X$1=2,(VLOOKUP(B261,'X2'!$B:$AZ,9,FALSE)),IF($X$1=3,(VLOOKUP(B261,'X3'!$B:$AZ,9,FALSE)),IF($X$1=4,(VLOOKUP(B261,'X4'!$B:$AZ,9,FALSE)),IF($X$1=5,(VLOOKUP(B261,'X5'!$B:$AZ,9,FALSE)),IF($X$1=6,(VLOOKUP(B261,'X6'!$B:$AZ,9,FALSE)),IF($X$1=7,(VLOOKUP(B261,'X7'!$B:$AZ,9,FALSE)),IF($X$1=8,(VLOOKUP(B261,'X8'!$B:$AZ,9,FALSE)),IF($X$1=9,(VLOOKUP(B261,'X9'!$B:$AZ,9,FALSE)),IF($X$1=10,(VLOOKUP(B261,'X10'!$B:$AZ,9,FALSE)),IF($X$1=11,(VLOOKUP(B261,'X11'!$B:$AZ,9,FALSE)),IF($X$1=12,(VLOOKUP(B261,'X12'!$B:$AZ,9,FALSE)),IF($X$1=13,(VLOOKUP(B261,'X13'!$B:$AZ,9,FALSE)),"B")))))))))))))))</f>
        <v xml:space="preserve"> </v>
      </c>
      <c r="M261" s="184" t="str">
        <f ca="1">IF(ISERROR(IF($X$1=1,(VLOOKUP(B261,'X1'!$B:$AZ,10,FALSE)),IF($X$1=2,(VLOOKUP(B261,'X2'!$B:$AZ,10,FALSE)),IF($X$1=3,(VLOOKUP(B261,'X3'!$B:$AZ,10,FALSE)),IF($X$1=4,(VLOOKUP(B261,'X4'!$B:$AZ,10,FALSE)),IF($X$1=5,(VLOOKUP(B261,'X5'!$B:$AZ,10,FALSE)),IF($X$1=6,(VLOOKUP(B261,'X6'!$B:$AZ,10,FALSE)),IF($X$1=7,(VLOOKUP(B261,'X7'!$B:$AZ,10,FALSE)),IF($X$1=8,(VLOOKUP(B261,'X8'!$B:$AZ,10,FALSE)),IF($X$1=9,(VLOOKUP(B261,'X9'!$B:$AZ,10,FALSE)),IF($X$1=10,(VLOOKUP(B261,'X10'!$B:$AZ,10,FALSE)),IF($X$1=11,(VLOOKUP(B261,'X11'!$B:$AZ,10,FALSE)),IF($X$1=12,(VLOOKUP(B261,'X12'!$B:$AZ,10,FALSE)),IF($X$1=13,(VLOOKUP(B261,'X13'!$B:$AZ,10,FALSE)),"B"))))))))))))))=TRUE," ",(IF($X$1=1,(VLOOKUP(B261,'X1'!$B:$AZ,10,FALSE)),IF($X$1=2,(VLOOKUP(B261,'X2'!$B:$AZ,10,FALSE)),IF($X$1=3,(VLOOKUP(B261,'X3'!$B:$AZ,10,FALSE)),IF($X$1=4,(VLOOKUP(B261,'X4'!$B:$AZ,10,FALSE)),IF($X$1=5,(VLOOKUP(B261,'X5'!$B:$AZ,10,FALSE)),IF($X$1=6,(VLOOKUP(B261,'X6'!$B:$AZ,10,FALSE)),IF($X$1=7,(VLOOKUP(B261,'X7'!$B:$AZ,10,FALSE)),IF($X$1=8,(VLOOKUP(B261,'X8'!$B:$AZ,10,FALSE)),IF($X$1=9,(VLOOKUP(B261,'X9'!$B:$AZ,10,FALSE)),IF($X$1=10,(VLOOKUP(B261,'X10'!$B:$AZ,10,FALSE)),IF($X$1=11,(VLOOKUP(B261,'X11'!$B:$AZ,10,FALSE)),IF($X$1=12,(VLOOKUP(B261,'X12'!$B:$AZ,10,FALSE)),IF($X$1=13,(VLOOKUP(B261,'X13'!$B:$AZ,10,FALSE)),"B")))))))))))))))</f>
        <v xml:space="preserve"> </v>
      </c>
      <c r="N261" s="185" t="str">
        <f ca="1">IF(ISERROR(IF($X$1=1,(VLOOKUP(B261,'X1'!$B:$AZ,45,FALSE)),IF($X$1=2,(VLOOKUP(B261,'X2'!$B:$AZ,45,FALSE)),IF($X$1=3,(VLOOKUP(B261,'X3'!$B:$AZ,45,FALSE)),IF($X$1=4,(VLOOKUP(B261,'X4'!$B:$AZ,45,FALSE)),IF($X$1=5,(VLOOKUP(B261,'X5'!$B:$AZ,45,FALSE)),IF($X$1=6,(VLOOKUP(B261,'X6'!$B:$AZ,45,FALSE)),IF($X$1=7,(VLOOKUP(B261,'X7'!$B:$AZ,45,FALSE)),IF($X$1=8,(VLOOKUP(B261,'X8'!$B:$AZ,45,FALSE)),IF($X$1=9,(VLOOKUP(B261,'X9'!$B:$AZ,45,FALSE)),IF($X$1=10,(VLOOKUP(B261,'X10'!$B:$AZ,45,FALSE)),IF($X$1=11,(VLOOKUP(B261,'X11'!$B:$AZ,45,FALSE)),IF($X$1=12,(VLOOKUP(B261,'X12'!$B:$AZ,45,FALSE)),IF($X$1=13,(VLOOKUP(B261,'X13'!$B:$AZ,45,FALSE)),"B"))))))))))))))=TRUE," ",(IF($X$1=1,(VLOOKUP(B261,'X1'!$B:$AZ,45,FALSE)),IF($X$1=2,(VLOOKUP(B261,'X2'!$B:$AZ,45,FALSE)),IF($X$1=3,(VLOOKUP(B261,'X3'!$B:$AZ,45,FALSE)),IF($X$1=4,(VLOOKUP(B261,'X4'!$B:$AZ,45,FALSE)),IF($X$1=5,(VLOOKUP(B261,'X5'!$B:$AZ,45,FALSE)),IF($X$1=6,(VLOOKUP(B261,'X6'!$B:$AZ,45,FALSE)),IF($X$1=7,(VLOOKUP(B261,'X7'!$B:$AZ,45,FALSE)),IF($X$1=8,(VLOOKUP(B261,'X8'!$B:$AZ,45,FALSE)),IF($X$1=9,(VLOOKUP(B261,'X9'!$B:$AZ,45,FALSE)),IF($X$1=10,(VLOOKUP(B261,'X10'!$B:$AZ,45,FALSE)),IF($X$1=11,(VLOOKUP(B261,'X11'!$B:$AZ,45,FALSE)),IF($X$1=12,(VLOOKUP(B261,'X12'!$B:$AZ,45,FALSE)),IF($X$1=13,(VLOOKUP(B261,'X13'!$B:$AZ,45,FALSE)),"B")))))))))))))))</f>
        <v xml:space="preserve"> </v>
      </c>
      <c r="O261" s="184" t="str">
        <f ca="1">IF(ISERROR(IF($X$1=1,(VLOOKUP(B261,'X1'!$B:$AZ,11,FALSE)),IF($X$1=2,(VLOOKUP(B261,'X2'!$B:$AZ,11,FALSE)),IF($X$1=3,(VLOOKUP(B261,'X3'!$B:$AZ,11,FALSE)),IF($X$1=4,(VLOOKUP(B261,'X4'!$B:$AZ,11,FALSE)),IF($X$1=5,(VLOOKUP(B261,'X5'!$B:$AZ,11,FALSE)),IF($X$1=6,(VLOOKUP(B261,'X6'!$B:$AZ,11,FALSE)),IF($X$1=7,(VLOOKUP(B261,'X7'!$B:$AZ,11,FALSE)),IF($X$1=8,(VLOOKUP(B261,'X8'!$B:$AZ,11,FALSE)),IF($X$1=9,(VLOOKUP(B261,'X9'!$B:$AZ,11,FALSE)),IF($X$1=10,(VLOOKUP(B261,'X10'!$B:$AZ,11,FALSE)),IF($X$1=11,(VLOOKUP(B261,'X11'!$B:$AZ,11,FALSE)),IF($X$1=12,(VLOOKUP(B261,'X12'!$B:$AZ,11,FALSE)),IF($X$1=13,(VLOOKUP(B261,'X13'!$B:$AZ,11,FALSE)),"B"))))))))))))))=TRUE," ",(IF($X$1=1,(VLOOKUP(B261,'X1'!$B:$AZ,11,FALSE)),IF($X$1=2,(VLOOKUP(B261,'X2'!$B:$AZ,11,FALSE)),IF($X$1=3,(VLOOKUP(B261,'X3'!$B:$AZ,11,FALSE)),IF($X$1=4,(VLOOKUP(B261,'X4'!$B:$AZ,11,FALSE)),IF($X$1=5,(VLOOKUP(B261,'X5'!$B:$AZ,11,FALSE)),IF($X$1=6,(VLOOKUP(B261,'X6'!$B:$AZ,11,FALSE)),IF($X$1=7,(VLOOKUP(B261,'X7'!$B:$AZ,11,FALSE)),IF($X$1=8,(VLOOKUP(B261,'X8'!$B:$AZ,11,FALSE)),IF($X$1=9,(VLOOKUP(B261,'X9'!$B:$AZ,11,FALSE)),IF($X$1=10,(VLOOKUP(B261,'X10'!$B:$AZ,11,FALSE)),IF($X$1=11,(VLOOKUP(B261,'X11'!$B:$AZ,11,FALSE)),IF($X$1=12,(VLOOKUP(B261,'X12'!$B:$AZ,11,FALSE)),IF($X$1=13,(VLOOKUP(B261,'X13'!$B:$AZ,11,FALSE)),"B")))))))))))))))</f>
        <v xml:space="preserve"> </v>
      </c>
      <c r="P261" s="184" t="str">
        <f ca="1">IF(ISERROR(IF($X$1=1,(VLOOKUP(B261,'X1'!$B:$AZ,12,FALSE)),IF($X$1=2,(VLOOKUP(B261,'X2'!$B:$AZ,12,FALSE)),IF($X$1=3,(VLOOKUP(B261,'X3'!$B:$AZ,12,FALSE)),IF($X$1=4,(VLOOKUP(B261,'X4'!$B:$AZ,12,FALSE)),IF($X$1=5,(VLOOKUP(B261,'X5'!$B:$AZ,12,FALSE)),IF($X$1=6,(VLOOKUP(B261,'X6'!$B:$AZ,12,FALSE)),IF($X$1=7,(VLOOKUP(B261,'X7'!$B:$AZ,12,FALSE)),IF($X$1=8,(VLOOKUP(B261,'X8'!$B:$AZ,12,FALSE)),IF($X$1=9,(VLOOKUP(B261,'X9'!$B:$AZ,12,FALSE)),IF($X$1=10,(VLOOKUP(B261,'X10'!$B:$AZ,12,FALSE)),IF($X$1=11,(VLOOKUP(B261,'X11'!$B:$AZ,12,FALSE)),IF($X$1=12,(VLOOKUP(B261,'X12'!$B:$AZ,12,FALSE)),IF($X$1=13,(VLOOKUP(B261,'X13'!$B:$AZ,12,FALSE)),"B"))))))))))))))=TRUE," ",(IF($X$1=1,(VLOOKUP(B261,'X1'!$B:$AZ,12,FALSE)),IF($X$1=2,(VLOOKUP(B261,'X2'!$B:$AZ,12,FALSE)),IF($X$1=3,(VLOOKUP(B261,'X3'!$B:$AZ,12,FALSE)),IF($X$1=4,(VLOOKUP(B261,'X4'!$B:$AZ,12,FALSE)),IF($X$1=5,(VLOOKUP(B261,'X5'!$B:$AZ,12,FALSE)),IF($X$1=6,(VLOOKUP(B261,'X6'!$B:$AZ,12,FALSE)),IF($X$1=7,(VLOOKUP(B261,'X7'!$B:$AZ,12,FALSE)),IF($X$1=8,(VLOOKUP(B261,'X8'!$B:$AZ,12,FALSE)),IF($X$1=9,(VLOOKUP(B261,'X9'!$B:$AZ,12,FALSE)),IF($X$1=10,(VLOOKUP(B261,'X10'!$B:$AZ,12,FALSE)),IF($X$1=11,(VLOOKUP(B261,'X11'!$B:$AZ,12,FALSE)),IF($X$1=12,(VLOOKUP(B261,'X12'!$B:$AZ,12,FALSE)),IF($X$1=13,(VLOOKUP(B261,'X13'!$B:$AZ,12,FALSE)),"B")))))))))))))))</f>
        <v xml:space="preserve"> </v>
      </c>
      <c r="Q261" s="185" t="str">
        <f ca="1">IF(ISERROR(IF($X$1=1,(VLOOKUP(B261,'X1'!$B:$AZ,46,FALSE)),IF($X$1=2,(VLOOKUP(B261,'X2'!$B:$AZ,46,FALSE)),IF($X$1=3,(VLOOKUP(B261,'X3'!$B:$AZ,46,FALSE)),IF($X$1=4,(VLOOKUP(B261,'X4'!$B:$AZ,46,FALSE)),IF($X$1=5,(VLOOKUP(B261,'X5'!$B:$AZ,46,FALSE)),IF($X$1=6,(VLOOKUP(B261,'X6'!$B:$AZ,46,FALSE)),IF($X$1=7,(VLOOKUP(B261,'X7'!$B:$AZ,46,FALSE)),IF($X$1=8,(VLOOKUP(B261,'X8'!$B:$AZ,46,FALSE)),IF($X$1=9,(VLOOKUP(B261,'X9'!$B:$AZ,46,FALSE)),IF($X$1=10,(VLOOKUP(B261,'X10'!$B:$AZ,46,FALSE)),IF($X$1=11,(VLOOKUP(B261,'X11'!$B:$AZ,46,FALSE)),IF($X$1=12,(VLOOKUP(B261,'X12'!$B:$AZ,46,FALSE)),IF($X$1=13,(VLOOKUP(B261,'X13'!$B:$AZ,46,FALSE)),"B"))))))))))))))=TRUE," ",(IF($X$1=1,(VLOOKUP(B261,'X1'!$B:$AZ,46,FALSE)),IF($X$1=2,(VLOOKUP(B261,'X2'!$B:$AZ,46,FALSE)),IF($X$1=3,(VLOOKUP(B261,'X3'!$B:$AZ,46,FALSE)),IF($X$1=4,(VLOOKUP(B261,'X4'!$B:$AZ,46,FALSE)),IF($X$1=5,(VLOOKUP(B261,'X5'!$B:$AZ,46,FALSE)),IF($X$1=6,(VLOOKUP(B261,'X6'!$B:$AZ,46,FALSE)),IF($X$1=7,(VLOOKUP(B261,'X7'!$B:$AZ,46,FALSE)),IF($X$1=8,(VLOOKUP(B261,'X8'!$B:$AZ,46,FALSE)),IF($X$1=9,(VLOOKUP(B261,'X9'!$B:$AZ,46,FALSE)),IF($X$1=10,(VLOOKUP(B261,'X10'!$B:$AZ,46,FALSE)),IF($X$1=11,(VLOOKUP(B261,'X11'!$B:$AZ,46,FALSE)),IF($X$1=12,(VLOOKUP(B261,'X12'!$B:$AZ,46,FALSE)),IF($X$1=13,(VLOOKUP(B261,'X13'!$B:$AZ,46,FALSE)),"B")))))))))))))))</f>
        <v xml:space="preserve"> </v>
      </c>
      <c r="R261" s="185" t="str">
        <f ca="1">IF(ISERROR(IF($X$1=1,(VLOOKUP(B261,'X1'!$B:$AZ,15,FALSE)),IF($X$1=2,(VLOOKUP(B261,'X2'!$B:$AZ,15,FALSE)),IF($X$1=3,(VLOOKUP(B261,'X3'!$B:$AZ,15,FALSE)),IF($X$1=4,(VLOOKUP(B261,'X4'!$B:$AZ,15,FALSE)),IF($X$1=5,(VLOOKUP(B261,'X5'!$B:$AZ,15,FALSE)),IF($X$1=6,(VLOOKUP(B261,'X6'!$B:$AZ,15,FALSE)),IF($X$1=7,(VLOOKUP(B261,'X7'!$B:$AZ,15,FALSE)),IF($X$1=8,(VLOOKUP(B261,'X8'!$B:$AZ,15,FALSE)),IF($X$1=9,(VLOOKUP(B261,'X9'!$B:$AZ,15,FALSE)),IF($X$1=10,(VLOOKUP(B261,'X10'!$B:$AZ,15,FALSE)),IF($X$1=11,(VLOOKUP(B261,'X11'!$B:$AZ,15,FALSE)),IF($X$1=12,(VLOOKUP(B261,'X12'!$B:$AZ,15,FALSE)),IF($X$1=13,(VLOOKUP(B261,'X13'!$B:$AZ,15,FALSE)),"B"))))))))))))))=TRUE," ",(IF($X$1=1,(VLOOKUP(B261,'X1'!$B:$AZ,15,FALSE)),IF($X$1=2,(VLOOKUP(B261,'X2'!$B:$AZ,15,FALSE)),IF($X$1=3,(VLOOKUP(B261,'X3'!$B:$AZ,15,FALSE)),IF($X$1=4,(VLOOKUP(B261,'X4'!$B:$AZ,15,FALSE)),IF($X$1=5,(VLOOKUP(B261,'X5'!$B:$AZ,15,FALSE)),IF($X$1=6,(VLOOKUP(B261,'X6'!$B:$AZ,15,FALSE)),IF($X$1=7,(VLOOKUP(B261,'X7'!$B:$AZ,15,FALSE)),IF($X$1=8,(VLOOKUP(B261,'X8'!$B:$AZ,15,FALSE)),IF($X$1=9,(VLOOKUP(B261,'X9'!$B:$AZ,15,FALSE)),IF($X$1=10,(VLOOKUP(B261,'X10'!$B:$AZ,15,FALSE)),IF($X$1=11,(VLOOKUP(B261,'X11'!$B:$AZ,15,FALSE)),IF($X$1=12,(VLOOKUP(B261,'X12'!$B:$AZ,15,FALSE)),IF($X$1=13,(VLOOKUP(B261,'X13'!$B:$AZ,15,FALSE)),"B")))))))))))))))</f>
        <v xml:space="preserve"> </v>
      </c>
      <c r="S261" s="185" t="str">
        <f ca="1">IF(ISERROR(IF((IF($X$1=1,(VLOOKUP(B261,'X1'!$B:$AZ,14,FALSE)),(IF($X$1=2,(VLOOKUP(B261,'X2'!$B:$AZ,14,FALSE)),(IF($X$1=3,(VLOOKUP(B261,'X3'!$B:$AZ,14,FALSE)),(IF($X$1=4,(VLOOKUP(B261,'X4'!$B:$AZ,14,FALSE)),(IF($X$1=5,(VLOOKUP(B261,'X5'!$B:$AZ,14,FALSE)),(IF($X$1=6,(VLOOKUP(B261,'X6'!$B:$AZ,14,FALSE)),(IF($X$1=7,(VLOOKUP(B261,'X7'!$B:$AZ,14,FALSE)),(IF($X$1=8,(VLOOKUP(B261,'X8'!$B:$AZ,14,FALSE)),(IF($X$1=9,(VLOOKUP(B261,'X9'!$B:$AZ,14,FALSE)),(IF($X$1=10,(VLOOKUP(B261,'X10'!$B:$AZ,14,FALSE)),(IF($X$1=11,(VLOOKUP(B261,'X11'!$B:$AZ,14,FALSE)),(IF($X$1=12,(VLOOKUP(B261,'X12'!$B:$AZ,14,FALSE)),(VLOOKUP(B261,'X13'!$B:$AZ,14,FALSE))))))))))))))))))))))))))=$V$1," ",(IF($X$1=1,(VLOOKUP(B261,'X1'!$B:$AZ,14,FALSE)),(IF($X$1=2,(VLOOKUP(B261,'X2'!$B:$AZ,14,FALSE)),(IF($X$1=3,(VLOOKUP(B261,'X3'!$B:$AZ,14,FALSE)),(IF($X$1=4,(VLOOKUP(B261,'X4'!$B:$AZ,14,FALSE)),(IF($X$1=5,(VLOOKUP(B261,'X5'!$B:$AZ,14,FALSE)),(IF($X$1=6,(VLOOKUP(B261,'X6'!$B:$AZ,14,FALSE)),(IF($X$1=7,(VLOOKUP(B261,'X7'!$B:$AZ,14,FALSE)),(IF($X$1=8,(VLOOKUP(B261,'X8'!$B:$AZ,14,FALSE)),(IF($X$1=9,(VLOOKUP(B261,'X9'!$B:$AZ,14,FALSE)),(IF($X$1=10,(VLOOKUP(B261,'X10'!$B:$AZ,14,FALSE)),(IF($X$1=11,(VLOOKUP(B261,'X11'!$B:$AZ,14,FALSE)),(IF($X$1=12,(VLOOKUP(B261,'X12'!$B:$AZ,14,FALSE)),(VLOOKUP(B261,'X13'!$B:$AZ,14,FALSE))))))))))))))))))))))))))))=TRUE," ",(IF((IF($X$1=1,(VLOOKUP(B261,'X1'!$B:$AZ,14,FALSE)),(IF($X$1=2,(VLOOKUP(B261,'X2'!$B:$AZ,14,FALSE)),(IF($X$1=3,(VLOOKUP(B261,'X3'!$B:$AZ,14,FALSE)),(IF($X$1=4,(VLOOKUP(B261,'X4'!$B:$AZ,14,FALSE)),(IF($X$1=5,(VLOOKUP(B261,'X5'!$B:$AZ,14,FALSE)),(IF($X$1=6,(VLOOKUP(B261,'X6'!$B:$AZ,14,FALSE)),(IF($X$1=7,(VLOOKUP(B261,'X7'!$B:$AZ,14,FALSE)),(IF($X$1=8,(VLOOKUP(B261,'X8'!$B:$AZ,14,FALSE)),(IF($X$1=9,(VLOOKUP(B261,'X9'!$B:$AZ,14,FALSE)),(IF($X$1=10,(VLOOKUP(B261,'X10'!$B:$AZ,14,FALSE)),(IF($X$1=11,(VLOOKUP(B261,'X11'!$B:$AZ,14,FALSE)),(IF($X$1=12,(VLOOKUP(B261,'X12'!$B:$AZ,14,FALSE)),(VLOOKUP(B261,'X13'!$B:$AZ,14,FALSE))))))))))))))))))))))))))=$V$1," ",(IF($X$1=1,(VLOOKUP(B261,'X1'!$B:$AZ,14,FALSE)),(IF($X$1=2,(VLOOKUP(B261,'X2'!$B:$AZ,14,FALSE)),(IF($X$1=3,(VLOOKUP(B261,'X3'!$B:$AZ,14,FALSE)),(IF($X$1=4,(VLOOKUP(B261,'X4'!$B:$AZ,14,FALSE)),(IF($X$1=5,(VLOOKUP(B261,'X5'!$B:$AZ,14,FALSE)),(IF($X$1=6,(VLOOKUP(B261,'X6'!$B:$AZ,14,FALSE)),(IF($X$1=7,(VLOOKUP(B261,'X7'!$B:$AZ,14,FALSE)),(IF($X$1=8,(VLOOKUP(B261,'X8'!$B:$AZ,14,FALSE)),(IF($X$1=9,(VLOOKUP(B261,'X9'!$B:$AZ,14,FALSE)),(IF($X$1=10,(VLOOKUP(B261,'X10'!$B:$AZ,14,FALSE)),(IF($X$1=11,(VLOOKUP(B261,'X11'!$B:$AZ,14,FALSE)),(IF($X$1=12,(VLOOKUP(B261,'X12'!$B:$AZ,14,FALSE)),(VLOOKUP(B261,'X13'!$B:$AZ,14,FALSE)))))))))))))))))))))))))))))</f>
        <v xml:space="preserve"> </v>
      </c>
    </row>
    <row r="262" spans="1:19" ht="14.1" customHeight="1" x14ac:dyDescent="0.2">
      <c r="A262" s="156" t="s">
        <v>1058</v>
      </c>
      <c r="B262" s="122" t="str">
        <f>IF(ISERROR(IF($U$16=1,(VLOOKUP(A262,$AC$89:$AH$125,2,FALSE)),IF((IF($X$1=1,'X1'!B221,(IF($X$1=2,'X2'!B221,(IF($X$1=3,'X3'!B221,(IF($X$1=4,'X4'!B221,(IF($X$1=5,'X5'!B221,(IF($X$1=6,'X6'!B221,(IF($X$1=7,'X7'!B221,(IF($X$1=8,'X8'!B221,(IF($X$1=9,'X9'!B221,(IF($X$1=10,'X10'!B221,(IF($X$1=11,'X11'!B221,(IF($X$1=12,'X12'!B221,'X13'!B221))))))))))))))))))))))))="","",(IF($X$1=1,'X1'!B221,(IF($X$1=2,'X2'!B221,(IF($X$1=3,'X3'!B221,(IF($X$1=4,'X4'!B221,(IF($X$1=5,'X5'!B221,(IF($X$1=6,'X6'!B221,(IF($X$1=7,'X7'!B221,(IF($X$1=8,'X8'!B221,(IF($X$1=9,'X9'!B221,(IF($X$1=10,'X10'!B221,(IF($X$1=11,'X11'!B221,(IF($X$1=12,'X12'!B221,'X13'!B221)))))))))))))))))))))))))))=TRUE," ",(IF($U$16=1,(VLOOKUP(A262,$AC$89:$AH$125,2,FALSE)),IF((IF($X$1=1,'X1'!B221,(IF($X$1=2,'X2'!B221,(IF($X$1=3,'X3'!B221,(IF($X$1=4,'X4'!B221,(IF($X$1=5,'X5'!B221,(IF($X$1=6,'X6'!B221,(IF($X$1=7,'X7'!B221,(IF($X$1=8,'X8'!B221,(IF($X$1=9,'X9'!B221,(IF($X$1=10,'X10'!B221,(IF($X$1=11,'X11'!B221,(IF($X$1=12,'X12'!B221,'X13'!B221))))))))))))))))))))))))="","",(IF($X$1=1,'X1'!B221,(IF($X$1=2,'X2'!B221,(IF($X$1=3,'X3'!B221,(IF($X$1=4,'X4'!B221,(IF($X$1=5,'X5'!B221,(IF($X$1=6,'X6'!B221,(IF($X$1=7,'X7'!B221,(IF($X$1=8,'X8'!B221,(IF($X$1=9,'X9'!B221,(IF($X$1=10,'X10'!B221,(IF($X$1=11,'X11'!B221,(IF($X$1=12,'X12'!B221,'X13'!B221))))))))))))))))))))))))))))</f>
        <v/>
      </c>
      <c r="C262" s="181" t="str">
        <f ca="1">IF(ISERROR(IF($X$1=1,(VLOOKUP(B262,'X1'!$B:$AZ,47,FALSE)),IF($X$1=2,(VLOOKUP(B262,'X2'!$B:$AZ,47,FALSE)),IF($X$1=3,(VLOOKUP(B262,'X3'!$B:$AZ,47,FALSE)),IF($X$1=4,(VLOOKUP(B262,'X4'!$B:$AZ,47,FALSE)),IF($X$1=5,(VLOOKUP(B262,'X5'!$B:$AZ,47,FALSE)),IF($X$1=6,(VLOOKUP(B262,'X6'!$B:$AZ,47,FALSE)),IF($X$1=7,(VLOOKUP(B262,'X7'!$B:$AZ,47,FALSE)),IF($X$1=8,(VLOOKUP(B262,'X8'!$B:$AZ,47,FALSE)),IF($X$1=9,(VLOOKUP(B262,'X9'!$B:$AZ,47,FALSE)),IF($X$1=10,(VLOOKUP(B262,'X10'!$B:$AZ,47,FALSE)),IF($X$1=11,(VLOOKUP(B262,'X11'!$B:$AZ,47,FALSE)),IF($X$1=12,(VLOOKUP(B262,'X12'!$B:$AZ,47,FALSE)),IF($X$1=13,(VLOOKUP(B262,'X13'!$B:$AZ,47,FALSE)),"B"))))))))))))))=TRUE," ",(IF($X$1=1,(VLOOKUP(B262,'X1'!$B:$AZ,47,FALSE)),IF($X$1=2,(VLOOKUP(B262,'X2'!$B:$AZ,47,FALSE)),IF($X$1=3,(VLOOKUP(B262,'X3'!$B:$AZ,47,FALSE)),IF($X$1=4,(VLOOKUP(B262,'X4'!$B:$AZ,47,FALSE)),IF($X$1=5,(VLOOKUP(B262,'X5'!$B:$AZ,47,FALSE)),IF($X$1=6,(VLOOKUP(B262,'X6'!$B:$AZ,47,FALSE)),IF($X$1=7,(VLOOKUP(B262,'X7'!$B:$AZ,47,FALSE)),IF($X$1=8,(VLOOKUP(B262,'X8'!$B:$AZ,47,FALSE)),IF($X$1=9,(VLOOKUP(B262,'X9'!$B:$AZ,47,FALSE)),IF($X$1=10,(VLOOKUP(B262,'X10'!$B:$AZ,47,FALSE)),IF($X$1=11,(VLOOKUP(B262,'X11'!$B:$AZ,47,FALSE)),IF($X$1=12,(VLOOKUP(B262,'X12'!$B:$AZ,47,FALSE)),IF($X$1=13,(VLOOKUP(B262,'X13'!$B:$AZ,47,FALSE)),"B")))))))))))))))</f>
        <v xml:space="preserve"> </v>
      </c>
      <c r="D262" s="181" t="str">
        <f ca="1">IF(ISERROR(IF($X$1=1,(VLOOKUP(B262,'X1'!$B:$AP,41,FALSE)),IF($X$1=2,(VLOOKUP(B262,'X2'!$B:$AP,41,FALSE)),IF($X$1=3,(VLOOKUP(B262,'X3'!$B:$AP,41,FALSE)),IF($X$1=4,(VLOOKUP(B262,'X4'!$B:$AP,41,FALSE)),IF($X$1=5,(VLOOKUP(B262,'X5'!$B:$AP,41,FALSE)),IF($X$1=6,(VLOOKUP(B262,'X6'!$B:$AP,41,FALSE)),IF($X$1=7,(VLOOKUP(B262,'X7'!$B:$AP,41,FALSE)),IF($X$1=8,(VLOOKUP(B262,'X8'!$B:$AP,41,FALSE)),IF($X$1=9,(VLOOKUP(B262,'X9'!$B:$AP,41,FALSE)),IF($X$1=10,(VLOOKUP(B262,'X10'!$B:$AP,41,FALSE)),IF($X$1=11,(VLOOKUP(B262,'X11'!$B:$AP,41,FALSE)),IF($X$1=12,(VLOOKUP(B262,'X12'!$B:$AP,41,FALSE)),IF($X$1=13,(VLOOKUP(B262,'X13'!$B:$AP,41,FALSE)),"B"))))))))))))))=TRUE," ",(IF($X$1=1,(VLOOKUP(B262,'X1'!$B:$AP,41,FALSE)),IF($X$1=2,(VLOOKUP(B262,'X2'!$B:$AP,41,FALSE)),IF($X$1=3,(VLOOKUP(B262,'X3'!$B:$AP,41,FALSE)),IF($X$1=4,(VLOOKUP(B262,'X4'!$B:$AP,41,FALSE)),IF($X$1=5,(VLOOKUP(B262,'X5'!$B:$AP,41,FALSE)),IF($X$1=6,(VLOOKUP(B262,'X6'!$B:$AP,41,FALSE)),IF($X$1=7,(VLOOKUP(B262,'X7'!$B:$AP,41,FALSE)),IF($X$1=8,(VLOOKUP(B262,'X8'!$B:$AP,41,FALSE)),IF($X$1=9,(VLOOKUP(B262,'X9'!$B:$AP,41,FALSE)),IF($X$1=10,(VLOOKUP(B262,'X10'!$B:$AP,41,FALSE)),IF($X$1=11,(VLOOKUP(B262,'X11'!$B:$AP,41,FALSE)),IF($X$1=12,(VLOOKUP(B262,'X12'!$B:$AP,41,FALSE)),IF($X$1=13,(VLOOKUP(B262,'X13'!$B:$AP,41,FALSE)),"B")))))))))))))))</f>
        <v xml:space="preserve"> </v>
      </c>
      <c r="E262" s="182" t="str">
        <f ca="1">IF(ISERROR(IF($X$1=1,(VLOOKUP(B262,'X1'!$B:$AP,7,FALSE)),IF($X$1=2,(VLOOKUP(B262,'X2'!$B:$AP,7,FALSE)),IF($X$1=3,(VLOOKUP(B262,'X3'!$B:$AP,7,FALSE)),IF($X$1=4,(VLOOKUP(B262,'X4'!$B:$AP,7,FALSE)),IF($X$1=5,(VLOOKUP(B262,'X5'!$B:$AP,7,FALSE)),IF($X$1=6,(VLOOKUP(B262,'X6'!$B:$AP,7,FALSE)),IF($X$1=7,(VLOOKUP(B262,'X7'!$B:$AP,7,FALSE)),IF($X$1=8,(VLOOKUP(B262,'X8'!$B:$AP,7,FALSE)),IF($X$1=9,(VLOOKUP(B262,'X9'!$B:$AP,7,FALSE)),IF($X$1=10,(VLOOKUP(B262,'X10'!$B:$AP,7,FALSE)),IF($X$1=11,(VLOOKUP(B262,'X11'!$B:$AP,7,FALSE)),IF($X$1=12,(VLOOKUP(B262,'X12'!$B:$AP,7,FALSE)),IF($X$1=13,(VLOOKUP(B262,'X13'!$B:$AP,7,FALSE)),"B"))))))))))))))=TRUE," ",(IF($X$1=1,(VLOOKUP(B262,'X1'!$B:$AP,7,FALSE)),IF($X$1=2,(VLOOKUP(B262,'X2'!$B:$AP,7,FALSE)),IF($X$1=3,(VLOOKUP(B262,'X3'!$B:$AP,7,FALSE)),IF($X$1=4,(VLOOKUP(B262,'X4'!$B:$AP,7,FALSE)),IF($X$1=5,(VLOOKUP(B262,'X5'!$B:$AP,7,FALSE)),IF($X$1=6,(VLOOKUP(B262,'X6'!$B:$AP,7,FALSE)),IF($X$1=7,(VLOOKUP(B262,'X7'!$B:$AP,7,FALSE)),IF($X$1=8,(VLOOKUP(B262,'X8'!$B:$AP,7,FALSE)),IF($X$1=9,(VLOOKUP(B262,'X9'!$B:$AP,7,FALSE)),IF($X$1=10,(VLOOKUP(B262,'X10'!$B:$AP,7,FALSE)),IF($X$1=11,(VLOOKUP(B262,'X11'!$B:$AP,7,FALSE)),IF($X$1=12,(VLOOKUP(B262,'X12'!$B:$AP,7,FALSE)),IF($X$1=13,(VLOOKUP(B262,'X13'!$B:$AP,7,FALSE)),"B")))))))))))))))</f>
        <v xml:space="preserve"> </v>
      </c>
      <c r="F262" s="182" t="str">
        <f ca="1">IF(ISERROR(IF((IF($X$1=1,(VLOOKUP(B262,'X1'!$B:$AO,6,FALSE)),(IF($X$1=2,(VLOOKUP(B262,'X2'!$B:$AO,6,FALSE)),(IF($X$1=3,(VLOOKUP(B262,'X3'!$B:$AO,6,FALSE)),(IF($X$1=4,(VLOOKUP(B262,'X4'!$B:$AO,6,FALSE)),(IF($X$1=5,(VLOOKUP(B262,'X5'!$B:$AO,6,FALSE)),(IF($X$1=6,(VLOOKUP(B262,'X6'!$B:$AO,6,FALSE)),(IF($X$1=7,(VLOOKUP(B262,'X7'!$B:$AO,6,FALSE)),(IF($X$1=8,(VLOOKUP(B262,'X8'!$B:$AO,6,FALSE)),(IF($X$1=9,(VLOOKUP(B262,'X9'!$B:$AO,6,FALSE)),(IF($X$1=10,(VLOOKUP(B262,'X10'!$B:$AO,6,FALSE)),(IF($X$1=11,(VLOOKUP(B262,'X11'!$B:$AO,6,FALSE)),(IF($X$1=12,(VLOOKUP(B262,'X12'!$B:$AO,6,FALSE)),(VLOOKUP(B262,'X13'!$B:$AO,6,FALSE))))))))))))))))))))))))))=$V$1," ",(IF($X$1=1,(VLOOKUP(B262,'X1'!$B:$AO,6,FALSE)),(IF($X$1=2,(VLOOKUP(B262,'X2'!$B:$AO,6,FALSE)),(IF($X$1=3,(VLOOKUP(B262,'X3'!$B:$AO,6,FALSE)),(IF($X$1=4,(VLOOKUP(B262,'X4'!$B:$AO,6,FALSE)),(IF($X$1=5,(VLOOKUP(B262,'X5'!$B:$AO,6,FALSE)),(IF($X$1=6,(VLOOKUP(B262,'X6'!$B:$AO,6,FALSE)),(IF($X$1=7,(VLOOKUP(B262,'X7'!$B:$AO,6,FALSE)),(IF($X$1=8,(VLOOKUP(B262,'X8'!$B:$AO,6,FALSE)),(IF($X$1=9,(VLOOKUP(B262,'X9'!$B:$AO,6,FALSE)),(IF($X$1=10,(VLOOKUP(B262,'X10'!$B:$AO,6,FALSE)),(IF($X$1=11,(VLOOKUP(B262,'X11'!$B:$AO,6,FALSE)),(IF($X$1=12,(VLOOKUP(B262,'X12'!$B:$AO,6,FALSE)),(VLOOKUP(B262,'X13'!$B:$AO,6,FALSE))))))))))))))))))))))))))))=TRUE," ",(IF((IF($X$1=1,(VLOOKUP(B262,'X1'!$B:$AO,6,FALSE)),(IF($X$1=2,(VLOOKUP(B262,'X2'!$B:$AO,6,FALSE)),(IF($X$1=3,(VLOOKUP(B262,'X3'!$B:$AO,6,FALSE)),(IF($X$1=4,(VLOOKUP(B262,'X4'!$B:$AO,6,FALSE)),(IF($X$1=5,(VLOOKUP(B262,'X5'!$B:$AO,6,FALSE)),(IF($X$1=6,(VLOOKUP(B262,'X6'!$B:$AO,6,FALSE)),(IF($X$1=7,(VLOOKUP(B262,'X7'!$B:$AO,6,FALSE)),(IF($X$1=8,(VLOOKUP(B262,'X8'!$B:$AO,6,FALSE)),(IF($X$1=9,(VLOOKUP(B262,'X9'!$B:$AO,6,FALSE)),(IF($X$1=10,(VLOOKUP(B262,'X10'!$B:$AO,6,FALSE)),(IF($X$1=11,(VLOOKUP(B262,'X11'!$B:$AO,6,FALSE)),(IF($X$1=12,(VLOOKUP(B262,'X12'!$B:$AO,6,FALSE)),(VLOOKUP(B262,'X13'!$B:$AO,6,FALSE))))))))))))))))))))))))))=$V$1," ",(IF($X$1=1,(VLOOKUP(B262,'X1'!$B:$AO,6,FALSE)),(IF($X$1=2,(VLOOKUP(B262,'X2'!$B:$AO,6,FALSE)),(IF($X$1=3,(VLOOKUP(B262,'X3'!$B:$AO,6,FALSE)),(IF($X$1=4,(VLOOKUP(B262,'X4'!$B:$AO,6,FALSE)),(IF($X$1=5,(VLOOKUP(B262,'X5'!$B:$AO,6,FALSE)),(IF($X$1=6,(VLOOKUP(B262,'X6'!$B:$AO,6,FALSE)),(IF($X$1=7,(VLOOKUP(B262,'X7'!$B:$AO,6,FALSE)),(IF($X$1=8,(VLOOKUP(B262,'X8'!$B:$AO,6,FALSE)),(IF($X$1=9,(VLOOKUP(B262,'X9'!$B:$AO,6,FALSE)),(IF($X$1=10,(VLOOKUP(B262,'X10'!$B:$AO,6,FALSE)),(IF($X$1=11,(VLOOKUP(B262,'X11'!$B:$AO,6,FALSE)),(IF($X$1=12,(VLOOKUP(B262,'X12'!$B:$AO,6,FALSE)),(VLOOKUP(B262,'X13'!$B:$AO,6,FALSE)))))))))))))))))))))))))))))</f>
        <v xml:space="preserve"> </v>
      </c>
      <c r="G262" s="182" t="str">
        <f ca="1">IF(ISERROR(IF($X$1=1,(VLOOKUP(B262,'X1'!$B:$AZ,44,FALSE)),IF($X$1=2,(VLOOKUP(B262,'X2'!$B:$AZ,44,FALSE)),IF($X$1=3,(VLOOKUP(B262,'X3'!$B:$AZ,44,FALSE)),IF($X$1=4,(VLOOKUP(B262,'X4'!$B:$AZ,44,FALSE)),IF($X$1=5,(VLOOKUP(B262,'X5'!$B:$AZ,44,FALSE)),IF($X$1=6,(VLOOKUP(B262,'X6'!$B:$AZ,44,FALSE)),IF($X$1=7,(VLOOKUP(B262,'X7'!$B:$AZ,44,FALSE)),IF($X$1=8,(VLOOKUP(B262,'X8'!$B:$AZ,44,FALSE)),IF($X$1=9,(VLOOKUP(B262,'X9'!$B:$AZ,44,FALSE)),IF($X$1=10,(VLOOKUP(B262,'X10'!$B:$AZ,44,FALSE)),IF($X$1=11,(VLOOKUP(B262,'X11'!$B:$AZ,44,FALSE)),IF($X$1=12,(VLOOKUP(B262,'X12'!$B:$AZ,44,FALSE)),IF($X$1=13,(VLOOKUP(B262,'X13'!$B:$AZ,44,FALSE)),"B"))))))))))))))=TRUE," ",(IF($X$1=1,(VLOOKUP(B262,'X1'!$B:$AZ,44,FALSE)),IF($X$1=2,(VLOOKUP(B262,'X2'!$B:$AZ,44,FALSE)),IF($X$1=3,(VLOOKUP(B262,'X3'!$B:$AZ,44,FALSE)),IF($X$1=4,(VLOOKUP(B262,'X4'!$B:$AZ,44,FALSE)),IF($X$1=5,(VLOOKUP(B262,'X5'!$B:$AZ,44,FALSE)),IF($X$1=6,(VLOOKUP(B262,'X6'!$B:$AZ,44,FALSE)),IF($X$1=7,(VLOOKUP(B262,'X7'!$B:$AZ,44,FALSE)),IF($X$1=8,(VLOOKUP(B262,'X8'!$B:$AZ,44,FALSE)),IF($X$1=9,(VLOOKUP(B262,'X9'!$B:$AZ,44,FALSE)),IF($X$1=10,(VLOOKUP(B262,'X10'!$B:$AZ,44,FALSE)),IF($X$1=11,(VLOOKUP(B262,'X11'!$B:$AZ,44,FALSE)),IF($X$1=12,(VLOOKUP(B262,'X12'!$B:$AZ,44,FALSE)),IF($X$1=13,(VLOOKUP(B262,'X13'!$B:$AZ,44,FALSE)),"B")))))))))))))))</f>
        <v xml:space="preserve"> </v>
      </c>
      <c r="H262" s="182" t="str">
        <f ca="1">IF(ISERROR(IF($X$1=1,(VLOOKUP(B262,'X1'!$B:$AZ,8,FALSE)),IF($X$1=2,(VLOOKUP(B262,'X2'!$B:$AZ,8,FALSE)),IF($X$1=3,(VLOOKUP(B262,'X3'!$B:$AZ,8,FALSE)),IF($X$1=4,(VLOOKUP(B262,'X4'!$B:$AZ,8,FALSE)),IF($X$1=5,(VLOOKUP(B262,'X5'!$B:$AZ,8,FALSE)),IF($X$1=6,(VLOOKUP(B262,'X6'!$B:$AZ,8,FALSE)),IF($X$1=7,(VLOOKUP(B262,'X7'!$B:$AZ,8,FALSE)),IF($X$1=8,(VLOOKUP(B262,'X8'!$B:$AZ,8,FALSE)),IF($X$1=9,(VLOOKUP(B262,'X9'!$B:$AZ,8,FALSE)),IF($X$1=10,(VLOOKUP(B262,'X10'!$B:$AZ,8,FALSE)),IF($X$1=11,(VLOOKUP(B262,'X11'!$B:$AZ,8,FALSE)),IF($X$1=12,(VLOOKUP(B262,'X12'!$B:$AZ,8,FALSE)),IF($X$1=13,(VLOOKUP(B262,'X13'!$B:$AZ,8,FALSE)),"B"))))))))))))))=TRUE," ",(IF($X$1=1,(VLOOKUP(B262,'X1'!$B:$AZ,8,FALSE)),IF($X$1=2,(VLOOKUP(B262,'X2'!$B:$AZ,8,FALSE)),IF($X$1=3,(VLOOKUP(B262,'X3'!$B:$AZ,8,FALSE)),IF($X$1=4,(VLOOKUP(B262,'X4'!$B:$AZ,8,FALSE)),IF($X$1=5,(VLOOKUP(B262,'X5'!$B:$AZ,8,FALSE)),IF($X$1=6,(VLOOKUP(B262,'X6'!$B:$AZ,8,FALSE)),IF($X$1=7,(VLOOKUP(B262,'X7'!$B:$AZ,8,FALSE)),IF($X$1=8,(VLOOKUP(B262,'X8'!$B:$AZ,8,FALSE)),IF($X$1=9,(VLOOKUP(B262,'X9'!$B:$AZ,8,FALSE)),IF($X$1=10,(VLOOKUP(B262,'X10'!$B:$AZ,8,FALSE)),IF($X$1=11,(VLOOKUP(B262,'X11'!$B:$AZ,8,FALSE)),IF($X$1=12,(VLOOKUP(B262,'X12'!$B:$AZ,8,FALSE)),IF($X$1=13,(VLOOKUP(B262,'X13'!$B:$AZ,8,FALSE)),"B")))))))))))))))</f>
        <v xml:space="preserve"> </v>
      </c>
      <c r="I262" s="183" t="str">
        <f ca="1">IF(ISERROR(IF($X$1=1,(VLOOKUP(B262,'X1'!$B:$AZ,2,FALSE)),IF($X$1=2,(VLOOKUP(B262,'X2'!$B:$AZ,2,FALSE)),IF($X$1=3,(VLOOKUP(B262,'X3'!$B:$AZ,2,FALSE)),IF($X$1=4,(VLOOKUP(B262,'X4'!$B:$AZ,2,FALSE)),IF($X$1=5,(VLOOKUP(B262,'X5'!$B:$AZ,2,FALSE)),IF($X$1=6,(VLOOKUP(B262,'X6'!$B:$AZ,2,FALSE)),IF($X$1=7,(VLOOKUP(B262,'X7'!$B:$AZ,2,FALSE)),IF($X$1=8,(VLOOKUP(B262,'X8'!$B:$AZ,2,FALSE)),IF($X$1=9,(VLOOKUP(B262,'X9'!$B:$AZ,2,FALSE)),IF($X$1=10,(VLOOKUP(B262,'X10'!$B:$AZ,2,FALSE)),IF($X$1=11,(VLOOKUP(B262,'X11'!$B:$AZ,2,FALSE)),IF($X$1=12,(VLOOKUP(B262,'X12'!$B:$AZ,2,FALSE)),IF($X$1=13,(VLOOKUP(B262,'X13'!$B:$AZ,2,FALSE)),"B"))))))))))))))=TRUE," ",(IF($X$1=1,(VLOOKUP(B262,'X1'!$B:$AZ,2,FALSE)),IF($X$1=2,(VLOOKUP(B262,'X2'!$B:$AZ,2,FALSE)),IF($X$1=3,(VLOOKUP(B262,'X3'!$B:$AZ,2,FALSE)),IF($X$1=4,(VLOOKUP(B262,'X4'!$B:$AZ,2,FALSE)),IF($X$1=5,(VLOOKUP(B262,'X5'!$B:$AZ,2,FALSE)),IF($X$1=6,(VLOOKUP(B262,'X6'!$B:$AZ,2,FALSE)),IF($X$1=7,(VLOOKUP(B262,'X7'!$B:$AZ,2,FALSE)),IF($X$1=8,(VLOOKUP(B262,'X8'!$B:$AZ,2,FALSE)),IF($X$1=9,(VLOOKUP(B262,'X9'!$B:$AZ,2,FALSE)),IF($X$1=10,(VLOOKUP(B262,'X10'!$B:$AZ,2,FALSE)),IF($X$1=11,(VLOOKUP(B262,'X11'!$B:$AZ,2,FALSE)),IF($X$1=12,(VLOOKUP(B262,'X12'!$B:$AZ,2,FALSE)),IF($X$1=13,(VLOOKUP(B262,'X13'!$B:$AZ,2,FALSE)),"B")))))))))))))))</f>
        <v xml:space="preserve"> </v>
      </c>
      <c r="J262" s="183" t="str">
        <f ca="1">IF(ISERROR(IF($X$1=1,(VLOOKUP(B262,'X1'!$B:$AZ,3,FALSE)),IF($X$1=2,(VLOOKUP(B262,'X2'!$B:$AZ,3,FALSE)),IF($X$1=3,(VLOOKUP(B262,'X3'!$B:$AZ,3,FALSE)),IF($X$1=4,(VLOOKUP(B262,'X4'!$B:$AZ,3,FALSE)),IF($X$1=5,(VLOOKUP(B262,'X5'!$B:$AZ,3,FALSE)),IF($X$1=6,(VLOOKUP(B262,'X6'!$B:$AZ,3,FALSE)),IF($X$1=7,(VLOOKUP(B262,'X7'!$B:$AZ,3,FALSE)),IF($X$1=8,(VLOOKUP(B262,'X8'!$B:$AZ,3,FALSE)),IF($X$1=9,(VLOOKUP(B262,'X9'!$B:$AZ,3,FALSE)),IF($X$1=10,(VLOOKUP(B262,'X10'!$B:$AZ,3,FALSE)),IF($X$1=11,(VLOOKUP(B262,'X11'!$B:$AZ,3,FALSE)),IF($X$1=12,(VLOOKUP(B262,'X12'!$B:$AZ,3,FALSE)),IF($X$1=13,(VLOOKUP(B262,'X13'!$B:$AZ,3,FALSE)),"B"))))))))))))))=TRUE," ",(IF($X$1=1,(VLOOKUP(B262,'X1'!$B:$AZ,3,FALSE)),IF($X$1=2,(VLOOKUP(B262,'X2'!$B:$AZ,3,FALSE)),IF($X$1=3,(VLOOKUP(B262,'X3'!$B:$AZ,3,FALSE)),IF($X$1=4,(VLOOKUP(B262,'X4'!$B:$AZ,3,FALSE)),IF($X$1=5,(VLOOKUP(B262,'X5'!$B:$AZ,3,FALSE)),IF($X$1=6,(VLOOKUP(B262,'X6'!$B:$AZ,3,FALSE)),IF($X$1=7,(VLOOKUP(B262,'X7'!$B:$AZ,3,FALSE)),IF($X$1=8,(VLOOKUP(B262,'X8'!$B:$AZ,3,FALSE)),IF($X$1=9,(VLOOKUP(B262,'X9'!$B:$AZ,3,FALSE)),IF($X$1=10,(VLOOKUP(B262,'X10'!$B:$AZ,3,FALSE)),IF($X$1=11,(VLOOKUP(B262,'X11'!$B:$AZ,3,FALSE)),IF($X$1=12,(VLOOKUP(B262,'X12'!$B:$AZ,3,FALSE)),IF($X$1=13,(VLOOKUP(B262,'X13'!$B:$AZ,3,FALSE)),"B")))))))))))))))</f>
        <v xml:space="preserve"> </v>
      </c>
      <c r="K262" s="183" t="str">
        <f ca="1">IF(ISERROR(IF($X$1=1,(VLOOKUP(B262,'X1'!$B:$AZ,5,FALSE)),IF($X$1=2,(VLOOKUP(B262,'X2'!$B:$AZ,5,FALSE)),IF($X$1=3,(VLOOKUP(B262,'X3'!$B:$AZ,5,FALSE)),IF($X$1=4,(VLOOKUP(B262,'X4'!$B:$AZ,5,FALSE)),IF($X$1=5,(VLOOKUP(B262,'X5'!$B:$AZ,5,FALSE)),IF($X$1=6,(VLOOKUP(B262,'X6'!$B:$AZ,5,FALSE)),IF($X$1=7,(VLOOKUP(B262,'X7'!$B:$AZ,5,FALSE)),IF($X$1=8,(VLOOKUP(B262,'X8'!$B:$AZ,5,FALSE)),IF($X$1=9,(VLOOKUP(B262,'X9'!$B:$AZ,5,FALSE)),IF($X$1=10,(VLOOKUP(B262,'X10'!$B:$AZ,5,FALSE)),IF($X$1=11,(VLOOKUP(B262,'X11'!$B:$AZ,5,FALSE)),IF($X$1=12,(VLOOKUP(B262,'X12'!$B:$AZ,5,FALSE)),IF($X$1=13,(VLOOKUP(B262,'X13'!$B:$AZ,5,FALSE)),"B"))))))))))))))=TRUE," ",(IF($X$1=1,(VLOOKUP(B262,'X1'!$B:$AZ,5,FALSE)),IF($X$1=2,(VLOOKUP(B262,'X2'!$B:$AZ,5,FALSE)),IF($X$1=3,(VLOOKUP(B262,'X3'!$B:$AZ,5,FALSE)),IF($X$1=4,(VLOOKUP(B262,'X4'!$B:$AZ,5,FALSE)),IF($X$1=5,(VLOOKUP(B262,'X5'!$B:$AZ,5,FALSE)),IF($X$1=6,(VLOOKUP(B262,'X6'!$B:$AZ,5,FALSE)),IF($X$1=7,(VLOOKUP(B262,'X7'!$B:$AZ,5,FALSE)),IF($X$1=8,(VLOOKUP(B262,'X8'!$B:$AZ,5,FALSE)),IF($X$1=9,(VLOOKUP(B262,'X9'!$B:$AZ,5,FALSE)),IF($X$1=10,(VLOOKUP(B262,'X10'!$B:$AZ,5,FALSE)),IF($X$1=11,(VLOOKUP(B262,'X11'!$B:$AZ,5,FALSE)),IF($X$1=12,(VLOOKUP(B262,'X12'!$B:$AZ,5,FALSE)),IF($X$1=13,(VLOOKUP(B262,'X13'!$B:$AZ,5,FALSE)),"B")))))))))))))))</f>
        <v xml:space="preserve"> </v>
      </c>
      <c r="L262" s="184" t="str">
        <f ca="1">IF(ISERROR(IF($X$1=1,(VLOOKUP(B262,'X1'!$B:$AZ,9,FALSE)),IF($X$1=2,(VLOOKUP(B262,'X2'!$B:$AZ,9,FALSE)),IF($X$1=3,(VLOOKUP(B262,'X3'!$B:$AZ,9,FALSE)),IF($X$1=4,(VLOOKUP(B262,'X4'!$B:$AZ,9,FALSE)),IF($X$1=5,(VLOOKUP(B262,'X5'!$B:$AZ,9,FALSE)),IF($X$1=6,(VLOOKUP(B262,'X6'!$B:$AZ,9,FALSE)),IF($X$1=7,(VLOOKUP(B262,'X7'!$B:$AZ,9,FALSE)),IF($X$1=8,(VLOOKUP(B262,'X8'!$B:$AZ,9,FALSE)),IF($X$1=9,(VLOOKUP(B262,'X9'!$B:$AZ,9,FALSE)),IF($X$1=10,(VLOOKUP(B262,'X10'!$B:$AZ,9,FALSE)),IF($X$1=11,(VLOOKUP(B262,'X11'!$B:$AZ,9,FALSE)),IF($X$1=12,(VLOOKUP(B262,'X12'!$B:$AZ,9,FALSE)),IF($X$1=13,(VLOOKUP(B262,'X13'!$B:$AZ,9,FALSE)),"B"))))))))))))))=TRUE," ",(IF($X$1=1,(VLOOKUP(B262,'X1'!$B:$AZ,9,FALSE)),IF($X$1=2,(VLOOKUP(B262,'X2'!$B:$AZ,9,FALSE)),IF($X$1=3,(VLOOKUP(B262,'X3'!$B:$AZ,9,FALSE)),IF($X$1=4,(VLOOKUP(B262,'X4'!$B:$AZ,9,FALSE)),IF($X$1=5,(VLOOKUP(B262,'X5'!$B:$AZ,9,FALSE)),IF($X$1=6,(VLOOKUP(B262,'X6'!$B:$AZ,9,FALSE)),IF($X$1=7,(VLOOKUP(B262,'X7'!$B:$AZ,9,FALSE)),IF($X$1=8,(VLOOKUP(B262,'X8'!$B:$AZ,9,FALSE)),IF($X$1=9,(VLOOKUP(B262,'X9'!$B:$AZ,9,FALSE)),IF($X$1=10,(VLOOKUP(B262,'X10'!$B:$AZ,9,FALSE)),IF($X$1=11,(VLOOKUP(B262,'X11'!$B:$AZ,9,FALSE)),IF($X$1=12,(VLOOKUP(B262,'X12'!$B:$AZ,9,FALSE)),IF($X$1=13,(VLOOKUP(B262,'X13'!$B:$AZ,9,FALSE)),"B")))))))))))))))</f>
        <v xml:space="preserve"> </v>
      </c>
      <c r="M262" s="184" t="str">
        <f ca="1">IF(ISERROR(IF($X$1=1,(VLOOKUP(B262,'X1'!$B:$AZ,10,FALSE)),IF($X$1=2,(VLOOKUP(B262,'X2'!$B:$AZ,10,FALSE)),IF($X$1=3,(VLOOKUP(B262,'X3'!$B:$AZ,10,FALSE)),IF($X$1=4,(VLOOKUP(B262,'X4'!$B:$AZ,10,FALSE)),IF($X$1=5,(VLOOKUP(B262,'X5'!$B:$AZ,10,FALSE)),IF($X$1=6,(VLOOKUP(B262,'X6'!$B:$AZ,10,FALSE)),IF($X$1=7,(VLOOKUP(B262,'X7'!$B:$AZ,10,FALSE)),IF($X$1=8,(VLOOKUP(B262,'X8'!$B:$AZ,10,FALSE)),IF($X$1=9,(VLOOKUP(B262,'X9'!$B:$AZ,10,FALSE)),IF($X$1=10,(VLOOKUP(B262,'X10'!$B:$AZ,10,FALSE)),IF($X$1=11,(VLOOKUP(B262,'X11'!$B:$AZ,10,FALSE)),IF($X$1=12,(VLOOKUP(B262,'X12'!$B:$AZ,10,FALSE)),IF($X$1=13,(VLOOKUP(B262,'X13'!$B:$AZ,10,FALSE)),"B"))))))))))))))=TRUE," ",(IF($X$1=1,(VLOOKUP(B262,'X1'!$B:$AZ,10,FALSE)),IF($X$1=2,(VLOOKUP(B262,'X2'!$B:$AZ,10,FALSE)),IF($X$1=3,(VLOOKUP(B262,'X3'!$B:$AZ,10,FALSE)),IF($X$1=4,(VLOOKUP(B262,'X4'!$B:$AZ,10,FALSE)),IF($X$1=5,(VLOOKUP(B262,'X5'!$B:$AZ,10,FALSE)),IF($X$1=6,(VLOOKUP(B262,'X6'!$B:$AZ,10,FALSE)),IF($X$1=7,(VLOOKUP(B262,'X7'!$B:$AZ,10,FALSE)),IF($X$1=8,(VLOOKUP(B262,'X8'!$B:$AZ,10,FALSE)),IF($X$1=9,(VLOOKUP(B262,'X9'!$B:$AZ,10,FALSE)),IF($X$1=10,(VLOOKUP(B262,'X10'!$B:$AZ,10,FALSE)),IF($X$1=11,(VLOOKUP(B262,'X11'!$B:$AZ,10,FALSE)),IF($X$1=12,(VLOOKUP(B262,'X12'!$B:$AZ,10,FALSE)),IF($X$1=13,(VLOOKUP(B262,'X13'!$B:$AZ,10,FALSE)),"B")))))))))))))))</f>
        <v xml:space="preserve"> </v>
      </c>
      <c r="N262" s="185" t="str">
        <f ca="1">IF(ISERROR(IF($X$1=1,(VLOOKUP(B262,'X1'!$B:$AZ,45,FALSE)),IF($X$1=2,(VLOOKUP(B262,'X2'!$B:$AZ,45,FALSE)),IF($X$1=3,(VLOOKUP(B262,'X3'!$B:$AZ,45,FALSE)),IF($X$1=4,(VLOOKUP(B262,'X4'!$B:$AZ,45,FALSE)),IF($X$1=5,(VLOOKUP(B262,'X5'!$B:$AZ,45,FALSE)),IF($X$1=6,(VLOOKUP(B262,'X6'!$B:$AZ,45,FALSE)),IF($X$1=7,(VLOOKUP(B262,'X7'!$B:$AZ,45,FALSE)),IF($X$1=8,(VLOOKUP(B262,'X8'!$B:$AZ,45,FALSE)),IF($X$1=9,(VLOOKUP(B262,'X9'!$B:$AZ,45,FALSE)),IF($X$1=10,(VLOOKUP(B262,'X10'!$B:$AZ,45,FALSE)),IF($X$1=11,(VLOOKUP(B262,'X11'!$B:$AZ,45,FALSE)),IF($X$1=12,(VLOOKUP(B262,'X12'!$B:$AZ,45,FALSE)),IF($X$1=13,(VLOOKUP(B262,'X13'!$B:$AZ,45,FALSE)),"B"))))))))))))))=TRUE," ",(IF($X$1=1,(VLOOKUP(B262,'X1'!$B:$AZ,45,FALSE)),IF($X$1=2,(VLOOKUP(B262,'X2'!$B:$AZ,45,FALSE)),IF($X$1=3,(VLOOKUP(B262,'X3'!$B:$AZ,45,FALSE)),IF($X$1=4,(VLOOKUP(B262,'X4'!$B:$AZ,45,FALSE)),IF($X$1=5,(VLOOKUP(B262,'X5'!$B:$AZ,45,FALSE)),IF($X$1=6,(VLOOKUP(B262,'X6'!$B:$AZ,45,FALSE)),IF($X$1=7,(VLOOKUP(B262,'X7'!$B:$AZ,45,FALSE)),IF($X$1=8,(VLOOKUP(B262,'X8'!$B:$AZ,45,FALSE)),IF($X$1=9,(VLOOKUP(B262,'X9'!$B:$AZ,45,FALSE)),IF($X$1=10,(VLOOKUP(B262,'X10'!$B:$AZ,45,FALSE)),IF($X$1=11,(VLOOKUP(B262,'X11'!$B:$AZ,45,FALSE)),IF($X$1=12,(VLOOKUP(B262,'X12'!$B:$AZ,45,FALSE)),IF($X$1=13,(VLOOKUP(B262,'X13'!$B:$AZ,45,FALSE)),"B")))))))))))))))</f>
        <v xml:space="preserve"> </v>
      </c>
      <c r="O262" s="184" t="str">
        <f ca="1">IF(ISERROR(IF($X$1=1,(VLOOKUP(B262,'X1'!$B:$AZ,11,FALSE)),IF($X$1=2,(VLOOKUP(B262,'X2'!$B:$AZ,11,FALSE)),IF($X$1=3,(VLOOKUP(B262,'X3'!$B:$AZ,11,FALSE)),IF($X$1=4,(VLOOKUP(B262,'X4'!$B:$AZ,11,FALSE)),IF($X$1=5,(VLOOKUP(B262,'X5'!$B:$AZ,11,FALSE)),IF($X$1=6,(VLOOKUP(B262,'X6'!$B:$AZ,11,FALSE)),IF($X$1=7,(VLOOKUP(B262,'X7'!$B:$AZ,11,FALSE)),IF($X$1=8,(VLOOKUP(B262,'X8'!$B:$AZ,11,FALSE)),IF($X$1=9,(VLOOKUP(B262,'X9'!$B:$AZ,11,FALSE)),IF($X$1=10,(VLOOKUP(B262,'X10'!$B:$AZ,11,FALSE)),IF($X$1=11,(VLOOKUP(B262,'X11'!$B:$AZ,11,FALSE)),IF($X$1=12,(VLOOKUP(B262,'X12'!$B:$AZ,11,FALSE)),IF($X$1=13,(VLOOKUP(B262,'X13'!$B:$AZ,11,FALSE)),"B"))))))))))))))=TRUE," ",(IF($X$1=1,(VLOOKUP(B262,'X1'!$B:$AZ,11,FALSE)),IF($X$1=2,(VLOOKUP(B262,'X2'!$B:$AZ,11,FALSE)),IF($X$1=3,(VLOOKUP(B262,'X3'!$B:$AZ,11,FALSE)),IF($X$1=4,(VLOOKUP(B262,'X4'!$B:$AZ,11,FALSE)),IF($X$1=5,(VLOOKUP(B262,'X5'!$B:$AZ,11,FALSE)),IF($X$1=6,(VLOOKUP(B262,'X6'!$B:$AZ,11,FALSE)),IF($X$1=7,(VLOOKUP(B262,'X7'!$B:$AZ,11,FALSE)),IF($X$1=8,(VLOOKUP(B262,'X8'!$B:$AZ,11,FALSE)),IF($X$1=9,(VLOOKUP(B262,'X9'!$B:$AZ,11,FALSE)),IF($X$1=10,(VLOOKUP(B262,'X10'!$B:$AZ,11,FALSE)),IF($X$1=11,(VLOOKUP(B262,'X11'!$B:$AZ,11,FALSE)),IF($X$1=12,(VLOOKUP(B262,'X12'!$B:$AZ,11,FALSE)),IF($X$1=13,(VLOOKUP(B262,'X13'!$B:$AZ,11,FALSE)),"B")))))))))))))))</f>
        <v xml:space="preserve"> </v>
      </c>
      <c r="P262" s="184" t="str">
        <f ca="1">IF(ISERROR(IF($X$1=1,(VLOOKUP(B262,'X1'!$B:$AZ,12,FALSE)),IF($X$1=2,(VLOOKUP(B262,'X2'!$B:$AZ,12,FALSE)),IF($X$1=3,(VLOOKUP(B262,'X3'!$B:$AZ,12,FALSE)),IF($X$1=4,(VLOOKUP(B262,'X4'!$B:$AZ,12,FALSE)),IF($X$1=5,(VLOOKUP(B262,'X5'!$B:$AZ,12,FALSE)),IF($X$1=6,(VLOOKUP(B262,'X6'!$B:$AZ,12,FALSE)),IF($X$1=7,(VLOOKUP(B262,'X7'!$B:$AZ,12,FALSE)),IF($X$1=8,(VLOOKUP(B262,'X8'!$B:$AZ,12,FALSE)),IF($X$1=9,(VLOOKUP(B262,'X9'!$B:$AZ,12,FALSE)),IF($X$1=10,(VLOOKUP(B262,'X10'!$B:$AZ,12,FALSE)),IF($X$1=11,(VLOOKUP(B262,'X11'!$B:$AZ,12,FALSE)),IF($X$1=12,(VLOOKUP(B262,'X12'!$B:$AZ,12,FALSE)),IF($X$1=13,(VLOOKUP(B262,'X13'!$B:$AZ,12,FALSE)),"B"))))))))))))))=TRUE," ",(IF($X$1=1,(VLOOKUP(B262,'X1'!$B:$AZ,12,FALSE)),IF($X$1=2,(VLOOKUP(B262,'X2'!$B:$AZ,12,FALSE)),IF($X$1=3,(VLOOKUP(B262,'X3'!$B:$AZ,12,FALSE)),IF($X$1=4,(VLOOKUP(B262,'X4'!$B:$AZ,12,FALSE)),IF($X$1=5,(VLOOKUP(B262,'X5'!$B:$AZ,12,FALSE)),IF($X$1=6,(VLOOKUP(B262,'X6'!$B:$AZ,12,FALSE)),IF($X$1=7,(VLOOKUP(B262,'X7'!$B:$AZ,12,FALSE)),IF($X$1=8,(VLOOKUP(B262,'X8'!$B:$AZ,12,FALSE)),IF($X$1=9,(VLOOKUP(B262,'X9'!$B:$AZ,12,FALSE)),IF($X$1=10,(VLOOKUP(B262,'X10'!$B:$AZ,12,FALSE)),IF($X$1=11,(VLOOKUP(B262,'X11'!$B:$AZ,12,FALSE)),IF($X$1=12,(VLOOKUP(B262,'X12'!$B:$AZ,12,FALSE)),IF($X$1=13,(VLOOKUP(B262,'X13'!$B:$AZ,12,FALSE)),"B")))))))))))))))</f>
        <v xml:space="preserve"> </v>
      </c>
      <c r="Q262" s="185" t="str">
        <f ca="1">IF(ISERROR(IF($X$1=1,(VLOOKUP(B262,'X1'!$B:$AZ,46,FALSE)),IF($X$1=2,(VLOOKUP(B262,'X2'!$B:$AZ,46,FALSE)),IF($X$1=3,(VLOOKUP(B262,'X3'!$B:$AZ,46,FALSE)),IF($X$1=4,(VLOOKUP(B262,'X4'!$B:$AZ,46,FALSE)),IF($X$1=5,(VLOOKUP(B262,'X5'!$B:$AZ,46,FALSE)),IF($X$1=6,(VLOOKUP(B262,'X6'!$B:$AZ,46,FALSE)),IF($X$1=7,(VLOOKUP(B262,'X7'!$B:$AZ,46,FALSE)),IF($X$1=8,(VLOOKUP(B262,'X8'!$B:$AZ,46,FALSE)),IF($X$1=9,(VLOOKUP(B262,'X9'!$B:$AZ,46,FALSE)),IF($X$1=10,(VLOOKUP(B262,'X10'!$B:$AZ,46,FALSE)),IF($X$1=11,(VLOOKUP(B262,'X11'!$B:$AZ,46,FALSE)),IF($X$1=12,(VLOOKUP(B262,'X12'!$B:$AZ,46,FALSE)),IF($X$1=13,(VLOOKUP(B262,'X13'!$B:$AZ,46,FALSE)),"B"))))))))))))))=TRUE," ",(IF($X$1=1,(VLOOKUP(B262,'X1'!$B:$AZ,46,FALSE)),IF($X$1=2,(VLOOKUP(B262,'X2'!$B:$AZ,46,FALSE)),IF($X$1=3,(VLOOKUP(B262,'X3'!$B:$AZ,46,FALSE)),IF($X$1=4,(VLOOKUP(B262,'X4'!$B:$AZ,46,FALSE)),IF($X$1=5,(VLOOKUP(B262,'X5'!$B:$AZ,46,FALSE)),IF($X$1=6,(VLOOKUP(B262,'X6'!$B:$AZ,46,FALSE)),IF($X$1=7,(VLOOKUP(B262,'X7'!$B:$AZ,46,FALSE)),IF($X$1=8,(VLOOKUP(B262,'X8'!$B:$AZ,46,FALSE)),IF($X$1=9,(VLOOKUP(B262,'X9'!$B:$AZ,46,FALSE)),IF($X$1=10,(VLOOKUP(B262,'X10'!$B:$AZ,46,FALSE)),IF($X$1=11,(VLOOKUP(B262,'X11'!$B:$AZ,46,FALSE)),IF($X$1=12,(VLOOKUP(B262,'X12'!$B:$AZ,46,FALSE)),IF($X$1=13,(VLOOKUP(B262,'X13'!$B:$AZ,46,FALSE)),"B")))))))))))))))</f>
        <v xml:space="preserve"> </v>
      </c>
      <c r="R262" s="185" t="str">
        <f ca="1">IF(ISERROR(IF($X$1=1,(VLOOKUP(B262,'X1'!$B:$AZ,15,FALSE)),IF($X$1=2,(VLOOKUP(B262,'X2'!$B:$AZ,15,FALSE)),IF($X$1=3,(VLOOKUP(B262,'X3'!$B:$AZ,15,FALSE)),IF($X$1=4,(VLOOKUP(B262,'X4'!$B:$AZ,15,FALSE)),IF($X$1=5,(VLOOKUP(B262,'X5'!$B:$AZ,15,FALSE)),IF($X$1=6,(VLOOKUP(B262,'X6'!$B:$AZ,15,FALSE)),IF($X$1=7,(VLOOKUP(B262,'X7'!$B:$AZ,15,FALSE)),IF($X$1=8,(VLOOKUP(B262,'X8'!$B:$AZ,15,FALSE)),IF($X$1=9,(VLOOKUP(B262,'X9'!$B:$AZ,15,FALSE)),IF($X$1=10,(VLOOKUP(B262,'X10'!$B:$AZ,15,FALSE)),IF($X$1=11,(VLOOKUP(B262,'X11'!$B:$AZ,15,FALSE)),IF($X$1=12,(VLOOKUP(B262,'X12'!$B:$AZ,15,FALSE)),IF($X$1=13,(VLOOKUP(B262,'X13'!$B:$AZ,15,FALSE)),"B"))))))))))))))=TRUE," ",(IF($X$1=1,(VLOOKUP(B262,'X1'!$B:$AZ,15,FALSE)),IF($X$1=2,(VLOOKUP(B262,'X2'!$B:$AZ,15,FALSE)),IF($X$1=3,(VLOOKUP(B262,'X3'!$B:$AZ,15,FALSE)),IF($X$1=4,(VLOOKUP(B262,'X4'!$B:$AZ,15,FALSE)),IF($X$1=5,(VLOOKUP(B262,'X5'!$B:$AZ,15,FALSE)),IF($X$1=6,(VLOOKUP(B262,'X6'!$B:$AZ,15,FALSE)),IF($X$1=7,(VLOOKUP(B262,'X7'!$B:$AZ,15,FALSE)),IF($X$1=8,(VLOOKUP(B262,'X8'!$B:$AZ,15,FALSE)),IF($X$1=9,(VLOOKUP(B262,'X9'!$B:$AZ,15,FALSE)),IF($X$1=10,(VLOOKUP(B262,'X10'!$B:$AZ,15,FALSE)),IF($X$1=11,(VLOOKUP(B262,'X11'!$B:$AZ,15,FALSE)),IF($X$1=12,(VLOOKUP(B262,'X12'!$B:$AZ,15,FALSE)),IF($X$1=13,(VLOOKUP(B262,'X13'!$B:$AZ,15,FALSE)),"B")))))))))))))))</f>
        <v xml:space="preserve"> </v>
      </c>
      <c r="S262" s="185" t="str">
        <f ca="1">IF(ISERROR(IF((IF($X$1=1,(VLOOKUP(B262,'X1'!$B:$AZ,14,FALSE)),(IF($X$1=2,(VLOOKUP(B262,'X2'!$B:$AZ,14,FALSE)),(IF($X$1=3,(VLOOKUP(B262,'X3'!$B:$AZ,14,FALSE)),(IF($X$1=4,(VLOOKUP(B262,'X4'!$B:$AZ,14,FALSE)),(IF($X$1=5,(VLOOKUP(B262,'X5'!$B:$AZ,14,FALSE)),(IF($X$1=6,(VLOOKUP(B262,'X6'!$B:$AZ,14,FALSE)),(IF($X$1=7,(VLOOKUP(B262,'X7'!$B:$AZ,14,FALSE)),(IF($X$1=8,(VLOOKUP(B262,'X8'!$B:$AZ,14,FALSE)),(IF($X$1=9,(VLOOKUP(B262,'X9'!$B:$AZ,14,FALSE)),(IF($X$1=10,(VLOOKUP(B262,'X10'!$B:$AZ,14,FALSE)),(IF($X$1=11,(VLOOKUP(B262,'X11'!$B:$AZ,14,FALSE)),(IF($X$1=12,(VLOOKUP(B262,'X12'!$B:$AZ,14,FALSE)),(VLOOKUP(B262,'X13'!$B:$AZ,14,FALSE))))))))))))))))))))))))))=$V$1," ",(IF($X$1=1,(VLOOKUP(B262,'X1'!$B:$AZ,14,FALSE)),(IF($X$1=2,(VLOOKUP(B262,'X2'!$B:$AZ,14,FALSE)),(IF($X$1=3,(VLOOKUP(B262,'X3'!$B:$AZ,14,FALSE)),(IF($X$1=4,(VLOOKUP(B262,'X4'!$B:$AZ,14,FALSE)),(IF($X$1=5,(VLOOKUP(B262,'X5'!$B:$AZ,14,FALSE)),(IF($X$1=6,(VLOOKUP(B262,'X6'!$B:$AZ,14,FALSE)),(IF($X$1=7,(VLOOKUP(B262,'X7'!$B:$AZ,14,FALSE)),(IF($X$1=8,(VLOOKUP(B262,'X8'!$B:$AZ,14,FALSE)),(IF($X$1=9,(VLOOKUP(B262,'X9'!$B:$AZ,14,FALSE)),(IF($X$1=10,(VLOOKUP(B262,'X10'!$B:$AZ,14,FALSE)),(IF($X$1=11,(VLOOKUP(B262,'X11'!$B:$AZ,14,FALSE)),(IF($X$1=12,(VLOOKUP(B262,'X12'!$B:$AZ,14,FALSE)),(VLOOKUP(B262,'X13'!$B:$AZ,14,FALSE))))))))))))))))))))))))))))=TRUE," ",(IF((IF($X$1=1,(VLOOKUP(B262,'X1'!$B:$AZ,14,FALSE)),(IF($X$1=2,(VLOOKUP(B262,'X2'!$B:$AZ,14,FALSE)),(IF($X$1=3,(VLOOKUP(B262,'X3'!$B:$AZ,14,FALSE)),(IF($X$1=4,(VLOOKUP(B262,'X4'!$B:$AZ,14,FALSE)),(IF($X$1=5,(VLOOKUP(B262,'X5'!$B:$AZ,14,FALSE)),(IF($X$1=6,(VLOOKUP(B262,'X6'!$B:$AZ,14,FALSE)),(IF($X$1=7,(VLOOKUP(B262,'X7'!$B:$AZ,14,FALSE)),(IF($X$1=8,(VLOOKUP(B262,'X8'!$B:$AZ,14,FALSE)),(IF($X$1=9,(VLOOKUP(B262,'X9'!$B:$AZ,14,FALSE)),(IF($X$1=10,(VLOOKUP(B262,'X10'!$B:$AZ,14,FALSE)),(IF($X$1=11,(VLOOKUP(B262,'X11'!$B:$AZ,14,FALSE)),(IF($X$1=12,(VLOOKUP(B262,'X12'!$B:$AZ,14,FALSE)),(VLOOKUP(B262,'X13'!$B:$AZ,14,FALSE))))))))))))))))))))))))))=$V$1," ",(IF($X$1=1,(VLOOKUP(B262,'X1'!$B:$AZ,14,FALSE)),(IF($X$1=2,(VLOOKUP(B262,'X2'!$B:$AZ,14,FALSE)),(IF($X$1=3,(VLOOKUP(B262,'X3'!$B:$AZ,14,FALSE)),(IF($X$1=4,(VLOOKUP(B262,'X4'!$B:$AZ,14,FALSE)),(IF($X$1=5,(VLOOKUP(B262,'X5'!$B:$AZ,14,FALSE)),(IF($X$1=6,(VLOOKUP(B262,'X6'!$B:$AZ,14,FALSE)),(IF($X$1=7,(VLOOKUP(B262,'X7'!$B:$AZ,14,FALSE)),(IF($X$1=8,(VLOOKUP(B262,'X8'!$B:$AZ,14,FALSE)),(IF($X$1=9,(VLOOKUP(B262,'X9'!$B:$AZ,14,FALSE)),(IF($X$1=10,(VLOOKUP(B262,'X10'!$B:$AZ,14,FALSE)),(IF($X$1=11,(VLOOKUP(B262,'X11'!$B:$AZ,14,FALSE)),(IF($X$1=12,(VLOOKUP(B262,'X12'!$B:$AZ,14,FALSE)),(VLOOKUP(B262,'X13'!$B:$AZ,14,FALSE)))))))))))))))))))))))))))))</f>
        <v xml:space="preserve"> </v>
      </c>
    </row>
    <row r="263" spans="1:19" ht="14.1" customHeight="1" x14ac:dyDescent="0.2">
      <c r="A263" s="156" t="s">
        <v>1058</v>
      </c>
      <c r="B263" s="122" t="str">
        <f>IF(ISERROR(IF($U$16=1,(VLOOKUP(A263,$AC$89:$AH$125,2,FALSE)),IF((IF($X$1=1,'X1'!B222,(IF($X$1=2,'X2'!B222,(IF($X$1=3,'X3'!B222,(IF($X$1=4,'X4'!B222,(IF($X$1=5,'X5'!B222,(IF($X$1=6,'X6'!B222,(IF($X$1=7,'X7'!B222,(IF($X$1=8,'X8'!B222,(IF($X$1=9,'X9'!B222,(IF($X$1=10,'X10'!B222,(IF($X$1=11,'X11'!B222,(IF($X$1=12,'X12'!B222,'X13'!B222))))))))))))))))))))))))="","",(IF($X$1=1,'X1'!B222,(IF($X$1=2,'X2'!B222,(IF($X$1=3,'X3'!B222,(IF($X$1=4,'X4'!B222,(IF($X$1=5,'X5'!B222,(IF($X$1=6,'X6'!B222,(IF($X$1=7,'X7'!B222,(IF($X$1=8,'X8'!B222,(IF($X$1=9,'X9'!B222,(IF($X$1=10,'X10'!B222,(IF($X$1=11,'X11'!B222,(IF($X$1=12,'X12'!B222,'X13'!B222)))))))))))))))))))))))))))=TRUE," ",(IF($U$16=1,(VLOOKUP(A263,$AC$89:$AH$125,2,FALSE)),IF((IF($X$1=1,'X1'!B222,(IF($X$1=2,'X2'!B222,(IF($X$1=3,'X3'!B222,(IF($X$1=4,'X4'!B222,(IF($X$1=5,'X5'!B222,(IF($X$1=6,'X6'!B222,(IF($X$1=7,'X7'!B222,(IF($X$1=8,'X8'!B222,(IF($X$1=9,'X9'!B222,(IF($X$1=10,'X10'!B222,(IF($X$1=11,'X11'!B222,(IF($X$1=12,'X12'!B222,'X13'!B222))))))))))))))))))))))))="","",(IF($X$1=1,'X1'!B222,(IF($X$1=2,'X2'!B222,(IF($X$1=3,'X3'!B222,(IF($X$1=4,'X4'!B222,(IF($X$1=5,'X5'!B222,(IF($X$1=6,'X6'!B222,(IF($X$1=7,'X7'!B222,(IF($X$1=8,'X8'!B222,(IF($X$1=9,'X9'!B222,(IF($X$1=10,'X10'!B222,(IF($X$1=11,'X11'!B222,(IF($X$1=12,'X12'!B222,'X13'!B222))))))))))))))))))))))))))))</f>
        <v/>
      </c>
      <c r="C263" s="181" t="str">
        <f ca="1">IF(ISERROR(IF($X$1=1,(VLOOKUP(B263,'X1'!$B:$AZ,47,FALSE)),IF($X$1=2,(VLOOKUP(B263,'X2'!$B:$AZ,47,FALSE)),IF($X$1=3,(VLOOKUP(B263,'X3'!$B:$AZ,47,FALSE)),IF($X$1=4,(VLOOKUP(B263,'X4'!$B:$AZ,47,FALSE)),IF($X$1=5,(VLOOKUP(B263,'X5'!$B:$AZ,47,FALSE)),IF($X$1=6,(VLOOKUP(B263,'X6'!$B:$AZ,47,FALSE)),IF($X$1=7,(VLOOKUP(B263,'X7'!$B:$AZ,47,FALSE)),IF($X$1=8,(VLOOKUP(B263,'X8'!$B:$AZ,47,FALSE)),IF($X$1=9,(VLOOKUP(B263,'X9'!$B:$AZ,47,FALSE)),IF($X$1=10,(VLOOKUP(B263,'X10'!$B:$AZ,47,FALSE)),IF($X$1=11,(VLOOKUP(B263,'X11'!$B:$AZ,47,FALSE)),IF($X$1=12,(VLOOKUP(B263,'X12'!$B:$AZ,47,FALSE)),IF($X$1=13,(VLOOKUP(B263,'X13'!$B:$AZ,47,FALSE)),"B"))))))))))))))=TRUE," ",(IF($X$1=1,(VLOOKUP(B263,'X1'!$B:$AZ,47,FALSE)),IF($X$1=2,(VLOOKUP(B263,'X2'!$B:$AZ,47,FALSE)),IF($X$1=3,(VLOOKUP(B263,'X3'!$B:$AZ,47,FALSE)),IF($X$1=4,(VLOOKUP(B263,'X4'!$B:$AZ,47,FALSE)),IF($X$1=5,(VLOOKUP(B263,'X5'!$B:$AZ,47,FALSE)),IF($X$1=6,(VLOOKUP(B263,'X6'!$B:$AZ,47,FALSE)),IF($X$1=7,(VLOOKUP(B263,'X7'!$B:$AZ,47,FALSE)),IF($X$1=8,(VLOOKUP(B263,'X8'!$B:$AZ,47,FALSE)),IF($X$1=9,(VLOOKUP(B263,'X9'!$B:$AZ,47,FALSE)),IF($X$1=10,(VLOOKUP(B263,'X10'!$B:$AZ,47,FALSE)),IF($X$1=11,(VLOOKUP(B263,'X11'!$B:$AZ,47,FALSE)),IF($X$1=12,(VLOOKUP(B263,'X12'!$B:$AZ,47,FALSE)),IF($X$1=13,(VLOOKUP(B263,'X13'!$B:$AZ,47,FALSE)),"B")))))))))))))))</f>
        <v xml:space="preserve"> </v>
      </c>
      <c r="D263" s="181" t="str">
        <f ca="1">IF(ISERROR(IF($X$1=1,(VLOOKUP(B263,'X1'!$B:$AP,41,FALSE)),IF($X$1=2,(VLOOKUP(B263,'X2'!$B:$AP,41,FALSE)),IF($X$1=3,(VLOOKUP(B263,'X3'!$B:$AP,41,FALSE)),IF($X$1=4,(VLOOKUP(B263,'X4'!$B:$AP,41,FALSE)),IF($X$1=5,(VLOOKUP(B263,'X5'!$B:$AP,41,FALSE)),IF($X$1=6,(VLOOKUP(B263,'X6'!$B:$AP,41,FALSE)),IF($X$1=7,(VLOOKUP(B263,'X7'!$B:$AP,41,FALSE)),IF($X$1=8,(VLOOKUP(B263,'X8'!$B:$AP,41,FALSE)),IF($X$1=9,(VLOOKUP(B263,'X9'!$B:$AP,41,FALSE)),IF($X$1=10,(VLOOKUP(B263,'X10'!$B:$AP,41,FALSE)),IF($X$1=11,(VLOOKUP(B263,'X11'!$B:$AP,41,FALSE)),IF($X$1=12,(VLOOKUP(B263,'X12'!$B:$AP,41,FALSE)),IF($X$1=13,(VLOOKUP(B263,'X13'!$B:$AP,41,FALSE)),"B"))))))))))))))=TRUE," ",(IF($X$1=1,(VLOOKUP(B263,'X1'!$B:$AP,41,FALSE)),IF($X$1=2,(VLOOKUP(B263,'X2'!$B:$AP,41,FALSE)),IF($X$1=3,(VLOOKUP(B263,'X3'!$B:$AP,41,FALSE)),IF($X$1=4,(VLOOKUP(B263,'X4'!$B:$AP,41,FALSE)),IF($X$1=5,(VLOOKUP(B263,'X5'!$B:$AP,41,FALSE)),IF($X$1=6,(VLOOKUP(B263,'X6'!$B:$AP,41,FALSE)),IF($X$1=7,(VLOOKUP(B263,'X7'!$B:$AP,41,FALSE)),IF($X$1=8,(VLOOKUP(B263,'X8'!$B:$AP,41,FALSE)),IF($X$1=9,(VLOOKUP(B263,'X9'!$B:$AP,41,FALSE)),IF($X$1=10,(VLOOKUP(B263,'X10'!$B:$AP,41,FALSE)),IF($X$1=11,(VLOOKUP(B263,'X11'!$B:$AP,41,FALSE)),IF($X$1=12,(VLOOKUP(B263,'X12'!$B:$AP,41,FALSE)),IF($X$1=13,(VLOOKUP(B263,'X13'!$B:$AP,41,FALSE)),"B")))))))))))))))</f>
        <v xml:space="preserve"> </v>
      </c>
      <c r="E263" s="182" t="str">
        <f ca="1">IF(ISERROR(IF($X$1=1,(VLOOKUP(B263,'X1'!$B:$AP,7,FALSE)),IF($X$1=2,(VLOOKUP(B263,'X2'!$B:$AP,7,FALSE)),IF($X$1=3,(VLOOKUP(B263,'X3'!$B:$AP,7,FALSE)),IF($X$1=4,(VLOOKUP(B263,'X4'!$B:$AP,7,FALSE)),IF($X$1=5,(VLOOKUP(B263,'X5'!$B:$AP,7,FALSE)),IF($X$1=6,(VLOOKUP(B263,'X6'!$B:$AP,7,FALSE)),IF($X$1=7,(VLOOKUP(B263,'X7'!$B:$AP,7,FALSE)),IF($X$1=8,(VLOOKUP(B263,'X8'!$B:$AP,7,FALSE)),IF($X$1=9,(VLOOKUP(B263,'X9'!$B:$AP,7,FALSE)),IF($X$1=10,(VLOOKUP(B263,'X10'!$B:$AP,7,FALSE)),IF($X$1=11,(VLOOKUP(B263,'X11'!$B:$AP,7,FALSE)),IF($X$1=12,(VLOOKUP(B263,'X12'!$B:$AP,7,FALSE)),IF($X$1=13,(VLOOKUP(B263,'X13'!$B:$AP,7,FALSE)),"B"))))))))))))))=TRUE," ",(IF($X$1=1,(VLOOKUP(B263,'X1'!$B:$AP,7,FALSE)),IF($X$1=2,(VLOOKUP(B263,'X2'!$B:$AP,7,FALSE)),IF($X$1=3,(VLOOKUP(B263,'X3'!$B:$AP,7,FALSE)),IF($X$1=4,(VLOOKUP(B263,'X4'!$B:$AP,7,FALSE)),IF($X$1=5,(VLOOKUP(B263,'X5'!$B:$AP,7,FALSE)),IF($X$1=6,(VLOOKUP(B263,'X6'!$B:$AP,7,FALSE)),IF($X$1=7,(VLOOKUP(B263,'X7'!$B:$AP,7,FALSE)),IF($X$1=8,(VLOOKUP(B263,'X8'!$B:$AP,7,FALSE)),IF($X$1=9,(VLOOKUP(B263,'X9'!$B:$AP,7,FALSE)),IF($X$1=10,(VLOOKUP(B263,'X10'!$B:$AP,7,FALSE)),IF($X$1=11,(VLOOKUP(B263,'X11'!$B:$AP,7,FALSE)),IF($X$1=12,(VLOOKUP(B263,'X12'!$B:$AP,7,FALSE)),IF($X$1=13,(VLOOKUP(B263,'X13'!$B:$AP,7,FALSE)),"B")))))))))))))))</f>
        <v xml:space="preserve"> </v>
      </c>
      <c r="F263" s="182" t="str">
        <f ca="1">IF(ISERROR(IF((IF($X$1=1,(VLOOKUP(B263,'X1'!$B:$AO,6,FALSE)),(IF($X$1=2,(VLOOKUP(B263,'X2'!$B:$AO,6,FALSE)),(IF($X$1=3,(VLOOKUP(B263,'X3'!$B:$AO,6,FALSE)),(IF($X$1=4,(VLOOKUP(B263,'X4'!$B:$AO,6,FALSE)),(IF($X$1=5,(VLOOKUP(B263,'X5'!$B:$AO,6,FALSE)),(IF($X$1=6,(VLOOKUP(B263,'X6'!$B:$AO,6,FALSE)),(IF($X$1=7,(VLOOKUP(B263,'X7'!$B:$AO,6,FALSE)),(IF($X$1=8,(VLOOKUP(B263,'X8'!$B:$AO,6,FALSE)),(IF($X$1=9,(VLOOKUP(B263,'X9'!$B:$AO,6,FALSE)),(IF($X$1=10,(VLOOKUP(B263,'X10'!$B:$AO,6,FALSE)),(IF($X$1=11,(VLOOKUP(B263,'X11'!$B:$AO,6,FALSE)),(IF($X$1=12,(VLOOKUP(B263,'X12'!$B:$AO,6,FALSE)),(VLOOKUP(B263,'X13'!$B:$AO,6,FALSE))))))))))))))))))))))))))=$V$1," ",(IF($X$1=1,(VLOOKUP(B263,'X1'!$B:$AO,6,FALSE)),(IF($X$1=2,(VLOOKUP(B263,'X2'!$B:$AO,6,FALSE)),(IF($X$1=3,(VLOOKUP(B263,'X3'!$B:$AO,6,FALSE)),(IF($X$1=4,(VLOOKUP(B263,'X4'!$B:$AO,6,FALSE)),(IF($X$1=5,(VLOOKUP(B263,'X5'!$B:$AO,6,FALSE)),(IF($X$1=6,(VLOOKUP(B263,'X6'!$B:$AO,6,FALSE)),(IF($X$1=7,(VLOOKUP(B263,'X7'!$B:$AO,6,FALSE)),(IF($X$1=8,(VLOOKUP(B263,'X8'!$B:$AO,6,FALSE)),(IF($X$1=9,(VLOOKUP(B263,'X9'!$B:$AO,6,FALSE)),(IF($X$1=10,(VLOOKUP(B263,'X10'!$B:$AO,6,FALSE)),(IF($X$1=11,(VLOOKUP(B263,'X11'!$B:$AO,6,FALSE)),(IF($X$1=12,(VLOOKUP(B263,'X12'!$B:$AO,6,FALSE)),(VLOOKUP(B263,'X13'!$B:$AO,6,FALSE))))))))))))))))))))))))))))=TRUE," ",(IF((IF($X$1=1,(VLOOKUP(B263,'X1'!$B:$AO,6,FALSE)),(IF($X$1=2,(VLOOKUP(B263,'X2'!$B:$AO,6,FALSE)),(IF($X$1=3,(VLOOKUP(B263,'X3'!$B:$AO,6,FALSE)),(IF($X$1=4,(VLOOKUP(B263,'X4'!$B:$AO,6,FALSE)),(IF($X$1=5,(VLOOKUP(B263,'X5'!$B:$AO,6,FALSE)),(IF($X$1=6,(VLOOKUP(B263,'X6'!$B:$AO,6,FALSE)),(IF($X$1=7,(VLOOKUP(B263,'X7'!$B:$AO,6,FALSE)),(IF($X$1=8,(VLOOKUP(B263,'X8'!$B:$AO,6,FALSE)),(IF($X$1=9,(VLOOKUP(B263,'X9'!$B:$AO,6,FALSE)),(IF($X$1=10,(VLOOKUP(B263,'X10'!$B:$AO,6,FALSE)),(IF($X$1=11,(VLOOKUP(B263,'X11'!$B:$AO,6,FALSE)),(IF($X$1=12,(VLOOKUP(B263,'X12'!$B:$AO,6,FALSE)),(VLOOKUP(B263,'X13'!$B:$AO,6,FALSE))))))))))))))))))))))))))=$V$1," ",(IF($X$1=1,(VLOOKUP(B263,'X1'!$B:$AO,6,FALSE)),(IF($X$1=2,(VLOOKUP(B263,'X2'!$B:$AO,6,FALSE)),(IF($X$1=3,(VLOOKUP(B263,'X3'!$B:$AO,6,FALSE)),(IF($X$1=4,(VLOOKUP(B263,'X4'!$B:$AO,6,FALSE)),(IF($X$1=5,(VLOOKUP(B263,'X5'!$B:$AO,6,FALSE)),(IF($X$1=6,(VLOOKUP(B263,'X6'!$B:$AO,6,FALSE)),(IF($X$1=7,(VLOOKUP(B263,'X7'!$B:$AO,6,FALSE)),(IF($X$1=8,(VLOOKUP(B263,'X8'!$B:$AO,6,FALSE)),(IF($X$1=9,(VLOOKUP(B263,'X9'!$B:$AO,6,FALSE)),(IF($X$1=10,(VLOOKUP(B263,'X10'!$B:$AO,6,FALSE)),(IF($X$1=11,(VLOOKUP(B263,'X11'!$B:$AO,6,FALSE)),(IF($X$1=12,(VLOOKUP(B263,'X12'!$B:$AO,6,FALSE)),(VLOOKUP(B263,'X13'!$B:$AO,6,FALSE)))))))))))))))))))))))))))))</f>
        <v xml:space="preserve"> </v>
      </c>
      <c r="G263" s="182" t="str">
        <f ca="1">IF(ISERROR(IF($X$1=1,(VLOOKUP(B263,'X1'!$B:$AZ,44,FALSE)),IF($X$1=2,(VLOOKUP(B263,'X2'!$B:$AZ,44,FALSE)),IF($X$1=3,(VLOOKUP(B263,'X3'!$B:$AZ,44,FALSE)),IF($X$1=4,(VLOOKUP(B263,'X4'!$B:$AZ,44,FALSE)),IF($X$1=5,(VLOOKUP(B263,'X5'!$B:$AZ,44,FALSE)),IF($X$1=6,(VLOOKUP(B263,'X6'!$B:$AZ,44,FALSE)),IF($X$1=7,(VLOOKUP(B263,'X7'!$B:$AZ,44,FALSE)),IF($X$1=8,(VLOOKUP(B263,'X8'!$B:$AZ,44,FALSE)),IF($X$1=9,(VLOOKUP(B263,'X9'!$B:$AZ,44,FALSE)),IF($X$1=10,(VLOOKUP(B263,'X10'!$B:$AZ,44,FALSE)),IF($X$1=11,(VLOOKUP(B263,'X11'!$B:$AZ,44,FALSE)),IF($X$1=12,(VLOOKUP(B263,'X12'!$B:$AZ,44,FALSE)),IF($X$1=13,(VLOOKUP(B263,'X13'!$B:$AZ,44,FALSE)),"B"))))))))))))))=TRUE," ",(IF($X$1=1,(VLOOKUP(B263,'X1'!$B:$AZ,44,FALSE)),IF($X$1=2,(VLOOKUP(B263,'X2'!$B:$AZ,44,FALSE)),IF($X$1=3,(VLOOKUP(B263,'X3'!$B:$AZ,44,FALSE)),IF($X$1=4,(VLOOKUP(B263,'X4'!$B:$AZ,44,FALSE)),IF($X$1=5,(VLOOKUP(B263,'X5'!$B:$AZ,44,FALSE)),IF($X$1=6,(VLOOKUP(B263,'X6'!$B:$AZ,44,FALSE)),IF($X$1=7,(VLOOKUP(B263,'X7'!$B:$AZ,44,FALSE)),IF($X$1=8,(VLOOKUP(B263,'X8'!$B:$AZ,44,FALSE)),IF($X$1=9,(VLOOKUP(B263,'X9'!$B:$AZ,44,FALSE)),IF($X$1=10,(VLOOKUP(B263,'X10'!$B:$AZ,44,FALSE)),IF($X$1=11,(VLOOKUP(B263,'X11'!$B:$AZ,44,FALSE)),IF($X$1=12,(VLOOKUP(B263,'X12'!$B:$AZ,44,FALSE)),IF($X$1=13,(VLOOKUP(B263,'X13'!$B:$AZ,44,FALSE)),"B")))))))))))))))</f>
        <v xml:space="preserve"> </v>
      </c>
      <c r="H263" s="182" t="str">
        <f ca="1">IF(ISERROR(IF($X$1=1,(VLOOKUP(B263,'X1'!$B:$AZ,8,FALSE)),IF($X$1=2,(VLOOKUP(B263,'X2'!$B:$AZ,8,FALSE)),IF($X$1=3,(VLOOKUP(B263,'X3'!$B:$AZ,8,FALSE)),IF($X$1=4,(VLOOKUP(B263,'X4'!$B:$AZ,8,FALSE)),IF($X$1=5,(VLOOKUP(B263,'X5'!$B:$AZ,8,FALSE)),IF($X$1=6,(VLOOKUP(B263,'X6'!$B:$AZ,8,FALSE)),IF($X$1=7,(VLOOKUP(B263,'X7'!$B:$AZ,8,FALSE)),IF($X$1=8,(VLOOKUP(B263,'X8'!$B:$AZ,8,FALSE)),IF($X$1=9,(VLOOKUP(B263,'X9'!$B:$AZ,8,FALSE)),IF($X$1=10,(VLOOKUP(B263,'X10'!$B:$AZ,8,FALSE)),IF($X$1=11,(VLOOKUP(B263,'X11'!$B:$AZ,8,FALSE)),IF($X$1=12,(VLOOKUP(B263,'X12'!$B:$AZ,8,FALSE)),IF($X$1=13,(VLOOKUP(B263,'X13'!$B:$AZ,8,FALSE)),"B"))))))))))))))=TRUE," ",(IF($X$1=1,(VLOOKUP(B263,'X1'!$B:$AZ,8,FALSE)),IF($X$1=2,(VLOOKUP(B263,'X2'!$B:$AZ,8,FALSE)),IF($X$1=3,(VLOOKUP(B263,'X3'!$B:$AZ,8,FALSE)),IF($X$1=4,(VLOOKUP(B263,'X4'!$B:$AZ,8,FALSE)),IF($X$1=5,(VLOOKUP(B263,'X5'!$B:$AZ,8,FALSE)),IF($X$1=6,(VLOOKUP(B263,'X6'!$B:$AZ,8,FALSE)),IF($X$1=7,(VLOOKUP(B263,'X7'!$B:$AZ,8,FALSE)),IF($X$1=8,(VLOOKUP(B263,'X8'!$B:$AZ,8,FALSE)),IF($X$1=9,(VLOOKUP(B263,'X9'!$B:$AZ,8,FALSE)),IF($X$1=10,(VLOOKUP(B263,'X10'!$B:$AZ,8,FALSE)),IF($X$1=11,(VLOOKUP(B263,'X11'!$B:$AZ,8,FALSE)),IF($X$1=12,(VLOOKUP(B263,'X12'!$B:$AZ,8,FALSE)),IF($X$1=13,(VLOOKUP(B263,'X13'!$B:$AZ,8,FALSE)),"B")))))))))))))))</f>
        <v xml:space="preserve"> </v>
      </c>
      <c r="I263" s="183" t="str">
        <f ca="1">IF(ISERROR(IF($X$1=1,(VLOOKUP(B263,'X1'!$B:$AZ,2,FALSE)),IF($X$1=2,(VLOOKUP(B263,'X2'!$B:$AZ,2,FALSE)),IF($X$1=3,(VLOOKUP(B263,'X3'!$B:$AZ,2,FALSE)),IF($X$1=4,(VLOOKUP(B263,'X4'!$B:$AZ,2,FALSE)),IF($X$1=5,(VLOOKUP(B263,'X5'!$B:$AZ,2,FALSE)),IF($X$1=6,(VLOOKUP(B263,'X6'!$B:$AZ,2,FALSE)),IF($X$1=7,(VLOOKUP(B263,'X7'!$B:$AZ,2,FALSE)),IF($X$1=8,(VLOOKUP(B263,'X8'!$B:$AZ,2,FALSE)),IF($X$1=9,(VLOOKUP(B263,'X9'!$B:$AZ,2,FALSE)),IF($X$1=10,(VLOOKUP(B263,'X10'!$B:$AZ,2,FALSE)),IF($X$1=11,(VLOOKUP(B263,'X11'!$B:$AZ,2,FALSE)),IF($X$1=12,(VLOOKUP(B263,'X12'!$B:$AZ,2,FALSE)),IF($X$1=13,(VLOOKUP(B263,'X13'!$B:$AZ,2,FALSE)),"B"))))))))))))))=TRUE," ",(IF($X$1=1,(VLOOKUP(B263,'X1'!$B:$AZ,2,FALSE)),IF($X$1=2,(VLOOKUP(B263,'X2'!$B:$AZ,2,FALSE)),IF($X$1=3,(VLOOKUP(B263,'X3'!$B:$AZ,2,FALSE)),IF($X$1=4,(VLOOKUP(B263,'X4'!$B:$AZ,2,FALSE)),IF($X$1=5,(VLOOKUP(B263,'X5'!$B:$AZ,2,FALSE)),IF($X$1=6,(VLOOKUP(B263,'X6'!$B:$AZ,2,FALSE)),IF($X$1=7,(VLOOKUP(B263,'X7'!$B:$AZ,2,FALSE)),IF($X$1=8,(VLOOKUP(B263,'X8'!$B:$AZ,2,FALSE)),IF($X$1=9,(VLOOKUP(B263,'X9'!$B:$AZ,2,FALSE)),IF($X$1=10,(VLOOKUP(B263,'X10'!$B:$AZ,2,FALSE)),IF($X$1=11,(VLOOKUP(B263,'X11'!$B:$AZ,2,FALSE)),IF($X$1=12,(VLOOKUP(B263,'X12'!$B:$AZ,2,FALSE)),IF($X$1=13,(VLOOKUP(B263,'X13'!$B:$AZ,2,FALSE)),"B")))))))))))))))</f>
        <v xml:space="preserve"> </v>
      </c>
      <c r="J263" s="183" t="str">
        <f ca="1">IF(ISERROR(IF($X$1=1,(VLOOKUP(B263,'X1'!$B:$AZ,3,FALSE)),IF($X$1=2,(VLOOKUP(B263,'X2'!$B:$AZ,3,FALSE)),IF($X$1=3,(VLOOKUP(B263,'X3'!$B:$AZ,3,FALSE)),IF($X$1=4,(VLOOKUP(B263,'X4'!$B:$AZ,3,FALSE)),IF($X$1=5,(VLOOKUP(B263,'X5'!$B:$AZ,3,FALSE)),IF($X$1=6,(VLOOKUP(B263,'X6'!$B:$AZ,3,FALSE)),IF($X$1=7,(VLOOKUP(B263,'X7'!$B:$AZ,3,FALSE)),IF($X$1=8,(VLOOKUP(B263,'X8'!$B:$AZ,3,FALSE)),IF($X$1=9,(VLOOKUP(B263,'X9'!$B:$AZ,3,FALSE)),IF($X$1=10,(VLOOKUP(B263,'X10'!$B:$AZ,3,FALSE)),IF($X$1=11,(VLOOKUP(B263,'X11'!$B:$AZ,3,FALSE)),IF($X$1=12,(VLOOKUP(B263,'X12'!$B:$AZ,3,FALSE)),IF($X$1=13,(VLOOKUP(B263,'X13'!$B:$AZ,3,FALSE)),"B"))))))))))))))=TRUE," ",(IF($X$1=1,(VLOOKUP(B263,'X1'!$B:$AZ,3,FALSE)),IF($X$1=2,(VLOOKUP(B263,'X2'!$B:$AZ,3,FALSE)),IF($X$1=3,(VLOOKUP(B263,'X3'!$B:$AZ,3,FALSE)),IF($X$1=4,(VLOOKUP(B263,'X4'!$B:$AZ,3,FALSE)),IF($X$1=5,(VLOOKUP(B263,'X5'!$B:$AZ,3,FALSE)),IF($X$1=6,(VLOOKUP(B263,'X6'!$B:$AZ,3,FALSE)),IF($X$1=7,(VLOOKUP(B263,'X7'!$B:$AZ,3,FALSE)),IF($X$1=8,(VLOOKUP(B263,'X8'!$B:$AZ,3,FALSE)),IF($X$1=9,(VLOOKUP(B263,'X9'!$B:$AZ,3,FALSE)),IF($X$1=10,(VLOOKUP(B263,'X10'!$B:$AZ,3,FALSE)),IF($X$1=11,(VLOOKUP(B263,'X11'!$B:$AZ,3,FALSE)),IF($X$1=12,(VLOOKUP(B263,'X12'!$B:$AZ,3,FALSE)),IF($X$1=13,(VLOOKUP(B263,'X13'!$B:$AZ,3,FALSE)),"B")))))))))))))))</f>
        <v xml:space="preserve"> </v>
      </c>
      <c r="K263" s="183" t="str">
        <f ca="1">IF(ISERROR(IF($X$1=1,(VLOOKUP(B263,'X1'!$B:$AZ,5,FALSE)),IF($X$1=2,(VLOOKUP(B263,'X2'!$B:$AZ,5,FALSE)),IF($X$1=3,(VLOOKUP(B263,'X3'!$B:$AZ,5,FALSE)),IF($X$1=4,(VLOOKUP(B263,'X4'!$B:$AZ,5,FALSE)),IF($X$1=5,(VLOOKUP(B263,'X5'!$B:$AZ,5,FALSE)),IF($X$1=6,(VLOOKUP(B263,'X6'!$B:$AZ,5,FALSE)),IF($X$1=7,(VLOOKUP(B263,'X7'!$B:$AZ,5,FALSE)),IF($X$1=8,(VLOOKUP(B263,'X8'!$B:$AZ,5,FALSE)),IF($X$1=9,(VLOOKUP(B263,'X9'!$B:$AZ,5,FALSE)),IF($X$1=10,(VLOOKUP(B263,'X10'!$B:$AZ,5,FALSE)),IF($X$1=11,(VLOOKUP(B263,'X11'!$B:$AZ,5,FALSE)),IF($X$1=12,(VLOOKUP(B263,'X12'!$B:$AZ,5,FALSE)),IF($X$1=13,(VLOOKUP(B263,'X13'!$B:$AZ,5,FALSE)),"B"))))))))))))))=TRUE," ",(IF($X$1=1,(VLOOKUP(B263,'X1'!$B:$AZ,5,FALSE)),IF($X$1=2,(VLOOKUP(B263,'X2'!$B:$AZ,5,FALSE)),IF($X$1=3,(VLOOKUP(B263,'X3'!$B:$AZ,5,FALSE)),IF($X$1=4,(VLOOKUP(B263,'X4'!$B:$AZ,5,FALSE)),IF($X$1=5,(VLOOKUP(B263,'X5'!$B:$AZ,5,FALSE)),IF($X$1=6,(VLOOKUP(B263,'X6'!$B:$AZ,5,FALSE)),IF($X$1=7,(VLOOKUP(B263,'X7'!$B:$AZ,5,FALSE)),IF($X$1=8,(VLOOKUP(B263,'X8'!$B:$AZ,5,FALSE)),IF($X$1=9,(VLOOKUP(B263,'X9'!$B:$AZ,5,FALSE)),IF($X$1=10,(VLOOKUP(B263,'X10'!$B:$AZ,5,FALSE)),IF($X$1=11,(VLOOKUP(B263,'X11'!$B:$AZ,5,FALSE)),IF($X$1=12,(VLOOKUP(B263,'X12'!$B:$AZ,5,FALSE)),IF($X$1=13,(VLOOKUP(B263,'X13'!$B:$AZ,5,FALSE)),"B")))))))))))))))</f>
        <v xml:space="preserve"> </v>
      </c>
      <c r="L263" s="184" t="str">
        <f ca="1">IF(ISERROR(IF($X$1=1,(VLOOKUP(B263,'X1'!$B:$AZ,9,FALSE)),IF($X$1=2,(VLOOKUP(B263,'X2'!$B:$AZ,9,FALSE)),IF($X$1=3,(VLOOKUP(B263,'X3'!$B:$AZ,9,FALSE)),IF($X$1=4,(VLOOKUP(B263,'X4'!$B:$AZ,9,FALSE)),IF($X$1=5,(VLOOKUP(B263,'X5'!$B:$AZ,9,FALSE)),IF($X$1=6,(VLOOKUP(B263,'X6'!$B:$AZ,9,FALSE)),IF($X$1=7,(VLOOKUP(B263,'X7'!$B:$AZ,9,FALSE)),IF($X$1=8,(VLOOKUP(B263,'X8'!$B:$AZ,9,FALSE)),IF($X$1=9,(VLOOKUP(B263,'X9'!$B:$AZ,9,FALSE)),IF($X$1=10,(VLOOKUP(B263,'X10'!$B:$AZ,9,FALSE)),IF($X$1=11,(VLOOKUP(B263,'X11'!$B:$AZ,9,FALSE)),IF($X$1=12,(VLOOKUP(B263,'X12'!$B:$AZ,9,FALSE)),IF($X$1=13,(VLOOKUP(B263,'X13'!$B:$AZ,9,FALSE)),"B"))))))))))))))=TRUE," ",(IF($X$1=1,(VLOOKUP(B263,'X1'!$B:$AZ,9,FALSE)),IF($X$1=2,(VLOOKUP(B263,'X2'!$B:$AZ,9,FALSE)),IF($X$1=3,(VLOOKUP(B263,'X3'!$B:$AZ,9,FALSE)),IF($X$1=4,(VLOOKUP(B263,'X4'!$B:$AZ,9,FALSE)),IF($X$1=5,(VLOOKUP(B263,'X5'!$B:$AZ,9,FALSE)),IF($X$1=6,(VLOOKUP(B263,'X6'!$B:$AZ,9,FALSE)),IF($X$1=7,(VLOOKUP(B263,'X7'!$B:$AZ,9,FALSE)),IF($X$1=8,(VLOOKUP(B263,'X8'!$B:$AZ,9,FALSE)),IF($X$1=9,(VLOOKUP(B263,'X9'!$B:$AZ,9,FALSE)),IF($X$1=10,(VLOOKUP(B263,'X10'!$B:$AZ,9,FALSE)),IF($X$1=11,(VLOOKUP(B263,'X11'!$B:$AZ,9,FALSE)),IF($X$1=12,(VLOOKUP(B263,'X12'!$B:$AZ,9,FALSE)),IF($X$1=13,(VLOOKUP(B263,'X13'!$B:$AZ,9,FALSE)),"B")))))))))))))))</f>
        <v xml:space="preserve"> </v>
      </c>
      <c r="M263" s="184" t="str">
        <f ca="1">IF(ISERROR(IF($X$1=1,(VLOOKUP(B263,'X1'!$B:$AZ,10,FALSE)),IF($X$1=2,(VLOOKUP(B263,'X2'!$B:$AZ,10,FALSE)),IF($X$1=3,(VLOOKUP(B263,'X3'!$B:$AZ,10,FALSE)),IF($X$1=4,(VLOOKUP(B263,'X4'!$B:$AZ,10,FALSE)),IF($X$1=5,(VLOOKUP(B263,'X5'!$B:$AZ,10,FALSE)),IF($X$1=6,(VLOOKUP(B263,'X6'!$B:$AZ,10,FALSE)),IF($X$1=7,(VLOOKUP(B263,'X7'!$B:$AZ,10,FALSE)),IF($X$1=8,(VLOOKUP(B263,'X8'!$B:$AZ,10,FALSE)),IF($X$1=9,(VLOOKUP(B263,'X9'!$B:$AZ,10,FALSE)),IF($X$1=10,(VLOOKUP(B263,'X10'!$B:$AZ,10,FALSE)),IF($X$1=11,(VLOOKUP(B263,'X11'!$B:$AZ,10,FALSE)),IF($X$1=12,(VLOOKUP(B263,'X12'!$B:$AZ,10,FALSE)),IF($X$1=13,(VLOOKUP(B263,'X13'!$B:$AZ,10,FALSE)),"B"))))))))))))))=TRUE," ",(IF($X$1=1,(VLOOKUP(B263,'X1'!$B:$AZ,10,FALSE)),IF($X$1=2,(VLOOKUP(B263,'X2'!$B:$AZ,10,FALSE)),IF($X$1=3,(VLOOKUP(B263,'X3'!$B:$AZ,10,FALSE)),IF($X$1=4,(VLOOKUP(B263,'X4'!$B:$AZ,10,FALSE)),IF($X$1=5,(VLOOKUP(B263,'X5'!$B:$AZ,10,FALSE)),IF($X$1=6,(VLOOKUP(B263,'X6'!$B:$AZ,10,FALSE)),IF($X$1=7,(VLOOKUP(B263,'X7'!$B:$AZ,10,FALSE)),IF($X$1=8,(VLOOKUP(B263,'X8'!$B:$AZ,10,FALSE)),IF($X$1=9,(VLOOKUP(B263,'X9'!$B:$AZ,10,FALSE)),IF($X$1=10,(VLOOKUP(B263,'X10'!$B:$AZ,10,FALSE)),IF($X$1=11,(VLOOKUP(B263,'X11'!$B:$AZ,10,FALSE)),IF($X$1=12,(VLOOKUP(B263,'X12'!$B:$AZ,10,FALSE)),IF($X$1=13,(VLOOKUP(B263,'X13'!$B:$AZ,10,FALSE)),"B")))))))))))))))</f>
        <v xml:space="preserve"> </v>
      </c>
      <c r="N263" s="185" t="str">
        <f ca="1">IF(ISERROR(IF($X$1=1,(VLOOKUP(B263,'X1'!$B:$AZ,45,FALSE)),IF($X$1=2,(VLOOKUP(B263,'X2'!$B:$AZ,45,FALSE)),IF($X$1=3,(VLOOKUP(B263,'X3'!$B:$AZ,45,FALSE)),IF($X$1=4,(VLOOKUP(B263,'X4'!$B:$AZ,45,FALSE)),IF($X$1=5,(VLOOKUP(B263,'X5'!$B:$AZ,45,FALSE)),IF($X$1=6,(VLOOKUP(B263,'X6'!$B:$AZ,45,FALSE)),IF($X$1=7,(VLOOKUP(B263,'X7'!$B:$AZ,45,FALSE)),IF($X$1=8,(VLOOKUP(B263,'X8'!$B:$AZ,45,FALSE)),IF($X$1=9,(VLOOKUP(B263,'X9'!$B:$AZ,45,FALSE)),IF($X$1=10,(VLOOKUP(B263,'X10'!$B:$AZ,45,FALSE)),IF($X$1=11,(VLOOKUP(B263,'X11'!$B:$AZ,45,FALSE)),IF($X$1=12,(VLOOKUP(B263,'X12'!$B:$AZ,45,FALSE)),IF($X$1=13,(VLOOKUP(B263,'X13'!$B:$AZ,45,FALSE)),"B"))))))))))))))=TRUE," ",(IF($X$1=1,(VLOOKUP(B263,'X1'!$B:$AZ,45,FALSE)),IF($X$1=2,(VLOOKUP(B263,'X2'!$B:$AZ,45,FALSE)),IF($X$1=3,(VLOOKUP(B263,'X3'!$B:$AZ,45,FALSE)),IF($X$1=4,(VLOOKUP(B263,'X4'!$B:$AZ,45,FALSE)),IF($X$1=5,(VLOOKUP(B263,'X5'!$B:$AZ,45,FALSE)),IF($X$1=6,(VLOOKUP(B263,'X6'!$B:$AZ,45,FALSE)),IF($X$1=7,(VLOOKUP(B263,'X7'!$B:$AZ,45,FALSE)),IF($X$1=8,(VLOOKUP(B263,'X8'!$B:$AZ,45,FALSE)),IF($X$1=9,(VLOOKUP(B263,'X9'!$B:$AZ,45,FALSE)),IF($X$1=10,(VLOOKUP(B263,'X10'!$B:$AZ,45,FALSE)),IF($X$1=11,(VLOOKUP(B263,'X11'!$B:$AZ,45,FALSE)),IF($X$1=12,(VLOOKUP(B263,'X12'!$B:$AZ,45,FALSE)),IF($X$1=13,(VLOOKUP(B263,'X13'!$B:$AZ,45,FALSE)),"B")))))))))))))))</f>
        <v xml:space="preserve"> </v>
      </c>
      <c r="O263" s="184" t="str">
        <f ca="1">IF(ISERROR(IF($X$1=1,(VLOOKUP(B263,'X1'!$B:$AZ,11,FALSE)),IF($X$1=2,(VLOOKUP(B263,'X2'!$B:$AZ,11,FALSE)),IF($X$1=3,(VLOOKUP(B263,'X3'!$B:$AZ,11,FALSE)),IF($X$1=4,(VLOOKUP(B263,'X4'!$B:$AZ,11,FALSE)),IF($X$1=5,(VLOOKUP(B263,'X5'!$B:$AZ,11,FALSE)),IF($X$1=6,(VLOOKUP(B263,'X6'!$B:$AZ,11,FALSE)),IF($X$1=7,(VLOOKUP(B263,'X7'!$B:$AZ,11,FALSE)),IF($X$1=8,(VLOOKUP(B263,'X8'!$B:$AZ,11,FALSE)),IF($X$1=9,(VLOOKUP(B263,'X9'!$B:$AZ,11,FALSE)),IF($X$1=10,(VLOOKUP(B263,'X10'!$B:$AZ,11,FALSE)),IF($X$1=11,(VLOOKUP(B263,'X11'!$B:$AZ,11,FALSE)),IF($X$1=12,(VLOOKUP(B263,'X12'!$B:$AZ,11,FALSE)),IF($X$1=13,(VLOOKUP(B263,'X13'!$B:$AZ,11,FALSE)),"B"))))))))))))))=TRUE," ",(IF($X$1=1,(VLOOKUP(B263,'X1'!$B:$AZ,11,FALSE)),IF($X$1=2,(VLOOKUP(B263,'X2'!$B:$AZ,11,FALSE)),IF($X$1=3,(VLOOKUP(B263,'X3'!$B:$AZ,11,FALSE)),IF($X$1=4,(VLOOKUP(B263,'X4'!$B:$AZ,11,FALSE)),IF($X$1=5,(VLOOKUP(B263,'X5'!$B:$AZ,11,FALSE)),IF($X$1=6,(VLOOKUP(B263,'X6'!$B:$AZ,11,FALSE)),IF($X$1=7,(VLOOKUP(B263,'X7'!$B:$AZ,11,FALSE)),IF($X$1=8,(VLOOKUP(B263,'X8'!$B:$AZ,11,FALSE)),IF($X$1=9,(VLOOKUP(B263,'X9'!$B:$AZ,11,FALSE)),IF($X$1=10,(VLOOKUP(B263,'X10'!$B:$AZ,11,FALSE)),IF($X$1=11,(VLOOKUP(B263,'X11'!$B:$AZ,11,FALSE)),IF($X$1=12,(VLOOKUP(B263,'X12'!$B:$AZ,11,FALSE)),IF($X$1=13,(VLOOKUP(B263,'X13'!$B:$AZ,11,FALSE)),"B")))))))))))))))</f>
        <v xml:space="preserve"> </v>
      </c>
      <c r="P263" s="184" t="str">
        <f ca="1">IF(ISERROR(IF($X$1=1,(VLOOKUP(B263,'X1'!$B:$AZ,12,FALSE)),IF($X$1=2,(VLOOKUP(B263,'X2'!$B:$AZ,12,FALSE)),IF($X$1=3,(VLOOKUP(B263,'X3'!$B:$AZ,12,FALSE)),IF($X$1=4,(VLOOKUP(B263,'X4'!$B:$AZ,12,FALSE)),IF($X$1=5,(VLOOKUP(B263,'X5'!$B:$AZ,12,FALSE)),IF($X$1=6,(VLOOKUP(B263,'X6'!$B:$AZ,12,FALSE)),IF($X$1=7,(VLOOKUP(B263,'X7'!$B:$AZ,12,FALSE)),IF($X$1=8,(VLOOKUP(B263,'X8'!$B:$AZ,12,FALSE)),IF($X$1=9,(VLOOKUP(B263,'X9'!$B:$AZ,12,FALSE)),IF($X$1=10,(VLOOKUP(B263,'X10'!$B:$AZ,12,FALSE)),IF($X$1=11,(VLOOKUP(B263,'X11'!$B:$AZ,12,FALSE)),IF($X$1=12,(VLOOKUP(B263,'X12'!$B:$AZ,12,FALSE)),IF($X$1=13,(VLOOKUP(B263,'X13'!$B:$AZ,12,FALSE)),"B"))))))))))))))=TRUE," ",(IF($X$1=1,(VLOOKUP(B263,'X1'!$B:$AZ,12,FALSE)),IF($X$1=2,(VLOOKUP(B263,'X2'!$B:$AZ,12,FALSE)),IF($X$1=3,(VLOOKUP(B263,'X3'!$B:$AZ,12,FALSE)),IF($X$1=4,(VLOOKUP(B263,'X4'!$B:$AZ,12,FALSE)),IF($X$1=5,(VLOOKUP(B263,'X5'!$B:$AZ,12,FALSE)),IF($X$1=6,(VLOOKUP(B263,'X6'!$B:$AZ,12,FALSE)),IF($X$1=7,(VLOOKUP(B263,'X7'!$B:$AZ,12,FALSE)),IF($X$1=8,(VLOOKUP(B263,'X8'!$B:$AZ,12,FALSE)),IF($X$1=9,(VLOOKUP(B263,'X9'!$B:$AZ,12,FALSE)),IF($X$1=10,(VLOOKUP(B263,'X10'!$B:$AZ,12,FALSE)),IF($X$1=11,(VLOOKUP(B263,'X11'!$B:$AZ,12,FALSE)),IF($X$1=12,(VLOOKUP(B263,'X12'!$B:$AZ,12,FALSE)),IF($X$1=13,(VLOOKUP(B263,'X13'!$B:$AZ,12,FALSE)),"B")))))))))))))))</f>
        <v xml:space="preserve"> </v>
      </c>
      <c r="Q263" s="185" t="str">
        <f ca="1">IF(ISERROR(IF($X$1=1,(VLOOKUP(B263,'X1'!$B:$AZ,46,FALSE)),IF($X$1=2,(VLOOKUP(B263,'X2'!$B:$AZ,46,FALSE)),IF($X$1=3,(VLOOKUP(B263,'X3'!$B:$AZ,46,FALSE)),IF($X$1=4,(VLOOKUP(B263,'X4'!$B:$AZ,46,FALSE)),IF($X$1=5,(VLOOKUP(B263,'X5'!$B:$AZ,46,FALSE)),IF($X$1=6,(VLOOKUP(B263,'X6'!$B:$AZ,46,FALSE)),IF($X$1=7,(VLOOKUP(B263,'X7'!$B:$AZ,46,FALSE)),IF($X$1=8,(VLOOKUP(B263,'X8'!$B:$AZ,46,FALSE)),IF($X$1=9,(VLOOKUP(B263,'X9'!$B:$AZ,46,FALSE)),IF($X$1=10,(VLOOKUP(B263,'X10'!$B:$AZ,46,FALSE)),IF($X$1=11,(VLOOKUP(B263,'X11'!$B:$AZ,46,FALSE)),IF($X$1=12,(VLOOKUP(B263,'X12'!$B:$AZ,46,FALSE)),IF($X$1=13,(VLOOKUP(B263,'X13'!$B:$AZ,46,FALSE)),"B"))))))))))))))=TRUE," ",(IF($X$1=1,(VLOOKUP(B263,'X1'!$B:$AZ,46,FALSE)),IF($X$1=2,(VLOOKUP(B263,'X2'!$B:$AZ,46,FALSE)),IF($X$1=3,(VLOOKUP(B263,'X3'!$B:$AZ,46,FALSE)),IF($X$1=4,(VLOOKUP(B263,'X4'!$B:$AZ,46,FALSE)),IF($X$1=5,(VLOOKUP(B263,'X5'!$B:$AZ,46,FALSE)),IF($X$1=6,(VLOOKUP(B263,'X6'!$B:$AZ,46,FALSE)),IF($X$1=7,(VLOOKUP(B263,'X7'!$B:$AZ,46,FALSE)),IF($X$1=8,(VLOOKUP(B263,'X8'!$B:$AZ,46,FALSE)),IF($X$1=9,(VLOOKUP(B263,'X9'!$B:$AZ,46,FALSE)),IF($X$1=10,(VLOOKUP(B263,'X10'!$B:$AZ,46,FALSE)),IF($X$1=11,(VLOOKUP(B263,'X11'!$B:$AZ,46,FALSE)),IF($X$1=12,(VLOOKUP(B263,'X12'!$B:$AZ,46,FALSE)),IF($X$1=13,(VLOOKUP(B263,'X13'!$B:$AZ,46,FALSE)),"B")))))))))))))))</f>
        <v xml:space="preserve"> </v>
      </c>
      <c r="R263" s="185" t="str">
        <f ca="1">IF(ISERROR(IF($X$1=1,(VLOOKUP(B263,'X1'!$B:$AZ,15,FALSE)),IF($X$1=2,(VLOOKUP(B263,'X2'!$B:$AZ,15,FALSE)),IF($X$1=3,(VLOOKUP(B263,'X3'!$B:$AZ,15,FALSE)),IF($X$1=4,(VLOOKUP(B263,'X4'!$B:$AZ,15,FALSE)),IF($X$1=5,(VLOOKUP(B263,'X5'!$B:$AZ,15,FALSE)),IF($X$1=6,(VLOOKUP(B263,'X6'!$B:$AZ,15,FALSE)),IF($X$1=7,(VLOOKUP(B263,'X7'!$B:$AZ,15,FALSE)),IF($X$1=8,(VLOOKUP(B263,'X8'!$B:$AZ,15,FALSE)),IF($X$1=9,(VLOOKUP(B263,'X9'!$B:$AZ,15,FALSE)),IF($X$1=10,(VLOOKUP(B263,'X10'!$B:$AZ,15,FALSE)),IF($X$1=11,(VLOOKUP(B263,'X11'!$B:$AZ,15,FALSE)),IF($X$1=12,(VLOOKUP(B263,'X12'!$B:$AZ,15,FALSE)),IF($X$1=13,(VLOOKUP(B263,'X13'!$B:$AZ,15,FALSE)),"B"))))))))))))))=TRUE," ",(IF($X$1=1,(VLOOKUP(B263,'X1'!$B:$AZ,15,FALSE)),IF($X$1=2,(VLOOKUP(B263,'X2'!$B:$AZ,15,FALSE)),IF($X$1=3,(VLOOKUP(B263,'X3'!$B:$AZ,15,FALSE)),IF($X$1=4,(VLOOKUP(B263,'X4'!$B:$AZ,15,FALSE)),IF($X$1=5,(VLOOKUP(B263,'X5'!$B:$AZ,15,FALSE)),IF($X$1=6,(VLOOKUP(B263,'X6'!$B:$AZ,15,FALSE)),IF($X$1=7,(VLOOKUP(B263,'X7'!$B:$AZ,15,FALSE)),IF($X$1=8,(VLOOKUP(B263,'X8'!$B:$AZ,15,FALSE)),IF($X$1=9,(VLOOKUP(B263,'X9'!$B:$AZ,15,FALSE)),IF($X$1=10,(VLOOKUP(B263,'X10'!$B:$AZ,15,FALSE)),IF($X$1=11,(VLOOKUP(B263,'X11'!$B:$AZ,15,FALSE)),IF($X$1=12,(VLOOKUP(B263,'X12'!$B:$AZ,15,FALSE)),IF($X$1=13,(VLOOKUP(B263,'X13'!$B:$AZ,15,FALSE)),"B")))))))))))))))</f>
        <v xml:space="preserve"> </v>
      </c>
      <c r="S263" s="185" t="str">
        <f ca="1">IF(ISERROR(IF((IF($X$1=1,(VLOOKUP(B263,'X1'!$B:$AZ,14,FALSE)),(IF($X$1=2,(VLOOKUP(B263,'X2'!$B:$AZ,14,FALSE)),(IF($X$1=3,(VLOOKUP(B263,'X3'!$B:$AZ,14,FALSE)),(IF($X$1=4,(VLOOKUP(B263,'X4'!$B:$AZ,14,FALSE)),(IF($X$1=5,(VLOOKUP(B263,'X5'!$B:$AZ,14,FALSE)),(IF($X$1=6,(VLOOKUP(B263,'X6'!$B:$AZ,14,FALSE)),(IF($X$1=7,(VLOOKUP(B263,'X7'!$B:$AZ,14,FALSE)),(IF($X$1=8,(VLOOKUP(B263,'X8'!$B:$AZ,14,FALSE)),(IF($X$1=9,(VLOOKUP(B263,'X9'!$B:$AZ,14,FALSE)),(IF($X$1=10,(VLOOKUP(B263,'X10'!$B:$AZ,14,FALSE)),(IF($X$1=11,(VLOOKUP(B263,'X11'!$B:$AZ,14,FALSE)),(IF($X$1=12,(VLOOKUP(B263,'X12'!$B:$AZ,14,FALSE)),(VLOOKUP(B263,'X13'!$B:$AZ,14,FALSE))))))))))))))))))))))))))=$V$1," ",(IF($X$1=1,(VLOOKUP(B263,'X1'!$B:$AZ,14,FALSE)),(IF($X$1=2,(VLOOKUP(B263,'X2'!$B:$AZ,14,FALSE)),(IF($X$1=3,(VLOOKUP(B263,'X3'!$B:$AZ,14,FALSE)),(IF($X$1=4,(VLOOKUP(B263,'X4'!$B:$AZ,14,FALSE)),(IF($X$1=5,(VLOOKUP(B263,'X5'!$B:$AZ,14,FALSE)),(IF($X$1=6,(VLOOKUP(B263,'X6'!$B:$AZ,14,FALSE)),(IF($X$1=7,(VLOOKUP(B263,'X7'!$B:$AZ,14,FALSE)),(IF($X$1=8,(VLOOKUP(B263,'X8'!$B:$AZ,14,FALSE)),(IF($X$1=9,(VLOOKUP(B263,'X9'!$B:$AZ,14,FALSE)),(IF($X$1=10,(VLOOKUP(B263,'X10'!$B:$AZ,14,FALSE)),(IF($X$1=11,(VLOOKUP(B263,'X11'!$B:$AZ,14,FALSE)),(IF($X$1=12,(VLOOKUP(B263,'X12'!$B:$AZ,14,FALSE)),(VLOOKUP(B263,'X13'!$B:$AZ,14,FALSE))))))))))))))))))))))))))))=TRUE," ",(IF((IF($X$1=1,(VLOOKUP(B263,'X1'!$B:$AZ,14,FALSE)),(IF($X$1=2,(VLOOKUP(B263,'X2'!$B:$AZ,14,FALSE)),(IF($X$1=3,(VLOOKUP(B263,'X3'!$B:$AZ,14,FALSE)),(IF($X$1=4,(VLOOKUP(B263,'X4'!$B:$AZ,14,FALSE)),(IF($X$1=5,(VLOOKUP(B263,'X5'!$B:$AZ,14,FALSE)),(IF($X$1=6,(VLOOKUP(B263,'X6'!$B:$AZ,14,FALSE)),(IF($X$1=7,(VLOOKUP(B263,'X7'!$B:$AZ,14,FALSE)),(IF($X$1=8,(VLOOKUP(B263,'X8'!$B:$AZ,14,FALSE)),(IF($X$1=9,(VLOOKUP(B263,'X9'!$B:$AZ,14,FALSE)),(IF($X$1=10,(VLOOKUP(B263,'X10'!$B:$AZ,14,FALSE)),(IF($X$1=11,(VLOOKUP(B263,'X11'!$B:$AZ,14,FALSE)),(IF($X$1=12,(VLOOKUP(B263,'X12'!$B:$AZ,14,FALSE)),(VLOOKUP(B263,'X13'!$B:$AZ,14,FALSE))))))))))))))))))))))))))=$V$1," ",(IF($X$1=1,(VLOOKUP(B263,'X1'!$B:$AZ,14,FALSE)),(IF($X$1=2,(VLOOKUP(B263,'X2'!$B:$AZ,14,FALSE)),(IF($X$1=3,(VLOOKUP(B263,'X3'!$B:$AZ,14,FALSE)),(IF($X$1=4,(VLOOKUP(B263,'X4'!$B:$AZ,14,FALSE)),(IF($X$1=5,(VLOOKUP(B263,'X5'!$B:$AZ,14,FALSE)),(IF($X$1=6,(VLOOKUP(B263,'X6'!$B:$AZ,14,FALSE)),(IF($X$1=7,(VLOOKUP(B263,'X7'!$B:$AZ,14,FALSE)),(IF($X$1=8,(VLOOKUP(B263,'X8'!$B:$AZ,14,FALSE)),(IF($X$1=9,(VLOOKUP(B263,'X9'!$B:$AZ,14,FALSE)),(IF($X$1=10,(VLOOKUP(B263,'X10'!$B:$AZ,14,FALSE)),(IF($X$1=11,(VLOOKUP(B263,'X11'!$B:$AZ,14,FALSE)),(IF($X$1=12,(VLOOKUP(B263,'X12'!$B:$AZ,14,FALSE)),(VLOOKUP(B263,'X13'!$B:$AZ,14,FALSE)))))))))))))))))))))))))))))</f>
        <v xml:space="preserve"> </v>
      </c>
    </row>
    <row r="264" spans="1:19" ht="14.1" customHeight="1" x14ac:dyDescent="0.2">
      <c r="A264" s="156" t="s">
        <v>1058</v>
      </c>
      <c r="B264" s="122" t="str">
        <f>IF(ISERROR(IF($U$16=1,(VLOOKUP(A264,$AC$89:$AH$125,2,FALSE)),IF((IF($X$1=1,'X1'!B223,(IF($X$1=2,'X2'!B223,(IF($X$1=3,'X3'!B223,(IF($X$1=4,'X4'!B223,(IF($X$1=5,'X5'!B223,(IF($X$1=6,'X6'!B223,(IF($X$1=7,'X7'!B223,(IF($X$1=8,'X8'!B223,(IF($X$1=9,'X9'!B223,(IF($X$1=10,'X10'!B223,(IF($X$1=11,'X11'!B223,(IF($X$1=12,'X12'!B223,'X13'!B223))))))))))))))))))))))))="","",(IF($X$1=1,'X1'!B223,(IF($X$1=2,'X2'!B223,(IF($X$1=3,'X3'!B223,(IF($X$1=4,'X4'!B223,(IF($X$1=5,'X5'!B223,(IF($X$1=6,'X6'!B223,(IF($X$1=7,'X7'!B223,(IF($X$1=8,'X8'!B223,(IF($X$1=9,'X9'!B223,(IF($X$1=10,'X10'!B223,(IF($X$1=11,'X11'!B223,(IF($X$1=12,'X12'!B223,'X13'!B223)))))))))))))))))))))))))))=TRUE," ",(IF($U$16=1,(VLOOKUP(A264,$AC$89:$AH$125,2,FALSE)),IF((IF($X$1=1,'X1'!B223,(IF($X$1=2,'X2'!B223,(IF($X$1=3,'X3'!B223,(IF($X$1=4,'X4'!B223,(IF($X$1=5,'X5'!B223,(IF($X$1=6,'X6'!B223,(IF($X$1=7,'X7'!B223,(IF($X$1=8,'X8'!B223,(IF($X$1=9,'X9'!B223,(IF($X$1=10,'X10'!B223,(IF($X$1=11,'X11'!B223,(IF($X$1=12,'X12'!B223,'X13'!B223))))))))))))))))))))))))="","",(IF($X$1=1,'X1'!B223,(IF($X$1=2,'X2'!B223,(IF($X$1=3,'X3'!B223,(IF($X$1=4,'X4'!B223,(IF($X$1=5,'X5'!B223,(IF($X$1=6,'X6'!B223,(IF($X$1=7,'X7'!B223,(IF($X$1=8,'X8'!B223,(IF($X$1=9,'X9'!B223,(IF($X$1=10,'X10'!B223,(IF($X$1=11,'X11'!B223,(IF($X$1=12,'X12'!B223,'X13'!B223))))))))))))))))))))))))))))</f>
        <v/>
      </c>
      <c r="C264" s="181" t="str">
        <f ca="1">IF(ISERROR(IF($X$1=1,(VLOOKUP(B264,'X1'!$B:$AZ,47,FALSE)),IF($X$1=2,(VLOOKUP(B264,'X2'!$B:$AZ,47,FALSE)),IF($X$1=3,(VLOOKUP(B264,'X3'!$B:$AZ,47,FALSE)),IF($X$1=4,(VLOOKUP(B264,'X4'!$B:$AZ,47,FALSE)),IF($X$1=5,(VLOOKUP(B264,'X5'!$B:$AZ,47,FALSE)),IF($X$1=6,(VLOOKUP(B264,'X6'!$B:$AZ,47,FALSE)),IF($X$1=7,(VLOOKUP(B264,'X7'!$B:$AZ,47,FALSE)),IF($X$1=8,(VLOOKUP(B264,'X8'!$B:$AZ,47,FALSE)),IF($X$1=9,(VLOOKUP(B264,'X9'!$B:$AZ,47,FALSE)),IF($X$1=10,(VLOOKUP(B264,'X10'!$B:$AZ,47,FALSE)),IF($X$1=11,(VLOOKUP(B264,'X11'!$B:$AZ,47,FALSE)),IF($X$1=12,(VLOOKUP(B264,'X12'!$B:$AZ,47,FALSE)),IF($X$1=13,(VLOOKUP(B264,'X13'!$B:$AZ,47,FALSE)),"B"))))))))))))))=TRUE," ",(IF($X$1=1,(VLOOKUP(B264,'X1'!$B:$AZ,47,FALSE)),IF($X$1=2,(VLOOKUP(B264,'X2'!$B:$AZ,47,FALSE)),IF($X$1=3,(VLOOKUP(B264,'X3'!$B:$AZ,47,FALSE)),IF($X$1=4,(VLOOKUP(B264,'X4'!$B:$AZ,47,FALSE)),IF($X$1=5,(VLOOKUP(B264,'X5'!$B:$AZ,47,FALSE)),IF($X$1=6,(VLOOKUP(B264,'X6'!$B:$AZ,47,FALSE)),IF($X$1=7,(VLOOKUP(B264,'X7'!$B:$AZ,47,FALSE)),IF($X$1=8,(VLOOKUP(B264,'X8'!$B:$AZ,47,FALSE)),IF($X$1=9,(VLOOKUP(B264,'X9'!$B:$AZ,47,FALSE)),IF($X$1=10,(VLOOKUP(B264,'X10'!$B:$AZ,47,FALSE)),IF($X$1=11,(VLOOKUP(B264,'X11'!$B:$AZ,47,FALSE)),IF($X$1=12,(VLOOKUP(B264,'X12'!$B:$AZ,47,FALSE)),IF($X$1=13,(VLOOKUP(B264,'X13'!$B:$AZ,47,FALSE)),"B")))))))))))))))</f>
        <v xml:space="preserve"> </v>
      </c>
      <c r="D264" s="181" t="str">
        <f ca="1">IF(ISERROR(IF($X$1=1,(VLOOKUP(B264,'X1'!$B:$AP,41,FALSE)),IF($X$1=2,(VLOOKUP(B264,'X2'!$B:$AP,41,FALSE)),IF($X$1=3,(VLOOKUP(B264,'X3'!$B:$AP,41,FALSE)),IF($X$1=4,(VLOOKUP(B264,'X4'!$B:$AP,41,FALSE)),IF($X$1=5,(VLOOKUP(B264,'X5'!$B:$AP,41,FALSE)),IF($X$1=6,(VLOOKUP(B264,'X6'!$B:$AP,41,FALSE)),IF($X$1=7,(VLOOKUP(B264,'X7'!$B:$AP,41,FALSE)),IF($X$1=8,(VLOOKUP(B264,'X8'!$B:$AP,41,FALSE)),IF($X$1=9,(VLOOKUP(B264,'X9'!$B:$AP,41,FALSE)),IF($X$1=10,(VLOOKUP(B264,'X10'!$B:$AP,41,FALSE)),IF($X$1=11,(VLOOKUP(B264,'X11'!$B:$AP,41,FALSE)),IF($X$1=12,(VLOOKUP(B264,'X12'!$B:$AP,41,FALSE)),IF($X$1=13,(VLOOKUP(B264,'X13'!$B:$AP,41,FALSE)),"B"))))))))))))))=TRUE," ",(IF($X$1=1,(VLOOKUP(B264,'X1'!$B:$AP,41,FALSE)),IF($X$1=2,(VLOOKUP(B264,'X2'!$B:$AP,41,FALSE)),IF($X$1=3,(VLOOKUP(B264,'X3'!$B:$AP,41,FALSE)),IF($X$1=4,(VLOOKUP(B264,'X4'!$B:$AP,41,FALSE)),IF($X$1=5,(VLOOKUP(B264,'X5'!$B:$AP,41,FALSE)),IF($X$1=6,(VLOOKUP(B264,'X6'!$B:$AP,41,FALSE)),IF($X$1=7,(VLOOKUP(B264,'X7'!$B:$AP,41,FALSE)),IF($X$1=8,(VLOOKUP(B264,'X8'!$B:$AP,41,FALSE)),IF($X$1=9,(VLOOKUP(B264,'X9'!$B:$AP,41,FALSE)),IF($X$1=10,(VLOOKUP(B264,'X10'!$B:$AP,41,FALSE)),IF($X$1=11,(VLOOKUP(B264,'X11'!$B:$AP,41,FALSE)),IF($X$1=12,(VLOOKUP(B264,'X12'!$B:$AP,41,FALSE)),IF($X$1=13,(VLOOKUP(B264,'X13'!$B:$AP,41,FALSE)),"B")))))))))))))))</f>
        <v xml:space="preserve"> </v>
      </c>
      <c r="E264" s="182" t="str">
        <f ca="1">IF(ISERROR(IF($X$1=1,(VLOOKUP(B264,'X1'!$B:$AP,7,FALSE)),IF($X$1=2,(VLOOKUP(B264,'X2'!$B:$AP,7,FALSE)),IF($X$1=3,(VLOOKUP(B264,'X3'!$B:$AP,7,FALSE)),IF($X$1=4,(VLOOKUP(B264,'X4'!$B:$AP,7,FALSE)),IF($X$1=5,(VLOOKUP(B264,'X5'!$B:$AP,7,FALSE)),IF($X$1=6,(VLOOKUP(B264,'X6'!$B:$AP,7,FALSE)),IF($X$1=7,(VLOOKUP(B264,'X7'!$B:$AP,7,FALSE)),IF($X$1=8,(VLOOKUP(B264,'X8'!$B:$AP,7,FALSE)),IF($X$1=9,(VLOOKUP(B264,'X9'!$B:$AP,7,FALSE)),IF($X$1=10,(VLOOKUP(B264,'X10'!$B:$AP,7,FALSE)),IF($X$1=11,(VLOOKUP(B264,'X11'!$B:$AP,7,FALSE)),IF($X$1=12,(VLOOKUP(B264,'X12'!$B:$AP,7,FALSE)),IF($X$1=13,(VLOOKUP(B264,'X13'!$B:$AP,7,FALSE)),"B"))))))))))))))=TRUE," ",(IF($X$1=1,(VLOOKUP(B264,'X1'!$B:$AP,7,FALSE)),IF($X$1=2,(VLOOKUP(B264,'X2'!$B:$AP,7,FALSE)),IF($X$1=3,(VLOOKUP(B264,'X3'!$B:$AP,7,FALSE)),IF($X$1=4,(VLOOKUP(B264,'X4'!$B:$AP,7,FALSE)),IF($X$1=5,(VLOOKUP(B264,'X5'!$B:$AP,7,FALSE)),IF($X$1=6,(VLOOKUP(B264,'X6'!$B:$AP,7,FALSE)),IF($X$1=7,(VLOOKUP(B264,'X7'!$B:$AP,7,FALSE)),IF($X$1=8,(VLOOKUP(B264,'X8'!$B:$AP,7,FALSE)),IF($X$1=9,(VLOOKUP(B264,'X9'!$B:$AP,7,FALSE)),IF($X$1=10,(VLOOKUP(B264,'X10'!$B:$AP,7,FALSE)),IF($X$1=11,(VLOOKUP(B264,'X11'!$B:$AP,7,FALSE)),IF($X$1=12,(VLOOKUP(B264,'X12'!$B:$AP,7,FALSE)),IF($X$1=13,(VLOOKUP(B264,'X13'!$B:$AP,7,FALSE)),"B")))))))))))))))</f>
        <v xml:space="preserve"> </v>
      </c>
      <c r="F264" s="182" t="str">
        <f ca="1">IF(ISERROR(IF((IF($X$1=1,(VLOOKUP(B264,'X1'!$B:$AO,6,FALSE)),(IF($X$1=2,(VLOOKUP(B264,'X2'!$B:$AO,6,FALSE)),(IF($X$1=3,(VLOOKUP(B264,'X3'!$B:$AO,6,FALSE)),(IF($X$1=4,(VLOOKUP(B264,'X4'!$B:$AO,6,FALSE)),(IF($X$1=5,(VLOOKUP(B264,'X5'!$B:$AO,6,FALSE)),(IF($X$1=6,(VLOOKUP(B264,'X6'!$B:$AO,6,FALSE)),(IF($X$1=7,(VLOOKUP(B264,'X7'!$B:$AO,6,FALSE)),(IF($X$1=8,(VLOOKUP(B264,'X8'!$B:$AO,6,FALSE)),(IF($X$1=9,(VLOOKUP(B264,'X9'!$B:$AO,6,FALSE)),(IF($X$1=10,(VLOOKUP(B264,'X10'!$B:$AO,6,FALSE)),(IF($X$1=11,(VLOOKUP(B264,'X11'!$B:$AO,6,FALSE)),(IF($X$1=12,(VLOOKUP(B264,'X12'!$B:$AO,6,FALSE)),(VLOOKUP(B264,'X13'!$B:$AO,6,FALSE))))))))))))))))))))))))))=$V$1," ",(IF($X$1=1,(VLOOKUP(B264,'X1'!$B:$AO,6,FALSE)),(IF($X$1=2,(VLOOKUP(B264,'X2'!$B:$AO,6,FALSE)),(IF($X$1=3,(VLOOKUP(B264,'X3'!$B:$AO,6,FALSE)),(IF($X$1=4,(VLOOKUP(B264,'X4'!$B:$AO,6,FALSE)),(IF($X$1=5,(VLOOKUP(B264,'X5'!$B:$AO,6,FALSE)),(IF($X$1=6,(VLOOKUP(B264,'X6'!$B:$AO,6,FALSE)),(IF($X$1=7,(VLOOKUP(B264,'X7'!$B:$AO,6,FALSE)),(IF($X$1=8,(VLOOKUP(B264,'X8'!$B:$AO,6,FALSE)),(IF($X$1=9,(VLOOKUP(B264,'X9'!$B:$AO,6,FALSE)),(IF($X$1=10,(VLOOKUP(B264,'X10'!$B:$AO,6,FALSE)),(IF($X$1=11,(VLOOKUP(B264,'X11'!$B:$AO,6,FALSE)),(IF($X$1=12,(VLOOKUP(B264,'X12'!$B:$AO,6,FALSE)),(VLOOKUP(B264,'X13'!$B:$AO,6,FALSE))))))))))))))))))))))))))))=TRUE," ",(IF((IF($X$1=1,(VLOOKUP(B264,'X1'!$B:$AO,6,FALSE)),(IF($X$1=2,(VLOOKUP(B264,'X2'!$B:$AO,6,FALSE)),(IF($X$1=3,(VLOOKUP(B264,'X3'!$B:$AO,6,FALSE)),(IF($X$1=4,(VLOOKUP(B264,'X4'!$B:$AO,6,FALSE)),(IF($X$1=5,(VLOOKUP(B264,'X5'!$B:$AO,6,FALSE)),(IF($X$1=6,(VLOOKUP(B264,'X6'!$B:$AO,6,FALSE)),(IF($X$1=7,(VLOOKUP(B264,'X7'!$B:$AO,6,FALSE)),(IF($X$1=8,(VLOOKUP(B264,'X8'!$B:$AO,6,FALSE)),(IF($X$1=9,(VLOOKUP(B264,'X9'!$B:$AO,6,FALSE)),(IF($X$1=10,(VLOOKUP(B264,'X10'!$B:$AO,6,FALSE)),(IF($X$1=11,(VLOOKUP(B264,'X11'!$B:$AO,6,FALSE)),(IF($X$1=12,(VLOOKUP(B264,'X12'!$B:$AO,6,FALSE)),(VLOOKUP(B264,'X13'!$B:$AO,6,FALSE))))))))))))))))))))))))))=$V$1," ",(IF($X$1=1,(VLOOKUP(B264,'X1'!$B:$AO,6,FALSE)),(IF($X$1=2,(VLOOKUP(B264,'X2'!$B:$AO,6,FALSE)),(IF($X$1=3,(VLOOKUP(B264,'X3'!$B:$AO,6,FALSE)),(IF($X$1=4,(VLOOKUP(B264,'X4'!$B:$AO,6,FALSE)),(IF($X$1=5,(VLOOKUP(B264,'X5'!$B:$AO,6,FALSE)),(IF($X$1=6,(VLOOKUP(B264,'X6'!$B:$AO,6,FALSE)),(IF($X$1=7,(VLOOKUP(B264,'X7'!$B:$AO,6,FALSE)),(IF($X$1=8,(VLOOKUP(B264,'X8'!$B:$AO,6,FALSE)),(IF($X$1=9,(VLOOKUP(B264,'X9'!$B:$AO,6,FALSE)),(IF($X$1=10,(VLOOKUP(B264,'X10'!$B:$AO,6,FALSE)),(IF($X$1=11,(VLOOKUP(B264,'X11'!$B:$AO,6,FALSE)),(IF($X$1=12,(VLOOKUP(B264,'X12'!$B:$AO,6,FALSE)),(VLOOKUP(B264,'X13'!$B:$AO,6,FALSE)))))))))))))))))))))))))))))</f>
        <v xml:space="preserve"> </v>
      </c>
      <c r="G264" s="182" t="str">
        <f ca="1">IF(ISERROR(IF($X$1=1,(VLOOKUP(B264,'X1'!$B:$AZ,44,FALSE)),IF($X$1=2,(VLOOKUP(B264,'X2'!$B:$AZ,44,FALSE)),IF($X$1=3,(VLOOKUP(B264,'X3'!$B:$AZ,44,FALSE)),IF($X$1=4,(VLOOKUP(B264,'X4'!$B:$AZ,44,FALSE)),IF($X$1=5,(VLOOKUP(B264,'X5'!$B:$AZ,44,FALSE)),IF($X$1=6,(VLOOKUP(B264,'X6'!$B:$AZ,44,FALSE)),IF($X$1=7,(VLOOKUP(B264,'X7'!$B:$AZ,44,FALSE)),IF($X$1=8,(VLOOKUP(B264,'X8'!$B:$AZ,44,FALSE)),IF($X$1=9,(VLOOKUP(B264,'X9'!$B:$AZ,44,FALSE)),IF($X$1=10,(VLOOKUP(B264,'X10'!$B:$AZ,44,FALSE)),IF($X$1=11,(VLOOKUP(B264,'X11'!$B:$AZ,44,FALSE)),IF($X$1=12,(VLOOKUP(B264,'X12'!$B:$AZ,44,FALSE)),IF($X$1=13,(VLOOKUP(B264,'X13'!$B:$AZ,44,FALSE)),"B"))))))))))))))=TRUE," ",(IF($X$1=1,(VLOOKUP(B264,'X1'!$B:$AZ,44,FALSE)),IF($X$1=2,(VLOOKUP(B264,'X2'!$B:$AZ,44,FALSE)),IF($X$1=3,(VLOOKUP(B264,'X3'!$B:$AZ,44,FALSE)),IF($X$1=4,(VLOOKUP(B264,'X4'!$B:$AZ,44,FALSE)),IF($X$1=5,(VLOOKUP(B264,'X5'!$B:$AZ,44,FALSE)),IF($X$1=6,(VLOOKUP(B264,'X6'!$B:$AZ,44,FALSE)),IF($X$1=7,(VLOOKUP(B264,'X7'!$B:$AZ,44,FALSE)),IF($X$1=8,(VLOOKUP(B264,'X8'!$B:$AZ,44,FALSE)),IF($X$1=9,(VLOOKUP(B264,'X9'!$B:$AZ,44,FALSE)),IF($X$1=10,(VLOOKUP(B264,'X10'!$B:$AZ,44,FALSE)),IF($X$1=11,(VLOOKUP(B264,'X11'!$B:$AZ,44,FALSE)),IF($X$1=12,(VLOOKUP(B264,'X12'!$B:$AZ,44,FALSE)),IF($X$1=13,(VLOOKUP(B264,'X13'!$B:$AZ,44,FALSE)),"B")))))))))))))))</f>
        <v xml:space="preserve"> </v>
      </c>
      <c r="H264" s="182" t="str">
        <f ca="1">IF(ISERROR(IF($X$1=1,(VLOOKUP(B264,'X1'!$B:$AZ,8,FALSE)),IF($X$1=2,(VLOOKUP(B264,'X2'!$B:$AZ,8,FALSE)),IF($X$1=3,(VLOOKUP(B264,'X3'!$B:$AZ,8,FALSE)),IF($X$1=4,(VLOOKUP(B264,'X4'!$B:$AZ,8,FALSE)),IF($X$1=5,(VLOOKUP(B264,'X5'!$B:$AZ,8,FALSE)),IF($X$1=6,(VLOOKUP(B264,'X6'!$B:$AZ,8,FALSE)),IF($X$1=7,(VLOOKUP(B264,'X7'!$B:$AZ,8,FALSE)),IF($X$1=8,(VLOOKUP(B264,'X8'!$B:$AZ,8,FALSE)),IF($X$1=9,(VLOOKUP(B264,'X9'!$B:$AZ,8,FALSE)),IF($X$1=10,(VLOOKUP(B264,'X10'!$B:$AZ,8,FALSE)),IF($X$1=11,(VLOOKUP(B264,'X11'!$B:$AZ,8,FALSE)),IF($X$1=12,(VLOOKUP(B264,'X12'!$B:$AZ,8,FALSE)),IF($X$1=13,(VLOOKUP(B264,'X13'!$B:$AZ,8,FALSE)),"B"))))))))))))))=TRUE," ",(IF($X$1=1,(VLOOKUP(B264,'X1'!$B:$AZ,8,FALSE)),IF($X$1=2,(VLOOKUP(B264,'X2'!$B:$AZ,8,FALSE)),IF($X$1=3,(VLOOKUP(B264,'X3'!$B:$AZ,8,FALSE)),IF($X$1=4,(VLOOKUP(B264,'X4'!$B:$AZ,8,FALSE)),IF($X$1=5,(VLOOKUP(B264,'X5'!$B:$AZ,8,FALSE)),IF($X$1=6,(VLOOKUP(B264,'X6'!$B:$AZ,8,FALSE)),IF($X$1=7,(VLOOKUP(B264,'X7'!$B:$AZ,8,FALSE)),IF($X$1=8,(VLOOKUP(B264,'X8'!$B:$AZ,8,FALSE)),IF($X$1=9,(VLOOKUP(B264,'X9'!$B:$AZ,8,FALSE)),IF($X$1=10,(VLOOKUP(B264,'X10'!$B:$AZ,8,FALSE)),IF($X$1=11,(VLOOKUP(B264,'X11'!$B:$AZ,8,FALSE)),IF($X$1=12,(VLOOKUP(B264,'X12'!$B:$AZ,8,FALSE)),IF($X$1=13,(VLOOKUP(B264,'X13'!$B:$AZ,8,FALSE)),"B")))))))))))))))</f>
        <v xml:space="preserve"> </v>
      </c>
      <c r="I264" s="183" t="str">
        <f ca="1">IF(ISERROR(IF($X$1=1,(VLOOKUP(B264,'X1'!$B:$AZ,2,FALSE)),IF($X$1=2,(VLOOKUP(B264,'X2'!$B:$AZ,2,FALSE)),IF($X$1=3,(VLOOKUP(B264,'X3'!$B:$AZ,2,FALSE)),IF($X$1=4,(VLOOKUP(B264,'X4'!$B:$AZ,2,FALSE)),IF($X$1=5,(VLOOKUP(B264,'X5'!$B:$AZ,2,FALSE)),IF($X$1=6,(VLOOKUP(B264,'X6'!$B:$AZ,2,FALSE)),IF($X$1=7,(VLOOKUP(B264,'X7'!$B:$AZ,2,FALSE)),IF($X$1=8,(VLOOKUP(B264,'X8'!$B:$AZ,2,FALSE)),IF($X$1=9,(VLOOKUP(B264,'X9'!$B:$AZ,2,FALSE)),IF($X$1=10,(VLOOKUP(B264,'X10'!$B:$AZ,2,FALSE)),IF($X$1=11,(VLOOKUP(B264,'X11'!$B:$AZ,2,FALSE)),IF($X$1=12,(VLOOKUP(B264,'X12'!$B:$AZ,2,FALSE)),IF($X$1=13,(VLOOKUP(B264,'X13'!$B:$AZ,2,FALSE)),"B"))))))))))))))=TRUE," ",(IF($X$1=1,(VLOOKUP(B264,'X1'!$B:$AZ,2,FALSE)),IF($X$1=2,(VLOOKUP(B264,'X2'!$B:$AZ,2,FALSE)),IF($X$1=3,(VLOOKUP(B264,'X3'!$B:$AZ,2,FALSE)),IF($X$1=4,(VLOOKUP(B264,'X4'!$B:$AZ,2,FALSE)),IF($X$1=5,(VLOOKUP(B264,'X5'!$B:$AZ,2,FALSE)),IF($X$1=6,(VLOOKUP(B264,'X6'!$B:$AZ,2,FALSE)),IF($X$1=7,(VLOOKUP(B264,'X7'!$B:$AZ,2,FALSE)),IF($X$1=8,(VLOOKUP(B264,'X8'!$B:$AZ,2,FALSE)),IF($X$1=9,(VLOOKUP(B264,'X9'!$B:$AZ,2,FALSE)),IF($X$1=10,(VLOOKUP(B264,'X10'!$B:$AZ,2,FALSE)),IF($X$1=11,(VLOOKUP(B264,'X11'!$B:$AZ,2,FALSE)),IF($X$1=12,(VLOOKUP(B264,'X12'!$B:$AZ,2,FALSE)),IF($X$1=13,(VLOOKUP(B264,'X13'!$B:$AZ,2,FALSE)),"B")))))))))))))))</f>
        <v xml:space="preserve"> </v>
      </c>
      <c r="J264" s="183" t="str">
        <f ca="1">IF(ISERROR(IF($X$1=1,(VLOOKUP(B264,'X1'!$B:$AZ,3,FALSE)),IF($X$1=2,(VLOOKUP(B264,'X2'!$B:$AZ,3,FALSE)),IF($X$1=3,(VLOOKUP(B264,'X3'!$B:$AZ,3,FALSE)),IF($X$1=4,(VLOOKUP(B264,'X4'!$B:$AZ,3,FALSE)),IF($X$1=5,(VLOOKUP(B264,'X5'!$B:$AZ,3,FALSE)),IF($X$1=6,(VLOOKUP(B264,'X6'!$B:$AZ,3,FALSE)),IF($X$1=7,(VLOOKUP(B264,'X7'!$B:$AZ,3,FALSE)),IF($X$1=8,(VLOOKUP(B264,'X8'!$B:$AZ,3,FALSE)),IF($X$1=9,(VLOOKUP(B264,'X9'!$B:$AZ,3,FALSE)),IF($X$1=10,(VLOOKUP(B264,'X10'!$B:$AZ,3,FALSE)),IF($X$1=11,(VLOOKUP(B264,'X11'!$B:$AZ,3,FALSE)),IF($X$1=12,(VLOOKUP(B264,'X12'!$B:$AZ,3,FALSE)),IF($X$1=13,(VLOOKUP(B264,'X13'!$B:$AZ,3,FALSE)),"B"))))))))))))))=TRUE," ",(IF($X$1=1,(VLOOKUP(B264,'X1'!$B:$AZ,3,FALSE)),IF($X$1=2,(VLOOKUP(B264,'X2'!$B:$AZ,3,FALSE)),IF($X$1=3,(VLOOKUP(B264,'X3'!$B:$AZ,3,FALSE)),IF($X$1=4,(VLOOKUP(B264,'X4'!$B:$AZ,3,FALSE)),IF($X$1=5,(VLOOKUP(B264,'X5'!$B:$AZ,3,FALSE)),IF($X$1=6,(VLOOKUP(B264,'X6'!$B:$AZ,3,FALSE)),IF($X$1=7,(VLOOKUP(B264,'X7'!$B:$AZ,3,FALSE)),IF($X$1=8,(VLOOKUP(B264,'X8'!$B:$AZ,3,FALSE)),IF($X$1=9,(VLOOKUP(B264,'X9'!$B:$AZ,3,FALSE)),IF($X$1=10,(VLOOKUP(B264,'X10'!$B:$AZ,3,FALSE)),IF($X$1=11,(VLOOKUP(B264,'X11'!$B:$AZ,3,FALSE)),IF($X$1=12,(VLOOKUP(B264,'X12'!$B:$AZ,3,FALSE)),IF($X$1=13,(VLOOKUP(B264,'X13'!$B:$AZ,3,FALSE)),"B")))))))))))))))</f>
        <v xml:space="preserve"> </v>
      </c>
      <c r="K264" s="183" t="str">
        <f ca="1">IF(ISERROR(IF($X$1=1,(VLOOKUP(B264,'X1'!$B:$AZ,5,FALSE)),IF($X$1=2,(VLOOKUP(B264,'X2'!$B:$AZ,5,FALSE)),IF($X$1=3,(VLOOKUP(B264,'X3'!$B:$AZ,5,FALSE)),IF($X$1=4,(VLOOKUP(B264,'X4'!$B:$AZ,5,FALSE)),IF($X$1=5,(VLOOKUP(B264,'X5'!$B:$AZ,5,FALSE)),IF($X$1=6,(VLOOKUP(B264,'X6'!$B:$AZ,5,FALSE)),IF($X$1=7,(VLOOKUP(B264,'X7'!$B:$AZ,5,FALSE)),IF($X$1=8,(VLOOKUP(B264,'X8'!$B:$AZ,5,FALSE)),IF($X$1=9,(VLOOKUP(B264,'X9'!$B:$AZ,5,FALSE)),IF($X$1=10,(VLOOKUP(B264,'X10'!$B:$AZ,5,FALSE)),IF($X$1=11,(VLOOKUP(B264,'X11'!$B:$AZ,5,FALSE)),IF($X$1=12,(VLOOKUP(B264,'X12'!$B:$AZ,5,FALSE)),IF($X$1=13,(VLOOKUP(B264,'X13'!$B:$AZ,5,FALSE)),"B"))))))))))))))=TRUE," ",(IF($X$1=1,(VLOOKUP(B264,'X1'!$B:$AZ,5,FALSE)),IF($X$1=2,(VLOOKUP(B264,'X2'!$B:$AZ,5,FALSE)),IF($X$1=3,(VLOOKUP(B264,'X3'!$B:$AZ,5,FALSE)),IF($X$1=4,(VLOOKUP(B264,'X4'!$B:$AZ,5,FALSE)),IF($X$1=5,(VLOOKUP(B264,'X5'!$B:$AZ,5,FALSE)),IF($X$1=6,(VLOOKUP(B264,'X6'!$B:$AZ,5,FALSE)),IF($X$1=7,(VLOOKUP(B264,'X7'!$B:$AZ,5,FALSE)),IF($X$1=8,(VLOOKUP(B264,'X8'!$B:$AZ,5,FALSE)),IF($X$1=9,(VLOOKUP(B264,'X9'!$B:$AZ,5,FALSE)),IF($X$1=10,(VLOOKUP(B264,'X10'!$B:$AZ,5,FALSE)),IF($X$1=11,(VLOOKUP(B264,'X11'!$B:$AZ,5,FALSE)),IF($X$1=12,(VLOOKUP(B264,'X12'!$B:$AZ,5,FALSE)),IF($X$1=13,(VLOOKUP(B264,'X13'!$B:$AZ,5,FALSE)),"B")))))))))))))))</f>
        <v xml:space="preserve"> </v>
      </c>
      <c r="L264" s="184" t="str">
        <f ca="1">IF(ISERROR(IF($X$1=1,(VLOOKUP(B264,'X1'!$B:$AZ,9,FALSE)),IF($X$1=2,(VLOOKUP(B264,'X2'!$B:$AZ,9,FALSE)),IF($X$1=3,(VLOOKUP(B264,'X3'!$B:$AZ,9,FALSE)),IF($X$1=4,(VLOOKUP(B264,'X4'!$B:$AZ,9,FALSE)),IF($X$1=5,(VLOOKUP(B264,'X5'!$B:$AZ,9,FALSE)),IF($X$1=6,(VLOOKUP(B264,'X6'!$B:$AZ,9,FALSE)),IF($X$1=7,(VLOOKUP(B264,'X7'!$B:$AZ,9,FALSE)),IF($X$1=8,(VLOOKUP(B264,'X8'!$B:$AZ,9,FALSE)),IF($X$1=9,(VLOOKUP(B264,'X9'!$B:$AZ,9,FALSE)),IF($X$1=10,(VLOOKUP(B264,'X10'!$B:$AZ,9,FALSE)),IF($X$1=11,(VLOOKUP(B264,'X11'!$B:$AZ,9,FALSE)),IF($X$1=12,(VLOOKUP(B264,'X12'!$B:$AZ,9,FALSE)),IF($X$1=13,(VLOOKUP(B264,'X13'!$B:$AZ,9,FALSE)),"B"))))))))))))))=TRUE," ",(IF($X$1=1,(VLOOKUP(B264,'X1'!$B:$AZ,9,FALSE)),IF($X$1=2,(VLOOKUP(B264,'X2'!$B:$AZ,9,FALSE)),IF($X$1=3,(VLOOKUP(B264,'X3'!$B:$AZ,9,FALSE)),IF($X$1=4,(VLOOKUP(B264,'X4'!$B:$AZ,9,FALSE)),IF($X$1=5,(VLOOKUP(B264,'X5'!$B:$AZ,9,FALSE)),IF($X$1=6,(VLOOKUP(B264,'X6'!$B:$AZ,9,FALSE)),IF($X$1=7,(VLOOKUP(B264,'X7'!$B:$AZ,9,FALSE)),IF($X$1=8,(VLOOKUP(B264,'X8'!$B:$AZ,9,FALSE)),IF($X$1=9,(VLOOKUP(B264,'X9'!$B:$AZ,9,FALSE)),IF($X$1=10,(VLOOKUP(B264,'X10'!$B:$AZ,9,FALSE)),IF($X$1=11,(VLOOKUP(B264,'X11'!$B:$AZ,9,FALSE)),IF($X$1=12,(VLOOKUP(B264,'X12'!$B:$AZ,9,FALSE)),IF($X$1=13,(VLOOKUP(B264,'X13'!$B:$AZ,9,FALSE)),"B")))))))))))))))</f>
        <v xml:space="preserve"> </v>
      </c>
      <c r="M264" s="184" t="str">
        <f ca="1">IF(ISERROR(IF($X$1=1,(VLOOKUP(B264,'X1'!$B:$AZ,10,FALSE)),IF($X$1=2,(VLOOKUP(B264,'X2'!$B:$AZ,10,FALSE)),IF($X$1=3,(VLOOKUP(B264,'X3'!$B:$AZ,10,FALSE)),IF($X$1=4,(VLOOKUP(B264,'X4'!$B:$AZ,10,FALSE)),IF($X$1=5,(VLOOKUP(B264,'X5'!$B:$AZ,10,FALSE)),IF($X$1=6,(VLOOKUP(B264,'X6'!$B:$AZ,10,FALSE)),IF($X$1=7,(VLOOKUP(B264,'X7'!$B:$AZ,10,FALSE)),IF($X$1=8,(VLOOKUP(B264,'X8'!$B:$AZ,10,FALSE)),IF($X$1=9,(VLOOKUP(B264,'X9'!$B:$AZ,10,FALSE)),IF($X$1=10,(VLOOKUP(B264,'X10'!$B:$AZ,10,FALSE)),IF($X$1=11,(VLOOKUP(B264,'X11'!$B:$AZ,10,FALSE)),IF($X$1=12,(VLOOKUP(B264,'X12'!$B:$AZ,10,FALSE)),IF($X$1=13,(VLOOKUP(B264,'X13'!$B:$AZ,10,FALSE)),"B"))))))))))))))=TRUE," ",(IF($X$1=1,(VLOOKUP(B264,'X1'!$B:$AZ,10,FALSE)),IF($X$1=2,(VLOOKUP(B264,'X2'!$B:$AZ,10,FALSE)),IF($X$1=3,(VLOOKUP(B264,'X3'!$B:$AZ,10,FALSE)),IF($X$1=4,(VLOOKUP(B264,'X4'!$B:$AZ,10,FALSE)),IF($X$1=5,(VLOOKUP(B264,'X5'!$B:$AZ,10,FALSE)),IF($X$1=6,(VLOOKUP(B264,'X6'!$B:$AZ,10,FALSE)),IF($X$1=7,(VLOOKUP(B264,'X7'!$B:$AZ,10,FALSE)),IF($X$1=8,(VLOOKUP(B264,'X8'!$B:$AZ,10,FALSE)),IF($X$1=9,(VLOOKUP(B264,'X9'!$B:$AZ,10,FALSE)),IF($X$1=10,(VLOOKUP(B264,'X10'!$B:$AZ,10,FALSE)),IF($X$1=11,(VLOOKUP(B264,'X11'!$B:$AZ,10,FALSE)),IF($X$1=12,(VLOOKUP(B264,'X12'!$B:$AZ,10,FALSE)),IF($X$1=13,(VLOOKUP(B264,'X13'!$B:$AZ,10,FALSE)),"B")))))))))))))))</f>
        <v xml:space="preserve"> </v>
      </c>
      <c r="N264" s="185" t="str">
        <f ca="1">IF(ISERROR(IF($X$1=1,(VLOOKUP(B264,'X1'!$B:$AZ,45,FALSE)),IF($X$1=2,(VLOOKUP(B264,'X2'!$B:$AZ,45,FALSE)),IF($X$1=3,(VLOOKUP(B264,'X3'!$B:$AZ,45,FALSE)),IF($X$1=4,(VLOOKUP(B264,'X4'!$B:$AZ,45,FALSE)),IF($X$1=5,(VLOOKUP(B264,'X5'!$B:$AZ,45,FALSE)),IF($X$1=6,(VLOOKUP(B264,'X6'!$B:$AZ,45,FALSE)),IF($X$1=7,(VLOOKUP(B264,'X7'!$B:$AZ,45,FALSE)),IF($X$1=8,(VLOOKUP(B264,'X8'!$B:$AZ,45,FALSE)),IF($X$1=9,(VLOOKUP(B264,'X9'!$B:$AZ,45,FALSE)),IF($X$1=10,(VLOOKUP(B264,'X10'!$B:$AZ,45,FALSE)),IF($X$1=11,(VLOOKUP(B264,'X11'!$B:$AZ,45,FALSE)),IF($X$1=12,(VLOOKUP(B264,'X12'!$B:$AZ,45,FALSE)),IF($X$1=13,(VLOOKUP(B264,'X13'!$B:$AZ,45,FALSE)),"B"))))))))))))))=TRUE," ",(IF($X$1=1,(VLOOKUP(B264,'X1'!$B:$AZ,45,FALSE)),IF($X$1=2,(VLOOKUP(B264,'X2'!$B:$AZ,45,FALSE)),IF($X$1=3,(VLOOKUP(B264,'X3'!$B:$AZ,45,FALSE)),IF($X$1=4,(VLOOKUP(B264,'X4'!$B:$AZ,45,FALSE)),IF($X$1=5,(VLOOKUP(B264,'X5'!$B:$AZ,45,FALSE)),IF($X$1=6,(VLOOKUP(B264,'X6'!$B:$AZ,45,FALSE)),IF($X$1=7,(VLOOKUP(B264,'X7'!$B:$AZ,45,FALSE)),IF($X$1=8,(VLOOKUP(B264,'X8'!$B:$AZ,45,FALSE)),IF($X$1=9,(VLOOKUP(B264,'X9'!$B:$AZ,45,FALSE)),IF($X$1=10,(VLOOKUP(B264,'X10'!$B:$AZ,45,FALSE)),IF($X$1=11,(VLOOKUP(B264,'X11'!$B:$AZ,45,FALSE)),IF($X$1=12,(VLOOKUP(B264,'X12'!$B:$AZ,45,FALSE)),IF($X$1=13,(VLOOKUP(B264,'X13'!$B:$AZ,45,FALSE)),"B")))))))))))))))</f>
        <v xml:space="preserve"> </v>
      </c>
      <c r="O264" s="184" t="str">
        <f ca="1">IF(ISERROR(IF($X$1=1,(VLOOKUP(B264,'X1'!$B:$AZ,11,FALSE)),IF($X$1=2,(VLOOKUP(B264,'X2'!$B:$AZ,11,FALSE)),IF($X$1=3,(VLOOKUP(B264,'X3'!$B:$AZ,11,FALSE)),IF($X$1=4,(VLOOKUP(B264,'X4'!$B:$AZ,11,FALSE)),IF($X$1=5,(VLOOKUP(B264,'X5'!$B:$AZ,11,FALSE)),IF($X$1=6,(VLOOKUP(B264,'X6'!$B:$AZ,11,FALSE)),IF($X$1=7,(VLOOKUP(B264,'X7'!$B:$AZ,11,FALSE)),IF($X$1=8,(VLOOKUP(B264,'X8'!$B:$AZ,11,FALSE)),IF($X$1=9,(VLOOKUP(B264,'X9'!$B:$AZ,11,FALSE)),IF($X$1=10,(VLOOKUP(B264,'X10'!$B:$AZ,11,FALSE)),IF($X$1=11,(VLOOKUP(B264,'X11'!$B:$AZ,11,FALSE)),IF($X$1=12,(VLOOKUP(B264,'X12'!$B:$AZ,11,FALSE)),IF($X$1=13,(VLOOKUP(B264,'X13'!$B:$AZ,11,FALSE)),"B"))))))))))))))=TRUE," ",(IF($X$1=1,(VLOOKUP(B264,'X1'!$B:$AZ,11,FALSE)),IF($X$1=2,(VLOOKUP(B264,'X2'!$B:$AZ,11,FALSE)),IF($X$1=3,(VLOOKUP(B264,'X3'!$B:$AZ,11,FALSE)),IF($X$1=4,(VLOOKUP(B264,'X4'!$B:$AZ,11,FALSE)),IF($X$1=5,(VLOOKUP(B264,'X5'!$B:$AZ,11,FALSE)),IF($X$1=6,(VLOOKUP(B264,'X6'!$B:$AZ,11,FALSE)),IF($X$1=7,(VLOOKUP(B264,'X7'!$B:$AZ,11,FALSE)),IF($X$1=8,(VLOOKUP(B264,'X8'!$B:$AZ,11,FALSE)),IF($X$1=9,(VLOOKUP(B264,'X9'!$B:$AZ,11,FALSE)),IF($X$1=10,(VLOOKUP(B264,'X10'!$B:$AZ,11,FALSE)),IF($X$1=11,(VLOOKUP(B264,'X11'!$B:$AZ,11,FALSE)),IF($X$1=12,(VLOOKUP(B264,'X12'!$B:$AZ,11,FALSE)),IF($X$1=13,(VLOOKUP(B264,'X13'!$B:$AZ,11,FALSE)),"B")))))))))))))))</f>
        <v xml:space="preserve"> </v>
      </c>
      <c r="P264" s="184" t="str">
        <f ca="1">IF(ISERROR(IF($X$1=1,(VLOOKUP(B264,'X1'!$B:$AZ,12,FALSE)),IF($X$1=2,(VLOOKUP(B264,'X2'!$B:$AZ,12,FALSE)),IF($X$1=3,(VLOOKUP(B264,'X3'!$B:$AZ,12,FALSE)),IF($X$1=4,(VLOOKUP(B264,'X4'!$B:$AZ,12,FALSE)),IF($X$1=5,(VLOOKUP(B264,'X5'!$B:$AZ,12,FALSE)),IF($X$1=6,(VLOOKUP(B264,'X6'!$B:$AZ,12,FALSE)),IF($X$1=7,(VLOOKUP(B264,'X7'!$B:$AZ,12,FALSE)),IF($X$1=8,(VLOOKUP(B264,'X8'!$B:$AZ,12,FALSE)),IF($X$1=9,(VLOOKUP(B264,'X9'!$B:$AZ,12,FALSE)),IF($X$1=10,(VLOOKUP(B264,'X10'!$B:$AZ,12,FALSE)),IF($X$1=11,(VLOOKUP(B264,'X11'!$B:$AZ,12,FALSE)),IF($X$1=12,(VLOOKUP(B264,'X12'!$B:$AZ,12,FALSE)),IF($X$1=13,(VLOOKUP(B264,'X13'!$B:$AZ,12,FALSE)),"B"))))))))))))))=TRUE," ",(IF($X$1=1,(VLOOKUP(B264,'X1'!$B:$AZ,12,FALSE)),IF($X$1=2,(VLOOKUP(B264,'X2'!$B:$AZ,12,FALSE)),IF($X$1=3,(VLOOKUP(B264,'X3'!$B:$AZ,12,FALSE)),IF($X$1=4,(VLOOKUP(B264,'X4'!$B:$AZ,12,FALSE)),IF($X$1=5,(VLOOKUP(B264,'X5'!$B:$AZ,12,FALSE)),IF($X$1=6,(VLOOKUP(B264,'X6'!$B:$AZ,12,FALSE)),IF($X$1=7,(VLOOKUP(B264,'X7'!$B:$AZ,12,FALSE)),IF($X$1=8,(VLOOKUP(B264,'X8'!$B:$AZ,12,FALSE)),IF($X$1=9,(VLOOKUP(B264,'X9'!$B:$AZ,12,FALSE)),IF($X$1=10,(VLOOKUP(B264,'X10'!$B:$AZ,12,FALSE)),IF($X$1=11,(VLOOKUP(B264,'X11'!$B:$AZ,12,FALSE)),IF($X$1=12,(VLOOKUP(B264,'X12'!$B:$AZ,12,FALSE)),IF($X$1=13,(VLOOKUP(B264,'X13'!$B:$AZ,12,FALSE)),"B")))))))))))))))</f>
        <v xml:space="preserve"> </v>
      </c>
      <c r="Q264" s="185" t="str">
        <f ca="1">IF(ISERROR(IF($X$1=1,(VLOOKUP(B264,'X1'!$B:$AZ,46,FALSE)),IF($X$1=2,(VLOOKUP(B264,'X2'!$B:$AZ,46,FALSE)),IF($X$1=3,(VLOOKUP(B264,'X3'!$B:$AZ,46,FALSE)),IF($X$1=4,(VLOOKUP(B264,'X4'!$B:$AZ,46,FALSE)),IF($X$1=5,(VLOOKUP(B264,'X5'!$B:$AZ,46,FALSE)),IF($X$1=6,(VLOOKUP(B264,'X6'!$B:$AZ,46,FALSE)),IF($X$1=7,(VLOOKUP(B264,'X7'!$B:$AZ,46,FALSE)),IF($X$1=8,(VLOOKUP(B264,'X8'!$B:$AZ,46,FALSE)),IF($X$1=9,(VLOOKUP(B264,'X9'!$B:$AZ,46,FALSE)),IF($X$1=10,(VLOOKUP(B264,'X10'!$B:$AZ,46,FALSE)),IF($X$1=11,(VLOOKUP(B264,'X11'!$B:$AZ,46,FALSE)),IF($X$1=12,(VLOOKUP(B264,'X12'!$B:$AZ,46,FALSE)),IF($X$1=13,(VLOOKUP(B264,'X13'!$B:$AZ,46,FALSE)),"B"))))))))))))))=TRUE," ",(IF($X$1=1,(VLOOKUP(B264,'X1'!$B:$AZ,46,FALSE)),IF($X$1=2,(VLOOKUP(B264,'X2'!$B:$AZ,46,FALSE)),IF($X$1=3,(VLOOKUP(B264,'X3'!$B:$AZ,46,FALSE)),IF($X$1=4,(VLOOKUP(B264,'X4'!$B:$AZ,46,FALSE)),IF($X$1=5,(VLOOKUP(B264,'X5'!$B:$AZ,46,FALSE)),IF($X$1=6,(VLOOKUP(B264,'X6'!$B:$AZ,46,FALSE)),IF($X$1=7,(VLOOKUP(B264,'X7'!$B:$AZ,46,FALSE)),IF($X$1=8,(VLOOKUP(B264,'X8'!$B:$AZ,46,FALSE)),IF($X$1=9,(VLOOKUP(B264,'X9'!$B:$AZ,46,FALSE)),IF($X$1=10,(VLOOKUP(B264,'X10'!$B:$AZ,46,FALSE)),IF($X$1=11,(VLOOKUP(B264,'X11'!$B:$AZ,46,FALSE)),IF($X$1=12,(VLOOKUP(B264,'X12'!$B:$AZ,46,FALSE)),IF($X$1=13,(VLOOKUP(B264,'X13'!$B:$AZ,46,FALSE)),"B")))))))))))))))</f>
        <v xml:space="preserve"> </v>
      </c>
      <c r="R264" s="185" t="str">
        <f ca="1">IF(ISERROR(IF($X$1=1,(VLOOKUP(B264,'X1'!$B:$AZ,15,FALSE)),IF($X$1=2,(VLOOKUP(B264,'X2'!$B:$AZ,15,FALSE)),IF($X$1=3,(VLOOKUP(B264,'X3'!$B:$AZ,15,FALSE)),IF($X$1=4,(VLOOKUP(B264,'X4'!$B:$AZ,15,FALSE)),IF($X$1=5,(VLOOKUP(B264,'X5'!$B:$AZ,15,FALSE)),IF($X$1=6,(VLOOKUP(B264,'X6'!$B:$AZ,15,FALSE)),IF($X$1=7,(VLOOKUP(B264,'X7'!$B:$AZ,15,FALSE)),IF($X$1=8,(VLOOKUP(B264,'X8'!$B:$AZ,15,FALSE)),IF($X$1=9,(VLOOKUP(B264,'X9'!$B:$AZ,15,FALSE)),IF($X$1=10,(VLOOKUP(B264,'X10'!$B:$AZ,15,FALSE)),IF($X$1=11,(VLOOKUP(B264,'X11'!$B:$AZ,15,FALSE)),IF($X$1=12,(VLOOKUP(B264,'X12'!$B:$AZ,15,FALSE)),IF($X$1=13,(VLOOKUP(B264,'X13'!$B:$AZ,15,FALSE)),"B"))))))))))))))=TRUE," ",(IF($X$1=1,(VLOOKUP(B264,'X1'!$B:$AZ,15,FALSE)),IF($X$1=2,(VLOOKUP(B264,'X2'!$B:$AZ,15,FALSE)),IF($X$1=3,(VLOOKUP(B264,'X3'!$B:$AZ,15,FALSE)),IF($X$1=4,(VLOOKUP(B264,'X4'!$B:$AZ,15,FALSE)),IF($X$1=5,(VLOOKUP(B264,'X5'!$B:$AZ,15,FALSE)),IF($X$1=6,(VLOOKUP(B264,'X6'!$B:$AZ,15,FALSE)),IF($X$1=7,(VLOOKUP(B264,'X7'!$B:$AZ,15,FALSE)),IF($X$1=8,(VLOOKUP(B264,'X8'!$B:$AZ,15,FALSE)),IF($X$1=9,(VLOOKUP(B264,'X9'!$B:$AZ,15,FALSE)),IF($X$1=10,(VLOOKUP(B264,'X10'!$B:$AZ,15,FALSE)),IF($X$1=11,(VLOOKUP(B264,'X11'!$B:$AZ,15,FALSE)),IF($X$1=12,(VLOOKUP(B264,'X12'!$B:$AZ,15,FALSE)),IF($X$1=13,(VLOOKUP(B264,'X13'!$B:$AZ,15,FALSE)),"B")))))))))))))))</f>
        <v xml:space="preserve"> </v>
      </c>
      <c r="S264" s="185" t="str">
        <f ca="1">IF(ISERROR(IF((IF($X$1=1,(VLOOKUP(B264,'X1'!$B:$AZ,14,FALSE)),(IF($X$1=2,(VLOOKUP(B264,'X2'!$B:$AZ,14,FALSE)),(IF($X$1=3,(VLOOKUP(B264,'X3'!$B:$AZ,14,FALSE)),(IF($X$1=4,(VLOOKUP(B264,'X4'!$B:$AZ,14,FALSE)),(IF($X$1=5,(VLOOKUP(B264,'X5'!$B:$AZ,14,FALSE)),(IF($X$1=6,(VLOOKUP(B264,'X6'!$B:$AZ,14,FALSE)),(IF($X$1=7,(VLOOKUP(B264,'X7'!$B:$AZ,14,FALSE)),(IF($X$1=8,(VLOOKUP(B264,'X8'!$B:$AZ,14,FALSE)),(IF($X$1=9,(VLOOKUP(B264,'X9'!$B:$AZ,14,FALSE)),(IF($X$1=10,(VLOOKUP(B264,'X10'!$B:$AZ,14,FALSE)),(IF($X$1=11,(VLOOKUP(B264,'X11'!$B:$AZ,14,FALSE)),(IF($X$1=12,(VLOOKUP(B264,'X12'!$B:$AZ,14,FALSE)),(VLOOKUP(B264,'X13'!$B:$AZ,14,FALSE))))))))))))))))))))))))))=$V$1," ",(IF($X$1=1,(VLOOKUP(B264,'X1'!$B:$AZ,14,FALSE)),(IF($X$1=2,(VLOOKUP(B264,'X2'!$B:$AZ,14,FALSE)),(IF($X$1=3,(VLOOKUP(B264,'X3'!$B:$AZ,14,FALSE)),(IF($X$1=4,(VLOOKUP(B264,'X4'!$B:$AZ,14,FALSE)),(IF($X$1=5,(VLOOKUP(B264,'X5'!$B:$AZ,14,FALSE)),(IF($X$1=6,(VLOOKUP(B264,'X6'!$B:$AZ,14,FALSE)),(IF($X$1=7,(VLOOKUP(B264,'X7'!$B:$AZ,14,FALSE)),(IF($X$1=8,(VLOOKUP(B264,'X8'!$B:$AZ,14,FALSE)),(IF($X$1=9,(VLOOKUP(B264,'X9'!$B:$AZ,14,FALSE)),(IF($X$1=10,(VLOOKUP(B264,'X10'!$B:$AZ,14,FALSE)),(IF($X$1=11,(VLOOKUP(B264,'X11'!$B:$AZ,14,FALSE)),(IF($X$1=12,(VLOOKUP(B264,'X12'!$B:$AZ,14,FALSE)),(VLOOKUP(B264,'X13'!$B:$AZ,14,FALSE))))))))))))))))))))))))))))=TRUE," ",(IF((IF($X$1=1,(VLOOKUP(B264,'X1'!$B:$AZ,14,FALSE)),(IF($X$1=2,(VLOOKUP(B264,'X2'!$B:$AZ,14,FALSE)),(IF($X$1=3,(VLOOKUP(B264,'X3'!$B:$AZ,14,FALSE)),(IF($X$1=4,(VLOOKUP(B264,'X4'!$B:$AZ,14,FALSE)),(IF($X$1=5,(VLOOKUP(B264,'X5'!$B:$AZ,14,FALSE)),(IF($X$1=6,(VLOOKUP(B264,'X6'!$B:$AZ,14,FALSE)),(IF($X$1=7,(VLOOKUP(B264,'X7'!$B:$AZ,14,FALSE)),(IF($X$1=8,(VLOOKUP(B264,'X8'!$B:$AZ,14,FALSE)),(IF($X$1=9,(VLOOKUP(B264,'X9'!$B:$AZ,14,FALSE)),(IF($X$1=10,(VLOOKUP(B264,'X10'!$B:$AZ,14,FALSE)),(IF($X$1=11,(VLOOKUP(B264,'X11'!$B:$AZ,14,FALSE)),(IF($X$1=12,(VLOOKUP(B264,'X12'!$B:$AZ,14,FALSE)),(VLOOKUP(B264,'X13'!$B:$AZ,14,FALSE))))))))))))))))))))))))))=$V$1," ",(IF($X$1=1,(VLOOKUP(B264,'X1'!$B:$AZ,14,FALSE)),(IF($X$1=2,(VLOOKUP(B264,'X2'!$B:$AZ,14,FALSE)),(IF($X$1=3,(VLOOKUP(B264,'X3'!$B:$AZ,14,FALSE)),(IF($X$1=4,(VLOOKUP(B264,'X4'!$B:$AZ,14,FALSE)),(IF($X$1=5,(VLOOKUP(B264,'X5'!$B:$AZ,14,FALSE)),(IF($X$1=6,(VLOOKUP(B264,'X6'!$B:$AZ,14,FALSE)),(IF($X$1=7,(VLOOKUP(B264,'X7'!$B:$AZ,14,FALSE)),(IF($X$1=8,(VLOOKUP(B264,'X8'!$B:$AZ,14,FALSE)),(IF($X$1=9,(VLOOKUP(B264,'X9'!$B:$AZ,14,FALSE)),(IF($X$1=10,(VLOOKUP(B264,'X10'!$B:$AZ,14,FALSE)),(IF($X$1=11,(VLOOKUP(B264,'X11'!$B:$AZ,14,FALSE)),(IF($X$1=12,(VLOOKUP(B264,'X12'!$B:$AZ,14,FALSE)),(VLOOKUP(B264,'X13'!$B:$AZ,14,FALSE)))))))))))))))))))))))))))))</f>
        <v xml:space="preserve"> </v>
      </c>
    </row>
    <row r="265" spans="1:19" ht="14.1" customHeight="1" x14ac:dyDescent="0.2">
      <c r="A265" s="156" t="s">
        <v>1058</v>
      </c>
      <c r="B265" s="122" t="str">
        <f>IF(ISERROR(IF($U$16=1,(VLOOKUP(A265,$AC$89:$AH$125,2,FALSE)),IF((IF($X$1=1,'X1'!B224,(IF($X$1=2,'X2'!B224,(IF($X$1=3,'X3'!B224,(IF($X$1=4,'X4'!B224,(IF($X$1=5,'X5'!B224,(IF($X$1=6,'X6'!B224,(IF($X$1=7,'X7'!B224,(IF($X$1=8,'X8'!B224,(IF($X$1=9,'X9'!B224,(IF($X$1=10,'X10'!B224,(IF($X$1=11,'X11'!B224,(IF($X$1=12,'X12'!B224,'X13'!B224))))))))))))))))))))))))="","",(IF($X$1=1,'X1'!B224,(IF($X$1=2,'X2'!B224,(IF($X$1=3,'X3'!B224,(IF($X$1=4,'X4'!B224,(IF($X$1=5,'X5'!B224,(IF($X$1=6,'X6'!B224,(IF($X$1=7,'X7'!B224,(IF($X$1=8,'X8'!B224,(IF($X$1=9,'X9'!B224,(IF($X$1=10,'X10'!B224,(IF($X$1=11,'X11'!B224,(IF($X$1=12,'X12'!B224,'X13'!B224)))))))))))))))))))))))))))=TRUE," ",(IF($U$16=1,(VLOOKUP(A265,$AC$89:$AH$125,2,FALSE)),IF((IF($X$1=1,'X1'!B224,(IF($X$1=2,'X2'!B224,(IF($X$1=3,'X3'!B224,(IF($X$1=4,'X4'!B224,(IF($X$1=5,'X5'!B224,(IF($X$1=6,'X6'!B224,(IF($X$1=7,'X7'!B224,(IF($X$1=8,'X8'!B224,(IF($X$1=9,'X9'!B224,(IF($X$1=10,'X10'!B224,(IF($X$1=11,'X11'!B224,(IF($X$1=12,'X12'!B224,'X13'!B224))))))))))))))))))))))))="","",(IF($X$1=1,'X1'!B224,(IF($X$1=2,'X2'!B224,(IF($X$1=3,'X3'!B224,(IF($X$1=4,'X4'!B224,(IF($X$1=5,'X5'!B224,(IF($X$1=6,'X6'!B224,(IF($X$1=7,'X7'!B224,(IF($X$1=8,'X8'!B224,(IF($X$1=9,'X9'!B224,(IF($X$1=10,'X10'!B224,(IF($X$1=11,'X11'!B224,(IF($X$1=12,'X12'!B224,'X13'!B224))))))))))))))))))))))))))))</f>
        <v/>
      </c>
      <c r="C265" s="181" t="str">
        <f ca="1">IF(ISERROR(IF($X$1=1,(VLOOKUP(B265,'X1'!$B:$AZ,47,FALSE)),IF($X$1=2,(VLOOKUP(B265,'X2'!$B:$AZ,47,FALSE)),IF($X$1=3,(VLOOKUP(B265,'X3'!$B:$AZ,47,FALSE)),IF($X$1=4,(VLOOKUP(B265,'X4'!$B:$AZ,47,FALSE)),IF($X$1=5,(VLOOKUP(B265,'X5'!$B:$AZ,47,FALSE)),IF($X$1=6,(VLOOKUP(B265,'X6'!$B:$AZ,47,FALSE)),IF($X$1=7,(VLOOKUP(B265,'X7'!$B:$AZ,47,FALSE)),IF($X$1=8,(VLOOKUP(B265,'X8'!$B:$AZ,47,FALSE)),IF($X$1=9,(VLOOKUP(B265,'X9'!$B:$AZ,47,FALSE)),IF($X$1=10,(VLOOKUP(B265,'X10'!$B:$AZ,47,FALSE)),IF($X$1=11,(VLOOKUP(B265,'X11'!$B:$AZ,47,FALSE)),IF($X$1=12,(VLOOKUP(B265,'X12'!$B:$AZ,47,FALSE)),IF($X$1=13,(VLOOKUP(B265,'X13'!$B:$AZ,47,FALSE)),"B"))))))))))))))=TRUE," ",(IF($X$1=1,(VLOOKUP(B265,'X1'!$B:$AZ,47,FALSE)),IF($X$1=2,(VLOOKUP(B265,'X2'!$B:$AZ,47,FALSE)),IF($X$1=3,(VLOOKUP(B265,'X3'!$B:$AZ,47,FALSE)),IF($X$1=4,(VLOOKUP(B265,'X4'!$B:$AZ,47,FALSE)),IF($X$1=5,(VLOOKUP(B265,'X5'!$B:$AZ,47,FALSE)),IF($X$1=6,(VLOOKUP(B265,'X6'!$B:$AZ,47,FALSE)),IF($X$1=7,(VLOOKUP(B265,'X7'!$B:$AZ,47,FALSE)),IF($X$1=8,(VLOOKUP(B265,'X8'!$B:$AZ,47,FALSE)),IF($X$1=9,(VLOOKUP(B265,'X9'!$B:$AZ,47,FALSE)),IF($X$1=10,(VLOOKUP(B265,'X10'!$B:$AZ,47,FALSE)),IF($X$1=11,(VLOOKUP(B265,'X11'!$B:$AZ,47,FALSE)),IF($X$1=12,(VLOOKUP(B265,'X12'!$B:$AZ,47,FALSE)),IF($X$1=13,(VLOOKUP(B265,'X13'!$B:$AZ,47,FALSE)),"B")))))))))))))))</f>
        <v xml:space="preserve"> </v>
      </c>
      <c r="D265" s="181" t="str">
        <f ca="1">IF(ISERROR(IF($X$1=1,(VLOOKUP(B265,'X1'!$B:$AP,41,FALSE)),IF($X$1=2,(VLOOKUP(B265,'X2'!$B:$AP,41,FALSE)),IF($X$1=3,(VLOOKUP(B265,'X3'!$B:$AP,41,FALSE)),IF($X$1=4,(VLOOKUP(B265,'X4'!$B:$AP,41,FALSE)),IF($X$1=5,(VLOOKUP(B265,'X5'!$B:$AP,41,FALSE)),IF($X$1=6,(VLOOKUP(B265,'X6'!$B:$AP,41,FALSE)),IF($X$1=7,(VLOOKUP(B265,'X7'!$B:$AP,41,FALSE)),IF($X$1=8,(VLOOKUP(B265,'X8'!$B:$AP,41,FALSE)),IF($X$1=9,(VLOOKUP(B265,'X9'!$B:$AP,41,FALSE)),IF($X$1=10,(VLOOKUP(B265,'X10'!$B:$AP,41,FALSE)),IF($X$1=11,(VLOOKUP(B265,'X11'!$B:$AP,41,FALSE)),IF($X$1=12,(VLOOKUP(B265,'X12'!$B:$AP,41,FALSE)),IF($X$1=13,(VLOOKUP(B265,'X13'!$B:$AP,41,FALSE)),"B"))))))))))))))=TRUE," ",(IF($X$1=1,(VLOOKUP(B265,'X1'!$B:$AP,41,FALSE)),IF($X$1=2,(VLOOKUP(B265,'X2'!$B:$AP,41,FALSE)),IF($X$1=3,(VLOOKUP(B265,'X3'!$B:$AP,41,FALSE)),IF($X$1=4,(VLOOKUP(B265,'X4'!$B:$AP,41,FALSE)),IF($X$1=5,(VLOOKUP(B265,'X5'!$B:$AP,41,FALSE)),IF($X$1=6,(VLOOKUP(B265,'X6'!$B:$AP,41,FALSE)),IF($X$1=7,(VLOOKUP(B265,'X7'!$B:$AP,41,FALSE)),IF($X$1=8,(VLOOKUP(B265,'X8'!$B:$AP,41,FALSE)),IF($X$1=9,(VLOOKUP(B265,'X9'!$B:$AP,41,FALSE)),IF($X$1=10,(VLOOKUP(B265,'X10'!$B:$AP,41,FALSE)),IF($X$1=11,(VLOOKUP(B265,'X11'!$B:$AP,41,FALSE)),IF($X$1=12,(VLOOKUP(B265,'X12'!$B:$AP,41,FALSE)),IF($X$1=13,(VLOOKUP(B265,'X13'!$B:$AP,41,FALSE)),"B")))))))))))))))</f>
        <v xml:space="preserve"> </v>
      </c>
      <c r="E265" s="182" t="str">
        <f ca="1">IF(ISERROR(IF($X$1=1,(VLOOKUP(B265,'X1'!$B:$AP,7,FALSE)),IF($X$1=2,(VLOOKUP(B265,'X2'!$B:$AP,7,FALSE)),IF($X$1=3,(VLOOKUP(B265,'X3'!$B:$AP,7,FALSE)),IF($X$1=4,(VLOOKUP(B265,'X4'!$B:$AP,7,FALSE)),IF($X$1=5,(VLOOKUP(B265,'X5'!$B:$AP,7,FALSE)),IF($X$1=6,(VLOOKUP(B265,'X6'!$B:$AP,7,FALSE)),IF($X$1=7,(VLOOKUP(B265,'X7'!$B:$AP,7,FALSE)),IF($X$1=8,(VLOOKUP(B265,'X8'!$B:$AP,7,FALSE)),IF($X$1=9,(VLOOKUP(B265,'X9'!$B:$AP,7,FALSE)),IF($X$1=10,(VLOOKUP(B265,'X10'!$B:$AP,7,FALSE)),IF($X$1=11,(VLOOKUP(B265,'X11'!$B:$AP,7,FALSE)),IF($X$1=12,(VLOOKUP(B265,'X12'!$B:$AP,7,FALSE)),IF($X$1=13,(VLOOKUP(B265,'X13'!$B:$AP,7,FALSE)),"B"))))))))))))))=TRUE," ",(IF($X$1=1,(VLOOKUP(B265,'X1'!$B:$AP,7,FALSE)),IF($X$1=2,(VLOOKUP(B265,'X2'!$B:$AP,7,FALSE)),IF($X$1=3,(VLOOKUP(B265,'X3'!$B:$AP,7,FALSE)),IF($X$1=4,(VLOOKUP(B265,'X4'!$B:$AP,7,FALSE)),IF($X$1=5,(VLOOKUP(B265,'X5'!$B:$AP,7,FALSE)),IF($X$1=6,(VLOOKUP(B265,'X6'!$B:$AP,7,FALSE)),IF($X$1=7,(VLOOKUP(B265,'X7'!$B:$AP,7,FALSE)),IF($X$1=8,(VLOOKUP(B265,'X8'!$B:$AP,7,FALSE)),IF($X$1=9,(VLOOKUP(B265,'X9'!$B:$AP,7,FALSE)),IF($X$1=10,(VLOOKUP(B265,'X10'!$B:$AP,7,FALSE)),IF($X$1=11,(VLOOKUP(B265,'X11'!$B:$AP,7,FALSE)),IF($X$1=12,(VLOOKUP(B265,'X12'!$B:$AP,7,FALSE)),IF($X$1=13,(VLOOKUP(B265,'X13'!$B:$AP,7,FALSE)),"B")))))))))))))))</f>
        <v xml:space="preserve"> </v>
      </c>
      <c r="F265" s="182" t="str">
        <f ca="1">IF(ISERROR(IF((IF($X$1=1,(VLOOKUP(B265,'X1'!$B:$AO,6,FALSE)),(IF($X$1=2,(VLOOKUP(B265,'X2'!$B:$AO,6,FALSE)),(IF($X$1=3,(VLOOKUP(B265,'X3'!$B:$AO,6,FALSE)),(IF($X$1=4,(VLOOKUP(B265,'X4'!$B:$AO,6,FALSE)),(IF($X$1=5,(VLOOKUP(B265,'X5'!$B:$AO,6,FALSE)),(IF($X$1=6,(VLOOKUP(B265,'X6'!$B:$AO,6,FALSE)),(IF($X$1=7,(VLOOKUP(B265,'X7'!$B:$AO,6,FALSE)),(IF($X$1=8,(VLOOKUP(B265,'X8'!$B:$AO,6,FALSE)),(IF($X$1=9,(VLOOKUP(B265,'X9'!$B:$AO,6,FALSE)),(IF($X$1=10,(VLOOKUP(B265,'X10'!$B:$AO,6,FALSE)),(IF($X$1=11,(VLOOKUP(B265,'X11'!$B:$AO,6,FALSE)),(IF($X$1=12,(VLOOKUP(B265,'X12'!$B:$AO,6,FALSE)),(VLOOKUP(B265,'X13'!$B:$AO,6,FALSE))))))))))))))))))))))))))=$V$1," ",(IF($X$1=1,(VLOOKUP(B265,'X1'!$B:$AO,6,FALSE)),(IF($X$1=2,(VLOOKUP(B265,'X2'!$B:$AO,6,FALSE)),(IF($X$1=3,(VLOOKUP(B265,'X3'!$B:$AO,6,FALSE)),(IF($X$1=4,(VLOOKUP(B265,'X4'!$B:$AO,6,FALSE)),(IF($X$1=5,(VLOOKUP(B265,'X5'!$B:$AO,6,FALSE)),(IF($X$1=6,(VLOOKUP(B265,'X6'!$B:$AO,6,FALSE)),(IF($X$1=7,(VLOOKUP(B265,'X7'!$B:$AO,6,FALSE)),(IF($X$1=8,(VLOOKUP(B265,'X8'!$B:$AO,6,FALSE)),(IF($X$1=9,(VLOOKUP(B265,'X9'!$B:$AO,6,FALSE)),(IF($X$1=10,(VLOOKUP(B265,'X10'!$B:$AO,6,FALSE)),(IF($X$1=11,(VLOOKUP(B265,'X11'!$B:$AO,6,FALSE)),(IF($X$1=12,(VLOOKUP(B265,'X12'!$B:$AO,6,FALSE)),(VLOOKUP(B265,'X13'!$B:$AO,6,FALSE))))))))))))))))))))))))))))=TRUE," ",(IF((IF($X$1=1,(VLOOKUP(B265,'X1'!$B:$AO,6,FALSE)),(IF($X$1=2,(VLOOKUP(B265,'X2'!$B:$AO,6,FALSE)),(IF($X$1=3,(VLOOKUP(B265,'X3'!$B:$AO,6,FALSE)),(IF($X$1=4,(VLOOKUP(B265,'X4'!$B:$AO,6,FALSE)),(IF($X$1=5,(VLOOKUP(B265,'X5'!$B:$AO,6,FALSE)),(IF($X$1=6,(VLOOKUP(B265,'X6'!$B:$AO,6,FALSE)),(IF($X$1=7,(VLOOKUP(B265,'X7'!$B:$AO,6,FALSE)),(IF($X$1=8,(VLOOKUP(B265,'X8'!$B:$AO,6,FALSE)),(IF($X$1=9,(VLOOKUP(B265,'X9'!$B:$AO,6,FALSE)),(IF($X$1=10,(VLOOKUP(B265,'X10'!$B:$AO,6,FALSE)),(IF($X$1=11,(VLOOKUP(B265,'X11'!$B:$AO,6,FALSE)),(IF($X$1=12,(VLOOKUP(B265,'X12'!$B:$AO,6,FALSE)),(VLOOKUP(B265,'X13'!$B:$AO,6,FALSE))))))))))))))))))))))))))=$V$1," ",(IF($X$1=1,(VLOOKUP(B265,'X1'!$B:$AO,6,FALSE)),(IF($X$1=2,(VLOOKUP(B265,'X2'!$B:$AO,6,FALSE)),(IF($X$1=3,(VLOOKUP(B265,'X3'!$B:$AO,6,FALSE)),(IF($X$1=4,(VLOOKUP(B265,'X4'!$B:$AO,6,FALSE)),(IF($X$1=5,(VLOOKUP(B265,'X5'!$B:$AO,6,FALSE)),(IF($X$1=6,(VLOOKUP(B265,'X6'!$B:$AO,6,FALSE)),(IF($X$1=7,(VLOOKUP(B265,'X7'!$B:$AO,6,FALSE)),(IF($X$1=8,(VLOOKUP(B265,'X8'!$B:$AO,6,FALSE)),(IF($X$1=9,(VLOOKUP(B265,'X9'!$B:$AO,6,FALSE)),(IF($X$1=10,(VLOOKUP(B265,'X10'!$B:$AO,6,FALSE)),(IF($X$1=11,(VLOOKUP(B265,'X11'!$B:$AO,6,FALSE)),(IF($X$1=12,(VLOOKUP(B265,'X12'!$B:$AO,6,FALSE)),(VLOOKUP(B265,'X13'!$B:$AO,6,FALSE)))))))))))))))))))))))))))))</f>
        <v xml:space="preserve"> </v>
      </c>
      <c r="G265" s="182" t="str">
        <f ca="1">IF(ISERROR(IF($X$1=1,(VLOOKUP(B265,'X1'!$B:$AZ,44,FALSE)),IF($X$1=2,(VLOOKUP(B265,'X2'!$B:$AZ,44,FALSE)),IF($X$1=3,(VLOOKUP(B265,'X3'!$B:$AZ,44,FALSE)),IF($X$1=4,(VLOOKUP(B265,'X4'!$B:$AZ,44,FALSE)),IF($X$1=5,(VLOOKUP(B265,'X5'!$B:$AZ,44,FALSE)),IF($X$1=6,(VLOOKUP(B265,'X6'!$B:$AZ,44,FALSE)),IF($X$1=7,(VLOOKUP(B265,'X7'!$B:$AZ,44,FALSE)),IF($X$1=8,(VLOOKUP(B265,'X8'!$B:$AZ,44,FALSE)),IF($X$1=9,(VLOOKUP(B265,'X9'!$B:$AZ,44,FALSE)),IF($X$1=10,(VLOOKUP(B265,'X10'!$B:$AZ,44,FALSE)),IF($X$1=11,(VLOOKUP(B265,'X11'!$B:$AZ,44,FALSE)),IF($X$1=12,(VLOOKUP(B265,'X12'!$B:$AZ,44,FALSE)),IF($X$1=13,(VLOOKUP(B265,'X13'!$B:$AZ,44,FALSE)),"B"))))))))))))))=TRUE," ",(IF($X$1=1,(VLOOKUP(B265,'X1'!$B:$AZ,44,FALSE)),IF($X$1=2,(VLOOKUP(B265,'X2'!$B:$AZ,44,FALSE)),IF($X$1=3,(VLOOKUP(B265,'X3'!$B:$AZ,44,FALSE)),IF($X$1=4,(VLOOKUP(B265,'X4'!$B:$AZ,44,FALSE)),IF($X$1=5,(VLOOKUP(B265,'X5'!$B:$AZ,44,FALSE)),IF($X$1=6,(VLOOKUP(B265,'X6'!$B:$AZ,44,FALSE)),IF($X$1=7,(VLOOKUP(B265,'X7'!$B:$AZ,44,FALSE)),IF($X$1=8,(VLOOKUP(B265,'X8'!$B:$AZ,44,FALSE)),IF($X$1=9,(VLOOKUP(B265,'X9'!$B:$AZ,44,FALSE)),IF($X$1=10,(VLOOKUP(B265,'X10'!$B:$AZ,44,FALSE)),IF($X$1=11,(VLOOKUP(B265,'X11'!$B:$AZ,44,FALSE)),IF($X$1=12,(VLOOKUP(B265,'X12'!$B:$AZ,44,FALSE)),IF($X$1=13,(VLOOKUP(B265,'X13'!$B:$AZ,44,FALSE)),"B")))))))))))))))</f>
        <v xml:space="preserve"> </v>
      </c>
      <c r="H265" s="182" t="str">
        <f ca="1">IF(ISERROR(IF($X$1=1,(VLOOKUP(B265,'X1'!$B:$AZ,8,FALSE)),IF($X$1=2,(VLOOKUP(B265,'X2'!$B:$AZ,8,FALSE)),IF($X$1=3,(VLOOKUP(B265,'X3'!$B:$AZ,8,FALSE)),IF($X$1=4,(VLOOKUP(B265,'X4'!$B:$AZ,8,FALSE)),IF($X$1=5,(VLOOKUP(B265,'X5'!$B:$AZ,8,FALSE)),IF($X$1=6,(VLOOKUP(B265,'X6'!$B:$AZ,8,FALSE)),IF($X$1=7,(VLOOKUP(B265,'X7'!$B:$AZ,8,FALSE)),IF($X$1=8,(VLOOKUP(B265,'X8'!$B:$AZ,8,FALSE)),IF($X$1=9,(VLOOKUP(B265,'X9'!$B:$AZ,8,FALSE)),IF($X$1=10,(VLOOKUP(B265,'X10'!$B:$AZ,8,FALSE)),IF($X$1=11,(VLOOKUP(B265,'X11'!$B:$AZ,8,FALSE)),IF($X$1=12,(VLOOKUP(B265,'X12'!$B:$AZ,8,FALSE)),IF($X$1=13,(VLOOKUP(B265,'X13'!$B:$AZ,8,FALSE)),"B"))))))))))))))=TRUE," ",(IF($X$1=1,(VLOOKUP(B265,'X1'!$B:$AZ,8,FALSE)),IF($X$1=2,(VLOOKUP(B265,'X2'!$B:$AZ,8,FALSE)),IF($X$1=3,(VLOOKUP(B265,'X3'!$B:$AZ,8,FALSE)),IF($X$1=4,(VLOOKUP(B265,'X4'!$B:$AZ,8,FALSE)),IF($X$1=5,(VLOOKUP(B265,'X5'!$B:$AZ,8,FALSE)),IF($X$1=6,(VLOOKUP(B265,'X6'!$B:$AZ,8,FALSE)),IF($X$1=7,(VLOOKUP(B265,'X7'!$B:$AZ,8,FALSE)),IF($X$1=8,(VLOOKUP(B265,'X8'!$B:$AZ,8,FALSE)),IF($X$1=9,(VLOOKUP(B265,'X9'!$B:$AZ,8,FALSE)),IF($X$1=10,(VLOOKUP(B265,'X10'!$B:$AZ,8,FALSE)),IF($X$1=11,(VLOOKUP(B265,'X11'!$B:$AZ,8,FALSE)),IF($X$1=12,(VLOOKUP(B265,'X12'!$B:$AZ,8,FALSE)),IF($X$1=13,(VLOOKUP(B265,'X13'!$B:$AZ,8,FALSE)),"B")))))))))))))))</f>
        <v xml:space="preserve"> </v>
      </c>
      <c r="I265" s="183" t="str">
        <f ca="1">IF(ISERROR(IF($X$1=1,(VLOOKUP(B265,'X1'!$B:$AZ,2,FALSE)),IF($X$1=2,(VLOOKUP(B265,'X2'!$B:$AZ,2,FALSE)),IF($X$1=3,(VLOOKUP(B265,'X3'!$B:$AZ,2,FALSE)),IF($X$1=4,(VLOOKUP(B265,'X4'!$B:$AZ,2,FALSE)),IF($X$1=5,(VLOOKUP(B265,'X5'!$B:$AZ,2,FALSE)),IF($X$1=6,(VLOOKUP(B265,'X6'!$B:$AZ,2,FALSE)),IF($X$1=7,(VLOOKUP(B265,'X7'!$B:$AZ,2,FALSE)),IF($X$1=8,(VLOOKUP(B265,'X8'!$B:$AZ,2,FALSE)),IF($X$1=9,(VLOOKUP(B265,'X9'!$B:$AZ,2,FALSE)),IF($X$1=10,(VLOOKUP(B265,'X10'!$B:$AZ,2,FALSE)),IF($X$1=11,(VLOOKUP(B265,'X11'!$B:$AZ,2,FALSE)),IF($X$1=12,(VLOOKUP(B265,'X12'!$B:$AZ,2,FALSE)),IF($X$1=13,(VLOOKUP(B265,'X13'!$B:$AZ,2,FALSE)),"B"))))))))))))))=TRUE," ",(IF($X$1=1,(VLOOKUP(B265,'X1'!$B:$AZ,2,FALSE)),IF($X$1=2,(VLOOKUP(B265,'X2'!$B:$AZ,2,FALSE)),IF($X$1=3,(VLOOKUP(B265,'X3'!$B:$AZ,2,FALSE)),IF($X$1=4,(VLOOKUP(B265,'X4'!$B:$AZ,2,FALSE)),IF($X$1=5,(VLOOKUP(B265,'X5'!$B:$AZ,2,FALSE)),IF($X$1=6,(VLOOKUP(B265,'X6'!$B:$AZ,2,FALSE)),IF($X$1=7,(VLOOKUP(B265,'X7'!$B:$AZ,2,FALSE)),IF($X$1=8,(VLOOKUP(B265,'X8'!$B:$AZ,2,FALSE)),IF($X$1=9,(VLOOKUP(B265,'X9'!$B:$AZ,2,FALSE)),IF($X$1=10,(VLOOKUP(B265,'X10'!$B:$AZ,2,FALSE)),IF($X$1=11,(VLOOKUP(B265,'X11'!$B:$AZ,2,FALSE)),IF($X$1=12,(VLOOKUP(B265,'X12'!$B:$AZ,2,FALSE)),IF($X$1=13,(VLOOKUP(B265,'X13'!$B:$AZ,2,FALSE)),"B")))))))))))))))</f>
        <v xml:space="preserve"> </v>
      </c>
      <c r="J265" s="183" t="str">
        <f ca="1">IF(ISERROR(IF($X$1=1,(VLOOKUP(B265,'X1'!$B:$AZ,3,FALSE)),IF($X$1=2,(VLOOKUP(B265,'X2'!$B:$AZ,3,FALSE)),IF($X$1=3,(VLOOKUP(B265,'X3'!$B:$AZ,3,FALSE)),IF($X$1=4,(VLOOKUP(B265,'X4'!$B:$AZ,3,FALSE)),IF($X$1=5,(VLOOKUP(B265,'X5'!$B:$AZ,3,FALSE)),IF($X$1=6,(VLOOKUP(B265,'X6'!$B:$AZ,3,FALSE)),IF($X$1=7,(VLOOKUP(B265,'X7'!$B:$AZ,3,FALSE)),IF($X$1=8,(VLOOKUP(B265,'X8'!$B:$AZ,3,FALSE)),IF($X$1=9,(VLOOKUP(B265,'X9'!$B:$AZ,3,FALSE)),IF($X$1=10,(VLOOKUP(B265,'X10'!$B:$AZ,3,FALSE)),IF($X$1=11,(VLOOKUP(B265,'X11'!$B:$AZ,3,FALSE)),IF($X$1=12,(VLOOKUP(B265,'X12'!$B:$AZ,3,FALSE)),IF($X$1=13,(VLOOKUP(B265,'X13'!$B:$AZ,3,FALSE)),"B"))))))))))))))=TRUE," ",(IF($X$1=1,(VLOOKUP(B265,'X1'!$B:$AZ,3,FALSE)),IF($X$1=2,(VLOOKUP(B265,'X2'!$B:$AZ,3,FALSE)),IF($X$1=3,(VLOOKUP(B265,'X3'!$B:$AZ,3,FALSE)),IF($X$1=4,(VLOOKUP(B265,'X4'!$B:$AZ,3,FALSE)),IF($X$1=5,(VLOOKUP(B265,'X5'!$B:$AZ,3,FALSE)),IF($X$1=6,(VLOOKUP(B265,'X6'!$B:$AZ,3,FALSE)),IF($X$1=7,(VLOOKUP(B265,'X7'!$B:$AZ,3,FALSE)),IF($X$1=8,(VLOOKUP(B265,'X8'!$B:$AZ,3,FALSE)),IF($X$1=9,(VLOOKUP(B265,'X9'!$B:$AZ,3,FALSE)),IF($X$1=10,(VLOOKUP(B265,'X10'!$B:$AZ,3,FALSE)),IF($X$1=11,(VLOOKUP(B265,'X11'!$B:$AZ,3,FALSE)),IF($X$1=12,(VLOOKUP(B265,'X12'!$B:$AZ,3,FALSE)),IF($X$1=13,(VLOOKUP(B265,'X13'!$B:$AZ,3,FALSE)),"B")))))))))))))))</f>
        <v xml:space="preserve"> </v>
      </c>
      <c r="K265" s="183" t="str">
        <f ca="1">IF(ISERROR(IF($X$1=1,(VLOOKUP(B265,'X1'!$B:$AZ,5,FALSE)),IF($X$1=2,(VLOOKUP(B265,'X2'!$B:$AZ,5,FALSE)),IF($X$1=3,(VLOOKUP(B265,'X3'!$B:$AZ,5,FALSE)),IF($X$1=4,(VLOOKUP(B265,'X4'!$B:$AZ,5,FALSE)),IF($X$1=5,(VLOOKUP(B265,'X5'!$B:$AZ,5,FALSE)),IF($X$1=6,(VLOOKUP(B265,'X6'!$B:$AZ,5,FALSE)),IF($X$1=7,(VLOOKUP(B265,'X7'!$B:$AZ,5,FALSE)),IF($X$1=8,(VLOOKUP(B265,'X8'!$B:$AZ,5,FALSE)),IF($X$1=9,(VLOOKUP(B265,'X9'!$B:$AZ,5,FALSE)),IF($X$1=10,(VLOOKUP(B265,'X10'!$B:$AZ,5,FALSE)),IF($X$1=11,(VLOOKUP(B265,'X11'!$B:$AZ,5,FALSE)),IF($X$1=12,(VLOOKUP(B265,'X12'!$B:$AZ,5,FALSE)),IF($X$1=13,(VLOOKUP(B265,'X13'!$B:$AZ,5,FALSE)),"B"))))))))))))))=TRUE," ",(IF($X$1=1,(VLOOKUP(B265,'X1'!$B:$AZ,5,FALSE)),IF($X$1=2,(VLOOKUP(B265,'X2'!$B:$AZ,5,FALSE)),IF($X$1=3,(VLOOKUP(B265,'X3'!$B:$AZ,5,FALSE)),IF($X$1=4,(VLOOKUP(B265,'X4'!$B:$AZ,5,FALSE)),IF($X$1=5,(VLOOKUP(B265,'X5'!$B:$AZ,5,FALSE)),IF($X$1=6,(VLOOKUP(B265,'X6'!$B:$AZ,5,FALSE)),IF($X$1=7,(VLOOKUP(B265,'X7'!$B:$AZ,5,FALSE)),IF($X$1=8,(VLOOKUP(B265,'X8'!$B:$AZ,5,FALSE)),IF($X$1=9,(VLOOKUP(B265,'X9'!$B:$AZ,5,FALSE)),IF($X$1=10,(VLOOKUP(B265,'X10'!$B:$AZ,5,FALSE)),IF($X$1=11,(VLOOKUP(B265,'X11'!$B:$AZ,5,FALSE)),IF($X$1=12,(VLOOKUP(B265,'X12'!$B:$AZ,5,FALSE)),IF($X$1=13,(VLOOKUP(B265,'X13'!$B:$AZ,5,FALSE)),"B")))))))))))))))</f>
        <v xml:space="preserve"> </v>
      </c>
      <c r="L265" s="184" t="str">
        <f ca="1">IF(ISERROR(IF($X$1=1,(VLOOKUP(B265,'X1'!$B:$AZ,9,FALSE)),IF($X$1=2,(VLOOKUP(B265,'X2'!$B:$AZ,9,FALSE)),IF($X$1=3,(VLOOKUP(B265,'X3'!$B:$AZ,9,FALSE)),IF($X$1=4,(VLOOKUP(B265,'X4'!$B:$AZ,9,FALSE)),IF($X$1=5,(VLOOKUP(B265,'X5'!$B:$AZ,9,FALSE)),IF($X$1=6,(VLOOKUP(B265,'X6'!$B:$AZ,9,FALSE)),IF($X$1=7,(VLOOKUP(B265,'X7'!$B:$AZ,9,FALSE)),IF($X$1=8,(VLOOKUP(B265,'X8'!$B:$AZ,9,FALSE)),IF($X$1=9,(VLOOKUP(B265,'X9'!$B:$AZ,9,FALSE)),IF($X$1=10,(VLOOKUP(B265,'X10'!$B:$AZ,9,FALSE)),IF($X$1=11,(VLOOKUP(B265,'X11'!$B:$AZ,9,FALSE)),IF($X$1=12,(VLOOKUP(B265,'X12'!$B:$AZ,9,FALSE)),IF($X$1=13,(VLOOKUP(B265,'X13'!$B:$AZ,9,FALSE)),"B"))))))))))))))=TRUE," ",(IF($X$1=1,(VLOOKUP(B265,'X1'!$B:$AZ,9,FALSE)),IF($X$1=2,(VLOOKUP(B265,'X2'!$B:$AZ,9,FALSE)),IF($X$1=3,(VLOOKUP(B265,'X3'!$B:$AZ,9,FALSE)),IF($X$1=4,(VLOOKUP(B265,'X4'!$B:$AZ,9,FALSE)),IF($X$1=5,(VLOOKUP(B265,'X5'!$B:$AZ,9,FALSE)),IF($X$1=6,(VLOOKUP(B265,'X6'!$B:$AZ,9,FALSE)),IF($X$1=7,(VLOOKUP(B265,'X7'!$B:$AZ,9,FALSE)),IF($X$1=8,(VLOOKUP(B265,'X8'!$B:$AZ,9,FALSE)),IF($X$1=9,(VLOOKUP(B265,'X9'!$B:$AZ,9,FALSE)),IF($X$1=10,(VLOOKUP(B265,'X10'!$B:$AZ,9,FALSE)),IF($X$1=11,(VLOOKUP(B265,'X11'!$B:$AZ,9,FALSE)),IF($X$1=12,(VLOOKUP(B265,'X12'!$B:$AZ,9,FALSE)),IF($X$1=13,(VLOOKUP(B265,'X13'!$B:$AZ,9,FALSE)),"B")))))))))))))))</f>
        <v xml:space="preserve"> </v>
      </c>
      <c r="M265" s="184" t="str">
        <f ca="1">IF(ISERROR(IF($X$1=1,(VLOOKUP(B265,'X1'!$B:$AZ,10,FALSE)),IF($X$1=2,(VLOOKUP(B265,'X2'!$B:$AZ,10,FALSE)),IF($X$1=3,(VLOOKUP(B265,'X3'!$B:$AZ,10,FALSE)),IF($X$1=4,(VLOOKUP(B265,'X4'!$B:$AZ,10,FALSE)),IF($X$1=5,(VLOOKUP(B265,'X5'!$B:$AZ,10,FALSE)),IF($X$1=6,(VLOOKUP(B265,'X6'!$B:$AZ,10,FALSE)),IF($X$1=7,(VLOOKUP(B265,'X7'!$B:$AZ,10,FALSE)),IF($X$1=8,(VLOOKUP(B265,'X8'!$B:$AZ,10,FALSE)),IF($X$1=9,(VLOOKUP(B265,'X9'!$B:$AZ,10,FALSE)),IF($X$1=10,(VLOOKUP(B265,'X10'!$B:$AZ,10,FALSE)),IF($X$1=11,(VLOOKUP(B265,'X11'!$B:$AZ,10,FALSE)),IF($X$1=12,(VLOOKUP(B265,'X12'!$B:$AZ,10,FALSE)),IF($X$1=13,(VLOOKUP(B265,'X13'!$B:$AZ,10,FALSE)),"B"))))))))))))))=TRUE," ",(IF($X$1=1,(VLOOKUP(B265,'X1'!$B:$AZ,10,FALSE)),IF($X$1=2,(VLOOKUP(B265,'X2'!$B:$AZ,10,FALSE)),IF($X$1=3,(VLOOKUP(B265,'X3'!$B:$AZ,10,FALSE)),IF($X$1=4,(VLOOKUP(B265,'X4'!$B:$AZ,10,FALSE)),IF($X$1=5,(VLOOKUP(B265,'X5'!$B:$AZ,10,FALSE)),IF($X$1=6,(VLOOKUP(B265,'X6'!$B:$AZ,10,FALSE)),IF($X$1=7,(VLOOKUP(B265,'X7'!$B:$AZ,10,FALSE)),IF($X$1=8,(VLOOKUP(B265,'X8'!$B:$AZ,10,FALSE)),IF($X$1=9,(VLOOKUP(B265,'X9'!$B:$AZ,10,FALSE)),IF($X$1=10,(VLOOKUP(B265,'X10'!$B:$AZ,10,FALSE)),IF($X$1=11,(VLOOKUP(B265,'X11'!$B:$AZ,10,FALSE)),IF($X$1=12,(VLOOKUP(B265,'X12'!$B:$AZ,10,FALSE)),IF($X$1=13,(VLOOKUP(B265,'X13'!$B:$AZ,10,FALSE)),"B")))))))))))))))</f>
        <v xml:space="preserve"> </v>
      </c>
      <c r="N265" s="185" t="str">
        <f ca="1">IF(ISERROR(IF($X$1=1,(VLOOKUP(B265,'X1'!$B:$AZ,45,FALSE)),IF($X$1=2,(VLOOKUP(B265,'X2'!$B:$AZ,45,FALSE)),IF($X$1=3,(VLOOKUP(B265,'X3'!$B:$AZ,45,FALSE)),IF($X$1=4,(VLOOKUP(B265,'X4'!$B:$AZ,45,FALSE)),IF($X$1=5,(VLOOKUP(B265,'X5'!$B:$AZ,45,FALSE)),IF($X$1=6,(VLOOKUP(B265,'X6'!$B:$AZ,45,FALSE)),IF($X$1=7,(VLOOKUP(B265,'X7'!$B:$AZ,45,FALSE)),IF($X$1=8,(VLOOKUP(B265,'X8'!$B:$AZ,45,FALSE)),IF($X$1=9,(VLOOKUP(B265,'X9'!$B:$AZ,45,FALSE)),IF($X$1=10,(VLOOKUP(B265,'X10'!$B:$AZ,45,FALSE)),IF($X$1=11,(VLOOKUP(B265,'X11'!$B:$AZ,45,FALSE)),IF($X$1=12,(VLOOKUP(B265,'X12'!$B:$AZ,45,FALSE)),IF($X$1=13,(VLOOKUP(B265,'X13'!$B:$AZ,45,FALSE)),"B"))))))))))))))=TRUE," ",(IF($X$1=1,(VLOOKUP(B265,'X1'!$B:$AZ,45,FALSE)),IF($X$1=2,(VLOOKUP(B265,'X2'!$B:$AZ,45,FALSE)),IF($X$1=3,(VLOOKUP(B265,'X3'!$B:$AZ,45,FALSE)),IF($X$1=4,(VLOOKUP(B265,'X4'!$B:$AZ,45,FALSE)),IF($X$1=5,(VLOOKUP(B265,'X5'!$B:$AZ,45,FALSE)),IF($X$1=6,(VLOOKUP(B265,'X6'!$B:$AZ,45,FALSE)),IF($X$1=7,(VLOOKUP(B265,'X7'!$B:$AZ,45,FALSE)),IF($X$1=8,(VLOOKUP(B265,'X8'!$B:$AZ,45,FALSE)),IF($X$1=9,(VLOOKUP(B265,'X9'!$B:$AZ,45,FALSE)),IF($X$1=10,(VLOOKUP(B265,'X10'!$B:$AZ,45,FALSE)),IF($X$1=11,(VLOOKUP(B265,'X11'!$B:$AZ,45,FALSE)),IF($X$1=12,(VLOOKUP(B265,'X12'!$B:$AZ,45,FALSE)),IF($X$1=13,(VLOOKUP(B265,'X13'!$B:$AZ,45,FALSE)),"B")))))))))))))))</f>
        <v xml:space="preserve"> </v>
      </c>
      <c r="O265" s="184" t="str">
        <f ca="1">IF(ISERROR(IF($X$1=1,(VLOOKUP(B265,'X1'!$B:$AZ,11,FALSE)),IF($X$1=2,(VLOOKUP(B265,'X2'!$B:$AZ,11,FALSE)),IF($X$1=3,(VLOOKUP(B265,'X3'!$B:$AZ,11,FALSE)),IF($X$1=4,(VLOOKUP(B265,'X4'!$B:$AZ,11,FALSE)),IF($X$1=5,(VLOOKUP(B265,'X5'!$B:$AZ,11,FALSE)),IF($X$1=6,(VLOOKUP(B265,'X6'!$B:$AZ,11,FALSE)),IF($X$1=7,(VLOOKUP(B265,'X7'!$B:$AZ,11,FALSE)),IF($X$1=8,(VLOOKUP(B265,'X8'!$B:$AZ,11,FALSE)),IF($X$1=9,(VLOOKUP(B265,'X9'!$B:$AZ,11,FALSE)),IF($X$1=10,(VLOOKUP(B265,'X10'!$B:$AZ,11,FALSE)),IF($X$1=11,(VLOOKUP(B265,'X11'!$B:$AZ,11,FALSE)),IF($X$1=12,(VLOOKUP(B265,'X12'!$B:$AZ,11,FALSE)),IF($X$1=13,(VLOOKUP(B265,'X13'!$B:$AZ,11,FALSE)),"B"))))))))))))))=TRUE," ",(IF($X$1=1,(VLOOKUP(B265,'X1'!$B:$AZ,11,FALSE)),IF($X$1=2,(VLOOKUP(B265,'X2'!$B:$AZ,11,FALSE)),IF($X$1=3,(VLOOKUP(B265,'X3'!$B:$AZ,11,FALSE)),IF($X$1=4,(VLOOKUP(B265,'X4'!$B:$AZ,11,FALSE)),IF($X$1=5,(VLOOKUP(B265,'X5'!$B:$AZ,11,FALSE)),IF($X$1=6,(VLOOKUP(B265,'X6'!$B:$AZ,11,FALSE)),IF($X$1=7,(VLOOKUP(B265,'X7'!$B:$AZ,11,FALSE)),IF($X$1=8,(VLOOKUP(B265,'X8'!$B:$AZ,11,FALSE)),IF($X$1=9,(VLOOKUP(B265,'X9'!$B:$AZ,11,FALSE)),IF($X$1=10,(VLOOKUP(B265,'X10'!$B:$AZ,11,FALSE)),IF($X$1=11,(VLOOKUP(B265,'X11'!$B:$AZ,11,FALSE)),IF($X$1=12,(VLOOKUP(B265,'X12'!$B:$AZ,11,FALSE)),IF($X$1=13,(VLOOKUP(B265,'X13'!$B:$AZ,11,FALSE)),"B")))))))))))))))</f>
        <v xml:space="preserve"> </v>
      </c>
      <c r="P265" s="184" t="str">
        <f ca="1">IF(ISERROR(IF($X$1=1,(VLOOKUP(B265,'X1'!$B:$AZ,12,FALSE)),IF($X$1=2,(VLOOKUP(B265,'X2'!$B:$AZ,12,FALSE)),IF($X$1=3,(VLOOKUP(B265,'X3'!$B:$AZ,12,FALSE)),IF($X$1=4,(VLOOKUP(B265,'X4'!$B:$AZ,12,FALSE)),IF($X$1=5,(VLOOKUP(B265,'X5'!$B:$AZ,12,FALSE)),IF($X$1=6,(VLOOKUP(B265,'X6'!$B:$AZ,12,FALSE)),IF($X$1=7,(VLOOKUP(B265,'X7'!$B:$AZ,12,FALSE)),IF($X$1=8,(VLOOKUP(B265,'X8'!$B:$AZ,12,FALSE)),IF($X$1=9,(VLOOKUP(B265,'X9'!$B:$AZ,12,FALSE)),IF($X$1=10,(VLOOKUP(B265,'X10'!$B:$AZ,12,FALSE)),IF($X$1=11,(VLOOKUP(B265,'X11'!$B:$AZ,12,FALSE)),IF($X$1=12,(VLOOKUP(B265,'X12'!$B:$AZ,12,FALSE)),IF($X$1=13,(VLOOKUP(B265,'X13'!$B:$AZ,12,FALSE)),"B"))))))))))))))=TRUE," ",(IF($X$1=1,(VLOOKUP(B265,'X1'!$B:$AZ,12,FALSE)),IF($X$1=2,(VLOOKUP(B265,'X2'!$B:$AZ,12,FALSE)),IF($X$1=3,(VLOOKUP(B265,'X3'!$B:$AZ,12,FALSE)),IF($X$1=4,(VLOOKUP(B265,'X4'!$B:$AZ,12,FALSE)),IF($X$1=5,(VLOOKUP(B265,'X5'!$B:$AZ,12,FALSE)),IF($X$1=6,(VLOOKUP(B265,'X6'!$B:$AZ,12,FALSE)),IF($X$1=7,(VLOOKUP(B265,'X7'!$B:$AZ,12,FALSE)),IF($X$1=8,(VLOOKUP(B265,'X8'!$B:$AZ,12,FALSE)),IF($X$1=9,(VLOOKUP(B265,'X9'!$B:$AZ,12,FALSE)),IF($X$1=10,(VLOOKUP(B265,'X10'!$B:$AZ,12,FALSE)),IF($X$1=11,(VLOOKUP(B265,'X11'!$B:$AZ,12,FALSE)),IF($X$1=12,(VLOOKUP(B265,'X12'!$B:$AZ,12,FALSE)),IF($X$1=13,(VLOOKUP(B265,'X13'!$B:$AZ,12,FALSE)),"B")))))))))))))))</f>
        <v xml:space="preserve"> </v>
      </c>
      <c r="Q265" s="185" t="str">
        <f ca="1">IF(ISERROR(IF($X$1=1,(VLOOKUP(B265,'X1'!$B:$AZ,46,FALSE)),IF($X$1=2,(VLOOKUP(B265,'X2'!$B:$AZ,46,FALSE)),IF($X$1=3,(VLOOKUP(B265,'X3'!$B:$AZ,46,FALSE)),IF($X$1=4,(VLOOKUP(B265,'X4'!$B:$AZ,46,FALSE)),IF($X$1=5,(VLOOKUP(B265,'X5'!$B:$AZ,46,FALSE)),IF($X$1=6,(VLOOKUP(B265,'X6'!$B:$AZ,46,FALSE)),IF($X$1=7,(VLOOKUP(B265,'X7'!$B:$AZ,46,FALSE)),IF($X$1=8,(VLOOKUP(B265,'X8'!$B:$AZ,46,FALSE)),IF($X$1=9,(VLOOKUP(B265,'X9'!$B:$AZ,46,FALSE)),IF($X$1=10,(VLOOKUP(B265,'X10'!$B:$AZ,46,FALSE)),IF($X$1=11,(VLOOKUP(B265,'X11'!$B:$AZ,46,FALSE)),IF($X$1=12,(VLOOKUP(B265,'X12'!$B:$AZ,46,FALSE)),IF($X$1=13,(VLOOKUP(B265,'X13'!$B:$AZ,46,FALSE)),"B"))))))))))))))=TRUE," ",(IF($X$1=1,(VLOOKUP(B265,'X1'!$B:$AZ,46,FALSE)),IF($X$1=2,(VLOOKUP(B265,'X2'!$B:$AZ,46,FALSE)),IF($X$1=3,(VLOOKUP(B265,'X3'!$B:$AZ,46,FALSE)),IF($X$1=4,(VLOOKUP(B265,'X4'!$B:$AZ,46,FALSE)),IF($X$1=5,(VLOOKUP(B265,'X5'!$B:$AZ,46,FALSE)),IF($X$1=6,(VLOOKUP(B265,'X6'!$B:$AZ,46,FALSE)),IF($X$1=7,(VLOOKUP(B265,'X7'!$B:$AZ,46,FALSE)),IF($X$1=8,(VLOOKUP(B265,'X8'!$B:$AZ,46,FALSE)),IF($X$1=9,(VLOOKUP(B265,'X9'!$B:$AZ,46,FALSE)),IF($X$1=10,(VLOOKUP(B265,'X10'!$B:$AZ,46,FALSE)),IF($X$1=11,(VLOOKUP(B265,'X11'!$B:$AZ,46,FALSE)),IF($X$1=12,(VLOOKUP(B265,'X12'!$B:$AZ,46,FALSE)),IF($X$1=13,(VLOOKUP(B265,'X13'!$B:$AZ,46,FALSE)),"B")))))))))))))))</f>
        <v xml:space="preserve"> </v>
      </c>
      <c r="R265" s="185" t="str">
        <f ca="1">IF(ISERROR(IF($X$1=1,(VLOOKUP(B265,'X1'!$B:$AZ,15,FALSE)),IF($X$1=2,(VLOOKUP(B265,'X2'!$B:$AZ,15,FALSE)),IF($X$1=3,(VLOOKUP(B265,'X3'!$B:$AZ,15,FALSE)),IF($X$1=4,(VLOOKUP(B265,'X4'!$B:$AZ,15,FALSE)),IF($X$1=5,(VLOOKUP(B265,'X5'!$B:$AZ,15,FALSE)),IF($X$1=6,(VLOOKUP(B265,'X6'!$B:$AZ,15,FALSE)),IF($X$1=7,(VLOOKUP(B265,'X7'!$B:$AZ,15,FALSE)),IF($X$1=8,(VLOOKUP(B265,'X8'!$B:$AZ,15,FALSE)),IF($X$1=9,(VLOOKUP(B265,'X9'!$B:$AZ,15,FALSE)),IF($X$1=10,(VLOOKUP(B265,'X10'!$B:$AZ,15,FALSE)),IF($X$1=11,(VLOOKUP(B265,'X11'!$B:$AZ,15,FALSE)),IF($X$1=12,(VLOOKUP(B265,'X12'!$B:$AZ,15,FALSE)),IF($X$1=13,(VLOOKUP(B265,'X13'!$B:$AZ,15,FALSE)),"B"))))))))))))))=TRUE," ",(IF($X$1=1,(VLOOKUP(B265,'X1'!$B:$AZ,15,FALSE)),IF($X$1=2,(VLOOKUP(B265,'X2'!$B:$AZ,15,FALSE)),IF($X$1=3,(VLOOKUP(B265,'X3'!$B:$AZ,15,FALSE)),IF($X$1=4,(VLOOKUP(B265,'X4'!$B:$AZ,15,FALSE)),IF($X$1=5,(VLOOKUP(B265,'X5'!$B:$AZ,15,FALSE)),IF($X$1=6,(VLOOKUP(B265,'X6'!$B:$AZ,15,FALSE)),IF($X$1=7,(VLOOKUP(B265,'X7'!$B:$AZ,15,FALSE)),IF($X$1=8,(VLOOKUP(B265,'X8'!$B:$AZ,15,FALSE)),IF($X$1=9,(VLOOKUP(B265,'X9'!$B:$AZ,15,FALSE)),IF($X$1=10,(VLOOKUP(B265,'X10'!$B:$AZ,15,FALSE)),IF($X$1=11,(VLOOKUP(B265,'X11'!$B:$AZ,15,FALSE)),IF($X$1=12,(VLOOKUP(B265,'X12'!$B:$AZ,15,FALSE)),IF($X$1=13,(VLOOKUP(B265,'X13'!$B:$AZ,15,FALSE)),"B")))))))))))))))</f>
        <v xml:space="preserve"> </v>
      </c>
      <c r="S265" s="185" t="str">
        <f ca="1">IF(ISERROR(IF((IF($X$1=1,(VLOOKUP(B265,'X1'!$B:$AZ,14,FALSE)),(IF($X$1=2,(VLOOKUP(B265,'X2'!$B:$AZ,14,FALSE)),(IF($X$1=3,(VLOOKUP(B265,'X3'!$B:$AZ,14,FALSE)),(IF($X$1=4,(VLOOKUP(B265,'X4'!$B:$AZ,14,FALSE)),(IF($X$1=5,(VLOOKUP(B265,'X5'!$B:$AZ,14,FALSE)),(IF($X$1=6,(VLOOKUP(B265,'X6'!$B:$AZ,14,FALSE)),(IF($X$1=7,(VLOOKUP(B265,'X7'!$B:$AZ,14,FALSE)),(IF($X$1=8,(VLOOKUP(B265,'X8'!$B:$AZ,14,FALSE)),(IF($X$1=9,(VLOOKUP(B265,'X9'!$B:$AZ,14,FALSE)),(IF($X$1=10,(VLOOKUP(B265,'X10'!$B:$AZ,14,FALSE)),(IF($X$1=11,(VLOOKUP(B265,'X11'!$B:$AZ,14,FALSE)),(IF($X$1=12,(VLOOKUP(B265,'X12'!$B:$AZ,14,FALSE)),(VLOOKUP(B265,'X13'!$B:$AZ,14,FALSE))))))))))))))))))))))))))=$V$1," ",(IF($X$1=1,(VLOOKUP(B265,'X1'!$B:$AZ,14,FALSE)),(IF($X$1=2,(VLOOKUP(B265,'X2'!$B:$AZ,14,FALSE)),(IF($X$1=3,(VLOOKUP(B265,'X3'!$B:$AZ,14,FALSE)),(IF($X$1=4,(VLOOKUP(B265,'X4'!$B:$AZ,14,FALSE)),(IF($X$1=5,(VLOOKUP(B265,'X5'!$B:$AZ,14,FALSE)),(IF($X$1=6,(VLOOKUP(B265,'X6'!$B:$AZ,14,FALSE)),(IF($X$1=7,(VLOOKUP(B265,'X7'!$B:$AZ,14,FALSE)),(IF($X$1=8,(VLOOKUP(B265,'X8'!$B:$AZ,14,FALSE)),(IF($X$1=9,(VLOOKUP(B265,'X9'!$B:$AZ,14,FALSE)),(IF($X$1=10,(VLOOKUP(B265,'X10'!$B:$AZ,14,FALSE)),(IF($X$1=11,(VLOOKUP(B265,'X11'!$B:$AZ,14,FALSE)),(IF($X$1=12,(VLOOKUP(B265,'X12'!$B:$AZ,14,FALSE)),(VLOOKUP(B265,'X13'!$B:$AZ,14,FALSE))))))))))))))))))))))))))))=TRUE," ",(IF((IF($X$1=1,(VLOOKUP(B265,'X1'!$B:$AZ,14,FALSE)),(IF($X$1=2,(VLOOKUP(B265,'X2'!$B:$AZ,14,FALSE)),(IF($X$1=3,(VLOOKUP(B265,'X3'!$B:$AZ,14,FALSE)),(IF($X$1=4,(VLOOKUP(B265,'X4'!$B:$AZ,14,FALSE)),(IF($X$1=5,(VLOOKUP(B265,'X5'!$B:$AZ,14,FALSE)),(IF($X$1=6,(VLOOKUP(B265,'X6'!$B:$AZ,14,FALSE)),(IF($X$1=7,(VLOOKUP(B265,'X7'!$B:$AZ,14,FALSE)),(IF($X$1=8,(VLOOKUP(B265,'X8'!$B:$AZ,14,FALSE)),(IF($X$1=9,(VLOOKUP(B265,'X9'!$B:$AZ,14,FALSE)),(IF($X$1=10,(VLOOKUP(B265,'X10'!$B:$AZ,14,FALSE)),(IF($X$1=11,(VLOOKUP(B265,'X11'!$B:$AZ,14,FALSE)),(IF($X$1=12,(VLOOKUP(B265,'X12'!$B:$AZ,14,FALSE)),(VLOOKUP(B265,'X13'!$B:$AZ,14,FALSE))))))))))))))))))))))))))=$V$1," ",(IF($X$1=1,(VLOOKUP(B265,'X1'!$B:$AZ,14,FALSE)),(IF($X$1=2,(VLOOKUP(B265,'X2'!$B:$AZ,14,FALSE)),(IF($X$1=3,(VLOOKUP(B265,'X3'!$B:$AZ,14,FALSE)),(IF($X$1=4,(VLOOKUP(B265,'X4'!$B:$AZ,14,FALSE)),(IF($X$1=5,(VLOOKUP(B265,'X5'!$B:$AZ,14,FALSE)),(IF($X$1=6,(VLOOKUP(B265,'X6'!$B:$AZ,14,FALSE)),(IF($X$1=7,(VLOOKUP(B265,'X7'!$B:$AZ,14,FALSE)),(IF($X$1=8,(VLOOKUP(B265,'X8'!$B:$AZ,14,FALSE)),(IF($X$1=9,(VLOOKUP(B265,'X9'!$B:$AZ,14,FALSE)),(IF($X$1=10,(VLOOKUP(B265,'X10'!$B:$AZ,14,FALSE)),(IF($X$1=11,(VLOOKUP(B265,'X11'!$B:$AZ,14,FALSE)),(IF($X$1=12,(VLOOKUP(B265,'X12'!$B:$AZ,14,FALSE)),(VLOOKUP(B265,'X13'!$B:$AZ,14,FALSE)))))))))))))))))))))))))))))</f>
        <v xml:space="preserve"> </v>
      </c>
    </row>
    <row r="266" spans="1:19" ht="14.1" customHeight="1" x14ac:dyDescent="0.2">
      <c r="A266" s="156" t="s">
        <v>1058</v>
      </c>
      <c r="B266" s="122" t="str">
        <f>IF(ISERROR(IF($U$16=1,(VLOOKUP(A266,$AC$89:$AH$125,2,FALSE)),IF((IF($X$1=1,'X1'!B225,(IF($X$1=2,'X2'!B225,(IF($X$1=3,'X3'!B225,(IF($X$1=4,'X4'!B225,(IF($X$1=5,'X5'!B225,(IF($X$1=6,'X6'!B225,(IF($X$1=7,'X7'!B225,(IF($X$1=8,'X8'!B225,(IF($X$1=9,'X9'!B225,(IF($X$1=10,'X10'!B225,(IF($X$1=11,'X11'!B225,(IF($X$1=12,'X12'!B225,'X13'!B225))))))))))))))))))))))))="","",(IF($X$1=1,'X1'!B225,(IF($X$1=2,'X2'!B225,(IF($X$1=3,'X3'!B225,(IF($X$1=4,'X4'!B225,(IF($X$1=5,'X5'!B225,(IF($X$1=6,'X6'!B225,(IF($X$1=7,'X7'!B225,(IF($X$1=8,'X8'!B225,(IF($X$1=9,'X9'!B225,(IF($X$1=10,'X10'!B225,(IF($X$1=11,'X11'!B225,(IF($X$1=12,'X12'!B225,'X13'!B225)))))))))))))))))))))))))))=TRUE," ",(IF($U$16=1,(VLOOKUP(A266,$AC$89:$AH$125,2,FALSE)),IF((IF($X$1=1,'X1'!B225,(IF($X$1=2,'X2'!B225,(IF($X$1=3,'X3'!B225,(IF($X$1=4,'X4'!B225,(IF($X$1=5,'X5'!B225,(IF($X$1=6,'X6'!B225,(IF($X$1=7,'X7'!B225,(IF($X$1=8,'X8'!B225,(IF($X$1=9,'X9'!B225,(IF($X$1=10,'X10'!B225,(IF($X$1=11,'X11'!B225,(IF($X$1=12,'X12'!B225,'X13'!B225))))))))))))))))))))))))="","",(IF($X$1=1,'X1'!B225,(IF($X$1=2,'X2'!B225,(IF($X$1=3,'X3'!B225,(IF($X$1=4,'X4'!B225,(IF($X$1=5,'X5'!B225,(IF($X$1=6,'X6'!B225,(IF($X$1=7,'X7'!B225,(IF($X$1=8,'X8'!B225,(IF($X$1=9,'X9'!B225,(IF($X$1=10,'X10'!B225,(IF($X$1=11,'X11'!B225,(IF($X$1=12,'X12'!B225,'X13'!B225))))))))))))))))))))))))))))</f>
        <v/>
      </c>
      <c r="C266" s="181" t="str">
        <f ca="1">IF(ISERROR(IF($X$1=1,(VLOOKUP(B266,'X1'!$B:$AZ,47,FALSE)),IF($X$1=2,(VLOOKUP(B266,'X2'!$B:$AZ,47,FALSE)),IF($X$1=3,(VLOOKUP(B266,'X3'!$B:$AZ,47,FALSE)),IF($X$1=4,(VLOOKUP(B266,'X4'!$B:$AZ,47,FALSE)),IF($X$1=5,(VLOOKUP(B266,'X5'!$B:$AZ,47,FALSE)),IF($X$1=6,(VLOOKUP(B266,'X6'!$B:$AZ,47,FALSE)),IF($X$1=7,(VLOOKUP(B266,'X7'!$B:$AZ,47,FALSE)),IF($X$1=8,(VLOOKUP(B266,'X8'!$B:$AZ,47,FALSE)),IF($X$1=9,(VLOOKUP(B266,'X9'!$B:$AZ,47,FALSE)),IF($X$1=10,(VLOOKUP(B266,'X10'!$B:$AZ,47,FALSE)),IF($X$1=11,(VLOOKUP(B266,'X11'!$B:$AZ,47,FALSE)),IF($X$1=12,(VLOOKUP(B266,'X12'!$B:$AZ,47,FALSE)),IF($X$1=13,(VLOOKUP(B266,'X13'!$B:$AZ,47,FALSE)),"B"))))))))))))))=TRUE," ",(IF($X$1=1,(VLOOKUP(B266,'X1'!$B:$AZ,47,FALSE)),IF($X$1=2,(VLOOKUP(B266,'X2'!$B:$AZ,47,FALSE)),IF($X$1=3,(VLOOKUP(B266,'X3'!$B:$AZ,47,FALSE)),IF($X$1=4,(VLOOKUP(B266,'X4'!$B:$AZ,47,FALSE)),IF($X$1=5,(VLOOKUP(B266,'X5'!$B:$AZ,47,FALSE)),IF($X$1=6,(VLOOKUP(B266,'X6'!$B:$AZ,47,FALSE)),IF($X$1=7,(VLOOKUP(B266,'X7'!$B:$AZ,47,FALSE)),IF($X$1=8,(VLOOKUP(B266,'X8'!$B:$AZ,47,FALSE)),IF($X$1=9,(VLOOKUP(B266,'X9'!$B:$AZ,47,FALSE)),IF($X$1=10,(VLOOKUP(B266,'X10'!$B:$AZ,47,FALSE)),IF($X$1=11,(VLOOKUP(B266,'X11'!$B:$AZ,47,FALSE)),IF($X$1=12,(VLOOKUP(B266,'X12'!$B:$AZ,47,FALSE)),IF($X$1=13,(VLOOKUP(B266,'X13'!$B:$AZ,47,FALSE)),"B")))))))))))))))</f>
        <v xml:space="preserve"> </v>
      </c>
      <c r="D266" s="181" t="str">
        <f ca="1">IF(ISERROR(IF($X$1=1,(VLOOKUP(B266,'X1'!$B:$AP,41,FALSE)),IF($X$1=2,(VLOOKUP(B266,'X2'!$B:$AP,41,FALSE)),IF($X$1=3,(VLOOKUP(B266,'X3'!$B:$AP,41,FALSE)),IF($X$1=4,(VLOOKUP(B266,'X4'!$B:$AP,41,FALSE)),IF($X$1=5,(VLOOKUP(B266,'X5'!$B:$AP,41,FALSE)),IF($X$1=6,(VLOOKUP(B266,'X6'!$B:$AP,41,FALSE)),IF($X$1=7,(VLOOKUP(B266,'X7'!$B:$AP,41,FALSE)),IF($X$1=8,(VLOOKUP(B266,'X8'!$B:$AP,41,FALSE)),IF($X$1=9,(VLOOKUP(B266,'X9'!$B:$AP,41,FALSE)),IF($X$1=10,(VLOOKUP(B266,'X10'!$B:$AP,41,FALSE)),IF($X$1=11,(VLOOKUP(B266,'X11'!$B:$AP,41,FALSE)),IF($X$1=12,(VLOOKUP(B266,'X12'!$B:$AP,41,FALSE)),IF($X$1=13,(VLOOKUP(B266,'X13'!$B:$AP,41,FALSE)),"B"))))))))))))))=TRUE," ",(IF($X$1=1,(VLOOKUP(B266,'X1'!$B:$AP,41,FALSE)),IF($X$1=2,(VLOOKUP(B266,'X2'!$B:$AP,41,FALSE)),IF($X$1=3,(VLOOKUP(B266,'X3'!$B:$AP,41,FALSE)),IF($X$1=4,(VLOOKUP(B266,'X4'!$B:$AP,41,FALSE)),IF($X$1=5,(VLOOKUP(B266,'X5'!$B:$AP,41,FALSE)),IF($X$1=6,(VLOOKUP(B266,'X6'!$B:$AP,41,FALSE)),IF($X$1=7,(VLOOKUP(B266,'X7'!$B:$AP,41,FALSE)),IF($X$1=8,(VLOOKUP(B266,'X8'!$B:$AP,41,FALSE)),IF($X$1=9,(VLOOKUP(B266,'X9'!$B:$AP,41,FALSE)),IF($X$1=10,(VLOOKUP(B266,'X10'!$B:$AP,41,FALSE)),IF($X$1=11,(VLOOKUP(B266,'X11'!$B:$AP,41,FALSE)),IF($X$1=12,(VLOOKUP(B266,'X12'!$B:$AP,41,FALSE)),IF($X$1=13,(VLOOKUP(B266,'X13'!$B:$AP,41,FALSE)),"B")))))))))))))))</f>
        <v xml:space="preserve"> </v>
      </c>
      <c r="E266" s="182" t="str">
        <f ca="1">IF(ISERROR(IF($X$1=1,(VLOOKUP(B266,'X1'!$B:$AP,7,FALSE)),IF($X$1=2,(VLOOKUP(B266,'X2'!$B:$AP,7,FALSE)),IF($X$1=3,(VLOOKUP(B266,'X3'!$B:$AP,7,FALSE)),IF($X$1=4,(VLOOKUP(B266,'X4'!$B:$AP,7,FALSE)),IF($X$1=5,(VLOOKUP(B266,'X5'!$B:$AP,7,FALSE)),IF($X$1=6,(VLOOKUP(B266,'X6'!$B:$AP,7,FALSE)),IF($X$1=7,(VLOOKUP(B266,'X7'!$B:$AP,7,FALSE)),IF($X$1=8,(VLOOKUP(B266,'X8'!$B:$AP,7,FALSE)),IF($X$1=9,(VLOOKUP(B266,'X9'!$B:$AP,7,FALSE)),IF($X$1=10,(VLOOKUP(B266,'X10'!$B:$AP,7,FALSE)),IF($X$1=11,(VLOOKUP(B266,'X11'!$B:$AP,7,FALSE)),IF($X$1=12,(VLOOKUP(B266,'X12'!$B:$AP,7,FALSE)),IF($X$1=13,(VLOOKUP(B266,'X13'!$B:$AP,7,FALSE)),"B"))))))))))))))=TRUE," ",(IF($X$1=1,(VLOOKUP(B266,'X1'!$B:$AP,7,FALSE)),IF($X$1=2,(VLOOKUP(B266,'X2'!$B:$AP,7,FALSE)),IF($X$1=3,(VLOOKUP(B266,'X3'!$B:$AP,7,FALSE)),IF($X$1=4,(VLOOKUP(B266,'X4'!$B:$AP,7,FALSE)),IF($X$1=5,(VLOOKUP(B266,'X5'!$B:$AP,7,FALSE)),IF($X$1=6,(VLOOKUP(B266,'X6'!$B:$AP,7,FALSE)),IF($X$1=7,(VLOOKUP(B266,'X7'!$B:$AP,7,FALSE)),IF($X$1=8,(VLOOKUP(B266,'X8'!$B:$AP,7,FALSE)),IF($X$1=9,(VLOOKUP(B266,'X9'!$B:$AP,7,FALSE)),IF($X$1=10,(VLOOKUP(B266,'X10'!$B:$AP,7,FALSE)),IF($X$1=11,(VLOOKUP(B266,'X11'!$B:$AP,7,FALSE)),IF($X$1=12,(VLOOKUP(B266,'X12'!$B:$AP,7,FALSE)),IF($X$1=13,(VLOOKUP(B266,'X13'!$B:$AP,7,FALSE)),"B")))))))))))))))</f>
        <v xml:space="preserve"> </v>
      </c>
      <c r="F266" s="182" t="str">
        <f ca="1">IF(ISERROR(IF((IF($X$1=1,(VLOOKUP(B266,'X1'!$B:$AO,6,FALSE)),(IF($X$1=2,(VLOOKUP(B266,'X2'!$B:$AO,6,FALSE)),(IF($X$1=3,(VLOOKUP(B266,'X3'!$B:$AO,6,FALSE)),(IF($X$1=4,(VLOOKUP(B266,'X4'!$B:$AO,6,FALSE)),(IF($X$1=5,(VLOOKUP(B266,'X5'!$B:$AO,6,FALSE)),(IF($X$1=6,(VLOOKUP(B266,'X6'!$B:$AO,6,FALSE)),(IF($X$1=7,(VLOOKUP(B266,'X7'!$B:$AO,6,FALSE)),(IF($X$1=8,(VLOOKUP(B266,'X8'!$B:$AO,6,FALSE)),(IF($X$1=9,(VLOOKUP(B266,'X9'!$B:$AO,6,FALSE)),(IF($X$1=10,(VLOOKUP(B266,'X10'!$B:$AO,6,FALSE)),(IF($X$1=11,(VLOOKUP(B266,'X11'!$B:$AO,6,FALSE)),(IF($X$1=12,(VLOOKUP(B266,'X12'!$B:$AO,6,FALSE)),(VLOOKUP(B266,'X13'!$B:$AO,6,FALSE))))))))))))))))))))))))))=$V$1," ",(IF($X$1=1,(VLOOKUP(B266,'X1'!$B:$AO,6,FALSE)),(IF($X$1=2,(VLOOKUP(B266,'X2'!$B:$AO,6,FALSE)),(IF($X$1=3,(VLOOKUP(B266,'X3'!$B:$AO,6,FALSE)),(IF($X$1=4,(VLOOKUP(B266,'X4'!$B:$AO,6,FALSE)),(IF($X$1=5,(VLOOKUP(B266,'X5'!$B:$AO,6,FALSE)),(IF($X$1=6,(VLOOKUP(B266,'X6'!$B:$AO,6,FALSE)),(IF($X$1=7,(VLOOKUP(B266,'X7'!$B:$AO,6,FALSE)),(IF($X$1=8,(VLOOKUP(B266,'X8'!$B:$AO,6,FALSE)),(IF($X$1=9,(VLOOKUP(B266,'X9'!$B:$AO,6,FALSE)),(IF($X$1=10,(VLOOKUP(B266,'X10'!$B:$AO,6,FALSE)),(IF($X$1=11,(VLOOKUP(B266,'X11'!$B:$AO,6,FALSE)),(IF($X$1=12,(VLOOKUP(B266,'X12'!$B:$AO,6,FALSE)),(VLOOKUP(B266,'X13'!$B:$AO,6,FALSE))))))))))))))))))))))))))))=TRUE," ",(IF((IF($X$1=1,(VLOOKUP(B266,'X1'!$B:$AO,6,FALSE)),(IF($X$1=2,(VLOOKUP(B266,'X2'!$B:$AO,6,FALSE)),(IF($X$1=3,(VLOOKUP(B266,'X3'!$B:$AO,6,FALSE)),(IF($X$1=4,(VLOOKUP(B266,'X4'!$B:$AO,6,FALSE)),(IF($X$1=5,(VLOOKUP(B266,'X5'!$B:$AO,6,FALSE)),(IF($X$1=6,(VLOOKUP(B266,'X6'!$B:$AO,6,FALSE)),(IF($X$1=7,(VLOOKUP(B266,'X7'!$B:$AO,6,FALSE)),(IF($X$1=8,(VLOOKUP(B266,'X8'!$B:$AO,6,FALSE)),(IF($X$1=9,(VLOOKUP(B266,'X9'!$B:$AO,6,FALSE)),(IF($X$1=10,(VLOOKUP(B266,'X10'!$B:$AO,6,FALSE)),(IF($X$1=11,(VLOOKUP(B266,'X11'!$B:$AO,6,FALSE)),(IF($X$1=12,(VLOOKUP(B266,'X12'!$B:$AO,6,FALSE)),(VLOOKUP(B266,'X13'!$B:$AO,6,FALSE))))))))))))))))))))))))))=$V$1," ",(IF($X$1=1,(VLOOKUP(B266,'X1'!$B:$AO,6,FALSE)),(IF($X$1=2,(VLOOKUP(B266,'X2'!$B:$AO,6,FALSE)),(IF($X$1=3,(VLOOKUP(B266,'X3'!$B:$AO,6,FALSE)),(IF($X$1=4,(VLOOKUP(B266,'X4'!$B:$AO,6,FALSE)),(IF($X$1=5,(VLOOKUP(B266,'X5'!$B:$AO,6,FALSE)),(IF($X$1=6,(VLOOKUP(B266,'X6'!$B:$AO,6,FALSE)),(IF($X$1=7,(VLOOKUP(B266,'X7'!$B:$AO,6,FALSE)),(IF($X$1=8,(VLOOKUP(B266,'X8'!$B:$AO,6,FALSE)),(IF($X$1=9,(VLOOKUP(B266,'X9'!$B:$AO,6,FALSE)),(IF($X$1=10,(VLOOKUP(B266,'X10'!$B:$AO,6,FALSE)),(IF($X$1=11,(VLOOKUP(B266,'X11'!$B:$AO,6,FALSE)),(IF($X$1=12,(VLOOKUP(B266,'X12'!$B:$AO,6,FALSE)),(VLOOKUP(B266,'X13'!$B:$AO,6,FALSE)))))))))))))))))))))))))))))</f>
        <v xml:space="preserve"> </v>
      </c>
      <c r="G266" s="182" t="str">
        <f ca="1">IF(ISERROR(IF($X$1=1,(VLOOKUP(B266,'X1'!$B:$AZ,44,FALSE)),IF($X$1=2,(VLOOKUP(B266,'X2'!$B:$AZ,44,FALSE)),IF($X$1=3,(VLOOKUP(B266,'X3'!$B:$AZ,44,FALSE)),IF($X$1=4,(VLOOKUP(B266,'X4'!$B:$AZ,44,FALSE)),IF($X$1=5,(VLOOKUP(B266,'X5'!$B:$AZ,44,FALSE)),IF($X$1=6,(VLOOKUP(B266,'X6'!$B:$AZ,44,FALSE)),IF($X$1=7,(VLOOKUP(B266,'X7'!$B:$AZ,44,FALSE)),IF($X$1=8,(VLOOKUP(B266,'X8'!$B:$AZ,44,FALSE)),IF($X$1=9,(VLOOKUP(B266,'X9'!$B:$AZ,44,FALSE)),IF($X$1=10,(VLOOKUP(B266,'X10'!$B:$AZ,44,FALSE)),IF($X$1=11,(VLOOKUP(B266,'X11'!$B:$AZ,44,FALSE)),IF($X$1=12,(VLOOKUP(B266,'X12'!$B:$AZ,44,FALSE)),IF($X$1=13,(VLOOKUP(B266,'X13'!$B:$AZ,44,FALSE)),"B"))))))))))))))=TRUE," ",(IF($X$1=1,(VLOOKUP(B266,'X1'!$B:$AZ,44,FALSE)),IF($X$1=2,(VLOOKUP(B266,'X2'!$B:$AZ,44,FALSE)),IF($X$1=3,(VLOOKUP(B266,'X3'!$B:$AZ,44,FALSE)),IF($X$1=4,(VLOOKUP(B266,'X4'!$B:$AZ,44,FALSE)),IF($X$1=5,(VLOOKUP(B266,'X5'!$B:$AZ,44,FALSE)),IF($X$1=6,(VLOOKUP(B266,'X6'!$B:$AZ,44,FALSE)),IF($X$1=7,(VLOOKUP(B266,'X7'!$B:$AZ,44,FALSE)),IF($X$1=8,(VLOOKUP(B266,'X8'!$B:$AZ,44,FALSE)),IF($X$1=9,(VLOOKUP(B266,'X9'!$B:$AZ,44,FALSE)),IF($X$1=10,(VLOOKUP(B266,'X10'!$B:$AZ,44,FALSE)),IF($X$1=11,(VLOOKUP(B266,'X11'!$B:$AZ,44,FALSE)),IF($X$1=12,(VLOOKUP(B266,'X12'!$B:$AZ,44,FALSE)),IF($X$1=13,(VLOOKUP(B266,'X13'!$B:$AZ,44,FALSE)),"B")))))))))))))))</f>
        <v xml:space="preserve"> </v>
      </c>
      <c r="H266" s="182" t="str">
        <f ca="1">IF(ISERROR(IF($X$1=1,(VLOOKUP(B266,'X1'!$B:$AZ,8,FALSE)),IF($X$1=2,(VLOOKUP(B266,'X2'!$B:$AZ,8,FALSE)),IF($X$1=3,(VLOOKUP(B266,'X3'!$B:$AZ,8,FALSE)),IF($X$1=4,(VLOOKUP(B266,'X4'!$B:$AZ,8,FALSE)),IF($X$1=5,(VLOOKUP(B266,'X5'!$B:$AZ,8,FALSE)),IF($X$1=6,(VLOOKUP(B266,'X6'!$B:$AZ,8,FALSE)),IF($X$1=7,(VLOOKUP(B266,'X7'!$B:$AZ,8,FALSE)),IF($X$1=8,(VLOOKUP(B266,'X8'!$B:$AZ,8,FALSE)),IF($X$1=9,(VLOOKUP(B266,'X9'!$B:$AZ,8,FALSE)),IF($X$1=10,(VLOOKUP(B266,'X10'!$B:$AZ,8,FALSE)),IF($X$1=11,(VLOOKUP(B266,'X11'!$B:$AZ,8,FALSE)),IF($X$1=12,(VLOOKUP(B266,'X12'!$B:$AZ,8,FALSE)),IF($X$1=13,(VLOOKUP(B266,'X13'!$B:$AZ,8,FALSE)),"B"))))))))))))))=TRUE," ",(IF($X$1=1,(VLOOKUP(B266,'X1'!$B:$AZ,8,FALSE)),IF($X$1=2,(VLOOKUP(B266,'X2'!$B:$AZ,8,FALSE)),IF($X$1=3,(VLOOKUP(B266,'X3'!$B:$AZ,8,FALSE)),IF($X$1=4,(VLOOKUP(B266,'X4'!$B:$AZ,8,FALSE)),IF($X$1=5,(VLOOKUP(B266,'X5'!$B:$AZ,8,FALSE)),IF($X$1=6,(VLOOKUP(B266,'X6'!$B:$AZ,8,FALSE)),IF($X$1=7,(VLOOKUP(B266,'X7'!$B:$AZ,8,FALSE)),IF($X$1=8,(VLOOKUP(B266,'X8'!$B:$AZ,8,FALSE)),IF($X$1=9,(VLOOKUP(B266,'X9'!$B:$AZ,8,FALSE)),IF($X$1=10,(VLOOKUP(B266,'X10'!$B:$AZ,8,FALSE)),IF($X$1=11,(VLOOKUP(B266,'X11'!$B:$AZ,8,FALSE)),IF($X$1=12,(VLOOKUP(B266,'X12'!$B:$AZ,8,FALSE)),IF($X$1=13,(VLOOKUP(B266,'X13'!$B:$AZ,8,FALSE)),"B")))))))))))))))</f>
        <v xml:space="preserve"> </v>
      </c>
      <c r="I266" s="183" t="str">
        <f ca="1">IF(ISERROR(IF($X$1=1,(VLOOKUP(B266,'X1'!$B:$AZ,2,FALSE)),IF($X$1=2,(VLOOKUP(B266,'X2'!$B:$AZ,2,FALSE)),IF($X$1=3,(VLOOKUP(B266,'X3'!$B:$AZ,2,FALSE)),IF($X$1=4,(VLOOKUP(B266,'X4'!$B:$AZ,2,FALSE)),IF($X$1=5,(VLOOKUP(B266,'X5'!$B:$AZ,2,FALSE)),IF($X$1=6,(VLOOKUP(B266,'X6'!$B:$AZ,2,FALSE)),IF($X$1=7,(VLOOKUP(B266,'X7'!$B:$AZ,2,FALSE)),IF($X$1=8,(VLOOKUP(B266,'X8'!$B:$AZ,2,FALSE)),IF($X$1=9,(VLOOKUP(B266,'X9'!$B:$AZ,2,FALSE)),IF($X$1=10,(VLOOKUP(B266,'X10'!$B:$AZ,2,FALSE)),IF($X$1=11,(VLOOKUP(B266,'X11'!$B:$AZ,2,FALSE)),IF($X$1=12,(VLOOKUP(B266,'X12'!$B:$AZ,2,FALSE)),IF($X$1=13,(VLOOKUP(B266,'X13'!$B:$AZ,2,FALSE)),"B"))))))))))))))=TRUE," ",(IF($X$1=1,(VLOOKUP(B266,'X1'!$B:$AZ,2,FALSE)),IF($X$1=2,(VLOOKUP(B266,'X2'!$B:$AZ,2,FALSE)),IF($X$1=3,(VLOOKUP(B266,'X3'!$B:$AZ,2,FALSE)),IF($X$1=4,(VLOOKUP(B266,'X4'!$B:$AZ,2,FALSE)),IF($X$1=5,(VLOOKUP(B266,'X5'!$B:$AZ,2,FALSE)),IF($X$1=6,(VLOOKUP(B266,'X6'!$B:$AZ,2,FALSE)),IF($X$1=7,(VLOOKUP(B266,'X7'!$B:$AZ,2,FALSE)),IF($X$1=8,(VLOOKUP(B266,'X8'!$B:$AZ,2,FALSE)),IF($X$1=9,(VLOOKUP(B266,'X9'!$B:$AZ,2,FALSE)),IF($X$1=10,(VLOOKUP(B266,'X10'!$B:$AZ,2,FALSE)),IF($X$1=11,(VLOOKUP(B266,'X11'!$B:$AZ,2,FALSE)),IF($X$1=12,(VLOOKUP(B266,'X12'!$B:$AZ,2,FALSE)),IF($X$1=13,(VLOOKUP(B266,'X13'!$B:$AZ,2,FALSE)),"B")))))))))))))))</f>
        <v xml:space="preserve"> </v>
      </c>
      <c r="J266" s="183" t="str">
        <f ca="1">IF(ISERROR(IF($X$1=1,(VLOOKUP(B266,'X1'!$B:$AZ,3,FALSE)),IF($X$1=2,(VLOOKUP(B266,'X2'!$B:$AZ,3,FALSE)),IF($X$1=3,(VLOOKUP(B266,'X3'!$B:$AZ,3,FALSE)),IF($X$1=4,(VLOOKUP(B266,'X4'!$B:$AZ,3,FALSE)),IF($X$1=5,(VLOOKUP(B266,'X5'!$B:$AZ,3,FALSE)),IF($X$1=6,(VLOOKUP(B266,'X6'!$B:$AZ,3,FALSE)),IF($X$1=7,(VLOOKUP(B266,'X7'!$B:$AZ,3,FALSE)),IF($X$1=8,(VLOOKUP(B266,'X8'!$B:$AZ,3,FALSE)),IF($X$1=9,(VLOOKUP(B266,'X9'!$B:$AZ,3,FALSE)),IF($X$1=10,(VLOOKUP(B266,'X10'!$B:$AZ,3,FALSE)),IF($X$1=11,(VLOOKUP(B266,'X11'!$B:$AZ,3,FALSE)),IF($X$1=12,(VLOOKUP(B266,'X12'!$B:$AZ,3,FALSE)),IF($X$1=13,(VLOOKUP(B266,'X13'!$B:$AZ,3,FALSE)),"B"))))))))))))))=TRUE," ",(IF($X$1=1,(VLOOKUP(B266,'X1'!$B:$AZ,3,FALSE)),IF($X$1=2,(VLOOKUP(B266,'X2'!$B:$AZ,3,FALSE)),IF($X$1=3,(VLOOKUP(B266,'X3'!$B:$AZ,3,FALSE)),IF($X$1=4,(VLOOKUP(B266,'X4'!$B:$AZ,3,FALSE)),IF($X$1=5,(VLOOKUP(B266,'X5'!$B:$AZ,3,FALSE)),IF($X$1=6,(VLOOKUP(B266,'X6'!$B:$AZ,3,FALSE)),IF($X$1=7,(VLOOKUP(B266,'X7'!$B:$AZ,3,FALSE)),IF($X$1=8,(VLOOKUP(B266,'X8'!$B:$AZ,3,FALSE)),IF($X$1=9,(VLOOKUP(B266,'X9'!$B:$AZ,3,FALSE)),IF($X$1=10,(VLOOKUP(B266,'X10'!$B:$AZ,3,FALSE)),IF($X$1=11,(VLOOKUP(B266,'X11'!$B:$AZ,3,FALSE)),IF($X$1=12,(VLOOKUP(B266,'X12'!$B:$AZ,3,FALSE)),IF($X$1=13,(VLOOKUP(B266,'X13'!$B:$AZ,3,FALSE)),"B")))))))))))))))</f>
        <v xml:space="preserve"> </v>
      </c>
      <c r="K266" s="183" t="str">
        <f ca="1">IF(ISERROR(IF($X$1=1,(VLOOKUP(B266,'X1'!$B:$AZ,5,FALSE)),IF($X$1=2,(VLOOKUP(B266,'X2'!$B:$AZ,5,FALSE)),IF($X$1=3,(VLOOKUP(B266,'X3'!$B:$AZ,5,FALSE)),IF($X$1=4,(VLOOKUP(B266,'X4'!$B:$AZ,5,FALSE)),IF($X$1=5,(VLOOKUP(B266,'X5'!$B:$AZ,5,FALSE)),IF($X$1=6,(VLOOKUP(B266,'X6'!$B:$AZ,5,FALSE)),IF($X$1=7,(VLOOKUP(B266,'X7'!$B:$AZ,5,FALSE)),IF($X$1=8,(VLOOKUP(B266,'X8'!$B:$AZ,5,FALSE)),IF($X$1=9,(VLOOKUP(B266,'X9'!$B:$AZ,5,FALSE)),IF($X$1=10,(VLOOKUP(B266,'X10'!$B:$AZ,5,FALSE)),IF($X$1=11,(VLOOKUP(B266,'X11'!$B:$AZ,5,FALSE)),IF($X$1=12,(VLOOKUP(B266,'X12'!$B:$AZ,5,FALSE)),IF($X$1=13,(VLOOKUP(B266,'X13'!$B:$AZ,5,FALSE)),"B"))))))))))))))=TRUE," ",(IF($X$1=1,(VLOOKUP(B266,'X1'!$B:$AZ,5,FALSE)),IF($X$1=2,(VLOOKUP(B266,'X2'!$B:$AZ,5,FALSE)),IF($X$1=3,(VLOOKUP(B266,'X3'!$B:$AZ,5,FALSE)),IF($X$1=4,(VLOOKUP(B266,'X4'!$B:$AZ,5,FALSE)),IF($X$1=5,(VLOOKUP(B266,'X5'!$B:$AZ,5,FALSE)),IF($X$1=6,(VLOOKUP(B266,'X6'!$B:$AZ,5,FALSE)),IF($X$1=7,(VLOOKUP(B266,'X7'!$B:$AZ,5,FALSE)),IF($X$1=8,(VLOOKUP(B266,'X8'!$B:$AZ,5,FALSE)),IF($X$1=9,(VLOOKUP(B266,'X9'!$B:$AZ,5,FALSE)),IF($X$1=10,(VLOOKUP(B266,'X10'!$B:$AZ,5,FALSE)),IF($X$1=11,(VLOOKUP(B266,'X11'!$B:$AZ,5,FALSE)),IF($X$1=12,(VLOOKUP(B266,'X12'!$B:$AZ,5,FALSE)),IF($X$1=13,(VLOOKUP(B266,'X13'!$B:$AZ,5,FALSE)),"B")))))))))))))))</f>
        <v xml:space="preserve"> </v>
      </c>
      <c r="L266" s="184" t="str">
        <f ca="1">IF(ISERROR(IF($X$1=1,(VLOOKUP(B266,'X1'!$B:$AZ,9,FALSE)),IF($X$1=2,(VLOOKUP(B266,'X2'!$B:$AZ,9,FALSE)),IF($X$1=3,(VLOOKUP(B266,'X3'!$B:$AZ,9,FALSE)),IF($X$1=4,(VLOOKUP(B266,'X4'!$B:$AZ,9,FALSE)),IF($X$1=5,(VLOOKUP(B266,'X5'!$B:$AZ,9,FALSE)),IF($X$1=6,(VLOOKUP(B266,'X6'!$B:$AZ,9,FALSE)),IF($X$1=7,(VLOOKUP(B266,'X7'!$B:$AZ,9,FALSE)),IF($X$1=8,(VLOOKUP(B266,'X8'!$B:$AZ,9,FALSE)),IF($X$1=9,(VLOOKUP(B266,'X9'!$B:$AZ,9,FALSE)),IF($X$1=10,(VLOOKUP(B266,'X10'!$B:$AZ,9,FALSE)),IF($X$1=11,(VLOOKUP(B266,'X11'!$B:$AZ,9,FALSE)),IF($X$1=12,(VLOOKUP(B266,'X12'!$B:$AZ,9,FALSE)),IF($X$1=13,(VLOOKUP(B266,'X13'!$B:$AZ,9,FALSE)),"B"))))))))))))))=TRUE," ",(IF($X$1=1,(VLOOKUP(B266,'X1'!$B:$AZ,9,FALSE)),IF($X$1=2,(VLOOKUP(B266,'X2'!$B:$AZ,9,FALSE)),IF($X$1=3,(VLOOKUP(B266,'X3'!$B:$AZ,9,FALSE)),IF($X$1=4,(VLOOKUP(B266,'X4'!$B:$AZ,9,FALSE)),IF($X$1=5,(VLOOKUP(B266,'X5'!$B:$AZ,9,FALSE)),IF($X$1=6,(VLOOKUP(B266,'X6'!$B:$AZ,9,FALSE)),IF($X$1=7,(VLOOKUP(B266,'X7'!$B:$AZ,9,FALSE)),IF($X$1=8,(VLOOKUP(B266,'X8'!$B:$AZ,9,FALSE)),IF($X$1=9,(VLOOKUP(B266,'X9'!$B:$AZ,9,FALSE)),IF($X$1=10,(VLOOKUP(B266,'X10'!$B:$AZ,9,FALSE)),IF($X$1=11,(VLOOKUP(B266,'X11'!$B:$AZ,9,FALSE)),IF($X$1=12,(VLOOKUP(B266,'X12'!$B:$AZ,9,FALSE)),IF($X$1=13,(VLOOKUP(B266,'X13'!$B:$AZ,9,FALSE)),"B")))))))))))))))</f>
        <v xml:space="preserve"> </v>
      </c>
      <c r="M266" s="184" t="str">
        <f ca="1">IF(ISERROR(IF($X$1=1,(VLOOKUP(B266,'X1'!$B:$AZ,10,FALSE)),IF($X$1=2,(VLOOKUP(B266,'X2'!$B:$AZ,10,FALSE)),IF($X$1=3,(VLOOKUP(B266,'X3'!$B:$AZ,10,FALSE)),IF($X$1=4,(VLOOKUP(B266,'X4'!$B:$AZ,10,FALSE)),IF($X$1=5,(VLOOKUP(B266,'X5'!$B:$AZ,10,FALSE)),IF($X$1=6,(VLOOKUP(B266,'X6'!$B:$AZ,10,FALSE)),IF($X$1=7,(VLOOKUP(B266,'X7'!$B:$AZ,10,FALSE)),IF($X$1=8,(VLOOKUP(B266,'X8'!$B:$AZ,10,FALSE)),IF($X$1=9,(VLOOKUP(B266,'X9'!$B:$AZ,10,FALSE)),IF($X$1=10,(VLOOKUP(B266,'X10'!$B:$AZ,10,FALSE)),IF($X$1=11,(VLOOKUP(B266,'X11'!$B:$AZ,10,FALSE)),IF($X$1=12,(VLOOKUP(B266,'X12'!$B:$AZ,10,FALSE)),IF($X$1=13,(VLOOKUP(B266,'X13'!$B:$AZ,10,FALSE)),"B"))))))))))))))=TRUE," ",(IF($X$1=1,(VLOOKUP(B266,'X1'!$B:$AZ,10,FALSE)),IF($X$1=2,(VLOOKUP(B266,'X2'!$B:$AZ,10,FALSE)),IF($X$1=3,(VLOOKUP(B266,'X3'!$B:$AZ,10,FALSE)),IF($X$1=4,(VLOOKUP(B266,'X4'!$B:$AZ,10,FALSE)),IF($X$1=5,(VLOOKUP(B266,'X5'!$B:$AZ,10,FALSE)),IF($X$1=6,(VLOOKUP(B266,'X6'!$B:$AZ,10,FALSE)),IF($X$1=7,(VLOOKUP(B266,'X7'!$B:$AZ,10,FALSE)),IF($X$1=8,(VLOOKUP(B266,'X8'!$B:$AZ,10,FALSE)),IF($X$1=9,(VLOOKUP(B266,'X9'!$B:$AZ,10,FALSE)),IF($X$1=10,(VLOOKUP(B266,'X10'!$B:$AZ,10,FALSE)),IF($X$1=11,(VLOOKUP(B266,'X11'!$B:$AZ,10,FALSE)),IF($X$1=12,(VLOOKUP(B266,'X12'!$B:$AZ,10,FALSE)),IF($X$1=13,(VLOOKUP(B266,'X13'!$B:$AZ,10,FALSE)),"B")))))))))))))))</f>
        <v xml:space="preserve"> </v>
      </c>
      <c r="N266" s="185" t="str">
        <f ca="1">IF(ISERROR(IF($X$1=1,(VLOOKUP(B266,'X1'!$B:$AZ,45,FALSE)),IF($X$1=2,(VLOOKUP(B266,'X2'!$B:$AZ,45,FALSE)),IF($X$1=3,(VLOOKUP(B266,'X3'!$B:$AZ,45,FALSE)),IF($X$1=4,(VLOOKUP(B266,'X4'!$B:$AZ,45,FALSE)),IF($X$1=5,(VLOOKUP(B266,'X5'!$B:$AZ,45,FALSE)),IF($X$1=6,(VLOOKUP(B266,'X6'!$B:$AZ,45,FALSE)),IF($X$1=7,(VLOOKUP(B266,'X7'!$B:$AZ,45,FALSE)),IF($X$1=8,(VLOOKUP(B266,'X8'!$B:$AZ,45,FALSE)),IF($X$1=9,(VLOOKUP(B266,'X9'!$B:$AZ,45,FALSE)),IF($X$1=10,(VLOOKUP(B266,'X10'!$B:$AZ,45,FALSE)),IF($X$1=11,(VLOOKUP(B266,'X11'!$B:$AZ,45,FALSE)),IF($X$1=12,(VLOOKUP(B266,'X12'!$B:$AZ,45,FALSE)),IF($X$1=13,(VLOOKUP(B266,'X13'!$B:$AZ,45,FALSE)),"B"))))))))))))))=TRUE," ",(IF($X$1=1,(VLOOKUP(B266,'X1'!$B:$AZ,45,FALSE)),IF($X$1=2,(VLOOKUP(B266,'X2'!$B:$AZ,45,FALSE)),IF($X$1=3,(VLOOKUP(B266,'X3'!$B:$AZ,45,FALSE)),IF($X$1=4,(VLOOKUP(B266,'X4'!$B:$AZ,45,FALSE)),IF($X$1=5,(VLOOKUP(B266,'X5'!$B:$AZ,45,FALSE)),IF($X$1=6,(VLOOKUP(B266,'X6'!$B:$AZ,45,FALSE)),IF($X$1=7,(VLOOKUP(B266,'X7'!$B:$AZ,45,FALSE)),IF($X$1=8,(VLOOKUP(B266,'X8'!$B:$AZ,45,FALSE)),IF($X$1=9,(VLOOKUP(B266,'X9'!$B:$AZ,45,FALSE)),IF($X$1=10,(VLOOKUP(B266,'X10'!$B:$AZ,45,FALSE)),IF($X$1=11,(VLOOKUP(B266,'X11'!$B:$AZ,45,FALSE)),IF($X$1=12,(VLOOKUP(B266,'X12'!$B:$AZ,45,FALSE)),IF($X$1=13,(VLOOKUP(B266,'X13'!$B:$AZ,45,FALSE)),"B")))))))))))))))</f>
        <v xml:space="preserve"> </v>
      </c>
      <c r="O266" s="184" t="str">
        <f ca="1">IF(ISERROR(IF($X$1=1,(VLOOKUP(B266,'X1'!$B:$AZ,11,FALSE)),IF($X$1=2,(VLOOKUP(B266,'X2'!$B:$AZ,11,FALSE)),IF($X$1=3,(VLOOKUP(B266,'X3'!$B:$AZ,11,FALSE)),IF($X$1=4,(VLOOKUP(B266,'X4'!$B:$AZ,11,FALSE)),IF($X$1=5,(VLOOKUP(B266,'X5'!$B:$AZ,11,FALSE)),IF($X$1=6,(VLOOKUP(B266,'X6'!$B:$AZ,11,FALSE)),IF($X$1=7,(VLOOKUP(B266,'X7'!$B:$AZ,11,FALSE)),IF($X$1=8,(VLOOKUP(B266,'X8'!$B:$AZ,11,FALSE)),IF($X$1=9,(VLOOKUP(B266,'X9'!$B:$AZ,11,FALSE)),IF($X$1=10,(VLOOKUP(B266,'X10'!$B:$AZ,11,FALSE)),IF($X$1=11,(VLOOKUP(B266,'X11'!$B:$AZ,11,FALSE)),IF($X$1=12,(VLOOKUP(B266,'X12'!$B:$AZ,11,FALSE)),IF($X$1=13,(VLOOKUP(B266,'X13'!$B:$AZ,11,FALSE)),"B"))))))))))))))=TRUE," ",(IF($X$1=1,(VLOOKUP(B266,'X1'!$B:$AZ,11,FALSE)),IF($X$1=2,(VLOOKUP(B266,'X2'!$B:$AZ,11,FALSE)),IF($X$1=3,(VLOOKUP(B266,'X3'!$B:$AZ,11,FALSE)),IF($X$1=4,(VLOOKUP(B266,'X4'!$B:$AZ,11,FALSE)),IF($X$1=5,(VLOOKUP(B266,'X5'!$B:$AZ,11,FALSE)),IF($X$1=6,(VLOOKUP(B266,'X6'!$B:$AZ,11,FALSE)),IF($X$1=7,(VLOOKUP(B266,'X7'!$B:$AZ,11,FALSE)),IF($X$1=8,(VLOOKUP(B266,'X8'!$B:$AZ,11,FALSE)),IF($X$1=9,(VLOOKUP(B266,'X9'!$B:$AZ,11,FALSE)),IF($X$1=10,(VLOOKUP(B266,'X10'!$B:$AZ,11,FALSE)),IF($X$1=11,(VLOOKUP(B266,'X11'!$B:$AZ,11,FALSE)),IF($X$1=12,(VLOOKUP(B266,'X12'!$B:$AZ,11,FALSE)),IF($X$1=13,(VLOOKUP(B266,'X13'!$B:$AZ,11,FALSE)),"B")))))))))))))))</f>
        <v xml:space="preserve"> </v>
      </c>
      <c r="P266" s="184" t="str">
        <f ca="1">IF(ISERROR(IF($X$1=1,(VLOOKUP(B266,'X1'!$B:$AZ,12,FALSE)),IF($X$1=2,(VLOOKUP(B266,'X2'!$B:$AZ,12,FALSE)),IF($X$1=3,(VLOOKUP(B266,'X3'!$B:$AZ,12,FALSE)),IF($X$1=4,(VLOOKUP(B266,'X4'!$B:$AZ,12,FALSE)),IF($X$1=5,(VLOOKUP(B266,'X5'!$B:$AZ,12,FALSE)),IF($X$1=6,(VLOOKUP(B266,'X6'!$B:$AZ,12,FALSE)),IF($X$1=7,(VLOOKUP(B266,'X7'!$B:$AZ,12,FALSE)),IF($X$1=8,(VLOOKUP(B266,'X8'!$B:$AZ,12,FALSE)),IF($X$1=9,(VLOOKUP(B266,'X9'!$B:$AZ,12,FALSE)),IF($X$1=10,(VLOOKUP(B266,'X10'!$B:$AZ,12,FALSE)),IF($X$1=11,(VLOOKUP(B266,'X11'!$B:$AZ,12,FALSE)),IF($X$1=12,(VLOOKUP(B266,'X12'!$B:$AZ,12,FALSE)),IF($X$1=13,(VLOOKUP(B266,'X13'!$B:$AZ,12,FALSE)),"B"))))))))))))))=TRUE," ",(IF($X$1=1,(VLOOKUP(B266,'X1'!$B:$AZ,12,FALSE)),IF($X$1=2,(VLOOKUP(B266,'X2'!$B:$AZ,12,FALSE)),IF($X$1=3,(VLOOKUP(B266,'X3'!$B:$AZ,12,FALSE)),IF($X$1=4,(VLOOKUP(B266,'X4'!$B:$AZ,12,FALSE)),IF($X$1=5,(VLOOKUP(B266,'X5'!$B:$AZ,12,FALSE)),IF($X$1=6,(VLOOKUP(B266,'X6'!$B:$AZ,12,FALSE)),IF($X$1=7,(VLOOKUP(B266,'X7'!$B:$AZ,12,FALSE)),IF($X$1=8,(VLOOKUP(B266,'X8'!$B:$AZ,12,FALSE)),IF($X$1=9,(VLOOKUP(B266,'X9'!$B:$AZ,12,FALSE)),IF($X$1=10,(VLOOKUP(B266,'X10'!$B:$AZ,12,FALSE)),IF($X$1=11,(VLOOKUP(B266,'X11'!$B:$AZ,12,FALSE)),IF($X$1=12,(VLOOKUP(B266,'X12'!$B:$AZ,12,FALSE)),IF($X$1=13,(VLOOKUP(B266,'X13'!$B:$AZ,12,FALSE)),"B")))))))))))))))</f>
        <v xml:space="preserve"> </v>
      </c>
      <c r="Q266" s="185" t="str">
        <f ca="1">IF(ISERROR(IF($X$1=1,(VLOOKUP(B266,'X1'!$B:$AZ,46,FALSE)),IF($X$1=2,(VLOOKUP(B266,'X2'!$B:$AZ,46,FALSE)),IF($X$1=3,(VLOOKUP(B266,'X3'!$B:$AZ,46,FALSE)),IF($X$1=4,(VLOOKUP(B266,'X4'!$B:$AZ,46,FALSE)),IF($X$1=5,(VLOOKUP(B266,'X5'!$B:$AZ,46,FALSE)),IF($X$1=6,(VLOOKUP(B266,'X6'!$B:$AZ,46,FALSE)),IF($X$1=7,(VLOOKUP(B266,'X7'!$B:$AZ,46,FALSE)),IF($X$1=8,(VLOOKUP(B266,'X8'!$B:$AZ,46,FALSE)),IF($X$1=9,(VLOOKUP(B266,'X9'!$B:$AZ,46,FALSE)),IF($X$1=10,(VLOOKUP(B266,'X10'!$B:$AZ,46,FALSE)),IF($X$1=11,(VLOOKUP(B266,'X11'!$B:$AZ,46,FALSE)),IF($X$1=12,(VLOOKUP(B266,'X12'!$B:$AZ,46,FALSE)),IF($X$1=13,(VLOOKUP(B266,'X13'!$B:$AZ,46,FALSE)),"B"))))))))))))))=TRUE," ",(IF($X$1=1,(VLOOKUP(B266,'X1'!$B:$AZ,46,FALSE)),IF($X$1=2,(VLOOKUP(B266,'X2'!$B:$AZ,46,FALSE)),IF($X$1=3,(VLOOKUP(B266,'X3'!$B:$AZ,46,FALSE)),IF($X$1=4,(VLOOKUP(B266,'X4'!$B:$AZ,46,FALSE)),IF($X$1=5,(VLOOKUP(B266,'X5'!$B:$AZ,46,FALSE)),IF($X$1=6,(VLOOKUP(B266,'X6'!$B:$AZ,46,FALSE)),IF($X$1=7,(VLOOKUP(B266,'X7'!$B:$AZ,46,FALSE)),IF($X$1=8,(VLOOKUP(B266,'X8'!$B:$AZ,46,FALSE)),IF($X$1=9,(VLOOKUP(B266,'X9'!$B:$AZ,46,FALSE)),IF($X$1=10,(VLOOKUP(B266,'X10'!$B:$AZ,46,FALSE)),IF($X$1=11,(VLOOKUP(B266,'X11'!$B:$AZ,46,FALSE)),IF($X$1=12,(VLOOKUP(B266,'X12'!$B:$AZ,46,FALSE)),IF($X$1=13,(VLOOKUP(B266,'X13'!$B:$AZ,46,FALSE)),"B")))))))))))))))</f>
        <v xml:space="preserve"> </v>
      </c>
      <c r="R266" s="185" t="str">
        <f ca="1">IF(ISERROR(IF($X$1=1,(VLOOKUP(B266,'X1'!$B:$AZ,15,FALSE)),IF($X$1=2,(VLOOKUP(B266,'X2'!$B:$AZ,15,FALSE)),IF($X$1=3,(VLOOKUP(B266,'X3'!$B:$AZ,15,FALSE)),IF($X$1=4,(VLOOKUP(B266,'X4'!$B:$AZ,15,FALSE)),IF($X$1=5,(VLOOKUP(B266,'X5'!$B:$AZ,15,FALSE)),IF($X$1=6,(VLOOKUP(B266,'X6'!$B:$AZ,15,FALSE)),IF($X$1=7,(VLOOKUP(B266,'X7'!$B:$AZ,15,FALSE)),IF($X$1=8,(VLOOKUP(B266,'X8'!$B:$AZ,15,FALSE)),IF($X$1=9,(VLOOKUP(B266,'X9'!$B:$AZ,15,FALSE)),IF($X$1=10,(VLOOKUP(B266,'X10'!$B:$AZ,15,FALSE)),IF($X$1=11,(VLOOKUP(B266,'X11'!$B:$AZ,15,FALSE)),IF($X$1=12,(VLOOKUP(B266,'X12'!$B:$AZ,15,FALSE)),IF($X$1=13,(VLOOKUP(B266,'X13'!$B:$AZ,15,FALSE)),"B"))))))))))))))=TRUE," ",(IF($X$1=1,(VLOOKUP(B266,'X1'!$B:$AZ,15,FALSE)),IF($X$1=2,(VLOOKUP(B266,'X2'!$B:$AZ,15,FALSE)),IF($X$1=3,(VLOOKUP(B266,'X3'!$B:$AZ,15,FALSE)),IF($X$1=4,(VLOOKUP(B266,'X4'!$B:$AZ,15,FALSE)),IF($X$1=5,(VLOOKUP(B266,'X5'!$B:$AZ,15,FALSE)),IF($X$1=6,(VLOOKUP(B266,'X6'!$B:$AZ,15,FALSE)),IF($X$1=7,(VLOOKUP(B266,'X7'!$B:$AZ,15,FALSE)),IF($X$1=8,(VLOOKUP(B266,'X8'!$B:$AZ,15,FALSE)),IF($X$1=9,(VLOOKUP(B266,'X9'!$B:$AZ,15,FALSE)),IF($X$1=10,(VLOOKUP(B266,'X10'!$B:$AZ,15,FALSE)),IF($X$1=11,(VLOOKUP(B266,'X11'!$B:$AZ,15,FALSE)),IF($X$1=12,(VLOOKUP(B266,'X12'!$B:$AZ,15,FALSE)),IF($X$1=13,(VLOOKUP(B266,'X13'!$B:$AZ,15,FALSE)),"B")))))))))))))))</f>
        <v xml:space="preserve"> </v>
      </c>
      <c r="S266" s="185" t="str">
        <f ca="1">IF(ISERROR(IF((IF($X$1=1,(VLOOKUP(B266,'X1'!$B:$AZ,14,FALSE)),(IF($X$1=2,(VLOOKUP(B266,'X2'!$B:$AZ,14,FALSE)),(IF($X$1=3,(VLOOKUP(B266,'X3'!$B:$AZ,14,FALSE)),(IF($X$1=4,(VLOOKUP(B266,'X4'!$B:$AZ,14,FALSE)),(IF($X$1=5,(VLOOKUP(B266,'X5'!$B:$AZ,14,FALSE)),(IF($X$1=6,(VLOOKUP(B266,'X6'!$B:$AZ,14,FALSE)),(IF($X$1=7,(VLOOKUP(B266,'X7'!$B:$AZ,14,FALSE)),(IF($X$1=8,(VLOOKUP(B266,'X8'!$B:$AZ,14,FALSE)),(IF($X$1=9,(VLOOKUP(B266,'X9'!$B:$AZ,14,FALSE)),(IF($X$1=10,(VLOOKUP(B266,'X10'!$B:$AZ,14,FALSE)),(IF($X$1=11,(VLOOKUP(B266,'X11'!$B:$AZ,14,FALSE)),(IF($X$1=12,(VLOOKUP(B266,'X12'!$B:$AZ,14,FALSE)),(VLOOKUP(B266,'X13'!$B:$AZ,14,FALSE))))))))))))))))))))))))))=$V$1," ",(IF($X$1=1,(VLOOKUP(B266,'X1'!$B:$AZ,14,FALSE)),(IF($X$1=2,(VLOOKUP(B266,'X2'!$B:$AZ,14,FALSE)),(IF($X$1=3,(VLOOKUP(B266,'X3'!$B:$AZ,14,FALSE)),(IF($X$1=4,(VLOOKUP(B266,'X4'!$B:$AZ,14,FALSE)),(IF($X$1=5,(VLOOKUP(B266,'X5'!$B:$AZ,14,FALSE)),(IF($X$1=6,(VLOOKUP(B266,'X6'!$B:$AZ,14,FALSE)),(IF($X$1=7,(VLOOKUP(B266,'X7'!$B:$AZ,14,FALSE)),(IF($X$1=8,(VLOOKUP(B266,'X8'!$B:$AZ,14,FALSE)),(IF($X$1=9,(VLOOKUP(B266,'X9'!$B:$AZ,14,FALSE)),(IF($X$1=10,(VLOOKUP(B266,'X10'!$B:$AZ,14,FALSE)),(IF($X$1=11,(VLOOKUP(B266,'X11'!$B:$AZ,14,FALSE)),(IF($X$1=12,(VLOOKUP(B266,'X12'!$B:$AZ,14,FALSE)),(VLOOKUP(B266,'X13'!$B:$AZ,14,FALSE))))))))))))))))))))))))))))=TRUE," ",(IF((IF($X$1=1,(VLOOKUP(B266,'X1'!$B:$AZ,14,FALSE)),(IF($X$1=2,(VLOOKUP(B266,'X2'!$B:$AZ,14,FALSE)),(IF($X$1=3,(VLOOKUP(B266,'X3'!$B:$AZ,14,FALSE)),(IF($X$1=4,(VLOOKUP(B266,'X4'!$B:$AZ,14,FALSE)),(IF($X$1=5,(VLOOKUP(B266,'X5'!$B:$AZ,14,FALSE)),(IF($X$1=6,(VLOOKUP(B266,'X6'!$B:$AZ,14,FALSE)),(IF($X$1=7,(VLOOKUP(B266,'X7'!$B:$AZ,14,FALSE)),(IF($X$1=8,(VLOOKUP(B266,'X8'!$B:$AZ,14,FALSE)),(IF($X$1=9,(VLOOKUP(B266,'X9'!$B:$AZ,14,FALSE)),(IF($X$1=10,(VLOOKUP(B266,'X10'!$B:$AZ,14,FALSE)),(IF($X$1=11,(VLOOKUP(B266,'X11'!$B:$AZ,14,FALSE)),(IF($X$1=12,(VLOOKUP(B266,'X12'!$B:$AZ,14,FALSE)),(VLOOKUP(B266,'X13'!$B:$AZ,14,FALSE))))))))))))))))))))))))))=$V$1," ",(IF($X$1=1,(VLOOKUP(B266,'X1'!$B:$AZ,14,FALSE)),(IF($X$1=2,(VLOOKUP(B266,'X2'!$B:$AZ,14,FALSE)),(IF($X$1=3,(VLOOKUP(B266,'X3'!$B:$AZ,14,FALSE)),(IF($X$1=4,(VLOOKUP(B266,'X4'!$B:$AZ,14,FALSE)),(IF($X$1=5,(VLOOKUP(B266,'X5'!$B:$AZ,14,FALSE)),(IF($X$1=6,(VLOOKUP(B266,'X6'!$B:$AZ,14,FALSE)),(IF($X$1=7,(VLOOKUP(B266,'X7'!$B:$AZ,14,FALSE)),(IF($X$1=8,(VLOOKUP(B266,'X8'!$B:$AZ,14,FALSE)),(IF($X$1=9,(VLOOKUP(B266,'X9'!$B:$AZ,14,FALSE)),(IF($X$1=10,(VLOOKUP(B266,'X10'!$B:$AZ,14,FALSE)),(IF($X$1=11,(VLOOKUP(B266,'X11'!$B:$AZ,14,FALSE)),(IF($X$1=12,(VLOOKUP(B266,'X12'!$B:$AZ,14,FALSE)),(VLOOKUP(B266,'X13'!$B:$AZ,14,FALSE)))))))))))))))))))))))))))))</f>
        <v xml:space="preserve"> </v>
      </c>
    </row>
    <row r="267" spans="1:19" ht="14.1" customHeight="1" x14ac:dyDescent="0.2">
      <c r="A267" s="156" t="s">
        <v>1058</v>
      </c>
      <c r="B267" s="122" t="str">
        <f>IF(ISERROR(IF($U$16=1,(VLOOKUP(A267,$AC$89:$AH$125,2,FALSE)),IF((IF($X$1=1,'X1'!B226,(IF($X$1=2,'X2'!B226,(IF($X$1=3,'X3'!B226,(IF($X$1=4,'X4'!B226,(IF($X$1=5,'X5'!B226,(IF($X$1=6,'X6'!B226,(IF($X$1=7,'X7'!B226,(IF($X$1=8,'X8'!B226,(IF($X$1=9,'X9'!B226,(IF($X$1=10,'X10'!B226,(IF($X$1=11,'X11'!B226,(IF($X$1=12,'X12'!B226,'X13'!B226))))))))))))))))))))))))="","",(IF($X$1=1,'X1'!B226,(IF($X$1=2,'X2'!B226,(IF($X$1=3,'X3'!B226,(IF($X$1=4,'X4'!B226,(IF($X$1=5,'X5'!B226,(IF($X$1=6,'X6'!B226,(IF($X$1=7,'X7'!B226,(IF($X$1=8,'X8'!B226,(IF($X$1=9,'X9'!B226,(IF($X$1=10,'X10'!B226,(IF($X$1=11,'X11'!B226,(IF($X$1=12,'X12'!B226,'X13'!B226)))))))))))))))))))))))))))=TRUE," ",(IF($U$16=1,(VLOOKUP(A267,$AC$89:$AH$125,2,FALSE)),IF((IF($X$1=1,'X1'!B226,(IF($X$1=2,'X2'!B226,(IF($X$1=3,'X3'!B226,(IF($X$1=4,'X4'!B226,(IF($X$1=5,'X5'!B226,(IF($X$1=6,'X6'!B226,(IF($X$1=7,'X7'!B226,(IF($X$1=8,'X8'!B226,(IF($X$1=9,'X9'!B226,(IF($X$1=10,'X10'!B226,(IF($X$1=11,'X11'!B226,(IF($X$1=12,'X12'!B226,'X13'!B226))))))))))))))))))))))))="","",(IF($X$1=1,'X1'!B226,(IF($X$1=2,'X2'!B226,(IF($X$1=3,'X3'!B226,(IF($X$1=4,'X4'!B226,(IF($X$1=5,'X5'!B226,(IF($X$1=6,'X6'!B226,(IF($X$1=7,'X7'!B226,(IF($X$1=8,'X8'!B226,(IF($X$1=9,'X9'!B226,(IF($X$1=10,'X10'!B226,(IF($X$1=11,'X11'!B226,(IF($X$1=12,'X12'!B226,'X13'!B226))))))))))))))))))))))))))))</f>
        <v/>
      </c>
      <c r="C267" s="181" t="str">
        <f ca="1">IF(ISERROR(IF($X$1=1,(VLOOKUP(B267,'X1'!$B:$AZ,47,FALSE)),IF($X$1=2,(VLOOKUP(B267,'X2'!$B:$AZ,47,FALSE)),IF($X$1=3,(VLOOKUP(B267,'X3'!$B:$AZ,47,FALSE)),IF($X$1=4,(VLOOKUP(B267,'X4'!$B:$AZ,47,FALSE)),IF($X$1=5,(VLOOKUP(B267,'X5'!$B:$AZ,47,FALSE)),IF($X$1=6,(VLOOKUP(B267,'X6'!$B:$AZ,47,FALSE)),IF($X$1=7,(VLOOKUP(B267,'X7'!$B:$AZ,47,FALSE)),IF($X$1=8,(VLOOKUP(B267,'X8'!$B:$AZ,47,FALSE)),IF($X$1=9,(VLOOKUP(B267,'X9'!$B:$AZ,47,FALSE)),IF($X$1=10,(VLOOKUP(B267,'X10'!$B:$AZ,47,FALSE)),IF($X$1=11,(VLOOKUP(B267,'X11'!$B:$AZ,47,FALSE)),IF($X$1=12,(VLOOKUP(B267,'X12'!$B:$AZ,47,FALSE)),IF($X$1=13,(VLOOKUP(B267,'X13'!$B:$AZ,47,FALSE)),"B"))))))))))))))=TRUE," ",(IF($X$1=1,(VLOOKUP(B267,'X1'!$B:$AZ,47,FALSE)),IF($X$1=2,(VLOOKUP(B267,'X2'!$B:$AZ,47,FALSE)),IF($X$1=3,(VLOOKUP(B267,'X3'!$B:$AZ,47,FALSE)),IF($X$1=4,(VLOOKUP(B267,'X4'!$B:$AZ,47,FALSE)),IF($X$1=5,(VLOOKUP(B267,'X5'!$B:$AZ,47,FALSE)),IF($X$1=6,(VLOOKUP(B267,'X6'!$B:$AZ,47,FALSE)),IF($X$1=7,(VLOOKUP(B267,'X7'!$B:$AZ,47,FALSE)),IF($X$1=8,(VLOOKUP(B267,'X8'!$B:$AZ,47,FALSE)),IF($X$1=9,(VLOOKUP(B267,'X9'!$B:$AZ,47,FALSE)),IF($X$1=10,(VLOOKUP(B267,'X10'!$B:$AZ,47,FALSE)),IF($X$1=11,(VLOOKUP(B267,'X11'!$B:$AZ,47,FALSE)),IF($X$1=12,(VLOOKUP(B267,'X12'!$B:$AZ,47,FALSE)),IF($X$1=13,(VLOOKUP(B267,'X13'!$B:$AZ,47,FALSE)),"B")))))))))))))))</f>
        <v xml:space="preserve"> </v>
      </c>
      <c r="D267" s="181" t="str">
        <f ca="1">IF(ISERROR(IF($X$1=1,(VLOOKUP(B267,'X1'!$B:$AP,41,FALSE)),IF($X$1=2,(VLOOKUP(B267,'X2'!$B:$AP,41,FALSE)),IF($X$1=3,(VLOOKUP(B267,'X3'!$B:$AP,41,FALSE)),IF($X$1=4,(VLOOKUP(B267,'X4'!$B:$AP,41,FALSE)),IF($X$1=5,(VLOOKUP(B267,'X5'!$B:$AP,41,FALSE)),IF($X$1=6,(VLOOKUP(B267,'X6'!$B:$AP,41,FALSE)),IF($X$1=7,(VLOOKUP(B267,'X7'!$B:$AP,41,FALSE)),IF($X$1=8,(VLOOKUP(B267,'X8'!$B:$AP,41,FALSE)),IF($X$1=9,(VLOOKUP(B267,'X9'!$B:$AP,41,FALSE)),IF($X$1=10,(VLOOKUP(B267,'X10'!$B:$AP,41,FALSE)),IF($X$1=11,(VLOOKUP(B267,'X11'!$B:$AP,41,FALSE)),IF($X$1=12,(VLOOKUP(B267,'X12'!$B:$AP,41,FALSE)),IF($X$1=13,(VLOOKUP(B267,'X13'!$B:$AP,41,FALSE)),"B"))))))))))))))=TRUE," ",(IF($X$1=1,(VLOOKUP(B267,'X1'!$B:$AP,41,FALSE)),IF($X$1=2,(VLOOKUP(B267,'X2'!$B:$AP,41,FALSE)),IF($X$1=3,(VLOOKUP(B267,'X3'!$B:$AP,41,FALSE)),IF($X$1=4,(VLOOKUP(B267,'X4'!$B:$AP,41,FALSE)),IF($X$1=5,(VLOOKUP(B267,'X5'!$B:$AP,41,FALSE)),IF($X$1=6,(VLOOKUP(B267,'X6'!$B:$AP,41,FALSE)),IF($X$1=7,(VLOOKUP(B267,'X7'!$B:$AP,41,FALSE)),IF($X$1=8,(VLOOKUP(B267,'X8'!$B:$AP,41,FALSE)),IF($X$1=9,(VLOOKUP(B267,'X9'!$B:$AP,41,FALSE)),IF($X$1=10,(VLOOKUP(B267,'X10'!$B:$AP,41,FALSE)),IF($X$1=11,(VLOOKUP(B267,'X11'!$B:$AP,41,FALSE)),IF($X$1=12,(VLOOKUP(B267,'X12'!$B:$AP,41,FALSE)),IF($X$1=13,(VLOOKUP(B267,'X13'!$B:$AP,41,FALSE)),"B")))))))))))))))</f>
        <v xml:space="preserve"> </v>
      </c>
      <c r="E267" s="182" t="str">
        <f ca="1">IF(ISERROR(IF($X$1=1,(VLOOKUP(B267,'X1'!$B:$AP,7,FALSE)),IF($X$1=2,(VLOOKUP(B267,'X2'!$B:$AP,7,FALSE)),IF($X$1=3,(VLOOKUP(B267,'X3'!$B:$AP,7,FALSE)),IF($X$1=4,(VLOOKUP(B267,'X4'!$B:$AP,7,FALSE)),IF($X$1=5,(VLOOKUP(B267,'X5'!$B:$AP,7,FALSE)),IF($X$1=6,(VLOOKUP(B267,'X6'!$B:$AP,7,FALSE)),IF($X$1=7,(VLOOKUP(B267,'X7'!$B:$AP,7,FALSE)),IF($X$1=8,(VLOOKUP(B267,'X8'!$B:$AP,7,FALSE)),IF($X$1=9,(VLOOKUP(B267,'X9'!$B:$AP,7,FALSE)),IF($X$1=10,(VLOOKUP(B267,'X10'!$B:$AP,7,FALSE)),IF($X$1=11,(VLOOKUP(B267,'X11'!$B:$AP,7,FALSE)),IF($X$1=12,(VLOOKUP(B267,'X12'!$B:$AP,7,FALSE)),IF($X$1=13,(VLOOKUP(B267,'X13'!$B:$AP,7,FALSE)),"B"))))))))))))))=TRUE," ",(IF($X$1=1,(VLOOKUP(B267,'X1'!$B:$AP,7,FALSE)),IF($X$1=2,(VLOOKUP(B267,'X2'!$B:$AP,7,FALSE)),IF($X$1=3,(VLOOKUP(B267,'X3'!$B:$AP,7,FALSE)),IF($X$1=4,(VLOOKUP(B267,'X4'!$B:$AP,7,FALSE)),IF($X$1=5,(VLOOKUP(B267,'X5'!$B:$AP,7,FALSE)),IF($X$1=6,(VLOOKUP(B267,'X6'!$B:$AP,7,FALSE)),IF($X$1=7,(VLOOKUP(B267,'X7'!$B:$AP,7,FALSE)),IF($X$1=8,(VLOOKUP(B267,'X8'!$B:$AP,7,FALSE)),IF($X$1=9,(VLOOKUP(B267,'X9'!$B:$AP,7,FALSE)),IF($X$1=10,(VLOOKUP(B267,'X10'!$B:$AP,7,FALSE)),IF($X$1=11,(VLOOKUP(B267,'X11'!$B:$AP,7,FALSE)),IF($X$1=12,(VLOOKUP(B267,'X12'!$B:$AP,7,FALSE)),IF($X$1=13,(VLOOKUP(B267,'X13'!$B:$AP,7,FALSE)),"B")))))))))))))))</f>
        <v xml:space="preserve"> </v>
      </c>
      <c r="F267" s="182" t="str">
        <f ca="1">IF(ISERROR(IF((IF($X$1=1,(VLOOKUP(B267,'X1'!$B:$AO,6,FALSE)),(IF($X$1=2,(VLOOKUP(B267,'X2'!$B:$AO,6,FALSE)),(IF($X$1=3,(VLOOKUP(B267,'X3'!$B:$AO,6,FALSE)),(IF($X$1=4,(VLOOKUP(B267,'X4'!$B:$AO,6,FALSE)),(IF($X$1=5,(VLOOKUP(B267,'X5'!$B:$AO,6,FALSE)),(IF($X$1=6,(VLOOKUP(B267,'X6'!$B:$AO,6,FALSE)),(IF($X$1=7,(VLOOKUP(B267,'X7'!$B:$AO,6,FALSE)),(IF($X$1=8,(VLOOKUP(B267,'X8'!$B:$AO,6,FALSE)),(IF($X$1=9,(VLOOKUP(B267,'X9'!$B:$AO,6,FALSE)),(IF($X$1=10,(VLOOKUP(B267,'X10'!$B:$AO,6,FALSE)),(IF($X$1=11,(VLOOKUP(B267,'X11'!$B:$AO,6,FALSE)),(IF($X$1=12,(VLOOKUP(B267,'X12'!$B:$AO,6,FALSE)),(VLOOKUP(B267,'X13'!$B:$AO,6,FALSE))))))))))))))))))))))))))=$V$1," ",(IF($X$1=1,(VLOOKUP(B267,'X1'!$B:$AO,6,FALSE)),(IF($X$1=2,(VLOOKUP(B267,'X2'!$B:$AO,6,FALSE)),(IF($X$1=3,(VLOOKUP(B267,'X3'!$B:$AO,6,FALSE)),(IF($X$1=4,(VLOOKUP(B267,'X4'!$B:$AO,6,FALSE)),(IF($X$1=5,(VLOOKUP(B267,'X5'!$B:$AO,6,FALSE)),(IF($X$1=6,(VLOOKUP(B267,'X6'!$B:$AO,6,FALSE)),(IF($X$1=7,(VLOOKUP(B267,'X7'!$B:$AO,6,FALSE)),(IF($X$1=8,(VLOOKUP(B267,'X8'!$B:$AO,6,FALSE)),(IF($X$1=9,(VLOOKUP(B267,'X9'!$B:$AO,6,FALSE)),(IF($X$1=10,(VLOOKUP(B267,'X10'!$B:$AO,6,FALSE)),(IF($X$1=11,(VLOOKUP(B267,'X11'!$B:$AO,6,FALSE)),(IF($X$1=12,(VLOOKUP(B267,'X12'!$B:$AO,6,FALSE)),(VLOOKUP(B267,'X13'!$B:$AO,6,FALSE))))))))))))))))))))))))))))=TRUE," ",(IF((IF($X$1=1,(VLOOKUP(B267,'X1'!$B:$AO,6,FALSE)),(IF($X$1=2,(VLOOKUP(B267,'X2'!$B:$AO,6,FALSE)),(IF($X$1=3,(VLOOKUP(B267,'X3'!$B:$AO,6,FALSE)),(IF($X$1=4,(VLOOKUP(B267,'X4'!$B:$AO,6,FALSE)),(IF($X$1=5,(VLOOKUP(B267,'X5'!$B:$AO,6,FALSE)),(IF($X$1=6,(VLOOKUP(B267,'X6'!$B:$AO,6,FALSE)),(IF($X$1=7,(VLOOKUP(B267,'X7'!$B:$AO,6,FALSE)),(IF($X$1=8,(VLOOKUP(B267,'X8'!$B:$AO,6,FALSE)),(IF($X$1=9,(VLOOKUP(B267,'X9'!$B:$AO,6,FALSE)),(IF($X$1=10,(VLOOKUP(B267,'X10'!$B:$AO,6,FALSE)),(IF($X$1=11,(VLOOKUP(B267,'X11'!$B:$AO,6,FALSE)),(IF($X$1=12,(VLOOKUP(B267,'X12'!$B:$AO,6,FALSE)),(VLOOKUP(B267,'X13'!$B:$AO,6,FALSE))))))))))))))))))))))))))=$V$1," ",(IF($X$1=1,(VLOOKUP(B267,'X1'!$B:$AO,6,FALSE)),(IF($X$1=2,(VLOOKUP(B267,'X2'!$B:$AO,6,FALSE)),(IF($X$1=3,(VLOOKUP(B267,'X3'!$B:$AO,6,FALSE)),(IF($X$1=4,(VLOOKUP(B267,'X4'!$B:$AO,6,FALSE)),(IF($X$1=5,(VLOOKUP(B267,'X5'!$B:$AO,6,FALSE)),(IF($X$1=6,(VLOOKUP(B267,'X6'!$B:$AO,6,FALSE)),(IF($X$1=7,(VLOOKUP(B267,'X7'!$B:$AO,6,FALSE)),(IF($X$1=8,(VLOOKUP(B267,'X8'!$B:$AO,6,FALSE)),(IF($X$1=9,(VLOOKUP(B267,'X9'!$B:$AO,6,FALSE)),(IF($X$1=10,(VLOOKUP(B267,'X10'!$B:$AO,6,FALSE)),(IF($X$1=11,(VLOOKUP(B267,'X11'!$B:$AO,6,FALSE)),(IF($X$1=12,(VLOOKUP(B267,'X12'!$B:$AO,6,FALSE)),(VLOOKUP(B267,'X13'!$B:$AO,6,FALSE)))))))))))))))))))))))))))))</f>
        <v xml:space="preserve"> </v>
      </c>
      <c r="G267" s="182" t="str">
        <f ca="1">IF(ISERROR(IF($X$1=1,(VLOOKUP(B267,'X1'!$B:$AZ,44,FALSE)),IF($X$1=2,(VLOOKUP(B267,'X2'!$B:$AZ,44,FALSE)),IF($X$1=3,(VLOOKUP(B267,'X3'!$B:$AZ,44,FALSE)),IF($X$1=4,(VLOOKUP(B267,'X4'!$B:$AZ,44,FALSE)),IF($X$1=5,(VLOOKUP(B267,'X5'!$B:$AZ,44,FALSE)),IF($X$1=6,(VLOOKUP(B267,'X6'!$B:$AZ,44,FALSE)),IF($X$1=7,(VLOOKUP(B267,'X7'!$B:$AZ,44,FALSE)),IF($X$1=8,(VLOOKUP(B267,'X8'!$B:$AZ,44,FALSE)),IF($X$1=9,(VLOOKUP(B267,'X9'!$B:$AZ,44,FALSE)),IF($X$1=10,(VLOOKUP(B267,'X10'!$B:$AZ,44,FALSE)),IF($X$1=11,(VLOOKUP(B267,'X11'!$B:$AZ,44,FALSE)),IF($X$1=12,(VLOOKUP(B267,'X12'!$B:$AZ,44,FALSE)),IF($X$1=13,(VLOOKUP(B267,'X13'!$B:$AZ,44,FALSE)),"B"))))))))))))))=TRUE," ",(IF($X$1=1,(VLOOKUP(B267,'X1'!$B:$AZ,44,FALSE)),IF($X$1=2,(VLOOKUP(B267,'X2'!$B:$AZ,44,FALSE)),IF($X$1=3,(VLOOKUP(B267,'X3'!$B:$AZ,44,FALSE)),IF($X$1=4,(VLOOKUP(B267,'X4'!$B:$AZ,44,FALSE)),IF($X$1=5,(VLOOKUP(B267,'X5'!$B:$AZ,44,FALSE)),IF($X$1=6,(VLOOKUP(B267,'X6'!$B:$AZ,44,FALSE)),IF($X$1=7,(VLOOKUP(B267,'X7'!$B:$AZ,44,FALSE)),IF($X$1=8,(VLOOKUP(B267,'X8'!$B:$AZ,44,FALSE)),IF($X$1=9,(VLOOKUP(B267,'X9'!$B:$AZ,44,FALSE)),IF($X$1=10,(VLOOKUP(B267,'X10'!$B:$AZ,44,FALSE)),IF($X$1=11,(VLOOKUP(B267,'X11'!$B:$AZ,44,FALSE)),IF($X$1=12,(VLOOKUP(B267,'X12'!$B:$AZ,44,FALSE)),IF($X$1=13,(VLOOKUP(B267,'X13'!$B:$AZ,44,FALSE)),"B")))))))))))))))</f>
        <v xml:space="preserve"> </v>
      </c>
      <c r="H267" s="182" t="str">
        <f ca="1">IF(ISERROR(IF($X$1=1,(VLOOKUP(B267,'X1'!$B:$AZ,8,FALSE)),IF($X$1=2,(VLOOKUP(B267,'X2'!$B:$AZ,8,FALSE)),IF($X$1=3,(VLOOKUP(B267,'X3'!$B:$AZ,8,FALSE)),IF($X$1=4,(VLOOKUP(B267,'X4'!$B:$AZ,8,FALSE)),IF($X$1=5,(VLOOKUP(B267,'X5'!$B:$AZ,8,FALSE)),IF($X$1=6,(VLOOKUP(B267,'X6'!$B:$AZ,8,FALSE)),IF($X$1=7,(VLOOKUP(B267,'X7'!$B:$AZ,8,FALSE)),IF($X$1=8,(VLOOKUP(B267,'X8'!$B:$AZ,8,FALSE)),IF($X$1=9,(VLOOKUP(B267,'X9'!$B:$AZ,8,FALSE)),IF($X$1=10,(VLOOKUP(B267,'X10'!$B:$AZ,8,FALSE)),IF($X$1=11,(VLOOKUP(B267,'X11'!$B:$AZ,8,FALSE)),IF($X$1=12,(VLOOKUP(B267,'X12'!$B:$AZ,8,FALSE)),IF($X$1=13,(VLOOKUP(B267,'X13'!$B:$AZ,8,FALSE)),"B"))))))))))))))=TRUE," ",(IF($X$1=1,(VLOOKUP(B267,'X1'!$B:$AZ,8,FALSE)),IF($X$1=2,(VLOOKUP(B267,'X2'!$B:$AZ,8,FALSE)),IF($X$1=3,(VLOOKUP(B267,'X3'!$B:$AZ,8,FALSE)),IF($X$1=4,(VLOOKUP(B267,'X4'!$B:$AZ,8,FALSE)),IF($X$1=5,(VLOOKUP(B267,'X5'!$B:$AZ,8,FALSE)),IF($X$1=6,(VLOOKUP(B267,'X6'!$B:$AZ,8,FALSE)),IF($X$1=7,(VLOOKUP(B267,'X7'!$B:$AZ,8,FALSE)),IF($X$1=8,(VLOOKUP(B267,'X8'!$B:$AZ,8,FALSE)),IF($X$1=9,(VLOOKUP(B267,'X9'!$B:$AZ,8,FALSE)),IF($X$1=10,(VLOOKUP(B267,'X10'!$B:$AZ,8,FALSE)),IF($X$1=11,(VLOOKUP(B267,'X11'!$B:$AZ,8,FALSE)),IF($X$1=12,(VLOOKUP(B267,'X12'!$B:$AZ,8,FALSE)),IF($X$1=13,(VLOOKUP(B267,'X13'!$B:$AZ,8,FALSE)),"B")))))))))))))))</f>
        <v xml:space="preserve"> </v>
      </c>
      <c r="I267" s="183" t="str">
        <f ca="1">IF(ISERROR(IF($X$1=1,(VLOOKUP(B267,'X1'!$B:$AZ,2,FALSE)),IF($X$1=2,(VLOOKUP(B267,'X2'!$B:$AZ,2,FALSE)),IF($X$1=3,(VLOOKUP(B267,'X3'!$B:$AZ,2,FALSE)),IF($X$1=4,(VLOOKUP(B267,'X4'!$B:$AZ,2,FALSE)),IF($X$1=5,(VLOOKUP(B267,'X5'!$B:$AZ,2,FALSE)),IF($X$1=6,(VLOOKUP(B267,'X6'!$B:$AZ,2,FALSE)),IF($X$1=7,(VLOOKUP(B267,'X7'!$B:$AZ,2,FALSE)),IF($X$1=8,(VLOOKUP(B267,'X8'!$B:$AZ,2,FALSE)),IF($X$1=9,(VLOOKUP(B267,'X9'!$B:$AZ,2,FALSE)),IF($X$1=10,(VLOOKUP(B267,'X10'!$B:$AZ,2,FALSE)),IF($X$1=11,(VLOOKUP(B267,'X11'!$B:$AZ,2,FALSE)),IF($X$1=12,(VLOOKUP(B267,'X12'!$B:$AZ,2,FALSE)),IF($X$1=13,(VLOOKUP(B267,'X13'!$B:$AZ,2,FALSE)),"B"))))))))))))))=TRUE," ",(IF($X$1=1,(VLOOKUP(B267,'X1'!$B:$AZ,2,FALSE)),IF($X$1=2,(VLOOKUP(B267,'X2'!$B:$AZ,2,FALSE)),IF($X$1=3,(VLOOKUP(B267,'X3'!$B:$AZ,2,FALSE)),IF($X$1=4,(VLOOKUP(B267,'X4'!$B:$AZ,2,FALSE)),IF($X$1=5,(VLOOKUP(B267,'X5'!$B:$AZ,2,FALSE)),IF($X$1=6,(VLOOKUP(B267,'X6'!$B:$AZ,2,FALSE)),IF($X$1=7,(VLOOKUP(B267,'X7'!$B:$AZ,2,FALSE)),IF($X$1=8,(VLOOKUP(B267,'X8'!$B:$AZ,2,FALSE)),IF($X$1=9,(VLOOKUP(B267,'X9'!$B:$AZ,2,FALSE)),IF($X$1=10,(VLOOKUP(B267,'X10'!$B:$AZ,2,FALSE)),IF($X$1=11,(VLOOKUP(B267,'X11'!$B:$AZ,2,FALSE)),IF($X$1=12,(VLOOKUP(B267,'X12'!$B:$AZ,2,FALSE)),IF($X$1=13,(VLOOKUP(B267,'X13'!$B:$AZ,2,FALSE)),"B")))))))))))))))</f>
        <v xml:space="preserve"> </v>
      </c>
      <c r="J267" s="183" t="str">
        <f ca="1">IF(ISERROR(IF($X$1=1,(VLOOKUP(B267,'X1'!$B:$AZ,3,FALSE)),IF($X$1=2,(VLOOKUP(B267,'X2'!$B:$AZ,3,FALSE)),IF($X$1=3,(VLOOKUP(B267,'X3'!$B:$AZ,3,FALSE)),IF($X$1=4,(VLOOKUP(B267,'X4'!$B:$AZ,3,FALSE)),IF($X$1=5,(VLOOKUP(B267,'X5'!$B:$AZ,3,FALSE)),IF($X$1=6,(VLOOKUP(B267,'X6'!$B:$AZ,3,FALSE)),IF($X$1=7,(VLOOKUP(B267,'X7'!$B:$AZ,3,FALSE)),IF($X$1=8,(VLOOKUP(B267,'X8'!$B:$AZ,3,FALSE)),IF($X$1=9,(VLOOKUP(B267,'X9'!$B:$AZ,3,FALSE)),IF($X$1=10,(VLOOKUP(B267,'X10'!$B:$AZ,3,FALSE)),IF($X$1=11,(VLOOKUP(B267,'X11'!$B:$AZ,3,FALSE)),IF($X$1=12,(VLOOKUP(B267,'X12'!$B:$AZ,3,FALSE)),IF($X$1=13,(VLOOKUP(B267,'X13'!$B:$AZ,3,FALSE)),"B"))))))))))))))=TRUE," ",(IF($X$1=1,(VLOOKUP(B267,'X1'!$B:$AZ,3,FALSE)),IF($X$1=2,(VLOOKUP(B267,'X2'!$B:$AZ,3,FALSE)),IF($X$1=3,(VLOOKUP(B267,'X3'!$B:$AZ,3,FALSE)),IF($X$1=4,(VLOOKUP(B267,'X4'!$B:$AZ,3,FALSE)),IF($X$1=5,(VLOOKUP(B267,'X5'!$B:$AZ,3,FALSE)),IF($X$1=6,(VLOOKUP(B267,'X6'!$B:$AZ,3,FALSE)),IF($X$1=7,(VLOOKUP(B267,'X7'!$B:$AZ,3,FALSE)),IF($X$1=8,(VLOOKUP(B267,'X8'!$B:$AZ,3,FALSE)),IF($X$1=9,(VLOOKUP(B267,'X9'!$B:$AZ,3,FALSE)),IF($X$1=10,(VLOOKUP(B267,'X10'!$B:$AZ,3,FALSE)),IF($X$1=11,(VLOOKUP(B267,'X11'!$B:$AZ,3,FALSE)),IF($X$1=12,(VLOOKUP(B267,'X12'!$B:$AZ,3,FALSE)),IF($X$1=13,(VLOOKUP(B267,'X13'!$B:$AZ,3,FALSE)),"B")))))))))))))))</f>
        <v xml:space="preserve"> </v>
      </c>
      <c r="K267" s="183" t="str">
        <f ca="1">IF(ISERROR(IF($X$1=1,(VLOOKUP(B267,'X1'!$B:$AZ,5,FALSE)),IF($X$1=2,(VLOOKUP(B267,'X2'!$B:$AZ,5,FALSE)),IF($X$1=3,(VLOOKUP(B267,'X3'!$B:$AZ,5,FALSE)),IF($X$1=4,(VLOOKUP(B267,'X4'!$B:$AZ,5,FALSE)),IF($X$1=5,(VLOOKUP(B267,'X5'!$B:$AZ,5,FALSE)),IF($X$1=6,(VLOOKUP(B267,'X6'!$B:$AZ,5,FALSE)),IF($X$1=7,(VLOOKUP(B267,'X7'!$B:$AZ,5,FALSE)),IF($X$1=8,(VLOOKUP(B267,'X8'!$B:$AZ,5,FALSE)),IF($X$1=9,(VLOOKUP(B267,'X9'!$B:$AZ,5,FALSE)),IF($X$1=10,(VLOOKUP(B267,'X10'!$B:$AZ,5,FALSE)),IF($X$1=11,(VLOOKUP(B267,'X11'!$B:$AZ,5,FALSE)),IF($X$1=12,(VLOOKUP(B267,'X12'!$B:$AZ,5,FALSE)),IF($X$1=13,(VLOOKUP(B267,'X13'!$B:$AZ,5,FALSE)),"B"))))))))))))))=TRUE," ",(IF($X$1=1,(VLOOKUP(B267,'X1'!$B:$AZ,5,FALSE)),IF($X$1=2,(VLOOKUP(B267,'X2'!$B:$AZ,5,FALSE)),IF($X$1=3,(VLOOKUP(B267,'X3'!$B:$AZ,5,FALSE)),IF($X$1=4,(VLOOKUP(B267,'X4'!$B:$AZ,5,FALSE)),IF($X$1=5,(VLOOKUP(B267,'X5'!$B:$AZ,5,FALSE)),IF($X$1=6,(VLOOKUP(B267,'X6'!$B:$AZ,5,FALSE)),IF($X$1=7,(VLOOKUP(B267,'X7'!$B:$AZ,5,FALSE)),IF($X$1=8,(VLOOKUP(B267,'X8'!$B:$AZ,5,FALSE)),IF($X$1=9,(VLOOKUP(B267,'X9'!$B:$AZ,5,FALSE)),IF($X$1=10,(VLOOKUP(B267,'X10'!$B:$AZ,5,FALSE)),IF($X$1=11,(VLOOKUP(B267,'X11'!$B:$AZ,5,FALSE)),IF($X$1=12,(VLOOKUP(B267,'X12'!$B:$AZ,5,FALSE)),IF($X$1=13,(VLOOKUP(B267,'X13'!$B:$AZ,5,FALSE)),"B")))))))))))))))</f>
        <v xml:space="preserve"> </v>
      </c>
      <c r="L267" s="184" t="str">
        <f ca="1">IF(ISERROR(IF($X$1=1,(VLOOKUP(B267,'X1'!$B:$AZ,9,FALSE)),IF($X$1=2,(VLOOKUP(B267,'X2'!$B:$AZ,9,FALSE)),IF($X$1=3,(VLOOKUP(B267,'X3'!$B:$AZ,9,FALSE)),IF($X$1=4,(VLOOKUP(B267,'X4'!$B:$AZ,9,FALSE)),IF($X$1=5,(VLOOKUP(B267,'X5'!$B:$AZ,9,FALSE)),IF($X$1=6,(VLOOKUP(B267,'X6'!$B:$AZ,9,FALSE)),IF($X$1=7,(VLOOKUP(B267,'X7'!$B:$AZ,9,FALSE)),IF($X$1=8,(VLOOKUP(B267,'X8'!$B:$AZ,9,FALSE)),IF($X$1=9,(VLOOKUP(B267,'X9'!$B:$AZ,9,FALSE)),IF($X$1=10,(VLOOKUP(B267,'X10'!$B:$AZ,9,FALSE)),IF($X$1=11,(VLOOKUP(B267,'X11'!$B:$AZ,9,FALSE)),IF($X$1=12,(VLOOKUP(B267,'X12'!$B:$AZ,9,FALSE)),IF($X$1=13,(VLOOKUP(B267,'X13'!$B:$AZ,9,FALSE)),"B"))))))))))))))=TRUE," ",(IF($X$1=1,(VLOOKUP(B267,'X1'!$B:$AZ,9,FALSE)),IF($X$1=2,(VLOOKUP(B267,'X2'!$B:$AZ,9,FALSE)),IF($X$1=3,(VLOOKUP(B267,'X3'!$B:$AZ,9,FALSE)),IF($X$1=4,(VLOOKUP(B267,'X4'!$B:$AZ,9,FALSE)),IF($X$1=5,(VLOOKUP(B267,'X5'!$B:$AZ,9,FALSE)),IF($X$1=6,(VLOOKUP(B267,'X6'!$B:$AZ,9,FALSE)),IF($X$1=7,(VLOOKUP(B267,'X7'!$B:$AZ,9,FALSE)),IF($X$1=8,(VLOOKUP(B267,'X8'!$B:$AZ,9,FALSE)),IF($X$1=9,(VLOOKUP(B267,'X9'!$B:$AZ,9,FALSE)),IF($X$1=10,(VLOOKUP(B267,'X10'!$B:$AZ,9,FALSE)),IF($X$1=11,(VLOOKUP(B267,'X11'!$B:$AZ,9,FALSE)),IF($X$1=12,(VLOOKUP(B267,'X12'!$B:$AZ,9,FALSE)),IF($X$1=13,(VLOOKUP(B267,'X13'!$B:$AZ,9,FALSE)),"B")))))))))))))))</f>
        <v xml:space="preserve"> </v>
      </c>
      <c r="M267" s="184" t="str">
        <f ca="1">IF(ISERROR(IF($X$1=1,(VLOOKUP(B267,'X1'!$B:$AZ,10,FALSE)),IF($X$1=2,(VLOOKUP(B267,'X2'!$B:$AZ,10,FALSE)),IF($X$1=3,(VLOOKUP(B267,'X3'!$B:$AZ,10,FALSE)),IF($X$1=4,(VLOOKUP(B267,'X4'!$B:$AZ,10,FALSE)),IF($X$1=5,(VLOOKUP(B267,'X5'!$B:$AZ,10,FALSE)),IF($X$1=6,(VLOOKUP(B267,'X6'!$B:$AZ,10,FALSE)),IF($X$1=7,(VLOOKUP(B267,'X7'!$B:$AZ,10,FALSE)),IF($X$1=8,(VLOOKUP(B267,'X8'!$B:$AZ,10,FALSE)),IF($X$1=9,(VLOOKUP(B267,'X9'!$B:$AZ,10,FALSE)),IF($X$1=10,(VLOOKUP(B267,'X10'!$B:$AZ,10,FALSE)),IF($X$1=11,(VLOOKUP(B267,'X11'!$B:$AZ,10,FALSE)),IF($X$1=12,(VLOOKUP(B267,'X12'!$B:$AZ,10,FALSE)),IF($X$1=13,(VLOOKUP(B267,'X13'!$B:$AZ,10,FALSE)),"B"))))))))))))))=TRUE," ",(IF($X$1=1,(VLOOKUP(B267,'X1'!$B:$AZ,10,FALSE)),IF($X$1=2,(VLOOKUP(B267,'X2'!$B:$AZ,10,FALSE)),IF($X$1=3,(VLOOKUP(B267,'X3'!$B:$AZ,10,FALSE)),IF($X$1=4,(VLOOKUP(B267,'X4'!$B:$AZ,10,FALSE)),IF($X$1=5,(VLOOKUP(B267,'X5'!$B:$AZ,10,FALSE)),IF($X$1=6,(VLOOKUP(B267,'X6'!$B:$AZ,10,FALSE)),IF($X$1=7,(VLOOKUP(B267,'X7'!$B:$AZ,10,FALSE)),IF($X$1=8,(VLOOKUP(B267,'X8'!$B:$AZ,10,FALSE)),IF($X$1=9,(VLOOKUP(B267,'X9'!$B:$AZ,10,FALSE)),IF($X$1=10,(VLOOKUP(B267,'X10'!$B:$AZ,10,FALSE)),IF($X$1=11,(VLOOKUP(B267,'X11'!$B:$AZ,10,FALSE)),IF($X$1=12,(VLOOKUP(B267,'X12'!$B:$AZ,10,FALSE)),IF($X$1=13,(VLOOKUP(B267,'X13'!$B:$AZ,10,FALSE)),"B")))))))))))))))</f>
        <v xml:space="preserve"> </v>
      </c>
      <c r="N267" s="185" t="str">
        <f ca="1">IF(ISERROR(IF($X$1=1,(VLOOKUP(B267,'X1'!$B:$AZ,45,FALSE)),IF($X$1=2,(VLOOKUP(B267,'X2'!$B:$AZ,45,FALSE)),IF($X$1=3,(VLOOKUP(B267,'X3'!$B:$AZ,45,FALSE)),IF($X$1=4,(VLOOKUP(B267,'X4'!$B:$AZ,45,FALSE)),IF($X$1=5,(VLOOKUP(B267,'X5'!$B:$AZ,45,FALSE)),IF($X$1=6,(VLOOKUP(B267,'X6'!$B:$AZ,45,FALSE)),IF($X$1=7,(VLOOKUP(B267,'X7'!$B:$AZ,45,FALSE)),IF($X$1=8,(VLOOKUP(B267,'X8'!$B:$AZ,45,FALSE)),IF($X$1=9,(VLOOKUP(B267,'X9'!$B:$AZ,45,FALSE)),IF($X$1=10,(VLOOKUP(B267,'X10'!$B:$AZ,45,FALSE)),IF($X$1=11,(VLOOKUP(B267,'X11'!$B:$AZ,45,FALSE)),IF($X$1=12,(VLOOKUP(B267,'X12'!$B:$AZ,45,FALSE)),IF($X$1=13,(VLOOKUP(B267,'X13'!$B:$AZ,45,FALSE)),"B"))))))))))))))=TRUE," ",(IF($X$1=1,(VLOOKUP(B267,'X1'!$B:$AZ,45,FALSE)),IF($X$1=2,(VLOOKUP(B267,'X2'!$B:$AZ,45,FALSE)),IF($X$1=3,(VLOOKUP(B267,'X3'!$B:$AZ,45,FALSE)),IF($X$1=4,(VLOOKUP(B267,'X4'!$B:$AZ,45,FALSE)),IF($X$1=5,(VLOOKUP(B267,'X5'!$B:$AZ,45,FALSE)),IF($X$1=6,(VLOOKUP(B267,'X6'!$B:$AZ,45,FALSE)),IF($X$1=7,(VLOOKUP(B267,'X7'!$B:$AZ,45,FALSE)),IF($X$1=8,(VLOOKUP(B267,'X8'!$B:$AZ,45,FALSE)),IF($X$1=9,(VLOOKUP(B267,'X9'!$B:$AZ,45,FALSE)),IF($X$1=10,(VLOOKUP(B267,'X10'!$B:$AZ,45,FALSE)),IF($X$1=11,(VLOOKUP(B267,'X11'!$B:$AZ,45,FALSE)),IF($X$1=12,(VLOOKUP(B267,'X12'!$B:$AZ,45,FALSE)),IF($X$1=13,(VLOOKUP(B267,'X13'!$B:$AZ,45,FALSE)),"B")))))))))))))))</f>
        <v xml:space="preserve"> </v>
      </c>
      <c r="O267" s="184" t="str">
        <f ca="1">IF(ISERROR(IF($X$1=1,(VLOOKUP(B267,'X1'!$B:$AZ,11,FALSE)),IF($X$1=2,(VLOOKUP(B267,'X2'!$B:$AZ,11,FALSE)),IF($X$1=3,(VLOOKUP(B267,'X3'!$B:$AZ,11,FALSE)),IF($X$1=4,(VLOOKUP(B267,'X4'!$B:$AZ,11,FALSE)),IF($X$1=5,(VLOOKUP(B267,'X5'!$B:$AZ,11,FALSE)),IF($X$1=6,(VLOOKUP(B267,'X6'!$B:$AZ,11,FALSE)),IF($X$1=7,(VLOOKUP(B267,'X7'!$B:$AZ,11,FALSE)),IF($X$1=8,(VLOOKUP(B267,'X8'!$B:$AZ,11,FALSE)),IF($X$1=9,(VLOOKUP(B267,'X9'!$B:$AZ,11,FALSE)),IF($X$1=10,(VLOOKUP(B267,'X10'!$B:$AZ,11,FALSE)),IF($X$1=11,(VLOOKUP(B267,'X11'!$B:$AZ,11,FALSE)),IF($X$1=12,(VLOOKUP(B267,'X12'!$B:$AZ,11,FALSE)),IF($X$1=13,(VLOOKUP(B267,'X13'!$B:$AZ,11,FALSE)),"B"))))))))))))))=TRUE," ",(IF($X$1=1,(VLOOKUP(B267,'X1'!$B:$AZ,11,FALSE)),IF($X$1=2,(VLOOKUP(B267,'X2'!$B:$AZ,11,FALSE)),IF($X$1=3,(VLOOKUP(B267,'X3'!$B:$AZ,11,FALSE)),IF($X$1=4,(VLOOKUP(B267,'X4'!$B:$AZ,11,FALSE)),IF($X$1=5,(VLOOKUP(B267,'X5'!$B:$AZ,11,FALSE)),IF($X$1=6,(VLOOKUP(B267,'X6'!$B:$AZ,11,FALSE)),IF($X$1=7,(VLOOKUP(B267,'X7'!$B:$AZ,11,FALSE)),IF($X$1=8,(VLOOKUP(B267,'X8'!$B:$AZ,11,FALSE)),IF($X$1=9,(VLOOKUP(B267,'X9'!$B:$AZ,11,FALSE)),IF($X$1=10,(VLOOKUP(B267,'X10'!$B:$AZ,11,FALSE)),IF($X$1=11,(VLOOKUP(B267,'X11'!$B:$AZ,11,FALSE)),IF($X$1=12,(VLOOKUP(B267,'X12'!$B:$AZ,11,FALSE)),IF($X$1=13,(VLOOKUP(B267,'X13'!$B:$AZ,11,FALSE)),"B")))))))))))))))</f>
        <v xml:space="preserve"> </v>
      </c>
      <c r="P267" s="184" t="str">
        <f ca="1">IF(ISERROR(IF($X$1=1,(VLOOKUP(B267,'X1'!$B:$AZ,12,FALSE)),IF($X$1=2,(VLOOKUP(B267,'X2'!$B:$AZ,12,FALSE)),IF($X$1=3,(VLOOKUP(B267,'X3'!$B:$AZ,12,FALSE)),IF($X$1=4,(VLOOKUP(B267,'X4'!$B:$AZ,12,FALSE)),IF($X$1=5,(VLOOKUP(B267,'X5'!$B:$AZ,12,FALSE)),IF($X$1=6,(VLOOKUP(B267,'X6'!$B:$AZ,12,FALSE)),IF($X$1=7,(VLOOKUP(B267,'X7'!$B:$AZ,12,FALSE)),IF($X$1=8,(VLOOKUP(B267,'X8'!$B:$AZ,12,FALSE)),IF($X$1=9,(VLOOKUP(B267,'X9'!$B:$AZ,12,FALSE)),IF($X$1=10,(VLOOKUP(B267,'X10'!$B:$AZ,12,FALSE)),IF($X$1=11,(VLOOKUP(B267,'X11'!$B:$AZ,12,FALSE)),IF($X$1=12,(VLOOKUP(B267,'X12'!$B:$AZ,12,FALSE)),IF($X$1=13,(VLOOKUP(B267,'X13'!$B:$AZ,12,FALSE)),"B"))))))))))))))=TRUE," ",(IF($X$1=1,(VLOOKUP(B267,'X1'!$B:$AZ,12,FALSE)),IF($X$1=2,(VLOOKUP(B267,'X2'!$B:$AZ,12,FALSE)),IF($X$1=3,(VLOOKUP(B267,'X3'!$B:$AZ,12,FALSE)),IF($X$1=4,(VLOOKUP(B267,'X4'!$B:$AZ,12,FALSE)),IF($X$1=5,(VLOOKUP(B267,'X5'!$B:$AZ,12,FALSE)),IF($X$1=6,(VLOOKUP(B267,'X6'!$B:$AZ,12,FALSE)),IF($X$1=7,(VLOOKUP(B267,'X7'!$B:$AZ,12,FALSE)),IF($X$1=8,(VLOOKUP(B267,'X8'!$B:$AZ,12,FALSE)),IF($X$1=9,(VLOOKUP(B267,'X9'!$B:$AZ,12,FALSE)),IF($X$1=10,(VLOOKUP(B267,'X10'!$B:$AZ,12,FALSE)),IF($X$1=11,(VLOOKUP(B267,'X11'!$B:$AZ,12,FALSE)),IF($X$1=12,(VLOOKUP(B267,'X12'!$B:$AZ,12,FALSE)),IF($X$1=13,(VLOOKUP(B267,'X13'!$B:$AZ,12,FALSE)),"B")))))))))))))))</f>
        <v xml:space="preserve"> </v>
      </c>
      <c r="Q267" s="185" t="str">
        <f ca="1">IF(ISERROR(IF($X$1=1,(VLOOKUP(B267,'X1'!$B:$AZ,46,FALSE)),IF($X$1=2,(VLOOKUP(B267,'X2'!$B:$AZ,46,FALSE)),IF($X$1=3,(VLOOKUP(B267,'X3'!$B:$AZ,46,FALSE)),IF($X$1=4,(VLOOKUP(B267,'X4'!$B:$AZ,46,FALSE)),IF($X$1=5,(VLOOKUP(B267,'X5'!$B:$AZ,46,FALSE)),IF($X$1=6,(VLOOKUP(B267,'X6'!$B:$AZ,46,FALSE)),IF($X$1=7,(VLOOKUP(B267,'X7'!$B:$AZ,46,FALSE)),IF($X$1=8,(VLOOKUP(B267,'X8'!$B:$AZ,46,FALSE)),IF($X$1=9,(VLOOKUP(B267,'X9'!$B:$AZ,46,FALSE)),IF($X$1=10,(VLOOKUP(B267,'X10'!$B:$AZ,46,FALSE)),IF($X$1=11,(VLOOKUP(B267,'X11'!$B:$AZ,46,FALSE)),IF($X$1=12,(VLOOKUP(B267,'X12'!$B:$AZ,46,FALSE)),IF($X$1=13,(VLOOKUP(B267,'X13'!$B:$AZ,46,FALSE)),"B"))))))))))))))=TRUE," ",(IF($X$1=1,(VLOOKUP(B267,'X1'!$B:$AZ,46,FALSE)),IF($X$1=2,(VLOOKUP(B267,'X2'!$B:$AZ,46,FALSE)),IF($X$1=3,(VLOOKUP(B267,'X3'!$B:$AZ,46,FALSE)),IF($X$1=4,(VLOOKUP(B267,'X4'!$B:$AZ,46,FALSE)),IF($X$1=5,(VLOOKUP(B267,'X5'!$B:$AZ,46,FALSE)),IF($X$1=6,(VLOOKUP(B267,'X6'!$B:$AZ,46,FALSE)),IF($X$1=7,(VLOOKUP(B267,'X7'!$B:$AZ,46,FALSE)),IF($X$1=8,(VLOOKUP(B267,'X8'!$B:$AZ,46,FALSE)),IF($X$1=9,(VLOOKUP(B267,'X9'!$B:$AZ,46,FALSE)),IF($X$1=10,(VLOOKUP(B267,'X10'!$B:$AZ,46,FALSE)),IF($X$1=11,(VLOOKUP(B267,'X11'!$B:$AZ,46,FALSE)),IF($X$1=12,(VLOOKUP(B267,'X12'!$B:$AZ,46,FALSE)),IF($X$1=13,(VLOOKUP(B267,'X13'!$B:$AZ,46,FALSE)),"B")))))))))))))))</f>
        <v xml:space="preserve"> </v>
      </c>
      <c r="R267" s="185" t="str">
        <f ca="1">IF(ISERROR(IF($X$1=1,(VLOOKUP(B267,'X1'!$B:$AZ,15,FALSE)),IF($X$1=2,(VLOOKUP(B267,'X2'!$B:$AZ,15,FALSE)),IF($X$1=3,(VLOOKUP(B267,'X3'!$B:$AZ,15,FALSE)),IF($X$1=4,(VLOOKUP(B267,'X4'!$B:$AZ,15,FALSE)),IF($X$1=5,(VLOOKUP(B267,'X5'!$B:$AZ,15,FALSE)),IF($X$1=6,(VLOOKUP(B267,'X6'!$B:$AZ,15,FALSE)),IF($X$1=7,(VLOOKUP(B267,'X7'!$B:$AZ,15,FALSE)),IF($X$1=8,(VLOOKUP(B267,'X8'!$B:$AZ,15,FALSE)),IF($X$1=9,(VLOOKUP(B267,'X9'!$B:$AZ,15,FALSE)),IF($X$1=10,(VLOOKUP(B267,'X10'!$B:$AZ,15,FALSE)),IF($X$1=11,(VLOOKUP(B267,'X11'!$B:$AZ,15,FALSE)),IF($X$1=12,(VLOOKUP(B267,'X12'!$B:$AZ,15,FALSE)),IF($X$1=13,(VLOOKUP(B267,'X13'!$B:$AZ,15,FALSE)),"B"))))))))))))))=TRUE," ",(IF($X$1=1,(VLOOKUP(B267,'X1'!$B:$AZ,15,FALSE)),IF($X$1=2,(VLOOKUP(B267,'X2'!$B:$AZ,15,FALSE)),IF($X$1=3,(VLOOKUP(B267,'X3'!$B:$AZ,15,FALSE)),IF($X$1=4,(VLOOKUP(B267,'X4'!$B:$AZ,15,FALSE)),IF($X$1=5,(VLOOKUP(B267,'X5'!$B:$AZ,15,FALSE)),IF($X$1=6,(VLOOKUP(B267,'X6'!$B:$AZ,15,FALSE)),IF($X$1=7,(VLOOKUP(B267,'X7'!$B:$AZ,15,FALSE)),IF($X$1=8,(VLOOKUP(B267,'X8'!$B:$AZ,15,FALSE)),IF($X$1=9,(VLOOKUP(B267,'X9'!$B:$AZ,15,FALSE)),IF($X$1=10,(VLOOKUP(B267,'X10'!$B:$AZ,15,FALSE)),IF($X$1=11,(VLOOKUP(B267,'X11'!$B:$AZ,15,FALSE)),IF($X$1=12,(VLOOKUP(B267,'X12'!$B:$AZ,15,FALSE)),IF($X$1=13,(VLOOKUP(B267,'X13'!$B:$AZ,15,FALSE)),"B")))))))))))))))</f>
        <v xml:space="preserve"> </v>
      </c>
      <c r="S267" s="185" t="str">
        <f ca="1">IF(ISERROR(IF((IF($X$1=1,(VLOOKUP(B267,'X1'!$B:$AZ,14,FALSE)),(IF($X$1=2,(VLOOKUP(B267,'X2'!$B:$AZ,14,FALSE)),(IF($X$1=3,(VLOOKUP(B267,'X3'!$B:$AZ,14,FALSE)),(IF($X$1=4,(VLOOKUP(B267,'X4'!$B:$AZ,14,FALSE)),(IF($X$1=5,(VLOOKUP(B267,'X5'!$B:$AZ,14,FALSE)),(IF($X$1=6,(VLOOKUP(B267,'X6'!$B:$AZ,14,FALSE)),(IF($X$1=7,(VLOOKUP(B267,'X7'!$B:$AZ,14,FALSE)),(IF($X$1=8,(VLOOKUP(B267,'X8'!$B:$AZ,14,FALSE)),(IF($X$1=9,(VLOOKUP(B267,'X9'!$B:$AZ,14,FALSE)),(IF($X$1=10,(VLOOKUP(B267,'X10'!$B:$AZ,14,FALSE)),(IF($X$1=11,(VLOOKUP(B267,'X11'!$B:$AZ,14,FALSE)),(IF($X$1=12,(VLOOKUP(B267,'X12'!$B:$AZ,14,FALSE)),(VLOOKUP(B267,'X13'!$B:$AZ,14,FALSE))))))))))))))))))))))))))=$V$1," ",(IF($X$1=1,(VLOOKUP(B267,'X1'!$B:$AZ,14,FALSE)),(IF($X$1=2,(VLOOKUP(B267,'X2'!$B:$AZ,14,FALSE)),(IF($X$1=3,(VLOOKUP(B267,'X3'!$B:$AZ,14,FALSE)),(IF($X$1=4,(VLOOKUP(B267,'X4'!$B:$AZ,14,FALSE)),(IF($X$1=5,(VLOOKUP(B267,'X5'!$B:$AZ,14,FALSE)),(IF($X$1=6,(VLOOKUP(B267,'X6'!$B:$AZ,14,FALSE)),(IF($X$1=7,(VLOOKUP(B267,'X7'!$B:$AZ,14,FALSE)),(IF($X$1=8,(VLOOKUP(B267,'X8'!$B:$AZ,14,FALSE)),(IF($X$1=9,(VLOOKUP(B267,'X9'!$B:$AZ,14,FALSE)),(IF($X$1=10,(VLOOKUP(B267,'X10'!$B:$AZ,14,FALSE)),(IF($X$1=11,(VLOOKUP(B267,'X11'!$B:$AZ,14,FALSE)),(IF($X$1=12,(VLOOKUP(B267,'X12'!$B:$AZ,14,FALSE)),(VLOOKUP(B267,'X13'!$B:$AZ,14,FALSE))))))))))))))))))))))))))))=TRUE," ",(IF((IF($X$1=1,(VLOOKUP(B267,'X1'!$B:$AZ,14,FALSE)),(IF($X$1=2,(VLOOKUP(B267,'X2'!$B:$AZ,14,FALSE)),(IF($X$1=3,(VLOOKUP(B267,'X3'!$B:$AZ,14,FALSE)),(IF($X$1=4,(VLOOKUP(B267,'X4'!$B:$AZ,14,FALSE)),(IF($X$1=5,(VLOOKUP(B267,'X5'!$B:$AZ,14,FALSE)),(IF($X$1=6,(VLOOKUP(B267,'X6'!$B:$AZ,14,FALSE)),(IF($X$1=7,(VLOOKUP(B267,'X7'!$B:$AZ,14,FALSE)),(IF($X$1=8,(VLOOKUP(B267,'X8'!$B:$AZ,14,FALSE)),(IF($X$1=9,(VLOOKUP(B267,'X9'!$B:$AZ,14,FALSE)),(IF($X$1=10,(VLOOKUP(B267,'X10'!$B:$AZ,14,FALSE)),(IF($X$1=11,(VLOOKUP(B267,'X11'!$B:$AZ,14,FALSE)),(IF($X$1=12,(VLOOKUP(B267,'X12'!$B:$AZ,14,FALSE)),(VLOOKUP(B267,'X13'!$B:$AZ,14,FALSE))))))))))))))))))))))))))=$V$1," ",(IF($X$1=1,(VLOOKUP(B267,'X1'!$B:$AZ,14,FALSE)),(IF($X$1=2,(VLOOKUP(B267,'X2'!$B:$AZ,14,FALSE)),(IF($X$1=3,(VLOOKUP(B267,'X3'!$B:$AZ,14,FALSE)),(IF($X$1=4,(VLOOKUP(B267,'X4'!$B:$AZ,14,FALSE)),(IF($X$1=5,(VLOOKUP(B267,'X5'!$B:$AZ,14,FALSE)),(IF($X$1=6,(VLOOKUP(B267,'X6'!$B:$AZ,14,FALSE)),(IF($X$1=7,(VLOOKUP(B267,'X7'!$B:$AZ,14,FALSE)),(IF($X$1=8,(VLOOKUP(B267,'X8'!$B:$AZ,14,FALSE)),(IF($X$1=9,(VLOOKUP(B267,'X9'!$B:$AZ,14,FALSE)),(IF($X$1=10,(VLOOKUP(B267,'X10'!$B:$AZ,14,FALSE)),(IF($X$1=11,(VLOOKUP(B267,'X11'!$B:$AZ,14,FALSE)),(IF($X$1=12,(VLOOKUP(B267,'X12'!$B:$AZ,14,FALSE)),(VLOOKUP(B267,'X13'!$B:$AZ,14,FALSE)))))))))))))))))))))))))))))</f>
        <v xml:space="preserve"> </v>
      </c>
    </row>
    <row r="268" spans="1:19" ht="14.1" customHeight="1" x14ac:dyDescent="0.2">
      <c r="A268" s="156" t="s">
        <v>1058</v>
      </c>
      <c r="B268" s="122" t="str">
        <f>IF(ISERROR(IF($U$16=1,(VLOOKUP(A268,$AC$89:$AH$125,2,FALSE)),IF((IF($X$1=1,'X1'!B227,(IF($X$1=2,'X2'!B227,(IF($X$1=3,'X3'!B227,(IF($X$1=4,'X4'!B227,(IF($X$1=5,'X5'!B227,(IF($X$1=6,'X6'!B227,(IF($X$1=7,'X7'!B227,(IF($X$1=8,'X8'!B227,(IF($X$1=9,'X9'!B227,(IF($X$1=10,'X10'!B227,(IF($X$1=11,'X11'!B227,(IF($X$1=12,'X12'!B227,'X13'!B227))))))))))))))))))))))))="","",(IF($X$1=1,'X1'!B227,(IF($X$1=2,'X2'!B227,(IF($X$1=3,'X3'!B227,(IF($X$1=4,'X4'!B227,(IF($X$1=5,'X5'!B227,(IF($X$1=6,'X6'!B227,(IF($X$1=7,'X7'!B227,(IF($X$1=8,'X8'!B227,(IF($X$1=9,'X9'!B227,(IF($X$1=10,'X10'!B227,(IF($X$1=11,'X11'!B227,(IF($X$1=12,'X12'!B227,'X13'!B227)))))))))))))))))))))))))))=TRUE," ",(IF($U$16=1,(VLOOKUP(A268,$AC$89:$AH$125,2,FALSE)),IF((IF($X$1=1,'X1'!B227,(IF($X$1=2,'X2'!B227,(IF($X$1=3,'X3'!B227,(IF($X$1=4,'X4'!B227,(IF($X$1=5,'X5'!B227,(IF($X$1=6,'X6'!B227,(IF($X$1=7,'X7'!B227,(IF($X$1=8,'X8'!B227,(IF($X$1=9,'X9'!B227,(IF($X$1=10,'X10'!B227,(IF($X$1=11,'X11'!B227,(IF($X$1=12,'X12'!B227,'X13'!B227))))))))))))))))))))))))="","",(IF($X$1=1,'X1'!B227,(IF($X$1=2,'X2'!B227,(IF($X$1=3,'X3'!B227,(IF($X$1=4,'X4'!B227,(IF($X$1=5,'X5'!B227,(IF($X$1=6,'X6'!B227,(IF($X$1=7,'X7'!B227,(IF($X$1=8,'X8'!B227,(IF($X$1=9,'X9'!B227,(IF($X$1=10,'X10'!B227,(IF($X$1=11,'X11'!B227,(IF($X$1=12,'X12'!B227,'X13'!B227))))))))))))))))))))))))))))</f>
        <v/>
      </c>
      <c r="C268" s="181" t="str">
        <f ca="1">IF(ISERROR(IF($X$1=1,(VLOOKUP(B268,'X1'!$B:$AZ,47,FALSE)),IF($X$1=2,(VLOOKUP(B268,'X2'!$B:$AZ,47,FALSE)),IF($X$1=3,(VLOOKUP(B268,'X3'!$B:$AZ,47,FALSE)),IF($X$1=4,(VLOOKUP(B268,'X4'!$B:$AZ,47,FALSE)),IF($X$1=5,(VLOOKUP(B268,'X5'!$B:$AZ,47,FALSE)),IF($X$1=6,(VLOOKUP(B268,'X6'!$B:$AZ,47,FALSE)),IF($X$1=7,(VLOOKUP(B268,'X7'!$B:$AZ,47,FALSE)),IF($X$1=8,(VLOOKUP(B268,'X8'!$B:$AZ,47,FALSE)),IF($X$1=9,(VLOOKUP(B268,'X9'!$B:$AZ,47,FALSE)),IF($X$1=10,(VLOOKUP(B268,'X10'!$B:$AZ,47,FALSE)),IF($X$1=11,(VLOOKUP(B268,'X11'!$B:$AZ,47,FALSE)),IF($X$1=12,(VLOOKUP(B268,'X12'!$B:$AZ,47,FALSE)),IF($X$1=13,(VLOOKUP(B268,'X13'!$B:$AZ,47,FALSE)),"B"))))))))))))))=TRUE," ",(IF($X$1=1,(VLOOKUP(B268,'X1'!$B:$AZ,47,FALSE)),IF($X$1=2,(VLOOKUP(B268,'X2'!$B:$AZ,47,FALSE)),IF($X$1=3,(VLOOKUP(B268,'X3'!$B:$AZ,47,FALSE)),IF($X$1=4,(VLOOKUP(B268,'X4'!$B:$AZ,47,FALSE)),IF($X$1=5,(VLOOKUP(B268,'X5'!$B:$AZ,47,FALSE)),IF($X$1=6,(VLOOKUP(B268,'X6'!$B:$AZ,47,FALSE)),IF($X$1=7,(VLOOKUP(B268,'X7'!$B:$AZ,47,FALSE)),IF($X$1=8,(VLOOKUP(B268,'X8'!$B:$AZ,47,FALSE)),IF($X$1=9,(VLOOKUP(B268,'X9'!$B:$AZ,47,FALSE)),IF($X$1=10,(VLOOKUP(B268,'X10'!$B:$AZ,47,FALSE)),IF($X$1=11,(VLOOKUP(B268,'X11'!$B:$AZ,47,FALSE)),IF($X$1=12,(VLOOKUP(B268,'X12'!$B:$AZ,47,FALSE)),IF($X$1=13,(VLOOKUP(B268,'X13'!$B:$AZ,47,FALSE)),"B")))))))))))))))</f>
        <v xml:space="preserve"> </v>
      </c>
      <c r="D268" s="181" t="str">
        <f ca="1">IF(ISERROR(IF($X$1=1,(VLOOKUP(B268,'X1'!$B:$AP,41,FALSE)),IF($X$1=2,(VLOOKUP(B268,'X2'!$B:$AP,41,FALSE)),IF($X$1=3,(VLOOKUP(B268,'X3'!$B:$AP,41,FALSE)),IF($X$1=4,(VLOOKUP(B268,'X4'!$B:$AP,41,FALSE)),IF($X$1=5,(VLOOKUP(B268,'X5'!$B:$AP,41,FALSE)),IF($X$1=6,(VLOOKUP(B268,'X6'!$B:$AP,41,FALSE)),IF($X$1=7,(VLOOKUP(B268,'X7'!$B:$AP,41,FALSE)),IF($X$1=8,(VLOOKUP(B268,'X8'!$B:$AP,41,FALSE)),IF($X$1=9,(VLOOKUP(B268,'X9'!$B:$AP,41,FALSE)),IF($X$1=10,(VLOOKUP(B268,'X10'!$B:$AP,41,FALSE)),IF($X$1=11,(VLOOKUP(B268,'X11'!$B:$AP,41,FALSE)),IF($X$1=12,(VLOOKUP(B268,'X12'!$B:$AP,41,FALSE)),IF($X$1=13,(VLOOKUP(B268,'X13'!$B:$AP,41,FALSE)),"B"))))))))))))))=TRUE," ",(IF($X$1=1,(VLOOKUP(B268,'X1'!$B:$AP,41,FALSE)),IF($X$1=2,(VLOOKUP(B268,'X2'!$B:$AP,41,FALSE)),IF($X$1=3,(VLOOKUP(B268,'X3'!$B:$AP,41,FALSE)),IF($X$1=4,(VLOOKUP(B268,'X4'!$B:$AP,41,FALSE)),IF($X$1=5,(VLOOKUP(B268,'X5'!$B:$AP,41,FALSE)),IF($X$1=6,(VLOOKUP(B268,'X6'!$B:$AP,41,FALSE)),IF($X$1=7,(VLOOKUP(B268,'X7'!$B:$AP,41,FALSE)),IF($X$1=8,(VLOOKUP(B268,'X8'!$B:$AP,41,FALSE)),IF($X$1=9,(VLOOKUP(B268,'X9'!$B:$AP,41,FALSE)),IF($X$1=10,(VLOOKUP(B268,'X10'!$B:$AP,41,FALSE)),IF($X$1=11,(VLOOKUP(B268,'X11'!$B:$AP,41,FALSE)),IF($X$1=12,(VLOOKUP(B268,'X12'!$B:$AP,41,FALSE)),IF($X$1=13,(VLOOKUP(B268,'X13'!$B:$AP,41,FALSE)),"B")))))))))))))))</f>
        <v xml:space="preserve"> </v>
      </c>
      <c r="E268" s="182" t="str">
        <f ca="1">IF(ISERROR(IF($X$1=1,(VLOOKUP(B268,'X1'!$B:$AP,7,FALSE)),IF($X$1=2,(VLOOKUP(B268,'X2'!$B:$AP,7,FALSE)),IF($X$1=3,(VLOOKUP(B268,'X3'!$B:$AP,7,FALSE)),IF($X$1=4,(VLOOKUP(B268,'X4'!$B:$AP,7,FALSE)),IF($X$1=5,(VLOOKUP(B268,'X5'!$B:$AP,7,FALSE)),IF($X$1=6,(VLOOKUP(B268,'X6'!$B:$AP,7,FALSE)),IF($X$1=7,(VLOOKUP(B268,'X7'!$B:$AP,7,FALSE)),IF($X$1=8,(VLOOKUP(B268,'X8'!$B:$AP,7,FALSE)),IF($X$1=9,(VLOOKUP(B268,'X9'!$B:$AP,7,FALSE)),IF($X$1=10,(VLOOKUP(B268,'X10'!$B:$AP,7,FALSE)),IF($X$1=11,(VLOOKUP(B268,'X11'!$B:$AP,7,FALSE)),IF($X$1=12,(VLOOKUP(B268,'X12'!$B:$AP,7,FALSE)),IF($X$1=13,(VLOOKUP(B268,'X13'!$B:$AP,7,FALSE)),"B"))))))))))))))=TRUE," ",(IF($X$1=1,(VLOOKUP(B268,'X1'!$B:$AP,7,FALSE)),IF($X$1=2,(VLOOKUP(B268,'X2'!$B:$AP,7,FALSE)),IF($X$1=3,(VLOOKUP(B268,'X3'!$B:$AP,7,FALSE)),IF($X$1=4,(VLOOKUP(B268,'X4'!$B:$AP,7,FALSE)),IF($X$1=5,(VLOOKUP(B268,'X5'!$B:$AP,7,FALSE)),IF($X$1=6,(VLOOKUP(B268,'X6'!$B:$AP,7,FALSE)),IF($X$1=7,(VLOOKUP(B268,'X7'!$B:$AP,7,FALSE)),IF($X$1=8,(VLOOKUP(B268,'X8'!$B:$AP,7,FALSE)),IF($X$1=9,(VLOOKUP(B268,'X9'!$B:$AP,7,FALSE)),IF($X$1=10,(VLOOKUP(B268,'X10'!$B:$AP,7,FALSE)),IF($X$1=11,(VLOOKUP(B268,'X11'!$B:$AP,7,FALSE)),IF($X$1=12,(VLOOKUP(B268,'X12'!$B:$AP,7,FALSE)),IF($X$1=13,(VLOOKUP(B268,'X13'!$B:$AP,7,FALSE)),"B")))))))))))))))</f>
        <v xml:space="preserve"> </v>
      </c>
      <c r="F268" s="182" t="str">
        <f ca="1">IF(ISERROR(IF((IF($X$1=1,(VLOOKUP(B268,'X1'!$B:$AO,6,FALSE)),(IF($X$1=2,(VLOOKUP(B268,'X2'!$B:$AO,6,FALSE)),(IF($X$1=3,(VLOOKUP(B268,'X3'!$B:$AO,6,FALSE)),(IF($X$1=4,(VLOOKUP(B268,'X4'!$B:$AO,6,FALSE)),(IF($X$1=5,(VLOOKUP(B268,'X5'!$B:$AO,6,FALSE)),(IF($X$1=6,(VLOOKUP(B268,'X6'!$B:$AO,6,FALSE)),(IF($X$1=7,(VLOOKUP(B268,'X7'!$B:$AO,6,FALSE)),(IF($X$1=8,(VLOOKUP(B268,'X8'!$B:$AO,6,FALSE)),(IF($X$1=9,(VLOOKUP(B268,'X9'!$B:$AO,6,FALSE)),(IF($X$1=10,(VLOOKUP(B268,'X10'!$B:$AO,6,FALSE)),(IF($X$1=11,(VLOOKUP(B268,'X11'!$B:$AO,6,FALSE)),(IF($X$1=12,(VLOOKUP(B268,'X12'!$B:$AO,6,FALSE)),(VLOOKUP(B268,'X13'!$B:$AO,6,FALSE))))))))))))))))))))))))))=$V$1," ",(IF($X$1=1,(VLOOKUP(B268,'X1'!$B:$AO,6,FALSE)),(IF($X$1=2,(VLOOKUP(B268,'X2'!$B:$AO,6,FALSE)),(IF($X$1=3,(VLOOKUP(B268,'X3'!$B:$AO,6,FALSE)),(IF($X$1=4,(VLOOKUP(B268,'X4'!$B:$AO,6,FALSE)),(IF($X$1=5,(VLOOKUP(B268,'X5'!$B:$AO,6,FALSE)),(IF($X$1=6,(VLOOKUP(B268,'X6'!$B:$AO,6,FALSE)),(IF($X$1=7,(VLOOKUP(B268,'X7'!$B:$AO,6,FALSE)),(IF($X$1=8,(VLOOKUP(B268,'X8'!$B:$AO,6,FALSE)),(IF($X$1=9,(VLOOKUP(B268,'X9'!$B:$AO,6,FALSE)),(IF($X$1=10,(VLOOKUP(B268,'X10'!$B:$AO,6,FALSE)),(IF($X$1=11,(VLOOKUP(B268,'X11'!$B:$AO,6,FALSE)),(IF($X$1=12,(VLOOKUP(B268,'X12'!$B:$AO,6,FALSE)),(VLOOKUP(B268,'X13'!$B:$AO,6,FALSE))))))))))))))))))))))))))))=TRUE," ",(IF((IF($X$1=1,(VLOOKUP(B268,'X1'!$B:$AO,6,FALSE)),(IF($X$1=2,(VLOOKUP(B268,'X2'!$B:$AO,6,FALSE)),(IF($X$1=3,(VLOOKUP(B268,'X3'!$B:$AO,6,FALSE)),(IF($X$1=4,(VLOOKUP(B268,'X4'!$B:$AO,6,FALSE)),(IF($X$1=5,(VLOOKUP(B268,'X5'!$B:$AO,6,FALSE)),(IF($X$1=6,(VLOOKUP(B268,'X6'!$B:$AO,6,FALSE)),(IF($X$1=7,(VLOOKUP(B268,'X7'!$B:$AO,6,FALSE)),(IF($X$1=8,(VLOOKUP(B268,'X8'!$B:$AO,6,FALSE)),(IF($X$1=9,(VLOOKUP(B268,'X9'!$B:$AO,6,FALSE)),(IF($X$1=10,(VLOOKUP(B268,'X10'!$B:$AO,6,FALSE)),(IF($X$1=11,(VLOOKUP(B268,'X11'!$B:$AO,6,FALSE)),(IF($X$1=12,(VLOOKUP(B268,'X12'!$B:$AO,6,FALSE)),(VLOOKUP(B268,'X13'!$B:$AO,6,FALSE))))))))))))))))))))))))))=$V$1," ",(IF($X$1=1,(VLOOKUP(B268,'X1'!$B:$AO,6,FALSE)),(IF($X$1=2,(VLOOKUP(B268,'X2'!$B:$AO,6,FALSE)),(IF($X$1=3,(VLOOKUP(B268,'X3'!$B:$AO,6,FALSE)),(IF($X$1=4,(VLOOKUP(B268,'X4'!$B:$AO,6,FALSE)),(IF($X$1=5,(VLOOKUP(B268,'X5'!$B:$AO,6,FALSE)),(IF($X$1=6,(VLOOKUP(B268,'X6'!$B:$AO,6,FALSE)),(IF($X$1=7,(VLOOKUP(B268,'X7'!$B:$AO,6,FALSE)),(IF($X$1=8,(VLOOKUP(B268,'X8'!$B:$AO,6,FALSE)),(IF($X$1=9,(VLOOKUP(B268,'X9'!$B:$AO,6,FALSE)),(IF($X$1=10,(VLOOKUP(B268,'X10'!$B:$AO,6,FALSE)),(IF($X$1=11,(VLOOKUP(B268,'X11'!$B:$AO,6,FALSE)),(IF($X$1=12,(VLOOKUP(B268,'X12'!$B:$AO,6,FALSE)),(VLOOKUP(B268,'X13'!$B:$AO,6,FALSE)))))))))))))))))))))))))))))</f>
        <v xml:space="preserve"> </v>
      </c>
      <c r="G268" s="182" t="str">
        <f ca="1">IF(ISERROR(IF($X$1=1,(VLOOKUP(B268,'X1'!$B:$AZ,44,FALSE)),IF($X$1=2,(VLOOKUP(B268,'X2'!$B:$AZ,44,FALSE)),IF($X$1=3,(VLOOKUP(B268,'X3'!$B:$AZ,44,FALSE)),IF($X$1=4,(VLOOKUP(B268,'X4'!$B:$AZ,44,FALSE)),IF($X$1=5,(VLOOKUP(B268,'X5'!$B:$AZ,44,FALSE)),IF($X$1=6,(VLOOKUP(B268,'X6'!$B:$AZ,44,FALSE)),IF($X$1=7,(VLOOKUP(B268,'X7'!$B:$AZ,44,FALSE)),IF($X$1=8,(VLOOKUP(B268,'X8'!$B:$AZ,44,FALSE)),IF($X$1=9,(VLOOKUP(B268,'X9'!$B:$AZ,44,FALSE)),IF($X$1=10,(VLOOKUP(B268,'X10'!$B:$AZ,44,FALSE)),IF($X$1=11,(VLOOKUP(B268,'X11'!$B:$AZ,44,FALSE)),IF($X$1=12,(VLOOKUP(B268,'X12'!$B:$AZ,44,FALSE)),IF($X$1=13,(VLOOKUP(B268,'X13'!$B:$AZ,44,FALSE)),"B"))))))))))))))=TRUE," ",(IF($X$1=1,(VLOOKUP(B268,'X1'!$B:$AZ,44,FALSE)),IF($X$1=2,(VLOOKUP(B268,'X2'!$B:$AZ,44,FALSE)),IF($X$1=3,(VLOOKUP(B268,'X3'!$B:$AZ,44,FALSE)),IF($X$1=4,(VLOOKUP(B268,'X4'!$B:$AZ,44,FALSE)),IF($X$1=5,(VLOOKUP(B268,'X5'!$B:$AZ,44,FALSE)),IF($X$1=6,(VLOOKUP(B268,'X6'!$B:$AZ,44,FALSE)),IF($X$1=7,(VLOOKUP(B268,'X7'!$B:$AZ,44,FALSE)),IF($X$1=8,(VLOOKUP(B268,'X8'!$B:$AZ,44,FALSE)),IF($X$1=9,(VLOOKUP(B268,'X9'!$B:$AZ,44,FALSE)),IF($X$1=10,(VLOOKUP(B268,'X10'!$B:$AZ,44,FALSE)),IF($X$1=11,(VLOOKUP(B268,'X11'!$B:$AZ,44,FALSE)),IF($X$1=12,(VLOOKUP(B268,'X12'!$B:$AZ,44,FALSE)),IF($X$1=13,(VLOOKUP(B268,'X13'!$B:$AZ,44,FALSE)),"B")))))))))))))))</f>
        <v xml:space="preserve"> </v>
      </c>
      <c r="H268" s="182" t="str">
        <f ca="1">IF(ISERROR(IF($X$1=1,(VLOOKUP(B268,'X1'!$B:$AZ,8,FALSE)),IF($X$1=2,(VLOOKUP(B268,'X2'!$B:$AZ,8,FALSE)),IF($X$1=3,(VLOOKUP(B268,'X3'!$B:$AZ,8,FALSE)),IF($X$1=4,(VLOOKUP(B268,'X4'!$B:$AZ,8,FALSE)),IF($X$1=5,(VLOOKUP(B268,'X5'!$B:$AZ,8,FALSE)),IF($X$1=6,(VLOOKUP(B268,'X6'!$B:$AZ,8,FALSE)),IF($X$1=7,(VLOOKUP(B268,'X7'!$B:$AZ,8,FALSE)),IF($X$1=8,(VLOOKUP(B268,'X8'!$B:$AZ,8,FALSE)),IF($X$1=9,(VLOOKUP(B268,'X9'!$B:$AZ,8,FALSE)),IF($X$1=10,(VLOOKUP(B268,'X10'!$B:$AZ,8,FALSE)),IF($X$1=11,(VLOOKUP(B268,'X11'!$B:$AZ,8,FALSE)),IF($X$1=12,(VLOOKUP(B268,'X12'!$B:$AZ,8,FALSE)),IF($X$1=13,(VLOOKUP(B268,'X13'!$B:$AZ,8,FALSE)),"B"))))))))))))))=TRUE," ",(IF($X$1=1,(VLOOKUP(B268,'X1'!$B:$AZ,8,FALSE)),IF($X$1=2,(VLOOKUP(B268,'X2'!$B:$AZ,8,FALSE)),IF($X$1=3,(VLOOKUP(B268,'X3'!$B:$AZ,8,FALSE)),IF($X$1=4,(VLOOKUP(B268,'X4'!$B:$AZ,8,FALSE)),IF($X$1=5,(VLOOKUP(B268,'X5'!$B:$AZ,8,FALSE)),IF($X$1=6,(VLOOKUP(B268,'X6'!$B:$AZ,8,FALSE)),IF($X$1=7,(VLOOKUP(B268,'X7'!$B:$AZ,8,FALSE)),IF($X$1=8,(VLOOKUP(B268,'X8'!$B:$AZ,8,FALSE)),IF($X$1=9,(VLOOKUP(B268,'X9'!$B:$AZ,8,FALSE)),IF($X$1=10,(VLOOKUP(B268,'X10'!$B:$AZ,8,FALSE)),IF($X$1=11,(VLOOKUP(B268,'X11'!$B:$AZ,8,FALSE)),IF($X$1=12,(VLOOKUP(B268,'X12'!$B:$AZ,8,FALSE)),IF($X$1=13,(VLOOKUP(B268,'X13'!$B:$AZ,8,FALSE)),"B")))))))))))))))</f>
        <v xml:space="preserve"> </v>
      </c>
      <c r="I268" s="183" t="str">
        <f ca="1">IF(ISERROR(IF($X$1=1,(VLOOKUP(B268,'X1'!$B:$AZ,2,FALSE)),IF($X$1=2,(VLOOKUP(B268,'X2'!$B:$AZ,2,FALSE)),IF($X$1=3,(VLOOKUP(B268,'X3'!$B:$AZ,2,FALSE)),IF($X$1=4,(VLOOKUP(B268,'X4'!$B:$AZ,2,FALSE)),IF($X$1=5,(VLOOKUP(B268,'X5'!$B:$AZ,2,FALSE)),IF($X$1=6,(VLOOKUP(B268,'X6'!$B:$AZ,2,FALSE)),IF($X$1=7,(VLOOKUP(B268,'X7'!$B:$AZ,2,FALSE)),IF($X$1=8,(VLOOKUP(B268,'X8'!$B:$AZ,2,FALSE)),IF($X$1=9,(VLOOKUP(B268,'X9'!$B:$AZ,2,FALSE)),IF($X$1=10,(VLOOKUP(B268,'X10'!$B:$AZ,2,FALSE)),IF($X$1=11,(VLOOKUP(B268,'X11'!$B:$AZ,2,FALSE)),IF($X$1=12,(VLOOKUP(B268,'X12'!$B:$AZ,2,FALSE)),IF($X$1=13,(VLOOKUP(B268,'X13'!$B:$AZ,2,FALSE)),"B"))))))))))))))=TRUE," ",(IF($X$1=1,(VLOOKUP(B268,'X1'!$B:$AZ,2,FALSE)),IF($X$1=2,(VLOOKUP(B268,'X2'!$B:$AZ,2,FALSE)),IF($X$1=3,(VLOOKUP(B268,'X3'!$B:$AZ,2,FALSE)),IF($X$1=4,(VLOOKUP(B268,'X4'!$B:$AZ,2,FALSE)),IF($X$1=5,(VLOOKUP(B268,'X5'!$B:$AZ,2,FALSE)),IF($X$1=6,(VLOOKUP(B268,'X6'!$B:$AZ,2,FALSE)),IF($X$1=7,(VLOOKUP(B268,'X7'!$B:$AZ,2,FALSE)),IF($X$1=8,(VLOOKUP(B268,'X8'!$B:$AZ,2,FALSE)),IF($X$1=9,(VLOOKUP(B268,'X9'!$B:$AZ,2,FALSE)),IF($X$1=10,(VLOOKUP(B268,'X10'!$B:$AZ,2,FALSE)),IF($X$1=11,(VLOOKUP(B268,'X11'!$B:$AZ,2,FALSE)),IF($X$1=12,(VLOOKUP(B268,'X12'!$B:$AZ,2,FALSE)),IF($X$1=13,(VLOOKUP(B268,'X13'!$B:$AZ,2,FALSE)),"B")))))))))))))))</f>
        <v xml:space="preserve"> </v>
      </c>
      <c r="J268" s="183" t="str">
        <f ca="1">IF(ISERROR(IF($X$1=1,(VLOOKUP(B268,'X1'!$B:$AZ,3,FALSE)),IF($X$1=2,(VLOOKUP(B268,'X2'!$B:$AZ,3,FALSE)),IF($X$1=3,(VLOOKUP(B268,'X3'!$B:$AZ,3,FALSE)),IF($X$1=4,(VLOOKUP(B268,'X4'!$B:$AZ,3,FALSE)),IF($X$1=5,(VLOOKUP(B268,'X5'!$B:$AZ,3,FALSE)),IF($X$1=6,(VLOOKUP(B268,'X6'!$B:$AZ,3,FALSE)),IF($X$1=7,(VLOOKUP(B268,'X7'!$B:$AZ,3,FALSE)),IF($X$1=8,(VLOOKUP(B268,'X8'!$B:$AZ,3,FALSE)),IF($X$1=9,(VLOOKUP(B268,'X9'!$B:$AZ,3,FALSE)),IF($X$1=10,(VLOOKUP(B268,'X10'!$B:$AZ,3,FALSE)),IF($X$1=11,(VLOOKUP(B268,'X11'!$B:$AZ,3,FALSE)),IF($X$1=12,(VLOOKUP(B268,'X12'!$B:$AZ,3,FALSE)),IF($X$1=13,(VLOOKUP(B268,'X13'!$B:$AZ,3,FALSE)),"B"))))))))))))))=TRUE," ",(IF($X$1=1,(VLOOKUP(B268,'X1'!$B:$AZ,3,FALSE)),IF($X$1=2,(VLOOKUP(B268,'X2'!$B:$AZ,3,FALSE)),IF($X$1=3,(VLOOKUP(B268,'X3'!$B:$AZ,3,FALSE)),IF($X$1=4,(VLOOKUP(B268,'X4'!$B:$AZ,3,FALSE)),IF($X$1=5,(VLOOKUP(B268,'X5'!$B:$AZ,3,FALSE)),IF($X$1=6,(VLOOKUP(B268,'X6'!$B:$AZ,3,FALSE)),IF($X$1=7,(VLOOKUP(B268,'X7'!$B:$AZ,3,FALSE)),IF($X$1=8,(VLOOKUP(B268,'X8'!$B:$AZ,3,FALSE)),IF($X$1=9,(VLOOKUP(B268,'X9'!$B:$AZ,3,FALSE)),IF($X$1=10,(VLOOKUP(B268,'X10'!$B:$AZ,3,FALSE)),IF($X$1=11,(VLOOKUP(B268,'X11'!$B:$AZ,3,FALSE)),IF($X$1=12,(VLOOKUP(B268,'X12'!$B:$AZ,3,FALSE)),IF($X$1=13,(VLOOKUP(B268,'X13'!$B:$AZ,3,FALSE)),"B")))))))))))))))</f>
        <v xml:space="preserve"> </v>
      </c>
      <c r="K268" s="183" t="str">
        <f ca="1">IF(ISERROR(IF($X$1=1,(VLOOKUP(B268,'X1'!$B:$AZ,5,FALSE)),IF($X$1=2,(VLOOKUP(B268,'X2'!$B:$AZ,5,FALSE)),IF($X$1=3,(VLOOKUP(B268,'X3'!$B:$AZ,5,FALSE)),IF($X$1=4,(VLOOKUP(B268,'X4'!$B:$AZ,5,FALSE)),IF($X$1=5,(VLOOKUP(B268,'X5'!$B:$AZ,5,FALSE)),IF($X$1=6,(VLOOKUP(B268,'X6'!$B:$AZ,5,FALSE)),IF($X$1=7,(VLOOKUP(B268,'X7'!$B:$AZ,5,FALSE)),IF($X$1=8,(VLOOKUP(B268,'X8'!$B:$AZ,5,FALSE)),IF($X$1=9,(VLOOKUP(B268,'X9'!$B:$AZ,5,FALSE)),IF($X$1=10,(VLOOKUP(B268,'X10'!$B:$AZ,5,FALSE)),IF($X$1=11,(VLOOKUP(B268,'X11'!$B:$AZ,5,FALSE)),IF($X$1=12,(VLOOKUP(B268,'X12'!$B:$AZ,5,FALSE)),IF($X$1=13,(VLOOKUP(B268,'X13'!$B:$AZ,5,FALSE)),"B"))))))))))))))=TRUE," ",(IF($X$1=1,(VLOOKUP(B268,'X1'!$B:$AZ,5,FALSE)),IF($X$1=2,(VLOOKUP(B268,'X2'!$B:$AZ,5,FALSE)),IF($X$1=3,(VLOOKUP(B268,'X3'!$B:$AZ,5,FALSE)),IF($X$1=4,(VLOOKUP(B268,'X4'!$B:$AZ,5,FALSE)),IF($X$1=5,(VLOOKUP(B268,'X5'!$B:$AZ,5,FALSE)),IF($X$1=6,(VLOOKUP(B268,'X6'!$B:$AZ,5,FALSE)),IF($X$1=7,(VLOOKUP(B268,'X7'!$B:$AZ,5,FALSE)),IF($X$1=8,(VLOOKUP(B268,'X8'!$B:$AZ,5,FALSE)),IF($X$1=9,(VLOOKUP(B268,'X9'!$B:$AZ,5,FALSE)),IF($X$1=10,(VLOOKUP(B268,'X10'!$B:$AZ,5,FALSE)),IF($X$1=11,(VLOOKUP(B268,'X11'!$B:$AZ,5,FALSE)),IF($X$1=12,(VLOOKUP(B268,'X12'!$B:$AZ,5,FALSE)),IF($X$1=13,(VLOOKUP(B268,'X13'!$B:$AZ,5,FALSE)),"B")))))))))))))))</f>
        <v xml:space="preserve"> </v>
      </c>
      <c r="L268" s="184" t="str">
        <f ca="1">IF(ISERROR(IF($X$1=1,(VLOOKUP(B268,'X1'!$B:$AZ,9,FALSE)),IF($X$1=2,(VLOOKUP(B268,'X2'!$B:$AZ,9,FALSE)),IF($X$1=3,(VLOOKUP(B268,'X3'!$B:$AZ,9,FALSE)),IF($X$1=4,(VLOOKUP(B268,'X4'!$B:$AZ,9,FALSE)),IF($X$1=5,(VLOOKUP(B268,'X5'!$B:$AZ,9,FALSE)),IF($X$1=6,(VLOOKUP(B268,'X6'!$B:$AZ,9,FALSE)),IF($X$1=7,(VLOOKUP(B268,'X7'!$B:$AZ,9,FALSE)),IF($X$1=8,(VLOOKUP(B268,'X8'!$B:$AZ,9,FALSE)),IF($X$1=9,(VLOOKUP(B268,'X9'!$B:$AZ,9,FALSE)),IF($X$1=10,(VLOOKUP(B268,'X10'!$B:$AZ,9,FALSE)),IF($X$1=11,(VLOOKUP(B268,'X11'!$B:$AZ,9,FALSE)),IF($X$1=12,(VLOOKUP(B268,'X12'!$B:$AZ,9,FALSE)),IF($X$1=13,(VLOOKUP(B268,'X13'!$B:$AZ,9,FALSE)),"B"))))))))))))))=TRUE," ",(IF($X$1=1,(VLOOKUP(B268,'X1'!$B:$AZ,9,FALSE)),IF($X$1=2,(VLOOKUP(B268,'X2'!$B:$AZ,9,FALSE)),IF($X$1=3,(VLOOKUP(B268,'X3'!$B:$AZ,9,FALSE)),IF($X$1=4,(VLOOKUP(B268,'X4'!$B:$AZ,9,FALSE)),IF($X$1=5,(VLOOKUP(B268,'X5'!$B:$AZ,9,FALSE)),IF($X$1=6,(VLOOKUP(B268,'X6'!$B:$AZ,9,FALSE)),IF($X$1=7,(VLOOKUP(B268,'X7'!$B:$AZ,9,FALSE)),IF($X$1=8,(VLOOKUP(B268,'X8'!$B:$AZ,9,FALSE)),IF($X$1=9,(VLOOKUP(B268,'X9'!$B:$AZ,9,FALSE)),IF($X$1=10,(VLOOKUP(B268,'X10'!$B:$AZ,9,FALSE)),IF($X$1=11,(VLOOKUP(B268,'X11'!$B:$AZ,9,FALSE)),IF($X$1=12,(VLOOKUP(B268,'X12'!$B:$AZ,9,FALSE)),IF($X$1=13,(VLOOKUP(B268,'X13'!$B:$AZ,9,FALSE)),"B")))))))))))))))</f>
        <v xml:space="preserve"> </v>
      </c>
      <c r="M268" s="184" t="str">
        <f ca="1">IF(ISERROR(IF($X$1=1,(VLOOKUP(B268,'X1'!$B:$AZ,10,FALSE)),IF($X$1=2,(VLOOKUP(B268,'X2'!$B:$AZ,10,FALSE)),IF($X$1=3,(VLOOKUP(B268,'X3'!$B:$AZ,10,FALSE)),IF($X$1=4,(VLOOKUP(B268,'X4'!$B:$AZ,10,FALSE)),IF($X$1=5,(VLOOKUP(B268,'X5'!$B:$AZ,10,FALSE)),IF($X$1=6,(VLOOKUP(B268,'X6'!$B:$AZ,10,FALSE)),IF($X$1=7,(VLOOKUP(B268,'X7'!$B:$AZ,10,FALSE)),IF($X$1=8,(VLOOKUP(B268,'X8'!$B:$AZ,10,FALSE)),IF($X$1=9,(VLOOKUP(B268,'X9'!$B:$AZ,10,FALSE)),IF($X$1=10,(VLOOKUP(B268,'X10'!$B:$AZ,10,FALSE)),IF($X$1=11,(VLOOKUP(B268,'X11'!$B:$AZ,10,FALSE)),IF($X$1=12,(VLOOKUP(B268,'X12'!$B:$AZ,10,FALSE)),IF($X$1=13,(VLOOKUP(B268,'X13'!$B:$AZ,10,FALSE)),"B"))))))))))))))=TRUE," ",(IF($X$1=1,(VLOOKUP(B268,'X1'!$B:$AZ,10,FALSE)),IF($X$1=2,(VLOOKUP(B268,'X2'!$B:$AZ,10,FALSE)),IF($X$1=3,(VLOOKUP(B268,'X3'!$B:$AZ,10,FALSE)),IF($X$1=4,(VLOOKUP(B268,'X4'!$B:$AZ,10,FALSE)),IF($X$1=5,(VLOOKUP(B268,'X5'!$B:$AZ,10,FALSE)),IF($X$1=6,(VLOOKUP(B268,'X6'!$B:$AZ,10,FALSE)),IF($X$1=7,(VLOOKUP(B268,'X7'!$B:$AZ,10,FALSE)),IF($X$1=8,(VLOOKUP(B268,'X8'!$B:$AZ,10,FALSE)),IF($X$1=9,(VLOOKUP(B268,'X9'!$B:$AZ,10,FALSE)),IF($X$1=10,(VLOOKUP(B268,'X10'!$B:$AZ,10,FALSE)),IF($X$1=11,(VLOOKUP(B268,'X11'!$B:$AZ,10,FALSE)),IF($X$1=12,(VLOOKUP(B268,'X12'!$B:$AZ,10,FALSE)),IF($X$1=13,(VLOOKUP(B268,'X13'!$B:$AZ,10,FALSE)),"B")))))))))))))))</f>
        <v xml:space="preserve"> </v>
      </c>
      <c r="N268" s="185" t="str">
        <f ca="1">IF(ISERROR(IF($X$1=1,(VLOOKUP(B268,'X1'!$B:$AZ,45,FALSE)),IF($X$1=2,(VLOOKUP(B268,'X2'!$B:$AZ,45,FALSE)),IF($X$1=3,(VLOOKUP(B268,'X3'!$B:$AZ,45,FALSE)),IF($X$1=4,(VLOOKUP(B268,'X4'!$B:$AZ,45,FALSE)),IF($X$1=5,(VLOOKUP(B268,'X5'!$B:$AZ,45,FALSE)),IF($X$1=6,(VLOOKUP(B268,'X6'!$B:$AZ,45,FALSE)),IF($X$1=7,(VLOOKUP(B268,'X7'!$B:$AZ,45,FALSE)),IF($X$1=8,(VLOOKUP(B268,'X8'!$B:$AZ,45,FALSE)),IF($X$1=9,(VLOOKUP(B268,'X9'!$B:$AZ,45,FALSE)),IF($X$1=10,(VLOOKUP(B268,'X10'!$B:$AZ,45,FALSE)),IF($X$1=11,(VLOOKUP(B268,'X11'!$B:$AZ,45,FALSE)),IF($X$1=12,(VLOOKUP(B268,'X12'!$B:$AZ,45,FALSE)),IF($X$1=13,(VLOOKUP(B268,'X13'!$B:$AZ,45,FALSE)),"B"))))))))))))))=TRUE," ",(IF($X$1=1,(VLOOKUP(B268,'X1'!$B:$AZ,45,FALSE)),IF($X$1=2,(VLOOKUP(B268,'X2'!$B:$AZ,45,FALSE)),IF($X$1=3,(VLOOKUP(B268,'X3'!$B:$AZ,45,FALSE)),IF($X$1=4,(VLOOKUP(B268,'X4'!$B:$AZ,45,FALSE)),IF($X$1=5,(VLOOKUP(B268,'X5'!$B:$AZ,45,FALSE)),IF($X$1=6,(VLOOKUP(B268,'X6'!$B:$AZ,45,FALSE)),IF($X$1=7,(VLOOKUP(B268,'X7'!$B:$AZ,45,FALSE)),IF($X$1=8,(VLOOKUP(B268,'X8'!$B:$AZ,45,FALSE)),IF($X$1=9,(VLOOKUP(B268,'X9'!$B:$AZ,45,FALSE)),IF($X$1=10,(VLOOKUP(B268,'X10'!$B:$AZ,45,FALSE)),IF($X$1=11,(VLOOKUP(B268,'X11'!$B:$AZ,45,FALSE)),IF($X$1=12,(VLOOKUP(B268,'X12'!$B:$AZ,45,FALSE)),IF($X$1=13,(VLOOKUP(B268,'X13'!$B:$AZ,45,FALSE)),"B")))))))))))))))</f>
        <v xml:space="preserve"> </v>
      </c>
      <c r="O268" s="184" t="str">
        <f ca="1">IF(ISERROR(IF($X$1=1,(VLOOKUP(B268,'X1'!$B:$AZ,11,FALSE)),IF($X$1=2,(VLOOKUP(B268,'X2'!$B:$AZ,11,FALSE)),IF($X$1=3,(VLOOKUP(B268,'X3'!$B:$AZ,11,FALSE)),IF($X$1=4,(VLOOKUP(B268,'X4'!$B:$AZ,11,FALSE)),IF($X$1=5,(VLOOKUP(B268,'X5'!$B:$AZ,11,FALSE)),IF($X$1=6,(VLOOKUP(B268,'X6'!$B:$AZ,11,FALSE)),IF($X$1=7,(VLOOKUP(B268,'X7'!$B:$AZ,11,FALSE)),IF($X$1=8,(VLOOKUP(B268,'X8'!$B:$AZ,11,FALSE)),IF($X$1=9,(VLOOKUP(B268,'X9'!$B:$AZ,11,FALSE)),IF($X$1=10,(VLOOKUP(B268,'X10'!$B:$AZ,11,FALSE)),IF($X$1=11,(VLOOKUP(B268,'X11'!$B:$AZ,11,FALSE)),IF($X$1=12,(VLOOKUP(B268,'X12'!$B:$AZ,11,FALSE)),IF($X$1=13,(VLOOKUP(B268,'X13'!$B:$AZ,11,FALSE)),"B"))))))))))))))=TRUE," ",(IF($X$1=1,(VLOOKUP(B268,'X1'!$B:$AZ,11,FALSE)),IF($X$1=2,(VLOOKUP(B268,'X2'!$B:$AZ,11,FALSE)),IF($X$1=3,(VLOOKUP(B268,'X3'!$B:$AZ,11,FALSE)),IF($X$1=4,(VLOOKUP(B268,'X4'!$B:$AZ,11,FALSE)),IF($X$1=5,(VLOOKUP(B268,'X5'!$B:$AZ,11,FALSE)),IF($X$1=6,(VLOOKUP(B268,'X6'!$B:$AZ,11,FALSE)),IF($X$1=7,(VLOOKUP(B268,'X7'!$B:$AZ,11,FALSE)),IF($X$1=8,(VLOOKUP(B268,'X8'!$B:$AZ,11,FALSE)),IF($X$1=9,(VLOOKUP(B268,'X9'!$B:$AZ,11,FALSE)),IF($X$1=10,(VLOOKUP(B268,'X10'!$B:$AZ,11,FALSE)),IF($X$1=11,(VLOOKUP(B268,'X11'!$B:$AZ,11,FALSE)),IF($X$1=12,(VLOOKUP(B268,'X12'!$B:$AZ,11,FALSE)),IF($X$1=13,(VLOOKUP(B268,'X13'!$B:$AZ,11,FALSE)),"B")))))))))))))))</f>
        <v xml:space="preserve"> </v>
      </c>
      <c r="P268" s="184" t="str">
        <f ca="1">IF(ISERROR(IF($X$1=1,(VLOOKUP(B268,'X1'!$B:$AZ,12,FALSE)),IF($X$1=2,(VLOOKUP(B268,'X2'!$B:$AZ,12,FALSE)),IF($X$1=3,(VLOOKUP(B268,'X3'!$B:$AZ,12,FALSE)),IF($X$1=4,(VLOOKUP(B268,'X4'!$B:$AZ,12,FALSE)),IF($X$1=5,(VLOOKUP(B268,'X5'!$B:$AZ,12,FALSE)),IF($X$1=6,(VLOOKUP(B268,'X6'!$B:$AZ,12,FALSE)),IF($X$1=7,(VLOOKUP(B268,'X7'!$B:$AZ,12,FALSE)),IF($X$1=8,(VLOOKUP(B268,'X8'!$B:$AZ,12,FALSE)),IF($X$1=9,(VLOOKUP(B268,'X9'!$B:$AZ,12,FALSE)),IF($X$1=10,(VLOOKUP(B268,'X10'!$B:$AZ,12,FALSE)),IF($X$1=11,(VLOOKUP(B268,'X11'!$B:$AZ,12,FALSE)),IF($X$1=12,(VLOOKUP(B268,'X12'!$B:$AZ,12,FALSE)),IF($X$1=13,(VLOOKUP(B268,'X13'!$B:$AZ,12,FALSE)),"B"))))))))))))))=TRUE," ",(IF($X$1=1,(VLOOKUP(B268,'X1'!$B:$AZ,12,FALSE)),IF($X$1=2,(VLOOKUP(B268,'X2'!$B:$AZ,12,FALSE)),IF($X$1=3,(VLOOKUP(B268,'X3'!$B:$AZ,12,FALSE)),IF($X$1=4,(VLOOKUP(B268,'X4'!$B:$AZ,12,FALSE)),IF($X$1=5,(VLOOKUP(B268,'X5'!$B:$AZ,12,FALSE)),IF($X$1=6,(VLOOKUP(B268,'X6'!$B:$AZ,12,FALSE)),IF($X$1=7,(VLOOKUP(B268,'X7'!$B:$AZ,12,FALSE)),IF($X$1=8,(VLOOKUP(B268,'X8'!$B:$AZ,12,FALSE)),IF($X$1=9,(VLOOKUP(B268,'X9'!$B:$AZ,12,FALSE)),IF($X$1=10,(VLOOKUP(B268,'X10'!$B:$AZ,12,FALSE)),IF($X$1=11,(VLOOKUP(B268,'X11'!$B:$AZ,12,FALSE)),IF($X$1=12,(VLOOKUP(B268,'X12'!$B:$AZ,12,FALSE)),IF($X$1=13,(VLOOKUP(B268,'X13'!$B:$AZ,12,FALSE)),"B")))))))))))))))</f>
        <v xml:space="preserve"> </v>
      </c>
      <c r="Q268" s="185" t="str">
        <f ca="1">IF(ISERROR(IF($X$1=1,(VLOOKUP(B268,'X1'!$B:$AZ,46,FALSE)),IF($X$1=2,(VLOOKUP(B268,'X2'!$B:$AZ,46,FALSE)),IF($X$1=3,(VLOOKUP(B268,'X3'!$B:$AZ,46,FALSE)),IF($X$1=4,(VLOOKUP(B268,'X4'!$B:$AZ,46,FALSE)),IF($X$1=5,(VLOOKUP(B268,'X5'!$B:$AZ,46,FALSE)),IF($X$1=6,(VLOOKUP(B268,'X6'!$B:$AZ,46,FALSE)),IF($X$1=7,(VLOOKUP(B268,'X7'!$B:$AZ,46,FALSE)),IF($X$1=8,(VLOOKUP(B268,'X8'!$B:$AZ,46,FALSE)),IF($X$1=9,(VLOOKUP(B268,'X9'!$B:$AZ,46,FALSE)),IF($X$1=10,(VLOOKUP(B268,'X10'!$B:$AZ,46,FALSE)),IF($X$1=11,(VLOOKUP(B268,'X11'!$B:$AZ,46,FALSE)),IF($X$1=12,(VLOOKUP(B268,'X12'!$B:$AZ,46,FALSE)),IF($X$1=13,(VLOOKUP(B268,'X13'!$B:$AZ,46,FALSE)),"B"))))))))))))))=TRUE," ",(IF($X$1=1,(VLOOKUP(B268,'X1'!$B:$AZ,46,FALSE)),IF($X$1=2,(VLOOKUP(B268,'X2'!$B:$AZ,46,FALSE)),IF($X$1=3,(VLOOKUP(B268,'X3'!$B:$AZ,46,FALSE)),IF($X$1=4,(VLOOKUP(B268,'X4'!$B:$AZ,46,FALSE)),IF($X$1=5,(VLOOKUP(B268,'X5'!$B:$AZ,46,FALSE)),IF($X$1=6,(VLOOKUP(B268,'X6'!$B:$AZ,46,FALSE)),IF($X$1=7,(VLOOKUP(B268,'X7'!$B:$AZ,46,FALSE)),IF($X$1=8,(VLOOKUP(B268,'X8'!$B:$AZ,46,FALSE)),IF($X$1=9,(VLOOKUP(B268,'X9'!$B:$AZ,46,FALSE)),IF($X$1=10,(VLOOKUP(B268,'X10'!$B:$AZ,46,FALSE)),IF($X$1=11,(VLOOKUP(B268,'X11'!$B:$AZ,46,FALSE)),IF($X$1=12,(VLOOKUP(B268,'X12'!$B:$AZ,46,FALSE)),IF($X$1=13,(VLOOKUP(B268,'X13'!$B:$AZ,46,FALSE)),"B")))))))))))))))</f>
        <v xml:space="preserve"> </v>
      </c>
      <c r="R268" s="185" t="str">
        <f ca="1">IF(ISERROR(IF($X$1=1,(VLOOKUP(B268,'X1'!$B:$AZ,15,FALSE)),IF($X$1=2,(VLOOKUP(B268,'X2'!$B:$AZ,15,FALSE)),IF($X$1=3,(VLOOKUP(B268,'X3'!$B:$AZ,15,FALSE)),IF($X$1=4,(VLOOKUP(B268,'X4'!$B:$AZ,15,FALSE)),IF($X$1=5,(VLOOKUP(B268,'X5'!$B:$AZ,15,FALSE)),IF($X$1=6,(VLOOKUP(B268,'X6'!$B:$AZ,15,FALSE)),IF($X$1=7,(VLOOKUP(B268,'X7'!$B:$AZ,15,FALSE)),IF($X$1=8,(VLOOKUP(B268,'X8'!$B:$AZ,15,FALSE)),IF($X$1=9,(VLOOKUP(B268,'X9'!$B:$AZ,15,FALSE)),IF($X$1=10,(VLOOKUP(B268,'X10'!$B:$AZ,15,FALSE)),IF($X$1=11,(VLOOKUP(B268,'X11'!$B:$AZ,15,FALSE)),IF($X$1=12,(VLOOKUP(B268,'X12'!$B:$AZ,15,FALSE)),IF($X$1=13,(VLOOKUP(B268,'X13'!$B:$AZ,15,FALSE)),"B"))))))))))))))=TRUE," ",(IF($X$1=1,(VLOOKUP(B268,'X1'!$B:$AZ,15,FALSE)),IF($X$1=2,(VLOOKUP(B268,'X2'!$B:$AZ,15,FALSE)),IF($X$1=3,(VLOOKUP(B268,'X3'!$B:$AZ,15,FALSE)),IF($X$1=4,(VLOOKUP(B268,'X4'!$B:$AZ,15,FALSE)),IF($X$1=5,(VLOOKUP(B268,'X5'!$B:$AZ,15,FALSE)),IF($X$1=6,(VLOOKUP(B268,'X6'!$B:$AZ,15,FALSE)),IF($X$1=7,(VLOOKUP(B268,'X7'!$B:$AZ,15,FALSE)),IF($X$1=8,(VLOOKUP(B268,'X8'!$B:$AZ,15,FALSE)),IF($X$1=9,(VLOOKUP(B268,'X9'!$B:$AZ,15,FALSE)),IF($X$1=10,(VLOOKUP(B268,'X10'!$B:$AZ,15,FALSE)),IF($X$1=11,(VLOOKUP(B268,'X11'!$B:$AZ,15,FALSE)),IF($X$1=12,(VLOOKUP(B268,'X12'!$B:$AZ,15,FALSE)),IF($X$1=13,(VLOOKUP(B268,'X13'!$B:$AZ,15,FALSE)),"B")))))))))))))))</f>
        <v xml:space="preserve"> </v>
      </c>
      <c r="S268" s="185" t="str">
        <f ca="1">IF(ISERROR(IF((IF($X$1=1,(VLOOKUP(B268,'X1'!$B:$AZ,14,FALSE)),(IF($X$1=2,(VLOOKUP(B268,'X2'!$B:$AZ,14,FALSE)),(IF($X$1=3,(VLOOKUP(B268,'X3'!$B:$AZ,14,FALSE)),(IF($X$1=4,(VLOOKUP(B268,'X4'!$B:$AZ,14,FALSE)),(IF($X$1=5,(VLOOKUP(B268,'X5'!$B:$AZ,14,FALSE)),(IF($X$1=6,(VLOOKUP(B268,'X6'!$B:$AZ,14,FALSE)),(IF($X$1=7,(VLOOKUP(B268,'X7'!$B:$AZ,14,FALSE)),(IF($X$1=8,(VLOOKUP(B268,'X8'!$B:$AZ,14,FALSE)),(IF($X$1=9,(VLOOKUP(B268,'X9'!$B:$AZ,14,FALSE)),(IF($X$1=10,(VLOOKUP(B268,'X10'!$B:$AZ,14,FALSE)),(IF($X$1=11,(VLOOKUP(B268,'X11'!$B:$AZ,14,FALSE)),(IF($X$1=12,(VLOOKUP(B268,'X12'!$B:$AZ,14,FALSE)),(VLOOKUP(B268,'X13'!$B:$AZ,14,FALSE))))))))))))))))))))))))))=$V$1," ",(IF($X$1=1,(VLOOKUP(B268,'X1'!$B:$AZ,14,FALSE)),(IF($X$1=2,(VLOOKUP(B268,'X2'!$B:$AZ,14,FALSE)),(IF($X$1=3,(VLOOKUP(B268,'X3'!$B:$AZ,14,FALSE)),(IF($X$1=4,(VLOOKUP(B268,'X4'!$B:$AZ,14,FALSE)),(IF($X$1=5,(VLOOKUP(B268,'X5'!$B:$AZ,14,FALSE)),(IF($X$1=6,(VLOOKUP(B268,'X6'!$B:$AZ,14,FALSE)),(IF($X$1=7,(VLOOKUP(B268,'X7'!$B:$AZ,14,FALSE)),(IF($X$1=8,(VLOOKUP(B268,'X8'!$B:$AZ,14,FALSE)),(IF($X$1=9,(VLOOKUP(B268,'X9'!$B:$AZ,14,FALSE)),(IF($X$1=10,(VLOOKUP(B268,'X10'!$B:$AZ,14,FALSE)),(IF($X$1=11,(VLOOKUP(B268,'X11'!$B:$AZ,14,FALSE)),(IF($X$1=12,(VLOOKUP(B268,'X12'!$B:$AZ,14,FALSE)),(VLOOKUP(B268,'X13'!$B:$AZ,14,FALSE))))))))))))))))))))))))))))=TRUE," ",(IF((IF($X$1=1,(VLOOKUP(B268,'X1'!$B:$AZ,14,FALSE)),(IF($X$1=2,(VLOOKUP(B268,'X2'!$B:$AZ,14,FALSE)),(IF($X$1=3,(VLOOKUP(B268,'X3'!$B:$AZ,14,FALSE)),(IF($X$1=4,(VLOOKUP(B268,'X4'!$B:$AZ,14,FALSE)),(IF($X$1=5,(VLOOKUP(B268,'X5'!$B:$AZ,14,FALSE)),(IF($X$1=6,(VLOOKUP(B268,'X6'!$B:$AZ,14,FALSE)),(IF($X$1=7,(VLOOKUP(B268,'X7'!$B:$AZ,14,FALSE)),(IF($X$1=8,(VLOOKUP(B268,'X8'!$B:$AZ,14,FALSE)),(IF($X$1=9,(VLOOKUP(B268,'X9'!$B:$AZ,14,FALSE)),(IF($X$1=10,(VLOOKUP(B268,'X10'!$B:$AZ,14,FALSE)),(IF($X$1=11,(VLOOKUP(B268,'X11'!$B:$AZ,14,FALSE)),(IF($X$1=12,(VLOOKUP(B268,'X12'!$B:$AZ,14,FALSE)),(VLOOKUP(B268,'X13'!$B:$AZ,14,FALSE))))))))))))))))))))))))))=$V$1," ",(IF($X$1=1,(VLOOKUP(B268,'X1'!$B:$AZ,14,FALSE)),(IF($X$1=2,(VLOOKUP(B268,'X2'!$B:$AZ,14,FALSE)),(IF($X$1=3,(VLOOKUP(B268,'X3'!$B:$AZ,14,FALSE)),(IF($X$1=4,(VLOOKUP(B268,'X4'!$B:$AZ,14,FALSE)),(IF($X$1=5,(VLOOKUP(B268,'X5'!$B:$AZ,14,FALSE)),(IF($X$1=6,(VLOOKUP(B268,'X6'!$B:$AZ,14,FALSE)),(IF($X$1=7,(VLOOKUP(B268,'X7'!$B:$AZ,14,FALSE)),(IF($X$1=8,(VLOOKUP(B268,'X8'!$B:$AZ,14,FALSE)),(IF($X$1=9,(VLOOKUP(B268,'X9'!$B:$AZ,14,FALSE)),(IF($X$1=10,(VLOOKUP(B268,'X10'!$B:$AZ,14,FALSE)),(IF($X$1=11,(VLOOKUP(B268,'X11'!$B:$AZ,14,FALSE)),(IF($X$1=12,(VLOOKUP(B268,'X12'!$B:$AZ,14,FALSE)),(VLOOKUP(B268,'X13'!$B:$AZ,14,FALSE)))))))))))))))))))))))))))))</f>
        <v xml:space="preserve"> </v>
      </c>
    </row>
    <row r="269" spans="1:19" ht="14.1" customHeight="1" x14ac:dyDescent="0.2">
      <c r="A269" s="156" t="s">
        <v>1058</v>
      </c>
      <c r="B269" s="122" t="str">
        <f>IF(ISERROR(IF($U$16=1,(VLOOKUP(A269,$AC$89:$AH$125,2,FALSE)),IF((IF($X$1=1,'X1'!B228,(IF($X$1=2,'X2'!B228,(IF($X$1=3,'X3'!B228,(IF($X$1=4,'X4'!B228,(IF($X$1=5,'X5'!B228,(IF($X$1=6,'X6'!B228,(IF($X$1=7,'X7'!B228,(IF($X$1=8,'X8'!B228,(IF($X$1=9,'X9'!B228,(IF($X$1=10,'X10'!B228,(IF($X$1=11,'X11'!B228,(IF($X$1=12,'X12'!B228,'X13'!B228))))))))))))))))))))))))="","",(IF($X$1=1,'X1'!B228,(IF($X$1=2,'X2'!B228,(IF($X$1=3,'X3'!B228,(IF($X$1=4,'X4'!B228,(IF($X$1=5,'X5'!B228,(IF($X$1=6,'X6'!B228,(IF($X$1=7,'X7'!B228,(IF($X$1=8,'X8'!B228,(IF($X$1=9,'X9'!B228,(IF($X$1=10,'X10'!B228,(IF($X$1=11,'X11'!B228,(IF($X$1=12,'X12'!B228,'X13'!B228)))))))))))))))))))))))))))=TRUE," ",(IF($U$16=1,(VLOOKUP(A269,$AC$89:$AH$125,2,FALSE)),IF((IF($X$1=1,'X1'!B228,(IF($X$1=2,'X2'!B228,(IF($X$1=3,'X3'!B228,(IF($X$1=4,'X4'!B228,(IF($X$1=5,'X5'!B228,(IF($X$1=6,'X6'!B228,(IF($X$1=7,'X7'!B228,(IF($X$1=8,'X8'!B228,(IF($X$1=9,'X9'!B228,(IF($X$1=10,'X10'!B228,(IF($X$1=11,'X11'!B228,(IF($X$1=12,'X12'!B228,'X13'!B228))))))))))))))))))))))))="","",(IF($X$1=1,'X1'!B228,(IF($X$1=2,'X2'!B228,(IF($X$1=3,'X3'!B228,(IF($X$1=4,'X4'!B228,(IF($X$1=5,'X5'!B228,(IF($X$1=6,'X6'!B228,(IF($X$1=7,'X7'!B228,(IF($X$1=8,'X8'!B228,(IF($X$1=9,'X9'!B228,(IF($X$1=10,'X10'!B228,(IF($X$1=11,'X11'!B228,(IF($X$1=12,'X12'!B228,'X13'!B228))))))))))))))))))))))))))))</f>
        <v/>
      </c>
      <c r="C269" s="181" t="str">
        <f ca="1">IF(ISERROR(IF($X$1=1,(VLOOKUP(B269,'X1'!$B:$AZ,47,FALSE)),IF($X$1=2,(VLOOKUP(B269,'X2'!$B:$AZ,47,FALSE)),IF($X$1=3,(VLOOKUP(B269,'X3'!$B:$AZ,47,FALSE)),IF($X$1=4,(VLOOKUP(B269,'X4'!$B:$AZ,47,FALSE)),IF($X$1=5,(VLOOKUP(B269,'X5'!$B:$AZ,47,FALSE)),IF($X$1=6,(VLOOKUP(B269,'X6'!$B:$AZ,47,FALSE)),IF($X$1=7,(VLOOKUP(B269,'X7'!$B:$AZ,47,FALSE)),IF($X$1=8,(VLOOKUP(B269,'X8'!$B:$AZ,47,FALSE)),IF($X$1=9,(VLOOKUP(B269,'X9'!$B:$AZ,47,FALSE)),IF($X$1=10,(VLOOKUP(B269,'X10'!$B:$AZ,47,FALSE)),IF($X$1=11,(VLOOKUP(B269,'X11'!$B:$AZ,47,FALSE)),IF($X$1=12,(VLOOKUP(B269,'X12'!$B:$AZ,47,FALSE)),IF($X$1=13,(VLOOKUP(B269,'X13'!$B:$AZ,47,FALSE)),"B"))))))))))))))=TRUE," ",(IF($X$1=1,(VLOOKUP(B269,'X1'!$B:$AZ,47,FALSE)),IF($X$1=2,(VLOOKUP(B269,'X2'!$B:$AZ,47,FALSE)),IF($X$1=3,(VLOOKUP(B269,'X3'!$B:$AZ,47,FALSE)),IF($X$1=4,(VLOOKUP(B269,'X4'!$B:$AZ,47,FALSE)),IF($X$1=5,(VLOOKUP(B269,'X5'!$B:$AZ,47,FALSE)),IF($X$1=6,(VLOOKUP(B269,'X6'!$B:$AZ,47,FALSE)),IF($X$1=7,(VLOOKUP(B269,'X7'!$B:$AZ,47,FALSE)),IF($X$1=8,(VLOOKUP(B269,'X8'!$B:$AZ,47,FALSE)),IF($X$1=9,(VLOOKUP(B269,'X9'!$B:$AZ,47,FALSE)),IF($X$1=10,(VLOOKUP(B269,'X10'!$B:$AZ,47,FALSE)),IF($X$1=11,(VLOOKUP(B269,'X11'!$B:$AZ,47,FALSE)),IF($X$1=12,(VLOOKUP(B269,'X12'!$B:$AZ,47,FALSE)),IF($X$1=13,(VLOOKUP(B269,'X13'!$B:$AZ,47,FALSE)),"B")))))))))))))))</f>
        <v xml:space="preserve"> </v>
      </c>
      <c r="D269" s="181" t="str">
        <f ca="1">IF(ISERROR(IF($X$1=1,(VLOOKUP(B269,'X1'!$B:$AP,41,FALSE)),IF($X$1=2,(VLOOKUP(B269,'X2'!$B:$AP,41,FALSE)),IF($X$1=3,(VLOOKUP(B269,'X3'!$B:$AP,41,FALSE)),IF($X$1=4,(VLOOKUP(B269,'X4'!$B:$AP,41,FALSE)),IF($X$1=5,(VLOOKUP(B269,'X5'!$B:$AP,41,FALSE)),IF($X$1=6,(VLOOKUP(B269,'X6'!$B:$AP,41,FALSE)),IF($X$1=7,(VLOOKUP(B269,'X7'!$B:$AP,41,FALSE)),IF($X$1=8,(VLOOKUP(B269,'X8'!$B:$AP,41,FALSE)),IF($X$1=9,(VLOOKUP(B269,'X9'!$B:$AP,41,FALSE)),IF($X$1=10,(VLOOKUP(B269,'X10'!$B:$AP,41,FALSE)),IF($X$1=11,(VLOOKUP(B269,'X11'!$B:$AP,41,FALSE)),IF($X$1=12,(VLOOKUP(B269,'X12'!$B:$AP,41,FALSE)),IF($X$1=13,(VLOOKUP(B269,'X13'!$B:$AP,41,FALSE)),"B"))))))))))))))=TRUE," ",(IF($X$1=1,(VLOOKUP(B269,'X1'!$B:$AP,41,FALSE)),IF($X$1=2,(VLOOKUP(B269,'X2'!$B:$AP,41,FALSE)),IF($X$1=3,(VLOOKUP(B269,'X3'!$B:$AP,41,FALSE)),IF($X$1=4,(VLOOKUP(B269,'X4'!$B:$AP,41,FALSE)),IF($X$1=5,(VLOOKUP(B269,'X5'!$B:$AP,41,FALSE)),IF($X$1=6,(VLOOKUP(B269,'X6'!$B:$AP,41,FALSE)),IF($X$1=7,(VLOOKUP(B269,'X7'!$B:$AP,41,FALSE)),IF($X$1=8,(VLOOKUP(B269,'X8'!$B:$AP,41,FALSE)),IF($X$1=9,(VLOOKUP(B269,'X9'!$B:$AP,41,FALSE)),IF($X$1=10,(VLOOKUP(B269,'X10'!$B:$AP,41,FALSE)),IF($X$1=11,(VLOOKUP(B269,'X11'!$B:$AP,41,FALSE)),IF($X$1=12,(VLOOKUP(B269,'X12'!$B:$AP,41,FALSE)),IF($X$1=13,(VLOOKUP(B269,'X13'!$B:$AP,41,FALSE)),"B")))))))))))))))</f>
        <v xml:space="preserve"> </v>
      </c>
      <c r="E269" s="182" t="str">
        <f ca="1">IF(ISERROR(IF($X$1=1,(VLOOKUP(B269,'X1'!$B:$AP,7,FALSE)),IF($X$1=2,(VLOOKUP(B269,'X2'!$B:$AP,7,FALSE)),IF($X$1=3,(VLOOKUP(B269,'X3'!$B:$AP,7,FALSE)),IF($X$1=4,(VLOOKUP(B269,'X4'!$B:$AP,7,FALSE)),IF($X$1=5,(VLOOKUP(B269,'X5'!$B:$AP,7,FALSE)),IF($X$1=6,(VLOOKUP(B269,'X6'!$B:$AP,7,FALSE)),IF($X$1=7,(VLOOKUP(B269,'X7'!$B:$AP,7,FALSE)),IF($X$1=8,(VLOOKUP(B269,'X8'!$B:$AP,7,FALSE)),IF($X$1=9,(VLOOKUP(B269,'X9'!$B:$AP,7,FALSE)),IF($X$1=10,(VLOOKUP(B269,'X10'!$B:$AP,7,FALSE)),IF($X$1=11,(VLOOKUP(B269,'X11'!$B:$AP,7,FALSE)),IF($X$1=12,(VLOOKUP(B269,'X12'!$B:$AP,7,FALSE)),IF($X$1=13,(VLOOKUP(B269,'X13'!$B:$AP,7,FALSE)),"B"))))))))))))))=TRUE," ",(IF($X$1=1,(VLOOKUP(B269,'X1'!$B:$AP,7,FALSE)),IF($X$1=2,(VLOOKUP(B269,'X2'!$B:$AP,7,FALSE)),IF($X$1=3,(VLOOKUP(B269,'X3'!$B:$AP,7,FALSE)),IF($X$1=4,(VLOOKUP(B269,'X4'!$B:$AP,7,FALSE)),IF($X$1=5,(VLOOKUP(B269,'X5'!$B:$AP,7,FALSE)),IF($X$1=6,(VLOOKUP(B269,'X6'!$B:$AP,7,FALSE)),IF($X$1=7,(VLOOKUP(B269,'X7'!$B:$AP,7,FALSE)),IF($X$1=8,(VLOOKUP(B269,'X8'!$B:$AP,7,FALSE)),IF($X$1=9,(VLOOKUP(B269,'X9'!$B:$AP,7,FALSE)),IF($X$1=10,(VLOOKUP(B269,'X10'!$B:$AP,7,FALSE)),IF($X$1=11,(VLOOKUP(B269,'X11'!$B:$AP,7,FALSE)),IF($X$1=12,(VLOOKUP(B269,'X12'!$B:$AP,7,FALSE)),IF($X$1=13,(VLOOKUP(B269,'X13'!$B:$AP,7,FALSE)),"B")))))))))))))))</f>
        <v xml:space="preserve"> </v>
      </c>
      <c r="F269" s="182" t="str">
        <f ca="1">IF(ISERROR(IF((IF($X$1=1,(VLOOKUP(B269,'X1'!$B:$AO,6,FALSE)),(IF($X$1=2,(VLOOKUP(B269,'X2'!$B:$AO,6,FALSE)),(IF($X$1=3,(VLOOKUP(B269,'X3'!$B:$AO,6,FALSE)),(IF($X$1=4,(VLOOKUP(B269,'X4'!$B:$AO,6,FALSE)),(IF($X$1=5,(VLOOKUP(B269,'X5'!$B:$AO,6,FALSE)),(IF($X$1=6,(VLOOKUP(B269,'X6'!$B:$AO,6,FALSE)),(IF($X$1=7,(VLOOKUP(B269,'X7'!$B:$AO,6,FALSE)),(IF($X$1=8,(VLOOKUP(B269,'X8'!$B:$AO,6,FALSE)),(IF($X$1=9,(VLOOKUP(B269,'X9'!$B:$AO,6,FALSE)),(IF($X$1=10,(VLOOKUP(B269,'X10'!$B:$AO,6,FALSE)),(IF($X$1=11,(VLOOKUP(B269,'X11'!$B:$AO,6,FALSE)),(IF($X$1=12,(VLOOKUP(B269,'X12'!$B:$AO,6,FALSE)),(VLOOKUP(B269,'X13'!$B:$AO,6,FALSE))))))))))))))))))))))))))=$V$1," ",(IF($X$1=1,(VLOOKUP(B269,'X1'!$B:$AO,6,FALSE)),(IF($X$1=2,(VLOOKUP(B269,'X2'!$B:$AO,6,FALSE)),(IF($X$1=3,(VLOOKUP(B269,'X3'!$B:$AO,6,FALSE)),(IF($X$1=4,(VLOOKUP(B269,'X4'!$B:$AO,6,FALSE)),(IF($X$1=5,(VLOOKUP(B269,'X5'!$B:$AO,6,FALSE)),(IF($X$1=6,(VLOOKUP(B269,'X6'!$B:$AO,6,FALSE)),(IF($X$1=7,(VLOOKUP(B269,'X7'!$B:$AO,6,FALSE)),(IF($X$1=8,(VLOOKUP(B269,'X8'!$B:$AO,6,FALSE)),(IF($X$1=9,(VLOOKUP(B269,'X9'!$B:$AO,6,FALSE)),(IF($X$1=10,(VLOOKUP(B269,'X10'!$B:$AO,6,FALSE)),(IF($X$1=11,(VLOOKUP(B269,'X11'!$B:$AO,6,FALSE)),(IF($X$1=12,(VLOOKUP(B269,'X12'!$B:$AO,6,FALSE)),(VLOOKUP(B269,'X13'!$B:$AO,6,FALSE))))))))))))))))))))))))))))=TRUE," ",(IF((IF($X$1=1,(VLOOKUP(B269,'X1'!$B:$AO,6,FALSE)),(IF($X$1=2,(VLOOKUP(B269,'X2'!$B:$AO,6,FALSE)),(IF($X$1=3,(VLOOKUP(B269,'X3'!$B:$AO,6,FALSE)),(IF($X$1=4,(VLOOKUP(B269,'X4'!$B:$AO,6,FALSE)),(IF($X$1=5,(VLOOKUP(B269,'X5'!$B:$AO,6,FALSE)),(IF($X$1=6,(VLOOKUP(B269,'X6'!$B:$AO,6,FALSE)),(IF($X$1=7,(VLOOKUP(B269,'X7'!$B:$AO,6,FALSE)),(IF($X$1=8,(VLOOKUP(B269,'X8'!$B:$AO,6,FALSE)),(IF($X$1=9,(VLOOKUP(B269,'X9'!$B:$AO,6,FALSE)),(IF($X$1=10,(VLOOKUP(B269,'X10'!$B:$AO,6,FALSE)),(IF($X$1=11,(VLOOKUP(B269,'X11'!$B:$AO,6,FALSE)),(IF($X$1=12,(VLOOKUP(B269,'X12'!$B:$AO,6,FALSE)),(VLOOKUP(B269,'X13'!$B:$AO,6,FALSE))))))))))))))))))))))))))=$V$1," ",(IF($X$1=1,(VLOOKUP(B269,'X1'!$B:$AO,6,FALSE)),(IF($X$1=2,(VLOOKUP(B269,'X2'!$B:$AO,6,FALSE)),(IF($X$1=3,(VLOOKUP(B269,'X3'!$B:$AO,6,FALSE)),(IF($X$1=4,(VLOOKUP(B269,'X4'!$B:$AO,6,FALSE)),(IF($X$1=5,(VLOOKUP(B269,'X5'!$B:$AO,6,FALSE)),(IF($X$1=6,(VLOOKUP(B269,'X6'!$B:$AO,6,FALSE)),(IF($X$1=7,(VLOOKUP(B269,'X7'!$B:$AO,6,FALSE)),(IF($X$1=8,(VLOOKUP(B269,'X8'!$B:$AO,6,FALSE)),(IF($X$1=9,(VLOOKUP(B269,'X9'!$B:$AO,6,FALSE)),(IF($X$1=10,(VLOOKUP(B269,'X10'!$B:$AO,6,FALSE)),(IF($X$1=11,(VLOOKUP(B269,'X11'!$B:$AO,6,FALSE)),(IF($X$1=12,(VLOOKUP(B269,'X12'!$B:$AO,6,FALSE)),(VLOOKUP(B269,'X13'!$B:$AO,6,FALSE)))))))))))))))))))))))))))))</f>
        <v xml:space="preserve"> </v>
      </c>
      <c r="G269" s="182" t="str">
        <f ca="1">IF(ISERROR(IF($X$1=1,(VLOOKUP(B269,'X1'!$B:$AZ,44,FALSE)),IF($X$1=2,(VLOOKUP(B269,'X2'!$B:$AZ,44,FALSE)),IF($X$1=3,(VLOOKUP(B269,'X3'!$B:$AZ,44,FALSE)),IF($X$1=4,(VLOOKUP(B269,'X4'!$B:$AZ,44,FALSE)),IF($X$1=5,(VLOOKUP(B269,'X5'!$B:$AZ,44,FALSE)),IF($X$1=6,(VLOOKUP(B269,'X6'!$B:$AZ,44,FALSE)),IF($X$1=7,(VLOOKUP(B269,'X7'!$B:$AZ,44,FALSE)),IF($X$1=8,(VLOOKUP(B269,'X8'!$B:$AZ,44,FALSE)),IF($X$1=9,(VLOOKUP(B269,'X9'!$B:$AZ,44,FALSE)),IF($X$1=10,(VLOOKUP(B269,'X10'!$B:$AZ,44,FALSE)),IF($X$1=11,(VLOOKUP(B269,'X11'!$B:$AZ,44,FALSE)),IF($X$1=12,(VLOOKUP(B269,'X12'!$B:$AZ,44,FALSE)),IF($X$1=13,(VLOOKUP(B269,'X13'!$B:$AZ,44,FALSE)),"B"))))))))))))))=TRUE," ",(IF($X$1=1,(VLOOKUP(B269,'X1'!$B:$AZ,44,FALSE)),IF($X$1=2,(VLOOKUP(B269,'X2'!$B:$AZ,44,FALSE)),IF($X$1=3,(VLOOKUP(B269,'X3'!$B:$AZ,44,FALSE)),IF($X$1=4,(VLOOKUP(B269,'X4'!$B:$AZ,44,FALSE)),IF($X$1=5,(VLOOKUP(B269,'X5'!$B:$AZ,44,FALSE)),IF($X$1=6,(VLOOKUP(B269,'X6'!$B:$AZ,44,FALSE)),IF($X$1=7,(VLOOKUP(B269,'X7'!$B:$AZ,44,FALSE)),IF($X$1=8,(VLOOKUP(B269,'X8'!$B:$AZ,44,FALSE)),IF($X$1=9,(VLOOKUP(B269,'X9'!$B:$AZ,44,FALSE)),IF($X$1=10,(VLOOKUP(B269,'X10'!$B:$AZ,44,FALSE)),IF($X$1=11,(VLOOKUP(B269,'X11'!$B:$AZ,44,FALSE)),IF($X$1=12,(VLOOKUP(B269,'X12'!$B:$AZ,44,FALSE)),IF($X$1=13,(VLOOKUP(B269,'X13'!$B:$AZ,44,FALSE)),"B")))))))))))))))</f>
        <v xml:space="preserve"> </v>
      </c>
      <c r="H269" s="182" t="str">
        <f ca="1">IF(ISERROR(IF($X$1=1,(VLOOKUP(B269,'X1'!$B:$AZ,8,FALSE)),IF($X$1=2,(VLOOKUP(B269,'X2'!$B:$AZ,8,FALSE)),IF($X$1=3,(VLOOKUP(B269,'X3'!$B:$AZ,8,FALSE)),IF($X$1=4,(VLOOKUP(B269,'X4'!$B:$AZ,8,FALSE)),IF($X$1=5,(VLOOKUP(B269,'X5'!$B:$AZ,8,FALSE)),IF($X$1=6,(VLOOKUP(B269,'X6'!$B:$AZ,8,FALSE)),IF($X$1=7,(VLOOKUP(B269,'X7'!$B:$AZ,8,FALSE)),IF($X$1=8,(VLOOKUP(B269,'X8'!$B:$AZ,8,FALSE)),IF($X$1=9,(VLOOKUP(B269,'X9'!$B:$AZ,8,FALSE)),IF($X$1=10,(VLOOKUP(B269,'X10'!$B:$AZ,8,FALSE)),IF($X$1=11,(VLOOKUP(B269,'X11'!$B:$AZ,8,FALSE)),IF($X$1=12,(VLOOKUP(B269,'X12'!$B:$AZ,8,FALSE)),IF($X$1=13,(VLOOKUP(B269,'X13'!$B:$AZ,8,FALSE)),"B"))))))))))))))=TRUE," ",(IF($X$1=1,(VLOOKUP(B269,'X1'!$B:$AZ,8,FALSE)),IF($X$1=2,(VLOOKUP(B269,'X2'!$B:$AZ,8,FALSE)),IF($X$1=3,(VLOOKUP(B269,'X3'!$B:$AZ,8,FALSE)),IF($X$1=4,(VLOOKUP(B269,'X4'!$B:$AZ,8,FALSE)),IF($X$1=5,(VLOOKUP(B269,'X5'!$B:$AZ,8,FALSE)),IF($X$1=6,(VLOOKUP(B269,'X6'!$B:$AZ,8,FALSE)),IF($X$1=7,(VLOOKUP(B269,'X7'!$B:$AZ,8,FALSE)),IF($X$1=8,(VLOOKUP(B269,'X8'!$B:$AZ,8,FALSE)),IF($X$1=9,(VLOOKUP(B269,'X9'!$B:$AZ,8,FALSE)),IF($X$1=10,(VLOOKUP(B269,'X10'!$B:$AZ,8,FALSE)),IF($X$1=11,(VLOOKUP(B269,'X11'!$B:$AZ,8,FALSE)),IF($X$1=12,(VLOOKUP(B269,'X12'!$B:$AZ,8,FALSE)),IF($X$1=13,(VLOOKUP(B269,'X13'!$B:$AZ,8,FALSE)),"B")))))))))))))))</f>
        <v xml:space="preserve"> </v>
      </c>
      <c r="I269" s="183" t="str">
        <f ca="1">IF(ISERROR(IF($X$1=1,(VLOOKUP(B269,'X1'!$B:$AZ,2,FALSE)),IF($X$1=2,(VLOOKUP(B269,'X2'!$B:$AZ,2,FALSE)),IF($X$1=3,(VLOOKUP(B269,'X3'!$B:$AZ,2,FALSE)),IF($X$1=4,(VLOOKUP(B269,'X4'!$B:$AZ,2,FALSE)),IF($X$1=5,(VLOOKUP(B269,'X5'!$B:$AZ,2,FALSE)),IF($X$1=6,(VLOOKUP(B269,'X6'!$B:$AZ,2,FALSE)),IF($X$1=7,(VLOOKUP(B269,'X7'!$B:$AZ,2,FALSE)),IF($X$1=8,(VLOOKUP(B269,'X8'!$B:$AZ,2,FALSE)),IF($X$1=9,(VLOOKUP(B269,'X9'!$B:$AZ,2,FALSE)),IF($X$1=10,(VLOOKUP(B269,'X10'!$B:$AZ,2,FALSE)),IF($X$1=11,(VLOOKUP(B269,'X11'!$B:$AZ,2,FALSE)),IF($X$1=12,(VLOOKUP(B269,'X12'!$B:$AZ,2,FALSE)),IF($X$1=13,(VLOOKUP(B269,'X13'!$B:$AZ,2,FALSE)),"B"))))))))))))))=TRUE," ",(IF($X$1=1,(VLOOKUP(B269,'X1'!$B:$AZ,2,FALSE)),IF($X$1=2,(VLOOKUP(B269,'X2'!$B:$AZ,2,FALSE)),IF($X$1=3,(VLOOKUP(B269,'X3'!$B:$AZ,2,FALSE)),IF($X$1=4,(VLOOKUP(B269,'X4'!$B:$AZ,2,FALSE)),IF($X$1=5,(VLOOKUP(B269,'X5'!$B:$AZ,2,FALSE)),IF($X$1=6,(VLOOKUP(B269,'X6'!$B:$AZ,2,FALSE)),IF($X$1=7,(VLOOKUP(B269,'X7'!$B:$AZ,2,FALSE)),IF($X$1=8,(VLOOKUP(B269,'X8'!$B:$AZ,2,FALSE)),IF($X$1=9,(VLOOKUP(B269,'X9'!$B:$AZ,2,FALSE)),IF($X$1=10,(VLOOKUP(B269,'X10'!$B:$AZ,2,FALSE)),IF($X$1=11,(VLOOKUP(B269,'X11'!$B:$AZ,2,FALSE)),IF($X$1=12,(VLOOKUP(B269,'X12'!$B:$AZ,2,FALSE)),IF($X$1=13,(VLOOKUP(B269,'X13'!$B:$AZ,2,FALSE)),"B")))))))))))))))</f>
        <v xml:space="preserve"> </v>
      </c>
      <c r="J269" s="183" t="str">
        <f ca="1">IF(ISERROR(IF($X$1=1,(VLOOKUP(B269,'X1'!$B:$AZ,3,FALSE)),IF($X$1=2,(VLOOKUP(B269,'X2'!$B:$AZ,3,FALSE)),IF($X$1=3,(VLOOKUP(B269,'X3'!$B:$AZ,3,FALSE)),IF($X$1=4,(VLOOKUP(B269,'X4'!$B:$AZ,3,FALSE)),IF($X$1=5,(VLOOKUP(B269,'X5'!$B:$AZ,3,FALSE)),IF($X$1=6,(VLOOKUP(B269,'X6'!$B:$AZ,3,FALSE)),IF($X$1=7,(VLOOKUP(B269,'X7'!$B:$AZ,3,FALSE)),IF($X$1=8,(VLOOKUP(B269,'X8'!$B:$AZ,3,FALSE)),IF($X$1=9,(VLOOKUP(B269,'X9'!$B:$AZ,3,FALSE)),IF($X$1=10,(VLOOKUP(B269,'X10'!$B:$AZ,3,FALSE)),IF($X$1=11,(VLOOKUP(B269,'X11'!$B:$AZ,3,FALSE)),IF($X$1=12,(VLOOKUP(B269,'X12'!$B:$AZ,3,FALSE)),IF($X$1=13,(VLOOKUP(B269,'X13'!$B:$AZ,3,FALSE)),"B"))))))))))))))=TRUE," ",(IF($X$1=1,(VLOOKUP(B269,'X1'!$B:$AZ,3,FALSE)),IF($X$1=2,(VLOOKUP(B269,'X2'!$B:$AZ,3,FALSE)),IF($X$1=3,(VLOOKUP(B269,'X3'!$B:$AZ,3,FALSE)),IF($X$1=4,(VLOOKUP(B269,'X4'!$B:$AZ,3,FALSE)),IF($X$1=5,(VLOOKUP(B269,'X5'!$B:$AZ,3,FALSE)),IF($X$1=6,(VLOOKUP(B269,'X6'!$B:$AZ,3,FALSE)),IF($X$1=7,(VLOOKUP(B269,'X7'!$B:$AZ,3,FALSE)),IF($X$1=8,(VLOOKUP(B269,'X8'!$B:$AZ,3,FALSE)),IF($X$1=9,(VLOOKUP(B269,'X9'!$B:$AZ,3,FALSE)),IF($X$1=10,(VLOOKUP(B269,'X10'!$B:$AZ,3,FALSE)),IF($X$1=11,(VLOOKUP(B269,'X11'!$B:$AZ,3,FALSE)),IF($X$1=12,(VLOOKUP(B269,'X12'!$B:$AZ,3,FALSE)),IF($X$1=13,(VLOOKUP(B269,'X13'!$B:$AZ,3,FALSE)),"B")))))))))))))))</f>
        <v xml:space="preserve"> </v>
      </c>
      <c r="K269" s="183" t="str">
        <f ca="1">IF(ISERROR(IF($X$1=1,(VLOOKUP(B269,'X1'!$B:$AZ,5,FALSE)),IF($X$1=2,(VLOOKUP(B269,'X2'!$B:$AZ,5,FALSE)),IF($X$1=3,(VLOOKUP(B269,'X3'!$B:$AZ,5,FALSE)),IF($X$1=4,(VLOOKUP(B269,'X4'!$B:$AZ,5,FALSE)),IF($X$1=5,(VLOOKUP(B269,'X5'!$B:$AZ,5,FALSE)),IF($X$1=6,(VLOOKUP(B269,'X6'!$B:$AZ,5,FALSE)),IF($X$1=7,(VLOOKUP(B269,'X7'!$B:$AZ,5,FALSE)),IF($X$1=8,(VLOOKUP(B269,'X8'!$B:$AZ,5,FALSE)),IF($X$1=9,(VLOOKUP(B269,'X9'!$B:$AZ,5,FALSE)),IF($X$1=10,(VLOOKUP(B269,'X10'!$B:$AZ,5,FALSE)),IF($X$1=11,(VLOOKUP(B269,'X11'!$B:$AZ,5,FALSE)),IF($X$1=12,(VLOOKUP(B269,'X12'!$B:$AZ,5,FALSE)),IF($X$1=13,(VLOOKUP(B269,'X13'!$B:$AZ,5,FALSE)),"B"))))))))))))))=TRUE," ",(IF($X$1=1,(VLOOKUP(B269,'X1'!$B:$AZ,5,FALSE)),IF($X$1=2,(VLOOKUP(B269,'X2'!$B:$AZ,5,FALSE)),IF($X$1=3,(VLOOKUP(B269,'X3'!$B:$AZ,5,FALSE)),IF($X$1=4,(VLOOKUP(B269,'X4'!$B:$AZ,5,FALSE)),IF($X$1=5,(VLOOKUP(B269,'X5'!$B:$AZ,5,FALSE)),IF($X$1=6,(VLOOKUP(B269,'X6'!$B:$AZ,5,FALSE)),IF($X$1=7,(VLOOKUP(B269,'X7'!$B:$AZ,5,FALSE)),IF($X$1=8,(VLOOKUP(B269,'X8'!$B:$AZ,5,FALSE)),IF($X$1=9,(VLOOKUP(B269,'X9'!$B:$AZ,5,FALSE)),IF($X$1=10,(VLOOKUP(B269,'X10'!$B:$AZ,5,FALSE)),IF($X$1=11,(VLOOKUP(B269,'X11'!$B:$AZ,5,FALSE)),IF($X$1=12,(VLOOKUP(B269,'X12'!$B:$AZ,5,FALSE)),IF($X$1=13,(VLOOKUP(B269,'X13'!$B:$AZ,5,FALSE)),"B")))))))))))))))</f>
        <v xml:space="preserve"> </v>
      </c>
      <c r="L269" s="184" t="str">
        <f ca="1">IF(ISERROR(IF($X$1=1,(VLOOKUP(B269,'X1'!$B:$AZ,9,FALSE)),IF($X$1=2,(VLOOKUP(B269,'X2'!$B:$AZ,9,FALSE)),IF($X$1=3,(VLOOKUP(B269,'X3'!$B:$AZ,9,FALSE)),IF($X$1=4,(VLOOKUP(B269,'X4'!$B:$AZ,9,FALSE)),IF($X$1=5,(VLOOKUP(B269,'X5'!$B:$AZ,9,FALSE)),IF($X$1=6,(VLOOKUP(B269,'X6'!$B:$AZ,9,FALSE)),IF($X$1=7,(VLOOKUP(B269,'X7'!$B:$AZ,9,FALSE)),IF($X$1=8,(VLOOKUP(B269,'X8'!$B:$AZ,9,FALSE)),IF($X$1=9,(VLOOKUP(B269,'X9'!$B:$AZ,9,FALSE)),IF($X$1=10,(VLOOKUP(B269,'X10'!$B:$AZ,9,FALSE)),IF($X$1=11,(VLOOKUP(B269,'X11'!$B:$AZ,9,FALSE)),IF($X$1=12,(VLOOKUP(B269,'X12'!$B:$AZ,9,FALSE)),IF($X$1=13,(VLOOKUP(B269,'X13'!$B:$AZ,9,FALSE)),"B"))))))))))))))=TRUE," ",(IF($X$1=1,(VLOOKUP(B269,'X1'!$B:$AZ,9,FALSE)),IF($X$1=2,(VLOOKUP(B269,'X2'!$B:$AZ,9,FALSE)),IF($X$1=3,(VLOOKUP(B269,'X3'!$B:$AZ,9,FALSE)),IF($X$1=4,(VLOOKUP(B269,'X4'!$B:$AZ,9,FALSE)),IF($X$1=5,(VLOOKUP(B269,'X5'!$B:$AZ,9,FALSE)),IF($X$1=6,(VLOOKUP(B269,'X6'!$B:$AZ,9,FALSE)),IF($X$1=7,(VLOOKUP(B269,'X7'!$B:$AZ,9,FALSE)),IF($X$1=8,(VLOOKUP(B269,'X8'!$B:$AZ,9,FALSE)),IF($X$1=9,(VLOOKUP(B269,'X9'!$B:$AZ,9,FALSE)),IF($X$1=10,(VLOOKUP(B269,'X10'!$B:$AZ,9,FALSE)),IF($X$1=11,(VLOOKUP(B269,'X11'!$B:$AZ,9,FALSE)),IF($X$1=12,(VLOOKUP(B269,'X12'!$B:$AZ,9,FALSE)),IF($X$1=13,(VLOOKUP(B269,'X13'!$B:$AZ,9,FALSE)),"B")))))))))))))))</f>
        <v xml:space="preserve"> </v>
      </c>
      <c r="M269" s="184" t="str">
        <f ca="1">IF(ISERROR(IF($X$1=1,(VLOOKUP(B269,'X1'!$B:$AZ,10,FALSE)),IF($X$1=2,(VLOOKUP(B269,'X2'!$B:$AZ,10,FALSE)),IF($X$1=3,(VLOOKUP(B269,'X3'!$B:$AZ,10,FALSE)),IF($X$1=4,(VLOOKUP(B269,'X4'!$B:$AZ,10,FALSE)),IF($X$1=5,(VLOOKUP(B269,'X5'!$B:$AZ,10,FALSE)),IF($X$1=6,(VLOOKUP(B269,'X6'!$B:$AZ,10,FALSE)),IF($X$1=7,(VLOOKUP(B269,'X7'!$B:$AZ,10,FALSE)),IF($X$1=8,(VLOOKUP(B269,'X8'!$B:$AZ,10,FALSE)),IF($X$1=9,(VLOOKUP(B269,'X9'!$B:$AZ,10,FALSE)),IF($X$1=10,(VLOOKUP(B269,'X10'!$B:$AZ,10,FALSE)),IF($X$1=11,(VLOOKUP(B269,'X11'!$B:$AZ,10,FALSE)),IF($X$1=12,(VLOOKUP(B269,'X12'!$B:$AZ,10,FALSE)),IF($X$1=13,(VLOOKUP(B269,'X13'!$B:$AZ,10,FALSE)),"B"))))))))))))))=TRUE," ",(IF($X$1=1,(VLOOKUP(B269,'X1'!$B:$AZ,10,FALSE)),IF($X$1=2,(VLOOKUP(B269,'X2'!$B:$AZ,10,FALSE)),IF($X$1=3,(VLOOKUP(B269,'X3'!$B:$AZ,10,FALSE)),IF($X$1=4,(VLOOKUP(B269,'X4'!$B:$AZ,10,FALSE)),IF($X$1=5,(VLOOKUP(B269,'X5'!$B:$AZ,10,FALSE)),IF($X$1=6,(VLOOKUP(B269,'X6'!$B:$AZ,10,FALSE)),IF($X$1=7,(VLOOKUP(B269,'X7'!$B:$AZ,10,FALSE)),IF($X$1=8,(VLOOKUP(B269,'X8'!$B:$AZ,10,FALSE)),IF($X$1=9,(VLOOKUP(B269,'X9'!$B:$AZ,10,FALSE)),IF($X$1=10,(VLOOKUP(B269,'X10'!$B:$AZ,10,FALSE)),IF($X$1=11,(VLOOKUP(B269,'X11'!$B:$AZ,10,FALSE)),IF($X$1=12,(VLOOKUP(B269,'X12'!$B:$AZ,10,FALSE)),IF($X$1=13,(VLOOKUP(B269,'X13'!$B:$AZ,10,FALSE)),"B")))))))))))))))</f>
        <v xml:space="preserve"> </v>
      </c>
      <c r="N269" s="185" t="str">
        <f ca="1">IF(ISERROR(IF($X$1=1,(VLOOKUP(B269,'X1'!$B:$AZ,45,FALSE)),IF($X$1=2,(VLOOKUP(B269,'X2'!$B:$AZ,45,FALSE)),IF($X$1=3,(VLOOKUP(B269,'X3'!$B:$AZ,45,FALSE)),IF($X$1=4,(VLOOKUP(B269,'X4'!$B:$AZ,45,FALSE)),IF($X$1=5,(VLOOKUP(B269,'X5'!$B:$AZ,45,FALSE)),IF($X$1=6,(VLOOKUP(B269,'X6'!$B:$AZ,45,FALSE)),IF($X$1=7,(VLOOKUP(B269,'X7'!$B:$AZ,45,FALSE)),IF($X$1=8,(VLOOKUP(B269,'X8'!$B:$AZ,45,FALSE)),IF($X$1=9,(VLOOKUP(B269,'X9'!$B:$AZ,45,FALSE)),IF($X$1=10,(VLOOKUP(B269,'X10'!$B:$AZ,45,FALSE)),IF($X$1=11,(VLOOKUP(B269,'X11'!$B:$AZ,45,FALSE)),IF($X$1=12,(VLOOKUP(B269,'X12'!$B:$AZ,45,FALSE)),IF($X$1=13,(VLOOKUP(B269,'X13'!$B:$AZ,45,FALSE)),"B"))))))))))))))=TRUE," ",(IF($X$1=1,(VLOOKUP(B269,'X1'!$B:$AZ,45,FALSE)),IF($X$1=2,(VLOOKUP(B269,'X2'!$B:$AZ,45,FALSE)),IF($X$1=3,(VLOOKUP(B269,'X3'!$B:$AZ,45,FALSE)),IF($X$1=4,(VLOOKUP(B269,'X4'!$B:$AZ,45,FALSE)),IF($X$1=5,(VLOOKUP(B269,'X5'!$B:$AZ,45,FALSE)),IF($X$1=6,(VLOOKUP(B269,'X6'!$B:$AZ,45,FALSE)),IF($X$1=7,(VLOOKUP(B269,'X7'!$B:$AZ,45,FALSE)),IF($X$1=8,(VLOOKUP(B269,'X8'!$B:$AZ,45,FALSE)),IF($X$1=9,(VLOOKUP(B269,'X9'!$B:$AZ,45,FALSE)),IF($X$1=10,(VLOOKUP(B269,'X10'!$B:$AZ,45,FALSE)),IF($X$1=11,(VLOOKUP(B269,'X11'!$B:$AZ,45,FALSE)),IF($X$1=12,(VLOOKUP(B269,'X12'!$B:$AZ,45,FALSE)),IF($X$1=13,(VLOOKUP(B269,'X13'!$B:$AZ,45,FALSE)),"B")))))))))))))))</f>
        <v xml:space="preserve"> </v>
      </c>
      <c r="O269" s="184" t="str">
        <f ca="1">IF(ISERROR(IF($X$1=1,(VLOOKUP(B269,'X1'!$B:$AZ,11,FALSE)),IF($X$1=2,(VLOOKUP(B269,'X2'!$B:$AZ,11,FALSE)),IF($X$1=3,(VLOOKUP(B269,'X3'!$B:$AZ,11,FALSE)),IF($X$1=4,(VLOOKUP(B269,'X4'!$B:$AZ,11,FALSE)),IF($X$1=5,(VLOOKUP(B269,'X5'!$B:$AZ,11,FALSE)),IF($X$1=6,(VLOOKUP(B269,'X6'!$B:$AZ,11,FALSE)),IF($X$1=7,(VLOOKUP(B269,'X7'!$B:$AZ,11,FALSE)),IF($X$1=8,(VLOOKUP(B269,'X8'!$B:$AZ,11,FALSE)),IF($X$1=9,(VLOOKUP(B269,'X9'!$B:$AZ,11,FALSE)),IF($X$1=10,(VLOOKUP(B269,'X10'!$B:$AZ,11,FALSE)),IF($X$1=11,(VLOOKUP(B269,'X11'!$B:$AZ,11,FALSE)),IF($X$1=12,(VLOOKUP(B269,'X12'!$B:$AZ,11,FALSE)),IF($X$1=13,(VLOOKUP(B269,'X13'!$B:$AZ,11,FALSE)),"B"))))))))))))))=TRUE," ",(IF($X$1=1,(VLOOKUP(B269,'X1'!$B:$AZ,11,FALSE)),IF($X$1=2,(VLOOKUP(B269,'X2'!$B:$AZ,11,FALSE)),IF($X$1=3,(VLOOKUP(B269,'X3'!$B:$AZ,11,FALSE)),IF($X$1=4,(VLOOKUP(B269,'X4'!$B:$AZ,11,FALSE)),IF($X$1=5,(VLOOKUP(B269,'X5'!$B:$AZ,11,FALSE)),IF($X$1=6,(VLOOKUP(B269,'X6'!$B:$AZ,11,FALSE)),IF($X$1=7,(VLOOKUP(B269,'X7'!$B:$AZ,11,FALSE)),IF($X$1=8,(VLOOKUP(B269,'X8'!$B:$AZ,11,FALSE)),IF($X$1=9,(VLOOKUP(B269,'X9'!$B:$AZ,11,FALSE)),IF($X$1=10,(VLOOKUP(B269,'X10'!$B:$AZ,11,FALSE)),IF($X$1=11,(VLOOKUP(B269,'X11'!$B:$AZ,11,FALSE)),IF($X$1=12,(VLOOKUP(B269,'X12'!$B:$AZ,11,FALSE)),IF($X$1=13,(VLOOKUP(B269,'X13'!$B:$AZ,11,FALSE)),"B")))))))))))))))</f>
        <v xml:space="preserve"> </v>
      </c>
      <c r="P269" s="184" t="str">
        <f ca="1">IF(ISERROR(IF($X$1=1,(VLOOKUP(B269,'X1'!$B:$AZ,12,FALSE)),IF($X$1=2,(VLOOKUP(B269,'X2'!$B:$AZ,12,FALSE)),IF($X$1=3,(VLOOKUP(B269,'X3'!$B:$AZ,12,FALSE)),IF($X$1=4,(VLOOKUP(B269,'X4'!$B:$AZ,12,FALSE)),IF($X$1=5,(VLOOKUP(B269,'X5'!$B:$AZ,12,FALSE)),IF($X$1=6,(VLOOKUP(B269,'X6'!$B:$AZ,12,FALSE)),IF($X$1=7,(VLOOKUP(B269,'X7'!$B:$AZ,12,FALSE)),IF($X$1=8,(VLOOKUP(B269,'X8'!$B:$AZ,12,FALSE)),IF($X$1=9,(VLOOKUP(B269,'X9'!$B:$AZ,12,FALSE)),IF($X$1=10,(VLOOKUP(B269,'X10'!$B:$AZ,12,FALSE)),IF($X$1=11,(VLOOKUP(B269,'X11'!$B:$AZ,12,FALSE)),IF($X$1=12,(VLOOKUP(B269,'X12'!$B:$AZ,12,FALSE)),IF($X$1=13,(VLOOKUP(B269,'X13'!$B:$AZ,12,FALSE)),"B"))))))))))))))=TRUE," ",(IF($X$1=1,(VLOOKUP(B269,'X1'!$B:$AZ,12,FALSE)),IF($X$1=2,(VLOOKUP(B269,'X2'!$B:$AZ,12,FALSE)),IF($X$1=3,(VLOOKUP(B269,'X3'!$B:$AZ,12,FALSE)),IF($X$1=4,(VLOOKUP(B269,'X4'!$B:$AZ,12,FALSE)),IF($X$1=5,(VLOOKUP(B269,'X5'!$B:$AZ,12,FALSE)),IF($X$1=6,(VLOOKUP(B269,'X6'!$B:$AZ,12,FALSE)),IF($X$1=7,(VLOOKUP(B269,'X7'!$B:$AZ,12,FALSE)),IF($X$1=8,(VLOOKUP(B269,'X8'!$B:$AZ,12,FALSE)),IF($X$1=9,(VLOOKUP(B269,'X9'!$B:$AZ,12,FALSE)),IF($X$1=10,(VLOOKUP(B269,'X10'!$B:$AZ,12,FALSE)),IF($X$1=11,(VLOOKUP(B269,'X11'!$B:$AZ,12,FALSE)),IF($X$1=12,(VLOOKUP(B269,'X12'!$B:$AZ,12,FALSE)),IF($X$1=13,(VLOOKUP(B269,'X13'!$B:$AZ,12,FALSE)),"B")))))))))))))))</f>
        <v xml:space="preserve"> </v>
      </c>
      <c r="Q269" s="185" t="str">
        <f ca="1">IF(ISERROR(IF($X$1=1,(VLOOKUP(B269,'X1'!$B:$AZ,46,FALSE)),IF($X$1=2,(VLOOKUP(B269,'X2'!$B:$AZ,46,FALSE)),IF($X$1=3,(VLOOKUP(B269,'X3'!$B:$AZ,46,FALSE)),IF($X$1=4,(VLOOKUP(B269,'X4'!$B:$AZ,46,FALSE)),IF($X$1=5,(VLOOKUP(B269,'X5'!$B:$AZ,46,FALSE)),IF($X$1=6,(VLOOKUP(B269,'X6'!$B:$AZ,46,FALSE)),IF($X$1=7,(VLOOKUP(B269,'X7'!$B:$AZ,46,FALSE)),IF($X$1=8,(VLOOKUP(B269,'X8'!$B:$AZ,46,FALSE)),IF($X$1=9,(VLOOKUP(B269,'X9'!$B:$AZ,46,FALSE)),IF($X$1=10,(VLOOKUP(B269,'X10'!$B:$AZ,46,FALSE)),IF($X$1=11,(VLOOKUP(B269,'X11'!$B:$AZ,46,FALSE)),IF($X$1=12,(VLOOKUP(B269,'X12'!$B:$AZ,46,FALSE)),IF($X$1=13,(VLOOKUP(B269,'X13'!$B:$AZ,46,FALSE)),"B"))))))))))))))=TRUE," ",(IF($X$1=1,(VLOOKUP(B269,'X1'!$B:$AZ,46,FALSE)),IF($X$1=2,(VLOOKUP(B269,'X2'!$B:$AZ,46,FALSE)),IF($X$1=3,(VLOOKUP(B269,'X3'!$B:$AZ,46,FALSE)),IF($X$1=4,(VLOOKUP(B269,'X4'!$B:$AZ,46,FALSE)),IF($X$1=5,(VLOOKUP(B269,'X5'!$B:$AZ,46,FALSE)),IF($X$1=6,(VLOOKUP(B269,'X6'!$B:$AZ,46,FALSE)),IF($X$1=7,(VLOOKUP(B269,'X7'!$B:$AZ,46,FALSE)),IF($X$1=8,(VLOOKUP(B269,'X8'!$B:$AZ,46,FALSE)),IF($X$1=9,(VLOOKUP(B269,'X9'!$B:$AZ,46,FALSE)),IF($X$1=10,(VLOOKUP(B269,'X10'!$B:$AZ,46,FALSE)),IF($X$1=11,(VLOOKUP(B269,'X11'!$B:$AZ,46,FALSE)),IF($X$1=12,(VLOOKUP(B269,'X12'!$B:$AZ,46,FALSE)),IF($X$1=13,(VLOOKUP(B269,'X13'!$B:$AZ,46,FALSE)),"B")))))))))))))))</f>
        <v xml:space="preserve"> </v>
      </c>
      <c r="R269" s="185" t="str">
        <f ca="1">IF(ISERROR(IF($X$1=1,(VLOOKUP(B269,'X1'!$B:$AZ,15,FALSE)),IF($X$1=2,(VLOOKUP(B269,'X2'!$B:$AZ,15,FALSE)),IF($X$1=3,(VLOOKUP(B269,'X3'!$B:$AZ,15,FALSE)),IF($X$1=4,(VLOOKUP(B269,'X4'!$B:$AZ,15,FALSE)),IF($X$1=5,(VLOOKUP(B269,'X5'!$B:$AZ,15,FALSE)),IF($X$1=6,(VLOOKUP(B269,'X6'!$B:$AZ,15,FALSE)),IF($X$1=7,(VLOOKUP(B269,'X7'!$B:$AZ,15,FALSE)),IF($X$1=8,(VLOOKUP(B269,'X8'!$B:$AZ,15,FALSE)),IF($X$1=9,(VLOOKUP(B269,'X9'!$B:$AZ,15,FALSE)),IF($X$1=10,(VLOOKUP(B269,'X10'!$B:$AZ,15,FALSE)),IF($X$1=11,(VLOOKUP(B269,'X11'!$B:$AZ,15,FALSE)),IF($X$1=12,(VLOOKUP(B269,'X12'!$B:$AZ,15,FALSE)),IF($X$1=13,(VLOOKUP(B269,'X13'!$B:$AZ,15,FALSE)),"B"))))))))))))))=TRUE," ",(IF($X$1=1,(VLOOKUP(B269,'X1'!$B:$AZ,15,FALSE)),IF($X$1=2,(VLOOKUP(B269,'X2'!$B:$AZ,15,FALSE)),IF($X$1=3,(VLOOKUP(B269,'X3'!$B:$AZ,15,FALSE)),IF($X$1=4,(VLOOKUP(B269,'X4'!$B:$AZ,15,FALSE)),IF($X$1=5,(VLOOKUP(B269,'X5'!$B:$AZ,15,FALSE)),IF($X$1=6,(VLOOKUP(B269,'X6'!$B:$AZ,15,FALSE)),IF($X$1=7,(VLOOKUP(B269,'X7'!$B:$AZ,15,FALSE)),IF($X$1=8,(VLOOKUP(B269,'X8'!$B:$AZ,15,FALSE)),IF($X$1=9,(VLOOKUP(B269,'X9'!$B:$AZ,15,FALSE)),IF($X$1=10,(VLOOKUP(B269,'X10'!$B:$AZ,15,FALSE)),IF($X$1=11,(VLOOKUP(B269,'X11'!$B:$AZ,15,FALSE)),IF($X$1=12,(VLOOKUP(B269,'X12'!$B:$AZ,15,FALSE)),IF($X$1=13,(VLOOKUP(B269,'X13'!$B:$AZ,15,FALSE)),"B")))))))))))))))</f>
        <v xml:space="preserve"> </v>
      </c>
      <c r="S269" s="185" t="str">
        <f ca="1">IF(ISERROR(IF((IF($X$1=1,(VLOOKUP(B269,'X1'!$B:$AZ,14,FALSE)),(IF($X$1=2,(VLOOKUP(B269,'X2'!$B:$AZ,14,FALSE)),(IF($X$1=3,(VLOOKUP(B269,'X3'!$B:$AZ,14,FALSE)),(IF($X$1=4,(VLOOKUP(B269,'X4'!$B:$AZ,14,FALSE)),(IF($X$1=5,(VLOOKUP(B269,'X5'!$B:$AZ,14,FALSE)),(IF($X$1=6,(VLOOKUP(B269,'X6'!$B:$AZ,14,FALSE)),(IF($X$1=7,(VLOOKUP(B269,'X7'!$B:$AZ,14,FALSE)),(IF($X$1=8,(VLOOKUP(B269,'X8'!$B:$AZ,14,FALSE)),(IF($X$1=9,(VLOOKUP(B269,'X9'!$B:$AZ,14,FALSE)),(IF($X$1=10,(VLOOKUP(B269,'X10'!$B:$AZ,14,FALSE)),(IF($X$1=11,(VLOOKUP(B269,'X11'!$B:$AZ,14,FALSE)),(IF($X$1=12,(VLOOKUP(B269,'X12'!$B:$AZ,14,FALSE)),(VLOOKUP(B269,'X13'!$B:$AZ,14,FALSE))))))))))))))))))))))))))=$V$1," ",(IF($X$1=1,(VLOOKUP(B269,'X1'!$B:$AZ,14,FALSE)),(IF($X$1=2,(VLOOKUP(B269,'X2'!$B:$AZ,14,FALSE)),(IF($X$1=3,(VLOOKUP(B269,'X3'!$B:$AZ,14,FALSE)),(IF($X$1=4,(VLOOKUP(B269,'X4'!$B:$AZ,14,FALSE)),(IF($X$1=5,(VLOOKUP(B269,'X5'!$B:$AZ,14,FALSE)),(IF($X$1=6,(VLOOKUP(B269,'X6'!$B:$AZ,14,FALSE)),(IF($X$1=7,(VLOOKUP(B269,'X7'!$B:$AZ,14,FALSE)),(IF($X$1=8,(VLOOKUP(B269,'X8'!$B:$AZ,14,FALSE)),(IF($X$1=9,(VLOOKUP(B269,'X9'!$B:$AZ,14,FALSE)),(IF($X$1=10,(VLOOKUP(B269,'X10'!$B:$AZ,14,FALSE)),(IF($X$1=11,(VLOOKUP(B269,'X11'!$B:$AZ,14,FALSE)),(IF($X$1=12,(VLOOKUP(B269,'X12'!$B:$AZ,14,FALSE)),(VLOOKUP(B269,'X13'!$B:$AZ,14,FALSE))))))))))))))))))))))))))))=TRUE," ",(IF((IF($X$1=1,(VLOOKUP(B269,'X1'!$B:$AZ,14,FALSE)),(IF($X$1=2,(VLOOKUP(B269,'X2'!$B:$AZ,14,FALSE)),(IF($X$1=3,(VLOOKUP(B269,'X3'!$B:$AZ,14,FALSE)),(IF($X$1=4,(VLOOKUP(B269,'X4'!$B:$AZ,14,FALSE)),(IF($X$1=5,(VLOOKUP(B269,'X5'!$B:$AZ,14,FALSE)),(IF($X$1=6,(VLOOKUP(B269,'X6'!$B:$AZ,14,FALSE)),(IF($X$1=7,(VLOOKUP(B269,'X7'!$B:$AZ,14,FALSE)),(IF($X$1=8,(VLOOKUP(B269,'X8'!$B:$AZ,14,FALSE)),(IF($X$1=9,(VLOOKUP(B269,'X9'!$B:$AZ,14,FALSE)),(IF($X$1=10,(VLOOKUP(B269,'X10'!$B:$AZ,14,FALSE)),(IF($X$1=11,(VLOOKUP(B269,'X11'!$B:$AZ,14,FALSE)),(IF($X$1=12,(VLOOKUP(B269,'X12'!$B:$AZ,14,FALSE)),(VLOOKUP(B269,'X13'!$B:$AZ,14,FALSE))))))))))))))))))))))))))=$V$1," ",(IF($X$1=1,(VLOOKUP(B269,'X1'!$B:$AZ,14,FALSE)),(IF($X$1=2,(VLOOKUP(B269,'X2'!$B:$AZ,14,FALSE)),(IF($X$1=3,(VLOOKUP(B269,'X3'!$B:$AZ,14,FALSE)),(IF($X$1=4,(VLOOKUP(B269,'X4'!$B:$AZ,14,FALSE)),(IF($X$1=5,(VLOOKUP(B269,'X5'!$B:$AZ,14,FALSE)),(IF($X$1=6,(VLOOKUP(B269,'X6'!$B:$AZ,14,FALSE)),(IF($X$1=7,(VLOOKUP(B269,'X7'!$B:$AZ,14,FALSE)),(IF($X$1=8,(VLOOKUP(B269,'X8'!$B:$AZ,14,FALSE)),(IF($X$1=9,(VLOOKUP(B269,'X9'!$B:$AZ,14,FALSE)),(IF($X$1=10,(VLOOKUP(B269,'X10'!$B:$AZ,14,FALSE)),(IF($X$1=11,(VLOOKUP(B269,'X11'!$B:$AZ,14,FALSE)),(IF($X$1=12,(VLOOKUP(B269,'X12'!$B:$AZ,14,FALSE)),(VLOOKUP(B269,'X13'!$B:$AZ,14,FALSE)))))))))))))))))))))))))))))</f>
        <v xml:space="preserve"> </v>
      </c>
    </row>
    <row r="270" spans="1:19" ht="14.1" customHeight="1" x14ac:dyDescent="0.2">
      <c r="A270" s="156" t="s">
        <v>1058</v>
      </c>
      <c r="B270" s="122" t="str">
        <f>IF(ISERROR(IF($U$16=1,(VLOOKUP(A270,$AC$89:$AH$125,2,FALSE)),IF((IF($X$1=1,'X1'!B229,(IF($X$1=2,'X2'!B229,(IF($X$1=3,'X3'!B229,(IF($X$1=4,'X4'!B229,(IF($X$1=5,'X5'!B229,(IF($X$1=6,'X6'!B229,(IF($X$1=7,'X7'!B229,(IF($X$1=8,'X8'!B229,(IF($X$1=9,'X9'!B229,(IF($X$1=10,'X10'!B229,(IF($X$1=11,'X11'!B229,(IF($X$1=12,'X12'!B229,'X13'!B229))))))))))))))))))))))))="","",(IF($X$1=1,'X1'!B229,(IF($X$1=2,'X2'!B229,(IF($X$1=3,'X3'!B229,(IF($X$1=4,'X4'!B229,(IF($X$1=5,'X5'!B229,(IF($X$1=6,'X6'!B229,(IF($X$1=7,'X7'!B229,(IF($X$1=8,'X8'!B229,(IF($X$1=9,'X9'!B229,(IF($X$1=10,'X10'!B229,(IF($X$1=11,'X11'!B229,(IF($X$1=12,'X12'!B229,'X13'!B229)))))))))))))))))))))))))))=TRUE," ",(IF($U$16=1,(VLOOKUP(A270,$AC$89:$AH$125,2,FALSE)),IF((IF($X$1=1,'X1'!B229,(IF($X$1=2,'X2'!B229,(IF($X$1=3,'X3'!B229,(IF($X$1=4,'X4'!B229,(IF($X$1=5,'X5'!B229,(IF($X$1=6,'X6'!B229,(IF($X$1=7,'X7'!B229,(IF($X$1=8,'X8'!B229,(IF($X$1=9,'X9'!B229,(IF($X$1=10,'X10'!B229,(IF($X$1=11,'X11'!B229,(IF($X$1=12,'X12'!B229,'X13'!B229))))))))))))))))))))))))="","",(IF($X$1=1,'X1'!B229,(IF($X$1=2,'X2'!B229,(IF($X$1=3,'X3'!B229,(IF($X$1=4,'X4'!B229,(IF($X$1=5,'X5'!B229,(IF($X$1=6,'X6'!B229,(IF($X$1=7,'X7'!B229,(IF($X$1=8,'X8'!B229,(IF($X$1=9,'X9'!B229,(IF($X$1=10,'X10'!B229,(IF($X$1=11,'X11'!B229,(IF($X$1=12,'X12'!B229,'X13'!B229))))))))))))))))))))))))))))</f>
        <v/>
      </c>
      <c r="C270" s="181" t="str">
        <f ca="1">IF(ISERROR(IF($X$1=1,(VLOOKUP(B270,'X1'!$B:$AZ,47,FALSE)),IF($X$1=2,(VLOOKUP(B270,'X2'!$B:$AZ,47,FALSE)),IF($X$1=3,(VLOOKUP(B270,'X3'!$B:$AZ,47,FALSE)),IF($X$1=4,(VLOOKUP(B270,'X4'!$B:$AZ,47,FALSE)),IF($X$1=5,(VLOOKUP(B270,'X5'!$B:$AZ,47,FALSE)),IF($X$1=6,(VLOOKUP(B270,'X6'!$B:$AZ,47,FALSE)),IF($X$1=7,(VLOOKUP(B270,'X7'!$B:$AZ,47,FALSE)),IF($X$1=8,(VLOOKUP(B270,'X8'!$B:$AZ,47,FALSE)),IF($X$1=9,(VLOOKUP(B270,'X9'!$B:$AZ,47,FALSE)),IF($X$1=10,(VLOOKUP(B270,'X10'!$B:$AZ,47,FALSE)),IF($X$1=11,(VLOOKUP(B270,'X11'!$B:$AZ,47,FALSE)),IF($X$1=12,(VLOOKUP(B270,'X12'!$B:$AZ,47,FALSE)),IF($X$1=13,(VLOOKUP(B270,'X13'!$B:$AZ,47,FALSE)),"B"))))))))))))))=TRUE," ",(IF($X$1=1,(VLOOKUP(B270,'X1'!$B:$AZ,47,FALSE)),IF($X$1=2,(VLOOKUP(B270,'X2'!$B:$AZ,47,FALSE)),IF($X$1=3,(VLOOKUP(B270,'X3'!$B:$AZ,47,FALSE)),IF($X$1=4,(VLOOKUP(B270,'X4'!$B:$AZ,47,FALSE)),IF($X$1=5,(VLOOKUP(B270,'X5'!$B:$AZ,47,FALSE)),IF($X$1=6,(VLOOKUP(B270,'X6'!$B:$AZ,47,FALSE)),IF($X$1=7,(VLOOKUP(B270,'X7'!$B:$AZ,47,FALSE)),IF($X$1=8,(VLOOKUP(B270,'X8'!$B:$AZ,47,FALSE)),IF($X$1=9,(VLOOKUP(B270,'X9'!$B:$AZ,47,FALSE)),IF($X$1=10,(VLOOKUP(B270,'X10'!$B:$AZ,47,FALSE)),IF($X$1=11,(VLOOKUP(B270,'X11'!$B:$AZ,47,FALSE)),IF($X$1=12,(VLOOKUP(B270,'X12'!$B:$AZ,47,FALSE)),IF($X$1=13,(VLOOKUP(B270,'X13'!$B:$AZ,47,FALSE)),"B")))))))))))))))</f>
        <v xml:space="preserve"> </v>
      </c>
      <c r="D270" s="181" t="str">
        <f ca="1">IF(ISERROR(IF($X$1=1,(VLOOKUP(B270,'X1'!$B:$AP,41,FALSE)),IF($X$1=2,(VLOOKUP(B270,'X2'!$B:$AP,41,FALSE)),IF($X$1=3,(VLOOKUP(B270,'X3'!$B:$AP,41,FALSE)),IF($X$1=4,(VLOOKUP(B270,'X4'!$B:$AP,41,FALSE)),IF($X$1=5,(VLOOKUP(B270,'X5'!$B:$AP,41,FALSE)),IF($X$1=6,(VLOOKUP(B270,'X6'!$B:$AP,41,FALSE)),IF($X$1=7,(VLOOKUP(B270,'X7'!$B:$AP,41,FALSE)),IF($X$1=8,(VLOOKUP(B270,'X8'!$B:$AP,41,FALSE)),IF($X$1=9,(VLOOKUP(B270,'X9'!$B:$AP,41,FALSE)),IF($X$1=10,(VLOOKUP(B270,'X10'!$B:$AP,41,FALSE)),IF($X$1=11,(VLOOKUP(B270,'X11'!$B:$AP,41,FALSE)),IF($X$1=12,(VLOOKUP(B270,'X12'!$B:$AP,41,FALSE)),IF($X$1=13,(VLOOKUP(B270,'X13'!$B:$AP,41,FALSE)),"B"))))))))))))))=TRUE," ",(IF($X$1=1,(VLOOKUP(B270,'X1'!$B:$AP,41,FALSE)),IF($X$1=2,(VLOOKUP(B270,'X2'!$B:$AP,41,FALSE)),IF($X$1=3,(VLOOKUP(B270,'X3'!$B:$AP,41,FALSE)),IF($X$1=4,(VLOOKUP(B270,'X4'!$B:$AP,41,FALSE)),IF($X$1=5,(VLOOKUP(B270,'X5'!$B:$AP,41,FALSE)),IF($X$1=6,(VLOOKUP(B270,'X6'!$B:$AP,41,FALSE)),IF($X$1=7,(VLOOKUP(B270,'X7'!$B:$AP,41,FALSE)),IF($X$1=8,(VLOOKUP(B270,'X8'!$B:$AP,41,FALSE)),IF($X$1=9,(VLOOKUP(B270,'X9'!$B:$AP,41,FALSE)),IF($X$1=10,(VLOOKUP(B270,'X10'!$B:$AP,41,FALSE)),IF($X$1=11,(VLOOKUP(B270,'X11'!$B:$AP,41,FALSE)),IF($X$1=12,(VLOOKUP(B270,'X12'!$B:$AP,41,FALSE)),IF($X$1=13,(VLOOKUP(B270,'X13'!$B:$AP,41,FALSE)),"B")))))))))))))))</f>
        <v xml:space="preserve"> </v>
      </c>
      <c r="E270" s="182" t="str">
        <f ca="1">IF(ISERROR(IF($X$1=1,(VLOOKUP(B270,'X1'!$B:$AP,7,FALSE)),IF($X$1=2,(VLOOKUP(B270,'X2'!$B:$AP,7,FALSE)),IF($X$1=3,(VLOOKUP(B270,'X3'!$B:$AP,7,FALSE)),IF($X$1=4,(VLOOKUP(B270,'X4'!$B:$AP,7,FALSE)),IF($X$1=5,(VLOOKUP(B270,'X5'!$B:$AP,7,FALSE)),IF($X$1=6,(VLOOKUP(B270,'X6'!$B:$AP,7,FALSE)),IF($X$1=7,(VLOOKUP(B270,'X7'!$B:$AP,7,FALSE)),IF($X$1=8,(VLOOKUP(B270,'X8'!$B:$AP,7,FALSE)),IF($X$1=9,(VLOOKUP(B270,'X9'!$B:$AP,7,FALSE)),IF($X$1=10,(VLOOKUP(B270,'X10'!$B:$AP,7,FALSE)),IF($X$1=11,(VLOOKUP(B270,'X11'!$B:$AP,7,FALSE)),IF($X$1=12,(VLOOKUP(B270,'X12'!$B:$AP,7,FALSE)),IF($X$1=13,(VLOOKUP(B270,'X13'!$B:$AP,7,FALSE)),"B"))))))))))))))=TRUE," ",(IF($X$1=1,(VLOOKUP(B270,'X1'!$B:$AP,7,FALSE)),IF($X$1=2,(VLOOKUP(B270,'X2'!$B:$AP,7,FALSE)),IF($X$1=3,(VLOOKUP(B270,'X3'!$B:$AP,7,FALSE)),IF($X$1=4,(VLOOKUP(B270,'X4'!$B:$AP,7,FALSE)),IF($X$1=5,(VLOOKUP(B270,'X5'!$B:$AP,7,FALSE)),IF($X$1=6,(VLOOKUP(B270,'X6'!$B:$AP,7,FALSE)),IF($X$1=7,(VLOOKUP(B270,'X7'!$B:$AP,7,FALSE)),IF($X$1=8,(VLOOKUP(B270,'X8'!$B:$AP,7,FALSE)),IF($X$1=9,(VLOOKUP(B270,'X9'!$B:$AP,7,FALSE)),IF($X$1=10,(VLOOKUP(B270,'X10'!$B:$AP,7,FALSE)),IF($X$1=11,(VLOOKUP(B270,'X11'!$B:$AP,7,FALSE)),IF($X$1=12,(VLOOKUP(B270,'X12'!$B:$AP,7,FALSE)),IF($X$1=13,(VLOOKUP(B270,'X13'!$B:$AP,7,FALSE)),"B")))))))))))))))</f>
        <v xml:space="preserve"> </v>
      </c>
      <c r="F270" s="182" t="str">
        <f ca="1">IF(ISERROR(IF((IF($X$1=1,(VLOOKUP(B270,'X1'!$B:$AO,6,FALSE)),(IF($X$1=2,(VLOOKUP(B270,'X2'!$B:$AO,6,FALSE)),(IF($X$1=3,(VLOOKUP(B270,'X3'!$B:$AO,6,FALSE)),(IF($X$1=4,(VLOOKUP(B270,'X4'!$B:$AO,6,FALSE)),(IF($X$1=5,(VLOOKUP(B270,'X5'!$B:$AO,6,FALSE)),(IF($X$1=6,(VLOOKUP(B270,'X6'!$B:$AO,6,FALSE)),(IF($X$1=7,(VLOOKUP(B270,'X7'!$B:$AO,6,FALSE)),(IF($X$1=8,(VLOOKUP(B270,'X8'!$B:$AO,6,FALSE)),(IF($X$1=9,(VLOOKUP(B270,'X9'!$B:$AO,6,FALSE)),(IF($X$1=10,(VLOOKUP(B270,'X10'!$B:$AO,6,FALSE)),(IF($X$1=11,(VLOOKUP(B270,'X11'!$B:$AO,6,FALSE)),(IF($X$1=12,(VLOOKUP(B270,'X12'!$B:$AO,6,FALSE)),(VLOOKUP(B270,'X13'!$B:$AO,6,FALSE))))))))))))))))))))))))))=$V$1," ",(IF($X$1=1,(VLOOKUP(B270,'X1'!$B:$AO,6,FALSE)),(IF($X$1=2,(VLOOKUP(B270,'X2'!$B:$AO,6,FALSE)),(IF($X$1=3,(VLOOKUP(B270,'X3'!$B:$AO,6,FALSE)),(IF($X$1=4,(VLOOKUP(B270,'X4'!$B:$AO,6,FALSE)),(IF($X$1=5,(VLOOKUP(B270,'X5'!$B:$AO,6,FALSE)),(IF($X$1=6,(VLOOKUP(B270,'X6'!$B:$AO,6,FALSE)),(IF($X$1=7,(VLOOKUP(B270,'X7'!$B:$AO,6,FALSE)),(IF($X$1=8,(VLOOKUP(B270,'X8'!$B:$AO,6,FALSE)),(IF($X$1=9,(VLOOKUP(B270,'X9'!$B:$AO,6,FALSE)),(IF($X$1=10,(VLOOKUP(B270,'X10'!$B:$AO,6,FALSE)),(IF($X$1=11,(VLOOKUP(B270,'X11'!$B:$AO,6,FALSE)),(IF($X$1=12,(VLOOKUP(B270,'X12'!$B:$AO,6,FALSE)),(VLOOKUP(B270,'X13'!$B:$AO,6,FALSE))))))))))))))))))))))))))))=TRUE," ",(IF((IF($X$1=1,(VLOOKUP(B270,'X1'!$B:$AO,6,FALSE)),(IF($X$1=2,(VLOOKUP(B270,'X2'!$B:$AO,6,FALSE)),(IF($X$1=3,(VLOOKUP(B270,'X3'!$B:$AO,6,FALSE)),(IF($X$1=4,(VLOOKUP(B270,'X4'!$B:$AO,6,FALSE)),(IF($X$1=5,(VLOOKUP(B270,'X5'!$B:$AO,6,FALSE)),(IF($X$1=6,(VLOOKUP(B270,'X6'!$B:$AO,6,FALSE)),(IF($X$1=7,(VLOOKUP(B270,'X7'!$B:$AO,6,FALSE)),(IF($X$1=8,(VLOOKUP(B270,'X8'!$B:$AO,6,FALSE)),(IF($X$1=9,(VLOOKUP(B270,'X9'!$B:$AO,6,FALSE)),(IF($X$1=10,(VLOOKUP(B270,'X10'!$B:$AO,6,FALSE)),(IF($X$1=11,(VLOOKUP(B270,'X11'!$B:$AO,6,FALSE)),(IF($X$1=12,(VLOOKUP(B270,'X12'!$B:$AO,6,FALSE)),(VLOOKUP(B270,'X13'!$B:$AO,6,FALSE))))))))))))))))))))))))))=$V$1," ",(IF($X$1=1,(VLOOKUP(B270,'X1'!$B:$AO,6,FALSE)),(IF($X$1=2,(VLOOKUP(B270,'X2'!$B:$AO,6,FALSE)),(IF($X$1=3,(VLOOKUP(B270,'X3'!$B:$AO,6,FALSE)),(IF($X$1=4,(VLOOKUP(B270,'X4'!$B:$AO,6,FALSE)),(IF($X$1=5,(VLOOKUP(B270,'X5'!$B:$AO,6,FALSE)),(IF($X$1=6,(VLOOKUP(B270,'X6'!$B:$AO,6,FALSE)),(IF($X$1=7,(VLOOKUP(B270,'X7'!$B:$AO,6,FALSE)),(IF($X$1=8,(VLOOKUP(B270,'X8'!$B:$AO,6,FALSE)),(IF($X$1=9,(VLOOKUP(B270,'X9'!$B:$AO,6,FALSE)),(IF($X$1=10,(VLOOKUP(B270,'X10'!$B:$AO,6,FALSE)),(IF($X$1=11,(VLOOKUP(B270,'X11'!$B:$AO,6,FALSE)),(IF($X$1=12,(VLOOKUP(B270,'X12'!$B:$AO,6,FALSE)),(VLOOKUP(B270,'X13'!$B:$AO,6,FALSE)))))))))))))))))))))))))))))</f>
        <v xml:space="preserve"> </v>
      </c>
      <c r="G270" s="182" t="str">
        <f ca="1">IF(ISERROR(IF($X$1=1,(VLOOKUP(B270,'X1'!$B:$AZ,44,FALSE)),IF($X$1=2,(VLOOKUP(B270,'X2'!$B:$AZ,44,FALSE)),IF($X$1=3,(VLOOKUP(B270,'X3'!$B:$AZ,44,FALSE)),IF($X$1=4,(VLOOKUP(B270,'X4'!$B:$AZ,44,FALSE)),IF($X$1=5,(VLOOKUP(B270,'X5'!$B:$AZ,44,FALSE)),IF($X$1=6,(VLOOKUP(B270,'X6'!$B:$AZ,44,FALSE)),IF($X$1=7,(VLOOKUP(B270,'X7'!$B:$AZ,44,FALSE)),IF($X$1=8,(VLOOKUP(B270,'X8'!$B:$AZ,44,FALSE)),IF($X$1=9,(VLOOKUP(B270,'X9'!$B:$AZ,44,FALSE)),IF($X$1=10,(VLOOKUP(B270,'X10'!$B:$AZ,44,FALSE)),IF($X$1=11,(VLOOKUP(B270,'X11'!$B:$AZ,44,FALSE)),IF($X$1=12,(VLOOKUP(B270,'X12'!$B:$AZ,44,FALSE)),IF($X$1=13,(VLOOKUP(B270,'X13'!$B:$AZ,44,FALSE)),"B"))))))))))))))=TRUE," ",(IF($X$1=1,(VLOOKUP(B270,'X1'!$B:$AZ,44,FALSE)),IF($X$1=2,(VLOOKUP(B270,'X2'!$B:$AZ,44,FALSE)),IF($X$1=3,(VLOOKUP(B270,'X3'!$B:$AZ,44,FALSE)),IF($X$1=4,(VLOOKUP(B270,'X4'!$B:$AZ,44,FALSE)),IF($X$1=5,(VLOOKUP(B270,'X5'!$B:$AZ,44,FALSE)),IF($X$1=6,(VLOOKUP(B270,'X6'!$B:$AZ,44,FALSE)),IF($X$1=7,(VLOOKUP(B270,'X7'!$B:$AZ,44,FALSE)),IF($X$1=8,(VLOOKUP(B270,'X8'!$B:$AZ,44,FALSE)),IF($X$1=9,(VLOOKUP(B270,'X9'!$B:$AZ,44,FALSE)),IF($X$1=10,(VLOOKUP(B270,'X10'!$B:$AZ,44,FALSE)),IF($X$1=11,(VLOOKUP(B270,'X11'!$B:$AZ,44,FALSE)),IF($X$1=12,(VLOOKUP(B270,'X12'!$B:$AZ,44,FALSE)),IF($X$1=13,(VLOOKUP(B270,'X13'!$B:$AZ,44,FALSE)),"B")))))))))))))))</f>
        <v xml:space="preserve"> </v>
      </c>
      <c r="H270" s="182" t="str">
        <f ca="1">IF(ISERROR(IF($X$1=1,(VLOOKUP(B270,'X1'!$B:$AZ,8,FALSE)),IF($X$1=2,(VLOOKUP(B270,'X2'!$B:$AZ,8,FALSE)),IF($X$1=3,(VLOOKUP(B270,'X3'!$B:$AZ,8,FALSE)),IF($X$1=4,(VLOOKUP(B270,'X4'!$B:$AZ,8,FALSE)),IF($X$1=5,(VLOOKUP(B270,'X5'!$B:$AZ,8,FALSE)),IF($X$1=6,(VLOOKUP(B270,'X6'!$B:$AZ,8,FALSE)),IF($X$1=7,(VLOOKUP(B270,'X7'!$B:$AZ,8,FALSE)),IF($X$1=8,(VLOOKUP(B270,'X8'!$B:$AZ,8,FALSE)),IF($X$1=9,(VLOOKUP(B270,'X9'!$B:$AZ,8,FALSE)),IF($X$1=10,(VLOOKUP(B270,'X10'!$B:$AZ,8,FALSE)),IF($X$1=11,(VLOOKUP(B270,'X11'!$B:$AZ,8,FALSE)),IF($X$1=12,(VLOOKUP(B270,'X12'!$B:$AZ,8,FALSE)),IF($X$1=13,(VLOOKUP(B270,'X13'!$B:$AZ,8,FALSE)),"B"))))))))))))))=TRUE," ",(IF($X$1=1,(VLOOKUP(B270,'X1'!$B:$AZ,8,FALSE)),IF($X$1=2,(VLOOKUP(B270,'X2'!$B:$AZ,8,FALSE)),IF($X$1=3,(VLOOKUP(B270,'X3'!$B:$AZ,8,FALSE)),IF($X$1=4,(VLOOKUP(B270,'X4'!$B:$AZ,8,FALSE)),IF($X$1=5,(VLOOKUP(B270,'X5'!$B:$AZ,8,FALSE)),IF($X$1=6,(VLOOKUP(B270,'X6'!$B:$AZ,8,FALSE)),IF($X$1=7,(VLOOKUP(B270,'X7'!$B:$AZ,8,FALSE)),IF($X$1=8,(VLOOKUP(B270,'X8'!$B:$AZ,8,FALSE)),IF($X$1=9,(VLOOKUP(B270,'X9'!$B:$AZ,8,FALSE)),IF($X$1=10,(VLOOKUP(B270,'X10'!$B:$AZ,8,FALSE)),IF($X$1=11,(VLOOKUP(B270,'X11'!$B:$AZ,8,FALSE)),IF($X$1=12,(VLOOKUP(B270,'X12'!$B:$AZ,8,FALSE)),IF($X$1=13,(VLOOKUP(B270,'X13'!$B:$AZ,8,FALSE)),"B")))))))))))))))</f>
        <v xml:space="preserve"> </v>
      </c>
      <c r="I270" s="183" t="str">
        <f ca="1">IF(ISERROR(IF($X$1=1,(VLOOKUP(B270,'X1'!$B:$AZ,2,FALSE)),IF($X$1=2,(VLOOKUP(B270,'X2'!$B:$AZ,2,FALSE)),IF($X$1=3,(VLOOKUP(B270,'X3'!$B:$AZ,2,FALSE)),IF($X$1=4,(VLOOKUP(B270,'X4'!$B:$AZ,2,FALSE)),IF($X$1=5,(VLOOKUP(B270,'X5'!$B:$AZ,2,FALSE)),IF($X$1=6,(VLOOKUP(B270,'X6'!$B:$AZ,2,FALSE)),IF($X$1=7,(VLOOKUP(B270,'X7'!$B:$AZ,2,FALSE)),IF($X$1=8,(VLOOKUP(B270,'X8'!$B:$AZ,2,FALSE)),IF($X$1=9,(VLOOKUP(B270,'X9'!$B:$AZ,2,FALSE)),IF($X$1=10,(VLOOKUP(B270,'X10'!$B:$AZ,2,FALSE)),IF($X$1=11,(VLOOKUP(B270,'X11'!$B:$AZ,2,FALSE)),IF($X$1=12,(VLOOKUP(B270,'X12'!$B:$AZ,2,FALSE)),IF($X$1=13,(VLOOKUP(B270,'X13'!$B:$AZ,2,FALSE)),"B"))))))))))))))=TRUE," ",(IF($X$1=1,(VLOOKUP(B270,'X1'!$B:$AZ,2,FALSE)),IF($X$1=2,(VLOOKUP(B270,'X2'!$B:$AZ,2,FALSE)),IF($X$1=3,(VLOOKUP(B270,'X3'!$B:$AZ,2,FALSE)),IF($X$1=4,(VLOOKUP(B270,'X4'!$B:$AZ,2,FALSE)),IF($X$1=5,(VLOOKUP(B270,'X5'!$B:$AZ,2,FALSE)),IF($X$1=6,(VLOOKUP(B270,'X6'!$B:$AZ,2,FALSE)),IF($X$1=7,(VLOOKUP(B270,'X7'!$B:$AZ,2,FALSE)),IF($X$1=8,(VLOOKUP(B270,'X8'!$B:$AZ,2,FALSE)),IF($X$1=9,(VLOOKUP(B270,'X9'!$B:$AZ,2,FALSE)),IF($X$1=10,(VLOOKUP(B270,'X10'!$B:$AZ,2,FALSE)),IF($X$1=11,(VLOOKUP(B270,'X11'!$B:$AZ,2,FALSE)),IF($X$1=12,(VLOOKUP(B270,'X12'!$B:$AZ,2,FALSE)),IF($X$1=13,(VLOOKUP(B270,'X13'!$B:$AZ,2,FALSE)),"B")))))))))))))))</f>
        <v xml:space="preserve"> </v>
      </c>
      <c r="J270" s="183" t="str">
        <f ca="1">IF(ISERROR(IF($X$1=1,(VLOOKUP(B270,'X1'!$B:$AZ,3,FALSE)),IF($X$1=2,(VLOOKUP(B270,'X2'!$B:$AZ,3,FALSE)),IF($X$1=3,(VLOOKUP(B270,'X3'!$B:$AZ,3,FALSE)),IF($X$1=4,(VLOOKUP(B270,'X4'!$B:$AZ,3,FALSE)),IF($X$1=5,(VLOOKUP(B270,'X5'!$B:$AZ,3,FALSE)),IF($X$1=6,(VLOOKUP(B270,'X6'!$B:$AZ,3,FALSE)),IF($X$1=7,(VLOOKUP(B270,'X7'!$B:$AZ,3,FALSE)),IF($X$1=8,(VLOOKUP(B270,'X8'!$B:$AZ,3,FALSE)),IF($X$1=9,(VLOOKUP(B270,'X9'!$B:$AZ,3,FALSE)),IF($X$1=10,(VLOOKUP(B270,'X10'!$B:$AZ,3,FALSE)),IF($X$1=11,(VLOOKUP(B270,'X11'!$B:$AZ,3,FALSE)),IF($X$1=12,(VLOOKUP(B270,'X12'!$B:$AZ,3,FALSE)),IF($X$1=13,(VLOOKUP(B270,'X13'!$B:$AZ,3,FALSE)),"B"))))))))))))))=TRUE," ",(IF($X$1=1,(VLOOKUP(B270,'X1'!$B:$AZ,3,FALSE)),IF($X$1=2,(VLOOKUP(B270,'X2'!$B:$AZ,3,FALSE)),IF($X$1=3,(VLOOKUP(B270,'X3'!$B:$AZ,3,FALSE)),IF($X$1=4,(VLOOKUP(B270,'X4'!$B:$AZ,3,FALSE)),IF($X$1=5,(VLOOKUP(B270,'X5'!$B:$AZ,3,FALSE)),IF($X$1=6,(VLOOKUP(B270,'X6'!$B:$AZ,3,FALSE)),IF($X$1=7,(VLOOKUP(B270,'X7'!$B:$AZ,3,FALSE)),IF($X$1=8,(VLOOKUP(B270,'X8'!$B:$AZ,3,FALSE)),IF($X$1=9,(VLOOKUP(B270,'X9'!$B:$AZ,3,FALSE)),IF($X$1=10,(VLOOKUP(B270,'X10'!$B:$AZ,3,FALSE)),IF($X$1=11,(VLOOKUP(B270,'X11'!$B:$AZ,3,FALSE)),IF($X$1=12,(VLOOKUP(B270,'X12'!$B:$AZ,3,FALSE)),IF($X$1=13,(VLOOKUP(B270,'X13'!$B:$AZ,3,FALSE)),"B")))))))))))))))</f>
        <v xml:space="preserve"> </v>
      </c>
      <c r="K270" s="183" t="str">
        <f ca="1">IF(ISERROR(IF($X$1=1,(VLOOKUP(B270,'X1'!$B:$AZ,5,FALSE)),IF($X$1=2,(VLOOKUP(B270,'X2'!$B:$AZ,5,FALSE)),IF($X$1=3,(VLOOKUP(B270,'X3'!$B:$AZ,5,FALSE)),IF($X$1=4,(VLOOKUP(B270,'X4'!$B:$AZ,5,FALSE)),IF($X$1=5,(VLOOKUP(B270,'X5'!$B:$AZ,5,FALSE)),IF($X$1=6,(VLOOKUP(B270,'X6'!$B:$AZ,5,FALSE)),IF($X$1=7,(VLOOKUP(B270,'X7'!$B:$AZ,5,FALSE)),IF($X$1=8,(VLOOKUP(B270,'X8'!$B:$AZ,5,FALSE)),IF($X$1=9,(VLOOKUP(B270,'X9'!$B:$AZ,5,FALSE)),IF($X$1=10,(VLOOKUP(B270,'X10'!$B:$AZ,5,FALSE)),IF($X$1=11,(VLOOKUP(B270,'X11'!$B:$AZ,5,FALSE)),IF($X$1=12,(VLOOKUP(B270,'X12'!$B:$AZ,5,FALSE)),IF($X$1=13,(VLOOKUP(B270,'X13'!$B:$AZ,5,FALSE)),"B"))))))))))))))=TRUE," ",(IF($X$1=1,(VLOOKUP(B270,'X1'!$B:$AZ,5,FALSE)),IF($X$1=2,(VLOOKUP(B270,'X2'!$B:$AZ,5,FALSE)),IF($X$1=3,(VLOOKUP(B270,'X3'!$B:$AZ,5,FALSE)),IF($X$1=4,(VLOOKUP(B270,'X4'!$B:$AZ,5,FALSE)),IF($X$1=5,(VLOOKUP(B270,'X5'!$B:$AZ,5,FALSE)),IF($X$1=6,(VLOOKUP(B270,'X6'!$B:$AZ,5,FALSE)),IF($X$1=7,(VLOOKUP(B270,'X7'!$B:$AZ,5,FALSE)),IF($X$1=8,(VLOOKUP(B270,'X8'!$B:$AZ,5,FALSE)),IF($X$1=9,(VLOOKUP(B270,'X9'!$B:$AZ,5,FALSE)),IF($X$1=10,(VLOOKUP(B270,'X10'!$B:$AZ,5,FALSE)),IF($X$1=11,(VLOOKUP(B270,'X11'!$B:$AZ,5,FALSE)),IF($X$1=12,(VLOOKUP(B270,'X12'!$B:$AZ,5,FALSE)),IF($X$1=13,(VLOOKUP(B270,'X13'!$B:$AZ,5,FALSE)),"B")))))))))))))))</f>
        <v xml:space="preserve"> </v>
      </c>
      <c r="L270" s="184" t="str">
        <f ca="1">IF(ISERROR(IF($X$1=1,(VLOOKUP(B270,'X1'!$B:$AZ,9,FALSE)),IF($X$1=2,(VLOOKUP(B270,'X2'!$B:$AZ,9,FALSE)),IF($X$1=3,(VLOOKUP(B270,'X3'!$B:$AZ,9,FALSE)),IF($X$1=4,(VLOOKUP(B270,'X4'!$B:$AZ,9,FALSE)),IF($X$1=5,(VLOOKUP(B270,'X5'!$B:$AZ,9,FALSE)),IF($X$1=6,(VLOOKUP(B270,'X6'!$B:$AZ,9,FALSE)),IF($X$1=7,(VLOOKUP(B270,'X7'!$B:$AZ,9,FALSE)),IF($X$1=8,(VLOOKUP(B270,'X8'!$B:$AZ,9,FALSE)),IF($X$1=9,(VLOOKUP(B270,'X9'!$B:$AZ,9,FALSE)),IF($X$1=10,(VLOOKUP(B270,'X10'!$B:$AZ,9,FALSE)),IF($X$1=11,(VLOOKUP(B270,'X11'!$B:$AZ,9,FALSE)),IF($X$1=12,(VLOOKUP(B270,'X12'!$B:$AZ,9,FALSE)),IF($X$1=13,(VLOOKUP(B270,'X13'!$B:$AZ,9,FALSE)),"B"))))))))))))))=TRUE," ",(IF($X$1=1,(VLOOKUP(B270,'X1'!$B:$AZ,9,FALSE)),IF($X$1=2,(VLOOKUP(B270,'X2'!$B:$AZ,9,FALSE)),IF($X$1=3,(VLOOKUP(B270,'X3'!$B:$AZ,9,FALSE)),IF($X$1=4,(VLOOKUP(B270,'X4'!$B:$AZ,9,FALSE)),IF($X$1=5,(VLOOKUP(B270,'X5'!$B:$AZ,9,FALSE)),IF($X$1=6,(VLOOKUP(B270,'X6'!$B:$AZ,9,FALSE)),IF($X$1=7,(VLOOKUP(B270,'X7'!$B:$AZ,9,FALSE)),IF($X$1=8,(VLOOKUP(B270,'X8'!$B:$AZ,9,FALSE)),IF($X$1=9,(VLOOKUP(B270,'X9'!$B:$AZ,9,FALSE)),IF($X$1=10,(VLOOKUP(B270,'X10'!$B:$AZ,9,FALSE)),IF($X$1=11,(VLOOKUP(B270,'X11'!$B:$AZ,9,FALSE)),IF($X$1=12,(VLOOKUP(B270,'X12'!$B:$AZ,9,FALSE)),IF($X$1=13,(VLOOKUP(B270,'X13'!$B:$AZ,9,FALSE)),"B")))))))))))))))</f>
        <v xml:space="preserve"> </v>
      </c>
      <c r="M270" s="184" t="str">
        <f ca="1">IF(ISERROR(IF($X$1=1,(VLOOKUP(B270,'X1'!$B:$AZ,10,FALSE)),IF($X$1=2,(VLOOKUP(B270,'X2'!$B:$AZ,10,FALSE)),IF($X$1=3,(VLOOKUP(B270,'X3'!$B:$AZ,10,FALSE)),IF($X$1=4,(VLOOKUP(B270,'X4'!$B:$AZ,10,FALSE)),IF($X$1=5,(VLOOKUP(B270,'X5'!$B:$AZ,10,FALSE)),IF($X$1=6,(VLOOKUP(B270,'X6'!$B:$AZ,10,FALSE)),IF($X$1=7,(VLOOKUP(B270,'X7'!$B:$AZ,10,FALSE)),IF($X$1=8,(VLOOKUP(B270,'X8'!$B:$AZ,10,FALSE)),IF($X$1=9,(VLOOKUP(B270,'X9'!$B:$AZ,10,FALSE)),IF($X$1=10,(VLOOKUP(B270,'X10'!$B:$AZ,10,FALSE)),IF($X$1=11,(VLOOKUP(B270,'X11'!$B:$AZ,10,FALSE)),IF($X$1=12,(VLOOKUP(B270,'X12'!$B:$AZ,10,FALSE)),IF($X$1=13,(VLOOKUP(B270,'X13'!$B:$AZ,10,FALSE)),"B"))))))))))))))=TRUE," ",(IF($X$1=1,(VLOOKUP(B270,'X1'!$B:$AZ,10,FALSE)),IF($X$1=2,(VLOOKUP(B270,'X2'!$B:$AZ,10,FALSE)),IF($X$1=3,(VLOOKUP(B270,'X3'!$B:$AZ,10,FALSE)),IF($X$1=4,(VLOOKUP(B270,'X4'!$B:$AZ,10,FALSE)),IF($X$1=5,(VLOOKUP(B270,'X5'!$B:$AZ,10,FALSE)),IF($X$1=6,(VLOOKUP(B270,'X6'!$B:$AZ,10,FALSE)),IF($X$1=7,(VLOOKUP(B270,'X7'!$B:$AZ,10,FALSE)),IF($X$1=8,(VLOOKUP(B270,'X8'!$B:$AZ,10,FALSE)),IF($X$1=9,(VLOOKUP(B270,'X9'!$B:$AZ,10,FALSE)),IF($X$1=10,(VLOOKUP(B270,'X10'!$B:$AZ,10,FALSE)),IF($X$1=11,(VLOOKUP(B270,'X11'!$B:$AZ,10,FALSE)),IF($X$1=12,(VLOOKUP(B270,'X12'!$B:$AZ,10,FALSE)),IF($X$1=13,(VLOOKUP(B270,'X13'!$B:$AZ,10,FALSE)),"B")))))))))))))))</f>
        <v xml:space="preserve"> </v>
      </c>
      <c r="N270" s="185" t="str">
        <f ca="1">IF(ISERROR(IF($X$1=1,(VLOOKUP(B270,'X1'!$B:$AZ,45,FALSE)),IF($X$1=2,(VLOOKUP(B270,'X2'!$B:$AZ,45,FALSE)),IF($X$1=3,(VLOOKUP(B270,'X3'!$B:$AZ,45,FALSE)),IF($X$1=4,(VLOOKUP(B270,'X4'!$B:$AZ,45,FALSE)),IF($X$1=5,(VLOOKUP(B270,'X5'!$B:$AZ,45,FALSE)),IF($X$1=6,(VLOOKUP(B270,'X6'!$B:$AZ,45,FALSE)),IF($X$1=7,(VLOOKUP(B270,'X7'!$B:$AZ,45,FALSE)),IF($X$1=8,(VLOOKUP(B270,'X8'!$B:$AZ,45,FALSE)),IF($X$1=9,(VLOOKUP(B270,'X9'!$B:$AZ,45,FALSE)),IF($X$1=10,(VLOOKUP(B270,'X10'!$B:$AZ,45,FALSE)),IF($X$1=11,(VLOOKUP(B270,'X11'!$B:$AZ,45,FALSE)),IF($X$1=12,(VLOOKUP(B270,'X12'!$B:$AZ,45,FALSE)),IF($X$1=13,(VLOOKUP(B270,'X13'!$B:$AZ,45,FALSE)),"B"))))))))))))))=TRUE," ",(IF($X$1=1,(VLOOKUP(B270,'X1'!$B:$AZ,45,FALSE)),IF($X$1=2,(VLOOKUP(B270,'X2'!$B:$AZ,45,FALSE)),IF($X$1=3,(VLOOKUP(B270,'X3'!$B:$AZ,45,FALSE)),IF($X$1=4,(VLOOKUP(B270,'X4'!$B:$AZ,45,FALSE)),IF($X$1=5,(VLOOKUP(B270,'X5'!$B:$AZ,45,FALSE)),IF($X$1=6,(VLOOKUP(B270,'X6'!$B:$AZ,45,FALSE)),IF($X$1=7,(VLOOKUP(B270,'X7'!$B:$AZ,45,FALSE)),IF($X$1=8,(VLOOKUP(B270,'X8'!$B:$AZ,45,FALSE)),IF($X$1=9,(VLOOKUP(B270,'X9'!$B:$AZ,45,FALSE)),IF($X$1=10,(VLOOKUP(B270,'X10'!$B:$AZ,45,FALSE)),IF($X$1=11,(VLOOKUP(B270,'X11'!$B:$AZ,45,FALSE)),IF($X$1=12,(VLOOKUP(B270,'X12'!$B:$AZ,45,FALSE)),IF($X$1=13,(VLOOKUP(B270,'X13'!$B:$AZ,45,FALSE)),"B")))))))))))))))</f>
        <v xml:space="preserve"> </v>
      </c>
      <c r="O270" s="184" t="str">
        <f ca="1">IF(ISERROR(IF($X$1=1,(VLOOKUP(B270,'X1'!$B:$AZ,11,FALSE)),IF($X$1=2,(VLOOKUP(B270,'X2'!$B:$AZ,11,FALSE)),IF($X$1=3,(VLOOKUP(B270,'X3'!$B:$AZ,11,FALSE)),IF($X$1=4,(VLOOKUP(B270,'X4'!$B:$AZ,11,FALSE)),IF($X$1=5,(VLOOKUP(B270,'X5'!$B:$AZ,11,FALSE)),IF($X$1=6,(VLOOKUP(B270,'X6'!$B:$AZ,11,FALSE)),IF($X$1=7,(VLOOKUP(B270,'X7'!$B:$AZ,11,FALSE)),IF($X$1=8,(VLOOKUP(B270,'X8'!$B:$AZ,11,FALSE)),IF($X$1=9,(VLOOKUP(B270,'X9'!$B:$AZ,11,FALSE)),IF($X$1=10,(VLOOKUP(B270,'X10'!$B:$AZ,11,FALSE)),IF($X$1=11,(VLOOKUP(B270,'X11'!$B:$AZ,11,FALSE)),IF($X$1=12,(VLOOKUP(B270,'X12'!$B:$AZ,11,FALSE)),IF($X$1=13,(VLOOKUP(B270,'X13'!$B:$AZ,11,FALSE)),"B"))))))))))))))=TRUE," ",(IF($X$1=1,(VLOOKUP(B270,'X1'!$B:$AZ,11,FALSE)),IF($X$1=2,(VLOOKUP(B270,'X2'!$B:$AZ,11,FALSE)),IF($X$1=3,(VLOOKUP(B270,'X3'!$B:$AZ,11,FALSE)),IF($X$1=4,(VLOOKUP(B270,'X4'!$B:$AZ,11,FALSE)),IF($X$1=5,(VLOOKUP(B270,'X5'!$B:$AZ,11,FALSE)),IF($X$1=6,(VLOOKUP(B270,'X6'!$B:$AZ,11,FALSE)),IF($X$1=7,(VLOOKUP(B270,'X7'!$B:$AZ,11,FALSE)),IF($X$1=8,(VLOOKUP(B270,'X8'!$B:$AZ,11,FALSE)),IF($X$1=9,(VLOOKUP(B270,'X9'!$B:$AZ,11,FALSE)),IF($X$1=10,(VLOOKUP(B270,'X10'!$B:$AZ,11,FALSE)),IF($X$1=11,(VLOOKUP(B270,'X11'!$B:$AZ,11,FALSE)),IF($X$1=12,(VLOOKUP(B270,'X12'!$B:$AZ,11,FALSE)),IF($X$1=13,(VLOOKUP(B270,'X13'!$B:$AZ,11,FALSE)),"B")))))))))))))))</f>
        <v xml:space="preserve"> </v>
      </c>
      <c r="P270" s="184" t="str">
        <f ca="1">IF(ISERROR(IF($X$1=1,(VLOOKUP(B270,'X1'!$B:$AZ,12,FALSE)),IF($X$1=2,(VLOOKUP(B270,'X2'!$B:$AZ,12,FALSE)),IF($X$1=3,(VLOOKUP(B270,'X3'!$B:$AZ,12,FALSE)),IF($X$1=4,(VLOOKUP(B270,'X4'!$B:$AZ,12,FALSE)),IF($X$1=5,(VLOOKUP(B270,'X5'!$B:$AZ,12,FALSE)),IF($X$1=6,(VLOOKUP(B270,'X6'!$B:$AZ,12,FALSE)),IF($X$1=7,(VLOOKUP(B270,'X7'!$B:$AZ,12,FALSE)),IF($X$1=8,(VLOOKUP(B270,'X8'!$B:$AZ,12,FALSE)),IF($X$1=9,(VLOOKUP(B270,'X9'!$B:$AZ,12,FALSE)),IF($X$1=10,(VLOOKUP(B270,'X10'!$B:$AZ,12,FALSE)),IF($X$1=11,(VLOOKUP(B270,'X11'!$B:$AZ,12,FALSE)),IF($X$1=12,(VLOOKUP(B270,'X12'!$B:$AZ,12,FALSE)),IF($X$1=13,(VLOOKUP(B270,'X13'!$B:$AZ,12,FALSE)),"B"))))))))))))))=TRUE," ",(IF($X$1=1,(VLOOKUP(B270,'X1'!$B:$AZ,12,FALSE)),IF($X$1=2,(VLOOKUP(B270,'X2'!$B:$AZ,12,FALSE)),IF($X$1=3,(VLOOKUP(B270,'X3'!$B:$AZ,12,FALSE)),IF($X$1=4,(VLOOKUP(B270,'X4'!$B:$AZ,12,FALSE)),IF($X$1=5,(VLOOKUP(B270,'X5'!$B:$AZ,12,FALSE)),IF($X$1=6,(VLOOKUP(B270,'X6'!$B:$AZ,12,FALSE)),IF($X$1=7,(VLOOKUP(B270,'X7'!$B:$AZ,12,FALSE)),IF($X$1=8,(VLOOKUP(B270,'X8'!$B:$AZ,12,FALSE)),IF($X$1=9,(VLOOKUP(B270,'X9'!$B:$AZ,12,FALSE)),IF($X$1=10,(VLOOKUP(B270,'X10'!$B:$AZ,12,FALSE)),IF($X$1=11,(VLOOKUP(B270,'X11'!$B:$AZ,12,FALSE)),IF($X$1=12,(VLOOKUP(B270,'X12'!$B:$AZ,12,FALSE)),IF($X$1=13,(VLOOKUP(B270,'X13'!$B:$AZ,12,FALSE)),"B")))))))))))))))</f>
        <v xml:space="preserve"> </v>
      </c>
      <c r="Q270" s="185" t="str">
        <f ca="1">IF(ISERROR(IF($X$1=1,(VLOOKUP(B270,'X1'!$B:$AZ,46,FALSE)),IF($X$1=2,(VLOOKUP(B270,'X2'!$B:$AZ,46,FALSE)),IF($X$1=3,(VLOOKUP(B270,'X3'!$B:$AZ,46,FALSE)),IF($X$1=4,(VLOOKUP(B270,'X4'!$B:$AZ,46,FALSE)),IF($X$1=5,(VLOOKUP(B270,'X5'!$B:$AZ,46,FALSE)),IF($X$1=6,(VLOOKUP(B270,'X6'!$B:$AZ,46,FALSE)),IF($X$1=7,(VLOOKUP(B270,'X7'!$B:$AZ,46,FALSE)),IF($X$1=8,(VLOOKUP(B270,'X8'!$B:$AZ,46,FALSE)),IF($X$1=9,(VLOOKUP(B270,'X9'!$B:$AZ,46,FALSE)),IF($X$1=10,(VLOOKUP(B270,'X10'!$B:$AZ,46,FALSE)),IF($X$1=11,(VLOOKUP(B270,'X11'!$B:$AZ,46,FALSE)),IF($X$1=12,(VLOOKUP(B270,'X12'!$B:$AZ,46,FALSE)),IF($X$1=13,(VLOOKUP(B270,'X13'!$B:$AZ,46,FALSE)),"B"))))))))))))))=TRUE," ",(IF($X$1=1,(VLOOKUP(B270,'X1'!$B:$AZ,46,FALSE)),IF($X$1=2,(VLOOKUP(B270,'X2'!$B:$AZ,46,FALSE)),IF($X$1=3,(VLOOKUP(B270,'X3'!$B:$AZ,46,FALSE)),IF($X$1=4,(VLOOKUP(B270,'X4'!$B:$AZ,46,FALSE)),IF($X$1=5,(VLOOKUP(B270,'X5'!$B:$AZ,46,FALSE)),IF($X$1=6,(VLOOKUP(B270,'X6'!$B:$AZ,46,FALSE)),IF($X$1=7,(VLOOKUP(B270,'X7'!$B:$AZ,46,FALSE)),IF($X$1=8,(VLOOKUP(B270,'X8'!$B:$AZ,46,FALSE)),IF($X$1=9,(VLOOKUP(B270,'X9'!$B:$AZ,46,FALSE)),IF($X$1=10,(VLOOKUP(B270,'X10'!$B:$AZ,46,FALSE)),IF($X$1=11,(VLOOKUP(B270,'X11'!$B:$AZ,46,FALSE)),IF($X$1=12,(VLOOKUP(B270,'X12'!$B:$AZ,46,FALSE)),IF($X$1=13,(VLOOKUP(B270,'X13'!$B:$AZ,46,FALSE)),"B")))))))))))))))</f>
        <v xml:space="preserve"> </v>
      </c>
      <c r="R270" s="185" t="str">
        <f ca="1">IF(ISERROR(IF($X$1=1,(VLOOKUP(B270,'X1'!$B:$AZ,15,FALSE)),IF($X$1=2,(VLOOKUP(B270,'X2'!$B:$AZ,15,FALSE)),IF($X$1=3,(VLOOKUP(B270,'X3'!$B:$AZ,15,FALSE)),IF($X$1=4,(VLOOKUP(B270,'X4'!$B:$AZ,15,FALSE)),IF($X$1=5,(VLOOKUP(B270,'X5'!$B:$AZ,15,FALSE)),IF($X$1=6,(VLOOKUP(B270,'X6'!$B:$AZ,15,FALSE)),IF($X$1=7,(VLOOKUP(B270,'X7'!$B:$AZ,15,FALSE)),IF($X$1=8,(VLOOKUP(B270,'X8'!$B:$AZ,15,FALSE)),IF($X$1=9,(VLOOKUP(B270,'X9'!$B:$AZ,15,FALSE)),IF($X$1=10,(VLOOKUP(B270,'X10'!$B:$AZ,15,FALSE)),IF($X$1=11,(VLOOKUP(B270,'X11'!$B:$AZ,15,FALSE)),IF($X$1=12,(VLOOKUP(B270,'X12'!$B:$AZ,15,FALSE)),IF($X$1=13,(VLOOKUP(B270,'X13'!$B:$AZ,15,FALSE)),"B"))))))))))))))=TRUE," ",(IF($X$1=1,(VLOOKUP(B270,'X1'!$B:$AZ,15,FALSE)),IF($X$1=2,(VLOOKUP(B270,'X2'!$B:$AZ,15,FALSE)),IF($X$1=3,(VLOOKUP(B270,'X3'!$B:$AZ,15,FALSE)),IF($X$1=4,(VLOOKUP(B270,'X4'!$B:$AZ,15,FALSE)),IF($X$1=5,(VLOOKUP(B270,'X5'!$B:$AZ,15,FALSE)),IF($X$1=6,(VLOOKUP(B270,'X6'!$B:$AZ,15,FALSE)),IF($X$1=7,(VLOOKUP(B270,'X7'!$B:$AZ,15,FALSE)),IF($X$1=8,(VLOOKUP(B270,'X8'!$B:$AZ,15,FALSE)),IF($X$1=9,(VLOOKUP(B270,'X9'!$B:$AZ,15,FALSE)),IF($X$1=10,(VLOOKUP(B270,'X10'!$B:$AZ,15,FALSE)),IF($X$1=11,(VLOOKUP(B270,'X11'!$B:$AZ,15,FALSE)),IF($X$1=12,(VLOOKUP(B270,'X12'!$B:$AZ,15,FALSE)),IF($X$1=13,(VLOOKUP(B270,'X13'!$B:$AZ,15,FALSE)),"B")))))))))))))))</f>
        <v xml:space="preserve"> </v>
      </c>
      <c r="S270" s="185" t="str">
        <f ca="1">IF(ISERROR(IF((IF($X$1=1,(VLOOKUP(B270,'X1'!$B:$AZ,14,FALSE)),(IF($X$1=2,(VLOOKUP(B270,'X2'!$B:$AZ,14,FALSE)),(IF($X$1=3,(VLOOKUP(B270,'X3'!$B:$AZ,14,FALSE)),(IF($X$1=4,(VLOOKUP(B270,'X4'!$B:$AZ,14,FALSE)),(IF($X$1=5,(VLOOKUP(B270,'X5'!$B:$AZ,14,FALSE)),(IF($X$1=6,(VLOOKUP(B270,'X6'!$B:$AZ,14,FALSE)),(IF($X$1=7,(VLOOKUP(B270,'X7'!$B:$AZ,14,FALSE)),(IF($X$1=8,(VLOOKUP(B270,'X8'!$B:$AZ,14,FALSE)),(IF($X$1=9,(VLOOKUP(B270,'X9'!$B:$AZ,14,FALSE)),(IF($X$1=10,(VLOOKUP(B270,'X10'!$B:$AZ,14,FALSE)),(IF($X$1=11,(VLOOKUP(B270,'X11'!$B:$AZ,14,FALSE)),(IF($X$1=12,(VLOOKUP(B270,'X12'!$B:$AZ,14,FALSE)),(VLOOKUP(B270,'X13'!$B:$AZ,14,FALSE))))))))))))))))))))))))))=$V$1," ",(IF($X$1=1,(VLOOKUP(B270,'X1'!$B:$AZ,14,FALSE)),(IF($X$1=2,(VLOOKUP(B270,'X2'!$B:$AZ,14,FALSE)),(IF($X$1=3,(VLOOKUP(B270,'X3'!$B:$AZ,14,FALSE)),(IF($X$1=4,(VLOOKUP(B270,'X4'!$B:$AZ,14,FALSE)),(IF($X$1=5,(VLOOKUP(B270,'X5'!$B:$AZ,14,FALSE)),(IF($X$1=6,(VLOOKUP(B270,'X6'!$B:$AZ,14,FALSE)),(IF($X$1=7,(VLOOKUP(B270,'X7'!$B:$AZ,14,FALSE)),(IF($X$1=8,(VLOOKUP(B270,'X8'!$B:$AZ,14,FALSE)),(IF($X$1=9,(VLOOKUP(B270,'X9'!$B:$AZ,14,FALSE)),(IF($X$1=10,(VLOOKUP(B270,'X10'!$B:$AZ,14,FALSE)),(IF($X$1=11,(VLOOKUP(B270,'X11'!$B:$AZ,14,FALSE)),(IF($X$1=12,(VLOOKUP(B270,'X12'!$B:$AZ,14,FALSE)),(VLOOKUP(B270,'X13'!$B:$AZ,14,FALSE))))))))))))))))))))))))))))=TRUE," ",(IF((IF($X$1=1,(VLOOKUP(B270,'X1'!$B:$AZ,14,FALSE)),(IF($X$1=2,(VLOOKUP(B270,'X2'!$B:$AZ,14,FALSE)),(IF($X$1=3,(VLOOKUP(B270,'X3'!$B:$AZ,14,FALSE)),(IF($X$1=4,(VLOOKUP(B270,'X4'!$B:$AZ,14,FALSE)),(IF($X$1=5,(VLOOKUP(B270,'X5'!$B:$AZ,14,FALSE)),(IF($X$1=6,(VLOOKUP(B270,'X6'!$B:$AZ,14,FALSE)),(IF($X$1=7,(VLOOKUP(B270,'X7'!$B:$AZ,14,FALSE)),(IF($X$1=8,(VLOOKUP(B270,'X8'!$B:$AZ,14,FALSE)),(IF($X$1=9,(VLOOKUP(B270,'X9'!$B:$AZ,14,FALSE)),(IF($X$1=10,(VLOOKUP(B270,'X10'!$B:$AZ,14,FALSE)),(IF($X$1=11,(VLOOKUP(B270,'X11'!$B:$AZ,14,FALSE)),(IF($X$1=12,(VLOOKUP(B270,'X12'!$B:$AZ,14,FALSE)),(VLOOKUP(B270,'X13'!$B:$AZ,14,FALSE))))))))))))))))))))))))))=$V$1," ",(IF($X$1=1,(VLOOKUP(B270,'X1'!$B:$AZ,14,FALSE)),(IF($X$1=2,(VLOOKUP(B270,'X2'!$B:$AZ,14,FALSE)),(IF($X$1=3,(VLOOKUP(B270,'X3'!$B:$AZ,14,FALSE)),(IF($X$1=4,(VLOOKUP(B270,'X4'!$B:$AZ,14,FALSE)),(IF($X$1=5,(VLOOKUP(B270,'X5'!$B:$AZ,14,FALSE)),(IF($X$1=6,(VLOOKUP(B270,'X6'!$B:$AZ,14,FALSE)),(IF($X$1=7,(VLOOKUP(B270,'X7'!$B:$AZ,14,FALSE)),(IF($X$1=8,(VLOOKUP(B270,'X8'!$B:$AZ,14,FALSE)),(IF($X$1=9,(VLOOKUP(B270,'X9'!$B:$AZ,14,FALSE)),(IF($X$1=10,(VLOOKUP(B270,'X10'!$B:$AZ,14,FALSE)),(IF($X$1=11,(VLOOKUP(B270,'X11'!$B:$AZ,14,FALSE)),(IF($X$1=12,(VLOOKUP(B270,'X12'!$B:$AZ,14,FALSE)),(VLOOKUP(B270,'X13'!$B:$AZ,14,FALSE)))))))))))))))))))))))))))))</f>
        <v xml:space="preserve"> </v>
      </c>
    </row>
    <row r="271" spans="1:19" ht="14.1" customHeight="1" x14ac:dyDescent="0.2">
      <c r="A271" s="156" t="s">
        <v>1058</v>
      </c>
      <c r="B271" s="122" t="str">
        <f>IF(ISERROR(IF($U$16=1,(VLOOKUP(A271,$AC$89:$AH$125,2,FALSE)),IF((IF($X$1=1,'X1'!B230,(IF($X$1=2,'X2'!B230,(IF($X$1=3,'X3'!B230,(IF($X$1=4,'X4'!B230,(IF($X$1=5,'X5'!B230,(IF($X$1=6,'X6'!B230,(IF($X$1=7,'X7'!B230,(IF($X$1=8,'X8'!B230,(IF($X$1=9,'X9'!B230,(IF($X$1=10,'X10'!B230,(IF($X$1=11,'X11'!B230,(IF($X$1=12,'X12'!B230,'X13'!B230))))))))))))))))))))))))="","",(IF($X$1=1,'X1'!B230,(IF($X$1=2,'X2'!B230,(IF($X$1=3,'X3'!B230,(IF($X$1=4,'X4'!B230,(IF($X$1=5,'X5'!B230,(IF($X$1=6,'X6'!B230,(IF($X$1=7,'X7'!B230,(IF($X$1=8,'X8'!B230,(IF($X$1=9,'X9'!B230,(IF($X$1=10,'X10'!B230,(IF($X$1=11,'X11'!B230,(IF($X$1=12,'X12'!B230,'X13'!B230)))))))))))))))))))))))))))=TRUE," ",(IF($U$16=1,(VLOOKUP(A271,$AC$89:$AH$125,2,FALSE)),IF((IF($X$1=1,'X1'!B230,(IF($X$1=2,'X2'!B230,(IF($X$1=3,'X3'!B230,(IF($X$1=4,'X4'!B230,(IF($X$1=5,'X5'!B230,(IF($X$1=6,'X6'!B230,(IF($X$1=7,'X7'!B230,(IF($X$1=8,'X8'!B230,(IF($X$1=9,'X9'!B230,(IF($X$1=10,'X10'!B230,(IF($X$1=11,'X11'!B230,(IF($X$1=12,'X12'!B230,'X13'!B230))))))))))))))))))))))))="","",(IF($X$1=1,'X1'!B230,(IF($X$1=2,'X2'!B230,(IF($X$1=3,'X3'!B230,(IF($X$1=4,'X4'!B230,(IF($X$1=5,'X5'!B230,(IF($X$1=6,'X6'!B230,(IF($X$1=7,'X7'!B230,(IF($X$1=8,'X8'!B230,(IF($X$1=9,'X9'!B230,(IF($X$1=10,'X10'!B230,(IF($X$1=11,'X11'!B230,(IF($X$1=12,'X12'!B230,'X13'!B230))))))))))))))))))))))))))))</f>
        <v/>
      </c>
      <c r="C271" s="181" t="str">
        <f ca="1">IF(ISERROR(IF($X$1=1,(VLOOKUP(B271,'X1'!$B:$AZ,47,FALSE)),IF($X$1=2,(VLOOKUP(B271,'X2'!$B:$AZ,47,FALSE)),IF($X$1=3,(VLOOKUP(B271,'X3'!$B:$AZ,47,FALSE)),IF($X$1=4,(VLOOKUP(B271,'X4'!$B:$AZ,47,FALSE)),IF($X$1=5,(VLOOKUP(B271,'X5'!$B:$AZ,47,FALSE)),IF($X$1=6,(VLOOKUP(B271,'X6'!$B:$AZ,47,FALSE)),IF($X$1=7,(VLOOKUP(B271,'X7'!$B:$AZ,47,FALSE)),IF($X$1=8,(VLOOKUP(B271,'X8'!$B:$AZ,47,FALSE)),IF($X$1=9,(VLOOKUP(B271,'X9'!$B:$AZ,47,FALSE)),IF($X$1=10,(VLOOKUP(B271,'X10'!$B:$AZ,47,FALSE)),IF($X$1=11,(VLOOKUP(B271,'X11'!$B:$AZ,47,FALSE)),IF($X$1=12,(VLOOKUP(B271,'X12'!$B:$AZ,47,FALSE)),IF($X$1=13,(VLOOKUP(B271,'X13'!$B:$AZ,47,FALSE)),"B"))))))))))))))=TRUE," ",(IF($X$1=1,(VLOOKUP(B271,'X1'!$B:$AZ,47,FALSE)),IF($X$1=2,(VLOOKUP(B271,'X2'!$B:$AZ,47,FALSE)),IF($X$1=3,(VLOOKUP(B271,'X3'!$B:$AZ,47,FALSE)),IF($X$1=4,(VLOOKUP(B271,'X4'!$B:$AZ,47,FALSE)),IF($X$1=5,(VLOOKUP(B271,'X5'!$B:$AZ,47,FALSE)),IF($X$1=6,(VLOOKUP(B271,'X6'!$B:$AZ,47,FALSE)),IF($X$1=7,(VLOOKUP(B271,'X7'!$B:$AZ,47,FALSE)),IF($X$1=8,(VLOOKUP(B271,'X8'!$B:$AZ,47,FALSE)),IF($X$1=9,(VLOOKUP(B271,'X9'!$B:$AZ,47,FALSE)),IF($X$1=10,(VLOOKUP(B271,'X10'!$B:$AZ,47,FALSE)),IF($X$1=11,(VLOOKUP(B271,'X11'!$B:$AZ,47,FALSE)),IF($X$1=12,(VLOOKUP(B271,'X12'!$B:$AZ,47,FALSE)),IF($X$1=13,(VLOOKUP(B271,'X13'!$B:$AZ,47,FALSE)),"B")))))))))))))))</f>
        <v xml:space="preserve"> </v>
      </c>
      <c r="D271" s="181" t="str">
        <f ca="1">IF(ISERROR(IF($X$1=1,(VLOOKUP(B271,'X1'!$B:$AP,41,FALSE)),IF($X$1=2,(VLOOKUP(B271,'X2'!$B:$AP,41,FALSE)),IF($X$1=3,(VLOOKUP(B271,'X3'!$B:$AP,41,FALSE)),IF($X$1=4,(VLOOKUP(B271,'X4'!$B:$AP,41,FALSE)),IF($X$1=5,(VLOOKUP(B271,'X5'!$B:$AP,41,FALSE)),IF($X$1=6,(VLOOKUP(B271,'X6'!$B:$AP,41,FALSE)),IF($X$1=7,(VLOOKUP(B271,'X7'!$B:$AP,41,FALSE)),IF($X$1=8,(VLOOKUP(B271,'X8'!$B:$AP,41,FALSE)),IF($X$1=9,(VLOOKUP(B271,'X9'!$B:$AP,41,FALSE)),IF($X$1=10,(VLOOKUP(B271,'X10'!$B:$AP,41,FALSE)),IF($X$1=11,(VLOOKUP(B271,'X11'!$B:$AP,41,FALSE)),IF($X$1=12,(VLOOKUP(B271,'X12'!$B:$AP,41,FALSE)),IF($X$1=13,(VLOOKUP(B271,'X13'!$B:$AP,41,FALSE)),"B"))))))))))))))=TRUE," ",(IF($X$1=1,(VLOOKUP(B271,'X1'!$B:$AP,41,FALSE)),IF($X$1=2,(VLOOKUP(B271,'X2'!$B:$AP,41,FALSE)),IF($X$1=3,(VLOOKUP(B271,'X3'!$B:$AP,41,FALSE)),IF($X$1=4,(VLOOKUP(B271,'X4'!$B:$AP,41,FALSE)),IF($X$1=5,(VLOOKUP(B271,'X5'!$B:$AP,41,FALSE)),IF($X$1=6,(VLOOKUP(B271,'X6'!$B:$AP,41,FALSE)),IF($X$1=7,(VLOOKUP(B271,'X7'!$B:$AP,41,FALSE)),IF($X$1=8,(VLOOKUP(B271,'X8'!$B:$AP,41,FALSE)),IF($X$1=9,(VLOOKUP(B271,'X9'!$B:$AP,41,FALSE)),IF($X$1=10,(VLOOKUP(B271,'X10'!$B:$AP,41,FALSE)),IF($X$1=11,(VLOOKUP(B271,'X11'!$B:$AP,41,FALSE)),IF($X$1=12,(VLOOKUP(B271,'X12'!$B:$AP,41,FALSE)),IF($X$1=13,(VLOOKUP(B271,'X13'!$B:$AP,41,FALSE)),"B")))))))))))))))</f>
        <v xml:space="preserve"> </v>
      </c>
      <c r="E271" s="182" t="str">
        <f ca="1">IF(ISERROR(IF($X$1=1,(VLOOKUP(B271,'X1'!$B:$AP,7,FALSE)),IF($X$1=2,(VLOOKUP(B271,'X2'!$B:$AP,7,FALSE)),IF($X$1=3,(VLOOKUP(B271,'X3'!$B:$AP,7,FALSE)),IF($X$1=4,(VLOOKUP(B271,'X4'!$B:$AP,7,FALSE)),IF($X$1=5,(VLOOKUP(B271,'X5'!$B:$AP,7,FALSE)),IF($X$1=6,(VLOOKUP(B271,'X6'!$B:$AP,7,FALSE)),IF($X$1=7,(VLOOKUP(B271,'X7'!$B:$AP,7,FALSE)),IF($X$1=8,(VLOOKUP(B271,'X8'!$B:$AP,7,FALSE)),IF($X$1=9,(VLOOKUP(B271,'X9'!$B:$AP,7,FALSE)),IF($X$1=10,(VLOOKUP(B271,'X10'!$B:$AP,7,FALSE)),IF($X$1=11,(VLOOKUP(B271,'X11'!$B:$AP,7,FALSE)),IF($X$1=12,(VLOOKUP(B271,'X12'!$B:$AP,7,FALSE)),IF($X$1=13,(VLOOKUP(B271,'X13'!$B:$AP,7,FALSE)),"B"))))))))))))))=TRUE," ",(IF($X$1=1,(VLOOKUP(B271,'X1'!$B:$AP,7,FALSE)),IF($X$1=2,(VLOOKUP(B271,'X2'!$B:$AP,7,FALSE)),IF($X$1=3,(VLOOKUP(B271,'X3'!$B:$AP,7,FALSE)),IF($X$1=4,(VLOOKUP(B271,'X4'!$B:$AP,7,FALSE)),IF($X$1=5,(VLOOKUP(B271,'X5'!$B:$AP,7,FALSE)),IF($X$1=6,(VLOOKUP(B271,'X6'!$B:$AP,7,FALSE)),IF($X$1=7,(VLOOKUP(B271,'X7'!$B:$AP,7,FALSE)),IF($X$1=8,(VLOOKUP(B271,'X8'!$B:$AP,7,FALSE)),IF($X$1=9,(VLOOKUP(B271,'X9'!$B:$AP,7,FALSE)),IF($X$1=10,(VLOOKUP(B271,'X10'!$B:$AP,7,FALSE)),IF($X$1=11,(VLOOKUP(B271,'X11'!$B:$AP,7,FALSE)),IF($X$1=12,(VLOOKUP(B271,'X12'!$B:$AP,7,FALSE)),IF($X$1=13,(VLOOKUP(B271,'X13'!$B:$AP,7,FALSE)),"B")))))))))))))))</f>
        <v xml:space="preserve"> </v>
      </c>
      <c r="F271" s="182" t="str">
        <f ca="1">IF(ISERROR(IF((IF($X$1=1,(VLOOKUP(B271,'X1'!$B:$AO,6,FALSE)),(IF($X$1=2,(VLOOKUP(B271,'X2'!$B:$AO,6,FALSE)),(IF($X$1=3,(VLOOKUP(B271,'X3'!$B:$AO,6,FALSE)),(IF($X$1=4,(VLOOKUP(B271,'X4'!$B:$AO,6,FALSE)),(IF($X$1=5,(VLOOKUP(B271,'X5'!$B:$AO,6,FALSE)),(IF($X$1=6,(VLOOKUP(B271,'X6'!$B:$AO,6,FALSE)),(IF($X$1=7,(VLOOKUP(B271,'X7'!$B:$AO,6,FALSE)),(IF($X$1=8,(VLOOKUP(B271,'X8'!$B:$AO,6,FALSE)),(IF($X$1=9,(VLOOKUP(B271,'X9'!$B:$AO,6,FALSE)),(IF($X$1=10,(VLOOKUP(B271,'X10'!$B:$AO,6,FALSE)),(IF($X$1=11,(VLOOKUP(B271,'X11'!$B:$AO,6,FALSE)),(IF($X$1=12,(VLOOKUP(B271,'X12'!$B:$AO,6,FALSE)),(VLOOKUP(B271,'X13'!$B:$AO,6,FALSE))))))))))))))))))))))))))=$V$1," ",(IF($X$1=1,(VLOOKUP(B271,'X1'!$B:$AO,6,FALSE)),(IF($X$1=2,(VLOOKUP(B271,'X2'!$B:$AO,6,FALSE)),(IF($X$1=3,(VLOOKUP(B271,'X3'!$B:$AO,6,FALSE)),(IF($X$1=4,(VLOOKUP(B271,'X4'!$B:$AO,6,FALSE)),(IF($X$1=5,(VLOOKUP(B271,'X5'!$B:$AO,6,FALSE)),(IF($X$1=6,(VLOOKUP(B271,'X6'!$B:$AO,6,FALSE)),(IF($X$1=7,(VLOOKUP(B271,'X7'!$B:$AO,6,FALSE)),(IF($X$1=8,(VLOOKUP(B271,'X8'!$B:$AO,6,FALSE)),(IF($X$1=9,(VLOOKUP(B271,'X9'!$B:$AO,6,FALSE)),(IF($X$1=10,(VLOOKUP(B271,'X10'!$B:$AO,6,FALSE)),(IF($X$1=11,(VLOOKUP(B271,'X11'!$B:$AO,6,FALSE)),(IF($X$1=12,(VLOOKUP(B271,'X12'!$B:$AO,6,FALSE)),(VLOOKUP(B271,'X13'!$B:$AO,6,FALSE))))))))))))))))))))))))))))=TRUE," ",(IF((IF($X$1=1,(VLOOKUP(B271,'X1'!$B:$AO,6,FALSE)),(IF($X$1=2,(VLOOKUP(B271,'X2'!$B:$AO,6,FALSE)),(IF($X$1=3,(VLOOKUP(B271,'X3'!$B:$AO,6,FALSE)),(IF($X$1=4,(VLOOKUP(B271,'X4'!$B:$AO,6,FALSE)),(IF($X$1=5,(VLOOKUP(B271,'X5'!$B:$AO,6,FALSE)),(IF($X$1=6,(VLOOKUP(B271,'X6'!$B:$AO,6,FALSE)),(IF($X$1=7,(VLOOKUP(B271,'X7'!$B:$AO,6,FALSE)),(IF($X$1=8,(VLOOKUP(B271,'X8'!$B:$AO,6,FALSE)),(IF($X$1=9,(VLOOKUP(B271,'X9'!$B:$AO,6,FALSE)),(IF($X$1=10,(VLOOKUP(B271,'X10'!$B:$AO,6,FALSE)),(IF($X$1=11,(VLOOKUP(B271,'X11'!$B:$AO,6,FALSE)),(IF($X$1=12,(VLOOKUP(B271,'X12'!$B:$AO,6,FALSE)),(VLOOKUP(B271,'X13'!$B:$AO,6,FALSE))))))))))))))))))))))))))=$V$1," ",(IF($X$1=1,(VLOOKUP(B271,'X1'!$B:$AO,6,FALSE)),(IF($X$1=2,(VLOOKUP(B271,'X2'!$B:$AO,6,FALSE)),(IF($X$1=3,(VLOOKUP(B271,'X3'!$B:$AO,6,FALSE)),(IF($X$1=4,(VLOOKUP(B271,'X4'!$B:$AO,6,FALSE)),(IF($X$1=5,(VLOOKUP(B271,'X5'!$B:$AO,6,FALSE)),(IF($X$1=6,(VLOOKUP(B271,'X6'!$B:$AO,6,FALSE)),(IF($X$1=7,(VLOOKUP(B271,'X7'!$B:$AO,6,FALSE)),(IF($X$1=8,(VLOOKUP(B271,'X8'!$B:$AO,6,FALSE)),(IF($X$1=9,(VLOOKUP(B271,'X9'!$B:$AO,6,FALSE)),(IF($X$1=10,(VLOOKUP(B271,'X10'!$B:$AO,6,FALSE)),(IF($X$1=11,(VLOOKUP(B271,'X11'!$B:$AO,6,FALSE)),(IF($X$1=12,(VLOOKUP(B271,'X12'!$B:$AO,6,FALSE)),(VLOOKUP(B271,'X13'!$B:$AO,6,FALSE)))))))))))))))))))))))))))))</f>
        <v xml:space="preserve"> </v>
      </c>
      <c r="G271" s="182" t="str">
        <f ca="1">IF(ISERROR(IF($X$1=1,(VLOOKUP(B271,'X1'!$B:$AZ,44,FALSE)),IF($X$1=2,(VLOOKUP(B271,'X2'!$B:$AZ,44,FALSE)),IF($X$1=3,(VLOOKUP(B271,'X3'!$B:$AZ,44,FALSE)),IF($X$1=4,(VLOOKUP(B271,'X4'!$B:$AZ,44,FALSE)),IF($X$1=5,(VLOOKUP(B271,'X5'!$B:$AZ,44,FALSE)),IF($X$1=6,(VLOOKUP(B271,'X6'!$B:$AZ,44,FALSE)),IF($X$1=7,(VLOOKUP(B271,'X7'!$B:$AZ,44,FALSE)),IF($X$1=8,(VLOOKUP(B271,'X8'!$B:$AZ,44,FALSE)),IF($X$1=9,(VLOOKUP(B271,'X9'!$B:$AZ,44,FALSE)),IF($X$1=10,(VLOOKUP(B271,'X10'!$B:$AZ,44,FALSE)),IF($X$1=11,(VLOOKUP(B271,'X11'!$B:$AZ,44,FALSE)),IF($X$1=12,(VLOOKUP(B271,'X12'!$B:$AZ,44,FALSE)),IF($X$1=13,(VLOOKUP(B271,'X13'!$B:$AZ,44,FALSE)),"B"))))))))))))))=TRUE," ",(IF($X$1=1,(VLOOKUP(B271,'X1'!$B:$AZ,44,FALSE)),IF($X$1=2,(VLOOKUP(B271,'X2'!$B:$AZ,44,FALSE)),IF($X$1=3,(VLOOKUP(B271,'X3'!$B:$AZ,44,FALSE)),IF($X$1=4,(VLOOKUP(B271,'X4'!$B:$AZ,44,FALSE)),IF($X$1=5,(VLOOKUP(B271,'X5'!$B:$AZ,44,FALSE)),IF($X$1=6,(VLOOKUP(B271,'X6'!$B:$AZ,44,FALSE)),IF($X$1=7,(VLOOKUP(B271,'X7'!$B:$AZ,44,FALSE)),IF($X$1=8,(VLOOKUP(B271,'X8'!$B:$AZ,44,FALSE)),IF($X$1=9,(VLOOKUP(B271,'X9'!$B:$AZ,44,FALSE)),IF($X$1=10,(VLOOKUP(B271,'X10'!$B:$AZ,44,FALSE)),IF($X$1=11,(VLOOKUP(B271,'X11'!$B:$AZ,44,FALSE)),IF($X$1=12,(VLOOKUP(B271,'X12'!$B:$AZ,44,FALSE)),IF($X$1=13,(VLOOKUP(B271,'X13'!$B:$AZ,44,FALSE)),"B")))))))))))))))</f>
        <v xml:space="preserve"> </v>
      </c>
      <c r="H271" s="182" t="str">
        <f ca="1">IF(ISERROR(IF($X$1=1,(VLOOKUP(B271,'X1'!$B:$AZ,8,FALSE)),IF($X$1=2,(VLOOKUP(B271,'X2'!$B:$AZ,8,FALSE)),IF($X$1=3,(VLOOKUP(B271,'X3'!$B:$AZ,8,FALSE)),IF($X$1=4,(VLOOKUP(B271,'X4'!$B:$AZ,8,FALSE)),IF($X$1=5,(VLOOKUP(B271,'X5'!$B:$AZ,8,FALSE)),IF($X$1=6,(VLOOKUP(B271,'X6'!$B:$AZ,8,FALSE)),IF($X$1=7,(VLOOKUP(B271,'X7'!$B:$AZ,8,FALSE)),IF($X$1=8,(VLOOKUP(B271,'X8'!$B:$AZ,8,FALSE)),IF($X$1=9,(VLOOKUP(B271,'X9'!$B:$AZ,8,FALSE)),IF($X$1=10,(VLOOKUP(B271,'X10'!$B:$AZ,8,FALSE)),IF($X$1=11,(VLOOKUP(B271,'X11'!$B:$AZ,8,FALSE)),IF($X$1=12,(VLOOKUP(B271,'X12'!$B:$AZ,8,FALSE)),IF($X$1=13,(VLOOKUP(B271,'X13'!$B:$AZ,8,FALSE)),"B"))))))))))))))=TRUE," ",(IF($X$1=1,(VLOOKUP(B271,'X1'!$B:$AZ,8,FALSE)),IF($X$1=2,(VLOOKUP(B271,'X2'!$B:$AZ,8,FALSE)),IF($X$1=3,(VLOOKUP(B271,'X3'!$B:$AZ,8,FALSE)),IF($X$1=4,(VLOOKUP(B271,'X4'!$B:$AZ,8,FALSE)),IF($X$1=5,(VLOOKUP(B271,'X5'!$B:$AZ,8,FALSE)),IF($X$1=6,(VLOOKUP(B271,'X6'!$B:$AZ,8,FALSE)),IF($X$1=7,(VLOOKUP(B271,'X7'!$B:$AZ,8,FALSE)),IF($X$1=8,(VLOOKUP(B271,'X8'!$B:$AZ,8,FALSE)),IF($X$1=9,(VLOOKUP(B271,'X9'!$B:$AZ,8,FALSE)),IF($X$1=10,(VLOOKUP(B271,'X10'!$B:$AZ,8,FALSE)),IF($X$1=11,(VLOOKUP(B271,'X11'!$B:$AZ,8,FALSE)),IF($X$1=12,(VLOOKUP(B271,'X12'!$B:$AZ,8,FALSE)),IF($X$1=13,(VLOOKUP(B271,'X13'!$B:$AZ,8,FALSE)),"B")))))))))))))))</f>
        <v xml:space="preserve"> </v>
      </c>
      <c r="I271" s="183" t="str">
        <f ca="1">IF(ISERROR(IF($X$1=1,(VLOOKUP(B271,'X1'!$B:$AZ,2,FALSE)),IF($X$1=2,(VLOOKUP(B271,'X2'!$B:$AZ,2,FALSE)),IF($X$1=3,(VLOOKUP(B271,'X3'!$B:$AZ,2,FALSE)),IF($X$1=4,(VLOOKUP(B271,'X4'!$B:$AZ,2,FALSE)),IF($X$1=5,(VLOOKUP(B271,'X5'!$B:$AZ,2,FALSE)),IF($X$1=6,(VLOOKUP(B271,'X6'!$B:$AZ,2,FALSE)),IF($X$1=7,(VLOOKUP(B271,'X7'!$B:$AZ,2,FALSE)),IF($X$1=8,(VLOOKUP(B271,'X8'!$B:$AZ,2,FALSE)),IF($X$1=9,(VLOOKUP(B271,'X9'!$B:$AZ,2,FALSE)),IF($X$1=10,(VLOOKUP(B271,'X10'!$B:$AZ,2,FALSE)),IF($X$1=11,(VLOOKUP(B271,'X11'!$B:$AZ,2,FALSE)),IF($X$1=12,(VLOOKUP(B271,'X12'!$B:$AZ,2,FALSE)),IF($X$1=13,(VLOOKUP(B271,'X13'!$B:$AZ,2,FALSE)),"B"))))))))))))))=TRUE," ",(IF($X$1=1,(VLOOKUP(B271,'X1'!$B:$AZ,2,FALSE)),IF($X$1=2,(VLOOKUP(B271,'X2'!$B:$AZ,2,FALSE)),IF($X$1=3,(VLOOKUP(B271,'X3'!$B:$AZ,2,FALSE)),IF($X$1=4,(VLOOKUP(B271,'X4'!$B:$AZ,2,FALSE)),IF($X$1=5,(VLOOKUP(B271,'X5'!$B:$AZ,2,FALSE)),IF($X$1=6,(VLOOKUP(B271,'X6'!$B:$AZ,2,FALSE)),IF($X$1=7,(VLOOKUP(B271,'X7'!$B:$AZ,2,FALSE)),IF($X$1=8,(VLOOKUP(B271,'X8'!$B:$AZ,2,FALSE)),IF($X$1=9,(VLOOKUP(B271,'X9'!$B:$AZ,2,FALSE)),IF($X$1=10,(VLOOKUP(B271,'X10'!$B:$AZ,2,FALSE)),IF($X$1=11,(VLOOKUP(B271,'X11'!$B:$AZ,2,FALSE)),IF($X$1=12,(VLOOKUP(B271,'X12'!$B:$AZ,2,FALSE)),IF($X$1=13,(VLOOKUP(B271,'X13'!$B:$AZ,2,FALSE)),"B")))))))))))))))</f>
        <v xml:space="preserve"> </v>
      </c>
      <c r="J271" s="183" t="str">
        <f ca="1">IF(ISERROR(IF($X$1=1,(VLOOKUP(B271,'X1'!$B:$AZ,3,FALSE)),IF($X$1=2,(VLOOKUP(B271,'X2'!$B:$AZ,3,FALSE)),IF($X$1=3,(VLOOKUP(B271,'X3'!$B:$AZ,3,FALSE)),IF($X$1=4,(VLOOKUP(B271,'X4'!$B:$AZ,3,FALSE)),IF($X$1=5,(VLOOKUP(B271,'X5'!$B:$AZ,3,FALSE)),IF($X$1=6,(VLOOKUP(B271,'X6'!$B:$AZ,3,FALSE)),IF($X$1=7,(VLOOKUP(B271,'X7'!$B:$AZ,3,FALSE)),IF($X$1=8,(VLOOKUP(B271,'X8'!$B:$AZ,3,FALSE)),IF($X$1=9,(VLOOKUP(B271,'X9'!$B:$AZ,3,FALSE)),IF($X$1=10,(VLOOKUP(B271,'X10'!$B:$AZ,3,FALSE)),IF($X$1=11,(VLOOKUP(B271,'X11'!$B:$AZ,3,FALSE)),IF($X$1=12,(VLOOKUP(B271,'X12'!$B:$AZ,3,FALSE)),IF($X$1=13,(VLOOKUP(B271,'X13'!$B:$AZ,3,FALSE)),"B"))))))))))))))=TRUE," ",(IF($X$1=1,(VLOOKUP(B271,'X1'!$B:$AZ,3,FALSE)),IF($X$1=2,(VLOOKUP(B271,'X2'!$B:$AZ,3,FALSE)),IF($X$1=3,(VLOOKUP(B271,'X3'!$B:$AZ,3,FALSE)),IF($X$1=4,(VLOOKUP(B271,'X4'!$B:$AZ,3,FALSE)),IF($X$1=5,(VLOOKUP(B271,'X5'!$B:$AZ,3,FALSE)),IF($X$1=6,(VLOOKUP(B271,'X6'!$B:$AZ,3,FALSE)),IF($X$1=7,(VLOOKUP(B271,'X7'!$B:$AZ,3,FALSE)),IF($X$1=8,(VLOOKUP(B271,'X8'!$B:$AZ,3,FALSE)),IF($X$1=9,(VLOOKUP(B271,'X9'!$B:$AZ,3,FALSE)),IF($X$1=10,(VLOOKUP(B271,'X10'!$B:$AZ,3,FALSE)),IF($X$1=11,(VLOOKUP(B271,'X11'!$B:$AZ,3,FALSE)),IF($X$1=12,(VLOOKUP(B271,'X12'!$B:$AZ,3,FALSE)),IF($X$1=13,(VLOOKUP(B271,'X13'!$B:$AZ,3,FALSE)),"B")))))))))))))))</f>
        <v xml:space="preserve"> </v>
      </c>
      <c r="K271" s="183" t="str">
        <f ca="1">IF(ISERROR(IF($X$1=1,(VLOOKUP(B271,'X1'!$B:$AZ,5,FALSE)),IF($X$1=2,(VLOOKUP(B271,'X2'!$B:$AZ,5,FALSE)),IF($X$1=3,(VLOOKUP(B271,'X3'!$B:$AZ,5,FALSE)),IF($X$1=4,(VLOOKUP(B271,'X4'!$B:$AZ,5,FALSE)),IF($X$1=5,(VLOOKUP(B271,'X5'!$B:$AZ,5,FALSE)),IF($X$1=6,(VLOOKUP(B271,'X6'!$B:$AZ,5,FALSE)),IF($X$1=7,(VLOOKUP(B271,'X7'!$B:$AZ,5,FALSE)),IF($X$1=8,(VLOOKUP(B271,'X8'!$B:$AZ,5,FALSE)),IF($X$1=9,(VLOOKUP(B271,'X9'!$B:$AZ,5,FALSE)),IF($X$1=10,(VLOOKUP(B271,'X10'!$B:$AZ,5,FALSE)),IF($X$1=11,(VLOOKUP(B271,'X11'!$B:$AZ,5,FALSE)),IF($X$1=12,(VLOOKUP(B271,'X12'!$B:$AZ,5,FALSE)),IF($X$1=13,(VLOOKUP(B271,'X13'!$B:$AZ,5,FALSE)),"B"))))))))))))))=TRUE," ",(IF($X$1=1,(VLOOKUP(B271,'X1'!$B:$AZ,5,FALSE)),IF($X$1=2,(VLOOKUP(B271,'X2'!$B:$AZ,5,FALSE)),IF($X$1=3,(VLOOKUP(B271,'X3'!$B:$AZ,5,FALSE)),IF($X$1=4,(VLOOKUP(B271,'X4'!$B:$AZ,5,FALSE)),IF($X$1=5,(VLOOKUP(B271,'X5'!$B:$AZ,5,FALSE)),IF($X$1=6,(VLOOKUP(B271,'X6'!$B:$AZ,5,FALSE)),IF($X$1=7,(VLOOKUP(B271,'X7'!$B:$AZ,5,FALSE)),IF($X$1=8,(VLOOKUP(B271,'X8'!$B:$AZ,5,FALSE)),IF($X$1=9,(VLOOKUP(B271,'X9'!$B:$AZ,5,FALSE)),IF($X$1=10,(VLOOKUP(B271,'X10'!$B:$AZ,5,FALSE)),IF($X$1=11,(VLOOKUP(B271,'X11'!$B:$AZ,5,FALSE)),IF($X$1=12,(VLOOKUP(B271,'X12'!$B:$AZ,5,FALSE)),IF($X$1=13,(VLOOKUP(B271,'X13'!$B:$AZ,5,FALSE)),"B")))))))))))))))</f>
        <v xml:space="preserve"> </v>
      </c>
      <c r="L271" s="184" t="str">
        <f ca="1">IF(ISERROR(IF($X$1=1,(VLOOKUP(B271,'X1'!$B:$AZ,9,FALSE)),IF($X$1=2,(VLOOKUP(B271,'X2'!$B:$AZ,9,FALSE)),IF($X$1=3,(VLOOKUP(B271,'X3'!$B:$AZ,9,FALSE)),IF($X$1=4,(VLOOKUP(B271,'X4'!$B:$AZ,9,FALSE)),IF($X$1=5,(VLOOKUP(B271,'X5'!$B:$AZ,9,FALSE)),IF($X$1=6,(VLOOKUP(B271,'X6'!$B:$AZ,9,FALSE)),IF($X$1=7,(VLOOKUP(B271,'X7'!$B:$AZ,9,FALSE)),IF($X$1=8,(VLOOKUP(B271,'X8'!$B:$AZ,9,FALSE)),IF($X$1=9,(VLOOKUP(B271,'X9'!$B:$AZ,9,FALSE)),IF($X$1=10,(VLOOKUP(B271,'X10'!$B:$AZ,9,FALSE)),IF($X$1=11,(VLOOKUP(B271,'X11'!$B:$AZ,9,FALSE)),IF($X$1=12,(VLOOKUP(B271,'X12'!$B:$AZ,9,FALSE)),IF($X$1=13,(VLOOKUP(B271,'X13'!$B:$AZ,9,FALSE)),"B"))))))))))))))=TRUE," ",(IF($X$1=1,(VLOOKUP(B271,'X1'!$B:$AZ,9,FALSE)),IF($X$1=2,(VLOOKUP(B271,'X2'!$B:$AZ,9,FALSE)),IF($X$1=3,(VLOOKUP(B271,'X3'!$B:$AZ,9,FALSE)),IF($X$1=4,(VLOOKUP(B271,'X4'!$B:$AZ,9,FALSE)),IF($X$1=5,(VLOOKUP(B271,'X5'!$B:$AZ,9,FALSE)),IF($X$1=6,(VLOOKUP(B271,'X6'!$B:$AZ,9,FALSE)),IF($X$1=7,(VLOOKUP(B271,'X7'!$B:$AZ,9,FALSE)),IF($X$1=8,(VLOOKUP(B271,'X8'!$B:$AZ,9,FALSE)),IF($X$1=9,(VLOOKUP(B271,'X9'!$B:$AZ,9,FALSE)),IF($X$1=10,(VLOOKUP(B271,'X10'!$B:$AZ,9,FALSE)),IF($X$1=11,(VLOOKUP(B271,'X11'!$B:$AZ,9,FALSE)),IF($X$1=12,(VLOOKUP(B271,'X12'!$B:$AZ,9,FALSE)),IF($X$1=13,(VLOOKUP(B271,'X13'!$B:$AZ,9,FALSE)),"B")))))))))))))))</f>
        <v xml:space="preserve"> </v>
      </c>
      <c r="M271" s="184" t="str">
        <f ca="1">IF(ISERROR(IF($X$1=1,(VLOOKUP(B271,'X1'!$B:$AZ,10,FALSE)),IF($X$1=2,(VLOOKUP(B271,'X2'!$B:$AZ,10,FALSE)),IF($X$1=3,(VLOOKUP(B271,'X3'!$B:$AZ,10,FALSE)),IF($X$1=4,(VLOOKUP(B271,'X4'!$B:$AZ,10,FALSE)),IF($X$1=5,(VLOOKUP(B271,'X5'!$B:$AZ,10,FALSE)),IF($X$1=6,(VLOOKUP(B271,'X6'!$B:$AZ,10,FALSE)),IF($X$1=7,(VLOOKUP(B271,'X7'!$B:$AZ,10,FALSE)),IF($X$1=8,(VLOOKUP(B271,'X8'!$B:$AZ,10,FALSE)),IF($X$1=9,(VLOOKUP(B271,'X9'!$B:$AZ,10,FALSE)),IF($X$1=10,(VLOOKUP(B271,'X10'!$B:$AZ,10,FALSE)),IF($X$1=11,(VLOOKUP(B271,'X11'!$B:$AZ,10,FALSE)),IF($X$1=12,(VLOOKUP(B271,'X12'!$B:$AZ,10,FALSE)),IF($X$1=13,(VLOOKUP(B271,'X13'!$B:$AZ,10,FALSE)),"B"))))))))))))))=TRUE," ",(IF($X$1=1,(VLOOKUP(B271,'X1'!$B:$AZ,10,FALSE)),IF($X$1=2,(VLOOKUP(B271,'X2'!$B:$AZ,10,FALSE)),IF($X$1=3,(VLOOKUP(B271,'X3'!$B:$AZ,10,FALSE)),IF($X$1=4,(VLOOKUP(B271,'X4'!$B:$AZ,10,FALSE)),IF($X$1=5,(VLOOKUP(B271,'X5'!$B:$AZ,10,FALSE)),IF($X$1=6,(VLOOKUP(B271,'X6'!$B:$AZ,10,FALSE)),IF($X$1=7,(VLOOKUP(B271,'X7'!$B:$AZ,10,FALSE)),IF($X$1=8,(VLOOKUP(B271,'X8'!$B:$AZ,10,FALSE)),IF($X$1=9,(VLOOKUP(B271,'X9'!$B:$AZ,10,FALSE)),IF($X$1=10,(VLOOKUP(B271,'X10'!$B:$AZ,10,FALSE)),IF($X$1=11,(VLOOKUP(B271,'X11'!$B:$AZ,10,FALSE)),IF($X$1=12,(VLOOKUP(B271,'X12'!$B:$AZ,10,FALSE)),IF($X$1=13,(VLOOKUP(B271,'X13'!$B:$AZ,10,FALSE)),"B")))))))))))))))</f>
        <v xml:space="preserve"> </v>
      </c>
      <c r="N271" s="185" t="str">
        <f ca="1">IF(ISERROR(IF($X$1=1,(VLOOKUP(B271,'X1'!$B:$AZ,45,FALSE)),IF($X$1=2,(VLOOKUP(B271,'X2'!$B:$AZ,45,FALSE)),IF($X$1=3,(VLOOKUP(B271,'X3'!$B:$AZ,45,FALSE)),IF($X$1=4,(VLOOKUP(B271,'X4'!$B:$AZ,45,FALSE)),IF($X$1=5,(VLOOKUP(B271,'X5'!$B:$AZ,45,FALSE)),IF($X$1=6,(VLOOKUP(B271,'X6'!$B:$AZ,45,FALSE)),IF($X$1=7,(VLOOKUP(B271,'X7'!$B:$AZ,45,FALSE)),IF($X$1=8,(VLOOKUP(B271,'X8'!$B:$AZ,45,FALSE)),IF($X$1=9,(VLOOKUP(B271,'X9'!$B:$AZ,45,FALSE)),IF($X$1=10,(VLOOKUP(B271,'X10'!$B:$AZ,45,FALSE)),IF($X$1=11,(VLOOKUP(B271,'X11'!$B:$AZ,45,FALSE)),IF($X$1=12,(VLOOKUP(B271,'X12'!$B:$AZ,45,FALSE)),IF($X$1=13,(VLOOKUP(B271,'X13'!$B:$AZ,45,FALSE)),"B"))))))))))))))=TRUE," ",(IF($X$1=1,(VLOOKUP(B271,'X1'!$B:$AZ,45,FALSE)),IF($X$1=2,(VLOOKUP(B271,'X2'!$B:$AZ,45,FALSE)),IF($X$1=3,(VLOOKUP(B271,'X3'!$B:$AZ,45,FALSE)),IF($X$1=4,(VLOOKUP(B271,'X4'!$B:$AZ,45,FALSE)),IF($X$1=5,(VLOOKUP(B271,'X5'!$B:$AZ,45,FALSE)),IF($X$1=6,(VLOOKUP(B271,'X6'!$B:$AZ,45,FALSE)),IF($X$1=7,(VLOOKUP(B271,'X7'!$B:$AZ,45,FALSE)),IF($X$1=8,(VLOOKUP(B271,'X8'!$B:$AZ,45,FALSE)),IF($X$1=9,(VLOOKUP(B271,'X9'!$B:$AZ,45,FALSE)),IF($X$1=10,(VLOOKUP(B271,'X10'!$B:$AZ,45,FALSE)),IF($X$1=11,(VLOOKUP(B271,'X11'!$B:$AZ,45,FALSE)),IF($X$1=12,(VLOOKUP(B271,'X12'!$B:$AZ,45,FALSE)),IF($X$1=13,(VLOOKUP(B271,'X13'!$B:$AZ,45,FALSE)),"B")))))))))))))))</f>
        <v xml:space="preserve"> </v>
      </c>
      <c r="O271" s="184" t="str">
        <f ca="1">IF(ISERROR(IF($X$1=1,(VLOOKUP(B271,'X1'!$B:$AZ,11,FALSE)),IF($X$1=2,(VLOOKUP(B271,'X2'!$B:$AZ,11,FALSE)),IF($X$1=3,(VLOOKUP(B271,'X3'!$B:$AZ,11,FALSE)),IF($X$1=4,(VLOOKUP(B271,'X4'!$B:$AZ,11,FALSE)),IF($X$1=5,(VLOOKUP(B271,'X5'!$B:$AZ,11,FALSE)),IF($X$1=6,(VLOOKUP(B271,'X6'!$B:$AZ,11,FALSE)),IF($X$1=7,(VLOOKUP(B271,'X7'!$B:$AZ,11,FALSE)),IF($X$1=8,(VLOOKUP(B271,'X8'!$B:$AZ,11,FALSE)),IF($X$1=9,(VLOOKUP(B271,'X9'!$B:$AZ,11,FALSE)),IF($X$1=10,(VLOOKUP(B271,'X10'!$B:$AZ,11,FALSE)),IF($X$1=11,(VLOOKUP(B271,'X11'!$B:$AZ,11,FALSE)),IF($X$1=12,(VLOOKUP(B271,'X12'!$B:$AZ,11,FALSE)),IF($X$1=13,(VLOOKUP(B271,'X13'!$B:$AZ,11,FALSE)),"B"))))))))))))))=TRUE," ",(IF($X$1=1,(VLOOKUP(B271,'X1'!$B:$AZ,11,FALSE)),IF($X$1=2,(VLOOKUP(B271,'X2'!$B:$AZ,11,FALSE)),IF($X$1=3,(VLOOKUP(B271,'X3'!$B:$AZ,11,FALSE)),IF($X$1=4,(VLOOKUP(B271,'X4'!$B:$AZ,11,FALSE)),IF($X$1=5,(VLOOKUP(B271,'X5'!$B:$AZ,11,FALSE)),IF($X$1=6,(VLOOKUP(B271,'X6'!$B:$AZ,11,FALSE)),IF($X$1=7,(VLOOKUP(B271,'X7'!$B:$AZ,11,FALSE)),IF($X$1=8,(VLOOKUP(B271,'X8'!$B:$AZ,11,FALSE)),IF($X$1=9,(VLOOKUP(B271,'X9'!$B:$AZ,11,FALSE)),IF($X$1=10,(VLOOKUP(B271,'X10'!$B:$AZ,11,FALSE)),IF($X$1=11,(VLOOKUP(B271,'X11'!$B:$AZ,11,FALSE)),IF($X$1=12,(VLOOKUP(B271,'X12'!$B:$AZ,11,FALSE)),IF($X$1=13,(VLOOKUP(B271,'X13'!$B:$AZ,11,FALSE)),"B")))))))))))))))</f>
        <v xml:space="preserve"> </v>
      </c>
      <c r="P271" s="184" t="str">
        <f ca="1">IF(ISERROR(IF($X$1=1,(VLOOKUP(B271,'X1'!$B:$AZ,12,FALSE)),IF($X$1=2,(VLOOKUP(B271,'X2'!$B:$AZ,12,FALSE)),IF($X$1=3,(VLOOKUP(B271,'X3'!$B:$AZ,12,FALSE)),IF($X$1=4,(VLOOKUP(B271,'X4'!$B:$AZ,12,FALSE)),IF($X$1=5,(VLOOKUP(B271,'X5'!$B:$AZ,12,FALSE)),IF($X$1=6,(VLOOKUP(B271,'X6'!$B:$AZ,12,FALSE)),IF($X$1=7,(VLOOKUP(B271,'X7'!$B:$AZ,12,FALSE)),IF($X$1=8,(VLOOKUP(B271,'X8'!$B:$AZ,12,FALSE)),IF($X$1=9,(VLOOKUP(B271,'X9'!$B:$AZ,12,FALSE)),IF($X$1=10,(VLOOKUP(B271,'X10'!$B:$AZ,12,FALSE)),IF($X$1=11,(VLOOKUP(B271,'X11'!$B:$AZ,12,FALSE)),IF($X$1=12,(VLOOKUP(B271,'X12'!$B:$AZ,12,FALSE)),IF($X$1=13,(VLOOKUP(B271,'X13'!$B:$AZ,12,FALSE)),"B"))))))))))))))=TRUE," ",(IF($X$1=1,(VLOOKUP(B271,'X1'!$B:$AZ,12,FALSE)),IF($X$1=2,(VLOOKUP(B271,'X2'!$B:$AZ,12,FALSE)),IF($X$1=3,(VLOOKUP(B271,'X3'!$B:$AZ,12,FALSE)),IF($X$1=4,(VLOOKUP(B271,'X4'!$B:$AZ,12,FALSE)),IF($X$1=5,(VLOOKUP(B271,'X5'!$B:$AZ,12,FALSE)),IF($X$1=6,(VLOOKUP(B271,'X6'!$B:$AZ,12,FALSE)),IF($X$1=7,(VLOOKUP(B271,'X7'!$B:$AZ,12,FALSE)),IF($X$1=8,(VLOOKUP(B271,'X8'!$B:$AZ,12,FALSE)),IF($X$1=9,(VLOOKUP(B271,'X9'!$B:$AZ,12,FALSE)),IF($X$1=10,(VLOOKUP(B271,'X10'!$B:$AZ,12,FALSE)),IF($X$1=11,(VLOOKUP(B271,'X11'!$B:$AZ,12,FALSE)),IF($X$1=12,(VLOOKUP(B271,'X12'!$B:$AZ,12,FALSE)),IF($X$1=13,(VLOOKUP(B271,'X13'!$B:$AZ,12,FALSE)),"B")))))))))))))))</f>
        <v xml:space="preserve"> </v>
      </c>
      <c r="Q271" s="185" t="str">
        <f ca="1">IF(ISERROR(IF($X$1=1,(VLOOKUP(B271,'X1'!$B:$AZ,46,FALSE)),IF($X$1=2,(VLOOKUP(B271,'X2'!$B:$AZ,46,FALSE)),IF($X$1=3,(VLOOKUP(B271,'X3'!$B:$AZ,46,FALSE)),IF($X$1=4,(VLOOKUP(B271,'X4'!$B:$AZ,46,FALSE)),IF($X$1=5,(VLOOKUP(B271,'X5'!$B:$AZ,46,FALSE)),IF($X$1=6,(VLOOKUP(B271,'X6'!$B:$AZ,46,FALSE)),IF($X$1=7,(VLOOKUP(B271,'X7'!$B:$AZ,46,FALSE)),IF($X$1=8,(VLOOKUP(B271,'X8'!$B:$AZ,46,FALSE)),IF($X$1=9,(VLOOKUP(B271,'X9'!$B:$AZ,46,FALSE)),IF($X$1=10,(VLOOKUP(B271,'X10'!$B:$AZ,46,FALSE)),IF($X$1=11,(VLOOKUP(B271,'X11'!$B:$AZ,46,FALSE)),IF($X$1=12,(VLOOKUP(B271,'X12'!$B:$AZ,46,FALSE)),IF($X$1=13,(VLOOKUP(B271,'X13'!$B:$AZ,46,FALSE)),"B"))))))))))))))=TRUE," ",(IF($X$1=1,(VLOOKUP(B271,'X1'!$B:$AZ,46,FALSE)),IF($X$1=2,(VLOOKUP(B271,'X2'!$B:$AZ,46,FALSE)),IF($X$1=3,(VLOOKUP(B271,'X3'!$B:$AZ,46,FALSE)),IF($X$1=4,(VLOOKUP(B271,'X4'!$B:$AZ,46,FALSE)),IF($X$1=5,(VLOOKUP(B271,'X5'!$B:$AZ,46,FALSE)),IF($X$1=6,(VLOOKUP(B271,'X6'!$B:$AZ,46,FALSE)),IF($X$1=7,(VLOOKUP(B271,'X7'!$B:$AZ,46,FALSE)),IF($X$1=8,(VLOOKUP(B271,'X8'!$B:$AZ,46,FALSE)),IF($X$1=9,(VLOOKUP(B271,'X9'!$B:$AZ,46,FALSE)),IF($X$1=10,(VLOOKUP(B271,'X10'!$B:$AZ,46,FALSE)),IF($X$1=11,(VLOOKUP(B271,'X11'!$B:$AZ,46,FALSE)),IF($X$1=12,(VLOOKUP(B271,'X12'!$B:$AZ,46,FALSE)),IF($X$1=13,(VLOOKUP(B271,'X13'!$B:$AZ,46,FALSE)),"B")))))))))))))))</f>
        <v xml:space="preserve"> </v>
      </c>
      <c r="R271" s="185" t="str">
        <f ca="1">IF(ISERROR(IF($X$1=1,(VLOOKUP(B271,'X1'!$B:$AZ,15,FALSE)),IF($X$1=2,(VLOOKUP(B271,'X2'!$B:$AZ,15,FALSE)),IF($X$1=3,(VLOOKUP(B271,'X3'!$B:$AZ,15,FALSE)),IF($X$1=4,(VLOOKUP(B271,'X4'!$B:$AZ,15,FALSE)),IF($X$1=5,(VLOOKUP(B271,'X5'!$B:$AZ,15,FALSE)),IF($X$1=6,(VLOOKUP(B271,'X6'!$B:$AZ,15,FALSE)),IF($X$1=7,(VLOOKUP(B271,'X7'!$B:$AZ,15,FALSE)),IF($X$1=8,(VLOOKUP(B271,'X8'!$B:$AZ,15,FALSE)),IF($X$1=9,(VLOOKUP(B271,'X9'!$B:$AZ,15,FALSE)),IF($X$1=10,(VLOOKUP(B271,'X10'!$B:$AZ,15,FALSE)),IF($X$1=11,(VLOOKUP(B271,'X11'!$B:$AZ,15,FALSE)),IF($X$1=12,(VLOOKUP(B271,'X12'!$B:$AZ,15,FALSE)),IF($X$1=13,(VLOOKUP(B271,'X13'!$B:$AZ,15,FALSE)),"B"))))))))))))))=TRUE," ",(IF($X$1=1,(VLOOKUP(B271,'X1'!$B:$AZ,15,FALSE)),IF($X$1=2,(VLOOKUP(B271,'X2'!$B:$AZ,15,FALSE)),IF($X$1=3,(VLOOKUP(B271,'X3'!$B:$AZ,15,FALSE)),IF($X$1=4,(VLOOKUP(B271,'X4'!$B:$AZ,15,FALSE)),IF($X$1=5,(VLOOKUP(B271,'X5'!$B:$AZ,15,FALSE)),IF($X$1=6,(VLOOKUP(B271,'X6'!$B:$AZ,15,FALSE)),IF($X$1=7,(VLOOKUP(B271,'X7'!$B:$AZ,15,FALSE)),IF($X$1=8,(VLOOKUP(B271,'X8'!$B:$AZ,15,FALSE)),IF($X$1=9,(VLOOKUP(B271,'X9'!$B:$AZ,15,FALSE)),IF($X$1=10,(VLOOKUP(B271,'X10'!$B:$AZ,15,FALSE)),IF($X$1=11,(VLOOKUP(B271,'X11'!$B:$AZ,15,FALSE)),IF($X$1=12,(VLOOKUP(B271,'X12'!$B:$AZ,15,FALSE)),IF($X$1=13,(VLOOKUP(B271,'X13'!$B:$AZ,15,FALSE)),"B")))))))))))))))</f>
        <v xml:space="preserve"> </v>
      </c>
      <c r="S271" s="185" t="str">
        <f ca="1">IF(ISERROR(IF((IF($X$1=1,(VLOOKUP(B271,'X1'!$B:$AZ,14,FALSE)),(IF($X$1=2,(VLOOKUP(B271,'X2'!$B:$AZ,14,FALSE)),(IF($X$1=3,(VLOOKUP(B271,'X3'!$B:$AZ,14,FALSE)),(IF($X$1=4,(VLOOKUP(B271,'X4'!$B:$AZ,14,FALSE)),(IF($X$1=5,(VLOOKUP(B271,'X5'!$B:$AZ,14,FALSE)),(IF($X$1=6,(VLOOKUP(B271,'X6'!$B:$AZ,14,FALSE)),(IF($X$1=7,(VLOOKUP(B271,'X7'!$B:$AZ,14,FALSE)),(IF($X$1=8,(VLOOKUP(B271,'X8'!$B:$AZ,14,FALSE)),(IF($X$1=9,(VLOOKUP(B271,'X9'!$B:$AZ,14,FALSE)),(IF($X$1=10,(VLOOKUP(B271,'X10'!$B:$AZ,14,FALSE)),(IF($X$1=11,(VLOOKUP(B271,'X11'!$B:$AZ,14,FALSE)),(IF($X$1=12,(VLOOKUP(B271,'X12'!$B:$AZ,14,FALSE)),(VLOOKUP(B271,'X13'!$B:$AZ,14,FALSE))))))))))))))))))))))))))=$V$1," ",(IF($X$1=1,(VLOOKUP(B271,'X1'!$B:$AZ,14,FALSE)),(IF($X$1=2,(VLOOKUP(B271,'X2'!$B:$AZ,14,FALSE)),(IF($X$1=3,(VLOOKUP(B271,'X3'!$B:$AZ,14,FALSE)),(IF($X$1=4,(VLOOKUP(B271,'X4'!$B:$AZ,14,FALSE)),(IF($X$1=5,(VLOOKUP(B271,'X5'!$B:$AZ,14,FALSE)),(IF($X$1=6,(VLOOKUP(B271,'X6'!$B:$AZ,14,FALSE)),(IF($X$1=7,(VLOOKUP(B271,'X7'!$B:$AZ,14,FALSE)),(IF($X$1=8,(VLOOKUP(B271,'X8'!$B:$AZ,14,FALSE)),(IF($X$1=9,(VLOOKUP(B271,'X9'!$B:$AZ,14,FALSE)),(IF($X$1=10,(VLOOKUP(B271,'X10'!$B:$AZ,14,FALSE)),(IF($X$1=11,(VLOOKUP(B271,'X11'!$B:$AZ,14,FALSE)),(IF($X$1=12,(VLOOKUP(B271,'X12'!$B:$AZ,14,FALSE)),(VLOOKUP(B271,'X13'!$B:$AZ,14,FALSE))))))))))))))))))))))))))))=TRUE," ",(IF((IF($X$1=1,(VLOOKUP(B271,'X1'!$B:$AZ,14,FALSE)),(IF($X$1=2,(VLOOKUP(B271,'X2'!$B:$AZ,14,FALSE)),(IF($X$1=3,(VLOOKUP(B271,'X3'!$B:$AZ,14,FALSE)),(IF($X$1=4,(VLOOKUP(B271,'X4'!$B:$AZ,14,FALSE)),(IF($X$1=5,(VLOOKUP(B271,'X5'!$B:$AZ,14,FALSE)),(IF($X$1=6,(VLOOKUP(B271,'X6'!$B:$AZ,14,FALSE)),(IF($X$1=7,(VLOOKUP(B271,'X7'!$B:$AZ,14,FALSE)),(IF($X$1=8,(VLOOKUP(B271,'X8'!$B:$AZ,14,FALSE)),(IF($X$1=9,(VLOOKUP(B271,'X9'!$B:$AZ,14,FALSE)),(IF($X$1=10,(VLOOKUP(B271,'X10'!$B:$AZ,14,FALSE)),(IF($X$1=11,(VLOOKUP(B271,'X11'!$B:$AZ,14,FALSE)),(IF($X$1=12,(VLOOKUP(B271,'X12'!$B:$AZ,14,FALSE)),(VLOOKUP(B271,'X13'!$B:$AZ,14,FALSE))))))))))))))))))))))))))=$V$1," ",(IF($X$1=1,(VLOOKUP(B271,'X1'!$B:$AZ,14,FALSE)),(IF($X$1=2,(VLOOKUP(B271,'X2'!$B:$AZ,14,FALSE)),(IF($X$1=3,(VLOOKUP(B271,'X3'!$B:$AZ,14,FALSE)),(IF($X$1=4,(VLOOKUP(B271,'X4'!$B:$AZ,14,FALSE)),(IF($X$1=5,(VLOOKUP(B271,'X5'!$B:$AZ,14,FALSE)),(IF($X$1=6,(VLOOKUP(B271,'X6'!$B:$AZ,14,FALSE)),(IF($X$1=7,(VLOOKUP(B271,'X7'!$B:$AZ,14,FALSE)),(IF($X$1=8,(VLOOKUP(B271,'X8'!$B:$AZ,14,FALSE)),(IF($X$1=9,(VLOOKUP(B271,'X9'!$B:$AZ,14,FALSE)),(IF($X$1=10,(VLOOKUP(B271,'X10'!$B:$AZ,14,FALSE)),(IF($X$1=11,(VLOOKUP(B271,'X11'!$B:$AZ,14,FALSE)),(IF($X$1=12,(VLOOKUP(B271,'X12'!$B:$AZ,14,FALSE)),(VLOOKUP(B271,'X13'!$B:$AZ,14,FALSE)))))))))))))))))))))))))))))</f>
        <v xml:space="preserve"> </v>
      </c>
    </row>
    <row r="272" spans="1:19" ht="14.1" customHeight="1" x14ac:dyDescent="0.2">
      <c r="A272" s="156" t="s">
        <v>1058</v>
      </c>
      <c r="B272" s="122" t="str">
        <f>IF(ISERROR(IF($U$16=1,(VLOOKUP(A272,$AC$89:$AH$125,2,FALSE)),IF((IF($X$1=1,'X1'!B231,(IF($X$1=2,'X2'!B231,(IF($X$1=3,'X3'!B231,(IF($X$1=4,'X4'!B231,(IF($X$1=5,'X5'!B231,(IF($X$1=6,'X6'!B231,(IF($X$1=7,'X7'!B231,(IF($X$1=8,'X8'!B231,(IF($X$1=9,'X9'!B231,(IF($X$1=10,'X10'!B231,(IF($X$1=11,'X11'!B231,(IF($X$1=12,'X12'!B231,'X13'!B231))))))))))))))))))))))))="","",(IF($X$1=1,'X1'!B231,(IF($X$1=2,'X2'!B231,(IF($X$1=3,'X3'!B231,(IF($X$1=4,'X4'!B231,(IF($X$1=5,'X5'!B231,(IF($X$1=6,'X6'!B231,(IF($X$1=7,'X7'!B231,(IF($X$1=8,'X8'!B231,(IF($X$1=9,'X9'!B231,(IF($X$1=10,'X10'!B231,(IF($X$1=11,'X11'!B231,(IF($X$1=12,'X12'!B231,'X13'!B231)))))))))))))))))))))))))))=TRUE," ",(IF($U$16=1,(VLOOKUP(A272,$AC$89:$AH$125,2,FALSE)),IF((IF($X$1=1,'X1'!B231,(IF($X$1=2,'X2'!B231,(IF($X$1=3,'X3'!B231,(IF($X$1=4,'X4'!B231,(IF($X$1=5,'X5'!B231,(IF($X$1=6,'X6'!B231,(IF($X$1=7,'X7'!B231,(IF($X$1=8,'X8'!B231,(IF($X$1=9,'X9'!B231,(IF($X$1=10,'X10'!B231,(IF($X$1=11,'X11'!B231,(IF($X$1=12,'X12'!B231,'X13'!B231))))))))))))))))))))))))="","",(IF($X$1=1,'X1'!B231,(IF($X$1=2,'X2'!B231,(IF($X$1=3,'X3'!B231,(IF($X$1=4,'X4'!B231,(IF($X$1=5,'X5'!B231,(IF($X$1=6,'X6'!B231,(IF($X$1=7,'X7'!B231,(IF($X$1=8,'X8'!B231,(IF($X$1=9,'X9'!B231,(IF($X$1=10,'X10'!B231,(IF($X$1=11,'X11'!B231,(IF($X$1=12,'X12'!B231,'X13'!B231))))))))))))))))))))))))))))</f>
        <v/>
      </c>
      <c r="C272" s="181" t="str">
        <f ca="1">IF(ISERROR(IF($X$1=1,(VLOOKUP(B272,'X1'!$B:$AZ,47,FALSE)),IF($X$1=2,(VLOOKUP(B272,'X2'!$B:$AZ,47,FALSE)),IF($X$1=3,(VLOOKUP(B272,'X3'!$B:$AZ,47,FALSE)),IF($X$1=4,(VLOOKUP(B272,'X4'!$B:$AZ,47,FALSE)),IF($X$1=5,(VLOOKUP(B272,'X5'!$B:$AZ,47,FALSE)),IF($X$1=6,(VLOOKUP(B272,'X6'!$B:$AZ,47,FALSE)),IF($X$1=7,(VLOOKUP(B272,'X7'!$B:$AZ,47,FALSE)),IF($X$1=8,(VLOOKUP(B272,'X8'!$B:$AZ,47,FALSE)),IF($X$1=9,(VLOOKUP(B272,'X9'!$B:$AZ,47,FALSE)),IF($X$1=10,(VLOOKUP(B272,'X10'!$B:$AZ,47,FALSE)),IF($X$1=11,(VLOOKUP(B272,'X11'!$B:$AZ,47,FALSE)),IF($X$1=12,(VLOOKUP(B272,'X12'!$B:$AZ,47,FALSE)),IF($X$1=13,(VLOOKUP(B272,'X13'!$B:$AZ,47,FALSE)),"B"))))))))))))))=TRUE," ",(IF($X$1=1,(VLOOKUP(B272,'X1'!$B:$AZ,47,FALSE)),IF($X$1=2,(VLOOKUP(B272,'X2'!$B:$AZ,47,FALSE)),IF($X$1=3,(VLOOKUP(B272,'X3'!$B:$AZ,47,FALSE)),IF($X$1=4,(VLOOKUP(B272,'X4'!$B:$AZ,47,FALSE)),IF($X$1=5,(VLOOKUP(B272,'X5'!$B:$AZ,47,FALSE)),IF($X$1=6,(VLOOKUP(B272,'X6'!$B:$AZ,47,FALSE)),IF($X$1=7,(VLOOKUP(B272,'X7'!$B:$AZ,47,FALSE)),IF($X$1=8,(VLOOKUP(B272,'X8'!$B:$AZ,47,FALSE)),IF($X$1=9,(VLOOKUP(B272,'X9'!$B:$AZ,47,FALSE)),IF($X$1=10,(VLOOKUP(B272,'X10'!$B:$AZ,47,FALSE)),IF($X$1=11,(VLOOKUP(B272,'X11'!$B:$AZ,47,FALSE)),IF($X$1=12,(VLOOKUP(B272,'X12'!$B:$AZ,47,FALSE)),IF($X$1=13,(VLOOKUP(B272,'X13'!$B:$AZ,47,FALSE)),"B")))))))))))))))</f>
        <v xml:space="preserve"> </v>
      </c>
      <c r="D272" s="181" t="str">
        <f ca="1">IF(ISERROR(IF($X$1=1,(VLOOKUP(B272,'X1'!$B:$AP,41,FALSE)),IF($X$1=2,(VLOOKUP(B272,'X2'!$B:$AP,41,FALSE)),IF($X$1=3,(VLOOKUP(B272,'X3'!$B:$AP,41,FALSE)),IF($X$1=4,(VLOOKUP(B272,'X4'!$B:$AP,41,FALSE)),IF($X$1=5,(VLOOKUP(B272,'X5'!$B:$AP,41,FALSE)),IF($X$1=6,(VLOOKUP(B272,'X6'!$B:$AP,41,FALSE)),IF($X$1=7,(VLOOKUP(B272,'X7'!$B:$AP,41,FALSE)),IF($X$1=8,(VLOOKUP(B272,'X8'!$B:$AP,41,FALSE)),IF($X$1=9,(VLOOKUP(B272,'X9'!$B:$AP,41,FALSE)),IF($X$1=10,(VLOOKUP(B272,'X10'!$B:$AP,41,FALSE)),IF($X$1=11,(VLOOKUP(B272,'X11'!$B:$AP,41,FALSE)),IF($X$1=12,(VLOOKUP(B272,'X12'!$B:$AP,41,FALSE)),IF($X$1=13,(VLOOKUP(B272,'X13'!$B:$AP,41,FALSE)),"B"))))))))))))))=TRUE," ",(IF($X$1=1,(VLOOKUP(B272,'X1'!$B:$AP,41,FALSE)),IF($X$1=2,(VLOOKUP(B272,'X2'!$B:$AP,41,FALSE)),IF($X$1=3,(VLOOKUP(B272,'X3'!$B:$AP,41,FALSE)),IF($X$1=4,(VLOOKUP(B272,'X4'!$B:$AP,41,FALSE)),IF($X$1=5,(VLOOKUP(B272,'X5'!$B:$AP,41,FALSE)),IF($X$1=6,(VLOOKUP(B272,'X6'!$B:$AP,41,FALSE)),IF($X$1=7,(VLOOKUP(B272,'X7'!$B:$AP,41,FALSE)),IF($X$1=8,(VLOOKUP(B272,'X8'!$B:$AP,41,FALSE)),IF($X$1=9,(VLOOKUP(B272,'X9'!$B:$AP,41,FALSE)),IF($X$1=10,(VLOOKUP(B272,'X10'!$B:$AP,41,FALSE)),IF($X$1=11,(VLOOKUP(B272,'X11'!$B:$AP,41,FALSE)),IF($X$1=12,(VLOOKUP(B272,'X12'!$B:$AP,41,FALSE)),IF($X$1=13,(VLOOKUP(B272,'X13'!$B:$AP,41,FALSE)),"B")))))))))))))))</f>
        <v xml:space="preserve"> </v>
      </c>
      <c r="E272" s="182" t="str">
        <f ca="1">IF(ISERROR(IF($X$1=1,(VLOOKUP(B272,'X1'!$B:$AP,7,FALSE)),IF($X$1=2,(VLOOKUP(B272,'X2'!$B:$AP,7,FALSE)),IF($X$1=3,(VLOOKUP(B272,'X3'!$B:$AP,7,FALSE)),IF($X$1=4,(VLOOKUP(B272,'X4'!$B:$AP,7,FALSE)),IF($X$1=5,(VLOOKUP(B272,'X5'!$B:$AP,7,FALSE)),IF($X$1=6,(VLOOKUP(B272,'X6'!$B:$AP,7,FALSE)),IF($X$1=7,(VLOOKUP(B272,'X7'!$B:$AP,7,FALSE)),IF($X$1=8,(VLOOKUP(B272,'X8'!$B:$AP,7,FALSE)),IF($X$1=9,(VLOOKUP(B272,'X9'!$B:$AP,7,FALSE)),IF($X$1=10,(VLOOKUP(B272,'X10'!$B:$AP,7,FALSE)),IF($X$1=11,(VLOOKUP(B272,'X11'!$B:$AP,7,FALSE)),IF($X$1=12,(VLOOKUP(B272,'X12'!$B:$AP,7,FALSE)),IF($X$1=13,(VLOOKUP(B272,'X13'!$B:$AP,7,FALSE)),"B"))))))))))))))=TRUE," ",(IF($X$1=1,(VLOOKUP(B272,'X1'!$B:$AP,7,FALSE)),IF($X$1=2,(VLOOKUP(B272,'X2'!$B:$AP,7,FALSE)),IF($X$1=3,(VLOOKUP(B272,'X3'!$B:$AP,7,FALSE)),IF($X$1=4,(VLOOKUP(B272,'X4'!$B:$AP,7,FALSE)),IF($X$1=5,(VLOOKUP(B272,'X5'!$B:$AP,7,FALSE)),IF($X$1=6,(VLOOKUP(B272,'X6'!$B:$AP,7,FALSE)),IF($X$1=7,(VLOOKUP(B272,'X7'!$B:$AP,7,FALSE)),IF($X$1=8,(VLOOKUP(B272,'X8'!$B:$AP,7,FALSE)),IF($X$1=9,(VLOOKUP(B272,'X9'!$B:$AP,7,FALSE)),IF($X$1=10,(VLOOKUP(B272,'X10'!$B:$AP,7,FALSE)),IF($X$1=11,(VLOOKUP(B272,'X11'!$B:$AP,7,FALSE)),IF($X$1=12,(VLOOKUP(B272,'X12'!$B:$AP,7,FALSE)),IF($X$1=13,(VLOOKUP(B272,'X13'!$B:$AP,7,FALSE)),"B")))))))))))))))</f>
        <v xml:space="preserve"> </v>
      </c>
      <c r="F272" s="182" t="str">
        <f ca="1">IF(ISERROR(IF((IF($X$1=1,(VLOOKUP(B272,'X1'!$B:$AO,6,FALSE)),(IF($X$1=2,(VLOOKUP(B272,'X2'!$B:$AO,6,FALSE)),(IF($X$1=3,(VLOOKUP(B272,'X3'!$B:$AO,6,FALSE)),(IF($X$1=4,(VLOOKUP(B272,'X4'!$B:$AO,6,FALSE)),(IF($X$1=5,(VLOOKUP(B272,'X5'!$B:$AO,6,FALSE)),(IF($X$1=6,(VLOOKUP(B272,'X6'!$B:$AO,6,FALSE)),(IF($X$1=7,(VLOOKUP(B272,'X7'!$B:$AO,6,FALSE)),(IF($X$1=8,(VLOOKUP(B272,'X8'!$B:$AO,6,FALSE)),(IF($X$1=9,(VLOOKUP(B272,'X9'!$B:$AO,6,FALSE)),(IF($X$1=10,(VLOOKUP(B272,'X10'!$B:$AO,6,FALSE)),(IF($X$1=11,(VLOOKUP(B272,'X11'!$B:$AO,6,FALSE)),(IF($X$1=12,(VLOOKUP(B272,'X12'!$B:$AO,6,FALSE)),(VLOOKUP(B272,'X13'!$B:$AO,6,FALSE))))))))))))))))))))))))))=$V$1," ",(IF($X$1=1,(VLOOKUP(B272,'X1'!$B:$AO,6,FALSE)),(IF($X$1=2,(VLOOKUP(B272,'X2'!$B:$AO,6,FALSE)),(IF($X$1=3,(VLOOKUP(B272,'X3'!$B:$AO,6,FALSE)),(IF($X$1=4,(VLOOKUP(B272,'X4'!$B:$AO,6,FALSE)),(IF($X$1=5,(VLOOKUP(B272,'X5'!$B:$AO,6,FALSE)),(IF($X$1=6,(VLOOKUP(B272,'X6'!$B:$AO,6,FALSE)),(IF($X$1=7,(VLOOKUP(B272,'X7'!$B:$AO,6,FALSE)),(IF($X$1=8,(VLOOKUP(B272,'X8'!$B:$AO,6,FALSE)),(IF($X$1=9,(VLOOKUP(B272,'X9'!$B:$AO,6,FALSE)),(IF($X$1=10,(VLOOKUP(B272,'X10'!$B:$AO,6,FALSE)),(IF($X$1=11,(VLOOKUP(B272,'X11'!$B:$AO,6,FALSE)),(IF($X$1=12,(VLOOKUP(B272,'X12'!$B:$AO,6,FALSE)),(VLOOKUP(B272,'X13'!$B:$AO,6,FALSE))))))))))))))))))))))))))))=TRUE," ",(IF((IF($X$1=1,(VLOOKUP(B272,'X1'!$B:$AO,6,FALSE)),(IF($X$1=2,(VLOOKUP(B272,'X2'!$B:$AO,6,FALSE)),(IF($X$1=3,(VLOOKUP(B272,'X3'!$B:$AO,6,FALSE)),(IF($X$1=4,(VLOOKUP(B272,'X4'!$B:$AO,6,FALSE)),(IF($X$1=5,(VLOOKUP(B272,'X5'!$B:$AO,6,FALSE)),(IF($X$1=6,(VLOOKUP(B272,'X6'!$B:$AO,6,FALSE)),(IF($X$1=7,(VLOOKUP(B272,'X7'!$B:$AO,6,FALSE)),(IF($X$1=8,(VLOOKUP(B272,'X8'!$B:$AO,6,FALSE)),(IF($X$1=9,(VLOOKUP(B272,'X9'!$B:$AO,6,FALSE)),(IF($X$1=10,(VLOOKUP(B272,'X10'!$B:$AO,6,FALSE)),(IF($X$1=11,(VLOOKUP(B272,'X11'!$B:$AO,6,FALSE)),(IF($X$1=12,(VLOOKUP(B272,'X12'!$B:$AO,6,FALSE)),(VLOOKUP(B272,'X13'!$B:$AO,6,FALSE))))))))))))))))))))))))))=$V$1," ",(IF($X$1=1,(VLOOKUP(B272,'X1'!$B:$AO,6,FALSE)),(IF($X$1=2,(VLOOKUP(B272,'X2'!$B:$AO,6,FALSE)),(IF($X$1=3,(VLOOKUP(B272,'X3'!$B:$AO,6,FALSE)),(IF($X$1=4,(VLOOKUP(B272,'X4'!$B:$AO,6,FALSE)),(IF($X$1=5,(VLOOKUP(B272,'X5'!$B:$AO,6,FALSE)),(IF($X$1=6,(VLOOKUP(B272,'X6'!$B:$AO,6,FALSE)),(IF($X$1=7,(VLOOKUP(B272,'X7'!$B:$AO,6,FALSE)),(IF($X$1=8,(VLOOKUP(B272,'X8'!$B:$AO,6,FALSE)),(IF($X$1=9,(VLOOKUP(B272,'X9'!$B:$AO,6,FALSE)),(IF($X$1=10,(VLOOKUP(B272,'X10'!$B:$AO,6,FALSE)),(IF($X$1=11,(VLOOKUP(B272,'X11'!$B:$AO,6,FALSE)),(IF($X$1=12,(VLOOKUP(B272,'X12'!$B:$AO,6,FALSE)),(VLOOKUP(B272,'X13'!$B:$AO,6,FALSE)))))))))))))))))))))))))))))</f>
        <v xml:space="preserve"> </v>
      </c>
      <c r="G272" s="182" t="str">
        <f ca="1">IF(ISERROR(IF($X$1=1,(VLOOKUP(B272,'X1'!$B:$AZ,44,FALSE)),IF($X$1=2,(VLOOKUP(B272,'X2'!$B:$AZ,44,FALSE)),IF($X$1=3,(VLOOKUP(B272,'X3'!$B:$AZ,44,FALSE)),IF($X$1=4,(VLOOKUP(B272,'X4'!$B:$AZ,44,FALSE)),IF($X$1=5,(VLOOKUP(B272,'X5'!$B:$AZ,44,FALSE)),IF($X$1=6,(VLOOKUP(B272,'X6'!$B:$AZ,44,FALSE)),IF($X$1=7,(VLOOKUP(B272,'X7'!$B:$AZ,44,FALSE)),IF($X$1=8,(VLOOKUP(B272,'X8'!$B:$AZ,44,FALSE)),IF($X$1=9,(VLOOKUP(B272,'X9'!$B:$AZ,44,FALSE)),IF($X$1=10,(VLOOKUP(B272,'X10'!$B:$AZ,44,FALSE)),IF($X$1=11,(VLOOKUP(B272,'X11'!$B:$AZ,44,FALSE)),IF($X$1=12,(VLOOKUP(B272,'X12'!$B:$AZ,44,FALSE)),IF($X$1=13,(VLOOKUP(B272,'X13'!$B:$AZ,44,FALSE)),"B"))))))))))))))=TRUE," ",(IF($X$1=1,(VLOOKUP(B272,'X1'!$B:$AZ,44,FALSE)),IF($X$1=2,(VLOOKUP(B272,'X2'!$B:$AZ,44,FALSE)),IF($X$1=3,(VLOOKUP(B272,'X3'!$B:$AZ,44,FALSE)),IF($X$1=4,(VLOOKUP(B272,'X4'!$B:$AZ,44,FALSE)),IF($X$1=5,(VLOOKUP(B272,'X5'!$B:$AZ,44,FALSE)),IF($X$1=6,(VLOOKUP(B272,'X6'!$B:$AZ,44,FALSE)),IF($X$1=7,(VLOOKUP(B272,'X7'!$B:$AZ,44,FALSE)),IF($X$1=8,(VLOOKUP(B272,'X8'!$B:$AZ,44,FALSE)),IF($X$1=9,(VLOOKUP(B272,'X9'!$B:$AZ,44,FALSE)),IF($X$1=10,(VLOOKUP(B272,'X10'!$B:$AZ,44,FALSE)),IF($X$1=11,(VLOOKUP(B272,'X11'!$B:$AZ,44,FALSE)),IF($X$1=12,(VLOOKUP(B272,'X12'!$B:$AZ,44,FALSE)),IF($X$1=13,(VLOOKUP(B272,'X13'!$B:$AZ,44,FALSE)),"B")))))))))))))))</f>
        <v xml:space="preserve"> </v>
      </c>
      <c r="H272" s="182" t="str">
        <f ca="1">IF(ISERROR(IF($X$1=1,(VLOOKUP(B272,'X1'!$B:$AZ,8,FALSE)),IF($X$1=2,(VLOOKUP(B272,'X2'!$B:$AZ,8,FALSE)),IF($X$1=3,(VLOOKUP(B272,'X3'!$B:$AZ,8,FALSE)),IF($X$1=4,(VLOOKUP(B272,'X4'!$B:$AZ,8,FALSE)),IF($X$1=5,(VLOOKUP(B272,'X5'!$B:$AZ,8,FALSE)),IF($X$1=6,(VLOOKUP(B272,'X6'!$B:$AZ,8,FALSE)),IF($X$1=7,(VLOOKUP(B272,'X7'!$B:$AZ,8,FALSE)),IF($X$1=8,(VLOOKUP(B272,'X8'!$B:$AZ,8,FALSE)),IF($X$1=9,(VLOOKUP(B272,'X9'!$B:$AZ,8,FALSE)),IF($X$1=10,(VLOOKUP(B272,'X10'!$B:$AZ,8,FALSE)),IF($X$1=11,(VLOOKUP(B272,'X11'!$B:$AZ,8,FALSE)),IF($X$1=12,(VLOOKUP(B272,'X12'!$B:$AZ,8,FALSE)),IF($X$1=13,(VLOOKUP(B272,'X13'!$B:$AZ,8,FALSE)),"B"))))))))))))))=TRUE," ",(IF($X$1=1,(VLOOKUP(B272,'X1'!$B:$AZ,8,FALSE)),IF($X$1=2,(VLOOKUP(B272,'X2'!$B:$AZ,8,FALSE)),IF($X$1=3,(VLOOKUP(B272,'X3'!$B:$AZ,8,FALSE)),IF($X$1=4,(VLOOKUP(B272,'X4'!$B:$AZ,8,FALSE)),IF($X$1=5,(VLOOKUP(B272,'X5'!$B:$AZ,8,FALSE)),IF($X$1=6,(VLOOKUP(B272,'X6'!$B:$AZ,8,FALSE)),IF($X$1=7,(VLOOKUP(B272,'X7'!$B:$AZ,8,FALSE)),IF($X$1=8,(VLOOKUP(B272,'X8'!$B:$AZ,8,FALSE)),IF($X$1=9,(VLOOKUP(B272,'X9'!$B:$AZ,8,FALSE)),IF($X$1=10,(VLOOKUP(B272,'X10'!$B:$AZ,8,FALSE)),IF($X$1=11,(VLOOKUP(B272,'X11'!$B:$AZ,8,FALSE)),IF($X$1=12,(VLOOKUP(B272,'X12'!$B:$AZ,8,FALSE)),IF($X$1=13,(VLOOKUP(B272,'X13'!$B:$AZ,8,FALSE)),"B")))))))))))))))</f>
        <v xml:space="preserve"> </v>
      </c>
      <c r="I272" s="183" t="str">
        <f ca="1">IF(ISERROR(IF($X$1=1,(VLOOKUP(B272,'X1'!$B:$AZ,2,FALSE)),IF($X$1=2,(VLOOKUP(B272,'X2'!$B:$AZ,2,FALSE)),IF($X$1=3,(VLOOKUP(B272,'X3'!$B:$AZ,2,FALSE)),IF($X$1=4,(VLOOKUP(B272,'X4'!$B:$AZ,2,FALSE)),IF($X$1=5,(VLOOKUP(B272,'X5'!$B:$AZ,2,FALSE)),IF($X$1=6,(VLOOKUP(B272,'X6'!$B:$AZ,2,FALSE)),IF($X$1=7,(VLOOKUP(B272,'X7'!$B:$AZ,2,FALSE)),IF($X$1=8,(VLOOKUP(B272,'X8'!$B:$AZ,2,FALSE)),IF($X$1=9,(VLOOKUP(B272,'X9'!$B:$AZ,2,FALSE)),IF($X$1=10,(VLOOKUP(B272,'X10'!$B:$AZ,2,FALSE)),IF($X$1=11,(VLOOKUP(B272,'X11'!$B:$AZ,2,FALSE)),IF($X$1=12,(VLOOKUP(B272,'X12'!$B:$AZ,2,FALSE)),IF($X$1=13,(VLOOKUP(B272,'X13'!$B:$AZ,2,FALSE)),"B"))))))))))))))=TRUE," ",(IF($X$1=1,(VLOOKUP(B272,'X1'!$B:$AZ,2,FALSE)),IF($X$1=2,(VLOOKUP(B272,'X2'!$B:$AZ,2,FALSE)),IF($X$1=3,(VLOOKUP(B272,'X3'!$B:$AZ,2,FALSE)),IF($X$1=4,(VLOOKUP(B272,'X4'!$B:$AZ,2,FALSE)),IF($X$1=5,(VLOOKUP(B272,'X5'!$B:$AZ,2,FALSE)),IF($X$1=6,(VLOOKUP(B272,'X6'!$B:$AZ,2,FALSE)),IF($X$1=7,(VLOOKUP(B272,'X7'!$B:$AZ,2,FALSE)),IF($X$1=8,(VLOOKUP(B272,'X8'!$B:$AZ,2,FALSE)),IF($X$1=9,(VLOOKUP(B272,'X9'!$B:$AZ,2,FALSE)),IF($X$1=10,(VLOOKUP(B272,'X10'!$B:$AZ,2,FALSE)),IF($X$1=11,(VLOOKUP(B272,'X11'!$B:$AZ,2,FALSE)),IF($X$1=12,(VLOOKUP(B272,'X12'!$B:$AZ,2,FALSE)),IF($X$1=13,(VLOOKUP(B272,'X13'!$B:$AZ,2,FALSE)),"B")))))))))))))))</f>
        <v xml:space="preserve"> </v>
      </c>
      <c r="J272" s="183" t="str">
        <f ca="1">IF(ISERROR(IF($X$1=1,(VLOOKUP(B272,'X1'!$B:$AZ,3,FALSE)),IF($X$1=2,(VLOOKUP(B272,'X2'!$B:$AZ,3,FALSE)),IF($X$1=3,(VLOOKUP(B272,'X3'!$B:$AZ,3,FALSE)),IF($X$1=4,(VLOOKUP(B272,'X4'!$B:$AZ,3,FALSE)),IF($X$1=5,(VLOOKUP(B272,'X5'!$B:$AZ,3,FALSE)),IF($X$1=6,(VLOOKUP(B272,'X6'!$B:$AZ,3,FALSE)),IF($X$1=7,(VLOOKUP(B272,'X7'!$B:$AZ,3,FALSE)),IF($X$1=8,(VLOOKUP(B272,'X8'!$B:$AZ,3,FALSE)),IF($X$1=9,(VLOOKUP(B272,'X9'!$B:$AZ,3,FALSE)),IF($X$1=10,(VLOOKUP(B272,'X10'!$B:$AZ,3,FALSE)),IF($X$1=11,(VLOOKUP(B272,'X11'!$B:$AZ,3,FALSE)),IF($X$1=12,(VLOOKUP(B272,'X12'!$B:$AZ,3,FALSE)),IF($X$1=13,(VLOOKUP(B272,'X13'!$B:$AZ,3,FALSE)),"B"))))))))))))))=TRUE," ",(IF($X$1=1,(VLOOKUP(B272,'X1'!$B:$AZ,3,FALSE)),IF($X$1=2,(VLOOKUP(B272,'X2'!$B:$AZ,3,FALSE)),IF($X$1=3,(VLOOKUP(B272,'X3'!$B:$AZ,3,FALSE)),IF($X$1=4,(VLOOKUP(B272,'X4'!$B:$AZ,3,FALSE)),IF($X$1=5,(VLOOKUP(B272,'X5'!$B:$AZ,3,FALSE)),IF($X$1=6,(VLOOKUP(B272,'X6'!$B:$AZ,3,FALSE)),IF($X$1=7,(VLOOKUP(B272,'X7'!$B:$AZ,3,FALSE)),IF($X$1=8,(VLOOKUP(B272,'X8'!$B:$AZ,3,FALSE)),IF($X$1=9,(VLOOKUP(B272,'X9'!$B:$AZ,3,FALSE)),IF($X$1=10,(VLOOKUP(B272,'X10'!$B:$AZ,3,FALSE)),IF($X$1=11,(VLOOKUP(B272,'X11'!$B:$AZ,3,FALSE)),IF($X$1=12,(VLOOKUP(B272,'X12'!$B:$AZ,3,FALSE)),IF($X$1=13,(VLOOKUP(B272,'X13'!$B:$AZ,3,FALSE)),"B")))))))))))))))</f>
        <v xml:space="preserve"> </v>
      </c>
      <c r="K272" s="183" t="str">
        <f ca="1">IF(ISERROR(IF($X$1=1,(VLOOKUP(B272,'X1'!$B:$AZ,5,FALSE)),IF($X$1=2,(VLOOKUP(B272,'X2'!$B:$AZ,5,FALSE)),IF($X$1=3,(VLOOKUP(B272,'X3'!$B:$AZ,5,FALSE)),IF($X$1=4,(VLOOKUP(B272,'X4'!$B:$AZ,5,FALSE)),IF($X$1=5,(VLOOKUP(B272,'X5'!$B:$AZ,5,FALSE)),IF($X$1=6,(VLOOKUP(B272,'X6'!$B:$AZ,5,FALSE)),IF($X$1=7,(VLOOKUP(B272,'X7'!$B:$AZ,5,FALSE)),IF($X$1=8,(VLOOKUP(B272,'X8'!$B:$AZ,5,FALSE)),IF($X$1=9,(VLOOKUP(B272,'X9'!$B:$AZ,5,FALSE)),IF($X$1=10,(VLOOKUP(B272,'X10'!$B:$AZ,5,FALSE)),IF($X$1=11,(VLOOKUP(B272,'X11'!$B:$AZ,5,FALSE)),IF($X$1=12,(VLOOKUP(B272,'X12'!$B:$AZ,5,FALSE)),IF($X$1=13,(VLOOKUP(B272,'X13'!$B:$AZ,5,FALSE)),"B"))))))))))))))=TRUE," ",(IF($X$1=1,(VLOOKUP(B272,'X1'!$B:$AZ,5,FALSE)),IF($X$1=2,(VLOOKUP(B272,'X2'!$B:$AZ,5,FALSE)),IF($X$1=3,(VLOOKUP(B272,'X3'!$B:$AZ,5,FALSE)),IF($X$1=4,(VLOOKUP(B272,'X4'!$B:$AZ,5,FALSE)),IF($X$1=5,(VLOOKUP(B272,'X5'!$B:$AZ,5,FALSE)),IF($X$1=6,(VLOOKUP(B272,'X6'!$B:$AZ,5,FALSE)),IF($X$1=7,(VLOOKUP(B272,'X7'!$B:$AZ,5,FALSE)),IF($X$1=8,(VLOOKUP(B272,'X8'!$B:$AZ,5,FALSE)),IF($X$1=9,(VLOOKUP(B272,'X9'!$B:$AZ,5,FALSE)),IF($X$1=10,(VLOOKUP(B272,'X10'!$B:$AZ,5,FALSE)),IF($X$1=11,(VLOOKUP(B272,'X11'!$B:$AZ,5,FALSE)),IF($X$1=12,(VLOOKUP(B272,'X12'!$B:$AZ,5,FALSE)),IF($X$1=13,(VLOOKUP(B272,'X13'!$B:$AZ,5,FALSE)),"B")))))))))))))))</f>
        <v xml:space="preserve"> </v>
      </c>
      <c r="L272" s="184" t="str">
        <f ca="1">IF(ISERROR(IF($X$1=1,(VLOOKUP(B272,'X1'!$B:$AZ,9,FALSE)),IF($X$1=2,(VLOOKUP(B272,'X2'!$B:$AZ,9,FALSE)),IF($X$1=3,(VLOOKUP(B272,'X3'!$B:$AZ,9,FALSE)),IF($X$1=4,(VLOOKUP(B272,'X4'!$B:$AZ,9,FALSE)),IF($X$1=5,(VLOOKUP(B272,'X5'!$B:$AZ,9,FALSE)),IF($X$1=6,(VLOOKUP(B272,'X6'!$B:$AZ,9,FALSE)),IF($X$1=7,(VLOOKUP(B272,'X7'!$B:$AZ,9,FALSE)),IF($X$1=8,(VLOOKUP(B272,'X8'!$B:$AZ,9,FALSE)),IF($X$1=9,(VLOOKUP(B272,'X9'!$B:$AZ,9,FALSE)),IF($X$1=10,(VLOOKUP(B272,'X10'!$B:$AZ,9,FALSE)),IF($X$1=11,(VLOOKUP(B272,'X11'!$B:$AZ,9,FALSE)),IF($X$1=12,(VLOOKUP(B272,'X12'!$B:$AZ,9,FALSE)),IF($X$1=13,(VLOOKUP(B272,'X13'!$B:$AZ,9,FALSE)),"B"))))))))))))))=TRUE," ",(IF($X$1=1,(VLOOKUP(B272,'X1'!$B:$AZ,9,FALSE)),IF($X$1=2,(VLOOKUP(B272,'X2'!$B:$AZ,9,FALSE)),IF($X$1=3,(VLOOKUP(B272,'X3'!$B:$AZ,9,FALSE)),IF($X$1=4,(VLOOKUP(B272,'X4'!$B:$AZ,9,FALSE)),IF($X$1=5,(VLOOKUP(B272,'X5'!$B:$AZ,9,FALSE)),IF($X$1=6,(VLOOKUP(B272,'X6'!$B:$AZ,9,FALSE)),IF($X$1=7,(VLOOKUP(B272,'X7'!$B:$AZ,9,FALSE)),IF($X$1=8,(VLOOKUP(B272,'X8'!$B:$AZ,9,FALSE)),IF($X$1=9,(VLOOKUP(B272,'X9'!$B:$AZ,9,FALSE)),IF($X$1=10,(VLOOKUP(B272,'X10'!$B:$AZ,9,FALSE)),IF($X$1=11,(VLOOKUP(B272,'X11'!$B:$AZ,9,FALSE)),IF($X$1=12,(VLOOKUP(B272,'X12'!$B:$AZ,9,FALSE)),IF($X$1=13,(VLOOKUP(B272,'X13'!$B:$AZ,9,FALSE)),"B")))))))))))))))</f>
        <v xml:space="preserve"> </v>
      </c>
      <c r="M272" s="184" t="str">
        <f ca="1">IF(ISERROR(IF($X$1=1,(VLOOKUP(B272,'X1'!$B:$AZ,10,FALSE)),IF($X$1=2,(VLOOKUP(B272,'X2'!$B:$AZ,10,FALSE)),IF($X$1=3,(VLOOKUP(B272,'X3'!$B:$AZ,10,FALSE)),IF($X$1=4,(VLOOKUP(B272,'X4'!$B:$AZ,10,FALSE)),IF($X$1=5,(VLOOKUP(B272,'X5'!$B:$AZ,10,FALSE)),IF($X$1=6,(VLOOKUP(B272,'X6'!$B:$AZ,10,FALSE)),IF($X$1=7,(VLOOKUP(B272,'X7'!$B:$AZ,10,FALSE)),IF($X$1=8,(VLOOKUP(B272,'X8'!$B:$AZ,10,FALSE)),IF($X$1=9,(VLOOKUP(B272,'X9'!$B:$AZ,10,FALSE)),IF($X$1=10,(VLOOKUP(B272,'X10'!$B:$AZ,10,FALSE)),IF($X$1=11,(VLOOKUP(B272,'X11'!$B:$AZ,10,FALSE)),IF($X$1=12,(VLOOKUP(B272,'X12'!$B:$AZ,10,FALSE)),IF($X$1=13,(VLOOKUP(B272,'X13'!$B:$AZ,10,FALSE)),"B"))))))))))))))=TRUE," ",(IF($X$1=1,(VLOOKUP(B272,'X1'!$B:$AZ,10,FALSE)),IF($X$1=2,(VLOOKUP(B272,'X2'!$B:$AZ,10,FALSE)),IF($X$1=3,(VLOOKUP(B272,'X3'!$B:$AZ,10,FALSE)),IF($X$1=4,(VLOOKUP(B272,'X4'!$B:$AZ,10,FALSE)),IF($X$1=5,(VLOOKUP(B272,'X5'!$B:$AZ,10,FALSE)),IF($X$1=6,(VLOOKUP(B272,'X6'!$B:$AZ,10,FALSE)),IF($X$1=7,(VLOOKUP(B272,'X7'!$B:$AZ,10,FALSE)),IF($X$1=8,(VLOOKUP(B272,'X8'!$B:$AZ,10,FALSE)),IF($X$1=9,(VLOOKUP(B272,'X9'!$B:$AZ,10,FALSE)),IF($X$1=10,(VLOOKUP(B272,'X10'!$B:$AZ,10,FALSE)),IF($X$1=11,(VLOOKUP(B272,'X11'!$B:$AZ,10,FALSE)),IF($X$1=12,(VLOOKUP(B272,'X12'!$B:$AZ,10,FALSE)),IF($X$1=13,(VLOOKUP(B272,'X13'!$B:$AZ,10,FALSE)),"B")))))))))))))))</f>
        <v xml:space="preserve"> </v>
      </c>
      <c r="N272" s="185" t="str">
        <f ca="1">IF(ISERROR(IF($X$1=1,(VLOOKUP(B272,'X1'!$B:$AZ,45,FALSE)),IF($X$1=2,(VLOOKUP(B272,'X2'!$B:$AZ,45,FALSE)),IF($X$1=3,(VLOOKUP(B272,'X3'!$B:$AZ,45,FALSE)),IF($X$1=4,(VLOOKUP(B272,'X4'!$B:$AZ,45,FALSE)),IF($X$1=5,(VLOOKUP(B272,'X5'!$B:$AZ,45,FALSE)),IF($X$1=6,(VLOOKUP(B272,'X6'!$B:$AZ,45,FALSE)),IF($X$1=7,(VLOOKUP(B272,'X7'!$B:$AZ,45,FALSE)),IF($X$1=8,(VLOOKUP(B272,'X8'!$B:$AZ,45,FALSE)),IF($X$1=9,(VLOOKUP(B272,'X9'!$B:$AZ,45,FALSE)),IF($X$1=10,(VLOOKUP(B272,'X10'!$B:$AZ,45,FALSE)),IF($X$1=11,(VLOOKUP(B272,'X11'!$B:$AZ,45,FALSE)),IF($X$1=12,(VLOOKUP(B272,'X12'!$B:$AZ,45,FALSE)),IF($X$1=13,(VLOOKUP(B272,'X13'!$B:$AZ,45,FALSE)),"B"))))))))))))))=TRUE," ",(IF($X$1=1,(VLOOKUP(B272,'X1'!$B:$AZ,45,FALSE)),IF($X$1=2,(VLOOKUP(B272,'X2'!$B:$AZ,45,FALSE)),IF($X$1=3,(VLOOKUP(B272,'X3'!$B:$AZ,45,FALSE)),IF($X$1=4,(VLOOKUP(B272,'X4'!$B:$AZ,45,FALSE)),IF($X$1=5,(VLOOKUP(B272,'X5'!$B:$AZ,45,FALSE)),IF($X$1=6,(VLOOKUP(B272,'X6'!$B:$AZ,45,FALSE)),IF($X$1=7,(VLOOKUP(B272,'X7'!$B:$AZ,45,FALSE)),IF($X$1=8,(VLOOKUP(B272,'X8'!$B:$AZ,45,FALSE)),IF($X$1=9,(VLOOKUP(B272,'X9'!$B:$AZ,45,FALSE)),IF($X$1=10,(VLOOKUP(B272,'X10'!$B:$AZ,45,FALSE)),IF($X$1=11,(VLOOKUP(B272,'X11'!$B:$AZ,45,FALSE)),IF($X$1=12,(VLOOKUP(B272,'X12'!$B:$AZ,45,FALSE)),IF($X$1=13,(VLOOKUP(B272,'X13'!$B:$AZ,45,FALSE)),"B")))))))))))))))</f>
        <v xml:space="preserve"> </v>
      </c>
      <c r="O272" s="184" t="str">
        <f ca="1">IF(ISERROR(IF($X$1=1,(VLOOKUP(B272,'X1'!$B:$AZ,11,FALSE)),IF($X$1=2,(VLOOKUP(B272,'X2'!$B:$AZ,11,FALSE)),IF($X$1=3,(VLOOKUP(B272,'X3'!$B:$AZ,11,FALSE)),IF($X$1=4,(VLOOKUP(B272,'X4'!$B:$AZ,11,FALSE)),IF($X$1=5,(VLOOKUP(B272,'X5'!$B:$AZ,11,FALSE)),IF($X$1=6,(VLOOKUP(B272,'X6'!$B:$AZ,11,FALSE)),IF($X$1=7,(VLOOKUP(B272,'X7'!$B:$AZ,11,FALSE)),IF($X$1=8,(VLOOKUP(B272,'X8'!$B:$AZ,11,FALSE)),IF($X$1=9,(VLOOKUP(B272,'X9'!$B:$AZ,11,FALSE)),IF($X$1=10,(VLOOKUP(B272,'X10'!$B:$AZ,11,FALSE)),IF($X$1=11,(VLOOKUP(B272,'X11'!$B:$AZ,11,FALSE)),IF($X$1=12,(VLOOKUP(B272,'X12'!$B:$AZ,11,FALSE)),IF($X$1=13,(VLOOKUP(B272,'X13'!$B:$AZ,11,FALSE)),"B"))))))))))))))=TRUE," ",(IF($X$1=1,(VLOOKUP(B272,'X1'!$B:$AZ,11,FALSE)),IF($X$1=2,(VLOOKUP(B272,'X2'!$B:$AZ,11,FALSE)),IF($X$1=3,(VLOOKUP(B272,'X3'!$B:$AZ,11,FALSE)),IF($X$1=4,(VLOOKUP(B272,'X4'!$B:$AZ,11,FALSE)),IF($X$1=5,(VLOOKUP(B272,'X5'!$B:$AZ,11,FALSE)),IF($X$1=6,(VLOOKUP(B272,'X6'!$B:$AZ,11,FALSE)),IF($X$1=7,(VLOOKUP(B272,'X7'!$B:$AZ,11,FALSE)),IF($X$1=8,(VLOOKUP(B272,'X8'!$B:$AZ,11,FALSE)),IF($X$1=9,(VLOOKUP(B272,'X9'!$B:$AZ,11,FALSE)),IF($X$1=10,(VLOOKUP(B272,'X10'!$B:$AZ,11,FALSE)),IF($X$1=11,(VLOOKUP(B272,'X11'!$B:$AZ,11,FALSE)),IF($X$1=12,(VLOOKUP(B272,'X12'!$B:$AZ,11,FALSE)),IF($X$1=13,(VLOOKUP(B272,'X13'!$B:$AZ,11,FALSE)),"B")))))))))))))))</f>
        <v xml:space="preserve"> </v>
      </c>
      <c r="P272" s="184" t="str">
        <f ca="1">IF(ISERROR(IF($X$1=1,(VLOOKUP(B272,'X1'!$B:$AZ,12,FALSE)),IF($X$1=2,(VLOOKUP(B272,'X2'!$B:$AZ,12,FALSE)),IF($X$1=3,(VLOOKUP(B272,'X3'!$B:$AZ,12,FALSE)),IF($X$1=4,(VLOOKUP(B272,'X4'!$B:$AZ,12,FALSE)),IF($X$1=5,(VLOOKUP(B272,'X5'!$B:$AZ,12,FALSE)),IF($X$1=6,(VLOOKUP(B272,'X6'!$B:$AZ,12,FALSE)),IF($X$1=7,(VLOOKUP(B272,'X7'!$B:$AZ,12,FALSE)),IF($X$1=8,(VLOOKUP(B272,'X8'!$B:$AZ,12,FALSE)),IF($X$1=9,(VLOOKUP(B272,'X9'!$B:$AZ,12,FALSE)),IF($X$1=10,(VLOOKUP(B272,'X10'!$B:$AZ,12,FALSE)),IF($X$1=11,(VLOOKUP(B272,'X11'!$B:$AZ,12,FALSE)),IF($X$1=12,(VLOOKUP(B272,'X12'!$B:$AZ,12,FALSE)),IF($X$1=13,(VLOOKUP(B272,'X13'!$B:$AZ,12,FALSE)),"B"))))))))))))))=TRUE," ",(IF($X$1=1,(VLOOKUP(B272,'X1'!$B:$AZ,12,FALSE)),IF($X$1=2,(VLOOKUP(B272,'X2'!$B:$AZ,12,FALSE)),IF($X$1=3,(VLOOKUP(B272,'X3'!$B:$AZ,12,FALSE)),IF($X$1=4,(VLOOKUP(B272,'X4'!$B:$AZ,12,FALSE)),IF($X$1=5,(VLOOKUP(B272,'X5'!$B:$AZ,12,FALSE)),IF($X$1=6,(VLOOKUP(B272,'X6'!$B:$AZ,12,FALSE)),IF($X$1=7,(VLOOKUP(B272,'X7'!$B:$AZ,12,FALSE)),IF($X$1=8,(VLOOKUP(B272,'X8'!$B:$AZ,12,FALSE)),IF($X$1=9,(VLOOKUP(B272,'X9'!$B:$AZ,12,FALSE)),IF($X$1=10,(VLOOKUP(B272,'X10'!$B:$AZ,12,FALSE)),IF($X$1=11,(VLOOKUP(B272,'X11'!$B:$AZ,12,FALSE)),IF($X$1=12,(VLOOKUP(B272,'X12'!$B:$AZ,12,FALSE)),IF($X$1=13,(VLOOKUP(B272,'X13'!$B:$AZ,12,FALSE)),"B")))))))))))))))</f>
        <v xml:space="preserve"> </v>
      </c>
      <c r="Q272" s="185" t="str">
        <f ca="1">IF(ISERROR(IF($X$1=1,(VLOOKUP(B272,'X1'!$B:$AZ,46,FALSE)),IF($X$1=2,(VLOOKUP(B272,'X2'!$B:$AZ,46,FALSE)),IF($X$1=3,(VLOOKUP(B272,'X3'!$B:$AZ,46,FALSE)),IF($X$1=4,(VLOOKUP(B272,'X4'!$B:$AZ,46,FALSE)),IF($X$1=5,(VLOOKUP(B272,'X5'!$B:$AZ,46,FALSE)),IF($X$1=6,(VLOOKUP(B272,'X6'!$B:$AZ,46,FALSE)),IF($X$1=7,(VLOOKUP(B272,'X7'!$B:$AZ,46,FALSE)),IF($X$1=8,(VLOOKUP(B272,'X8'!$B:$AZ,46,FALSE)),IF($X$1=9,(VLOOKUP(B272,'X9'!$B:$AZ,46,FALSE)),IF($X$1=10,(VLOOKUP(B272,'X10'!$B:$AZ,46,FALSE)),IF($X$1=11,(VLOOKUP(B272,'X11'!$B:$AZ,46,FALSE)),IF($X$1=12,(VLOOKUP(B272,'X12'!$B:$AZ,46,FALSE)),IF($X$1=13,(VLOOKUP(B272,'X13'!$B:$AZ,46,FALSE)),"B"))))))))))))))=TRUE," ",(IF($X$1=1,(VLOOKUP(B272,'X1'!$B:$AZ,46,FALSE)),IF($X$1=2,(VLOOKUP(B272,'X2'!$B:$AZ,46,FALSE)),IF($X$1=3,(VLOOKUP(B272,'X3'!$B:$AZ,46,FALSE)),IF($X$1=4,(VLOOKUP(B272,'X4'!$B:$AZ,46,FALSE)),IF($X$1=5,(VLOOKUP(B272,'X5'!$B:$AZ,46,FALSE)),IF($X$1=6,(VLOOKUP(B272,'X6'!$B:$AZ,46,FALSE)),IF($X$1=7,(VLOOKUP(B272,'X7'!$B:$AZ,46,FALSE)),IF($X$1=8,(VLOOKUP(B272,'X8'!$B:$AZ,46,FALSE)),IF($X$1=9,(VLOOKUP(B272,'X9'!$B:$AZ,46,FALSE)),IF($X$1=10,(VLOOKUP(B272,'X10'!$B:$AZ,46,FALSE)),IF($X$1=11,(VLOOKUP(B272,'X11'!$B:$AZ,46,FALSE)),IF($X$1=12,(VLOOKUP(B272,'X12'!$B:$AZ,46,FALSE)),IF($X$1=13,(VLOOKUP(B272,'X13'!$B:$AZ,46,FALSE)),"B")))))))))))))))</f>
        <v xml:space="preserve"> </v>
      </c>
      <c r="R272" s="185" t="str">
        <f ca="1">IF(ISERROR(IF($X$1=1,(VLOOKUP(B272,'X1'!$B:$AZ,15,FALSE)),IF($X$1=2,(VLOOKUP(B272,'X2'!$B:$AZ,15,FALSE)),IF($X$1=3,(VLOOKUP(B272,'X3'!$B:$AZ,15,FALSE)),IF($X$1=4,(VLOOKUP(B272,'X4'!$B:$AZ,15,FALSE)),IF($X$1=5,(VLOOKUP(B272,'X5'!$B:$AZ,15,FALSE)),IF($X$1=6,(VLOOKUP(B272,'X6'!$B:$AZ,15,FALSE)),IF($X$1=7,(VLOOKUP(B272,'X7'!$B:$AZ,15,FALSE)),IF($X$1=8,(VLOOKUP(B272,'X8'!$B:$AZ,15,FALSE)),IF($X$1=9,(VLOOKUP(B272,'X9'!$B:$AZ,15,FALSE)),IF($X$1=10,(VLOOKUP(B272,'X10'!$B:$AZ,15,FALSE)),IF($X$1=11,(VLOOKUP(B272,'X11'!$B:$AZ,15,FALSE)),IF($X$1=12,(VLOOKUP(B272,'X12'!$B:$AZ,15,FALSE)),IF($X$1=13,(VLOOKUP(B272,'X13'!$B:$AZ,15,FALSE)),"B"))))))))))))))=TRUE," ",(IF($X$1=1,(VLOOKUP(B272,'X1'!$B:$AZ,15,FALSE)),IF($X$1=2,(VLOOKUP(B272,'X2'!$B:$AZ,15,FALSE)),IF($X$1=3,(VLOOKUP(B272,'X3'!$B:$AZ,15,FALSE)),IF($X$1=4,(VLOOKUP(B272,'X4'!$B:$AZ,15,FALSE)),IF($X$1=5,(VLOOKUP(B272,'X5'!$B:$AZ,15,FALSE)),IF($X$1=6,(VLOOKUP(B272,'X6'!$B:$AZ,15,FALSE)),IF($X$1=7,(VLOOKUP(B272,'X7'!$B:$AZ,15,FALSE)),IF($X$1=8,(VLOOKUP(B272,'X8'!$B:$AZ,15,FALSE)),IF($X$1=9,(VLOOKUP(B272,'X9'!$B:$AZ,15,FALSE)),IF($X$1=10,(VLOOKUP(B272,'X10'!$B:$AZ,15,FALSE)),IF($X$1=11,(VLOOKUP(B272,'X11'!$B:$AZ,15,FALSE)),IF($X$1=12,(VLOOKUP(B272,'X12'!$B:$AZ,15,FALSE)),IF($X$1=13,(VLOOKUP(B272,'X13'!$B:$AZ,15,FALSE)),"B")))))))))))))))</f>
        <v xml:space="preserve"> </v>
      </c>
      <c r="S272" s="185" t="str">
        <f ca="1">IF(ISERROR(IF((IF($X$1=1,(VLOOKUP(B272,'X1'!$B:$AZ,14,FALSE)),(IF($X$1=2,(VLOOKUP(B272,'X2'!$B:$AZ,14,FALSE)),(IF($X$1=3,(VLOOKUP(B272,'X3'!$B:$AZ,14,FALSE)),(IF($X$1=4,(VLOOKUP(B272,'X4'!$B:$AZ,14,FALSE)),(IF($X$1=5,(VLOOKUP(B272,'X5'!$B:$AZ,14,FALSE)),(IF($X$1=6,(VLOOKUP(B272,'X6'!$B:$AZ,14,FALSE)),(IF($X$1=7,(VLOOKUP(B272,'X7'!$B:$AZ,14,FALSE)),(IF($X$1=8,(VLOOKUP(B272,'X8'!$B:$AZ,14,FALSE)),(IF($X$1=9,(VLOOKUP(B272,'X9'!$B:$AZ,14,FALSE)),(IF($X$1=10,(VLOOKUP(B272,'X10'!$B:$AZ,14,FALSE)),(IF($X$1=11,(VLOOKUP(B272,'X11'!$B:$AZ,14,FALSE)),(IF($X$1=12,(VLOOKUP(B272,'X12'!$B:$AZ,14,FALSE)),(VLOOKUP(B272,'X13'!$B:$AZ,14,FALSE))))))))))))))))))))))))))=$V$1," ",(IF($X$1=1,(VLOOKUP(B272,'X1'!$B:$AZ,14,FALSE)),(IF($X$1=2,(VLOOKUP(B272,'X2'!$B:$AZ,14,FALSE)),(IF($X$1=3,(VLOOKUP(B272,'X3'!$B:$AZ,14,FALSE)),(IF($X$1=4,(VLOOKUP(B272,'X4'!$B:$AZ,14,FALSE)),(IF($X$1=5,(VLOOKUP(B272,'X5'!$B:$AZ,14,FALSE)),(IF($X$1=6,(VLOOKUP(B272,'X6'!$B:$AZ,14,FALSE)),(IF($X$1=7,(VLOOKUP(B272,'X7'!$B:$AZ,14,FALSE)),(IF($X$1=8,(VLOOKUP(B272,'X8'!$B:$AZ,14,FALSE)),(IF($X$1=9,(VLOOKUP(B272,'X9'!$B:$AZ,14,FALSE)),(IF($X$1=10,(VLOOKUP(B272,'X10'!$B:$AZ,14,FALSE)),(IF($X$1=11,(VLOOKUP(B272,'X11'!$B:$AZ,14,FALSE)),(IF($X$1=12,(VLOOKUP(B272,'X12'!$B:$AZ,14,FALSE)),(VLOOKUP(B272,'X13'!$B:$AZ,14,FALSE))))))))))))))))))))))))))))=TRUE," ",(IF((IF($X$1=1,(VLOOKUP(B272,'X1'!$B:$AZ,14,FALSE)),(IF($X$1=2,(VLOOKUP(B272,'X2'!$B:$AZ,14,FALSE)),(IF($X$1=3,(VLOOKUP(B272,'X3'!$B:$AZ,14,FALSE)),(IF($X$1=4,(VLOOKUP(B272,'X4'!$B:$AZ,14,FALSE)),(IF($X$1=5,(VLOOKUP(B272,'X5'!$B:$AZ,14,FALSE)),(IF($X$1=6,(VLOOKUP(B272,'X6'!$B:$AZ,14,FALSE)),(IF($X$1=7,(VLOOKUP(B272,'X7'!$B:$AZ,14,FALSE)),(IF($X$1=8,(VLOOKUP(B272,'X8'!$B:$AZ,14,FALSE)),(IF($X$1=9,(VLOOKUP(B272,'X9'!$B:$AZ,14,FALSE)),(IF($X$1=10,(VLOOKUP(B272,'X10'!$B:$AZ,14,FALSE)),(IF($X$1=11,(VLOOKUP(B272,'X11'!$B:$AZ,14,FALSE)),(IF($X$1=12,(VLOOKUP(B272,'X12'!$B:$AZ,14,FALSE)),(VLOOKUP(B272,'X13'!$B:$AZ,14,FALSE))))))))))))))))))))))))))=$V$1," ",(IF($X$1=1,(VLOOKUP(B272,'X1'!$B:$AZ,14,FALSE)),(IF($X$1=2,(VLOOKUP(B272,'X2'!$B:$AZ,14,FALSE)),(IF($X$1=3,(VLOOKUP(B272,'X3'!$B:$AZ,14,FALSE)),(IF($X$1=4,(VLOOKUP(B272,'X4'!$B:$AZ,14,FALSE)),(IF($X$1=5,(VLOOKUP(B272,'X5'!$B:$AZ,14,FALSE)),(IF($X$1=6,(VLOOKUP(B272,'X6'!$B:$AZ,14,FALSE)),(IF($X$1=7,(VLOOKUP(B272,'X7'!$B:$AZ,14,FALSE)),(IF($X$1=8,(VLOOKUP(B272,'X8'!$B:$AZ,14,FALSE)),(IF($X$1=9,(VLOOKUP(B272,'X9'!$B:$AZ,14,FALSE)),(IF($X$1=10,(VLOOKUP(B272,'X10'!$B:$AZ,14,FALSE)),(IF($X$1=11,(VLOOKUP(B272,'X11'!$B:$AZ,14,FALSE)),(IF($X$1=12,(VLOOKUP(B272,'X12'!$B:$AZ,14,FALSE)),(VLOOKUP(B272,'X13'!$B:$AZ,14,FALSE)))))))))))))))))))))))))))))</f>
        <v xml:space="preserve"> </v>
      </c>
    </row>
    <row r="273" spans="1:19" ht="14.1" customHeight="1" x14ac:dyDescent="0.2">
      <c r="A273" s="156" t="s">
        <v>1058</v>
      </c>
      <c r="B273" s="122" t="str">
        <f>IF(ISERROR(IF($U$16=1,(VLOOKUP(A273,$AC$89:$AH$125,2,FALSE)),IF((IF($X$1=1,'X1'!B232,(IF($X$1=2,'X2'!B232,(IF($X$1=3,'X3'!B232,(IF($X$1=4,'X4'!B232,(IF($X$1=5,'X5'!B232,(IF($X$1=6,'X6'!B232,(IF($X$1=7,'X7'!B232,(IF($X$1=8,'X8'!B232,(IF($X$1=9,'X9'!B232,(IF($X$1=10,'X10'!B232,(IF($X$1=11,'X11'!B232,(IF($X$1=12,'X12'!B232,'X13'!B232))))))))))))))))))))))))="","",(IF($X$1=1,'X1'!B232,(IF($X$1=2,'X2'!B232,(IF($X$1=3,'X3'!B232,(IF($X$1=4,'X4'!B232,(IF($X$1=5,'X5'!B232,(IF($X$1=6,'X6'!B232,(IF($X$1=7,'X7'!B232,(IF($X$1=8,'X8'!B232,(IF($X$1=9,'X9'!B232,(IF($X$1=10,'X10'!B232,(IF($X$1=11,'X11'!B232,(IF($X$1=12,'X12'!B232,'X13'!B232)))))))))))))))))))))))))))=TRUE," ",(IF($U$16=1,(VLOOKUP(A273,$AC$89:$AH$125,2,FALSE)),IF((IF($X$1=1,'X1'!B232,(IF($X$1=2,'X2'!B232,(IF($X$1=3,'X3'!B232,(IF($X$1=4,'X4'!B232,(IF($X$1=5,'X5'!B232,(IF($X$1=6,'X6'!B232,(IF($X$1=7,'X7'!B232,(IF($X$1=8,'X8'!B232,(IF($X$1=9,'X9'!B232,(IF($X$1=10,'X10'!B232,(IF($X$1=11,'X11'!B232,(IF($X$1=12,'X12'!B232,'X13'!B232))))))))))))))))))))))))="","",(IF($X$1=1,'X1'!B232,(IF($X$1=2,'X2'!B232,(IF($X$1=3,'X3'!B232,(IF($X$1=4,'X4'!B232,(IF($X$1=5,'X5'!B232,(IF($X$1=6,'X6'!B232,(IF($X$1=7,'X7'!B232,(IF($X$1=8,'X8'!B232,(IF($X$1=9,'X9'!B232,(IF($X$1=10,'X10'!B232,(IF($X$1=11,'X11'!B232,(IF($X$1=12,'X12'!B232,'X13'!B232))))))))))))))))))))))))))))</f>
        <v/>
      </c>
      <c r="C273" s="181" t="str">
        <f ca="1">IF(ISERROR(IF($X$1=1,(VLOOKUP(B273,'X1'!$B:$AZ,47,FALSE)),IF($X$1=2,(VLOOKUP(B273,'X2'!$B:$AZ,47,FALSE)),IF($X$1=3,(VLOOKUP(B273,'X3'!$B:$AZ,47,FALSE)),IF($X$1=4,(VLOOKUP(B273,'X4'!$B:$AZ,47,FALSE)),IF($X$1=5,(VLOOKUP(B273,'X5'!$B:$AZ,47,FALSE)),IF($X$1=6,(VLOOKUP(B273,'X6'!$B:$AZ,47,FALSE)),IF($X$1=7,(VLOOKUP(B273,'X7'!$B:$AZ,47,FALSE)),IF($X$1=8,(VLOOKUP(B273,'X8'!$B:$AZ,47,FALSE)),IF($X$1=9,(VLOOKUP(B273,'X9'!$B:$AZ,47,FALSE)),IF($X$1=10,(VLOOKUP(B273,'X10'!$B:$AZ,47,FALSE)),IF($X$1=11,(VLOOKUP(B273,'X11'!$B:$AZ,47,FALSE)),IF($X$1=12,(VLOOKUP(B273,'X12'!$B:$AZ,47,FALSE)),IF($X$1=13,(VLOOKUP(B273,'X13'!$B:$AZ,47,FALSE)),"B"))))))))))))))=TRUE," ",(IF($X$1=1,(VLOOKUP(B273,'X1'!$B:$AZ,47,FALSE)),IF($X$1=2,(VLOOKUP(B273,'X2'!$B:$AZ,47,FALSE)),IF($X$1=3,(VLOOKUP(B273,'X3'!$B:$AZ,47,FALSE)),IF($X$1=4,(VLOOKUP(B273,'X4'!$B:$AZ,47,FALSE)),IF($X$1=5,(VLOOKUP(B273,'X5'!$B:$AZ,47,FALSE)),IF($X$1=6,(VLOOKUP(B273,'X6'!$B:$AZ,47,FALSE)),IF($X$1=7,(VLOOKUP(B273,'X7'!$B:$AZ,47,FALSE)),IF($X$1=8,(VLOOKUP(B273,'X8'!$B:$AZ,47,FALSE)),IF($X$1=9,(VLOOKUP(B273,'X9'!$B:$AZ,47,FALSE)),IF($X$1=10,(VLOOKUP(B273,'X10'!$B:$AZ,47,FALSE)),IF($X$1=11,(VLOOKUP(B273,'X11'!$B:$AZ,47,FALSE)),IF($X$1=12,(VLOOKUP(B273,'X12'!$B:$AZ,47,FALSE)),IF($X$1=13,(VLOOKUP(B273,'X13'!$B:$AZ,47,FALSE)),"B")))))))))))))))</f>
        <v xml:space="preserve"> </v>
      </c>
      <c r="D273" s="181" t="str">
        <f ca="1">IF(ISERROR(IF($X$1=1,(VLOOKUP(B273,'X1'!$B:$AP,41,FALSE)),IF($X$1=2,(VLOOKUP(B273,'X2'!$B:$AP,41,FALSE)),IF($X$1=3,(VLOOKUP(B273,'X3'!$B:$AP,41,FALSE)),IF($X$1=4,(VLOOKUP(B273,'X4'!$B:$AP,41,FALSE)),IF($X$1=5,(VLOOKUP(B273,'X5'!$B:$AP,41,FALSE)),IF($X$1=6,(VLOOKUP(B273,'X6'!$B:$AP,41,FALSE)),IF($X$1=7,(VLOOKUP(B273,'X7'!$B:$AP,41,FALSE)),IF($X$1=8,(VLOOKUP(B273,'X8'!$B:$AP,41,FALSE)),IF($X$1=9,(VLOOKUP(B273,'X9'!$B:$AP,41,FALSE)),IF($X$1=10,(VLOOKUP(B273,'X10'!$B:$AP,41,FALSE)),IF($X$1=11,(VLOOKUP(B273,'X11'!$B:$AP,41,FALSE)),IF($X$1=12,(VLOOKUP(B273,'X12'!$B:$AP,41,FALSE)),IF($X$1=13,(VLOOKUP(B273,'X13'!$B:$AP,41,FALSE)),"B"))))))))))))))=TRUE," ",(IF($X$1=1,(VLOOKUP(B273,'X1'!$B:$AP,41,FALSE)),IF($X$1=2,(VLOOKUP(B273,'X2'!$B:$AP,41,FALSE)),IF($X$1=3,(VLOOKUP(B273,'X3'!$B:$AP,41,FALSE)),IF($X$1=4,(VLOOKUP(B273,'X4'!$B:$AP,41,FALSE)),IF($X$1=5,(VLOOKUP(B273,'X5'!$B:$AP,41,FALSE)),IF($X$1=6,(VLOOKUP(B273,'X6'!$B:$AP,41,FALSE)),IF($X$1=7,(VLOOKUP(B273,'X7'!$B:$AP,41,FALSE)),IF($X$1=8,(VLOOKUP(B273,'X8'!$B:$AP,41,FALSE)),IF($X$1=9,(VLOOKUP(B273,'X9'!$B:$AP,41,FALSE)),IF($X$1=10,(VLOOKUP(B273,'X10'!$B:$AP,41,FALSE)),IF($X$1=11,(VLOOKUP(B273,'X11'!$B:$AP,41,FALSE)),IF($X$1=12,(VLOOKUP(B273,'X12'!$B:$AP,41,FALSE)),IF($X$1=13,(VLOOKUP(B273,'X13'!$B:$AP,41,FALSE)),"B")))))))))))))))</f>
        <v xml:space="preserve"> </v>
      </c>
      <c r="E273" s="182" t="str">
        <f ca="1">IF(ISERROR(IF($X$1=1,(VLOOKUP(B273,'X1'!$B:$AP,7,FALSE)),IF($X$1=2,(VLOOKUP(B273,'X2'!$B:$AP,7,FALSE)),IF($X$1=3,(VLOOKUP(B273,'X3'!$B:$AP,7,FALSE)),IF($X$1=4,(VLOOKUP(B273,'X4'!$B:$AP,7,FALSE)),IF($X$1=5,(VLOOKUP(B273,'X5'!$B:$AP,7,FALSE)),IF($X$1=6,(VLOOKUP(B273,'X6'!$B:$AP,7,FALSE)),IF($X$1=7,(VLOOKUP(B273,'X7'!$B:$AP,7,FALSE)),IF($X$1=8,(VLOOKUP(B273,'X8'!$B:$AP,7,FALSE)),IF($X$1=9,(VLOOKUP(B273,'X9'!$B:$AP,7,FALSE)),IF($X$1=10,(VLOOKUP(B273,'X10'!$B:$AP,7,FALSE)),IF($X$1=11,(VLOOKUP(B273,'X11'!$B:$AP,7,FALSE)),IF($X$1=12,(VLOOKUP(B273,'X12'!$B:$AP,7,FALSE)),IF($X$1=13,(VLOOKUP(B273,'X13'!$B:$AP,7,FALSE)),"B"))))))))))))))=TRUE," ",(IF($X$1=1,(VLOOKUP(B273,'X1'!$B:$AP,7,FALSE)),IF($X$1=2,(VLOOKUP(B273,'X2'!$B:$AP,7,FALSE)),IF($X$1=3,(VLOOKUP(B273,'X3'!$B:$AP,7,FALSE)),IF($X$1=4,(VLOOKUP(B273,'X4'!$B:$AP,7,FALSE)),IF($X$1=5,(VLOOKUP(B273,'X5'!$B:$AP,7,FALSE)),IF($X$1=6,(VLOOKUP(B273,'X6'!$B:$AP,7,FALSE)),IF($X$1=7,(VLOOKUP(B273,'X7'!$B:$AP,7,FALSE)),IF($X$1=8,(VLOOKUP(B273,'X8'!$B:$AP,7,FALSE)),IF($X$1=9,(VLOOKUP(B273,'X9'!$B:$AP,7,FALSE)),IF($X$1=10,(VLOOKUP(B273,'X10'!$B:$AP,7,FALSE)),IF($X$1=11,(VLOOKUP(B273,'X11'!$B:$AP,7,FALSE)),IF($X$1=12,(VLOOKUP(B273,'X12'!$B:$AP,7,FALSE)),IF($X$1=13,(VLOOKUP(B273,'X13'!$B:$AP,7,FALSE)),"B")))))))))))))))</f>
        <v xml:space="preserve"> </v>
      </c>
      <c r="F273" s="182" t="str">
        <f ca="1">IF(ISERROR(IF((IF($X$1=1,(VLOOKUP(B273,'X1'!$B:$AO,6,FALSE)),(IF($X$1=2,(VLOOKUP(B273,'X2'!$B:$AO,6,FALSE)),(IF($X$1=3,(VLOOKUP(B273,'X3'!$B:$AO,6,FALSE)),(IF($X$1=4,(VLOOKUP(B273,'X4'!$B:$AO,6,FALSE)),(IF($X$1=5,(VLOOKUP(B273,'X5'!$B:$AO,6,FALSE)),(IF($X$1=6,(VLOOKUP(B273,'X6'!$B:$AO,6,FALSE)),(IF($X$1=7,(VLOOKUP(B273,'X7'!$B:$AO,6,FALSE)),(IF($X$1=8,(VLOOKUP(B273,'X8'!$B:$AO,6,FALSE)),(IF($X$1=9,(VLOOKUP(B273,'X9'!$B:$AO,6,FALSE)),(IF($X$1=10,(VLOOKUP(B273,'X10'!$B:$AO,6,FALSE)),(IF($X$1=11,(VLOOKUP(B273,'X11'!$B:$AO,6,FALSE)),(IF($X$1=12,(VLOOKUP(B273,'X12'!$B:$AO,6,FALSE)),(VLOOKUP(B273,'X13'!$B:$AO,6,FALSE))))))))))))))))))))))))))=$V$1," ",(IF($X$1=1,(VLOOKUP(B273,'X1'!$B:$AO,6,FALSE)),(IF($X$1=2,(VLOOKUP(B273,'X2'!$B:$AO,6,FALSE)),(IF($X$1=3,(VLOOKUP(B273,'X3'!$B:$AO,6,FALSE)),(IF($X$1=4,(VLOOKUP(B273,'X4'!$B:$AO,6,FALSE)),(IF($X$1=5,(VLOOKUP(B273,'X5'!$B:$AO,6,FALSE)),(IF($X$1=6,(VLOOKUP(B273,'X6'!$B:$AO,6,FALSE)),(IF($X$1=7,(VLOOKUP(B273,'X7'!$B:$AO,6,FALSE)),(IF($X$1=8,(VLOOKUP(B273,'X8'!$B:$AO,6,FALSE)),(IF($X$1=9,(VLOOKUP(B273,'X9'!$B:$AO,6,FALSE)),(IF($X$1=10,(VLOOKUP(B273,'X10'!$B:$AO,6,FALSE)),(IF($X$1=11,(VLOOKUP(B273,'X11'!$B:$AO,6,FALSE)),(IF($X$1=12,(VLOOKUP(B273,'X12'!$B:$AO,6,FALSE)),(VLOOKUP(B273,'X13'!$B:$AO,6,FALSE))))))))))))))))))))))))))))=TRUE," ",(IF((IF($X$1=1,(VLOOKUP(B273,'X1'!$B:$AO,6,FALSE)),(IF($X$1=2,(VLOOKUP(B273,'X2'!$B:$AO,6,FALSE)),(IF($X$1=3,(VLOOKUP(B273,'X3'!$B:$AO,6,FALSE)),(IF($X$1=4,(VLOOKUP(B273,'X4'!$B:$AO,6,FALSE)),(IF($X$1=5,(VLOOKUP(B273,'X5'!$B:$AO,6,FALSE)),(IF($X$1=6,(VLOOKUP(B273,'X6'!$B:$AO,6,FALSE)),(IF($X$1=7,(VLOOKUP(B273,'X7'!$B:$AO,6,FALSE)),(IF($X$1=8,(VLOOKUP(B273,'X8'!$B:$AO,6,FALSE)),(IF($X$1=9,(VLOOKUP(B273,'X9'!$B:$AO,6,FALSE)),(IF($X$1=10,(VLOOKUP(B273,'X10'!$B:$AO,6,FALSE)),(IF($X$1=11,(VLOOKUP(B273,'X11'!$B:$AO,6,FALSE)),(IF($X$1=12,(VLOOKUP(B273,'X12'!$B:$AO,6,FALSE)),(VLOOKUP(B273,'X13'!$B:$AO,6,FALSE))))))))))))))))))))))))))=$V$1," ",(IF($X$1=1,(VLOOKUP(B273,'X1'!$B:$AO,6,FALSE)),(IF($X$1=2,(VLOOKUP(B273,'X2'!$B:$AO,6,FALSE)),(IF($X$1=3,(VLOOKUP(B273,'X3'!$B:$AO,6,FALSE)),(IF($X$1=4,(VLOOKUP(B273,'X4'!$B:$AO,6,FALSE)),(IF($X$1=5,(VLOOKUP(B273,'X5'!$B:$AO,6,FALSE)),(IF($X$1=6,(VLOOKUP(B273,'X6'!$B:$AO,6,FALSE)),(IF($X$1=7,(VLOOKUP(B273,'X7'!$B:$AO,6,FALSE)),(IF($X$1=8,(VLOOKUP(B273,'X8'!$B:$AO,6,FALSE)),(IF($X$1=9,(VLOOKUP(B273,'X9'!$B:$AO,6,FALSE)),(IF($X$1=10,(VLOOKUP(B273,'X10'!$B:$AO,6,FALSE)),(IF($X$1=11,(VLOOKUP(B273,'X11'!$B:$AO,6,FALSE)),(IF($X$1=12,(VLOOKUP(B273,'X12'!$B:$AO,6,FALSE)),(VLOOKUP(B273,'X13'!$B:$AO,6,FALSE)))))))))))))))))))))))))))))</f>
        <v xml:space="preserve"> </v>
      </c>
      <c r="G273" s="182" t="str">
        <f ca="1">IF(ISERROR(IF($X$1=1,(VLOOKUP(B273,'X1'!$B:$AZ,44,FALSE)),IF($X$1=2,(VLOOKUP(B273,'X2'!$B:$AZ,44,FALSE)),IF($X$1=3,(VLOOKUP(B273,'X3'!$B:$AZ,44,FALSE)),IF($X$1=4,(VLOOKUP(B273,'X4'!$B:$AZ,44,FALSE)),IF($X$1=5,(VLOOKUP(B273,'X5'!$B:$AZ,44,FALSE)),IF($X$1=6,(VLOOKUP(B273,'X6'!$B:$AZ,44,FALSE)),IF($X$1=7,(VLOOKUP(B273,'X7'!$B:$AZ,44,FALSE)),IF($X$1=8,(VLOOKUP(B273,'X8'!$B:$AZ,44,FALSE)),IF($X$1=9,(VLOOKUP(B273,'X9'!$B:$AZ,44,FALSE)),IF($X$1=10,(VLOOKUP(B273,'X10'!$B:$AZ,44,FALSE)),IF($X$1=11,(VLOOKUP(B273,'X11'!$B:$AZ,44,FALSE)),IF($X$1=12,(VLOOKUP(B273,'X12'!$B:$AZ,44,FALSE)),IF($X$1=13,(VLOOKUP(B273,'X13'!$B:$AZ,44,FALSE)),"B"))))))))))))))=TRUE," ",(IF($X$1=1,(VLOOKUP(B273,'X1'!$B:$AZ,44,FALSE)),IF($X$1=2,(VLOOKUP(B273,'X2'!$B:$AZ,44,FALSE)),IF($X$1=3,(VLOOKUP(B273,'X3'!$B:$AZ,44,FALSE)),IF($X$1=4,(VLOOKUP(B273,'X4'!$B:$AZ,44,FALSE)),IF($X$1=5,(VLOOKUP(B273,'X5'!$B:$AZ,44,FALSE)),IF($X$1=6,(VLOOKUP(B273,'X6'!$B:$AZ,44,FALSE)),IF($X$1=7,(VLOOKUP(B273,'X7'!$B:$AZ,44,FALSE)),IF($X$1=8,(VLOOKUP(B273,'X8'!$B:$AZ,44,FALSE)),IF($X$1=9,(VLOOKUP(B273,'X9'!$B:$AZ,44,FALSE)),IF($X$1=10,(VLOOKUP(B273,'X10'!$B:$AZ,44,FALSE)),IF($X$1=11,(VLOOKUP(B273,'X11'!$B:$AZ,44,FALSE)),IF($X$1=12,(VLOOKUP(B273,'X12'!$B:$AZ,44,FALSE)),IF($X$1=13,(VLOOKUP(B273,'X13'!$B:$AZ,44,FALSE)),"B")))))))))))))))</f>
        <v xml:space="preserve"> </v>
      </c>
      <c r="H273" s="182" t="str">
        <f ca="1">IF(ISERROR(IF($X$1=1,(VLOOKUP(B273,'X1'!$B:$AZ,8,FALSE)),IF($X$1=2,(VLOOKUP(B273,'X2'!$B:$AZ,8,FALSE)),IF($X$1=3,(VLOOKUP(B273,'X3'!$B:$AZ,8,FALSE)),IF($X$1=4,(VLOOKUP(B273,'X4'!$B:$AZ,8,FALSE)),IF($X$1=5,(VLOOKUP(B273,'X5'!$B:$AZ,8,FALSE)),IF($X$1=6,(VLOOKUP(B273,'X6'!$B:$AZ,8,FALSE)),IF($X$1=7,(VLOOKUP(B273,'X7'!$B:$AZ,8,FALSE)),IF($X$1=8,(VLOOKUP(B273,'X8'!$B:$AZ,8,FALSE)),IF($X$1=9,(VLOOKUP(B273,'X9'!$B:$AZ,8,FALSE)),IF($X$1=10,(VLOOKUP(B273,'X10'!$B:$AZ,8,FALSE)),IF($X$1=11,(VLOOKUP(B273,'X11'!$B:$AZ,8,FALSE)),IF($X$1=12,(VLOOKUP(B273,'X12'!$B:$AZ,8,FALSE)),IF($X$1=13,(VLOOKUP(B273,'X13'!$B:$AZ,8,FALSE)),"B"))))))))))))))=TRUE," ",(IF($X$1=1,(VLOOKUP(B273,'X1'!$B:$AZ,8,FALSE)),IF($X$1=2,(VLOOKUP(B273,'X2'!$B:$AZ,8,FALSE)),IF($X$1=3,(VLOOKUP(B273,'X3'!$B:$AZ,8,FALSE)),IF($X$1=4,(VLOOKUP(B273,'X4'!$B:$AZ,8,FALSE)),IF($X$1=5,(VLOOKUP(B273,'X5'!$B:$AZ,8,FALSE)),IF($X$1=6,(VLOOKUP(B273,'X6'!$B:$AZ,8,FALSE)),IF($X$1=7,(VLOOKUP(B273,'X7'!$B:$AZ,8,FALSE)),IF($X$1=8,(VLOOKUP(B273,'X8'!$B:$AZ,8,FALSE)),IF($X$1=9,(VLOOKUP(B273,'X9'!$B:$AZ,8,FALSE)),IF($X$1=10,(VLOOKUP(B273,'X10'!$B:$AZ,8,FALSE)),IF($X$1=11,(VLOOKUP(B273,'X11'!$B:$AZ,8,FALSE)),IF($X$1=12,(VLOOKUP(B273,'X12'!$B:$AZ,8,FALSE)),IF($X$1=13,(VLOOKUP(B273,'X13'!$B:$AZ,8,FALSE)),"B")))))))))))))))</f>
        <v xml:space="preserve"> </v>
      </c>
      <c r="I273" s="183" t="str">
        <f ca="1">IF(ISERROR(IF($X$1=1,(VLOOKUP(B273,'X1'!$B:$AZ,2,FALSE)),IF($X$1=2,(VLOOKUP(B273,'X2'!$B:$AZ,2,FALSE)),IF($X$1=3,(VLOOKUP(B273,'X3'!$B:$AZ,2,FALSE)),IF($X$1=4,(VLOOKUP(B273,'X4'!$B:$AZ,2,FALSE)),IF($X$1=5,(VLOOKUP(B273,'X5'!$B:$AZ,2,FALSE)),IF($X$1=6,(VLOOKUP(B273,'X6'!$B:$AZ,2,FALSE)),IF($X$1=7,(VLOOKUP(B273,'X7'!$B:$AZ,2,FALSE)),IF($X$1=8,(VLOOKUP(B273,'X8'!$B:$AZ,2,FALSE)),IF($X$1=9,(VLOOKUP(B273,'X9'!$B:$AZ,2,FALSE)),IF($X$1=10,(VLOOKUP(B273,'X10'!$B:$AZ,2,FALSE)),IF($X$1=11,(VLOOKUP(B273,'X11'!$B:$AZ,2,FALSE)),IF($X$1=12,(VLOOKUP(B273,'X12'!$B:$AZ,2,FALSE)),IF($X$1=13,(VLOOKUP(B273,'X13'!$B:$AZ,2,FALSE)),"B"))))))))))))))=TRUE," ",(IF($X$1=1,(VLOOKUP(B273,'X1'!$B:$AZ,2,FALSE)),IF($X$1=2,(VLOOKUP(B273,'X2'!$B:$AZ,2,FALSE)),IF($X$1=3,(VLOOKUP(B273,'X3'!$B:$AZ,2,FALSE)),IF($X$1=4,(VLOOKUP(B273,'X4'!$B:$AZ,2,FALSE)),IF($X$1=5,(VLOOKUP(B273,'X5'!$B:$AZ,2,FALSE)),IF($X$1=6,(VLOOKUP(B273,'X6'!$B:$AZ,2,FALSE)),IF($X$1=7,(VLOOKUP(B273,'X7'!$B:$AZ,2,FALSE)),IF($X$1=8,(VLOOKUP(B273,'X8'!$B:$AZ,2,FALSE)),IF($X$1=9,(VLOOKUP(B273,'X9'!$B:$AZ,2,FALSE)),IF($X$1=10,(VLOOKUP(B273,'X10'!$B:$AZ,2,FALSE)),IF($X$1=11,(VLOOKUP(B273,'X11'!$B:$AZ,2,FALSE)),IF($X$1=12,(VLOOKUP(B273,'X12'!$B:$AZ,2,FALSE)),IF($X$1=13,(VLOOKUP(B273,'X13'!$B:$AZ,2,FALSE)),"B")))))))))))))))</f>
        <v xml:space="preserve"> </v>
      </c>
      <c r="J273" s="183" t="str">
        <f ca="1">IF(ISERROR(IF($X$1=1,(VLOOKUP(B273,'X1'!$B:$AZ,3,FALSE)),IF($X$1=2,(VLOOKUP(B273,'X2'!$B:$AZ,3,FALSE)),IF($X$1=3,(VLOOKUP(B273,'X3'!$B:$AZ,3,FALSE)),IF($X$1=4,(VLOOKUP(B273,'X4'!$B:$AZ,3,FALSE)),IF($X$1=5,(VLOOKUP(B273,'X5'!$B:$AZ,3,FALSE)),IF($X$1=6,(VLOOKUP(B273,'X6'!$B:$AZ,3,FALSE)),IF($X$1=7,(VLOOKUP(B273,'X7'!$B:$AZ,3,FALSE)),IF($X$1=8,(VLOOKUP(B273,'X8'!$B:$AZ,3,FALSE)),IF($X$1=9,(VLOOKUP(B273,'X9'!$B:$AZ,3,FALSE)),IF($X$1=10,(VLOOKUP(B273,'X10'!$B:$AZ,3,FALSE)),IF($X$1=11,(VLOOKUP(B273,'X11'!$B:$AZ,3,FALSE)),IF($X$1=12,(VLOOKUP(B273,'X12'!$B:$AZ,3,FALSE)),IF($X$1=13,(VLOOKUP(B273,'X13'!$B:$AZ,3,FALSE)),"B"))))))))))))))=TRUE," ",(IF($X$1=1,(VLOOKUP(B273,'X1'!$B:$AZ,3,FALSE)),IF($X$1=2,(VLOOKUP(B273,'X2'!$B:$AZ,3,FALSE)),IF($X$1=3,(VLOOKUP(B273,'X3'!$B:$AZ,3,FALSE)),IF($X$1=4,(VLOOKUP(B273,'X4'!$B:$AZ,3,FALSE)),IF($X$1=5,(VLOOKUP(B273,'X5'!$B:$AZ,3,FALSE)),IF($X$1=6,(VLOOKUP(B273,'X6'!$B:$AZ,3,FALSE)),IF($X$1=7,(VLOOKUP(B273,'X7'!$B:$AZ,3,FALSE)),IF($X$1=8,(VLOOKUP(B273,'X8'!$B:$AZ,3,FALSE)),IF($X$1=9,(VLOOKUP(B273,'X9'!$B:$AZ,3,FALSE)),IF($X$1=10,(VLOOKUP(B273,'X10'!$B:$AZ,3,FALSE)),IF($X$1=11,(VLOOKUP(B273,'X11'!$B:$AZ,3,FALSE)),IF($X$1=12,(VLOOKUP(B273,'X12'!$B:$AZ,3,FALSE)),IF($X$1=13,(VLOOKUP(B273,'X13'!$B:$AZ,3,FALSE)),"B")))))))))))))))</f>
        <v xml:space="preserve"> </v>
      </c>
      <c r="K273" s="183" t="str">
        <f ca="1">IF(ISERROR(IF($X$1=1,(VLOOKUP(B273,'X1'!$B:$AZ,5,FALSE)),IF($X$1=2,(VLOOKUP(B273,'X2'!$B:$AZ,5,FALSE)),IF($X$1=3,(VLOOKUP(B273,'X3'!$B:$AZ,5,FALSE)),IF($X$1=4,(VLOOKUP(B273,'X4'!$B:$AZ,5,FALSE)),IF($X$1=5,(VLOOKUP(B273,'X5'!$B:$AZ,5,FALSE)),IF($X$1=6,(VLOOKUP(B273,'X6'!$B:$AZ,5,FALSE)),IF($X$1=7,(VLOOKUP(B273,'X7'!$B:$AZ,5,FALSE)),IF($X$1=8,(VLOOKUP(B273,'X8'!$B:$AZ,5,FALSE)),IF($X$1=9,(VLOOKUP(B273,'X9'!$B:$AZ,5,FALSE)),IF($X$1=10,(VLOOKUP(B273,'X10'!$B:$AZ,5,FALSE)),IF($X$1=11,(VLOOKUP(B273,'X11'!$B:$AZ,5,FALSE)),IF($X$1=12,(VLOOKUP(B273,'X12'!$B:$AZ,5,FALSE)),IF($X$1=13,(VLOOKUP(B273,'X13'!$B:$AZ,5,FALSE)),"B"))))))))))))))=TRUE," ",(IF($X$1=1,(VLOOKUP(B273,'X1'!$B:$AZ,5,FALSE)),IF($X$1=2,(VLOOKUP(B273,'X2'!$B:$AZ,5,FALSE)),IF($X$1=3,(VLOOKUP(B273,'X3'!$B:$AZ,5,FALSE)),IF($X$1=4,(VLOOKUP(B273,'X4'!$B:$AZ,5,FALSE)),IF($X$1=5,(VLOOKUP(B273,'X5'!$B:$AZ,5,FALSE)),IF($X$1=6,(VLOOKUP(B273,'X6'!$B:$AZ,5,FALSE)),IF($X$1=7,(VLOOKUP(B273,'X7'!$B:$AZ,5,FALSE)),IF($X$1=8,(VLOOKUP(B273,'X8'!$B:$AZ,5,FALSE)),IF($X$1=9,(VLOOKUP(B273,'X9'!$B:$AZ,5,FALSE)),IF($X$1=10,(VLOOKUP(B273,'X10'!$B:$AZ,5,FALSE)),IF($X$1=11,(VLOOKUP(B273,'X11'!$B:$AZ,5,FALSE)),IF($X$1=12,(VLOOKUP(B273,'X12'!$B:$AZ,5,FALSE)),IF($X$1=13,(VLOOKUP(B273,'X13'!$B:$AZ,5,FALSE)),"B")))))))))))))))</f>
        <v xml:space="preserve"> </v>
      </c>
      <c r="L273" s="184" t="str">
        <f ca="1">IF(ISERROR(IF($X$1=1,(VLOOKUP(B273,'X1'!$B:$AZ,9,FALSE)),IF($X$1=2,(VLOOKUP(B273,'X2'!$B:$AZ,9,FALSE)),IF($X$1=3,(VLOOKUP(B273,'X3'!$B:$AZ,9,FALSE)),IF($X$1=4,(VLOOKUP(B273,'X4'!$B:$AZ,9,FALSE)),IF($X$1=5,(VLOOKUP(B273,'X5'!$B:$AZ,9,FALSE)),IF($X$1=6,(VLOOKUP(B273,'X6'!$B:$AZ,9,FALSE)),IF($X$1=7,(VLOOKUP(B273,'X7'!$B:$AZ,9,FALSE)),IF($X$1=8,(VLOOKUP(B273,'X8'!$B:$AZ,9,FALSE)),IF($X$1=9,(VLOOKUP(B273,'X9'!$B:$AZ,9,FALSE)),IF($X$1=10,(VLOOKUP(B273,'X10'!$B:$AZ,9,FALSE)),IF($X$1=11,(VLOOKUP(B273,'X11'!$B:$AZ,9,FALSE)),IF($X$1=12,(VLOOKUP(B273,'X12'!$B:$AZ,9,FALSE)),IF($X$1=13,(VLOOKUP(B273,'X13'!$B:$AZ,9,FALSE)),"B"))))))))))))))=TRUE," ",(IF($X$1=1,(VLOOKUP(B273,'X1'!$B:$AZ,9,FALSE)),IF($X$1=2,(VLOOKUP(B273,'X2'!$B:$AZ,9,FALSE)),IF($X$1=3,(VLOOKUP(B273,'X3'!$B:$AZ,9,FALSE)),IF($X$1=4,(VLOOKUP(B273,'X4'!$B:$AZ,9,FALSE)),IF($X$1=5,(VLOOKUP(B273,'X5'!$B:$AZ,9,FALSE)),IF($X$1=6,(VLOOKUP(B273,'X6'!$B:$AZ,9,FALSE)),IF($X$1=7,(VLOOKUP(B273,'X7'!$B:$AZ,9,FALSE)),IF($X$1=8,(VLOOKUP(B273,'X8'!$B:$AZ,9,FALSE)),IF($X$1=9,(VLOOKUP(B273,'X9'!$B:$AZ,9,FALSE)),IF($X$1=10,(VLOOKUP(B273,'X10'!$B:$AZ,9,FALSE)),IF($X$1=11,(VLOOKUP(B273,'X11'!$B:$AZ,9,FALSE)),IF($X$1=12,(VLOOKUP(B273,'X12'!$B:$AZ,9,FALSE)),IF($X$1=13,(VLOOKUP(B273,'X13'!$B:$AZ,9,FALSE)),"B")))))))))))))))</f>
        <v xml:space="preserve"> </v>
      </c>
      <c r="M273" s="184" t="str">
        <f ca="1">IF(ISERROR(IF($X$1=1,(VLOOKUP(B273,'X1'!$B:$AZ,10,FALSE)),IF($X$1=2,(VLOOKUP(B273,'X2'!$B:$AZ,10,FALSE)),IF($X$1=3,(VLOOKUP(B273,'X3'!$B:$AZ,10,FALSE)),IF($X$1=4,(VLOOKUP(B273,'X4'!$B:$AZ,10,FALSE)),IF($X$1=5,(VLOOKUP(B273,'X5'!$B:$AZ,10,FALSE)),IF($X$1=6,(VLOOKUP(B273,'X6'!$B:$AZ,10,FALSE)),IF($X$1=7,(VLOOKUP(B273,'X7'!$B:$AZ,10,FALSE)),IF($X$1=8,(VLOOKUP(B273,'X8'!$B:$AZ,10,FALSE)),IF($X$1=9,(VLOOKUP(B273,'X9'!$B:$AZ,10,FALSE)),IF($X$1=10,(VLOOKUP(B273,'X10'!$B:$AZ,10,FALSE)),IF($X$1=11,(VLOOKUP(B273,'X11'!$B:$AZ,10,FALSE)),IF($X$1=12,(VLOOKUP(B273,'X12'!$B:$AZ,10,FALSE)),IF($X$1=13,(VLOOKUP(B273,'X13'!$B:$AZ,10,FALSE)),"B"))))))))))))))=TRUE," ",(IF($X$1=1,(VLOOKUP(B273,'X1'!$B:$AZ,10,FALSE)),IF($X$1=2,(VLOOKUP(B273,'X2'!$B:$AZ,10,FALSE)),IF($X$1=3,(VLOOKUP(B273,'X3'!$B:$AZ,10,FALSE)),IF($X$1=4,(VLOOKUP(B273,'X4'!$B:$AZ,10,FALSE)),IF($X$1=5,(VLOOKUP(B273,'X5'!$B:$AZ,10,FALSE)),IF($X$1=6,(VLOOKUP(B273,'X6'!$B:$AZ,10,FALSE)),IF($X$1=7,(VLOOKUP(B273,'X7'!$B:$AZ,10,FALSE)),IF($X$1=8,(VLOOKUP(B273,'X8'!$B:$AZ,10,FALSE)),IF($X$1=9,(VLOOKUP(B273,'X9'!$B:$AZ,10,FALSE)),IF($X$1=10,(VLOOKUP(B273,'X10'!$B:$AZ,10,FALSE)),IF($X$1=11,(VLOOKUP(B273,'X11'!$B:$AZ,10,FALSE)),IF($X$1=12,(VLOOKUP(B273,'X12'!$B:$AZ,10,FALSE)),IF($X$1=13,(VLOOKUP(B273,'X13'!$B:$AZ,10,FALSE)),"B")))))))))))))))</f>
        <v xml:space="preserve"> </v>
      </c>
      <c r="N273" s="185" t="str">
        <f ca="1">IF(ISERROR(IF($X$1=1,(VLOOKUP(B273,'X1'!$B:$AZ,45,FALSE)),IF($X$1=2,(VLOOKUP(B273,'X2'!$B:$AZ,45,FALSE)),IF($X$1=3,(VLOOKUP(B273,'X3'!$B:$AZ,45,FALSE)),IF($X$1=4,(VLOOKUP(B273,'X4'!$B:$AZ,45,FALSE)),IF($X$1=5,(VLOOKUP(B273,'X5'!$B:$AZ,45,FALSE)),IF($X$1=6,(VLOOKUP(B273,'X6'!$B:$AZ,45,FALSE)),IF($X$1=7,(VLOOKUP(B273,'X7'!$B:$AZ,45,FALSE)),IF($X$1=8,(VLOOKUP(B273,'X8'!$B:$AZ,45,FALSE)),IF($X$1=9,(VLOOKUP(B273,'X9'!$B:$AZ,45,FALSE)),IF($X$1=10,(VLOOKUP(B273,'X10'!$B:$AZ,45,FALSE)),IF($X$1=11,(VLOOKUP(B273,'X11'!$B:$AZ,45,FALSE)),IF($X$1=12,(VLOOKUP(B273,'X12'!$B:$AZ,45,FALSE)),IF($X$1=13,(VLOOKUP(B273,'X13'!$B:$AZ,45,FALSE)),"B"))))))))))))))=TRUE," ",(IF($X$1=1,(VLOOKUP(B273,'X1'!$B:$AZ,45,FALSE)),IF($X$1=2,(VLOOKUP(B273,'X2'!$B:$AZ,45,FALSE)),IF($X$1=3,(VLOOKUP(B273,'X3'!$B:$AZ,45,FALSE)),IF($X$1=4,(VLOOKUP(B273,'X4'!$B:$AZ,45,FALSE)),IF($X$1=5,(VLOOKUP(B273,'X5'!$B:$AZ,45,FALSE)),IF($X$1=6,(VLOOKUP(B273,'X6'!$B:$AZ,45,FALSE)),IF($X$1=7,(VLOOKUP(B273,'X7'!$B:$AZ,45,FALSE)),IF($X$1=8,(VLOOKUP(B273,'X8'!$B:$AZ,45,FALSE)),IF($X$1=9,(VLOOKUP(B273,'X9'!$B:$AZ,45,FALSE)),IF($X$1=10,(VLOOKUP(B273,'X10'!$B:$AZ,45,FALSE)),IF($X$1=11,(VLOOKUP(B273,'X11'!$B:$AZ,45,FALSE)),IF($X$1=12,(VLOOKUP(B273,'X12'!$B:$AZ,45,FALSE)),IF($X$1=13,(VLOOKUP(B273,'X13'!$B:$AZ,45,FALSE)),"B")))))))))))))))</f>
        <v xml:space="preserve"> </v>
      </c>
      <c r="O273" s="184" t="str">
        <f ca="1">IF(ISERROR(IF($X$1=1,(VLOOKUP(B273,'X1'!$B:$AZ,11,FALSE)),IF($X$1=2,(VLOOKUP(B273,'X2'!$B:$AZ,11,FALSE)),IF($X$1=3,(VLOOKUP(B273,'X3'!$B:$AZ,11,FALSE)),IF($X$1=4,(VLOOKUP(B273,'X4'!$B:$AZ,11,FALSE)),IF($X$1=5,(VLOOKUP(B273,'X5'!$B:$AZ,11,FALSE)),IF($X$1=6,(VLOOKUP(B273,'X6'!$B:$AZ,11,FALSE)),IF($X$1=7,(VLOOKUP(B273,'X7'!$B:$AZ,11,FALSE)),IF($X$1=8,(VLOOKUP(B273,'X8'!$B:$AZ,11,FALSE)),IF($X$1=9,(VLOOKUP(B273,'X9'!$B:$AZ,11,FALSE)),IF($X$1=10,(VLOOKUP(B273,'X10'!$B:$AZ,11,FALSE)),IF($X$1=11,(VLOOKUP(B273,'X11'!$B:$AZ,11,FALSE)),IF($X$1=12,(VLOOKUP(B273,'X12'!$B:$AZ,11,FALSE)),IF($X$1=13,(VLOOKUP(B273,'X13'!$B:$AZ,11,FALSE)),"B"))))))))))))))=TRUE," ",(IF($X$1=1,(VLOOKUP(B273,'X1'!$B:$AZ,11,FALSE)),IF($X$1=2,(VLOOKUP(B273,'X2'!$B:$AZ,11,FALSE)),IF($X$1=3,(VLOOKUP(B273,'X3'!$B:$AZ,11,FALSE)),IF($X$1=4,(VLOOKUP(B273,'X4'!$B:$AZ,11,FALSE)),IF($X$1=5,(VLOOKUP(B273,'X5'!$B:$AZ,11,FALSE)),IF($X$1=6,(VLOOKUP(B273,'X6'!$B:$AZ,11,FALSE)),IF($X$1=7,(VLOOKUP(B273,'X7'!$B:$AZ,11,FALSE)),IF($X$1=8,(VLOOKUP(B273,'X8'!$B:$AZ,11,FALSE)),IF($X$1=9,(VLOOKUP(B273,'X9'!$B:$AZ,11,FALSE)),IF($X$1=10,(VLOOKUP(B273,'X10'!$B:$AZ,11,FALSE)),IF($X$1=11,(VLOOKUP(B273,'X11'!$B:$AZ,11,FALSE)),IF($X$1=12,(VLOOKUP(B273,'X12'!$B:$AZ,11,FALSE)),IF($X$1=13,(VLOOKUP(B273,'X13'!$B:$AZ,11,FALSE)),"B")))))))))))))))</f>
        <v xml:space="preserve"> </v>
      </c>
      <c r="P273" s="184" t="str">
        <f ca="1">IF(ISERROR(IF($X$1=1,(VLOOKUP(B273,'X1'!$B:$AZ,12,FALSE)),IF($X$1=2,(VLOOKUP(B273,'X2'!$B:$AZ,12,FALSE)),IF($X$1=3,(VLOOKUP(B273,'X3'!$B:$AZ,12,FALSE)),IF($X$1=4,(VLOOKUP(B273,'X4'!$B:$AZ,12,FALSE)),IF($X$1=5,(VLOOKUP(B273,'X5'!$B:$AZ,12,FALSE)),IF($X$1=6,(VLOOKUP(B273,'X6'!$B:$AZ,12,FALSE)),IF($X$1=7,(VLOOKUP(B273,'X7'!$B:$AZ,12,FALSE)),IF($X$1=8,(VLOOKUP(B273,'X8'!$B:$AZ,12,FALSE)),IF($X$1=9,(VLOOKUP(B273,'X9'!$B:$AZ,12,FALSE)),IF($X$1=10,(VLOOKUP(B273,'X10'!$B:$AZ,12,FALSE)),IF($X$1=11,(VLOOKUP(B273,'X11'!$B:$AZ,12,FALSE)),IF($X$1=12,(VLOOKUP(B273,'X12'!$B:$AZ,12,FALSE)),IF($X$1=13,(VLOOKUP(B273,'X13'!$B:$AZ,12,FALSE)),"B"))))))))))))))=TRUE," ",(IF($X$1=1,(VLOOKUP(B273,'X1'!$B:$AZ,12,FALSE)),IF($X$1=2,(VLOOKUP(B273,'X2'!$B:$AZ,12,FALSE)),IF($X$1=3,(VLOOKUP(B273,'X3'!$B:$AZ,12,FALSE)),IF($X$1=4,(VLOOKUP(B273,'X4'!$B:$AZ,12,FALSE)),IF($X$1=5,(VLOOKUP(B273,'X5'!$B:$AZ,12,FALSE)),IF($X$1=6,(VLOOKUP(B273,'X6'!$B:$AZ,12,FALSE)),IF($X$1=7,(VLOOKUP(B273,'X7'!$B:$AZ,12,FALSE)),IF($X$1=8,(VLOOKUP(B273,'X8'!$B:$AZ,12,FALSE)),IF($X$1=9,(VLOOKUP(B273,'X9'!$B:$AZ,12,FALSE)),IF($X$1=10,(VLOOKUP(B273,'X10'!$B:$AZ,12,FALSE)),IF($X$1=11,(VLOOKUP(B273,'X11'!$B:$AZ,12,FALSE)),IF($X$1=12,(VLOOKUP(B273,'X12'!$B:$AZ,12,FALSE)),IF($X$1=13,(VLOOKUP(B273,'X13'!$B:$AZ,12,FALSE)),"B")))))))))))))))</f>
        <v xml:space="preserve"> </v>
      </c>
      <c r="Q273" s="185" t="str">
        <f ca="1">IF(ISERROR(IF($X$1=1,(VLOOKUP(B273,'X1'!$B:$AZ,46,FALSE)),IF($X$1=2,(VLOOKUP(B273,'X2'!$B:$AZ,46,FALSE)),IF($X$1=3,(VLOOKUP(B273,'X3'!$B:$AZ,46,FALSE)),IF($X$1=4,(VLOOKUP(B273,'X4'!$B:$AZ,46,FALSE)),IF($X$1=5,(VLOOKUP(B273,'X5'!$B:$AZ,46,FALSE)),IF($X$1=6,(VLOOKUP(B273,'X6'!$B:$AZ,46,FALSE)),IF($X$1=7,(VLOOKUP(B273,'X7'!$B:$AZ,46,FALSE)),IF($X$1=8,(VLOOKUP(B273,'X8'!$B:$AZ,46,FALSE)),IF($X$1=9,(VLOOKUP(B273,'X9'!$B:$AZ,46,FALSE)),IF($X$1=10,(VLOOKUP(B273,'X10'!$B:$AZ,46,FALSE)),IF($X$1=11,(VLOOKUP(B273,'X11'!$B:$AZ,46,FALSE)),IF($X$1=12,(VLOOKUP(B273,'X12'!$B:$AZ,46,FALSE)),IF($X$1=13,(VLOOKUP(B273,'X13'!$B:$AZ,46,FALSE)),"B"))))))))))))))=TRUE," ",(IF($X$1=1,(VLOOKUP(B273,'X1'!$B:$AZ,46,FALSE)),IF($X$1=2,(VLOOKUP(B273,'X2'!$B:$AZ,46,FALSE)),IF($X$1=3,(VLOOKUP(B273,'X3'!$B:$AZ,46,FALSE)),IF($X$1=4,(VLOOKUP(B273,'X4'!$B:$AZ,46,FALSE)),IF($X$1=5,(VLOOKUP(B273,'X5'!$B:$AZ,46,FALSE)),IF($X$1=6,(VLOOKUP(B273,'X6'!$B:$AZ,46,FALSE)),IF($X$1=7,(VLOOKUP(B273,'X7'!$B:$AZ,46,FALSE)),IF($X$1=8,(VLOOKUP(B273,'X8'!$B:$AZ,46,FALSE)),IF($X$1=9,(VLOOKUP(B273,'X9'!$B:$AZ,46,FALSE)),IF($X$1=10,(VLOOKUP(B273,'X10'!$B:$AZ,46,FALSE)),IF($X$1=11,(VLOOKUP(B273,'X11'!$B:$AZ,46,FALSE)),IF($X$1=12,(VLOOKUP(B273,'X12'!$B:$AZ,46,FALSE)),IF($X$1=13,(VLOOKUP(B273,'X13'!$B:$AZ,46,FALSE)),"B")))))))))))))))</f>
        <v xml:space="preserve"> </v>
      </c>
      <c r="R273" s="185" t="str">
        <f ca="1">IF(ISERROR(IF($X$1=1,(VLOOKUP(B273,'X1'!$B:$AZ,15,FALSE)),IF($X$1=2,(VLOOKUP(B273,'X2'!$B:$AZ,15,FALSE)),IF($X$1=3,(VLOOKUP(B273,'X3'!$B:$AZ,15,FALSE)),IF($X$1=4,(VLOOKUP(B273,'X4'!$B:$AZ,15,FALSE)),IF($X$1=5,(VLOOKUP(B273,'X5'!$B:$AZ,15,FALSE)),IF($X$1=6,(VLOOKUP(B273,'X6'!$B:$AZ,15,FALSE)),IF($X$1=7,(VLOOKUP(B273,'X7'!$B:$AZ,15,FALSE)),IF($X$1=8,(VLOOKUP(B273,'X8'!$B:$AZ,15,FALSE)),IF($X$1=9,(VLOOKUP(B273,'X9'!$B:$AZ,15,FALSE)),IF($X$1=10,(VLOOKUP(B273,'X10'!$B:$AZ,15,FALSE)),IF($X$1=11,(VLOOKUP(B273,'X11'!$B:$AZ,15,FALSE)),IF($X$1=12,(VLOOKUP(B273,'X12'!$B:$AZ,15,FALSE)),IF($X$1=13,(VLOOKUP(B273,'X13'!$B:$AZ,15,FALSE)),"B"))))))))))))))=TRUE," ",(IF($X$1=1,(VLOOKUP(B273,'X1'!$B:$AZ,15,FALSE)),IF($X$1=2,(VLOOKUP(B273,'X2'!$B:$AZ,15,FALSE)),IF($X$1=3,(VLOOKUP(B273,'X3'!$B:$AZ,15,FALSE)),IF($X$1=4,(VLOOKUP(B273,'X4'!$B:$AZ,15,FALSE)),IF($X$1=5,(VLOOKUP(B273,'X5'!$B:$AZ,15,FALSE)),IF($X$1=6,(VLOOKUP(B273,'X6'!$B:$AZ,15,FALSE)),IF($X$1=7,(VLOOKUP(B273,'X7'!$B:$AZ,15,FALSE)),IF($X$1=8,(VLOOKUP(B273,'X8'!$B:$AZ,15,FALSE)),IF($X$1=9,(VLOOKUP(B273,'X9'!$B:$AZ,15,FALSE)),IF($X$1=10,(VLOOKUP(B273,'X10'!$B:$AZ,15,FALSE)),IF($X$1=11,(VLOOKUP(B273,'X11'!$B:$AZ,15,FALSE)),IF($X$1=12,(VLOOKUP(B273,'X12'!$B:$AZ,15,FALSE)),IF($X$1=13,(VLOOKUP(B273,'X13'!$B:$AZ,15,FALSE)),"B")))))))))))))))</f>
        <v xml:space="preserve"> </v>
      </c>
      <c r="S273" s="185" t="str">
        <f ca="1">IF(ISERROR(IF((IF($X$1=1,(VLOOKUP(B273,'X1'!$B:$AZ,14,FALSE)),(IF($X$1=2,(VLOOKUP(B273,'X2'!$B:$AZ,14,FALSE)),(IF($X$1=3,(VLOOKUP(B273,'X3'!$B:$AZ,14,FALSE)),(IF($X$1=4,(VLOOKUP(B273,'X4'!$B:$AZ,14,FALSE)),(IF($X$1=5,(VLOOKUP(B273,'X5'!$B:$AZ,14,FALSE)),(IF($X$1=6,(VLOOKUP(B273,'X6'!$B:$AZ,14,FALSE)),(IF($X$1=7,(VLOOKUP(B273,'X7'!$B:$AZ,14,FALSE)),(IF($X$1=8,(VLOOKUP(B273,'X8'!$B:$AZ,14,FALSE)),(IF($X$1=9,(VLOOKUP(B273,'X9'!$B:$AZ,14,FALSE)),(IF($X$1=10,(VLOOKUP(B273,'X10'!$B:$AZ,14,FALSE)),(IF($X$1=11,(VLOOKUP(B273,'X11'!$B:$AZ,14,FALSE)),(IF($X$1=12,(VLOOKUP(B273,'X12'!$B:$AZ,14,FALSE)),(VLOOKUP(B273,'X13'!$B:$AZ,14,FALSE))))))))))))))))))))))))))=$V$1," ",(IF($X$1=1,(VLOOKUP(B273,'X1'!$B:$AZ,14,FALSE)),(IF($X$1=2,(VLOOKUP(B273,'X2'!$B:$AZ,14,FALSE)),(IF($X$1=3,(VLOOKUP(B273,'X3'!$B:$AZ,14,FALSE)),(IF($X$1=4,(VLOOKUP(B273,'X4'!$B:$AZ,14,FALSE)),(IF($X$1=5,(VLOOKUP(B273,'X5'!$B:$AZ,14,FALSE)),(IF($X$1=6,(VLOOKUP(B273,'X6'!$B:$AZ,14,FALSE)),(IF($X$1=7,(VLOOKUP(B273,'X7'!$B:$AZ,14,FALSE)),(IF($X$1=8,(VLOOKUP(B273,'X8'!$B:$AZ,14,FALSE)),(IF($X$1=9,(VLOOKUP(B273,'X9'!$B:$AZ,14,FALSE)),(IF($X$1=10,(VLOOKUP(B273,'X10'!$B:$AZ,14,FALSE)),(IF($X$1=11,(VLOOKUP(B273,'X11'!$B:$AZ,14,FALSE)),(IF($X$1=12,(VLOOKUP(B273,'X12'!$B:$AZ,14,FALSE)),(VLOOKUP(B273,'X13'!$B:$AZ,14,FALSE))))))))))))))))))))))))))))=TRUE," ",(IF((IF($X$1=1,(VLOOKUP(B273,'X1'!$B:$AZ,14,FALSE)),(IF($X$1=2,(VLOOKUP(B273,'X2'!$B:$AZ,14,FALSE)),(IF($X$1=3,(VLOOKUP(B273,'X3'!$B:$AZ,14,FALSE)),(IF($X$1=4,(VLOOKUP(B273,'X4'!$B:$AZ,14,FALSE)),(IF($X$1=5,(VLOOKUP(B273,'X5'!$B:$AZ,14,FALSE)),(IF($X$1=6,(VLOOKUP(B273,'X6'!$B:$AZ,14,FALSE)),(IF($X$1=7,(VLOOKUP(B273,'X7'!$B:$AZ,14,FALSE)),(IF($X$1=8,(VLOOKUP(B273,'X8'!$B:$AZ,14,FALSE)),(IF($X$1=9,(VLOOKUP(B273,'X9'!$B:$AZ,14,FALSE)),(IF($X$1=10,(VLOOKUP(B273,'X10'!$B:$AZ,14,FALSE)),(IF($X$1=11,(VLOOKUP(B273,'X11'!$B:$AZ,14,FALSE)),(IF($X$1=12,(VLOOKUP(B273,'X12'!$B:$AZ,14,FALSE)),(VLOOKUP(B273,'X13'!$B:$AZ,14,FALSE))))))))))))))))))))))))))=$V$1," ",(IF($X$1=1,(VLOOKUP(B273,'X1'!$B:$AZ,14,FALSE)),(IF($X$1=2,(VLOOKUP(B273,'X2'!$B:$AZ,14,FALSE)),(IF($X$1=3,(VLOOKUP(B273,'X3'!$B:$AZ,14,FALSE)),(IF($X$1=4,(VLOOKUP(B273,'X4'!$B:$AZ,14,FALSE)),(IF($X$1=5,(VLOOKUP(B273,'X5'!$B:$AZ,14,FALSE)),(IF($X$1=6,(VLOOKUP(B273,'X6'!$B:$AZ,14,FALSE)),(IF($X$1=7,(VLOOKUP(B273,'X7'!$B:$AZ,14,FALSE)),(IF($X$1=8,(VLOOKUP(B273,'X8'!$B:$AZ,14,FALSE)),(IF($X$1=9,(VLOOKUP(B273,'X9'!$B:$AZ,14,FALSE)),(IF($X$1=10,(VLOOKUP(B273,'X10'!$B:$AZ,14,FALSE)),(IF($X$1=11,(VLOOKUP(B273,'X11'!$B:$AZ,14,FALSE)),(IF($X$1=12,(VLOOKUP(B273,'X12'!$B:$AZ,14,FALSE)),(VLOOKUP(B273,'X13'!$B:$AZ,14,FALSE)))))))))))))))))))))))))))))</f>
        <v xml:space="preserve"> </v>
      </c>
    </row>
    <row r="274" spans="1:19" ht="14.1" customHeight="1" x14ac:dyDescent="0.2">
      <c r="A274" s="156" t="s">
        <v>1058</v>
      </c>
      <c r="B274" s="122" t="str">
        <f>IF(ISERROR(IF($U$16=1,(VLOOKUP(A274,$AC$89:$AH$125,2,FALSE)),IF((IF($X$1=1,'X1'!B233,(IF($X$1=2,'X2'!B233,(IF($X$1=3,'X3'!B233,(IF($X$1=4,'X4'!B233,(IF($X$1=5,'X5'!B233,(IF($X$1=6,'X6'!B233,(IF($X$1=7,'X7'!B233,(IF($X$1=8,'X8'!B233,(IF($X$1=9,'X9'!B233,(IF($X$1=10,'X10'!B233,(IF($X$1=11,'X11'!B233,(IF($X$1=12,'X12'!B233,'X13'!B233))))))))))))))))))))))))="","",(IF($X$1=1,'X1'!B233,(IF($X$1=2,'X2'!B233,(IF($X$1=3,'X3'!B233,(IF($X$1=4,'X4'!B233,(IF($X$1=5,'X5'!B233,(IF($X$1=6,'X6'!B233,(IF($X$1=7,'X7'!B233,(IF($X$1=8,'X8'!B233,(IF($X$1=9,'X9'!B233,(IF($X$1=10,'X10'!B233,(IF($X$1=11,'X11'!B233,(IF($X$1=12,'X12'!B233,'X13'!B233)))))))))))))))))))))))))))=TRUE," ",(IF($U$16=1,(VLOOKUP(A274,$AC$89:$AH$125,2,FALSE)),IF((IF($X$1=1,'X1'!B233,(IF($X$1=2,'X2'!B233,(IF($X$1=3,'X3'!B233,(IF($X$1=4,'X4'!B233,(IF($X$1=5,'X5'!B233,(IF($X$1=6,'X6'!B233,(IF($X$1=7,'X7'!B233,(IF($X$1=8,'X8'!B233,(IF($X$1=9,'X9'!B233,(IF($X$1=10,'X10'!B233,(IF($X$1=11,'X11'!B233,(IF($X$1=12,'X12'!B233,'X13'!B233))))))))))))))))))))))))="","",(IF($X$1=1,'X1'!B233,(IF($X$1=2,'X2'!B233,(IF($X$1=3,'X3'!B233,(IF($X$1=4,'X4'!B233,(IF($X$1=5,'X5'!B233,(IF($X$1=6,'X6'!B233,(IF($X$1=7,'X7'!B233,(IF($X$1=8,'X8'!B233,(IF($X$1=9,'X9'!B233,(IF($X$1=10,'X10'!B233,(IF($X$1=11,'X11'!B233,(IF($X$1=12,'X12'!B233,'X13'!B233))))))))))))))))))))))))))))</f>
        <v/>
      </c>
      <c r="C274" s="181" t="str">
        <f ca="1">IF(ISERROR(IF($X$1=1,(VLOOKUP(B274,'X1'!$B:$AZ,47,FALSE)),IF($X$1=2,(VLOOKUP(B274,'X2'!$B:$AZ,47,FALSE)),IF($X$1=3,(VLOOKUP(B274,'X3'!$B:$AZ,47,FALSE)),IF($X$1=4,(VLOOKUP(B274,'X4'!$B:$AZ,47,FALSE)),IF($X$1=5,(VLOOKUP(B274,'X5'!$B:$AZ,47,FALSE)),IF($X$1=6,(VLOOKUP(B274,'X6'!$B:$AZ,47,FALSE)),IF($X$1=7,(VLOOKUP(B274,'X7'!$B:$AZ,47,FALSE)),IF($X$1=8,(VLOOKUP(B274,'X8'!$B:$AZ,47,FALSE)),IF($X$1=9,(VLOOKUP(B274,'X9'!$B:$AZ,47,FALSE)),IF($X$1=10,(VLOOKUP(B274,'X10'!$B:$AZ,47,FALSE)),IF($X$1=11,(VLOOKUP(B274,'X11'!$B:$AZ,47,FALSE)),IF($X$1=12,(VLOOKUP(B274,'X12'!$B:$AZ,47,FALSE)),IF($X$1=13,(VLOOKUP(B274,'X13'!$B:$AZ,47,FALSE)),"B"))))))))))))))=TRUE," ",(IF($X$1=1,(VLOOKUP(B274,'X1'!$B:$AZ,47,FALSE)),IF($X$1=2,(VLOOKUP(B274,'X2'!$B:$AZ,47,FALSE)),IF($X$1=3,(VLOOKUP(B274,'X3'!$B:$AZ,47,FALSE)),IF($X$1=4,(VLOOKUP(B274,'X4'!$B:$AZ,47,FALSE)),IF($X$1=5,(VLOOKUP(B274,'X5'!$B:$AZ,47,FALSE)),IF($X$1=6,(VLOOKUP(B274,'X6'!$B:$AZ,47,FALSE)),IF($X$1=7,(VLOOKUP(B274,'X7'!$B:$AZ,47,FALSE)),IF($X$1=8,(VLOOKUP(B274,'X8'!$B:$AZ,47,FALSE)),IF($X$1=9,(VLOOKUP(B274,'X9'!$B:$AZ,47,FALSE)),IF($X$1=10,(VLOOKUP(B274,'X10'!$B:$AZ,47,FALSE)),IF($X$1=11,(VLOOKUP(B274,'X11'!$B:$AZ,47,FALSE)),IF($X$1=12,(VLOOKUP(B274,'X12'!$B:$AZ,47,FALSE)),IF($X$1=13,(VLOOKUP(B274,'X13'!$B:$AZ,47,FALSE)),"B")))))))))))))))</f>
        <v xml:space="preserve"> </v>
      </c>
      <c r="D274" s="181" t="str">
        <f ca="1">IF(ISERROR(IF($X$1=1,(VLOOKUP(B274,'X1'!$B:$AP,41,FALSE)),IF($X$1=2,(VLOOKUP(B274,'X2'!$B:$AP,41,FALSE)),IF($X$1=3,(VLOOKUP(B274,'X3'!$B:$AP,41,FALSE)),IF($X$1=4,(VLOOKUP(B274,'X4'!$B:$AP,41,FALSE)),IF($X$1=5,(VLOOKUP(B274,'X5'!$B:$AP,41,FALSE)),IF($X$1=6,(VLOOKUP(B274,'X6'!$B:$AP,41,FALSE)),IF($X$1=7,(VLOOKUP(B274,'X7'!$B:$AP,41,FALSE)),IF($X$1=8,(VLOOKUP(B274,'X8'!$B:$AP,41,FALSE)),IF($X$1=9,(VLOOKUP(B274,'X9'!$B:$AP,41,FALSE)),IF($X$1=10,(VLOOKUP(B274,'X10'!$B:$AP,41,FALSE)),IF($X$1=11,(VLOOKUP(B274,'X11'!$B:$AP,41,FALSE)),IF($X$1=12,(VLOOKUP(B274,'X12'!$B:$AP,41,FALSE)),IF($X$1=13,(VLOOKUP(B274,'X13'!$B:$AP,41,FALSE)),"B"))))))))))))))=TRUE," ",(IF($X$1=1,(VLOOKUP(B274,'X1'!$B:$AP,41,FALSE)),IF($X$1=2,(VLOOKUP(B274,'X2'!$B:$AP,41,FALSE)),IF($X$1=3,(VLOOKUP(B274,'X3'!$B:$AP,41,FALSE)),IF($X$1=4,(VLOOKUP(B274,'X4'!$B:$AP,41,FALSE)),IF($X$1=5,(VLOOKUP(B274,'X5'!$B:$AP,41,FALSE)),IF($X$1=6,(VLOOKUP(B274,'X6'!$B:$AP,41,FALSE)),IF($X$1=7,(VLOOKUP(B274,'X7'!$B:$AP,41,FALSE)),IF($X$1=8,(VLOOKUP(B274,'X8'!$B:$AP,41,FALSE)),IF($X$1=9,(VLOOKUP(B274,'X9'!$B:$AP,41,FALSE)),IF($X$1=10,(VLOOKUP(B274,'X10'!$B:$AP,41,FALSE)),IF($X$1=11,(VLOOKUP(B274,'X11'!$B:$AP,41,FALSE)),IF($X$1=12,(VLOOKUP(B274,'X12'!$B:$AP,41,FALSE)),IF($X$1=13,(VLOOKUP(B274,'X13'!$B:$AP,41,FALSE)),"B")))))))))))))))</f>
        <v xml:space="preserve"> </v>
      </c>
      <c r="E274" s="182" t="str">
        <f ca="1">IF(ISERROR(IF($X$1=1,(VLOOKUP(B274,'X1'!$B:$AP,7,FALSE)),IF($X$1=2,(VLOOKUP(B274,'X2'!$B:$AP,7,FALSE)),IF($X$1=3,(VLOOKUP(B274,'X3'!$B:$AP,7,FALSE)),IF($X$1=4,(VLOOKUP(B274,'X4'!$B:$AP,7,FALSE)),IF($X$1=5,(VLOOKUP(B274,'X5'!$B:$AP,7,FALSE)),IF($X$1=6,(VLOOKUP(B274,'X6'!$B:$AP,7,FALSE)),IF($X$1=7,(VLOOKUP(B274,'X7'!$B:$AP,7,FALSE)),IF($X$1=8,(VLOOKUP(B274,'X8'!$B:$AP,7,FALSE)),IF($X$1=9,(VLOOKUP(B274,'X9'!$B:$AP,7,FALSE)),IF($X$1=10,(VLOOKUP(B274,'X10'!$B:$AP,7,FALSE)),IF($X$1=11,(VLOOKUP(B274,'X11'!$B:$AP,7,FALSE)),IF($X$1=12,(VLOOKUP(B274,'X12'!$B:$AP,7,FALSE)),IF($X$1=13,(VLOOKUP(B274,'X13'!$B:$AP,7,FALSE)),"B"))))))))))))))=TRUE," ",(IF($X$1=1,(VLOOKUP(B274,'X1'!$B:$AP,7,FALSE)),IF($X$1=2,(VLOOKUP(B274,'X2'!$B:$AP,7,FALSE)),IF($X$1=3,(VLOOKUP(B274,'X3'!$B:$AP,7,FALSE)),IF($X$1=4,(VLOOKUP(B274,'X4'!$B:$AP,7,FALSE)),IF($X$1=5,(VLOOKUP(B274,'X5'!$B:$AP,7,FALSE)),IF($X$1=6,(VLOOKUP(B274,'X6'!$B:$AP,7,FALSE)),IF($X$1=7,(VLOOKUP(B274,'X7'!$B:$AP,7,FALSE)),IF($X$1=8,(VLOOKUP(B274,'X8'!$B:$AP,7,FALSE)),IF($X$1=9,(VLOOKUP(B274,'X9'!$B:$AP,7,FALSE)),IF($X$1=10,(VLOOKUP(B274,'X10'!$B:$AP,7,FALSE)),IF($X$1=11,(VLOOKUP(B274,'X11'!$B:$AP,7,FALSE)),IF($X$1=12,(VLOOKUP(B274,'X12'!$B:$AP,7,FALSE)),IF($X$1=13,(VLOOKUP(B274,'X13'!$B:$AP,7,FALSE)),"B")))))))))))))))</f>
        <v xml:space="preserve"> </v>
      </c>
      <c r="F274" s="182" t="str">
        <f ca="1">IF(ISERROR(IF((IF($X$1=1,(VLOOKUP(B274,'X1'!$B:$AO,6,FALSE)),(IF($X$1=2,(VLOOKUP(B274,'X2'!$B:$AO,6,FALSE)),(IF($X$1=3,(VLOOKUP(B274,'X3'!$B:$AO,6,FALSE)),(IF($X$1=4,(VLOOKUP(B274,'X4'!$B:$AO,6,FALSE)),(IF($X$1=5,(VLOOKUP(B274,'X5'!$B:$AO,6,FALSE)),(IF($X$1=6,(VLOOKUP(B274,'X6'!$B:$AO,6,FALSE)),(IF($X$1=7,(VLOOKUP(B274,'X7'!$B:$AO,6,FALSE)),(IF($X$1=8,(VLOOKUP(B274,'X8'!$B:$AO,6,FALSE)),(IF($X$1=9,(VLOOKUP(B274,'X9'!$B:$AO,6,FALSE)),(IF($X$1=10,(VLOOKUP(B274,'X10'!$B:$AO,6,FALSE)),(IF($X$1=11,(VLOOKUP(B274,'X11'!$B:$AO,6,FALSE)),(IF($X$1=12,(VLOOKUP(B274,'X12'!$B:$AO,6,FALSE)),(VLOOKUP(B274,'X13'!$B:$AO,6,FALSE))))))))))))))))))))))))))=$V$1," ",(IF($X$1=1,(VLOOKUP(B274,'X1'!$B:$AO,6,FALSE)),(IF($X$1=2,(VLOOKUP(B274,'X2'!$B:$AO,6,FALSE)),(IF($X$1=3,(VLOOKUP(B274,'X3'!$B:$AO,6,FALSE)),(IF($X$1=4,(VLOOKUP(B274,'X4'!$B:$AO,6,FALSE)),(IF($X$1=5,(VLOOKUP(B274,'X5'!$B:$AO,6,FALSE)),(IF($X$1=6,(VLOOKUP(B274,'X6'!$B:$AO,6,FALSE)),(IF($X$1=7,(VLOOKUP(B274,'X7'!$B:$AO,6,FALSE)),(IF($X$1=8,(VLOOKUP(B274,'X8'!$B:$AO,6,FALSE)),(IF($X$1=9,(VLOOKUP(B274,'X9'!$B:$AO,6,FALSE)),(IF($X$1=10,(VLOOKUP(B274,'X10'!$B:$AO,6,FALSE)),(IF($X$1=11,(VLOOKUP(B274,'X11'!$B:$AO,6,FALSE)),(IF($X$1=12,(VLOOKUP(B274,'X12'!$B:$AO,6,FALSE)),(VLOOKUP(B274,'X13'!$B:$AO,6,FALSE))))))))))))))))))))))))))))=TRUE," ",(IF((IF($X$1=1,(VLOOKUP(B274,'X1'!$B:$AO,6,FALSE)),(IF($X$1=2,(VLOOKUP(B274,'X2'!$B:$AO,6,FALSE)),(IF($X$1=3,(VLOOKUP(B274,'X3'!$B:$AO,6,FALSE)),(IF($X$1=4,(VLOOKUP(B274,'X4'!$B:$AO,6,FALSE)),(IF($X$1=5,(VLOOKUP(B274,'X5'!$B:$AO,6,FALSE)),(IF($X$1=6,(VLOOKUP(B274,'X6'!$B:$AO,6,FALSE)),(IF($X$1=7,(VLOOKUP(B274,'X7'!$B:$AO,6,FALSE)),(IF($X$1=8,(VLOOKUP(B274,'X8'!$B:$AO,6,FALSE)),(IF($X$1=9,(VLOOKUP(B274,'X9'!$B:$AO,6,FALSE)),(IF($X$1=10,(VLOOKUP(B274,'X10'!$B:$AO,6,FALSE)),(IF($X$1=11,(VLOOKUP(B274,'X11'!$B:$AO,6,FALSE)),(IF($X$1=12,(VLOOKUP(B274,'X12'!$B:$AO,6,FALSE)),(VLOOKUP(B274,'X13'!$B:$AO,6,FALSE))))))))))))))))))))))))))=$V$1," ",(IF($X$1=1,(VLOOKUP(B274,'X1'!$B:$AO,6,FALSE)),(IF($X$1=2,(VLOOKUP(B274,'X2'!$B:$AO,6,FALSE)),(IF($X$1=3,(VLOOKUP(B274,'X3'!$B:$AO,6,FALSE)),(IF($X$1=4,(VLOOKUP(B274,'X4'!$B:$AO,6,FALSE)),(IF($X$1=5,(VLOOKUP(B274,'X5'!$B:$AO,6,FALSE)),(IF($X$1=6,(VLOOKUP(B274,'X6'!$B:$AO,6,FALSE)),(IF($X$1=7,(VLOOKUP(B274,'X7'!$B:$AO,6,FALSE)),(IF($X$1=8,(VLOOKUP(B274,'X8'!$B:$AO,6,FALSE)),(IF($X$1=9,(VLOOKUP(B274,'X9'!$B:$AO,6,FALSE)),(IF($X$1=10,(VLOOKUP(B274,'X10'!$B:$AO,6,FALSE)),(IF($X$1=11,(VLOOKUP(B274,'X11'!$B:$AO,6,FALSE)),(IF($X$1=12,(VLOOKUP(B274,'X12'!$B:$AO,6,FALSE)),(VLOOKUP(B274,'X13'!$B:$AO,6,FALSE)))))))))))))))))))))))))))))</f>
        <v xml:space="preserve"> </v>
      </c>
      <c r="G274" s="182" t="str">
        <f ca="1">IF(ISERROR(IF($X$1=1,(VLOOKUP(B274,'X1'!$B:$AZ,44,FALSE)),IF($X$1=2,(VLOOKUP(B274,'X2'!$B:$AZ,44,FALSE)),IF($X$1=3,(VLOOKUP(B274,'X3'!$B:$AZ,44,FALSE)),IF($X$1=4,(VLOOKUP(B274,'X4'!$B:$AZ,44,FALSE)),IF($X$1=5,(VLOOKUP(B274,'X5'!$B:$AZ,44,FALSE)),IF($X$1=6,(VLOOKUP(B274,'X6'!$B:$AZ,44,FALSE)),IF($X$1=7,(VLOOKUP(B274,'X7'!$B:$AZ,44,FALSE)),IF($X$1=8,(VLOOKUP(B274,'X8'!$B:$AZ,44,FALSE)),IF($X$1=9,(VLOOKUP(B274,'X9'!$B:$AZ,44,FALSE)),IF($X$1=10,(VLOOKUP(B274,'X10'!$B:$AZ,44,FALSE)),IF($X$1=11,(VLOOKUP(B274,'X11'!$B:$AZ,44,FALSE)),IF($X$1=12,(VLOOKUP(B274,'X12'!$B:$AZ,44,FALSE)),IF($X$1=13,(VLOOKUP(B274,'X13'!$B:$AZ,44,FALSE)),"B"))))))))))))))=TRUE," ",(IF($X$1=1,(VLOOKUP(B274,'X1'!$B:$AZ,44,FALSE)),IF($X$1=2,(VLOOKUP(B274,'X2'!$B:$AZ,44,FALSE)),IF($X$1=3,(VLOOKUP(B274,'X3'!$B:$AZ,44,FALSE)),IF($X$1=4,(VLOOKUP(B274,'X4'!$B:$AZ,44,FALSE)),IF($X$1=5,(VLOOKUP(B274,'X5'!$B:$AZ,44,FALSE)),IF($X$1=6,(VLOOKUP(B274,'X6'!$B:$AZ,44,FALSE)),IF($X$1=7,(VLOOKUP(B274,'X7'!$B:$AZ,44,FALSE)),IF($X$1=8,(VLOOKUP(B274,'X8'!$B:$AZ,44,FALSE)),IF($X$1=9,(VLOOKUP(B274,'X9'!$B:$AZ,44,FALSE)),IF($X$1=10,(VLOOKUP(B274,'X10'!$B:$AZ,44,FALSE)),IF($X$1=11,(VLOOKUP(B274,'X11'!$B:$AZ,44,FALSE)),IF($X$1=12,(VLOOKUP(B274,'X12'!$B:$AZ,44,FALSE)),IF($X$1=13,(VLOOKUP(B274,'X13'!$B:$AZ,44,FALSE)),"B")))))))))))))))</f>
        <v xml:space="preserve"> </v>
      </c>
      <c r="H274" s="182" t="str">
        <f ca="1">IF(ISERROR(IF($X$1=1,(VLOOKUP(B274,'X1'!$B:$AZ,8,FALSE)),IF($X$1=2,(VLOOKUP(B274,'X2'!$B:$AZ,8,FALSE)),IF($X$1=3,(VLOOKUP(B274,'X3'!$B:$AZ,8,FALSE)),IF($X$1=4,(VLOOKUP(B274,'X4'!$B:$AZ,8,FALSE)),IF($X$1=5,(VLOOKUP(B274,'X5'!$B:$AZ,8,FALSE)),IF($X$1=6,(VLOOKUP(B274,'X6'!$B:$AZ,8,FALSE)),IF($X$1=7,(VLOOKUP(B274,'X7'!$B:$AZ,8,FALSE)),IF($X$1=8,(VLOOKUP(B274,'X8'!$B:$AZ,8,FALSE)),IF($X$1=9,(VLOOKUP(B274,'X9'!$B:$AZ,8,FALSE)),IF($X$1=10,(VLOOKUP(B274,'X10'!$B:$AZ,8,FALSE)),IF($X$1=11,(VLOOKUP(B274,'X11'!$B:$AZ,8,FALSE)),IF($X$1=12,(VLOOKUP(B274,'X12'!$B:$AZ,8,FALSE)),IF($X$1=13,(VLOOKUP(B274,'X13'!$B:$AZ,8,FALSE)),"B"))))))))))))))=TRUE," ",(IF($X$1=1,(VLOOKUP(B274,'X1'!$B:$AZ,8,FALSE)),IF($X$1=2,(VLOOKUP(B274,'X2'!$B:$AZ,8,FALSE)),IF($X$1=3,(VLOOKUP(B274,'X3'!$B:$AZ,8,FALSE)),IF($X$1=4,(VLOOKUP(B274,'X4'!$B:$AZ,8,FALSE)),IF($X$1=5,(VLOOKUP(B274,'X5'!$B:$AZ,8,FALSE)),IF($X$1=6,(VLOOKUP(B274,'X6'!$B:$AZ,8,FALSE)),IF($X$1=7,(VLOOKUP(B274,'X7'!$B:$AZ,8,FALSE)),IF($X$1=8,(VLOOKUP(B274,'X8'!$B:$AZ,8,FALSE)),IF($X$1=9,(VLOOKUP(B274,'X9'!$B:$AZ,8,FALSE)),IF($X$1=10,(VLOOKUP(B274,'X10'!$B:$AZ,8,FALSE)),IF($X$1=11,(VLOOKUP(B274,'X11'!$B:$AZ,8,FALSE)),IF($X$1=12,(VLOOKUP(B274,'X12'!$B:$AZ,8,FALSE)),IF($X$1=13,(VLOOKUP(B274,'X13'!$B:$AZ,8,FALSE)),"B")))))))))))))))</f>
        <v xml:space="preserve"> </v>
      </c>
      <c r="I274" s="183" t="str">
        <f ca="1">IF(ISERROR(IF($X$1=1,(VLOOKUP(B274,'X1'!$B:$AZ,2,FALSE)),IF($X$1=2,(VLOOKUP(B274,'X2'!$B:$AZ,2,FALSE)),IF($X$1=3,(VLOOKUP(B274,'X3'!$B:$AZ,2,FALSE)),IF($X$1=4,(VLOOKUP(B274,'X4'!$B:$AZ,2,FALSE)),IF($X$1=5,(VLOOKUP(B274,'X5'!$B:$AZ,2,FALSE)),IF($X$1=6,(VLOOKUP(B274,'X6'!$B:$AZ,2,FALSE)),IF($X$1=7,(VLOOKUP(B274,'X7'!$B:$AZ,2,FALSE)),IF($X$1=8,(VLOOKUP(B274,'X8'!$B:$AZ,2,FALSE)),IF($X$1=9,(VLOOKUP(B274,'X9'!$B:$AZ,2,FALSE)),IF($X$1=10,(VLOOKUP(B274,'X10'!$B:$AZ,2,FALSE)),IF($X$1=11,(VLOOKUP(B274,'X11'!$B:$AZ,2,FALSE)),IF($X$1=12,(VLOOKUP(B274,'X12'!$B:$AZ,2,FALSE)),IF($X$1=13,(VLOOKUP(B274,'X13'!$B:$AZ,2,FALSE)),"B"))))))))))))))=TRUE," ",(IF($X$1=1,(VLOOKUP(B274,'X1'!$B:$AZ,2,FALSE)),IF($X$1=2,(VLOOKUP(B274,'X2'!$B:$AZ,2,FALSE)),IF($X$1=3,(VLOOKUP(B274,'X3'!$B:$AZ,2,FALSE)),IF($X$1=4,(VLOOKUP(B274,'X4'!$B:$AZ,2,FALSE)),IF($X$1=5,(VLOOKUP(B274,'X5'!$B:$AZ,2,FALSE)),IF($X$1=6,(VLOOKUP(B274,'X6'!$B:$AZ,2,FALSE)),IF($X$1=7,(VLOOKUP(B274,'X7'!$B:$AZ,2,FALSE)),IF($X$1=8,(VLOOKUP(B274,'X8'!$B:$AZ,2,FALSE)),IF($X$1=9,(VLOOKUP(B274,'X9'!$B:$AZ,2,FALSE)),IF($X$1=10,(VLOOKUP(B274,'X10'!$B:$AZ,2,FALSE)),IF($X$1=11,(VLOOKUP(B274,'X11'!$B:$AZ,2,FALSE)),IF($X$1=12,(VLOOKUP(B274,'X12'!$B:$AZ,2,FALSE)),IF($X$1=13,(VLOOKUP(B274,'X13'!$B:$AZ,2,FALSE)),"B")))))))))))))))</f>
        <v xml:space="preserve"> </v>
      </c>
      <c r="J274" s="183" t="str">
        <f ca="1">IF(ISERROR(IF($X$1=1,(VLOOKUP(B274,'X1'!$B:$AZ,3,FALSE)),IF($X$1=2,(VLOOKUP(B274,'X2'!$B:$AZ,3,FALSE)),IF($X$1=3,(VLOOKUP(B274,'X3'!$B:$AZ,3,FALSE)),IF($X$1=4,(VLOOKUP(B274,'X4'!$B:$AZ,3,FALSE)),IF($X$1=5,(VLOOKUP(B274,'X5'!$B:$AZ,3,FALSE)),IF($X$1=6,(VLOOKUP(B274,'X6'!$B:$AZ,3,FALSE)),IF($X$1=7,(VLOOKUP(B274,'X7'!$B:$AZ,3,FALSE)),IF($X$1=8,(VLOOKUP(B274,'X8'!$B:$AZ,3,FALSE)),IF($X$1=9,(VLOOKUP(B274,'X9'!$B:$AZ,3,FALSE)),IF($X$1=10,(VLOOKUP(B274,'X10'!$B:$AZ,3,FALSE)),IF($X$1=11,(VLOOKUP(B274,'X11'!$B:$AZ,3,FALSE)),IF($X$1=12,(VLOOKUP(B274,'X12'!$B:$AZ,3,FALSE)),IF($X$1=13,(VLOOKUP(B274,'X13'!$B:$AZ,3,FALSE)),"B"))))))))))))))=TRUE," ",(IF($X$1=1,(VLOOKUP(B274,'X1'!$B:$AZ,3,FALSE)),IF($X$1=2,(VLOOKUP(B274,'X2'!$B:$AZ,3,FALSE)),IF($X$1=3,(VLOOKUP(B274,'X3'!$B:$AZ,3,FALSE)),IF($X$1=4,(VLOOKUP(B274,'X4'!$B:$AZ,3,FALSE)),IF($X$1=5,(VLOOKUP(B274,'X5'!$B:$AZ,3,FALSE)),IF($X$1=6,(VLOOKUP(B274,'X6'!$B:$AZ,3,FALSE)),IF($X$1=7,(VLOOKUP(B274,'X7'!$B:$AZ,3,FALSE)),IF($X$1=8,(VLOOKUP(B274,'X8'!$B:$AZ,3,FALSE)),IF($X$1=9,(VLOOKUP(B274,'X9'!$B:$AZ,3,FALSE)),IF($X$1=10,(VLOOKUP(B274,'X10'!$B:$AZ,3,FALSE)),IF($X$1=11,(VLOOKUP(B274,'X11'!$B:$AZ,3,FALSE)),IF($X$1=12,(VLOOKUP(B274,'X12'!$B:$AZ,3,FALSE)),IF($X$1=13,(VLOOKUP(B274,'X13'!$B:$AZ,3,FALSE)),"B")))))))))))))))</f>
        <v xml:space="preserve"> </v>
      </c>
      <c r="K274" s="183" t="str">
        <f ca="1">IF(ISERROR(IF($X$1=1,(VLOOKUP(B274,'X1'!$B:$AZ,5,FALSE)),IF($X$1=2,(VLOOKUP(B274,'X2'!$B:$AZ,5,FALSE)),IF($X$1=3,(VLOOKUP(B274,'X3'!$B:$AZ,5,FALSE)),IF($X$1=4,(VLOOKUP(B274,'X4'!$B:$AZ,5,FALSE)),IF($X$1=5,(VLOOKUP(B274,'X5'!$B:$AZ,5,FALSE)),IF($X$1=6,(VLOOKUP(B274,'X6'!$B:$AZ,5,FALSE)),IF($X$1=7,(VLOOKUP(B274,'X7'!$B:$AZ,5,FALSE)),IF($X$1=8,(VLOOKUP(B274,'X8'!$B:$AZ,5,FALSE)),IF($X$1=9,(VLOOKUP(B274,'X9'!$B:$AZ,5,FALSE)),IF($X$1=10,(VLOOKUP(B274,'X10'!$B:$AZ,5,FALSE)),IF($X$1=11,(VLOOKUP(B274,'X11'!$B:$AZ,5,FALSE)),IF($X$1=12,(VLOOKUP(B274,'X12'!$B:$AZ,5,FALSE)),IF($X$1=13,(VLOOKUP(B274,'X13'!$B:$AZ,5,FALSE)),"B"))))))))))))))=TRUE," ",(IF($X$1=1,(VLOOKUP(B274,'X1'!$B:$AZ,5,FALSE)),IF($X$1=2,(VLOOKUP(B274,'X2'!$B:$AZ,5,FALSE)),IF($X$1=3,(VLOOKUP(B274,'X3'!$B:$AZ,5,FALSE)),IF($X$1=4,(VLOOKUP(B274,'X4'!$B:$AZ,5,FALSE)),IF($X$1=5,(VLOOKUP(B274,'X5'!$B:$AZ,5,FALSE)),IF($X$1=6,(VLOOKUP(B274,'X6'!$B:$AZ,5,FALSE)),IF($X$1=7,(VLOOKUP(B274,'X7'!$B:$AZ,5,FALSE)),IF($X$1=8,(VLOOKUP(B274,'X8'!$B:$AZ,5,FALSE)),IF($X$1=9,(VLOOKUP(B274,'X9'!$B:$AZ,5,FALSE)),IF($X$1=10,(VLOOKUP(B274,'X10'!$B:$AZ,5,FALSE)),IF($X$1=11,(VLOOKUP(B274,'X11'!$B:$AZ,5,FALSE)),IF($X$1=12,(VLOOKUP(B274,'X12'!$B:$AZ,5,FALSE)),IF($X$1=13,(VLOOKUP(B274,'X13'!$B:$AZ,5,FALSE)),"B")))))))))))))))</f>
        <v xml:space="preserve"> </v>
      </c>
      <c r="L274" s="184" t="str">
        <f ca="1">IF(ISERROR(IF($X$1=1,(VLOOKUP(B274,'X1'!$B:$AZ,9,FALSE)),IF($X$1=2,(VLOOKUP(B274,'X2'!$B:$AZ,9,FALSE)),IF($X$1=3,(VLOOKUP(B274,'X3'!$B:$AZ,9,FALSE)),IF($X$1=4,(VLOOKUP(B274,'X4'!$B:$AZ,9,FALSE)),IF($X$1=5,(VLOOKUP(B274,'X5'!$B:$AZ,9,FALSE)),IF($X$1=6,(VLOOKUP(B274,'X6'!$B:$AZ,9,FALSE)),IF($X$1=7,(VLOOKUP(B274,'X7'!$B:$AZ,9,FALSE)),IF($X$1=8,(VLOOKUP(B274,'X8'!$B:$AZ,9,FALSE)),IF($X$1=9,(VLOOKUP(B274,'X9'!$B:$AZ,9,FALSE)),IF($X$1=10,(VLOOKUP(B274,'X10'!$B:$AZ,9,FALSE)),IF($X$1=11,(VLOOKUP(B274,'X11'!$B:$AZ,9,FALSE)),IF($X$1=12,(VLOOKUP(B274,'X12'!$B:$AZ,9,FALSE)),IF($X$1=13,(VLOOKUP(B274,'X13'!$B:$AZ,9,FALSE)),"B"))))))))))))))=TRUE," ",(IF($X$1=1,(VLOOKUP(B274,'X1'!$B:$AZ,9,FALSE)),IF($X$1=2,(VLOOKUP(B274,'X2'!$B:$AZ,9,FALSE)),IF($X$1=3,(VLOOKUP(B274,'X3'!$B:$AZ,9,FALSE)),IF($X$1=4,(VLOOKUP(B274,'X4'!$B:$AZ,9,FALSE)),IF($X$1=5,(VLOOKUP(B274,'X5'!$B:$AZ,9,FALSE)),IF($X$1=6,(VLOOKUP(B274,'X6'!$B:$AZ,9,FALSE)),IF($X$1=7,(VLOOKUP(B274,'X7'!$B:$AZ,9,FALSE)),IF($X$1=8,(VLOOKUP(B274,'X8'!$B:$AZ,9,FALSE)),IF($X$1=9,(VLOOKUP(B274,'X9'!$B:$AZ,9,FALSE)),IF($X$1=10,(VLOOKUP(B274,'X10'!$B:$AZ,9,FALSE)),IF($X$1=11,(VLOOKUP(B274,'X11'!$B:$AZ,9,FALSE)),IF($X$1=12,(VLOOKUP(B274,'X12'!$B:$AZ,9,FALSE)),IF($X$1=13,(VLOOKUP(B274,'X13'!$B:$AZ,9,FALSE)),"B")))))))))))))))</f>
        <v xml:space="preserve"> </v>
      </c>
      <c r="M274" s="184" t="str">
        <f ca="1">IF(ISERROR(IF($X$1=1,(VLOOKUP(B274,'X1'!$B:$AZ,10,FALSE)),IF($X$1=2,(VLOOKUP(B274,'X2'!$B:$AZ,10,FALSE)),IF($X$1=3,(VLOOKUP(B274,'X3'!$B:$AZ,10,FALSE)),IF($X$1=4,(VLOOKUP(B274,'X4'!$B:$AZ,10,FALSE)),IF($X$1=5,(VLOOKUP(B274,'X5'!$B:$AZ,10,FALSE)),IF($X$1=6,(VLOOKUP(B274,'X6'!$B:$AZ,10,FALSE)),IF($X$1=7,(VLOOKUP(B274,'X7'!$B:$AZ,10,FALSE)),IF($X$1=8,(VLOOKUP(B274,'X8'!$B:$AZ,10,FALSE)),IF($X$1=9,(VLOOKUP(B274,'X9'!$B:$AZ,10,FALSE)),IF($X$1=10,(VLOOKUP(B274,'X10'!$B:$AZ,10,FALSE)),IF($X$1=11,(VLOOKUP(B274,'X11'!$B:$AZ,10,FALSE)),IF($X$1=12,(VLOOKUP(B274,'X12'!$B:$AZ,10,FALSE)),IF($X$1=13,(VLOOKUP(B274,'X13'!$B:$AZ,10,FALSE)),"B"))))))))))))))=TRUE," ",(IF($X$1=1,(VLOOKUP(B274,'X1'!$B:$AZ,10,FALSE)),IF($X$1=2,(VLOOKUP(B274,'X2'!$B:$AZ,10,FALSE)),IF($X$1=3,(VLOOKUP(B274,'X3'!$B:$AZ,10,FALSE)),IF($X$1=4,(VLOOKUP(B274,'X4'!$B:$AZ,10,FALSE)),IF($X$1=5,(VLOOKUP(B274,'X5'!$B:$AZ,10,FALSE)),IF($X$1=6,(VLOOKUP(B274,'X6'!$B:$AZ,10,FALSE)),IF($X$1=7,(VLOOKUP(B274,'X7'!$B:$AZ,10,FALSE)),IF($X$1=8,(VLOOKUP(B274,'X8'!$B:$AZ,10,FALSE)),IF($X$1=9,(VLOOKUP(B274,'X9'!$B:$AZ,10,FALSE)),IF($X$1=10,(VLOOKUP(B274,'X10'!$B:$AZ,10,FALSE)),IF($X$1=11,(VLOOKUP(B274,'X11'!$B:$AZ,10,FALSE)),IF($X$1=12,(VLOOKUP(B274,'X12'!$B:$AZ,10,FALSE)),IF($X$1=13,(VLOOKUP(B274,'X13'!$B:$AZ,10,FALSE)),"B")))))))))))))))</f>
        <v xml:space="preserve"> </v>
      </c>
      <c r="N274" s="185" t="str">
        <f ca="1">IF(ISERROR(IF($X$1=1,(VLOOKUP(B274,'X1'!$B:$AZ,45,FALSE)),IF($X$1=2,(VLOOKUP(B274,'X2'!$B:$AZ,45,FALSE)),IF($X$1=3,(VLOOKUP(B274,'X3'!$B:$AZ,45,FALSE)),IF($X$1=4,(VLOOKUP(B274,'X4'!$B:$AZ,45,FALSE)),IF($X$1=5,(VLOOKUP(B274,'X5'!$B:$AZ,45,FALSE)),IF($X$1=6,(VLOOKUP(B274,'X6'!$B:$AZ,45,FALSE)),IF($X$1=7,(VLOOKUP(B274,'X7'!$B:$AZ,45,FALSE)),IF($X$1=8,(VLOOKUP(B274,'X8'!$B:$AZ,45,FALSE)),IF($X$1=9,(VLOOKUP(B274,'X9'!$B:$AZ,45,FALSE)),IF($X$1=10,(VLOOKUP(B274,'X10'!$B:$AZ,45,FALSE)),IF($X$1=11,(VLOOKUP(B274,'X11'!$B:$AZ,45,FALSE)),IF($X$1=12,(VLOOKUP(B274,'X12'!$B:$AZ,45,FALSE)),IF($X$1=13,(VLOOKUP(B274,'X13'!$B:$AZ,45,FALSE)),"B"))))))))))))))=TRUE," ",(IF($X$1=1,(VLOOKUP(B274,'X1'!$B:$AZ,45,FALSE)),IF($X$1=2,(VLOOKUP(B274,'X2'!$B:$AZ,45,FALSE)),IF($X$1=3,(VLOOKUP(B274,'X3'!$B:$AZ,45,FALSE)),IF($X$1=4,(VLOOKUP(B274,'X4'!$B:$AZ,45,FALSE)),IF($X$1=5,(VLOOKUP(B274,'X5'!$B:$AZ,45,FALSE)),IF($X$1=6,(VLOOKUP(B274,'X6'!$B:$AZ,45,FALSE)),IF($X$1=7,(VLOOKUP(B274,'X7'!$B:$AZ,45,FALSE)),IF($X$1=8,(VLOOKUP(B274,'X8'!$B:$AZ,45,FALSE)),IF($X$1=9,(VLOOKUP(B274,'X9'!$B:$AZ,45,FALSE)),IF($X$1=10,(VLOOKUP(B274,'X10'!$B:$AZ,45,FALSE)),IF($X$1=11,(VLOOKUP(B274,'X11'!$B:$AZ,45,FALSE)),IF($X$1=12,(VLOOKUP(B274,'X12'!$B:$AZ,45,FALSE)),IF($X$1=13,(VLOOKUP(B274,'X13'!$B:$AZ,45,FALSE)),"B")))))))))))))))</f>
        <v xml:space="preserve"> </v>
      </c>
      <c r="O274" s="184" t="str">
        <f ca="1">IF(ISERROR(IF($X$1=1,(VLOOKUP(B274,'X1'!$B:$AZ,11,FALSE)),IF($X$1=2,(VLOOKUP(B274,'X2'!$B:$AZ,11,FALSE)),IF($X$1=3,(VLOOKUP(B274,'X3'!$B:$AZ,11,FALSE)),IF($X$1=4,(VLOOKUP(B274,'X4'!$B:$AZ,11,FALSE)),IF($X$1=5,(VLOOKUP(B274,'X5'!$B:$AZ,11,FALSE)),IF($X$1=6,(VLOOKUP(B274,'X6'!$B:$AZ,11,FALSE)),IF($X$1=7,(VLOOKUP(B274,'X7'!$B:$AZ,11,FALSE)),IF($X$1=8,(VLOOKUP(B274,'X8'!$B:$AZ,11,FALSE)),IF($X$1=9,(VLOOKUP(B274,'X9'!$B:$AZ,11,FALSE)),IF($X$1=10,(VLOOKUP(B274,'X10'!$B:$AZ,11,FALSE)),IF($X$1=11,(VLOOKUP(B274,'X11'!$B:$AZ,11,FALSE)),IF($X$1=12,(VLOOKUP(B274,'X12'!$B:$AZ,11,FALSE)),IF($X$1=13,(VLOOKUP(B274,'X13'!$B:$AZ,11,FALSE)),"B"))))))))))))))=TRUE," ",(IF($X$1=1,(VLOOKUP(B274,'X1'!$B:$AZ,11,FALSE)),IF($X$1=2,(VLOOKUP(B274,'X2'!$B:$AZ,11,FALSE)),IF($X$1=3,(VLOOKUP(B274,'X3'!$B:$AZ,11,FALSE)),IF($X$1=4,(VLOOKUP(B274,'X4'!$B:$AZ,11,FALSE)),IF($X$1=5,(VLOOKUP(B274,'X5'!$B:$AZ,11,FALSE)),IF($X$1=6,(VLOOKUP(B274,'X6'!$B:$AZ,11,FALSE)),IF($X$1=7,(VLOOKUP(B274,'X7'!$B:$AZ,11,FALSE)),IF($X$1=8,(VLOOKUP(B274,'X8'!$B:$AZ,11,FALSE)),IF($X$1=9,(VLOOKUP(B274,'X9'!$B:$AZ,11,FALSE)),IF($X$1=10,(VLOOKUP(B274,'X10'!$B:$AZ,11,FALSE)),IF($X$1=11,(VLOOKUP(B274,'X11'!$B:$AZ,11,FALSE)),IF($X$1=12,(VLOOKUP(B274,'X12'!$B:$AZ,11,FALSE)),IF($X$1=13,(VLOOKUP(B274,'X13'!$B:$AZ,11,FALSE)),"B")))))))))))))))</f>
        <v xml:space="preserve"> </v>
      </c>
      <c r="P274" s="184" t="str">
        <f ca="1">IF(ISERROR(IF($X$1=1,(VLOOKUP(B274,'X1'!$B:$AZ,12,FALSE)),IF($X$1=2,(VLOOKUP(B274,'X2'!$B:$AZ,12,FALSE)),IF($X$1=3,(VLOOKUP(B274,'X3'!$B:$AZ,12,FALSE)),IF($X$1=4,(VLOOKUP(B274,'X4'!$B:$AZ,12,FALSE)),IF($X$1=5,(VLOOKUP(B274,'X5'!$B:$AZ,12,FALSE)),IF($X$1=6,(VLOOKUP(B274,'X6'!$B:$AZ,12,FALSE)),IF($X$1=7,(VLOOKUP(B274,'X7'!$B:$AZ,12,FALSE)),IF($X$1=8,(VLOOKUP(B274,'X8'!$B:$AZ,12,FALSE)),IF($X$1=9,(VLOOKUP(B274,'X9'!$B:$AZ,12,FALSE)),IF($X$1=10,(VLOOKUP(B274,'X10'!$B:$AZ,12,FALSE)),IF($X$1=11,(VLOOKUP(B274,'X11'!$B:$AZ,12,FALSE)),IF($X$1=12,(VLOOKUP(B274,'X12'!$B:$AZ,12,FALSE)),IF($X$1=13,(VLOOKUP(B274,'X13'!$B:$AZ,12,FALSE)),"B"))))))))))))))=TRUE," ",(IF($X$1=1,(VLOOKUP(B274,'X1'!$B:$AZ,12,FALSE)),IF($X$1=2,(VLOOKUP(B274,'X2'!$B:$AZ,12,FALSE)),IF($X$1=3,(VLOOKUP(B274,'X3'!$B:$AZ,12,FALSE)),IF($X$1=4,(VLOOKUP(B274,'X4'!$B:$AZ,12,FALSE)),IF($X$1=5,(VLOOKUP(B274,'X5'!$B:$AZ,12,FALSE)),IF($X$1=6,(VLOOKUP(B274,'X6'!$B:$AZ,12,FALSE)),IF($X$1=7,(VLOOKUP(B274,'X7'!$B:$AZ,12,FALSE)),IF($X$1=8,(VLOOKUP(B274,'X8'!$B:$AZ,12,FALSE)),IF($X$1=9,(VLOOKUP(B274,'X9'!$B:$AZ,12,FALSE)),IF($X$1=10,(VLOOKUP(B274,'X10'!$B:$AZ,12,FALSE)),IF($X$1=11,(VLOOKUP(B274,'X11'!$B:$AZ,12,FALSE)),IF($X$1=12,(VLOOKUP(B274,'X12'!$B:$AZ,12,FALSE)),IF($X$1=13,(VLOOKUP(B274,'X13'!$B:$AZ,12,FALSE)),"B")))))))))))))))</f>
        <v xml:space="preserve"> </v>
      </c>
      <c r="Q274" s="185" t="str">
        <f ca="1">IF(ISERROR(IF($X$1=1,(VLOOKUP(B274,'X1'!$B:$AZ,46,FALSE)),IF($X$1=2,(VLOOKUP(B274,'X2'!$B:$AZ,46,FALSE)),IF($X$1=3,(VLOOKUP(B274,'X3'!$B:$AZ,46,FALSE)),IF($X$1=4,(VLOOKUP(B274,'X4'!$B:$AZ,46,FALSE)),IF($X$1=5,(VLOOKUP(B274,'X5'!$B:$AZ,46,FALSE)),IF($X$1=6,(VLOOKUP(B274,'X6'!$B:$AZ,46,FALSE)),IF($X$1=7,(VLOOKUP(B274,'X7'!$B:$AZ,46,FALSE)),IF($X$1=8,(VLOOKUP(B274,'X8'!$B:$AZ,46,FALSE)),IF($X$1=9,(VLOOKUP(B274,'X9'!$B:$AZ,46,FALSE)),IF($X$1=10,(VLOOKUP(B274,'X10'!$B:$AZ,46,FALSE)),IF($X$1=11,(VLOOKUP(B274,'X11'!$B:$AZ,46,FALSE)),IF($X$1=12,(VLOOKUP(B274,'X12'!$B:$AZ,46,FALSE)),IF($X$1=13,(VLOOKUP(B274,'X13'!$B:$AZ,46,FALSE)),"B"))))))))))))))=TRUE," ",(IF($X$1=1,(VLOOKUP(B274,'X1'!$B:$AZ,46,FALSE)),IF($X$1=2,(VLOOKUP(B274,'X2'!$B:$AZ,46,FALSE)),IF($X$1=3,(VLOOKUP(B274,'X3'!$B:$AZ,46,FALSE)),IF($X$1=4,(VLOOKUP(B274,'X4'!$B:$AZ,46,FALSE)),IF($X$1=5,(VLOOKUP(B274,'X5'!$B:$AZ,46,FALSE)),IF($X$1=6,(VLOOKUP(B274,'X6'!$B:$AZ,46,FALSE)),IF($X$1=7,(VLOOKUP(B274,'X7'!$B:$AZ,46,FALSE)),IF($X$1=8,(VLOOKUP(B274,'X8'!$B:$AZ,46,FALSE)),IF($X$1=9,(VLOOKUP(B274,'X9'!$B:$AZ,46,FALSE)),IF($X$1=10,(VLOOKUP(B274,'X10'!$B:$AZ,46,FALSE)),IF($X$1=11,(VLOOKUP(B274,'X11'!$B:$AZ,46,FALSE)),IF($X$1=12,(VLOOKUP(B274,'X12'!$B:$AZ,46,FALSE)),IF($X$1=13,(VLOOKUP(B274,'X13'!$B:$AZ,46,FALSE)),"B")))))))))))))))</f>
        <v xml:space="preserve"> </v>
      </c>
      <c r="R274" s="185" t="str">
        <f ca="1">IF(ISERROR(IF($X$1=1,(VLOOKUP(B274,'X1'!$B:$AZ,15,FALSE)),IF($X$1=2,(VLOOKUP(B274,'X2'!$B:$AZ,15,FALSE)),IF($X$1=3,(VLOOKUP(B274,'X3'!$B:$AZ,15,FALSE)),IF($X$1=4,(VLOOKUP(B274,'X4'!$B:$AZ,15,FALSE)),IF($X$1=5,(VLOOKUP(B274,'X5'!$B:$AZ,15,FALSE)),IF($X$1=6,(VLOOKUP(B274,'X6'!$B:$AZ,15,FALSE)),IF($X$1=7,(VLOOKUP(B274,'X7'!$B:$AZ,15,FALSE)),IF($X$1=8,(VLOOKUP(B274,'X8'!$B:$AZ,15,FALSE)),IF($X$1=9,(VLOOKUP(B274,'X9'!$B:$AZ,15,FALSE)),IF($X$1=10,(VLOOKUP(B274,'X10'!$B:$AZ,15,FALSE)),IF($X$1=11,(VLOOKUP(B274,'X11'!$B:$AZ,15,FALSE)),IF($X$1=12,(VLOOKUP(B274,'X12'!$B:$AZ,15,FALSE)),IF($X$1=13,(VLOOKUP(B274,'X13'!$B:$AZ,15,FALSE)),"B"))))))))))))))=TRUE," ",(IF($X$1=1,(VLOOKUP(B274,'X1'!$B:$AZ,15,FALSE)),IF($X$1=2,(VLOOKUP(B274,'X2'!$B:$AZ,15,FALSE)),IF($X$1=3,(VLOOKUP(B274,'X3'!$B:$AZ,15,FALSE)),IF($X$1=4,(VLOOKUP(B274,'X4'!$B:$AZ,15,FALSE)),IF($X$1=5,(VLOOKUP(B274,'X5'!$B:$AZ,15,FALSE)),IF($X$1=6,(VLOOKUP(B274,'X6'!$B:$AZ,15,FALSE)),IF($X$1=7,(VLOOKUP(B274,'X7'!$B:$AZ,15,FALSE)),IF($X$1=8,(VLOOKUP(B274,'X8'!$B:$AZ,15,FALSE)),IF($X$1=9,(VLOOKUP(B274,'X9'!$B:$AZ,15,FALSE)),IF($X$1=10,(VLOOKUP(B274,'X10'!$B:$AZ,15,FALSE)),IF($X$1=11,(VLOOKUP(B274,'X11'!$B:$AZ,15,FALSE)),IF($X$1=12,(VLOOKUP(B274,'X12'!$B:$AZ,15,FALSE)),IF($X$1=13,(VLOOKUP(B274,'X13'!$B:$AZ,15,FALSE)),"B")))))))))))))))</f>
        <v xml:space="preserve"> </v>
      </c>
      <c r="S274" s="185" t="str">
        <f ca="1">IF(ISERROR(IF((IF($X$1=1,(VLOOKUP(B274,'X1'!$B:$AZ,14,FALSE)),(IF($X$1=2,(VLOOKUP(B274,'X2'!$B:$AZ,14,FALSE)),(IF($X$1=3,(VLOOKUP(B274,'X3'!$B:$AZ,14,FALSE)),(IF($X$1=4,(VLOOKUP(B274,'X4'!$B:$AZ,14,FALSE)),(IF($X$1=5,(VLOOKUP(B274,'X5'!$B:$AZ,14,FALSE)),(IF($X$1=6,(VLOOKUP(B274,'X6'!$B:$AZ,14,FALSE)),(IF($X$1=7,(VLOOKUP(B274,'X7'!$B:$AZ,14,FALSE)),(IF($X$1=8,(VLOOKUP(B274,'X8'!$B:$AZ,14,FALSE)),(IF($X$1=9,(VLOOKUP(B274,'X9'!$B:$AZ,14,FALSE)),(IF($X$1=10,(VLOOKUP(B274,'X10'!$B:$AZ,14,FALSE)),(IF($X$1=11,(VLOOKUP(B274,'X11'!$B:$AZ,14,FALSE)),(IF($X$1=12,(VLOOKUP(B274,'X12'!$B:$AZ,14,FALSE)),(VLOOKUP(B274,'X13'!$B:$AZ,14,FALSE))))))))))))))))))))))))))=$V$1," ",(IF($X$1=1,(VLOOKUP(B274,'X1'!$B:$AZ,14,FALSE)),(IF($X$1=2,(VLOOKUP(B274,'X2'!$B:$AZ,14,FALSE)),(IF($X$1=3,(VLOOKUP(B274,'X3'!$B:$AZ,14,FALSE)),(IF($X$1=4,(VLOOKUP(B274,'X4'!$B:$AZ,14,FALSE)),(IF($X$1=5,(VLOOKUP(B274,'X5'!$B:$AZ,14,FALSE)),(IF($X$1=6,(VLOOKUP(B274,'X6'!$B:$AZ,14,FALSE)),(IF($X$1=7,(VLOOKUP(B274,'X7'!$B:$AZ,14,FALSE)),(IF($X$1=8,(VLOOKUP(B274,'X8'!$B:$AZ,14,FALSE)),(IF($X$1=9,(VLOOKUP(B274,'X9'!$B:$AZ,14,FALSE)),(IF($X$1=10,(VLOOKUP(B274,'X10'!$B:$AZ,14,FALSE)),(IF($X$1=11,(VLOOKUP(B274,'X11'!$B:$AZ,14,FALSE)),(IF($X$1=12,(VLOOKUP(B274,'X12'!$B:$AZ,14,FALSE)),(VLOOKUP(B274,'X13'!$B:$AZ,14,FALSE))))))))))))))))))))))))))))=TRUE," ",(IF((IF($X$1=1,(VLOOKUP(B274,'X1'!$B:$AZ,14,FALSE)),(IF($X$1=2,(VLOOKUP(B274,'X2'!$B:$AZ,14,FALSE)),(IF($X$1=3,(VLOOKUP(B274,'X3'!$B:$AZ,14,FALSE)),(IF($X$1=4,(VLOOKUP(B274,'X4'!$B:$AZ,14,FALSE)),(IF($X$1=5,(VLOOKUP(B274,'X5'!$B:$AZ,14,FALSE)),(IF($X$1=6,(VLOOKUP(B274,'X6'!$B:$AZ,14,FALSE)),(IF($X$1=7,(VLOOKUP(B274,'X7'!$B:$AZ,14,FALSE)),(IF($X$1=8,(VLOOKUP(B274,'X8'!$B:$AZ,14,FALSE)),(IF($X$1=9,(VLOOKUP(B274,'X9'!$B:$AZ,14,FALSE)),(IF($X$1=10,(VLOOKUP(B274,'X10'!$B:$AZ,14,FALSE)),(IF($X$1=11,(VLOOKUP(B274,'X11'!$B:$AZ,14,FALSE)),(IF($X$1=12,(VLOOKUP(B274,'X12'!$B:$AZ,14,FALSE)),(VLOOKUP(B274,'X13'!$B:$AZ,14,FALSE))))))))))))))))))))))))))=$V$1," ",(IF($X$1=1,(VLOOKUP(B274,'X1'!$B:$AZ,14,FALSE)),(IF($X$1=2,(VLOOKUP(B274,'X2'!$B:$AZ,14,FALSE)),(IF($X$1=3,(VLOOKUP(B274,'X3'!$B:$AZ,14,FALSE)),(IF($X$1=4,(VLOOKUP(B274,'X4'!$B:$AZ,14,FALSE)),(IF($X$1=5,(VLOOKUP(B274,'X5'!$B:$AZ,14,FALSE)),(IF($X$1=6,(VLOOKUP(B274,'X6'!$B:$AZ,14,FALSE)),(IF($X$1=7,(VLOOKUP(B274,'X7'!$B:$AZ,14,FALSE)),(IF($X$1=8,(VLOOKUP(B274,'X8'!$B:$AZ,14,FALSE)),(IF($X$1=9,(VLOOKUP(B274,'X9'!$B:$AZ,14,FALSE)),(IF($X$1=10,(VLOOKUP(B274,'X10'!$B:$AZ,14,FALSE)),(IF($X$1=11,(VLOOKUP(B274,'X11'!$B:$AZ,14,FALSE)),(IF($X$1=12,(VLOOKUP(B274,'X12'!$B:$AZ,14,FALSE)),(VLOOKUP(B274,'X13'!$B:$AZ,14,FALSE)))))))))))))))))))))))))))))</f>
        <v xml:space="preserve"> </v>
      </c>
    </row>
    <row r="275" spans="1:19" ht="14.1" customHeight="1" x14ac:dyDescent="0.2">
      <c r="A275" s="156" t="s">
        <v>1058</v>
      </c>
      <c r="B275" s="122" t="str">
        <f>IF(ISERROR(IF($U$16=1,(VLOOKUP(A275,$AC$89:$AH$125,2,FALSE)),IF((IF($X$1=1,'X1'!B234,(IF($X$1=2,'X2'!B234,(IF($X$1=3,'X3'!B234,(IF($X$1=4,'X4'!B234,(IF($X$1=5,'X5'!B234,(IF($X$1=6,'X6'!B234,(IF($X$1=7,'X7'!B234,(IF($X$1=8,'X8'!B234,(IF($X$1=9,'X9'!B234,(IF($X$1=10,'X10'!B234,(IF($X$1=11,'X11'!B234,(IF($X$1=12,'X12'!B234,'X13'!B234))))))))))))))))))))))))="","",(IF($X$1=1,'X1'!B234,(IF($X$1=2,'X2'!B234,(IF($X$1=3,'X3'!B234,(IF($X$1=4,'X4'!B234,(IF($X$1=5,'X5'!B234,(IF($X$1=6,'X6'!B234,(IF($X$1=7,'X7'!B234,(IF($X$1=8,'X8'!B234,(IF($X$1=9,'X9'!B234,(IF($X$1=10,'X10'!B234,(IF($X$1=11,'X11'!B234,(IF($X$1=12,'X12'!B234,'X13'!B234)))))))))))))))))))))))))))=TRUE," ",(IF($U$16=1,(VLOOKUP(A275,$AC$89:$AH$125,2,FALSE)),IF((IF($X$1=1,'X1'!B234,(IF($X$1=2,'X2'!B234,(IF($X$1=3,'X3'!B234,(IF($X$1=4,'X4'!B234,(IF($X$1=5,'X5'!B234,(IF($X$1=6,'X6'!B234,(IF($X$1=7,'X7'!B234,(IF($X$1=8,'X8'!B234,(IF($X$1=9,'X9'!B234,(IF($X$1=10,'X10'!B234,(IF($X$1=11,'X11'!B234,(IF($X$1=12,'X12'!B234,'X13'!B234))))))))))))))))))))))))="","",(IF($X$1=1,'X1'!B234,(IF($X$1=2,'X2'!B234,(IF($X$1=3,'X3'!B234,(IF($X$1=4,'X4'!B234,(IF($X$1=5,'X5'!B234,(IF($X$1=6,'X6'!B234,(IF($X$1=7,'X7'!B234,(IF($X$1=8,'X8'!B234,(IF($X$1=9,'X9'!B234,(IF($X$1=10,'X10'!B234,(IF($X$1=11,'X11'!B234,(IF($X$1=12,'X12'!B234,'X13'!B234))))))))))))))))))))))))))))</f>
        <v/>
      </c>
      <c r="C275" s="181" t="str">
        <f ca="1">IF(ISERROR(IF($X$1=1,(VLOOKUP(B275,'X1'!$B:$AZ,47,FALSE)),IF($X$1=2,(VLOOKUP(B275,'X2'!$B:$AZ,47,FALSE)),IF($X$1=3,(VLOOKUP(B275,'X3'!$B:$AZ,47,FALSE)),IF($X$1=4,(VLOOKUP(B275,'X4'!$B:$AZ,47,FALSE)),IF($X$1=5,(VLOOKUP(B275,'X5'!$B:$AZ,47,FALSE)),IF($X$1=6,(VLOOKUP(B275,'X6'!$B:$AZ,47,FALSE)),IF($X$1=7,(VLOOKUP(B275,'X7'!$B:$AZ,47,FALSE)),IF($X$1=8,(VLOOKUP(B275,'X8'!$B:$AZ,47,FALSE)),IF($X$1=9,(VLOOKUP(B275,'X9'!$B:$AZ,47,FALSE)),IF($X$1=10,(VLOOKUP(B275,'X10'!$B:$AZ,47,FALSE)),IF($X$1=11,(VLOOKUP(B275,'X11'!$B:$AZ,47,FALSE)),IF($X$1=12,(VLOOKUP(B275,'X12'!$B:$AZ,47,FALSE)),IF($X$1=13,(VLOOKUP(B275,'X13'!$B:$AZ,47,FALSE)),"B"))))))))))))))=TRUE," ",(IF($X$1=1,(VLOOKUP(B275,'X1'!$B:$AZ,47,FALSE)),IF($X$1=2,(VLOOKUP(B275,'X2'!$B:$AZ,47,FALSE)),IF($X$1=3,(VLOOKUP(B275,'X3'!$B:$AZ,47,FALSE)),IF($X$1=4,(VLOOKUP(B275,'X4'!$B:$AZ,47,FALSE)),IF($X$1=5,(VLOOKUP(B275,'X5'!$B:$AZ,47,FALSE)),IF($X$1=6,(VLOOKUP(B275,'X6'!$B:$AZ,47,FALSE)),IF($X$1=7,(VLOOKUP(B275,'X7'!$B:$AZ,47,FALSE)),IF($X$1=8,(VLOOKUP(B275,'X8'!$B:$AZ,47,FALSE)),IF($X$1=9,(VLOOKUP(B275,'X9'!$B:$AZ,47,FALSE)),IF($X$1=10,(VLOOKUP(B275,'X10'!$B:$AZ,47,FALSE)),IF($X$1=11,(VLOOKUP(B275,'X11'!$B:$AZ,47,FALSE)),IF($X$1=12,(VLOOKUP(B275,'X12'!$B:$AZ,47,FALSE)),IF($X$1=13,(VLOOKUP(B275,'X13'!$B:$AZ,47,FALSE)),"B")))))))))))))))</f>
        <v xml:space="preserve"> </v>
      </c>
      <c r="D275" s="181" t="str">
        <f ca="1">IF(ISERROR(IF($X$1=1,(VLOOKUP(B275,'X1'!$B:$AP,41,FALSE)),IF($X$1=2,(VLOOKUP(B275,'X2'!$B:$AP,41,FALSE)),IF($X$1=3,(VLOOKUP(B275,'X3'!$B:$AP,41,FALSE)),IF($X$1=4,(VLOOKUP(B275,'X4'!$B:$AP,41,FALSE)),IF($X$1=5,(VLOOKUP(B275,'X5'!$B:$AP,41,FALSE)),IF($X$1=6,(VLOOKUP(B275,'X6'!$B:$AP,41,FALSE)),IF($X$1=7,(VLOOKUP(B275,'X7'!$B:$AP,41,FALSE)),IF($X$1=8,(VLOOKUP(B275,'X8'!$B:$AP,41,FALSE)),IF($X$1=9,(VLOOKUP(B275,'X9'!$B:$AP,41,FALSE)),IF($X$1=10,(VLOOKUP(B275,'X10'!$B:$AP,41,FALSE)),IF($X$1=11,(VLOOKUP(B275,'X11'!$B:$AP,41,FALSE)),IF($X$1=12,(VLOOKUP(B275,'X12'!$B:$AP,41,FALSE)),IF($X$1=13,(VLOOKUP(B275,'X13'!$B:$AP,41,FALSE)),"B"))))))))))))))=TRUE," ",(IF($X$1=1,(VLOOKUP(B275,'X1'!$B:$AP,41,FALSE)),IF($X$1=2,(VLOOKUP(B275,'X2'!$B:$AP,41,FALSE)),IF($X$1=3,(VLOOKUP(B275,'X3'!$B:$AP,41,FALSE)),IF($X$1=4,(VLOOKUP(B275,'X4'!$B:$AP,41,FALSE)),IF($X$1=5,(VLOOKUP(B275,'X5'!$B:$AP,41,FALSE)),IF($X$1=6,(VLOOKUP(B275,'X6'!$B:$AP,41,FALSE)),IF($X$1=7,(VLOOKUP(B275,'X7'!$B:$AP,41,FALSE)),IF($X$1=8,(VLOOKUP(B275,'X8'!$B:$AP,41,FALSE)),IF($X$1=9,(VLOOKUP(B275,'X9'!$B:$AP,41,FALSE)),IF($X$1=10,(VLOOKUP(B275,'X10'!$B:$AP,41,FALSE)),IF($X$1=11,(VLOOKUP(B275,'X11'!$B:$AP,41,FALSE)),IF($X$1=12,(VLOOKUP(B275,'X12'!$B:$AP,41,FALSE)),IF($X$1=13,(VLOOKUP(B275,'X13'!$B:$AP,41,FALSE)),"B")))))))))))))))</f>
        <v xml:space="preserve"> </v>
      </c>
      <c r="E275" s="182" t="str">
        <f ca="1">IF(ISERROR(IF($X$1=1,(VLOOKUP(B275,'X1'!$B:$AP,7,FALSE)),IF($X$1=2,(VLOOKUP(B275,'X2'!$B:$AP,7,FALSE)),IF($X$1=3,(VLOOKUP(B275,'X3'!$B:$AP,7,FALSE)),IF($X$1=4,(VLOOKUP(B275,'X4'!$B:$AP,7,FALSE)),IF($X$1=5,(VLOOKUP(B275,'X5'!$B:$AP,7,FALSE)),IF($X$1=6,(VLOOKUP(B275,'X6'!$B:$AP,7,FALSE)),IF($X$1=7,(VLOOKUP(B275,'X7'!$B:$AP,7,FALSE)),IF($X$1=8,(VLOOKUP(B275,'X8'!$B:$AP,7,FALSE)),IF($X$1=9,(VLOOKUP(B275,'X9'!$B:$AP,7,FALSE)),IF($X$1=10,(VLOOKUP(B275,'X10'!$B:$AP,7,FALSE)),IF($X$1=11,(VLOOKUP(B275,'X11'!$B:$AP,7,FALSE)),IF($X$1=12,(VLOOKUP(B275,'X12'!$B:$AP,7,FALSE)),IF($X$1=13,(VLOOKUP(B275,'X13'!$B:$AP,7,FALSE)),"B"))))))))))))))=TRUE," ",(IF($X$1=1,(VLOOKUP(B275,'X1'!$B:$AP,7,FALSE)),IF($X$1=2,(VLOOKUP(B275,'X2'!$B:$AP,7,FALSE)),IF($X$1=3,(VLOOKUP(B275,'X3'!$B:$AP,7,FALSE)),IF($X$1=4,(VLOOKUP(B275,'X4'!$B:$AP,7,FALSE)),IF($X$1=5,(VLOOKUP(B275,'X5'!$B:$AP,7,FALSE)),IF($X$1=6,(VLOOKUP(B275,'X6'!$B:$AP,7,FALSE)),IF($X$1=7,(VLOOKUP(B275,'X7'!$B:$AP,7,FALSE)),IF($X$1=8,(VLOOKUP(B275,'X8'!$B:$AP,7,FALSE)),IF($X$1=9,(VLOOKUP(B275,'X9'!$B:$AP,7,FALSE)),IF($X$1=10,(VLOOKUP(B275,'X10'!$B:$AP,7,FALSE)),IF($X$1=11,(VLOOKUP(B275,'X11'!$B:$AP,7,FALSE)),IF($X$1=12,(VLOOKUP(B275,'X12'!$B:$AP,7,FALSE)),IF($X$1=13,(VLOOKUP(B275,'X13'!$B:$AP,7,FALSE)),"B")))))))))))))))</f>
        <v xml:space="preserve"> </v>
      </c>
      <c r="F275" s="182" t="str">
        <f ca="1">IF(ISERROR(IF((IF($X$1=1,(VLOOKUP(B275,'X1'!$B:$AO,6,FALSE)),(IF($X$1=2,(VLOOKUP(B275,'X2'!$B:$AO,6,FALSE)),(IF($X$1=3,(VLOOKUP(B275,'X3'!$B:$AO,6,FALSE)),(IF($X$1=4,(VLOOKUP(B275,'X4'!$B:$AO,6,FALSE)),(IF($X$1=5,(VLOOKUP(B275,'X5'!$B:$AO,6,FALSE)),(IF($X$1=6,(VLOOKUP(B275,'X6'!$B:$AO,6,FALSE)),(IF($X$1=7,(VLOOKUP(B275,'X7'!$B:$AO,6,FALSE)),(IF($X$1=8,(VLOOKUP(B275,'X8'!$B:$AO,6,FALSE)),(IF($X$1=9,(VLOOKUP(B275,'X9'!$B:$AO,6,FALSE)),(IF($X$1=10,(VLOOKUP(B275,'X10'!$B:$AO,6,FALSE)),(IF($X$1=11,(VLOOKUP(B275,'X11'!$B:$AO,6,FALSE)),(IF($X$1=12,(VLOOKUP(B275,'X12'!$B:$AO,6,FALSE)),(VLOOKUP(B275,'X13'!$B:$AO,6,FALSE))))))))))))))))))))))))))=$V$1," ",(IF($X$1=1,(VLOOKUP(B275,'X1'!$B:$AO,6,FALSE)),(IF($X$1=2,(VLOOKUP(B275,'X2'!$B:$AO,6,FALSE)),(IF($X$1=3,(VLOOKUP(B275,'X3'!$B:$AO,6,FALSE)),(IF($X$1=4,(VLOOKUP(B275,'X4'!$B:$AO,6,FALSE)),(IF($X$1=5,(VLOOKUP(B275,'X5'!$B:$AO,6,FALSE)),(IF($X$1=6,(VLOOKUP(B275,'X6'!$B:$AO,6,FALSE)),(IF($X$1=7,(VLOOKUP(B275,'X7'!$B:$AO,6,FALSE)),(IF($X$1=8,(VLOOKUP(B275,'X8'!$B:$AO,6,FALSE)),(IF($X$1=9,(VLOOKUP(B275,'X9'!$B:$AO,6,FALSE)),(IF($X$1=10,(VLOOKUP(B275,'X10'!$B:$AO,6,FALSE)),(IF($X$1=11,(VLOOKUP(B275,'X11'!$B:$AO,6,FALSE)),(IF($X$1=12,(VLOOKUP(B275,'X12'!$B:$AO,6,FALSE)),(VLOOKUP(B275,'X13'!$B:$AO,6,FALSE))))))))))))))))))))))))))))=TRUE," ",(IF((IF($X$1=1,(VLOOKUP(B275,'X1'!$B:$AO,6,FALSE)),(IF($X$1=2,(VLOOKUP(B275,'X2'!$B:$AO,6,FALSE)),(IF($X$1=3,(VLOOKUP(B275,'X3'!$B:$AO,6,FALSE)),(IF($X$1=4,(VLOOKUP(B275,'X4'!$B:$AO,6,FALSE)),(IF($X$1=5,(VLOOKUP(B275,'X5'!$B:$AO,6,FALSE)),(IF($X$1=6,(VLOOKUP(B275,'X6'!$B:$AO,6,FALSE)),(IF($X$1=7,(VLOOKUP(B275,'X7'!$B:$AO,6,FALSE)),(IF($X$1=8,(VLOOKUP(B275,'X8'!$B:$AO,6,FALSE)),(IF($X$1=9,(VLOOKUP(B275,'X9'!$B:$AO,6,FALSE)),(IF($X$1=10,(VLOOKUP(B275,'X10'!$B:$AO,6,FALSE)),(IF($X$1=11,(VLOOKUP(B275,'X11'!$B:$AO,6,FALSE)),(IF($X$1=12,(VLOOKUP(B275,'X12'!$B:$AO,6,FALSE)),(VLOOKUP(B275,'X13'!$B:$AO,6,FALSE))))))))))))))))))))))))))=$V$1," ",(IF($X$1=1,(VLOOKUP(B275,'X1'!$B:$AO,6,FALSE)),(IF($X$1=2,(VLOOKUP(B275,'X2'!$B:$AO,6,FALSE)),(IF($X$1=3,(VLOOKUP(B275,'X3'!$B:$AO,6,FALSE)),(IF($X$1=4,(VLOOKUP(B275,'X4'!$B:$AO,6,FALSE)),(IF($X$1=5,(VLOOKUP(B275,'X5'!$B:$AO,6,FALSE)),(IF($X$1=6,(VLOOKUP(B275,'X6'!$B:$AO,6,FALSE)),(IF($X$1=7,(VLOOKUP(B275,'X7'!$B:$AO,6,FALSE)),(IF($X$1=8,(VLOOKUP(B275,'X8'!$B:$AO,6,FALSE)),(IF($X$1=9,(VLOOKUP(B275,'X9'!$B:$AO,6,FALSE)),(IF($X$1=10,(VLOOKUP(B275,'X10'!$B:$AO,6,FALSE)),(IF($X$1=11,(VLOOKUP(B275,'X11'!$B:$AO,6,FALSE)),(IF($X$1=12,(VLOOKUP(B275,'X12'!$B:$AO,6,FALSE)),(VLOOKUP(B275,'X13'!$B:$AO,6,FALSE)))))))))))))))))))))))))))))</f>
        <v xml:space="preserve"> </v>
      </c>
      <c r="G275" s="182" t="str">
        <f ca="1">IF(ISERROR(IF($X$1=1,(VLOOKUP(B275,'X1'!$B:$AZ,44,FALSE)),IF($X$1=2,(VLOOKUP(B275,'X2'!$B:$AZ,44,FALSE)),IF($X$1=3,(VLOOKUP(B275,'X3'!$B:$AZ,44,FALSE)),IF($X$1=4,(VLOOKUP(B275,'X4'!$B:$AZ,44,FALSE)),IF($X$1=5,(VLOOKUP(B275,'X5'!$B:$AZ,44,FALSE)),IF($X$1=6,(VLOOKUP(B275,'X6'!$B:$AZ,44,FALSE)),IF($X$1=7,(VLOOKUP(B275,'X7'!$B:$AZ,44,FALSE)),IF($X$1=8,(VLOOKUP(B275,'X8'!$B:$AZ,44,FALSE)),IF($X$1=9,(VLOOKUP(B275,'X9'!$B:$AZ,44,FALSE)),IF($X$1=10,(VLOOKUP(B275,'X10'!$B:$AZ,44,FALSE)),IF($X$1=11,(VLOOKUP(B275,'X11'!$B:$AZ,44,FALSE)),IF($X$1=12,(VLOOKUP(B275,'X12'!$B:$AZ,44,FALSE)),IF($X$1=13,(VLOOKUP(B275,'X13'!$B:$AZ,44,FALSE)),"B"))))))))))))))=TRUE," ",(IF($X$1=1,(VLOOKUP(B275,'X1'!$B:$AZ,44,FALSE)),IF($X$1=2,(VLOOKUP(B275,'X2'!$B:$AZ,44,FALSE)),IF($X$1=3,(VLOOKUP(B275,'X3'!$B:$AZ,44,FALSE)),IF($X$1=4,(VLOOKUP(B275,'X4'!$B:$AZ,44,FALSE)),IF($X$1=5,(VLOOKUP(B275,'X5'!$B:$AZ,44,FALSE)),IF($X$1=6,(VLOOKUP(B275,'X6'!$B:$AZ,44,FALSE)),IF($X$1=7,(VLOOKUP(B275,'X7'!$B:$AZ,44,FALSE)),IF($X$1=8,(VLOOKUP(B275,'X8'!$B:$AZ,44,FALSE)),IF($X$1=9,(VLOOKUP(B275,'X9'!$B:$AZ,44,FALSE)),IF($X$1=10,(VLOOKUP(B275,'X10'!$B:$AZ,44,FALSE)),IF($X$1=11,(VLOOKUP(B275,'X11'!$B:$AZ,44,FALSE)),IF($X$1=12,(VLOOKUP(B275,'X12'!$B:$AZ,44,FALSE)),IF($X$1=13,(VLOOKUP(B275,'X13'!$B:$AZ,44,FALSE)),"B")))))))))))))))</f>
        <v xml:space="preserve"> </v>
      </c>
      <c r="H275" s="182" t="str">
        <f ca="1">IF(ISERROR(IF($X$1=1,(VLOOKUP(B275,'X1'!$B:$AZ,8,FALSE)),IF($X$1=2,(VLOOKUP(B275,'X2'!$B:$AZ,8,FALSE)),IF($X$1=3,(VLOOKUP(B275,'X3'!$B:$AZ,8,FALSE)),IF($X$1=4,(VLOOKUP(B275,'X4'!$B:$AZ,8,FALSE)),IF($X$1=5,(VLOOKUP(B275,'X5'!$B:$AZ,8,FALSE)),IF($X$1=6,(VLOOKUP(B275,'X6'!$B:$AZ,8,FALSE)),IF($X$1=7,(VLOOKUP(B275,'X7'!$B:$AZ,8,FALSE)),IF($X$1=8,(VLOOKUP(B275,'X8'!$B:$AZ,8,FALSE)),IF($X$1=9,(VLOOKUP(B275,'X9'!$B:$AZ,8,FALSE)),IF($X$1=10,(VLOOKUP(B275,'X10'!$B:$AZ,8,FALSE)),IF($X$1=11,(VLOOKUP(B275,'X11'!$B:$AZ,8,FALSE)),IF($X$1=12,(VLOOKUP(B275,'X12'!$B:$AZ,8,FALSE)),IF($X$1=13,(VLOOKUP(B275,'X13'!$B:$AZ,8,FALSE)),"B"))))))))))))))=TRUE," ",(IF($X$1=1,(VLOOKUP(B275,'X1'!$B:$AZ,8,FALSE)),IF($X$1=2,(VLOOKUP(B275,'X2'!$B:$AZ,8,FALSE)),IF($X$1=3,(VLOOKUP(B275,'X3'!$B:$AZ,8,FALSE)),IF($X$1=4,(VLOOKUP(B275,'X4'!$B:$AZ,8,FALSE)),IF($X$1=5,(VLOOKUP(B275,'X5'!$B:$AZ,8,FALSE)),IF($X$1=6,(VLOOKUP(B275,'X6'!$B:$AZ,8,FALSE)),IF($X$1=7,(VLOOKUP(B275,'X7'!$B:$AZ,8,FALSE)),IF($X$1=8,(VLOOKUP(B275,'X8'!$B:$AZ,8,FALSE)),IF($X$1=9,(VLOOKUP(B275,'X9'!$B:$AZ,8,FALSE)),IF($X$1=10,(VLOOKUP(B275,'X10'!$B:$AZ,8,FALSE)),IF($X$1=11,(VLOOKUP(B275,'X11'!$B:$AZ,8,FALSE)),IF($X$1=12,(VLOOKUP(B275,'X12'!$B:$AZ,8,FALSE)),IF($X$1=13,(VLOOKUP(B275,'X13'!$B:$AZ,8,FALSE)),"B")))))))))))))))</f>
        <v xml:space="preserve"> </v>
      </c>
      <c r="I275" s="183" t="str">
        <f ca="1">IF(ISERROR(IF($X$1=1,(VLOOKUP(B275,'X1'!$B:$AZ,2,FALSE)),IF($X$1=2,(VLOOKUP(B275,'X2'!$B:$AZ,2,FALSE)),IF($X$1=3,(VLOOKUP(B275,'X3'!$B:$AZ,2,FALSE)),IF($X$1=4,(VLOOKUP(B275,'X4'!$B:$AZ,2,FALSE)),IF($X$1=5,(VLOOKUP(B275,'X5'!$B:$AZ,2,FALSE)),IF($X$1=6,(VLOOKUP(B275,'X6'!$B:$AZ,2,FALSE)),IF($X$1=7,(VLOOKUP(B275,'X7'!$B:$AZ,2,FALSE)),IF($X$1=8,(VLOOKUP(B275,'X8'!$B:$AZ,2,FALSE)),IF($X$1=9,(VLOOKUP(B275,'X9'!$B:$AZ,2,FALSE)),IF($X$1=10,(VLOOKUP(B275,'X10'!$B:$AZ,2,FALSE)),IF($X$1=11,(VLOOKUP(B275,'X11'!$B:$AZ,2,FALSE)),IF($X$1=12,(VLOOKUP(B275,'X12'!$B:$AZ,2,FALSE)),IF($X$1=13,(VLOOKUP(B275,'X13'!$B:$AZ,2,FALSE)),"B"))))))))))))))=TRUE," ",(IF($X$1=1,(VLOOKUP(B275,'X1'!$B:$AZ,2,FALSE)),IF($X$1=2,(VLOOKUP(B275,'X2'!$B:$AZ,2,FALSE)),IF($X$1=3,(VLOOKUP(B275,'X3'!$B:$AZ,2,FALSE)),IF($X$1=4,(VLOOKUP(B275,'X4'!$B:$AZ,2,FALSE)),IF($X$1=5,(VLOOKUP(B275,'X5'!$B:$AZ,2,FALSE)),IF($X$1=6,(VLOOKUP(B275,'X6'!$B:$AZ,2,FALSE)),IF($X$1=7,(VLOOKUP(B275,'X7'!$B:$AZ,2,FALSE)),IF($X$1=8,(VLOOKUP(B275,'X8'!$B:$AZ,2,FALSE)),IF($X$1=9,(VLOOKUP(B275,'X9'!$B:$AZ,2,FALSE)),IF($X$1=10,(VLOOKUP(B275,'X10'!$B:$AZ,2,FALSE)),IF($X$1=11,(VLOOKUP(B275,'X11'!$B:$AZ,2,FALSE)),IF($X$1=12,(VLOOKUP(B275,'X12'!$B:$AZ,2,FALSE)),IF($X$1=13,(VLOOKUP(B275,'X13'!$B:$AZ,2,FALSE)),"B")))))))))))))))</f>
        <v xml:space="preserve"> </v>
      </c>
      <c r="J275" s="183" t="str">
        <f ca="1">IF(ISERROR(IF($X$1=1,(VLOOKUP(B275,'X1'!$B:$AZ,3,FALSE)),IF($X$1=2,(VLOOKUP(B275,'X2'!$B:$AZ,3,FALSE)),IF($X$1=3,(VLOOKUP(B275,'X3'!$B:$AZ,3,FALSE)),IF($X$1=4,(VLOOKUP(B275,'X4'!$B:$AZ,3,FALSE)),IF($X$1=5,(VLOOKUP(B275,'X5'!$B:$AZ,3,FALSE)),IF($X$1=6,(VLOOKUP(B275,'X6'!$B:$AZ,3,FALSE)),IF($X$1=7,(VLOOKUP(B275,'X7'!$B:$AZ,3,FALSE)),IF($X$1=8,(VLOOKUP(B275,'X8'!$B:$AZ,3,FALSE)),IF($X$1=9,(VLOOKUP(B275,'X9'!$B:$AZ,3,FALSE)),IF($X$1=10,(VLOOKUP(B275,'X10'!$B:$AZ,3,FALSE)),IF($X$1=11,(VLOOKUP(B275,'X11'!$B:$AZ,3,FALSE)),IF($X$1=12,(VLOOKUP(B275,'X12'!$B:$AZ,3,FALSE)),IF($X$1=13,(VLOOKUP(B275,'X13'!$B:$AZ,3,FALSE)),"B"))))))))))))))=TRUE," ",(IF($X$1=1,(VLOOKUP(B275,'X1'!$B:$AZ,3,FALSE)),IF($X$1=2,(VLOOKUP(B275,'X2'!$B:$AZ,3,FALSE)),IF($X$1=3,(VLOOKUP(B275,'X3'!$B:$AZ,3,FALSE)),IF($X$1=4,(VLOOKUP(B275,'X4'!$B:$AZ,3,FALSE)),IF($X$1=5,(VLOOKUP(B275,'X5'!$B:$AZ,3,FALSE)),IF($X$1=6,(VLOOKUP(B275,'X6'!$B:$AZ,3,FALSE)),IF($X$1=7,(VLOOKUP(B275,'X7'!$B:$AZ,3,FALSE)),IF($X$1=8,(VLOOKUP(B275,'X8'!$B:$AZ,3,FALSE)),IF($X$1=9,(VLOOKUP(B275,'X9'!$B:$AZ,3,FALSE)),IF($X$1=10,(VLOOKUP(B275,'X10'!$B:$AZ,3,FALSE)),IF($X$1=11,(VLOOKUP(B275,'X11'!$B:$AZ,3,FALSE)),IF($X$1=12,(VLOOKUP(B275,'X12'!$B:$AZ,3,FALSE)),IF($X$1=13,(VLOOKUP(B275,'X13'!$B:$AZ,3,FALSE)),"B")))))))))))))))</f>
        <v xml:space="preserve"> </v>
      </c>
      <c r="K275" s="183" t="str">
        <f ca="1">IF(ISERROR(IF($X$1=1,(VLOOKUP(B275,'X1'!$B:$AZ,5,FALSE)),IF($X$1=2,(VLOOKUP(B275,'X2'!$B:$AZ,5,FALSE)),IF($X$1=3,(VLOOKUP(B275,'X3'!$B:$AZ,5,FALSE)),IF($X$1=4,(VLOOKUP(B275,'X4'!$B:$AZ,5,FALSE)),IF($X$1=5,(VLOOKUP(B275,'X5'!$B:$AZ,5,FALSE)),IF($X$1=6,(VLOOKUP(B275,'X6'!$B:$AZ,5,FALSE)),IF($X$1=7,(VLOOKUP(B275,'X7'!$B:$AZ,5,FALSE)),IF($X$1=8,(VLOOKUP(B275,'X8'!$B:$AZ,5,FALSE)),IF($X$1=9,(VLOOKUP(B275,'X9'!$B:$AZ,5,FALSE)),IF($X$1=10,(VLOOKUP(B275,'X10'!$B:$AZ,5,FALSE)),IF($X$1=11,(VLOOKUP(B275,'X11'!$B:$AZ,5,FALSE)),IF($X$1=12,(VLOOKUP(B275,'X12'!$B:$AZ,5,FALSE)),IF($X$1=13,(VLOOKUP(B275,'X13'!$B:$AZ,5,FALSE)),"B"))))))))))))))=TRUE," ",(IF($X$1=1,(VLOOKUP(B275,'X1'!$B:$AZ,5,FALSE)),IF($X$1=2,(VLOOKUP(B275,'X2'!$B:$AZ,5,FALSE)),IF($X$1=3,(VLOOKUP(B275,'X3'!$B:$AZ,5,FALSE)),IF($X$1=4,(VLOOKUP(B275,'X4'!$B:$AZ,5,FALSE)),IF($X$1=5,(VLOOKUP(B275,'X5'!$B:$AZ,5,FALSE)),IF($X$1=6,(VLOOKUP(B275,'X6'!$B:$AZ,5,FALSE)),IF($X$1=7,(VLOOKUP(B275,'X7'!$B:$AZ,5,FALSE)),IF($X$1=8,(VLOOKUP(B275,'X8'!$B:$AZ,5,FALSE)),IF($X$1=9,(VLOOKUP(B275,'X9'!$B:$AZ,5,FALSE)),IF($X$1=10,(VLOOKUP(B275,'X10'!$B:$AZ,5,FALSE)),IF($X$1=11,(VLOOKUP(B275,'X11'!$B:$AZ,5,FALSE)),IF($X$1=12,(VLOOKUP(B275,'X12'!$B:$AZ,5,FALSE)),IF($X$1=13,(VLOOKUP(B275,'X13'!$B:$AZ,5,FALSE)),"B")))))))))))))))</f>
        <v xml:space="preserve"> </v>
      </c>
      <c r="L275" s="184" t="str">
        <f ca="1">IF(ISERROR(IF($X$1=1,(VLOOKUP(B275,'X1'!$B:$AZ,9,FALSE)),IF($X$1=2,(VLOOKUP(B275,'X2'!$B:$AZ,9,FALSE)),IF($X$1=3,(VLOOKUP(B275,'X3'!$B:$AZ,9,FALSE)),IF($X$1=4,(VLOOKUP(B275,'X4'!$B:$AZ,9,FALSE)),IF($X$1=5,(VLOOKUP(B275,'X5'!$B:$AZ,9,FALSE)),IF($X$1=6,(VLOOKUP(B275,'X6'!$B:$AZ,9,FALSE)),IF($X$1=7,(VLOOKUP(B275,'X7'!$B:$AZ,9,FALSE)),IF($X$1=8,(VLOOKUP(B275,'X8'!$B:$AZ,9,FALSE)),IF($X$1=9,(VLOOKUP(B275,'X9'!$B:$AZ,9,FALSE)),IF($X$1=10,(VLOOKUP(B275,'X10'!$B:$AZ,9,FALSE)),IF($X$1=11,(VLOOKUP(B275,'X11'!$B:$AZ,9,FALSE)),IF($X$1=12,(VLOOKUP(B275,'X12'!$B:$AZ,9,FALSE)),IF($X$1=13,(VLOOKUP(B275,'X13'!$B:$AZ,9,FALSE)),"B"))))))))))))))=TRUE," ",(IF($X$1=1,(VLOOKUP(B275,'X1'!$B:$AZ,9,FALSE)),IF($X$1=2,(VLOOKUP(B275,'X2'!$B:$AZ,9,FALSE)),IF($X$1=3,(VLOOKUP(B275,'X3'!$B:$AZ,9,FALSE)),IF($X$1=4,(VLOOKUP(B275,'X4'!$B:$AZ,9,FALSE)),IF($X$1=5,(VLOOKUP(B275,'X5'!$B:$AZ,9,FALSE)),IF($X$1=6,(VLOOKUP(B275,'X6'!$B:$AZ,9,FALSE)),IF($X$1=7,(VLOOKUP(B275,'X7'!$B:$AZ,9,FALSE)),IF($X$1=8,(VLOOKUP(B275,'X8'!$B:$AZ,9,FALSE)),IF($X$1=9,(VLOOKUP(B275,'X9'!$B:$AZ,9,FALSE)),IF($X$1=10,(VLOOKUP(B275,'X10'!$B:$AZ,9,FALSE)),IF($X$1=11,(VLOOKUP(B275,'X11'!$B:$AZ,9,FALSE)),IF($X$1=12,(VLOOKUP(B275,'X12'!$B:$AZ,9,FALSE)),IF($X$1=13,(VLOOKUP(B275,'X13'!$B:$AZ,9,FALSE)),"B")))))))))))))))</f>
        <v xml:space="preserve"> </v>
      </c>
      <c r="M275" s="184" t="str">
        <f ca="1">IF(ISERROR(IF($X$1=1,(VLOOKUP(B275,'X1'!$B:$AZ,10,FALSE)),IF($X$1=2,(VLOOKUP(B275,'X2'!$B:$AZ,10,FALSE)),IF($X$1=3,(VLOOKUP(B275,'X3'!$B:$AZ,10,FALSE)),IF($X$1=4,(VLOOKUP(B275,'X4'!$B:$AZ,10,FALSE)),IF($X$1=5,(VLOOKUP(B275,'X5'!$B:$AZ,10,FALSE)),IF($X$1=6,(VLOOKUP(B275,'X6'!$B:$AZ,10,FALSE)),IF($X$1=7,(VLOOKUP(B275,'X7'!$B:$AZ,10,FALSE)),IF($X$1=8,(VLOOKUP(B275,'X8'!$B:$AZ,10,FALSE)),IF($X$1=9,(VLOOKUP(B275,'X9'!$B:$AZ,10,FALSE)),IF($X$1=10,(VLOOKUP(B275,'X10'!$B:$AZ,10,FALSE)),IF($X$1=11,(VLOOKUP(B275,'X11'!$B:$AZ,10,FALSE)),IF($X$1=12,(VLOOKUP(B275,'X12'!$B:$AZ,10,FALSE)),IF($X$1=13,(VLOOKUP(B275,'X13'!$B:$AZ,10,FALSE)),"B"))))))))))))))=TRUE," ",(IF($X$1=1,(VLOOKUP(B275,'X1'!$B:$AZ,10,FALSE)),IF($X$1=2,(VLOOKUP(B275,'X2'!$B:$AZ,10,FALSE)),IF($X$1=3,(VLOOKUP(B275,'X3'!$B:$AZ,10,FALSE)),IF($X$1=4,(VLOOKUP(B275,'X4'!$B:$AZ,10,FALSE)),IF($X$1=5,(VLOOKUP(B275,'X5'!$B:$AZ,10,FALSE)),IF($X$1=6,(VLOOKUP(B275,'X6'!$B:$AZ,10,FALSE)),IF($X$1=7,(VLOOKUP(B275,'X7'!$B:$AZ,10,FALSE)),IF($X$1=8,(VLOOKUP(B275,'X8'!$B:$AZ,10,FALSE)),IF($X$1=9,(VLOOKUP(B275,'X9'!$B:$AZ,10,FALSE)),IF($X$1=10,(VLOOKUP(B275,'X10'!$B:$AZ,10,FALSE)),IF($X$1=11,(VLOOKUP(B275,'X11'!$B:$AZ,10,FALSE)),IF($X$1=12,(VLOOKUP(B275,'X12'!$B:$AZ,10,FALSE)),IF($X$1=13,(VLOOKUP(B275,'X13'!$B:$AZ,10,FALSE)),"B")))))))))))))))</f>
        <v xml:space="preserve"> </v>
      </c>
      <c r="N275" s="185" t="str">
        <f ca="1">IF(ISERROR(IF($X$1=1,(VLOOKUP(B275,'X1'!$B:$AZ,45,FALSE)),IF($X$1=2,(VLOOKUP(B275,'X2'!$B:$AZ,45,FALSE)),IF($X$1=3,(VLOOKUP(B275,'X3'!$B:$AZ,45,FALSE)),IF($X$1=4,(VLOOKUP(B275,'X4'!$B:$AZ,45,FALSE)),IF($X$1=5,(VLOOKUP(B275,'X5'!$B:$AZ,45,FALSE)),IF($X$1=6,(VLOOKUP(B275,'X6'!$B:$AZ,45,FALSE)),IF($X$1=7,(VLOOKUP(B275,'X7'!$B:$AZ,45,FALSE)),IF($X$1=8,(VLOOKUP(B275,'X8'!$B:$AZ,45,FALSE)),IF($X$1=9,(VLOOKUP(B275,'X9'!$B:$AZ,45,FALSE)),IF($X$1=10,(VLOOKUP(B275,'X10'!$B:$AZ,45,FALSE)),IF($X$1=11,(VLOOKUP(B275,'X11'!$B:$AZ,45,FALSE)),IF($X$1=12,(VLOOKUP(B275,'X12'!$B:$AZ,45,FALSE)),IF($X$1=13,(VLOOKUP(B275,'X13'!$B:$AZ,45,FALSE)),"B"))))))))))))))=TRUE," ",(IF($X$1=1,(VLOOKUP(B275,'X1'!$B:$AZ,45,FALSE)),IF($X$1=2,(VLOOKUP(B275,'X2'!$B:$AZ,45,FALSE)),IF($X$1=3,(VLOOKUP(B275,'X3'!$B:$AZ,45,FALSE)),IF($X$1=4,(VLOOKUP(B275,'X4'!$B:$AZ,45,FALSE)),IF($X$1=5,(VLOOKUP(B275,'X5'!$B:$AZ,45,FALSE)),IF($X$1=6,(VLOOKUP(B275,'X6'!$B:$AZ,45,FALSE)),IF($X$1=7,(VLOOKUP(B275,'X7'!$B:$AZ,45,FALSE)),IF($X$1=8,(VLOOKUP(B275,'X8'!$B:$AZ,45,FALSE)),IF($X$1=9,(VLOOKUP(B275,'X9'!$B:$AZ,45,FALSE)),IF($X$1=10,(VLOOKUP(B275,'X10'!$B:$AZ,45,FALSE)),IF($X$1=11,(VLOOKUP(B275,'X11'!$B:$AZ,45,FALSE)),IF($X$1=12,(VLOOKUP(B275,'X12'!$B:$AZ,45,FALSE)),IF($X$1=13,(VLOOKUP(B275,'X13'!$B:$AZ,45,FALSE)),"B")))))))))))))))</f>
        <v xml:space="preserve"> </v>
      </c>
      <c r="O275" s="184" t="str">
        <f ca="1">IF(ISERROR(IF($X$1=1,(VLOOKUP(B275,'X1'!$B:$AZ,11,FALSE)),IF($X$1=2,(VLOOKUP(B275,'X2'!$B:$AZ,11,FALSE)),IF($X$1=3,(VLOOKUP(B275,'X3'!$B:$AZ,11,FALSE)),IF($X$1=4,(VLOOKUP(B275,'X4'!$B:$AZ,11,FALSE)),IF($X$1=5,(VLOOKUP(B275,'X5'!$B:$AZ,11,FALSE)),IF($X$1=6,(VLOOKUP(B275,'X6'!$B:$AZ,11,FALSE)),IF($X$1=7,(VLOOKUP(B275,'X7'!$B:$AZ,11,FALSE)),IF($X$1=8,(VLOOKUP(B275,'X8'!$B:$AZ,11,FALSE)),IF($X$1=9,(VLOOKUP(B275,'X9'!$B:$AZ,11,FALSE)),IF($X$1=10,(VLOOKUP(B275,'X10'!$B:$AZ,11,FALSE)),IF($X$1=11,(VLOOKUP(B275,'X11'!$B:$AZ,11,FALSE)),IF($X$1=12,(VLOOKUP(B275,'X12'!$B:$AZ,11,FALSE)),IF($X$1=13,(VLOOKUP(B275,'X13'!$B:$AZ,11,FALSE)),"B"))))))))))))))=TRUE," ",(IF($X$1=1,(VLOOKUP(B275,'X1'!$B:$AZ,11,FALSE)),IF($X$1=2,(VLOOKUP(B275,'X2'!$B:$AZ,11,FALSE)),IF($X$1=3,(VLOOKUP(B275,'X3'!$B:$AZ,11,FALSE)),IF($X$1=4,(VLOOKUP(B275,'X4'!$B:$AZ,11,FALSE)),IF($X$1=5,(VLOOKUP(B275,'X5'!$B:$AZ,11,FALSE)),IF($X$1=6,(VLOOKUP(B275,'X6'!$B:$AZ,11,FALSE)),IF($X$1=7,(VLOOKUP(B275,'X7'!$B:$AZ,11,FALSE)),IF($X$1=8,(VLOOKUP(B275,'X8'!$B:$AZ,11,FALSE)),IF($X$1=9,(VLOOKUP(B275,'X9'!$B:$AZ,11,FALSE)),IF($X$1=10,(VLOOKUP(B275,'X10'!$B:$AZ,11,FALSE)),IF($X$1=11,(VLOOKUP(B275,'X11'!$B:$AZ,11,FALSE)),IF($X$1=12,(VLOOKUP(B275,'X12'!$B:$AZ,11,FALSE)),IF($X$1=13,(VLOOKUP(B275,'X13'!$B:$AZ,11,FALSE)),"B")))))))))))))))</f>
        <v xml:space="preserve"> </v>
      </c>
      <c r="P275" s="184" t="str">
        <f ca="1">IF(ISERROR(IF($X$1=1,(VLOOKUP(B275,'X1'!$B:$AZ,12,FALSE)),IF($X$1=2,(VLOOKUP(B275,'X2'!$B:$AZ,12,FALSE)),IF($X$1=3,(VLOOKUP(B275,'X3'!$B:$AZ,12,FALSE)),IF($X$1=4,(VLOOKUP(B275,'X4'!$B:$AZ,12,FALSE)),IF($X$1=5,(VLOOKUP(B275,'X5'!$B:$AZ,12,FALSE)),IF($X$1=6,(VLOOKUP(B275,'X6'!$B:$AZ,12,FALSE)),IF($X$1=7,(VLOOKUP(B275,'X7'!$B:$AZ,12,FALSE)),IF($X$1=8,(VLOOKUP(B275,'X8'!$B:$AZ,12,FALSE)),IF($X$1=9,(VLOOKUP(B275,'X9'!$B:$AZ,12,FALSE)),IF($X$1=10,(VLOOKUP(B275,'X10'!$B:$AZ,12,FALSE)),IF($X$1=11,(VLOOKUP(B275,'X11'!$B:$AZ,12,FALSE)),IF($X$1=12,(VLOOKUP(B275,'X12'!$B:$AZ,12,FALSE)),IF($X$1=13,(VLOOKUP(B275,'X13'!$B:$AZ,12,FALSE)),"B"))))))))))))))=TRUE," ",(IF($X$1=1,(VLOOKUP(B275,'X1'!$B:$AZ,12,FALSE)),IF($X$1=2,(VLOOKUP(B275,'X2'!$B:$AZ,12,FALSE)),IF($X$1=3,(VLOOKUP(B275,'X3'!$B:$AZ,12,FALSE)),IF($X$1=4,(VLOOKUP(B275,'X4'!$B:$AZ,12,FALSE)),IF($X$1=5,(VLOOKUP(B275,'X5'!$B:$AZ,12,FALSE)),IF($X$1=6,(VLOOKUP(B275,'X6'!$B:$AZ,12,FALSE)),IF($X$1=7,(VLOOKUP(B275,'X7'!$B:$AZ,12,FALSE)),IF($X$1=8,(VLOOKUP(B275,'X8'!$B:$AZ,12,FALSE)),IF($X$1=9,(VLOOKUP(B275,'X9'!$B:$AZ,12,FALSE)),IF($X$1=10,(VLOOKUP(B275,'X10'!$B:$AZ,12,FALSE)),IF($X$1=11,(VLOOKUP(B275,'X11'!$B:$AZ,12,FALSE)),IF($X$1=12,(VLOOKUP(B275,'X12'!$B:$AZ,12,FALSE)),IF($X$1=13,(VLOOKUP(B275,'X13'!$B:$AZ,12,FALSE)),"B")))))))))))))))</f>
        <v xml:space="preserve"> </v>
      </c>
      <c r="Q275" s="185" t="str">
        <f ca="1">IF(ISERROR(IF($X$1=1,(VLOOKUP(B275,'X1'!$B:$AZ,46,FALSE)),IF($X$1=2,(VLOOKUP(B275,'X2'!$B:$AZ,46,FALSE)),IF($X$1=3,(VLOOKUP(B275,'X3'!$B:$AZ,46,FALSE)),IF($X$1=4,(VLOOKUP(B275,'X4'!$B:$AZ,46,FALSE)),IF($X$1=5,(VLOOKUP(B275,'X5'!$B:$AZ,46,FALSE)),IF($X$1=6,(VLOOKUP(B275,'X6'!$B:$AZ,46,FALSE)),IF($X$1=7,(VLOOKUP(B275,'X7'!$B:$AZ,46,FALSE)),IF($X$1=8,(VLOOKUP(B275,'X8'!$B:$AZ,46,FALSE)),IF($X$1=9,(VLOOKUP(B275,'X9'!$B:$AZ,46,FALSE)),IF($X$1=10,(VLOOKUP(B275,'X10'!$B:$AZ,46,FALSE)),IF($X$1=11,(VLOOKUP(B275,'X11'!$B:$AZ,46,FALSE)),IF($X$1=12,(VLOOKUP(B275,'X12'!$B:$AZ,46,FALSE)),IF($X$1=13,(VLOOKUP(B275,'X13'!$B:$AZ,46,FALSE)),"B"))))))))))))))=TRUE," ",(IF($X$1=1,(VLOOKUP(B275,'X1'!$B:$AZ,46,FALSE)),IF($X$1=2,(VLOOKUP(B275,'X2'!$B:$AZ,46,FALSE)),IF($X$1=3,(VLOOKUP(B275,'X3'!$B:$AZ,46,FALSE)),IF($X$1=4,(VLOOKUP(B275,'X4'!$B:$AZ,46,FALSE)),IF($X$1=5,(VLOOKUP(B275,'X5'!$B:$AZ,46,FALSE)),IF($X$1=6,(VLOOKUP(B275,'X6'!$B:$AZ,46,FALSE)),IF($X$1=7,(VLOOKUP(B275,'X7'!$B:$AZ,46,FALSE)),IF($X$1=8,(VLOOKUP(B275,'X8'!$B:$AZ,46,FALSE)),IF($X$1=9,(VLOOKUP(B275,'X9'!$B:$AZ,46,FALSE)),IF($X$1=10,(VLOOKUP(B275,'X10'!$B:$AZ,46,FALSE)),IF($X$1=11,(VLOOKUP(B275,'X11'!$B:$AZ,46,FALSE)),IF($X$1=12,(VLOOKUP(B275,'X12'!$B:$AZ,46,FALSE)),IF($X$1=13,(VLOOKUP(B275,'X13'!$B:$AZ,46,FALSE)),"B")))))))))))))))</f>
        <v xml:space="preserve"> </v>
      </c>
      <c r="R275" s="185" t="str">
        <f ca="1">IF(ISERROR(IF($X$1=1,(VLOOKUP(B275,'X1'!$B:$AZ,15,FALSE)),IF($X$1=2,(VLOOKUP(B275,'X2'!$B:$AZ,15,FALSE)),IF($X$1=3,(VLOOKUP(B275,'X3'!$B:$AZ,15,FALSE)),IF($X$1=4,(VLOOKUP(B275,'X4'!$B:$AZ,15,FALSE)),IF($X$1=5,(VLOOKUP(B275,'X5'!$B:$AZ,15,FALSE)),IF($X$1=6,(VLOOKUP(B275,'X6'!$B:$AZ,15,FALSE)),IF($X$1=7,(VLOOKUP(B275,'X7'!$B:$AZ,15,FALSE)),IF($X$1=8,(VLOOKUP(B275,'X8'!$B:$AZ,15,FALSE)),IF($X$1=9,(VLOOKUP(B275,'X9'!$B:$AZ,15,FALSE)),IF($X$1=10,(VLOOKUP(B275,'X10'!$B:$AZ,15,FALSE)),IF($X$1=11,(VLOOKUP(B275,'X11'!$B:$AZ,15,FALSE)),IF($X$1=12,(VLOOKUP(B275,'X12'!$B:$AZ,15,FALSE)),IF($X$1=13,(VLOOKUP(B275,'X13'!$B:$AZ,15,FALSE)),"B"))))))))))))))=TRUE," ",(IF($X$1=1,(VLOOKUP(B275,'X1'!$B:$AZ,15,FALSE)),IF($X$1=2,(VLOOKUP(B275,'X2'!$B:$AZ,15,FALSE)),IF($X$1=3,(VLOOKUP(B275,'X3'!$B:$AZ,15,FALSE)),IF($X$1=4,(VLOOKUP(B275,'X4'!$B:$AZ,15,FALSE)),IF($X$1=5,(VLOOKUP(B275,'X5'!$B:$AZ,15,FALSE)),IF($X$1=6,(VLOOKUP(B275,'X6'!$B:$AZ,15,FALSE)),IF($X$1=7,(VLOOKUP(B275,'X7'!$B:$AZ,15,FALSE)),IF($X$1=8,(VLOOKUP(B275,'X8'!$B:$AZ,15,FALSE)),IF($X$1=9,(VLOOKUP(B275,'X9'!$B:$AZ,15,FALSE)),IF($X$1=10,(VLOOKUP(B275,'X10'!$B:$AZ,15,FALSE)),IF($X$1=11,(VLOOKUP(B275,'X11'!$B:$AZ,15,FALSE)),IF($X$1=12,(VLOOKUP(B275,'X12'!$B:$AZ,15,FALSE)),IF($X$1=13,(VLOOKUP(B275,'X13'!$B:$AZ,15,FALSE)),"B")))))))))))))))</f>
        <v xml:space="preserve"> </v>
      </c>
      <c r="S275" s="185" t="str">
        <f ca="1">IF(ISERROR(IF((IF($X$1=1,(VLOOKUP(B275,'X1'!$B:$AZ,14,FALSE)),(IF($X$1=2,(VLOOKUP(B275,'X2'!$B:$AZ,14,FALSE)),(IF($X$1=3,(VLOOKUP(B275,'X3'!$B:$AZ,14,FALSE)),(IF($X$1=4,(VLOOKUP(B275,'X4'!$B:$AZ,14,FALSE)),(IF($X$1=5,(VLOOKUP(B275,'X5'!$B:$AZ,14,FALSE)),(IF($X$1=6,(VLOOKUP(B275,'X6'!$B:$AZ,14,FALSE)),(IF($X$1=7,(VLOOKUP(B275,'X7'!$B:$AZ,14,FALSE)),(IF($X$1=8,(VLOOKUP(B275,'X8'!$B:$AZ,14,FALSE)),(IF($X$1=9,(VLOOKUP(B275,'X9'!$B:$AZ,14,FALSE)),(IF($X$1=10,(VLOOKUP(B275,'X10'!$B:$AZ,14,FALSE)),(IF($X$1=11,(VLOOKUP(B275,'X11'!$B:$AZ,14,FALSE)),(IF($X$1=12,(VLOOKUP(B275,'X12'!$B:$AZ,14,FALSE)),(VLOOKUP(B275,'X13'!$B:$AZ,14,FALSE))))))))))))))))))))))))))=$V$1," ",(IF($X$1=1,(VLOOKUP(B275,'X1'!$B:$AZ,14,FALSE)),(IF($X$1=2,(VLOOKUP(B275,'X2'!$B:$AZ,14,FALSE)),(IF($X$1=3,(VLOOKUP(B275,'X3'!$B:$AZ,14,FALSE)),(IF($X$1=4,(VLOOKUP(B275,'X4'!$B:$AZ,14,FALSE)),(IF($X$1=5,(VLOOKUP(B275,'X5'!$B:$AZ,14,FALSE)),(IF($X$1=6,(VLOOKUP(B275,'X6'!$B:$AZ,14,FALSE)),(IF($X$1=7,(VLOOKUP(B275,'X7'!$B:$AZ,14,FALSE)),(IF($X$1=8,(VLOOKUP(B275,'X8'!$B:$AZ,14,FALSE)),(IF($X$1=9,(VLOOKUP(B275,'X9'!$B:$AZ,14,FALSE)),(IF($X$1=10,(VLOOKUP(B275,'X10'!$B:$AZ,14,FALSE)),(IF($X$1=11,(VLOOKUP(B275,'X11'!$B:$AZ,14,FALSE)),(IF($X$1=12,(VLOOKUP(B275,'X12'!$B:$AZ,14,FALSE)),(VLOOKUP(B275,'X13'!$B:$AZ,14,FALSE))))))))))))))))))))))))))))=TRUE," ",(IF((IF($X$1=1,(VLOOKUP(B275,'X1'!$B:$AZ,14,FALSE)),(IF($X$1=2,(VLOOKUP(B275,'X2'!$B:$AZ,14,FALSE)),(IF($X$1=3,(VLOOKUP(B275,'X3'!$B:$AZ,14,FALSE)),(IF($X$1=4,(VLOOKUP(B275,'X4'!$B:$AZ,14,FALSE)),(IF($X$1=5,(VLOOKUP(B275,'X5'!$B:$AZ,14,FALSE)),(IF($X$1=6,(VLOOKUP(B275,'X6'!$B:$AZ,14,FALSE)),(IF($X$1=7,(VLOOKUP(B275,'X7'!$B:$AZ,14,FALSE)),(IF($X$1=8,(VLOOKUP(B275,'X8'!$B:$AZ,14,FALSE)),(IF($X$1=9,(VLOOKUP(B275,'X9'!$B:$AZ,14,FALSE)),(IF($X$1=10,(VLOOKUP(B275,'X10'!$B:$AZ,14,FALSE)),(IF($X$1=11,(VLOOKUP(B275,'X11'!$B:$AZ,14,FALSE)),(IF($X$1=12,(VLOOKUP(B275,'X12'!$B:$AZ,14,FALSE)),(VLOOKUP(B275,'X13'!$B:$AZ,14,FALSE))))))))))))))))))))))))))=$V$1," ",(IF($X$1=1,(VLOOKUP(B275,'X1'!$B:$AZ,14,FALSE)),(IF($X$1=2,(VLOOKUP(B275,'X2'!$B:$AZ,14,FALSE)),(IF($X$1=3,(VLOOKUP(B275,'X3'!$B:$AZ,14,FALSE)),(IF($X$1=4,(VLOOKUP(B275,'X4'!$B:$AZ,14,FALSE)),(IF($X$1=5,(VLOOKUP(B275,'X5'!$B:$AZ,14,FALSE)),(IF($X$1=6,(VLOOKUP(B275,'X6'!$B:$AZ,14,FALSE)),(IF($X$1=7,(VLOOKUP(B275,'X7'!$B:$AZ,14,FALSE)),(IF($X$1=8,(VLOOKUP(B275,'X8'!$B:$AZ,14,FALSE)),(IF($X$1=9,(VLOOKUP(B275,'X9'!$B:$AZ,14,FALSE)),(IF($X$1=10,(VLOOKUP(B275,'X10'!$B:$AZ,14,FALSE)),(IF($X$1=11,(VLOOKUP(B275,'X11'!$B:$AZ,14,FALSE)),(IF($X$1=12,(VLOOKUP(B275,'X12'!$B:$AZ,14,FALSE)),(VLOOKUP(B275,'X13'!$B:$AZ,14,FALSE)))))))))))))))))))))))))))))</f>
        <v xml:space="preserve"> </v>
      </c>
    </row>
    <row r="276" spans="1:19" ht="14.1" customHeight="1" x14ac:dyDescent="0.2">
      <c r="A276" s="156" t="s">
        <v>1058</v>
      </c>
      <c r="B276" s="122" t="str">
        <f>IF(ISERROR(IF($U$16=1,(VLOOKUP(A276,$AC$89:$AH$125,2,FALSE)),IF((IF($X$1=1,'X1'!B235,(IF($X$1=2,'X2'!B235,(IF($X$1=3,'X3'!B235,(IF($X$1=4,'X4'!B235,(IF($X$1=5,'X5'!B235,(IF($X$1=6,'X6'!B235,(IF($X$1=7,'X7'!B235,(IF($X$1=8,'X8'!B235,(IF($X$1=9,'X9'!B235,(IF($X$1=10,'X10'!B235,(IF($X$1=11,'X11'!B235,(IF($X$1=12,'X12'!B235,'X13'!B235))))))))))))))))))))))))="","",(IF($X$1=1,'X1'!B235,(IF($X$1=2,'X2'!B235,(IF($X$1=3,'X3'!B235,(IF($X$1=4,'X4'!B235,(IF($X$1=5,'X5'!B235,(IF($X$1=6,'X6'!B235,(IF($X$1=7,'X7'!B235,(IF($X$1=8,'X8'!B235,(IF($X$1=9,'X9'!B235,(IF($X$1=10,'X10'!B235,(IF($X$1=11,'X11'!B235,(IF($X$1=12,'X12'!B235,'X13'!B235)))))))))))))))))))))))))))=TRUE," ",(IF($U$16=1,(VLOOKUP(A276,$AC$89:$AH$125,2,FALSE)),IF((IF($X$1=1,'X1'!B235,(IF($X$1=2,'X2'!B235,(IF($X$1=3,'X3'!B235,(IF($X$1=4,'X4'!B235,(IF($X$1=5,'X5'!B235,(IF($X$1=6,'X6'!B235,(IF($X$1=7,'X7'!B235,(IF($X$1=8,'X8'!B235,(IF($X$1=9,'X9'!B235,(IF($X$1=10,'X10'!B235,(IF($X$1=11,'X11'!B235,(IF($X$1=12,'X12'!B235,'X13'!B235))))))))))))))))))))))))="","",(IF($X$1=1,'X1'!B235,(IF($X$1=2,'X2'!B235,(IF($X$1=3,'X3'!B235,(IF($X$1=4,'X4'!B235,(IF($X$1=5,'X5'!B235,(IF($X$1=6,'X6'!B235,(IF($X$1=7,'X7'!B235,(IF($X$1=8,'X8'!B235,(IF($X$1=9,'X9'!B235,(IF($X$1=10,'X10'!B235,(IF($X$1=11,'X11'!B235,(IF($X$1=12,'X12'!B235,'X13'!B235))))))))))))))))))))))))))))</f>
        <v/>
      </c>
      <c r="C276" s="181" t="str">
        <f ca="1">IF(ISERROR(IF($X$1=1,(VLOOKUP(B276,'X1'!$B:$AZ,47,FALSE)),IF($X$1=2,(VLOOKUP(B276,'X2'!$B:$AZ,47,FALSE)),IF($X$1=3,(VLOOKUP(B276,'X3'!$B:$AZ,47,FALSE)),IF($X$1=4,(VLOOKUP(B276,'X4'!$B:$AZ,47,FALSE)),IF($X$1=5,(VLOOKUP(B276,'X5'!$B:$AZ,47,FALSE)),IF($X$1=6,(VLOOKUP(B276,'X6'!$B:$AZ,47,FALSE)),IF($X$1=7,(VLOOKUP(B276,'X7'!$B:$AZ,47,FALSE)),IF($X$1=8,(VLOOKUP(B276,'X8'!$B:$AZ,47,FALSE)),IF($X$1=9,(VLOOKUP(B276,'X9'!$B:$AZ,47,FALSE)),IF($X$1=10,(VLOOKUP(B276,'X10'!$B:$AZ,47,FALSE)),IF($X$1=11,(VLOOKUP(B276,'X11'!$B:$AZ,47,FALSE)),IF($X$1=12,(VLOOKUP(B276,'X12'!$B:$AZ,47,FALSE)),IF($X$1=13,(VLOOKUP(B276,'X13'!$B:$AZ,47,FALSE)),"B"))))))))))))))=TRUE," ",(IF($X$1=1,(VLOOKUP(B276,'X1'!$B:$AZ,47,FALSE)),IF($X$1=2,(VLOOKUP(B276,'X2'!$B:$AZ,47,FALSE)),IF($X$1=3,(VLOOKUP(B276,'X3'!$B:$AZ,47,FALSE)),IF($X$1=4,(VLOOKUP(B276,'X4'!$B:$AZ,47,FALSE)),IF($X$1=5,(VLOOKUP(B276,'X5'!$B:$AZ,47,FALSE)),IF($X$1=6,(VLOOKUP(B276,'X6'!$B:$AZ,47,FALSE)),IF($X$1=7,(VLOOKUP(B276,'X7'!$B:$AZ,47,FALSE)),IF($X$1=8,(VLOOKUP(B276,'X8'!$B:$AZ,47,FALSE)),IF($X$1=9,(VLOOKUP(B276,'X9'!$B:$AZ,47,FALSE)),IF($X$1=10,(VLOOKUP(B276,'X10'!$B:$AZ,47,FALSE)),IF($X$1=11,(VLOOKUP(B276,'X11'!$B:$AZ,47,FALSE)),IF($X$1=12,(VLOOKUP(B276,'X12'!$B:$AZ,47,FALSE)),IF($X$1=13,(VLOOKUP(B276,'X13'!$B:$AZ,47,FALSE)),"B")))))))))))))))</f>
        <v xml:space="preserve"> </v>
      </c>
      <c r="D276" s="181" t="str">
        <f ca="1">IF(ISERROR(IF($X$1=1,(VLOOKUP(B276,'X1'!$B:$AP,41,FALSE)),IF($X$1=2,(VLOOKUP(B276,'X2'!$B:$AP,41,FALSE)),IF($X$1=3,(VLOOKUP(B276,'X3'!$B:$AP,41,FALSE)),IF($X$1=4,(VLOOKUP(B276,'X4'!$B:$AP,41,FALSE)),IF($X$1=5,(VLOOKUP(B276,'X5'!$B:$AP,41,FALSE)),IF($X$1=6,(VLOOKUP(B276,'X6'!$B:$AP,41,FALSE)),IF($X$1=7,(VLOOKUP(B276,'X7'!$B:$AP,41,FALSE)),IF($X$1=8,(VLOOKUP(B276,'X8'!$B:$AP,41,FALSE)),IF($X$1=9,(VLOOKUP(B276,'X9'!$B:$AP,41,FALSE)),IF($X$1=10,(VLOOKUP(B276,'X10'!$B:$AP,41,FALSE)),IF($X$1=11,(VLOOKUP(B276,'X11'!$B:$AP,41,FALSE)),IF($X$1=12,(VLOOKUP(B276,'X12'!$B:$AP,41,FALSE)),IF($X$1=13,(VLOOKUP(B276,'X13'!$B:$AP,41,FALSE)),"B"))))))))))))))=TRUE," ",(IF($X$1=1,(VLOOKUP(B276,'X1'!$B:$AP,41,FALSE)),IF($X$1=2,(VLOOKUP(B276,'X2'!$B:$AP,41,FALSE)),IF($X$1=3,(VLOOKUP(B276,'X3'!$B:$AP,41,FALSE)),IF($X$1=4,(VLOOKUP(B276,'X4'!$B:$AP,41,FALSE)),IF($X$1=5,(VLOOKUP(B276,'X5'!$B:$AP,41,FALSE)),IF($X$1=6,(VLOOKUP(B276,'X6'!$B:$AP,41,FALSE)),IF($X$1=7,(VLOOKUP(B276,'X7'!$B:$AP,41,FALSE)),IF($X$1=8,(VLOOKUP(B276,'X8'!$B:$AP,41,FALSE)),IF($X$1=9,(VLOOKUP(B276,'X9'!$B:$AP,41,FALSE)),IF($X$1=10,(VLOOKUP(B276,'X10'!$B:$AP,41,FALSE)),IF($X$1=11,(VLOOKUP(B276,'X11'!$B:$AP,41,FALSE)),IF($X$1=12,(VLOOKUP(B276,'X12'!$B:$AP,41,FALSE)),IF($X$1=13,(VLOOKUP(B276,'X13'!$B:$AP,41,FALSE)),"B")))))))))))))))</f>
        <v xml:space="preserve"> </v>
      </c>
      <c r="E276" s="182" t="str">
        <f ca="1">IF(ISERROR(IF($X$1=1,(VLOOKUP(B276,'X1'!$B:$AP,7,FALSE)),IF($X$1=2,(VLOOKUP(B276,'X2'!$B:$AP,7,FALSE)),IF($X$1=3,(VLOOKUP(B276,'X3'!$B:$AP,7,FALSE)),IF($X$1=4,(VLOOKUP(B276,'X4'!$B:$AP,7,FALSE)),IF($X$1=5,(VLOOKUP(B276,'X5'!$B:$AP,7,FALSE)),IF($X$1=6,(VLOOKUP(B276,'X6'!$B:$AP,7,FALSE)),IF($X$1=7,(VLOOKUP(B276,'X7'!$B:$AP,7,FALSE)),IF($X$1=8,(VLOOKUP(B276,'X8'!$B:$AP,7,FALSE)),IF($X$1=9,(VLOOKUP(B276,'X9'!$B:$AP,7,FALSE)),IF($X$1=10,(VLOOKUP(B276,'X10'!$B:$AP,7,FALSE)),IF($X$1=11,(VLOOKUP(B276,'X11'!$B:$AP,7,FALSE)),IF($X$1=12,(VLOOKUP(B276,'X12'!$B:$AP,7,FALSE)),IF($X$1=13,(VLOOKUP(B276,'X13'!$B:$AP,7,FALSE)),"B"))))))))))))))=TRUE," ",(IF($X$1=1,(VLOOKUP(B276,'X1'!$B:$AP,7,FALSE)),IF($X$1=2,(VLOOKUP(B276,'X2'!$B:$AP,7,FALSE)),IF($X$1=3,(VLOOKUP(B276,'X3'!$B:$AP,7,FALSE)),IF($X$1=4,(VLOOKUP(B276,'X4'!$B:$AP,7,FALSE)),IF($X$1=5,(VLOOKUP(B276,'X5'!$B:$AP,7,FALSE)),IF($X$1=6,(VLOOKUP(B276,'X6'!$B:$AP,7,FALSE)),IF($X$1=7,(VLOOKUP(B276,'X7'!$B:$AP,7,FALSE)),IF($X$1=8,(VLOOKUP(B276,'X8'!$B:$AP,7,FALSE)),IF($X$1=9,(VLOOKUP(B276,'X9'!$B:$AP,7,FALSE)),IF($X$1=10,(VLOOKUP(B276,'X10'!$B:$AP,7,FALSE)),IF($X$1=11,(VLOOKUP(B276,'X11'!$B:$AP,7,FALSE)),IF($X$1=12,(VLOOKUP(B276,'X12'!$B:$AP,7,FALSE)),IF($X$1=13,(VLOOKUP(B276,'X13'!$B:$AP,7,FALSE)),"B")))))))))))))))</f>
        <v xml:space="preserve"> </v>
      </c>
      <c r="F276" s="182" t="str">
        <f ca="1">IF(ISERROR(IF((IF($X$1=1,(VLOOKUP(B276,'X1'!$B:$AO,6,FALSE)),(IF($X$1=2,(VLOOKUP(B276,'X2'!$B:$AO,6,FALSE)),(IF($X$1=3,(VLOOKUP(B276,'X3'!$B:$AO,6,FALSE)),(IF($X$1=4,(VLOOKUP(B276,'X4'!$B:$AO,6,FALSE)),(IF($X$1=5,(VLOOKUP(B276,'X5'!$B:$AO,6,FALSE)),(IF($X$1=6,(VLOOKUP(B276,'X6'!$B:$AO,6,FALSE)),(IF($X$1=7,(VLOOKUP(B276,'X7'!$B:$AO,6,FALSE)),(IF($X$1=8,(VLOOKUP(B276,'X8'!$B:$AO,6,FALSE)),(IF($X$1=9,(VLOOKUP(B276,'X9'!$B:$AO,6,FALSE)),(IF($X$1=10,(VLOOKUP(B276,'X10'!$B:$AO,6,FALSE)),(IF($X$1=11,(VLOOKUP(B276,'X11'!$B:$AO,6,FALSE)),(IF($X$1=12,(VLOOKUP(B276,'X12'!$B:$AO,6,FALSE)),(VLOOKUP(B276,'X13'!$B:$AO,6,FALSE))))))))))))))))))))))))))=$V$1," ",(IF($X$1=1,(VLOOKUP(B276,'X1'!$B:$AO,6,FALSE)),(IF($X$1=2,(VLOOKUP(B276,'X2'!$B:$AO,6,FALSE)),(IF($X$1=3,(VLOOKUP(B276,'X3'!$B:$AO,6,FALSE)),(IF($X$1=4,(VLOOKUP(B276,'X4'!$B:$AO,6,FALSE)),(IF($X$1=5,(VLOOKUP(B276,'X5'!$B:$AO,6,FALSE)),(IF($X$1=6,(VLOOKUP(B276,'X6'!$B:$AO,6,FALSE)),(IF($X$1=7,(VLOOKUP(B276,'X7'!$B:$AO,6,FALSE)),(IF($X$1=8,(VLOOKUP(B276,'X8'!$B:$AO,6,FALSE)),(IF($X$1=9,(VLOOKUP(B276,'X9'!$B:$AO,6,FALSE)),(IF($X$1=10,(VLOOKUP(B276,'X10'!$B:$AO,6,FALSE)),(IF($X$1=11,(VLOOKUP(B276,'X11'!$B:$AO,6,FALSE)),(IF($X$1=12,(VLOOKUP(B276,'X12'!$B:$AO,6,FALSE)),(VLOOKUP(B276,'X13'!$B:$AO,6,FALSE))))))))))))))))))))))))))))=TRUE," ",(IF((IF($X$1=1,(VLOOKUP(B276,'X1'!$B:$AO,6,FALSE)),(IF($X$1=2,(VLOOKUP(B276,'X2'!$B:$AO,6,FALSE)),(IF($X$1=3,(VLOOKUP(B276,'X3'!$B:$AO,6,FALSE)),(IF($X$1=4,(VLOOKUP(B276,'X4'!$B:$AO,6,FALSE)),(IF($X$1=5,(VLOOKUP(B276,'X5'!$B:$AO,6,FALSE)),(IF($X$1=6,(VLOOKUP(B276,'X6'!$B:$AO,6,FALSE)),(IF($X$1=7,(VLOOKUP(B276,'X7'!$B:$AO,6,FALSE)),(IF($X$1=8,(VLOOKUP(B276,'X8'!$B:$AO,6,FALSE)),(IF($X$1=9,(VLOOKUP(B276,'X9'!$B:$AO,6,FALSE)),(IF($X$1=10,(VLOOKUP(B276,'X10'!$B:$AO,6,FALSE)),(IF($X$1=11,(VLOOKUP(B276,'X11'!$B:$AO,6,FALSE)),(IF($X$1=12,(VLOOKUP(B276,'X12'!$B:$AO,6,FALSE)),(VLOOKUP(B276,'X13'!$B:$AO,6,FALSE))))))))))))))))))))))))))=$V$1," ",(IF($X$1=1,(VLOOKUP(B276,'X1'!$B:$AO,6,FALSE)),(IF($X$1=2,(VLOOKUP(B276,'X2'!$B:$AO,6,FALSE)),(IF($X$1=3,(VLOOKUP(B276,'X3'!$B:$AO,6,FALSE)),(IF($X$1=4,(VLOOKUP(B276,'X4'!$B:$AO,6,FALSE)),(IF($X$1=5,(VLOOKUP(B276,'X5'!$B:$AO,6,FALSE)),(IF($X$1=6,(VLOOKUP(B276,'X6'!$B:$AO,6,FALSE)),(IF($X$1=7,(VLOOKUP(B276,'X7'!$B:$AO,6,FALSE)),(IF($X$1=8,(VLOOKUP(B276,'X8'!$B:$AO,6,FALSE)),(IF($X$1=9,(VLOOKUP(B276,'X9'!$B:$AO,6,FALSE)),(IF($X$1=10,(VLOOKUP(B276,'X10'!$B:$AO,6,FALSE)),(IF($X$1=11,(VLOOKUP(B276,'X11'!$B:$AO,6,FALSE)),(IF($X$1=12,(VLOOKUP(B276,'X12'!$B:$AO,6,FALSE)),(VLOOKUP(B276,'X13'!$B:$AO,6,FALSE)))))))))))))))))))))))))))))</f>
        <v xml:space="preserve"> </v>
      </c>
      <c r="G276" s="182" t="str">
        <f ca="1">IF(ISERROR(IF($X$1=1,(VLOOKUP(B276,'X1'!$B:$AZ,44,FALSE)),IF($X$1=2,(VLOOKUP(B276,'X2'!$B:$AZ,44,FALSE)),IF($X$1=3,(VLOOKUP(B276,'X3'!$B:$AZ,44,FALSE)),IF($X$1=4,(VLOOKUP(B276,'X4'!$B:$AZ,44,FALSE)),IF($X$1=5,(VLOOKUP(B276,'X5'!$B:$AZ,44,FALSE)),IF($X$1=6,(VLOOKUP(B276,'X6'!$B:$AZ,44,FALSE)),IF($X$1=7,(VLOOKUP(B276,'X7'!$B:$AZ,44,FALSE)),IF($X$1=8,(VLOOKUP(B276,'X8'!$B:$AZ,44,FALSE)),IF($X$1=9,(VLOOKUP(B276,'X9'!$B:$AZ,44,FALSE)),IF($X$1=10,(VLOOKUP(B276,'X10'!$B:$AZ,44,FALSE)),IF($X$1=11,(VLOOKUP(B276,'X11'!$B:$AZ,44,FALSE)),IF($X$1=12,(VLOOKUP(B276,'X12'!$B:$AZ,44,FALSE)),IF($X$1=13,(VLOOKUP(B276,'X13'!$B:$AZ,44,FALSE)),"B"))))))))))))))=TRUE," ",(IF($X$1=1,(VLOOKUP(B276,'X1'!$B:$AZ,44,FALSE)),IF($X$1=2,(VLOOKUP(B276,'X2'!$B:$AZ,44,FALSE)),IF($X$1=3,(VLOOKUP(B276,'X3'!$B:$AZ,44,FALSE)),IF($X$1=4,(VLOOKUP(B276,'X4'!$B:$AZ,44,FALSE)),IF($X$1=5,(VLOOKUP(B276,'X5'!$B:$AZ,44,FALSE)),IF($X$1=6,(VLOOKUP(B276,'X6'!$B:$AZ,44,FALSE)),IF($X$1=7,(VLOOKUP(B276,'X7'!$B:$AZ,44,FALSE)),IF($X$1=8,(VLOOKUP(B276,'X8'!$B:$AZ,44,FALSE)),IF($X$1=9,(VLOOKUP(B276,'X9'!$B:$AZ,44,FALSE)),IF($X$1=10,(VLOOKUP(B276,'X10'!$B:$AZ,44,FALSE)),IF($X$1=11,(VLOOKUP(B276,'X11'!$B:$AZ,44,FALSE)),IF($X$1=12,(VLOOKUP(B276,'X12'!$B:$AZ,44,FALSE)),IF($X$1=13,(VLOOKUP(B276,'X13'!$B:$AZ,44,FALSE)),"B")))))))))))))))</f>
        <v xml:space="preserve"> </v>
      </c>
      <c r="H276" s="182" t="str">
        <f ca="1">IF(ISERROR(IF($X$1=1,(VLOOKUP(B276,'X1'!$B:$AZ,8,FALSE)),IF($X$1=2,(VLOOKUP(B276,'X2'!$B:$AZ,8,FALSE)),IF($X$1=3,(VLOOKUP(B276,'X3'!$B:$AZ,8,FALSE)),IF($X$1=4,(VLOOKUP(B276,'X4'!$B:$AZ,8,FALSE)),IF($X$1=5,(VLOOKUP(B276,'X5'!$B:$AZ,8,FALSE)),IF($X$1=6,(VLOOKUP(B276,'X6'!$B:$AZ,8,FALSE)),IF($X$1=7,(VLOOKUP(B276,'X7'!$B:$AZ,8,FALSE)),IF($X$1=8,(VLOOKUP(B276,'X8'!$B:$AZ,8,FALSE)),IF($X$1=9,(VLOOKUP(B276,'X9'!$B:$AZ,8,FALSE)),IF($X$1=10,(VLOOKUP(B276,'X10'!$B:$AZ,8,FALSE)),IF($X$1=11,(VLOOKUP(B276,'X11'!$B:$AZ,8,FALSE)),IF($X$1=12,(VLOOKUP(B276,'X12'!$B:$AZ,8,FALSE)),IF($X$1=13,(VLOOKUP(B276,'X13'!$B:$AZ,8,FALSE)),"B"))))))))))))))=TRUE," ",(IF($X$1=1,(VLOOKUP(B276,'X1'!$B:$AZ,8,FALSE)),IF($X$1=2,(VLOOKUP(B276,'X2'!$B:$AZ,8,FALSE)),IF($X$1=3,(VLOOKUP(B276,'X3'!$B:$AZ,8,FALSE)),IF($X$1=4,(VLOOKUP(B276,'X4'!$B:$AZ,8,FALSE)),IF($X$1=5,(VLOOKUP(B276,'X5'!$B:$AZ,8,FALSE)),IF($X$1=6,(VLOOKUP(B276,'X6'!$B:$AZ,8,FALSE)),IF($X$1=7,(VLOOKUP(B276,'X7'!$B:$AZ,8,FALSE)),IF($X$1=8,(VLOOKUP(B276,'X8'!$B:$AZ,8,FALSE)),IF($X$1=9,(VLOOKUP(B276,'X9'!$B:$AZ,8,FALSE)),IF($X$1=10,(VLOOKUP(B276,'X10'!$B:$AZ,8,FALSE)),IF($X$1=11,(VLOOKUP(B276,'X11'!$B:$AZ,8,FALSE)),IF($X$1=12,(VLOOKUP(B276,'X12'!$B:$AZ,8,FALSE)),IF($X$1=13,(VLOOKUP(B276,'X13'!$B:$AZ,8,FALSE)),"B")))))))))))))))</f>
        <v xml:space="preserve"> </v>
      </c>
      <c r="I276" s="183" t="str">
        <f ca="1">IF(ISERROR(IF($X$1=1,(VLOOKUP(B276,'X1'!$B:$AZ,2,FALSE)),IF($X$1=2,(VLOOKUP(B276,'X2'!$B:$AZ,2,FALSE)),IF($X$1=3,(VLOOKUP(B276,'X3'!$B:$AZ,2,FALSE)),IF($X$1=4,(VLOOKUP(B276,'X4'!$B:$AZ,2,FALSE)),IF($X$1=5,(VLOOKUP(B276,'X5'!$B:$AZ,2,FALSE)),IF($X$1=6,(VLOOKUP(B276,'X6'!$B:$AZ,2,FALSE)),IF($X$1=7,(VLOOKUP(B276,'X7'!$B:$AZ,2,FALSE)),IF($X$1=8,(VLOOKUP(B276,'X8'!$B:$AZ,2,FALSE)),IF($X$1=9,(VLOOKUP(B276,'X9'!$B:$AZ,2,FALSE)),IF($X$1=10,(VLOOKUP(B276,'X10'!$B:$AZ,2,FALSE)),IF($X$1=11,(VLOOKUP(B276,'X11'!$B:$AZ,2,FALSE)),IF($X$1=12,(VLOOKUP(B276,'X12'!$B:$AZ,2,FALSE)),IF($X$1=13,(VLOOKUP(B276,'X13'!$B:$AZ,2,FALSE)),"B"))))))))))))))=TRUE," ",(IF($X$1=1,(VLOOKUP(B276,'X1'!$B:$AZ,2,FALSE)),IF($X$1=2,(VLOOKUP(B276,'X2'!$B:$AZ,2,FALSE)),IF($X$1=3,(VLOOKUP(B276,'X3'!$B:$AZ,2,FALSE)),IF($X$1=4,(VLOOKUP(B276,'X4'!$B:$AZ,2,FALSE)),IF($X$1=5,(VLOOKUP(B276,'X5'!$B:$AZ,2,FALSE)),IF($X$1=6,(VLOOKUP(B276,'X6'!$B:$AZ,2,FALSE)),IF($X$1=7,(VLOOKUP(B276,'X7'!$B:$AZ,2,FALSE)),IF($X$1=8,(VLOOKUP(B276,'X8'!$B:$AZ,2,FALSE)),IF($X$1=9,(VLOOKUP(B276,'X9'!$B:$AZ,2,FALSE)),IF($X$1=10,(VLOOKUP(B276,'X10'!$B:$AZ,2,FALSE)),IF($X$1=11,(VLOOKUP(B276,'X11'!$B:$AZ,2,FALSE)),IF($X$1=12,(VLOOKUP(B276,'X12'!$B:$AZ,2,FALSE)),IF($X$1=13,(VLOOKUP(B276,'X13'!$B:$AZ,2,FALSE)),"B")))))))))))))))</f>
        <v xml:space="preserve"> </v>
      </c>
      <c r="J276" s="183" t="str">
        <f ca="1">IF(ISERROR(IF($X$1=1,(VLOOKUP(B276,'X1'!$B:$AZ,3,FALSE)),IF($X$1=2,(VLOOKUP(B276,'X2'!$B:$AZ,3,FALSE)),IF($X$1=3,(VLOOKUP(B276,'X3'!$B:$AZ,3,FALSE)),IF($X$1=4,(VLOOKUP(B276,'X4'!$B:$AZ,3,FALSE)),IF($X$1=5,(VLOOKUP(B276,'X5'!$B:$AZ,3,FALSE)),IF($X$1=6,(VLOOKUP(B276,'X6'!$B:$AZ,3,FALSE)),IF($X$1=7,(VLOOKUP(B276,'X7'!$B:$AZ,3,FALSE)),IF($X$1=8,(VLOOKUP(B276,'X8'!$B:$AZ,3,FALSE)),IF($X$1=9,(VLOOKUP(B276,'X9'!$B:$AZ,3,FALSE)),IF($X$1=10,(VLOOKUP(B276,'X10'!$B:$AZ,3,FALSE)),IF($X$1=11,(VLOOKUP(B276,'X11'!$B:$AZ,3,FALSE)),IF($X$1=12,(VLOOKUP(B276,'X12'!$B:$AZ,3,FALSE)),IF($X$1=13,(VLOOKUP(B276,'X13'!$B:$AZ,3,FALSE)),"B"))))))))))))))=TRUE," ",(IF($X$1=1,(VLOOKUP(B276,'X1'!$B:$AZ,3,FALSE)),IF($X$1=2,(VLOOKUP(B276,'X2'!$B:$AZ,3,FALSE)),IF($X$1=3,(VLOOKUP(B276,'X3'!$B:$AZ,3,FALSE)),IF($X$1=4,(VLOOKUP(B276,'X4'!$B:$AZ,3,FALSE)),IF($X$1=5,(VLOOKUP(B276,'X5'!$B:$AZ,3,FALSE)),IF($X$1=6,(VLOOKUP(B276,'X6'!$B:$AZ,3,FALSE)),IF($X$1=7,(VLOOKUP(B276,'X7'!$B:$AZ,3,FALSE)),IF($X$1=8,(VLOOKUP(B276,'X8'!$B:$AZ,3,FALSE)),IF($X$1=9,(VLOOKUP(B276,'X9'!$B:$AZ,3,FALSE)),IF($X$1=10,(VLOOKUP(B276,'X10'!$B:$AZ,3,FALSE)),IF($X$1=11,(VLOOKUP(B276,'X11'!$B:$AZ,3,FALSE)),IF($X$1=12,(VLOOKUP(B276,'X12'!$B:$AZ,3,FALSE)),IF($X$1=13,(VLOOKUP(B276,'X13'!$B:$AZ,3,FALSE)),"B")))))))))))))))</f>
        <v xml:space="preserve"> </v>
      </c>
      <c r="K276" s="183" t="str">
        <f ca="1">IF(ISERROR(IF($X$1=1,(VLOOKUP(B276,'X1'!$B:$AZ,5,FALSE)),IF($X$1=2,(VLOOKUP(B276,'X2'!$B:$AZ,5,FALSE)),IF($X$1=3,(VLOOKUP(B276,'X3'!$B:$AZ,5,FALSE)),IF($X$1=4,(VLOOKUP(B276,'X4'!$B:$AZ,5,FALSE)),IF($X$1=5,(VLOOKUP(B276,'X5'!$B:$AZ,5,FALSE)),IF($X$1=6,(VLOOKUP(B276,'X6'!$B:$AZ,5,FALSE)),IF($X$1=7,(VLOOKUP(B276,'X7'!$B:$AZ,5,FALSE)),IF($X$1=8,(VLOOKUP(B276,'X8'!$B:$AZ,5,FALSE)),IF($X$1=9,(VLOOKUP(B276,'X9'!$B:$AZ,5,FALSE)),IF($X$1=10,(VLOOKUP(B276,'X10'!$B:$AZ,5,FALSE)),IF($X$1=11,(VLOOKUP(B276,'X11'!$B:$AZ,5,FALSE)),IF($X$1=12,(VLOOKUP(B276,'X12'!$B:$AZ,5,FALSE)),IF($X$1=13,(VLOOKUP(B276,'X13'!$B:$AZ,5,FALSE)),"B"))))))))))))))=TRUE," ",(IF($X$1=1,(VLOOKUP(B276,'X1'!$B:$AZ,5,FALSE)),IF($X$1=2,(VLOOKUP(B276,'X2'!$B:$AZ,5,FALSE)),IF($X$1=3,(VLOOKUP(B276,'X3'!$B:$AZ,5,FALSE)),IF($X$1=4,(VLOOKUP(B276,'X4'!$B:$AZ,5,FALSE)),IF($X$1=5,(VLOOKUP(B276,'X5'!$B:$AZ,5,FALSE)),IF($X$1=6,(VLOOKUP(B276,'X6'!$B:$AZ,5,FALSE)),IF($X$1=7,(VLOOKUP(B276,'X7'!$B:$AZ,5,FALSE)),IF($X$1=8,(VLOOKUP(B276,'X8'!$B:$AZ,5,FALSE)),IF($X$1=9,(VLOOKUP(B276,'X9'!$B:$AZ,5,FALSE)),IF($X$1=10,(VLOOKUP(B276,'X10'!$B:$AZ,5,FALSE)),IF($X$1=11,(VLOOKUP(B276,'X11'!$B:$AZ,5,FALSE)),IF($X$1=12,(VLOOKUP(B276,'X12'!$B:$AZ,5,FALSE)),IF($X$1=13,(VLOOKUP(B276,'X13'!$B:$AZ,5,FALSE)),"B")))))))))))))))</f>
        <v xml:space="preserve"> </v>
      </c>
      <c r="L276" s="184" t="str">
        <f ca="1">IF(ISERROR(IF($X$1=1,(VLOOKUP(B276,'X1'!$B:$AZ,9,FALSE)),IF($X$1=2,(VLOOKUP(B276,'X2'!$B:$AZ,9,FALSE)),IF($X$1=3,(VLOOKUP(B276,'X3'!$B:$AZ,9,FALSE)),IF($X$1=4,(VLOOKUP(B276,'X4'!$B:$AZ,9,FALSE)),IF($X$1=5,(VLOOKUP(B276,'X5'!$B:$AZ,9,FALSE)),IF($X$1=6,(VLOOKUP(B276,'X6'!$B:$AZ,9,FALSE)),IF($X$1=7,(VLOOKUP(B276,'X7'!$B:$AZ,9,FALSE)),IF($X$1=8,(VLOOKUP(B276,'X8'!$B:$AZ,9,FALSE)),IF($X$1=9,(VLOOKUP(B276,'X9'!$B:$AZ,9,FALSE)),IF($X$1=10,(VLOOKUP(B276,'X10'!$B:$AZ,9,FALSE)),IF($X$1=11,(VLOOKUP(B276,'X11'!$B:$AZ,9,FALSE)),IF($X$1=12,(VLOOKUP(B276,'X12'!$B:$AZ,9,FALSE)),IF($X$1=13,(VLOOKUP(B276,'X13'!$B:$AZ,9,FALSE)),"B"))))))))))))))=TRUE," ",(IF($X$1=1,(VLOOKUP(B276,'X1'!$B:$AZ,9,FALSE)),IF($X$1=2,(VLOOKUP(B276,'X2'!$B:$AZ,9,FALSE)),IF($X$1=3,(VLOOKUP(B276,'X3'!$B:$AZ,9,FALSE)),IF($X$1=4,(VLOOKUP(B276,'X4'!$B:$AZ,9,FALSE)),IF($X$1=5,(VLOOKUP(B276,'X5'!$B:$AZ,9,FALSE)),IF($X$1=6,(VLOOKUP(B276,'X6'!$B:$AZ,9,FALSE)),IF($X$1=7,(VLOOKUP(B276,'X7'!$B:$AZ,9,FALSE)),IF($X$1=8,(VLOOKUP(B276,'X8'!$B:$AZ,9,FALSE)),IF($X$1=9,(VLOOKUP(B276,'X9'!$B:$AZ,9,FALSE)),IF($X$1=10,(VLOOKUP(B276,'X10'!$B:$AZ,9,FALSE)),IF($X$1=11,(VLOOKUP(B276,'X11'!$B:$AZ,9,FALSE)),IF($X$1=12,(VLOOKUP(B276,'X12'!$B:$AZ,9,FALSE)),IF($X$1=13,(VLOOKUP(B276,'X13'!$B:$AZ,9,FALSE)),"B")))))))))))))))</f>
        <v xml:space="preserve"> </v>
      </c>
      <c r="M276" s="184" t="str">
        <f ca="1">IF(ISERROR(IF($X$1=1,(VLOOKUP(B276,'X1'!$B:$AZ,10,FALSE)),IF($X$1=2,(VLOOKUP(B276,'X2'!$B:$AZ,10,FALSE)),IF($X$1=3,(VLOOKUP(B276,'X3'!$B:$AZ,10,FALSE)),IF($X$1=4,(VLOOKUP(B276,'X4'!$B:$AZ,10,FALSE)),IF($X$1=5,(VLOOKUP(B276,'X5'!$B:$AZ,10,FALSE)),IF($X$1=6,(VLOOKUP(B276,'X6'!$B:$AZ,10,FALSE)),IF($X$1=7,(VLOOKUP(B276,'X7'!$B:$AZ,10,FALSE)),IF($X$1=8,(VLOOKUP(B276,'X8'!$B:$AZ,10,FALSE)),IF($X$1=9,(VLOOKUP(B276,'X9'!$B:$AZ,10,FALSE)),IF($X$1=10,(VLOOKUP(B276,'X10'!$B:$AZ,10,FALSE)),IF($X$1=11,(VLOOKUP(B276,'X11'!$B:$AZ,10,FALSE)),IF($X$1=12,(VLOOKUP(B276,'X12'!$B:$AZ,10,FALSE)),IF($X$1=13,(VLOOKUP(B276,'X13'!$B:$AZ,10,FALSE)),"B"))))))))))))))=TRUE," ",(IF($X$1=1,(VLOOKUP(B276,'X1'!$B:$AZ,10,FALSE)),IF($X$1=2,(VLOOKUP(B276,'X2'!$B:$AZ,10,FALSE)),IF($X$1=3,(VLOOKUP(B276,'X3'!$B:$AZ,10,FALSE)),IF($X$1=4,(VLOOKUP(B276,'X4'!$B:$AZ,10,FALSE)),IF($X$1=5,(VLOOKUP(B276,'X5'!$B:$AZ,10,FALSE)),IF($X$1=6,(VLOOKUP(B276,'X6'!$B:$AZ,10,FALSE)),IF($X$1=7,(VLOOKUP(B276,'X7'!$B:$AZ,10,FALSE)),IF($X$1=8,(VLOOKUP(B276,'X8'!$B:$AZ,10,FALSE)),IF($X$1=9,(VLOOKUP(B276,'X9'!$B:$AZ,10,FALSE)),IF($X$1=10,(VLOOKUP(B276,'X10'!$B:$AZ,10,FALSE)),IF($X$1=11,(VLOOKUP(B276,'X11'!$B:$AZ,10,FALSE)),IF($X$1=12,(VLOOKUP(B276,'X12'!$B:$AZ,10,FALSE)),IF($X$1=13,(VLOOKUP(B276,'X13'!$B:$AZ,10,FALSE)),"B")))))))))))))))</f>
        <v xml:space="preserve"> </v>
      </c>
      <c r="N276" s="185" t="str">
        <f ca="1">IF(ISERROR(IF($X$1=1,(VLOOKUP(B276,'X1'!$B:$AZ,45,FALSE)),IF($X$1=2,(VLOOKUP(B276,'X2'!$B:$AZ,45,FALSE)),IF($X$1=3,(VLOOKUP(B276,'X3'!$B:$AZ,45,FALSE)),IF($X$1=4,(VLOOKUP(B276,'X4'!$B:$AZ,45,FALSE)),IF($X$1=5,(VLOOKUP(B276,'X5'!$B:$AZ,45,FALSE)),IF($X$1=6,(VLOOKUP(B276,'X6'!$B:$AZ,45,FALSE)),IF($X$1=7,(VLOOKUP(B276,'X7'!$B:$AZ,45,FALSE)),IF($X$1=8,(VLOOKUP(B276,'X8'!$B:$AZ,45,FALSE)),IF($X$1=9,(VLOOKUP(B276,'X9'!$B:$AZ,45,FALSE)),IF($X$1=10,(VLOOKUP(B276,'X10'!$B:$AZ,45,FALSE)),IF($X$1=11,(VLOOKUP(B276,'X11'!$B:$AZ,45,FALSE)),IF($X$1=12,(VLOOKUP(B276,'X12'!$B:$AZ,45,FALSE)),IF($X$1=13,(VLOOKUP(B276,'X13'!$B:$AZ,45,FALSE)),"B"))))))))))))))=TRUE," ",(IF($X$1=1,(VLOOKUP(B276,'X1'!$B:$AZ,45,FALSE)),IF($X$1=2,(VLOOKUP(B276,'X2'!$B:$AZ,45,FALSE)),IF($X$1=3,(VLOOKUP(B276,'X3'!$B:$AZ,45,FALSE)),IF($X$1=4,(VLOOKUP(B276,'X4'!$B:$AZ,45,FALSE)),IF($X$1=5,(VLOOKUP(B276,'X5'!$B:$AZ,45,FALSE)),IF($X$1=6,(VLOOKUP(B276,'X6'!$B:$AZ,45,FALSE)),IF($X$1=7,(VLOOKUP(B276,'X7'!$B:$AZ,45,FALSE)),IF($X$1=8,(VLOOKUP(B276,'X8'!$B:$AZ,45,FALSE)),IF($X$1=9,(VLOOKUP(B276,'X9'!$B:$AZ,45,FALSE)),IF($X$1=10,(VLOOKUP(B276,'X10'!$B:$AZ,45,FALSE)),IF($X$1=11,(VLOOKUP(B276,'X11'!$B:$AZ,45,FALSE)),IF($X$1=12,(VLOOKUP(B276,'X12'!$B:$AZ,45,FALSE)),IF($X$1=13,(VLOOKUP(B276,'X13'!$B:$AZ,45,FALSE)),"B")))))))))))))))</f>
        <v xml:space="preserve"> </v>
      </c>
      <c r="O276" s="184" t="str">
        <f ca="1">IF(ISERROR(IF($X$1=1,(VLOOKUP(B276,'X1'!$B:$AZ,11,FALSE)),IF($X$1=2,(VLOOKUP(B276,'X2'!$B:$AZ,11,FALSE)),IF($X$1=3,(VLOOKUP(B276,'X3'!$B:$AZ,11,FALSE)),IF($X$1=4,(VLOOKUP(B276,'X4'!$B:$AZ,11,FALSE)),IF($X$1=5,(VLOOKUP(B276,'X5'!$B:$AZ,11,FALSE)),IF($X$1=6,(VLOOKUP(B276,'X6'!$B:$AZ,11,FALSE)),IF($X$1=7,(VLOOKUP(B276,'X7'!$B:$AZ,11,FALSE)),IF($X$1=8,(VLOOKUP(B276,'X8'!$B:$AZ,11,FALSE)),IF($X$1=9,(VLOOKUP(B276,'X9'!$B:$AZ,11,FALSE)),IF($X$1=10,(VLOOKUP(B276,'X10'!$B:$AZ,11,FALSE)),IF($X$1=11,(VLOOKUP(B276,'X11'!$B:$AZ,11,FALSE)),IF($X$1=12,(VLOOKUP(B276,'X12'!$B:$AZ,11,FALSE)),IF($X$1=13,(VLOOKUP(B276,'X13'!$B:$AZ,11,FALSE)),"B"))))))))))))))=TRUE," ",(IF($X$1=1,(VLOOKUP(B276,'X1'!$B:$AZ,11,FALSE)),IF($X$1=2,(VLOOKUP(B276,'X2'!$B:$AZ,11,FALSE)),IF($X$1=3,(VLOOKUP(B276,'X3'!$B:$AZ,11,FALSE)),IF($X$1=4,(VLOOKUP(B276,'X4'!$B:$AZ,11,FALSE)),IF($X$1=5,(VLOOKUP(B276,'X5'!$B:$AZ,11,FALSE)),IF($X$1=6,(VLOOKUP(B276,'X6'!$B:$AZ,11,FALSE)),IF($X$1=7,(VLOOKUP(B276,'X7'!$B:$AZ,11,FALSE)),IF($X$1=8,(VLOOKUP(B276,'X8'!$B:$AZ,11,FALSE)),IF($X$1=9,(VLOOKUP(B276,'X9'!$B:$AZ,11,FALSE)),IF($X$1=10,(VLOOKUP(B276,'X10'!$B:$AZ,11,FALSE)),IF($X$1=11,(VLOOKUP(B276,'X11'!$B:$AZ,11,FALSE)),IF($X$1=12,(VLOOKUP(B276,'X12'!$B:$AZ,11,FALSE)),IF($X$1=13,(VLOOKUP(B276,'X13'!$B:$AZ,11,FALSE)),"B")))))))))))))))</f>
        <v xml:space="preserve"> </v>
      </c>
      <c r="P276" s="184" t="str">
        <f ca="1">IF(ISERROR(IF($X$1=1,(VLOOKUP(B276,'X1'!$B:$AZ,12,FALSE)),IF($X$1=2,(VLOOKUP(B276,'X2'!$B:$AZ,12,FALSE)),IF($X$1=3,(VLOOKUP(B276,'X3'!$B:$AZ,12,FALSE)),IF($X$1=4,(VLOOKUP(B276,'X4'!$B:$AZ,12,FALSE)),IF($X$1=5,(VLOOKUP(B276,'X5'!$B:$AZ,12,FALSE)),IF($X$1=6,(VLOOKUP(B276,'X6'!$B:$AZ,12,FALSE)),IF($X$1=7,(VLOOKUP(B276,'X7'!$B:$AZ,12,FALSE)),IF($X$1=8,(VLOOKUP(B276,'X8'!$B:$AZ,12,FALSE)),IF($X$1=9,(VLOOKUP(B276,'X9'!$B:$AZ,12,FALSE)),IF($X$1=10,(VLOOKUP(B276,'X10'!$B:$AZ,12,FALSE)),IF($X$1=11,(VLOOKUP(B276,'X11'!$B:$AZ,12,FALSE)),IF($X$1=12,(VLOOKUP(B276,'X12'!$B:$AZ,12,FALSE)),IF($X$1=13,(VLOOKUP(B276,'X13'!$B:$AZ,12,FALSE)),"B"))))))))))))))=TRUE," ",(IF($X$1=1,(VLOOKUP(B276,'X1'!$B:$AZ,12,FALSE)),IF($X$1=2,(VLOOKUP(B276,'X2'!$B:$AZ,12,FALSE)),IF($X$1=3,(VLOOKUP(B276,'X3'!$B:$AZ,12,FALSE)),IF($X$1=4,(VLOOKUP(B276,'X4'!$B:$AZ,12,FALSE)),IF($X$1=5,(VLOOKUP(B276,'X5'!$B:$AZ,12,FALSE)),IF($X$1=6,(VLOOKUP(B276,'X6'!$B:$AZ,12,FALSE)),IF($X$1=7,(VLOOKUP(B276,'X7'!$B:$AZ,12,FALSE)),IF($X$1=8,(VLOOKUP(B276,'X8'!$B:$AZ,12,FALSE)),IF($X$1=9,(VLOOKUP(B276,'X9'!$B:$AZ,12,FALSE)),IF($X$1=10,(VLOOKUP(B276,'X10'!$B:$AZ,12,FALSE)),IF($X$1=11,(VLOOKUP(B276,'X11'!$B:$AZ,12,FALSE)),IF($X$1=12,(VLOOKUP(B276,'X12'!$B:$AZ,12,FALSE)),IF($X$1=13,(VLOOKUP(B276,'X13'!$B:$AZ,12,FALSE)),"B")))))))))))))))</f>
        <v xml:space="preserve"> </v>
      </c>
      <c r="Q276" s="185" t="str">
        <f ca="1">IF(ISERROR(IF($X$1=1,(VLOOKUP(B276,'X1'!$B:$AZ,46,FALSE)),IF($X$1=2,(VLOOKUP(B276,'X2'!$B:$AZ,46,FALSE)),IF($X$1=3,(VLOOKUP(B276,'X3'!$B:$AZ,46,FALSE)),IF($X$1=4,(VLOOKUP(B276,'X4'!$B:$AZ,46,FALSE)),IF($X$1=5,(VLOOKUP(B276,'X5'!$B:$AZ,46,FALSE)),IF($X$1=6,(VLOOKUP(B276,'X6'!$B:$AZ,46,FALSE)),IF($X$1=7,(VLOOKUP(B276,'X7'!$B:$AZ,46,FALSE)),IF($X$1=8,(VLOOKUP(B276,'X8'!$B:$AZ,46,FALSE)),IF($X$1=9,(VLOOKUP(B276,'X9'!$B:$AZ,46,FALSE)),IF($X$1=10,(VLOOKUP(B276,'X10'!$B:$AZ,46,FALSE)),IF($X$1=11,(VLOOKUP(B276,'X11'!$B:$AZ,46,FALSE)),IF($X$1=12,(VLOOKUP(B276,'X12'!$B:$AZ,46,FALSE)),IF($X$1=13,(VLOOKUP(B276,'X13'!$B:$AZ,46,FALSE)),"B"))))))))))))))=TRUE," ",(IF($X$1=1,(VLOOKUP(B276,'X1'!$B:$AZ,46,FALSE)),IF($X$1=2,(VLOOKUP(B276,'X2'!$B:$AZ,46,FALSE)),IF($X$1=3,(VLOOKUP(B276,'X3'!$B:$AZ,46,FALSE)),IF($X$1=4,(VLOOKUP(B276,'X4'!$B:$AZ,46,FALSE)),IF($X$1=5,(VLOOKUP(B276,'X5'!$B:$AZ,46,FALSE)),IF($X$1=6,(VLOOKUP(B276,'X6'!$B:$AZ,46,FALSE)),IF($X$1=7,(VLOOKUP(B276,'X7'!$B:$AZ,46,FALSE)),IF($X$1=8,(VLOOKUP(B276,'X8'!$B:$AZ,46,FALSE)),IF($X$1=9,(VLOOKUP(B276,'X9'!$B:$AZ,46,FALSE)),IF($X$1=10,(VLOOKUP(B276,'X10'!$B:$AZ,46,FALSE)),IF($X$1=11,(VLOOKUP(B276,'X11'!$B:$AZ,46,FALSE)),IF($X$1=12,(VLOOKUP(B276,'X12'!$B:$AZ,46,FALSE)),IF($X$1=13,(VLOOKUP(B276,'X13'!$B:$AZ,46,FALSE)),"B")))))))))))))))</f>
        <v xml:space="preserve"> </v>
      </c>
      <c r="R276" s="185" t="str">
        <f ca="1">IF(ISERROR(IF($X$1=1,(VLOOKUP(B276,'X1'!$B:$AZ,15,FALSE)),IF($X$1=2,(VLOOKUP(B276,'X2'!$B:$AZ,15,FALSE)),IF($X$1=3,(VLOOKUP(B276,'X3'!$B:$AZ,15,FALSE)),IF($X$1=4,(VLOOKUP(B276,'X4'!$B:$AZ,15,FALSE)),IF($X$1=5,(VLOOKUP(B276,'X5'!$B:$AZ,15,FALSE)),IF($X$1=6,(VLOOKUP(B276,'X6'!$B:$AZ,15,FALSE)),IF($X$1=7,(VLOOKUP(B276,'X7'!$B:$AZ,15,FALSE)),IF($X$1=8,(VLOOKUP(B276,'X8'!$B:$AZ,15,FALSE)),IF($X$1=9,(VLOOKUP(B276,'X9'!$B:$AZ,15,FALSE)),IF($X$1=10,(VLOOKUP(B276,'X10'!$B:$AZ,15,FALSE)),IF($X$1=11,(VLOOKUP(B276,'X11'!$B:$AZ,15,FALSE)),IF($X$1=12,(VLOOKUP(B276,'X12'!$B:$AZ,15,FALSE)),IF($X$1=13,(VLOOKUP(B276,'X13'!$B:$AZ,15,FALSE)),"B"))))))))))))))=TRUE," ",(IF($X$1=1,(VLOOKUP(B276,'X1'!$B:$AZ,15,FALSE)),IF($X$1=2,(VLOOKUP(B276,'X2'!$B:$AZ,15,FALSE)),IF($X$1=3,(VLOOKUP(B276,'X3'!$B:$AZ,15,FALSE)),IF($X$1=4,(VLOOKUP(B276,'X4'!$B:$AZ,15,FALSE)),IF($X$1=5,(VLOOKUP(B276,'X5'!$B:$AZ,15,FALSE)),IF($X$1=6,(VLOOKUP(B276,'X6'!$B:$AZ,15,FALSE)),IF($X$1=7,(VLOOKUP(B276,'X7'!$B:$AZ,15,FALSE)),IF($X$1=8,(VLOOKUP(B276,'X8'!$B:$AZ,15,FALSE)),IF($X$1=9,(VLOOKUP(B276,'X9'!$B:$AZ,15,FALSE)),IF($X$1=10,(VLOOKUP(B276,'X10'!$B:$AZ,15,FALSE)),IF($X$1=11,(VLOOKUP(B276,'X11'!$B:$AZ,15,FALSE)),IF($X$1=12,(VLOOKUP(B276,'X12'!$B:$AZ,15,FALSE)),IF($X$1=13,(VLOOKUP(B276,'X13'!$B:$AZ,15,FALSE)),"B")))))))))))))))</f>
        <v xml:space="preserve"> </v>
      </c>
      <c r="S276" s="185" t="str">
        <f ca="1">IF(ISERROR(IF((IF($X$1=1,(VLOOKUP(B276,'X1'!$B:$AZ,14,FALSE)),(IF($X$1=2,(VLOOKUP(B276,'X2'!$B:$AZ,14,FALSE)),(IF($X$1=3,(VLOOKUP(B276,'X3'!$B:$AZ,14,FALSE)),(IF($X$1=4,(VLOOKUP(B276,'X4'!$B:$AZ,14,FALSE)),(IF($X$1=5,(VLOOKUP(B276,'X5'!$B:$AZ,14,FALSE)),(IF($X$1=6,(VLOOKUP(B276,'X6'!$B:$AZ,14,FALSE)),(IF($X$1=7,(VLOOKUP(B276,'X7'!$B:$AZ,14,FALSE)),(IF($X$1=8,(VLOOKUP(B276,'X8'!$B:$AZ,14,FALSE)),(IF($X$1=9,(VLOOKUP(B276,'X9'!$B:$AZ,14,FALSE)),(IF($X$1=10,(VLOOKUP(B276,'X10'!$B:$AZ,14,FALSE)),(IF($X$1=11,(VLOOKUP(B276,'X11'!$B:$AZ,14,FALSE)),(IF($X$1=12,(VLOOKUP(B276,'X12'!$B:$AZ,14,FALSE)),(VLOOKUP(B276,'X13'!$B:$AZ,14,FALSE))))))))))))))))))))))))))=$V$1," ",(IF($X$1=1,(VLOOKUP(B276,'X1'!$B:$AZ,14,FALSE)),(IF($X$1=2,(VLOOKUP(B276,'X2'!$B:$AZ,14,FALSE)),(IF($X$1=3,(VLOOKUP(B276,'X3'!$B:$AZ,14,FALSE)),(IF($X$1=4,(VLOOKUP(B276,'X4'!$B:$AZ,14,FALSE)),(IF($X$1=5,(VLOOKUP(B276,'X5'!$B:$AZ,14,FALSE)),(IF($X$1=6,(VLOOKUP(B276,'X6'!$B:$AZ,14,FALSE)),(IF($X$1=7,(VLOOKUP(B276,'X7'!$B:$AZ,14,FALSE)),(IF($X$1=8,(VLOOKUP(B276,'X8'!$B:$AZ,14,FALSE)),(IF($X$1=9,(VLOOKUP(B276,'X9'!$B:$AZ,14,FALSE)),(IF($X$1=10,(VLOOKUP(B276,'X10'!$B:$AZ,14,FALSE)),(IF($X$1=11,(VLOOKUP(B276,'X11'!$B:$AZ,14,FALSE)),(IF($X$1=12,(VLOOKUP(B276,'X12'!$B:$AZ,14,FALSE)),(VLOOKUP(B276,'X13'!$B:$AZ,14,FALSE))))))))))))))))))))))))))))=TRUE," ",(IF((IF($X$1=1,(VLOOKUP(B276,'X1'!$B:$AZ,14,FALSE)),(IF($X$1=2,(VLOOKUP(B276,'X2'!$B:$AZ,14,FALSE)),(IF($X$1=3,(VLOOKUP(B276,'X3'!$B:$AZ,14,FALSE)),(IF($X$1=4,(VLOOKUP(B276,'X4'!$B:$AZ,14,FALSE)),(IF($X$1=5,(VLOOKUP(B276,'X5'!$B:$AZ,14,FALSE)),(IF($X$1=6,(VLOOKUP(B276,'X6'!$B:$AZ,14,FALSE)),(IF($X$1=7,(VLOOKUP(B276,'X7'!$B:$AZ,14,FALSE)),(IF($X$1=8,(VLOOKUP(B276,'X8'!$B:$AZ,14,FALSE)),(IF($X$1=9,(VLOOKUP(B276,'X9'!$B:$AZ,14,FALSE)),(IF($X$1=10,(VLOOKUP(B276,'X10'!$B:$AZ,14,FALSE)),(IF($X$1=11,(VLOOKUP(B276,'X11'!$B:$AZ,14,FALSE)),(IF($X$1=12,(VLOOKUP(B276,'X12'!$B:$AZ,14,FALSE)),(VLOOKUP(B276,'X13'!$B:$AZ,14,FALSE))))))))))))))))))))))))))=$V$1," ",(IF($X$1=1,(VLOOKUP(B276,'X1'!$B:$AZ,14,FALSE)),(IF($X$1=2,(VLOOKUP(B276,'X2'!$B:$AZ,14,FALSE)),(IF($X$1=3,(VLOOKUP(B276,'X3'!$B:$AZ,14,FALSE)),(IF($X$1=4,(VLOOKUP(B276,'X4'!$B:$AZ,14,FALSE)),(IF($X$1=5,(VLOOKUP(B276,'X5'!$B:$AZ,14,FALSE)),(IF($X$1=6,(VLOOKUP(B276,'X6'!$B:$AZ,14,FALSE)),(IF($X$1=7,(VLOOKUP(B276,'X7'!$B:$AZ,14,FALSE)),(IF($X$1=8,(VLOOKUP(B276,'X8'!$B:$AZ,14,FALSE)),(IF($X$1=9,(VLOOKUP(B276,'X9'!$B:$AZ,14,FALSE)),(IF($X$1=10,(VLOOKUP(B276,'X10'!$B:$AZ,14,FALSE)),(IF($X$1=11,(VLOOKUP(B276,'X11'!$B:$AZ,14,FALSE)),(IF($X$1=12,(VLOOKUP(B276,'X12'!$B:$AZ,14,FALSE)),(VLOOKUP(B276,'X13'!$B:$AZ,14,FALSE)))))))))))))))))))))))))))))</f>
        <v xml:space="preserve"> </v>
      </c>
    </row>
    <row r="277" spans="1:19" ht="14.1" customHeight="1" x14ac:dyDescent="0.2">
      <c r="A277" s="156" t="s">
        <v>1058</v>
      </c>
      <c r="B277" s="122" t="str">
        <f>IF(ISERROR(IF($U$16=1,(VLOOKUP(A277,$AC$89:$AH$125,2,FALSE)),IF((IF($X$1=1,'X1'!B236,(IF($X$1=2,'X2'!B236,(IF($X$1=3,'X3'!B236,(IF($X$1=4,'X4'!B236,(IF($X$1=5,'X5'!B236,(IF($X$1=6,'X6'!B236,(IF($X$1=7,'X7'!B236,(IF($X$1=8,'X8'!B236,(IF($X$1=9,'X9'!B236,(IF($X$1=10,'X10'!B236,(IF($X$1=11,'X11'!B236,(IF($X$1=12,'X12'!B236,'X13'!B236))))))))))))))))))))))))="","",(IF($X$1=1,'X1'!B236,(IF($X$1=2,'X2'!B236,(IF($X$1=3,'X3'!B236,(IF($X$1=4,'X4'!B236,(IF($X$1=5,'X5'!B236,(IF($X$1=6,'X6'!B236,(IF($X$1=7,'X7'!B236,(IF($X$1=8,'X8'!B236,(IF($X$1=9,'X9'!B236,(IF($X$1=10,'X10'!B236,(IF($X$1=11,'X11'!B236,(IF($X$1=12,'X12'!B236,'X13'!B236)))))))))))))))))))))))))))=TRUE," ",(IF($U$16=1,(VLOOKUP(A277,$AC$89:$AH$125,2,FALSE)),IF((IF($X$1=1,'X1'!B236,(IF($X$1=2,'X2'!B236,(IF($X$1=3,'X3'!B236,(IF($X$1=4,'X4'!B236,(IF($X$1=5,'X5'!B236,(IF($X$1=6,'X6'!B236,(IF($X$1=7,'X7'!B236,(IF($X$1=8,'X8'!B236,(IF($X$1=9,'X9'!B236,(IF($X$1=10,'X10'!B236,(IF($X$1=11,'X11'!B236,(IF($X$1=12,'X12'!B236,'X13'!B236))))))))))))))))))))))))="","",(IF($X$1=1,'X1'!B236,(IF($X$1=2,'X2'!B236,(IF($X$1=3,'X3'!B236,(IF($X$1=4,'X4'!B236,(IF($X$1=5,'X5'!B236,(IF($X$1=6,'X6'!B236,(IF($X$1=7,'X7'!B236,(IF($X$1=8,'X8'!B236,(IF($X$1=9,'X9'!B236,(IF($X$1=10,'X10'!B236,(IF($X$1=11,'X11'!B236,(IF($X$1=12,'X12'!B236,'X13'!B236))))))))))))))))))))))))))))</f>
        <v/>
      </c>
      <c r="C277" s="181" t="str">
        <f ca="1">IF(ISERROR(IF($X$1=1,(VLOOKUP(B277,'X1'!$B:$AZ,47,FALSE)),IF($X$1=2,(VLOOKUP(B277,'X2'!$B:$AZ,47,FALSE)),IF($X$1=3,(VLOOKUP(B277,'X3'!$B:$AZ,47,FALSE)),IF($X$1=4,(VLOOKUP(B277,'X4'!$B:$AZ,47,FALSE)),IF($X$1=5,(VLOOKUP(B277,'X5'!$B:$AZ,47,FALSE)),IF($X$1=6,(VLOOKUP(B277,'X6'!$B:$AZ,47,FALSE)),IF($X$1=7,(VLOOKUP(B277,'X7'!$B:$AZ,47,FALSE)),IF($X$1=8,(VLOOKUP(B277,'X8'!$B:$AZ,47,FALSE)),IF($X$1=9,(VLOOKUP(B277,'X9'!$B:$AZ,47,FALSE)),IF($X$1=10,(VLOOKUP(B277,'X10'!$B:$AZ,47,FALSE)),IF($X$1=11,(VLOOKUP(B277,'X11'!$B:$AZ,47,FALSE)),IF($X$1=12,(VLOOKUP(B277,'X12'!$B:$AZ,47,FALSE)),IF($X$1=13,(VLOOKUP(B277,'X13'!$B:$AZ,47,FALSE)),"B"))))))))))))))=TRUE," ",(IF($X$1=1,(VLOOKUP(B277,'X1'!$B:$AZ,47,FALSE)),IF($X$1=2,(VLOOKUP(B277,'X2'!$B:$AZ,47,FALSE)),IF($X$1=3,(VLOOKUP(B277,'X3'!$B:$AZ,47,FALSE)),IF($X$1=4,(VLOOKUP(B277,'X4'!$B:$AZ,47,FALSE)),IF($X$1=5,(VLOOKUP(B277,'X5'!$B:$AZ,47,FALSE)),IF($X$1=6,(VLOOKUP(B277,'X6'!$B:$AZ,47,FALSE)),IF($X$1=7,(VLOOKUP(B277,'X7'!$B:$AZ,47,FALSE)),IF($X$1=8,(VLOOKUP(B277,'X8'!$B:$AZ,47,FALSE)),IF($X$1=9,(VLOOKUP(B277,'X9'!$B:$AZ,47,FALSE)),IF($X$1=10,(VLOOKUP(B277,'X10'!$B:$AZ,47,FALSE)),IF($X$1=11,(VLOOKUP(B277,'X11'!$B:$AZ,47,FALSE)),IF($X$1=12,(VLOOKUP(B277,'X12'!$B:$AZ,47,FALSE)),IF($X$1=13,(VLOOKUP(B277,'X13'!$B:$AZ,47,FALSE)),"B")))))))))))))))</f>
        <v xml:space="preserve"> </v>
      </c>
      <c r="D277" s="181" t="str">
        <f ca="1">IF(ISERROR(IF($X$1=1,(VLOOKUP(B277,'X1'!$B:$AP,41,FALSE)),IF($X$1=2,(VLOOKUP(B277,'X2'!$B:$AP,41,FALSE)),IF($X$1=3,(VLOOKUP(B277,'X3'!$B:$AP,41,FALSE)),IF($X$1=4,(VLOOKUP(B277,'X4'!$B:$AP,41,FALSE)),IF($X$1=5,(VLOOKUP(B277,'X5'!$B:$AP,41,FALSE)),IF($X$1=6,(VLOOKUP(B277,'X6'!$B:$AP,41,FALSE)),IF($X$1=7,(VLOOKUP(B277,'X7'!$B:$AP,41,FALSE)),IF($X$1=8,(VLOOKUP(B277,'X8'!$B:$AP,41,FALSE)),IF($X$1=9,(VLOOKUP(B277,'X9'!$B:$AP,41,FALSE)),IF($X$1=10,(VLOOKUP(B277,'X10'!$B:$AP,41,FALSE)),IF($X$1=11,(VLOOKUP(B277,'X11'!$B:$AP,41,FALSE)),IF($X$1=12,(VLOOKUP(B277,'X12'!$B:$AP,41,FALSE)),IF($X$1=13,(VLOOKUP(B277,'X13'!$B:$AP,41,FALSE)),"B"))))))))))))))=TRUE," ",(IF($X$1=1,(VLOOKUP(B277,'X1'!$B:$AP,41,FALSE)),IF($X$1=2,(VLOOKUP(B277,'X2'!$B:$AP,41,FALSE)),IF($X$1=3,(VLOOKUP(B277,'X3'!$B:$AP,41,FALSE)),IF($X$1=4,(VLOOKUP(B277,'X4'!$B:$AP,41,FALSE)),IF($X$1=5,(VLOOKUP(B277,'X5'!$B:$AP,41,FALSE)),IF($X$1=6,(VLOOKUP(B277,'X6'!$B:$AP,41,FALSE)),IF($X$1=7,(VLOOKUP(B277,'X7'!$B:$AP,41,FALSE)),IF($X$1=8,(VLOOKUP(B277,'X8'!$B:$AP,41,FALSE)),IF($X$1=9,(VLOOKUP(B277,'X9'!$B:$AP,41,FALSE)),IF($X$1=10,(VLOOKUP(B277,'X10'!$B:$AP,41,FALSE)),IF($X$1=11,(VLOOKUP(B277,'X11'!$B:$AP,41,FALSE)),IF($X$1=12,(VLOOKUP(B277,'X12'!$B:$AP,41,FALSE)),IF($X$1=13,(VLOOKUP(B277,'X13'!$B:$AP,41,FALSE)),"B")))))))))))))))</f>
        <v xml:space="preserve"> </v>
      </c>
      <c r="E277" s="182" t="str">
        <f ca="1">IF(ISERROR(IF($X$1=1,(VLOOKUP(B277,'X1'!$B:$AP,7,FALSE)),IF($X$1=2,(VLOOKUP(B277,'X2'!$B:$AP,7,FALSE)),IF($X$1=3,(VLOOKUP(B277,'X3'!$B:$AP,7,FALSE)),IF($X$1=4,(VLOOKUP(B277,'X4'!$B:$AP,7,FALSE)),IF($X$1=5,(VLOOKUP(B277,'X5'!$B:$AP,7,FALSE)),IF($X$1=6,(VLOOKUP(B277,'X6'!$B:$AP,7,FALSE)),IF($X$1=7,(VLOOKUP(B277,'X7'!$B:$AP,7,FALSE)),IF($X$1=8,(VLOOKUP(B277,'X8'!$B:$AP,7,FALSE)),IF($X$1=9,(VLOOKUP(B277,'X9'!$B:$AP,7,FALSE)),IF($X$1=10,(VLOOKUP(B277,'X10'!$B:$AP,7,FALSE)),IF($X$1=11,(VLOOKUP(B277,'X11'!$B:$AP,7,FALSE)),IF($X$1=12,(VLOOKUP(B277,'X12'!$B:$AP,7,FALSE)),IF($X$1=13,(VLOOKUP(B277,'X13'!$B:$AP,7,FALSE)),"B"))))))))))))))=TRUE," ",(IF($X$1=1,(VLOOKUP(B277,'X1'!$B:$AP,7,FALSE)),IF($X$1=2,(VLOOKUP(B277,'X2'!$B:$AP,7,FALSE)),IF($X$1=3,(VLOOKUP(B277,'X3'!$B:$AP,7,FALSE)),IF($X$1=4,(VLOOKUP(B277,'X4'!$B:$AP,7,FALSE)),IF($X$1=5,(VLOOKUP(B277,'X5'!$B:$AP,7,FALSE)),IF($X$1=6,(VLOOKUP(B277,'X6'!$B:$AP,7,FALSE)),IF($X$1=7,(VLOOKUP(B277,'X7'!$B:$AP,7,FALSE)),IF($X$1=8,(VLOOKUP(B277,'X8'!$B:$AP,7,FALSE)),IF($X$1=9,(VLOOKUP(B277,'X9'!$B:$AP,7,FALSE)),IF($X$1=10,(VLOOKUP(B277,'X10'!$B:$AP,7,FALSE)),IF($X$1=11,(VLOOKUP(B277,'X11'!$B:$AP,7,FALSE)),IF($X$1=12,(VLOOKUP(B277,'X12'!$B:$AP,7,FALSE)),IF($X$1=13,(VLOOKUP(B277,'X13'!$B:$AP,7,FALSE)),"B")))))))))))))))</f>
        <v xml:space="preserve"> </v>
      </c>
      <c r="F277" s="182" t="str">
        <f ca="1">IF(ISERROR(IF((IF($X$1=1,(VLOOKUP(B277,'X1'!$B:$AO,6,FALSE)),(IF($X$1=2,(VLOOKUP(B277,'X2'!$B:$AO,6,FALSE)),(IF($X$1=3,(VLOOKUP(B277,'X3'!$B:$AO,6,FALSE)),(IF($X$1=4,(VLOOKUP(B277,'X4'!$B:$AO,6,FALSE)),(IF($X$1=5,(VLOOKUP(B277,'X5'!$B:$AO,6,FALSE)),(IF($X$1=6,(VLOOKUP(B277,'X6'!$B:$AO,6,FALSE)),(IF($X$1=7,(VLOOKUP(B277,'X7'!$B:$AO,6,FALSE)),(IF($X$1=8,(VLOOKUP(B277,'X8'!$B:$AO,6,FALSE)),(IF($X$1=9,(VLOOKUP(B277,'X9'!$B:$AO,6,FALSE)),(IF($X$1=10,(VLOOKUP(B277,'X10'!$B:$AO,6,FALSE)),(IF($X$1=11,(VLOOKUP(B277,'X11'!$B:$AO,6,FALSE)),(IF($X$1=12,(VLOOKUP(B277,'X12'!$B:$AO,6,FALSE)),(VLOOKUP(B277,'X13'!$B:$AO,6,FALSE))))))))))))))))))))))))))=$V$1," ",(IF($X$1=1,(VLOOKUP(B277,'X1'!$B:$AO,6,FALSE)),(IF($X$1=2,(VLOOKUP(B277,'X2'!$B:$AO,6,FALSE)),(IF($X$1=3,(VLOOKUP(B277,'X3'!$B:$AO,6,FALSE)),(IF($X$1=4,(VLOOKUP(B277,'X4'!$B:$AO,6,FALSE)),(IF($X$1=5,(VLOOKUP(B277,'X5'!$B:$AO,6,FALSE)),(IF($X$1=6,(VLOOKUP(B277,'X6'!$B:$AO,6,FALSE)),(IF($X$1=7,(VLOOKUP(B277,'X7'!$B:$AO,6,FALSE)),(IF($X$1=8,(VLOOKUP(B277,'X8'!$B:$AO,6,FALSE)),(IF($X$1=9,(VLOOKUP(B277,'X9'!$B:$AO,6,FALSE)),(IF($X$1=10,(VLOOKUP(B277,'X10'!$B:$AO,6,FALSE)),(IF($X$1=11,(VLOOKUP(B277,'X11'!$B:$AO,6,FALSE)),(IF($X$1=12,(VLOOKUP(B277,'X12'!$B:$AO,6,FALSE)),(VLOOKUP(B277,'X13'!$B:$AO,6,FALSE))))))))))))))))))))))))))))=TRUE," ",(IF((IF($X$1=1,(VLOOKUP(B277,'X1'!$B:$AO,6,FALSE)),(IF($X$1=2,(VLOOKUP(B277,'X2'!$B:$AO,6,FALSE)),(IF($X$1=3,(VLOOKUP(B277,'X3'!$B:$AO,6,FALSE)),(IF($X$1=4,(VLOOKUP(B277,'X4'!$B:$AO,6,FALSE)),(IF($X$1=5,(VLOOKUP(B277,'X5'!$B:$AO,6,FALSE)),(IF($X$1=6,(VLOOKUP(B277,'X6'!$B:$AO,6,FALSE)),(IF($X$1=7,(VLOOKUP(B277,'X7'!$B:$AO,6,FALSE)),(IF($X$1=8,(VLOOKUP(B277,'X8'!$B:$AO,6,FALSE)),(IF($X$1=9,(VLOOKUP(B277,'X9'!$B:$AO,6,FALSE)),(IF($X$1=10,(VLOOKUP(B277,'X10'!$B:$AO,6,FALSE)),(IF($X$1=11,(VLOOKUP(B277,'X11'!$B:$AO,6,FALSE)),(IF($X$1=12,(VLOOKUP(B277,'X12'!$B:$AO,6,FALSE)),(VLOOKUP(B277,'X13'!$B:$AO,6,FALSE))))))))))))))))))))))))))=$V$1," ",(IF($X$1=1,(VLOOKUP(B277,'X1'!$B:$AO,6,FALSE)),(IF($X$1=2,(VLOOKUP(B277,'X2'!$B:$AO,6,FALSE)),(IF($X$1=3,(VLOOKUP(B277,'X3'!$B:$AO,6,FALSE)),(IF($X$1=4,(VLOOKUP(B277,'X4'!$B:$AO,6,FALSE)),(IF($X$1=5,(VLOOKUP(B277,'X5'!$B:$AO,6,FALSE)),(IF($X$1=6,(VLOOKUP(B277,'X6'!$B:$AO,6,FALSE)),(IF($X$1=7,(VLOOKUP(B277,'X7'!$B:$AO,6,FALSE)),(IF($X$1=8,(VLOOKUP(B277,'X8'!$B:$AO,6,FALSE)),(IF($X$1=9,(VLOOKUP(B277,'X9'!$B:$AO,6,FALSE)),(IF($X$1=10,(VLOOKUP(B277,'X10'!$B:$AO,6,FALSE)),(IF($X$1=11,(VLOOKUP(B277,'X11'!$B:$AO,6,FALSE)),(IF($X$1=12,(VLOOKUP(B277,'X12'!$B:$AO,6,FALSE)),(VLOOKUP(B277,'X13'!$B:$AO,6,FALSE)))))))))))))))))))))))))))))</f>
        <v xml:space="preserve"> </v>
      </c>
      <c r="G277" s="182" t="str">
        <f ca="1">IF(ISERROR(IF($X$1=1,(VLOOKUP(B277,'X1'!$B:$AZ,44,FALSE)),IF($X$1=2,(VLOOKUP(B277,'X2'!$B:$AZ,44,FALSE)),IF($X$1=3,(VLOOKUP(B277,'X3'!$B:$AZ,44,FALSE)),IF($X$1=4,(VLOOKUP(B277,'X4'!$B:$AZ,44,FALSE)),IF($X$1=5,(VLOOKUP(B277,'X5'!$B:$AZ,44,FALSE)),IF($X$1=6,(VLOOKUP(B277,'X6'!$B:$AZ,44,FALSE)),IF($X$1=7,(VLOOKUP(B277,'X7'!$B:$AZ,44,FALSE)),IF($X$1=8,(VLOOKUP(B277,'X8'!$B:$AZ,44,FALSE)),IF($X$1=9,(VLOOKUP(B277,'X9'!$B:$AZ,44,FALSE)),IF($X$1=10,(VLOOKUP(B277,'X10'!$B:$AZ,44,FALSE)),IF($X$1=11,(VLOOKUP(B277,'X11'!$B:$AZ,44,FALSE)),IF($X$1=12,(VLOOKUP(B277,'X12'!$B:$AZ,44,FALSE)),IF($X$1=13,(VLOOKUP(B277,'X13'!$B:$AZ,44,FALSE)),"B"))))))))))))))=TRUE," ",(IF($X$1=1,(VLOOKUP(B277,'X1'!$B:$AZ,44,FALSE)),IF($X$1=2,(VLOOKUP(B277,'X2'!$B:$AZ,44,FALSE)),IF($X$1=3,(VLOOKUP(B277,'X3'!$B:$AZ,44,FALSE)),IF($X$1=4,(VLOOKUP(B277,'X4'!$B:$AZ,44,FALSE)),IF($X$1=5,(VLOOKUP(B277,'X5'!$B:$AZ,44,FALSE)),IF($X$1=6,(VLOOKUP(B277,'X6'!$B:$AZ,44,FALSE)),IF($X$1=7,(VLOOKUP(B277,'X7'!$B:$AZ,44,FALSE)),IF($X$1=8,(VLOOKUP(B277,'X8'!$B:$AZ,44,FALSE)),IF($X$1=9,(VLOOKUP(B277,'X9'!$B:$AZ,44,FALSE)),IF($X$1=10,(VLOOKUP(B277,'X10'!$B:$AZ,44,FALSE)),IF($X$1=11,(VLOOKUP(B277,'X11'!$B:$AZ,44,FALSE)),IF($X$1=12,(VLOOKUP(B277,'X12'!$B:$AZ,44,FALSE)),IF($X$1=13,(VLOOKUP(B277,'X13'!$B:$AZ,44,FALSE)),"B")))))))))))))))</f>
        <v xml:space="preserve"> </v>
      </c>
      <c r="H277" s="182" t="str">
        <f ca="1">IF(ISERROR(IF($X$1=1,(VLOOKUP(B277,'X1'!$B:$AZ,8,FALSE)),IF($X$1=2,(VLOOKUP(B277,'X2'!$B:$AZ,8,FALSE)),IF($X$1=3,(VLOOKUP(B277,'X3'!$B:$AZ,8,FALSE)),IF($X$1=4,(VLOOKUP(B277,'X4'!$B:$AZ,8,FALSE)),IF($X$1=5,(VLOOKUP(B277,'X5'!$B:$AZ,8,FALSE)),IF($X$1=6,(VLOOKUP(B277,'X6'!$B:$AZ,8,FALSE)),IF($X$1=7,(VLOOKUP(B277,'X7'!$B:$AZ,8,FALSE)),IF($X$1=8,(VLOOKUP(B277,'X8'!$B:$AZ,8,FALSE)),IF($X$1=9,(VLOOKUP(B277,'X9'!$B:$AZ,8,FALSE)),IF($X$1=10,(VLOOKUP(B277,'X10'!$B:$AZ,8,FALSE)),IF($X$1=11,(VLOOKUP(B277,'X11'!$B:$AZ,8,FALSE)),IF($X$1=12,(VLOOKUP(B277,'X12'!$B:$AZ,8,FALSE)),IF($X$1=13,(VLOOKUP(B277,'X13'!$B:$AZ,8,FALSE)),"B"))))))))))))))=TRUE," ",(IF($X$1=1,(VLOOKUP(B277,'X1'!$B:$AZ,8,FALSE)),IF($X$1=2,(VLOOKUP(B277,'X2'!$B:$AZ,8,FALSE)),IF($X$1=3,(VLOOKUP(B277,'X3'!$B:$AZ,8,FALSE)),IF($X$1=4,(VLOOKUP(B277,'X4'!$B:$AZ,8,FALSE)),IF($X$1=5,(VLOOKUP(B277,'X5'!$B:$AZ,8,FALSE)),IF($X$1=6,(VLOOKUP(B277,'X6'!$B:$AZ,8,FALSE)),IF($X$1=7,(VLOOKUP(B277,'X7'!$B:$AZ,8,FALSE)),IF($X$1=8,(VLOOKUP(B277,'X8'!$B:$AZ,8,FALSE)),IF($X$1=9,(VLOOKUP(B277,'X9'!$B:$AZ,8,FALSE)),IF($X$1=10,(VLOOKUP(B277,'X10'!$B:$AZ,8,FALSE)),IF($X$1=11,(VLOOKUP(B277,'X11'!$B:$AZ,8,FALSE)),IF($X$1=12,(VLOOKUP(B277,'X12'!$B:$AZ,8,FALSE)),IF($X$1=13,(VLOOKUP(B277,'X13'!$B:$AZ,8,FALSE)),"B")))))))))))))))</f>
        <v xml:space="preserve"> </v>
      </c>
      <c r="I277" s="183" t="str">
        <f ca="1">IF(ISERROR(IF($X$1=1,(VLOOKUP(B277,'X1'!$B:$AZ,2,FALSE)),IF($X$1=2,(VLOOKUP(B277,'X2'!$B:$AZ,2,FALSE)),IF($X$1=3,(VLOOKUP(B277,'X3'!$B:$AZ,2,FALSE)),IF($X$1=4,(VLOOKUP(B277,'X4'!$B:$AZ,2,FALSE)),IF($X$1=5,(VLOOKUP(B277,'X5'!$B:$AZ,2,FALSE)),IF($X$1=6,(VLOOKUP(B277,'X6'!$B:$AZ,2,FALSE)),IF($X$1=7,(VLOOKUP(B277,'X7'!$B:$AZ,2,FALSE)),IF($X$1=8,(VLOOKUP(B277,'X8'!$B:$AZ,2,FALSE)),IF($X$1=9,(VLOOKUP(B277,'X9'!$B:$AZ,2,FALSE)),IF($X$1=10,(VLOOKUP(B277,'X10'!$B:$AZ,2,FALSE)),IF($X$1=11,(VLOOKUP(B277,'X11'!$B:$AZ,2,FALSE)),IF($X$1=12,(VLOOKUP(B277,'X12'!$B:$AZ,2,FALSE)),IF($X$1=13,(VLOOKUP(B277,'X13'!$B:$AZ,2,FALSE)),"B"))))))))))))))=TRUE," ",(IF($X$1=1,(VLOOKUP(B277,'X1'!$B:$AZ,2,FALSE)),IF($X$1=2,(VLOOKUP(B277,'X2'!$B:$AZ,2,FALSE)),IF($X$1=3,(VLOOKUP(B277,'X3'!$B:$AZ,2,FALSE)),IF($X$1=4,(VLOOKUP(B277,'X4'!$B:$AZ,2,FALSE)),IF($X$1=5,(VLOOKUP(B277,'X5'!$B:$AZ,2,FALSE)),IF($X$1=6,(VLOOKUP(B277,'X6'!$B:$AZ,2,FALSE)),IF($X$1=7,(VLOOKUP(B277,'X7'!$B:$AZ,2,FALSE)),IF($X$1=8,(VLOOKUP(B277,'X8'!$B:$AZ,2,FALSE)),IF($X$1=9,(VLOOKUP(B277,'X9'!$B:$AZ,2,FALSE)),IF($X$1=10,(VLOOKUP(B277,'X10'!$B:$AZ,2,FALSE)),IF($X$1=11,(VLOOKUP(B277,'X11'!$B:$AZ,2,FALSE)),IF($X$1=12,(VLOOKUP(B277,'X12'!$B:$AZ,2,FALSE)),IF($X$1=13,(VLOOKUP(B277,'X13'!$B:$AZ,2,FALSE)),"B")))))))))))))))</f>
        <v xml:space="preserve"> </v>
      </c>
      <c r="J277" s="183" t="str">
        <f ca="1">IF(ISERROR(IF($X$1=1,(VLOOKUP(B277,'X1'!$B:$AZ,3,FALSE)),IF($X$1=2,(VLOOKUP(B277,'X2'!$B:$AZ,3,FALSE)),IF($X$1=3,(VLOOKUP(B277,'X3'!$B:$AZ,3,FALSE)),IF($X$1=4,(VLOOKUP(B277,'X4'!$B:$AZ,3,FALSE)),IF($X$1=5,(VLOOKUP(B277,'X5'!$B:$AZ,3,FALSE)),IF($X$1=6,(VLOOKUP(B277,'X6'!$B:$AZ,3,FALSE)),IF($X$1=7,(VLOOKUP(B277,'X7'!$B:$AZ,3,FALSE)),IF($X$1=8,(VLOOKUP(B277,'X8'!$B:$AZ,3,FALSE)),IF($X$1=9,(VLOOKUP(B277,'X9'!$B:$AZ,3,FALSE)),IF($X$1=10,(VLOOKUP(B277,'X10'!$B:$AZ,3,FALSE)),IF($X$1=11,(VLOOKUP(B277,'X11'!$B:$AZ,3,FALSE)),IF($X$1=12,(VLOOKUP(B277,'X12'!$B:$AZ,3,FALSE)),IF($X$1=13,(VLOOKUP(B277,'X13'!$B:$AZ,3,FALSE)),"B"))))))))))))))=TRUE," ",(IF($X$1=1,(VLOOKUP(B277,'X1'!$B:$AZ,3,FALSE)),IF($X$1=2,(VLOOKUP(B277,'X2'!$B:$AZ,3,FALSE)),IF($X$1=3,(VLOOKUP(B277,'X3'!$B:$AZ,3,FALSE)),IF($X$1=4,(VLOOKUP(B277,'X4'!$B:$AZ,3,FALSE)),IF($X$1=5,(VLOOKUP(B277,'X5'!$B:$AZ,3,FALSE)),IF($X$1=6,(VLOOKUP(B277,'X6'!$B:$AZ,3,FALSE)),IF($X$1=7,(VLOOKUP(B277,'X7'!$B:$AZ,3,FALSE)),IF($X$1=8,(VLOOKUP(B277,'X8'!$B:$AZ,3,FALSE)),IF($X$1=9,(VLOOKUP(B277,'X9'!$B:$AZ,3,FALSE)),IF($X$1=10,(VLOOKUP(B277,'X10'!$B:$AZ,3,FALSE)),IF($X$1=11,(VLOOKUP(B277,'X11'!$B:$AZ,3,FALSE)),IF($X$1=12,(VLOOKUP(B277,'X12'!$B:$AZ,3,FALSE)),IF($X$1=13,(VLOOKUP(B277,'X13'!$B:$AZ,3,FALSE)),"B")))))))))))))))</f>
        <v xml:space="preserve"> </v>
      </c>
      <c r="K277" s="183" t="str">
        <f ca="1">IF(ISERROR(IF($X$1=1,(VLOOKUP(B277,'X1'!$B:$AZ,5,FALSE)),IF($X$1=2,(VLOOKUP(B277,'X2'!$B:$AZ,5,FALSE)),IF($X$1=3,(VLOOKUP(B277,'X3'!$B:$AZ,5,FALSE)),IF($X$1=4,(VLOOKUP(B277,'X4'!$B:$AZ,5,FALSE)),IF($X$1=5,(VLOOKUP(B277,'X5'!$B:$AZ,5,FALSE)),IF($X$1=6,(VLOOKUP(B277,'X6'!$B:$AZ,5,FALSE)),IF($X$1=7,(VLOOKUP(B277,'X7'!$B:$AZ,5,FALSE)),IF($X$1=8,(VLOOKUP(B277,'X8'!$B:$AZ,5,FALSE)),IF($X$1=9,(VLOOKUP(B277,'X9'!$B:$AZ,5,FALSE)),IF($X$1=10,(VLOOKUP(B277,'X10'!$B:$AZ,5,FALSE)),IF($X$1=11,(VLOOKUP(B277,'X11'!$B:$AZ,5,FALSE)),IF($X$1=12,(VLOOKUP(B277,'X12'!$B:$AZ,5,FALSE)),IF($X$1=13,(VLOOKUP(B277,'X13'!$B:$AZ,5,FALSE)),"B"))))))))))))))=TRUE," ",(IF($X$1=1,(VLOOKUP(B277,'X1'!$B:$AZ,5,FALSE)),IF($X$1=2,(VLOOKUP(B277,'X2'!$B:$AZ,5,FALSE)),IF($X$1=3,(VLOOKUP(B277,'X3'!$B:$AZ,5,FALSE)),IF($X$1=4,(VLOOKUP(B277,'X4'!$B:$AZ,5,FALSE)),IF($X$1=5,(VLOOKUP(B277,'X5'!$B:$AZ,5,FALSE)),IF($X$1=6,(VLOOKUP(B277,'X6'!$B:$AZ,5,FALSE)),IF($X$1=7,(VLOOKUP(B277,'X7'!$B:$AZ,5,FALSE)),IF($X$1=8,(VLOOKUP(B277,'X8'!$B:$AZ,5,FALSE)),IF($X$1=9,(VLOOKUP(B277,'X9'!$B:$AZ,5,FALSE)),IF($X$1=10,(VLOOKUP(B277,'X10'!$B:$AZ,5,FALSE)),IF($X$1=11,(VLOOKUP(B277,'X11'!$B:$AZ,5,FALSE)),IF($X$1=12,(VLOOKUP(B277,'X12'!$B:$AZ,5,FALSE)),IF($X$1=13,(VLOOKUP(B277,'X13'!$B:$AZ,5,FALSE)),"B")))))))))))))))</f>
        <v xml:space="preserve"> </v>
      </c>
      <c r="L277" s="184" t="str">
        <f ca="1">IF(ISERROR(IF($X$1=1,(VLOOKUP(B277,'X1'!$B:$AZ,9,FALSE)),IF($X$1=2,(VLOOKUP(B277,'X2'!$B:$AZ,9,FALSE)),IF($X$1=3,(VLOOKUP(B277,'X3'!$B:$AZ,9,FALSE)),IF($X$1=4,(VLOOKUP(B277,'X4'!$B:$AZ,9,FALSE)),IF($X$1=5,(VLOOKUP(B277,'X5'!$B:$AZ,9,FALSE)),IF($X$1=6,(VLOOKUP(B277,'X6'!$B:$AZ,9,FALSE)),IF($X$1=7,(VLOOKUP(B277,'X7'!$B:$AZ,9,FALSE)),IF($X$1=8,(VLOOKUP(B277,'X8'!$B:$AZ,9,FALSE)),IF($X$1=9,(VLOOKUP(B277,'X9'!$B:$AZ,9,FALSE)),IF($X$1=10,(VLOOKUP(B277,'X10'!$B:$AZ,9,FALSE)),IF($X$1=11,(VLOOKUP(B277,'X11'!$B:$AZ,9,FALSE)),IF($X$1=12,(VLOOKUP(B277,'X12'!$B:$AZ,9,FALSE)),IF($X$1=13,(VLOOKUP(B277,'X13'!$B:$AZ,9,FALSE)),"B"))))))))))))))=TRUE," ",(IF($X$1=1,(VLOOKUP(B277,'X1'!$B:$AZ,9,FALSE)),IF($X$1=2,(VLOOKUP(B277,'X2'!$B:$AZ,9,FALSE)),IF($X$1=3,(VLOOKUP(B277,'X3'!$B:$AZ,9,FALSE)),IF($X$1=4,(VLOOKUP(B277,'X4'!$B:$AZ,9,FALSE)),IF($X$1=5,(VLOOKUP(B277,'X5'!$B:$AZ,9,FALSE)),IF($X$1=6,(VLOOKUP(B277,'X6'!$B:$AZ,9,FALSE)),IF($X$1=7,(VLOOKUP(B277,'X7'!$B:$AZ,9,FALSE)),IF($X$1=8,(VLOOKUP(B277,'X8'!$B:$AZ,9,FALSE)),IF($X$1=9,(VLOOKUP(B277,'X9'!$B:$AZ,9,FALSE)),IF($X$1=10,(VLOOKUP(B277,'X10'!$B:$AZ,9,FALSE)),IF($X$1=11,(VLOOKUP(B277,'X11'!$B:$AZ,9,FALSE)),IF($X$1=12,(VLOOKUP(B277,'X12'!$B:$AZ,9,FALSE)),IF($X$1=13,(VLOOKUP(B277,'X13'!$B:$AZ,9,FALSE)),"B")))))))))))))))</f>
        <v xml:space="preserve"> </v>
      </c>
      <c r="M277" s="184" t="str">
        <f ca="1">IF(ISERROR(IF($X$1=1,(VLOOKUP(B277,'X1'!$B:$AZ,10,FALSE)),IF($X$1=2,(VLOOKUP(B277,'X2'!$B:$AZ,10,FALSE)),IF($X$1=3,(VLOOKUP(B277,'X3'!$B:$AZ,10,FALSE)),IF($X$1=4,(VLOOKUP(B277,'X4'!$B:$AZ,10,FALSE)),IF($X$1=5,(VLOOKUP(B277,'X5'!$B:$AZ,10,FALSE)),IF($X$1=6,(VLOOKUP(B277,'X6'!$B:$AZ,10,FALSE)),IF($X$1=7,(VLOOKUP(B277,'X7'!$B:$AZ,10,FALSE)),IF($X$1=8,(VLOOKUP(B277,'X8'!$B:$AZ,10,FALSE)),IF($X$1=9,(VLOOKUP(B277,'X9'!$B:$AZ,10,FALSE)),IF($X$1=10,(VLOOKUP(B277,'X10'!$B:$AZ,10,FALSE)),IF($X$1=11,(VLOOKUP(B277,'X11'!$B:$AZ,10,FALSE)),IF($X$1=12,(VLOOKUP(B277,'X12'!$B:$AZ,10,FALSE)),IF($X$1=13,(VLOOKUP(B277,'X13'!$B:$AZ,10,FALSE)),"B"))))))))))))))=TRUE," ",(IF($X$1=1,(VLOOKUP(B277,'X1'!$B:$AZ,10,FALSE)),IF($X$1=2,(VLOOKUP(B277,'X2'!$B:$AZ,10,FALSE)),IF($X$1=3,(VLOOKUP(B277,'X3'!$B:$AZ,10,FALSE)),IF($X$1=4,(VLOOKUP(B277,'X4'!$B:$AZ,10,FALSE)),IF($X$1=5,(VLOOKUP(B277,'X5'!$B:$AZ,10,FALSE)),IF($X$1=6,(VLOOKUP(B277,'X6'!$B:$AZ,10,FALSE)),IF($X$1=7,(VLOOKUP(B277,'X7'!$B:$AZ,10,FALSE)),IF($X$1=8,(VLOOKUP(B277,'X8'!$B:$AZ,10,FALSE)),IF($X$1=9,(VLOOKUP(B277,'X9'!$B:$AZ,10,FALSE)),IF($X$1=10,(VLOOKUP(B277,'X10'!$B:$AZ,10,FALSE)),IF($X$1=11,(VLOOKUP(B277,'X11'!$B:$AZ,10,FALSE)),IF($X$1=12,(VLOOKUP(B277,'X12'!$B:$AZ,10,FALSE)),IF($X$1=13,(VLOOKUP(B277,'X13'!$B:$AZ,10,FALSE)),"B")))))))))))))))</f>
        <v xml:space="preserve"> </v>
      </c>
      <c r="N277" s="185" t="str">
        <f ca="1">IF(ISERROR(IF($X$1=1,(VLOOKUP(B277,'X1'!$B:$AZ,45,FALSE)),IF($X$1=2,(VLOOKUP(B277,'X2'!$B:$AZ,45,FALSE)),IF($X$1=3,(VLOOKUP(B277,'X3'!$B:$AZ,45,FALSE)),IF($X$1=4,(VLOOKUP(B277,'X4'!$B:$AZ,45,FALSE)),IF($X$1=5,(VLOOKUP(B277,'X5'!$B:$AZ,45,FALSE)),IF($X$1=6,(VLOOKUP(B277,'X6'!$B:$AZ,45,FALSE)),IF($X$1=7,(VLOOKUP(B277,'X7'!$B:$AZ,45,FALSE)),IF($X$1=8,(VLOOKUP(B277,'X8'!$B:$AZ,45,FALSE)),IF($X$1=9,(VLOOKUP(B277,'X9'!$B:$AZ,45,FALSE)),IF($X$1=10,(VLOOKUP(B277,'X10'!$B:$AZ,45,FALSE)),IF($X$1=11,(VLOOKUP(B277,'X11'!$B:$AZ,45,FALSE)),IF($X$1=12,(VLOOKUP(B277,'X12'!$B:$AZ,45,FALSE)),IF($X$1=13,(VLOOKUP(B277,'X13'!$B:$AZ,45,FALSE)),"B"))))))))))))))=TRUE," ",(IF($X$1=1,(VLOOKUP(B277,'X1'!$B:$AZ,45,FALSE)),IF($X$1=2,(VLOOKUP(B277,'X2'!$B:$AZ,45,FALSE)),IF($X$1=3,(VLOOKUP(B277,'X3'!$B:$AZ,45,FALSE)),IF($X$1=4,(VLOOKUP(B277,'X4'!$B:$AZ,45,FALSE)),IF($X$1=5,(VLOOKUP(B277,'X5'!$B:$AZ,45,FALSE)),IF($X$1=6,(VLOOKUP(B277,'X6'!$B:$AZ,45,FALSE)),IF($X$1=7,(VLOOKUP(B277,'X7'!$B:$AZ,45,FALSE)),IF($X$1=8,(VLOOKUP(B277,'X8'!$B:$AZ,45,FALSE)),IF($X$1=9,(VLOOKUP(B277,'X9'!$B:$AZ,45,FALSE)),IF($X$1=10,(VLOOKUP(B277,'X10'!$B:$AZ,45,FALSE)),IF($X$1=11,(VLOOKUP(B277,'X11'!$B:$AZ,45,FALSE)),IF($X$1=12,(VLOOKUP(B277,'X12'!$B:$AZ,45,FALSE)),IF($X$1=13,(VLOOKUP(B277,'X13'!$B:$AZ,45,FALSE)),"B")))))))))))))))</f>
        <v xml:space="preserve"> </v>
      </c>
      <c r="O277" s="184" t="str">
        <f ca="1">IF(ISERROR(IF($X$1=1,(VLOOKUP(B277,'X1'!$B:$AZ,11,FALSE)),IF($X$1=2,(VLOOKUP(B277,'X2'!$B:$AZ,11,FALSE)),IF($X$1=3,(VLOOKUP(B277,'X3'!$B:$AZ,11,FALSE)),IF($X$1=4,(VLOOKUP(B277,'X4'!$B:$AZ,11,FALSE)),IF($X$1=5,(VLOOKUP(B277,'X5'!$B:$AZ,11,FALSE)),IF($X$1=6,(VLOOKUP(B277,'X6'!$B:$AZ,11,FALSE)),IF($X$1=7,(VLOOKUP(B277,'X7'!$B:$AZ,11,FALSE)),IF($X$1=8,(VLOOKUP(B277,'X8'!$B:$AZ,11,FALSE)),IF($X$1=9,(VLOOKUP(B277,'X9'!$B:$AZ,11,FALSE)),IF($X$1=10,(VLOOKUP(B277,'X10'!$B:$AZ,11,FALSE)),IF($X$1=11,(VLOOKUP(B277,'X11'!$B:$AZ,11,FALSE)),IF($X$1=12,(VLOOKUP(B277,'X12'!$B:$AZ,11,FALSE)),IF($X$1=13,(VLOOKUP(B277,'X13'!$B:$AZ,11,FALSE)),"B"))))))))))))))=TRUE," ",(IF($X$1=1,(VLOOKUP(B277,'X1'!$B:$AZ,11,FALSE)),IF($X$1=2,(VLOOKUP(B277,'X2'!$B:$AZ,11,FALSE)),IF($X$1=3,(VLOOKUP(B277,'X3'!$B:$AZ,11,FALSE)),IF($X$1=4,(VLOOKUP(B277,'X4'!$B:$AZ,11,FALSE)),IF($X$1=5,(VLOOKUP(B277,'X5'!$B:$AZ,11,FALSE)),IF($X$1=6,(VLOOKUP(B277,'X6'!$B:$AZ,11,FALSE)),IF($X$1=7,(VLOOKUP(B277,'X7'!$B:$AZ,11,FALSE)),IF($X$1=8,(VLOOKUP(B277,'X8'!$B:$AZ,11,FALSE)),IF($X$1=9,(VLOOKUP(B277,'X9'!$B:$AZ,11,FALSE)),IF($X$1=10,(VLOOKUP(B277,'X10'!$B:$AZ,11,FALSE)),IF($X$1=11,(VLOOKUP(B277,'X11'!$B:$AZ,11,FALSE)),IF($X$1=12,(VLOOKUP(B277,'X12'!$B:$AZ,11,FALSE)),IF($X$1=13,(VLOOKUP(B277,'X13'!$B:$AZ,11,FALSE)),"B")))))))))))))))</f>
        <v xml:space="preserve"> </v>
      </c>
      <c r="P277" s="184" t="str">
        <f ca="1">IF(ISERROR(IF($X$1=1,(VLOOKUP(B277,'X1'!$B:$AZ,12,FALSE)),IF($X$1=2,(VLOOKUP(B277,'X2'!$B:$AZ,12,FALSE)),IF($X$1=3,(VLOOKUP(B277,'X3'!$B:$AZ,12,FALSE)),IF($X$1=4,(VLOOKUP(B277,'X4'!$B:$AZ,12,FALSE)),IF($X$1=5,(VLOOKUP(B277,'X5'!$B:$AZ,12,FALSE)),IF($X$1=6,(VLOOKUP(B277,'X6'!$B:$AZ,12,FALSE)),IF($X$1=7,(VLOOKUP(B277,'X7'!$B:$AZ,12,FALSE)),IF($X$1=8,(VLOOKUP(B277,'X8'!$B:$AZ,12,FALSE)),IF($X$1=9,(VLOOKUP(B277,'X9'!$B:$AZ,12,FALSE)),IF($X$1=10,(VLOOKUP(B277,'X10'!$B:$AZ,12,FALSE)),IF($X$1=11,(VLOOKUP(B277,'X11'!$B:$AZ,12,FALSE)),IF($X$1=12,(VLOOKUP(B277,'X12'!$B:$AZ,12,FALSE)),IF($X$1=13,(VLOOKUP(B277,'X13'!$B:$AZ,12,FALSE)),"B"))))))))))))))=TRUE," ",(IF($X$1=1,(VLOOKUP(B277,'X1'!$B:$AZ,12,FALSE)),IF($X$1=2,(VLOOKUP(B277,'X2'!$B:$AZ,12,FALSE)),IF($X$1=3,(VLOOKUP(B277,'X3'!$B:$AZ,12,FALSE)),IF($X$1=4,(VLOOKUP(B277,'X4'!$B:$AZ,12,FALSE)),IF($X$1=5,(VLOOKUP(B277,'X5'!$B:$AZ,12,FALSE)),IF($X$1=6,(VLOOKUP(B277,'X6'!$B:$AZ,12,FALSE)),IF($X$1=7,(VLOOKUP(B277,'X7'!$B:$AZ,12,FALSE)),IF($X$1=8,(VLOOKUP(B277,'X8'!$B:$AZ,12,FALSE)),IF($X$1=9,(VLOOKUP(B277,'X9'!$B:$AZ,12,FALSE)),IF($X$1=10,(VLOOKUP(B277,'X10'!$B:$AZ,12,FALSE)),IF($X$1=11,(VLOOKUP(B277,'X11'!$B:$AZ,12,FALSE)),IF($X$1=12,(VLOOKUP(B277,'X12'!$B:$AZ,12,FALSE)),IF($X$1=13,(VLOOKUP(B277,'X13'!$B:$AZ,12,FALSE)),"B")))))))))))))))</f>
        <v xml:space="preserve"> </v>
      </c>
      <c r="Q277" s="185" t="str">
        <f ca="1">IF(ISERROR(IF($X$1=1,(VLOOKUP(B277,'X1'!$B:$AZ,46,FALSE)),IF($X$1=2,(VLOOKUP(B277,'X2'!$B:$AZ,46,FALSE)),IF($X$1=3,(VLOOKUP(B277,'X3'!$B:$AZ,46,FALSE)),IF($X$1=4,(VLOOKUP(B277,'X4'!$B:$AZ,46,FALSE)),IF($X$1=5,(VLOOKUP(B277,'X5'!$B:$AZ,46,FALSE)),IF($X$1=6,(VLOOKUP(B277,'X6'!$B:$AZ,46,FALSE)),IF($X$1=7,(VLOOKUP(B277,'X7'!$B:$AZ,46,FALSE)),IF($X$1=8,(VLOOKUP(B277,'X8'!$B:$AZ,46,FALSE)),IF($X$1=9,(VLOOKUP(B277,'X9'!$B:$AZ,46,FALSE)),IF($X$1=10,(VLOOKUP(B277,'X10'!$B:$AZ,46,FALSE)),IF($X$1=11,(VLOOKUP(B277,'X11'!$B:$AZ,46,FALSE)),IF($X$1=12,(VLOOKUP(B277,'X12'!$B:$AZ,46,FALSE)),IF($X$1=13,(VLOOKUP(B277,'X13'!$B:$AZ,46,FALSE)),"B"))))))))))))))=TRUE," ",(IF($X$1=1,(VLOOKUP(B277,'X1'!$B:$AZ,46,FALSE)),IF($X$1=2,(VLOOKUP(B277,'X2'!$B:$AZ,46,FALSE)),IF($X$1=3,(VLOOKUP(B277,'X3'!$B:$AZ,46,FALSE)),IF($X$1=4,(VLOOKUP(B277,'X4'!$B:$AZ,46,FALSE)),IF($X$1=5,(VLOOKUP(B277,'X5'!$B:$AZ,46,FALSE)),IF($X$1=6,(VLOOKUP(B277,'X6'!$B:$AZ,46,FALSE)),IF($X$1=7,(VLOOKUP(B277,'X7'!$B:$AZ,46,FALSE)),IF($X$1=8,(VLOOKUP(B277,'X8'!$B:$AZ,46,FALSE)),IF($X$1=9,(VLOOKUP(B277,'X9'!$B:$AZ,46,FALSE)),IF($X$1=10,(VLOOKUP(B277,'X10'!$B:$AZ,46,FALSE)),IF($X$1=11,(VLOOKUP(B277,'X11'!$B:$AZ,46,FALSE)),IF($X$1=12,(VLOOKUP(B277,'X12'!$B:$AZ,46,FALSE)),IF($X$1=13,(VLOOKUP(B277,'X13'!$B:$AZ,46,FALSE)),"B")))))))))))))))</f>
        <v xml:space="preserve"> </v>
      </c>
      <c r="R277" s="185" t="str">
        <f ca="1">IF(ISERROR(IF($X$1=1,(VLOOKUP(B277,'X1'!$B:$AZ,15,FALSE)),IF($X$1=2,(VLOOKUP(B277,'X2'!$B:$AZ,15,FALSE)),IF($X$1=3,(VLOOKUP(B277,'X3'!$B:$AZ,15,FALSE)),IF($X$1=4,(VLOOKUP(B277,'X4'!$B:$AZ,15,FALSE)),IF($X$1=5,(VLOOKUP(B277,'X5'!$B:$AZ,15,FALSE)),IF($X$1=6,(VLOOKUP(B277,'X6'!$B:$AZ,15,FALSE)),IF($X$1=7,(VLOOKUP(B277,'X7'!$B:$AZ,15,FALSE)),IF($X$1=8,(VLOOKUP(B277,'X8'!$B:$AZ,15,FALSE)),IF($X$1=9,(VLOOKUP(B277,'X9'!$B:$AZ,15,FALSE)),IF($X$1=10,(VLOOKUP(B277,'X10'!$B:$AZ,15,FALSE)),IF($X$1=11,(VLOOKUP(B277,'X11'!$B:$AZ,15,FALSE)),IF($X$1=12,(VLOOKUP(B277,'X12'!$B:$AZ,15,FALSE)),IF($X$1=13,(VLOOKUP(B277,'X13'!$B:$AZ,15,FALSE)),"B"))))))))))))))=TRUE," ",(IF($X$1=1,(VLOOKUP(B277,'X1'!$B:$AZ,15,FALSE)),IF($X$1=2,(VLOOKUP(B277,'X2'!$B:$AZ,15,FALSE)),IF($X$1=3,(VLOOKUP(B277,'X3'!$B:$AZ,15,FALSE)),IF($X$1=4,(VLOOKUP(B277,'X4'!$B:$AZ,15,FALSE)),IF($X$1=5,(VLOOKUP(B277,'X5'!$B:$AZ,15,FALSE)),IF($X$1=6,(VLOOKUP(B277,'X6'!$B:$AZ,15,FALSE)),IF($X$1=7,(VLOOKUP(B277,'X7'!$B:$AZ,15,FALSE)),IF($X$1=8,(VLOOKUP(B277,'X8'!$B:$AZ,15,FALSE)),IF($X$1=9,(VLOOKUP(B277,'X9'!$B:$AZ,15,FALSE)),IF($X$1=10,(VLOOKUP(B277,'X10'!$B:$AZ,15,FALSE)),IF($X$1=11,(VLOOKUP(B277,'X11'!$B:$AZ,15,FALSE)),IF($X$1=12,(VLOOKUP(B277,'X12'!$B:$AZ,15,FALSE)),IF($X$1=13,(VLOOKUP(B277,'X13'!$B:$AZ,15,FALSE)),"B")))))))))))))))</f>
        <v xml:space="preserve"> </v>
      </c>
      <c r="S277" s="185" t="str">
        <f ca="1">IF(ISERROR(IF((IF($X$1=1,(VLOOKUP(B277,'X1'!$B:$AZ,14,FALSE)),(IF($X$1=2,(VLOOKUP(B277,'X2'!$B:$AZ,14,FALSE)),(IF($X$1=3,(VLOOKUP(B277,'X3'!$B:$AZ,14,FALSE)),(IF($X$1=4,(VLOOKUP(B277,'X4'!$B:$AZ,14,FALSE)),(IF($X$1=5,(VLOOKUP(B277,'X5'!$B:$AZ,14,FALSE)),(IF($X$1=6,(VLOOKUP(B277,'X6'!$B:$AZ,14,FALSE)),(IF($X$1=7,(VLOOKUP(B277,'X7'!$B:$AZ,14,FALSE)),(IF($X$1=8,(VLOOKUP(B277,'X8'!$B:$AZ,14,FALSE)),(IF($X$1=9,(VLOOKUP(B277,'X9'!$B:$AZ,14,FALSE)),(IF($X$1=10,(VLOOKUP(B277,'X10'!$B:$AZ,14,FALSE)),(IF($X$1=11,(VLOOKUP(B277,'X11'!$B:$AZ,14,FALSE)),(IF($X$1=12,(VLOOKUP(B277,'X12'!$B:$AZ,14,FALSE)),(VLOOKUP(B277,'X13'!$B:$AZ,14,FALSE))))))))))))))))))))))))))=$V$1," ",(IF($X$1=1,(VLOOKUP(B277,'X1'!$B:$AZ,14,FALSE)),(IF($X$1=2,(VLOOKUP(B277,'X2'!$B:$AZ,14,FALSE)),(IF($X$1=3,(VLOOKUP(B277,'X3'!$B:$AZ,14,FALSE)),(IF($X$1=4,(VLOOKUP(B277,'X4'!$B:$AZ,14,FALSE)),(IF($X$1=5,(VLOOKUP(B277,'X5'!$B:$AZ,14,FALSE)),(IF($X$1=6,(VLOOKUP(B277,'X6'!$B:$AZ,14,FALSE)),(IF($X$1=7,(VLOOKUP(B277,'X7'!$B:$AZ,14,FALSE)),(IF($X$1=8,(VLOOKUP(B277,'X8'!$B:$AZ,14,FALSE)),(IF($X$1=9,(VLOOKUP(B277,'X9'!$B:$AZ,14,FALSE)),(IF($X$1=10,(VLOOKUP(B277,'X10'!$B:$AZ,14,FALSE)),(IF($X$1=11,(VLOOKUP(B277,'X11'!$B:$AZ,14,FALSE)),(IF($X$1=12,(VLOOKUP(B277,'X12'!$B:$AZ,14,FALSE)),(VLOOKUP(B277,'X13'!$B:$AZ,14,FALSE))))))))))))))))))))))))))))=TRUE," ",(IF((IF($X$1=1,(VLOOKUP(B277,'X1'!$B:$AZ,14,FALSE)),(IF($X$1=2,(VLOOKUP(B277,'X2'!$B:$AZ,14,FALSE)),(IF($X$1=3,(VLOOKUP(B277,'X3'!$B:$AZ,14,FALSE)),(IF($X$1=4,(VLOOKUP(B277,'X4'!$B:$AZ,14,FALSE)),(IF($X$1=5,(VLOOKUP(B277,'X5'!$B:$AZ,14,FALSE)),(IF($X$1=6,(VLOOKUP(B277,'X6'!$B:$AZ,14,FALSE)),(IF($X$1=7,(VLOOKUP(B277,'X7'!$B:$AZ,14,FALSE)),(IF($X$1=8,(VLOOKUP(B277,'X8'!$B:$AZ,14,FALSE)),(IF($X$1=9,(VLOOKUP(B277,'X9'!$B:$AZ,14,FALSE)),(IF($X$1=10,(VLOOKUP(B277,'X10'!$B:$AZ,14,FALSE)),(IF($X$1=11,(VLOOKUP(B277,'X11'!$B:$AZ,14,FALSE)),(IF($X$1=12,(VLOOKUP(B277,'X12'!$B:$AZ,14,FALSE)),(VLOOKUP(B277,'X13'!$B:$AZ,14,FALSE))))))))))))))))))))))))))=$V$1," ",(IF($X$1=1,(VLOOKUP(B277,'X1'!$B:$AZ,14,FALSE)),(IF($X$1=2,(VLOOKUP(B277,'X2'!$B:$AZ,14,FALSE)),(IF($X$1=3,(VLOOKUP(B277,'X3'!$B:$AZ,14,FALSE)),(IF($X$1=4,(VLOOKUP(B277,'X4'!$B:$AZ,14,FALSE)),(IF($X$1=5,(VLOOKUP(B277,'X5'!$B:$AZ,14,FALSE)),(IF($X$1=6,(VLOOKUP(B277,'X6'!$B:$AZ,14,FALSE)),(IF($X$1=7,(VLOOKUP(B277,'X7'!$B:$AZ,14,FALSE)),(IF($X$1=8,(VLOOKUP(B277,'X8'!$B:$AZ,14,FALSE)),(IF($X$1=9,(VLOOKUP(B277,'X9'!$B:$AZ,14,FALSE)),(IF($X$1=10,(VLOOKUP(B277,'X10'!$B:$AZ,14,FALSE)),(IF($X$1=11,(VLOOKUP(B277,'X11'!$B:$AZ,14,FALSE)),(IF($X$1=12,(VLOOKUP(B277,'X12'!$B:$AZ,14,FALSE)),(VLOOKUP(B277,'X13'!$B:$AZ,14,FALSE)))))))))))))))))))))))))))))</f>
        <v xml:space="preserve"> </v>
      </c>
    </row>
    <row r="278" spans="1:19" ht="14.1" customHeight="1" x14ac:dyDescent="0.2">
      <c r="A278" s="156" t="s">
        <v>1058</v>
      </c>
      <c r="B278" s="122" t="str">
        <f>IF(ISERROR(IF($U$16=1,(VLOOKUP(A278,$AC$89:$AH$125,2,FALSE)),IF((IF($X$1=1,'X1'!B237,(IF($X$1=2,'X2'!B237,(IF($X$1=3,'X3'!B237,(IF($X$1=4,'X4'!B237,(IF($X$1=5,'X5'!B237,(IF($X$1=6,'X6'!B237,(IF($X$1=7,'X7'!B237,(IF($X$1=8,'X8'!B237,(IF($X$1=9,'X9'!B237,(IF($X$1=10,'X10'!B237,(IF($X$1=11,'X11'!B237,(IF($X$1=12,'X12'!B237,'X13'!B237))))))))))))))))))))))))="","",(IF($X$1=1,'X1'!B237,(IF($X$1=2,'X2'!B237,(IF($X$1=3,'X3'!B237,(IF($X$1=4,'X4'!B237,(IF($X$1=5,'X5'!B237,(IF($X$1=6,'X6'!B237,(IF($X$1=7,'X7'!B237,(IF($X$1=8,'X8'!B237,(IF($X$1=9,'X9'!B237,(IF($X$1=10,'X10'!B237,(IF($X$1=11,'X11'!B237,(IF($X$1=12,'X12'!B237,'X13'!B237)))))))))))))))))))))))))))=TRUE," ",(IF($U$16=1,(VLOOKUP(A278,$AC$89:$AH$125,2,FALSE)),IF((IF($X$1=1,'X1'!B237,(IF($X$1=2,'X2'!B237,(IF($X$1=3,'X3'!B237,(IF($X$1=4,'X4'!B237,(IF($X$1=5,'X5'!B237,(IF($X$1=6,'X6'!B237,(IF($X$1=7,'X7'!B237,(IF($X$1=8,'X8'!B237,(IF($X$1=9,'X9'!B237,(IF($X$1=10,'X10'!B237,(IF($X$1=11,'X11'!B237,(IF($X$1=12,'X12'!B237,'X13'!B237))))))))))))))))))))))))="","",(IF($X$1=1,'X1'!B237,(IF($X$1=2,'X2'!B237,(IF($X$1=3,'X3'!B237,(IF($X$1=4,'X4'!B237,(IF($X$1=5,'X5'!B237,(IF($X$1=6,'X6'!B237,(IF($X$1=7,'X7'!B237,(IF($X$1=8,'X8'!B237,(IF($X$1=9,'X9'!B237,(IF($X$1=10,'X10'!B237,(IF($X$1=11,'X11'!B237,(IF($X$1=12,'X12'!B237,'X13'!B237))))))))))))))))))))))))))))</f>
        <v/>
      </c>
      <c r="C278" s="181" t="str">
        <f ca="1">IF(ISERROR(IF($X$1=1,(VLOOKUP(B278,'X1'!$B:$AZ,47,FALSE)),IF($X$1=2,(VLOOKUP(B278,'X2'!$B:$AZ,47,FALSE)),IF($X$1=3,(VLOOKUP(B278,'X3'!$B:$AZ,47,FALSE)),IF($X$1=4,(VLOOKUP(B278,'X4'!$B:$AZ,47,FALSE)),IF($X$1=5,(VLOOKUP(B278,'X5'!$B:$AZ,47,FALSE)),IF($X$1=6,(VLOOKUP(B278,'X6'!$B:$AZ,47,FALSE)),IF($X$1=7,(VLOOKUP(B278,'X7'!$B:$AZ,47,FALSE)),IF($X$1=8,(VLOOKUP(B278,'X8'!$B:$AZ,47,FALSE)),IF($X$1=9,(VLOOKUP(B278,'X9'!$B:$AZ,47,FALSE)),IF($X$1=10,(VLOOKUP(B278,'X10'!$B:$AZ,47,FALSE)),IF($X$1=11,(VLOOKUP(B278,'X11'!$B:$AZ,47,FALSE)),IF($X$1=12,(VLOOKUP(B278,'X12'!$B:$AZ,47,FALSE)),IF($X$1=13,(VLOOKUP(B278,'X13'!$B:$AZ,47,FALSE)),"B"))))))))))))))=TRUE," ",(IF($X$1=1,(VLOOKUP(B278,'X1'!$B:$AZ,47,FALSE)),IF($X$1=2,(VLOOKUP(B278,'X2'!$B:$AZ,47,FALSE)),IF($X$1=3,(VLOOKUP(B278,'X3'!$B:$AZ,47,FALSE)),IF($X$1=4,(VLOOKUP(B278,'X4'!$B:$AZ,47,FALSE)),IF($X$1=5,(VLOOKUP(B278,'X5'!$B:$AZ,47,FALSE)),IF($X$1=6,(VLOOKUP(B278,'X6'!$B:$AZ,47,FALSE)),IF($X$1=7,(VLOOKUP(B278,'X7'!$B:$AZ,47,FALSE)),IF($X$1=8,(VLOOKUP(B278,'X8'!$B:$AZ,47,FALSE)),IF($X$1=9,(VLOOKUP(B278,'X9'!$B:$AZ,47,FALSE)),IF($X$1=10,(VLOOKUP(B278,'X10'!$B:$AZ,47,FALSE)),IF($X$1=11,(VLOOKUP(B278,'X11'!$B:$AZ,47,FALSE)),IF($X$1=12,(VLOOKUP(B278,'X12'!$B:$AZ,47,FALSE)),IF($X$1=13,(VLOOKUP(B278,'X13'!$B:$AZ,47,FALSE)),"B")))))))))))))))</f>
        <v xml:space="preserve"> </v>
      </c>
      <c r="D278" s="181" t="str">
        <f ca="1">IF(ISERROR(IF($X$1=1,(VLOOKUP(B278,'X1'!$B:$AP,41,FALSE)),IF($X$1=2,(VLOOKUP(B278,'X2'!$B:$AP,41,FALSE)),IF($X$1=3,(VLOOKUP(B278,'X3'!$B:$AP,41,FALSE)),IF($X$1=4,(VLOOKUP(B278,'X4'!$B:$AP,41,FALSE)),IF($X$1=5,(VLOOKUP(B278,'X5'!$B:$AP,41,FALSE)),IF($X$1=6,(VLOOKUP(B278,'X6'!$B:$AP,41,FALSE)),IF($X$1=7,(VLOOKUP(B278,'X7'!$B:$AP,41,FALSE)),IF($X$1=8,(VLOOKUP(B278,'X8'!$B:$AP,41,FALSE)),IF($X$1=9,(VLOOKUP(B278,'X9'!$B:$AP,41,FALSE)),IF($X$1=10,(VLOOKUP(B278,'X10'!$B:$AP,41,FALSE)),IF($X$1=11,(VLOOKUP(B278,'X11'!$B:$AP,41,FALSE)),IF($X$1=12,(VLOOKUP(B278,'X12'!$B:$AP,41,FALSE)),IF($X$1=13,(VLOOKUP(B278,'X13'!$B:$AP,41,FALSE)),"B"))))))))))))))=TRUE," ",(IF($X$1=1,(VLOOKUP(B278,'X1'!$B:$AP,41,FALSE)),IF($X$1=2,(VLOOKUP(B278,'X2'!$B:$AP,41,FALSE)),IF($X$1=3,(VLOOKUP(B278,'X3'!$B:$AP,41,FALSE)),IF($X$1=4,(VLOOKUP(B278,'X4'!$B:$AP,41,FALSE)),IF($X$1=5,(VLOOKUP(B278,'X5'!$B:$AP,41,FALSE)),IF($X$1=6,(VLOOKUP(B278,'X6'!$B:$AP,41,FALSE)),IF($X$1=7,(VLOOKUP(B278,'X7'!$B:$AP,41,FALSE)),IF($X$1=8,(VLOOKUP(B278,'X8'!$B:$AP,41,FALSE)),IF($X$1=9,(VLOOKUP(B278,'X9'!$B:$AP,41,FALSE)),IF($X$1=10,(VLOOKUP(B278,'X10'!$B:$AP,41,FALSE)),IF($X$1=11,(VLOOKUP(B278,'X11'!$B:$AP,41,FALSE)),IF($X$1=12,(VLOOKUP(B278,'X12'!$B:$AP,41,FALSE)),IF($X$1=13,(VLOOKUP(B278,'X13'!$B:$AP,41,FALSE)),"B")))))))))))))))</f>
        <v xml:space="preserve"> </v>
      </c>
      <c r="E278" s="182" t="str">
        <f ca="1">IF(ISERROR(IF($X$1=1,(VLOOKUP(B278,'X1'!$B:$AP,7,FALSE)),IF($X$1=2,(VLOOKUP(B278,'X2'!$B:$AP,7,FALSE)),IF($X$1=3,(VLOOKUP(B278,'X3'!$B:$AP,7,FALSE)),IF($X$1=4,(VLOOKUP(B278,'X4'!$B:$AP,7,FALSE)),IF($X$1=5,(VLOOKUP(B278,'X5'!$B:$AP,7,FALSE)),IF($X$1=6,(VLOOKUP(B278,'X6'!$B:$AP,7,FALSE)),IF($X$1=7,(VLOOKUP(B278,'X7'!$B:$AP,7,FALSE)),IF($X$1=8,(VLOOKUP(B278,'X8'!$B:$AP,7,FALSE)),IF($X$1=9,(VLOOKUP(B278,'X9'!$B:$AP,7,FALSE)),IF($X$1=10,(VLOOKUP(B278,'X10'!$B:$AP,7,FALSE)),IF($X$1=11,(VLOOKUP(B278,'X11'!$B:$AP,7,FALSE)),IF($X$1=12,(VLOOKUP(B278,'X12'!$B:$AP,7,FALSE)),IF($X$1=13,(VLOOKUP(B278,'X13'!$B:$AP,7,FALSE)),"B"))))))))))))))=TRUE," ",(IF($X$1=1,(VLOOKUP(B278,'X1'!$B:$AP,7,FALSE)),IF($X$1=2,(VLOOKUP(B278,'X2'!$B:$AP,7,FALSE)),IF($X$1=3,(VLOOKUP(B278,'X3'!$B:$AP,7,FALSE)),IF($X$1=4,(VLOOKUP(B278,'X4'!$B:$AP,7,FALSE)),IF($X$1=5,(VLOOKUP(B278,'X5'!$B:$AP,7,FALSE)),IF($X$1=6,(VLOOKUP(B278,'X6'!$B:$AP,7,FALSE)),IF($X$1=7,(VLOOKUP(B278,'X7'!$B:$AP,7,FALSE)),IF($X$1=8,(VLOOKUP(B278,'X8'!$B:$AP,7,FALSE)),IF($X$1=9,(VLOOKUP(B278,'X9'!$B:$AP,7,FALSE)),IF($X$1=10,(VLOOKUP(B278,'X10'!$B:$AP,7,FALSE)),IF($X$1=11,(VLOOKUP(B278,'X11'!$B:$AP,7,FALSE)),IF($X$1=12,(VLOOKUP(B278,'X12'!$B:$AP,7,FALSE)),IF($X$1=13,(VLOOKUP(B278,'X13'!$B:$AP,7,FALSE)),"B")))))))))))))))</f>
        <v xml:space="preserve"> </v>
      </c>
      <c r="F278" s="182" t="str">
        <f ca="1">IF(ISERROR(IF((IF($X$1=1,(VLOOKUP(B278,'X1'!$B:$AO,6,FALSE)),(IF($X$1=2,(VLOOKUP(B278,'X2'!$B:$AO,6,FALSE)),(IF($X$1=3,(VLOOKUP(B278,'X3'!$B:$AO,6,FALSE)),(IF($X$1=4,(VLOOKUP(B278,'X4'!$B:$AO,6,FALSE)),(IF($X$1=5,(VLOOKUP(B278,'X5'!$B:$AO,6,FALSE)),(IF($X$1=6,(VLOOKUP(B278,'X6'!$B:$AO,6,FALSE)),(IF($X$1=7,(VLOOKUP(B278,'X7'!$B:$AO,6,FALSE)),(IF($X$1=8,(VLOOKUP(B278,'X8'!$B:$AO,6,FALSE)),(IF($X$1=9,(VLOOKUP(B278,'X9'!$B:$AO,6,FALSE)),(IF($X$1=10,(VLOOKUP(B278,'X10'!$B:$AO,6,FALSE)),(IF($X$1=11,(VLOOKUP(B278,'X11'!$B:$AO,6,FALSE)),(IF($X$1=12,(VLOOKUP(B278,'X12'!$B:$AO,6,FALSE)),(VLOOKUP(B278,'X13'!$B:$AO,6,FALSE))))))))))))))))))))))))))=$V$1," ",(IF($X$1=1,(VLOOKUP(B278,'X1'!$B:$AO,6,FALSE)),(IF($X$1=2,(VLOOKUP(B278,'X2'!$B:$AO,6,FALSE)),(IF($X$1=3,(VLOOKUP(B278,'X3'!$B:$AO,6,FALSE)),(IF($X$1=4,(VLOOKUP(B278,'X4'!$B:$AO,6,FALSE)),(IF($X$1=5,(VLOOKUP(B278,'X5'!$B:$AO,6,FALSE)),(IF($X$1=6,(VLOOKUP(B278,'X6'!$B:$AO,6,FALSE)),(IF($X$1=7,(VLOOKUP(B278,'X7'!$B:$AO,6,FALSE)),(IF($X$1=8,(VLOOKUP(B278,'X8'!$B:$AO,6,FALSE)),(IF($X$1=9,(VLOOKUP(B278,'X9'!$B:$AO,6,FALSE)),(IF($X$1=10,(VLOOKUP(B278,'X10'!$B:$AO,6,FALSE)),(IF($X$1=11,(VLOOKUP(B278,'X11'!$B:$AO,6,FALSE)),(IF($X$1=12,(VLOOKUP(B278,'X12'!$B:$AO,6,FALSE)),(VLOOKUP(B278,'X13'!$B:$AO,6,FALSE))))))))))))))))))))))))))))=TRUE," ",(IF((IF($X$1=1,(VLOOKUP(B278,'X1'!$B:$AO,6,FALSE)),(IF($X$1=2,(VLOOKUP(B278,'X2'!$B:$AO,6,FALSE)),(IF($X$1=3,(VLOOKUP(B278,'X3'!$B:$AO,6,FALSE)),(IF($X$1=4,(VLOOKUP(B278,'X4'!$B:$AO,6,FALSE)),(IF($X$1=5,(VLOOKUP(B278,'X5'!$B:$AO,6,FALSE)),(IF($X$1=6,(VLOOKUP(B278,'X6'!$B:$AO,6,FALSE)),(IF($X$1=7,(VLOOKUP(B278,'X7'!$B:$AO,6,FALSE)),(IF($X$1=8,(VLOOKUP(B278,'X8'!$B:$AO,6,FALSE)),(IF($X$1=9,(VLOOKUP(B278,'X9'!$B:$AO,6,FALSE)),(IF($X$1=10,(VLOOKUP(B278,'X10'!$B:$AO,6,FALSE)),(IF($X$1=11,(VLOOKUP(B278,'X11'!$B:$AO,6,FALSE)),(IF($X$1=12,(VLOOKUP(B278,'X12'!$B:$AO,6,FALSE)),(VLOOKUP(B278,'X13'!$B:$AO,6,FALSE))))))))))))))))))))))))))=$V$1," ",(IF($X$1=1,(VLOOKUP(B278,'X1'!$B:$AO,6,FALSE)),(IF($X$1=2,(VLOOKUP(B278,'X2'!$B:$AO,6,FALSE)),(IF($X$1=3,(VLOOKUP(B278,'X3'!$B:$AO,6,FALSE)),(IF($X$1=4,(VLOOKUP(B278,'X4'!$B:$AO,6,FALSE)),(IF($X$1=5,(VLOOKUP(B278,'X5'!$B:$AO,6,FALSE)),(IF($X$1=6,(VLOOKUP(B278,'X6'!$B:$AO,6,FALSE)),(IF($X$1=7,(VLOOKUP(B278,'X7'!$B:$AO,6,FALSE)),(IF($X$1=8,(VLOOKUP(B278,'X8'!$B:$AO,6,FALSE)),(IF($X$1=9,(VLOOKUP(B278,'X9'!$B:$AO,6,FALSE)),(IF($X$1=10,(VLOOKUP(B278,'X10'!$B:$AO,6,FALSE)),(IF($X$1=11,(VLOOKUP(B278,'X11'!$B:$AO,6,FALSE)),(IF($X$1=12,(VLOOKUP(B278,'X12'!$B:$AO,6,FALSE)),(VLOOKUP(B278,'X13'!$B:$AO,6,FALSE)))))))))))))))))))))))))))))</f>
        <v xml:space="preserve"> </v>
      </c>
      <c r="G278" s="182" t="str">
        <f ca="1">IF(ISERROR(IF($X$1=1,(VLOOKUP(B278,'X1'!$B:$AZ,44,FALSE)),IF($X$1=2,(VLOOKUP(B278,'X2'!$B:$AZ,44,FALSE)),IF($X$1=3,(VLOOKUP(B278,'X3'!$B:$AZ,44,FALSE)),IF($X$1=4,(VLOOKUP(B278,'X4'!$B:$AZ,44,FALSE)),IF($X$1=5,(VLOOKUP(B278,'X5'!$B:$AZ,44,FALSE)),IF($X$1=6,(VLOOKUP(B278,'X6'!$B:$AZ,44,FALSE)),IF($X$1=7,(VLOOKUP(B278,'X7'!$B:$AZ,44,FALSE)),IF($X$1=8,(VLOOKUP(B278,'X8'!$B:$AZ,44,FALSE)),IF($X$1=9,(VLOOKUP(B278,'X9'!$B:$AZ,44,FALSE)),IF($X$1=10,(VLOOKUP(B278,'X10'!$B:$AZ,44,FALSE)),IF($X$1=11,(VLOOKUP(B278,'X11'!$B:$AZ,44,FALSE)),IF($X$1=12,(VLOOKUP(B278,'X12'!$B:$AZ,44,FALSE)),IF($X$1=13,(VLOOKUP(B278,'X13'!$B:$AZ,44,FALSE)),"B"))))))))))))))=TRUE," ",(IF($X$1=1,(VLOOKUP(B278,'X1'!$B:$AZ,44,FALSE)),IF($X$1=2,(VLOOKUP(B278,'X2'!$B:$AZ,44,FALSE)),IF($X$1=3,(VLOOKUP(B278,'X3'!$B:$AZ,44,FALSE)),IF($X$1=4,(VLOOKUP(B278,'X4'!$B:$AZ,44,FALSE)),IF($X$1=5,(VLOOKUP(B278,'X5'!$B:$AZ,44,FALSE)),IF($X$1=6,(VLOOKUP(B278,'X6'!$B:$AZ,44,FALSE)),IF($X$1=7,(VLOOKUP(B278,'X7'!$B:$AZ,44,FALSE)),IF($X$1=8,(VLOOKUP(B278,'X8'!$B:$AZ,44,FALSE)),IF($X$1=9,(VLOOKUP(B278,'X9'!$B:$AZ,44,FALSE)),IF($X$1=10,(VLOOKUP(B278,'X10'!$B:$AZ,44,FALSE)),IF($X$1=11,(VLOOKUP(B278,'X11'!$B:$AZ,44,FALSE)),IF($X$1=12,(VLOOKUP(B278,'X12'!$B:$AZ,44,FALSE)),IF($X$1=13,(VLOOKUP(B278,'X13'!$B:$AZ,44,FALSE)),"B")))))))))))))))</f>
        <v xml:space="preserve"> </v>
      </c>
      <c r="H278" s="182" t="str">
        <f ca="1">IF(ISERROR(IF($X$1=1,(VLOOKUP(B278,'X1'!$B:$AZ,8,FALSE)),IF($X$1=2,(VLOOKUP(B278,'X2'!$B:$AZ,8,FALSE)),IF($X$1=3,(VLOOKUP(B278,'X3'!$B:$AZ,8,FALSE)),IF($X$1=4,(VLOOKUP(B278,'X4'!$B:$AZ,8,FALSE)),IF($X$1=5,(VLOOKUP(B278,'X5'!$B:$AZ,8,FALSE)),IF($X$1=6,(VLOOKUP(B278,'X6'!$B:$AZ,8,FALSE)),IF($X$1=7,(VLOOKUP(B278,'X7'!$B:$AZ,8,FALSE)),IF($X$1=8,(VLOOKUP(B278,'X8'!$B:$AZ,8,FALSE)),IF($X$1=9,(VLOOKUP(B278,'X9'!$B:$AZ,8,FALSE)),IF($X$1=10,(VLOOKUP(B278,'X10'!$B:$AZ,8,FALSE)),IF($X$1=11,(VLOOKUP(B278,'X11'!$B:$AZ,8,FALSE)),IF($X$1=12,(VLOOKUP(B278,'X12'!$B:$AZ,8,FALSE)),IF($X$1=13,(VLOOKUP(B278,'X13'!$B:$AZ,8,FALSE)),"B"))))))))))))))=TRUE," ",(IF($X$1=1,(VLOOKUP(B278,'X1'!$B:$AZ,8,FALSE)),IF($X$1=2,(VLOOKUP(B278,'X2'!$B:$AZ,8,FALSE)),IF($X$1=3,(VLOOKUP(B278,'X3'!$B:$AZ,8,FALSE)),IF($X$1=4,(VLOOKUP(B278,'X4'!$B:$AZ,8,FALSE)),IF($X$1=5,(VLOOKUP(B278,'X5'!$B:$AZ,8,FALSE)),IF($X$1=6,(VLOOKUP(B278,'X6'!$B:$AZ,8,FALSE)),IF($X$1=7,(VLOOKUP(B278,'X7'!$B:$AZ,8,FALSE)),IF($X$1=8,(VLOOKUP(B278,'X8'!$B:$AZ,8,FALSE)),IF($X$1=9,(VLOOKUP(B278,'X9'!$B:$AZ,8,FALSE)),IF($X$1=10,(VLOOKUP(B278,'X10'!$B:$AZ,8,FALSE)),IF($X$1=11,(VLOOKUP(B278,'X11'!$B:$AZ,8,FALSE)),IF($X$1=12,(VLOOKUP(B278,'X12'!$B:$AZ,8,FALSE)),IF($X$1=13,(VLOOKUP(B278,'X13'!$B:$AZ,8,FALSE)),"B")))))))))))))))</f>
        <v xml:space="preserve"> </v>
      </c>
      <c r="I278" s="183" t="str">
        <f ca="1">IF(ISERROR(IF($X$1=1,(VLOOKUP(B278,'X1'!$B:$AZ,2,FALSE)),IF($X$1=2,(VLOOKUP(B278,'X2'!$B:$AZ,2,FALSE)),IF($X$1=3,(VLOOKUP(B278,'X3'!$B:$AZ,2,FALSE)),IF($X$1=4,(VLOOKUP(B278,'X4'!$B:$AZ,2,FALSE)),IF($X$1=5,(VLOOKUP(B278,'X5'!$B:$AZ,2,FALSE)),IF($X$1=6,(VLOOKUP(B278,'X6'!$B:$AZ,2,FALSE)),IF($X$1=7,(VLOOKUP(B278,'X7'!$B:$AZ,2,FALSE)),IF($X$1=8,(VLOOKUP(B278,'X8'!$B:$AZ,2,FALSE)),IF($X$1=9,(VLOOKUP(B278,'X9'!$B:$AZ,2,FALSE)),IF($X$1=10,(VLOOKUP(B278,'X10'!$B:$AZ,2,FALSE)),IF($X$1=11,(VLOOKUP(B278,'X11'!$B:$AZ,2,FALSE)),IF($X$1=12,(VLOOKUP(B278,'X12'!$B:$AZ,2,FALSE)),IF($X$1=13,(VLOOKUP(B278,'X13'!$B:$AZ,2,FALSE)),"B"))))))))))))))=TRUE," ",(IF($X$1=1,(VLOOKUP(B278,'X1'!$B:$AZ,2,FALSE)),IF($X$1=2,(VLOOKUP(B278,'X2'!$B:$AZ,2,FALSE)),IF($X$1=3,(VLOOKUP(B278,'X3'!$B:$AZ,2,FALSE)),IF($X$1=4,(VLOOKUP(B278,'X4'!$B:$AZ,2,FALSE)),IF($X$1=5,(VLOOKUP(B278,'X5'!$B:$AZ,2,FALSE)),IF($X$1=6,(VLOOKUP(B278,'X6'!$B:$AZ,2,FALSE)),IF($X$1=7,(VLOOKUP(B278,'X7'!$B:$AZ,2,FALSE)),IF($X$1=8,(VLOOKUP(B278,'X8'!$B:$AZ,2,FALSE)),IF($X$1=9,(VLOOKUP(B278,'X9'!$B:$AZ,2,FALSE)),IF($X$1=10,(VLOOKUP(B278,'X10'!$B:$AZ,2,FALSE)),IF($X$1=11,(VLOOKUP(B278,'X11'!$B:$AZ,2,FALSE)),IF($X$1=12,(VLOOKUP(B278,'X12'!$B:$AZ,2,FALSE)),IF($X$1=13,(VLOOKUP(B278,'X13'!$B:$AZ,2,FALSE)),"B")))))))))))))))</f>
        <v xml:space="preserve"> </v>
      </c>
      <c r="J278" s="183" t="str">
        <f ca="1">IF(ISERROR(IF($X$1=1,(VLOOKUP(B278,'X1'!$B:$AZ,3,FALSE)),IF($X$1=2,(VLOOKUP(B278,'X2'!$B:$AZ,3,FALSE)),IF($X$1=3,(VLOOKUP(B278,'X3'!$B:$AZ,3,FALSE)),IF($X$1=4,(VLOOKUP(B278,'X4'!$B:$AZ,3,FALSE)),IF($X$1=5,(VLOOKUP(B278,'X5'!$B:$AZ,3,FALSE)),IF($X$1=6,(VLOOKUP(B278,'X6'!$B:$AZ,3,FALSE)),IF($X$1=7,(VLOOKUP(B278,'X7'!$B:$AZ,3,FALSE)),IF($X$1=8,(VLOOKUP(B278,'X8'!$B:$AZ,3,FALSE)),IF($X$1=9,(VLOOKUP(B278,'X9'!$B:$AZ,3,FALSE)),IF($X$1=10,(VLOOKUP(B278,'X10'!$B:$AZ,3,FALSE)),IF($X$1=11,(VLOOKUP(B278,'X11'!$B:$AZ,3,FALSE)),IF($X$1=12,(VLOOKUP(B278,'X12'!$B:$AZ,3,FALSE)),IF($X$1=13,(VLOOKUP(B278,'X13'!$B:$AZ,3,FALSE)),"B"))))))))))))))=TRUE," ",(IF($X$1=1,(VLOOKUP(B278,'X1'!$B:$AZ,3,FALSE)),IF($X$1=2,(VLOOKUP(B278,'X2'!$B:$AZ,3,FALSE)),IF($X$1=3,(VLOOKUP(B278,'X3'!$B:$AZ,3,FALSE)),IF($X$1=4,(VLOOKUP(B278,'X4'!$B:$AZ,3,FALSE)),IF($X$1=5,(VLOOKUP(B278,'X5'!$B:$AZ,3,FALSE)),IF($X$1=6,(VLOOKUP(B278,'X6'!$B:$AZ,3,FALSE)),IF($X$1=7,(VLOOKUP(B278,'X7'!$B:$AZ,3,FALSE)),IF($X$1=8,(VLOOKUP(B278,'X8'!$B:$AZ,3,FALSE)),IF($X$1=9,(VLOOKUP(B278,'X9'!$B:$AZ,3,FALSE)),IF($X$1=10,(VLOOKUP(B278,'X10'!$B:$AZ,3,FALSE)),IF($X$1=11,(VLOOKUP(B278,'X11'!$B:$AZ,3,FALSE)),IF($X$1=12,(VLOOKUP(B278,'X12'!$B:$AZ,3,FALSE)),IF($X$1=13,(VLOOKUP(B278,'X13'!$B:$AZ,3,FALSE)),"B")))))))))))))))</f>
        <v xml:space="preserve"> </v>
      </c>
      <c r="K278" s="183" t="str">
        <f ca="1">IF(ISERROR(IF($X$1=1,(VLOOKUP(B278,'X1'!$B:$AZ,5,FALSE)),IF($X$1=2,(VLOOKUP(B278,'X2'!$B:$AZ,5,FALSE)),IF($X$1=3,(VLOOKUP(B278,'X3'!$B:$AZ,5,FALSE)),IF($X$1=4,(VLOOKUP(B278,'X4'!$B:$AZ,5,FALSE)),IF($X$1=5,(VLOOKUP(B278,'X5'!$B:$AZ,5,FALSE)),IF($X$1=6,(VLOOKUP(B278,'X6'!$B:$AZ,5,FALSE)),IF($X$1=7,(VLOOKUP(B278,'X7'!$B:$AZ,5,FALSE)),IF($X$1=8,(VLOOKUP(B278,'X8'!$B:$AZ,5,FALSE)),IF($X$1=9,(VLOOKUP(B278,'X9'!$B:$AZ,5,FALSE)),IF($X$1=10,(VLOOKUP(B278,'X10'!$B:$AZ,5,FALSE)),IF($X$1=11,(VLOOKUP(B278,'X11'!$B:$AZ,5,FALSE)),IF($X$1=12,(VLOOKUP(B278,'X12'!$B:$AZ,5,FALSE)),IF($X$1=13,(VLOOKUP(B278,'X13'!$B:$AZ,5,FALSE)),"B"))))))))))))))=TRUE," ",(IF($X$1=1,(VLOOKUP(B278,'X1'!$B:$AZ,5,FALSE)),IF($X$1=2,(VLOOKUP(B278,'X2'!$B:$AZ,5,FALSE)),IF($X$1=3,(VLOOKUP(B278,'X3'!$B:$AZ,5,FALSE)),IF($X$1=4,(VLOOKUP(B278,'X4'!$B:$AZ,5,FALSE)),IF($X$1=5,(VLOOKUP(B278,'X5'!$B:$AZ,5,FALSE)),IF($X$1=6,(VLOOKUP(B278,'X6'!$B:$AZ,5,FALSE)),IF($X$1=7,(VLOOKUP(B278,'X7'!$B:$AZ,5,FALSE)),IF($X$1=8,(VLOOKUP(B278,'X8'!$B:$AZ,5,FALSE)),IF($X$1=9,(VLOOKUP(B278,'X9'!$B:$AZ,5,FALSE)),IF($X$1=10,(VLOOKUP(B278,'X10'!$B:$AZ,5,FALSE)),IF($X$1=11,(VLOOKUP(B278,'X11'!$B:$AZ,5,FALSE)),IF($X$1=12,(VLOOKUP(B278,'X12'!$B:$AZ,5,FALSE)),IF($X$1=13,(VLOOKUP(B278,'X13'!$B:$AZ,5,FALSE)),"B")))))))))))))))</f>
        <v xml:space="preserve"> </v>
      </c>
      <c r="L278" s="184" t="str">
        <f ca="1">IF(ISERROR(IF($X$1=1,(VLOOKUP(B278,'X1'!$B:$AZ,9,FALSE)),IF($X$1=2,(VLOOKUP(B278,'X2'!$B:$AZ,9,FALSE)),IF($X$1=3,(VLOOKUP(B278,'X3'!$B:$AZ,9,FALSE)),IF($X$1=4,(VLOOKUP(B278,'X4'!$B:$AZ,9,FALSE)),IF($X$1=5,(VLOOKUP(B278,'X5'!$B:$AZ,9,FALSE)),IF($X$1=6,(VLOOKUP(B278,'X6'!$B:$AZ,9,FALSE)),IF($X$1=7,(VLOOKUP(B278,'X7'!$B:$AZ,9,FALSE)),IF($X$1=8,(VLOOKUP(B278,'X8'!$B:$AZ,9,FALSE)),IF($X$1=9,(VLOOKUP(B278,'X9'!$B:$AZ,9,FALSE)),IF($X$1=10,(VLOOKUP(B278,'X10'!$B:$AZ,9,FALSE)),IF($X$1=11,(VLOOKUP(B278,'X11'!$B:$AZ,9,FALSE)),IF($X$1=12,(VLOOKUP(B278,'X12'!$B:$AZ,9,FALSE)),IF($X$1=13,(VLOOKUP(B278,'X13'!$B:$AZ,9,FALSE)),"B"))))))))))))))=TRUE," ",(IF($X$1=1,(VLOOKUP(B278,'X1'!$B:$AZ,9,FALSE)),IF($X$1=2,(VLOOKUP(B278,'X2'!$B:$AZ,9,FALSE)),IF($X$1=3,(VLOOKUP(B278,'X3'!$B:$AZ,9,FALSE)),IF($X$1=4,(VLOOKUP(B278,'X4'!$B:$AZ,9,FALSE)),IF($X$1=5,(VLOOKUP(B278,'X5'!$B:$AZ,9,FALSE)),IF($X$1=6,(VLOOKUP(B278,'X6'!$B:$AZ,9,FALSE)),IF($X$1=7,(VLOOKUP(B278,'X7'!$B:$AZ,9,FALSE)),IF($X$1=8,(VLOOKUP(B278,'X8'!$B:$AZ,9,FALSE)),IF($X$1=9,(VLOOKUP(B278,'X9'!$B:$AZ,9,FALSE)),IF($X$1=10,(VLOOKUP(B278,'X10'!$B:$AZ,9,FALSE)),IF($X$1=11,(VLOOKUP(B278,'X11'!$B:$AZ,9,FALSE)),IF($X$1=12,(VLOOKUP(B278,'X12'!$B:$AZ,9,FALSE)),IF($X$1=13,(VLOOKUP(B278,'X13'!$B:$AZ,9,FALSE)),"B")))))))))))))))</f>
        <v xml:space="preserve"> </v>
      </c>
      <c r="M278" s="184" t="str">
        <f ca="1">IF(ISERROR(IF($X$1=1,(VLOOKUP(B278,'X1'!$B:$AZ,10,FALSE)),IF($X$1=2,(VLOOKUP(B278,'X2'!$B:$AZ,10,FALSE)),IF($X$1=3,(VLOOKUP(B278,'X3'!$B:$AZ,10,FALSE)),IF($X$1=4,(VLOOKUP(B278,'X4'!$B:$AZ,10,FALSE)),IF($X$1=5,(VLOOKUP(B278,'X5'!$B:$AZ,10,FALSE)),IF($X$1=6,(VLOOKUP(B278,'X6'!$B:$AZ,10,FALSE)),IF($X$1=7,(VLOOKUP(B278,'X7'!$B:$AZ,10,FALSE)),IF($X$1=8,(VLOOKUP(B278,'X8'!$B:$AZ,10,FALSE)),IF($X$1=9,(VLOOKUP(B278,'X9'!$B:$AZ,10,FALSE)),IF($X$1=10,(VLOOKUP(B278,'X10'!$B:$AZ,10,FALSE)),IF($X$1=11,(VLOOKUP(B278,'X11'!$B:$AZ,10,FALSE)),IF($X$1=12,(VLOOKUP(B278,'X12'!$B:$AZ,10,FALSE)),IF($X$1=13,(VLOOKUP(B278,'X13'!$B:$AZ,10,FALSE)),"B"))))))))))))))=TRUE," ",(IF($X$1=1,(VLOOKUP(B278,'X1'!$B:$AZ,10,FALSE)),IF($X$1=2,(VLOOKUP(B278,'X2'!$B:$AZ,10,FALSE)),IF($X$1=3,(VLOOKUP(B278,'X3'!$B:$AZ,10,FALSE)),IF($X$1=4,(VLOOKUP(B278,'X4'!$B:$AZ,10,FALSE)),IF($X$1=5,(VLOOKUP(B278,'X5'!$B:$AZ,10,FALSE)),IF($X$1=6,(VLOOKUP(B278,'X6'!$B:$AZ,10,FALSE)),IF($X$1=7,(VLOOKUP(B278,'X7'!$B:$AZ,10,FALSE)),IF($X$1=8,(VLOOKUP(B278,'X8'!$B:$AZ,10,FALSE)),IF($X$1=9,(VLOOKUP(B278,'X9'!$B:$AZ,10,FALSE)),IF($X$1=10,(VLOOKUP(B278,'X10'!$B:$AZ,10,FALSE)),IF($X$1=11,(VLOOKUP(B278,'X11'!$B:$AZ,10,FALSE)),IF($X$1=12,(VLOOKUP(B278,'X12'!$B:$AZ,10,FALSE)),IF($X$1=13,(VLOOKUP(B278,'X13'!$B:$AZ,10,FALSE)),"B")))))))))))))))</f>
        <v xml:space="preserve"> </v>
      </c>
      <c r="N278" s="185" t="str">
        <f ca="1">IF(ISERROR(IF($X$1=1,(VLOOKUP(B278,'X1'!$B:$AZ,45,FALSE)),IF($X$1=2,(VLOOKUP(B278,'X2'!$B:$AZ,45,FALSE)),IF($X$1=3,(VLOOKUP(B278,'X3'!$B:$AZ,45,FALSE)),IF($X$1=4,(VLOOKUP(B278,'X4'!$B:$AZ,45,FALSE)),IF($X$1=5,(VLOOKUP(B278,'X5'!$B:$AZ,45,FALSE)),IF($X$1=6,(VLOOKUP(B278,'X6'!$B:$AZ,45,FALSE)),IF($X$1=7,(VLOOKUP(B278,'X7'!$B:$AZ,45,FALSE)),IF($X$1=8,(VLOOKUP(B278,'X8'!$B:$AZ,45,FALSE)),IF($X$1=9,(VLOOKUP(B278,'X9'!$B:$AZ,45,FALSE)),IF($X$1=10,(VLOOKUP(B278,'X10'!$B:$AZ,45,FALSE)),IF($X$1=11,(VLOOKUP(B278,'X11'!$B:$AZ,45,FALSE)),IF($X$1=12,(VLOOKUP(B278,'X12'!$B:$AZ,45,FALSE)),IF($X$1=13,(VLOOKUP(B278,'X13'!$B:$AZ,45,FALSE)),"B"))))))))))))))=TRUE," ",(IF($X$1=1,(VLOOKUP(B278,'X1'!$B:$AZ,45,FALSE)),IF($X$1=2,(VLOOKUP(B278,'X2'!$B:$AZ,45,FALSE)),IF($X$1=3,(VLOOKUP(B278,'X3'!$B:$AZ,45,FALSE)),IF($X$1=4,(VLOOKUP(B278,'X4'!$B:$AZ,45,FALSE)),IF($X$1=5,(VLOOKUP(B278,'X5'!$B:$AZ,45,FALSE)),IF($X$1=6,(VLOOKUP(B278,'X6'!$B:$AZ,45,FALSE)),IF($X$1=7,(VLOOKUP(B278,'X7'!$B:$AZ,45,FALSE)),IF($X$1=8,(VLOOKUP(B278,'X8'!$B:$AZ,45,FALSE)),IF($X$1=9,(VLOOKUP(B278,'X9'!$B:$AZ,45,FALSE)),IF($X$1=10,(VLOOKUP(B278,'X10'!$B:$AZ,45,FALSE)),IF($X$1=11,(VLOOKUP(B278,'X11'!$B:$AZ,45,FALSE)),IF($X$1=12,(VLOOKUP(B278,'X12'!$B:$AZ,45,FALSE)),IF($X$1=13,(VLOOKUP(B278,'X13'!$B:$AZ,45,FALSE)),"B")))))))))))))))</f>
        <v xml:space="preserve"> </v>
      </c>
      <c r="O278" s="184" t="str">
        <f ca="1">IF(ISERROR(IF($X$1=1,(VLOOKUP(B278,'X1'!$B:$AZ,11,FALSE)),IF($X$1=2,(VLOOKUP(B278,'X2'!$B:$AZ,11,FALSE)),IF($X$1=3,(VLOOKUP(B278,'X3'!$B:$AZ,11,FALSE)),IF($X$1=4,(VLOOKUP(B278,'X4'!$B:$AZ,11,FALSE)),IF($X$1=5,(VLOOKUP(B278,'X5'!$B:$AZ,11,FALSE)),IF($X$1=6,(VLOOKUP(B278,'X6'!$B:$AZ,11,FALSE)),IF($X$1=7,(VLOOKUP(B278,'X7'!$B:$AZ,11,FALSE)),IF($X$1=8,(VLOOKUP(B278,'X8'!$B:$AZ,11,FALSE)),IF($X$1=9,(VLOOKUP(B278,'X9'!$B:$AZ,11,FALSE)),IF($X$1=10,(VLOOKUP(B278,'X10'!$B:$AZ,11,FALSE)),IF($X$1=11,(VLOOKUP(B278,'X11'!$B:$AZ,11,FALSE)),IF($X$1=12,(VLOOKUP(B278,'X12'!$B:$AZ,11,FALSE)),IF($X$1=13,(VLOOKUP(B278,'X13'!$B:$AZ,11,FALSE)),"B"))))))))))))))=TRUE," ",(IF($X$1=1,(VLOOKUP(B278,'X1'!$B:$AZ,11,FALSE)),IF($X$1=2,(VLOOKUP(B278,'X2'!$B:$AZ,11,FALSE)),IF($X$1=3,(VLOOKUP(B278,'X3'!$B:$AZ,11,FALSE)),IF($X$1=4,(VLOOKUP(B278,'X4'!$B:$AZ,11,FALSE)),IF($X$1=5,(VLOOKUP(B278,'X5'!$B:$AZ,11,FALSE)),IF($X$1=6,(VLOOKUP(B278,'X6'!$B:$AZ,11,FALSE)),IF($X$1=7,(VLOOKUP(B278,'X7'!$B:$AZ,11,FALSE)),IF($X$1=8,(VLOOKUP(B278,'X8'!$B:$AZ,11,FALSE)),IF($X$1=9,(VLOOKUP(B278,'X9'!$B:$AZ,11,FALSE)),IF($X$1=10,(VLOOKUP(B278,'X10'!$B:$AZ,11,FALSE)),IF($X$1=11,(VLOOKUP(B278,'X11'!$B:$AZ,11,FALSE)),IF($X$1=12,(VLOOKUP(B278,'X12'!$B:$AZ,11,FALSE)),IF($X$1=13,(VLOOKUP(B278,'X13'!$B:$AZ,11,FALSE)),"B")))))))))))))))</f>
        <v xml:space="preserve"> </v>
      </c>
      <c r="P278" s="184" t="str">
        <f ca="1">IF(ISERROR(IF($X$1=1,(VLOOKUP(B278,'X1'!$B:$AZ,12,FALSE)),IF($X$1=2,(VLOOKUP(B278,'X2'!$B:$AZ,12,FALSE)),IF($X$1=3,(VLOOKUP(B278,'X3'!$B:$AZ,12,FALSE)),IF($X$1=4,(VLOOKUP(B278,'X4'!$B:$AZ,12,FALSE)),IF($X$1=5,(VLOOKUP(B278,'X5'!$B:$AZ,12,FALSE)),IF($X$1=6,(VLOOKUP(B278,'X6'!$B:$AZ,12,FALSE)),IF($X$1=7,(VLOOKUP(B278,'X7'!$B:$AZ,12,FALSE)),IF($X$1=8,(VLOOKUP(B278,'X8'!$B:$AZ,12,FALSE)),IF($X$1=9,(VLOOKUP(B278,'X9'!$B:$AZ,12,FALSE)),IF($X$1=10,(VLOOKUP(B278,'X10'!$B:$AZ,12,FALSE)),IF($X$1=11,(VLOOKUP(B278,'X11'!$B:$AZ,12,FALSE)),IF($X$1=12,(VLOOKUP(B278,'X12'!$B:$AZ,12,FALSE)),IF($X$1=13,(VLOOKUP(B278,'X13'!$B:$AZ,12,FALSE)),"B"))))))))))))))=TRUE," ",(IF($X$1=1,(VLOOKUP(B278,'X1'!$B:$AZ,12,FALSE)),IF($X$1=2,(VLOOKUP(B278,'X2'!$B:$AZ,12,FALSE)),IF($X$1=3,(VLOOKUP(B278,'X3'!$B:$AZ,12,FALSE)),IF($X$1=4,(VLOOKUP(B278,'X4'!$B:$AZ,12,FALSE)),IF($X$1=5,(VLOOKUP(B278,'X5'!$B:$AZ,12,FALSE)),IF($X$1=6,(VLOOKUP(B278,'X6'!$B:$AZ,12,FALSE)),IF($X$1=7,(VLOOKUP(B278,'X7'!$B:$AZ,12,FALSE)),IF($X$1=8,(VLOOKUP(B278,'X8'!$B:$AZ,12,FALSE)),IF($X$1=9,(VLOOKUP(B278,'X9'!$B:$AZ,12,FALSE)),IF($X$1=10,(VLOOKUP(B278,'X10'!$B:$AZ,12,FALSE)),IF($X$1=11,(VLOOKUP(B278,'X11'!$B:$AZ,12,FALSE)),IF($X$1=12,(VLOOKUP(B278,'X12'!$B:$AZ,12,FALSE)),IF($X$1=13,(VLOOKUP(B278,'X13'!$B:$AZ,12,FALSE)),"B")))))))))))))))</f>
        <v xml:space="preserve"> </v>
      </c>
      <c r="Q278" s="185" t="str">
        <f ca="1">IF(ISERROR(IF($X$1=1,(VLOOKUP(B278,'X1'!$B:$AZ,46,FALSE)),IF($X$1=2,(VLOOKUP(B278,'X2'!$B:$AZ,46,FALSE)),IF($X$1=3,(VLOOKUP(B278,'X3'!$B:$AZ,46,FALSE)),IF($X$1=4,(VLOOKUP(B278,'X4'!$B:$AZ,46,FALSE)),IF($X$1=5,(VLOOKUP(B278,'X5'!$B:$AZ,46,FALSE)),IF($X$1=6,(VLOOKUP(B278,'X6'!$B:$AZ,46,FALSE)),IF($X$1=7,(VLOOKUP(B278,'X7'!$B:$AZ,46,FALSE)),IF($X$1=8,(VLOOKUP(B278,'X8'!$B:$AZ,46,FALSE)),IF($X$1=9,(VLOOKUP(B278,'X9'!$B:$AZ,46,FALSE)),IF($X$1=10,(VLOOKUP(B278,'X10'!$B:$AZ,46,FALSE)),IF($X$1=11,(VLOOKUP(B278,'X11'!$B:$AZ,46,FALSE)),IF($X$1=12,(VLOOKUP(B278,'X12'!$B:$AZ,46,FALSE)),IF($X$1=13,(VLOOKUP(B278,'X13'!$B:$AZ,46,FALSE)),"B"))))))))))))))=TRUE," ",(IF($X$1=1,(VLOOKUP(B278,'X1'!$B:$AZ,46,FALSE)),IF($X$1=2,(VLOOKUP(B278,'X2'!$B:$AZ,46,FALSE)),IF($X$1=3,(VLOOKUP(B278,'X3'!$B:$AZ,46,FALSE)),IF($X$1=4,(VLOOKUP(B278,'X4'!$B:$AZ,46,FALSE)),IF($X$1=5,(VLOOKUP(B278,'X5'!$B:$AZ,46,FALSE)),IF($X$1=6,(VLOOKUP(B278,'X6'!$B:$AZ,46,FALSE)),IF($X$1=7,(VLOOKUP(B278,'X7'!$B:$AZ,46,FALSE)),IF($X$1=8,(VLOOKUP(B278,'X8'!$B:$AZ,46,FALSE)),IF($X$1=9,(VLOOKUP(B278,'X9'!$B:$AZ,46,FALSE)),IF($X$1=10,(VLOOKUP(B278,'X10'!$B:$AZ,46,FALSE)),IF($X$1=11,(VLOOKUP(B278,'X11'!$B:$AZ,46,FALSE)),IF($X$1=12,(VLOOKUP(B278,'X12'!$B:$AZ,46,FALSE)),IF($X$1=13,(VLOOKUP(B278,'X13'!$B:$AZ,46,FALSE)),"B")))))))))))))))</f>
        <v xml:space="preserve"> </v>
      </c>
      <c r="R278" s="185" t="str">
        <f ca="1">IF(ISERROR(IF($X$1=1,(VLOOKUP(B278,'X1'!$B:$AZ,15,FALSE)),IF($X$1=2,(VLOOKUP(B278,'X2'!$B:$AZ,15,FALSE)),IF($X$1=3,(VLOOKUP(B278,'X3'!$B:$AZ,15,FALSE)),IF($X$1=4,(VLOOKUP(B278,'X4'!$B:$AZ,15,FALSE)),IF($X$1=5,(VLOOKUP(B278,'X5'!$B:$AZ,15,FALSE)),IF($X$1=6,(VLOOKUP(B278,'X6'!$B:$AZ,15,FALSE)),IF($X$1=7,(VLOOKUP(B278,'X7'!$B:$AZ,15,FALSE)),IF($X$1=8,(VLOOKUP(B278,'X8'!$B:$AZ,15,FALSE)),IF($X$1=9,(VLOOKUP(B278,'X9'!$B:$AZ,15,FALSE)),IF($X$1=10,(VLOOKUP(B278,'X10'!$B:$AZ,15,FALSE)),IF($X$1=11,(VLOOKUP(B278,'X11'!$B:$AZ,15,FALSE)),IF($X$1=12,(VLOOKUP(B278,'X12'!$B:$AZ,15,FALSE)),IF($X$1=13,(VLOOKUP(B278,'X13'!$B:$AZ,15,FALSE)),"B"))))))))))))))=TRUE," ",(IF($X$1=1,(VLOOKUP(B278,'X1'!$B:$AZ,15,FALSE)),IF($X$1=2,(VLOOKUP(B278,'X2'!$B:$AZ,15,FALSE)),IF($X$1=3,(VLOOKUP(B278,'X3'!$B:$AZ,15,FALSE)),IF($X$1=4,(VLOOKUP(B278,'X4'!$B:$AZ,15,FALSE)),IF($X$1=5,(VLOOKUP(B278,'X5'!$B:$AZ,15,FALSE)),IF($X$1=6,(VLOOKUP(B278,'X6'!$B:$AZ,15,FALSE)),IF($X$1=7,(VLOOKUP(B278,'X7'!$B:$AZ,15,FALSE)),IF($X$1=8,(VLOOKUP(B278,'X8'!$B:$AZ,15,FALSE)),IF($X$1=9,(VLOOKUP(B278,'X9'!$B:$AZ,15,FALSE)),IF($X$1=10,(VLOOKUP(B278,'X10'!$B:$AZ,15,FALSE)),IF($X$1=11,(VLOOKUP(B278,'X11'!$B:$AZ,15,FALSE)),IF($X$1=12,(VLOOKUP(B278,'X12'!$B:$AZ,15,FALSE)),IF($X$1=13,(VLOOKUP(B278,'X13'!$B:$AZ,15,FALSE)),"B")))))))))))))))</f>
        <v xml:space="preserve"> </v>
      </c>
      <c r="S278" s="185" t="str">
        <f ca="1">IF(ISERROR(IF((IF($X$1=1,(VLOOKUP(B278,'X1'!$B:$AZ,14,FALSE)),(IF($X$1=2,(VLOOKUP(B278,'X2'!$B:$AZ,14,FALSE)),(IF($X$1=3,(VLOOKUP(B278,'X3'!$B:$AZ,14,FALSE)),(IF($X$1=4,(VLOOKUP(B278,'X4'!$B:$AZ,14,FALSE)),(IF($X$1=5,(VLOOKUP(B278,'X5'!$B:$AZ,14,FALSE)),(IF($X$1=6,(VLOOKUP(B278,'X6'!$B:$AZ,14,FALSE)),(IF($X$1=7,(VLOOKUP(B278,'X7'!$B:$AZ,14,FALSE)),(IF($X$1=8,(VLOOKUP(B278,'X8'!$B:$AZ,14,FALSE)),(IF($X$1=9,(VLOOKUP(B278,'X9'!$B:$AZ,14,FALSE)),(IF($X$1=10,(VLOOKUP(B278,'X10'!$B:$AZ,14,FALSE)),(IF($X$1=11,(VLOOKUP(B278,'X11'!$B:$AZ,14,FALSE)),(IF($X$1=12,(VLOOKUP(B278,'X12'!$B:$AZ,14,FALSE)),(VLOOKUP(B278,'X13'!$B:$AZ,14,FALSE))))))))))))))))))))))))))=$V$1," ",(IF($X$1=1,(VLOOKUP(B278,'X1'!$B:$AZ,14,FALSE)),(IF($X$1=2,(VLOOKUP(B278,'X2'!$B:$AZ,14,FALSE)),(IF($X$1=3,(VLOOKUP(B278,'X3'!$B:$AZ,14,FALSE)),(IF($X$1=4,(VLOOKUP(B278,'X4'!$B:$AZ,14,FALSE)),(IF($X$1=5,(VLOOKUP(B278,'X5'!$B:$AZ,14,FALSE)),(IF($X$1=6,(VLOOKUP(B278,'X6'!$B:$AZ,14,FALSE)),(IF($X$1=7,(VLOOKUP(B278,'X7'!$B:$AZ,14,FALSE)),(IF($X$1=8,(VLOOKUP(B278,'X8'!$B:$AZ,14,FALSE)),(IF($X$1=9,(VLOOKUP(B278,'X9'!$B:$AZ,14,FALSE)),(IF($X$1=10,(VLOOKUP(B278,'X10'!$B:$AZ,14,FALSE)),(IF($X$1=11,(VLOOKUP(B278,'X11'!$B:$AZ,14,FALSE)),(IF($X$1=12,(VLOOKUP(B278,'X12'!$B:$AZ,14,FALSE)),(VLOOKUP(B278,'X13'!$B:$AZ,14,FALSE))))))))))))))))))))))))))))=TRUE," ",(IF((IF($X$1=1,(VLOOKUP(B278,'X1'!$B:$AZ,14,FALSE)),(IF($X$1=2,(VLOOKUP(B278,'X2'!$B:$AZ,14,FALSE)),(IF($X$1=3,(VLOOKUP(B278,'X3'!$B:$AZ,14,FALSE)),(IF($X$1=4,(VLOOKUP(B278,'X4'!$B:$AZ,14,FALSE)),(IF($X$1=5,(VLOOKUP(B278,'X5'!$B:$AZ,14,FALSE)),(IF($X$1=6,(VLOOKUP(B278,'X6'!$B:$AZ,14,FALSE)),(IF($X$1=7,(VLOOKUP(B278,'X7'!$B:$AZ,14,FALSE)),(IF($X$1=8,(VLOOKUP(B278,'X8'!$B:$AZ,14,FALSE)),(IF($X$1=9,(VLOOKUP(B278,'X9'!$B:$AZ,14,FALSE)),(IF($X$1=10,(VLOOKUP(B278,'X10'!$B:$AZ,14,FALSE)),(IF($X$1=11,(VLOOKUP(B278,'X11'!$B:$AZ,14,FALSE)),(IF($X$1=12,(VLOOKUP(B278,'X12'!$B:$AZ,14,FALSE)),(VLOOKUP(B278,'X13'!$B:$AZ,14,FALSE))))))))))))))))))))))))))=$V$1," ",(IF($X$1=1,(VLOOKUP(B278,'X1'!$B:$AZ,14,FALSE)),(IF($X$1=2,(VLOOKUP(B278,'X2'!$B:$AZ,14,FALSE)),(IF($X$1=3,(VLOOKUP(B278,'X3'!$B:$AZ,14,FALSE)),(IF($X$1=4,(VLOOKUP(B278,'X4'!$B:$AZ,14,FALSE)),(IF($X$1=5,(VLOOKUP(B278,'X5'!$B:$AZ,14,FALSE)),(IF($X$1=6,(VLOOKUP(B278,'X6'!$B:$AZ,14,FALSE)),(IF($X$1=7,(VLOOKUP(B278,'X7'!$B:$AZ,14,FALSE)),(IF($X$1=8,(VLOOKUP(B278,'X8'!$B:$AZ,14,FALSE)),(IF($X$1=9,(VLOOKUP(B278,'X9'!$B:$AZ,14,FALSE)),(IF($X$1=10,(VLOOKUP(B278,'X10'!$B:$AZ,14,FALSE)),(IF($X$1=11,(VLOOKUP(B278,'X11'!$B:$AZ,14,FALSE)),(IF($X$1=12,(VLOOKUP(B278,'X12'!$B:$AZ,14,FALSE)),(VLOOKUP(B278,'X13'!$B:$AZ,14,FALSE)))))))))))))))))))))))))))))</f>
        <v xml:space="preserve"> </v>
      </c>
    </row>
    <row r="279" spans="1:19" ht="14.1" customHeight="1" x14ac:dyDescent="0.2">
      <c r="A279" s="156" t="s">
        <v>1058</v>
      </c>
      <c r="B279" s="122" t="str">
        <f>IF(ISERROR(IF($U$16=1,(VLOOKUP(A279,$AC$89:$AH$125,2,FALSE)),IF((IF($X$1=1,'X1'!B238,(IF($X$1=2,'X2'!B238,(IF($X$1=3,'X3'!B238,(IF($X$1=4,'X4'!B238,(IF($X$1=5,'X5'!B238,(IF($X$1=6,'X6'!B238,(IF($X$1=7,'X7'!B238,(IF($X$1=8,'X8'!B238,(IF($X$1=9,'X9'!B238,(IF($X$1=10,'X10'!B238,(IF($X$1=11,'X11'!B238,(IF($X$1=12,'X12'!B238,'X13'!B238))))))))))))))))))))))))="","",(IF($X$1=1,'X1'!B238,(IF($X$1=2,'X2'!B238,(IF($X$1=3,'X3'!B238,(IF($X$1=4,'X4'!B238,(IF($X$1=5,'X5'!B238,(IF($X$1=6,'X6'!B238,(IF($X$1=7,'X7'!B238,(IF($X$1=8,'X8'!B238,(IF($X$1=9,'X9'!B238,(IF($X$1=10,'X10'!B238,(IF($X$1=11,'X11'!B238,(IF($X$1=12,'X12'!B238,'X13'!B238)))))))))))))))))))))))))))=TRUE," ",(IF($U$16=1,(VLOOKUP(A279,$AC$89:$AH$125,2,FALSE)),IF((IF($X$1=1,'X1'!B238,(IF($X$1=2,'X2'!B238,(IF($X$1=3,'X3'!B238,(IF($X$1=4,'X4'!B238,(IF($X$1=5,'X5'!B238,(IF($X$1=6,'X6'!B238,(IF($X$1=7,'X7'!B238,(IF($X$1=8,'X8'!B238,(IF($X$1=9,'X9'!B238,(IF($X$1=10,'X10'!B238,(IF($X$1=11,'X11'!B238,(IF($X$1=12,'X12'!B238,'X13'!B238))))))))))))))))))))))))="","",(IF($X$1=1,'X1'!B238,(IF($X$1=2,'X2'!B238,(IF($X$1=3,'X3'!B238,(IF($X$1=4,'X4'!B238,(IF($X$1=5,'X5'!B238,(IF($X$1=6,'X6'!B238,(IF($X$1=7,'X7'!B238,(IF($X$1=8,'X8'!B238,(IF($X$1=9,'X9'!B238,(IF($X$1=10,'X10'!B238,(IF($X$1=11,'X11'!B238,(IF($X$1=12,'X12'!B238,'X13'!B238))))))))))))))))))))))))))))</f>
        <v/>
      </c>
      <c r="C279" s="181" t="str">
        <f ca="1">IF(ISERROR(IF($X$1=1,(VLOOKUP(B279,'X1'!$B:$AZ,47,FALSE)),IF($X$1=2,(VLOOKUP(B279,'X2'!$B:$AZ,47,FALSE)),IF($X$1=3,(VLOOKUP(B279,'X3'!$B:$AZ,47,FALSE)),IF($X$1=4,(VLOOKUP(B279,'X4'!$B:$AZ,47,FALSE)),IF($X$1=5,(VLOOKUP(B279,'X5'!$B:$AZ,47,FALSE)),IF($X$1=6,(VLOOKUP(B279,'X6'!$B:$AZ,47,FALSE)),IF($X$1=7,(VLOOKUP(B279,'X7'!$B:$AZ,47,FALSE)),IF($X$1=8,(VLOOKUP(B279,'X8'!$B:$AZ,47,FALSE)),IF($X$1=9,(VLOOKUP(B279,'X9'!$B:$AZ,47,FALSE)),IF($X$1=10,(VLOOKUP(B279,'X10'!$B:$AZ,47,FALSE)),IF($X$1=11,(VLOOKUP(B279,'X11'!$B:$AZ,47,FALSE)),IF($X$1=12,(VLOOKUP(B279,'X12'!$B:$AZ,47,FALSE)),IF($X$1=13,(VLOOKUP(B279,'X13'!$B:$AZ,47,FALSE)),"B"))))))))))))))=TRUE," ",(IF($X$1=1,(VLOOKUP(B279,'X1'!$B:$AZ,47,FALSE)),IF($X$1=2,(VLOOKUP(B279,'X2'!$B:$AZ,47,FALSE)),IF($X$1=3,(VLOOKUP(B279,'X3'!$B:$AZ,47,FALSE)),IF($X$1=4,(VLOOKUP(B279,'X4'!$B:$AZ,47,FALSE)),IF($X$1=5,(VLOOKUP(B279,'X5'!$B:$AZ,47,FALSE)),IF($X$1=6,(VLOOKUP(B279,'X6'!$B:$AZ,47,FALSE)),IF($X$1=7,(VLOOKUP(B279,'X7'!$B:$AZ,47,FALSE)),IF($X$1=8,(VLOOKUP(B279,'X8'!$B:$AZ,47,FALSE)),IF($X$1=9,(VLOOKUP(B279,'X9'!$B:$AZ,47,FALSE)),IF($X$1=10,(VLOOKUP(B279,'X10'!$B:$AZ,47,FALSE)),IF($X$1=11,(VLOOKUP(B279,'X11'!$B:$AZ,47,FALSE)),IF($X$1=12,(VLOOKUP(B279,'X12'!$B:$AZ,47,FALSE)),IF($X$1=13,(VLOOKUP(B279,'X13'!$B:$AZ,47,FALSE)),"B")))))))))))))))</f>
        <v xml:space="preserve"> </v>
      </c>
      <c r="D279" s="181" t="str">
        <f ca="1">IF(ISERROR(IF($X$1=1,(VLOOKUP(B279,'X1'!$B:$AP,41,FALSE)),IF($X$1=2,(VLOOKUP(B279,'X2'!$B:$AP,41,FALSE)),IF($X$1=3,(VLOOKUP(B279,'X3'!$B:$AP,41,FALSE)),IF($X$1=4,(VLOOKUP(B279,'X4'!$B:$AP,41,FALSE)),IF($X$1=5,(VLOOKUP(B279,'X5'!$B:$AP,41,FALSE)),IF($X$1=6,(VLOOKUP(B279,'X6'!$B:$AP,41,FALSE)),IF($X$1=7,(VLOOKUP(B279,'X7'!$B:$AP,41,FALSE)),IF($X$1=8,(VLOOKUP(B279,'X8'!$B:$AP,41,FALSE)),IF($X$1=9,(VLOOKUP(B279,'X9'!$B:$AP,41,FALSE)),IF($X$1=10,(VLOOKUP(B279,'X10'!$B:$AP,41,FALSE)),IF($X$1=11,(VLOOKUP(B279,'X11'!$B:$AP,41,FALSE)),IF($X$1=12,(VLOOKUP(B279,'X12'!$B:$AP,41,FALSE)),IF($X$1=13,(VLOOKUP(B279,'X13'!$B:$AP,41,FALSE)),"B"))))))))))))))=TRUE," ",(IF($X$1=1,(VLOOKUP(B279,'X1'!$B:$AP,41,FALSE)),IF($X$1=2,(VLOOKUP(B279,'X2'!$B:$AP,41,FALSE)),IF($X$1=3,(VLOOKUP(B279,'X3'!$B:$AP,41,FALSE)),IF($X$1=4,(VLOOKUP(B279,'X4'!$B:$AP,41,FALSE)),IF($X$1=5,(VLOOKUP(B279,'X5'!$B:$AP,41,FALSE)),IF($X$1=6,(VLOOKUP(B279,'X6'!$B:$AP,41,FALSE)),IF($X$1=7,(VLOOKUP(B279,'X7'!$B:$AP,41,FALSE)),IF($X$1=8,(VLOOKUP(B279,'X8'!$B:$AP,41,FALSE)),IF($X$1=9,(VLOOKUP(B279,'X9'!$B:$AP,41,FALSE)),IF($X$1=10,(VLOOKUP(B279,'X10'!$B:$AP,41,FALSE)),IF($X$1=11,(VLOOKUP(B279,'X11'!$B:$AP,41,FALSE)),IF($X$1=12,(VLOOKUP(B279,'X12'!$B:$AP,41,FALSE)),IF($X$1=13,(VLOOKUP(B279,'X13'!$B:$AP,41,FALSE)),"B")))))))))))))))</f>
        <v xml:space="preserve"> </v>
      </c>
      <c r="E279" s="182" t="str">
        <f ca="1">IF(ISERROR(IF($X$1=1,(VLOOKUP(B279,'X1'!$B:$AP,7,FALSE)),IF($X$1=2,(VLOOKUP(B279,'X2'!$B:$AP,7,FALSE)),IF($X$1=3,(VLOOKUP(B279,'X3'!$B:$AP,7,FALSE)),IF($X$1=4,(VLOOKUP(B279,'X4'!$B:$AP,7,FALSE)),IF($X$1=5,(VLOOKUP(B279,'X5'!$B:$AP,7,FALSE)),IF($X$1=6,(VLOOKUP(B279,'X6'!$B:$AP,7,FALSE)),IF($X$1=7,(VLOOKUP(B279,'X7'!$B:$AP,7,FALSE)),IF($X$1=8,(VLOOKUP(B279,'X8'!$B:$AP,7,FALSE)),IF($X$1=9,(VLOOKUP(B279,'X9'!$B:$AP,7,FALSE)),IF($X$1=10,(VLOOKUP(B279,'X10'!$B:$AP,7,FALSE)),IF($X$1=11,(VLOOKUP(B279,'X11'!$B:$AP,7,FALSE)),IF($X$1=12,(VLOOKUP(B279,'X12'!$B:$AP,7,FALSE)),IF($X$1=13,(VLOOKUP(B279,'X13'!$B:$AP,7,FALSE)),"B"))))))))))))))=TRUE," ",(IF($X$1=1,(VLOOKUP(B279,'X1'!$B:$AP,7,FALSE)),IF($X$1=2,(VLOOKUP(B279,'X2'!$B:$AP,7,FALSE)),IF($X$1=3,(VLOOKUP(B279,'X3'!$B:$AP,7,FALSE)),IF($X$1=4,(VLOOKUP(B279,'X4'!$B:$AP,7,FALSE)),IF($X$1=5,(VLOOKUP(B279,'X5'!$B:$AP,7,FALSE)),IF($X$1=6,(VLOOKUP(B279,'X6'!$B:$AP,7,FALSE)),IF($X$1=7,(VLOOKUP(B279,'X7'!$B:$AP,7,FALSE)),IF($X$1=8,(VLOOKUP(B279,'X8'!$B:$AP,7,FALSE)),IF($X$1=9,(VLOOKUP(B279,'X9'!$B:$AP,7,FALSE)),IF($X$1=10,(VLOOKUP(B279,'X10'!$B:$AP,7,FALSE)),IF($X$1=11,(VLOOKUP(B279,'X11'!$B:$AP,7,FALSE)),IF($X$1=12,(VLOOKUP(B279,'X12'!$B:$AP,7,FALSE)),IF($X$1=13,(VLOOKUP(B279,'X13'!$B:$AP,7,FALSE)),"B")))))))))))))))</f>
        <v xml:space="preserve"> </v>
      </c>
      <c r="F279" s="182" t="str">
        <f ca="1">IF(ISERROR(IF((IF($X$1=1,(VLOOKUP(B279,'X1'!$B:$AO,6,FALSE)),(IF($X$1=2,(VLOOKUP(B279,'X2'!$B:$AO,6,FALSE)),(IF($X$1=3,(VLOOKUP(B279,'X3'!$B:$AO,6,FALSE)),(IF($X$1=4,(VLOOKUP(B279,'X4'!$B:$AO,6,FALSE)),(IF($X$1=5,(VLOOKUP(B279,'X5'!$B:$AO,6,FALSE)),(IF($X$1=6,(VLOOKUP(B279,'X6'!$B:$AO,6,FALSE)),(IF($X$1=7,(VLOOKUP(B279,'X7'!$B:$AO,6,FALSE)),(IF($X$1=8,(VLOOKUP(B279,'X8'!$B:$AO,6,FALSE)),(IF($X$1=9,(VLOOKUP(B279,'X9'!$B:$AO,6,FALSE)),(IF($X$1=10,(VLOOKUP(B279,'X10'!$B:$AO,6,FALSE)),(IF($X$1=11,(VLOOKUP(B279,'X11'!$B:$AO,6,FALSE)),(IF($X$1=12,(VLOOKUP(B279,'X12'!$B:$AO,6,FALSE)),(VLOOKUP(B279,'X13'!$B:$AO,6,FALSE))))))))))))))))))))))))))=$V$1," ",(IF($X$1=1,(VLOOKUP(B279,'X1'!$B:$AO,6,FALSE)),(IF($X$1=2,(VLOOKUP(B279,'X2'!$B:$AO,6,FALSE)),(IF($X$1=3,(VLOOKUP(B279,'X3'!$B:$AO,6,FALSE)),(IF($X$1=4,(VLOOKUP(B279,'X4'!$B:$AO,6,FALSE)),(IF($X$1=5,(VLOOKUP(B279,'X5'!$B:$AO,6,FALSE)),(IF($X$1=6,(VLOOKUP(B279,'X6'!$B:$AO,6,FALSE)),(IF($X$1=7,(VLOOKUP(B279,'X7'!$B:$AO,6,FALSE)),(IF($X$1=8,(VLOOKUP(B279,'X8'!$B:$AO,6,FALSE)),(IF($X$1=9,(VLOOKUP(B279,'X9'!$B:$AO,6,FALSE)),(IF($X$1=10,(VLOOKUP(B279,'X10'!$B:$AO,6,FALSE)),(IF($X$1=11,(VLOOKUP(B279,'X11'!$B:$AO,6,FALSE)),(IF($X$1=12,(VLOOKUP(B279,'X12'!$B:$AO,6,FALSE)),(VLOOKUP(B279,'X13'!$B:$AO,6,FALSE))))))))))))))))))))))))))))=TRUE," ",(IF((IF($X$1=1,(VLOOKUP(B279,'X1'!$B:$AO,6,FALSE)),(IF($X$1=2,(VLOOKUP(B279,'X2'!$B:$AO,6,FALSE)),(IF($X$1=3,(VLOOKUP(B279,'X3'!$B:$AO,6,FALSE)),(IF($X$1=4,(VLOOKUP(B279,'X4'!$B:$AO,6,FALSE)),(IF($X$1=5,(VLOOKUP(B279,'X5'!$B:$AO,6,FALSE)),(IF($X$1=6,(VLOOKUP(B279,'X6'!$B:$AO,6,FALSE)),(IF($X$1=7,(VLOOKUP(B279,'X7'!$B:$AO,6,FALSE)),(IF($X$1=8,(VLOOKUP(B279,'X8'!$B:$AO,6,FALSE)),(IF($X$1=9,(VLOOKUP(B279,'X9'!$B:$AO,6,FALSE)),(IF($X$1=10,(VLOOKUP(B279,'X10'!$B:$AO,6,FALSE)),(IF($X$1=11,(VLOOKUP(B279,'X11'!$B:$AO,6,FALSE)),(IF($X$1=12,(VLOOKUP(B279,'X12'!$B:$AO,6,FALSE)),(VLOOKUP(B279,'X13'!$B:$AO,6,FALSE))))))))))))))))))))))))))=$V$1," ",(IF($X$1=1,(VLOOKUP(B279,'X1'!$B:$AO,6,FALSE)),(IF($X$1=2,(VLOOKUP(B279,'X2'!$B:$AO,6,FALSE)),(IF($X$1=3,(VLOOKUP(B279,'X3'!$B:$AO,6,FALSE)),(IF($X$1=4,(VLOOKUP(B279,'X4'!$B:$AO,6,FALSE)),(IF($X$1=5,(VLOOKUP(B279,'X5'!$B:$AO,6,FALSE)),(IF($X$1=6,(VLOOKUP(B279,'X6'!$B:$AO,6,FALSE)),(IF($X$1=7,(VLOOKUP(B279,'X7'!$B:$AO,6,FALSE)),(IF($X$1=8,(VLOOKUP(B279,'X8'!$B:$AO,6,FALSE)),(IF($X$1=9,(VLOOKUP(B279,'X9'!$B:$AO,6,FALSE)),(IF($X$1=10,(VLOOKUP(B279,'X10'!$B:$AO,6,FALSE)),(IF($X$1=11,(VLOOKUP(B279,'X11'!$B:$AO,6,FALSE)),(IF($X$1=12,(VLOOKUP(B279,'X12'!$B:$AO,6,FALSE)),(VLOOKUP(B279,'X13'!$B:$AO,6,FALSE)))))))))))))))))))))))))))))</f>
        <v xml:space="preserve"> </v>
      </c>
      <c r="G279" s="182" t="str">
        <f ca="1">IF(ISERROR(IF($X$1=1,(VLOOKUP(B279,'X1'!$B:$AZ,44,FALSE)),IF($X$1=2,(VLOOKUP(B279,'X2'!$B:$AZ,44,FALSE)),IF($X$1=3,(VLOOKUP(B279,'X3'!$B:$AZ,44,FALSE)),IF($X$1=4,(VLOOKUP(B279,'X4'!$B:$AZ,44,FALSE)),IF($X$1=5,(VLOOKUP(B279,'X5'!$B:$AZ,44,FALSE)),IF($X$1=6,(VLOOKUP(B279,'X6'!$B:$AZ,44,FALSE)),IF($X$1=7,(VLOOKUP(B279,'X7'!$B:$AZ,44,FALSE)),IF($X$1=8,(VLOOKUP(B279,'X8'!$B:$AZ,44,FALSE)),IF($X$1=9,(VLOOKUP(B279,'X9'!$B:$AZ,44,FALSE)),IF($X$1=10,(VLOOKUP(B279,'X10'!$B:$AZ,44,FALSE)),IF($X$1=11,(VLOOKUP(B279,'X11'!$B:$AZ,44,FALSE)),IF($X$1=12,(VLOOKUP(B279,'X12'!$B:$AZ,44,FALSE)),IF($X$1=13,(VLOOKUP(B279,'X13'!$B:$AZ,44,FALSE)),"B"))))))))))))))=TRUE," ",(IF($X$1=1,(VLOOKUP(B279,'X1'!$B:$AZ,44,FALSE)),IF($X$1=2,(VLOOKUP(B279,'X2'!$B:$AZ,44,FALSE)),IF($X$1=3,(VLOOKUP(B279,'X3'!$B:$AZ,44,FALSE)),IF($X$1=4,(VLOOKUP(B279,'X4'!$B:$AZ,44,FALSE)),IF($X$1=5,(VLOOKUP(B279,'X5'!$B:$AZ,44,FALSE)),IF($X$1=6,(VLOOKUP(B279,'X6'!$B:$AZ,44,FALSE)),IF($X$1=7,(VLOOKUP(B279,'X7'!$B:$AZ,44,FALSE)),IF($X$1=8,(VLOOKUP(B279,'X8'!$B:$AZ,44,FALSE)),IF($X$1=9,(VLOOKUP(B279,'X9'!$B:$AZ,44,FALSE)),IF($X$1=10,(VLOOKUP(B279,'X10'!$B:$AZ,44,FALSE)),IF($X$1=11,(VLOOKUP(B279,'X11'!$B:$AZ,44,FALSE)),IF($X$1=12,(VLOOKUP(B279,'X12'!$B:$AZ,44,FALSE)),IF($X$1=13,(VLOOKUP(B279,'X13'!$B:$AZ,44,FALSE)),"B")))))))))))))))</f>
        <v xml:space="preserve"> </v>
      </c>
      <c r="H279" s="182" t="str">
        <f ca="1">IF(ISERROR(IF($X$1=1,(VLOOKUP(B279,'X1'!$B:$AZ,8,FALSE)),IF($X$1=2,(VLOOKUP(B279,'X2'!$B:$AZ,8,FALSE)),IF($X$1=3,(VLOOKUP(B279,'X3'!$B:$AZ,8,FALSE)),IF($X$1=4,(VLOOKUP(B279,'X4'!$B:$AZ,8,FALSE)),IF($X$1=5,(VLOOKUP(B279,'X5'!$B:$AZ,8,FALSE)),IF($X$1=6,(VLOOKUP(B279,'X6'!$B:$AZ,8,FALSE)),IF($X$1=7,(VLOOKUP(B279,'X7'!$B:$AZ,8,FALSE)),IF($X$1=8,(VLOOKUP(B279,'X8'!$B:$AZ,8,FALSE)),IF($X$1=9,(VLOOKUP(B279,'X9'!$B:$AZ,8,FALSE)),IF($X$1=10,(VLOOKUP(B279,'X10'!$B:$AZ,8,FALSE)),IF($X$1=11,(VLOOKUP(B279,'X11'!$B:$AZ,8,FALSE)),IF($X$1=12,(VLOOKUP(B279,'X12'!$B:$AZ,8,FALSE)),IF($X$1=13,(VLOOKUP(B279,'X13'!$B:$AZ,8,FALSE)),"B"))))))))))))))=TRUE," ",(IF($X$1=1,(VLOOKUP(B279,'X1'!$B:$AZ,8,FALSE)),IF($X$1=2,(VLOOKUP(B279,'X2'!$B:$AZ,8,FALSE)),IF($X$1=3,(VLOOKUP(B279,'X3'!$B:$AZ,8,FALSE)),IF($X$1=4,(VLOOKUP(B279,'X4'!$B:$AZ,8,FALSE)),IF($X$1=5,(VLOOKUP(B279,'X5'!$B:$AZ,8,FALSE)),IF($X$1=6,(VLOOKUP(B279,'X6'!$B:$AZ,8,FALSE)),IF($X$1=7,(VLOOKUP(B279,'X7'!$B:$AZ,8,FALSE)),IF($X$1=8,(VLOOKUP(B279,'X8'!$B:$AZ,8,FALSE)),IF($X$1=9,(VLOOKUP(B279,'X9'!$B:$AZ,8,FALSE)),IF($X$1=10,(VLOOKUP(B279,'X10'!$B:$AZ,8,FALSE)),IF($X$1=11,(VLOOKUP(B279,'X11'!$B:$AZ,8,FALSE)),IF($X$1=12,(VLOOKUP(B279,'X12'!$B:$AZ,8,FALSE)),IF($X$1=13,(VLOOKUP(B279,'X13'!$B:$AZ,8,FALSE)),"B")))))))))))))))</f>
        <v xml:space="preserve"> </v>
      </c>
      <c r="I279" s="183" t="str">
        <f ca="1">IF(ISERROR(IF($X$1=1,(VLOOKUP(B279,'X1'!$B:$AZ,2,FALSE)),IF($X$1=2,(VLOOKUP(B279,'X2'!$B:$AZ,2,FALSE)),IF($X$1=3,(VLOOKUP(B279,'X3'!$B:$AZ,2,FALSE)),IF($X$1=4,(VLOOKUP(B279,'X4'!$B:$AZ,2,FALSE)),IF($X$1=5,(VLOOKUP(B279,'X5'!$B:$AZ,2,FALSE)),IF($X$1=6,(VLOOKUP(B279,'X6'!$B:$AZ,2,FALSE)),IF($X$1=7,(VLOOKUP(B279,'X7'!$B:$AZ,2,FALSE)),IF($X$1=8,(VLOOKUP(B279,'X8'!$B:$AZ,2,FALSE)),IF($X$1=9,(VLOOKUP(B279,'X9'!$B:$AZ,2,FALSE)),IF($X$1=10,(VLOOKUP(B279,'X10'!$B:$AZ,2,FALSE)),IF($X$1=11,(VLOOKUP(B279,'X11'!$B:$AZ,2,FALSE)),IF($X$1=12,(VLOOKUP(B279,'X12'!$B:$AZ,2,FALSE)),IF($X$1=13,(VLOOKUP(B279,'X13'!$B:$AZ,2,FALSE)),"B"))))))))))))))=TRUE," ",(IF($X$1=1,(VLOOKUP(B279,'X1'!$B:$AZ,2,FALSE)),IF($X$1=2,(VLOOKUP(B279,'X2'!$B:$AZ,2,FALSE)),IF($X$1=3,(VLOOKUP(B279,'X3'!$B:$AZ,2,FALSE)),IF($X$1=4,(VLOOKUP(B279,'X4'!$B:$AZ,2,FALSE)),IF($X$1=5,(VLOOKUP(B279,'X5'!$B:$AZ,2,FALSE)),IF($X$1=6,(VLOOKUP(B279,'X6'!$B:$AZ,2,FALSE)),IF($X$1=7,(VLOOKUP(B279,'X7'!$B:$AZ,2,FALSE)),IF($X$1=8,(VLOOKUP(B279,'X8'!$B:$AZ,2,FALSE)),IF($X$1=9,(VLOOKUP(B279,'X9'!$B:$AZ,2,FALSE)),IF($X$1=10,(VLOOKUP(B279,'X10'!$B:$AZ,2,FALSE)),IF($X$1=11,(VLOOKUP(B279,'X11'!$B:$AZ,2,FALSE)),IF($X$1=12,(VLOOKUP(B279,'X12'!$B:$AZ,2,FALSE)),IF($X$1=13,(VLOOKUP(B279,'X13'!$B:$AZ,2,FALSE)),"B")))))))))))))))</f>
        <v xml:space="preserve"> </v>
      </c>
      <c r="J279" s="183" t="str">
        <f ca="1">IF(ISERROR(IF($X$1=1,(VLOOKUP(B279,'X1'!$B:$AZ,3,FALSE)),IF($X$1=2,(VLOOKUP(B279,'X2'!$B:$AZ,3,FALSE)),IF($X$1=3,(VLOOKUP(B279,'X3'!$B:$AZ,3,FALSE)),IF($X$1=4,(VLOOKUP(B279,'X4'!$B:$AZ,3,FALSE)),IF($X$1=5,(VLOOKUP(B279,'X5'!$B:$AZ,3,FALSE)),IF($X$1=6,(VLOOKUP(B279,'X6'!$B:$AZ,3,FALSE)),IF($X$1=7,(VLOOKUP(B279,'X7'!$B:$AZ,3,FALSE)),IF($X$1=8,(VLOOKUP(B279,'X8'!$B:$AZ,3,FALSE)),IF($X$1=9,(VLOOKUP(B279,'X9'!$B:$AZ,3,FALSE)),IF($X$1=10,(VLOOKUP(B279,'X10'!$B:$AZ,3,FALSE)),IF($X$1=11,(VLOOKUP(B279,'X11'!$B:$AZ,3,FALSE)),IF($X$1=12,(VLOOKUP(B279,'X12'!$B:$AZ,3,FALSE)),IF($X$1=13,(VLOOKUP(B279,'X13'!$B:$AZ,3,FALSE)),"B"))))))))))))))=TRUE," ",(IF($X$1=1,(VLOOKUP(B279,'X1'!$B:$AZ,3,FALSE)),IF($X$1=2,(VLOOKUP(B279,'X2'!$B:$AZ,3,FALSE)),IF($X$1=3,(VLOOKUP(B279,'X3'!$B:$AZ,3,FALSE)),IF($X$1=4,(VLOOKUP(B279,'X4'!$B:$AZ,3,FALSE)),IF($X$1=5,(VLOOKUP(B279,'X5'!$B:$AZ,3,FALSE)),IF($X$1=6,(VLOOKUP(B279,'X6'!$B:$AZ,3,FALSE)),IF($X$1=7,(VLOOKUP(B279,'X7'!$B:$AZ,3,FALSE)),IF($X$1=8,(VLOOKUP(B279,'X8'!$B:$AZ,3,FALSE)),IF($X$1=9,(VLOOKUP(B279,'X9'!$B:$AZ,3,FALSE)),IF($X$1=10,(VLOOKUP(B279,'X10'!$B:$AZ,3,FALSE)),IF($X$1=11,(VLOOKUP(B279,'X11'!$B:$AZ,3,FALSE)),IF($X$1=12,(VLOOKUP(B279,'X12'!$B:$AZ,3,FALSE)),IF($X$1=13,(VLOOKUP(B279,'X13'!$B:$AZ,3,FALSE)),"B")))))))))))))))</f>
        <v xml:space="preserve"> </v>
      </c>
      <c r="K279" s="183" t="str">
        <f ca="1">IF(ISERROR(IF($X$1=1,(VLOOKUP(B279,'X1'!$B:$AZ,5,FALSE)),IF($X$1=2,(VLOOKUP(B279,'X2'!$B:$AZ,5,FALSE)),IF($X$1=3,(VLOOKUP(B279,'X3'!$B:$AZ,5,FALSE)),IF($X$1=4,(VLOOKUP(B279,'X4'!$B:$AZ,5,FALSE)),IF($X$1=5,(VLOOKUP(B279,'X5'!$B:$AZ,5,FALSE)),IF($X$1=6,(VLOOKUP(B279,'X6'!$B:$AZ,5,FALSE)),IF($X$1=7,(VLOOKUP(B279,'X7'!$B:$AZ,5,FALSE)),IF($X$1=8,(VLOOKUP(B279,'X8'!$B:$AZ,5,FALSE)),IF($X$1=9,(VLOOKUP(B279,'X9'!$B:$AZ,5,FALSE)),IF($X$1=10,(VLOOKUP(B279,'X10'!$B:$AZ,5,FALSE)),IF($X$1=11,(VLOOKUP(B279,'X11'!$B:$AZ,5,FALSE)),IF($X$1=12,(VLOOKUP(B279,'X12'!$B:$AZ,5,FALSE)),IF($X$1=13,(VLOOKUP(B279,'X13'!$B:$AZ,5,FALSE)),"B"))))))))))))))=TRUE," ",(IF($X$1=1,(VLOOKUP(B279,'X1'!$B:$AZ,5,FALSE)),IF($X$1=2,(VLOOKUP(B279,'X2'!$B:$AZ,5,FALSE)),IF($X$1=3,(VLOOKUP(B279,'X3'!$B:$AZ,5,FALSE)),IF($X$1=4,(VLOOKUP(B279,'X4'!$B:$AZ,5,FALSE)),IF($X$1=5,(VLOOKUP(B279,'X5'!$B:$AZ,5,FALSE)),IF($X$1=6,(VLOOKUP(B279,'X6'!$B:$AZ,5,FALSE)),IF($X$1=7,(VLOOKUP(B279,'X7'!$B:$AZ,5,FALSE)),IF($X$1=8,(VLOOKUP(B279,'X8'!$B:$AZ,5,FALSE)),IF($X$1=9,(VLOOKUP(B279,'X9'!$B:$AZ,5,FALSE)),IF($X$1=10,(VLOOKUP(B279,'X10'!$B:$AZ,5,FALSE)),IF($X$1=11,(VLOOKUP(B279,'X11'!$B:$AZ,5,FALSE)),IF($X$1=12,(VLOOKUP(B279,'X12'!$B:$AZ,5,FALSE)),IF($X$1=13,(VLOOKUP(B279,'X13'!$B:$AZ,5,FALSE)),"B")))))))))))))))</f>
        <v xml:space="preserve"> </v>
      </c>
      <c r="L279" s="184" t="str">
        <f ca="1">IF(ISERROR(IF($X$1=1,(VLOOKUP(B279,'X1'!$B:$AZ,9,FALSE)),IF($X$1=2,(VLOOKUP(B279,'X2'!$B:$AZ,9,FALSE)),IF($X$1=3,(VLOOKUP(B279,'X3'!$B:$AZ,9,FALSE)),IF($X$1=4,(VLOOKUP(B279,'X4'!$B:$AZ,9,FALSE)),IF($X$1=5,(VLOOKUP(B279,'X5'!$B:$AZ,9,FALSE)),IF($X$1=6,(VLOOKUP(B279,'X6'!$B:$AZ,9,FALSE)),IF($X$1=7,(VLOOKUP(B279,'X7'!$B:$AZ,9,FALSE)),IF($X$1=8,(VLOOKUP(B279,'X8'!$B:$AZ,9,FALSE)),IF($X$1=9,(VLOOKUP(B279,'X9'!$B:$AZ,9,FALSE)),IF($X$1=10,(VLOOKUP(B279,'X10'!$B:$AZ,9,FALSE)),IF($X$1=11,(VLOOKUP(B279,'X11'!$B:$AZ,9,FALSE)),IF($X$1=12,(VLOOKUP(B279,'X12'!$B:$AZ,9,FALSE)),IF($X$1=13,(VLOOKUP(B279,'X13'!$B:$AZ,9,FALSE)),"B"))))))))))))))=TRUE," ",(IF($X$1=1,(VLOOKUP(B279,'X1'!$B:$AZ,9,FALSE)),IF($X$1=2,(VLOOKUP(B279,'X2'!$B:$AZ,9,FALSE)),IF($X$1=3,(VLOOKUP(B279,'X3'!$B:$AZ,9,FALSE)),IF($X$1=4,(VLOOKUP(B279,'X4'!$B:$AZ,9,FALSE)),IF($X$1=5,(VLOOKUP(B279,'X5'!$B:$AZ,9,FALSE)),IF($X$1=6,(VLOOKUP(B279,'X6'!$B:$AZ,9,FALSE)),IF($X$1=7,(VLOOKUP(B279,'X7'!$B:$AZ,9,FALSE)),IF($X$1=8,(VLOOKUP(B279,'X8'!$B:$AZ,9,FALSE)),IF($X$1=9,(VLOOKUP(B279,'X9'!$B:$AZ,9,FALSE)),IF($X$1=10,(VLOOKUP(B279,'X10'!$B:$AZ,9,FALSE)),IF($X$1=11,(VLOOKUP(B279,'X11'!$B:$AZ,9,FALSE)),IF($X$1=12,(VLOOKUP(B279,'X12'!$B:$AZ,9,FALSE)),IF($X$1=13,(VLOOKUP(B279,'X13'!$B:$AZ,9,FALSE)),"B")))))))))))))))</f>
        <v xml:space="preserve"> </v>
      </c>
      <c r="M279" s="184" t="str">
        <f ca="1">IF(ISERROR(IF($X$1=1,(VLOOKUP(B279,'X1'!$B:$AZ,10,FALSE)),IF($X$1=2,(VLOOKUP(B279,'X2'!$B:$AZ,10,FALSE)),IF($X$1=3,(VLOOKUP(B279,'X3'!$B:$AZ,10,FALSE)),IF($X$1=4,(VLOOKUP(B279,'X4'!$B:$AZ,10,FALSE)),IF($X$1=5,(VLOOKUP(B279,'X5'!$B:$AZ,10,FALSE)),IF($X$1=6,(VLOOKUP(B279,'X6'!$B:$AZ,10,FALSE)),IF($X$1=7,(VLOOKUP(B279,'X7'!$B:$AZ,10,FALSE)),IF($X$1=8,(VLOOKUP(B279,'X8'!$B:$AZ,10,FALSE)),IF($X$1=9,(VLOOKUP(B279,'X9'!$B:$AZ,10,FALSE)),IF($X$1=10,(VLOOKUP(B279,'X10'!$B:$AZ,10,FALSE)),IF($X$1=11,(VLOOKUP(B279,'X11'!$B:$AZ,10,FALSE)),IF($X$1=12,(VLOOKUP(B279,'X12'!$B:$AZ,10,FALSE)),IF($X$1=13,(VLOOKUP(B279,'X13'!$B:$AZ,10,FALSE)),"B"))))))))))))))=TRUE," ",(IF($X$1=1,(VLOOKUP(B279,'X1'!$B:$AZ,10,FALSE)),IF($X$1=2,(VLOOKUP(B279,'X2'!$B:$AZ,10,FALSE)),IF($X$1=3,(VLOOKUP(B279,'X3'!$B:$AZ,10,FALSE)),IF($X$1=4,(VLOOKUP(B279,'X4'!$B:$AZ,10,FALSE)),IF($X$1=5,(VLOOKUP(B279,'X5'!$B:$AZ,10,FALSE)),IF($X$1=6,(VLOOKUP(B279,'X6'!$B:$AZ,10,FALSE)),IF($X$1=7,(VLOOKUP(B279,'X7'!$B:$AZ,10,FALSE)),IF($X$1=8,(VLOOKUP(B279,'X8'!$B:$AZ,10,FALSE)),IF($X$1=9,(VLOOKUP(B279,'X9'!$B:$AZ,10,FALSE)),IF($X$1=10,(VLOOKUP(B279,'X10'!$B:$AZ,10,FALSE)),IF($X$1=11,(VLOOKUP(B279,'X11'!$B:$AZ,10,FALSE)),IF($X$1=12,(VLOOKUP(B279,'X12'!$B:$AZ,10,FALSE)),IF($X$1=13,(VLOOKUP(B279,'X13'!$B:$AZ,10,FALSE)),"B")))))))))))))))</f>
        <v xml:space="preserve"> </v>
      </c>
      <c r="N279" s="185" t="str">
        <f ca="1">IF(ISERROR(IF($X$1=1,(VLOOKUP(B279,'X1'!$B:$AZ,45,FALSE)),IF($X$1=2,(VLOOKUP(B279,'X2'!$B:$AZ,45,FALSE)),IF($X$1=3,(VLOOKUP(B279,'X3'!$B:$AZ,45,FALSE)),IF($X$1=4,(VLOOKUP(B279,'X4'!$B:$AZ,45,FALSE)),IF($X$1=5,(VLOOKUP(B279,'X5'!$B:$AZ,45,FALSE)),IF($X$1=6,(VLOOKUP(B279,'X6'!$B:$AZ,45,FALSE)),IF($X$1=7,(VLOOKUP(B279,'X7'!$B:$AZ,45,FALSE)),IF($X$1=8,(VLOOKUP(B279,'X8'!$B:$AZ,45,FALSE)),IF($X$1=9,(VLOOKUP(B279,'X9'!$B:$AZ,45,FALSE)),IF($X$1=10,(VLOOKUP(B279,'X10'!$B:$AZ,45,FALSE)),IF($X$1=11,(VLOOKUP(B279,'X11'!$B:$AZ,45,FALSE)),IF($X$1=12,(VLOOKUP(B279,'X12'!$B:$AZ,45,FALSE)),IF($X$1=13,(VLOOKUP(B279,'X13'!$B:$AZ,45,FALSE)),"B"))))))))))))))=TRUE," ",(IF($X$1=1,(VLOOKUP(B279,'X1'!$B:$AZ,45,FALSE)),IF($X$1=2,(VLOOKUP(B279,'X2'!$B:$AZ,45,FALSE)),IF($X$1=3,(VLOOKUP(B279,'X3'!$B:$AZ,45,FALSE)),IF($X$1=4,(VLOOKUP(B279,'X4'!$B:$AZ,45,FALSE)),IF($X$1=5,(VLOOKUP(B279,'X5'!$B:$AZ,45,FALSE)),IF($X$1=6,(VLOOKUP(B279,'X6'!$B:$AZ,45,FALSE)),IF($X$1=7,(VLOOKUP(B279,'X7'!$B:$AZ,45,FALSE)),IF($X$1=8,(VLOOKUP(B279,'X8'!$B:$AZ,45,FALSE)),IF($X$1=9,(VLOOKUP(B279,'X9'!$B:$AZ,45,FALSE)),IF($X$1=10,(VLOOKUP(B279,'X10'!$B:$AZ,45,FALSE)),IF($X$1=11,(VLOOKUP(B279,'X11'!$B:$AZ,45,FALSE)),IF($X$1=12,(VLOOKUP(B279,'X12'!$B:$AZ,45,FALSE)),IF($X$1=13,(VLOOKUP(B279,'X13'!$B:$AZ,45,FALSE)),"B")))))))))))))))</f>
        <v xml:space="preserve"> </v>
      </c>
      <c r="O279" s="184" t="str">
        <f ca="1">IF(ISERROR(IF($X$1=1,(VLOOKUP(B279,'X1'!$B:$AZ,11,FALSE)),IF($X$1=2,(VLOOKUP(B279,'X2'!$B:$AZ,11,FALSE)),IF($X$1=3,(VLOOKUP(B279,'X3'!$B:$AZ,11,FALSE)),IF($X$1=4,(VLOOKUP(B279,'X4'!$B:$AZ,11,FALSE)),IF($X$1=5,(VLOOKUP(B279,'X5'!$B:$AZ,11,FALSE)),IF($X$1=6,(VLOOKUP(B279,'X6'!$B:$AZ,11,FALSE)),IF($X$1=7,(VLOOKUP(B279,'X7'!$B:$AZ,11,FALSE)),IF($X$1=8,(VLOOKUP(B279,'X8'!$B:$AZ,11,FALSE)),IF($X$1=9,(VLOOKUP(B279,'X9'!$B:$AZ,11,FALSE)),IF($X$1=10,(VLOOKUP(B279,'X10'!$B:$AZ,11,FALSE)),IF($X$1=11,(VLOOKUP(B279,'X11'!$B:$AZ,11,FALSE)),IF($X$1=12,(VLOOKUP(B279,'X12'!$B:$AZ,11,FALSE)),IF($X$1=13,(VLOOKUP(B279,'X13'!$B:$AZ,11,FALSE)),"B"))))))))))))))=TRUE," ",(IF($X$1=1,(VLOOKUP(B279,'X1'!$B:$AZ,11,FALSE)),IF($X$1=2,(VLOOKUP(B279,'X2'!$B:$AZ,11,FALSE)),IF($X$1=3,(VLOOKUP(B279,'X3'!$B:$AZ,11,FALSE)),IF($X$1=4,(VLOOKUP(B279,'X4'!$B:$AZ,11,FALSE)),IF($X$1=5,(VLOOKUP(B279,'X5'!$B:$AZ,11,FALSE)),IF($X$1=6,(VLOOKUP(B279,'X6'!$B:$AZ,11,FALSE)),IF($X$1=7,(VLOOKUP(B279,'X7'!$B:$AZ,11,FALSE)),IF($X$1=8,(VLOOKUP(B279,'X8'!$B:$AZ,11,FALSE)),IF($X$1=9,(VLOOKUP(B279,'X9'!$B:$AZ,11,FALSE)),IF($X$1=10,(VLOOKUP(B279,'X10'!$B:$AZ,11,FALSE)),IF($X$1=11,(VLOOKUP(B279,'X11'!$B:$AZ,11,FALSE)),IF($X$1=12,(VLOOKUP(B279,'X12'!$B:$AZ,11,FALSE)),IF($X$1=13,(VLOOKUP(B279,'X13'!$B:$AZ,11,FALSE)),"B")))))))))))))))</f>
        <v xml:space="preserve"> </v>
      </c>
      <c r="P279" s="184" t="str">
        <f ca="1">IF(ISERROR(IF($X$1=1,(VLOOKUP(B279,'X1'!$B:$AZ,12,FALSE)),IF($X$1=2,(VLOOKUP(B279,'X2'!$B:$AZ,12,FALSE)),IF($X$1=3,(VLOOKUP(B279,'X3'!$B:$AZ,12,FALSE)),IF($X$1=4,(VLOOKUP(B279,'X4'!$B:$AZ,12,FALSE)),IF($X$1=5,(VLOOKUP(B279,'X5'!$B:$AZ,12,FALSE)),IF($X$1=6,(VLOOKUP(B279,'X6'!$B:$AZ,12,FALSE)),IF($X$1=7,(VLOOKUP(B279,'X7'!$B:$AZ,12,FALSE)),IF($X$1=8,(VLOOKUP(B279,'X8'!$B:$AZ,12,FALSE)),IF($X$1=9,(VLOOKUP(B279,'X9'!$B:$AZ,12,FALSE)),IF($X$1=10,(VLOOKUP(B279,'X10'!$B:$AZ,12,FALSE)),IF($X$1=11,(VLOOKUP(B279,'X11'!$B:$AZ,12,FALSE)),IF($X$1=12,(VLOOKUP(B279,'X12'!$B:$AZ,12,FALSE)),IF($X$1=13,(VLOOKUP(B279,'X13'!$B:$AZ,12,FALSE)),"B"))))))))))))))=TRUE," ",(IF($X$1=1,(VLOOKUP(B279,'X1'!$B:$AZ,12,FALSE)),IF($X$1=2,(VLOOKUP(B279,'X2'!$B:$AZ,12,FALSE)),IF($X$1=3,(VLOOKUP(B279,'X3'!$B:$AZ,12,FALSE)),IF($X$1=4,(VLOOKUP(B279,'X4'!$B:$AZ,12,FALSE)),IF($X$1=5,(VLOOKUP(B279,'X5'!$B:$AZ,12,FALSE)),IF($X$1=6,(VLOOKUP(B279,'X6'!$B:$AZ,12,FALSE)),IF($X$1=7,(VLOOKUP(B279,'X7'!$B:$AZ,12,FALSE)),IF($X$1=8,(VLOOKUP(B279,'X8'!$B:$AZ,12,FALSE)),IF($X$1=9,(VLOOKUP(B279,'X9'!$B:$AZ,12,FALSE)),IF($X$1=10,(VLOOKUP(B279,'X10'!$B:$AZ,12,FALSE)),IF($X$1=11,(VLOOKUP(B279,'X11'!$B:$AZ,12,FALSE)),IF($X$1=12,(VLOOKUP(B279,'X12'!$B:$AZ,12,FALSE)),IF($X$1=13,(VLOOKUP(B279,'X13'!$B:$AZ,12,FALSE)),"B")))))))))))))))</f>
        <v xml:space="preserve"> </v>
      </c>
      <c r="Q279" s="185" t="str">
        <f ca="1">IF(ISERROR(IF($X$1=1,(VLOOKUP(B279,'X1'!$B:$AZ,46,FALSE)),IF($X$1=2,(VLOOKUP(B279,'X2'!$B:$AZ,46,FALSE)),IF($X$1=3,(VLOOKUP(B279,'X3'!$B:$AZ,46,FALSE)),IF($X$1=4,(VLOOKUP(B279,'X4'!$B:$AZ,46,FALSE)),IF($X$1=5,(VLOOKUP(B279,'X5'!$B:$AZ,46,FALSE)),IF($X$1=6,(VLOOKUP(B279,'X6'!$B:$AZ,46,FALSE)),IF($X$1=7,(VLOOKUP(B279,'X7'!$B:$AZ,46,FALSE)),IF($X$1=8,(VLOOKUP(B279,'X8'!$B:$AZ,46,FALSE)),IF($X$1=9,(VLOOKUP(B279,'X9'!$B:$AZ,46,FALSE)),IF($X$1=10,(VLOOKUP(B279,'X10'!$B:$AZ,46,FALSE)),IF($X$1=11,(VLOOKUP(B279,'X11'!$B:$AZ,46,FALSE)),IF($X$1=12,(VLOOKUP(B279,'X12'!$B:$AZ,46,FALSE)),IF($X$1=13,(VLOOKUP(B279,'X13'!$B:$AZ,46,FALSE)),"B"))))))))))))))=TRUE," ",(IF($X$1=1,(VLOOKUP(B279,'X1'!$B:$AZ,46,FALSE)),IF($X$1=2,(VLOOKUP(B279,'X2'!$B:$AZ,46,FALSE)),IF($X$1=3,(VLOOKUP(B279,'X3'!$B:$AZ,46,FALSE)),IF($X$1=4,(VLOOKUP(B279,'X4'!$B:$AZ,46,FALSE)),IF($X$1=5,(VLOOKUP(B279,'X5'!$B:$AZ,46,FALSE)),IF($X$1=6,(VLOOKUP(B279,'X6'!$B:$AZ,46,FALSE)),IF($X$1=7,(VLOOKUP(B279,'X7'!$B:$AZ,46,FALSE)),IF($X$1=8,(VLOOKUP(B279,'X8'!$B:$AZ,46,FALSE)),IF($X$1=9,(VLOOKUP(B279,'X9'!$B:$AZ,46,FALSE)),IF($X$1=10,(VLOOKUP(B279,'X10'!$B:$AZ,46,FALSE)),IF($X$1=11,(VLOOKUP(B279,'X11'!$B:$AZ,46,FALSE)),IF($X$1=12,(VLOOKUP(B279,'X12'!$B:$AZ,46,FALSE)),IF($X$1=13,(VLOOKUP(B279,'X13'!$B:$AZ,46,FALSE)),"B")))))))))))))))</f>
        <v xml:space="preserve"> </v>
      </c>
      <c r="R279" s="185" t="str">
        <f ca="1">IF(ISERROR(IF($X$1=1,(VLOOKUP(B279,'X1'!$B:$AZ,15,FALSE)),IF($X$1=2,(VLOOKUP(B279,'X2'!$B:$AZ,15,FALSE)),IF($X$1=3,(VLOOKUP(B279,'X3'!$B:$AZ,15,FALSE)),IF($X$1=4,(VLOOKUP(B279,'X4'!$B:$AZ,15,FALSE)),IF($X$1=5,(VLOOKUP(B279,'X5'!$B:$AZ,15,FALSE)),IF($X$1=6,(VLOOKUP(B279,'X6'!$B:$AZ,15,FALSE)),IF($X$1=7,(VLOOKUP(B279,'X7'!$B:$AZ,15,FALSE)),IF($X$1=8,(VLOOKUP(B279,'X8'!$B:$AZ,15,FALSE)),IF($X$1=9,(VLOOKUP(B279,'X9'!$B:$AZ,15,FALSE)),IF($X$1=10,(VLOOKUP(B279,'X10'!$B:$AZ,15,FALSE)),IF($X$1=11,(VLOOKUP(B279,'X11'!$B:$AZ,15,FALSE)),IF($X$1=12,(VLOOKUP(B279,'X12'!$B:$AZ,15,FALSE)),IF($X$1=13,(VLOOKUP(B279,'X13'!$B:$AZ,15,FALSE)),"B"))))))))))))))=TRUE," ",(IF($X$1=1,(VLOOKUP(B279,'X1'!$B:$AZ,15,FALSE)),IF($X$1=2,(VLOOKUP(B279,'X2'!$B:$AZ,15,FALSE)),IF($X$1=3,(VLOOKUP(B279,'X3'!$B:$AZ,15,FALSE)),IF($X$1=4,(VLOOKUP(B279,'X4'!$B:$AZ,15,FALSE)),IF($X$1=5,(VLOOKUP(B279,'X5'!$B:$AZ,15,FALSE)),IF($X$1=6,(VLOOKUP(B279,'X6'!$B:$AZ,15,FALSE)),IF($X$1=7,(VLOOKUP(B279,'X7'!$B:$AZ,15,FALSE)),IF($X$1=8,(VLOOKUP(B279,'X8'!$B:$AZ,15,FALSE)),IF($X$1=9,(VLOOKUP(B279,'X9'!$B:$AZ,15,FALSE)),IF($X$1=10,(VLOOKUP(B279,'X10'!$B:$AZ,15,FALSE)),IF($X$1=11,(VLOOKUP(B279,'X11'!$B:$AZ,15,FALSE)),IF($X$1=12,(VLOOKUP(B279,'X12'!$B:$AZ,15,FALSE)),IF($X$1=13,(VLOOKUP(B279,'X13'!$B:$AZ,15,FALSE)),"B")))))))))))))))</f>
        <v xml:space="preserve"> </v>
      </c>
      <c r="S279" s="185" t="str">
        <f ca="1">IF(ISERROR(IF((IF($X$1=1,(VLOOKUP(B279,'X1'!$B:$AZ,14,FALSE)),(IF($X$1=2,(VLOOKUP(B279,'X2'!$B:$AZ,14,FALSE)),(IF($X$1=3,(VLOOKUP(B279,'X3'!$B:$AZ,14,FALSE)),(IF($X$1=4,(VLOOKUP(B279,'X4'!$B:$AZ,14,FALSE)),(IF($X$1=5,(VLOOKUP(B279,'X5'!$B:$AZ,14,FALSE)),(IF($X$1=6,(VLOOKUP(B279,'X6'!$B:$AZ,14,FALSE)),(IF($X$1=7,(VLOOKUP(B279,'X7'!$B:$AZ,14,FALSE)),(IF($X$1=8,(VLOOKUP(B279,'X8'!$B:$AZ,14,FALSE)),(IF($X$1=9,(VLOOKUP(B279,'X9'!$B:$AZ,14,FALSE)),(IF($X$1=10,(VLOOKUP(B279,'X10'!$B:$AZ,14,FALSE)),(IF($X$1=11,(VLOOKUP(B279,'X11'!$B:$AZ,14,FALSE)),(IF($X$1=12,(VLOOKUP(B279,'X12'!$B:$AZ,14,FALSE)),(VLOOKUP(B279,'X13'!$B:$AZ,14,FALSE))))))))))))))))))))))))))=$V$1," ",(IF($X$1=1,(VLOOKUP(B279,'X1'!$B:$AZ,14,FALSE)),(IF($X$1=2,(VLOOKUP(B279,'X2'!$B:$AZ,14,FALSE)),(IF($X$1=3,(VLOOKUP(B279,'X3'!$B:$AZ,14,FALSE)),(IF($X$1=4,(VLOOKUP(B279,'X4'!$B:$AZ,14,FALSE)),(IF($X$1=5,(VLOOKUP(B279,'X5'!$B:$AZ,14,FALSE)),(IF($X$1=6,(VLOOKUP(B279,'X6'!$B:$AZ,14,FALSE)),(IF($X$1=7,(VLOOKUP(B279,'X7'!$B:$AZ,14,FALSE)),(IF($X$1=8,(VLOOKUP(B279,'X8'!$B:$AZ,14,FALSE)),(IF($X$1=9,(VLOOKUP(B279,'X9'!$B:$AZ,14,FALSE)),(IF($X$1=10,(VLOOKUP(B279,'X10'!$B:$AZ,14,FALSE)),(IF($X$1=11,(VLOOKUP(B279,'X11'!$B:$AZ,14,FALSE)),(IF($X$1=12,(VLOOKUP(B279,'X12'!$B:$AZ,14,FALSE)),(VLOOKUP(B279,'X13'!$B:$AZ,14,FALSE))))))))))))))))))))))))))))=TRUE," ",(IF((IF($X$1=1,(VLOOKUP(B279,'X1'!$B:$AZ,14,FALSE)),(IF($X$1=2,(VLOOKUP(B279,'X2'!$B:$AZ,14,FALSE)),(IF($X$1=3,(VLOOKUP(B279,'X3'!$B:$AZ,14,FALSE)),(IF($X$1=4,(VLOOKUP(B279,'X4'!$B:$AZ,14,FALSE)),(IF($X$1=5,(VLOOKUP(B279,'X5'!$B:$AZ,14,FALSE)),(IF($X$1=6,(VLOOKUP(B279,'X6'!$B:$AZ,14,FALSE)),(IF($X$1=7,(VLOOKUP(B279,'X7'!$B:$AZ,14,FALSE)),(IF($X$1=8,(VLOOKUP(B279,'X8'!$B:$AZ,14,FALSE)),(IF($X$1=9,(VLOOKUP(B279,'X9'!$B:$AZ,14,FALSE)),(IF($X$1=10,(VLOOKUP(B279,'X10'!$B:$AZ,14,FALSE)),(IF($X$1=11,(VLOOKUP(B279,'X11'!$B:$AZ,14,FALSE)),(IF($X$1=12,(VLOOKUP(B279,'X12'!$B:$AZ,14,FALSE)),(VLOOKUP(B279,'X13'!$B:$AZ,14,FALSE))))))))))))))))))))))))))=$V$1," ",(IF($X$1=1,(VLOOKUP(B279,'X1'!$B:$AZ,14,FALSE)),(IF($X$1=2,(VLOOKUP(B279,'X2'!$B:$AZ,14,FALSE)),(IF($X$1=3,(VLOOKUP(B279,'X3'!$B:$AZ,14,FALSE)),(IF($X$1=4,(VLOOKUP(B279,'X4'!$B:$AZ,14,FALSE)),(IF($X$1=5,(VLOOKUP(B279,'X5'!$B:$AZ,14,FALSE)),(IF($X$1=6,(VLOOKUP(B279,'X6'!$B:$AZ,14,FALSE)),(IF($X$1=7,(VLOOKUP(B279,'X7'!$B:$AZ,14,FALSE)),(IF($X$1=8,(VLOOKUP(B279,'X8'!$B:$AZ,14,FALSE)),(IF($X$1=9,(VLOOKUP(B279,'X9'!$B:$AZ,14,FALSE)),(IF($X$1=10,(VLOOKUP(B279,'X10'!$B:$AZ,14,FALSE)),(IF($X$1=11,(VLOOKUP(B279,'X11'!$B:$AZ,14,FALSE)),(IF($X$1=12,(VLOOKUP(B279,'X12'!$B:$AZ,14,FALSE)),(VLOOKUP(B279,'X13'!$B:$AZ,14,FALSE)))))))))))))))))))))))))))))</f>
        <v xml:space="preserve"> </v>
      </c>
    </row>
    <row r="280" spans="1:19" ht="14.1" customHeight="1" x14ac:dyDescent="0.2">
      <c r="A280" s="156" t="s">
        <v>1058</v>
      </c>
      <c r="B280" s="122" t="str">
        <f>IF(ISERROR(IF($U$16=1,(VLOOKUP(A280,$AC$89:$AH$125,2,FALSE)),IF((IF($X$1=1,'X1'!B239,(IF($X$1=2,'X2'!B239,(IF($X$1=3,'X3'!B239,(IF($X$1=4,'X4'!B239,(IF($X$1=5,'X5'!B239,(IF($X$1=6,'X6'!B239,(IF($X$1=7,'X7'!B239,(IF($X$1=8,'X8'!B239,(IF($X$1=9,'X9'!B239,(IF($X$1=10,'X10'!B239,(IF($X$1=11,'X11'!B239,(IF($X$1=12,'X12'!B239,'X13'!B239))))))))))))))))))))))))="","",(IF($X$1=1,'X1'!B239,(IF($X$1=2,'X2'!B239,(IF($X$1=3,'X3'!B239,(IF($X$1=4,'X4'!B239,(IF($X$1=5,'X5'!B239,(IF($X$1=6,'X6'!B239,(IF($X$1=7,'X7'!B239,(IF($X$1=8,'X8'!B239,(IF($X$1=9,'X9'!B239,(IF($X$1=10,'X10'!B239,(IF($X$1=11,'X11'!B239,(IF($X$1=12,'X12'!B239,'X13'!B239)))))))))))))))))))))))))))=TRUE," ",(IF($U$16=1,(VLOOKUP(A280,$AC$89:$AH$125,2,FALSE)),IF((IF($X$1=1,'X1'!B239,(IF($X$1=2,'X2'!B239,(IF($X$1=3,'X3'!B239,(IF($X$1=4,'X4'!B239,(IF($X$1=5,'X5'!B239,(IF($X$1=6,'X6'!B239,(IF($X$1=7,'X7'!B239,(IF($X$1=8,'X8'!B239,(IF($X$1=9,'X9'!B239,(IF($X$1=10,'X10'!B239,(IF($X$1=11,'X11'!B239,(IF($X$1=12,'X12'!B239,'X13'!B239))))))))))))))))))))))))="","",(IF($X$1=1,'X1'!B239,(IF($X$1=2,'X2'!B239,(IF($X$1=3,'X3'!B239,(IF($X$1=4,'X4'!B239,(IF($X$1=5,'X5'!B239,(IF($X$1=6,'X6'!B239,(IF($X$1=7,'X7'!B239,(IF($X$1=8,'X8'!B239,(IF($X$1=9,'X9'!B239,(IF($X$1=10,'X10'!B239,(IF($X$1=11,'X11'!B239,(IF($X$1=12,'X12'!B239,'X13'!B239))))))))))))))))))))))))))))</f>
        <v/>
      </c>
      <c r="C280" s="181" t="str">
        <f ca="1">IF(ISERROR(IF($X$1=1,(VLOOKUP(B280,'X1'!$B:$AZ,47,FALSE)),IF($X$1=2,(VLOOKUP(B280,'X2'!$B:$AZ,47,FALSE)),IF($X$1=3,(VLOOKUP(B280,'X3'!$B:$AZ,47,FALSE)),IF($X$1=4,(VLOOKUP(B280,'X4'!$B:$AZ,47,FALSE)),IF($X$1=5,(VLOOKUP(B280,'X5'!$B:$AZ,47,FALSE)),IF($X$1=6,(VLOOKUP(B280,'X6'!$B:$AZ,47,FALSE)),IF($X$1=7,(VLOOKUP(B280,'X7'!$B:$AZ,47,FALSE)),IF($X$1=8,(VLOOKUP(B280,'X8'!$B:$AZ,47,FALSE)),IF($X$1=9,(VLOOKUP(B280,'X9'!$B:$AZ,47,FALSE)),IF($X$1=10,(VLOOKUP(B280,'X10'!$B:$AZ,47,FALSE)),IF($X$1=11,(VLOOKUP(B280,'X11'!$B:$AZ,47,FALSE)),IF($X$1=12,(VLOOKUP(B280,'X12'!$B:$AZ,47,FALSE)),IF($X$1=13,(VLOOKUP(B280,'X13'!$B:$AZ,47,FALSE)),"B"))))))))))))))=TRUE," ",(IF($X$1=1,(VLOOKUP(B280,'X1'!$B:$AZ,47,FALSE)),IF($X$1=2,(VLOOKUP(B280,'X2'!$B:$AZ,47,FALSE)),IF($X$1=3,(VLOOKUP(B280,'X3'!$B:$AZ,47,FALSE)),IF($X$1=4,(VLOOKUP(B280,'X4'!$B:$AZ,47,FALSE)),IF($X$1=5,(VLOOKUP(B280,'X5'!$B:$AZ,47,FALSE)),IF($X$1=6,(VLOOKUP(B280,'X6'!$B:$AZ,47,FALSE)),IF($X$1=7,(VLOOKUP(B280,'X7'!$B:$AZ,47,FALSE)),IF($X$1=8,(VLOOKUP(B280,'X8'!$B:$AZ,47,FALSE)),IF($X$1=9,(VLOOKUP(B280,'X9'!$B:$AZ,47,FALSE)),IF($X$1=10,(VLOOKUP(B280,'X10'!$B:$AZ,47,FALSE)),IF($X$1=11,(VLOOKUP(B280,'X11'!$B:$AZ,47,FALSE)),IF($X$1=12,(VLOOKUP(B280,'X12'!$B:$AZ,47,FALSE)),IF($X$1=13,(VLOOKUP(B280,'X13'!$B:$AZ,47,FALSE)),"B")))))))))))))))</f>
        <v xml:space="preserve"> </v>
      </c>
      <c r="D280" s="181" t="str">
        <f ca="1">IF(ISERROR(IF($X$1=1,(VLOOKUP(B280,'X1'!$B:$AP,41,FALSE)),IF($X$1=2,(VLOOKUP(B280,'X2'!$B:$AP,41,FALSE)),IF($X$1=3,(VLOOKUP(B280,'X3'!$B:$AP,41,FALSE)),IF($X$1=4,(VLOOKUP(B280,'X4'!$B:$AP,41,FALSE)),IF($X$1=5,(VLOOKUP(B280,'X5'!$B:$AP,41,FALSE)),IF($X$1=6,(VLOOKUP(B280,'X6'!$B:$AP,41,FALSE)),IF($X$1=7,(VLOOKUP(B280,'X7'!$B:$AP,41,FALSE)),IF($X$1=8,(VLOOKUP(B280,'X8'!$B:$AP,41,FALSE)),IF($X$1=9,(VLOOKUP(B280,'X9'!$B:$AP,41,FALSE)),IF($X$1=10,(VLOOKUP(B280,'X10'!$B:$AP,41,FALSE)),IF($X$1=11,(VLOOKUP(B280,'X11'!$B:$AP,41,FALSE)),IF($X$1=12,(VLOOKUP(B280,'X12'!$B:$AP,41,FALSE)),IF($X$1=13,(VLOOKUP(B280,'X13'!$B:$AP,41,FALSE)),"B"))))))))))))))=TRUE," ",(IF($X$1=1,(VLOOKUP(B280,'X1'!$B:$AP,41,FALSE)),IF($X$1=2,(VLOOKUP(B280,'X2'!$B:$AP,41,FALSE)),IF($X$1=3,(VLOOKUP(B280,'X3'!$B:$AP,41,FALSE)),IF($X$1=4,(VLOOKUP(B280,'X4'!$B:$AP,41,FALSE)),IF($X$1=5,(VLOOKUP(B280,'X5'!$B:$AP,41,FALSE)),IF($X$1=6,(VLOOKUP(B280,'X6'!$B:$AP,41,FALSE)),IF($X$1=7,(VLOOKUP(B280,'X7'!$B:$AP,41,FALSE)),IF($X$1=8,(VLOOKUP(B280,'X8'!$B:$AP,41,FALSE)),IF($X$1=9,(VLOOKUP(B280,'X9'!$B:$AP,41,FALSE)),IF($X$1=10,(VLOOKUP(B280,'X10'!$B:$AP,41,FALSE)),IF($X$1=11,(VLOOKUP(B280,'X11'!$B:$AP,41,FALSE)),IF($X$1=12,(VLOOKUP(B280,'X12'!$B:$AP,41,FALSE)),IF($X$1=13,(VLOOKUP(B280,'X13'!$B:$AP,41,FALSE)),"B")))))))))))))))</f>
        <v xml:space="preserve"> </v>
      </c>
      <c r="E280" s="182" t="str">
        <f ca="1">IF(ISERROR(IF($X$1=1,(VLOOKUP(B280,'X1'!$B:$AP,7,FALSE)),IF($X$1=2,(VLOOKUP(B280,'X2'!$B:$AP,7,FALSE)),IF($X$1=3,(VLOOKUP(B280,'X3'!$B:$AP,7,FALSE)),IF($X$1=4,(VLOOKUP(B280,'X4'!$B:$AP,7,FALSE)),IF($X$1=5,(VLOOKUP(B280,'X5'!$B:$AP,7,FALSE)),IF($X$1=6,(VLOOKUP(B280,'X6'!$B:$AP,7,FALSE)),IF($X$1=7,(VLOOKUP(B280,'X7'!$B:$AP,7,FALSE)),IF($X$1=8,(VLOOKUP(B280,'X8'!$B:$AP,7,FALSE)),IF($X$1=9,(VLOOKUP(B280,'X9'!$B:$AP,7,FALSE)),IF($X$1=10,(VLOOKUP(B280,'X10'!$B:$AP,7,FALSE)),IF($X$1=11,(VLOOKUP(B280,'X11'!$B:$AP,7,FALSE)),IF($X$1=12,(VLOOKUP(B280,'X12'!$B:$AP,7,FALSE)),IF($X$1=13,(VLOOKUP(B280,'X13'!$B:$AP,7,FALSE)),"B"))))))))))))))=TRUE," ",(IF($X$1=1,(VLOOKUP(B280,'X1'!$B:$AP,7,FALSE)),IF($X$1=2,(VLOOKUP(B280,'X2'!$B:$AP,7,FALSE)),IF($X$1=3,(VLOOKUP(B280,'X3'!$B:$AP,7,FALSE)),IF($X$1=4,(VLOOKUP(B280,'X4'!$B:$AP,7,FALSE)),IF($X$1=5,(VLOOKUP(B280,'X5'!$B:$AP,7,FALSE)),IF($X$1=6,(VLOOKUP(B280,'X6'!$B:$AP,7,FALSE)),IF($X$1=7,(VLOOKUP(B280,'X7'!$B:$AP,7,FALSE)),IF($X$1=8,(VLOOKUP(B280,'X8'!$B:$AP,7,FALSE)),IF($X$1=9,(VLOOKUP(B280,'X9'!$B:$AP,7,FALSE)),IF($X$1=10,(VLOOKUP(B280,'X10'!$B:$AP,7,FALSE)),IF($X$1=11,(VLOOKUP(B280,'X11'!$B:$AP,7,FALSE)),IF($X$1=12,(VLOOKUP(B280,'X12'!$B:$AP,7,FALSE)),IF($X$1=13,(VLOOKUP(B280,'X13'!$B:$AP,7,FALSE)),"B")))))))))))))))</f>
        <v xml:space="preserve"> </v>
      </c>
      <c r="F280" s="182" t="str">
        <f ca="1">IF(ISERROR(IF((IF($X$1=1,(VLOOKUP(B280,'X1'!$B:$AO,6,FALSE)),(IF($X$1=2,(VLOOKUP(B280,'X2'!$B:$AO,6,FALSE)),(IF($X$1=3,(VLOOKUP(B280,'X3'!$B:$AO,6,FALSE)),(IF($X$1=4,(VLOOKUP(B280,'X4'!$B:$AO,6,FALSE)),(IF($X$1=5,(VLOOKUP(B280,'X5'!$B:$AO,6,FALSE)),(IF($X$1=6,(VLOOKUP(B280,'X6'!$B:$AO,6,FALSE)),(IF($X$1=7,(VLOOKUP(B280,'X7'!$B:$AO,6,FALSE)),(IF($X$1=8,(VLOOKUP(B280,'X8'!$B:$AO,6,FALSE)),(IF($X$1=9,(VLOOKUP(B280,'X9'!$B:$AO,6,FALSE)),(IF($X$1=10,(VLOOKUP(B280,'X10'!$B:$AO,6,FALSE)),(IF($X$1=11,(VLOOKUP(B280,'X11'!$B:$AO,6,FALSE)),(IF($X$1=12,(VLOOKUP(B280,'X12'!$B:$AO,6,FALSE)),(VLOOKUP(B280,'X13'!$B:$AO,6,FALSE))))))))))))))))))))))))))=$V$1," ",(IF($X$1=1,(VLOOKUP(B280,'X1'!$B:$AO,6,FALSE)),(IF($X$1=2,(VLOOKUP(B280,'X2'!$B:$AO,6,FALSE)),(IF($X$1=3,(VLOOKUP(B280,'X3'!$B:$AO,6,FALSE)),(IF($X$1=4,(VLOOKUP(B280,'X4'!$B:$AO,6,FALSE)),(IF($X$1=5,(VLOOKUP(B280,'X5'!$B:$AO,6,FALSE)),(IF($X$1=6,(VLOOKUP(B280,'X6'!$B:$AO,6,FALSE)),(IF($X$1=7,(VLOOKUP(B280,'X7'!$B:$AO,6,FALSE)),(IF($X$1=8,(VLOOKUP(B280,'X8'!$B:$AO,6,FALSE)),(IF($X$1=9,(VLOOKUP(B280,'X9'!$B:$AO,6,FALSE)),(IF($X$1=10,(VLOOKUP(B280,'X10'!$B:$AO,6,FALSE)),(IF($X$1=11,(VLOOKUP(B280,'X11'!$B:$AO,6,FALSE)),(IF($X$1=12,(VLOOKUP(B280,'X12'!$B:$AO,6,FALSE)),(VLOOKUP(B280,'X13'!$B:$AO,6,FALSE))))))))))))))))))))))))))))=TRUE," ",(IF((IF($X$1=1,(VLOOKUP(B280,'X1'!$B:$AO,6,FALSE)),(IF($X$1=2,(VLOOKUP(B280,'X2'!$B:$AO,6,FALSE)),(IF($X$1=3,(VLOOKUP(B280,'X3'!$B:$AO,6,FALSE)),(IF($X$1=4,(VLOOKUP(B280,'X4'!$B:$AO,6,FALSE)),(IF($X$1=5,(VLOOKUP(B280,'X5'!$B:$AO,6,FALSE)),(IF($X$1=6,(VLOOKUP(B280,'X6'!$B:$AO,6,FALSE)),(IF($X$1=7,(VLOOKUP(B280,'X7'!$B:$AO,6,FALSE)),(IF($X$1=8,(VLOOKUP(B280,'X8'!$B:$AO,6,FALSE)),(IF($X$1=9,(VLOOKUP(B280,'X9'!$B:$AO,6,FALSE)),(IF($X$1=10,(VLOOKUP(B280,'X10'!$B:$AO,6,FALSE)),(IF($X$1=11,(VLOOKUP(B280,'X11'!$B:$AO,6,FALSE)),(IF($X$1=12,(VLOOKUP(B280,'X12'!$B:$AO,6,FALSE)),(VLOOKUP(B280,'X13'!$B:$AO,6,FALSE))))))))))))))))))))))))))=$V$1," ",(IF($X$1=1,(VLOOKUP(B280,'X1'!$B:$AO,6,FALSE)),(IF($X$1=2,(VLOOKUP(B280,'X2'!$B:$AO,6,FALSE)),(IF($X$1=3,(VLOOKUP(B280,'X3'!$B:$AO,6,FALSE)),(IF($X$1=4,(VLOOKUP(B280,'X4'!$B:$AO,6,FALSE)),(IF($X$1=5,(VLOOKUP(B280,'X5'!$B:$AO,6,FALSE)),(IF($X$1=6,(VLOOKUP(B280,'X6'!$B:$AO,6,FALSE)),(IF($X$1=7,(VLOOKUP(B280,'X7'!$B:$AO,6,FALSE)),(IF($X$1=8,(VLOOKUP(B280,'X8'!$B:$AO,6,FALSE)),(IF($X$1=9,(VLOOKUP(B280,'X9'!$B:$AO,6,FALSE)),(IF($X$1=10,(VLOOKUP(B280,'X10'!$B:$AO,6,FALSE)),(IF($X$1=11,(VLOOKUP(B280,'X11'!$B:$AO,6,FALSE)),(IF($X$1=12,(VLOOKUP(B280,'X12'!$B:$AO,6,FALSE)),(VLOOKUP(B280,'X13'!$B:$AO,6,FALSE)))))))))))))))))))))))))))))</f>
        <v xml:space="preserve"> </v>
      </c>
      <c r="G280" s="182" t="str">
        <f ca="1">IF(ISERROR(IF($X$1=1,(VLOOKUP(B280,'X1'!$B:$AZ,44,FALSE)),IF($X$1=2,(VLOOKUP(B280,'X2'!$B:$AZ,44,FALSE)),IF($X$1=3,(VLOOKUP(B280,'X3'!$B:$AZ,44,FALSE)),IF($X$1=4,(VLOOKUP(B280,'X4'!$B:$AZ,44,FALSE)),IF($X$1=5,(VLOOKUP(B280,'X5'!$B:$AZ,44,FALSE)),IF($X$1=6,(VLOOKUP(B280,'X6'!$B:$AZ,44,FALSE)),IF($X$1=7,(VLOOKUP(B280,'X7'!$B:$AZ,44,FALSE)),IF($X$1=8,(VLOOKUP(B280,'X8'!$B:$AZ,44,FALSE)),IF($X$1=9,(VLOOKUP(B280,'X9'!$B:$AZ,44,FALSE)),IF($X$1=10,(VLOOKUP(B280,'X10'!$B:$AZ,44,FALSE)),IF($X$1=11,(VLOOKUP(B280,'X11'!$B:$AZ,44,FALSE)),IF($X$1=12,(VLOOKUP(B280,'X12'!$B:$AZ,44,FALSE)),IF($X$1=13,(VLOOKUP(B280,'X13'!$B:$AZ,44,FALSE)),"B"))))))))))))))=TRUE," ",(IF($X$1=1,(VLOOKUP(B280,'X1'!$B:$AZ,44,FALSE)),IF($X$1=2,(VLOOKUP(B280,'X2'!$B:$AZ,44,FALSE)),IF($X$1=3,(VLOOKUP(B280,'X3'!$B:$AZ,44,FALSE)),IF($X$1=4,(VLOOKUP(B280,'X4'!$B:$AZ,44,FALSE)),IF($X$1=5,(VLOOKUP(B280,'X5'!$B:$AZ,44,FALSE)),IF($X$1=6,(VLOOKUP(B280,'X6'!$B:$AZ,44,FALSE)),IF($X$1=7,(VLOOKUP(B280,'X7'!$B:$AZ,44,FALSE)),IF($X$1=8,(VLOOKUP(B280,'X8'!$B:$AZ,44,FALSE)),IF($X$1=9,(VLOOKUP(B280,'X9'!$B:$AZ,44,FALSE)),IF($X$1=10,(VLOOKUP(B280,'X10'!$B:$AZ,44,FALSE)),IF($X$1=11,(VLOOKUP(B280,'X11'!$B:$AZ,44,FALSE)),IF($X$1=12,(VLOOKUP(B280,'X12'!$B:$AZ,44,FALSE)),IF($X$1=13,(VLOOKUP(B280,'X13'!$B:$AZ,44,FALSE)),"B")))))))))))))))</f>
        <v xml:space="preserve"> </v>
      </c>
      <c r="H280" s="182" t="str">
        <f ca="1">IF(ISERROR(IF($X$1=1,(VLOOKUP(B280,'X1'!$B:$AZ,8,FALSE)),IF($X$1=2,(VLOOKUP(B280,'X2'!$B:$AZ,8,FALSE)),IF($X$1=3,(VLOOKUP(B280,'X3'!$B:$AZ,8,FALSE)),IF($X$1=4,(VLOOKUP(B280,'X4'!$B:$AZ,8,FALSE)),IF($X$1=5,(VLOOKUP(B280,'X5'!$B:$AZ,8,FALSE)),IF($X$1=6,(VLOOKUP(B280,'X6'!$B:$AZ,8,FALSE)),IF($X$1=7,(VLOOKUP(B280,'X7'!$B:$AZ,8,FALSE)),IF($X$1=8,(VLOOKUP(B280,'X8'!$B:$AZ,8,FALSE)),IF($X$1=9,(VLOOKUP(B280,'X9'!$B:$AZ,8,FALSE)),IF($X$1=10,(VLOOKUP(B280,'X10'!$B:$AZ,8,FALSE)),IF($X$1=11,(VLOOKUP(B280,'X11'!$B:$AZ,8,FALSE)),IF($X$1=12,(VLOOKUP(B280,'X12'!$B:$AZ,8,FALSE)),IF($X$1=13,(VLOOKUP(B280,'X13'!$B:$AZ,8,FALSE)),"B"))))))))))))))=TRUE," ",(IF($X$1=1,(VLOOKUP(B280,'X1'!$B:$AZ,8,FALSE)),IF($X$1=2,(VLOOKUP(B280,'X2'!$B:$AZ,8,FALSE)),IF($X$1=3,(VLOOKUP(B280,'X3'!$B:$AZ,8,FALSE)),IF($X$1=4,(VLOOKUP(B280,'X4'!$B:$AZ,8,FALSE)),IF($X$1=5,(VLOOKUP(B280,'X5'!$B:$AZ,8,FALSE)),IF($X$1=6,(VLOOKUP(B280,'X6'!$B:$AZ,8,FALSE)),IF($X$1=7,(VLOOKUP(B280,'X7'!$B:$AZ,8,FALSE)),IF($X$1=8,(VLOOKUP(B280,'X8'!$B:$AZ,8,FALSE)),IF($X$1=9,(VLOOKUP(B280,'X9'!$B:$AZ,8,FALSE)),IF($X$1=10,(VLOOKUP(B280,'X10'!$B:$AZ,8,FALSE)),IF($X$1=11,(VLOOKUP(B280,'X11'!$B:$AZ,8,FALSE)),IF($X$1=12,(VLOOKUP(B280,'X12'!$B:$AZ,8,FALSE)),IF($X$1=13,(VLOOKUP(B280,'X13'!$B:$AZ,8,FALSE)),"B")))))))))))))))</f>
        <v xml:space="preserve"> </v>
      </c>
      <c r="I280" s="183" t="str">
        <f ca="1">IF(ISERROR(IF($X$1=1,(VLOOKUP(B280,'X1'!$B:$AZ,2,FALSE)),IF($X$1=2,(VLOOKUP(B280,'X2'!$B:$AZ,2,FALSE)),IF($X$1=3,(VLOOKUP(B280,'X3'!$B:$AZ,2,FALSE)),IF($X$1=4,(VLOOKUP(B280,'X4'!$B:$AZ,2,FALSE)),IF($X$1=5,(VLOOKUP(B280,'X5'!$B:$AZ,2,FALSE)),IF($X$1=6,(VLOOKUP(B280,'X6'!$B:$AZ,2,FALSE)),IF($X$1=7,(VLOOKUP(B280,'X7'!$B:$AZ,2,FALSE)),IF($X$1=8,(VLOOKUP(B280,'X8'!$B:$AZ,2,FALSE)),IF($X$1=9,(VLOOKUP(B280,'X9'!$B:$AZ,2,FALSE)),IF($X$1=10,(VLOOKUP(B280,'X10'!$B:$AZ,2,FALSE)),IF($X$1=11,(VLOOKUP(B280,'X11'!$B:$AZ,2,FALSE)),IF($X$1=12,(VLOOKUP(B280,'X12'!$B:$AZ,2,FALSE)),IF($X$1=13,(VLOOKUP(B280,'X13'!$B:$AZ,2,FALSE)),"B"))))))))))))))=TRUE," ",(IF($X$1=1,(VLOOKUP(B280,'X1'!$B:$AZ,2,FALSE)),IF($X$1=2,(VLOOKUP(B280,'X2'!$B:$AZ,2,FALSE)),IF($X$1=3,(VLOOKUP(B280,'X3'!$B:$AZ,2,FALSE)),IF($X$1=4,(VLOOKUP(B280,'X4'!$B:$AZ,2,FALSE)),IF($X$1=5,(VLOOKUP(B280,'X5'!$B:$AZ,2,FALSE)),IF($X$1=6,(VLOOKUP(B280,'X6'!$B:$AZ,2,FALSE)),IF($X$1=7,(VLOOKUP(B280,'X7'!$B:$AZ,2,FALSE)),IF($X$1=8,(VLOOKUP(B280,'X8'!$B:$AZ,2,FALSE)),IF($X$1=9,(VLOOKUP(B280,'X9'!$B:$AZ,2,FALSE)),IF($X$1=10,(VLOOKUP(B280,'X10'!$B:$AZ,2,FALSE)),IF($X$1=11,(VLOOKUP(B280,'X11'!$B:$AZ,2,FALSE)),IF($X$1=12,(VLOOKUP(B280,'X12'!$B:$AZ,2,FALSE)),IF($X$1=13,(VLOOKUP(B280,'X13'!$B:$AZ,2,FALSE)),"B")))))))))))))))</f>
        <v xml:space="preserve"> </v>
      </c>
      <c r="J280" s="183" t="str">
        <f ca="1">IF(ISERROR(IF($X$1=1,(VLOOKUP(B280,'X1'!$B:$AZ,3,FALSE)),IF($X$1=2,(VLOOKUP(B280,'X2'!$B:$AZ,3,FALSE)),IF($X$1=3,(VLOOKUP(B280,'X3'!$B:$AZ,3,FALSE)),IF($X$1=4,(VLOOKUP(B280,'X4'!$B:$AZ,3,FALSE)),IF($X$1=5,(VLOOKUP(B280,'X5'!$B:$AZ,3,FALSE)),IF($X$1=6,(VLOOKUP(B280,'X6'!$B:$AZ,3,FALSE)),IF($X$1=7,(VLOOKUP(B280,'X7'!$B:$AZ,3,FALSE)),IF($X$1=8,(VLOOKUP(B280,'X8'!$B:$AZ,3,FALSE)),IF($X$1=9,(VLOOKUP(B280,'X9'!$B:$AZ,3,FALSE)),IF($X$1=10,(VLOOKUP(B280,'X10'!$B:$AZ,3,FALSE)),IF($X$1=11,(VLOOKUP(B280,'X11'!$B:$AZ,3,FALSE)),IF($X$1=12,(VLOOKUP(B280,'X12'!$B:$AZ,3,FALSE)),IF($X$1=13,(VLOOKUP(B280,'X13'!$B:$AZ,3,FALSE)),"B"))))))))))))))=TRUE," ",(IF($X$1=1,(VLOOKUP(B280,'X1'!$B:$AZ,3,FALSE)),IF($X$1=2,(VLOOKUP(B280,'X2'!$B:$AZ,3,FALSE)),IF($X$1=3,(VLOOKUP(B280,'X3'!$B:$AZ,3,FALSE)),IF($X$1=4,(VLOOKUP(B280,'X4'!$B:$AZ,3,FALSE)),IF($X$1=5,(VLOOKUP(B280,'X5'!$B:$AZ,3,FALSE)),IF($X$1=6,(VLOOKUP(B280,'X6'!$B:$AZ,3,FALSE)),IF($X$1=7,(VLOOKUP(B280,'X7'!$B:$AZ,3,FALSE)),IF($X$1=8,(VLOOKUP(B280,'X8'!$B:$AZ,3,FALSE)),IF($X$1=9,(VLOOKUP(B280,'X9'!$B:$AZ,3,FALSE)),IF($X$1=10,(VLOOKUP(B280,'X10'!$B:$AZ,3,FALSE)),IF($X$1=11,(VLOOKUP(B280,'X11'!$B:$AZ,3,FALSE)),IF($X$1=12,(VLOOKUP(B280,'X12'!$B:$AZ,3,FALSE)),IF($X$1=13,(VLOOKUP(B280,'X13'!$B:$AZ,3,FALSE)),"B")))))))))))))))</f>
        <v xml:space="preserve"> </v>
      </c>
      <c r="K280" s="183" t="str">
        <f ca="1">IF(ISERROR(IF($X$1=1,(VLOOKUP(B280,'X1'!$B:$AZ,5,FALSE)),IF($X$1=2,(VLOOKUP(B280,'X2'!$B:$AZ,5,FALSE)),IF($X$1=3,(VLOOKUP(B280,'X3'!$B:$AZ,5,FALSE)),IF($X$1=4,(VLOOKUP(B280,'X4'!$B:$AZ,5,FALSE)),IF($X$1=5,(VLOOKUP(B280,'X5'!$B:$AZ,5,FALSE)),IF($X$1=6,(VLOOKUP(B280,'X6'!$B:$AZ,5,FALSE)),IF($X$1=7,(VLOOKUP(B280,'X7'!$B:$AZ,5,FALSE)),IF($X$1=8,(VLOOKUP(B280,'X8'!$B:$AZ,5,FALSE)),IF($X$1=9,(VLOOKUP(B280,'X9'!$B:$AZ,5,FALSE)),IF($X$1=10,(VLOOKUP(B280,'X10'!$B:$AZ,5,FALSE)),IF($X$1=11,(VLOOKUP(B280,'X11'!$B:$AZ,5,FALSE)),IF($X$1=12,(VLOOKUP(B280,'X12'!$B:$AZ,5,FALSE)),IF($X$1=13,(VLOOKUP(B280,'X13'!$B:$AZ,5,FALSE)),"B"))))))))))))))=TRUE," ",(IF($X$1=1,(VLOOKUP(B280,'X1'!$B:$AZ,5,FALSE)),IF($X$1=2,(VLOOKUP(B280,'X2'!$B:$AZ,5,FALSE)),IF($X$1=3,(VLOOKUP(B280,'X3'!$B:$AZ,5,FALSE)),IF($X$1=4,(VLOOKUP(B280,'X4'!$B:$AZ,5,FALSE)),IF($X$1=5,(VLOOKUP(B280,'X5'!$B:$AZ,5,FALSE)),IF($X$1=6,(VLOOKUP(B280,'X6'!$B:$AZ,5,FALSE)),IF($X$1=7,(VLOOKUP(B280,'X7'!$B:$AZ,5,FALSE)),IF($X$1=8,(VLOOKUP(B280,'X8'!$B:$AZ,5,FALSE)),IF($X$1=9,(VLOOKUP(B280,'X9'!$B:$AZ,5,FALSE)),IF($X$1=10,(VLOOKUP(B280,'X10'!$B:$AZ,5,FALSE)),IF($X$1=11,(VLOOKUP(B280,'X11'!$B:$AZ,5,FALSE)),IF($X$1=12,(VLOOKUP(B280,'X12'!$B:$AZ,5,FALSE)),IF($X$1=13,(VLOOKUP(B280,'X13'!$B:$AZ,5,FALSE)),"B")))))))))))))))</f>
        <v xml:space="preserve"> </v>
      </c>
      <c r="L280" s="184" t="str">
        <f ca="1">IF(ISERROR(IF($X$1=1,(VLOOKUP(B280,'X1'!$B:$AZ,9,FALSE)),IF($X$1=2,(VLOOKUP(B280,'X2'!$B:$AZ,9,FALSE)),IF($X$1=3,(VLOOKUP(B280,'X3'!$B:$AZ,9,FALSE)),IF($X$1=4,(VLOOKUP(B280,'X4'!$B:$AZ,9,FALSE)),IF($X$1=5,(VLOOKUP(B280,'X5'!$B:$AZ,9,FALSE)),IF($X$1=6,(VLOOKUP(B280,'X6'!$B:$AZ,9,FALSE)),IF($X$1=7,(VLOOKUP(B280,'X7'!$B:$AZ,9,FALSE)),IF($X$1=8,(VLOOKUP(B280,'X8'!$B:$AZ,9,FALSE)),IF($X$1=9,(VLOOKUP(B280,'X9'!$B:$AZ,9,FALSE)),IF($X$1=10,(VLOOKUP(B280,'X10'!$B:$AZ,9,FALSE)),IF($X$1=11,(VLOOKUP(B280,'X11'!$B:$AZ,9,FALSE)),IF($X$1=12,(VLOOKUP(B280,'X12'!$B:$AZ,9,FALSE)),IF($X$1=13,(VLOOKUP(B280,'X13'!$B:$AZ,9,FALSE)),"B"))))))))))))))=TRUE," ",(IF($X$1=1,(VLOOKUP(B280,'X1'!$B:$AZ,9,FALSE)),IF($X$1=2,(VLOOKUP(B280,'X2'!$B:$AZ,9,FALSE)),IF($X$1=3,(VLOOKUP(B280,'X3'!$B:$AZ,9,FALSE)),IF($X$1=4,(VLOOKUP(B280,'X4'!$B:$AZ,9,FALSE)),IF($X$1=5,(VLOOKUP(B280,'X5'!$B:$AZ,9,FALSE)),IF($X$1=6,(VLOOKUP(B280,'X6'!$B:$AZ,9,FALSE)),IF($X$1=7,(VLOOKUP(B280,'X7'!$B:$AZ,9,FALSE)),IF($X$1=8,(VLOOKUP(B280,'X8'!$B:$AZ,9,FALSE)),IF($X$1=9,(VLOOKUP(B280,'X9'!$B:$AZ,9,FALSE)),IF($X$1=10,(VLOOKUP(B280,'X10'!$B:$AZ,9,FALSE)),IF($X$1=11,(VLOOKUP(B280,'X11'!$B:$AZ,9,FALSE)),IF($X$1=12,(VLOOKUP(B280,'X12'!$B:$AZ,9,FALSE)),IF($X$1=13,(VLOOKUP(B280,'X13'!$B:$AZ,9,FALSE)),"B")))))))))))))))</f>
        <v xml:space="preserve"> </v>
      </c>
      <c r="M280" s="184" t="str">
        <f ca="1">IF(ISERROR(IF($X$1=1,(VLOOKUP(B280,'X1'!$B:$AZ,10,FALSE)),IF($X$1=2,(VLOOKUP(B280,'X2'!$B:$AZ,10,FALSE)),IF($X$1=3,(VLOOKUP(B280,'X3'!$B:$AZ,10,FALSE)),IF($X$1=4,(VLOOKUP(B280,'X4'!$B:$AZ,10,FALSE)),IF($X$1=5,(VLOOKUP(B280,'X5'!$B:$AZ,10,FALSE)),IF($X$1=6,(VLOOKUP(B280,'X6'!$B:$AZ,10,FALSE)),IF($X$1=7,(VLOOKUP(B280,'X7'!$B:$AZ,10,FALSE)),IF($X$1=8,(VLOOKUP(B280,'X8'!$B:$AZ,10,FALSE)),IF($X$1=9,(VLOOKUP(B280,'X9'!$B:$AZ,10,FALSE)),IF($X$1=10,(VLOOKUP(B280,'X10'!$B:$AZ,10,FALSE)),IF($X$1=11,(VLOOKUP(B280,'X11'!$B:$AZ,10,FALSE)),IF($X$1=12,(VLOOKUP(B280,'X12'!$B:$AZ,10,FALSE)),IF($X$1=13,(VLOOKUP(B280,'X13'!$B:$AZ,10,FALSE)),"B"))))))))))))))=TRUE," ",(IF($X$1=1,(VLOOKUP(B280,'X1'!$B:$AZ,10,FALSE)),IF($X$1=2,(VLOOKUP(B280,'X2'!$B:$AZ,10,FALSE)),IF($X$1=3,(VLOOKUP(B280,'X3'!$B:$AZ,10,FALSE)),IF($X$1=4,(VLOOKUP(B280,'X4'!$B:$AZ,10,FALSE)),IF($X$1=5,(VLOOKUP(B280,'X5'!$B:$AZ,10,FALSE)),IF($X$1=6,(VLOOKUP(B280,'X6'!$B:$AZ,10,FALSE)),IF($X$1=7,(VLOOKUP(B280,'X7'!$B:$AZ,10,FALSE)),IF($X$1=8,(VLOOKUP(B280,'X8'!$B:$AZ,10,FALSE)),IF($X$1=9,(VLOOKUP(B280,'X9'!$B:$AZ,10,FALSE)),IF($X$1=10,(VLOOKUP(B280,'X10'!$B:$AZ,10,FALSE)),IF($X$1=11,(VLOOKUP(B280,'X11'!$B:$AZ,10,FALSE)),IF($X$1=12,(VLOOKUP(B280,'X12'!$B:$AZ,10,FALSE)),IF($X$1=13,(VLOOKUP(B280,'X13'!$B:$AZ,10,FALSE)),"B")))))))))))))))</f>
        <v xml:space="preserve"> </v>
      </c>
      <c r="N280" s="185" t="str">
        <f ca="1">IF(ISERROR(IF($X$1=1,(VLOOKUP(B280,'X1'!$B:$AZ,45,FALSE)),IF($X$1=2,(VLOOKUP(B280,'X2'!$B:$AZ,45,FALSE)),IF($X$1=3,(VLOOKUP(B280,'X3'!$B:$AZ,45,FALSE)),IF($X$1=4,(VLOOKUP(B280,'X4'!$B:$AZ,45,FALSE)),IF($X$1=5,(VLOOKUP(B280,'X5'!$B:$AZ,45,FALSE)),IF($X$1=6,(VLOOKUP(B280,'X6'!$B:$AZ,45,FALSE)),IF($X$1=7,(VLOOKUP(B280,'X7'!$B:$AZ,45,FALSE)),IF($X$1=8,(VLOOKUP(B280,'X8'!$B:$AZ,45,FALSE)),IF($X$1=9,(VLOOKUP(B280,'X9'!$B:$AZ,45,FALSE)),IF($X$1=10,(VLOOKUP(B280,'X10'!$B:$AZ,45,FALSE)),IF($X$1=11,(VLOOKUP(B280,'X11'!$B:$AZ,45,FALSE)),IF($X$1=12,(VLOOKUP(B280,'X12'!$B:$AZ,45,FALSE)),IF($X$1=13,(VLOOKUP(B280,'X13'!$B:$AZ,45,FALSE)),"B"))))))))))))))=TRUE," ",(IF($X$1=1,(VLOOKUP(B280,'X1'!$B:$AZ,45,FALSE)),IF($X$1=2,(VLOOKUP(B280,'X2'!$B:$AZ,45,FALSE)),IF($X$1=3,(VLOOKUP(B280,'X3'!$B:$AZ,45,FALSE)),IF($X$1=4,(VLOOKUP(B280,'X4'!$B:$AZ,45,FALSE)),IF($X$1=5,(VLOOKUP(B280,'X5'!$B:$AZ,45,FALSE)),IF($X$1=6,(VLOOKUP(B280,'X6'!$B:$AZ,45,FALSE)),IF($X$1=7,(VLOOKUP(B280,'X7'!$B:$AZ,45,FALSE)),IF($X$1=8,(VLOOKUP(B280,'X8'!$B:$AZ,45,FALSE)),IF($X$1=9,(VLOOKUP(B280,'X9'!$B:$AZ,45,FALSE)),IF($X$1=10,(VLOOKUP(B280,'X10'!$B:$AZ,45,FALSE)),IF($X$1=11,(VLOOKUP(B280,'X11'!$B:$AZ,45,FALSE)),IF($X$1=12,(VLOOKUP(B280,'X12'!$B:$AZ,45,FALSE)),IF($X$1=13,(VLOOKUP(B280,'X13'!$B:$AZ,45,FALSE)),"B")))))))))))))))</f>
        <v xml:space="preserve"> </v>
      </c>
      <c r="O280" s="184" t="str">
        <f ca="1">IF(ISERROR(IF($X$1=1,(VLOOKUP(B280,'X1'!$B:$AZ,11,FALSE)),IF($X$1=2,(VLOOKUP(B280,'X2'!$B:$AZ,11,FALSE)),IF($X$1=3,(VLOOKUP(B280,'X3'!$B:$AZ,11,FALSE)),IF($X$1=4,(VLOOKUP(B280,'X4'!$B:$AZ,11,FALSE)),IF($X$1=5,(VLOOKUP(B280,'X5'!$B:$AZ,11,FALSE)),IF($X$1=6,(VLOOKUP(B280,'X6'!$B:$AZ,11,FALSE)),IF($X$1=7,(VLOOKUP(B280,'X7'!$B:$AZ,11,FALSE)),IF($X$1=8,(VLOOKUP(B280,'X8'!$B:$AZ,11,FALSE)),IF($X$1=9,(VLOOKUP(B280,'X9'!$B:$AZ,11,FALSE)),IF($X$1=10,(VLOOKUP(B280,'X10'!$B:$AZ,11,FALSE)),IF($X$1=11,(VLOOKUP(B280,'X11'!$B:$AZ,11,FALSE)),IF($X$1=12,(VLOOKUP(B280,'X12'!$B:$AZ,11,FALSE)),IF($X$1=13,(VLOOKUP(B280,'X13'!$B:$AZ,11,FALSE)),"B"))))))))))))))=TRUE," ",(IF($X$1=1,(VLOOKUP(B280,'X1'!$B:$AZ,11,FALSE)),IF($X$1=2,(VLOOKUP(B280,'X2'!$B:$AZ,11,FALSE)),IF($X$1=3,(VLOOKUP(B280,'X3'!$B:$AZ,11,FALSE)),IF($X$1=4,(VLOOKUP(B280,'X4'!$B:$AZ,11,FALSE)),IF($X$1=5,(VLOOKUP(B280,'X5'!$B:$AZ,11,FALSE)),IF($X$1=6,(VLOOKUP(B280,'X6'!$B:$AZ,11,FALSE)),IF($X$1=7,(VLOOKUP(B280,'X7'!$B:$AZ,11,FALSE)),IF($X$1=8,(VLOOKUP(B280,'X8'!$B:$AZ,11,FALSE)),IF($X$1=9,(VLOOKUP(B280,'X9'!$B:$AZ,11,FALSE)),IF($X$1=10,(VLOOKUP(B280,'X10'!$B:$AZ,11,FALSE)),IF($X$1=11,(VLOOKUP(B280,'X11'!$B:$AZ,11,FALSE)),IF($X$1=12,(VLOOKUP(B280,'X12'!$B:$AZ,11,FALSE)),IF($X$1=13,(VLOOKUP(B280,'X13'!$B:$AZ,11,FALSE)),"B")))))))))))))))</f>
        <v xml:space="preserve"> </v>
      </c>
      <c r="P280" s="184" t="str">
        <f ca="1">IF(ISERROR(IF($X$1=1,(VLOOKUP(B280,'X1'!$B:$AZ,12,FALSE)),IF($X$1=2,(VLOOKUP(B280,'X2'!$B:$AZ,12,FALSE)),IF($X$1=3,(VLOOKUP(B280,'X3'!$B:$AZ,12,FALSE)),IF($X$1=4,(VLOOKUP(B280,'X4'!$B:$AZ,12,FALSE)),IF($X$1=5,(VLOOKUP(B280,'X5'!$B:$AZ,12,FALSE)),IF($X$1=6,(VLOOKUP(B280,'X6'!$B:$AZ,12,FALSE)),IF($X$1=7,(VLOOKUP(B280,'X7'!$B:$AZ,12,FALSE)),IF($X$1=8,(VLOOKUP(B280,'X8'!$B:$AZ,12,FALSE)),IF($X$1=9,(VLOOKUP(B280,'X9'!$B:$AZ,12,FALSE)),IF($X$1=10,(VLOOKUP(B280,'X10'!$B:$AZ,12,FALSE)),IF($X$1=11,(VLOOKUP(B280,'X11'!$B:$AZ,12,FALSE)),IF($X$1=12,(VLOOKUP(B280,'X12'!$B:$AZ,12,FALSE)),IF($X$1=13,(VLOOKUP(B280,'X13'!$B:$AZ,12,FALSE)),"B"))))))))))))))=TRUE," ",(IF($X$1=1,(VLOOKUP(B280,'X1'!$B:$AZ,12,FALSE)),IF($X$1=2,(VLOOKUP(B280,'X2'!$B:$AZ,12,FALSE)),IF($X$1=3,(VLOOKUP(B280,'X3'!$B:$AZ,12,FALSE)),IF($X$1=4,(VLOOKUP(B280,'X4'!$B:$AZ,12,FALSE)),IF($X$1=5,(VLOOKUP(B280,'X5'!$B:$AZ,12,FALSE)),IF($X$1=6,(VLOOKUP(B280,'X6'!$B:$AZ,12,FALSE)),IF($X$1=7,(VLOOKUP(B280,'X7'!$B:$AZ,12,FALSE)),IF($X$1=8,(VLOOKUP(B280,'X8'!$B:$AZ,12,FALSE)),IF($X$1=9,(VLOOKUP(B280,'X9'!$B:$AZ,12,FALSE)),IF($X$1=10,(VLOOKUP(B280,'X10'!$B:$AZ,12,FALSE)),IF($X$1=11,(VLOOKUP(B280,'X11'!$B:$AZ,12,FALSE)),IF($X$1=12,(VLOOKUP(B280,'X12'!$B:$AZ,12,FALSE)),IF($X$1=13,(VLOOKUP(B280,'X13'!$B:$AZ,12,FALSE)),"B")))))))))))))))</f>
        <v xml:space="preserve"> </v>
      </c>
      <c r="Q280" s="185" t="str">
        <f ca="1">IF(ISERROR(IF($X$1=1,(VLOOKUP(B280,'X1'!$B:$AZ,46,FALSE)),IF($X$1=2,(VLOOKUP(B280,'X2'!$B:$AZ,46,FALSE)),IF($X$1=3,(VLOOKUP(B280,'X3'!$B:$AZ,46,FALSE)),IF($X$1=4,(VLOOKUP(B280,'X4'!$B:$AZ,46,FALSE)),IF($X$1=5,(VLOOKUP(B280,'X5'!$B:$AZ,46,FALSE)),IF($X$1=6,(VLOOKUP(B280,'X6'!$B:$AZ,46,FALSE)),IF($X$1=7,(VLOOKUP(B280,'X7'!$B:$AZ,46,FALSE)),IF($X$1=8,(VLOOKUP(B280,'X8'!$B:$AZ,46,FALSE)),IF($X$1=9,(VLOOKUP(B280,'X9'!$B:$AZ,46,FALSE)),IF($X$1=10,(VLOOKUP(B280,'X10'!$B:$AZ,46,FALSE)),IF($X$1=11,(VLOOKUP(B280,'X11'!$B:$AZ,46,FALSE)),IF($X$1=12,(VLOOKUP(B280,'X12'!$B:$AZ,46,FALSE)),IF($X$1=13,(VLOOKUP(B280,'X13'!$B:$AZ,46,FALSE)),"B"))))))))))))))=TRUE," ",(IF($X$1=1,(VLOOKUP(B280,'X1'!$B:$AZ,46,FALSE)),IF($X$1=2,(VLOOKUP(B280,'X2'!$B:$AZ,46,FALSE)),IF($X$1=3,(VLOOKUP(B280,'X3'!$B:$AZ,46,FALSE)),IF($X$1=4,(VLOOKUP(B280,'X4'!$B:$AZ,46,FALSE)),IF($X$1=5,(VLOOKUP(B280,'X5'!$B:$AZ,46,FALSE)),IF($X$1=6,(VLOOKUP(B280,'X6'!$B:$AZ,46,FALSE)),IF($X$1=7,(VLOOKUP(B280,'X7'!$B:$AZ,46,FALSE)),IF($X$1=8,(VLOOKUP(B280,'X8'!$B:$AZ,46,FALSE)),IF($X$1=9,(VLOOKUP(B280,'X9'!$B:$AZ,46,FALSE)),IF($X$1=10,(VLOOKUP(B280,'X10'!$B:$AZ,46,FALSE)),IF($X$1=11,(VLOOKUP(B280,'X11'!$B:$AZ,46,FALSE)),IF($X$1=12,(VLOOKUP(B280,'X12'!$B:$AZ,46,FALSE)),IF($X$1=13,(VLOOKUP(B280,'X13'!$B:$AZ,46,FALSE)),"B")))))))))))))))</f>
        <v xml:space="preserve"> </v>
      </c>
      <c r="R280" s="185" t="str">
        <f ca="1">IF(ISERROR(IF($X$1=1,(VLOOKUP(B280,'X1'!$B:$AZ,15,FALSE)),IF($X$1=2,(VLOOKUP(B280,'X2'!$B:$AZ,15,FALSE)),IF($X$1=3,(VLOOKUP(B280,'X3'!$B:$AZ,15,FALSE)),IF($X$1=4,(VLOOKUP(B280,'X4'!$B:$AZ,15,FALSE)),IF($X$1=5,(VLOOKUP(B280,'X5'!$B:$AZ,15,FALSE)),IF($X$1=6,(VLOOKUP(B280,'X6'!$B:$AZ,15,FALSE)),IF($X$1=7,(VLOOKUP(B280,'X7'!$B:$AZ,15,FALSE)),IF($X$1=8,(VLOOKUP(B280,'X8'!$B:$AZ,15,FALSE)),IF($X$1=9,(VLOOKUP(B280,'X9'!$B:$AZ,15,FALSE)),IF($X$1=10,(VLOOKUP(B280,'X10'!$B:$AZ,15,FALSE)),IF($X$1=11,(VLOOKUP(B280,'X11'!$B:$AZ,15,FALSE)),IF($X$1=12,(VLOOKUP(B280,'X12'!$B:$AZ,15,FALSE)),IF($X$1=13,(VLOOKUP(B280,'X13'!$B:$AZ,15,FALSE)),"B"))))))))))))))=TRUE," ",(IF($X$1=1,(VLOOKUP(B280,'X1'!$B:$AZ,15,FALSE)),IF($X$1=2,(VLOOKUP(B280,'X2'!$B:$AZ,15,FALSE)),IF($X$1=3,(VLOOKUP(B280,'X3'!$B:$AZ,15,FALSE)),IF($X$1=4,(VLOOKUP(B280,'X4'!$B:$AZ,15,FALSE)),IF($X$1=5,(VLOOKUP(B280,'X5'!$B:$AZ,15,FALSE)),IF($X$1=6,(VLOOKUP(B280,'X6'!$B:$AZ,15,FALSE)),IF($X$1=7,(VLOOKUP(B280,'X7'!$B:$AZ,15,FALSE)),IF($X$1=8,(VLOOKUP(B280,'X8'!$B:$AZ,15,FALSE)),IF($X$1=9,(VLOOKUP(B280,'X9'!$B:$AZ,15,FALSE)),IF($X$1=10,(VLOOKUP(B280,'X10'!$B:$AZ,15,FALSE)),IF($X$1=11,(VLOOKUP(B280,'X11'!$B:$AZ,15,FALSE)),IF($X$1=12,(VLOOKUP(B280,'X12'!$B:$AZ,15,FALSE)),IF($X$1=13,(VLOOKUP(B280,'X13'!$B:$AZ,15,FALSE)),"B")))))))))))))))</f>
        <v xml:space="preserve"> </v>
      </c>
      <c r="S280" s="185" t="str">
        <f ca="1">IF(ISERROR(IF((IF($X$1=1,(VLOOKUP(B280,'X1'!$B:$AZ,14,FALSE)),(IF($X$1=2,(VLOOKUP(B280,'X2'!$B:$AZ,14,FALSE)),(IF($X$1=3,(VLOOKUP(B280,'X3'!$B:$AZ,14,FALSE)),(IF($X$1=4,(VLOOKUP(B280,'X4'!$B:$AZ,14,FALSE)),(IF($X$1=5,(VLOOKUP(B280,'X5'!$B:$AZ,14,FALSE)),(IF($X$1=6,(VLOOKUP(B280,'X6'!$B:$AZ,14,FALSE)),(IF($X$1=7,(VLOOKUP(B280,'X7'!$B:$AZ,14,FALSE)),(IF($X$1=8,(VLOOKUP(B280,'X8'!$B:$AZ,14,FALSE)),(IF($X$1=9,(VLOOKUP(B280,'X9'!$B:$AZ,14,FALSE)),(IF($X$1=10,(VLOOKUP(B280,'X10'!$B:$AZ,14,FALSE)),(IF($X$1=11,(VLOOKUP(B280,'X11'!$B:$AZ,14,FALSE)),(IF($X$1=12,(VLOOKUP(B280,'X12'!$B:$AZ,14,FALSE)),(VLOOKUP(B280,'X13'!$B:$AZ,14,FALSE))))))))))))))))))))))))))=$V$1," ",(IF($X$1=1,(VLOOKUP(B280,'X1'!$B:$AZ,14,FALSE)),(IF($X$1=2,(VLOOKUP(B280,'X2'!$B:$AZ,14,FALSE)),(IF($X$1=3,(VLOOKUP(B280,'X3'!$B:$AZ,14,FALSE)),(IF($X$1=4,(VLOOKUP(B280,'X4'!$B:$AZ,14,FALSE)),(IF($X$1=5,(VLOOKUP(B280,'X5'!$B:$AZ,14,FALSE)),(IF($X$1=6,(VLOOKUP(B280,'X6'!$B:$AZ,14,FALSE)),(IF($X$1=7,(VLOOKUP(B280,'X7'!$B:$AZ,14,FALSE)),(IF($X$1=8,(VLOOKUP(B280,'X8'!$B:$AZ,14,FALSE)),(IF($X$1=9,(VLOOKUP(B280,'X9'!$B:$AZ,14,FALSE)),(IF($X$1=10,(VLOOKUP(B280,'X10'!$B:$AZ,14,FALSE)),(IF($X$1=11,(VLOOKUP(B280,'X11'!$B:$AZ,14,FALSE)),(IF($X$1=12,(VLOOKUP(B280,'X12'!$B:$AZ,14,FALSE)),(VLOOKUP(B280,'X13'!$B:$AZ,14,FALSE))))))))))))))))))))))))))))=TRUE," ",(IF((IF($X$1=1,(VLOOKUP(B280,'X1'!$B:$AZ,14,FALSE)),(IF($X$1=2,(VLOOKUP(B280,'X2'!$B:$AZ,14,FALSE)),(IF($X$1=3,(VLOOKUP(B280,'X3'!$B:$AZ,14,FALSE)),(IF($X$1=4,(VLOOKUP(B280,'X4'!$B:$AZ,14,FALSE)),(IF($X$1=5,(VLOOKUP(B280,'X5'!$B:$AZ,14,FALSE)),(IF($X$1=6,(VLOOKUP(B280,'X6'!$B:$AZ,14,FALSE)),(IF($X$1=7,(VLOOKUP(B280,'X7'!$B:$AZ,14,FALSE)),(IF($X$1=8,(VLOOKUP(B280,'X8'!$B:$AZ,14,FALSE)),(IF($X$1=9,(VLOOKUP(B280,'X9'!$B:$AZ,14,FALSE)),(IF($X$1=10,(VLOOKUP(B280,'X10'!$B:$AZ,14,FALSE)),(IF($X$1=11,(VLOOKUP(B280,'X11'!$B:$AZ,14,FALSE)),(IF($X$1=12,(VLOOKUP(B280,'X12'!$B:$AZ,14,FALSE)),(VLOOKUP(B280,'X13'!$B:$AZ,14,FALSE))))))))))))))))))))))))))=$V$1," ",(IF($X$1=1,(VLOOKUP(B280,'X1'!$B:$AZ,14,FALSE)),(IF($X$1=2,(VLOOKUP(B280,'X2'!$B:$AZ,14,FALSE)),(IF($X$1=3,(VLOOKUP(B280,'X3'!$B:$AZ,14,FALSE)),(IF($X$1=4,(VLOOKUP(B280,'X4'!$B:$AZ,14,FALSE)),(IF($X$1=5,(VLOOKUP(B280,'X5'!$B:$AZ,14,FALSE)),(IF($X$1=6,(VLOOKUP(B280,'X6'!$B:$AZ,14,FALSE)),(IF($X$1=7,(VLOOKUP(B280,'X7'!$B:$AZ,14,FALSE)),(IF($X$1=8,(VLOOKUP(B280,'X8'!$B:$AZ,14,FALSE)),(IF($X$1=9,(VLOOKUP(B280,'X9'!$B:$AZ,14,FALSE)),(IF($X$1=10,(VLOOKUP(B280,'X10'!$B:$AZ,14,FALSE)),(IF($X$1=11,(VLOOKUP(B280,'X11'!$B:$AZ,14,FALSE)),(IF($X$1=12,(VLOOKUP(B280,'X12'!$B:$AZ,14,FALSE)),(VLOOKUP(B280,'X13'!$B:$AZ,14,FALSE)))))))))))))))))))))))))))))</f>
        <v xml:space="preserve"> </v>
      </c>
    </row>
    <row r="281" spans="1:19" ht="14.1" customHeight="1" x14ac:dyDescent="0.2">
      <c r="A281" s="156" t="s">
        <v>1058</v>
      </c>
      <c r="B281" s="122" t="str">
        <f>IF(ISERROR(IF($U$16=1,(VLOOKUP(A281,$AC$89:$AH$125,2,FALSE)),IF((IF($X$1=1,'X1'!B240,(IF($X$1=2,'X2'!B240,(IF($X$1=3,'X3'!B240,(IF($X$1=4,'X4'!B240,(IF($X$1=5,'X5'!B240,(IF($X$1=6,'X6'!B240,(IF($X$1=7,'X7'!B240,(IF($X$1=8,'X8'!B240,(IF($X$1=9,'X9'!B240,(IF($X$1=10,'X10'!B240,(IF($X$1=11,'X11'!B240,(IF($X$1=12,'X12'!B240,'X13'!B240))))))))))))))))))))))))="","",(IF($X$1=1,'X1'!B240,(IF($X$1=2,'X2'!B240,(IF($X$1=3,'X3'!B240,(IF($X$1=4,'X4'!B240,(IF($X$1=5,'X5'!B240,(IF($X$1=6,'X6'!B240,(IF($X$1=7,'X7'!B240,(IF($X$1=8,'X8'!B240,(IF($X$1=9,'X9'!B240,(IF($X$1=10,'X10'!B240,(IF($X$1=11,'X11'!B240,(IF($X$1=12,'X12'!B240,'X13'!B240)))))))))))))))))))))))))))=TRUE," ",(IF($U$16=1,(VLOOKUP(A281,$AC$89:$AH$125,2,FALSE)),IF((IF($X$1=1,'X1'!B240,(IF($X$1=2,'X2'!B240,(IF($X$1=3,'X3'!B240,(IF($X$1=4,'X4'!B240,(IF($X$1=5,'X5'!B240,(IF($X$1=6,'X6'!B240,(IF($X$1=7,'X7'!B240,(IF($X$1=8,'X8'!B240,(IF($X$1=9,'X9'!B240,(IF($X$1=10,'X10'!B240,(IF($X$1=11,'X11'!B240,(IF($X$1=12,'X12'!B240,'X13'!B240))))))))))))))))))))))))="","",(IF($X$1=1,'X1'!B240,(IF($X$1=2,'X2'!B240,(IF($X$1=3,'X3'!B240,(IF($X$1=4,'X4'!B240,(IF($X$1=5,'X5'!B240,(IF($X$1=6,'X6'!B240,(IF($X$1=7,'X7'!B240,(IF($X$1=8,'X8'!B240,(IF($X$1=9,'X9'!B240,(IF($X$1=10,'X10'!B240,(IF($X$1=11,'X11'!B240,(IF($X$1=12,'X12'!B240,'X13'!B240))))))))))))))))))))))))))))</f>
        <v/>
      </c>
      <c r="C281" s="181" t="str">
        <f ca="1">IF(ISERROR(IF($X$1=1,(VLOOKUP(B281,'X1'!$B:$AZ,47,FALSE)),IF($X$1=2,(VLOOKUP(B281,'X2'!$B:$AZ,47,FALSE)),IF($X$1=3,(VLOOKUP(B281,'X3'!$B:$AZ,47,FALSE)),IF($X$1=4,(VLOOKUP(B281,'X4'!$B:$AZ,47,FALSE)),IF($X$1=5,(VLOOKUP(B281,'X5'!$B:$AZ,47,FALSE)),IF($X$1=6,(VLOOKUP(B281,'X6'!$B:$AZ,47,FALSE)),IF($X$1=7,(VLOOKUP(B281,'X7'!$B:$AZ,47,FALSE)),IF($X$1=8,(VLOOKUP(B281,'X8'!$B:$AZ,47,FALSE)),IF($X$1=9,(VLOOKUP(B281,'X9'!$B:$AZ,47,FALSE)),IF($X$1=10,(VLOOKUP(B281,'X10'!$B:$AZ,47,FALSE)),IF($X$1=11,(VLOOKUP(B281,'X11'!$B:$AZ,47,FALSE)),IF($X$1=12,(VLOOKUP(B281,'X12'!$B:$AZ,47,FALSE)),IF($X$1=13,(VLOOKUP(B281,'X13'!$B:$AZ,47,FALSE)),"B"))))))))))))))=TRUE," ",(IF($X$1=1,(VLOOKUP(B281,'X1'!$B:$AZ,47,FALSE)),IF($X$1=2,(VLOOKUP(B281,'X2'!$B:$AZ,47,FALSE)),IF($X$1=3,(VLOOKUP(B281,'X3'!$B:$AZ,47,FALSE)),IF($X$1=4,(VLOOKUP(B281,'X4'!$B:$AZ,47,FALSE)),IF($X$1=5,(VLOOKUP(B281,'X5'!$B:$AZ,47,FALSE)),IF($X$1=6,(VLOOKUP(B281,'X6'!$B:$AZ,47,FALSE)),IF($X$1=7,(VLOOKUP(B281,'X7'!$B:$AZ,47,FALSE)),IF($X$1=8,(VLOOKUP(B281,'X8'!$B:$AZ,47,FALSE)),IF($X$1=9,(VLOOKUP(B281,'X9'!$B:$AZ,47,FALSE)),IF($X$1=10,(VLOOKUP(B281,'X10'!$B:$AZ,47,FALSE)),IF($X$1=11,(VLOOKUP(B281,'X11'!$B:$AZ,47,FALSE)),IF($X$1=12,(VLOOKUP(B281,'X12'!$B:$AZ,47,FALSE)),IF($X$1=13,(VLOOKUP(B281,'X13'!$B:$AZ,47,FALSE)),"B")))))))))))))))</f>
        <v xml:space="preserve"> </v>
      </c>
      <c r="D281" s="181" t="str">
        <f ca="1">IF(ISERROR(IF($X$1=1,(VLOOKUP(B281,'X1'!$B:$AP,41,FALSE)),IF($X$1=2,(VLOOKUP(B281,'X2'!$B:$AP,41,FALSE)),IF($X$1=3,(VLOOKUP(B281,'X3'!$B:$AP,41,FALSE)),IF($X$1=4,(VLOOKUP(B281,'X4'!$B:$AP,41,FALSE)),IF($X$1=5,(VLOOKUP(B281,'X5'!$B:$AP,41,FALSE)),IF($X$1=6,(VLOOKUP(B281,'X6'!$B:$AP,41,FALSE)),IF($X$1=7,(VLOOKUP(B281,'X7'!$B:$AP,41,FALSE)),IF($X$1=8,(VLOOKUP(B281,'X8'!$B:$AP,41,FALSE)),IF($X$1=9,(VLOOKUP(B281,'X9'!$B:$AP,41,FALSE)),IF($X$1=10,(VLOOKUP(B281,'X10'!$B:$AP,41,FALSE)),IF($X$1=11,(VLOOKUP(B281,'X11'!$B:$AP,41,FALSE)),IF($X$1=12,(VLOOKUP(B281,'X12'!$B:$AP,41,FALSE)),IF($X$1=13,(VLOOKUP(B281,'X13'!$B:$AP,41,FALSE)),"B"))))))))))))))=TRUE," ",(IF($X$1=1,(VLOOKUP(B281,'X1'!$B:$AP,41,FALSE)),IF($X$1=2,(VLOOKUP(B281,'X2'!$B:$AP,41,FALSE)),IF($X$1=3,(VLOOKUP(B281,'X3'!$B:$AP,41,FALSE)),IF($X$1=4,(VLOOKUP(B281,'X4'!$B:$AP,41,FALSE)),IF($X$1=5,(VLOOKUP(B281,'X5'!$B:$AP,41,FALSE)),IF($X$1=6,(VLOOKUP(B281,'X6'!$B:$AP,41,FALSE)),IF($X$1=7,(VLOOKUP(B281,'X7'!$B:$AP,41,FALSE)),IF($X$1=8,(VLOOKUP(B281,'X8'!$B:$AP,41,FALSE)),IF($X$1=9,(VLOOKUP(B281,'X9'!$B:$AP,41,FALSE)),IF($X$1=10,(VLOOKUP(B281,'X10'!$B:$AP,41,FALSE)),IF($X$1=11,(VLOOKUP(B281,'X11'!$B:$AP,41,FALSE)),IF($X$1=12,(VLOOKUP(B281,'X12'!$B:$AP,41,FALSE)),IF($X$1=13,(VLOOKUP(B281,'X13'!$B:$AP,41,FALSE)),"B")))))))))))))))</f>
        <v xml:space="preserve"> </v>
      </c>
      <c r="E281" s="182" t="str">
        <f ca="1">IF(ISERROR(IF($X$1=1,(VLOOKUP(B281,'X1'!$B:$AP,7,FALSE)),IF($X$1=2,(VLOOKUP(B281,'X2'!$B:$AP,7,FALSE)),IF($X$1=3,(VLOOKUP(B281,'X3'!$B:$AP,7,FALSE)),IF($X$1=4,(VLOOKUP(B281,'X4'!$B:$AP,7,FALSE)),IF($X$1=5,(VLOOKUP(B281,'X5'!$B:$AP,7,FALSE)),IF($X$1=6,(VLOOKUP(B281,'X6'!$B:$AP,7,FALSE)),IF($X$1=7,(VLOOKUP(B281,'X7'!$B:$AP,7,FALSE)),IF($X$1=8,(VLOOKUP(B281,'X8'!$B:$AP,7,FALSE)),IF($X$1=9,(VLOOKUP(B281,'X9'!$B:$AP,7,FALSE)),IF($X$1=10,(VLOOKUP(B281,'X10'!$B:$AP,7,FALSE)),IF($X$1=11,(VLOOKUP(B281,'X11'!$B:$AP,7,FALSE)),IF($X$1=12,(VLOOKUP(B281,'X12'!$B:$AP,7,FALSE)),IF($X$1=13,(VLOOKUP(B281,'X13'!$B:$AP,7,FALSE)),"B"))))))))))))))=TRUE," ",(IF($X$1=1,(VLOOKUP(B281,'X1'!$B:$AP,7,FALSE)),IF($X$1=2,(VLOOKUP(B281,'X2'!$B:$AP,7,FALSE)),IF($X$1=3,(VLOOKUP(B281,'X3'!$B:$AP,7,FALSE)),IF($X$1=4,(VLOOKUP(B281,'X4'!$B:$AP,7,FALSE)),IF($X$1=5,(VLOOKUP(B281,'X5'!$B:$AP,7,FALSE)),IF($X$1=6,(VLOOKUP(B281,'X6'!$B:$AP,7,FALSE)),IF($X$1=7,(VLOOKUP(B281,'X7'!$B:$AP,7,FALSE)),IF($X$1=8,(VLOOKUP(B281,'X8'!$B:$AP,7,FALSE)),IF($X$1=9,(VLOOKUP(B281,'X9'!$B:$AP,7,FALSE)),IF($X$1=10,(VLOOKUP(B281,'X10'!$B:$AP,7,FALSE)),IF($X$1=11,(VLOOKUP(B281,'X11'!$B:$AP,7,FALSE)),IF($X$1=12,(VLOOKUP(B281,'X12'!$B:$AP,7,FALSE)),IF($X$1=13,(VLOOKUP(B281,'X13'!$B:$AP,7,FALSE)),"B")))))))))))))))</f>
        <v xml:space="preserve"> </v>
      </c>
      <c r="F281" s="182" t="str">
        <f ca="1">IF(ISERROR(IF((IF($X$1=1,(VLOOKUP(B281,'X1'!$B:$AO,6,FALSE)),(IF($X$1=2,(VLOOKUP(B281,'X2'!$B:$AO,6,FALSE)),(IF($X$1=3,(VLOOKUP(B281,'X3'!$B:$AO,6,FALSE)),(IF($X$1=4,(VLOOKUP(B281,'X4'!$B:$AO,6,FALSE)),(IF($X$1=5,(VLOOKUP(B281,'X5'!$B:$AO,6,FALSE)),(IF($X$1=6,(VLOOKUP(B281,'X6'!$B:$AO,6,FALSE)),(IF($X$1=7,(VLOOKUP(B281,'X7'!$B:$AO,6,FALSE)),(IF($X$1=8,(VLOOKUP(B281,'X8'!$B:$AO,6,FALSE)),(IF($X$1=9,(VLOOKUP(B281,'X9'!$B:$AO,6,FALSE)),(IF($X$1=10,(VLOOKUP(B281,'X10'!$B:$AO,6,FALSE)),(IF($X$1=11,(VLOOKUP(B281,'X11'!$B:$AO,6,FALSE)),(IF($X$1=12,(VLOOKUP(B281,'X12'!$B:$AO,6,FALSE)),(VLOOKUP(B281,'X13'!$B:$AO,6,FALSE))))))))))))))))))))))))))=$V$1," ",(IF($X$1=1,(VLOOKUP(B281,'X1'!$B:$AO,6,FALSE)),(IF($X$1=2,(VLOOKUP(B281,'X2'!$B:$AO,6,FALSE)),(IF($X$1=3,(VLOOKUP(B281,'X3'!$B:$AO,6,FALSE)),(IF($X$1=4,(VLOOKUP(B281,'X4'!$B:$AO,6,FALSE)),(IF($X$1=5,(VLOOKUP(B281,'X5'!$B:$AO,6,FALSE)),(IF($X$1=6,(VLOOKUP(B281,'X6'!$B:$AO,6,FALSE)),(IF($X$1=7,(VLOOKUP(B281,'X7'!$B:$AO,6,FALSE)),(IF($X$1=8,(VLOOKUP(B281,'X8'!$B:$AO,6,FALSE)),(IF($X$1=9,(VLOOKUP(B281,'X9'!$B:$AO,6,FALSE)),(IF($X$1=10,(VLOOKUP(B281,'X10'!$B:$AO,6,FALSE)),(IF($X$1=11,(VLOOKUP(B281,'X11'!$B:$AO,6,FALSE)),(IF($X$1=12,(VLOOKUP(B281,'X12'!$B:$AO,6,FALSE)),(VLOOKUP(B281,'X13'!$B:$AO,6,FALSE))))))))))))))))))))))))))))=TRUE," ",(IF((IF($X$1=1,(VLOOKUP(B281,'X1'!$B:$AO,6,FALSE)),(IF($X$1=2,(VLOOKUP(B281,'X2'!$B:$AO,6,FALSE)),(IF($X$1=3,(VLOOKUP(B281,'X3'!$B:$AO,6,FALSE)),(IF($X$1=4,(VLOOKUP(B281,'X4'!$B:$AO,6,FALSE)),(IF($X$1=5,(VLOOKUP(B281,'X5'!$B:$AO,6,FALSE)),(IF($X$1=6,(VLOOKUP(B281,'X6'!$B:$AO,6,FALSE)),(IF($X$1=7,(VLOOKUP(B281,'X7'!$B:$AO,6,FALSE)),(IF($X$1=8,(VLOOKUP(B281,'X8'!$B:$AO,6,FALSE)),(IF($X$1=9,(VLOOKUP(B281,'X9'!$B:$AO,6,FALSE)),(IF($X$1=10,(VLOOKUP(B281,'X10'!$B:$AO,6,FALSE)),(IF($X$1=11,(VLOOKUP(B281,'X11'!$B:$AO,6,FALSE)),(IF($X$1=12,(VLOOKUP(B281,'X12'!$B:$AO,6,FALSE)),(VLOOKUP(B281,'X13'!$B:$AO,6,FALSE))))))))))))))))))))))))))=$V$1," ",(IF($X$1=1,(VLOOKUP(B281,'X1'!$B:$AO,6,FALSE)),(IF($X$1=2,(VLOOKUP(B281,'X2'!$B:$AO,6,FALSE)),(IF($X$1=3,(VLOOKUP(B281,'X3'!$B:$AO,6,FALSE)),(IF($X$1=4,(VLOOKUP(B281,'X4'!$B:$AO,6,FALSE)),(IF($X$1=5,(VLOOKUP(B281,'X5'!$B:$AO,6,FALSE)),(IF($X$1=6,(VLOOKUP(B281,'X6'!$B:$AO,6,FALSE)),(IF($X$1=7,(VLOOKUP(B281,'X7'!$B:$AO,6,FALSE)),(IF($X$1=8,(VLOOKUP(B281,'X8'!$B:$AO,6,FALSE)),(IF($X$1=9,(VLOOKUP(B281,'X9'!$B:$AO,6,FALSE)),(IF($X$1=10,(VLOOKUP(B281,'X10'!$B:$AO,6,FALSE)),(IF($X$1=11,(VLOOKUP(B281,'X11'!$B:$AO,6,FALSE)),(IF($X$1=12,(VLOOKUP(B281,'X12'!$B:$AO,6,FALSE)),(VLOOKUP(B281,'X13'!$B:$AO,6,FALSE)))))))))))))))))))))))))))))</f>
        <v xml:space="preserve"> </v>
      </c>
      <c r="G281" s="182" t="str">
        <f ca="1">IF(ISERROR(IF($X$1=1,(VLOOKUP(B281,'X1'!$B:$AZ,44,FALSE)),IF($X$1=2,(VLOOKUP(B281,'X2'!$B:$AZ,44,FALSE)),IF($X$1=3,(VLOOKUP(B281,'X3'!$B:$AZ,44,FALSE)),IF($X$1=4,(VLOOKUP(B281,'X4'!$B:$AZ,44,FALSE)),IF($X$1=5,(VLOOKUP(B281,'X5'!$B:$AZ,44,FALSE)),IF($X$1=6,(VLOOKUP(B281,'X6'!$B:$AZ,44,FALSE)),IF($X$1=7,(VLOOKUP(B281,'X7'!$B:$AZ,44,FALSE)),IF($X$1=8,(VLOOKUP(B281,'X8'!$B:$AZ,44,FALSE)),IF($X$1=9,(VLOOKUP(B281,'X9'!$B:$AZ,44,FALSE)),IF($X$1=10,(VLOOKUP(B281,'X10'!$B:$AZ,44,FALSE)),IF($X$1=11,(VLOOKUP(B281,'X11'!$B:$AZ,44,FALSE)),IF($X$1=12,(VLOOKUP(B281,'X12'!$B:$AZ,44,FALSE)),IF($X$1=13,(VLOOKUP(B281,'X13'!$B:$AZ,44,FALSE)),"B"))))))))))))))=TRUE," ",(IF($X$1=1,(VLOOKUP(B281,'X1'!$B:$AZ,44,FALSE)),IF($X$1=2,(VLOOKUP(B281,'X2'!$B:$AZ,44,FALSE)),IF($X$1=3,(VLOOKUP(B281,'X3'!$B:$AZ,44,FALSE)),IF($X$1=4,(VLOOKUP(B281,'X4'!$B:$AZ,44,FALSE)),IF($X$1=5,(VLOOKUP(B281,'X5'!$B:$AZ,44,FALSE)),IF($X$1=6,(VLOOKUP(B281,'X6'!$B:$AZ,44,FALSE)),IF($X$1=7,(VLOOKUP(B281,'X7'!$B:$AZ,44,FALSE)),IF($X$1=8,(VLOOKUP(B281,'X8'!$B:$AZ,44,FALSE)),IF($X$1=9,(VLOOKUP(B281,'X9'!$B:$AZ,44,FALSE)),IF($X$1=10,(VLOOKUP(B281,'X10'!$B:$AZ,44,FALSE)),IF($X$1=11,(VLOOKUP(B281,'X11'!$B:$AZ,44,FALSE)),IF($X$1=12,(VLOOKUP(B281,'X12'!$B:$AZ,44,FALSE)),IF($X$1=13,(VLOOKUP(B281,'X13'!$B:$AZ,44,FALSE)),"B")))))))))))))))</f>
        <v xml:space="preserve"> </v>
      </c>
      <c r="H281" s="182" t="str">
        <f ca="1">IF(ISERROR(IF($X$1=1,(VLOOKUP(B281,'X1'!$B:$AZ,8,FALSE)),IF($X$1=2,(VLOOKUP(B281,'X2'!$B:$AZ,8,FALSE)),IF($X$1=3,(VLOOKUP(B281,'X3'!$B:$AZ,8,FALSE)),IF($X$1=4,(VLOOKUP(B281,'X4'!$B:$AZ,8,FALSE)),IF($X$1=5,(VLOOKUP(B281,'X5'!$B:$AZ,8,FALSE)),IF($X$1=6,(VLOOKUP(B281,'X6'!$B:$AZ,8,FALSE)),IF($X$1=7,(VLOOKUP(B281,'X7'!$B:$AZ,8,FALSE)),IF($X$1=8,(VLOOKUP(B281,'X8'!$B:$AZ,8,FALSE)),IF($X$1=9,(VLOOKUP(B281,'X9'!$B:$AZ,8,FALSE)),IF($X$1=10,(VLOOKUP(B281,'X10'!$B:$AZ,8,FALSE)),IF($X$1=11,(VLOOKUP(B281,'X11'!$B:$AZ,8,FALSE)),IF($X$1=12,(VLOOKUP(B281,'X12'!$B:$AZ,8,FALSE)),IF($X$1=13,(VLOOKUP(B281,'X13'!$B:$AZ,8,FALSE)),"B"))))))))))))))=TRUE," ",(IF($X$1=1,(VLOOKUP(B281,'X1'!$B:$AZ,8,FALSE)),IF($X$1=2,(VLOOKUP(B281,'X2'!$B:$AZ,8,FALSE)),IF($X$1=3,(VLOOKUP(B281,'X3'!$B:$AZ,8,FALSE)),IF($X$1=4,(VLOOKUP(B281,'X4'!$B:$AZ,8,FALSE)),IF($X$1=5,(VLOOKUP(B281,'X5'!$B:$AZ,8,FALSE)),IF($X$1=6,(VLOOKUP(B281,'X6'!$B:$AZ,8,FALSE)),IF($X$1=7,(VLOOKUP(B281,'X7'!$B:$AZ,8,FALSE)),IF($X$1=8,(VLOOKUP(B281,'X8'!$B:$AZ,8,FALSE)),IF($X$1=9,(VLOOKUP(B281,'X9'!$B:$AZ,8,FALSE)),IF($X$1=10,(VLOOKUP(B281,'X10'!$B:$AZ,8,FALSE)),IF($X$1=11,(VLOOKUP(B281,'X11'!$B:$AZ,8,FALSE)),IF($X$1=12,(VLOOKUP(B281,'X12'!$B:$AZ,8,FALSE)),IF($X$1=13,(VLOOKUP(B281,'X13'!$B:$AZ,8,FALSE)),"B")))))))))))))))</f>
        <v xml:space="preserve"> </v>
      </c>
      <c r="I281" s="183" t="str">
        <f ca="1">IF(ISERROR(IF($X$1=1,(VLOOKUP(B281,'X1'!$B:$AZ,2,FALSE)),IF($X$1=2,(VLOOKUP(B281,'X2'!$B:$AZ,2,FALSE)),IF($X$1=3,(VLOOKUP(B281,'X3'!$B:$AZ,2,FALSE)),IF($X$1=4,(VLOOKUP(B281,'X4'!$B:$AZ,2,FALSE)),IF($X$1=5,(VLOOKUP(B281,'X5'!$B:$AZ,2,FALSE)),IF($X$1=6,(VLOOKUP(B281,'X6'!$B:$AZ,2,FALSE)),IF($X$1=7,(VLOOKUP(B281,'X7'!$B:$AZ,2,FALSE)),IF($X$1=8,(VLOOKUP(B281,'X8'!$B:$AZ,2,FALSE)),IF($X$1=9,(VLOOKUP(B281,'X9'!$B:$AZ,2,FALSE)),IF($X$1=10,(VLOOKUP(B281,'X10'!$B:$AZ,2,FALSE)),IF($X$1=11,(VLOOKUP(B281,'X11'!$B:$AZ,2,FALSE)),IF($X$1=12,(VLOOKUP(B281,'X12'!$B:$AZ,2,FALSE)),IF($X$1=13,(VLOOKUP(B281,'X13'!$B:$AZ,2,FALSE)),"B"))))))))))))))=TRUE," ",(IF($X$1=1,(VLOOKUP(B281,'X1'!$B:$AZ,2,FALSE)),IF($X$1=2,(VLOOKUP(B281,'X2'!$B:$AZ,2,FALSE)),IF($X$1=3,(VLOOKUP(B281,'X3'!$B:$AZ,2,FALSE)),IF($X$1=4,(VLOOKUP(B281,'X4'!$B:$AZ,2,FALSE)),IF($X$1=5,(VLOOKUP(B281,'X5'!$B:$AZ,2,FALSE)),IF($X$1=6,(VLOOKUP(B281,'X6'!$B:$AZ,2,FALSE)),IF($X$1=7,(VLOOKUP(B281,'X7'!$B:$AZ,2,FALSE)),IF($X$1=8,(VLOOKUP(B281,'X8'!$B:$AZ,2,FALSE)),IF($X$1=9,(VLOOKUP(B281,'X9'!$B:$AZ,2,FALSE)),IF($X$1=10,(VLOOKUP(B281,'X10'!$B:$AZ,2,FALSE)),IF($X$1=11,(VLOOKUP(B281,'X11'!$B:$AZ,2,FALSE)),IF($X$1=12,(VLOOKUP(B281,'X12'!$B:$AZ,2,FALSE)),IF($X$1=13,(VLOOKUP(B281,'X13'!$B:$AZ,2,FALSE)),"B")))))))))))))))</f>
        <v xml:space="preserve"> </v>
      </c>
      <c r="J281" s="183" t="str">
        <f ca="1">IF(ISERROR(IF($X$1=1,(VLOOKUP(B281,'X1'!$B:$AZ,3,FALSE)),IF($X$1=2,(VLOOKUP(B281,'X2'!$B:$AZ,3,FALSE)),IF($X$1=3,(VLOOKUP(B281,'X3'!$B:$AZ,3,FALSE)),IF($X$1=4,(VLOOKUP(B281,'X4'!$B:$AZ,3,FALSE)),IF($X$1=5,(VLOOKUP(B281,'X5'!$B:$AZ,3,FALSE)),IF($X$1=6,(VLOOKUP(B281,'X6'!$B:$AZ,3,FALSE)),IF($X$1=7,(VLOOKUP(B281,'X7'!$B:$AZ,3,FALSE)),IF($X$1=8,(VLOOKUP(B281,'X8'!$B:$AZ,3,FALSE)),IF($X$1=9,(VLOOKUP(B281,'X9'!$B:$AZ,3,FALSE)),IF($X$1=10,(VLOOKUP(B281,'X10'!$B:$AZ,3,FALSE)),IF($X$1=11,(VLOOKUP(B281,'X11'!$B:$AZ,3,FALSE)),IF($X$1=12,(VLOOKUP(B281,'X12'!$B:$AZ,3,FALSE)),IF($X$1=13,(VLOOKUP(B281,'X13'!$B:$AZ,3,FALSE)),"B"))))))))))))))=TRUE," ",(IF($X$1=1,(VLOOKUP(B281,'X1'!$B:$AZ,3,FALSE)),IF($X$1=2,(VLOOKUP(B281,'X2'!$B:$AZ,3,FALSE)),IF($X$1=3,(VLOOKUP(B281,'X3'!$B:$AZ,3,FALSE)),IF($X$1=4,(VLOOKUP(B281,'X4'!$B:$AZ,3,FALSE)),IF($X$1=5,(VLOOKUP(B281,'X5'!$B:$AZ,3,FALSE)),IF($X$1=6,(VLOOKUP(B281,'X6'!$B:$AZ,3,FALSE)),IF($X$1=7,(VLOOKUP(B281,'X7'!$B:$AZ,3,FALSE)),IF($X$1=8,(VLOOKUP(B281,'X8'!$B:$AZ,3,FALSE)),IF($X$1=9,(VLOOKUP(B281,'X9'!$B:$AZ,3,FALSE)),IF($X$1=10,(VLOOKUP(B281,'X10'!$B:$AZ,3,FALSE)),IF($X$1=11,(VLOOKUP(B281,'X11'!$B:$AZ,3,FALSE)),IF($X$1=12,(VLOOKUP(B281,'X12'!$B:$AZ,3,FALSE)),IF($X$1=13,(VLOOKUP(B281,'X13'!$B:$AZ,3,FALSE)),"B")))))))))))))))</f>
        <v xml:space="preserve"> </v>
      </c>
      <c r="K281" s="183" t="str">
        <f ca="1">IF(ISERROR(IF($X$1=1,(VLOOKUP(B281,'X1'!$B:$AZ,5,FALSE)),IF($X$1=2,(VLOOKUP(B281,'X2'!$B:$AZ,5,FALSE)),IF($X$1=3,(VLOOKUP(B281,'X3'!$B:$AZ,5,FALSE)),IF($X$1=4,(VLOOKUP(B281,'X4'!$B:$AZ,5,FALSE)),IF($X$1=5,(VLOOKUP(B281,'X5'!$B:$AZ,5,FALSE)),IF($X$1=6,(VLOOKUP(B281,'X6'!$B:$AZ,5,FALSE)),IF($X$1=7,(VLOOKUP(B281,'X7'!$B:$AZ,5,FALSE)),IF($X$1=8,(VLOOKUP(B281,'X8'!$B:$AZ,5,FALSE)),IF($X$1=9,(VLOOKUP(B281,'X9'!$B:$AZ,5,FALSE)),IF($X$1=10,(VLOOKUP(B281,'X10'!$B:$AZ,5,FALSE)),IF($X$1=11,(VLOOKUP(B281,'X11'!$B:$AZ,5,FALSE)),IF($X$1=12,(VLOOKUP(B281,'X12'!$B:$AZ,5,FALSE)),IF($X$1=13,(VLOOKUP(B281,'X13'!$B:$AZ,5,FALSE)),"B"))))))))))))))=TRUE," ",(IF($X$1=1,(VLOOKUP(B281,'X1'!$B:$AZ,5,FALSE)),IF($X$1=2,(VLOOKUP(B281,'X2'!$B:$AZ,5,FALSE)),IF($X$1=3,(VLOOKUP(B281,'X3'!$B:$AZ,5,FALSE)),IF($X$1=4,(VLOOKUP(B281,'X4'!$B:$AZ,5,FALSE)),IF($X$1=5,(VLOOKUP(B281,'X5'!$B:$AZ,5,FALSE)),IF($X$1=6,(VLOOKUP(B281,'X6'!$B:$AZ,5,FALSE)),IF($X$1=7,(VLOOKUP(B281,'X7'!$B:$AZ,5,FALSE)),IF($X$1=8,(VLOOKUP(B281,'X8'!$B:$AZ,5,FALSE)),IF($X$1=9,(VLOOKUP(B281,'X9'!$B:$AZ,5,FALSE)),IF($X$1=10,(VLOOKUP(B281,'X10'!$B:$AZ,5,FALSE)),IF($X$1=11,(VLOOKUP(B281,'X11'!$B:$AZ,5,FALSE)),IF($X$1=12,(VLOOKUP(B281,'X12'!$B:$AZ,5,FALSE)),IF($X$1=13,(VLOOKUP(B281,'X13'!$B:$AZ,5,FALSE)),"B")))))))))))))))</f>
        <v xml:space="preserve"> </v>
      </c>
      <c r="L281" s="184" t="str">
        <f ca="1">IF(ISERROR(IF($X$1=1,(VLOOKUP(B281,'X1'!$B:$AZ,9,FALSE)),IF($X$1=2,(VLOOKUP(B281,'X2'!$B:$AZ,9,FALSE)),IF($X$1=3,(VLOOKUP(B281,'X3'!$B:$AZ,9,FALSE)),IF($X$1=4,(VLOOKUP(B281,'X4'!$B:$AZ,9,FALSE)),IF($X$1=5,(VLOOKUP(B281,'X5'!$B:$AZ,9,FALSE)),IF($X$1=6,(VLOOKUP(B281,'X6'!$B:$AZ,9,FALSE)),IF($X$1=7,(VLOOKUP(B281,'X7'!$B:$AZ,9,FALSE)),IF($X$1=8,(VLOOKUP(B281,'X8'!$B:$AZ,9,FALSE)),IF($X$1=9,(VLOOKUP(B281,'X9'!$B:$AZ,9,FALSE)),IF($X$1=10,(VLOOKUP(B281,'X10'!$B:$AZ,9,FALSE)),IF($X$1=11,(VLOOKUP(B281,'X11'!$B:$AZ,9,FALSE)),IF($X$1=12,(VLOOKUP(B281,'X12'!$B:$AZ,9,FALSE)),IF($X$1=13,(VLOOKUP(B281,'X13'!$B:$AZ,9,FALSE)),"B"))))))))))))))=TRUE," ",(IF($X$1=1,(VLOOKUP(B281,'X1'!$B:$AZ,9,FALSE)),IF($X$1=2,(VLOOKUP(B281,'X2'!$B:$AZ,9,FALSE)),IF($X$1=3,(VLOOKUP(B281,'X3'!$B:$AZ,9,FALSE)),IF($X$1=4,(VLOOKUP(B281,'X4'!$B:$AZ,9,FALSE)),IF($X$1=5,(VLOOKUP(B281,'X5'!$B:$AZ,9,FALSE)),IF($X$1=6,(VLOOKUP(B281,'X6'!$B:$AZ,9,FALSE)),IF($X$1=7,(VLOOKUP(B281,'X7'!$B:$AZ,9,FALSE)),IF($X$1=8,(VLOOKUP(B281,'X8'!$B:$AZ,9,FALSE)),IF($X$1=9,(VLOOKUP(B281,'X9'!$B:$AZ,9,FALSE)),IF($X$1=10,(VLOOKUP(B281,'X10'!$B:$AZ,9,FALSE)),IF($X$1=11,(VLOOKUP(B281,'X11'!$B:$AZ,9,FALSE)),IF($X$1=12,(VLOOKUP(B281,'X12'!$B:$AZ,9,FALSE)),IF($X$1=13,(VLOOKUP(B281,'X13'!$B:$AZ,9,FALSE)),"B")))))))))))))))</f>
        <v xml:space="preserve"> </v>
      </c>
      <c r="M281" s="184" t="str">
        <f ca="1">IF(ISERROR(IF($X$1=1,(VLOOKUP(B281,'X1'!$B:$AZ,10,FALSE)),IF($X$1=2,(VLOOKUP(B281,'X2'!$B:$AZ,10,FALSE)),IF($X$1=3,(VLOOKUP(B281,'X3'!$B:$AZ,10,FALSE)),IF($X$1=4,(VLOOKUP(B281,'X4'!$B:$AZ,10,FALSE)),IF($X$1=5,(VLOOKUP(B281,'X5'!$B:$AZ,10,FALSE)),IF($X$1=6,(VLOOKUP(B281,'X6'!$B:$AZ,10,FALSE)),IF($X$1=7,(VLOOKUP(B281,'X7'!$B:$AZ,10,FALSE)),IF($X$1=8,(VLOOKUP(B281,'X8'!$B:$AZ,10,FALSE)),IF($X$1=9,(VLOOKUP(B281,'X9'!$B:$AZ,10,FALSE)),IF($X$1=10,(VLOOKUP(B281,'X10'!$B:$AZ,10,FALSE)),IF($X$1=11,(VLOOKUP(B281,'X11'!$B:$AZ,10,FALSE)),IF($X$1=12,(VLOOKUP(B281,'X12'!$B:$AZ,10,FALSE)),IF($X$1=13,(VLOOKUP(B281,'X13'!$B:$AZ,10,FALSE)),"B"))))))))))))))=TRUE," ",(IF($X$1=1,(VLOOKUP(B281,'X1'!$B:$AZ,10,FALSE)),IF($X$1=2,(VLOOKUP(B281,'X2'!$B:$AZ,10,FALSE)),IF($X$1=3,(VLOOKUP(B281,'X3'!$B:$AZ,10,FALSE)),IF($X$1=4,(VLOOKUP(B281,'X4'!$B:$AZ,10,FALSE)),IF($X$1=5,(VLOOKUP(B281,'X5'!$B:$AZ,10,FALSE)),IF($X$1=6,(VLOOKUP(B281,'X6'!$B:$AZ,10,FALSE)),IF($X$1=7,(VLOOKUP(B281,'X7'!$B:$AZ,10,FALSE)),IF($X$1=8,(VLOOKUP(B281,'X8'!$B:$AZ,10,FALSE)),IF($X$1=9,(VLOOKUP(B281,'X9'!$B:$AZ,10,FALSE)),IF($X$1=10,(VLOOKUP(B281,'X10'!$B:$AZ,10,FALSE)),IF($X$1=11,(VLOOKUP(B281,'X11'!$B:$AZ,10,FALSE)),IF($X$1=12,(VLOOKUP(B281,'X12'!$B:$AZ,10,FALSE)),IF($X$1=13,(VLOOKUP(B281,'X13'!$B:$AZ,10,FALSE)),"B")))))))))))))))</f>
        <v xml:space="preserve"> </v>
      </c>
      <c r="N281" s="185" t="str">
        <f ca="1">IF(ISERROR(IF($X$1=1,(VLOOKUP(B281,'X1'!$B:$AZ,45,FALSE)),IF($X$1=2,(VLOOKUP(B281,'X2'!$B:$AZ,45,FALSE)),IF($X$1=3,(VLOOKUP(B281,'X3'!$B:$AZ,45,FALSE)),IF($X$1=4,(VLOOKUP(B281,'X4'!$B:$AZ,45,FALSE)),IF($X$1=5,(VLOOKUP(B281,'X5'!$B:$AZ,45,FALSE)),IF($X$1=6,(VLOOKUP(B281,'X6'!$B:$AZ,45,FALSE)),IF($X$1=7,(VLOOKUP(B281,'X7'!$B:$AZ,45,FALSE)),IF($X$1=8,(VLOOKUP(B281,'X8'!$B:$AZ,45,FALSE)),IF($X$1=9,(VLOOKUP(B281,'X9'!$B:$AZ,45,FALSE)),IF($X$1=10,(VLOOKUP(B281,'X10'!$B:$AZ,45,FALSE)),IF($X$1=11,(VLOOKUP(B281,'X11'!$B:$AZ,45,FALSE)),IF($X$1=12,(VLOOKUP(B281,'X12'!$B:$AZ,45,FALSE)),IF($X$1=13,(VLOOKUP(B281,'X13'!$B:$AZ,45,FALSE)),"B"))))))))))))))=TRUE," ",(IF($X$1=1,(VLOOKUP(B281,'X1'!$B:$AZ,45,FALSE)),IF($X$1=2,(VLOOKUP(B281,'X2'!$B:$AZ,45,FALSE)),IF($X$1=3,(VLOOKUP(B281,'X3'!$B:$AZ,45,FALSE)),IF($X$1=4,(VLOOKUP(B281,'X4'!$B:$AZ,45,FALSE)),IF($X$1=5,(VLOOKUP(B281,'X5'!$B:$AZ,45,FALSE)),IF($X$1=6,(VLOOKUP(B281,'X6'!$B:$AZ,45,FALSE)),IF($X$1=7,(VLOOKUP(B281,'X7'!$B:$AZ,45,FALSE)),IF($X$1=8,(VLOOKUP(B281,'X8'!$B:$AZ,45,FALSE)),IF($X$1=9,(VLOOKUP(B281,'X9'!$B:$AZ,45,FALSE)),IF($X$1=10,(VLOOKUP(B281,'X10'!$B:$AZ,45,FALSE)),IF($X$1=11,(VLOOKUP(B281,'X11'!$B:$AZ,45,FALSE)),IF($X$1=12,(VLOOKUP(B281,'X12'!$B:$AZ,45,FALSE)),IF($X$1=13,(VLOOKUP(B281,'X13'!$B:$AZ,45,FALSE)),"B")))))))))))))))</f>
        <v xml:space="preserve"> </v>
      </c>
      <c r="O281" s="184" t="str">
        <f ca="1">IF(ISERROR(IF($X$1=1,(VLOOKUP(B281,'X1'!$B:$AZ,11,FALSE)),IF($X$1=2,(VLOOKUP(B281,'X2'!$B:$AZ,11,FALSE)),IF($X$1=3,(VLOOKUP(B281,'X3'!$B:$AZ,11,FALSE)),IF($X$1=4,(VLOOKUP(B281,'X4'!$B:$AZ,11,FALSE)),IF($X$1=5,(VLOOKUP(B281,'X5'!$B:$AZ,11,FALSE)),IF($X$1=6,(VLOOKUP(B281,'X6'!$B:$AZ,11,FALSE)),IF($X$1=7,(VLOOKUP(B281,'X7'!$B:$AZ,11,FALSE)),IF($X$1=8,(VLOOKUP(B281,'X8'!$B:$AZ,11,FALSE)),IF($X$1=9,(VLOOKUP(B281,'X9'!$B:$AZ,11,FALSE)),IF($X$1=10,(VLOOKUP(B281,'X10'!$B:$AZ,11,FALSE)),IF($X$1=11,(VLOOKUP(B281,'X11'!$B:$AZ,11,FALSE)),IF($X$1=12,(VLOOKUP(B281,'X12'!$B:$AZ,11,FALSE)),IF($X$1=13,(VLOOKUP(B281,'X13'!$B:$AZ,11,FALSE)),"B"))))))))))))))=TRUE," ",(IF($X$1=1,(VLOOKUP(B281,'X1'!$B:$AZ,11,FALSE)),IF($X$1=2,(VLOOKUP(B281,'X2'!$B:$AZ,11,FALSE)),IF($X$1=3,(VLOOKUP(B281,'X3'!$B:$AZ,11,FALSE)),IF($X$1=4,(VLOOKUP(B281,'X4'!$B:$AZ,11,FALSE)),IF($X$1=5,(VLOOKUP(B281,'X5'!$B:$AZ,11,FALSE)),IF($X$1=6,(VLOOKUP(B281,'X6'!$B:$AZ,11,FALSE)),IF($X$1=7,(VLOOKUP(B281,'X7'!$B:$AZ,11,FALSE)),IF($X$1=8,(VLOOKUP(B281,'X8'!$B:$AZ,11,FALSE)),IF($X$1=9,(VLOOKUP(B281,'X9'!$B:$AZ,11,FALSE)),IF($X$1=10,(VLOOKUP(B281,'X10'!$B:$AZ,11,FALSE)),IF($X$1=11,(VLOOKUP(B281,'X11'!$B:$AZ,11,FALSE)),IF($X$1=12,(VLOOKUP(B281,'X12'!$B:$AZ,11,FALSE)),IF($X$1=13,(VLOOKUP(B281,'X13'!$B:$AZ,11,FALSE)),"B")))))))))))))))</f>
        <v xml:space="preserve"> </v>
      </c>
      <c r="P281" s="184" t="str">
        <f ca="1">IF(ISERROR(IF($X$1=1,(VLOOKUP(B281,'X1'!$B:$AZ,12,FALSE)),IF($X$1=2,(VLOOKUP(B281,'X2'!$B:$AZ,12,FALSE)),IF($X$1=3,(VLOOKUP(B281,'X3'!$B:$AZ,12,FALSE)),IF($X$1=4,(VLOOKUP(B281,'X4'!$B:$AZ,12,FALSE)),IF($X$1=5,(VLOOKUP(B281,'X5'!$B:$AZ,12,FALSE)),IF($X$1=6,(VLOOKUP(B281,'X6'!$B:$AZ,12,FALSE)),IF($X$1=7,(VLOOKUP(B281,'X7'!$B:$AZ,12,FALSE)),IF($X$1=8,(VLOOKUP(B281,'X8'!$B:$AZ,12,FALSE)),IF($X$1=9,(VLOOKUP(B281,'X9'!$B:$AZ,12,FALSE)),IF($X$1=10,(VLOOKUP(B281,'X10'!$B:$AZ,12,FALSE)),IF($X$1=11,(VLOOKUP(B281,'X11'!$B:$AZ,12,FALSE)),IF($X$1=12,(VLOOKUP(B281,'X12'!$B:$AZ,12,FALSE)),IF($X$1=13,(VLOOKUP(B281,'X13'!$B:$AZ,12,FALSE)),"B"))))))))))))))=TRUE," ",(IF($X$1=1,(VLOOKUP(B281,'X1'!$B:$AZ,12,FALSE)),IF($X$1=2,(VLOOKUP(B281,'X2'!$B:$AZ,12,FALSE)),IF($X$1=3,(VLOOKUP(B281,'X3'!$B:$AZ,12,FALSE)),IF($X$1=4,(VLOOKUP(B281,'X4'!$B:$AZ,12,FALSE)),IF($X$1=5,(VLOOKUP(B281,'X5'!$B:$AZ,12,FALSE)),IF($X$1=6,(VLOOKUP(B281,'X6'!$B:$AZ,12,FALSE)),IF($X$1=7,(VLOOKUP(B281,'X7'!$B:$AZ,12,FALSE)),IF($X$1=8,(VLOOKUP(B281,'X8'!$B:$AZ,12,FALSE)),IF($X$1=9,(VLOOKUP(B281,'X9'!$B:$AZ,12,FALSE)),IF($X$1=10,(VLOOKUP(B281,'X10'!$B:$AZ,12,FALSE)),IF($X$1=11,(VLOOKUP(B281,'X11'!$B:$AZ,12,FALSE)),IF($X$1=12,(VLOOKUP(B281,'X12'!$B:$AZ,12,FALSE)),IF($X$1=13,(VLOOKUP(B281,'X13'!$B:$AZ,12,FALSE)),"B")))))))))))))))</f>
        <v xml:space="preserve"> </v>
      </c>
      <c r="Q281" s="185" t="str">
        <f ca="1">IF(ISERROR(IF($X$1=1,(VLOOKUP(B281,'X1'!$B:$AZ,46,FALSE)),IF($X$1=2,(VLOOKUP(B281,'X2'!$B:$AZ,46,FALSE)),IF($X$1=3,(VLOOKUP(B281,'X3'!$B:$AZ,46,FALSE)),IF($X$1=4,(VLOOKUP(B281,'X4'!$B:$AZ,46,FALSE)),IF($X$1=5,(VLOOKUP(B281,'X5'!$B:$AZ,46,FALSE)),IF($X$1=6,(VLOOKUP(B281,'X6'!$B:$AZ,46,FALSE)),IF($X$1=7,(VLOOKUP(B281,'X7'!$B:$AZ,46,FALSE)),IF($X$1=8,(VLOOKUP(B281,'X8'!$B:$AZ,46,FALSE)),IF($X$1=9,(VLOOKUP(B281,'X9'!$B:$AZ,46,FALSE)),IF($X$1=10,(VLOOKUP(B281,'X10'!$B:$AZ,46,FALSE)),IF($X$1=11,(VLOOKUP(B281,'X11'!$B:$AZ,46,FALSE)),IF($X$1=12,(VLOOKUP(B281,'X12'!$B:$AZ,46,FALSE)),IF($X$1=13,(VLOOKUP(B281,'X13'!$B:$AZ,46,FALSE)),"B"))))))))))))))=TRUE," ",(IF($X$1=1,(VLOOKUP(B281,'X1'!$B:$AZ,46,FALSE)),IF($X$1=2,(VLOOKUP(B281,'X2'!$B:$AZ,46,FALSE)),IF($X$1=3,(VLOOKUP(B281,'X3'!$B:$AZ,46,FALSE)),IF($X$1=4,(VLOOKUP(B281,'X4'!$B:$AZ,46,FALSE)),IF($X$1=5,(VLOOKUP(B281,'X5'!$B:$AZ,46,FALSE)),IF($X$1=6,(VLOOKUP(B281,'X6'!$B:$AZ,46,FALSE)),IF($X$1=7,(VLOOKUP(B281,'X7'!$B:$AZ,46,FALSE)),IF($X$1=8,(VLOOKUP(B281,'X8'!$B:$AZ,46,FALSE)),IF($X$1=9,(VLOOKUP(B281,'X9'!$B:$AZ,46,FALSE)),IF($X$1=10,(VLOOKUP(B281,'X10'!$B:$AZ,46,FALSE)),IF($X$1=11,(VLOOKUP(B281,'X11'!$B:$AZ,46,FALSE)),IF($X$1=12,(VLOOKUP(B281,'X12'!$B:$AZ,46,FALSE)),IF($X$1=13,(VLOOKUP(B281,'X13'!$B:$AZ,46,FALSE)),"B")))))))))))))))</f>
        <v xml:space="preserve"> </v>
      </c>
      <c r="R281" s="185" t="str">
        <f ca="1">IF(ISERROR(IF($X$1=1,(VLOOKUP(B281,'X1'!$B:$AZ,15,FALSE)),IF($X$1=2,(VLOOKUP(B281,'X2'!$B:$AZ,15,FALSE)),IF($X$1=3,(VLOOKUP(B281,'X3'!$B:$AZ,15,FALSE)),IF($X$1=4,(VLOOKUP(B281,'X4'!$B:$AZ,15,FALSE)),IF($X$1=5,(VLOOKUP(B281,'X5'!$B:$AZ,15,FALSE)),IF($X$1=6,(VLOOKUP(B281,'X6'!$B:$AZ,15,FALSE)),IF($X$1=7,(VLOOKUP(B281,'X7'!$B:$AZ,15,FALSE)),IF($X$1=8,(VLOOKUP(B281,'X8'!$B:$AZ,15,FALSE)),IF($X$1=9,(VLOOKUP(B281,'X9'!$B:$AZ,15,FALSE)),IF($X$1=10,(VLOOKUP(B281,'X10'!$B:$AZ,15,FALSE)),IF($X$1=11,(VLOOKUP(B281,'X11'!$B:$AZ,15,FALSE)),IF($X$1=12,(VLOOKUP(B281,'X12'!$B:$AZ,15,FALSE)),IF($X$1=13,(VLOOKUP(B281,'X13'!$B:$AZ,15,FALSE)),"B"))))))))))))))=TRUE," ",(IF($X$1=1,(VLOOKUP(B281,'X1'!$B:$AZ,15,FALSE)),IF($X$1=2,(VLOOKUP(B281,'X2'!$B:$AZ,15,FALSE)),IF($X$1=3,(VLOOKUP(B281,'X3'!$B:$AZ,15,FALSE)),IF($X$1=4,(VLOOKUP(B281,'X4'!$B:$AZ,15,FALSE)),IF($X$1=5,(VLOOKUP(B281,'X5'!$B:$AZ,15,FALSE)),IF($X$1=6,(VLOOKUP(B281,'X6'!$B:$AZ,15,FALSE)),IF($X$1=7,(VLOOKUP(B281,'X7'!$B:$AZ,15,FALSE)),IF($X$1=8,(VLOOKUP(B281,'X8'!$B:$AZ,15,FALSE)),IF($X$1=9,(VLOOKUP(B281,'X9'!$B:$AZ,15,FALSE)),IF($X$1=10,(VLOOKUP(B281,'X10'!$B:$AZ,15,FALSE)),IF($X$1=11,(VLOOKUP(B281,'X11'!$B:$AZ,15,FALSE)),IF($X$1=12,(VLOOKUP(B281,'X12'!$B:$AZ,15,FALSE)),IF($X$1=13,(VLOOKUP(B281,'X13'!$B:$AZ,15,FALSE)),"B")))))))))))))))</f>
        <v xml:space="preserve"> </v>
      </c>
      <c r="S281" s="185" t="str">
        <f ca="1">IF(ISERROR(IF((IF($X$1=1,(VLOOKUP(B281,'X1'!$B:$AZ,14,FALSE)),(IF($X$1=2,(VLOOKUP(B281,'X2'!$B:$AZ,14,FALSE)),(IF($X$1=3,(VLOOKUP(B281,'X3'!$B:$AZ,14,FALSE)),(IF($X$1=4,(VLOOKUP(B281,'X4'!$B:$AZ,14,FALSE)),(IF($X$1=5,(VLOOKUP(B281,'X5'!$B:$AZ,14,FALSE)),(IF($X$1=6,(VLOOKUP(B281,'X6'!$B:$AZ,14,FALSE)),(IF($X$1=7,(VLOOKUP(B281,'X7'!$B:$AZ,14,FALSE)),(IF($X$1=8,(VLOOKUP(B281,'X8'!$B:$AZ,14,FALSE)),(IF($X$1=9,(VLOOKUP(B281,'X9'!$B:$AZ,14,FALSE)),(IF($X$1=10,(VLOOKUP(B281,'X10'!$B:$AZ,14,FALSE)),(IF($X$1=11,(VLOOKUP(B281,'X11'!$B:$AZ,14,FALSE)),(IF($X$1=12,(VLOOKUP(B281,'X12'!$B:$AZ,14,FALSE)),(VLOOKUP(B281,'X13'!$B:$AZ,14,FALSE))))))))))))))))))))))))))=$V$1," ",(IF($X$1=1,(VLOOKUP(B281,'X1'!$B:$AZ,14,FALSE)),(IF($X$1=2,(VLOOKUP(B281,'X2'!$B:$AZ,14,FALSE)),(IF($X$1=3,(VLOOKUP(B281,'X3'!$B:$AZ,14,FALSE)),(IF($X$1=4,(VLOOKUP(B281,'X4'!$B:$AZ,14,FALSE)),(IF($X$1=5,(VLOOKUP(B281,'X5'!$B:$AZ,14,FALSE)),(IF($X$1=6,(VLOOKUP(B281,'X6'!$B:$AZ,14,FALSE)),(IF($X$1=7,(VLOOKUP(B281,'X7'!$B:$AZ,14,FALSE)),(IF($X$1=8,(VLOOKUP(B281,'X8'!$B:$AZ,14,FALSE)),(IF($X$1=9,(VLOOKUP(B281,'X9'!$B:$AZ,14,FALSE)),(IF($X$1=10,(VLOOKUP(B281,'X10'!$B:$AZ,14,FALSE)),(IF($X$1=11,(VLOOKUP(B281,'X11'!$B:$AZ,14,FALSE)),(IF($X$1=12,(VLOOKUP(B281,'X12'!$B:$AZ,14,FALSE)),(VLOOKUP(B281,'X13'!$B:$AZ,14,FALSE))))))))))))))))))))))))))))=TRUE," ",(IF((IF($X$1=1,(VLOOKUP(B281,'X1'!$B:$AZ,14,FALSE)),(IF($X$1=2,(VLOOKUP(B281,'X2'!$B:$AZ,14,FALSE)),(IF($X$1=3,(VLOOKUP(B281,'X3'!$B:$AZ,14,FALSE)),(IF($X$1=4,(VLOOKUP(B281,'X4'!$B:$AZ,14,FALSE)),(IF($X$1=5,(VLOOKUP(B281,'X5'!$B:$AZ,14,FALSE)),(IF($X$1=6,(VLOOKUP(B281,'X6'!$B:$AZ,14,FALSE)),(IF($X$1=7,(VLOOKUP(B281,'X7'!$B:$AZ,14,FALSE)),(IF($X$1=8,(VLOOKUP(B281,'X8'!$B:$AZ,14,FALSE)),(IF($X$1=9,(VLOOKUP(B281,'X9'!$B:$AZ,14,FALSE)),(IF($X$1=10,(VLOOKUP(B281,'X10'!$B:$AZ,14,FALSE)),(IF($X$1=11,(VLOOKUP(B281,'X11'!$B:$AZ,14,FALSE)),(IF($X$1=12,(VLOOKUP(B281,'X12'!$B:$AZ,14,FALSE)),(VLOOKUP(B281,'X13'!$B:$AZ,14,FALSE))))))))))))))))))))))))))=$V$1," ",(IF($X$1=1,(VLOOKUP(B281,'X1'!$B:$AZ,14,FALSE)),(IF($X$1=2,(VLOOKUP(B281,'X2'!$B:$AZ,14,FALSE)),(IF($X$1=3,(VLOOKUP(B281,'X3'!$B:$AZ,14,FALSE)),(IF($X$1=4,(VLOOKUP(B281,'X4'!$B:$AZ,14,FALSE)),(IF($X$1=5,(VLOOKUP(B281,'X5'!$B:$AZ,14,FALSE)),(IF($X$1=6,(VLOOKUP(B281,'X6'!$B:$AZ,14,FALSE)),(IF($X$1=7,(VLOOKUP(B281,'X7'!$B:$AZ,14,FALSE)),(IF($X$1=8,(VLOOKUP(B281,'X8'!$B:$AZ,14,FALSE)),(IF($X$1=9,(VLOOKUP(B281,'X9'!$B:$AZ,14,FALSE)),(IF($X$1=10,(VLOOKUP(B281,'X10'!$B:$AZ,14,FALSE)),(IF($X$1=11,(VLOOKUP(B281,'X11'!$B:$AZ,14,FALSE)),(IF($X$1=12,(VLOOKUP(B281,'X12'!$B:$AZ,14,FALSE)),(VLOOKUP(B281,'X13'!$B:$AZ,14,FALSE)))))))))))))))))))))))))))))</f>
        <v xml:space="preserve"> </v>
      </c>
    </row>
    <row r="282" spans="1:19" ht="14.1" customHeight="1" x14ac:dyDescent="0.2">
      <c r="A282" s="156" t="s">
        <v>1058</v>
      </c>
      <c r="B282" s="122" t="str">
        <f>IF(ISERROR(IF($U$16=1,(VLOOKUP(A282,$AC$89:$AH$125,2,FALSE)),IF((IF($X$1=1,'X1'!B241,(IF($X$1=2,'X2'!B241,(IF($X$1=3,'X3'!B241,(IF($X$1=4,'X4'!B241,(IF($X$1=5,'X5'!B241,(IF($X$1=6,'X6'!B241,(IF($X$1=7,'X7'!B241,(IF($X$1=8,'X8'!B241,(IF($X$1=9,'X9'!B241,(IF($X$1=10,'X10'!B241,(IF($X$1=11,'X11'!B241,(IF($X$1=12,'X12'!B241,'X13'!B241))))))))))))))))))))))))="","",(IF($X$1=1,'X1'!B241,(IF($X$1=2,'X2'!B241,(IF($X$1=3,'X3'!B241,(IF($X$1=4,'X4'!B241,(IF($X$1=5,'X5'!B241,(IF($X$1=6,'X6'!B241,(IF($X$1=7,'X7'!B241,(IF($X$1=8,'X8'!B241,(IF($X$1=9,'X9'!B241,(IF($X$1=10,'X10'!B241,(IF($X$1=11,'X11'!B241,(IF($X$1=12,'X12'!B241,'X13'!B241)))))))))))))))))))))))))))=TRUE," ",(IF($U$16=1,(VLOOKUP(A282,$AC$89:$AH$125,2,FALSE)),IF((IF($X$1=1,'X1'!B241,(IF($X$1=2,'X2'!B241,(IF($X$1=3,'X3'!B241,(IF($X$1=4,'X4'!B241,(IF($X$1=5,'X5'!B241,(IF($X$1=6,'X6'!B241,(IF($X$1=7,'X7'!B241,(IF($X$1=8,'X8'!B241,(IF($X$1=9,'X9'!B241,(IF($X$1=10,'X10'!B241,(IF($X$1=11,'X11'!B241,(IF($X$1=12,'X12'!B241,'X13'!B241))))))))))))))))))))))))="","",(IF($X$1=1,'X1'!B241,(IF($X$1=2,'X2'!B241,(IF($X$1=3,'X3'!B241,(IF($X$1=4,'X4'!B241,(IF($X$1=5,'X5'!B241,(IF($X$1=6,'X6'!B241,(IF($X$1=7,'X7'!B241,(IF($X$1=8,'X8'!B241,(IF($X$1=9,'X9'!B241,(IF($X$1=10,'X10'!B241,(IF($X$1=11,'X11'!B241,(IF($X$1=12,'X12'!B241,'X13'!B241))))))))))))))))))))))))))))</f>
        <v/>
      </c>
      <c r="C282" s="181" t="str">
        <f ca="1">IF(ISERROR(IF($X$1=1,(VLOOKUP(B282,'X1'!$B:$AZ,47,FALSE)),IF($X$1=2,(VLOOKUP(B282,'X2'!$B:$AZ,47,FALSE)),IF($X$1=3,(VLOOKUP(B282,'X3'!$B:$AZ,47,FALSE)),IF($X$1=4,(VLOOKUP(B282,'X4'!$B:$AZ,47,FALSE)),IF($X$1=5,(VLOOKUP(B282,'X5'!$B:$AZ,47,FALSE)),IF($X$1=6,(VLOOKUP(B282,'X6'!$B:$AZ,47,FALSE)),IF($X$1=7,(VLOOKUP(B282,'X7'!$B:$AZ,47,FALSE)),IF($X$1=8,(VLOOKUP(B282,'X8'!$B:$AZ,47,FALSE)),IF($X$1=9,(VLOOKUP(B282,'X9'!$B:$AZ,47,FALSE)),IF($X$1=10,(VLOOKUP(B282,'X10'!$B:$AZ,47,FALSE)),IF($X$1=11,(VLOOKUP(B282,'X11'!$B:$AZ,47,FALSE)),IF($X$1=12,(VLOOKUP(B282,'X12'!$B:$AZ,47,FALSE)),IF($X$1=13,(VLOOKUP(B282,'X13'!$B:$AZ,47,FALSE)),"B"))))))))))))))=TRUE," ",(IF($X$1=1,(VLOOKUP(B282,'X1'!$B:$AZ,47,FALSE)),IF($X$1=2,(VLOOKUP(B282,'X2'!$B:$AZ,47,FALSE)),IF($X$1=3,(VLOOKUP(B282,'X3'!$B:$AZ,47,FALSE)),IF($X$1=4,(VLOOKUP(B282,'X4'!$B:$AZ,47,FALSE)),IF($X$1=5,(VLOOKUP(B282,'X5'!$B:$AZ,47,FALSE)),IF($X$1=6,(VLOOKUP(B282,'X6'!$B:$AZ,47,FALSE)),IF($X$1=7,(VLOOKUP(B282,'X7'!$B:$AZ,47,FALSE)),IF($X$1=8,(VLOOKUP(B282,'X8'!$B:$AZ,47,FALSE)),IF($X$1=9,(VLOOKUP(B282,'X9'!$B:$AZ,47,FALSE)),IF($X$1=10,(VLOOKUP(B282,'X10'!$B:$AZ,47,FALSE)),IF($X$1=11,(VLOOKUP(B282,'X11'!$B:$AZ,47,FALSE)),IF($X$1=12,(VLOOKUP(B282,'X12'!$B:$AZ,47,FALSE)),IF($X$1=13,(VLOOKUP(B282,'X13'!$B:$AZ,47,FALSE)),"B")))))))))))))))</f>
        <v xml:space="preserve"> </v>
      </c>
      <c r="D282" s="181" t="str">
        <f ca="1">IF(ISERROR(IF($X$1=1,(VLOOKUP(B282,'X1'!$B:$AP,41,FALSE)),IF($X$1=2,(VLOOKUP(B282,'X2'!$B:$AP,41,FALSE)),IF($X$1=3,(VLOOKUP(B282,'X3'!$B:$AP,41,FALSE)),IF($X$1=4,(VLOOKUP(B282,'X4'!$B:$AP,41,FALSE)),IF($X$1=5,(VLOOKUP(B282,'X5'!$B:$AP,41,FALSE)),IF($X$1=6,(VLOOKUP(B282,'X6'!$B:$AP,41,FALSE)),IF($X$1=7,(VLOOKUP(B282,'X7'!$B:$AP,41,FALSE)),IF($X$1=8,(VLOOKUP(B282,'X8'!$B:$AP,41,FALSE)),IF($X$1=9,(VLOOKUP(B282,'X9'!$B:$AP,41,FALSE)),IF($X$1=10,(VLOOKUP(B282,'X10'!$B:$AP,41,FALSE)),IF($X$1=11,(VLOOKUP(B282,'X11'!$B:$AP,41,FALSE)),IF($X$1=12,(VLOOKUP(B282,'X12'!$B:$AP,41,FALSE)),IF($X$1=13,(VLOOKUP(B282,'X13'!$B:$AP,41,FALSE)),"B"))))))))))))))=TRUE," ",(IF($X$1=1,(VLOOKUP(B282,'X1'!$B:$AP,41,FALSE)),IF($X$1=2,(VLOOKUP(B282,'X2'!$B:$AP,41,FALSE)),IF($X$1=3,(VLOOKUP(B282,'X3'!$B:$AP,41,FALSE)),IF($X$1=4,(VLOOKUP(B282,'X4'!$B:$AP,41,FALSE)),IF($X$1=5,(VLOOKUP(B282,'X5'!$B:$AP,41,FALSE)),IF($X$1=6,(VLOOKUP(B282,'X6'!$B:$AP,41,FALSE)),IF($X$1=7,(VLOOKUP(B282,'X7'!$B:$AP,41,FALSE)),IF($X$1=8,(VLOOKUP(B282,'X8'!$B:$AP,41,FALSE)),IF($X$1=9,(VLOOKUP(B282,'X9'!$B:$AP,41,FALSE)),IF($X$1=10,(VLOOKUP(B282,'X10'!$B:$AP,41,FALSE)),IF($X$1=11,(VLOOKUP(B282,'X11'!$B:$AP,41,FALSE)),IF($X$1=12,(VLOOKUP(B282,'X12'!$B:$AP,41,FALSE)),IF($X$1=13,(VLOOKUP(B282,'X13'!$B:$AP,41,FALSE)),"B")))))))))))))))</f>
        <v xml:space="preserve"> </v>
      </c>
      <c r="E282" s="182" t="str">
        <f ca="1">IF(ISERROR(IF($X$1=1,(VLOOKUP(B282,'X1'!$B:$AP,7,FALSE)),IF($X$1=2,(VLOOKUP(B282,'X2'!$B:$AP,7,FALSE)),IF($X$1=3,(VLOOKUP(B282,'X3'!$B:$AP,7,FALSE)),IF($X$1=4,(VLOOKUP(B282,'X4'!$B:$AP,7,FALSE)),IF($X$1=5,(VLOOKUP(B282,'X5'!$B:$AP,7,FALSE)),IF($X$1=6,(VLOOKUP(B282,'X6'!$B:$AP,7,FALSE)),IF($X$1=7,(VLOOKUP(B282,'X7'!$B:$AP,7,FALSE)),IF($X$1=8,(VLOOKUP(B282,'X8'!$B:$AP,7,FALSE)),IF($X$1=9,(VLOOKUP(B282,'X9'!$B:$AP,7,FALSE)),IF($X$1=10,(VLOOKUP(B282,'X10'!$B:$AP,7,FALSE)),IF($X$1=11,(VLOOKUP(B282,'X11'!$B:$AP,7,FALSE)),IF($X$1=12,(VLOOKUP(B282,'X12'!$B:$AP,7,FALSE)),IF($X$1=13,(VLOOKUP(B282,'X13'!$B:$AP,7,FALSE)),"B"))))))))))))))=TRUE," ",(IF($X$1=1,(VLOOKUP(B282,'X1'!$B:$AP,7,FALSE)),IF($X$1=2,(VLOOKUP(B282,'X2'!$B:$AP,7,FALSE)),IF($X$1=3,(VLOOKUP(B282,'X3'!$B:$AP,7,FALSE)),IF($X$1=4,(VLOOKUP(B282,'X4'!$B:$AP,7,FALSE)),IF($X$1=5,(VLOOKUP(B282,'X5'!$B:$AP,7,FALSE)),IF($X$1=6,(VLOOKUP(B282,'X6'!$B:$AP,7,FALSE)),IF($X$1=7,(VLOOKUP(B282,'X7'!$B:$AP,7,FALSE)),IF($X$1=8,(VLOOKUP(B282,'X8'!$B:$AP,7,FALSE)),IF($X$1=9,(VLOOKUP(B282,'X9'!$B:$AP,7,FALSE)),IF($X$1=10,(VLOOKUP(B282,'X10'!$B:$AP,7,FALSE)),IF($X$1=11,(VLOOKUP(B282,'X11'!$B:$AP,7,FALSE)),IF($X$1=12,(VLOOKUP(B282,'X12'!$B:$AP,7,FALSE)),IF($X$1=13,(VLOOKUP(B282,'X13'!$B:$AP,7,FALSE)),"B")))))))))))))))</f>
        <v xml:space="preserve"> </v>
      </c>
      <c r="F282" s="182" t="str">
        <f ca="1">IF(ISERROR(IF((IF($X$1=1,(VLOOKUP(B282,'X1'!$B:$AO,6,FALSE)),(IF($X$1=2,(VLOOKUP(B282,'X2'!$B:$AO,6,FALSE)),(IF($X$1=3,(VLOOKUP(B282,'X3'!$B:$AO,6,FALSE)),(IF($X$1=4,(VLOOKUP(B282,'X4'!$B:$AO,6,FALSE)),(IF($X$1=5,(VLOOKUP(B282,'X5'!$B:$AO,6,FALSE)),(IF($X$1=6,(VLOOKUP(B282,'X6'!$B:$AO,6,FALSE)),(IF($X$1=7,(VLOOKUP(B282,'X7'!$B:$AO,6,FALSE)),(IF($X$1=8,(VLOOKUP(B282,'X8'!$B:$AO,6,FALSE)),(IF($X$1=9,(VLOOKUP(B282,'X9'!$B:$AO,6,FALSE)),(IF($X$1=10,(VLOOKUP(B282,'X10'!$B:$AO,6,FALSE)),(IF($X$1=11,(VLOOKUP(B282,'X11'!$B:$AO,6,FALSE)),(IF($X$1=12,(VLOOKUP(B282,'X12'!$B:$AO,6,FALSE)),(VLOOKUP(B282,'X13'!$B:$AO,6,FALSE))))))))))))))))))))))))))=$V$1," ",(IF($X$1=1,(VLOOKUP(B282,'X1'!$B:$AO,6,FALSE)),(IF($X$1=2,(VLOOKUP(B282,'X2'!$B:$AO,6,FALSE)),(IF($X$1=3,(VLOOKUP(B282,'X3'!$B:$AO,6,FALSE)),(IF($X$1=4,(VLOOKUP(B282,'X4'!$B:$AO,6,FALSE)),(IF($X$1=5,(VLOOKUP(B282,'X5'!$B:$AO,6,FALSE)),(IF($X$1=6,(VLOOKUP(B282,'X6'!$B:$AO,6,FALSE)),(IF($X$1=7,(VLOOKUP(B282,'X7'!$B:$AO,6,FALSE)),(IF($X$1=8,(VLOOKUP(B282,'X8'!$B:$AO,6,FALSE)),(IF($X$1=9,(VLOOKUP(B282,'X9'!$B:$AO,6,FALSE)),(IF($X$1=10,(VLOOKUP(B282,'X10'!$B:$AO,6,FALSE)),(IF($X$1=11,(VLOOKUP(B282,'X11'!$B:$AO,6,FALSE)),(IF($X$1=12,(VLOOKUP(B282,'X12'!$B:$AO,6,FALSE)),(VLOOKUP(B282,'X13'!$B:$AO,6,FALSE))))))))))))))))))))))))))))=TRUE," ",(IF((IF($X$1=1,(VLOOKUP(B282,'X1'!$B:$AO,6,FALSE)),(IF($X$1=2,(VLOOKUP(B282,'X2'!$B:$AO,6,FALSE)),(IF($X$1=3,(VLOOKUP(B282,'X3'!$B:$AO,6,FALSE)),(IF($X$1=4,(VLOOKUP(B282,'X4'!$B:$AO,6,FALSE)),(IF($X$1=5,(VLOOKUP(B282,'X5'!$B:$AO,6,FALSE)),(IF($X$1=6,(VLOOKUP(B282,'X6'!$B:$AO,6,FALSE)),(IF($X$1=7,(VLOOKUP(B282,'X7'!$B:$AO,6,FALSE)),(IF($X$1=8,(VLOOKUP(B282,'X8'!$B:$AO,6,FALSE)),(IF($X$1=9,(VLOOKUP(B282,'X9'!$B:$AO,6,FALSE)),(IF($X$1=10,(VLOOKUP(B282,'X10'!$B:$AO,6,FALSE)),(IF($X$1=11,(VLOOKUP(B282,'X11'!$B:$AO,6,FALSE)),(IF($X$1=12,(VLOOKUP(B282,'X12'!$B:$AO,6,FALSE)),(VLOOKUP(B282,'X13'!$B:$AO,6,FALSE))))))))))))))))))))))))))=$V$1," ",(IF($X$1=1,(VLOOKUP(B282,'X1'!$B:$AO,6,FALSE)),(IF($X$1=2,(VLOOKUP(B282,'X2'!$B:$AO,6,FALSE)),(IF($X$1=3,(VLOOKUP(B282,'X3'!$B:$AO,6,FALSE)),(IF($X$1=4,(VLOOKUP(B282,'X4'!$B:$AO,6,FALSE)),(IF($X$1=5,(VLOOKUP(B282,'X5'!$B:$AO,6,FALSE)),(IF($X$1=6,(VLOOKUP(B282,'X6'!$B:$AO,6,FALSE)),(IF($X$1=7,(VLOOKUP(B282,'X7'!$B:$AO,6,FALSE)),(IF($X$1=8,(VLOOKUP(B282,'X8'!$B:$AO,6,FALSE)),(IF($X$1=9,(VLOOKUP(B282,'X9'!$B:$AO,6,FALSE)),(IF($X$1=10,(VLOOKUP(B282,'X10'!$B:$AO,6,FALSE)),(IF($X$1=11,(VLOOKUP(B282,'X11'!$B:$AO,6,FALSE)),(IF($X$1=12,(VLOOKUP(B282,'X12'!$B:$AO,6,FALSE)),(VLOOKUP(B282,'X13'!$B:$AO,6,FALSE)))))))))))))))))))))))))))))</f>
        <v xml:space="preserve"> </v>
      </c>
      <c r="G282" s="182" t="str">
        <f ca="1">IF(ISERROR(IF($X$1=1,(VLOOKUP(B282,'X1'!$B:$AZ,44,FALSE)),IF($X$1=2,(VLOOKUP(B282,'X2'!$B:$AZ,44,FALSE)),IF($X$1=3,(VLOOKUP(B282,'X3'!$B:$AZ,44,FALSE)),IF($X$1=4,(VLOOKUP(B282,'X4'!$B:$AZ,44,FALSE)),IF($X$1=5,(VLOOKUP(B282,'X5'!$B:$AZ,44,FALSE)),IF($X$1=6,(VLOOKUP(B282,'X6'!$B:$AZ,44,FALSE)),IF($X$1=7,(VLOOKUP(B282,'X7'!$B:$AZ,44,FALSE)),IF($X$1=8,(VLOOKUP(B282,'X8'!$B:$AZ,44,FALSE)),IF($X$1=9,(VLOOKUP(B282,'X9'!$B:$AZ,44,FALSE)),IF($X$1=10,(VLOOKUP(B282,'X10'!$B:$AZ,44,FALSE)),IF($X$1=11,(VLOOKUP(B282,'X11'!$B:$AZ,44,FALSE)),IF($X$1=12,(VLOOKUP(B282,'X12'!$B:$AZ,44,FALSE)),IF($X$1=13,(VLOOKUP(B282,'X13'!$B:$AZ,44,FALSE)),"B"))))))))))))))=TRUE," ",(IF($X$1=1,(VLOOKUP(B282,'X1'!$B:$AZ,44,FALSE)),IF($X$1=2,(VLOOKUP(B282,'X2'!$B:$AZ,44,FALSE)),IF($X$1=3,(VLOOKUP(B282,'X3'!$B:$AZ,44,FALSE)),IF($X$1=4,(VLOOKUP(B282,'X4'!$B:$AZ,44,FALSE)),IF($X$1=5,(VLOOKUP(B282,'X5'!$B:$AZ,44,FALSE)),IF($X$1=6,(VLOOKUP(B282,'X6'!$B:$AZ,44,FALSE)),IF($X$1=7,(VLOOKUP(B282,'X7'!$B:$AZ,44,FALSE)),IF($X$1=8,(VLOOKUP(B282,'X8'!$B:$AZ,44,FALSE)),IF($X$1=9,(VLOOKUP(B282,'X9'!$B:$AZ,44,FALSE)),IF($X$1=10,(VLOOKUP(B282,'X10'!$B:$AZ,44,FALSE)),IF($X$1=11,(VLOOKUP(B282,'X11'!$B:$AZ,44,FALSE)),IF($X$1=12,(VLOOKUP(B282,'X12'!$B:$AZ,44,FALSE)),IF($X$1=13,(VLOOKUP(B282,'X13'!$B:$AZ,44,FALSE)),"B")))))))))))))))</f>
        <v xml:space="preserve"> </v>
      </c>
      <c r="H282" s="182" t="str">
        <f ca="1">IF(ISERROR(IF($X$1=1,(VLOOKUP(B282,'X1'!$B:$AZ,8,FALSE)),IF($X$1=2,(VLOOKUP(B282,'X2'!$B:$AZ,8,FALSE)),IF($X$1=3,(VLOOKUP(B282,'X3'!$B:$AZ,8,FALSE)),IF($X$1=4,(VLOOKUP(B282,'X4'!$B:$AZ,8,FALSE)),IF($X$1=5,(VLOOKUP(B282,'X5'!$B:$AZ,8,FALSE)),IF($X$1=6,(VLOOKUP(B282,'X6'!$B:$AZ,8,FALSE)),IF($X$1=7,(VLOOKUP(B282,'X7'!$B:$AZ,8,FALSE)),IF($X$1=8,(VLOOKUP(B282,'X8'!$B:$AZ,8,FALSE)),IF($X$1=9,(VLOOKUP(B282,'X9'!$B:$AZ,8,FALSE)),IF($X$1=10,(VLOOKUP(B282,'X10'!$B:$AZ,8,FALSE)),IF($X$1=11,(VLOOKUP(B282,'X11'!$B:$AZ,8,FALSE)),IF($X$1=12,(VLOOKUP(B282,'X12'!$B:$AZ,8,FALSE)),IF($X$1=13,(VLOOKUP(B282,'X13'!$B:$AZ,8,FALSE)),"B"))))))))))))))=TRUE," ",(IF($X$1=1,(VLOOKUP(B282,'X1'!$B:$AZ,8,FALSE)),IF($X$1=2,(VLOOKUP(B282,'X2'!$B:$AZ,8,FALSE)),IF($X$1=3,(VLOOKUP(B282,'X3'!$B:$AZ,8,FALSE)),IF($X$1=4,(VLOOKUP(B282,'X4'!$B:$AZ,8,FALSE)),IF($X$1=5,(VLOOKUP(B282,'X5'!$B:$AZ,8,FALSE)),IF($X$1=6,(VLOOKUP(B282,'X6'!$B:$AZ,8,FALSE)),IF($X$1=7,(VLOOKUP(B282,'X7'!$B:$AZ,8,FALSE)),IF($X$1=8,(VLOOKUP(B282,'X8'!$B:$AZ,8,FALSE)),IF($X$1=9,(VLOOKUP(B282,'X9'!$B:$AZ,8,FALSE)),IF($X$1=10,(VLOOKUP(B282,'X10'!$B:$AZ,8,FALSE)),IF($X$1=11,(VLOOKUP(B282,'X11'!$B:$AZ,8,FALSE)),IF($X$1=12,(VLOOKUP(B282,'X12'!$B:$AZ,8,FALSE)),IF($X$1=13,(VLOOKUP(B282,'X13'!$B:$AZ,8,FALSE)),"B")))))))))))))))</f>
        <v xml:space="preserve"> </v>
      </c>
      <c r="I282" s="183" t="str">
        <f ca="1">IF(ISERROR(IF($X$1=1,(VLOOKUP(B282,'X1'!$B:$AZ,2,FALSE)),IF($X$1=2,(VLOOKUP(B282,'X2'!$B:$AZ,2,FALSE)),IF($X$1=3,(VLOOKUP(B282,'X3'!$B:$AZ,2,FALSE)),IF($X$1=4,(VLOOKUP(B282,'X4'!$B:$AZ,2,FALSE)),IF($X$1=5,(VLOOKUP(B282,'X5'!$B:$AZ,2,FALSE)),IF($X$1=6,(VLOOKUP(B282,'X6'!$B:$AZ,2,FALSE)),IF($X$1=7,(VLOOKUP(B282,'X7'!$B:$AZ,2,FALSE)),IF($X$1=8,(VLOOKUP(B282,'X8'!$B:$AZ,2,FALSE)),IF($X$1=9,(VLOOKUP(B282,'X9'!$B:$AZ,2,FALSE)),IF($X$1=10,(VLOOKUP(B282,'X10'!$B:$AZ,2,FALSE)),IF($X$1=11,(VLOOKUP(B282,'X11'!$B:$AZ,2,FALSE)),IF($X$1=12,(VLOOKUP(B282,'X12'!$B:$AZ,2,FALSE)),IF($X$1=13,(VLOOKUP(B282,'X13'!$B:$AZ,2,FALSE)),"B"))))))))))))))=TRUE," ",(IF($X$1=1,(VLOOKUP(B282,'X1'!$B:$AZ,2,FALSE)),IF($X$1=2,(VLOOKUP(B282,'X2'!$B:$AZ,2,FALSE)),IF($X$1=3,(VLOOKUP(B282,'X3'!$B:$AZ,2,FALSE)),IF($X$1=4,(VLOOKUP(B282,'X4'!$B:$AZ,2,FALSE)),IF($X$1=5,(VLOOKUP(B282,'X5'!$B:$AZ,2,FALSE)),IF($X$1=6,(VLOOKUP(B282,'X6'!$B:$AZ,2,FALSE)),IF($X$1=7,(VLOOKUP(B282,'X7'!$B:$AZ,2,FALSE)),IF($X$1=8,(VLOOKUP(B282,'X8'!$B:$AZ,2,FALSE)),IF($X$1=9,(VLOOKUP(B282,'X9'!$B:$AZ,2,FALSE)),IF($X$1=10,(VLOOKUP(B282,'X10'!$B:$AZ,2,FALSE)),IF($X$1=11,(VLOOKUP(B282,'X11'!$B:$AZ,2,FALSE)),IF($X$1=12,(VLOOKUP(B282,'X12'!$B:$AZ,2,FALSE)),IF($X$1=13,(VLOOKUP(B282,'X13'!$B:$AZ,2,FALSE)),"B")))))))))))))))</f>
        <v xml:space="preserve"> </v>
      </c>
      <c r="J282" s="183" t="str">
        <f ca="1">IF(ISERROR(IF($X$1=1,(VLOOKUP(B282,'X1'!$B:$AZ,3,FALSE)),IF($X$1=2,(VLOOKUP(B282,'X2'!$B:$AZ,3,FALSE)),IF($X$1=3,(VLOOKUP(B282,'X3'!$B:$AZ,3,FALSE)),IF($X$1=4,(VLOOKUP(B282,'X4'!$B:$AZ,3,FALSE)),IF($X$1=5,(VLOOKUP(B282,'X5'!$B:$AZ,3,FALSE)),IF($X$1=6,(VLOOKUP(B282,'X6'!$B:$AZ,3,FALSE)),IF($X$1=7,(VLOOKUP(B282,'X7'!$B:$AZ,3,FALSE)),IF($X$1=8,(VLOOKUP(B282,'X8'!$B:$AZ,3,FALSE)),IF($X$1=9,(VLOOKUP(B282,'X9'!$B:$AZ,3,FALSE)),IF($X$1=10,(VLOOKUP(B282,'X10'!$B:$AZ,3,FALSE)),IF($X$1=11,(VLOOKUP(B282,'X11'!$B:$AZ,3,FALSE)),IF($X$1=12,(VLOOKUP(B282,'X12'!$B:$AZ,3,FALSE)),IF($X$1=13,(VLOOKUP(B282,'X13'!$B:$AZ,3,FALSE)),"B"))))))))))))))=TRUE," ",(IF($X$1=1,(VLOOKUP(B282,'X1'!$B:$AZ,3,FALSE)),IF($X$1=2,(VLOOKUP(B282,'X2'!$B:$AZ,3,FALSE)),IF($X$1=3,(VLOOKUP(B282,'X3'!$B:$AZ,3,FALSE)),IF($X$1=4,(VLOOKUP(B282,'X4'!$B:$AZ,3,FALSE)),IF($X$1=5,(VLOOKUP(B282,'X5'!$B:$AZ,3,FALSE)),IF($X$1=6,(VLOOKUP(B282,'X6'!$B:$AZ,3,FALSE)),IF($X$1=7,(VLOOKUP(B282,'X7'!$B:$AZ,3,FALSE)),IF($X$1=8,(VLOOKUP(B282,'X8'!$B:$AZ,3,FALSE)),IF($X$1=9,(VLOOKUP(B282,'X9'!$B:$AZ,3,FALSE)),IF($X$1=10,(VLOOKUP(B282,'X10'!$B:$AZ,3,FALSE)),IF($X$1=11,(VLOOKUP(B282,'X11'!$B:$AZ,3,FALSE)),IF($X$1=12,(VLOOKUP(B282,'X12'!$B:$AZ,3,FALSE)),IF($X$1=13,(VLOOKUP(B282,'X13'!$B:$AZ,3,FALSE)),"B")))))))))))))))</f>
        <v xml:space="preserve"> </v>
      </c>
      <c r="K282" s="183" t="str">
        <f ca="1">IF(ISERROR(IF($X$1=1,(VLOOKUP(B282,'X1'!$B:$AZ,5,FALSE)),IF($X$1=2,(VLOOKUP(B282,'X2'!$B:$AZ,5,FALSE)),IF($X$1=3,(VLOOKUP(B282,'X3'!$B:$AZ,5,FALSE)),IF($X$1=4,(VLOOKUP(B282,'X4'!$B:$AZ,5,FALSE)),IF($X$1=5,(VLOOKUP(B282,'X5'!$B:$AZ,5,FALSE)),IF($X$1=6,(VLOOKUP(B282,'X6'!$B:$AZ,5,FALSE)),IF($X$1=7,(VLOOKUP(B282,'X7'!$B:$AZ,5,FALSE)),IF($X$1=8,(VLOOKUP(B282,'X8'!$B:$AZ,5,FALSE)),IF($X$1=9,(VLOOKUP(B282,'X9'!$B:$AZ,5,FALSE)),IF($X$1=10,(VLOOKUP(B282,'X10'!$B:$AZ,5,FALSE)),IF($X$1=11,(VLOOKUP(B282,'X11'!$B:$AZ,5,FALSE)),IF($X$1=12,(VLOOKUP(B282,'X12'!$B:$AZ,5,FALSE)),IF($X$1=13,(VLOOKUP(B282,'X13'!$B:$AZ,5,FALSE)),"B"))))))))))))))=TRUE," ",(IF($X$1=1,(VLOOKUP(B282,'X1'!$B:$AZ,5,FALSE)),IF($X$1=2,(VLOOKUP(B282,'X2'!$B:$AZ,5,FALSE)),IF($X$1=3,(VLOOKUP(B282,'X3'!$B:$AZ,5,FALSE)),IF($X$1=4,(VLOOKUP(B282,'X4'!$B:$AZ,5,FALSE)),IF($X$1=5,(VLOOKUP(B282,'X5'!$B:$AZ,5,FALSE)),IF($X$1=6,(VLOOKUP(B282,'X6'!$B:$AZ,5,FALSE)),IF($X$1=7,(VLOOKUP(B282,'X7'!$B:$AZ,5,FALSE)),IF($X$1=8,(VLOOKUP(B282,'X8'!$B:$AZ,5,FALSE)),IF($X$1=9,(VLOOKUP(B282,'X9'!$B:$AZ,5,FALSE)),IF($X$1=10,(VLOOKUP(B282,'X10'!$B:$AZ,5,FALSE)),IF($X$1=11,(VLOOKUP(B282,'X11'!$B:$AZ,5,FALSE)),IF($X$1=12,(VLOOKUP(B282,'X12'!$B:$AZ,5,FALSE)),IF($X$1=13,(VLOOKUP(B282,'X13'!$B:$AZ,5,FALSE)),"B")))))))))))))))</f>
        <v xml:space="preserve"> </v>
      </c>
      <c r="L282" s="184" t="str">
        <f ca="1">IF(ISERROR(IF($X$1=1,(VLOOKUP(B282,'X1'!$B:$AZ,9,FALSE)),IF($X$1=2,(VLOOKUP(B282,'X2'!$B:$AZ,9,FALSE)),IF($X$1=3,(VLOOKUP(B282,'X3'!$B:$AZ,9,FALSE)),IF($X$1=4,(VLOOKUP(B282,'X4'!$B:$AZ,9,FALSE)),IF($X$1=5,(VLOOKUP(B282,'X5'!$B:$AZ,9,FALSE)),IF($X$1=6,(VLOOKUP(B282,'X6'!$B:$AZ,9,FALSE)),IF($X$1=7,(VLOOKUP(B282,'X7'!$B:$AZ,9,FALSE)),IF($X$1=8,(VLOOKUP(B282,'X8'!$B:$AZ,9,FALSE)),IF($X$1=9,(VLOOKUP(B282,'X9'!$B:$AZ,9,FALSE)),IF($X$1=10,(VLOOKUP(B282,'X10'!$B:$AZ,9,FALSE)),IF($X$1=11,(VLOOKUP(B282,'X11'!$B:$AZ,9,FALSE)),IF($X$1=12,(VLOOKUP(B282,'X12'!$B:$AZ,9,FALSE)),IF($X$1=13,(VLOOKUP(B282,'X13'!$B:$AZ,9,FALSE)),"B"))))))))))))))=TRUE," ",(IF($X$1=1,(VLOOKUP(B282,'X1'!$B:$AZ,9,FALSE)),IF($X$1=2,(VLOOKUP(B282,'X2'!$B:$AZ,9,FALSE)),IF($X$1=3,(VLOOKUP(B282,'X3'!$B:$AZ,9,FALSE)),IF($X$1=4,(VLOOKUP(B282,'X4'!$B:$AZ,9,FALSE)),IF($X$1=5,(VLOOKUP(B282,'X5'!$B:$AZ,9,FALSE)),IF($X$1=6,(VLOOKUP(B282,'X6'!$B:$AZ,9,FALSE)),IF($X$1=7,(VLOOKUP(B282,'X7'!$B:$AZ,9,FALSE)),IF($X$1=8,(VLOOKUP(B282,'X8'!$B:$AZ,9,FALSE)),IF($X$1=9,(VLOOKUP(B282,'X9'!$B:$AZ,9,FALSE)),IF($X$1=10,(VLOOKUP(B282,'X10'!$B:$AZ,9,FALSE)),IF($X$1=11,(VLOOKUP(B282,'X11'!$B:$AZ,9,FALSE)),IF($X$1=12,(VLOOKUP(B282,'X12'!$B:$AZ,9,FALSE)),IF($X$1=13,(VLOOKUP(B282,'X13'!$B:$AZ,9,FALSE)),"B")))))))))))))))</f>
        <v xml:space="preserve"> </v>
      </c>
      <c r="M282" s="184" t="str">
        <f ca="1">IF(ISERROR(IF($X$1=1,(VLOOKUP(B282,'X1'!$B:$AZ,10,FALSE)),IF($X$1=2,(VLOOKUP(B282,'X2'!$B:$AZ,10,FALSE)),IF($X$1=3,(VLOOKUP(B282,'X3'!$B:$AZ,10,FALSE)),IF($X$1=4,(VLOOKUP(B282,'X4'!$B:$AZ,10,FALSE)),IF($X$1=5,(VLOOKUP(B282,'X5'!$B:$AZ,10,FALSE)),IF($X$1=6,(VLOOKUP(B282,'X6'!$B:$AZ,10,FALSE)),IF($X$1=7,(VLOOKUP(B282,'X7'!$B:$AZ,10,FALSE)),IF($X$1=8,(VLOOKUP(B282,'X8'!$B:$AZ,10,FALSE)),IF($X$1=9,(VLOOKUP(B282,'X9'!$B:$AZ,10,FALSE)),IF($X$1=10,(VLOOKUP(B282,'X10'!$B:$AZ,10,FALSE)),IF($X$1=11,(VLOOKUP(B282,'X11'!$B:$AZ,10,FALSE)),IF($X$1=12,(VLOOKUP(B282,'X12'!$B:$AZ,10,FALSE)),IF($X$1=13,(VLOOKUP(B282,'X13'!$B:$AZ,10,FALSE)),"B"))))))))))))))=TRUE," ",(IF($X$1=1,(VLOOKUP(B282,'X1'!$B:$AZ,10,FALSE)),IF($X$1=2,(VLOOKUP(B282,'X2'!$B:$AZ,10,FALSE)),IF($X$1=3,(VLOOKUP(B282,'X3'!$B:$AZ,10,FALSE)),IF($X$1=4,(VLOOKUP(B282,'X4'!$B:$AZ,10,FALSE)),IF($X$1=5,(VLOOKUP(B282,'X5'!$B:$AZ,10,FALSE)),IF($X$1=6,(VLOOKUP(B282,'X6'!$B:$AZ,10,FALSE)),IF($X$1=7,(VLOOKUP(B282,'X7'!$B:$AZ,10,FALSE)),IF($X$1=8,(VLOOKUP(B282,'X8'!$B:$AZ,10,FALSE)),IF($X$1=9,(VLOOKUP(B282,'X9'!$B:$AZ,10,FALSE)),IF($X$1=10,(VLOOKUP(B282,'X10'!$B:$AZ,10,FALSE)),IF($X$1=11,(VLOOKUP(B282,'X11'!$B:$AZ,10,FALSE)),IF($X$1=12,(VLOOKUP(B282,'X12'!$B:$AZ,10,FALSE)),IF($X$1=13,(VLOOKUP(B282,'X13'!$B:$AZ,10,FALSE)),"B")))))))))))))))</f>
        <v xml:space="preserve"> </v>
      </c>
      <c r="N282" s="185" t="str">
        <f ca="1">IF(ISERROR(IF($X$1=1,(VLOOKUP(B282,'X1'!$B:$AZ,45,FALSE)),IF($X$1=2,(VLOOKUP(B282,'X2'!$B:$AZ,45,FALSE)),IF($X$1=3,(VLOOKUP(B282,'X3'!$B:$AZ,45,FALSE)),IF($X$1=4,(VLOOKUP(B282,'X4'!$B:$AZ,45,FALSE)),IF($X$1=5,(VLOOKUP(B282,'X5'!$B:$AZ,45,FALSE)),IF($X$1=6,(VLOOKUP(B282,'X6'!$B:$AZ,45,FALSE)),IF($X$1=7,(VLOOKUP(B282,'X7'!$B:$AZ,45,FALSE)),IF($X$1=8,(VLOOKUP(B282,'X8'!$B:$AZ,45,FALSE)),IF($X$1=9,(VLOOKUP(B282,'X9'!$B:$AZ,45,FALSE)),IF($X$1=10,(VLOOKUP(B282,'X10'!$B:$AZ,45,FALSE)),IF($X$1=11,(VLOOKUP(B282,'X11'!$B:$AZ,45,FALSE)),IF($X$1=12,(VLOOKUP(B282,'X12'!$B:$AZ,45,FALSE)),IF($X$1=13,(VLOOKUP(B282,'X13'!$B:$AZ,45,FALSE)),"B"))))))))))))))=TRUE," ",(IF($X$1=1,(VLOOKUP(B282,'X1'!$B:$AZ,45,FALSE)),IF($X$1=2,(VLOOKUP(B282,'X2'!$B:$AZ,45,FALSE)),IF($X$1=3,(VLOOKUP(B282,'X3'!$B:$AZ,45,FALSE)),IF($X$1=4,(VLOOKUP(B282,'X4'!$B:$AZ,45,FALSE)),IF($X$1=5,(VLOOKUP(B282,'X5'!$B:$AZ,45,FALSE)),IF($X$1=6,(VLOOKUP(B282,'X6'!$B:$AZ,45,FALSE)),IF($X$1=7,(VLOOKUP(B282,'X7'!$B:$AZ,45,FALSE)),IF($X$1=8,(VLOOKUP(B282,'X8'!$B:$AZ,45,FALSE)),IF($X$1=9,(VLOOKUP(B282,'X9'!$B:$AZ,45,FALSE)),IF($X$1=10,(VLOOKUP(B282,'X10'!$B:$AZ,45,FALSE)),IF($X$1=11,(VLOOKUP(B282,'X11'!$B:$AZ,45,FALSE)),IF($X$1=12,(VLOOKUP(B282,'X12'!$B:$AZ,45,FALSE)),IF($X$1=13,(VLOOKUP(B282,'X13'!$B:$AZ,45,FALSE)),"B")))))))))))))))</f>
        <v xml:space="preserve"> </v>
      </c>
      <c r="O282" s="184" t="str">
        <f ca="1">IF(ISERROR(IF($X$1=1,(VLOOKUP(B282,'X1'!$B:$AZ,11,FALSE)),IF($X$1=2,(VLOOKUP(B282,'X2'!$B:$AZ,11,FALSE)),IF($X$1=3,(VLOOKUP(B282,'X3'!$B:$AZ,11,FALSE)),IF($X$1=4,(VLOOKUP(B282,'X4'!$B:$AZ,11,FALSE)),IF($X$1=5,(VLOOKUP(B282,'X5'!$B:$AZ,11,FALSE)),IF($X$1=6,(VLOOKUP(B282,'X6'!$B:$AZ,11,FALSE)),IF($X$1=7,(VLOOKUP(B282,'X7'!$B:$AZ,11,FALSE)),IF($X$1=8,(VLOOKUP(B282,'X8'!$B:$AZ,11,FALSE)),IF($X$1=9,(VLOOKUP(B282,'X9'!$B:$AZ,11,FALSE)),IF($X$1=10,(VLOOKUP(B282,'X10'!$B:$AZ,11,FALSE)),IF($X$1=11,(VLOOKUP(B282,'X11'!$B:$AZ,11,FALSE)),IF($X$1=12,(VLOOKUP(B282,'X12'!$B:$AZ,11,FALSE)),IF($X$1=13,(VLOOKUP(B282,'X13'!$B:$AZ,11,FALSE)),"B"))))))))))))))=TRUE," ",(IF($X$1=1,(VLOOKUP(B282,'X1'!$B:$AZ,11,FALSE)),IF($X$1=2,(VLOOKUP(B282,'X2'!$B:$AZ,11,FALSE)),IF($X$1=3,(VLOOKUP(B282,'X3'!$B:$AZ,11,FALSE)),IF($X$1=4,(VLOOKUP(B282,'X4'!$B:$AZ,11,FALSE)),IF($X$1=5,(VLOOKUP(B282,'X5'!$B:$AZ,11,FALSE)),IF($X$1=6,(VLOOKUP(B282,'X6'!$B:$AZ,11,FALSE)),IF($X$1=7,(VLOOKUP(B282,'X7'!$B:$AZ,11,FALSE)),IF($X$1=8,(VLOOKUP(B282,'X8'!$B:$AZ,11,FALSE)),IF($X$1=9,(VLOOKUP(B282,'X9'!$B:$AZ,11,FALSE)),IF($X$1=10,(VLOOKUP(B282,'X10'!$B:$AZ,11,FALSE)),IF($X$1=11,(VLOOKUP(B282,'X11'!$B:$AZ,11,FALSE)),IF($X$1=12,(VLOOKUP(B282,'X12'!$B:$AZ,11,FALSE)),IF($X$1=13,(VLOOKUP(B282,'X13'!$B:$AZ,11,FALSE)),"B")))))))))))))))</f>
        <v xml:space="preserve"> </v>
      </c>
      <c r="P282" s="184" t="str">
        <f ca="1">IF(ISERROR(IF($X$1=1,(VLOOKUP(B282,'X1'!$B:$AZ,12,FALSE)),IF($X$1=2,(VLOOKUP(B282,'X2'!$B:$AZ,12,FALSE)),IF($X$1=3,(VLOOKUP(B282,'X3'!$B:$AZ,12,FALSE)),IF($X$1=4,(VLOOKUP(B282,'X4'!$B:$AZ,12,FALSE)),IF($X$1=5,(VLOOKUP(B282,'X5'!$B:$AZ,12,FALSE)),IF($X$1=6,(VLOOKUP(B282,'X6'!$B:$AZ,12,FALSE)),IF($X$1=7,(VLOOKUP(B282,'X7'!$B:$AZ,12,FALSE)),IF($X$1=8,(VLOOKUP(B282,'X8'!$B:$AZ,12,FALSE)),IF($X$1=9,(VLOOKUP(B282,'X9'!$B:$AZ,12,FALSE)),IF($X$1=10,(VLOOKUP(B282,'X10'!$B:$AZ,12,FALSE)),IF($X$1=11,(VLOOKUP(B282,'X11'!$B:$AZ,12,FALSE)),IF($X$1=12,(VLOOKUP(B282,'X12'!$B:$AZ,12,FALSE)),IF($X$1=13,(VLOOKUP(B282,'X13'!$B:$AZ,12,FALSE)),"B"))))))))))))))=TRUE," ",(IF($X$1=1,(VLOOKUP(B282,'X1'!$B:$AZ,12,FALSE)),IF($X$1=2,(VLOOKUP(B282,'X2'!$B:$AZ,12,FALSE)),IF($X$1=3,(VLOOKUP(B282,'X3'!$B:$AZ,12,FALSE)),IF($X$1=4,(VLOOKUP(B282,'X4'!$B:$AZ,12,FALSE)),IF($X$1=5,(VLOOKUP(B282,'X5'!$B:$AZ,12,FALSE)),IF($X$1=6,(VLOOKUP(B282,'X6'!$B:$AZ,12,FALSE)),IF($X$1=7,(VLOOKUP(B282,'X7'!$B:$AZ,12,FALSE)),IF($X$1=8,(VLOOKUP(B282,'X8'!$B:$AZ,12,FALSE)),IF($X$1=9,(VLOOKUP(B282,'X9'!$B:$AZ,12,FALSE)),IF($X$1=10,(VLOOKUP(B282,'X10'!$B:$AZ,12,FALSE)),IF($X$1=11,(VLOOKUP(B282,'X11'!$B:$AZ,12,FALSE)),IF($X$1=12,(VLOOKUP(B282,'X12'!$B:$AZ,12,FALSE)),IF($X$1=13,(VLOOKUP(B282,'X13'!$B:$AZ,12,FALSE)),"B")))))))))))))))</f>
        <v xml:space="preserve"> </v>
      </c>
      <c r="Q282" s="185" t="str">
        <f ca="1">IF(ISERROR(IF($X$1=1,(VLOOKUP(B282,'X1'!$B:$AZ,46,FALSE)),IF($X$1=2,(VLOOKUP(B282,'X2'!$B:$AZ,46,FALSE)),IF($X$1=3,(VLOOKUP(B282,'X3'!$B:$AZ,46,FALSE)),IF($X$1=4,(VLOOKUP(B282,'X4'!$B:$AZ,46,FALSE)),IF($X$1=5,(VLOOKUP(B282,'X5'!$B:$AZ,46,FALSE)),IF($X$1=6,(VLOOKUP(B282,'X6'!$B:$AZ,46,FALSE)),IF($X$1=7,(VLOOKUP(B282,'X7'!$B:$AZ,46,FALSE)),IF($X$1=8,(VLOOKUP(B282,'X8'!$B:$AZ,46,FALSE)),IF($X$1=9,(VLOOKUP(B282,'X9'!$B:$AZ,46,FALSE)),IF($X$1=10,(VLOOKUP(B282,'X10'!$B:$AZ,46,FALSE)),IF($X$1=11,(VLOOKUP(B282,'X11'!$B:$AZ,46,FALSE)),IF($X$1=12,(VLOOKUP(B282,'X12'!$B:$AZ,46,FALSE)),IF($X$1=13,(VLOOKUP(B282,'X13'!$B:$AZ,46,FALSE)),"B"))))))))))))))=TRUE," ",(IF($X$1=1,(VLOOKUP(B282,'X1'!$B:$AZ,46,FALSE)),IF($X$1=2,(VLOOKUP(B282,'X2'!$B:$AZ,46,FALSE)),IF($X$1=3,(VLOOKUP(B282,'X3'!$B:$AZ,46,FALSE)),IF($X$1=4,(VLOOKUP(B282,'X4'!$B:$AZ,46,FALSE)),IF($X$1=5,(VLOOKUP(B282,'X5'!$B:$AZ,46,FALSE)),IF($X$1=6,(VLOOKUP(B282,'X6'!$B:$AZ,46,FALSE)),IF($X$1=7,(VLOOKUP(B282,'X7'!$B:$AZ,46,FALSE)),IF($X$1=8,(VLOOKUP(B282,'X8'!$B:$AZ,46,FALSE)),IF($X$1=9,(VLOOKUP(B282,'X9'!$B:$AZ,46,FALSE)),IF($X$1=10,(VLOOKUP(B282,'X10'!$B:$AZ,46,FALSE)),IF($X$1=11,(VLOOKUP(B282,'X11'!$B:$AZ,46,FALSE)),IF($X$1=12,(VLOOKUP(B282,'X12'!$B:$AZ,46,FALSE)),IF($X$1=13,(VLOOKUP(B282,'X13'!$B:$AZ,46,FALSE)),"B")))))))))))))))</f>
        <v xml:space="preserve"> </v>
      </c>
      <c r="R282" s="185" t="str">
        <f ca="1">IF(ISERROR(IF($X$1=1,(VLOOKUP(B282,'X1'!$B:$AZ,15,FALSE)),IF($X$1=2,(VLOOKUP(B282,'X2'!$B:$AZ,15,FALSE)),IF($X$1=3,(VLOOKUP(B282,'X3'!$B:$AZ,15,FALSE)),IF($X$1=4,(VLOOKUP(B282,'X4'!$B:$AZ,15,FALSE)),IF($X$1=5,(VLOOKUP(B282,'X5'!$B:$AZ,15,FALSE)),IF($X$1=6,(VLOOKUP(B282,'X6'!$B:$AZ,15,FALSE)),IF($X$1=7,(VLOOKUP(B282,'X7'!$B:$AZ,15,FALSE)),IF($X$1=8,(VLOOKUP(B282,'X8'!$B:$AZ,15,FALSE)),IF($X$1=9,(VLOOKUP(B282,'X9'!$B:$AZ,15,FALSE)),IF($X$1=10,(VLOOKUP(B282,'X10'!$B:$AZ,15,FALSE)),IF($X$1=11,(VLOOKUP(B282,'X11'!$B:$AZ,15,FALSE)),IF($X$1=12,(VLOOKUP(B282,'X12'!$B:$AZ,15,FALSE)),IF($X$1=13,(VLOOKUP(B282,'X13'!$B:$AZ,15,FALSE)),"B"))))))))))))))=TRUE," ",(IF($X$1=1,(VLOOKUP(B282,'X1'!$B:$AZ,15,FALSE)),IF($X$1=2,(VLOOKUP(B282,'X2'!$B:$AZ,15,FALSE)),IF($X$1=3,(VLOOKUP(B282,'X3'!$B:$AZ,15,FALSE)),IF($X$1=4,(VLOOKUP(B282,'X4'!$B:$AZ,15,FALSE)),IF($X$1=5,(VLOOKUP(B282,'X5'!$B:$AZ,15,FALSE)),IF($X$1=6,(VLOOKUP(B282,'X6'!$B:$AZ,15,FALSE)),IF($X$1=7,(VLOOKUP(B282,'X7'!$B:$AZ,15,FALSE)),IF($X$1=8,(VLOOKUP(B282,'X8'!$B:$AZ,15,FALSE)),IF($X$1=9,(VLOOKUP(B282,'X9'!$B:$AZ,15,FALSE)),IF($X$1=10,(VLOOKUP(B282,'X10'!$B:$AZ,15,FALSE)),IF($X$1=11,(VLOOKUP(B282,'X11'!$B:$AZ,15,FALSE)),IF($X$1=12,(VLOOKUP(B282,'X12'!$B:$AZ,15,FALSE)),IF($X$1=13,(VLOOKUP(B282,'X13'!$B:$AZ,15,FALSE)),"B")))))))))))))))</f>
        <v xml:space="preserve"> </v>
      </c>
      <c r="S282" s="185" t="str">
        <f ca="1">IF(ISERROR(IF((IF($X$1=1,(VLOOKUP(B282,'X1'!$B:$AZ,14,FALSE)),(IF($X$1=2,(VLOOKUP(B282,'X2'!$B:$AZ,14,FALSE)),(IF($X$1=3,(VLOOKUP(B282,'X3'!$B:$AZ,14,FALSE)),(IF($X$1=4,(VLOOKUP(B282,'X4'!$B:$AZ,14,FALSE)),(IF($X$1=5,(VLOOKUP(B282,'X5'!$B:$AZ,14,FALSE)),(IF($X$1=6,(VLOOKUP(B282,'X6'!$B:$AZ,14,FALSE)),(IF($X$1=7,(VLOOKUP(B282,'X7'!$B:$AZ,14,FALSE)),(IF($X$1=8,(VLOOKUP(B282,'X8'!$B:$AZ,14,FALSE)),(IF($X$1=9,(VLOOKUP(B282,'X9'!$B:$AZ,14,FALSE)),(IF($X$1=10,(VLOOKUP(B282,'X10'!$B:$AZ,14,FALSE)),(IF($X$1=11,(VLOOKUP(B282,'X11'!$B:$AZ,14,FALSE)),(IF($X$1=12,(VLOOKUP(B282,'X12'!$B:$AZ,14,FALSE)),(VLOOKUP(B282,'X13'!$B:$AZ,14,FALSE))))))))))))))))))))))))))=$V$1," ",(IF($X$1=1,(VLOOKUP(B282,'X1'!$B:$AZ,14,FALSE)),(IF($X$1=2,(VLOOKUP(B282,'X2'!$B:$AZ,14,FALSE)),(IF($X$1=3,(VLOOKUP(B282,'X3'!$B:$AZ,14,FALSE)),(IF($X$1=4,(VLOOKUP(B282,'X4'!$B:$AZ,14,FALSE)),(IF($X$1=5,(VLOOKUP(B282,'X5'!$B:$AZ,14,FALSE)),(IF($X$1=6,(VLOOKUP(B282,'X6'!$B:$AZ,14,FALSE)),(IF($X$1=7,(VLOOKUP(B282,'X7'!$B:$AZ,14,FALSE)),(IF($X$1=8,(VLOOKUP(B282,'X8'!$B:$AZ,14,FALSE)),(IF($X$1=9,(VLOOKUP(B282,'X9'!$B:$AZ,14,FALSE)),(IF($X$1=10,(VLOOKUP(B282,'X10'!$B:$AZ,14,FALSE)),(IF($X$1=11,(VLOOKUP(B282,'X11'!$B:$AZ,14,FALSE)),(IF($X$1=12,(VLOOKUP(B282,'X12'!$B:$AZ,14,FALSE)),(VLOOKUP(B282,'X13'!$B:$AZ,14,FALSE))))))))))))))))))))))))))))=TRUE," ",(IF((IF($X$1=1,(VLOOKUP(B282,'X1'!$B:$AZ,14,FALSE)),(IF($X$1=2,(VLOOKUP(B282,'X2'!$B:$AZ,14,FALSE)),(IF($X$1=3,(VLOOKUP(B282,'X3'!$B:$AZ,14,FALSE)),(IF($X$1=4,(VLOOKUP(B282,'X4'!$B:$AZ,14,FALSE)),(IF($X$1=5,(VLOOKUP(B282,'X5'!$B:$AZ,14,FALSE)),(IF($X$1=6,(VLOOKUP(B282,'X6'!$B:$AZ,14,FALSE)),(IF($X$1=7,(VLOOKUP(B282,'X7'!$B:$AZ,14,FALSE)),(IF($X$1=8,(VLOOKUP(B282,'X8'!$B:$AZ,14,FALSE)),(IF($X$1=9,(VLOOKUP(B282,'X9'!$B:$AZ,14,FALSE)),(IF($X$1=10,(VLOOKUP(B282,'X10'!$B:$AZ,14,FALSE)),(IF($X$1=11,(VLOOKUP(B282,'X11'!$B:$AZ,14,FALSE)),(IF($X$1=12,(VLOOKUP(B282,'X12'!$B:$AZ,14,FALSE)),(VLOOKUP(B282,'X13'!$B:$AZ,14,FALSE))))))))))))))))))))))))))=$V$1," ",(IF($X$1=1,(VLOOKUP(B282,'X1'!$B:$AZ,14,FALSE)),(IF($X$1=2,(VLOOKUP(B282,'X2'!$B:$AZ,14,FALSE)),(IF($X$1=3,(VLOOKUP(B282,'X3'!$B:$AZ,14,FALSE)),(IF($X$1=4,(VLOOKUP(B282,'X4'!$B:$AZ,14,FALSE)),(IF($X$1=5,(VLOOKUP(B282,'X5'!$B:$AZ,14,FALSE)),(IF($X$1=6,(VLOOKUP(B282,'X6'!$B:$AZ,14,FALSE)),(IF($X$1=7,(VLOOKUP(B282,'X7'!$B:$AZ,14,FALSE)),(IF($X$1=8,(VLOOKUP(B282,'X8'!$B:$AZ,14,FALSE)),(IF($X$1=9,(VLOOKUP(B282,'X9'!$B:$AZ,14,FALSE)),(IF($X$1=10,(VLOOKUP(B282,'X10'!$B:$AZ,14,FALSE)),(IF($X$1=11,(VLOOKUP(B282,'X11'!$B:$AZ,14,FALSE)),(IF($X$1=12,(VLOOKUP(B282,'X12'!$B:$AZ,14,FALSE)),(VLOOKUP(B282,'X13'!$B:$AZ,14,FALSE)))))))))))))))))))))))))))))</f>
        <v xml:space="preserve"> </v>
      </c>
    </row>
    <row r="283" spans="1:19" ht="14.1" customHeight="1" x14ac:dyDescent="0.2">
      <c r="A283" s="156" t="s">
        <v>1058</v>
      </c>
      <c r="B283" s="122" t="str">
        <f>IF(ISERROR(IF($U$16=1,(VLOOKUP(A283,$AC$89:$AH$125,2,FALSE)),IF((IF($X$1=1,'X1'!B242,(IF($X$1=2,'X2'!B242,(IF($X$1=3,'X3'!B242,(IF($X$1=4,'X4'!B242,(IF($X$1=5,'X5'!B242,(IF($X$1=6,'X6'!B242,(IF($X$1=7,'X7'!B242,(IF($X$1=8,'X8'!B242,(IF($X$1=9,'X9'!B242,(IF($X$1=10,'X10'!B242,(IF($X$1=11,'X11'!B242,(IF($X$1=12,'X12'!B242,'X13'!B242))))))))))))))))))))))))="","",(IF($X$1=1,'X1'!B242,(IF($X$1=2,'X2'!B242,(IF($X$1=3,'X3'!B242,(IF($X$1=4,'X4'!B242,(IF($X$1=5,'X5'!B242,(IF($X$1=6,'X6'!B242,(IF($X$1=7,'X7'!B242,(IF($X$1=8,'X8'!B242,(IF($X$1=9,'X9'!B242,(IF($X$1=10,'X10'!B242,(IF($X$1=11,'X11'!B242,(IF($X$1=12,'X12'!B242,'X13'!B242)))))))))))))))))))))))))))=TRUE," ",(IF($U$16=1,(VLOOKUP(A283,$AC$89:$AH$125,2,FALSE)),IF((IF($X$1=1,'X1'!B242,(IF($X$1=2,'X2'!B242,(IF($X$1=3,'X3'!B242,(IF($X$1=4,'X4'!B242,(IF($X$1=5,'X5'!B242,(IF($X$1=6,'X6'!B242,(IF($X$1=7,'X7'!B242,(IF($X$1=8,'X8'!B242,(IF($X$1=9,'X9'!B242,(IF($X$1=10,'X10'!B242,(IF($X$1=11,'X11'!B242,(IF($X$1=12,'X12'!B242,'X13'!B242))))))))))))))))))))))))="","",(IF($X$1=1,'X1'!B242,(IF($X$1=2,'X2'!B242,(IF($X$1=3,'X3'!B242,(IF($X$1=4,'X4'!B242,(IF($X$1=5,'X5'!B242,(IF($X$1=6,'X6'!B242,(IF($X$1=7,'X7'!B242,(IF($X$1=8,'X8'!B242,(IF($X$1=9,'X9'!B242,(IF($X$1=10,'X10'!B242,(IF($X$1=11,'X11'!B242,(IF($X$1=12,'X12'!B242,'X13'!B242))))))))))))))))))))))))))))</f>
        <v/>
      </c>
      <c r="C283" s="181" t="str">
        <f ca="1">IF(ISERROR(IF($X$1=1,(VLOOKUP(B283,'X1'!$B:$AZ,47,FALSE)),IF($X$1=2,(VLOOKUP(B283,'X2'!$B:$AZ,47,FALSE)),IF($X$1=3,(VLOOKUP(B283,'X3'!$B:$AZ,47,FALSE)),IF($X$1=4,(VLOOKUP(B283,'X4'!$B:$AZ,47,FALSE)),IF($X$1=5,(VLOOKUP(B283,'X5'!$B:$AZ,47,FALSE)),IF($X$1=6,(VLOOKUP(B283,'X6'!$B:$AZ,47,FALSE)),IF($X$1=7,(VLOOKUP(B283,'X7'!$B:$AZ,47,FALSE)),IF($X$1=8,(VLOOKUP(B283,'X8'!$B:$AZ,47,FALSE)),IF($X$1=9,(VLOOKUP(B283,'X9'!$B:$AZ,47,FALSE)),IF($X$1=10,(VLOOKUP(B283,'X10'!$B:$AZ,47,FALSE)),IF($X$1=11,(VLOOKUP(B283,'X11'!$B:$AZ,47,FALSE)),IF($X$1=12,(VLOOKUP(B283,'X12'!$B:$AZ,47,FALSE)),IF($X$1=13,(VLOOKUP(B283,'X13'!$B:$AZ,47,FALSE)),"B"))))))))))))))=TRUE," ",(IF($X$1=1,(VLOOKUP(B283,'X1'!$B:$AZ,47,FALSE)),IF($X$1=2,(VLOOKUP(B283,'X2'!$B:$AZ,47,FALSE)),IF($X$1=3,(VLOOKUP(B283,'X3'!$B:$AZ,47,FALSE)),IF($X$1=4,(VLOOKUP(B283,'X4'!$B:$AZ,47,FALSE)),IF($X$1=5,(VLOOKUP(B283,'X5'!$B:$AZ,47,FALSE)),IF($X$1=6,(VLOOKUP(B283,'X6'!$B:$AZ,47,FALSE)),IF($X$1=7,(VLOOKUP(B283,'X7'!$B:$AZ,47,FALSE)),IF($X$1=8,(VLOOKUP(B283,'X8'!$B:$AZ,47,FALSE)),IF($X$1=9,(VLOOKUP(B283,'X9'!$B:$AZ,47,FALSE)),IF($X$1=10,(VLOOKUP(B283,'X10'!$B:$AZ,47,FALSE)),IF($X$1=11,(VLOOKUP(B283,'X11'!$B:$AZ,47,FALSE)),IF($X$1=12,(VLOOKUP(B283,'X12'!$B:$AZ,47,FALSE)),IF($X$1=13,(VLOOKUP(B283,'X13'!$B:$AZ,47,FALSE)),"B")))))))))))))))</f>
        <v xml:space="preserve"> </v>
      </c>
      <c r="D283" s="181" t="str">
        <f ca="1">IF(ISERROR(IF($X$1=1,(VLOOKUP(B283,'X1'!$B:$AP,41,FALSE)),IF($X$1=2,(VLOOKUP(B283,'X2'!$B:$AP,41,FALSE)),IF($X$1=3,(VLOOKUP(B283,'X3'!$B:$AP,41,FALSE)),IF($X$1=4,(VLOOKUP(B283,'X4'!$B:$AP,41,FALSE)),IF($X$1=5,(VLOOKUP(B283,'X5'!$B:$AP,41,FALSE)),IF($X$1=6,(VLOOKUP(B283,'X6'!$B:$AP,41,FALSE)),IF($X$1=7,(VLOOKUP(B283,'X7'!$B:$AP,41,FALSE)),IF($X$1=8,(VLOOKUP(B283,'X8'!$B:$AP,41,FALSE)),IF($X$1=9,(VLOOKUP(B283,'X9'!$B:$AP,41,FALSE)),IF($X$1=10,(VLOOKUP(B283,'X10'!$B:$AP,41,FALSE)),IF($X$1=11,(VLOOKUP(B283,'X11'!$B:$AP,41,FALSE)),IF($X$1=12,(VLOOKUP(B283,'X12'!$B:$AP,41,FALSE)),IF($X$1=13,(VLOOKUP(B283,'X13'!$B:$AP,41,FALSE)),"B"))))))))))))))=TRUE," ",(IF($X$1=1,(VLOOKUP(B283,'X1'!$B:$AP,41,FALSE)),IF($X$1=2,(VLOOKUP(B283,'X2'!$B:$AP,41,FALSE)),IF($X$1=3,(VLOOKUP(B283,'X3'!$B:$AP,41,FALSE)),IF($X$1=4,(VLOOKUP(B283,'X4'!$B:$AP,41,FALSE)),IF($X$1=5,(VLOOKUP(B283,'X5'!$B:$AP,41,FALSE)),IF($X$1=6,(VLOOKUP(B283,'X6'!$B:$AP,41,FALSE)),IF($X$1=7,(VLOOKUP(B283,'X7'!$B:$AP,41,FALSE)),IF($X$1=8,(VLOOKUP(B283,'X8'!$B:$AP,41,FALSE)),IF($X$1=9,(VLOOKUP(B283,'X9'!$B:$AP,41,FALSE)),IF($X$1=10,(VLOOKUP(B283,'X10'!$B:$AP,41,FALSE)),IF($X$1=11,(VLOOKUP(B283,'X11'!$B:$AP,41,FALSE)),IF($X$1=12,(VLOOKUP(B283,'X12'!$B:$AP,41,FALSE)),IF($X$1=13,(VLOOKUP(B283,'X13'!$B:$AP,41,FALSE)),"B")))))))))))))))</f>
        <v xml:space="preserve"> </v>
      </c>
      <c r="E283" s="182" t="str">
        <f ca="1">IF(ISERROR(IF($X$1=1,(VLOOKUP(B283,'X1'!$B:$AP,7,FALSE)),IF($X$1=2,(VLOOKUP(B283,'X2'!$B:$AP,7,FALSE)),IF($X$1=3,(VLOOKUP(B283,'X3'!$B:$AP,7,FALSE)),IF($X$1=4,(VLOOKUP(B283,'X4'!$B:$AP,7,FALSE)),IF($X$1=5,(VLOOKUP(B283,'X5'!$B:$AP,7,FALSE)),IF($X$1=6,(VLOOKUP(B283,'X6'!$B:$AP,7,FALSE)),IF($X$1=7,(VLOOKUP(B283,'X7'!$B:$AP,7,FALSE)),IF($X$1=8,(VLOOKUP(B283,'X8'!$B:$AP,7,FALSE)),IF($X$1=9,(VLOOKUP(B283,'X9'!$B:$AP,7,FALSE)),IF($X$1=10,(VLOOKUP(B283,'X10'!$B:$AP,7,FALSE)),IF($X$1=11,(VLOOKUP(B283,'X11'!$B:$AP,7,FALSE)),IF($X$1=12,(VLOOKUP(B283,'X12'!$B:$AP,7,FALSE)),IF($X$1=13,(VLOOKUP(B283,'X13'!$B:$AP,7,FALSE)),"B"))))))))))))))=TRUE," ",(IF($X$1=1,(VLOOKUP(B283,'X1'!$B:$AP,7,FALSE)),IF($X$1=2,(VLOOKUP(B283,'X2'!$B:$AP,7,FALSE)),IF($X$1=3,(VLOOKUP(B283,'X3'!$B:$AP,7,FALSE)),IF($X$1=4,(VLOOKUP(B283,'X4'!$B:$AP,7,FALSE)),IF($X$1=5,(VLOOKUP(B283,'X5'!$B:$AP,7,FALSE)),IF($X$1=6,(VLOOKUP(B283,'X6'!$B:$AP,7,FALSE)),IF($X$1=7,(VLOOKUP(B283,'X7'!$B:$AP,7,FALSE)),IF($X$1=8,(VLOOKUP(B283,'X8'!$B:$AP,7,FALSE)),IF($X$1=9,(VLOOKUP(B283,'X9'!$B:$AP,7,FALSE)),IF($X$1=10,(VLOOKUP(B283,'X10'!$B:$AP,7,FALSE)),IF($X$1=11,(VLOOKUP(B283,'X11'!$B:$AP,7,FALSE)),IF($X$1=12,(VLOOKUP(B283,'X12'!$B:$AP,7,FALSE)),IF($X$1=13,(VLOOKUP(B283,'X13'!$B:$AP,7,FALSE)),"B")))))))))))))))</f>
        <v xml:space="preserve"> </v>
      </c>
      <c r="F283" s="182" t="str">
        <f ca="1">IF(ISERROR(IF((IF($X$1=1,(VLOOKUP(B283,'X1'!$B:$AO,6,FALSE)),(IF($X$1=2,(VLOOKUP(B283,'X2'!$B:$AO,6,FALSE)),(IF($X$1=3,(VLOOKUP(B283,'X3'!$B:$AO,6,FALSE)),(IF($X$1=4,(VLOOKUP(B283,'X4'!$B:$AO,6,FALSE)),(IF($X$1=5,(VLOOKUP(B283,'X5'!$B:$AO,6,FALSE)),(IF($X$1=6,(VLOOKUP(B283,'X6'!$B:$AO,6,FALSE)),(IF($X$1=7,(VLOOKUP(B283,'X7'!$B:$AO,6,FALSE)),(IF($X$1=8,(VLOOKUP(B283,'X8'!$B:$AO,6,FALSE)),(IF($X$1=9,(VLOOKUP(B283,'X9'!$B:$AO,6,FALSE)),(IF($X$1=10,(VLOOKUP(B283,'X10'!$B:$AO,6,FALSE)),(IF($X$1=11,(VLOOKUP(B283,'X11'!$B:$AO,6,FALSE)),(IF($X$1=12,(VLOOKUP(B283,'X12'!$B:$AO,6,FALSE)),(VLOOKUP(B283,'X13'!$B:$AO,6,FALSE))))))))))))))))))))))))))=$V$1," ",(IF($X$1=1,(VLOOKUP(B283,'X1'!$B:$AO,6,FALSE)),(IF($X$1=2,(VLOOKUP(B283,'X2'!$B:$AO,6,FALSE)),(IF($X$1=3,(VLOOKUP(B283,'X3'!$B:$AO,6,FALSE)),(IF($X$1=4,(VLOOKUP(B283,'X4'!$B:$AO,6,FALSE)),(IF($X$1=5,(VLOOKUP(B283,'X5'!$B:$AO,6,FALSE)),(IF($X$1=6,(VLOOKUP(B283,'X6'!$B:$AO,6,FALSE)),(IF($X$1=7,(VLOOKUP(B283,'X7'!$B:$AO,6,FALSE)),(IF($X$1=8,(VLOOKUP(B283,'X8'!$B:$AO,6,FALSE)),(IF($X$1=9,(VLOOKUP(B283,'X9'!$B:$AO,6,FALSE)),(IF($X$1=10,(VLOOKUP(B283,'X10'!$B:$AO,6,FALSE)),(IF($X$1=11,(VLOOKUP(B283,'X11'!$B:$AO,6,FALSE)),(IF($X$1=12,(VLOOKUP(B283,'X12'!$B:$AO,6,FALSE)),(VLOOKUP(B283,'X13'!$B:$AO,6,FALSE))))))))))))))))))))))))))))=TRUE," ",(IF((IF($X$1=1,(VLOOKUP(B283,'X1'!$B:$AO,6,FALSE)),(IF($X$1=2,(VLOOKUP(B283,'X2'!$B:$AO,6,FALSE)),(IF($X$1=3,(VLOOKUP(B283,'X3'!$B:$AO,6,FALSE)),(IF($X$1=4,(VLOOKUP(B283,'X4'!$B:$AO,6,FALSE)),(IF($X$1=5,(VLOOKUP(B283,'X5'!$B:$AO,6,FALSE)),(IF($X$1=6,(VLOOKUP(B283,'X6'!$B:$AO,6,FALSE)),(IF($X$1=7,(VLOOKUP(B283,'X7'!$B:$AO,6,FALSE)),(IF($X$1=8,(VLOOKUP(B283,'X8'!$B:$AO,6,FALSE)),(IF($X$1=9,(VLOOKUP(B283,'X9'!$B:$AO,6,FALSE)),(IF($X$1=10,(VLOOKUP(B283,'X10'!$B:$AO,6,FALSE)),(IF($X$1=11,(VLOOKUP(B283,'X11'!$B:$AO,6,FALSE)),(IF($X$1=12,(VLOOKUP(B283,'X12'!$B:$AO,6,FALSE)),(VLOOKUP(B283,'X13'!$B:$AO,6,FALSE))))))))))))))))))))))))))=$V$1," ",(IF($X$1=1,(VLOOKUP(B283,'X1'!$B:$AO,6,FALSE)),(IF($X$1=2,(VLOOKUP(B283,'X2'!$B:$AO,6,FALSE)),(IF($X$1=3,(VLOOKUP(B283,'X3'!$B:$AO,6,FALSE)),(IF($X$1=4,(VLOOKUP(B283,'X4'!$B:$AO,6,FALSE)),(IF($X$1=5,(VLOOKUP(B283,'X5'!$B:$AO,6,FALSE)),(IF($X$1=6,(VLOOKUP(B283,'X6'!$B:$AO,6,FALSE)),(IF($X$1=7,(VLOOKUP(B283,'X7'!$B:$AO,6,FALSE)),(IF($X$1=8,(VLOOKUP(B283,'X8'!$B:$AO,6,FALSE)),(IF($X$1=9,(VLOOKUP(B283,'X9'!$B:$AO,6,FALSE)),(IF($X$1=10,(VLOOKUP(B283,'X10'!$B:$AO,6,FALSE)),(IF($X$1=11,(VLOOKUP(B283,'X11'!$B:$AO,6,FALSE)),(IF($X$1=12,(VLOOKUP(B283,'X12'!$B:$AO,6,FALSE)),(VLOOKUP(B283,'X13'!$B:$AO,6,FALSE)))))))))))))))))))))))))))))</f>
        <v xml:space="preserve"> </v>
      </c>
      <c r="G283" s="182" t="str">
        <f ca="1">IF(ISERROR(IF($X$1=1,(VLOOKUP(B283,'X1'!$B:$AZ,44,FALSE)),IF($X$1=2,(VLOOKUP(B283,'X2'!$B:$AZ,44,FALSE)),IF($X$1=3,(VLOOKUP(B283,'X3'!$B:$AZ,44,FALSE)),IF($X$1=4,(VLOOKUP(B283,'X4'!$B:$AZ,44,FALSE)),IF($X$1=5,(VLOOKUP(B283,'X5'!$B:$AZ,44,FALSE)),IF($X$1=6,(VLOOKUP(B283,'X6'!$B:$AZ,44,FALSE)),IF($X$1=7,(VLOOKUP(B283,'X7'!$B:$AZ,44,FALSE)),IF($X$1=8,(VLOOKUP(B283,'X8'!$B:$AZ,44,FALSE)),IF($X$1=9,(VLOOKUP(B283,'X9'!$B:$AZ,44,FALSE)),IF($X$1=10,(VLOOKUP(B283,'X10'!$B:$AZ,44,FALSE)),IF($X$1=11,(VLOOKUP(B283,'X11'!$B:$AZ,44,FALSE)),IF($X$1=12,(VLOOKUP(B283,'X12'!$B:$AZ,44,FALSE)),IF($X$1=13,(VLOOKUP(B283,'X13'!$B:$AZ,44,FALSE)),"B"))))))))))))))=TRUE," ",(IF($X$1=1,(VLOOKUP(B283,'X1'!$B:$AZ,44,FALSE)),IF($X$1=2,(VLOOKUP(B283,'X2'!$B:$AZ,44,FALSE)),IF($X$1=3,(VLOOKUP(B283,'X3'!$B:$AZ,44,FALSE)),IF($X$1=4,(VLOOKUP(B283,'X4'!$B:$AZ,44,FALSE)),IF($X$1=5,(VLOOKUP(B283,'X5'!$B:$AZ,44,FALSE)),IF($X$1=6,(VLOOKUP(B283,'X6'!$B:$AZ,44,FALSE)),IF($X$1=7,(VLOOKUP(B283,'X7'!$B:$AZ,44,FALSE)),IF($X$1=8,(VLOOKUP(B283,'X8'!$B:$AZ,44,FALSE)),IF($X$1=9,(VLOOKUP(B283,'X9'!$B:$AZ,44,FALSE)),IF($X$1=10,(VLOOKUP(B283,'X10'!$B:$AZ,44,FALSE)),IF($X$1=11,(VLOOKUP(B283,'X11'!$B:$AZ,44,FALSE)),IF($X$1=12,(VLOOKUP(B283,'X12'!$B:$AZ,44,FALSE)),IF($X$1=13,(VLOOKUP(B283,'X13'!$B:$AZ,44,FALSE)),"B")))))))))))))))</f>
        <v xml:space="preserve"> </v>
      </c>
      <c r="H283" s="182" t="str">
        <f ca="1">IF(ISERROR(IF($X$1=1,(VLOOKUP(B283,'X1'!$B:$AZ,8,FALSE)),IF($X$1=2,(VLOOKUP(B283,'X2'!$B:$AZ,8,FALSE)),IF($X$1=3,(VLOOKUP(B283,'X3'!$B:$AZ,8,FALSE)),IF($X$1=4,(VLOOKUP(B283,'X4'!$B:$AZ,8,FALSE)),IF($X$1=5,(VLOOKUP(B283,'X5'!$B:$AZ,8,FALSE)),IF($X$1=6,(VLOOKUP(B283,'X6'!$B:$AZ,8,FALSE)),IF($X$1=7,(VLOOKUP(B283,'X7'!$B:$AZ,8,FALSE)),IF($X$1=8,(VLOOKUP(B283,'X8'!$B:$AZ,8,FALSE)),IF($X$1=9,(VLOOKUP(B283,'X9'!$B:$AZ,8,FALSE)),IF($X$1=10,(VLOOKUP(B283,'X10'!$B:$AZ,8,FALSE)),IF($X$1=11,(VLOOKUP(B283,'X11'!$B:$AZ,8,FALSE)),IF($X$1=12,(VLOOKUP(B283,'X12'!$B:$AZ,8,FALSE)),IF($X$1=13,(VLOOKUP(B283,'X13'!$B:$AZ,8,FALSE)),"B"))))))))))))))=TRUE," ",(IF($X$1=1,(VLOOKUP(B283,'X1'!$B:$AZ,8,FALSE)),IF($X$1=2,(VLOOKUP(B283,'X2'!$B:$AZ,8,FALSE)),IF($X$1=3,(VLOOKUP(B283,'X3'!$B:$AZ,8,FALSE)),IF($X$1=4,(VLOOKUP(B283,'X4'!$B:$AZ,8,FALSE)),IF($X$1=5,(VLOOKUP(B283,'X5'!$B:$AZ,8,FALSE)),IF($X$1=6,(VLOOKUP(B283,'X6'!$B:$AZ,8,FALSE)),IF($X$1=7,(VLOOKUP(B283,'X7'!$B:$AZ,8,FALSE)),IF($X$1=8,(VLOOKUP(B283,'X8'!$B:$AZ,8,FALSE)),IF($X$1=9,(VLOOKUP(B283,'X9'!$B:$AZ,8,FALSE)),IF($X$1=10,(VLOOKUP(B283,'X10'!$B:$AZ,8,FALSE)),IF($X$1=11,(VLOOKUP(B283,'X11'!$B:$AZ,8,FALSE)),IF($X$1=12,(VLOOKUP(B283,'X12'!$B:$AZ,8,FALSE)),IF($X$1=13,(VLOOKUP(B283,'X13'!$B:$AZ,8,FALSE)),"B")))))))))))))))</f>
        <v xml:space="preserve"> </v>
      </c>
      <c r="I283" s="183" t="str">
        <f ca="1">IF(ISERROR(IF($X$1=1,(VLOOKUP(B283,'X1'!$B:$AZ,2,FALSE)),IF($X$1=2,(VLOOKUP(B283,'X2'!$B:$AZ,2,FALSE)),IF($X$1=3,(VLOOKUP(B283,'X3'!$B:$AZ,2,FALSE)),IF($X$1=4,(VLOOKUP(B283,'X4'!$B:$AZ,2,FALSE)),IF($X$1=5,(VLOOKUP(B283,'X5'!$B:$AZ,2,FALSE)),IF($X$1=6,(VLOOKUP(B283,'X6'!$B:$AZ,2,FALSE)),IF($X$1=7,(VLOOKUP(B283,'X7'!$B:$AZ,2,FALSE)),IF($X$1=8,(VLOOKUP(B283,'X8'!$B:$AZ,2,FALSE)),IF($X$1=9,(VLOOKUP(B283,'X9'!$B:$AZ,2,FALSE)),IF($X$1=10,(VLOOKUP(B283,'X10'!$B:$AZ,2,FALSE)),IF($X$1=11,(VLOOKUP(B283,'X11'!$B:$AZ,2,FALSE)),IF($X$1=12,(VLOOKUP(B283,'X12'!$B:$AZ,2,FALSE)),IF($X$1=13,(VLOOKUP(B283,'X13'!$B:$AZ,2,FALSE)),"B"))))))))))))))=TRUE," ",(IF($X$1=1,(VLOOKUP(B283,'X1'!$B:$AZ,2,FALSE)),IF($X$1=2,(VLOOKUP(B283,'X2'!$B:$AZ,2,FALSE)),IF($X$1=3,(VLOOKUP(B283,'X3'!$B:$AZ,2,FALSE)),IF($X$1=4,(VLOOKUP(B283,'X4'!$B:$AZ,2,FALSE)),IF($X$1=5,(VLOOKUP(B283,'X5'!$B:$AZ,2,FALSE)),IF($X$1=6,(VLOOKUP(B283,'X6'!$B:$AZ,2,FALSE)),IF($X$1=7,(VLOOKUP(B283,'X7'!$B:$AZ,2,FALSE)),IF($X$1=8,(VLOOKUP(B283,'X8'!$B:$AZ,2,FALSE)),IF($X$1=9,(VLOOKUP(B283,'X9'!$B:$AZ,2,FALSE)),IF($X$1=10,(VLOOKUP(B283,'X10'!$B:$AZ,2,FALSE)),IF($X$1=11,(VLOOKUP(B283,'X11'!$B:$AZ,2,FALSE)),IF($X$1=12,(VLOOKUP(B283,'X12'!$B:$AZ,2,FALSE)),IF($X$1=13,(VLOOKUP(B283,'X13'!$B:$AZ,2,FALSE)),"B")))))))))))))))</f>
        <v xml:space="preserve"> </v>
      </c>
      <c r="J283" s="183" t="str">
        <f ca="1">IF(ISERROR(IF($X$1=1,(VLOOKUP(B283,'X1'!$B:$AZ,3,FALSE)),IF($X$1=2,(VLOOKUP(B283,'X2'!$B:$AZ,3,FALSE)),IF($X$1=3,(VLOOKUP(B283,'X3'!$B:$AZ,3,FALSE)),IF($X$1=4,(VLOOKUP(B283,'X4'!$B:$AZ,3,FALSE)),IF($X$1=5,(VLOOKUP(B283,'X5'!$B:$AZ,3,FALSE)),IF($X$1=6,(VLOOKUP(B283,'X6'!$B:$AZ,3,FALSE)),IF($X$1=7,(VLOOKUP(B283,'X7'!$B:$AZ,3,FALSE)),IF($X$1=8,(VLOOKUP(B283,'X8'!$B:$AZ,3,FALSE)),IF($X$1=9,(VLOOKUP(B283,'X9'!$B:$AZ,3,FALSE)),IF($X$1=10,(VLOOKUP(B283,'X10'!$B:$AZ,3,FALSE)),IF($X$1=11,(VLOOKUP(B283,'X11'!$B:$AZ,3,FALSE)),IF($X$1=12,(VLOOKUP(B283,'X12'!$B:$AZ,3,FALSE)),IF($X$1=13,(VLOOKUP(B283,'X13'!$B:$AZ,3,FALSE)),"B"))))))))))))))=TRUE," ",(IF($X$1=1,(VLOOKUP(B283,'X1'!$B:$AZ,3,FALSE)),IF($X$1=2,(VLOOKUP(B283,'X2'!$B:$AZ,3,FALSE)),IF($X$1=3,(VLOOKUP(B283,'X3'!$B:$AZ,3,FALSE)),IF($X$1=4,(VLOOKUP(B283,'X4'!$B:$AZ,3,FALSE)),IF($X$1=5,(VLOOKUP(B283,'X5'!$B:$AZ,3,FALSE)),IF($X$1=6,(VLOOKUP(B283,'X6'!$B:$AZ,3,FALSE)),IF($X$1=7,(VLOOKUP(B283,'X7'!$B:$AZ,3,FALSE)),IF($X$1=8,(VLOOKUP(B283,'X8'!$B:$AZ,3,FALSE)),IF($X$1=9,(VLOOKUP(B283,'X9'!$B:$AZ,3,FALSE)),IF($X$1=10,(VLOOKUP(B283,'X10'!$B:$AZ,3,FALSE)),IF($X$1=11,(VLOOKUP(B283,'X11'!$B:$AZ,3,FALSE)),IF($X$1=12,(VLOOKUP(B283,'X12'!$B:$AZ,3,FALSE)),IF($X$1=13,(VLOOKUP(B283,'X13'!$B:$AZ,3,FALSE)),"B")))))))))))))))</f>
        <v xml:space="preserve"> </v>
      </c>
      <c r="K283" s="183" t="str">
        <f ca="1">IF(ISERROR(IF($X$1=1,(VLOOKUP(B283,'X1'!$B:$AZ,5,FALSE)),IF($X$1=2,(VLOOKUP(B283,'X2'!$B:$AZ,5,FALSE)),IF($X$1=3,(VLOOKUP(B283,'X3'!$B:$AZ,5,FALSE)),IF($X$1=4,(VLOOKUP(B283,'X4'!$B:$AZ,5,FALSE)),IF($X$1=5,(VLOOKUP(B283,'X5'!$B:$AZ,5,FALSE)),IF($X$1=6,(VLOOKUP(B283,'X6'!$B:$AZ,5,FALSE)),IF($X$1=7,(VLOOKUP(B283,'X7'!$B:$AZ,5,FALSE)),IF($X$1=8,(VLOOKUP(B283,'X8'!$B:$AZ,5,FALSE)),IF($X$1=9,(VLOOKUP(B283,'X9'!$B:$AZ,5,FALSE)),IF($X$1=10,(VLOOKUP(B283,'X10'!$B:$AZ,5,FALSE)),IF($X$1=11,(VLOOKUP(B283,'X11'!$B:$AZ,5,FALSE)),IF($X$1=12,(VLOOKUP(B283,'X12'!$B:$AZ,5,FALSE)),IF($X$1=13,(VLOOKUP(B283,'X13'!$B:$AZ,5,FALSE)),"B"))))))))))))))=TRUE," ",(IF($X$1=1,(VLOOKUP(B283,'X1'!$B:$AZ,5,FALSE)),IF($X$1=2,(VLOOKUP(B283,'X2'!$B:$AZ,5,FALSE)),IF($X$1=3,(VLOOKUP(B283,'X3'!$B:$AZ,5,FALSE)),IF($X$1=4,(VLOOKUP(B283,'X4'!$B:$AZ,5,FALSE)),IF($X$1=5,(VLOOKUP(B283,'X5'!$B:$AZ,5,FALSE)),IF($X$1=6,(VLOOKUP(B283,'X6'!$B:$AZ,5,FALSE)),IF($X$1=7,(VLOOKUP(B283,'X7'!$B:$AZ,5,FALSE)),IF($X$1=8,(VLOOKUP(B283,'X8'!$B:$AZ,5,FALSE)),IF($X$1=9,(VLOOKUP(B283,'X9'!$B:$AZ,5,FALSE)),IF($X$1=10,(VLOOKUP(B283,'X10'!$B:$AZ,5,FALSE)),IF($X$1=11,(VLOOKUP(B283,'X11'!$B:$AZ,5,FALSE)),IF($X$1=12,(VLOOKUP(B283,'X12'!$B:$AZ,5,FALSE)),IF($X$1=13,(VLOOKUP(B283,'X13'!$B:$AZ,5,FALSE)),"B")))))))))))))))</f>
        <v xml:space="preserve"> </v>
      </c>
      <c r="L283" s="184" t="str">
        <f ca="1">IF(ISERROR(IF($X$1=1,(VLOOKUP(B283,'X1'!$B:$AZ,9,FALSE)),IF($X$1=2,(VLOOKUP(B283,'X2'!$B:$AZ,9,FALSE)),IF($X$1=3,(VLOOKUP(B283,'X3'!$B:$AZ,9,FALSE)),IF($X$1=4,(VLOOKUP(B283,'X4'!$B:$AZ,9,FALSE)),IF($X$1=5,(VLOOKUP(B283,'X5'!$B:$AZ,9,FALSE)),IF($X$1=6,(VLOOKUP(B283,'X6'!$B:$AZ,9,FALSE)),IF($X$1=7,(VLOOKUP(B283,'X7'!$B:$AZ,9,FALSE)),IF($X$1=8,(VLOOKUP(B283,'X8'!$B:$AZ,9,FALSE)),IF($X$1=9,(VLOOKUP(B283,'X9'!$B:$AZ,9,FALSE)),IF($X$1=10,(VLOOKUP(B283,'X10'!$B:$AZ,9,FALSE)),IF($X$1=11,(VLOOKUP(B283,'X11'!$B:$AZ,9,FALSE)),IF($X$1=12,(VLOOKUP(B283,'X12'!$B:$AZ,9,FALSE)),IF($X$1=13,(VLOOKUP(B283,'X13'!$B:$AZ,9,FALSE)),"B"))))))))))))))=TRUE," ",(IF($X$1=1,(VLOOKUP(B283,'X1'!$B:$AZ,9,FALSE)),IF($X$1=2,(VLOOKUP(B283,'X2'!$B:$AZ,9,FALSE)),IF($X$1=3,(VLOOKUP(B283,'X3'!$B:$AZ,9,FALSE)),IF($X$1=4,(VLOOKUP(B283,'X4'!$B:$AZ,9,FALSE)),IF($X$1=5,(VLOOKUP(B283,'X5'!$B:$AZ,9,FALSE)),IF($X$1=6,(VLOOKUP(B283,'X6'!$B:$AZ,9,FALSE)),IF($X$1=7,(VLOOKUP(B283,'X7'!$B:$AZ,9,FALSE)),IF($X$1=8,(VLOOKUP(B283,'X8'!$B:$AZ,9,FALSE)),IF($X$1=9,(VLOOKUP(B283,'X9'!$B:$AZ,9,FALSE)),IF($X$1=10,(VLOOKUP(B283,'X10'!$B:$AZ,9,FALSE)),IF($X$1=11,(VLOOKUP(B283,'X11'!$B:$AZ,9,FALSE)),IF($X$1=12,(VLOOKUP(B283,'X12'!$B:$AZ,9,FALSE)),IF($X$1=13,(VLOOKUP(B283,'X13'!$B:$AZ,9,FALSE)),"B")))))))))))))))</f>
        <v xml:space="preserve"> </v>
      </c>
      <c r="M283" s="184" t="str">
        <f ca="1">IF(ISERROR(IF($X$1=1,(VLOOKUP(B283,'X1'!$B:$AZ,10,FALSE)),IF($X$1=2,(VLOOKUP(B283,'X2'!$B:$AZ,10,FALSE)),IF($X$1=3,(VLOOKUP(B283,'X3'!$B:$AZ,10,FALSE)),IF($X$1=4,(VLOOKUP(B283,'X4'!$B:$AZ,10,FALSE)),IF($X$1=5,(VLOOKUP(B283,'X5'!$B:$AZ,10,FALSE)),IF($X$1=6,(VLOOKUP(B283,'X6'!$B:$AZ,10,FALSE)),IF($X$1=7,(VLOOKUP(B283,'X7'!$B:$AZ,10,FALSE)),IF($X$1=8,(VLOOKUP(B283,'X8'!$B:$AZ,10,FALSE)),IF($X$1=9,(VLOOKUP(B283,'X9'!$B:$AZ,10,FALSE)),IF($X$1=10,(VLOOKUP(B283,'X10'!$B:$AZ,10,FALSE)),IF($X$1=11,(VLOOKUP(B283,'X11'!$B:$AZ,10,FALSE)),IF($X$1=12,(VLOOKUP(B283,'X12'!$B:$AZ,10,FALSE)),IF($X$1=13,(VLOOKUP(B283,'X13'!$B:$AZ,10,FALSE)),"B"))))))))))))))=TRUE," ",(IF($X$1=1,(VLOOKUP(B283,'X1'!$B:$AZ,10,FALSE)),IF($X$1=2,(VLOOKUP(B283,'X2'!$B:$AZ,10,FALSE)),IF($X$1=3,(VLOOKUP(B283,'X3'!$B:$AZ,10,FALSE)),IF($X$1=4,(VLOOKUP(B283,'X4'!$B:$AZ,10,FALSE)),IF($X$1=5,(VLOOKUP(B283,'X5'!$B:$AZ,10,FALSE)),IF($X$1=6,(VLOOKUP(B283,'X6'!$B:$AZ,10,FALSE)),IF($X$1=7,(VLOOKUP(B283,'X7'!$B:$AZ,10,FALSE)),IF($X$1=8,(VLOOKUP(B283,'X8'!$B:$AZ,10,FALSE)),IF($X$1=9,(VLOOKUP(B283,'X9'!$B:$AZ,10,FALSE)),IF($X$1=10,(VLOOKUP(B283,'X10'!$B:$AZ,10,FALSE)),IF($X$1=11,(VLOOKUP(B283,'X11'!$B:$AZ,10,FALSE)),IF($X$1=12,(VLOOKUP(B283,'X12'!$B:$AZ,10,FALSE)),IF($X$1=13,(VLOOKUP(B283,'X13'!$B:$AZ,10,FALSE)),"B")))))))))))))))</f>
        <v xml:space="preserve"> </v>
      </c>
      <c r="N283" s="185" t="str">
        <f ca="1">IF(ISERROR(IF($X$1=1,(VLOOKUP(B283,'X1'!$B:$AZ,45,FALSE)),IF($X$1=2,(VLOOKUP(B283,'X2'!$B:$AZ,45,FALSE)),IF($X$1=3,(VLOOKUP(B283,'X3'!$B:$AZ,45,FALSE)),IF($X$1=4,(VLOOKUP(B283,'X4'!$B:$AZ,45,FALSE)),IF($X$1=5,(VLOOKUP(B283,'X5'!$B:$AZ,45,FALSE)),IF($X$1=6,(VLOOKUP(B283,'X6'!$B:$AZ,45,FALSE)),IF($X$1=7,(VLOOKUP(B283,'X7'!$B:$AZ,45,FALSE)),IF($X$1=8,(VLOOKUP(B283,'X8'!$B:$AZ,45,FALSE)),IF($X$1=9,(VLOOKUP(B283,'X9'!$B:$AZ,45,FALSE)),IF($X$1=10,(VLOOKUP(B283,'X10'!$B:$AZ,45,FALSE)),IF($X$1=11,(VLOOKUP(B283,'X11'!$B:$AZ,45,FALSE)),IF($X$1=12,(VLOOKUP(B283,'X12'!$B:$AZ,45,FALSE)),IF($X$1=13,(VLOOKUP(B283,'X13'!$B:$AZ,45,FALSE)),"B"))))))))))))))=TRUE," ",(IF($X$1=1,(VLOOKUP(B283,'X1'!$B:$AZ,45,FALSE)),IF($X$1=2,(VLOOKUP(B283,'X2'!$B:$AZ,45,FALSE)),IF($X$1=3,(VLOOKUP(B283,'X3'!$B:$AZ,45,FALSE)),IF($X$1=4,(VLOOKUP(B283,'X4'!$B:$AZ,45,FALSE)),IF($X$1=5,(VLOOKUP(B283,'X5'!$B:$AZ,45,FALSE)),IF($X$1=6,(VLOOKUP(B283,'X6'!$B:$AZ,45,FALSE)),IF($X$1=7,(VLOOKUP(B283,'X7'!$B:$AZ,45,FALSE)),IF($X$1=8,(VLOOKUP(B283,'X8'!$B:$AZ,45,FALSE)),IF($X$1=9,(VLOOKUP(B283,'X9'!$B:$AZ,45,FALSE)),IF($X$1=10,(VLOOKUP(B283,'X10'!$B:$AZ,45,FALSE)),IF($X$1=11,(VLOOKUP(B283,'X11'!$B:$AZ,45,FALSE)),IF($X$1=12,(VLOOKUP(B283,'X12'!$B:$AZ,45,FALSE)),IF($X$1=13,(VLOOKUP(B283,'X13'!$B:$AZ,45,FALSE)),"B")))))))))))))))</f>
        <v xml:space="preserve"> </v>
      </c>
      <c r="O283" s="184" t="str">
        <f ca="1">IF(ISERROR(IF($X$1=1,(VLOOKUP(B283,'X1'!$B:$AZ,11,FALSE)),IF($X$1=2,(VLOOKUP(B283,'X2'!$B:$AZ,11,FALSE)),IF($X$1=3,(VLOOKUP(B283,'X3'!$B:$AZ,11,FALSE)),IF($X$1=4,(VLOOKUP(B283,'X4'!$B:$AZ,11,FALSE)),IF($X$1=5,(VLOOKUP(B283,'X5'!$B:$AZ,11,FALSE)),IF($X$1=6,(VLOOKUP(B283,'X6'!$B:$AZ,11,FALSE)),IF($X$1=7,(VLOOKUP(B283,'X7'!$B:$AZ,11,FALSE)),IF($X$1=8,(VLOOKUP(B283,'X8'!$B:$AZ,11,FALSE)),IF($X$1=9,(VLOOKUP(B283,'X9'!$B:$AZ,11,FALSE)),IF($X$1=10,(VLOOKUP(B283,'X10'!$B:$AZ,11,FALSE)),IF($X$1=11,(VLOOKUP(B283,'X11'!$B:$AZ,11,FALSE)),IF($X$1=12,(VLOOKUP(B283,'X12'!$B:$AZ,11,FALSE)),IF($X$1=13,(VLOOKUP(B283,'X13'!$B:$AZ,11,FALSE)),"B"))))))))))))))=TRUE," ",(IF($X$1=1,(VLOOKUP(B283,'X1'!$B:$AZ,11,FALSE)),IF($X$1=2,(VLOOKUP(B283,'X2'!$B:$AZ,11,FALSE)),IF($X$1=3,(VLOOKUP(B283,'X3'!$B:$AZ,11,FALSE)),IF($X$1=4,(VLOOKUP(B283,'X4'!$B:$AZ,11,FALSE)),IF($X$1=5,(VLOOKUP(B283,'X5'!$B:$AZ,11,FALSE)),IF($X$1=6,(VLOOKUP(B283,'X6'!$B:$AZ,11,FALSE)),IF($X$1=7,(VLOOKUP(B283,'X7'!$B:$AZ,11,FALSE)),IF($X$1=8,(VLOOKUP(B283,'X8'!$B:$AZ,11,FALSE)),IF($X$1=9,(VLOOKUP(B283,'X9'!$B:$AZ,11,FALSE)),IF($X$1=10,(VLOOKUP(B283,'X10'!$B:$AZ,11,FALSE)),IF($X$1=11,(VLOOKUP(B283,'X11'!$B:$AZ,11,FALSE)),IF($X$1=12,(VLOOKUP(B283,'X12'!$B:$AZ,11,FALSE)),IF($X$1=13,(VLOOKUP(B283,'X13'!$B:$AZ,11,FALSE)),"B")))))))))))))))</f>
        <v xml:space="preserve"> </v>
      </c>
      <c r="P283" s="184" t="str">
        <f ca="1">IF(ISERROR(IF($X$1=1,(VLOOKUP(B283,'X1'!$B:$AZ,12,FALSE)),IF($X$1=2,(VLOOKUP(B283,'X2'!$B:$AZ,12,FALSE)),IF($X$1=3,(VLOOKUP(B283,'X3'!$B:$AZ,12,FALSE)),IF($X$1=4,(VLOOKUP(B283,'X4'!$B:$AZ,12,FALSE)),IF($X$1=5,(VLOOKUP(B283,'X5'!$B:$AZ,12,FALSE)),IF($X$1=6,(VLOOKUP(B283,'X6'!$B:$AZ,12,FALSE)),IF($X$1=7,(VLOOKUP(B283,'X7'!$B:$AZ,12,FALSE)),IF($X$1=8,(VLOOKUP(B283,'X8'!$B:$AZ,12,FALSE)),IF($X$1=9,(VLOOKUP(B283,'X9'!$B:$AZ,12,FALSE)),IF($X$1=10,(VLOOKUP(B283,'X10'!$B:$AZ,12,FALSE)),IF($X$1=11,(VLOOKUP(B283,'X11'!$B:$AZ,12,FALSE)),IF($X$1=12,(VLOOKUP(B283,'X12'!$B:$AZ,12,FALSE)),IF($X$1=13,(VLOOKUP(B283,'X13'!$B:$AZ,12,FALSE)),"B"))))))))))))))=TRUE," ",(IF($X$1=1,(VLOOKUP(B283,'X1'!$B:$AZ,12,FALSE)),IF($X$1=2,(VLOOKUP(B283,'X2'!$B:$AZ,12,FALSE)),IF($X$1=3,(VLOOKUP(B283,'X3'!$B:$AZ,12,FALSE)),IF($X$1=4,(VLOOKUP(B283,'X4'!$B:$AZ,12,FALSE)),IF($X$1=5,(VLOOKUP(B283,'X5'!$B:$AZ,12,FALSE)),IF($X$1=6,(VLOOKUP(B283,'X6'!$B:$AZ,12,FALSE)),IF($X$1=7,(VLOOKUP(B283,'X7'!$B:$AZ,12,FALSE)),IF($X$1=8,(VLOOKUP(B283,'X8'!$B:$AZ,12,FALSE)),IF($X$1=9,(VLOOKUP(B283,'X9'!$B:$AZ,12,FALSE)),IF($X$1=10,(VLOOKUP(B283,'X10'!$B:$AZ,12,FALSE)),IF($X$1=11,(VLOOKUP(B283,'X11'!$B:$AZ,12,FALSE)),IF($X$1=12,(VLOOKUP(B283,'X12'!$B:$AZ,12,FALSE)),IF($X$1=13,(VLOOKUP(B283,'X13'!$B:$AZ,12,FALSE)),"B")))))))))))))))</f>
        <v xml:space="preserve"> </v>
      </c>
      <c r="Q283" s="185" t="str">
        <f ca="1">IF(ISERROR(IF($X$1=1,(VLOOKUP(B283,'X1'!$B:$AZ,46,FALSE)),IF($X$1=2,(VLOOKUP(B283,'X2'!$B:$AZ,46,FALSE)),IF($X$1=3,(VLOOKUP(B283,'X3'!$B:$AZ,46,FALSE)),IF($X$1=4,(VLOOKUP(B283,'X4'!$B:$AZ,46,FALSE)),IF($X$1=5,(VLOOKUP(B283,'X5'!$B:$AZ,46,FALSE)),IF($X$1=6,(VLOOKUP(B283,'X6'!$B:$AZ,46,FALSE)),IF($X$1=7,(VLOOKUP(B283,'X7'!$B:$AZ,46,FALSE)),IF($X$1=8,(VLOOKUP(B283,'X8'!$B:$AZ,46,FALSE)),IF($X$1=9,(VLOOKUP(B283,'X9'!$B:$AZ,46,FALSE)),IF($X$1=10,(VLOOKUP(B283,'X10'!$B:$AZ,46,FALSE)),IF($X$1=11,(VLOOKUP(B283,'X11'!$B:$AZ,46,FALSE)),IF($X$1=12,(VLOOKUP(B283,'X12'!$B:$AZ,46,FALSE)),IF($X$1=13,(VLOOKUP(B283,'X13'!$B:$AZ,46,FALSE)),"B"))))))))))))))=TRUE," ",(IF($X$1=1,(VLOOKUP(B283,'X1'!$B:$AZ,46,FALSE)),IF($X$1=2,(VLOOKUP(B283,'X2'!$B:$AZ,46,FALSE)),IF($X$1=3,(VLOOKUP(B283,'X3'!$B:$AZ,46,FALSE)),IF($X$1=4,(VLOOKUP(B283,'X4'!$B:$AZ,46,FALSE)),IF($X$1=5,(VLOOKUP(B283,'X5'!$B:$AZ,46,FALSE)),IF($X$1=6,(VLOOKUP(B283,'X6'!$B:$AZ,46,FALSE)),IF($X$1=7,(VLOOKUP(B283,'X7'!$B:$AZ,46,FALSE)),IF($X$1=8,(VLOOKUP(B283,'X8'!$B:$AZ,46,FALSE)),IF($X$1=9,(VLOOKUP(B283,'X9'!$B:$AZ,46,FALSE)),IF($X$1=10,(VLOOKUP(B283,'X10'!$B:$AZ,46,FALSE)),IF($X$1=11,(VLOOKUP(B283,'X11'!$B:$AZ,46,FALSE)),IF($X$1=12,(VLOOKUP(B283,'X12'!$B:$AZ,46,FALSE)),IF($X$1=13,(VLOOKUP(B283,'X13'!$B:$AZ,46,FALSE)),"B")))))))))))))))</f>
        <v xml:space="preserve"> </v>
      </c>
      <c r="R283" s="185" t="str">
        <f ca="1">IF(ISERROR(IF($X$1=1,(VLOOKUP(B283,'X1'!$B:$AZ,15,FALSE)),IF($X$1=2,(VLOOKUP(B283,'X2'!$B:$AZ,15,FALSE)),IF($X$1=3,(VLOOKUP(B283,'X3'!$B:$AZ,15,FALSE)),IF($X$1=4,(VLOOKUP(B283,'X4'!$B:$AZ,15,FALSE)),IF($X$1=5,(VLOOKUP(B283,'X5'!$B:$AZ,15,FALSE)),IF($X$1=6,(VLOOKUP(B283,'X6'!$B:$AZ,15,FALSE)),IF($X$1=7,(VLOOKUP(B283,'X7'!$B:$AZ,15,FALSE)),IF($X$1=8,(VLOOKUP(B283,'X8'!$B:$AZ,15,FALSE)),IF($X$1=9,(VLOOKUP(B283,'X9'!$B:$AZ,15,FALSE)),IF($X$1=10,(VLOOKUP(B283,'X10'!$B:$AZ,15,FALSE)),IF($X$1=11,(VLOOKUP(B283,'X11'!$B:$AZ,15,FALSE)),IF($X$1=12,(VLOOKUP(B283,'X12'!$B:$AZ,15,FALSE)),IF($X$1=13,(VLOOKUP(B283,'X13'!$B:$AZ,15,FALSE)),"B"))))))))))))))=TRUE," ",(IF($X$1=1,(VLOOKUP(B283,'X1'!$B:$AZ,15,FALSE)),IF($X$1=2,(VLOOKUP(B283,'X2'!$B:$AZ,15,FALSE)),IF($X$1=3,(VLOOKUP(B283,'X3'!$B:$AZ,15,FALSE)),IF($X$1=4,(VLOOKUP(B283,'X4'!$B:$AZ,15,FALSE)),IF($X$1=5,(VLOOKUP(B283,'X5'!$B:$AZ,15,FALSE)),IF($X$1=6,(VLOOKUP(B283,'X6'!$B:$AZ,15,FALSE)),IF($X$1=7,(VLOOKUP(B283,'X7'!$B:$AZ,15,FALSE)),IF($X$1=8,(VLOOKUP(B283,'X8'!$B:$AZ,15,FALSE)),IF($X$1=9,(VLOOKUP(B283,'X9'!$B:$AZ,15,FALSE)),IF($X$1=10,(VLOOKUP(B283,'X10'!$B:$AZ,15,FALSE)),IF($X$1=11,(VLOOKUP(B283,'X11'!$B:$AZ,15,FALSE)),IF($X$1=12,(VLOOKUP(B283,'X12'!$B:$AZ,15,FALSE)),IF($X$1=13,(VLOOKUP(B283,'X13'!$B:$AZ,15,FALSE)),"B")))))))))))))))</f>
        <v xml:space="preserve"> </v>
      </c>
      <c r="S283" s="185" t="str">
        <f ca="1">IF(ISERROR(IF((IF($X$1=1,(VLOOKUP(B283,'X1'!$B:$AZ,14,FALSE)),(IF($X$1=2,(VLOOKUP(B283,'X2'!$B:$AZ,14,FALSE)),(IF($X$1=3,(VLOOKUP(B283,'X3'!$B:$AZ,14,FALSE)),(IF($X$1=4,(VLOOKUP(B283,'X4'!$B:$AZ,14,FALSE)),(IF($X$1=5,(VLOOKUP(B283,'X5'!$B:$AZ,14,FALSE)),(IF($X$1=6,(VLOOKUP(B283,'X6'!$B:$AZ,14,FALSE)),(IF($X$1=7,(VLOOKUP(B283,'X7'!$B:$AZ,14,FALSE)),(IF($X$1=8,(VLOOKUP(B283,'X8'!$B:$AZ,14,FALSE)),(IF($X$1=9,(VLOOKUP(B283,'X9'!$B:$AZ,14,FALSE)),(IF($X$1=10,(VLOOKUP(B283,'X10'!$B:$AZ,14,FALSE)),(IF($X$1=11,(VLOOKUP(B283,'X11'!$B:$AZ,14,FALSE)),(IF($X$1=12,(VLOOKUP(B283,'X12'!$B:$AZ,14,FALSE)),(VLOOKUP(B283,'X13'!$B:$AZ,14,FALSE))))))))))))))))))))))))))=$V$1," ",(IF($X$1=1,(VLOOKUP(B283,'X1'!$B:$AZ,14,FALSE)),(IF($X$1=2,(VLOOKUP(B283,'X2'!$B:$AZ,14,FALSE)),(IF($X$1=3,(VLOOKUP(B283,'X3'!$B:$AZ,14,FALSE)),(IF($X$1=4,(VLOOKUP(B283,'X4'!$B:$AZ,14,FALSE)),(IF($X$1=5,(VLOOKUP(B283,'X5'!$B:$AZ,14,FALSE)),(IF($X$1=6,(VLOOKUP(B283,'X6'!$B:$AZ,14,FALSE)),(IF($X$1=7,(VLOOKUP(B283,'X7'!$B:$AZ,14,FALSE)),(IF($X$1=8,(VLOOKUP(B283,'X8'!$B:$AZ,14,FALSE)),(IF($X$1=9,(VLOOKUP(B283,'X9'!$B:$AZ,14,FALSE)),(IF($X$1=10,(VLOOKUP(B283,'X10'!$B:$AZ,14,FALSE)),(IF($X$1=11,(VLOOKUP(B283,'X11'!$B:$AZ,14,FALSE)),(IF($X$1=12,(VLOOKUP(B283,'X12'!$B:$AZ,14,FALSE)),(VLOOKUP(B283,'X13'!$B:$AZ,14,FALSE))))))))))))))))))))))))))))=TRUE," ",(IF((IF($X$1=1,(VLOOKUP(B283,'X1'!$B:$AZ,14,FALSE)),(IF($X$1=2,(VLOOKUP(B283,'X2'!$B:$AZ,14,FALSE)),(IF($X$1=3,(VLOOKUP(B283,'X3'!$B:$AZ,14,FALSE)),(IF($X$1=4,(VLOOKUP(B283,'X4'!$B:$AZ,14,FALSE)),(IF($X$1=5,(VLOOKUP(B283,'X5'!$B:$AZ,14,FALSE)),(IF($X$1=6,(VLOOKUP(B283,'X6'!$B:$AZ,14,FALSE)),(IF($X$1=7,(VLOOKUP(B283,'X7'!$B:$AZ,14,FALSE)),(IF($X$1=8,(VLOOKUP(B283,'X8'!$B:$AZ,14,FALSE)),(IF($X$1=9,(VLOOKUP(B283,'X9'!$B:$AZ,14,FALSE)),(IF($X$1=10,(VLOOKUP(B283,'X10'!$B:$AZ,14,FALSE)),(IF($X$1=11,(VLOOKUP(B283,'X11'!$B:$AZ,14,FALSE)),(IF($X$1=12,(VLOOKUP(B283,'X12'!$B:$AZ,14,FALSE)),(VLOOKUP(B283,'X13'!$B:$AZ,14,FALSE))))))))))))))))))))))))))=$V$1," ",(IF($X$1=1,(VLOOKUP(B283,'X1'!$B:$AZ,14,FALSE)),(IF($X$1=2,(VLOOKUP(B283,'X2'!$B:$AZ,14,FALSE)),(IF($X$1=3,(VLOOKUP(B283,'X3'!$B:$AZ,14,FALSE)),(IF($X$1=4,(VLOOKUP(B283,'X4'!$B:$AZ,14,FALSE)),(IF($X$1=5,(VLOOKUP(B283,'X5'!$B:$AZ,14,FALSE)),(IF($X$1=6,(VLOOKUP(B283,'X6'!$B:$AZ,14,FALSE)),(IF($X$1=7,(VLOOKUP(B283,'X7'!$B:$AZ,14,FALSE)),(IF($X$1=8,(VLOOKUP(B283,'X8'!$B:$AZ,14,FALSE)),(IF($X$1=9,(VLOOKUP(B283,'X9'!$B:$AZ,14,FALSE)),(IF($X$1=10,(VLOOKUP(B283,'X10'!$B:$AZ,14,FALSE)),(IF($X$1=11,(VLOOKUP(B283,'X11'!$B:$AZ,14,FALSE)),(IF($X$1=12,(VLOOKUP(B283,'X12'!$B:$AZ,14,FALSE)),(VLOOKUP(B283,'X13'!$B:$AZ,14,FALSE)))))))))))))))))))))))))))))</f>
        <v xml:space="preserve"> </v>
      </c>
    </row>
    <row r="284" spans="1:19" ht="14.1" customHeight="1" x14ac:dyDescent="0.2">
      <c r="A284" s="156" t="s">
        <v>1058</v>
      </c>
      <c r="B284" s="122" t="str">
        <f>IF(ISERROR(IF($U$16=1,(VLOOKUP(A284,$AC$89:$AH$125,2,FALSE)),IF((IF($X$1=1,'X1'!B243,(IF($X$1=2,'X2'!B243,(IF($X$1=3,'X3'!B243,(IF($X$1=4,'X4'!B243,(IF($X$1=5,'X5'!B243,(IF($X$1=6,'X6'!B243,(IF($X$1=7,'X7'!B243,(IF($X$1=8,'X8'!B243,(IF($X$1=9,'X9'!B243,(IF($X$1=10,'X10'!B243,(IF($X$1=11,'X11'!B243,(IF($X$1=12,'X12'!B243,'X13'!B243))))))))))))))))))))))))="","",(IF($X$1=1,'X1'!B243,(IF($X$1=2,'X2'!B243,(IF($X$1=3,'X3'!B243,(IF($X$1=4,'X4'!B243,(IF($X$1=5,'X5'!B243,(IF($X$1=6,'X6'!B243,(IF($X$1=7,'X7'!B243,(IF($X$1=8,'X8'!B243,(IF($X$1=9,'X9'!B243,(IF($X$1=10,'X10'!B243,(IF($X$1=11,'X11'!B243,(IF($X$1=12,'X12'!B243,'X13'!B243)))))))))))))))))))))))))))=TRUE," ",(IF($U$16=1,(VLOOKUP(A284,$AC$89:$AH$125,2,FALSE)),IF((IF($X$1=1,'X1'!B243,(IF($X$1=2,'X2'!B243,(IF($X$1=3,'X3'!B243,(IF($X$1=4,'X4'!B243,(IF($X$1=5,'X5'!B243,(IF($X$1=6,'X6'!B243,(IF($X$1=7,'X7'!B243,(IF($X$1=8,'X8'!B243,(IF($X$1=9,'X9'!B243,(IF($X$1=10,'X10'!B243,(IF($X$1=11,'X11'!B243,(IF($X$1=12,'X12'!B243,'X13'!B243))))))))))))))))))))))))="","",(IF($X$1=1,'X1'!B243,(IF($X$1=2,'X2'!B243,(IF($X$1=3,'X3'!B243,(IF($X$1=4,'X4'!B243,(IF($X$1=5,'X5'!B243,(IF($X$1=6,'X6'!B243,(IF($X$1=7,'X7'!B243,(IF($X$1=8,'X8'!B243,(IF($X$1=9,'X9'!B243,(IF($X$1=10,'X10'!B243,(IF($X$1=11,'X11'!B243,(IF($X$1=12,'X12'!B243,'X13'!B243))))))))))))))))))))))))))))</f>
        <v/>
      </c>
      <c r="C284" s="181" t="str">
        <f ca="1">IF(ISERROR(IF($X$1=1,(VLOOKUP(B284,'X1'!$B:$AZ,47,FALSE)),IF($X$1=2,(VLOOKUP(B284,'X2'!$B:$AZ,47,FALSE)),IF($X$1=3,(VLOOKUP(B284,'X3'!$B:$AZ,47,FALSE)),IF($X$1=4,(VLOOKUP(B284,'X4'!$B:$AZ,47,FALSE)),IF($X$1=5,(VLOOKUP(B284,'X5'!$B:$AZ,47,FALSE)),IF($X$1=6,(VLOOKUP(B284,'X6'!$B:$AZ,47,FALSE)),IF($X$1=7,(VLOOKUP(B284,'X7'!$B:$AZ,47,FALSE)),IF($X$1=8,(VLOOKUP(B284,'X8'!$B:$AZ,47,FALSE)),IF($X$1=9,(VLOOKUP(B284,'X9'!$B:$AZ,47,FALSE)),IF($X$1=10,(VLOOKUP(B284,'X10'!$B:$AZ,47,FALSE)),IF($X$1=11,(VLOOKUP(B284,'X11'!$B:$AZ,47,FALSE)),IF($X$1=12,(VLOOKUP(B284,'X12'!$B:$AZ,47,FALSE)),IF($X$1=13,(VLOOKUP(B284,'X13'!$B:$AZ,47,FALSE)),"B"))))))))))))))=TRUE," ",(IF($X$1=1,(VLOOKUP(B284,'X1'!$B:$AZ,47,FALSE)),IF($X$1=2,(VLOOKUP(B284,'X2'!$B:$AZ,47,FALSE)),IF($X$1=3,(VLOOKUP(B284,'X3'!$B:$AZ,47,FALSE)),IF($X$1=4,(VLOOKUP(B284,'X4'!$B:$AZ,47,FALSE)),IF($X$1=5,(VLOOKUP(B284,'X5'!$B:$AZ,47,FALSE)),IF($X$1=6,(VLOOKUP(B284,'X6'!$B:$AZ,47,FALSE)),IF($X$1=7,(VLOOKUP(B284,'X7'!$B:$AZ,47,FALSE)),IF($X$1=8,(VLOOKUP(B284,'X8'!$B:$AZ,47,FALSE)),IF($X$1=9,(VLOOKUP(B284,'X9'!$B:$AZ,47,FALSE)),IF($X$1=10,(VLOOKUP(B284,'X10'!$B:$AZ,47,FALSE)),IF($X$1=11,(VLOOKUP(B284,'X11'!$B:$AZ,47,FALSE)),IF($X$1=12,(VLOOKUP(B284,'X12'!$B:$AZ,47,FALSE)),IF($X$1=13,(VLOOKUP(B284,'X13'!$B:$AZ,47,FALSE)),"B")))))))))))))))</f>
        <v xml:space="preserve"> </v>
      </c>
      <c r="D284" s="181" t="str">
        <f ca="1">IF(ISERROR(IF($X$1=1,(VLOOKUP(B284,'X1'!$B:$AP,41,FALSE)),IF($X$1=2,(VLOOKUP(B284,'X2'!$B:$AP,41,FALSE)),IF($X$1=3,(VLOOKUP(B284,'X3'!$B:$AP,41,FALSE)),IF($X$1=4,(VLOOKUP(B284,'X4'!$B:$AP,41,FALSE)),IF($X$1=5,(VLOOKUP(B284,'X5'!$B:$AP,41,FALSE)),IF($X$1=6,(VLOOKUP(B284,'X6'!$B:$AP,41,FALSE)),IF($X$1=7,(VLOOKUP(B284,'X7'!$B:$AP,41,FALSE)),IF($X$1=8,(VLOOKUP(B284,'X8'!$B:$AP,41,FALSE)),IF($X$1=9,(VLOOKUP(B284,'X9'!$B:$AP,41,FALSE)),IF($X$1=10,(VLOOKUP(B284,'X10'!$B:$AP,41,FALSE)),IF($X$1=11,(VLOOKUP(B284,'X11'!$B:$AP,41,FALSE)),IF($X$1=12,(VLOOKUP(B284,'X12'!$B:$AP,41,FALSE)),IF($X$1=13,(VLOOKUP(B284,'X13'!$B:$AP,41,FALSE)),"B"))))))))))))))=TRUE," ",(IF($X$1=1,(VLOOKUP(B284,'X1'!$B:$AP,41,FALSE)),IF($X$1=2,(VLOOKUP(B284,'X2'!$B:$AP,41,FALSE)),IF($X$1=3,(VLOOKUP(B284,'X3'!$B:$AP,41,FALSE)),IF($X$1=4,(VLOOKUP(B284,'X4'!$B:$AP,41,FALSE)),IF($X$1=5,(VLOOKUP(B284,'X5'!$B:$AP,41,FALSE)),IF($X$1=6,(VLOOKUP(B284,'X6'!$B:$AP,41,FALSE)),IF($X$1=7,(VLOOKUP(B284,'X7'!$B:$AP,41,FALSE)),IF($X$1=8,(VLOOKUP(B284,'X8'!$B:$AP,41,FALSE)),IF($X$1=9,(VLOOKUP(B284,'X9'!$B:$AP,41,FALSE)),IF($X$1=10,(VLOOKUP(B284,'X10'!$B:$AP,41,FALSE)),IF($X$1=11,(VLOOKUP(B284,'X11'!$B:$AP,41,FALSE)),IF($X$1=12,(VLOOKUP(B284,'X12'!$B:$AP,41,FALSE)),IF($X$1=13,(VLOOKUP(B284,'X13'!$B:$AP,41,FALSE)),"B")))))))))))))))</f>
        <v xml:space="preserve"> </v>
      </c>
      <c r="E284" s="182" t="str">
        <f ca="1">IF(ISERROR(IF($X$1=1,(VLOOKUP(B284,'X1'!$B:$AP,7,FALSE)),IF($X$1=2,(VLOOKUP(B284,'X2'!$B:$AP,7,FALSE)),IF($X$1=3,(VLOOKUP(B284,'X3'!$B:$AP,7,FALSE)),IF($X$1=4,(VLOOKUP(B284,'X4'!$B:$AP,7,FALSE)),IF($X$1=5,(VLOOKUP(B284,'X5'!$B:$AP,7,FALSE)),IF($X$1=6,(VLOOKUP(B284,'X6'!$B:$AP,7,FALSE)),IF($X$1=7,(VLOOKUP(B284,'X7'!$B:$AP,7,FALSE)),IF($X$1=8,(VLOOKUP(B284,'X8'!$B:$AP,7,FALSE)),IF($X$1=9,(VLOOKUP(B284,'X9'!$B:$AP,7,FALSE)),IF($X$1=10,(VLOOKUP(B284,'X10'!$B:$AP,7,FALSE)),IF($X$1=11,(VLOOKUP(B284,'X11'!$B:$AP,7,FALSE)),IF($X$1=12,(VLOOKUP(B284,'X12'!$B:$AP,7,FALSE)),IF($X$1=13,(VLOOKUP(B284,'X13'!$B:$AP,7,FALSE)),"B"))))))))))))))=TRUE," ",(IF($X$1=1,(VLOOKUP(B284,'X1'!$B:$AP,7,FALSE)),IF($X$1=2,(VLOOKUP(B284,'X2'!$B:$AP,7,FALSE)),IF($X$1=3,(VLOOKUP(B284,'X3'!$B:$AP,7,FALSE)),IF($X$1=4,(VLOOKUP(B284,'X4'!$B:$AP,7,FALSE)),IF($X$1=5,(VLOOKUP(B284,'X5'!$B:$AP,7,FALSE)),IF($X$1=6,(VLOOKUP(B284,'X6'!$B:$AP,7,FALSE)),IF($X$1=7,(VLOOKUP(B284,'X7'!$B:$AP,7,FALSE)),IF($X$1=8,(VLOOKUP(B284,'X8'!$B:$AP,7,FALSE)),IF($X$1=9,(VLOOKUP(B284,'X9'!$B:$AP,7,FALSE)),IF($X$1=10,(VLOOKUP(B284,'X10'!$B:$AP,7,FALSE)),IF($X$1=11,(VLOOKUP(B284,'X11'!$B:$AP,7,FALSE)),IF($X$1=12,(VLOOKUP(B284,'X12'!$B:$AP,7,FALSE)),IF($X$1=13,(VLOOKUP(B284,'X13'!$B:$AP,7,FALSE)),"B")))))))))))))))</f>
        <v xml:space="preserve"> </v>
      </c>
      <c r="F284" s="182" t="str">
        <f ca="1">IF(ISERROR(IF((IF($X$1=1,(VLOOKUP(B284,'X1'!$B:$AO,6,FALSE)),(IF($X$1=2,(VLOOKUP(B284,'X2'!$B:$AO,6,FALSE)),(IF($X$1=3,(VLOOKUP(B284,'X3'!$B:$AO,6,FALSE)),(IF($X$1=4,(VLOOKUP(B284,'X4'!$B:$AO,6,FALSE)),(IF($X$1=5,(VLOOKUP(B284,'X5'!$B:$AO,6,FALSE)),(IF($X$1=6,(VLOOKUP(B284,'X6'!$B:$AO,6,FALSE)),(IF($X$1=7,(VLOOKUP(B284,'X7'!$B:$AO,6,FALSE)),(IF($X$1=8,(VLOOKUP(B284,'X8'!$B:$AO,6,FALSE)),(IF($X$1=9,(VLOOKUP(B284,'X9'!$B:$AO,6,FALSE)),(IF($X$1=10,(VLOOKUP(B284,'X10'!$B:$AO,6,FALSE)),(IF($X$1=11,(VLOOKUP(B284,'X11'!$B:$AO,6,FALSE)),(IF($X$1=12,(VLOOKUP(B284,'X12'!$B:$AO,6,FALSE)),(VLOOKUP(B284,'X13'!$B:$AO,6,FALSE))))))))))))))))))))))))))=$V$1," ",(IF($X$1=1,(VLOOKUP(B284,'X1'!$B:$AO,6,FALSE)),(IF($X$1=2,(VLOOKUP(B284,'X2'!$B:$AO,6,FALSE)),(IF($X$1=3,(VLOOKUP(B284,'X3'!$B:$AO,6,FALSE)),(IF($X$1=4,(VLOOKUP(B284,'X4'!$B:$AO,6,FALSE)),(IF($X$1=5,(VLOOKUP(B284,'X5'!$B:$AO,6,FALSE)),(IF($X$1=6,(VLOOKUP(B284,'X6'!$B:$AO,6,FALSE)),(IF($X$1=7,(VLOOKUP(B284,'X7'!$B:$AO,6,FALSE)),(IF($X$1=8,(VLOOKUP(B284,'X8'!$B:$AO,6,FALSE)),(IF($X$1=9,(VLOOKUP(B284,'X9'!$B:$AO,6,FALSE)),(IF($X$1=10,(VLOOKUP(B284,'X10'!$B:$AO,6,FALSE)),(IF($X$1=11,(VLOOKUP(B284,'X11'!$B:$AO,6,FALSE)),(IF($X$1=12,(VLOOKUP(B284,'X12'!$B:$AO,6,FALSE)),(VLOOKUP(B284,'X13'!$B:$AO,6,FALSE))))))))))))))))))))))))))))=TRUE," ",(IF((IF($X$1=1,(VLOOKUP(B284,'X1'!$B:$AO,6,FALSE)),(IF($X$1=2,(VLOOKUP(B284,'X2'!$B:$AO,6,FALSE)),(IF($X$1=3,(VLOOKUP(B284,'X3'!$B:$AO,6,FALSE)),(IF($X$1=4,(VLOOKUP(B284,'X4'!$B:$AO,6,FALSE)),(IF($X$1=5,(VLOOKUP(B284,'X5'!$B:$AO,6,FALSE)),(IF($X$1=6,(VLOOKUP(B284,'X6'!$B:$AO,6,FALSE)),(IF($X$1=7,(VLOOKUP(B284,'X7'!$B:$AO,6,FALSE)),(IF($X$1=8,(VLOOKUP(B284,'X8'!$B:$AO,6,FALSE)),(IF($X$1=9,(VLOOKUP(B284,'X9'!$B:$AO,6,FALSE)),(IF($X$1=10,(VLOOKUP(B284,'X10'!$B:$AO,6,FALSE)),(IF($X$1=11,(VLOOKUP(B284,'X11'!$B:$AO,6,FALSE)),(IF($X$1=12,(VLOOKUP(B284,'X12'!$B:$AO,6,FALSE)),(VLOOKUP(B284,'X13'!$B:$AO,6,FALSE))))))))))))))))))))))))))=$V$1," ",(IF($X$1=1,(VLOOKUP(B284,'X1'!$B:$AO,6,FALSE)),(IF($X$1=2,(VLOOKUP(B284,'X2'!$B:$AO,6,FALSE)),(IF($X$1=3,(VLOOKUP(B284,'X3'!$B:$AO,6,FALSE)),(IF($X$1=4,(VLOOKUP(B284,'X4'!$B:$AO,6,FALSE)),(IF($X$1=5,(VLOOKUP(B284,'X5'!$B:$AO,6,FALSE)),(IF($X$1=6,(VLOOKUP(B284,'X6'!$B:$AO,6,FALSE)),(IF($X$1=7,(VLOOKUP(B284,'X7'!$B:$AO,6,FALSE)),(IF($X$1=8,(VLOOKUP(B284,'X8'!$B:$AO,6,FALSE)),(IF($X$1=9,(VLOOKUP(B284,'X9'!$B:$AO,6,FALSE)),(IF($X$1=10,(VLOOKUP(B284,'X10'!$B:$AO,6,FALSE)),(IF($X$1=11,(VLOOKUP(B284,'X11'!$B:$AO,6,FALSE)),(IF($X$1=12,(VLOOKUP(B284,'X12'!$B:$AO,6,FALSE)),(VLOOKUP(B284,'X13'!$B:$AO,6,FALSE)))))))))))))))))))))))))))))</f>
        <v xml:space="preserve"> </v>
      </c>
      <c r="G284" s="182" t="str">
        <f ca="1">IF(ISERROR(IF($X$1=1,(VLOOKUP(B284,'X1'!$B:$AZ,44,FALSE)),IF($X$1=2,(VLOOKUP(B284,'X2'!$B:$AZ,44,FALSE)),IF($X$1=3,(VLOOKUP(B284,'X3'!$B:$AZ,44,FALSE)),IF($X$1=4,(VLOOKUP(B284,'X4'!$B:$AZ,44,FALSE)),IF($X$1=5,(VLOOKUP(B284,'X5'!$B:$AZ,44,FALSE)),IF($X$1=6,(VLOOKUP(B284,'X6'!$B:$AZ,44,FALSE)),IF($X$1=7,(VLOOKUP(B284,'X7'!$B:$AZ,44,FALSE)),IF($X$1=8,(VLOOKUP(B284,'X8'!$B:$AZ,44,FALSE)),IF($X$1=9,(VLOOKUP(B284,'X9'!$B:$AZ,44,FALSE)),IF($X$1=10,(VLOOKUP(B284,'X10'!$B:$AZ,44,FALSE)),IF($X$1=11,(VLOOKUP(B284,'X11'!$B:$AZ,44,FALSE)),IF($X$1=12,(VLOOKUP(B284,'X12'!$B:$AZ,44,FALSE)),IF($X$1=13,(VLOOKUP(B284,'X13'!$B:$AZ,44,FALSE)),"B"))))))))))))))=TRUE," ",(IF($X$1=1,(VLOOKUP(B284,'X1'!$B:$AZ,44,FALSE)),IF($X$1=2,(VLOOKUP(B284,'X2'!$B:$AZ,44,FALSE)),IF($X$1=3,(VLOOKUP(B284,'X3'!$B:$AZ,44,FALSE)),IF($X$1=4,(VLOOKUP(B284,'X4'!$B:$AZ,44,FALSE)),IF($X$1=5,(VLOOKUP(B284,'X5'!$B:$AZ,44,FALSE)),IF($X$1=6,(VLOOKUP(B284,'X6'!$B:$AZ,44,FALSE)),IF($X$1=7,(VLOOKUP(B284,'X7'!$B:$AZ,44,FALSE)),IF($X$1=8,(VLOOKUP(B284,'X8'!$B:$AZ,44,FALSE)),IF($X$1=9,(VLOOKUP(B284,'X9'!$B:$AZ,44,FALSE)),IF($X$1=10,(VLOOKUP(B284,'X10'!$B:$AZ,44,FALSE)),IF($X$1=11,(VLOOKUP(B284,'X11'!$B:$AZ,44,FALSE)),IF($X$1=12,(VLOOKUP(B284,'X12'!$B:$AZ,44,FALSE)),IF($X$1=13,(VLOOKUP(B284,'X13'!$B:$AZ,44,FALSE)),"B")))))))))))))))</f>
        <v xml:space="preserve"> </v>
      </c>
      <c r="H284" s="182" t="str">
        <f ca="1">IF(ISERROR(IF($X$1=1,(VLOOKUP(B284,'X1'!$B:$AZ,8,FALSE)),IF($X$1=2,(VLOOKUP(B284,'X2'!$B:$AZ,8,FALSE)),IF($X$1=3,(VLOOKUP(B284,'X3'!$B:$AZ,8,FALSE)),IF($X$1=4,(VLOOKUP(B284,'X4'!$B:$AZ,8,FALSE)),IF($X$1=5,(VLOOKUP(B284,'X5'!$B:$AZ,8,FALSE)),IF($X$1=6,(VLOOKUP(B284,'X6'!$B:$AZ,8,FALSE)),IF($X$1=7,(VLOOKUP(B284,'X7'!$B:$AZ,8,FALSE)),IF($X$1=8,(VLOOKUP(B284,'X8'!$B:$AZ,8,FALSE)),IF($X$1=9,(VLOOKUP(B284,'X9'!$B:$AZ,8,FALSE)),IF($X$1=10,(VLOOKUP(B284,'X10'!$B:$AZ,8,FALSE)),IF($X$1=11,(VLOOKUP(B284,'X11'!$B:$AZ,8,FALSE)),IF($X$1=12,(VLOOKUP(B284,'X12'!$B:$AZ,8,FALSE)),IF($X$1=13,(VLOOKUP(B284,'X13'!$B:$AZ,8,FALSE)),"B"))))))))))))))=TRUE," ",(IF($X$1=1,(VLOOKUP(B284,'X1'!$B:$AZ,8,FALSE)),IF($X$1=2,(VLOOKUP(B284,'X2'!$B:$AZ,8,FALSE)),IF($X$1=3,(VLOOKUP(B284,'X3'!$B:$AZ,8,FALSE)),IF($X$1=4,(VLOOKUP(B284,'X4'!$B:$AZ,8,FALSE)),IF($X$1=5,(VLOOKUP(B284,'X5'!$B:$AZ,8,FALSE)),IF($X$1=6,(VLOOKUP(B284,'X6'!$B:$AZ,8,FALSE)),IF($X$1=7,(VLOOKUP(B284,'X7'!$B:$AZ,8,FALSE)),IF($X$1=8,(VLOOKUP(B284,'X8'!$B:$AZ,8,FALSE)),IF($X$1=9,(VLOOKUP(B284,'X9'!$B:$AZ,8,FALSE)),IF($X$1=10,(VLOOKUP(B284,'X10'!$B:$AZ,8,FALSE)),IF($X$1=11,(VLOOKUP(B284,'X11'!$B:$AZ,8,FALSE)),IF($X$1=12,(VLOOKUP(B284,'X12'!$B:$AZ,8,FALSE)),IF($X$1=13,(VLOOKUP(B284,'X13'!$B:$AZ,8,FALSE)),"B")))))))))))))))</f>
        <v xml:space="preserve"> </v>
      </c>
      <c r="I284" s="183" t="str">
        <f ca="1">IF(ISERROR(IF($X$1=1,(VLOOKUP(B284,'X1'!$B:$AZ,2,FALSE)),IF($X$1=2,(VLOOKUP(B284,'X2'!$B:$AZ,2,FALSE)),IF($X$1=3,(VLOOKUP(B284,'X3'!$B:$AZ,2,FALSE)),IF($X$1=4,(VLOOKUP(B284,'X4'!$B:$AZ,2,FALSE)),IF($X$1=5,(VLOOKUP(B284,'X5'!$B:$AZ,2,FALSE)),IF($X$1=6,(VLOOKUP(B284,'X6'!$B:$AZ,2,FALSE)),IF($X$1=7,(VLOOKUP(B284,'X7'!$B:$AZ,2,FALSE)),IF($X$1=8,(VLOOKUP(B284,'X8'!$B:$AZ,2,FALSE)),IF($X$1=9,(VLOOKUP(B284,'X9'!$B:$AZ,2,FALSE)),IF($X$1=10,(VLOOKUP(B284,'X10'!$B:$AZ,2,FALSE)),IF($X$1=11,(VLOOKUP(B284,'X11'!$B:$AZ,2,FALSE)),IF($X$1=12,(VLOOKUP(B284,'X12'!$B:$AZ,2,FALSE)),IF($X$1=13,(VLOOKUP(B284,'X13'!$B:$AZ,2,FALSE)),"B"))))))))))))))=TRUE," ",(IF($X$1=1,(VLOOKUP(B284,'X1'!$B:$AZ,2,FALSE)),IF($X$1=2,(VLOOKUP(B284,'X2'!$B:$AZ,2,FALSE)),IF($X$1=3,(VLOOKUP(B284,'X3'!$B:$AZ,2,FALSE)),IF($X$1=4,(VLOOKUP(B284,'X4'!$B:$AZ,2,FALSE)),IF($X$1=5,(VLOOKUP(B284,'X5'!$B:$AZ,2,FALSE)),IF($X$1=6,(VLOOKUP(B284,'X6'!$B:$AZ,2,FALSE)),IF($X$1=7,(VLOOKUP(B284,'X7'!$B:$AZ,2,FALSE)),IF($X$1=8,(VLOOKUP(B284,'X8'!$B:$AZ,2,FALSE)),IF($X$1=9,(VLOOKUP(B284,'X9'!$B:$AZ,2,FALSE)),IF($X$1=10,(VLOOKUP(B284,'X10'!$B:$AZ,2,FALSE)),IF($X$1=11,(VLOOKUP(B284,'X11'!$B:$AZ,2,FALSE)),IF($X$1=12,(VLOOKUP(B284,'X12'!$B:$AZ,2,FALSE)),IF($X$1=13,(VLOOKUP(B284,'X13'!$B:$AZ,2,FALSE)),"B")))))))))))))))</f>
        <v xml:space="preserve"> </v>
      </c>
      <c r="J284" s="183" t="str">
        <f ca="1">IF(ISERROR(IF($X$1=1,(VLOOKUP(B284,'X1'!$B:$AZ,3,FALSE)),IF($X$1=2,(VLOOKUP(B284,'X2'!$B:$AZ,3,FALSE)),IF($X$1=3,(VLOOKUP(B284,'X3'!$B:$AZ,3,FALSE)),IF($X$1=4,(VLOOKUP(B284,'X4'!$B:$AZ,3,FALSE)),IF($X$1=5,(VLOOKUP(B284,'X5'!$B:$AZ,3,FALSE)),IF($X$1=6,(VLOOKUP(B284,'X6'!$B:$AZ,3,FALSE)),IF($X$1=7,(VLOOKUP(B284,'X7'!$B:$AZ,3,FALSE)),IF($X$1=8,(VLOOKUP(B284,'X8'!$B:$AZ,3,FALSE)),IF($X$1=9,(VLOOKUP(B284,'X9'!$B:$AZ,3,FALSE)),IF($X$1=10,(VLOOKUP(B284,'X10'!$B:$AZ,3,FALSE)),IF($X$1=11,(VLOOKUP(B284,'X11'!$B:$AZ,3,FALSE)),IF($X$1=12,(VLOOKUP(B284,'X12'!$B:$AZ,3,FALSE)),IF($X$1=13,(VLOOKUP(B284,'X13'!$B:$AZ,3,FALSE)),"B"))))))))))))))=TRUE," ",(IF($X$1=1,(VLOOKUP(B284,'X1'!$B:$AZ,3,FALSE)),IF($X$1=2,(VLOOKUP(B284,'X2'!$B:$AZ,3,FALSE)),IF($X$1=3,(VLOOKUP(B284,'X3'!$B:$AZ,3,FALSE)),IF($X$1=4,(VLOOKUP(B284,'X4'!$B:$AZ,3,FALSE)),IF($X$1=5,(VLOOKUP(B284,'X5'!$B:$AZ,3,FALSE)),IF($X$1=6,(VLOOKUP(B284,'X6'!$B:$AZ,3,FALSE)),IF($X$1=7,(VLOOKUP(B284,'X7'!$B:$AZ,3,FALSE)),IF($X$1=8,(VLOOKUP(B284,'X8'!$B:$AZ,3,FALSE)),IF($X$1=9,(VLOOKUP(B284,'X9'!$B:$AZ,3,FALSE)),IF($X$1=10,(VLOOKUP(B284,'X10'!$B:$AZ,3,FALSE)),IF($X$1=11,(VLOOKUP(B284,'X11'!$B:$AZ,3,FALSE)),IF($X$1=12,(VLOOKUP(B284,'X12'!$B:$AZ,3,FALSE)),IF($X$1=13,(VLOOKUP(B284,'X13'!$B:$AZ,3,FALSE)),"B")))))))))))))))</f>
        <v xml:space="preserve"> </v>
      </c>
      <c r="K284" s="183" t="str">
        <f ca="1">IF(ISERROR(IF($X$1=1,(VLOOKUP(B284,'X1'!$B:$AZ,5,FALSE)),IF($X$1=2,(VLOOKUP(B284,'X2'!$B:$AZ,5,FALSE)),IF($X$1=3,(VLOOKUP(B284,'X3'!$B:$AZ,5,FALSE)),IF($X$1=4,(VLOOKUP(B284,'X4'!$B:$AZ,5,FALSE)),IF($X$1=5,(VLOOKUP(B284,'X5'!$B:$AZ,5,FALSE)),IF($X$1=6,(VLOOKUP(B284,'X6'!$B:$AZ,5,FALSE)),IF($X$1=7,(VLOOKUP(B284,'X7'!$B:$AZ,5,FALSE)),IF($X$1=8,(VLOOKUP(B284,'X8'!$B:$AZ,5,FALSE)),IF($X$1=9,(VLOOKUP(B284,'X9'!$B:$AZ,5,FALSE)),IF($X$1=10,(VLOOKUP(B284,'X10'!$B:$AZ,5,FALSE)),IF($X$1=11,(VLOOKUP(B284,'X11'!$B:$AZ,5,FALSE)),IF($X$1=12,(VLOOKUP(B284,'X12'!$B:$AZ,5,FALSE)),IF($X$1=13,(VLOOKUP(B284,'X13'!$B:$AZ,5,FALSE)),"B"))))))))))))))=TRUE," ",(IF($X$1=1,(VLOOKUP(B284,'X1'!$B:$AZ,5,FALSE)),IF($X$1=2,(VLOOKUP(B284,'X2'!$B:$AZ,5,FALSE)),IF($X$1=3,(VLOOKUP(B284,'X3'!$B:$AZ,5,FALSE)),IF($X$1=4,(VLOOKUP(B284,'X4'!$B:$AZ,5,FALSE)),IF($X$1=5,(VLOOKUP(B284,'X5'!$B:$AZ,5,FALSE)),IF($X$1=6,(VLOOKUP(B284,'X6'!$B:$AZ,5,FALSE)),IF($X$1=7,(VLOOKUP(B284,'X7'!$B:$AZ,5,FALSE)),IF($X$1=8,(VLOOKUP(B284,'X8'!$B:$AZ,5,FALSE)),IF($X$1=9,(VLOOKUP(B284,'X9'!$B:$AZ,5,FALSE)),IF($X$1=10,(VLOOKUP(B284,'X10'!$B:$AZ,5,FALSE)),IF($X$1=11,(VLOOKUP(B284,'X11'!$B:$AZ,5,FALSE)),IF($X$1=12,(VLOOKUP(B284,'X12'!$B:$AZ,5,FALSE)),IF($X$1=13,(VLOOKUP(B284,'X13'!$B:$AZ,5,FALSE)),"B")))))))))))))))</f>
        <v xml:space="preserve"> </v>
      </c>
      <c r="L284" s="184" t="str">
        <f ca="1">IF(ISERROR(IF($X$1=1,(VLOOKUP(B284,'X1'!$B:$AZ,9,FALSE)),IF($X$1=2,(VLOOKUP(B284,'X2'!$B:$AZ,9,FALSE)),IF($X$1=3,(VLOOKUP(B284,'X3'!$B:$AZ,9,FALSE)),IF($X$1=4,(VLOOKUP(B284,'X4'!$B:$AZ,9,FALSE)),IF($X$1=5,(VLOOKUP(B284,'X5'!$B:$AZ,9,FALSE)),IF($X$1=6,(VLOOKUP(B284,'X6'!$B:$AZ,9,FALSE)),IF($X$1=7,(VLOOKUP(B284,'X7'!$B:$AZ,9,FALSE)),IF($X$1=8,(VLOOKUP(B284,'X8'!$B:$AZ,9,FALSE)),IF($X$1=9,(VLOOKUP(B284,'X9'!$B:$AZ,9,FALSE)),IF($X$1=10,(VLOOKUP(B284,'X10'!$B:$AZ,9,FALSE)),IF($X$1=11,(VLOOKUP(B284,'X11'!$B:$AZ,9,FALSE)),IF($X$1=12,(VLOOKUP(B284,'X12'!$B:$AZ,9,FALSE)),IF($X$1=13,(VLOOKUP(B284,'X13'!$B:$AZ,9,FALSE)),"B"))))))))))))))=TRUE," ",(IF($X$1=1,(VLOOKUP(B284,'X1'!$B:$AZ,9,FALSE)),IF($X$1=2,(VLOOKUP(B284,'X2'!$B:$AZ,9,FALSE)),IF($X$1=3,(VLOOKUP(B284,'X3'!$B:$AZ,9,FALSE)),IF($X$1=4,(VLOOKUP(B284,'X4'!$B:$AZ,9,FALSE)),IF($X$1=5,(VLOOKUP(B284,'X5'!$B:$AZ,9,FALSE)),IF($X$1=6,(VLOOKUP(B284,'X6'!$B:$AZ,9,FALSE)),IF($X$1=7,(VLOOKUP(B284,'X7'!$B:$AZ,9,FALSE)),IF($X$1=8,(VLOOKUP(B284,'X8'!$B:$AZ,9,FALSE)),IF($X$1=9,(VLOOKUP(B284,'X9'!$B:$AZ,9,FALSE)),IF($X$1=10,(VLOOKUP(B284,'X10'!$B:$AZ,9,FALSE)),IF($X$1=11,(VLOOKUP(B284,'X11'!$B:$AZ,9,FALSE)),IF($X$1=12,(VLOOKUP(B284,'X12'!$B:$AZ,9,FALSE)),IF($X$1=13,(VLOOKUP(B284,'X13'!$B:$AZ,9,FALSE)),"B")))))))))))))))</f>
        <v xml:space="preserve"> </v>
      </c>
      <c r="M284" s="184" t="str">
        <f ca="1">IF(ISERROR(IF($X$1=1,(VLOOKUP(B284,'X1'!$B:$AZ,10,FALSE)),IF($X$1=2,(VLOOKUP(B284,'X2'!$B:$AZ,10,FALSE)),IF($X$1=3,(VLOOKUP(B284,'X3'!$B:$AZ,10,FALSE)),IF($X$1=4,(VLOOKUP(B284,'X4'!$B:$AZ,10,FALSE)),IF($X$1=5,(VLOOKUP(B284,'X5'!$B:$AZ,10,FALSE)),IF($X$1=6,(VLOOKUP(B284,'X6'!$B:$AZ,10,FALSE)),IF($X$1=7,(VLOOKUP(B284,'X7'!$B:$AZ,10,FALSE)),IF($X$1=8,(VLOOKUP(B284,'X8'!$B:$AZ,10,FALSE)),IF($X$1=9,(VLOOKUP(B284,'X9'!$B:$AZ,10,FALSE)),IF($X$1=10,(VLOOKUP(B284,'X10'!$B:$AZ,10,FALSE)),IF($X$1=11,(VLOOKUP(B284,'X11'!$B:$AZ,10,FALSE)),IF($X$1=12,(VLOOKUP(B284,'X12'!$B:$AZ,10,FALSE)),IF($X$1=13,(VLOOKUP(B284,'X13'!$B:$AZ,10,FALSE)),"B"))))))))))))))=TRUE," ",(IF($X$1=1,(VLOOKUP(B284,'X1'!$B:$AZ,10,FALSE)),IF($X$1=2,(VLOOKUP(B284,'X2'!$B:$AZ,10,FALSE)),IF($X$1=3,(VLOOKUP(B284,'X3'!$B:$AZ,10,FALSE)),IF($X$1=4,(VLOOKUP(B284,'X4'!$B:$AZ,10,FALSE)),IF($X$1=5,(VLOOKUP(B284,'X5'!$B:$AZ,10,FALSE)),IF($X$1=6,(VLOOKUP(B284,'X6'!$B:$AZ,10,FALSE)),IF($X$1=7,(VLOOKUP(B284,'X7'!$B:$AZ,10,FALSE)),IF($X$1=8,(VLOOKUP(B284,'X8'!$B:$AZ,10,FALSE)),IF($X$1=9,(VLOOKUP(B284,'X9'!$B:$AZ,10,FALSE)),IF($X$1=10,(VLOOKUP(B284,'X10'!$B:$AZ,10,FALSE)),IF($X$1=11,(VLOOKUP(B284,'X11'!$B:$AZ,10,FALSE)),IF($X$1=12,(VLOOKUP(B284,'X12'!$B:$AZ,10,FALSE)),IF($X$1=13,(VLOOKUP(B284,'X13'!$B:$AZ,10,FALSE)),"B")))))))))))))))</f>
        <v xml:space="preserve"> </v>
      </c>
      <c r="N284" s="185" t="str">
        <f ca="1">IF(ISERROR(IF($X$1=1,(VLOOKUP(B284,'X1'!$B:$AZ,45,FALSE)),IF($X$1=2,(VLOOKUP(B284,'X2'!$B:$AZ,45,FALSE)),IF($X$1=3,(VLOOKUP(B284,'X3'!$B:$AZ,45,FALSE)),IF($X$1=4,(VLOOKUP(B284,'X4'!$B:$AZ,45,FALSE)),IF($X$1=5,(VLOOKUP(B284,'X5'!$B:$AZ,45,FALSE)),IF($X$1=6,(VLOOKUP(B284,'X6'!$B:$AZ,45,FALSE)),IF($X$1=7,(VLOOKUP(B284,'X7'!$B:$AZ,45,FALSE)),IF($X$1=8,(VLOOKUP(B284,'X8'!$B:$AZ,45,FALSE)),IF($X$1=9,(VLOOKUP(B284,'X9'!$B:$AZ,45,FALSE)),IF($X$1=10,(VLOOKUP(B284,'X10'!$B:$AZ,45,FALSE)),IF($X$1=11,(VLOOKUP(B284,'X11'!$B:$AZ,45,FALSE)),IF($X$1=12,(VLOOKUP(B284,'X12'!$B:$AZ,45,FALSE)),IF($X$1=13,(VLOOKUP(B284,'X13'!$B:$AZ,45,FALSE)),"B"))))))))))))))=TRUE," ",(IF($X$1=1,(VLOOKUP(B284,'X1'!$B:$AZ,45,FALSE)),IF($X$1=2,(VLOOKUP(B284,'X2'!$B:$AZ,45,FALSE)),IF($X$1=3,(VLOOKUP(B284,'X3'!$B:$AZ,45,FALSE)),IF($X$1=4,(VLOOKUP(B284,'X4'!$B:$AZ,45,FALSE)),IF($X$1=5,(VLOOKUP(B284,'X5'!$B:$AZ,45,FALSE)),IF($X$1=6,(VLOOKUP(B284,'X6'!$B:$AZ,45,FALSE)),IF($X$1=7,(VLOOKUP(B284,'X7'!$B:$AZ,45,FALSE)),IF($X$1=8,(VLOOKUP(B284,'X8'!$B:$AZ,45,FALSE)),IF($X$1=9,(VLOOKUP(B284,'X9'!$B:$AZ,45,FALSE)),IF($X$1=10,(VLOOKUP(B284,'X10'!$B:$AZ,45,FALSE)),IF($X$1=11,(VLOOKUP(B284,'X11'!$B:$AZ,45,FALSE)),IF($X$1=12,(VLOOKUP(B284,'X12'!$B:$AZ,45,FALSE)),IF($X$1=13,(VLOOKUP(B284,'X13'!$B:$AZ,45,FALSE)),"B")))))))))))))))</f>
        <v xml:space="preserve"> </v>
      </c>
      <c r="O284" s="184" t="str">
        <f ca="1">IF(ISERROR(IF($X$1=1,(VLOOKUP(B284,'X1'!$B:$AZ,11,FALSE)),IF($X$1=2,(VLOOKUP(B284,'X2'!$B:$AZ,11,FALSE)),IF($X$1=3,(VLOOKUP(B284,'X3'!$B:$AZ,11,FALSE)),IF($X$1=4,(VLOOKUP(B284,'X4'!$B:$AZ,11,FALSE)),IF($X$1=5,(VLOOKUP(B284,'X5'!$B:$AZ,11,FALSE)),IF($X$1=6,(VLOOKUP(B284,'X6'!$B:$AZ,11,FALSE)),IF($X$1=7,(VLOOKUP(B284,'X7'!$B:$AZ,11,FALSE)),IF($X$1=8,(VLOOKUP(B284,'X8'!$B:$AZ,11,FALSE)),IF($X$1=9,(VLOOKUP(B284,'X9'!$B:$AZ,11,FALSE)),IF($X$1=10,(VLOOKUP(B284,'X10'!$B:$AZ,11,FALSE)),IF($X$1=11,(VLOOKUP(B284,'X11'!$B:$AZ,11,FALSE)),IF($X$1=12,(VLOOKUP(B284,'X12'!$B:$AZ,11,FALSE)),IF($X$1=13,(VLOOKUP(B284,'X13'!$B:$AZ,11,FALSE)),"B"))))))))))))))=TRUE," ",(IF($X$1=1,(VLOOKUP(B284,'X1'!$B:$AZ,11,FALSE)),IF($X$1=2,(VLOOKUP(B284,'X2'!$B:$AZ,11,FALSE)),IF($X$1=3,(VLOOKUP(B284,'X3'!$B:$AZ,11,FALSE)),IF($X$1=4,(VLOOKUP(B284,'X4'!$B:$AZ,11,FALSE)),IF($X$1=5,(VLOOKUP(B284,'X5'!$B:$AZ,11,FALSE)),IF($X$1=6,(VLOOKUP(B284,'X6'!$B:$AZ,11,FALSE)),IF($X$1=7,(VLOOKUP(B284,'X7'!$B:$AZ,11,FALSE)),IF($X$1=8,(VLOOKUP(B284,'X8'!$B:$AZ,11,FALSE)),IF($X$1=9,(VLOOKUP(B284,'X9'!$B:$AZ,11,FALSE)),IF($X$1=10,(VLOOKUP(B284,'X10'!$B:$AZ,11,FALSE)),IF($X$1=11,(VLOOKUP(B284,'X11'!$B:$AZ,11,FALSE)),IF($X$1=12,(VLOOKUP(B284,'X12'!$B:$AZ,11,FALSE)),IF($X$1=13,(VLOOKUP(B284,'X13'!$B:$AZ,11,FALSE)),"B")))))))))))))))</f>
        <v xml:space="preserve"> </v>
      </c>
      <c r="P284" s="184" t="str">
        <f ca="1">IF(ISERROR(IF($X$1=1,(VLOOKUP(B284,'X1'!$B:$AZ,12,FALSE)),IF($X$1=2,(VLOOKUP(B284,'X2'!$B:$AZ,12,FALSE)),IF($X$1=3,(VLOOKUP(B284,'X3'!$B:$AZ,12,FALSE)),IF($X$1=4,(VLOOKUP(B284,'X4'!$B:$AZ,12,FALSE)),IF($X$1=5,(VLOOKUP(B284,'X5'!$B:$AZ,12,FALSE)),IF($X$1=6,(VLOOKUP(B284,'X6'!$B:$AZ,12,FALSE)),IF($X$1=7,(VLOOKUP(B284,'X7'!$B:$AZ,12,FALSE)),IF($X$1=8,(VLOOKUP(B284,'X8'!$B:$AZ,12,FALSE)),IF($X$1=9,(VLOOKUP(B284,'X9'!$B:$AZ,12,FALSE)),IF($X$1=10,(VLOOKUP(B284,'X10'!$B:$AZ,12,FALSE)),IF($X$1=11,(VLOOKUP(B284,'X11'!$B:$AZ,12,FALSE)),IF($X$1=12,(VLOOKUP(B284,'X12'!$B:$AZ,12,FALSE)),IF($X$1=13,(VLOOKUP(B284,'X13'!$B:$AZ,12,FALSE)),"B"))))))))))))))=TRUE," ",(IF($X$1=1,(VLOOKUP(B284,'X1'!$B:$AZ,12,FALSE)),IF($X$1=2,(VLOOKUP(B284,'X2'!$B:$AZ,12,FALSE)),IF($X$1=3,(VLOOKUP(B284,'X3'!$B:$AZ,12,FALSE)),IF($X$1=4,(VLOOKUP(B284,'X4'!$B:$AZ,12,FALSE)),IF($X$1=5,(VLOOKUP(B284,'X5'!$B:$AZ,12,FALSE)),IF($X$1=6,(VLOOKUP(B284,'X6'!$B:$AZ,12,FALSE)),IF($X$1=7,(VLOOKUP(B284,'X7'!$B:$AZ,12,FALSE)),IF($X$1=8,(VLOOKUP(B284,'X8'!$B:$AZ,12,FALSE)),IF($X$1=9,(VLOOKUP(B284,'X9'!$B:$AZ,12,FALSE)),IF($X$1=10,(VLOOKUP(B284,'X10'!$B:$AZ,12,FALSE)),IF($X$1=11,(VLOOKUP(B284,'X11'!$B:$AZ,12,FALSE)),IF($X$1=12,(VLOOKUP(B284,'X12'!$B:$AZ,12,FALSE)),IF($X$1=13,(VLOOKUP(B284,'X13'!$B:$AZ,12,FALSE)),"B")))))))))))))))</f>
        <v xml:space="preserve"> </v>
      </c>
      <c r="Q284" s="185" t="str">
        <f ca="1">IF(ISERROR(IF($X$1=1,(VLOOKUP(B284,'X1'!$B:$AZ,46,FALSE)),IF($X$1=2,(VLOOKUP(B284,'X2'!$B:$AZ,46,FALSE)),IF($X$1=3,(VLOOKUP(B284,'X3'!$B:$AZ,46,FALSE)),IF($X$1=4,(VLOOKUP(B284,'X4'!$B:$AZ,46,FALSE)),IF($X$1=5,(VLOOKUP(B284,'X5'!$B:$AZ,46,FALSE)),IF($X$1=6,(VLOOKUP(B284,'X6'!$B:$AZ,46,FALSE)),IF($X$1=7,(VLOOKUP(B284,'X7'!$B:$AZ,46,FALSE)),IF($X$1=8,(VLOOKUP(B284,'X8'!$B:$AZ,46,FALSE)),IF($X$1=9,(VLOOKUP(B284,'X9'!$B:$AZ,46,FALSE)),IF($X$1=10,(VLOOKUP(B284,'X10'!$B:$AZ,46,FALSE)),IF($X$1=11,(VLOOKUP(B284,'X11'!$B:$AZ,46,FALSE)),IF($X$1=12,(VLOOKUP(B284,'X12'!$B:$AZ,46,FALSE)),IF($X$1=13,(VLOOKUP(B284,'X13'!$B:$AZ,46,FALSE)),"B"))))))))))))))=TRUE," ",(IF($X$1=1,(VLOOKUP(B284,'X1'!$B:$AZ,46,FALSE)),IF($X$1=2,(VLOOKUP(B284,'X2'!$B:$AZ,46,FALSE)),IF($X$1=3,(VLOOKUP(B284,'X3'!$B:$AZ,46,FALSE)),IF($X$1=4,(VLOOKUP(B284,'X4'!$B:$AZ,46,FALSE)),IF($X$1=5,(VLOOKUP(B284,'X5'!$B:$AZ,46,FALSE)),IF($X$1=6,(VLOOKUP(B284,'X6'!$B:$AZ,46,FALSE)),IF($X$1=7,(VLOOKUP(B284,'X7'!$B:$AZ,46,FALSE)),IF($X$1=8,(VLOOKUP(B284,'X8'!$B:$AZ,46,FALSE)),IF($X$1=9,(VLOOKUP(B284,'X9'!$B:$AZ,46,FALSE)),IF($X$1=10,(VLOOKUP(B284,'X10'!$B:$AZ,46,FALSE)),IF($X$1=11,(VLOOKUP(B284,'X11'!$B:$AZ,46,FALSE)),IF($X$1=12,(VLOOKUP(B284,'X12'!$B:$AZ,46,FALSE)),IF($X$1=13,(VLOOKUP(B284,'X13'!$B:$AZ,46,FALSE)),"B")))))))))))))))</f>
        <v xml:space="preserve"> </v>
      </c>
      <c r="R284" s="185" t="str">
        <f ca="1">IF(ISERROR(IF($X$1=1,(VLOOKUP(B284,'X1'!$B:$AZ,15,FALSE)),IF($X$1=2,(VLOOKUP(B284,'X2'!$B:$AZ,15,FALSE)),IF($X$1=3,(VLOOKUP(B284,'X3'!$B:$AZ,15,FALSE)),IF($X$1=4,(VLOOKUP(B284,'X4'!$B:$AZ,15,FALSE)),IF($X$1=5,(VLOOKUP(B284,'X5'!$B:$AZ,15,FALSE)),IF($X$1=6,(VLOOKUP(B284,'X6'!$B:$AZ,15,FALSE)),IF($X$1=7,(VLOOKUP(B284,'X7'!$B:$AZ,15,FALSE)),IF($X$1=8,(VLOOKUP(B284,'X8'!$B:$AZ,15,FALSE)),IF($X$1=9,(VLOOKUP(B284,'X9'!$B:$AZ,15,FALSE)),IF($X$1=10,(VLOOKUP(B284,'X10'!$B:$AZ,15,FALSE)),IF($X$1=11,(VLOOKUP(B284,'X11'!$B:$AZ,15,FALSE)),IF($X$1=12,(VLOOKUP(B284,'X12'!$B:$AZ,15,FALSE)),IF($X$1=13,(VLOOKUP(B284,'X13'!$B:$AZ,15,FALSE)),"B"))))))))))))))=TRUE," ",(IF($X$1=1,(VLOOKUP(B284,'X1'!$B:$AZ,15,FALSE)),IF($X$1=2,(VLOOKUP(B284,'X2'!$B:$AZ,15,FALSE)),IF($X$1=3,(VLOOKUP(B284,'X3'!$B:$AZ,15,FALSE)),IF($X$1=4,(VLOOKUP(B284,'X4'!$B:$AZ,15,FALSE)),IF($X$1=5,(VLOOKUP(B284,'X5'!$B:$AZ,15,FALSE)),IF($X$1=6,(VLOOKUP(B284,'X6'!$B:$AZ,15,FALSE)),IF($X$1=7,(VLOOKUP(B284,'X7'!$B:$AZ,15,FALSE)),IF($X$1=8,(VLOOKUP(B284,'X8'!$B:$AZ,15,FALSE)),IF($X$1=9,(VLOOKUP(B284,'X9'!$B:$AZ,15,FALSE)),IF($X$1=10,(VLOOKUP(B284,'X10'!$B:$AZ,15,FALSE)),IF($X$1=11,(VLOOKUP(B284,'X11'!$B:$AZ,15,FALSE)),IF($X$1=12,(VLOOKUP(B284,'X12'!$B:$AZ,15,FALSE)),IF($X$1=13,(VLOOKUP(B284,'X13'!$B:$AZ,15,FALSE)),"B")))))))))))))))</f>
        <v xml:space="preserve"> </v>
      </c>
      <c r="S284" s="185" t="str">
        <f ca="1">IF(ISERROR(IF((IF($X$1=1,(VLOOKUP(B284,'X1'!$B:$AZ,14,FALSE)),(IF($X$1=2,(VLOOKUP(B284,'X2'!$B:$AZ,14,FALSE)),(IF($X$1=3,(VLOOKUP(B284,'X3'!$B:$AZ,14,FALSE)),(IF($X$1=4,(VLOOKUP(B284,'X4'!$B:$AZ,14,FALSE)),(IF($X$1=5,(VLOOKUP(B284,'X5'!$B:$AZ,14,FALSE)),(IF($X$1=6,(VLOOKUP(B284,'X6'!$B:$AZ,14,FALSE)),(IF($X$1=7,(VLOOKUP(B284,'X7'!$B:$AZ,14,FALSE)),(IF($X$1=8,(VLOOKUP(B284,'X8'!$B:$AZ,14,FALSE)),(IF($X$1=9,(VLOOKUP(B284,'X9'!$B:$AZ,14,FALSE)),(IF($X$1=10,(VLOOKUP(B284,'X10'!$B:$AZ,14,FALSE)),(IF($X$1=11,(VLOOKUP(B284,'X11'!$B:$AZ,14,FALSE)),(IF($X$1=12,(VLOOKUP(B284,'X12'!$B:$AZ,14,FALSE)),(VLOOKUP(B284,'X13'!$B:$AZ,14,FALSE))))))))))))))))))))))))))=$V$1," ",(IF($X$1=1,(VLOOKUP(B284,'X1'!$B:$AZ,14,FALSE)),(IF($X$1=2,(VLOOKUP(B284,'X2'!$B:$AZ,14,FALSE)),(IF($X$1=3,(VLOOKUP(B284,'X3'!$B:$AZ,14,FALSE)),(IF($X$1=4,(VLOOKUP(B284,'X4'!$B:$AZ,14,FALSE)),(IF($X$1=5,(VLOOKUP(B284,'X5'!$B:$AZ,14,FALSE)),(IF($X$1=6,(VLOOKUP(B284,'X6'!$B:$AZ,14,FALSE)),(IF($X$1=7,(VLOOKUP(B284,'X7'!$B:$AZ,14,FALSE)),(IF($X$1=8,(VLOOKUP(B284,'X8'!$B:$AZ,14,FALSE)),(IF($X$1=9,(VLOOKUP(B284,'X9'!$B:$AZ,14,FALSE)),(IF($X$1=10,(VLOOKUP(B284,'X10'!$B:$AZ,14,FALSE)),(IF($X$1=11,(VLOOKUP(B284,'X11'!$B:$AZ,14,FALSE)),(IF($X$1=12,(VLOOKUP(B284,'X12'!$B:$AZ,14,FALSE)),(VLOOKUP(B284,'X13'!$B:$AZ,14,FALSE))))))))))))))))))))))))))))=TRUE," ",(IF((IF($X$1=1,(VLOOKUP(B284,'X1'!$B:$AZ,14,FALSE)),(IF($X$1=2,(VLOOKUP(B284,'X2'!$B:$AZ,14,FALSE)),(IF($X$1=3,(VLOOKUP(B284,'X3'!$B:$AZ,14,FALSE)),(IF($X$1=4,(VLOOKUP(B284,'X4'!$B:$AZ,14,FALSE)),(IF($X$1=5,(VLOOKUP(B284,'X5'!$B:$AZ,14,FALSE)),(IF($X$1=6,(VLOOKUP(B284,'X6'!$B:$AZ,14,FALSE)),(IF($X$1=7,(VLOOKUP(B284,'X7'!$B:$AZ,14,FALSE)),(IF($X$1=8,(VLOOKUP(B284,'X8'!$B:$AZ,14,FALSE)),(IF($X$1=9,(VLOOKUP(B284,'X9'!$B:$AZ,14,FALSE)),(IF($X$1=10,(VLOOKUP(B284,'X10'!$B:$AZ,14,FALSE)),(IF($X$1=11,(VLOOKUP(B284,'X11'!$B:$AZ,14,FALSE)),(IF($X$1=12,(VLOOKUP(B284,'X12'!$B:$AZ,14,FALSE)),(VLOOKUP(B284,'X13'!$B:$AZ,14,FALSE))))))))))))))))))))))))))=$V$1," ",(IF($X$1=1,(VLOOKUP(B284,'X1'!$B:$AZ,14,FALSE)),(IF($X$1=2,(VLOOKUP(B284,'X2'!$B:$AZ,14,FALSE)),(IF($X$1=3,(VLOOKUP(B284,'X3'!$B:$AZ,14,FALSE)),(IF($X$1=4,(VLOOKUP(B284,'X4'!$B:$AZ,14,FALSE)),(IF($X$1=5,(VLOOKUP(B284,'X5'!$B:$AZ,14,FALSE)),(IF($X$1=6,(VLOOKUP(B284,'X6'!$B:$AZ,14,FALSE)),(IF($X$1=7,(VLOOKUP(B284,'X7'!$B:$AZ,14,FALSE)),(IF($X$1=8,(VLOOKUP(B284,'X8'!$B:$AZ,14,FALSE)),(IF($X$1=9,(VLOOKUP(B284,'X9'!$B:$AZ,14,FALSE)),(IF($X$1=10,(VLOOKUP(B284,'X10'!$B:$AZ,14,FALSE)),(IF($X$1=11,(VLOOKUP(B284,'X11'!$B:$AZ,14,FALSE)),(IF($X$1=12,(VLOOKUP(B284,'X12'!$B:$AZ,14,FALSE)),(VLOOKUP(B284,'X13'!$B:$AZ,14,FALSE)))))))))))))))))))))))))))))</f>
        <v xml:space="preserve"> </v>
      </c>
    </row>
    <row r="285" spans="1:19" ht="14.1" customHeight="1" x14ac:dyDescent="0.2">
      <c r="A285" s="156" t="s">
        <v>1058</v>
      </c>
      <c r="B285" s="122" t="str">
        <f>IF(ISERROR(IF($U$16=1,(VLOOKUP(A285,$AC$89:$AH$125,2,FALSE)),IF((IF($X$1=1,'X1'!B244,(IF($X$1=2,'X2'!B244,(IF($X$1=3,'X3'!B244,(IF($X$1=4,'X4'!B244,(IF($X$1=5,'X5'!B244,(IF($X$1=6,'X6'!B244,(IF($X$1=7,'X7'!B244,(IF($X$1=8,'X8'!B244,(IF($X$1=9,'X9'!B244,(IF($X$1=10,'X10'!B244,(IF($X$1=11,'X11'!B244,(IF($X$1=12,'X12'!B244,'X13'!B244))))))))))))))))))))))))="","",(IF($X$1=1,'X1'!B244,(IF($X$1=2,'X2'!B244,(IF($X$1=3,'X3'!B244,(IF($X$1=4,'X4'!B244,(IF($X$1=5,'X5'!B244,(IF($X$1=6,'X6'!B244,(IF($X$1=7,'X7'!B244,(IF($X$1=8,'X8'!B244,(IF($X$1=9,'X9'!B244,(IF($X$1=10,'X10'!B244,(IF($X$1=11,'X11'!B244,(IF($X$1=12,'X12'!B244,'X13'!B244)))))))))))))))))))))))))))=TRUE," ",(IF($U$16=1,(VLOOKUP(A285,$AC$89:$AH$125,2,FALSE)),IF((IF($X$1=1,'X1'!B244,(IF($X$1=2,'X2'!B244,(IF($X$1=3,'X3'!B244,(IF($X$1=4,'X4'!B244,(IF($X$1=5,'X5'!B244,(IF($X$1=6,'X6'!B244,(IF($X$1=7,'X7'!B244,(IF($X$1=8,'X8'!B244,(IF($X$1=9,'X9'!B244,(IF($X$1=10,'X10'!B244,(IF($X$1=11,'X11'!B244,(IF($X$1=12,'X12'!B244,'X13'!B244))))))))))))))))))))))))="","",(IF($X$1=1,'X1'!B244,(IF($X$1=2,'X2'!B244,(IF($X$1=3,'X3'!B244,(IF($X$1=4,'X4'!B244,(IF($X$1=5,'X5'!B244,(IF($X$1=6,'X6'!B244,(IF($X$1=7,'X7'!B244,(IF($X$1=8,'X8'!B244,(IF($X$1=9,'X9'!B244,(IF($X$1=10,'X10'!B244,(IF($X$1=11,'X11'!B244,(IF($X$1=12,'X12'!B244,'X13'!B244))))))))))))))))))))))))))))</f>
        <v/>
      </c>
      <c r="C285" s="181" t="str">
        <f ca="1">IF(ISERROR(IF($X$1=1,(VLOOKUP(B285,'X1'!$B:$AZ,47,FALSE)),IF($X$1=2,(VLOOKUP(B285,'X2'!$B:$AZ,47,FALSE)),IF($X$1=3,(VLOOKUP(B285,'X3'!$B:$AZ,47,FALSE)),IF($X$1=4,(VLOOKUP(B285,'X4'!$B:$AZ,47,FALSE)),IF($X$1=5,(VLOOKUP(B285,'X5'!$B:$AZ,47,FALSE)),IF($X$1=6,(VLOOKUP(B285,'X6'!$B:$AZ,47,FALSE)),IF($X$1=7,(VLOOKUP(B285,'X7'!$B:$AZ,47,FALSE)),IF($X$1=8,(VLOOKUP(B285,'X8'!$B:$AZ,47,FALSE)),IF($X$1=9,(VLOOKUP(B285,'X9'!$B:$AZ,47,FALSE)),IF($X$1=10,(VLOOKUP(B285,'X10'!$B:$AZ,47,FALSE)),IF($X$1=11,(VLOOKUP(B285,'X11'!$B:$AZ,47,FALSE)),IF($X$1=12,(VLOOKUP(B285,'X12'!$B:$AZ,47,FALSE)),IF($X$1=13,(VLOOKUP(B285,'X13'!$B:$AZ,47,FALSE)),"B"))))))))))))))=TRUE," ",(IF($X$1=1,(VLOOKUP(B285,'X1'!$B:$AZ,47,FALSE)),IF($X$1=2,(VLOOKUP(B285,'X2'!$B:$AZ,47,FALSE)),IF($X$1=3,(VLOOKUP(B285,'X3'!$B:$AZ,47,FALSE)),IF($X$1=4,(VLOOKUP(B285,'X4'!$B:$AZ,47,FALSE)),IF($X$1=5,(VLOOKUP(B285,'X5'!$B:$AZ,47,FALSE)),IF($X$1=6,(VLOOKUP(B285,'X6'!$B:$AZ,47,FALSE)),IF($X$1=7,(VLOOKUP(B285,'X7'!$B:$AZ,47,FALSE)),IF($X$1=8,(VLOOKUP(B285,'X8'!$B:$AZ,47,FALSE)),IF($X$1=9,(VLOOKUP(B285,'X9'!$B:$AZ,47,FALSE)),IF($X$1=10,(VLOOKUP(B285,'X10'!$B:$AZ,47,FALSE)),IF($X$1=11,(VLOOKUP(B285,'X11'!$B:$AZ,47,FALSE)),IF($X$1=12,(VLOOKUP(B285,'X12'!$B:$AZ,47,FALSE)),IF($X$1=13,(VLOOKUP(B285,'X13'!$B:$AZ,47,FALSE)),"B")))))))))))))))</f>
        <v xml:space="preserve"> </v>
      </c>
      <c r="D285" s="181" t="str">
        <f ca="1">IF(ISERROR(IF($X$1=1,(VLOOKUP(B285,'X1'!$B:$AP,41,FALSE)),IF($X$1=2,(VLOOKUP(B285,'X2'!$B:$AP,41,FALSE)),IF($X$1=3,(VLOOKUP(B285,'X3'!$B:$AP,41,FALSE)),IF($X$1=4,(VLOOKUP(B285,'X4'!$B:$AP,41,FALSE)),IF($X$1=5,(VLOOKUP(B285,'X5'!$B:$AP,41,FALSE)),IF($X$1=6,(VLOOKUP(B285,'X6'!$B:$AP,41,FALSE)),IF($X$1=7,(VLOOKUP(B285,'X7'!$B:$AP,41,FALSE)),IF($X$1=8,(VLOOKUP(B285,'X8'!$B:$AP,41,FALSE)),IF($X$1=9,(VLOOKUP(B285,'X9'!$B:$AP,41,FALSE)),IF($X$1=10,(VLOOKUP(B285,'X10'!$B:$AP,41,FALSE)),IF($X$1=11,(VLOOKUP(B285,'X11'!$B:$AP,41,FALSE)),IF($X$1=12,(VLOOKUP(B285,'X12'!$B:$AP,41,FALSE)),IF($X$1=13,(VLOOKUP(B285,'X13'!$B:$AP,41,FALSE)),"B"))))))))))))))=TRUE," ",(IF($X$1=1,(VLOOKUP(B285,'X1'!$B:$AP,41,FALSE)),IF($X$1=2,(VLOOKUP(B285,'X2'!$B:$AP,41,FALSE)),IF($X$1=3,(VLOOKUP(B285,'X3'!$B:$AP,41,FALSE)),IF($X$1=4,(VLOOKUP(B285,'X4'!$B:$AP,41,FALSE)),IF($X$1=5,(VLOOKUP(B285,'X5'!$B:$AP,41,FALSE)),IF($X$1=6,(VLOOKUP(B285,'X6'!$B:$AP,41,FALSE)),IF($X$1=7,(VLOOKUP(B285,'X7'!$B:$AP,41,FALSE)),IF($X$1=8,(VLOOKUP(B285,'X8'!$B:$AP,41,FALSE)),IF($X$1=9,(VLOOKUP(B285,'X9'!$B:$AP,41,FALSE)),IF($X$1=10,(VLOOKUP(B285,'X10'!$B:$AP,41,FALSE)),IF($X$1=11,(VLOOKUP(B285,'X11'!$B:$AP,41,FALSE)),IF($X$1=12,(VLOOKUP(B285,'X12'!$B:$AP,41,FALSE)),IF($X$1=13,(VLOOKUP(B285,'X13'!$B:$AP,41,FALSE)),"B")))))))))))))))</f>
        <v xml:space="preserve"> </v>
      </c>
      <c r="E285" s="182" t="str">
        <f ca="1">IF(ISERROR(IF($X$1=1,(VLOOKUP(B285,'X1'!$B:$AP,7,FALSE)),IF($X$1=2,(VLOOKUP(B285,'X2'!$B:$AP,7,FALSE)),IF($X$1=3,(VLOOKUP(B285,'X3'!$B:$AP,7,FALSE)),IF($X$1=4,(VLOOKUP(B285,'X4'!$B:$AP,7,FALSE)),IF($X$1=5,(VLOOKUP(B285,'X5'!$B:$AP,7,FALSE)),IF($X$1=6,(VLOOKUP(B285,'X6'!$B:$AP,7,FALSE)),IF($X$1=7,(VLOOKUP(B285,'X7'!$B:$AP,7,FALSE)),IF($X$1=8,(VLOOKUP(B285,'X8'!$B:$AP,7,FALSE)),IF($X$1=9,(VLOOKUP(B285,'X9'!$B:$AP,7,FALSE)),IF($X$1=10,(VLOOKUP(B285,'X10'!$B:$AP,7,FALSE)),IF($X$1=11,(VLOOKUP(B285,'X11'!$B:$AP,7,FALSE)),IF($X$1=12,(VLOOKUP(B285,'X12'!$B:$AP,7,FALSE)),IF($X$1=13,(VLOOKUP(B285,'X13'!$B:$AP,7,FALSE)),"B"))))))))))))))=TRUE," ",(IF($X$1=1,(VLOOKUP(B285,'X1'!$B:$AP,7,FALSE)),IF($X$1=2,(VLOOKUP(B285,'X2'!$B:$AP,7,FALSE)),IF($X$1=3,(VLOOKUP(B285,'X3'!$B:$AP,7,FALSE)),IF($X$1=4,(VLOOKUP(B285,'X4'!$B:$AP,7,FALSE)),IF($X$1=5,(VLOOKUP(B285,'X5'!$B:$AP,7,FALSE)),IF($X$1=6,(VLOOKUP(B285,'X6'!$B:$AP,7,FALSE)),IF($X$1=7,(VLOOKUP(B285,'X7'!$B:$AP,7,FALSE)),IF($X$1=8,(VLOOKUP(B285,'X8'!$B:$AP,7,FALSE)),IF($X$1=9,(VLOOKUP(B285,'X9'!$B:$AP,7,FALSE)),IF($X$1=10,(VLOOKUP(B285,'X10'!$B:$AP,7,FALSE)),IF($X$1=11,(VLOOKUP(B285,'X11'!$B:$AP,7,FALSE)),IF($X$1=12,(VLOOKUP(B285,'X12'!$B:$AP,7,FALSE)),IF($X$1=13,(VLOOKUP(B285,'X13'!$B:$AP,7,FALSE)),"B")))))))))))))))</f>
        <v xml:space="preserve"> </v>
      </c>
      <c r="F285" s="182" t="str">
        <f ca="1">IF(ISERROR(IF((IF($X$1=1,(VLOOKUP(B285,'X1'!$B:$AO,6,FALSE)),(IF($X$1=2,(VLOOKUP(B285,'X2'!$B:$AO,6,FALSE)),(IF($X$1=3,(VLOOKUP(B285,'X3'!$B:$AO,6,FALSE)),(IF($X$1=4,(VLOOKUP(B285,'X4'!$B:$AO,6,FALSE)),(IF($X$1=5,(VLOOKUP(B285,'X5'!$B:$AO,6,FALSE)),(IF($X$1=6,(VLOOKUP(B285,'X6'!$B:$AO,6,FALSE)),(IF($X$1=7,(VLOOKUP(B285,'X7'!$B:$AO,6,FALSE)),(IF($X$1=8,(VLOOKUP(B285,'X8'!$B:$AO,6,FALSE)),(IF($X$1=9,(VLOOKUP(B285,'X9'!$B:$AO,6,FALSE)),(IF($X$1=10,(VLOOKUP(B285,'X10'!$B:$AO,6,FALSE)),(IF($X$1=11,(VLOOKUP(B285,'X11'!$B:$AO,6,FALSE)),(IF($X$1=12,(VLOOKUP(B285,'X12'!$B:$AO,6,FALSE)),(VLOOKUP(B285,'X13'!$B:$AO,6,FALSE))))))))))))))))))))))))))=$V$1," ",(IF($X$1=1,(VLOOKUP(B285,'X1'!$B:$AO,6,FALSE)),(IF($X$1=2,(VLOOKUP(B285,'X2'!$B:$AO,6,FALSE)),(IF($X$1=3,(VLOOKUP(B285,'X3'!$B:$AO,6,FALSE)),(IF($X$1=4,(VLOOKUP(B285,'X4'!$B:$AO,6,FALSE)),(IF($X$1=5,(VLOOKUP(B285,'X5'!$B:$AO,6,FALSE)),(IF($X$1=6,(VLOOKUP(B285,'X6'!$B:$AO,6,FALSE)),(IF($X$1=7,(VLOOKUP(B285,'X7'!$B:$AO,6,FALSE)),(IF($X$1=8,(VLOOKUP(B285,'X8'!$B:$AO,6,FALSE)),(IF($X$1=9,(VLOOKUP(B285,'X9'!$B:$AO,6,FALSE)),(IF($X$1=10,(VLOOKUP(B285,'X10'!$B:$AO,6,FALSE)),(IF($X$1=11,(VLOOKUP(B285,'X11'!$B:$AO,6,FALSE)),(IF($X$1=12,(VLOOKUP(B285,'X12'!$B:$AO,6,FALSE)),(VLOOKUP(B285,'X13'!$B:$AO,6,FALSE))))))))))))))))))))))))))))=TRUE," ",(IF((IF($X$1=1,(VLOOKUP(B285,'X1'!$B:$AO,6,FALSE)),(IF($X$1=2,(VLOOKUP(B285,'X2'!$B:$AO,6,FALSE)),(IF($X$1=3,(VLOOKUP(B285,'X3'!$B:$AO,6,FALSE)),(IF($X$1=4,(VLOOKUP(B285,'X4'!$B:$AO,6,FALSE)),(IF($X$1=5,(VLOOKUP(B285,'X5'!$B:$AO,6,FALSE)),(IF($X$1=6,(VLOOKUP(B285,'X6'!$B:$AO,6,FALSE)),(IF($X$1=7,(VLOOKUP(B285,'X7'!$B:$AO,6,FALSE)),(IF($X$1=8,(VLOOKUP(B285,'X8'!$B:$AO,6,FALSE)),(IF($X$1=9,(VLOOKUP(B285,'X9'!$B:$AO,6,FALSE)),(IF($X$1=10,(VLOOKUP(B285,'X10'!$B:$AO,6,FALSE)),(IF($X$1=11,(VLOOKUP(B285,'X11'!$B:$AO,6,FALSE)),(IF($X$1=12,(VLOOKUP(B285,'X12'!$B:$AO,6,FALSE)),(VLOOKUP(B285,'X13'!$B:$AO,6,FALSE))))))))))))))))))))))))))=$V$1," ",(IF($X$1=1,(VLOOKUP(B285,'X1'!$B:$AO,6,FALSE)),(IF($X$1=2,(VLOOKUP(B285,'X2'!$B:$AO,6,FALSE)),(IF($X$1=3,(VLOOKUP(B285,'X3'!$B:$AO,6,FALSE)),(IF($X$1=4,(VLOOKUP(B285,'X4'!$B:$AO,6,FALSE)),(IF($X$1=5,(VLOOKUP(B285,'X5'!$B:$AO,6,FALSE)),(IF($X$1=6,(VLOOKUP(B285,'X6'!$B:$AO,6,FALSE)),(IF($X$1=7,(VLOOKUP(B285,'X7'!$B:$AO,6,FALSE)),(IF($X$1=8,(VLOOKUP(B285,'X8'!$B:$AO,6,FALSE)),(IF($X$1=9,(VLOOKUP(B285,'X9'!$B:$AO,6,FALSE)),(IF($X$1=10,(VLOOKUP(B285,'X10'!$B:$AO,6,FALSE)),(IF($X$1=11,(VLOOKUP(B285,'X11'!$B:$AO,6,FALSE)),(IF($X$1=12,(VLOOKUP(B285,'X12'!$B:$AO,6,FALSE)),(VLOOKUP(B285,'X13'!$B:$AO,6,FALSE)))))))))))))))))))))))))))))</f>
        <v xml:space="preserve"> </v>
      </c>
      <c r="G285" s="182" t="str">
        <f ca="1">IF(ISERROR(IF($X$1=1,(VLOOKUP(B285,'X1'!$B:$AZ,44,FALSE)),IF($X$1=2,(VLOOKUP(B285,'X2'!$B:$AZ,44,FALSE)),IF($X$1=3,(VLOOKUP(B285,'X3'!$B:$AZ,44,FALSE)),IF($X$1=4,(VLOOKUP(B285,'X4'!$B:$AZ,44,FALSE)),IF($X$1=5,(VLOOKUP(B285,'X5'!$B:$AZ,44,FALSE)),IF($X$1=6,(VLOOKUP(B285,'X6'!$B:$AZ,44,FALSE)),IF($X$1=7,(VLOOKUP(B285,'X7'!$B:$AZ,44,FALSE)),IF($X$1=8,(VLOOKUP(B285,'X8'!$B:$AZ,44,FALSE)),IF($X$1=9,(VLOOKUP(B285,'X9'!$B:$AZ,44,FALSE)),IF($X$1=10,(VLOOKUP(B285,'X10'!$B:$AZ,44,FALSE)),IF($X$1=11,(VLOOKUP(B285,'X11'!$B:$AZ,44,FALSE)),IF($X$1=12,(VLOOKUP(B285,'X12'!$B:$AZ,44,FALSE)),IF($X$1=13,(VLOOKUP(B285,'X13'!$B:$AZ,44,FALSE)),"B"))))))))))))))=TRUE," ",(IF($X$1=1,(VLOOKUP(B285,'X1'!$B:$AZ,44,FALSE)),IF($X$1=2,(VLOOKUP(B285,'X2'!$B:$AZ,44,FALSE)),IF($X$1=3,(VLOOKUP(B285,'X3'!$B:$AZ,44,FALSE)),IF($X$1=4,(VLOOKUP(B285,'X4'!$B:$AZ,44,FALSE)),IF($X$1=5,(VLOOKUP(B285,'X5'!$B:$AZ,44,FALSE)),IF($X$1=6,(VLOOKUP(B285,'X6'!$B:$AZ,44,FALSE)),IF($X$1=7,(VLOOKUP(B285,'X7'!$B:$AZ,44,FALSE)),IF($X$1=8,(VLOOKUP(B285,'X8'!$B:$AZ,44,FALSE)),IF($X$1=9,(VLOOKUP(B285,'X9'!$B:$AZ,44,FALSE)),IF($X$1=10,(VLOOKUP(B285,'X10'!$B:$AZ,44,FALSE)),IF($X$1=11,(VLOOKUP(B285,'X11'!$B:$AZ,44,FALSE)),IF($X$1=12,(VLOOKUP(B285,'X12'!$B:$AZ,44,FALSE)),IF($X$1=13,(VLOOKUP(B285,'X13'!$B:$AZ,44,FALSE)),"B")))))))))))))))</f>
        <v xml:space="preserve"> </v>
      </c>
      <c r="H285" s="182" t="str">
        <f ca="1">IF(ISERROR(IF($X$1=1,(VLOOKUP(B285,'X1'!$B:$AZ,8,FALSE)),IF($X$1=2,(VLOOKUP(B285,'X2'!$B:$AZ,8,FALSE)),IF($X$1=3,(VLOOKUP(B285,'X3'!$B:$AZ,8,FALSE)),IF($X$1=4,(VLOOKUP(B285,'X4'!$B:$AZ,8,FALSE)),IF($X$1=5,(VLOOKUP(B285,'X5'!$B:$AZ,8,FALSE)),IF($X$1=6,(VLOOKUP(B285,'X6'!$B:$AZ,8,FALSE)),IF($X$1=7,(VLOOKUP(B285,'X7'!$B:$AZ,8,FALSE)),IF($X$1=8,(VLOOKUP(B285,'X8'!$B:$AZ,8,FALSE)),IF($X$1=9,(VLOOKUP(B285,'X9'!$B:$AZ,8,FALSE)),IF($X$1=10,(VLOOKUP(B285,'X10'!$B:$AZ,8,FALSE)),IF($X$1=11,(VLOOKUP(B285,'X11'!$B:$AZ,8,FALSE)),IF($X$1=12,(VLOOKUP(B285,'X12'!$B:$AZ,8,FALSE)),IF($X$1=13,(VLOOKUP(B285,'X13'!$B:$AZ,8,FALSE)),"B"))))))))))))))=TRUE," ",(IF($X$1=1,(VLOOKUP(B285,'X1'!$B:$AZ,8,FALSE)),IF($X$1=2,(VLOOKUP(B285,'X2'!$B:$AZ,8,FALSE)),IF($X$1=3,(VLOOKUP(B285,'X3'!$B:$AZ,8,FALSE)),IF($X$1=4,(VLOOKUP(B285,'X4'!$B:$AZ,8,FALSE)),IF($X$1=5,(VLOOKUP(B285,'X5'!$B:$AZ,8,FALSE)),IF($X$1=6,(VLOOKUP(B285,'X6'!$B:$AZ,8,FALSE)),IF($X$1=7,(VLOOKUP(B285,'X7'!$B:$AZ,8,FALSE)),IF($X$1=8,(VLOOKUP(B285,'X8'!$B:$AZ,8,FALSE)),IF($X$1=9,(VLOOKUP(B285,'X9'!$B:$AZ,8,FALSE)),IF($X$1=10,(VLOOKUP(B285,'X10'!$B:$AZ,8,FALSE)),IF($X$1=11,(VLOOKUP(B285,'X11'!$B:$AZ,8,FALSE)),IF($X$1=12,(VLOOKUP(B285,'X12'!$B:$AZ,8,FALSE)),IF($X$1=13,(VLOOKUP(B285,'X13'!$B:$AZ,8,FALSE)),"B")))))))))))))))</f>
        <v xml:space="preserve"> </v>
      </c>
      <c r="I285" s="183" t="str">
        <f ca="1">IF(ISERROR(IF($X$1=1,(VLOOKUP(B285,'X1'!$B:$AZ,2,FALSE)),IF($X$1=2,(VLOOKUP(B285,'X2'!$B:$AZ,2,FALSE)),IF($X$1=3,(VLOOKUP(B285,'X3'!$B:$AZ,2,FALSE)),IF($X$1=4,(VLOOKUP(B285,'X4'!$B:$AZ,2,FALSE)),IF($X$1=5,(VLOOKUP(B285,'X5'!$B:$AZ,2,FALSE)),IF($X$1=6,(VLOOKUP(B285,'X6'!$B:$AZ,2,FALSE)),IF($X$1=7,(VLOOKUP(B285,'X7'!$B:$AZ,2,FALSE)),IF($X$1=8,(VLOOKUP(B285,'X8'!$B:$AZ,2,FALSE)),IF($X$1=9,(VLOOKUP(B285,'X9'!$B:$AZ,2,FALSE)),IF($X$1=10,(VLOOKUP(B285,'X10'!$B:$AZ,2,FALSE)),IF($X$1=11,(VLOOKUP(B285,'X11'!$B:$AZ,2,FALSE)),IF($X$1=12,(VLOOKUP(B285,'X12'!$B:$AZ,2,FALSE)),IF($X$1=13,(VLOOKUP(B285,'X13'!$B:$AZ,2,FALSE)),"B"))))))))))))))=TRUE," ",(IF($X$1=1,(VLOOKUP(B285,'X1'!$B:$AZ,2,FALSE)),IF($X$1=2,(VLOOKUP(B285,'X2'!$B:$AZ,2,FALSE)),IF($X$1=3,(VLOOKUP(B285,'X3'!$B:$AZ,2,FALSE)),IF($X$1=4,(VLOOKUP(B285,'X4'!$B:$AZ,2,FALSE)),IF($X$1=5,(VLOOKUP(B285,'X5'!$B:$AZ,2,FALSE)),IF($X$1=6,(VLOOKUP(B285,'X6'!$B:$AZ,2,FALSE)),IF($X$1=7,(VLOOKUP(B285,'X7'!$B:$AZ,2,FALSE)),IF($X$1=8,(VLOOKUP(B285,'X8'!$B:$AZ,2,FALSE)),IF($X$1=9,(VLOOKUP(B285,'X9'!$B:$AZ,2,FALSE)),IF($X$1=10,(VLOOKUP(B285,'X10'!$B:$AZ,2,FALSE)),IF($X$1=11,(VLOOKUP(B285,'X11'!$B:$AZ,2,FALSE)),IF($X$1=12,(VLOOKUP(B285,'X12'!$B:$AZ,2,FALSE)),IF($X$1=13,(VLOOKUP(B285,'X13'!$B:$AZ,2,FALSE)),"B")))))))))))))))</f>
        <v xml:space="preserve"> </v>
      </c>
      <c r="J285" s="183" t="str">
        <f ca="1">IF(ISERROR(IF($X$1=1,(VLOOKUP(B285,'X1'!$B:$AZ,3,FALSE)),IF($X$1=2,(VLOOKUP(B285,'X2'!$B:$AZ,3,FALSE)),IF($X$1=3,(VLOOKUP(B285,'X3'!$B:$AZ,3,FALSE)),IF($X$1=4,(VLOOKUP(B285,'X4'!$B:$AZ,3,FALSE)),IF($X$1=5,(VLOOKUP(B285,'X5'!$B:$AZ,3,FALSE)),IF($X$1=6,(VLOOKUP(B285,'X6'!$B:$AZ,3,FALSE)),IF($X$1=7,(VLOOKUP(B285,'X7'!$B:$AZ,3,FALSE)),IF($X$1=8,(VLOOKUP(B285,'X8'!$B:$AZ,3,FALSE)),IF($X$1=9,(VLOOKUP(B285,'X9'!$B:$AZ,3,FALSE)),IF($X$1=10,(VLOOKUP(B285,'X10'!$B:$AZ,3,FALSE)),IF($X$1=11,(VLOOKUP(B285,'X11'!$B:$AZ,3,FALSE)),IF($X$1=12,(VLOOKUP(B285,'X12'!$B:$AZ,3,FALSE)),IF($X$1=13,(VLOOKUP(B285,'X13'!$B:$AZ,3,FALSE)),"B"))))))))))))))=TRUE," ",(IF($X$1=1,(VLOOKUP(B285,'X1'!$B:$AZ,3,FALSE)),IF($X$1=2,(VLOOKUP(B285,'X2'!$B:$AZ,3,FALSE)),IF($X$1=3,(VLOOKUP(B285,'X3'!$B:$AZ,3,FALSE)),IF($X$1=4,(VLOOKUP(B285,'X4'!$B:$AZ,3,FALSE)),IF($X$1=5,(VLOOKUP(B285,'X5'!$B:$AZ,3,FALSE)),IF($X$1=6,(VLOOKUP(B285,'X6'!$B:$AZ,3,FALSE)),IF($X$1=7,(VLOOKUP(B285,'X7'!$B:$AZ,3,FALSE)),IF($X$1=8,(VLOOKUP(B285,'X8'!$B:$AZ,3,FALSE)),IF($X$1=9,(VLOOKUP(B285,'X9'!$B:$AZ,3,FALSE)),IF($X$1=10,(VLOOKUP(B285,'X10'!$B:$AZ,3,FALSE)),IF($X$1=11,(VLOOKUP(B285,'X11'!$B:$AZ,3,FALSE)),IF($X$1=12,(VLOOKUP(B285,'X12'!$B:$AZ,3,FALSE)),IF($X$1=13,(VLOOKUP(B285,'X13'!$B:$AZ,3,FALSE)),"B")))))))))))))))</f>
        <v xml:space="preserve"> </v>
      </c>
      <c r="K285" s="183" t="str">
        <f ca="1">IF(ISERROR(IF($X$1=1,(VLOOKUP(B285,'X1'!$B:$AZ,5,FALSE)),IF($X$1=2,(VLOOKUP(B285,'X2'!$B:$AZ,5,FALSE)),IF($X$1=3,(VLOOKUP(B285,'X3'!$B:$AZ,5,FALSE)),IF($X$1=4,(VLOOKUP(B285,'X4'!$B:$AZ,5,FALSE)),IF($X$1=5,(VLOOKUP(B285,'X5'!$B:$AZ,5,FALSE)),IF($X$1=6,(VLOOKUP(B285,'X6'!$B:$AZ,5,FALSE)),IF($X$1=7,(VLOOKUP(B285,'X7'!$B:$AZ,5,FALSE)),IF($X$1=8,(VLOOKUP(B285,'X8'!$B:$AZ,5,FALSE)),IF($X$1=9,(VLOOKUP(B285,'X9'!$B:$AZ,5,FALSE)),IF($X$1=10,(VLOOKUP(B285,'X10'!$B:$AZ,5,FALSE)),IF($X$1=11,(VLOOKUP(B285,'X11'!$B:$AZ,5,FALSE)),IF($X$1=12,(VLOOKUP(B285,'X12'!$B:$AZ,5,FALSE)),IF($X$1=13,(VLOOKUP(B285,'X13'!$B:$AZ,5,FALSE)),"B"))))))))))))))=TRUE," ",(IF($X$1=1,(VLOOKUP(B285,'X1'!$B:$AZ,5,FALSE)),IF($X$1=2,(VLOOKUP(B285,'X2'!$B:$AZ,5,FALSE)),IF($X$1=3,(VLOOKUP(B285,'X3'!$B:$AZ,5,FALSE)),IF($X$1=4,(VLOOKUP(B285,'X4'!$B:$AZ,5,FALSE)),IF($X$1=5,(VLOOKUP(B285,'X5'!$B:$AZ,5,FALSE)),IF($X$1=6,(VLOOKUP(B285,'X6'!$B:$AZ,5,FALSE)),IF($X$1=7,(VLOOKUP(B285,'X7'!$B:$AZ,5,FALSE)),IF($X$1=8,(VLOOKUP(B285,'X8'!$B:$AZ,5,FALSE)),IF($X$1=9,(VLOOKUP(B285,'X9'!$B:$AZ,5,FALSE)),IF($X$1=10,(VLOOKUP(B285,'X10'!$B:$AZ,5,FALSE)),IF($X$1=11,(VLOOKUP(B285,'X11'!$B:$AZ,5,FALSE)),IF($X$1=12,(VLOOKUP(B285,'X12'!$B:$AZ,5,FALSE)),IF($X$1=13,(VLOOKUP(B285,'X13'!$B:$AZ,5,FALSE)),"B")))))))))))))))</f>
        <v xml:space="preserve"> </v>
      </c>
      <c r="L285" s="184" t="str">
        <f ca="1">IF(ISERROR(IF($X$1=1,(VLOOKUP(B285,'X1'!$B:$AZ,9,FALSE)),IF($X$1=2,(VLOOKUP(B285,'X2'!$B:$AZ,9,FALSE)),IF($X$1=3,(VLOOKUP(B285,'X3'!$B:$AZ,9,FALSE)),IF($X$1=4,(VLOOKUP(B285,'X4'!$B:$AZ,9,FALSE)),IF($X$1=5,(VLOOKUP(B285,'X5'!$B:$AZ,9,FALSE)),IF($X$1=6,(VLOOKUP(B285,'X6'!$B:$AZ,9,FALSE)),IF($X$1=7,(VLOOKUP(B285,'X7'!$B:$AZ,9,FALSE)),IF($X$1=8,(VLOOKUP(B285,'X8'!$B:$AZ,9,FALSE)),IF($X$1=9,(VLOOKUP(B285,'X9'!$B:$AZ,9,FALSE)),IF($X$1=10,(VLOOKUP(B285,'X10'!$B:$AZ,9,FALSE)),IF($X$1=11,(VLOOKUP(B285,'X11'!$B:$AZ,9,FALSE)),IF($X$1=12,(VLOOKUP(B285,'X12'!$B:$AZ,9,FALSE)),IF($X$1=13,(VLOOKUP(B285,'X13'!$B:$AZ,9,FALSE)),"B"))))))))))))))=TRUE," ",(IF($X$1=1,(VLOOKUP(B285,'X1'!$B:$AZ,9,FALSE)),IF($X$1=2,(VLOOKUP(B285,'X2'!$B:$AZ,9,FALSE)),IF($X$1=3,(VLOOKUP(B285,'X3'!$B:$AZ,9,FALSE)),IF($X$1=4,(VLOOKUP(B285,'X4'!$B:$AZ,9,FALSE)),IF($X$1=5,(VLOOKUP(B285,'X5'!$B:$AZ,9,FALSE)),IF($X$1=6,(VLOOKUP(B285,'X6'!$B:$AZ,9,FALSE)),IF($X$1=7,(VLOOKUP(B285,'X7'!$B:$AZ,9,FALSE)),IF($X$1=8,(VLOOKUP(B285,'X8'!$B:$AZ,9,FALSE)),IF($X$1=9,(VLOOKUP(B285,'X9'!$B:$AZ,9,FALSE)),IF($X$1=10,(VLOOKUP(B285,'X10'!$B:$AZ,9,FALSE)),IF($X$1=11,(VLOOKUP(B285,'X11'!$B:$AZ,9,FALSE)),IF($X$1=12,(VLOOKUP(B285,'X12'!$B:$AZ,9,FALSE)),IF($X$1=13,(VLOOKUP(B285,'X13'!$B:$AZ,9,FALSE)),"B")))))))))))))))</f>
        <v xml:space="preserve"> </v>
      </c>
      <c r="M285" s="184" t="str">
        <f ca="1">IF(ISERROR(IF($X$1=1,(VLOOKUP(B285,'X1'!$B:$AZ,10,FALSE)),IF($X$1=2,(VLOOKUP(B285,'X2'!$B:$AZ,10,FALSE)),IF($X$1=3,(VLOOKUP(B285,'X3'!$B:$AZ,10,FALSE)),IF($X$1=4,(VLOOKUP(B285,'X4'!$B:$AZ,10,FALSE)),IF($X$1=5,(VLOOKUP(B285,'X5'!$B:$AZ,10,FALSE)),IF($X$1=6,(VLOOKUP(B285,'X6'!$B:$AZ,10,FALSE)),IF($X$1=7,(VLOOKUP(B285,'X7'!$B:$AZ,10,FALSE)),IF($X$1=8,(VLOOKUP(B285,'X8'!$B:$AZ,10,FALSE)),IF($X$1=9,(VLOOKUP(B285,'X9'!$B:$AZ,10,FALSE)),IF($X$1=10,(VLOOKUP(B285,'X10'!$B:$AZ,10,FALSE)),IF($X$1=11,(VLOOKUP(B285,'X11'!$B:$AZ,10,FALSE)),IF($X$1=12,(VLOOKUP(B285,'X12'!$B:$AZ,10,FALSE)),IF($X$1=13,(VLOOKUP(B285,'X13'!$B:$AZ,10,FALSE)),"B"))))))))))))))=TRUE," ",(IF($X$1=1,(VLOOKUP(B285,'X1'!$B:$AZ,10,FALSE)),IF($X$1=2,(VLOOKUP(B285,'X2'!$B:$AZ,10,FALSE)),IF($X$1=3,(VLOOKUP(B285,'X3'!$B:$AZ,10,FALSE)),IF($X$1=4,(VLOOKUP(B285,'X4'!$B:$AZ,10,FALSE)),IF($X$1=5,(VLOOKUP(B285,'X5'!$B:$AZ,10,FALSE)),IF($X$1=6,(VLOOKUP(B285,'X6'!$B:$AZ,10,FALSE)),IF($X$1=7,(VLOOKUP(B285,'X7'!$B:$AZ,10,FALSE)),IF($X$1=8,(VLOOKUP(B285,'X8'!$B:$AZ,10,FALSE)),IF($X$1=9,(VLOOKUP(B285,'X9'!$B:$AZ,10,FALSE)),IF($X$1=10,(VLOOKUP(B285,'X10'!$B:$AZ,10,FALSE)),IF($X$1=11,(VLOOKUP(B285,'X11'!$B:$AZ,10,FALSE)),IF($X$1=12,(VLOOKUP(B285,'X12'!$B:$AZ,10,FALSE)),IF($X$1=13,(VLOOKUP(B285,'X13'!$B:$AZ,10,FALSE)),"B")))))))))))))))</f>
        <v xml:space="preserve"> </v>
      </c>
      <c r="N285" s="185" t="str">
        <f ca="1">IF(ISERROR(IF($X$1=1,(VLOOKUP(B285,'X1'!$B:$AZ,45,FALSE)),IF($X$1=2,(VLOOKUP(B285,'X2'!$B:$AZ,45,FALSE)),IF($X$1=3,(VLOOKUP(B285,'X3'!$B:$AZ,45,FALSE)),IF($X$1=4,(VLOOKUP(B285,'X4'!$B:$AZ,45,FALSE)),IF($X$1=5,(VLOOKUP(B285,'X5'!$B:$AZ,45,FALSE)),IF($X$1=6,(VLOOKUP(B285,'X6'!$B:$AZ,45,FALSE)),IF($X$1=7,(VLOOKUP(B285,'X7'!$B:$AZ,45,FALSE)),IF($X$1=8,(VLOOKUP(B285,'X8'!$B:$AZ,45,FALSE)),IF($X$1=9,(VLOOKUP(B285,'X9'!$B:$AZ,45,FALSE)),IF($X$1=10,(VLOOKUP(B285,'X10'!$B:$AZ,45,FALSE)),IF($X$1=11,(VLOOKUP(B285,'X11'!$B:$AZ,45,FALSE)),IF($X$1=12,(VLOOKUP(B285,'X12'!$B:$AZ,45,FALSE)),IF($X$1=13,(VLOOKUP(B285,'X13'!$B:$AZ,45,FALSE)),"B"))))))))))))))=TRUE," ",(IF($X$1=1,(VLOOKUP(B285,'X1'!$B:$AZ,45,FALSE)),IF($X$1=2,(VLOOKUP(B285,'X2'!$B:$AZ,45,FALSE)),IF($X$1=3,(VLOOKUP(B285,'X3'!$B:$AZ,45,FALSE)),IF($X$1=4,(VLOOKUP(B285,'X4'!$B:$AZ,45,FALSE)),IF($X$1=5,(VLOOKUP(B285,'X5'!$B:$AZ,45,FALSE)),IF($X$1=6,(VLOOKUP(B285,'X6'!$B:$AZ,45,FALSE)),IF($X$1=7,(VLOOKUP(B285,'X7'!$B:$AZ,45,FALSE)),IF($X$1=8,(VLOOKUP(B285,'X8'!$B:$AZ,45,FALSE)),IF($X$1=9,(VLOOKUP(B285,'X9'!$B:$AZ,45,FALSE)),IF($X$1=10,(VLOOKUP(B285,'X10'!$B:$AZ,45,FALSE)),IF($X$1=11,(VLOOKUP(B285,'X11'!$B:$AZ,45,FALSE)),IF($X$1=12,(VLOOKUP(B285,'X12'!$B:$AZ,45,FALSE)),IF($X$1=13,(VLOOKUP(B285,'X13'!$B:$AZ,45,FALSE)),"B")))))))))))))))</f>
        <v xml:space="preserve"> </v>
      </c>
      <c r="O285" s="184" t="str">
        <f ca="1">IF(ISERROR(IF($X$1=1,(VLOOKUP(B285,'X1'!$B:$AZ,11,FALSE)),IF($X$1=2,(VLOOKUP(B285,'X2'!$B:$AZ,11,FALSE)),IF($X$1=3,(VLOOKUP(B285,'X3'!$B:$AZ,11,FALSE)),IF($X$1=4,(VLOOKUP(B285,'X4'!$B:$AZ,11,FALSE)),IF($X$1=5,(VLOOKUP(B285,'X5'!$B:$AZ,11,FALSE)),IF($X$1=6,(VLOOKUP(B285,'X6'!$B:$AZ,11,FALSE)),IF($X$1=7,(VLOOKUP(B285,'X7'!$B:$AZ,11,FALSE)),IF($X$1=8,(VLOOKUP(B285,'X8'!$B:$AZ,11,FALSE)),IF($X$1=9,(VLOOKUP(B285,'X9'!$B:$AZ,11,FALSE)),IF($X$1=10,(VLOOKUP(B285,'X10'!$B:$AZ,11,FALSE)),IF($X$1=11,(VLOOKUP(B285,'X11'!$B:$AZ,11,FALSE)),IF($X$1=12,(VLOOKUP(B285,'X12'!$B:$AZ,11,FALSE)),IF($X$1=13,(VLOOKUP(B285,'X13'!$B:$AZ,11,FALSE)),"B"))))))))))))))=TRUE," ",(IF($X$1=1,(VLOOKUP(B285,'X1'!$B:$AZ,11,FALSE)),IF($X$1=2,(VLOOKUP(B285,'X2'!$B:$AZ,11,FALSE)),IF($X$1=3,(VLOOKUP(B285,'X3'!$B:$AZ,11,FALSE)),IF($X$1=4,(VLOOKUP(B285,'X4'!$B:$AZ,11,FALSE)),IF($X$1=5,(VLOOKUP(B285,'X5'!$B:$AZ,11,FALSE)),IF($X$1=6,(VLOOKUP(B285,'X6'!$B:$AZ,11,FALSE)),IF($X$1=7,(VLOOKUP(B285,'X7'!$B:$AZ,11,FALSE)),IF($X$1=8,(VLOOKUP(B285,'X8'!$B:$AZ,11,FALSE)),IF($X$1=9,(VLOOKUP(B285,'X9'!$B:$AZ,11,FALSE)),IF($X$1=10,(VLOOKUP(B285,'X10'!$B:$AZ,11,FALSE)),IF($X$1=11,(VLOOKUP(B285,'X11'!$B:$AZ,11,FALSE)),IF($X$1=12,(VLOOKUP(B285,'X12'!$B:$AZ,11,FALSE)),IF($X$1=13,(VLOOKUP(B285,'X13'!$B:$AZ,11,FALSE)),"B")))))))))))))))</f>
        <v xml:space="preserve"> </v>
      </c>
      <c r="P285" s="184" t="str">
        <f ca="1">IF(ISERROR(IF($X$1=1,(VLOOKUP(B285,'X1'!$B:$AZ,12,FALSE)),IF($X$1=2,(VLOOKUP(B285,'X2'!$B:$AZ,12,FALSE)),IF($X$1=3,(VLOOKUP(B285,'X3'!$B:$AZ,12,FALSE)),IF($X$1=4,(VLOOKUP(B285,'X4'!$B:$AZ,12,FALSE)),IF($X$1=5,(VLOOKUP(B285,'X5'!$B:$AZ,12,FALSE)),IF($X$1=6,(VLOOKUP(B285,'X6'!$B:$AZ,12,FALSE)),IF($X$1=7,(VLOOKUP(B285,'X7'!$B:$AZ,12,FALSE)),IF($X$1=8,(VLOOKUP(B285,'X8'!$B:$AZ,12,FALSE)),IF($X$1=9,(VLOOKUP(B285,'X9'!$B:$AZ,12,FALSE)),IF($X$1=10,(VLOOKUP(B285,'X10'!$B:$AZ,12,FALSE)),IF($X$1=11,(VLOOKUP(B285,'X11'!$B:$AZ,12,FALSE)),IF($X$1=12,(VLOOKUP(B285,'X12'!$B:$AZ,12,FALSE)),IF($X$1=13,(VLOOKUP(B285,'X13'!$B:$AZ,12,FALSE)),"B"))))))))))))))=TRUE," ",(IF($X$1=1,(VLOOKUP(B285,'X1'!$B:$AZ,12,FALSE)),IF($X$1=2,(VLOOKUP(B285,'X2'!$B:$AZ,12,FALSE)),IF($X$1=3,(VLOOKUP(B285,'X3'!$B:$AZ,12,FALSE)),IF($X$1=4,(VLOOKUP(B285,'X4'!$B:$AZ,12,FALSE)),IF($X$1=5,(VLOOKUP(B285,'X5'!$B:$AZ,12,FALSE)),IF($X$1=6,(VLOOKUP(B285,'X6'!$B:$AZ,12,FALSE)),IF($X$1=7,(VLOOKUP(B285,'X7'!$B:$AZ,12,FALSE)),IF($X$1=8,(VLOOKUP(B285,'X8'!$B:$AZ,12,FALSE)),IF($X$1=9,(VLOOKUP(B285,'X9'!$B:$AZ,12,FALSE)),IF($X$1=10,(VLOOKUP(B285,'X10'!$B:$AZ,12,FALSE)),IF($X$1=11,(VLOOKUP(B285,'X11'!$B:$AZ,12,FALSE)),IF($X$1=12,(VLOOKUP(B285,'X12'!$B:$AZ,12,FALSE)),IF($X$1=13,(VLOOKUP(B285,'X13'!$B:$AZ,12,FALSE)),"B")))))))))))))))</f>
        <v xml:space="preserve"> </v>
      </c>
      <c r="Q285" s="185" t="str">
        <f ca="1">IF(ISERROR(IF($X$1=1,(VLOOKUP(B285,'X1'!$B:$AZ,46,FALSE)),IF($X$1=2,(VLOOKUP(B285,'X2'!$B:$AZ,46,FALSE)),IF($X$1=3,(VLOOKUP(B285,'X3'!$B:$AZ,46,FALSE)),IF($X$1=4,(VLOOKUP(B285,'X4'!$B:$AZ,46,FALSE)),IF($X$1=5,(VLOOKUP(B285,'X5'!$B:$AZ,46,FALSE)),IF($X$1=6,(VLOOKUP(B285,'X6'!$B:$AZ,46,FALSE)),IF($X$1=7,(VLOOKUP(B285,'X7'!$B:$AZ,46,FALSE)),IF($X$1=8,(VLOOKUP(B285,'X8'!$B:$AZ,46,FALSE)),IF($X$1=9,(VLOOKUP(B285,'X9'!$B:$AZ,46,FALSE)),IF($X$1=10,(VLOOKUP(B285,'X10'!$B:$AZ,46,FALSE)),IF($X$1=11,(VLOOKUP(B285,'X11'!$B:$AZ,46,FALSE)),IF($X$1=12,(VLOOKUP(B285,'X12'!$B:$AZ,46,FALSE)),IF($X$1=13,(VLOOKUP(B285,'X13'!$B:$AZ,46,FALSE)),"B"))))))))))))))=TRUE," ",(IF($X$1=1,(VLOOKUP(B285,'X1'!$B:$AZ,46,FALSE)),IF($X$1=2,(VLOOKUP(B285,'X2'!$B:$AZ,46,FALSE)),IF($X$1=3,(VLOOKUP(B285,'X3'!$B:$AZ,46,FALSE)),IF($X$1=4,(VLOOKUP(B285,'X4'!$B:$AZ,46,FALSE)),IF($X$1=5,(VLOOKUP(B285,'X5'!$B:$AZ,46,FALSE)),IF($X$1=6,(VLOOKUP(B285,'X6'!$B:$AZ,46,FALSE)),IF($X$1=7,(VLOOKUP(B285,'X7'!$B:$AZ,46,FALSE)),IF($X$1=8,(VLOOKUP(B285,'X8'!$B:$AZ,46,FALSE)),IF($X$1=9,(VLOOKUP(B285,'X9'!$B:$AZ,46,FALSE)),IF($X$1=10,(VLOOKUP(B285,'X10'!$B:$AZ,46,FALSE)),IF($X$1=11,(VLOOKUP(B285,'X11'!$B:$AZ,46,FALSE)),IF($X$1=12,(VLOOKUP(B285,'X12'!$B:$AZ,46,FALSE)),IF($X$1=13,(VLOOKUP(B285,'X13'!$B:$AZ,46,FALSE)),"B")))))))))))))))</f>
        <v xml:space="preserve"> </v>
      </c>
      <c r="R285" s="185" t="str">
        <f ca="1">IF(ISERROR(IF($X$1=1,(VLOOKUP(B285,'X1'!$B:$AZ,15,FALSE)),IF($X$1=2,(VLOOKUP(B285,'X2'!$B:$AZ,15,FALSE)),IF($X$1=3,(VLOOKUP(B285,'X3'!$B:$AZ,15,FALSE)),IF($X$1=4,(VLOOKUP(B285,'X4'!$B:$AZ,15,FALSE)),IF($X$1=5,(VLOOKUP(B285,'X5'!$B:$AZ,15,FALSE)),IF($X$1=6,(VLOOKUP(B285,'X6'!$B:$AZ,15,FALSE)),IF($X$1=7,(VLOOKUP(B285,'X7'!$B:$AZ,15,FALSE)),IF($X$1=8,(VLOOKUP(B285,'X8'!$B:$AZ,15,FALSE)),IF($X$1=9,(VLOOKUP(B285,'X9'!$B:$AZ,15,FALSE)),IF($X$1=10,(VLOOKUP(B285,'X10'!$B:$AZ,15,FALSE)),IF($X$1=11,(VLOOKUP(B285,'X11'!$B:$AZ,15,FALSE)),IF($X$1=12,(VLOOKUP(B285,'X12'!$B:$AZ,15,FALSE)),IF($X$1=13,(VLOOKUP(B285,'X13'!$B:$AZ,15,FALSE)),"B"))))))))))))))=TRUE," ",(IF($X$1=1,(VLOOKUP(B285,'X1'!$B:$AZ,15,FALSE)),IF($X$1=2,(VLOOKUP(B285,'X2'!$B:$AZ,15,FALSE)),IF($X$1=3,(VLOOKUP(B285,'X3'!$B:$AZ,15,FALSE)),IF($X$1=4,(VLOOKUP(B285,'X4'!$B:$AZ,15,FALSE)),IF($X$1=5,(VLOOKUP(B285,'X5'!$B:$AZ,15,FALSE)),IF($X$1=6,(VLOOKUP(B285,'X6'!$B:$AZ,15,FALSE)),IF($X$1=7,(VLOOKUP(B285,'X7'!$B:$AZ,15,FALSE)),IF($X$1=8,(VLOOKUP(B285,'X8'!$B:$AZ,15,FALSE)),IF($X$1=9,(VLOOKUP(B285,'X9'!$B:$AZ,15,FALSE)),IF($X$1=10,(VLOOKUP(B285,'X10'!$B:$AZ,15,FALSE)),IF($X$1=11,(VLOOKUP(B285,'X11'!$B:$AZ,15,FALSE)),IF($X$1=12,(VLOOKUP(B285,'X12'!$B:$AZ,15,FALSE)),IF($X$1=13,(VLOOKUP(B285,'X13'!$B:$AZ,15,FALSE)),"B")))))))))))))))</f>
        <v xml:space="preserve"> </v>
      </c>
      <c r="S285" s="185" t="str">
        <f ca="1">IF(ISERROR(IF((IF($X$1=1,(VLOOKUP(B285,'X1'!$B:$AZ,14,FALSE)),(IF($X$1=2,(VLOOKUP(B285,'X2'!$B:$AZ,14,FALSE)),(IF($X$1=3,(VLOOKUP(B285,'X3'!$B:$AZ,14,FALSE)),(IF($X$1=4,(VLOOKUP(B285,'X4'!$B:$AZ,14,FALSE)),(IF($X$1=5,(VLOOKUP(B285,'X5'!$B:$AZ,14,FALSE)),(IF($X$1=6,(VLOOKUP(B285,'X6'!$B:$AZ,14,FALSE)),(IF($X$1=7,(VLOOKUP(B285,'X7'!$B:$AZ,14,FALSE)),(IF($X$1=8,(VLOOKUP(B285,'X8'!$B:$AZ,14,FALSE)),(IF($X$1=9,(VLOOKUP(B285,'X9'!$B:$AZ,14,FALSE)),(IF($X$1=10,(VLOOKUP(B285,'X10'!$B:$AZ,14,FALSE)),(IF($X$1=11,(VLOOKUP(B285,'X11'!$B:$AZ,14,FALSE)),(IF($X$1=12,(VLOOKUP(B285,'X12'!$B:$AZ,14,FALSE)),(VLOOKUP(B285,'X13'!$B:$AZ,14,FALSE))))))))))))))))))))))))))=$V$1," ",(IF($X$1=1,(VLOOKUP(B285,'X1'!$B:$AZ,14,FALSE)),(IF($X$1=2,(VLOOKUP(B285,'X2'!$B:$AZ,14,FALSE)),(IF($X$1=3,(VLOOKUP(B285,'X3'!$B:$AZ,14,FALSE)),(IF($X$1=4,(VLOOKUP(B285,'X4'!$B:$AZ,14,FALSE)),(IF($X$1=5,(VLOOKUP(B285,'X5'!$B:$AZ,14,FALSE)),(IF($X$1=6,(VLOOKUP(B285,'X6'!$B:$AZ,14,FALSE)),(IF($X$1=7,(VLOOKUP(B285,'X7'!$B:$AZ,14,FALSE)),(IF($X$1=8,(VLOOKUP(B285,'X8'!$B:$AZ,14,FALSE)),(IF($X$1=9,(VLOOKUP(B285,'X9'!$B:$AZ,14,FALSE)),(IF($X$1=10,(VLOOKUP(B285,'X10'!$B:$AZ,14,FALSE)),(IF($X$1=11,(VLOOKUP(B285,'X11'!$B:$AZ,14,FALSE)),(IF($X$1=12,(VLOOKUP(B285,'X12'!$B:$AZ,14,FALSE)),(VLOOKUP(B285,'X13'!$B:$AZ,14,FALSE))))))))))))))))))))))))))))=TRUE," ",(IF((IF($X$1=1,(VLOOKUP(B285,'X1'!$B:$AZ,14,FALSE)),(IF($X$1=2,(VLOOKUP(B285,'X2'!$B:$AZ,14,FALSE)),(IF($X$1=3,(VLOOKUP(B285,'X3'!$B:$AZ,14,FALSE)),(IF($X$1=4,(VLOOKUP(B285,'X4'!$B:$AZ,14,FALSE)),(IF($X$1=5,(VLOOKUP(B285,'X5'!$B:$AZ,14,FALSE)),(IF($X$1=6,(VLOOKUP(B285,'X6'!$B:$AZ,14,FALSE)),(IF($X$1=7,(VLOOKUP(B285,'X7'!$B:$AZ,14,FALSE)),(IF($X$1=8,(VLOOKUP(B285,'X8'!$B:$AZ,14,FALSE)),(IF($X$1=9,(VLOOKUP(B285,'X9'!$B:$AZ,14,FALSE)),(IF($X$1=10,(VLOOKUP(B285,'X10'!$B:$AZ,14,FALSE)),(IF($X$1=11,(VLOOKUP(B285,'X11'!$B:$AZ,14,FALSE)),(IF($X$1=12,(VLOOKUP(B285,'X12'!$B:$AZ,14,FALSE)),(VLOOKUP(B285,'X13'!$B:$AZ,14,FALSE))))))))))))))))))))))))))=$V$1," ",(IF($X$1=1,(VLOOKUP(B285,'X1'!$B:$AZ,14,FALSE)),(IF($X$1=2,(VLOOKUP(B285,'X2'!$B:$AZ,14,FALSE)),(IF($X$1=3,(VLOOKUP(B285,'X3'!$B:$AZ,14,FALSE)),(IF($X$1=4,(VLOOKUP(B285,'X4'!$B:$AZ,14,FALSE)),(IF($X$1=5,(VLOOKUP(B285,'X5'!$B:$AZ,14,FALSE)),(IF($X$1=6,(VLOOKUP(B285,'X6'!$B:$AZ,14,FALSE)),(IF($X$1=7,(VLOOKUP(B285,'X7'!$B:$AZ,14,FALSE)),(IF($X$1=8,(VLOOKUP(B285,'X8'!$B:$AZ,14,FALSE)),(IF($X$1=9,(VLOOKUP(B285,'X9'!$B:$AZ,14,FALSE)),(IF($X$1=10,(VLOOKUP(B285,'X10'!$B:$AZ,14,FALSE)),(IF($X$1=11,(VLOOKUP(B285,'X11'!$B:$AZ,14,FALSE)),(IF($X$1=12,(VLOOKUP(B285,'X12'!$B:$AZ,14,FALSE)),(VLOOKUP(B285,'X13'!$B:$AZ,14,FALSE)))))))))))))))))))))))))))))</f>
        <v xml:space="preserve"> </v>
      </c>
    </row>
    <row r="286" spans="1:19" ht="14.1" customHeight="1" x14ac:dyDescent="0.2">
      <c r="A286" s="156" t="s">
        <v>1058</v>
      </c>
      <c r="B286" s="122" t="str">
        <f>IF(ISERROR(IF($U$16=1,(VLOOKUP(A286,$AC$89:$AH$125,2,FALSE)),IF((IF($X$1=1,'X1'!B245,(IF($X$1=2,'X2'!B245,(IF($X$1=3,'X3'!B245,(IF($X$1=4,'X4'!B245,(IF($X$1=5,'X5'!B245,(IF($X$1=6,'X6'!B245,(IF($X$1=7,'X7'!B245,(IF($X$1=8,'X8'!B245,(IF($X$1=9,'X9'!B245,(IF($X$1=10,'X10'!B245,(IF($X$1=11,'X11'!B245,(IF($X$1=12,'X12'!B245,'X13'!B245))))))))))))))))))))))))="","",(IF($X$1=1,'X1'!B245,(IF($X$1=2,'X2'!B245,(IF($X$1=3,'X3'!B245,(IF($X$1=4,'X4'!B245,(IF($X$1=5,'X5'!B245,(IF($X$1=6,'X6'!B245,(IF($X$1=7,'X7'!B245,(IF($X$1=8,'X8'!B245,(IF($X$1=9,'X9'!B245,(IF($X$1=10,'X10'!B245,(IF($X$1=11,'X11'!B245,(IF($X$1=12,'X12'!B245,'X13'!B245)))))))))))))))))))))))))))=TRUE," ",(IF($U$16=1,(VLOOKUP(A286,$AC$89:$AH$125,2,FALSE)),IF((IF($X$1=1,'X1'!B245,(IF($X$1=2,'X2'!B245,(IF($X$1=3,'X3'!B245,(IF($X$1=4,'X4'!B245,(IF($X$1=5,'X5'!B245,(IF($X$1=6,'X6'!B245,(IF($X$1=7,'X7'!B245,(IF($X$1=8,'X8'!B245,(IF($X$1=9,'X9'!B245,(IF($X$1=10,'X10'!B245,(IF($X$1=11,'X11'!B245,(IF($X$1=12,'X12'!B245,'X13'!B245))))))))))))))))))))))))="","",(IF($X$1=1,'X1'!B245,(IF($X$1=2,'X2'!B245,(IF($X$1=3,'X3'!B245,(IF($X$1=4,'X4'!B245,(IF($X$1=5,'X5'!B245,(IF($X$1=6,'X6'!B245,(IF($X$1=7,'X7'!B245,(IF($X$1=8,'X8'!B245,(IF($X$1=9,'X9'!B245,(IF($X$1=10,'X10'!B245,(IF($X$1=11,'X11'!B245,(IF($X$1=12,'X12'!B245,'X13'!B245))))))))))))))))))))))))))))</f>
        <v/>
      </c>
      <c r="C286" s="181" t="str">
        <f ca="1">IF(ISERROR(IF($X$1=1,(VLOOKUP(B286,'X1'!$B:$AZ,47,FALSE)),IF($X$1=2,(VLOOKUP(B286,'X2'!$B:$AZ,47,FALSE)),IF($X$1=3,(VLOOKUP(B286,'X3'!$B:$AZ,47,FALSE)),IF($X$1=4,(VLOOKUP(B286,'X4'!$B:$AZ,47,FALSE)),IF($X$1=5,(VLOOKUP(B286,'X5'!$B:$AZ,47,FALSE)),IF($X$1=6,(VLOOKUP(B286,'X6'!$B:$AZ,47,FALSE)),IF($X$1=7,(VLOOKUP(B286,'X7'!$B:$AZ,47,FALSE)),IF($X$1=8,(VLOOKUP(B286,'X8'!$B:$AZ,47,FALSE)),IF($X$1=9,(VLOOKUP(B286,'X9'!$B:$AZ,47,FALSE)),IF($X$1=10,(VLOOKUP(B286,'X10'!$B:$AZ,47,FALSE)),IF($X$1=11,(VLOOKUP(B286,'X11'!$B:$AZ,47,FALSE)),IF($X$1=12,(VLOOKUP(B286,'X12'!$B:$AZ,47,FALSE)),IF($X$1=13,(VLOOKUP(B286,'X13'!$B:$AZ,47,FALSE)),"B"))))))))))))))=TRUE," ",(IF($X$1=1,(VLOOKUP(B286,'X1'!$B:$AZ,47,FALSE)),IF($X$1=2,(VLOOKUP(B286,'X2'!$B:$AZ,47,FALSE)),IF($X$1=3,(VLOOKUP(B286,'X3'!$B:$AZ,47,FALSE)),IF($X$1=4,(VLOOKUP(B286,'X4'!$B:$AZ,47,FALSE)),IF($X$1=5,(VLOOKUP(B286,'X5'!$B:$AZ,47,FALSE)),IF($X$1=6,(VLOOKUP(B286,'X6'!$B:$AZ,47,FALSE)),IF($X$1=7,(VLOOKUP(B286,'X7'!$B:$AZ,47,FALSE)),IF($X$1=8,(VLOOKUP(B286,'X8'!$B:$AZ,47,FALSE)),IF($X$1=9,(VLOOKUP(B286,'X9'!$B:$AZ,47,FALSE)),IF($X$1=10,(VLOOKUP(B286,'X10'!$B:$AZ,47,FALSE)),IF($X$1=11,(VLOOKUP(B286,'X11'!$B:$AZ,47,FALSE)),IF($X$1=12,(VLOOKUP(B286,'X12'!$B:$AZ,47,FALSE)),IF($X$1=13,(VLOOKUP(B286,'X13'!$B:$AZ,47,FALSE)),"B")))))))))))))))</f>
        <v xml:space="preserve"> </v>
      </c>
      <c r="D286" s="181" t="str">
        <f ca="1">IF(ISERROR(IF($X$1=1,(VLOOKUP(B286,'X1'!$B:$AP,41,FALSE)),IF($X$1=2,(VLOOKUP(B286,'X2'!$B:$AP,41,FALSE)),IF($X$1=3,(VLOOKUP(B286,'X3'!$B:$AP,41,FALSE)),IF($X$1=4,(VLOOKUP(B286,'X4'!$B:$AP,41,FALSE)),IF($X$1=5,(VLOOKUP(B286,'X5'!$B:$AP,41,FALSE)),IF($X$1=6,(VLOOKUP(B286,'X6'!$B:$AP,41,FALSE)),IF($X$1=7,(VLOOKUP(B286,'X7'!$B:$AP,41,FALSE)),IF($X$1=8,(VLOOKUP(B286,'X8'!$B:$AP,41,FALSE)),IF($X$1=9,(VLOOKUP(B286,'X9'!$B:$AP,41,FALSE)),IF($X$1=10,(VLOOKUP(B286,'X10'!$B:$AP,41,FALSE)),IF($X$1=11,(VLOOKUP(B286,'X11'!$B:$AP,41,FALSE)),IF($X$1=12,(VLOOKUP(B286,'X12'!$B:$AP,41,FALSE)),IF($X$1=13,(VLOOKUP(B286,'X13'!$B:$AP,41,FALSE)),"B"))))))))))))))=TRUE," ",(IF($X$1=1,(VLOOKUP(B286,'X1'!$B:$AP,41,FALSE)),IF($X$1=2,(VLOOKUP(B286,'X2'!$B:$AP,41,FALSE)),IF($X$1=3,(VLOOKUP(B286,'X3'!$B:$AP,41,FALSE)),IF($X$1=4,(VLOOKUP(B286,'X4'!$B:$AP,41,FALSE)),IF($X$1=5,(VLOOKUP(B286,'X5'!$B:$AP,41,FALSE)),IF($X$1=6,(VLOOKUP(B286,'X6'!$B:$AP,41,FALSE)),IF($X$1=7,(VLOOKUP(B286,'X7'!$B:$AP,41,FALSE)),IF($X$1=8,(VLOOKUP(B286,'X8'!$B:$AP,41,FALSE)),IF($X$1=9,(VLOOKUP(B286,'X9'!$B:$AP,41,FALSE)),IF($X$1=10,(VLOOKUP(B286,'X10'!$B:$AP,41,FALSE)),IF($X$1=11,(VLOOKUP(B286,'X11'!$B:$AP,41,FALSE)),IF($X$1=12,(VLOOKUP(B286,'X12'!$B:$AP,41,FALSE)),IF($X$1=13,(VLOOKUP(B286,'X13'!$B:$AP,41,FALSE)),"B")))))))))))))))</f>
        <v xml:space="preserve"> </v>
      </c>
      <c r="E286" s="182" t="str">
        <f ca="1">IF(ISERROR(IF($X$1=1,(VLOOKUP(B286,'X1'!$B:$AP,7,FALSE)),IF($X$1=2,(VLOOKUP(B286,'X2'!$B:$AP,7,FALSE)),IF($X$1=3,(VLOOKUP(B286,'X3'!$B:$AP,7,FALSE)),IF($X$1=4,(VLOOKUP(B286,'X4'!$B:$AP,7,FALSE)),IF($X$1=5,(VLOOKUP(B286,'X5'!$B:$AP,7,FALSE)),IF($X$1=6,(VLOOKUP(B286,'X6'!$B:$AP,7,FALSE)),IF($X$1=7,(VLOOKUP(B286,'X7'!$B:$AP,7,FALSE)),IF($X$1=8,(VLOOKUP(B286,'X8'!$B:$AP,7,FALSE)),IF($X$1=9,(VLOOKUP(B286,'X9'!$B:$AP,7,FALSE)),IF($X$1=10,(VLOOKUP(B286,'X10'!$B:$AP,7,FALSE)),IF($X$1=11,(VLOOKUP(B286,'X11'!$B:$AP,7,FALSE)),IF($X$1=12,(VLOOKUP(B286,'X12'!$B:$AP,7,FALSE)),IF($X$1=13,(VLOOKUP(B286,'X13'!$B:$AP,7,FALSE)),"B"))))))))))))))=TRUE," ",(IF($X$1=1,(VLOOKUP(B286,'X1'!$B:$AP,7,FALSE)),IF($X$1=2,(VLOOKUP(B286,'X2'!$B:$AP,7,FALSE)),IF($X$1=3,(VLOOKUP(B286,'X3'!$B:$AP,7,FALSE)),IF($X$1=4,(VLOOKUP(B286,'X4'!$B:$AP,7,FALSE)),IF($X$1=5,(VLOOKUP(B286,'X5'!$B:$AP,7,FALSE)),IF($X$1=6,(VLOOKUP(B286,'X6'!$B:$AP,7,FALSE)),IF($X$1=7,(VLOOKUP(B286,'X7'!$B:$AP,7,FALSE)),IF($X$1=8,(VLOOKUP(B286,'X8'!$B:$AP,7,FALSE)),IF($X$1=9,(VLOOKUP(B286,'X9'!$B:$AP,7,FALSE)),IF($X$1=10,(VLOOKUP(B286,'X10'!$B:$AP,7,FALSE)),IF($X$1=11,(VLOOKUP(B286,'X11'!$B:$AP,7,FALSE)),IF($X$1=12,(VLOOKUP(B286,'X12'!$B:$AP,7,FALSE)),IF($X$1=13,(VLOOKUP(B286,'X13'!$B:$AP,7,FALSE)),"B")))))))))))))))</f>
        <v xml:space="preserve"> </v>
      </c>
      <c r="F286" s="182" t="str">
        <f ca="1">IF(ISERROR(IF((IF($X$1=1,(VLOOKUP(B286,'X1'!$B:$AO,6,FALSE)),(IF($X$1=2,(VLOOKUP(B286,'X2'!$B:$AO,6,FALSE)),(IF($X$1=3,(VLOOKUP(B286,'X3'!$B:$AO,6,FALSE)),(IF($X$1=4,(VLOOKUP(B286,'X4'!$B:$AO,6,FALSE)),(IF($X$1=5,(VLOOKUP(B286,'X5'!$B:$AO,6,FALSE)),(IF($X$1=6,(VLOOKUP(B286,'X6'!$B:$AO,6,FALSE)),(IF($X$1=7,(VLOOKUP(B286,'X7'!$B:$AO,6,FALSE)),(IF($X$1=8,(VLOOKUP(B286,'X8'!$B:$AO,6,FALSE)),(IF($X$1=9,(VLOOKUP(B286,'X9'!$B:$AO,6,FALSE)),(IF($X$1=10,(VLOOKUP(B286,'X10'!$B:$AO,6,FALSE)),(IF($X$1=11,(VLOOKUP(B286,'X11'!$B:$AO,6,FALSE)),(IF($X$1=12,(VLOOKUP(B286,'X12'!$B:$AO,6,FALSE)),(VLOOKUP(B286,'X13'!$B:$AO,6,FALSE))))))))))))))))))))))))))=$V$1," ",(IF($X$1=1,(VLOOKUP(B286,'X1'!$B:$AO,6,FALSE)),(IF($X$1=2,(VLOOKUP(B286,'X2'!$B:$AO,6,FALSE)),(IF($X$1=3,(VLOOKUP(B286,'X3'!$B:$AO,6,FALSE)),(IF($X$1=4,(VLOOKUP(B286,'X4'!$B:$AO,6,FALSE)),(IF($X$1=5,(VLOOKUP(B286,'X5'!$B:$AO,6,FALSE)),(IF($X$1=6,(VLOOKUP(B286,'X6'!$B:$AO,6,FALSE)),(IF($X$1=7,(VLOOKUP(B286,'X7'!$B:$AO,6,FALSE)),(IF($X$1=8,(VLOOKUP(B286,'X8'!$B:$AO,6,FALSE)),(IF($X$1=9,(VLOOKUP(B286,'X9'!$B:$AO,6,FALSE)),(IF($X$1=10,(VLOOKUP(B286,'X10'!$B:$AO,6,FALSE)),(IF($X$1=11,(VLOOKUP(B286,'X11'!$B:$AO,6,FALSE)),(IF($X$1=12,(VLOOKUP(B286,'X12'!$B:$AO,6,FALSE)),(VLOOKUP(B286,'X13'!$B:$AO,6,FALSE))))))))))))))))))))))))))))=TRUE," ",(IF((IF($X$1=1,(VLOOKUP(B286,'X1'!$B:$AO,6,FALSE)),(IF($X$1=2,(VLOOKUP(B286,'X2'!$B:$AO,6,FALSE)),(IF($X$1=3,(VLOOKUP(B286,'X3'!$B:$AO,6,FALSE)),(IF($X$1=4,(VLOOKUP(B286,'X4'!$B:$AO,6,FALSE)),(IF($X$1=5,(VLOOKUP(B286,'X5'!$B:$AO,6,FALSE)),(IF($X$1=6,(VLOOKUP(B286,'X6'!$B:$AO,6,FALSE)),(IF($X$1=7,(VLOOKUP(B286,'X7'!$B:$AO,6,FALSE)),(IF($X$1=8,(VLOOKUP(B286,'X8'!$B:$AO,6,FALSE)),(IF($X$1=9,(VLOOKUP(B286,'X9'!$B:$AO,6,FALSE)),(IF($X$1=10,(VLOOKUP(B286,'X10'!$B:$AO,6,FALSE)),(IF($X$1=11,(VLOOKUP(B286,'X11'!$B:$AO,6,FALSE)),(IF($X$1=12,(VLOOKUP(B286,'X12'!$B:$AO,6,FALSE)),(VLOOKUP(B286,'X13'!$B:$AO,6,FALSE))))))))))))))))))))))))))=$V$1," ",(IF($X$1=1,(VLOOKUP(B286,'X1'!$B:$AO,6,FALSE)),(IF($X$1=2,(VLOOKUP(B286,'X2'!$B:$AO,6,FALSE)),(IF($X$1=3,(VLOOKUP(B286,'X3'!$B:$AO,6,FALSE)),(IF($X$1=4,(VLOOKUP(B286,'X4'!$B:$AO,6,FALSE)),(IF($X$1=5,(VLOOKUP(B286,'X5'!$B:$AO,6,FALSE)),(IF($X$1=6,(VLOOKUP(B286,'X6'!$B:$AO,6,FALSE)),(IF($X$1=7,(VLOOKUP(B286,'X7'!$B:$AO,6,FALSE)),(IF($X$1=8,(VLOOKUP(B286,'X8'!$B:$AO,6,FALSE)),(IF($X$1=9,(VLOOKUP(B286,'X9'!$B:$AO,6,FALSE)),(IF($X$1=10,(VLOOKUP(B286,'X10'!$B:$AO,6,FALSE)),(IF($X$1=11,(VLOOKUP(B286,'X11'!$B:$AO,6,FALSE)),(IF($X$1=12,(VLOOKUP(B286,'X12'!$B:$AO,6,FALSE)),(VLOOKUP(B286,'X13'!$B:$AO,6,FALSE)))))))))))))))))))))))))))))</f>
        <v xml:space="preserve"> </v>
      </c>
      <c r="G286" s="182" t="str">
        <f ca="1">IF(ISERROR(IF($X$1=1,(VLOOKUP(B286,'X1'!$B:$AZ,44,FALSE)),IF($X$1=2,(VLOOKUP(B286,'X2'!$B:$AZ,44,FALSE)),IF($X$1=3,(VLOOKUP(B286,'X3'!$B:$AZ,44,FALSE)),IF($X$1=4,(VLOOKUP(B286,'X4'!$B:$AZ,44,FALSE)),IF($X$1=5,(VLOOKUP(B286,'X5'!$B:$AZ,44,FALSE)),IF($X$1=6,(VLOOKUP(B286,'X6'!$B:$AZ,44,FALSE)),IF($X$1=7,(VLOOKUP(B286,'X7'!$B:$AZ,44,FALSE)),IF($X$1=8,(VLOOKUP(B286,'X8'!$B:$AZ,44,FALSE)),IF($X$1=9,(VLOOKUP(B286,'X9'!$B:$AZ,44,FALSE)),IF($X$1=10,(VLOOKUP(B286,'X10'!$B:$AZ,44,FALSE)),IF($X$1=11,(VLOOKUP(B286,'X11'!$B:$AZ,44,FALSE)),IF($X$1=12,(VLOOKUP(B286,'X12'!$B:$AZ,44,FALSE)),IF($X$1=13,(VLOOKUP(B286,'X13'!$B:$AZ,44,FALSE)),"B"))))))))))))))=TRUE," ",(IF($X$1=1,(VLOOKUP(B286,'X1'!$B:$AZ,44,FALSE)),IF($X$1=2,(VLOOKUP(B286,'X2'!$B:$AZ,44,FALSE)),IF($X$1=3,(VLOOKUP(B286,'X3'!$B:$AZ,44,FALSE)),IF($X$1=4,(VLOOKUP(B286,'X4'!$B:$AZ,44,FALSE)),IF($X$1=5,(VLOOKUP(B286,'X5'!$B:$AZ,44,FALSE)),IF($X$1=6,(VLOOKUP(B286,'X6'!$B:$AZ,44,FALSE)),IF($X$1=7,(VLOOKUP(B286,'X7'!$B:$AZ,44,FALSE)),IF($X$1=8,(VLOOKUP(B286,'X8'!$B:$AZ,44,FALSE)),IF($X$1=9,(VLOOKUP(B286,'X9'!$B:$AZ,44,FALSE)),IF($X$1=10,(VLOOKUP(B286,'X10'!$B:$AZ,44,FALSE)),IF($X$1=11,(VLOOKUP(B286,'X11'!$B:$AZ,44,FALSE)),IF($X$1=12,(VLOOKUP(B286,'X12'!$B:$AZ,44,FALSE)),IF($X$1=13,(VLOOKUP(B286,'X13'!$B:$AZ,44,FALSE)),"B")))))))))))))))</f>
        <v xml:space="preserve"> </v>
      </c>
      <c r="H286" s="182" t="str">
        <f ca="1">IF(ISERROR(IF($X$1=1,(VLOOKUP(B286,'X1'!$B:$AZ,8,FALSE)),IF($X$1=2,(VLOOKUP(B286,'X2'!$B:$AZ,8,FALSE)),IF($X$1=3,(VLOOKUP(B286,'X3'!$B:$AZ,8,FALSE)),IF($X$1=4,(VLOOKUP(B286,'X4'!$B:$AZ,8,FALSE)),IF($X$1=5,(VLOOKUP(B286,'X5'!$B:$AZ,8,FALSE)),IF($X$1=6,(VLOOKUP(B286,'X6'!$B:$AZ,8,FALSE)),IF($X$1=7,(VLOOKUP(B286,'X7'!$B:$AZ,8,FALSE)),IF($X$1=8,(VLOOKUP(B286,'X8'!$B:$AZ,8,FALSE)),IF($X$1=9,(VLOOKUP(B286,'X9'!$B:$AZ,8,FALSE)),IF($X$1=10,(VLOOKUP(B286,'X10'!$B:$AZ,8,FALSE)),IF($X$1=11,(VLOOKUP(B286,'X11'!$B:$AZ,8,FALSE)),IF($X$1=12,(VLOOKUP(B286,'X12'!$B:$AZ,8,FALSE)),IF($X$1=13,(VLOOKUP(B286,'X13'!$B:$AZ,8,FALSE)),"B"))))))))))))))=TRUE," ",(IF($X$1=1,(VLOOKUP(B286,'X1'!$B:$AZ,8,FALSE)),IF($X$1=2,(VLOOKUP(B286,'X2'!$B:$AZ,8,FALSE)),IF($X$1=3,(VLOOKUP(B286,'X3'!$B:$AZ,8,FALSE)),IF($X$1=4,(VLOOKUP(B286,'X4'!$B:$AZ,8,FALSE)),IF($X$1=5,(VLOOKUP(B286,'X5'!$B:$AZ,8,FALSE)),IF($X$1=6,(VLOOKUP(B286,'X6'!$B:$AZ,8,FALSE)),IF($X$1=7,(VLOOKUP(B286,'X7'!$B:$AZ,8,FALSE)),IF($X$1=8,(VLOOKUP(B286,'X8'!$B:$AZ,8,FALSE)),IF($X$1=9,(VLOOKUP(B286,'X9'!$B:$AZ,8,FALSE)),IF($X$1=10,(VLOOKUP(B286,'X10'!$B:$AZ,8,FALSE)),IF($X$1=11,(VLOOKUP(B286,'X11'!$B:$AZ,8,FALSE)),IF($X$1=12,(VLOOKUP(B286,'X12'!$B:$AZ,8,FALSE)),IF($X$1=13,(VLOOKUP(B286,'X13'!$B:$AZ,8,FALSE)),"B")))))))))))))))</f>
        <v xml:space="preserve"> </v>
      </c>
      <c r="I286" s="183" t="str">
        <f ca="1">IF(ISERROR(IF($X$1=1,(VLOOKUP(B286,'X1'!$B:$AZ,2,FALSE)),IF($X$1=2,(VLOOKUP(B286,'X2'!$B:$AZ,2,FALSE)),IF($X$1=3,(VLOOKUP(B286,'X3'!$B:$AZ,2,FALSE)),IF($X$1=4,(VLOOKUP(B286,'X4'!$B:$AZ,2,FALSE)),IF($X$1=5,(VLOOKUP(B286,'X5'!$B:$AZ,2,FALSE)),IF($X$1=6,(VLOOKUP(B286,'X6'!$B:$AZ,2,FALSE)),IF($X$1=7,(VLOOKUP(B286,'X7'!$B:$AZ,2,FALSE)),IF($X$1=8,(VLOOKUP(B286,'X8'!$B:$AZ,2,FALSE)),IF($X$1=9,(VLOOKUP(B286,'X9'!$B:$AZ,2,FALSE)),IF($X$1=10,(VLOOKUP(B286,'X10'!$B:$AZ,2,FALSE)),IF($X$1=11,(VLOOKUP(B286,'X11'!$B:$AZ,2,FALSE)),IF($X$1=12,(VLOOKUP(B286,'X12'!$B:$AZ,2,FALSE)),IF($X$1=13,(VLOOKUP(B286,'X13'!$B:$AZ,2,FALSE)),"B"))))))))))))))=TRUE," ",(IF($X$1=1,(VLOOKUP(B286,'X1'!$B:$AZ,2,FALSE)),IF($X$1=2,(VLOOKUP(B286,'X2'!$B:$AZ,2,FALSE)),IF($X$1=3,(VLOOKUP(B286,'X3'!$B:$AZ,2,FALSE)),IF($X$1=4,(VLOOKUP(B286,'X4'!$B:$AZ,2,FALSE)),IF($X$1=5,(VLOOKUP(B286,'X5'!$B:$AZ,2,FALSE)),IF($X$1=6,(VLOOKUP(B286,'X6'!$B:$AZ,2,FALSE)),IF($X$1=7,(VLOOKUP(B286,'X7'!$B:$AZ,2,FALSE)),IF($X$1=8,(VLOOKUP(B286,'X8'!$B:$AZ,2,FALSE)),IF($X$1=9,(VLOOKUP(B286,'X9'!$B:$AZ,2,FALSE)),IF($X$1=10,(VLOOKUP(B286,'X10'!$B:$AZ,2,FALSE)),IF($X$1=11,(VLOOKUP(B286,'X11'!$B:$AZ,2,FALSE)),IF($X$1=12,(VLOOKUP(B286,'X12'!$B:$AZ,2,FALSE)),IF($X$1=13,(VLOOKUP(B286,'X13'!$B:$AZ,2,FALSE)),"B")))))))))))))))</f>
        <v xml:space="preserve"> </v>
      </c>
      <c r="J286" s="183" t="str">
        <f ca="1">IF(ISERROR(IF($X$1=1,(VLOOKUP(B286,'X1'!$B:$AZ,3,FALSE)),IF($X$1=2,(VLOOKUP(B286,'X2'!$B:$AZ,3,FALSE)),IF($X$1=3,(VLOOKUP(B286,'X3'!$B:$AZ,3,FALSE)),IF($X$1=4,(VLOOKUP(B286,'X4'!$B:$AZ,3,FALSE)),IF($X$1=5,(VLOOKUP(B286,'X5'!$B:$AZ,3,FALSE)),IF($X$1=6,(VLOOKUP(B286,'X6'!$B:$AZ,3,FALSE)),IF($X$1=7,(VLOOKUP(B286,'X7'!$B:$AZ,3,FALSE)),IF($X$1=8,(VLOOKUP(B286,'X8'!$B:$AZ,3,FALSE)),IF($X$1=9,(VLOOKUP(B286,'X9'!$B:$AZ,3,FALSE)),IF($X$1=10,(VLOOKUP(B286,'X10'!$B:$AZ,3,FALSE)),IF($X$1=11,(VLOOKUP(B286,'X11'!$B:$AZ,3,FALSE)),IF($X$1=12,(VLOOKUP(B286,'X12'!$B:$AZ,3,FALSE)),IF($X$1=13,(VLOOKUP(B286,'X13'!$B:$AZ,3,FALSE)),"B"))))))))))))))=TRUE," ",(IF($X$1=1,(VLOOKUP(B286,'X1'!$B:$AZ,3,FALSE)),IF($X$1=2,(VLOOKUP(B286,'X2'!$B:$AZ,3,FALSE)),IF($X$1=3,(VLOOKUP(B286,'X3'!$B:$AZ,3,FALSE)),IF($X$1=4,(VLOOKUP(B286,'X4'!$B:$AZ,3,FALSE)),IF($X$1=5,(VLOOKUP(B286,'X5'!$B:$AZ,3,FALSE)),IF($X$1=6,(VLOOKUP(B286,'X6'!$B:$AZ,3,FALSE)),IF($X$1=7,(VLOOKUP(B286,'X7'!$B:$AZ,3,FALSE)),IF($X$1=8,(VLOOKUP(B286,'X8'!$B:$AZ,3,FALSE)),IF($X$1=9,(VLOOKUP(B286,'X9'!$B:$AZ,3,FALSE)),IF($X$1=10,(VLOOKUP(B286,'X10'!$B:$AZ,3,FALSE)),IF($X$1=11,(VLOOKUP(B286,'X11'!$B:$AZ,3,FALSE)),IF($X$1=12,(VLOOKUP(B286,'X12'!$B:$AZ,3,FALSE)),IF($X$1=13,(VLOOKUP(B286,'X13'!$B:$AZ,3,FALSE)),"B")))))))))))))))</f>
        <v xml:space="preserve"> </v>
      </c>
      <c r="K286" s="183" t="str">
        <f ca="1">IF(ISERROR(IF($X$1=1,(VLOOKUP(B286,'X1'!$B:$AZ,5,FALSE)),IF($X$1=2,(VLOOKUP(B286,'X2'!$B:$AZ,5,FALSE)),IF($X$1=3,(VLOOKUP(B286,'X3'!$B:$AZ,5,FALSE)),IF($X$1=4,(VLOOKUP(B286,'X4'!$B:$AZ,5,FALSE)),IF($X$1=5,(VLOOKUP(B286,'X5'!$B:$AZ,5,FALSE)),IF($X$1=6,(VLOOKUP(B286,'X6'!$B:$AZ,5,FALSE)),IF($X$1=7,(VLOOKUP(B286,'X7'!$B:$AZ,5,FALSE)),IF($X$1=8,(VLOOKUP(B286,'X8'!$B:$AZ,5,FALSE)),IF($X$1=9,(VLOOKUP(B286,'X9'!$B:$AZ,5,FALSE)),IF($X$1=10,(VLOOKUP(B286,'X10'!$B:$AZ,5,FALSE)),IF($X$1=11,(VLOOKUP(B286,'X11'!$B:$AZ,5,FALSE)),IF($X$1=12,(VLOOKUP(B286,'X12'!$B:$AZ,5,FALSE)),IF($X$1=13,(VLOOKUP(B286,'X13'!$B:$AZ,5,FALSE)),"B"))))))))))))))=TRUE," ",(IF($X$1=1,(VLOOKUP(B286,'X1'!$B:$AZ,5,FALSE)),IF($X$1=2,(VLOOKUP(B286,'X2'!$B:$AZ,5,FALSE)),IF($X$1=3,(VLOOKUP(B286,'X3'!$B:$AZ,5,FALSE)),IF($X$1=4,(VLOOKUP(B286,'X4'!$B:$AZ,5,FALSE)),IF($X$1=5,(VLOOKUP(B286,'X5'!$B:$AZ,5,FALSE)),IF($X$1=6,(VLOOKUP(B286,'X6'!$B:$AZ,5,FALSE)),IF($X$1=7,(VLOOKUP(B286,'X7'!$B:$AZ,5,FALSE)),IF($X$1=8,(VLOOKUP(B286,'X8'!$B:$AZ,5,FALSE)),IF($X$1=9,(VLOOKUP(B286,'X9'!$B:$AZ,5,FALSE)),IF($X$1=10,(VLOOKUP(B286,'X10'!$B:$AZ,5,FALSE)),IF($X$1=11,(VLOOKUP(B286,'X11'!$B:$AZ,5,FALSE)),IF($X$1=12,(VLOOKUP(B286,'X12'!$B:$AZ,5,FALSE)),IF($X$1=13,(VLOOKUP(B286,'X13'!$B:$AZ,5,FALSE)),"B")))))))))))))))</f>
        <v xml:space="preserve"> </v>
      </c>
      <c r="L286" s="184" t="str">
        <f ca="1">IF(ISERROR(IF($X$1=1,(VLOOKUP(B286,'X1'!$B:$AZ,9,FALSE)),IF($X$1=2,(VLOOKUP(B286,'X2'!$B:$AZ,9,FALSE)),IF($X$1=3,(VLOOKUP(B286,'X3'!$B:$AZ,9,FALSE)),IF($X$1=4,(VLOOKUP(B286,'X4'!$B:$AZ,9,FALSE)),IF($X$1=5,(VLOOKUP(B286,'X5'!$B:$AZ,9,FALSE)),IF($X$1=6,(VLOOKUP(B286,'X6'!$B:$AZ,9,FALSE)),IF($X$1=7,(VLOOKUP(B286,'X7'!$B:$AZ,9,FALSE)),IF($X$1=8,(VLOOKUP(B286,'X8'!$B:$AZ,9,FALSE)),IF($X$1=9,(VLOOKUP(B286,'X9'!$B:$AZ,9,FALSE)),IF($X$1=10,(VLOOKUP(B286,'X10'!$B:$AZ,9,FALSE)),IF($X$1=11,(VLOOKUP(B286,'X11'!$B:$AZ,9,FALSE)),IF($X$1=12,(VLOOKUP(B286,'X12'!$B:$AZ,9,FALSE)),IF($X$1=13,(VLOOKUP(B286,'X13'!$B:$AZ,9,FALSE)),"B"))))))))))))))=TRUE," ",(IF($X$1=1,(VLOOKUP(B286,'X1'!$B:$AZ,9,FALSE)),IF($X$1=2,(VLOOKUP(B286,'X2'!$B:$AZ,9,FALSE)),IF($X$1=3,(VLOOKUP(B286,'X3'!$B:$AZ,9,FALSE)),IF($X$1=4,(VLOOKUP(B286,'X4'!$B:$AZ,9,FALSE)),IF($X$1=5,(VLOOKUP(B286,'X5'!$B:$AZ,9,FALSE)),IF($X$1=6,(VLOOKUP(B286,'X6'!$B:$AZ,9,FALSE)),IF($X$1=7,(VLOOKUP(B286,'X7'!$B:$AZ,9,FALSE)),IF($X$1=8,(VLOOKUP(B286,'X8'!$B:$AZ,9,FALSE)),IF($X$1=9,(VLOOKUP(B286,'X9'!$B:$AZ,9,FALSE)),IF($X$1=10,(VLOOKUP(B286,'X10'!$B:$AZ,9,FALSE)),IF($X$1=11,(VLOOKUP(B286,'X11'!$B:$AZ,9,FALSE)),IF($X$1=12,(VLOOKUP(B286,'X12'!$B:$AZ,9,FALSE)),IF($X$1=13,(VLOOKUP(B286,'X13'!$B:$AZ,9,FALSE)),"B")))))))))))))))</f>
        <v xml:space="preserve"> </v>
      </c>
      <c r="M286" s="184" t="str">
        <f ca="1">IF(ISERROR(IF($X$1=1,(VLOOKUP(B286,'X1'!$B:$AZ,10,FALSE)),IF($X$1=2,(VLOOKUP(B286,'X2'!$B:$AZ,10,FALSE)),IF($X$1=3,(VLOOKUP(B286,'X3'!$B:$AZ,10,FALSE)),IF($X$1=4,(VLOOKUP(B286,'X4'!$B:$AZ,10,FALSE)),IF($X$1=5,(VLOOKUP(B286,'X5'!$B:$AZ,10,FALSE)),IF($X$1=6,(VLOOKUP(B286,'X6'!$B:$AZ,10,FALSE)),IF($X$1=7,(VLOOKUP(B286,'X7'!$B:$AZ,10,FALSE)),IF($X$1=8,(VLOOKUP(B286,'X8'!$B:$AZ,10,FALSE)),IF($X$1=9,(VLOOKUP(B286,'X9'!$B:$AZ,10,FALSE)),IF($X$1=10,(VLOOKUP(B286,'X10'!$B:$AZ,10,FALSE)),IF($X$1=11,(VLOOKUP(B286,'X11'!$B:$AZ,10,FALSE)),IF($X$1=12,(VLOOKUP(B286,'X12'!$B:$AZ,10,FALSE)),IF($X$1=13,(VLOOKUP(B286,'X13'!$B:$AZ,10,FALSE)),"B"))))))))))))))=TRUE," ",(IF($X$1=1,(VLOOKUP(B286,'X1'!$B:$AZ,10,FALSE)),IF($X$1=2,(VLOOKUP(B286,'X2'!$B:$AZ,10,FALSE)),IF($X$1=3,(VLOOKUP(B286,'X3'!$B:$AZ,10,FALSE)),IF($X$1=4,(VLOOKUP(B286,'X4'!$B:$AZ,10,FALSE)),IF($X$1=5,(VLOOKUP(B286,'X5'!$B:$AZ,10,FALSE)),IF($X$1=6,(VLOOKUP(B286,'X6'!$B:$AZ,10,FALSE)),IF($X$1=7,(VLOOKUP(B286,'X7'!$B:$AZ,10,FALSE)),IF($X$1=8,(VLOOKUP(B286,'X8'!$B:$AZ,10,FALSE)),IF($X$1=9,(VLOOKUP(B286,'X9'!$B:$AZ,10,FALSE)),IF($X$1=10,(VLOOKUP(B286,'X10'!$B:$AZ,10,FALSE)),IF($X$1=11,(VLOOKUP(B286,'X11'!$B:$AZ,10,FALSE)),IF($X$1=12,(VLOOKUP(B286,'X12'!$B:$AZ,10,FALSE)),IF($X$1=13,(VLOOKUP(B286,'X13'!$B:$AZ,10,FALSE)),"B")))))))))))))))</f>
        <v xml:space="preserve"> </v>
      </c>
      <c r="N286" s="185" t="str">
        <f ca="1">IF(ISERROR(IF($X$1=1,(VLOOKUP(B286,'X1'!$B:$AZ,45,FALSE)),IF($X$1=2,(VLOOKUP(B286,'X2'!$B:$AZ,45,FALSE)),IF($X$1=3,(VLOOKUP(B286,'X3'!$B:$AZ,45,FALSE)),IF($X$1=4,(VLOOKUP(B286,'X4'!$B:$AZ,45,FALSE)),IF($X$1=5,(VLOOKUP(B286,'X5'!$B:$AZ,45,FALSE)),IF($X$1=6,(VLOOKUP(B286,'X6'!$B:$AZ,45,FALSE)),IF($X$1=7,(VLOOKUP(B286,'X7'!$B:$AZ,45,FALSE)),IF($X$1=8,(VLOOKUP(B286,'X8'!$B:$AZ,45,FALSE)),IF($X$1=9,(VLOOKUP(B286,'X9'!$B:$AZ,45,FALSE)),IF($X$1=10,(VLOOKUP(B286,'X10'!$B:$AZ,45,FALSE)),IF($X$1=11,(VLOOKUP(B286,'X11'!$B:$AZ,45,FALSE)),IF($X$1=12,(VLOOKUP(B286,'X12'!$B:$AZ,45,FALSE)),IF($X$1=13,(VLOOKUP(B286,'X13'!$B:$AZ,45,FALSE)),"B"))))))))))))))=TRUE," ",(IF($X$1=1,(VLOOKUP(B286,'X1'!$B:$AZ,45,FALSE)),IF($X$1=2,(VLOOKUP(B286,'X2'!$B:$AZ,45,FALSE)),IF($X$1=3,(VLOOKUP(B286,'X3'!$B:$AZ,45,FALSE)),IF($X$1=4,(VLOOKUP(B286,'X4'!$B:$AZ,45,FALSE)),IF($X$1=5,(VLOOKUP(B286,'X5'!$B:$AZ,45,FALSE)),IF($X$1=6,(VLOOKUP(B286,'X6'!$B:$AZ,45,FALSE)),IF($X$1=7,(VLOOKUP(B286,'X7'!$B:$AZ,45,FALSE)),IF($X$1=8,(VLOOKUP(B286,'X8'!$B:$AZ,45,FALSE)),IF($X$1=9,(VLOOKUP(B286,'X9'!$B:$AZ,45,FALSE)),IF($X$1=10,(VLOOKUP(B286,'X10'!$B:$AZ,45,FALSE)),IF($X$1=11,(VLOOKUP(B286,'X11'!$B:$AZ,45,FALSE)),IF($X$1=12,(VLOOKUP(B286,'X12'!$B:$AZ,45,FALSE)),IF($X$1=13,(VLOOKUP(B286,'X13'!$B:$AZ,45,FALSE)),"B")))))))))))))))</f>
        <v xml:space="preserve"> </v>
      </c>
      <c r="O286" s="184" t="str">
        <f ca="1">IF(ISERROR(IF($X$1=1,(VLOOKUP(B286,'X1'!$B:$AZ,11,FALSE)),IF($X$1=2,(VLOOKUP(B286,'X2'!$B:$AZ,11,FALSE)),IF($X$1=3,(VLOOKUP(B286,'X3'!$B:$AZ,11,FALSE)),IF($X$1=4,(VLOOKUP(B286,'X4'!$B:$AZ,11,FALSE)),IF($X$1=5,(VLOOKUP(B286,'X5'!$B:$AZ,11,FALSE)),IF($X$1=6,(VLOOKUP(B286,'X6'!$B:$AZ,11,FALSE)),IF($X$1=7,(VLOOKUP(B286,'X7'!$B:$AZ,11,FALSE)),IF($X$1=8,(VLOOKUP(B286,'X8'!$B:$AZ,11,FALSE)),IF($X$1=9,(VLOOKUP(B286,'X9'!$B:$AZ,11,FALSE)),IF($X$1=10,(VLOOKUP(B286,'X10'!$B:$AZ,11,FALSE)),IF($X$1=11,(VLOOKUP(B286,'X11'!$B:$AZ,11,FALSE)),IF($X$1=12,(VLOOKUP(B286,'X12'!$B:$AZ,11,FALSE)),IF($X$1=13,(VLOOKUP(B286,'X13'!$B:$AZ,11,FALSE)),"B"))))))))))))))=TRUE," ",(IF($X$1=1,(VLOOKUP(B286,'X1'!$B:$AZ,11,FALSE)),IF($X$1=2,(VLOOKUP(B286,'X2'!$B:$AZ,11,FALSE)),IF($X$1=3,(VLOOKUP(B286,'X3'!$B:$AZ,11,FALSE)),IF($X$1=4,(VLOOKUP(B286,'X4'!$B:$AZ,11,FALSE)),IF($X$1=5,(VLOOKUP(B286,'X5'!$B:$AZ,11,FALSE)),IF($X$1=6,(VLOOKUP(B286,'X6'!$B:$AZ,11,FALSE)),IF($X$1=7,(VLOOKUP(B286,'X7'!$B:$AZ,11,FALSE)),IF($X$1=8,(VLOOKUP(B286,'X8'!$B:$AZ,11,FALSE)),IF($X$1=9,(VLOOKUP(B286,'X9'!$B:$AZ,11,FALSE)),IF($X$1=10,(VLOOKUP(B286,'X10'!$B:$AZ,11,FALSE)),IF($X$1=11,(VLOOKUP(B286,'X11'!$B:$AZ,11,FALSE)),IF($X$1=12,(VLOOKUP(B286,'X12'!$B:$AZ,11,FALSE)),IF($X$1=13,(VLOOKUP(B286,'X13'!$B:$AZ,11,FALSE)),"B")))))))))))))))</f>
        <v xml:space="preserve"> </v>
      </c>
      <c r="P286" s="184" t="str">
        <f ca="1">IF(ISERROR(IF($X$1=1,(VLOOKUP(B286,'X1'!$B:$AZ,12,FALSE)),IF($X$1=2,(VLOOKUP(B286,'X2'!$B:$AZ,12,FALSE)),IF($X$1=3,(VLOOKUP(B286,'X3'!$B:$AZ,12,FALSE)),IF($X$1=4,(VLOOKUP(B286,'X4'!$B:$AZ,12,FALSE)),IF($X$1=5,(VLOOKUP(B286,'X5'!$B:$AZ,12,FALSE)),IF($X$1=6,(VLOOKUP(B286,'X6'!$B:$AZ,12,FALSE)),IF($X$1=7,(VLOOKUP(B286,'X7'!$B:$AZ,12,FALSE)),IF($X$1=8,(VLOOKUP(B286,'X8'!$B:$AZ,12,FALSE)),IF($X$1=9,(VLOOKUP(B286,'X9'!$B:$AZ,12,FALSE)),IF($X$1=10,(VLOOKUP(B286,'X10'!$B:$AZ,12,FALSE)),IF($X$1=11,(VLOOKUP(B286,'X11'!$B:$AZ,12,FALSE)),IF($X$1=12,(VLOOKUP(B286,'X12'!$B:$AZ,12,FALSE)),IF($X$1=13,(VLOOKUP(B286,'X13'!$B:$AZ,12,FALSE)),"B"))))))))))))))=TRUE," ",(IF($X$1=1,(VLOOKUP(B286,'X1'!$B:$AZ,12,FALSE)),IF($X$1=2,(VLOOKUP(B286,'X2'!$B:$AZ,12,FALSE)),IF($X$1=3,(VLOOKUP(B286,'X3'!$B:$AZ,12,FALSE)),IF($X$1=4,(VLOOKUP(B286,'X4'!$B:$AZ,12,FALSE)),IF($X$1=5,(VLOOKUP(B286,'X5'!$B:$AZ,12,FALSE)),IF($X$1=6,(VLOOKUP(B286,'X6'!$B:$AZ,12,FALSE)),IF($X$1=7,(VLOOKUP(B286,'X7'!$B:$AZ,12,FALSE)),IF($X$1=8,(VLOOKUP(B286,'X8'!$B:$AZ,12,FALSE)),IF($X$1=9,(VLOOKUP(B286,'X9'!$B:$AZ,12,FALSE)),IF($X$1=10,(VLOOKUP(B286,'X10'!$B:$AZ,12,FALSE)),IF($X$1=11,(VLOOKUP(B286,'X11'!$B:$AZ,12,FALSE)),IF($X$1=12,(VLOOKUP(B286,'X12'!$B:$AZ,12,FALSE)),IF($X$1=13,(VLOOKUP(B286,'X13'!$B:$AZ,12,FALSE)),"B")))))))))))))))</f>
        <v xml:space="preserve"> </v>
      </c>
      <c r="Q286" s="185" t="str">
        <f ca="1">IF(ISERROR(IF($X$1=1,(VLOOKUP(B286,'X1'!$B:$AZ,46,FALSE)),IF($X$1=2,(VLOOKUP(B286,'X2'!$B:$AZ,46,FALSE)),IF($X$1=3,(VLOOKUP(B286,'X3'!$B:$AZ,46,FALSE)),IF($X$1=4,(VLOOKUP(B286,'X4'!$B:$AZ,46,FALSE)),IF($X$1=5,(VLOOKUP(B286,'X5'!$B:$AZ,46,FALSE)),IF($X$1=6,(VLOOKUP(B286,'X6'!$B:$AZ,46,FALSE)),IF($X$1=7,(VLOOKUP(B286,'X7'!$B:$AZ,46,FALSE)),IF($X$1=8,(VLOOKUP(B286,'X8'!$B:$AZ,46,FALSE)),IF($X$1=9,(VLOOKUP(B286,'X9'!$B:$AZ,46,FALSE)),IF($X$1=10,(VLOOKUP(B286,'X10'!$B:$AZ,46,FALSE)),IF($X$1=11,(VLOOKUP(B286,'X11'!$B:$AZ,46,FALSE)),IF($X$1=12,(VLOOKUP(B286,'X12'!$B:$AZ,46,FALSE)),IF($X$1=13,(VLOOKUP(B286,'X13'!$B:$AZ,46,FALSE)),"B"))))))))))))))=TRUE," ",(IF($X$1=1,(VLOOKUP(B286,'X1'!$B:$AZ,46,FALSE)),IF($X$1=2,(VLOOKUP(B286,'X2'!$B:$AZ,46,FALSE)),IF($X$1=3,(VLOOKUP(B286,'X3'!$B:$AZ,46,FALSE)),IF($X$1=4,(VLOOKUP(B286,'X4'!$B:$AZ,46,FALSE)),IF($X$1=5,(VLOOKUP(B286,'X5'!$B:$AZ,46,FALSE)),IF($X$1=6,(VLOOKUP(B286,'X6'!$B:$AZ,46,FALSE)),IF($X$1=7,(VLOOKUP(B286,'X7'!$B:$AZ,46,FALSE)),IF($X$1=8,(VLOOKUP(B286,'X8'!$B:$AZ,46,FALSE)),IF($X$1=9,(VLOOKUP(B286,'X9'!$B:$AZ,46,FALSE)),IF($X$1=10,(VLOOKUP(B286,'X10'!$B:$AZ,46,FALSE)),IF($X$1=11,(VLOOKUP(B286,'X11'!$B:$AZ,46,FALSE)),IF($X$1=12,(VLOOKUP(B286,'X12'!$B:$AZ,46,FALSE)),IF($X$1=13,(VLOOKUP(B286,'X13'!$B:$AZ,46,FALSE)),"B")))))))))))))))</f>
        <v xml:space="preserve"> </v>
      </c>
      <c r="R286" s="185" t="str">
        <f ca="1">IF(ISERROR(IF($X$1=1,(VLOOKUP(B286,'X1'!$B:$AZ,15,FALSE)),IF($X$1=2,(VLOOKUP(B286,'X2'!$B:$AZ,15,FALSE)),IF($X$1=3,(VLOOKUP(B286,'X3'!$B:$AZ,15,FALSE)),IF($X$1=4,(VLOOKUP(B286,'X4'!$B:$AZ,15,FALSE)),IF($X$1=5,(VLOOKUP(B286,'X5'!$B:$AZ,15,FALSE)),IF($X$1=6,(VLOOKUP(B286,'X6'!$B:$AZ,15,FALSE)),IF($X$1=7,(VLOOKUP(B286,'X7'!$B:$AZ,15,FALSE)),IF($X$1=8,(VLOOKUP(B286,'X8'!$B:$AZ,15,FALSE)),IF($X$1=9,(VLOOKUP(B286,'X9'!$B:$AZ,15,FALSE)),IF($X$1=10,(VLOOKUP(B286,'X10'!$B:$AZ,15,FALSE)),IF($X$1=11,(VLOOKUP(B286,'X11'!$B:$AZ,15,FALSE)),IF($X$1=12,(VLOOKUP(B286,'X12'!$B:$AZ,15,FALSE)),IF($X$1=13,(VLOOKUP(B286,'X13'!$B:$AZ,15,FALSE)),"B"))))))))))))))=TRUE," ",(IF($X$1=1,(VLOOKUP(B286,'X1'!$B:$AZ,15,FALSE)),IF($X$1=2,(VLOOKUP(B286,'X2'!$B:$AZ,15,FALSE)),IF($X$1=3,(VLOOKUP(B286,'X3'!$B:$AZ,15,FALSE)),IF($X$1=4,(VLOOKUP(B286,'X4'!$B:$AZ,15,FALSE)),IF($X$1=5,(VLOOKUP(B286,'X5'!$B:$AZ,15,FALSE)),IF($X$1=6,(VLOOKUP(B286,'X6'!$B:$AZ,15,FALSE)),IF($X$1=7,(VLOOKUP(B286,'X7'!$B:$AZ,15,FALSE)),IF($X$1=8,(VLOOKUP(B286,'X8'!$B:$AZ,15,FALSE)),IF($X$1=9,(VLOOKUP(B286,'X9'!$B:$AZ,15,FALSE)),IF($X$1=10,(VLOOKUP(B286,'X10'!$B:$AZ,15,FALSE)),IF($X$1=11,(VLOOKUP(B286,'X11'!$B:$AZ,15,FALSE)),IF($X$1=12,(VLOOKUP(B286,'X12'!$B:$AZ,15,FALSE)),IF($X$1=13,(VLOOKUP(B286,'X13'!$B:$AZ,15,FALSE)),"B")))))))))))))))</f>
        <v xml:space="preserve"> </v>
      </c>
      <c r="S286" s="185" t="str">
        <f ca="1">IF(ISERROR(IF((IF($X$1=1,(VLOOKUP(B286,'X1'!$B:$AZ,14,FALSE)),(IF($X$1=2,(VLOOKUP(B286,'X2'!$B:$AZ,14,FALSE)),(IF($X$1=3,(VLOOKUP(B286,'X3'!$B:$AZ,14,FALSE)),(IF($X$1=4,(VLOOKUP(B286,'X4'!$B:$AZ,14,FALSE)),(IF($X$1=5,(VLOOKUP(B286,'X5'!$B:$AZ,14,FALSE)),(IF($X$1=6,(VLOOKUP(B286,'X6'!$B:$AZ,14,FALSE)),(IF($X$1=7,(VLOOKUP(B286,'X7'!$B:$AZ,14,FALSE)),(IF($X$1=8,(VLOOKUP(B286,'X8'!$B:$AZ,14,FALSE)),(IF($X$1=9,(VLOOKUP(B286,'X9'!$B:$AZ,14,FALSE)),(IF($X$1=10,(VLOOKUP(B286,'X10'!$B:$AZ,14,FALSE)),(IF($X$1=11,(VLOOKUP(B286,'X11'!$B:$AZ,14,FALSE)),(IF($X$1=12,(VLOOKUP(B286,'X12'!$B:$AZ,14,FALSE)),(VLOOKUP(B286,'X13'!$B:$AZ,14,FALSE))))))))))))))))))))))))))=$V$1," ",(IF($X$1=1,(VLOOKUP(B286,'X1'!$B:$AZ,14,FALSE)),(IF($X$1=2,(VLOOKUP(B286,'X2'!$B:$AZ,14,FALSE)),(IF($X$1=3,(VLOOKUP(B286,'X3'!$B:$AZ,14,FALSE)),(IF($X$1=4,(VLOOKUP(B286,'X4'!$B:$AZ,14,FALSE)),(IF($X$1=5,(VLOOKUP(B286,'X5'!$B:$AZ,14,FALSE)),(IF($X$1=6,(VLOOKUP(B286,'X6'!$B:$AZ,14,FALSE)),(IF($X$1=7,(VLOOKUP(B286,'X7'!$B:$AZ,14,FALSE)),(IF($X$1=8,(VLOOKUP(B286,'X8'!$B:$AZ,14,FALSE)),(IF($X$1=9,(VLOOKUP(B286,'X9'!$B:$AZ,14,FALSE)),(IF($X$1=10,(VLOOKUP(B286,'X10'!$B:$AZ,14,FALSE)),(IF($X$1=11,(VLOOKUP(B286,'X11'!$B:$AZ,14,FALSE)),(IF($X$1=12,(VLOOKUP(B286,'X12'!$B:$AZ,14,FALSE)),(VLOOKUP(B286,'X13'!$B:$AZ,14,FALSE))))))))))))))))))))))))))))=TRUE," ",(IF((IF($X$1=1,(VLOOKUP(B286,'X1'!$B:$AZ,14,FALSE)),(IF($X$1=2,(VLOOKUP(B286,'X2'!$B:$AZ,14,FALSE)),(IF($X$1=3,(VLOOKUP(B286,'X3'!$B:$AZ,14,FALSE)),(IF($X$1=4,(VLOOKUP(B286,'X4'!$B:$AZ,14,FALSE)),(IF($X$1=5,(VLOOKUP(B286,'X5'!$B:$AZ,14,FALSE)),(IF($X$1=6,(VLOOKUP(B286,'X6'!$B:$AZ,14,FALSE)),(IF($X$1=7,(VLOOKUP(B286,'X7'!$B:$AZ,14,FALSE)),(IF($X$1=8,(VLOOKUP(B286,'X8'!$B:$AZ,14,FALSE)),(IF($X$1=9,(VLOOKUP(B286,'X9'!$B:$AZ,14,FALSE)),(IF($X$1=10,(VLOOKUP(B286,'X10'!$B:$AZ,14,FALSE)),(IF($X$1=11,(VLOOKUP(B286,'X11'!$B:$AZ,14,FALSE)),(IF($X$1=12,(VLOOKUP(B286,'X12'!$B:$AZ,14,FALSE)),(VLOOKUP(B286,'X13'!$B:$AZ,14,FALSE))))))))))))))))))))))))))=$V$1," ",(IF($X$1=1,(VLOOKUP(B286,'X1'!$B:$AZ,14,FALSE)),(IF($X$1=2,(VLOOKUP(B286,'X2'!$B:$AZ,14,FALSE)),(IF($X$1=3,(VLOOKUP(B286,'X3'!$B:$AZ,14,FALSE)),(IF($X$1=4,(VLOOKUP(B286,'X4'!$B:$AZ,14,FALSE)),(IF($X$1=5,(VLOOKUP(B286,'X5'!$B:$AZ,14,FALSE)),(IF($X$1=6,(VLOOKUP(B286,'X6'!$B:$AZ,14,FALSE)),(IF($X$1=7,(VLOOKUP(B286,'X7'!$B:$AZ,14,FALSE)),(IF($X$1=8,(VLOOKUP(B286,'X8'!$B:$AZ,14,FALSE)),(IF($X$1=9,(VLOOKUP(B286,'X9'!$B:$AZ,14,FALSE)),(IF($X$1=10,(VLOOKUP(B286,'X10'!$B:$AZ,14,FALSE)),(IF($X$1=11,(VLOOKUP(B286,'X11'!$B:$AZ,14,FALSE)),(IF($X$1=12,(VLOOKUP(B286,'X12'!$B:$AZ,14,FALSE)),(VLOOKUP(B286,'X13'!$B:$AZ,14,FALSE)))))))))))))))))))))))))))))</f>
        <v xml:space="preserve"> </v>
      </c>
    </row>
    <row r="287" spans="1:19" ht="14.1" customHeight="1" x14ac:dyDescent="0.2">
      <c r="A287" s="156" t="s">
        <v>1058</v>
      </c>
      <c r="B287" s="122" t="str">
        <f>IF(ISERROR(IF($U$16=1,(VLOOKUP(A287,$AC$89:$AH$125,2,FALSE)),IF((IF($X$1=1,'X1'!B246,(IF($X$1=2,'X2'!B246,(IF($X$1=3,'X3'!B246,(IF($X$1=4,'X4'!B246,(IF($X$1=5,'X5'!B246,(IF($X$1=6,'X6'!B246,(IF($X$1=7,'X7'!B246,(IF($X$1=8,'X8'!B246,(IF($X$1=9,'X9'!B246,(IF($X$1=10,'X10'!B246,(IF($X$1=11,'X11'!B246,(IF($X$1=12,'X12'!B246,'X13'!B246))))))))))))))))))))))))="","",(IF($X$1=1,'X1'!B246,(IF($X$1=2,'X2'!B246,(IF($X$1=3,'X3'!B246,(IF($X$1=4,'X4'!B246,(IF($X$1=5,'X5'!B246,(IF($X$1=6,'X6'!B246,(IF($X$1=7,'X7'!B246,(IF($X$1=8,'X8'!B246,(IF($X$1=9,'X9'!B246,(IF($X$1=10,'X10'!B246,(IF($X$1=11,'X11'!B246,(IF($X$1=12,'X12'!B246,'X13'!B246)))))))))))))))))))))))))))=TRUE," ",(IF($U$16=1,(VLOOKUP(A287,$AC$89:$AH$125,2,FALSE)),IF((IF($X$1=1,'X1'!B246,(IF($X$1=2,'X2'!B246,(IF($X$1=3,'X3'!B246,(IF($X$1=4,'X4'!B246,(IF($X$1=5,'X5'!B246,(IF($X$1=6,'X6'!B246,(IF($X$1=7,'X7'!B246,(IF($X$1=8,'X8'!B246,(IF($X$1=9,'X9'!B246,(IF($X$1=10,'X10'!B246,(IF($X$1=11,'X11'!B246,(IF($X$1=12,'X12'!B246,'X13'!B246))))))))))))))))))))))))="","",(IF($X$1=1,'X1'!B246,(IF($X$1=2,'X2'!B246,(IF($X$1=3,'X3'!B246,(IF($X$1=4,'X4'!B246,(IF($X$1=5,'X5'!B246,(IF($X$1=6,'X6'!B246,(IF($X$1=7,'X7'!B246,(IF($X$1=8,'X8'!B246,(IF($X$1=9,'X9'!B246,(IF($X$1=10,'X10'!B246,(IF($X$1=11,'X11'!B246,(IF($X$1=12,'X12'!B246,'X13'!B246))))))))))))))))))))))))))))</f>
        <v/>
      </c>
      <c r="C287" s="181" t="str">
        <f ca="1">IF(ISERROR(IF($X$1=1,(VLOOKUP(B287,'X1'!$B:$AZ,47,FALSE)),IF($X$1=2,(VLOOKUP(B287,'X2'!$B:$AZ,47,FALSE)),IF($X$1=3,(VLOOKUP(B287,'X3'!$B:$AZ,47,FALSE)),IF($X$1=4,(VLOOKUP(B287,'X4'!$B:$AZ,47,FALSE)),IF($X$1=5,(VLOOKUP(B287,'X5'!$B:$AZ,47,FALSE)),IF($X$1=6,(VLOOKUP(B287,'X6'!$B:$AZ,47,FALSE)),IF($X$1=7,(VLOOKUP(B287,'X7'!$B:$AZ,47,FALSE)),IF($X$1=8,(VLOOKUP(B287,'X8'!$B:$AZ,47,FALSE)),IF($X$1=9,(VLOOKUP(B287,'X9'!$B:$AZ,47,FALSE)),IF($X$1=10,(VLOOKUP(B287,'X10'!$B:$AZ,47,FALSE)),IF($X$1=11,(VLOOKUP(B287,'X11'!$B:$AZ,47,FALSE)),IF($X$1=12,(VLOOKUP(B287,'X12'!$B:$AZ,47,FALSE)),IF($X$1=13,(VLOOKUP(B287,'X13'!$B:$AZ,47,FALSE)),"B"))))))))))))))=TRUE," ",(IF($X$1=1,(VLOOKUP(B287,'X1'!$B:$AZ,47,FALSE)),IF($X$1=2,(VLOOKUP(B287,'X2'!$B:$AZ,47,FALSE)),IF($X$1=3,(VLOOKUP(B287,'X3'!$B:$AZ,47,FALSE)),IF($X$1=4,(VLOOKUP(B287,'X4'!$B:$AZ,47,FALSE)),IF($X$1=5,(VLOOKUP(B287,'X5'!$B:$AZ,47,FALSE)),IF($X$1=6,(VLOOKUP(B287,'X6'!$B:$AZ,47,FALSE)),IF($X$1=7,(VLOOKUP(B287,'X7'!$B:$AZ,47,FALSE)),IF($X$1=8,(VLOOKUP(B287,'X8'!$B:$AZ,47,FALSE)),IF($X$1=9,(VLOOKUP(B287,'X9'!$B:$AZ,47,FALSE)),IF($X$1=10,(VLOOKUP(B287,'X10'!$B:$AZ,47,FALSE)),IF($X$1=11,(VLOOKUP(B287,'X11'!$B:$AZ,47,FALSE)),IF($X$1=12,(VLOOKUP(B287,'X12'!$B:$AZ,47,FALSE)),IF($X$1=13,(VLOOKUP(B287,'X13'!$B:$AZ,47,FALSE)),"B")))))))))))))))</f>
        <v xml:space="preserve"> </v>
      </c>
      <c r="D287" s="181" t="str">
        <f ca="1">IF(ISERROR(IF($X$1=1,(VLOOKUP(B287,'X1'!$B:$AP,41,FALSE)),IF($X$1=2,(VLOOKUP(B287,'X2'!$B:$AP,41,FALSE)),IF($X$1=3,(VLOOKUP(B287,'X3'!$B:$AP,41,FALSE)),IF($X$1=4,(VLOOKUP(B287,'X4'!$B:$AP,41,FALSE)),IF($X$1=5,(VLOOKUP(B287,'X5'!$B:$AP,41,FALSE)),IF($X$1=6,(VLOOKUP(B287,'X6'!$B:$AP,41,FALSE)),IF($X$1=7,(VLOOKUP(B287,'X7'!$B:$AP,41,FALSE)),IF($X$1=8,(VLOOKUP(B287,'X8'!$B:$AP,41,FALSE)),IF($X$1=9,(VLOOKUP(B287,'X9'!$B:$AP,41,FALSE)),IF($X$1=10,(VLOOKUP(B287,'X10'!$B:$AP,41,FALSE)),IF($X$1=11,(VLOOKUP(B287,'X11'!$B:$AP,41,FALSE)),IF($X$1=12,(VLOOKUP(B287,'X12'!$B:$AP,41,FALSE)),IF($X$1=13,(VLOOKUP(B287,'X13'!$B:$AP,41,FALSE)),"B"))))))))))))))=TRUE," ",(IF($X$1=1,(VLOOKUP(B287,'X1'!$B:$AP,41,FALSE)),IF($X$1=2,(VLOOKUP(B287,'X2'!$B:$AP,41,FALSE)),IF($X$1=3,(VLOOKUP(B287,'X3'!$B:$AP,41,FALSE)),IF($X$1=4,(VLOOKUP(B287,'X4'!$B:$AP,41,FALSE)),IF($X$1=5,(VLOOKUP(B287,'X5'!$B:$AP,41,FALSE)),IF($X$1=6,(VLOOKUP(B287,'X6'!$B:$AP,41,FALSE)),IF($X$1=7,(VLOOKUP(B287,'X7'!$B:$AP,41,FALSE)),IF($X$1=8,(VLOOKUP(B287,'X8'!$B:$AP,41,FALSE)),IF($X$1=9,(VLOOKUP(B287,'X9'!$B:$AP,41,FALSE)),IF($X$1=10,(VLOOKUP(B287,'X10'!$B:$AP,41,FALSE)),IF($X$1=11,(VLOOKUP(B287,'X11'!$B:$AP,41,FALSE)),IF($X$1=12,(VLOOKUP(B287,'X12'!$B:$AP,41,FALSE)),IF($X$1=13,(VLOOKUP(B287,'X13'!$B:$AP,41,FALSE)),"B")))))))))))))))</f>
        <v xml:space="preserve"> </v>
      </c>
      <c r="E287" s="182" t="str">
        <f ca="1">IF(ISERROR(IF($X$1=1,(VLOOKUP(B287,'X1'!$B:$AP,7,FALSE)),IF($X$1=2,(VLOOKUP(B287,'X2'!$B:$AP,7,FALSE)),IF($X$1=3,(VLOOKUP(B287,'X3'!$B:$AP,7,FALSE)),IF($X$1=4,(VLOOKUP(B287,'X4'!$B:$AP,7,FALSE)),IF($X$1=5,(VLOOKUP(B287,'X5'!$B:$AP,7,FALSE)),IF($X$1=6,(VLOOKUP(B287,'X6'!$B:$AP,7,FALSE)),IF($X$1=7,(VLOOKUP(B287,'X7'!$B:$AP,7,FALSE)),IF($X$1=8,(VLOOKUP(B287,'X8'!$B:$AP,7,FALSE)),IF($X$1=9,(VLOOKUP(B287,'X9'!$B:$AP,7,FALSE)),IF($X$1=10,(VLOOKUP(B287,'X10'!$B:$AP,7,FALSE)),IF($X$1=11,(VLOOKUP(B287,'X11'!$B:$AP,7,FALSE)),IF($X$1=12,(VLOOKUP(B287,'X12'!$B:$AP,7,FALSE)),IF($X$1=13,(VLOOKUP(B287,'X13'!$B:$AP,7,FALSE)),"B"))))))))))))))=TRUE," ",(IF($X$1=1,(VLOOKUP(B287,'X1'!$B:$AP,7,FALSE)),IF($X$1=2,(VLOOKUP(B287,'X2'!$B:$AP,7,FALSE)),IF($X$1=3,(VLOOKUP(B287,'X3'!$B:$AP,7,FALSE)),IF($X$1=4,(VLOOKUP(B287,'X4'!$B:$AP,7,FALSE)),IF($X$1=5,(VLOOKUP(B287,'X5'!$B:$AP,7,FALSE)),IF($X$1=6,(VLOOKUP(B287,'X6'!$B:$AP,7,FALSE)),IF($X$1=7,(VLOOKUP(B287,'X7'!$B:$AP,7,FALSE)),IF($X$1=8,(VLOOKUP(B287,'X8'!$B:$AP,7,FALSE)),IF($X$1=9,(VLOOKUP(B287,'X9'!$B:$AP,7,FALSE)),IF($X$1=10,(VLOOKUP(B287,'X10'!$B:$AP,7,FALSE)),IF($X$1=11,(VLOOKUP(B287,'X11'!$B:$AP,7,FALSE)),IF($X$1=12,(VLOOKUP(B287,'X12'!$B:$AP,7,FALSE)),IF($X$1=13,(VLOOKUP(B287,'X13'!$B:$AP,7,FALSE)),"B")))))))))))))))</f>
        <v xml:space="preserve"> </v>
      </c>
      <c r="F287" s="182" t="str">
        <f ca="1">IF(ISERROR(IF((IF($X$1=1,(VLOOKUP(B287,'X1'!$B:$AO,6,FALSE)),(IF($X$1=2,(VLOOKUP(B287,'X2'!$B:$AO,6,FALSE)),(IF($X$1=3,(VLOOKUP(B287,'X3'!$B:$AO,6,FALSE)),(IF($X$1=4,(VLOOKUP(B287,'X4'!$B:$AO,6,FALSE)),(IF($X$1=5,(VLOOKUP(B287,'X5'!$B:$AO,6,FALSE)),(IF($X$1=6,(VLOOKUP(B287,'X6'!$B:$AO,6,FALSE)),(IF($X$1=7,(VLOOKUP(B287,'X7'!$B:$AO,6,FALSE)),(IF($X$1=8,(VLOOKUP(B287,'X8'!$B:$AO,6,FALSE)),(IF($X$1=9,(VLOOKUP(B287,'X9'!$B:$AO,6,FALSE)),(IF($X$1=10,(VLOOKUP(B287,'X10'!$B:$AO,6,FALSE)),(IF($X$1=11,(VLOOKUP(B287,'X11'!$B:$AO,6,FALSE)),(IF($X$1=12,(VLOOKUP(B287,'X12'!$B:$AO,6,FALSE)),(VLOOKUP(B287,'X13'!$B:$AO,6,FALSE))))))))))))))))))))))))))=$V$1," ",(IF($X$1=1,(VLOOKUP(B287,'X1'!$B:$AO,6,FALSE)),(IF($X$1=2,(VLOOKUP(B287,'X2'!$B:$AO,6,FALSE)),(IF($X$1=3,(VLOOKUP(B287,'X3'!$B:$AO,6,FALSE)),(IF($X$1=4,(VLOOKUP(B287,'X4'!$B:$AO,6,FALSE)),(IF($X$1=5,(VLOOKUP(B287,'X5'!$B:$AO,6,FALSE)),(IF($X$1=6,(VLOOKUP(B287,'X6'!$B:$AO,6,FALSE)),(IF($X$1=7,(VLOOKUP(B287,'X7'!$B:$AO,6,FALSE)),(IF($X$1=8,(VLOOKUP(B287,'X8'!$B:$AO,6,FALSE)),(IF($X$1=9,(VLOOKUP(B287,'X9'!$B:$AO,6,FALSE)),(IF($X$1=10,(VLOOKUP(B287,'X10'!$B:$AO,6,FALSE)),(IF($X$1=11,(VLOOKUP(B287,'X11'!$B:$AO,6,FALSE)),(IF($X$1=12,(VLOOKUP(B287,'X12'!$B:$AO,6,FALSE)),(VLOOKUP(B287,'X13'!$B:$AO,6,FALSE))))))))))))))))))))))))))))=TRUE," ",(IF((IF($X$1=1,(VLOOKUP(B287,'X1'!$B:$AO,6,FALSE)),(IF($X$1=2,(VLOOKUP(B287,'X2'!$B:$AO,6,FALSE)),(IF($X$1=3,(VLOOKUP(B287,'X3'!$B:$AO,6,FALSE)),(IF($X$1=4,(VLOOKUP(B287,'X4'!$B:$AO,6,FALSE)),(IF($X$1=5,(VLOOKUP(B287,'X5'!$B:$AO,6,FALSE)),(IF($X$1=6,(VLOOKUP(B287,'X6'!$B:$AO,6,FALSE)),(IF($X$1=7,(VLOOKUP(B287,'X7'!$B:$AO,6,FALSE)),(IF($X$1=8,(VLOOKUP(B287,'X8'!$B:$AO,6,FALSE)),(IF($X$1=9,(VLOOKUP(B287,'X9'!$B:$AO,6,FALSE)),(IF($X$1=10,(VLOOKUP(B287,'X10'!$B:$AO,6,FALSE)),(IF($X$1=11,(VLOOKUP(B287,'X11'!$B:$AO,6,FALSE)),(IF($X$1=12,(VLOOKUP(B287,'X12'!$B:$AO,6,FALSE)),(VLOOKUP(B287,'X13'!$B:$AO,6,FALSE))))))))))))))))))))))))))=$V$1," ",(IF($X$1=1,(VLOOKUP(B287,'X1'!$B:$AO,6,FALSE)),(IF($X$1=2,(VLOOKUP(B287,'X2'!$B:$AO,6,FALSE)),(IF($X$1=3,(VLOOKUP(B287,'X3'!$B:$AO,6,FALSE)),(IF($X$1=4,(VLOOKUP(B287,'X4'!$B:$AO,6,FALSE)),(IF($X$1=5,(VLOOKUP(B287,'X5'!$B:$AO,6,FALSE)),(IF($X$1=6,(VLOOKUP(B287,'X6'!$B:$AO,6,FALSE)),(IF($X$1=7,(VLOOKUP(B287,'X7'!$B:$AO,6,FALSE)),(IF($X$1=8,(VLOOKUP(B287,'X8'!$B:$AO,6,FALSE)),(IF($X$1=9,(VLOOKUP(B287,'X9'!$B:$AO,6,FALSE)),(IF($X$1=10,(VLOOKUP(B287,'X10'!$B:$AO,6,FALSE)),(IF($X$1=11,(VLOOKUP(B287,'X11'!$B:$AO,6,FALSE)),(IF($X$1=12,(VLOOKUP(B287,'X12'!$B:$AO,6,FALSE)),(VLOOKUP(B287,'X13'!$B:$AO,6,FALSE)))))))))))))))))))))))))))))</f>
        <v xml:space="preserve"> </v>
      </c>
      <c r="G287" s="182" t="str">
        <f ca="1">IF(ISERROR(IF($X$1=1,(VLOOKUP(B287,'X1'!$B:$AZ,44,FALSE)),IF($X$1=2,(VLOOKUP(B287,'X2'!$B:$AZ,44,FALSE)),IF($X$1=3,(VLOOKUP(B287,'X3'!$B:$AZ,44,FALSE)),IF($X$1=4,(VLOOKUP(B287,'X4'!$B:$AZ,44,FALSE)),IF($X$1=5,(VLOOKUP(B287,'X5'!$B:$AZ,44,FALSE)),IF($X$1=6,(VLOOKUP(B287,'X6'!$B:$AZ,44,FALSE)),IF($X$1=7,(VLOOKUP(B287,'X7'!$B:$AZ,44,FALSE)),IF($X$1=8,(VLOOKUP(B287,'X8'!$B:$AZ,44,FALSE)),IF($X$1=9,(VLOOKUP(B287,'X9'!$B:$AZ,44,FALSE)),IF($X$1=10,(VLOOKUP(B287,'X10'!$B:$AZ,44,FALSE)),IF($X$1=11,(VLOOKUP(B287,'X11'!$B:$AZ,44,FALSE)),IF($X$1=12,(VLOOKUP(B287,'X12'!$B:$AZ,44,FALSE)),IF($X$1=13,(VLOOKUP(B287,'X13'!$B:$AZ,44,FALSE)),"B"))))))))))))))=TRUE," ",(IF($X$1=1,(VLOOKUP(B287,'X1'!$B:$AZ,44,FALSE)),IF($X$1=2,(VLOOKUP(B287,'X2'!$B:$AZ,44,FALSE)),IF($X$1=3,(VLOOKUP(B287,'X3'!$B:$AZ,44,FALSE)),IF($X$1=4,(VLOOKUP(B287,'X4'!$B:$AZ,44,FALSE)),IF($X$1=5,(VLOOKUP(B287,'X5'!$B:$AZ,44,FALSE)),IF($X$1=6,(VLOOKUP(B287,'X6'!$B:$AZ,44,FALSE)),IF($X$1=7,(VLOOKUP(B287,'X7'!$B:$AZ,44,FALSE)),IF($X$1=8,(VLOOKUP(B287,'X8'!$B:$AZ,44,FALSE)),IF($X$1=9,(VLOOKUP(B287,'X9'!$B:$AZ,44,FALSE)),IF($X$1=10,(VLOOKUP(B287,'X10'!$B:$AZ,44,FALSE)),IF($X$1=11,(VLOOKUP(B287,'X11'!$B:$AZ,44,FALSE)),IF($X$1=12,(VLOOKUP(B287,'X12'!$B:$AZ,44,FALSE)),IF($X$1=13,(VLOOKUP(B287,'X13'!$B:$AZ,44,FALSE)),"B")))))))))))))))</f>
        <v xml:space="preserve"> </v>
      </c>
      <c r="H287" s="182" t="str">
        <f ca="1">IF(ISERROR(IF($X$1=1,(VLOOKUP(B287,'X1'!$B:$AZ,8,FALSE)),IF($X$1=2,(VLOOKUP(B287,'X2'!$B:$AZ,8,FALSE)),IF($X$1=3,(VLOOKUP(B287,'X3'!$B:$AZ,8,FALSE)),IF($X$1=4,(VLOOKUP(B287,'X4'!$B:$AZ,8,FALSE)),IF($X$1=5,(VLOOKUP(B287,'X5'!$B:$AZ,8,FALSE)),IF($X$1=6,(VLOOKUP(B287,'X6'!$B:$AZ,8,FALSE)),IF($X$1=7,(VLOOKUP(B287,'X7'!$B:$AZ,8,FALSE)),IF($X$1=8,(VLOOKUP(B287,'X8'!$B:$AZ,8,FALSE)),IF($X$1=9,(VLOOKUP(B287,'X9'!$B:$AZ,8,FALSE)),IF($X$1=10,(VLOOKUP(B287,'X10'!$B:$AZ,8,FALSE)),IF($X$1=11,(VLOOKUP(B287,'X11'!$B:$AZ,8,FALSE)),IF($X$1=12,(VLOOKUP(B287,'X12'!$B:$AZ,8,FALSE)),IF($X$1=13,(VLOOKUP(B287,'X13'!$B:$AZ,8,FALSE)),"B"))))))))))))))=TRUE," ",(IF($X$1=1,(VLOOKUP(B287,'X1'!$B:$AZ,8,FALSE)),IF($X$1=2,(VLOOKUP(B287,'X2'!$B:$AZ,8,FALSE)),IF($X$1=3,(VLOOKUP(B287,'X3'!$B:$AZ,8,FALSE)),IF($X$1=4,(VLOOKUP(B287,'X4'!$B:$AZ,8,FALSE)),IF($X$1=5,(VLOOKUP(B287,'X5'!$B:$AZ,8,FALSE)),IF($X$1=6,(VLOOKUP(B287,'X6'!$B:$AZ,8,FALSE)),IF($X$1=7,(VLOOKUP(B287,'X7'!$B:$AZ,8,FALSE)),IF($X$1=8,(VLOOKUP(B287,'X8'!$B:$AZ,8,FALSE)),IF($X$1=9,(VLOOKUP(B287,'X9'!$B:$AZ,8,FALSE)),IF($X$1=10,(VLOOKUP(B287,'X10'!$B:$AZ,8,FALSE)),IF($X$1=11,(VLOOKUP(B287,'X11'!$B:$AZ,8,FALSE)),IF($X$1=12,(VLOOKUP(B287,'X12'!$B:$AZ,8,FALSE)),IF($X$1=13,(VLOOKUP(B287,'X13'!$B:$AZ,8,FALSE)),"B")))))))))))))))</f>
        <v xml:space="preserve"> </v>
      </c>
      <c r="I287" s="183" t="str">
        <f ca="1">IF(ISERROR(IF($X$1=1,(VLOOKUP(B287,'X1'!$B:$AZ,2,FALSE)),IF($X$1=2,(VLOOKUP(B287,'X2'!$B:$AZ,2,FALSE)),IF($X$1=3,(VLOOKUP(B287,'X3'!$B:$AZ,2,FALSE)),IF($X$1=4,(VLOOKUP(B287,'X4'!$B:$AZ,2,FALSE)),IF($X$1=5,(VLOOKUP(B287,'X5'!$B:$AZ,2,FALSE)),IF($X$1=6,(VLOOKUP(B287,'X6'!$B:$AZ,2,FALSE)),IF($X$1=7,(VLOOKUP(B287,'X7'!$B:$AZ,2,FALSE)),IF($X$1=8,(VLOOKUP(B287,'X8'!$B:$AZ,2,FALSE)),IF($X$1=9,(VLOOKUP(B287,'X9'!$B:$AZ,2,FALSE)),IF($X$1=10,(VLOOKUP(B287,'X10'!$B:$AZ,2,FALSE)),IF($X$1=11,(VLOOKUP(B287,'X11'!$B:$AZ,2,FALSE)),IF($X$1=12,(VLOOKUP(B287,'X12'!$B:$AZ,2,FALSE)),IF($X$1=13,(VLOOKUP(B287,'X13'!$B:$AZ,2,FALSE)),"B"))))))))))))))=TRUE," ",(IF($X$1=1,(VLOOKUP(B287,'X1'!$B:$AZ,2,FALSE)),IF($X$1=2,(VLOOKUP(B287,'X2'!$B:$AZ,2,FALSE)),IF($X$1=3,(VLOOKUP(B287,'X3'!$B:$AZ,2,FALSE)),IF($X$1=4,(VLOOKUP(B287,'X4'!$B:$AZ,2,FALSE)),IF($X$1=5,(VLOOKUP(B287,'X5'!$B:$AZ,2,FALSE)),IF($X$1=6,(VLOOKUP(B287,'X6'!$B:$AZ,2,FALSE)),IF($X$1=7,(VLOOKUP(B287,'X7'!$B:$AZ,2,FALSE)),IF($X$1=8,(VLOOKUP(B287,'X8'!$B:$AZ,2,FALSE)),IF($X$1=9,(VLOOKUP(B287,'X9'!$B:$AZ,2,FALSE)),IF($X$1=10,(VLOOKUP(B287,'X10'!$B:$AZ,2,FALSE)),IF($X$1=11,(VLOOKUP(B287,'X11'!$B:$AZ,2,FALSE)),IF($X$1=12,(VLOOKUP(B287,'X12'!$B:$AZ,2,FALSE)),IF($X$1=13,(VLOOKUP(B287,'X13'!$B:$AZ,2,FALSE)),"B")))))))))))))))</f>
        <v xml:space="preserve"> </v>
      </c>
      <c r="J287" s="183" t="str">
        <f ca="1">IF(ISERROR(IF($X$1=1,(VLOOKUP(B287,'X1'!$B:$AZ,3,FALSE)),IF($X$1=2,(VLOOKUP(B287,'X2'!$B:$AZ,3,FALSE)),IF($X$1=3,(VLOOKUP(B287,'X3'!$B:$AZ,3,FALSE)),IF($X$1=4,(VLOOKUP(B287,'X4'!$B:$AZ,3,FALSE)),IF($X$1=5,(VLOOKUP(B287,'X5'!$B:$AZ,3,FALSE)),IF($X$1=6,(VLOOKUP(B287,'X6'!$B:$AZ,3,FALSE)),IF($X$1=7,(VLOOKUP(B287,'X7'!$B:$AZ,3,FALSE)),IF($X$1=8,(VLOOKUP(B287,'X8'!$B:$AZ,3,FALSE)),IF($X$1=9,(VLOOKUP(B287,'X9'!$B:$AZ,3,FALSE)),IF($X$1=10,(VLOOKUP(B287,'X10'!$B:$AZ,3,FALSE)),IF($X$1=11,(VLOOKUP(B287,'X11'!$B:$AZ,3,FALSE)),IF($X$1=12,(VLOOKUP(B287,'X12'!$B:$AZ,3,FALSE)),IF($X$1=13,(VLOOKUP(B287,'X13'!$B:$AZ,3,FALSE)),"B"))))))))))))))=TRUE," ",(IF($X$1=1,(VLOOKUP(B287,'X1'!$B:$AZ,3,FALSE)),IF($X$1=2,(VLOOKUP(B287,'X2'!$B:$AZ,3,FALSE)),IF($X$1=3,(VLOOKUP(B287,'X3'!$B:$AZ,3,FALSE)),IF($X$1=4,(VLOOKUP(B287,'X4'!$B:$AZ,3,FALSE)),IF($X$1=5,(VLOOKUP(B287,'X5'!$B:$AZ,3,FALSE)),IF($X$1=6,(VLOOKUP(B287,'X6'!$B:$AZ,3,FALSE)),IF($X$1=7,(VLOOKUP(B287,'X7'!$B:$AZ,3,FALSE)),IF($X$1=8,(VLOOKUP(B287,'X8'!$B:$AZ,3,FALSE)),IF($X$1=9,(VLOOKUP(B287,'X9'!$B:$AZ,3,FALSE)),IF($X$1=10,(VLOOKUP(B287,'X10'!$B:$AZ,3,FALSE)),IF($X$1=11,(VLOOKUP(B287,'X11'!$B:$AZ,3,FALSE)),IF($X$1=12,(VLOOKUP(B287,'X12'!$B:$AZ,3,FALSE)),IF($X$1=13,(VLOOKUP(B287,'X13'!$B:$AZ,3,FALSE)),"B")))))))))))))))</f>
        <v xml:space="preserve"> </v>
      </c>
      <c r="K287" s="183" t="str">
        <f ca="1">IF(ISERROR(IF($X$1=1,(VLOOKUP(B287,'X1'!$B:$AZ,5,FALSE)),IF($X$1=2,(VLOOKUP(B287,'X2'!$B:$AZ,5,FALSE)),IF($X$1=3,(VLOOKUP(B287,'X3'!$B:$AZ,5,FALSE)),IF($X$1=4,(VLOOKUP(B287,'X4'!$B:$AZ,5,FALSE)),IF($X$1=5,(VLOOKUP(B287,'X5'!$B:$AZ,5,FALSE)),IF($X$1=6,(VLOOKUP(B287,'X6'!$B:$AZ,5,FALSE)),IF($X$1=7,(VLOOKUP(B287,'X7'!$B:$AZ,5,FALSE)),IF($X$1=8,(VLOOKUP(B287,'X8'!$B:$AZ,5,FALSE)),IF($X$1=9,(VLOOKUP(B287,'X9'!$B:$AZ,5,FALSE)),IF($X$1=10,(VLOOKUP(B287,'X10'!$B:$AZ,5,FALSE)),IF($X$1=11,(VLOOKUP(B287,'X11'!$B:$AZ,5,FALSE)),IF($X$1=12,(VLOOKUP(B287,'X12'!$B:$AZ,5,FALSE)),IF($X$1=13,(VLOOKUP(B287,'X13'!$B:$AZ,5,FALSE)),"B"))))))))))))))=TRUE," ",(IF($X$1=1,(VLOOKUP(B287,'X1'!$B:$AZ,5,FALSE)),IF($X$1=2,(VLOOKUP(B287,'X2'!$B:$AZ,5,FALSE)),IF($X$1=3,(VLOOKUP(B287,'X3'!$B:$AZ,5,FALSE)),IF($X$1=4,(VLOOKUP(B287,'X4'!$B:$AZ,5,FALSE)),IF($X$1=5,(VLOOKUP(B287,'X5'!$B:$AZ,5,FALSE)),IF($X$1=6,(VLOOKUP(B287,'X6'!$B:$AZ,5,FALSE)),IF($X$1=7,(VLOOKUP(B287,'X7'!$B:$AZ,5,FALSE)),IF($X$1=8,(VLOOKUP(B287,'X8'!$B:$AZ,5,FALSE)),IF($X$1=9,(VLOOKUP(B287,'X9'!$B:$AZ,5,FALSE)),IF($X$1=10,(VLOOKUP(B287,'X10'!$B:$AZ,5,FALSE)),IF($X$1=11,(VLOOKUP(B287,'X11'!$B:$AZ,5,FALSE)),IF($X$1=12,(VLOOKUP(B287,'X12'!$B:$AZ,5,FALSE)),IF($X$1=13,(VLOOKUP(B287,'X13'!$B:$AZ,5,FALSE)),"B")))))))))))))))</f>
        <v xml:space="preserve"> </v>
      </c>
      <c r="L287" s="184" t="str">
        <f ca="1">IF(ISERROR(IF($X$1=1,(VLOOKUP(B287,'X1'!$B:$AZ,9,FALSE)),IF($X$1=2,(VLOOKUP(B287,'X2'!$B:$AZ,9,FALSE)),IF($X$1=3,(VLOOKUP(B287,'X3'!$B:$AZ,9,FALSE)),IF($X$1=4,(VLOOKUP(B287,'X4'!$B:$AZ,9,FALSE)),IF($X$1=5,(VLOOKUP(B287,'X5'!$B:$AZ,9,FALSE)),IF($X$1=6,(VLOOKUP(B287,'X6'!$B:$AZ,9,FALSE)),IF($X$1=7,(VLOOKUP(B287,'X7'!$B:$AZ,9,FALSE)),IF($X$1=8,(VLOOKUP(B287,'X8'!$B:$AZ,9,FALSE)),IF($X$1=9,(VLOOKUP(B287,'X9'!$B:$AZ,9,FALSE)),IF($X$1=10,(VLOOKUP(B287,'X10'!$B:$AZ,9,FALSE)),IF($X$1=11,(VLOOKUP(B287,'X11'!$B:$AZ,9,FALSE)),IF($X$1=12,(VLOOKUP(B287,'X12'!$B:$AZ,9,FALSE)),IF($X$1=13,(VLOOKUP(B287,'X13'!$B:$AZ,9,FALSE)),"B"))))))))))))))=TRUE," ",(IF($X$1=1,(VLOOKUP(B287,'X1'!$B:$AZ,9,FALSE)),IF($X$1=2,(VLOOKUP(B287,'X2'!$B:$AZ,9,FALSE)),IF($X$1=3,(VLOOKUP(B287,'X3'!$B:$AZ,9,FALSE)),IF($X$1=4,(VLOOKUP(B287,'X4'!$B:$AZ,9,FALSE)),IF($X$1=5,(VLOOKUP(B287,'X5'!$B:$AZ,9,FALSE)),IF($X$1=6,(VLOOKUP(B287,'X6'!$B:$AZ,9,FALSE)),IF($X$1=7,(VLOOKUP(B287,'X7'!$B:$AZ,9,FALSE)),IF($X$1=8,(VLOOKUP(B287,'X8'!$B:$AZ,9,FALSE)),IF($X$1=9,(VLOOKUP(B287,'X9'!$B:$AZ,9,FALSE)),IF($X$1=10,(VLOOKUP(B287,'X10'!$B:$AZ,9,FALSE)),IF($X$1=11,(VLOOKUP(B287,'X11'!$B:$AZ,9,FALSE)),IF($X$1=12,(VLOOKUP(B287,'X12'!$B:$AZ,9,FALSE)),IF($X$1=13,(VLOOKUP(B287,'X13'!$B:$AZ,9,FALSE)),"B")))))))))))))))</f>
        <v xml:space="preserve"> </v>
      </c>
      <c r="M287" s="184" t="str">
        <f ca="1">IF(ISERROR(IF($X$1=1,(VLOOKUP(B287,'X1'!$B:$AZ,10,FALSE)),IF($X$1=2,(VLOOKUP(B287,'X2'!$B:$AZ,10,FALSE)),IF($X$1=3,(VLOOKUP(B287,'X3'!$B:$AZ,10,FALSE)),IF($X$1=4,(VLOOKUP(B287,'X4'!$B:$AZ,10,FALSE)),IF($X$1=5,(VLOOKUP(B287,'X5'!$B:$AZ,10,FALSE)),IF($X$1=6,(VLOOKUP(B287,'X6'!$B:$AZ,10,FALSE)),IF($X$1=7,(VLOOKUP(B287,'X7'!$B:$AZ,10,FALSE)),IF($X$1=8,(VLOOKUP(B287,'X8'!$B:$AZ,10,FALSE)),IF($X$1=9,(VLOOKUP(B287,'X9'!$B:$AZ,10,FALSE)),IF($X$1=10,(VLOOKUP(B287,'X10'!$B:$AZ,10,FALSE)),IF($X$1=11,(VLOOKUP(B287,'X11'!$B:$AZ,10,FALSE)),IF($X$1=12,(VLOOKUP(B287,'X12'!$B:$AZ,10,FALSE)),IF($X$1=13,(VLOOKUP(B287,'X13'!$B:$AZ,10,FALSE)),"B"))))))))))))))=TRUE," ",(IF($X$1=1,(VLOOKUP(B287,'X1'!$B:$AZ,10,FALSE)),IF($X$1=2,(VLOOKUP(B287,'X2'!$B:$AZ,10,FALSE)),IF($X$1=3,(VLOOKUP(B287,'X3'!$B:$AZ,10,FALSE)),IF($X$1=4,(VLOOKUP(B287,'X4'!$B:$AZ,10,FALSE)),IF($X$1=5,(VLOOKUP(B287,'X5'!$B:$AZ,10,FALSE)),IF($X$1=6,(VLOOKUP(B287,'X6'!$B:$AZ,10,FALSE)),IF($X$1=7,(VLOOKUP(B287,'X7'!$B:$AZ,10,FALSE)),IF($X$1=8,(VLOOKUP(B287,'X8'!$B:$AZ,10,FALSE)),IF($X$1=9,(VLOOKUP(B287,'X9'!$B:$AZ,10,FALSE)),IF($X$1=10,(VLOOKUP(B287,'X10'!$B:$AZ,10,FALSE)),IF($X$1=11,(VLOOKUP(B287,'X11'!$B:$AZ,10,FALSE)),IF($X$1=12,(VLOOKUP(B287,'X12'!$B:$AZ,10,FALSE)),IF($X$1=13,(VLOOKUP(B287,'X13'!$B:$AZ,10,FALSE)),"B")))))))))))))))</f>
        <v xml:space="preserve"> </v>
      </c>
      <c r="N287" s="185" t="str">
        <f ca="1">IF(ISERROR(IF($X$1=1,(VLOOKUP(B287,'X1'!$B:$AZ,45,FALSE)),IF($X$1=2,(VLOOKUP(B287,'X2'!$B:$AZ,45,FALSE)),IF($X$1=3,(VLOOKUP(B287,'X3'!$B:$AZ,45,FALSE)),IF($X$1=4,(VLOOKUP(B287,'X4'!$B:$AZ,45,FALSE)),IF($X$1=5,(VLOOKUP(B287,'X5'!$B:$AZ,45,FALSE)),IF($X$1=6,(VLOOKUP(B287,'X6'!$B:$AZ,45,FALSE)),IF($X$1=7,(VLOOKUP(B287,'X7'!$B:$AZ,45,FALSE)),IF($X$1=8,(VLOOKUP(B287,'X8'!$B:$AZ,45,FALSE)),IF($X$1=9,(VLOOKUP(B287,'X9'!$B:$AZ,45,FALSE)),IF($X$1=10,(VLOOKUP(B287,'X10'!$B:$AZ,45,FALSE)),IF($X$1=11,(VLOOKUP(B287,'X11'!$B:$AZ,45,FALSE)),IF($X$1=12,(VLOOKUP(B287,'X12'!$B:$AZ,45,FALSE)),IF($X$1=13,(VLOOKUP(B287,'X13'!$B:$AZ,45,FALSE)),"B"))))))))))))))=TRUE," ",(IF($X$1=1,(VLOOKUP(B287,'X1'!$B:$AZ,45,FALSE)),IF($X$1=2,(VLOOKUP(B287,'X2'!$B:$AZ,45,FALSE)),IF($X$1=3,(VLOOKUP(B287,'X3'!$B:$AZ,45,FALSE)),IF($X$1=4,(VLOOKUP(B287,'X4'!$B:$AZ,45,FALSE)),IF($X$1=5,(VLOOKUP(B287,'X5'!$B:$AZ,45,FALSE)),IF($X$1=6,(VLOOKUP(B287,'X6'!$B:$AZ,45,FALSE)),IF($X$1=7,(VLOOKUP(B287,'X7'!$B:$AZ,45,FALSE)),IF($X$1=8,(VLOOKUP(B287,'X8'!$B:$AZ,45,FALSE)),IF($X$1=9,(VLOOKUP(B287,'X9'!$B:$AZ,45,FALSE)),IF($X$1=10,(VLOOKUP(B287,'X10'!$B:$AZ,45,FALSE)),IF($X$1=11,(VLOOKUP(B287,'X11'!$B:$AZ,45,FALSE)),IF($X$1=12,(VLOOKUP(B287,'X12'!$B:$AZ,45,FALSE)),IF($X$1=13,(VLOOKUP(B287,'X13'!$B:$AZ,45,FALSE)),"B")))))))))))))))</f>
        <v xml:space="preserve"> </v>
      </c>
      <c r="O287" s="184" t="str">
        <f ca="1">IF(ISERROR(IF($X$1=1,(VLOOKUP(B287,'X1'!$B:$AZ,11,FALSE)),IF($X$1=2,(VLOOKUP(B287,'X2'!$B:$AZ,11,FALSE)),IF($X$1=3,(VLOOKUP(B287,'X3'!$B:$AZ,11,FALSE)),IF($X$1=4,(VLOOKUP(B287,'X4'!$B:$AZ,11,FALSE)),IF($X$1=5,(VLOOKUP(B287,'X5'!$B:$AZ,11,FALSE)),IF($X$1=6,(VLOOKUP(B287,'X6'!$B:$AZ,11,FALSE)),IF($X$1=7,(VLOOKUP(B287,'X7'!$B:$AZ,11,FALSE)),IF($X$1=8,(VLOOKUP(B287,'X8'!$B:$AZ,11,FALSE)),IF($X$1=9,(VLOOKUP(B287,'X9'!$B:$AZ,11,FALSE)),IF($X$1=10,(VLOOKUP(B287,'X10'!$B:$AZ,11,FALSE)),IF($X$1=11,(VLOOKUP(B287,'X11'!$B:$AZ,11,FALSE)),IF($X$1=12,(VLOOKUP(B287,'X12'!$B:$AZ,11,FALSE)),IF($X$1=13,(VLOOKUP(B287,'X13'!$B:$AZ,11,FALSE)),"B"))))))))))))))=TRUE," ",(IF($X$1=1,(VLOOKUP(B287,'X1'!$B:$AZ,11,FALSE)),IF($X$1=2,(VLOOKUP(B287,'X2'!$B:$AZ,11,FALSE)),IF($X$1=3,(VLOOKUP(B287,'X3'!$B:$AZ,11,FALSE)),IF($X$1=4,(VLOOKUP(B287,'X4'!$B:$AZ,11,FALSE)),IF($X$1=5,(VLOOKUP(B287,'X5'!$B:$AZ,11,FALSE)),IF($X$1=6,(VLOOKUP(B287,'X6'!$B:$AZ,11,FALSE)),IF($X$1=7,(VLOOKUP(B287,'X7'!$B:$AZ,11,FALSE)),IF($X$1=8,(VLOOKUP(B287,'X8'!$B:$AZ,11,FALSE)),IF($X$1=9,(VLOOKUP(B287,'X9'!$B:$AZ,11,FALSE)),IF($X$1=10,(VLOOKUP(B287,'X10'!$B:$AZ,11,FALSE)),IF($X$1=11,(VLOOKUP(B287,'X11'!$B:$AZ,11,FALSE)),IF($X$1=12,(VLOOKUP(B287,'X12'!$B:$AZ,11,FALSE)),IF($X$1=13,(VLOOKUP(B287,'X13'!$B:$AZ,11,FALSE)),"B")))))))))))))))</f>
        <v xml:space="preserve"> </v>
      </c>
      <c r="P287" s="184" t="str">
        <f ca="1">IF(ISERROR(IF($X$1=1,(VLOOKUP(B287,'X1'!$B:$AZ,12,FALSE)),IF($X$1=2,(VLOOKUP(B287,'X2'!$B:$AZ,12,FALSE)),IF($X$1=3,(VLOOKUP(B287,'X3'!$B:$AZ,12,FALSE)),IF($X$1=4,(VLOOKUP(B287,'X4'!$B:$AZ,12,FALSE)),IF($X$1=5,(VLOOKUP(B287,'X5'!$B:$AZ,12,FALSE)),IF($X$1=6,(VLOOKUP(B287,'X6'!$B:$AZ,12,FALSE)),IF($X$1=7,(VLOOKUP(B287,'X7'!$B:$AZ,12,FALSE)),IF($X$1=8,(VLOOKUP(B287,'X8'!$B:$AZ,12,FALSE)),IF($X$1=9,(VLOOKUP(B287,'X9'!$B:$AZ,12,FALSE)),IF($X$1=10,(VLOOKUP(B287,'X10'!$B:$AZ,12,FALSE)),IF($X$1=11,(VLOOKUP(B287,'X11'!$B:$AZ,12,FALSE)),IF($X$1=12,(VLOOKUP(B287,'X12'!$B:$AZ,12,FALSE)),IF($X$1=13,(VLOOKUP(B287,'X13'!$B:$AZ,12,FALSE)),"B"))))))))))))))=TRUE," ",(IF($X$1=1,(VLOOKUP(B287,'X1'!$B:$AZ,12,FALSE)),IF($X$1=2,(VLOOKUP(B287,'X2'!$B:$AZ,12,FALSE)),IF($X$1=3,(VLOOKUP(B287,'X3'!$B:$AZ,12,FALSE)),IF($X$1=4,(VLOOKUP(B287,'X4'!$B:$AZ,12,FALSE)),IF($X$1=5,(VLOOKUP(B287,'X5'!$B:$AZ,12,FALSE)),IF($X$1=6,(VLOOKUP(B287,'X6'!$B:$AZ,12,FALSE)),IF($X$1=7,(VLOOKUP(B287,'X7'!$B:$AZ,12,FALSE)),IF($X$1=8,(VLOOKUP(B287,'X8'!$B:$AZ,12,FALSE)),IF($X$1=9,(VLOOKUP(B287,'X9'!$B:$AZ,12,FALSE)),IF($X$1=10,(VLOOKUP(B287,'X10'!$B:$AZ,12,FALSE)),IF($X$1=11,(VLOOKUP(B287,'X11'!$B:$AZ,12,FALSE)),IF($X$1=12,(VLOOKUP(B287,'X12'!$B:$AZ,12,FALSE)),IF($X$1=13,(VLOOKUP(B287,'X13'!$B:$AZ,12,FALSE)),"B")))))))))))))))</f>
        <v xml:space="preserve"> </v>
      </c>
      <c r="Q287" s="185" t="str">
        <f ca="1">IF(ISERROR(IF($X$1=1,(VLOOKUP(B287,'X1'!$B:$AZ,46,FALSE)),IF($X$1=2,(VLOOKUP(B287,'X2'!$B:$AZ,46,FALSE)),IF($X$1=3,(VLOOKUP(B287,'X3'!$B:$AZ,46,FALSE)),IF($X$1=4,(VLOOKUP(B287,'X4'!$B:$AZ,46,FALSE)),IF($X$1=5,(VLOOKUP(B287,'X5'!$B:$AZ,46,FALSE)),IF($X$1=6,(VLOOKUP(B287,'X6'!$B:$AZ,46,FALSE)),IF($X$1=7,(VLOOKUP(B287,'X7'!$B:$AZ,46,FALSE)),IF($X$1=8,(VLOOKUP(B287,'X8'!$B:$AZ,46,FALSE)),IF($X$1=9,(VLOOKUP(B287,'X9'!$B:$AZ,46,FALSE)),IF($X$1=10,(VLOOKUP(B287,'X10'!$B:$AZ,46,FALSE)),IF($X$1=11,(VLOOKUP(B287,'X11'!$B:$AZ,46,FALSE)),IF($X$1=12,(VLOOKUP(B287,'X12'!$B:$AZ,46,FALSE)),IF($X$1=13,(VLOOKUP(B287,'X13'!$B:$AZ,46,FALSE)),"B"))))))))))))))=TRUE," ",(IF($X$1=1,(VLOOKUP(B287,'X1'!$B:$AZ,46,FALSE)),IF($X$1=2,(VLOOKUP(B287,'X2'!$B:$AZ,46,FALSE)),IF($X$1=3,(VLOOKUP(B287,'X3'!$B:$AZ,46,FALSE)),IF($X$1=4,(VLOOKUP(B287,'X4'!$B:$AZ,46,FALSE)),IF($X$1=5,(VLOOKUP(B287,'X5'!$B:$AZ,46,FALSE)),IF($X$1=6,(VLOOKUP(B287,'X6'!$B:$AZ,46,FALSE)),IF($X$1=7,(VLOOKUP(B287,'X7'!$B:$AZ,46,FALSE)),IF($X$1=8,(VLOOKUP(B287,'X8'!$B:$AZ,46,FALSE)),IF($X$1=9,(VLOOKUP(B287,'X9'!$B:$AZ,46,FALSE)),IF($X$1=10,(VLOOKUP(B287,'X10'!$B:$AZ,46,FALSE)),IF($X$1=11,(VLOOKUP(B287,'X11'!$B:$AZ,46,FALSE)),IF($X$1=12,(VLOOKUP(B287,'X12'!$B:$AZ,46,FALSE)),IF($X$1=13,(VLOOKUP(B287,'X13'!$B:$AZ,46,FALSE)),"B")))))))))))))))</f>
        <v xml:space="preserve"> </v>
      </c>
      <c r="R287" s="185" t="str">
        <f ca="1">IF(ISERROR(IF($X$1=1,(VLOOKUP(B287,'X1'!$B:$AZ,15,FALSE)),IF($X$1=2,(VLOOKUP(B287,'X2'!$B:$AZ,15,FALSE)),IF($X$1=3,(VLOOKUP(B287,'X3'!$B:$AZ,15,FALSE)),IF($X$1=4,(VLOOKUP(B287,'X4'!$B:$AZ,15,FALSE)),IF($X$1=5,(VLOOKUP(B287,'X5'!$B:$AZ,15,FALSE)),IF($X$1=6,(VLOOKUP(B287,'X6'!$B:$AZ,15,FALSE)),IF($X$1=7,(VLOOKUP(B287,'X7'!$B:$AZ,15,FALSE)),IF($X$1=8,(VLOOKUP(B287,'X8'!$B:$AZ,15,FALSE)),IF($X$1=9,(VLOOKUP(B287,'X9'!$B:$AZ,15,FALSE)),IF($X$1=10,(VLOOKUP(B287,'X10'!$B:$AZ,15,FALSE)),IF($X$1=11,(VLOOKUP(B287,'X11'!$B:$AZ,15,FALSE)),IF($X$1=12,(VLOOKUP(B287,'X12'!$B:$AZ,15,FALSE)),IF($X$1=13,(VLOOKUP(B287,'X13'!$B:$AZ,15,FALSE)),"B"))))))))))))))=TRUE," ",(IF($X$1=1,(VLOOKUP(B287,'X1'!$B:$AZ,15,FALSE)),IF($X$1=2,(VLOOKUP(B287,'X2'!$B:$AZ,15,FALSE)),IF($X$1=3,(VLOOKUP(B287,'X3'!$B:$AZ,15,FALSE)),IF($X$1=4,(VLOOKUP(B287,'X4'!$B:$AZ,15,FALSE)),IF($X$1=5,(VLOOKUP(B287,'X5'!$B:$AZ,15,FALSE)),IF($X$1=6,(VLOOKUP(B287,'X6'!$B:$AZ,15,FALSE)),IF($X$1=7,(VLOOKUP(B287,'X7'!$B:$AZ,15,FALSE)),IF($X$1=8,(VLOOKUP(B287,'X8'!$B:$AZ,15,FALSE)),IF($X$1=9,(VLOOKUP(B287,'X9'!$B:$AZ,15,FALSE)),IF($X$1=10,(VLOOKUP(B287,'X10'!$B:$AZ,15,FALSE)),IF($X$1=11,(VLOOKUP(B287,'X11'!$B:$AZ,15,FALSE)),IF($X$1=12,(VLOOKUP(B287,'X12'!$B:$AZ,15,FALSE)),IF($X$1=13,(VLOOKUP(B287,'X13'!$B:$AZ,15,FALSE)),"B")))))))))))))))</f>
        <v xml:space="preserve"> </v>
      </c>
      <c r="S287" s="185" t="str">
        <f ca="1">IF(ISERROR(IF((IF($X$1=1,(VLOOKUP(B287,'X1'!$B:$AZ,14,FALSE)),(IF($X$1=2,(VLOOKUP(B287,'X2'!$B:$AZ,14,FALSE)),(IF($X$1=3,(VLOOKUP(B287,'X3'!$B:$AZ,14,FALSE)),(IF($X$1=4,(VLOOKUP(B287,'X4'!$B:$AZ,14,FALSE)),(IF($X$1=5,(VLOOKUP(B287,'X5'!$B:$AZ,14,FALSE)),(IF($X$1=6,(VLOOKUP(B287,'X6'!$B:$AZ,14,FALSE)),(IF($X$1=7,(VLOOKUP(B287,'X7'!$B:$AZ,14,FALSE)),(IF($X$1=8,(VLOOKUP(B287,'X8'!$B:$AZ,14,FALSE)),(IF($X$1=9,(VLOOKUP(B287,'X9'!$B:$AZ,14,FALSE)),(IF($X$1=10,(VLOOKUP(B287,'X10'!$B:$AZ,14,FALSE)),(IF($X$1=11,(VLOOKUP(B287,'X11'!$B:$AZ,14,FALSE)),(IF($X$1=12,(VLOOKUP(B287,'X12'!$B:$AZ,14,FALSE)),(VLOOKUP(B287,'X13'!$B:$AZ,14,FALSE))))))))))))))))))))))))))=$V$1," ",(IF($X$1=1,(VLOOKUP(B287,'X1'!$B:$AZ,14,FALSE)),(IF($X$1=2,(VLOOKUP(B287,'X2'!$B:$AZ,14,FALSE)),(IF($X$1=3,(VLOOKUP(B287,'X3'!$B:$AZ,14,FALSE)),(IF($X$1=4,(VLOOKUP(B287,'X4'!$B:$AZ,14,FALSE)),(IF($X$1=5,(VLOOKUP(B287,'X5'!$B:$AZ,14,FALSE)),(IF($X$1=6,(VLOOKUP(B287,'X6'!$B:$AZ,14,FALSE)),(IF($X$1=7,(VLOOKUP(B287,'X7'!$B:$AZ,14,FALSE)),(IF($X$1=8,(VLOOKUP(B287,'X8'!$B:$AZ,14,FALSE)),(IF($X$1=9,(VLOOKUP(B287,'X9'!$B:$AZ,14,FALSE)),(IF($X$1=10,(VLOOKUP(B287,'X10'!$B:$AZ,14,FALSE)),(IF($X$1=11,(VLOOKUP(B287,'X11'!$B:$AZ,14,FALSE)),(IF($X$1=12,(VLOOKUP(B287,'X12'!$B:$AZ,14,FALSE)),(VLOOKUP(B287,'X13'!$B:$AZ,14,FALSE))))))))))))))))))))))))))))=TRUE," ",(IF((IF($X$1=1,(VLOOKUP(B287,'X1'!$B:$AZ,14,FALSE)),(IF($X$1=2,(VLOOKUP(B287,'X2'!$B:$AZ,14,FALSE)),(IF($X$1=3,(VLOOKUP(B287,'X3'!$B:$AZ,14,FALSE)),(IF($X$1=4,(VLOOKUP(B287,'X4'!$B:$AZ,14,FALSE)),(IF($X$1=5,(VLOOKUP(B287,'X5'!$B:$AZ,14,FALSE)),(IF($X$1=6,(VLOOKUP(B287,'X6'!$B:$AZ,14,FALSE)),(IF($X$1=7,(VLOOKUP(B287,'X7'!$B:$AZ,14,FALSE)),(IF($X$1=8,(VLOOKUP(B287,'X8'!$B:$AZ,14,FALSE)),(IF($X$1=9,(VLOOKUP(B287,'X9'!$B:$AZ,14,FALSE)),(IF($X$1=10,(VLOOKUP(B287,'X10'!$B:$AZ,14,FALSE)),(IF($X$1=11,(VLOOKUP(B287,'X11'!$B:$AZ,14,FALSE)),(IF($X$1=12,(VLOOKUP(B287,'X12'!$B:$AZ,14,FALSE)),(VLOOKUP(B287,'X13'!$B:$AZ,14,FALSE))))))))))))))))))))))))))=$V$1," ",(IF($X$1=1,(VLOOKUP(B287,'X1'!$B:$AZ,14,FALSE)),(IF($X$1=2,(VLOOKUP(B287,'X2'!$B:$AZ,14,FALSE)),(IF($X$1=3,(VLOOKUP(B287,'X3'!$B:$AZ,14,FALSE)),(IF($X$1=4,(VLOOKUP(B287,'X4'!$B:$AZ,14,FALSE)),(IF($X$1=5,(VLOOKUP(B287,'X5'!$B:$AZ,14,FALSE)),(IF($X$1=6,(VLOOKUP(B287,'X6'!$B:$AZ,14,FALSE)),(IF($X$1=7,(VLOOKUP(B287,'X7'!$B:$AZ,14,FALSE)),(IF($X$1=8,(VLOOKUP(B287,'X8'!$B:$AZ,14,FALSE)),(IF($X$1=9,(VLOOKUP(B287,'X9'!$B:$AZ,14,FALSE)),(IF($X$1=10,(VLOOKUP(B287,'X10'!$B:$AZ,14,FALSE)),(IF($X$1=11,(VLOOKUP(B287,'X11'!$B:$AZ,14,FALSE)),(IF($X$1=12,(VLOOKUP(B287,'X12'!$B:$AZ,14,FALSE)),(VLOOKUP(B287,'X13'!$B:$AZ,14,FALSE)))))))))))))))))))))))))))))</f>
        <v xml:space="preserve"> </v>
      </c>
    </row>
    <row r="288" spans="1:19" ht="14.1" customHeight="1" x14ac:dyDescent="0.2">
      <c r="A288" s="156" t="s">
        <v>1058</v>
      </c>
      <c r="B288" s="122" t="str">
        <f>IF(ISERROR(IF($U$16=1,(VLOOKUP(A288,$AC$89:$AH$125,2,FALSE)),IF((IF($X$1=1,'X1'!B247,(IF($X$1=2,'X2'!B247,(IF($X$1=3,'X3'!B247,(IF($X$1=4,'X4'!B247,(IF($X$1=5,'X5'!B247,(IF($X$1=6,'X6'!B247,(IF($X$1=7,'X7'!B247,(IF($X$1=8,'X8'!B247,(IF($X$1=9,'X9'!B247,(IF($X$1=10,'X10'!B247,(IF($X$1=11,'X11'!B247,(IF($X$1=12,'X12'!B247,'X13'!B247))))))))))))))))))))))))="","",(IF($X$1=1,'X1'!B247,(IF($X$1=2,'X2'!B247,(IF($X$1=3,'X3'!B247,(IF($X$1=4,'X4'!B247,(IF($X$1=5,'X5'!B247,(IF($X$1=6,'X6'!B247,(IF($X$1=7,'X7'!B247,(IF($X$1=8,'X8'!B247,(IF($X$1=9,'X9'!B247,(IF($X$1=10,'X10'!B247,(IF($X$1=11,'X11'!B247,(IF($X$1=12,'X12'!B247,'X13'!B247)))))))))))))))))))))))))))=TRUE," ",(IF($U$16=1,(VLOOKUP(A288,$AC$89:$AH$125,2,FALSE)),IF((IF($X$1=1,'X1'!B247,(IF($X$1=2,'X2'!B247,(IF($X$1=3,'X3'!B247,(IF($X$1=4,'X4'!B247,(IF($X$1=5,'X5'!B247,(IF($X$1=6,'X6'!B247,(IF($X$1=7,'X7'!B247,(IF($X$1=8,'X8'!B247,(IF($X$1=9,'X9'!B247,(IF($X$1=10,'X10'!B247,(IF($X$1=11,'X11'!B247,(IF($X$1=12,'X12'!B247,'X13'!B247))))))))))))))))))))))))="","",(IF($X$1=1,'X1'!B247,(IF($X$1=2,'X2'!B247,(IF($X$1=3,'X3'!B247,(IF($X$1=4,'X4'!B247,(IF($X$1=5,'X5'!B247,(IF($X$1=6,'X6'!B247,(IF($X$1=7,'X7'!B247,(IF($X$1=8,'X8'!B247,(IF($X$1=9,'X9'!B247,(IF($X$1=10,'X10'!B247,(IF($X$1=11,'X11'!B247,(IF($X$1=12,'X12'!B247,'X13'!B247))))))))))))))))))))))))))))</f>
        <v/>
      </c>
      <c r="C288" s="181" t="str">
        <f ca="1">IF(ISERROR(IF($X$1=1,(VLOOKUP(B288,'X1'!$B:$AZ,47,FALSE)),IF($X$1=2,(VLOOKUP(B288,'X2'!$B:$AZ,47,FALSE)),IF($X$1=3,(VLOOKUP(B288,'X3'!$B:$AZ,47,FALSE)),IF($X$1=4,(VLOOKUP(B288,'X4'!$B:$AZ,47,FALSE)),IF($X$1=5,(VLOOKUP(B288,'X5'!$B:$AZ,47,FALSE)),IF($X$1=6,(VLOOKUP(B288,'X6'!$B:$AZ,47,FALSE)),IF($X$1=7,(VLOOKUP(B288,'X7'!$B:$AZ,47,FALSE)),IF($X$1=8,(VLOOKUP(B288,'X8'!$B:$AZ,47,FALSE)),IF($X$1=9,(VLOOKUP(B288,'X9'!$B:$AZ,47,FALSE)),IF($X$1=10,(VLOOKUP(B288,'X10'!$B:$AZ,47,FALSE)),IF($X$1=11,(VLOOKUP(B288,'X11'!$B:$AZ,47,FALSE)),IF($X$1=12,(VLOOKUP(B288,'X12'!$B:$AZ,47,FALSE)),IF($X$1=13,(VLOOKUP(B288,'X13'!$B:$AZ,47,FALSE)),"B"))))))))))))))=TRUE," ",(IF($X$1=1,(VLOOKUP(B288,'X1'!$B:$AZ,47,FALSE)),IF($X$1=2,(VLOOKUP(B288,'X2'!$B:$AZ,47,FALSE)),IF($X$1=3,(VLOOKUP(B288,'X3'!$B:$AZ,47,FALSE)),IF($X$1=4,(VLOOKUP(B288,'X4'!$B:$AZ,47,FALSE)),IF($X$1=5,(VLOOKUP(B288,'X5'!$B:$AZ,47,FALSE)),IF($X$1=6,(VLOOKUP(B288,'X6'!$B:$AZ,47,FALSE)),IF($X$1=7,(VLOOKUP(B288,'X7'!$B:$AZ,47,FALSE)),IF($X$1=8,(VLOOKUP(B288,'X8'!$B:$AZ,47,FALSE)),IF($X$1=9,(VLOOKUP(B288,'X9'!$B:$AZ,47,FALSE)),IF($X$1=10,(VLOOKUP(B288,'X10'!$B:$AZ,47,FALSE)),IF($X$1=11,(VLOOKUP(B288,'X11'!$B:$AZ,47,FALSE)),IF($X$1=12,(VLOOKUP(B288,'X12'!$B:$AZ,47,FALSE)),IF($X$1=13,(VLOOKUP(B288,'X13'!$B:$AZ,47,FALSE)),"B")))))))))))))))</f>
        <v xml:space="preserve"> </v>
      </c>
      <c r="D288" s="181" t="str">
        <f ca="1">IF(ISERROR(IF($X$1=1,(VLOOKUP(B288,'X1'!$B:$AP,41,FALSE)),IF($X$1=2,(VLOOKUP(B288,'X2'!$B:$AP,41,FALSE)),IF($X$1=3,(VLOOKUP(B288,'X3'!$B:$AP,41,FALSE)),IF($X$1=4,(VLOOKUP(B288,'X4'!$B:$AP,41,FALSE)),IF($X$1=5,(VLOOKUP(B288,'X5'!$B:$AP,41,FALSE)),IF($X$1=6,(VLOOKUP(B288,'X6'!$B:$AP,41,FALSE)),IF($X$1=7,(VLOOKUP(B288,'X7'!$B:$AP,41,FALSE)),IF($X$1=8,(VLOOKUP(B288,'X8'!$B:$AP,41,FALSE)),IF($X$1=9,(VLOOKUP(B288,'X9'!$B:$AP,41,FALSE)),IF($X$1=10,(VLOOKUP(B288,'X10'!$B:$AP,41,FALSE)),IF($X$1=11,(VLOOKUP(B288,'X11'!$B:$AP,41,FALSE)),IF($X$1=12,(VLOOKUP(B288,'X12'!$B:$AP,41,FALSE)),IF($X$1=13,(VLOOKUP(B288,'X13'!$B:$AP,41,FALSE)),"B"))))))))))))))=TRUE," ",(IF($X$1=1,(VLOOKUP(B288,'X1'!$B:$AP,41,FALSE)),IF($X$1=2,(VLOOKUP(B288,'X2'!$B:$AP,41,FALSE)),IF($X$1=3,(VLOOKUP(B288,'X3'!$B:$AP,41,FALSE)),IF($X$1=4,(VLOOKUP(B288,'X4'!$B:$AP,41,FALSE)),IF($X$1=5,(VLOOKUP(B288,'X5'!$B:$AP,41,FALSE)),IF($X$1=6,(VLOOKUP(B288,'X6'!$B:$AP,41,FALSE)),IF($X$1=7,(VLOOKUP(B288,'X7'!$B:$AP,41,FALSE)),IF($X$1=8,(VLOOKUP(B288,'X8'!$B:$AP,41,FALSE)),IF($X$1=9,(VLOOKUP(B288,'X9'!$B:$AP,41,FALSE)),IF($X$1=10,(VLOOKUP(B288,'X10'!$B:$AP,41,FALSE)),IF($X$1=11,(VLOOKUP(B288,'X11'!$B:$AP,41,FALSE)),IF($X$1=12,(VLOOKUP(B288,'X12'!$B:$AP,41,FALSE)),IF($X$1=13,(VLOOKUP(B288,'X13'!$B:$AP,41,FALSE)),"B")))))))))))))))</f>
        <v xml:space="preserve"> </v>
      </c>
      <c r="E288" s="182" t="str">
        <f ca="1">IF(ISERROR(IF($X$1=1,(VLOOKUP(B288,'X1'!$B:$AP,7,FALSE)),IF($X$1=2,(VLOOKUP(B288,'X2'!$B:$AP,7,FALSE)),IF($X$1=3,(VLOOKUP(B288,'X3'!$B:$AP,7,FALSE)),IF($X$1=4,(VLOOKUP(B288,'X4'!$B:$AP,7,FALSE)),IF($X$1=5,(VLOOKUP(B288,'X5'!$B:$AP,7,FALSE)),IF($X$1=6,(VLOOKUP(B288,'X6'!$B:$AP,7,FALSE)),IF($X$1=7,(VLOOKUP(B288,'X7'!$B:$AP,7,FALSE)),IF($X$1=8,(VLOOKUP(B288,'X8'!$B:$AP,7,FALSE)),IF($X$1=9,(VLOOKUP(B288,'X9'!$B:$AP,7,FALSE)),IF($X$1=10,(VLOOKUP(B288,'X10'!$B:$AP,7,FALSE)),IF($X$1=11,(VLOOKUP(B288,'X11'!$B:$AP,7,FALSE)),IF($X$1=12,(VLOOKUP(B288,'X12'!$B:$AP,7,FALSE)),IF($X$1=13,(VLOOKUP(B288,'X13'!$B:$AP,7,FALSE)),"B"))))))))))))))=TRUE," ",(IF($X$1=1,(VLOOKUP(B288,'X1'!$B:$AP,7,FALSE)),IF($X$1=2,(VLOOKUP(B288,'X2'!$B:$AP,7,FALSE)),IF($X$1=3,(VLOOKUP(B288,'X3'!$B:$AP,7,FALSE)),IF($X$1=4,(VLOOKUP(B288,'X4'!$B:$AP,7,FALSE)),IF($X$1=5,(VLOOKUP(B288,'X5'!$B:$AP,7,FALSE)),IF($X$1=6,(VLOOKUP(B288,'X6'!$B:$AP,7,FALSE)),IF($X$1=7,(VLOOKUP(B288,'X7'!$B:$AP,7,FALSE)),IF($X$1=8,(VLOOKUP(B288,'X8'!$B:$AP,7,FALSE)),IF($X$1=9,(VLOOKUP(B288,'X9'!$B:$AP,7,FALSE)),IF($X$1=10,(VLOOKUP(B288,'X10'!$B:$AP,7,FALSE)),IF($X$1=11,(VLOOKUP(B288,'X11'!$B:$AP,7,FALSE)),IF($X$1=12,(VLOOKUP(B288,'X12'!$B:$AP,7,FALSE)),IF($X$1=13,(VLOOKUP(B288,'X13'!$B:$AP,7,FALSE)),"B")))))))))))))))</f>
        <v xml:space="preserve"> </v>
      </c>
      <c r="F288" s="182" t="str">
        <f ca="1">IF(ISERROR(IF((IF($X$1=1,(VLOOKUP(B288,'X1'!$B:$AO,6,FALSE)),(IF($X$1=2,(VLOOKUP(B288,'X2'!$B:$AO,6,FALSE)),(IF($X$1=3,(VLOOKUP(B288,'X3'!$B:$AO,6,FALSE)),(IF($X$1=4,(VLOOKUP(B288,'X4'!$B:$AO,6,FALSE)),(IF($X$1=5,(VLOOKUP(B288,'X5'!$B:$AO,6,FALSE)),(IF($X$1=6,(VLOOKUP(B288,'X6'!$B:$AO,6,FALSE)),(IF($X$1=7,(VLOOKUP(B288,'X7'!$B:$AO,6,FALSE)),(IF($X$1=8,(VLOOKUP(B288,'X8'!$B:$AO,6,FALSE)),(IF($X$1=9,(VLOOKUP(B288,'X9'!$B:$AO,6,FALSE)),(IF($X$1=10,(VLOOKUP(B288,'X10'!$B:$AO,6,FALSE)),(IF($X$1=11,(VLOOKUP(B288,'X11'!$B:$AO,6,FALSE)),(IF($X$1=12,(VLOOKUP(B288,'X12'!$B:$AO,6,FALSE)),(VLOOKUP(B288,'X13'!$B:$AO,6,FALSE))))))))))))))))))))))))))=$V$1," ",(IF($X$1=1,(VLOOKUP(B288,'X1'!$B:$AO,6,FALSE)),(IF($X$1=2,(VLOOKUP(B288,'X2'!$B:$AO,6,FALSE)),(IF($X$1=3,(VLOOKUP(B288,'X3'!$B:$AO,6,FALSE)),(IF($X$1=4,(VLOOKUP(B288,'X4'!$B:$AO,6,FALSE)),(IF($X$1=5,(VLOOKUP(B288,'X5'!$B:$AO,6,FALSE)),(IF($X$1=6,(VLOOKUP(B288,'X6'!$B:$AO,6,FALSE)),(IF($X$1=7,(VLOOKUP(B288,'X7'!$B:$AO,6,FALSE)),(IF($X$1=8,(VLOOKUP(B288,'X8'!$B:$AO,6,FALSE)),(IF($X$1=9,(VLOOKUP(B288,'X9'!$B:$AO,6,FALSE)),(IF($X$1=10,(VLOOKUP(B288,'X10'!$B:$AO,6,FALSE)),(IF($X$1=11,(VLOOKUP(B288,'X11'!$B:$AO,6,FALSE)),(IF($X$1=12,(VLOOKUP(B288,'X12'!$B:$AO,6,FALSE)),(VLOOKUP(B288,'X13'!$B:$AO,6,FALSE))))))))))))))))))))))))))))=TRUE," ",(IF((IF($X$1=1,(VLOOKUP(B288,'X1'!$B:$AO,6,FALSE)),(IF($X$1=2,(VLOOKUP(B288,'X2'!$B:$AO,6,FALSE)),(IF($X$1=3,(VLOOKUP(B288,'X3'!$B:$AO,6,FALSE)),(IF($X$1=4,(VLOOKUP(B288,'X4'!$B:$AO,6,FALSE)),(IF($X$1=5,(VLOOKUP(B288,'X5'!$B:$AO,6,FALSE)),(IF($X$1=6,(VLOOKUP(B288,'X6'!$B:$AO,6,FALSE)),(IF($X$1=7,(VLOOKUP(B288,'X7'!$B:$AO,6,FALSE)),(IF($X$1=8,(VLOOKUP(B288,'X8'!$B:$AO,6,FALSE)),(IF($X$1=9,(VLOOKUP(B288,'X9'!$B:$AO,6,FALSE)),(IF($X$1=10,(VLOOKUP(B288,'X10'!$B:$AO,6,FALSE)),(IF($X$1=11,(VLOOKUP(B288,'X11'!$B:$AO,6,FALSE)),(IF($X$1=12,(VLOOKUP(B288,'X12'!$B:$AO,6,FALSE)),(VLOOKUP(B288,'X13'!$B:$AO,6,FALSE))))))))))))))))))))))))))=$V$1," ",(IF($X$1=1,(VLOOKUP(B288,'X1'!$B:$AO,6,FALSE)),(IF($X$1=2,(VLOOKUP(B288,'X2'!$B:$AO,6,FALSE)),(IF($X$1=3,(VLOOKUP(B288,'X3'!$B:$AO,6,FALSE)),(IF($X$1=4,(VLOOKUP(B288,'X4'!$B:$AO,6,FALSE)),(IF($X$1=5,(VLOOKUP(B288,'X5'!$B:$AO,6,FALSE)),(IF($X$1=6,(VLOOKUP(B288,'X6'!$B:$AO,6,FALSE)),(IF($X$1=7,(VLOOKUP(B288,'X7'!$B:$AO,6,FALSE)),(IF($X$1=8,(VLOOKUP(B288,'X8'!$B:$AO,6,FALSE)),(IF($X$1=9,(VLOOKUP(B288,'X9'!$B:$AO,6,FALSE)),(IF($X$1=10,(VLOOKUP(B288,'X10'!$B:$AO,6,FALSE)),(IF($X$1=11,(VLOOKUP(B288,'X11'!$B:$AO,6,FALSE)),(IF($X$1=12,(VLOOKUP(B288,'X12'!$B:$AO,6,FALSE)),(VLOOKUP(B288,'X13'!$B:$AO,6,FALSE)))))))))))))))))))))))))))))</f>
        <v xml:space="preserve"> </v>
      </c>
      <c r="G288" s="182" t="str">
        <f ca="1">IF(ISERROR(IF($X$1=1,(VLOOKUP(B288,'X1'!$B:$AZ,44,FALSE)),IF($X$1=2,(VLOOKUP(B288,'X2'!$B:$AZ,44,FALSE)),IF($X$1=3,(VLOOKUP(B288,'X3'!$B:$AZ,44,FALSE)),IF($X$1=4,(VLOOKUP(B288,'X4'!$B:$AZ,44,FALSE)),IF($X$1=5,(VLOOKUP(B288,'X5'!$B:$AZ,44,FALSE)),IF($X$1=6,(VLOOKUP(B288,'X6'!$B:$AZ,44,FALSE)),IF($X$1=7,(VLOOKUP(B288,'X7'!$B:$AZ,44,FALSE)),IF($X$1=8,(VLOOKUP(B288,'X8'!$B:$AZ,44,FALSE)),IF($X$1=9,(VLOOKUP(B288,'X9'!$B:$AZ,44,FALSE)),IF($X$1=10,(VLOOKUP(B288,'X10'!$B:$AZ,44,FALSE)),IF($X$1=11,(VLOOKUP(B288,'X11'!$B:$AZ,44,FALSE)),IF($X$1=12,(VLOOKUP(B288,'X12'!$B:$AZ,44,FALSE)),IF($X$1=13,(VLOOKUP(B288,'X13'!$B:$AZ,44,FALSE)),"B"))))))))))))))=TRUE," ",(IF($X$1=1,(VLOOKUP(B288,'X1'!$B:$AZ,44,FALSE)),IF($X$1=2,(VLOOKUP(B288,'X2'!$B:$AZ,44,FALSE)),IF($X$1=3,(VLOOKUP(B288,'X3'!$B:$AZ,44,FALSE)),IF($X$1=4,(VLOOKUP(B288,'X4'!$B:$AZ,44,FALSE)),IF($X$1=5,(VLOOKUP(B288,'X5'!$B:$AZ,44,FALSE)),IF($X$1=6,(VLOOKUP(B288,'X6'!$B:$AZ,44,FALSE)),IF($X$1=7,(VLOOKUP(B288,'X7'!$B:$AZ,44,FALSE)),IF($X$1=8,(VLOOKUP(B288,'X8'!$B:$AZ,44,FALSE)),IF($X$1=9,(VLOOKUP(B288,'X9'!$B:$AZ,44,FALSE)),IF($X$1=10,(VLOOKUP(B288,'X10'!$B:$AZ,44,FALSE)),IF($X$1=11,(VLOOKUP(B288,'X11'!$B:$AZ,44,FALSE)),IF($X$1=12,(VLOOKUP(B288,'X12'!$B:$AZ,44,FALSE)),IF($X$1=13,(VLOOKUP(B288,'X13'!$B:$AZ,44,FALSE)),"B")))))))))))))))</f>
        <v xml:space="preserve"> </v>
      </c>
      <c r="H288" s="182" t="str">
        <f ca="1">IF(ISERROR(IF($X$1=1,(VLOOKUP(B288,'X1'!$B:$AZ,8,FALSE)),IF($X$1=2,(VLOOKUP(B288,'X2'!$B:$AZ,8,FALSE)),IF($X$1=3,(VLOOKUP(B288,'X3'!$B:$AZ,8,FALSE)),IF($X$1=4,(VLOOKUP(B288,'X4'!$B:$AZ,8,FALSE)),IF($X$1=5,(VLOOKUP(B288,'X5'!$B:$AZ,8,FALSE)),IF($X$1=6,(VLOOKUP(B288,'X6'!$B:$AZ,8,FALSE)),IF($X$1=7,(VLOOKUP(B288,'X7'!$B:$AZ,8,FALSE)),IF($X$1=8,(VLOOKUP(B288,'X8'!$B:$AZ,8,FALSE)),IF($X$1=9,(VLOOKUP(B288,'X9'!$B:$AZ,8,FALSE)),IF($X$1=10,(VLOOKUP(B288,'X10'!$B:$AZ,8,FALSE)),IF($X$1=11,(VLOOKUP(B288,'X11'!$B:$AZ,8,FALSE)),IF($X$1=12,(VLOOKUP(B288,'X12'!$B:$AZ,8,FALSE)),IF($X$1=13,(VLOOKUP(B288,'X13'!$B:$AZ,8,FALSE)),"B"))))))))))))))=TRUE," ",(IF($X$1=1,(VLOOKUP(B288,'X1'!$B:$AZ,8,FALSE)),IF($X$1=2,(VLOOKUP(B288,'X2'!$B:$AZ,8,FALSE)),IF($X$1=3,(VLOOKUP(B288,'X3'!$B:$AZ,8,FALSE)),IF($X$1=4,(VLOOKUP(B288,'X4'!$B:$AZ,8,FALSE)),IF($X$1=5,(VLOOKUP(B288,'X5'!$B:$AZ,8,FALSE)),IF($X$1=6,(VLOOKUP(B288,'X6'!$B:$AZ,8,FALSE)),IF($X$1=7,(VLOOKUP(B288,'X7'!$B:$AZ,8,FALSE)),IF($X$1=8,(VLOOKUP(B288,'X8'!$B:$AZ,8,FALSE)),IF($X$1=9,(VLOOKUP(B288,'X9'!$B:$AZ,8,FALSE)),IF($X$1=10,(VLOOKUP(B288,'X10'!$B:$AZ,8,FALSE)),IF($X$1=11,(VLOOKUP(B288,'X11'!$B:$AZ,8,FALSE)),IF($X$1=12,(VLOOKUP(B288,'X12'!$B:$AZ,8,FALSE)),IF($X$1=13,(VLOOKUP(B288,'X13'!$B:$AZ,8,FALSE)),"B")))))))))))))))</f>
        <v xml:space="preserve"> </v>
      </c>
      <c r="I288" s="183" t="str">
        <f ca="1">IF(ISERROR(IF($X$1=1,(VLOOKUP(B288,'X1'!$B:$AZ,2,FALSE)),IF($X$1=2,(VLOOKUP(B288,'X2'!$B:$AZ,2,FALSE)),IF($X$1=3,(VLOOKUP(B288,'X3'!$B:$AZ,2,FALSE)),IF($X$1=4,(VLOOKUP(B288,'X4'!$B:$AZ,2,FALSE)),IF($X$1=5,(VLOOKUP(B288,'X5'!$B:$AZ,2,FALSE)),IF($X$1=6,(VLOOKUP(B288,'X6'!$B:$AZ,2,FALSE)),IF($X$1=7,(VLOOKUP(B288,'X7'!$B:$AZ,2,FALSE)),IF($X$1=8,(VLOOKUP(B288,'X8'!$B:$AZ,2,FALSE)),IF($X$1=9,(VLOOKUP(B288,'X9'!$B:$AZ,2,FALSE)),IF($X$1=10,(VLOOKUP(B288,'X10'!$B:$AZ,2,FALSE)),IF($X$1=11,(VLOOKUP(B288,'X11'!$B:$AZ,2,FALSE)),IF($X$1=12,(VLOOKUP(B288,'X12'!$B:$AZ,2,FALSE)),IF($X$1=13,(VLOOKUP(B288,'X13'!$B:$AZ,2,FALSE)),"B"))))))))))))))=TRUE," ",(IF($X$1=1,(VLOOKUP(B288,'X1'!$B:$AZ,2,FALSE)),IF($X$1=2,(VLOOKUP(B288,'X2'!$B:$AZ,2,FALSE)),IF($X$1=3,(VLOOKUP(B288,'X3'!$B:$AZ,2,FALSE)),IF($X$1=4,(VLOOKUP(B288,'X4'!$B:$AZ,2,FALSE)),IF($X$1=5,(VLOOKUP(B288,'X5'!$B:$AZ,2,FALSE)),IF($X$1=6,(VLOOKUP(B288,'X6'!$B:$AZ,2,FALSE)),IF($X$1=7,(VLOOKUP(B288,'X7'!$B:$AZ,2,FALSE)),IF($X$1=8,(VLOOKUP(B288,'X8'!$B:$AZ,2,FALSE)),IF($X$1=9,(VLOOKUP(B288,'X9'!$B:$AZ,2,FALSE)),IF($X$1=10,(VLOOKUP(B288,'X10'!$B:$AZ,2,FALSE)),IF($X$1=11,(VLOOKUP(B288,'X11'!$B:$AZ,2,FALSE)),IF($X$1=12,(VLOOKUP(B288,'X12'!$B:$AZ,2,FALSE)),IF($X$1=13,(VLOOKUP(B288,'X13'!$B:$AZ,2,FALSE)),"B")))))))))))))))</f>
        <v xml:space="preserve"> </v>
      </c>
      <c r="J288" s="183" t="str">
        <f ca="1">IF(ISERROR(IF($X$1=1,(VLOOKUP(B288,'X1'!$B:$AZ,3,FALSE)),IF($X$1=2,(VLOOKUP(B288,'X2'!$B:$AZ,3,FALSE)),IF($X$1=3,(VLOOKUP(B288,'X3'!$B:$AZ,3,FALSE)),IF($X$1=4,(VLOOKUP(B288,'X4'!$B:$AZ,3,FALSE)),IF($X$1=5,(VLOOKUP(B288,'X5'!$B:$AZ,3,FALSE)),IF($X$1=6,(VLOOKUP(B288,'X6'!$B:$AZ,3,FALSE)),IF($X$1=7,(VLOOKUP(B288,'X7'!$B:$AZ,3,FALSE)),IF($X$1=8,(VLOOKUP(B288,'X8'!$B:$AZ,3,FALSE)),IF($X$1=9,(VLOOKUP(B288,'X9'!$B:$AZ,3,FALSE)),IF($X$1=10,(VLOOKUP(B288,'X10'!$B:$AZ,3,FALSE)),IF($X$1=11,(VLOOKUP(B288,'X11'!$B:$AZ,3,FALSE)),IF($X$1=12,(VLOOKUP(B288,'X12'!$B:$AZ,3,FALSE)),IF($X$1=13,(VLOOKUP(B288,'X13'!$B:$AZ,3,FALSE)),"B"))))))))))))))=TRUE," ",(IF($X$1=1,(VLOOKUP(B288,'X1'!$B:$AZ,3,FALSE)),IF($X$1=2,(VLOOKUP(B288,'X2'!$B:$AZ,3,FALSE)),IF($X$1=3,(VLOOKUP(B288,'X3'!$B:$AZ,3,FALSE)),IF($X$1=4,(VLOOKUP(B288,'X4'!$B:$AZ,3,FALSE)),IF($X$1=5,(VLOOKUP(B288,'X5'!$B:$AZ,3,FALSE)),IF($X$1=6,(VLOOKUP(B288,'X6'!$B:$AZ,3,FALSE)),IF($X$1=7,(VLOOKUP(B288,'X7'!$B:$AZ,3,FALSE)),IF($X$1=8,(VLOOKUP(B288,'X8'!$B:$AZ,3,FALSE)),IF($X$1=9,(VLOOKUP(B288,'X9'!$B:$AZ,3,FALSE)),IF($X$1=10,(VLOOKUP(B288,'X10'!$B:$AZ,3,FALSE)),IF($X$1=11,(VLOOKUP(B288,'X11'!$B:$AZ,3,FALSE)),IF($X$1=12,(VLOOKUP(B288,'X12'!$B:$AZ,3,FALSE)),IF($X$1=13,(VLOOKUP(B288,'X13'!$B:$AZ,3,FALSE)),"B")))))))))))))))</f>
        <v xml:space="preserve"> </v>
      </c>
      <c r="K288" s="183" t="str">
        <f ca="1">IF(ISERROR(IF($X$1=1,(VLOOKUP(B288,'X1'!$B:$AZ,5,FALSE)),IF($X$1=2,(VLOOKUP(B288,'X2'!$B:$AZ,5,FALSE)),IF($X$1=3,(VLOOKUP(B288,'X3'!$B:$AZ,5,FALSE)),IF($X$1=4,(VLOOKUP(B288,'X4'!$B:$AZ,5,FALSE)),IF($X$1=5,(VLOOKUP(B288,'X5'!$B:$AZ,5,FALSE)),IF($X$1=6,(VLOOKUP(B288,'X6'!$B:$AZ,5,FALSE)),IF($X$1=7,(VLOOKUP(B288,'X7'!$B:$AZ,5,FALSE)),IF($X$1=8,(VLOOKUP(B288,'X8'!$B:$AZ,5,FALSE)),IF($X$1=9,(VLOOKUP(B288,'X9'!$B:$AZ,5,FALSE)),IF($X$1=10,(VLOOKUP(B288,'X10'!$B:$AZ,5,FALSE)),IF($X$1=11,(VLOOKUP(B288,'X11'!$B:$AZ,5,FALSE)),IF($X$1=12,(VLOOKUP(B288,'X12'!$B:$AZ,5,FALSE)),IF($X$1=13,(VLOOKUP(B288,'X13'!$B:$AZ,5,FALSE)),"B"))))))))))))))=TRUE," ",(IF($X$1=1,(VLOOKUP(B288,'X1'!$B:$AZ,5,FALSE)),IF($X$1=2,(VLOOKUP(B288,'X2'!$B:$AZ,5,FALSE)),IF($X$1=3,(VLOOKUP(B288,'X3'!$B:$AZ,5,FALSE)),IF($X$1=4,(VLOOKUP(B288,'X4'!$B:$AZ,5,FALSE)),IF($X$1=5,(VLOOKUP(B288,'X5'!$B:$AZ,5,FALSE)),IF($X$1=6,(VLOOKUP(B288,'X6'!$B:$AZ,5,FALSE)),IF($X$1=7,(VLOOKUP(B288,'X7'!$B:$AZ,5,FALSE)),IF($X$1=8,(VLOOKUP(B288,'X8'!$B:$AZ,5,FALSE)),IF($X$1=9,(VLOOKUP(B288,'X9'!$B:$AZ,5,FALSE)),IF($X$1=10,(VLOOKUP(B288,'X10'!$B:$AZ,5,FALSE)),IF($X$1=11,(VLOOKUP(B288,'X11'!$B:$AZ,5,FALSE)),IF($X$1=12,(VLOOKUP(B288,'X12'!$B:$AZ,5,FALSE)),IF($X$1=13,(VLOOKUP(B288,'X13'!$B:$AZ,5,FALSE)),"B")))))))))))))))</f>
        <v xml:space="preserve"> </v>
      </c>
      <c r="L288" s="184" t="str">
        <f ca="1">IF(ISERROR(IF($X$1=1,(VLOOKUP(B288,'X1'!$B:$AZ,9,FALSE)),IF($X$1=2,(VLOOKUP(B288,'X2'!$B:$AZ,9,FALSE)),IF($X$1=3,(VLOOKUP(B288,'X3'!$B:$AZ,9,FALSE)),IF($X$1=4,(VLOOKUP(B288,'X4'!$B:$AZ,9,FALSE)),IF($X$1=5,(VLOOKUP(B288,'X5'!$B:$AZ,9,FALSE)),IF($X$1=6,(VLOOKUP(B288,'X6'!$B:$AZ,9,FALSE)),IF($X$1=7,(VLOOKUP(B288,'X7'!$B:$AZ,9,FALSE)),IF($X$1=8,(VLOOKUP(B288,'X8'!$B:$AZ,9,FALSE)),IF($X$1=9,(VLOOKUP(B288,'X9'!$B:$AZ,9,FALSE)),IF($X$1=10,(VLOOKUP(B288,'X10'!$B:$AZ,9,FALSE)),IF($X$1=11,(VLOOKUP(B288,'X11'!$B:$AZ,9,FALSE)),IF($X$1=12,(VLOOKUP(B288,'X12'!$B:$AZ,9,FALSE)),IF($X$1=13,(VLOOKUP(B288,'X13'!$B:$AZ,9,FALSE)),"B"))))))))))))))=TRUE," ",(IF($X$1=1,(VLOOKUP(B288,'X1'!$B:$AZ,9,FALSE)),IF($X$1=2,(VLOOKUP(B288,'X2'!$B:$AZ,9,FALSE)),IF($X$1=3,(VLOOKUP(B288,'X3'!$B:$AZ,9,FALSE)),IF($X$1=4,(VLOOKUP(B288,'X4'!$B:$AZ,9,FALSE)),IF($X$1=5,(VLOOKUP(B288,'X5'!$B:$AZ,9,FALSE)),IF($X$1=6,(VLOOKUP(B288,'X6'!$B:$AZ,9,FALSE)),IF($X$1=7,(VLOOKUP(B288,'X7'!$B:$AZ,9,FALSE)),IF($X$1=8,(VLOOKUP(B288,'X8'!$B:$AZ,9,FALSE)),IF($X$1=9,(VLOOKUP(B288,'X9'!$B:$AZ,9,FALSE)),IF($X$1=10,(VLOOKUP(B288,'X10'!$B:$AZ,9,FALSE)),IF($X$1=11,(VLOOKUP(B288,'X11'!$B:$AZ,9,FALSE)),IF($X$1=12,(VLOOKUP(B288,'X12'!$B:$AZ,9,FALSE)),IF($X$1=13,(VLOOKUP(B288,'X13'!$B:$AZ,9,FALSE)),"B")))))))))))))))</f>
        <v xml:space="preserve"> </v>
      </c>
      <c r="M288" s="184" t="str">
        <f ca="1">IF(ISERROR(IF($X$1=1,(VLOOKUP(B288,'X1'!$B:$AZ,10,FALSE)),IF($X$1=2,(VLOOKUP(B288,'X2'!$B:$AZ,10,FALSE)),IF($X$1=3,(VLOOKUP(B288,'X3'!$B:$AZ,10,FALSE)),IF($X$1=4,(VLOOKUP(B288,'X4'!$B:$AZ,10,FALSE)),IF($X$1=5,(VLOOKUP(B288,'X5'!$B:$AZ,10,FALSE)),IF($X$1=6,(VLOOKUP(B288,'X6'!$B:$AZ,10,FALSE)),IF($X$1=7,(VLOOKUP(B288,'X7'!$B:$AZ,10,FALSE)),IF($X$1=8,(VLOOKUP(B288,'X8'!$B:$AZ,10,FALSE)),IF($X$1=9,(VLOOKUP(B288,'X9'!$B:$AZ,10,FALSE)),IF($X$1=10,(VLOOKUP(B288,'X10'!$B:$AZ,10,FALSE)),IF($X$1=11,(VLOOKUP(B288,'X11'!$B:$AZ,10,FALSE)),IF($X$1=12,(VLOOKUP(B288,'X12'!$B:$AZ,10,FALSE)),IF($X$1=13,(VLOOKUP(B288,'X13'!$B:$AZ,10,FALSE)),"B"))))))))))))))=TRUE," ",(IF($X$1=1,(VLOOKUP(B288,'X1'!$B:$AZ,10,FALSE)),IF($X$1=2,(VLOOKUP(B288,'X2'!$B:$AZ,10,FALSE)),IF($X$1=3,(VLOOKUP(B288,'X3'!$B:$AZ,10,FALSE)),IF($X$1=4,(VLOOKUP(B288,'X4'!$B:$AZ,10,FALSE)),IF($X$1=5,(VLOOKUP(B288,'X5'!$B:$AZ,10,FALSE)),IF($X$1=6,(VLOOKUP(B288,'X6'!$B:$AZ,10,FALSE)),IF($X$1=7,(VLOOKUP(B288,'X7'!$B:$AZ,10,FALSE)),IF($X$1=8,(VLOOKUP(B288,'X8'!$B:$AZ,10,FALSE)),IF($X$1=9,(VLOOKUP(B288,'X9'!$B:$AZ,10,FALSE)),IF($X$1=10,(VLOOKUP(B288,'X10'!$B:$AZ,10,FALSE)),IF($X$1=11,(VLOOKUP(B288,'X11'!$B:$AZ,10,FALSE)),IF($X$1=12,(VLOOKUP(B288,'X12'!$B:$AZ,10,FALSE)),IF($X$1=13,(VLOOKUP(B288,'X13'!$B:$AZ,10,FALSE)),"B")))))))))))))))</f>
        <v xml:space="preserve"> </v>
      </c>
      <c r="N288" s="185" t="str">
        <f ca="1">IF(ISERROR(IF($X$1=1,(VLOOKUP(B288,'X1'!$B:$AZ,45,FALSE)),IF($X$1=2,(VLOOKUP(B288,'X2'!$B:$AZ,45,FALSE)),IF($X$1=3,(VLOOKUP(B288,'X3'!$B:$AZ,45,FALSE)),IF($X$1=4,(VLOOKUP(B288,'X4'!$B:$AZ,45,FALSE)),IF($X$1=5,(VLOOKUP(B288,'X5'!$B:$AZ,45,FALSE)),IF($X$1=6,(VLOOKUP(B288,'X6'!$B:$AZ,45,FALSE)),IF($X$1=7,(VLOOKUP(B288,'X7'!$B:$AZ,45,FALSE)),IF($X$1=8,(VLOOKUP(B288,'X8'!$B:$AZ,45,FALSE)),IF($X$1=9,(VLOOKUP(B288,'X9'!$B:$AZ,45,FALSE)),IF($X$1=10,(VLOOKUP(B288,'X10'!$B:$AZ,45,FALSE)),IF($X$1=11,(VLOOKUP(B288,'X11'!$B:$AZ,45,FALSE)),IF($X$1=12,(VLOOKUP(B288,'X12'!$B:$AZ,45,FALSE)),IF($X$1=13,(VLOOKUP(B288,'X13'!$B:$AZ,45,FALSE)),"B"))))))))))))))=TRUE," ",(IF($X$1=1,(VLOOKUP(B288,'X1'!$B:$AZ,45,FALSE)),IF($X$1=2,(VLOOKUP(B288,'X2'!$B:$AZ,45,FALSE)),IF($X$1=3,(VLOOKUP(B288,'X3'!$B:$AZ,45,FALSE)),IF($X$1=4,(VLOOKUP(B288,'X4'!$B:$AZ,45,FALSE)),IF($X$1=5,(VLOOKUP(B288,'X5'!$B:$AZ,45,FALSE)),IF($X$1=6,(VLOOKUP(B288,'X6'!$B:$AZ,45,FALSE)),IF($X$1=7,(VLOOKUP(B288,'X7'!$B:$AZ,45,FALSE)),IF($X$1=8,(VLOOKUP(B288,'X8'!$B:$AZ,45,FALSE)),IF($X$1=9,(VLOOKUP(B288,'X9'!$B:$AZ,45,FALSE)),IF($X$1=10,(VLOOKUP(B288,'X10'!$B:$AZ,45,FALSE)),IF($X$1=11,(VLOOKUP(B288,'X11'!$B:$AZ,45,FALSE)),IF($X$1=12,(VLOOKUP(B288,'X12'!$B:$AZ,45,FALSE)),IF($X$1=13,(VLOOKUP(B288,'X13'!$B:$AZ,45,FALSE)),"B")))))))))))))))</f>
        <v xml:space="preserve"> </v>
      </c>
      <c r="O288" s="184" t="str">
        <f ca="1">IF(ISERROR(IF($X$1=1,(VLOOKUP(B288,'X1'!$B:$AZ,11,FALSE)),IF($X$1=2,(VLOOKUP(B288,'X2'!$B:$AZ,11,FALSE)),IF($X$1=3,(VLOOKUP(B288,'X3'!$B:$AZ,11,FALSE)),IF($X$1=4,(VLOOKUP(B288,'X4'!$B:$AZ,11,FALSE)),IF($X$1=5,(VLOOKUP(B288,'X5'!$B:$AZ,11,FALSE)),IF($X$1=6,(VLOOKUP(B288,'X6'!$B:$AZ,11,FALSE)),IF($X$1=7,(VLOOKUP(B288,'X7'!$B:$AZ,11,FALSE)),IF($X$1=8,(VLOOKUP(B288,'X8'!$B:$AZ,11,FALSE)),IF($X$1=9,(VLOOKUP(B288,'X9'!$B:$AZ,11,FALSE)),IF($X$1=10,(VLOOKUP(B288,'X10'!$B:$AZ,11,FALSE)),IF($X$1=11,(VLOOKUP(B288,'X11'!$B:$AZ,11,FALSE)),IF($X$1=12,(VLOOKUP(B288,'X12'!$B:$AZ,11,FALSE)),IF($X$1=13,(VLOOKUP(B288,'X13'!$B:$AZ,11,FALSE)),"B"))))))))))))))=TRUE," ",(IF($X$1=1,(VLOOKUP(B288,'X1'!$B:$AZ,11,FALSE)),IF($X$1=2,(VLOOKUP(B288,'X2'!$B:$AZ,11,FALSE)),IF($X$1=3,(VLOOKUP(B288,'X3'!$B:$AZ,11,FALSE)),IF($X$1=4,(VLOOKUP(B288,'X4'!$B:$AZ,11,FALSE)),IF($X$1=5,(VLOOKUP(B288,'X5'!$B:$AZ,11,FALSE)),IF($X$1=6,(VLOOKUP(B288,'X6'!$B:$AZ,11,FALSE)),IF($X$1=7,(VLOOKUP(B288,'X7'!$B:$AZ,11,FALSE)),IF($X$1=8,(VLOOKUP(B288,'X8'!$B:$AZ,11,FALSE)),IF($X$1=9,(VLOOKUP(B288,'X9'!$B:$AZ,11,FALSE)),IF($X$1=10,(VLOOKUP(B288,'X10'!$B:$AZ,11,FALSE)),IF($X$1=11,(VLOOKUP(B288,'X11'!$B:$AZ,11,FALSE)),IF($X$1=12,(VLOOKUP(B288,'X12'!$B:$AZ,11,FALSE)),IF($X$1=13,(VLOOKUP(B288,'X13'!$B:$AZ,11,FALSE)),"B")))))))))))))))</f>
        <v xml:space="preserve"> </v>
      </c>
      <c r="P288" s="184" t="str">
        <f ca="1">IF(ISERROR(IF($X$1=1,(VLOOKUP(B288,'X1'!$B:$AZ,12,FALSE)),IF($X$1=2,(VLOOKUP(B288,'X2'!$B:$AZ,12,FALSE)),IF($X$1=3,(VLOOKUP(B288,'X3'!$B:$AZ,12,FALSE)),IF($X$1=4,(VLOOKUP(B288,'X4'!$B:$AZ,12,FALSE)),IF($X$1=5,(VLOOKUP(B288,'X5'!$B:$AZ,12,FALSE)),IF($X$1=6,(VLOOKUP(B288,'X6'!$B:$AZ,12,FALSE)),IF($X$1=7,(VLOOKUP(B288,'X7'!$B:$AZ,12,FALSE)),IF($X$1=8,(VLOOKUP(B288,'X8'!$B:$AZ,12,FALSE)),IF($X$1=9,(VLOOKUP(B288,'X9'!$B:$AZ,12,FALSE)),IF($X$1=10,(VLOOKUP(B288,'X10'!$B:$AZ,12,FALSE)),IF($X$1=11,(VLOOKUP(B288,'X11'!$B:$AZ,12,FALSE)),IF($X$1=12,(VLOOKUP(B288,'X12'!$B:$AZ,12,FALSE)),IF($X$1=13,(VLOOKUP(B288,'X13'!$B:$AZ,12,FALSE)),"B"))))))))))))))=TRUE," ",(IF($X$1=1,(VLOOKUP(B288,'X1'!$B:$AZ,12,FALSE)),IF($X$1=2,(VLOOKUP(B288,'X2'!$B:$AZ,12,FALSE)),IF($X$1=3,(VLOOKUP(B288,'X3'!$B:$AZ,12,FALSE)),IF($X$1=4,(VLOOKUP(B288,'X4'!$B:$AZ,12,FALSE)),IF($X$1=5,(VLOOKUP(B288,'X5'!$B:$AZ,12,FALSE)),IF($X$1=6,(VLOOKUP(B288,'X6'!$B:$AZ,12,FALSE)),IF($X$1=7,(VLOOKUP(B288,'X7'!$B:$AZ,12,FALSE)),IF($X$1=8,(VLOOKUP(B288,'X8'!$B:$AZ,12,FALSE)),IF($X$1=9,(VLOOKUP(B288,'X9'!$B:$AZ,12,FALSE)),IF($X$1=10,(VLOOKUP(B288,'X10'!$B:$AZ,12,FALSE)),IF($X$1=11,(VLOOKUP(B288,'X11'!$B:$AZ,12,FALSE)),IF($X$1=12,(VLOOKUP(B288,'X12'!$B:$AZ,12,FALSE)),IF($X$1=13,(VLOOKUP(B288,'X13'!$B:$AZ,12,FALSE)),"B")))))))))))))))</f>
        <v xml:space="preserve"> </v>
      </c>
      <c r="Q288" s="185" t="str">
        <f ca="1">IF(ISERROR(IF($X$1=1,(VLOOKUP(B288,'X1'!$B:$AZ,46,FALSE)),IF($X$1=2,(VLOOKUP(B288,'X2'!$B:$AZ,46,FALSE)),IF($X$1=3,(VLOOKUP(B288,'X3'!$B:$AZ,46,FALSE)),IF($X$1=4,(VLOOKUP(B288,'X4'!$B:$AZ,46,FALSE)),IF($X$1=5,(VLOOKUP(B288,'X5'!$B:$AZ,46,FALSE)),IF($X$1=6,(VLOOKUP(B288,'X6'!$B:$AZ,46,FALSE)),IF($X$1=7,(VLOOKUP(B288,'X7'!$B:$AZ,46,FALSE)),IF($X$1=8,(VLOOKUP(B288,'X8'!$B:$AZ,46,FALSE)),IF($X$1=9,(VLOOKUP(B288,'X9'!$B:$AZ,46,FALSE)),IF($X$1=10,(VLOOKUP(B288,'X10'!$B:$AZ,46,FALSE)),IF($X$1=11,(VLOOKUP(B288,'X11'!$B:$AZ,46,FALSE)),IF($X$1=12,(VLOOKUP(B288,'X12'!$B:$AZ,46,FALSE)),IF($X$1=13,(VLOOKUP(B288,'X13'!$B:$AZ,46,FALSE)),"B"))))))))))))))=TRUE," ",(IF($X$1=1,(VLOOKUP(B288,'X1'!$B:$AZ,46,FALSE)),IF($X$1=2,(VLOOKUP(B288,'X2'!$B:$AZ,46,FALSE)),IF($X$1=3,(VLOOKUP(B288,'X3'!$B:$AZ,46,FALSE)),IF($X$1=4,(VLOOKUP(B288,'X4'!$B:$AZ,46,FALSE)),IF($X$1=5,(VLOOKUP(B288,'X5'!$B:$AZ,46,FALSE)),IF($X$1=6,(VLOOKUP(B288,'X6'!$B:$AZ,46,FALSE)),IF($X$1=7,(VLOOKUP(B288,'X7'!$B:$AZ,46,FALSE)),IF($X$1=8,(VLOOKUP(B288,'X8'!$B:$AZ,46,FALSE)),IF($X$1=9,(VLOOKUP(B288,'X9'!$B:$AZ,46,FALSE)),IF($X$1=10,(VLOOKUP(B288,'X10'!$B:$AZ,46,FALSE)),IF($X$1=11,(VLOOKUP(B288,'X11'!$B:$AZ,46,FALSE)),IF($X$1=12,(VLOOKUP(B288,'X12'!$B:$AZ,46,FALSE)),IF($X$1=13,(VLOOKUP(B288,'X13'!$B:$AZ,46,FALSE)),"B")))))))))))))))</f>
        <v xml:space="preserve"> </v>
      </c>
      <c r="R288" s="185" t="str">
        <f ca="1">IF(ISERROR(IF($X$1=1,(VLOOKUP(B288,'X1'!$B:$AZ,15,FALSE)),IF($X$1=2,(VLOOKUP(B288,'X2'!$B:$AZ,15,FALSE)),IF($X$1=3,(VLOOKUP(B288,'X3'!$B:$AZ,15,FALSE)),IF($X$1=4,(VLOOKUP(B288,'X4'!$B:$AZ,15,FALSE)),IF($X$1=5,(VLOOKUP(B288,'X5'!$B:$AZ,15,FALSE)),IF($X$1=6,(VLOOKUP(B288,'X6'!$B:$AZ,15,FALSE)),IF($X$1=7,(VLOOKUP(B288,'X7'!$B:$AZ,15,FALSE)),IF($X$1=8,(VLOOKUP(B288,'X8'!$B:$AZ,15,FALSE)),IF($X$1=9,(VLOOKUP(B288,'X9'!$B:$AZ,15,FALSE)),IF($X$1=10,(VLOOKUP(B288,'X10'!$B:$AZ,15,FALSE)),IF($X$1=11,(VLOOKUP(B288,'X11'!$B:$AZ,15,FALSE)),IF($X$1=12,(VLOOKUP(B288,'X12'!$B:$AZ,15,FALSE)),IF($X$1=13,(VLOOKUP(B288,'X13'!$B:$AZ,15,FALSE)),"B"))))))))))))))=TRUE," ",(IF($X$1=1,(VLOOKUP(B288,'X1'!$B:$AZ,15,FALSE)),IF($X$1=2,(VLOOKUP(B288,'X2'!$B:$AZ,15,FALSE)),IF($X$1=3,(VLOOKUP(B288,'X3'!$B:$AZ,15,FALSE)),IF($X$1=4,(VLOOKUP(B288,'X4'!$B:$AZ,15,FALSE)),IF($X$1=5,(VLOOKUP(B288,'X5'!$B:$AZ,15,FALSE)),IF($X$1=6,(VLOOKUP(B288,'X6'!$B:$AZ,15,FALSE)),IF($X$1=7,(VLOOKUP(B288,'X7'!$B:$AZ,15,FALSE)),IF($X$1=8,(VLOOKUP(B288,'X8'!$B:$AZ,15,FALSE)),IF($X$1=9,(VLOOKUP(B288,'X9'!$B:$AZ,15,FALSE)),IF($X$1=10,(VLOOKUP(B288,'X10'!$B:$AZ,15,FALSE)),IF($X$1=11,(VLOOKUP(B288,'X11'!$B:$AZ,15,FALSE)),IF($X$1=12,(VLOOKUP(B288,'X12'!$B:$AZ,15,FALSE)),IF($X$1=13,(VLOOKUP(B288,'X13'!$B:$AZ,15,FALSE)),"B")))))))))))))))</f>
        <v xml:space="preserve"> </v>
      </c>
      <c r="S288" s="185" t="str">
        <f ca="1">IF(ISERROR(IF((IF($X$1=1,(VLOOKUP(B288,'X1'!$B:$AZ,14,FALSE)),(IF($X$1=2,(VLOOKUP(B288,'X2'!$B:$AZ,14,FALSE)),(IF($X$1=3,(VLOOKUP(B288,'X3'!$B:$AZ,14,FALSE)),(IF($X$1=4,(VLOOKUP(B288,'X4'!$B:$AZ,14,FALSE)),(IF($X$1=5,(VLOOKUP(B288,'X5'!$B:$AZ,14,FALSE)),(IF($X$1=6,(VLOOKUP(B288,'X6'!$B:$AZ,14,FALSE)),(IF($X$1=7,(VLOOKUP(B288,'X7'!$B:$AZ,14,FALSE)),(IF($X$1=8,(VLOOKUP(B288,'X8'!$B:$AZ,14,FALSE)),(IF($X$1=9,(VLOOKUP(B288,'X9'!$B:$AZ,14,FALSE)),(IF($X$1=10,(VLOOKUP(B288,'X10'!$B:$AZ,14,FALSE)),(IF($X$1=11,(VLOOKUP(B288,'X11'!$B:$AZ,14,FALSE)),(IF($X$1=12,(VLOOKUP(B288,'X12'!$B:$AZ,14,FALSE)),(VLOOKUP(B288,'X13'!$B:$AZ,14,FALSE))))))))))))))))))))))))))=$V$1," ",(IF($X$1=1,(VLOOKUP(B288,'X1'!$B:$AZ,14,FALSE)),(IF($X$1=2,(VLOOKUP(B288,'X2'!$B:$AZ,14,FALSE)),(IF($X$1=3,(VLOOKUP(B288,'X3'!$B:$AZ,14,FALSE)),(IF($X$1=4,(VLOOKUP(B288,'X4'!$B:$AZ,14,FALSE)),(IF($X$1=5,(VLOOKUP(B288,'X5'!$B:$AZ,14,FALSE)),(IF($X$1=6,(VLOOKUP(B288,'X6'!$B:$AZ,14,FALSE)),(IF($X$1=7,(VLOOKUP(B288,'X7'!$B:$AZ,14,FALSE)),(IF($X$1=8,(VLOOKUP(B288,'X8'!$B:$AZ,14,FALSE)),(IF($X$1=9,(VLOOKUP(B288,'X9'!$B:$AZ,14,FALSE)),(IF($X$1=10,(VLOOKUP(B288,'X10'!$B:$AZ,14,FALSE)),(IF($X$1=11,(VLOOKUP(B288,'X11'!$B:$AZ,14,FALSE)),(IF($X$1=12,(VLOOKUP(B288,'X12'!$B:$AZ,14,FALSE)),(VLOOKUP(B288,'X13'!$B:$AZ,14,FALSE))))))))))))))))))))))))))))=TRUE," ",(IF((IF($X$1=1,(VLOOKUP(B288,'X1'!$B:$AZ,14,FALSE)),(IF($X$1=2,(VLOOKUP(B288,'X2'!$B:$AZ,14,FALSE)),(IF($X$1=3,(VLOOKUP(B288,'X3'!$B:$AZ,14,FALSE)),(IF($X$1=4,(VLOOKUP(B288,'X4'!$B:$AZ,14,FALSE)),(IF($X$1=5,(VLOOKUP(B288,'X5'!$B:$AZ,14,FALSE)),(IF($X$1=6,(VLOOKUP(B288,'X6'!$B:$AZ,14,FALSE)),(IF($X$1=7,(VLOOKUP(B288,'X7'!$B:$AZ,14,FALSE)),(IF($X$1=8,(VLOOKUP(B288,'X8'!$B:$AZ,14,FALSE)),(IF($X$1=9,(VLOOKUP(B288,'X9'!$B:$AZ,14,FALSE)),(IF($X$1=10,(VLOOKUP(B288,'X10'!$B:$AZ,14,FALSE)),(IF($X$1=11,(VLOOKUP(B288,'X11'!$B:$AZ,14,FALSE)),(IF($X$1=12,(VLOOKUP(B288,'X12'!$B:$AZ,14,FALSE)),(VLOOKUP(B288,'X13'!$B:$AZ,14,FALSE))))))))))))))))))))))))))=$V$1," ",(IF($X$1=1,(VLOOKUP(B288,'X1'!$B:$AZ,14,FALSE)),(IF($X$1=2,(VLOOKUP(B288,'X2'!$B:$AZ,14,FALSE)),(IF($X$1=3,(VLOOKUP(B288,'X3'!$B:$AZ,14,FALSE)),(IF($X$1=4,(VLOOKUP(B288,'X4'!$B:$AZ,14,FALSE)),(IF($X$1=5,(VLOOKUP(B288,'X5'!$B:$AZ,14,FALSE)),(IF($X$1=6,(VLOOKUP(B288,'X6'!$B:$AZ,14,FALSE)),(IF($X$1=7,(VLOOKUP(B288,'X7'!$B:$AZ,14,FALSE)),(IF($X$1=8,(VLOOKUP(B288,'X8'!$B:$AZ,14,FALSE)),(IF($X$1=9,(VLOOKUP(B288,'X9'!$B:$AZ,14,FALSE)),(IF($X$1=10,(VLOOKUP(B288,'X10'!$B:$AZ,14,FALSE)),(IF($X$1=11,(VLOOKUP(B288,'X11'!$B:$AZ,14,FALSE)),(IF($X$1=12,(VLOOKUP(B288,'X12'!$B:$AZ,14,FALSE)),(VLOOKUP(B288,'X13'!$B:$AZ,14,FALSE)))))))))))))))))))))))))))))</f>
        <v xml:space="preserve"> </v>
      </c>
    </row>
    <row r="289" spans="1:19" ht="14.1" customHeight="1" x14ac:dyDescent="0.2">
      <c r="A289" s="156" t="s">
        <v>1058</v>
      </c>
      <c r="B289" s="122" t="str">
        <f>IF(ISERROR(IF($U$16=1,(VLOOKUP(A289,$AC$89:$AH$125,2,FALSE)),IF((IF($X$1=1,'X1'!B248,(IF($X$1=2,'X2'!B248,(IF($X$1=3,'X3'!B248,(IF($X$1=4,'X4'!B248,(IF($X$1=5,'X5'!B248,(IF($X$1=6,'X6'!B248,(IF($X$1=7,'X7'!B248,(IF($X$1=8,'X8'!B248,(IF($X$1=9,'X9'!B248,(IF($X$1=10,'X10'!B248,(IF($X$1=11,'X11'!B248,(IF($X$1=12,'X12'!B248,'X13'!B248))))))))))))))))))))))))="","",(IF($X$1=1,'X1'!B248,(IF($X$1=2,'X2'!B248,(IF($X$1=3,'X3'!B248,(IF($X$1=4,'X4'!B248,(IF($X$1=5,'X5'!B248,(IF($X$1=6,'X6'!B248,(IF($X$1=7,'X7'!B248,(IF($X$1=8,'X8'!B248,(IF($X$1=9,'X9'!B248,(IF($X$1=10,'X10'!B248,(IF($X$1=11,'X11'!B248,(IF($X$1=12,'X12'!B248,'X13'!B248)))))))))))))))))))))))))))=TRUE," ",(IF($U$16=1,(VLOOKUP(A289,$AC$89:$AH$125,2,FALSE)),IF((IF($X$1=1,'X1'!B248,(IF($X$1=2,'X2'!B248,(IF($X$1=3,'X3'!B248,(IF($X$1=4,'X4'!B248,(IF($X$1=5,'X5'!B248,(IF($X$1=6,'X6'!B248,(IF($X$1=7,'X7'!B248,(IF($X$1=8,'X8'!B248,(IF($X$1=9,'X9'!B248,(IF($X$1=10,'X10'!B248,(IF($X$1=11,'X11'!B248,(IF($X$1=12,'X12'!B248,'X13'!B248))))))))))))))))))))))))="","",(IF($X$1=1,'X1'!B248,(IF($X$1=2,'X2'!B248,(IF($X$1=3,'X3'!B248,(IF($X$1=4,'X4'!B248,(IF($X$1=5,'X5'!B248,(IF($X$1=6,'X6'!B248,(IF($X$1=7,'X7'!B248,(IF($X$1=8,'X8'!B248,(IF($X$1=9,'X9'!B248,(IF($X$1=10,'X10'!B248,(IF($X$1=11,'X11'!B248,(IF($X$1=12,'X12'!B248,'X13'!B248))))))))))))))))))))))))))))</f>
        <v/>
      </c>
      <c r="C289" s="181" t="str">
        <f ca="1">IF(ISERROR(IF($X$1=1,(VLOOKUP(B289,'X1'!$B:$AZ,47,FALSE)),IF($X$1=2,(VLOOKUP(B289,'X2'!$B:$AZ,47,FALSE)),IF($X$1=3,(VLOOKUP(B289,'X3'!$B:$AZ,47,FALSE)),IF($X$1=4,(VLOOKUP(B289,'X4'!$B:$AZ,47,FALSE)),IF($X$1=5,(VLOOKUP(B289,'X5'!$B:$AZ,47,FALSE)),IF($X$1=6,(VLOOKUP(B289,'X6'!$B:$AZ,47,FALSE)),IF($X$1=7,(VLOOKUP(B289,'X7'!$B:$AZ,47,FALSE)),IF($X$1=8,(VLOOKUP(B289,'X8'!$B:$AZ,47,FALSE)),IF($X$1=9,(VLOOKUP(B289,'X9'!$B:$AZ,47,FALSE)),IF($X$1=10,(VLOOKUP(B289,'X10'!$B:$AZ,47,FALSE)),IF($X$1=11,(VLOOKUP(B289,'X11'!$B:$AZ,47,FALSE)),IF($X$1=12,(VLOOKUP(B289,'X12'!$B:$AZ,47,FALSE)),IF($X$1=13,(VLOOKUP(B289,'X13'!$B:$AZ,47,FALSE)),"B"))))))))))))))=TRUE," ",(IF($X$1=1,(VLOOKUP(B289,'X1'!$B:$AZ,47,FALSE)),IF($X$1=2,(VLOOKUP(B289,'X2'!$B:$AZ,47,FALSE)),IF($X$1=3,(VLOOKUP(B289,'X3'!$B:$AZ,47,FALSE)),IF($X$1=4,(VLOOKUP(B289,'X4'!$B:$AZ,47,FALSE)),IF($X$1=5,(VLOOKUP(B289,'X5'!$B:$AZ,47,FALSE)),IF($X$1=6,(VLOOKUP(B289,'X6'!$B:$AZ,47,FALSE)),IF($X$1=7,(VLOOKUP(B289,'X7'!$B:$AZ,47,FALSE)),IF($X$1=8,(VLOOKUP(B289,'X8'!$B:$AZ,47,FALSE)),IF($X$1=9,(VLOOKUP(B289,'X9'!$B:$AZ,47,FALSE)),IF($X$1=10,(VLOOKUP(B289,'X10'!$B:$AZ,47,FALSE)),IF($X$1=11,(VLOOKUP(B289,'X11'!$B:$AZ,47,FALSE)),IF($X$1=12,(VLOOKUP(B289,'X12'!$B:$AZ,47,FALSE)),IF($X$1=13,(VLOOKUP(B289,'X13'!$B:$AZ,47,FALSE)),"B")))))))))))))))</f>
        <v xml:space="preserve"> </v>
      </c>
      <c r="D289" s="181" t="str">
        <f ca="1">IF(ISERROR(IF($X$1=1,(VLOOKUP(B289,'X1'!$B:$AP,41,FALSE)),IF($X$1=2,(VLOOKUP(B289,'X2'!$B:$AP,41,FALSE)),IF($X$1=3,(VLOOKUP(B289,'X3'!$B:$AP,41,FALSE)),IF($X$1=4,(VLOOKUP(B289,'X4'!$B:$AP,41,FALSE)),IF($X$1=5,(VLOOKUP(B289,'X5'!$B:$AP,41,FALSE)),IF($X$1=6,(VLOOKUP(B289,'X6'!$B:$AP,41,FALSE)),IF($X$1=7,(VLOOKUP(B289,'X7'!$B:$AP,41,FALSE)),IF($X$1=8,(VLOOKUP(B289,'X8'!$B:$AP,41,FALSE)),IF($X$1=9,(VLOOKUP(B289,'X9'!$B:$AP,41,FALSE)),IF($X$1=10,(VLOOKUP(B289,'X10'!$B:$AP,41,FALSE)),IF($X$1=11,(VLOOKUP(B289,'X11'!$B:$AP,41,FALSE)),IF($X$1=12,(VLOOKUP(B289,'X12'!$B:$AP,41,FALSE)),IF($X$1=13,(VLOOKUP(B289,'X13'!$B:$AP,41,FALSE)),"B"))))))))))))))=TRUE," ",(IF($X$1=1,(VLOOKUP(B289,'X1'!$B:$AP,41,FALSE)),IF($X$1=2,(VLOOKUP(B289,'X2'!$B:$AP,41,FALSE)),IF($X$1=3,(VLOOKUP(B289,'X3'!$B:$AP,41,FALSE)),IF($X$1=4,(VLOOKUP(B289,'X4'!$B:$AP,41,FALSE)),IF($X$1=5,(VLOOKUP(B289,'X5'!$B:$AP,41,FALSE)),IF($X$1=6,(VLOOKUP(B289,'X6'!$B:$AP,41,FALSE)),IF($X$1=7,(VLOOKUP(B289,'X7'!$B:$AP,41,FALSE)),IF($X$1=8,(VLOOKUP(B289,'X8'!$B:$AP,41,FALSE)),IF($X$1=9,(VLOOKUP(B289,'X9'!$B:$AP,41,FALSE)),IF($X$1=10,(VLOOKUP(B289,'X10'!$B:$AP,41,FALSE)),IF($X$1=11,(VLOOKUP(B289,'X11'!$B:$AP,41,FALSE)),IF($X$1=12,(VLOOKUP(B289,'X12'!$B:$AP,41,FALSE)),IF($X$1=13,(VLOOKUP(B289,'X13'!$B:$AP,41,FALSE)),"B")))))))))))))))</f>
        <v xml:space="preserve"> </v>
      </c>
      <c r="E289" s="182" t="str">
        <f ca="1">IF(ISERROR(IF($X$1=1,(VLOOKUP(B289,'X1'!$B:$AP,7,FALSE)),IF($X$1=2,(VLOOKUP(B289,'X2'!$B:$AP,7,FALSE)),IF($X$1=3,(VLOOKUP(B289,'X3'!$B:$AP,7,FALSE)),IF($X$1=4,(VLOOKUP(B289,'X4'!$B:$AP,7,FALSE)),IF($X$1=5,(VLOOKUP(B289,'X5'!$B:$AP,7,FALSE)),IF($X$1=6,(VLOOKUP(B289,'X6'!$B:$AP,7,FALSE)),IF($X$1=7,(VLOOKUP(B289,'X7'!$B:$AP,7,FALSE)),IF($X$1=8,(VLOOKUP(B289,'X8'!$B:$AP,7,FALSE)),IF($X$1=9,(VLOOKUP(B289,'X9'!$B:$AP,7,FALSE)),IF($X$1=10,(VLOOKUP(B289,'X10'!$B:$AP,7,FALSE)),IF($X$1=11,(VLOOKUP(B289,'X11'!$B:$AP,7,FALSE)),IF($X$1=12,(VLOOKUP(B289,'X12'!$B:$AP,7,FALSE)),IF($X$1=13,(VLOOKUP(B289,'X13'!$B:$AP,7,FALSE)),"B"))))))))))))))=TRUE," ",(IF($X$1=1,(VLOOKUP(B289,'X1'!$B:$AP,7,FALSE)),IF($X$1=2,(VLOOKUP(B289,'X2'!$B:$AP,7,FALSE)),IF($X$1=3,(VLOOKUP(B289,'X3'!$B:$AP,7,FALSE)),IF($X$1=4,(VLOOKUP(B289,'X4'!$B:$AP,7,FALSE)),IF($X$1=5,(VLOOKUP(B289,'X5'!$B:$AP,7,FALSE)),IF($X$1=6,(VLOOKUP(B289,'X6'!$B:$AP,7,FALSE)),IF($X$1=7,(VLOOKUP(B289,'X7'!$B:$AP,7,FALSE)),IF($X$1=8,(VLOOKUP(B289,'X8'!$B:$AP,7,FALSE)),IF($X$1=9,(VLOOKUP(B289,'X9'!$B:$AP,7,FALSE)),IF($X$1=10,(VLOOKUP(B289,'X10'!$B:$AP,7,FALSE)),IF($X$1=11,(VLOOKUP(B289,'X11'!$B:$AP,7,FALSE)),IF($X$1=12,(VLOOKUP(B289,'X12'!$B:$AP,7,FALSE)),IF($X$1=13,(VLOOKUP(B289,'X13'!$B:$AP,7,FALSE)),"B")))))))))))))))</f>
        <v xml:space="preserve"> </v>
      </c>
      <c r="F289" s="182" t="str">
        <f ca="1">IF(ISERROR(IF((IF($X$1=1,(VLOOKUP(B289,'X1'!$B:$AO,6,FALSE)),(IF($X$1=2,(VLOOKUP(B289,'X2'!$B:$AO,6,FALSE)),(IF($X$1=3,(VLOOKUP(B289,'X3'!$B:$AO,6,FALSE)),(IF($X$1=4,(VLOOKUP(B289,'X4'!$B:$AO,6,FALSE)),(IF($X$1=5,(VLOOKUP(B289,'X5'!$B:$AO,6,FALSE)),(IF($X$1=6,(VLOOKUP(B289,'X6'!$B:$AO,6,FALSE)),(IF($X$1=7,(VLOOKUP(B289,'X7'!$B:$AO,6,FALSE)),(IF($X$1=8,(VLOOKUP(B289,'X8'!$B:$AO,6,FALSE)),(IF($X$1=9,(VLOOKUP(B289,'X9'!$B:$AO,6,FALSE)),(IF($X$1=10,(VLOOKUP(B289,'X10'!$B:$AO,6,FALSE)),(IF($X$1=11,(VLOOKUP(B289,'X11'!$B:$AO,6,FALSE)),(IF($X$1=12,(VLOOKUP(B289,'X12'!$B:$AO,6,FALSE)),(VLOOKUP(B289,'X13'!$B:$AO,6,FALSE))))))))))))))))))))))))))=$V$1," ",(IF($X$1=1,(VLOOKUP(B289,'X1'!$B:$AO,6,FALSE)),(IF($X$1=2,(VLOOKUP(B289,'X2'!$B:$AO,6,FALSE)),(IF($X$1=3,(VLOOKUP(B289,'X3'!$B:$AO,6,FALSE)),(IF($X$1=4,(VLOOKUP(B289,'X4'!$B:$AO,6,FALSE)),(IF($X$1=5,(VLOOKUP(B289,'X5'!$B:$AO,6,FALSE)),(IF($X$1=6,(VLOOKUP(B289,'X6'!$B:$AO,6,FALSE)),(IF($X$1=7,(VLOOKUP(B289,'X7'!$B:$AO,6,FALSE)),(IF($X$1=8,(VLOOKUP(B289,'X8'!$B:$AO,6,FALSE)),(IF($X$1=9,(VLOOKUP(B289,'X9'!$B:$AO,6,FALSE)),(IF($X$1=10,(VLOOKUP(B289,'X10'!$B:$AO,6,FALSE)),(IF($X$1=11,(VLOOKUP(B289,'X11'!$B:$AO,6,FALSE)),(IF($X$1=12,(VLOOKUP(B289,'X12'!$B:$AO,6,FALSE)),(VLOOKUP(B289,'X13'!$B:$AO,6,FALSE))))))))))))))))))))))))))))=TRUE," ",(IF((IF($X$1=1,(VLOOKUP(B289,'X1'!$B:$AO,6,FALSE)),(IF($X$1=2,(VLOOKUP(B289,'X2'!$B:$AO,6,FALSE)),(IF($X$1=3,(VLOOKUP(B289,'X3'!$B:$AO,6,FALSE)),(IF($X$1=4,(VLOOKUP(B289,'X4'!$B:$AO,6,FALSE)),(IF($X$1=5,(VLOOKUP(B289,'X5'!$B:$AO,6,FALSE)),(IF($X$1=6,(VLOOKUP(B289,'X6'!$B:$AO,6,FALSE)),(IF($X$1=7,(VLOOKUP(B289,'X7'!$B:$AO,6,FALSE)),(IF($X$1=8,(VLOOKUP(B289,'X8'!$B:$AO,6,FALSE)),(IF($X$1=9,(VLOOKUP(B289,'X9'!$B:$AO,6,FALSE)),(IF($X$1=10,(VLOOKUP(B289,'X10'!$B:$AO,6,FALSE)),(IF($X$1=11,(VLOOKUP(B289,'X11'!$B:$AO,6,FALSE)),(IF($X$1=12,(VLOOKUP(B289,'X12'!$B:$AO,6,FALSE)),(VLOOKUP(B289,'X13'!$B:$AO,6,FALSE))))))))))))))))))))))))))=$V$1," ",(IF($X$1=1,(VLOOKUP(B289,'X1'!$B:$AO,6,FALSE)),(IF($X$1=2,(VLOOKUP(B289,'X2'!$B:$AO,6,FALSE)),(IF($X$1=3,(VLOOKUP(B289,'X3'!$B:$AO,6,FALSE)),(IF($X$1=4,(VLOOKUP(B289,'X4'!$B:$AO,6,FALSE)),(IF($X$1=5,(VLOOKUP(B289,'X5'!$B:$AO,6,FALSE)),(IF($X$1=6,(VLOOKUP(B289,'X6'!$B:$AO,6,FALSE)),(IF($X$1=7,(VLOOKUP(B289,'X7'!$B:$AO,6,FALSE)),(IF($X$1=8,(VLOOKUP(B289,'X8'!$B:$AO,6,FALSE)),(IF($X$1=9,(VLOOKUP(B289,'X9'!$B:$AO,6,FALSE)),(IF($X$1=10,(VLOOKUP(B289,'X10'!$B:$AO,6,FALSE)),(IF($X$1=11,(VLOOKUP(B289,'X11'!$B:$AO,6,FALSE)),(IF($X$1=12,(VLOOKUP(B289,'X12'!$B:$AO,6,FALSE)),(VLOOKUP(B289,'X13'!$B:$AO,6,FALSE)))))))))))))))))))))))))))))</f>
        <v xml:space="preserve"> </v>
      </c>
      <c r="G289" s="182" t="str">
        <f ca="1">IF(ISERROR(IF($X$1=1,(VLOOKUP(B289,'X1'!$B:$AZ,44,FALSE)),IF($X$1=2,(VLOOKUP(B289,'X2'!$B:$AZ,44,FALSE)),IF($X$1=3,(VLOOKUP(B289,'X3'!$B:$AZ,44,FALSE)),IF($X$1=4,(VLOOKUP(B289,'X4'!$B:$AZ,44,FALSE)),IF($X$1=5,(VLOOKUP(B289,'X5'!$B:$AZ,44,FALSE)),IF($X$1=6,(VLOOKUP(B289,'X6'!$B:$AZ,44,FALSE)),IF($X$1=7,(VLOOKUP(B289,'X7'!$B:$AZ,44,FALSE)),IF($X$1=8,(VLOOKUP(B289,'X8'!$B:$AZ,44,FALSE)),IF($X$1=9,(VLOOKUP(B289,'X9'!$B:$AZ,44,FALSE)),IF($X$1=10,(VLOOKUP(B289,'X10'!$B:$AZ,44,FALSE)),IF($X$1=11,(VLOOKUP(B289,'X11'!$B:$AZ,44,FALSE)),IF($X$1=12,(VLOOKUP(B289,'X12'!$B:$AZ,44,FALSE)),IF($X$1=13,(VLOOKUP(B289,'X13'!$B:$AZ,44,FALSE)),"B"))))))))))))))=TRUE," ",(IF($X$1=1,(VLOOKUP(B289,'X1'!$B:$AZ,44,FALSE)),IF($X$1=2,(VLOOKUP(B289,'X2'!$B:$AZ,44,FALSE)),IF($X$1=3,(VLOOKUP(B289,'X3'!$B:$AZ,44,FALSE)),IF($X$1=4,(VLOOKUP(B289,'X4'!$B:$AZ,44,FALSE)),IF($X$1=5,(VLOOKUP(B289,'X5'!$B:$AZ,44,FALSE)),IF($X$1=6,(VLOOKUP(B289,'X6'!$B:$AZ,44,FALSE)),IF($X$1=7,(VLOOKUP(B289,'X7'!$B:$AZ,44,FALSE)),IF($X$1=8,(VLOOKUP(B289,'X8'!$B:$AZ,44,FALSE)),IF($X$1=9,(VLOOKUP(B289,'X9'!$B:$AZ,44,FALSE)),IF($X$1=10,(VLOOKUP(B289,'X10'!$B:$AZ,44,FALSE)),IF($X$1=11,(VLOOKUP(B289,'X11'!$B:$AZ,44,FALSE)),IF($X$1=12,(VLOOKUP(B289,'X12'!$B:$AZ,44,FALSE)),IF($X$1=13,(VLOOKUP(B289,'X13'!$B:$AZ,44,FALSE)),"B")))))))))))))))</f>
        <v xml:space="preserve"> </v>
      </c>
      <c r="H289" s="182" t="str">
        <f ca="1">IF(ISERROR(IF($X$1=1,(VLOOKUP(B289,'X1'!$B:$AZ,8,FALSE)),IF($X$1=2,(VLOOKUP(B289,'X2'!$B:$AZ,8,FALSE)),IF($X$1=3,(VLOOKUP(B289,'X3'!$B:$AZ,8,FALSE)),IF($X$1=4,(VLOOKUP(B289,'X4'!$B:$AZ,8,FALSE)),IF($X$1=5,(VLOOKUP(B289,'X5'!$B:$AZ,8,FALSE)),IF($X$1=6,(VLOOKUP(B289,'X6'!$B:$AZ,8,FALSE)),IF($X$1=7,(VLOOKUP(B289,'X7'!$B:$AZ,8,FALSE)),IF($X$1=8,(VLOOKUP(B289,'X8'!$B:$AZ,8,FALSE)),IF($X$1=9,(VLOOKUP(B289,'X9'!$B:$AZ,8,FALSE)),IF($X$1=10,(VLOOKUP(B289,'X10'!$B:$AZ,8,FALSE)),IF($X$1=11,(VLOOKUP(B289,'X11'!$B:$AZ,8,FALSE)),IF($X$1=12,(VLOOKUP(B289,'X12'!$B:$AZ,8,FALSE)),IF($X$1=13,(VLOOKUP(B289,'X13'!$B:$AZ,8,FALSE)),"B"))))))))))))))=TRUE," ",(IF($X$1=1,(VLOOKUP(B289,'X1'!$B:$AZ,8,FALSE)),IF($X$1=2,(VLOOKUP(B289,'X2'!$B:$AZ,8,FALSE)),IF($X$1=3,(VLOOKUP(B289,'X3'!$B:$AZ,8,FALSE)),IF($X$1=4,(VLOOKUP(B289,'X4'!$B:$AZ,8,FALSE)),IF($X$1=5,(VLOOKUP(B289,'X5'!$B:$AZ,8,FALSE)),IF($X$1=6,(VLOOKUP(B289,'X6'!$B:$AZ,8,FALSE)),IF($X$1=7,(VLOOKUP(B289,'X7'!$B:$AZ,8,FALSE)),IF($X$1=8,(VLOOKUP(B289,'X8'!$B:$AZ,8,FALSE)),IF($X$1=9,(VLOOKUP(B289,'X9'!$B:$AZ,8,FALSE)),IF($X$1=10,(VLOOKUP(B289,'X10'!$B:$AZ,8,FALSE)),IF($X$1=11,(VLOOKUP(B289,'X11'!$B:$AZ,8,FALSE)),IF($X$1=12,(VLOOKUP(B289,'X12'!$B:$AZ,8,FALSE)),IF($X$1=13,(VLOOKUP(B289,'X13'!$B:$AZ,8,FALSE)),"B")))))))))))))))</f>
        <v xml:space="preserve"> </v>
      </c>
      <c r="I289" s="183" t="str">
        <f ca="1">IF(ISERROR(IF($X$1=1,(VLOOKUP(B289,'X1'!$B:$AZ,2,FALSE)),IF($X$1=2,(VLOOKUP(B289,'X2'!$B:$AZ,2,FALSE)),IF($X$1=3,(VLOOKUP(B289,'X3'!$B:$AZ,2,FALSE)),IF($X$1=4,(VLOOKUP(B289,'X4'!$B:$AZ,2,FALSE)),IF($X$1=5,(VLOOKUP(B289,'X5'!$B:$AZ,2,FALSE)),IF($X$1=6,(VLOOKUP(B289,'X6'!$B:$AZ,2,FALSE)),IF($X$1=7,(VLOOKUP(B289,'X7'!$B:$AZ,2,FALSE)),IF($X$1=8,(VLOOKUP(B289,'X8'!$B:$AZ,2,FALSE)),IF($X$1=9,(VLOOKUP(B289,'X9'!$B:$AZ,2,FALSE)),IF($X$1=10,(VLOOKUP(B289,'X10'!$B:$AZ,2,FALSE)),IF($X$1=11,(VLOOKUP(B289,'X11'!$B:$AZ,2,FALSE)),IF($X$1=12,(VLOOKUP(B289,'X12'!$B:$AZ,2,FALSE)),IF($X$1=13,(VLOOKUP(B289,'X13'!$B:$AZ,2,FALSE)),"B"))))))))))))))=TRUE," ",(IF($X$1=1,(VLOOKUP(B289,'X1'!$B:$AZ,2,FALSE)),IF($X$1=2,(VLOOKUP(B289,'X2'!$B:$AZ,2,FALSE)),IF($X$1=3,(VLOOKUP(B289,'X3'!$B:$AZ,2,FALSE)),IF($X$1=4,(VLOOKUP(B289,'X4'!$B:$AZ,2,FALSE)),IF($X$1=5,(VLOOKUP(B289,'X5'!$B:$AZ,2,FALSE)),IF($X$1=6,(VLOOKUP(B289,'X6'!$B:$AZ,2,FALSE)),IF($X$1=7,(VLOOKUP(B289,'X7'!$B:$AZ,2,FALSE)),IF($X$1=8,(VLOOKUP(B289,'X8'!$B:$AZ,2,FALSE)),IF($X$1=9,(VLOOKUP(B289,'X9'!$B:$AZ,2,FALSE)),IF($X$1=10,(VLOOKUP(B289,'X10'!$B:$AZ,2,FALSE)),IF($X$1=11,(VLOOKUP(B289,'X11'!$B:$AZ,2,FALSE)),IF($X$1=12,(VLOOKUP(B289,'X12'!$B:$AZ,2,FALSE)),IF($X$1=13,(VLOOKUP(B289,'X13'!$B:$AZ,2,FALSE)),"B")))))))))))))))</f>
        <v xml:space="preserve"> </v>
      </c>
      <c r="J289" s="183" t="str">
        <f ca="1">IF(ISERROR(IF($X$1=1,(VLOOKUP(B289,'X1'!$B:$AZ,3,FALSE)),IF($X$1=2,(VLOOKUP(B289,'X2'!$B:$AZ,3,FALSE)),IF($X$1=3,(VLOOKUP(B289,'X3'!$B:$AZ,3,FALSE)),IF($X$1=4,(VLOOKUP(B289,'X4'!$B:$AZ,3,FALSE)),IF($X$1=5,(VLOOKUP(B289,'X5'!$B:$AZ,3,FALSE)),IF($X$1=6,(VLOOKUP(B289,'X6'!$B:$AZ,3,FALSE)),IF($X$1=7,(VLOOKUP(B289,'X7'!$B:$AZ,3,FALSE)),IF($X$1=8,(VLOOKUP(B289,'X8'!$B:$AZ,3,FALSE)),IF($X$1=9,(VLOOKUP(B289,'X9'!$B:$AZ,3,FALSE)),IF($X$1=10,(VLOOKUP(B289,'X10'!$B:$AZ,3,FALSE)),IF($X$1=11,(VLOOKUP(B289,'X11'!$B:$AZ,3,FALSE)),IF($X$1=12,(VLOOKUP(B289,'X12'!$B:$AZ,3,FALSE)),IF($X$1=13,(VLOOKUP(B289,'X13'!$B:$AZ,3,FALSE)),"B"))))))))))))))=TRUE," ",(IF($X$1=1,(VLOOKUP(B289,'X1'!$B:$AZ,3,FALSE)),IF($X$1=2,(VLOOKUP(B289,'X2'!$B:$AZ,3,FALSE)),IF($X$1=3,(VLOOKUP(B289,'X3'!$B:$AZ,3,FALSE)),IF($X$1=4,(VLOOKUP(B289,'X4'!$B:$AZ,3,FALSE)),IF($X$1=5,(VLOOKUP(B289,'X5'!$B:$AZ,3,FALSE)),IF($X$1=6,(VLOOKUP(B289,'X6'!$B:$AZ,3,FALSE)),IF($X$1=7,(VLOOKUP(B289,'X7'!$B:$AZ,3,FALSE)),IF($X$1=8,(VLOOKUP(B289,'X8'!$B:$AZ,3,FALSE)),IF($X$1=9,(VLOOKUP(B289,'X9'!$B:$AZ,3,FALSE)),IF($X$1=10,(VLOOKUP(B289,'X10'!$B:$AZ,3,FALSE)),IF($X$1=11,(VLOOKUP(B289,'X11'!$B:$AZ,3,FALSE)),IF($X$1=12,(VLOOKUP(B289,'X12'!$B:$AZ,3,FALSE)),IF($X$1=13,(VLOOKUP(B289,'X13'!$B:$AZ,3,FALSE)),"B")))))))))))))))</f>
        <v xml:space="preserve"> </v>
      </c>
      <c r="K289" s="183" t="str">
        <f ca="1">IF(ISERROR(IF($X$1=1,(VLOOKUP(B289,'X1'!$B:$AZ,5,FALSE)),IF($X$1=2,(VLOOKUP(B289,'X2'!$B:$AZ,5,FALSE)),IF($X$1=3,(VLOOKUP(B289,'X3'!$B:$AZ,5,FALSE)),IF($X$1=4,(VLOOKUP(B289,'X4'!$B:$AZ,5,FALSE)),IF($X$1=5,(VLOOKUP(B289,'X5'!$B:$AZ,5,FALSE)),IF($X$1=6,(VLOOKUP(B289,'X6'!$B:$AZ,5,FALSE)),IF($X$1=7,(VLOOKUP(B289,'X7'!$B:$AZ,5,FALSE)),IF($X$1=8,(VLOOKUP(B289,'X8'!$B:$AZ,5,FALSE)),IF($X$1=9,(VLOOKUP(B289,'X9'!$B:$AZ,5,FALSE)),IF($X$1=10,(VLOOKUP(B289,'X10'!$B:$AZ,5,FALSE)),IF($X$1=11,(VLOOKUP(B289,'X11'!$B:$AZ,5,FALSE)),IF($X$1=12,(VLOOKUP(B289,'X12'!$B:$AZ,5,FALSE)),IF($X$1=13,(VLOOKUP(B289,'X13'!$B:$AZ,5,FALSE)),"B"))))))))))))))=TRUE," ",(IF($X$1=1,(VLOOKUP(B289,'X1'!$B:$AZ,5,FALSE)),IF($X$1=2,(VLOOKUP(B289,'X2'!$B:$AZ,5,FALSE)),IF($X$1=3,(VLOOKUP(B289,'X3'!$B:$AZ,5,FALSE)),IF($X$1=4,(VLOOKUP(B289,'X4'!$B:$AZ,5,FALSE)),IF($X$1=5,(VLOOKUP(B289,'X5'!$B:$AZ,5,FALSE)),IF($X$1=6,(VLOOKUP(B289,'X6'!$B:$AZ,5,FALSE)),IF($X$1=7,(VLOOKUP(B289,'X7'!$B:$AZ,5,FALSE)),IF($X$1=8,(VLOOKUP(B289,'X8'!$B:$AZ,5,FALSE)),IF($X$1=9,(VLOOKUP(B289,'X9'!$B:$AZ,5,FALSE)),IF($X$1=10,(VLOOKUP(B289,'X10'!$B:$AZ,5,FALSE)),IF($X$1=11,(VLOOKUP(B289,'X11'!$B:$AZ,5,FALSE)),IF($X$1=12,(VLOOKUP(B289,'X12'!$B:$AZ,5,FALSE)),IF($X$1=13,(VLOOKUP(B289,'X13'!$B:$AZ,5,FALSE)),"B")))))))))))))))</f>
        <v xml:space="preserve"> </v>
      </c>
      <c r="L289" s="184" t="str">
        <f ca="1">IF(ISERROR(IF($X$1=1,(VLOOKUP(B289,'X1'!$B:$AZ,9,FALSE)),IF($X$1=2,(VLOOKUP(B289,'X2'!$B:$AZ,9,FALSE)),IF($X$1=3,(VLOOKUP(B289,'X3'!$B:$AZ,9,FALSE)),IF($X$1=4,(VLOOKUP(B289,'X4'!$B:$AZ,9,FALSE)),IF($X$1=5,(VLOOKUP(B289,'X5'!$B:$AZ,9,FALSE)),IF($X$1=6,(VLOOKUP(B289,'X6'!$B:$AZ,9,FALSE)),IF($X$1=7,(VLOOKUP(B289,'X7'!$B:$AZ,9,FALSE)),IF($X$1=8,(VLOOKUP(B289,'X8'!$B:$AZ,9,FALSE)),IF($X$1=9,(VLOOKUP(B289,'X9'!$B:$AZ,9,FALSE)),IF($X$1=10,(VLOOKUP(B289,'X10'!$B:$AZ,9,FALSE)),IF($X$1=11,(VLOOKUP(B289,'X11'!$B:$AZ,9,FALSE)),IF($X$1=12,(VLOOKUP(B289,'X12'!$B:$AZ,9,FALSE)),IF($X$1=13,(VLOOKUP(B289,'X13'!$B:$AZ,9,FALSE)),"B"))))))))))))))=TRUE," ",(IF($X$1=1,(VLOOKUP(B289,'X1'!$B:$AZ,9,FALSE)),IF($X$1=2,(VLOOKUP(B289,'X2'!$B:$AZ,9,FALSE)),IF($X$1=3,(VLOOKUP(B289,'X3'!$B:$AZ,9,FALSE)),IF($X$1=4,(VLOOKUP(B289,'X4'!$B:$AZ,9,FALSE)),IF($X$1=5,(VLOOKUP(B289,'X5'!$B:$AZ,9,FALSE)),IF($X$1=6,(VLOOKUP(B289,'X6'!$B:$AZ,9,FALSE)),IF($X$1=7,(VLOOKUP(B289,'X7'!$B:$AZ,9,FALSE)),IF($X$1=8,(VLOOKUP(B289,'X8'!$B:$AZ,9,FALSE)),IF($X$1=9,(VLOOKUP(B289,'X9'!$B:$AZ,9,FALSE)),IF($X$1=10,(VLOOKUP(B289,'X10'!$B:$AZ,9,FALSE)),IF($X$1=11,(VLOOKUP(B289,'X11'!$B:$AZ,9,FALSE)),IF($X$1=12,(VLOOKUP(B289,'X12'!$B:$AZ,9,FALSE)),IF($X$1=13,(VLOOKUP(B289,'X13'!$B:$AZ,9,FALSE)),"B")))))))))))))))</f>
        <v xml:space="preserve"> </v>
      </c>
      <c r="M289" s="184" t="str">
        <f ca="1">IF(ISERROR(IF($X$1=1,(VLOOKUP(B289,'X1'!$B:$AZ,10,FALSE)),IF($X$1=2,(VLOOKUP(B289,'X2'!$B:$AZ,10,FALSE)),IF($X$1=3,(VLOOKUP(B289,'X3'!$B:$AZ,10,FALSE)),IF($X$1=4,(VLOOKUP(B289,'X4'!$B:$AZ,10,FALSE)),IF($X$1=5,(VLOOKUP(B289,'X5'!$B:$AZ,10,FALSE)),IF($X$1=6,(VLOOKUP(B289,'X6'!$B:$AZ,10,FALSE)),IF($X$1=7,(VLOOKUP(B289,'X7'!$B:$AZ,10,FALSE)),IF($X$1=8,(VLOOKUP(B289,'X8'!$B:$AZ,10,FALSE)),IF($X$1=9,(VLOOKUP(B289,'X9'!$B:$AZ,10,FALSE)),IF($X$1=10,(VLOOKUP(B289,'X10'!$B:$AZ,10,FALSE)),IF($X$1=11,(VLOOKUP(B289,'X11'!$B:$AZ,10,FALSE)),IF($X$1=12,(VLOOKUP(B289,'X12'!$B:$AZ,10,FALSE)),IF($X$1=13,(VLOOKUP(B289,'X13'!$B:$AZ,10,FALSE)),"B"))))))))))))))=TRUE," ",(IF($X$1=1,(VLOOKUP(B289,'X1'!$B:$AZ,10,FALSE)),IF($X$1=2,(VLOOKUP(B289,'X2'!$B:$AZ,10,FALSE)),IF($X$1=3,(VLOOKUP(B289,'X3'!$B:$AZ,10,FALSE)),IF($X$1=4,(VLOOKUP(B289,'X4'!$B:$AZ,10,FALSE)),IF($X$1=5,(VLOOKUP(B289,'X5'!$B:$AZ,10,FALSE)),IF($X$1=6,(VLOOKUP(B289,'X6'!$B:$AZ,10,FALSE)),IF($X$1=7,(VLOOKUP(B289,'X7'!$B:$AZ,10,FALSE)),IF($X$1=8,(VLOOKUP(B289,'X8'!$B:$AZ,10,FALSE)),IF($X$1=9,(VLOOKUP(B289,'X9'!$B:$AZ,10,FALSE)),IF($X$1=10,(VLOOKUP(B289,'X10'!$B:$AZ,10,FALSE)),IF($X$1=11,(VLOOKUP(B289,'X11'!$B:$AZ,10,FALSE)),IF($X$1=12,(VLOOKUP(B289,'X12'!$B:$AZ,10,FALSE)),IF($X$1=13,(VLOOKUP(B289,'X13'!$B:$AZ,10,FALSE)),"B")))))))))))))))</f>
        <v xml:space="preserve"> </v>
      </c>
      <c r="N289" s="185" t="str">
        <f ca="1">IF(ISERROR(IF($X$1=1,(VLOOKUP(B289,'X1'!$B:$AZ,45,FALSE)),IF($X$1=2,(VLOOKUP(B289,'X2'!$B:$AZ,45,FALSE)),IF($X$1=3,(VLOOKUP(B289,'X3'!$B:$AZ,45,FALSE)),IF($X$1=4,(VLOOKUP(B289,'X4'!$B:$AZ,45,FALSE)),IF($X$1=5,(VLOOKUP(B289,'X5'!$B:$AZ,45,FALSE)),IF($X$1=6,(VLOOKUP(B289,'X6'!$B:$AZ,45,FALSE)),IF($X$1=7,(VLOOKUP(B289,'X7'!$B:$AZ,45,FALSE)),IF($X$1=8,(VLOOKUP(B289,'X8'!$B:$AZ,45,FALSE)),IF($X$1=9,(VLOOKUP(B289,'X9'!$B:$AZ,45,FALSE)),IF($X$1=10,(VLOOKUP(B289,'X10'!$B:$AZ,45,FALSE)),IF($X$1=11,(VLOOKUP(B289,'X11'!$B:$AZ,45,FALSE)),IF($X$1=12,(VLOOKUP(B289,'X12'!$B:$AZ,45,FALSE)),IF($X$1=13,(VLOOKUP(B289,'X13'!$B:$AZ,45,FALSE)),"B"))))))))))))))=TRUE," ",(IF($X$1=1,(VLOOKUP(B289,'X1'!$B:$AZ,45,FALSE)),IF($X$1=2,(VLOOKUP(B289,'X2'!$B:$AZ,45,FALSE)),IF($X$1=3,(VLOOKUP(B289,'X3'!$B:$AZ,45,FALSE)),IF($X$1=4,(VLOOKUP(B289,'X4'!$B:$AZ,45,FALSE)),IF($X$1=5,(VLOOKUP(B289,'X5'!$B:$AZ,45,FALSE)),IF($X$1=6,(VLOOKUP(B289,'X6'!$B:$AZ,45,FALSE)),IF($X$1=7,(VLOOKUP(B289,'X7'!$B:$AZ,45,FALSE)),IF($X$1=8,(VLOOKUP(B289,'X8'!$B:$AZ,45,FALSE)),IF($X$1=9,(VLOOKUP(B289,'X9'!$B:$AZ,45,FALSE)),IF($X$1=10,(VLOOKUP(B289,'X10'!$B:$AZ,45,FALSE)),IF($X$1=11,(VLOOKUP(B289,'X11'!$B:$AZ,45,FALSE)),IF($X$1=12,(VLOOKUP(B289,'X12'!$B:$AZ,45,FALSE)),IF($X$1=13,(VLOOKUP(B289,'X13'!$B:$AZ,45,FALSE)),"B")))))))))))))))</f>
        <v xml:space="preserve"> </v>
      </c>
      <c r="O289" s="184" t="str">
        <f ca="1">IF(ISERROR(IF($X$1=1,(VLOOKUP(B289,'X1'!$B:$AZ,11,FALSE)),IF($X$1=2,(VLOOKUP(B289,'X2'!$B:$AZ,11,FALSE)),IF($X$1=3,(VLOOKUP(B289,'X3'!$B:$AZ,11,FALSE)),IF($X$1=4,(VLOOKUP(B289,'X4'!$B:$AZ,11,FALSE)),IF($X$1=5,(VLOOKUP(B289,'X5'!$B:$AZ,11,FALSE)),IF($X$1=6,(VLOOKUP(B289,'X6'!$B:$AZ,11,FALSE)),IF($X$1=7,(VLOOKUP(B289,'X7'!$B:$AZ,11,FALSE)),IF($X$1=8,(VLOOKUP(B289,'X8'!$B:$AZ,11,FALSE)),IF($X$1=9,(VLOOKUP(B289,'X9'!$B:$AZ,11,FALSE)),IF($X$1=10,(VLOOKUP(B289,'X10'!$B:$AZ,11,FALSE)),IF($X$1=11,(VLOOKUP(B289,'X11'!$B:$AZ,11,FALSE)),IF($X$1=12,(VLOOKUP(B289,'X12'!$B:$AZ,11,FALSE)),IF($X$1=13,(VLOOKUP(B289,'X13'!$B:$AZ,11,FALSE)),"B"))))))))))))))=TRUE," ",(IF($X$1=1,(VLOOKUP(B289,'X1'!$B:$AZ,11,FALSE)),IF($X$1=2,(VLOOKUP(B289,'X2'!$B:$AZ,11,FALSE)),IF($X$1=3,(VLOOKUP(B289,'X3'!$B:$AZ,11,FALSE)),IF($X$1=4,(VLOOKUP(B289,'X4'!$B:$AZ,11,FALSE)),IF($X$1=5,(VLOOKUP(B289,'X5'!$B:$AZ,11,FALSE)),IF($X$1=6,(VLOOKUP(B289,'X6'!$B:$AZ,11,FALSE)),IF($X$1=7,(VLOOKUP(B289,'X7'!$B:$AZ,11,FALSE)),IF($X$1=8,(VLOOKUP(B289,'X8'!$B:$AZ,11,FALSE)),IF($X$1=9,(VLOOKUP(B289,'X9'!$B:$AZ,11,FALSE)),IF($X$1=10,(VLOOKUP(B289,'X10'!$B:$AZ,11,FALSE)),IF($X$1=11,(VLOOKUP(B289,'X11'!$B:$AZ,11,FALSE)),IF($X$1=12,(VLOOKUP(B289,'X12'!$B:$AZ,11,FALSE)),IF($X$1=13,(VLOOKUP(B289,'X13'!$B:$AZ,11,FALSE)),"B")))))))))))))))</f>
        <v xml:space="preserve"> </v>
      </c>
      <c r="P289" s="184" t="str">
        <f ca="1">IF(ISERROR(IF($X$1=1,(VLOOKUP(B289,'X1'!$B:$AZ,12,FALSE)),IF($X$1=2,(VLOOKUP(B289,'X2'!$B:$AZ,12,FALSE)),IF($X$1=3,(VLOOKUP(B289,'X3'!$B:$AZ,12,FALSE)),IF($X$1=4,(VLOOKUP(B289,'X4'!$B:$AZ,12,FALSE)),IF($X$1=5,(VLOOKUP(B289,'X5'!$B:$AZ,12,FALSE)),IF($X$1=6,(VLOOKUP(B289,'X6'!$B:$AZ,12,FALSE)),IF($X$1=7,(VLOOKUP(B289,'X7'!$B:$AZ,12,FALSE)),IF($X$1=8,(VLOOKUP(B289,'X8'!$B:$AZ,12,FALSE)),IF($X$1=9,(VLOOKUP(B289,'X9'!$B:$AZ,12,FALSE)),IF($X$1=10,(VLOOKUP(B289,'X10'!$B:$AZ,12,FALSE)),IF($X$1=11,(VLOOKUP(B289,'X11'!$B:$AZ,12,FALSE)),IF($X$1=12,(VLOOKUP(B289,'X12'!$B:$AZ,12,FALSE)),IF($X$1=13,(VLOOKUP(B289,'X13'!$B:$AZ,12,FALSE)),"B"))))))))))))))=TRUE," ",(IF($X$1=1,(VLOOKUP(B289,'X1'!$B:$AZ,12,FALSE)),IF($X$1=2,(VLOOKUP(B289,'X2'!$B:$AZ,12,FALSE)),IF($X$1=3,(VLOOKUP(B289,'X3'!$B:$AZ,12,FALSE)),IF($X$1=4,(VLOOKUP(B289,'X4'!$B:$AZ,12,FALSE)),IF($X$1=5,(VLOOKUP(B289,'X5'!$B:$AZ,12,FALSE)),IF($X$1=6,(VLOOKUP(B289,'X6'!$B:$AZ,12,FALSE)),IF($X$1=7,(VLOOKUP(B289,'X7'!$B:$AZ,12,FALSE)),IF($X$1=8,(VLOOKUP(B289,'X8'!$B:$AZ,12,FALSE)),IF($X$1=9,(VLOOKUP(B289,'X9'!$B:$AZ,12,FALSE)),IF($X$1=10,(VLOOKUP(B289,'X10'!$B:$AZ,12,FALSE)),IF($X$1=11,(VLOOKUP(B289,'X11'!$B:$AZ,12,FALSE)),IF($X$1=12,(VLOOKUP(B289,'X12'!$B:$AZ,12,FALSE)),IF($X$1=13,(VLOOKUP(B289,'X13'!$B:$AZ,12,FALSE)),"B")))))))))))))))</f>
        <v xml:space="preserve"> </v>
      </c>
      <c r="Q289" s="185" t="str">
        <f ca="1">IF(ISERROR(IF($X$1=1,(VLOOKUP(B289,'X1'!$B:$AZ,46,FALSE)),IF($X$1=2,(VLOOKUP(B289,'X2'!$B:$AZ,46,FALSE)),IF($X$1=3,(VLOOKUP(B289,'X3'!$B:$AZ,46,FALSE)),IF($X$1=4,(VLOOKUP(B289,'X4'!$B:$AZ,46,FALSE)),IF($X$1=5,(VLOOKUP(B289,'X5'!$B:$AZ,46,FALSE)),IF($X$1=6,(VLOOKUP(B289,'X6'!$B:$AZ,46,FALSE)),IF($X$1=7,(VLOOKUP(B289,'X7'!$B:$AZ,46,FALSE)),IF($X$1=8,(VLOOKUP(B289,'X8'!$B:$AZ,46,FALSE)),IF($X$1=9,(VLOOKUP(B289,'X9'!$B:$AZ,46,FALSE)),IF($X$1=10,(VLOOKUP(B289,'X10'!$B:$AZ,46,FALSE)),IF($X$1=11,(VLOOKUP(B289,'X11'!$B:$AZ,46,FALSE)),IF($X$1=12,(VLOOKUP(B289,'X12'!$B:$AZ,46,FALSE)),IF($X$1=13,(VLOOKUP(B289,'X13'!$B:$AZ,46,FALSE)),"B"))))))))))))))=TRUE," ",(IF($X$1=1,(VLOOKUP(B289,'X1'!$B:$AZ,46,FALSE)),IF($X$1=2,(VLOOKUP(B289,'X2'!$B:$AZ,46,FALSE)),IF($X$1=3,(VLOOKUP(B289,'X3'!$B:$AZ,46,FALSE)),IF($X$1=4,(VLOOKUP(B289,'X4'!$B:$AZ,46,FALSE)),IF($X$1=5,(VLOOKUP(B289,'X5'!$B:$AZ,46,FALSE)),IF($X$1=6,(VLOOKUP(B289,'X6'!$B:$AZ,46,FALSE)),IF($X$1=7,(VLOOKUP(B289,'X7'!$B:$AZ,46,FALSE)),IF($X$1=8,(VLOOKUP(B289,'X8'!$B:$AZ,46,FALSE)),IF($X$1=9,(VLOOKUP(B289,'X9'!$B:$AZ,46,FALSE)),IF($X$1=10,(VLOOKUP(B289,'X10'!$B:$AZ,46,FALSE)),IF($X$1=11,(VLOOKUP(B289,'X11'!$B:$AZ,46,FALSE)),IF($X$1=12,(VLOOKUP(B289,'X12'!$B:$AZ,46,FALSE)),IF($X$1=13,(VLOOKUP(B289,'X13'!$B:$AZ,46,FALSE)),"B")))))))))))))))</f>
        <v xml:space="preserve"> </v>
      </c>
      <c r="R289" s="185" t="str">
        <f ca="1">IF(ISERROR(IF($X$1=1,(VLOOKUP(B289,'X1'!$B:$AZ,15,FALSE)),IF($X$1=2,(VLOOKUP(B289,'X2'!$B:$AZ,15,FALSE)),IF($X$1=3,(VLOOKUP(B289,'X3'!$B:$AZ,15,FALSE)),IF($X$1=4,(VLOOKUP(B289,'X4'!$B:$AZ,15,FALSE)),IF($X$1=5,(VLOOKUP(B289,'X5'!$B:$AZ,15,FALSE)),IF($X$1=6,(VLOOKUP(B289,'X6'!$B:$AZ,15,FALSE)),IF($X$1=7,(VLOOKUP(B289,'X7'!$B:$AZ,15,FALSE)),IF($X$1=8,(VLOOKUP(B289,'X8'!$B:$AZ,15,FALSE)),IF($X$1=9,(VLOOKUP(B289,'X9'!$B:$AZ,15,FALSE)),IF($X$1=10,(VLOOKUP(B289,'X10'!$B:$AZ,15,FALSE)),IF($X$1=11,(VLOOKUP(B289,'X11'!$B:$AZ,15,FALSE)),IF($X$1=12,(VLOOKUP(B289,'X12'!$B:$AZ,15,FALSE)),IF($X$1=13,(VLOOKUP(B289,'X13'!$B:$AZ,15,FALSE)),"B"))))))))))))))=TRUE," ",(IF($X$1=1,(VLOOKUP(B289,'X1'!$B:$AZ,15,FALSE)),IF($X$1=2,(VLOOKUP(B289,'X2'!$B:$AZ,15,FALSE)),IF($X$1=3,(VLOOKUP(B289,'X3'!$B:$AZ,15,FALSE)),IF($X$1=4,(VLOOKUP(B289,'X4'!$B:$AZ,15,FALSE)),IF($X$1=5,(VLOOKUP(B289,'X5'!$B:$AZ,15,FALSE)),IF($X$1=6,(VLOOKUP(B289,'X6'!$B:$AZ,15,FALSE)),IF($X$1=7,(VLOOKUP(B289,'X7'!$B:$AZ,15,FALSE)),IF($X$1=8,(VLOOKUP(B289,'X8'!$B:$AZ,15,FALSE)),IF($X$1=9,(VLOOKUP(B289,'X9'!$B:$AZ,15,FALSE)),IF($X$1=10,(VLOOKUP(B289,'X10'!$B:$AZ,15,FALSE)),IF($X$1=11,(VLOOKUP(B289,'X11'!$B:$AZ,15,FALSE)),IF($X$1=12,(VLOOKUP(B289,'X12'!$B:$AZ,15,FALSE)),IF($X$1=13,(VLOOKUP(B289,'X13'!$B:$AZ,15,FALSE)),"B")))))))))))))))</f>
        <v xml:space="preserve"> </v>
      </c>
      <c r="S289" s="185" t="str">
        <f ca="1">IF(ISERROR(IF((IF($X$1=1,(VLOOKUP(B289,'X1'!$B:$AZ,14,FALSE)),(IF($X$1=2,(VLOOKUP(B289,'X2'!$B:$AZ,14,FALSE)),(IF($X$1=3,(VLOOKUP(B289,'X3'!$B:$AZ,14,FALSE)),(IF($X$1=4,(VLOOKUP(B289,'X4'!$B:$AZ,14,FALSE)),(IF($X$1=5,(VLOOKUP(B289,'X5'!$B:$AZ,14,FALSE)),(IF($X$1=6,(VLOOKUP(B289,'X6'!$B:$AZ,14,FALSE)),(IF($X$1=7,(VLOOKUP(B289,'X7'!$B:$AZ,14,FALSE)),(IF($X$1=8,(VLOOKUP(B289,'X8'!$B:$AZ,14,FALSE)),(IF($X$1=9,(VLOOKUP(B289,'X9'!$B:$AZ,14,FALSE)),(IF($X$1=10,(VLOOKUP(B289,'X10'!$B:$AZ,14,FALSE)),(IF($X$1=11,(VLOOKUP(B289,'X11'!$B:$AZ,14,FALSE)),(IF($X$1=12,(VLOOKUP(B289,'X12'!$B:$AZ,14,FALSE)),(VLOOKUP(B289,'X13'!$B:$AZ,14,FALSE))))))))))))))))))))))))))=$V$1," ",(IF($X$1=1,(VLOOKUP(B289,'X1'!$B:$AZ,14,FALSE)),(IF($X$1=2,(VLOOKUP(B289,'X2'!$B:$AZ,14,FALSE)),(IF($X$1=3,(VLOOKUP(B289,'X3'!$B:$AZ,14,FALSE)),(IF($X$1=4,(VLOOKUP(B289,'X4'!$B:$AZ,14,FALSE)),(IF($X$1=5,(VLOOKUP(B289,'X5'!$B:$AZ,14,FALSE)),(IF($X$1=6,(VLOOKUP(B289,'X6'!$B:$AZ,14,FALSE)),(IF($X$1=7,(VLOOKUP(B289,'X7'!$B:$AZ,14,FALSE)),(IF($X$1=8,(VLOOKUP(B289,'X8'!$B:$AZ,14,FALSE)),(IF($X$1=9,(VLOOKUP(B289,'X9'!$B:$AZ,14,FALSE)),(IF($X$1=10,(VLOOKUP(B289,'X10'!$B:$AZ,14,FALSE)),(IF($X$1=11,(VLOOKUP(B289,'X11'!$B:$AZ,14,FALSE)),(IF($X$1=12,(VLOOKUP(B289,'X12'!$B:$AZ,14,FALSE)),(VLOOKUP(B289,'X13'!$B:$AZ,14,FALSE))))))))))))))))))))))))))))=TRUE," ",(IF((IF($X$1=1,(VLOOKUP(B289,'X1'!$B:$AZ,14,FALSE)),(IF($X$1=2,(VLOOKUP(B289,'X2'!$B:$AZ,14,FALSE)),(IF($X$1=3,(VLOOKUP(B289,'X3'!$B:$AZ,14,FALSE)),(IF($X$1=4,(VLOOKUP(B289,'X4'!$B:$AZ,14,FALSE)),(IF($X$1=5,(VLOOKUP(B289,'X5'!$B:$AZ,14,FALSE)),(IF($X$1=6,(VLOOKUP(B289,'X6'!$B:$AZ,14,FALSE)),(IF($X$1=7,(VLOOKUP(B289,'X7'!$B:$AZ,14,FALSE)),(IF($X$1=8,(VLOOKUP(B289,'X8'!$B:$AZ,14,FALSE)),(IF($X$1=9,(VLOOKUP(B289,'X9'!$B:$AZ,14,FALSE)),(IF($X$1=10,(VLOOKUP(B289,'X10'!$B:$AZ,14,FALSE)),(IF($X$1=11,(VLOOKUP(B289,'X11'!$B:$AZ,14,FALSE)),(IF($X$1=12,(VLOOKUP(B289,'X12'!$B:$AZ,14,FALSE)),(VLOOKUP(B289,'X13'!$B:$AZ,14,FALSE))))))))))))))))))))))))))=$V$1," ",(IF($X$1=1,(VLOOKUP(B289,'X1'!$B:$AZ,14,FALSE)),(IF($X$1=2,(VLOOKUP(B289,'X2'!$B:$AZ,14,FALSE)),(IF($X$1=3,(VLOOKUP(B289,'X3'!$B:$AZ,14,FALSE)),(IF($X$1=4,(VLOOKUP(B289,'X4'!$B:$AZ,14,FALSE)),(IF($X$1=5,(VLOOKUP(B289,'X5'!$B:$AZ,14,FALSE)),(IF($X$1=6,(VLOOKUP(B289,'X6'!$B:$AZ,14,FALSE)),(IF($X$1=7,(VLOOKUP(B289,'X7'!$B:$AZ,14,FALSE)),(IF($X$1=8,(VLOOKUP(B289,'X8'!$B:$AZ,14,FALSE)),(IF($X$1=9,(VLOOKUP(B289,'X9'!$B:$AZ,14,FALSE)),(IF($X$1=10,(VLOOKUP(B289,'X10'!$B:$AZ,14,FALSE)),(IF($X$1=11,(VLOOKUP(B289,'X11'!$B:$AZ,14,FALSE)),(IF($X$1=12,(VLOOKUP(B289,'X12'!$B:$AZ,14,FALSE)),(VLOOKUP(B289,'X13'!$B:$AZ,14,FALSE)))))))))))))))))))))))))))))</f>
        <v xml:space="preserve"> </v>
      </c>
    </row>
    <row r="290" spans="1:19" ht="14.1" customHeight="1" x14ac:dyDescent="0.2">
      <c r="A290" s="156" t="s">
        <v>1058</v>
      </c>
      <c r="B290" s="122" t="str">
        <f>IF(ISERROR(IF($U$16=1,(VLOOKUP(A290,$AC$89:$AH$125,2,FALSE)),IF((IF($X$1=1,'X1'!B249,(IF($X$1=2,'X2'!B249,(IF($X$1=3,'X3'!B249,(IF($X$1=4,'X4'!B249,(IF($X$1=5,'X5'!B249,(IF($X$1=6,'X6'!B249,(IF($X$1=7,'X7'!B249,(IF($X$1=8,'X8'!B249,(IF($X$1=9,'X9'!B249,(IF($X$1=10,'X10'!B249,(IF($X$1=11,'X11'!B249,(IF($X$1=12,'X12'!B249,'X13'!B249))))))))))))))))))))))))="","",(IF($X$1=1,'X1'!B249,(IF($X$1=2,'X2'!B249,(IF($X$1=3,'X3'!B249,(IF($X$1=4,'X4'!B249,(IF($X$1=5,'X5'!B249,(IF($X$1=6,'X6'!B249,(IF($X$1=7,'X7'!B249,(IF($X$1=8,'X8'!B249,(IF($X$1=9,'X9'!B249,(IF($X$1=10,'X10'!B249,(IF($X$1=11,'X11'!B249,(IF($X$1=12,'X12'!B249,'X13'!B249)))))))))))))))))))))))))))=TRUE," ",(IF($U$16=1,(VLOOKUP(A290,$AC$89:$AH$125,2,FALSE)),IF((IF($X$1=1,'X1'!B249,(IF($X$1=2,'X2'!B249,(IF($X$1=3,'X3'!B249,(IF($X$1=4,'X4'!B249,(IF($X$1=5,'X5'!B249,(IF($X$1=6,'X6'!B249,(IF($X$1=7,'X7'!B249,(IF($X$1=8,'X8'!B249,(IF($X$1=9,'X9'!B249,(IF($X$1=10,'X10'!B249,(IF($X$1=11,'X11'!B249,(IF($X$1=12,'X12'!B249,'X13'!B249))))))))))))))))))))))))="","",(IF($X$1=1,'X1'!B249,(IF($X$1=2,'X2'!B249,(IF($X$1=3,'X3'!B249,(IF($X$1=4,'X4'!B249,(IF($X$1=5,'X5'!B249,(IF($X$1=6,'X6'!B249,(IF($X$1=7,'X7'!B249,(IF($X$1=8,'X8'!B249,(IF($X$1=9,'X9'!B249,(IF($X$1=10,'X10'!B249,(IF($X$1=11,'X11'!B249,(IF($X$1=12,'X12'!B249,'X13'!B249))))))))))))))))))))))))))))</f>
        <v/>
      </c>
      <c r="C290" s="181" t="str">
        <f ca="1">IF(ISERROR(IF($X$1=1,(VLOOKUP(B290,'X1'!$B:$AZ,47,FALSE)),IF($X$1=2,(VLOOKUP(B290,'X2'!$B:$AZ,47,FALSE)),IF($X$1=3,(VLOOKUP(B290,'X3'!$B:$AZ,47,FALSE)),IF($X$1=4,(VLOOKUP(B290,'X4'!$B:$AZ,47,FALSE)),IF($X$1=5,(VLOOKUP(B290,'X5'!$B:$AZ,47,FALSE)),IF($X$1=6,(VLOOKUP(B290,'X6'!$B:$AZ,47,FALSE)),IF($X$1=7,(VLOOKUP(B290,'X7'!$B:$AZ,47,FALSE)),IF($X$1=8,(VLOOKUP(B290,'X8'!$B:$AZ,47,FALSE)),IF($X$1=9,(VLOOKUP(B290,'X9'!$B:$AZ,47,FALSE)),IF($X$1=10,(VLOOKUP(B290,'X10'!$B:$AZ,47,FALSE)),IF($X$1=11,(VLOOKUP(B290,'X11'!$B:$AZ,47,FALSE)),IF($X$1=12,(VLOOKUP(B290,'X12'!$B:$AZ,47,FALSE)),IF($X$1=13,(VLOOKUP(B290,'X13'!$B:$AZ,47,FALSE)),"B"))))))))))))))=TRUE," ",(IF($X$1=1,(VLOOKUP(B290,'X1'!$B:$AZ,47,FALSE)),IF($X$1=2,(VLOOKUP(B290,'X2'!$B:$AZ,47,FALSE)),IF($X$1=3,(VLOOKUP(B290,'X3'!$B:$AZ,47,FALSE)),IF($X$1=4,(VLOOKUP(B290,'X4'!$B:$AZ,47,FALSE)),IF($X$1=5,(VLOOKUP(B290,'X5'!$B:$AZ,47,FALSE)),IF($X$1=6,(VLOOKUP(B290,'X6'!$B:$AZ,47,FALSE)),IF($X$1=7,(VLOOKUP(B290,'X7'!$B:$AZ,47,FALSE)),IF($X$1=8,(VLOOKUP(B290,'X8'!$B:$AZ,47,FALSE)),IF($X$1=9,(VLOOKUP(B290,'X9'!$B:$AZ,47,FALSE)),IF($X$1=10,(VLOOKUP(B290,'X10'!$B:$AZ,47,FALSE)),IF($X$1=11,(VLOOKUP(B290,'X11'!$B:$AZ,47,FALSE)),IF($X$1=12,(VLOOKUP(B290,'X12'!$B:$AZ,47,FALSE)),IF($X$1=13,(VLOOKUP(B290,'X13'!$B:$AZ,47,FALSE)),"B")))))))))))))))</f>
        <v xml:space="preserve"> </v>
      </c>
      <c r="D290" s="181" t="str">
        <f ca="1">IF(ISERROR(IF($X$1=1,(VLOOKUP(B290,'X1'!$B:$AP,41,FALSE)),IF($X$1=2,(VLOOKUP(B290,'X2'!$B:$AP,41,FALSE)),IF($X$1=3,(VLOOKUP(B290,'X3'!$B:$AP,41,FALSE)),IF($X$1=4,(VLOOKUP(B290,'X4'!$B:$AP,41,FALSE)),IF($X$1=5,(VLOOKUP(B290,'X5'!$B:$AP,41,FALSE)),IF($X$1=6,(VLOOKUP(B290,'X6'!$B:$AP,41,FALSE)),IF($X$1=7,(VLOOKUP(B290,'X7'!$B:$AP,41,FALSE)),IF($X$1=8,(VLOOKUP(B290,'X8'!$B:$AP,41,FALSE)),IF($X$1=9,(VLOOKUP(B290,'X9'!$B:$AP,41,FALSE)),IF($X$1=10,(VLOOKUP(B290,'X10'!$B:$AP,41,FALSE)),IF($X$1=11,(VLOOKUP(B290,'X11'!$B:$AP,41,FALSE)),IF($X$1=12,(VLOOKUP(B290,'X12'!$B:$AP,41,FALSE)),IF($X$1=13,(VLOOKUP(B290,'X13'!$B:$AP,41,FALSE)),"B"))))))))))))))=TRUE," ",(IF($X$1=1,(VLOOKUP(B290,'X1'!$B:$AP,41,FALSE)),IF($X$1=2,(VLOOKUP(B290,'X2'!$B:$AP,41,FALSE)),IF($X$1=3,(VLOOKUP(B290,'X3'!$B:$AP,41,FALSE)),IF($X$1=4,(VLOOKUP(B290,'X4'!$B:$AP,41,FALSE)),IF($X$1=5,(VLOOKUP(B290,'X5'!$B:$AP,41,FALSE)),IF($X$1=6,(VLOOKUP(B290,'X6'!$B:$AP,41,FALSE)),IF($X$1=7,(VLOOKUP(B290,'X7'!$B:$AP,41,FALSE)),IF($X$1=8,(VLOOKUP(B290,'X8'!$B:$AP,41,FALSE)),IF($X$1=9,(VLOOKUP(B290,'X9'!$B:$AP,41,FALSE)),IF($X$1=10,(VLOOKUP(B290,'X10'!$B:$AP,41,FALSE)),IF($X$1=11,(VLOOKUP(B290,'X11'!$B:$AP,41,FALSE)),IF($X$1=12,(VLOOKUP(B290,'X12'!$B:$AP,41,FALSE)),IF($X$1=13,(VLOOKUP(B290,'X13'!$B:$AP,41,FALSE)),"B")))))))))))))))</f>
        <v xml:space="preserve"> </v>
      </c>
      <c r="E290" s="182" t="str">
        <f ca="1">IF(ISERROR(IF($X$1=1,(VLOOKUP(B290,'X1'!$B:$AP,7,FALSE)),IF($X$1=2,(VLOOKUP(B290,'X2'!$B:$AP,7,FALSE)),IF($X$1=3,(VLOOKUP(B290,'X3'!$B:$AP,7,FALSE)),IF($X$1=4,(VLOOKUP(B290,'X4'!$B:$AP,7,FALSE)),IF($X$1=5,(VLOOKUP(B290,'X5'!$B:$AP,7,FALSE)),IF($X$1=6,(VLOOKUP(B290,'X6'!$B:$AP,7,FALSE)),IF($X$1=7,(VLOOKUP(B290,'X7'!$B:$AP,7,FALSE)),IF($X$1=8,(VLOOKUP(B290,'X8'!$B:$AP,7,FALSE)),IF($X$1=9,(VLOOKUP(B290,'X9'!$B:$AP,7,FALSE)),IF($X$1=10,(VLOOKUP(B290,'X10'!$B:$AP,7,FALSE)),IF($X$1=11,(VLOOKUP(B290,'X11'!$B:$AP,7,FALSE)),IF($X$1=12,(VLOOKUP(B290,'X12'!$B:$AP,7,FALSE)),IF($X$1=13,(VLOOKUP(B290,'X13'!$B:$AP,7,FALSE)),"B"))))))))))))))=TRUE," ",(IF($X$1=1,(VLOOKUP(B290,'X1'!$B:$AP,7,FALSE)),IF($X$1=2,(VLOOKUP(B290,'X2'!$B:$AP,7,FALSE)),IF($X$1=3,(VLOOKUP(B290,'X3'!$B:$AP,7,FALSE)),IF($X$1=4,(VLOOKUP(B290,'X4'!$B:$AP,7,FALSE)),IF($X$1=5,(VLOOKUP(B290,'X5'!$B:$AP,7,FALSE)),IF($X$1=6,(VLOOKUP(B290,'X6'!$B:$AP,7,FALSE)),IF($X$1=7,(VLOOKUP(B290,'X7'!$B:$AP,7,FALSE)),IF($X$1=8,(VLOOKUP(B290,'X8'!$B:$AP,7,FALSE)),IF($X$1=9,(VLOOKUP(B290,'X9'!$B:$AP,7,FALSE)),IF($X$1=10,(VLOOKUP(B290,'X10'!$B:$AP,7,FALSE)),IF($X$1=11,(VLOOKUP(B290,'X11'!$B:$AP,7,FALSE)),IF($X$1=12,(VLOOKUP(B290,'X12'!$B:$AP,7,FALSE)),IF($X$1=13,(VLOOKUP(B290,'X13'!$B:$AP,7,FALSE)),"B")))))))))))))))</f>
        <v xml:space="preserve"> </v>
      </c>
      <c r="F290" s="182" t="str">
        <f ca="1">IF(ISERROR(IF((IF($X$1=1,(VLOOKUP(B290,'X1'!$B:$AO,6,FALSE)),(IF($X$1=2,(VLOOKUP(B290,'X2'!$B:$AO,6,FALSE)),(IF($X$1=3,(VLOOKUP(B290,'X3'!$B:$AO,6,FALSE)),(IF($X$1=4,(VLOOKUP(B290,'X4'!$B:$AO,6,FALSE)),(IF($X$1=5,(VLOOKUP(B290,'X5'!$B:$AO,6,FALSE)),(IF($X$1=6,(VLOOKUP(B290,'X6'!$B:$AO,6,FALSE)),(IF($X$1=7,(VLOOKUP(B290,'X7'!$B:$AO,6,FALSE)),(IF($X$1=8,(VLOOKUP(B290,'X8'!$B:$AO,6,FALSE)),(IF($X$1=9,(VLOOKUP(B290,'X9'!$B:$AO,6,FALSE)),(IF($X$1=10,(VLOOKUP(B290,'X10'!$B:$AO,6,FALSE)),(IF($X$1=11,(VLOOKUP(B290,'X11'!$B:$AO,6,FALSE)),(IF($X$1=12,(VLOOKUP(B290,'X12'!$B:$AO,6,FALSE)),(VLOOKUP(B290,'X13'!$B:$AO,6,FALSE))))))))))))))))))))))))))=$V$1," ",(IF($X$1=1,(VLOOKUP(B290,'X1'!$B:$AO,6,FALSE)),(IF($X$1=2,(VLOOKUP(B290,'X2'!$B:$AO,6,FALSE)),(IF($X$1=3,(VLOOKUP(B290,'X3'!$B:$AO,6,FALSE)),(IF($X$1=4,(VLOOKUP(B290,'X4'!$B:$AO,6,FALSE)),(IF($X$1=5,(VLOOKUP(B290,'X5'!$B:$AO,6,FALSE)),(IF($X$1=6,(VLOOKUP(B290,'X6'!$B:$AO,6,FALSE)),(IF($X$1=7,(VLOOKUP(B290,'X7'!$B:$AO,6,FALSE)),(IF($X$1=8,(VLOOKUP(B290,'X8'!$B:$AO,6,FALSE)),(IF($X$1=9,(VLOOKUP(B290,'X9'!$B:$AO,6,FALSE)),(IF($X$1=10,(VLOOKUP(B290,'X10'!$B:$AO,6,FALSE)),(IF($X$1=11,(VLOOKUP(B290,'X11'!$B:$AO,6,FALSE)),(IF($X$1=12,(VLOOKUP(B290,'X12'!$B:$AO,6,FALSE)),(VLOOKUP(B290,'X13'!$B:$AO,6,FALSE))))))))))))))))))))))))))))=TRUE," ",(IF((IF($X$1=1,(VLOOKUP(B290,'X1'!$B:$AO,6,FALSE)),(IF($X$1=2,(VLOOKUP(B290,'X2'!$B:$AO,6,FALSE)),(IF($X$1=3,(VLOOKUP(B290,'X3'!$B:$AO,6,FALSE)),(IF($X$1=4,(VLOOKUP(B290,'X4'!$B:$AO,6,FALSE)),(IF($X$1=5,(VLOOKUP(B290,'X5'!$B:$AO,6,FALSE)),(IF($X$1=6,(VLOOKUP(B290,'X6'!$B:$AO,6,FALSE)),(IF($X$1=7,(VLOOKUP(B290,'X7'!$B:$AO,6,FALSE)),(IF($X$1=8,(VLOOKUP(B290,'X8'!$B:$AO,6,FALSE)),(IF($X$1=9,(VLOOKUP(B290,'X9'!$B:$AO,6,FALSE)),(IF($X$1=10,(VLOOKUP(B290,'X10'!$B:$AO,6,FALSE)),(IF($X$1=11,(VLOOKUP(B290,'X11'!$B:$AO,6,FALSE)),(IF($X$1=12,(VLOOKUP(B290,'X12'!$B:$AO,6,FALSE)),(VLOOKUP(B290,'X13'!$B:$AO,6,FALSE))))))))))))))))))))))))))=$V$1," ",(IF($X$1=1,(VLOOKUP(B290,'X1'!$B:$AO,6,FALSE)),(IF($X$1=2,(VLOOKUP(B290,'X2'!$B:$AO,6,FALSE)),(IF($X$1=3,(VLOOKUP(B290,'X3'!$B:$AO,6,FALSE)),(IF($X$1=4,(VLOOKUP(B290,'X4'!$B:$AO,6,FALSE)),(IF($X$1=5,(VLOOKUP(B290,'X5'!$B:$AO,6,FALSE)),(IF($X$1=6,(VLOOKUP(B290,'X6'!$B:$AO,6,FALSE)),(IF($X$1=7,(VLOOKUP(B290,'X7'!$B:$AO,6,FALSE)),(IF($X$1=8,(VLOOKUP(B290,'X8'!$B:$AO,6,FALSE)),(IF($X$1=9,(VLOOKUP(B290,'X9'!$B:$AO,6,FALSE)),(IF($X$1=10,(VLOOKUP(B290,'X10'!$B:$AO,6,FALSE)),(IF($X$1=11,(VLOOKUP(B290,'X11'!$B:$AO,6,FALSE)),(IF($X$1=12,(VLOOKUP(B290,'X12'!$B:$AO,6,FALSE)),(VLOOKUP(B290,'X13'!$B:$AO,6,FALSE)))))))))))))))))))))))))))))</f>
        <v xml:space="preserve"> </v>
      </c>
      <c r="G290" s="182" t="str">
        <f ca="1">IF(ISERROR(IF($X$1=1,(VLOOKUP(B290,'X1'!$B:$AZ,44,FALSE)),IF($X$1=2,(VLOOKUP(B290,'X2'!$B:$AZ,44,FALSE)),IF($X$1=3,(VLOOKUP(B290,'X3'!$B:$AZ,44,FALSE)),IF($X$1=4,(VLOOKUP(B290,'X4'!$B:$AZ,44,FALSE)),IF($X$1=5,(VLOOKUP(B290,'X5'!$B:$AZ,44,FALSE)),IF($X$1=6,(VLOOKUP(B290,'X6'!$B:$AZ,44,FALSE)),IF($X$1=7,(VLOOKUP(B290,'X7'!$B:$AZ,44,FALSE)),IF($X$1=8,(VLOOKUP(B290,'X8'!$B:$AZ,44,FALSE)),IF($X$1=9,(VLOOKUP(B290,'X9'!$B:$AZ,44,FALSE)),IF($X$1=10,(VLOOKUP(B290,'X10'!$B:$AZ,44,FALSE)),IF($X$1=11,(VLOOKUP(B290,'X11'!$B:$AZ,44,FALSE)),IF($X$1=12,(VLOOKUP(B290,'X12'!$B:$AZ,44,FALSE)),IF($X$1=13,(VLOOKUP(B290,'X13'!$B:$AZ,44,FALSE)),"B"))))))))))))))=TRUE," ",(IF($X$1=1,(VLOOKUP(B290,'X1'!$B:$AZ,44,FALSE)),IF($X$1=2,(VLOOKUP(B290,'X2'!$B:$AZ,44,FALSE)),IF($X$1=3,(VLOOKUP(B290,'X3'!$B:$AZ,44,FALSE)),IF($X$1=4,(VLOOKUP(B290,'X4'!$B:$AZ,44,FALSE)),IF($X$1=5,(VLOOKUP(B290,'X5'!$B:$AZ,44,FALSE)),IF($X$1=6,(VLOOKUP(B290,'X6'!$B:$AZ,44,FALSE)),IF($X$1=7,(VLOOKUP(B290,'X7'!$B:$AZ,44,FALSE)),IF($X$1=8,(VLOOKUP(B290,'X8'!$B:$AZ,44,FALSE)),IF($X$1=9,(VLOOKUP(B290,'X9'!$B:$AZ,44,FALSE)),IF($X$1=10,(VLOOKUP(B290,'X10'!$B:$AZ,44,FALSE)),IF($X$1=11,(VLOOKUP(B290,'X11'!$B:$AZ,44,FALSE)),IF($X$1=12,(VLOOKUP(B290,'X12'!$B:$AZ,44,FALSE)),IF($X$1=13,(VLOOKUP(B290,'X13'!$B:$AZ,44,FALSE)),"B")))))))))))))))</f>
        <v xml:space="preserve"> </v>
      </c>
      <c r="H290" s="182" t="str">
        <f ca="1">IF(ISERROR(IF($X$1=1,(VLOOKUP(B290,'X1'!$B:$AZ,8,FALSE)),IF($X$1=2,(VLOOKUP(B290,'X2'!$B:$AZ,8,FALSE)),IF($X$1=3,(VLOOKUP(B290,'X3'!$B:$AZ,8,FALSE)),IF($X$1=4,(VLOOKUP(B290,'X4'!$B:$AZ,8,FALSE)),IF($X$1=5,(VLOOKUP(B290,'X5'!$B:$AZ,8,FALSE)),IF($X$1=6,(VLOOKUP(B290,'X6'!$B:$AZ,8,FALSE)),IF($X$1=7,(VLOOKUP(B290,'X7'!$B:$AZ,8,FALSE)),IF($X$1=8,(VLOOKUP(B290,'X8'!$B:$AZ,8,FALSE)),IF($X$1=9,(VLOOKUP(B290,'X9'!$B:$AZ,8,FALSE)),IF($X$1=10,(VLOOKUP(B290,'X10'!$B:$AZ,8,FALSE)),IF($X$1=11,(VLOOKUP(B290,'X11'!$B:$AZ,8,FALSE)),IF($X$1=12,(VLOOKUP(B290,'X12'!$B:$AZ,8,FALSE)),IF($X$1=13,(VLOOKUP(B290,'X13'!$B:$AZ,8,FALSE)),"B"))))))))))))))=TRUE," ",(IF($X$1=1,(VLOOKUP(B290,'X1'!$B:$AZ,8,FALSE)),IF($X$1=2,(VLOOKUP(B290,'X2'!$B:$AZ,8,FALSE)),IF($X$1=3,(VLOOKUP(B290,'X3'!$B:$AZ,8,FALSE)),IF($X$1=4,(VLOOKUP(B290,'X4'!$B:$AZ,8,FALSE)),IF($X$1=5,(VLOOKUP(B290,'X5'!$B:$AZ,8,FALSE)),IF($X$1=6,(VLOOKUP(B290,'X6'!$B:$AZ,8,FALSE)),IF($X$1=7,(VLOOKUP(B290,'X7'!$B:$AZ,8,FALSE)),IF($X$1=8,(VLOOKUP(B290,'X8'!$B:$AZ,8,FALSE)),IF($X$1=9,(VLOOKUP(B290,'X9'!$B:$AZ,8,FALSE)),IF($X$1=10,(VLOOKUP(B290,'X10'!$B:$AZ,8,FALSE)),IF($X$1=11,(VLOOKUP(B290,'X11'!$B:$AZ,8,FALSE)),IF($X$1=12,(VLOOKUP(B290,'X12'!$B:$AZ,8,FALSE)),IF($X$1=13,(VLOOKUP(B290,'X13'!$B:$AZ,8,FALSE)),"B")))))))))))))))</f>
        <v xml:space="preserve"> </v>
      </c>
      <c r="I290" s="183" t="str">
        <f ca="1">IF(ISERROR(IF($X$1=1,(VLOOKUP(B290,'X1'!$B:$AZ,2,FALSE)),IF($X$1=2,(VLOOKUP(B290,'X2'!$B:$AZ,2,FALSE)),IF($X$1=3,(VLOOKUP(B290,'X3'!$B:$AZ,2,FALSE)),IF($X$1=4,(VLOOKUP(B290,'X4'!$B:$AZ,2,FALSE)),IF($X$1=5,(VLOOKUP(B290,'X5'!$B:$AZ,2,FALSE)),IF($X$1=6,(VLOOKUP(B290,'X6'!$B:$AZ,2,FALSE)),IF($X$1=7,(VLOOKUP(B290,'X7'!$B:$AZ,2,FALSE)),IF($X$1=8,(VLOOKUP(B290,'X8'!$B:$AZ,2,FALSE)),IF($X$1=9,(VLOOKUP(B290,'X9'!$B:$AZ,2,FALSE)),IF($X$1=10,(VLOOKUP(B290,'X10'!$B:$AZ,2,FALSE)),IF($X$1=11,(VLOOKUP(B290,'X11'!$B:$AZ,2,FALSE)),IF($X$1=12,(VLOOKUP(B290,'X12'!$B:$AZ,2,FALSE)),IF($X$1=13,(VLOOKUP(B290,'X13'!$B:$AZ,2,FALSE)),"B"))))))))))))))=TRUE," ",(IF($X$1=1,(VLOOKUP(B290,'X1'!$B:$AZ,2,FALSE)),IF($X$1=2,(VLOOKUP(B290,'X2'!$B:$AZ,2,FALSE)),IF($X$1=3,(VLOOKUP(B290,'X3'!$B:$AZ,2,FALSE)),IF($X$1=4,(VLOOKUP(B290,'X4'!$B:$AZ,2,FALSE)),IF($X$1=5,(VLOOKUP(B290,'X5'!$B:$AZ,2,FALSE)),IF($X$1=6,(VLOOKUP(B290,'X6'!$B:$AZ,2,FALSE)),IF($X$1=7,(VLOOKUP(B290,'X7'!$B:$AZ,2,FALSE)),IF($X$1=8,(VLOOKUP(B290,'X8'!$B:$AZ,2,FALSE)),IF($X$1=9,(VLOOKUP(B290,'X9'!$B:$AZ,2,FALSE)),IF($X$1=10,(VLOOKUP(B290,'X10'!$B:$AZ,2,FALSE)),IF($X$1=11,(VLOOKUP(B290,'X11'!$B:$AZ,2,FALSE)),IF($X$1=12,(VLOOKUP(B290,'X12'!$B:$AZ,2,FALSE)),IF($X$1=13,(VLOOKUP(B290,'X13'!$B:$AZ,2,FALSE)),"B")))))))))))))))</f>
        <v xml:space="preserve"> </v>
      </c>
      <c r="J290" s="183" t="str">
        <f ca="1">IF(ISERROR(IF($X$1=1,(VLOOKUP(B290,'X1'!$B:$AZ,3,FALSE)),IF($X$1=2,(VLOOKUP(B290,'X2'!$B:$AZ,3,FALSE)),IF($X$1=3,(VLOOKUP(B290,'X3'!$B:$AZ,3,FALSE)),IF($X$1=4,(VLOOKUP(B290,'X4'!$B:$AZ,3,FALSE)),IF($X$1=5,(VLOOKUP(B290,'X5'!$B:$AZ,3,FALSE)),IF($X$1=6,(VLOOKUP(B290,'X6'!$B:$AZ,3,FALSE)),IF($X$1=7,(VLOOKUP(B290,'X7'!$B:$AZ,3,FALSE)),IF($X$1=8,(VLOOKUP(B290,'X8'!$B:$AZ,3,FALSE)),IF($X$1=9,(VLOOKUP(B290,'X9'!$B:$AZ,3,FALSE)),IF($X$1=10,(VLOOKUP(B290,'X10'!$B:$AZ,3,FALSE)),IF($X$1=11,(VLOOKUP(B290,'X11'!$B:$AZ,3,FALSE)),IF($X$1=12,(VLOOKUP(B290,'X12'!$B:$AZ,3,FALSE)),IF($X$1=13,(VLOOKUP(B290,'X13'!$B:$AZ,3,FALSE)),"B"))))))))))))))=TRUE," ",(IF($X$1=1,(VLOOKUP(B290,'X1'!$B:$AZ,3,FALSE)),IF($X$1=2,(VLOOKUP(B290,'X2'!$B:$AZ,3,FALSE)),IF($X$1=3,(VLOOKUP(B290,'X3'!$B:$AZ,3,FALSE)),IF($X$1=4,(VLOOKUP(B290,'X4'!$B:$AZ,3,FALSE)),IF($X$1=5,(VLOOKUP(B290,'X5'!$B:$AZ,3,FALSE)),IF($X$1=6,(VLOOKUP(B290,'X6'!$B:$AZ,3,FALSE)),IF($X$1=7,(VLOOKUP(B290,'X7'!$B:$AZ,3,FALSE)),IF($X$1=8,(VLOOKUP(B290,'X8'!$B:$AZ,3,FALSE)),IF($X$1=9,(VLOOKUP(B290,'X9'!$B:$AZ,3,FALSE)),IF($X$1=10,(VLOOKUP(B290,'X10'!$B:$AZ,3,FALSE)),IF($X$1=11,(VLOOKUP(B290,'X11'!$B:$AZ,3,FALSE)),IF($X$1=12,(VLOOKUP(B290,'X12'!$B:$AZ,3,FALSE)),IF($X$1=13,(VLOOKUP(B290,'X13'!$B:$AZ,3,FALSE)),"B")))))))))))))))</f>
        <v xml:space="preserve"> </v>
      </c>
      <c r="K290" s="183" t="str">
        <f ca="1">IF(ISERROR(IF($X$1=1,(VLOOKUP(B290,'X1'!$B:$AZ,5,FALSE)),IF($X$1=2,(VLOOKUP(B290,'X2'!$B:$AZ,5,FALSE)),IF($X$1=3,(VLOOKUP(B290,'X3'!$B:$AZ,5,FALSE)),IF($X$1=4,(VLOOKUP(B290,'X4'!$B:$AZ,5,FALSE)),IF($X$1=5,(VLOOKUP(B290,'X5'!$B:$AZ,5,FALSE)),IF($X$1=6,(VLOOKUP(B290,'X6'!$B:$AZ,5,FALSE)),IF($X$1=7,(VLOOKUP(B290,'X7'!$B:$AZ,5,FALSE)),IF($X$1=8,(VLOOKUP(B290,'X8'!$B:$AZ,5,FALSE)),IF($X$1=9,(VLOOKUP(B290,'X9'!$B:$AZ,5,FALSE)),IF($X$1=10,(VLOOKUP(B290,'X10'!$B:$AZ,5,FALSE)),IF($X$1=11,(VLOOKUP(B290,'X11'!$B:$AZ,5,FALSE)),IF($X$1=12,(VLOOKUP(B290,'X12'!$B:$AZ,5,FALSE)),IF($X$1=13,(VLOOKUP(B290,'X13'!$B:$AZ,5,FALSE)),"B"))))))))))))))=TRUE," ",(IF($X$1=1,(VLOOKUP(B290,'X1'!$B:$AZ,5,FALSE)),IF($X$1=2,(VLOOKUP(B290,'X2'!$B:$AZ,5,FALSE)),IF($X$1=3,(VLOOKUP(B290,'X3'!$B:$AZ,5,FALSE)),IF($X$1=4,(VLOOKUP(B290,'X4'!$B:$AZ,5,FALSE)),IF($X$1=5,(VLOOKUP(B290,'X5'!$B:$AZ,5,FALSE)),IF($X$1=6,(VLOOKUP(B290,'X6'!$B:$AZ,5,FALSE)),IF($X$1=7,(VLOOKUP(B290,'X7'!$B:$AZ,5,FALSE)),IF($X$1=8,(VLOOKUP(B290,'X8'!$B:$AZ,5,FALSE)),IF($X$1=9,(VLOOKUP(B290,'X9'!$B:$AZ,5,FALSE)),IF($X$1=10,(VLOOKUP(B290,'X10'!$B:$AZ,5,FALSE)),IF($X$1=11,(VLOOKUP(B290,'X11'!$B:$AZ,5,FALSE)),IF($X$1=12,(VLOOKUP(B290,'X12'!$B:$AZ,5,FALSE)),IF($X$1=13,(VLOOKUP(B290,'X13'!$B:$AZ,5,FALSE)),"B")))))))))))))))</f>
        <v xml:space="preserve"> </v>
      </c>
      <c r="L290" s="184" t="str">
        <f ca="1">IF(ISERROR(IF($X$1=1,(VLOOKUP(B290,'X1'!$B:$AZ,9,FALSE)),IF($X$1=2,(VLOOKUP(B290,'X2'!$B:$AZ,9,FALSE)),IF($X$1=3,(VLOOKUP(B290,'X3'!$B:$AZ,9,FALSE)),IF($X$1=4,(VLOOKUP(B290,'X4'!$B:$AZ,9,FALSE)),IF($X$1=5,(VLOOKUP(B290,'X5'!$B:$AZ,9,FALSE)),IF($X$1=6,(VLOOKUP(B290,'X6'!$B:$AZ,9,FALSE)),IF($X$1=7,(VLOOKUP(B290,'X7'!$B:$AZ,9,FALSE)),IF($X$1=8,(VLOOKUP(B290,'X8'!$B:$AZ,9,FALSE)),IF($X$1=9,(VLOOKUP(B290,'X9'!$B:$AZ,9,FALSE)),IF($X$1=10,(VLOOKUP(B290,'X10'!$B:$AZ,9,FALSE)),IF($X$1=11,(VLOOKUP(B290,'X11'!$B:$AZ,9,FALSE)),IF($X$1=12,(VLOOKUP(B290,'X12'!$B:$AZ,9,FALSE)),IF($X$1=13,(VLOOKUP(B290,'X13'!$B:$AZ,9,FALSE)),"B"))))))))))))))=TRUE," ",(IF($X$1=1,(VLOOKUP(B290,'X1'!$B:$AZ,9,FALSE)),IF($X$1=2,(VLOOKUP(B290,'X2'!$B:$AZ,9,FALSE)),IF($X$1=3,(VLOOKUP(B290,'X3'!$B:$AZ,9,FALSE)),IF($X$1=4,(VLOOKUP(B290,'X4'!$B:$AZ,9,FALSE)),IF($X$1=5,(VLOOKUP(B290,'X5'!$B:$AZ,9,FALSE)),IF($X$1=6,(VLOOKUP(B290,'X6'!$B:$AZ,9,FALSE)),IF($X$1=7,(VLOOKUP(B290,'X7'!$B:$AZ,9,FALSE)),IF($X$1=8,(VLOOKUP(B290,'X8'!$B:$AZ,9,FALSE)),IF($X$1=9,(VLOOKUP(B290,'X9'!$B:$AZ,9,FALSE)),IF($X$1=10,(VLOOKUP(B290,'X10'!$B:$AZ,9,FALSE)),IF($X$1=11,(VLOOKUP(B290,'X11'!$B:$AZ,9,FALSE)),IF($X$1=12,(VLOOKUP(B290,'X12'!$B:$AZ,9,FALSE)),IF($X$1=13,(VLOOKUP(B290,'X13'!$B:$AZ,9,FALSE)),"B")))))))))))))))</f>
        <v xml:space="preserve"> </v>
      </c>
      <c r="M290" s="184" t="str">
        <f ca="1">IF(ISERROR(IF($X$1=1,(VLOOKUP(B290,'X1'!$B:$AZ,10,FALSE)),IF($X$1=2,(VLOOKUP(B290,'X2'!$B:$AZ,10,FALSE)),IF($X$1=3,(VLOOKUP(B290,'X3'!$B:$AZ,10,FALSE)),IF($X$1=4,(VLOOKUP(B290,'X4'!$B:$AZ,10,FALSE)),IF($X$1=5,(VLOOKUP(B290,'X5'!$B:$AZ,10,FALSE)),IF($X$1=6,(VLOOKUP(B290,'X6'!$B:$AZ,10,FALSE)),IF($X$1=7,(VLOOKUP(B290,'X7'!$B:$AZ,10,FALSE)),IF($X$1=8,(VLOOKUP(B290,'X8'!$B:$AZ,10,FALSE)),IF($X$1=9,(VLOOKUP(B290,'X9'!$B:$AZ,10,FALSE)),IF($X$1=10,(VLOOKUP(B290,'X10'!$B:$AZ,10,FALSE)),IF($X$1=11,(VLOOKUP(B290,'X11'!$B:$AZ,10,FALSE)),IF($X$1=12,(VLOOKUP(B290,'X12'!$B:$AZ,10,FALSE)),IF($X$1=13,(VLOOKUP(B290,'X13'!$B:$AZ,10,FALSE)),"B"))))))))))))))=TRUE," ",(IF($X$1=1,(VLOOKUP(B290,'X1'!$B:$AZ,10,FALSE)),IF($X$1=2,(VLOOKUP(B290,'X2'!$B:$AZ,10,FALSE)),IF($X$1=3,(VLOOKUP(B290,'X3'!$B:$AZ,10,FALSE)),IF($X$1=4,(VLOOKUP(B290,'X4'!$B:$AZ,10,FALSE)),IF($X$1=5,(VLOOKUP(B290,'X5'!$B:$AZ,10,FALSE)),IF($X$1=6,(VLOOKUP(B290,'X6'!$B:$AZ,10,FALSE)),IF($X$1=7,(VLOOKUP(B290,'X7'!$B:$AZ,10,FALSE)),IF($X$1=8,(VLOOKUP(B290,'X8'!$B:$AZ,10,FALSE)),IF($X$1=9,(VLOOKUP(B290,'X9'!$B:$AZ,10,FALSE)),IF($X$1=10,(VLOOKUP(B290,'X10'!$B:$AZ,10,FALSE)),IF($X$1=11,(VLOOKUP(B290,'X11'!$B:$AZ,10,FALSE)),IF($X$1=12,(VLOOKUP(B290,'X12'!$B:$AZ,10,FALSE)),IF($X$1=13,(VLOOKUP(B290,'X13'!$B:$AZ,10,FALSE)),"B")))))))))))))))</f>
        <v xml:space="preserve"> </v>
      </c>
      <c r="N290" s="185" t="str">
        <f ca="1">IF(ISERROR(IF($X$1=1,(VLOOKUP(B290,'X1'!$B:$AZ,45,FALSE)),IF($X$1=2,(VLOOKUP(B290,'X2'!$B:$AZ,45,FALSE)),IF($X$1=3,(VLOOKUP(B290,'X3'!$B:$AZ,45,FALSE)),IF($X$1=4,(VLOOKUP(B290,'X4'!$B:$AZ,45,FALSE)),IF($X$1=5,(VLOOKUP(B290,'X5'!$B:$AZ,45,FALSE)),IF($X$1=6,(VLOOKUP(B290,'X6'!$B:$AZ,45,FALSE)),IF($X$1=7,(VLOOKUP(B290,'X7'!$B:$AZ,45,FALSE)),IF($X$1=8,(VLOOKUP(B290,'X8'!$B:$AZ,45,FALSE)),IF($X$1=9,(VLOOKUP(B290,'X9'!$B:$AZ,45,FALSE)),IF($X$1=10,(VLOOKUP(B290,'X10'!$B:$AZ,45,FALSE)),IF($X$1=11,(VLOOKUP(B290,'X11'!$B:$AZ,45,FALSE)),IF($X$1=12,(VLOOKUP(B290,'X12'!$B:$AZ,45,FALSE)),IF($X$1=13,(VLOOKUP(B290,'X13'!$B:$AZ,45,FALSE)),"B"))))))))))))))=TRUE," ",(IF($X$1=1,(VLOOKUP(B290,'X1'!$B:$AZ,45,FALSE)),IF($X$1=2,(VLOOKUP(B290,'X2'!$B:$AZ,45,FALSE)),IF($X$1=3,(VLOOKUP(B290,'X3'!$B:$AZ,45,FALSE)),IF($X$1=4,(VLOOKUP(B290,'X4'!$B:$AZ,45,FALSE)),IF($X$1=5,(VLOOKUP(B290,'X5'!$B:$AZ,45,FALSE)),IF($X$1=6,(VLOOKUP(B290,'X6'!$B:$AZ,45,FALSE)),IF($X$1=7,(VLOOKUP(B290,'X7'!$B:$AZ,45,FALSE)),IF($X$1=8,(VLOOKUP(B290,'X8'!$B:$AZ,45,FALSE)),IF($X$1=9,(VLOOKUP(B290,'X9'!$B:$AZ,45,FALSE)),IF($X$1=10,(VLOOKUP(B290,'X10'!$B:$AZ,45,FALSE)),IF($X$1=11,(VLOOKUP(B290,'X11'!$B:$AZ,45,FALSE)),IF($X$1=12,(VLOOKUP(B290,'X12'!$B:$AZ,45,FALSE)),IF($X$1=13,(VLOOKUP(B290,'X13'!$B:$AZ,45,FALSE)),"B")))))))))))))))</f>
        <v xml:space="preserve"> </v>
      </c>
      <c r="O290" s="184" t="str">
        <f ca="1">IF(ISERROR(IF($X$1=1,(VLOOKUP(B290,'X1'!$B:$AZ,11,FALSE)),IF($X$1=2,(VLOOKUP(B290,'X2'!$B:$AZ,11,FALSE)),IF($X$1=3,(VLOOKUP(B290,'X3'!$B:$AZ,11,FALSE)),IF($X$1=4,(VLOOKUP(B290,'X4'!$B:$AZ,11,FALSE)),IF($X$1=5,(VLOOKUP(B290,'X5'!$B:$AZ,11,FALSE)),IF($X$1=6,(VLOOKUP(B290,'X6'!$B:$AZ,11,FALSE)),IF($X$1=7,(VLOOKUP(B290,'X7'!$B:$AZ,11,FALSE)),IF($X$1=8,(VLOOKUP(B290,'X8'!$B:$AZ,11,FALSE)),IF($X$1=9,(VLOOKUP(B290,'X9'!$B:$AZ,11,FALSE)),IF($X$1=10,(VLOOKUP(B290,'X10'!$B:$AZ,11,FALSE)),IF($X$1=11,(VLOOKUP(B290,'X11'!$B:$AZ,11,FALSE)),IF($X$1=12,(VLOOKUP(B290,'X12'!$B:$AZ,11,FALSE)),IF($X$1=13,(VLOOKUP(B290,'X13'!$B:$AZ,11,FALSE)),"B"))))))))))))))=TRUE," ",(IF($X$1=1,(VLOOKUP(B290,'X1'!$B:$AZ,11,FALSE)),IF($X$1=2,(VLOOKUP(B290,'X2'!$B:$AZ,11,FALSE)),IF($X$1=3,(VLOOKUP(B290,'X3'!$B:$AZ,11,FALSE)),IF($X$1=4,(VLOOKUP(B290,'X4'!$B:$AZ,11,FALSE)),IF($X$1=5,(VLOOKUP(B290,'X5'!$B:$AZ,11,FALSE)),IF($X$1=6,(VLOOKUP(B290,'X6'!$B:$AZ,11,FALSE)),IF($X$1=7,(VLOOKUP(B290,'X7'!$B:$AZ,11,FALSE)),IF($X$1=8,(VLOOKUP(B290,'X8'!$B:$AZ,11,FALSE)),IF($X$1=9,(VLOOKUP(B290,'X9'!$B:$AZ,11,FALSE)),IF($X$1=10,(VLOOKUP(B290,'X10'!$B:$AZ,11,FALSE)),IF($X$1=11,(VLOOKUP(B290,'X11'!$B:$AZ,11,FALSE)),IF($X$1=12,(VLOOKUP(B290,'X12'!$B:$AZ,11,FALSE)),IF($X$1=13,(VLOOKUP(B290,'X13'!$B:$AZ,11,FALSE)),"B")))))))))))))))</f>
        <v xml:space="preserve"> </v>
      </c>
      <c r="P290" s="184" t="str">
        <f ca="1">IF(ISERROR(IF($X$1=1,(VLOOKUP(B290,'X1'!$B:$AZ,12,FALSE)),IF($X$1=2,(VLOOKUP(B290,'X2'!$B:$AZ,12,FALSE)),IF($X$1=3,(VLOOKUP(B290,'X3'!$B:$AZ,12,FALSE)),IF($X$1=4,(VLOOKUP(B290,'X4'!$B:$AZ,12,FALSE)),IF($X$1=5,(VLOOKUP(B290,'X5'!$B:$AZ,12,FALSE)),IF($X$1=6,(VLOOKUP(B290,'X6'!$B:$AZ,12,FALSE)),IF($X$1=7,(VLOOKUP(B290,'X7'!$B:$AZ,12,FALSE)),IF($X$1=8,(VLOOKUP(B290,'X8'!$B:$AZ,12,FALSE)),IF($X$1=9,(VLOOKUP(B290,'X9'!$B:$AZ,12,FALSE)),IF($X$1=10,(VLOOKUP(B290,'X10'!$B:$AZ,12,FALSE)),IF($X$1=11,(VLOOKUP(B290,'X11'!$B:$AZ,12,FALSE)),IF($X$1=12,(VLOOKUP(B290,'X12'!$B:$AZ,12,FALSE)),IF($X$1=13,(VLOOKUP(B290,'X13'!$B:$AZ,12,FALSE)),"B"))))))))))))))=TRUE," ",(IF($X$1=1,(VLOOKUP(B290,'X1'!$B:$AZ,12,FALSE)),IF($X$1=2,(VLOOKUP(B290,'X2'!$B:$AZ,12,FALSE)),IF($X$1=3,(VLOOKUP(B290,'X3'!$B:$AZ,12,FALSE)),IF($X$1=4,(VLOOKUP(B290,'X4'!$B:$AZ,12,FALSE)),IF($X$1=5,(VLOOKUP(B290,'X5'!$B:$AZ,12,FALSE)),IF($X$1=6,(VLOOKUP(B290,'X6'!$B:$AZ,12,FALSE)),IF($X$1=7,(VLOOKUP(B290,'X7'!$B:$AZ,12,FALSE)),IF($X$1=8,(VLOOKUP(B290,'X8'!$B:$AZ,12,FALSE)),IF($X$1=9,(VLOOKUP(B290,'X9'!$B:$AZ,12,FALSE)),IF($X$1=10,(VLOOKUP(B290,'X10'!$B:$AZ,12,FALSE)),IF($X$1=11,(VLOOKUP(B290,'X11'!$B:$AZ,12,FALSE)),IF($X$1=12,(VLOOKUP(B290,'X12'!$B:$AZ,12,FALSE)),IF($X$1=13,(VLOOKUP(B290,'X13'!$B:$AZ,12,FALSE)),"B")))))))))))))))</f>
        <v xml:space="preserve"> </v>
      </c>
      <c r="Q290" s="185" t="str">
        <f ca="1">IF(ISERROR(IF($X$1=1,(VLOOKUP(B290,'X1'!$B:$AZ,46,FALSE)),IF($X$1=2,(VLOOKUP(B290,'X2'!$B:$AZ,46,FALSE)),IF($X$1=3,(VLOOKUP(B290,'X3'!$B:$AZ,46,FALSE)),IF($X$1=4,(VLOOKUP(B290,'X4'!$B:$AZ,46,FALSE)),IF($X$1=5,(VLOOKUP(B290,'X5'!$B:$AZ,46,FALSE)),IF($X$1=6,(VLOOKUP(B290,'X6'!$B:$AZ,46,FALSE)),IF($X$1=7,(VLOOKUP(B290,'X7'!$B:$AZ,46,FALSE)),IF($X$1=8,(VLOOKUP(B290,'X8'!$B:$AZ,46,FALSE)),IF($X$1=9,(VLOOKUP(B290,'X9'!$B:$AZ,46,FALSE)),IF($X$1=10,(VLOOKUP(B290,'X10'!$B:$AZ,46,FALSE)),IF($X$1=11,(VLOOKUP(B290,'X11'!$B:$AZ,46,FALSE)),IF($X$1=12,(VLOOKUP(B290,'X12'!$B:$AZ,46,FALSE)),IF($X$1=13,(VLOOKUP(B290,'X13'!$B:$AZ,46,FALSE)),"B"))))))))))))))=TRUE," ",(IF($X$1=1,(VLOOKUP(B290,'X1'!$B:$AZ,46,FALSE)),IF($X$1=2,(VLOOKUP(B290,'X2'!$B:$AZ,46,FALSE)),IF($X$1=3,(VLOOKUP(B290,'X3'!$B:$AZ,46,FALSE)),IF($X$1=4,(VLOOKUP(B290,'X4'!$B:$AZ,46,FALSE)),IF($X$1=5,(VLOOKUP(B290,'X5'!$B:$AZ,46,FALSE)),IF($X$1=6,(VLOOKUP(B290,'X6'!$B:$AZ,46,FALSE)),IF($X$1=7,(VLOOKUP(B290,'X7'!$B:$AZ,46,FALSE)),IF($X$1=8,(VLOOKUP(B290,'X8'!$B:$AZ,46,FALSE)),IF($X$1=9,(VLOOKUP(B290,'X9'!$B:$AZ,46,FALSE)),IF($X$1=10,(VLOOKUP(B290,'X10'!$B:$AZ,46,FALSE)),IF($X$1=11,(VLOOKUP(B290,'X11'!$B:$AZ,46,FALSE)),IF($X$1=12,(VLOOKUP(B290,'X12'!$B:$AZ,46,FALSE)),IF($X$1=13,(VLOOKUP(B290,'X13'!$B:$AZ,46,FALSE)),"B")))))))))))))))</f>
        <v xml:space="preserve"> </v>
      </c>
      <c r="R290" s="185" t="str">
        <f ca="1">IF(ISERROR(IF($X$1=1,(VLOOKUP(B290,'X1'!$B:$AZ,15,FALSE)),IF($X$1=2,(VLOOKUP(B290,'X2'!$B:$AZ,15,FALSE)),IF($X$1=3,(VLOOKUP(B290,'X3'!$B:$AZ,15,FALSE)),IF($X$1=4,(VLOOKUP(B290,'X4'!$B:$AZ,15,FALSE)),IF($X$1=5,(VLOOKUP(B290,'X5'!$B:$AZ,15,FALSE)),IF($X$1=6,(VLOOKUP(B290,'X6'!$B:$AZ,15,FALSE)),IF($X$1=7,(VLOOKUP(B290,'X7'!$B:$AZ,15,FALSE)),IF($X$1=8,(VLOOKUP(B290,'X8'!$B:$AZ,15,FALSE)),IF($X$1=9,(VLOOKUP(B290,'X9'!$B:$AZ,15,FALSE)),IF($X$1=10,(VLOOKUP(B290,'X10'!$B:$AZ,15,FALSE)),IF($X$1=11,(VLOOKUP(B290,'X11'!$B:$AZ,15,FALSE)),IF($X$1=12,(VLOOKUP(B290,'X12'!$B:$AZ,15,FALSE)),IF($X$1=13,(VLOOKUP(B290,'X13'!$B:$AZ,15,FALSE)),"B"))))))))))))))=TRUE," ",(IF($X$1=1,(VLOOKUP(B290,'X1'!$B:$AZ,15,FALSE)),IF($X$1=2,(VLOOKUP(B290,'X2'!$B:$AZ,15,FALSE)),IF($X$1=3,(VLOOKUP(B290,'X3'!$B:$AZ,15,FALSE)),IF($X$1=4,(VLOOKUP(B290,'X4'!$B:$AZ,15,FALSE)),IF($X$1=5,(VLOOKUP(B290,'X5'!$B:$AZ,15,FALSE)),IF($X$1=6,(VLOOKUP(B290,'X6'!$B:$AZ,15,FALSE)),IF($X$1=7,(VLOOKUP(B290,'X7'!$B:$AZ,15,FALSE)),IF($X$1=8,(VLOOKUP(B290,'X8'!$B:$AZ,15,FALSE)),IF($X$1=9,(VLOOKUP(B290,'X9'!$B:$AZ,15,FALSE)),IF($X$1=10,(VLOOKUP(B290,'X10'!$B:$AZ,15,FALSE)),IF($X$1=11,(VLOOKUP(B290,'X11'!$B:$AZ,15,FALSE)),IF($X$1=12,(VLOOKUP(B290,'X12'!$B:$AZ,15,FALSE)),IF($X$1=13,(VLOOKUP(B290,'X13'!$B:$AZ,15,FALSE)),"B")))))))))))))))</f>
        <v xml:space="preserve"> </v>
      </c>
      <c r="S290" s="185" t="str">
        <f ca="1">IF(ISERROR(IF((IF($X$1=1,(VLOOKUP(B290,'X1'!$B:$AZ,14,FALSE)),(IF($X$1=2,(VLOOKUP(B290,'X2'!$B:$AZ,14,FALSE)),(IF($X$1=3,(VLOOKUP(B290,'X3'!$B:$AZ,14,FALSE)),(IF($X$1=4,(VLOOKUP(B290,'X4'!$B:$AZ,14,FALSE)),(IF($X$1=5,(VLOOKUP(B290,'X5'!$B:$AZ,14,FALSE)),(IF($X$1=6,(VLOOKUP(B290,'X6'!$B:$AZ,14,FALSE)),(IF($X$1=7,(VLOOKUP(B290,'X7'!$B:$AZ,14,FALSE)),(IF($X$1=8,(VLOOKUP(B290,'X8'!$B:$AZ,14,FALSE)),(IF($X$1=9,(VLOOKUP(B290,'X9'!$B:$AZ,14,FALSE)),(IF($X$1=10,(VLOOKUP(B290,'X10'!$B:$AZ,14,FALSE)),(IF($X$1=11,(VLOOKUP(B290,'X11'!$B:$AZ,14,FALSE)),(IF($X$1=12,(VLOOKUP(B290,'X12'!$B:$AZ,14,FALSE)),(VLOOKUP(B290,'X13'!$B:$AZ,14,FALSE))))))))))))))))))))))))))=$V$1," ",(IF($X$1=1,(VLOOKUP(B290,'X1'!$B:$AZ,14,FALSE)),(IF($X$1=2,(VLOOKUP(B290,'X2'!$B:$AZ,14,FALSE)),(IF($X$1=3,(VLOOKUP(B290,'X3'!$B:$AZ,14,FALSE)),(IF($X$1=4,(VLOOKUP(B290,'X4'!$B:$AZ,14,FALSE)),(IF($X$1=5,(VLOOKUP(B290,'X5'!$B:$AZ,14,FALSE)),(IF($X$1=6,(VLOOKUP(B290,'X6'!$B:$AZ,14,FALSE)),(IF($X$1=7,(VLOOKUP(B290,'X7'!$B:$AZ,14,FALSE)),(IF($X$1=8,(VLOOKUP(B290,'X8'!$B:$AZ,14,FALSE)),(IF($X$1=9,(VLOOKUP(B290,'X9'!$B:$AZ,14,FALSE)),(IF($X$1=10,(VLOOKUP(B290,'X10'!$B:$AZ,14,FALSE)),(IF($X$1=11,(VLOOKUP(B290,'X11'!$B:$AZ,14,FALSE)),(IF($X$1=12,(VLOOKUP(B290,'X12'!$B:$AZ,14,FALSE)),(VLOOKUP(B290,'X13'!$B:$AZ,14,FALSE))))))))))))))))))))))))))))=TRUE," ",(IF((IF($X$1=1,(VLOOKUP(B290,'X1'!$B:$AZ,14,FALSE)),(IF($X$1=2,(VLOOKUP(B290,'X2'!$B:$AZ,14,FALSE)),(IF($X$1=3,(VLOOKUP(B290,'X3'!$B:$AZ,14,FALSE)),(IF($X$1=4,(VLOOKUP(B290,'X4'!$B:$AZ,14,FALSE)),(IF($X$1=5,(VLOOKUP(B290,'X5'!$B:$AZ,14,FALSE)),(IF($X$1=6,(VLOOKUP(B290,'X6'!$B:$AZ,14,FALSE)),(IF($X$1=7,(VLOOKUP(B290,'X7'!$B:$AZ,14,FALSE)),(IF($X$1=8,(VLOOKUP(B290,'X8'!$B:$AZ,14,FALSE)),(IF($X$1=9,(VLOOKUP(B290,'X9'!$B:$AZ,14,FALSE)),(IF($X$1=10,(VLOOKUP(B290,'X10'!$B:$AZ,14,FALSE)),(IF($X$1=11,(VLOOKUP(B290,'X11'!$B:$AZ,14,FALSE)),(IF($X$1=12,(VLOOKUP(B290,'X12'!$B:$AZ,14,FALSE)),(VLOOKUP(B290,'X13'!$B:$AZ,14,FALSE))))))))))))))))))))))))))=$V$1," ",(IF($X$1=1,(VLOOKUP(B290,'X1'!$B:$AZ,14,FALSE)),(IF($X$1=2,(VLOOKUP(B290,'X2'!$B:$AZ,14,FALSE)),(IF($X$1=3,(VLOOKUP(B290,'X3'!$B:$AZ,14,FALSE)),(IF($X$1=4,(VLOOKUP(B290,'X4'!$B:$AZ,14,FALSE)),(IF($X$1=5,(VLOOKUP(B290,'X5'!$B:$AZ,14,FALSE)),(IF($X$1=6,(VLOOKUP(B290,'X6'!$B:$AZ,14,FALSE)),(IF($X$1=7,(VLOOKUP(B290,'X7'!$B:$AZ,14,FALSE)),(IF($X$1=8,(VLOOKUP(B290,'X8'!$B:$AZ,14,FALSE)),(IF($X$1=9,(VLOOKUP(B290,'X9'!$B:$AZ,14,FALSE)),(IF($X$1=10,(VLOOKUP(B290,'X10'!$B:$AZ,14,FALSE)),(IF($X$1=11,(VLOOKUP(B290,'X11'!$B:$AZ,14,FALSE)),(IF($X$1=12,(VLOOKUP(B290,'X12'!$B:$AZ,14,FALSE)),(VLOOKUP(B290,'X13'!$B:$AZ,14,FALSE)))))))))))))))))))))))))))))</f>
        <v xml:space="preserve"> </v>
      </c>
    </row>
    <row r="291" spans="1:19" ht="14.1" customHeight="1" x14ac:dyDescent="0.2">
      <c r="A291" s="156" t="s">
        <v>1058</v>
      </c>
      <c r="B291" s="122" t="str">
        <f>IF(ISERROR(IF($U$16=1,(VLOOKUP(A291,$AC$89:$AH$125,2,FALSE)),IF((IF($X$1=1,'X1'!B250,(IF($X$1=2,'X2'!B250,(IF($X$1=3,'X3'!B250,(IF($X$1=4,'X4'!B250,(IF($X$1=5,'X5'!B250,(IF($X$1=6,'X6'!B250,(IF($X$1=7,'X7'!B250,(IF($X$1=8,'X8'!B250,(IF($X$1=9,'X9'!B250,(IF($X$1=10,'X10'!B250,(IF($X$1=11,'X11'!B250,(IF($X$1=12,'X12'!B250,'X13'!B250))))))))))))))))))))))))="","",(IF($X$1=1,'X1'!B250,(IF($X$1=2,'X2'!B250,(IF($X$1=3,'X3'!B250,(IF($X$1=4,'X4'!B250,(IF($X$1=5,'X5'!B250,(IF($X$1=6,'X6'!B250,(IF($X$1=7,'X7'!B250,(IF($X$1=8,'X8'!B250,(IF($X$1=9,'X9'!B250,(IF($X$1=10,'X10'!B250,(IF($X$1=11,'X11'!B250,(IF($X$1=12,'X12'!B250,'X13'!B250)))))))))))))))))))))))))))=TRUE," ",(IF($U$16=1,(VLOOKUP(A291,$AC$89:$AH$125,2,FALSE)),IF((IF($X$1=1,'X1'!B250,(IF($X$1=2,'X2'!B250,(IF($X$1=3,'X3'!B250,(IF($X$1=4,'X4'!B250,(IF($X$1=5,'X5'!B250,(IF($X$1=6,'X6'!B250,(IF($X$1=7,'X7'!B250,(IF($X$1=8,'X8'!B250,(IF($X$1=9,'X9'!B250,(IF($X$1=10,'X10'!B250,(IF($X$1=11,'X11'!B250,(IF($X$1=12,'X12'!B250,'X13'!B250))))))))))))))))))))))))="","",(IF($X$1=1,'X1'!B250,(IF($X$1=2,'X2'!B250,(IF($X$1=3,'X3'!B250,(IF($X$1=4,'X4'!B250,(IF($X$1=5,'X5'!B250,(IF($X$1=6,'X6'!B250,(IF($X$1=7,'X7'!B250,(IF($X$1=8,'X8'!B250,(IF($X$1=9,'X9'!B250,(IF($X$1=10,'X10'!B250,(IF($X$1=11,'X11'!B250,(IF($X$1=12,'X12'!B250,'X13'!B250))))))))))))))))))))))))))))</f>
        <v/>
      </c>
      <c r="C291" s="181" t="str">
        <f ca="1">IF(ISERROR(IF($X$1=1,(VLOOKUP(B291,'X1'!$B:$AZ,47,FALSE)),IF($X$1=2,(VLOOKUP(B291,'X2'!$B:$AZ,47,FALSE)),IF($X$1=3,(VLOOKUP(B291,'X3'!$B:$AZ,47,FALSE)),IF($X$1=4,(VLOOKUP(B291,'X4'!$B:$AZ,47,FALSE)),IF($X$1=5,(VLOOKUP(B291,'X5'!$B:$AZ,47,FALSE)),IF($X$1=6,(VLOOKUP(B291,'X6'!$B:$AZ,47,FALSE)),IF($X$1=7,(VLOOKUP(B291,'X7'!$B:$AZ,47,FALSE)),IF($X$1=8,(VLOOKUP(B291,'X8'!$B:$AZ,47,FALSE)),IF($X$1=9,(VLOOKUP(B291,'X9'!$B:$AZ,47,FALSE)),IF($X$1=10,(VLOOKUP(B291,'X10'!$B:$AZ,47,FALSE)),IF($X$1=11,(VLOOKUP(B291,'X11'!$B:$AZ,47,FALSE)),IF($X$1=12,(VLOOKUP(B291,'X12'!$B:$AZ,47,FALSE)),IF($X$1=13,(VLOOKUP(B291,'X13'!$B:$AZ,47,FALSE)),"B"))))))))))))))=TRUE," ",(IF($X$1=1,(VLOOKUP(B291,'X1'!$B:$AZ,47,FALSE)),IF($X$1=2,(VLOOKUP(B291,'X2'!$B:$AZ,47,FALSE)),IF($X$1=3,(VLOOKUP(B291,'X3'!$B:$AZ,47,FALSE)),IF($X$1=4,(VLOOKUP(B291,'X4'!$B:$AZ,47,FALSE)),IF($X$1=5,(VLOOKUP(B291,'X5'!$B:$AZ,47,FALSE)),IF($X$1=6,(VLOOKUP(B291,'X6'!$B:$AZ,47,FALSE)),IF($X$1=7,(VLOOKUP(B291,'X7'!$B:$AZ,47,FALSE)),IF($X$1=8,(VLOOKUP(B291,'X8'!$B:$AZ,47,FALSE)),IF($X$1=9,(VLOOKUP(B291,'X9'!$B:$AZ,47,FALSE)),IF($X$1=10,(VLOOKUP(B291,'X10'!$B:$AZ,47,FALSE)),IF($X$1=11,(VLOOKUP(B291,'X11'!$B:$AZ,47,FALSE)),IF($X$1=12,(VLOOKUP(B291,'X12'!$B:$AZ,47,FALSE)),IF($X$1=13,(VLOOKUP(B291,'X13'!$B:$AZ,47,FALSE)),"B")))))))))))))))</f>
        <v xml:space="preserve"> </v>
      </c>
      <c r="D291" s="181" t="str">
        <f ca="1">IF(ISERROR(IF($X$1=1,(VLOOKUP(B291,'X1'!$B:$AP,41,FALSE)),IF($X$1=2,(VLOOKUP(B291,'X2'!$B:$AP,41,FALSE)),IF($X$1=3,(VLOOKUP(B291,'X3'!$B:$AP,41,FALSE)),IF($X$1=4,(VLOOKUP(B291,'X4'!$B:$AP,41,FALSE)),IF($X$1=5,(VLOOKUP(B291,'X5'!$B:$AP,41,FALSE)),IF($X$1=6,(VLOOKUP(B291,'X6'!$B:$AP,41,FALSE)),IF($X$1=7,(VLOOKUP(B291,'X7'!$B:$AP,41,FALSE)),IF($X$1=8,(VLOOKUP(B291,'X8'!$B:$AP,41,FALSE)),IF($X$1=9,(VLOOKUP(B291,'X9'!$B:$AP,41,FALSE)),IF($X$1=10,(VLOOKUP(B291,'X10'!$B:$AP,41,FALSE)),IF($X$1=11,(VLOOKUP(B291,'X11'!$B:$AP,41,FALSE)),IF($X$1=12,(VLOOKUP(B291,'X12'!$B:$AP,41,FALSE)),IF($X$1=13,(VLOOKUP(B291,'X13'!$B:$AP,41,FALSE)),"B"))))))))))))))=TRUE," ",(IF($X$1=1,(VLOOKUP(B291,'X1'!$B:$AP,41,FALSE)),IF($X$1=2,(VLOOKUP(B291,'X2'!$B:$AP,41,FALSE)),IF($X$1=3,(VLOOKUP(B291,'X3'!$B:$AP,41,FALSE)),IF($X$1=4,(VLOOKUP(B291,'X4'!$B:$AP,41,FALSE)),IF($X$1=5,(VLOOKUP(B291,'X5'!$B:$AP,41,FALSE)),IF($X$1=6,(VLOOKUP(B291,'X6'!$B:$AP,41,FALSE)),IF($X$1=7,(VLOOKUP(B291,'X7'!$B:$AP,41,FALSE)),IF($X$1=8,(VLOOKUP(B291,'X8'!$B:$AP,41,FALSE)),IF($X$1=9,(VLOOKUP(B291,'X9'!$B:$AP,41,FALSE)),IF($X$1=10,(VLOOKUP(B291,'X10'!$B:$AP,41,FALSE)),IF($X$1=11,(VLOOKUP(B291,'X11'!$B:$AP,41,FALSE)),IF($X$1=12,(VLOOKUP(B291,'X12'!$B:$AP,41,FALSE)),IF($X$1=13,(VLOOKUP(B291,'X13'!$B:$AP,41,FALSE)),"B")))))))))))))))</f>
        <v xml:space="preserve"> </v>
      </c>
      <c r="E291" s="182" t="str">
        <f ca="1">IF(ISERROR(IF($X$1=1,(VLOOKUP(B291,'X1'!$B:$AP,7,FALSE)),IF($X$1=2,(VLOOKUP(B291,'X2'!$B:$AP,7,FALSE)),IF($X$1=3,(VLOOKUP(B291,'X3'!$B:$AP,7,FALSE)),IF($X$1=4,(VLOOKUP(B291,'X4'!$B:$AP,7,FALSE)),IF($X$1=5,(VLOOKUP(B291,'X5'!$B:$AP,7,FALSE)),IF($X$1=6,(VLOOKUP(B291,'X6'!$B:$AP,7,FALSE)),IF($X$1=7,(VLOOKUP(B291,'X7'!$B:$AP,7,FALSE)),IF($X$1=8,(VLOOKUP(B291,'X8'!$B:$AP,7,FALSE)),IF($X$1=9,(VLOOKUP(B291,'X9'!$B:$AP,7,FALSE)),IF($X$1=10,(VLOOKUP(B291,'X10'!$B:$AP,7,FALSE)),IF($X$1=11,(VLOOKUP(B291,'X11'!$B:$AP,7,FALSE)),IF($X$1=12,(VLOOKUP(B291,'X12'!$B:$AP,7,FALSE)),IF($X$1=13,(VLOOKUP(B291,'X13'!$B:$AP,7,FALSE)),"B"))))))))))))))=TRUE," ",(IF($X$1=1,(VLOOKUP(B291,'X1'!$B:$AP,7,FALSE)),IF($X$1=2,(VLOOKUP(B291,'X2'!$B:$AP,7,FALSE)),IF($X$1=3,(VLOOKUP(B291,'X3'!$B:$AP,7,FALSE)),IF($X$1=4,(VLOOKUP(B291,'X4'!$B:$AP,7,FALSE)),IF($X$1=5,(VLOOKUP(B291,'X5'!$B:$AP,7,FALSE)),IF($X$1=6,(VLOOKUP(B291,'X6'!$B:$AP,7,FALSE)),IF($X$1=7,(VLOOKUP(B291,'X7'!$B:$AP,7,FALSE)),IF($X$1=8,(VLOOKUP(B291,'X8'!$B:$AP,7,FALSE)),IF($X$1=9,(VLOOKUP(B291,'X9'!$B:$AP,7,FALSE)),IF($X$1=10,(VLOOKUP(B291,'X10'!$B:$AP,7,FALSE)),IF($X$1=11,(VLOOKUP(B291,'X11'!$B:$AP,7,FALSE)),IF($X$1=12,(VLOOKUP(B291,'X12'!$B:$AP,7,FALSE)),IF($X$1=13,(VLOOKUP(B291,'X13'!$B:$AP,7,FALSE)),"B")))))))))))))))</f>
        <v xml:space="preserve"> </v>
      </c>
      <c r="F291" s="182" t="str">
        <f ca="1">IF(ISERROR(IF((IF($X$1=1,(VLOOKUP(B291,'X1'!$B:$AO,6,FALSE)),(IF($X$1=2,(VLOOKUP(B291,'X2'!$B:$AO,6,FALSE)),(IF($X$1=3,(VLOOKUP(B291,'X3'!$B:$AO,6,FALSE)),(IF($X$1=4,(VLOOKUP(B291,'X4'!$B:$AO,6,FALSE)),(IF($X$1=5,(VLOOKUP(B291,'X5'!$B:$AO,6,FALSE)),(IF($X$1=6,(VLOOKUP(B291,'X6'!$B:$AO,6,FALSE)),(IF($X$1=7,(VLOOKUP(B291,'X7'!$B:$AO,6,FALSE)),(IF($X$1=8,(VLOOKUP(B291,'X8'!$B:$AO,6,FALSE)),(IF($X$1=9,(VLOOKUP(B291,'X9'!$B:$AO,6,FALSE)),(IF($X$1=10,(VLOOKUP(B291,'X10'!$B:$AO,6,FALSE)),(IF($X$1=11,(VLOOKUP(B291,'X11'!$B:$AO,6,FALSE)),(IF($X$1=12,(VLOOKUP(B291,'X12'!$B:$AO,6,FALSE)),(VLOOKUP(B291,'X13'!$B:$AO,6,FALSE))))))))))))))))))))))))))=$V$1," ",(IF($X$1=1,(VLOOKUP(B291,'X1'!$B:$AO,6,FALSE)),(IF($X$1=2,(VLOOKUP(B291,'X2'!$B:$AO,6,FALSE)),(IF($X$1=3,(VLOOKUP(B291,'X3'!$B:$AO,6,FALSE)),(IF($X$1=4,(VLOOKUP(B291,'X4'!$B:$AO,6,FALSE)),(IF($X$1=5,(VLOOKUP(B291,'X5'!$B:$AO,6,FALSE)),(IF($X$1=6,(VLOOKUP(B291,'X6'!$B:$AO,6,FALSE)),(IF($X$1=7,(VLOOKUP(B291,'X7'!$B:$AO,6,FALSE)),(IF($X$1=8,(VLOOKUP(B291,'X8'!$B:$AO,6,FALSE)),(IF($X$1=9,(VLOOKUP(B291,'X9'!$B:$AO,6,FALSE)),(IF($X$1=10,(VLOOKUP(B291,'X10'!$B:$AO,6,FALSE)),(IF($X$1=11,(VLOOKUP(B291,'X11'!$B:$AO,6,FALSE)),(IF($X$1=12,(VLOOKUP(B291,'X12'!$B:$AO,6,FALSE)),(VLOOKUP(B291,'X13'!$B:$AO,6,FALSE))))))))))))))))))))))))))))=TRUE," ",(IF((IF($X$1=1,(VLOOKUP(B291,'X1'!$B:$AO,6,FALSE)),(IF($X$1=2,(VLOOKUP(B291,'X2'!$B:$AO,6,FALSE)),(IF($X$1=3,(VLOOKUP(B291,'X3'!$B:$AO,6,FALSE)),(IF($X$1=4,(VLOOKUP(B291,'X4'!$B:$AO,6,FALSE)),(IF($X$1=5,(VLOOKUP(B291,'X5'!$B:$AO,6,FALSE)),(IF($X$1=6,(VLOOKUP(B291,'X6'!$B:$AO,6,FALSE)),(IF($X$1=7,(VLOOKUP(B291,'X7'!$B:$AO,6,FALSE)),(IF($X$1=8,(VLOOKUP(B291,'X8'!$B:$AO,6,FALSE)),(IF($X$1=9,(VLOOKUP(B291,'X9'!$B:$AO,6,FALSE)),(IF($X$1=10,(VLOOKUP(B291,'X10'!$B:$AO,6,FALSE)),(IF($X$1=11,(VLOOKUP(B291,'X11'!$B:$AO,6,FALSE)),(IF($X$1=12,(VLOOKUP(B291,'X12'!$B:$AO,6,FALSE)),(VLOOKUP(B291,'X13'!$B:$AO,6,FALSE))))))))))))))))))))))))))=$V$1," ",(IF($X$1=1,(VLOOKUP(B291,'X1'!$B:$AO,6,FALSE)),(IF($X$1=2,(VLOOKUP(B291,'X2'!$B:$AO,6,FALSE)),(IF($X$1=3,(VLOOKUP(B291,'X3'!$B:$AO,6,FALSE)),(IF($X$1=4,(VLOOKUP(B291,'X4'!$B:$AO,6,FALSE)),(IF($X$1=5,(VLOOKUP(B291,'X5'!$B:$AO,6,FALSE)),(IF($X$1=6,(VLOOKUP(B291,'X6'!$B:$AO,6,FALSE)),(IF($X$1=7,(VLOOKUP(B291,'X7'!$B:$AO,6,FALSE)),(IF($X$1=8,(VLOOKUP(B291,'X8'!$B:$AO,6,FALSE)),(IF($X$1=9,(VLOOKUP(B291,'X9'!$B:$AO,6,FALSE)),(IF($X$1=10,(VLOOKUP(B291,'X10'!$B:$AO,6,FALSE)),(IF($X$1=11,(VLOOKUP(B291,'X11'!$B:$AO,6,FALSE)),(IF($X$1=12,(VLOOKUP(B291,'X12'!$B:$AO,6,FALSE)),(VLOOKUP(B291,'X13'!$B:$AO,6,FALSE)))))))))))))))))))))))))))))</f>
        <v xml:space="preserve"> </v>
      </c>
      <c r="G291" s="182" t="str">
        <f ca="1">IF(ISERROR(IF($X$1=1,(VLOOKUP(B291,'X1'!$B:$AZ,44,FALSE)),IF($X$1=2,(VLOOKUP(B291,'X2'!$B:$AZ,44,FALSE)),IF($X$1=3,(VLOOKUP(B291,'X3'!$B:$AZ,44,FALSE)),IF($X$1=4,(VLOOKUP(B291,'X4'!$B:$AZ,44,FALSE)),IF($X$1=5,(VLOOKUP(B291,'X5'!$B:$AZ,44,FALSE)),IF($X$1=6,(VLOOKUP(B291,'X6'!$B:$AZ,44,FALSE)),IF($X$1=7,(VLOOKUP(B291,'X7'!$B:$AZ,44,FALSE)),IF($X$1=8,(VLOOKUP(B291,'X8'!$B:$AZ,44,FALSE)),IF($X$1=9,(VLOOKUP(B291,'X9'!$B:$AZ,44,FALSE)),IF($X$1=10,(VLOOKUP(B291,'X10'!$B:$AZ,44,FALSE)),IF($X$1=11,(VLOOKUP(B291,'X11'!$B:$AZ,44,FALSE)),IF($X$1=12,(VLOOKUP(B291,'X12'!$B:$AZ,44,FALSE)),IF($X$1=13,(VLOOKUP(B291,'X13'!$B:$AZ,44,FALSE)),"B"))))))))))))))=TRUE," ",(IF($X$1=1,(VLOOKUP(B291,'X1'!$B:$AZ,44,FALSE)),IF($X$1=2,(VLOOKUP(B291,'X2'!$B:$AZ,44,FALSE)),IF($X$1=3,(VLOOKUP(B291,'X3'!$B:$AZ,44,FALSE)),IF($X$1=4,(VLOOKUP(B291,'X4'!$B:$AZ,44,FALSE)),IF($X$1=5,(VLOOKUP(B291,'X5'!$B:$AZ,44,FALSE)),IF($X$1=6,(VLOOKUP(B291,'X6'!$B:$AZ,44,FALSE)),IF($X$1=7,(VLOOKUP(B291,'X7'!$B:$AZ,44,FALSE)),IF($X$1=8,(VLOOKUP(B291,'X8'!$B:$AZ,44,FALSE)),IF($X$1=9,(VLOOKUP(B291,'X9'!$B:$AZ,44,FALSE)),IF($X$1=10,(VLOOKUP(B291,'X10'!$B:$AZ,44,FALSE)),IF($X$1=11,(VLOOKUP(B291,'X11'!$B:$AZ,44,FALSE)),IF($X$1=12,(VLOOKUP(B291,'X12'!$B:$AZ,44,FALSE)),IF($X$1=13,(VLOOKUP(B291,'X13'!$B:$AZ,44,FALSE)),"B")))))))))))))))</f>
        <v xml:space="preserve"> </v>
      </c>
      <c r="H291" s="182" t="str">
        <f ca="1">IF(ISERROR(IF($X$1=1,(VLOOKUP(B291,'X1'!$B:$AZ,8,FALSE)),IF($X$1=2,(VLOOKUP(B291,'X2'!$B:$AZ,8,FALSE)),IF($X$1=3,(VLOOKUP(B291,'X3'!$B:$AZ,8,FALSE)),IF($X$1=4,(VLOOKUP(B291,'X4'!$B:$AZ,8,FALSE)),IF($X$1=5,(VLOOKUP(B291,'X5'!$B:$AZ,8,FALSE)),IF($X$1=6,(VLOOKUP(B291,'X6'!$B:$AZ,8,FALSE)),IF($X$1=7,(VLOOKUP(B291,'X7'!$B:$AZ,8,FALSE)),IF($X$1=8,(VLOOKUP(B291,'X8'!$B:$AZ,8,FALSE)),IF($X$1=9,(VLOOKUP(B291,'X9'!$B:$AZ,8,FALSE)),IF($X$1=10,(VLOOKUP(B291,'X10'!$B:$AZ,8,FALSE)),IF($X$1=11,(VLOOKUP(B291,'X11'!$B:$AZ,8,FALSE)),IF($X$1=12,(VLOOKUP(B291,'X12'!$B:$AZ,8,FALSE)),IF($X$1=13,(VLOOKUP(B291,'X13'!$B:$AZ,8,FALSE)),"B"))))))))))))))=TRUE," ",(IF($X$1=1,(VLOOKUP(B291,'X1'!$B:$AZ,8,FALSE)),IF($X$1=2,(VLOOKUP(B291,'X2'!$B:$AZ,8,FALSE)),IF($X$1=3,(VLOOKUP(B291,'X3'!$B:$AZ,8,FALSE)),IF($X$1=4,(VLOOKUP(B291,'X4'!$B:$AZ,8,FALSE)),IF($X$1=5,(VLOOKUP(B291,'X5'!$B:$AZ,8,FALSE)),IF($X$1=6,(VLOOKUP(B291,'X6'!$B:$AZ,8,FALSE)),IF($X$1=7,(VLOOKUP(B291,'X7'!$B:$AZ,8,FALSE)),IF($X$1=8,(VLOOKUP(B291,'X8'!$B:$AZ,8,FALSE)),IF($X$1=9,(VLOOKUP(B291,'X9'!$B:$AZ,8,FALSE)),IF($X$1=10,(VLOOKUP(B291,'X10'!$B:$AZ,8,FALSE)),IF($X$1=11,(VLOOKUP(B291,'X11'!$B:$AZ,8,FALSE)),IF($X$1=12,(VLOOKUP(B291,'X12'!$B:$AZ,8,FALSE)),IF($X$1=13,(VLOOKUP(B291,'X13'!$B:$AZ,8,FALSE)),"B")))))))))))))))</f>
        <v xml:space="preserve"> </v>
      </c>
      <c r="I291" s="183" t="str">
        <f ca="1">IF(ISERROR(IF($X$1=1,(VLOOKUP(B291,'X1'!$B:$AZ,2,FALSE)),IF($X$1=2,(VLOOKUP(B291,'X2'!$B:$AZ,2,FALSE)),IF($X$1=3,(VLOOKUP(B291,'X3'!$B:$AZ,2,FALSE)),IF($X$1=4,(VLOOKUP(B291,'X4'!$B:$AZ,2,FALSE)),IF($X$1=5,(VLOOKUP(B291,'X5'!$B:$AZ,2,FALSE)),IF($X$1=6,(VLOOKUP(B291,'X6'!$B:$AZ,2,FALSE)),IF($X$1=7,(VLOOKUP(B291,'X7'!$B:$AZ,2,FALSE)),IF($X$1=8,(VLOOKUP(B291,'X8'!$B:$AZ,2,FALSE)),IF($X$1=9,(VLOOKUP(B291,'X9'!$B:$AZ,2,FALSE)),IF($X$1=10,(VLOOKUP(B291,'X10'!$B:$AZ,2,FALSE)),IF($X$1=11,(VLOOKUP(B291,'X11'!$B:$AZ,2,FALSE)),IF($X$1=12,(VLOOKUP(B291,'X12'!$B:$AZ,2,FALSE)),IF($X$1=13,(VLOOKUP(B291,'X13'!$B:$AZ,2,FALSE)),"B"))))))))))))))=TRUE," ",(IF($X$1=1,(VLOOKUP(B291,'X1'!$B:$AZ,2,FALSE)),IF($X$1=2,(VLOOKUP(B291,'X2'!$B:$AZ,2,FALSE)),IF($X$1=3,(VLOOKUP(B291,'X3'!$B:$AZ,2,FALSE)),IF($X$1=4,(VLOOKUP(B291,'X4'!$B:$AZ,2,FALSE)),IF($X$1=5,(VLOOKUP(B291,'X5'!$B:$AZ,2,FALSE)),IF($X$1=6,(VLOOKUP(B291,'X6'!$B:$AZ,2,FALSE)),IF($X$1=7,(VLOOKUP(B291,'X7'!$B:$AZ,2,FALSE)),IF($X$1=8,(VLOOKUP(B291,'X8'!$B:$AZ,2,FALSE)),IF($X$1=9,(VLOOKUP(B291,'X9'!$B:$AZ,2,FALSE)),IF($X$1=10,(VLOOKUP(B291,'X10'!$B:$AZ,2,FALSE)),IF($X$1=11,(VLOOKUP(B291,'X11'!$B:$AZ,2,FALSE)),IF($X$1=12,(VLOOKUP(B291,'X12'!$B:$AZ,2,FALSE)),IF($X$1=13,(VLOOKUP(B291,'X13'!$B:$AZ,2,FALSE)),"B")))))))))))))))</f>
        <v xml:space="preserve"> </v>
      </c>
      <c r="J291" s="183" t="str">
        <f ca="1">IF(ISERROR(IF($X$1=1,(VLOOKUP(B291,'X1'!$B:$AZ,3,FALSE)),IF($X$1=2,(VLOOKUP(B291,'X2'!$B:$AZ,3,FALSE)),IF($X$1=3,(VLOOKUP(B291,'X3'!$B:$AZ,3,FALSE)),IF($X$1=4,(VLOOKUP(B291,'X4'!$B:$AZ,3,FALSE)),IF($X$1=5,(VLOOKUP(B291,'X5'!$B:$AZ,3,FALSE)),IF($X$1=6,(VLOOKUP(B291,'X6'!$B:$AZ,3,FALSE)),IF($X$1=7,(VLOOKUP(B291,'X7'!$B:$AZ,3,FALSE)),IF($X$1=8,(VLOOKUP(B291,'X8'!$B:$AZ,3,FALSE)),IF($X$1=9,(VLOOKUP(B291,'X9'!$B:$AZ,3,FALSE)),IF($X$1=10,(VLOOKUP(B291,'X10'!$B:$AZ,3,FALSE)),IF($X$1=11,(VLOOKUP(B291,'X11'!$B:$AZ,3,FALSE)),IF($X$1=12,(VLOOKUP(B291,'X12'!$B:$AZ,3,FALSE)),IF($X$1=13,(VLOOKUP(B291,'X13'!$B:$AZ,3,FALSE)),"B"))))))))))))))=TRUE," ",(IF($X$1=1,(VLOOKUP(B291,'X1'!$B:$AZ,3,FALSE)),IF($X$1=2,(VLOOKUP(B291,'X2'!$B:$AZ,3,FALSE)),IF($X$1=3,(VLOOKUP(B291,'X3'!$B:$AZ,3,FALSE)),IF($X$1=4,(VLOOKUP(B291,'X4'!$B:$AZ,3,FALSE)),IF($X$1=5,(VLOOKUP(B291,'X5'!$B:$AZ,3,FALSE)),IF($X$1=6,(VLOOKUP(B291,'X6'!$B:$AZ,3,FALSE)),IF($X$1=7,(VLOOKUP(B291,'X7'!$B:$AZ,3,FALSE)),IF($X$1=8,(VLOOKUP(B291,'X8'!$B:$AZ,3,FALSE)),IF($X$1=9,(VLOOKUP(B291,'X9'!$B:$AZ,3,FALSE)),IF($X$1=10,(VLOOKUP(B291,'X10'!$B:$AZ,3,FALSE)),IF($X$1=11,(VLOOKUP(B291,'X11'!$B:$AZ,3,FALSE)),IF($X$1=12,(VLOOKUP(B291,'X12'!$B:$AZ,3,FALSE)),IF($X$1=13,(VLOOKUP(B291,'X13'!$B:$AZ,3,FALSE)),"B")))))))))))))))</f>
        <v xml:space="preserve"> </v>
      </c>
      <c r="K291" s="183" t="str">
        <f ca="1">IF(ISERROR(IF($X$1=1,(VLOOKUP(B291,'X1'!$B:$AZ,5,FALSE)),IF($X$1=2,(VLOOKUP(B291,'X2'!$B:$AZ,5,FALSE)),IF($X$1=3,(VLOOKUP(B291,'X3'!$B:$AZ,5,FALSE)),IF($X$1=4,(VLOOKUP(B291,'X4'!$B:$AZ,5,FALSE)),IF($X$1=5,(VLOOKUP(B291,'X5'!$B:$AZ,5,FALSE)),IF($X$1=6,(VLOOKUP(B291,'X6'!$B:$AZ,5,FALSE)),IF($X$1=7,(VLOOKUP(B291,'X7'!$B:$AZ,5,FALSE)),IF($X$1=8,(VLOOKUP(B291,'X8'!$B:$AZ,5,FALSE)),IF($X$1=9,(VLOOKUP(B291,'X9'!$B:$AZ,5,FALSE)),IF($X$1=10,(VLOOKUP(B291,'X10'!$B:$AZ,5,FALSE)),IF($X$1=11,(VLOOKUP(B291,'X11'!$B:$AZ,5,FALSE)),IF($X$1=12,(VLOOKUP(B291,'X12'!$B:$AZ,5,FALSE)),IF($X$1=13,(VLOOKUP(B291,'X13'!$B:$AZ,5,FALSE)),"B"))))))))))))))=TRUE," ",(IF($X$1=1,(VLOOKUP(B291,'X1'!$B:$AZ,5,FALSE)),IF($X$1=2,(VLOOKUP(B291,'X2'!$B:$AZ,5,FALSE)),IF($X$1=3,(VLOOKUP(B291,'X3'!$B:$AZ,5,FALSE)),IF($X$1=4,(VLOOKUP(B291,'X4'!$B:$AZ,5,FALSE)),IF($X$1=5,(VLOOKUP(B291,'X5'!$B:$AZ,5,FALSE)),IF($X$1=6,(VLOOKUP(B291,'X6'!$B:$AZ,5,FALSE)),IF($X$1=7,(VLOOKUP(B291,'X7'!$B:$AZ,5,FALSE)),IF($X$1=8,(VLOOKUP(B291,'X8'!$B:$AZ,5,FALSE)),IF($X$1=9,(VLOOKUP(B291,'X9'!$B:$AZ,5,FALSE)),IF($X$1=10,(VLOOKUP(B291,'X10'!$B:$AZ,5,FALSE)),IF($X$1=11,(VLOOKUP(B291,'X11'!$B:$AZ,5,FALSE)),IF($X$1=12,(VLOOKUP(B291,'X12'!$B:$AZ,5,FALSE)),IF($X$1=13,(VLOOKUP(B291,'X13'!$B:$AZ,5,FALSE)),"B")))))))))))))))</f>
        <v xml:space="preserve"> </v>
      </c>
      <c r="L291" s="184" t="str">
        <f ca="1">IF(ISERROR(IF($X$1=1,(VLOOKUP(B291,'X1'!$B:$AZ,9,FALSE)),IF($X$1=2,(VLOOKUP(B291,'X2'!$B:$AZ,9,FALSE)),IF($X$1=3,(VLOOKUP(B291,'X3'!$B:$AZ,9,FALSE)),IF($X$1=4,(VLOOKUP(B291,'X4'!$B:$AZ,9,FALSE)),IF($X$1=5,(VLOOKUP(B291,'X5'!$B:$AZ,9,FALSE)),IF($X$1=6,(VLOOKUP(B291,'X6'!$B:$AZ,9,FALSE)),IF($X$1=7,(VLOOKUP(B291,'X7'!$B:$AZ,9,FALSE)),IF($X$1=8,(VLOOKUP(B291,'X8'!$B:$AZ,9,FALSE)),IF($X$1=9,(VLOOKUP(B291,'X9'!$B:$AZ,9,FALSE)),IF($X$1=10,(VLOOKUP(B291,'X10'!$B:$AZ,9,FALSE)),IF($X$1=11,(VLOOKUP(B291,'X11'!$B:$AZ,9,FALSE)),IF($X$1=12,(VLOOKUP(B291,'X12'!$B:$AZ,9,FALSE)),IF($X$1=13,(VLOOKUP(B291,'X13'!$B:$AZ,9,FALSE)),"B"))))))))))))))=TRUE," ",(IF($X$1=1,(VLOOKUP(B291,'X1'!$B:$AZ,9,FALSE)),IF($X$1=2,(VLOOKUP(B291,'X2'!$B:$AZ,9,FALSE)),IF($X$1=3,(VLOOKUP(B291,'X3'!$B:$AZ,9,FALSE)),IF($X$1=4,(VLOOKUP(B291,'X4'!$B:$AZ,9,FALSE)),IF($X$1=5,(VLOOKUP(B291,'X5'!$B:$AZ,9,FALSE)),IF($X$1=6,(VLOOKUP(B291,'X6'!$B:$AZ,9,FALSE)),IF($X$1=7,(VLOOKUP(B291,'X7'!$B:$AZ,9,FALSE)),IF($X$1=8,(VLOOKUP(B291,'X8'!$B:$AZ,9,FALSE)),IF($X$1=9,(VLOOKUP(B291,'X9'!$B:$AZ,9,FALSE)),IF($X$1=10,(VLOOKUP(B291,'X10'!$B:$AZ,9,FALSE)),IF($X$1=11,(VLOOKUP(B291,'X11'!$B:$AZ,9,FALSE)),IF($X$1=12,(VLOOKUP(B291,'X12'!$B:$AZ,9,FALSE)),IF($X$1=13,(VLOOKUP(B291,'X13'!$B:$AZ,9,FALSE)),"B")))))))))))))))</f>
        <v xml:space="preserve"> </v>
      </c>
      <c r="M291" s="184" t="str">
        <f ca="1">IF(ISERROR(IF($X$1=1,(VLOOKUP(B291,'X1'!$B:$AZ,10,FALSE)),IF($X$1=2,(VLOOKUP(B291,'X2'!$B:$AZ,10,FALSE)),IF($X$1=3,(VLOOKUP(B291,'X3'!$B:$AZ,10,FALSE)),IF($X$1=4,(VLOOKUP(B291,'X4'!$B:$AZ,10,FALSE)),IF($X$1=5,(VLOOKUP(B291,'X5'!$B:$AZ,10,FALSE)),IF($X$1=6,(VLOOKUP(B291,'X6'!$B:$AZ,10,FALSE)),IF($X$1=7,(VLOOKUP(B291,'X7'!$B:$AZ,10,FALSE)),IF($X$1=8,(VLOOKUP(B291,'X8'!$B:$AZ,10,FALSE)),IF($X$1=9,(VLOOKUP(B291,'X9'!$B:$AZ,10,FALSE)),IF($X$1=10,(VLOOKUP(B291,'X10'!$B:$AZ,10,FALSE)),IF($X$1=11,(VLOOKUP(B291,'X11'!$B:$AZ,10,FALSE)),IF($X$1=12,(VLOOKUP(B291,'X12'!$B:$AZ,10,FALSE)),IF($X$1=13,(VLOOKUP(B291,'X13'!$B:$AZ,10,FALSE)),"B"))))))))))))))=TRUE," ",(IF($X$1=1,(VLOOKUP(B291,'X1'!$B:$AZ,10,FALSE)),IF($X$1=2,(VLOOKUP(B291,'X2'!$B:$AZ,10,FALSE)),IF($X$1=3,(VLOOKUP(B291,'X3'!$B:$AZ,10,FALSE)),IF($X$1=4,(VLOOKUP(B291,'X4'!$B:$AZ,10,FALSE)),IF($X$1=5,(VLOOKUP(B291,'X5'!$B:$AZ,10,FALSE)),IF($X$1=6,(VLOOKUP(B291,'X6'!$B:$AZ,10,FALSE)),IF($X$1=7,(VLOOKUP(B291,'X7'!$B:$AZ,10,FALSE)),IF($X$1=8,(VLOOKUP(B291,'X8'!$B:$AZ,10,FALSE)),IF($X$1=9,(VLOOKUP(B291,'X9'!$B:$AZ,10,FALSE)),IF($X$1=10,(VLOOKUP(B291,'X10'!$B:$AZ,10,FALSE)),IF($X$1=11,(VLOOKUP(B291,'X11'!$B:$AZ,10,FALSE)),IF($X$1=12,(VLOOKUP(B291,'X12'!$B:$AZ,10,FALSE)),IF($X$1=13,(VLOOKUP(B291,'X13'!$B:$AZ,10,FALSE)),"B")))))))))))))))</f>
        <v xml:space="preserve"> </v>
      </c>
      <c r="N291" s="185" t="str">
        <f ca="1">IF(ISERROR(IF($X$1=1,(VLOOKUP(B291,'X1'!$B:$AZ,45,FALSE)),IF($X$1=2,(VLOOKUP(B291,'X2'!$B:$AZ,45,FALSE)),IF($X$1=3,(VLOOKUP(B291,'X3'!$B:$AZ,45,FALSE)),IF($X$1=4,(VLOOKUP(B291,'X4'!$B:$AZ,45,FALSE)),IF($X$1=5,(VLOOKUP(B291,'X5'!$B:$AZ,45,FALSE)),IF($X$1=6,(VLOOKUP(B291,'X6'!$B:$AZ,45,FALSE)),IF($X$1=7,(VLOOKUP(B291,'X7'!$B:$AZ,45,FALSE)),IF($X$1=8,(VLOOKUP(B291,'X8'!$B:$AZ,45,FALSE)),IF($X$1=9,(VLOOKUP(B291,'X9'!$B:$AZ,45,FALSE)),IF($X$1=10,(VLOOKUP(B291,'X10'!$B:$AZ,45,FALSE)),IF($X$1=11,(VLOOKUP(B291,'X11'!$B:$AZ,45,FALSE)),IF($X$1=12,(VLOOKUP(B291,'X12'!$B:$AZ,45,FALSE)),IF($X$1=13,(VLOOKUP(B291,'X13'!$B:$AZ,45,FALSE)),"B"))))))))))))))=TRUE," ",(IF($X$1=1,(VLOOKUP(B291,'X1'!$B:$AZ,45,FALSE)),IF($X$1=2,(VLOOKUP(B291,'X2'!$B:$AZ,45,FALSE)),IF($X$1=3,(VLOOKUP(B291,'X3'!$B:$AZ,45,FALSE)),IF($X$1=4,(VLOOKUP(B291,'X4'!$B:$AZ,45,FALSE)),IF($X$1=5,(VLOOKUP(B291,'X5'!$B:$AZ,45,FALSE)),IF($X$1=6,(VLOOKUP(B291,'X6'!$B:$AZ,45,FALSE)),IF($X$1=7,(VLOOKUP(B291,'X7'!$B:$AZ,45,FALSE)),IF($X$1=8,(VLOOKUP(B291,'X8'!$B:$AZ,45,FALSE)),IF($X$1=9,(VLOOKUP(B291,'X9'!$B:$AZ,45,FALSE)),IF($X$1=10,(VLOOKUP(B291,'X10'!$B:$AZ,45,FALSE)),IF($X$1=11,(VLOOKUP(B291,'X11'!$B:$AZ,45,FALSE)),IF($X$1=12,(VLOOKUP(B291,'X12'!$B:$AZ,45,FALSE)),IF($X$1=13,(VLOOKUP(B291,'X13'!$B:$AZ,45,FALSE)),"B")))))))))))))))</f>
        <v xml:space="preserve"> </v>
      </c>
      <c r="O291" s="184" t="str">
        <f ca="1">IF(ISERROR(IF($X$1=1,(VLOOKUP(B291,'X1'!$B:$AZ,11,FALSE)),IF($X$1=2,(VLOOKUP(B291,'X2'!$B:$AZ,11,FALSE)),IF($X$1=3,(VLOOKUP(B291,'X3'!$B:$AZ,11,FALSE)),IF($X$1=4,(VLOOKUP(B291,'X4'!$B:$AZ,11,FALSE)),IF($X$1=5,(VLOOKUP(B291,'X5'!$B:$AZ,11,FALSE)),IF($X$1=6,(VLOOKUP(B291,'X6'!$B:$AZ,11,FALSE)),IF($X$1=7,(VLOOKUP(B291,'X7'!$B:$AZ,11,FALSE)),IF($X$1=8,(VLOOKUP(B291,'X8'!$B:$AZ,11,FALSE)),IF($X$1=9,(VLOOKUP(B291,'X9'!$B:$AZ,11,FALSE)),IF($X$1=10,(VLOOKUP(B291,'X10'!$B:$AZ,11,FALSE)),IF($X$1=11,(VLOOKUP(B291,'X11'!$B:$AZ,11,FALSE)),IF($X$1=12,(VLOOKUP(B291,'X12'!$B:$AZ,11,FALSE)),IF($X$1=13,(VLOOKUP(B291,'X13'!$B:$AZ,11,FALSE)),"B"))))))))))))))=TRUE," ",(IF($X$1=1,(VLOOKUP(B291,'X1'!$B:$AZ,11,FALSE)),IF($X$1=2,(VLOOKUP(B291,'X2'!$B:$AZ,11,FALSE)),IF($X$1=3,(VLOOKUP(B291,'X3'!$B:$AZ,11,FALSE)),IF($X$1=4,(VLOOKUP(B291,'X4'!$B:$AZ,11,FALSE)),IF($X$1=5,(VLOOKUP(B291,'X5'!$B:$AZ,11,FALSE)),IF($X$1=6,(VLOOKUP(B291,'X6'!$B:$AZ,11,FALSE)),IF($X$1=7,(VLOOKUP(B291,'X7'!$B:$AZ,11,FALSE)),IF($X$1=8,(VLOOKUP(B291,'X8'!$B:$AZ,11,FALSE)),IF($X$1=9,(VLOOKUP(B291,'X9'!$B:$AZ,11,FALSE)),IF($X$1=10,(VLOOKUP(B291,'X10'!$B:$AZ,11,FALSE)),IF($X$1=11,(VLOOKUP(B291,'X11'!$B:$AZ,11,FALSE)),IF($X$1=12,(VLOOKUP(B291,'X12'!$B:$AZ,11,FALSE)),IF($X$1=13,(VLOOKUP(B291,'X13'!$B:$AZ,11,FALSE)),"B")))))))))))))))</f>
        <v xml:space="preserve"> </v>
      </c>
      <c r="P291" s="184" t="str">
        <f ca="1">IF(ISERROR(IF($X$1=1,(VLOOKUP(B291,'X1'!$B:$AZ,12,FALSE)),IF($X$1=2,(VLOOKUP(B291,'X2'!$B:$AZ,12,FALSE)),IF($X$1=3,(VLOOKUP(B291,'X3'!$B:$AZ,12,FALSE)),IF($X$1=4,(VLOOKUP(B291,'X4'!$B:$AZ,12,FALSE)),IF($X$1=5,(VLOOKUP(B291,'X5'!$B:$AZ,12,FALSE)),IF($X$1=6,(VLOOKUP(B291,'X6'!$B:$AZ,12,FALSE)),IF($X$1=7,(VLOOKUP(B291,'X7'!$B:$AZ,12,FALSE)),IF($X$1=8,(VLOOKUP(B291,'X8'!$B:$AZ,12,FALSE)),IF($X$1=9,(VLOOKUP(B291,'X9'!$B:$AZ,12,FALSE)),IF($X$1=10,(VLOOKUP(B291,'X10'!$B:$AZ,12,FALSE)),IF($X$1=11,(VLOOKUP(B291,'X11'!$B:$AZ,12,FALSE)),IF($X$1=12,(VLOOKUP(B291,'X12'!$B:$AZ,12,FALSE)),IF($X$1=13,(VLOOKUP(B291,'X13'!$B:$AZ,12,FALSE)),"B"))))))))))))))=TRUE," ",(IF($X$1=1,(VLOOKUP(B291,'X1'!$B:$AZ,12,FALSE)),IF($X$1=2,(VLOOKUP(B291,'X2'!$B:$AZ,12,FALSE)),IF($X$1=3,(VLOOKUP(B291,'X3'!$B:$AZ,12,FALSE)),IF($X$1=4,(VLOOKUP(B291,'X4'!$B:$AZ,12,FALSE)),IF($X$1=5,(VLOOKUP(B291,'X5'!$B:$AZ,12,FALSE)),IF($X$1=6,(VLOOKUP(B291,'X6'!$B:$AZ,12,FALSE)),IF($X$1=7,(VLOOKUP(B291,'X7'!$B:$AZ,12,FALSE)),IF($X$1=8,(VLOOKUP(B291,'X8'!$B:$AZ,12,FALSE)),IF($X$1=9,(VLOOKUP(B291,'X9'!$B:$AZ,12,FALSE)),IF($X$1=10,(VLOOKUP(B291,'X10'!$B:$AZ,12,FALSE)),IF($X$1=11,(VLOOKUP(B291,'X11'!$B:$AZ,12,FALSE)),IF($X$1=12,(VLOOKUP(B291,'X12'!$B:$AZ,12,FALSE)),IF($X$1=13,(VLOOKUP(B291,'X13'!$B:$AZ,12,FALSE)),"B")))))))))))))))</f>
        <v xml:space="preserve"> </v>
      </c>
      <c r="Q291" s="185" t="str">
        <f ca="1">IF(ISERROR(IF($X$1=1,(VLOOKUP(B291,'X1'!$B:$AZ,46,FALSE)),IF($X$1=2,(VLOOKUP(B291,'X2'!$B:$AZ,46,FALSE)),IF($X$1=3,(VLOOKUP(B291,'X3'!$B:$AZ,46,FALSE)),IF($X$1=4,(VLOOKUP(B291,'X4'!$B:$AZ,46,FALSE)),IF($X$1=5,(VLOOKUP(B291,'X5'!$B:$AZ,46,FALSE)),IF($X$1=6,(VLOOKUP(B291,'X6'!$B:$AZ,46,FALSE)),IF($X$1=7,(VLOOKUP(B291,'X7'!$B:$AZ,46,FALSE)),IF($X$1=8,(VLOOKUP(B291,'X8'!$B:$AZ,46,FALSE)),IF($X$1=9,(VLOOKUP(B291,'X9'!$B:$AZ,46,FALSE)),IF($X$1=10,(VLOOKUP(B291,'X10'!$B:$AZ,46,FALSE)),IF($X$1=11,(VLOOKUP(B291,'X11'!$B:$AZ,46,FALSE)),IF($X$1=12,(VLOOKUP(B291,'X12'!$B:$AZ,46,FALSE)),IF($X$1=13,(VLOOKUP(B291,'X13'!$B:$AZ,46,FALSE)),"B"))))))))))))))=TRUE," ",(IF($X$1=1,(VLOOKUP(B291,'X1'!$B:$AZ,46,FALSE)),IF($X$1=2,(VLOOKUP(B291,'X2'!$B:$AZ,46,FALSE)),IF($X$1=3,(VLOOKUP(B291,'X3'!$B:$AZ,46,FALSE)),IF($X$1=4,(VLOOKUP(B291,'X4'!$B:$AZ,46,FALSE)),IF($X$1=5,(VLOOKUP(B291,'X5'!$B:$AZ,46,FALSE)),IF($X$1=6,(VLOOKUP(B291,'X6'!$B:$AZ,46,FALSE)),IF($X$1=7,(VLOOKUP(B291,'X7'!$B:$AZ,46,FALSE)),IF($X$1=8,(VLOOKUP(B291,'X8'!$B:$AZ,46,FALSE)),IF($X$1=9,(VLOOKUP(B291,'X9'!$B:$AZ,46,FALSE)),IF($X$1=10,(VLOOKUP(B291,'X10'!$B:$AZ,46,FALSE)),IF($X$1=11,(VLOOKUP(B291,'X11'!$B:$AZ,46,FALSE)),IF($X$1=12,(VLOOKUP(B291,'X12'!$B:$AZ,46,FALSE)),IF($X$1=13,(VLOOKUP(B291,'X13'!$B:$AZ,46,FALSE)),"B")))))))))))))))</f>
        <v xml:space="preserve"> </v>
      </c>
      <c r="R291" s="185" t="str">
        <f ca="1">IF(ISERROR(IF($X$1=1,(VLOOKUP(B291,'X1'!$B:$AZ,15,FALSE)),IF($X$1=2,(VLOOKUP(B291,'X2'!$B:$AZ,15,FALSE)),IF($X$1=3,(VLOOKUP(B291,'X3'!$B:$AZ,15,FALSE)),IF($X$1=4,(VLOOKUP(B291,'X4'!$B:$AZ,15,FALSE)),IF($X$1=5,(VLOOKUP(B291,'X5'!$B:$AZ,15,FALSE)),IF($X$1=6,(VLOOKUP(B291,'X6'!$B:$AZ,15,FALSE)),IF($X$1=7,(VLOOKUP(B291,'X7'!$B:$AZ,15,FALSE)),IF($X$1=8,(VLOOKUP(B291,'X8'!$B:$AZ,15,FALSE)),IF($X$1=9,(VLOOKUP(B291,'X9'!$B:$AZ,15,FALSE)),IF($X$1=10,(VLOOKUP(B291,'X10'!$B:$AZ,15,FALSE)),IF($X$1=11,(VLOOKUP(B291,'X11'!$B:$AZ,15,FALSE)),IF($X$1=12,(VLOOKUP(B291,'X12'!$B:$AZ,15,FALSE)),IF($X$1=13,(VLOOKUP(B291,'X13'!$B:$AZ,15,FALSE)),"B"))))))))))))))=TRUE," ",(IF($X$1=1,(VLOOKUP(B291,'X1'!$B:$AZ,15,FALSE)),IF($X$1=2,(VLOOKUP(B291,'X2'!$B:$AZ,15,FALSE)),IF($X$1=3,(VLOOKUP(B291,'X3'!$B:$AZ,15,FALSE)),IF($X$1=4,(VLOOKUP(B291,'X4'!$B:$AZ,15,FALSE)),IF($X$1=5,(VLOOKUP(B291,'X5'!$B:$AZ,15,FALSE)),IF($X$1=6,(VLOOKUP(B291,'X6'!$B:$AZ,15,FALSE)),IF($X$1=7,(VLOOKUP(B291,'X7'!$B:$AZ,15,FALSE)),IF($X$1=8,(VLOOKUP(B291,'X8'!$B:$AZ,15,FALSE)),IF($X$1=9,(VLOOKUP(B291,'X9'!$B:$AZ,15,FALSE)),IF($X$1=10,(VLOOKUP(B291,'X10'!$B:$AZ,15,FALSE)),IF($X$1=11,(VLOOKUP(B291,'X11'!$B:$AZ,15,FALSE)),IF($X$1=12,(VLOOKUP(B291,'X12'!$B:$AZ,15,FALSE)),IF($X$1=13,(VLOOKUP(B291,'X13'!$B:$AZ,15,FALSE)),"B")))))))))))))))</f>
        <v xml:space="preserve"> </v>
      </c>
      <c r="S291" s="185" t="str">
        <f ca="1">IF(ISERROR(IF((IF($X$1=1,(VLOOKUP(B291,'X1'!$B:$AZ,14,FALSE)),(IF($X$1=2,(VLOOKUP(B291,'X2'!$B:$AZ,14,FALSE)),(IF($X$1=3,(VLOOKUP(B291,'X3'!$B:$AZ,14,FALSE)),(IF($X$1=4,(VLOOKUP(B291,'X4'!$B:$AZ,14,FALSE)),(IF($X$1=5,(VLOOKUP(B291,'X5'!$B:$AZ,14,FALSE)),(IF($X$1=6,(VLOOKUP(B291,'X6'!$B:$AZ,14,FALSE)),(IF($X$1=7,(VLOOKUP(B291,'X7'!$B:$AZ,14,FALSE)),(IF($X$1=8,(VLOOKUP(B291,'X8'!$B:$AZ,14,FALSE)),(IF($X$1=9,(VLOOKUP(B291,'X9'!$B:$AZ,14,FALSE)),(IF($X$1=10,(VLOOKUP(B291,'X10'!$B:$AZ,14,FALSE)),(IF($X$1=11,(VLOOKUP(B291,'X11'!$B:$AZ,14,FALSE)),(IF($X$1=12,(VLOOKUP(B291,'X12'!$B:$AZ,14,FALSE)),(VLOOKUP(B291,'X13'!$B:$AZ,14,FALSE))))))))))))))))))))))))))=$V$1," ",(IF($X$1=1,(VLOOKUP(B291,'X1'!$B:$AZ,14,FALSE)),(IF($X$1=2,(VLOOKUP(B291,'X2'!$B:$AZ,14,FALSE)),(IF($X$1=3,(VLOOKUP(B291,'X3'!$B:$AZ,14,FALSE)),(IF($X$1=4,(VLOOKUP(B291,'X4'!$B:$AZ,14,FALSE)),(IF($X$1=5,(VLOOKUP(B291,'X5'!$B:$AZ,14,FALSE)),(IF($X$1=6,(VLOOKUP(B291,'X6'!$B:$AZ,14,FALSE)),(IF($X$1=7,(VLOOKUP(B291,'X7'!$B:$AZ,14,FALSE)),(IF($X$1=8,(VLOOKUP(B291,'X8'!$B:$AZ,14,FALSE)),(IF($X$1=9,(VLOOKUP(B291,'X9'!$B:$AZ,14,FALSE)),(IF($X$1=10,(VLOOKUP(B291,'X10'!$B:$AZ,14,FALSE)),(IF($X$1=11,(VLOOKUP(B291,'X11'!$B:$AZ,14,FALSE)),(IF($X$1=12,(VLOOKUP(B291,'X12'!$B:$AZ,14,FALSE)),(VLOOKUP(B291,'X13'!$B:$AZ,14,FALSE))))))))))))))))))))))))))))=TRUE," ",(IF((IF($X$1=1,(VLOOKUP(B291,'X1'!$B:$AZ,14,FALSE)),(IF($X$1=2,(VLOOKUP(B291,'X2'!$B:$AZ,14,FALSE)),(IF($X$1=3,(VLOOKUP(B291,'X3'!$B:$AZ,14,FALSE)),(IF($X$1=4,(VLOOKUP(B291,'X4'!$B:$AZ,14,FALSE)),(IF($X$1=5,(VLOOKUP(B291,'X5'!$B:$AZ,14,FALSE)),(IF($X$1=6,(VLOOKUP(B291,'X6'!$B:$AZ,14,FALSE)),(IF($X$1=7,(VLOOKUP(B291,'X7'!$B:$AZ,14,FALSE)),(IF($X$1=8,(VLOOKUP(B291,'X8'!$B:$AZ,14,FALSE)),(IF($X$1=9,(VLOOKUP(B291,'X9'!$B:$AZ,14,FALSE)),(IF($X$1=10,(VLOOKUP(B291,'X10'!$B:$AZ,14,FALSE)),(IF($X$1=11,(VLOOKUP(B291,'X11'!$B:$AZ,14,FALSE)),(IF($X$1=12,(VLOOKUP(B291,'X12'!$B:$AZ,14,FALSE)),(VLOOKUP(B291,'X13'!$B:$AZ,14,FALSE))))))))))))))))))))))))))=$V$1," ",(IF($X$1=1,(VLOOKUP(B291,'X1'!$B:$AZ,14,FALSE)),(IF($X$1=2,(VLOOKUP(B291,'X2'!$B:$AZ,14,FALSE)),(IF($X$1=3,(VLOOKUP(B291,'X3'!$B:$AZ,14,FALSE)),(IF($X$1=4,(VLOOKUP(B291,'X4'!$B:$AZ,14,FALSE)),(IF($X$1=5,(VLOOKUP(B291,'X5'!$B:$AZ,14,FALSE)),(IF($X$1=6,(VLOOKUP(B291,'X6'!$B:$AZ,14,FALSE)),(IF($X$1=7,(VLOOKUP(B291,'X7'!$B:$AZ,14,FALSE)),(IF($X$1=8,(VLOOKUP(B291,'X8'!$B:$AZ,14,FALSE)),(IF($X$1=9,(VLOOKUP(B291,'X9'!$B:$AZ,14,FALSE)),(IF($X$1=10,(VLOOKUP(B291,'X10'!$B:$AZ,14,FALSE)),(IF($X$1=11,(VLOOKUP(B291,'X11'!$B:$AZ,14,FALSE)),(IF($X$1=12,(VLOOKUP(B291,'X12'!$B:$AZ,14,FALSE)),(VLOOKUP(B291,'X13'!$B:$AZ,14,FALSE)))))))))))))))))))))))))))))</f>
        <v xml:space="preserve"> </v>
      </c>
    </row>
    <row r="292" spans="1:19" ht="14.1" customHeight="1" x14ac:dyDescent="0.2">
      <c r="A292" s="156" t="s">
        <v>1058</v>
      </c>
      <c r="B292" s="122" t="str">
        <f>IF(ISERROR(IF($U$16=1,(VLOOKUP(A292,$AC$89:$AH$125,2,FALSE)),IF((IF($X$1=1,'X1'!B251,(IF($X$1=2,'X2'!B251,(IF($X$1=3,'X3'!B251,(IF($X$1=4,'X4'!B251,(IF($X$1=5,'X5'!B251,(IF($X$1=6,'X6'!B251,(IF($X$1=7,'X7'!B251,(IF($X$1=8,'X8'!B251,(IF($X$1=9,'X9'!B251,(IF($X$1=10,'X10'!B251,(IF($X$1=11,'X11'!B251,(IF($X$1=12,'X12'!B251,'X13'!B251))))))))))))))))))))))))="","",(IF($X$1=1,'X1'!B251,(IF($X$1=2,'X2'!B251,(IF($X$1=3,'X3'!B251,(IF($X$1=4,'X4'!B251,(IF($X$1=5,'X5'!B251,(IF($X$1=6,'X6'!B251,(IF($X$1=7,'X7'!B251,(IF($X$1=8,'X8'!B251,(IF($X$1=9,'X9'!B251,(IF($X$1=10,'X10'!B251,(IF($X$1=11,'X11'!B251,(IF($X$1=12,'X12'!B251,'X13'!B251)))))))))))))))))))))))))))=TRUE," ",(IF($U$16=1,(VLOOKUP(A292,$AC$89:$AH$125,2,FALSE)),IF((IF($X$1=1,'X1'!B251,(IF($X$1=2,'X2'!B251,(IF($X$1=3,'X3'!B251,(IF($X$1=4,'X4'!B251,(IF($X$1=5,'X5'!B251,(IF($X$1=6,'X6'!B251,(IF($X$1=7,'X7'!B251,(IF($X$1=8,'X8'!B251,(IF($X$1=9,'X9'!B251,(IF($X$1=10,'X10'!B251,(IF($X$1=11,'X11'!B251,(IF($X$1=12,'X12'!B251,'X13'!B251))))))))))))))))))))))))="","",(IF($X$1=1,'X1'!B251,(IF($X$1=2,'X2'!B251,(IF($X$1=3,'X3'!B251,(IF($X$1=4,'X4'!B251,(IF($X$1=5,'X5'!B251,(IF($X$1=6,'X6'!B251,(IF($X$1=7,'X7'!B251,(IF($X$1=8,'X8'!B251,(IF($X$1=9,'X9'!B251,(IF($X$1=10,'X10'!B251,(IF($X$1=11,'X11'!B251,(IF($X$1=12,'X12'!B251,'X13'!B251))))))))))))))))))))))))))))</f>
        <v/>
      </c>
      <c r="C292" s="181" t="str">
        <f ca="1">IF(ISERROR(IF($X$1=1,(VLOOKUP(B292,'X1'!$B:$AZ,47,FALSE)),IF($X$1=2,(VLOOKUP(B292,'X2'!$B:$AZ,47,FALSE)),IF($X$1=3,(VLOOKUP(B292,'X3'!$B:$AZ,47,FALSE)),IF($X$1=4,(VLOOKUP(B292,'X4'!$B:$AZ,47,FALSE)),IF($X$1=5,(VLOOKUP(B292,'X5'!$B:$AZ,47,FALSE)),IF($X$1=6,(VLOOKUP(B292,'X6'!$B:$AZ,47,FALSE)),IF($X$1=7,(VLOOKUP(B292,'X7'!$B:$AZ,47,FALSE)),IF($X$1=8,(VLOOKUP(B292,'X8'!$B:$AZ,47,FALSE)),IF($X$1=9,(VLOOKUP(B292,'X9'!$B:$AZ,47,FALSE)),IF($X$1=10,(VLOOKUP(B292,'X10'!$B:$AZ,47,FALSE)),IF($X$1=11,(VLOOKUP(B292,'X11'!$B:$AZ,47,FALSE)),IF($X$1=12,(VLOOKUP(B292,'X12'!$B:$AZ,47,FALSE)),IF($X$1=13,(VLOOKUP(B292,'X13'!$B:$AZ,47,FALSE)),"B"))))))))))))))=TRUE," ",(IF($X$1=1,(VLOOKUP(B292,'X1'!$B:$AZ,47,FALSE)),IF($X$1=2,(VLOOKUP(B292,'X2'!$B:$AZ,47,FALSE)),IF($X$1=3,(VLOOKUP(B292,'X3'!$B:$AZ,47,FALSE)),IF($X$1=4,(VLOOKUP(B292,'X4'!$B:$AZ,47,FALSE)),IF($X$1=5,(VLOOKUP(B292,'X5'!$B:$AZ,47,FALSE)),IF($X$1=6,(VLOOKUP(B292,'X6'!$B:$AZ,47,FALSE)),IF($X$1=7,(VLOOKUP(B292,'X7'!$B:$AZ,47,FALSE)),IF($X$1=8,(VLOOKUP(B292,'X8'!$B:$AZ,47,FALSE)),IF($X$1=9,(VLOOKUP(B292,'X9'!$B:$AZ,47,FALSE)),IF($X$1=10,(VLOOKUP(B292,'X10'!$B:$AZ,47,FALSE)),IF($X$1=11,(VLOOKUP(B292,'X11'!$B:$AZ,47,FALSE)),IF($X$1=12,(VLOOKUP(B292,'X12'!$B:$AZ,47,FALSE)),IF($X$1=13,(VLOOKUP(B292,'X13'!$B:$AZ,47,FALSE)),"B")))))))))))))))</f>
        <v xml:space="preserve"> </v>
      </c>
      <c r="D292" s="181" t="str">
        <f ca="1">IF(ISERROR(IF($X$1=1,(VLOOKUP(B292,'X1'!$B:$AP,41,FALSE)),IF($X$1=2,(VLOOKUP(B292,'X2'!$B:$AP,41,FALSE)),IF($X$1=3,(VLOOKUP(B292,'X3'!$B:$AP,41,FALSE)),IF($X$1=4,(VLOOKUP(B292,'X4'!$B:$AP,41,FALSE)),IF($X$1=5,(VLOOKUP(B292,'X5'!$B:$AP,41,FALSE)),IF($X$1=6,(VLOOKUP(B292,'X6'!$B:$AP,41,FALSE)),IF($X$1=7,(VLOOKUP(B292,'X7'!$B:$AP,41,FALSE)),IF($X$1=8,(VLOOKUP(B292,'X8'!$B:$AP,41,FALSE)),IF($X$1=9,(VLOOKUP(B292,'X9'!$B:$AP,41,FALSE)),IF($X$1=10,(VLOOKUP(B292,'X10'!$B:$AP,41,FALSE)),IF($X$1=11,(VLOOKUP(B292,'X11'!$B:$AP,41,FALSE)),IF($X$1=12,(VLOOKUP(B292,'X12'!$B:$AP,41,FALSE)),IF($X$1=13,(VLOOKUP(B292,'X13'!$B:$AP,41,FALSE)),"B"))))))))))))))=TRUE," ",(IF($X$1=1,(VLOOKUP(B292,'X1'!$B:$AP,41,FALSE)),IF($X$1=2,(VLOOKUP(B292,'X2'!$B:$AP,41,FALSE)),IF($X$1=3,(VLOOKUP(B292,'X3'!$B:$AP,41,FALSE)),IF($X$1=4,(VLOOKUP(B292,'X4'!$B:$AP,41,FALSE)),IF($X$1=5,(VLOOKUP(B292,'X5'!$B:$AP,41,FALSE)),IF($X$1=6,(VLOOKUP(B292,'X6'!$B:$AP,41,FALSE)),IF($X$1=7,(VLOOKUP(B292,'X7'!$B:$AP,41,FALSE)),IF($X$1=8,(VLOOKUP(B292,'X8'!$B:$AP,41,FALSE)),IF($X$1=9,(VLOOKUP(B292,'X9'!$B:$AP,41,FALSE)),IF($X$1=10,(VLOOKUP(B292,'X10'!$B:$AP,41,FALSE)),IF($X$1=11,(VLOOKUP(B292,'X11'!$B:$AP,41,FALSE)),IF($X$1=12,(VLOOKUP(B292,'X12'!$B:$AP,41,FALSE)),IF($X$1=13,(VLOOKUP(B292,'X13'!$B:$AP,41,FALSE)),"B")))))))))))))))</f>
        <v xml:space="preserve"> </v>
      </c>
      <c r="E292" s="182" t="str">
        <f ca="1">IF(ISERROR(IF($X$1=1,(VLOOKUP(B292,'X1'!$B:$AP,7,FALSE)),IF($X$1=2,(VLOOKUP(B292,'X2'!$B:$AP,7,FALSE)),IF($X$1=3,(VLOOKUP(B292,'X3'!$B:$AP,7,FALSE)),IF($X$1=4,(VLOOKUP(B292,'X4'!$B:$AP,7,FALSE)),IF($X$1=5,(VLOOKUP(B292,'X5'!$B:$AP,7,FALSE)),IF($X$1=6,(VLOOKUP(B292,'X6'!$B:$AP,7,FALSE)),IF($X$1=7,(VLOOKUP(B292,'X7'!$B:$AP,7,FALSE)),IF($X$1=8,(VLOOKUP(B292,'X8'!$B:$AP,7,FALSE)),IF($X$1=9,(VLOOKUP(B292,'X9'!$B:$AP,7,FALSE)),IF($X$1=10,(VLOOKUP(B292,'X10'!$B:$AP,7,FALSE)),IF($X$1=11,(VLOOKUP(B292,'X11'!$B:$AP,7,FALSE)),IF($X$1=12,(VLOOKUP(B292,'X12'!$B:$AP,7,FALSE)),IF($X$1=13,(VLOOKUP(B292,'X13'!$B:$AP,7,FALSE)),"B"))))))))))))))=TRUE," ",(IF($X$1=1,(VLOOKUP(B292,'X1'!$B:$AP,7,FALSE)),IF($X$1=2,(VLOOKUP(B292,'X2'!$B:$AP,7,FALSE)),IF($X$1=3,(VLOOKUP(B292,'X3'!$B:$AP,7,FALSE)),IF($X$1=4,(VLOOKUP(B292,'X4'!$B:$AP,7,FALSE)),IF($X$1=5,(VLOOKUP(B292,'X5'!$B:$AP,7,FALSE)),IF($X$1=6,(VLOOKUP(B292,'X6'!$B:$AP,7,FALSE)),IF($X$1=7,(VLOOKUP(B292,'X7'!$B:$AP,7,FALSE)),IF($X$1=8,(VLOOKUP(B292,'X8'!$B:$AP,7,FALSE)),IF($X$1=9,(VLOOKUP(B292,'X9'!$B:$AP,7,FALSE)),IF($X$1=10,(VLOOKUP(B292,'X10'!$B:$AP,7,FALSE)),IF($X$1=11,(VLOOKUP(B292,'X11'!$B:$AP,7,FALSE)),IF($X$1=12,(VLOOKUP(B292,'X12'!$B:$AP,7,FALSE)),IF($X$1=13,(VLOOKUP(B292,'X13'!$B:$AP,7,FALSE)),"B")))))))))))))))</f>
        <v xml:space="preserve"> </v>
      </c>
      <c r="F292" s="182" t="str">
        <f ca="1">IF(ISERROR(IF((IF($X$1=1,(VLOOKUP(B292,'X1'!$B:$AO,6,FALSE)),(IF($X$1=2,(VLOOKUP(B292,'X2'!$B:$AO,6,FALSE)),(IF($X$1=3,(VLOOKUP(B292,'X3'!$B:$AO,6,FALSE)),(IF($X$1=4,(VLOOKUP(B292,'X4'!$B:$AO,6,FALSE)),(IF($X$1=5,(VLOOKUP(B292,'X5'!$B:$AO,6,FALSE)),(IF($X$1=6,(VLOOKUP(B292,'X6'!$B:$AO,6,FALSE)),(IF($X$1=7,(VLOOKUP(B292,'X7'!$B:$AO,6,FALSE)),(IF($X$1=8,(VLOOKUP(B292,'X8'!$B:$AO,6,FALSE)),(IF($X$1=9,(VLOOKUP(B292,'X9'!$B:$AO,6,FALSE)),(IF($X$1=10,(VLOOKUP(B292,'X10'!$B:$AO,6,FALSE)),(IF($X$1=11,(VLOOKUP(B292,'X11'!$B:$AO,6,FALSE)),(IF($X$1=12,(VLOOKUP(B292,'X12'!$B:$AO,6,FALSE)),(VLOOKUP(B292,'X13'!$B:$AO,6,FALSE))))))))))))))))))))))))))=$V$1," ",(IF($X$1=1,(VLOOKUP(B292,'X1'!$B:$AO,6,FALSE)),(IF($X$1=2,(VLOOKUP(B292,'X2'!$B:$AO,6,FALSE)),(IF($X$1=3,(VLOOKUP(B292,'X3'!$B:$AO,6,FALSE)),(IF($X$1=4,(VLOOKUP(B292,'X4'!$B:$AO,6,FALSE)),(IF($X$1=5,(VLOOKUP(B292,'X5'!$B:$AO,6,FALSE)),(IF($X$1=6,(VLOOKUP(B292,'X6'!$B:$AO,6,FALSE)),(IF($X$1=7,(VLOOKUP(B292,'X7'!$B:$AO,6,FALSE)),(IF($X$1=8,(VLOOKUP(B292,'X8'!$B:$AO,6,FALSE)),(IF($X$1=9,(VLOOKUP(B292,'X9'!$B:$AO,6,FALSE)),(IF($X$1=10,(VLOOKUP(B292,'X10'!$B:$AO,6,FALSE)),(IF($X$1=11,(VLOOKUP(B292,'X11'!$B:$AO,6,FALSE)),(IF($X$1=12,(VLOOKUP(B292,'X12'!$B:$AO,6,FALSE)),(VLOOKUP(B292,'X13'!$B:$AO,6,FALSE))))))))))))))))))))))))))))=TRUE," ",(IF((IF($X$1=1,(VLOOKUP(B292,'X1'!$B:$AO,6,FALSE)),(IF($X$1=2,(VLOOKUP(B292,'X2'!$B:$AO,6,FALSE)),(IF($X$1=3,(VLOOKUP(B292,'X3'!$B:$AO,6,FALSE)),(IF($X$1=4,(VLOOKUP(B292,'X4'!$B:$AO,6,FALSE)),(IF($X$1=5,(VLOOKUP(B292,'X5'!$B:$AO,6,FALSE)),(IF($X$1=6,(VLOOKUP(B292,'X6'!$B:$AO,6,FALSE)),(IF($X$1=7,(VLOOKUP(B292,'X7'!$B:$AO,6,FALSE)),(IF($X$1=8,(VLOOKUP(B292,'X8'!$B:$AO,6,FALSE)),(IF($X$1=9,(VLOOKUP(B292,'X9'!$B:$AO,6,FALSE)),(IF($X$1=10,(VLOOKUP(B292,'X10'!$B:$AO,6,FALSE)),(IF($X$1=11,(VLOOKUP(B292,'X11'!$B:$AO,6,FALSE)),(IF($X$1=12,(VLOOKUP(B292,'X12'!$B:$AO,6,FALSE)),(VLOOKUP(B292,'X13'!$B:$AO,6,FALSE))))))))))))))))))))))))))=$V$1," ",(IF($X$1=1,(VLOOKUP(B292,'X1'!$B:$AO,6,FALSE)),(IF($X$1=2,(VLOOKUP(B292,'X2'!$B:$AO,6,FALSE)),(IF($X$1=3,(VLOOKUP(B292,'X3'!$B:$AO,6,FALSE)),(IF($X$1=4,(VLOOKUP(B292,'X4'!$B:$AO,6,FALSE)),(IF($X$1=5,(VLOOKUP(B292,'X5'!$B:$AO,6,FALSE)),(IF($X$1=6,(VLOOKUP(B292,'X6'!$B:$AO,6,FALSE)),(IF($X$1=7,(VLOOKUP(B292,'X7'!$B:$AO,6,FALSE)),(IF($X$1=8,(VLOOKUP(B292,'X8'!$B:$AO,6,FALSE)),(IF($X$1=9,(VLOOKUP(B292,'X9'!$B:$AO,6,FALSE)),(IF($X$1=10,(VLOOKUP(B292,'X10'!$B:$AO,6,FALSE)),(IF($X$1=11,(VLOOKUP(B292,'X11'!$B:$AO,6,FALSE)),(IF($X$1=12,(VLOOKUP(B292,'X12'!$B:$AO,6,FALSE)),(VLOOKUP(B292,'X13'!$B:$AO,6,FALSE)))))))))))))))))))))))))))))</f>
        <v xml:space="preserve"> </v>
      </c>
      <c r="G292" s="182" t="str">
        <f ca="1">IF(ISERROR(IF($X$1=1,(VLOOKUP(B292,'X1'!$B:$AZ,44,FALSE)),IF($X$1=2,(VLOOKUP(B292,'X2'!$B:$AZ,44,FALSE)),IF($X$1=3,(VLOOKUP(B292,'X3'!$B:$AZ,44,FALSE)),IF($X$1=4,(VLOOKUP(B292,'X4'!$B:$AZ,44,FALSE)),IF($X$1=5,(VLOOKUP(B292,'X5'!$B:$AZ,44,FALSE)),IF($X$1=6,(VLOOKUP(B292,'X6'!$B:$AZ,44,FALSE)),IF($X$1=7,(VLOOKUP(B292,'X7'!$B:$AZ,44,FALSE)),IF($X$1=8,(VLOOKUP(B292,'X8'!$B:$AZ,44,FALSE)),IF($X$1=9,(VLOOKUP(B292,'X9'!$B:$AZ,44,FALSE)),IF($X$1=10,(VLOOKUP(B292,'X10'!$B:$AZ,44,FALSE)),IF($X$1=11,(VLOOKUP(B292,'X11'!$B:$AZ,44,FALSE)),IF($X$1=12,(VLOOKUP(B292,'X12'!$B:$AZ,44,FALSE)),IF($X$1=13,(VLOOKUP(B292,'X13'!$B:$AZ,44,FALSE)),"B"))))))))))))))=TRUE," ",(IF($X$1=1,(VLOOKUP(B292,'X1'!$B:$AZ,44,FALSE)),IF($X$1=2,(VLOOKUP(B292,'X2'!$B:$AZ,44,FALSE)),IF($X$1=3,(VLOOKUP(B292,'X3'!$B:$AZ,44,FALSE)),IF($X$1=4,(VLOOKUP(B292,'X4'!$B:$AZ,44,FALSE)),IF($X$1=5,(VLOOKUP(B292,'X5'!$B:$AZ,44,FALSE)),IF($X$1=6,(VLOOKUP(B292,'X6'!$B:$AZ,44,FALSE)),IF($X$1=7,(VLOOKUP(B292,'X7'!$B:$AZ,44,FALSE)),IF($X$1=8,(VLOOKUP(B292,'X8'!$B:$AZ,44,FALSE)),IF($X$1=9,(VLOOKUP(B292,'X9'!$B:$AZ,44,FALSE)),IF($X$1=10,(VLOOKUP(B292,'X10'!$B:$AZ,44,FALSE)),IF($X$1=11,(VLOOKUP(B292,'X11'!$B:$AZ,44,FALSE)),IF($X$1=12,(VLOOKUP(B292,'X12'!$B:$AZ,44,FALSE)),IF($X$1=13,(VLOOKUP(B292,'X13'!$B:$AZ,44,FALSE)),"B")))))))))))))))</f>
        <v xml:space="preserve"> </v>
      </c>
      <c r="H292" s="182" t="str">
        <f ca="1">IF(ISERROR(IF($X$1=1,(VLOOKUP(B292,'X1'!$B:$AZ,8,FALSE)),IF($X$1=2,(VLOOKUP(B292,'X2'!$B:$AZ,8,FALSE)),IF($X$1=3,(VLOOKUP(B292,'X3'!$B:$AZ,8,FALSE)),IF($X$1=4,(VLOOKUP(B292,'X4'!$B:$AZ,8,FALSE)),IF($X$1=5,(VLOOKUP(B292,'X5'!$B:$AZ,8,FALSE)),IF($X$1=6,(VLOOKUP(B292,'X6'!$B:$AZ,8,FALSE)),IF($X$1=7,(VLOOKUP(B292,'X7'!$B:$AZ,8,FALSE)),IF($X$1=8,(VLOOKUP(B292,'X8'!$B:$AZ,8,FALSE)),IF($X$1=9,(VLOOKUP(B292,'X9'!$B:$AZ,8,FALSE)),IF($X$1=10,(VLOOKUP(B292,'X10'!$B:$AZ,8,FALSE)),IF($X$1=11,(VLOOKUP(B292,'X11'!$B:$AZ,8,FALSE)),IF($X$1=12,(VLOOKUP(B292,'X12'!$B:$AZ,8,FALSE)),IF($X$1=13,(VLOOKUP(B292,'X13'!$B:$AZ,8,FALSE)),"B"))))))))))))))=TRUE," ",(IF($X$1=1,(VLOOKUP(B292,'X1'!$B:$AZ,8,FALSE)),IF($X$1=2,(VLOOKUP(B292,'X2'!$B:$AZ,8,FALSE)),IF($X$1=3,(VLOOKUP(B292,'X3'!$B:$AZ,8,FALSE)),IF($X$1=4,(VLOOKUP(B292,'X4'!$B:$AZ,8,FALSE)),IF($X$1=5,(VLOOKUP(B292,'X5'!$B:$AZ,8,FALSE)),IF($X$1=6,(VLOOKUP(B292,'X6'!$B:$AZ,8,FALSE)),IF($X$1=7,(VLOOKUP(B292,'X7'!$B:$AZ,8,FALSE)),IF($X$1=8,(VLOOKUP(B292,'X8'!$B:$AZ,8,FALSE)),IF($X$1=9,(VLOOKUP(B292,'X9'!$B:$AZ,8,FALSE)),IF($X$1=10,(VLOOKUP(B292,'X10'!$B:$AZ,8,FALSE)),IF($X$1=11,(VLOOKUP(B292,'X11'!$B:$AZ,8,FALSE)),IF($X$1=12,(VLOOKUP(B292,'X12'!$B:$AZ,8,FALSE)),IF($X$1=13,(VLOOKUP(B292,'X13'!$B:$AZ,8,FALSE)),"B")))))))))))))))</f>
        <v xml:space="preserve"> </v>
      </c>
      <c r="I292" s="183" t="str">
        <f ca="1">IF(ISERROR(IF($X$1=1,(VLOOKUP(B292,'X1'!$B:$AZ,2,FALSE)),IF($X$1=2,(VLOOKUP(B292,'X2'!$B:$AZ,2,FALSE)),IF($X$1=3,(VLOOKUP(B292,'X3'!$B:$AZ,2,FALSE)),IF($X$1=4,(VLOOKUP(B292,'X4'!$B:$AZ,2,FALSE)),IF($X$1=5,(VLOOKUP(B292,'X5'!$B:$AZ,2,FALSE)),IF($X$1=6,(VLOOKUP(B292,'X6'!$B:$AZ,2,FALSE)),IF($X$1=7,(VLOOKUP(B292,'X7'!$B:$AZ,2,FALSE)),IF($X$1=8,(VLOOKUP(B292,'X8'!$B:$AZ,2,FALSE)),IF($X$1=9,(VLOOKUP(B292,'X9'!$B:$AZ,2,FALSE)),IF($X$1=10,(VLOOKUP(B292,'X10'!$B:$AZ,2,FALSE)),IF($X$1=11,(VLOOKUP(B292,'X11'!$B:$AZ,2,FALSE)),IF($X$1=12,(VLOOKUP(B292,'X12'!$B:$AZ,2,FALSE)),IF($X$1=13,(VLOOKUP(B292,'X13'!$B:$AZ,2,FALSE)),"B"))))))))))))))=TRUE," ",(IF($X$1=1,(VLOOKUP(B292,'X1'!$B:$AZ,2,FALSE)),IF($X$1=2,(VLOOKUP(B292,'X2'!$B:$AZ,2,FALSE)),IF($X$1=3,(VLOOKUP(B292,'X3'!$B:$AZ,2,FALSE)),IF($X$1=4,(VLOOKUP(B292,'X4'!$B:$AZ,2,FALSE)),IF($X$1=5,(VLOOKUP(B292,'X5'!$B:$AZ,2,FALSE)),IF($X$1=6,(VLOOKUP(B292,'X6'!$B:$AZ,2,FALSE)),IF($X$1=7,(VLOOKUP(B292,'X7'!$B:$AZ,2,FALSE)),IF($X$1=8,(VLOOKUP(B292,'X8'!$B:$AZ,2,FALSE)),IF($X$1=9,(VLOOKUP(B292,'X9'!$B:$AZ,2,FALSE)),IF($X$1=10,(VLOOKUP(B292,'X10'!$B:$AZ,2,FALSE)),IF($X$1=11,(VLOOKUP(B292,'X11'!$B:$AZ,2,FALSE)),IF($X$1=12,(VLOOKUP(B292,'X12'!$B:$AZ,2,FALSE)),IF($X$1=13,(VLOOKUP(B292,'X13'!$B:$AZ,2,FALSE)),"B")))))))))))))))</f>
        <v xml:space="preserve"> </v>
      </c>
      <c r="J292" s="183" t="str">
        <f ca="1">IF(ISERROR(IF($X$1=1,(VLOOKUP(B292,'X1'!$B:$AZ,3,FALSE)),IF($X$1=2,(VLOOKUP(B292,'X2'!$B:$AZ,3,FALSE)),IF($X$1=3,(VLOOKUP(B292,'X3'!$B:$AZ,3,FALSE)),IF($X$1=4,(VLOOKUP(B292,'X4'!$B:$AZ,3,FALSE)),IF($X$1=5,(VLOOKUP(B292,'X5'!$B:$AZ,3,FALSE)),IF($X$1=6,(VLOOKUP(B292,'X6'!$B:$AZ,3,FALSE)),IF($X$1=7,(VLOOKUP(B292,'X7'!$B:$AZ,3,FALSE)),IF($X$1=8,(VLOOKUP(B292,'X8'!$B:$AZ,3,FALSE)),IF($X$1=9,(VLOOKUP(B292,'X9'!$B:$AZ,3,FALSE)),IF($X$1=10,(VLOOKUP(B292,'X10'!$B:$AZ,3,FALSE)),IF($X$1=11,(VLOOKUP(B292,'X11'!$B:$AZ,3,FALSE)),IF($X$1=12,(VLOOKUP(B292,'X12'!$B:$AZ,3,FALSE)),IF($X$1=13,(VLOOKUP(B292,'X13'!$B:$AZ,3,FALSE)),"B"))))))))))))))=TRUE," ",(IF($X$1=1,(VLOOKUP(B292,'X1'!$B:$AZ,3,FALSE)),IF($X$1=2,(VLOOKUP(B292,'X2'!$B:$AZ,3,FALSE)),IF($X$1=3,(VLOOKUP(B292,'X3'!$B:$AZ,3,FALSE)),IF($X$1=4,(VLOOKUP(B292,'X4'!$B:$AZ,3,FALSE)),IF($X$1=5,(VLOOKUP(B292,'X5'!$B:$AZ,3,FALSE)),IF($X$1=6,(VLOOKUP(B292,'X6'!$B:$AZ,3,FALSE)),IF($X$1=7,(VLOOKUP(B292,'X7'!$B:$AZ,3,FALSE)),IF($X$1=8,(VLOOKUP(B292,'X8'!$B:$AZ,3,FALSE)),IF($X$1=9,(VLOOKUP(B292,'X9'!$B:$AZ,3,FALSE)),IF($X$1=10,(VLOOKUP(B292,'X10'!$B:$AZ,3,FALSE)),IF($X$1=11,(VLOOKUP(B292,'X11'!$B:$AZ,3,FALSE)),IF($X$1=12,(VLOOKUP(B292,'X12'!$B:$AZ,3,FALSE)),IF($X$1=13,(VLOOKUP(B292,'X13'!$B:$AZ,3,FALSE)),"B")))))))))))))))</f>
        <v xml:space="preserve"> </v>
      </c>
      <c r="K292" s="183" t="str">
        <f ca="1">IF(ISERROR(IF($X$1=1,(VLOOKUP(B292,'X1'!$B:$AZ,5,FALSE)),IF($X$1=2,(VLOOKUP(B292,'X2'!$B:$AZ,5,FALSE)),IF($X$1=3,(VLOOKUP(B292,'X3'!$B:$AZ,5,FALSE)),IF($X$1=4,(VLOOKUP(B292,'X4'!$B:$AZ,5,FALSE)),IF($X$1=5,(VLOOKUP(B292,'X5'!$B:$AZ,5,FALSE)),IF($X$1=6,(VLOOKUP(B292,'X6'!$B:$AZ,5,FALSE)),IF($X$1=7,(VLOOKUP(B292,'X7'!$B:$AZ,5,FALSE)),IF($X$1=8,(VLOOKUP(B292,'X8'!$B:$AZ,5,FALSE)),IF($X$1=9,(VLOOKUP(B292,'X9'!$B:$AZ,5,FALSE)),IF($X$1=10,(VLOOKUP(B292,'X10'!$B:$AZ,5,FALSE)),IF($X$1=11,(VLOOKUP(B292,'X11'!$B:$AZ,5,FALSE)),IF($X$1=12,(VLOOKUP(B292,'X12'!$B:$AZ,5,FALSE)),IF($X$1=13,(VLOOKUP(B292,'X13'!$B:$AZ,5,FALSE)),"B"))))))))))))))=TRUE," ",(IF($X$1=1,(VLOOKUP(B292,'X1'!$B:$AZ,5,FALSE)),IF($X$1=2,(VLOOKUP(B292,'X2'!$B:$AZ,5,FALSE)),IF($X$1=3,(VLOOKUP(B292,'X3'!$B:$AZ,5,FALSE)),IF($X$1=4,(VLOOKUP(B292,'X4'!$B:$AZ,5,FALSE)),IF($X$1=5,(VLOOKUP(B292,'X5'!$B:$AZ,5,FALSE)),IF($X$1=6,(VLOOKUP(B292,'X6'!$B:$AZ,5,FALSE)),IF($X$1=7,(VLOOKUP(B292,'X7'!$B:$AZ,5,FALSE)),IF($X$1=8,(VLOOKUP(B292,'X8'!$B:$AZ,5,FALSE)),IF($X$1=9,(VLOOKUP(B292,'X9'!$B:$AZ,5,FALSE)),IF($X$1=10,(VLOOKUP(B292,'X10'!$B:$AZ,5,FALSE)),IF($X$1=11,(VLOOKUP(B292,'X11'!$B:$AZ,5,FALSE)),IF($X$1=12,(VLOOKUP(B292,'X12'!$B:$AZ,5,FALSE)),IF($X$1=13,(VLOOKUP(B292,'X13'!$B:$AZ,5,FALSE)),"B")))))))))))))))</f>
        <v xml:space="preserve"> </v>
      </c>
      <c r="L292" s="184" t="str">
        <f ca="1">IF(ISERROR(IF($X$1=1,(VLOOKUP(B292,'X1'!$B:$AZ,9,FALSE)),IF($X$1=2,(VLOOKUP(B292,'X2'!$B:$AZ,9,FALSE)),IF($X$1=3,(VLOOKUP(B292,'X3'!$B:$AZ,9,FALSE)),IF($X$1=4,(VLOOKUP(B292,'X4'!$B:$AZ,9,FALSE)),IF($X$1=5,(VLOOKUP(B292,'X5'!$B:$AZ,9,FALSE)),IF($X$1=6,(VLOOKUP(B292,'X6'!$B:$AZ,9,FALSE)),IF($X$1=7,(VLOOKUP(B292,'X7'!$B:$AZ,9,FALSE)),IF($X$1=8,(VLOOKUP(B292,'X8'!$B:$AZ,9,FALSE)),IF($X$1=9,(VLOOKUP(B292,'X9'!$B:$AZ,9,FALSE)),IF($X$1=10,(VLOOKUP(B292,'X10'!$B:$AZ,9,FALSE)),IF($X$1=11,(VLOOKUP(B292,'X11'!$B:$AZ,9,FALSE)),IF($X$1=12,(VLOOKUP(B292,'X12'!$B:$AZ,9,FALSE)),IF($X$1=13,(VLOOKUP(B292,'X13'!$B:$AZ,9,FALSE)),"B"))))))))))))))=TRUE," ",(IF($X$1=1,(VLOOKUP(B292,'X1'!$B:$AZ,9,FALSE)),IF($X$1=2,(VLOOKUP(B292,'X2'!$B:$AZ,9,FALSE)),IF($X$1=3,(VLOOKUP(B292,'X3'!$B:$AZ,9,FALSE)),IF($X$1=4,(VLOOKUP(B292,'X4'!$B:$AZ,9,FALSE)),IF($X$1=5,(VLOOKUP(B292,'X5'!$B:$AZ,9,FALSE)),IF($X$1=6,(VLOOKUP(B292,'X6'!$B:$AZ,9,FALSE)),IF($X$1=7,(VLOOKUP(B292,'X7'!$B:$AZ,9,FALSE)),IF($X$1=8,(VLOOKUP(B292,'X8'!$B:$AZ,9,FALSE)),IF($X$1=9,(VLOOKUP(B292,'X9'!$B:$AZ,9,FALSE)),IF($X$1=10,(VLOOKUP(B292,'X10'!$B:$AZ,9,FALSE)),IF($X$1=11,(VLOOKUP(B292,'X11'!$B:$AZ,9,FALSE)),IF($X$1=12,(VLOOKUP(B292,'X12'!$B:$AZ,9,FALSE)),IF($X$1=13,(VLOOKUP(B292,'X13'!$B:$AZ,9,FALSE)),"B")))))))))))))))</f>
        <v xml:space="preserve"> </v>
      </c>
      <c r="M292" s="184" t="str">
        <f ca="1">IF(ISERROR(IF($X$1=1,(VLOOKUP(B292,'X1'!$B:$AZ,10,FALSE)),IF($X$1=2,(VLOOKUP(B292,'X2'!$B:$AZ,10,FALSE)),IF($X$1=3,(VLOOKUP(B292,'X3'!$B:$AZ,10,FALSE)),IF($X$1=4,(VLOOKUP(B292,'X4'!$B:$AZ,10,FALSE)),IF($X$1=5,(VLOOKUP(B292,'X5'!$B:$AZ,10,FALSE)),IF($X$1=6,(VLOOKUP(B292,'X6'!$B:$AZ,10,FALSE)),IF($X$1=7,(VLOOKUP(B292,'X7'!$B:$AZ,10,FALSE)),IF($X$1=8,(VLOOKUP(B292,'X8'!$B:$AZ,10,FALSE)),IF($X$1=9,(VLOOKUP(B292,'X9'!$B:$AZ,10,FALSE)),IF($X$1=10,(VLOOKUP(B292,'X10'!$B:$AZ,10,FALSE)),IF($X$1=11,(VLOOKUP(B292,'X11'!$B:$AZ,10,FALSE)),IF($X$1=12,(VLOOKUP(B292,'X12'!$B:$AZ,10,FALSE)),IF($X$1=13,(VLOOKUP(B292,'X13'!$B:$AZ,10,FALSE)),"B"))))))))))))))=TRUE," ",(IF($X$1=1,(VLOOKUP(B292,'X1'!$B:$AZ,10,FALSE)),IF($X$1=2,(VLOOKUP(B292,'X2'!$B:$AZ,10,FALSE)),IF($X$1=3,(VLOOKUP(B292,'X3'!$B:$AZ,10,FALSE)),IF($X$1=4,(VLOOKUP(B292,'X4'!$B:$AZ,10,FALSE)),IF($X$1=5,(VLOOKUP(B292,'X5'!$B:$AZ,10,FALSE)),IF($X$1=6,(VLOOKUP(B292,'X6'!$B:$AZ,10,FALSE)),IF($X$1=7,(VLOOKUP(B292,'X7'!$B:$AZ,10,FALSE)),IF($X$1=8,(VLOOKUP(B292,'X8'!$B:$AZ,10,FALSE)),IF($X$1=9,(VLOOKUP(B292,'X9'!$B:$AZ,10,FALSE)),IF($X$1=10,(VLOOKUP(B292,'X10'!$B:$AZ,10,FALSE)),IF($X$1=11,(VLOOKUP(B292,'X11'!$B:$AZ,10,FALSE)),IF($X$1=12,(VLOOKUP(B292,'X12'!$B:$AZ,10,FALSE)),IF($X$1=13,(VLOOKUP(B292,'X13'!$B:$AZ,10,FALSE)),"B")))))))))))))))</f>
        <v xml:space="preserve"> </v>
      </c>
      <c r="N292" s="185" t="str">
        <f ca="1">IF(ISERROR(IF($X$1=1,(VLOOKUP(B292,'X1'!$B:$AZ,45,FALSE)),IF($X$1=2,(VLOOKUP(B292,'X2'!$B:$AZ,45,FALSE)),IF($X$1=3,(VLOOKUP(B292,'X3'!$B:$AZ,45,FALSE)),IF($X$1=4,(VLOOKUP(B292,'X4'!$B:$AZ,45,FALSE)),IF($X$1=5,(VLOOKUP(B292,'X5'!$B:$AZ,45,FALSE)),IF($X$1=6,(VLOOKUP(B292,'X6'!$B:$AZ,45,FALSE)),IF($X$1=7,(VLOOKUP(B292,'X7'!$B:$AZ,45,FALSE)),IF($X$1=8,(VLOOKUP(B292,'X8'!$B:$AZ,45,FALSE)),IF($X$1=9,(VLOOKUP(B292,'X9'!$B:$AZ,45,FALSE)),IF($X$1=10,(VLOOKUP(B292,'X10'!$B:$AZ,45,FALSE)),IF($X$1=11,(VLOOKUP(B292,'X11'!$B:$AZ,45,FALSE)),IF($X$1=12,(VLOOKUP(B292,'X12'!$B:$AZ,45,FALSE)),IF($X$1=13,(VLOOKUP(B292,'X13'!$B:$AZ,45,FALSE)),"B"))))))))))))))=TRUE," ",(IF($X$1=1,(VLOOKUP(B292,'X1'!$B:$AZ,45,FALSE)),IF($X$1=2,(VLOOKUP(B292,'X2'!$B:$AZ,45,FALSE)),IF($X$1=3,(VLOOKUP(B292,'X3'!$B:$AZ,45,FALSE)),IF($X$1=4,(VLOOKUP(B292,'X4'!$B:$AZ,45,FALSE)),IF($X$1=5,(VLOOKUP(B292,'X5'!$B:$AZ,45,FALSE)),IF($X$1=6,(VLOOKUP(B292,'X6'!$B:$AZ,45,FALSE)),IF($X$1=7,(VLOOKUP(B292,'X7'!$B:$AZ,45,FALSE)),IF($X$1=8,(VLOOKUP(B292,'X8'!$B:$AZ,45,FALSE)),IF($X$1=9,(VLOOKUP(B292,'X9'!$B:$AZ,45,FALSE)),IF($X$1=10,(VLOOKUP(B292,'X10'!$B:$AZ,45,FALSE)),IF($X$1=11,(VLOOKUP(B292,'X11'!$B:$AZ,45,FALSE)),IF($X$1=12,(VLOOKUP(B292,'X12'!$B:$AZ,45,FALSE)),IF($X$1=13,(VLOOKUP(B292,'X13'!$B:$AZ,45,FALSE)),"B")))))))))))))))</f>
        <v xml:space="preserve"> </v>
      </c>
      <c r="O292" s="184" t="str">
        <f ca="1">IF(ISERROR(IF($X$1=1,(VLOOKUP(B292,'X1'!$B:$AZ,11,FALSE)),IF($X$1=2,(VLOOKUP(B292,'X2'!$B:$AZ,11,FALSE)),IF($X$1=3,(VLOOKUP(B292,'X3'!$B:$AZ,11,FALSE)),IF($X$1=4,(VLOOKUP(B292,'X4'!$B:$AZ,11,FALSE)),IF($X$1=5,(VLOOKUP(B292,'X5'!$B:$AZ,11,FALSE)),IF($X$1=6,(VLOOKUP(B292,'X6'!$B:$AZ,11,FALSE)),IF($X$1=7,(VLOOKUP(B292,'X7'!$B:$AZ,11,FALSE)),IF($X$1=8,(VLOOKUP(B292,'X8'!$B:$AZ,11,FALSE)),IF($X$1=9,(VLOOKUP(B292,'X9'!$B:$AZ,11,FALSE)),IF($X$1=10,(VLOOKUP(B292,'X10'!$B:$AZ,11,FALSE)),IF($X$1=11,(VLOOKUP(B292,'X11'!$B:$AZ,11,FALSE)),IF($X$1=12,(VLOOKUP(B292,'X12'!$B:$AZ,11,FALSE)),IF($X$1=13,(VLOOKUP(B292,'X13'!$B:$AZ,11,FALSE)),"B"))))))))))))))=TRUE," ",(IF($X$1=1,(VLOOKUP(B292,'X1'!$B:$AZ,11,FALSE)),IF($X$1=2,(VLOOKUP(B292,'X2'!$B:$AZ,11,FALSE)),IF($X$1=3,(VLOOKUP(B292,'X3'!$B:$AZ,11,FALSE)),IF($X$1=4,(VLOOKUP(B292,'X4'!$B:$AZ,11,FALSE)),IF($X$1=5,(VLOOKUP(B292,'X5'!$B:$AZ,11,FALSE)),IF($X$1=6,(VLOOKUP(B292,'X6'!$B:$AZ,11,FALSE)),IF($X$1=7,(VLOOKUP(B292,'X7'!$B:$AZ,11,FALSE)),IF($X$1=8,(VLOOKUP(B292,'X8'!$B:$AZ,11,FALSE)),IF($X$1=9,(VLOOKUP(B292,'X9'!$B:$AZ,11,FALSE)),IF($X$1=10,(VLOOKUP(B292,'X10'!$B:$AZ,11,FALSE)),IF($X$1=11,(VLOOKUP(B292,'X11'!$B:$AZ,11,FALSE)),IF($X$1=12,(VLOOKUP(B292,'X12'!$B:$AZ,11,FALSE)),IF($X$1=13,(VLOOKUP(B292,'X13'!$B:$AZ,11,FALSE)),"B")))))))))))))))</f>
        <v xml:space="preserve"> </v>
      </c>
      <c r="P292" s="184" t="str">
        <f ca="1">IF(ISERROR(IF($X$1=1,(VLOOKUP(B292,'X1'!$B:$AZ,12,FALSE)),IF($X$1=2,(VLOOKUP(B292,'X2'!$B:$AZ,12,FALSE)),IF($X$1=3,(VLOOKUP(B292,'X3'!$B:$AZ,12,FALSE)),IF($X$1=4,(VLOOKUP(B292,'X4'!$B:$AZ,12,FALSE)),IF($X$1=5,(VLOOKUP(B292,'X5'!$B:$AZ,12,FALSE)),IF($X$1=6,(VLOOKUP(B292,'X6'!$B:$AZ,12,FALSE)),IF($X$1=7,(VLOOKUP(B292,'X7'!$B:$AZ,12,FALSE)),IF($X$1=8,(VLOOKUP(B292,'X8'!$B:$AZ,12,FALSE)),IF($X$1=9,(VLOOKUP(B292,'X9'!$B:$AZ,12,FALSE)),IF($X$1=10,(VLOOKUP(B292,'X10'!$B:$AZ,12,FALSE)),IF($X$1=11,(VLOOKUP(B292,'X11'!$B:$AZ,12,FALSE)),IF($X$1=12,(VLOOKUP(B292,'X12'!$B:$AZ,12,FALSE)),IF($X$1=13,(VLOOKUP(B292,'X13'!$B:$AZ,12,FALSE)),"B"))))))))))))))=TRUE," ",(IF($X$1=1,(VLOOKUP(B292,'X1'!$B:$AZ,12,FALSE)),IF($X$1=2,(VLOOKUP(B292,'X2'!$B:$AZ,12,FALSE)),IF($X$1=3,(VLOOKUP(B292,'X3'!$B:$AZ,12,FALSE)),IF($X$1=4,(VLOOKUP(B292,'X4'!$B:$AZ,12,FALSE)),IF($X$1=5,(VLOOKUP(B292,'X5'!$B:$AZ,12,FALSE)),IF($X$1=6,(VLOOKUP(B292,'X6'!$B:$AZ,12,FALSE)),IF($X$1=7,(VLOOKUP(B292,'X7'!$B:$AZ,12,FALSE)),IF($X$1=8,(VLOOKUP(B292,'X8'!$B:$AZ,12,FALSE)),IF($X$1=9,(VLOOKUP(B292,'X9'!$B:$AZ,12,FALSE)),IF($X$1=10,(VLOOKUP(B292,'X10'!$B:$AZ,12,FALSE)),IF($X$1=11,(VLOOKUP(B292,'X11'!$B:$AZ,12,FALSE)),IF($X$1=12,(VLOOKUP(B292,'X12'!$B:$AZ,12,FALSE)),IF($X$1=13,(VLOOKUP(B292,'X13'!$B:$AZ,12,FALSE)),"B")))))))))))))))</f>
        <v xml:space="preserve"> </v>
      </c>
      <c r="Q292" s="185" t="str">
        <f ca="1">IF(ISERROR(IF($X$1=1,(VLOOKUP(B292,'X1'!$B:$AZ,46,FALSE)),IF($X$1=2,(VLOOKUP(B292,'X2'!$B:$AZ,46,FALSE)),IF($X$1=3,(VLOOKUP(B292,'X3'!$B:$AZ,46,FALSE)),IF($X$1=4,(VLOOKUP(B292,'X4'!$B:$AZ,46,FALSE)),IF($X$1=5,(VLOOKUP(B292,'X5'!$B:$AZ,46,FALSE)),IF($X$1=6,(VLOOKUP(B292,'X6'!$B:$AZ,46,FALSE)),IF($X$1=7,(VLOOKUP(B292,'X7'!$B:$AZ,46,FALSE)),IF($X$1=8,(VLOOKUP(B292,'X8'!$B:$AZ,46,FALSE)),IF($X$1=9,(VLOOKUP(B292,'X9'!$B:$AZ,46,FALSE)),IF($X$1=10,(VLOOKUP(B292,'X10'!$B:$AZ,46,FALSE)),IF($X$1=11,(VLOOKUP(B292,'X11'!$B:$AZ,46,FALSE)),IF($X$1=12,(VLOOKUP(B292,'X12'!$B:$AZ,46,FALSE)),IF($X$1=13,(VLOOKUP(B292,'X13'!$B:$AZ,46,FALSE)),"B"))))))))))))))=TRUE," ",(IF($X$1=1,(VLOOKUP(B292,'X1'!$B:$AZ,46,FALSE)),IF($X$1=2,(VLOOKUP(B292,'X2'!$B:$AZ,46,FALSE)),IF($X$1=3,(VLOOKUP(B292,'X3'!$B:$AZ,46,FALSE)),IF($X$1=4,(VLOOKUP(B292,'X4'!$B:$AZ,46,FALSE)),IF($X$1=5,(VLOOKUP(B292,'X5'!$B:$AZ,46,FALSE)),IF($X$1=6,(VLOOKUP(B292,'X6'!$B:$AZ,46,FALSE)),IF($X$1=7,(VLOOKUP(B292,'X7'!$B:$AZ,46,FALSE)),IF($X$1=8,(VLOOKUP(B292,'X8'!$B:$AZ,46,FALSE)),IF($X$1=9,(VLOOKUP(B292,'X9'!$B:$AZ,46,FALSE)),IF($X$1=10,(VLOOKUP(B292,'X10'!$B:$AZ,46,FALSE)),IF($X$1=11,(VLOOKUP(B292,'X11'!$B:$AZ,46,FALSE)),IF($X$1=12,(VLOOKUP(B292,'X12'!$B:$AZ,46,FALSE)),IF($X$1=13,(VLOOKUP(B292,'X13'!$B:$AZ,46,FALSE)),"B")))))))))))))))</f>
        <v xml:space="preserve"> </v>
      </c>
      <c r="R292" s="185" t="str">
        <f ca="1">IF(ISERROR(IF($X$1=1,(VLOOKUP(B292,'X1'!$B:$AZ,15,FALSE)),IF($X$1=2,(VLOOKUP(B292,'X2'!$B:$AZ,15,FALSE)),IF($X$1=3,(VLOOKUP(B292,'X3'!$B:$AZ,15,FALSE)),IF($X$1=4,(VLOOKUP(B292,'X4'!$B:$AZ,15,FALSE)),IF($X$1=5,(VLOOKUP(B292,'X5'!$B:$AZ,15,FALSE)),IF($X$1=6,(VLOOKUP(B292,'X6'!$B:$AZ,15,FALSE)),IF($X$1=7,(VLOOKUP(B292,'X7'!$B:$AZ,15,FALSE)),IF($X$1=8,(VLOOKUP(B292,'X8'!$B:$AZ,15,FALSE)),IF($X$1=9,(VLOOKUP(B292,'X9'!$B:$AZ,15,FALSE)),IF($X$1=10,(VLOOKUP(B292,'X10'!$B:$AZ,15,FALSE)),IF($X$1=11,(VLOOKUP(B292,'X11'!$B:$AZ,15,FALSE)),IF($X$1=12,(VLOOKUP(B292,'X12'!$B:$AZ,15,FALSE)),IF($X$1=13,(VLOOKUP(B292,'X13'!$B:$AZ,15,FALSE)),"B"))))))))))))))=TRUE," ",(IF($X$1=1,(VLOOKUP(B292,'X1'!$B:$AZ,15,FALSE)),IF($X$1=2,(VLOOKUP(B292,'X2'!$B:$AZ,15,FALSE)),IF($X$1=3,(VLOOKUP(B292,'X3'!$B:$AZ,15,FALSE)),IF($X$1=4,(VLOOKUP(B292,'X4'!$B:$AZ,15,FALSE)),IF($X$1=5,(VLOOKUP(B292,'X5'!$B:$AZ,15,FALSE)),IF($X$1=6,(VLOOKUP(B292,'X6'!$B:$AZ,15,FALSE)),IF($X$1=7,(VLOOKUP(B292,'X7'!$B:$AZ,15,FALSE)),IF($X$1=8,(VLOOKUP(B292,'X8'!$B:$AZ,15,FALSE)),IF($X$1=9,(VLOOKUP(B292,'X9'!$B:$AZ,15,FALSE)),IF($X$1=10,(VLOOKUP(B292,'X10'!$B:$AZ,15,FALSE)),IF($X$1=11,(VLOOKUP(B292,'X11'!$B:$AZ,15,FALSE)),IF($X$1=12,(VLOOKUP(B292,'X12'!$B:$AZ,15,FALSE)),IF($X$1=13,(VLOOKUP(B292,'X13'!$B:$AZ,15,FALSE)),"B")))))))))))))))</f>
        <v xml:space="preserve"> </v>
      </c>
      <c r="S292" s="185" t="str">
        <f ca="1">IF(ISERROR(IF((IF($X$1=1,(VLOOKUP(B292,'X1'!$B:$AZ,14,FALSE)),(IF($X$1=2,(VLOOKUP(B292,'X2'!$B:$AZ,14,FALSE)),(IF($X$1=3,(VLOOKUP(B292,'X3'!$B:$AZ,14,FALSE)),(IF($X$1=4,(VLOOKUP(B292,'X4'!$B:$AZ,14,FALSE)),(IF($X$1=5,(VLOOKUP(B292,'X5'!$B:$AZ,14,FALSE)),(IF($X$1=6,(VLOOKUP(B292,'X6'!$B:$AZ,14,FALSE)),(IF($X$1=7,(VLOOKUP(B292,'X7'!$B:$AZ,14,FALSE)),(IF($X$1=8,(VLOOKUP(B292,'X8'!$B:$AZ,14,FALSE)),(IF($X$1=9,(VLOOKUP(B292,'X9'!$B:$AZ,14,FALSE)),(IF($X$1=10,(VLOOKUP(B292,'X10'!$B:$AZ,14,FALSE)),(IF($X$1=11,(VLOOKUP(B292,'X11'!$B:$AZ,14,FALSE)),(IF($X$1=12,(VLOOKUP(B292,'X12'!$B:$AZ,14,FALSE)),(VLOOKUP(B292,'X13'!$B:$AZ,14,FALSE))))))))))))))))))))))))))=$V$1," ",(IF($X$1=1,(VLOOKUP(B292,'X1'!$B:$AZ,14,FALSE)),(IF($X$1=2,(VLOOKUP(B292,'X2'!$B:$AZ,14,FALSE)),(IF($X$1=3,(VLOOKUP(B292,'X3'!$B:$AZ,14,FALSE)),(IF($X$1=4,(VLOOKUP(B292,'X4'!$B:$AZ,14,FALSE)),(IF($X$1=5,(VLOOKUP(B292,'X5'!$B:$AZ,14,FALSE)),(IF($X$1=6,(VLOOKUP(B292,'X6'!$B:$AZ,14,FALSE)),(IF($X$1=7,(VLOOKUP(B292,'X7'!$B:$AZ,14,FALSE)),(IF($X$1=8,(VLOOKUP(B292,'X8'!$B:$AZ,14,FALSE)),(IF($X$1=9,(VLOOKUP(B292,'X9'!$B:$AZ,14,FALSE)),(IF($X$1=10,(VLOOKUP(B292,'X10'!$B:$AZ,14,FALSE)),(IF($X$1=11,(VLOOKUP(B292,'X11'!$B:$AZ,14,FALSE)),(IF($X$1=12,(VLOOKUP(B292,'X12'!$B:$AZ,14,FALSE)),(VLOOKUP(B292,'X13'!$B:$AZ,14,FALSE))))))))))))))))))))))))))))=TRUE," ",(IF((IF($X$1=1,(VLOOKUP(B292,'X1'!$B:$AZ,14,FALSE)),(IF($X$1=2,(VLOOKUP(B292,'X2'!$B:$AZ,14,FALSE)),(IF($X$1=3,(VLOOKUP(B292,'X3'!$B:$AZ,14,FALSE)),(IF($X$1=4,(VLOOKUP(B292,'X4'!$B:$AZ,14,FALSE)),(IF($X$1=5,(VLOOKUP(B292,'X5'!$B:$AZ,14,FALSE)),(IF($X$1=6,(VLOOKUP(B292,'X6'!$B:$AZ,14,FALSE)),(IF($X$1=7,(VLOOKUP(B292,'X7'!$B:$AZ,14,FALSE)),(IF($X$1=8,(VLOOKUP(B292,'X8'!$B:$AZ,14,FALSE)),(IF($X$1=9,(VLOOKUP(B292,'X9'!$B:$AZ,14,FALSE)),(IF($X$1=10,(VLOOKUP(B292,'X10'!$B:$AZ,14,FALSE)),(IF($X$1=11,(VLOOKUP(B292,'X11'!$B:$AZ,14,FALSE)),(IF($X$1=12,(VLOOKUP(B292,'X12'!$B:$AZ,14,FALSE)),(VLOOKUP(B292,'X13'!$B:$AZ,14,FALSE))))))))))))))))))))))))))=$V$1," ",(IF($X$1=1,(VLOOKUP(B292,'X1'!$B:$AZ,14,FALSE)),(IF($X$1=2,(VLOOKUP(B292,'X2'!$B:$AZ,14,FALSE)),(IF($X$1=3,(VLOOKUP(B292,'X3'!$B:$AZ,14,FALSE)),(IF($X$1=4,(VLOOKUP(B292,'X4'!$B:$AZ,14,FALSE)),(IF($X$1=5,(VLOOKUP(B292,'X5'!$B:$AZ,14,FALSE)),(IF($X$1=6,(VLOOKUP(B292,'X6'!$B:$AZ,14,FALSE)),(IF($X$1=7,(VLOOKUP(B292,'X7'!$B:$AZ,14,FALSE)),(IF($X$1=8,(VLOOKUP(B292,'X8'!$B:$AZ,14,FALSE)),(IF($X$1=9,(VLOOKUP(B292,'X9'!$B:$AZ,14,FALSE)),(IF($X$1=10,(VLOOKUP(B292,'X10'!$B:$AZ,14,FALSE)),(IF($X$1=11,(VLOOKUP(B292,'X11'!$B:$AZ,14,FALSE)),(IF($X$1=12,(VLOOKUP(B292,'X12'!$B:$AZ,14,FALSE)),(VLOOKUP(B292,'X13'!$B:$AZ,14,FALSE)))))))))))))))))))))))))))))</f>
        <v xml:space="preserve"> </v>
      </c>
    </row>
    <row r="293" spans="1:19" ht="14.1" customHeight="1" x14ac:dyDescent="0.2">
      <c r="A293" s="156" t="s">
        <v>1058</v>
      </c>
      <c r="B293" s="122" t="str">
        <f>IF(ISERROR(IF($U$16=1,(VLOOKUP(A293,$AC$89:$AH$125,2,FALSE)),IF((IF($X$1=1,'X1'!B252,(IF($X$1=2,'X2'!B252,(IF($X$1=3,'X3'!B252,(IF($X$1=4,'X4'!B252,(IF($X$1=5,'X5'!B252,(IF($X$1=6,'X6'!B252,(IF($X$1=7,'X7'!B252,(IF($X$1=8,'X8'!B252,(IF($X$1=9,'X9'!B252,(IF($X$1=10,'X10'!B252,(IF($X$1=11,'X11'!B252,(IF($X$1=12,'X12'!B252,'X13'!B252))))))))))))))))))))))))="","",(IF($X$1=1,'X1'!B252,(IF($X$1=2,'X2'!B252,(IF($X$1=3,'X3'!B252,(IF($X$1=4,'X4'!B252,(IF($X$1=5,'X5'!B252,(IF($X$1=6,'X6'!B252,(IF($X$1=7,'X7'!B252,(IF($X$1=8,'X8'!B252,(IF($X$1=9,'X9'!B252,(IF($X$1=10,'X10'!B252,(IF($X$1=11,'X11'!B252,(IF($X$1=12,'X12'!B252,'X13'!B252)))))))))))))))))))))))))))=TRUE," ",(IF($U$16=1,(VLOOKUP(A293,$AC$89:$AH$125,2,FALSE)),IF((IF($X$1=1,'X1'!B252,(IF($X$1=2,'X2'!B252,(IF($X$1=3,'X3'!B252,(IF($X$1=4,'X4'!B252,(IF($X$1=5,'X5'!B252,(IF($X$1=6,'X6'!B252,(IF($X$1=7,'X7'!B252,(IF($X$1=8,'X8'!B252,(IF($X$1=9,'X9'!B252,(IF($X$1=10,'X10'!B252,(IF($X$1=11,'X11'!B252,(IF($X$1=12,'X12'!B252,'X13'!B252))))))))))))))))))))))))="","",(IF($X$1=1,'X1'!B252,(IF($X$1=2,'X2'!B252,(IF($X$1=3,'X3'!B252,(IF($X$1=4,'X4'!B252,(IF($X$1=5,'X5'!B252,(IF($X$1=6,'X6'!B252,(IF($X$1=7,'X7'!B252,(IF($X$1=8,'X8'!B252,(IF($X$1=9,'X9'!B252,(IF($X$1=10,'X10'!B252,(IF($X$1=11,'X11'!B252,(IF($X$1=12,'X12'!B252,'X13'!B252))))))))))))))))))))))))))))</f>
        <v/>
      </c>
      <c r="C293" s="181" t="str">
        <f ca="1">IF(ISERROR(IF($X$1=1,(VLOOKUP(B293,'X1'!$B:$AZ,47,FALSE)),IF($X$1=2,(VLOOKUP(B293,'X2'!$B:$AZ,47,FALSE)),IF($X$1=3,(VLOOKUP(B293,'X3'!$B:$AZ,47,FALSE)),IF($X$1=4,(VLOOKUP(B293,'X4'!$B:$AZ,47,FALSE)),IF($X$1=5,(VLOOKUP(B293,'X5'!$B:$AZ,47,FALSE)),IF($X$1=6,(VLOOKUP(B293,'X6'!$B:$AZ,47,FALSE)),IF($X$1=7,(VLOOKUP(B293,'X7'!$B:$AZ,47,FALSE)),IF($X$1=8,(VLOOKUP(B293,'X8'!$B:$AZ,47,FALSE)),IF($X$1=9,(VLOOKUP(B293,'X9'!$B:$AZ,47,FALSE)),IF($X$1=10,(VLOOKUP(B293,'X10'!$B:$AZ,47,FALSE)),IF($X$1=11,(VLOOKUP(B293,'X11'!$B:$AZ,47,FALSE)),IF($X$1=12,(VLOOKUP(B293,'X12'!$B:$AZ,47,FALSE)),IF($X$1=13,(VLOOKUP(B293,'X13'!$B:$AZ,47,FALSE)),"B"))))))))))))))=TRUE," ",(IF($X$1=1,(VLOOKUP(B293,'X1'!$B:$AZ,47,FALSE)),IF($X$1=2,(VLOOKUP(B293,'X2'!$B:$AZ,47,FALSE)),IF($X$1=3,(VLOOKUP(B293,'X3'!$B:$AZ,47,FALSE)),IF($X$1=4,(VLOOKUP(B293,'X4'!$B:$AZ,47,FALSE)),IF($X$1=5,(VLOOKUP(B293,'X5'!$B:$AZ,47,FALSE)),IF($X$1=6,(VLOOKUP(B293,'X6'!$B:$AZ,47,FALSE)),IF($X$1=7,(VLOOKUP(B293,'X7'!$B:$AZ,47,FALSE)),IF($X$1=8,(VLOOKUP(B293,'X8'!$B:$AZ,47,FALSE)),IF($X$1=9,(VLOOKUP(B293,'X9'!$B:$AZ,47,FALSE)),IF($X$1=10,(VLOOKUP(B293,'X10'!$B:$AZ,47,FALSE)),IF($X$1=11,(VLOOKUP(B293,'X11'!$B:$AZ,47,FALSE)),IF($X$1=12,(VLOOKUP(B293,'X12'!$B:$AZ,47,FALSE)),IF($X$1=13,(VLOOKUP(B293,'X13'!$B:$AZ,47,FALSE)),"B")))))))))))))))</f>
        <v xml:space="preserve"> </v>
      </c>
      <c r="D293" s="181" t="str">
        <f ca="1">IF(ISERROR(IF($X$1=1,(VLOOKUP(B293,'X1'!$B:$AP,41,FALSE)),IF($X$1=2,(VLOOKUP(B293,'X2'!$B:$AP,41,FALSE)),IF($X$1=3,(VLOOKUP(B293,'X3'!$B:$AP,41,FALSE)),IF($X$1=4,(VLOOKUP(B293,'X4'!$B:$AP,41,FALSE)),IF($X$1=5,(VLOOKUP(B293,'X5'!$B:$AP,41,FALSE)),IF($X$1=6,(VLOOKUP(B293,'X6'!$B:$AP,41,FALSE)),IF($X$1=7,(VLOOKUP(B293,'X7'!$B:$AP,41,FALSE)),IF($X$1=8,(VLOOKUP(B293,'X8'!$B:$AP,41,FALSE)),IF($X$1=9,(VLOOKUP(B293,'X9'!$B:$AP,41,FALSE)),IF($X$1=10,(VLOOKUP(B293,'X10'!$B:$AP,41,FALSE)),IF($X$1=11,(VLOOKUP(B293,'X11'!$B:$AP,41,FALSE)),IF($X$1=12,(VLOOKUP(B293,'X12'!$B:$AP,41,FALSE)),IF($X$1=13,(VLOOKUP(B293,'X13'!$B:$AP,41,FALSE)),"B"))))))))))))))=TRUE," ",(IF($X$1=1,(VLOOKUP(B293,'X1'!$B:$AP,41,FALSE)),IF($X$1=2,(VLOOKUP(B293,'X2'!$B:$AP,41,FALSE)),IF($X$1=3,(VLOOKUP(B293,'X3'!$B:$AP,41,FALSE)),IF($X$1=4,(VLOOKUP(B293,'X4'!$B:$AP,41,FALSE)),IF($X$1=5,(VLOOKUP(B293,'X5'!$B:$AP,41,FALSE)),IF($X$1=6,(VLOOKUP(B293,'X6'!$B:$AP,41,FALSE)),IF($X$1=7,(VLOOKUP(B293,'X7'!$B:$AP,41,FALSE)),IF($X$1=8,(VLOOKUP(B293,'X8'!$B:$AP,41,FALSE)),IF($X$1=9,(VLOOKUP(B293,'X9'!$B:$AP,41,FALSE)),IF($X$1=10,(VLOOKUP(B293,'X10'!$B:$AP,41,FALSE)),IF($X$1=11,(VLOOKUP(B293,'X11'!$B:$AP,41,FALSE)),IF($X$1=12,(VLOOKUP(B293,'X12'!$B:$AP,41,FALSE)),IF($X$1=13,(VLOOKUP(B293,'X13'!$B:$AP,41,FALSE)),"B")))))))))))))))</f>
        <v xml:space="preserve"> </v>
      </c>
      <c r="E293" s="182" t="str">
        <f ca="1">IF(ISERROR(IF($X$1=1,(VLOOKUP(B293,'X1'!$B:$AP,7,FALSE)),IF($X$1=2,(VLOOKUP(B293,'X2'!$B:$AP,7,FALSE)),IF($X$1=3,(VLOOKUP(B293,'X3'!$B:$AP,7,FALSE)),IF($X$1=4,(VLOOKUP(B293,'X4'!$B:$AP,7,FALSE)),IF($X$1=5,(VLOOKUP(B293,'X5'!$B:$AP,7,FALSE)),IF($X$1=6,(VLOOKUP(B293,'X6'!$B:$AP,7,FALSE)),IF($X$1=7,(VLOOKUP(B293,'X7'!$B:$AP,7,FALSE)),IF($X$1=8,(VLOOKUP(B293,'X8'!$B:$AP,7,FALSE)),IF($X$1=9,(VLOOKUP(B293,'X9'!$B:$AP,7,FALSE)),IF($X$1=10,(VLOOKUP(B293,'X10'!$B:$AP,7,FALSE)),IF($X$1=11,(VLOOKUP(B293,'X11'!$B:$AP,7,FALSE)),IF($X$1=12,(VLOOKUP(B293,'X12'!$B:$AP,7,FALSE)),IF($X$1=13,(VLOOKUP(B293,'X13'!$B:$AP,7,FALSE)),"B"))))))))))))))=TRUE," ",(IF($X$1=1,(VLOOKUP(B293,'X1'!$B:$AP,7,FALSE)),IF($X$1=2,(VLOOKUP(B293,'X2'!$B:$AP,7,FALSE)),IF($X$1=3,(VLOOKUP(B293,'X3'!$B:$AP,7,FALSE)),IF($X$1=4,(VLOOKUP(B293,'X4'!$B:$AP,7,FALSE)),IF($X$1=5,(VLOOKUP(B293,'X5'!$B:$AP,7,FALSE)),IF($X$1=6,(VLOOKUP(B293,'X6'!$B:$AP,7,FALSE)),IF($X$1=7,(VLOOKUP(B293,'X7'!$B:$AP,7,FALSE)),IF($X$1=8,(VLOOKUP(B293,'X8'!$B:$AP,7,FALSE)),IF($X$1=9,(VLOOKUP(B293,'X9'!$B:$AP,7,FALSE)),IF($X$1=10,(VLOOKUP(B293,'X10'!$B:$AP,7,FALSE)),IF($X$1=11,(VLOOKUP(B293,'X11'!$B:$AP,7,FALSE)),IF($X$1=12,(VLOOKUP(B293,'X12'!$B:$AP,7,FALSE)),IF($X$1=13,(VLOOKUP(B293,'X13'!$B:$AP,7,FALSE)),"B")))))))))))))))</f>
        <v xml:space="preserve"> </v>
      </c>
      <c r="F293" s="182" t="str">
        <f ca="1">IF(ISERROR(IF((IF($X$1=1,(VLOOKUP(B293,'X1'!$B:$AO,6,FALSE)),(IF($X$1=2,(VLOOKUP(B293,'X2'!$B:$AO,6,FALSE)),(IF($X$1=3,(VLOOKUP(B293,'X3'!$B:$AO,6,FALSE)),(IF($X$1=4,(VLOOKUP(B293,'X4'!$B:$AO,6,FALSE)),(IF($X$1=5,(VLOOKUP(B293,'X5'!$B:$AO,6,FALSE)),(IF($X$1=6,(VLOOKUP(B293,'X6'!$B:$AO,6,FALSE)),(IF($X$1=7,(VLOOKUP(B293,'X7'!$B:$AO,6,FALSE)),(IF($X$1=8,(VLOOKUP(B293,'X8'!$B:$AO,6,FALSE)),(IF($X$1=9,(VLOOKUP(B293,'X9'!$B:$AO,6,FALSE)),(IF($X$1=10,(VLOOKUP(B293,'X10'!$B:$AO,6,FALSE)),(IF($X$1=11,(VLOOKUP(B293,'X11'!$B:$AO,6,FALSE)),(IF($X$1=12,(VLOOKUP(B293,'X12'!$B:$AO,6,FALSE)),(VLOOKUP(B293,'X13'!$B:$AO,6,FALSE))))))))))))))))))))))))))=$V$1," ",(IF($X$1=1,(VLOOKUP(B293,'X1'!$B:$AO,6,FALSE)),(IF($X$1=2,(VLOOKUP(B293,'X2'!$B:$AO,6,FALSE)),(IF($X$1=3,(VLOOKUP(B293,'X3'!$B:$AO,6,FALSE)),(IF($X$1=4,(VLOOKUP(B293,'X4'!$B:$AO,6,FALSE)),(IF($X$1=5,(VLOOKUP(B293,'X5'!$B:$AO,6,FALSE)),(IF($X$1=6,(VLOOKUP(B293,'X6'!$B:$AO,6,FALSE)),(IF($X$1=7,(VLOOKUP(B293,'X7'!$B:$AO,6,FALSE)),(IF($X$1=8,(VLOOKUP(B293,'X8'!$B:$AO,6,FALSE)),(IF($X$1=9,(VLOOKUP(B293,'X9'!$B:$AO,6,FALSE)),(IF($X$1=10,(VLOOKUP(B293,'X10'!$B:$AO,6,FALSE)),(IF($X$1=11,(VLOOKUP(B293,'X11'!$B:$AO,6,FALSE)),(IF($X$1=12,(VLOOKUP(B293,'X12'!$B:$AO,6,FALSE)),(VLOOKUP(B293,'X13'!$B:$AO,6,FALSE))))))))))))))))))))))))))))=TRUE," ",(IF((IF($X$1=1,(VLOOKUP(B293,'X1'!$B:$AO,6,FALSE)),(IF($X$1=2,(VLOOKUP(B293,'X2'!$B:$AO,6,FALSE)),(IF($X$1=3,(VLOOKUP(B293,'X3'!$B:$AO,6,FALSE)),(IF($X$1=4,(VLOOKUP(B293,'X4'!$B:$AO,6,FALSE)),(IF($X$1=5,(VLOOKUP(B293,'X5'!$B:$AO,6,FALSE)),(IF($X$1=6,(VLOOKUP(B293,'X6'!$B:$AO,6,FALSE)),(IF($X$1=7,(VLOOKUP(B293,'X7'!$B:$AO,6,FALSE)),(IF($X$1=8,(VLOOKUP(B293,'X8'!$B:$AO,6,FALSE)),(IF($X$1=9,(VLOOKUP(B293,'X9'!$B:$AO,6,FALSE)),(IF($X$1=10,(VLOOKUP(B293,'X10'!$B:$AO,6,FALSE)),(IF($X$1=11,(VLOOKUP(B293,'X11'!$B:$AO,6,FALSE)),(IF($X$1=12,(VLOOKUP(B293,'X12'!$B:$AO,6,FALSE)),(VLOOKUP(B293,'X13'!$B:$AO,6,FALSE))))))))))))))))))))))))))=$V$1," ",(IF($X$1=1,(VLOOKUP(B293,'X1'!$B:$AO,6,FALSE)),(IF($X$1=2,(VLOOKUP(B293,'X2'!$B:$AO,6,FALSE)),(IF($X$1=3,(VLOOKUP(B293,'X3'!$B:$AO,6,FALSE)),(IF($X$1=4,(VLOOKUP(B293,'X4'!$B:$AO,6,FALSE)),(IF($X$1=5,(VLOOKUP(B293,'X5'!$B:$AO,6,FALSE)),(IF($X$1=6,(VLOOKUP(B293,'X6'!$B:$AO,6,FALSE)),(IF($X$1=7,(VLOOKUP(B293,'X7'!$B:$AO,6,FALSE)),(IF($X$1=8,(VLOOKUP(B293,'X8'!$B:$AO,6,FALSE)),(IF($X$1=9,(VLOOKUP(B293,'X9'!$B:$AO,6,FALSE)),(IF($X$1=10,(VLOOKUP(B293,'X10'!$B:$AO,6,FALSE)),(IF($X$1=11,(VLOOKUP(B293,'X11'!$B:$AO,6,FALSE)),(IF($X$1=12,(VLOOKUP(B293,'X12'!$B:$AO,6,FALSE)),(VLOOKUP(B293,'X13'!$B:$AO,6,FALSE)))))))))))))))))))))))))))))</f>
        <v xml:space="preserve"> </v>
      </c>
      <c r="G293" s="182" t="str">
        <f ca="1">IF(ISERROR(IF($X$1=1,(VLOOKUP(B293,'X1'!$B:$AZ,44,FALSE)),IF($X$1=2,(VLOOKUP(B293,'X2'!$B:$AZ,44,FALSE)),IF($X$1=3,(VLOOKUP(B293,'X3'!$B:$AZ,44,FALSE)),IF($X$1=4,(VLOOKUP(B293,'X4'!$B:$AZ,44,FALSE)),IF($X$1=5,(VLOOKUP(B293,'X5'!$B:$AZ,44,FALSE)),IF($X$1=6,(VLOOKUP(B293,'X6'!$B:$AZ,44,FALSE)),IF($X$1=7,(VLOOKUP(B293,'X7'!$B:$AZ,44,FALSE)),IF($X$1=8,(VLOOKUP(B293,'X8'!$B:$AZ,44,FALSE)),IF($X$1=9,(VLOOKUP(B293,'X9'!$B:$AZ,44,FALSE)),IF($X$1=10,(VLOOKUP(B293,'X10'!$B:$AZ,44,FALSE)),IF($X$1=11,(VLOOKUP(B293,'X11'!$B:$AZ,44,FALSE)),IF($X$1=12,(VLOOKUP(B293,'X12'!$B:$AZ,44,FALSE)),IF($X$1=13,(VLOOKUP(B293,'X13'!$B:$AZ,44,FALSE)),"B"))))))))))))))=TRUE," ",(IF($X$1=1,(VLOOKUP(B293,'X1'!$B:$AZ,44,FALSE)),IF($X$1=2,(VLOOKUP(B293,'X2'!$B:$AZ,44,FALSE)),IF($X$1=3,(VLOOKUP(B293,'X3'!$B:$AZ,44,FALSE)),IF($X$1=4,(VLOOKUP(B293,'X4'!$B:$AZ,44,FALSE)),IF($X$1=5,(VLOOKUP(B293,'X5'!$B:$AZ,44,FALSE)),IF($X$1=6,(VLOOKUP(B293,'X6'!$B:$AZ,44,FALSE)),IF($X$1=7,(VLOOKUP(B293,'X7'!$B:$AZ,44,FALSE)),IF($X$1=8,(VLOOKUP(B293,'X8'!$B:$AZ,44,FALSE)),IF($X$1=9,(VLOOKUP(B293,'X9'!$B:$AZ,44,FALSE)),IF($X$1=10,(VLOOKUP(B293,'X10'!$B:$AZ,44,FALSE)),IF($X$1=11,(VLOOKUP(B293,'X11'!$B:$AZ,44,FALSE)),IF($X$1=12,(VLOOKUP(B293,'X12'!$B:$AZ,44,FALSE)),IF($X$1=13,(VLOOKUP(B293,'X13'!$B:$AZ,44,FALSE)),"B")))))))))))))))</f>
        <v xml:space="preserve"> </v>
      </c>
      <c r="H293" s="182" t="str">
        <f ca="1">IF(ISERROR(IF($X$1=1,(VLOOKUP(B293,'X1'!$B:$AZ,8,FALSE)),IF($X$1=2,(VLOOKUP(B293,'X2'!$B:$AZ,8,FALSE)),IF($X$1=3,(VLOOKUP(B293,'X3'!$B:$AZ,8,FALSE)),IF($X$1=4,(VLOOKUP(B293,'X4'!$B:$AZ,8,FALSE)),IF($X$1=5,(VLOOKUP(B293,'X5'!$B:$AZ,8,FALSE)),IF($X$1=6,(VLOOKUP(B293,'X6'!$B:$AZ,8,FALSE)),IF($X$1=7,(VLOOKUP(B293,'X7'!$B:$AZ,8,FALSE)),IF($X$1=8,(VLOOKUP(B293,'X8'!$B:$AZ,8,FALSE)),IF($X$1=9,(VLOOKUP(B293,'X9'!$B:$AZ,8,FALSE)),IF($X$1=10,(VLOOKUP(B293,'X10'!$B:$AZ,8,FALSE)),IF($X$1=11,(VLOOKUP(B293,'X11'!$B:$AZ,8,FALSE)),IF($X$1=12,(VLOOKUP(B293,'X12'!$B:$AZ,8,FALSE)),IF($X$1=13,(VLOOKUP(B293,'X13'!$B:$AZ,8,FALSE)),"B"))))))))))))))=TRUE," ",(IF($X$1=1,(VLOOKUP(B293,'X1'!$B:$AZ,8,FALSE)),IF($X$1=2,(VLOOKUP(B293,'X2'!$B:$AZ,8,FALSE)),IF($X$1=3,(VLOOKUP(B293,'X3'!$B:$AZ,8,FALSE)),IF($X$1=4,(VLOOKUP(B293,'X4'!$B:$AZ,8,FALSE)),IF($X$1=5,(VLOOKUP(B293,'X5'!$B:$AZ,8,FALSE)),IF($X$1=6,(VLOOKUP(B293,'X6'!$B:$AZ,8,FALSE)),IF($X$1=7,(VLOOKUP(B293,'X7'!$B:$AZ,8,FALSE)),IF($X$1=8,(VLOOKUP(B293,'X8'!$B:$AZ,8,FALSE)),IF($X$1=9,(VLOOKUP(B293,'X9'!$B:$AZ,8,FALSE)),IF($X$1=10,(VLOOKUP(B293,'X10'!$B:$AZ,8,FALSE)),IF($X$1=11,(VLOOKUP(B293,'X11'!$B:$AZ,8,FALSE)),IF($X$1=12,(VLOOKUP(B293,'X12'!$B:$AZ,8,FALSE)),IF($X$1=13,(VLOOKUP(B293,'X13'!$B:$AZ,8,FALSE)),"B")))))))))))))))</f>
        <v xml:space="preserve"> </v>
      </c>
      <c r="I293" s="183" t="str">
        <f ca="1">IF(ISERROR(IF($X$1=1,(VLOOKUP(B293,'X1'!$B:$AZ,2,FALSE)),IF($X$1=2,(VLOOKUP(B293,'X2'!$B:$AZ,2,FALSE)),IF($X$1=3,(VLOOKUP(B293,'X3'!$B:$AZ,2,FALSE)),IF($X$1=4,(VLOOKUP(B293,'X4'!$B:$AZ,2,FALSE)),IF($X$1=5,(VLOOKUP(B293,'X5'!$B:$AZ,2,FALSE)),IF($X$1=6,(VLOOKUP(B293,'X6'!$B:$AZ,2,FALSE)),IF($X$1=7,(VLOOKUP(B293,'X7'!$B:$AZ,2,FALSE)),IF($X$1=8,(VLOOKUP(B293,'X8'!$B:$AZ,2,FALSE)),IF($X$1=9,(VLOOKUP(B293,'X9'!$B:$AZ,2,FALSE)),IF($X$1=10,(VLOOKUP(B293,'X10'!$B:$AZ,2,FALSE)),IF($X$1=11,(VLOOKUP(B293,'X11'!$B:$AZ,2,FALSE)),IF($X$1=12,(VLOOKUP(B293,'X12'!$B:$AZ,2,FALSE)),IF($X$1=13,(VLOOKUP(B293,'X13'!$B:$AZ,2,FALSE)),"B"))))))))))))))=TRUE," ",(IF($X$1=1,(VLOOKUP(B293,'X1'!$B:$AZ,2,FALSE)),IF($X$1=2,(VLOOKUP(B293,'X2'!$B:$AZ,2,FALSE)),IF($X$1=3,(VLOOKUP(B293,'X3'!$B:$AZ,2,FALSE)),IF($X$1=4,(VLOOKUP(B293,'X4'!$B:$AZ,2,FALSE)),IF($X$1=5,(VLOOKUP(B293,'X5'!$B:$AZ,2,FALSE)),IF($X$1=6,(VLOOKUP(B293,'X6'!$B:$AZ,2,FALSE)),IF($X$1=7,(VLOOKUP(B293,'X7'!$B:$AZ,2,FALSE)),IF($X$1=8,(VLOOKUP(B293,'X8'!$B:$AZ,2,FALSE)),IF($X$1=9,(VLOOKUP(B293,'X9'!$B:$AZ,2,FALSE)),IF($X$1=10,(VLOOKUP(B293,'X10'!$B:$AZ,2,FALSE)),IF($X$1=11,(VLOOKUP(B293,'X11'!$B:$AZ,2,FALSE)),IF($X$1=12,(VLOOKUP(B293,'X12'!$B:$AZ,2,FALSE)),IF($X$1=13,(VLOOKUP(B293,'X13'!$B:$AZ,2,FALSE)),"B")))))))))))))))</f>
        <v xml:space="preserve"> </v>
      </c>
      <c r="J293" s="183" t="str">
        <f ca="1">IF(ISERROR(IF($X$1=1,(VLOOKUP(B293,'X1'!$B:$AZ,3,FALSE)),IF($X$1=2,(VLOOKUP(B293,'X2'!$B:$AZ,3,FALSE)),IF($X$1=3,(VLOOKUP(B293,'X3'!$B:$AZ,3,FALSE)),IF($X$1=4,(VLOOKUP(B293,'X4'!$B:$AZ,3,FALSE)),IF($X$1=5,(VLOOKUP(B293,'X5'!$B:$AZ,3,FALSE)),IF($X$1=6,(VLOOKUP(B293,'X6'!$B:$AZ,3,FALSE)),IF($X$1=7,(VLOOKUP(B293,'X7'!$B:$AZ,3,FALSE)),IF($X$1=8,(VLOOKUP(B293,'X8'!$B:$AZ,3,FALSE)),IF($X$1=9,(VLOOKUP(B293,'X9'!$B:$AZ,3,FALSE)),IF($X$1=10,(VLOOKUP(B293,'X10'!$B:$AZ,3,FALSE)),IF($X$1=11,(VLOOKUP(B293,'X11'!$B:$AZ,3,FALSE)),IF($X$1=12,(VLOOKUP(B293,'X12'!$B:$AZ,3,FALSE)),IF($X$1=13,(VLOOKUP(B293,'X13'!$B:$AZ,3,FALSE)),"B"))))))))))))))=TRUE," ",(IF($X$1=1,(VLOOKUP(B293,'X1'!$B:$AZ,3,FALSE)),IF($X$1=2,(VLOOKUP(B293,'X2'!$B:$AZ,3,FALSE)),IF($X$1=3,(VLOOKUP(B293,'X3'!$B:$AZ,3,FALSE)),IF($X$1=4,(VLOOKUP(B293,'X4'!$B:$AZ,3,FALSE)),IF($X$1=5,(VLOOKUP(B293,'X5'!$B:$AZ,3,FALSE)),IF($X$1=6,(VLOOKUP(B293,'X6'!$B:$AZ,3,FALSE)),IF($X$1=7,(VLOOKUP(B293,'X7'!$B:$AZ,3,FALSE)),IF($X$1=8,(VLOOKUP(B293,'X8'!$B:$AZ,3,FALSE)),IF($X$1=9,(VLOOKUP(B293,'X9'!$B:$AZ,3,FALSE)),IF($X$1=10,(VLOOKUP(B293,'X10'!$B:$AZ,3,FALSE)),IF($X$1=11,(VLOOKUP(B293,'X11'!$B:$AZ,3,FALSE)),IF($X$1=12,(VLOOKUP(B293,'X12'!$B:$AZ,3,FALSE)),IF($X$1=13,(VLOOKUP(B293,'X13'!$B:$AZ,3,FALSE)),"B")))))))))))))))</f>
        <v xml:space="preserve"> </v>
      </c>
      <c r="K293" s="183" t="str">
        <f ca="1">IF(ISERROR(IF($X$1=1,(VLOOKUP(B293,'X1'!$B:$AZ,5,FALSE)),IF($X$1=2,(VLOOKUP(B293,'X2'!$B:$AZ,5,FALSE)),IF($X$1=3,(VLOOKUP(B293,'X3'!$B:$AZ,5,FALSE)),IF($X$1=4,(VLOOKUP(B293,'X4'!$B:$AZ,5,FALSE)),IF($X$1=5,(VLOOKUP(B293,'X5'!$B:$AZ,5,FALSE)),IF($X$1=6,(VLOOKUP(B293,'X6'!$B:$AZ,5,FALSE)),IF($X$1=7,(VLOOKUP(B293,'X7'!$B:$AZ,5,FALSE)),IF($X$1=8,(VLOOKUP(B293,'X8'!$B:$AZ,5,FALSE)),IF($X$1=9,(VLOOKUP(B293,'X9'!$B:$AZ,5,FALSE)),IF($X$1=10,(VLOOKUP(B293,'X10'!$B:$AZ,5,FALSE)),IF($X$1=11,(VLOOKUP(B293,'X11'!$B:$AZ,5,FALSE)),IF($X$1=12,(VLOOKUP(B293,'X12'!$B:$AZ,5,FALSE)),IF($X$1=13,(VLOOKUP(B293,'X13'!$B:$AZ,5,FALSE)),"B"))))))))))))))=TRUE," ",(IF($X$1=1,(VLOOKUP(B293,'X1'!$B:$AZ,5,FALSE)),IF($X$1=2,(VLOOKUP(B293,'X2'!$B:$AZ,5,FALSE)),IF($X$1=3,(VLOOKUP(B293,'X3'!$B:$AZ,5,FALSE)),IF($X$1=4,(VLOOKUP(B293,'X4'!$B:$AZ,5,FALSE)),IF($X$1=5,(VLOOKUP(B293,'X5'!$B:$AZ,5,FALSE)),IF($X$1=6,(VLOOKUP(B293,'X6'!$B:$AZ,5,FALSE)),IF($X$1=7,(VLOOKUP(B293,'X7'!$B:$AZ,5,FALSE)),IF($X$1=8,(VLOOKUP(B293,'X8'!$B:$AZ,5,FALSE)),IF($X$1=9,(VLOOKUP(B293,'X9'!$B:$AZ,5,FALSE)),IF($X$1=10,(VLOOKUP(B293,'X10'!$B:$AZ,5,FALSE)),IF($X$1=11,(VLOOKUP(B293,'X11'!$B:$AZ,5,FALSE)),IF($X$1=12,(VLOOKUP(B293,'X12'!$B:$AZ,5,FALSE)),IF($X$1=13,(VLOOKUP(B293,'X13'!$B:$AZ,5,FALSE)),"B")))))))))))))))</f>
        <v xml:space="preserve"> </v>
      </c>
      <c r="L293" s="184" t="str">
        <f ca="1">IF(ISERROR(IF($X$1=1,(VLOOKUP(B293,'X1'!$B:$AZ,9,FALSE)),IF($X$1=2,(VLOOKUP(B293,'X2'!$B:$AZ,9,FALSE)),IF($X$1=3,(VLOOKUP(B293,'X3'!$B:$AZ,9,FALSE)),IF($X$1=4,(VLOOKUP(B293,'X4'!$B:$AZ,9,FALSE)),IF($X$1=5,(VLOOKUP(B293,'X5'!$B:$AZ,9,FALSE)),IF($X$1=6,(VLOOKUP(B293,'X6'!$B:$AZ,9,FALSE)),IF($X$1=7,(VLOOKUP(B293,'X7'!$B:$AZ,9,FALSE)),IF($X$1=8,(VLOOKUP(B293,'X8'!$B:$AZ,9,FALSE)),IF($X$1=9,(VLOOKUP(B293,'X9'!$B:$AZ,9,FALSE)),IF($X$1=10,(VLOOKUP(B293,'X10'!$B:$AZ,9,FALSE)),IF($X$1=11,(VLOOKUP(B293,'X11'!$B:$AZ,9,FALSE)),IF($X$1=12,(VLOOKUP(B293,'X12'!$B:$AZ,9,FALSE)),IF($X$1=13,(VLOOKUP(B293,'X13'!$B:$AZ,9,FALSE)),"B"))))))))))))))=TRUE," ",(IF($X$1=1,(VLOOKUP(B293,'X1'!$B:$AZ,9,FALSE)),IF($X$1=2,(VLOOKUP(B293,'X2'!$B:$AZ,9,FALSE)),IF($X$1=3,(VLOOKUP(B293,'X3'!$B:$AZ,9,FALSE)),IF($X$1=4,(VLOOKUP(B293,'X4'!$B:$AZ,9,FALSE)),IF($X$1=5,(VLOOKUP(B293,'X5'!$B:$AZ,9,FALSE)),IF($X$1=6,(VLOOKUP(B293,'X6'!$B:$AZ,9,FALSE)),IF($X$1=7,(VLOOKUP(B293,'X7'!$B:$AZ,9,FALSE)),IF($X$1=8,(VLOOKUP(B293,'X8'!$B:$AZ,9,FALSE)),IF($X$1=9,(VLOOKUP(B293,'X9'!$B:$AZ,9,FALSE)),IF($X$1=10,(VLOOKUP(B293,'X10'!$B:$AZ,9,FALSE)),IF($X$1=11,(VLOOKUP(B293,'X11'!$B:$AZ,9,FALSE)),IF($X$1=12,(VLOOKUP(B293,'X12'!$B:$AZ,9,FALSE)),IF($X$1=13,(VLOOKUP(B293,'X13'!$B:$AZ,9,FALSE)),"B")))))))))))))))</f>
        <v xml:space="preserve"> </v>
      </c>
      <c r="M293" s="184" t="str">
        <f ca="1">IF(ISERROR(IF($X$1=1,(VLOOKUP(B293,'X1'!$B:$AZ,10,FALSE)),IF($X$1=2,(VLOOKUP(B293,'X2'!$B:$AZ,10,FALSE)),IF($X$1=3,(VLOOKUP(B293,'X3'!$B:$AZ,10,FALSE)),IF($X$1=4,(VLOOKUP(B293,'X4'!$B:$AZ,10,FALSE)),IF($X$1=5,(VLOOKUP(B293,'X5'!$B:$AZ,10,FALSE)),IF($X$1=6,(VLOOKUP(B293,'X6'!$B:$AZ,10,FALSE)),IF($X$1=7,(VLOOKUP(B293,'X7'!$B:$AZ,10,FALSE)),IF($X$1=8,(VLOOKUP(B293,'X8'!$B:$AZ,10,FALSE)),IF($X$1=9,(VLOOKUP(B293,'X9'!$B:$AZ,10,FALSE)),IF($X$1=10,(VLOOKUP(B293,'X10'!$B:$AZ,10,FALSE)),IF($X$1=11,(VLOOKUP(B293,'X11'!$B:$AZ,10,FALSE)),IF($X$1=12,(VLOOKUP(B293,'X12'!$B:$AZ,10,FALSE)),IF($X$1=13,(VLOOKUP(B293,'X13'!$B:$AZ,10,FALSE)),"B"))))))))))))))=TRUE," ",(IF($X$1=1,(VLOOKUP(B293,'X1'!$B:$AZ,10,FALSE)),IF($X$1=2,(VLOOKUP(B293,'X2'!$B:$AZ,10,FALSE)),IF($X$1=3,(VLOOKUP(B293,'X3'!$B:$AZ,10,FALSE)),IF($X$1=4,(VLOOKUP(B293,'X4'!$B:$AZ,10,FALSE)),IF($X$1=5,(VLOOKUP(B293,'X5'!$B:$AZ,10,FALSE)),IF($X$1=6,(VLOOKUP(B293,'X6'!$B:$AZ,10,FALSE)),IF($X$1=7,(VLOOKUP(B293,'X7'!$B:$AZ,10,FALSE)),IF($X$1=8,(VLOOKUP(B293,'X8'!$B:$AZ,10,FALSE)),IF($X$1=9,(VLOOKUP(B293,'X9'!$B:$AZ,10,FALSE)),IF($X$1=10,(VLOOKUP(B293,'X10'!$B:$AZ,10,FALSE)),IF($X$1=11,(VLOOKUP(B293,'X11'!$B:$AZ,10,FALSE)),IF($X$1=12,(VLOOKUP(B293,'X12'!$B:$AZ,10,FALSE)),IF($X$1=13,(VLOOKUP(B293,'X13'!$B:$AZ,10,FALSE)),"B")))))))))))))))</f>
        <v xml:space="preserve"> </v>
      </c>
      <c r="N293" s="185" t="str">
        <f ca="1">IF(ISERROR(IF($X$1=1,(VLOOKUP(B293,'X1'!$B:$AZ,45,FALSE)),IF($X$1=2,(VLOOKUP(B293,'X2'!$B:$AZ,45,FALSE)),IF($X$1=3,(VLOOKUP(B293,'X3'!$B:$AZ,45,FALSE)),IF($X$1=4,(VLOOKUP(B293,'X4'!$B:$AZ,45,FALSE)),IF($X$1=5,(VLOOKUP(B293,'X5'!$B:$AZ,45,FALSE)),IF($X$1=6,(VLOOKUP(B293,'X6'!$B:$AZ,45,FALSE)),IF($X$1=7,(VLOOKUP(B293,'X7'!$B:$AZ,45,FALSE)),IF($X$1=8,(VLOOKUP(B293,'X8'!$B:$AZ,45,FALSE)),IF($X$1=9,(VLOOKUP(B293,'X9'!$B:$AZ,45,FALSE)),IF($X$1=10,(VLOOKUP(B293,'X10'!$B:$AZ,45,FALSE)),IF($X$1=11,(VLOOKUP(B293,'X11'!$B:$AZ,45,FALSE)),IF($X$1=12,(VLOOKUP(B293,'X12'!$B:$AZ,45,FALSE)),IF($X$1=13,(VLOOKUP(B293,'X13'!$B:$AZ,45,FALSE)),"B"))))))))))))))=TRUE," ",(IF($X$1=1,(VLOOKUP(B293,'X1'!$B:$AZ,45,FALSE)),IF($X$1=2,(VLOOKUP(B293,'X2'!$B:$AZ,45,FALSE)),IF($X$1=3,(VLOOKUP(B293,'X3'!$B:$AZ,45,FALSE)),IF($X$1=4,(VLOOKUP(B293,'X4'!$B:$AZ,45,FALSE)),IF($X$1=5,(VLOOKUP(B293,'X5'!$B:$AZ,45,FALSE)),IF($X$1=6,(VLOOKUP(B293,'X6'!$B:$AZ,45,FALSE)),IF($X$1=7,(VLOOKUP(B293,'X7'!$B:$AZ,45,FALSE)),IF($X$1=8,(VLOOKUP(B293,'X8'!$B:$AZ,45,FALSE)),IF($X$1=9,(VLOOKUP(B293,'X9'!$B:$AZ,45,FALSE)),IF($X$1=10,(VLOOKUP(B293,'X10'!$B:$AZ,45,FALSE)),IF($X$1=11,(VLOOKUP(B293,'X11'!$B:$AZ,45,FALSE)),IF($X$1=12,(VLOOKUP(B293,'X12'!$B:$AZ,45,FALSE)),IF($X$1=13,(VLOOKUP(B293,'X13'!$B:$AZ,45,FALSE)),"B")))))))))))))))</f>
        <v xml:space="preserve"> </v>
      </c>
      <c r="O293" s="184" t="str">
        <f ca="1">IF(ISERROR(IF($X$1=1,(VLOOKUP(B293,'X1'!$B:$AZ,11,FALSE)),IF($X$1=2,(VLOOKUP(B293,'X2'!$B:$AZ,11,FALSE)),IF($X$1=3,(VLOOKUP(B293,'X3'!$B:$AZ,11,FALSE)),IF($X$1=4,(VLOOKUP(B293,'X4'!$B:$AZ,11,FALSE)),IF($X$1=5,(VLOOKUP(B293,'X5'!$B:$AZ,11,FALSE)),IF($X$1=6,(VLOOKUP(B293,'X6'!$B:$AZ,11,FALSE)),IF($X$1=7,(VLOOKUP(B293,'X7'!$B:$AZ,11,FALSE)),IF($X$1=8,(VLOOKUP(B293,'X8'!$B:$AZ,11,FALSE)),IF($X$1=9,(VLOOKUP(B293,'X9'!$B:$AZ,11,FALSE)),IF($X$1=10,(VLOOKUP(B293,'X10'!$B:$AZ,11,FALSE)),IF($X$1=11,(VLOOKUP(B293,'X11'!$B:$AZ,11,FALSE)),IF($X$1=12,(VLOOKUP(B293,'X12'!$B:$AZ,11,FALSE)),IF($X$1=13,(VLOOKUP(B293,'X13'!$B:$AZ,11,FALSE)),"B"))))))))))))))=TRUE," ",(IF($X$1=1,(VLOOKUP(B293,'X1'!$B:$AZ,11,FALSE)),IF($X$1=2,(VLOOKUP(B293,'X2'!$B:$AZ,11,FALSE)),IF($X$1=3,(VLOOKUP(B293,'X3'!$B:$AZ,11,FALSE)),IF($X$1=4,(VLOOKUP(B293,'X4'!$B:$AZ,11,FALSE)),IF($X$1=5,(VLOOKUP(B293,'X5'!$B:$AZ,11,FALSE)),IF($X$1=6,(VLOOKUP(B293,'X6'!$B:$AZ,11,FALSE)),IF($X$1=7,(VLOOKUP(B293,'X7'!$B:$AZ,11,FALSE)),IF($X$1=8,(VLOOKUP(B293,'X8'!$B:$AZ,11,FALSE)),IF($X$1=9,(VLOOKUP(B293,'X9'!$B:$AZ,11,FALSE)),IF($X$1=10,(VLOOKUP(B293,'X10'!$B:$AZ,11,FALSE)),IF($X$1=11,(VLOOKUP(B293,'X11'!$B:$AZ,11,FALSE)),IF($X$1=12,(VLOOKUP(B293,'X12'!$B:$AZ,11,FALSE)),IF($X$1=13,(VLOOKUP(B293,'X13'!$B:$AZ,11,FALSE)),"B")))))))))))))))</f>
        <v xml:space="preserve"> </v>
      </c>
      <c r="P293" s="184" t="str">
        <f ca="1">IF(ISERROR(IF($X$1=1,(VLOOKUP(B293,'X1'!$B:$AZ,12,FALSE)),IF($X$1=2,(VLOOKUP(B293,'X2'!$B:$AZ,12,FALSE)),IF($X$1=3,(VLOOKUP(B293,'X3'!$B:$AZ,12,FALSE)),IF($X$1=4,(VLOOKUP(B293,'X4'!$B:$AZ,12,FALSE)),IF($X$1=5,(VLOOKUP(B293,'X5'!$B:$AZ,12,FALSE)),IF($X$1=6,(VLOOKUP(B293,'X6'!$B:$AZ,12,FALSE)),IF($X$1=7,(VLOOKUP(B293,'X7'!$B:$AZ,12,FALSE)),IF($X$1=8,(VLOOKUP(B293,'X8'!$B:$AZ,12,FALSE)),IF($X$1=9,(VLOOKUP(B293,'X9'!$B:$AZ,12,FALSE)),IF($X$1=10,(VLOOKUP(B293,'X10'!$B:$AZ,12,FALSE)),IF($X$1=11,(VLOOKUP(B293,'X11'!$B:$AZ,12,FALSE)),IF($X$1=12,(VLOOKUP(B293,'X12'!$B:$AZ,12,FALSE)),IF($X$1=13,(VLOOKUP(B293,'X13'!$B:$AZ,12,FALSE)),"B"))))))))))))))=TRUE," ",(IF($X$1=1,(VLOOKUP(B293,'X1'!$B:$AZ,12,FALSE)),IF($X$1=2,(VLOOKUP(B293,'X2'!$B:$AZ,12,FALSE)),IF($X$1=3,(VLOOKUP(B293,'X3'!$B:$AZ,12,FALSE)),IF($X$1=4,(VLOOKUP(B293,'X4'!$B:$AZ,12,FALSE)),IF($X$1=5,(VLOOKUP(B293,'X5'!$B:$AZ,12,FALSE)),IF($X$1=6,(VLOOKUP(B293,'X6'!$B:$AZ,12,FALSE)),IF($X$1=7,(VLOOKUP(B293,'X7'!$B:$AZ,12,FALSE)),IF($X$1=8,(VLOOKUP(B293,'X8'!$B:$AZ,12,FALSE)),IF($X$1=9,(VLOOKUP(B293,'X9'!$B:$AZ,12,FALSE)),IF($X$1=10,(VLOOKUP(B293,'X10'!$B:$AZ,12,FALSE)),IF($X$1=11,(VLOOKUP(B293,'X11'!$B:$AZ,12,FALSE)),IF($X$1=12,(VLOOKUP(B293,'X12'!$B:$AZ,12,FALSE)),IF($X$1=13,(VLOOKUP(B293,'X13'!$B:$AZ,12,FALSE)),"B")))))))))))))))</f>
        <v xml:space="preserve"> </v>
      </c>
      <c r="Q293" s="185" t="str">
        <f ca="1">IF(ISERROR(IF($X$1=1,(VLOOKUP(B293,'X1'!$B:$AZ,46,FALSE)),IF($X$1=2,(VLOOKUP(B293,'X2'!$B:$AZ,46,FALSE)),IF($X$1=3,(VLOOKUP(B293,'X3'!$B:$AZ,46,FALSE)),IF($X$1=4,(VLOOKUP(B293,'X4'!$B:$AZ,46,FALSE)),IF($X$1=5,(VLOOKUP(B293,'X5'!$B:$AZ,46,FALSE)),IF($X$1=6,(VLOOKUP(B293,'X6'!$B:$AZ,46,FALSE)),IF($X$1=7,(VLOOKUP(B293,'X7'!$B:$AZ,46,FALSE)),IF($X$1=8,(VLOOKUP(B293,'X8'!$B:$AZ,46,FALSE)),IF($X$1=9,(VLOOKUP(B293,'X9'!$B:$AZ,46,FALSE)),IF($X$1=10,(VLOOKUP(B293,'X10'!$B:$AZ,46,FALSE)),IF($X$1=11,(VLOOKUP(B293,'X11'!$B:$AZ,46,FALSE)),IF($X$1=12,(VLOOKUP(B293,'X12'!$B:$AZ,46,FALSE)),IF($X$1=13,(VLOOKUP(B293,'X13'!$B:$AZ,46,FALSE)),"B"))))))))))))))=TRUE," ",(IF($X$1=1,(VLOOKUP(B293,'X1'!$B:$AZ,46,FALSE)),IF($X$1=2,(VLOOKUP(B293,'X2'!$B:$AZ,46,FALSE)),IF($X$1=3,(VLOOKUP(B293,'X3'!$B:$AZ,46,FALSE)),IF($X$1=4,(VLOOKUP(B293,'X4'!$B:$AZ,46,FALSE)),IF($X$1=5,(VLOOKUP(B293,'X5'!$B:$AZ,46,FALSE)),IF($X$1=6,(VLOOKUP(B293,'X6'!$B:$AZ,46,FALSE)),IF($X$1=7,(VLOOKUP(B293,'X7'!$B:$AZ,46,FALSE)),IF($X$1=8,(VLOOKUP(B293,'X8'!$B:$AZ,46,FALSE)),IF($X$1=9,(VLOOKUP(B293,'X9'!$B:$AZ,46,FALSE)),IF($X$1=10,(VLOOKUP(B293,'X10'!$B:$AZ,46,FALSE)),IF($X$1=11,(VLOOKUP(B293,'X11'!$B:$AZ,46,FALSE)),IF($X$1=12,(VLOOKUP(B293,'X12'!$B:$AZ,46,FALSE)),IF($X$1=13,(VLOOKUP(B293,'X13'!$B:$AZ,46,FALSE)),"B")))))))))))))))</f>
        <v xml:space="preserve"> </v>
      </c>
      <c r="R293" s="185" t="str">
        <f ca="1">IF(ISERROR(IF($X$1=1,(VLOOKUP(B293,'X1'!$B:$AZ,15,FALSE)),IF($X$1=2,(VLOOKUP(B293,'X2'!$B:$AZ,15,FALSE)),IF($X$1=3,(VLOOKUP(B293,'X3'!$B:$AZ,15,FALSE)),IF($X$1=4,(VLOOKUP(B293,'X4'!$B:$AZ,15,FALSE)),IF($X$1=5,(VLOOKUP(B293,'X5'!$B:$AZ,15,FALSE)),IF($X$1=6,(VLOOKUP(B293,'X6'!$B:$AZ,15,FALSE)),IF($X$1=7,(VLOOKUP(B293,'X7'!$B:$AZ,15,FALSE)),IF($X$1=8,(VLOOKUP(B293,'X8'!$B:$AZ,15,FALSE)),IF($X$1=9,(VLOOKUP(B293,'X9'!$B:$AZ,15,FALSE)),IF($X$1=10,(VLOOKUP(B293,'X10'!$B:$AZ,15,FALSE)),IF($X$1=11,(VLOOKUP(B293,'X11'!$B:$AZ,15,FALSE)),IF($X$1=12,(VLOOKUP(B293,'X12'!$B:$AZ,15,FALSE)),IF($X$1=13,(VLOOKUP(B293,'X13'!$B:$AZ,15,FALSE)),"B"))))))))))))))=TRUE," ",(IF($X$1=1,(VLOOKUP(B293,'X1'!$B:$AZ,15,FALSE)),IF($X$1=2,(VLOOKUP(B293,'X2'!$B:$AZ,15,FALSE)),IF($X$1=3,(VLOOKUP(B293,'X3'!$B:$AZ,15,FALSE)),IF($X$1=4,(VLOOKUP(B293,'X4'!$B:$AZ,15,FALSE)),IF($X$1=5,(VLOOKUP(B293,'X5'!$B:$AZ,15,FALSE)),IF($X$1=6,(VLOOKUP(B293,'X6'!$B:$AZ,15,FALSE)),IF($X$1=7,(VLOOKUP(B293,'X7'!$B:$AZ,15,FALSE)),IF($X$1=8,(VLOOKUP(B293,'X8'!$B:$AZ,15,FALSE)),IF($X$1=9,(VLOOKUP(B293,'X9'!$B:$AZ,15,FALSE)),IF($X$1=10,(VLOOKUP(B293,'X10'!$B:$AZ,15,FALSE)),IF($X$1=11,(VLOOKUP(B293,'X11'!$B:$AZ,15,FALSE)),IF($X$1=12,(VLOOKUP(B293,'X12'!$B:$AZ,15,FALSE)),IF($X$1=13,(VLOOKUP(B293,'X13'!$B:$AZ,15,FALSE)),"B")))))))))))))))</f>
        <v xml:space="preserve"> </v>
      </c>
      <c r="S293" s="185" t="str">
        <f ca="1">IF(ISERROR(IF((IF($X$1=1,(VLOOKUP(B293,'X1'!$B:$AZ,14,FALSE)),(IF($X$1=2,(VLOOKUP(B293,'X2'!$B:$AZ,14,FALSE)),(IF($X$1=3,(VLOOKUP(B293,'X3'!$B:$AZ,14,FALSE)),(IF($X$1=4,(VLOOKUP(B293,'X4'!$B:$AZ,14,FALSE)),(IF($X$1=5,(VLOOKUP(B293,'X5'!$B:$AZ,14,FALSE)),(IF($X$1=6,(VLOOKUP(B293,'X6'!$B:$AZ,14,FALSE)),(IF($X$1=7,(VLOOKUP(B293,'X7'!$B:$AZ,14,FALSE)),(IF($X$1=8,(VLOOKUP(B293,'X8'!$B:$AZ,14,FALSE)),(IF($X$1=9,(VLOOKUP(B293,'X9'!$B:$AZ,14,FALSE)),(IF($X$1=10,(VLOOKUP(B293,'X10'!$B:$AZ,14,FALSE)),(IF($X$1=11,(VLOOKUP(B293,'X11'!$B:$AZ,14,FALSE)),(IF($X$1=12,(VLOOKUP(B293,'X12'!$B:$AZ,14,FALSE)),(VLOOKUP(B293,'X13'!$B:$AZ,14,FALSE))))))))))))))))))))))))))=$V$1," ",(IF($X$1=1,(VLOOKUP(B293,'X1'!$B:$AZ,14,FALSE)),(IF($X$1=2,(VLOOKUP(B293,'X2'!$B:$AZ,14,FALSE)),(IF($X$1=3,(VLOOKUP(B293,'X3'!$B:$AZ,14,FALSE)),(IF($X$1=4,(VLOOKUP(B293,'X4'!$B:$AZ,14,FALSE)),(IF($X$1=5,(VLOOKUP(B293,'X5'!$B:$AZ,14,FALSE)),(IF($X$1=6,(VLOOKUP(B293,'X6'!$B:$AZ,14,FALSE)),(IF($X$1=7,(VLOOKUP(B293,'X7'!$B:$AZ,14,FALSE)),(IF($X$1=8,(VLOOKUP(B293,'X8'!$B:$AZ,14,FALSE)),(IF($X$1=9,(VLOOKUP(B293,'X9'!$B:$AZ,14,FALSE)),(IF($X$1=10,(VLOOKUP(B293,'X10'!$B:$AZ,14,FALSE)),(IF($X$1=11,(VLOOKUP(B293,'X11'!$B:$AZ,14,FALSE)),(IF($X$1=12,(VLOOKUP(B293,'X12'!$B:$AZ,14,FALSE)),(VLOOKUP(B293,'X13'!$B:$AZ,14,FALSE))))))))))))))))))))))))))))=TRUE," ",(IF((IF($X$1=1,(VLOOKUP(B293,'X1'!$B:$AZ,14,FALSE)),(IF($X$1=2,(VLOOKUP(B293,'X2'!$B:$AZ,14,FALSE)),(IF($X$1=3,(VLOOKUP(B293,'X3'!$B:$AZ,14,FALSE)),(IF($X$1=4,(VLOOKUP(B293,'X4'!$B:$AZ,14,FALSE)),(IF($X$1=5,(VLOOKUP(B293,'X5'!$B:$AZ,14,FALSE)),(IF($X$1=6,(VLOOKUP(B293,'X6'!$B:$AZ,14,FALSE)),(IF($X$1=7,(VLOOKUP(B293,'X7'!$B:$AZ,14,FALSE)),(IF($X$1=8,(VLOOKUP(B293,'X8'!$B:$AZ,14,FALSE)),(IF($X$1=9,(VLOOKUP(B293,'X9'!$B:$AZ,14,FALSE)),(IF($X$1=10,(VLOOKUP(B293,'X10'!$B:$AZ,14,FALSE)),(IF($X$1=11,(VLOOKUP(B293,'X11'!$B:$AZ,14,FALSE)),(IF($X$1=12,(VLOOKUP(B293,'X12'!$B:$AZ,14,FALSE)),(VLOOKUP(B293,'X13'!$B:$AZ,14,FALSE))))))))))))))))))))))))))=$V$1," ",(IF($X$1=1,(VLOOKUP(B293,'X1'!$B:$AZ,14,FALSE)),(IF($X$1=2,(VLOOKUP(B293,'X2'!$B:$AZ,14,FALSE)),(IF($X$1=3,(VLOOKUP(B293,'X3'!$B:$AZ,14,FALSE)),(IF($X$1=4,(VLOOKUP(B293,'X4'!$B:$AZ,14,FALSE)),(IF($X$1=5,(VLOOKUP(B293,'X5'!$B:$AZ,14,FALSE)),(IF($X$1=6,(VLOOKUP(B293,'X6'!$B:$AZ,14,FALSE)),(IF($X$1=7,(VLOOKUP(B293,'X7'!$B:$AZ,14,FALSE)),(IF($X$1=8,(VLOOKUP(B293,'X8'!$B:$AZ,14,FALSE)),(IF($X$1=9,(VLOOKUP(B293,'X9'!$B:$AZ,14,FALSE)),(IF($X$1=10,(VLOOKUP(B293,'X10'!$B:$AZ,14,FALSE)),(IF($X$1=11,(VLOOKUP(B293,'X11'!$B:$AZ,14,FALSE)),(IF($X$1=12,(VLOOKUP(B293,'X12'!$B:$AZ,14,FALSE)),(VLOOKUP(B293,'X13'!$B:$AZ,14,FALSE)))))))))))))))))))))))))))))</f>
        <v xml:space="preserve"> </v>
      </c>
    </row>
    <row r="294" spans="1:19" ht="14.1" customHeight="1" x14ac:dyDescent="0.2">
      <c r="A294" s="156" t="s">
        <v>1058</v>
      </c>
      <c r="B294" s="122" t="str">
        <f>IF(ISERROR(IF($U$16=1,(VLOOKUP(A294,$AC$89:$AH$125,2,FALSE)),IF((IF($X$1=1,'X1'!B253,(IF($X$1=2,'X2'!B253,(IF($X$1=3,'X3'!B253,(IF($X$1=4,'X4'!B253,(IF($X$1=5,'X5'!B253,(IF($X$1=6,'X6'!B253,(IF($X$1=7,'X7'!B253,(IF($X$1=8,'X8'!B253,(IF($X$1=9,'X9'!B253,(IF($X$1=10,'X10'!B253,(IF($X$1=11,'X11'!B253,(IF($X$1=12,'X12'!B253,'X13'!B253))))))))))))))))))))))))="","",(IF($X$1=1,'X1'!B253,(IF($X$1=2,'X2'!B253,(IF($X$1=3,'X3'!B253,(IF($X$1=4,'X4'!B253,(IF($X$1=5,'X5'!B253,(IF($X$1=6,'X6'!B253,(IF($X$1=7,'X7'!B253,(IF($X$1=8,'X8'!B253,(IF($X$1=9,'X9'!B253,(IF($X$1=10,'X10'!B253,(IF($X$1=11,'X11'!B253,(IF($X$1=12,'X12'!B253,'X13'!B253)))))))))))))))))))))))))))=TRUE," ",(IF($U$16=1,(VLOOKUP(A294,$AC$89:$AH$125,2,FALSE)),IF((IF($X$1=1,'X1'!B253,(IF($X$1=2,'X2'!B253,(IF($X$1=3,'X3'!B253,(IF($X$1=4,'X4'!B253,(IF($X$1=5,'X5'!B253,(IF($X$1=6,'X6'!B253,(IF($X$1=7,'X7'!B253,(IF($X$1=8,'X8'!B253,(IF($X$1=9,'X9'!B253,(IF($X$1=10,'X10'!B253,(IF($X$1=11,'X11'!B253,(IF($X$1=12,'X12'!B253,'X13'!B253))))))))))))))))))))))))="","",(IF($X$1=1,'X1'!B253,(IF($X$1=2,'X2'!B253,(IF($X$1=3,'X3'!B253,(IF($X$1=4,'X4'!B253,(IF($X$1=5,'X5'!B253,(IF($X$1=6,'X6'!B253,(IF($X$1=7,'X7'!B253,(IF($X$1=8,'X8'!B253,(IF($X$1=9,'X9'!B253,(IF($X$1=10,'X10'!B253,(IF($X$1=11,'X11'!B253,(IF($X$1=12,'X12'!B253,'X13'!B253))))))))))))))))))))))))))))</f>
        <v/>
      </c>
      <c r="C294" s="181" t="str">
        <f ca="1">IF(ISERROR(IF($X$1=1,(VLOOKUP(B294,'X1'!$B:$AZ,47,FALSE)),IF($X$1=2,(VLOOKUP(B294,'X2'!$B:$AZ,47,FALSE)),IF($X$1=3,(VLOOKUP(B294,'X3'!$B:$AZ,47,FALSE)),IF($X$1=4,(VLOOKUP(B294,'X4'!$B:$AZ,47,FALSE)),IF($X$1=5,(VLOOKUP(B294,'X5'!$B:$AZ,47,FALSE)),IF($X$1=6,(VLOOKUP(B294,'X6'!$B:$AZ,47,FALSE)),IF($X$1=7,(VLOOKUP(B294,'X7'!$B:$AZ,47,FALSE)),IF($X$1=8,(VLOOKUP(B294,'X8'!$B:$AZ,47,FALSE)),IF($X$1=9,(VLOOKUP(B294,'X9'!$B:$AZ,47,FALSE)),IF($X$1=10,(VLOOKUP(B294,'X10'!$B:$AZ,47,FALSE)),IF($X$1=11,(VLOOKUP(B294,'X11'!$B:$AZ,47,FALSE)),IF($X$1=12,(VLOOKUP(B294,'X12'!$B:$AZ,47,FALSE)),IF($X$1=13,(VLOOKUP(B294,'X13'!$B:$AZ,47,FALSE)),"B"))))))))))))))=TRUE," ",(IF($X$1=1,(VLOOKUP(B294,'X1'!$B:$AZ,47,FALSE)),IF($X$1=2,(VLOOKUP(B294,'X2'!$B:$AZ,47,FALSE)),IF($X$1=3,(VLOOKUP(B294,'X3'!$B:$AZ,47,FALSE)),IF($X$1=4,(VLOOKUP(B294,'X4'!$B:$AZ,47,FALSE)),IF($X$1=5,(VLOOKUP(B294,'X5'!$B:$AZ,47,FALSE)),IF($X$1=6,(VLOOKUP(B294,'X6'!$B:$AZ,47,FALSE)),IF($X$1=7,(VLOOKUP(B294,'X7'!$B:$AZ,47,FALSE)),IF($X$1=8,(VLOOKUP(B294,'X8'!$B:$AZ,47,FALSE)),IF($X$1=9,(VLOOKUP(B294,'X9'!$B:$AZ,47,FALSE)),IF($X$1=10,(VLOOKUP(B294,'X10'!$B:$AZ,47,FALSE)),IF($X$1=11,(VLOOKUP(B294,'X11'!$B:$AZ,47,FALSE)),IF($X$1=12,(VLOOKUP(B294,'X12'!$B:$AZ,47,FALSE)),IF($X$1=13,(VLOOKUP(B294,'X13'!$B:$AZ,47,FALSE)),"B")))))))))))))))</f>
        <v xml:space="preserve"> </v>
      </c>
      <c r="D294" s="181" t="str">
        <f ca="1">IF(ISERROR(IF($X$1=1,(VLOOKUP(B294,'X1'!$B:$AP,41,FALSE)),IF($X$1=2,(VLOOKUP(B294,'X2'!$B:$AP,41,FALSE)),IF($X$1=3,(VLOOKUP(B294,'X3'!$B:$AP,41,FALSE)),IF($X$1=4,(VLOOKUP(B294,'X4'!$B:$AP,41,FALSE)),IF($X$1=5,(VLOOKUP(B294,'X5'!$B:$AP,41,FALSE)),IF($X$1=6,(VLOOKUP(B294,'X6'!$B:$AP,41,FALSE)),IF($X$1=7,(VLOOKUP(B294,'X7'!$B:$AP,41,FALSE)),IF($X$1=8,(VLOOKUP(B294,'X8'!$B:$AP,41,FALSE)),IF($X$1=9,(VLOOKUP(B294,'X9'!$B:$AP,41,FALSE)),IF($X$1=10,(VLOOKUP(B294,'X10'!$B:$AP,41,FALSE)),IF($X$1=11,(VLOOKUP(B294,'X11'!$B:$AP,41,FALSE)),IF($X$1=12,(VLOOKUP(B294,'X12'!$B:$AP,41,FALSE)),IF($X$1=13,(VLOOKUP(B294,'X13'!$B:$AP,41,FALSE)),"B"))))))))))))))=TRUE," ",(IF($X$1=1,(VLOOKUP(B294,'X1'!$B:$AP,41,FALSE)),IF($X$1=2,(VLOOKUP(B294,'X2'!$B:$AP,41,FALSE)),IF($X$1=3,(VLOOKUP(B294,'X3'!$B:$AP,41,FALSE)),IF($X$1=4,(VLOOKUP(B294,'X4'!$B:$AP,41,FALSE)),IF($X$1=5,(VLOOKUP(B294,'X5'!$B:$AP,41,FALSE)),IF($X$1=6,(VLOOKUP(B294,'X6'!$B:$AP,41,FALSE)),IF($X$1=7,(VLOOKUP(B294,'X7'!$B:$AP,41,FALSE)),IF($X$1=8,(VLOOKUP(B294,'X8'!$B:$AP,41,FALSE)),IF($X$1=9,(VLOOKUP(B294,'X9'!$B:$AP,41,FALSE)),IF($X$1=10,(VLOOKUP(B294,'X10'!$B:$AP,41,FALSE)),IF($X$1=11,(VLOOKUP(B294,'X11'!$B:$AP,41,FALSE)),IF($X$1=12,(VLOOKUP(B294,'X12'!$B:$AP,41,FALSE)),IF($X$1=13,(VLOOKUP(B294,'X13'!$B:$AP,41,FALSE)),"B")))))))))))))))</f>
        <v xml:space="preserve"> </v>
      </c>
      <c r="E294" s="182" t="str">
        <f ca="1">IF(ISERROR(IF($X$1=1,(VLOOKUP(B294,'X1'!$B:$AP,7,FALSE)),IF($X$1=2,(VLOOKUP(B294,'X2'!$B:$AP,7,FALSE)),IF($X$1=3,(VLOOKUP(B294,'X3'!$B:$AP,7,FALSE)),IF($X$1=4,(VLOOKUP(B294,'X4'!$B:$AP,7,FALSE)),IF($X$1=5,(VLOOKUP(B294,'X5'!$B:$AP,7,FALSE)),IF($X$1=6,(VLOOKUP(B294,'X6'!$B:$AP,7,FALSE)),IF($X$1=7,(VLOOKUP(B294,'X7'!$B:$AP,7,FALSE)),IF($X$1=8,(VLOOKUP(B294,'X8'!$B:$AP,7,FALSE)),IF($X$1=9,(VLOOKUP(B294,'X9'!$B:$AP,7,FALSE)),IF($X$1=10,(VLOOKUP(B294,'X10'!$B:$AP,7,FALSE)),IF($X$1=11,(VLOOKUP(B294,'X11'!$B:$AP,7,FALSE)),IF($X$1=12,(VLOOKUP(B294,'X12'!$B:$AP,7,FALSE)),IF($X$1=13,(VLOOKUP(B294,'X13'!$B:$AP,7,FALSE)),"B"))))))))))))))=TRUE," ",(IF($X$1=1,(VLOOKUP(B294,'X1'!$B:$AP,7,FALSE)),IF($X$1=2,(VLOOKUP(B294,'X2'!$B:$AP,7,FALSE)),IF($X$1=3,(VLOOKUP(B294,'X3'!$B:$AP,7,FALSE)),IF($X$1=4,(VLOOKUP(B294,'X4'!$B:$AP,7,FALSE)),IF($X$1=5,(VLOOKUP(B294,'X5'!$B:$AP,7,FALSE)),IF($X$1=6,(VLOOKUP(B294,'X6'!$B:$AP,7,FALSE)),IF($X$1=7,(VLOOKUP(B294,'X7'!$B:$AP,7,FALSE)),IF($X$1=8,(VLOOKUP(B294,'X8'!$B:$AP,7,FALSE)),IF($X$1=9,(VLOOKUP(B294,'X9'!$B:$AP,7,FALSE)),IF($X$1=10,(VLOOKUP(B294,'X10'!$B:$AP,7,FALSE)),IF($X$1=11,(VLOOKUP(B294,'X11'!$B:$AP,7,FALSE)),IF($X$1=12,(VLOOKUP(B294,'X12'!$B:$AP,7,FALSE)),IF($X$1=13,(VLOOKUP(B294,'X13'!$B:$AP,7,FALSE)),"B")))))))))))))))</f>
        <v xml:space="preserve"> </v>
      </c>
      <c r="F294" s="182" t="str">
        <f ca="1">IF(ISERROR(IF((IF($X$1=1,(VLOOKUP(B294,'X1'!$B:$AO,6,FALSE)),(IF($X$1=2,(VLOOKUP(B294,'X2'!$B:$AO,6,FALSE)),(IF($X$1=3,(VLOOKUP(B294,'X3'!$B:$AO,6,FALSE)),(IF($X$1=4,(VLOOKUP(B294,'X4'!$B:$AO,6,FALSE)),(IF($X$1=5,(VLOOKUP(B294,'X5'!$B:$AO,6,FALSE)),(IF($X$1=6,(VLOOKUP(B294,'X6'!$B:$AO,6,FALSE)),(IF($X$1=7,(VLOOKUP(B294,'X7'!$B:$AO,6,FALSE)),(IF($X$1=8,(VLOOKUP(B294,'X8'!$B:$AO,6,FALSE)),(IF($X$1=9,(VLOOKUP(B294,'X9'!$B:$AO,6,FALSE)),(IF($X$1=10,(VLOOKUP(B294,'X10'!$B:$AO,6,FALSE)),(IF($X$1=11,(VLOOKUP(B294,'X11'!$B:$AO,6,FALSE)),(IF($X$1=12,(VLOOKUP(B294,'X12'!$B:$AO,6,FALSE)),(VLOOKUP(B294,'X13'!$B:$AO,6,FALSE))))))))))))))))))))))))))=$V$1," ",(IF($X$1=1,(VLOOKUP(B294,'X1'!$B:$AO,6,FALSE)),(IF($X$1=2,(VLOOKUP(B294,'X2'!$B:$AO,6,FALSE)),(IF($X$1=3,(VLOOKUP(B294,'X3'!$B:$AO,6,FALSE)),(IF($X$1=4,(VLOOKUP(B294,'X4'!$B:$AO,6,FALSE)),(IF($X$1=5,(VLOOKUP(B294,'X5'!$B:$AO,6,FALSE)),(IF($X$1=6,(VLOOKUP(B294,'X6'!$B:$AO,6,FALSE)),(IF($X$1=7,(VLOOKUP(B294,'X7'!$B:$AO,6,FALSE)),(IF($X$1=8,(VLOOKUP(B294,'X8'!$B:$AO,6,FALSE)),(IF($X$1=9,(VLOOKUP(B294,'X9'!$B:$AO,6,FALSE)),(IF($X$1=10,(VLOOKUP(B294,'X10'!$B:$AO,6,FALSE)),(IF($X$1=11,(VLOOKUP(B294,'X11'!$B:$AO,6,FALSE)),(IF($X$1=12,(VLOOKUP(B294,'X12'!$B:$AO,6,FALSE)),(VLOOKUP(B294,'X13'!$B:$AO,6,FALSE))))))))))))))))))))))))))))=TRUE," ",(IF((IF($X$1=1,(VLOOKUP(B294,'X1'!$B:$AO,6,FALSE)),(IF($X$1=2,(VLOOKUP(B294,'X2'!$B:$AO,6,FALSE)),(IF($X$1=3,(VLOOKUP(B294,'X3'!$B:$AO,6,FALSE)),(IF($X$1=4,(VLOOKUP(B294,'X4'!$B:$AO,6,FALSE)),(IF($X$1=5,(VLOOKUP(B294,'X5'!$B:$AO,6,FALSE)),(IF($X$1=6,(VLOOKUP(B294,'X6'!$B:$AO,6,FALSE)),(IF($X$1=7,(VLOOKUP(B294,'X7'!$B:$AO,6,FALSE)),(IF($X$1=8,(VLOOKUP(B294,'X8'!$B:$AO,6,FALSE)),(IF($X$1=9,(VLOOKUP(B294,'X9'!$B:$AO,6,FALSE)),(IF($X$1=10,(VLOOKUP(B294,'X10'!$B:$AO,6,FALSE)),(IF($X$1=11,(VLOOKUP(B294,'X11'!$B:$AO,6,FALSE)),(IF($X$1=12,(VLOOKUP(B294,'X12'!$B:$AO,6,FALSE)),(VLOOKUP(B294,'X13'!$B:$AO,6,FALSE))))))))))))))))))))))))))=$V$1," ",(IF($X$1=1,(VLOOKUP(B294,'X1'!$B:$AO,6,FALSE)),(IF($X$1=2,(VLOOKUP(B294,'X2'!$B:$AO,6,FALSE)),(IF($X$1=3,(VLOOKUP(B294,'X3'!$B:$AO,6,FALSE)),(IF($X$1=4,(VLOOKUP(B294,'X4'!$B:$AO,6,FALSE)),(IF($X$1=5,(VLOOKUP(B294,'X5'!$B:$AO,6,FALSE)),(IF($X$1=6,(VLOOKUP(B294,'X6'!$B:$AO,6,FALSE)),(IF($X$1=7,(VLOOKUP(B294,'X7'!$B:$AO,6,FALSE)),(IF($X$1=8,(VLOOKUP(B294,'X8'!$B:$AO,6,FALSE)),(IF($X$1=9,(VLOOKUP(B294,'X9'!$B:$AO,6,FALSE)),(IF($X$1=10,(VLOOKUP(B294,'X10'!$B:$AO,6,FALSE)),(IF($X$1=11,(VLOOKUP(B294,'X11'!$B:$AO,6,FALSE)),(IF($X$1=12,(VLOOKUP(B294,'X12'!$B:$AO,6,FALSE)),(VLOOKUP(B294,'X13'!$B:$AO,6,FALSE)))))))))))))))))))))))))))))</f>
        <v xml:space="preserve"> </v>
      </c>
      <c r="G294" s="182" t="str">
        <f ca="1">IF(ISERROR(IF($X$1=1,(VLOOKUP(B294,'X1'!$B:$AZ,44,FALSE)),IF($X$1=2,(VLOOKUP(B294,'X2'!$B:$AZ,44,FALSE)),IF($X$1=3,(VLOOKUP(B294,'X3'!$B:$AZ,44,FALSE)),IF($X$1=4,(VLOOKUP(B294,'X4'!$B:$AZ,44,FALSE)),IF($X$1=5,(VLOOKUP(B294,'X5'!$B:$AZ,44,FALSE)),IF($X$1=6,(VLOOKUP(B294,'X6'!$B:$AZ,44,FALSE)),IF($X$1=7,(VLOOKUP(B294,'X7'!$B:$AZ,44,FALSE)),IF($X$1=8,(VLOOKUP(B294,'X8'!$B:$AZ,44,FALSE)),IF($X$1=9,(VLOOKUP(B294,'X9'!$B:$AZ,44,FALSE)),IF($X$1=10,(VLOOKUP(B294,'X10'!$B:$AZ,44,FALSE)),IF($X$1=11,(VLOOKUP(B294,'X11'!$B:$AZ,44,FALSE)),IF($X$1=12,(VLOOKUP(B294,'X12'!$B:$AZ,44,FALSE)),IF($X$1=13,(VLOOKUP(B294,'X13'!$B:$AZ,44,FALSE)),"B"))))))))))))))=TRUE," ",(IF($X$1=1,(VLOOKUP(B294,'X1'!$B:$AZ,44,FALSE)),IF($X$1=2,(VLOOKUP(B294,'X2'!$B:$AZ,44,FALSE)),IF($X$1=3,(VLOOKUP(B294,'X3'!$B:$AZ,44,FALSE)),IF($X$1=4,(VLOOKUP(B294,'X4'!$B:$AZ,44,FALSE)),IF($X$1=5,(VLOOKUP(B294,'X5'!$B:$AZ,44,FALSE)),IF($X$1=6,(VLOOKUP(B294,'X6'!$B:$AZ,44,FALSE)),IF($X$1=7,(VLOOKUP(B294,'X7'!$B:$AZ,44,FALSE)),IF($X$1=8,(VLOOKUP(B294,'X8'!$B:$AZ,44,FALSE)),IF($X$1=9,(VLOOKUP(B294,'X9'!$B:$AZ,44,FALSE)),IF($X$1=10,(VLOOKUP(B294,'X10'!$B:$AZ,44,FALSE)),IF($X$1=11,(VLOOKUP(B294,'X11'!$B:$AZ,44,FALSE)),IF($X$1=12,(VLOOKUP(B294,'X12'!$B:$AZ,44,FALSE)),IF($X$1=13,(VLOOKUP(B294,'X13'!$B:$AZ,44,FALSE)),"B")))))))))))))))</f>
        <v xml:space="preserve"> </v>
      </c>
      <c r="H294" s="182" t="str">
        <f ca="1">IF(ISERROR(IF($X$1=1,(VLOOKUP(B294,'X1'!$B:$AZ,8,FALSE)),IF($X$1=2,(VLOOKUP(B294,'X2'!$B:$AZ,8,FALSE)),IF($X$1=3,(VLOOKUP(B294,'X3'!$B:$AZ,8,FALSE)),IF($X$1=4,(VLOOKUP(B294,'X4'!$B:$AZ,8,FALSE)),IF($X$1=5,(VLOOKUP(B294,'X5'!$B:$AZ,8,FALSE)),IF($X$1=6,(VLOOKUP(B294,'X6'!$B:$AZ,8,FALSE)),IF($X$1=7,(VLOOKUP(B294,'X7'!$B:$AZ,8,FALSE)),IF($X$1=8,(VLOOKUP(B294,'X8'!$B:$AZ,8,FALSE)),IF($X$1=9,(VLOOKUP(B294,'X9'!$B:$AZ,8,FALSE)),IF($X$1=10,(VLOOKUP(B294,'X10'!$B:$AZ,8,FALSE)),IF($X$1=11,(VLOOKUP(B294,'X11'!$B:$AZ,8,FALSE)),IF($X$1=12,(VLOOKUP(B294,'X12'!$B:$AZ,8,FALSE)),IF($X$1=13,(VLOOKUP(B294,'X13'!$B:$AZ,8,FALSE)),"B"))))))))))))))=TRUE," ",(IF($X$1=1,(VLOOKUP(B294,'X1'!$B:$AZ,8,FALSE)),IF($X$1=2,(VLOOKUP(B294,'X2'!$B:$AZ,8,FALSE)),IF($X$1=3,(VLOOKUP(B294,'X3'!$B:$AZ,8,FALSE)),IF($X$1=4,(VLOOKUP(B294,'X4'!$B:$AZ,8,FALSE)),IF($X$1=5,(VLOOKUP(B294,'X5'!$B:$AZ,8,FALSE)),IF($X$1=6,(VLOOKUP(B294,'X6'!$B:$AZ,8,FALSE)),IF($X$1=7,(VLOOKUP(B294,'X7'!$B:$AZ,8,FALSE)),IF($X$1=8,(VLOOKUP(B294,'X8'!$B:$AZ,8,FALSE)),IF($X$1=9,(VLOOKUP(B294,'X9'!$B:$AZ,8,FALSE)),IF($X$1=10,(VLOOKUP(B294,'X10'!$B:$AZ,8,FALSE)),IF($X$1=11,(VLOOKUP(B294,'X11'!$B:$AZ,8,FALSE)),IF($X$1=12,(VLOOKUP(B294,'X12'!$B:$AZ,8,FALSE)),IF($X$1=13,(VLOOKUP(B294,'X13'!$B:$AZ,8,FALSE)),"B")))))))))))))))</f>
        <v xml:space="preserve"> </v>
      </c>
      <c r="I294" s="183" t="str">
        <f ca="1">IF(ISERROR(IF($X$1=1,(VLOOKUP(B294,'X1'!$B:$AZ,2,FALSE)),IF($X$1=2,(VLOOKUP(B294,'X2'!$B:$AZ,2,FALSE)),IF($X$1=3,(VLOOKUP(B294,'X3'!$B:$AZ,2,FALSE)),IF($X$1=4,(VLOOKUP(B294,'X4'!$B:$AZ,2,FALSE)),IF($X$1=5,(VLOOKUP(B294,'X5'!$B:$AZ,2,FALSE)),IF($X$1=6,(VLOOKUP(B294,'X6'!$B:$AZ,2,FALSE)),IF($X$1=7,(VLOOKUP(B294,'X7'!$B:$AZ,2,FALSE)),IF($X$1=8,(VLOOKUP(B294,'X8'!$B:$AZ,2,FALSE)),IF($X$1=9,(VLOOKUP(B294,'X9'!$B:$AZ,2,FALSE)),IF($X$1=10,(VLOOKUP(B294,'X10'!$B:$AZ,2,FALSE)),IF($X$1=11,(VLOOKUP(B294,'X11'!$B:$AZ,2,FALSE)),IF($X$1=12,(VLOOKUP(B294,'X12'!$B:$AZ,2,FALSE)),IF($X$1=13,(VLOOKUP(B294,'X13'!$B:$AZ,2,FALSE)),"B"))))))))))))))=TRUE," ",(IF($X$1=1,(VLOOKUP(B294,'X1'!$B:$AZ,2,FALSE)),IF($X$1=2,(VLOOKUP(B294,'X2'!$B:$AZ,2,FALSE)),IF($X$1=3,(VLOOKUP(B294,'X3'!$B:$AZ,2,FALSE)),IF($X$1=4,(VLOOKUP(B294,'X4'!$B:$AZ,2,FALSE)),IF($X$1=5,(VLOOKUP(B294,'X5'!$B:$AZ,2,FALSE)),IF($X$1=6,(VLOOKUP(B294,'X6'!$B:$AZ,2,FALSE)),IF($X$1=7,(VLOOKUP(B294,'X7'!$B:$AZ,2,FALSE)),IF($X$1=8,(VLOOKUP(B294,'X8'!$B:$AZ,2,FALSE)),IF($X$1=9,(VLOOKUP(B294,'X9'!$B:$AZ,2,FALSE)),IF($X$1=10,(VLOOKUP(B294,'X10'!$B:$AZ,2,FALSE)),IF($X$1=11,(VLOOKUP(B294,'X11'!$B:$AZ,2,FALSE)),IF($X$1=12,(VLOOKUP(B294,'X12'!$B:$AZ,2,FALSE)),IF($X$1=13,(VLOOKUP(B294,'X13'!$B:$AZ,2,FALSE)),"B")))))))))))))))</f>
        <v xml:space="preserve"> </v>
      </c>
      <c r="J294" s="183" t="str">
        <f ca="1">IF(ISERROR(IF($X$1=1,(VLOOKUP(B294,'X1'!$B:$AZ,3,FALSE)),IF($X$1=2,(VLOOKUP(B294,'X2'!$B:$AZ,3,FALSE)),IF($X$1=3,(VLOOKUP(B294,'X3'!$B:$AZ,3,FALSE)),IF($X$1=4,(VLOOKUP(B294,'X4'!$B:$AZ,3,FALSE)),IF($X$1=5,(VLOOKUP(B294,'X5'!$B:$AZ,3,FALSE)),IF($X$1=6,(VLOOKUP(B294,'X6'!$B:$AZ,3,FALSE)),IF($X$1=7,(VLOOKUP(B294,'X7'!$B:$AZ,3,FALSE)),IF($X$1=8,(VLOOKUP(B294,'X8'!$B:$AZ,3,FALSE)),IF($X$1=9,(VLOOKUP(B294,'X9'!$B:$AZ,3,FALSE)),IF($X$1=10,(VLOOKUP(B294,'X10'!$B:$AZ,3,FALSE)),IF($X$1=11,(VLOOKUP(B294,'X11'!$B:$AZ,3,FALSE)),IF($X$1=12,(VLOOKUP(B294,'X12'!$B:$AZ,3,FALSE)),IF($X$1=13,(VLOOKUP(B294,'X13'!$B:$AZ,3,FALSE)),"B"))))))))))))))=TRUE," ",(IF($X$1=1,(VLOOKUP(B294,'X1'!$B:$AZ,3,FALSE)),IF($X$1=2,(VLOOKUP(B294,'X2'!$B:$AZ,3,FALSE)),IF($X$1=3,(VLOOKUP(B294,'X3'!$B:$AZ,3,FALSE)),IF($X$1=4,(VLOOKUP(B294,'X4'!$B:$AZ,3,FALSE)),IF($X$1=5,(VLOOKUP(B294,'X5'!$B:$AZ,3,FALSE)),IF($X$1=6,(VLOOKUP(B294,'X6'!$B:$AZ,3,FALSE)),IF($X$1=7,(VLOOKUP(B294,'X7'!$B:$AZ,3,FALSE)),IF($X$1=8,(VLOOKUP(B294,'X8'!$B:$AZ,3,FALSE)),IF($X$1=9,(VLOOKUP(B294,'X9'!$B:$AZ,3,FALSE)),IF($X$1=10,(VLOOKUP(B294,'X10'!$B:$AZ,3,FALSE)),IF($X$1=11,(VLOOKUP(B294,'X11'!$B:$AZ,3,FALSE)),IF($X$1=12,(VLOOKUP(B294,'X12'!$B:$AZ,3,FALSE)),IF($X$1=13,(VLOOKUP(B294,'X13'!$B:$AZ,3,FALSE)),"B")))))))))))))))</f>
        <v xml:space="preserve"> </v>
      </c>
      <c r="K294" s="183" t="str">
        <f ca="1">IF(ISERROR(IF($X$1=1,(VLOOKUP(B294,'X1'!$B:$AZ,5,FALSE)),IF($X$1=2,(VLOOKUP(B294,'X2'!$B:$AZ,5,FALSE)),IF($X$1=3,(VLOOKUP(B294,'X3'!$B:$AZ,5,FALSE)),IF($X$1=4,(VLOOKUP(B294,'X4'!$B:$AZ,5,FALSE)),IF($X$1=5,(VLOOKUP(B294,'X5'!$B:$AZ,5,FALSE)),IF($X$1=6,(VLOOKUP(B294,'X6'!$B:$AZ,5,FALSE)),IF($X$1=7,(VLOOKUP(B294,'X7'!$B:$AZ,5,FALSE)),IF($X$1=8,(VLOOKUP(B294,'X8'!$B:$AZ,5,FALSE)),IF($X$1=9,(VLOOKUP(B294,'X9'!$B:$AZ,5,FALSE)),IF($X$1=10,(VLOOKUP(B294,'X10'!$B:$AZ,5,FALSE)),IF($X$1=11,(VLOOKUP(B294,'X11'!$B:$AZ,5,FALSE)),IF($X$1=12,(VLOOKUP(B294,'X12'!$B:$AZ,5,FALSE)),IF($X$1=13,(VLOOKUP(B294,'X13'!$B:$AZ,5,FALSE)),"B"))))))))))))))=TRUE," ",(IF($X$1=1,(VLOOKUP(B294,'X1'!$B:$AZ,5,FALSE)),IF($X$1=2,(VLOOKUP(B294,'X2'!$B:$AZ,5,FALSE)),IF($X$1=3,(VLOOKUP(B294,'X3'!$B:$AZ,5,FALSE)),IF($X$1=4,(VLOOKUP(B294,'X4'!$B:$AZ,5,FALSE)),IF($X$1=5,(VLOOKUP(B294,'X5'!$B:$AZ,5,FALSE)),IF($X$1=6,(VLOOKUP(B294,'X6'!$B:$AZ,5,FALSE)),IF($X$1=7,(VLOOKUP(B294,'X7'!$B:$AZ,5,FALSE)),IF($X$1=8,(VLOOKUP(B294,'X8'!$B:$AZ,5,FALSE)),IF($X$1=9,(VLOOKUP(B294,'X9'!$B:$AZ,5,FALSE)),IF($X$1=10,(VLOOKUP(B294,'X10'!$B:$AZ,5,FALSE)),IF($X$1=11,(VLOOKUP(B294,'X11'!$B:$AZ,5,FALSE)),IF($X$1=12,(VLOOKUP(B294,'X12'!$B:$AZ,5,FALSE)),IF($X$1=13,(VLOOKUP(B294,'X13'!$B:$AZ,5,FALSE)),"B")))))))))))))))</f>
        <v xml:space="preserve"> </v>
      </c>
      <c r="L294" s="184" t="str">
        <f ca="1">IF(ISERROR(IF($X$1=1,(VLOOKUP(B294,'X1'!$B:$AZ,9,FALSE)),IF($X$1=2,(VLOOKUP(B294,'X2'!$B:$AZ,9,FALSE)),IF($X$1=3,(VLOOKUP(B294,'X3'!$B:$AZ,9,FALSE)),IF($X$1=4,(VLOOKUP(B294,'X4'!$B:$AZ,9,FALSE)),IF($X$1=5,(VLOOKUP(B294,'X5'!$B:$AZ,9,FALSE)),IF($X$1=6,(VLOOKUP(B294,'X6'!$B:$AZ,9,FALSE)),IF($X$1=7,(VLOOKUP(B294,'X7'!$B:$AZ,9,FALSE)),IF($X$1=8,(VLOOKUP(B294,'X8'!$B:$AZ,9,FALSE)),IF($X$1=9,(VLOOKUP(B294,'X9'!$B:$AZ,9,FALSE)),IF($X$1=10,(VLOOKUP(B294,'X10'!$B:$AZ,9,FALSE)),IF($X$1=11,(VLOOKUP(B294,'X11'!$B:$AZ,9,FALSE)),IF($X$1=12,(VLOOKUP(B294,'X12'!$B:$AZ,9,FALSE)),IF($X$1=13,(VLOOKUP(B294,'X13'!$B:$AZ,9,FALSE)),"B"))))))))))))))=TRUE," ",(IF($X$1=1,(VLOOKUP(B294,'X1'!$B:$AZ,9,FALSE)),IF($X$1=2,(VLOOKUP(B294,'X2'!$B:$AZ,9,FALSE)),IF($X$1=3,(VLOOKUP(B294,'X3'!$B:$AZ,9,FALSE)),IF($X$1=4,(VLOOKUP(B294,'X4'!$B:$AZ,9,FALSE)),IF($X$1=5,(VLOOKUP(B294,'X5'!$B:$AZ,9,FALSE)),IF($X$1=6,(VLOOKUP(B294,'X6'!$B:$AZ,9,FALSE)),IF($X$1=7,(VLOOKUP(B294,'X7'!$B:$AZ,9,FALSE)),IF($X$1=8,(VLOOKUP(B294,'X8'!$B:$AZ,9,FALSE)),IF($X$1=9,(VLOOKUP(B294,'X9'!$B:$AZ,9,FALSE)),IF($X$1=10,(VLOOKUP(B294,'X10'!$B:$AZ,9,FALSE)),IF($X$1=11,(VLOOKUP(B294,'X11'!$B:$AZ,9,FALSE)),IF($X$1=12,(VLOOKUP(B294,'X12'!$B:$AZ,9,FALSE)),IF($X$1=13,(VLOOKUP(B294,'X13'!$B:$AZ,9,FALSE)),"B")))))))))))))))</f>
        <v xml:space="preserve"> </v>
      </c>
      <c r="M294" s="184" t="str">
        <f ca="1">IF(ISERROR(IF($X$1=1,(VLOOKUP(B294,'X1'!$B:$AZ,10,FALSE)),IF($X$1=2,(VLOOKUP(B294,'X2'!$B:$AZ,10,FALSE)),IF($X$1=3,(VLOOKUP(B294,'X3'!$B:$AZ,10,FALSE)),IF($X$1=4,(VLOOKUP(B294,'X4'!$B:$AZ,10,FALSE)),IF($X$1=5,(VLOOKUP(B294,'X5'!$B:$AZ,10,FALSE)),IF($X$1=6,(VLOOKUP(B294,'X6'!$B:$AZ,10,FALSE)),IF($X$1=7,(VLOOKUP(B294,'X7'!$B:$AZ,10,FALSE)),IF($X$1=8,(VLOOKUP(B294,'X8'!$B:$AZ,10,FALSE)),IF($X$1=9,(VLOOKUP(B294,'X9'!$B:$AZ,10,FALSE)),IF($X$1=10,(VLOOKUP(B294,'X10'!$B:$AZ,10,FALSE)),IF($X$1=11,(VLOOKUP(B294,'X11'!$B:$AZ,10,FALSE)),IF($X$1=12,(VLOOKUP(B294,'X12'!$B:$AZ,10,FALSE)),IF($X$1=13,(VLOOKUP(B294,'X13'!$B:$AZ,10,FALSE)),"B"))))))))))))))=TRUE," ",(IF($X$1=1,(VLOOKUP(B294,'X1'!$B:$AZ,10,FALSE)),IF($X$1=2,(VLOOKUP(B294,'X2'!$B:$AZ,10,FALSE)),IF($X$1=3,(VLOOKUP(B294,'X3'!$B:$AZ,10,FALSE)),IF($X$1=4,(VLOOKUP(B294,'X4'!$B:$AZ,10,FALSE)),IF($X$1=5,(VLOOKUP(B294,'X5'!$B:$AZ,10,FALSE)),IF($X$1=6,(VLOOKUP(B294,'X6'!$B:$AZ,10,FALSE)),IF($X$1=7,(VLOOKUP(B294,'X7'!$B:$AZ,10,FALSE)),IF($X$1=8,(VLOOKUP(B294,'X8'!$B:$AZ,10,FALSE)),IF($X$1=9,(VLOOKUP(B294,'X9'!$B:$AZ,10,FALSE)),IF($X$1=10,(VLOOKUP(B294,'X10'!$B:$AZ,10,FALSE)),IF($X$1=11,(VLOOKUP(B294,'X11'!$B:$AZ,10,FALSE)),IF($X$1=12,(VLOOKUP(B294,'X12'!$B:$AZ,10,FALSE)),IF($X$1=13,(VLOOKUP(B294,'X13'!$B:$AZ,10,FALSE)),"B")))))))))))))))</f>
        <v xml:space="preserve"> </v>
      </c>
      <c r="N294" s="185" t="str">
        <f ca="1">IF(ISERROR(IF($X$1=1,(VLOOKUP(B294,'X1'!$B:$AZ,45,FALSE)),IF($X$1=2,(VLOOKUP(B294,'X2'!$B:$AZ,45,FALSE)),IF($X$1=3,(VLOOKUP(B294,'X3'!$B:$AZ,45,FALSE)),IF($X$1=4,(VLOOKUP(B294,'X4'!$B:$AZ,45,FALSE)),IF($X$1=5,(VLOOKUP(B294,'X5'!$B:$AZ,45,FALSE)),IF($X$1=6,(VLOOKUP(B294,'X6'!$B:$AZ,45,FALSE)),IF($X$1=7,(VLOOKUP(B294,'X7'!$B:$AZ,45,FALSE)),IF($X$1=8,(VLOOKUP(B294,'X8'!$B:$AZ,45,FALSE)),IF($X$1=9,(VLOOKUP(B294,'X9'!$B:$AZ,45,FALSE)),IF($X$1=10,(VLOOKUP(B294,'X10'!$B:$AZ,45,FALSE)),IF($X$1=11,(VLOOKUP(B294,'X11'!$B:$AZ,45,FALSE)),IF($X$1=12,(VLOOKUP(B294,'X12'!$B:$AZ,45,FALSE)),IF($X$1=13,(VLOOKUP(B294,'X13'!$B:$AZ,45,FALSE)),"B"))))))))))))))=TRUE," ",(IF($X$1=1,(VLOOKUP(B294,'X1'!$B:$AZ,45,FALSE)),IF($X$1=2,(VLOOKUP(B294,'X2'!$B:$AZ,45,FALSE)),IF($X$1=3,(VLOOKUP(B294,'X3'!$B:$AZ,45,FALSE)),IF($X$1=4,(VLOOKUP(B294,'X4'!$B:$AZ,45,FALSE)),IF($X$1=5,(VLOOKUP(B294,'X5'!$B:$AZ,45,FALSE)),IF($X$1=6,(VLOOKUP(B294,'X6'!$B:$AZ,45,FALSE)),IF($X$1=7,(VLOOKUP(B294,'X7'!$B:$AZ,45,FALSE)),IF($X$1=8,(VLOOKUP(B294,'X8'!$B:$AZ,45,FALSE)),IF($X$1=9,(VLOOKUP(B294,'X9'!$B:$AZ,45,FALSE)),IF($X$1=10,(VLOOKUP(B294,'X10'!$B:$AZ,45,FALSE)),IF($X$1=11,(VLOOKUP(B294,'X11'!$B:$AZ,45,FALSE)),IF($X$1=12,(VLOOKUP(B294,'X12'!$B:$AZ,45,FALSE)),IF($X$1=13,(VLOOKUP(B294,'X13'!$B:$AZ,45,FALSE)),"B")))))))))))))))</f>
        <v xml:space="preserve"> </v>
      </c>
      <c r="O294" s="184" t="str">
        <f ca="1">IF(ISERROR(IF($X$1=1,(VLOOKUP(B294,'X1'!$B:$AZ,11,FALSE)),IF($X$1=2,(VLOOKUP(B294,'X2'!$B:$AZ,11,FALSE)),IF($X$1=3,(VLOOKUP(B294,'X3'!$B:$AZ,11,FALSE)),IF($X$1=4,(VLOOKUP(B294,'X4'!$B:$AZ,11,FALSE)),IF($X$1=5,(VLOOKUP(B294,'X5'!$B:$AZ,11,FALSE)),IF($X$1=6,(VLOOKUP(B294,'X6'!$B:$AZ,11,FALSE)),IF($X$1=7,(VLOOKUP(B294,'X7'!$B:$AZ,11,FALSE)),IF($X$1=8,(VLOOKUP(B294,'X8'!$B:$AZ,11,FALSE)),IF($X$1=9,(VLOOKUP(B294,'X9'!$B:$AZ,11,FALSE)),IF($X$1=10,(VLOOKUP(B294,'X10'!$B:$AZ,11,FALSE)),IF($X$1=11,(VLOOKUP(B294,'X11'!$B:$AZ,11,FALSE)),IF($X$1=12,(VLOOKUP(B294,'X12'!$B:$AZ,11,FALSE)),IF($X$1=13,(VLOOKUP(B294,'X13'!$B:$AZ,11,FALSE)),"B"))))))))))))))=TRUE," ",(IF($X$1=1,(VLOOKUP(B294,'X1'!$B:$AZ,11,FALSE)),IF($X$1=2,(VLOOKUP(B294,'X2'!$B:$AZ,11,FALSE)),IF($X$1=3,(VLOOKUP(B294,'X3'!$B:$AZ,11,FALSE)),IF($X$1=4,(VLOOKUP(B294,'X4'!$B:$AZ,11,FALSE)),IF($X$1=5,(VLOOKUP(B294,'X5'!$B:$AZ,11,FALSE)),IF($X$1=6,(VLOOKUP(B294,'X6'!$B:$AZ,11,FALSE)),IF($X$1=7,(VLOOKUP(B294,'X7'!$B:$AZ,11,FALSE)),IF($X$1=8,(VLOOKUP(B294,'X8'!$B:$AZ,11,FALSE)),IF($X$1=9,(VLOOKUP(B294,'X9'!$B:$AZ,11,FALSE)),IF($X$1=10,(VLOOKUP(B294,'X10'!$B:$AZ,11,FALSE)),IF($X$1=11,(VLOOKUP(B294,'X11'!$B:$AZ,11,FALSE)),IF($X$1=12,(VLOOKUP(B294,'X12'!$B:$AZ,11,FALSE)),IF($X$1=13,(VLOOKUP(B294,'X13'!$B:$AZ,11,FALSE)),"B")))))))))))))))</f>
        <v xml:space="preserve"> </v>
      </c>
      <c r="P294" s="184" t="str">
        <f ca="1">IF(ISERROR(IF($X$1=1,(VLOOKUP(B294,'X1'!$B:$AZ,12,FALSE)),IF($X$1=2,(VLOOKUP(B294,'X2'!$B:$AZ,12,FALSE)),IF($X$1=3,(VLOOKUP(B294,'X3'!$B:$AZ,12,FALSE)),IF($X$1=4,(VLOOKUP(B294,'X4'!$B:$AZ,12,FALSE)),IF($X$1=5,(VLOOKUP(B294,'X5'!$B:$AZ,12,FALSE)),IF($X$1=6,(VLOOKUP(B294,'X6'!$B:$AZ,12,FALSE)),IF($X$1=7,(VLOOKUP(B294,'X7'!$B:$AZ,12,FALSE)),IF($X$1=8,(VLOOKUP(B294,'X8'!$B:$AZ,12,FALSE)),IF($X$1=9,(VLOOKUP(B294,'X9'!$B:$AZ,12,FALSE)),IF($X$1=10,(VLOOKUP(B294,'X10'!$B:$AZ,12,FALSE)),IF($X$1=11,(VLOOKUP(B294,'X11'!$B:$AZ,12,FALSE)),IF($X$1=12,(VLOOKUP(B294,'X12'!$B:$AZ,12,FALSE)),IF($X$1=13,(VLOOKUP(B294,'X13'!$B:$AZ,12,FALSE)),"B"))))))))))))))=TRUE," ",(IF($X$1=1,(VLOOKUP(B294,'X1'!$B:$AZ,12,FALSE)),IF($X$1=2,(VLOOKUP(B294,'X2'!$B:$AZ,12,FALSE)),IF($X$1=3,(VLOOKUP(B294,'X3'!$B:$AZ,12,FALSE)),IF($X$1=4,(VLOOKUP(B294,'X4'!$B:$AZ,12,FALSE)),IF($X$1=5,(VLOOKUP(B294,'X5'!$B:$AZ,12,FALSE)),IF($X$1=6,(VLOOKUP(B294,'X6'!$B:$AZ,12,FALSE)),IF($X$1=7,(VLOOKUP(B294,'X7'!$B:$AZ,12,FALSE)),IF($X$1=8,(VLOOKUP(B294,'X8'!$B:$AZ,12,FALSE)),IF($X$1=9,(VLOOKUP(B294,'X9'!$B:$AZ,12,FALSE)),IF($X$1=10,(VLOOKUP(B294,'X10'!$B:$AZ,12,FALSE)),IF($X$1=11,(VLOOKUP(B294,'X11'!$B:$AZ,12,FALSE)),IF($X$1=12,(VLOOKUP(B294,'X12'!$B:$AZ,12,FALSE)),IF($X$1=13,(VLOOKUP(B294,'X13'!$B:$AZ,12,FALSE)),"B")))))))))))))))</f>
        <v xml:space="preserve"> </v>
      </c>
      <c r="Q294" s="185" t="str">
        <f ca="1">IF(ISERROR(IF($X$1=1,(VLOOKUP(B294,'X1'!$B:$AZ,46,FALSE)),IF($X$1=2,(VLOOKUP(B294,'X2'!$B:$AZ,46,FALSE)),IF($X$1=3,(VLOOKUP(B294,'X3'!$B:$AZ,46,FALSE)),IF($X$1=4,(VLOOKUP(B294,'X4'!$B:$AZ,46,FALSE)),IF($X$1=5,(VLOOKUP(B294,'X5'!$B:$AZ,46,FALSE)),IF($X$1=6,(VLOOKUP(B294,'X6'!$B:$AZ,46,FALSE)),IF($X$1=7,(VLOOKUP(B294,'X7'!$B:$AZ,46,FALSE)),IF($X$1=8,(VLOOKUP(B294,'X8'!$B:$AZ,46,FALSE)),IF($X$1=9,(VLOOKUP(B294,'X9'!$B:$AZ,46,FALSE)),IF($X$1=10,(VLOOKUP(B294,'X10'!$B:$AZ,46,FALSE)),IF($X$1=11,(VLOOKUP(B294,'X11'!$B:$AZ,46,FALSE)),IF($X$1=12,(VLOOKUP(B294,'X12'!$B:$AZ,46,FALSE)),IF($X$1=13,(VLOOKUP(B294,'X13'!$B:$AZ,46,FALSE)),"B"))))))))))))))=TRUE," ",(IF($X$1=1,(VLOOKUP(B294,'X1'!$B:$AZ,46,FALSE)),IF($X$1=2,(VLOOKUP(B294,'X2'!$B:$AZ,46,FALSE)),IF($X$1=3,(VLOOKUP(B294,'X3'!$B:$AZ,46,FALSE)),IF($X$1=4,(VLOOKUP(B294,'X4'!$B:$AZ,46,FALSE)),IF($X$1=5,(VLOOKUP(B294,'X5'!$B:$AZ,46,FALSE)),IF($X$1=6,(VLOOKUP(B294,'X6'!$B:$AZ,46,FALSE)),IF($X$1=7,(VLOOKUP(B294,'X7'!$B:$AZ,46,FALSE)),IF($X$1=8,(VLOOKUP(B294,'X8'!$B:$AZ,46,FALSE)),IF($X$1=9,(VLOOKUP(B294,'X9'!$B:$AZ,46,FALSE)),IF($X$1=10,(VLOOKUP(B294,'X10'!$B:$AZ,46,FALSE)),IF($X$1=11,(VLOOKUP(B294,'X11'!$B:$AZ,46,FALSE)),IF($X$1=12,(VLOOKUP(B294,'X12'!$B:$AZ,46,FALSE)),IF($X$1=13,(VLOOKUP(B294,'X13'!$B:$AZ,46,FALSE)),"B")))))))))))))))</f>
        <v xml:space="preserve"> </v>
      </c>
      <c r="R294" s="185" t="str">
        <f ca="1">IF(ISERROR(IF($X$1=1,(VLOOKUP(B294,'X1'!$B:$AZ,15,FALSE)),IF($X$1=2,(VLOOKUP(B294,'X2'!$B:$AZ,15,FALSE)),IF($X$1=3,(VLOOKUP(B294,'X3'!$B:$AZ,15,FALSE)),IF($X$1=4,(VLOOKUP(B294,'X4'!$B:$AZ,15,FALSE)),IF($X$1=5,(VLOOKUP(B294,'X5'!$B:$AZ,15,FALSE)),IF($X$1=6,(VLOOKUP(B294,'X6'!$B:$AZ,15,FALSE)),IF($X$1=7,(VLOOKUP(B294,'X7'!$B:$AZ,15,FALSE)),IF($X$1=8,(VLOOKUP(B294,'X8'!$B:$AZ,15,FALSE)),IF($X$1=9,(VLOOKUP(B294,'X9'!$B:$AZ,15,FALSE)),IF($X$1=10,(VLOOKUP(B294,'X10'!$B:$AZ,15,FALSE)),IF($X$1=11,(VLOOKUP(B294,'X11'!$B:$AZ,15,FALSE)),IF($X$1=12,(VLOOKUP(B294,'X12'!$B:$AZ,15,FALSE)),IF($X$1=13,(VLOOKUP(B294,'X13'!$B:$AZ,15,FALSE)),"B"))))))))))))))=TRUE," ",(IF($X$1=1,(VLOOKUP(B294,'X1'!$B:$AZ,15,FALSE)),IF($X$1=2,(VLOOKUP(B294,'X2'!$B:$AZ,15,FALSE)),IF($X$1=3,(VLOOKUP(B294,'X3'!$B:$AZ,15,FALSE)),IF($X$1=4,(VLOOKUP(B294,'X4'!$B:$AZ,15,FALSE)),IF($X$1=5,(VLOOKUP(B294,'X5'!$B:$AZ,15,FALSE)),IF($X$1=6,(VLOOKUP(B294,'X6'!$B:$AZ,15,FALSE)),IF($X$1=7,(VLOOKUP(B294,'X7'!$B:$AZ,15,FALSE)),IF($X$1=8,(VLOOKUP(B294,'X8'!$B:$AZ,15,FALSE)),IF($X$1=9,(VLOOKUP(B294,'X9'!$B:$AZ,15,FALSE)),IF($X$1=10,(VLOOKUP(B294,'X10'!$B:$AZ,15,FALSE)),IF($X$1=11,(VLOOKUP(B294,'X11'!$B:$AZ,15,FALSE)),IF($X$1=12,(VLOOKUP(B294,'X12'!$B:$AZ,15,FALSE)),IF($X$1=13,(VLOOKUP(B294,'X13'!$B:$AZ,15,FALSE)),"B")))))))))))))))</f>
        <v xml:space="preserve"> </v>
      </c>
      <c r="S294" s="185" t="str">
        <f ca="1">IF(ISERROR(IF((IF($X$1=1,(VLOOKUP(B294,'X1'!$B:$AZ,14,FALSE)),(IF($X$1=2,(VLOOKUP(B294,'X2'!$B:$AZ,14,FALSE)),(IF($X$1=3,(VLOOKUP(B294,'X3'!$B:$AZ,14,FALSE)),(IF($X$1=4,(VLOOKUP(B294,'X4'!$B:$AZ,14,FALSE)),(IF($X$1=5,(VLOOKUP(B294,'X5'!$B:$AZ,14,FALSE)),(IF($X$1=6,(VLOOKUP(B294,'X6'!$B:$AZ,14,FALSE)),(IF($X$1=7,(VLOOKUP(B294,'X7'!$B:$AZ,14,FALSE)),(IF($X$1=8,(VLOOKUP(B294,'X8'!$B:$AZ,14,FALSE)),(IF($X$1=9,(VLOOKUP(B294,'X9'!$B:$AZ,14,FALSE)),(IF($X$1=10,(VLOOKUP(B294,'X10'!$B:$AZ,14,FALSE)),(IF($X$1=11,(VLOOKUP(B294,'X11'!$B:$AZ,14,FALSE)),(IF($X$1=12,(VLOOKUP(B294,'X12'!$B:$AZ,14,FALSE)),(VLOOKUP(B294,'X13'!$B:$AZ,14,FALSE))))))))))))))))))))))))))=$V$1," ",(IF($X$1=1,(VLOOKUP(B294,'X1'!$B:$AZ,14,FALSE)),(IF($X$1=2,(VLOOKUP(B294,'X2'!$B:$AZ,14,FALSE)),(IF($X$1=3,(VLOOKUP(B294,'X3'!$B:$AZ,14,FALSE)),(IF($X$1=4,(VLOOKUP(B294,'X4'!$B:$AZ,14,FALSE)),(IF($X$1=5,(VLOOKUP(B294,'X5'!$B:$AZ,14,FALSE)),(IF($X$1=6,(VLOOKUP(B294,'X6'!$B:$AZ,14,FALSE)),(IF($X$1=7,(VLOOKUP(B294,'X7'!$B:$AZ,14,FALSE)),(IF($X$1=8,(VLOOKUP(B294,'X8'!$B:$AZ,14,FALSE)),(IF($X$1=9,(VLOOKUP(B294,'X9'!$B:$AZ,14,FALSE)),(IF($X$1=10,(VLOOKUP(B294,'X10'!$B:$AZ,14,FALSE)),(IF($X$1=11,(VLOOKUP(B294,'X11'!$B:$AZ,14,FALSE)),(IF($X$1=12,(VLOOKUP(B294,'X12'!$B:$AZ,14,FALSE)),(VLOOKUP(B294,'X13'!$B:$AZ,14,FALSE))))))))))))))))))))))))))))=TRUE," ",(IF((IF($X$1=1,(VLOOKUP(B294,'X1'!$B:$AZ,14,FALSE)),(IF($X$1=2,(VLOOKUP(B294,'X2'!$B:$AZ,14,FALSE)),(IF($X$1=3,(VLOOKUP(B294,'X3'!$B:$AZ,14,FALSE)),(IF($X$1=4,(VLOOKUP(B294,'X4'!$B:$AZ,14,FALSE)),(IF($X$1=5,(VLOOKUP(B294,'X5'!$B:$AZ,14,FALSE)),(IF($X$1=6,(VLOOKUP(B294,'X6'!$B:$AZ,14,FALSE)),(IF($X$1=7,(VLOOKUP(B294,'X7'!$B:$AZ,14,FALSE)),(IF($X$1=8,(VLOOKUP(B294,'X8'!$B:$AZ,14,FALSE)),(IF($X$1=9,(VLOOKUP(B294,'X9'!$B:$AZ,14,FALSE)),(IF($X$1=10,(VLOOKUP(B294,'X10'!$B:$AZ,14,FALSE)),(IF($X$1=11,(VLOOKUP(B294,'X11'!$B:$AZ,14,FALSE)),(IF($X$1=12,(VLOOKUP(B294,'X12'!$B:$AZ,14,FALSE)),(VLOOKUP(B294,'X13'!$B:$AZ,14,FALSE))))))))))))))))))))))))))=$V$1," ",(IF($X$1=1,(VLOOKUP(B294,'X1'!$B:$AZ,14,FALSE)),(IF($X$1=2,(VLOOKUP(B294,'X2'!$B:$AZ,14,FALSE)),(IF($X$1=3,(VLOOKUP(B294,'X3'!$B:$AZ,14,FALSE)),(IF($X$1=4,(VLOOKUP(B294,'X4'!$B:$AZ,14,FALSE)),(IF($X$1=5,(VLOOKUP(B294,'X5'!$B:$AZ,14,FALSE)),(IF($X$1=6,(VLOOKUP(B294,'X6'!$B:$AZ,14,FALSE)),(IF($X$1=7,(VLOOKUP(B294,'X7'!$B:$AZ,14,FALSE)),(IF($X$1=8,(VLOOKUP(B294,'X8'!$B:$AZ,14,FALSE)),(IF($X$1=9,(VLOOKUP(B294,'X9'!$B:$AZ,14,FALSE)),(IF($X$1=10,(VLOOKUP(B294,'X10'!$B:$AZ,14,FALSE)),(IF($X$1=11,(VLOOKUP(B294,'X11'!$B:$AZ,14,FALSE)),(IF($X$1=12,(VLOOKUP(B294,'X12'!$B:$AZ,14,FALSE)),(VLOOKUP(B294,'X13'!$B:$AZ,14,FALSE)))))))))))))))))))))))))))))</f>
        <v xml:space="preserve"> </v>
      </c>
    </row>
    <row r="295" spans="1:19" ht="14.1" customHeight="1" x14ac:dyDescent="0.2">
      <c r="A295" s="156" t="s">
        <v>1058</v>
      </c>
      <c r="B295" s="122" t="str">
        <f>IF(ISERROR(IF($U$16=1,(VLOOKUP(A295,$AC$89:$AH$125,2,FALSE)),IF((IF($X$1=1,'X1'!B254,(IF($X$1=2,'X2'!B254,(IF($X$1=3,'X3'!B254,(IF($X$1=4,'X4'!B254,(IF($X$1=5,'X5'!B254,(IF($X$1=6,'X6'!B254,(IF($X$1=7,'X7'!B254,(IF($X$1=8,'X8'!B254,(IF($X$1=9,'X9'!B254,(IF($X$1=10,'X10'!B254,(IF($X$1=11,'X11'!B254,(IF($X$1=12,'X12'!B254,'X13'!B254))))))))))))))))))))))))="","",(IF($X$1=1,'X1'!B254,(IF($X$1=2,'X2'!B254,(IF($X$1=3,'X3'!B254,(IF($X$1=4,'X4'!B254,(IF($X$1=5,'X5'!B254,(IF($X$1=6,'X6'!B254,(IF($X$1=7,'X7'!B254,(IF($X$1=8,'X8'!B254,(IF($X$1=9,'X9'!B254,(IF($X$1=10,'X10'!B254,(IF($X$1=11,'X11'!B254,(IF($X$1=12,'X12'!B254,'X13'!B254)))))))))))))))))))))))))))=TRUE," ",(IF($U$16=1,(VLOOKUP(A295,$AC$89:$AH$125,2,FALSE)),IF((IF($X$1=1,'X1'!B254,(IF($X$1=2,'X2'!B254,(IF($X$1=3,'X3'!B254,(IF($X$1=4,'X4'!B254,(IF($X$1=5,'X5'!B254,(IF($X$1=6,'X6'!B254,(IF($X$1=7,'X7'!B254,(IF($X$1=8,'X8'!B254,(IF($X$1=9,'X9'!B254,(IF($X$1=10,'X10'!B254,(IF($X$1=11,'X11'!B254,(IF($X$1=12,'X12'!B254,'X13'!B254))))))))))))))))))))))))="","",(IF($X$1=1,'X1'!B254,(IF($X$1=2,'X2'!B254,(IF($X$1=3,'X3'!B254,(IF($X$1=4,'X4'!B254,(IF($X$1=5,'X5'!B254,(IF($X$1=6,'X6'!B254,(IF($X$1=7,'X7'!B254,(IF($X$1=8,'X8'!B254,(IF($X$1=9,'X9'!B254,(IF($X$1=10,'X10'!B254,(IF($X$1=11,'X11'!B254,(IF($X$1=12,'X12'!B254,'X13'!B254))))))))))))))))))))))))))))</f>
        <v/>
      </c>
      <c r="C295" s="181" t="str">
        <f ca="1">IF(ISERROR(IF($X$1=1,(VLOOKUP(B295,'X1'!$B:$AZ,47,FALSE)),IF($X$1=2,(VLOOKUP(B295,'X2'!$B:$AZ,47,FALSE)),IF($X$1=3,(VLOOKUP(B295,'X3'!$B:$AZ,47,FALSE)),IF($X$1=4,(VLOOKUP(B295,'X4'!$B:$AZ,47,FALSE)),IF($X$1=5,(VLOOKUP(B295,'X5'!$B:$AZ,47,FALSE)),IF($X$1=6,(VLOOKUP(B295,'X6'!$B:$AZ,47,FALSE)),IF($X$1=7,(VLOOKUP(B295,'X7'!$B:$AZ,47,FALSE)),IF($X$1=8,(VLOOKUP(B295,'X8'!$B:$AZ,47,FALSE)),IF($X$1=9,(VLOOKUP(B295,'X9'!$B:$AZ,47,FALSE)),IF($X$1=10,(VLOOKUP(B295,'X10'!$B:$AZ,47,FALSE)),IF($X$1=11,(VLOOKUP(B295,'X11'!$B:$AZ,47,FALSE)),IF($X$1=12,(VLOOKUP(B295,'X12'!$B:$AZ,47,FALSE)),IF($X$1=13,(VLOOKUP(B295,'X13'!$B:$AZ,47,FALSE)),"B"))))))))))))))=TRUE," ",(IF($X$1=1,(VLOOKUP(B295,'X1'!$B:$AZ,47,FALSE)),IF($X$1=2,(VLOOKUP(B295,'X2'!$B:$AZ,47,FALSE)),IF($X$1=3,(VLOOKUP(B295,'X3'!$B:$AZ,47,FALSE)),IF($X$1=4,(VLOOKUP(B295,'X4'!$B:$AZ,47,FALSE)),IF($X$1=5,(VLOOKUP(B295,'X5'!$B:$AZ,47,FALSE)),IF($X$1=6,(VLOOKUP(B295,'X6'!$B:$AZ,47,FALSE)),IF($X$1=7,(VLOOKUP(B295,'X7'!$B:$AZ,47,FALSE)),IF($X$1=8,(VLOOKUP(B295,'X8'!$B:$AZ,47,FALSE)),IF($X$1=9,(VLOOKUP(B295,'X9'!$B:$AZ,47,FALSE)),IF($X$1=10,(VLOOKUP(B295,'X10'!$B:$AZ,47,FALSE)),IF($X$1=11,(VLOOKUP(B295,'X11'!$B:$AZ,47,FALSE)),IF($X$1=12,(VLOOKUP(B295,'X12'!$B:$AZ,47,FALSE)),IF($X$1=13,(VLOOKUP(B295,'X13'!$B:$AZ,47,FALSE)),"B")))))))))))))))</f>
        <v xml:space="preserve"> </v>
      </c>
      <c r="D295" s="181" t="str">
        <f ca="1">IF(ISERROR(IF($X$1=1,(VLOOKUP(B295,'X1'!$B:$AP,41,FALSE)),IF($X$1=2,(VLOOKUP(B295,'X2'!$B:$AP,41,FALSE)),IF($X$1=3,(VLOOKUP(B295,'X3'!$B:$AP,41,FALSE)),IF($X$1=4,(VLOOKUP(B295,'X4'!$B:$AP,41,FALSE)),IF($X$1=5,(VLOOKUP(B295,'X5'!$B:$AP,41,FALSE)),IF($X$1=6,(VLOOKUP(B295,'X6'!$B:$AP,41,FALSE)),IF($X$1=7,(VLOOKUP(B295,'X7'!$B:$AP,41,FALSE)),IF($X$1=8,(VLOOKUP(B295,'X8'!$B:$AP,41,FALSE)),IF($X$1=9,(VLOOKUP(B295,'X9'!$B:$AP,41,FALSE)),IF($X$1=10,(VLOOKUP(B295,'X10'!$B:$AP,41,FALSE)),IF($X$1=11,(VLOOKUP(B295,'X11'!$B:$AP,41,FALSE)),IF($X$1=12,(VLOOKUP(B295,'X12'!$B:$AP,41,FALSE)),IF($X$1=13,(VLOOKUP(B295,'X13'!$B:$AP,41,FALSE)),"B"))))))))))))))=TRUE," ",(IF($X$1=1,(VLOOKUP(B295,'X1'!$B:$AP,41,FALSE)),IF($X$1=2,(VLOOKUP(B295,'X2'!$B:$AP,41,FALSE)),IF($X$1=3,(VLOOKUP(B295,'X3'!$B:$AP,41,FALSE)),IF($X$1=4,(VLOOKUP(B295,'X4'!$B:$AP,41,FALSE)),IF($X$1=5,(VLOOKUP(B295,'X5'!$B:$AP,41,FALSE)),IF($X$1=6,(VLOOKUP(B295,'X6'!$B:$AP,41,FALSE)),IF($X$1=7,(VLOOKUP(B295,'X7'!$B:$AP,41,FALSE)),IF($X$1=8,(VLOOKUP(B295,'X8'!$B:$AP,41,FALSE)),IF($X$1=9,(VLOOKUP(B295,'X9'!$B:$AP,41,FALSE)),IF($X$1=10,(VLOOKUP(B295,'X10'!$B:$AP,41,FALSE)),IF($X$1=11,(VLOOKUP(B295,'X11'!$B:$AP,41,FALSE)),IF($X$1=12,(VLOOKUP(B295,'X12'!$B:$AP,41,FALSE)),IF($X$1=13,(VLOOKUP(B295,'X13'!$B:$AP,41,FALSE)),"B")))))))))))))))</f>
        <v xml:space="preserve"> </v>
      </c>
      <c r="E295" s="182" t="str">
        <f ca="1">IF(ISERROR(IF($X$1=1,(VLOOKUP(B295,'X1'!$B:$AP,7,FALSE)),IF($X$1=2,(VLOOKUP(B295,'X2'!$B:$AP,7,FALSE)),IF($X$1=3,(VLOOKUP(B295,'X3'!$B:$AP,7,FALSE)),IF($X$1=4,(VLOOKUP(B295,'X4'!$B:$AP,7,FALSE)),IF($X$1=5,(VLOOKUP(B295,'X5'!$B:$AP,7,FALSE)),IF($X$1=6,(VLOOKUP(B295,'X6'!$B:$AP,7,FALSE)),IF($X$1=7,(VLOOKUP(B295,'X7'!$B:$AP,7,FALSE)),IF($X$1=8,(VLOOKUP(B295,'X8'!$B:$AP,7,FALSE)),IF($X$1=9,(VLOOKUP(B295,'X9'!$B:$AP,7,FALSE)),IF($X$1=10,(VLOOKUP(B295,'X10'!$B:$AP,7,FALSE)),IF($X$1=11,(VLOOKUP(B295,'X11'!$B:$AP,7,FALSE)),IF($X$1=12,(VLOOKUP(B295,'X12'!$B:$AP,7,FALSE)),IF($X$1=13,(VLOOKUP(B295,'X13'!$B:$AP,7,FALSE)),"B"))))))))))))))=TRUE," ",(IF($X$1=1,(VLOOKUP(B295,'X1'!$B:$AP,7,FALSE)),IF($X$1=2,(VLOOKUP(B295,'X2'!$B:$AP,7,FALSE)),IF($X$1=3,(VLOOKUP(B295,'X3'!$B:$AP,7,FALSE)),IF($X$1=4,(VLOOKUP(B295,'X4'!$B:$AP,7,FALSE)),IF($X$1=5,(VLOOKUP(B295,'X5'!$B:$AP,7,FALSE)),IF($X$1=6,(VLOOKUP(B295,'X6'!$B:$AP,7,FALSE)),IF($X$1=7,(VLOOKUP(B295,'X7'!$B:$AP,7,FALSE)),IF($X$1=8,(VLOOKUP(B295,'X8'!$B:$AP,7,FALSE)),IF($X$1=9,(VLOOKUP(B295,'X9'!$B:$AP,7,FALSE)),IF($X$1=10,(VLOOKUP(B295,'X10'!$B:$AP,7,FALSE)),IF($X$1=11,(VLOOKUP(B295,'X11'!$B:$AP,7,FALSE)),IF($X$1=12,(VLOOKUP(B295,'X12'!$B:$AP,7,FALSE)),IF($X$1=13,(VLOOKUP(B295,'X13'!$B:$AP,7,FALSE)),"B")))))))))))))))</f>
        <v xml:space="preserve"> </v>
      </c>
      <c r="F295" s="182" t="str">
        <f ca="1">IF(ISERROR(IF((IF($X$1=1,(VLOOKUP(B295,'X1'!$B:$AO,6,FALSE)),(IF($X$1=2,(VLOOKUP(B295,'X2'!$B:$AO,6,FALSE)),(IF($X$1=3,(VLOOKUP(B295,'X3'!$B:$AO,6,FALSE)),(IF($X$1=4,(VLOOKUP(B295,'X4'!$B:$AO,6,FALSE)),(IF($X$1=5,(VLOOKUP(B295,'X5'!$B:$AO,6,FALSE)),(IF($X$1=6,(VLOOKUP(B295,'X6'!$B:$AO,6,FALSE)),(IF($X$1=7,(VLOOKUP(B295,'X7'!$B:$AO,6,FALSE)),(IF($X$1=8,(VLOOKUP(B295,'X8'!$B:$AO,6,FALSE)),(IF($X$1=9,(VLOOKUP(B295,'X9'!$B:$AO,6,FALSE)),(IF($X$1=10,(VLOOKUP(B295,'X10'!$B:$AO,6,FALSE)),(IF($X$1=11,(VLOOKUP(B295,'X11'!$B:$AO,6,FALSE)),(IF($X$1=12,(VLOOKUP(B295,'X12'!$B:$AO,6,FALSE)),(VLOOKUP(B295,'X13'!$B:$AO,6,FALSE))))))))))))))))))))))))))=$V$1," ",(IF($X$1=1,(VLOOKUP(B295,'X1'!$B:$AO,6,FALSE)),(IF($X$1=2,(VLOOKUP(B295,'X2'!$B:$AO,6,FALSE)),(IF($X$1=3,(VLOOKUP(B295,'X3'!$B:$AO,6,FALSE)),(IF($X$1=4,(VLOOKUP(B295,'X4'!$B:$AO,6,FALSE)),(IF($X$1=5,(VLOOKUP(B295,'X5'!$B:$AO,6,FALSE)),(IF($X$1=6,(VLOOKUP(B295,'X6'!$B:$AO,6,FALSE)),(IF($X$1=7,(VLOOKUP(B295,'X7'!$B:$AO,6,FALSE)),(IF($X$1=8,(VLOOKUP(B295,'X8'!$B:$AO,6,FALSE)),(IF($X$1=9,(VLOOKUP(B295,'X9'!$B:$AO,6,FALSE)),(IF($X$1=10,(VLOOKUP(B295,'X10'!$B:$AO,6,FALSE)),(IF($X$1=11,(VLOOKUP(B295,'X11'!$B:$AO,6,FALSE)),(IF($X$1=12,(VLOOKUP(B295,'X12'!$B:$AO,6,FALSE)),(VLOOKUP(B295,'X13'!$B:$AO,6,FALSE))))))))))))))))))))))))))))=TRUE," ",(IF((IF($X$1=1,(VLOOKUP(B295,'X1'!$B:$AO,6,FALSE)),(IF($X$1=2,(VLOOKUP(B295,'X2'!$B:$AO,6,FALSE)),(IF($X$1=3,(VLOOKUP(B295,'X3'!$B:$AO,6,FALSE)),(IF($X$1=4,(VLOOKUP(B295,'X4'!$B:$AO,6,FALSE)),(IF($X$1=5,(VLOOKUP(B295,'X5'!$B:$AO,6,FALSE)),(IF($X$1=6,(VLOOKUP(B295,'X6'!$B:$AO,6,FALSE)),(IF($X$1=7,(VLOOKUP(B295,'X7'!$B:$AO,6,FALSE)),(IF($X$1=8,(VLOOKUP(B295,'X8'!$B:$AO,6,FALSE)),(IF($X$1=9,(VLOOKUP(B295,'X9'!$B:$AO,6,FALSE)),(IF($X$1=10,(VLOOKUP(B295,'X10'!$B:$AO,6,FALSE)),(IF($X$1=11,(VLOOKUP(B295,'X11'!$B:$AO,6,FALSE)),(IF($X$1=12,(VLOOKUP(B295,'X12'!$B:$AO,6,FALSE)),(VLOOKUP(B295,'X13'!$B:$AO,6,FALSE))))))))))))))))))))))))))=$V$1," ",(IF($X$1=1,(VLOOKUP(B295,'X1'!$B:$AO,6,FALSE)),(IF($X$1=2,(VLOOKUP(B295,'X2'!$B:$AO,6,FALSE)),(IF($X$1=3,(VLOOKUP(B295,'X3'!$B:$AO,6,FALSE)),(IF($X$1=4,(VLOOKUP(B295,'X4'!$B:$AO,6,FALSE)),(IF($X$1=5,(VLOOKUP(B295,'X5'!$B:$AO,6,FALSE)),(IF($X$1=6,(VLOOKUP(B295,'X6'!$B:$AO,6,FALSE)),(IF($X$1=7,(VLOOKUP(B295,'X7'!$B:$AO,6,FALSE)),(IF($X$1=8,(VLOOKUP(B295,'X8'!$B:$AO,6,FALSE)),(IF($X$1=9,(VLOOKUP(B295,'X9'!$B:$AO,6,FALSE)),(IF($X$1=10,(VLOOKUP(B295,'X10'!$B:$AO,6,FALSE)),(IF($X$1=11,(VLOOKUP(B295,'X11'!$B:$AO,6,FALSE)),(IF($X$1=12,(VLOOKUP(B295,'X12'!$B:$AO,6,FALSE)),(VLOOKUP(B295,'X13'!$B:$AO,6,FALSE)))))))))))))))))))))))))))))</f>
        <v xml:space="preserve"> </v>
      </c>
      <c r="G295" s="182" t="str">
        <f ca="1">IF(ISERROR(IF($X$1=1,(VLOOKUP(B295,'X1'!$B:$AZ,44,FALSE)),IF($X$1=2,(VLOOKUP(B295,'X2'!$B:$AZ,44,FALSE)),IF($X$1=3,(VLOOKUP(B295,'X3'!$B:$AZ,44,FALSE)),IF($X$1=4,(VLOOKUP(B295,'X4'!$B:$AZ,44,FALSE)),IF($X$1=5,(VLOOKUP(B295,'X5'!$B:$AZ,44,FALSE)),IF($X$1=6,(VLOOKUP(B295,'X6'!$B:$AZ,44,FALSE)),IF($X$1=7,(VLOOKUP(B295,'X7'!$B:$AZ,44,FALSE)),IF($X$1=8,(VLOOKUP(B295,'X8'!$B:$AZ,44,FALSE)),IF($X$1=9,(VLOOKUP(B295,'X9'!$B:$AZ,44,FALSE)),IF($X$1=10,(VLOOKUP(B295,'X10'!$B:$AZ,44,FALSE)),IF($X$1=11,(VLOOKUP(B295,'X11'!$B:$AZ,44,FALSE)),IF($X$1=12,(VLOOKUP(B295,'X12'!$B:$AZ,44,FALSE)),IF($X$1=13,(VLOOKUP(B295,'X13'!$B:$AZ,44,FALSE)),"B"))))))))))))))=TRUE," ",(IF($X$1=1,(VLOOKUP(B295,'X1'!$B:$AZ,44,FALSE)),IF($X$1=2,(VLOOKUP(B295,'X2'!$B:$AZ,44,FALSE)),IF($X$1=3,(VLOOKUP(B295,'X3'!$B:$AZ,44,FALSE)),IF($X$1=4,(VLOOKUP(B295,'X4'!$B:$AZ,44,FALSE)),IF($X$1=5,(VLOOKUP(B295,'X5'!$B:$AZ,44,FALSE)),IF($X$1=6,(VLOOKUP(B295,'X6'!$B:$AZ,44,FALSE)),IF($X$1=7,(VLOOKUP(B295,'X7'!$B:$AZ,44,FALSE)),IF($X$1=8,(VLOOKUP(B295,'X8'!$B:$AZ,44,FALSE)),IF($X$1=9,(VLOOKUP(B295,'X9'!$B:$AZ,44,FALSE)),IF($X$1=10,(VLOOKUP(B295,'X10'!$B:$AZ,44,FALSE)),IF($X$1=11,(VLOOKUP(B295,'X11'!$B:$AZ,44,FALSE)),IF($X$1=12,(VLOOKUP(B295,'X12'!$B:$AZ,44,FALSE)),IF($X$1=13,(VLOOKUP(B295,'X13'!$B:$AZ,44,FALSE)),"B")))))))))))))))</f>
        <v xml:space="preserve"> </v>
      </c>
      <c r="H295" s="182" t="str">
        <f ca="1">IF(ISERROR(IF($X$1=1,(VLOOKUP(B295,'X1'!$B:$AZ,8,FALSE)),IF($X$1=2,(VLOOKUP(B295,'X2'!$B:$AZ,8,FALSE)),IF($X$1=3,(VLOOKUP(B295,'X3'!$B:$AZ,8,FALSE)),IF($X$1=4,(VLOOKUP(B295,'X4'!$B:$AZ,8,FALSE)),IF($X$1=5,(VLOOKUP(B295,'X5'!$B:$AZ,8,FALSE)),IF($X$1=6,(VLOOKUP(B295,'X6'!$B:$AZ,8,FALSE)),IF($X$1=7,(VLOOKUP(B295,'X7'!$B:$AZ,8,FALSE)),IF($X$1=8,(VLOOKUP(B295,'X8'!$B:$AZ,8,FALSE)),IF($X$1=9,(VLOOKUP(B295,'X9'!$B:$AZ,8,FALSE)),IF($X$1=10,(VLOOKUP(B295,'X10'!$B:$AZ,8,FALSE)),IF($X$1=11,(VLOOKUP(B295,'X11'!$B:$AZ,8,FALSE)),IF($X$1=12,(VLOOKUP(B295,'X12'!$B:$AZ,8,FALSE)),IF($X$1=13,(VLOOKUP(B295,'X13'!$B:$AZ,8,FALSE)),"B"))))))))))))))=TRUE," ",(IF($X$1=1,(VLOOKUP(B295,'X1'!$B:$AZ,8,FALSE)),IF($X$1=2,(VLOOKUP(B295,'X2'!$B:$AZ,8,FALSE)),IF($X$1=3,(VLOOKUP(B295,'X3'!$B:$AZ,8,FALSE)),IF($X$1=4,(VLOOKUP(B295,'X4'!$B:$AZ,8,FALSE)),IF($X$1=5,(VLOOKUP(B295,'X5'!$B:$AZ,8,FALSE)),IF($X$1=6,(VLOOKUP(B295,'X6'!$B:$AZ,8,FALSE)),IF($X$1=7,(VLOOKUP(B295,'X7'!$B:$AZ,8,FALSE)),IF($X$1=8,(VLOOKUP(B295,'X8'!$B:$AZ,8,FALSE)),IF($X$1=9,(VLOOKUP(B295,'X9'!$B:$AZ,8,FALSE)),IF($X$1=10,(VLOOKUP(B295,'X10'!$B:$AZ,8,FALSE)),IF($X$1=11,(VLOOKUP(B295,'X11'!$B:$AZ,8,FALSE)),IF($X$1=12,(VLOOKUP(B295,'X12'!$B:$AZ,8,FALSE)),IF($X$1=13,(VLOOKUP(B295,'X13'!$B:$AZ,8,FALSE)),"B")))))))))))))))</f>
        <v xml:space="preserve"> </v>
      </c>
      <c r="I295" s="183" t="str">
        <f ca="1">IF(ISERROR(IF($X$1=1,(VLOOKUP(B295,'X1'!$B:$AZ,2,FALSE)),IF($X$1=2,(VLOOKUP(B295,'X2'!$B:$AZ,2,FALSE)),IF($X$1=3,(VLOOKUP(B295,'X3'!$B:$AZ,2,FALSE)),IF($X$1=4,(VLOOKUP(B295,'X4'!$B:$AZ,2,FALSE)),IF($X$1=5,(VLOOKUP(B295,'X5'!$B:$AZ,2,FALSE)),IF($X$1=6,(VLOOKUP(B295,'X6'!$B:$AZ,2,FALSE)),IF($X$1=7,(VLOOKUP(B295,'X7'!$B:$AZ,2,FALSE)),IF($X$1=8,(VLOOKUP(B295,'X8'!$B:$AZ,2,FALSE)),IF($X$1=9,(VLOOKUP(B295,'X9'!$B:$AZ,2,FALSE)),IF($X$1=10,(VLOOKUP(B295,'X10'!$B:$AZ,2,FALSE)),IF($X$1=11,(VLOOKUP(B295,'X11'!$B:$AZ,2,FALSE)),IF($X$1=12,(VLOOKUP(B295,'X12'!$B:$AZ,2,FALSE)),IF($X$1=13,(VLOOKUP(B295,'X13'!$B:$AZ,2,FALSE)),"B"))))))))))))))=TRUE," ",(IF($X$1=1,(VLOOKUP(B295,'X1'!$B:$AZ,2,FALSE)),IF($X$1=2,(VLOOKUP(B295,'X2'!$B:$AZ,2,FALSE)),IF($X$1=3,(VLOOKUP(B295,'X3'!$B:$AZ,2,FALSE)),IF($X$1=4,(VLOOKUP(B295,'X4'!$B:$AZ,2,FALSE)),IF($X$1=5,(VLOOKUP(B295,'X5'!$B:$AZ,2,FALSE)),IF($X$1=6,(VLOOKUP(B295,'X6'!$B:$AZ,2,FALSE)),IF($X$1=7,(VLOOKUP(B295,'X7'!$B:$AZ,2,FALSE)),IF($X$1=8,(VLOOKUP(B295,'X8'!$B:$AZ,2,FALSE)),IF($X$1=9,(VLOOKUP(B295,'X9'!$B:$AZ,2,FALSE)),IF($X$1=10,(VLOOKUP(B295,'X10'!$B:$AZ,2,FALSE)),IF($X$1=11,(VLOOKUP(B295,'X11'!$B:$AZ,2,FALSE)),IF($X$1=12,(VLOOKUP(B295,'X12'!$B:$AZ,2,FALSE)),IF($X$1=13,(VLOOKUP(B295,'X13'!$B:$AZ,2,FALSE)),"B")))))))))))))))</f>
        <v xml:space="preserve"> </v>
      </c>
      <c r="J295" s="183" t="str">
        <f ca="1">IF(ISERROR(IF($X$1=1,(VLOOKUP(B295,'X1'!$B:$AZ,3,FALSE)),IF($X$1=2,(VLOOKUP(B295,'X2'!$B:$AZ,3,FALSE)),IF($X$1=3,(VLOOKUP(B295,'X3'!$B:$AZ,3,FALSE)),IF($X$1=4,(VLOOKUP(B295,'X4'!$B:$AZ,3,FALSE)),IF($X$1=5,(VLOOKUP(B295,'X5'!$B:$AZ,3,FALSE)),IF($X$1=6,(VLOOKUP(B295,'X6'!$B:$AZ,3,FALSE)),IF($X$1=7,(VLOOKUP(B295,'X7'!$B:$AZ,3,FALSE)),IF($X$1=8,(VLOOKUP(B295,'X8'!$B:$AZ,3,FALSE)),IF($X$1=9,(VLOOKUP(B295,'X9'!$B:$AZ,3,FALSE)),IF($X$1=10,(VLOOKUP(B295,'X10'!$B:$AZ,3,FALSE)),IF($X$1=11,(VLOOKUP(B295,'X11'!$B:$AZ,3,FALSE)),IF($X$1=12,(VLOOKUP(B295,'X12'!$B:$AZ,3,FALSE)),IF($X$1=13,(VLOOKUP(B295,'X13'!$B:$AZ,3,FALSE)),"B"))))))))))))))=TRUE," ",(IF($X$1=1,(VLOOKUP(B295,'X1'!$B:$AZ,3,FALSE)),IF($X$1=2,(VLOOKUP(B295,'X2'!$B:$AZ,3,FALSE)),IF($X$1=3,(VLOOKUP(B295,'X3'!$B:$AZ,3,FALSE)),IF($X$1=4,(VLOOKUP(B295,'X4'!$B:$AZ,3,FALSE)),IF($X$1=5,(VLOOKUP(B295,'X5'!$B:$AZ,3,FALSE)),IF($X$1=6,(VLOOKUP(B295,'X6'!$B:$AZ,3,FALSE)),IF($X$1=7,(VLOOKUP(B295,'X7'!$B:$AZ,3,FALSE)),IF($X$1=8,(VLOOKUP(B295,'X8'!$B:$AZ,3,FALSE)),IF($X$1=9,(VLOOKUP(B295,'X9'!$B:$AZ,3,FALSE)),IF($X$1=10,(VLOOKUP(B295,'X10'!$B:$AZ,3,FALSE)),IF($X$1=11,(VLOOKUP(B295,'X11'!$B:$AZ,3,FALSE)),IF($X$1=12,(VLOOKUP(B295,'X12'!$B:$AZ,3,FALSE)),IF($X$1=13,(VLOOKUP(B295,'X13'!$B:$AZ,3,FALSE)),"B")))))))))))))))</f>
        <v xml:space="preserve"> </v>
      </c>
      <c r="K295" s="183" t="str">
        <f ca="1">IF(ISERROR(IF($X$1=1,(VLOOKUP(B295,'X1'!$B:$AZ,5,FALSE)),IF($X$1=2,(VLOOKUP(B295,'X2'!$B:$AZ,5,FALSE)),IF($X$1=3,(VLOOKUP(B295,'X3'!$B:$AZ,5,FALSE)),IF($X$1=4,(VLOOKUP(B295,'X4'!$B:$AZ,5,FALSE)),IF($X$1=5,(VLOOKUP(B295,'X5'!$B:$AZ,5,FALSE)),IF($X$1=6,(VLOOKUP(B295,'X6'!$B:$AZ,5,FALSE)),IF($X$1=7,(VLOOKUP(B295,'X7'!$B:$AZ,5,FALSE)),IF($X$1=8,(VLOOKUP(B295,'X8'!$B:$AZ,5,FALSE)),IF($X$1=9,(VLOOKUP(B295,'X9'!$B:$AZ,5,FALSE)),IF($X$1=10,(VLOOKUP(B295,'X10'!$B:$AZ,5,FALSE)),IF($X$1=11,(VLOOKUP(B295,'X11'!$B:$AZ,5,FALSE)),IF($X$1=12,(VLOOKUP(B295,'X12'!$B:$AZ,5,FALSE)),IF($X$1=13,(VLOOKUP(B295,'X13'!$B:$AZ,5,FALSE)),"B"))))))))))))))=TRUE," ",(IF($X$1=1,(VLOOKUP(B295,'X1'!$B:$AZ,5,FALSE)),IF($X$1=2,(VLOOKUP(B295,'X2'!$B:$AZ,5,FALSE)),IF($X$1=3,(VLOOKUP(B295,'X3'!$B:$AZ,5,FALSE)),IF($X$1=4,(VLOOKUP(B295,'X4'!$B:$AZ,5,FALSE)),IF($X$1=5,(VLOOKUP(B295,'X5'!$B:$AZ,5,FALSE)),IF($X$1=6,(VLOOKUP(B295,'X6'!$B:$AZ,5,FALSE)),IF($X$1=7,(VLOOKUP(B295,'X7'!$B:$AZ,5,FALSE)),IF($X$1=8,(VLOOKUP(B295,'X8'!$B:$AZ,5,FALSE)),IF($X$1=9,(VLOOKUP(B295,'X9'!$B:$AZ,5,FALSE)),IF($X$1=10,(VLOOKUP(B295,'X10'!$B:$AZ,5,FALSE)),IF($X$1=11,(VLOOKUP(B295,'X11'!$B:$AZ,5,FALSE)),IF($X$1=12,(VLOOKUP(B295,'X12'!$B:$AZ,5,FALSE)),IF($X$1=13,(VLOOKUP(B295,'X13'!$B:$AZ,5,FALSE)),"B")))))))))))))))</f>
        <v xml:space="preserve"> </v>
      </c>
      <c r="L295" s="184" t="str">
        <f ca="1">IF(ISERROR(IF($X$1=1,(VLOOKUP(B295,'X1'!$B:$AZ,9,FALSE)),IF($X$1=2,(VLOOKUP(B295,'X2'!$B:$AZ,9,FALSE)),IF($X$1=3,(VLOOKUP(B295,'X3'!$B:$AZ,9,FALSE)),IF($X$1=4,(VLOOKUP(B295,'X4'!$B:$AZ,9,FALSE)),IF($X$1=5,(VLOOKUP(B295,'X5'!$B:$AZ,9,FALSE)),IF($X$1=6,(VLOOKUP(B295,'X6'!$B:$AZ,9,FALSE)),IF($X$1=7,(VLOOKUP(B295,'X7'!$B:$AZ,9,FALSE)),IF($X$1=8,(VLOOKUP(B295,'X8'!$B:$AZ,9,FALSE)),IF($X$1=9,(VLOOKUP(B295,'X9'!$B:$AZ,9,FALSE)),IF($X$1=10,(VLOOKUP(B295,'X10'!$B:$AZ,9,FALSE)),IF($X$1=11,(VLOOKUP(B295,'X11'!$B:$AZ,9,FALSE)),IF($X$1=12,(VLOOKUP(B295,'X12'!$B:$AZ,9,FALSE)),IF($X$1=13,(VLOOKUP(B295,'X13'!$B:$AZ,9,FALSE)),"B"))))))))))))))=TRUE," ",(IF($X$1=1,(VLOOKUP(B295,'X1'!$B:$AZ,9,FALSE)),IF($X$1=2,(VLOOKUP(B295,'X2'!$B:$AZ,9,FALSE)),IF($X$1=3,(VLOOKUP(B295,'X3'!$B:$AZ,9,FALSE)),IF($X$1=4,(VLOOKUP(B295,'X4'!$B:$AZ,9,FALSE)),IF($X$1=5,(VLOOKUP(B295,'X5'!$B:$AZ,9,FALSE)),IF($X$1=6,(VLOOKUP(B295,'X6'!$B:$AZ,9,FALSE)),IF($X$1=7,(VLOOKUP(B295,'X7'!$B:$AZ,9,FALSE)),IF($X$1=8,(VLOOKUP(B295,'X8'!$B:$AZ,9,FALSE)),IF($X$1=9,(VLOOKUP(B295,'X9'!$B:$AZ,9,FALSE)),IF($X$1=10,(VLOOKUP(B295,'X10'!$B:$AZ,9,FALSE)),IF($X$1=11,(VLOOKUP(B295,'X11'!$B:$AZ,9,FALSE)),IF($X$1=12,(VLOOKUP(B295,'X12'!$B:$AZ,9,FALSE)),IF($X$1=13,(VLOOKUP(B295,'X13'!$B:$AZ,9,FALSE)),"B")))))))))))))))</f>
        <v xml:space="preserve"> </v>
      </c>
      <c r="M295" s="184" t="str">
        <f ca="1">IF(ISERROR(IF($X$1=1,(VLOOKUP(B295,'X1'!$B:$AZ,10,FALSE)),IF($X$1=2,(VLOOKUP(B295,'X2'!$B:$AZ,10,FALSE)),IF($X$1=3,(VLOOKUP(B295,'X3'!$B:$AZ,10,FALSE)),IF($X$1=4,(VLOOKUP(B295,'X4'!$B:$AZ,10,FALSE)),IF($X$1=5,(VLOOKUP(B295,'X5'!$B:$AZ,10,FALSE)),IF($X$1=6,(VLOOKUP(B295,'X6'!$B:$AZ,10,FALSE)),IF($X$1=7,(VLOOKUP(B295,'X7'!$B:$AZ,10,FALSE)),IF($X$1=8,(VLOOKUP(B295,'X8'!$B:$AZ,10,FALSE)),IF($X$1=9,(VLOOKUP(B295,'X9'!$B:$AZ,10,FALSE)),IF($X$1=10,(VLOOKUP(B295,'X10'!$B:$AZ,10,FALSE)),IF($X$1=11,(VLOOKUP(B295,'X11'!$B:$AZ,10,FALSE)),IF($X$1=12,(VLOOKUP(B295,'X12'!$B:$AZ,10,FALSE)),IF($X$1=13,(VLOOKUP(B295,'X13'!$B:$AZ,10,FALSE)),"B"))))))))))))))=TRUE," ",(IF($X$1=1,(VLOOKUP(B295,'X1'!$B:$AZ,10,FALSE)),IF($X$1=2,(VLOOKUP(B295,'X2'!$B:$AZ,10,FALSE)),IF($X$1=3,(VLOOKUP(B295,'X3'!$B:$AZ,10,FALSE)),IF($X$1=4,(VLOOKUP(B295,'X4'!$B:$AZ,10,FALSE)),IF($X$1=5,(VLOOKUP(B295,'X5'!$B:$AZ,10,FALSE)),IF($X$1=6,(VLOOKUP(B295,'X6'!$B:$AZ,10,FALSE)),IF($X$1=7,(VLOOKUP(B295,'X7'!$B:$AZ,10,FALSE)),IF($X$1=8,(VLOOKUP(B295,'X8'!$B:$AZ,10,FALSE)),IF($X$1=9,(VLOOKUP(B295,'X9'!$B:$AZ,10,FALSE)),IF($X$1=10,(VLOOKUP(B295,'X10'!$B:$AZ,10,FALSE)),IF($X$1=11,(VLOOKUP(B295,'X11'!$B:$AZ,10,FALSE)),IF($X$1=12,(VLOOKUP(B295,'X12'!$B:$AZ,10,FALSE)),IF($X$1=13,(VLOOKUP(B295,'X13'!$B:$AZ,10,FALSE)),"B")))))))))))))))</f>
        <v xml:space="preserve"> </v>
      </c>
      <c r="N295" s="185" t="str">
        <f ca="1">IF(ISERROR(IF($X$1=1,(VLOOKUP(B295,'X1'!$B:$AZ,45,FALSE)),IF($X$1=2,(VLOOKUP(B295,'X2'!$B:$AZ,45,FALSE)),IF($X$1=3,(VLOOKUP(B295,'X3'!$B:$AZ,45,FALSE)),IF($X$1=4,(VLOOKUP(B295,'X4'!$B:$AZ,45,FALSE)),IF($X$1=5,(VLOOKUP(B295,'X5'!$B:$AZ,45,FALSE)),IF($X$1=6,(VLOOKUP(B295,'X6'!$B:$AZ,45,FALSE)),IF($X$1=7,(VLOOKUP(B295,'X7'!$B:$AZ,45,FALSE)),IF($X$1=8,(VLOOKUP(B295,'X8'!$B:$AZ,45,FALSE)),IF($X$1=9,(VLOOKUP(B295,'X9'!$B:$AZ,45,FALSE)),IF($X$1=10,(VLOOKUP(B295,'X10'!$B:$AZ,45,FALSE)),IF($X$1=11,(VLOOKUP(B295,'X11'!$B:$AZ,45,FALSE)),IF($X$1=12,(VLOOKUP(B295,'X12'!$B:$AZ,45,FALSE)),IF($X$1=13,(VLOOKUP(B295,'X13'!$B:$AZ,45,FALSE)),"B"))))))))))))))=TRUE," ",(IF($X$1=1,(VLOOKUP(B295,'X1'!$B:$AZ,45,FALSE)),IF($X$1=2,(VLOOKUP(B295,'X2'!$B:$AZ,45,FALSE)),IF($X$1=3,(VLOOKUP(B295,'X3'!$B:$AZ,45,FALSE)),IF($X$1=4,(VLOOKUP(B295,'X4'!$B:$AZ,45,FALSE)),IF($X$1=5,(VLOOKUP(B295,'X5'!$B:$AZ,45,FALSE)),IF($X$1=6,(VLOOKUP(B295,'X6'!$B:$AZ,45,FALSE)),IF($X$1=7,(VLOOKUP(B295,'X7'!$B:$AZ,45,FALSE)),IF($X$1=8,(VLOOKUP(B295,'X8'!$B:$AZ,45,FALSE)),IF($X$1=9,(VLOOKUP(B295,'X9'!$B:$AZ,45,FALSE)),IF($X$1=10,(VLOOKUP(B295,'X10'!$B:$AZ,45,FALSE)),IF($X$1=11,(VLOOKUP(B295,'X11'!$B:$AZ,45,FALSE)),IF($X$1=12,(VLOOKUP(B295,'X12'!$B:$AZ,45,FALSE)),IF($X$1=13,(VLOOKUP(B295,'X13'!$B:$AZ,45,FALSE)),"B")))))))))))))))</f>
        <v xml:space="preserve"> </v>
      </c>
      <c r="O295" s="184" t="str">
        <f ca="1">IF(ISERROR(IF($X$1=1,(VLOOKUP(B295,'X1'!$B:$AZ,11,FALSE)),IF($X$1=2,(VLOOKUP(B295,'X2'!$B:$AZ,11,FALSE)),IF($X$1=3,(VLOOKUP(B295,'X3'!$B:$AZ,11,FALSE)),IF($X$1=4,(VLOOKUP(B295,'X4'!$B:$AZ,11,FALSE)),IF($X$1=5,(VLOOKUP(B295,'X5'!$B:$AZ,11,FALSE)),IF($X$1=6,(VLOOKUP(B295,'X6'!$B:$AZ,11,FALSE)),IF($X$1=7,(VLOOKUP(B295,'X7'!$B:$AZ,11,FALSE)),IF($X$1=8,(VLOOKUP(B295,'X8'!$B:$AZ,11,FALSE)),IF($X$1=9,(VLOOKUP(B295,'X9'!$B:$AZ,11,FALSE)),IF($X$1=10,(VLOOKUP(B295,'X10'!$B:$AZ,11,FALSE)),IF($X$1=11,(VLOOKUP(B295,'X11'!$B:$AZ,11,FALSE)),IF($X$1=12,(VLOOKUP(B295,'X12'!$B:$AZ,11,FALSE)),IF($X$1=13,(VLOOKUP(B295,'X13'!$B:$AZ,11,FALSE)),"B"))))))))))))))=TRUE," ",(IF($X$1=1,(VLOOKUP(B295,'X1'!$B:$AZ,11,FALSE)),IF($X$1=2,(VLOOKUP(B295,'X2'!$B:$AZ,11,FALSE)),IF($X$1=3,(VLOOKUP(B295,'X3'!$B:$AZ,11,FALSE)),IF($X$1=4,(VLOOKUP(B295,'X4'!$B:$AZ,11,FALSE)),IF($X$1=5,(VLOOKUP(B295,'X5'!$B:$AZ,11,FALSE)),IF($X$1=6,(VLOOKUP(B295,'X6'!$B:$AZ,11,FALSE)),IF($X$1=7,(VLOOKUP(B295,'X7'!$B:$AZ,11,FALSE)),IF($X$1=8,(VLOOKUP(B295,'X8'!$B:$AZ,11,FALSE)),IF($X$1=9,(VLOOKUP(B295,'X9'!$B:$AZ,11,FALSE)),IF($X$1=10,(VLOOKUP(B295,'X10'!$B:$AZ,11,FALSE)),IF($X$1=11,(VLOOKUP(B295,'X11'!$B:$AZ,11,FALSE)),IF($X$1=12,(VLOOKUP(B295,'X12'!$B:$AZ,11,FALSE)),IF($X$1=13,(VLOOKUP(B295,'X13'!$B:$AZ,11,FALSE)),"B")))))))))))))))</f>
        <v xml:space="preserve"> </v>
      </c>
      <c r="P295" s="184" t="str">
        <f ca="1">IF(ISERROR(IF($X$1=1,(VLOOKUP(B295,'X1'!$B:$AZ,12,FALSE)),IF($X$1=2,(VLOOKUP(B295,'X2'!$B:$AZ,12,FALSE)),IF($X$1=3,(VLOOKUP(B295,'X3'!$B:$AZ,12,FALSE)),IF($X$1=4,(VLOOKUP(B295,'X4'!$B:$AZ,12,FALSE)),IF($X$1=5,(VLOOKUP(B295,'X5'!$B:$AZ,12,FALSE)),IF($X$1=6,(VLOOKUP(B295,'X6'!$B:$AZ,12,FALSE)),IF($X$1=7,(VLOOKUP(B295,'X7'!$B:$AZ,12,FALSE)),IF($X$1=8,(VLOOKUP(B295,'X8'!$B:$AZ,12,FALSE)),IF($X$1=9,(VLOOKUP(B295,'X9'!$B:$AZ,12,FALSE)),IF($X$1=10,(VLOOKUP(B295,'X10'!$B:$AZ,12,FALSE)),IF($X$1=11,(VLOOKUP(B295,'X11'!$B:$AZ,12,FALSE)),IF($X$1=12,(VLOOKUP(B295,'X12'!$B:$AZ,12,FALSE)),IF($X$1=13,(VLOOKUP(B295,'X13'!$B:$AZ,12,FALSE)),"B"))))))))))))))=TRUE," ",(IF($X$1=1,(VLOOKUP(B295,'X1'!$B:$AZ,12,FALSE)),IF($X$1=2,(VLOOKUP(B295,'X2'!$B:$AZ,12,FALSE)),IF($X$1=3,(VLOOKUP(B295,'X3'!$B:$AZ,12,FALSE)),IF($X$1=4,(VLOOKUP(B295,'X4'!$B:$AZ,12,FALSE)),IF($X$1=5,(VLOOKUP(B295,'X5'!$B:$AZ,12,FALSE)),IF($X$1=6,(VLOOKUP(B295,'X6'!$B:$AZ,12,FALSE)),IF($X$1=7,(VLOOKUP(B295,'X7'!$B:$AZ,12,FALSE)),IF($X$1=8,(VLOOKUP(B295,'X8'!$B:$AZ,12,FALSE)),IF($X$1=9,(VLOOKUP(B295,'X9'!$B:$AZ,12,FALSE)),IF($X$1=10,(VLOOKUP(B295,'X10'!$B:$AZ,12,FALSE)),IF($X$1=11,(VLOOKUP(B295,'X11'!$B:$AZ,12,FALSE)),IF($X$1=12,(VLOOKUP(B295,'X12'!$B:$AZ,12,FALSE)),IF($X$1=13,(VLOOKUP(B295,'X13'!$B:$AZ,12,FALSE)),"B")))))))))))))))</f>
        <v xml:space="preserve"> </v>
      </c>
      <c r="Q295" s="185" t="str">
        <f ca="1">IF(ISERROR(IF($X$1=1,(VLOOKUP(B295,'X1'!$B:$AZ,46,FALSE)),IF($X$1=2,(VLOOKUP(B295,'X2'!$B:$AZ,46,FALSE)),IF($X$1=3,(VLOOKUP(B295,'X3'!$B:$AZ,46,FALSE)),IF($X$1=4,(VLOOKUP(B295,'X4'!$B:$AZ,46,FALSE)),IF($X$1=5,(VLOOKUP(B295,'X5'!$B:$AZ,46,FALSE)),IF($X$1=6,(VLOOKUP(B295,'X6'!$B:$AZ,46,FALSE)),IF($X$1=7,(VLOOKUP(B295,'X7'!$B:$AZ,46,FALSE)),IF($X$1=8,(VLOOKUP(B295,'X8'!$B:$AZ,46,FALSE)),IF($X$1=9,(VLOOKUP(B295,'X9'!$B:$AZ,46,FALSE)),IF($X$1=10,(VLOOKUP(B295,'X10'!$B:$AZ,46,FALSE)),IF($X$1=11,(VLOOKUP(B295,'X11'!$B:$AZ,46,FALSE)),IF($X$1=12,(VLOOKUP(B295,'X12'!$B:$AZ,46,FALSE)),IF($X$1=13,(VLOOKUP(B295,'X13'!$B:$AZ,46,FALSE)),"B"))))))))))))))=TRUE," ",(IF($X$1=1,(VLOOKUP(B295,'X1'!$B:$AZ,46,FALSE)),IF($X$1=2,(VLOOKUP(B295,'X2'!$B:$AZ,46,FALSE)),IF($X$1=3,(VLOOKUP(B295,'X3'!$B:$AZ,46,FALSE)),IF($X$1=4,(VLOOKUP(B295,'X4'!$B:$AZ,46,FALSE)),IF($X$1=5,(VLOOKUP(B295,'X5'!$B:$AZ,46,FALSE)),IF($X$1=6,(VLOOKUP(B295,'X6'!$B:$AZ,46,FALSE)),IF($X$1=7,(VLOOKUP(B295,'X7'!$B:$AZ,46,FALSE)),IF($X$1=8,(VLOOKUP(B295,'X8'!$B:$AZ,46,FALSE)),IF($X$1=9,(VLOOKUP(B295,'X9'!$B:$AZ,46,FALSE)),IF($X$1=10,(VLOOKUP(B295,'X10'!$B:$AZ,46,FALSE)),IF($X$1=11,(VLOOKUP(B295,'X11'!$B:$AZ,46,FALSE)),IF($X$1=12,(VLOOKUP(B295,'X12'!$B:$AZ,46,FALSE)),IF($X$1=13,(VLOOKUP(B295,'X13'!$B:$AZ,46,FALSE)),"B")))))))))))))))</f>
        <v xml:space="preserve"> </v>
      </c>
      <c r="R295" s="185" t="str">
        <f ca="1">IF(ISERROR(IF($X$1=1,(VLOOKUP(B295,'X1'!$B:$AZ,15,FALSE)),IF($X$1=2,(VLOOKUP(B295,'X2'!$B:$AZ,15,FALSE)),IF($X$1=3,(VLOOKUP(B295,'X3'!$B:$AZ,15,FALSE)),IF($X$1=4,(VLOOKUP(B295,'X4'!$B:$AZ,15,FALSE)),IF($X$1=5,(VLOOKUP(B295,'X5'!$B:$AZ,15,FALSE)),IF($X$1=6,(VLOOKUP(B295,'X6'!$B:$AZ,15,FALSE)),IF($X$1=7,(VLOOKUP(B295,'X7'!$B:$AZ,15,FALSE)),IF($X$1=8,(VLOOKUP(B295,'X8'!$B:$AZ,15,FALSE)),IF($X$1=9,(VLOOKUP(B295,'X9'!$B:$AZ,15,FALSE)),IF($X$1=10,(VLOOKUP(B295,'X10'!$B:$AZ,15,FALSE)),IF($X$1=11,(VLOOKUP(B295,'X11'!$B:$AZ,15,FALSE)),IF($X$1=12,(VLOOKUP(B295,'X12'!$B:$AZ,15,FALSE)),IF($X$1=13,(VLOOKUP(B295,'X13'!$B:$AZ,15,FALSE)),"B"))))))))))))))=TRUE," ",(IF($X$1=1,(VLOOKUP(B295,'X1'!$B:$AZ,15,FALSE)),IF($X$1=2,(VLOOKUP(B295,'X2'!$B:$AZ,15,FALSE)),IF($X$1=3,(VLOOKUP(B295,'X3'!$B:$AZ,15,FALSE)),IF($X$1=4,(VLOOKUP(B295,'X4'!$B:$AZ,15,FALSE)),IF($X$1=5,(VLOOKUP(B295,'X5'!$B:$AZ,15,FALSE)),IF($X$1=6,(VLOOKUP(B295,'X6'!$B:$AZ,15,FALSE)),IF($X$1=7,(VLOOKUP(B295,'X7'!$B:$AZ,15,FALSE)),IF($X$1=8,(VLOOKUP(B295,'X8'!$B:$AZ,15,FALSE)),IF($X$1=9,(VLOOKUP(B295,'X9'!$B:$AZ,15,FALSE)),IF($X$1=10,(VLOOKUP(B295,'X10'!$B:$AZ,15,FALSE)),IF($X$1=11,(VLOOKUP(B295,'X11'!$B:$AZ,15,FALSE)),IF($X$1=12,(VLOOKUP(B295,'X12'!$B:$AZ,15,FALSE)),IF($X$1=13,(VLOOKUP(B295,'X13'!$B:$AZ,15,FALSE)),"B")))))))))))))))</f>
        <v xml:space="preserve"> </v>
      </c>
      <c r="S295" s="185" t="str">
        <f ca="1">IF(ISERROR(IF((IF($X$1=1,(VLOOKUP(B295,'X1'!$B:$AZ,14,FALSE)),(IF($X$1=2,(VLOOKUP(B295,'X2'!$B:$AZ,14,FALSE)),(IF($X$1=3,(VLOOKUP(B295,'X3'!$B:$AZ,14,FALSE)),(IF($X$1=4,(VLOOKUP(B295,'X4'!$B:$AZ,14,FALSE)),(IF($X$1=5,(VLOOKUP(B295,'X5'!$B:$AZ,14,FALSE)),(IF($X$1=6,(VLOOKUP(B295,'X6'!$B:$AZ,14,FALSE)),(IF($X$1=7,(VLOOKUP(B295,'X7'!$B:$AZ,14,FALSE)),(IF($X$1=8,(VLOOKUP(B295,'X8'!$B:$AZ,14,FALSE)),(IF($X$1=9,(VLOOKUP(B295,'X9'!$B:$AZ,14,FALSE)),(IF($X$1=10,(VLOOKUP(B295,'X10'!$B:$AZ,14,FALSE)),(IF($X$1=11,(VLOOKUP(B295,'X11'!$B:$AZ,14,FALSE)),(IF($X$1=12,(VLOOKUP(B295,'X12'!$B:$AZ,14,FALSE)),(VLOOKUP(B295,'X13'!$B:$AZ,14,FALSE))))))))))))))))))))))))))=$V$1," ",(IF($X$1=1,(VLOOKUP(B295,'X1'!$B:$AZ,14,FALSE)),(IF($X$1=2,(VLOOKUP(B295,'X2'!$B:$AZ,14,FALSE)),(IF($X$1=3,(VLOOKUP(B295,'X3'!$B:$AZ,14,FALSE)),(IF($X$1=4,(VLOOKUP(B295,'X4'!$B:$AZ,14,FALSE)),(IF($X$1=5,(VLOOKUP(B295,'X5'!$B:$AZ,14,FALSE)),(IF($X$1=6,(VLOOKUP(B295,'X6'!$B:$AZ,14,FALSE)),(IF($X$1=7,(VLOOKUP(B295,'X7'!$B:$AZ,14,FALSE)),(IF($X$1=8,(VLOOKUP(B295,'X8'!$B:$AZ,14,FALSE)),(IF($X$1=9,(VLOOKUP(B295,'X9'!$B:$AZ,14,FALSE)),(IF($X$1=10,(VLOOKUP(B295,'X10'!$B:$AZ,14,FALSE)),(IF($X$1=11,(VLOOKUP(B295,'X11'!$B:$AZ,14,FALSE)),(IF($X$1=12,(VLOOKUP(B295,'X12'!$B:$AZ,14,FALSE)),(VLOOKUP(B295,'X13'!$B:$AZ,14,FALSE))))))))))))))))))))))))))))=TRUE," ",(IF((IF($X$1=1,(VLOOKUP(B295,'X1'!$B:$AZ,14,FALSE)),(IF($X$1=2,(VLOOKUP(B295,'X2'!$B:$AZ,14,FALSE)),(IF($X$1=3,(VLOOKUP(B295,'X3'!$B:$AZ,14,FALSE)),(IF($X$1=4,(VLOOKUP(B295,'X4'!$B:$AZ,14,FALSE)),(IF($X$1=5,(VLOOKUP(B295,'X5'!$B:$AZ,14,FALSE)),(IF($X$1=6,(VLOOKUP(B295,'X6'!$B:$AZ,14,FALSE)),(IF($X$1=7,(VLOOKUP(B295,'X7'!$B:$AZ,14,FALSE)),(IF($X$1=8,(VLOOKUP(B295,'X8'!$B:$AZ,14,FALSE)),(IF($X$1=9,(VLOOKUP(B295,'X9'!$B:$AZ,14,FALSE)),(IF($X$1=10,(VLOOKUP(B295,'X10'!$B:$AZ,14,FALSE)),(IF($X$1=11,(VLOOKUP(B295,'X11'!$B:$AZ,14,FALSE)),(IF($X$1=12,(VLOOKUP(B295,'X12'!$B:$AZ,14,FALSE)),(VLOOKUP(B295,'X13'!$B:$AZ,14,FALSE))))))))))))))))))))))))))=$V$1," ",(IF($X$1=1,(VLOOKUP(B295,'X1'!$B:$AZ,14,FALSE)),(IF($X$1=2,(VLOOKUP(B295,'X2'!$B:$AZ,14,FALSE)),(IF($X$1=3,(VLOOKUP(B295,'X3'!$B:$AZ,14,FALSE)),(IF($X$1=4,(VLOOKUP(B295,'X4'!$B:$AZ,14,FALSE)),(IF($X$1=5,(VLOOKUP(B295,'X5'!$B:$AZ,14,FALSE)),(IF($X$1=6,(VLOOKUP(B295,'X6'!$B:$AZ,14,FALSE)),(IF($X$1=7,(VLOOKUP(B295,'X7'!$B:$AZ,14,FALSE)),(IF($X$1=8,(VLOOKUP(B295,'X8'!$B:$AZ,14,FALSE)),(IF($X$1=9,(VLOOKUP(B295,'X9'!$B:$AZ,14,FALSE)),(IF($X$1=10,(VLOOKUP(B295,'X10'!$B:$AZ,14,FALSE)),(IF($X$1=11,(VLOOKUP(B295,'X11'!$B:$AZ,14,FALSE)),(IF($X$1=12,(VLOOKUP(B295,'X12'!$B:$AZ,14,FALSE)),(VLOOKUP(B295,'X13'!$B:$AZ,14,FALSE)))))))))))))))))))))))))))))</f>
        <v xml:space="preserve"> </v>
      </c>
    </row>
    <row r="296" spans="1:19" ht="14.1" customHeight="1" x14ac:dyDescent="0.2">
      <c r="A296" s="156" t="s">
        <v>1058</v>
      </c>
      <c r="B296" s="122" t="str">
        <f>IF(ISERROR(IF($U$16=1,(VLOOKUP(A296,$AC$89:$AH$125,2,FALSE)),IF((IF($X$1=1,'X1'!B255,(IF($X$1=2,'X2'!B255,(IF($X$1=3,'X3'!B255,(IF($X$1=4,'X4'!B255,(IF($X$1=5,'X5'!B255,(IF($X$1=6,'X6'!B255,(IF($X$1=7,'X7'!B255,(IF($X$1=8,'X8'!B255,(IF($X$1=9,'X9'!B255,(IF($X$1=10,'X10'!B255,(IF($X$1=11,'X11'!B255,(IF($X$1=12,'X12'!B255,'X13'!B255))))))))))))))))))))))))="","",(IF($X$1=1,'X1'!B255,(IF($X$1=2,'X2'!B255,(IF($X$1=3,'X3'!B255,(IF($X$1=4,'X4'!B255,(IF($X$1=5,'X5'!B255,(IF($X$1=6,'X6'!B255,(IF($X$1=7,'X7'!B255,(IF($X$1=8,'X8'!B255,(IF($X$1=9,'X9'!B255,(IF($X$1=10,'X10'!B255,(IF($X$1=11,'X11'!B255,(IF($X$1=12,'X12'!B255,'X13'!B255)))))))))))))))))))))))))))=TRUE," ",(IF($U$16=1,(VLOOKUP(A296,$AC$89:$AH$125,2,FALSE)),IF((IF($X$1=1,'X1'!B255,(IF($X$1=2,'X2'!B255,(IF($X$1=3,'X3'!B255,(IF($X$1=4,'X4'!B255,(IF($X$1=5,'X5'!B255,(IF($X$1=6,'X6'!B255,(IF($X$1=7,'X7'!B255,(IF($X$1=8,'X8'!B255,(IF($X$1=9,'X9'!B255,(IF($X$1=10,'X10'!B255,(IF($X$1=11,'X11'!B255,(IF($X$1=12,'X12'!B255,'X13'!B255))))))))))))))))))))))))="","",(IF($X$1=1,'X1'!B255,(IF($X$1=2,'X2'!B255,(IF($X$1=3,'X3'!B255,(IF($X$1=4,'X4'!B255,(IF($X$1=5,'X5'!B255,(IF($X$1=6,'X6'!B255,(IF($X$1=7,'X7'!B255,(IF($X$1=8,'X8'!B255,(IF($X$1=9,'X9'!B255,(IF($X$1=10,'X10'!B255,(IF($X$1=11,'X11'!B255,(IF($X$1=12,'X12'!B255,'X13'!B255))))))))))))))))))))))))))))</f>
        <v/>
      </c>
      <c r="C296" s="181" t="str">
        <f ca="1">IF(ISERROR(IF($X$1=1,(VLOOKUP(B296,'X1'!$B:$AZ,47,FALSE)),IF($X$1=2,(VLOOKUP(B296,'X2'!$B:$AZ,47,FALSE)),IF($X$1=3,(VLOOKUP(B296,'X3'!$B:$AZ,47,FALSE)),IF($X$1=4,(VLOOKUP(B296,'X4'!$B:$AZ,47,FALSE)),IF($X$1=5,(VLOOKUP(B296,'X5'!$B:$AZ,47,FALSE)),IF($X$1=6,(VLOOKUP(B296,'X6'!$B:$AZ,47,FALSE)),IF($X$1=7,(VLOOKUP(B296,'X7'!$B:$AZ,47,FALSE)),IF($X$1=8,(VLOOKUP(B296,'X8'!$B:$AZ,47,FALSE)),IF($X$1=9,(VLOOKUP(B296,'X9'!$B:$AZ,47,FALSE)),IF($X$1=10,(VLOOKUP(B296,'X10'!$B:$AZ,47,FALSE)),IF($X$1=11,(VLOOKUP(B296,'X11'!$B:$AZ,47,FALSE)),IF($X$1=12,(VLOOKUP(B296,'X12'!$B:$AZ,47,FALSE)),IF($X$1=13,(VLOOKUP(B296,'X13'!$B:$AZ,47,FALSE)),"B"))))))))))))))=TRUE," ",(IF($X$1=1,(VLOOKUP(B296,'X1'!$B:$AZ,47,FALSE)),IF($X$1=2,(VLOOKUP(B296,'X2'!$B:$AZ,47,FALSE)),IF($X$1=3,(VLOOKUP(B296,'X3'!$B:$AZ,47,FALSE)),IF($X$1=4,(VLOOKUP(B296,'X4'!$B:$AZ,47,FALSE)),IF($X$1=5,(VLOOKUP(B296,'X5'!$B:$AZ,47,FALSE)),IF($X$1=6,(VLOOKUP(B296,'X6'!$B:$AZ,47,FALSE)),IF($X$1=7,(VLOOKUP(B296,'X7'!$B:$AZ,47,FALSE)),IF($X$1=8,(VLOOKUP(B296,'X8'!$B:$AZ,47,FALSE)),IF($X$1=9,(VLOOKUP(B296,'X9'!$B:$AZ,47,FALSE)),IF($X$1=10,(VLOOKUP(B296,'X10'!$B:$AZ,47,FALSE)),IF($X$1=11,(VLOOKUP(B296,'X11'!$B:$AZ,47,FALSE)),IF($X$1=12,(VLOOKUP(B296,'X12'!$B:$AZ,47,FALSE)),IF($X$1=13,(VLOOKUP(B296,'X13'!$B:$AZ,47,FALSE)),"B")))))))))))))))</f>
        <v xml:space="preserve"> </v>
      </c>
      <c r="D296" s="181" t="str">
        <f ca="1">IF(ISERROR(IF($X$1=1,(VLOOKUP(B296,'X1'!$B:$AP,41,FALSE)),IF($X$1=2,(VLOOKUP(B296,'X2'!$B:$AP,41,FALSE)),IF($X$1=3,(VLOOKUP(B296,'X3'!$B:$AP,41,FALSE)),IF($X$1=4,(VLOOKUP(B296,'X4'!$B:$AP,41,FALSE)),IF($X$1=5,(VLOOKUP(B296,'X5'!$B:$AP,41,FALSE)),IF($X$1=6,(VLOOKUP(B296,'X6'!$B:$AP,41,FALSE)),IF($X$1=7,(VLOOKUP(B296,'X7'!$B:$AP,41,FALSE)),IF($X$1=8,(VLOOKUP(B296,'X8'!$B:$AP,41,FALSE)),IF($X$1=9,(VLOOKUP(B296,'X9'!$B:$AP,41,FALSE)),IF($X$1=10,(VLOOKUP(B296,'X10'!$B:$AP,41,FALSE)),IF($X$1=11,(VLOOKUP(B296,'X11'!$B:$AP,41,FALSE)),IF($X$1=12,(VLOOKUP(B296,'X12'!$B:$AP,41,FALSE)),IF($X$1=13,(VLOOKUP(B296,'X13'!$B:$AP,41,FALSE)),"B"))))))))))))))=TRUE," ",(IF($X$1=1,(VLOOKUP(B296,'X1'!$B:$AP,41,FALSE)),IF($X$1=2,(VLOOKUP(B296,'X2'!$B:$AP,41,FALSE)),IF($X$1=3,(VLOOKUP(B296,'X3'!$B:$AP,41,FALSE)),IF($X$1=4,(VLOOKUP(B296,'X4'!$B:$AP,41,FALSE)),IF($X$1=5,(VLOOKUP(B296,'X5'!$B:$AP,41,FALSE)),IF($X$1=6,(VLOOKUP(B296,'X6'!$B:$AP,41,FALSE)),IF($X$1=7,(VLOOKUP(B296,'X7'!$B:$AP,41,FALSE)),IF($X$1=8,(VLOOKUP(B296,'X8'!$B:$AP,41,FALSE)),IF($X$1=9,(VLOOKUP(B296,'X9'!$B:$AP,41,FALSE)),IF($X$1=10,(VLOOKUP(B296,'X10'!$B:$AP,41,FALSE)),IF($X$1=11,(VLOOKUP(B296,'X11'!$B:$AP,41,FALSE)),IF($X$1=12,(VLOOKUP(B296,'X12'!$B:$AP,41,FALSE)),IF($X$1=13,(VLOOKUP(B296,'X13'!$B:$AP,41,FALSE)),"B")))))))))))))))</f>
        <v xml:space="preserve"> </v>
      </c>
      <c r="E296" s="182" t="str">
        <f ca="1">IF(ISERROR(IF($X$1=1,(VLOOKUP(B296,'X1'!$B:$AP,7,FALSE)),IF($X$1=2,(VLOOKUP(B296,'X2'!$B:$AP,7,FALSE)),IF($X$1=3,(VLOOKUP(B296,'X3'!$B:$AP,7,FALSE)),IF($X$1=4,(VLOOKUP(B296,'X4'!$B:$AP,7,FALSE)),IF($X$1=5,(VLOOKUP(B296,'X5'!$B:$AP,7,FALSE)),IF($X$1=6,(VLOOKUP(B296,'X6'!$B:$AP,7,FALSE)),IF($X$1=7,(VLOOKUP(B296,'X7'!$B:$AP,7,FALSE)),IF($X$1=8,(VLOOKUP(B296,'X8'!$B:$AP,7,FALSE)),IF($X$1=9,(VLOOKUP(B296,'X9'!$B:$AP,7,FALSE)),IF($X$1=10,(VLOOKUP(B296,'X10'!$B:$AP,7,FALSE)),IF($X$1=11,(VLOOKUP(B296,'X11'!$B:$AP,7,FALSE)),IF($X$1=12,(VLOOKUP(B296,'X12'!$B:$AP,7,FALSE)),IF($X$1=13,(VLOOKUP(B296,'X13'!$B:$AP,7,FALSE)),"B"))))))))))))))=TRUE," ",(IF($X$1=1,(VLOOKUP(B296,'X1'!$B:$AP,7,FALSE)),IF($X$1=2,(VLOOKUP(B296,'X2'!$B:$AP,7,FALSE)),IF($X$1=3,(VLOOKUP(B296,'X3'!$B:$AP,7,FALSE)),IF($X$1=4,(VLOOKUP(B296,'X4'!$B:$AP,7,FALSE)),IF($X$1=5,(VLOOKUP(B296,'X5'!$B:$AP,7,FALSE)),IF($X$1=6,(VLOOKUP(B296,'X6'!$B:$AP,7,FALSE)),IF($X$1=7,(VLOOKUP(B296,'X7'!$B:$AP,7,FALSE)),IF($X$1=8,(VLOOKUP(B296,'X8'!$B:$AP,7,FALSE)),IF($X$1=9,(VLOOKUP(B296,'X9'!$B:$AP,7,FALSE)),IF($X$1=10,(VLOOKUP(B296,'X10'!$B:$AP,7,FALSE)),IF($X$1=11,(VLOOKUP(B296,'X11'!$B:$AP,7,FALSE)),IF($X$1=12,(VLOOKUP(B296,'X12'!$B:$AP,7,FALSE)),IF($X$1=13,(VLOOKUP(B296,'X13'!$B:$AP,7,FALSE)),"B")))))))))))))))</f>
        <v xml:space="preserve"> </v>
      </c>
      <c r="F296" s="182" t="str">
        <f ca="1">IF(ISERROR(IF((IF($X$1=1,(VLOOKUP(B296,'X1'!$B:$AO,6,FALSE)),(IF($X$1=2,(VLOOKUP(B296,'X2'!$B:$AO,6,FALSE)),(IF($X$1=3,(VLOOKUP(B296,'X3'!$B:$AO,6,FALSE)),(IF($X$1=4,(VLOOKUP(B296,'X4'!$B:$AO,6,FALSE)),(IF($X$1=5,(VLOOKUP(B296,'X5'!$B:$AO,6,FALSE)),(IF($X$1=6,(VLOOKUP(B296,'X6'!$B:$AO,6,FALSE)),(IF($X$1=7,(VLOOKUP(B296,'X7'!$B:$AO,6,FALSE)),(IF($X$1=8,(VLOOKUP(B296,'X8'!$B:$AO,6,FALSE)),(IF($X$1=9,(VLOOKUP(B296,'X9'!$B:$AO,6,FALSE)),(IF($X$1=10,(VLOOKUP(B296,'X10'!$B:$AO,6,FALSE)),(IF($X$1=11,(VLOOKUP(B296,'X11'!$B:$AO,6,FALSE)),(IF($X$1=12,(VLOOKUP(B296,'X12'!$B:$AO,6,FALSE)),(VLOOKUP(B296,'X13'!$B:$AO,6,FALSE))))))))))))))))))))))))))=$V$1," ",(IF($X$1=1,(VLOOKUP(B296,'X1'!$B:$AO,6,FALSE)),(IF($X$1=2,(VLOOKUP(B296,'X2'!$B:$AO,6,FALSE)),(IF($X$1=3,(VLOOKUP(B296,'X3'!$B:$AO,6,FALSE)),(IF($X$1=4,(VLOOKUP(B296,'X4'!$B:$AO,6,FALSE)),(IF($X$1=5,(VLOOKUP(B296,'X5'!$B:$AO,6,FALSE)),(IF($X$1=6,(VLOOKUP(B296,'X6'!$B:$AO,6,FALSE)),(IF($X$1=7,(VLOOKUP(B296,'X7'!$B:$AO,6,FALSE)),(IF($X$1=8,(VLOOKUP(B296,'X8'!$B:$AO,6,FALSE)),(IF($X$1=9,(VLOOKUP(B296,'X9'!$B:$AO,6,FALSE)),(IF($X$1=10,(VLOOKUP(B296,'X10'!$B:$AO,6,FALSE)),(IF($X$1=11,(VLOOKUP(B296,'X11'!$B:$AO,6,FALSE)),(IF($X$1=12,(VLOOKUP(B296,'X12'!$B:$AO,6,FALSE)),(VLOOKUP(B296,'X13'!$B:$AO,6,FALSE))))))))))))))))))))))))))))=TRUE," ",(IF((IF($X$1=1,(VLOOKUP(B296,'X1'!$B:$AO,6,FALSE)),(IF($X$1=2,(VLOOKUP(B296,'X2'!$B:$AO,6,FALSE)),(IF($X$1=3,(VLOOKUP(B296,'X3'!$B:$AO,6,FALSE)),(IF($X$1=4,(VLOOKUP(B296,'X4'!$B:$AO,6,FALSE)),(IF($X$1=5,(VLOOKUP(B296,'X5'!$B:$AO,6,FALSE)),(IF($X$1=6,(VLOOKUP(B296,'X6'!$B:$AO,6,FALSE)),(IF($X$1=7,(VLOOKUP(B296,'X7'!$B:$AO,6,FALSE)),(IF($X$1=8,(VLOOKUP(B296,'X8'!$B:$AO,6,FALSE)),(IF($X$1=9,(VLOOKUP(B296,'X9'!$B:$AO,6,FALSE)),(IF($X$1=10,(VLOOKUP(B296,'X10'!$B:$AO,6,FALSE)),(IF($X$1=11,(VLOOKUP(B296,'X11'!$B:$AO,6,FALSE)),(IF($X$1=12,(VLOOKUP(B296,'X12'!$B:$AO,6,FALSE)),(VLOOKUP(B296,'X13'!$B:$AO,6,FALSE))))))))))))))))))))))))))=$V$1," ",(IF($X$1=1,(VLOOKUP(B296,'X1'!$B:$AO,6,FALSE)),(IF($X$1=2,(VLOOKUP(B296,'X2'!$B:$AO,6,FALSE)),(IF($X$1=3,(VLOOKUP(B296,'X3'!$B:$AO,6,FALSE)),(IF($X$1=4,(VLOOKUP(B296,'X4'!$B:$AO,6,FALSE)),(IF($X$1=5,(VLOOKUP(B296,'X5'!$B:$AO,6,FALSE)),(IF($X$1=6,(VLOOKUP(B296,'X6'!$B:$AO,6,FALSE)),(IF($X$1=7,(VLOOKUP(B296,'X7'!$B:$AO,6,FALSE)),(IF($X$1=8,(VLOOKUP(B296,'X8'!$B:$AO,6,FALSE)),(IF($X$1=9,(VLOOKUP(B296,'X9'!$B:$AO,6,FALSE)),(IF($X$1=10,(VLOOKUP(B296,'X10'!$B:$AO,6,FALSE)),(IF($X$1=11,(VLOOKUP(B296,'X11'!$B:$AO,6,FALSE)),(IF($X$1=12,(VLOOKUP(B296,'X12'!$B:$AO,6,FALSE)),(VLOOKUP(B296,'X13'!$B:$AO,6,FALSE)))))))))))))))))))))))))))))</f>
        <v xml:space="preserve"> </v>
      </c>
      <c r="G296" s="182" t="str">
        <f ca="1">IF(ISERROR(IF($X$1=1,(VLOOKUP(B296,'X1'!$B:$AZ,44,FALSE)),IF($X$1=2,(VLOOKUP(B296,'X2'!$B:$AZ,44,FALSE)),IF($X$1=3,(VLOOKUP(B296,'X3'!$B:$AZ,44,FALSE)),IF($X$1=4,(VLOOKUP(B296,'X4'!$B:$AZ,44,FALSE)),IF($X$1=5,(VLOOKUP(B296,'X5'!$B:$AZ,44,FALSE)),IF($X$1=6,(VLOOKUP(B296,'X6'!$B:$AZ,44,FALSE)),IF($X$1=7,(VLOOKUP(B296,'X7'!$B:$AZ,44,FALSE)),IF($X$1=8,(VLOOKUP(B296,'X8'!$B:$AZ,44,FALSE)),IF($X$1=9,(VLOOKUP(B296,'X9'!$B:$AZ,44,FALSE)),IF($X$1=10,(VLOOKUP(B296,'X10'!$B:$AZ,44,FALSE)),IF($X$1=11,(VLOOKUP(B296,'X11'!$B:$AZ,44,FALSE)),IF($X$1=12,(VLOOKUP(B296,'X12'!$B:$AZ,44,FALSE)),IF($X$1=13,(VLOOKUP(B296,'X13'!$B:$AZ,44,FALSE)),"B"))))))))))))))=TRUE," ",(IF($X$1=1,(VLOOKUP(B296,'X1'!$B:$AZ,44,FALSE)),IF($X$1=2,(VLOOKUP(B296,'X2'!$B:$AZ,44,FALSE)),IF($X$1=3,(VLOOKUP(B296,'X3'!$B:$AZ,44,FALSE)),IF($X$1=4,(VLOOKUP(B296,'X4'!$B:$AZ,44,FALSE)),IF($X$1=5,(VLOOKUP(B296,'X5'!$B:$AZ,44,FALSE)),IF($X$1=6,(VLOOKUP(B296,'X6'!$B:$AZ,44,FALSE)),IF($X$1=7,(VLOOKUP(B296,'X7'!$B:$AZ,44,FALSE)),IF($X$1=8,(VLOOKUP(B296,'X8'!$B:$AZ,44,FALSE)),IF($X$1=9,(VLOOKUP(B296,'X9'!$B:$AZ,44,FALSE)),IF($X$1=10,(VLOOKUP(B296,'X10'!$B:$AZ,44,FALSE)),IF($X$1=11,(VLOOKUP(B296,'X11'!$B:$AZ,44,FALSE)),IF($X$1=12,(VLOOKUP(B296,'X12'!$B:$AZ,44,FALSE)),IF($X$1=13,(VLOOKUP(B296,'X13'!$B:$AZ,44,FALSE)),"B")))))))))))))))</f>
        <v xml:space="preserve"> </v>
      </c>
      <c r="H296" s="182" t="str">
        <f ca="1">IF(ISERROR(IF($X$1=1,(VLOOKUP(B296,'X1'!$B:$AZ,8,FALSE)),IF($X$1=2,(VLOOKUP(B296,'X2'!$B:$AZ,8,FALSE)),IF($X$1=3,(VLOOKUP(B296,'X3'!$B:$AZ,8,FALSE)),IF($X$1=4,(VLOOKUP(B296,'X4'!$B:$AZ,8,FALSE)),IF($X$1=5,(VLOOKUP(B296,'X5'!$B:$AZ,8,FALSE)),IF($X$1=6,(VLOOKUP(B296,'X6'!$B:$AZ,8,FALSE)),IF($X$1=7,(VLOOKUP(B296,'X7'!$B:$AZ,8,FALSE)),IF($X$1=8,(VLOOKUP(B296,'X8'!$B:$AZ,8,FALSE)),IF($X$1=9,(VLOOKUP(B296,'X9'!$B:$AZ,8,FALSE)),IF($X$1=10,(VLOOKUP(B296,'X10'!$B:$AZ,8,FALSE)),IF($X$1=11,(VLOOKUP(B296,'X11'!$B:$AZ,8,FALSE)),IF($X$1=12,(VLOOKUP(B296,'X12'!$B:$AZ,8,FALSE)),IF($X$1=13,(VLOOKUP(B296,'X13'!$B:$AZ,8,FALSE)),"B"))))))))))))))=TRUE," ",(IF($X$1=1,(VLOOKUP(B296,'X1'!$B:$AZ,8,FALSE)),IF($X$1=2,(VLOOKUP(B296,'X2'!$B:$AZ,8,FALSE)),IF($X$1=3,(VLOOKUP(B296,'X3'!$B:$AZ,8,FALSE)),IF($X$1=4,(VLOOKUP(B296,'X4'!$B:$AZ,8,FALSE)),IF($X$1=5,(VLOOKUP(B296,'X5'!$B:$AZ,8,FALSE)),IF($X$1=6,(VLOOKUP(B296,'X6'!$B:$AZ,8,FALSE)),IF($X$1=7,(VLOOKUP(B296,'X7'!$B:$AZ,8,FALSE)),IF($X$1=8,(VLOOKUP(B296,'X8'!$B:$AZ,8,FALSE)),IF($X$1=9,(VLOOKUP(B296,'X9'!$B:$AZ,8,FALSE)),IF($X$1=10,(VLOOKUP(B296,'X10'!$B:$AZ,8,FALSE)),IF($X$1=11,(VLOOKUP(B296,'X11'!$B:$AZ,8,FALSE)),IF($X$1=12,(VLOOKUP(B296,'X12'!$B:$AZ,8,FALSE)),IF($X$1=13,(VLOOKUP(B296,'X13'!$B:$AZ,8,FALSE)),"B")))))))))))))))</f>
        <v xml:space="preserve"> </v>
      </c>
      <c r="I296" s="183" t="str">
        <f ca="1">IF(ISERROR(IF($X$1=1,(VLOOKUP(B296,'X1'!$B:$AZ,2,FALSE)),IF($X$1=2,(VLOOKUP(B296,'X2'!$B:$AZ,2,FALSE)),IF($X$1=3,(VLOOKUP(B296,'X3'!$B:$AZ,2,FALSE)),IF($X$1=4,(VLOOKUP(B296,'X4'!$B:$AZ,2,FALSE)),IF($X$1=5,(VLOOKUP(B296,'X5'!$B:$AZ,2,FALSE)),IF($X$1=6,(VLOOKUP(B296,'X6'!$B:$AZ,2,FALSE)),IF($X$1=7,(VLOOKUP(B296,'X7'!$B:$AZ,2,FALSE)),IF($X$1=8,(VLOOKUP(B296,'X8'!$B:$AZ,2,FALSE)),IF($X$1=9,(VLOOKUP(B296,'X9'!$B:$AZ,2,FALSE)),IF($X$1=10,(VLOOKUP(B296,'X10'!$B:$AZ,2,FALSE)),IF($X$1=11,(VLOOKUP(B296,'X11'!$B:$AZ,2,FALSE)),IF($X$1=12,(VLOOKUP(B296,'X12'!$B:$AZ,2,FALSE)),IF($X$1=13,(VLOOKUP(B296,'X13'!$B:$AZ,2,FALSE)),"B"))))))))))))))=TRUE," ",(IF($X$1=1,(VLOOKUP(B296,'X1'!$B:$AZ,2,FALSE)),IF($X$1=2,(VLOOKUP(B296,'X2'!$B:$AZ,2,FALSE)),IF($X$1=3,(VLOOKUP(B296,'X3'!$B:$AZ,2,FALSE)),IF($X$1=4,(VLOOKUP(B296,'X4'!$B:$AZ,2,FALSE)),IF($X$1=5,(VLOOKUP(B296,'X5'!$B:$AZ,2,FALSE)),IF($X$1=6,(VLOOKUP(B296,'X6'!$B:$AZ,2,FALSE)),IF($X$1=7,(VLOOKUP(B296,'X7'!$B:$AZ,2,FALSE)),IF($X$1=8,(VLOOKUP(B296,'X8'!$B:$AZ,2,FALSE)),IF($X$1=9,(VLOOKUP(B296,'X9'!$B:$AZ,2,FALSE)),IF($X$1=10,(VLOOKUP(B296,'X10'!$B:$AZ,2,FALSE)),IF($X$1=11,(VLOOKUP(B296,'X11'!$B:$AZ,2,FALSE)),IF($X$1=12,(VLOOKUP(B296,'X12'!$B:$AZ,2,FALSE)),IF($X$1=13,(VLOOKUP(B296,'X13'!$B:$AZ,2,FALSE)),"B")))))))))))))))</f>
        <v xml:space="preserve"> </v>
      </c>
      <c r="J296" s="183" t="str">
        <f ca="1">IF(ISERROR(IF($X$1=1,(VLOOKUP(B296,'X1'!$B:$AZ,3,FALSE)),IF($X$1=2,(VLOOKUP(B296,'X2'!$B:$AZ,3,FALSE)),IF($X$1=3,(VLOOKUP(B296,'X3'!$B:$AZ,3,FALSE)),IF($X$1=4,(VLOOKUP(B296,'X4'!$B:$AZ,3,FALSE)),IF($X$1=5,(VLOOKUP(B296,'X5'!$B:$AZ,3,FALSE)),IF($X$1=6,(VLOOKUP(B296,'X6'!$B:$AZ,3,FALSE)),IF($X$1=7,(VLOOKUP(B296,'X7'!$B:$AZ,3,FALSE)),IF($X$1=8,(VLOOKUP(B296,'X8'!$B:$AZ,3,FALSE)),IF($X$1=9,(VLOOKUP(B296,'X9'!$B:$AZ,3,FALSE)),IF($X$1=10,(VLOOKUP(B296,'X10'!$B:$AZ,3,FALSE)),IF($X$1=11,(VLOOKUP(B296,'X11'!$B:$AZ,3,FALSE)),IF($X$1=12,(VLOOKUP(B296,'X12'!$B:$AZ,3,FALSE)),IF($X$1=13,(VLOOKUP(B296,'X13'!$B:$AZ,3,FALSE)),"B"))))))))))))))=TRUE," ",(IF($X$1=1,(VLOOKUP(B296,'X1'!$B:$AZ,3,FALSE)),IF($X$1=2,(VLOOKUP(B296,'X2'!$B:$AZ,3,FALSE)),IF($X$1=3,(VLOOKUP(B296,'X3'!$B:$AZ,3,FALSE)),IF($X$1=4,(VLOOKUP(B296,'X4'!$B:$AZ,3,FALSE)),IF($X$1=5,(VLOOKUP(B296,'X5'!$B:$AZ,3,FALSE)),IF($X$1=6,(VLOOKUP(B296,'X6'!$B:$AZ,3,FALSE)),IF($X$1=7,(VLOOKUP(B296,'X7'!$B:$AZ,3,FALSE)),IF($X$1=8,(VLOOKUP(B296,'X8'!$B:$AZ,3,FALSE)),IF($X$1=9,(VLOOKUP(B296,'X9'!$B:$AZ,3,FALSE)),IF($X$1=10,(VLOOKUP(B296,'X10'!$B:$AZ,3,FALSE)),IF($X$1=11,(VLOOKUP(B296,'X11'!$B:$AZ,3,FALSE)),IF($X$1=12,(VLOOKUP(B296,'X12'!$B:$AZ,3,FALSE)),IF($X$1=13,(VLOOKUP(B296,'X13'!$B:$AZ,3,FALSE)),"B")))))))))))))))</f>
        <v xml:space="preserve"> </v>
      </c>
      <c r="K296" s="183" t="str">
        <f ca="1">IF(ISERROR(IF($X$1=1,(VLOOKUP(B296,'X1'!$B:$AZ,5,FALSE)),IF($X$1=2,(VLOOKUP(B296,'X2'!$B:$AZ,5,FALSE)),IF($X$1=3,(VLOOKUP(B296,'X3'!$B:$AZ,5,FALSE)),IF($X$1=4,(VLOOKUP(B296,'X4'!$B:$AZ,5,FALSE)),IF($X$1=5,(VLOOKUP(B296,'X5'!$B:$AZ,5,FALSE)),IF($X$1=6,(VLOOKUP(B296,'X6'!$B:$AZ,5,FALSE)),IF($X$1=7,(VLOOKUP(B296,'X7'!$B:$AZ,5,FALSE)),IF($X$1=8,(VLOOKUP(B296,'X8'!$B:$AZ,5,FALSE)),IF($X$1=9,(VLOOKUP(B296,'X9'!$B:$AZ,5,FALSE)),IF($X$1=10,(VLOOKUP(B296,'X10'!$B:$AZ,5,FALSE)),IF($X$1=11,(VLOOKUP(B296,'X11'!$B:$AZ,5,FALSE)),IF($X$1=12,(VLOOKUP(B296,'X12'!$B:$AZ,5,FALSE)),IF($X$1=13,(VLOOKUP(B296,'X13'!$B:$AZ,5,FALSE)),"B"))))))))))))))=TRUE," ",(IF($X$1=1,(VLOOKUP(B296,'X1'!$B:$AZ,5,FALSE)),IF($X$1=2,(VLOOKUP(B296,'X2'!$B:$AZ,5,FALSE)),IF($X$1=3,(VLOOKUP(B296,'X3'!$B:$AZ,5,FALSE)),IF($X$1=4,(VLOOKUP(B296,'X4'!$B:$AZ,5,FALSE)),IF($X$1=5,(VLOOKUP(B296,'X5'!$B:$AZ,5,FALSE)),IF($X$1=6,(VLOOKUP(B296,'X6'!$B:$AZ,5,FALSE)),IF($X$1=7,(VLOOKUP(B296,'X7'!$B:$AZ,5,FALSE)),IF($X$1=8,(VLOOKUP(B296,'X8'!$B:$AZ,5,FALSE)),IF($X$1=9,(VLOOKUP(B296,'X9'!$B:$AZ,5,FALSE)),IF($X$1=10,(VLOOKUP(B296,'X10'!$B:$AZ,5,FALSE)),IF($X$1=11,(VLOOKUP(B296,'X11'!$B:$AZ,5,FALSE)),IF($X$1=12,(VLOOKUP(B296,'X12'!$B:$AZ,5,FALSE)),IF($X$1=13,(VLOOKUP(B296,'X13'!$B:$AZ,5,FALSE)),"B")))))))))))))))</f>
        <v xml:space="preserve"> </v>
      </c>
      <c r="L296" s="184" t="str">
        <f ca="1">IF(ISERROR(IF($X$1=1,(VLOOKUP(B296,'X1'!$B:$AZ,9,FALSE)),IF($X$1=2,(VLOOKUP(B296,'X2'!$B:$AZ,9,FALSE)),IF($X$1=3,(VLOOKUP(B296,'X3'!$B:$AZ,9,FALSE)),IF($X$1=4,(VLOOKUP(B296,'X4'!$B:$AZ,9,FALSE)),IF($X$1=5,(VLOOKUP(B296,'X5'!$B:$AZ,9,FALSE)),IF($X$1=6,(VLOOKUP(B296,'X6'!$B:$AZ,9,FALSE)),IF($X$1=7,(VLOOKUP(B296,'X7'!$B:$AZ,9,FALSE)),IF($X$1=8,(VLOOKUP(B296,'X8'!$B:$AZ,9,FALSE)),IF($X$1=9,(VLOOKUP(B296,'X9'!$B:$AZ,9,FALSE)),IF($X$1=10,(VLOOKUP(B296,'X10'!$B:$AZ,9,FALSE)),IF($X$1=11,(VLOOKUP(B296,'X11'!$B:$AZ,9,FALSE)),IF($X$1=12,(VLOOKUP(B296,'X12'!$B:$AZ,9,FALSE)),IF($X$1=13,(VLOOKUP(B296,'X13'!$B:$AZ,9,FALSE)),"B"))))))))))))))=TRUE," ",(IF($X$1=1,(VLOOKUP(B296,'X1'!$B:$AZ,9,FALSE)),IF($X$1=2,(VLOOKUP(B296,'X2'!$B:$AZ,9,FALSE)),IF($X$1=3,(VLOOKUP(B296,'X3'!$B:$AZ,9,FALSE)),IF($X$1=4,(VLOOKUP(B296,'X4'!$B:$AZ,9,FALSE)),IF($X$1=5,(VLOOKUP(B296,'X5'!$B:$AZ,9,FALSE)),IF($X$1=6,(VLOOKUP(B296,'X6'!$B:$AZ,9,FALSE)),IF($X$1=7,(VLOOKUP(B296,'X7'!$B:$AZ,9,FALSE)),IF($X$1=8,(VLOOKUP(B296,'X8'!$B:$AZ,9,FALSE)),IF($X$1=9,(VLOOKUP(B296,'X9'!$B:$AZ,9,FALSE)),IF($X$1=10,(VLOOKUP(B296,'X10'!$B:$AZ,9,FALSE)),IF($X$1=11,(VLOOKUP(B296,'X11'!$B:$AZ,9,FALSE)),IF($X$1=12,(VLOOKUP(B296,'X12'!$B:$AZ,9,FALSE)),IF($X$1=13,(VLOOKUP(B296,'X13'!$B:$AZ,9,FALSE)),"B")))))))))))))))</f>
        <v xml:space="preserve"> </v>
      </c>
      <c r="M296" s="184" t="str">
        <f ca="1">IF(ISERROR(IF($X$1=1,(VLOOKUP(B296,'X1'!$B:$AZ,10,FALSE)),IF($X$1=2,(VLOOKUP(B296,'X2'!$B:$AZ,10,FALSE)),IF($X$1=3,(VLOOKUP(B296,'X3'!$B:$AZ,10,FALSE)),IF($X$1=4,(VLOOKUP(B296,'X4'!$B:$AZ,10,FALSE)),IF($X$1=5,(VLOOKUP(B296,'X5'!$B:$AZ,10,FALSE)),IF($X$1=6,(VLOOKUP(B296,'X6'!$B:$AZ,10,FALSE)),IF($X$1=7,(VLOOKUP(B296,'X7'!$B:$AZ,10,FALSE)),IF($X$1=8,(VLOOKUP(B296,'X8'!$B:$AZ,10,FALSE)),IF($X$1=9,(VLOOKUP(B296,'X9'!$B:$AZ,10,FALSE)),IF($X$1=10,(VLOOKUP(B296,'X10'!$B:$AZ,10,FALSE)),IF($X$1=11,(VLOOKUP(B296,'X11'!$B:$AZ,10,FALSE)),IF($X$1=12,(VLOOKUP(B296,'X12'!$B:$AZ,10,FALSE)),IF($X$1=13,(VLOOKUP(B296,'X13'!$B:$AZ,10,FALSE)),"B"))))))))))))))=TRUE," ",(IF($X$1=1,(VLOOKUP(B296,'X1'!$B:$AZ,10,FALSE)),IF($X$1=2,(VLOOKUP(B296,'X2'!$B:$AZ,10,FALSE)),IF($X$1=3,(VLOOKUP(B296,'X3'!$B:$AZ,10,FALSE)),IF($X$1=4,(VLOOKUP(B296,'X4'!$B:$AZ,10,FALSE)),IF($X$1=5,(VLOOKUP(B296,'X5'!$B:$AZ,10,FALSE)),IF($X$1=6,(VLOOKUP(B296,'X6'!$B:$AZ,10,FALSE)),IF($X$1=7,(VLOOKUP(B296,'X7'!$B:$AZ,10,FALSE)),IF($X$1=8,(VLOOKUP(B296,'X8'!$B:$AZ,10,FALSE)),IF($X$1=9,(VLOOKUP(B296,'X9'!$B:$AZ,10,FALSE)),IF($X$1=10,(VLOOKUP(B296,'X10'!$B:$AZ,10,FALSE)),IF($X$1=11,(VLOOKUP(B296,'X11'!$B:$AZ,10,FALSE)),IF($X$1=12,(VLOOKUP(B296,'X12'!$B:$AZ,10,FALSE)),IF($X$1=13,(VLOOKUP(B296,'X13'!$B:$AZ,10,FALSE)),"B")))))))))))))))</f>
        <v xml:space="preserve"> </v>
      </c>
      <c r="N296" s="185" t="str">
        <f ca="1">IF(ISERROR(IF($X$1=1,(VLOOKUP(B296,'X1'!$B:$AZ,45,FALSE)),IF($X$1=2,(VLOOKUP(B296,'X2'!$B:$AZ,45,FALSE)),IF($X$1=3,(VLOOKUP(B296,'X3'!$B:$AZ,45,FALSE)),IF($X$1=4,(VLOOKUP(B296,'X4'!$B:$AZ,45,FALSE)),IF($X$1=5,(VLOOKUP(B296,'X5'!$B:$AZ,45,FALSE)),IF($X$1=6,(VLOOKUP(B296,'X6'!$B:$AZ,45,FALSE)),IF($X$1=7,(VLOOKUP(B296,'X7'!$B:$AZ,45,FALSE)),IF($X$1=8,(VLOOKUP(B296,'X8'!$B:$AZ,45,FALSE)),IF($X$1=9,(VLOOKUP(B296,'X9'!$B:$AZ,45,FALSE)),IF($X$1=10,(VLOOKUP(B296,'X10'!$B:$AZ,45,FALSE)),IF($X$1=11,(VLOOKUP(B296,'X11'!$B:$AZ,45,FALSE)),IF($X$1=12,(VLOOKUP(B296,'X12'!$B:$AZ,45,FALSE)),IF($X$1=13,(VLOOKUP(B296,'X13'!$B:$AZ,45,FALSE)),"B"))))))))))))))=TRUE," ",(IF($X$1=1,(VLOOKUP(B296,'X1'!$B:$AZ,45,FALSE)),IF($X$1=2,(VLOOKUP(B296,'X2'!$B:$AZ,45,FALSE)),IF($X$1=3,(VLOOKUP(B296,'X3'!$B:$AZ,45,FALSE)),IF($X$1=4,(VLOOKUP(B296,'X4'!$B:$AZ,45,FALSE)),IF($X$1=5,(VLOOKUP(B296,'X5'!$B:$AZ,45,FALSE)),IF($X$1=6,(VLOOKUP(B296,'X6'!$B:$AZ,45,FALSE)),IF($X$1=7,(VLOOKUP(B296,'X7'!$B:$AZ,45,FALSE)),IF($X$1=8,(VLOOKUP(B296,'X8'!$B:$AZ,45,FALSE)),IF($X$1=9,(VLOOKUP(B296,'X9'!$B:$AZ,45,FALSE)),IF($X$1=10,(VLOOKUP(B296,'X10'!$B:$AZ,45,FALSE)),IF($X$1=11,(VLOOKUP(B296,'X11'!$B:$AZ,45,FALSE)),IF($X$1=12,(VLOOKUP(B296,'X12'!$B:$AZ,45,FALSE)),IF($X$1=13,(VLOOKUP(B296,'X13'!$B:$AZ,45,FALSE)),"B")))))))))))))))</f>
        <v xml:space="preserve"> </v>
      </c>
      <c r="O296" s="184" t="str">
        <f ca="1">IF(ISERROR(IF($X$1=1,(VLOOKUP(B296,'X1'!$B:$AZ,11,FALSE)),IF($X$1=2,(VLOOKUP(B296,'X2'!$B:$AZ,11,FALSE)),IF($X$1=3,(VLOOKUP(B296,'X3'!$B:$AZ,11,FALSE)),IF($X$1=4,(VLOOKUP(B296,'X4'!$B:$AZ,11,FALSE)),IF($X$1=5,(VLOOKUP(B296,'X5'!$B:$AZ,11,FALSE)),IF($X$1=6,(VLOOKUP(B296,'X6'!$B:$AZ,11,FALSE)),IF($X$1=7,(VLOOKUP(B296,'X7'!$B:$AZ,11,FALSE)),IF($X$1=8,(VLOOKUP(B296,'X8'!$B:$AZ,11,FALSE)),IF($X$1=9,(VLOOKUP(B296,'X9'!$B:$AZ,11,FALSE)),IF($X$1=10,(VLOOKUP(B296,'X10'!$B:$AZ,11,FALSE)),IF($X$1=11,(VLOOKUP(B296,'X11'!$B:$AZ,11,FALSE)),IF($X$1=12,(VLOOKUP(B296,'X12'!$B:$AZ,11,FALSE)),IF($X$1=13,(VLOOKUP(B296,'X13'!$B:$AZ,11,FALSE)),"B"))))))))))))))=TRUE," ",(IF($X$1=1,(VLOOKUP(B296,'X1'!$B:$AZ,11,FALSE)),IF($X$1=2,(VLOOKUP(B296,'X2'!$B:$AZ,11,FALSE)),IF($X$1=3,(VLOOKUP(B296,'X3'!$B:$AZ,11,FALSE)),IF($X$1=4,(VLOOKUP(B296,'X4'!$B:$AZ,11,FALSE)),IF($X$1=5,(VLOOKUP(B296,'X5'!$B:$AZ,11,FALSE)),IF($X$1=6,(VLOOKUP(B296,'X6'!$B:$AZ,11,FALSE)),IF($X$1=7,(VLOOKUP(B296,'X7'!$B:$AZ,11,FALSE)),IF($X$1=8,(VLOOKUP(B296,'X8'!$B:$AZ,11,FALSE)),IF($X$1=9,(VLOOKUP(B296,'X9'!$B:$AZ,11,FALSE)),IF($X$1=10,(VLOOKUP(B296,'X10'!$B:$AZ,11,FALSE)),IF($X$1=11,(VLOOKUP(B296,'X11'!$B:$AZ,11,FALSE)),IF($X$1=12,(VLOOKUP(B296,'X12'!$B:$AZ,11,FALSE)),IF($X$1=13,(VLOOKUP(B296,'X13'!$B:$AZ,11,FALSE)),"B")))))))))))))))</f>
        <v xml:space="preserve"> </v>
      </c>
      <c r="P296" s="184" t="str">
        <f ca="1">IF(ISERROR(IF($X$1=1,(VLOOKUP(B296,'X1'!$B:$AZ,12,FALSE)),IF($X$1=2,(VLOOKUP(B296,'X2'!$B:$AZ,12,FALSE)),IF($X$1=3,(VLOOKUP(B296,'X3'!$B:$AZ,12,FALSE)),IF($X$1=4,(VLOOKUP(B296,'X4'!$B:$AZ,12,FALSE)),IF($X$1=5,(VLOOKUP(B296,'X5'!$B:$AZ,12,FALSE)),IF($X$1=6,(VLOOKUP(B296,'X6'!$B:$AZ,12,FALSE)),IF($X$1=7,(VLOOKUP(B296,'X7'!$B:$AZ,12,FALSE)),IF($X$1=8,(VLOOKUP(B296,'X8'!$B:$AZ,12,FALSE)),IF($X$1=9,(VLOOKUP(B296,'X9'!$B:$AZ,12,FALSE)),IF($X$1=10,(VLOOKUP(B296,'X10'!$B:$AZ,12,FALSE)),IF($X$1=11,(VLOOKUP(B296,'X11'!$B:$AZ,12,FALSE)),IF($X$1=12,(VLOOKUP(B296,'X12'!$B:$AZ,12,FALSE)),IF($X$1=13,(VLOOKUP(B296,'X13'!$B:$AZ,12,FALSE)),"B"))))))))))))))=TRUE," ",(IF($X$1=1,(VLOOKUP(B296,'X1'!$B:$AZ,12,FALSE)),IF($X$1=2,(VLOOKUP(B296,'X2'!$B:$AZ,12,FALSE)),IF($X$1=3,(VLOOKUP(B296,'X3'!$B:$AZ,12,FALSE)),IF($X$1=4,(VLOOKUP(B296,'X4'!$B:$AZ,12,FALSE)),IF($X$1=5,(VLOOKUP(B296,'X5'!$B:$AZ,12,FALSE)),IF($X$1=6,(VLOOKUP(B296,'X6'!$B:$AZ,12,FALSE)),IF($X$1=7,(VLOOKUP(B296,'X7'!$B:$AZ,12,FALSE)),IF($X$1=8,(VLOOKUP(B296,'X8'!$B:$AZ,12,FALSE)),IF($X$1=9,(VLOOKUP(B296,'X9'!$B:$AZ,12,FALSE)),IF($X$1=10,(VLOOKUP(B296,'X10'!$B:$AZ,12,FALSE)),IF($X$1=11,(VLOOKUP(B296,'X11'!$B:$AZ,12,FALSE)),IF($X$1=12,(VLOOKUP(B296,'X12'!$B:$AZ,12,FALSE)),IF($X$1=13,(VLOOKUP(B296,'X13'!$B:$AZ,12,FALSE)),"B")))))))))))))))</f>
        <v xml:space="preserve"> </v>
      </c>
      <c r="Q296" s="185" t="str">
        <f ca="1">IF(ISERROR(IF($X$1=1,(VLOOKUP(B296,'X1'!$B:$AZ,46,FALSE)),IF($X$1=2,(VLOOKUP(B296,'X2'!$B:$AZ,46,FALSE)),IF($X$1=3,(VLOOKUP(B296,'X3'!$B:$AZ,46,FALSE)),IF($X$1=4,(VLOOKUP(B296,'X4'!$B:$AZ,46,FALSE)),IF($X$1=5,(VLOOKUP(B296,'X5'!$B:$AZ,46,FALSE)),IF($X$1=6,(VLOOKUP(B296,'X6'!$B:$AZ,46,FALSE)),IF($X$1=7,(VLOOKUP(B296,'X7'!$B:$AZ,46,FALSE)),IF($X$1=8,(VLOOKUP(B296,'X8'!$B:$AZ,46,FALSE)),IF($X$1=9,(VLOOKUP(B296,'X9'!$B:$AZ,46,FALSE)),IF($X$1=10,(VLOOKUP(B296,'X10'!$B:$AZ,46,FALSE)),IF($X$1=11,(VLOOKUP(B296,'X11'!$B:$AZ,46,FALSE)),IF($X$1=12,(VLOOKUP(B296,'X12'!$B:$AZ,46,FALSE)),IF($X$1=13,(VLOOKUP(B296,'X13'!$B:$AZ,46,FALSE)),"B"))))))))))))))=TRUE," ",(IF($X$1=1,(VLOOKUP(B296,'X1'!$B:$AZ,46,FALSE)),IF($X$1=2,(VLOOKUP(B296,'X2'!$B:$AZ,46,FALSE)),IF($X$1=3,(VLOOKUP(B296,'X3'!$B:$AZ,46,FALSE)),IF($X$1=4,(VLOOKUP(B296,'X4'!$B:$AZ,46,FALSE)),IF($X$1=5,(VLOOKUP(B296,'X5'!$B:$AZ,46,FALSE)),IF($X$1=6,(VLOOKUP(B296,'X6'!$B:$AZ,46,FALSE)),IF($X$1=7,(VLOOKUP(B296,'X7'!$B:$AZ,46,FALSE)),IF($X$1=8,(VLOOKUP(B296,'X8'!$B:$AZ,46,FALSE)),IF($X$1=9,(VLOOKUP(B296,'X9'!$B:$AZ,46,FALSE)),IF($X$1=10,(VLOOKUP(B296,'X10'!$B:$AZ,46,FALSE)),IF($X$1=11,(VLOOKUP(B296,'X11'!$B:$AZ,46,FALSE)),IF($X$1=12,(VLOOKUP(B296,'X12'!$B:$AZ,46,FALSE)),IF($X$1=13,(VLOOKUP(B296,'X13'!$B:$AZ,46,FALSE)),"B")))))))))))))))</f>
        <v xml:space="preserve"> </v>
      </c>
      <c r="R296" s="185" t="str">
        <f ca="1">IF(ISERROR(IF($X$1=1,(VLOOKUP(B296,'X1'!$B:$AZ,15,FALSE)),IF($X$1=2,(VLOOKUP(B296,'X2'!$B:$AZ,15,FALSE)),IF($X$1=3,(VLOOKUP(B296,'X3'!$B:$AZ,15,FALSE)),IF($X$1=4,(VLOOKUP(B296,'X4'!$B:$AZ,15,FALSE)),IF($X$1=5,(VLOOKUP(B296,'X5'!$B:$AZ,15,FALSE)),IF($X$1=6,(VLOOKUP(B296,'X6'!$B:$AZ,15,FALSE)),IF($X$1=7,(VLOOKUP(B296,'X7'!$B:$AZ,15,FALSE)),IF($X$1=8,(VLOOKUP(B296,'X8'!$B:$AZ,15,FALSE)),IF($X$1=9,(VLOOKUP(B296,'X9'!$B:$AZ,15,FALSE)),IF($X$1=10,(VLOOKUP(B296,'X10'!$B:$AZ,15,FALSE)),IF($X$1=11,(VLOOKUP(B296,'X11'!$B:$AZ,15,FALSE)),IF($X$1=12,(VLOOKUP(B296,'X12'!$B:$AZ,15,FALSE)),IF($X$1=13,(VLOOKUP(B296,'X13'!$B:$AZ,15,FALSE)),"B"))))))))))))))=TRUE," ",(IF($X$1=1,(VLOOKUP(B296,'X1'!$B:$AZ,15,FALSE)),IF($X$1=2,(VLOOKUP(B296,'X2'!$B:$AZ,15,FALSE)),IF($X$1=3,(VLOOKUP(B296,'X3'!$B:$AZ,15,FALSE)),IF($X$1=4,(VLOOKUP(B296,'X4'!$B:$AZ,15,FALSE)),IF($X$1=5,(VLOOKUP(B296,'X5'!$B:$AZ,15,FALSE)),IF($X$1=6,(VLOOKUP(B296,'X6'!$B:$AZ,15,FALSE)),IF($X$1=7,(VLOOKUP(B296,'X7'!$B:$AZ,15,FALSE)),IF($X$1=8,(VLOOKUP(B296,'X8'!$B:$AZ,15,FALSE)),IF($X$1=9,(VLOOKUP(B296,'X9'!$B:$AZ,15,FALSE)),IF($X$1=10,(VLOOKUP(B296,'X10'!$B:$AZ,15,FALSE)),IF($X$1=11,(VLOOKUP(B296,'X11'!$B:$AZ,15,FALSE)),IF($X$1=12,(VLOOKUP(B296,'X12'!$B:$AZ,15,FALSE)),IF($X$1=13,(VLOOKUP(B296,'X13'!$B:$AZ,15,FALSE)),"B")))))))))))))))</f>
        <v xml:space="preserve"> </v>
      </c>
      <c r="S296" s="185" t="str">
        <f ca="1">IF(ISERROR(IF((IF($X$1=1,(VLOOKUP(B296,'X1'!$B:$AZ,14,FALSE)),(IF($X$1=2,(VLOOKUP(B296,'X2'!$B:$AZ,14,FALSE)),(IF($X$1=3,(VLOOKUP(B296,'X3'!$B:$AZ,14,FALSE)),(IF($X$1=4,(VLOOKUP(B296,'X4'!$B:$AZ,14,FALSE)),(IF($X$1=5,(VLOOKUP(B296,'X5'!$B:$AZ,14,FALSE)),(IF($X$1=6,(VLOOKUP(B296,'X6'!$B:$AZ,14,FALSE)),(IF($X$1=7,(VLOOKUP(B296,'X7'!$B:$AZ,14,FALSE)),(IF($X$1=8,(VLOOKUP(B296,'X8'!$B:$AZ,14,FALSE)),(IF($X$1=9,(VLOOKUP(B296,'X9'!$B:$AZ,14,FALSE)),(IF($X$1=10,(VLOOKUP(B296,'X10'!$B:$AZ,14,FALSE)),(IF($X$1=11,(VLOOKUP(B296,'X11'!$B:$AZ,14,FALSE)),(IF($X$1=12,(VLOOKUP(B296,'X12'!$B:$AZ,14,FALSE)),(VLOOKUP(B296,'X13'!$B:$AZ,14,FALSE))))))))))))))))))))))))))=$V$1," ",(IF($X$1=1,(VLOOKUP(B296,'X1'!$B:$AZ,14,FALSE)),(IF($X$1=2,(VLOOKUP(B296,'X2'!$B:$AZ,14,FALSE)),(IF($X$1=3,(VLOOKUP(B296,'X3'!$B:$AZ,14,FALSE)),(IF($X$1=4,(VLOOKUP(B296,'X4'!$B:$AZ,14,FALSE)),(IF($X$1=5,(VLOOKUP(B296,'X5'!$B:$AZ,14,FALSE)),(IF($X$1=6,(VLOOKUP(B296,'X6'!$B:$AZ,14,FALSE)),(IF($X$1=7,(VLOOKUP(B296,'X7'!$B:$AZ,14,FALSE)),(IF($X$1=8,(VLOOKUP(B296,'X8'!$B:$AZ,14,FALSE)),(IF($X$1=9,(VLOOKUP(B296,'X9'!$B:$AZ,14,FALSE)),(IF($X$1=10,(VLOOKUP(B296,'X10'!$B:$AZ,14,FALSE)),(IF($X$1=11,(VLOOKUP(B296,'X11'!$B:$AZ,14,FALSE)),(IF($X$1=12,(VLOOKUP(B296,'X12'!$B:$AZ,14,FALSE)),(VLOOKUP(B296,'X13'!$B:$AZ,14,FALSE))))))))))))))))))))))))))))=TRUE," ",(IF((IF($X$1=1,(VLOOKUP(B296,'X1'!$B:$AZ,14,FALSE)),(IF($X$1=2,(VLOOKUP(B296,'X2'!$B:$AZ,14,FALSE)),(IF($X$1=3,(VLOOKUP(B296,'X3'!$B:$AZ,14,FALSE)),(IF($X$1=4,(VLOOKUP(B296,'X4'!$B:$AZ,14,FALSE)),(IF($X$1=5,(VLOOKUP(B296,'X5'!$B:$AZ,14,FALSE)),(IF($X$1=6,(VLOOKUP(B296,'X6'!$B:$AZ,14,FALSE)),(IF($X$1=7,(VLOOKUP(B296,'X7'!$B:$AZ,14,FALSE)),(IF($X$1=8,(VLOOKUP(B296,'X8'!$B:$AZ,14,FALSE)),(IF($X$1=9,(VLOOKUP(B296,'X9'!$B:$AZ,14,FALSE)),(IF($X$1=10,(VLOOKUP(B296,'X10'!$B:$AZ,14,FALSE)),(IF($X$1=11,(VLOOKUP(B296,'X11'!$B:$AZ,14,FALSE)),(IF($X$1=12,(VLOOKUP(B296,'X12'!$B:$AZ,14,FALSE)),(VLOOKUP(B296,'X13'!$B:$AZ,14,FALSE))))))))))))))))))))))))))=$V$1," ",(IF($X$1=1,(VLOOKUP(B296,'X1'!$B:$AZ,14,FALSE)),(IF($X$1=2,(VLOOKUP(B296,'X2'!$B:$AZ,14,FALSE)),(IF($X$1=3,(VLOOKUP(B296,'X3'!$B:$AZ,14,FALSE)),(IF($X$1=4,(VLOOKUP(B296,'X4'!$B:$AZ,14,FALSE)),(IF($X$1=5,(VLOOKUP(B296,'X5'!$B:$AZ,14,FALSE)),(IF($X$1=6,(VLOOKUP(B296,'X6'!$B:$AZ,14,FALSE)),(IF($X$1=7,(VLOOKUP(B296,'X7'!$B:$AZ,14,FALSE)),(IF($X$1=8,(VLOOKUP(B296,'X8'!$B:$AZ,14,FALSE)),(IF($X$1=9,(VLOOKUP(B296,'X9'!$B:$AZ,14,FALSE)),(IF($X$1=10,(VLOOKUP(B296,'X10'!$B:$AZ,14,FALSE)),(IF($X$1=11,(VLOOKUP(B296,'X11'!$B:$AZ,14,FALSE)),(IF($X$1=12,(VLOOKUP(B296,'X12'!$B:$AZ,14,FALSE)),(VLOOKUP(B296,'X13'!$B:$AZ,14,FALSE)))))))))))))))))))))))))))))</f>
        <v xml:space="preserve"> </v>
      </c>
    </row>
    <row r="297" spans="1:19" ht="14.1" customHeight="1" x14ac:dyDescent="0.2">
      <c r="A297" s="156" t="s">
        <v>1058</v>
      </c>
      <c r="B297" s="122" t="str">
        <f>IF(ISERROR(IF($U$16=1,(VLOOKUP(A297,$AC$89:$AH$125,2,FALSE)),IF((IF($X$1=1,'X1'!B256,(IF($X$1=2,'X2'!B256,(IF($X$1=3,'X3'!B256,(IF($X$1=4,'X4'!B256,(IF($X$1=5,'X5'!B256,(IF($X$1=6,'X6'!B256,(IF($X$1=7,'X7'!B256,(IF($X$1=8,'X8'!B256,(IF($X$1=9,'X9'!B256,(IF($X$1=10,'X10'!B256,(IF($X$1=11,'X11'!B256,(IF($X$1=12,'X12'!B256,'X13'!B256))))))))))))))))))))))))="","",(IF($X$1=1,'X1'!B256,(IF($X$1=2,'X2'!B256,(IF($X$1=3,'X3'!B256,(IF($X$1=4,'X4'!B256,(IF($X$1=5,'X5'!B256,(IF($X$1=6,'X6'!B256,(IF($X$1=7,'X7'!B256,(IF($X$1=8,'X8'!B256,(IF($X$1=9,'X9'!B256,(IF($X$1=10,'X10'!B256,(IF($X$1=11,'X11'!B256,(IF($X$1=12,'X12'!B256,'X13'!B256)))))))))))))))))))))))))))=TRUE," ",(IF($U$16=1,(VLOOKUP(A297,$AC$89:$AH$125,2,FALSE)),IF((IF($X$1=1,'X1'!B256,(IF($X$1=2,'X2'!B256,(IF($X$1=3,'X3'!B256,(IF($X$1=4,'X4'!B256,(IF($X$1=5,'X5'!B256,(IF($X$1=6,'X6'!B256,(IF($X$1=7,'X7'!B256,(IF($X$1=8,'X8'!B256,(IF($X$1=9,'X9'!B256,(IF($X$1=10,'X10'!B256,(IF($X$1=11,'X11'!B256,(IF($X$1=12,'X12'!B256,'X13'!B256))))))))))))))))))))))))="","",(IF($X$1=1,'X1'!B256,(IF($X$1=2,'X2'!B256,(IF($X$1=3,'X3'!B256,(IF($X$1=4,'X4'!B256,(IF($X$1=5,'X5'!B256,(IF($X$1=6,'X6'!B256,(IF($X$1=7,'X7'!B256,(IF($X$1=8,'X8'!B256,(IF($X$1=9,'X9'!B256,(IF($X$1=10,'X10'!B256,(IF($X$1=11,'X11'!B256,(IF($X$1=12,'X12'!B256,'X13'!B256))))))))))))))))))))))))))))</f>
        <v/>
      </c>
      <c r="C297" s="181" t="str">
        <f ca="1">IF(ISERROR(IF($X$1=1,(VLOOKUP(B297,'X1'!$B:$AZ,47,FALSE)),IF($X$1=2,(VLOOKUP(B297,'X2'!$B:$AZ,47,FALSE)),IF($X$1=3,(VLOOKUP(B297,'X3'!$B:$AZ,47,FALSE)),IF($X$1=4,(VLOOKUP(B297,'X4'!$B:$AZ,47,FALSE)),IF($X$1=5,(VLOOKUP(B297,'X5'!$B:$AZ,47,FALSE)),IF($X$1=6,(VLOOKUP(B297,'X6'!$B:$AZ,47,FALSE)),IF($X$1=7,(VLOOKUP(B297,'X7'!$B:$AZ,47,FALSE)),IF($X$1=8,(VLOOKUP(B297,'X8'!$B:$AZ,47,FALSE)),IF($X$1=9,(VLOOKUP(B297,'X9'!$B:$AZ,47,FALSE)),IF($X$1=10,(VLOOKUP(B297,'X10'!$B:$AZ,47,FALSE)),IF($X$1=11,(VLOOKUP(B297,'X11'!$B:$AZ,47,FALSE)),IF($X$1=12,(VLOOKUP(B297,'X12'!$B:$AZ,47,FALSE)),IF($X$1=13,(VLOOKUP(B297,'X13'!$B:$AZ,47,FALSE)),"B"))))))))))))))=TRUE," ",(IF($X$1=1,(VLOOKUP(B297,'X1'!$B:$AZ,47,FALSE)),IF($X$1=2,(VLOOKUP(B297,'X2'!$B:$AZ,47,FALSE)),IF($X$1=3,(VLOOKUP(B297,'X3'!$B:$AZ,47,FALSE)),IF($X$1=4,(VLOOKUP(B297,'X4'!$B:$AZ,47,FALSE)),IF($X$1=5,(VLOOKUP(B297,'X5'!$B:$AZ,47,FALSE)),IF($X$1=6,(VLOOKUP(B297,'X6'!$B:$AZ,47,FALSE)),IF($X$1=7,(VLOOKUP(B297,'X7'!$B:$AZ,47,FALSE)),IF($X$1=8,(VLOOKUP(B297,'X8'!$B:$AZ,47,FALSE)),IF($X$1=9,(VLOOKUP(B297,'X9'!$B:$AZ,47,FALSE)),IF($X$1=10,(VLOOKUP(B297,'X10'!$B:$AZ,47,FALSE)),IF($X$1=11,(VLOOKUP(B297,'X11'!$B:$AZ,47,FALSE)),IF($X$1=12,(VLOOKUP(B297,'X12'!$B:$AZ,47,FALSE)),IF($X$1=13,(VLOOKUP(B297,'X13'!$B:$AZ,47,FALSE)),"B")))))))))))))))</f>
        <v xml:space="preserve"> </v>
      </c>
      <c r="D297" s="181" t="str">
        <f ca="1">IF(ISERROR(IF($X$1=1,(VLOOKUP(B297,'X1'!$B:$AP,41,FALSE)),IF($X$1=2,(VLOOKUP(B297,'X2'!$B:$AP,41,FALSE)),IF($X$1=3,(VLOOKUP(B297,'X3'!$B:$AP,41,FALSE)),IF($X$1=4,(VLOOKUP(B297,'X4'!$B:$AP,41,FALSE)),IF($X$1=5,(VLOOKUP(B297,'X5'!$B:$AP,41,FALSE)),IF($X$1=6,(VLOOKUP(B297,'X6'!$B:$AP,41,FALSE)),IF($X$1=7,(VLOOKUP(B297,'X7'!$B:$AP,41,FALSE)),IF($X$1=8,(VLOOKUP(B297,'X8'!$B:$AP,41,FALSE)),IF($X$1=9,(VLOOKUP(B297,'X9'!$B:$AP,41,FALSE)),IF($X$1=10,(VLOOKUP(B297,'X10'!$B:$AP,41,FALSE)),IF($X$1=11,(VLOOKUP(B297,'X11'!$B:$AP,41,FALSE)),IF($X$1=12,(VLOOKUP(B297,'X12'!$B:$AP,41,FALSE)),IF($X$1=13,(VLOOKUP(B297,'X13'!$B:$AP,41,FALSE)),"B"))))))))))))))=TRUE," ",(IF($X$1=1,(VLOOKUP(B297,'X1'!$B:$AP,41,FALSE)),IF($X$1=2,(VLOOKUP(B297,'X2'!$B:$AP,41,FALSE)),IF($X$1=3,(VLOOKUP(B297,'X3'!$B:$AP,41,FALSE)),IF($X$1=4,(VLOOKUP(B297,'X4'!$B:$AP,41,FALSE)),IF($X$1=5,(VLOOKUP(B297,'X5'!$B:$AP,41,FALSE)),IF($X$1=6,(VLOOKUP(B297,'X6'!$B:$AP,41,FALSE)),IF($X$1=7,(VLOOKUP(B297,'X7'!$B:$AP,41,FALSE)),IF($X$1=8,(VLOOKUP(B297,'X8'!$B:$AP,41,FALSE)),IF($X$1=9,(VLOOKUP(B297,'X9'!$B:$AP,41,FALSE)),IF($X$1=10,(VLOOKUP(B297,'X10'!$B:$AP,41,FALSE)),IF($X$1=11,(VLOOKUP(B297,'X11'!$B:$AP,41,FALSE)),IF($X$1=12,(VLOOKUP(B297,'X12'!$B:$AP,41,FALSE)),IF($X$1=13,(VLOOKUP(B297,'X13'!$B:$AP,41,FALSE)),"B")))))))))))))))</f>
        <v xml:space="preserve"> </v>
      </c>
      <c r="E297" s="182" t="str">
        <f ca="1">IF(ISERROR(IF($X$1=1,(VLOOKUP(B297,'X1'!$B:$AP,7,FALSE)),IF($X$1=2,(VLOOKUP(B297,'X2'!$B:$AP,7,FALSE)),IF($X$1=3,(VLOOKUP(B297,'X3'!$B:$AP,7,FALSE)),IF($X$1=4,(VLOOKUP(B297,'X4'!$B:$AP,7,FALSE)),IF($X$1=5,(VLOOKUP(B297,'X5'!$B:$AP,7,FALSE)),IF($X$1=6,(VLOOKUP(B297,'X6'!$B:$AP,7,FALSE)),IF($X$1=7,(VLOOKUP(B297,'X7'!$B:$AP,7,FALSE)),IF($X$1=8,(VLOOKUP(B297,'X8'!$B:$AP,7,FALSE)),IF($X$1=9,(VLOOKUP(B297,'X9'!$B:$AP,7,FALSE)),IF($X$1=10,(VLOOKUP(B297,'X10'!$B:$AP,7,FALSE)),IF($X$1=11,(VLOOKUP(B297,'X11'!$B:$AP,7,FALSE)),IF($X$1=12,(VLOOKUP(B297,'X12'!$B:$AP,7,FALSE)),IF($X$1=13,(VLOOKUP(B297,'X13'!$B:$AP,7,FALSE)),"B"))))))))))))))=TRUE," ",(IF($X$1=1,(VLOOKUP(B297,'X1'!$B:$AP,7,FALSE)),IF($X$1=2,(VLOOKUP(B297,'X2'!$B:$AP,7,FALSE)),IF($X$1=3,(VLOOKUP(B297,'X3'!$B:$AP,7,FALSE)),IF($X$1=4,(VLOOKUP(B297,'X4'!$B:$AP,7,FALSE)),IF($X$1=5,(VLOOKUP(B297,'X5'!$B:$AP,7,FALSE)),IF($X$1=6,(VLOOKUP(B297,'X6'!$B:$AP,7,FALSE)),IF($X$1=7,(VLOOKUP(B297,'X7'!$B:$AP,7,FALSE)),IF($X$1=8,(VLOOKUP(B297,'X8'!$B:$AP,7,FALSE)),IF($X$1=9,(VLOOKUP(B297,'X9'!$B:$AP,7,FALSE)),IF($X$1=10,(VLOOKUP(B297,'X10'!$B:$AP,7,FALSE)),IF($X$1=11,(VLOOKUP(B297,'X11'!$B:$AP,7,FALSE)),IF($X$1=12,(VLOOKUP(B297,'X12'!$B:$AP,7,FALSE)),IF($X$1=13,(VLOOKUP(B297,'X13'!$B:$AP,7,FALSE)),"B")))))))))))))))</f>
        <v xml:space="preserve"> </v>
      </c>
      <c r="F297" s="182" t="str">
        <f ca="1">IF(ISERROR(IF((IF($X$1=1,(VLOOKUP(B297,'X1'!$B:$AO,6,FALSE)),(IF($X$1=2,(VLOOKUP(B297,'X2'!$B:$AO,6,FALSE)),(IF($X$1=3,(VLOOKUP(B297,'X3'!$B:$AO,6,FALSE)),(IF($X$1=4,(VLOOKUP(B297,'X4'!$B:$AO,6,FALSE)),(IF($X$1=5,(VLOOKUP(B297,'X5'!$B:$AO,6,FALSE)),(IF($X$1=6,(VLOOKUP(B297,'X6'!$B:$AO,6,FALSE)),(IF($X$1=7,(VLOOKUP(B297,'X7'!$B:$AO,6,FALSE)),(IF($X$1=8,(VLOOKUP(B297,'X8'!$B:$AO,6,FALSE)),(IF($X$1=9,(VLOOKUP(B297,'X9'!$B:$AO,6,FALSE)),(IF($X$1=10,(VLOOKUP(B297,'X10'!$B:$AO,6,FALSE)),(IF($X$1=11,(VLOOKUP(B297,'X11'!$B:$AO,6,FALSE)),(IF($X$1=12,(VLOOKUP(B297,'X12'!$B:$AO,6,FALSE)),(VLOOKUP(B297,'X13'!$B:$AO,6,FALSE))))))))))))))))))))))))))=$V$1," ",(IF($X$1=1,(VLOOKUP(B297,'X1'!$B:$AO,6,FALSE)),(IF($X$1=2,(VLOOKUP(B297,'X2'!$B:$AO,6,FALSE)),(IF($X$1=3,(VLOOKUP(B297,'X3'!$B:$AO,6,FALSE)),(IF($X$1=4,(VLOOKUP(B297,'X4'!$B:$AO,6,FALSE)),(IF($X$1=5,(VLOOKUP(B297,'X5'!$B:$AO,6,FALSE)),(IF($X$1=6,(VLOOKUP(B297,'X6'!$B:$AO,6,FALSE)),(IF($X$1=7,(VLOOKUP(B297,'X7'!$B:$AO,6,FALSE)),(IF($X$1=8,(VLOOKUP(B297,'X8'!$B:$AO,6,FALSE)),(IF($X$1=9,(VLOOKUP(B297,'X9'!$B:$AO,6,FALSE)),(IF($X$1=10,(VLOOKUP(B297,'X10'!$B:$AO,6,FALSE)),(IF($X$1=11,(VLOOKUP(B297,'X11'!$B:$AO,6,FALSE)),(IF($X$1=12,(VLOOKUP(B297,'X12'!$B:$AO,6,FALSE)),(VLOOKUP(B297,'X13'!$B:$AO,6,FALSE))))))))))))))))))))))))))))=TRUE," ",(IF((IF($X$1=1,(VLOOKUP(B297,'X1'!$B:$AO,6,FALSE)),(IF($X$1=2,(VLOOKUP(B297,'X2'!$B:$AO,6,FALSE)),(IF($X$1=3,(VLOOKUP(B297,'X3'!$B:$AO,6,FALSE)),(IF($X$1=4,(VLOOKUP(B297,'X4'!$B:$AO,6,FALSE)),(IF($X$1=5,(VLOOKUP(B297,'X5'!$B:$AO,6,FALSE)),(IF($X$1=6,(VLOOKUP(B297,'X6'!$B:$AO,6,FALSE)),(IF($X$1=7,(VLOOKUP(B297,'X7'!$B:$AO,6,FALSE)),(IF($X$1=8,(VLOOKUP(B297,'X8'!$B:$AO,6,FALSE)),(IF($X$1=9,(VLOOKUP(B297,'X9'!$B:$AO,6,FALSE)),(IF($X$1=10,(VLOOKUP(B297,'X10'!$B:$AO,6,FALSE)),(IF($X$1=11,(VLOOKUP(B297,'X11'!$B:$AO,6,FALSE)),(IF($X$1=12,(VLOOKUP(B297,'X12'!$B:$AO,6,FALSE)),(VLOOKUP(B297,'X13'!$B:$AO,6,FALSE))))))))))))))))))))))))))=$V$1," ",(IF($X$1=1,(VLOOKUP(B297,'X1'!$B:$AO,6,FALSE)),(IF($X$1=2,(VLOOKUP(B297,'X2'!$B:$AO,6,FALSE)),(IF($X$1=3,(VLOOKUP(B297,'X3'!$B:$AO,6,FALSE)),(IF($X$1=4,(VLOOKUP(B297,'X4'!$B:$AO,6,FALSE)),(IF($X$1=5,(VLOOKUP(B297,'X5'!$B:$AO,6,FALSE)),(IF($X$1=6,(VLOOKUP(B297,'X6'!$B:$AO,6,FALSE)),(IF($X$1=7,(VLOOKUP(B297,'X7'!$B:$AO,6,FALSE)),(IF($X$1=8,(VLOOKUP(B297,'X8'!$B:$AO,6,FALSE)),(IF($X$1=9,(VLOOKUP(B297,'X9'!$B:$AO,6,FALSE)),(IF($X$1=10,(VLOOKUP(B297,'X10'!$B:$AO,6,FALSE)),(IF($X$1=11,(VLOOKUP(B297,'X11'!$B:$AO,6,FALSE)),(IF($X$1=12,(VLOOKUP(B297,'X12'!$B:$AO,6,FALSE)),(VLOOKUP(B297,'X13'!$B:$AO,6,FALSE)))))))))))))))))))))))))))))</f>
        <v xml:space="preserve"> </v>
      </c>
      <c r="G297" s="182" t="str">
        <f ca="1">IF(ISERROR(IF($X$1=1,(VLOOKUP(B297,'X1'!$B:$AZ,44,FALSE)),IF($X$1=2,(VLOOKUP(B297,'X2'!$B:$AZ,44,FALSE)),IF($X$1=3,(VLOOKUP(B297,'X3'!$B:$AZ,44,FALSE)),IF($X$1=4,(VLOOKUP(B297,'X4'!$B:$AZ,44,FALSE)),IF($X$1=5,(VLOOKUP(B297,'X5'!$B:$AZ,44,FALSE)),IF($X$1=6,(VLOOKUP(B297,'X6'!$B:$AZ,44,FALSE)),IF($X$1=7,(VLOOKUP(B297,'X7'!$B:$AZ,44,FALSE)),IF($X$1=8,(VLOOKUP(B297,'X8'!$B:$AZ,44,FALSE)),IF($X$1=9,(VLOOKUP(B297,'X9'!$B:$AZ,44,FALSE)),IF($X$1=10,(VLOOKUP(B297,'X10'!$B:$AZ,44,FALSE)),IF($X$1=11,(VLOOKUP(B297,'X11'!$B:$AZ,44,FALSE)),IF($X$1=12,(VLOOKUP(B297,'X12'!$B:$AZ,44,FALSE)),IF($X$1=13,(VLOOKUP(B297,'X13'!$B:$AZ,44,FALSE)),"B"))))))))))))))=TRUE," ",(IF($X$1=1,(VLOOKUP(B297,'X1'!$B:$AZ,44,FALSE)),IF($X$1=2,(VLOOKUP(B297,'X2'!$B:$AZ,44,FALSE)),IF($X$1=3,(VLOOKUP(B297,'X3'!$B:$AZ,44,FALSE)),IF($X$1=4,(VLOOKUP(B297,'X4'!$B:$AZ,44,FALSE)),IF($X$1=5,(VLOOKUP(B297,'X5'!$B:$AZ,44,FALSE)),IF($X$1=6,(VLOOKUP(B297,'X6'!$B:$AZ,44,FALSE)),IF($X$1=7,(VLOOKUP(B297,'X7'!$B:$AZ,44,FALSE)),IF($X$1=8,(VLOOKUP(B297,'X8'!$B:$AZ,44,FALSE)),IF($X$1=9,(VLOOKUP(B297,'X9'!$B:$AZ,44,FALSE)),IF($X$1=10,(VLOOKUP(B297,'X10'!$B:$AZ,44,FALSE)),IF($X$1=11,(VLOOKUP(B297,'X11'!$B:$AZ,44,FALSE)),IF($X$1=12,(VLOOKUP(B297,'X12'!$B:$AZ,44,FALSE)),IF($X$1=13,(VLOOKUP(B297,'X13'!$B:$AZ,44,FALSE)),"B")))))))))))))))</f>
        <v xml:space="preserve"> </v>
      </c>
      <c r="H297" s="182" t="str">
        <f ca="1">IF(ISERROR(IF($X$1=1,(VLOOKUP(B297,'X1'!$B:$AZ,8,FALSE)),IF($X$1=2,(VLOOKUP(B297,'X2'!$B:$AZ,8,FALSE)),IF($X$1=3,(VLOOKUP(B297,'X3'!$B:$AZ,8,FALSE)),IF($X$1=4,(VLOOKUP(B297,'X4'!$B:$AZ,8,FALSE)),IF($X$1=5,(VLOOKUP(B297,'X5'!$B:$AZ,8,FALSE)),IF($X$1=6,(VLOOKUP(B297,'X6'!$B:$AZ,8,FALSE)),IF($X$1=7,(VLOOKUP(B297,'X7'!$B:$AZ,8,FALSE)),IF($X$1=8,(VLOOKUP(B297,'X8'!$B:$AZ,8,FALSE)),IF($X$1=9,(VLOOKUP(B297,'X9'!$B:$AZ,8,FALSE)),IF($X$1=10,(VLOOKUP(B297,'X10'!$B:$AZ,8,FALSE)),IF($X$1=11,(VLOOKUP(B297,'X11'!$B:$AZ,8,FALSE)),IF($X$1=12,(VLOOKUP(B297,'X12'!$B:$AZ,8,FALSE)),IF($X$1=13,(VLOOKUP(B297,'X13'!$B:$AZ,8,FALSE)),"B"))))))))))))))=TRUE," ",(IF($X$1=1,(VLOOKUP(B297,'X1'!$B:$AZ,8,FALSE)),IF($X$1=2,(VLOOKUP(B297,'X2'!$B:$AZ,8,FALSE)),IF($X$1=3,(VLOOKUP(B297,'X3'!$B:$AZ,8,FALSE)),IF($X$1=4,(VLOOKUP(B297,'X4'!$B:$AZ,8,FALSE)),IF($X$1=5,(VLOOKUP(B297,'X5'!$B:$AZ,8,FALSE)),IF($X$1=6,(VLOOKUP(B297,'X6'!$B:$AZ,8,FALSE)),IF($X$1=7,(VLOOKUP(B297,'X7'!$B:$AZ,8,FALSE)),IF($X$1=8,(VLOOKUP(B297,'X8'!$B:$AZ,8,FALSE)),IF($X$1=9,(VLOOKUP(B297,'X9'!$B:$AZ,8,FALSE)),IF($X$1=10,(VLOOKUP(B297,'X10'!$B:$AZ,8,FALSE)),IF($X$1=11,(VLOOKUP(B297,'X11'!$B:$AZ,8,FALSE)),IF($X$1=12,(VLOOKUP(B297,'X12'!$B:$AZ,8,FALSE)),IF($X$1=13,(VLOOKUP(B297,'X13'!$B:$AZ,8,FALSE)),"B")))))))))))))))</f>
        <v xml:space="preserve"> </v>
      </c>
      <c r="I297" s="183" t="str">
        <f ca="1">IF(ISERROR(IF($X$1=1,(VLOOKUP(B297,'X1'!$B:$AZ,2,FALSE)),IF($X$1=2,(VLOOKUP(B297,'X2'!$B:$AZ,2,FALSE)),IF($X$1=3,(VLOOKUP(B297,'X3'!$B:$AZ,2,FALSE)),IF($X$1=4,(VLOOKUP(B297,'X4'!$B:$AZ,2,FALSE)),IF($X$1=5,(VLOOKUP(B297,'X5'!$B:$AZ,2,FALSE)),IF($X$1=6,(VLOOKUP(B297,'X6'!$B:$AZ,2,FALSE)),IF($X$1=7,(VLOOKUP(B297,'X7'!$B:$AZ,2,FALSE)),IF($X$1=8,(VLOOKUP(B297,'X8'!$B:$AZ,2,FALSE)),IF($X$1=9,(VLOOKUP(B297,'X9'!$B:$AZ,2,FALSE)),IF($X$1=10,(VLOOKUP(B297,'X10'!$B:$AZ,2,FALSE)),IF($X$1=11,(VLOOKUP(B297,'X11'!$B:$AZ,2,FALSE)),IF($X$1=12,(VLOOKUP(B297,'X12'!$B:$AZ,2,FALSE)),IF($X$1=13,(VLOOKUP(B297,'X13'!$B:$AZ,2,FALSE)),"B"))))))))))))))=TRUE," ",(IF($X$1=1,(VLOOKUP(B297,'X1'!$B:$AZ,2,FALSE)),IF($X$1=2,(VLOOKUP(B297,'X2'!$B:$AZ,2,FALSE)),IF($X$1=3,(VLOOKUP(B297,'X3'!$B:$AZ,2,FALSE)),IF($X$1=4,(VLOOKUP(B297,'X4'!$B:$AZ,2,FALSE)),IF($X$1=5,(VLOOKUP(B297,'X5'!$B:$AZ,2,FALSE)),IF($X$1=6,(VLOOKUP(B297,'X6'!$B:$AZ,2,FALSE)),IF($X$1=7,(VLOOKUP(B297,'X7'!$B:$AZ,2,FALSE)),IF($X$1=8,(VLOOKUP(B297,'X8'!$B:$AZ,2,FALSE)),IF($X$1=9,(VLOOKUP(B297,'X9'!$B:$AZ,2,FALSE)),IF($X$1=10,(VLOOKUP(B297,'X10'!$B:$AZ,2,FALSE)),IF($X$1=11,(VLOOKUP(B297,'X11'!$B:$AZ,2,FALSE)),IF($X$1=12,(VLOOKUP(B297,'X12'!$B:$AZ,2,FALSE)),IF($X$1=13,(VLOOKUP(B297,'X13'!$B:$AZ,2,FALSE)),"B")))))))))))))))</f>
        <v xml:space="preserve"> </v>
      </c>
      <c r="J297" s="183" t="str">
        <f ca="1">IF(ISERROR(IF($X$1=1,(VLOOKUP(B297,'X1'!$B:$AZ,3,FALSE)),IF($X$1=2,(VLOOKUP(B297,'X2'!$B:$AZ,3,FALSE)),IF($X$1=3,(VLOOKUP(B297,'X3'!$B:$AZ,3,FALSE)),IF($X$1=4,(VLOOKUP(B297,'X4'!$B:$AZ,3,FALSE)),IF($X$1=5,(VLOOKUP(B297,'X5'!$B:$AZ,3,FALSE)),IF($X$1=6,(VLOOKUP(B297,'X6'!$B:$AZ,3,FALSE)),IF($X$1=7,(VLOOKUP(B297,'X7'!$B:$AZ,3,FALSE)),IF($X$1=8,(VLOOKUP(B297,'X8'!$B:$AZ,3,FALSE)),IF($X$1=9,(VLOOKUP(B297,'X9'!$B:$AZ,3,FALSE)),IF($X$1=10,(VLOOKUP(B297,'X10'!$B:$AZ,3,FALSE)),IF($X$1=11,(VLOOKUP(B297,'X11'!$B:$AZ,3,FALSE)),IF($X$1=12,(VLOOKUP(B297,'X12'!$B:$AZ,3,FALSE)),IF($X$1=13,(VLOOKUP(B297,'X13'!$B:$AZ,3,FALSE)),"B"))))))))))))))=TRUE," ",(IF($X$1=1,(VLOOKUP(B297,'X1'!$B:$AZ,3,FALSE)),IF($X$1=2,(VLOOKUP(B297,'X2'!$B:$AZ,3,FALSE)),IF($X$1=3,(VLOOKUP(B297,'X3'!$B:$AZ,3,FALSE)),IF($X$1=4,(VLOOKUP(B297,'X4'!$B:$AZ,3,FALSE)),IF($X$1=5,(VLOOKUP(B297,'X5'!$B:$AZ,3,FALSE)),IF($X$1=6,(VLOOKUP(B297,'X6'!$B:$AZ,3,FALSE)),IF($X$1=7,(VLOOKUP(B297,'X7'!$B:$AZ,3,FALSE)),IF($X$1=8,(VLOOKUP(B297,'X8'!$B:$AZ,3,FALSE)),IF($X$1=9,(VLOOKUP(B297,'X9'!$B:$AZ,3,FALSE)),IF($X$1=10,(VLOOKUP(B297,'X10'!$B:$AZ,3,FALSE)),IF($X$1=11,(VLOOKUP(B297,'X11'!$B:$AZ,3,FALSE)),IF($X$1=12,(VLOOKUP(B297,'X12'!$B:$AZ,3,FALSE)),IF($X$1=13,(VLOOKUP(B297,'X13'!$B:$AZ,3,FALSE)),"B")))))))))))))))</f>
        <v xml:space="preserve"> </v>
      </c>
      <c r="K297" s="183" t="str">
        <f ca="1">IF(ISERROR(IF($X$1=1,(VLOOKUP(B297,'X1'!$B:$AZ,5,FALSE)),IF($X$1=2,(VLOOKUP(B297,'X2'!$B:$AZ,5,FALSE)),IF($X$1=3,(VLOOKUP(B297,'X3'!$B:$AZ,5,FALSE)),IF($X$1=4,(VLOOKUP(B297,'X4'!$B:$AZ,5,FALSE)),IF($X$1=5,(VLOOKUP(B297,'X5'!$B:$AZ,5,FALSE)),IF($X$1=6,(VLOOKUP(B297,'X6'!$B:$AZ,5,FALSE)),IF($X$1=7,(VLOOKUP(B297,'X7'!$B:$AZ,5,FALSE)),IF($X$1=8,(VLOOKUP(B297,'X8'!$B:$AZ,5,FALSE)),IF($X$1=9,(VLOOKUP(B297,'X9'!$B:$AZ,5,FALSE)),IF($X$1=10,(VLOOKUP(B297,'X10'!$B:$AZ,5,FALSE)),IF($X$1=11,(VLOOKUP(B297,'X11'!$B:$AZ,5,FALSE)),IF($X$1=12,(VLOOKUP(B297,'X12'!$B:$AZ,5,FALSE)),IF($X$1=13,(VLOOKUP(B297,'X13'!$B:$AZ,5,FALSE)),"B"))))))))))))))=TRUE," ",(IF($X$1=1,(VLOOKUP(B297,'X1'!$B:$AZ,5,FALSE)),IF($X$1=2,(VLOOKUP(B297,'X2'!$B:$AZ,5,FALSE)),IF($X$1=3,(VLOOKUP(B297,'X3'!$B:$AZ,5,FALSE)),IF($X$1=4,(VLOOKUP(B297,'X4'!$B:$AZ,5,FALSE)),IF($X$1=5,(VLOOKUP(B297,'X5'!$B:$AZ,5,FALSE)),IF($X$1=6,(VLOOKUP(B297,'X6'!$B:$AZ,5,FALSE)),IF($X$1=7,(VLOOKUP(B297,'X7'!$B:$AZ,5,FALSE)),IF($X$1=8,(VLOOKUP(B297,'X8'!$B:$AZ,5,FALSE)),IF($X$1=9,(VLOOKUP(B297,'X9'!$B:$AZ,5,FALSE)),IF($X$1=10,(VLOOKUP(B297,'X10'!$B:$AZ,5,FALSE)),IF($X$1=11,(VLOOKUP(B297,'X11'!$B:$AZ,5,FALSE)),IF($X$1=12,(VLOOKUP(B297,'X12'!$B:$AZ,5,FALSE)),IF($X$1=13,(VLOOKUP(B297,'X13'!$B:$AZ,5,FALSE)),"B")))))))))))))))</f>
        <v xml:space="preserve"> </v>
      </c>
      <c r="L297" s="184" t="str">
        <f ca="1">IF(ISERROR(IF($X$1=1,(VLOOKUP(B297,'X1'!$B:$AZ,9,FALSE)),IF($X$1=2,(VLOOKUP(B297,'X2'!$B:$AZ,9,FALSE)),IF($X$1=3,(VLOOKUP(B297,'X3'!$B:$AZ,9,FALSE)),IF($X$1=4,(VLOOKUP(B297,'X4'!$B:$AZ,9,FALSE)),IF($X$1=5,(VLOOKUP(B297,'X5'!$B:$AZ,9,FALSE)),IF($X$1=6,(VLOOKUP(B297,'X6'!$B:$AZ,9,FALSE)),IF($X$1=7,(VLOOKUP(B297,'X7'!$B:$AZ,9,FALSE)),IF($X$1=8,(VLOOKUP(B297,'X8'!$B:$AZ,9,FALSE)),IF($X$1=9,(VLOOKUP(B297,'X9'!$B:$AZ,9,FALSE)),IF($X$1=10,(VLOOKUP(B297,'X10'!$B:$AZ,9,FALSE)),IF($X$1=11,(VLOOKUP(B297,'X11'!$B:$AZ,9,FALSE)),IF($X$1=12,(VLOOKUP(B297,'X12'!$B:$AZ,9,FALSE)),IF($X$1=13,(VLOOKUP(B297,'X13'!$B:$AZ,9,FALSE)),"B"))))))))))))))=TRUE," ",(IF($X$1=1,(VLOOKUP(B297,'X1'!$B:$AZ,9,FALSE)),IF($X$1=2,(VLOOKUP(B297,'X2'!$B:$AZ,9,FALSE)),IF($X$1=3,(VLOOKUP(B297,'X3'!$B:$AZ,9,FALSE)),IF($X$1=4,(VLOOKUP(B297,'X4'!$B:$AZ,9,FALSE)),IF($X$1=5,(VLOOKUP(B297,'X5'!$B:$AZ,9,FALSE)),IF($X$1=6,(VLOOKUP(B297,'X6'!$B:$AZ,9,FALSE)),IF($X$1=7,(VLOOKUP(B297,'X7'!$B:$AZ,9,FALSE)),IF($X$1=8,(VLOOKUP(B297,'X8'!$B:$AZ,9,FALSE)),IF($X$1=9,(VLOOKUP(B297,'X9'!$B:$AZ,9,FALSE)),IF($X$1=10,(VLOOKUP(B297,'X10'!$B:$AZ,9,FALSE)),IF($X$1=11,(VLOOKUP(B297,'X11'!$B:$AZ,9,FALSE)),IF($X$1=12,(VLOOKUP(B297,'X12'!$B:$AZ,9,FALSE)),IF($X$1=13,(VLOOKUP(B297,'X13'!$B:$AZ,9,FALSE)),"B")))))))))))))))</f>
        <v xml:space="preserve"> </v>
      </c>
      <c r="M297" s="184" t="str">
        <f ca="1">IF(ISERROR(IF($X$1=1,(VLOOKUP(B297,'X1'!$B:$AZ,10,FALSE)),IF($X$1=2,(VLOOKUP(B297,'X2'!$B:$AZ,10,FALSE)),IF($X$1=3,(VLOOKUP(B297,'X3'!$B:$AZ,10,FALSE)),IF($X$1=4,(VLOOKUP(B297,'X4'!$B:$AZ,10,FALSE)),IF($X$1=5,(VLOOKUP(B297,'X5'!$B:$AZ,10,FALSE)),IF($X$1=6,(VLOOKUP(B297,'X6'!$B:$AZ,10,FALSE)),IF($X$1=7,(VLOOKUP(B297,'X7'!$B:$AZ,10,FALSE)),IF($X$1=8,(VLOOKUP(B297,'X8'!$B:$AZ,10,FALSE)),IF($X$1=9,(VLOOKUP(B297,'X9'!$B:$AZ,10,FALSE)),IF($X$1=10,(VLOOKUP(B297,'X10'!$B:$AZ,10,FALSE)),IF($X$1=11,(VLOOKUP(B297,'X11'!$B:$AZ,10,FALSE)),IF($X$1=12,(VLOOKUP(B297,'X12'!$B:$AZ,10,FALSE)),IF($X$1=13,(VLOOKUP(B297,'X13'!$B:$AZ,10,FALSE)),"B"))))))))))))))=TRUE," ",(IF($X$1=1,(VLOOKUP(B297,'X1'!$B:$AZ,10,FALSE)),IF($X$1=2,(VLOOKUP(B297,'X2'!$B:$AZ,10,FALSE)),IF($X$1=3,(VLOOKUP(B297,'X3'!$B:$AZ,10,FALSE)),IF($X$1=4,(VLOOKUP(B297,'X4'!$B:$AZ,10,FALSE)),IF($X$1=5,(VLOOKUP(B297,'X5'!$B:$AZ,10,FALSE)),IF($X$1=6,(VLOOKUP(B297,'X6'!$B:$AZ,10,FALSE)),IF($X$1=7,(VLOOKUP(B297,'X7'!$B:$AZ,10,FALSE)),IF($X$1=8,(VLOOKUP(B297,'X8'!$B:$AZ,10,FALSE)),IF($X$1=9,(VLOOKUP(B297,'X9'!$B:$AZ,10,FALSE)),IF($X$1=10,(VLOOKUP(B297,'X10'!$B:$AZ,10,FALSE)),IF($X$1=11,(VLOOKUP(B297,'X11'!$B:$AZ,10,FALSE)),IF($X$1=12,(VLOOKUP(B297,'X12'!$B:$AZ,10,FALSE)),IF($X$1=13,(VLOOKUP(B297,'X13'!$B:$AZ,10,FALSE)),"B")))))))))))))))</f>
        <v xml:space="preserve"> </v>
      </c>
      <c r="N297" s="185" t="str">
        <f ca="1">IF(ISERROR(IF($X$1=1,(VLOOKUP(B297,'X1'!$B:$AZ,45,FALSE)),IF($X$1=2,(VLOOKUP(B297,'X2'!$B:$AZ,45,FALSE)),IF($X$1=3,(VLOOKUP(B297,'X3'!$B:$AZ,45,FALSE)),IF($X$1=4,(VLOOKUP(B297,'X4'!$B:$AZ,45,FALSE)),IF($X$1=5,(VLOOKUP(B297,'X5'!$B:$AZ,45,FALSE)),IF($X$1=6,(VLOOKUP(B297,'X6'!$B:$AZ,45,FALSE)),IF($X$1=7,(VLOOKUP(B297,'X7'!$B:$AZ,45,FALSE)),IF($X$1=8,(VLOOKUP(B297,'X8'!$B:$AZ,45,FALSE)),IF($X$1=9,(VLOOKUP(B297,'X9'!$B:$AZ,45,FALSE)),IF($X$1=10,(VLOOKUP(B297,'X10'!$B:$AZ,45,FALSE)),IF($X$1=11,(VLOOKUP(B297,'X11'!$B:$AZ,45,FALSE)),IF($X$1=12,(VLOOKUP(B297,'X12'!$B:$AZ,45,FALSE)),IF($X$1=13,(VLOOKUP(B297,'X13'!$B:$AZ,45,FALSE)),"B"))))))))))))))=TRUE," ",(IF($X$1=1,(VLOOKUP(B297,'X1'!$B:$AZ,45,FALSE)),IF($X$1=2,(VLOOKUP(B297,'X2'!$B:$AZ,45,FALSE)),IF($X$1=3,(VLOOKUP(B297,'X3'!$B:$AZ,45,FALSE)),IF($X$1=4,(VLOOKUP(B297,'X4'!$B:$AZ,45,FALSE)),IF($X$1=5,(VLOOKUP(B297,'X5'!$B:$AZ,45,FALSE)),IF($X$1=6,(VLOOKUP(B297,'X6'!$B:$AZ,45,FALSE)),IF($X$1=7,(VLOOKUP(B297,'X7'!$B:$AZ,45,FALSE)),IF($X$1=8,(VLOOKUP(B297,'X8'!$B:$AZ,45,FALSE)),IF($X$1=9,(VLOOKUP(B297,'X9'!$B:$AZ,45,FALSE)),IF($X$1=10,(VLOOKUP(B297,'X10'!$B:$AZ,45,FALSE)),IF($X$1=11,(VLOOKUP(B297,'X11'!$B:$AZ,45,FALSE)),IF($X$1=12,(VLOOKUP(B297,'X12'!$B:$AZ,45,FALSE)),IF($X$1=13,(VLOOKUP(B297,'X13'!$B:$AZ,45,FALSE)),"B")))))))))))))))</f>
        <v xml:space="preserve"> </v>
      </c>
      <c r="O297" s="184" t="str">
        <f ca="1">IF(ISERROR(IF($X$1=1,(VLOOKUP(B297,'X1'!$B:$AZ,11,FALSE)),IF($X$1=2,(VLOOKUP(B297,'X2'!$B:$AZ,11,FALSE)),IF($X$1=3,(VLOOKUP(B297,'X3'!$B:$AZ,11,FALSE)),IF($X$1=4,(VLOOKUP(B297,'X4'!$B:$AZ,11,FALSE)),IF($X$1=5,(VLOOKUP(B297,'X5'!$B:$AZ,11,FALSE)),IF($X$1=6,(VLOOKUP(B297,'X6'!$B:$AZ,11,FALSE)),IF($X$1=7,(VLOOKUP(B297,'X7'!$B:$AZ,11,FALSE)),IF($X$1=8,(VLOOKUP(B297,'X8'!$B:$AZ,11,FALSE)),IF($X$1=9,(VLOOKUP(B297,'X9'!$B:$AZ,11,FALSE)),IF($X$1=10,(VLOOKUP(B297,'X10'!$B:$AZ,11,FALSE)),IF($X$1=11,(VLOOKUP(B297,'X11'!$B:$AZ,11,FALSE)),IF($X$1=12,(VLOOKUP(B297,'X12'!$B:$AZ,11,FALSE)),IF($X$1=13,(VLOOKUP(B297,'X13'!$B:$AZ,11,FALSE)),"B"))))))))))))))=TRUE," ",(IF($X$1=1,(VLOOKUP(B297,'X1'!$B:$AZ,11,FALSE)),IF($X$1=2,(VLOOKUP(B297,'X2'!$B:$AZ,11,FALSE)),IF($X$1=3,(VLOOKUP(B297,'X3'!$B:$AZ,11,FALSE)),IF($X$1=4,(VLOOKUP(B297,'X4'!$B:$AZ,11,FALSE)),IF($X$1=5,(VLOOKUP(B297,'X5'!$B:$AZ,11,FALSE)),IF($X$1=6,(VLOOKUP(B297,'X6'!$B:$AZ,11,FALSE)),IF($X$1=7,(VLOOKUP(B297,'X7'!$B:$AZ,11,FALSE)),IF($X$1=8,(VLOOKUP(B297,'X8'!$B:$AZ,11,FALSE)),IF($X$1=9,(VLOOKUP(B297,'X9'!$B:$AZ,11,FALSE)),IF($X$1=10,(VLOOKUP(B297,'X10'!$B:$AZ,11,FALSE)),IF($X$1=11,(VLOOKUP(B297,'X11'!$B:$AZ,11,FALSE)),IF($X$1=12,(VLOOKUP(B297,'X12'!$B:$AZ,11,FALSE)),IF($X$1=13,(VLOOKUP(B297,'X13'!$B:$AZ,11,FALSE)),"B")))))))))))))))</f>
        <v xml:space="preserve"> </v>
      </c>
      <c r="P297" s="184" t="str">
        <f ca="1">IF(ISERROR(IF($X$1=1,(VLOOKUP(B297,'X1'!$B:$AZ,12,FALSE)),IF($X$1=2,(VLOOKUP(B297,'X2'!$B:$AZ,12,FALSE)),IF($X$1=3,(VLOOKUP(B297,'X3'!$B:$AZ,12,FALSE)),IF($X$1=4,(VLOOKUP(B297,'X4'!$B:$AZ,12,FALSE)),IF($X$1=5,(VLOOKUP(B297,'X5'!$B:$AZ,12,FALSE)),IF($X$1=6,(VLOOKUP(B297,'X6'!$B:$AZ,12,FALSE)),IF($X$1=7,(VLOOKUP(B297,'X7'!$B:$AZ,12,FALSE)),IF($X$1=8,(VLOOKUP(B297,'X8'!$B:$AZ,12,FALSE)),IF($X$1=9,(VLOOKUP(B297,'X9'!$B:$AZ,12,FALSE)),IF($X$1=10,(VLOOKUP(B297,'X10'!$B:$AZ,12,FALSE)),IF($X$1=11,(VLOOKUP(B297,'X11'!$B:$AZ,12,FALSE)),IF($X$1=12,(VLOOKUP(B297,'X12'!$B:$AZ,12,FALSE)),IF($X$1=13,(VLOOKUP(B297,'X13'!$B:$AZ,12,FALSE)),"B"))))))))))))))=TRUE," ",(IF($X$1=1,(VLOOKUP(B297,'X1'!$B:$AZ,12,FALSE)),IF($X$1=2,(VLOOKUP(B297,'X2'!$B:$AZ,12,FALSE)),IF($X$1=3,(VLOOKUP(B297,'X3'!$B:$AZ,12,FALSE)),IF($X$1=4,(VLOOKUP(B297,'X4'!$B:$AZ,12,FALSE)),IF($X$1=5,(VLOOKUP(B297,'X5'!$B:$AZ,12,FALSE)),IF($X$1=6,(VLOOKUP(B297,'X6'!$B:$AZ,12,FALSE)),IF($X$1=7,(VLOOKUP(B297,'X7'!$B:$AZ,12,FALSE)),IF($X$1=8,(VLOOKUP(B297,'X8'!$B:$AZ,12,FALSE)),IF($X$1=9,(VLOOKUP(B297,'X9'!$B:$AZ,12,FALSE)),IF($X$1=10,(VLOOKUP(B297,'X10'!$B:$AZ,12,FALSE)),IF($X$1=11,(VLOOKUP(B297,'X11'!$B:$AZ,12,FALSE)),IF($X$1=12,(VLOOKUP(B297,'X12'!$B:$AZ,12,FALSE)),IF($X$1=13,(VLOOKUP(B297,'X13'!$B:$AZ,12,FALSE)),"B")))))))))))))))</f>
        <v xml:space="preserve"> </v>
      </c>
      <c r="Q297" s="185" t="str">
        <f ca="1">IF(ISERROR(IF($X$1=1,(VLOOKUP(B297,'X1'!$B:$AZ,46,FALSE)),IF($X$1=2,(VLOOKUP(B297,'X2'!$B:$AZ,46,FALSE)),IF($X$1=3,(VLOOKUP(B297,'X3'!$B:$AZ,46,FALSE)),IF($X$1=4,(VLOOKUP(B297,'X4'!$B:$AZ,46,FALSE)),IF($X$1=5,(VLOOKUP(B297,'X5'!$B:$AZ,46,FALSE)),IF($X$1=6,(VLOOKUP(B297,'X6'!$B:$AZ,46,FALSE)),IF($X$1=7,(VLOOKUP(B297,'X7'!$B:$AZ,46,FALSE)),IF($X$1=8,(VLOOKUP(B297,'X8'!$B:$AZ,46,FALSE)),IF($X$1=9,(VLOOKUP(B297,'X9'!$B:$AZ,46,FALSE)),IF($X$1=10,(VLOOKUP(B297,'X10'!$B:$AZ,46,FALSE)),IF($X$1=11,(VLOOKUP(B297,'X11'!$B:$AZ,46,FALSE)),IF($X$1=12,(VLOOKUP(B297,'X12'!$B:$AZ,46,FALSE)),IF($X$1=13,(VLOOKUP(B297,'X13'!$B:$AZ,46,FALSE)),"B"))))))))))))))=TRUE," ",(IF($X$1=1,(VLOOKUP(B297,'X1'!$B:$AZ,46,FALSE)),IF($X$1=2,(VLOOKUP(B297,'X2'!$B:$AZ,46,FALSE)),IF($X$1=3,(VLOOKUP(B297,'X3'!$B:$AZ,46,FALSE)),IF($X$1=4,(VLOOKUP(B297,'X4'!$B:$AZ,46,FALSE)),IF($X$1=5,(VLOOKUP(B297,'X5'!$B:$AZ,46,FALSE)),IF($X$1=6,(VLOOKUP(B297,'X6'!$B:$AZ,46,FALSE)),IF($X$1=7,(VLOOKUP(B297,'X7'!$B:$AZ,46,FALSE)),IF($X$1=8,(VLOOKUP(B297,'X8'!$B:$AZ,46,FALSE)),IF($X$1=9,(VLOOKUP(B297,'X9'!$B:$AZ,46,FALSE)),IF($X$1=10,(VLOOKUP(B297,'X10'!$B:$AZ,46,FALSE)),IF($X$1=11,(VLOOKUP(B297,'X11'!$B:$AZ,46,FALSE)),IF($X$1=12,(VLOOKUP(B297,'X12'!$B:$AZ,46,FALSE)),IF($X$1=13,(VLOOKUP(B297,'X13'!$B:$AZ,46,FALSE)),"B")))))))))))))))</f>
        <v xml:space="preserve"> </v>
      </c>
      <c r="R297" s="185" t="str">
        <f ca="1">IF(ISERROR(IF($X$1=1,(VLOOKUP(B297,'X1'!$B:$AZ,15,FALSE)),IF($X$1=2,(VLOOKUP(B297,'X2'!$B:$AZ,15,FALSE)),IF($X$1=3,(VLOOKUP(B297,'X3'!$B:$AZ,15,FALSE)),IF($X$1=4,(VLOOKUP(B297,'X4'!$B:$AZ,15,FALSE)),IF($X$1=5,(VLOOKUP(B297,'X5'!$B:$AZ,15,FALSE)),IF($X$1=6,(VLOOKUP(B297,'X6'!$B:$AZ,15,FALSE)),IF($X$1=7,(VLOOKUP(B297,'X7'!$B:$AZ,15,FALSE)),IF($X$1=8,(VLOOKUP(B297,'X8'!$B:$AZ,15,FALSE)),IF($X$1=9,(VLOOKUP(B297,'X9'!$B:$AZ,15,FALSE)),IF($X$1=10,(VLOOKUP(B297,'X10'!$B:$AZ,15,FALSE)),IF($X$1=11,(VLOOKUP(B297,'X11'!$B:$AZ,15,FALSE)),IF($X$1=12,(VLOOKUP(B297,'X12'!$B:$AZ,15,FALSE)),IF($X$1=13,(VLOOKUP(B297,'X13'!$B:$AZ,15,FALSE)),"B"))))))))))))))=TRUE," ",(IF($X$1=1,(VLOOKUP(B297,'X1'!$B:$AZ,15,FALSE)),IF($X$1=2,(VLOOKUP(B297,'X2'!$B:$AZ,15,FALSE)),IF($X$1=3,(VLOOKUP(B297,'X3'!$B:$AZ,15,FALSE)),IF($X$1=4,(VLOOKUP(B297,'X4'!$B:$AZ,15,FALSE)),IF($X$1=5,(VLOOKUP(B297,'X5'!$B:$AZ,15,FALSE)),IF($X$1=6,(VLOOKUP(B297,'X6'!$B:$AZ,15,FALSE)),IF($X$1=7,(VLOOKUP(B297,'X7'!$B:$AZ,15,FALSE)),IF($X$1=8,(VLOOKUP(B297,'X8'!$B:$AZ,15,FALSE)),IF($X$1=9,(VLOOKUP(B297,'X9'!$B:$AZ,15,FALSE)),IF($X$1=10,(VLOOKUP(B297,'X10'!$B:$AZ,15,FALSE)),IF($X$1=11,(VLOOKUP(B297,'X11'!$B:$AZ,15,FALSE)),IF($X$1=12,(VLOOKUP(B297,'X12'!$B:$AZ,15,FALSE)),IF($X$1=13,(VLOOKUP(B297,'X13'!$B:$AZ,15,FALSE)),"B")))))))))))))))</f>
        <v xml:space="preserve"> </v>
      </c>
      <c r="S297" s="185" t="str">
        <f ca="1">IF(ISERROR(IF((IF($X$1=1,(VLOOKUP(B297,'X1'!$B:$AZ,14,FALSE)),(IF($X$1=2,(VLOOKUP(B297,'X2'!$B:$AZ,14,FALSE)),(IF($X$1=3,(VLOOKUP(B297,'X3'!$B:$AZ,14,FALSE)),(IF($X$1=4,(VLOOKUP(B297,'X4'!$B:$AZ,14,FALSE)),(IF($X$1=5,(VLOOKUP(B297,'X5'!$B:$AZ,14,FALSE)),(IF($X$1=6,(VLOOKUP(B297,'X6'!$B:$AZ,14,FALSE)),(IF($X$1=7,(VLOOKUP(B297,'X7'!$B:$AZ,14,FALSE)),(IF($X$1=8,(VLOOKUP(B297,'X8'!$B:$AZ,14,FALSE)),(IF($X$1=9,(VLOOKUP(B297,'X9'!$B:$AZ,14,FALSE)),(IF($X$1=10,(VLOOKUP(B297,'X10'!$B:$AZ,14,FALSE)),(IF($X$1=11,(VLOOKUP(B297,'X11'!$B:$AZ,14,FALSE)),(IF($X$1=12,(VLOOKUP(B297,'X12'!$B:$AZ,14,FALSE)),(VLOOKUP(B297,'X13'!$B:$AZ,14,FALSE))))))))))))))))))))))))))=$V$1," ",(IF($X$1=1,(VLOOKUP(B297,'X1'!$B:$AZ,14,FALSE)),(IF($X$1=2,(VLOOKUP(B297,'X2'!$B:$AZ,14,FALSE)),(IF($X$1=3,(VLOOKUP(B297,'X3'!$B:$AZ,14,FALSE)),(IF($X$1=4,(VLOOKUP(B297,'X4'!$B:$AZ,14,FALSE)),(IF($X$1=5,(VLOOKUP(B297,'X5'!$B:$AZ,14,FALSE)),(IF($X$1=6,(VLOOKUP(B297,'X6'!$B:$AZ,14,FALSE)),(IF($X$1=7,(VLOOKUP(B297,'X7'!$B:$AZ,14,FALSE)),(IF($X$1=8,(VLOOKUP(B297,'X8'!$B:$AZ,14,FALSE)),(IF($X$1=9,(VLOOKUP(B297,'X9'!$B:$AZ,14,FALSE)),(IF($X$1=10,(VLOOKUP(B297,'X10'!$B:$AZ,14,FALSE)),(IF($X$1=11,(VLOOKUP(B297,'X11'!$B:$AZ,14,FALSE)),(IF($X$1=12,(VLOOKUP(B297,'X12'!$B:$AZ,14,FALSE)),(VLOOKUP(B297,'X13'!$B:$AZ,14,FALSE))))))))))))))))))))))))))))=TRUE," ",(IF((IF($X$1=1,(VLOOKUP(B297,'X1'!$B:$AZ,14,FALSE)),(IF($X$1=2,(VLOOKUP(B297,'X2'!$B:$AZ,14,FALSE)),(IF($X$1=3,(VLOOKUP(B297,'X3'!$B:$AZ,14,FALSE)),(IF($X$1=4,(VLOOKUP(B297,'X4'!$B:$AZ,14,FALSE)),(IF($X$1=5,(VLOOKUP(B297,'X5'!$B:$AZ,14,FALSE)),(IF($X$1=6,(VLOOKUP(B297,'X6'!$B:$AZ,14,FALSE)),(IF($X$1=7,(VLOOKUP(B297,'X7'!$B:$AZ,14,FALSE)),(IF($X$1=8,(VLOOKUP(B297,'X8'!$B:$AZ,14,FALSE)),(IF($X$1=9,(VLOOKUP(B297,'X9'!$B:$AZ,14,FALSE)),(IF($X$1=10,(VLOOKUP(B297,'X10'!$B:$AZ,14,FALSE)),(IF($X$1=11,(VLOOKUP(B297,'X11'!$B:$AZ,14,FALSE)),(IF($X$1=12,(VLOOKUP(B297,'X12'!$B:$AZ,14,FALSE)),(VLOOKUP(B297,'X13'!$B:$AZ,14,FALSE))))))))))))))))))))))))))=$V$1," ",(IF($X$1=1,(VLOOKUP(B297,'X1'!$B:$AZ,14,FALSE)),(IF($X$1=2,(VLOOKUP(B297,'X2'!$B:$AZ,14,FALSE)),(IF($X$1=3,(VLOOKUP(B297,'X3'!$B:$AZ,14,FALSE)),(IF($X$1=4,(VLOOKUP(B297,'X4'!$B:$AZ,14,FALSE)),(IF($X$1=5,(VLOOKUP(B297,'X5'!$B:$AZ,14,FALSE)),(IF($X$1=6,(VLOOKUP(B297,'X6'!$B:$AZ,14,FALSE)),(IF($X$1=7,(VLOOKUP(B297,'X7'!$B:$AZ,14,FALSE)),(IF($X$1=8,(VLOOKUP(B297,'X8'!$B:$AZ,14,FALSE)),(IF($X$1=9,(VLOOKUP(B297,'X9'!$B:$AZ,14,FALSE)),(IF($X$1=10,(VLOOKUP(B297,'X10'!$B:$AZ,14,FALSE)),(IF($X$1=11,(VLOOKUP(B297,'X11'!$B:$AZ,14,FALSE)),(IF($X$1=12,(VLOOKUP(B297,'X12'!$B:$AZ,14,FALSE)),(VLOOKUP(B297,'X13'!$B:$AZ,14,FALSE)))))))))))))))))))))))))))))</f>
        <v xml:space="preserve"> </v>
      </c>
    </row>
    <row r="298" spans="1:19" ht="14.1" customHeight="1" x14ac:dyDescent="0.2">
      <c r="A298" s="156" t="s">
        <v>1058</v>
      </c>
      <c r="B298" s="122" t="str">
        <f>IF(ISERROR(IF($U$16=1,(VLOOKUP(A298,$AC$89:$AH$125,2,FALSE)),IF((IF($X$1=1,'X1'!B257,(IF($X$1=2,'X2'!B257,(IF($X$1=3,'X3'!B257,(IF($X$1=4,'X4'!B257,(IF($X$1=5,'X5'!B257,(IF($X$1=6,'X6'!B257,(IF($X$1=7,'X7'!B257,(IF($X$1=8,'X8'!B257,(IF($X$1=9,'X9'!B257,(IF($X$1=10,'X10'!B257,(IF($X$1=11,'X11'!B257,(IF($X$1=12,'X12'!B257,'X13'!B257))))))))))))))))))))))))="","",(IF($X$1=1,'X1'!B257,(IF($X$1=2,'X2'!B257,(IF($X$1=3,'X3'!B257,(IF($X$1=4,'X4'!B257,(IF($X$1=5,'X5'!B257,(IF($X$1=6,'X6'!B257,(IF($X$1=7,'X7'!B257,(IF($X$1=8,'X8'!B257,(IF($X$1=9,'X9'!B257,(IF($X$1=10,'X10'!B257,(IF($X$1=11,'X11'!B257,(IF($X$1=12,'X12'!B257,'X13'!B257)))))))))))))))))))))))))))=TRUE," ",(IF($U$16=1,(VLOOKUP(A298,$AC$89:$AH$125,2,FALSE)),IF((IF($X$1=1,'X1'!B257,(IF($X$1=2,'X2'!B257,(IF($X$1=3,'X3'!B257,(IF($X$1=4,'X4'!B257,(IF($X$1=5,'X5'!B257,(IF($X$1=6,'X6'!B257,(IF($X$1=7,'X7'!B257,(IF($X$1=8,'X8'!B257,(IF($X$1=9,'X9'!B257,(IF($X$1=10,'X10'!B257,(IF($X$1=11,'X11'!B257,(IF($X$1=12,'X12'!B257,'X13'!B257))))))))))))))))))))))))="","",(IF($X$1=1,'X1'!B257,(IF($X$1=2,'X2'!B257,(IF($X$1=3,'X3'!B257,(IF($X$1=4,'X4'!B257,(IF($X$1=5,'X5'!B257,(IF($X$1=6,'X6'!B257,(IF($X$1=7,'X7'!B257,(IF($X$1=8,'X8'!B257,(IF($X$1=9,'X9'!B257,(IF($X$1=10,'X10'!B257,(IF($X$1=11,'X11'!B257,(IF($X$1=12,'X12'!B257,'X13'!B257))))))))))))))))))))))))))))</f>
        <v/>
      </c>
      <c r="C298" s="181" t="str">
        <f ca="1">IF(ISERROR(IF($X$1=1,(VLOOKUP(B298,'X1'!$B:$AZ,47,FALSE)),IF($X$1=2,(VLOOKUP(B298,'X2'!$B:$AZ,47,FALSE)),IF($X$1=3,(VLOOKUP(B298,'X3'!$B:$AZ,47,FALSE)),IF($X$1=4,(VLOOKUP(B298,'X4'!$B:$AZ,47,FALSE)),IF($X$1=5,(VLOOKUP(B298,'X5'!$B:$AZ,47,FALSE)),IF($X$1=6,(VLOOKUP(B298,'X6'!$B:$AZ,47,FALSE)),IF($X$1=7,(VLOOKUP(B298,'X7'!$B:$AZ,47,FALSE)),IF($X$1=8,(VLOOKUP(B298,'X8'!$B:$AZ,47,FALSE)),IF($X$1=9,(VLOOKUP(B298,'X9'!$B:$AZ,47,FALSE)),IF($X$1=10,(VLOOKUP(B298,'X10'!$B:$AZ,47,FALSE)),IF($X$1=11,(VLOOKUP(B298,'X11'!$B:$AZ,47,FALSE)),IF($X$1=12,(VLOOKUP(B298,'X12'!$B:$AZ,47,FALSE)),IF($X$1=13,(VLOOKUP(B298,'X13'!$B:$AZ,47,FALSE)),"B"))))))))))))))=TRUE," ",(IF($X$1=1,(VLOOKUP(B298,'X1'!$B:$AZ,47,FALSE)),IF($X$1=2,(VLOOKUP(B298,'X2'!$B:$AZ,47,FALSE)),IF($X$1=3,(VLOOKUP(B298,'X3'!$B:$AZ,47,FALSE)),IF($X$1=4,(VLOOKUP(B298,'X4'!$B:$AZ,47,FALSE)),IF($X$1=5,(VLOOKUP(B298,'X5'!$B:$AZ,47,FALSE)),IF($X$1=6,(VLOOKUP(B298,'X6'!$B:$AZ,47,FALSE)),IF($X$1=7,(VLOOKUP(B298,'X7'!$B:$AZ,47,FALSE)),IF($X$1=8,(VLOOKUP(B298,'X8'!$B:$AZ,47,FALSE)),IF($X$1=9,(VLOOKUP(B298,'X9'!$B:$AZ,47,FALSE)),IF($X$1=10,(VLOOKUP(B298,'X10'!$B:$AZ,47,FALSE)),IF($X$1=11,(VLOOKUP(B298,'X11'!$B:$AZ,47,FALSE)),IF($X$1=12,(VLOOKUP(B298,'X12'!$B:$AZ,47,FALSE)),IF($X$1=13,(VLOOKUP(B298,'X13'!$B:$AZ,47,FALSE)),"B")))))))))))))))</f>
        <v xml:space="preserve"> </v>
      </c>
      <c r="D298" s="181" t="str">
        <f ca="1">IF(ISERROR(IF($X$1=1,(VLOOKUP(B298,'X1'!$B:$AP,41,FALSE)),IF($X$1=2,(VLOOKUP(B298,'X2'!$B:$AP,41,FALSE)),IF($X$1=3,(VLOOKUP(B298,'X3'!$B:$AP,41,FALSE)),IF($X$1=4,(VLOOKUP(B298,'X4'!$B:$AP,41,FALSE)),IF($X$1=5,(VLOOKUP(B298,'X5'!$B:$AP,41,FALSE)),IF($X$1=6,(VLOOKUP(B298,'X6'!$B:$AP,41,FALSE)),IF($X$1=7,(VLOOKUP(B298,'X7'!$B:$AP,41,FALSE)),IF($X$1=8,(VLOOKUP(B298,'X8'!$B:$AP,41,FALSE)),IF($X$1=9,(VLOOKUP(B298,'X9'!$B:$AP,41,FALSE)),IF($X$1=10,(VLOOKUP(B298,'X10'!$B:$AP,41,FALSE)),IF($X$1=11,(VLOOKUP(B298,'X11'!$B:$AP,41,FALSE)),IF($X$1=12,(VLOOKUP(B298,'X12'!$B:$AP,41,FALSE)),IF($X$1=13,(VLOOKUP(B298,'X13'!$B:$AP,41,FALSE)),"B"))))))))))))))=TRUE," ",(IF($X$1=1,(VLOOKUP(B298,'X1'!$B:$AP,41,FALSE)),IF($X$1=2,(VLOOKUP(B298,'X2'!$B:$AP,41,FALSE)),IF($X$1=3,(VLOOKUP(B298,'X3'!$B:$AP,41,FALSE)),IF($X$1=4,(VLOOKUP(B298,'X4'!$B:$AP,41,FALSE)),IF($X$1=5,(VLOOKUP(B298,'X5'!$B:$AP,41,FALSE)),IF($X$1=6,(VLOOKUP(B298,'X6'!$B:$AP,41,FALSE)),IF($X$1=7,(VLOOKUP(B298,'X7'!$B:$AP,41,FALSE)),IF($X$1=8,(VLOOKUP(B298,'X8'!$B:$AP,41,FALSE)),IF($X$1=9,(VLOOKUP(B298,'X9'!$B:$AP,41,FALSE)),IF($X$1=10,(VLOOKUP(B298,'X10'!$B:$AP,41,FALSE)),IF($X$1=11,(VLOOKUP(B298,'X11'!$B:$AP,41,FALSE)),IF($X$1=12,(VLOOKUP(B298,'X12'!$B:$AP,41,FALSE)),IF($X$1=13,(VLOOKUP(B298,'X13'!$B:$AP,41,FALSE)),"B")))))))))))))))</f>
        <v xml:space="preserve"> </v>
      </c>
      <c r="E298" s="182" t="str">
        <f ca="1">IF(ISERROR(IF($X$1=1,(VLOOKUP(B298,'X1'!$B:$AP,7,FALSE)),IF($X$1=2,(VLOOKUP(B298,'X2'!$B:$AP,7,FALSE)),IF($X$1=3,(VLOOKUP(B298,'X3'!$B:$AP,7,FALSE)),IF($X$1=4,(VLOOKUP(B298,'X4'!$B:$AP,7,FALSE)),IF($X$1=5,(VLOOKUP(B298,'X5'!$B:$AP,7,FALSE)),IF($X$1=6,(VLOOKUP(B298,'X6'!$B:$AP,7,FALSE)),IF($X$1=7,(VLOOKUP(B298,'X7'!$B:$AP,7,FALSE)),IF($X$1=8,(VLOOKUP(B298,'X8'!$B:$AP,7,FALSE)),IF($X$1=9,(VLOOKUP(B298,'X9'!$B:$AP,7,FALSE)),IF($X$1=10,(VLOOKUP(B298,'X10'!$B:$AP,7,FALSE)),IF($X$1=11,(VLOOKUP(B298,'X11'!$B:$AP,7,FALSE)),IF($X$1=12,(VLOOKUP(B298,'X12'!$B:$AP,7,FALSE)),IF($X$1=13,(VLOOKUP(B298,'X13'!$B:$AP,7,FALSE)),"B"))))))))))))))=TRUE," ",(IF($X$1=1,(VLOOKUP(B298,'X1'!$B:$AP,7,FALSE)),IF($X$1=2,(VLOOKUP(B298,'X2'!$B:$AP,7,FALSE)),IF($X$1=3,(VLOOKUP(B298,'X3'!$B:$AP,7,FALSE)),IF($X$1=4,(VLOOKUP(B298,'X4'!$B:$AP,7,FALSE)),IF($X$1=5,(VLOOKUP(B298,'X5'!$B:$AP,7,FALSE)),IF($X$1=6,(VLOOKUP(B298,'X6'!$B:$AP,7,FALSE)),IF($X$1=7,(VLOOKUP(B298,'X7'!$B:$AP,7,FALSE)),IF($X$1=8,(VLOOKUP(B298,'X8'!$B:$AP,7,FALSE)),IF($X$1=9,(VLOOKUP(B298,'X9'!$B:$AP,7,FALSE)),IF($X$1=10,(VLOOKUP(B298,'X10'!$B:$AP,7,FALSE)),IF($X$1=11,(VLOOKUP(B298,'X11'!$B:$AP,7,FALSE)),IF($X$1=12,(VLOOKUP(B298,'X12'!$B:$AP,7,FALSE)),IF($X$1=13,(VLOOKUP(B298,'X13'!$B:$AP,7,FALSE)),"B")))))))))))))))</f>
        <v xml:space="preserve"> </v>
      </c>
      <c r="F298" s="182" t="str">
        <f ca="1">IF(ISERROR(IF((IF($X$1=1,(VLOOKUP(B298,'X1'!$B:$AO,6,FALSE)),(IF($X$1=2,(VLOOKUP(B298,'X2'!$B:$AO,6,FALSE)),(IF($X$1=3,(VLOOKUP(B298,'X3'!$B:$AO,6,FALSE)),(IF($X$1=4,(VLOOKUP(B298,'X4'!$B:$AO,6,FALSE)),(IF($X$1=5,(VLOOKUP(B298,'X5'!$B:$AO,6,FALSE)),(IF($X$1=6,(VLOOKUP(B298,'X6'!$B:$AO,6,FALSE)),(IF($X$1=7,(VLOOKUP(B298,'X7'!$B:$AO,6,FALSE)),(IF($X$1=8,(VLOOKUP(B298,'X8'!$B:$AO,6,FALSE)),(IF($X$1=9,(VLOOKUP(B298,'X9'!$B:$AO,6,FALSE)),(IF($X$1=10,(VLOOKUP(B298,'X10'!$B:$AO,6,FALSE)),(IF($X$1=11,(VLOOKUP(B298,'X11'!$B:$AO,6,FALSE)),(IF($X$1=12,(VLOOKUP(B298,'X12'!$B:$AO,6,FALSE)),(VLOOKUP(B298,'X13'!$B:$AO,6,FALSE))))))))))))))))))))))))))=$V$1," ",(IF($X$1=1,(VLOOKUP(B298,'X1'!$B:$AO,6,FALSE)),(IF($X$1=2,(VLOOKUP(B298,'X2'!$B:$AO,6,FALSE)),(IF($X$1=3,(VLOOKUP(B298,'X3'!$B:$AO,6,FALSE)),(IF($X$1=4,(VLOOKUP(B298,'X4'!$B:$AO,6,FALSE)),(IF($X$1=5,(VLOOKUP(B298,'X5'!$B:$AO,6,FALSE)),(IF($X$1=6,(VLOOKUP(B298,'X6'!$B:$AO,6,FALSE)),(IF($X$1=7,(VLOOKUP(B298,'X7'!$B:$AO,6,FALSE)),(IF($X$1=8,(VLOOKUP(B298,'X8'!$B:$AO,6,FALSE)),(IF($X$1=9,(VLOOKUP(B298,'X9'!$B:$AO,6,FALSE)),(IF($X$1=10,(VLOOKUP(B298,'X10'!$B:$AO,6,FALSE)),(IF($X$1=11,(VLOOKUP(B298,'X11'!$B:$AO,6,FALSE)),(IF($X$1=12,(VLOOKUP(B298,'X12'!$B:$AO,6,FALSE)),(VLOOKUP(B298,'X13'!$B:$AO,6,FALSE))))))))))))))))))))))))))))=TRUE," ",(IF((IF($X$1=1,(VLOOKUP(B298,'X1'!$B:$AO,6,FALSE)),(IF($X$1=2,(VLOOKUP(B298,'X2'!$B:$AO,6,FALSE)),(IF($X$1=3,(VLOOKUP(B298,'X3'!$B:$AO,6,FALSE)),(IF($X$1=4,(VLOOKUP(B298,'X4'!$B:$AO,6,FALSE)),(IF($X$1=5,(VLOOKUP(B298,'X5'!$B:$AO,6,FALSE)),(IF($X$1=6,(VLOOKUP(B298,'X6'!$B:$AO,6,FALSE)),(IF($X$1=7,(VLOOKUP(B298,'X7'!$B:$AO,6,FALSE)),(IF($X$1=8,(VLOOKUP(B298,'X8'!$B:$AO,6,FALSE)),(IF($X$1=9,(VLOOKUP(B298,'X9'!$B:$AO,6,FALSE)),(IF($X$1=10,(VLOOKUP(B298,'X10'!$B:$AO,6,FALSE)),(IF($X$1=11,(VLOOKUP(B298,'X11'!$B:$AO,6,FALSE)),(IF($X$1=12,(VLOOKUP(B298,'X12'!$B:$AO,6,FALSE)),(VLOOKUP(B298,'X13'!$B:$AO,6,FALSE))))))))))))))))))))))))))=$V$1," ",(IF($X$1=1,(VLOOKUP(B298,'X1'!$B:$AO,6,FALSE)),(IF($X$1=2,(VLOOKUP(B298,'X2'!$B:$AO,6,FALSE)),(IF($X$1=3,(VLOOKUP(B298,'X3'!$B:$AO,6,FALSE)),(IF($X$1=4,(VLOOKUP(B298,'X4'!$B:$AO,6,FALSE)),(IF($X$1=5,(VLOOKUP(B298,'X5'!$B:$AO,6,FALSE)),(IF($X$1=6,(VLOOKUP(B298,'X6'!$B:$AO,6,FALSE)),(IF($X$1=7,(VLOOKUP(B298,'X7'!$B:$AO,6,FALSE)),(IF($X$1=8,(VLOOKUP(B298,'X8'!$B:$AO,6,FALSE)),(IF($X$1=9,(VLOOKUP(B298,'X9'!$B:$AO,6,FALSE)),(IF($X$1=10,(VLOOKUP(B298,'X10'!$B:$AO,6,FALSE)),(IF($X$1=11,(VLOOKUP(B298,'X11'!$B:$AO,6,FALSE)),(IF($X$1=12,(VLOOKUP(B298,'X12'!$B:$AO,6,FALSE)),(VLOOKUP(B298,'X13'!$B:$AO,6,FALSE)))))))))))))))))))))))))))))</f>
        <v xml:space="preserve"> </v>
      </c>
      <c r="G298" s="182" t="str">
        <f ca="1">IF(ISERROR(IF($X$1=1,(VLOOKUP(B298,'X1'!$B:$AZ,44,FALSE)),IF($X$1=2,(VLOOKUP(B298,'X2'!$B:$AZ,44,FALSE)),IF($X$1=3,(VLOOKUP(B298,'X3'!$B:$AZ,44,FALSE)),IF($X$1=4,(VLOOKUP(B298,'X4'!$B:$AZ,44,FALSE)),IF($X$1=5,(VLOOKUP(B298,'X5'!$B:$AZ,44,FALSE)),IF($X$1=6,(VLOOKUP(B298,'X6'!$B:$AZ,44,FALSE)),IF($X$1=7,(VLOOKUP(B298,'X7'!$B:$AZ,44,FALSE)),IF($X$1=8,(VLOOKUP(B298,'X8'!$B:$AZ,44,FALSE)),IF($X$1=9,(VLOOKUP(B298,'X9'!$B:$AZ,44,FALSE)),IF($X$1=10,(VLOOKUP(B298,'X10'!$B:$AZ,44,FALSE)),IF($X$1=11,(VLOOKUP(B298,'X11'!$B:$AZ,44,FALSE)),IF($X$1=12,(VLOOKUP(B298,'X12'!$B:$AZ,44,FALSE)),IF($X$1=13,(VLOOKUP(B298,'X13'!$B:$AZ,44,FALSE)),"B"))))))))))))))=TRUE," ",(IF($X$1=1,(VLOOKUP(B298,'X1'!$B:$AZ,44,FALSE)),IF($X$1=2,(VLOOKUP(B298,'X2'!$B:$AZ,44,FALSE)),IF($X$1=3,(VLOOKUP(B298,'X3'!$B:$AZ,44,FALSE)),IF($X$1=4,(VLOOKUP(B298,'X4'!$B:$AZ,44,FALSE)),IF($X$1=5,(VLOOKUP(B298,'X5'!$B:$AZ,44,FALSE)),IF($X$1=6,(VLOOKUP(B298,'X6'!$B:$AZ,44,FALSE)),IF($X$1=7,(VLOOKUP(B298,'X7'!$B:$AZ,44,FALSE)),IF($X$1=8,(VLOOKUP(B298,'X8'!$B:$AZ,44,FALSE)),IF($X$1=9,(VLOOKUP(B298,'X9'!$B:$AZ,44,FALSE)),IF($X$1=10,(VLOOKUP(B298,'X10'!$B:$AZ,44,FALSE)),IF($X$1=11,(VLOOKUP(B298,'X11'!$B:$AZ,44,FALSE)),IF($X$1=12,(VLOOKUP(B298,'X12'!$B:$AZ,44,FALSE)),IF($X$1=13,(VLOOKUP(B298,'X13'!$B:$AZ,44,FALSE)),"B")))))))))))))))</f>
        <v xml:space="preserve"> </v>
      </c>
      <c r="H298" s="182" t="str">
        <f ca="1">IF(ISERROR(IF($X$1=1,(VLOOKUP(B298,'X1'!$B:$AZ,8,FALSE)),IF($X$1=2,(VLOOKUP(B298,'X2'!$B:$AZ,8,FALSE)),IF($X$1=3,(VLOOKUP(B298,'X3'!$B:$AZ,8,FALSE)),IF($X$1=4,(VLOOKUP(B298,'X4'!$B:$AZ,8,FALSE)),IF($X$1=5,(VLOOKUP(B298,'X5'!$B:$AZ,8,FALSE)),IF($X$1=6,(VLOOKUP(B298,'X6'!$B:$AZ,8,FALSE)),IF($X$1=7,(VLOOKUP(B298,'X7'!$B:$AZ,8,FALSE)),IF($X$1=8,(VLOOKUP(B298,'X8'!$B:$AZ,8,FALSE)),IF($X$1=9,(VLOOKUP(B298,'X9'!$B:$AZ,8,FALSE)),IF($X$1=10,(VLOOKUP(B298,'X10'!$B:$AZ,8,FALSE)),IF($X$1=11,(VLOOKUP(B298,'X11'!$B:$AZ,8,FALSE)),IF($X$1=12,(VLOOKUP(B298,'X12'!$B:$AZ,8,FALSE)),IF($X$1=13,(VLOOKUP(B298,'X13'!$B:$AZ,8,FALSE)),"B"))))))))))))))=TRUE," ",(IF($X$1=1,(VLOOKUP(B298,'X1'!$B:$AZ,8,FALSE)),IF($X$1=2,(VLOOKUP(B298,'X2'!$B:$AZ,8,FALSE)),IF($X$1=3,(VLOOKUP(B298,'X3'!$B:$AZ,8,FALSE)),IF($X$1=4,(VLOOKUP(B298,'X4'!$B:$AZ,8,FALSE)),IF($X$1=5,(VLOOKUP(B298,'X5'!$B:$AZ,8,FALSE)),IF($X$1=6,(VLOOKUP(B298,'X6'!$B:$AZ,8,FALSE)),IF($X$1=7,(VLOOKUP(B298,'X7'!$B:$AZ,8,FALSE)),IF($X$1=8,(VLOOKUP(B298,'X8'!$B:$AZ,8,FALSE)),IF($X$1=9,(VLOOKUP(B298,'X9'!$B:$AZ,8,FALSE)),IF($X$1=10,(VLOOKUP(B298,'X10'!$B:$AZ,8,FALSE)),IF($X$1=11,(VLOOKUP(B298,'X11'!$B:$AZ,8,FALSE)),IF($X$1=12,(VLOOKUP(B298,'X12'!$B:$AZ,8,FALSE)),IF($X$1=13,(VLOOKUP(B298,'X13'!$B:$AZ,8,FALSE)),"B")))))))))))))))</f>
        <v xml:space="preserve"> </v>
      </c>
      <c r="I298" s="183" t="str">
        <f ca="1">IF(ISERROR(IF($X$1=1,(VLOOKUP(B298,'X1'!$B:$AZ,2,FALSE)),IF($X$1=2,(VLOOKUP(B298,'X2'!$B:$AZ,2,FALSE)),IF($X$1=3,(VLOOKUP(B298,'X3'!$B:$AZ,2,FALSE)),IF($X$1=4,(VLOOKUP(B298,'X4'!$B:$AZ,2,FALSE)),IF($X$1=5,(VLOOKUP(B298,'X5'!$B:$AZ,2,FALSE)),IF($X$1=6,(VLOOKUP(B298,'X6'!$B:$AZ,2,FALSE)),IF($X$1=7,(VLOOKUP(B298,'X7'!$B:$AZ,2,FALSE)),IF($X$1=8,(VLOOKUP(B298,'X8'!$B:$AZ,2,FALSE)),IF($X$1=9,(VLOOKUP(B298,'X9'!$B:$AZ,2,FALSE)),IF($X$1=10,(VLOOKUP(B298,'X10'!$B:$AZ,2,FALSE)),IF($X$1=11,(VLOOKUP(B298,'X11'!$B:$AZ,2,FALSE)),IF($X$1=12,(VLOOKUP(B298,'X12'!$B:$AZ,2,FALSE)),IF($X$1=13,(VLOOKUP(B298,'X13'!$B:$AZ,2,FALSE)),"B"))))))))))))))=TRUE," ",(IF($X$1=1,(VLOOKUP(B298,'X1'!$B:$AZ,2,FALSE)),IF($X$1=2,(VLOOKUP(B298,'X2'!$B:$AZ,2,FALSE)),IF($X$1=3,(VLOOKUP(B298,'X3'!$B:$AZ,2,FALSE)),IF($X$1=4,(VLOOKUP(B298,'X4'!$B:$AZ,2,FALSE)),IF($X$1=5,(VLOOKUP(B298,'X5'!$B:$AZ,2,FALSE)),IF($X$1=6,(VLOOKUP(B298,'X6'!$B:$AZ,2,FALSE)),IF($X$1=7,(VLOOKUP(B298,'X7'!$B:$AZ,2,FALSE)),IF($X$1=8,(VLOOKUP(B298,'X8'!$B:$AZ,2,FALSE)),IF($X$1=9,(VLOOKUP(B298,'X9'!$B:$AZ,2,FALSE)),IF($X$1=10,(VLOOKUP(B298,'X10'!$B:$AZ,2,FALSE)),IF($X$1=11,(VLOOKUP(B298,'X11'!$B:$AZ,2,FALSE)),IF($X$1=12,(VLOOKUP(B298,'X12'!$B:$AZ,2,FALSE)),IF($X$1=13,(VLOOKUP(B298,'X13'!$B:$AZ,2,FALSE)),"B")))))))))))))))</f>
        <v xml:space="preserve"> </v>
      </c>
      <c r="J298" s="183" t="str">
        <f ca="1">IF(ISERROR(IF($X$1=1,(VLOOKUP(B298,'X1'!$B:$AZ,3,FALSE)),IF($X$1=2,(VLOOKUP(B298,'X2'!$B:$AZ,3,FALSE)),IF($X$1=3,(VLOOKUP(B298,'X3'!$B:$AZ,3,FALSE)),IF($X$1=4,(VLOOKUP(B298,'X4'!$B:$AZ,3,FALSE)),IF($X$1=5,(VLOOKUP(B298,'X5'!$B:$AZ,3,FALSE)),IF($X$1=6,(VLOOKUP(B298,'X6'!$B:$AZ,3,FALSE)),IF($X$1=7,(VLOOKUP(B298,'X7'!$B:$AZ,3,FALSE)),IF($X$1=8,(VLOOKUP(B298,'X8'!$B:$AZ,3,FALSE)),IF($X$1=9,(VLOOKUP(B298,'X9'!$B:$AZ,3,FALSE)),IF($X$1=10,(VLOOKUP(B298,'X10'!$B:$AZ,3,FALSE)),IF($X$1=11,(VLOOKUP(B298,'X11'!$B:$AZ,3,FALSE)),IF($X$1=12,(VLOOKUP(B298,'X12'!$B:$AZ,3,FALSE)),IF($X$1=13,(VLOOKUP(B298,'X13'!$B:$AZ,3,FALSE)),"B"))))))))))))))=TRUE," ",(IF($X$1=1,(VLOOKUP(B298,'X1'!$B:$AZ,3,FALSE)),IF($X$1=2,(VLOOKUP(B298,'X2'!$B:$AZ,3,FALSE)),IF($X$1=3,(VLOOKUP(B298,'X3'!$B:$AZ,3,FALSE)),IF($X$1=4,(VLOOKUP(B298,'X4'!$B:$AZ,3,FALSE)),IF($X$1=5,(VLOOKUP(B298,'X5'!$B:$AZ,3,FALSE)),IF($X$1=6,(VLOOKUP(B298,'X6'!$B:$AZ,3,FALSE)),IF($X$1=7,(VLOOKUP(B298,'X7'!$B:$AZ,3,FALSE)),IF($X$1=8,(VLOOKUP(B298,'X8'!$B:$AZ,3,FALSE)),IF($X$1=9,(VLOOKUP(B298,'X9'!$B:$AZ,3,FALSE)),IF($X$1=10,(VLOOKUP(B298,'X10'!$B:$AZ,3,FALSE)),IF($X$1=11,(VLOOKUP(B298,'X11'!$B:$AZ,3,FALSE)),IF($X$1=12,(VLOOKUP(B298,'X12'!$B:$AZ,3,FALSE)),IF($X$1=13,(VLOOKUP(B298,'X13'!$B:$AZ,3,FALSE)),"B")))))))))))))))</f>
        <v xml:space="preserve"> </v>
      </c>
      <c r="K298" s="183" t="str">
        <f ca="1">IF(ISERROR(IF($X$1=1,(VLOOKUP(B298,'X1'!$B:$AZ,5,FALSE)),IF($X$1=2,(VLOOKUP(B298,'X2'!$B:$AZ,5,FALSE)),IF($X$1=3,(VLOOKUP(B298,'X3'!$B:$AZ,5,FALSE)),IF($X$1=4,(VLOOKUP(B298,'X4'!$B:$AZ,5,FALSE)),IF($X$1=5,(VLOOKUP(B298,'X5'!$B:$AZ,5,FALSE)),IF($X$1=6,(VLOOKUP(B298,'X6'!$B:$AZ,5,FALSE)),IF($X$1=7,(VLOOKUP(B298,'X7'!$B:$AZ,5,FALSE)),IF($X$1=8,(VLOOKUP(B298,'X8'!$B:$AZ,5,FALSE)),IF($X$1=9,(VLOOKUP(B298,'X9'!$B:$AZ,5,FALSE)),IF($X$1=10,(VLOOKUP(B298,'X10'!$B:$AZ,5,FALSE)),IF($X$1=11,(VLOOKUP(B298,'X11'!$B:$AZ,5,FALSE)),IF($X$1=12,(VLOOKUP(B298,'X12'!$B:$AZ,5,FALSE)),IF($X$1=13,(VLOOKUP(B298,'X13'!$B:$AZ,5,FALSE)),"B"))))))))))))))=TRUE," ",(IF($X$1=1,(VLOOKUP(B298,'X1'!$B:$AZ,5,FALSE)),IF($X$1=2,(VLOOKUP(B298,'X2'!$B:$AZ,5,FALSE)),IF($X$1=3,(VLOOKUP(B298,'X3'!$B:$AZ,5,FALSE)),IF($X$1=4,(VLOOKUP(B298,'X4'!$B:$AZ,5,FALSE)),IF($X$1=5,(VLOOKUP(B298,'X5'!$B:$AZ,5,FALSE)),IF($X$1=6,(VLOOKUP(B298,'X6'!$B:$AZ,5,FALSE)),IF($X$1=7,(VLOOKUP(B298,'X7'!$B:$AZ,5,FALSE)),IF($X$1=8,(VLOOKUP(B298,'X8'!$B:$AZ,5,FALSE)),IF($X$1=9,(VLOOKUP(B298,'X9'!$B:$AZ,5,FALSE)),IF($X$1=10,(VLOOKUP(B298,'X10'!$B:$AZ,5,FALSE)),IF($X$1=11,(VLOOKUP(B298,'X11'!$B:$AZ,5,FALSE)),IF($X$1=12,(VLOOKUP(B298,'X12'!$B:$AZ,5,FALSE)),IF($X$1=13,(VLOOKUP(B298,'X13'!$B:$AZ,5,FALSE)),"B")))))))))))))))</f>
        <v xml:space="preserve"> </v>
      </c>
      <c r="L298" s="184" t="str">
        <f ca="1">IF(ISERROR(IF($X$1=1,(VLOOKUP(B298,'X1'!$B:$AZ,9,FALSE)),IF($X$1=2,(VLOOKUP(B298,'X2'!$B:$AZ,9,FALSE)),IF($X$1=3,(VLOOKUP(B298,'X3'!$B:$AZ,9,FALSE)),IF($X$1=4,(VLOOKUP(B298,'X4'!$B:$AZ,9,FALSE)),IF($X$1=5,(VLOOKUP(B298,'X5'!$B:$AZ,9,FALSE)),IF($X$1=6,(VLOOKUP(B298,'X6'!$B:$AZ,9,FALSE)),IF($X$1=7,(VLOOKUP(B298,'X7'!$B:$AZ,9,FALSE)),IF($X$1=8,(VLOOKUP(B298,'X8'!$B:$AZ,9,FALSE)),IF($X$1=9,(VLOOKUP(B298,'X9'!$B:$AZ,9,FALSE)),IF($X$1=10,(VLOOKUP(B298,'X10'!$B:$AZ,9,FALSE)),IF($X$1=11,(VLOOKUP(B298,'X11'!$B:$AZ,9,FALSE)),IF($X$1=12,(VLOOKUP(B298,'X12'!$B:$AZ,9,FALSE)),IF($X$1=13,(VLOOKUP(B298,'X13'!$B:$AZ,9,FALSE)),"B"))))))))))))))=TRUE," ",(IF($X$1=1,(VLOOKUP(B298,'X1'!$B:$AZ,9,FALSE)),IF($X$1=2,(VLOOKUP(B298,'X2'!$B:$AZ,9,FALSE)),IF($X$1=3,(VLOOKUP(B298,'X3'!$B:$AZ,9,FALSE)),IF($X$1=4,(VLOOKUP(B298,'X4'!$B:$AZ,9,FALSE)),IF($X$1=5,(VLOOKUP(B298,'X5'!$B:$AZ,9,FALSE)),IF($X$1=6,(VLOOKUP(B298,'X6'!$B:$AZ,9,FALSE)),IF($X$1=7,(VLOOKUP(B298,'X7'!$B:$AZ,9,FALSE)),IF($X$1=8,(VLOOKUP(B298,'X8'!$B:$AZ,9,FALSE)),IF($X$1=9,(VLOOKUP(B298,'X9'!$B:$AZ,9,FALSE)),IF($X$1=10,(VLOOKUP(B298,'X10'!$B:$AZ,9,FALSE)),IF($X$1=11,(VLOOKUP(B298,'X11'!$B:$AZ,9,FALSE)),IF($X$1=12,(VLOOKUP(B298,'X12'!$B:$AZ,9,FALSE)),IF($X$1=13,(VLOOKUP(B298,'X13'!$B:$AZ,9,FALSE)),"B")))))))))))))))</f>
        <v xml:space="preserve"> </v>
      </c>
      <c r="M298" s="184" t="str">
        <f ca="1">IF(ISERROR(IF($X$1=1,(VLOOKUP(B298,'X1'!$B:$AZ,10,FALSE)),IF($X$1=2,(VLOOKUP(B298,'X2'!$B:$AZ,10,FALSE)),IF($X$1=3,(VLOOKUP(B298,'X3'!$B:$AZ,10,FALSE)),IF($X$1=4,(VLOOKUP(B298,'X4'!$B:$AZ,10,FALSE)),IF($X$1=5,(VLOOKUP(B298,'X5'!$B:$AZ,10,FALSE)),IF($X$1=6,(VLOOKUP(B298,'X6'!$B:$AZ,10,FALSE)),IF($X$1=7,(VLOOKUP(B298,'X7'!$B:$AZ,10,FALSE)),IF($X$1=8,(VLOOKUP(B298,'X8'!$B:$AZ,10,FALSE)),IF($X$1=9,(VLOOKUP(B298,'X9'!$B:$AZ,10,FALSE)),IF($X$1=10,(VLOOKUP(B298,'X10'!$B:$AZ,10,FALSE)),IF($X$1=11,(VLOOKUP(B298,'X11'!$B:$AZ,10,FALSE)),IF($X$1=12,(VLOOKUP(B298,'X12'!$B:$AZ,10,FALSE)),IF($X$1=13,(VLOOKUP(B298,'X13'!$B:$AZ,10,FALSE)),"B"))))))))))))))=TRUE," ",(IF($X$1=1,(VLOOKUP(B298,'X1'!$B:$AZ,10,FALSE)),IF($X$1=2,(VLOOKUP(B298,'X2'!$B:$AZ,10,FALSE)),IF($X$1=3,(VLOOKUP(B298,'X3'!$B:$AZ,10,FALSE)),IF($X$1=4,(VLOOKUP(B298,'X4'!$B:$AZ,10,FALSE)),IF($X$1=5,(VLOOKUP(B298,'X5'!$B:$AZ,10,FALSE)),IF($X$1=6,(VLOOKUP(B298,'X6'!$B:$AZ,10,FALSE)),IF($X$1=7,(VLOOKUP(B298,'X7'!$B:$AZ,10,FALSE)),IF($X$1=8,(VLOOKUP(B298,'X8'!$B:$AZ,10,FALSE)),IF($X$1=9,(VLOOKUP(B298,'X9'!$B:$AZ,10,FALSE)),IF($X$1=10,(VLOOKUP(B298,'X10'!$B:$AZ,10,FALSE)),IF($X$1=11,(VLOOKUP(B298,'X11'!$B:$AZ,10,FALSE)),IF($X$1=12,(VLOOKUP(B298,'X12'!$B:$AZ,10,FALSE)),IF($X$1=13,(VLOOKUP(B298,'X13'!$B:$AZ,10,FALSE)),"B")))))))))))))))</f>
        <v xml:space="preserve"> </v>
      </c>
      <c r="N298" s="185" t="str">
        <f ca="1">IF(ISERROR(IF($X$1=1,(VLOOKUP(B298,'X1'!$B:$AZ,45,FALSE)),IF($X$1=2,(VLOOKUP(B298,'X2'!$B:$AZ,45,FALSE)),IF($X$1=3,(VLOOKUP(B298,'X3'!$B:$AZ,45,FALSE)),IF($X$1=4,(VLOOKUP(B298,'X4'!$B:$AZ,45,FALSE)),IF($X$1=5,(VLOOKUP(B298,'X5'!$B:$AZ,45,FALSE)),IF($X$1=6,(VLOOKUP(B298,'X6'!$B:$AZ,45,FALSE)),IF($X$1=7,(VLOOKUP(B298,'X7'!$B:$AZ,45,FALSE)),IF($X$1=8,(VLOOKUP(B298,'X8'!$B:$AZ,45,FALSE)),IF($X$1=9,(VLOOKUP(B298,'X9'!$B:$AZ,45,FALSE)),IF($X$1=10,(VLOOKUP(B298,'X10'!$B:$AZ,45,FALSE)),IF($X$1=11,(VLOOKUP(B298,'X11'!$B:$AZ,45,FALSE)),IF($X$1=12,(VLOOKUP(B298,'X12'!$B:$AZ,45,FALSE)),IF($X$1=13,(VLOOKUP(B298,'X13'!$B:$AZ,45,FALSE)),"B"))))))))))))))=TRUE," ",(IF($X$1=1,(VLOOKUP(B298,'X1'!$B:$AZ,45,FALSE)),IF($X$1=2,(VLOOKUP(B298,'X2'!$B:$AZ,45,FALSE)),IF($X$1=3,(VLOOKUP(B298,'X3'!$B:$AZ,45,FALSE)),IF($X$1=4,(VLOOKUP(B298,'X4'!$B:$AZ,45,FALSE)),IF($X$1=5,(VLOOKUP(B298,'X5'!$B:$AZ,45,FALSE)),IF($X$1=6,(VLOOKUP(B298,'X6'!$B:$AZ,45,FALSE)),IF($X$1=7,(VLOOKUP(B298,'X7'!$B:$AZ,45,FALSE)),IF($X$1=8,(VLOOKUP(B298,'X8'!$B:$AZ,45,FALSE)),IF($X$1=9,(VLOOKUP(B298,'X9'!$B:$AZ,45,FALSE)),IF($X$1=10,(VLOOKUP(B298,'X10'!$B:$AZ,45,FALSE)),IF($X$1=11,(VLOOKUP(B298,'X11'!$B:$AZ,45,FALSE)),IF($X$1=12,(VLOOKUP(B298,'X12'!$B:$AZ,45,FALSE)),IF($X$1=13,(VLOOKUP(B298,'X13'!$B:$AZ,45,FALSE)),"B")))))))))))))))</f>
        <v xml:space="preserve"> </v>
      </c>
      <c r="O298" s="184" t="str">
        <f ca="1">IF(ISERROR(IF($X$1=1,(VLOOKUP(B298,'X1'!$B:$AZ,11,FALSE)),IF($X$1=2,(VLOOKUP(B298,'X2'!$B:$AZ,11,FALSE)),IF($X$1=3,(VLOOKUP(B298,'X3'!$B:$AZ,11,FALSE)),IF($X$1=4,(VLOOKUP(B298,'X4'!$B:$AZ,11,FALSE)),IF($X$1=5,(VLOOKUP(B298,'X5'!$B:$AZ,11,FALSE)),IF($X$1=6,(VLOOKUP(B298,'X6'!$B:$AZ,11,FALSE)),IF($X$1=7,(VLOOKUP(B298,'X7'!$B:$AZ,11,FALSE)),IF($X$1=8,(VLOOKUP(B298,'X8'!$B:$AZ,11,FALSE)),IF($X$1=9,(VLOOKUP(B298,'X9'!$B:$AZ,11,FALSE)),IF($X$1=10,(VLOOKUP(B298,'X10'!$B:$AZ,11,FALSE)),IF($X$1=11,(VLOOKUP(B298,'X11'!$B:$AZ,11,FALSE)),IF($X$1=12,(VLOOKUP(B298,'X12'!$B:$AZ,11,FALSE)),IF($X$1=13,(VLOOKUP(B298,'X13'!$B:$AZ,11,FALSE)),"B"))))))))))))))=TRUE," ",(IF($X$1=1,(VLOOKUP(B298,'X1'!$B:$AZ,11,FALSE)),IF($X$1=2,(VLOOKUP(B298,'X2'!$B:$AZ,11,FALSE)),IF($X$1=3,(VLOOKUP(B298,'X3'!$B:$AZ,11,FALSE)),IF($X$1=4,(VLOOKUP(B298,'X4'!$B:$AZ,11,FALSE)),IF($X$1=5,(VLOOKUP(B298,'X5'!$B:$AZ,11,FALSE)),IF($X$1=6,(VLOOKUP(B298,'X6'!$B:$AZ,11,FALSE)),IF($X$1=7,(VLOOKUP(B298,'X7'!$B:$AZ,11,FALSE)),IF($X$1=8,(VLOOKUP(B298,'X8'!$B:$AZ,11,FALSE)),IF($X$1=9,(VLOOKUP(B298,'X9'!$B:$AZ,11,FALSE)),IF($X$1=10,(VLOOKUP(B298,'X10'!$B:$AZ,11,FALSE)),IF($X$1=11,(VLOOKUP(B298,'X11'!$B:$AZ,11,FALSE)),IF($X$1=12,(VLOOKUP(B298,'X12'!$B:$AZ,11,FALSE)),IF($X$1=13,(VLOOKUP(B298,'X13'!$B:$AZ,11,FALSE)),"B")))))))))))))))</f>
        <v xml:space="preserve"> </v>
      </c>
      <c r="P298" s="184" t="str">
        <f ca="1">IF(ISERROR(IF($X$1=1,(VLOOKUP(B298,'X1'!$B:$AZ,12,FALSE)),IF($X$1=2,(VLOOKUP(B298,'X2'!$B:$AZ,12,FALSE)),IF($X$1=3,(VLOOKUP(B298,'X3'!$B:$AZ,12,FALSE)),IF($X$1=4,(VLOOKUP(B298,'X4'!$B:$AZ,12,FALSE)),IF($X$1=5,(VLOOKUP(B298,'X5'!$B:$AZ,12,FALSE)),IF($X$1=6,(VLOOKUP(B298,'X6'!$B:$AZ,12,FALSE)),IF($X$1=7,(VLOOKUP(B298,'X7'!$B:$AZ,12,FALSE)),IF($X$1=8,(VLOOKUP(B298,'X8'!$B:$AZ,12,FALSE)),IF($X$1=9,(VLOOKUP(B298,'X9'!$B:$AZ,12,FALSE)),IF($X$1=10,(VLOOKUP(B298,'X10'!$B:$AZ,12,FALSE)),IF($X$1=11,(VLOOKUP(B298,'X11'!$B:$AZ,12,FALSE)),IF($X$1=12,(VLOOKUP(B298,'X12'!$B:$AZ,12,FALSE)),IF($X$1=13,(VLOOKUP(B298,'X13'!$B:$AZ,12,FALSE)),"B"))))))))))))))=TRUE," ",(IF($X$1=1,(VLOOKUP(B298,'X1'!$B:$AZ,12,FALSE)),IF($X$1=2,(VLOOKUP(B298,'X2'!$B:$AZ,12,FALSE)),IF($X$1=3,(VLOOKUP(B298,'X3'!$B:$AZ,12,FALSE)),IF($X$1=4,(VLOOKUP(B298,'X4'!$B:$AZ,12,FALSE)),IF($X$1=5,(VLOOKUP(B298,'X5'!$B:$AZ,12,FALSE)),IF($X$1=6,(VLOOKUP(B298,'X6'!$B:$AZ,12,FALSE)),IF($X$1=7,(VLOOKUP(B298,'X7'!$B:$AZ,12,FALSE)),IF($X$1=8,(VLOOKUP(B298,'X8'!$B:$AZ,12,FALSE)),IF($X$1=9,(VLOOKUP(B298,'X9'!$B:$AZ,12,FALSE)),IF($X$1=10,(VLOOKUP(B298,'X10'!$B:$AZ,12,FALSE)),IF($X$1=11,(VLOOKUP(B298,'X11'!$B:$AZ,12,FALSE)),IF($X$1=12,(VLOOKUP(B298,'X12'!$B:$AZ,12,FALSE)),IF($X$1=13,(VLOOKUP(B298,'X13'!$B:$AZ,12,FALSE)),"B")))))))))))))))</f>
        <v xml:space="preserve"> </v>
      </c>
      <c r="Q298" s="185" t="str">
        <f ca="1">IF(ISERROR(IF($X$1=1,(VLOOKUP(B298,'X1'!$B:$AZ,46,FALSE)),IF($X$1=2,(VLOOKUP(B298,'X2'!$B:$AZ,46,FALSE)),IF($X$1=3,(VLOOKUP(B298,'X3'!$B:$AZ,46,FALSE)),IF($X$1=4,(VLOOKUP(B298,'X4'!$B:$AZ,46,FALSE)),IF($X$1=5,(VLOOKUP(B298,'X5'!$B:$AZ,46,FALSE)),IF($X$1=6,(VLOOKUP(B298,'X6'!$B:$AZ,46,FALSE)),IF($X$1=7,(VLOOKUP(B298,'X7'!$B:$AZ,46,FALSE)),IF($X$1=8,(VLOOKUP(B298,'X8'!$B:$AZ,46,FALSE)),IF($X$1=9,(VLOOKUP(B298,'X9'!$B:$AZ,46,FALSE)),IF($X$1=10,(VLOOKUP(B298,'X10'!$B:$AZ,46,FALSE)),IF($X$1=11,(VLOOKUP(B298,'X11'!$B:$AZ,46,FALSE)),IF($X$1=12,(VLOOKUP(B298,'X12'!$B:$AZ,46,FALSE)),IF($X$1=13,(VLOOKUP(B298,'X13'!$B:$AZ,46,FALSE)),"B"))))))))))))))=TRUE," ",(IF($X$1=1,(VLOOKUP(B298,'X1'!$B:$AZ,46,FALSE)),IF($X$1=2,(VLOOKUP(B298,'X2'!$B:$AZ,46,FALSE)),IF($X$1=3,(VLOOKUP(B298,'X3'!$B:$AZ,46,FALSE)),IF($X$1=4,(VLOOKUP(B298,'X4'!$B:$AZ,46,FALSE)),IF($X$1=5,(VLOOKUP(B298,'X5'!$B:$AZ,46,FALSE)),IF($X$1=6,(VLOOKUP(B298,'X6'!$B:$AZ,46,FALSE)),IF($X$1=7,(VLOOKUP(B298,'X7'!$B:$AZ,46,FALSE)),IF($X$1=8,(VLOOKUP(B298,'X8'!$B:$AZ,46,FALSE)),IF($X$1=9,(VLOOKUP(B298,'X9'!$B:$AZ,46,FALSE)),IF($X$1=10,(VLOOKUP(B298,'X10'!$B:$AZ,46,FALSE)),IF($X$1=11,(VLOOKUP(B298,'X11'!$B:$AZ,46,FALSE)),IF($X$1=12,(VLOOKUP(B298,'X12'!$B:$AZ,46,FALSE)),IF($X$1=13,(VLOOKUP(B298,'X13'!$B:$AZ,46,FALSE)),"B")))))))))))))))</f>
        <v xml:space="preserve"> </v>
      </c>
      <c r="R298" s="185" t="str">
        <f ca="1">IF(ISERROR(IF($X$1=1,(VLOOKUP(B298,'X1'!$B:$AZ,15,FALSE)),IF($X$1=2,(VLOOKUP(B298,'X2'!$B:$AZ,15,FALSE)),IF($X$1=3,(VLOOKUP(B298,'X3'!$B:$AZ,15,FALSE)),IF($X$1=4,(VLOOKUP(B298,'X4'!$B:$AZ,15,FALSE)),IF($X$1=5,(VLOOKUP(B298,'X5'!$B:$AZ,15,FALSE)),IF($X$1=6,(VLOOKUP(B298,'X6'!$B:$AZ,15,FALSE)),IF($X$1=7,(VLOOKUP(B298,'X7'!$B:$AZ,15,FALSE)),IF($X$1=8,(VLOOKUP(B298,'X8'!$B:$AZ,15,FALSE)),IF($X$1=9,(VLOOKUP(B298,'X9'!$B:$AZ,15,FALSE)),IF($X$1=10,(VLOOKUP(B298,'X10'!$B:$AZ,15,FALSE)),IF($X$1=11,(VLOOKUP(B298,'X11'!$B:$AZ,15,FALSE)),IF($X$1=12,(VLOOKUP(B298,'X12'!$B:$AZ,15,FALSE)),IF($X$1=13,(VLOOKUP(B298,'X13'!$B:$AZ,15,FALSE)),"B"))))))))))))))=TRUE," ",(IF($X$1=1,(VLOOKUP(B298,'X1'!$B:$AZ,15,FALSE)),IF($X$1=2,(VLOOKUP(B298,'X2'!$B:$AZ,15,FALSE)),IF($X$1=3,(VLOOKUP(B298,'X3'!$B:$AZ,15,FALSE)),IF($X$1=4,(VLOOKUP(B298,'X4'!$B:$AZ,15,FALSE)),IF($X$1=5,(VLOOKUP(B298,'X5'!$B:$AZ,15,FALSE)),IF($X$1=6,(VLOOKUP(B298,'X6'!$B:$AZ,15,FALSE)),IF($X$1=7,(VLOOKUP(B298,'X7'!$B:$AZ,15,FALSE)),IF($X$1=8,(VLOOKUP(B298,'X8'!$B:$AZ,15,FALSE)),IF($X$1=9,(VLOOKUP(B298,'X9'!$B:$AZ,15,FALSE)),IF($X$1=10,(VLOOKUP(B298,'X10'!$B:$AZ,15,FALSE)),IF($X$1=11,(VLOOKUP(B298,'X11'!$B:$AZ,15,FALSE)),IF($X$1=12,(VLOOKUP(B298,'X12'!$B:$AZ,15,FALSE)),IF($X$1=13,(VLOOKUP(B298,'X13'!$B:$AZ,15,FALSE)),"B")))))))))))))))</f>
        <v xml:space="preserve"> </v>
      </c>
      <c r="S298" s="185" t="str">
        <f ca="1">IF(ISERROR(IF((IF($X$1=1,(VLOOKUP(B298,'X1'!$B:$AZ,14,FALSE)),(IF($X$1=2,(VLOOKUP(B298,'X2'!$B:$AZ,14,FALSE)),(IF($X$1=3,(VLOOKUP(B298,'X3'!$B:$AZ,14,FALSE)),(IF($X$1=4,(VLOOKUP(B298,'X4'!$B:$AZ,14,FALSE)),(IF($X$1=5,(VLOOKUP(B298,'X5'!$B:$AZ,14,FALSE)),(IF($X$1=6,(VLOOKUP(B298,'X6'!$B:$AZ,14,FALSE)),(IF($X$1=7,(VLOOKUP(B298,'X7'!$B:$AZ,14,FALSE)),(IF($X$1=8,(VLOOKUP(B298,'X8'!$B:$AZ,14,FALSE)),(IF($X$1=9,(VLOOKUP(B298,'X9'!$B:$AZ,14,FALSE)),(IF($X$1=10,(VLOOKUP(B298,'X10'!$B:$AZ,14,FALSE)),(IF($X$1=11,(VLOOKUP(B298,'X11'!$B:$AZ,14,FALSE)),(IF($X$1=12,(VLOOKUP(B298,'X12'!$B:$AZ,14,FALSE)),(VLOOKUP(B298,'X13'!$B:$AZ,14,FALSE))))))))))))))))))))))))))=$V$1," ",(IF($X$1=1,(VLOOKUP(B298,'X1'!$B:$AZ,14,FALSE)),(IF($X$1=2,(VLOOKUP(B298,'X2'!$B:$AZ,14,FALSE)),(IF($X$1=3,(VLOOKUP(B298,'X3'!$B:$AZ,14,FALSE)),(IF($X$1=4,(VLOOKUP(B298,'X4'!$B:$AZ,14,FALSE)),(IF($X$1=5,(VLOOKUP(B298,'X5'!$B:$AZ,14,FALSE)),(IF($X$1=6,(VLOOKUP(B298,'X6'!$B:$AZ,14,FALSE)),(IF($X$1=7,(VLOOKUP(B298,'X7'!$B:$AZ,14,FALSE)),(IF($X$1=8,(VLOOKUP(B298,'X8'!$B:$AZ,14,FALSE)),(IF($X$1=9,(VLOOKUP(B298,'X9'!$B:$AZ,14,FALSE)),(IF($X$1=10,(VLOOKUP(B298,'X10'!$B:$AZ,14,FALSE)),(IF($X$1=11,(VLOOKUP(B298,'X11'!$B:$AZ,14,FALSE)),(IF($X$1=12,(VLOOKUP(B298,'X12'!$B:$AZ,14,FALSE)),(VLOOKUP(B298,'X13'!$B:$AZ,14,FALSE))))))))))))))))))))))))))))=TRUE," ",(IF((IF($X$1=1,(VLOOKUP(B298,'X1'!$B:$AZ,14,FALSE)),(IF($X$1=2,(VLOOKUP(B298,'X2'!$B:$AZ,14,FALSE)),(IF($X$1=3,(VLOOKUP(B298,'X3'!$B:$AZ,14,FALSE)),(IF($X$1=4,(VLOOKUP(B298,'X4'!$B:$AZ,14,FALSE)),(IF($X$1=5,(VLOOKUP(B298,'X5'!$B:$AZ,14,FALSE)),(IF($X$1=6,(VLOOKUP(B298,'X6'!$B:$AZ,14,FALSE)),(IF($X$1=7,(VLOOKUP(B298,'X7'!$B:$AZ,14,FALSE)),(IF($X$1=8,(VLOOKUP(B298,'X8'!$B:$AZ,14,FALSE)),(IF($X$1=9,(VLOOKUP(B298,'X9'!$B:$AZ,14,FALSE)),(IF($X$1=10,(VLOOKUP(B298,'X10'!$B:$AZ,14,FALSE)),(IF($X$1=11,(VLOOKUP(B298,'X11'!$B:$AZ,14,FALSE)),(IF($X$1=12,(VLOOKUP(B298,'X12'!$B:$AZ,14,FALSE)),(VLOOKUP(B298,'X13'!$B:$AZ,14,FALSE))))))))))))))))))))))))))=$V$1," ",(IF($X$1=1,(VLOOKUP(B298,'X1'!$B:$AZ,14,FALSE)),(IF($X$1=2,(VLOOKUP(B298,'X2'!$B:$AZ,14,FALSE)),(IF($X$1=3,(VLOOKUP(B298,'X3'!$B:$AZ,14,FALSE)),(IF($X$1=4,(VLOOKUP(B298,'X4'!$B:$AZ,14,FALSE)),(IF($X$1=5,(VLOOKUP(B298,'X5'!$B:$AZ,14,FALSE)),(IF($X$1=6,(VLOOKUP(B298,'X6'!$B:$AZ,14,FALSE)),(IF($X$1=7,(VLOOKUP(B298,'X7'!$B:$AZ,14,FALSE)),(IF($X$1=8,(VLOOKUP(B298,'X8'!$B:$AZ,14,FALSE)),(IF($X$1=9,(VLOOKUP(B298,'X9'!$B:$AZ,14,FALSE)),(IF($X$1=10,(VLOOKUP(B298,'X10'!$B:$AZ,14,FALSE)),(IF($X$1=11,(VLOOKUP(B298,'X11'!$B:$AZ,14,FALSE)),(IF($X$1=12,(VLOOKUP(B298,'X12'!$B:$AZ,14,FALSE)),(VLOOKUP(B298,'X13'!$B:$AZ,14,FALSE)))))))))))))))))))))))))))))</f>
        <v xml:space="preserve"> </v>
      </c>
    </row>
    <row r="299" spans="1:19" ht="14.1" customHeight="1" x14ac:dyDescent="0.2">
      <c r="A299" s="156" t="s">
        <v>1058</v>
      </c>
      <c r="B299" s="122" t="str">
        <f>IF(ISERROR(IF($U$16=1,(VLOOKUP(A299,$AC$89:$AH$125,2,FALSE)),IF((IF($X$1=1,'X1'!B258,(IF($X$1=2,'X2'!B258,(IF($X$1=3,'X3'!B258,(IF($X$1=4,'X4'!B258,(IF($X$1=5,'X5'!B258,(IF($X$1=6,'X6'!B258,(IF($X$1=7,'X7'!B258,(IF($X$1=8,'X8'!B258,(IF($X$1=9,'X9'!B258,(IF($X$1=10,'X10'!B258,(IF($X$1=11,'X11'!B258,(IF($X$1=12,'X12'!B258,'X13'!B258))))))))))))))))))))))))="","",(IF($X$1=1,'X1'!B258,(IF($X$1=2,'X2'!B258,(IF($X$1=3,'X3'!B258,(IF($X$1=4,'X4'!B258,(IF($X$1=5,'X5'!B258,(IF($X$1=6,'X6'!B258,(IF($X$1=7,'X7'!B258,(IF($X$1=8,'X8'!B258,(IF($X$1=9,'X9'!B258,(IF($X$1=10,'X10'!B258,(IF($X$1=11,'X11'!B258,(IF($X$1=12,'X12'!B258,'X13'!B258)))))))))))))))))))))))))))=TRUE," ",(IF($U$16=1,(VLOOKUP(A299,$AC$89:$AH$125,2,FALSE)),IF((IF($X$1=1,'X1'!B258,(IF($X$1=2,'X2'!B258,(IF($X$1=3,'X3'!B258,(IF($X$1=4,'X4'!B258,(IF($X$1=5,'X5'!B258,(IF($X$1=6,'X6'!B258,(IF($X$1=7,'X7'!B258,(IF($X$1=8,'X8'!B258,(IF($X$1=9,'X9'!B258,(IF($X$1=10,'X10'!B258,(IF($X$1=11,'X11'!B258,(IF($X$1=12,'X12'!B258,'X13'!B258))))))))))))))))))))))))="","",(IF($X$1=1,'X1'!B258,(IF($X$1=2,'X2'!B258,(IF($X$1=3,'X3'!B258,(IF($X$1=4,'X4'!B258,(IF($X$1=5,'X5'!B258,(IF($X$1=6,'X6'!B258,(IF($X$1=7,'X7'!B258,(IF($X$1=8,'X8'!B258,(IF($X$1=9,'X9'!B258,(IF($X$1=10,'X10'!B258,(IF($X$1=11,'X11'!B258,(IF($X$1=12,'X12'!B258,'X13'!B258))))))))))))))))))))))))))))</f>
        <v/>
      </c>
      <c r="C299" s="181" t="str">
        <f ca="1">IF(ISERROR(IF($X$1=1,(VLOOKUP(B299,'X1'!$B:$AZ,47,FALSE)),IF($X$1=2,(VLOOKUP(B299,'X2'!$B:$AZ,47,FALSE)),IF($X$1=3,(VLOOKUP(B299,'X3'!$B:$AZ,47,FALSE)),IF($X$1=4,(VLOOKUP(B299,'X4'!$B:$AZ,47,FALSE)),IF($X$1=5,(VLOOKUP(B299,'X5'!$B:$AZ,47,FALSE)),IF($X$1=6,(VLOOKUP(B299,'X6'!$B:$AZ,47,FALSE)),IF($X$1=7,(VLOOKUP(B299,'X7'!$B:$AZ,47,FALSE)),IF($X$1=8,(VLOOKUP(B299,'X8'!$B:$AZ,47,FALSE)),IF($X$1=9,(VLOOKUP(B299,'X9'!$B:$AZ,47,FALSE)),IF($X$1=10,(VLOOKUP(B299,'X10'!$B:$AZ,47,FALSE)),IF($X$1=11,(VLOOKUP(B299,'X11'!$B:$AZ,47,FALSE)),IF($X$1=12,(VLOOKUP(B299,'X12'!$B:$AZ,47,FALSE)),IF($X$1=13,(VLOOKUP(B299,'X13'!$B:$AZ,47,FALSE)),"B"))))))))))))))=TRUE," ",(IF($X$1=1,(VLOOKUP(B299,'X1'!$B:$AZ,47,FALSE)),IF($X$1=2,(VLOOKUP(B299,'X2'!$B:$AZ,47,FALSE)),IF($X$1=3,(VLOOKUP(B299,'X3'!$B:$AZ,47,FALSE)),IF($X$1=4,(VLOOKUP(B299,'X4'!$B:$AZ,47,FALSE)),IF($X$1=5,(VLOOKUP(B299,'X5'!$B:$AZ,47,FALSE)),IF($X$1=6,(VLOOKUP(B299,'X6'!$B:$AZ,47,FALSE)),IF($X$1=7,(VLOOKUP(B299,'X7'!$B:$AZ,47,FALSE)),IF($X$1=8,(VLOOKUP(B299,'X8'!$B:$AZ,47,FALSE)),IF($X$1=9,(VLOOKUP(B299,'X9'!$B:$AZ,47,FALSE)),IF($X$1=10,(VLOOKUP(B299,'X10'!$B:$AZ,47,FALSE)),IF($X$1=11,(VLOOKUP(B299,'X11'!$B:$AZ,47,FALSE)),IF($X$1=12,(VLOOKUP(B299,'X12'!$B:$AZ,47,FALSE)),IF($X$1=13,(VLOOKUP(B299,'X13'!$B:$AZ,47,FALSE)),"B")))))))))))))))</f>
        <v xml:space="preserve"> </v>
      </c>
      <c r="D299" s="181" t="str">
        <f ca="1">IF(ISERROR(IF($X$1=1,(VLOOKUP(B299,'X1'!$B:$AP,41,FALSE)),IF($X$1=2,(VLOOKUP(B299,'X2'!$B:$AP,41,FALSE)),IF($X$1=3,(VLOOKUP(B299,'X3'!$B:$AP,41,FALSE)),IF($X$1=4,(VLOOKUP(B299,'X4'!$B:$AP,41,FALSE)),IF($X$1=5,(VLOOKUP(B299,'X5'!$B:$AP,41,FALSE)),IF($X$1=6,(VLOOKUP(B299,'X6'!$B:$AP,41,FALSE)),IF($X$1=7,(VLOOKUP(B299,'X7'!$B:$AP,41,FALSE)),IF($X$1=8,(VLOOKUP(B299,'X8'!$B:$AP,41,FALSE)),IF($X$1=9,(VLOOKUP(B299,'X9'!$B:$AP,41,FALSE)),IF($X$1=10,(VLOOKUP(B299,'X10'!$B:$AP,41,FALSE)),IF($X$1=11,(VLOOKUP(B299,'X11'!$B:$AP,41,FALSE)),IF($X$1=12,(VLOOKUP(B299,'X12'!$B:$AP,41,FALSE)),IF($X$1=13,(VLOOKUP(B299,'X13'!$B:$AP,41,FALSE)),"B"))))))))))))))=TRUE," ",(IF($X$1=1,(VLOOKUP(B299,'X1'!$B:$AP,41,FALSE)),IF($X$1=2,(VLOOKUP(B299,'X2'!$B:$AP,41,FALSE)),IF($X$1=3,(VLOOKUP(B299,'X3'!$B:$AP,41,FALSE)),IF($X$1=4,(VLOOKUP(B299,'X4'!$B:$AP,41,FALSE)),IF($X$1=5,(VLOOKUP(B299,'X5'!$B:$AP,41,FALSE)),IF($X$1=6,(VLOOKUP(B299,'X6'!$B:$AP,41,FALSE)),IF($X$1=7,(VLOOKUP(B299,'X7'!$B:$AP,41,FALSE)),IF($X$1=8,(VLOOKUP(B299,'X8'!$B:$AP,41,FALSE)),IF($X$1=9,(VLOOKUP(B299,'X9'!$B:$AP,41,FALSE)),IF($X$1=10,(VLOOKUP(B299,'X10'!$B:$AP,41,FALSE)),IF($X$1=11,(VLOOKUP(B299,'X11'!$B:$AP,41,FALSE)),IF($X$1=12,(VLOOKUP(B299,'X12'!$B:$AP,41,FALSE)),IF($X$1=13,(VLOOKUP(B299,'X13'!$B:$AP,41,FALSE)),"B")))))))))))))))</f>
        <v xml:space="preserve"> </v>
      </c>
      <c r="E299" s="182" t="str">
        <f ca="1">IF(ISERROR(IF($X$1=1,(VLOOKUP(B299,'X1'!$B:$AP,7,FALSE)),IF($X$1=2,(VLOOKUP(B299,'X2'!$B:$AP,7,FALSE)),IF($X$1=3,(VLOOKUP(B299,'X3'!$B:$AP,7,FALSE)),IF($X$1=4,(VLOOKUP(B299,'X4'!$B:$AP,7,FALSE)),IF($X$1=5,(VLOOKUP(B299,'X5'!$B:$AP,7,FALSE)),IF($X$1=6,(VLOOKUP(B299,'X6'!$B:$AP,7,FALSE)),IF($X$1=7,(VLOOKUP(B299,'X7'!$B:$AP,7,FALSE)),IF($X$1=8,(VLOOKUP(B299,'X8'!$B:$AP,7,FALSE)),IF($X$1=9,(VLOOKUP(B299,'X9'!$B:$AP,7,FALSE)),IF($X$1=10,(VLOOKUP(B299,'X10'!$B:$AP,7,FALSE)),IF($X$1=11,(VLOOKUP(B299,'X11'!$B:$AP,7,FALSE)),IF($X$1=12,(VLOOKUP(B299,'X12'!$B:$AP,7,FALSE)),IF($X$1=13,(VLOOKUP(B299,'X13'!$B:$AP,7,FALSE)),"B"))))))))))))))=TRUE," ",(IF($X$1=1,(VLOOKUP(B299,'X1'!$B:$AP,7,FALSE)),IF($X$1=2,(VLOOKUP(B299,'X2'!$B:$AP,7,FALSE)),IF($X$1=3,(VLOOKUP(B299,'X3'!$B:$AP,7,FALSE)),IF($X$1=4,(VLOOKUP(B299,'X4'!$B:$AP,7,FALSE)),IF($X$1=5,(VLOOKUP(B299,'X5'!$B:$AP,7,FALSE)),IF($X$1=6,(VLOOKUP(B299,'X6'!$B:$AP,7,FALSE)),IF($X$1=7,(VLOOKUP(B299,'X7'!$B:$AP,7,FALSE)),IF($X$1=8,(VLOOKUP(B299,'X8'!$B:$AP,7,FALSE)),IF($X$1=9,(VLOOKUP(B299,'X9'!$B:$AP,7,FALSE)),IF($X$1=10,(VLOOKUP(B299,'X10'!$B:$AP,7,FALSE)),IF($X$1=11,(VLOOKUP(B299,'X11'!$B:$AP,7,FALSE)),IF($X$1=12,(VLOOKUP(B299,'X12'!$B:$AP,7,FALSE)),IF($X$1=13,(VLOOKUP(B299,'X13'!$B:$AP,7,FALSE)),"B")))))))))))))))</f>
        <v xml:space="preserve"> </v>
      </c>
      <c r="F299" s="182" t="str">
        <f ca="1">IF(ISERROR(IF((IF($X$1=1,(VLOOKUP(B299,'X1'!$B:$AO,6,FALSE)),(IF($X$1=2,(VLOOKUP(B299,'X2'!$B:$AO,6,FALSE)),(IF($X$1=3,(VLOOKUP(B299,'X3'!$B:$AO,6,FALSE)),(IF($X$1=4,(VLOOKUP(B299,'X4'!$B:$AO,6,FALSE)),(IF($X$1=5,(VLOOKUP(B299,'X5'!$B:$AO,6,FALSE)),(IF($X$1=6,(VLOOKUP(B299,'X6'!$B:$AO,6,FALSE)),(IF($X$1=7,(VLOOKUP(B299,'X7'!$B:$AO,6,FALSE)),(IF($X$1=8,(VLOOKUP(B299,'X8'!$B:$AO,6,FALSE)),(IF($X$1=9,(VLOOKUP(B299,'X9'!$B:$AO,6,FALSE)),(IF($X$1=10,(VLOOKUP(B299,'X10'!$B:$AO,6,FALSE)),(IF($X$1=11,(VLOOKUP(B299,'X11'!$B:$AO,6,FALSE)),(IF($X$1=12,(VLOOKUP(B299,'X12'!$B:$AO,6,FALSE)),(VLOOKUP(B299,'X13'!$B:$AO,6,FALSE))))))))))))))))))))))))))=$V$1," ",(IF($X$1=1,(VLOOKUP(B299,'X1'!$B:$AO,6,FALSE)),(IF($X$1=2,(VLOOKUP(B299,'X2'!$B:$AO,6,FALSE)),(IF($X$1=3,(VLOOKUP(B299,'X3'!$B:$AO,6,FALSE)),(IF($X$1=4,(VLOOKUP(B299,'X4'!$B:$AO,6,FALSE)),(IF($X$1=5,(VLOOKUP(B299,'X5'!$B:$AO,6,FALSE)),(IF($X$1=6,(VLOOKUP(B299,'X6'!$B:$AO,6,FALSE)),(IF($X$1=7,(VLOOKUP(B299,'X7'!$B:$AO,6,FALSE)),(IF($X$1=8,(VLOOKUP(B299,'X8'!$B:$AO,6,FALSE)),(IF($X$1=9,(VLOOKUP(B299,'X9'!$B:$AO,6,FALSE)),(IF($X$1=10,(VLOOKUP(B299,'X10'!$B:$AO,6,FALSE)),(IF($X$1=11,(VLOOKUP(B299,'X11'!$B:$AO,6,FALSE)),(IF($X$1=12,(VLOOKUP(B299,'X12'!$B:$AO,6,FALSE)),(VLOOKUP(B299,'X13'!$B:$AO,6,FALSE))))))))))))))))))))))))))))=TRUE," ",(IF((IF($X$1=1,(VLOOKUP(B299,'X1'!$B:$AO,6,FALSE)),(IF($X$1=2,(VLOOKUP(B299,'X2'!$B:$AO,6,FALSE)),(IF($X$1=3,(VLOOKUP(B299,'X3'!$B:$AO,6,FALSE)),(IF($X$1=4,(VLOOKUP(B299,'X4'!$B:$AO,6,FALSE)),(IF($X$1=5,(VLOOKUP(B299,'X5'!$B:$AO,6,FALSE)),(IF($X$1=6,(VLOOKUP(B299,'X6'!$B:$AO,6,FALSE)),(IF($X$1=7,(VLOOKUP(B299,'X7'!$B:$AO,6,FALSE)),(IF($X$1=8,(VLOOKUP(B299,'X8'!$B:$AO,6,FALSE)),(IF($X$1=9,(VLOOKUP(B299,'X9'!$B:$AO,6,FALSE)),(IF($X$1=10,(VLOOKUP(B299,'X10'!$B:$AO,6,FALSE)),(IF($X$1=11,(VLOOKUP(B299,'X11'!$B:$AO,6,FALSE)),(IF($X$1=12,(VLOOKUP(B299,'X12'!$B:$AO,6,FALSE)),(VLOOKUP(B299,'X13'!$B:$AO,6,FALSE))))))))))))))))))))))))))=$V$1," ",(IF($X$1=1,(VLOOKUP(B299,'X1'!$B:$AO,6,FALSE)),(IF($X$1=2,(VLOOKUP(B299,'X2'!$B:$AO,6,FALSE)),(IF($X$1=3,(VLOOKUP(B299,'X3'!$B:$AO,6,FALSE)),(IF($X$1=4,(VLOOKUP(B299,'X4'!$B:$AO,6,FALSE)),(IF($X$1=5,(VLOOKUP(B299,'X5'!$B:$AO,6,FALSE)),(IF($X$1=6,(VLOOKUP(B299,'X6'!$B:$AO,6,FALSE)),(IF($X$1=7,(VLOOKUP(B299,'X7'!$B:$AO,6,FALSE)),(IF($X$1=8,(VLOOKUP(B299,'X8'!$B:$AO,6,FALSE)),(IF($X$1=9,(VLOOKUP(B299,'X9'!$B:$AO,6,FALSE)),(IF($X$1=10,(VLOOKUP(B299,'X10'!$B:$AO,6,FALSE)),(IF($X$1=11,(VLOOKUP(B299,'X11'!$B:$AO,6,FALSE)),(IF($X$1=12,(VLOOKUP(B299,'X12'!$B:$AO,6,FALSE)),(VLOOKUP(B299,'X13'!$B:$AO,6,FALSE)))))))))))))))))))))))))))))</f>
        <v xml:space="preserve"> </v>
      </c>
      <c r="G299" s="182" t="str">
        <f ca="1">IF(ISERROR(IF($X$1=1,(VLOOKUP(B299,'X1'!$B:$AZ,44,FALSE)),IF($X$1=2,(VLOOKUP(B299,'X2'!$B:$AZ,44,FALSE)),IF($X$1=3,(VLOOKUP(B299,'X3'!$B:$AZ,44,FALSE)),IF($X$1=4,(VLOOKUP(B299,'X4'!$B:$AZ,44,FALSE)),IF($X$1=5,(VLOOKUP(B299,'X5'!$B:$AZ,44,FALSE)),IF($X$1=6,(VLOOKUP(B299,'X6'!$B:$AZ,44,FALSE)),IF($X$1=7,(VLOOKUP(B299,'X7'!$B:$AZ,44,FALSE)),IF($X$1=8,(VLOOKUP(B299,'X8'!$B:$AZ,44,FALSE)),IF($X$1=9,(VLOOKUP(B299,'X9'!$B:$AZ,44,FALSE)),IF($X$1=10,(VLOOKUP(B299,'X10'!$B:$AZ,44,FALSE)),IF($X$1=11,(VLOOKUP(B299,'X11'!$B:$AZ,44,FALSE)),IF($X$1=12,(VLOOKUP(B299,'X12'!$B:$AZ,44,FALSE)),IF($X$1=13,(VLOOKUP(B299,'X13'!$B:$AZ,44,FALSE)),"B"))))))))))))))=TRUE," ",(IF($X$1=1,(VLOOKUP(B299,'X1'!$B:$AZ,44,FALSE)),IF($X$1=2,(VLOOKUP(B299,'X2'!$B:$AZ,44,FALSE)),IF($X$1=3,(VLOOKUP(B299,'X3'!$B:$AZ,44,FALSE)),IF($X$1=4,(VLOOKUP(B299,'X4'!$B:$AZ,44,FALSE)),IF($X$1=5,(VLOOKUP(B299,'X5'!$B:$AZ,44,FALSE)),IF($X$1=6,(VLOOKUP(B299,'X6'!$B:$AZ,44,FALSE)),IF($X$1=7,(VLOOKUP(B299,'X7'!$B:$AZ,44,FALSE)),IF($X$1=8,(VLOOKUP(B299,'X8'!$B:$AZ,44,FALSE)),IF($X$1=9,(VLOOKUP(B299,'X9'!$B:$AZ,44,FALSE)),IF($X$1=10,(VLOOKUP(B299,'X10'!$B:$AZ,44,FALSE)),IF($X$1=11,(VLOOKUP(B299,'X11'!$B:$AZ,44,FALSE)),IF($X$1=12,(VLOOKUP(B299,'X12'!$B:$AZ,44,FALSE)),IF($X$1=13,(VLOOKUP(B299,'X13'!$B:$AZ,44,FALSE)),"B")))))))))))))))</f>
        <v xml:space="preserve"> </v>
      </c>
      <c r="H299" s="182" t="str">
        <f ca="1">IF(ISERROR(IF($X$1=1,(VLOOKUP(B299,'X1'!$B:$AZ,8,FALSE)),IF($X$1=2,(VLOOKUP(B299,'X2'!$B:$AZ,8,FALSE)),IF($X$1=3,(VLOOKUP(B299,'X3'!$B:$AZ,8,FALSE)),IF($X$1=4,(VLOOKUP(B299,'X4'!$B:$AZ,8,FALSE)),IF($X$1=5,(VLOOKUP(B299,'X5'!$B:$AZ,8,FALSE)),IF($X$1=6,(VLOOKUP(B299,'X6'!$B:$AZ,8,FALSE)),IF($X$1=7,(VLOOKUP(B299,'X7'!$B:$AZ,8,FALSE)),IF($X$1=8,(VLOOKUP(B299,'X8'!$B:$AZ,8,FALSE)),IF($X$1=9,(VLOOKUP(B299,'X9'!$B:$AZ,8,FALSE)),IF($X$1=10,(VLOOKUP(B299,'X10'!$B:$AZ,8,FALSE)),IF($X$1=11,(VLOOKUP(B299,'X11'!$B:$AZ,8,FALSE)),IF($X$1=12,(VLOOKUP(B299,'X12'!$B:$AZ,8,FALSE)),IF($X$1=13,(VLOOKUP(B299,'X13'!$B:$AZ,8,FALSE)),"B"))))))))))))))=TRUE," ",(IF($X$1=1,(VLOOKUP(B299,'X1'!$B:$AZ,8,FALSE)),IF($X$1=2,(VLOOKUP(B299,'X2'!$B:$AZ,8,FALSE)),IF($X$1=3,(VLOOKUP(B299,'X3'!$B:$AZ,8,FALSE)),IF($X$1=4,(VLOOKUP(B299,'X4'!$B:$AZ,8,FALSE)),IF($X$1=5,(VLOOKUP(B299,'X5'!$B:$AZ,8,FALSE)),IF($X$1=6,(VLOOKUP(B299,'X6'!$B:$AZ,8,FALSE)),IF($X$1=7,(VLOOKUP(B299,'X7'!$B:$AZ,8,FALSE)),IF($X$1=8,(VLOOKUP(B299,'X8'!$B:$AZ,8,FALSE)),IF($X$1=9,(VLOOKUP(B299,'X9'!$B:$AZ,8,FALSE)),IF($X$1=10,(VLOOKUP(B299,'X10'!$B:$AZ,8,FALSE)),IF($X$1=11,(VLOOKUP(B299,'X11'!$B:$AZ,8,FALSE)),IF($X$1=12,(VLOOKUP(B299,'X12'!$B:$AZ,8,FALSE)),IF($X$1=13,(VLOOKUP(B299,'X13'!$B:$AZ,8,FALSE)),"B")))))))))))))))</f>
        <v xml:space="preserve"> </v>
      </c>
      <c r="I299" s="183" t="str">
        <f ca="1">IF(ISERROR(IF($X$1=1,(VLOOKUP(B299,'X1'!$B:$AZ,2,FALSE)),IF($X$1=2,(VLOOKUP(B299,'X2'!$B:$AZ,2,FALSE)),IF($X$1=3,(VLOOKUP(B299,'X3'!$B:$AZ,2,FALSE)),IF($X$1=4,(VLOOKUP(B299,'X4'!$B:$AZ,2,FALSE)),IF($X$1=5,(VLOOKUP(B299,'X5'!$B:$AZ,2,FALSE)),IF($X$1=6,(VLOOKUP(B299,'X6'!$B:$AZ,2,FALSE)),IF($X$1=7,(VLOOKUP(B299,'X7'!$B:$AZ,2,FALSE)),IF($X$1=8,(VLOOKUP(B299,'X8'!$B:$AZ,2,FALSE)),IF($X$1=9,(VLOOKUP(B299,'X9'!$B:$AZ,2,FALSE)),IF($X$1=10,(VLOOKUP(B299,'X10'!$B:$AZ,2,FALSE)),IF($X$1=11,(VLOOKUP(B299,'X11'!$B:$AZ,2,FALSE)),IF($X$1=12,(VLOOKUP(B299,'X12'!$B:$AZ,2,FALSE)),IF($X$1=13,(VLOOKUP(B299,'X13'!$B:$AZ,2,FALSE)),"B"))))))))))))))=TRUE," ",(IF($X$1=1,(VLOOKUP(B299,'X1'!$B:$AZ,2,FALSE)),IF($X$1=2,(VLOOKUP(B299,'X2'!$B:$AZ,2,FALSE)),IF($X$1=3,(VLOOKUP(B299,'X3'!$B:$AZ,2,FALSE)),IF($X$1=4,(VLOOKUP(B299,'X4'!$B:$AZ,2,FALSE)),IF($X$1=5,(VLOOKUP(B299,'X5'!$B:$AZ,2,FALSE)),IF($X$1=6,(VLOOKUP(B299,'X6'!$B:$AZ,2,FALSE)),IF($X$1=7,(VLOOKUP(B299,'X7'!$B:$AZ,2,FALSE)),IF($X$1=8,(VLOOKUP(B299,'X8'!$B:$AZ,2,FALSE)),IF($X$1=9,(VLOOKUP(B299,'X9'!$B:$AZ,2,FALSE)),IF($X$1=10,(VLOOKUP(B299,'X10'!$B:$AZ,2,FALSE)),IF($X$1=11,(VLOOKUP(B299,'X11'!$B:$AZ,2,FALSE)),IF($X$1=12,(VLOOKUP(B299,'X12'!$B:$AZ,2,FALSE)),IF($X$1=13,(VLOOKUP(B299,'X13'!$B:$AZ,2,FALSE)),"B")))))))))))))))</f>
        <v xml:space="preserve"> </v>
      </c>
      <c r="J299" s="183" t="str">
        <f ca="1">IF(ISERROR(IF($X$1=1,(VLOOKUP(B299,'X1'!$B:$AZ,3,FALSE)),IF($X$1=2,(VLOOKUP(B299,'X2'!$B:$AZ,3,FALSE)),IF($X$1=3,(VLOOKUP(B299,'X3'!$B:$AZ,3,FALSE)),IF($X$1=4,(VLOOKUP(B299,'X4'!$B:$AZ,3,FALSE)),IF($X$1=5,(VLOOKUP(B299,'X5'!$B:$AZ,3,FALSE)),IF($X$1=6,(VLOOKUP(B299,'X6'!$B:$AZ,3,FALSE)),IF($X$1=7,(VLOOKUP(B299,'X7'!$B:$AZ,3,FALSE)),IF($X$1=8,(VLOOKUP(B299,'X8'!$B:$AZ,3,FALSE)),IF($X$1=9,(VLOOKUP(B299,'X9'!$B:$AZ,3,FALSE)),IF($X$1=10,(VLOOKUP(B299,'X10'!$B:$AZ,3,FALSE)),IF($X$1=11,(VLOOKUP(B299,'X11'!$B:$AZ,3,FALSE)),IF($X$1=12,(VLOOKUP(B299,'X12'!$B:$AZ,3,FALSE)),IF($X$1=13,(VLOOKUP(B299,'X13'!$B:$AZ,3,FALSE)),"B"))))))))))))))=TRUE," ",(IF($X$1=1,(VLOOKUP(B299,'X1'!$B:$AZ,3,FALSE)),IF($X$1=2,(VLOOKUP(B299,'X2'!$B:$AZ,3,FALSE)),IF($X$1=3,(VLOOKUP(B299,'X3'!$B:$AZ,3,FALSE)),IF($X$1=4,(VLOOKUP(B299,'X4'!$B:$AZ,3,FALSE)),IF($X$1=5,(VLOOKUP(B299,'X5'!$B:$AZ,3,FALSE)),IF($X$1=6,(VLOOKUP(B299,'X6'!$B:$AZ,3,FALSE)),IF($X$1=7,(VLOOKUP(B299,'X7'!$B:$AZ,3,FALSE)),IF($X$1=8,(VLOOKUP(B299,'X8'!$B:$AZ,3,FALSE)),IF($X$1=9,(VLOOKUP(B299,'X9'!$B:$AZ,3,FALSE)),IF($X$1=10,(VLOOKUP(B299,'X10'!$B:$AZ,3,FALSE)),IF($X$1=11,(VLOOKUP(B299,'X11'!$B:$AZ,3,FALSE)),IF($X$1=12,(VLOOKUP(B299,'X12'!$B:$AZ,3,FALSE)),IF($X$1=13,(VLOOKUP(B299,'X13'!$B:$AZ,3,FALSE)),"B")))))))))))))))</f>
        <v xml:space="preserve"> </v>
      </c>
      <c r="K299" s="183" t="str">
        <f ca="1">IF(ISERROR(IF($X$1=1,(VLOOKUP(B299,'X1'!$B:$AZ,5,FALSE)),IF($X$1=2,(VLOOKUP(B299,'X2'!$B:$AZ,5,FALSE)),IF($X$1=3,(VLOOKUP(B299,'X3'!$B:$AZ,5,FALSE)),IF($X$1=4,(VLOOKUP(B299,'X4'!$B:$AZ,5,FALSE)),IF($X$1=5,(VLOOKUP(B299,'X5'!$B:$AZ,5,FALSE)),IF($X$1=6,(VLOOKUP(B299,'X6'!$B:$AZ,5,FALSE)),IF($X$1=7,(VLOOKUP(B299,'X7'!$B:$AZ,5,FALSE)),IF($X$1=8,(VLOOKUP(B299,'X8'!$B:$AZ,5,FALSE)),IF($X$1=9,(VLOOKUP(B299,'X9'!$B:$AZ,5,FALSE)),IF($X$1=10,(VLOOKUP(B299,'X10'!$B:$AZ,5,FALSE)),IF($X$1=11,(VLOOKUP(B299,'X11'!$B:$AZ,5,FALSE)),IF($X$1=12,(VLOOKUP(B299,'X12'!$B:$AZ,5,FALSE)),IF($X$1=13,(VLOOKUP(B299,'X13'!$B:$AZ,5,FALSE)),"B"))))))))))))))=TRUE," ",(IF($X$1=1,(VLOOKUP(B299,'X1'!$B:$AZ,5,FALSE)),IF($X$1=2,(VLOOKUP(B299,'X2'!$B:$AZ,5,FALSE)),IF($X$1=3,(VLOOKUP(B299,'X3'!$B:$AZ,5,FALSE)),IF($X$1=4,(VLOOKUP(B299,'X4'!$B:$AZ,5,FALSE)),IF($X$1=5,(VLOOKUP(B299,'X5'!$B:$AZ,5,FALSE)),IF($X$1=6,(VLOOKUP(B299,'X6'!$B:$AZ,5,FALSE)),IF($X$1=7,(VLOOKUP(B299,'X7'!$B:$AZ,5,FALSE)),IF($X$1=8,(VLOOKUP(B299,'X8'!$B:$AZ,5,FALSE)),IF($X$1=9,(VLOOKUP(B299,'X9'!$B:$AZ,5,FALSE)),IF($X$1=10,(VLOOKUP(B299,'X10'!$B:$AZ,5,FALSE)),IF($X$1=11,(VLOOKUP(B299,'X11'!$B:$AZ,5,FALSE)),IF($X$1=12,(VLOOKUP(B299,'X12'!$B:$AZ,5,FALSE)),IF($X$1=13,(VLOOKUP(B299,'X13'!$B:$AZ,5,FALSE)),"B")))))))))))))))</f>
        <v xml:space="preserve"> </v>
      </c>
      <c r="L299" s="184" t="str">
        <f ca="1">IF(ISERROR(IF($X$1=1,(VLOOKUP(B299,'X1'!$B:$AZ,9,FALSE)),IF($X$1=2,(VLOOKUP(B299,'X2'!$B:$AZ,9,FALSE)),IF($X$1=3,(VLOOKUP(B299,'X3'!$B:$AZ,9,FALSE)),IF($X$1=4,(VLOOKUP(B299,'X4'!$B:$AZ,9,FALSE)),IF($X$1=5,(VLOOKUP(B299,'X5'!$B:$AZ,9,FALSE)),IF($X$1=6,(VLOOKUP(B299,'X6'!$B:$AZ,9,FALSE)),IF($X$1=7,(VLOOKUP(B299,'X7'!$B:$AZ,9,FALSE)),IF($X$1=8,(VLOOKUP(B299,'X8'!$B:$AZ,9,FALSE)),IF($X$1=9,(VLOOKUP(B299,'X9'!$B:$AZ,9,FALSE)),IF($X$1=10,(VLOOKUP(B299,'X10'!$B:$AZ,9,FALSE)),IF($X$1=11,(VLOOKUP(B299,'X11'!$B:$AZ,9,FALSE)),IF($X$1=12,(VLOOKUP(B299,'X12'!$B:$AZ,9,FALSE)),IF($X$1=13,(VLOOKUP(B299,'X13'!$B:$AZ,9,FALSE)),"B"))))))))))))))=TRUE," ",(IF($X$1=1,(VLOOKUP(B299,'X1'!$B:$AZ,9,FALSE)),IF($X$1=2,(VLOOKUP(B299,'X2'!$B:$AZ,9,FALSE)),IF($X$1=3,(VLOOKUP(B299,'X3'!$B:$AZ,9,FALSE)),IF($X$1=4,(VLOOKUP(B299,'X4'!$B:$AZ,9,FALSE)),IF($X$1=5,(VLOOKUP(B299,'X5'!$B:$AZ,9,FALSE)),IF($X$1=6,(VLOOKUP(B299,'X6'!$B:$AZ,9,FALSE)),IF($X$1=7,(VLOOKUP(B299,'X7'!$B:$AZ,9,FALSE)),IF($X$1=8,(VLOOKUP(B299,'X8'!$B:$AZ,9,FALSE)),IF($X$1=9,(VLOOKUP(B299,'X9'!$B:$AZ,9,FALSE)),IF($X$1=10,(VLOOKUP(B299,'X10'!$B:$AZ,9,FALSE)),IF($X$1=11,(VLOOKUP(B299,'X11'!$B:$AZ,9,FALSE)),IF($X$1=12,(VLOOKUP(B299,'X12'!$B:$AZ,9,FALSE)),IF($X$1=13,(VLOOKUP(B299,'X13'!$B:$AZ,9,FALSE)),"B")))))))))))))))</f>
        <v xml:space="preserve"> </v>
      </c>
      <c r="M299" s="184" t="str">
        <f ca="1">IF(ISERROR(IF($X$1=1,(VLOOKUP(B299,'X1'!$B:$AZ,10,FALSE)),IF($X$1=2,(VLOOKUP(B299,'X2'!$B:$AZ,10,FALSE)),IF($X$1=3,(VLOOKUP(B299,'X3'!$B:$AZ,10,FALSE)),IF($X$1=4,(VLOOKUP(B299,'X4'!$B:$AZ,10,FALSE)),IF($X$1=5,(VLOOKUP(B299,'X5'!$B:$AZ,10,FALSE)),IF($X$1=6,(VLOOKUP(B299,'X6'!$B:$AZ,10,FALSE)),IF($X$1=7,(VLOOKUP(B299,'X7'!$B:$AZ,10,FALSE)),IF($X$1=8,(VLOOKUP(B299,'X8'!$B:$AZ,10,FALSE)),IF($X$1=9,(VLOOKUP(B299,'X9'!$B:$AZ,10,FALSE)),IF($X$1=10,(VLOOKUP(B299,'X10'!$B:$AZ,10,FALSE)),IF($X$1=11,(VLOOKUP(B299,'X11'!$B:$AZ,10,FALSE)),IF($X$1=12,(VLOOKUP(B299,'X12'!$B:$AZ,10,FALSE)),IF($X$1=13,(VLOOKUP(B299,'X13'!$B:$AZ,10,FALSE)),"B"))))))))))))))=TRUE," ",(IF($X$1=1,(VLOOKUP(B299,'X1'!$B:$AZ,10,FALSE)),IF($X$1=2,(VLOOKUP(B299,'X2'!$B:$AZ,10,FALSE)),IF($X$1=3,(VLOOKUP(B299,'X3'!$B:$AZ,10,FALSE)),IF($X$1=4,(VLOOKUP(B299,'X4'!$B:$AZ,10,FALSE)),IF($X$1=5,(VLOOKUP(B299,'X5'!$B:$AZ,10,FALSE)),IF($X$1=6,(VLOOKUP(B299,'X6'!$B:$AZ,10,FALSE)),IF($X$1=7,(VLOOKUP(B299,'X7'!$B:$AZ,10,FALSE)),IF($X$1=8,(VLOOKUP(B299,'X8'!$B:$AZ,10,FALSE)),IF($X$1=9,(VLOOKUP(B299,'X9'!$B:$AZ,10,FALSE)),IF($X$1=10,(VLOOKUP(B299,'X10'!$B:$AZ,10,FALSE)),IF($X$1=11,(VLOOKUP(B299,'X11'!$B:$AZ,10,FALSE)),IF($X$1=12,(VLOOKUP(B299,'X12'!$B:$AZ,10,FALSE)),IF($X$1=13,(VLOOKUP(B299,'X13'!$B:$AZ,10,FALSE)),"B")))))))))))))))</f>
        <v xml:space="preserve"> </v>
      </c>
      <c r="N299" s="185" t="str">
        <f ca="1">IF(ISERROR(IF($X$1=1,(VLOOKUP(B299,'X1'!$B:$AZ,45,FALSE)),IF($X$1=2,(VLOOKUP(B299,'X2'!$B:$AZ,45,FALSE)),IF($X$1=3,(VLOOKUP(B299,'X3'!$B:$AZ,45,FALSE)),IF($X$1=4,(VLOOKUP(B299,'X4'!$B:$AZ,45,FALSE)),IF($X$1=5,(VLOOKUP(B299,'X5'!$B:$AZ,45,FALSE)),IF($X$1=6,(VLOOKUP(B299,'X6'!$B:$AZ,45,FALSE)),IF($X$1=7,(VLOOKUP(B299,'X7'!$B:$AZ,45,FALSE)),IF($X$1=8,(VLOOKUP(B299,'X8'!$B:$AZ,45,FALSE)),IF($X$1=9,(VLOOKUP(B299,'X9'!$B:$AZ,45,FALSE)),IF($X$1=10,(VLOOKUP(B299,'X10'!$B:$AZ,45,FALSE)),IF($X$1=11,(VLOOKUP(B299,'X11'!$B:$AZ,45,FALSE)),IF($X$1=12,(VLOOKUP(B299,'X12'!$B:$AZ,45,FALSE)),IF($X$1=13,(VLOOKUP(B299,'X13'!$B:$AZ,45,FALSE)),"B"))))))))))))))=TRUE," ",(IF($X$1=1,(VLOOKUP(B299,'X1'!$B:$AZ,45,FALSE)),IF($X$1=2,(VLOOKUP(B299,'X2'!$B:$AZ,45,FALSE)),IF($X$1=3,(VLOOKUP(B299,'X3'!$B:$AZ,45,FALSE)),IF($X$1=4,(VLOOKUP(B299,'X4'!$B:$AZ,45,FALSE)),IF($X$1=5,(VLOOKUP(B299,'X5'!$B:$AZ,45,FALSE)),IF($X$1=6,(VLOOKUP(B299,'X6'!$B:$AZ,45,FALSE)),IF($X$1=7,(VLOOKUP(B299,'X7'!$B:$AZ,45,FALSE)),IF($X$1=8,(VLOOKUP(B299,'X8'!$B:$AZ,45,FALSE)),IF($X$1=9,(VLOOKUP(B299,'X9'!$B:$AZ,45,FALSE)),IF($X$1=10,(VLOOKUP(B299,'X10'!$B:$AZ,45,FALSE)),IF($X$1=11,(VLOOKUP(B299,'X11'!$B:$AZ,45,FALSE)),IF($X$1=12,(VLOOKUP(B299,'X12'!$B:$AZ,45,FALSE)),IF($X$1=13,(VLOOKUP(B299,'X13'!$B:$AZ,45,FALSE)),"B")))))))))))))))</f>
        <v xml:space="preserve"> </v>
      </c>
      <c r="O299" s="184" t="str">
        <f ca="1">IF(ISERROR(IF($X$1=1,(VLOOKUP(B299,'X1'!$B:$AZ,11,FALSE)),IF($X$1=2,(VLOOKUP(B299,'X2'!$B:$AZ,11,FALSE)),IF($X$1=3,(VLOOKUP(B299,'X3'!$B:$AZ,11,FALSE)),IF($X$1=4,(VLOOKUP(B299,'X4'!$B:$AZ,11,FALSE)),IF($X$1=5,(VLOOKUP(B299,'X5'!$B:$AZ,11,FALSE)),IF($X$1=6,(VLOOKUP(B299,'X6'!$B:$AZ,11,FALSE)),IF($X$1=7,(VLOOKUP(B299,'X7'!$B:$AZ,11,FALSE)),IF($X$1=8,(VLOOKUP(B299,'X8'!$B:$AZ,11,FALSE)),IF($X$1=9,(VLOOKUP(B299,'X9'!$B:$AZ,11,FALSE)),IF($X$1=10,(VLOOKUP(B299,'X10'!$B:$AZ,11,FALSE)),IF($X$1=11,(VLOOKUP(B299,'X11'!$B:$AZ,11,FALSE)),IF($X$1=12,(VLOOKUP(B299,'X12'!$B:$AZ,11,FALSE)),IF($X$1=13,(VLOOKUP(B299,'X13'!$B:$AZ,11,FALSE)),"B"))))))))))))))=TRUE," ",(IF($X$1=1,(VLOOKUP(B299,'X1'!$B:$AZ,11,FALSE)),IF($X$1=2,(VLOOKUP(B299,'X2'!$B:$AZ,11,FALSE)),IF($X$1=3,(VLOOKUP(B299,'X3'!$B:$AZ,11,FALSE)),IF($X$1=4,(VLOOKUP(B299,'X4'!$B:$AZ,11,FALSE)),IF($X$1=5,(VLOOKUP(B299,'X5'!$B:$AZ,11,FALSE)),IF($X$1=6,(VLOOKUP(B299,'X6'!$B:$AZ,11,FALSE)),IF($X$1=7,(VLOOKUP(B299,'X7'!$B:$AZ,11,FALSE)),IF($X$1=8,(VLOOKUP(B299,'X8'!$B:$AZ,11,FALSE)),IF($X$1=9,(VLOOKUP(B299,'X9'!$B:$AZ,11,FALSE)),IF($X$1=10,(VLOOKUP(B299,'X10'!$B:$AZ,11,FALSE)),IF($X$1=11,(VLOOKUP(B299,'X11'!$B:$AZ,11,FALSE)),IF($X$1=12,(VLOOKUP(B299,'X12'!$B:$AZ,11,FALSE)),IF($X$1=13,(VLOOKUP(B299,'X13'!$B:$AZ,11,FALSE)),"B")))))))))))))))</f>
        <v xml:space="preserve"> </v>
      </c>
      <c r="P299" s="184" t="str">
        <f ca="1">IF(ISERROR(IF($X$1=1,(VLOOKUP(B299,'X1'!$B:$AZ,12,FALSE)),IF($X$1=2,(VLOOKUP(B299,'X2'!$B:$AZ,12,FALSE)),IF($X$1=3,(VLOOKUP(B299,'X3'!$B:$AZ,12,FALSE)),IF($X$1=4,(VLOOKUP(B299,'X4'!$B:$AZ,12,FALSE)),IF($X$1=5,(VLOOKUP(B299,'X5'!$B:$AZ,12,FALSE)),IF($X$1=6,(VLOOKUP(B299,'X6'!$B:$AZ,12,FALSE)),IF($X$1=7,(VLOOKUP(B299,'X7'!$B:$AZ,12,FALSE)),IF($X$1=8,(VLOOKUP(B299,'X8'!$B:$AZ,12,FALSE)),IF($X$1=9,(VLOOKUP(B299,'X9'!$B:$AZ,12,FALSE)),IF($X$1=10,(VLOOKUP(B299,'X10'!$B:$AZ,12,FALSE)),IF($X$1=11,(VLOOKUP(B299,'X11'!$B:$AZ,12,FALSE)),IF($X$1=12,(VLOOKUP(B299,'X12'!$B:$AZ,12,FALSE)),IF($X$1=13,(VLOOKUP(B299,'X13'!$B:$AZ,12,FALSE)),"B"))))))))))))))=TRUE," ",(IF($X$1=1,(VLOOKUP(B299,'X1'!$B:$AZ,12,FALSE)),IF($X$1=2,(VLOOKUP(B299,'X2'!$B:$AZ,12,FALSE)),IF($X$1=3,(VLOOKUP(B299,'X3'!$B:$AZ,12,FALSE)),IF($X$1=4,(VLOOKUP(B299,'X4'!$B:$AZ,12,FALSE)),IF($X$1=5,(VLOOKUP(B299,'X5'!$B:$AZ,12,FALSE)),IF($X$1=6,(VLOOKUP(B299,'X6'!$B:$AZ,12,FALSE)),IF($X$1=7,(VLOOKUP(B299,'X7'!$B:$AZ,12,FALSE)),IF($X$1=8,(VLOOKUP(B299,'X8'!$B:$AZ,12,FALSE)),IF($X$1=9,(VLOOKUP(B299,'X9'!$B:$AZ,12,FALSE)),IF($X$1=10,(VLOOKUP(B299,'X10'!$B:$AZ,12,FALSE)),IF($X$1=11,(VLOOKUP(B299,'X11'!$B:$AZ,12,FALSE)),IF($X$1=12,(VLOOKUP(B299,'X12'!$B:$AZ,12,FALSE)),IF($X$1=13,(VLOOKUP(B299,'X13'!$B:$AZ,12,FALSE)),"B")))))))))))))))</f>
        <v xml:space="preserve"> </v>
      </c>
      <c r="Q299" s="185" t="str">
        <f ca="1">IF(ISERROR(IF($X$1=1,(VLOOKUP(B299,'X1'!$B:$AZ,46,FALSE)),IF($X$1=2,(VLOOKUP(B299,'X2'!$B:$AZ,46,FALSE)),IF($X$1=3,(VLOOKUP(B299,'X3'!$B:$AZ,46,FALSE)),IF($X$1=4,(VLOOKUP(B299,'X4'!$B:$AZ,46,FALSE)),IF($X$1=5,(VLOOKUP(B299,'X5'!$B:$AZ,46,FALSE)),IF($X$1=6,(VLOOKUP(B299,'X6'!$B:$AZ,46,FALSE)),IF($X$1=7,(VLOOKUP(B299,'X7'!$B:$AZ,46,FALSE)),IF($X$1=8,(VLOOKUP(B299,'X8'!$B:$AZ,46,FALSE)),IF($X$1=9,(VLOOKUP(B299,'X9'!$B:$AZ,46,FALSE)),IF($X$1=10,(VLOOKUP(B299,'X10'!$B:$AZ,46,FALSE)),IF($X$1=11,(VLOOKUP(B299,'X11'!$B:$AZ,46,FALSE)),IF($X$1=12,(VLOOKUP(B299,'X12'!$B:$AZ,46,FALSE)),IF($X$1=13,(VLOOKUP(B299,'X13'!$B:$AZ,46,FALSE)),"B"))))))))))))))=TRUE," ",(IF($X$1=1,(VLOOKUP(B299,'X1'!$B:$AZ,46,FALSE)),IF($X$1=2,(VLOOKUP(B299,'X2'!$B:$AZ,46,FALSE)),IF($X$1=3,(VLOOKUP(B299,'X3'!$B:$AZ,46,FALSE)),IF($X$1=4,(VLOOKUP(B299,'X4'!$B:$AZ,46,FALSE)),IF($X$1=5,(VLOOKUP(B299,'X5'!$B:$AZ,46,FALSE)),IF($X$1=6,(VLOOKUP(B299,'X6'!$B:$AZ,46,FALSE)),IF($X$1=7,(VLOOKUP(B299,'X7'!$B:$AZ,46,FALSE)),IF($X$1=8,(VLOOKUP(B299,'X8'!$B:$AZ,46,FALSE)),IF($X$1=9,(VLOOKUP(B299,'X9'!$B:$AZ,46,FALSE)),IF($X$1=10,(VLOOKUP(B299,'X10'!$B:$AZ,46,FALSE)),IF($X$1=11,(VLOOKUP(B299,'X11'!$B:$AZ,46,FALSE)),IF($X$1=12,(VLOOKUP(B299,'X12'!$B:$AZ,46,FALSE)),IF($X$1=13,(VLOOKUP(B299,'X13'!$B:$AZ,46,FALSE)),"B")))))))))))))))</f>
        <v xml:space="preserve"> </v>
      </c>
      <c r="R299" s="185" t="str">
        <f ca="1">IF(ISERROR(IF($X$1=1,(VLOOKUP(B299,'X1'!$B:$AZ,15,FALSE)),IF($X$1=2,(VLOOKUP(B299,'X2'!$B:$AZ,15,FALSE)),IF($X$1=3,(VLOOKUP(B299,'X3'!$B:$AZ,15,FALSE)),IF($X$1=4,(VLOOKUP(B299,'X4'!$B:$AZ,15,FALSE)),IF($X$1=5,(VLOOKUP(B299,'X5'!$B:$AZ,15,FALSE)),IF($X$1=6,(VLOOKUP(B299,'X6'!$B:$AZ,15,FALSE)),IF($X$1=7,(VLOOKUP(B299,'X7'!$B:$AZ,15,FALSE)),IF($X$1=8,(VLOOKUP(B299,'X8'!$B:$AZ,15,FALSE)),IF($X$1=9,(VLOOKUP(B299,'X9'!$B:$AZ,15,FALSE)),IF($X$1=10,(VLOOKUP(B299,'X10'!$B:$AZ,15,FALSE)),IF($X$1=11,(VLOOKUP(B299,'X11'!$B:$AZ,15,FALSE)),IF($X$1=12,(VLOOKUP(B299,'X12'!$B:$AZ,15,FALSE)),IF($X$1=13,(VLOOKUP(B299,'X13'!$B:$AZ,15,FALSE)),"B"))))))))))))))=TRUE," ",(IF($X$1=1,(VLOOKUP(B299,'X1'!$B:$AZ,15,FALSE)),IF($X$1=2,(VLOOKUP(B299,'X2'!$B:$AZ,15,FALSE)),IF($X$1=3,(VLOOKUP(B299,'X3'!$B:$AZ,15,FALSE)),IF($X$1=4,(VLOOKUP(B299,'X4'!$B:$AZ,15,FALSE)),IF($X$1=5,(VLOOKUP(B299,'X5'!$B:$AZ,15,FALSE)),IF($X$1=6,(VLOOKUP(B299,'X6'!$B:$AZ,15,FALSE)),IF($X$1=7,(VLOOKUP(B299,'X7'!$B:$AZ,15,FALSE)),IF($X$1=8,(VLOOKUP(B299,'X8'!$B:$AZ,15,FALSE)),IF($X$1=9,(VLOOKUP(B299,'X9'!$B:$AZ,15,FALSE)),IF($X$1=10,(VLOOKUP(B299,'X10'!$B:$AZ,15,FALSE)),IF($X$1=11,(VLOOKUP(B299,'X11'!$B:$AZ,15,FALSE)),IF($X$1=12,(VLOOKUP(B299,'X12'!$B:$AZ,15,FALSE)),IF($X$1=13,(VLOOKUP(B299,'X13'!$B:$AZ,15,FALSE)),"B")))))))))))))))</f>
        <v xml:space="preserve"> </v>
      </c>
      <c r="S299" s="185" t="str">
        <f ca="1">IF(ISERROR(IF((IF($X$1=1,(VLOOKUP(B299,'X1'!$B:$AZ,14,FALSE)),(IF($X$1=2,(VLOOKUP(B299,'X2'!$B:$AZ,14,FALSE)),(IF($X$1=3,(VLOOKUP(B299,'X3'!$B:$AZ,14,FALSE)),(IF($X$1=4,(VLOOKUP(B299,'X4'!$B:$AZ,14,FALSE)),(IF($X$1=5,(VLOOKUP(B299,'X5'!$B:$AZ,14,FALSE)),(IF($X$1=6,(VLOOKUP(B299,'X6'!$B:$AZ,14,FALSE)),(IF($X$1=7,(VLOOKUP(B299,'X7'!$B:$AZ,14,FALSE)),(IF($X$1=8,(VLOOKUP(B299,'X8'!$B:$AZ,14,FALSE)),(IF($X$1=9,(VLOOKUP(B299,'X9'!$B:$AZ,14,FALSE)),(IF($X$1=10,(VLOOKUP(B299,'X10'!$B:$AZ,14,FALSE)),(IF($X$1=11,(VLOOKUP(B299,'X11'!$B:$AZ,14,FALSE)),(IF($X$1=12,(VLOOKUP(B299,'X12'!$B:$AZ,14,FALSE)),(VLOOKUP(B299,'X13'!$B:$AZ,14,FALSE))))))))))))))))))))))))))=$V$1," ",(IF($X$1=1,(VLOOKUP(B299,'X1'!$B:$AZ,14,FALSE)),(IF($X$1=2,(VLOOKUP(B299,'X2'!$B:$AZ,14,FALSE)),(IF($X$1=3,(VLOOKUP(B299,'X3'!$B:$AZ,14,FALSE)),(IF($X$1=4,(VLOOKUP(B299,'X4'!$B:$AZ,14,FALSE)),(IF($X$1=5,(VLOOKUP(B299,'X5'!$B:$AZ,14,FALSE)),(IF($X$1=6,(VLOOKUP(B299,'X6'!$B:$AZ,14,FALSE)),(IF($X$1=7,(VLOOKUP(B299,'X7'!$B:$AZ,14,FALSE)),(IF($X$1=8,(VLOOKUP(B299,'X8'!$B:$AZ,14,FALSE)),(IF($X$1=9,(VLOOKUP(B299,'X9'!$B:$AZ,14,FALSE)),(IF($X$1=10,(VLOOKUP(B299,'X10'!$B:$AZ,14,FALSE)),(IF($X$1=11,(VLOOKUP(B299,'X11'!$B:$AZ,14,FALSE)),(IF($X$1=12,(VLOOKUP(B299,'X12'!$B:$AZ,14,FALSE)),(VLOOKUP(B299,'X13'!$B:$AZ,14,FALSE))))))))))))))))))))))))))))=TRUE," ",(IF((IF($X$1=1,(VLOOKUP(B299,'X1'!$B:$AZ,14,FALSE)),(IF($X$1=2,(VLOOKUP(B299,'X2'!$B:$AZ,14,FALSE)),(IF($X$1=3,(VLOOKUP(B299,'X3'!$B:$AZ,14,FALSE)),(IF($X$1=4,(VLOOKUP(B299,'X4'!$B:$AZ,14,FALSE)),(IF($X$1=5,(VLOOKUP(B299,'X5'!$B:$AZ,14,FALSE)),(IF($X$1=6,(VLOOKUP(B299,'X6'!$B:$AZ,14,FALSE)),(IF($X$1=7,(VLOOKUP(B299,'X7'!$B:$AZ,14,FALSE)),(IF($X$1=8,(VLOOKUP(B299,'X8'!$B:$AZ,14,FALSE)),(IF($X$1=9,(VLOOKUP(B299,'X9'!$B:$AZ,14,FALSE)),(IF($X$1=10,(VLOOKUP(B299,'X10'!$B:$AZ,14,FALSE)),(IF($X$1=11,(VLOOKUP(B299,'X11'!$B:$AZ,14,FALSE)),(IF($X$1=12,(VLOOKUP(B299,'X12'!$B:$AZ,14,FALSE)),(VLOOKUP(B299,'X13'!$B:$AZ,14,FALSE))))))))))))))))))))))))))=$V$1," ",(IF($X$1=1,(VLOOKUP(B299,'X1'!$B:$AZ,14,FALSE)),(IF($X$1=2,(VLOOKUP(B299,'X2'!$B:$AZ,14,FALSE)),(IF($X$1=3,(VLOOKUP(B299,'X3'!$B:$AZ,14,FALSE)),(IF($X$1=4,(VLOOKUP(B299,'X4'!$B:$AZ,14,FALSE)),(IF($X$1=5,(VLOOKUP(B299,'X5'!$B:$AZ,14,FALSE)),(IF($X$1=6,(VLOOKUP(B299,'X6'!$B:$AZ,14,FALSE)),(IF($X$1=7,(VLOOKUP(B299,'X7'!$B:$AZ,14,FALSE)),(IF($X$1=8,(VLOOKUP(B299,'X8'!$B:$AZ,14,FALSE)),(IF($X$1=9,(VLOOKUP(B299,'X9'!$B:$AZ,14,FALSE)),(IF($X$1=10,(VLOOKUP(B299,'X10'!$B:$AZ,14,FALSE)),(IF($X$1=11,(VLOOKUP(B299,'X11'!$B:$AZ,14,FALSE)),(IF($X$1=12,(VLOOKUP(B299,'X12'!$B:$AZ,14,FALSE)),(VLOOKUP(B299,'X13'!$B:$AZ,14,FALSE)))))))))))))))))))))))))))))</f>
        <v xml:space="preserve"> </v>
      </c>
    </row>
    <row r="300" spans="1:19" ht="14.1" customHeight="1" x14ac:dyDescent="0.2">
      <c r="A300" s="156" t="s">
        <v>1058</v>
      </c>
      <c r="B300" s="122" t="str">
        <f>IF(ISERROR(IF($U$16=1,(VLOOKUP(A300,$AC$89:$AH$125,2,FALSE)),IF((IF($X$1=1,'X1'!B259,(IF($X$1=2,'X2'!B259,(IF($X$1=3,'X3'!B259,(IF($X$1=4,'X4'!B259,(IF($X$1=5,'X5'!B259,(IF($X$1=6,'X6'!B259,(IF($X$1=7,'X7'!B259,(IF($X$1=8,'X8'!B259,(IF($X$1=9,'X9'!B259,(IF($X$1=10,'X10'!B259,(IF($X$1=11,'X11'!B259,(IF($X$1=12,'X12'!B259,'X13'!B259))))))))))))))))))))))))="","",(IF($X$1=1,'X1'!B259,(IF($X$1=2,'X2'!B259,(IF($X$1=3,'X3'!B259,(IF($X$1=4,'X4'!B259,(IF($X$1=5,'X5'!B259,(IF($X$1=6,'X6'!B259,(IF($X$1=7,'X7'!B259,(IF($X$1=8,'X8'!B259,(IF($X$1=9,'X9'!B259,(IF($X$1=10,'X10'!B259,(IF($X$1=11,'X11'!B259,(IF($X$1=12,'X12'!B259,'X13'!B259)))))))))))))))))))))))))))=TRUE," ",(IF($U$16=1,(VLOOKUP(A300,$AC$89:$AH$125,2,FALSE)),IF((IF($X$1=1,'X1'!B259,(IF($X$1=2,'X2'!B259,(IF($X$1=3,'X3'!B259,(IF($X$1=4,'X4'!B259,(IF($X$1=5,'X5'!B259,(IF($X$1=6,'X6'!B259,(IF($X$1=7,'X7'!B259,(IF($X$1=8,'X8'!B259,(IF($X$1=9,'X9'!B259,(IF($X$1=10,'X10'!B259,(IF($X$1=11,'X11'!B259,(IF($X$1=12,'X12'!B259,'X13'!B259))))))))))))))))))))))))="","",(IF($X$1=1,'X1'!B259,(IF($X$1=2,'X2'!B259,(IF($X$1=3,'X3'!B259,(IF($X$1=4,'X4'!B259,(IF($X$1=5,'X5'!B259,(IF($X$1=6,'X6'!B259,(IF($X$1=7,'X7'!B259,(IF($X$1=8,'X8'!B259,(IF($X$1=9,'X9'!B259,(IF($X$1=10,'X10'!B259,(IF($X$1=11,'X11'!B259,(IF($X$1=12,'X12'!B259,'X13'!B259))))))))))))))))))))))))))))</f>
        <v/>
      </c>
      <c r="C300" s="181" t="str">
        <f ca="1">IF(ISERROR(IF($X$1=1,(VLOOKUP(B300,'X1'!$B:$AZ,47,FALSE)),IF($X$1=2,(VLOOKUP(B300,'X2'!$B:$AZ,47,FALSE)),IF($X$1=3,(VLOOKUP(B300,'X3'!$B:$AZ,47,FALSE)),IF($X$1=4,(VLOOKUP(B300,'X4'!$B:$AZ,47,FALSE)),IF($X$1=5,(VLOOKUP(B300,'X5'!$B:$AZ,47,FALSE)),IF($X$1=6,(VLOOKUP(B300,'X6'!$B:$AZ,47,FALSE)),IF($X$1=7,(VLOOKUP(B300,'X7'!$B:$AZ,47,FALSE)),IF($X$1=8,(VLOOKUP(B300,'X8'!$B:$AZ,47,FALSE)),IF($X$1=9,(VLOOKUP(B300,'X9'!$B:$AZ,47,FALSE)),IF($X$1=10,(VLOOKUP(B300,'X10'!$B:$AZ,47,FALSE)),IF($X$1=11,(VLOOKUP(B300,'X11'!$B:$AZ,47,FALSE)),IF($X$1=12,(VLOOKUP(B300,'X12'!$B:$AZ,47,FALSE)),IF($X$1=13,(VLOOKUP(B300,'X13'!$B:$AZ,47,FALSE)),"B"))))))))))))))=TRUE," ",(IF($X$1=1,(VLOOKUP(B300,'X1'!$B:$AZ,47,FALSE)),IF($X$1=2,(VLOOKUP(B300,'X2'!$B:$AZ,47,FALSE)),IF($X$1=3,(VLOOKUP(B300,'X3'!$B:$AZ,47,FALSE)),IF($X$1=4,(VLOOKUP(B300,'X4'!$B:$AZ,47,FALSE)),IF($X$1=5,(VLOOKUP(B300,'X5'!$B:$AZ,47,FALSE)),IF($X$1=6,(VLOOKUP(B300,'X6'!$B:$AZ,47,FALSE)),IF($X$1=7,(VLOOKUP(B300,'X7'!$B:$AZ,47,FALSE)),IF($X$1=8,(VLOOKUP(B300,'X8'!$B:$AZ,47,FALSE)),IF($X$1=9,(VLOOKUP(B300,'X9'!$B:$AZ,47,FALSE)),IF($X$1=10,(VLOOKUP(B300,'X10'!$B:$AZ,47,FALSE)),IF($X$1=11,(VLOOKUP(B300,'X11'!$B:$AZ,47,FALSE)),IF($X$1=12,(VLOOKUP(B300,'X12'!$B:$AZ,47,FALSE)),IF($X$1=13,(VLOOKUP(B300,'X13'!$B:$AZ,47,FALSE)),"B")))))))))))))))</f>
        <v xml:space="preserve"> </v>
      </c>
      <c r="D300" s="181" t="str">
        <f ca="1">IF(ISERROR(IF($X$1=1,(VLOOKUP(B300,'X1'!$B:$AP,41,FALSE)),IF($X$1=2,(VLOOKUP(B300,'X2'!$B:$AP,41,FALSE)),IF($X$1=3,(VLOOKUP(B300,'X3'!$B:$AP,41,FALSE)),IF($X$1=4,(VLOOKUP(B300,'X4'!$B:$AP,41,FALSE)),IF($X$1=5,(VLOOKUP(B300,'X5'!$B:$AP,41,FALSE)),IF($X$1=6,(VLOOKUP(B300,'X6'!$B:$AP,41,FALSE)),IF($X$1=7,(VLOOKUP(B300,'X7'!$B:$AP,41,FALSE)),IF($X$1=8,(VLOOKUP(B300,'X8'!$B:$AP,41,FALSE)),IF($X$1=9,(VLOOKUP(B300,'X9'!$B:$AP,41,FALSE)),IF($X$1=10,(VLOOKUP(B300,'X10'!$B:$AP,41,FALSE)),IF($X$1=11,(VLOOKUP(B300,'X11'!$B:$AP,41,FALSE)),IF($X$1=12,(VLOOKUP(B300,'X12'!$B:$AP,41,FALSE)),IF($X$1=13,(VLOOKUP(B300,'X13'!$B:$AP,41,FALSE)),"B"))))))))))))))=TRUE," ",(IF($X$1=1,(VLOOKUP(B300,'X1'!$B:$AP,41,FALSE)),IF($X$1=2,(VLOOKUP(B300,'X2'!$B:$AP,41,FALSE)),IF($X$1=3,(VLOOKUP(B300,'X3'!$B:$AP,41,FALSE)),IF($X$1=4,(VLOOKUP(B300,'X4'!$B:$AP,41,FALSE)),IF($X$1=5,(VLOOKUP(B300,'X5'!$B:$AP,41,FALSE)),IF($X$1=6,(VLOOKUP(B300,'X6'!$B:$AP,41,FALSE)),IF($X$1=7,(VLOOKUP(B300,'X7'!$B:$AP,41,FALSE)),IF($X$1=8,(VLOOKUP(B300,'X8'!$B:$AP,41,FALSE)),IF($X$1=9,(VLOOKUP(B300,'X9'!$B:$AP,41,FALSE)),IF($X$1=10,(VLOOKUP(B300,'X10'!$B:$AP,41,FALSE)),IF($X$1=11,(VLOOKUP(B300,'X11'!$B:$AP,41,FALSE)),IF($X$1=12,(VLOOKUP(B300,'X12'!$B:$AP,41,FALSE)),IF($X$1=13,(VLOOKUP(B300,'X13'!$B:$AP,41,FALSE)),"B")))))))))))))))</f>
        <v xml:space="preserve"> </v>
      </c>
      <c r="E300" s="182" t="str">
        <f ca="1">IF(ISERROR(IF($X$1=1,(VLOOKUP(B300,'X1'!$B:$AP,7,FALSE)),IF($X$1=2,(VLOOKUP(B300,'X2'!$B:$AP,7,FALSE)),IF($X$1=3,(VLOOKUP(B300,'X3'!$B:$AP,7,FALSE)),IF($X$1=4,(VLOOKUP(B300,'X4'!$B:$AP,7,FALSE)),IF($X$1=5,(VLOOKUP(B300,'X5'!$B:$AP,7,FALSE)),IF($X$1=6,(VLOOKUP(B300,'X6'!$B:$AP,7,FALSE)),IF($X$1=7,(VLOOKUP(B300,'X7'!$B:$AP,7,FALSE)),IF($X$1=8,(VLOOKUP(B300,'X8'!$B:$AP,7,FALSE)),IF($X$1=9,(VLOOKUP(B300,'X9'!$B:$AP,7,FALSE)),IF($X$1=10,(VLOOKUP(B300,'X10'!$B:$AP,7,FALSE)),IF($X$1=11,(VLOOKUP(B300,'X11'!$B:$AP,7,FALSE)),IF($X$1=12,(VLOOKUP(B300,'X12'!$B:$AP,7,FALSE)),IF($X$1=13,(VLOOKUP(B300,'X13'!$B:$AP,7,FALSE)),"B"))))))))))))))=TRUE," ",(IF($X$1=1,(VLOOKUP(B300,'X1'!$B:$AP,7,FALSE)),IF($X$1=2,(VLOOKUP(B300,'X2'!$B:$AP,7,FALSE)),IF($X$1=3,(VLOOKUP(B300,'X3'!$B:$AP,7,FALSE)),IF($X$1=4,(VLOOKUP(B300,'X4'!$B:$AP,7,FALSE)),IF($X$1=5,(VLOOKUP(B300,'X5'!$B:$AP,7,FALSE)),IF($X$1=6,(VLOOKUP(B300,'X6'!$B:$AP,7,FALSE)),IF($X$1=7,(VLOOKUP(B300,'X7'!$B:$AP,7,FALSE)),IF($X$1=8,(VLOOKUP(B300,'X8'!$B:$AP,7,FALSE)),IF($X$1=9,(VLOOKUP(B300,'X9'!$B:$AP,7,FALSE)),IF($X$1=10,(VLOOKUP(B300,'X10'!$B:$AP,7,FALSE)),IF($X$1=11,(VLOOKUP(B300,'X11'!$B:$AP,7,FALSE)),IF($X$1=12,(VLOOKUP(B300,'X12'!$B:$AP,7,FALSE)),IF($X$1=13,(VLOOKUP(B300,'X13'!$B:$AP,7,FALSE)),"B")))))))))))))))</f>
        <v xml:space="preserve"> </v>
      </c>
      <c r="F300" s="182" t="str">
        <f ca="1">IF(ISERROR(IF((IF($X$1=1,(VLOOKUP(B300,'X1'!$B:$AO,6,FALSE)),(IF($X$1=2,(VLOOKUP(B300,'X2'!$B:$AO,6,FALSE)),(IF($X$1=3,(VLOOKUP(B300,'X3'!$B:$AO,6,FALSE)),(IF($X$1=4,(VLOOKUP(B300,'X4'!$B:$AO,6,FALSE)),(IF($X$1=5,(VLOOKUP(B300,'X5'!$B:$AO,6,FALSE)),(IF($X$1=6,(VLOOKUP(B300,'X6'!$B:$AO,6,FALSE)),(IF($X$1=7,(VLOOKUP(B300,'X7'!$B:$AO,6,FALSE)),(IF($X$1=8,(VLOOKUP(B300,'X8'!$B:$AO,6,FALSE)),(IF($X$1=9,(VLOOKUP(B300,'X9'!$B:$AO,6,FALSE)),(IF($X$1=10,(VLOOKUP(B300,'X10'!$B:$AO,6,FALSE)),(IF($X$1=11,(VLOOKUP(B300,'X11'!$B:$AO,6,FALSE)),(IF($X$1=12,(VLOOKUP(B300,'X12'!$B:$AO,6,FALSE)),(VLOOKUP(B300,'X13'!$B:$AO,6,FALSE))))))))))))))))))))))))))=$V$1," ",(IF($X$1=1,(VLOOKUP(B300,'X1'!$B:$AO,6,FALSE)),(IF($X$1=2,(VLOOKUP(B300,'X2'!$B:$AO,6,FALSE)),(IF($X$1=3,(VLOOKUP(B300,'X3'!$B:$AO,6,FALSE)),(IF($X$1=4,(VLOOKUP(B300,'X4'!$B:$AO,6,FALSE)),(IF($X$1=5,(VLOOKUP(B300,'X5'!$B:$AO,6,FALSE)),(IF($X$1=6,(VLOOKUP(B300,'X6'!$B:$AO,6,FALSE)),(IF($X$1=7,(VLOOKUP(B300,'X7'!$B:$AO,6,FALSE)),(IF($X$1=8,(VLOOKUP(B300,'X8'!$B:$AO,6,FALSE)),(IF($X$1=9,(VLOOKUP(B300,'X9'!$B:$AO,6,FALSE)),(IF($X$1=10,(VLOOKUP(B300,'X10'!$B:$AO,6,FALSE)),(IF($X$1=11,(VLOOKUP(B300,'X11'!$B:$AO,6,FALSE)),(IF($X$1=12,(VLOOKUP(B300,'X12'!$B:$AO,6,FALSE)),(VLOOKUP(B300,'X13'!$B:$AO,6,FALSE))))))))))))))))))))))))))))=TRUE," ",(IF((IF($X$1=1,(VLOOKUP(B300,'X1'!$B:$AO,6,FALSE)),(IF($X$1=2,(VLOOKUP(B300,'X2'!$B:$AO,6,FALSE)),(IF($X$1=3,(VLOOKUP(B300,'X3'!$B:$AO,6,FALSE)),(IF($X$1=4,(VLOOKUP(B300,'X4'!$B:$AO,6,FALSE)),(IF($X$1=5,(VLOOKUP(B300,'X5'!$B:$AO,6,FALSE)),(IF($X$1=6,(VLOOKUP(B300,'X6'!$B:$AO,6,FALSE)),(IF($X$1=7,(VLOOKUP(B300,'X7'!$B:$AO,6,FALSE)),(IF($X$1=8,(VLOOKUP(B300,'X8'!$B:$AO,6,FALSE)),(IF($X$1=9,(VLOOKUP(B300,'X9'!$B:$AO,6,FALSE)),(IF($X$1=10,(VLOOKUP(B300,'X10'!$B:$AO,6,FALSE)),(IF($X$1=11,(VLOOKUP(B300,'X11'!$B:$AO,6,FALSE)),(IF($X$1=12,(VLOOKUP(B300,'X12'!$B:$AO,6,FALSE)),(VLOOKUP(B300,'X13'!$B:$AO,6,FALSE))))))))))))))))))))))))))=$V$1," ",(IF($X$1=1,(VLOOKUP(B300,'X1'!$B:$AO,6,FALSE)),(IF($X$1=2,(VLOOKUP(B300,'X2'!$B:$AO,6,FALSE)),(IF($X$1=3,(VLOOKUP(B300,'X3'!$B:$AO,6,FALSE)),(IF($X$1=4,(VLOOKUP(B300,'X4'!$B:$AO,6,FALSE)),(IF($X$1=5,(VLOOKUP(B300,'X5'!$B:$AO,6,FALSE)),(IF($X$1=6,(VLOOKUP(B300,'X6'!$B:$AO,6,FALSE)),(IF($X$1=7,(VLOOKUP(B300,'X7'!$B:$AO,6,FALSE)),(IF($X$1=8,(VLOOKUP(B300,'X8'!$B:$AO,6,FALSE)),(IF($X$1=9,(VLOOKUP(B300,'X9'!$B:$AO,6,FALSE)),(IF($X$1=10,(VLOOKUP(B300,'X10'!$B:$AO,6,FALSE)),(IF($X$1=11,(VLOOKUP(B300,'X11'!$B:$AO,6,FALSE)),(IF($X$1=12,(VLOOKUP(B300,'X12'!$B:$AO,6,FALSE)),(VLOOKUP(B300,'X13'!$B:$AO,6,FALSE)))))))))))))))))))))))))))))</f>
        <v xml:space="preserve"> </v>
      </c>
      <c r="G300" s="182" t="str">
        <f ca="1">IF(ISERROR(IF($X$1=1,(VLOOKUP(B300,'X1'!$B:$AZ,44,FALSE)),IF($X$1=2,(VLOOKUP(B300,'X2'!$B:$AZ,44,FALSE)),IF($X$1=3,(VLOOKUP(B300,'X3'!$B:$AZ,44,FALSE)),IF($X$1=4,(VLOOKUP(B300,'X4'!$B:$AZ,44,FALSE)),IF($X$1=5,(VLOOKUP(B300,'X5'!$B:$AZ,44,FALSE)),IF($X$1=6,(VLOOKUP(B300,'X6'!$B:$AZ,44,FALSE)),IF($X$1=7,(VLOOKUP(B300,'X7'!$B:$AZ,44,FALSE)),IF($X$1=8,(VLOOKUP(B300,'X8'!$B:$AZ,44,FALSE)),IF($X$1=9,(VLOOKUP(B300,'X9'!$B:$AZ,44,FALSE)),IF($X$1=10,(VLOOKUP(B300,'X10'!$B:$AZ,44,FALSE)),IF($X$1=11,(VLOOKUP(B300,'X11'!$B:$AZ,44,FALSE)),IF($X$1=12,(VLOOKUP(B300,'X12'!$B:$AZ,44,FALSE)),IF($X$1=13,(VLOOKUP(B300,'X13'!$B:$AZ,44,FALSE)),"B"))))))))))))))=TRUE," ",(IF($X$1=1,(VLOOKUP(B300,'X1'!$B:$AZ,44,FALSE)),IF($X$1=2,(VLOOKUP(B300,'X2'!$B:$AZ,44,FALSE)),IF($X$1=3,(VLOOKUP(B300,'X3'!$B:$AZ,44,FALSE)),IF($X$1=4,(VLOOKUP(B300,'X4'!$B:$AZ,44,FALSE)),IF($X$1=5,(VLOOKUP(B300,'X5'!$B:$AZ,44,FALSE)),IF($X$1=6,(VLOOKUP(B300,'X6'!$B:$AZ,44,FALSE)),IF($X$1=7,(VLOOKUP(B300,'X7'!$B:$AZ,44,FALSE)),IF($X$1=8,(VLOOKUP(B300,'X8'!$B:$AZ,44,FALSE)),IF($X$1=9,(VLOOKUP(B300,'X9'!$B:$AZ,44,FALSE)),IF($X$1=10,(VLOOKUP(B300,'X10'!$B:$AZ,44,FALSE)),IF($X$1=11,(VLOOKUP(B300,'X11'!$B:$AZ,44,FALSE)),IF($X$1=12,(VLOOKUP(B300,'X12'!$B:$AZ,44,FALSE)),IF($X$1=13,(VLOOKUP(B300,'X13'!$B:$AZ,44,FALSE)),"B")))))))))))))))</f>
        <v xml:space="preserve"> </v>
      </c>
      <c r="H300" s="182" t="str">
        <f ca="1">IF(ISERROR(IF($X$1=1,(VLOOKUP(B300,'X1'!$B:$AZ,8,FALSE)),IF($X$1=2,(VLOOKUP(B300,'X2'!$B:$AZ,8,FALSE)),IF($X$1=3,(VLOOKUP(B300,'X3'!$B:$AZ,8,FALSE)),IF($X$1=4,(VLOOKUP(B300,'X4'!$B:$AZ,8,FALSE)),IF($X$1=5,(VLOOKUP(B300,'X5'!$B:$AZ,8,FALSE)),IF($X$1=6,(VLOOKUP(B300,'X6'!$B:$AZ,8,FALSE)),IF($X$1=7,(VLOOKUP(B300,'X7'!$B:$AZ,8,FALSE)),IF($X$1=8,(VLOOKUP(B300,'X8'!$B:$AZ,8,FALSE)),IF($X$1=9,(VLOOKUP(B300,'X9'!$B:$AZ,8,FALSE)),IF($X$1=10,(VLOOKUP(B300,'X10'!$B:$AZ,8,FALSE)),IF($X$1=11,(VLOOKUP(B300,'X11'!$B:$AZ,8,FALSE)),IF($X$1=12,(VLOOKUP(B300,'X12'!$B:$AZ,8,FALSE)),IF($X$1=13,(VLOOKUP(B300,'X13'!$B:$AZ,8,FALSE)),"B"))))))))))))))=TRUE," ",(IF($X$1=1,(VLOOKUP(B300,'X1'!$B:$AZ,8,FALSE)),IF($X$1=2,(VLOOKUP(B300,'X2'!$B:$AZ,8,FALSE)),IF($X$1=3,(VLOOKUP(B300,'X3'!$B:$AZ,8,FALSE)),IF($X$1=4,(VLOOKUP(B300,'X4'!$B:$AZ,8,FALSE)),IF($X$1=5,(VLOOKUP(B300,'X5'!$B:$AZ,8,FALSE)),IF($X$1=6,(VLOOKUP(B300,'X6'!$B:$AZ,8,FALSE)),IF($X$1=7,(VLOOKUP(B300,'X7'!$B:$AZ,8,FALSE)),IF($X$1=8,(VLOOKUP(B300,'X8'!$B:$AZ,8,FALSE)),IF($X$1=9,(VLOOKUP(B300,'X9'!$B:$AZ,8,FALSE)),IF($X$1=10,(VLOOKUP(B300,'X10'!$B:$AZ,8,FALSE)),IF($X$1=11,(VLOOKUP(B300,'X11'!$B:$AZ,8,FALSE)),IF($X$1=12,(VLOOKUP(B300,'X12'!$B:$AZ,8,FALSE)),IF($X$1=13,(VLOOKUP(B300,'X13'!$B:$AZ,8,FALSE)),"B")))))))))))))))</f>
        <v xml:space="preserve"> </v>
      </c>
      <c r="I300" s="183" t="str">
        <f ca="1">IF(ISERROR(IF($X$1=1,(VLOOKUP(B300,'X1'!$B:$AZ,2,FALSE)),IF($X$1=2,(VLOOKUP(B300,'X2'!$B:$AZ,2,FALSE)),IF($X$1=3,(VLOOKUP(B300,'X3'!$B:$AZ,2,FALSE)),IF($X$1=4,(VLOOKUP(B300,'X4'!$B:$AZ,2,FALSE)),IF($X$1=5,(VLOOKUP(B300,'X5'!$B:$AZ,2,FALSE)),IF($X$1=6,(VLOOKUP(B300,'X6'!$B:$AZ,2,FALSE)),IF($X$1=7,(VLOOKUP(B300,'X7'!$B:$AZ,2,FALSE)),IF($X$1=8,(VLOOKUP(B300,'X8'!$B:$AZ,2,FALSE)),IF($X$1=9,(VLOOKUP(B300,'X9'!$B:$AZ,2,FALSE)),IF($X$1=10,(VLOOKUP(B300,'X10'!$B:$AZ,2,FALSE)),IF($X$1=11,(VLOOKUP(B300,'X11'!$B:$AZ,2,FALSE)),IF($X$1=12,(VLOOKUP(B300,'X12'!$B:$AZ,2,FALSE)),IF($X$1=13,(VLOOKUP(B300,'X13'!$B:$AZ,2,FALSE)),"B"))))))))))))))=TRUE," ",(IF($X$1=1,(VLOOKUP(B300,'X1'!$B:$AZ,2,FALSE)),IF($X$1=2,(VLOOKUP(B300,'X2'!$B:$AZ,2,FALSE)),IF($X$1=3,(VLOOKUP(B300,'X3'!$B:$AZ,2,FALSE)),IF($X$1=4,(VLOOKUP(B300,'X4'!$B:$AZ,2,FALSE)),IF($X$1=5,(VLOOKUP(B300,'X5'!$B:$AZ,2,FALSE)),IF($X$1=6,(VLOOKUP(B300,'X6'!$B:$AZ,2,FALSE)),IF($X$1=7,(VLOOKUP(B300,'X7'!$B:$AZ,2,FALSE)),IF($X$1=8,(VLOOKUP(B300,'X8'!$B:$AZ,2,FALSE)),IF($X$1=9,(VLOOKUP(B300,'X9'!$B:$AZ,2,FALSE)),IF($X$1=10,(VLOOKUP(B300,'X10'!$B:$AZ,2,FALSE)),IF($X$1=11,(VLOOKUP(B300,'X11'!$B:$AZ,2,FALSE)),IF($X$1=12,(VLOOKUP(B300,'X12'!$B:$AZ,2,FALSE)),IF($X$1=13,(VLOOKUP(B300,'X13'!$B:$AZ,2,FALSE)),"B")))))))))))))))</f>
        <v xml:space="preserve"> </v>
      </c>
      <c r="J300" s="183" t="str">
        <f ca="1">IF(ISERROR(IF($X$1=1,(VLOOKUP(B300,'X1'!$B:$AZ,3,FALSE)),IF($X$1=2,(VLOOKUP(B300,'X2'!$B:$AZ,3,FALSE)),IF($X$1=3,(VLOOKUP(B300,'X3'!$B:$AZ,3,FALSE)),IF($X$1=4,(VLOOKUP(B300,'X4'!$B:$AZ,3,FALSE)),IF($X$1=5,(VLOOKUP(B300,'X5'!$B:$AZ,3,FALSE)),IF($X$1=6,(VLOOKUP(B300,'X6'!$B:$AZ,3,FALSE)),IF($X$1=7,(VLOOKUP(B300,'X7'!$B:$AZ,3,FALSE)),IF($X$1=8,(VLOOKUP(B300,'X8'!$B:$AZ,3,FALSE)),IF($X$1=9,(VLOOKUP(B300,'X9'!$B:$AZ,3,FALSE)),IF($X$1=10,(VLOOKUP(B300,'X10'!$B:$AZ,3,FALSE)),IF($X$1=11,(VLOOKUP(B300,'X11'!$B:$AZ,3,FALSE)),IF($X$1=12,(VLOOKUP(B300,'X12'!$B:$AZ,3,FALSE)),IF($X$1=13,(VLOOKUP(B300,'X13'!$B:$AZ,3,FALSE)),"B"))))))))))))))=TRUE," ",(IF($X$1=1,(VLOOKUP(B300,'X1'!$B:$AZ,3,FALSE)),IF($X$1=2,(VLOOKUP(B300,'X2'!$B:$AZ,3,FALSE)),IF($X$1=3,(VLOOKUP(B300,'X3'!$B:$AZ,3,FALSE)),IF($X$1=4,(VLOOKUP(B300,'X4'!$B:$AZ,3,FALSE)),IF($X$1=5,(VLOOKUP(B300,'X5'!$B:$AZ,3,FALSE)),IF($X$1=6,(VLOOKUP(B300,'X6'!$B:$AZ,3,FALSE)),IF($X$1=7,(VLOOKUP(B300,'X7'!$B:$AZ,3,FALSE)),IF($X$1=8,(VLOOKUP(B300,'X8'!$B:$AZ,3,FALSE)),IF($X$1=9,(VLOOKUP(B300,'X9'!$B:$AZ,3,FALSE)),IF($X$1=10,(VLOOKUP(B300,'X10'!$B:$AZ,3,FALSE)),IF($X$1=11,(VLOOKUP(B300,'X11'!$B:$AZ,3,FALSE)),IF($X$1=12,(VLOOKUP(B300,'X12'!$B:$AZ,3,FALSE)),IF($X$1=13,(VLOOKUP(B300,'X13'!$B:$AZ,3,FALSE)),"B")))))))))))))))</f>
        <v xml:space="preserve"> </v>
      </c>
      <c r="K300" s="183" t="str">
        <f ca="1">IF(ISERROR(IF($X$1=1,(VLOOKUP(B300,'X1'!$B:$AZ,5,FALSE)),IF($X$1=2,(VLOOKUP(B300,'X2'!$B:$AZ,5,FALSE)),IF($X$1=3,(VLOOKUP(B300,'X3'!$B:$AZ,5,FALSE)),IF($X$1=4,(VLOOKUP(B300,'X4'!$B:$AZ,5,FALSE)),IF($X$1=5,(VLOOKUP(B300,'X5'!$B:$AZ,5,FALSE)),IF($X$1=6,(VLOOKUP(B300,'X6'!$B:$AZ,5,FALSE)),IF($X$1=7,(VLOOKUP(B300,'X7'!$B:$AZ,5,FALSE)),IF($X$1=8,(VLOOKUP(B300,'X8'!$B:$AZ,5,FALSE)),IF($X$1=9,(VLOOKUP(B300,'X9'!$B:$AZ,5,FALSE)),IF($X$1=10,(VLOOKUP(B300,'X10'!$B:$AZ,5,FALSE)),IF($X$1=11,(VLOOKUP(B300,'X11'!$B:$AZ,5,FALSE)),IF($X$1=12,(VLOOKUP(B300,'X12'!$B:$AZ,5,FALSE)),IF($X$1=13,(VLOOKUP(B300,'X13'!$B:$AZ,5,FALSE)),"B"))))))))))))))=TRUE," ",(IF($X$1=1,(VLOOKUP(B300,'X1'!$B:$AZ,5,FALSE)),IF($X$1=2,(VLOOKUP(B300,'X2'!$B:$AZ,5,FALSE)),IF($X$1=3,(VLOOKUP(B300,'X3'!$B:$AZ,5,FALSE)),IF($X$1=4,(VLOOKUP(B300,'X4'!$B:$AZ,5,FALSE)),IF($X$1=5,(VLOOKUP(B300,'X5'!$B:$AZ,5,FALSE)),IF($X$1=6,(VLOOKUP(B300,'X6'!$B:$AZ,5,FALSE)),IF($X$1=7,(VLOOKUP(B300,'X7'!$B:$AZ,5,FALSE)),IF($X$1=8,(VLOOKUP(B300,'X8'!$B:$AZ,5,FALSE)),IF($X$1=9,(VLOOKUP(B300,'X9'!$B:$AZ,5,FALSE)),IF($X$1=10,(VLOOKUP(B300,'X10'!$B:$AZ,5,FALSE)),IF($X$1=11,(VLOOKUP(B300,'X11'!$B:$AZ,5,FALSE)),IF($X$1=12,(VLOOKUP(B300,'X12'!$B:$AZ,5,FALSE)),IF($X$1=13,(VLOOKUP(B300,'X13'!$B:$AZ,5,FALSE)),"B")))))))))))))))</f>
        <v xml:space="preserve"> </v>
      </c>
      <c r="L300" s="184" t="str">
        <f ca="1">IF(ISERROR(IF($X$1=1,(VLOOKUP(B300,'X1'!$B:$AZ,9,FALSE)),IF($X$1=2,(VLOOKUP(B300,'X2'!$B:$AZ,9,FALSE)),IF($X$1=3,(VLOOKUP(B300,'X3'!$B:$AZ,9,FALSE)),IF($X$1=4,(VLOOKUP(B300,'X4'!$B:$AZ,9,FALSE)),IF($X$1=5,(VLOOKUP(B300,'X5'!$B:$AZ,9,FALSE)),IF($X$1=6,(VLOOKUP(B300,'X6'!$B:$AZ,9,FALSE)),IF($X$1=7,(VLOOKUP(B300,'X7'!$B:$AZ,9,FALSE)),IF($X$1=8,(VLOOKUP(B300,'X8'!$B:$AZ,9,FALSE)),IF($X$1=9,(VLOOKUP(B300,'X9'!$B:$AZ,9,FALSE)),IF($X$1=10,(VLOOKUP(B300,'X10'!$B:$AZ,9,FALSE)),IF($X$1=11,(VLOOKUP(B300,'X11'!$B:$AZ,9,FALSE)),IF($X$1=12,(VLOOKUP(B300,'X12'!$B:$AZ,9,FALSE)),IF($X$1=13,(VLOOKUP(B300,'X13'!$B:$AZ,9,FALSE)),"B"))))))))))))))=TRUE," ",(IF($X$1=1,(VLOOKUP(B300,'X1'!$B:$AZ,9,FALSE)),IF($X$1=2,(VLOOKUP(B300,'X2'!$B:$AZ,9,FALSE)),IF($X$1=3,(VLOOKUP(B300,'X3'!$B:$AZ,9,FALSE)),IF($X$1=4,(VLOOKUP(B300,'X4'!$B:$AZ,9,FALSE)),IF($X$1=5,(VLOOKUP(B300,'X5'!$B:$AZ,9,FALSE)),IF($X$1=6,(VLOOKUP(B300,'X6'!$B:$AZ,9,FALSE)),IF($X$1=7,(VLOOKUP(B300,'X7'!$B:$AZ,9,FALSE)),IF($X$1=8,(VLOOKUP(B300,'X8'!$B:$AZ,9,FALSE)),IF($X$1=9,(VLOOKUP(B300,'X9'!$B:$AZ,9,FALSE)),IF($X$1=10,(VLOOKUP(B300,'X10'!$B:$AZ,9,FALSE)),IF($X$1=11,(VLOOKUP(B300,'X11'!$B:$AZ,9,FALSE)),IF($X$1=12,(VLOOKUP(B300,'X12'!$B:$AZ,9,FALSE)),IF($X$1=13,(VLOOKUP(B300,'X13'!$B:$AZ,9,FALSE)),"B")))))))))))))))</f>
        <v xml:space="preserve"> </v>
      </c>
      <c r="M300" s="184" t="str">
        <f ca="1">IF(ISERROR(IF($X$1=1,(VLOOKUP(B300,'X1'!$B:$AZ,10,FALSE)),IF($X$1=2,(VLOOKUP(B300,'X2'!$B:$AZ,10,FALSE)),IF($X$1=3,(VLOOKUP(B300,'X3'!$B:$AZ,10,FALSE)),IF($X$1=4,(VLOOKUP(B300,'X4'!$B:$AZ,10,FALSE)),IF($X$1=5,(VLOOKUP(B300,'X5'!$B:$AZ,10,FALSE)),IF($X$1=6,(VLOOKUP(B300,'X6'!$B:$AZ,10,FALSE)),IF($X$1=7,(VLOOKUP(B300,'X7'!$B:$AZ,10,FALSE)),IF($X$1=8,(VLOOKUP(B300,'X8'!$B:$AZ,10,FALSE)),IF($X$1=9,(VLOOKUP(B300,'X9'!$B:$AZ,10,FALSE)),IF($X$1=10,(VLOOKUP(B300,'X10'!$B:$AZ,10,FALSE)),IF($X$1=11,(VLOOKUP(B300,'X11'!$B:$AZ,10,FALSE)),IF($X$1=12,(VLOOKUP(B300,'X12'!$B:$AZ,10,FALSE)),IF($X$1=13,(VLOOKUP(B300,'X13'!$B:$AZ,10,FALSE)),"B"))))))))))))))=TRUE," ",(IF($X$1=1,(VLOOKUP(B300,'X1'!$B:$AZ,10,FALSE)),IF($X$1=2,(VLOOKUP(B300,'X2'!$B:$AZ,10,FALSE)),IF($X$1=3,(VLOOKUP(B300,'X3'!$B:$AZ,10,FALSE)),IF($X$1=4,(VLOOKUP(B300,'X4'!$B:$AZ,10,FALSE)),IF($X$1=5,(VLOOKUP(B300,'X5'!$B:$AZ,10,FALSE)),IF($X$1=6,(VLOOKUP(B300,'X6'!$B:$AZ,10,FALSE)),IF($X$1=7,(VLOOKUP(B300,'X7'!$B:$AZ,10,FALSE)),IF($X$1=8,(VLOOKUP(B300,'X8'!$B:$AZ,10,FALSE)),IF($X$1=9,(VLOOKUP(B300,'X9'!$B:$AZ,10,FALSE)),IF($X$1=10,(VLOOKUP(B300,'X10'!$B:$AZ,10,FALSE)),IF($X$1=11,(VLOOKUP(B300,'X11'!$B:$AZ,10,FALSE)),IF($X$1=12,(VLOOKUP(B300,'X12'!$B:$AZ,10,FALSE)),IF($X$1=13,(VLOOKUP(B300,'X13'!$B:$AZ,10,FALSE)),"B")))))))))))))))</f>
        <v xml:space="preserve"> </v>
      </c>
      <c r="N300" s="185" t="str">
        <f ca="1">IF(ISERROR(IF($X$1=1,(VLOOKUP(B300,'X1'!$B:$AZ,45,FALSE)),IF($X$1=2,(VLOOKUP(B300,'X2'!$B:$AZ,45,FALSE)),IF($X$1=3,(VLOOKUP(B300,'X3'!$B:$AZ,45,FALSE)),IF($X$1=4,(VLOOKUP(B300,'X4'!$B:$AZ,45,FALSE)),IF($X$1=5,(VLOOKUP(B300,'X5'!$B:$AZ,45,FALSE)),IF($X$1=6,(VLOOKUP(B300,'X6'!$B:$AZ,45,FALSE)),IF($X$1=7,(VLOOKUP(B300,'X7'!$B:$AZ,45,FALSE)),IF($X$1=8,(VLOOKUP(B300,'X8'!$B:$AZ,45,FALSE)),IF($X$1=9,(VLOOKUP(B300,'X9'!$B:$AZ,45,FALSE)),IF($X$1=10,(VLOOKUP(B300,'X10'!$B:$AZ,45,FALSE)),IF($X$1=11,(VLOOKUP(B300,'X11'!$B:$AZ,45,FALSE)),IF($X$1=12,(VLOOKUP(B300,'X12'!$B:$AZ,45,FALSE)),IF($X$1=13,(VLOOKUP(B300,'X13'!$B:$AZ,45,FALSE)),"B"))))))))))))))=TRUE," ",(IF($X$1=1,(VLOOKUP(B300,'X1'!$B:$AZ,45,FALSE)),IF($X$1=2,(VLOOKUP(B300,'X2'!$B:$AZ,45,FALSE)),IF($X$1=3,(VLOOKUP(B300,'X3'!$B:$AZ,45,FALSE)),IF($X$1=4,(VLOOKUP(B300,'X4'!$B:$AZ,45,FALSE)),IF($X$1=5,(VLOOKUP(B300,'X5'!$B:$AZ,45,FALSE)),IF($X$1=6,(VLOOKUP(B300,'X6'!$B:$AZ,45,FALSE)),IF($X$1=7,(VLOOKUP(B300,'X7'!$B:$AZ,45,FALSE)),IF($X$1=8,(VLOOKUP(B300,'X8'!$B:$AZ,45,FALSE)),IF($X$1=9,(VLOOKUP(B300,'X9'!$B:$AZ,45,FALSE)),IF($X$1=10,(VLOOKUP(B300,'X10'!$B:$AZ,45,FALSE)),IF($X$1=11,(VLOOKUP(B300,'X11'!$B:$AZ,45,FALSE)),IF($X$1=12,(VLOOKUP(B300,'X12'!$B:$AZ,45,FALSE)),IF($X$1=13,(VLOOKUP(B300,'X13'!$B:$AZ,45,FALSE)),"B")))))))))))))))</f>
        <v xml:space="preserve"> </v>
      </c>
      <c r="O300" s="184" t="str">
        <f ca="1">IF(ISERROR(IF($X$1=1,(VLOOKUP(B300,'X1'!$B:$AZ,11,FALSE)),IF($X$1=2,(VLOOKUP(B300,'X2'!$B:$AZ,11,FALSE)),IF($X$1=3,(VLOOKUP(B300,'X3'!$B:$AZ,11,FALSE)),IF($X$1=4,(VLOOKUP(B300,'X4'!$B:$AZ,11,FALSE)),IF($X$1=5,(VLOOKUP(B300,'X5'!$B:$AZ,11,FALSE)),IF($X$1=6,(VLOOKUP(B300,'X6'!$B:$AZ,11,FALSE)),IF($X$1=7,(VLOOKUP(B300,'X7'!$B:$AZ,11,FALSE)),IF($X$1=8,(VLOOKUP(B300,'X8'!$B:$AZ,11,FALSE)),IF($X$1=9,(VLOOKUP(B300,'X9'!$B:$AZ,11,FALSE)),IF($X$1=10,(VLOOKUP(B300,'X10'!$B:$AZ,11,FALSE)),IF($X$1=11,(VLOOKUP(B300,'X11'!$B:$AZ,11,FALSE)),IF($X$1=12,(VLOOKUP(B300,'X12'!$B:$AZ,11,FALSE)),IF($X$1=13,(VLOOKUP(B300,'X13'!$B:$AZ,11,FALSE)),"B"))))))))))))))=TRUE," ",(IF($X$1=1,(VLOOKUP(B300,'X1'!$B:$AZ,11,FALSE)),IF($X$1=2,(VLOOKUP(B300,'X2'!$B:$AZ,11,FALSE)),IF($X$1=3,(VLOOKUP(B300,'X3'!$B:$AZ,11,FALSE)),IF($X$1=4,(VLOOKUP(B300,'X4'!$B:$AZ,11,FALSE)),IF($X$1=5,(VLOOKUP(B300,'X5'!$B:$AZ,11,FALSE)),IF($X$1=6,(VLOOKUP(B300,'X6'!$B:$AZ,11,FALSE)),IF($X$1=7,(VLOOKUP(B300,'X7'!$B:$AZ,11,FALSE)),IF($X$1=8,(VLOOKUP(B300,'X8'!$B:$AZ,11,FALSE)),IF($X$1=9,(VLOOKUP(B300,'X9'!$B:$AZ,11,FALSE)),IF($X$1=10,(VLOOKUP(B300,'X10'!$B:$AZ,11,FALSE)),IF($X$1=11,(VLOOKUP(B300,'X11'!$B:$AZ,11,FALSE)),IF($X$1=12,(VLOOKUP(B300,'X12'!$B:$AZ,11,FALSE)),IF($X$1=13,(VLOOKUP(B300,'X13'!$B:$AZ,11,FALSE)),"B")))))))))))))))</f>
        <v xml:space="preserve"> </v>
      </c>
      <c r="P300" s="184" t="str">
        <f ca="1">IF(ISERROR(IF($X$1=1,(VLOOKUP(B300,'X1'!$B:$AZ,12,FALSE)),IF($X$1=2,(VLOOKUP(B300,'X2'!$B:$AZ,12,FALSE)),IF($X$1=3,(VLOOKUP(B300,'X3'!$B:$AZ,12,FALSE)),IF($X$1=4,(VLOOKUP(B300,'X4'!$B:$AZ,12,FALSE)),IF($X$1=5,(VLOOKUP(B300,'X5'!$B:$AZ,12,FALSE)),IF($X$1=6,(VLOOKUP(B300,'X6'!$B:$AZ,12,FALSE)),IF($X$1=7,(VLOOKUP(B300,'X7'!$B:$AZ,12,FALSE)),IF($X$1=8,(VLOOKUP(B300,'X8'!$B:$AZ,12,FALSE)),IF($X$1=9,(VLOOKUP(B300,'X9'!$B:$AZ,12,FALSE)),IF($X$1=10,(VLOOKUP(B300,'X10'!$B:$AZ,12,FALSE)),IF($X$1=11,(VLOOKUP(B300,'X11'!$B:$AZ,12,FALSE)),IF($X$1=12,(VLOOKUP(B300,'X12'!$B:$AZ,12,FALSE)),IF($X$1=13,(VLOOKUP(B300,'X13'!$B:$AZ,12,FALSE)),"B"))))))))))))))=TRUE," ",(IF($X$1=1,(VLOOKUP(B300,'X1'!$B:$AZ,12,FALSE)),IF($X$1=2,(VLOOKUP(B300,'X2'!$B:$AZ,12,FALSE)),IF($X$1=3,(VLOOKUP(B300,'X3'!$B:$AZ,12,FALSE)),IF($X$1=4,(VLOOKUP(B300,'X4'!$B:$AZ,12,FALSE)),IF($X$1=5,(VLOOKUP(B300,'X5'!$B:$AZ,12,FALSE)),IF($X$1=6,(VLOOKUP(B300,'X6'!$B:$AZ,12,FALSE)),IF($X$1=7,(VLOOKUP(B300,'X7'!$B:$AZ,12,FALSE)),IF($X$1=8,(VLOOKUP(B300,'X8'!$B:$AZ,12,FALSE)),IF($X$1=9,(VLOOKUP(B300,'X9'!$B:$AZ,12,FALSE)),IF($X$1=10,(VLOOKUP(B300,'X10'!$B:$AZ,12,FALSE)),IF($X$1=11,(VLOOKUP(B300,'X11'!$B:$AZ,12,FALSE)),IF($X$1=12,(VLOOKUP(B300,'X12'!$B:$AZ,12,FALSE)),IF($X$1=13,(VLOOKUP(B300,'X13'!$B:$AZ,12,FALSE)),"B")))))))))))))))</f>
        <v xml:space="preserve"> </v>
      </c>
      <c r="Q300" s="185" t="str">
        <f ca="1">IF(ISERROR(IF($X$1=1,(VLOOKUP(B300,'X1'!$B:$AZ,46,FALSE)),IF($X$1=2,(VLOOKUP(B300,'X2'!$B:$AZ,46,FALSE)),IF($X$1=3,(VLOOKUP(B300,'X3'!$B:$AZ,46,FALSE)),IF($X$1=4,(VLOOKUP(B300,'X4'!$B:$AZ,46,FALSE)),IF($X$1=5,(VLOOKUP(B300,'X5'!$B:$AZ,46,FALSE)),IF($X$1=6,(VLOOKUP(B300,'X6'!$B:$AZ,46,FALSE)),IF($X$1=7,(VLOOKUP(B300,'X7'!$B:$AZ,46,FALSE)),IF($X$1=8,(VLOOKUP(B300,'X8'!$B:$AZ,46,FALSE)),IF($X$1=9,(VLOOKUP(B300,'X9'!$B:$AZ,46,FALSE)),IF($X$1=10,(VLOOKUP(B300,'X10'!$B:$AZ,46,FALSE)),IF($X$1=11,(VLOOKUP(B300,'X11'!$B:$AZ,46,FALSE)),IF($X$1=12,(VLOOKUP(B300,'X12'!$B:$AZ,46,FALSE)),IF($X$1=13,(VLOOKUP(B300,'X13'!$B:$AZ,46,FALSE)),"B"))))))))))))))=TRUE," ",(IF($X$1=1,(VLOOKUP(B300,'X1'!$B:$AZ,46,FALSE)),IF($X$1=2,(VLOOKUP(B300,'X2'!$B:$AZ,46,FALSE)),IF($X$1=3,(VLOOKUP(B300,'X3'!$B:$AZ,46,FALSE)),IF($X$1=4,(VLOOKUP(B300,'X4'!$B:$AZ,46,FALSE)),IF($X$1=5,(VLOOKUP(B300,'X5'!$B:$AZ,46,FALSE)),IF($X$1=6,(VLOOKUP(B300,'X6'!$B:$AZ,46,FALSE)),IF($X$1=7,(VLOOKUP(B300,'X7'!$B:$AZ,46,FALSE)),IF($X$1=8,(VLOOKUP(B300,'X8'!$B:$AZ,46,FALSE)),IF($X$1=9,(VLOOKUP(B300,'X9'!$B:$AZ,46,FALSE)),IF($X$1=10,(VLOOKUP(B300,'X10'!$B:$AZ,46,FALSE)),IF($X$1=11,(VLOOKUP(B300,'X11'!$B:$AZ,46,FALSE)),IF($X$1=12,(VLOOKUP(B300,'X12'!$B:$AZ,46,FALSE)),IF($X$1=13,(VLOOKUP(B300,'X13'!$B:$AZ,46,FALSE)),"B")))))))))))))))</f>
        <v xml:space="preserve"> </v>
      </c>
      <c r="R300" s="185" t="str">
        <f ca="1">IF(ISERROR(IF($X$1=1,(VLOOKUP(B300,'X1'!$B:$AZ,15,FALSE)),IF($X$1=2,(VLOOKUP(B300,'X2'!$B:$AZ,15,FALSE)),IF($X$1=3,(VLOOKUP(B300,'X3'!$B:$AZ,15,FALSE)),IF($X$1=4,(VLOOKUP(B300,'X4'!$B:$AZ,15,FALSE)),IF($X$1=5,(VLOOKUP(B300,'X5'!$B:$AZ,15,FALSE)),IF($X$1=6,(VLOOKUP(B300,'X6'!$B:$AZ,15,FALSE)),IF($X$1=7,(VLOOKUP(B300,'X7'!$B:$AZ,15,FALSE)),IF($X$1=8,(VLOOKUP(B300,'X8'!$B:$AZ,15,FALSE)),IF($X$1=9,(VLOOKUP(B300,'X9'!$B:$AZ,15,FALSE)),IF($X$1=10,(VLOOKUP(B300,'X10'!$B:$AZ,15,FALSE)),IF($X$1=11,(VLOOKUP(B300,'X11'!$B:$AZ,15,FALSE)),IF($X$1=12,(VLOOKUP(B300,'X12'!$B:$AZ,15,FALSE)),IF($X$1=13,(VLOOKUP(B300,'X13'!$B:$AZ,15,FALSE)),"B"))))))))))))))=TRUE," ",(IF($X$1=1,(VLOOKUP(B300,'X1'!$B:$AZ,15,FALSE)),IF($X$1=2,(VLOOKUP(B300,'X2'!$B:$AZ,15,FALSE)),IF($X$1=3,(VLOOKUP(B300,'X3'!$B:$AZ,15,FALSE)),IF($X$1=4,(VLOOKUP(B300,'X4'!$B:$AZ,15,FALSE)),IF($X$1=5,(VLOOKUP(B300,'X5'!$B:$AZ,15,FALSE)),IF($X$1=6,(VLOOKUP(B300,'X6'!$B:$AZ,15,FALSE)),IF($X$1=7,(VLOOKUP(B300,'X7'!$B:$AZ,15,FALSE)),IF($X$1=8,(VLOOKUP(B300,'X8'!$B:$AZ,15,FALSE)),IF($X$1=9,(VLOOKUP(B300,'X9'!$B:$AZ,15,FALSE)),IF($X$1=10,(VLOOKUP(B300,'X10'!$B:$AZ,15,FALSE)),IF($X$1=11,(VLOOKUP(B300,'X11'!$B:$AZ,15,FALSE)),IF($X$1=12,(VLOOKUP(B300,'X12'!$B:$AZ,15,FALSE)),IF($X$1=13,(VLOOKUP(B300,'X13'!$B:$AZ,15,FALSE)),"B")))))))))))))))</f>
        <v xml:space="preserve"> </v>
      </c>
      <c r="S300" s="185" t="str">
        <f ca="1">IF(ISERROR(IF((IF($X$1=1,(VLOOKUP(B300,'X1'!$B:$AZ,14,FALSE)),(IF($X$1=2,(VLOOKUP(B300,'X2'!$B:$AZ,14,FALSE)),(IF($X$1=3,(VLOOKUP(B300,'X3'!$B:$AZ,14,FALSE)),(IF($X$1=4,(VLOOKUP(B300,'X4'!$B:$AZ,14,FALSE)),(IF($X$1=5,(VLOOKUP(B300,'X5'!$B:$AZ,14,FALSE)),(IF($X$1=6,(VLOOKUP(B300,'X6'!$B:$AZ,14,FALSE)),(IF($X$1=7,(VLOOKUP(B300,'X7'!$B:$AZ,14,FALSE)),(IF($X$1=8,(VLOOKUP(B300,'X8'!$B:$AZ,14,FALSE)),(IF($X$1=9,(VLOOKUP(B300,'X9'!$B:$AZ,14,FALSE)),(IF($X$1=10,(VLOOKUP(B300,'X10'!$B:$AZ,14,FALSE)),(IF($X$1=11,(VLOOKUP(B300,'X11'!$B:$AZ,14,FALSE)),(IF($X$1=12,(VLOOKUP(B300,'X12'!$B:$AZ,14,FALSE)),(VLOOKUP(B300,'X13'!$B:$AZ,14,FALSE))))))))))))))))))))))))))=$V$1," ",(IF($X$1=1,(VLOOKUP(B300,'X1'!$B:$AZ,14,FALSE)),(IF($X$1=2,(VLOOKUP(B300,'X2'!$B:$AZ,14,FALSE)),(IF($X$1=3,(VLOOKUP(B300,'X3'!$B:$AZ,14,FALSE)),(IF($X$1=4,(VLOOKUP(B300,'X4'!$B:$AZ,14,FALSE)),(IF($X$1=5,(VLOOKUP(B300,'X5'!$B:$AZ,14,FALSE)),(IF($X$1=6,(VLOOKUP(B300,'X6'!$B:$AZ,14,FALSE)),(IF($X$1=7,(VLOOKUP(B300,'X7'!$B:$AZ,14,FALSE)),(IF($X$1=8,(VLOOKUP(B300,'X8'!$B:$AZ,14,FALSE)),(IF($X$1=9,(VLOOKUP(B300,'X9'!$B:$AZ,14,FALSE)),(IF($X$1=10,(VLOOKUP(B300,'X10'!$B:$AZ,14,FALSE)),(IF($X$1=11,(VLOOKUP(B300,'X11'!$B:$AZ,14,FALSE)),(IF($X$1=12,(VLOOKUP(B300,'X12'!$B:$AZ,14,FALSE)),(VLOOKUP(B300,'X13'!$B:$AZ,14,FALSE))))))))))))))))))))))))))))=TRUE," ",(IF((IF($X$1=1,(VLOOKUP(B300,'X1'!$B:$AZ,14,FALSE)),(IF($X$1=2,(VLOOKUP(B300,'X2'!$B:$AZ,14,FALSE)),(IF($X$1=3,(VLOOKUP(B300,'X3'!$B:$AZ,14,FALSE)),(IF($X$1=4,(VLOOKUP(B300,'X4'!$B:$AZ,14,FALSE)),(IF($X$1=5,(VLOOKUP(B300,'X5'!$B:$AZ,14,FALSE)),(IF($X$1=6,(VLOOKUP(B300,'X6'!$B:$AZ,14,FALSE)),(IF($X$1=7,(VLOOKUP(B300,'X7'!$B:$AZ,14,FALSE)),(IF($X$1=8,(VLOOKUP(B300,'X8'!$B:$AZ,14,FALSE)),(IF($X$1=9,(VLOOKUP(B300,'X9'!$B:$AZ,14,FALSE)),(IF($X$1=10,(VLOOKUP(B300,'X10'!$B:$AZ,14,FALSE)),(IF($X$1=11,(VLOOKUP(B300,'X11'!$B:$AZ,14,FALSE)),(IF($X$1=12,(VLOOKUP(B300,'X12'!$B:$AZ,14,FALSE)),(VLOOKUP(B300,'X13'!$B:$AZ,14,FALSE))))))))))))))))))))))))))=$V$1," ",(IF($X$1=1,(VLOOKUP(B300,'X1'!$B:$AZ,14,FALSE)),(IF($X$1=2,(VLOOKUP(B300,'X2'!$B:$AZ,14,FALSE)),(IF($X$1=3,(VLOOKUP(B300,'X3'!$B:$AZ,14,FALSE)),(IF($X$1=4,(VLOOKUP(B300,'X4'!$B:$AZ,14,FALSE)),(IF($X$1=5,(VLOOKUP(B300,'X5'!$B:$AZ,14,FALSE)),(IF($X$1=6,(VLOOKUP(B300,'X6'!$B:$AZ,14,FALSE)),(IF($X$1=7,(VLOOKUP(B300,'X7'!$B:$AZ,14,FALSE)),(IF($X$1=8,(VLOOKUP(B300,'X8'!$B:$AZ,14,FALSE)),(IF($X$1=9,(VLOOKUP(B300,'X9'!$B:$AZ,14,FALSE)),(IF($X$1=10,(VLOOKUP(B300,'X10'!$B:$AZ,14,FALSE)),(IF($X$1=11,(VLOOKUP(B300,'X11'!$B:$AZ,14,FALSE)),(IF($X$1=12,(VLOOKUP(B300,'X12'!$B:$AZ,14,FALSE)),(VLOOKUP(B300,'X13'!$B:$AZ,14,FALSE)))))))))))))))))))))))))))))</f>
        <v xml:space="preserve"> </v>
      </c>
    </row>
    <row r="301" spans="1:19" ht="14.1" customHeight="1" x14ac:dyDescent="0.2">
      <c r="A301" s="156" t="s">
        <v>1058</v>
      </c>
      <c r="B301" s="122" t="str">
        <f>IF(ISERROR(IF($U$16=1,(VLOOKUP(A301,$AC$89:$AH$125,2,FALSE)),IF((IF($X$1=1,'X1'!B260,(IF($X$1=2,'X2'!B260,(IF($X$1=3,'X3'!B260,(IF($X$1=4,'X4'!B260,(IF($X$1=5,'X5'!B260,(IF($X$1=6,'X6'!B260,(IF($X$1=7,'X7'!B260,(IF($X$1=8,'X8'!B260,(IF($X$1=9,'X9'!B260,(IF($X$1=10,'X10'!B260,(IF($X$1=11,'X11'!B260,(IF($X$1=12,'X12'!B260,'X13'!B260))))))))))))))))))))))))="","",(IF($X$1=1,'X1'!B260,(IF($X$1=2,'X2'!B260,(IF($X$1=3,'X3'!B260,(IF($X$1=4,'X4'!B260,(IF($X$1=5,'X5'!B260,(IF($X$1=6,'X6'!B260,(IF($X$1=7,'X7'!B260,(IF($X$1=8,'X8'!B260,(IF($X$1=9,'X9'!B260,(IF($X$1=10,'X10'!B260,(IF($X$1=11,'X11'!B260,(IF($X$1=12,'X12'!B260,'X13'!B260)))))))))))))))))))))))))))=TRUE," ",(IF($U$16=1,(VLOOKUP(A301,$AC$89:$AH$125,2,FALSE)),IF((IF($X$1=1,'X1'!B260,(IF($X$1=2,'X2'!B260,(IF($X$1=3,'X3'!B260,(IF($X$1=4,'X4'!B260,(IF($X$1=5,'X5'!B260,(IF($X$1=6,'X6'!B260,(IF($X$1=7,'X7'!B260,(IF($X$1=8,'X8'!B260,(IF($X$1=9,'X9'!B260,(IF($X$1=10,'X10'!B260,(IF($X$1=11,'X11'!B260,(IF($X$1=12,'X12'!B260,'X13'!B260))))))))))))))))))))))))="","",(IF($X$1=1,'X1'!B260,(IF($X$1=2,'X2'!B260,(IF($X$1=3,'X3'!B260,(IF($X$1=4,'X4'!B260,(IF($X$1=5,'X5'!B260,(IF($X$1=6,'X6'!B260,(IF($X$1=7,'X7'!B260,(IF($X$1=8,'X8'!B260,(IF($X$1=9,'X9'!B260,(IF($X$1=10,'X10'!B260,(IF($X$1=11,'X11'!B260,(IF($X$1=12,'X12'!B260,'X13'!B260))))))))))))))))))))))))))))</f>
        <v/>
      </c>
      <c r="C301" s="181" t="str">
        <f ca="1">IF(ISERROR(IF($X$1=1,(VLOOKUP(B301,'X1'!$B:$AZ,47,FALSE)),IF($X$1=2,(VLOOKUP(B301,'X2'!$B:$AZ,47,FALSE)),IF($X$1=3,(VLOOKUP(B301,'X3'!$B:$AZ,47,FALSE)),IF($X$1=4,(VLOOKUP(B301,'X4'!$B:$AZ,47,FALSE)),IF($X$1=5,(VLOOKUP(B301,'X5'!$B:$AZ,47,FALSE)),IF($X$1=6,(VLOOKUP(B301,'X6'!$B:$AZ,47,FALSE)),IF($X$1=7,(VLOOKUP(B301,'X7'!$B:$AZ,47,FALSE)),IF($X$1=8,(VLOOKUP(B301,'X8'!$B:$AZ,47,FALSE)),IF($X$1=9,(VLOOKUP(B301,'X9'!$B:$AZ,47,FALSE)),IF($X$1=10,(VLOOKUP(B301,'X10'!$B:$AZ,47,FALSE)),IF($X$1=11,(VLOOKUP(B301,'X11'!$B:$AZ,47,FALSE)),IF($X$1=12,(VLOOKUP(B301,'X12'!$B:$AZ,47,FALSE)),IF($X$1=13,(VLOOKUP(B301,'X13'!$B:$AZ,47,FALSE)),"B"))))))))))))))=TRUE," ",(IF($X$1=1,(VLOOKUP(B301,'X1'!$B:$AZ,47,FALSE)),IF($X$1=2,(VLOOKUP(B301,'X2'!$B:$AZ,47,FALSE)),IF($X$1=3,(VLOOKUP(B301,'X3'!$B:$AZ,47,FALSE)),IF($X$1=4,(VLOOKUP(B301,'X4'!$B:$AZ,47,FALSE)),IF($X$1=5,(VLOOKUP(B301,'X5'!$B:$AZ,47,FALSE)),IF($X$1=6,(VLOOKUP(B301,'X6'!$B:$AZ,47,FALSE)),IF($X$1=7,(VLOOKUP(B301,'X7'!$B:$AZ,47,FALSE)),IF($X$1=8,(VLOOKUP(B301,'X8'!$B:$AZ,47,FALSE)),IF($X$1=9,(VLOOKUP(B301,'X9'!$B:$AZ,47,FALSE)),IF($X$1=10,(VLOOKUP(B301,'X10'!$B:$AZ,47,FALSE)),IF($X$1=11,(VLOOKUP(B301,'X11'!$B:$AZ,47,FALSE)),IF($X$1=12,(VLOOKUP(B301,'X12'!$B:$AZ,47,FALSE)),IF($X$1=13,(VLOOKUP(B301,'X13'!$B:$AZ,47,FALSE)),"B")))))))))))))))</f>
        <v xml:space="preserve"> </v>
      </c>
      <c r="D301" s="181" t="str">
        <f ca="1">IF(ISERROR(IF($X$1=1,(VLOOKUP(B301,'X1'!$B:$AP,41,FALSE)),IF($X$1=2,(VLOOKUP(B301,'X2'!$B:$AP,41,FALSE)),IF($X$1=3,(VLOOKUP(B301,'X3'!$B:$AP,41,FALSE)),IF($X$1=4,(VLOOKUP(B301,'X4'!$B:$AP,41,FALSE)),IF($X$1=5,(VLOOKUP(B301,'X5'!$B:$AP,41,FALSE)),IF($X$1=6,(VLOOKUP(B301,'X6'!$B:$AP,41,FALSE)),IF($X$1=7,(VLOOKUP(B301,'X7'!$B:$AP,41,FALSE)),IF($X$1=8,(VLOOKUP(B301,'X8'!$B:$AP,41,FALSE)),IF($X$1=9,(VLOOKUP(B301,'X9'!$B:$AP,41,FALSE)),IF($X$1=10,(VLOOKUP(B301,'X10'!$B:$AP,41,FALSE)),IF($X$1=11,(VLOOKUP(B301,'X11'!$B:$AP,41,FALSE)),IF($X$1=12,(VLOOKUP(B301,'X12'!$B:$AP,41,FALSE)),IF($X$1=13,(VLOOKUP(B301,'X13'!$B:$AP,41,FALSE)),"B"))))))))))))))=TRUE," ",(IF($X$1=1,(VLOOKUP(B301,'X1'!$B:$AP,41,FALSE)),IF($X$1=2,(VLOOKUP(B301,'X2'!$B:$AP,41,FALSE)),IF($X$1=3,(VLOOKUP(B301,'X3'!$B:$AP,41,FALSE)),IF($X$1=4,(VLOOKUP(B301,'X4'!$B:$AP,41,FALSE)),IF($X$1=5,(VLOOKUP(B301,'X5'!$B:$AP,41,FALSE)),IF($X$1=6,(VLOOKUP(B301,'X6'!$B:$AP,41,FALSE)),IF($X$1=7,(VLOOKUP(B301,'X7'!$B:$AP,41,FALSE)),IF($X$1=8,(VLOOKUP(B301,'X8'!$B:$AP,41,FALSE)),IF($X$1=9,(VLOOKUP(B301,'X9'!$B:$AP,41,FALSE)),IF($X$1=10,(VLOOKUP(B301,'X10'!$B:$AP,41,FALSE)),IF($X$1=11,(VLOOKUP(B301,'X11'!$B:$AP,41,FALSE)),IF($X$1=12,(VLOOKUP(B301,'X12'!$B:$AP,41,FALSE)),IF($X$1=13,(VLOOKUP(B301,'X13'!$B:$AP,41,FALSE)),"B")))))))))))))))</f>
        <v xml:space="preserve"> </v>
      </c>
      <c r="E301" s="182" t="str">
        <f ca="1">IF(ISERROR(IF($X$1=1,(VLOOKUP(B301,'X1'!$B:$AP,7,FALSE)),IF($X$1=2,(VLOOKUP(B301,'X2'!$B:$AP,7,FALSE)),IF($X$1=3,(VLOOKUP(B301,'X3'!$B:$AP,7,FALSE)),IF($X$1=4,(VLOOKUP(B301,'X4'!$B:$AP,7,FALSE)),IF($X$1=5,(VLOOKUP(B301,'X5'!$B:$AP,7,FALSE)),IF($X$1=6,(VLOOKUP(B301,'X6'!$B:$AP,7,FALSE)),IF($X$1=7,(VLOOKUP(B301,'X7'!$B:$AP,7,FALSE)),IF($X$1=8,(VLOOKUP(B301,'X8'!$B:$AP,7,FALSE)),IF($X$1=9,(VLOOKUP(B301,'X9'!$B:$AP,7,FALSE)),IF($X$1=10,(VLOOKUP(B301,'X10'!$B:$AP,7,FALSE)),IF($X$1=11,(VLOOKUP(B301,'X11'!$B:$AP,7,FALSE)),IF($X$1=12,(VLOOKUP(B301,'X12'!$B:$AP,7,FALSE)),IF($X$1=13,(VLOOKUP(B301,'X13'!$B:$AP,7,FALSE)),"B"))))))))))))))=TRUE," ",(IF($X$1=1,(VLOOKUP(B301,'X1'!$B:$AP,7,FALSE)),IF($X$1=2,(VLOOKUP(B301,'X2'!$B:$AP,7,FALSE)),IF($X$1=3,(VLOOKUP(B301,'X3'!$B:$AP,7,FALSE)),IF($X$1=4,(VLOOKUP(B301,'X4'!$B:$AP,7,FALSE)),IF($X$1=5,(VLOOKUP(B301,'X5'!$B:$AP,7,FALSE)),IF($X$1=6,(VLOOKUP(B301,'X6'!$B:$AP,7,FALSE)),IF($X$1=7,(VLOOKUP(B301,'X7'!$B:$AP,7,FALSE)),IF($X$1=8,(VLOOKUP(B301,'X8'!$B:$AP,7,FALSE)),IF($X$1=9,(VLOOKUP(B301,'X9'!$B:$AP,7,FALSE)),IF($X$1=10,(VLOOKUP(B301,'X10'!$B:$AP,7,FALSE)),IF($X$1=11,(VLOOKUP(B301,'X11'!$B:$AP,7,FALSE)),IF($X$1=12,(VLOOKUP(B301,'X12'!$B:$AP,7,FALSE)),IF($X$1=13,(VLOOKUP(B301,'X13'!$B:$AP,7,FALSE)),"B")))))))))))))))</f>
        <v xml:space="preserve"> </v>
      </c>
      <c r="F301" s="182" t="str">
        <f ca="1">IF(ISERROR(IF((IF($X$1=1,(VLOOKUP(B301,'X1'!$B:$AO,6,FALSE)),(IF($X$1=2,(VLOOKUP(B301,'X2'!$B:$AO,6,FALSE)),(IF($X$1=3,(VLOOKUP(B301,'X3'!$B:$AO,6,FALSE)),(IF($X$1=4,(VLOOKUP(B301,'X4'!$B:$AO,6,FALSE)),(IF($X$1=5,(VLOOKUP(B301,'X5'!$B:$AO,6,FALSE)),(IF($X$1=6,(VLOOKUP(B301,'X6'!$B:$AO,6,FALSE)),(IF($X$1=7,(VLOOKUP(B301,'X7'!$B:$AO,6,FALSE)),(IF($X$1=8,(VLOOKUP(B301,'X8'!$B:$AO,6,FALSE)),(IF($X$1=9,(VLOOKUP(B301,'X9'!$B:$AO,6,FALSE)),(IF($X$1=10,(VLOOKUP(B301,'X10'!$B:$AO,6,FALSE)),(IF($X$1=11,(VLOOKUP(B301,'X11'!$B:$AO,6,FALSE)),(IF($X$1=12,(VLOOKUP(B301,'X12'!$B:$AO,6,FALSE)),(VLOOKUP(B301,'X13'!$B:$AO,6,FALSE))))))))))))))))))))))))))=$V$1," ",(IF($X$1=1,(VLOOKUP(B301,'X1'!$B:$AO,6,FALSE)),(IF($X$1=2,(VLOOKUP(B301,'X2'!$B:$AO,6,FALSE)),(IF($X$1=3,(VLOOKUP(B301,'X3'!$B:$AO,6,FALSE)),(IF($X$1=4,(VLOOKUP(B301,'X4'!$B:$AO,6,FALSE)),(IF($X$1=5,(VLOOKUP(B301,'X5'!$B:$AO,6,FALSE)),(IF($X$1=6,(VLOOKUP(B301,'X6'!$B:$AO,6,FALSE)),(IF($X$1=7,(VLOOKUP(B301,'X7'!$B:$AO,6,FALSE)),(IF($X$1=8,(VLOOKUP(B301,'X8'!$B:$AO,6,FALSE)),(IF($X$1=9,(VLOOKUP(B301,'X9'!$B:$AO,6,FALSE)),(IF($X$1=10,(VLOOKUP(B301,'X10'!$B:$AO,6,FALSE)),(IF($X$1=11,(VLOOKUP(B301,'X11'!$B:$AO,6,FALSE)),(IF($X$1=12,(VLOOKUP(B301,'X12'!$B:$AO,6,FALSE)),(VLOOKUP(B301,'X13'!$B:$AO,6,FALSE))))))))))))))))))))))))))))=TRUE," ",(IF((IF($X$1=1,(VLOOKUP(B301,'X1'!$B:$AO,6,FALSE)),(IF($X$1=2,(VLOOKUP(B301,'X2'!$B:$AO,6,FALSE)),(IF($X$1=3,(VLOOKUP(B301,'X3'!$B:$AO,6,FALSE)),(IF($X$1=4,(VLOOKUP(B301,'X4'!$B:$AO,6,FALSE)),(IF($X$1=5,(VLOOKUP(B301,'X5'!$B:$AO,6,FALSE)),(IF($X$1=6,(VLOOKUP(B301,'X6'!$B:$AO,6,FALSE)),(IF($X$1=7,(VLOOKUP(B301,'X7'!$B:$AO,6,FALSE)),(IF($X$1=8,(VLOOKUP(B301,'X8'!$B:$AO,6,FALSE)),(IF($X$1=9,(VLOOKUP(B301,'X9'!$B:$AO,6,FALSE)),(IF($X$1=10,(VLOOKUP(B301,'X10'!$B:$AO,6,FALSE)),(IF($X$1=11,(VLOOKUP(B301,'X11'!$B:$AO,6,FALSE)),(IF($X$1=12,(VLOOKUP(B301,'X12'!$B:$AO,6,FALSE)),(VLOOKUP(B301,'X13'!$B:$AO,6,FALSE))))))))))))))))))))))))))=$V$1," ",(IF($X$1=1,(VLOOKUP(B301,'X1'!$B:$AO,6,FALSE)),(IF($X$1=2,(VLOOKUP(B301,'X2'!$B:$AO,6,FALSE)),(IF($X$1=3,(VLOOKUP(B301,'X3'!$B:$AO,6,FALSE)),(IF($X$1=4,(VLOOKUP(B301,'X4'!$B:$AO,6,FALSE)),(IF($X$1=5,(VLOOKUP(B301,'X5'!$B:$AO,6,FALSE)),(IF($X$1=6,(VLOOKUP(B301,'X6'!$B:$AO,6,FALSE)),(IF($X$1=7,(VLOOKUP(B301,'X7'!$B:$AO,6,FALSE)),(IF($X$1=8,(VLOOKUP(B301,'X8'!$B:$AO,6,FALSE)),(IF($X$1=9,(VLOOKUP(B301,'X9'!$B:$AO,6,FALSE)),(IF($X$1=10,(VLOOKUP(B301,'X10'!$B:$AO,6,FALSE)),(IF($X$1=11,(VLOOKUP(B301,'X11'!$B:$AO,6,FALSE)),(IF($X$1=12,(VLOOKUP(B301,'X12'!$B:$AO,6,FALSE)),(VLOOKUP(B301,'X13'!$B:$AO,6,FALSE)))))))))))))))))))))))))))))</f>
        <v xml:space="preserve"> </v>
      </c>
      <c r="G301" s="182" t="str">
        <f ca="1">IF(ISERROR(IF($X$1=1,(VLOOKUP(B301,'X1'!$B:$AZ,44,FALSE)),IF($X$1=2,(VLOOKUP(B301,'X2'!$B:$AZ,44,FALSE)),IF($X$1=3,(VLOOKUP(B301,'X3'!$B:$AZ,44,FALSE)),IF($X$1=4,(VLOOKUP(B301,'X4'!$B:$AZ,44,FALSE)),IF($X$1=5,(VLOOKUP(B301,'X5'!$B:$AZ,44,FALSE)),IF($X$1=6,(VLOOKUP(B301,'X6'!$B:$AZ,44,FALSE)),IF($X$1=7,(VLOOKUP(B301,'X7'!$B:$AZ,44,FALSE)),IF($X$1=8,(VLOOKUP(B301,'X8'!$B:$AZ,44,FALSE)),IF($X$1=9,(VLOOKUP(B301,'X9'!$B:$AZ,44,FALSE)),IF($X$1=10,(VLOOKUP(B301,'X10'!$B:$AZ,44,FALSE)),IF($X$1=11,(VLOOKUP(B301,'X11'!$B:$AZ,44,FALSE)),IF($X$1=12,(VLOOKUP(B301,'X12'!$B:$AZ,44,FALSE)),IF($X$1=13,(VLOOKUP(B301,'X13'!$B:$AZ,44,FALSE)),"B"))))))))))))))=TRUE," ",(IF($X$1=1,(VLOOKUP(B301,'X1'!$B:$AZ,44,FALSE)),IF($X$1=2,(VLOOKUP(B301,'X2'!$B:$AZ,44,FALSE)),IF($X$1=3,(VLOOKUP(B301,'X3'!$B:$AZ,44,FALSE)),IF($X$1=4,(VLOOKUP(B301,'X4'!$B:$AZ,44,FALSE)),IF($X$1=5,(VLOOKUP(B301,'X5'!$B:$AZ,44,FALSE)),IF($X$1=6,(VLOOKUP(B301,'X6'!$B:$AZ,44,FALSE)),IF($X$1=7,(VLOOKUP(B301,'X7'!$B:$AZ,44,FALSE)),IF($X$1=8,(VLOOKUP(B301,'X8'!$B:$AZ,44,FALSE)),IF($X$1=9,(VLOOKUP(B301,'X9'!$B:$AZ,44,FALSE)),IF($X$1=10,(VLOOKUP(B301,'X10'!$B:$AZ,44,FALSE)),IF($X$1=11,(VLOOKUP(B301,'X11'!$B:$AZ,44,FALSE)),IF($X$1=12,(VLOOKUP(B301,'X12'!$B:$AZ,44,FALSE)),IF($X$1=13,(VLOOKUP(B301,'X13'!$B:$AZ,44,FALSE)),"B")))))))))))))))</f>
        <v xml:space="preserve"> </v>
      </c>
      <c r="H301" s="182" t="str">
        <f ca="1">IF(ISERROR(IF($X$1=1,(VLOOKUP(B301,'X1'!$B:$AZ,8,FALSE)),IF($X$1=2,(VLOOKUP(B301,'X2'!$B:$AZ,8,FALSE)),IF($X$1=3,(VLOOKUP(B301,'X3'!$B:$AZ,8,FALSE)),IF($X$1=4,(VLOOKUP(B301,'X4'!$B:$AZ,8,FALSE)),IF($X$1=5,(VLOOKUP(B301,'X5'!$B:$AZ,8,FALSE)),IF($X$1=6,(VLOOKUP(B301,'X6'!$B:$AZ,8,FALSE)),IF($X$1=7,(VLOOKUP(B301,'X7'!$B:$AZ,8,FALSE)),IF($X$1=8,(VLOOKUP(B301,'X8'!$B:$AZ,8,FALSE)),IF($X$1=9,(VLOOKUP(B301,'X9'!$B:$AZ,8,FALSE)),IF($X$1=10,(VLOOKUP(B301,'X10'!$B:$AZ,8,FALSE)),IF($X$1=11,(VLOOKUP(B301,'X11'!$B:$AZ,8,FALSE)),IF($X$1=12,(VLOOKUP(B301,'X12'!$B:$AZ,8,FALSE)),IF($X$1=13,(VLOOKUP(B301,'X13'!$B:$AZ,8,FALSE)),"B"))))))))))))))=TRUE," ",(IF($X$1=1,(VLOOKUP(B301,'X1'!$B:$AZ,8,FALSE)),IF($X$1=2,(VLOOKUP(B301,'X2'!$B:$AZ,8,FALSE)),IF($X$1=3,(VLOOKUP(B301,'X3'!$B:$AZ,8,FALSE)),IF($X$1=4,(VLOOKUP(B301,'X4'!$B:$AZ,8,FALSE)),IF($X$1=5,(VLOOKUP(B301,'X5'!$B:$AZ,8,FALSE)),IF($X$1=6,(VLOOKUP(B301,'X6'!$B:$AZ,8,FALSE)),IF($X$1=7,(VLOOKUP(B301,'X7'!$B:$AZ,8,FALSE)),IF($X$1=8,(VLOOKUP(B301,'X8'!$B:$AZ,8,FALSE)),IF($X$1=9,(VLOOKUP(B301,'X9'!$B:$AZ,8,FALSE)),IF($X$1=10,(VLOOKUP(B301,'X10'!$B:$AZ,8,FALSE)),IF($X$1=11,(VLOOKUP(B301,'X11'!$B:$AZ,8,FALSE)),IF($X$1=12,(VLOOKUP(B301,'X12'!$B:$AZ,8,FALSE)),IF($X$1=13,(VLOOKUP(B301,'X13'!$B:$AZ,8,FALSE)),"B")))))))))))))))</f>
        <v xml:space="preserve"> </v>
      </c>
      <c r="I301" s="183" t="str">
        <f ca="1">IF(ISERROR(IF($X$1=1,(VLOOKUP(B301,'X1'!$B:$AZ,2,FALSE)),IF($X$1=2,(VLOOKUP(B301,'X2'!$B:$AZ,2,FALSE)),IF($X$1=3,(VLOOKUP(B301,'X3'!$B:$AZ,2,FALSE)),IF($X$1=4,(VLOOKUP(B301,'X4'!$B:$AZ,2,FALSE)),IF($X$1=5,(VLOOKUP(B301,'X5'!$B:$AZ,2,FALSE)),IF($X$1=6,(VLOOKUP(B301,'X6'!$B:$AZ,2,FALSE)),IF($X$1=7,(VLOOKUP(B301,'X7'!$B:$AZ,2,FALSE)),IF($X$1=8,(VLOOKUP(B301,'X8'!$B:$AZ,2,FALSE)),IF($X$1=9,(VLOOKUP(B301,'X9'!$B:$AZ,2,FALSE)),IF($X$1=10,(VLOOKUP(B301,'X10'!$B:$AZ,2,FALSE)),IF($X$1=11,(VLOOKUP(B301,'X11'!$B:$AZ,2,FALSE)),IF($X$1=12,(VLOOKUP(B301,'X12'!$B:$AZ,2,FALSE)),IF($X$1=13,(VLOOKUP(B301,'X13'!$B:$AZ,2,FALSE)),"B"))))))))))))))=TRUE," ",(IF($X$1=1,(VLOOKUP(B301,'X1'!$B:$AZ,2,FALSE)),IF($X$1=2,(VLOOKUP(B301,'X2'!$B:$AZ,2,FALSE)),IF($X$1=3,(VLOOKUP(B301,'X3'!$B:$AZ,2,FALSE)),IF($X$1=4,(VLOOKUP(B301,'X4'!$B:$AZ,2,FALSE)),IF($X$1=5,(VLOOKUP(B301,'X5'!$B:$AZ,2,FALSE)),IF($X$1=6,(VLOOKUP(B301,'X6'!$B:$AZ,2,FALSE)),IF($X$1=7,(VLOOKUP(B301,'X7'!$B:$AZ,2,FALSE)),IF($X$1=8,(VLOOKUP(B301,'X8'!$B:$AZ,2,FALSE)),IF($X$1=9,(VLOOKUP(B301,'X9'!$B:$AZ,2,FALSE)),IF($X$1=10,(VLOOKUP(B301,'X10'!$B:$AZ,2,FALSE)),IF($X$1=11,(VLOOKUP(B301,'X11'!$B:$AZ,2,FALSE)),IF($X$1=12,(VLOOKUP(B301,'X12'!$B:$AZ,2,FALSE)),IF($X$1=13,(VLOOKUP(B301,'X13'!$B:$AZ,2,FALSE)),"B")))))))))))))))</f>
        <v xml:space="preserve"> </v>
      </c>
      <c r="J301" s="183" t="str">
        <f ca="1">IF(ISERROR(IF($X$1=1,(VLOOKUP(B301,'X1'!$B:$AZ,3,FALSE)),IF($X$1=2,(VLOOKUP(B301,'X2'!$B:$AZ,3,FALSE)),IF($X$1=3,(VLOOKUP(B301,'X3'!$B:$AZ,3,FALSE)),IF($X$1=4,(VLOOKUP(B301,'X4'!$B:$AZ,3,FALSE)),IF($X$1=5,(VLOOKUP(B301,'X5'!$B:$AZ,3,FALSE)),IF($X$1=6,(VLOOKUP(B301,'X6'!$B:$AZ,3,FALSE)),IF($X$1=7,(VLOOKUP(B301,'X7'!$B:$AZ,3,FALSE)),IF($X$1=8,(VLOOKUP(B301,'X8'!$B:$AZ,3,FALSE)),IF($X$1=9,(VLOOKUP(B301,'X9'!$B:$AZ,3,FALSE)),IF($X$1=10,(VLOOKUP(B301,'X10'!$B:$AZ,3,FALSE)),IF($X$1=11,(VLOOKUP(B301,'X11'!$B:$AZ,3,FALSE)),IF($X$1=12,(VLOOKUP(B301,'X12'!$B:$AZ,3,FALSE)),IF($X$1=13,(VLOOKUP(B301,'X13'!$B:$AZ,3,FALSE)),"B"))))))))))))))=TRUE," ",(IF($X$1=1,(VLOOKUP(B301,'X1'!$B:$AZ,3,FALSE)),IF($X$1=2,(VLOOKUP(B301,'X2'!$B:$AZ,3,FALSE)),IF($X$1=3,(VLOOKUP(B301,'X3'!$B:$AZ,3,FALSE)),IF($X$1=4,(VLOOKUP(B301,'X4'!$B:$AZ,3,FALSE)),IF($X$1=5,(VLOOKUP(B301,'X5'!$B:$AZ,3,FALSE)),IF($X$1=6,(VLOOKUP(B301,'X6'!$B:$AZ,3,FALSE)),IF($X$1=7,(VLOOKUP(B301,'X7'!$B:$AZ,3,FALSE)),IF($X$1=8,(VLOOKUP(B301,'X8'!$B:$AZ,3,FALSE)),IF($X$1=9,(VLOOKUP(B301,'X9'!$B:$AZ,3,FALSE)),IF($X$1=10,(VLOOKUP(B301,'X10'!$B:$AZ,3,FALSE)),IF($X$1=11,(VLOOKUP(B301,'X11'!$B:$AZ,3,FALSE)),IF($X$1=12,(VLOOKUP(B301,'X12'!$B:$AZ,3,FALSE)),IF($X$1=13,(VLOOKUP(B301,'X13'!$B:$AZ,3,FALSE)),"B")))))))))))))))</f>
        <v xml:space="preserve"> </v>
      </c>
      <c r="K301" s="183" t="str">
        <f ca="1">IF(ISERROR(IF($X$1=1,(VLOOKUP(B301,'X1'!$B:$AZ,5,FALSE)),IF($X$1=2,(VLOOKUP(B301,'X2'!$B:$AZ,5,FALSE)),IF($X$1=3,(VLOOKUP(B301,'X3'!$B:$AZ,5,FALSE)),IF($X$1=4,(VLOOKUP(B301,'X4'!$B:$AZ,5,FALSE)),IF($X$1=5,(VLOOKUP(B301,'X5'!$B:$AZ,5,FALSE)),IF($X$1=6,(VLOOKUP(B301,'X6'!$B:$AZ,5,FALSE)),IF($X$1=7,(VLOOKUP(B301,'X7'!$B:$AZ,5,FALSE)),IF($X$1=8,(VLOOKUP(B301,'X8'!$B:$AZ,5,FALSE)),IF($X$1=9,(VLOOKUP(B301,'X9'!$B:$AZ,5,FALSE)),IF($X$1=10,(VLOOKUP(B301,'X10'!$B:$AZ,5,FALSE)),IF($X$1=11,(VLOOKUP(B301,'X11'!$B:$AZ,5,FALSE)),IF($X$1=12,(VLOOKUP(B301,'X12'!$B:$AZ,5,FALSE)),IF($X$1=13,(VLOOKUP(B301,'X13'!$B:$AZ,5,FALSE)),"B"))))))))))))))=TRUE," ",(IF($X$1=1,(VLOOKUP(B301,'X1'!$B:$AZ,5,FALSE)),IF($X$1=2,(VLOOKUP(B301,'X2'!$B:$AZ,5,FALSE)),IF($X$1=3,(VLOOKUP(B301,'X3'!$B:$AZ,5,FALSE)),IF($X$1=4,(VLOOKUP(B301,'X4'!$B:$AZ,5,FALSE)),IF($X$1=5,(VLOOKUP(B301,'X5'!$B:$AZ,5,FALSE)),IF($X$1=6,(VLOOKUP(B301,'X6'!$B:$AZ,5,FALSE)),IF($X$1=7,(VLOOKUP(B301,'X7'!$B:$AZ,5,FALSE)),IF($X$1=8,(VLOOKUP(B301,'X8'!$B:$AZ,5,FALSE)),IF($X$1=9,(VLOOKUP(B301,'X9'!$B:$AZ,5,FALSE)),IF($X$1=10,(VLOOKUP(B301,'X10'!$B:$AZ,5,FALSE)),IF($X$1=11,(VLOOKUP(B301,'X11'!$B:$AZ,5,FALSE)),IF($X$1=12,(VLOOKUP(B301,'X12'!$B:$AZ,5,FALSE)),IF($X$1=13,(VLOOKUP(B301,'X13'!$B:$AZ,5,FALSE)),"B")))))))))))))))</f>
        <v xml:space="preserve"> </v>
      </c>
      <c r="L301" s="184" t="str">
        <f ca="1">IF(ISERROR(IF($X$1=1,(VLOOKUP(B301,'X1'!$B:$AZ,9,FALSE)),IF($X$1=2,(VLOOKUP(B301,'X2'!$B:$AZ,9,FALSE)),IF($X$1=3,(VLOOKUP(B301,'X3'!$B:$AZ,9,FALSE)),IF($X$1=4,(VLOOKUP(B301,'X4'!$B:$AZ,9,FALSE)),IF($X$1=5,(VLOOKUP(B301,'X5'!$B:$AZ,9,FALSE)),IF($X$1=6,(VLOOKUP(B301,'X6'!$B:$AZ,9,FALSE)),IF($X$1=7,(VLOOKUP(B301,'X7'!$B:$AZ,9,FALSE)),IF($X$1=8,(VLOOKUP(B301,'X8'!$B:$AZ,9,FALSE)),IF($X$1=9,(VLOOKUP(B301,'X9'!$B:$AZ,9,FALSE)),IF($X$1=10,(VLOOKUP(B301,'X10'!$B:$AZ,9,FALSE)),IF($X$1=11,(VLOOKUP(B301,'X11'!$B:$AZ,9,FALSE)),IF($X$1=12,(VLOOKUP(B301,'X12'!$B:$AZ,9,FALSE)),IF($X$1=13,(VLOOKUP(B301,'X13'!$B:$AZ,9,FALSE)),"B"))))))))))))))=TRUE," ",(IF($X$1=1,(VLOOKUP(B301,'X1'!$B:$AZ,9,FALSE)),IF($X$1=2,(VLOOKUP(B301,'X2'!$B:$AZ,9,FALSE)),IF($X$1=3,(VLOOKUP(B301,'X3'!$B:$AZ,9,FALSE)),IF($X$1=4,(VLOOKUP(B301,'X4'!$B:$AZ,9,FALSE)),IF($X$1=5,(VLOOKUP(B301,'X5'!$B:$AZ,9,FALSE)),IF($X$1=6,(VLOOKUP(B301,'X6'!$B:$AZ,9,FALSE)),IF($X$1=7,(VLOOKUP(B301,'X7'!$B:$AZ,9,FALSE)),IF($X$1=8,(VLOOKUP(B301,'X8'!$B:$AZ,9,FALSE)),IF($X$1=9,(VLOOKUP(B301,'X9'!$B:$AZ,9,FALSE)),IF($X$1=10,(VLOOKUP(B301,'X10'!$B:$AZ,9,FALSE)),IF($X$1=11,(VLOOKUP(B301,'X11'!$B:$AZ,9,FALSE)),IF($X$1=12,(VLOOKUP(B301,'X12'!$B:$AZ,9,FALSE)),IF($X$1=13,(VLOOKUP(B301,'X13'!$B:$AZ,9,FALSE)),"B")))))))))))))))</f>
        <v xml:space="preserve"> </v>
      </c>
      <c r="M301" s="184" t="str">
        <f ca="1">IF(ISERROR(IF($X$1=1,(VLOOKUP(B301,'X1'!$B:$AZ,10,FALSE)),IF($X$1=2,(VLOOKUP(B301,'X2'!$B:$AZ,10,FALSE)),IF($X$1=3,(VLOOKUP(B301,'X3'!$B:$AZ,10,FALSE)),IF($X$1=4,(VLOOKUP(B301,'X4'!$B:$AZ,10,FALSE)),IF($X$1=5,(VLOOKUP(B301,'X5'!$B:$AZ,10,FALSE)),IF($X$1=6,(VLOOKUP(B301,'X6'!$B:$AZ,10,FALSE)),IF($X$1=7,(VLOOKUP(B301,'X7'!$B:$AZ,10,FALSE)),IF($X$1=8,(VLOOKUP(B301,'X8'!$B:$AZ,10,FALSE)),IF($X$1=9,(VLOOKUP(B301,'X9'!$B:$AZ,10,FALSE)),IF($X$1=10,(VLOOKUP(B301,'X10'!$B:$AZ,10,FALSE)),IF($X$1=11,(VLOOKUP(B301,'X11'!$B:$AZ,10,FALSE)),IF($X$1=12,(VLOOKUP(B301,'X12'!$B:$AZ,10,FALSE)),IF($X$1=13,(VLOOKUP(B301,'X13'!$B:$AZ,10,FALSE)),"B"))))))))))))))=TRUE," ",(IF($X$1=1,(VLOOKUP(B301,'X1'!$B:$AZ,10,FALSE)),IF($X$1=2,(VLOOKUP(B301,'X2'!$B:$AZ,10,FALSE)),IF($X$1=3,(VLOOKUP(B301,'X3'!$B:$AZ,10,FALSE)),IF($X$1=4,(VLOOKUP(B301,'X4'!$B:$AZ,10,FALSE)),IF($X$1=5,(VLOOKUP(B301,'X5'!$B:$AZ,10,FALSE)),IF($X$1=6,(VLOOKUP(B301,'X6'!$B:$AZ,10,FALSE)),IF($X$1=7,(VLOOKUP(B301,'X7'!$B:$AZ,10,FALSE)),IF($X$1=8,(VLOOKUP(B301,'X8'!$B:$AZ,10,FALSE)),IF($X$1=9,(VLOOKUP(B301,'X9'!$B:$AZ,10,FALSE)),IF($X$1=10,(VLOOKUP(B301,'X10'!$B:$AZ,10,FALSE)),IF($X$1=11,(VLOOKUP(B301,'X11'!$B:$AZ,10,FALSE)),IF($X$1=12,(VLOOKUP(B301,'X12'!$B:$AZ,10,FALSE)),IF($X$1=13,(VLOOKUP(B301,'X13'!$B:$AZ,10,FALSE)),"B")))))))))))))))</f>
        <v xml:space="preserve"> </v>
      </c>
      <c r="N301" s="185" t="str">
        <f ca="1">IF(ISERROR(IF($X$1=1,(VLOOKUP(B301,'X1'!$B:$AZ,45,FALSE)),IF($X$1=2,(VLOOKUP(B301,'X2'!$B:$AZ,45,FALSE)),IF($X$1=3,(VLOOKUP(B301,'X3'!$B:$AZ,45,FALSE)),IF($X$1=4,(VLOOKUP(B301,'X4'!$B:$AZ,45,FALSE)),IF($X$1=5,(VLOOKUP(B301,'X5'!$B:$AZ,45,FALSE)),IF($X$1=6,(VLOOKUP(B301,'X6'!$B:$AZ,45,FALSE)),IF($X$1=7,(VLOOKUP(B301,'X7'!$B:$AZ,45,FALSE)),IF($X$1=8,(VLOOKUP(B301,'X8'!$B:$AZ,45,FALSE)),IF($X$1=9,(VLOOKUP(B301,'X9'!$B:$AZ,45,FALSE)),IF($X$1=10,(VLOOKUP(B301,'X10'!$B:$AZ,45,FALSE)),IF($X$1=11,(VLOOKUP(B301,'X11'!$B:$AZ,45,FALSE)),IF($X$1=12,(VLOOKUP(B301,'X12'!$B:$AZ,45,FALSE)),IF($X$1=13,(VLOOKUP(B301,'X13'!$B:$AZ,45,FALSE)),"B"))))))))))))))=TRUE," ",(IF($X$1=1,(VLOOKUP(B301,'X1'!$B:$AZ,45,FALSE)),IF($X$1=2,(VLOOKUP(B301,'X2'!$B:$AZ,45,FALSE)),IF($X$1=3,(VLOOKUP(B301,'X3'!$B:$AZ,45,FALSE)),IF($X$1=4,(VLOOKUP(B301,'X4'!$B:$AZ,45,FALSE)),IF($X$1=5,(VLOOKUP(B301,'X5'!$B:$AZ,45,FALSE)),IF($X$1=6,(VLOOKUP(B301,'X6'!$B:$AZ,45,FALSE)),IF($X$1=7,(VLOOKUP(B301,'X7'!$B:$AZ,45,FALSE)),IF($X$1=8,(VLOOKUP(B301,'X8'!$B:$AZ,45,FALSE)),IF($X$1=9,(VLOOKUP(B301,'X9'!$B:$AZ,45,FALSE)),IF($X$1=10,(VLOOKUP(B301,'X10'!$B:$AZ,45,FALSE)),IF($X$1=11,(VLOOKUP(B301,'X11'!$B:$AZ,45,FALSE)),IF($X$1=12,(VLOOKUP(B301,'X12'!$B:$AZ,45,FALSE)),IF($X$1=13,(VLOOKUP(B301,'X13'!$B:$AZ,45,FALSE)),"B")))))))))))))))</f>
        <v xml:space="preserve"> </v>
      </c>
      <c r="O301" s="184" t="str">
        <f ca="1">IF(ISERROR(IF($X$1=1,(VLOOKUP(B301,'X1'!$B:$AZ,11,FALSE)),IF($X$1=2,(VLOOKUP(B301,'X2'!$B:$AZ,11,FALSE)),IF($X$1=3,(VLOOKUP(B301,'X3'!$B:$AZ,11,FALSE)),IF($X$1=4,(VLOOKUP(B301,'X4'!$B:$AZ,11,FALSE)),IF($X$1=5,(VLOOKUP(B301,'X5'!$B:$AZ,11,FALSE)),IF($X$1=6,(VLOOKUP(B301,'X6'!$B:$AZ,11,FALSE)),IF($X$1=7,(VLOOKUP(B301,'X7'!$B:$AZ,11,FALSE)),IF($X$1=8,(VLOOKUP(B301,'X8'!$B:$AZ,11,FALSE)),IF($X$1=9,(VLOOKUP(B301,'X9'!$B:$AZ,11,FALSE)),IF($X$1=10,(VLOOKUP(B301,'X10'!$B:$AZ,11,FALSE)),IF($X$1=11,(VLOOKUP(B301,'X11'!$B:$AZ,11,FALSE)),IF($X$1=12,(VLOOKUP(B301,'X12'!$B:$AZ,11,FALSE)),IF($X$1=13,(VLOOKUP(B301,'X13'!$B:$AZ,11,FALSE)),"B"))))))))))))))=TRUE," ",(IF($X$1=1,(VLOOKUP(B301,'X1'!$B:$AZ,11,FALSE)),IF($X$1=2,(VLOOKUP(B301,'X2'!$B:$AZ,11,FALSE)),IF($X$1=3,(VLOOKUP(B301,'X3'!$B:$AZ,11,FALSE)),IF($X$1=4,(VLOOKUP(B301,'X4'!$B:$AZ,11,FALSE)),IF($X$1=5,(VLOOKUP(B301,'X5'!$B:$AZ,11,FALSE)),IF($X$1=6,(VLOOKUP(B301,'X6'!$B:$AZ,11,FALSE)),IF($X$1=7,(VLOOKUP(B301,'X7'!$B:$AZ,11,FALSE)),IF($X$1=8,(VLOOKUP(B301,'X8'!$B:$AZ,11,FALSE)),IF($X$1=9,(VLOOKUP(B301,'X9'!$B:$AZ,11,FALSE)),IF($X$1=10,(VLOOKUP(B301,'X10'!$B:$AZ,11,FALSE)),IF($X$1=11,(VLOOKUP(B301,'X11'!$B:$AZ,11,FALSE)),IF($X$1=12,(VLOOKUP(B301,'X12'!$B:$AZ,11,FALSE)),IF($X$1=13,(VLOOKUP(B301,'X13'!$B:$AZ,11,FALSE)),"B")))))))))))))))</f>
        <v xml:space="preserve"> </v>
      </c>
      <c r="P301" s="184" t="str">
        <f ca="1">IF(ISERROR(IF($X$1=1,(VLOOKUP(B301,'X1'!$B:$AZ,12,FALSE)),IF($X$1=2,(VLOOKUP(B301,'X2'!$B:$AZ,12,FALSE)),IF($X$1=3,(VLOOKUP(B301,'X3'!$B:$AZ,12,FALSE)),IF($X$1=4,(VLOOKUP(B301,'X4'!$B:$AZ,12,FALSE)),IF($X$1=5,(VLOOKUP(B301,'X5'!$B:$AZ,12,FALSE)),IF($X$1=6,(VLOOKUP(B301,'X6'!$B:$AZ,12,FALSE)),IF($X$1=7,(VLOOKUP(B301,'X7'!$B:$AZ,12,FALSE)),IF($X$1=8,(VLOOKUP(B301,'X8'!$B:$AZ,12,FALSE)),IF($X$1=9,(VLOOKUP(B301,'X9'!$B:$AZ,12,FALSE)),IF($X$1=10,(VLOOKUP(B301,'X10'!$B:$AZ,12,FALSE)),IF($X$1=11,(VLOOKUP(B301,'X11'!$B:$AZ,12,FALSE)),IF($X$1=12,(VLOOKUP(B301,'X12'!$B:$AZ,12,FALSE)),IF($X$1=13,(VLOOKUP(B301,'X13'!$B:$AZ,12,FALSE)),"B"))))))))))))))=TRUE," ",(IF($X$1=1,(VLOOKUP(B301,'X1'!$B:$AZ,12,FALSE)),IF($X$1=2,(VLOOKUP(B301,'X2'!$B:$AZ,12,FALSE)),IF($X$1=3,(VLOOKUP(B301,'X3'!$B:$AZ,12,FALSE)),IF($X$1=4,(VLOOKUP(B301,'X4'!$B:$AZ,12,FALSE)),IF($X$1=5,(VLOOKUP(B301,'X5'!$B:$AZ,12,FALSE)),IF($X$1=6,(VLOOKUP(B301,'X6'!$B:$AZ,12,FALSE)),IF($X$1=7,(VLOOKUP(B301,'X7'!$B:$AZ,12,FALSE)),IF($X$1=8,(VLOOKUP(B301,'X8'!$B:$AZ,12,FALSE)),IF($X$1=9,(VLOOKUP(B301,'X9'!$B:$AZ,12,FALSE)),IF($X$1=10,(VLOOKUP(B301,'X10'!$B:$AZ,12,FALSE)),IF($X$1=11,(VLOOKUP(B301,'X11'!$B:$AZ,12,FALSE)),IF($X$1=12,(VLOOKUP(B301,'X12'!$B:$AZ,12,FALSE)),IF($X$1=13,(VLOOKUP(B301,'X13'!$B:$AZ,12,FALSE)),"B")))))))))))))))</f>
        <v xml:space="preserve"> </v>
      </c>
      <c r="Q301" s="185" t="str">
        <f ca="1">IF(ISERROR(IF($X$1=1,(VLOOKUP(B301,'X1'!$B:$AZ,46,FALSE)),IF($X$1=2,(VLOOKUP(B301,'X2'!$B:$AZ,46,FALSE)),IF($X$1=3,(VLOOKUP(B301,'X3'!$B:$AZ,46,FALSE)),IF($X$1=4,(VLOOKUP(B301,'X4'!$B:$AZ,46,FALSE)),IF($X$1=5,(VLOOKUP(B301,'X5'!$B:$AZ,46,FALSE)),IF($X$1=6,(VLOOKUP(B301,'X6'!$B:$AZ,46,FALSE)),IF($X$1=7,(VLOOKUP(B301,'X7'!$B:$AZ,46,FALSE)),IF($X$1=8,(VLOOKUP(B301,'X8'!$B:$AZ,46,FALSE)),IF($X$1=9,(VLOOKUP(B301,'X9'!$B:$AZ,46,FALSE)),IF($X$1=10,(VLOOKUP(B301,'X10'!$B:$AZ,46,FALSE)),IF($X$1=11,(VLOOKUP(B301,'X11'!$B:$AZ,46,FALSE)),IF($X$1=12,(VLOOKUP(B301,'X12'!$B:$AZ,46,FALSE)),IF($X$1=13,(VLOOKUP(B301,'X13'!$B:$AZ,46,FALSE)),"B"))))))))))))))=TRUE," ",(IF($X$1=1,(VLOOKUP(B301,'X1'!$B:$AZ,46,FALSE)),IF($X$1=2,(VLOOKUP(B301,'X2'!$B:$AZ,46,FALSE)),IF($X$1=3,(VLOOKUP(B301,'X3'!$B:$AZ,46,FALSE)),IF($X$1=4,(VLOOKUP(B301,'X4'!$B:$AZ,46,FALSE)),IF($X$1=5,(VLOOKUP(B301,'X5'!$B:$AZ,46,FALSE)),IF($X$1=6,(VLOOKUP(B301,'X6'!$B:$AZ,46,FALSE)),IF($X$1=7,(VLOOKUP(B301,'X7'!$B:$AZ,46,FALSE)),IF($X$1=8,(VLOOKUP(B301,'X8'!$B:$AZ,46,FALSE)),IF($X$1=9,(VLOOKUP(B301,'X9'!$B:$AZ,46,FALSE)),IF($X$1=10,(VLOOKUP(B301,'X10'!$B:$AZ,46,FALSE)),IF($X$1=11,(VLOOKUP(B301,'X11'!$B:$AZ,46,FALSE)),IF($X$1=12,(VLOOKUP(B301,'X12'!$B:$AZ,46,FALSE)),IF($X$1=13,(VLOOKUP(B301,'X13'!$B:$AZ,46,FALSE)),"B")))))))))))))))</f>
        <v xml:space="preserve"> </v>
      </c>
      <c r="R301" s="185" t="str">
        <f ca="1">IF(ISERROR(IF($X$1=1,(VLOOKUP(B301,'X1'!$B:$AZ,15,FALSE)),IF($X$1=2,(VLOOKUP(B301,'X2'!$B:$AZ,15,FALSE)),IF($X$1=3,(VLOOKUP(B301,'X3'!$B:$AZ,15,FALSE)),IF($X$1=4,(VLOOKUP(B301,'X4'!$B:$AZ,15,FALSE)),IF($X$1=5,(VLOOKUP(B301,'X5'!$B:$AZ,15,FALSE)),IF($X$1=6,(VLOOKUP(B301,'X6'!$B:$AZ,15,FALSE)),IF($X$1=7,(VLOOKUP(B301,'X7'!$B:$AZ,15,FALSE)),IF($X$1=8,(VLOOKUP(B301,'X8'!$B:$AZ,15,FALSE)),IF($X$1=9,(VLOOKUP(B301,'X9'!$B:$AZ,15,FALSE)),IF($X$1=10,(VLOOKUP(B301,'X10'!$B:$AZ,15,FALSE)),IF($X$1=11,(VLOOKUP(B301,'X11'!$B:$AZ,15,FALSE)),IF($X$1=12,(VLOOKUP(B301,'X12'!$B:$AZ,15,FALSE)),IF($X$1=13,(VLOOKUP(B301,'X13'!$B:$AZ,15,FALSE)),"B"))))))))))))))=TRUE," ",(IF($X$1=1,(VLOOKUP(B301,'X1'!$B:$AZ,15,FALSE)),IF($X$1=2,(VLOOKUP(B301,'X2'!$B:$AZ,15,FALSE)),IF($X$1=3,(VLOOKUP(B301,'X3'!$B:$AZ,15,FALSE)),IF($X$1=4,(VLOOKUP(B301,'X4'!$B:$AZ,15,FALSE)),IF($X$1=5,(VLOOKUP(B301,'X5'!$B:$AZ,15,FALSE)),IF($X$1=6,(VLOOKUP(B301,'X6'!$B:$AZ,15,FALSE)),IF($X$1=7,(VLOOKUP(B301,'X7'!$B:$AZ,15,FALSE)),IF($X$1=8,(VLOOKUP(B301,'X8'!$B:$AZ,15,FALSE)),IF($X$1=9,(VLOOKUP(B301,'X9'!$B:$AZ,15,FALSE)),IF($X$1=10,(VLOOKUP(B301,'X10'!$B:$AZ,15,FALSE)),IF($X$1=11,(VLOOKUP(B301,'X11'!$B:$AZ,15,FALSE)),IF($X$1=12,(VLOOKUP(B301,'X12'!$B:$AZ,15,FALSE)),IF($X$1=13,(VLOOKUP(B301,'X13'!$B:$AZ,15,FALSE)),"B")))))))))))))))</f>
        <v xml:space="preserve"> </v>
      </c>
      <c r="S301" s="185" t="str">
        <f ca="1">IF(ISERROR(IF((IF($X$1=1,(VLOOKUP(B301,'X1'!$B:$AZ,14,FALSE)),(IF($X$1=2,(VLOOKUP(B301,'X2'!$B:$AZ,14,FALSE)),(IF($X$1=3,(VLOOKUP(B301,'X3'!$B:$AZ,14,FALSE)),(IF($X$1=4,(VLOOKUP(B301,'X4'!$B:$AZ,14,FALSE)),(IF($X$1=5,(VLOOKUP(B301,'X5'!$B:$AZ,14,FALSE)),(IF($X$1=6,(VLOOKUP(B301,'X6'!$B:$AZ,14,FALSE)),(IF($X$1=7,(VLOOKUP(B301,'X7'!$B:$AZ,14,FALSE)),(IF($X$1=8,(VLOOKUP(B301,'X8'!$B:$AZ,14,FALSE)),(IF($X$1=9,(VLOOKUP(B301,'X9'!$B:$AZ,14,FALSE)),(IF($X$1=10,(VLOOKUP(B301,'X10'!$B:$AZ,14,FALSE)),(IF($X$1=11,(VLOOKUP(B301,'X11'!$B:$AZ,14,FALSE)),(IF($X$1=12,(VLOOKUP(B301,'X12'!$B:$AZ,14,FALSE)),(VLOOKUP(B301,'X13'!$B:$AZ,14,FALSE))))))))))))))))))))))))))=$V$1," ",(IF($X$1=1,(VLOOKUP(B301,'X1'!$B:$AZ,14,FALSE)),(IF($X$1=2,(VLOOKUP(B301,'X2'!$B:$AZ,14,FALSE)),(IF($X$1=3,(VLOOKUP(B301,'X3'!$B:$AZ,14,FALSE)),(IF($X$1=4,(VLOOKUP(B301,'X4'!$B:$AZ,14,FALSE)),(IF($X$1=5,(VLOOKUP(B301,'X5'!$B:$AZ,14,FALSE)),(IF($X$1=6,(VLOOKUP(B301,'X6'!$B:$AZ,14,FALSE)),(IF($X$1=7,(VLOOKUP(B301,'X7'!$B:$AZ,14,FALSE)),(IF($X$1=8,(VLOOKUP(B301,'X8'!$B:$AZ,14,FALSE)),(IF($X$1=9,(VLOOKUP(B301,'X9'!$B:$AZ,14,FALSE)),(IF($X$1=10,(VLOOKUP(B301,'X10'!$B:$AZ,14,FALSE)),(IF($X$1=11,(VLOOKUP(B301,'X11'!$B:$AZ,14,FALSE)),(IF($X$1=12,(VLOOKUP(B301,'X12'!$B:$AZ,14,FALSE)),(VLOOKUP(B301,'X13'!$B:$AZ,14,FALSE))))))))))))))))))))))))))))=TRUE," ",(IF((IF($X$1=1,(VLOOKUP(B301,'X1'!$B:$AZ,14,FALSE)),(IF($X$1=2,(VLOOKUP(B301,'X2'!$B:$AZ,14,FALSE)),(IF($X$1=3,(VLOOKUP(B301,'X3'!$B:$AZ,14,FALSE)),(IF($X$1=4,(VLOOKUP(B301,'X4'!$B:$AZ,14,FALSE)),(IF($X$1=5,(VLOOKUP(B301,'X5'!$B:$AZ,14,FALSE)),(IF($X$1=6,(VLOOKUP(B301,'X6'!$B:$AZ,14,FALSE)),(IF($X$1=7,(VLOOKUP(B301,'X7'!$B:$AZ,14,FALSE)),(IF($X$1=8,(VLOOKUP(B301,'X8'!$B:$AZ,14,FALSE)),(IF($X$1=9,(VLOOKUP(B301,'X9'!$B:$AZ,14,FALSE)),(IF($X$1=10,(VLOOKUP(B301,'X10'!$B:$AZ,14,FALSE)),(IF($X$1=11,(VLOOKUP(B301,'X11'!$B:$AZ,14,FALSE)),(IF($X$1=12,(VLOOKUP(B301,'X12'!$B:$AZ,14,FALSE)),(VLOOKUP(B301,'X13'!$B:$AZ,14,FALSE))))))))))))))))))))))))))=$V$1," ",(IF($X$1=1,(VLOOKUP(B301,'X1'!$B:$AZ,14,FALSE)),(IF($X$1=2,(VLOOKUP(B301,'X2'!$B:$AZ,14,FALSE)),(IF($X$1=3,(VLOOKUP(B301,'X3'!$B:$AZ,14,FALSE)),(IF($X$1=4,(VLOOKUP(B301,'X4'!$B:$AZ,14,FALSE)),(IF($X$1=5,(VLOOKUP(B301,'X5'!$B:$AZ,14,FALSE)),(IF($X$1=6,(VLOOKUP(B301,'X6'!$B:$AZ,14,FALSE)),(IF($X$1=7,(VLOOKUP(B301,'X7'!$B:$AZ,14,FALSE)),(IF($X$1=8,(VLOOKUP(B301,'X8'!$B:$AZ,14,FALSE)),(IF($X$1=9,(VLOOKUP(B301,'X9'!$B:$AZ,14,FALSE)),(IF($X$1=10,(VLOOKUP(B301,'X10'!$B:$AZ,14,FALSE)),(IF($X$1=11,(VLOOKUP(B301,'X11'!$B:$AZ,14,FALSE)),(IF($X$1=12,(VLOOKUP(B301,'X12'!$B:$AZ,14,FALSE)),(VLOOKUP(B301,'X13'!$B:$AZ,14,FALSE)))))))))))))))))))))))))))))</f>
        <v xml:space="preserve"> </v>
      </c>
    </row>
    <row r="302" spans="1:19" ht="14.1" customHeight="1" x14ac:dyDescent="0.2">
      <c r="A302" s="156" t="s">
        <v>1058</v>
      </c>
      <c r="B302" s="122" t="str">
        <f>IF(ISERROR(IF($U$16=1,(VLOOKUP(A302,$AC$89:$AH$125,2,FALSE)),IF((IF($X$1=1,'X1'!B261,(IF($X$1=2,'X2'!B261,(IF($X$1=3,'X3'!B261,(IF($X$1=4,'X4'!B261,(IF($X$1=5,'X5'!B261,(IF($X$1=6,'X6'!B261,(IF($X$1=7,'X7'!B261,(IF($X$1=8,'X8'!B261,(IF($X$1=9,'X9'!B261,(IF($X$1=10,'X10'!B261,(IF($X$1=11,'X11'!B261,(IF($X$1=12,'X12'!B261,'X13'!B261))))))))))))))))))))))))="","",(IF($X$1=1,'X1'!B261,(IF($X$1=2,'X2'!B261,(IF($X$1=3,'X3'!B261,(IF($X$1=4,'X4'!B261,(IF($X$1=5,'X5'!B261,(IF($X$1=6,'X6'!B261,(IF($X$1=7,'X7'!B261,(IF($X$1=8,'X8'!B261,(IF($X$1=9,'X9'!B261,(IF($X$1=10,'X10'!B261,(IF($X$1=11,'X11'!B261,(IF($X$1=12,'X12'!B261,'X13'!B261)))))))))))))))))))))))))))=TRUE," ",(IF($U$16=1,(VLOOKUP(A302,$AC$89:$AH$125,2,FALSE)),IF((IF($X$1=1,'X1'!B261,(IF($X$1=2,'X2'!B261,(IF($X$1=3,'X3'!B261,(IF($X$1=4,'X4'!B261,(IF($X$1=5,'X5'!B261,(IF($X$1=6,'X6'!B261,(IF($X$1=7,'X7'!B261,(IF($X$1=8,'X8'!B261,(IF($X$1=9,'X9'!B261,(IF($X$1=10,'X10'!B261,(IF($X$1=11,'X11'!B261,(IF($X$1=12,'X12'!B261,'X13'!B261))))))))))))))))))))))))="","",(IF($X$1=1,'X1'!B261,(IF($X$1=2,'X2'!B261,(IF($X$1=3,'X3'!B261,(IF($X$1=4,'X4'!B261,(IF($X$1=5,'X5'!B261,(IF($X$1=6,'X6'!B261,(IF($X$1=7,'X7'!B261,(IF($X$1=8,'X8'!B261,(IF($X$1=9,'X9'!B261,(IF($X$1=10,'X10'!B261,(IF($X$1=11,'X11'!B261,(IF($X$1=12,'X12'!B261,'X13'!B261))))))))))))))))))))))))))))</f>
        <v/>
      </c>
      <c r="C302" s="181" t="str">
        <f ca="1">IF(ISERROR(IF($X$1=1,(VLOOKUP(B302,'X1'!$B:$AZ,47,FALSE)),IF($X$1=2,(VLOOKUP(B302,'X2'!$B:$AZ,47,FALSE)),IF($X$1=3,(VLOOKUP(B302,'X3'!$B:$AZ,47,FALSE)),IF($X$1=4,(VLOOKUP(B302,'X4'!$B:$AZ,47,FALSE)),IF($X$1=5,(VLOOKUP(B302,'X5'!$B:$AZ,47,FALSE)),IF($X$1=6,(VLOOKUP(B302,'X6'!$B:$AZ,47,FALSE)),IF($X$1=7,(VLOOKUP(B302,'X7'!$B:$AZ,47,FALSE)),IF($X$1=8,(VLOOKUP(B302,'X8'!$B:$AZ,47,FALSE)),IF($X$1=9,(VLOOKUP(B302,'X9'!$B:$AZ,47,FALSE)),IF($X$1=10,(VLOOKUP(B302,'X10'!$B:$AZ,47,FALSE)),IF($X$1=11,(VLOOKUP(B302,'X11'!$B:$AZ,47,FALSE)),IF($X$1=12,(VLOOKUP(B302,'X12'!$B:$AZ,47,FALSE)),IF($X$1=13,(VLOOKUP(B302,'X13'!$B:$AZ,47,FALSE)),"B"))))))))))))))=TRUE," ",(IF($X$1=1,(VLOOKUP(B302,'X1'!$B:$AZ,47,FALSE)),IF($X$1=2,(VLOOKUP(B302,'X2'!$B:$AZ,47,FALSE)),IF($X$1=3,(VLOOKUP(B302,'X3'!$B:$AZ,47,FALSE)),IF($X$1=4,(VLOOKUP(B302,'X4'!$B:$AZ,47,FALSE)),IF($X$1=5,(VLOOKUP(B302,'X5'!$B:$AZ,47,FALSE)),IF($X$1=6,(VLOOKUP(B302,'X6'!$B:$AZ,47,FALSE)),IF($X$1=7,(VLOOKUP(B302,'X7'!$B:$AZ,47,FALSE)),IF($X$1=8,(VLOOKUP(B302,'X8'!$B:$AZ,47,FALSE)),IF($X$1=9,(VLOOKUP(B302,'X9'!$B:$AZ,47,FALSE)),IF($X$1=10,(VLOOKUP(B302,'X10'!$B:$AZ,47,FALSE)),IF($X$1=11,(VLOOKUP(B302,'X11'!$B:$AZ,47,FALSE)),IF($X$1=12,(VLOOKUP(B302,'X12'!$B:$AZ,47,FALSE)),IF($X$1=13,(VLOOKUP(B302,'X13'!$B:$AZ,47,FALSE)),"B")))))))))))))))</f>
        <v xml:space="preserve"> </v>
      </c>
      <c r="D302" s="181" t="str">
        <f ca="1">IF(ISERROR(IF($X$1=1,(VLOOKUP(B302,'X1'!$B:$AP,41,FALSE)),IF($X$1=2,(VLOOKUP(B302,'X2'!$B:$AP,41,FALSE)),IF($X$1=3,(VLOOKUP(B302,'X3'!$B:$AP,41,FALSE)),IF($X$1=4,(VLOOKUP(B302,'X4'!$B:$AP,41,FALSE)),IF($X$1=5,(VLOOKUP(B302,'X5'!$B:$AP,41,FALSE)),IF($X$1=6,(VLOOKUP(B302,'X6'!$B:$AP,41,FALSE)),IF($X$1=7,(VLOOKUP(B302,'X7'!$B:$AP,41,FALSE)),IF($X$1=8,(VLOOKUP(B302,'X8'!$B:$AP,41,FALSE)),IF($X$1=9,(VLOOKUP(B302,'X9'!$B:$AP,41,FALSE)),IF($X$1=10,(VLOOKUP(B302,'X10'!$B:$AP,41,FALSE)),IF($X$1=11,(VLOOKUP(B302,'X11'!$B:$AP,41,FALSE)),IF($X$1=12,(VLOOKUP(B302,'X12'!$B:$AP,41,FALSE)),IF($X$1=13,(VLOOKUP(B302,'X13'!$B:$AP,41,FALSE)),"B"))))))))))))))=TRUE," ",(IF($X$1=1,(VLOOKUP(B302,'X1'!$B:$AP,41,FALSE)),IF($X$1=2,(VLOOKUP(B302,'X2'!$B:$AP,41,FALSE)),IF($X$1=3,(VLOOKUP(B302,'X3'!$B:$AP,41,FALSE)),IF($X$1=4,(VLOOKUP(B302,'X4'!$B:$AP,41,FALSE)),IF($X$1=5,(VLOOKUP(B302,'X5'!$B:$AP,41,FALSE)),IF($X$1=6,(VLOOKUP(B302,'X6'!$B:$AP,41,FALSE)),IF($X$1=7,(VLOOKUP(B302,'X7'!$B:$AP,41,FALSE)),IF($X$1=8,(VLOOKUP(B302,'X8'!$B:$AP,41,FALSE)),IF($X$1=9,(VLOOKUP(B302,'X9'!$B:$AP,41,FALSE)),IF($X$1=10,(VLOOKUP(B302,'X10'!$B:$AP,41,FALSE)),IF($X$1=11,(VLOOKUP(B302,'X11'!$B:$AP,41,FALSE)),IF($X$1=12,(VLOOKUP(B302,'X12'!$B:$AP,41,FALSE)),IF($X$1=13,(VLOOKUP(B302,'X13'!$B:$AP,41,FALSE)),"B")))))))))))))))</f>
        <v xml:space="preserve"> </v>
      </c>
      <c r="E302" s="182" t="str">
        <f ca="1">IF(ISERROR(IF($X$1=1,(VLOOKUP(B302,'X1'!$B:$AP,7,FALSE)),IF($X$1=2,(VLOOKUP(B302,'X2'!$B:$AP,7,FALSE)),IF($X$1=3,(VLOOKUP(B302,'X3'!$B:$AP,7,FALSE)),IF($X$1=4,(VLOOKUP(B302,'X4'!$B:$AP,7,FALSE)),IF($X$1=5,(VLOOKUP(B302,'X5'!$B:$AP,7,FALSE)),IF($X$1=6,(VLOOKUP(B302,'X6'!$B:$AP,7,FALSE)),IF($X$1=7,(VLOOKUP(B302,'X7'!$B:$AP,7,FALSE)),IF($X$1=8,(VLOOKUP(B302,'X8'!$B:$AP,7,FALSE)),IF($X$1=9,(VLOOKUP(B302,'X9'!$B:$AP,7,FALSE)),IF($X$1=10,(VLOOKUP(B302,'X10'!$B:$AP,7,FALSE)),IF($X$1=11,(VLOOKUP(B302,'X11'!$B:$AP,7,FALSE)),IF($X$1=12,(VLOOKUP(B302,'X12'!$B:$AP,7,FALSE)),IF($X$1=13,(VLOOKUP(B302,'X13'!$B:$AP,7,FALSE)),"B"))))))))))))))=TRUE," ",(IF($X$1=1,(VLOOKUP(B302,'X1'!$B:$AP,7,FALSE)),IF($X$1=2,(VLOOKUP(B302,'X2'!$B:$AP,7,FALSE)),IF($X$1=3,(VLOOKUP(B302,'X3'!$B:$AP,7,FALSE)),IF($X$1=4,(VLOOKUP(B302,'X4'!$B:$AP,7,FALSE)),IF($X$1=5,(VLOOKUP(B302,'X5'!$B:$AP,7,FALSE)),IF($X$1=6,(VLOOKUP(B302,'X6'!$B:$AP,7,FALSE)),IF($X$1=7,(VLOOKUP(B302,'X7'!$B:$AP,7,FALSE)),IF($X$1=8,(VLOOKUP(B302,'X8'!$B:$AP,7,FALSE)),IF($X$1=9,(VLOOKUP(B302,'X9'!$B:$AP,7,FALSE)),IF($X$1=10,(VLOOKUP(B302,'X10'!$B:$AP,7,FALSE)),IF($X$1=11,(VLOOKUP(B302,'X11'!$B:$AP,7,FALSE)),IF($X$1=12,(VLOOKUP(B302,'X12'!$B:$AP,7,FALSE)),IF($X$1=13,(VLOOKUP(B302,'X13'!$B:$AP,7,FALSE)),"B")))))))))))))))</f>
        <v xml:space="preserve"> </v>
      </c>
      <c r="F302" s="182" t="str">
        <f ca="1">IF(ISERROR(IF((IF($X$1=1,(VLOOKUP(B302,'X1'!$B:$AO,6,FALSE)),(IF($X$1=2,(VLOOKUP(B302,'X2'!$B:$AO,6,FALSE)),(IF($X$1=3,(VLOOKUP(B302,'X3'!$B:$AO,6,FALSE)),(IF($X$1=4,(VLOOKUP(B302,'X4'!$B:$AO,6,FALSE)),(IF($X$1=5,(VLOOKUP(B302,'X5'!$B:$AO,6,FALSE)),(IF($X$1=6,(VLOOKUP(B302,'X6'!$B:$AO,6,FALSE)),(IF($X$1=7,(VLOOKUP(B302,'X7'!$B:$AO,6,FALSE)),(IF($X$1=8,(VLOOKUP(B302,'X8'!$B:$AO,6,FALSE)),(IF($X$1=9,(VLOOKUP(B302,'X9'!$B:$AO,6,FALSE)),(IF($X$1=10,(VLOOKUP(B302,'X10'!$B:$AO,6,FALSE)),(IF($X$1=11,(VLOOKUP(B302,'X11'!$B:$AO,6,FALSE)),(IF($X$1=12,(VLOOKUP(B302,'X12'!$B:$AO,6,FALSE)),(VLOOKUP(B302,'X13'!$B:$AO,6,FALSE))))))))))))))))))))))))))=$V$1," ",(IF($X$1=1,(VLOOKUP(B302,'X1'!$B:$AO,6,FALSE)),(IF($X$1=2,(VLOOKUP(B302,'X2'!$B:$AO,6,FALSE)),(IF($X$1=3,(VLOOKUP(B302,'X3'!$B:$AO,6,FALSE)),(IF($X$1=4,(VLOOKUP(B302,'X4'!$B:$AO,6,FALSE)),(IF($X$1=5,(VLOOKUP(B302,'X5'!$B:$AO,6,FALSE)),(IF($X$1=6,(VLOOKUP(B302,'X6'!$B:$AO,6,FALSE)),(IF($X$1=7,(VLOOKUP(B302,'X7'!$B:$AO,6,FALSE)),(IF($X$1=8,(VLOOKUP(B302,'X8'!$B:$AO,6,FALSE)),(IF($X$1=9,(VLOOKUP(B302,'X9'!$B:$AO,6,FALSE)),(IF($X$1=10,(VLOOKUP(B302,'X10'!$B:$AO,6,FALSE)),(IF($X$1=11,(VLOOKUP(B302,'X11'!$B:$AO,6,FALSE)),(IF($X$1=12,(VLOOKUP(B302,'X12'!$B:$AO,6,FALSE)),(VLOOKUP(B302,'X13'!$B:$AO,6,FALSE))))))))))))))))))))))))))))=TRUE," ",(IF((IF($X$1=1,(VLOOKUP(B302,'X1'!$B:$AO,6,FALSE)),(IF($X$1=2,(VLOOKUP(B302,'X2'!$B:$AO,6,FALSE)),(IF($X$1=3,(VLOOKUP(B302,'X3'!$B:$AO,6,FALSE)),(IF($X$1=4,(VLOOKUP(B302,'X4'!$B:$AO,6,FALSE)),(IF($X$1=5,(VLOOKUP(B302,'X5'!$B:$AO,6,FALSE)),(IF($X$1=6,(VLOOKUP(B302,'X6'!$B:$AO,6,FALSE)),(IF($X$1=7,(VLOOKUP(B302,'X7'!$B:$AO,6,FALSE)),(IF($X$1=8,(VLOOKUP(B302,'X8'!$B:$AO,6,FALSE)),(IF($X$1=9,(VLOOKUP(B302,'X9'!$B:$AO,6,FALSE)),(IF($X$1=10,(VLOOKUP(B302,'X10'!$B:$AO,6,FALSE)),(IF($X$1=11,(VLOOKUP(B302,'X11'!$B:$AO,6,FALSE)),(IF($X$1=12,(VLOOKUP(B302,'X12'!$B:$AO,6,FALSE)),(VLOOKUP(B302,'X13'!$B:$AO,6,FALSE))))))))))))))))))))))))))=$V$1," ",(IF($X$1=1,(VLOOKUP(B302,'X1'!$B:$AO,6,FALSE)),(IF($X$1=2,(VLOOKUP(B302,'X2'!$B:$AO,6,FALSE)),(IF($X$1=3,(VLOOKUP(B302,'X3'!$B:$AO,6,FALSE)),(IF($X$1=4,(VLOOKUP(B302,'X4'!$B:$AO,6,FALSE)),(IF($X$1=5,(VLOOKUP(B302,'X5'!$B:$AO,6,FALSE)),(IF($X$1=6,(VLOOKUP(B302,'X6'!$B:$AO,6,FALSE)),(IF($X$1=7,(VLOOKUP(B302,'X7'!$B:$AO,6,FALSE)),(IF($X$1=8,(VLOOKUP(B302,'X8'!$B:$AO,6,FALSE)),(IF($X$1=9,(VLOOKUP(B302,'X9'!$B:$AO,6,FALSE)),(IF($X$1=10,(VLOOKUP(B302,'X10'!$B:$AO,6,FALSE)),(IF($X$1=11,(VLOOKUP(B302,'X11'!$B:$AO,6,FALSE)),(IF($X$1=12,(VLOOKUP(B302,'X12'!$B:$AO,6,FALSE)),(VLOOKUP(B302,'X13'!$B:$AO,6,FALSE)))))))))))))))))))))))))))))</f>
        <v xml:space="preserve"> </v>
      </c>
      <c r="G302" s="182" t="str">
        <f ca="1">IF(ISERROR(IF($X$1=1,(VLOOKUP(B302,'X1'!$B:$AZ,44,FALSE)),IF($X$1=2,(VLOOKUP(B302,'X2'!$B:$AZ,44,FALSE)),IF($X$1=3,(VLOOKUP(B302,'X3'!$B:$AZ,44,FALSE)),IF($X$1=4,(VLOOKUP(B302,'X4'!$B:$AZ,44,FALSE)),IF($X$1=5,(VLOOKUP(B302,'X5'!$B:$AZ,44,FALSE)),IF($X$1=6,(VLOOKUP(B302,'X6'!$B:$AZ,44,FALSE)),IF($X$1=7,(VLOOKUP(B302,'X7'!$B:$AZ,44,FALSE)),IF($X$1=8,(VLOOKUP(B302,'X8'!$B:$AZ,44,FALSE)),IF($X$1=9,(VLOOKUP(B302,'X9'!$B:$AZ,44,FALSE)),IF($X$1=10,(VLOOKUP(B302,'X10'!$B:$AZ,44,FALSE)),IF($X$1=11,(VLOOKUP(B302,'X11'!$B:$AZ,44,FALSE)),IF($X$1=12,(VLOOKUP(B302,'X12'!$B:$AZ,44,FALSE)),IF($X$1=13,(VLOOKUP(B302,'X13'!$B:$AZ,44,FALSE)),"B"))))))))))))))=TRUE," ",(IF($X$1=1,(VLOOKUP(B302,'X1'!$B:$AZ,44,FALSE)),IF($X$1=2,(VLOOKUP(B302,'X2'!$B:$AZ,44,FALSE)),IF($X$1=3,(VLOOKUP(B302,'X3'!$B:$AZ,44,FALSE)),IF($X$1=4,(VLOOKUP(B302,'X4'!$B:$AZ,44,FALSE)),IF($X$1=5,(VLOOKUP(B302,'X5'!$B:$AZ,44,FALSE)),IF($X$1=6,(VLOOKUP(B302,'X6'!$B:$AZ,44,FALSE)),IF($X$1=7,(VLOOKUP(B302,'X7'!$B:$AZ,44,FALSE)),IF($X$1=8,(VLOOKUP(B302,'X8'!$B:$AZ,44,FALSE)),IF($X$1=9,(VLOOKUP(B302,'X9'!$B:$AZ,44,FALSE)),IF($X$1=10,(VLOOKUP(B302,'X10'!$B:$AZ,44,FALSE)),IF($X$1=11,(VLOOKUP(B302,'X11'!$B:$AZ,44,FALSE)),IF($X$1=12,(VLOOKUP(B302,'X12'!$B:$AZ,44,FALSE)),IF($X$1=13,(VLOOKUP(B302,'X13'!$B:$AZ,44,FALSE)),"B")))))))))))))))</f>
        <v xml:space="preserve"> </v>
      </c>
      <c r="H302" s="182" t="str">
        <f ca="1">IF(ISERROR(IF($X$1=1,(VLOOKUP(B302,'X1'!$B:$AZ,8,FALSE)),IF($X$1=2,(VLOOKUP(B302,'X2'!$B:$AZ,8,FALSE)),IF($X$1=3,(VLOOKUP(B302,'X3'!$B:$AZ,8,FALSE)),IF($X$1=4,(VLOOKUP(B302,'X4'!$B:$AZ,8,FALSE)),IF($X$1=5,(VLOOKUP(B302,'X5'!$B:$AZ,8,FALSE)),IF($X$1=6,(VLOOKUP(B302,'X6'!$B:$AZ,8,FALSE)),IF($X$1=7,(VLOOKUP(B302,'X7'!$B:$AZ,8,FALSE)),IF($X$1=8,(VLOOKUP(B302,'X8'!$B:$AZ,8,FALSE)),IF($X$1=9,(VLOOKUP(B302,'X9'!$B:$AZ,8,FALSE)),IF($X$1=10,(VLOOKUP(B302,'X10'!$B:$AZ,8,FALSE)),IF($X$1=11,(VLOOKUP(B302,'X11'!$B:$AZ,8,FALSE)),IF($X$1=12,(VLOOKUP(B302,'X12'!$B:$AZ,8,FALSE)),IF($X$1=13,(VLOOKUP(B302,'X13'!$B:$AZ,8,FALSE)),"B"))))))))))))))=TRUE," ",(IF($X$1=1,(VLOOKUP(B302,'X1'!$B:$AZ,8,FALSE)),IF($X$1=2,(VLOOKUP(B302,'X2'!$B:$AZ,8,FALSE)),IF($X$1=3,(VLOOKUP(B302,'X3'!$B:$AZ,8,FALSE)),IF($X$1=4,(VLOOKUP(B302,'X4'!$B:$AZ,8,FALSE)),IF($X$1=5,(VLOOKUP(B302,'X5'!$B:$AZ,8,FALSE)),IF($X$1=6,(VLOOKUP(B302,'X6'!$B:$AZ,8,FALSE)),IF($X$1=7,(VLOOKUP(B302,'X7'!$B:$AZ,8,FALSE)),IF($X$1=8,(VLOOKUP(B302,'X8'!$B:$AZ,8,FALSE)),IF($X$1=9,(VLOOKUP(B302,'X9'!$B:$AZ,8,FALSE)),IF($X$1=10,(VLOOKUP(B302,'X10'!$B:$AZ,8,FALSE)),IF($X$1=11,(VLOOKUP(B302,'X11'!$B:$AZ,8,FALSE)),IF($X$1=12,(VLOOKUP(B302,'X12'!$B:$AZ,8,FALSE)),IF($X$1=13,(VLOOKUP(B302,'X13'!$B:$AZ,8,FALSE)),"B")))))))))))))))</f>
        <v xml:space="preserve"> </v>
      </c>
      <c r="I302" s="183" t="str">
        <f ca="1">IF(ISERROR(IF($X$1=1,(VLOOKUP(B302,'X1'!$B:$AZ,2,FALSE)),IF($X$1=2,(VLOOKUP(B302,'X2'!$B:$AZ,2,FALSE)),IF($X$1=3,(VLOOKUP(B302,'X3'!$B:$AZ,2,FALSE)),IF($X$1=4,(VLOOKUP(B302,'X4'!$B:$AZ,2,FALSE)),IF($X$1=5,(VLOOKUP(B302,'X5'!$B:$AZ,2,FALSE)),IF($X$1=6,(VLOOKUP(B302,'X6'!$B:$AZ,2,FALSE)),IF($X$1=7,(VLOOKUP(B302,'X7'!$B:$AZ,2,FALSE)),IF($X$1=8,(VLOOKUP(B302,'X8'!$B:$AZ,2,FALSE)),IF($X$1=9,(VLOOKUP(B302,'X9'!$B:$AZ,2,FALSE)),IF($X$1=10,(VLOOKUP(B302,'X10'!$B:$AZ,2,FALSE)),IF($X$1=11,(VLOOKUP(B302,'X11'!$B:$AZ,2,FALSE)),IF($X$1=12,(VLOOKUP(B302,'X12'!$B:$AZ,2,FALSE)),IF($X$1=13,(VLOOKUP(B302,'X13'!$B:$AZ,2,FALSE)),"B"))))))))))))))=TRUE," ",(IF($X$1=1,(VLOOKUP(B302,'X1'!$B:$AZ,2,FALSE)),IF($X$1=2,(VLOOKUP(B302,'X2'!$B:$AZ,2,FALSE)),IF($X$1=3,(VLOOKUP(B302,'X3'!$B:$AZ,2,FALSE)),IF($X$1=4,(VLOOKUP(B302,'X4'!$B:$AZ,2,FALSE)),IF($X$1=5,(VLOOKUP(B302,'X5'!$B:$AZ,2,FALSE)),IF($X$1=6,(VLOOKUP(B302,'X6'!$B:$AZ,2,FALSE)),IF($X$1=7,(VLOOKUP(B302,'X7'!$B:$AZ,2,FALSE)),IF($X$1=8,(VLOOKUP(B302,'X8'!$B:$AZ,2,FALSE)),IF($X$1=9,(VLOOKUP(B302,'X9'!$B:$AZ,2,FALSE)),IF($X$1=10,(VLOOKUP(B302,'X10'!$B:$AZ,2,FALSE)),IF($X$1=11,(VLOOKUP(B302,'X11'!$B:$AZ,2,FALSE)),IF($X$1=12,(VLOOKUP(B302,'X12'!$B:$AZ,2,FALSE)),IF($X$1=13,(VLOOKUP(B302,'X13'!$B:$AZ,2,FALSE)),"B")))))))))))))))</f>
        <v xml:space="preserve"> </v>
      </c>
      <c r="J302" s="183" t="str">
        <f ca="1">IF(ISERROR(IF($X$1=1,(VLOOKUP(B302,'X1'!$B:$AZ,3,FALSE)),IF($X$1=2,(VLOOKUP(B302,'X2'!$B:$AZ,3,FALSE)),IF($X$1=3,(VLOOKUP(B302,'X3'!$B:$AZ,3,FALSE)),IF($X$1=4,(VLOOKUP(B302,'X4'!$B:$AZ,3,FALSE)),IF($X$1=5,(VLOOKUP(B302,'X5'!$B:$AZ,3,FALSE)),IF($X$1=6,(VLOOKUP(B302,'X6'!$B:$AZ,3,FALSE)),IF($X$1=7,(VLOOKUP(B302,'X7'!$B:$AZ,3,FALSE)),IF($X$1=8,(VLOOKUP(B302,'X8'!$B:$AZ,3,FALSE)),IF($X$1=9,(VLOOKUP(B302,'X9'!$B:$AZ,3,FALSE)),IF($X$1=10,(VLOOKUP(B302,'X10'!$B:$AZ,3,FALSE)),IF($X$1=11,(VLOOKUP(B302,'X11'!$B:$AZ,3,FALSE)),IF($X$1=12,(VLOOKUP(B302,'X12'!$B:$AZ,3,FALSE)),IF($X$1=13,(VLOOKUP(B302,'X13'!$B:$AZ,3,FALSE)),"B"))))))))))))))=TRUE," ",(IF($X$1=1,(VLOOKUP(B302,'X1'!$B:$AZ,3,FALSE)),IF($X$1=2,(VLOOKUP(B302,'X2'!$B:$AZ,3,FALSE)),IF($X$1=3,(VLOOKUP(B302,'X3'!$B:$AZ,3,FALSE)),IF($X$1=4,(VLOOKUP(B302,'X4'!$B:$AZ,3,FALSE)),IF($X$1=5,(VLOOKUP(B302,'X5'!$B:$AZ,3,FALSE)),IF($X$1=6,(VLOOKUP(B302,'X6'!$B:$AZ,3,FALSE)),IF($X$1=7,(VLOOKUP(B302,'X7'!$B:$AZ,3,FALSE)),IF($X$1=8,(VLOOKUP(B302,'X8'!$B:$AZ,3,FALSE)),IF($X$1=9,(VLOOKUP(B302,'X9'!$B:$AZ,3,FALSE)),IF($X$1=10,(VLOOKUP(B302,'X10'!$B:$AZ,3,FALSE)),IF($X$1=11,(VLOOKUP(B302,'X11'!$B:$AZ,3,FALSE)),IF($X$1=12,(VLOOKUP(B302,'X12'!$B:$AZ,3,FALSE)),IF($X$1=13,(VLOOKUP(B302,'X13'!$B:$AZ,3,FALSE)),"B")))))))))))))))</f>
        <v xml:space="preserve"> </v>
      </c>
      <c r="K302" s="183" t="str">
        <f ca="1">IF(ISERROR(IF($X$1=1,(VLOOKUP(B302,'X1'!$B:$AZ,5,FALSE)),IF($X$1=2,(VLOOKUP(B302,'X2'!$B:$AZ,5,FALSE)),IF($X$1=3,(VLOOKUP(B302,'X3'!$B:$AZ,5,FALSE)),IF($X$1=4,(VLOOKUP(B302,'X4'!$B:$AZ,5,FALSE)),IF($X$1=5,(VLOOKUP(B302,'X5'!$B:$AZ,5,FALSE)),IF($X$1=6,(VLOOKUP(B302,'X6'!$B:$AZ,5,FALSE)),IF($X$1=7,(VLOOKUP(B302,'X7'!$B:$AZ,5,FALSE)),IF($X$1=8,(VLOOKUP(B302,'X8'!$B:$AZ,5,FALSE)),IF($X$1=9,(VLOOKUP(B302,'X9'!$B:$AZ,5,FALSE)),IF($X$1=10,(VLOOKUP(B302,'X10'!$B:$AZ,5,FALSE)),IF($X$1=11,(VLOOKUP(B302,'X11'!$B:$AZ,5,FALSE)),IF($X$1=12,(VLOOKUP(B302,'X12'!$B:$AZ,5,FALSE)),IF($X$1=13,(VLOOKUP(B302,'X13'!$B:$AZ,5,FALSE)),"B"))))))))))))))=TRUE," ",(IF($X$1=1,(VLOOKUP(B302,'X1'!$B:$AZ,5,FALSE)),IF($X$1=2,(VLOOKUP(B302,'X2'!$B:$AZ,5,FALSE)),IF($X$1=3,(VLOOKUP(B302,'X3'!$B:$AZ,5,FALSE)),IF($X$1=4,(VLOOKUP(B302,'X4'!$B:$AZ,5,FALSE)),IF($X$1=5,(VLOOKUP(B302,'X5'!$B:$AZ,5,FALSE)),IF($X$1=6,(VLOOKUP(B302,'X6'!$B:$AZ,5,FALSE)),IF($X$1=7,(VLOOKUP(B302,'X7'!$B:$AZ,5,FALSE)),IF($X$1=8,(VLOOKUP(B302,'X8'!$B:$AZ,5,FALSE)),IF($X$1=9,(VLOOKUP(B302,'X9'!$B:$AZ,5,FALSE)),IF($X$1=10,(VLOOKUP(B302,'X10'!$B:$AZ,5,FALSE)),IF($X$1=11,(VLOOKUP(B302,'X11'!$B:$AZ,5,FALSE)),IF($X$1=12,(VLOOKUP(B302,'X12'!$B:$AZ,5,FALSE)),IF($X$1=13,(VLOOKUP(B302,'X13'!$B:$AZ,5,FALSE)),"B")))))))))))))))</f>
        <v xml:space="preserve"> </v>
      </c>
      <c r="L302" s="184" t="str">
        <f ca="1">IF(ISERROR(IF($X$1=1,(VLOOKUP(B302,'X1'!$B:$AZ,9,FALSE)),IF($X$1=2,(VLOOKUP(B302,'X2'!$B:$AZ,9,FALSE)),IF($X$1=3,(VLOOKUP(B302,'X3'!$B:$AZ,9,FALSE)),IF($X$1=4,(VLOOKUP(B302,'X4'!$B:$AZ,9,FALSE)),IF($X$1=5,(VLOOKUP(B302,'X5'!$B:$AZ,9,FALSE)),IF($X$1=6,(VLOOKUP(B302,'X6'!$B:$AZ,9,FALSE)),IF($X$1=7,(VLOOKUP(B302,'X7'!$B:$AZ,9,FALSE)),IF($X$1=8,(VLOOKUP(B302,'X8'!$B:$AZ,9,FALSE)),IF($X$1=9,(VLOOKUP(B302,'X9'!$B:$AZ,9,FALSE)),IF($X$1=10,(VLOOKUP(B302,'X10'!$B:$AZ,9,FALSE)),IF($X$1=11,(VLOOKUP(B302,'X11'!$B:$AZ,9,FALSE)),IF($X$1=12,(VLOOKUP(B302,'X12'!$B:$AZ,9,FALSE)),IF($X$1=13,(VLOOKUP(B302,'X13'!$B:$AZ,9,FALSE)),"B"))))))))))))))=TRUE," ",(IF($X$1=1,(VLOOKUP(B302,'X1'!$B:$AZ,9,FALSE)),IF($X$1=2,(VLOOKUP(B302,'X2'!$B:$AZ,9,FALSE)),IF($X$1=3,(VLOOKUP(B302,'X3'!$B:$AZ,9,FALSE)),IF($X$1=4,(VLOOKUP(B302,'X4'!$B:$AZ,9,FALSE)),IF($X$1=5,(VLOOKUP(B302,'X5'!$B:$AZ,9,FALSE)),IF($X$1=6,(VLOOKUP(B302,'X6'!$B:$AZ,9,FALSE)),IF($X$1=7,(VLOOKUP(B302,'X7'!$B:$AZ,9,FALSE)),IF($X$1=8,(VLOOKUP(B302,'X8'!$B:$AZ,9,FALSE)),IF($X$1=9,(VLOOKUP(B302,'X9'!$B:$AZ,9,FALSE)),IF($X$1=10,(VLOOKUP(B302,'X10'!$B:$AZ,9,FALSE)),IF($X$1=11,(VLOOKUP(B302,'X11'!$B:$AZ,9,FALSE)),IF($X$1=12,(VLOOKUP(B302,'X12'!$B:$AZ,9,FALSE)),IF($X$1=13,(VLOOKUP(B302,'X13'!$B:$AZ,9,FALSE)),"B")))))))))))))))</f>
        <v xml:space="preserve"> </v>
      </c>
      <c r="M302" s="184" t="str">
        <f ca="1">IF(ISERROR(IF($X$1=1,(VLOOKUP(B302,'X1'!$B:$AZ,10,FALSE)),IF($X$1=2,(VLOOKUP(B302,'X2'!$B:$AZ,10,FALSE)),IF($X$1=3,(VLOOKUP(B302,'X3'!$B:$AZ,10,FALSE)),IF($X$1=4,(VLOOKUP(B302,'X4'!$B:$AZ,10,FALSE)),IF($X$1=5,(VLOOKUP(B302,'X5'!$B:$AZ,10,FALSE)),IF($X$1=6,(VLOOKUP(B302,'X6'!$B:$AZ,10,FALSE)),IF($X$1=7,(VLOOKUP(B302,'X7'!$B:$AZ,10,FALSE)),IF($X$1=8,(VLOOKUP(B302,'X8'!$B:$AZ,10,FALSE)),IF($X$1=9,(VLOOKUP(B302,'X9'!$B:$AZ,10,FALSE)),IF($X$1=10,(VLOOKUP(B302,'X10'!$B:$AZ,10,FALSE)),IF($X$1=11,(VLOOKUP(B302,'X11'!$B:$AZ,10,FALSE)),IF($X$1=12,(VLOOKUP(B302,'X12'!$B:$AZ,10,FALSE)),IF($X$1=13,(VLOOKUP(B302,'X13'!$B:$AZ,10,FALSE)),"B"))))))))))))))=TRUE," ",(IF($X$1=1,(VLOOKUP(B302,'X1'!$B:$AZ,10,FALSE)),IF($X$1=2,(VLOOKUP(B302,'X2'!$B:$AZ,10,FALSE)),IF($X$1=3,(VLOOKUP(B302,'X3'!$B:$AZ,10,FALSE)),IF($X$1=4,(VLOOKUP(B302,'X4'!$B:$AZ,10,FALSE)),IF($X$1=5,(VLOOKUP(B302,'X5'!$B:$AZ,10,FALSE)),IF($X$1=6,(VLOOKUP(B302,'X6'!$B:$AZ,10,FALSE)),IF($X$1=7,(VLOOKUP(B302,'X7'!$B:$AZ,10,FALSE)),IF($X$1=8,(VLOOKUP(B302,'X8'!$B:$AZ,10,FALSE)),IF($X$1=9,(VLOOKUP(B302,'X9'!$B:$AZ,10,FALSE)),IF($X$1=10,(VLOOKUP(B302,'X10'!$B:$AZ,10,FALSE)),IF($X$1=11,(VLOOKUP(B302,'X11'!$B:$AZ,10,FALSE)),IF($X$1=12,(VLOOKUP(B302,'X12'!$B:$AZ,10,FALSE)),IF($X$1=13,(VLOOKUP(B302,'X13'!$B:$AZ,10,FALSE)),"B")))))))))))))))</f>
        <v xml:space="preserve"> </v>
      </c>
      <c r="N302" s="185" t="str">
        <f ca="1">IF(ISERROR(IF($X$1=1,(VLOOKUP(B302,'X1'!$B:$AZ,45,FALSE)),IF($X$1=2,(VLOOKUP(B302,'X2'!$B:$AZ,45,FALSE)),IF($X$1=3,(VLOOKUP(B302,'X3'!$B:$AZ,45,FALSE)),IF($X$1=4,(VLOOKUP(B302,'X4'!$B:$AZ,45,FALSE)),IF($X$1=5,(VLOOKUP(B302,'X5'!$B:$AZ,45,FALSE)),IF($X$1=6,(VLOOKUP(B302,'X6'!$B:$AZ,45,FALSE)),IF($X$1=7,(VLOOKUP(B302,'X7'!$B:$AZ,45,FALSE)),IF($X$1=8,(VLOOKUP(B302,'X8'!$B:$AZ,45,FALSE)),IF($X$1=9,(VLOOKUP(B302,'X9'!$B:$AZ,45,FALSE)),IF($X$1=10,(VLOOKUP(B302,'X10'!$B:$AZ,45,FALSE)),IF($X$1=11,(VLOOKUP(B302,'X11'!$B:$AZ,45,FALSE)),IF($X$1=12,(VLOOKUP(B302,'X12'!$B:$AZ,45,FALSE)),IF($X$1=13,(VLOOKUP(B302,'X13'!$B:$AZ,45,FALSE)),"B"))))))))))))))=TRUE," ",(IF($X$1=1,(VLOOKUP(B302,'X1'!$B:$AZ,45,FALSE)),IF($X$1=2,(VLOOKUP(B302,'X2'!$B:$AZ,45,FALSE)),IF($X$1=3,(VLOOKUP(B302,'X3'!$B:$AZ,45,FALSE)),IF($X$1=4,(VLOOKUP(B302,'X4'!$B:$AZ,45,FALSE)),IF($X$1=5,(VLOOKUP(B302,'X5'!$B:$AZ,45,FALSE)),IF($X$1=6,(VLOOKUP(B302,'X6'!$B:$AZ,45,FALSE)),IF($X$1=7,(VLOOKUP(B302,'X7'!$B:$AZ,45,FALSE)),IF($X$1=8,(VLOOKUP(B302,'X8'!$B:$AZ,45,FALSE)),IF($X$1=9,(VLOOKUP(B302,'X9'!$B:$AZ,45,FALSE)),IF($X$1=10,(VLOOKUP(B302,'X10'!$B:$AZ,45,FALSE)),IF($X$1=11,(VLOOKUP(B302,'X11'!$B:$AZ,45,FALSE)),IF($X$1=12,(VLOOKUP(B302,'X12'!$B:$AZ,45,FALSE)),IF($X$1=13,(VLOOKUP(B302,'X13'!$B:$AZ,45,FALSE)),"B")))))))))))))))</f>
        <v xml:space="preserve"> </v>
      </c>
      <c r="O302" s="184" t="str">
        <f ca="1">IF(ISERROR(IF($X$1=1,(VLOOKUP(B302,'X1'!$B:$AZ,11,FALSE)),IF($X$1=2,(VLOOKUP(B302,'X2'!$B:$AZ,11,FALSE)),IF($X$1=3,(VLOOKUP(B302,'X3'!$B:$AZ,11,FALSE)),IF($X$1=4,(VLOOKUP(B302,'X4'!$B:$AZ,11,FALSE)),IF($X$1=5,(VLOOKUP(B302,'X5'!$B:$AZ,11,FALSE)),IF($X$1=6,(VLOOKUP(B302,'X6'!$B:$AZ,11,FALSE)),IF($X$1=7,(VLOOKUP(B302,'X7'!$B:$AZ,11,FALSE)),IF($X$1=8,(VLOOKUP(B302,'X8'!$B:$AZ,11,FALSE)),IF($X$1=9,(VLOOKUP(B302,'X9'!$B:$AZ,11,FALSE)),IF($X$1=10,(VLOOKUP(B302,'X10'!$B:$AZ,11,FALSE)),IF($X$1=11,(VLOOKUP(B302,'X11'!$B:$AZ,11,FALSE)),IF($X$1=12,(VLOOKUP(B302,'X12'!$B:$AZ,11,FALSE)),IF($X$1=13,(VLOOKUP(B302,'X13'!$B:$AZ,11,FALSE)),"B"))))))))))))))=TRUE," ",(IF($X$1=1,(VLOOKUP(B302,'X1'!$B:$AZ,11,FALSE)),IF($X$1=2,(VLOOKUP(B302,'X2'!$B:$AZ,11,FALSE)),IF($X$1=3,(VLOOKUP(B302,'X3'!$B:$AZ,11,FALSE)),IF($X$1=4,(VLOOKUP(B302,'X4'!$B:$AZ,11,FALSE)),IF($X$1=5,(VLOOKUP(B302,'X5'!$B:$AZ,11,FALSE)),IF($X$1=6,(VLOOKUP(B302,'X6'!$B:$AZ,11,FALSE)),IF($X$1=7,(VLOOKUP(B302,'X7'!$B:$AZ,11,FALSE)),IF($X$1=8,(VLOOKUP(B302,'X8'!$B:$AZ,11,FALSE)),IF($X$1=9,(VLOOKUP(B302,'X9'!$B:$AZ,11,FALSE)),IF($X$1=10,(VLOOKUP(B302,'X10'!$B:$AZ,11,FALSE)),IF($X$1=11,(VLOOKUP(B302,'X11'!$B:$AZ,11,FALSE)),IF($X$1=12,(VLOOKUP(B302,'X12'!$B:$AZ,11,FALSE)),IF($X$1=13,(VLOOKUP(B302,'X13'!$B:$AZ,11,FALSE)),"B")))))))))))))))</f>
        <v xml:space="preserve"> </v>
      </c>
      <c r="P302" s="184" t="str">
        <f ca="1">IF(ISERROR(IF($X$1=1,(VLOOKUP(B302,'X1'!$B:$AZ,12,FALSE)),IF($X$1=2,(VLOOKUP(B302,'X2'!$B:$AZ,12,FALSE)),IF($X$1=3,(VLOOKUP(B302,'X3'!$B:$AZ,12,FALSE)),IF($X$1=4,(VLOOKUP(B302,'X4'!$B:$AZ,12,FALSE)),IF($X$1=5,(VLOOKUP(B302,'X5'!$B:$AZ,12,FALSE)),IF($X$1=6,(VLOOKUP(B302,'X6'!$B:$AZ,12,FALSE)),IF($X$1=7,(VLOOKUP(B302,'X7'!$B:$AZ,12,FALSE)),IF($X$1=8,(VLOOKUP(B302,'X8'!$B:$AZ,12,FALSE)),IF($X$1=9,(VLOOKUP(B302,'X9'!$B:$AZ,12,FALSE)),IF($X$1=10,(VLOOKUP(B302,'X10'!$B:$AZ,12,FALSE)),IF($X$1=11,(VLOOKUP(B302,'X11'!$B:$AZ,12,FALSE)),IF($X$1=12,(VLOOKUP(B302,'X12'!$B:$AZ,12,FALSE)),IF($X$1=13,(VLOOKUP(B302,'X13'!$B:$AZ,12,FALSE)),"B"))))))))))))))=TRUE," ",(IF($X$1=1,(VLOOKUP(B302,'X1'!$B:$AZ,12,FALSE)),IF($X$1=2,(VLOOKUP(B302,'X2'!$B:$AZ,12,FALSE)),IF($X$1=3,(VLOOKUP(B302,'X3'!$B:$AZ,12,FALSE)),IF($X$1=4,(VLOOKUP(B302,'X4'!$B:$AZ,12,FALSE)),IF($X$1=5,(VLOOKUP(B302,'X5'!$B:$AZ,12,FALSE)),IF($X$1=6,(VLOOKUP(B302,'X6'!$B:$AZ,12,FALSE)),IF($X$1=7,(VLOOKUP(B302,'X7'!$B:$AZ,12,FALSE)),IF($X$1=8,(VLOOKUP(B302,'X8'!$B:$AZ,12,FALSE)),IF($X$1=9,(VLOOKUP(B302,'X9'!$B:$AZ,12,FALSE)),IF($X$1=10,(VLOOKUP(B302,'X10'!$B:$AZ,12,FALSE)),IF($X$1=11,(VLOOKUP(B302,'X11'!$B:$AZ,12,FALSE)),IF($X$1=12,(VLOOKUP(B302,'X12'!$B:$AZ,12,FALSE)),IF($X$1=13,(VLOOKUP(B302,'X13'!$B:$AZ,12,FALSE)),"B")))))))))))))))</f>
        <v xml:space="preserve"> </v>
      </c>
      <c r="Q302" s="185" t="str">
        <f ca="1">IF(ISERROR(IF($X$1=1,(VLOOKUP(B302,'X1'!$B:$AZ,46,FALSE)),IF($X$1=2,(VLOOKUP(B302,'X2'!$B:$AZ,46,FALSE)),IF($X$1=3,(VLOOKUP(B302,'X3'!$B:$AZ,46,FALSE)),IF($X$1=4,(VLOOKUP(B302,'X4'!$B:$AZ,46,FALSE)),IF($X$1=5,(VLOOKUP(B302,'X5'!$B:$AZ,46,FALSE)),IF($X$1=6,(VLOOKUP(B302,'X6'!$B:$AZ,46,FALSE)),IF($X$1=7,(VLOOKUP(B302,'X7'!$B:$AZ,46,FALSE)),IF($X$1=8,(VLOOKUP(B302,'X8'!$B:$AZ,46,FALSE)),IF($X$1=9,(VLOOKUP(B302,'X9'!$B:$AZ,46,FALSE)),IF($X$1=10,(VLOOKUP(B302,'X10'!$B:$AZ,46,FALSE)),IF($X$1=11,(VLOOKUP(B302,'X11'!$B:$AZ,46,FALSE)),IF($X$1=12,(VLOOKUP(B302,'X12'!$B:$AZ,46,FALSE)),IF($X$1=13,(VLOOKUP(B302,'X13'!$B:$AZ,46,FALSE)),"B"))))))))))))))=TRUE," ",(IF($X$1=1,(VLOOKUP(B302,'X1'!$B:$AZ,46,FALSE)),IF($X$1=2,(VLOOKUP(B302,'X2'!$B:$AZ,46,FALSE)),IF($X$1=3,(VLOOKUP(B302,'X3'!$B:$AZ,46,FALSE)),IF($X$1=4,(VLOOKUP(B302,'X4'!$B:$AZ,46,FALSE)),IF($X$1=5,(VLOOKUP(B302,'X5'!$B:$AZ,46,FALSE)),IF($X$1=6,(VLOOKUP(B302,'X6'!$B:$AZ,46,FALSE)),IF($X$1=7,(VLOOKUP(B302,'X7'!$B:$AZ,46,FALSE)),IF($X$1=8,(VLOOKUP(B302,'X8'!$B:$AZ,46,FALSE)),IF($X$1=9,(VLOOKUP(B302,'X9'!$B:$AZ,46,FALSE)),IF($X$1=10,(VLOOKUP(B302,'X10'!$B:$AZ,46,FALSE)),IF($X$1=11,(VLOOKUP(B302,'X11'!$B:$AZ,46,FALSE)),IF($X$1=12,(VLOOKUP(B302,'X12'!$B:$AZ,46,FALSE)),IF($X$1=13,(VLOOKUP(B302,'X13'!$B:$AZ,46,FALSE)),"B")))))))))))))))</f>
        <v xml:space="preserve"> </v>
      </c>
      <c r="R302" s="185" t="str">
        <f ca="1">IF(ISERROR(IF($X$1=1,(VLOOKUP(B302,'X1'!$B:$AZ,15,FALSE)),IF($X$1=2,(VLOOKUP(B302,'X2'!$B:$AZ,15,FALSE)),IF($X$1=3,(VLOOKUP(B302,'X3'!$B:$AZ,15,FALSE)),IF($X$1=4,(VLOOKUP(B302,'X4'!$B:$AZ,15,FALSE)),IF($X$1=5,(VLOOKUP(B302,'X5'!$B:$AZ,15,FALSE)),IF($X$1=6,(VLOOKUP(B302,'X6'!$B:$AZ,15,FALSE)),IF($X$1=7,(VLOOKUP(B302,'X7'!$B:$AZ,15,FALSE)),IF($X$1=8,(VLOOKUP(B302,'X8'!$B:$AZ,15,FALSE)),IF($X$1=9,(VLOOKUP(B302,'X9'!$B:$AZ,15,FALSE)),IF($X$1=10,(VLOOKUP(B302,'X10'!$B:$AZ,15,FALSE)),IF($X$1=11,(VLOOKUP(B302,'X11'!$B:$AZ,15,FALSE)),IF($X$1=12,(VLOOKUP(B302,'X12'!$B:$AZ,15,FALSE)),IF($X$1=13,(VLOOKUP(B302,'X13'!$B:$AZ,15,FALSE)),"B"))))))))))))))=TRUE," ",(IF($X$1=1,(VLOOKUP(B302,'X1'!$B:$AZ,15,FALSE)),IF($X$1=2,(VLOOKUP(B302,'X2'!$B:$AZ,15,FALSE)),IF($X$1=3,(VLOOKUP(B302,'X3'!$B:$AZ,15,FALSE)),IF($X$1=4,(VLOOKUP(B302,'X4'!$B:$AZ,15,FALSE)),IF($X$1=5,(VLOOKUP(B302,'X5'!$B:$AZ,15,FALSE)),IF($X$1=6,(VLOOKUP(B302,'X6'!$B:$AZ,15,FALSE)),IF($X$1=7,(VLOOKUP(B302,'X7'!$B:$AZ,15,FALSE)),IF($X$1=8,(VLOOKUP(B302,'X8'!$B:$AZ,15,FALSE)),IF($X$1=9,(VLOOKUP(B302,'X9'!$B:$AZ,15,FALSE)),IF($X$1=10,(VLOOKUP(B302,'X10'!$B:$AZ,15,FALSE)),IF($X$1=11,(VLOOKUP(B302,'X11'!$B:$AZ,15,FALSE)),IF($X$1=12,(VLOOKUP(B302,'X12'!$B:$AZ,15,FALSE)),IF($X$1=13,(VLOOKUP(B302,'X13'!$B:$AZ,15,FALSE)),"B")))))))))))))))</f>
        <v xml:space="preserve"> </v>
      </c>
      <c r="S302" s="185" t="str">
        <f ca="1">IF(ISERROR(IF((IF($X$1=1,(VLOOKUP(B302,'X1'!$B:$AZ,14,FALSE)),(IF($X$1=2,(VLOOKUP(B302,'X2'!$B:$AZ,14,FALSE)),(IF($X$1=3,(VLOOKUP(B302,'X3'!$B:$AZ,14,FALSE)),(IF($X$1=4,(VLOOKUP(B302,'X4'!$B:$AZ,14,FALSE)),(IF($X$1=5,(VLOOKUP(B302,'X5'!$B:$AZ,14,FALSE)),(IF($X$1=6,(VLOOKUP(B302,'X6'!$B:$AZ,14,FALSE)),(IF($X$1=7,(VLOOKUP(B302,'X7'!$B:$AZ,14,FALSE)),(IF($X$1=8,(VLOOKUP(B302,'X8'!$B:$AZ,14,FALSE)),(IF($X$1=9,(VLOOKUP(B302,'X9'!$B:$AZ,14,FALSE)),(IF($X$1=10,(VLOOKUP(B302,'X10'!$B:$AZ,14,FALSE)),(IF($X$1=11,(VLOOKUP(B302,'X11'!$B:$AZ,14,FALSE)),(IF($X$1=12,(VLOOKUP(B302,'X12'!$B:$AZ,14,FALSE)),(VLOOKUP(B302,'X13'!$B:$AZ,14,FALSE))))))))))))))))))))))))))=$V$1," ",(IF($X$1=1,(VLOOKUP(B302,'X1'!$B:$AZ,14,FALSE)),(IF($X$1=2,(VLOOKUP(B302,'X2'!$B:$AZ,14,FALSE)),(IF($X$1=3,(VLOOKUP(B302,'X3'!$B:$AZ,14,FALSE)),(IF($X$1=4,(VLOOKUP(B302,'X4'!$B:$AZ,14,FALSE)),(IF($X$1=5,(VLOOKUP(B302,'X5'!$B:$AZ,14,FALSE)),(IF($X$1=6,(VLOOKUP(B302,'X6'!$B:$AZ,14,FALSE)),(IF($X$1=7,(VLOOKUP(B302,'X7'!$B:$AZ,14,FALSE)),(IF($X$1=8,(VLOOKUP(B302,'X8'!$B:$AZ,14,FALSE)),(IF($X$1=9,(VLOOKUP(B302,'X9'!$B:$AZ,14,FALSE)),(IF($X$1=10,(VLOOKUP(B302,'X10'!$B:$AZ,14,FALSE)),(IF($X$1=11,(VLOOKUP(B302,'X11'!$B:$AZ,14,FALSE)),(IF($X$1=12,(VLOOKUP(B302,'X12'!$B:$AZ,14,FALSE)),(VLOOKUP(B302,'X13'!$B:$AZ,14,FALSE))))))))))))))))))))))))))))=TRUE," ",(IF((IF($X$1=1,(VLOOKUP(B302,'X1'!$B:$AZ,14,FALSE)),(IF($X$1=2,(VLOOKUP(B302,'X2'!$B:$AZ,14,FALSE)),(IF($X$1=3,(VLOOKUP(B302,'X3'!$B:$AZ,14,FALSE)),(IF($X$1=4,(VLOOKUP(B302,'X4'!$B:$AZ,14,FALSE)),(IF($X$1=5,(VLOOKUP(B302,'X5'!$B:$AZ,14,FALSE)),(IF($X$1=6,(VLOOKUP(B302,'X6'!$B:$AZ,14,FALSE)),(IF($X$1=7,(VLOOKUP(B302,'X7'!$B:$AZ,14,FALSE)),(IF($X$1=8,(VLOOKUP(B302,'X8'!$B:$AZ,14,FALSE)),(IF($X$1=9,(VLOOKUP(B302,'X9'!$B:$AZ,14,FALSE)),(IF($X$1=10,(VLOOKUP(B302,'X10'!$B:$AZ,14,FALSE)),(IF($X$1=11,(VLOOKUP(B302,'X11'!$B:$AZ,14,FALSE)),(IF($X$1=12,(VLOOKUP(B302,'X12'!$B:$AZ,14,FALSE)),(VLOOKUP(B302,'X13'!$B:$AZ,14,FALSE))))))))))))))))))))))))))=$V$1," ",(IF($X$1=1,(VLOOKUP(B302,'X1'!$B:$AZ,14,FALSE)),(IF($X$1=2,(VLOOKUP(B302,'X2'!$B:$AZ,14,FALSE)),(IF($X$1=3,(VLOOKUP(B302,'X3'!$B:$AZ,14,FALSE)),(IF($X$1=4,(VLOOKUP(B302,'X4'!$B:$AZ,14,FALSE)),(IF($X$1=5,(VLOOKUP(B302,'X5'!$B:$AZ,14,FALSE)),(IF($X$1=6,(VLOOKUP(B302,'X6'!$B:$AZ,14,FALSE)),(IF($X$1=7,(VLOOKUP(B302,'X7'!$B:$AZ,14,FALSE)),(IF($X$1=8,(VLOOKUP(B302,'X8'!$B:$AZ,14,FALSE)),(IF($X$1=9,(VLOOKUP(B302,'X9'!$B:$AZ,14,FALSE)),(IF($X$1=10,(VLOOKUP(B302,'X10'!$B:$AZ,14,FALSE)),(IF($X$1=11,(VLOOKUP(B302,'X11'!$B:$AZ,14,FALSE)),(IF($X$1=12,(VLOOKUP(B302,'X12'!$B:$AZ,14,FALSE)),(VLOOKUP(B302,'X13'!$B:$AZ,14,FALSE)))))))))))))))))))))))))))))</f>
        <v xml:space="preserve"> </v>
      </c>
    </row>
    <row r="303" spans="1:19" ht="14.1" customHeight="1" x14ac:dyDescent="0.2">
      <c r="A303" s="156" t="s">
        <v>1058</v>
      </c>
      <c r="B303" s="122" t="str">
        <f>IF(ISERROR(IF($U$16=1,(VLOOKUP(A303,$AC$89:$AH$125,2,FALSE)),IF((IF($X$1=1,'X1'!B262,(IF($X$1=2,'X2'!B262,(IF($X$1=3,'X3'!B262,(IF($X$1=4,'X4'!B262,(IF($X$1=5,'X5'!B262,(IF($X$1=6,'X6'!B262,(IF($X$1=7,'X7'!B262,(IF($X$1=8,'X8'!B262,(IF($X$1=9,'X9'!B262,(IF($X$1=10,'X10'!B262,(IF($X$1=11,'X11'!B262,(IF($X$1=12,'X12'!B262,'X13'!B262))))))))))))))))))))))))="","",(IF($X$1=1,'X1'!B262,(IF($X$1=2,'X2'!B262,(IF($X$1=3,'X3'!B262,(IF($X$1=4,'X4'!B262,(IF($X$1=5,'X5'!B262,(IF($X$1=6,'X6'!B262,(IF($X$1=7,'X7'!B262,(IF($X$1=8,'X8'!B262,(IF($X$1=9,'X9'!B262,(IF($X$1=10,'X10'!B262,(IF($X$1=11,'X11'!B262,(IF($X$1=12,'X12'!B262,'X13'!B262)))))))))))))))))))))))))))=TRUE," ",(IF($U$16=1,(VLOOKUP(A303,$AC$89:$AH$125,2,FALSE)),IF((IF($X$1=1,'X1'!B262,(IF($X$1=2,'X2'!B262,(IF($X$1=3,'X3'!B262,(IF($X$1=4,'X4'!B262,(IF($X$1=5,'X5'!B262,(IF($X$1=6,'X6'!B262,(IF($X$1=7,'X7'!B262,(IF($X$1=8,'X8'!B262,(IF($X$1=9,'X9'!B262,(IF($X$1=10,'X10'!B262,(IF($X$1=11,'X11'!B262,(IF($X$1=12,'X12'!B262,'X13'!B262))))))))))))))))))))))))="","",(IF($X$1=1,'X1'!B262,(IF($X$1=2,'X2'!B262,(IF($X$1=3,'X3'!B262,(IF($X$1=4,'X4'!B262,(IF($X$1=5,'X5'!B262,(IF($X$1=6,'X6'!B262,(IF($X$1=7,'X7'!B262,(IF($X$1=8,'X8'!B262,(IF($X$1=9,'X9'!B262,(IF($X$1=10,'X10'!B262,(IF($X$1=11,'X11'!B262,(IF($X$1=12,'X12'!B262,'X13'!B262))))))))))))))))))))))))))))</f>
        <v/>
      </c>
      <c r="C303" s="181" t="str">
        <f ca="1">IF(ISERROR(IF($X$1=1,(VLOOKUP(B303,'X1'!$B:$AZ,47,FALSE)),IF($X$1=2,(VLOOKUP(B303,'X2'!$B:$AZ,47,FALSE)),IF($X$1=3,(VLOOKUP(B303,'X3'!$B:$AZ,47,FALSE)),IF($X$1=4,(VLOOKUP(B303,'X4'!$B:$AZ,47,FALSE)),IF($X$1=5,(VLOOKUP(B303,'X5'!$B:$AZ,47,FALSE)),IF($X$1=6,(VLOOKUP(B303,'X6'!$B:$AZ,47,FALSE)),IF($X$1=7,(VLOOKUP(B303,'X7'!$B:$AZ,47,FALSE)),IF($X$1=8,(VLOOKUP(B303,'X8'!$B:$AZ,47,FALSE)),IF($X$1=9,(VLOOKUP(B303,'X9'!$B:$AZ,47,FALSE)),IF($X$1=10,(VLOOKUP(B303,'X10'!$B:$AZ,47,FALSE)),IF($X$1=11,(VLOOKUP(B303,'X11'!$B:$AZ,47,FALSE)),IF($X$1=12,(VLOOKUP(B303,'X12'!$B:$AZ,47,FALSE)),IF($X$1=13,(VLOOKUP(B303,'X13'!$B:$AZ,47,FALSE)),"B"))))))))))))))=TRUE," ",(IF($X$1=1,(VLOOKUP(B303,'X1'!$B:$AZ,47,FALSE)),IF($X$1=2,(VLOOKUP(B303,'X2'!$B:$AZ,47,FALSE)),IF($X$1=3,(VLOOKUP(B303,'X3'!$B:$AZ,47,FALSE)),IF($X$1=4,(VLOOKUP(B303,'X4'!$B:$AZ,47,FALSE)),IF($X$1=5,(VLOOKUP(B303,'X5'!$B:$AZ,47,FALSE)),IF($X$1=6,(VLOOKUP(B303,'X6'!$B:$AZ,47,FALSE)),IF($X$1=7,(VLOOKUP(B303,'X7'!$B:$AZ,47,FALSE)),IF($X$1=8,(VLOOKUP(B303,'X8'!$B:$AZ,47,FALSE)),IF($X$1=9,(VLOOKUP(B303,'X9'!$B:$AZ,47,FALSE)),IF($X$1=10,(VLOOKUP(B303,'X10'!$B:$AZ,47,FALSE)),IF($X$1=11,(VLOOKUP(B303,'X11'!$B:$AZ,47,FALSE)),IF($X$1=12,(VLOOKUP(B303,'X12'!$B:$AZ,47,FALSE)),IF($X$1=13,(VLOOKUP(B303,'X13'!$B:$AZ,47,FALSE)),"B")))))))))))))))</f>
        <v xml:space="preserve"> </v>
      </c>
      <c r="D303" s="181" t="str">
        <f ca="1">IF(ISERROR(IF($X$1=1,(VLOOKUP(B303,'X1'!$B:$AP,41,FALSE)),IF($X$1=2,(VLOOKUP(B303,'X2'!$B:$AP,41,FALSE)),IF($X$1=3,(VLOOKUP(B303,'X3'!$B:$AP,41,FALSE)),IF($X$1=4,(VLOOKUP(B303,'X4'!$B:$AP,41,FALSE)),IF($X$1=5,(VLOOKUP(B303,'X5'!$B:$AP,41,FALSE)),IF($X$1=6,(VLOOKUP(B303,'X6'!$B:$AP,41,FALSE)),IF($X$1=7,(VLOOKUP(B303,'X7'!$B:$AP,41,FALSE)),IF($X$1=8,(VLOOKUP(B303,'X8'!$B:$AP,41,FALSE)),IF($X$1=9,(VLOOKUP(B303,'X9'!$B:$AP,41,FALSE)),IF($X$1=10,(VLOOKUP(B303,'X10'!$B:$AP,41,FALSE)),IF($X$1=11,(VLOOKUP(B303,'X11'!$B:$AP,41,FALSE)),IF($X$1=12,(VLOOKUP(B303,'X12'!$B:$AP,41,FALSE)),IF($X$1=13,(VLOOKUP(B303,'X13'!$B:$AP,41,FALSE)),"B"))))))))))))))=TRUE," ",(IF($X$1=1,(VLOOKUP(B303,'X1'!$B:$AP,41,FALSE)),IF($X$1=2,(VLOOKUP(B303,'X2'!$B:$AP,41,FALSE)),IF($X$1=3,(VLOOKUP(B303,'X3'!$B:$AP,41,FALSE)),IF($X$1=4,(VLOOKUP(B303,'X4'!$B:$AP,41,FALSE)),IF($X$1=5,(VLOOKUP(B303,'X5'!$B:$AP,41,FALSE)),IF($X$1=6,(VLOOKUP(B303,'X6'!$B:$AP,41,FALSE)),IF($X$1=7,(VLOOKUP(B303,'X7'!$B:$AP,41,FALSE)),IF($X$1=8,(VLOOKUP(B303,'X8'!$B:$AP,41,FALSE)),IF($X$1=9,(VLOOKUP(B303,'X9'!$B:$AP,41,FALSE)),IF($X$1=10,(VLOOKUP(B303,'X10'!$B:$AP,41,FALSE)),IF($X$1=11,(VLOOKUP(B303,'X11'!$B:$AP,41,FALSE)),IF($X$1=12,(VLOOKUP(B303,'X12'!$B:$AP,41,FALSE)),IF($X$1=13,(VLOOKUP(B303,'X13'!$B:$AP,41,FALSE)),"B")))))))))))))))</f>
        <v xml:space="preserve"> </v>
      </c>
      <c r="E303" s="182" t="str">
        <f ca="1">IF(ISERROR(IF($X$1=1,(VLOOKUP(B303,'X1'!$B:$AP,7,FALSE)),IF($X$1=2,(VLOOKUP(B303,'X2'!$B:$AP,7,FALSE)),IF($X$1=3,(VLOOKUP(B303,'X3'!$B:$AP,7,FALSE)),IF($X$1=4,(VLOOKUP(B303,'X4'!$B:$AP,7,FALSE)),IF($X$1=5,(VLOOKUP(B303,'X5'!$B:$AP,7,FALSE)),IF($X$1=6,(VLOOKUP(B303,'X6'!$B:$AP,7,FALSE)),IF($X$1=7,(VLOOKUP(B303,'X7'!$B:$AP,7,FALSE)),IF($X$1=8,(VLOOKUP(B303,'X8'!$B:$AP,7,FALSE)),IF($X$1=9,(VLOOKUP(B303,'X9'!$B:$AP,7,FALSE)),IF($X$1=10,(VLOOKUP(B303,'X10'!$B:$AP,7,FALSE)),IF($X$1=11,(VLOOKUP(B303,'X11'!$B:$AP,7,FALSE)),IF($X$1=12,(VLOOKUP(B303,'X12'!$B:$AP,7,FALSE)),IF($X$1=13,(VLOOKUP(B303,'X13'!$B:$AP,7,FALSE)),"B"))))))))))))))=TRUE," ",(IF($X$1=1,(VLOOKUP(B303,'X1'!$B:$AP,7,FALSE)),IF($X$1=2,(VLOOKUP(B303,'X2'!$B:$AP,7,FALSE)),IF($X$1=3,(VLOOKUP(B303,'X3'!$B:$AP,7,FALSE)),IF($X$1=4,(VLOOKUP(B303,'X4'!$B:$AP,7,FALSE)),IF($X$1=5,(VLOOKUP(B303,'X5'!$B:$AP,7,FALSE)),IF($X$1=6,(VLOOKUP(B303,'X6'!$B:$AP,7,FALSE)),IF($X$1=7,(VLOOKUP(B303,'X7'!$B:$AP,7,FALSE)),IF($X$1=8,(VLOOKUP(B303,'X8'!$B:$AP,7,FALSE)),IF($X$1=9,(VLOOKUP(B303,'X9'!$B:$AP,7,FALSE)),IF($X$1=10,(VLOOKUP(B303,'X10'!$B:$AP,7,FALSE)),IF($X$1=11,(VLOOKUP(B303,'X11'!$B:$AP,7,FALSE)),IF($X$1=12,(VLOOKUP(B303,'X12'!$B:$AP,7,FALSE)),IF($X$1=13,(VLOOKUP(B303,'X13'!$B:$AP,7,FALSE)),"B")))))))))))))))</f>
        <v xml:space="preserve"> </v>
      </c>
      <c r="F303" s="182" t="str">
        <f ca="1">IF(ISERROR(IF((IF($X$1=1,(VLOOKUP(B303,'X1'!$B:$AO,6,FALSE)),(IF($X$1=2,(VLOOKUP(B303,'X2'!$B:$AO,6,FALSE)),(IF($X$1=3,(VLOOKUP(B303,'X3'!$B:$AO,6,FALSE)),(IF($X$1=4,(VLOOKUP(B303,'X4'!$B:$AO,6,FALSE)),(IF($X$1=5,(VLOOKUP(B303,'X5'!$B:$AO,6,FALSE)),(IF($X$1=6,(VLOOKUP(B303,'X6'!$B:$AO,6,FALSE)),(IF($X$1=7,(VLOOKUP(B303,'X7'!$B:$AO,6,FALSE)),(IF($X$1=8,(VLOOKUP(B303,'X8'!$B:$AO,6,FALSE)),(IF($X$1=9,(VLOOKUP(B303,'X9'!$B:$AO,6,FALSE)),(IF($X$1=10,(VLOOKUP(B303,'X10'!$B:$AO,6,FALSE)),(IF($X$1=11,(VLOOKUP(B303,'X11'!$B:$AO,6,FALSE)),(IF($X$1=12,(VLOOKUP(B303,'X12'!$B:$AO,6,FALSE)),(VLOOKUP(B303,'X13'!$B:$AO,6,FALSE))))))))))))))))))))))))))=$V$1," ",(IF($X$1=1,(VLOOKUP(B303,'X1'!$B:$AO,6,FALSE)),(IF($X$1=2,(VLOOKUP(B303,'X2'!$B:$AO,6,FALSE)),(IF($X$1=3,(VLOOKUP(B303,'X3'!$B:$AO,6,FALSE)),(IF($X$1=4,(VLOOKUP(B303,'X4'!$B:$AO,6,FALSE)),(IF($X$1=5,(VLOOKUP(B303,'X5'!$B:$AO,6,FALSE)),(IF($X$1=6,(VLOOKUP(B303,'X6'!$B:$AO,6,FALSE)),(IF($X$1=7,(VLOOKUP(B303,'X7'!$B:$AO,6,FALSE)),(IF($X$1=8,(VLOOKUP(B303,'X8'!$B:$AO,6,FALSE)),(IF($X$1=9,(VLOOKUP(B303,'X9'!$B:$AO,6,FALSE)),(IF($X$1=10,(VLOOKUP(B303,'X10'!$B:$AO,6,FALSE)),(IF($X$1=11,(VLOOKUP(B303,'X11'!$B:$AO,6,FALSE)),(IF($X$1=12,(VLOOKUP(B303,'X12'!$B:$AO,6,FALSE)),(VLOOKUP(B303,'X13'!$B:$AO,6,FALSE))))))))))))))))))))))))))))=TRUE," ",(IF((IF($X$1=1,(VLOOKUP(B303,'X1'!$B:$AO,6,FALSE)),(IF($X$1=2,(VLOOKUP(B303,'X2'!$B:$AO,6,FALSE)),(IF($X$1=3,(VLOOKUP(B303,'X3'!$B:$AO,6,FALSE)),(IF($X$1=4,(VLOOKUP(B303,'X4'!$B:$AO,6,FALSE)),(IF($X$1=5,(VLOOKUP(B303,'X5'!$B:$AO,6,FALSE)),(IF($X$1=6,(VLOOKUP(B303,'X6'!$B:$AO,6,FALSE)),(IF($X$1=7,(VLOOKUP(B303,'X7'!$B:$AO,6,FALSE)),(IF($X$1=8,(VLOOKUP(B303,'X8'!$B:$AO,6,FALSE)),(IF($X$1=9,(VLOOKUP(B303,'X9'!$B:$AO,6,FALSE)),(IF($X$1=10,(VLOOKUP(B303,'X10'!$B:$AO,6,FALSE)),(IF($X$1=11,(VLOOKUP(B303,'X11'!$B:$AO,6,FALSE)),(IF($X$1=12,(VLOOKUP(B303,'X12'!$B:$AO,6,FALSE)),(VLOOKUP(B303,'X13'!$B:$AO,6,FALSE))))))))))))))))))))))))))=$V$1," ",(IF($X$1=1,(VLOOKUP(B303,'X1'!$B:$AO,6,FALSE)),(IF($X$1=2,(VLOOKUP(B303,'X2'!$B:$AO,6,FALSE)),(IF($X$1=3,(VLOOKUP(B303,'X3'!$B:$AO,6,FALSE)),(IF($X$1=4,(VLOOKUP(B303,'X4'!$B:$AO,6,FALSE)),(IF($X$1=5,(VLOOKUP(B303,'X5'!$B:$AO,6,FALSE)),(IF($X$1=6,(VLOOKUP(B303,'X6'!$B:$AO,6,FALSE)),(IF($X$1=7,(VLOOKUP(B303,'X7'!$B:$AO,6,FALSE)),(IF($X$1=8,(VLOOKUP(B303,'X8'!$B:$AO,6,FALSE)),(IF($X$1=9,(VLOOKUP(B303,'X9'!$B:$AO,6,FALSE)),(IF($X$1=10,(VLOOKUP(B303,'X10'!$B:$AO,6,FALSE)),(IF($X$1=11,(VLOOKUP(B303,'X11'!$B:$AO,6,FALSE)),(IF($X$1=12,(VLOOKUP(B303,'X12'!$B:$AO,6,FALSE)),(VLOOKUP(B303,'X13'!$B:$AO,6,FALSE)))))))))))))))))))))))))))))</f>
        <v xml:space="preserve"> </v>
      </c>
      <c r="G303" s="182" t="str">
        <f ca="1">IF(ISERROR(IF($X$1=1,(VLOOKUP(B303,'X1'!$B:$AZ,44,FALSE)),IF($X$1=2,(VLOOKUP(B303,'X2'!$B:$AZ,44,FALSE)),IF($X$1=3,(VLOOKUP(B303,'X3'!$B:$AZ,44,FALSE)),IF($X$1=4,(VLOOKUP(B303,'X4'!$B:$AZ,44,FALSE)),IF($X$1=5,(VLOOKUP(B303,'X5'!$B:$AZ,44,FALSE)),IF($X$1=6,(VLOOKUP(B303,'X6'!$B:$AZ,44,FALSE)),IF($X$1=7,(VLOOKUP(B303,'X7'!$B:$AZ,44,FALSE)),IF($X$1=8,(VLOOKUP(B303,'X8'!$B:$AZ,44,FALSE)),IF($X$1=9,(VLOOKUP(B303,'X9'!$B:$AZ,44,FALSE)),IF($X$1=10,(VLOOKUP(B303,'X10'!$B:$AZ,44,FALSE)),IF($X$1=11,(VLOOKUP(B303,'X11'!$B:$AZ,44,FALSE)),IF($X$1=12,(VLOOKUP(B303,'X12'!$B:$AZ,44,FALSE)),IF($X$1=13,(VLOOKUP(B303,'X13'!$B:$AZ,44,FALSE)),"B"))))))))))))))=TRUE," ",(IF($X$1=1,(VLOOKUP(B303,'X1'!$B:$AZ,44,FALSE)),IF($X$1=2,(VLOOKUP(B303,'X2'!$B:$AZ,44,FALSE)),IF($X$1=3,(VLOOKUP(B303,'X3'!$B:$AZ,44,FALSE)),IF($X$1=4,(VLOOKUP(B303,'X4'!$B:$AZ,44,FALSE)),IF($X$1=5,(VLOOKUP(B303,'X5'!$B:$AZ,44,FALSE)),IF($X$1=6,(VLOOKUP(B303,'X6'!$B:$AZ,44,FALSE)),IF($X$1=7,(VLOOKUP(B303,'X7'!$B:$AZ,44,FALSE)),IF($X$1=8,(VLOOKUP(B303,'X8'!$B:$AZ,44,FALSE)),IF($X$1=9,(VLOOKUP(B303,'X9'!$B:$AZ,44,FALSE)),IF($X$1=10,(VLOOKUP(B303,'X10'!$B:$AZ,44,FALSE)),IF($X$1=11,(VLOOKUP(B303,'X11'!$B:$AZ,44,FALSE)),IF($X$1=12,(VLOOKUP(B303,'X12'!$B:$AZ,44,FALSE)),IF($X$1=13,(VLOOKUP(B303,'X13'!$B:$AZ,44,FALSE)),"B")))))))))))))))</f>
        <v xml:space="preserve"> </v>
      </c>
      <c r="H303" s="182" t="str">
        <f ca="1">IF(ISERROR(IF($X$1=1,(VLOOKUP(B303,'X1'!$B:$AZ,8,FALSE)),IF($X$1=2,(VLOOKUP(B303,'X2'!$B:$AZ,8,FALSE)),IF($X$1=3,(VLOOKUP(B303,'X3'!$B:$AZ,8,FALSE)),IF($X$1=4,(VLOOKUP(B303,'X4'!$B:$AZ,8,FALSE)),IF($X$1=5,(VLOOKUP(B303,'X5'!$B:$AZ,8,FALSE)),IF($X$1=6,(VLOOKUP(B303,'X6'!$B:$AZ,8,FALSE)),IF($X$1=7,(VLOOKUP(B303,'X7'!$B:$AZ,8,FALSE)),IF($X$1=8,(VLOOKUP(B303,'X8'!$B:$AZ,8,FALSE)),IF($X$1=9,(VLOOKUP(B303,'X9'!$B:$AZ,8,FALSE)),IF($X$1=10,(VLOOKUP(B303,'X10'!$B:$AZ,8,FALSE)),IF($X$1=11,(VLOOKUP(B303,'X11'!$B:$AZ,8,FALSE)),IF($X$1=12,(VLOOKUP(B303,'X12'!$B:$AZ,8,FALSE)),IF($X$1=13,(VLOOKUP(B303,'X13'!$B:$AZ,8,FALSE)),"B"))))))))))))))=TRUE," ",(IF($X$1=1,(VLOOKUP(B303,'X1'!$B:$AZ,8,FALSE)),IF($X$1=2,(VLOOKUP(B303,'X2'!$B:$AZ,8,FALSE)),IF($X$1=3,(VLOOKUP(B303,'X3'!$B:$AZ,8,FALSE)),IF($X$1=4,(VLOOKUP(B303,'X4'!$B:$AZ,8,FALSE)),IF($X$1=5,(VLOOKUP(B303,'X5'!$B:$AZ,8,FALSE)),IF($X$1=6,(VLOOKUP(B303,'X6'!$B:$AZ,8,FALSE)),IF($X$1=7,(VLOOKUP(B303,'X7'!$B:$AZ,8,FALSE)),IF($X$1=8,(VLOOKUP(B303,'X8'!$B:$AZ,8,FALSE)),IF($X$1=9,(VLOOKUP(B303,'X9'!$B:$AZ,8,FALSE)),IF($X$1=10,(VLOOKUP(B303,'X10'!$B:$AZ,8,FALSE)),IF($X$1=11,(VLOOKUP(B303,'X11'!$B:$AZ,8,FALSE)),IF($X$1=12,(VLOOKUP(B303,'X12'!$B:$AZ,8,FALSE)),IF($X$1=13,(VLOOKUP(B303,'X13'!$B:$AZ,8,FALSE)),"B")))))))))))))))</f>
        <v xml:space="preserve"> </v>
      </c>
      <c r="I303" s="183" t="str">
        <f ca="1">IF(ISERROR(IF($X$1=1,(VLOOKUP(B303,'X1'!$B:$AZ,2,FALSE)),IF($X$1=2,(VLOOKUP(B303,'X2'!$B:$AZ,2,FALSE)),IF($X$1=3,(VLOOKUP(B303,'X3'!$B:$AZ,2,FALSE)),IF($X$1=4,(VLOOKUP(B303,'X4'!$B:$AZ,2,FALSE)),IF($X$1=5,(VLOOKUP(B303,'X5'!$B:$AZ,2,FALSE)),IF($X$1=6,(VLOOKUP(B303,'X6'!$B:$AZ,2,FALSE)),IF($X$1=7,(VLOOKUP(B303,'X7'!$B:$AZ,2,FALSE)),IF($X$1=8,(VLOOKUP(B303,'X8'!$B:$AZ,2,FALSE)),IF($X$1=9,(VLOOKUP(B303,'X9'!$B:$AZ,2,FALSE)),IF($X$1=10,(VLOOKUP(B303,'X10'!$B:$AZ,2,FALSE)),IF($X$1=11,(VLOOKUP(B303,'X11'!$B:$AZ,2,FALSE)),IF($X$1=12,(VLOOKUP(B303,'X12'!$B:$AZ,2,FALSE)),IF($X$1=13,(VLOOKUP(B303,'X13'!$B:$AZ,2,FALSE)),"B"))))))))))))))=TRUE," ",(IF($X$1=1,(VLOOKUP(B303,'X1'!$B:$AZ,2,FALSE)),IF($X$1=2,(VLOOKUP(B303,'X2'!$B:$AZ,2,FALSE)),IF($X$1=3,(VLOOKUP(B303,'X3'!$B:$AZ,2,FALSE)),IF($X$1=4,(VLOOKUP(B303,'X4'!$B:$AZ,2,FALSE)),IF($X$1=5,(VLOOKUP(B303,'X5'!$B:$AZ,2,FALSE)),IF($X$1=6,(VLOOKUP(B303,'X6'!$B:$AZ,2,FALSE)),IF($X$1=7,(VLOOKUP(B303,'X7'!$B:$AZ,2,FALSE)),IF($X$1=8,(VLOOKUP(B303,'X8'!$B:$AZ,2,FALSE)),IF($X$1=9,(VLOOKUP(B303,'X9'!$B:$AZ,2,FALSE)),IF($X$1=10,(VLOOKUP(B303,'X10'!$B:$AZ,2,FALSE)),IF($X$1=11,(VLOOKUP(B303,'X11'!$B:$AZ,2,FALSE)),IF($X$1=12,(VLOOKUP(B303,'X12'!$B:$AZ,2,FALSE)),IF($X$1=13,(VLOOKUP(B303,'X13'!$B:$AZ,2,FALSE)),"B")))))))))))))))</f>
        <v xml:space="preserve"> </v>
      </c>
      <c r="J303" s="183" t="str">
        <f ca="1">IF(ISERROR(IF($X$1=1,(VLOOKUP(B303,'X1'!$B:$AZ,3,FALSE)),IF($X$1=2,(VLOOKUP(B303,'X2'!$B:$AZ,3,FALSE)),IF($X$1=3,(VLOOKUP(B303,'X3'!$B:$AZ,3,FALSE)),IF($X$1=4,(VLOOKUP(B303,'X4'!$B:$AZ,3,FALSE)),IF($X$1=5,(VLOOKUP(B303,'X5'!$B:$AZ,3,FALSE)),IF($X$1=6,(VLOOKUP(B303,'X6'!$B:$AZ,3,FALSE)),IF($X$1=7,(VLOOKUP(B303,'X7'!$B:$AZ,3,FALSE)),IF($X$1=8,(VLOOKUP(B303,'X8'!$B:$AZ,3,FALSE)),IF($X$1=9,(VLOOKUP(B303,'X9'!$B:$AZ,3,FALSE)),IF($X$1=10,(VLOOKUP(B303,'X10'!$B:$AZ,3,FALSE)),IF($X$1=11,(VLOOKUP(B303,'X11'!$B:$AZ,3,FALSE)),IF($X$1=12,(VLOOKUP(B303,'X12'!$B:$AZ,3,FALSE)),IF($X$1=13,(VLOOKUP(B303,'X13'!$B:$AZ,3,FALSE)),"B"))))))))))))))=TRUE," ",(IF($X$1=1,(VLOOKUP(B303,'X1'!$B:$AZ,3,FALSE)),IF($X$1=2,(VLOOKUP(B303,'X2'!$B:$AZ,3,FALSE)),IF($X$1=3,(VLOOKUP(B303,'X3'!$B:$AZ,3,FALSE)),IF($X$1=4,(VLOOKUP(B303,'X4'!$B:$AZ,3,FALSE)),IF($X$1=5,(VLOOKUP(B303,'X5'!$B:$AZ,3,FALSE)),IF($X$1=6,(VLOOKUP(B303,'X6'!$B:$AZ,3,FALSE)),IF($X$1=7,(VLOOKUP(B303,'X7'!$B:$AZ,3,FALSE)),IF($X$1=8,(VLOOKUP(B303,'X8'!$B:$AZ,3,FALSE)),IF($X$1=9,(VLOOKUP(B303,'X9'!$B:$AZ,3,FALSE)),IF($X$1=10,(VLOOKUP(B303,'X10'!$B:$AZ,3,FALSE)),IF($X$1=11,(VLOOKUP(B303,'X11'!$B:$AZ,3,FALSE)),IF($X$1=12,(VLOOKUP(B303,'X12'!$B:$AZ,3,FALSE)),IF($X$1=13,(VLOOKUP(B303,'X13'!$B:$AZ,3,FALSE)),"B")))))))))))))))</f>
        <v xml:space="preserve"> </v>
      </c>
      <c r="K303" s="183" t="str">
        <f ca="1">IF(ISERROR(IF($X$1=1,(VLOOKUP(B303,'X1'!$B:$AZ,5,FALSE)),IF($X$1=2,(VLOOKUP(B303,'X2'!$B:$AZ,5,FALSE)),IF($X$1=3,(VLOOKUP(B303,'X3'!$B:$AZ,5,FALSE)),IF($X$1=4,(VLOOKUP(B303,'X4'!$B:$AZ,5,FALSE)),IF($X$1=5,(VLOOKUP(B303,'X5'!$B:$AZ,5,FALSE)),IF($X$1=6,(VLOOKUP(B303,'X6'!$B:$AZ,5,FALSE)),IF($X$1=7,(VLOOKUP(B303,'X7'!$B:$AZ,5,FALSE)),IF($X$1=8,(VLOOKUP(B303,'X8'!$B:$AZ,5,FALSE)),IF($X$1=9,(VLOOKUP(B303,'X9'!$B:$AZ,5,FALSE)),IF($X$1=10,(VLOOKUP(B303,'X10'!$B:$AZ,5,FALSE)),IF($X$1=11,(VLOOKUP(B303,'X11'!$B:$AZ,5,FALSE)),IF($X$1=12,(VLOOKUP(B303,'X12'!$B:$AZ,5,FALSE)),IF($X$1=13,(VLOOKUP(B303,'X13'!$B:$AZ,5,FALSE)),"B"))))))))))))))=TRUE," ",(IF($X$1=1,(VLOOKUP(B303,'X1'!$B:$AZ,5,FALSE)),IF($X$1=2,(VLOOKUP(B303,'X2'!$B:$AZ,5,FALSE)),IF($X$1=3,(VLOOKUP(B303,'X3'!$B:$AZ,5,FALSE)),IF($X$1=4,(VLOOKUP(B303,'X4'!$B:$AZ,5,FALSE)),IF($X$1=5,(VLOOKUP(B303,'X5'!$B:$AZ,5,FALSE)),IF($X$1=6,(VLOOKUP(B303,'X6'!$B:$AZ,5,FALSE)),IF($X$1=7,(VLOOKUP(B303,'X7'!$B:$AZ,5,FALSE)),IF($X$1=8,(VLOOKUP(B303,'X8'!$B:$AZ,5,FALSE)),IF($X$1=9,(VLOOKUP(B303,'X9'!$B:$AZ,5,FALSE)),IF($X$1=10,(VLOOKUP(B303,'X10'!$B:$AZ,5,FALSE)),IF($X$1=11,(VLOOKUP(B303,'X11'!$B:$AZ,5,FALSE)),IF($X$1=12,(VLOOKUP(B303,'X12'!$B:$AZ,5,FALSE)),IF($X$1=13,(VLOOKUP(B303,'X13'!$B:$AZ,5,FALSE)),"B")))))))))))))))</f>
        <v xml:space="preserve"> </v>
      </c>
      <c r="L303" s="184" t="str">
        <f ca="1">IF(ISERROR(IF($X$1=1,(VLOOKUP(B303,'X1'!$B:$AZ,9,FALSE)),IF($X$1=2,(VLOOKUP(B303,'X2'!$B:$AZ,9,FALSE)),IF($X$1=3,(VLOOKUP(B303,'X3'!$B:$AZ,9,FALSE)),IF($X$1=4,(VLOOKUP(B303,'X4'!$B:$AZ,9,FALSE)),IF($X$1=5,(VLOOKUP(B303,'X5'!$B:$AZ,9,FALSE)),IF($X$1=6,(VLOOKUP(B303,'X6'!$B:$AZ,9,FALSE)),IF($X$1=7,(VLOOKUP(B303,'X7'!$B:$AZ,9,FALSE)),IF($X$1=8,(VLOOKUP(B303,'X8'!$B:$AZ,9,FALSE)),IF($X$1=9,(VLOOKUP(B303,'X9'!$B:$AZ,9,FALSE)),IF($X$1=10,(VLOOKUP(B303,'X10'!$B:$AZ,9,FALSE)),IF($X$1=11,(VLOOKUP(B303,'X11'!$B:$AZ,9,FALSE)),IF($X$1=12,(VLOOKUP(B303,'X12'!$B:$AZ,9,FALSE)),IF($X$1=13,(VLOOKUP(B303,'X13'!$B:$AZ,9,FALSE)),"B"))))))))))))))=TRUE," ",(IF($X$1=1,(VLOOKUP(B303,'X1'!$B:$AZ,9,FALSE)),IF($X$1=2,(VLOOKUP(B303,'X2'!$B:$AZ,9,FALSE)),IF($X$1=3,(VLOOKUP(B303,'X3'!$B:$AZ,9,FALSE)),IF($X$1=4,(VLOOKUP(B303,'X4'!$B:$AZ,9,FALSE)),IF($X$1=5,(VLOOKUP(B303,'X5'!$B:$AZ,9,FALSE)),IF($X$1=6,(VLOOKUP(B303,'X6'!$B:$AZ,9,FALSE)),IF($X$1=7,(VLOOKUP(B303,'X7'!$B:$AZ,9,FALSE)),IF($X$1=8,(VLOOKUP(B303,'X8'!$B:$AZ,9,FALSE)),IF($X$1=9,(VLOOKUP(B303,'X9'!$B:$AZ,9,FALSE)),IF($X$1=10,(VLOOKUP(B303,'X10'!$B:$AZ,9,FALSE)),IF($X$1=11,(VLOOKUP(B303,'X11'!$B:$AZ,9,FALSE)),IF($X$1=12,(VLOOKUP(B303,'X12'!$B:$AZ,9,FALSE)),IF($X$1=13,(VLOOKUP(B303,'X13'!$B:$AZ,9,FALSE)),"B")))))))))))))))</f>
        <v xml:space="preserve"> </v>
      </c>
      <c r="M303" s="184" t="str">
        <f ca="1">IF(ISERROR(IF($X$1=1,(VLOOKUP(B303,'X1'!$B:$AZ,10,FALSE)),IF($X$1=2,(VLOOKUP(B303,'X2'!$B:$AZ,10,FALSE)),IF($X$1=3,(VLOOKUP(B303,'X3'!$B:$AZ,10,FALSE)),IF($X$1=4,(VLOOKUP(B303,'X4'!$B:$AZ,10,FALSE)),IF($X$1=5,(VLOOKUP(B303,'X5'!$B:$AZ,10,FALSE)),IF($X$1=6,(VLOOKUP(B303,'X6'!$B:$AZ,10,FALSE)),IF($X$1=7,(VLOOKUP(B303,'X7'!$B:$AZ,10,FALSE)),IF($X$1=8,(VLOOKUP(B303,'X8'!$B:$AZ,10,FALSE)),IF($X$1=9,(VLOOKUP(B303,'X9'!$B:$AZ,10,FALSE)),IF($X$1=10,(VLOOKUP(B303,'X10'!$B:$AZ,10,FALSE)),IF($X$1=11,(VLOOKUP(B303,'X11'!$B:$AZ,10,FALSE)),IF($X$1=12,(VLOOKUP(B303,'X12'!$B:$AZ,10,FALSE)),IF($X$1=13,(VLOOKUP(B303,'X13'!$B:$AZ,10,FALSE)),"B"))))))))))))))=TRUE," ",(IF($X$1=1,(VLOOKUP(B303,'X1'!$B:$AZ,10,FALSE)),IF($X$1=2,(VLOOKUP(B303,'X2'!$B:$AZ,10,FALSE)),IF($X$1=3,(VLOOKUP(B303,'X3'!$B:$AZ,10,FALSE)),IF($X$1=4,(VLOOKUP(B303,'X4'!$B:$AZ,10,FALSE)),IF($X$1=5,(VLOOKUP(B303,'X5'!$B:$AZ,10,FALSE)),IF($X$1=6,(VLOOKUP(B303,'X6'!$B:$AZ,10,FALSE)),IF($X$1=7,(VLOOKUP(B303,'X7'!$B:$AZ,10,FALSE)),IF($X$1=8,(VLOOKUP(B303,'X8'!$B:$AZ,10,FALSE)),IF($X$1=9,(VLOOKUP(B303,'X9'!$B:$AZ,10,FALSE)),IF($X$1=10,(VLOOKUP(B303,'X10'!$B:$AZ,10,FALSE)),IF($X$1=11,(VLOOKUP(B303,'X11'!$B:$AZ,10,FALSE)),IF($X$1=12,(VLOOKUP(B303,'X12'!$B:$AZ,10,FALSE)),IF($X$1=13,(VLOOKUP(B303,'X13'!$B:$AZ,10,FALSE)),"B")))))))))))))))</f>
        <v xml:space="preserve"> </v>
      </c>
      <c r="N303" s="185" t="str">
        <f ca="1">IF(ISERROR(IF($X$1=1,(VLOOKUP(B303,'X1'!$B:$AZ,45,FALSE)),IF($X$1=2,(VLOOKUP(B303,'X2'!$B:$AZ,45,FALSE)),IF($X$1=3,(VLOOKUP(B303,'X3'!$B:$AZ,45,FALSE)),IF($X$1=4,(VLOOKUP(B303,'X4'!$B:$AZ,45,FALSE)),IF($X$1=5,(VLOOKUP(B303,'X5'!$B:$AZ,45,FALSE)),IF($X$1=6,(VLOOKUP(B303,'X6'!$B:$AZ,45,FALSE)),IF($X$1=7,(VLOOKUP(B303,'X7'!$B:$AZ,45,FALSE)),IF($X$1=8,(VLOOKUP(B303,'X8'!$B:$AZ,45,FALSE)),IF($X$1=9,(VLOOKUP(B303,'X9'!$B:$AZ,45,FALSE)),IF($X$1=10,(VLOOKUP(B303,'X10'!$B:$AZ,45,FALSE)),IF($X$1=11,(VLOOKUP(B303,'X11'!$B:$AZ,45,FALSE)),IF($X$1=12,(VLOOKUP(B303,'X12'!$B:$AZ,45,FALSE)),IF($X$1=13,(VLOOKUP(B303,'X13'!$B:$AZ,45,FALSE)),"B"))))))))))))))=TRUE," ",(IF($X$1=1,(VLOOKUP(B303,'X1'!$B:$AZ,45,FALSE)),IF($X$1=2,(VLOOKUP(B303,'X2'!$B:$AZ,45,FALSE)),IF($X$1=3,(VLOOKUP(B303,'X3'!$B:$AZ,45,FALSE)),IF($X$1=4,(VLOOKUP(B303,'X4'!$B:$AZ,45,FALSE)),IF($X$1=5,(VLOOKUP(B303,'X5'!$B:$AZ,45,FALSE)),IF($X$1=6,(VLOOKUP(B303,'X6'!$B:$AZ,45,FALSE)),IF($X$1=7,(VLOOKUP(B303,'X7'!$B:$AZ,45,FALSE)),IF($X$1=8,(VLOOKUP(B303,'X8'!$B:$AZ,45,FALSE)),IF($X$1=9,(VLOOKUP(B303,'X9'!$B:$AZ,45,FALSE)),IF($X$1=10,(VLOOKUP(B303,'X10'!$B:$AZ,45,FALSE)),IF($X$1=11,(VLOOKUP(B303,'X11'!$B:$AZ,45,FALSE)),IF($X$1=12,(VLOOKUP(B303,'X12'!$B:$AZ,45,FALSE)),IF($X$1=13,(VLOOKUP(B303,'X13'!$B:$AZ,45,FALSE)),"B")))))))))))))))</f>
        <v xml:space="preserve"> </v>
      </c>
      <c r="O303" s="184" t="str">
        <f ca="1">IF(ISERROR(IF($X$1=1,(VLOOKUP(B303,'X1'!$B:$AZ,11,FALSE)),IF($X$1=2,(VLOOKUP(B303,'X2'!$B:$AZ,11,FALSE)),IF($X$1=3,(VLOOKUP(B303,'X3'!$B:$AZ,11,FALSE)),IF($X$1=4,(VLOOKUP(B303,'X4'!$B:$AZ,11,FALSE)),IF($X$1=5,(VLOOKUP(B303,'X5'!$B:$AZ,11,FALSE)),IF($X$1=6,(VLOOKUP(B303,'X6'!$B:$AZ,11,FALSE)),IF($X$1=7,(VLOOKUP(B303,'X7'!$B:$AZ,11,FALSE)),IF($X$1=8,(VLOOKUP(B303,'X8'!$B:$AZ,11,FALSE)),IF($X$1=9,(VLOOKUP(B303,'X9'!$B:$AZ,11,FALSE)),IF($X$1=10,(VLOOKUP(B303,'X10'!$B:$AZ,11,FALSE)),IF($X$1=11,(VLOOKUP(B303,'X11'!$B:$AZ,11,FALSE)),IF($X$1=12,(VLOOKUP(B303,'X12'!$B:$AZ,11,FALSE)),IF($X$1=13,(VLOOKUP(B303,'X13'!$B:$AZ,11,FALSE)),"B"))))))))))))))=TRUE," ",(IF($X$1=1,(VLOOKUP(B303,'X1'!$B:$AZ,11,FALSE)),IF($X$1=2,(VLOOKUP(B303,'X2'!$B:$AZ,11,FALSE)),IF($X$1=3,(VLOOKUP(B303,'X3'!$B:$AZ,11,FALSE)),IF($X$1=4,(VLOOKUP(B303,'X4'!$B:$AZ,11,FALSE)),IF($X$1=5,(VLOOKUP(B303,'X5'!$B:$AZ,11,FALSE)),IF($X$1=6,(VLOOKUP(B303,'X6'!$B:$AZ,11,FALSE)),IF($X$1=7,(VLOOKUP(B303,'X7'!$B:$AZ,11,FALSE)),IF($X$1=8,(VLOOKUP(B303,'X8'!$B:$AZ,11,FALSE)),IF($X$1=9,(VLOOKUP(B303,'X9'!$B:$AZ,11,FALSE)),IF($X$1=10,(VLOOKUP(B303,'X10'!$B:$AZ,11,FALSE)),IF($X$1=11,(VLOOKUP(B303,'X11'!$B:$AZ,11,FALSE)),IF($X$1=12,(VLOOKUP(B303,'X12'!$B:$AZ,11,FALSE)),IF($X$1=13,(VLOOKUP(B303,'X13'!$B:$AZ,11,FALSE)),"B")))))))))))))))</f>
        <v xml:space="preserve"> </v>
      </c>
      <c r="P303" s="184" t="str">
        <f ca="1">IF(ISERROR(IF($X$1=1,(VLOOKUP(B303,'X1'!$B:$AZ,12,FALSE)),IF($X$1=2,(VLOOKUP(B303,'X2'!$B:$AZ,12,FALSE)),IF($X$1=3,(VLOOKUP(B303,'X3'!$B:$AZ,12,FALSE)),IF($X$1=4,(VLOOKUP(B303,'X4'!$B:$AZ,12,FALSE)),IF($X$1=5,(VLOOKUP(B303,'X5'!$B:$AZ,12,FALSE)),IF($X$1=6,(VLOOKUP(B303,'X6'!$B:$AZ,12,FALSE)),IF($X$1=7,(VLOOKUP(B303,'X7'!$B:$AZ,12,FALSE)),IF($X$1=8,(VLOOKUP(B303,'X8'!$B:$AZ,12,FALSE)),IF($X$1=9,(VLOOKUP(B303,'X9'!$B:$AZ,12,FALSE)),IF($X$1=10,(VLOOKUP(B303,'X10'!$B:$AZ,12,FALSE)),IF($X$1=11,(VLOOKUP(B303,'X11'!$B:$AZ,12,FALSE)),IF($X$1=12,(VLOOKUP(B303,'X12'!$B:$AZ,12,FALSE)),IF($X$1=13,(VLOOKUP(B303,'X13'!$B:$AZ,12,FALSE)),"B"))))))))))))))=TRUE," ",(IF($X$1=1,(VLOOKUP(B303,'X1'!$B:$AZ,12,FALSE)),IF($X$1=2,(VLOOKUP(B303,'X2'!$B:$AZ,12,FALSE)),IF($X$1=3,(VLOOKUP(B303,'X3'!$B:$AZ,12,FALSE)),IF($X$1=4,(VLOOKUP(B303,'X4'!$B:$AZ,12,FALSE)),IF($X$1=5,(VLOOKUP(B303,'X5'!$B:$AZ,12,FALSE)),IF($X$1=6,(VLOOKUP(B303,'X6'!$B:$AZ,12,FALSE)),IF($X$1=7,(VLOOKUP(B303,'X7'!$B:$AZ,12,FALSE)),IF($X$1=8,(VLOOKUP(B303,'X8'!$B:$AZ,12,FALSE)),IF($X$1=9,(VLOOKUP(B303,'X9'!$B:$AZ,12,FALSE)),IF($X$1=10,(VLOOKUP(B303,'X10'!$B:$AZ,12,FALSE)),IF($X$1=11,(VLOOKUP(B303,'X11'!$B:$AZ,12,FALSE)),IF($X$1=12,(VLOOKUP(B303,'X12'!$B:$AZ,12,FALSE)),IF($X$1=13,(VLOOKUP(B303,'X13'!$B:$AZ,12,FALSE)),"B")))))))))))))))</f>
        <v xml:space="preserve"> </v>
      </c>
      <c r="Q303" s="185" t="str">
        <f ca="1">IF(ISERROR(IF($X$1=1,(VLOOKUP(B303,'X1'!$B:$AZ,46,FALSE)),IF($X$1=2,(VLOOKUP(B303,'X2'!$B:$AZ,46,FALSE)),IF($X$1=3,(VLOOKUP(B303,'X3'!$B:$AZ,46,FALSE)),IF($X$1=4,(VLOOKUP(B303,'X4'!$B:$AZ,46,FALSE)),IF($X$1=5,(VLOOKUP(B303,'X5'!$B:$AZ,46,FALSE)),IF($X$1=6,(VLOOKUP(B303,'X6'!$B:$AZ,46,FALSE)),IF($X$1=7,(VLOOKUP(B303,'X7'!$B:$AZ,46,FALSE)),IF($X$1=8,(VLOOKUP(B303,'X8'!$B:$AZ,46,FALSE)),IF($X$1=9,(VLOOKUP(B303,'X9'!$B:$AZ,46,FALSE)),IF($X$1=10,(VLOOKUP(B303,'X10'!$B:$AZ,46,FALSE)),IF($X$1=11,(VLOOKUP(B303,'X11'!$B:$AZ,46,FALSE)),IF($X$1=12,(VLOOKUP(B303,'X12'!$B:$AZ,46,FALSE)),IF($X$1=13,(VLOOKUP(B303,'X13'!$B:$AZ,46,FALSE)),"B"))))))))))))))=TRUE," ",(IF($X$1=1,(VLOOKUP(B303,'X1'!$B:$AZ,46,FALSE)),IF($X$1=2,(VLOOKUP(B303,'X2'!$B:$AZ,46,FALSE)),IF($X$1=3,(VLOOKUP(B303,'X3'!$B:$AZ,46,FALSE)),IF($X$1=4,(VLOOKUP(B303,'X4'!$B:$AZ,46,FALSE)),IF($X$1=5,(VLOOKUP(B303,'X5'!$B:$AZ,46,FALSE)),IF($X$1=6,(VLOOKUP(B303,'X6'!$B:$AZ,46,FALSE)),IF($X$1=7,(VLOOKUP(B303,'X7'!$B:$AZ,46,FALSE)),IF($X$1=8,(VLOOKUP(B303,'X8'!$B:$AZ,46,FALSE)),IF($X$1=9,(VLOOKUP(B303,'X9'!$B:$AZ,46,FALSE)),IF($X$1=10,(VLOOKUP(B303,'X10'!$B:$AZ,46,FALSE)),IF($X$1=11,(VLOOKUP(B303,'X11'!$B:$AZ,46,FALSE)),IF($X$1=12,(VLOOKUP(B303,'X12'!$B:$AZ,46,FALSE)),IF($X$1=13,(VLOOKUP(B303,'X13'!$B:$AZ,46,FALSE)),"B")))))))))))))))</f>
        <v xml:space="preserve"> </v>
      </c>
      <c r="R303" s="185" t="str">
        <f ca="1">IF(ISERROR(IF($X$1=1,(VLOOKUP(B303,'X1'!$B:$AZ,15,FALSE)),IF($X$1=2,(VLOOKUP(B303,'X2'!$B:$AZ,15,FALSE)),IF($X$1=3,(VLOOKUP(B303,'X3'!$B:$AZ,15,FALSE)),IF($X$1=4,(VLOOKUP(B303,'X4'!$B:$AZ,15,FALSE)),IF($X$1=5,(VLOOKUP(B303,'X5'!$B:$AZ,15,FALSE)),IF($X$1=6,(VLOOKUP(B303,'X6'!$B:$AZ,15,FALSE)),IF($X$1=7,(VLOOKUP(B303,'X7'!$B:$AZ,15,FALSE)),IF($X$1=8,(VLOOKUP(B303,'X8'!$B:$AZ,15,FALSE)),IF($X$1=9,(VLOOKUP(B303,'X9'!$B:$AZ,15,FALSE)),IF($X$1=10,(VLOOKUP(B303,'X10'!$B:$AZ,15,FALSE)),IF($X$1=11,(VLOOKUP(B303,'X11'!$B:$AZ,15,FALSE)),IF($X$1=12,(VLOOKUP(B303,'X12'!$B:$AZ,15,FALSE)),IF($X$1=13,(VLOOKUP(B303,'X13'!$B:$AZ,15,FALSE)),"B"))))))))))))))=TRUE," ",(IF($X$1=1,(VLOOKUP(B303,'X1'!$B:$AZ,15,FALSE)),IF($X$1=2,(VLOOKUP(B303,'X2'!$B:$AZ,15,FALSE)),IF($X$1=3,(VLOOKUP(B303,'X3'!$B:$AZ,15,FALSE)),IF($X$1=4,(VLOOKUP(B303,'X4'!$B:$AZ,15,FALSE)),IF($X$1=5,(VLOOKUP(B303,'X5'!$B:$AZ,15,FALSE)),IF($X$1=6,(VLOOKUP(B303,'X6'!$B:$AZ,15,FALSE)),IF($X$1=7,(VLOOKUP(B303,'X7'!$B:$AZ,15,FALSE)),IF($X$1=8,(VLOOKUP(B303,'X8'!$B:$AZ,15,FALSE)),IF($X$1=9,(VLOOKUP(B303,'X9'!$B:$AZ,15,FALSE)),IF($X$1=10,(VLOOKUP(B303,'X10'!$B:$AZ,15,FALSE)),IF($X$1=11,(VLOOKUP(B303,'X11'!$B:$AZ,15,FALSE)),IF($X$1=12,(VLOOKUP(B303,'X12'!$B:$AZ,15,FALSE)),IF($X$1=13,(VLOOKUP(B303,'X13'!$B:$AZ,15,FALSE)),"B")))))))))))))))</f>
        <v xml:space="preserve"> </v>
      </c>
      <c r="S303" s="185" t="str">
        <f ca="1">IF(ISERROR(IF((IF($X$1=1,(VLOOKUP(B303,'X1'!$B:$AZ,14,FALSE)),(IF($X$1=2,(VLOOKUP(B303,'X2'!$B:$AZ,14,FALSE)),(IF($X$1=3,(VLOOKUP(B303,'X3'!$B:$AZ,14,FALSE)),(IF($X$1=4,(VLOOKUP(B303,'X4'!$B:$AZ,14,FALSE)),(IF($X$1=5,(VLOOKUP(B303,'X5'!$B:$AZ,14,FALSE)),(IF($X$1=6,(VLOOKUP(B303,'X6'!$B:$AZ,14,FALSE)),(IF($X$1=7,(VLOOKUP(B303,'X7'!$B:$AZ,14,FALSE)),(IF($X$1=8,(VLOOKUP(B303,'X8'!$B:$AZ,14,FALSE)),(IF($X$1=9,(VLOOKUP(B303,'X9'!$B:$AZ,14,FALSE)),(IF($X$1=10,(VLOOKUP(B303,'X10'!$B:$AZ,14,FALSE)),(IF($X$1=11,(VLOOKUP(B303,'X11'!$B:$AZ,14,FALSE)),(IF($X$1=12,(VLOOKUP(B303,'X12'!$B:$AZ,14,FALSE)),(VLOOKUP(B303,'X13'!$B:$AZ,14,FALSE))))))))))))))))))))))))))=$V$1," ",(IF($X$1=1,(VLOOKUP(B303,'X1'!$B:$AZ,14,FALSE)),(IF($X$1=2,(VLOOKUP(B303,'X2'!$B:$AZ,14,FALSE)),(IF($X$1=3,(VLOOKUP(B303,'X3'!$B:$AZ,14,FALSE)),(IF($X$1=4,(VLOOKUP(B303,'X4'!$B:$AZ,14,FALSE)),(IF($X$1=5,(VLOOKUP(B303,'X5'!$B:$AZ,14,FALSE)),(IF($X$1=6,(VLOOKUP(B303,'X6'!$B:$AZ,14,FALSE)),(IF($X$1=7,(VLOOKUP(B303,'X7'!$B:$AZ,14,FALSE)),(IF($X$1=8,(VLOOKUP(B303,'X8'!$B:$AZ,14,FALSE)),(IF($X$1=9,(VLOOKUP(B303,'X9'!$B:$AZ,14,FALSE)),(IF($X$1=10,(VLOOKUP(B303,'X10'!$B:$AZ,14,FALSE)),(IF($X$1=11,(VLOOKUP(B303,'X11'!$B:$AZ,14,FALSE)),(IF($X$1=12,(VLOOKUP(B303,'X12'!$B:$AZ,14,FALSE)),(VLOOKUP(B303,'X13'!$B:$AZ,14,FALSE))))))))))))))))))))))))))))=TRUE," ",(IF((IF($X$1=1,(VLOOKUP(B303,'X1'!$B:$AZ,14,FALSE)),(IF($X$1=2,(VLOOKUP(B303,'X2'!$B:$AZ,14,FALSE)),(IF($X$1=3,(VLOOKUP(B303,'X3'!$B:$AZ,14,FALSE)),(IF($X$1=4,(VLOOKUP(B303,'X4'!$B:$AZ,14,FALSE)),(IF($X$1=5,(VLOOKUP(B303,'X5'!$B:$AZ,14,FALSE)),(IF($X$1=6,(VLOOKUP(B303,'X6'!$B:$AZ,14,FALSE)),(IF($X$1=7,(VLOOKUP(B303,'X7'!$B:$AZ,14,FALSE)),(IF($X$1=8,(VLOOKUP(B303,'X8'!$B:$AZ,14,FALSE)),(IF($X$1=9,(VLOOKUP(B303,'X9'!$B:$AZ,14,FALSE)),(IF($X$1=10,(VLOOKUP(B303,'X10'!$B:$AZ,14,FALSE)),(IF($X$1=11,(VLOOKUP(B303,'X11'!$B:$AZ,14,FALSE)),(IF($X$1=12,(VLOOKUP(B303,'X12'!$B:$AZ,14,FALSE)),(VLOOKUP(B303,'X13'!$B:$AZ,14,FALSE))))))))))))))))))))))))))=$V$1," ",(IF($X$1=1,(VLOOKUP(B303,'X1'!$B:$AZ,14,FALSE)),(IF($X$1=2,(VLOOKUP(B303,'X2'!$B:$AZ,14,FALSE)),(IF($X$1=3,(VLOOKUP(B303,'X3'!$B:$AZ,14,FALSE)),(IF($X$1=4,(VLOOKUP(B303,'X4'!$B:$AZ,14,FALSE)),(IF($X$1=5,(VLOOKUP(B303,'X5'!$B:$AZ,14,FALSE)),(IF($X$1=6,(VLOOKUP(B303,'X6'!$B:$AZ,14,FALSE)),(IF($X$1=7,(VLOOKUP(B303,'X7'!$B:$AZ,14,FALSE)),(IF($X$1=8,(VLOOKUP(B303,'X8'!$B:$AZ,14,FALSE)),(IF($X$1=9,(VLOOKUP(B303,'X9'!$B:$AZ,14,FALSE)),(IF($X$1=10,(VLOOKUP(B303,'X10'!$B:$AZ,14,FALSE)),(IF($X$1=11,(VLOOKUP(B303,'X11'!$B:$AZ,14,FALSE)),(IF($X$1=12,(VLOOKUP(B303,'X12'!$B:$AZ,14,FALSE)),(VLOOKUP(B303,'X13'!$B:$AZ,14,FALSE)))))))))))))))))))))))))))))</f>
        <v xml:space="preserve"> </v>
      </c>
    </row>
    <row r="304" spans="1:19" ht="14.1" customHeight="1" x14ac:dyDescent="0.2">
      <c r="A304" s="156" t="s">
        <v>1058</v>
      </c>
      <c r="B304" s="122" t="str">
        <f>IF(ISERROR(IF($U$16=1,(VLOOKUP(A304,$AC$89:$AH$125,2,FALSE)),IF((IF($X$1=1,'X1'!B263,(IF($X$1=2,'X2'!B263,(IF($X$1=3,'X3'!B263,(IF($X$1=4,'X4'!B263,(IF($X$1=5,'X5'!B263,(IF($X$1=6,'X6'!B263,(IF($X$1=7,'X7'!B263,(IF($X$1=8,'X8'!B263,(IF($X$1=9,'X9'!B263,(IF($X$1=10,'X10'!B263,(IF($X$1=11,'X11'!B263,(IF($X$1=12,'X12'!B263,'X13'!B263))))))))))))))))))))))))="","",(IF($X$1=1,'X1'!B263,(IF($X$1=2,'X2'!B263,(IF($X$1=3,'X3'!B263,(IF($X$1=4,'X4'!B263,(IF($X$1=5,'X5'!B263,(IF($X$1=6,'X6'!B263,(IF($X$1=7,'X7'!B263,(IF($X$1=8,'X8'!B263,(IF($X$1=9,'X9'!B263,(IF($X$1=10,'X10'!B263,(IF($X$1=11,'X11'!B263,(IF($X$1=12,'X12'!B263,'X13'!B263)))))))))))))))))))))))))))=TRUE," ",(IF($U$16=1,(VLOOKUP(A304,$AC$89:$AH$125,2,FALSE)),IF((IF($X$1=1,'X1'!B263,(IF($X$1=2,'X2'!B263,(IF($X$1=3,'X3'!B263,(IF($X$1=4,'X4'!B263,(IF($X$1=5,'X5'!B263,(IF($X$1=6,'X6'!B263,(IF($X$1=7,'X7'!B263,(IF($X$1=8,'X8'!B263,(IF($X$1=9,'X9'!B263,(IF($X$1=10,'X10'!B263,(IF($X$1=11,'X11'!B263,(IF($X$1=12,'X12'!B263,'X13'!B263))))))))))))))))))))))))="","",(IF($X$1=1,'X1'!B263,(IF($X$1=2,'X2'!B263,(IF($X$1=3,'X3'!B263,(IF($X$1=4,'X4'!B263,(IF($X$1=5,'X5'!B263,(IF($X$1=6,'X6'!B263,(IF($X$1=7,'X7'!B263,(IF($X$1=8,'X8'!B263,(IF($X$1=9,'X9'!B263,(IF($X$1=10,'X10'!B263,(IF($X$1=11,'X11'!B263,(IF($X$1=12,'X12'!B263,'X13'!B263))))))))))))))))))))))))))))</f>
        <v/>
      </c>
      <c r="C304" s="181" t="str">
        <f ca="1">IF(ISERROR(IF($X$1=1,(VLOOKUP(B304,'X1'!$B:$AZ,47,FALSE)),IF($X$1=2,(VLOOKUP(B304,'X2'!$B:$AZ,47,FALSE)),IF($X$1=3,(VLOOKUP(B304,'X3'!$B:$AZ,47,FALSE)),IF($X$1=4,(VLOOKUP(B304,'X4'!$B:$AZ,47,FALSE)),IF($X$1=5,(VLOOKUP(B304,'X5'!$B:$AZ,47,FALSE)),IF($X$1=6,(VLOOKUP(B304,'X6'!$B:$AZ,47,FALSE)),IF($X$1=7,(VLOOKUP(B304,'X7'!$B:$AZ,47,FALSE)),IF($X$1=8,(VLOOKUP(B304,'X8'!$B:$AZ,47,FALSE)),IF($X$1=9,(VLOOKUP(B304,'X9'!$B:$AZ,47,FALSE)),IF($X$1=10,(VLOOKUP(B304,'X10'!$B:$AZ,47,FALSE)),IF($X$1=11,(VLOOKUP(B304,'X11'!$B:$AZ,47,FALSE)),IF($X$1=12,(VLOOKUP(B304,'X12'!$B:$AZ,47,FALSE)),IF($X$1=13,(VLOOKUP(B304,'X13'!$B:$AZ,47,FALSE)),"B"))))))))))))))=TRUE," ",(IF($X$1=1,(VLOOKUP(B304,'X1'!$B:$AZ,47,FALSE)),IF($X$1=2,(VLOOKUP(B304,'X2'!$B:$AZ,47,FALSE)),IF($X$1=3,(VLOOKUP(B304,'X3'!$B:$AZ,47,FALSE)),IF($X$1=4,(VLOOKUP(B304,'X4'!$B:$AZ,47,FALSE)),IF($X$1=5,(VLOOKUP(B304,'X5'!$B:$AZ,47,FALSE)),IF($X$1=6,(VLOOKUP(B304,'X6'!$B:$AZ,47,FALSE)),IF($X$1=7,(VLOOKUP(B304,'X7'!$B:$AZ,47,FALSE)),IF($X$1=8,(VLOOKUP(B304,'X8'!$B:$AZ,47,FALSE)),IF($X$1=9,(VLOOKUP(B304,'X9'!$B:$AZ,47,FALSE)),IF($X$1=10,(VLOOKUP(B304,'X10'!$B:$AZ,47,FALSE)),IF($X$1=11,(VLOOKUP(B304,'X11'!$B:$AZ,47,FALSE)),IF($X$1=12,(VLOOKUP(B304,'X12'!$B:$AZ,47,FALSE)),IF($X$1=13,(VLOOKUP(B304,'X13'!$B:$AZ,47,FALSE)),"B")))))))))))))))</f>
        <v xml:space="preserve"> </v>
      </c>
      <c r="D304" s="181" t="str">
        <f ca="1">IF(ISERROR(IF($X$1=1,(VLOOKUP(B304,'X1'!$B:$AP,41,FALSE)),IF($X$1=2,(VLOOKUP(B304,'X2'!$B:$AP,41,FALSE)),IF($X$1=3,(VLOOKUP(B304,'X3'!$B:$AP,41,FALSE)),IF($X$1=4,(VLOOKUP(B304,'X4'!$B:$AP,41,FALSE)),IF($X$1=5,(VLOOKUP(B304,'X5'!$B:$AP,41,FALSE)),IF($X$1=6,(VLOOKUP(B304,'X6'!$B:$AP,41,FALSE)),IF($X$1=7,(VLOOKUP(B304,'X7'!$B:$AP,41,FALSE)),IF($X$1=8,(VLOOKUP(B304,'X8'!$B:$AP,41,FALSE)),IF($X$1=9,(VLOOKUP(B304,'X9'!$B:$AP,41,FALSE)),IF($X$1=10,(VLOOKUP(B304,'X10'!$B:$AP,41,FALSE)),IF($X$1=11,(VLOOKUP(B304,'X11'!$B:$AP,41,FALSE)),IF($X$1=12,(VLOOKUP(B304,'X12'!$B:$AP,41,FALSE)),IF($X$1=13,(VLOOKUP(B304,'X13'!$B:$AP,41,FALSE)),"B"))))))))))))))=TRUE," ",(IF($X$1=1,(VLOOKUP(B304,'X1'!$B:$AP,41,FALSE)),IF($X$1=2,(VLOOKUP(B304,'X2'!$B:$AP,41,FALSE)),IF($X$1=3,(VLOOKUP(B304,'X3'!$B:$AP,41,FALSE)),IF($X$1=4,(VLOOKUP(B304,'X4'!$B:$AP,41,FALSE)),IF($X$1=5,(VLOOKUP(B304,'X5'!$B:$AP,41,FALSE)),IF($X$1=6,(VLOOKUP(B304,'X6'!$B:$AP,41,FALSE)),IF($X$1=7,(VLOOKUP(B304,'X7'!$B:$AP,41,FALSE)),IF($X$1=8,(VLOOKUP(B304,'X8'!$B:$AP,41,FALSE)),IF($X$1=9,(VLOOKUP(B304,'X9'!$B:$AP,41,FALSE)),IF($X$1=10,(VLOOKUP(B304,'X10'!$B:$AP,41,FALSE)),IF($X$1=11,(VLOOKUP(B304,'X11'!$B:$AP,41,FALSE)),IF($X$1=12,(VLOOKUP(B304,'X12'!$B:$AP,41,FALSE)),IF($X$1=13,(VLOOKUP(B304,'X13'!$B:$AP,41,FALSE)),"B")))))))))))))))</f>
        <v xml:space="preserve"> </v>
      </c>
      <c r="E304" s="182" t="str">
        <f ca="1">IF(ISERROR(IF($X$1=1,(VLOOKUP(B304,'X1'!$B:$AP,7,FALSE)),IF($X$1=2,(VLOOKUP(B304,'X2'!$B:$AP,7,FALSE)),IF($X$1=3,(VLOOKUP(B304,'X3'!$B:$AP,7,FALSE)),IF($X$1=4,(VLOOKUP(B304,'X4'!$B:$AP,7,FALSE)),IF($X$1=5,(VLOOKUP(B304,'X5'!$B:$AP,7,FALSE)),IF($X$1=6,(VLOOKUP(B304,'X6'!$B:$AP,7,FALSE)),IF($X$1=7,(VLOOKUP(B304,'X7'!$B:$AP,7,FALSE)),IF($X$1=8,(VLOOKUP(B304,'X8'!$B:$AP,7,FALSE)),IF($X$1=9,(VLOOKUP(B304,'X9'!$B:$AP,7,FALSE)),IF($X$1=10,(VLOOKUP(B304,'X10'!$B:$AP,7,FALSE)),IF($X$1=11,(VLOOKUP(B304,'X11'!$B:$AP,7,FALSE)),IF($X$1=12,(VLOOKUP(B304,'X12'!$B:$AP,7,FALSE)),IF($X$1=13,(VLOOKUP(B304,'X13'!$B:$AP,7,FALSE)),"B"))))))))))))))=TRUE," ",(IF($X$1=1,(VLOOKUP(B304,'X1'!$B:$AP,7,FALSE)),IF($X$1=2,(VLOOKUP(B304,'X2'!$B:$AP,7,FALSE)),IF($X$1=3,(VLOOKUP(B304,'X3'!$B:$AP,7,FALSE)),IF($X$1=4,(VLOOKUP(B304,'X4'!$B:$AP,7,FALSE)),IF($X$1=5,(VLOOKUP(B304,'X5'!$B:$AP,7,FALSE)),IF($X$1=6,(VLOOKUP(B304,'X6'!$B:$AP,7,FALSE)),IF($X$1=7,(VLOOKUP(B304,'X7'!$B:$AP,7,FALSE)),IF($X$1=8,(VLOOKUP(B304,'X8'!$B:$AP,7,FALSE)),IF($X$1=9,(VLOOKUP(B304,'X9'!$B:$AP,7,FALSE)),IF($X$1=10,(VLOOKUP(B304,'X10'!$B:$AP,7,FALSE)),IF($X$1=11,(VLOOKUP(B304,'X11'!$B:$AP,7,FALSE)),IF($X$1=12,(VLOOKUP(B304,'X12'!$B:$AP,7,FALSE)),IF($X$1=13,(VLOOKUP(B304,'X13'!$B:$AP,7,FALSE)),"B")))))))))))))))</f>
        <v xml:space="preserve"> </v>
      </c>
      <c r="F304" s="182" t="str">
        <f ca="1">IF(ISERROR(IF((IF($X$1=1,(VLOOKUP(B304,'X1'!$B:$AO,6,FALSE)),(IF($X$1=2,(VLOOKUP(B304,'X2'!$B:$AO,6,FALSE)),(IF($X$1=3,(VLOOKUP(B304,'X3'!$B:$AO,6,FALSE)),(IF($X$1=4,(VLOOKUP(B304,'X4'!$B:$AO,6,FALSE)),(IF($X$1=5,(VLOOKUP(B304,'X5'!$B:$AO,6,FALSE)),(IF($X$1=6,(VLOOKUP(B304,'X6'!$B:$AO,6,FALSE)),(IF($X$1=7,(VLOOKUP(B304,'X7'!$B:$AO,6,FALSE)),(IF($X$1=8,(VLOOKUP(B304,'X8'!$B:$AO,6,FALSE)),(IF($X$1=9,(VLOOKUP(B304,'X9'!$B:$AO,6,FALSE)),(IF($X$1=10,(VLOOKUP(B304,'X10'!$B:$AO,6,FALSE)),(IF($X$1=11,(VLOOKUP(B304,'X11'!$B:$AO,6,FALSE)),(IF($X$1=12,(VLOOKUP(B304,'X12'!$B:$AO,6,FALSE)),(VLOOKUP(B304,'X13'!$B:$AO,6,FALSE))))))))))))))))))))))))))=$V$1," ",(IF($X$1=1,(VLOOKUP(B304,'X1'!$B:$AO,6,FALSE)),(IF($X$1=2,(VLOOKUP(B304,'X2'!$B:$AO,6,FALSE)),(IF($X$1=3,(VLOOKUP(B304,'X3'!$B:$AO,6,FALSE)),(IF($X$1=4,(VLOOKUP(B304,'X4'!$B:$AO,6,FALSE)),(IF($X$1=5,(VLOOKUP(B304,'X5'!$B:$AO,6,FALSE)),(IF($X$1=6,(VLOOKUP(B304,'X6'!$B:$AO,6,FALSE)),(IF($X$1=7,(VLOOKUP(B304,'X7'!$B:$AO,6,FALSE)),(IF($X$1=8,(VLOOKUP(B304,'X8'!$B:$AO,6,FALSE)),(IF($X$1=9,(VLOOKUP(B304,'X9'!$B:$AO,6,FALSE)),(IF($X$1=10,(VLOOKUP(B304,'X10'!$B:$AO,6,FALSE)),(IF($X$1=11,(VLOOKUP(B304,'X11'!$B:$AO,6,FALSE)),(IF($X$1=12,(VLOOKUP(B304,'X12'!$B:$AO,6,FALSE)),(VLOOKUP(B304,'X13'!$B:$AO,6,FALSE))))))))))))))))))))))))))))=TRUE," ",(IF((IF($X$1=1,(VLOOKUP(B304,'X1'!$B:$AO,6,FALSE)),(IF($X$1=2,(VLOOKUP(B304,'X2'!$B:$AO,6,FALSE)),(IF($X$1=3,(VLOOKUP(B304,'X3'!$B:$AO,6,FALSE)),(IF($X$1=4,(VLOOKUP(B304,'X4'!$B:$AO,6,FALSE)),(IF($X$1=5,(VLOOKUP(B304,'X5'!$B:$AO,6,FALSE)),(IF($X$1=6,(VLOOKUP(B304,'X6'!$B:$AO,6,FALSE)),(IF($X$1=7,(VLOOKUP(B304,'X7'!$B:$AO,6,FALSE)),(IF($X$1=8,(VLOOKUP(B304,'X8'!$B:$AO,6,FALSE)),(IF($X$1=9,(VLOOKUP(B304,'X9'!$B:$AO,6,FALSE)),(IF($X$1=10,(VLOOKUP(B304,'X10'!$B:$AO,6,FALSE)),(IF($X$1=11,(VLOOKUP(B304,'X11'!$B:$AO,6,FALSE)),(IF($X$1=12,(VLOOKUP(B304,'X12'!$B:$AO,6,FALSE)),(VLOOKUP(B304,'X13'!$B:$AO,6,FALSE))))))))))))))))))))))))))=$V$1," ",(IF($X$1=1,(VLOOKUP(B304,'X1'!$B:$AO,6,FALSE)),(IF($X$1=2,(VLOOKUP(B304,'X2'!$B:$AO,6,FALSE)),(IF($X$1=3,(VLOOKUP(B304,'X3'!$B:$AO,6,FALSE)),(IF($X$1=4,(VLOOKUP(B304,'X4'!$B:$AO,6,FALSE)),(IF($X$1=5,(VLOOKUP(B304,'X5'!$B:$AO,6,FALSE)),(IF($X$1=6,(VLOOKUP(B304,'X6'!$B:$AO,6,FALSE)),(IF($X$1=7,(VLOOKUP(B304,'X7'!$B:$AO,6,FALSE)),(IF($X$1=8,(VLOOKUP(B304,'X8'!$B:$AO,6,FALSE)),(IF($X$1=9,(VLOOKUP(B304,'X9'!$B:$AO,6,FALSE)),(IF($X$1=10,(VLOOKUP(B304,'X10'!$B:$AO,6,FALSE)),(IF($X$1=11,(VLOOKUP(B304,'X11'!$B:$AO,6,FALSE)),(IF($X$1=12,(VLOOKUP(B304,'X12'!$B:$AO,6,FALSE)),(VLOOKUP(B304,'X13'!$B:$AO,6,FALSE)))))))))))))))))))))))))))))</f>
        <v xml:space="preserve"> </v>
      </c>
      <c r="G304" s="182" t="str">
        <f ca="1">IF(ISERROR(IF($X$1=1,(VLOOKUP(B304,'X1'!$B:$AZ,44,FALSE)),IF($X$1=2,(VLOOKUP(B304,'X2'!$B:$AZ,44,FALSE)),IF($X$1=3,(VLOOKUP(B304,'X3'!$B:$AZ,44,FALSE)),IF($X$1=4,(VLOOKUP(B304,'X4'!$B:$AZ,44,FALSE)),IF($X$1=5,(VLOOKUP(B304,'X5'!$B:$AZ,44,FALSE)),IF($X$1=6,(VLOOKUP(B304,'X6'!$B:$AZ,44,FALSE)),IF($X$1=7,(VLOOKUP(B304,'X7'!$B:$AZ,44,FALSE)),IF($X$1=8,(VLOOKUP(B304,'X8'!$B:$AZ,44,FALSE)),IF($X$1=9,(VLOOKUP(B304,'X9'!$B:$AZ,44,FALSE)),IF($X$1=10,(VLOOKUP(B304,'X10'!$B:$AZ,44,FALSE)),IF($X$1=11,(VLOOKUP(B304,'X11'!$B:$AZ,44,FALSE)),IF($X$1=12,(VLOOKUP(B304,'X12'!$B:$AZ,44,FALSE)),IF($X$1=13,(VLOOKUP(B304,'X13'!$B:$AZ,44,FALSE)),"B"))))))))))))))=TRUE," ",(IF($X$1=1,(VLOOKUP(B304,'X1'!$B:$AZ,44,FALSE)),IF($X$1=2,(VLOOKUP(B304,'X2'!$B:$AZ,44,FALSE)),IF($X$1=3,(VLOOKUP(B304,'X3'!$B:$AZ,44,FALSE)),IF($X$1=4,(VLOOKUP(B304,'X4'!$B:$AZ,44,FALSE)),IF($X$1=5,(VLOOKUP(B304,'X5'!$B:$AZ,44,FALSE)),IF($X$1=6,(VLOOKUP(B304,'X6'!$B:$AZ,44,FALSE)),IF($X$1=7,(VLOOKUP(B304,'X7'!$B:$AZ,44,FALSE)),IF($X$1=8,(VLOOKUP(B304,'X8'!$B:$AZ,44,FALSE)),IF($X$1=9,(VLOOKUP(B304,'X9'!$B:$AZ,44,FALSE)),IF($X$1=10,(VLOOKUP(B304,'X10'!$B:$AZ,44,FALSE)),IF($X$1=11,(VLOOKUP(B304,'X11'!$B:$AZ,44,FALSE)),IF($X$1=12,(VLOOKUP(B304,'X12'!$B:$AZ,44,FALSE)),IF($X$1=13,(VLOOKUP(B304,'X13'!$B:$AZ,44,FALSE)),"B")))))))))))))))</f>
        <v xml:space="preserve"> </v>
      </c>
      <c r="H304" s="182" t="str">
        <f ca="1">IF(ISERROR(IF($X$1=1,(VLOOKUP(B304,'X1'!$B:$AZ,8,FALSE)),IF($X$1=2,(VLOOKUP(B304,'X2'!$B:$AZ,8,FALSE)),IF($X$1=3,(VLOOKUP(B304,'X3'!$B:$AZ,8,FALSE)),IF($X$1=4,(VLOOKUP(B304,'X4'!$B:$AZ,8,FALSE)),IF($X$1=5,(VLOOKUP(B304,'X5'!$B:$AZ,8,FALSE)),IF($X$1=6,(VLOOKUP(B304,'X6'!$B:$AZ,8,FALSE)),IF($X$1=7,(VLOOKUP(B304,'X7'!$B:$AZ,8,FALSE)),IF($X$1=8,(VLOOKUP(B304,'X8'!$B:$AZ,8,FALSE)),IF($X$1=9,(VLOOKUP(B304,'X9'!$B:$AZ,8,FALSE)),IF($X$1=10,(VLOOKUP(B304,'X10'!$B:$AZ,8,FALSE)),IF($X$1=11,(VLOOKUP(B304,'X11'!$B:$AZ,8,FALSE)),IF($X$1=12,(VLOOKUP(B304,'X12'!$B:$AZ,8,FALSE)),IF($X$1=13,(VLOOKUP(B304,'X13'!$B:$AZ,8,FALSE)),"B"))))))))))))))=TRUE," ",(IF($X$1=1,(VLOOKUP(B304,'X1'!$B:$AZ,8,FALSE)),IF($X$1=2,(VLOOKUP(B304,'X2'!$B:$AZ,8,FALSE)),IF($X$1=3,(VLOOKUP(B304,'X3'!$B:$AZ,8,FALSE)),IF($X$1=4,(VLOOKUP(B304,'X4'!$B:$AZ,8,FALSE)),IF($X$1=5,(VLOOKUP(B304,'X5'!$B:$AZ,8,FALSE)),IF($X$1=6,(VLOOKUP(B304,'X6'!$B:$AZ,8,FALSE)),IF($X$1=7,(VLOOKUP(B304,'X7'!$B:$AZ,8,FALSE)),IF($X$1=8,(VLOOKUP(B304,'X8'!$B:$AZ,8,FALSE)),IF($X$1=9,(VLOOKUP(B304,'X9'!$B:$AZ,8,FALSE)),IF($X$1=10,(VLOOKUP(B304,'X10'!$B:$AZ,8,FALSE)),IF($X$1=11,(VLOOKUP(B304,'X11'!$B:$AZ,8,FALSE)),IF($X$1=12,(VLOOKUP(B304,'X12'!$B:$AZ,8,FALSE)),IF($X$1=13,(VLOOKUP(B304,'X13'!$B:$AZ,8,FALSE)),"B")))))))))))))))</f>
        <v xml:space="preserve"> </v>
      </c>
      <c r="I304" s="183" t="str">
        <f ca="1">IF(ISERROR(IF($X$1=1,(VLOOKUP(B304,'X1'!$B:$AZ,2,FALSE)),IF($X$1=2,(VLOOKUP(B304,'X2'!$B:$AZ,2,FALSE)),IF($X$1=3,(VLOOKUP(B304,'X3'!$B:$AZ,2,FALSE)),IF($X$1=4,(VLOOKUP(B304,'X4'!$B:$AZ,2,FALSE)),IF($X$1=5,(VLOOKUP(B304,'X5'!$B:$AZ,2,FALSE)),IF($X$1=6,(VLOOKUP(B304,'X6'!$B:$AZ,2,FALSE)),IF($X$1=7,(VLOOKUP(B304,'X7'!$B:$AZ,2,FALSE)),IF($X$1=8,(VLOOKUP(B304,'X8'!$B:$AZ,2,FALSE)),IF($X$1=9,(VLOOKUP(B304,'X9'!$B:$AZ,2,FALSE)),IF($X$1=10,(VLOOKUP(B304,'X10'!$B:$AZ,2,FALSE)),IF($X$1=11,(VLOOKUP(B304,'X11'!$B:$AZ,2,FALSE)),IF($X$1=12,(VLOOKUP(B304,'X12'!$B:$AZ,2,FALSE)),IF($X$1=13,(VLOOKUP(B304,'X13'!$B:$AZ,2,FALSE)),"B"))))))))))))))=TRUE," ",(IF($X$1=1,(VLOOKUP(B304,'X1'!$B:$AZ,2,FALSE)),IF($X$1=2,(VLOOKUP(B304,'X2'!$B:$AZ,2,FALSE)),IF($X$1=3,(VLOOKUP(B304,'X3'!$B:$AZ,2,FALSE)),IF($X$1=4,(VLOOKUP(B304,'X4'!$B:$AZ,2,FALSE)),IF($X$1=5,(VLOOKUP(B304,'X5'!$B:$AZ,2,FALSE)),IF($X$1=6,(VLOOKUP(B304,'X6'!$B:$AZ,2,FALSE)),IF($X$1=7,(VLOOKUP(B304,'X7'!$B:$AZ,2,FALSE)),IF($X$1=8,(VLOOKUP(B304,'X8'!$B:$AZ,2,FALSE)),IF($X$1=9,(VLOOKUP(B304,'X9'!$B:$AZ,2,FALSE)),IF($X$1=10,(VLOOKUP(B304,'X10'!$B:$AZ,2,FALSE)),IF($X$1=11,(VLOOKUP(B304,'X11'!$B:$AZ,2,FALSE)),IF($X$1=12,(VLOOKUP(B304,'X12'!$B:$AZ,2,FALSE)),IF($X$1=13,(VLOOKUP(B304,'X13'!$B:$AZ,2,FALSE)),"B")))))))))))))))</f>
        <v xml:space="preserve"> </v>
      </c>
      <c r="J304" s="183" t="str">
        <f ca="1">IF(ISERROR(IF($X$1=1,(VLOOKUP(B304,'X1'!$B:$AZ,3,FALSE)),IF($X$1=2,(VLOOKUP(B304,'X2'!$B:$AZ,3,FALSE)),IF($X$1=3,(VLOOKUP(B304,'X3'!$B:$AZ,3,FALSE)),IF($X$1=4,(VLOOKUP(B304,'X4'!$B:$AZ,3,FALSE)),IF($X$1=5,(VLOOKUP(B304,'X5'!$B:$AZ,3,FALSE)),IF($X$1=6,(VLOOKUP(B304,'X6'!$B:$AZ,3,FALSE)),IF($X$1=7,(VLOOKUP(B304,'X7'!$B:$AZ,3,FALSE)),IF($X$1=8,(VLOOKUP(B304,'X8'!$B:$AZ,3,FALSE)),IF($X$1=9,(VLOOKUP(B304,'X9'!$B:$AZ,3,FALSE)),IF($X$1=10,(VLOOKUP(B304,'X10'!$B:$AZ,3,FALSE)),IF($X$1=11,(VLOOKUP(B304,'X11'!$B:$AZ,3,FALSE)),IF($X$1=12,(VLOOKUP(B304,'X12'!$B:$AZ,3,FALSE)),IF($X$1=13,(VLOOKUP(B304,'X13'!$B:$AZ,3,FALSE)),"B"))))))))))))))=TRUE," ",(IF($X$1=1,(VLOOKUP(B304,'X1'!$B:$AZ,3,FALSE)),IF($X$1=2,(VLOOKUP(B304,'X2'!$B:$AZ,3,FALSE)),IF($X$1=3,(VLOOKUP(B304,'X3'!$B:$AZ,3,FALSE)),IF($X$1=4,(VLOOKUP(B304,'X4'!$B:$AZ,3,FALSE)),IF($X$1=5,(VLOOKUP(B304,'X5'!$B:$AZ,3,FALSE)),IF($X$1=6,(VLOOKUP(B304,'X6'!$B:$AZ,3,FALSE)),IF($X$1=7,(VLOOKUP(B304,'X7'!$B:$AZ,3,FALSE)),IF($X$1=8,(VLOOKUP(B304,'X8'!$B:$AZ,3,FALSE)),IF($X$1=9,(VLOOKUP(B304,'X9'!$B:$AZ,3,FALSE)),IF($X$1=10,(VLOOKUP(B304,'X10'!$B:$AZ,3,FALSE)),IF($X$1=11,(VLOOKUP(B304,'X11'!$B:$AZ,3,FALSE)),IF($X$1=12,(VLOOKUP(B304,'X12'!$B:$AZ,3,FALSE)),IF($X$1=13,(VLOOKUP(B304,'X13'!$B:$AZ,3,FALSE)),"B")))))))))))))))</f>
        <v xml:space="preserve"> </v>
      </c>
      <c r="K304" s="183" t="str">
        <f ca="1">IF(ISERROR(IF($X$1=1,(VLOOKUP(B304,'X1'!$B:$AZ,5,FALSE)),IF($X$1=2,(VLOOKUP(B304,'X2'!$B:$AZ,5,FALSE)),IF($X$1=3,(VLOOKUP(B304,'X3'!$B:$AZ,5,FALSE)),IF($X$1=4,(VLOOKUP(B304,'X4'!$B:$AZ,5,FALSE)),IF($X$1=5,(VLOOKUP(B304,'X5'!$B:$AZ,5,FALSE)),IF($X$1=6,(VLOOKUP(B304,'X6'!$B:$AZ,5,FALSE)),IF($X$1=7,(VLOOKUP(B304,'X7'!$B:$AZ,5,FALSE)),IF($X$1=8,(VLOOKUP(B304,'X8'!$B:$AZ,5,FALSE)),IF($X$1=9,(VLOOKUP(B304,'X9'!$B:$AZ,5,FALSE)),IF($X$1=10,(VLOOKUP(B304,'X10'!$B:$AZ,5,FALSE)),IF($X$1=11,(VLOOKUP(B304,'X11'!$B:$AZ,5,FALSE)),IF($X$1=12,(VLOOKUP(B304,'X12'!$B:$AZ,5,FALSE)),IF($X$1=13,(VLOOKUP(B304,'X13'!$B:$AZ,5,FALSE)),"B"))))))))))))))=TRUE," ",(IF($X$1=1,(VLOOKUP(B304,'X1'!$B:$AZ,5,FALSE)),IF($X$1=2,(VLOOKUP(B304,'X2'!$B:$AZ,5,FALSE)),IF($X$1=3,(VLOOKUP(B304,'X3'!$B:$AZ,5,FALSE)),IF($X$1=4,(VLOOKUP(B304,'X4'!$B:$AZ,5,FALSE)),IF($X$1=5,(VLOOKUP(B304,'X5'!$B:$AZ,5,FALSE)),IF($X$1=6,(VLOOKUP(B304,'X6'!$B:$AZ,5,FALSE)),IF($X$1=7,(VLOOKUP(B304,'X7'!$B:$AZ,5,FALSE)),IF($X$1=8,(VLOOKUP(B304,'X8'!$B:$AZ,5,FALSE)),IF($X$1=9,(VLOOKUP(B304,'X9'!$B:$AZ,5,FALSE)),IF($X$1=10,(VLOOKUP(B304,'X10'!$B:$AZ,5,FALSE)),IF($X$1=11,(VLOOKUP(B304,'X11'!$B:$AZ,5,FALSE)),IF($X$1=12,(VLOOKUP(B304,'X12'!$B:$AZ,5,FALSE)),IF($X$1=13,(VLOOKUP(B304,'X13'!$B:$AZ,5,FALSE)),"B")))))))))))))))</f>
        <v xml:space="preserve"> </v>
      </c>
      <c r="L304" s="184" t="str">
        <f ca="1">IF(ISERROR(IF($X$1=1,(VLOOKUP(B304,'X1'!$B:$AZ,9,FALSE)),IF($X$1=2,(VLOOKUP(B304,'X2'!$B:$AZ,9,FALSE)),IF($X$1=3,(VLOOKUP(B304,'X3'!$B:$AZ,9,FALSE)),IF($X$1=4,(VLOOKUP(B304,'X4'!$B:$AZ,9,FALSE)),IF($X$1=5,(VLOOKUP(B304,'X5'!$B:$AZ,9,FALSE)),IF($X$1=6,(VLOOKUP(B304,'X6'!$B:$AZ,9,FALSE)),IF($X$1=7,(VLOOKUP(B304,'X7'!$B:$AZ,9,FALSE)),IF($X$1=8,(VLOOKUP(B304,'X8'!$B:$AZ,9,FALSE)),IF($X$1=9,(VLOOKUP(B304,'X9'!$B:$AZ,9,FALSE)),IF($X$1=10,(VLOOKUP(B304,'X10'!$B:$AZ,9,FALSE)),IF($X$1=11,(VLOOKUP(B304,'X11'!$B:$AZ,9,FALSE)),IF($X$1=12,(VLOOKUP(B304,'X12'!$B:$AZ,9,FALSE)),IF($X$1=13,(VLOOKUP(B304,'X13'!$B:$AZ,9,FALSE)),"B"))))))))))))))=TRUE," ",(IF($X$1=1,(VLOOKUP(B304,'X1'!$B:$AZ,9,FALSE)),IF($X$1=2,(VLOOKUP(B304,'X2'!$B:$AZ,9,FALSE)),IF($X$1=3,(VLOOKUP(B304,'X3'!$B:$AZ,9,FALSE)),IF($X$1=4,(VLOOKUP(B304,'X4'!$B:$AZ,9,FALSE)),IF($X$1=5,(VLOOKUP(B304,'X5'!$B:$AZ,9,FALSE)),IF($X$1=6,(VLOOKUP(B304,'X6'!$B:$AZ,9,FALSE)),IF($X$1=7,(VLOOKUP(B304,'X7'!$B:$AZ,9,FALSE)),IF($X$1=8,(VLOOKUP(B304,'X8'!$B:$AZ,9,FALSE)),IF($X$1=9,(VLOOKUP(B304,'X9'!$B:$AZ,9,FALSE)),IF($X$1=10,(VLOOKUP(B304,'X10'!$B:$AZ,9,FALSE)),IF($X$1=11,(VLOOKUP(B304,'X11'!$B:$AZ,9,FALSE)),IF($X$1=12,(VLOOKUP(B304,'X12'!$B:$AZ,9,FALSE)),IF($X$1=13,(VLOOKUP(B304,'X13'!$B:$AZ,9,FALSE)),"B")))))))))))))))</f>
        <v xml:space="preserve"> </v>
      </c>
      <c r="M304" s="184" t="str">
        <f ca="1">IF(ISERROR(IF($X$1=1,(VLOOKUP(B304,'X1'!$B:$AZ,10,FALSE)),IF($X$1=2,(VLOOKUP(B304,'X2'!$B:$AZ,10,FALSE)),IF($X$1=3,(VLOOKUP(B304,'X3'!$B:$AZ,10,FALSE)),IF($X$1=4,(VLOOKUP(B304,'X4'!$B:$AZ,10,FALSE)),IF($X$1=5,(VLOOKUP(B304,'X5'!$B:$AZ,10,FALSE)),IF($X$1=6,(VLOOKUP(B304,'X6'!$B:$AZ,10,FALSE)),IF($X$1=7,(VLOOKUP(B304,'X7'!$B:$AZ,10,FALSE)),IF($X$1=8,(VLOOKUP(B304,'X8'!$B:$AZ,10,FALSE)),IF($X$1=9,(VLOOKUP(B304,'X9'!$B:$AZ,10,FALSE)),IF($X$1=10,(VLOOKUP(B304,'X10'!$B:$AZ,10,FALSE)),IF($X$1=11,(VLOOKUP(B304,'X11'!$B:$AZ,10,FALSE)),IF($X$1=12,(VLOOKUP(B304,'X12'!$B:$AZ,10,FALSE)),IF($X$1=13,(VLOOKUP(B304,'X13'!$B:$AZ,10,FALSE)),"B"))))))))))))))=TRUE," ",(IF($X$1=1,(VLOOKUP(B304,'X1'!$B:$AZ,10,FALSE)),IF($X$1=2,(VLOOKUP(B304,'X2'!$B:$AZ,10,FALSE)),IF($X$1=3,(VLOOKUP(B304,'X3'!$B:$AZ,10,FALSE)),IF($X$1=4,(VLOOKUP(B304,'X4'!$B:$AZ,10,FALSE)),IF($X$1=5,(VLOOKUP(B304,'X5'!$B:$AZ,10,FALSE)),IF($X$1=6,(VLOOKUP(B304,'X6'!$B:$AZ,10,FALSE)),IF($X$1=7,(VLOOKUP(B304,'X7'!$B:$AZ,10,FALSE)),IF($X$1=8,(VLOOKUP(B304,'X8'!$B:$AZ,10,FALSE)),IF($X$1=9,(VLOOKUP(B304,'X9'!$B:$AZ,10,FALSE)),IF($X$1=10,(VLOOKUP(B304,'X10'!$B:$AZ,10,FALSE)),IF($X$1=11,(VLOOKUP(B304,'X11'!$B:$AZ,10,FALSE)),IF($X$1=12,(VLOOKUP(B304,'X12'!$B:$AZ,10,FALSE)),IF($X$1=13,(VLOOKUP(B304,'X13'!$B:$AZ,10,FALSE)),"B")))))))))))))))</f>
        <v xml:space="preserve"> </v>
      </c>
      <c r="N304" s="185" t="str">
        <f ca="1">IF(ISERROR(IF($X$1=1,(VLOOKUP(B304,'X1'!$B:$AZ,45,FALSE)),IF($X$1=2,(VLOOKUP(B304,'X2'!$B:$AZ,45,FALSE)),IF($X$1=3,(VLOOKUP(B304,'X3'!$B:$AZ,45,FALSE)),IF($X$1=4,(VLOOKUP(B304,'X4'!$B:$AZ,45,FALSE)),IF($X$1=5,(VLOOKUP(B304,'X5'!$B:$AZ,45,FALSE)),IF($X$1=6,(VLOOKUP(B304,'X6'!$B:$AZ,45,FALSE)),IF($X$1=7,(VLOOKUP(B304,'X7'!$B:$AZ,45,FALSE)),IF($X$1=8,(VLOOKUP(B304,'X8'!$B:$AZ,45,FALSE)),IF($X$1=9,(VLOOKUP(B304,'X9'!$B:$AZ,45,FALSE)),IF($X$1=10,(VLOOKUP(B304,'X10'!$B:$AZ,45,FALSE)),IF($X$1=11,(VLOOKUP(B304,'X11'!$B:$AZ,45,FALSE)),IF($X$1=12,(VLOOKUP(B304,'X12'!$B:$AZ,45,FALSE)),IF($X$1=13,(VLOOKUP(B304,'X13'!$B:$AZ,45,FALSE)),"B"))))))))))))))=TRUE," ",(IF($X$1=1,(VLOOKUP(B304,'X1'!$B:$AZ,45,FALSE)),IF($X$1=2,(VLOOKUP(B304,'X2'!$B:$AZ,45,FALSE)),IF($X$1=3,(VLOOKUP(B304,'X3'!$B:$AZ,45,FALSE)),IF($X$1=4,(VLOOKUP(B304,'X4'!$B:$AZ,45,FALSE)),IF($X$1=5,(VLOOKUP(B304,'X5'!$B:$AZ,45,FALSE)),IF($X$1=6,(VLOOKUP(B304,'X6'!$B:$AZ,45,FALSE)),IF($X$1=7,(VLOOKUP(B304,'X7'!$B:$AZ,45,FALSE)),IF($X$1=8,(VLOOKUP(B304,'X8'!$B:$AZ,45,FALSE)),IF($X$1=9,(VLOOKUP(B304,'X9'!$B:$AZ,45,FALSE)),IF($X$1=10,(VLOOKUP(B304,'X10'!$B:$AZ,45,FALSE)),IF($X$1=11,(VLOOKUP(B304,'X11'!$B:$AZ,45,FALSE)),IF($X$1=12,(VLOOKUP(B304,'X12'!$B:$AZ,45,FALSE)),IF($X$1=13,(VLOOKUP(B304,'X13'!$B:$AZ,45,FALSE)),"B")))))))))))))))</f>
        <v xml:space="preserve"> </v>
      </c>
      <c r="O304" s="184" t="str">
        <f ca="1">IF(ISERROR(IF($X$1=1,(VLOOKUP(B304,'X1'!$B:$AZ,11,FALSE)),IF($X$1=2,(VLOOKUP(B304,'X2'!$B:$AZ,11,FALSE)),IF($X$1=3,(VLOOKUP(B304,'X3'!$B:$AZ,11,FALSE)),IF($X$1=4,(VLOOKUP(B304,'X4'!$B:$AZ,11,FALSE)),IF($X$1=5,(VLOOKUP(B304,'X5'!$B:$AZ,11,FALSE)),IF($X$1=6,(VLOOKUP(B304,'X6'!$B:$AZ,11,FALSE)),IF($X$1=7,(VLOOKUP(B304,'X7'!$B:$AZ,11,FALSE)),IF($X$1=8,(VLOOKUP(B304,'X8'!$B:$AZ,11,FALSE)),IF($X$1=9,(VLOOKUP(B304,'X9'!$B:$AZ,11,FALSE)),IF($X$1=10,(VLOOKUP(B304,'X10'!$B:$AZ,11,FALSE)),IF($X$1=11,(VLOOKUP(B304,'X11'!$B:$AZ,11,FALSE)),IF($X$1=12,(VLOOKUP(B304,'X12'!$B:$AZ,11,FALSE)),IF($X$1=13,(VLOOKUP(B304,'X13'!$B:$AZ,11,FALSE)),"B"))))))))))))))=TRUE," ",(IF($X$1=1,(VLOOKUP(B304,'X1'!$B:$AZ,11,FALSE)),IF($X$1=2,(VLOOKUP(B304,'X2'!$B:$AZ,11,FALSE)),IF($X$1=3,(VLOOKUP(B304,'X3'!$B:$AZ,11,FALSE)),IF($X$1=4,(VLOOKUP(B304,'X4'!$B:$AZ,11,FALSE)),IF($X$1=5,(VLOOKUP(B304,'X5'!$B:$AZ,11,FALSE)),IF($X$1=6,(VLOOKUP(B304,'X6'!$B:$AZ,11,FALSE)),IF($X$1=7,(VLOOKUP(B304,'X7'!$B:$AZ,11,FALSE)),IF($X$1=8,(VLOOKUP(B304,'X8'!$B:$AZ,11,FALSE)),IF($X$1=9,(VLOOKUP(B304,'X9'!$B:$AZ,11,FALSE)),IF($X$1=10,(VLOOKUP(B304,'X10'!$B:$AZ,11,FALSE)),IF($X$1=11,(VLOOKUP(B304,'X11'!$B:$AZ,11,FALSE)),IF($X$1=12,(VLOOKUP(B304,'X12'!$B:$AZ,11,FALSE)),IF($X$1=13,(VLOOKUP(B304,'X13'!$B:$AZ,11,FALSE)),"B")))))))))))))))</f>
        <v xml:space="preserve"> </v>
      </c>
      <c r="P304" s="184" t="str">
        <f ca="1">IF(ISERROR(IF($X$1=1,(VLOOKUP(B304,'X1'!$B:$AZ,12,FALSE)),IF($X$1=2,(VLOOKUP(B304,'X2'!$B:$AZ,12,FALSE)),IF($X$1=3,(VLOOKUP(B304,'X3'!$B:$AZ,12,FALSE)),IF($X$1=4,(VLOOKUP(B304,'X4'!$B:$AZ,12,FALSE)),IF($X$1=5,(VLOOKUP(B304,'X5'!$B:$AZ,12,FALSE)),IF($X$1=6,(VLOOKUP(B304,'X6'!$B:$AZ,12,FALSE)),IF($X$1=7,(VLOOKUP(B304,'X7'!$B:$AZ,12,FALSE)),IF($X$1=8,(VLOOKUP(B304,'X8'!$B:$AZ,12,FALSE)),IF($X$1=9,(VLOOKUP(B304,'X9'!$B:$AZ,12,FALSE)),IF($X$1=10,(VLOOKUP(B304,'X10'!$B:$AZ,12,FALSE)),IF($X$1=11,(VLOOKUP(B304,'X11'!$B:$AZ,12,FALSE)),IF($X$1=12,(VLOOKUP(B304,'X12'!$B:$AZ,12,FALSE)),IF($X$1=13,(VLOOKUP(B304,'X13'!$B:$AZ,12,FALSE)),"B"))))))))))))))=TRUE," ",(IF($X$1=1,(VLOOKUP(B304,'X1'!$B:$AZ,12,FALSE)),IF($X$1=2,(VLOOKUP(B304,'X2'!$B:$AZ,12,FALSE)),IF($X$1=3,(VLOOKUP(B304,'X3'!$B:$AZ,12,FALSE)),IF($X$1=4,(VLOOKUP(B304,'X4'!$B:$AZ,12,FALSE)),IF($X$1=5,(VLOOKUP(B304,'X5'!$B:$AZ,12,FALSE)),IF($X$1=6,(VLOOKUP(B304,'X6'!$B:$AZ,12,FALSE)),IF($X$1=7,(VLOOKUP(B304,'X7'!$B:$AZ,12,FALSE)),IF($X$1=8,(VLOOKUP(B304,'X8'!$B:$AZ,12,FALSE)),IF($X$1=9,(VLOOKUP(B304,'X9'!$B:$AZ,12,FALSE)),IF($X$1=10,(VLOOKUP(B304,'X10'!$B:$AZ,12,FALSE)),IF($X$1=11,(VLOOKUP(B304,'X11'!$B:$AZ,12,FALSE)),IF($X$1=12,(VLOOKUP(B304,'X12'!$B:$AZ,12,FALSE)),IF($X$1=13,(VLOOKUP(B304,'X13'!$B:$AZ,12,FALSE)),"B")))))))))))))))</f>
        <v xml:space="preserve"> </v>
      </c>
      <c r="Q304" s="185" t="str">
        <f ca="1">IF(ISERROR(IF($X$1=1,(VLOOKUP(B304,'X1'!$B:$AZ,46,FALSE)),IF($X$1=2,(VLOOKUP(B304,'X2'!$B:$AZ,46,FALSE)),IF($X$1=3,(VLOOKUP(B304,'X3'!$B:$AZ,46,FALSE)),IF($X$1=4,(VLOOKUP(B304,'X4'!$B:$AZ,46,FALSE)),IF($X$1=5,(VLOOKUP(B304,'X5'!$B:$AZ,46,FALSE)),IF($X$1=6,(VLOOKUP(B304,'X6'!$B:$AZ,46,FALSE)),IF($X$1=7,(VLOOKUP(B304,'X7'!$B:$AZ,46,FALSE)),IF($X$1=8,(VLOOKUP(B304,'X8'!$B:$AZ,46,FALSE)),IF($X$1=9,(VLOOKUP(B304,'X9'!$B:$AZ,46,FALSE)),IF($X$1=10,(VLOOKUP(B304,'X10'!$B:$AZ,46,FALSE)),IF($X$1=11,(VLOOKUP(B304,'X11'!$B:$AZ,46,FALSE)),IF($X$1=12,(VLOOKUP(B304,'X12'!$B:$AZ,46,FALSE)),IF($X$1=13,(VLOOKUP(B304,'X13'!$B:$AZ,46,FALSE)),"B"))))))))))))))=TRUE," ",(IF($X$1=1,(VLOOKUP(B304,'X1'!$B:$AZ,46,FALSE)),IF($X$1=2,(VLOOKUP(B304,'X2'!$B:$AZ,46,FALSE)),IF($X$1=3,(VLOOKUP(B304,'X3'!$B:$AZ,46,FALSE)),IF($X$1=4,(VLOOKUP(B304,'X4'!$B:$AZ,46,FALSE)),IF($X$1=5,(VLOOKUP(B304,'X5'!$B:$AZ,46,FALSE)),IF($X$1=6,(VLOOKUP(B304,'X6'!$B:$AZ,46,FALSE)),IF($X$1=7,(VLOOKUP(B304,'X7'!$B:$AZ,46,FALSE)),IF($X$1=8,(VLOOKUP(B304,'X8'!$B:$AZ,46,FALSE)),IF($X$1=9,(VLOOKUP(B304,'X9'!$B:$AZ,46,FALSE)),IF($X$1=10,(VLOOKUP(B304,'X10'!$B:$AZ,46,FALSE)),IF($X$1=11,(VLOOKUP(B304,'X11'!$B:$AZ,46,FALSE)),IF($X$1=12,(VLOOKUP(B304,'X12'!$B:$AZ,46,FALSE)),IF($X$1=13,(VLOOKUP(B304,'X13'!$B:$AZ,46,FALSE)),"B")))))))))))))))</f>
        <v xml:space="preserve"> </v>
      </c>
      <c r="R304" s="185" t="str">
        <f ca="1">IF(ISERROR(IF($X$1=1,(VLOOKUP(B304,'X1'!$B:$AZ,15,FALSE)),IF($X$1=2,(VLOOKUP(B304,'X2'!$B:$AZ,15,FALSE)),IF($X$1=3,(VLOOKUP(B304,'X3'!$B:$AZ,15,FALSE)),IF($X$1=4,(VLOOKUP(B304,'X4'!$B:$AZ,15,FALSE)),IF($X$1=5,(VLOOKUP(B304,'X5'!$B:$AZ,15,FALSE)),IF($X$1=6,(VLOOKUP(B304,'X6'!$B:$AZ,15,FALSE)),IF($X$1=7,(VLOOKUP(B304,'X7'!$B:$AZ,15,FALSE)),IF($X$1=8,(VLOOKUP(B304,'X8'!$B:$AZ,15,FALSE)),IF($X$1=9,(VLOOKUP(B304,'X9'!$B:$AZ,15,FALSE)),IF($X$1=10,(VLOOKUP(B304,'X10'!$B:$AZ,15,FALSE)),IF($X$1=11,(VLOOKUP(B304,'X11'!$B:$AZ,15,FALSE)),IF($X$1=12,(VLOOKUP(B304,'X12'!$B:$AZ,15,FALSE)),IF($X$1=13,(VLOOKUP(B304,'X13'!$B:$AZ,15,FALSE)),"B"))))))))))))))=TRUE," ",(IF($X$1=1,(VLOOKUP(B304,'X1'!$B:$AZ,15,FALSE)),IF($X$1=2,(VLOOKUP(B304,'X2'!$B:$AZ,15,FALSE)),IF($X$1=3,(VLOOKUP(B304,'X3'!$B:$AZ,15,FALSE)),IF($X$1=4,(VLOOKUP(B304,'X4'!$B:$AZ,15,FALSE)),IF($X$1=5,(VLOOKUP(B304,'X5'!$B:$AZ,15,FALSE)),IF($X$1=6,(VLOOKUP(B304,'X6'!$B:$AZ,15,FALSE)),IF($X$1=7,(VLOOKUP(B304,'X7'!$B:$AZ,15,FALSE)),IF($X$1=8,(VLOOKUP(B304,'X8'!$B:$AZ,15,FALSE)),IF($X$1=9,(VLOOKUP(B304,'X9'!$B:$AZ,15,FALSE)),IF($X$1=10,(VLOOKUP(B304,'X10'!$B:$AZ,15,FALSE)),IF($X$1=11,(VLOOKUP(B304,'X11'!$B:$AZ,15,FALSE)),IF($X$1=12,(VLOOKUP(B304,'X12'!$B:$AZ,15,FALSE)),IF($X$1=13,(VLOOKUP(B304,'X13'!$B:$AZ,15,FALSE)),"B")))))))))))))))</f>
        <v xml:space="preserve"> </v>
      </c>
      <c r="S304" s="185" t="str">
        <f ca="1">IF(ISERROR(IF((IF($X$1=1,(VLOOKUP(B304,'X1'!$B:$AZ,14,FALSE)),(IF($X$1=2,(VLOOKUP(B304,'X2'!$B:$AZ,14,FALSE)),(IF($X$1=3,(VLOOKUP(B304,'X3'!$B:$AZ,14,FALSE)),(IF($X$1=4,(VLOOKUP(B304,'X4'!$B:$AZ,14,FALSE)),(IF($X$1=5,(VLOOKUP(B304,'X5'!$B:$AZ,14,FALSE)),(IF($X$1=6,(VLOOKUP(B304,'X6'!$B:$AZ,14,FALSE)),(IF($X$1=7,(VLOOKUP(B304,'X7'!$B:$AZ,14,FALSE)),(IF($X$1=8,(VLOOKUP(B304,'X8'!$B:$AZ,14,FALSE)),(IF($X$1=9,(VLOOKUP(B304,'X9'!$B:$AZ,14,FALSE)),(IF($X$1=10,(VLOOKUP(B304,'X10'!$B:$AZ,14,FALSE)),(IF($X$1=11,(VLOOKUP(B304,'X11'!$B:$AZ,14,FALSE)),(IF($X$1=12,(VLOOKUP(B304,'X12'!$B:$AZ,14,FALSE)),(VLOOKUP(B304,'X13'!$B:$AZ,14,FALSE))))))))))))))))))))))))))=$V$1," ",(IF($X$1=1,(VLOOKUP(B304,'X1'!$B:$AZ,14,FALSE)),(IF($X$1=2,(VLOOKUP(B304,'X2'!$B:$AZ,14,FALSE)),(IF($X$1=3,(VLOOKUP(B304,'X3'!$B:$AZ,14,FALSE)),(IF($X$1=4,(VLOOKUP(B304,'X4'!$B:$AZ,14,FALSE)),(IF($X$1=5,(VLOOKUP(B304,'X5'!$B:$AZ,14,FALSE)),(IF($X$1=6,(VLOOKUP(B304,'X6'!$B:$AZ,14,FALSE)),(IF($X$1=7,(VLOOKUP(B304,'X7'!$B:$AZ,14,FALSE)),(IF($X$1=8,(VLOOKUP(B304,'X8'!$B:$AZ,14,FALSE)),(IF($X$1=9,(VLOOKUP(B304,'X9'!$B:$AZ,14,FALSE)),(IF($X$1=10,(VLOOKUP(B304,'X10'!$B:$AZ,14,FALSE)),(IF($X$1=11,(VLOOKUP(B304,'X11'!$B:$AZ,14,FALSE)),(IF($X$1=12,(VLOOKUP(B304,'X12'!$B:$AZ,14,FALSE)),(VLOOKUP(B304,'X13'!$B:$AZ,14,FALSE))))))))))))))))))))))))))))=TRUE," ",(IF((IF($X$1=1,(VLOOKUP(B304,'X1'!$B:$AZ,14,FALSE)),(IF($X$1=2,(VLOOKUP(B304,'X2'!$B:$AZ,14,FALSE)),(IF($X$1=3,(VLOOKUP(B304,'X3'!$B:$AZ,14,FALSE)),(IF($X$1=4,(VLOOKUP(B304,'X4'!$B:$AZ,14,FALSE)),(IF($X$1=5,(VLOOKUP(B304,'X5'!$B:$AZ,14,FALSE)),(IF($X$1=6,(VLOOKUP(B304,'X6'!$B:$AZ,14,FALSE)),(IF($X$1=7,(VLOOKUP(B304,'X7'!$B:$AZ,14,FALSE)),(IF($X$1=8,(VLOOKUP(B304,'X8'!$B:$AZ,14,FALSE)),(IF($X$1=9,(VLOOKUP(B304,'X9'!$B:$AZ,14,FALSE)),(IF($X$1=10,(VLOOKUP(B304,'X10'!$B:$AZ,14,FALSE)),(IF($X$1=11,(VLOOKUP(B304,'X11'!$B:$AZ,14,FALSE)),(IF($X$1=12,(VLOOKUP(B304,'X12'!$B:$AZ,14,FALSE)),(VLOOKUP(B304,'X13'!$B:$AZ,14,FALSE))))))))))))))))))))))))))=$V$1," ",(IF($X$1=1,(VLOOKUP(B304,'X1'!$B:$AZ,14,FALSE)),(IF($X$1=2,(VLOOKUP(B304,'X2'!$B:$AZ,14,FALSE)),(IF($X$1=3,(VLOOKUP(B304,'X3'!$B:$AZ,14,FALSE)),(IF($X$1=4,(VLOOKUP(B304,'X4'!$B:$AZ,14,FALSE)),(IF($X$1=5,(VLOOKUP(B304,'X5'!$B:$AZ,14,FALSE)),(IF($X$1=6,(VLOOKUP(B304,'X6'!$B:$AZ,14,FALSE)),(IF($X$1=7,(VLOOKUP(B304,'X7'!$B:$AZ,14,FALSE)),(IF($X$1=8,(VLOOKUP(B304,'X8'!$B:$AZ,14,FALSE)),(IF($X$1=9,(VLOOKUP(B304,'X9'!$B:$AZ,14,FALSE)),(IF($X$1=10,(VLOOKUP(B304,'X10'!$B:$AZ,14,FALSE)),(IF($X$1=11,(VLOOKUP(B304,'X11'!$B:$AZ,14,FALSE)),(IF($X$1=12,(VLOOKUP(B304,'X12'!$B:$AZ,14,FALSE)),(VLOOKUP(B304,'X13'!$B:$AZ,14,FALSE)))))))))))))))))))))))))))))</f>
        <v xml:space="preserve"> </v>
      </c>
    </row>
    <row r="305" spans="1:19" ht="14.1" customHeight="1" x14ac:dyDescent="0.2">
      <c r="A305" s="156" t="s">
        <v>1058</v>
      </c>
      <c r="B305" s="122" t="str">
        <f>IF(ISERROR(IF($U$16=1,(VLOOKUP(A305,$AC$89:$AH$125,2,FALSE)),IF((IF($X$1=1,'X1'!B264,(IF($X$1=2,'X2'!B264,(IF($X$1=3,'X3'!B264,(IF($X$1=4,'X4'!B264,(IF($X$1=5,'X5'!B264,(IF($X$1=6,'X6'!B264,(IF($X$1=7,'X7'!B264,(IF($X$1=8,'X8'!B264,(IF($X$1=9,'X9'!B264,(IF($X$1=10,'X10'!B264,(IF($X$1=11,'X11'!B264,(IF($X$1=12,'X12'!B264,'X13'!B264))))))))))))))))))))))))="","",(IF($X$1=1,'X1'!B264,(IF($X$1=2,'X2'!B264,(IF($X$1=3,'X3'!B264,(IF($X$1=4,'X4'!B264,(IF($X$1=5,'X5'!B264,(IF($X$1=6,'X6'!B264,(IF($X$1=7,'X7'!B264,(IF($X$1=8,'X8'!B264,(IF($X$1=9,'X9'!B264,(IF($X$1=10,'X10'!B264,(IF($X$1=11,'X11'!B264,(IF($X$1=12,'X12'!B264,'X13'!B264)))))))))))))))))))))))))))=TRUE," ",(IF($U$16=1,(VLOOKUP(A305,$AC$89:$AH$125,2,FALSE)),IF((IF($X$1=1,'X1'!B264,(IF($X$1=2,'X2'!B264,(IF($X$1=3,'X3'!B264,(IF($X$1=4,'X4'!B264,(IF($X$1=5,'X5'!B264,(IF($X$1=6,'X6'!B264,(IF($X$1=7,'X7'!B264,(IF($X$1=8,'X8'!B264,(IF($X$1=9,'X9'!B264,(IF($X$1=10,'X10'!B264,(IF($X$1=11,'X11'!B264,(IF($X$1=12,'X12'!B264,'X13'!B264))))))))))))))))))))))))="","",(IF($X$1=1,'X1'!B264,(IF($X$1=2,'X2'!B264,(IF($X$1=3,'X3'!B264,(IF($X$1=4,'X4'!B264,(IF($X$1=5,'X5'!B264,(IF($X$1=6,'X6'!B264,(IF($X$1=7,'X7'!B264,(IF($X$1=8,'X8'!B264,(IF($X$1=9,'X9'!B264,(IF($X$1=10,'X10'!B264,(IF($X$1=11,'X11'!B264,(IF($X$1=12,'X12'!B264,'X13'!B264))))))))))))))))))))))))))))</f>
        <v/>
      </c>
      <c r="C305" s="181" t="str">
        <f ca="1">IF(ISERROR(IF($X$1=1,(VLOOKUP(B305,'X1'!$B:$AZ,47,FALSE)),IF($X$1=2,(VLOOKUP(B305,'X2'!$B:$AZ,47,FALSE)),IF($X$1=3,(VLOOKUP(B305,'X3'!$B:$AZ,47,FALSE)),IF($X$1=4,(VLOOKUP(B305,'X4'!$B:$AZ,47,FALSE)),IF($X$1=5,(VLOOKUP(B305,'X5'!$B:$AZ,47,FALSE)),IF($X$1=6,(VLOOKUP(B305,'X6'!$B:$AZ,47,FALSE)),IF($X$1=7,(VLOOKUP(B305,'X7'!$B:$AZ,47,FALSE)),IF($X$1=8,(VLOOKUP(B305,'X8'!$B:$AZ,47,FALSE)),IF($X$1=9,(VLOOKUP(B305,'X9'!$B:$AZ,47,FALSE)),IF($X$1=10,(VLOOKUP(B305,'X10'!$B:$AZ,47,FALSE)),IF($X$1=11,(VLOOKUP(B305,'X11'!$B:$AZ,47,FALSE)),IF($X$1=12,(VLOOKUP(B305,'X12'!$B:$AZ,47,FALSE)),IF($X$1=13,(VLOOKUP(B305,'X13'!$B:$AZ,47,FALSE)),"B"))))))))))))))=TRUE," ",(IF($X$1=1,(VLOOKUP(B305,'X1'!$B:$AZ,47,FALSE)),IF($X$1=2,(VLOOKUP(B305,'X2'!$B:$AZ,47,FALSE)),IF($X$1=3,(VLOOKUP(B305,'X3'!$B:$AZ,47,FALSE)),IF($X$1=4,(VLOOKUP(B305,'X4'!$B:$AZ,47,FALSE)),IF($X$1=5,(VLOOKUP(B305,'X5'!$B:$AZ,47,FALSE)),IF($X$1=6,(VLOOKUP(B305,'X6'!$B:$AZ,47,FALSE)),IF($X$1=7,(VLOOKUP(B305,'X7'!$B:$AZ,47,FALSE)),IF($X$1=8,(VLOOKUP(B305,'X8'!$B:$AZ,47,FALSE)),IF($X$1=9,(VLOOKUP(B305,'X9'!$B:$AZ,47,FALSE)),IF($X$1=10,(VLOOKUP(B305,'X10'!$B:$AZ,47,FALSE)),IF($X$1=11,(VLOOKUP(B305,'X11'!$B:$AZ,47,FALSE)),IF($X$1=12,(VLOOKUP(B305,'X12'!$B:$AZ,47,FALSE)),IF($X$1=13,(VLOOKUP(B305,'X13'!$B:$AZ,47,FALSE)),"B")))))))))))))))</f>
        <v xml:space="preserve"> </v>
      </c>
      <c r="D305" s="181" t="str">
        <f ca="1">IF(ISERROR(IF($X$1=1,(VLOOKUP(B305,'X1'!$B:$AP,41,FALSE)),IF($X$1=2,(VLOOKUP(B305,'X2'!$B:$AP,41,FALSE)),IF($X$1=3,(VLOOKUP(B305,'X3'!$B:$AP,41,FALSE)),IF($X$1=4,(VLOOKUP(B305,'X4'!$B:$AP,41,FALSE)),IF($X$1=5,(VLOOKUP(B305,'X5'!$B:$AP,41,FALSE)),IF($X$1=6,(VLOOKUP(B305,'X6'!$B:$AP,41,FALSE)),IF($X$1=7,(VLOOKUP(B305,'X7'!$B:$AP,41,FALSE)),IF($X$1=8,(VLOOKUP(B305,'X8'!$B:$AP,41,FALSE)),IF($X$1=9,(VLOOKUP(B305,'X9'!$B:$AP,41,FALSE)),IF($X$1=10,(VLOOKUP(B305,'X10'!$B:$AP,41,FALSE)),IF($X$1=11,(VLOOKUP(B305,'X11'!$B:$AP,41,FALSE)),IF($X$1=12,(VLOOKUP(B305,'X12'!$B:$AP,41,FALSE)),IF($X$1=13,(VLOOKUP(B305,'X13'!$B:$AP,41,FALSE)),"B"))))))))))))))=TRUE," ",(IF($X$1=1,(VLOOKUP(B305,'X1'!$B:$AP,41,FALSE)),IF($X$1=2,(VLOOKUP(B305,'X2'!$B:$AP,41,FALSE)),IF($X$1=3,(VLOOKUP(B305,'X3'!$B:$AP,41,FALSE)),IF($X$1=4,(VLOOKUP(B305,'X4'!$B:$AP,41,FALSE)),IF($X$1=5,(VLOOKUP(B305,'X5'!$B:$AP,41,FALSE)),IF($X$1=6,(VLOOKUP(B305,'X6'!$B:$AP,41,FALSE)),IF($X$1=7,(VLOOKUP(B305,'X7'!$B:$AP,41,FALSE)),IF($X$1=8,(VLOOKUP(B305,'X8'!$B:$AP,41,FALSE)),IF($X$1=9,(VLOOKUP(B305,'X9'!$B:$AP,41,FALSE)),IF($X$1=10,(VLOOKUP(B305,'X10'!$B:$AP,41,FALSE)),IF($X$1=11,(VLOOKUP(B305,'X11'!$B:$AP,41,FALSE)),IF($X$1=12,(VLOOKUP(B305,'X12'!$B:$AP,41,FALSE)),IF($X$1=13,(VLOOKUP(B305,'X13'!$B:$AP,41,FALSE)),"B")))))))))))))))</f>
        <v xml:space="preserve"> </v>
      </c>
      <c r="E305" s="182" t="str">
        <f ca="1">IF(ISERROR(IF($X$1=1,(VLOOKUP(B305,'X1'!$B:$AP,7,FALSE)),IF($X$1=2,(VLOOKUP(B305,'X2'!$B:$AP,7,FALSE)),IF($X$1=3,(VLOOKUP(B305,'X3'!$B:$AP,7,FALSE)),IF($X$1=4,(VLOOKUP(B305,'X4'!$B:$AP,7,FALSE)),IF($X$1=5,(VLOOKUP(B305,'X5'!$B:$AP,7,FALSE)),IF($X$1=6,(VLOOKUP(B305,'X6'!$B:$AP,7,FALSE)),IF($X$1=7,(VLOOKUP(B305,'X7'!$B:$AP,7,FALSE)),IF($X$1=8,(VLOOKUP(B305,'X8'!$B:$AP,7,FALSE)),IF($X$1=9,(VLOOKUP(B305,'X9'!$B:$AP,7,FALSE)),IF($X$1=10,(VLOOKUP(B305,'X10'!$B:$AP,7,FALSE)),IF($X$1=11,(VLOOKUP(B305,'X11'!$B:$AP,7,FALSE)),IF($X$1=12,(VLOOKUP(B305,'X12'!$B:$AP,7,FALSE)),IF($X$1=13,(VLOOKUP(B305,'X13'!$B:$AP,7,FALSE)),"B"))))))))))))))=TRUE," ",(IF($X$1=1,(VLOOKUP(B305,'X1'!$B:$AP,7,FALSE)),IF($X$1=2,(VLOOKUP(B305,'X2'!$B:$AP,7,FALSE)),IF($X$1=3,(VLOOKUP(B305,'X3'!$B:$AP,7,FALSE)),IF($X$1=4,(VLOOKUP(B305,'X4'!$B:$AP,7,FALSE)),IF($X$1=5,(VLOOKUP(B305,'X5'!$B:$AP,7,FALSE)),IF($X$1=6,(VLOOKUP(B305,'X6'!$B:$AP,7,FALSE)),IF($X$1=7,(VLOOKUP(B305,'X7'!$B:$AP,7,FALSE)),IF($X$1=8,(VLOOKUP(B305,'X8'!$B:$AP,7,FALSE)),IF($X$1=9,(VLOOKUP(B305,'X9'!$B:$AP,7,FALSE)),IF($X$1=10,(VLOOKUP(B305,'X10'!$B:$AP,7,FALSE)),IF($X$1=11,(VLOOKUP(B305,'X11'!$B:$AP,7,FALSE)),IF($X$1=12,(VLOOKUP(B305,'X12'!$B:$AP,7,FALSE)),IF($X$1=13,(VLOOKUP(B305,'X13'!$B:$AP,7,FALSE)),"B")))))))))))))))</f>
        <v xml:space="preserve"> </v>
      </c>
      <c r="F305" s="182" t="str">
        <f ca="1">IF(ISERROR(IF((IF($X$1=1,(VLOOKUP(B305,'X1'!$B:$AO,6,FALSE)),(IF($X$1=2,(VLOOKUP(B305,'X2'!$B:$AO,6,FALSE)),(IF($X$1=3,(VLOOKUP(B305,'X3'!$B:$AO,6,FALSE)),(IF($X$1=4,(VLOOKUP(B305,'X4'!$B:$AO,6,FALSE)),(IF($X$1=5,(VLOOKUP(B305,'X5'!$B:$AO,6,FALSE)),(IF($X$1=6,(VLOOKUP(B305,'X6'!$B:$AO,6,FALSE)),(IF($X$1=7,(VLOOKUP(B305,'X7'!$B:$AO,6,FALSE)),(IF($X$1=8,(VLOOKUP(B305,'X8'!$B:$AO,6,FALSE)),(IF($X$1=9,(VLOOKUP(B305,'X9'!$B:$AO,6,FALSE)),(IF($X$1=10,(VLOOKUP(B305,'X10'!$B:$AO,6,FALSE)),(IF($X$1=11,(VLOOKUP(B305,'X11'!$B:$AO,6,FALSE)),(IF($X$1=12,(VLOOKUP(B305,'X12'!$B:$AO,6,FALSE)),(VLOOKUP(B305,'X13'!$B:$AO,6,FALSE))))))))))))))))))))))))))=$V$1," ",(IF($X$1=1,(VLOOKUP(B305,'X1'!$B:$AO,6,FALSE)),(IF($X$1=2,(VLOOKUP(B305,'X2'!$B:$AO,6,FALSE)),(IF($X$1=3,(VLOOKUP(B305,'X3'!$B:$AO,6,FALSE)),(IF($X$1=4,(VLOOKUP(B305,'X4'!$B:$AO,6,FALSE)),(IF($X$1=5,(VLOOKUP(B305,'X5'!$B:$AO,6,FALSE)),(IF($X$1=6,(VLOOKUP(B305,'X6'!$B:$AO,6,FALSE)),(IF($X$1=7,(VLOOKUP(B305,'X7'!$B:$AO,6,FALSE)),(IF($X$1=8,(VLOOKUP(B305,'X8'!$B:$AO,6,FALSE)),(IF($X$1=9,(VLOOKUP(B305,'X9'!$B:$AO,6,FALSE)),(IF($X$1=10,(VLOOKUP(B305,'X10'!$B:$AO,6,FALSE)),(IF($X$1=11,(VLOOKUP(B305,'X11'!$B:$AO,6,FALSE)),(IF($X$1=12,(VLOOKUP(B305,'X12'!$B:$AO,6,FALSE)),(VLOOKUP(B305,'X13'!$B:$AO,6,FALSE))))))))))))))))))))))))))))=TRUE," ",(IF((IF($X$1=1,(VLOOKUP(B305,'X1'!$B:$AO,6,FALSE)),(IF($X$1=2,(VLOOKUP(B305,'X2'!$B:$AO,6,FALSE)),(IF($X$1=3,(VLOOKUP(B305,'X3'!$B:$AO,6,FALSE)),(IF($X$1=4,(VLOOKUP(B305,'X4'!$B:$AO,6,FALSE)),(IF($X$1=5,(VLOOKUP(B305,'X5'!$B:$AO,6,FALSE)),(IF($X$1=6,(VLOOKUP(B305,'X6'!$B:$AO,6,FALSE)),(IF($X$1=7,(VLOOKUP(B305,'X7'!$B:$AO,6,FALSE)),(IF($X$1=8,(VLOOKUP(B305,'X8'!$B:$AO,6,FALSE)),(IF($X$1=9,(VLOOKUP(B305,'X9'!$B:$AO,6,FALSE)),(IF($X$1=10,(VLOOKUP(B305,'X10'!$B:$AO,6,FALSE)),(IF($X$1=11,(VLOOKUP(B305,'X11'!$B:$AO,6,FALSE)),(IF($X$1=12,(VLOOKUP(B305,'X12'!$B:$AO,6,FALSE)),(VLOOKUP(B305,'X13'!$B:$AO,6,FALSE))))))))))))))))))))))))))=$V$1," ",(IF($X$1=1,(VLOOKUP(B305,'X1'!$B:$AO,6,FALSE)),(IF($X$1=2,(VLOOKUP(B305,'X2'!$B:$AO,6,FALSE)),(IF($X$1=3,(VLOOKUP(B305,'X3'!$B:$AO,6,FALSE)),(IF($X$1=4,(VLOOKUP(B305,'X4'!$B:$AO,6,FALSE)),(IF($X$1=5,(VLOOKUP(B305,'X5'!$B:$AO,6,FALSE)),(IF($X$1=6,(VLOOKUP(B305,'X6'!$B:$AO,6,FALSE)),(IF($X$1=7,(VLOOKUP(B305,'X7'!$B:$AO,6,FALSE)),(IF($X$1=8,(VLOOKUP(B305,'X8'!$B:$AO,6,FALSE)),(IF($X$1=9,(VLOOKUP(B305,'X9'!$B:$AO,6,FALSE)),(IF($X$1=10,(VLOOKUP(B305,'X10'!$B:$AO,6,FALSE)),(IF($X$1=11,(VLOOKUP(B305,'X11'!$B:$AO,6,FALSE)),(IF($X$1=12,(VLOOKUP(B305,'X12'!$B:$AO,6,FALSE)),(VLOOKUP(B305,'X13'!$B:$AO,6,FALSE)))))))))))))))))))))))))))))</f>
        <v xml:space="preserve"> </v>
      </c>
      <c r="G305" s="182" t="str">
        <f ca="1">IF(ISERROR(IF($X$1=1,(VLOOKUP(B305,'X1'!$B:$AZ,44,FALSE)),IF($X$1=2,(VLOOKUP(B305,'X2'!$B:$AZ,44,FALSE)),IF($X$1=3,(VLOOKUP(B305,'X3'!$B:$AZ,44,FALSE)),IF($X$1=4,(VLOOKUP(B305,'X4'!$B:$AZ,44,FALSE)),IF($X$1=5,(VLOOKUP(B305,'X5'!$B:$AZ,44,FALSE)),IF($X$1=6,(VLOOKUP(B305,'X6'!$B:$AZ,44,FALSE)),IF($X$1=7,(VLOOKUP(B305,'X7'!$B:$AZ,44,FALSE)),IF($X$1=8,(VLOOKUP(B305,'X8'!$B:$AZ,44,FALSE)),IF($X$1=9,(VLOOKUP(B305,'X9'!$B:$AZ,44,FALSE)),IF($X$1=10,(VLOOKUP(B305,'X10'!$B:$AZ,44,FALSE)),IF($X$1=11,(VLOOKUP(B305,'X11'!$B:$AZ,44,FALSE)),IF($X$1=12,(VLOOKUP(B305,'X12'!$B:$AZ,44,FALSE)),IF($X$1=13,(VLOOKUP(B305,'X13'!$B:$AZ,44,FALSE)),"B"))))))))))))))=TRUE," ",(IF($X$1=1,(VLOOKUP(B305,'X1'!$B:$AZ,44,FALSE)),IF($X$1=2,(VLOOKUP(B305,'X2'!$B:$AZ,44,FALSE)),IF($X$1=3,(VLOOKUP(B305,'X3'!$B:$AZ,44,FALSE)),IF($X$1=4,(VLOOKUP(B305,'X4'!$B:$AZ,44,FALSE)),IF($X$1=5,(VLOOKUP(B305,'X5'!$B:$AZ,44,FALSE)),IF($X$1=6,(VLOOKUP(B305,'X6'!$B:$AZ,44,FALSE)),IF($X$1=7,(VLOOKUP(B305,'X7'!$B:$AZ,44,FALSE)),IF($X$1=8,(VLOOKUP(B305,'X8'!$B:$AZ,44,FALSE)),IF($X$1=9,(VLOOKUP(B305,'X9'!$B:$AZ,44,FALSE)),IF($X$1=10,(VLOOKUP(B305,'X10'!$B:$AZ,44,FALSE)),IF($X$1=11,(VLOOKUP(B305,'X11'!$B:$AZ,44,FALSE)),IF($X$1=12,(VLOOKUP(B305,'X12'!$B:$AZ,44,FALSE)),IF($X$1=13,(VLOOKUP(B305,'X13'!$B:$AZ,44,FALSE)),"B")))))))))))))))</f>
        <v xml:space="preserve"> </v>
      </c>
      <c r="H305" s="182" t="str">
        <f ca="1">IF(ISERROR(IF($X$1=1,(VLOOKUP(B305,'X1'!$B:$AZ,8,FALSE)),IF($X$1=2,(VLOOKUP(B305,'X2'!$B:$AZ,8,FALSE)),IF($X$1=3,(VLOOKUP(B305,'X3'!$B:$AZ,8,FALSE)),IF($X$1=4,(VLOOKUP(B305,'X4'!$B:$AZ,8,FALSE)),IF($X$1=5,(VLOOKUP(B305,'X5'!$B:$AZ,8,FALSE)),IF($X$1=6,(VLOOKUP(B305,'X6'!$B:$AZ,8,FALSE)),IF($X$1=7,(VLOOKUP(B305,'X7'!$B:$AZ,8,FALSE)),IF($X$1=8,(VLOOKUP(B305,'X8'!$B:$AZ,8,FALSE)),IF($X$1=9,(VLOOKUP(B305,'X9'!$B:$AZ,8,FALSE)),IF($X$1=10,(VLOOKUP(B305,'X10'!$B:$AZ,8,FALSE)),IF($X$1=11,(VLOOKUP(B305,'X11'!$B:$AZ,8,FALSE)),IF($X$1=12,(VLOOKUP(B305,'X12'!$B:$AZ,8,FALSE)),IF($X$1=13,(VLOOKUP(B305,'X13'!$B:$AZ,8,FALSE)),"B"))))))))))))))=TRUE," ",(IF($X$1=1,(VLOOKUP(B305,'X1'!$B:$AZ,8,FALSE)),IF($X$1=2,(VLOOKUP(B305,'X2'!$B:$AZ,8,FALSE)),IF($X$1=3,(VLOOKUP(B305,'X3'!$B:$AZ,8,FALSE)),IF($X$1=4,(VLOOKUP(B305,'X4'!$B:$AZ,8,FALSE)),IF($X$1=5,(VLOOKUP(B305,'X5'!$B:$AZ,8,FALSE)),IF($X$1=6,(VLOOKUP(B305,'X6'!$B:$AZ,8,FALSE)),IF($X$1=7,(VLOOKUP(B305,'X7'!$B:$AZ,8,FALSE)),IF($X$1=8,(VLOOKUP(B305,'X8'!$B:$AZ,8,FALSE)),IF($X$1=9,(VLOOKUP(B305,'X9'!$B:$AZ,8,FALSE)),IF($X$1=10,(VLOOKUP(B305,'X10'!$B:$AZ,8,FALSE)),IF($X$1=11,(VLOOKUP(B305,'X11'!$B:$AZ,8,FALSE)),IF($X$1=12,(VLOOKUP(B305,'X12'!$B:$AZ,8,FALSE)),IF($X$1=13,(VLOOKUP(B305,'X13'!$B:$AZ,8,FALSE)),"B")))))))))))))))</f>
        <v xml:space="preserve"> </v>
      </c>
      <c r="I305" s="183" t="str">
        <f ca="1">IF(ISERROR(IF($X$1=1,(VLOOKUP(B305,'X1'!$B:$AZ,2,FALSE)),IF($X$1=2,(VLOOKUP(B305,'X2'!$B:$AZ,2,FALSE)),IF($X$1=3,(VLOOKUP(B305,'X3'!$B:$AZ,2,FALSE)),IF($X$1=4,(VLOOKUP(B305,'X4'!$B:$AZ,2,FALSE)),IF($X$1=5,(VLOOKUP(B305,'X5'!$B:$AZ,2,FALSE)),IF($X$1=6,(VLOOKUP(B305,'X6'!$B:$AZ,2,FALSE)),IF($X$1=7,(VLOOKUP(B305,'X7'!$B:$AZ,2,FALSE)),IF($X$1=8,(VLOOKUP(B305,'X8'!$B:$AZ,2,FALSE)),IF($X$1=9,(VLOOKUP(B305,'X9'!$B:$AZ,2,FALSE)),IF($X$1=10,(VLOOKUP(B305,'X10'!$B:$AZ,2,FALSE)),IF($X$1=11,(VLOOKUP(B305,'X11'!$B:$AZ,2,FALSE)),IF($X$1=12,(VLOOKUP(B305,'X12'!$B:$AZ,2,FALSE)),IF($X$1=13,(VLOOKUP(B305,'X13'!$B:$AZ,2,FALSE)),"B"))))))))))))))=TRUE," ",(IF($X$1=1,(VLOOKUP(B305,'X1'!$B:$AZ,2,FALSE)),IF($X$1=2,(VLOOKUP(B305,'X2'!$B:$AZ,2,FALSE)),IF($X$1=3,(VLOOKUP(B305,'X3'!$B:$AZ,2,FALSE)),IF($X$1=4,(VLOOKUP(B305,'X4'!$B:$AZ,2,FALSE)),IF($X$1=5,(VLOOKUP(B305,'X5'!$B:$AZ,2,FALSE)),IF($X$1=6,(VLOOKUP(B305,'X6'!$B:$AZ,2,FALSE)),IF($X$1=7,(VLOOKUP(B305,'X7'!$B:$AZ,2,FALSE)),IF($X$1=8,(VLOOKUP(B305,'X8'!$B:$AZ,2,FALSE)),IF($X$1=9,(VLOOKUP(B305,'X9'!$B:$AZ,2,FALSE)),IF($X$1=10,(VLOOKUP(B305,'X10'!$B:$AZ,2,FALSE)),IF($X$1=11,(VLOOKUP(B305,'X11'!$B:$AZ,2,FALSE)),IF($X$1=12,(VLOOKUP(B305,'X12'!$B:$AZ,2,FALSE)),IF($X$1=13,(VLOOKUP(B305,'X13'!$B:$AZ,2,FALSE)),"B")))))))))))))))</f>
        <v xml:space="preserve"> </v>
      </c>
      <c r="J305" s="183" t="str">
        <f ca="1">IF(ISERROR(IF($X$1=1,(VLOOKUP(B305,'X1'!$B:$AZ,3,FALSE)),IF($X$1=2,(VLOOKUP(B305,'X2'!$B:$AZ,3,FALSE)),IF($X$1=3,(VLOOKUP(B305,'X3'!$B:$AZ,3,FALSE)),IF($X$1=4,(VLOOKUP(B305,'X4'!$B:$AZ,3,FALSE)),IF($X$1=5,(VLOOKUP(B305,'X5'!$B:$AZ,3,FALSE)),IF($X$1=6,(VLOOKUP(B305,'X6'!$B:$AZ,3,FALSE)),IF($X$1=7,(VLOOKUP(B305,'X7'!$B:$AZ,3,FALSE)),IF($X$1=8,(VLOOKUP(B305,'X8'!$B:$AZ,3,FALSE)),IF($X$1=9,(VLOOKUP(B305,'X9'!$B:$AZ,3,FALSE)),IF($X$1=10,(VLOOKUP(B305,'X10'!$B:$AZ,3,FALSE)),IF($X$1=11,(VLOOKUP(B305,'X11'!$B:$AZ,3,FALSE)),IF($X$1=12,(VLOOKUP(B305,'X12'!$B:$AZ,3,FALSE)),IF($X$1=13,(VLOOKUP(B305,'X13'!$B:$AZ,3,FALSE)),"B"))))))))))))))=TRUE," ",(IF($X$1=1,(VLOOKUP(B305,'X1'!$B:$AZ,3,FALSE)),IF($X$1=2,(VLOOKUP(B305,'X2'!$B:$AZ,3,FALSE)),IF($X$1=3,(VLOOKUP(B305,'X3'!$B:$AZ,3,FALSE)),IF($X$1=4,(VLOOKUP(B305,'X4'!$B:$AZ,3,FALSE)),IF($X$1=5,(VLOOKUP(B305,'X5'!$B:$AZ,3,FALSE)),IF($X$1=6,(VLOOKUP(B305,'X6'!$B:$AZ,3,FALSE)),IF($X$1=7,(VLOOKUP(B305,'X7'!$B:$AZ,3,FALSE)),IF($X$1=8,(VLOOKUP(B305,'X8'!$B:$AZ,3,FALSE)),IF($X$1=9,(VLOOKUP(B305,'X9'!$B:$AZ,3,FALSE)),IF($X$1=10,(VLOOKUP(B305,'X10'!$B:$AZ,3,FALSE)),IF($X$1=11,(VLOOKUP(B305,'X11'!$B:$AZ,3,FALSE)),IF($X$1=12,(VLOOKUP(B305,'X12'!$B:$AZ,3,FALSE)),IF($X$1=13,(VLOOKUP(B305,'X13'!$B:$AZ,3,FALSE)),"B")))))))))))))))</f>
        <v xml:space="preserve"> </v>
      </c>
      <c r="K305" s="183" t="str">
        <f ca="1">IF(ISERROR(IF($X$1=1,(VLOOKUP(B305,'X1'!$B:$AZ,5,FALSE)),IF($X$1=2,(VLOOKUP(B305,'X2'!$B:$AZ,5,FALSE)),IF($X$1=3,(VLOOKUP(B305,'X3'!$B:$AZ,5,FALSE)),IF($X$1=4,(VLOOKUP(B305,'X4'!$B:$AZ,5,FALSE)),IF($X$1=5,(VLOOKUP(B305,'X5'!$B:$AZ,5,FALSE)),IF($X$1=6,(VLOOKUP(B305,'X6'!$B:$AZ,5,FALSE)),IF($X$1=7,(VLOOKUP(B305,'X7'!$B:$AZ,5,FALSE)),IF($X$1=8,(VLOOKUP(B305,'X8'!$B:$AZ,5,FALSE)),IF($X$1=9,(VLOOKUP(B305,'X9'!$B:$AZ,5,FALSE)),IF($X$1=10,(VLOOKUP(B305,'X10'!$B:$AZ,5,FALSE)),IF($X$1=11,(VLOOKUP(B305,'X11'!$B:$AZ,5,FALSE)),IF($X$1=12,(VLOOKUP(B305,'X12'!$B:$AZ,5,FALSE)),IF($X$1=13,(VLOOKUP(B305,'X13'!$B:$AZ,5,FALSE)),"B"))))))))))))))=TRUE," ",(IF($X$1=1,(VLOOKUP(B305,'X1'!$B:$AZ,5,FALSE)),IF($X$1=2,(VLOOKUP(B305,'X2'!$B:$AZ,5,FALSE)),IF($X$1=3,(VLOOKUP(B305,'X3'!$B:$AZ,5,FALSE)),IF($X$1=4,(VLOOKUP(B305,'X4'!$B:$AZ,5,FALSE)),IF($X$1=5,(VLOOKUP(B305,'X5'!$B:$AZ,5,FALSE)),IF($X$1=6,(VLOOKUP(B305,'X6'!$B:$AZ,5,FALSE)),IF($X$1=7,(VLOOKUP(B305,'X7'!$B:$AZ,5,FALSE)),IF($X$1=8,(VLOOKUP(B305,'X8'!$B:$AZ,5,FALSE)),IF($X$1=9,(VLOOKUP(B305,'X9'!$B:$AZ,5,FALSE)),IF($X$1=10,(VLOOKUP(B305,'X10'!$B:$AZ,5,FALSE)),IF($X$1=11,(VLOOKUP(B305,'X11'!$B:$AZ,5,FALSE)),IF($X$1=12,(VLOOKUP(B305,'X12'!$B:$AZ,5,FALSE)),IF($X$1=13,(VLOOKUP(B305,'X13'!$B:$AZ,5,FALSE)),"B")))))))))))))))</f>
        <v xml:space="preserve"> </v>
      </c>
      <c r="L305" s="184" t="str">
        <f ca="1">IF(ISERROR(IF($X$1=1,(VLOOKUP(B305,'X1'!$B:$AZ,9,FALSE)),IF($X$1=2,(VLOOKUP(B305,'X2'!$B:$AZ,9,FALSE)),IF($X$1=3,(VLOOKUP(B305,'X3'!$B:$AZ,9,FALSE)),IF($X$1=4,(VLOOKUP(B305,'X4'!$B:$AZ,9,FALSE)),IF($X$1=5,(VLOOKUP(B305,'X5'!$B:$AZ,9,FALSE)),IF($X$1=6,(VLOOKUP(B305,'X6'!$B:$AZ,9,FALSE)),IF($X$1=7,(VLOOKUP(B305,'X7'!$B:$AZ,9,FALSE)),IF($X$1=8,(VLOOKUP(B305,'X8'!$B:$AZ,9,FALSE)),IF($X$1=9,(VLOOKUP(B305,'X9'!$B:$AZ,9,FALSE)),IF($X$1=10,(VLOOKUP(B305,'X10'!$B:$AZ,9,FALSE)),IF($X$1=11,(VLOOKUP(B305,'X11'!$B:$AZ,9,FALSE)),IF($X$1=12,(VLOOKUP(B305,'X12'!$B:$AZ,9,FALSE)),IF($X$1=13,(VLOOKUP(B305,'X13'!$B:$AZ,9,FALSE)),"B"))))))))))))))=TRUE," ",(IF($X$1=1,(VLOOKUP(B305,'X1'!$B:$AZ,9,FALSE)),IF($X$1=2,(VLOOKUP(B305,'X2'!$B:$AZ,9,FALSE)),IF($X$1=3,(VLOOKUP(B305,'X3'!$B:$AZ,9,FALSE)),IF($X$1=4,(VLOOKUP(B305,'X4'!$B:$AZ,9,FALSE)),IF($X$1=5,(VLOOKUP(B305,'X5'!$B:$AZ,9,FALSE)),IF($X$1=6,(VLOOKUP(B305,'X6'!$B:$AZ,9,FALSE)),IF($X$1=7,(VLOOKUP(B305,'X7'!$B:$AZ,9,FALSE)),IF($X$1=8,(VLOOKUP(B305,'X8'!$B:$AZ,9,FALSE)),IF($X$1=9,(VLOOKUP(B305,'X9'!$B:$AZ,9,FALSE)),IF($X$1=10,(VLOOKUP(B305,'X10'!$B:$AZ,9,FALSE)),IF($X$1=11,(VLOOKUP(B305,'X11'!$B:$AZ,9,FALSE)),IF($X$1=12,(VLOOKUP(B305,'X12'!$B:$AZ,9,FALSE)),IF($X$1=13,(VLOOKUP(B305,'X13'!$B:$AZ,9,FALSE)),"B")))))))))))))))</f>
        <v xml:space="preserve"> </v>
      </c>
      <c r="M305" s="184" t="str">
        <f ca="1">IF(ISERROR(IF($X$1=1,(VLOOKUP(B305,'X1'!$B:$AZ,10,FALSE)),IF($X$1=2,(VLOOKUP(B305,'X2'!$B:$AZ,10,FALSE)),IF($X$1=3,(VLOOKUP(B305,'X3'!$B:$AZ,10,FALSE)),IF($X$1=4,(VLOOKUP(B305,'X4'!$B:$AZ,10,FALSE)),IF($X$1=5,(VLOOKUP(B305,'X5'!$B:$AZ,10,FALSE)),IF($X$1=6,(VLOOKUP(B305,'X6'!$B:$AZ,10,FALSE)),IF($X$1=7,(VLOOKUP(B305,'X7'!$B:$AZ,10,FALSE)),IF($X$1=8,(VLOOKUP(B305,'X8'!$B:$AZ,10,FALSE)),IF($X$1=9,(VLOOKUP(B305,'X9'!$B:$AZ,10,FALSE)),IF($X$1=10,(VLOOKUP(B305,'X10'!$B:$AZ,10,FALSE)),IF($X$1=11,(VLOOKUP(B305,'X11'!$B:$AZ,10,FALSE)),IF($X$1=12,(VLOOKUP(B305,'X12'!$B:$AZ,10,FALSE)),IF($X$1=13,(VLOOKUP(B305,'X13'!$B:$AZ,10,FALSE)),"B"))))))))))))))=TRUE," ",(IF($X$1=1,(VLOOKUP(B305,'X1'!$B:$AZ,10,FALSE)),IF($X$1=2,(VLOOKUP(B305,'X2'!$B:$AZ,10,FALSE)),IF($X$1=3,(VLOOKUP(B305,'X3'!$B:$AZ,10,FALSE)),IF($X$1=4,(VLOOKUP(B305,'X4'!$B:$AZ,10,FALSE)),IF($X$1=5,(VLOOKUP(B305,'X5'!$B:$AZ,10,FALSE)),IF($X$1=6,(VLOOKUP(B305,'X6'!$B:$AZ,10,FALSE)),IF($X$1=7,(VLOOKUP(B305,'X7'!$B:$AZ,10,FALSE)),IF($X$1=8,(VLOOKUP(B305,'X8'!$B:$AZ,10,FALSE)),IF($X$1=9,(VLOOKUP(B305,'X9'!$B:$AZ,10,FALSE)),IF($X$1=10,(VLOOKUP(B305,'X10'!$B:$AZ,10,FALSE)),IF($X$1=11,(VLOOKUP(B305,'X11'!$B:$AZ,10,FALSE)),IF($X$1=12,(VLOOKUP(B305,'X12'!$B:$AZ,10,FALSE)),IF($X$1=13,(VLOOKUP(B305,'X13'!$B:$AZ,10,FALSE)),"B")))))))))))))))</f>
        <v xml:space="preserve"> </v>
      </c>
      <c r="N305" s="185" t="str">
        <f ca="1">IF(ISERROR(IF($X$1=1,(VLOOKUP(B305,'X1'!$B:$AZ,45,FALSE)),IF($X$1=2,(VLOOKUP(B305,'X2'!$B:$AZ,45,FALSE)),IF($X$1=3,(VLOOKUP(B305,'X3'!$B:$AZ,45,FALSE)),IF($X$1=4,(VLOOKUP(B305,'X4'!$B:$AZ,45,FALSE)),IF($X$1=5,(VLOOKUP(B305,'X5'!$B:$AZ,45,FALSE)),IF($X$1=6,(VLOOKUP(B305,'X6'!$B:$AZ,45,FALSE)),IF($X$1=7,(VLOOKUP(B305,'X7'!$B:$AZ,45,FALSE)),IF($X$1=8,(VLOOKUP(B305,'X8'!$B:$AZ,45,FALSE)),IF($X$1=9,(VLOOKUP(B305,'X9'!$B:$AZ,45,FALSE)),IF($X$1=10,(VLOOKUP(B305,'X10'!$B:$AZ,45,FALSE)),IF($X$1=11,(VLOOKUP(B305,'X11'!$B:$AZ,45,FALSE)),IF($X$1=12,(VLOOKUP(B305,'X12'!$B:$AZ,45,FALSE)),IF($X$1=13,(VLOOKUP(B305,'X13'!$B:$AZ,45,FALSE)),"B"))))))))))))))=TRUE," ",(IF($X$1=1,(VLOOKUP(B305,'X1'!$B:$AZ,45,FALSE)),IF($X$1=2,(VLOOKUP(B305,'X2'!$B:$AZ,45,FALSE)),IF($X$1=3,(VLOOKUP(B305,'X3'!$B:$AZ,45,FALSE)),IF($X$1=4,(VLOOKUP(B305,'X4'!$B:$AZ,45,FALSE)),IF($X$1=5,(VLOOKUP(B305,'X5'!$B:$AZ,45,FALSE)),IF($X$1=6,(VLOOKUP(B305,'X6'!$B:$AZ,45,FALSE)),IF($X$1=7,(VLOOKUP(B305,'X7'!$B:$AZ,45,FALSE)),IF($X$1=8,(VLOOKUP(B305,'X8'!$B:$AZ,45,FALSE)),IF($X$1=9,(VLOOKUP(B305,'X9'!$B:$AZ,45,FALSE)),IF($X$1=10,(VLOOKUP(B305,'X10'!$B:$AZ,45,FALSE)),IF($X$1=11,(VLOOKUP(B305,'X11'!$B:$AZ,45,FALSE)),IF($X$1=12,(VLOOKUP(B305,'X12'!$B:$AZ,45,FALSE)),IF($X$1=13,(VLOOKUP(B305,'X13'!$B:$AZ,45,FALSE)),"B")))))))))))))))</f>
        <v xml:space="preserve"> </v>
      </c>
      <c r="O305" s="184" t="str">
        <f ca="1">IF(ISERROR(IF($X$1=1,(VLOOKUP(B305,'X1'!$B:$AZ,11,FALSE)),IF($X$1=2,(VLOOKUP(B305,'X2'!$B:$AZ,11,FALSE)),IF($X$1=3,(VLOOKUP(B305,'X3'!$B:$AZ,11,FALSE)),IF($X$1=4,(VLOOKUP(B305,'X4'!$B:$AZ,11,FALSE)),IF($X$1=5,(VLOOKUP(B305,'X5'!$B:$AZ,11,FALSE)),IF($X$1=6,(VLOOKUP(B305,'X6'!$B:$AZ,11,FALSE)),IF($X$1=7,(VLOOKUP(B305,'X7'!$B:$AZ,11,FALSE)),IF($X$1=8,(VLOOKUP(B305,'X8'!$B:$AZ,11,FALSE)),IF($X$1=9,(VLOOKUP(B305,'X9'!$B:$AZ,11,FALSE)),IF($X$1=10,(VLOOKUP(B305,'X10'!$B:$AZ,11,FALSE)),IF($X$1=11,(VLOOKUP(B305,'X11'!$B:$AZ,11,FALSE)),IF($X$1=12,(VLOOKUP(B305,'X12'!$B:$AZ,11,FALSE)),IF($X$1=13,(VLOOKUP(B305,'X13'!$B:$AZ,11,FALSE)),"B"))))))))))))))=TRUE," ",(IF($X$1=1,(VLOOKUP(B305,'X1'!$B:$AZ,11,FALSE)),IF($X$1=2,(VLOOKUP(B305,'X2'!$B:$AZ,11,FALSE)),IF($X$1=3,(VLOOKUP(B305,'X3'!$B:$AZ,11,FALSE)),IF($X$1=4,(VLOOKUP(B305,'X4'!$B:$AZ,11,FALSE)),IF($X$1=5,(VLOOKUP(B305,'X5'!$B:$AZ,11,FALSE)),IF($X$1=6,(VLOOKUP(B305,'X6'!$B:$AZ,11,FALSE)),IF($X$1=7,(VLOOKUP(B305,'X7'!$B:$AZ,11,FALSE)),IF($X$1=8,(VLOOKUP(B305,'X8'!$B:$AZ,11,FALSE)),IF($X$1=9,(VLOOKUP(B305,'X9'!$B:$AZ,11,FALSE)),IF($X$1=10,(VLOOKUP(B305,'X10'!$B:$AZ,11,FALSE)),IF($X$1=11,(VLOOKUP(B305,'X11'!$B:$AZ,11,FALSE)),IF($X$1=12,(VLOOKUP(B305,'X12'!$B:$AZ,11,FALSE)),IF($X$1=13,(VLOOKUP(B305,'X13'!$B:$AZ,11,FALSE)),"B")))))))))))))))</f>
        <v xml:space="preserve"> </v>
      </c>
      <c r="P305" s="184" t="str">
        <f ca="1">IF(ISERROR(IF($X$1=1,(VLOOKUP(B305,'X1'!$B:$AZ,12,FALSE)),IF($X$1=2,(VLOOKUP(B305,'X2'!$B:$AZ,12,FALSE)),IF($X$1=3,(VLOOKUP(B305,'X3'!$B:$AZ,12,FALSE)),IF($X$1=4,(VLOOKUP(B305,'X4'!$B:$AZ,12,FALSE)),IF($X$1=5,(VLOOKUP(B305,'X5'!$B:$AZ,12,FALSE)),IF($X$1=6,(VLOOKUP(B305,'X6'!$B:$AZ,12,FALSE)),IF($X$1=7,(VLOOKUP(B305,'X7'!$B:$AZ,12,FALSE)),IF($X$1=8,(VLOOKUP(B305,'X8'!$B:$AZ,12,FALSE)),IF($X$1=9,(VLOOKUP(B305,'X9'!$B:$AZ,12,FALSE)),IF($X$1=10,(VLOOKUP(B305,'X10'!$B:$AZ,12,FALSE)),IF($X$1=11,(VLOOKUP(B305,'X11'!$B:$AZ,12,FALSE)),IF($X$1=12,(VLOOKUP(B305,'X12'!$B:$AZ,12,FALSE)),IF($X$1=13,(VLOOKUP(B305,'X13'!$B:$AZ,12,FALSE)),"B"))))))))))))))=TRUE," ",(IF($X$1=1,(VLOOKUP(B305,'X1'!$B:$AZ,12,FALSE)),IF($X$1=2,(VLOOKUP(B305,'X2'!$B:$AZ,12,FALSE)),IF($X$1=3,(VLOOKUP(B305,'X3'!$B:$AZ,12,FALSE)),IF($X$1=4,(VLOOKUP(B305,'X4'!$B:$AZ,12,FALSE)),IF($X$1=5,(VLOOKUP(B305,'X5'!$B:$AZ,12,FALSE)),IF($X$1=6,(VLOOKUP(B305,'X6'!$B:$AZ,12,FALSE)),IF($X$1=7,(VLOOKUP(B305,'X7'!$B:$AZ,12,FALSE)),IF($X$1=8,(VLOOKUP(B305,'X8'!$B:$AZ,12,FALSE)),IF($X$1=9,(VLOOKUP(B305,'X9'!$B:$AZ,12,FALSE)),IF($X$1=10,(VLOOKUP(B305,'X10'!$B:$AZ,12,FALSE)),IF($X$1=11,(VLOOKUP(B305,'X11'!$B:$AZ,12,FALSE)),IF($X$1=12,(VLOOKUP(B305,'X12'!$B:$AZ,12,FALSE)),IF($X$1=13,(VLOOKUP(B305,'X13'!$B:$AZ,12,FALSE)),"B")))))))))))))))</f>
        <v xml:space="preserve"> </v>
      </c>
      <c r="Q305" s="185" t="str">
        <f ca="1">IF(ISERROR(IF($X$1=1,(VLOOKUP(B305,'X1'!$B:$AZ,46,FALSE)),IF($X$1=2,(VLOOKUP(B305,'X2'!$B:$AZ,46,FALSE)),IF($X$1=3,(VLOOKUP(B305,'X3'!$B:$AZ,46,FALSE)),IF($X$1=4,(VLOOKUP(B305,'X4'!$B:$AZ,46,FALSE)),IF($X$1=5,(VLOOKUP(B305,'X5'!$B:$AZ,46,FALSE)),IF($X$1=6,(VLOOKUP(B305,'X6'!$B:$AZ,46,FALSE)),IF($X$1=7,(VLOOKUP(B305,'X7'!$B:$AZ,46,FALSE)),IF($X$1=8,(VLOOKUP(B305,'X8'!$B:$AZ,46,FALSE)),IF($X$1=9,(VLOOKUP(B305,'X9'!$B:$AZ,46,FALSE)),IF($X$1=10,(VLOOKUP(B305,'X10'!$B:$AZ,46,FALSE)),IF($X$1=11,(VLOOKUP(B305,'X11'!$B:$AZ,46,FALSE)),IF($X$1=12,(VLOOKUP(B305,'X12'!$B:$AZ,46,FALSE)),IF($X$1=13,(VLOOKUP(B305,'X13'!$B:$AZ,46,FALSE)),"B"))))))))))))))=TRUE," ",(IF($X$1=1,(VLOOKUP(B305,'X1'!$B:$AZ,46,FALSE)),IF($X$1=2,(VLOOKUP(B305,'X2'!$B:$AZ,46,FALSE)),IF($X$1=3,(VLOOKUP(B305,'X3'!$B:$AZ,46,FALSE)),IF($X$1=4,(VLOOKUP(B305,'X4'!$B:$AZ,46,FALSE)),IF($X$1=5,(VLOOKUP(B305,'X5'!$B:$AZ,46,FALSE)),IF($X$1=6,(VLOOKUP(B305,'X6'!$B:$AZ,46,FALSE)),IF($X$1=7,(VLOOKUP(B305,'X7'!$B:$AZ,46,FALSE)),IF($X$1=8,(VLOOKUP(B305,'X8'!$B:$AZ,46,FALSE)),IF($X$1=9,(VLOOKUP(B305,'X9'!$B:$AZ,46,FALSE)),IF($X$1=10,(VLOOKUP(B305,'X10'!$B:$AZ,46,FALSE)),IF($X$1=11,(VLOOKUP(B305,'X11'!$B:$AZ,46,FALSE)),IF($X$1=12,(VLOOKUP(B305,'X12'!$B:$AZ,46,FALSE)),IF($X$1=13,(VLOOKUP(B305,'X13'!$B:$AZ,46,FALSE)),"B")))))))))))))))</f>
        <v xml:space="preserve"> </v>
      </c>
      <c r="R305" s="185" t="str">
        <f ca="1">IF(ISERROR(IF($X$1=1,(VLOOKUP(B305,'X1'!$B:$AZ,15,FALSE)),IF($X$1=2,(VLOOKUP(B305,'X2'!$B:$AZ,15,FALSE)),IF($X$1=3,(VLOOKUP(B305,'X3'!$B:$AZ,15,FALSE)),IF($X$1=4,(VLOOKUP(B305,'X4'!$B:$AZ,15,FALSE)),IF($X$1=5,(VLOOKUP(B305,'X5'!$B:$AZ,15,FALSE)),IF($X$1=6,(VLOOKUP(B305,'X6'!$B:$AZ,15,FALSE)),IF($X$1=7,(VLOOKUP(B305,'X7'!$B:$AZ,15,FALSE)),IF($X$1=8,(VLOOKUP(B305,'X8'!$B:$AZ,15,FALSE)),IF($X$1=9,(VLOOKUP(B305,'X9'!$B:$AZ,15,FALSE)),IF($X$1=10,(VLOOKUP(B305,'X10'!$B:$AZ,15,FALSE)),IF($X$1=11,(VLOOKUP(B305,'X11'!$B:$AZ,15,FALSE)),IF($X$1=12,(VLOOKUP(B305,'X12'!$B:$AZ,15,FALSE)),IF($X$1=13,(VLOOKUP(B305,'X13'!$B:$AZ,15,FALSE)),"B"))))))))))))))=TRUE," ",(IF($X$1=1,(VLOOKUP(B305,'X1'!$B:$AZ,15,FALSE)),IF($X$1=2,(VLOOKUP(B305,'X2'!$B:$AZ,15,FALSE)),IF($X$1=3,(VLOOKUP(B305,'X3'!$B:$AZ,15,FALSE)),IF($X$1=4,(VLOOKUP(B305,'X4'!$B:$AZ,15,FALSE)),IF($X$1=5,(VLOOKUP(B305,'X5'!$B:$AZ,15,FALSE)),IF($X$1=6,(VLOOKUP(B305,'X6'!$B:$AZ,15,FALSE)),IF($X$1=7,(VLOOKUP(B305,'X7'!$B:$AZ,15,FALSE)),IF($X$1=8,(VLOOKUP(B305,'X8'!$B:$AZ,15,FALSE)),IF($X$1=9,(VLOOKUP(B305,'X9'!$B:$AZ,15,FALSE)),IF($X$1=10,(VLOOKUP(B305,'X10'!$B:$AZ,15,FALSE)),IF($X$1=11,(VLOOKUP(B305,'X11'!$B:$AZ,15,FALSE)),IF($X$1=12,(VLOOKUP(B305,'X12'!$B:$AZ,15,FALSE)),IF($X$1=13,(VLOOKUP(B305,'X13'!$B:$AZ,15,FALSE)),"B")))))))))))))))</f>
        <v xml:space="preserve"> </v>
      </c>
      <c r="S305" s="185" t="str">
        <f ca="1">IF(ISERROR(IF((IF($X$1=1,(VLOOKUP(B305,'X1'!$B:$AZ,14,FALSE)),(IF($X$1=2,(VLOOKUP(B305,'X2'!$B:$AZ,14,FALSE)),(IF($X$1=3,(VLOOKUP(B305,'X3'!$B:$AZ,14,FALSE)),(IF($X$1=4,(VLOOKUP(B305,'X4'!$B:$AZ,14,FALSE)),(IF($X$1=5,(VLOOKUP(B305,'X5'!$B:$AZ,14,FALSE)),(IF($X$1=6,(VLOOKUP(B305,'X6'!$B:$AZ,14,FALSE)),(IF($X$1=7,(VLOOKUP(B305,'X7'!$B:$AZ,14,FALSE)),(IF($X$1=8,(VLOOKUP(B305,'X8'!$B:$AZ,14,FALSE)),(IF($X$1=9,(VLOOKUP(B305,'X9'!$B:$AZ,14,FALSE)),(IF($X$1=10,(VLOOKUP(B305,'X10'!$B:$AZ,14,FALSE)),(IF($X$1=11,(VLOOKUP(B305,'X11'!$B:$AZ,14,FALSE)),(IF($X$1=12,(VLOOKUP(B305,'X12'!$B:$AZ,14,FALSE)),(VLOOKUP(B305,'X13'!$B:$AZ,14,FALSE))))))))))))))))))))))))))=$V$1," ",(IF($X$1=1,(VLOOKUP(B305,'X1'!$B:$AZ,14,FALSE)),(IF($X$1=2,(VLOOKUP(B305,'X2'!$B:$AZ,14,FALSE)),(IF($X$1=3,(VLOOKUP(B305,'X3'!$B:$AZ,14,FALSE)),(IF($X$1=4,(VLOOKUP(B305,'X4'!$B:$AZ,14,FALSE)),(IF($X$1=5,(VLOOKUP(B305,'X5'!$B:$AZ,14,FALSE)),(IF($X$1=6,(VLOOKUP(B305,'X6'!$B:$AZ,14,FALSE)),(IF($X$1=7,(VLOOKUP(B305,'X7'!$B:$AZ,14,FALSE)),(IF($X$1=8,(VLOOKUP(B305,'X8'!$B:$AZ,14,FALSE)),(IF($X$1=9,(VLOOKUP(B305,'X9'!$B:$AZ,14,FALSE)),(IF($X$1=10,(VLOOKUP(B305,'X10'!$B:$AZ,14,FALSE)),(IF($X$1=11,(VLOOKUP(B305,'X11'!$B:$AZ,14,FALSE)),(IF($X$1=12,(VLOOKUP(B305,'X12'!$B:$AZ,14,FALSE)),(VLOOKUP(B305,'X13'!$B:$AZ,14,FALSE))))))))))))))))))))))))))))=TRUE," ",(IF((IF($X$1=1,(VLOOKUP(B305,'X1'!$B:$AZ,14,FALSE)),(IF($X$1=2,(VLOOKUP(B305,'X2'!$B:$AZ,14,FALSE)),(IF($X$1=3,(VLOOKUP(B305,'X3'!$B:$AZ,14,FALSE)),(IF($X$1=4,(VLOOKUP(B305,'X4'!$B:$AZ,14,FALSE)),(IF($X$1=5,(VLOOKUP(B305,'X5'!$B:$AZ,14,FALSE)),(IF($X$1=6,(VLOOKUP(B305,'X6'!$B:$AZ,14,FALSE)),(IF($X$1=7,(VLOOKUP(B305,'X7'!$B:$AZ,14,FALSE)),(IF($X$1=8,(VLOOKUP(B305,'X8'!$B:$AZ,14,FALSE)),(IF($X$1=9,(VLOOKUP(B305,'X9'!$B:$AZ,14,FALSE)),(IF($X$1=10,(VLOOKUP(B305,'X10'!$B:$AZ,14,FALSE)),(IF($X$1=11,(VLOOKUP(B305,'X11'!$B:$AZ,14,FALSE)),(IF($X$1=12,(VLOOKUP(B305,'X12'!$B:$AZ,14,FALSE)),(VLOOKUP(B305,'X13'!$B:$AZ,14,FALSE))))))))))))))))))))))))))=$V$1," ",(IF($X$1=1,(VLOOKUP(B305,'X1'!$B:$AZ,14,FALSE)),(IF($X$1=2,(VLOOKUP(B305,'X2'!$B:$AZ,14,FALSE)),(IF($X$1=3,(VLOOKUP(B305,'X3'!$B:$AZ,14,FALSE)),(IF($X$1=4,(VLOOKUP(B305,'X4'!$B:$AZ,14,FALSE)),(IF($X$1=5,(VLOOKUP(B305,'X5'!$B:$AZ,14,FALSE)),(IF($X$1=6,(VLOOKUP(B305,'X6'!$B:$AZ,14,FALSE)),(IF($X$1=7,(VLOOKUP(B305,'X7'!$B:$AZ,14,FALSE)),(IF($X$1=8,(VLOOKUP(B305,'X8'!$B:$AZ,14,FALSE)),(IF($X$1=9,(VLOOKUP(B305,'X9'!$B:$AZ,14,FALSE)),(IF($X$1=10,(VLOOKUP(B305,'X10'!$B:$AZ,14,FALSE)),(IF($X$1=11,(VLOOKUP(B305,'X11'!$B:$AZ,14,FALSE)),(IF($X$1=12,(VLOOKUP(B305,'X12'!$B:$AZ,14,FALSE)),(VLOOKUP(B305,'X13'!$B:$AZ,14,FALSE)))))))))))))))))))))))))))))</f>
        <v xml:space="preserve"> </v>
      </c>
    </row>
    <row r="306" spans="1:19" ht="14.1" customHeight="1" x14ac:dyDescent="0.2">
      <c r="A306" s="156" t="s">
        <v>1058</v>
      </c>
      <c r="B306" s="122" t="str">
        <f>IF(ISERROR(IF($U$16=1,(VLOOKUP(A306,$AC$89:$AH$125,2,FALSE)),IF((IF($X$1=1,'X1'!B265,(IF($X$1=2,'X2'!B265,(IF($X$1=3,'X3'!B265,(IF($X$1=4,'X4'!B265,(IF($X$1=5,'X5'!B265,(IF($X$1=6,'X6'!B265,(IF($X$1=7,'X7'!B265,(IF($X$1=8,'X8'!B265,(IF($X$1=9,'X9'!B265,(IF($X$1=10,'X10'!B265,(IF($X$1=11,'X11'!B265,(IF($X$1=12,'X12'!B265,'X13'!B265))))))))))))))))))))))))="","",(IF($X$1=1,'X1'!B265,(IF($X$1=2,'X2'!B265,(IF($X$1=3,'X3'!B265,(IF($X$1=4,'X4'!B265,(IF($X$1=5,'X5'!B265,(IF($X$1=6,'X6'!B265,(IF($X$1=7,'X7'!B265,(IF($X$1=8,'X8'!B265,(IF($X$1=9,'X9'!B265,(IF($X$1=10,'X10'!B265,(IF($X$1=11,'X11'!B265,(IF($X$1=12,'X12'!B265,'X13'!B265)))))))))))))))))))))))))))=TRUE," ",(IF($U$16=1,(VLOOKUP(A306,$AC$89:$AH$125,2,FALSE)),IF((IF($X$1=1,'X1'!B265,(IF($X$1=2,'X2'!B265,(IF($X$1=3,'X3'!B265,(IF($X$1=4,'X4'!B265,(IF($X$1=5,'X5'!B265,(IF($X$1=6,'X6'!B265,(IF($X$1=7,'X7'!B265,(IF($X$1=8,'X8'!B265,(IF($X$1=9,'X9'!B265,(IF($X$1=10,'X10'!B265,(IF($X$1=11,'X11'!B265,(IF($X$1=12,'X12'!B265,'X13'!B265))))))))))))))))))))))))="","",(IF($X$1=1,'X1'!B265,(IF($X$1=2,'X2'!B265,(IF($X$1=3,'X3'!B265,(IF($X$1=4,'X4'!B265,(IF($X$1=5,'X5'!B265,(IF($X$1=6,'X6'!B265,(IF($X$1=7,'X7'!B265,(IF($X$1=8,'X8'!B265,(IF($X$1=9,'X9'!B265,(IF($X$1=10,'X10'!B265,(IF($X$1=11,'X11'!B265,(IF($X$1=12,'X12'!B265,'X13'!B265))))))))))))))))))))))))))))</f>
        <v/>
      </c>
      <c r="C306" s="181" t="str">
        <f ca="1">IF(ISERROR(IF($X$1=1,(VLOOKUP(B306,'X1'!$B:$AZ,47,FALSE)),IF($X$1=2,(VLOOKUP(B306,'X2'!$B:$AZ,47,FALSE)),IF($X$1=3,(VLOOKUP(B306,'X3'!$B:$AZ,47,FALSE)),IF($X$1=4,(VLOOKUP(B306,'X4'!$B:$AZ,47,FALSE)),IF($X$1=5,(VLOOKUP(B306,'X5'!$B:$AZ,47,FALSE)),IF($X$1=6,(VLOOKUP(B306,'X6'!$B:$AZ,47,FALSE)),IF($X$1=7,(VLOOKUP(B306,'X7'!$B:$AZ,47,FALSE)),IF($X$1=8,(VLOOKUP(B306,'X8'!$B:$AZ,47,FALSE)),IF($X$1=9,(VLOOKUP(B306,'X9'!$B:$AZ,47,FALSE)),IF($X$1=10,(VLOOKUP(B306,'X10'!$B:$AZ,47,FALSE)),IF($X$1=11,(VLOOKUP(B306,'X11'!$B:$AZ,47,FALSE)),IF($X$1=12,(VLOOKUP(B306,'X12'!$B:$AZ,47,FALSE)),IF($X$1=13,(VLOOKUP(B306,'X13'!$B:$AZ,47,FALSE)),"B"))))))))))))))=TRUE," ",(IF($X$1=1,(VLOOKUP(B306,'X1'!$B:$AZ,47,FALSE)),IF($X$1=2,(VLOOKUP(B306,'X2'!$B:$AZ,47,FALSE)),IF($X$1=3,(VLOOKUP(B306,'X3'!$B:$AZ,47,FALSE)),IF($X$1=4,(VLOOKUP(B306,'X4'!$B:$AZ,47,FALSE)),IF($X$1=5,(VLOOKUP(B306,'X5'!$B:$AZ,47,FALSE)),IF($X$1=6,(VLOOKUP(B306,'X6'!$B:$AZ,47,FALSE)),IF($X$1=7,(VLOOKUP(B306,'X7'!$B:$AZ,47,FALSE)),IF($X$1=8,(VLOOKUP(B306,'X8'!$B:$AZ,47,FALSE)),IF($X$1=9,(VLOOKUP(B306,'X9'!$B:$AZ,47,FALSE)),IF($X$1=10,(VLOOKUP(B306,'X10'!$B:$AZ,47,FALSE)),IF($X$1=11,(VLOOKUP(B306,'X11'!$B:$AZ,47,FALSE)),IF($X$1=12,(VLOOKUP(B306,'X12'!$B:$AZ,47,FALSE)),IF($X$1=13,(VLOOKUP(B306,'X13'!$B:$AZ,47,FALSE)),"B")))))))))))))))</f>
        <v xml:space="preserve"> </v>
      </c>
      <c r="D306" s="181" t="str">
        <f ca="1">IF(ISERROR(IF($X$1=1,(VLOOKUP(B306,'X1'!$B:$AP,41,FALSE)),IF($X$1=2,(VLOOKUP(B306,'X2'!$B:$AP,41,FALSE)),IF($X$1=3,(VLOOKUP(B306,'X3'!$B:$AP,41,FALSE)),IF($X$1=4,(VLOOKUP(B306,'X4'!$B:$AP,41,FALSE)),IF($X$1=5,(VLOOKUP(B306,'X5'!$B:$AP,41,FALSE)),IF($X$1=6,(VLOOKUP(B306,'X6'!$B:$AP,41,FALSE)),IF($X$1=7,(VLOOKUP(B306,'X7'!$B:$AP,41,FALSE)),IF($X$1=8,(VLOOKUP(B306,'X8'!$B:$AP,41,FALSE)),IF($X$1=9,(VLOOKUP(B306,'X9'!$B:$AP,41,FALSE)),IF($X$1=10,(VLOOKUP(B306,'X10'!$B:$AP,41,FALSE)),IF($X$1=11,(VLOOKUP(B306,'X11'!$B:$AP,41,FALSE)),IF($X$1=12,(VLOOKUP(B306,'X12'!$B:$AP,41,FALSE)),IF($X$1=13,(VLOOKUP(B306,'X13'!$B:$AP,41,FALSE)),"B"))))))))))))))=TRUE," ",(IF($X$1=1,(VLOOKUP(B306,'X1'!$B:$AP,41,FALSE)),IF($X$1=2,(VLOOKUP(B306,'X2'!$B:$AP,41,FALSE)),IF($X$1=3,(VLOOKUP(B306,'X3'!$B:$AP,41,FALSE)),IF($X$1=4,(VLOOKUP(B306,'X4'!$B:$AP,41,FALSE)),IF($X$1=5,(VLOOKUP(B306,'X5'!$B:$AP,41,FALSE)),IF($X$1=6,(VLOOKUP(B306,'X6'!$B:$AP,41,FALSE)),IF($X$1=7,(VLOOKUP(B306,'X7'!$B:$AP,41,FALSE)),IF($X$1=8,(VLOOKUP(B306,'X8'!$B:$AP,41,FALSE)),IF($X$1=9,(VLOOKUP(B306,'X9'!$B:$AP,41,FALSE)),IF($X$1=10,(VLOOKUP(B306,'X10'!$B:$AP,41,FALSE)),IF($X$1=11,(VLOOKUP(B306,'X11'!$B:$AP,41,FALSE)),IF($X$1=12,(VLOOKUP(B306,'X12'!$B:$AP,41,FALSE)),IF($X$1=13,(VLOOKUP(B306,'X13'!$B:$AP,41,FALSE)),"B")))))))))))))))</f>
        <v xml:space="preserve"> </v>
      </c>
      <c r="E306" s="182" t="str">
        <f ca="1">IF(ISERROR(IF($X$1=1,(VLOOKUP(B306,'X1'!$B:$AP,7,FALSE)),IF($X$1=2,(VLOOKUP(B306,'X2'!$B:$AP,7,FALSE)),IF($X$1=3,(VLOOKUP(B306,'X3'!$B:$AP,7,FALSE)),IF($X$1=4,(VLOOKUP(B306,'X4'!$B:$AP,7,FALSE)),IF($X$1=5,(VLOOKUP(B306,'X5'!$B:$AP,7,FALSE)),IF($X$1=6,(VLOOKUP(B306,'X6'!$B:$AP,7,FALSE)),IF($X$1=7,(VLOOKUP(B306,'X7'!$B:$AP,7,FALSE)),IF($X$1=8,(VLOOKUP(B306,'X8'!$B:$AP,7,FALSE)),IF($X$1=9,(VLOOKUP(B306,'X9'!$B:$AP,7,FALSE)),IF($X$1=10,(VLOOKUP(B306,'X10'!$B:$AP,7,FALSE)),IF($X$1=11,(VLOOKUP(B306,'X11'!$B:$AP,7,FALSE)),IF($X$1=12,(VLOOKUP(B306,'X12'!$B:$AP,7,FALSE)),IF($X$1=13,(VLOOKUP(B306,'X13'!$B:$AP,7,FALSE)),"B"))))))))))))))=TRUE," ",(IF($X$1=1,(VLOOKUP(B306,'X1'!$B:$AP,7,FALSE)),IF($X$1=2,(VLOOKUP(B306,'X2'!$B:$AP,7,FALSE)),IF($X$1=3,(VLOOKUP(B306,'X3'!$B:$AP,7,FALSE)),IF($X$1=4,(VLOOKUP(B306,'X4'!$B:$AP,7,FALSE)),IF($X$1=5,(VLOOKUP(B306,'X5'!$B:$AP,7,FALSE)),IF($X$1=6,(VLOOKUP(B306,'X6'!$B:$AP,7,FALSE)),IF($X$1=7,(VLOOKUP(B306,'X7'!$B:$AP,7,FALSE)),IF($X$1=8,(VLOOKUP(B306,'X8'!$B:$AP,7,FALSE)),IF($X$1=9,(VLOOKUP(B306,'X9'!$B:$AP,7,FALSE)),IF($X$1=10,(VLOOKUP(B306,'X10'!$B:$AP,7,FALSE)),IF($X$1=11,(VLOOKUP(B306,'X11'!$B:$AP,7,FALSE)),IF($X$1=12,(VLOOKUP(B306,'X12'!$B:$AP,7,FALSE)),IF($X$1=13,(VLOOKUP(B306,'X13'!$B:$AP,7,FALSE)),"B")))))))))))))))</f>
        <v xml:space="preserve"> </v>
      </c>
      <c r="F306" s="182" t="str">
        <f ca="1">IF(ISERROR(IF((IF($X$1=1,(VLOOKUP(B306,'X1'!$B:$AO,6,FALSE)),(IF($X$1=2,(VLOOKUP(B306,'X2'!$B:$AO,6,FALSE)),(IF($X$1=3,(VLOOKUP(B306,'X3'!$B:$AO,6,FALSE)),(IF($X$1=4,(VLOOKUP(B306,'X4'!$B:$AO,6,FALSE)),(IF($X$1=5,(VLOOKUP(B306,'X5'!$B:$AO,6,FALSE)),(IF($X$1=6,(VLOOKUP(B306,'X6'!$B:$AO,6,FALSE)),(IF($X$1=7,(VLOOKUP(B306,'X7'!$B:$AO,6,FALSE)),(IF($X$1=8,(VLOOKUP(B306,'X8'!$B:$AO,6,FALSE)),(IF($X$1=9,(VLOOKUP(B306,'X9'!$B:$AO,6,FALSE)),(IF($X$1=10,(VLOOKUP(B306,'X10'!$B:$AO,6,FALSE)),(IF($X$1=11,(VLOOKUP(B306,'X11'!$B:$AO,6,FALSE)),(IF($X$1=12,(VLOOKUP(B306,'X12'!$B:$AO,6,FALSE)),(VLOOKUP(B306,'X13'!$B:$AO,6,FALSE))))))))))))))))))))))))))=$V$1," ",(IF($X$1=1,(VLOOKUP(B306,'X1'!$B:$AO,6,FALSE)),(IF($X$1=2,(VLOOKUP(B306,'X2'!$B:$AO,6,FALSE)),(IF($X$1=3,(VLOOKUP(B306,'X3'!$B:$AO,6,FALSE)),(IF($X$1=4,(VLOOKUP(B306,'X4'!$B:$AO,6,FALSE)),(IF($X$1=5,(VLOOKUP(B306,'X5'!$B:$AO,6,FALSE)),(IF($X$1=6,(VLOOKUP(B306,'X6'!$B:$AO,6,FALSE)),(IF($X$1=7,(VLOOKUP(B306,'X7'!$B:$AO,6,FALSE)),(IF($X$1=8,(VLOOKUP(B306,'X8'!$B:$AO,6,FALSE)),(IF($X$1=9,(VLOOKUP(B306,'X9'!$B:$AO,6,FALSE)),(IF($X$1=10,(VLOOKUP(B306,'X10'!$B:$AO,6,FALSE)),(IF($X$1=11,(VLOOKUP(B306,'X11'!$B:$AO,6,FALSE)),(IF($X$1=12,(VLOOKUP(B306,'X12'!$B:$AO,6,FALSE)),(VLOOKUP(B306,'X13'!$B:$AO,6,FALSE))))))))))))))))))))))))))))=TRUE," ",(IF((IF($X$1=1,(VLOOKUP(B306,'X1'!$B:$AO,6,FALSE)),(IF($X$1=2,(VLOOKUP(B306,'X2'!$B:$AO,6,FALSE)),(IF($X$1=3,(VLOOKUP(B306,'X3'!$B:$AO,6,FALSE)),(IF($X$1=4,(VLOOKUP(B306,'X4'!$B:$AO,6,FALSE)),(IF($X$1=5,(VLOOKUP(B306,'X5'!$B:$AO,6,FALSE)),(IF($X$1=6,(VLOOKUP(B306,'X6'!$B:$AO,6,FALSE)),(IF($X$1=7,(VLOOKUP(B306,'X7'!$B:$AO,6,FALSE)),(IF($X$1=8,(VLOOKUP(B306,'X8'!$B:$AO,6,FALSE)),(IF($X$1=9,(VLOOKUP(B306,'X9'!$B:$AO,6,FALSE)),(IF($X$1=10,(VLOOKUP(B306,'X10'!$B:$AO,6,FALSE)),(IF($X$1=11,(VLOOKUP(B306,'X11'!$B:$AO,6,FALSE)),(IF($X$1=12,(VLOOKUP(B306,'X12'!$B:$AO,6,FALSE)),(VLOOKUP(B306,'X13'!$B:$AO,6,FALSE))))))))))))))))))))))))))=$V$1," ",(IF($X$1=1,(VLOOKUP(B306,'X1'!$B:$AO,6,FALSE)),(IF($X$1=2,(VLOOKUP(B306,'X2'!$B:$AO,6,FALSE)),(IF($X$1=3,(VLOOKUP(B306,'X3'!$B:$AO,6,FALSE)),(IF($X$1=4,(VLOOKUP(B306,'X4'!$B:$AO,6,FALSE)),(IF($X$1=5,(VLOOKUP(B306,'X5'!$B:$AO,6,FALSE)),(IF($X$1=6,(VLOOKUP(B306,'X6'!$B:$AO,6,FALSE)),(IF($X$1=7,(VLOOKUP(B306,'X7'!$B:$AO,6,FALSE)),(IF($X$1=8,(VLOOKUP(B306,'X8'!$B:$AO,6,FALSE)),(IF($X$1=9,(VLOOKUP(B306,'X9'!$B:$AO,6,FALSE)),(IF($X$1=10,(VLOOKUP(B306,'X10'!$B:$AO,6,FALSE)),(IF($X$1=11,(VLOOKUP(B306,'X11'!$B:$AO,6,FALSE)),(IF($X$1=12,(VLOOKUP(B306,'X12'!$B:$AO,6,FALSE)),(VLOOKUP(B306,'X13'!$B:$AO,6,FALSE)))))))))))))))))))))))))))))</f>
        <v xml:space="preserve"> </v>
      </c>
      <c r="G306" s="182" t="str">
        <f ca="1">IF(ISERROR(IF($X$1=1,(VLOOKUP(B306,'X1'!$B:$AZ,44,FALSE)),IF($X$1=2,(VLOOKUP(B306,'X2'!$B:$AZ,44,FALSE)),IF($X$1=3,(VLOOKUP(B306,'X3'!$B:$AZ,44,FALSE)),IF($X$1=4,(VLOOKUP(B306,'X4'!$B:$AZ,44,FALSE)),IF($X$1=5,(VLOOKUP(B306,'X5'!$B:$AZ,44,FALSE)),IF($X$1=6,(VLOOKUP(B306,'X6'!$B:$AZ,44,FALSE)),IF($X$1=7,(VLOOKUP(B306,'X7'!$B:$AZ,44,FALSE)),IF($X$1=8,(VLOOKUP(B306,'X8'!$B:$AZ,44,FALSE)),IF($X$1=9,(VLOOKUP(B306,'X9'!$B:$AZ,44,FALSE)),IF($X$1=10,(VLOOKUP(B306,'X10'!$B:$AZ,44,FALSE)),IF($X$1=11,(VLOOKUP(B306,'X11'!$B:$AZ,44,FALSE)),IF($X$1=12,(VLOOKUP(B306,'X12'!$B:$AZ,44,FALSE)),IF($X$1=13,(VLOOKUP(B306,'X13'!$B:$AZ,44,FALSE)),"B"))))))))))))))=TRUE," ",(IF($X$1=1,(VLOOKUP(B306,'X1'!$B:$AZ,44,FALSE)),IF($X$1=2,(VLOOKUP(B306,'X2'!$B:$AZ,44,FALSE)),IF($X$1=3,(VLOOKUP(B306,'X3'!$B:$AZ,44,FALSE)),IF($X$1=4,(VLOOKUP(B306,'X4'!$B:$AZ,44,FALSE)),IF($X$1=5,(VLOOKUP(B306,'X5'!$B:$AZ,44,FALSE)),IF($X$1=6,(VLOOKUP(B306,'X6'!$B:$AZ,44,FALSE)),IF($X$1=7,(VLOOKUP(B306,'X7'!$B:$AZ,44,FALSE)),IF($X$1=8,(VLOOKUP(B306,'X8'!$B:$AZ,44,FALSE)),IF($X$1=9,(VLOOKUP(B306,'X9'!$B:$AZ,44,FALSE)),IF($X$1=10,(VLOOKUP(B306,'X10'!$B:$AZ,44,FALSE)),IF($X$1=11,(VLOOKUP(B306,'X11'!$B:$AZ,44,FALSE)),IF($X$1=12,(VLOOKUP(B306,'X12'!$B:$AZ,44,FALSE)),IF($X$1=13,(VLOOKUP(B306,'X13'!$B:$AZ,44,FALSE)),"B")))))))))))))))</f>
        <v xml:space="preserve"> </v>
      </c>
      <c r="H306" s="182" t="str">
        <f ca="1">IF(ISERROR(IF($X$1=1,(VLOOKUP(B306,'X1'!$B:$AZ,8,FALSE)),IF($X$1=2,(VLOOKUP(B306,'X2'!$B:$AZ,8,FALSE)),IF($X$1=3,(VLOOKUP(B306,'X3'!$B:$AZ,8,FALSE)),IF($X$1=4,(VLOOKUP(B306,'X4'!$B:$AZ,8,FALSE)),IF($X$1=5,(VLOOKUP(B306,'X5'!$B:$AZ,8,FALSE)),IF($X$1=6,(VLOOKUP(B306,'X6'!$B:$AZ,8,FALSE)),IF($X$1=7,(VLOOKUP(B306,'X7'!$B:$AZ,8,FALSE)),IF($X$1=8,(VLOOKUP(B306,'X8'!$B:$AZ,8,FALSE)),IF($X$1=9,(VLOOKUP(B306,'X9'!$B:$AZ,8,FALSE)),IF($X$1=10,(VLOOKUP(B306,'X10'!$B:$AZ,8,FALSE)),IF($X$1=11,(VLOOKUP(B306,'X11'!$B:$AZ,8,FALSE)),IF($X$1=12,(VLOOKUP(B306,'X12'!$B:$AZ,8,FALSE)),IF($X$1=13,(VLOOKUP(B306,'X13'!$B:$AZ,8,FALSE)),"B"))))))))))))))=TRUE," ",(IF($X$1=1,(VLOOKUP(B306,'X1'!$B:$AZ,8,FALSE)),IF($X$1=2,(VLOOKUP(B306,'X2'!$B:$AZ,8,FALSE)),IF($X$1=3,(VLOOKUP(B306,'X3'!$B:$AZ,8,FALSE)),IF($X$1=4,(VLOOKUP(B306,'X4'!$B:$AZ,8,FALSE)),IF($X$1=5,(VLOOKUP(B306,'X5'!$B:$AZ,8,FALSE)),IF($X$1=6,(VLOOKUP(B306,'X6'!$B:$AZ,8,FALSE)),IF($X$1=7,(VLOOKUP(B306,'X7'!$B:$AZ,8,FALSE)),IF($X$1=8,(VLOOKUP(B306,'X8'!$B:$AZ,8,FALSE)),IF($X$1=9,(VLOOKUP(B306,'X9'!$B:$AZ,8,FALSE)),IF($X$1=10,(VLOOKUP(B306,'X10'!$B:$AZ,8,FALSE)),IF($X$1=11,(VLOOKUP(B306,'X11'!$B:$AZ,8,FALSE)),IF($X$1=12,(VLOOKUP(B306,'X12'!$B:$AZ,8,FALSE)),IF($X$1=13,(VLOOKUP(B306,'X13'!$B:$AZ,8,FALSE)),"B")))))))))))))))</f>
        <v xml:space="preserve"> </v>
      </c>
      <c r="I306" s="183" t="str">
        <f ca="1">IF(ISERROR(IF($X$1=1,(VLOOKUP(B306,'X1'!$B:$AZ,2,FALSE)),IF($X$1=2,(VLOOKUP(B306,'X2'!$B:$AZ,2,FALSE)),IF($X$1=3,(VLOOKUP(B306,'X3'!$B:$AZ,2,FALSE)),IF($X$1=4,(VLOOKUP(B306,'X4'!$B:$AZ,2,FALSE)),IF($X$1=5,(VLOOKUP(B306,'X5'!$B:$AZ,2,FALSE)),IF($X$1=6,(VLOOKUP(B306,'X6'!$B:$AZ,2,FALSE)),IF($X$1=7,(VLOOKUP(B306,'X7'!$B:$AZ,2,FALSE)),IF($X$1=8,(VLOOKUP(B306,'X8'!$B:$AZ,2,FALSE)),IF($X$1=9,(VLOOKUP(B306,'X9'!$B:$AZ,2,FALSE)),IF($X$1=10,(VLOOKUP(B306,'X10'!$B:$AZ,2,FALSE)),IF($X$1=11,(VLOOKUP(B306,'X11'!$B:$AZ,2,FALSE)),IF($X$1=12,(VLOOKUP(B306,'X12'!$B:$AZ,2,FALSE)),IF($X$1=13,(VLOOKUP(B306,'X13'!$B:$AZ,2,FALSE)),"B"))))))))))))))=TRUE," ",(IF($X$1=1,(VLOOKUP(B306,'X1'!$B:$AZ,2,FALSE)),IF($X$1=2,(VLOOKUP(B306,'X2'!$B:$AZ,2,FALSE)),IF($X$1=3,(VLOOKUP(B306,'X3'!$B:$AZ,2,FALSE)),IF($X$1=4,(VLOOKUP(B306,'X4'!$B:$AZ,2,FALSE)),IF($X$1=5,(VLOOKUP(B306,'X5'!$B:$AZ,2,FALSE)),IF($X$1=6,(VLOOKUP(B306,'X6'!$B:$AZ,2,FALSE)),IF($X$1=7,(VLOOKUP(B306,'X7'!$B:$AZ,2,FALSE)),IF($X$1=8,(VLOOKUP(B306,'X8'!$B:$AZ,2,FALSE)),IF($X$1=9,(VLOOKUP(B306,'X9'!$B:$AZ,2,FALSE)),IF($X$1=10,(VLOOKUP(B306,'X10'!$B:$AZ,2,FALSE)),IF($X$1=11,(VLOOKUP(B306,'X11'!$B:$AZ,2,FALSE)),IF($X$1=12,(VLOOKUP(B306,'X12'!$B:$AZ,2,FALSE)),IF($X$1=13,(VLOOKUP(B306,'X13'!$B:$AZ,2,FALSE)),"B")))))))))))))))</f>
        <v xml:space="preserve"> </v>
      </c>
      <c r="J306" s="183" t="str">
        <f ca="1">IF(ISERROR(IF($X$1=1,(VLOOKUP(B306,'X1'!$B:$AZ,3,FALSE)),IF($X$1=2,(VLOOKUP(B306,'X2'!$B:$AZ,3,FALSE)),IF($X$1=3,(VLOOKUP(B306,'X3'!$B:$AZ,3,FALSE)),IF($X$1=4,(VLOOKUP(B306,'X4'!$B:$AZ,3,FALSE)),IF($X$1=5,(VLOOKUP(B306,'X5'!$B:$AZ,3,FALSE)),IF($X$1=6,(VLOOKUP(B306,'X6'!$B:$AZ,3,FALSE)),IF($X$1=7,(VLOOKUP(B306,'X7'!$B:$AZ,3,FALSE)),IF($X$1=8,(VLOOKUP(B306,'X8'!$B:$AZ,3,FALSE)),IF($X$1=9,(VLOOKUP(B306,'X9'!$B:$AZ,3,FALSE)),IF($X$1=10,(VLOOKUP(B306,'X10'!$B:$AZ,3,FALSE)),IF($X$1=11,(VLOOKUP(B306,'X11'!$B:$AZ,3,FALSE)),IF($X$1=12,(VLOOKUP(B306,'X12'!$B:$AZ,3,FALSE)),IF($X$1=13,(VLOOKUP(B306,'X13'!$B:$AZ,3,FALSE)),"B"))))))))))))))=TRUE," ",(IF($X$1=1,(VLOOKUP(B306,'X1'!$B:$AZ,3,FALSE)),IF($X$1=2,(VLOOKUP(B306,'X2'!$B:$AZ,3,FALSE)),IF($X$1=3,(VLOOKUP(B306,'X3'!$B:$AZ,3,FALSE)),IF($X$1=4,(VLOOKUP(B306,'X4'!$B:$AZ,3,FALSE)),IF($X$1=5,(VLOOKUP(B306,'X5'!$B:$AZ,3,FALSE)),IF($X$1=6,(VLOOKUP(B306,'X6'!$B:$AZ,3,FALSE)),IF($X$1=7,(VLOOKUP(B306,'X7'!$B:$AZ,3,FALSE)),IF($X$1=8,(VLOOKUP(B306,'X8'!$B:$AZ,3,FALSE)),IF($X$1=9,(VLOOKUP(B306,'X9'!$B:$AZ,3,FALSE)),IF($X$1=10,(VLOOKUP(B306,'X10'!$B:$AZ,3,FALSE)),IF($X$1=11,(VLOOKUP(B306,'X11'!$B:$AZ,3,FALSE)),IF($X$1=12,(VLOOKUP(B306,'X12'!$B:$AZ,3,FALSE)),IF($X$1=13,(VLOOKUP(B306,'X13'!$B:$AZ,3,FALSE)),"B")))))))))))))))</f>
        <v xml:space="preserve"> </v>
      </c>
      <c r="K306" s="183" t="str">
        <f ca="1">IF(ISERROR(IF($X$1=1,(VLOOKUP(B306,'X1'!$B:$AZ,5,FALSE)),IF($X$1=2,(VLOOKUP(B306,'X2'!$B:$AZ,5,FALSE)),IF($X$1=3,(VLOOKUP(B306,'X3'!$B:$AZ,5,FALSE)),IF($X$1=4,(VLOOKUP(B306,'X4'!$B:$AZ,5,FALSE)),IF($X$1=5,(VLOOKUP(B306,'X5'!$B:$AZ,5,FALSE)),IF($X$1=6,(VLOOKUP(B306,'X6'!$B:$AZ,5,FALSE)),IF($X$1=7,(VLOOKUP(B306,'X7'!$B:$AZ,5,FALSE)),IF($X$1=8,(VLOOKUP(B306,'X8'!$B:$AZ,5,FALSE)),IF($X$1=9,(VLOOKUP(B306,'X9'!$B:$AZ,5,FALSE)),IF($X$1=10,(VLOOKUP(B306,'X10'!$B:$AZ,5,FALSE)),IF($X$1=11,(VLOOKUP(B306,'X11'!$B:$AZ,5,FALSE)),IF($X$1=12,(VLOOKUP(B306,'X12'!$B:$AZ,5,FALSE)),IF($X$1=13,(VLOOKUP(B306,'X13'!$B:$AZ,5,FALSE)),"B"))))))))))))))=TRUE," ",(IF($X$1=1,(VLOOKUP(B306,'X1'!$B:$AZ,5,FALSE)),IF($X$1=2,(VLOOKUP(B306,'X2'!$B:$AZ,5,FALSE)),IF($X$1=3,(VLOOKUP(B306,'X3'!$B:$AZ,5,FALSE)),IF($X$1=4,(VLOOKUP(B306,'X4'!$B:$AZ,5,FALSE)),IF($X$1=5,(VLOOKUP(B306,'X5'!$B:$AZ,5,FALSE)),IF($X$1=6,(VLOOKUP(B306,'X6'!$B:$AZ,5,FALSE)),IF($X$1=7,(VLOOKUP(B306,'X7'!$B:$AZ,5,FALSE)),IF($X$1=8,(VLOOKUP(B306,'X8'!$B:$AZ,5,FALSE)),IF($X$1=9,(VLOOKUP(B306,'X9'!$B:$AZ,5,FALSE)),IF($X$1=10,(VLOOKUP(B306,'X10'!$B:$AZ,5,FALSE)),IF($X$1=11,(VLOOKUP(B306,'X11'!$B:$AZ,5,FALSE)),IF($X$1=12,(VLOOKUP(B306,'X12'!$B:$AZ,5,FALSE)),IF($X$1=13,(VLOOKUP(B306,'X13'!$B:$AZ,5,FALSE)),"B")))))))))))))))</f>
        <v xml:space="preserve"> </v>
      </c>
      <c r="L306" s="184" t="str">
        <f ca="1">IF(ISERROR(IF($X$1=1,(VLOOKUP(B306,'X1'!$B:$AZ,9,FALSE)),IF($X$1=2,(VLOOKUP(B306,'X2'!$B:$AZ,9,FALSE)),IF($X$1=3,(VLOOKUP(B306,'X3'!$B:$AZ,9,FALSE)),IF($X$1=4,(VLOOKUP(B306,'X4'!$B:$AZ,9,FALSE)),IF($X$1=5,(VLOOKUP(B306,'X5'!$B:$AZ,9,FALSE)),IF($X$1=6,(VLOOKUP(B306,'X6'!$B:$AZ,9,FALSE)),IF($X$1=7,(VLOOKUP(B306,'X7'!$B:$AZ,9,FALSE)),IF($X$1=8,(VLOOKUP(B306,'X8'!$B:$AZ,9,FALSE)),IF($X$1=9,(VLOOKUP(B306,'X9'!$B:$AZ,9,FALSE)),IF($X$1=10,(VLOOKUP(B306,'X10'!$B:$AZ,9,FALSE)),IF($X$1=11,(VLOOKUP(B306,'X11'!$B:$AZ,9,FALSE)),IF($X$1=12,(VLOOKUP(B306,'X12'!$B:$AZ,9,FALSE)),IF($X$1=13,(VLOOKUP(B306,'X13'!$B:$AZ,9,FALSE)),"B"))))))))))))))=TRUE," ",(IF($X$1=1,(VLOOKUP(B306,'X1'!$B:$AZ,9,FALSE)),IF($X$1=2,(VLOOKUP(B306,'X2'!$B:$AZ,9,FALSE)),IF($X$1=3,(VLOOKUP(B306,'X3'!$B:$AZ,9,FALSE)),IF($X$1=4,(VLOOKUP(B306,'X4'!$B:$AZ,9,FALSE)),IF($X$1=5,(VLOOKUP(B306,'X5'!$B:$AZ,9,FALSE)),IF($X$1=6,(VLOOKUP(B306,'X6'!$B:$AZ,9,FALSE)),IF($X$1=7,(VLOOKUP(B306,'X7'!$B:$AZ,9,FALSE)),IF($X$1=8,(VLOOKUP(B306,'X8'!$B:$AZ,9,FALSE)),IF($X$1=9,(VLOOKUP(B306,'X9'!$B:$AZ,9,FALSE)),IF($X$1=10,(VLOOKUP(B306,'X10'!$B:$AZ,9,FALSE)),IF($X$1=11,(VLOOKUP(B306,'X11'!$B:$AZ,9,FALSE)),IF($X$1=12,(VLOOKUP(B306,'X12'!$B:$AZ,9,FALSE)),IF($X$1=13,(VLOOKUP(B306,'X13'!$B:$AZ,9,FALSE)),"B")))))))))))))))</f>
        <v xml:space="preserve"> </v>
      </c>
      <c r="M306" s="184" t="str">
        <f ca="1">IF(ISERROR(IF($X$1=1,(VLOOKUP(B306,'X1'!$B:$AZ,10,FALSE)),IF($X$1=2,(VLOOKUP(B306,'X2'!$B:$AZ,10,FALSE)),IF($X$1=3,(VLOOKUP(B306,'X3'!$B:$AZ,10,FALSE)),IF($X$1=4,(VLOOKUP(B306,'X4'!$B:$AZ,10,FALSE)),IF($X$1=5,(VLOOKUP(B306,'X5'!$B:$AZ,10,FALSE)),IF($X$1=6,(VLOOKUP(B306,'X6'!$B:$AZ,10,FALSE)),IF($X$1=7,(VLOOKUP(B306,'X7'!$B:$AZ,10,FALSE)),IF($X$1=8,(VLOOKUP(B306,'X8'!$B:$AZ,10,FALSE)),IF($X$1=9,(VLOOKUP(B306,'X9'!$B:$AZ,10,FALSE)),IF($X$1=10,(VLOOKUP(B306,'X10'!$B:$AZ,10,FALSE)),IF($X$1=11,(VLOOKUP(B306,'X11'!$B:$AZ,10,FALSE)),IF($X$1=12,(VLOOKUP(B306,'X12'!$B:$AZ,10,FALSE)),IF($X$1=13,(VLOOKUP(B306,'X13'!$B:$AZ,10,FALSE)),"B"))))))))))))))=TRUE," ",(IF($X$1=1,(VLOOKUP(B306,'X1'!$B:$AZ,10,FALSE)),IF($X$1=2,(VLOOKUP(B306,'X2'!$B:$AZ,10,FALSE)),IF($X$1=3,(VLOOKUP(B306,'X3'!$B:$AZ,10,FALSE)),IF($X$1=4,(VLOOKUP(B306,'X4'!$B:$AZ,10,FALSE)),IF($X$1=5,(VLOOKUP(B306,'X5'!$B:$AZ,10,FALSE)),IF($X$1=6,(VLOOKUP(B306,'X6'!$B:$AZ,10,FALSE)),IF($X$1=7,(VLOOKUP(B306,'X7'!$B:$AZ,10,FALSE)),IF($X$1=8,(VLOOKUP(B306,'X8'!$B:$AZ,10,FALSE)),IF($X$1=9,(VLOOKUP(B306,'X9'!$B:$AZ,10,FALSE)),IF($X$1=10,(VLOOKUP(B306,'X10'!$B:$AZ,10,FALSE)),IF($X$1=11,(VLOOKUP(B306,'X11'!$B:$AZ,10,FALSE)),IF($X$1=12,(VLOOKUP(B306,'X12'!$B:$AZ,10,FALSE)),IF($X$1=13,(VLOOKUP(B306,'X13'!$B:$AZ,10,FALSE)),"B")))))))))))))))</f>
        <v xml:space="preserve"> </v>
      </c>
      <c r="N306" s="185" t="str">
        <f ca="1">IF(ISERROR(IF($X$1=1,(VLOOKUP(B306,'X1'!$B:$AZ,45,FALSE)),IF($X$1=2,(VLOOKUP(B306,'X2'!$B:$AZ,45,FALSE)),IF($X$1=3,(VLOOKUP(B306,'X3'!$B:$AZ,45,FALSE)),IF($X$1=4,(VLOOKUP(B306,'X4'!$B:$AZ,45,FALSE)),IF($X$1=5,(VLOOKUP(B306,'X5'!$B:$AZ,45,FALSE)),IF($X$1=6,(VLOOKUP(B306,'X6'!$B:$AZ,45,FALSE)),IF($X$1=7,(VLOOKUP(B306,'X7'!$B:$AZ,45,FALSE)),IF($X$1=8,(VLOOKUP(B306,'X8'!$B:$AZ,45,FALSE)),IF($X$1=9,(VLOOKUP(B306,'X9'!$B:$AZ,45,FALSE)),IF($X$1=10,(VLOOKUP(B306,'X10'!$B:$AZ,45,FALSE)),IF($X$1=11,(VLOOKUP(B306,'X11'!$B:$AZ,45,FALSE)),IF($X$1=12,(VLOOKUP(B306,'X12'!$B:$AZ,45,FALSE)),IF($X$1=13,(VLOOKUP(B306,'X13'!$B:$AZ,45,FALSE)),"B"))))))))))))))=TRUE," ",(IF($X$1=1,(VLOOKUP(B306,'X1'!$B:$AZ,45,FALSE)),IF($X$1=2,(VLOOKUP(B306,'X2'!$B:$AZ,45,FALSE)),IF($X$1=3,(VLOOKUP(B306,'X3'!$B:$AZ,45,FALSE)),IF($X$1=4,(VLOOKUP(B306,'X4'!$B:$AZ,45,FALSE)),IF($X$1=5,(VLOOKUP(B306,'X5'!$B:$AZ,45,FALSE)),IF($X$1=6,(VLOOKUP(B306,'X6'!$B:$AZ,45,FALSE)),IF($X$1=7,(VLOOKUP(B306,'X7'!$B:$AZ,45,FALSE)),IF($X$1=8,(VLOOKUP(B306,'X8'!$B:$AZ,45,FALSE)),IF($X$1=9,(VLOOKUP(B306,'X9'!$B:$AZ,45,FALSE)),IF($X$1=10,(VLOOKUP(B306,'X10'!$B:$AZ,45,FALSE)),IF($X$1=11,(VLOOKUP(B306,'X11'!$B:$AZ,45,FALSE)),IF($X$1=12,(VLOOKUP(B306,'X12'!$B:$AZ,45,FALSE)),IF($X$1=13,(VLOOKUP(B306,'X13'!$B:$AZ,45,FALSE)),"B")))))))))))))))</f>
        <v xml:space="preserve"> </v>
      </c>
      <c r="O306" s="184" t="str">
        <f ca="1">IF(ISERROR(IF($X$1=1,(VLOOKUP(B306,'X1'!$B:$AZ,11,FALSE)),IF($X$1=2,(VLOOKUP(B306,'X2'!$B:$AZ,11,FALSE)),IF($X$1=3,(VLOOKUP(B306,'X3'!$B:$AZ,11,FALSE)),IF($X$1=4,(VLOOKUP(B306,'X4'!$B:$AZ,11,FALSE)),IF($X$1=5,(VLOOKUP(B306,'X5'!$B:$AZ,11,FALSE)),IF($X$1=6,(VLOOKUP(B306,'X6'!$B:$AZ,11,FALSE)),IF($X$1=7,(VLOOKUP(B306,'X7'!$B:$AZ,11,FALSE)),IF($X$1=8,(VLOOKUP(B306,'X8'!$B:$AZ,11,FALSE)),IF($X$1=9,(VLOOKUP(B306,'X9'!$B:$AZ,11,FALSE)),IF($X$1=10,(VLOOKUP(B306,'X10'!$B:$AZ,11,FALSE)),IF($X$1=11,(VLOOKUP(B306,'X11'!$B:$AZ,11,FALSE)),IF($X$1=12,(VLOOKUP(B306,'X12'!$B:$AZ,11,FALSE)),IF($X$1=13,(VLOOKUP(B306,'X13'!$B:$AZ,11,FALSE)),"B"))))))))))))))=TRUE," ",(IF($X$1=1,(VLOOKUP(B306,'X1'!$B:$AZ,11,FALSE)),IF($X$1=2,(VLOOKUP(B306,'X2'!$B:$AZ,11,FALSE)),IF($X$1=3,(VLOOKUP(B306,'X3'!$B:$AZ,11,FALSE)),IF($X$1=4,(VLOOKUP(B306,'X4'!$B:$AZ,11,FALSE)),IF($X$1=5,(VLOOKUP(B306,'X5'!$B:$AZ,11,FALSE)),IF($X$1=6,(VLOOKUP(B306,'X6'!$B:$AZ,11,FALSE)),IF($X$1=7,(VLOOKUP(B306,'X7'!$B:$AZ,11,FALSE)),IF($X$1=8,(VLOOKUP(B306,'X8'!$B:$AZ,11,FALSE)),IF($X$1=9,(VLOOKUP(B306,'X9'!$B:$AZ,11,FALSE)),IF($X$1=10,(VLOOKUP(B306,'X10'!$B:$AZ,11,FALSE)),IF($X$1=11,(VLOOKUP(B306,'X11'!$B:$AZ,11,FALSE)),IF($X$1=12,(VLOOKUP(B306,'X12'!$B:$AZ,11,FALSE)),IF($X$1=13,(VLOOKUP(B306,'X13'!$B:$AZ,11,FALSE)),"B")))))))))))))))</f>
        <v xml:space="preserve"> </v>
      </c>
      <c r="P306" s="184" t="str">
        <f ca="1">IF(ISERROR(IF($X$1=1,(VLOOKUP(B306,'X1'!$B:$AZ,12,FALSE)),IF($X$1=2,(VLOOKUP(B306,'X2'!$B:$AZ,12,FALSE)),IF($X$1=3,(VLOOKUP(B306,'X3'!$B:$AZ,12,FALSE)),IF($X$1=4,(VLOOKUP(B306,'X4'!$B:$AZ,12,FALSE)),IF($X$1=5,(VLOOKUP(B306,'X5'!$B:$AZ,12,FALSE)),IF($X$1=6,(VLOOKUP(B306,'X6'!$B:$AZ,12,FALSE)),IF($X$1=7,(VLOOKUP(B306,'X7'!$B:$AZ,12,FALSE)),IF($X$1=8,(VLOOKUP(B306,'X8'!$B:$AZ,12,FALSE)),IF($X$1=9,(VLOOKUP(B306,'X9'!$B:$AZ,12,FALSE)),IF($X$1=10,(VLOOKUP(B306,'X10'!$B:$AZ,12,FALSE)),IF($X$1=11,(VLOOKUP(B306,'X11'!$B:$AZ,12,FALSE)),IF($X$1=12,(VLOOKUP(B306,'X12'!$B:$AZ,12,FALSE)),IF($X$1=13,(VLOOKUP(B306,'X13'!$B:$AZ,12,FALSE)),"B"))))))))))))))=TRUE," ",(IF($X$1=1,(VLOOKUP(B306,'X1'!$B:$AZ,12,FALSE)),IF($X$1=2,(VLOOKUP(B306,'X2'!$B:$AZ,12,FALSE)),IF($X$1=3,(VLOOKUP(B306,'X3'!$B:$AZ,12,FALSE)),IF($X$1=4,(VLOOKUP(B306,'X4'!$B:$AZ,12,FALSE)),IF($X$1=5,(VLOOKUP(B306,'X5'!$B:$AZ,12,FALSE)),IF($X$1=6,(VLOOKUP(B306,'X6'!$B:$AZ,12,FALSE)),IF($X$1=7,(VLOOKUP(B306,'X7'!$B:$AZ,12,FALSE)),IF($X$1=8,(VLOOKUP(B306,'X8'!$B:$AZ,12,FALSE)),IF($X$1=9,(VLOOKUP(B306,'X9'!$B:$AZ,12,FALSE)),IF($X$1=10,(VLOOKUP(B306,'X10'!$B:$AZ,12,FALSE)),IF($X$1=11,(VLOOKUP(B306,'X11'!$B:$AZ,12,FALSE)),IF($X$1=12,(VLOOKUP(B306,'X12'!$B:$AZ,12,FALSE)),IF($X$1=13,(VLOOKUP(B306,'X13'!$B:$AZ,12,FALSE)),"B")))))))))))))))</f>
        <v xml:space="preserve"> </v>
      </c>
      <c r="Q306" s="185" t="str">
        <f ca="1">IF(ISERROR(IF($X$1=1,(VLOOKUP(B306,'X1'!$B:$AZ,46,FALSE)),IF($X$1=2,(VLOOKUP(B306,'X2'!$B:$AZ,46,FALSE)),IF($X$1=3,(VLOOKUP(B306,'X3'!$B:$AZ,46,FALSE)),IF($X$1=4,(VLOOKUP(B306,'X4'!$B:$AZ,46,FALSE)),IF($X$1=5,(VLOOKUP(B306,'X5'!$B:$AZ,46,FALSE)),IF($X$1=6,(VLOOKUP(B306,'X6'!$B:$AZ,46,FALSE)),IF($X$1=7,(VLOOKUP(B306,'X7'!$B:$AZ,46,FALSE)),IF($X$1=8,(VLOOKUP(B306,'X8'!$B:$AZ,46,FALSE)),IF($X$1=9,(VLOOKUP(B306,'X9'!$B:$AZ,46,FALSE)),IF($X$1=10,(VLOOKUP(B306,'X10'!$B:$AZ,46,FALSE)),IF($X$1=11,(VLOOKUP(B306,'X11'!$B:$AZ,46,FALSE)),IF($X$1=12,(VLOOKUP(B306,'X12'!$B:$AZ,46,FALSE)),IF($X$1=13,(VLOOKUP(B306,'X13'!$B:$AZ,46,FALSE)),"B"))))))))))))))=TRUE," ",(IF($X$1=1,(VLOOKUP(B306,'X1'!$B:$AZ,46,FALSE)),IF($X$1=2,(VLOOKUP(B306,'X2'!$B:$AZ,46,FALSE)),IF($X$1=3,(VLOOKUP(B306,'X3'!$B:$AZ,46,FALSE)),IF($X$1=4,(VLOOKUP(B306,'X4'!$B:$AZ,46,FALSE)),IF($X$1=5,(VLOOKUP(B306,'X5'!$B:$AZ,46,FALSE)),IF($X$1=6,(VLOOKUP(B306,'X6'!$B:$AZ,46,FALSE)),IF($X$1=7,(VLOOKUP(B306,'X7'!$B:$AZ,46,FALSE)),IF($X$1=8,(VLOOKUP(B306,'X8'!$B:$AZ,46,FALSE)),IF($X$1=9,(VLOOKUP(B306,'X9'!$B:$AZ,46,FALSE)),IF($X$1=10,(VLOOKUP(B306,'X10'!$B:$AZ,46,FALSE)),IF($X$1=11,(VLOOKUP(B306,'X11'!$B:$AZ,46,FALSE)),IF($X$1=12,(VLOOKUP(B306,'X12'!$B:$AZ,46,FALSE)),IF($X$1=13,(VLOOKUP(B306,'X13'!$B:$AZ,46,FALSE)),"B")))))))))))))))</f>
        <v xml:space="preserve"> </v>
      </c>
      <c r="R306" s="185" t="str">
        <f ca="1">IF(ISERROR(IF($X$1=1,(VLOOKUP(B306,'X1'!$B:$AZ,15,FALSE)),IF($X$1=2,(VLOOKUP(B306,'X2'!$B:$AZ,15,FALSE)),IF($X$1=3,(VLOOKUP(B306,'X3'!$B:$AZ,15,FALSE)),IF($X$1=4,(VLOOKUP(B306,'X4'!$B:$AZ,15,FALSE)),IF($X$1=5,(VLOOKUP(B306,'X5'!$B:$AZ,15,FALSE)),IF($X$1=6,(VLOOKUP(B306,'X6'!$B:$AZ,15,FALSE)),IF($X$1=7,(VLOOKUP(B306,'X7'!$B:$AZ,15,FALSE)),IF($X$1=8,(VLOOKUP(B306,'X8'!$B:$AZ,15,FALSE)),IF($X$1=9,(VLOOKUP(B306,'X9'!$B:$AZ,15,FALSE)),IF($X$1=10,(VLOOKUP(B306,'X10'!$B:$AZ,15,FALSE)),IF($X$1=11,(VLOOKUP(B306,'X11'!$B:$AZ,15,FALSE)),IF($X$1=12,(VLOOKUP(B306,'X12'!$B:$AZ,15,FALSE)),IF($X$1=13,(VLOOKUP(B306,'X13'!$B:$AZ,15,FALSE)),"B"))))))))))))))=TRUE," ",(IF($X$1=1,(VLOOKUP(B306,'X1'!$B:$AZ,15,FALSE)),IF($X$1=2,(VLOOKUP(B306,'X2'!$B:$AZ,15,FALSE)),IF($X$1=3,(VLOOKUP(B306,'X3'!$B:$AZ,15,FALSE)),IF($X$1=4,(VLOOKUP(B306,'X4'!$B:$AZ,15,FALSE)),IF($X$1=5,(VLOOKUP(B306,'X5'!$B:$AZ,15,FALSE)),IF($X$1=6,(VLOOKUP(B306,'X6'!$B:$AZ,15,FALSE)),IF($X$1=7,(VLOOKUP(B306,'X7'!$B:$AZ,15,FALSE)),IF($X$1=8,(VLOOKUP(B306,'X8'!$B:$AZ,15,FALSE)),IF($X$1=9,(VLOOKUP(B306,'X9'!$B:$AZ,15,FALSE)),IF($X$1=10,(VLOOKUP(B306,'X10'!$B:$AZ,15,FALSE)),IF($X$1=11,(VLOOKUP(B306,'X11'!$B:$AZ,15,FALSE)),IF($X$1=12,(VLOOKUP(B306,'X12'!$B:$AZ,15,FALSE)),IF($X$1=13,(VLOOKUP(B306,'X13'!$B:$AZ,15,FALSE)),"B")))))))))))))))</f>
        <v xml:space="preserve"> </v>
      </c>
      <c r="S306" s="185" t="str">
        <f ca="1">IF(ISERROR(IF((IF($X$1=1,(VLOOKUP(B306,'X1'!$B:$AZ,14,FALSE)),(IF($X$1=2,(VLOOKUP(B306,'X2'!$B:$AZ,14,FALSE)),(IF($X$1=3,(VLOOKUP(B306,'X3'!$B:$AZ,14,FALSE)),(IF($X$1=4,(VLOOKUP(B306,'X4'!$B:$AZ,14,FALSE)),(IF($X$1=5,(VLOOKUP(B306,'X5'!$B:$AZ,14,FALSE)),(IF($X$1=6,(VLOOKUP(B306,'X6'!$B:$AZ,14,FALSE)),(IF($X$1=7,(VLOOKUP(B306,'X7'!$B:$AZ,14,FALSE)),(IF($X$1=8,(VLOOKUP(B306,'X8'!$B:$AZ,14,FALSE)),(IF($X$1=9,(VLOOKUP(B306,'X9'!$B:$AZ,14,FALSE)),(IF($X$1=10,(VLOOKUP(B306,'X10'!$B:$AZ,14,FALSE)),(IF($X$1=11,(VLOOKUP(B306,'X11'!$B:$AZ,14,FALSE)),(IF($X$1=12,(VLOOKUP(B306,'X12'!$B:$AZ,14,FALSE)),(VLOOKUP(B306,'X13'!$B:$AZ,14,FALSE))))))))))))))))))))))))))=$V$1," ",(IF($X$1=1,(VLOOKUP(B306,'X1'!$B:$AZ,14,FALSE)),(IF($X$1=2,(VLOOKUP(B306,'X2'!$B:$AZ,14,FALSE)),(IF($X$1=3,(VLOOKUP(B306,'X3'!$B:$AZ,14,FALSE)),(IF($X$1=4,(VLOOKUP(B306,'X4'!$B:$AZ,14,FALSE)),(IF($X$1=5,(VLOOKUP(B306,'X5'!$B:$AZ,14,FALSE)),(IF($X$1=6,(VLOOKUP(B306,'X6'!$B:$AZ,14,FALSE)),(IF($X$1=7,(VLOOKUP(B306,'X7'!$B:$AZ,14,FALSE)),(IF($X$1=8,(VLOOKUP(B306,'X8'!$B:$AZ,14,FALSE)),(IF($X$1=9,(VLOOKUP(B306,'X9'!$B:$AZ,14,FALSE)),(IF($X$1=10,(VLOOKUP(B306,'X10'!$B:$AZ,14,FALSE)),(IF($X$1=11,(VLOOKUP(B306,'X11'!$B:$AZ,14,FALSE)),(IF($X$1=12,(VLOOKUP(B306,'X12'!$B:$AZ,14,FALSE)),(VLOOKUP(B306,'X13'!$B:$AZ,14,FALSE))))))))))))))))))))))))))))=TRUE," ",(IF((IF($X$1=1,(VLOOKUP(B306,'X1'!$B:$AZ,14,FALSE)),(IF($X$1=2,(VLOOKUP(B306,'X2'!$B:$AZ,14,FALSE)),(IF($X$1=3,(VLOOKUP(B306,'X3'!$B:$AZ,14,FALSE)),(IF($X$1=4,(VLOOKUP(B306,'X4'!$B:$AZ,14,FALSE)),(IF($X$1=5,(VLOOKUP(B306,'X5'!$B:$AZ,14,FALSE)),(IF($X$1=6,(VLOOKUP(B306,'X6'!$B:$AZ,14,FALSE)),(IF($X$1=7,(VLOOKUP(B306,'X7'!$B:$AZ,14,FALSE)),(IF($X$1=8,(VLOOKUP(B306,'X8'!$B:$AZ,14,FALSE)),(IF($X$1=9,(VLOOKUP(B306,'X9'!$B:$AZ,14,FALSE)),(IF($X$1=10,(VLOOKUP(B306,'X10'!$B:$AZ,14,FALSE)),(IF($X$1=11,(VLOOKUP(B306,'X11'!$B:$AZ,14,FALSE)),(IF($X$1=12,(VLOOKUP(B306,'X12'!$B:$AZ,14,FALSE)),(VLOOKUP(B306,'X13'!$B:$AZ,14,FALSE))))))))))))))))))))))))))=$V$1," ",(IF($X$1=1,(VLOOKUP(B306,'X1'!$B:$AZ,14,FALSE)),(IF($X$1=2,(VLOOKUP(B306,'X2'!$B:$AZ,14,FALSE)),(IF($X$1=3,(VLOOKUP(B306,'X3'!$B:$AZ,14,FALSE)),(IF($X$1=4,(VLOOKUP(B306,'X4'!$B:$AZ,14,FALSE)),(IF($X$1=5,(VLOOKUP(B306,'X5'!$B:$AZ,14,FALSE)),(IF($X$1=6,(VLOOKUP(B306,'X6'!$B:$AZ,14,FALSE)),(IF($X$1=7,(VLOOKUP(B306,'X7'!$B:$AZ,14,FALSE)),(IF($X$1=8,(VLOOKUP(B306,'X8'!$B:$AZ,14,FALSE)),(IF($X$1=9,(VLOOKUP(B306,'X9'!$B:$AZ,14,FALSE)),(IF($X$1=10,(VLOOKUP(B306,'X10'!$B:$AZ,14,FALSE)),(IF($X$1=11,(VLOOKUP(B306,'X11'!$B:$AZ,14,FALSE)),(IF($X$1=12,(VLOOKUP(B306,'X12'!$B:$AZ,14,FALSE)),(VLOOKUP(B306,'X13'!$B:$AZ,14,FALSE)))))))))))))))))))))))))))))</f>
        <v xml:space="preserve"> </v>
      </c>
    </row>
    <row r="307" spans="1:19" ht="14.1" customHeight="1" x14ac:dyDescent="0.2">
      <c r="A307" s="156" t="s">
        <v>1058</v>
      </c>
      <c r="B307" s="122" t="str">
        <f>IF(ISERROR(IF($U$16=1,(VLOOKUP(A307,$AC$89:$AH$125,2,FALSE)),IF((IF($X$1=1,'X1'!B266,(IF($X$1=2,'X2'!B266,(IF($X$1=3,'X3'!B266,(IF($X$1=4,'X4'!B266,(IF($X$1=5,'X5'!B266,(IF($X$1=6,'X6'!B266,(IF($X$1=7,'X7'!B266,(IF($X$1=8,'X8'!B266,(IF($X$1=9,'X9'!B266,(IF($X$1=10,'X10'!B266,(IF($X$1=11,'X11'!B266,(IF($X$1=12,'X12'!B266,'X13'!B266))))))))))))))))))))))))="","",(IF($X$1=1,'X1'!B266,(IF($X$1=2,'X2'!B266,(IF($X$1=3,'X3'!B266,(IF($X$1=4,'X4'!B266,(IF($X$1=5,'X5'!B266,(IF($X$1=6,'X6'!B266,(IF($X$1=7,'X7'!B266,(IF($X$1=8,'X8'!B266,(IF($X$1=9,'X9'!B266,(IF($X$1=10,'X10'!B266,(IF($X$1=11,'X11'!B266,(IF($X$1=12,'X12'!B266,'X13'!B266)))))))))))))))))))))))))))=TRUE," ",(IF($U$16=1,(VLOOKUP(A307,$AC$89:$AH$125,2,FALSE)),IF((IF($X$1=1,'X1'!B266,(IF($X$1=2,'X2'!B266,(IF($X$1=3,'X3'!B266,(IF($X$1=4,'X4'!B266,(IF($X$1=5,'X5'!B266,(IF($X$1=6,'X6'!B266,(IF($X$1=7,'X7'!B266,(IF($X$1=8,'X8'!B266,(IF($X$1=9,'X9'!B266,(IF($X$1=10,'X10'!B266,(IF($X$1=11,'X11'!B266,(IF($X$1=12,'X12'!B266,'X13'!B266))))))))))))))))))))))))="","",(IF($X$1=1,'X1'!B266,(IF($X$1=2,'X2'!B266,(IF($X$1=3,'X3'!B266,(IF($X$1=4,'X4'!B266,(IF($X$1=5,'X5'!B266,(IF($X$1=6,'X6'!B266,(IF($X$1=7,'X7'!B266,(IF($X$1=8,'X8'!B266,(IF($X$1=9,'X9'!B266,(IF($X$1=10,'X10'!B266,(IF($X$1=11,'X11'!B266,(IF($X$1=12,'X12'!B266,'X13'!B266))))))))))))))))))))))))))))</f>
        <v/>
      </c>
      <c r="C307" s="181" t="str">
        <f ca="1">IF(ISERROR(IF($X$1=1,(VLOOKUP(B307,'X1'!$B:$AZ,47,FALSE)),IF($X$1=2,(VLOOKUP(B307,'X2'!$B:$AZ,47,FALSE)),IF($X$1=3,(VLOOKUP(B307,'X3'!$B:$AZ,47,FALSE)),IF($X$1=4,(VLOOKUP(B307,'X4'!$B:$AZ,47,FALSE)),IF($X$1=5,(VLOOKUP(B307,'X5'!$B:$AZ,47,FALSE)),IF($X$1=6,(VLOOKUP(B307,'X6'!$B:$AZ,47,FALSE)),IF($X$1=7,(VLOOKUP(B307,'X7'!$B:$AZ,47,FALSE)),IF($X$1=8,(VLOOKUP(B307,'X8'!$B:$AZ,47,FALSE)),IF($X$1=9,(VLOOKUP(B307,'X9'!$B:$AZ,47,FALSE)),IF($X$1=10,(VLOOKUP(B307,'X10'!$B:$AZ,47,FALSE)),IF($X$1=11,(VLOOKUP(B307,'X11'!$B:$AZ,47,FALSE)),IF($X$1=12,(VLOOKUP(B307,'X12'!$B:$AZ,47,FALSE)),IF($X$1=13,(VLOOKUP(B307,'X13'!$B:$AZ,47,FALSE)),"B"))))))))))))))=TRUE," ",(IF($X$1=1,(VLOOKUP(B307,'X1'!$B:$AZ,47,FALSE)),IF($X$1=2,(VLOOKUP(B307,'X2'!$B:$AZ,47,FALSE)),IF($X$1=3,(VLOOKUP(B307,'X3'!$B:$AZ,47,FALSE)),IF($X$1=4,(VLOOKUP(B307,'X4'!$B:$AZ,47,FALSE)),IF($X$1=5,(VLOOKUP(B307,'X5'!$B:$AZ,47,FALSE)),IF($X$1=6,(VLOOKUP(B307,'X6'!$B:$AZ,47,FALSE)),IF($X$1=7,(VLOOKUP(B307,'X7'!$B:$AZ,47,FALSE)),IF($X$1=8,(VLOOKUP(B307,'X8'!$B:$AZ,47,FALSE)),IF($X$1=9,(VLOOKUP(B307,'X9'!$B:$AZ,47,FALSE)),IF($X$1=10,(VLOOKUP(B307,'X10'!$B:$AZ,47,FALSE)),IF($X$1=11,(VLOOKUP(B307,'X11'!$B:$AZ,47,FALSE)),IF($X$1=12,(VLOOKUP(B307,'X12'!$B:$AZ,47,FALSE)),IF($X$1=13,(VLOOKUP(B307,'X13'!$B:$AZ,47,FALSE)),"B")))))))))))))))</f>
        <v xml:space="preserve"> </v>
      </c>
      <c r="D307" s="181" t="str">
        <f ca="1">IF(ISERROR(IF($X$1=1,(VLOOKUP(B307,'X1'!$B:$AP,41,FALSE)),IF($X$1=2,(VLOOKUP(B307,'X2'!$B:$AP,41,FALSE)),IF($X$1=3,(VLOOKUP(B307,'X3'!$B:$AP,41,FALSE)),IF($X$1=4,(VLOOKUP(B307,'X4'!$B:$AP,41,FALSE)),IF($X$1=5,(VLOOKUP(B307,'X5'!$B:$AP,41,FALSE)),IF($X$1=6,(VLOOKUP(B307,'X6'!$B:$AP,41,FALSE)),IF($X$1=7,(VLOOKUP(B307,'X7'!$B:$AP,41,FALSE)),IF($X$1=8,(VLOOKUP(B307,'X8'!$B:$AP,41,FALSE)),IF($X$1=9,(VLOOKUP(B307,'X9'!$B:$AP,41,FALSE)),IF($X$1=10,(VLOOKUP(B307,'X10'!$B:$AP,41,FALSE)),IF($X$1=11,(VLOOKUP(B307,'X11'!$B:$AP,41,FALSE)),IF($X$1=12,(VLOOKUP(B307,'X12'!$B:$AP,41,FALSE)),IF($X$1=13,(VLOOKUP(B307,'X13'!$B:$AP,41,FALSE)),"B"))))))))))))))=TRUE," ",(IF($X$1=1,(VLOOKUP(B307,'X1'!$B:$AP,41,FALSE)),IF($X$1=2,(VLOOKUP(B307,'X2'!$B:$AP,41,FALSE)),IF($X$1=3,(VLOOKUP(B307,'X3'!$B:$AP,41,FALSE)),IF($X$1=4,(VLOOKUP(B307,'X4'!$B:$AP,41,FALSE)),IF($X$1=5,(VLOOKUP(B307,'X5'!$B:$AP,41,FALSE)),IF($X$1=6,(VLOOKUP(B307,'X6'!$B:$AP,41,FALSE)),IF($X$1=7,(VLOOKUP(B307,'X7'!$B:$AP,41,FALSE)),IF($X$1=8,(VLOOKUP(B307,'X8'!$B:$AP,41,FALSE)),IF($X$1=9,(VLOOKUP(B307,'X9'!$B:$AP,41,FALSE)),IF($X$1=10,(VLOOKUP(B307,'X10'!$B:$AP,41,FALSE)),IF($X$1=11,(VLOOKUP(B307,'X11'!$B:$AP,41,FALSE)),IF($X$1=12,(VLOOKUP(B307,'X12'!$B:$AP,41,FALSE)),IF($X$1=13,(VLOOKUP(B307,'X13'!$B:$AP,41,FALSE)),"B")))))))))))))))</f>
        <v xml:space="preserve"> </v>
      </c>
      <c r="E307" s="182" t="str">
        <f ca="1">IF(ISERROR(IF($X$1=1,(VLOOKUP(B307,'X1'!$B:$AP,7,FALSE)),IF($X$1=2,(VLOOKUP(B307,'X2'!$B:$AP,7,FALSE)),IF($X$1=3,(VLOOKUP(B307,'X3'!$B:$AP,7,FALSE)),IF($X$1=4,(VLOOKUP(B307,'X4'!$B:$AP,7,FALSE)),IF($X$1=5,(VLOOKUP(B307,'X5'!$B:$AP,7,FALSE)),IF($X$1=6,(VLOOKUP(B307,'X6'!$B:$AP,7,FALSE)),IF($X$1=7,(VLOOKUP(B307,'X7'!$B:$AP,7,FALSE)),IF($X$1=8,(VLOOKUP(B307,'X8'!$B:$AP,7,FALSE)),IF($X$1=9,(VLOOKUP(B307,'X9'!$B:$AP,7,FALSE)),IF($X$1=10,(VLOOKUP(B307,'X10'!$B:$AP,7,FALSE)),IF($X$1=11,(VLOOKUP(B307,'X11'!$B:$AP,7,FALSE)),IF($X$1=12,(VLOOKUP(B307,'X12'!$B:$AP,7,FALSE)),IF($X$1=13,(VLOOKUP(B307,'X13'!$B:$AP,7,FALSE)),"B"))))))))))))))=TRUE," ",(IF($X$1=1,(VLOOKUP(B307,'X1'!$B:$AP,7,FALSE)),IF($X$1=2,(VLOOKUP(B307,'X2'!$B:$AP,7,FALSE)),IF($X$1=3,(VLOOKUP(B307,'X3'!$B:$AP,7,FALSE)),IF($X$1=4,(VLOOKUP(B307,'X4'!$B:$AP,7,FALSE)),IF($X$1=5,(VLOOKUP(B307,'X5'!$B:$AP,7,FALSE)),IF($X$1=6,(VLOOKUP(B307,'X6'!$B:$AP,7,FALSE)),IF($X$1=7,(VLOOKUP(B307,'X7'!$B:$AP,7,FALSE)),IF($X$1=8,(VLOOKUP(B307,'X8'!$B:$AP,7,FALSE)),IF($X$1=9,(VLOOKUP(B307,'X9'!$B:$AP,7,FALSE)),IF($X$1=10,(VLOOKUP(B307,'X10'!$B:$AP,7,FALSE)),IF($X$1=11,(VLOOKUP(B307,'X11'!$B:$AP,7,FALSE)),IF($X$1=12,(VLOOKUP(B307,'X12'!$B:$AP,7,FALSE)),IF($X$1=13,(VLOOKUP(B307,'X13'!$B:$AP,7,FALSE)),"B")))))))))))))))</f>
        <v xml:space="preserve"> </v>
      </c>
      <c r="F307" s="182" t="str">
        <f ca="1">IF(ISERROR(IF((IF($X$1=1,(VLOOKUP(B307,'X1'!$B:$AO,6,FALSE)),(IF($X$1=2,(VLOOKUP(B307,'X2'!$B:$AO,6,FALSE)),(IF($X$1=3,(VLOOKUP(B307,'X3'!$B:$AO,6,FALSE)),(IF($X$1=4,(VLOOKUP(B307,'X4'!$B:$AO,6,FALSE)),(IF($X$1=5,(VLOOKUP(B307,'X5'!$B:$AO,6,FALSE)),(IF($X$1=6,(VLOOKUP(B307,'X6'!$B:$AO,6,FALSE)),(IF($X$1=7,(VLOOKUP(B307,'X7'!$B:$AO,6,FALSE)),(IF($X$1=8,(VLOOKUP(B307,'X8'!$B:$AO,6,FALSE)),(IF($X$1=9,(VLOOKUP(B307,'X9'!$B:$AO,6,FALSE)),(IF($X$1=10,(VLOOKUP(B307,'X10'!$B:$AO,6,FALSE)),(IF($X$1=11,(VLOOKUP(B307,'X11'!$B:$AO,6,FALSE)),(IF($X$1=12,(VLOOKUP(B307,'X12'!$B:$AO,6,FALSE)),(VLOOKUP(B307,'X13'!$B:$AO,6,FALSE))))))))))))))))))))))))))=$V$1," ",(IF($X$1=1,(VLOOKUP(B307,'X1'!$B:$AO,6,FALSE)),(IF($X$1=2,(VLOOKUP(B307,'X2'!$B:$AO,6,FALSE)),(IF($X$1=3,(VLOOKUP(B307,'X3'!$B:$AO,6,FALSE)),(IF($X$1=4,(VLOOKUP(B307,'X4'!$B:$AO,6,FALSE)),(IF($X$1=5,(VLOOKUP(B307,'X5'!$B:$AO,6,FALSE)),(IF($X$1=6,(VLOOKUP(B307,'X6'!$B:$AO,6,FALSE)),(IF($X$1=7,(VLOOKUP(B307,'X7'!$B:$AO,6,FALSE)),(IF($X$1=8,(VLOOKUP(B307,'X8'!$B:$AO,6,FALSE)),(IF($X$1=9,(VLOOKUP(B307,'X9'!$B:$AO,6,FALSE)),(IF($X$1=10,(VLOOKUP(B307,'X10'!$B:$AO,6,FALSE)),(IF($X$1=11,(VLOOKUP(B307,'X11'!$B:$AO,6,FALSE)),(IF($X$1=12,(VLOOKUP(B307,'X12'!$B:$AO,6,FALSE)),(VLOOKUP(B307,'X13'!$B:$AO,6,FALSE))))))))))))))))))))))))))))=TRUE," ",(IF((IF($X$1=1,(VLOOKUP(B307,'X1'!$B:$AO,6,FALSE)),(IF($X$1=2,(VLOOKUP(B307,'X2'!$B:$AO,6,FALSE)),(IF($X$1=3,(VLOOKUP(B307,'X3'!$B:$AO,6,FALSE)),(IF($X$1=4,(VLOOKUP(B307,'X4'!$B:$AO,6,FALSE)),(IF($X$1=5,(VLOOKUP(B307,'X5'!$B:$AO,6,FALSE)),(IF($X$1=6,(VLOOKUP(B307,'X6'!$B:$AO,6,FALSE)),(IF($X$1=7,(VLOOKUP(B307,'X7'!$B:$AO,6,FALSE)),(IF($X$1=8,(VLOOKUP(B307,'X8'!$B:$AO,6,FALSE)),(IF($X$1=9,(VLOOKUP(B307,'X9'!$B:$AO,6,FALSE)),(IF($X$1=10,(VLOOKUP(B307,'X10'!$B:$AO,6,FALSE)),(IF($X$1=11,(VLOOKUP(B307,'X11'!$B:$AO,6,FALSE)),(IF($X$1=12,(VLOOKUP(B307,'X12'!$B:$AO,6,FALSE)),(VLOOKUP(B307,'X13'!$B:$AO,6,FALSE))))))))))))))))))))))))))=$V$1," ",(IF($X$1=1,(VLOOKUP(B307,'X1'!$B:$AO,6,FALSE)),(IF($X$1=2,(VLOOKUP(B307,'X2'!$B:$AO,6,FALSE)),(IF($X$1=3,(VLOOKUP(B307,'X3'!$B:$AO,6,FALSE)),(IF($X$1=4,(VLOOKUP(B307,'X4'!$B:$AO,6,FALSE)),(IF($X$1=5,(VLOOKUP(B307,'X5'!$B:$AO,6,FALSE)),(IF($X$1=6,(VLOOKUP(B307,'X6'!$B:$AO,6,FALSE)),(IF($X$1=7,(VLOOKUP(B307,'X7'!$B:$AO,6,FALSE)),(IF($X$1=8,(VLOOKUP(B307,'X8'!$B:$AO,6,FALSE)),(IF($X$1=9,(VLOOKUP(B307,'X9'!$B:$AO,6,FALSE)),(IF($X$1=10,(VLOOKUP(B307,'X10'!$B:$AO,6,FALSE)),(IF($X$1=11,(VLOOKUP(B307,'X11'!$B:$AO,6,FALSE)),(IF($X$1=12,(VLOOKUP(B307,'X12'!$B:$AO,6,FALSE)),(VLOOKUP(B307,'X13'!$B:$AO,6,FALSE)))))))))))))))))))))))))))))</f>
        <v xml:space="preserve"> </v>
      </c>
      <c r="G307" s="182" t="str">
        <f ca="1">IF(ISERROR(IF($X$1=1,(VLOOKUP(B307,'X1'!$B:$AZ,44,FALSE)),IF($X$1=2,(VLOOKUP(B307,'X2'!$B:$AZ,44,FALSE)),IF($X$1=3,(VLOOKUP(B307,'X3'!$B:$AZ,44,FALSE)),IF($X$1=4,(VLOOKUP(B307,'X4'!$B:$AZ,44,FALSE)),IF($X$1=5,(VLOOKUP(B307,'X5'!$B:$AZ,44,FALSE)),IF($X$1=6,(VLOOKUP(B307,'X6'!$B:$AZ,44,FALSE)),IF($X$1=7,(VLOOKUP(B307,'X7'!$B:$AZ,44,FALSE)),IF($X$1=8,(VLOOKUP(B307,'X8'!$B:$AZ,44,FALSE)),IF($X$1=9,(VLOOKUP(B307,'X9'!$B:$AZ,44,FALSE)),IF($X$1=10,(VLOOKUP(B307,'X10'!$B:$AZ,44,FALSE)),IF($X$1=11,(VLOOKUP(B307,'X11'!$B:$AZ,44,FALSE)),IF($X$1=12,(VLOOKUP(B307,'X12'!$B:$AZ,44,FALSE)),IF($X$1=13,(VLOOKUP(B307,'X13'!$B:$AZ,44,FALSE)),"B"))))))))))))))=TRUE," ",(IF($X$1=1,(VLOOKUP(B307,'X1'!$B:$AZ,44,FALSE)),IF($X$1=2,(VLOOKUP(B307,'X2'!$B:$AZ,44,FALSE)),IF($X$1=3,(VLOOKUP(B307,'X3'!$B:$AZ,44,FALSE)),IF($X$1=4,(VLOOKUP(B307,'X4'!$B:$AZ,44,FALSE)),IF($X$1=5,(VLOOKUP(B307,'X5'!$B:$AZ,44,FALSE)),IF($X$1=6,(VLOOKUP(B307,'X6'!$B:$AZ,44,FALSE)),IF($X$1=7,(VLOOKUP(B307,'X7'!$B:$AZ,44,FALSE)),IF($X$1=8,(VLOOKUP(B307,'X8'!$B:$AZ,44,FALSE)),IF($X$1=9,(VLOOKUP(B307,'X9'!$B:$AZ,44,FALSE)),IF($X$1=10,(VLOOKUP(B307,'X10'!$B:$AZ,44,FALSE)),IF($X$1=11,(VLOOKUP(B307,'X11'!$B:$AZ,44,FALSE)),IF($X$1=12,(VLOOKUP(B307,'X12'!$B:$AZ,44,FALSE)),IF($X$1=13,(VLOOKUP(B307,'X13'!$B:$AZ,44,FALSE)),"B")))))))))))))))</f>
        <v xml:space="preserve"> </v>
      </c>
      <c r="H307" s="182" t="str">
        <f ca="1">IF(ISERROR(IF($X$1=1,(VLOOKUP(B307,'X1'!$B:$AZ,8,FALSE)),IF($X$1=2,(VLOOKUP(B307,'X2'!$B:$AZ,8,FALSE)),IF($X$1=3,(VLOOKUP(B307,'X3'!$B:$AZ,8,FALSE)),IF($X$1=4,(VLOOKUP(B307,'X4'!$B:$AZ,8,FALSE)),IF($X$1=5,(VLOOKUP(B307,'X5'!$B:$AZ,8,FALSE)),IF($X$1=6,(VLOOKUP(B307,'X6'!$B:$AZ,8,FALSE)),IF($X$1=7,(VLOOKUP(B307,'X7'!$B:$AZ,8,FALSE)),IF($X$1=8,(VLOOKUP(B307,'X8'!$B:$AZ,8,FALSE)),IF($X$1=9,(VLOOKUP(B307,'X9'!$B:$AZ,8,FALSE)),IF($X$1=10,(VLOOKUP(B307,'X10'!$B:$AZ,8,FALSE)),IF($X$1=11,(VLOOKUP(B307,'X11'!$B:$AZ,8,FALSE)),IF($X$1=12,(VLOOKUP(B307,'X12'!$B:$AZ,8,FALSE)),IF($X$1=13,(VLOOKUP(B307,'X13'!$B:$AZ,8,FALSE)),"B"))))))))))))))=TRUE," ",(IF($X$1=1,(VLOOKUP(B307,'X1'!$B:$AZ,8,FALSE)),IF($X$1=2,(VLOOKUP(B307,'X2'!$B:$AZ,8,FALSE)),IF($X$1=3,(VLOOKUP(B307,'X3'!$B:$AZ,8,FALSE)),IF($X$1=4,(VLOOKUP(B307,'X4'!$B:$AZ,8,FALSE)),IF($X$1=5,(VLOOKUP(B307,'X5'!$B:$AZ,8,FALSE)),IF($X$1=6,(VLOOKUP(B307,'X6'!$B:$AZ,8,FALSE)),IF($X$1=7,(VLOOKUP(B307,'X7'!$B:$AZ,8,FALSE)),IF($X$1=8,(VLOOKUP(B307,'X8'!$B:$AZ,8,FALSE)),IF($X$1=9,(VLOOKUP(B307,'X9'!$B:$AZ,8,FALSE)),IF($X$1=10,(VLOOKUP(B307,'X10'!$B:$AZ,8,FALSE)),IF($X$1=11,(VLOOKUP(B307,'X11'!$B:$AZ,8,FALSE)),IF($X$1=12,(VLOOKUP(B307,'X12'!$B:$AZ,8,FALSE)),IF($X$1=13,(VLOOKUP(B307,'X13'!$B:$AZ,8,FALSE)),"B")))))))))))))))</f>
        <v xml:space="preserve"> </v>
      </c>
      <c r="I307" s="183" t="str">
        <f ca="1">IF(ISERROR(IF($X$1=1,(VLOOKUP(B307,'X1'!$B:$AZ,2,FALSE)),IF($X$1=2,(VLOOKUP(B307,'X2'!$B:$AZ,2,FALSE)),IF($X$1=3,(VLOOKUP(B307,'X3'!$B:$AZ,2,FALSE)),IF($X$1=4,(VLOOKUP(B307,'X4'!$B:$AZ,2,FALSE)),IF($X$1=5,(VLOOKUP(B307,'X5'!$B:$AZ,2,FALSE)),IF($X$1=6,(VLOOKUP(B307,'X6'!$B:$AZ,2,FALSE)),IF($X$1=7,(VLOOKUP(B307,'X7'!$B:$AZ,2,FALSE)),IF($X$1=8,(VLOOKUP(B307,'X8'!$B:$AZ,2,FALSE)),IF($X$1=9,(VLOOKUP(B307,'X9'!$B:$AZ,2,FALSE)),IF($X$1=10,(VLOOKUP(B307,'X10'!$B:$AZ,2,FALSE)),IF($X$1=11,(VLOOKUP(B307,'X11'!$B:$AZ,2,FALSE)),IF($X$1=12,(VLOOKUP(B307,'X12'!$B:$AZ,2,FALSE)),IF($X$1=13,(VLOOKUP(B307,'X13'!$B:$AZ,2,FALSE)),"B"))))))))))))))=TRUE," ",(IF($X$1=1,(VLOOKUP(B307,'X1'!$B:$AZ,2,FALSE)),IF($X$1=2,(VLOOKUP(B307,'X2'!$B:$AZ,2,FALSE)),IF($X$1=3,(VLOOKUP(B307,'X3'!$B:$AZ,2,FALSE)),IF($X$1=4,(VLOOKUP(B307,'X4'!$B:$AZ,2,FALSE)),IF($X$1=5,(VLOOKUP(B307,'X5'!$B:$AZ,2,FALSE)),IF($X$1=6,(VLOOKUP(B307,'X6'!$B:$AZ,2,FALSE)),IF($X$1=7,(VLOOKUP(B307,'X7'!$B:$AZ,2,FALSE)),IF($X$1=8,(VLOOKUP(B307,'X8'!$B:$AZ,2,FALSE)),IF($X$1=9,(VLOOKUP(B307,'X9'!$B:$AZ,2,FALSE)),IF($X$1=10,(VLOOKUP(B307,'X10'!$B:$AZ,2,FALSE)),IF($X$1=11,(VLOOKUP(B307,'X11'!$B:$AZ,2,FALSE)),IF($X$1=12,(VLOOKUP(B307,'X12'!$B:$AZ,2,FALSE)),IF($X$1=13,(VLOOKUP(B307,'X13'!$B:$AZ,2,FALSE)),"B")))))))))))))))</f>
        <v xml:space="preserve"> </v>
      </c>
      <c r="J307" s="183" t="str">
        <f ca="1">IF(ISERROR(IF($X$1=1,(VLOOKUP(B307,'X1'!$B:$AZ,3,FALSE)),IF($X$1=2,(VLOOKUP(B307,'X2'!$B:$AZ,3,FALSE)),IF($X$1=3,(VLOOKUP(B307,'X3'!$B:$AZ,3,FALSE)),IF($X$1=4,(VLOOKUP(B307,'X4'!$B:$AZ,3,FALSE)),IF($X$1=5,(VLOOKUP(B307,'X5'!$B:$AZ,3,FALSE)),IF($X$1=6,(VLOOKUP(B307,'X6'!$B:$AZ,3,FALSE)),IF($X$1=7,(VLOOKUP(B307,'X7'!$B:$AZ,3,FALSE)),IF($X$1=8,(VLOOKUP(B307,'X8'!$B:$AZ,3,FALSE)),IF($X$1=9,(VLOOKUP(B307,'X9'!$B:$AZ,3,FALSE)),IF($X$1=10,(VLOOKUP(B307,'X10'!$B:$AZ,3,FALSE)),IF($X$1=11,(VLOOKUP(B307,'X11'!$B:$AZ,3,FALSE)),IF($X$1=12,(VLOOKUP(B307,'X12'!$B:$AZ,3,FALSE)),IF($X$1=13,(VLOOKUP(B307,'X13'!$B:$AZ,3,FALSE)),"B"))))))))))))))=TRUE," ",(IF($X$1=1,(VLOOKUP(B307,'X1'!$B:$AZ,3,FALSE)),IF($X$1=2,(VLOOKUP(B307,'X2'!$B:$AZ,3,FALSE)),IF($X$1=3,(VLOOKUP(B307,'X3'!$B:$AZ,3,FALSE)),IF($X$1=4,(VLOOKUP(B307,'X4'!$B:$AZ,3,FALSE)),IF($X$1=5,(VLOOKUP(B307,'X5'!$B:$AZ,3,FALSE)),IF($X$1=6,(VLOOKUP(B307,'X6'!$B:$AZ,3,FALSE)),IF($X$1=7,(VLOOKUP(B307,'X7'!$B:$AZ,3,FALSE)),IF($X$1=8,(VLOOKUP(B307,'X8'!$B:$AZ,3,FALSE)),IF($X$1=9,(VLOOKUP(B307,'X9'!$B:$AZ,3,FALSE)),IF($X$1=10,(VLOOKUP(B307,'X10'!$B:$AZ,3,FALSE)),IF($X$1=11,(VLOOKUP(B307,'X11'!$B:$AZ,3,FALSE)),IF($X$1=12,(VLOOKUP(B307,'X12'!$B:$AZ,3,FALSE)),IF($X$1=13,(VLOOKUP(B307,'X13'!$B:$AZ,3,FALSE)),"B")))))))))))))))</f>
        <v xml:space="preserve"> </v>
      </c>
      <c r="K307" s="183" t="str">
        <f ca="1">IF(ISERROR(IF($X$1=1,(VLOOKUP(B307,'X1'!$B:$AZ,5,FALSE)),IF($X$1=2,(VLOOKUP(B307,'X2'!$B:$AZ,5,FALSE)),IF($X$1=3,(VLOOKUP(B307,'X3'!$B:$AZ,5,FALSE)),IF($X$1=4,(VLOOKUP(B307,'X4'!$B:$AZ,5,FALSE)),IF($X$1=5,(VLOOKUP(B307,'X5'!$B:$AZ,5,FALSE)),IF($X$1=6,(VLOOKUP(B307,'X6'!$B:$AZ,5,FALSE)),IF($X$1=7,(VLOOKUP(B307,'X7'!$B:$AZ,5,FALSE)),IF($X$1=8,(VLOOKUP(B307,'X8'!$B:$AZ,5,FALSE)),IF($X$1=9,(VLOOKUP(B307,'X9'!$B:$AZ,5,FALSE)),IF($X$1=10,(VLOOKUP(B307,'X10'!$B:$AZ,5,FALSE)),IF($X$1=11,(VLOOKUP(B307,'X11'!$B:$AZ,5,FALSE)),IF($X$1=12,(VLOOKUP(B307,'X12'!$B:$AZ,5,FALSE)),IF($X$1=13,(VLOOKUP(B307,'X13'!$B:$AZ,5,FALSE)),"B"))))))))))))))=TRUE," ",(IF($X$1=1,(VLOOKUP(B307,'X1'!$B:$AZ,5,FALSE)),IF($X$1=2,(VLOOKUP(B307,'X2'!$B:$AZ,5,FALSE)),IF($X$1=3,(VLOOKUP(B307,'X3'!$B:$AZ,5,FALSE)),IF($X$1=4,(VLOOKUP(B307,'X4'!$B:$AZ,5,FALSE)),IF($X$1=5,(VLOOKUP(B307,'X5'!$B:$AZ,5,FALSE)),IF($X$1=6,(VLOOKUP(B307,'X6'!$B:$AZ,5,FALSE)),IF($X$1=7,(VLOOKUP(B307,'X7'!$B:$AZ,5,FALSE)),IF($X$1=8,(VLOOKUP(B307,'X8'!$B:$AZ,5,FALSE)),IF($X$1=9,(VLOOKUP(B307,'X9'!$B:$AZ,5,FALSE)),IF($X$1=10,(VLOOKUP(B307,'X10'!$B:$AZ,5,FALSE)),IF($X$1=11,(VLOOKUP(B307,'X11'!$B:$AZ,5,FALSE)),IF($X$1=12,(VLOOKUP(B307,'X12'!$B:$AZ,5,FALSE)),IF($X$1=13,(VLOOKUP(B307,'X13'!$B:$AZ,5,FALSE)),"B")))))))))))))))</f>
        <v xml:space="preserve"> </v>
      </c>
      <c r="L307" s="184" t="str">
        <f ca="1">IF(ISERROR(IF($X$1=1,(VLOOKUP(B307,'X1'!$B:$AZ,9,FALSE)),IF($X$1=2,(VLOOKUP(B307,'X2'!$B:$AZ,9,FALSE)),IF($X$1=3,(VLOOKUP(B307,'X3'!$B:$AZ,9,FALSE)),IF($X$1=4,(VLOOKUP(B307,'X4'!$B:$AZ,9,FALSE)),IF($X$1=5,(VLOOKUP(B307,'X5'!$B:$AZ,9,FALSE)),IF($X$1=6,(VLOOKUP(B307,'X6'!$B:$AZ,9,FALSE)),IF($X$1=7,(VLOOKUP(B307,'X7'!$B:$AZ,9,FALSE)),IF($X$1=8,(VLOOKUP(B307,'X8'!$B:$AZ,9,FALSE)),IF($X$1=9,(VLOOKUP(B307,'X9'!$B:$AZ,9,FALSE)),IF($X$1=10,(VLOOKUP(B307,'X10'!$B:$AZ,9,FALSE)),IF($X$1=11,(VLOOKUP(B307,'X11'!$B:$AZ,9,FALSE)),IF($X$1=12,(VLOOKUP(B307,'X12'!$B:$AZ,9,FALSE)),IF($X$1=13,(VLOOKUP(B307,'X13'!$B:$AZ,9,FALSE)),"B"))))))))))))))=TRUE," ",(IF($X$1=1,(VLOOKUP(B307,'X1'!$B:$AZ,9,FALSE)),IF($X$1=2,(VLOOKUP(B307,'X2'!$B:$AZ,9,FALSE)),IF($X$1=3,(VLOOKUP(B307,'X3'!$B:$AZ,9,FALSE)),IF($X$1=4,(VLOOKUP(B307,'X4'!$B:$AZ,9,FALSE)),IF($X$1=5,(VLOOKUP(B307,'X5'!$B:$AZ,9,FALSE)),IF($X$1=6,(VLOOKUP(B307,'X6'!$B:$AZ,9,FALSE)),IF($X$1=7,(VLOOKUP(B307,'X7'!$B:$AZ,9,FALSE)),IF($X$1=8,(VLOOKUP(B307,'X8'!$B:$AZ,9,FALSE)),IF($X$1=9,(VLOOKUP(B307,'X9'!$B:$AZ,9,FALSE)),IF($X$1=10,(VLOOKUP(B307,'X10'!$B:$AZ,9,FALSE)),IF($X$1=11,(VLOOKUP(B307,'X11'!$B:$AZ,9,FALSE)),IF($X$1=12,(VLOOKUP(B307,'X12'!$B:$AZ,9,FALSE)),IF($X$1=13,(VLOOKUP(B307,'X13'!$B:$AZ,9,FALSE)),"B")))))))))))))))</f>
        <v xml:space="preserve"> </v>
      </c>
      <c r="M307" s="184" t="str">
        <f ca="1">IF(ISERROR(IF($X$1=1,(VLOOKUP(B307,'X1'!$B:$AZ,10,FALSE)),IF($X$1=2,(VLOOKUP(B307,'X2'!$B:$AZ,10,FALSE)),IF($X$1=3,(VLOOKUP(B307,'X3'!$B:$AZ,10,FALSE)),IF($X$1=4,(VLOOKUP(B307,'X4'!$B:$AZ,10,FALSE)),IF($X$1=5,(VLOOKUP(B307,'X5'!$B:$AZ,10,FALSE)),IF($X$1=6,(VLOOKUP(B307,'X6'!$B:$AZ,10,FALSE)),IF($X$1=7,(VLOOKUP(B307,'X7'!$B:$AZ,10,FALSE)),IF($X$1=8,(VLOOKUP(B307,'X8'!$B:$AZ,10,FALSE)),IF($X$1=9,(VLOOKUP(B307,'X9'!$B:$AZ,10,FALSE)),IF($X$1=10,(VLOOKUP(B307,'X10'!$B:$AZ,10,FALSE)),IF($X$1=11,(VLOOKUP(B307,'X11'!$B:$AZ,10,FALSE)),IF($X$1=12,(VLOOKUP(B307,'X12'!$B:$AZ,10,FALSE)),IF($X$1=13,(VLOOKUP(B307,'X13'!$B:$AZ,10,FALSE)),"B"))))))))))))))=TRUE," ",(IF($X$1=1,(VLOOKUP(B307,'X1'!$B:$AZ,10,FALSE)),IF($X$1=2,(VLOOKUP(B307,'X2'!$B:$AZ,10,FALSE)),IF($X$1=3,(VLOOKUP(B307,'X3'!$B:$AZ,10,FALSE)),IF($X$1=4,(VLOOKUP(B307,'X4'!$B:$AZ,10,FALSE)),IF($X$1=5,(VLOOKUP(B307,'X5'!$B:$AZ,10,FALSE)),IF($X$1=6,(VLOOKUP(B307,'X6'!$B:$AZ,10,FALSE)),IF($X$1=7,(VLOOKUP(B307,'X7'!$B:$AZ,10,FALSE)),IF($X$1=8,(VLOOKUP(B307,'X8'!$B:$AZ,10,FALSE)),IF($X$1=9,(VLOOKUP(B307,'X9'!$B:$AZ,10,FALSE)),IF($X$1=10,(VLOOKUP(B307,'X10'!$B:$AZ,10,FALSE)),IF($X$1=11,(VLOOKUP(B307,'X11'!$B:$AZ,10,FALSE)),IF($X$1=12,(VLOOKUP(B307,'X12'!$B:$AZ,10,FALSE)),IF($X$1=13,(VLOOKUP(B307,'X13'!$B:$AZ,10,FALSE)),"B")))))))))))))))</f>
        <v xml:space="preserve"> </v>
      </c>
      <c r="N307" s="185" t="str">
        <f ca="1">IF(ISERROR(IF($X$1=1,(VLOOKUP(B307,'X1'!$B:$AZ,45,FALSE)),IF($X$1=2,(VLOOKUP(B307,'X2'!$B:$AZ,45,FALSE)),IF($X$1=3,(VLOOKUP(B307,'X3'!$B:$AZ,45,FALSE)),IF($X$1=4,(VLOOKUP(B307,'X4'!$B:$AZ,45,FALSE)),IF($X$1=5,(VLOOKUP(B307,'X5'!$B:$AZ,45,FALSE)),IF($X$1=6,(VLOOKUP(B307,'X6'!$B:$AZ,45,FALSE)),IF($X$1=7,(VLOOKUP(B307,'X7'!$B:$AZ,45,FALSE)),IF($X$1=8,(VLOOKUP(B307,'X8'!$B:$AZ,45,FALSE)),IF($X$1=9,(VLOOKUP(B307,'X9'!$B:$AZ,45,FALSE)),IF($X$1=10,(VLOOKUP(B307,'X10'!$B:$AZ,45,FALSE)),IF($X$1=11,(VLOOKUP(B307,'X11'!$B:$AZ,45,FALSE)),IF($X$1=12,(VLOOKUP(B307,'X12'!$B:$AZ,45,FALSE)),IF($X$1=13,(VLOOKUP(B307,'X13'!$B:$AZ,45,FALSE)),"B"))))))))))))))=TRUE," ",(IF($X$1=1,(VLOOKUP(B307,'X1'!$B:$AZ,45,FALSE)),IF($X$1=2,(VLOOKUP(B307,'X2'!$B:$AZ,45,FALSE)),IF($X$1=3,(VLOOKUP(B307,'X3'!$B:$AZ,45,FALSE)),IF($X$1=4,(VLOOKUP(B307,'X4'!$B:$AZ,45,FALSE)),IF($X$1=5,(VLOOKUP(B307,'X5'!$B:$AZ,45,FALSE)),IF($X$1=6,(VLOOKUP(B307,'X6'!$B:$AZ,45,FALSE)),IF($X$1=7,(VLOOKUP(B307,'X7'!$B:$AZ,45,FALSE)),IF($X$1=8,(VLOOKUP(B307,'X8'!$B:$AZ,45,FALSE)),IF($X$1=9,(VLOOKUP(B307,'X9'!$B:$AZ,45,FALSE)),IF($X$1=10,(VLOOKUP(B307,'X10'!$B:$AZ,45,FALSE)),IF($X$1=11,(VLOOKUP(B307,'X11'!$B:$AZ,45,FALSE)),IF($X$1=12,(VLOOKUP(B307,'X12'!$B:$AZ,45,FALSE)),IF($X$1=13,(VLOOKUP(B307,'X13'!$B:$AZ,45,FALSE)),"B")))))))))))))))</f>
        <v xml:space="preserve"> </v>
      </c>
      <c r="O307" s="184" t="str">
        <f ca="1">IF(ISERROR(IF($X$1=1,(VLOOKUP(B307,'X1'!$B:$AZ,11,FALSE)),IF($X$1=2,(VLOOKUP(B307,'X2'!$B:$AZ,11,FALSE)),IF($X$1=3,(VLOOKUP(B307,'X3'!$B:$AZ,11,FALSE)),IF($X$1=4,(VLOOKUP(B307,'X4'!$B:$AZ,11,FALSE)),IF($X$1=5,(VLOOKUP(B307,'X5'!$B:$AZ,11,FALSE)),IF($X$1=6,(VLOOKUP(B307,'X6'!$B:$AZ,11,FALSE)),IF($X$1=7,(VLOOKUP(B307,'X7'!$B:$AZ,11,FALSE)),IF($X$1=8,(VLOOKUP(B307,'X8'!$B:$AZ,11,FALSE)),IF($X$1=9,(VLOOKUP(B307,'X9'!$B:$AZ,11,FALSE)),IF($X$1=10,(VLOOKUP(B307,'X10'!$B:$AZ,11,FALSE)),IF($X$1=11,(VLOOKUP(B307,'X11'!$B:$AZ,11,FALSE)),IF($X$1=12,(VLOOKUP(B307,'X12'!$B:$AZ,11,FALSE)),IF($X$1=13,(VLOOKUP(B307,'X13'!$B:$AZ,11,FALSE)),"B"))))))))))))))=TRUE," ",(IF($X$1=1,(VLOOKUP(B307,'X1'!$B:$AZ,11,FALSE)),IF($X$1=2,(VLOOKUP(B307,'X2'!$B:$AZ,11,FALSE)),IF($X$1=3,(VLOOKUP(B307,'X3'!$B:$AZ,11,FALSE)),IF($X$1=4,(VLOOKUP(B307,'X4'!$B:$AZ,11,FALSE)),IF($X$1=5,(VLOOKUP(B307,'X5'!$B:$AZ,11,FALSE)),IF($X$1=6,(VLOOKUP(B307,'X6'!$B:$AZ,11,FALSE)),IF($X$1=7,(VLOOKUP(B307,'X7'!$B:$AZ,11,FALSE)),IF($X$1=8,(VLOOKUP(B307,'X8'!$B:$AZ,11,FALSE)),IF($X$1=9,(VLOOKUP(B307,'X9'!$B:$AZ,11,FALSE)),IF($X$1=10,(VLOOKUP(B307,'X10'!$B:$AZ,11,FALSE)),IF($X$1=11,(VLOOKUP(B307,'X11'!$B:$AZ,11,FALSE)),IF($X$1=12,(VLOOKUP(B307,'X12'!$B:$AZ,11,FALSE)),IF($X$1=13,(VLOOKUP(B307,'X13'!$B:$AZ,11,FALSE)),"B")))))))))))))))</f>
        <v xml:space="preserve"> </v>
      </c>
      <c r="P307" s="184" t="str">
        <f ca="1">IF(ISERROR(IF($X$1=1,(VLOOKUP(B307,'X1'!$B:$AZ,12,FALSE)),IF($X$1=2,(VLOOKUP(B307,'X2'!$B:$AZ,12,FALSE)),IF($X$1=3,(VLOOKUP(B307,'X3'!$B:$AZ,12,FALSE)),IF($X$1=4,(VLOOKUP(B307,'X4'!$B:$AZ,12,FALSE)),IF($X$1=5,(VLOOKUP(B307,'X5'!$B:$AZ,12,FALSE)),IF($X$1=6,(VLOOKUP(B307,'X6'!$B:$AZ,12,FALSE)),IF($X$1=7,(VLOOKUP(B307,'X7'!$B:$AZ,12,FALSE)),IF($X$1=8,(VLOOKUP(B307,'X8'!$B:$AZ,12,FALSE)),IF($X$1=9,(VLOOKUP(B307,'X9'!$B:$AZ,12,FALSE)),IF($X$1=10,(VLOOKUP(B307,'X10'!$B:$AZ,12,FALSE)),IF($X$1=11,(VLOOKUP(B307,'X11'!$B:$AZ,12,FALSE)),IF($X$1=12,(VLOOKUP(B307,'X12'!$B:$AZ,12,FALSE)),IF($X$1=13,(VLOOKUP(B307,'X13'!$B:$AZ,12,FALSE)),"B"))))))))))))))=TRUE," ",(IF($X$1=1,(VLOOKUP(B307,'X1'!$B:$AZ,12,FALSE)),IF($X$1=2,(VLOOKUP(B307,'X2'!$B:$AZ,12,FALSE)),IF($X$1=3,(VLOOKUP(B307,'X3'!$B:$AZ,12,FALSE)),IF($X$1=4,(VLOOKUP(B307,'X4'!$B:$AZ,12,FALSE)),IF($X$1=5,(VLOOKUP(B307,'X5'!$B:$AZ,12,FALSE)),IF($X$1=6,(VLOOKUP(B307,'X6'!$B:$AZ,12,FALSE)),IF($X$1=7,(VLOOKUP(B307,'X7'!$B:$AZ,12,FALSE)),IF($X$1=8,(VLOOKUP(B307,'X8'!$B:$AZ,12,FALSE)),IF($X$1=9,(VLOOKUP(B307,'X9'!$B:$AZ,12,FALSE)),IF($X$1=10,(VLOOKUP(B307,'X10'!$B:$AZ,12,FALSE)),IF($X$1=11,(VLOOKUP(B307,'X11'!$B:$AZ,12,FALSE)),IF($X$1=12,(VLOOKUP(B307,'X12'!$B:$AZ,12,FALSE)),IF($X$1=13,(VLOOKUP(B307,'X13'!$B:$AZ,12,FALSE)),"B")))))))))))))))</f>
        <v xml:space="preserve"> </v>
      </c>
      <c r="Q307" s="185" t="str">
        <f ca="1">IF(ISERROR(IF($X$1=1,(VLOOKUP(B307,'X1'!$B:$AZ,46,FALSE)),IF($X$1=2,(VLOOKUP(B307,'X2'!$B:$AZ,46,FALSE)),IF($X$1=3,(VLOOKUP(B307,'X3'!$B:$AZ,46,FALSE)),IF($X$1=4,(VLOOKUP(B307,'X4'!$B:$AZ,46,FALSE)),IF($X$1=5,(VLOOKUP(B307,'X5'!$B:$AZ,46,FALSE)),IF($X$1=6,(VLOOKUP(B307,'X6'!$B:$AZ,46,FALSE)),IF($X$1=7,(VLOOKUP(B307,'X7'!$B:$AZ,46,FALSE)),IF($X$1=8,(VLOOKUP(B307,'X8'!$B:$AZ,46,FALSE)),IF($X$1=9,(VLOOKUP(B307,'X9'!$B:$AZ,46,FALSE)),IF($X$1=10,(VLOOKUP(B307,'X10'!$B:$AZ,46,FALSE)),IF($X$1=11,(VLOOKUP(B307,'X11'!$B:$AZ,46,FALSE)),IF($X$1=12,(VLOOKUP(B307,'X12'!$B:$AZ,46,FALSE)),IF($X$1=13,(VLOOKUP(B307,'X13'!$B:$AZ,46,FALSE)),"B"))))))))))))))=TRUE," ",(IF($X$1=1,(VLOOKUP(B307,'X1'!$B:$AZ,46,FALSE)),IF($X$1=2,(VLOOKUP(B307,'X2'!$B:$AZ,46,FALSE)),IF($X$1=3,(VLOOKUP(B307,'X3'!$B:$AZ,46,FALSE)),IF($X$1=4,(VLOOKUP(B307,'X4'!$B:$AZ,46,FALSE)),IF($X$1=5,(VLOOKUP(B307,'X5'!$B:$AZ,46,FALSE)),IF($X$1=6,(VLOOKUP(B307,'X6'!$B:$AZ,46,FALSE)),IF($X$1=7,(VLOOKUP(B307,'X7'!$B:$AZ,46,FALSE)),IF($X$1=8,(VLOOKUP(B307,'X8'!$B:$AZ,46,FALSE)),IF($X$1=9,(VLOOKUP(B307,'X9'!$B:$AZ,46,FALSE)),IF($X$1=10,(VLOOKUP(B307,'X10'!$B:$AZ,46,FALSE)),IF($X$1=11,(VLOOKUP(B307,'X11'!$B:$AZ,46,FALSE)),IF($X$1=12,(VLOOKUP(B307,'X12'!$B:$AZ,46,FALSE)),IF($X$1=13,(VLOOKUP(B307,'X13'!$B:$AZ,46,FALSE)),"B")))))))))))))))</f>
        <v xml:space="preserve"> </v>
      </c>
      <c r="R307" s="185" t="str">
        <f ca="1">IF(ISERROR(IF($X$1=1,(VLOOKUP(B307,'X1'!$B:$AZ,15,FALSE)),IF($X$1=2,(VLOOKUP(B307,'X2'!$B:$AZ,15,FALSE)),IF($X$1=3,(VLOOKUP(B307,'X3'!$B:$AZ,15,FALSE)),IF($X$1=4,(VLOOKUP(B307,'X4'!$B:$AZ,15,FALSE)),IF($X$1=5,(VLOOKUP(B307,'X5'!$B:$AZ,15,FALSE)),IF($X$1=6,(VLOOKUP(B307,'X6'!$B:$AZ,15,FALSE)),IF($X$1=7,(VLOOKUP(B307,'X7'!$B:$AZ,15,FALSE)),IF($X$1=8,(VLOOKUP(B307,'X8'!$B:$AZ,15,FALSE)),IF($X$1=9,(VLOOKUP(B307,'X9'!$B:$AZ,15,FALSE)),IF($X$1=10,(VLOOKUP(B307,'X10'!$B:$AZ,15,FALSE)),IF($X$1=11,(VLOOKUP(B307,'X11'!$B:$AZ,15,FALSE)),IF($X$1=12,(VLOOKUP(B307,'X12'!$B:$AZ,15,FALSE)),IF($X$1=13,(VLOOKUP(B307,'X13'!$B:$AZ,15,FALSE)),"B"))))))))))))))=TRUE," ",(IF($X$1=1,(VLOOKUP(B307,'X1'!$B:$AZ,15,FALSE)),IF($X$1=2,(VLOOKUP(B307,'X2'!$B:$AZ,15,FALSE)),IF($X$1=3,(VLOOKUP(B307,'X3'!$B:$AZ,15,FALSE)),IF($X$1=4,(VLOOKUP(B307,'X4'!$B:$AZ,15,FALSE)),IF($X$1=5,(VLOOKUP(B307,'X5'!$B:$AZ,15,FALSE)),IF($X$1=6,(VLOOKUP(B307,'X6'!$B:$AZ,15,FALSE)),IF($X$1=7,(VLOOKUP(B307,'X7'!$B:$AZ,15,FALSE)),IF($X$1=8,(VLOOKUP(B307,'X8'!$B:$AZ,15,FALSE)),IF($X$1=9,(VLOOKUP(B307,'X9'!$B:$AZ,15,FALSE)),IF($X$1=10,(VLOOKUP(B307,'X10'!$B:$AZ,15,FALSE)),IF($X$1=11,(VLOOKUP(B307,'X11'!$B:$AZ,15,FALSE)),IF($X$1=12,(VLOOKUP(B307,'X12'!$B:$AZ,15,FALSE)),IF($X$1=13,(VLOOKUP(B307,'X13'!$B:$AZ,15,FALSE)),"B")))))))))))))))</f>
        <v xml:space="preserve"> </v>
      </c>
      <c r="S307" s="185" t="str">
        <f ca="1">IF(ISERROR(IF((IF($X$1=1,(VLOOKUP(B307,'X1'!$B:$AZ,14,FALSE)),(IF($X$1=2,(VLOOKUP(B307,'X2'!$B:$AZ,14,FALSE)),(IF($X$1=3,(VLOOKUP(B307,'X3'!$B:$AZ,14,FALSE)),(IF($X$1=4,(VLOOKUP(B307,'X4'!$B:$AZ,14,FALSE)),(IF($X$1=5,(VLOOKUP(B307,'X5'!$B:$AZ,14,FALSE)),(IF($X$1=6,(VLOOKUP(B307,'X6'!$B:$AZ,14,FALSE)),(IF($X$1=7,(VLOOKUP(B307,'X7'!$B:$AZ,14,FALSE)),(IF($X$1=8,(VLOOKUP(B307,'X8'!$B:$AZ,14,FALSE)),(IF($X$1=9,(VLOOKUP(B307,'X9'!$B:$AZ,14,FALSE)),(IF($X$1=10,(VLOOKUP(B307,'X10'!$B:$AZ,14,FALSE)),(IF($X$1=11,(VLOOKUP(B307,'X11'!$B:$AZ,14,FALSE)),(IF($X$1=12,(VLOOKUP(B307,'X12'!$B:$AZ,14,FALSE)),(VLOOKUP(B307,'X13'!$B:$AZ,14,FALSE))))))))))))))))))))))))))=$V$1," ",(IF($X$1=1,(VLOOKUP(B307,'X1'!$B:$AZ,14,FALSE)),(IF($X$1=2,(VLOOKUP(B307,'X2'!$B:$AZ,14,FALSE)),(IF($X$1=3,(VLOOKUP(B307,'X3'!$B:$AZ,14,FALSE)),(IF($X$1=4,(VLOOKUP(B307,'X4'!$B:$AZ,14,FALSE)),(IF($X$1=5,(VLOOKUP(B307,'X5'!$B:$AZ,14,FALSE)),(IF($X$1=6,(VLOOKUP(B307,'X6'!$B:$AZ,14,FALSE)),(IF($X$1=7,(VLOOKUP(B307,'X7'!$B:$AZ,14,FALSE)),(IF($X$1=8,(VLOOKUP(B307,'X8'!$B:$AZ,14,FALSE)),(IF($X$1=9,(VLOOKUP(B307,'X9'!$B:$AZ,14,FALSE)),(IF($X$1=10,(VLOOKUP(B307,'X10'!$B:$AZ,14,FALSE)),(IF($X$1=11,(VLOOKUP(B307,'X11'!$B:$AZ,14,FALSE)),(IF($X$1=12,(VLOOKUP(B307,'X12'!$B:$AZ,14,FALSE)),(VLOOKUP(B307,'X13'!$B:$AZ,14,FALSE))))))))))))))))))))))))))))=TRUE," ",(IF((IF($X$1=1,(VLOOKUP(B307,'X1'!$B:$AZ,14,FALSE)),(IF($X$1=2,(VLOOKUP(B307,'X2'!$B:$AZ,14,FALSE)),(IF($X$1=3,(VLOOKUP(B307,'X3'!$B:$AZ,14,FALSE)),(IF($X$1=4,(VLOOKUP(B307,'X4'!$B:$AZ,14,FALSE)),(IF($X$1=5,(VLOOKUP(B307,'X5'!$B:$AZ,14,FALSE)),(IF($X$1=6,(VLOOKUP(B307,'X6'!$B:$AZ,14,FALSE)),(IF($X$1=7,(VLOOKUP(B307,'X7'!$B:$AZ,14,FALSE)),(IF($X$1=8,(VLOOKUP(B307,'X8'!$B:$AZ,14,FALSE)),(IF($X$1=9,(VLOOKUP(B307,'X9'!$B:$AZ,14,FALSE)),(IF($X$1=10,(VLOOKUP(B307,'X10'!$B:$AZ,14,FALSE)),(IF($X$1=11,(VLOOKUP(B307,'X11'!$B:$AZ,14,FALSE)),(IF($X$1=12,(VLOOKUP(B307,'X12'!$B:$AZ,14,FALSE)),(VLOOKUP(B307,'X13'!$B:$AZ,14,FALSE))))))))))))))))))))))))))=$V$1," ",(IF($X$1=1,(VLOOKUP(B307,'X1'!$B:$AZ,14,FALSE)),(IF($X$1=2,(VLOOKUP(B307,'X2'!$B:$AZ,14,FALSE)),(IF($X$1=3,(VLOOKUP(B307,'X3'!$B:$AZ,14,FALSE)),(IF($X$1=4,(VLOOKUP(B307,'X4'!$B:$AZ,14,FALSE)),(IF($X$1=5,(VLOOKUP(B307,'X5'!$B:$AZ,14,FALSE)),(IF($X$1=6,(VLOOKUP(B307,'X6'!$B:$AZ,14,FALSE)),(IF($X$1=7,(VLOOKUP(B307,'X7'!$B:$AZ,14,FALSE)),(IF($X$1=8,(VLOOKUP(B307,'X8'!$B:$AZ,14,FALSE)),(IF($X$1=9,(VLOOKUP(B307,'X9'!$B:$AZ,14,FALSE)),(IF($X$1=10,(VLOOKUP(B307,'X10'!$B:$AZ,14,FALSE)),(IF($X$1=11,(VLOOKUP(B307,'X11'!$B:$AZ,14,FALSE)),(IF($X$1=12,(VLOOKUP(B307,'X12'!$B:$AZ,14,FALSE)),(VLOOKUP(B307,'X13'!$B:$AZ,14,FALSE)))))))))))))))))))))))))))))</f>
        <v xml:space="preserve"> </v>
      </c>
    </row>
    <row r="308" spans="1:19" ht="14.1" customHeight="1" x14ac:dyDescent="0.2">
      <c r="A308" s="156" t="s">
        <v>1058</v>
      </c>
      <c r="B308" s="122" t="str">
        <f>IF(ISERROR(IF($U$16=1,(VLOOKUP(A308,$AC$89:$AH$125,2,FALSE)),IF((IF($X$1=1,'X1'!B267,(IF($X$1=2,'X2'!B267,(IF($X$1=3,'X3'!B267,(IF($X$1=4,'X4'!B267,(IF($X$1=5,'X5'!B267,(IF($X$1=6,'X6'!B267,(IF($X$1=7,'X7'!B267,(IF($X$1=8,'X8'!B267,(IF($X$1=9,'X9'!B267,(IF($X$1=10,'X10'!B267,(IF($X$1=11,'X11'!B267,(IF($X$1=12,'X12'!B267,'X13'!B267))))))))))))))))))))))))="","",(IF($X$1=1,'X1'!B267,(IF($X$1=2,'X2'!B267,(IF($X$1=3,'X3'!B267,(IF($X$1=4,'X4'!B267,(IF($X$1=5,'X5'!B267,(IF($X$1=6,'X6'!B267,(IF($X$1=7,'X7'!B267,(IF($X$1=8,'X8'!B267,(IF($X$1=9,'X9'!B267,(IF($X$1=10,'X10'!B267,(IF($X$1=11,'X11'!B267,(IF($X$1=12,'X12'!B267,'X13'!B267)))))))))))))))))))))))))))=TRUE," ",(IF($U$16=1,(VLOOKUP(A308,$AC$89:$AH$125,2,FALSE)),IF((IF($X$1=1,'X1'!B267,(IF($X$1=2,'X2'!B267,(IF($X$1=3,'X3'!B267,(IF($X$1=4,'X4'!B267,(IF($X$1=5,'X5'!B267,(IF($X$1=6,'X6'!B267,(IF($X$1=7,'X7'!B267,(IF($X$1=8,'X8'!B267,(IF($X$1=9,'X9'!B267,(IF($X$1=10,'X10'!B267,(IF($X$1=11,'X11'!B267,(IF($X$1=12,'X12'!B267,'X13'!B267))))))))))))))))))))))))="","",(IF($X$1=1,'X1'!B267,(IF($X$1=2,'X2'!B267,(IF($X$1=3,'X3'!B267,(IF($X$1=4,'X4'!B267,(IF($X$1=5,'X5'!B267,(IF($X$1=6,'X6'!B267,(IF($X$1=7,'X7'!B267,(IF($X$1=8,'X8'!B267,(IF($X$1=9,'X9'!B267,(IF($X$1=10,'X10'!B267,(IF($X$1=11,'X11'!B267,(IF($X$1=12,'X12'!B267,'X13'!B267))))))))))))))))))))))))))))</f>
        <v/>
      </c>
      <c r="C308" s="181" t="str">
        <f ca="1">IF(ISERROR(IF($X$1=1,(VLOOKUP(B308,'X1'!$B:$AZ,47,FALSE)),IF($X$1=2,(VLOOKUP(B308,'X2'!$B:$AZ,47,FALSE)),IF($X$1=3,(VLOOKUP(B308,'X3'!$B:$AZ,47,FALSE)),IF($X$1=4,(VLOOKUP(B308,'X4'!$B:$AZ,47,FALSE)),IF($X$1=5,(VLOOKUP(B308,'X5'!$B:$AZ,47,FALSE)),IF($X$1=6,(VLOOKUP(B308,'X6'!$B:$AZ,47,FALSE)),IF($X$1=7,(VLOOKUP(B308,'X7'!$B:$AZ,47,FALSE)),IF($X$1=8,(VLOOKUP(B308,'X8'!$B:$AZ,47,FALSE)),IF($X$1=9,(VLOOKUP(B308,'X9'!$B:$AZ,47,FALSE)),IF($X$1=10,(VLOOKUP(B308,'X10'!$B:$AZ,47,FALSE)),IF($X$1=11,(VLOOKUP(B308,'X11'!$B:$AZ,47,FALSE)),IF($X$1=12,(VLOOKUP(B308,'X12'!$B:$AZ,47,FALSE)),IF($X$1=13,(VLOOKUP(B308,'X13'!$B:$AZ,47,FALSE)),"B"))))))))))))))=TRUE," ",(IF($X$1=1,(VLOOKUP(B308,'X1'!$B:$AZ,47,FALSE)),IF($X$1=2,(VLOOKUP(B308,'X2'!$B:$AZ,47,FALSE)),IF($X$1=3,(VLOOKUP(B308,'X3'!$B:$AZ,47,FALSE)),IF($X$1=4,(VLOOKUP(B308,'X4'!$B:$AZ,47,FALSE)),IF($X$1=5,(VLOOKUP(B308,'X5'!$B:$AZ,47,FALSE)),IF($X$1=6,(VLOOKUP(B308,'X6'!$B:$AZ,47,FALSE)),IF($X$1=7,(VLOOKUP(B308,'X7'!$B:$AZ,47,FALSE)),IF($X$1=8,(VLOOKUP(B308,'X8'!$B:$AZ,47,FALSE)),IF($X$1=9,(VLOOKUP(B308,'X9'!$B:$AZ,47,FALSE)),IF($X$1=10,(VLOOKUP(B308,'X10'!$B:$AZ,47,FALSE)),IF($X$1=11,(VLOOKUP(B308,'X11'!$B:$AZ,47,FALSE)),IF($X$1=12,(VLOOKUP(B308,'X12'!$B:$AZ,47,FALSE)),IF($X$1=13,(VLOOKUP(B308,'X13'!$B:$AZ,47,FALSE)),"B")))))))))))))))</f>
        <v xml:space="preserve"> </v>
      </c>
      <c r="D308" s="181" t="str">
        <f ca="1">IF(ISERROR(IF($X$1=1,(VLOOKUP(B308,'X1'!$B:$AP,41,FALSE)),IF($X$1=2,(VLOOKUP(B308,'X2'!$B:$AP,41,FALSE)),IF($X$1=3,(VLOOKUP(B308,'X3'!$B:$AP,41,FALSE)),IF($X$1=4,(VLOOKUP(B308,'X4'!$B:$AP,41,FALSE)),IF($X$1=5,(VLOOKUP(B308,'X5'!$B:$AP,41,FALSE)),IF($X$1=6,(VLOOKUP(B308,'X6'!$B:$AP,41,FALSE)),IF($X$1=7,(VLOOKUP(B308,'X7'!$B:$AP,41,FALSE)),IF($X$1=8,(VLOOKUP(B308,'X8'!$B:$AP,41,FALSE)),IF($X$1=9,(VLOOKUP(B308,'X9'!$B:$AP,41,FALSE)),IF($X$1=10,(VLOOKUP(B308,'X10'!$B:$AP,41,FALSE)),IF($X$1=11,(VLOOKUP(B308,'X11'!$B:$AP,41,FALSE)),IF($X$1=12,(VLOOKUP(B308,'X12'!$B:$AP,41,FALSE)),IF($X$1=13,(VLOOKUP(B308,'X13'!$B:$AP,41,FALSE)),"B"))))))))))))))=TRUE," ",(IF($X$1=1,(VLOOKUP(B308,'X1'!$B:$AP,41,FALSE)),IF($X$1=2,(VLOOKUP(B308,'X2'!$B:$AP,41,FALSE)),IF($X$1=3,(VLOOKUP(B308,'X3'!$B:$AP,41,FALSE)),IF($X$1=4,(VLOOKUP(B308,'X4'!$B:$AP,41,FALSE)),IF($X$1=5,(VLOOKUP(B308,'X5'!$B:$AP,41,FALSE)),IF($X$1=6,(VLOOKUP(B308,'X6'!$B:$AP,41,FALSE)),IF($X$1=7,(VLOOKUP(B308,'X7'!$B:$AP,41,FALSE)),IF($X$1=8,(VLOOKUP(B308,'X8'!$B:$AP,41,FALSE)),IF($X$1=9,(VLOOKUP(B308,'X9'!$B:$AP,41,FALSE)),IF($X$1=10,(VLOOKUP(B308,'X10'!$B:$AP,41,FALSE)),IF($X$1=11,(VLOOKUP(B308,'X11'!$B:$AP,41,FALSE)),IF($X$1=12,(VLOOKUP(B308,'X12'!$B:$AP,41,FALSE)),IF($X$1=13,(VLOOKUP(B308,'X13'!$B:$AP,41,FALSE)),"B")))))))))))))))</f>
        <v xml:space="preserve"> </v>
      </c>
      <c r="E308" s="182" t="str">
        <f ca="1">IF(ISERROR(IF($X$1=1,(VLOOKUP(B308,'X1'!$B:$AP,7,FALSE)),IF($X$1=2,(VLOOKUP(B308,'X2'!$B:$AP,7,FALSE)),IF($X$1=3,(VLOOKUP(B308,'X3'!$B:$AP,7,FALSE)),IF($X$1=4,(VLOOKUP(B308,'X4'!$B:$AP,7,FALSE)),IF($X$1=5,(VLOOKUP(B308,'X5'!$B:$AP,7,FALSE)),IF($X$1=6,(VLOOKUP(B308,'X6'!$B:$AP,7,FALSE)),IF($X$1=7,(VLOOKUP(B308,'X7'!$B:$AP,7,FALSE)),IF($X$1=8,(VLOOKUP(B308,'X8'!$B:$AP,7,FALSE)),IF($X$1=9,(VLOOKUP(B308,'X9'!$B:$AP,7,FALSE)),IF($X$1=10,(VLOOKUP(B308,'X10'!$B:$AP,7,FALSE)),IF($X$1=11,(VLOOKUP(B308,'X11'!$B:$AP,7,FALSE)),IF($X$1=12,(VLOOKUP(B308,'X12'!$B:$AP,7,FALSE)),IF($X$1=13,(VLOOKUP(B308,'X13'!$B:$AP,7,FALSE)),"B"))))))))))))))=TRUE," ",(IF($X$1=1,(VLOOKUP(B308,'X1'!$B:$AP,7,FALSE)),IF($X$1=2,(VLOOKUP(B308,'X2'!$B:$AP,7,FALSE)),IF($X$1=3,(VLOOKUP(B308,'X3'!$B:$AP,7,FALSE)),IF($X$1=4,(VLOOKUP(B308,'X4'!$B:$AP,7,FALSE)),IF($X$1=5,(VLOOKUP(B308,'X5'!$B:$AP,7,FALSE)),IF($X$1=6,(VLOOKUP(B308,'X6'!$B:$AP,7,FALSE)),IF($X$1=7,(VLOOKUP(B308,'X7'!$B:$AP,7,FALSE)),IF($X$1=8,(VLOOKUP(B308,'X8'!$B:$AP,7,FALSE)),IF($X$1=9,(VLOOKUP(B308,'X9'!$B:$AP,7,FALSE)),IF($X$1=10,(VLOOKUP(B308,'X10'!$B:$AP,7,FALSE)),IF($X$1=11,(VLOOKUP(B308,'X11'!$B:$AP,7,FALSE)),IF($X$1=12,(VLOOKUP(B308,'X12'!$B:$AP,7,FALSE)),IF($X$1=13,(VLOOKUP(B308,'X13'!$B:$AP,7,FALSE)),"B")))))))))))))))</f>
        <v xml:space="preserve"> </v>
      </c>
      <c r="F308" s="182" t="str">
        <f ca="1">IF(ISERROR(IF((IF($X$1=1,(VLOOKUP(B308,'X1'!$B:$AO,6,FALSE)),(IF($X$1=2,(VLOOKUP(B308,'X2'!$B:$AO,6,FALSE)),(IF($X$1=3,(VLOOKUP(B308,'X3'!$B:$AO,6,FALSE)),(IF($X$1=4,(VLOOKUP(B308,'X4'!$B:$AO,6,FALSE)),(IF($X$1=5,(VLOOKUP(B308,'X5'!$B:$AO,6,FALSE)),(IF($X$1=6,(VLOOKUP(B308,'X6'!$B:$AO,6,FALSE)),(IF($X$1=7,(VLOOKUP(B308,'X7'!$B:$AO,6,FALSE)),(IF($X$1=8,(VLOOKUP(B308,'X8'!$B:$AO,6,FALSE)),(IF($X$1=9,(VLOOKUP(B308,'X9'!$B:$AO,6,FALSE)),(IF($X$1=10,(VLOOKUP(B308,'X10'!$B:$AO,6,FALSE)),(IF($X$1=11,(VLOOKUP(B308,'X11'!$B:$AO,6,FALSE)),(IF($X$1=12,(VLOOKUP(B308,'X12'!$B:$AO,6,FALSE)),(VLOOKUP(B308,'X13'!$B:$AO,6,FALSE))))))))))))))))))))))))))=$V$1," ",(IF($X$1=1,(VLOOKUP(B308,'X1'!$B:$AO,6,FALSE)),(IF($X$1=2,(VLOOKUP(B308,'X2'!$B:$AO,6,FALSE)),(IF($X$1=3,(VLOOKUP(B308,'X3'!$B:$AO,6,FALSE)),(IF($X$1=4,(VLOOKUP(B308,'X4'!$B:$AO,6,FALSE)),(IF($X$1=5,(VLOOKUP(B308,'X5'!$B:$AO,6,FALSE)),(IF($X$1=6,(VLOOKUP(B308,'X6'!$B:$AO,6,FALSE)),(IF($X$1=7,(VLOOKUP(B308,'X7'!$B:$AO,6,FALSE)),(IF($X$1=8,(VLOOKUP(B308,'X8'!$B:$AO,6,FALSE)),(IF($X$1=9,(VLOOKUP(B308,'X9'!$B:$AO,6,FALSE)),(IF($X$1=10,(VLOOKUP(B308,'X10'!$B:$AO,6,FALSE)),(IF($X$1=11,(VLOOKUP(B308,'X11'!$B:$AO,6,FALSE)),(IF($X$1=12,(VLOOKUP(B308,'X12'!$B:$AO,6,FALSE)),(VLOOKUP(B308,'X13'!$B:$AO,6,FALSE))))))))))))))))))))))))))))=TRUE," ",(IF((IF($X$1=1,(VLOOKUP(B308,'X1'!$B:$AO,6,FALSE)),(IF($X$1=2,(VLOOKUP(B308,'X2'!$B:$AO,6,FALSE)),(IF($X$1=3,(VLOOKUP(B308,'X3'!$B:$AO,6,FALSE)),(IF($X$1=4,(VLOOKUP(B308,'X4'!$B:$AO,6,FALSE)),(IF($X$1=5,(VLOOKUP(B308,'X5'!$B:$AO,6,FALSE)),(IF($X$1=6,(VLOOKUP(B308,'X6'!$B:$AO,6,FALSE)),(IF($X$1=7,(VLOOKUP(B308,'X7'!$B:$AO,6,FALSE)),(IF($X$1=8,(VLOOKUP(B308,'X8'!$B:$AO,6,FALSE)),(IF($X$1=9,(VLOOKUP(B308,'X9'!$B:$AO,6,FALSE)),(IF($X$1=10,(VLOOKUP(B308,'X10'!$B:$AO,6,FALSE)),(IF($X$1=11,(VLOOKUP(B308,'X11'!$B:$AO,6,FALSE)),(IF($X$1=12,(VLOOKUP(B308,'X12'!$B:$AO,6,FALSE)),(VLOOKUP(B308,'X13'!$B:$AO,6,FALSE))))))))))))))))))))))))))=$V$1," ",(IF($X$1=1,(VLOOKUP(B308,'X1'!$B:$AO,6,FALSE)),(IF($X$1=2,(VLOOKUP(B308,'X2'!$B:$AO,6,FALSE)),(IF($X$1=3,(VLOOKUP(B308,'X3'!$B:$AO,6,FALSE)),(IF($X$1=4,(VLOOKUP(B308,'X4'!$B:$AO,6,FALSE)),(IF($X$1=5,(VLOOKUP(B308,'X5'!$B:$AO,6,FALSE)),(IF($X$1=6,(VLOOKUP(B308,'X6'!$B:$AO,6,FALSE)),(IF($X$1=7,(VLOOKUP(B308,'X7'!$B:$AO,6,FALSE)),(IF($X$1=8,(VLOOKUP(B308,'X8'!$B:$AO,6,FALSE)),(IF($X$1=9,(VLOOKUP(B308,'X9'!$B:$AO,6,FALSE)),(IF($X$1=10,(VLOOKUP(B308,'X10'!$B:$AO,6,FALSE)),(IF($X$1=11,(VLOOKUP(B308,'X11'!$B:$AO,6,FALSE)),(IF($X$1=12,(VLOOKUP(B308,'X12'!$B:$AO,6,FALSE)),(VLOOKUP(B308,'X13'!$B:$AO,6,FALSE)))))))))))))))))))))))))))))</f>
        <v xml:space="preserve"> </v>
      </c>
      <c r="G308" s="182" t="str">
        <f ca="1">IF(ISERROR(IF($X$1=1,(VLOOKUP(B308,'X1'!$B:$AZ,44,FALSE)),IF($X$1=2,(VLOOKUP(B308,'X2'!$B:$AZ,44,FALSE)),IF($X$1=3,(VLOOKUP(B308,'X3'!$B:$AZ,44,FALSE)),IF($X$1=4,(VLOOKUP(B308,'X4'!$B:$AZ,44,FALSE)),IF($X$1=5,(VLOOKUP(B308,'X5'!$B:$AZ,44,FALSE)),IF($X$1=6,(VLOOKUP(B308,'X6'!$B:$AZ,44,FALSE)),IF($X$1=7,(VLOOKUP(B308,'X7'!$B:$AZ,44,FALSE)),IF($X$1=8,(VLOOKUP(B308,'X8'!$B:$AZ,44,FALSE)),IF($X$1=9,(VLOOKUP(B308,'X9'!$B:$AZ,44,FALSE)),IF($X$1=10,(VLOOKUP(B308,'X10'!$B:$AZ,44,FALSE)),IF($X$1=11,(VLOOKUP(B308,'X11'!$B:$AZ,44,FALSE)),IF($X$1=12,(VLOOKUP(B308,'X12'!$B:$AZ,44,FALSE)),IF($X$1=13,(VLOOKUP(B308,'X13'!$B:$AZ,44,FALSE)),"B"))))))))))))))=TRUE," ",(IF($X$1=1,(VLOOKUP(B308,'X1'!$B:$AZ,44,FALSE)),IF($X$1=2,(VLOOKUP(B308,'X2'!$B:$AZ,44,FALSE)),IF($X$1=3,(VLOOKUP(B308,'X3'!$B:$AZ,44,FALSE)),IF($X$1=4,(VLOOKUP(B308,'X4'!$B:$AZ,44,FALSE)),IF($X$1=5,(VLOOKUP(B308,'X5'!$B:$AZ,44,FALSE)),IF($X$1=6,(VLOOKUP(B308,'X6'!$B:$AZ,44,FALSE)),IF($X$1=7,(VLOOKUP(B308,'X7'!$B:$AZ,44,FALSE)),IF($X$1=8,(VLOOKUP(B308,'X8'!$B:$AZ,44,FALSE)),IF($X$1=9,(VLOOKUP(B308,'X9'!$B:$AZ,44,FALSE)),IF($X$1=10,(VLOOKUP(B308,'X10'!$B:$AZ,44,FALSE)),IF($X$1=11,(VLOOKUP(B308,'X11'!$B:$AZ,44,FALSE)),IF($X$1=12,(VLOOKUP(B308,'X12'!$B:$AZ,44,FALSE)),IF($X$1=13,(VLOOKUP(B308,'X13'!$B:$AZ,44,FALSE)),"B")))))))))))))))</f>
        <v xml:space="preserve"> </v>
      </c>
      <c r="H308" s="182" t="str">
        <f ca="1">IF(ISERROR(IF($X$1=1,(VLOOKUP(B308,'X1'!$B:$AZ,8,FALSE)),IF($X$1=2,(VLOOKUP(B308,'X2'!$B:$AZ,8,FALSE)),IF($X$1=3,(VLOOKUP(B308,'X3'!$B:$AZ,8,FALSE)),IF($X$1=4,(VLOOKUP(B308,'X4'!$B:$AZ,8,FALSE)),IF($X$1=5,(VLOOKUP(B308,'X5'!$B:$AZ,8,FALSE)),IF($X$1=6,(VLOOKUP(B308,'X6'!$B:$AZ,8,FALSE)),IF($X$1=7,(VLOOKUP(B308,'X7'!$B:$AZ,8,FALSE)),IF($X$1=8,(VLOOKUP(B308,'X8'!$B:$AZ,8,FALSE)),IF($X$1=9,(VLOOKUP(B308,'X9'!$B:$AZ,8,FALSE)),IF($X$1=10,(VLOOKUP(B308,'X10'!$B:$AZ,8,FALSE)),IF($X$1=11,(VLOOKUP(B308,'X11'!$B:$AZ,8,FALSE)),IF($X$1=12,(VLOOKUP(B308,'X12'!$B:$AZ,8,FALSE)),IF($X$1=13,(VLOOKUP(B308,'X13'!$B:$AZ,8,FALSE)),"B"))))))))))))))=TRUE," ",(IF($X$1=1,(VLOOKUP(B308,'X1'!$B:$AZ,8,FALSE)),IF($X$1=2,(VLOOKUP(B308,'X2'!$B:$AZ,8,FALSE)),IF($X$1=3,(VLOOKUP(B308,'X3'!$B:$AZ,8,FALSE)),IF($X$1=4,(VLOOKUP(B308,'X4'!$B:$AZ,8,FALSE)),IF($X$1=5,(VLOOKUP(B308,'X5'!$B:$AZ,8,FALSE)),IF($X$1=6,(VLOOKUP(B308,'X6'!$B:$AZ,8,FALSE)),IF($X$1=7,(VLOOKUP(B308,'X7'!$B:$AZ,8,FALSE)),IF($X$1=8,(VLOOKUP(B308,'X8'!$B:$AZ,8,FALSE)),IF($X$1=9,(VLOOKUP(B308,'X9'!$B:$AZ,8,FALSE)),IF($X$1=10,(VLOOKUP(B308,'X10'!$B:$AZ,8,FALSE)),IF($X$1=11,(VLOOKUP(B308,'X11'!$B:$AZ,8,FALSE)),IF($X$1=12,(VLOOKUP(B308,'X12'!$B:$AZ,8,FALSE)),IF($X$1=13,(VLOOKUP(B308,'X13'!$B:$AZ,8,FALSE)),"B")))))))))))))))</f>
        <v xml:space="preserve"> </v>
      </c>
      <c r="I308" s="183" t="str">
        <f ca="1">IF(ISERROR(IF($X$1=1,(VLOOKUP(B308,'X1'!$B:$AZ,2,FALSE)),IF($X$1=2,(VLOOKUP(B308,'X2'!$B:$AZ,2,FALSE)),IF($X$1=3,(VLOOKUP(B308,'X3'!$B:$AZ,2,FALSE)),IF($X$1=4,(VLOOKUP(B308,'X4'!$B:$AZ,2,FALSE)),IF($X$1=5,(VLOOKUP(B308,'X5'!$B:$AZ,2,FALSE)),IF($X$1=6,(VLOOKUP(B308,'X6'!$B:$AZ,2,FALSE)),IF($X$1=7,(VLOOKUP(B308,'X7'!$B:$AZ,2,FALSE)),IF($X$1=8,(VLOOKUP(B308,'X8'!$B:$AZ,2,FALSE)),IF($X$1=9,(VLOOKUP(B308,'X9'!$B:$AZ,2,FALSE)),IF($X$1=10,(VLOOKUP(B308,'X10'!$B:$AZ,2,FALSE)),IF($X$1=11,(VLOOKUP(B308,'X11'!$B:$AZ,2,FALSE)),IF($X$1=12,(VLOOKUP(B308,'X12'!$B:$AZ,2,FALSE)),IF($X$1=13,(VLOOKUP(B308,'X13'!$B:$AZ,2,FALSE)),"B"))))))))))))))=TRUE," ",(IF($X$1=1,(VLOOKUP(B308,'X1'!$B:$AZ,2,FALSE)),IF($X$1=2,(VLOOKUP(B308,'X2'!$B:$AZ,2,FALSE)),IF($X$1=3,(VLOOKUP(B308,'X3'!$B:$AZ,2,FALSE)),IF($X$1=4,(VLOOKUP(B308,'X4'!$B:$AZ,2,FALSE)),IF($X$1=5,(VLOOKUP(B308,'X5'!$B:$AZ,2,FALSE)),IF($X$1=6,(VLOOKUP(B308,'X6'!$B:$AZ,2,FALSE)),IF($X$1=7,(VLOOKUP(B308,'X7'!$B:$AZ,2,FALSE)),IF($X$1=8,(VLOOKUP(B308,'X8'!$B:$AZ,2,FALSE)),IF($X$1=9,(VLOOKUP(B308,'X9'!$B:$AZ,2,FALSE)),IF($X$1=10,(VLOOKUP(B308,'X10'!$B:$AZ,2,FALSE)),IF($X$1=11,(VLOOKUP(B308,'X11'!$B:$AZ,2,FALSE)),IF($X$1=12,(VLOOKUP(B308,'X12'!$B:$AZ,2,FALSE)),IF($X$1=13,(VLOOKUP(B308,'X13'!$B:$AZ,2,FALSE)),"B")))))))))))))))</f>
        <v xml:space="preserve"> </v>
      </c>
      <c r="J308" s="183" t="str">
        <f ca="1">IF(ISERROR(IF($X$1=1,(VLOOKUP(B308,'X1'!$B:$AZ,3,FALSE)),IF($X$1=2,(VLOOKUP(B308,'X2'!$B:$AZ,3,FALSE)),IF($X$1=3,(VLOOKUP(B308,'X3'!$B:$AZ,3,FALSE)),IF($X$1=4,(VLOOKUP(B308,'X4'!$B:$AZ,3,FALSE)),IF($X$1=5,(VLOOKUP(B308,'X5'!$B:$AZ,3,FALSE)),IF($X$1=6,(VLOOKUP(B308,'X6'!$B:$AZ,3,FALSE)),IF($X$1=7,(VLOOKUP(B308,'X7'!$B:$AZ,3,FALSE)),IF($X$1=8,(VLOOKUP(B308,'X8'!$B:$AZ,3,FALSE)),IF($X$1=9,(VLOOKUP(B308,'X9'!$B:$AZ,3,FALSE)),IF($X$1=10,(VLOOKUP(B308,'X10'!$B:$AZ,3,FALSE)),IF($X$1=11,(VLOOKUP(B308,'X11'!$B:$AZ,3,FALSE)),IF($X$1=12,(VLOOKUP(B308,'X12'!$B:$AZ,3,FALSE)),IF($X$1=13,(VLOOKUP(B308,'X13'!$B:$AZ,3,FALSE)),"B"))))))))))))))=TRUE," ",(IF($X$1=1,(VLOOKUP(B308,'X1'!$B:$AZ,3,FALSE)),IF($X$1=2,(VLOOKUP(B308,'X2'!$B:$AZ,3,FALSE)),IF($X$1=3,(VLOOKUP(B308,'X3'!$B:$AZ,3,FALSE)),IF($X$1=4,(VLOOKUP(B308,'X4'!$B:$AZ,3,FALSE)),IF($X$1=5,(VLOOKUP(B308,'X5'!$B:$AZ,3,FALSE)),IF($X$1=6,(VLOOKUP(B308,'X6'!$B:$AZ,3,FALSE)),IF($X$1=7,(VLOOKUP(B308,'X7'!$B:$AZ,3,FALSE)),IF($X$1=8,(VLOOKUP(B308,'X8'!$B:$AZ,3,FALSE)),IF($X$1=9,(VLOOKUP(B308,'X9'!$B:$AZ,3,FALSE)),IF($X$1=10,(VLOOKUP(B308,'X10'!$B:$AZ,3,FALSE)),IF($X$1=11,(VLOOKUP(B308,'X11'!$B:$AZ,3,FALSE)),IF($X$1=12,(VLOOKUP(B308,'X12'!$B:$AZ,3,FALSE)),IF($X$1=13,(VLOOKUP(B308,'X13'!$B:$AZ,3,FALSE)),"B")))))))))))))))</f>
        <v xml:space="preserve"> </v>
      </c>
      <c r="K308" s="183" t="str">
        <f ca="1">IF(ISERROR(IF($X$1=1,(VLOOKUP(B308,'X1'!$B:$AZ,5,FALSE)),IF($X$1=2,(VLOOKUP(B308,'X2'!$B:$AZ,5,FALSE)),IF($X$1=3,(VLOOKUP(B308,'X3'!$B:$AZ,5,FALSE)),IF($X$1=4,(VLOOKUP(B308,'X4'!$B:$AZ,5,FALSE)),IF($X$1=5,(VLOOKUP(B308,'X5'!$B:$AZ,5,FALSE)),IF($X$1=6,(VLOOKUP(B308,'X6'!$B:$AZ,5,FALSE)),IF($X$1=7,(VLOOKUP(B308,'X7'!$B:$AZ,5,FALSE)),IF($X$1=8,(VLOOKUP(B308,'X8'!$B:$AZ,5,FALSE)),IF($X$1=9,(VLOOKUP(B308,'X9'!$B:$AZ,5,FALSE)),IF($X$1=10,(VLOOKUP(B308,'X10'!$B:$AZ,5,FALSE)),IF($X$1=11,(VLOOKUP(B308,'X11'!$B:$AZ,5,FALSE)),IF($X$1=12,(VLOOKUP(B308,'X12'!$B:$AZ,5,FALSE)),IF($X$1=13,(VLOOKUP(B308,'X13'!$B:$AZ,5,FALSE)),"B"))))))))))))))=TRUE," ",(IF($X$1=1,(VLOOKUP(B308,'X1'!$B:$AZ,5,FALSE)),IF($X$1=2,(VLOOKUP(B308,'X2'!$B:$AZ,5,FALSE)),IF($X$1=3,(VLOOKUP(B308,'X3'!$B:$AZ,5,FALSE)),IF($X$1=4,(VLOOKUP(B308,'X4'!$B:$AZ,5,FALSE)),IF($X$1=5,(VLOOKUP(B308,'X5'!$B:$AZ,5,FALSE)),IF($X$1=6,(VLOOKUP(B308,'X6'!$B:$AZ,5,FALSE)),IF($X$1=7,(VLOOKUP(B308,'X7'!$B:$AZ,5,FALSE)),IF($X$1=8,(VLOOKUP(B308,'X8'!$B:$AZ,5,FALSE)),IF($X$1=9,(VLOOKUP(B308,'X9'!$B:$AZ,5,FALSE)),IF($X$1=10,(VLOOKUP(B308,'X10'!$B:$AZ,5,FALSE)),IF($X$1=11,(VLOOKUP(B308,'X11'!$B:$AZ,5,FALSE)),IF($X$1=12,(VLOOKUP(B308,'X12'!$B:$AZ,5,FALSE)),IF($X$1=13,(VLOOKUP(B308,'X13'!$B:$AZ,5,FALSE)),"B")))))))))))))))</f>
        <v xml:space="preserve"> </v>
      </c>
      <c r="L308" s="184" t="str">
        <f ca="1">IF(ISERROR(IF($X$1=1,(VLOOKUP(B308,'X1'!$B:$AZ,9,FALSE)),IF($X$1=2,(VLOOKUP(B308,'X2'!$B:$AZ,9,FALSE)),IF($X$1=3,(VLOOKUP(B308,'X3'!$B:$AZ,9,FALSE)),IF($X$1=4,(VLOOKUP(B308,'X4'!$B:$AZ,9,FALSE)),IF($X$1=5,(VLOOKUP(B308,'X5'!$B:$AZ,9,FALSE)),IF($X$1=6,(VLOOKUP(B308,'X6'!$B:$AZ,9,FALSE)),IF($X$1=7,(VLOOKUP(B308,'X7'!$B:$AZ,9,FALSE)),IF($X$1=8,(VLOOKUP(B308,'X8'!$B:$AZ,9,FALSE)),IF($X$1=9,(VLOOKUP(B308,'X9'!$B:$AZ,9,FALSE)),IF($X$1=10,(VLOOKUP(B308,'X10'!$B:$AZ,9,FALSE)),IF($X$1=11,(VLOOKUP(B308,'X11'!$B:$AZ,9,FALSE)),IF($X$1=12,(VLOOKUP(B308,'X12'!$B:$AZ,9,FALSE)),IF($X$1=13,(VLOOKUP(B308,'X13'!$B:$AZ,9,FALSE)),"B"))))))))))))))=TRUE," ",(IF($X$1=1,(VLOOKUP(B308,'X1'!$B:$AZ,9,FALSE)),IF($X$1=2,(VLOOKUP(B308,'X2'!$B:$AZ,9,FALSE)),IF($X$1=3,(VLOOKUP(B308,'X3'!$B:$AZ,9,FALSE)),IF($X$1=4,(VLOOKUP(B308,'X4'!$B:$AZ,9,FALSE)),IF($X$1=5,(VLOOKUP(B308,'X5'!$B:$AZ,9,FALSE)),IF($X$1=6,(VLOOKUP(B308,'X6'!$B:$AZ,9,FALSE)),IF($X$1=7,(VLOOKUP(B308,'X7'!$B:$AZ,9,FALSE)),IF($X$1=8,(VLOOKUP(B308,'X8'!$B:$AZ,9,FALSE)),IF($X$1=9,(VLOOKUP(B308,'X9'!$B:$AZ,9,FALSE)),IF($X$1=10,(VLOOKUP(B308,'X10'!$B:$AZ,9,FALSE)),IF($X$1=11,(VLOOKUP(B308,'X11'!$B:$AZ,9,FALSE)),IF($X$1=12,(VLOOKUP(B308,'X12'!$B:$AZ,9,FALSE)),IF($X$1=13,(VLOOKUP(B308,'X13'!$B:$AZ,9,FALSE)),"B")))))))))))))))</f>
        <v xml:space="preserve"> </v>
      </c>
      <c r="M308" s="184" t="str">
        <f ca="1">IF(ISERROR(IF($X$1=1,(VLOOKUP(B308,'X1'!$B:$AZ,10,FALSE)),IF($X$1=2,(VLOOKUP(B308,'X2'!$B:$AZ,10,FALSE)),IF($X$1=3,(VLOOKUP(B308,'X3'!$B:$AZ,10,FALSE)),IF($X$1=4,(VLOOKUP(B308,'X4'!$B:$AZ,10,FALSE)),IF($X$1=5,(VLOOKUP(B308,'X5'!$B:$AZ,10,FALSE)),IF($X$1=6,(VLOOKUP(B308,'X6'!$B:$AZ,10,FALSE)),IF($X$1=7,(VLOOKUP(B308,'X7'!$B:$AZ,10,FALSE)),IF($X$1=8,(VLOOKUP(B308,'X8'!$B:$AZ,10,FALSE)),IF($X$1=9,(VLOOKUP(B308,'X9'!$B:$AZ,10,FALSE)),IF($X$1=10,(VLOOKUP(B308,'X10'!$B:$AZ,10,FALSE)),IF($X$1=11,(VLOOKUP(B308,'X11'!$B:$AZ,10,FALSE)),IF($X$1=12,(VLOOKUP(B308,'X12'!$B:$AZ,10,FALSE)),IF($X$1=13,(VLOOKUP(B308,'X13'!$B:$AZ,10,FALSE)),"B"))))))))))))))=TRUE," ",(IF($X$1=1,(VLOOKUP(B308,'X1'!$B:$AZ,10,FALSE)),IF($X$1=2,(VLOOKUP(B308,'X2'!$B:$AZ,10,FALSE)),IF($X$1=3,(VLOOKUP(B308,'X3'!$B:$AZ,10,FALSE)),IF($X$1=4,(VLOOKUP(B308,'X4'!$B:$AZ,10,FALSE)),IF($X$1=5,(VLOOKUP(B308,'X5'!$B:$AZ,10,FALSE)),IF($X$1=6,(VLOOKUP(B308,'X6'!$B:$AZ,10,FALSE)),IF($X$1=7,(VLOOKUP(B308,'X7'!$B:$AZ,10,FALSE)),IF($X$1=8,(VLOOKUP(B308,'X8'!$B:$AZ,10,FALSE)),IF($X$1=9,(VLOOKUP(B308,'X9'!$B:$AZ,10,FALSE)),IF($X$1=10,(VLOOKUP(B308,'X10'!$B:$AZ,10,FALSE)),IF($X$1=11,(VLOOKUP(B308,'X11'!$B:$AZ,10,FALSE)),IF($X$1=12,(VLOOKUP(B308,'X12'!$B:$AZ,10,FALSE)),IF($X$1=13,(VLOOKUP(B308,'X13'!$B:$AZ,10,FALSE)),"B")))))))))))))))</f>
        <v xml:space="preserve"> </v>
      </c>
      <c r="N308" s="185" t="str">
        <f ca="1">IF(ISERROR(IF($X$1=1,(VLOOKUP(B308,'X1'!$B:$AZ,45,FALSE)),IF($X$1=2,(VLOOKUP(B308,'X2'!$B:$AZ,45,FALSE)),IF($X$1=3,(VLOOKUP(B308,'X3'!$B:$AZ,45,FALSE)),IF($X$1=4,(VLOOKUP(B308,'X4'!$B:$AZ,45,FALSE)),IF($X$1=5,(VLOOKUP(B308,'X5'!$B:$AZ,45,FALSE)),IF($X$1=6,(VLOOKUP(B308,'X6'!$B:$AZ,45,FALSE)),IF($X$1=7,(VLOOKUP(B308,'X7'!$B:$AZ,45,FALSE)),IF($X$1=8,(VLOOKUP(B308,'X8'!$B:$AZ,45,FALSE)),IF($X$1=9,(VLOOKUP(B308,'X9'!$B:$AZ,45,FALSE)),IF($X$1=10,(VLOOKUP(B308,'X10'!$B:$AZ,45,FALSE)),IF($X$1=11,(VLOOKUP(B308,'X11'!$B:$AZ,45,FALSE)),IF($X$1=12,(VLOOKUP(B308,'X12'!$B:$AZ,45,FALSE)),IF($X$1=13,(VLOOKUP(B308,'X13'!$B:$AZ,45,FALSE)),"B"))))))))))))))=TRUE," ",(IF($X$1=1,(VLOOKUP(B308,'X1'!$B:$AZ,45,FALSE)),IF($X$1=2,(VLOOKUP(B308,'X2'!$B:$AZ,45,FALSE)),IF($X$1=3,(VLOOKUP(B308,'X3'!$B:$AZ,45,FALSE)),IF($X$1=4,(VLOOKUP(B308,'X4'!$B:$AZ,45,FALSE)),IF($X$1=5,(VLOOKUP(B308,'X5'!$B:$AZ,45,FALSE)),IF($X$1=6,(VLOOKUP(B308,'X6'!$B:$AZ,45,FALSE)),IF($X$1=7,(VLOOKUP(B308,'X7'!$B:$AZ,45,FALSE)),IF($X$1=8,(VLOOKUP(B308,'X8'!$B:$AZ,45,FALSE)),IF($X$1=9,(VLOOKUP(B308,'X9'!$B:$AZ,45,FALSE)),IF($X$1=10,(VLOOKUP(B308,'X10'!$B:$AZ,45,FALSE)),IF($X$1=11,(VLOOKUP(B308,'X11'!$B:$AZ,45,FALSE)),IF($X$1=12,(VLOOKUP(B308,'X12'!$B:$AZ,45,FALSE)),IF($X$1=13,(VLOOKUP(B308,'X13'!$B:$AZ,45,FALSE)),"B")))))))))))))))</f>
        <v xml:space="preserve"> </v>
      </c>
      <c r="O308" s="184" t="str">
        <f ca="1">IF(ISERROR(IF($X$1=1,(VLOOKUP(B308,'X1'!$B:$AZ,11,FALSE)),IF($X$1=2,(VLOOKUP(B308,'X2'!$B:$AZ,11,FALSE)),IF($X$1=3,(VLOOKUP(B308,'X3'!$B:$AZ,11,FALSE)),IF($X$1=4,(VLOOKUP(B308,'X4'!$B:$AZ,11,FALSE)),IF($X$1=5,(VLOOKUP(B308,'X5'!$B:$AZ,11,FALSE)),IF($X$1=6,(VLOOKUP(B308,'X6'!$B:$AZ,11,FALSE)),IF($X$1=7,(VLOOKUP(B308,'X7'!$B:$AZ,11,FALSE)),IF($X$1=8,(VLOOKUP(B308,'X8'!$B:$AZ,11,FALSE)),IF($X$1=9,(VLOOKUP(B308,'X9'!$B:$AZ,11,FALSE)),IF($X$1=10,(VLOOKUP(B308,'X10'!$B:$AZ,11,FALSE)),IF($X$1=11,(VLOOKUP(B308,'X11'!$B:$AZ,11,FALSE)),IF($X$1=12,(VLOOKUP(B308,'X12'!$B:$AZ,11,FALSE)),IF($X$1=13,(VLOOKUP(B308,'X13'!$B:$AZ,11,FALSE)),"B"))))))))))))))=TRUE," ",(IF($X$1=1,(VLOOKUP(B308,'X1'!$B:$AZ,11,FALSE)),IF($X$1=2,(VLOOKUP(B308,'X2'!$B:$AZ,11,FALSE)),IF($X$1=3,(VLOOKUP(B308,'X3'!$B:$AZ,11,FALSE)),IF($X$1=4,(VLOOKUP(B308,'X4'!$B:$AZ,11,FALSE)),IF($X$1=5,(VLOOKUP(B308,'X5'!$B:$AZ,11,FALSE)),IF($X$1=6,(VLOOKUP(B308,'X6'!$B:$AZ,11,FALSE)),IF($X$1=7,(VLOOKUP(B308,'X7'!$B:$AZ,11,FALSE)),IF($X$1=8,(VLOOKUP(B308,'X8'!$B:$AZ,11,FALSE)),IF($X$1=9,(VLOOKUP(B308,'X9'!$B:$AZ,11,FALSE)),IF($X$1=10,(VLOOKUP(B308,'X10'!$B:$AZ,11,FALSE)),IF($X$1=11,(VLOOKUP(B308,'X11'!$B:$AZ,11,FALSE)),IF($X$1=12,(VLOOKUP(B308,'X12'!$B:$AZ,11,FALSE)),IF($X$1=13,(VLOOKUP(B308,'X13'!$B:$AZ,11,FALSE)),"B")))))))))))))))</f>
        <v xml:space="preserve"> </v>
      </c>
      <c r="P308" s="184" t="str">
        <f ca="1">IF(ISERROR(IF($X$1=1,(VLOOKUP(B308,'X1'!$B:$AZ,12,FALSE)),IF($X$1=2,(VLOOKUP(B308,'X2'!$B:$AZ,12,FALSE)),IF($X$1=3,(VLOOKUP(B308,'X3'!$B:$AZ,12,FALSE)),IF($X$1=4,(VLOOKUP(B308,'X4'!$B:$AZ,12,FALSE)),IF($X$1=5,(VLOOKUP(B308,'X5'!$B:$AZ,12,FALSE)),IF($X$1=6,(VLOOKUP(B308,'X6'!$B:$AZ,12,FALSE)),IF($X$1=7,(VLOOKUP(B308,'X7'!$B:$AZ,12,FALSE)),IF($X$1=8,(VLOOKUP(B308,'X8'!$B:$AZ,12,FALSE)),IF($X$1=9,(VLOOKUP(B308,'X9'!$B:$AZ,12,FALSE)),IF($X$1=10,(VLOOKUP(B308,'X10'!$B:$AZ,12,FALSE)),IF($X$1=11,(VLOOKUP(B308,'X11'!$B:$AZ,12,FALSE)),IF($X$1=12,(VLOOKUP(B308,'X12'!$B:$AZ,12,FALSE)),IF($X$1=13,(VLOOKUP(B308,'X13'!$B:$AZ,12,FALSE)),"B"))))))))))))))=TRUE," ",(IF($X$1=1,(VLOOKUP(B308,'X1'!$B:$AZ,12,FALSE)),IF($X$1=2,(VLOOKUP(B308,'X2'!$B:$AZ,12,FALSE)),IF($X$1=3,(VLOOKUP(B308,'X3'!$B:$AZ,12,FALSE)),IF($X$1=4,(VLOOKUP(B308,'X4'!$B:$AZ,12,FALSE)),IF($X$1=5,(VLOOKUP(B308,'X5'!$B:$AZ,12,FALSE)),IF($X$1=6,(VLOOKUP(B308,'X6'!$B:$AZ,12,FALSE)),IF($X$1=7,(VLOOKUP(B308,'X7'!$B:$AZ,12,FALSE)),IF($X$1=8,(VLOOKUP(B308,'X8'!$B:$AZ,12,FALSE)),IF($X$1=9,(VLOOKUP(B308,'X9'!$B:$AZ,12,FALSE)),IF($X$1=10,(VLOOKUP(B308,'X10'!$B:$AZ,12,FALSE)),IF($X$1=11,(VLOOKUP(B308,'X11'!$B:$AZ,12,FALSE)),IF($X$1=12,(VLOOKUP(B308,'X12'!$B:$AZ,12,FALSE)),IF($X$1=13,(VLOOKUP(B308,'X13'!$B:$AZ,12,FALSE)),"B")))))))))))))))</f>
        <v xml:space="preserve"> </v>
      </c>
      <c r="Q308" s="185" t="str">
        <f ca="1">IF(ISERROR(IF($X$1=1,(VLOOKUP(B308,'X1'!$B:$AZ,46,FALSE)),IF($X$1=2,(VLOOKUP(B308,'X2'!$B:$AZ,46,FALSE)),IF($X$1=3,(VLOOKUP(B308,'X3'!$B:$AZ,46,FALSE)),IF($X$1=4,(VLOOKUP(B308,'X4'!$B:$AZ,46,FALSE)),IF($X$1=5,(VLOOKUP(B308,'X5'!$B:$AZ,46,FALSE)),IF($X$1=6,(VLOOKUP(B308,'X6'!$B:$AZ,46,FALSE)),IF($X$1=7,(VLOOKUP(B308,'X7'!$B:$AZ,46,FALSE)),IF($X$1=8,(VLOOKUP(B308,'X8'!$B:$AZ,46,FALSE)),IF($X$1=9,(VLOOKUP(B308,'X9'!$B:$AZ,46,FALSE)),IF($X$1=10,(VLOOKUP(B308,'X10'!$B:$AZ,46,FALSE)),IF($X$1=11,(VLOOKUP(B308,'X11'!$B:$AZ,46,FALSE)),IF($X$1=12,(VLOOKUP(B308,'X12'!$B:$AZ,46,FALSE)),IF($X$1=13,(VLOOKUP(B308,'X13'!$B:$AZ,46,FALSE)),"B"))))))))))))))=TRUE," ",(IF($X$1=1,(VLOOKUP(B308,'X1'!$B:$AZ,46,FALSE)),IF($X$1=2,(VLOOKUP(B308,'X2'!$B:$AZ,46,FALSE)),IF($X$1=3,(VLOOKUP(B308,'X3'!$B:$AZ,46,FALSE)),IF($X$1=4,(VLOOKUP(B308,'X4'!$B:$AZ,46,FALSE)),IF($X$1=5,(VLOOKUP(B308,'X5'!$B:$AZ,46,FALSE)),IF($X$1=6,(VLOOKUP(B308,'X6'!$B:$AZ,46,FALSE)),IF($X$1=7,(VLOOKUP(B308,'X7'!$B:$AZ,46,FALSE)),IF($X$1=8,(VLOOKUP(B308,'X8'!$B:$AZ,46,FALSE)),IF($X$1=9,(VLOOKUP(B308,'X9'!$B:$AZ,46,FALSE)),IF($X$1=10,(VLOOKUP(B308,'X10'!$B:$AZ,46,FALSE)),IF($X$1=11,(VLOOKUP(B308,'X11'!$B:$AZ,46,FALSE)),IF($X$1=12,(VLOOKUP(B308,'X12'!$B:$AZ,46,FALSE)),IF($X$1=13,(VLOOKUP(B308,'X13'!$B:$AZ,46,FALSE)),"B")))))))))))))))</f>
        <v xml:space="preserve"> </v>
      </c>
      <c r="R308" s="185" t="str">
        <f ca="1">IF(ISERROR(IF($X$1=1,(VLOOKUP(B308,'X1'!$B:$AZ,15,FALSE)),IF($X$1=2,(VLOOKUP(B308,'X2'!$B:$AZ,15,FALSE)),IF($X$1=3,(VLOOKUP(B308,'X3'!$B:$AZ,15,FALSE)),IF($X$1=4,(VLOOKUP(B308,'X4'!$B:$AZ,15,FALSE)),IF($X$1=5,(VLOOKUP(B308,'X5'!$B:$AZ,15,FALSE)),IF($X$1=6,(VLOOKUP(B308,'X6'!$B:$AZ,15,FALSE)),IF($X$1=7,(VLOOKUP(B308,'X7'!$B:$AZ,15,FALSE)),IF($X$1=8,(VLOOKUP(B308,'X8'!$B:$AZ,15,FALSE)),IF($X$1=9,(VLOOKUP(B308,'X9'!$B:$AZ,15,FALSE)),IF($X$1=10,(VLOOKUP(B308,'X10'!$B:$AZ,15,FALSE)),IF($X$1=11,(VLOOKUP(B308,'X11'!$B:$AZ,15,FALSE)),IF($X$1=12,(VLOOKUP(B308,'X12'!$B:$AZ,15,FALSE)),IF($X$1=13,(VLOOKUP(B308,'X13'!$B:$AZ,15,FALSE)),"B"))))))))))))))=TRUE," ",(IF($X$1=1,(VLOOKUP(B308,'X1'!$B:$AZ,15,FALSE)),IF($X$1=2,(VLOOKUP(B308,'X2'!$B:$AZ,15,FALSE)),IF($X$1=3,(VLOOKUP(B308,'X3'!$B:$AZ,15,FALSE)),IF($X$1=4,(VLOOKUP(B308,'X4'!$B:$AZ,15,FALSE)),IF($X$1=5,(VLOOKUP(B308,'X5'!$B:$AZ,15,FALSE)),IF($X$1=6,(VLOOKUP(B308,'X6'!$B:$AZ,15,FALSE)),IF($X$1=7,(VLOOKUP(B308,'X7'!$B:$AZ,15,FALSE)),IF($X$1=8,(VLOOKUP(B308,'X8'!$B:$AZ,15,FALSE)),IF($X$1=9,(VLOOKUP(B308,'X9'!$B:$AZ,15,FALSE)),IF($X$1=10,(VLOOKUP(B308,'X10'!$B:$AZ,15,FALSE)),IF($X$1=11,(VLOOKUP(B308,'X11'!$B:$AZ,15,FALSE)),IF($X$1=12,(VLOOKUP(B308,'X12'!$B:$AZ,15,FALSE)),IF($X$1=13,(VLOOKUP(B308,'X13'!$B:$AZ,15,FALSE)),"B")))))))))))))))</f>
        <v xml:space="preserve"> </v>
      </c>
      <c r="S308" s="185" t="str">
        <f ca="1">IF(ISERROR(IF((IF($X$1=1,(VLOOKUP(B308,'X1'!$B:$AZ,14,FALSE)),(IF($X$1=2,(VLOOKUP(B308,'X2'!$B:$AZ,14,FALSE)),(IF($X$1=3,(VLOOKUP(B308,'X3'!$B:$AZ,14,FALSE)),(IF($X$1=4,(VLOOKUP(B308,'X4'!$B:$AZ,14,FALSE)),(IF($X$1=5,(VLOOKUP(B308,'X5'!$B:$AZ,14,FALSE)),(IF($X$1=6,(VLOOKUP(B308,'X6'!$B:$AZ,14,FALSE)),(IF($X$1=7,(VLOOKUP(B308,'X7'!$B:$AZ,14,FALSE)),(IF($X$1=8,(VLOOKUP(B308,'X8'!$B:$AZ,14,FALSE)),(IF($X$1=9,(VLOOKUP(B308,'X9'!$B:$AZ,14,FALSE)),(IF($X$1=10,(VLOOKUP(B308,'X10'!$B:$AZ,14,FALSE)),(IF($X$1=11,(VLOOKUP(B308,'X11'!$B:$AZ,14,FALSE)),(IF($X$1=12,(VLOOKUP(B308,'X12'!$B:$AZ,14,FALSE)),(VLOOKUP(B308,'X13'!$B:$AZ,14,FALSE))))))))))))))))))))))))))=$V$1," ",(IF($X$1=1,(VLOOKUP(B308,'X1'!$B:$AZ,14,FALSE)),(IF($X$1=2,(VLOOKUP(B308,'X2'!$B:$AZ,14,FALSE)),(IF($X$1=3,(VLOOKUP(B308,'X3'!$B:$AZ,14,FALSE)),(IF($X$1=4,(VLOOKUP(B308,'X4'!$B:$AZ,14,FALSE)),(IF($X$1=5,(VLOOKUP(B308,'X5'!$B:$AZ,14,FALSE)),(IF($X$1=6,(VLOOKUP(B308,'X6'!$B:$AZ,14,FALSE)),(IF($X$1=7,(VLOOKUP(B308,'X7'!$B:$AZ,14,FALSE)),(IF($X$1=8,(VLOOKUP(B308,'X8'!$B:$AZ,14,FALSE)),(IF($X$1=9,(VLOOKUP(B308,'X9'!$B:$AZ,14,FALSE)),(IF($X$1=10,(VLOOKUP(B308,'X10'!$B:$AZ,14,FALSE)),(IF($X$1=11,(VLOOKUP(B308,'X11'!$B:$AZ,14,FALSE)),(IF($X$1=12,(VLOOKUP(B308,'X12'!$B:$AZ,14,FALSE)),(VLOOKUP(B308,'X13'!$B:$AZ,14,FALSE))))))))))))))))))))))))))))=TRUE," ",(IF((IF($X$1=1,(VLOOKUP(B308,'X1'!$B:$AZ,14,FALSE)),(IF($X$1=2,(VLOOKUP(B308,'X2'!$B:$AZ,14,FALSE)),(IF($X$1=3,(VLOOKUP(B308,'X3'!$B:$AZ,14,FALSE)),(IF($X$1=4,(VLOOKUP(B308,'X4'!$B:$AZ,14,FALSE)),(IF($X$1=5,(VLOOKUP(B308,'X5'!$B:$AZ,14,FALSE)),(IF($X$1=6,(VLOOKUP(B308,'X6'!$B:$AZ,14,FALSE)),(IF($X$1=7,(VLOOKUP(B308,'X7'!$B:$AZ,14,FALSE)),(IF($X$1=8,(VLOOKUP(B308,'X8'!$B:$AZ,14,FALSE)),(IF($X$1=9,(VLOOKUP(B308,'X9'!$B:$AZ,14,FALSE)),(IF($X$1=10,(VLOOKUP(B308,'X10'!$B:$AZ,14,FALSE)),(IF($X$1=11,(VLOOKUP(B308,'X11'!$B:$AZ,14,FALSE)),(IF($X$1=12,(VLOOKUP(B308,'X12'!$B:$AZ,14,FALSE)),(VLOOKUP(B308,'X13'!$B:$AZ,14,FALSE))))))))))))))))))))))))))=$V$1," ",(IF($X$1=1,(VLOOKUP(B308,'X1'!$B:$AZ,14,FALSE)),(IF($X$1=2,(VLOOKUP(B308,'X2'!$B:$AZ,14,FALSE)),(IF($X$1=3,(VLOOKUP(B308,'X3'!$B:$AZ,14,FALSE)),(IF($X$1=4,(VLOOKUP(B308,'X4'!$B:$AZ,14,FALSE)),(IF($X$1=5,(VLOOKUP(B308,'X5'!$B:$AZ,14,FALSE)),(IF($X$1=6,(VLOOKUP(B308,'X6'!$B:$AZ,14,FALSE)),(IF($X$1=7,(VLOOKUP(B308,'X7'!$B:$AZ,14,FALSE)),(IF($X$1=8,(VLOOKUP(B308,'X8'!$B:$AZ,14,FALSE)),(IF($X$1=9,(VLOOKUP(B308,'X9'!$B:$AZ,14,FALSE)),(IF($X$1=10,(VLOOKUP(B308,'X10'!$B:$AZ,14,FALSE)),(IF($X$1=11,(VLOOKUP(B308,'X11'!$B:$AZ,14,FALSE)),(IF($X$1=12,(VLOOKUP(B308,'X12'!$B:$AZ,14,FALSE)),(VLOOKUP(B308,'X13'!$B:$AZ,14,FALSE)))))))))))))))))))))))))))))</f>
        <v xml:space="preserve"> </v>
      </c>
    </row>
    <row r="309" spans="1:19" ht="14.1" customHeight="1" x14ac:dyDescent="0.2">
      <c r="A309" s="156" t="s">
        <v>1058</v>
      </c>
      <c r="B309" s="122" t="str">
        <f>IF(ISERROR(IF($U$16=1,(VLOOKUP(A309,$AC$89:$AH$125,2,FALSE)),IF((IF($X$1=1,'X1'!B268,(IF($X$1=2,'X2'!B268,(IF($X$1=3,'X3'!B268,(IF($X$1=4,'X4'!B268,(IF($X$1=5,'X5'!B268,(IF($X$1=6,'X6'!B268,(IF($X$1=7,'X7'!B268,(IF($X$1=8,'X8'!B268,(IF($X$1=9,'X9'!B268,(IF($X$1=10,'X10'!B268,(IF($X$1=11,'X11'!B268,(IF($X$1=12,'X12'!B268,'X13'!B268))))))))))))))))))))))))="","",(IF($X$1=1,'X1'!B268,(IF($X$1=2,'X2'!B268,(IF($X$1=3,'X3'!B268,(IF($X$1=4,'X4'!B268,(IF($X$1=5,'X5'!B268,(IF($X$1=6,'X6'!B268,(IF($X$1=7,'X7'!B268,(IF($X$1=8,'X8'!B268,(IF($X$1=9,'X9'!B268,(IF($X$1=10,'X10'!B268,(IF($X$1=11,'X11'!B268,(IF($X$1=12,'X12'!B268,'X13'!B268)))))))))))))))))))))))))))=TRUE," ",(IF($U$16=1,(VLOOKUP(A309,$AC$89:$AH$125,2,FALSE)),IF((IF($X$1=1,'X1'!B268,(IF($X$1=2,'X2'!B268,(IF($X$1=3,'X3'!B268,(IF($X$1=4,'X4'!B268,(IF($X$1=5,'X5'!B268,(IF($X$1=6,'X6'!B268,(IF($X$1=7,'X7'!B268,(IF($X$1=8,'X8'!B268,(IF($X$1=9,'X9'!B268,(IF($X$1=10,'X10'!B268,(IF($X$1=11,'X11'!B268,(IF($X$1=12,'X12'!B268,'X13'!B268))))))))))))))))))))))))="","",(IF($X$1=1,'X1'!B268,(IF($X$1=2,'X2'!B268,(IF($X$1=3,'X3'!B268,(IF($X$1=4,'X4'!B268,(IF($X$1=5,'X5'!B268,(IF($X$1=6,'X6'!B268,(IF($X$1=7,'X7'!B268,(IF($X$1=8,'X8'!B268,(IF($X$1=9,'X9'!B268,(IF($X$1=10,'X10'!B268,(IF($X$1=11,'X11'!B268,(IF($X$1=12,'X12'!B268,'X13'!B268))))))))))))))))))))))))))))</f>
        <v/>
      </c>
      <c r="C309" s="181" t="str">
        <f ca="1">IF(ISERROR(IF($X$1=1,(VLOOKUP(B309,'X1'!$B:$AZ,47,FALSE)),IF($X$1=2,(VLOOKUP(B309,'X2'!$B:$AZ,47,FALSE)),IF($X$1=3,(VLOOKUP(B309,'X3'!$B:$AZ,47,FALSE)),IF($X$1=4,(VLOOKUP(B309,'X4'!$B:$AZ,47,FALSE)),IF($X$1=5,(VLOOKUP(B309,'X5'!$B:$AZ,47,FALSE)),IF($X$1=6,(VLOOKUP(B309,'X6'!$B:$AZ,47,FALSE)),IF($X$1=7,(VLOOKUP(B309,'X7'!$B:$AZ,47,FALSE)),IF($X$1=8,(VLOOKUP(B309,'X8'!$B:$AZ,47,FALSE)),IF($X$1=9,(VLOOKUP(B309,'X9'!$B:$AZ,47,FALSE)),IF($X$1=10,(VLOOKUP(B309,'X10'!$B:$AZ,47,FALSE)),IF($X$1=11,(VLOOKUP(B309,'X11'!$B:$AZ,47,FALSE)),IF($X$1=12,(VLOOKUP(B309,'X12'!$B:$AZ,47,FALSE)),IF($X$1=13,(VLOOKUP(B309,'X13'!$B:$AZ,47,FALSE)),"B"))))))))))))))=TRUE," ",(IF($X$1=1,(VLOOKUP(B309,'X1'!$B:$AZ,47,FALSE)),IF($X$1=2,(VLOOKUP(B309,'X2'!$B:$AZ,47,FALSE)),IF($X$1=3,(VLOOKUP(B309,'X3'!$B:$AZ,47,FALSE)),IF($X$1=4,(VLOOKUP(B309,'X4'!$B:$AZ,47,FALSE)),IF($X$1=5,(VLOOKUP(B309,'X5'!$B:$AZ,47,FALSE)),IF($X$1=6,(VLOOKUP(B309,'X6'!$B:$AZ,47,FALSE)),IF($X$1=7,(VLOOKUP(B309,'X7'!$B:$AZ,47,FALSE)),IF($X$1=8,(VLOOKUP(B309,'X8'!$B:$AZ,47,FALSE)),IF($X$1=9,(VLOOKUP(B309,'X9'!$B:$AZ,47,FALSE)),IF($X$1=10,(VLOOKUP(B309,'X10'!$B:$AZ,47,FALSE)),IF($X$1=11,(VLOOKUP(B309,'X11'!$B:$AZ,47,FALSE)),IF($X$1=12,(VLOOKUP(B309,'X12'!$B:$AZ,47,FALSE)),IF($X$1=13,(VLOOKUP(B309,'X13'!$B:$AZ,47,FALSE)),"B")))))))))))))))</f>
        <v xml:space="preserve"> </v>
      </c>
      <c r="D309" s="181" t="str">
        <f ca="1">IF(ISERROR(IF($X$1=1,(VLOOKUP(B309,'X1'!$B:$AP,41,FALSE)),IF($X$1=2,(VLOOKUP(B309,'X2'!$B:$AP,41,FALSE)),IF($X$1=3,(VLOOKUP(B309,'X3'!$B:$AP,41,FALSE)),IF($X$1=4,(VLOOKUP(B309,'X4'!$B:$AP,41,FALSE)),IF($X$1=5,(VLOOKUP(B309,'X5'!$B:$AP,41,FALSE)),IF($X$1=6,(VLOOKUP(B309,'X6'!$B:$AP,41,FALSE)),IF($X$1=7,(VLOOKUP(B309,'X7'!$B:$AP,41,FALSE)),IF($X$1=8,(VLOOKUP(B309,'X8'!$B:$AP,41,FALSE)),IF($X$1=9,(VLOOKUP(B309,'X9'!$B:$AP,41,FALSE)),IF($X$1=10,(VLOOKUP(B309,'X10'!$B:$AP,41,FALSE)),IF($X$1=11,(VLOOKUP(B309,'X11'!$B:$AP,41,FALSE)),IF($X$1=12,(VLOOKUP(B309,'X12'!$B:$AP,41,FALSE)),IF($X$1=13,(VLOOKUP(B309,'X13'!$B:$AP,41,FALSE)),"B"))))))))))))))=TRUE," ",(IF($X$1=1,(VLOOKUP(B309,'X1'!$B:$AP,41,FALSE)),IF($X$1=2,(VLOOKUP(B309,'X2'!$B:$AP,41,FALSE)),IF($X$1=3,(VLOOKUP(B309,'X3'!$B:$AP,41,FALSE)),IF($X$1=4,(VLOOKUP(B309,'X4'!$B:$AP,41,FALSE)),IF($X$1=5,(VLOOKUP(B309,'X5'!$B:$AP,41,FALSE)),IF($X$1=6,(VLOOKUP(B309,'X6'!$B:$AP,41,FALSE)),IF($X$1=7,(VLOOKUP(B309,'X7'!$B:$AP,41,FALSE)),IF($X$1=8,(VLOOKUP(B309,'X8'!$B:$AP,41,FALSE)),IF($X$1=9,(VLOOKUP(B309,'X9'!$B:$AP,41,FALSE)),IF($X$1=10,(VLOOKUP(B309,'X10'!$B:$AP,41,FALSE)),IF($X$1=11,(VLOOKUP(B309,'X11'!$B:$AP,41,FALSE)),IF($X$1=12,(VLOOKUP(B309,'X12'!$B:$AP,41,FALSE)),IF($X$1=13,(VLOOKUP(B309,'X13'!$B:$AP,41,FALSE)),"B")))))))))))))))</f>
        <v xml:space="preserve"> </v>
      </c>
      <c r="E309" s="182" t="str">
        <f ca="1">IF(ISERROR(IF($X$1=1,(VLOOKUP(B309,'X1'!$B:$AP,7,FALSE)),IF($X$1=2,(VLOOKUP(B309,'X2'!$B:$AP,7,FALSE)),IF($X$1=3,(VLOOKUP(B309,'X3'!$B:$AP,7,FALSE)),IF($X$1=4,(VLOOKUP(B309,'X4'!$B:$AP,7,FALSE)),IF($X$1=5,(VLOOKUP(B309,'X5'!$B:$AP,7,FALSE)),IF($X$1=6,(VLOOKUP(B309,'X6'!$B:$AP,7,FALSE)),IF($X$1=7,(VLOOKUP(B309,'X7'!$B:$AP,7,FALSE)),IF($X$1=8,(VLOOKUP(B309,'X8'!$B:$AP,7,FALSE)),IF($X$1=9,(VLOOKUP(B309,'X9'!$B:$AP,7,FALSE)),IF($X$1=10,(VLOOKUP(B309,'X10'!$B:$AP,7,FALSE)),IF($X$1=11,(VLOOKUP(B309,'X11'!$B:$AP,7,FALSE)),IF($X$1=12,(VLOOKUP(B309,'X12'!$B:$AP,7,FALSE)),IF($X$1=13,(VLOOKUP(B309,'X13'!$B:$AP,7,FALSE)),"B"))))))))))))))=TRUE," ",(IF($X$1=1,(VLOOKUP(B309,'X1'!$B:$AP,7,FALSE)),IF($X$1=2,(VLOOKUP(B309,'X2'!$B:$AP,7,FALSE)),IF($X$1=3,(VLOOKUP(B309,'X3'!$B:$AP,7,FALSE)),IF($X$1=4,(VLOOKUP(B309,'X4'!$B:$AP,7,FALSE)),IF($X$1=5,(VLOOKUP(B309,'X5'!$B:$AP,7,FALSE)),IF($X$1=6,(VLOOKUP(B309,'X6'!$B:$AP,7,FALSE)),IF($X$1=7,(VLOOKUP(B309,'X7'!$B:$AP,7,FALSE)),IF($X$1=8,(VLOOKUP(B309,'X8'!$B:$AP,7,FALSE)),IF($X$1=9,(VLOOKUP(B309,'X9'!$B:$AP,7,FALSE)),IF($X$1=10,(VLOOKUP(B309,'X10'!$B:$AP,7,FALSE)),IF($X$1=11,(VLOOKUP(B309,'X11'!$B:$AP,7,FALSE)),IF($X$1=12,(VLOOKUP(B309,'X12'!$B:$AP,7,FALSE)),IF($X$1=13,(VLOOKUP(B309,'X13'!$B:$AP,7,FALSE)),"B")))))))))))))))</f>
        <v xml:space="preserve"> </v>
      </c>
      <c r="F309" s="182" t="str">
        <f ca="1">IF(ISERROR(IF((IF($X$1=1,(VLOOKUP(B309,'X1'!$B:$AO,6,FALSE)),(IF($X$1=2,(VLOOKUP(B309,'X2'!$B:$AO,6,FALSE)),(IF($X$1=3,(VLOOKUP(B309,'X3'!$B:$AO,6,FALSE)),(IF($X$1=4,(VLOOKUP(B309,'X4'!$B:$AO,6,FALSE)),(IF($X$1=5,(VLOOKUP(B309,'X5'!$B:$AO,6,FALSE)),(IF($X$1=6,(VLOOKUP(B309,'X6'!$B:$AO,6,FALSE)),(IF($X$1=7,(VLOOKUP(B309,'X7'!$B:$AO,6,FALSE)),(IF($X$1=8,(VLOOKUP(B309,'X8'!$B:$AO,6,FALSE)),(IF($X$1=9,(VLOOKUP(B309,'X9'!$B:$AO,6,FALSE)),(IF($X$1=10,(VLOOKUP(B309,'X10'!$B:$AO,6,FALSE)),(IF($X$1=11,(VLOOKUP(B309,'X11'!$B:$AO,6,FALSE)),(IF($X$1=12,(VLOOKUP(B309,'X12'!$B:$AO,6,FALSE)),(VLOOKUP(B309,'X13'!$B:$AO,6,FALSE))))))))))))))))))))))))))=$V$1," ",(IF($X$1=1,(VLOOKUP(B309,'X1'!$B:$AO,6,FALSE)),(IF($X$1=2,(VLOOKUP(B309,'X2'!$B:$AO,6,FALSE)),(IF($X$1=3,(VLOOKUP(B309,'X3'!$B:$AO,6,FALSE)),(IF($X$1=4,(VLOOKUP(B309,'X4'!$B:$AO,6,FALSE)),(IF($X$1=5,(VLOOKUP(B309,'X5'!$B:$AO,6,FALSE)),(IF($X$1=6,(VLOOKUP(B309,'X6'!$B:$AO,6,FALSE)),(IF($X$1=7,(VLOOKUP(B309,'X7'!$B:$AO,6,FALSE)),(IF($X$1=8,(VLOOKUP(B309,'X8'!$B:$AO,6,FALSE)),(IF($X$1=9,(VLOOKUP(B309,'X9'!$B:$AO,6,FALSE)),(IF($X$1=10,(VLOOKUP(B309,'X10'!$B:$AO,6,FALSE)),(IF($X$1=11,(VLOOKUP(B309,'X11'!$B:$AO,6,FALSE)),(IF($X$1=12,(VLOOKUP(B309,'X12'!$B:$AO,6,FALSE)),(VLOOKUP(B309,'X13'!$B:$AO,6,FALSE))))))))))))))))))))))))))))=TRUE," ",(IF((IF($X$1=1,(VLOOKUP(B309,'X1'!$B:$AO,6,FALSE)),(IF($X$1=2,(VLOOKUP(B309,'X2'!$B:$AO,6,FALSE)),(IF($X$1=3,(VLOOKUP(B309,'X3'!$B:$AO,6,FALSE)),(IF($X$1=4,(VLOOKUP(B309,'X4'!$B:$AO,6,FALSE)),(IF($X$1=5,(VLOOKUP(B309,'X5'!$B:$AO,6,FALSE)),(IF($X$1=6,(VLOOKUP(B309,'X6'!$B:$AO,6,FALSE)),(IF($X$1=7,(VLOOKUP(B309,'X7'!$B:$AO,6,FALSE)),(IF($X$1=8,(VLOOKUP(B309,'X8'!$B:$AO,6,FALSE)),(IF($X$1=9,(VLOOKUP(B309,'X9'!$B:$AO,6,FALSE)),(IF($X$1=10,(VLOOKUP(B309,'X10'!$B:$AO,6,FALSE)),(IF($X$1=11,(VLOOKUP(B309,'X11'!$B:$AO,6,FALSE)),(IF($X$1=12,(VLOOKUP(B309,'X12'!$B:$AO,6,FALSE)),(VLOOKUP(B309,'X13'!$B:$AO,6,FALSE))))))))))))))))))))))))))=$V$1," ",(IF($X$1=1,(VLOOKUP(B309,'X1'!$B:$AO,6,FALSE)),(IF($X$1=2,(VLOOKUP(B309,'X2'!$B:$AO,6,FALSE)),(IF($X$1=3,(VLOOKUP(B309,'X3'!$B:$AO,6,FALSE)),(IF($X$1=4,(VLOOKUP(B309,'X4'!$B:$AO,6,FALSE)),(IF($X$1=5,(VLOOKUP(B309,'X5'!$B:$AO,6,FALSE)),(IF($X$1=6,(VLOOKUP(B309,'X6'!$B:$AO,6,FALSE)),(IF($X$1=7,(VLOOKUP(B309,'X7'!$B:$AO,6,FALSE)),(IF($X$1=8,(VLOOKUP(B309,'X8'!$B:$AO,6,FALSE)),(IF($X$1=9,(VLOOKUP(B309,'X9'!$B:$AO,6,FALSE)),(IF($X$1=10,(VLOOKUP(B309,'X10'!$B:$AO,6,FALSE)),(IF($X$1=11,(VLOOKUP(B309,'X11'!$B:$AO,6,FALSE)),(IF($X$1=12,(VLOOKUP(B309,'X12'!$B:$AO,6,FALSE)),(VLOOKUP(B309,'X13'!$B:$AO,6,FALSE)))))))))))))))))))))))))))))</f>
        <v xml:space="preserve"> </v>
      </c>
      <c r="G309" s="182" t="str">
        <f ca="1">IF(ISERROR(IF($X$1=1,(VLOOKUP(B309,'X1'!$B:$AZ,44,FALSE)),IF($X$1=2,(VLOOKUP(B309,'X2'!$B:$AZ,44,FALSE)),IF($X$1=3,(VLOOKUP(B309,'X3'!$B:$AZ,44,FALSE)),IF($X$1=4,(VLOOKUP(B309,'X4'!$B:$AZ,44,FALSE)),IF($X$1=5,(VLOOKUP(B309,'X5'!$B:$AZ,44,FALSE)),IF($X$1=6,(VLOOKUP(B309,'X6'!$B:$AZ,44,FALSE)),IF($X$1=7,(VLOOKUP(B309,'X7'!$B:$AZ,44,FALSE)),IF($X$1=8,(VLOOKUP(B309,'X8'!$B:$AZ,44,FALSE)),IF($X$1=9,(VLOOKUP(B309,'X9'!$B:$AZ,44,FALSE)),IF($X$1=10,(VLOOKUP(B309,'X10'!$B:$AZ,44,FALSE)),IF($X$1=11,(VLOOKUP(B309,'X11'!$B:$AZ,44,FALSE)),IF($X$1=12,(VLOOKUP(B309,'X12'!$B:$AZ,44,FALSE)),IF($X$1=13,(VLOOKUP(B309,'X13'!$B:$AZ,44,FALSE)),"B"))))))))))))))=TRUE," ",(IF($X$1=1,(VLOOKUP(B309,'X1'!$B:$AZ,44,FALSE)),IF($X$1=2,(VLOOKUP(B309,'X2'!$B:$AZ,44,FALSE)),IF($X$1=3,(VLOOKUP(B309,'X3'!$B:$AZ,44,FALSE)),IF($X$1=4,(VLOOKUP(B309,'X4'!$B:$AZ,44,FALSE)),IF($X$1=5,(VLOOKUP(B309,'X5'!$B:$AZ,44,FALSE)),IF($X$1=6,(VLOOKUP(B309,'X6'!$B:$AZ,44,FALSE)),IF($X$1=7,(VLOOKUP(B309,'X7'!$B:$AZ,44,FALSE)),IF($X$1=8,(VLOOKUP(B309,'X8'!$B:$AZ,44,FALSE)),IF($X$1=9,(VLOOKUP(B309,'X9'!$B:$AZ,44,FALSE)),IF($X$1=10,(VLOOKUP(B309,'X10'!$B:$AZ,44,FALSE)),IF($X$1=11,(VLOOKUP(B309,'X11'!$B:$AZ,44,FALSE)),IF($X$1=12,(VLOOKUP(B309,'X12'!$B:$AZ,44,FALSE)),IF($X$1=13,(VLOOKUP(B309,'X13'!$B:$AZ,44,FALSE)),"B")))))))))))))))</f>
        <v xml:space="preserve"> </v>
      </c>
      <c r="H309" s="182" t="str">
        <f ca="1">IF(ISERROR(IF($X$1=1,(VLOOKUP(B309,'X1'!$B:$AZ,8,FALSE)),IF($X$1=2,(VLOOKUP(B309,'X2'!$B:$AZ,8,FALSE)),IF($X$1=3,(VLOOKUP(B309,'X3'!$B:$AZ,8,FALSE)),IF($X$1=4,(VLOOKUP(B309,'X4'!$B:$AZ,8,FALSE)),IF($X$1=5,(VLOOKUP(B309,'X5'!$B:$AZ,8,FALSE)),IF($X$1=6,(VLOOKUP(B309,'X6'!$B:$AZ,8,FALSE)),IF($X$1=7,(VLOOKUP(B309,'X7'!$B:$AZ,8,FALSE)),IF($X$1=8,(VLOOKUP(B309,'X8'!$B:$AZ,8,FALSE)),IF($X$1=9,(VLOOKUP(B309,'X9'!$B:$AZ,8,FALSE)),IF($X$1=10,(VLOOKUP(B309,'X10'!$B:$AZ,8,FALSE)),IF($X$1=11,(VLOOKUP(B309,'X11'!$B:$AZ,8,FALSE)),IF($X$1=12,(VLOOKUP(B309,'X12'!$B:$AZ,8,FALSE)),IF($X$1=13,(VLOOKUP(B309,'X13'!$B:$AZ,8,FALSE)),"B"))))))))))))))=TRUE," ",(IF($X$1=1,(VLOOKUP(B309,'X1'!$B:$AZ,8,FALSE)),IF($X$1=2,(VLOOKUP(B309,'X2'!$B:$AZ,8,FALSE)),IF($X$1=3,(VLOOKUP(B309,'X3'!$B:$AZ,8,FALSE)),IF($X$1=4,(VLOOKUP(B309,'X4'!$B:$AZ,8,FALSE)),IF($X$1=5,(VLOOKUP(B309,'X5'!$B:$AZ,8,FALSE)),IF($X$1=6,(VLOOKUP(B309,'X6'!$B:$AZ,8,FALSE)),IF($X$1=7,(VLOOKUP(B309,'X7'!$B:$AZ,8,FALSE)),IF($X$1=8,(VLOOKUP(B309,'X8'!$B:$AZ,8,FALSE)),IF($X$1=9,(VLOOKUP(B309,'X9'!$B:$AZ,8,FALSE)),IF($X$1=10,(VLOOKUP(B309,'X10'!$B:$AZ,8,FALSE)),IF($X$1=11,(VLOOKUP(B309,'X11'!$B:$AZ,8,FALSE)),IF($X$1=12,(VLOOKUP(B309,'X12'!$B:$AZ,8,FALSE)),IF($X$1=13,(VLOOKUP(B309,'X13'!$B:$AZ,8,FALSE)),"B")))))))))))))))</f>
        <v xml:space="preserve"> </v>
      </c>
      <c r="I309" s="183" t="str">
        <f ca="1">IF(ISERROR(IF($X$1=1,(VLOOKUP(B309,'X1'!$B:$AZ,2,FALSE)),IF($X$1=2,(VLOOKUP(B309,'X2'!$B:$AZ,2,FALSE)),IF($X$1=3,(VLOOKUP(B309,'X3'!$B:$AZ,2,FALSE)),IF($X$1=4,(VLOOKUP(B309,'X4'!$B:$AZ,2,FALSE)),IF($X$1=5,(VLOOKUP(B309,'X5'!$B:$AZ,2,FALSE)),IF($X$1=6,(VLOOKUP(B309,'X6'!$B:$AZ,2,FALSE)),IF($X$1=7,(VLOOKUP(B309,'X7'!$B:$AZ,2,FALSE)),IF($X$1=8,(VLOOKUP(B309,'X8'!$B:$AZ,2,FALSE)),IF($X$1=9,(VLOOKUP(B309,'X9'!$B:$AZ,2,FALSE)),IF($X$1=10,(VLOOKUP(B309,'X10'!$B:$AZ,2,FALSE)),IF($X$1=11,(VLOOKUP(B309,'X11'!$B:$AZ,2,FALSE)),IF($X$1=12,(VLOOKUP(B309,'X12'!$B:$AZ,2,FALSE)),IF($X$1=13,(VLOOKUP(B309,'X13'!$B:$AZ,2,FALSE)),"B"))))))))))))))=TRUE," ",(IF($X$1=1,(VLOOKUP(B309,'X1'!$B:$AZ,2,FALSE)),IF($X$1=2,(VLOOKUP(B309,'X2'!$B:$AZ,2,FALSE)),IF($X$1=3,(VLOOKUP(B309,'X3'!$B:$AZ,2,FALSE)),IF($X$1=4,(VLOOKUP(B309,'X4'!$B:$AZ,2,FALSE)),IF($X$1=5,(VLOOKUP(B309,'X5'!$B:$AZ,2,FALSE)),IF($X$1=6,(VLOOKUP(B309,'X6'!$B:$AZ,2,FALSE)),IF($X$1=7,(VLOOKUP(B309,'X7'!$B:$AZ,2,FALSE)),IF($X$1=8,(VLOOKUP(B309,'X8'!$B:$AZ,2,FALSE)),IF($X$1=9,(VLOOKUP(B309,'X9'!$B:$AZ,2,FALSE)),IF($X$1=10,(VLOOKUP(B309,'X10'!$B:$AZ,2,FALSE)),IF($X$1=11,(VLOOKUP(B309,'X11'!$B:$AZ,2,FALSE)),IF($X$1=12,(VLOOKUP(B309,'X12'!$B:$AZ,2,FALSE)),IF($X$1=13,(VLOOKUP(B309,'X13'!$B:$AZ,2,FALSE)),"B")))))))))))))))</f>
        <v xml:space="preserve"> </v>
      </c>
      <c r="J309" s="183" t="str">
        <f ca="1">IF(ISERROR(IF($X$1=1,(VLOOKUP(B309,'X1'!$B:$AZ,3,FALSE)),IF($X$1=2,(VLOOKUP(B309,'X2'!$B:$AZ,3,FALSE)),IF($X$1=3,(VLOOKUP(B309,'X3'!$B:$AZ,3,FALSE)),IF($X$1=4,(VLOOKUP(B309,'X4'!$B:$AZ,3,FALSE)),IF($X$1=5,(VLOOKUP(B309,'X5'!$B:$AZ,3,FALSE)),IF($X$1=6,(VLOOKUP(B309,'X6'!$B:$AZ,3,FALSE)),IF($X$1=7,(VLOOKUP(B309,'X7'!$B:$AZ,3,FALSE)),IF($X$1=8,(VLOOKUP(B309,'X8'!$B:$AZ,3,FALSE)),IF($X$1=9,(VLOOKUP(B309,'X9'!$B:$AZ,3,FALSE)),IF($X$1=10,(VLOOKUP(B309,'X10'!$B:$AZ,3,FALSE)),IF($X$1=11,(VLOOKUP(B309,'X11'!$B:$AZ,3,FALSE)),IF($X$1=12,(VLOOKUP(B309,'X12'!$B:$AZ,3,FALSE)),IF($X$1=13,(VLOOKUP(B309,'X13'!$B:$AZ,3,FALSE)),"B"))))))))))))))=TRUE," ",(IF($X$1=1,(VLOOKUP(B309,'X1'!$B:$AZ,3,FALSE)),IF($X$1=2,(VLOOKUP(B309,'X2'!$B:$AZ,3,FALSE)),IF($X$1=3,(VLOOKUP(B309,'X3'!$B:$AZ,3,FALSE)),IF($X$1=4,(VLOOKUP(B309,'X4'!$B:$AZ,3,FALSE)),IF($X$1=5,(VLOOKUP(B309,'X5'!$B:$AZ,3,FALSE)),IF($X$1=6,(VLOOKUP(B309,'X6'!$B:$AZ,3,FALSE)),IF($X$1=7,(VLOOKUP(B309,'X7'!$B:$AZ,3,FALSE)),IF($X$1=8,(VLOOKUP(B309,'X8'!$B:$AZ,3,FALSE)),IF($X$1=9,(VLOOKUP(B309,'X9'!$B:$AZ,3,FALSE)),IF($X$1=10,(VLOOKUP(B309,'X10'!$B:$AZ,3,FALSE)),IF($X$1=11,(VLOOKUP(B309,'X11'!$B:$AZ,3,FALSE)),IF($X$1=12,(VLOOKUP(B309,'X12'!$B:$AZ,3,FALSE)),IF($X$1=13,(VLOOKUP(B309,'X13'!$B:$AZ,3,FALSE)),"B")))))))))))))))</f>
        <v xml:space="preserve"> </v>
      </c>
      <c r="K309" s="183" t="str">
        <f ca="1">IF(ISERROR(IF($X$1=1,(VLOOKUP(B309,'X1'!$B:$AZ,5,FALSE)),IF($X$1=2,(VLOOKUP(B309,'X2'!$B:$AZ,5,FALSE)),IF($X$1=3,(VLOOKUP(B309,'X3'!$B:$AZ,5,FALSE)),IF($X$1=4,(VLOOKUP(B309,'X4'!$B:$AZ,5,FALSE)),IF($X$1=5,(VLOOKUP(B309,'X5'!$B:$AZ,5,FALSE)),IF($X$1=6,(VLOOKUP(B309,'X6'!$B:$AZ,5,FALSE)),IF($X$1=7,(VLOOKUP(B309,'X7'!$B:$AZ,5,FALSE)),IF($X$1=8,(VLOOKUP(B309,'X8'!$B:$AZ,5,FALSE)),IF($X$1=9,(VLOOKUP(B309,'X9'!$B:$AZ,5,FALSE)),IF($X$1=10,(VLOOKUP(B309,'X10'!$B:$AZ,5,FALSE)),IF($X$1=11,(VLOOKUP(B309,'X11'!$B:$AZ,5,FALSE)),IF($X$1=12,(VLOOKUP(B309,'X12'!$B:$AZ,5,FALSE)),IF($X$1=13,(VLOOKUP(B309,'X13'!$B:$AZ,5,FALSE)),"B"))))))))))))))=TRUE," ",(IF($X$1=1,(VLOOKUP(B309,'X1'!$B:$AZ,5,FALSE)),IF($X$1=2,(VLOOKUP(B309,'X2'!$B:$AZ,5,FALSE)),IF($X$1=3,(VLOOKUP(B309,'X3'!$B:$AZ,5,FALSE)),IF($X$1=4,(VLOOKUP(B309,'X4'!$B:$AZ,5,FALSE)),IF($X$1=5,(VLOOKUP(B309,'X5'!$B:$AZ,5,FALSE)),IF($X$1=6,(VLOOKUP(B309,'X6'!$B:$AZ,5,FALSE)),IF($X$1=7,(VLOOKUP(B309,'X7'!$B:$AZ,5,FALSE)),IF($X$1=8,(VLOOKUP(B309,'X8'!$B:$AZ,5,FALSE)),IF($X$1=9,(VLOOKUP(B309,'X9'!$B:$AZ,5,FALSE)),IF($X$1=10,(VLOOKUP(B309,'X10'!$B:$AZ,5,FALSE)),IF($X$1=11,(VLOOKUP(B309,'X11'!$B:$AZ,5,FALSE)),IF($X$1=12,(VLOOKUP(B309,'X12'!$B:$AZ,5,FALSE)),IF($X$1=13,(VLOOKUP(B309,'X13'!$B:$AZ,5,FALSE)),"B")))))))))))))))</f>
        <v xml:space="preserve"> </v>
      </c>
      <c r="L309" s="184" t="str">
        <f ca="1">IF(ISERROR(IF($X$1=1,(VLOOKUP(B309,'X1'!$B:$AZ,9,FALSE)),IF($X$1=2,(VLOOKUP(B309,'X2'!$B:$AZ,9,FALSE)),IF($X$1=3,(VLOOKUP(B309,'X3'!$B:$AZ,9,FALSE)),IF($X$1=4,(VLOOKUP(B309,'X4'!$B:$AZ,9,FALSE)),IF($X$1=5,(VLOOKUP(B309,'X5'!$B:$AZ,9,FALSE)),IF($X$1=6,(VLOOKUP(B309,'X6'!$B:$AZ,9,FALSE)),IF($X$1=7,(VLOOKUP(B309,'X7'!$B:$AZ,9,FALSE)),IF($X$1=8,(VLOOKUP(B309,'X8'!$B:$AZ,9,FALSE)),IF($X$1=9,(VLOOKUP(B309,'X9'!$B:$AZ,9,FALSE)),IF($X$1=10,(VLOOKUP(B309,'X10'!$B:$AZ,9,FALSE)),IF($X$1=11,(VLOOKUP(B309,'X11'!$B:$AZ,9,FALSE)),IF($X$1=12,(VLOOKUP(B309,'X12'!$B:$AZ,9,FALSE)),IF($X$1=13,(VLOOKUP(B309,'X13'!$B:$AZ,9,FALSE)),"B"))))))))))))))=TRUE," ",(IF($X$1=1,(VLOOKUP(B309,'X1'!$B:$AZ,9,FALSE)),IF($X$1=2,(VLOOKUP(B309,'X2'!$B:$AZ,9,FALSE)),IF($X$1=3,(VLOOKUP(B309,'X3'!$B:$AZ,9,FALSE)),IF($X$1=4,(VLOOKUP(B309,'X4'!$B:$AZ,9,FALSE)),IF($X$1=5,(VLOOKUP(B309,'X5'!$B:$AZ,9,FALSE)),IF($X$1=6,(VLOOKUP(B309,'X6'!$B:$AZ,9,FALSE)),IF($X$1=7,(VLOOKUP(B309,'X7'!$B:$AZ,9,FALSE)),IF($X$1=8,(VLOOKUP(B309,'X8'!$B:$AZ,9,FALSE)),IF($X$1=9,(VLOOKUP(B309,'X9'!$B:$AZ,9,FALSE)),IF($X$1=10,(VLOOKUP(B309,'X10'!$B:$AZ,9,FALSE)),IF($X$1=11,(VLOOKUP(B309,'X11'!$B:$AZ,9,FALSE)),IF($X$1=12,(VLOOKUP(B309,'X12'!$B:$AZ,9,FALSE)),IF($X$1=13,(VLOOKUP(B309,'X13'!$B:$AZ,9,FALSE)),"B")))))))))))))))</f>
        <v xml:space="preserve"> </v>
      </c>
      <c r="M309" s="184" t="str">
        <f ca="1">IF(ISERROR(IF($X$1=1,(VLOOKUP(B309,'X1'!$B:$AZ,10,FALSE)),IF($X$1=2,(VLOOKUP(B309,'X2'!$B:$AZ,10,FALSE)),IF($X$1=3,(VLOOKUP(B309,'X3'!$B:$AZ,10,FALSE)),IF($X$1=4,(VLOOKUP(B309,'X4'!$B:$AZ,10,FALSE)),IF($X$1=5,(VLOOKUP(B309,'X5'!$B:$AZ,10,FALSE)),IF($X$1=6,(VLOOKUP(B309,'X6'!$B:$AZ,10,FALSE)),IF($X$1=7,(VLOOKUP(B309,'X7'!$B:$AZ,10,FALSE)),IF($X$1=8,(VLOOKUP(B309,'X8'!$B:$AZ,10,FALSE)),IF($X$1=9,(VLOOKUP(B309,'X9'!$B:$AZ,10,FALSE)),IF($X$1=10,(VLOOKUP(B309,'X10'!$B:$AZ,10,FALSE)),IF($X$1=11,(VLOOKUP(B309,'X11'!$B:$AZ,10,FALSE)),IF($X$1=12,(VLOOKUP(B309,'X12'!$B:$AZ,10,FALSE)),IF($X$1=13,(VLOOKUP(B309,'X13'!$B:$AZ,10,FALSE)),"B"))))))))))))))=TRUE," ",(IF($X$1=1,(VLOOKUP(B309,'X1'!$B:$AZ,10,FALSE)),IF($X$1=2,(VLOOKUP(B309,'X2'!$B:$AZ,10,FALSE)),IF($X$1=3,(VLOOKUP(B309,'X3'!$B:$AZ,10,FALSE)),IF($X$1=4,(VLOOKUP(B309,'X4'!$B:$AZ,10,FALSE)),IF($X$1=5,(VLOOKUP(B309,'X5'!$B:$AZ,10,FALSE)),IF($X$1=6,(VLOOKUP(B309,'X6'!$B:$AZ,10,FALSE)),IF($X$1=7,(VLOOKUP(B309,'X7'!$B:$AZ,10,FALSE)),IF($X$1=8,(VLOOKUP(B309,'X8'!$B:$AZ,10,FALSE)),IF($X$1=9,(VLOOKUP(B309,'X9'!$B:$AZ,10,FALSE)),IF($X$1=10,(VLOOKUP(B309,'X10'!$B:$AZ,10,FALSE)),IF($X$1=11,(VLOOKUP(B309,'X11'!$B:$AZ,10,FALSE)),IF($X$1=12,(VLOOKUP(B309,'X12'!$B:$AZ,10,FALSE)),IF($X$1=13,(VLOOKUP(B309,'X13'!$B:$AZ,10,FALSE)),"B")))))))))))))))</f>
        <v xml:space="preserve"> </v>
      </c>
      <c r="N309" s="185" t="str">
        <f ca="1">IF(ISERROR(IF($X$1=1,(VLOOKUP(B309,'X1'!$B:$AZ,45,FALSE)),IF($X$1=2,(VLOOKUP(B309,'X2'!$B:$AZ,45,FALSE)),IF($X$1=3,(VLOOKUP(B309,'X3'!$B:$AZ,45,FALSE)),IF($X$1=4,(VLOOKUP(B309,'X4'!$B:$AZ,45,FALSE)),IF($X$1=5,(VLOOKUP(B309,'X5'!$B:$AZ,45,FALSE)),IF($X$1=6,(VLOOKUP(B309,'X6'!$B:$AZ,45,FALSE)),IF($X$1=7,(VLOOKUP(B309,'X7'!$B:$AZ,45,FALSE)),IF($X$1=8,(VLOOKUP(B309,'X8'!$B:$AZ,45,FALSE)),IF($X$1=9,(VLOOKUP(B309,'X9'!$B:$AZ,45,FALSE)),IF($X$1=10,(VLOOKUP(B309,'X10'!$B:$AZ,45,FALSE)),IF($X$1=11,(VLOOKUP(B309,'X11'!$B:$AZ,45,FALSE)),IF($X$1=12,(VLOOKUP(B309,'X12'!$B:$AZ,45,FALSE)),IF($X$1=13,(VLOOKUP(B309,'X13'!$B:$AZ,45,FALSE)),"B"))))))))))))))=TRUE," ",(IF($X$1=1,(VLOOKUP(B309,'X1'!$B:$AZ,45,FALSE)),IF($X$1=2,(VLOOKUP(B309,'X2'!$B:$AZ,45,FALSE)),IF($X$1=3,(VLOOKUP(B309,'X3'!$B:$AZ,45,FALSE)),IF($X$1=4,(VLOOKUP(B309,'X4'!$B:$AZ,45,FALSE)),IF($X$1=5,(VLOOKUP(B309,'X5'!$B:$AZ,45,FALSE)),IF($X$1=6,(VLOOKUP(B309,'X6'!$B:$AZ,45,FALSE)),IF($X$1=7,(VLOOKUP(B309,'X7'!$B:$AZ,45,FALSE)),IF($X$1=8,(VLOOKUP(B309,'X8'!$B:$AZ,45,FALSE)),IF($X$1=9,(VLOOKUP(B309,'X9'!$B:$AZ,45,FALSE)),IF($X$1=10,(VLOOKUP(B309,'X10'!$B:$AZ,45,FALSE)),IF($X$1=11,(VLOOKUP(B309,'X11'!$B:$AZ,45,FALSE)),IF($X$1=12,(VLOOKUP(B309,'X12'!$B:$AZ,45,FALSE)),IF($X$1=13,(VLOOKUP(B309,'X13'!$B:$AZ,45,FALSE)),"B")))))))))))))))</f>
        <v xml:space="preserve"> </v>
      </c>
      <c r="O309" s="184" t="str">
        <f ca="1">IF(ISERROR(IF($X$1=1,(VLOOKUP(B309,'X1'!$B:$AZ,11,FALSE)),IF($X$1=2,(VLOOKUP(B309,'X2'!$B:$AZ,11,FALSE)),IF($X$1=3,(VLOOKUP(B309,'X3'!$B:$AZ,11,FALSE)),IF($X$1=4,(VLOOKUP(B309,'X4'!$B:$AZ,11,FALSE)),IF($X$1=5,(VLOOKUP(B309,'X5'!$B:$AZ,11,FALSE)),IF($X$1=6,(VLOOKUP(B309,'X6'!$B:$AZ,11,FALSE)),IF($X$1=7,(VLOOKUP(B309,'X7'!$B:$AZ,11,FALSE)),IF($X$1=8,(VLOOKUP(B309,'X8'!$B:$AZ,11,FALSE)),IF($X$1=9,(VLOOKUP(B309,'X9'!$B:$AZ,11,FALSE)),IF($X$1=10,(VLOOKUP(B309,'X10'!$B:$AZ,11,FALSE)),IF($X$1=11,(VLOOKUP(B309,'X11'!$B:$AZ,11,FALSE)),IF($X$1=12,(VLOOKUP(B309,'X12'!$B:$AZ,11,FALSE)),IF($X$1=13,(VLOOKUP(B309,'X13'!$B:$AZ,11,FALSE)),"B"))))))))))))))=TRUE," ",(IF($X$1=1,(VLOOKUP(B309,'X1'!$B:$AZ,11,FALSE)),IF($X$1=2,(VLOOKUP(B309,'X2'!$B:$AZ,11,FALSE)),IF($X$1=3,(VLOOKUP(B309,'X3'!$B:$AZ,11,FALSE)),IF($X$1=4,(VLOOKUP(B309,'X4'!$B:$AZ,11,FALSE)),IF($X$1=5,(VLOOKUP(B309,'X5'!$B:$AZ,11,FALSE)),IF($X$1=6,(VLOOKUP(B309,'X6'!$B:$AZ,11,FALSE)),IF($X$1=7,(VLOOKUP(B309,'X7'!$B:$AZ,11,FALSE)),IF($X$1=8,(VLOOKUP(B309,'X8'!$B:$AZ,11,FALSE)),IF($X$1=9,(VLOOKUP(B309,'X9'!$B:$AZ,11,FALSE)),IF($X$1=10,(VLOOKUP(B309,'X10'!$B:$AZ,11,FALSE)),IF($X$1=11,(VLOOKUP(B309,'X11'!$B:$AZ,11,FALSE)),IF($X$1=12,(VLOOKUP(B309,'X12'!$B:$AZ,11,FALSE)),IF($X$1=13,(VLOOKUP(B309,'X13'!$B:$AZ,11,FALSE)),"B")))))))))))))))</f>
        <v xml:space="preserve"> </v>
      </c>
      <c r="P309" s="184" t="str">
        <f ca="1">IF(ISERROR(IF($X$1=1,(VLOOKUP(B309,'X1'!$B:$AZ,12,FALSE)),IF($X$1=2,(VLOOKUP(B309,'X2'!$B:$AZ,12,FALSE)),IF($X$1=3,(VLOOKUP(B309,'X3'!$B:$AZ,12,FALSE)),IF($X$1=4,(VLOOKUP(B309,'X4'!$B:$AZ,12,FALSE)),IF($X$1=5,(VLOOKUP(B309,'X5'!$B:$AZ,12,FALSE)),IF($X$1=6,(VLOOKUP(B309,'X6'!$B:$AZ,12,FALSE)),IF($X$1=7,(VLOOKUP(B309,'X7'!$B:$AZ,12,FALSE)),IF($X$1=8,(VLOOKUP(B309,'X8'!$B:$AZ,12,FALSE)),IF($X$1=9,(VLOOKUP(B309,'X9'!$B:$AZ,12,FALSE)),IF($X$1=10,(VLOOKUP(B309,'X10'!$B:$AZ,12,FALSE)),IF($X$1=11,(VLOOKUP(B309,'X11'!$B:$AZ,12,FALSE)),IF($X$1=12,(VLOOKUP(B309,'X12'!$B:$AZ,12,FALSE)),IF($X$1=13,(VLOOKUP(B309,'X13'!$B:$AZ,12,FALSE)),"B"))))))))))))))=TRUE," ",(IF($X$1=1,(VLOOKUP(B309,'X1'!$B:$AZ,12,FALSE)),IF($X$1=2,(VLOOKUP(B309,'X2'!$B:$AZ,12,FALSE)),IF($X$1=3,(VLOOKUP(B309,'X3'!$B:$AZ,12,FALSE)),IF($X$1=4,(VLOOKUP(B309,'X4'!$B:$AZ,12,FALSE)),IF($X$1=5,(VLOOKUP(B309,'X5'!$B:$AZ,12,FALSE)),IF($X$1=6,(VLOOKUP(B309,'X6'!$B:$AZ,12,FALSE)),IF($X$1=7,(VLOOKUP(B309,'X7'!$B:$AZ,12,FALSE)),IF($X$1=8,(VLOOKUP(B309,'X8'!$B:$AZ,12,FALSE)),IF($X$1=9,(VLOOKUP(B309,'X9'!$B:$AZ,12,FALSE)),IF($X$1=10,(VLOOKUP(B309,'X10'!$B:$AZ,12,FALSE)),IF($X$1=11,(VLOOKUP(B309,'X11'!$B:$AZ,12,FALSE)),IF($X$1=12,(VLOOKUP(B309,'X12'!$B:$AZ,12,FALSE)),IF($X$1=13,(VLOOKUP(B309,'X13'!$B:$AZ,12,FALSE)),"B")))))))))))))))</f>
        <v xml:space="preserve"> </v>
      </c>
      <c r="Q309" s="185" t="str">
        <f ca="1">IF(ISERROR(IF($X$1=1,(VLOOKUP(B309,'X1'!$B:$AZ,46,FALSE)),IF($X$1=2,(VLOOKUP(B309,'X2'!$B:$AZ,46,FALSE)),IF($X$1=3,(VLOOKUP(B309,'X3'!$B:$AZ,46,FALSE)),IF($X$1=4,(VLOOKUP(B309,'X4'!$B:$AZ,46,FALSE)),IF($X$1=5,(VLOOKUP(B309,'X5'!$B:$AZ,46,FALSE)),IF($X$1=6,(VLOOKUP(B309,'X6'!$B:$AZ,46,FALSE)),IF($X$1=7,(VLOOKUP(B309,'X7'!$B:$AZ,46,FALSE)),IF($X$1=8,(VLOOKUP(B309,'X8'!$B:$AZ,46,FALSE)),IF($X$1=9,(VLOOKUP(B309,'X9'!$B:$AZ,46,FALSE)),IF($X$1=10,(VLOOKUP(B309,'X10'!$B:$AZ,46,FALSE)),IF($X$1=11,(VLOOKUP(B309,'X11'!$B:$AZ,46,FALSE)),IF($X$1=12,(VLOOKUP(B309,'X12'!$B:$AZ,46,FALSE)),IF($X$1=13,(VLOOKUP(B309,'X13'!$B:$AZ,46,FALSE)),"B"))))))))))))))=TRUE," ",(IF($X$1=1,(VLOOKUP(B309,'X1'!$B:$AZ,46,FALSE)),IF($X$1=2,(VLOOKUP(B309,'X2'!$B:$AZ,46,FALSE)),IF($X$1=3,(VLOOKUP(B309,'X3'!$B:$AZ,46,FALSE)),IF($X$1=4,(VLOOKUP(B309,'X4'!$B:$AZ,46,FALSE)),IF($X$1=5,(VLOOKUP(B309,'X5'!$B:$AZ,46,FALSE)),IF($X$1=6,(VLOOKUP(B309,'X6'!$B:$AZ,46,FALSE)),IF($X$1=7,(VLOOKUP(B309,'X7'!$B:$AZ,46,FALSE)),IF($X$1=8,(VLOOKUP(B309,'X8'!$B:$AZ,46,FALSE)),IF($X$1=9,(VLOOKUP(B309,'X9'!$B:$AZ,46,FALSE)),IF($X$1=10,(VLOOKUP(B309,'X10'!$B:$AZ,46,FALSE)),IF($X$1=11,(VLOOKUP(B309,'X11'!$B:$AZ,46,FALSE)),IF($X$1=12,(VLOOKUP(B309,'X12'!$B:$AZ,46,FALSE)),IF($X$1=13,(VLOOKUP(B309,'X13'!$B:$AZ,46,FALSE)),"B")))))))))))))))</f>
        <v xml:space="preserve"> </v>
      </c>
      <c r="R309" s="185" t="str">
        <f ca="1">IF(ISERROR(IF($X$1=1,(VLOOKUP(B309,'X1'!$B:$AZ,15,FALSE)),IF($X$1=2,(VLOOKUP(B309,'X2'!$B:$AZ,15,FALSE)),IF($X$1=3,(VLOOKUP(B309,'X3'!$B:$AZ,15,FALSE)),IF($X$1=4,(VLOOKUP(B309,'X4'!$B:$AZ,15,FALSE)),IF($X$1=5,(VLOOKUP(B309,'X5'!$B:$AZ,15,FALSE)),IF($X$1=6,(VLOOKUP(B309,'X6'!$B:$AZ,15,FALSE)),IF($X$1=7,(VLOOKUP(B309,'X7'!$B:$AZ,15,FALSE)),IF($X$1=8,(VLOOKUP(B309,'X8'!$B:$AZ,15,FALSE)),IF($X$1=9,(VLOOKUP(B309,'X9'!$B:$AZ,15,FALSE)),IF($X$1=10,(VLOOKUP(B309,'X10'!$B:$AZ,15,FALSE)),IF($X$1=11,(VLOOKUP(B309,'X11'!$B:$AZ,15,FALSE)),IF($X$1=12,(VLOOKUP(B309,'X12'!$B:$AZ,15,FALSE)),IF($X$1=13,(VLOOKUP(B309,'X13'!$B:$AZ,15,FALSE)),"B"))))))))))))))=TRUE," ",(IF($X$1=1,(VLOOKUP(B309,'X1'!$B:$AZ,15,FALSE)),IF($X$1=2,(VLOOKUP(B309,'X2'!$B:$AZ,15,FALSE)),IF($X$1=3,(VLOOKUP(B309,'X3'!$B:$AZ,15,FALSE)),IF($X$1=4,(VLOOKUP(B309,'X4'!$B:$AZ,15,FALSE)),IF($X$1=5,(VLOOKUP(B309,'X5'!$B:$AZ,15,FALSE)),IF($X$1=6,(VLOOKUP(B309,'X6'!$B:$AZ,15,FALSE)),IF($X$1=7,(VLOOKUP(B309,'X7'!$B:$AZ,15,FALSE)),IF($X$1=8,(VLOOKUP(B309,'X8'!$B:$AZ,15,FALSE)),IF($X$1=9,(VLOOKUP(B309,'X9'!$B:$AZ,15,FALSE)),IF($X$1=10,(VLOOKUP(B309,'X10'!$B:$AZ,15,FALSE)),IF($X$1=11,(VLOOKUP(B309,'X11'!$B:$AZ,15,FALSE)),IF($X$1=12,(VLOOKUP(B309,'X12'!$B:$AZ,15,FALSE)),IF($X$1=13,(VLOOKUP(B309,'X13'!$B:$AZ,15,FALSE)),"B")))))))))))))))</f>
        <v xml:space="preserve"> </v>
      </c>
      <c r="S309" s="185" t="str">
        <f ca="1">IF(ISERROR(IF((IF($X$1=1,(VLOOKUP(B309,'X1'!$B:$AZ,14,FALSE)),(IF($X$1=2,(VLOOKUP(B309,'X2'!$B:$AZ,14,FALSE)),(IF($X$1=3,(VLOOKUP(B309,'X3'!$B:$AZ,14,FALSE)),(IF($X$1=4,(VLOOKUP(B309,'X4'!$B:$AZ,14,FALSE)),(IF($X$1=5,(VLOOKUP(B309,'X5'!$B:$AZ,14,FALSE)),(IF($X$1=6,(VLOOKUP(B309,'X6'!$B:$AZ,14,FALSE)),(IF($X$1=7,(VLOOKUP(B309,'X7'!$B:$AZ,14,FALSE)),(IF($X$1=8,(VLOOKUP(B309,'X8'!$B:$AZ,14,FALSE)),(IF($X$1=9,(VLOOKUP(B309,'X9'!$B:$AZ,14,FALSE)),(IF($X$1=10,(VLOOKUP(B309,'X10'!$B:$AZ,14,FALSE)),(IF($X$1=11,(VLOOKUP(B309,'X11'!$B:$AZ,14,FALSE)),(IF($X$1=12,(VLOOKUP(B309,'X12'!$B:$AZ,14,FALSE)),(VLOOKUP(B309,'X13'!$B:$AZ,14,FALSE))))))))))))))))))))))))))=$V$1," ",(IF($X$1=1,(VLOOKUP(B309,'X1'!$B:$AZ,14,FALSE)),(IF($X$1=2,(VLOOKUP(B309,'X2'!$B:$AZ,14,FALSE)),(IF($X$1=3,(VLOOKUP(B309,'X3'!$B:$AZ,14,FALSE)),(IF($X$1=4,(VLOOKUP(B309,'X4'!$B:$AZ,14,FALSE)),(IF($X$1=5,(VLOOKUP(B309,'X5'!$B:$AZ,14,FALSE)),(IF($X$1=6,(VLOOKUP(B309,'X6'!$B:$AZ,14,FALSE)),(IF($X$1=7,(VLOOKUP(B309,'X7'!$B:$AZ,14,FALSE)),(IF($X$1=8,(VLOOKUP(B309,'X8'!$B:$AZ,14,FALSE)),(IF($X$1=9,(VLOOKUP(B309,'X9'!$B:$AZ,14,FALSE)),(IF($X$1=10,(VLOOKUP(B309,'X10'!$B:$AZ,14,FALSE)),(IF($X$1=11,(VLOOKUP(B309,'X11'!$B:$AZ,14,FALSE)),(IF($X$1=12,(VLOOKUP(B309,'X12'!$B:$AZ,14,FALSE)),(VLOOKUP(B309,'X13'!$B:$AZ,14,FALSE))))))))))))))))))))))))))))=TRUE," ",(IF((IF($X$1=1,(VLOOKUP(B309,'X1'!$B:$AZ,14,FALSE)),(IF($X$1=2,(VLOOKUP(B309,'X2'!$B:$AZ,14,FALSE)),(IF($X$1=3,(VLOOKUP(B309,'X3'!$B:$AZ,14,FALSE)),(IF($X$1=4,(VLOOKUP(B309,'X4'!$B:$AZ,14,FALSE)),(IF($X$1=5,(VLOOKUP(B309,'X5'!$B:$AZ,14,FALSE)),(IF($X$1=6,(VLOOKUP(B309,'X6'!$B:$AZ,14,FALSE)),(IF($X$1=7,(VLOOKUP(B309,'X7'!$B:$AZ,14,FALSE)),(IF($X$1=8,(VLOOKUP(B309,'X8'!$B:$AZ,14,FALSE)),(IF($X$1=9,(VLOOKUP(B309,'X9'!$B:$AZ,14,FALSE)),(IF($X$1=10,(VLOOKUP(B309,'X10'!$B:$AZ,14,FALSE)),(IF($X$1=11,(VLOOKUP(B309,'X11'!$B:$AZ,14,FALSE)),(IF($X$1=12,(VLOOKUP(B309,'X12'!$B:$AZ,14,FALSE)),(VLOOKUP(B309,'X13'!$B:$AZ,14,FALSE))))))))))))))))))))))))))=$V$1," ",(IF($X$1=1,(VLOOKUP(B309,'X1'!$B:$AZ,14,FALSE)),(IF($X$1=2,(VLOOKUP(B309,'X2'!$B:$AZ,14,FALSE)),(IF($X$1=3,(VLOOKUP(B309,'X3'!$B:$AZ,14,FALSE)),(IF($X$1=4,(VLOOKUP(B309,'X4'!$B:$AZ,14,FALSE)),(IF($X$1=5,(VLOOKUP(B309,'X5'!$B:$AZ,14,FALSE)),(IF($X$1=6,(VLOOKUP(B309,'X6'!$B:$AZ,14,FALSE)),(IF($X$1=7,(VLOOKUP(B309,'X7'!$B:$AZ,14,FALSE)),(IF($X$1=8,(VLOOKUP(B309,'X8'!$B:$AZ,14,FALSE)),(IF($X$1=9,(VLOOKUP(B309,'X9'!$B:$AZ,14,FALSE)),(IF($X$1=10,(VLOOKUP(B309,'X10'!$B:$AZ,14,FALSE)),(IF($X$1=11,(VLOOKUP(B309,'X11'!$B:$AZ,14,FALSE)),(IF($X$1=12,(VLOOKUP(B309,'X12'!$B:$AZ,14,FALSE)),(VLOOKUP(B309,'X13'!$B:$AZ,14,FALSE)))))))))))))))))))))))))))))</f>
        <v xml:space="preserve"> </v>
      </c>
    </row>
    <row r="310" spans="1:19" ht="14.1" customHeight="1" x14ac:dyDescent="0.2">
      <c r="A310" s="156" t="s">
        <v>1058</v>
      </c>
      <c r="B310" s="122" t="str">
        <f>IF(ISERROR(IF($U$16=1,(VLOOKUP(A310,$AC$89:$AH$125,2,FALSE)),IF((IF($X$1=1,'X1'!B269,(IF($X$1=2,'X2'!B269,(IF($X$1=3,'X3'!B269,(IF($X$1=4,'X4'!B269,(IF($X$1=5,'X5'!B269,(IF($X$1=6,'X6'!B269,(IF($X$1=7,'X7'!B269,(IF($X$1=8,'X8'!B269,(IF($X$1=9,'X9'!B269,(IF($X$1=10,'X10'!B269,(IF($X$1=11,'X11'!B269,(IF($X$1=12,'X12'!B269,'X13'!B269))))))))))))))))))))))))="","",(IF($X$1=1,'X1'!B269,(IF($X$1=2,'X2'!B269,(IF($X$1=3,'X3'!B269,(IF($X$1=4,'X4'!B269,(IF($X$1=5,'X5'!B269,(IF($X$1=6,'X6'!B269,(IF($X$1=7,'X7'!B269,(IF($X$1=8,'X8'!B269,(IF($X$1=9,'X9'!B269,(IF($X$1=10,'X10'!B269,(IF($X$1=11,'X11'!B269,(IF($X$1=12,'X12'!B269,'X13'!B269)))))))))))))))))))))))))))=TRUE," ",(IF($U$16=1,(VLOOKUP(A310,$AC$89:$AH$125,2,FALSE)),IF((IF($X$1=1,'X1'!B269,(IF($X$1=2,'X2'!B269,(IF($X$1=3,'X3'!B269,(IF($X$1=4,'X4'!B269,(IF($X$1=5,'X5'!B269,(IF($X$1=6,'X6'!B269,(IF($X$1=7,'X7'!B269,(IF($X$1=8,'X8'!B269,(IF($X$1=9,'X9'!B269,(IF($X$1=10,'X10'!B269,(IF($X$1=11,'X11'!B269,(IF($X$1=12,'X12'!B269,'X13'!B269))))))))))))))))))))))))="","",(IF($X$1=1,'X1'!B269,(IF($X$1=2,'X2'!B269,(IF($X$1=3,'X3'!B269,(IF($X$1=4,'X4'!B269,(IF($X$1=5,'X5'!B269,(IF($X$1=6,'X6'!B269,(IF($X$1=7,'X7'!B269,(IF($X$1=8,'X8'!B269,(IF($X$1=9,'X9'!B269,(IF($X$1=10,'X10'!B269,(IF($X$1=11,'X11'!B269,(IF($X$1=12,'X12'!B269,'X13'!B269))))))))))))))))))))))))))))</f>
        <v/>
      </c>
      <c r="C310" s="181" t="str">
        <f ca="1">IF(ISERROR(IF($X$1=1,(VLOOKUP(B310,'X1'!$B:$AZ,47,FALSE)),IF($X$1=2,(VLOOKUP(B310,'X2'!$B:$AZ,47,FALSE)),IF($X$1=3,(VLOOKUP(B310,'X3'!$B:$AZ,47,FALSE)),IF($X$1=4,(VLOOKUP(B310,'X4'!$B:$AZ,47,FALSE)),IF($X$1=5,(VLOOKUP(B310,'X5'!$B:$AZ,47,FALSE)),IF($X$1=6,(VLOOKUP(B310,'X6'!$B:$AZ,47,FALSE)),IF($X$1=7,(VLOOKUP(B310,'X7'!$B:$AZ,47,FALSE)),IF($X$1=8,(VLOOKUP(B310,'X8'!$B:$AZ,47,FALSE)),IF($X$1=9,(VLOOKUP(B310,'X9'!$B:$AZ,47,FALSE)),IF($X$1=10,(VLOOKUP(B310,'X10'!$B:$AZ,47,FALSE)),IF($X$1=11,(VLOOKUP(B310,'X11'!$B:$AZ,47,FALSE)),IF($X$1=12,(VLOOKUP(B310,'X12'!$B:$AZ,47,FALSE)),IF($X$1=13,(VLOOKUP(B310,'X13'!$B:$AZ,47,FALSE)),"B"))))))))))))))=TRUE," ",(IF($X$1=1,(VLOOKUP(B310,'X1'!$B:$AZ,47,FALSE)),IF($X$1=2,(VLOOKUP(B310,'X2'!$B:$AZ,47,FALSE)),IF($X$1=3,(VLOOKUP(B310,'X3'!$B:$AZ,47,FALSE)),IF($X$1=4,(VLOOKUP(B310,'X4'!$B:$AZ,47,FALSE)),IF($X$1=5,(VLOOKUP(B310,'X5'!$B:$AZ,47,FALSE)),IF($X$1=6,(VLOOKUP(B310,'X6'!$B:$AZ,47,FALSE)),IF($X$1=7,(VLOOKUP(B310,'X7'!$B:$AZ,47,FALSE)),IF($X$1=8,(VLOOKUP(B310,'X8'!$B:$AZ,47,FALSE)),IF($X$1=9,(VLOOKUP(B310,'X9'!$B:$AZ,47,FALSE)),IF($X$1=10,(VLOOKUP(B310,'X10'!$B:$AZ,47,FALSE)),IF($X$1=11,(VLOOKUP(B310,'X11'!$B:$AZ,47,FALSE)),IF($X$1=12,(VLOOKUP(B310,'X12'!$B:$AZ,47,FALSE)),IF($X$1=13,(VLOOKUP(B310,'X13'!$B:$AZ,47,FALSE)),"B")))))))))))))))</f>
        <v xml:space="preserve"> </v>
      </c>
      <c r="D310" s="181" t="str">
        <f ca="1">IF(ISERROR(IF($X$1=1,(VLOOKUP(B310,'X1'!$B:$AP,41,FALSE)),IF($X$1=2,(VLOOKUP(B310,'X2'!$B:$AP,41,FALSE)),IF($X$1=3,(VLOOKUP(B310,'X3'!$B:$AP,41,FALSE)),IF($X$1=4,(VLOOKUP(B310,'X4'!$B:$AP,41,FALSE)),IF($X$1=5,(VLOOKUP(B310,'X5'!$B:$AP,41,FALSE)),IF($X$1=6,(VLOOKUP(B310,'X6'!$B:$AP,41,FALSE)),IF($X$1=7,(VLOOKUP(B310,'X7'!$B:$AP,41,FALSE)),IF($X$1=8,(VLOOKUP(B310,'X8'!$B:$AP,41,FALSE)),IF($X$1=9,(VLOOKUP(B310,'X9'!$B:$AP,41,FALSE)),IF($X$1=10,(VLOOKUP(B310,'X10'!$B:$AP,41,FALSE)),IF($X$1=11,(VLOOKUP(B310,'X11'!$B:$AP,41,FALSE)),IF($X$1=12,(VLOOKUP(B310,'X12'!$B:$AP,41,FALSE)),IF($X$1=13,(VLOOKUP(B310,'X13'!$B:$AP,41,FALSE)),"B"))))))))))))))=TRUE," ",(IF($X$1=1,(VLOOKUP(B310,'X1'!$B:$AP,41,FALSE)),IF($X$1=2,(VLOOKUP(B310,'X2'!$B:$AP,41,FALSE)),IF($X$1=3,(VLOOKUP(B310,'X3'!$B:$AP,41,FALSE)),IF($X$1=4,(VLOOKUP(B310,'X4'!$B:$AP,41,FALSE)),IF($X$1=5,(VLOOKUP(B310,'X5'!$B:$AP,41,FALSE)),IF($X$1=6,(VLOOKUP(B310,'X6'!$B:$AP,41,FALSE)),IF($X$1=7,(VLOOKUP(B310,'X7'!$B:$AP,41,FALSE)),IF($X$1=8,(VLOOKUP(B310,'X8'!$B:$AP,41,FALSE)),IF($X$1=9,(VLOOKUP(B310,'X9'!$B:$AP,41,FALSE)),IF($X$1=10,(VLOOKUP(B310,'X10'!$B:$AP,41,FALSE)),IF($X$1=11,(VLOOKUP(B310,'X11'!$B:$AP,41,FALSE)),IF($X$1=12,(VLOOKUP(B310,'X12'!$B:$AP,41,FALSE)),IF($X$1=13,(VLOOKUP(B310,'X13'!$B:$AP,41,FALSE)),"B")))))))))))))))</f>
        <v xml:space="preserve"> </v>
      </c>
      <c r="E310" s="182" t="str">
        <f ca="1">IF(ISERROR(IF($X$1=1,(VLOOKUP(B310,'X1'!$B:$AP,7,FALSE)),IF($X$1=2,(VLOOKUP(B310,'X2'!$B:$AP,7,FALSE)),IF($X$1=3,(VLOOKUP(B310,'X3'!$B:$AP,7,FALSE)),IF($X$1=4,(VLOOKUP(B310,'X4'!$B:$AP,7,FALSE)),IF($X$1=5,(VLOOKUP(B310,'X5'!$B:$AP,7,FALSE)),IF($X$1=6,(VLOOKUP(B310,'X6'!$B:$AP,7,FALSE)),IF($X$1=7,(VLOOKUP(B310,'X7'!$B:$AP,7,FALSE)),IF($X$1=8,(VLOOKUP(B310,'X8'!$B:$AP,7,FALSE)),IF($X$1=9,(VLOOKUP(B310,'X9'!$B:$AP,7,FALSE)),IF($X$1=10,(VLOOKUP(B310,'X10'!$B:$AP,7,FALSE)),IF($X$1=11,(VLOOKUP(B310,'X11'!$B:$AP,7,FALSE)),IF($X$1=12,(VLOOKUP(B310,'X12'!$B:$AP,7,FALSE)),IF($X$1=13,(VLOOKUP(B310,'X13'!$B:$AP,7,FALSE)),"B"))))))))))))))=TRUE," ",(IF($X$1=1,(VLOOKUP(B310,'X1'!$B:$AP,7,FALSE)),IF($X$1=2,(VLOOKUP(B310,'X2'!$B:$AP,7,FALSE)),IF($X$1=3,(VLOOKUP(B310,'X3'!$B:$AP,7,FALSE)),IF($X$1=4,(VLOOKUP(B310,'X4'!$B:$AP,7,FALSE)),IF($X$1=5,(VLOOKUP(B310,'X5'!$B:$AP,7,FALSE)),IF($X$1=6,(VLOOKUP(B310,'X6'!$B:$AP,7,FALSE)),IF($X$1=7,(VLOOKUP(B310,'X7'!$B:$AP,7,FALSE)),IF($X$1=8,(VLOOKUP(B310,'X8'!$B:$AP,7,FALSE)),IF($X$1=9,(VLOOKUP(B310,'X9'!$B:$AP,7,FALSE)),IF($X$1=10,(VLOOKUP(B310,'X10'!$B:$AP,7,FALSE)),IF($X$1=11,(VLOOKUP(B310,'X11'!$B:$AP,7,FALSE)),IF($X$1=12,(VLOOKUP(B310,'X12'!$B:$AP,7,FALSE)),IF($X$1=13,(VLOOKUP(B310,'X13'!$B:$AP,7,FALSE)),"B")))))))))))))))</f>
        <v xml:space="preserve"> </v>
      </c>
      <c r="F310" s="182" t="str">
        <f ca="1">IF(ISERROR(IF((IF($X$1=1,(VLOOKUP(B310,'X1'!$B:$AO,6,FALSE)),(IF($X$1=2,(VLOOKUP(B310,'X2'!$B:$AO,6,FALSE)),(IF($X$1=3,(VLOOKUP(B310,'X3'!$B:$AO,6,FALSE)),(IF($X$1=4,(VLOOKUP(B310,'X4'!$B:$AO,6,FALSE)),(IF($X$1=5,(VLOOKUP(B310,'X5'!$B:$AO,6,FALSE)),(IF($X$1=6,(VLOOKUP(B310,'X6'!$B:$AO,6,FALSE)),(IF($X$1=7,(VLOOKUP(B310,'X7'!$B:$AO,6,FALSE)),(IF($X$1=8,(VLOOKUP(B310,'X8'!$B:$AO,6,FALSE)),(IF($X$1=9,(VLOOKUP(B310,'X9'!$B:$AO,6,FALSE)),(IF($X$1=10,(VLOOKUP(B310,'X10'!$B:$AO,6,FALSE)),(IF($X$1=11,(VLOOKUP(B310,'X11'!$B:$AO,6,FALSE)),(IF($X$1=12,(VLOOKUP(B310,'X12'!$B:$AO,6,FALSE)),(VLOOKUP(B310,'X13'!$B:$AO,6,FALSE))))))))))))))))))))))))))=$V$1," ",(IF($X$1=1,(VLOOKUP(B310,'X1'!$B:$AO,6,FALSE)),(IF($X$1=2,(VLOOKUP(B310,'X2'!$B:$AO,6,FALSE)),(IF($X$1=3,(VLOOKUP(B310,'X3'!$B:$AO,6,FALSE)),(IF($X$1=4,(VLOOKUP(B310,'X4'!$B:$AO,6,FALSE)),(IF($X$1=5,(VLOOKUP(B310,'X5'!$B:$AO,6,FALSE)),(IF($X$1=6,(VLOOKUP(B310,'X6'!$B:$AO,6,FALSE)),(IF($X$1=7,(VLOOKUP(B310,'X7'!$B:$AO,6,FALSE)),(IF($X$1=8,(VLOOKUP(B310,'X8'!$B:$AO,6,FALSE)),(IF($X$1=9,(VLOOKUP(B310,'X9'!$B:$AO,6,FALSE)),(IF($X$1=10,(VLOOKUP(B310,'X10'!$B:$AO,6,FALSE)),(IF($X$1=11,(VLOOKUP(B310,'X11'!$B:$AO,6,FALSE)),(IF($X$1=12,(VLOOKUP(B310,'X12'!$B:$AO,6,FALSE)),(VLOOKUP(B310,'X13'!$B:$AO,6,FALSE))))))))))))))))))))))))))))=TRUE," ",(IF((IF($X$1=1,(VLOOKUP(B310,'X1'!$B:$AO,6,FALSE)),(IF($X$1=2,(VLOOKUP(B310,'X2'!$B:$AO,6,FALSE)),(IF($X$1=3,(VLOOKUP(B310,'X3'!$B:$AO,6,FALSE)),(IF($X$1=4,(VLOOKUP(B310,'X4'!$B:$AO,6,FALSE)),(IF($X$1=5,(VLOOKUP(B310,'X5'!$B:$AO,6,FALSE)),(IF($X$1=6,(VLOOKUP(B310,'X6'!$B:$AO,6,FALSE)),(IF($X$1=7,(VLOOKUP(B310,'X7'!$B:$AO,6,FALSE)),(IF($X$1=8,(VLOOKUP(B310,'X8'!$B:$AO,6,FALSE)),(IF($X$1=9,(VLOOKUP(B310,'X9'!$B:$AO,6,FALSE)),(IF($X$1=10,(VLOOKUP(B310,'X10'!$B:$AO,6,FALSE)),(IF($X$1=11,(VLOOKUP(B310,'X11'!$B:$AO,6,FALSE)),(IF($X$1=12,(VLOOKUP(B310,'X12'!$B:$AO,6,FALSE)),(VLOOKUP(B310,'X13'!$B:$AO,6,FALSE))))))))))))))))))))))))))=$V$1," ",(IF($X$1=1,(VLOOKUP(B310,'X1'!$B:$AO,6,FALSE)),(IF($X$1=2,(VLOOKUP(B310,'X2'!$B:$AO,6,FALSE)),(IF($X$1=3,(VLOOKUP(B310,'X3'!$B:$AO,6,FALSE)),(IF($X$1=4,(VLOOKUP(B310,'X4'!$B:$AO,6,FALSE)),(IF($X$1=5,(VLOOKUP(B310,'X5'!$B:$AO,6,FALSE)),(IF($X$1=6,(VLOOKUP(B310,'X6'!$B:$AO,6,FALSE)),(IF($X$1=7,(VLOOKUP(B310,'X7'!$B:$AO,6,FALSE)),(IF($X$1=8,(VLOOKUP(B310,'X8'!$B:$AO,6,FALSE)),(IF($X$1=9,(VLOOKUP(B310,'X9'!$B:$AO,6,FALSE)),(IF($X$1=10,(VLOOKUP(B310,'X10'!$B:$AO,6,FALSE)),(IF($X$1=11,(VLOOKUP(B310,'X11'!$B:$AO,6,FALSE)),(IF($X$1=12,(VLOOKUP(B310,'X12'!$B:$AO,6,FALSE)),(VLOOKUP(B310,'X13'!$B:$AO,6,FALSE)))))))))))))))))))))))))))))</f>
        <v xml:space="preserve"> </v>
      </c>
      <c r="G310" s="182" t="str">
        <f ca="1">IF(ISERROR(IF($X$1=1,(VLOOKUP(B310,'X1'!$B:$AZ,44,FALSE)),IF($X$1=2,(VLOOKUP(B310,'X2'!$B:$AZ,44,FALSE)),IF($X$1=3,(VLOOKUP(B310,'X3'!$B:$AZ,44,FALSE)),IF($X$1=4,(VLOOKUP(B310,'X4'!$B:$AZ,44,FALSE)),IF($X$1=5,(VLOOKUP(B310,'X5'!$B:$AZ,44,FALSE)),IF($X$1=6,(VLOOKUP(B310,'X6'!$B:$AZ,44,FALSE)),IF($X$1=7,(VLOOKUP(B310,'X7'!$B:$AZ,44,FALSE)),IF($X$1=8,(VLOOKUP(B310,'X8'!$B:$AZ,44,FALSE)),IF($X$1=9,(VLOOKUP(B310,'X9'!$B:$AZ,44,FALSE)),IF($X$1=10,(VLOOKUP(B310,'X10'!$B:$AZ,44,FALSE)),IF($X$1=11,(VLOOKUP(B310,'X11'!$B:$AZ,44,FALSE)),IF($X$1=12,(VLOOKUP(B310,'X12'!$B:$AZ,44,FALSE)),IF($X$1=13,(VLOOKUP(B310,'X13'!$B:$AZ,44,FALSE)),"B"))))))))))))))=TRUE," ",(IF($X$1=1,(VLOOKUP(B310,'X1'!$B:$AZ,44,FALSE)),IF($X$1=2,(VLOOKUP(B310,'X2'!$B:$AZ,44,FALSE)),IF($X$1=3,(VLOOKUP(B310,'X3'!$B:$AZ,44,FALSE)),IF($X$1=4,(VLOOKUP(B310,'X4'!$B:$AZ,44,FALSE)),IF($X$1=5,(VLOOKUP(B310,'X5'!$B:$AZ,44,FALSE)),IF($X$1=6,(VLOOKUP(B310,'X6'!$B:$AZ,44,FALSE)),IF($X$1=7,(VLOOKUP(B310,'X7'!$B:$AZ,44,FALSE)),IF($X$1=8,(VLOOKUP(B310,'X8'!$B:$AZ,44,FALSE)),IF($X$1=9,(VLOOKUP(B310,'X9'!$B:$AZ,44,FALSE)),IF($X$1=10,(VLOOKUP(B310,'X10'!$B:$AZ,44,FALSE)),IF($X$1=11,(VLOOKUP(B310,'X11'!$B:$AZ,44,FALSE)),IF($X$1=12,(VLOOKUP(B310,'X12'!$B:$AZ,44,FALSE)),IF($X$1=13,(VLOOKUP(B310,'X13'!$B:$AZ,44,FALSE)),"B")))))))))))))))</f>
        <v xml:space="preserve"> </v>
      </c>
      <c r="H310" s="182" t="str">
        <f ca="1">IF(ISERROR(IF($X$1=1,(VLOOKUP(B310,'X1'!$B:$AZ,8,FALSE)),IF($X$1=2,(VLOOKUP(B310,'X2'!$B:$AZ,8,FALSE)),IF($X$1=3,(VLOOKUP(B310,'X3'!$B:$AZ,8,FALSE)),IF($X$1=4,(VLOOKUP(B310,'X4'!$B:$AZ,8,FALSE)),IF($X$1=5,(VLOOKUP(B310,'X5'!$B:$AZ,8,FALSE)),IF($X$1=6,(VLOOKUP(B310,'X6'!$B:$AZ,8,FALSE)),IF($X$1=7,(VLOOKUP(B310,'X7'!$B:$AZ,8,FALSE)),IF($X$1=8,(VLOOKUP(B310,'X8'!$B:$AZ,8,FALSE)),IF($X$1=9,(VLOOKUP(B310,'X9'!$B:$AZ,8,FALSE)),IF($X$1=10,(VLOOKUP(B310,'X10'!$B:$AZ,8,FALSE)),IF($X$1=11,(VLOOKUP(B310,'X11'!$B:$AZ,8,FALSE)),IF($X$1=12,(VLOOKUP(B310,'X12'!$B:$AZ,8,FALSE)),IF($X$1=13,(VLOOKUP(B310,'X13'!$B:$AZ,8,FALSE)),"B"))))))))))))))=TRUE," ",(IF($X$1=1,(VLOOKUP(B310,'X1'!$B:$AZ,8,FALSE)),IF($X$1=2,(VLOOKUP(B310,'X2'!$B:$AZ,8,FALSE)),IF($X$1=3,(VLOOKUP(B310,'X3'!$B:$AZ,8,FALSE)),IF($X$1=4,(VLOOKUP(B310,'X4'!$B:$AZ,8,FALSE)),IF($X$1=5,(VLOOKUP(B310,'X5'!$B:$AZ,8,FALSE)),IF($X$1=6,(VLOOKUP(B310,'X6'!$B:$AZ,8,FALSE)),IF($X$1=7,(VLOOKUP(B310,'X7'!$B:$AZ,8,FALSE)),IF($X$1=8,(VLOOKUP(B310,'X8'!$B:$AZ,8,FALSE)),IF($X$1=9,(VLOOKUP(B310,'X9'!$B:$AZ,8,FALSE)),IF($X$1=10,(VLOOKUP(B310,'X10'!$B:$AZ,8,FALSE)),IF($X$1=11,(VLOOKUP(B310,'X11'!$B:$AZ,8,FALSE)),IF($X$1=12,(VLOOKUP(B310,'X12'!$B:$AZ,8,FALSE)),IF($X$1=13,(VLOOKUP(B310,'X13'!$B:$AZ,8,FALSE)),"B")))))))))))))))</f>
        <v xml:space="preserve"> </v>
      </c>
      <c r="I310" s="183" t="str">
        <f ca="1">IF(ISERROR(IF($X$1=1,(VLOOKUP(B310,'X1'!$B:$AZ,2,FALSE)),IF($X$1=2,(VLOOKUP(B310,'X2'!$B:$AZ,2,FALSE)),IF($X$1=3,(VLOOKUP(B310,'X3'!$B:$AZ,2,FALSE)),IF($X$1=4,(VLOOKUP(B310,'X4'!$B:$AZ,2,FALSE)),IF($X$1=5,(VLOOKUP(B310,'X5'!$B:$AZ,2,FALSE)),IF($X$1=6,(VLOOKUP(B310,'X6'!$B:$AZ,2,FALSE)),IF($X$1=7,(VLOOKUP(B310,'X7'!$B:$AZ,2,FALSE)),IF($X$1=8,(VLOOKUP(B310,'X8'!$B:$AZ,2,FALSE)),IF($X$1=9,(VLOOKUP(B310,'X9'!$B:$AZ,2,FALSE)),IF($X$1=10,(VLOOKUP(B310,'X10'!$B:$AZ,2,FALSE)),IF($X$1=11,(VLOOKUP(B310,'X11'!$B:$AZ,2,FALSE)),IF($X$1=12,(VLOOKUP(B310,'X12'!$B:$AZ,2,FALSE)),IF($X$1=13,(VLOOKUP(B310,'X13'!$B:$AZ,2,FALSE)),"B"))))))))))))))=TRUE," ",(IF($X$1=1,(VLOOKUP(B310,'X1'!$B:$AZ,2,FALSE)),IF($X$1=2,(VLOOKUP(B310,'X2'!$B:$AZ,2,FALSE)),IF($X$1=3,(VLOOKUP(B310,'X3'!$B:$AZ,2,FALSE)),IF($X$1=4,(VLOOKUP(B310,'X4'!$B:$AZ,2,FALSE)),IF($X$1=5,(VLOOKUP(B310,'X5'!$B:$AZ,2,FALSE)),IF($X$1=6,(VLOOKUP(B310,'X6'!$B:$AZ,2,FALSE)),IF($X$1=7,(VLOOKUP(B310,'X7'!$B:$AZ,2,FALSE)),IF($X$1=8,(VLOOKUP(B310,'X8'!$B:$AZ,2,FALSE)),IF($X$1=9,(VLOOKUP(B310,'X9'!$B:$AZ,2,FALSE)),IF($X$1=10,(VLOOKUP(B310,'X10'!$B:$AZ,2,FALSE)),IF($X$1=11,(VLOOKUP(B310,'X11'!$B:$AZ,2,FALSE)),IF($X$1=12,(VLOOKUP(B310,'X12'!$B:$AZ,2,FALSE)),IF($X$1=13,(VLOOKUP(B310,'X13'!$B:$AZ,2,FALSE)),"B")))))))))))))))</f>
        <v xml:space="preserve"> </v>
      </c>
      <c r="J310" s="183" t="str">
        <f ca="1">IF(ISERROR(IF($X$1=1,(VLOOKUP(B310,'X1'!$B:$AZ,3,FALSE)),IF($X$1=2,(VLOOKUP(B310,'X2'!$B:$AZ,3,FALSE)),IF($X$1=3,(VLOOKUP(B310,'X3'!$B:$AZ,3,FALSE)),IF($X$1=4,(VLOOKUP(B310,'X4'!$B:$AZ,3,FALSE)),IF($X$1=5,(VLOOKUP(B310,'X5'!$B:$AZ,3,FALSE)),IF($X$1=6,(VLOOKUP(B310,'X6'!$B:$AZ,3,FALSE)),IF($X$1=7,(VLOOKUP(B310,'X7'!$B:$AZ,3,FALSE)),IF($X$1=8,(VLOOKUP(B310,'X8'!$B:$AZ,3,FALSE)),IF($X$1=9,(VLOOKUP(B310,'X9'!$B:$AZ,3,FALSE)),IF($X$1=10,(VLOOKUP(B310,'X10'!$B:$AZ,3,FALSE)),IF($X$1=11,(VLOOKUP(B310,'X11'!$B:$AZ,3,FALSE)),IF($X$1=12,(VLOOKUP(B310,'X12'!$B:$AZ,3,FALSE)),IF($X$1=13,(VLOOKUP(B310,'X13'!$B:$AZ,3,FALSE)),"B"))))))))))))))=TRUE," ",(IF($X$1=1,(VLOOKUP(B310,'X1'!$B:$AZ,3,FALSE)),IF($X$1=2,(VLOOKUP(B310,'X2'!$B:$AZ,3,FALSE)),IF($X$1=3,(VLOOKUP(B310,'X3'!$B:$AZ,3,FALSE)),IF($X$1=4,(VLOOKUP(B310,'X4'!$B:$AZ,3,FALSE)),IF($X$1=5,(VLOOKUP(B310,'X5'!$B:$AZ,3,FALSE)),IF($X$1=6,(VLOOKUP(B310,'X6'!$B:$AZ,3,FALSE)),IF($X$1=7,(VLOOKUP(B310,'X7'!$B:$AZ,3,FALSE)),IF($X$1=8,(VLOOKUP(B310,'X8'!$B:$AZ,3,FALSE)),IF($X$1=9,(VLOOKUP(B310,'X9'!$B:$AZ,3,FALSE)),IF($X$1=10,(VLOOKUP(B310,'X10'!$B:$AZ,3,FALSE)),IF($X$1=11,(VLOOKUP(B310,'X11'!$B:$AZ,3,FALSE)),IF($X$1=12,(VLOOKUP(B310,'X12'!$B:$AZ,3,FALSE)),IF($X$1=13,(VLOOKUP(B310,'X13'!$B:$AZ,3,FALSE)),"B")))))))))))))))</f>
        <v xml:space="preserve"> </v>
      </c>
      <c r="K310" s="183" t="str">
        <f ca="1">IF(ISERROR(IF($X$1=1,(VLOOKUP(B310,'X1'!$B:$AZ,5,FALSE)),IF($X$1=2,(VLOOKUP(B310,'X2'!$B:$AZ,5,FALSE)),IF($X$1=3,(VLOOKUP(B310,'X3'!$B:$AZ,5,FALSE)),IF($X$1=4,(VLOOKUP(B310,'X4'!$B:$AZ,5,FALSE)),IF($X$1=5,(VLOOKUP(B310,'X5'!$B:$AZ,5,FALSE)),IF($X$1=6,(VLOOKUP(B310,'X6'!$B:$AZ,5,FALSE)),IF($X$1=7,(VLOOKUP(B310,'X7'!$B:$AZ,5,FALSE)),IF($X$1=8,(VLOOKUP(B310,'X8'!$B:$AZ,5,FALSE)),IF($X$1=9,(VLOOKUP(B310,'X9'!$B:$AZ,5,FALSE)),IF($X$1=10,(VLOOKUP(B310,'X10'!$B:$AZ,5,FALSE)),IF($X$1=11,(VLOOKUP(B310,'X11'!$B:$AZ,5,FALSE)),IF($X$1=12,(VLOOKUP(B310,'X12'!$B:$AZ,5,FALSE)),IF($X$1=13,(VLOOKUP(B310,'X13'!$B:$AZ,5,FALSE)),"B"))))))))))))))=TRUE," ",(IF($X$1=1,(VLOOKUP(B310,'X1'!$B:$AZ,5,FALSE)),IF($X$1=2,(VLOOKUP(B310,'X2'!$B:$AZ,5,FALSE)),IF($X$1=3,(VLOOKUP(B310,'X3'!$B:$AZ,5,FALSE)),IF($X$1=4,(VLOOKUP(B310,'X4'!$B:$AZ,5,FALSE)),IF($X$1=5,(VLOOKUP(B310,'X5'!$B:$AZ,5,FALSE)),IF($X$1=6,(VLOOKUP(B310,'X6'!$B:$AZ,5,FALSE)),IF($X$1=7,(VLOOKUP(B310,'X7'!$B:$AZ,5,FALSE)),IF($X$1=8,(VLOOKUP(B310,'X8'!$B:$AZ,5,FALSE)),IF($X$1=9,(VLOOKUP(B310,'X9'!$B:$AZ,5,FALSE)),IF($X$1=10,(VLOOKUP(B310,'X10'!$B:$AZ,5,FALSE)),IF($X$1=11,(VLOOKUP(B310,'X11'!$B:$AZ,5,FALSE)),IF($X$1=12,(VLOOKUP(B310,'X12'!$B:$AZ,5,FALSE)),IF($X$1=13,(VLOOKUP(B310,'X13'!$B:$AZ,5,FALSE)),"B")))))))))))))))</f>
        <v xml:space="preserve"> </v>
      </c>
      <c r="L310" s="184" t="str">
        <f ca="1">IF(ISERROR(IF($X$1=1,(VLOOKUP(B310,'X1'!$B:$AZ,9,FALSE)),IF($X$1=2,(VLOOKUP(B310,'X2'!$B:$AZ,9,FALSE)),IF($X$1=3,(VLOOKUP(B310,'X3'!$B:$AZ,9,FALSE)),IF($X$1=4,(VLOOKUP(B310,'X4'!$B:$AZ,9,FALSE)),IF($X$1=5,(VLOOKUP(B310,'X5'!$B:$AZ,9,FALSE)),IF($X$1=6,(VLOOKUP(B310,'X6'!$B:$AZ,9,FALSE)),IF($X$1=7,(VLOOKUP(B310,'X7'!$B:$AZ,9,FALSE)),IF($X$1=8,(VLOOKUP(B310,'X8'!$B:$AZ,9,FALSE)),IF($X$1=9,(VLOOKUP(B310,'X9'!$B:$AZ,9,FALSE)),IF($X$1=10,(VLOOKUP(B310,'X10'!$B:$AZ,9,FALSE)),IF($X$1=11,(VLOOKUP(B310,'X11'!$B:$AZ,9,FALSE)),IF($X$1=12,(VLOOKUP(B310,'X12'!$B:$AZ,9,FALSE)),IF($X$1=13,(VLOOKUP(B310,'X13'!$B:$AZ,9,FALSE)),"B"))))))))))))))=TRUE," ",(IF($X$1=1,(VLOOKUP(B310,'X1'!$B:$AZ,9,FALSE)),IF($X$1=2,(VLOOKUP(B310,'X2'!$B:$AZ,9,FALSE)),IF($X$1=3,(VLOOKUP(B310,'X3'!$B:$AZ,9,FALSE)),IF($X$1=4,(VLOOKUP(B310,'X4'!$B:$AZ,9,FALSE)),IF($X$1=5,(VLOOKUP(B310,'X5'!$B:$AZ,9,FALSE)),IF($X$1=6,(VLOOKUP(B310,'X6'!$B:$AZ,9,FALSE)),IF($X$1=7,(VLOOKUP(B310,'X7'!$B:$AZ,9,FALSE)),IF($X$1=8,(VLOOKUP(B310,'X8'!$B:$AZ,9,FALSE)),IF($X$1=9,(VLOOKUP(B310,'X9'!$B:$AZ,9,FALSE)),IF($X$1=10,(VLOOKUP(B310,'X10'!$B:$AZ,9,FALSE)),IF($X$1=11,(VLOOKUP(B310,'X11'!$B:$AZ,9,FALSE)),IF($X$1=12,(VLOOKUP(B310,'X12'!$B:$AZ,9,FALSE)),IF($X$1=13,(VLOOKUP(B310,'X13'!$B:$AZ,9,FALSE)),"B")))))))))))))))</f>
        <v xml:space="preserve"> </v>
      </c>
      <c r="M310" s="184" t="str">
        <f ca="1">IF(ISERROR(IF($X$1=1,(VLOOKUP(B310,'X1'!$B:$AZ,10,FALSE)),IF($X$1=2,(VLOOKUP(B310,'X2'!$B:$AZ,10,FALSE)),IF($X$1=3,(VLOOKUP(B310,'X3'!$B:$AZ,10,FALSE)),IF($X$1=4,(VLOOKUP(B310,'X4'!$B:$AZ,10,FALSE)),IF($X$1=5,(VLOOKUP(B310,'X5'!$B:$AZ,10,FALSE)),IF($X$1=6,(VLOOKUP(B310,'X6'!$B:$AZ,10,FALSE)),IF($X$1=7,(VLOOKUP(B310,'X7'!$B:$AZ,10,FALSE)),IF($X$1=8,(VLOOKUP(B310,'X8'!$B:$AZ,10,FALSE)),IF($X$1=9,(VLOOKUP(B310,'X9'!$B:$AZ,10,FALSE)),IF($X$1=10,(VLOOKUP(B310,'X10'!$B:$AZ,10,FALSE)),IF($X$1=11,(VLOOKUP(B310,'X11'!$B:$AZ,10,FALSE)),IF($X$1=12,(VLOOKUP(B310,'X12'!$B:$AZ,10,FALSE)),IF($X$1=13,(VLOOKUP(B310,'X13'!$B:$AZ,10,FALSE)),"B"))))))))))))))=TRUE," ",(IF($X$1=1,(VLOOKUP(B310,'X1'!$B:$AZ,10,FALSE)),IF($X$1=2,(VLOOKUP(B310,'X2'!$B:$AZ,10,FALSE)),IF($X$1=3,(VLOOKUP(B310,'X3'!$B:$AZ,10,FALSE)),IF($X$1=4,(VLOOKUP(B310,'X4'!$B:$AZ,10,FALSE)),IF($X$1=5,(VLOOKUP(B310,'X5'!$B:$AZ,10,FALSE)),IF($X$1=6,(VLOOKUP(B310,'X6'!$B:$AZ,10,FALSE)),IF($X$1=7,(VLOOKUP(B310,'X7'!$B:$AZ,10,FALSE)),IF($X$1=8,(VLOOKUP(B310,'X8'!$B:$AZ,10,FALSE)),IF($X$1=9,(VLOOKUP(B310,'X9'!$B:$AZ,10,FALSE)),IF($X$1=10,(VLOOKUP(B310,'X10'!$B:$AZ,10,FALSE)),IF($X$1=11,(VLOOKUP(B310,'X11'!$B:$AZ,10,FALSE)),IF($X$1=12,(VLOOKUP(B310,'X12'!$B:$AZ,10,FALSE)),IF($X$1=13,(VLOOKUP(B310,'X13'!$B:$AZ,10,FALSE)),"B")))))))))))))))</f>
        <v xml:space="preserve"> </v>
      </c>
      <c r="N310" s="185" t="str">
        <f ca="1">IF(ISERROR(IF($X$1=1,(VLOOKUP(B310,'X1'!$B:$AZ,45,FALSE)),IF($X$1=2,(VLOOKUP(B310,'X2'!$B:$AZ,45,FALSE)),IF($X$1=3,(VLOOKUP(B310,'X3'!$B:$AZ,45,FALSE)),IF($X$1=4,(VLOOKUP(B310,'X4'!$B:$AZ,45,FALSE)),IF($X$1=5,(VLOOKUP(B310,'X5'!$B:$AZ,45,FALSE)),IF($X$1=6,(VLOOKUP(B310,'X6'!$B:$AZ,45,FALSE)),IF($X$1=7,(VLOOKUP(B310,'X7'!$B:$AZ,45,FALSE)),IF($X$1=8,(VLOOKUP(B310,'X8'!$B:$AZ,45,FALSE)),IF($X$1=9,(VLOOKUP(B310,'X9'!$B:$AZ,45,FALSE)),IF($X$1=10,(VLOOKUP(B310,'X10'!$B:$AZ,45,FALSE)),IF($X$1=11,(VLOOKUP(B310,'X11'!$B:$AZ,45,FALSE)),IF($X$1=12,(VLOOKUP(B310,'X12'!$B:$AZ,45,FALSE)),IF($X$1=13,(VLOOKUP(B310,'X13'!$B:$AZ,45,FALSE)),"B"))))))))))))))=TRUE," ",(IF($X$1=1,(VLOOKUP(B310,'X1'!$B:$AZ,45,FALSE)),IF($X$1=2,(VLOOKUP(B310,'X2'!$B:$AZ,45,FALSE)),IF($X$1=3,(VLOOKUP(B310,'X3'!$B:$AZ,45,FALSE)),IF($X$1=4,(VLOOKUP(B310,'X4'!$B:$AZ,45,FALSE)),IF($X$1=5,(VLOOKUP(B310,'X5'!$B:$AZ,45,FALSE)),IF($X$1=6,(VLOOKUP(B310,'X6'!$B:$AZ,45,FALSE)),IF($X$1=7,(VLOOKUP(B310,'X7'!$B:$AZ,45,FALSE)),IF($X$1=8,(VLOOKUP(B310,'X8'!$B:$AZ,45,FALSE)),IF($X$1=9,(VLOOKUP(B310,'X9'!$B:$AZ,45,FALSE)),IF($X$1=10,(VLOOKUP(B310,'X10'!$B:$AZ,45,FALSE)),IF($X$1=11,(VLOOKUP(B310,'X11'!$B:$AZ,45,FALSE)),IF($X$1=12,(VLOOKUP(B310,'X12'!$B:$AZ,45,FALSE)),IF($X$1=13,(VLOOKUP(B310,'X13'!$B:$AZ,45,FALSE)),"B")))))))))))))))</f>
        <v xml:space="preserve"> </v>
      </c>
      <c r="O310" s="184" t="str">
        <f ca="1">IF(ISERROR(IF($X$1=1,(VLOOKUP(B310,'X1'!$B:$AZ,11,FALSE)),IF($X$1=2,(VLOOKUP(B310,'X2'!$B:$AZ,11,FALSE)),IF($X$1=3,(VLOOKUP(B310,'X3'!$B:$AZ,11,FALSE)),IF($X$1=4,(VLOOKUP(B310,'X4'!$B:$AZ,11,FALSE)),IF($X$1=5,(VLOOKUP(B310,'X5'!$B:$AZ,11,FALSE)),IF($X$1=6,(VLOOKUP(B310,'X6'!$B:$AZ,11,FALSE)),IF($X$1=7,(VLOOKUP(B310,'X7'!$B:$AZ,11,FALSE)),IF($X$1=8,(VLOOKUP(B310,'X8'!$B:$AZ,11,FALSE)),IF($X$1=9,(VLOOKUP(B310,'X9'!$B:$AZ,11,FALSE)),IF($X$1=10,(VLOOKUP(B310,'X10'!$B:$AZ,11,FALSE)),IF($X$1=11,(VLOOKUP(B310,'X11'!$B:$AZ,11,FALSE)),IF($X$1=12,(VLOOKUP(B310,'X12'!$B:$AZ,11,FALSE)),IF($X$1=13,(VLOOKUP(B310,'X13'!$B:$AZ,11,FALSE)),"B"))))))))))))))=TRUE," ",(IF($X$1=1,(VLOOKUP(B310,'X1'!$B:$AZ,11,FALSE)),IF($X$1=2,(VLOOKUP(B310,'X2'!$B:$AZ,11,FALSE)),IF($X$1=3,(VLOOKUP(B310,'X3'!$B:$AZ,11,FALSE)),IF($X$1=4,(VLOOKUP(B310,'X4'!$B:$AZ,11,FALSE)),IF($X$1=5,(VLOOKUP(B310,'X5'!$B:$AZ,11,FALSE)),IF($X$1=6,(VLOOKUP(B310,'X6'!$B:$AZ,11,FALSE)),IF($X$1=7,(VLOOKUP(B310,'X7'!$B:$AZ,11,FALSE)),IF($X$1=8,(VLOOKUP(B310,'X8'!$B:$AZ,11,FALSE)),IF($X$1=9,(VLOOKUP(B310,'X9'!$B:$AZ,11,FALSE)),IF($X$1=10,(VLOOKUP(B310,'X10'!$B:$AZ,11,FALSE)),IF($X$1=11,(VLOOKUP(B310,'X11'!$B:$AZ,11,FALSE)),IF($X$1=12,(VLOOKUP(B310,'X12'!$B:$AZ,11,FALSE)),IF($X$1=13,(VLOOKUP(B310,'X13'!$B:$AZ,11,FALSE)),"B")))))))))))))))</f>
        <v xml:space="preserve"> </v>
      </c>
      <c r="P310" s="184" t="str">
        <f ca="1">IF(ISERROR(IF($X$1=1,(VLOOKUP(B310,'X1'!$B:$AZ,12,FALSE)),IF($X$1=2,(VLOOKUP(B310,'X2'!$B:$AZ,12,FALSE)),IF($X$1=3,(VLOOKUP(B310,'X3'!$B:$AZ,12,FALSE)),IF($X$1=4,(VLOOKUP(B310,'X4'!$B:$AZ,12,FALSE)),IF($X$1=5,(VLOOKUP(B310,'X5'!$B:$AZ,12,FALSE)),IF($X$1=6,(VLOOKUP(B310,'X6'!$B:$AZ,12,FALSE)),IF($X$1=7,(VLOOKUP(B310,'X7'!$B:$AZ,12,FALSE)),IF($X$1=8,(VLOOKUP(B310,'X8'!$B:$AZ,12,FALSE)),IF($X$1=9,(VLOOKUP(B310,'X9'!$B:$AZ,12,FALSE)),IF($X$1=10,(VLOOKUP(B310,'X10'!$B:$AZ,12,FALSE)),IF($X$1=11,(VLOOKUP(B310,'X11'!$B:$AZ,12,FALSE)),IF($X$1=12,(VLOOKUP(B310,'X12'!$B:$AZ,12,FALSE)),IF($X$1=13,(VLOOKUP(B310,'X13'!$B:$AZ,12,FALSE)),"B"))))))))))))))=TRUE," ",(IF($X$1=1,(VLOOKUP(B310,'X1'!$B:$AZ,12,FALSE)),IF($X$1=2,(VLOOKUP(B310,'X2'!$B:$AZ,12,FALSE)),IF($X$1=3,(VLOOKUP(B310,'X3'!$B:$AZ,12,FALSE)),IF($X$1=4,(VLOOKUP(B310,'X4'!$B:$AZ,12,FALSE)),IF($X$1=5,(VLOOKUP(B310,'X5'!$B:$AZ,12,FALSE)),IF($X$1=6,(VLOOKUP(B310,'X6'!$B:$AZ,12,FALSE)),IF($X$1=7,(VLOOKUP(B310,'X7'!$B:$AZ,12,FALSE)),IF($X$1=8,(VLOOKUP(B310,'X8'!$B:$AZ,12,FALSE)),IF($X$1=9,(VLOOKUP(B310,'X9'!$B:$AZ,12,FALSE)),IF($X$1=10,(VLOOKUP(B310,'X10'!$B:$AZ,12,FALSE)),IF($X$1=11,(VLOOKUP(B310,'X11'!$B:$AZ,12,FALSE)),IF($X$1=12,(VLOOKUP(B310,'X12'!$B:$AZ,12,FALSE)),IF($X$1=13,(VLOOKUP(B310,'X13'!$B:$AZ,12,FALSE)),"B")))))))))))))))</f>
        <v xml:space="preserve"> </v>
      </c>
      <c r="Q310" s="185" t="str">
        <f ca="1">IF(ISERROR(IF($X$1=1,(VLOOKUP(B310,'X1'!$B:$AZ,46,FALSE)),IF($X$1=2,(VLOOKUP(B310,'X2'!$B:$AZ,46,FALSE)),IF($X$1=3,(VLOOKUP(B310,'X3'!$B:$AZ,46,FALSE)),IF($X$1=4,(VLOOKUP(B310,'X4'!$B:$AZ,46,FALSE)),IF($X$1=5,(VLOOKUP(B310,'X5'!$B:$AZ,46,FALSE)),IF($X$1=6,(VLOOKUP(B310,'X6'!$B:$AZ,46,FALSE)),IF($X$1=7,(VLOOKUP(B310,'X7'!$B:$AZ,46,FALSE)),IF($X$1=8,(VLOOKUP(B310,'X8'!$B:$AZ,46,FALSE)),IF($X$1=9,(VLOOKUP(B310,'X9'!$B:$AZ,46,FALSE)),IF($X$1=10,(VLOOKUP(B310,'X10'!$B:$AZ,46,FALSE)),IF($X$1=11,(VLOOKUP(B310,'X11'!$B:$AZ,46,FALSE)),IF($X$1=12,(VLOOKUP(B310,'X12'!$B:$AZ,46,FALSE)),IF($X$1=13,(VLOOKUP(B310,'X13'!$B:$AZ,46,FALSE)),"B"))))))))))))))=TRUE," ",(IF($X$1=1,(VLOOKUP(B310,'X1'!$B:$AZ,46,FALSE)),IF($X$1=2,(VLOOKUP(B310,'X2'!$B:$AZ,46,FALSE)),IF($X$1=3,(VLOOKUP(B310,'X3'!$B:$AZ,46,FALSE)),IF($X$1=4,(VLOOKUP(B310,'X4'!$B:$AZ,46,FALSE)),IF($X$1=5,(VLOOKUP(B310,'X5'!$B:$AZ,46,FALSE)),IF($X$1=6,(VLOOKUP(B310,'X6'!$B:$AZ,46,FALSE)),IF($X$1=7,(VLOOKUP(B310,'X7'!$B:$AZ,46,FALSE)),IF($X$1=8,(VLOOKUP(B310,'X8'!$B:$AZ,46,FALSE)),IF($X$1=9,(VLOOKUP(B310,'X9'!$B:$AZ,46,FALSE)),IF($X$1=10,(VLOOKUP(B310,'X10'!$B:$AZ,46,FALSE)),IF($X$1=11,(VLOOKUP(B310,'X11'!$B:$AZ,46,FALSE)),IF($X$1=12,(VLOOKUP(B310,'X12'!$B:$AZ,46,FALSE)),IF($X$1=13,(VLOOKUP(B310,'X13'!$B:$AZ,46,FALSE)),"B")))))))))))))))</f>
        <v xml:space="preserve"> </v>
      </c>
      <c r="R310" s="185" t="str">
        <f ca="1">IF(ISERROR(IF($X$1=1,(VLOOKUP(B310,'X1'!$B:$AZ,15,FALSE)),IF($X$1=2,(VLOOKUP(B310,'X2'!$B:$AZ,15,FALSE)),IF($X$1=3,(VLOOKUP(B310,'X3'!$B:$AZ,15,FALSE)),IF($X$1=4,(VLOOKUP(B310,'X4'!$B:$AZ,15,FALSE)),IF($X$1=5,(VLOOKUP(B310,'X5'!$B:$AZ,15,FALSE)),IF($X$1=6,(VLOOKUP(B310,'X6'!$B:$AZ,15,FALSE)),IF($X$1=7,(VLOOKUP(B310,'X7'!$B:$AZ,15,FALSE)),IF($X$1=8,(VLOOKUP(B310,'X8'!$B:$AZ,15,FALSE)),IF($X$1=9,(VLOOKUP(B310,'X9'!$B:$AZ,15,FALSE)),IF($X$1=10,(VLOOKUP(B310,'X10'!$B:$AZ,15,FALSE)),IF($X$1=11,(VLOOKUP(B310,'X11'!$B:$AZ,15,FALSE)),IF($X$1=12,(VLOOKUP(B310,'X12'!$B:$AZ,15,FALSE)),IF($X$1=13,(VLOOKUP(B310,'X13'!$B:$AZ,15,FALSE)),"B"))))))))))))))=TRUE," ",(IF($X$1=1,(VLOOKUP(B310,'X1'!$B:$AZ,15,FALSE)),IF($X$1=2,(VLOOKUP(B310,'X2'!$B:$AZ,15,FALSE)),IF($X$1=3,(VLOOKUP(B310,'X3'!$B:$AZ,15,FALSE)),IF($X$1=4,(VLOOKUP(B310,'X4'!$B:$AZ,15,FALSE)),IF($X$1=5,(VLOOKUP(B310,'X5'!$B:$AZ,15,FALSE)),IF($X$1=6,(VLOOKUP(B310,'X6'!$B:$AZ,15,FALSE)),IF($X$1=7,(VLOOKUP(B310,'X7'!$B:$AZ,15,FALSE)),IF($X$1=8,(VLOOKUP(B310,'X8'!$B:$AZ,15,FALSE)),IF($X$1=9,(VLOOKUP(B310,'X9'!$B:$AZ,15,FALSE)),IF($X$1=10,(VLOOKUP(B310,'X10'!$B:$AZ,15,FALSE)),IF($X$1=11,(VLOOKUP(B310,'X11'!$B:$AZ,15,FALSE)),IF($X$1=12,(VLOOKUP(B310,'X12'!$B:$AZ,15,FALSE)),IF($X$1=13,(VLOOKUP(B310,'X13'!$B:$AZ,15,FALSE)),"B")))))))))))))))</f>
        <v xml:space="preserve"> </v>
      </c>
      <c r="S310" s="185" t="str">
        <f ca="1">IF(ISERROR(IF((IF($X$1=1,(VLOOKUP(B310,'X1'!$B:$AZ,14,FALSE)),(IF($X$1=2,(VLOOKUP(B310,'X2'!$B:$AZ,14,FALSE)),(IF($X$1=3,(VLOOKUP(B310,'X3'!$B:$AZ,14,FALSE)),(IF($X$1=4,(VLOOKUP(B310,'X4'!$B:$AZ,14,FALSE)),(IF($X$1=5,(VLOOKUP(B310,'X5'!$B:$AZ,14,FALSE)),(IF($X$1=6,(VLOOKUP(B310,'X6'!$B:$AZ,14,FALSE)),(IF($X$1=7,(VLOOKUP(B310,'X7'!$B:$AZ,14,FALSE)),(IF($X$1=8,(VLOOKUP(B310,'X8'!$B:$AZ,14,FALSE)),(IF($X$1=9,(VLOOKUP(B310,'X9'!$B:$AZ,14,FALSE)),(IF($X$1=10,(VLOOKUP(B310,'X10'!$B:$AZ,14,FALSE)),(IF($X$1=11,(VLOOKUP(B310,'X11'!$B:$AZ,14,FALSE)),(IF($X$1=12,(VLOOKUP(B310,'X12'!$B:$AZ,14,FALSE)),(VLOOKUP(B310,'X13'!$B:$AZ,14,FALSE))))))))))))))))))))))))))=$V$1," ",(IF($X$1=1,(VLOOKUP(B310,'X1'!$B:$AZ,14,FALSE)),(IF($X$1=2,(VLOOKUP(B310,'X2'!$B:$AZ,14,FALSE)),(IF($X$1=3,(VLOOKUP(B310,'X3'!$B:$AZ,14,FALSE)),(IF($X$1=4,(VLOOKUP(B310,'X4'!$B:$AZ,14,FALSE)),(IF($X$1=5,(VLOOKUP(B310,'X5'!$B:$AZ,14,FALSE)),(IF($X$1=6,(VLOOKUP(B310,'X6'!$B:$AZ,14,FALSE)),(IF($X$1=7,(VLOOKUP(B310,'X7'!$B:$AZ,14,FALSE)),(IF($X$1=8,(VLOOKUP(B310,'X8'!$B:$AZ,14,FALSE)),(IF($X$1=9,(VLOOKUP(B310,'X9'!$B:$AZ,14,FALSE)),(IF($X$1=10,(VLOOKUP(B310,'X10'!$B:$AZ,14,FALSE)),(IF($X$1=11,(VLOOKUP(B310,'X11'!$B:$AZ,14,FALSE)),(IF($X$1=12,(VLOOKUP(B310,'X12'!$B:$AZ,14,FALSE)),(VLOOKUP(B310,'X13'!$B:$AZ,14,FALSE))))))))))))))))))))))))))))=TRUE," ",(IF((IF($X$1=1,(VLOOKUP(B310,'X1'!$B:$AZ,14,FALSE)),(IF($X$1=2,(VLOOKUP(B310,'X2'!$B:$AZ,14,FALSE)),(IF($X$1=3,(VLOOKUP(B310,'X3'!$B:$AZ,14,FALSE)),(IF($X$1=4,(VLOOKUP(B310,'X4'!$B:$AZ,14,FALSE)),(IF($X$1=5,(VLOOKUP(B310,'X5'!$B:$AZ,14,FALSE)),(IF($X$1=6,(VLOOKUP(B310,'X6'!$B:$AZ,14,FALSE)),(IF($X$1=7,(VLOOKUP(B310,'X7'!$B:$AZ,14,FALSE)),(IF($X$1=8,(VLOOKUP(B310,'X8'!$B:$AZ,14,FALSE)),(IF($X$1=9,(VLOOKUP(B310,'X9'!$B:$AZ,14,FALSE)),(IF($X$1=10,(VLOOKUP(B310,'X10'!$B:$AZ,14,FALSE)),(IF($X$1=11,(VLOOKUP(B310,'X11'!$B:$AZ,14,FALSE)),(IF($X$1=12,(VLOOKUP(B310,'X12'!$B:$AZ,14,FALSE)),(VLOOKUP(B310,'X13'!$B:$AZ,14,FALSE))))))))))))))))))))))))))=$V$1," ",(IF($X$1=1,(VLOOKUP(B310,'X1'!$B:$AZ,14,FALSE)),(IF($X$1=2,(VLOOKUP(B310,'X2'!$B:$AZ,14,FALSE)),(IF($X$1=3,(VLOOKUP(B310,'X3'!$B:$AZ,14,FALSE)),(IF($X$1=4,(VLOOKUP(B310,'X4'!$B:$AZ,14,FALSE)),(IF($X$1=5,(VLOOKUP(B310,'X5'!$B:$AZ,14,FALSE)),(IF($X$1=6,(VLOOKUP(B310,'X6'!$B:$AZ,14,FALSE)),(IF($X$1=7,(VLOOKUP(B310,'X7'!$B:$AZ,14,FALSE)),(IF($X$1=8,(VLOOKUP(B310,'X8'!$B:$AZ,14,FALSE)),(IF($X$1=9,(VLOOKUP(B310,'X9'!$B:$AZ,14,FALSE)),(IF($X$1=10,(VLOOKUP(B310,'X10'!$B:$AZ,14,FALSE)),(IF($X$1=11,(VLOOKUP(B310,'X11'!$B:$AZ,14,FALSE)),(IF($X$1=12,(VLOOKUP(B310,'X12'!$B:$AZ,14,FALSE)),(VLOOKUP(B310,'X13'!$B:$AZ,14,FALSE)))))))))))))))))))))))))))))</f>
        <v xml:space="preserve"> </v>
      </c>
    </row>
    <row r="311" spans="1:19" ht="14.1" customHeight="1" x14ac:dyDescent="0.2">
      <c r="A311" s="156" t="s">
        <v>1058</v>
      </c>
      <c r="B311" s="122" t="str">
        <f>IF(ISERROR(IF($U$16=1,(VLOOKUP(A311,$AC$89:$AH$125,2,FALSE)),IF((IF($X$1=1,'X1'!B270,(IF($X$1=2,'X2'!B270,(IF($X$1=3,'X3'!B270,(IF($X$1=4,'X4'!B270,(IF($X$1=5,'X5'!B270,(IF($X$1=6,'X6'!B270,(IF($X$1=7,'X7'!B270,(IF($X$1=8,'X8'!B270,(IF($X$1=9,'X9'!B270,(IF($X$1=10,'X10'!B270,(IF($X$1=11,'X11'!B270,(IF($X$1=12,'X12'!B270,'X13'!B270))))))))))))))))))))))))="","",(IF($X$1=1,'X1'!B270,(IF($X$1=2,'X2'!B270,(IF($X$1=3,'X3'!B270,(IF($X$1=4,'X4'!B270,(IF($X$1=5,'X5'!B270,(IF($X$1=6,'X6'!B270,(IF($X$1=7,'X7'!B270,(IF($X$1=8,'X8'!B270,(IF($X$1=9,'X9'!B270,(IF($X$1=10,'X10'!B270,(IF($X$1=11,'X11'!B270,(IF($X$1=12,'X12'!B270,'X13'!B270)))))))))))))))))))))))))))=TRUE," ",(IF($U$16=1,(VLOOKUP(A311,$AC$89:$AH$125,2,FALSE)),IF((IF($X$1=1,'X1'!B270,(IF($X$1=2,'X2'!B270,(IF($X$1=3,'X3'!B270,(IF($X$1=4,'X4'!B270,(IF($X$1=5,'X5'!B270,(IF($X$1=6,'X6'!B270,(IF($X$1=7,'X7'!B270,(IF($X$1=8,'X8'!B270,(IF($X$1=9,'X9'!B270,(IF($X$1=10,'X10'!B270,(IF($X$1=11,'X11'!B270,(IF($X$1=12,'X12'!B270,'X13'!B270))))))))))))))))))))))))="","",(IF($X$1=1,'X1'!B270,(IF($X$1=2,'X2'!B270,(IF($X$1=3,'X3'!B270,(IF($X$1=4,'X4'!B270,(IF($X$1=5,'X5'!B270,(IF($X$1=6,'X6'!B270,(IF($X$1=7,'X7'!B270,(IF($X$1=8,'X8'!B270,(IF($X$1=9,'X9'!B270,(IF($X$1=10,'X10'!B270,(IF($X$1=11,'X11'!B270,(IF($X$1=12,'X12'!B270,'X13'!B270))))))))))))))))))))))))))))</f>
        <v/>
      </c>
      <c r="C311" s="181" t="str">
        <f ca="1">IF(ISERROR(IF($X$1=1,(VLOOKUP(B311,'X1'!$B:$AZ,47,FALSE)),IF($X$1=2,(VLOOKUP(B311,'X2'!$B:$AZ,47,FALSE)),IF($X$1=3,(VLOOKUP(B311,'X3'!$B:$AZ,47,FALSE)),IF($X$1=4,(VLOOKUP(B311,'X4'!$B:$AZ,47,FALSE)),IF($X$1=5,(VLOOKUP(B311,'X5'!$B:$AZ,47,FALSE)),IF($X$1=6,(VLOOKUP(B311,'X6'!$B:$AZ,47,FALSE)),IF($X$1=7,(VLOOKUP(B311,'X7'!$B:$AZ,47,FALSE)),IF($X$1=8,(VLOOKUP(B311,'X8'!$B:$AZ,47,FALSE)),IF($X$1=9,(VLOOKUP(B311,'X9'!$B:$AZ,47,FALSE)),IF($X$1=10,(VLOOKUP(B311,'X10'!$B:$AZ,47,FALSE)),IF($X$1=11,(VLOOKUP(B311,'X11'!$B:$AZ,47,FALSE)),IF($X$1=12,(VLOOKUP(B311,'X12'!$B:$AZ,47,FALSE)),IF($X$1=13,(VLOOKUP(B311,'X13'!$B:$AZ,47,FALSE)),"B"))))))))))))))=TRUE," ",(IF($X$1=1,(VLOOKUP(B311,'X1'!$B:$AZ,47,FALSE)),IF($X$1=2,(VLOOKUP(B311,'X2'!$B:$AZ,47,FALSE)),IF($X$1=3,(VLOOKUP(B311,'X3'!$B:$AZ,47,FALSE)),IF($X$1=4,(VLOOKUP(B311,'X4'!$B:$AZ,47,FALSE)),IF($X$1=5,(VLOOKUP(B311,'X5'!$B:$AZ,47,FALSE)),IF($X$1=6,(VLOOKUP(B311,'X6'!$B:$AZ,47,FALSE)),IF($X$1=7,(VLOOKUP(B311,'X7'!$B:$AZ,47,FALSE)),IF($X$1=8,(VLOOKUP(B311,'X8'!$B:$AZ,47,FALSE)),IF($X$1=9,(VLOOKUP(B311,'X9'!$B:$AZ,47,FALSE)),IF($X$1=10,(VLOOKUP(B311,'X10'!$B:$AZ,47,FALSE)),IF($X$1=11,(VLOOKUP(B311,'X11'!$B:$AZ,47,FALSE)),IF($X$1=12,(VLOOKUP(B311,'X12'!$B:$AZ,47,FALSE)),IF($X$1=13,(VLOOKUP(B311,'X13'!$B:$AZ,47,FALSE)),"B")))))))))))))))</f>
        <v xml:space="preserve"> </v>
      </c>
      <c r="D311" s="181" t="str">
        <f ca="1">IF(ISERROR(IF($X$1=1,(VLOOKUP(B311,'X1'!$B:$AP,41,FALSE)),IF($X$1=2,(VLOOKUP(B311,'X2'!$B:$AP,41,FALSE)),IF($X$1=3,(VLOOKUP(B311,'X3'!$B:$AP,41,FALSE)),IF($X$1=4,(VLOOKUP(B311,'X4'!$B:$AP,41,FALSE)),IF($X$1=5,(VLOOKUP(B311,'X5'!$B:$AP,41,FALSE)),IF($X$1=6,(VLOOKUP(B311,'X6'!$B:$AP,41,FALSE)),IF($X$1=7,(VLOOKUP(B311,'X7'!$B:$AP,41,FALSE)),IF($X$1=8,(VLOOKUP(B311,'X8'!$B:$AP,41,FALSE)),IF($X$1=9,(VLOOKUP(B311,'X9'!$B:$AP,41,FALSE)),IF($X$1=10,(VLOOKUP(B311,'X10'!$B:$AP,41,FALSE)),IF($X$1=11,(VLOOKUP(B311,'X11'!$B:$AP,41,FALSE)),IF($X$1=12,(VLOOKUP(B311,'X12'!$B:$AP,41,FALSE)),IF($X$1=13,(VLOOKUP(B311,'X13'!$B:$AP,41,FALSE)),"B"))))))))))))))=TRUE," ",(IF($X$1=1,(VLOOKUP(B311,'X1'!$B:$AP,41,FALSE)),IF($X$1=2,(VLOOKUP(B311,'X2'!$B:$AP,41,FALSE)),IF($X$1=3,(VLOOKUP(B311,'X3'!$B:$AP,41,FALSE)),IF($X$1=4,(VLOOKUP(B311,'X4'!$B:$AP,41,FALSE)),IF($X$1=5,(VLOOKUP(B311,'X5'!$B:$AP,41,FALSE)),IF($X$1=6,(VLOOKUP(B311,'X6'!$B:$AP,41,FALSE)),IF($X$1=7,(VLOOKUP(B311,'X7'!$B:$AP,41,FALSE)),IF($X$1=8,(VLOOKUP(B311,'X8'!$B:$AP,41,FALSE)),IF($X$1=9,(VLOOKUP(B311,'X9'!$B:$AP,41,FALSE)),IF($X$1=10,(VLOOKUP(B311,'X10'!$B:$AP,41,FALSE)),IF($X$1=11,(VLOOKUP(B311,'X11'!$B:$AP,41,FALSE)),IF($X$1=12,(VLOOKUP(B311,'X12'!$B:$AP,41,FALSE)),IF($X$1=13,(VLOOKUP(B311,'X13'!$B:$AP,41,FALSE)),"B")))))))))))))))</f>
        <v xml:space="preserve"> </v>
      </c>
      <c r="E311" s="182" t="str">
        <f ca="1">IF(ISERROR(IF($X$1=1,(VLOOKUP(B311,'X1'!$B:$AP,7,FALSE)),IF($X$1=2,(VLOOKUP(B311,'X2'!$B:$AP,7,FALSE)),IF($X$1=3,(VLOOKUP(B311,'X3'!$B:$AP,7,FALSE)),IF($X$1=4,(VLOOKUP(B311,'X4'!$B:$AP,7,FALSE)),IF($X$1=5,(VLOOKUP(B311,'X5'!$B:$AP,7,FALSE)),IF($X$1=6,(VLOOKUP(B311,'X6'!$B:$AP,7,FALSE)),IF($X$1=7,(VLOOKUP(B311,'X7'!$B:$AP,7,FALSE)),IF($X$1=8,(VLOOKUP(B311,'X8'!$B:$AP,7,FALSE)),IF($X$1=9,(VLOOKUP(B311,'X9'!$B:$AP,7,FALSE)),IF($X$1=10,(VLOOKUP(B311,'X10'!$B:$AP,7,FALSE)),IF($X$1=11,(VLOOKUP(B311,'X11'!$B:$AP,7,FALSE)),IF($X$1=12,(VLOOKUP(B311,'X12'!$B:$AP,7,FALSE)),IF($X$1=13,(VLOOKUP(B311,'X13'!$B:$AP,7,FALSE)),"B"))))))))))))))=TRUE," ",(IF($X$1=1,(VLOOKUP(B311,'X1'!$B:$AP,7,FALSE)),IF($X$1=2,(VLOOKUP(B311,'X2'!$B:$AP,7,FALSE)),IF($X$1=3,(VLOOKUP(B311,'X3'!$B:$AP,7,FALSE)),IF($X$1=4,(VLOOKUP(B311,'X4'!$B:$AP,7,FALSE)),IF($X$1=5,(VLOOKUP(B311,'X5'!$B:$AP,7,FALSE)),IF($X$1=6,(VLOOKUP(B311,'X6'!$B:$AP,7,FALSE)),IF($X$1=7,(VLOOKUP(B311,'X7'!$B:$AP,7,FALSE)),IF($X$1=8,(VLOOKUP(B311,'X8'!$B:$AP,7,FALSE)),IF($X$1=9,(VLOOKUP(B311,'X9'!$B:$AP,7,FALSE)),IF($X$1=10,(VLOOKUP(B311,'X10'!$B:$AP,7,FALSE)),IF($X$1=11,(VLOOKUP(B311,'X11'!$B:$AP,7,FALSE)),IF($X$1=12,(VLOOKUP(B311,'X12'!$B:$AP,7,FALSE)),IF($X$1=13,(VLOOKUP(B311,'X13'!$B:$AP,7,FALSE)),"B")))))))))))))))</f>
        <v xml:space="preserve"> </v>
      </c>
      <c r="F311" s="182" t="str">
        <f ca="1">IF(ISERROR(IF((IF($X$1=1,(VLOOKUP(B311,'X1'!$B:$AO,6,FALSE)),(IF($X$1=2,(VLOOKUP(B311,'X2'!$B:$AO,6,FALSE)),(IF($X$1=3,(VLOOKUP(B311,'X3'!$B:$AO,6,FALSE)),(IF($X$1=4,(VLOOKUP(B311,'X4'!$B:$AO,6,FALSE)),(IF($X$1=5,(VLOOKUP(B311,'X5'!$B:$AO,6,FALSE)),(IF($X$1=6,(VLOOKUP(B311,'X6'!$B:$AO,6,FALSE)),(IF($X$1=7,(VLOOKUP(B311,'X7'!$B:$AO,6,FALSE)),(IF($X$1=8,(VLOOKUP(B311,'X8'!$B:$AO,6,FALSE)),(IF($X$1=9,(VLOOKUP(B311,'X9'!$B:$AO,6,FALSE)),(IF($X$1=10,(VLOOKUP(B311,'X10'!$B:$AO,6,FALSE)),(IF($X$1=11,(VLOOKUP(B311,'X11'!$B:$AO,6,FALSE)),(IF($X$1=12,(VLOOKUP(B311,'X12'!$B:$AO,6,FALSE)),(VLOOKUP(B311,'X13'!$B:$AO,6,FALSE))))))))))))))))))))))))))=$V$1," ",(IF($X$1=1,(VLOOKUP(B311,'X1'!$B:$AO,6,FALSE)),(IF($X$1=2,(VLOOKUP(B311,'X2'!$B:$AO,6,FALSE)),(IF($X$1=3,(VLOOKUP(B311,'X3'!$B:$AO,6,FALSE)),(IF($X$1=4,(VLOOKUP(B311,'X4'!$B:$AO,6,FALSE)),(IF($X$1=5,(VLOOKUP(B311,'X5'!$B:$AO,6,FALSE)),(IF($X$1=6,(VLOOKUP(B311,'X6'!$B:$AO,6,FALSE)),(IF($X$1=7,(VLOOKUP(B311,'X7'!$B:$AO,6,FALSE)),(IF($X$1=8,(VLOOKUP(B311,'X8'!$B:$AO,6,FALSE)),(IF($X$1=9,(VLOOKUP(B311,'X9'!$B:$AO,6,FALSE)),(IF($X$1=10,(VLOOKUP(B311,'X10'!$B:$AO,6,FALSE)),(IF($X$1=11,(VLOOKUP(B311,'X11'!$B:$AO,6,FALSE)),(IF($X$1=12,(VLOOKUP(B311,'X12'!$B:$AO,6,FALSE)),(VLOOKUP(B311,'X13'!$B:$AO,6,FALSE))))))))))))))))))))))))))))=TRUE," ",(IF((IF($X$1=1,(VLOOKUP(B311,'X1'!$B:$AO,6,FALSE)),(IF($X$1=2,(VLOOKUP(B311,'X2'!$B:$AO,6,FALSE)),(IF($X$1=3,(VLOOKUP(B311,'X3'!$B:$AO,6,FALSE)),(IF($X$1=4,(VLOOKUP(B311,'X4'!$B:$AO,6,FALSE)),(IF($X$1=5,(VLOOKUP(B311,'X5'!$B:$AO,6,FALSE)),(IF($X$1=6,(VLOOKUP(B311,'X6'!$B:$AO,6,FALSE)),(IF($X$1=7,(VLOOKUP(B311,'X7'!$B:$AO,6,FALSE)),(IF($X$1=8,(VLOOKUP(B311,'X8'!$B:$AO,6,FALSE)),(IF($X$1=9,(VLOOKUP(B311,'X9'!$B:$AO,6,FALSE)),(IF($X$1=10,(VLOOKUP(B311,'X10'!$B:$AO,6,FALSE)),(IF($X$1=11,(VLOOKUP(B311,'X11'!$B:$AO,6,FALSE)),(IF($X$1=12,(VLOOKUP(B311,'X12'!$B:$AO,6,FALSE)),(VLOOKUP(B311,'X13'!$B:$AO,6,FALSE))))))))))))))))))))))))))=$V$1," ",(IF($X$1=1,(VLOOKUP(B311,'X1'!$B:$AO,6,FALSE)),(IF($X$1=2,(VLOOKUP(B311,'X2'!$B:$AO,6,FALSE)),(IF($X$1=3,(VLOOKUP(B311,'X3'!$B:$AO,6,FALSE)),(IF($X$1=4,(VLOOKUP(B311,'X4'!$B:$AO,6,FALSE)),(IF($X$1=5,(VLOOKUP(B311,'X5'!$B:$AO,6,FALSE)),(IF($X$1=6,(VLOOKUP(B311,'X6'!$B:$AO,6,FALSE)),(IF($X$1=7,(VLOOKUP(B311,'X7'!$B:$AO,6,FALSE)),(IF($X$1=8,(VLOOKUP(B311,'X8'!$B:$AO,6,FALSE)),(IF($X$1=9,(VLOOKUP(B311,'X9'!$B:$AO,6,FALSE)),(IF($X$1=10,(VLOOKUP(B311,'X10'!$B:$AO,6,FALSE)),(IF($X$1=11,(VLOOKUP(B311,'X11'!$B:$AO,6,FALSE)),(IF($X$1=12,(VLOOKUP(B311,'X12'!$B:$AO,6,FALSE)),(VLOOKUP(B311,'X13'!$B:$AO,6,FALSE)))))))))))))))))))))))))))))</f>
        <v xml:space="preserve"> </v>
      </c>
      <c r="G311" s="182" t="str">
        <f ca="1">IF(ISERROR(IF($X$1=1,(VLOOKUP(B311,'X1'!$B:$AZ,44,FALSE)),IF($X$1=2,(VLOOKUP(B311,'X2'!$B:$AZ,44,FALSE)),IF($X$1=3,(VLOOKUP(B311,'X3'!$B:$AZ,44,FALSE)),IF($X$1=4,(VLOOKUP(B311,'X4'!$B:$AZ,44,FALSE)),IF($X$1=5,(VLOOKUP(B311,'X5'!$B:$AZ,44,FALSE)),IF($X$1=6,(VLOOKUP(B311,'X6'!$B:$AZ,44,FALSE)),IF($X$1=7,(VLOOKUP(B311,'X7'!$B:$AZ,44,FALSE)),IF($X$1=8,(VLOOKUP(B311,'X8'!$B:$AZ,44,FALSE)),IF($X$1=9,(VLOOKUP(B311,'X9'!$B:$AZ,44,FALSE)),IF($X$1=10,(VLOOKUP(B311,'X10'!$B:$AZ,44,FALSE)),IF($X$1=11,(VLOOKUP(B311,'X11'!$B:$AZ,44,FALSE)),IF($X$1=12,(VLOOKUP(B311,'X12'!$B:$AZ,44,FALSE)),IF($X$1=13,(VLOOKUP(B311,'X13'!$B:$AZ,44,FALSE)),"B"))))))))))))))=TRUE," ",(IF($X$1=1,(VLOOKUP(B311,'X1'!$B:$AZ,44,FALSE)),IF($X$1=2,(VLOOKUP(B311,'X2'!$B:$AZ,44,FALSE)),IF($X$1=3,(VLOOKUP(B311,'X3'!$B:$AZ,44,FALSE)),IF($X$1=4,(VLOOKUP(B311,'X4'!$B:$AZ,44,FALSE)),IF($X$1=5,(VLOOKUP(B311,'X5'!$B:$AZ,44,FALSE)),IF($X$1=6,(VLOOKUP(B311,'X6'!$B:$AZ,44,FALSE)),IF($X$1=7,(VLOOKUP(B311,'X7'!$B:$AZ,44,FALSE)),IF($X$1=8,(VLOOKUP(B311,'X8'!$B:$AZ,44,FALSE)),IF($X$1=9,(VLOOKUP(B311,'X9'!$B:$AZ,44,FALSE)),IF($X$1=10,(VLOOKUP(B311,'X10'!$B:$AZ,44,FALSE)),IF($X$1=11,(VLOOKUP(B311,'X11'!$B:$AZ,44,FALSE)),IF($X$1=12,(VLOOKUP(B311,'X12'!$B:$AZ,44,FALSE)),IF($X$1=13,(VLOOKUP(B311,'X13'!$B:$AZ,44,FALSE)),"B")))))))))))))))</f>
        <v xml:space="preserve"> </v>
      </c>
      <c r="H311" s="182" t="str">
        <f ca="1">IF(ISERROR(IF($X$1=1,(VLOOKUP(B311,'X1'!$B:$AZ,8,FALSE)),IF($X$1=2,(VLOOKUP(B311,'X2'!$B:$AZ,8,FALSE)),IF($X$1=3,(VLOOKUP(B311,'X3'!$B:$AZ,8,FALSE)),IF($X$1=4,(VLOOKUP(B311,'X4'!$B:$AZ,8,FALSE)),IF($X$1=5,(VLOOKUP(B311,'X5'!$B:$AZ,8,FALSE)),IF($X$1=6,(VLOOKUP(B311,'X6'!$B:$AZ,8,FALSE)),IF($X$1=7,(VLOOKUP(B311,'X7'!$B:$AZ,8,FALSE)),IF($X$1=8,(VLOOKUP(B311,'X8'!$B:$AZ,8,FALSE)),IF($X$1=9,(VLOOKUP(B311,'X9'!$B:$AZ,8,FALSE)),IF($X$1=10,(VLOOKUP(B311,'X10'!$B:$AZ,8,FALSE)),IF($X$1=11,(VLOOKUP(B311,'X11'!$B:$AZ,8,FALSE)),IF($X$1=12,(VLOOKUP(B311,'X12'!$B:$AZ,8,FALSE)),IF($X$1=13,(VLOOKUP(B311,'X13'!$B:$AZ,8,FALSE)),"B"))))))))))))))=TRUE," ",(IF($X$1=1,(VLOOKUP(B311,'X1'!$B:$AZ,8,FALSE)),IF($X$1=2,(VLOOKUP(B311,'X2'!$B:$AZ,8,FALSE)),IF($X$1=3,(VLOOKUP(B311,'X3'!$B:$AZ,8,FALSE)),IF($X$1=4,(VLOOKUP(B311,'X4'!$B:$AZ,8,FALSE)),IF($X$1=5,(VLOOKUP(B311,'X5'!$B:$AZ,8,FALSE)),IF($X$1=6,(VLOOKUP(B311,'X6'!$B:$AZ,8,FALSE)),IF($X$1=7,(VLOOKUP(B311,'X7'!$B:$AZ,8,FALSE)),IF($X$1=8,(VLOOKUP(B311,'X8'!$B:$AZ,8,FALSE)),IF($X$1=9,(VLOOKUP(B311,'X9'!$B:$AZ,8,FALSE)),IF($X$1=10,(VLOOKUP(B311,'X10'!$B:$AZ,8,FALSE)),IF($X$1=11,(VLOOKUP(B311,'X11'!$B:$AZ,8,FALSE)),IF($X$1=12,(VLOOKUP(B311,'X12'!$B:$AZ,8,FALSE)),IF($X$1=13,(VLOOKUP(B311,'X13'!$B:$AZ,8,FALSE)),"B")))))))))))))))</f>
        <v xml:space="preserve"> </v>
      </c>
      <c r="I311" s="183" t="str">
        <f ca="1">IF(ISERROR(IF($X$1=1,(VLOOKUP(B311,'X1'!$B:$AZ,2,FALSE)),IF($X$1=2,(VLOOKUP(B311,'X2'!$B:$AZ,2,FALSE)),IF($X$1=3,(VLOOKUP(B311,'X3'!$B:$AZ,2,FALSE)),IF($X$1=4,(VLOOKUP(B311,'X4'!$B:$AZ,2,FALSE)),IF($X$1=5,(VLOOKUP(B311,'X5'!$B:$AZ,2,FALSE)),IF($X$1=6,(VLOOKUP(B311,'X6'!$B:$AZ,2,FALSE)),IF($X$1=7,(VLOOKUP(B311,'X7'!$B:$AZ,2,FALSE)),IF($X$1=8,(VLOOKUP(B311,'X8'!$B:$AZ,2,FALSE)),IF($X$1=9,(VLOOKUP(B311,'X9'!$B:$AZ,2,FALSE)),IF($X$1=10,(VLOOKUP(B311,'X10'!$B:$AZ,2,FALSE)),IF($X$1=11,(VLOOKUP(B311,'X11'!$B:$AZ,2,FALSE)),IF($X$1=12,(VLOOKUP(B311,'X12'!$B:$AZ,2,FALSE)),IF($X$1=13,(VLOOKUP(B311,'X13'!$B:$AZ,2,FALSE)),"B"))))))))))))))=TRUE," ",(IF($X$1=1,(VLOOKUP(B311,'X1'!$B:$AZ,2,FALSE)),IF($X$1=2,(VLOOKUP(B311,'X2'!$B:$AZ,2,FALSE)),IF($X$1=3,(VLOOKUP(B311,'X3'!$B:$AZ,2,FALSE)),IF($X$1=4,(VLOOKUP(B311,'X4'!$B:$AZ,2,FALSE)),IF($X$1=5,(VLOOKUP(B311,'X5'!$B:$AZ,2,FALSE)),IF($X$1=6,(VLOOKUP(B311,'X6'!$B:$AZ,2,FALSE)),IF($X$1=7,(VLOOKUP(B311,'X7'!$B:$AZ,2,FALSE)),IF($X$1=8,(VLOOKUP(B311,'X8'!$B:$AZ,2,FALSE)),IF($X$1=9,(VLOOKUP(B311,'X9'!$B:$AZ,2,FALSE)),IF($X$1=10,(VLOOKUP(B311,'X10'!$B:$AZ,2,FALSE)),IF($X$1=11,(VLOOKUP(B311,'X11'!$B:$AZ,2,FALSE)),IF($X$1=12,(VLOOKUP(B311,'X12'!$B:$AZ,2,FALSE)),IF($X$1=13,(VLOOKUP(B311,'X13'!$B:$AZ,2,FALSE)),"B")))))))))))))))</f>
        <v xml:space="preserve"> </v>
      </c>
      <c r="J311" s="183" t="str">
        <f ca="1">IF(ISERROR(IF($X$1=1,(VLOOKUP(B311,'X1'!$B:$AZ,3,FALSE)),IF($X$1=2,(VLOOKUP(B311,'X2'!$B:$AZ,3,FALSE)),IF($X$1=3,(VLOOKUP(B311,'X3'!$B:$AZ,3,FALSE)),IF($X$1=4,(VLOOKUP(B311,'X4'!$B:$AZ,3,FALSE)),IF($X$1=5,(VLOOKUP(B311,'X5'!$B:$AZ,3,FALSE)),IF($X$1=6,(VLOOKUP(B311,'X6'!$B:$AZ,3,FALSE)),IF($X$1=7,(VLOOKUP(B311,'X7'!$B:$AZ,3,FALSE)),IF($X$1=8,(VLOOKUP(B311,'X8'!$B:$AZ,3,FALSE)),IF($X$1=9,(VLOOKUP(B311,'X9'!$B:$AZ,3,FALSE)),IF($X$1=10,(VLOOKUP(B311,'X10'!$B:$AZ,3,FALSE)),IF($X$1=11,(VLOOKUP(B311,'X11'!$B:$AZ,3,FALSE)),IF($X$1=12,(VLOOKUP(B311,'X12'!$B:$AZ,3,FALSE)),IF($X$1=13,(VLOOKUP(B311,'X13'!$B:$AZ,3,FALSE)),"B"))))))))))))))=TRUE," ",(IF($X$1=1,(VLOOKUP(B311,'X1'!$B:$AZ,3,FALSE)),IF($X$1=2,(VLOOKUP(B311,'X2'!$B:$AZ,3,FALSE)),IF($X$1=3,(VLOOKUP(B311,'X3'!$B:$AZ,3,FALSE)),IF($X$1=4,(VLOOKUP(B311,'X4'!$B:$AZ,3,FALSE)),IF($X$1=5,(VLOOKUP(B311,'X5'!$B:$AZ,3,FALSE)),IF($X$1=6,(VLOOKUP(B311,'X6'!$B:$AZ,3,FALSE)),IF($X$1=7,(VLOOKUP(B311,'X7'!$B:$AZ,3,FALSE)),IF($X$1=8,(VLOOKUP(B311,'X8'!$B:$AZ,3,FALSE)),IF($X$1=9,(VLOOKUP(B311,'X9'!$B:$AZ,3,FALSE)),IF($X$1=10,(VLOOKUP(B311,'X10'!$B:$AZ,3,FALSE)),IF($X$1=11,(VLOOKUP(B311,'X11'!$B:$AZ,3,FALSE)),IF($X$1=12,(VLOOKUP(B311,'X12'!$B:$AZ,3,FALSE)),IF($X$1=13,(VLOOKUP(B311,'X13'!$B:$AZ,3,FALSE)),"B")))))))))))))))</f>
        <v xml:space="preserve"> </v>
      </c>
      <c r="K311" s="183" t="str">
        <f ca="1">IF(ISERROR(IF($X$1=1,(VLOOKUP(B311,'X1'!$B:$AZ,5,FALSE)),IF($X$1=2,(VLOOKUP(B311,'X2'!$B:$AZ,5,FALSE)),IF($X$1=3,(VLOOKUP(B311,'X3'!$B:$AZ,5,FALSE)),IF($X$1=4,(VLOOKUP(B311,'X4'!$B:$AZ,5,FALSE)),IF($X$1=5,(VLOOKUP(B311,'X5'!$B:$AZ,5,FALSE)),IF($X$1=6,(VLOOKUP(B311,'X6'!$B:$AZ,5,FALSE)),IF($X$1=7,(VLOOKUP(B311,'X7'!$B:$AZ,5,FALSE)),IF($X$1=8,(VLOOKUP(B311,'X8'!$B:$AZ,5,FALSE)),IF($X$1=9,(VLOOKUP(B311,'X9'!$B:$AZ,5,FALSE)),IF($X$1=10,(VLOOKUP(B311,'X10'!$B:$AZ,5,FALSE)),IF($X$1=11,(VLOOKUP(B311,'X11'!$B:$AZ,5,FALSE)),IF($X$1=12,(VLOOKUP(B311,'X12'!$B:$AZ,5,FALSE)),IF($X$1=13,(VLOOKUP(B311,'X13'!$B:$AZ,5,FALSE)),"B"))))))))))))))=TRUE," ",(IF($X$1=1,(VLOOKUP(B311,'X1'!$B:$AZ,5,FALSE)),IF($X$1=2,(VLOOKUP(B311,'X2'!$B:$AZ,5,FALSE)),IF($X$1=3,(VLOOKUP(B311,'X3'!$B:$AZ,5,FALSE)),IF($X$1=4,(VLOOKUP(B311,'X4'!$B:$AZ,5,FALSE)),IF($X$1=5,(VLOOKUP(B311,'X5'!$B:$AZ,5,FALSE)),IF($X$1=6,(VLOOKUP(B311,'X6'!$B:$AZ,5,FALSE)),IF($X$1=7,(VLOOKUP(B311,'X7'!$B:$AZ,5,FALSE)),IF($X$1=8,(VLOOKUP(B311,'X8'!$B:$AZ,5,FALSE)),IF($X$1=9,(VLOOKUP(B311,'X9'!$B:$AZ,5,FALSE)),IF($X$1=10,(VLOOKUP(B311,'X10'!$B:$AZ,5,FALSE)),IF($X$1=11,(VLOOKUP(B311,'X11'!$B:$AZ,5,FALSE)),IF($X$1=12,(VLOOKUP(B311,'X12'!$B:$AZ,5,FALSE)),IF($X$1=13,(VLOOKUP(B311,'X13'!$B:$AZ,5,FALSE)),"B")))))))))))))))</f>
        <v xml:space="preserve"> </v>
      </c>
      <c r="L311" s="184" t="str">
        <f ca="1">IF(ISERROR(IF($X$1=1,(VLOOKUP(B311,'X1'!$B:$AZ,9,FALSE)),IF($X$1=2,(VLOOKUP(B311,'X2'!$B:$AZ,9,FALSE)),IF($X$1=3,(VLOOKUP(B311,'X3'!$B:$AZ,9,FALSE)),IF($X$1=4,(VLOOKUP(B311,'X4'!$B:$AZ,9,FALSE)),IF($X$1=5,(VLOOKUP(B311,'X5'!$B:$AZ,9,FALSE)),IF($X$1=6,(VLOOKUP(B311,'X6'!$B:$AZ,9,FALSE)),IF($X$1=7,(VLOOKUP(B311,'X7'!$B:$AZ,9,FALSE)),IF($X$1=8,(VLOOKUP(B311,'X8'!$B:$AZ,9,FALSE)),IF($X$1=9,(VLOOKUP(B311,'X9'!$B:$AZ,9,FALSE)),IF($X$1=10,(VLOOKUP(B311,'X10'!$B:$AZ,9,FALSE)),IF($X$1=11,(VLOOKUP(B311,'X11'!$B:$AZ,9,FALSE)),IF($X$1=12,(VLOOKUP(B311,'X12'!$B:$AZ,9,FALSE)),IF($X$1=13,(VLOOKUP(B311,'X13'!$B:$AZ,9,FALSE)),"B"))))))))))))))=TRUE," ",(IF($X$1=1,(VLOOKUP(B311,'X1'!$B:$AZ,9,FALSE)),IF($X$1=2,(VLOOKUP(B311,'X2'!$B:$AZ,9,FALSE)),IF($X$1=3,(VLOOKUP(B311,'X3'!$B:$AZ,9,FALSE)),IF($X$1=4,(VLOOKUP(B311,'X4'!$B:$AZ,9,FALSE)),IF($X$1=5,(VLOOKUP(B311,'X5'!$B:$AZ,9,FALSE)),IF($X$1=6,(VLOOKUP(B311,'X6'!$B:$AZ,9,FALSE)),IF($X$1=7,(VLOOKUP(B311,'X7'!$B:$AZ,9,FALSE)),IF($X$1=8,(VLOOKUP(B311,'X8'!$B:$AZ,9,FALSE)),IF($X$1=9,(VLOOKUP(B311,'X9'!$B:$AZ,9,FALSE)),IF($X$1=10,(VLOOKUP(B311,'X10'!$B:$AZ,9,FALSE)),IF($X$1=11,(VLOOKUP(B311,'X11'!$B:$AZ,9,FALSE)),IF($X$1=12,(VLOOKUP(B311,'X12'!$B:$AZ,9,FALSE)),IF($X$1=13,(VLOOKUP(B311,'X13'!$B:$AZ,9,FALSE)),"B")))))))))))))))</f>
        <v xml:space="preserve"> </v>
      </c>
      <c r="M311" s="184" t="str">
        <f ca="1">IF(ISERROR(IF($X$1=1,(VLOOKUP(B311,'X1'!$B:$AZ,10,FALSE)),IF($X$1=2,(VLOOKUP(B311,'X2'!$B:$AZ,10,FALSE)),IF($X$1=3,(VLOOKUP(B311,'X3'!$B:$AZ,10,FALSE)),IF($X$1=4,(VLOOKUP(B311,'X4'!$B:$AZ,10,FALSE)),IF($X$1=5,(VLOOKUP(B311,'X5'!$B:$AZ,10,FALSE)),IF($X$1=6,(VLOOKUP(B311,'X6'!$B:$AZ,10,FALSE)),IF($X$1=7,(VLOOKUP(B311,'X7'!$B:$AZ,10,FALSE)),IF($X$1=8,(VLOOKUP(B311,'X8'!$B:$AZ,10,FALSE)),IF($X$1=9,(VLOOKUP(B311,'X9'!$B:$AZ,10,FALSE)),IF($X$1=10,(VLOOKUP(B311,'X10'!$B:$AZ,10,FALSE)),IF($X$1=11,(VLOOKUP(B311,'X11'!$B:$AZ,10,FALSE)),IF($X$1=12,(VLOOKUP(B311,'X12'!$B:$AZ,10,FALSE)),IF($X$1=13,(VLOOKUP(B311,'X13'!$B:$AZ,10,FALSE)),"B"))))))))))))))=TRUE," ",(IF($X$1=1,(VLOOKUP(B311,'X1'!$B:$AZ,10,FALSE)),IF($X$1=2,(VLOOKUP(B311,'X2'!$B:$AZ,10,FALSE)),IF($X$1=3,(VLOOKUP(B311,'X3'!$B:$AZ,10,FALSE)),IF($X$1=4,(VLOOKUP(B311,'X4'!$B:$AZ,10,FALSE)),IF($X$1=5,(VLOOKUP(B311,'X5'!$B:$AZ,10,FALSE)),IF($X$1=6,(VLOOKUP(B311,'X6'!$B:$AZ,10,FALSE)),IF($X$1=7,(VLOOKUP(B311,'X7'!$B:$AZ,10,FALSE)),IF($X$1=8,(VLOOKUP(B311,'X8'!$B:$AZ,10,FALSE)),IF($X$1=9,(VLOOKUP(B311,'X9'!$B:$AZ,10,FALSE)),IF($X$1=10,(VLOOKUP(B311,'X10'!$B:$AZ,10,FALSE)),IF($X$1=11,(VLOOKUP(B311,'X11'!$B:$AZ,10,FALSE)),IF($X$1=12,(VLOOKUP(B311,'X12'!$B:$AZ,10,FALSE)),IF($X$1=13,(VLOOKUP(B311,'X13'!$B:$AZ,10,FALSE)),"B")))))))))))))))</f>
        <v xml:space="preserve"> </v>
      </c>
      <c r="N311" s="185" t="str">
        <f ca="1">IF(ISERROR(IF($X$1=1,(VLOOKUP(B311,'X1'!$B:$AZ,45,FALSE)),IF($X$1=2,(VLOOKUP(B311,'X2'!$B:$AZ,45,FALSE)),IF($X$1=3,(VLOOKUP(B311,'X3'!$B:$AZ,45,FALSE)),IF($X$1=4,(VLOOKUP(B311,'X4'!$B:$AZ,45,FALSE)),IF($X$1=5,(VLOOKUP(B311,'X5'!$B:$AZ,45,FALSE)),IF($X$1=6,(VLOOKUP(B311,'X6'!$B:$AZ,45,FALSE)),IF($X$1=7,(VLOOKUP(B311,'X7'!$B:$AZ,45,FALSE)),IF($X$1=8,(VLOOKUP(B311,'X8'!$B:$AZ,45,FALSE)),IF($X$1=9,(VLOOKUP(B311,'X9'!$B:$AZ,45,FALSE)),IF($X$1=10,(VLOOKUP(B311,'X10'!$B:$AZ,45,FALSE)),IF($X$1=11,(VLOOKUP(B311,'X11'!$B:$AZ,45,FALSE)),IF($X$1=12,(VLOOKUP(B311,'X12'!$B:$AZ,45,FALSE)),IF($X$1=13,(VLOOKUP(B311,'X13'!$B:$AZ,45,FALSE)),"B"))))))))))))))=TRUE," ",(IF($X$1=1,(VLOOKUP(B311,'X1'!$B:$AZ,45,FALSE)),IF($X$1=2,(VLOOKUP(B311,'X2'!$B:$AZ,45,FALSE)),IF($X$1=3,(VLOOKUP(B311,'X3'!$B:$AZ,45,FALSE)),IF($X$1=4,(VLOOKUP(B311,'X4'!$B:$AZ,45,FALSE)),IF($X$1=5,(VLOOKUP(B311,'X5'!$B:$AZ,45,FALSE)),IF($X$1=6,(VLOOKUP(B311,'X6'!$B:$AZ,45,FALSE)),IF($X$1=7,(VLOOKUP(B311,'X7'!$B:$AZ,45,FALSE)),IF($X$1=8,(VLOOKUP(B311,'X8'!$B:$AZ,45,FALSE)),IF($X$1=9,(VLOOKUP(B311,'X9'!$B:$AZ,45,FALSE)),IF($X$1=10,(VLOOKUP(B311,'X10'!$B:$AZ,45,FALSE)),IF($X$1=11,(VLOOKUP(B311,'X11'!$B:$AZ,45,FALSE)),IF($X$1=12,(VLOOKUP(B311,'X12'!$B:$AZ,45,FALSE)),IF($X$1=13,(VLOOKUP(B311,'X13'!$B:$AZ,45,FALSE)),"B")))))))))))))))</f>
        <v xml:space="preserve"> </v>
      </c>
      <c r="O311" s="184" t="str">
        <f ca="1">IF(ISERROR(IF($X$1=1,(VLOOKUP(B311,'X1'!$B:$AZ,11,FALSE)),IF($X$1=2,(VLOOKUP(B311,'X2'!$B:$AZ,11,FALSE)),IF($X$1=3,(VLOOKUP(B311,'X3'!$B:$AZ,11,FALSE)),IF($X$1=4,(VLOOKUP(B311,'X4'!$B:$AZ,11,FALSE)),IF($X$1=5,(VLOOKUP(B311,'X5'!$B:$AZ,11,FALSE)),IF($X$1=6,(VLOOKUP(B311,'X6'!$B:$AZ,11,FALSE)),IF($X$1=7,(VLOOKUP(B311,'X7'!$B:$AZ,11,FALSE)),IF($X$1=8,(VLOOKUP(B311,'X8'!$B:$AZ,11,FALSE)),IF($X$1=9,(VLOOKUP(B311,'X9'!$B:$AZ,11,FALSE)),IF($X$1=10,(VLOOKUP(B311,'X10'!$B:$AZ,11,FALSE)),IF($X$1=11,(VLOOKUP(B311,'X11'!$B:$AZ,11,FALSE)),IF($X$1=12,(VLOOKUP(B311,'X12'!$B:$AZ,11,FALSE)),IF($X$1=13,(VLOOKUP(B311,'X13'!$B:$AZ,11,FALSE)),"B"))))))))))))))=TRUE," ",(IF($X$1=1,(VLOOKUP(B311,'X1'!$B:$AZ,11,FALSE)),IF($X$1=2,(VLOOKUP(B311,'X2'!$B:$AZ,11,FALSE)),IF($X$1=3,(VLOOKUP(B311,'X3'!$B:$AZ,11,FALSE)),IF($X$1=4,(VLOOKUP(B311,'X4'!$B:$AZ,11,FALSE)),IF($X$1=5,(VLOOKUP(B311,'X5'!$B:$AZ,11,FALSE)),IF($X$1=6,(VLOOKUP(B311,'X6'!$B:$AZ,11,FALSE)),IF($X$1=7,(VLOOKUP(B311,'X7'!$B:$AZ,11,FALSE)),IF($X$1=8,(VLOOKUP(B311,'X8'!$B:$AZ,11,FALSE)),IF($X$1=9,(VLOOKUP(B311,'X9'!$B:$AZ,11,FALSE)),IF($X$1=10,(VLOOKUP(B311,'X10'!$B:$AZ,11,FALSE)),IF($X$1=11,(VLOOKUP(B311,'X11'!$B:$AZ,11,FALSE)),IF($X$1=12,(VLOOKUP(B311,'X12'!$B:$AZ,11,FALSE)),IF($X$1=13,(VLOOKUP(B311,'X13'!$B:$AZ,11,FALSE)),"B")))))))))))))))</f>
        <v xml:space="preserve"> </v>
      </c>
      <c r="P311" s="184" t="str">
        <f ca="1">IF(ISERROR(IF($X$1=1,(VLOOKUP(B311,'X1'!$B:$AZ,12,FALSE)),IF($X$1=2,(VLOOKUP(B311,'X2'!$B:$AZ,12,FALSE)),IF($X$1=3,(VLOOKUP(B311,'X3'!$B:$AZ,12,FALSE)),IF($X$1=4,(VLOOKUP(B311,'X4'!$B:$AZ,12,FALSE)),IF($X$1=5,(VLOOKUP(B311,'X5'!$B:$AZ,12,FALSE)),IF($X$1=6,(VLOOKUP(B311,'X6'!$B:$AZ,12,FALSE)),IF($X$1=7,(VLOOKUP(B311,'X7'!$B:$AZ,12,FALSE)),IF($X$1=8,(VLOOKUP(B311,'X8'!$B:$AZ,12,FALSE)),IF($X$1=9,(VLOOKUP(B311,'X9'!$B:$AZ,12,FALSE)),IF($X$1=10,(VLOOKUP(B311,'X10'!$B:$AZ,12,FALSE)),IF($X$1=11,(VLOOKUP(B311,'X11'!$B:$AZ,12,FALSE)),IF($X$1=12,(VLOOKUP(B311,'X12'!$B:$AZ,12,FALSE)),IF($X$1=13,(VLOOKUP(B311,'X13'!$B:$AZ,12,FALSE)),"B"))))))))))))))=TRUE," ",(IF($X$1=1,(VLOOKUP(B311,'X1'!$B:$AZ,12,FALSE)),IF($X$1=2,(VLOOKUP(B311,'X2'!$B:$AZ,12,FALSE)),IF($X$1=3,(VLOOKUP(B311,'X3'!$B:$AZ,12,FALSE)),IF($X$1=4,(VLOOKUP(B311,'X4'!$B:$AZ,12,FALSE)),IF($X$1=5,(VLOOKUP(B311,'X5'!$B:$AZ,12,FALSE)),IF($X$1=6,(VLOOKUP(B311,'X6'!$B:$AZ,12,FALSE)),IF($X$1=7,(VLOOKUP(B311,'X7'!$B:$AZ,12,FALSE)),IF($X$1=8,(VLOOKUP(B311,'X8'!$B:$AZ,12,FALSE)),IF($X$1=9,(VLOOKUP(B311,'X9'!$B:$AZ,12,FALSE)),IF($X$1=10,(VLOOKUP(B311,'X10'!$B:$AZ,12,FALSE)),IF($X$1=11,(VLOOKUP(B311,'X11'!$B:$AZ,12,FALSE)),IF($X$1=12,(VLOOKUP(B311,'X12'!$B:$AZ,12,FALSE)),IF($X$1=13,(VLOOKUP(B311,'X13'!$B:$AZ,12,FALSE)),"B")))))))))))))))</f>
        <v xml:space="preserve"> </v>
      </c>
      <c r="Q311" s="185" t="str">
        <f ca="1">IF(ISERROR(IF($X$1=1,(VLOOKUP(B311,'X1'!$B:$AZ,46,FALSE)),IF($X$1=2,(VLOOKUP(B311,'X2'!$B:$AZ,46,FALSE)),IF($X$1=3,(VLOOKUP(B311,'X3'!$B:$AZ,46,FALSE)),IF($X$1=4,(VLOOKUP(B311,'X4'!$B:$AZ,46,FALSE)),IF($X$1=5,(VLOOKUP(B311,'X5'!$B:$AZ,46,FALSE)),IF($X$1=6,(VLOOKUP(B311,'X6'!$B:$AZ,46,FALSE)),IF($X$1=7,(VLOOKUP(B311,'X7'!$B:$AZ,46,FALSE)),IF($X$1=8,(VLOOKUP(B311,'X8'!$B:$AZ,46,FALSE)),IF($X$1=9,(VLOOKUP(B311,'X9'!$B:$AZ,46,FALSE)),IF($X$1=10,(VLOOKUP(B311,'X10'!$B:$AZ,46,FALSE)),IF($X$1=11,(VLOOKUP(B311,'X11'!$B:$AZ,46,FALSE)),IF($X$1=12,(VLOOKUP(B311,'X12'!$B:$AZ,46,FALSE)),IF($X$1=13,(VLOOKUP(B311,'X13'!$B:$AZ,46,FALSE)),"B"))))))))))))))=TRUE," ",(IF($X$1=1,(VLOOKUP(B311,'X1'!$B:$AZ,46,FALSE)),IF($X$1=2,(VLOOKUP(B311,'X2'!$B:$AZ,46,FALSE)),IF($X$1=3,(VLOOKUP(B311,'X3'!$B:$AZ,46,FALSE)),IF($X$1=4,(VLOOKUP(B311,'X4'!$B:$AZ,46,FALSE)),IF($X$1=5,(VLOOKUP(B311,'X5'!$B:$AZ,46,FALSE)),IF($X$1=6,(VLOOKUP(B311,'X6'!$B:$AZ,46,FALSE)),IF($X$1=7,(VLOOKUP(B311,'X7'!$B:$AZ,46,FALSE)),IF($X$1=8,(VLOOKUP(B311,'X8'!$B:$AZ,46,FALSE)),IF($X$1=9,(VLOOKUP(B311,'X9'!$B:$AZ,46,FALSE)),IF($X$1=10,(VLOOKUP(B311,'X10'!$B:$AZ,46,FALSE)),IF($X$1=11,(VLOOKUP(B311,'X11'!$B:$AZ,46,FALSE)),IF($X$1=12,(VLOOKUP(B311,'X12'!$B:$AZ,46,FALSE)),IF($X$1=13,(VLOOKUP(B311,'X13'!$B:$AZ,46,FALSE)),"B")))))))))))))))</f>
        <v xml:space="preserve"> </v>
      </c>
      <c r="R311" s="185" t="str">
        <f ca="1">IF(ISERROR(IF($X$1=1,(VLOOKUP(B311,'X1'!$B:$AZ,15,FALSE)),IF($X$1=2,(VLOOKUP(B311,'X2'!$B:$AZ,15,FALSE)),IF($X$1=3,(VLOOKUP(B311,'X3'!$B:$AZ,15,FALSE)),IF($X$1=4,(VLOOKUP(B311,'X4'!$B:$AZ,15,FALSE)),IF($X$1=5,(VLOOKUP(B311,'X5'!$B:$AZ,15,FALSE)),IF($X$1=6,(VLOOKUP(B311,'X6'!$B:$AZ,15,FALSE)),IF($X$1=7,(VLOOKUP(B311,'X7'!$B:$AZ,15,FALSE)),IF($X$1=8,(VLOOKUP(B311,'X8'!$B:$AZ,15,FALSE)),IF($X$1=9,(VLOOKUP(B311,'X9'!$B:$AZ,15,FALSE)),IF($X$1=10,(VLOOKUP(B311,'X10'!$B:$AZ,15,FALSE)),IF($X$1=11,(VLOOKUP(B311,'X11'!$B:$AZ,15,FALSE)),IF($X$1=12,(VLOOKUP(B311,'X12'!$B:$AZ,15,FALSE)),IF($X$1=13,(VLOOKUP(B311,'X13'!$B:$AZ,15,FALSE)),"B"))))))))))))))=TRUE," ",(IF($X$1=1,(VLOOKUP(B311,'X1'!$B:$AZ,15,FALSE)),IF($X$1=2,(VLOOKUP(B311,'X2'!$B:$AZ,15,FALSE)),IF($X$1=3,(VLOOKUP(B311,'X3'!$B:$AZ,15,FALSE)),IF($X$1=4,(VLOOKUP(B311,'X4'!$B:$AZ,15,FALSE)),IF($X$1=5,(VLOOKUP(B311,'X5'!$B:$AZ,15,FALSE)),IF($X$1=6,(VLOOKUP(B311,'X6'!$B:$AZ,15,FALSE)),IF($X$1=7,(VLOOKUP(B311,'X7'!$B:$AZ,15,FALSE)),IF($X$1=8,(VLOOKUP(B311,'X8'!$B:$AZ,15,FALSE)),IF($X$1=9,(VLOOKUP(B311,'X9'!$B:$AZ,15,FALSE)),IF($X$1=10,(VLOOKUP(B311,'X10'!$B:$AZ,15,FALSE)),IF($X$1=11,(VLOOKUP(B311,'X11'!$B:$AZ,15,FALSE)),IF($X$1=12,(VLOOKUP(B311,'X12'!$B:$AZ,15,FALSE)),IF($X$1=13,(VLOOKUP(B311,'X13'!$B:$AZ,15,FALSE)),"B")))))))))))))))</f>
        <v xml:space="preserve"> </v>
      </c>
      <c r="S311" s="185" t="str">
        <f ca="1">IF(ISERROR(IF((IF($X$1=1,(VLOOKUP(B311,'X1'!$B:$AZ,14,FALSE)),(IF($X$1=2,(VLOOKUP(B311,'X2'!$B:$AZ,14,FALSE)),(IF($X$1=3,(VLOOKUP(B311,'X3'!$B:$AZ,14,FALSE)),(IF($X$1=4,(VLOOKUP(B311,'X4'!$B:$AZ,14,FALSE)),(IF($X$1=5,(VLOOKUP(B311,'X5'!$B:$AZ,14,FALSE)),(IF($X$1=6,(VLOOKUP(B311,'X6'!$B:$AZ,14,FALSE)),(IF($X$1=7,(VLOOKUP(B311,'X7'!$B:$AZ,14,FALSE)),(IF($X$1=8,(VLOOKUP(B311,'X8'!$B:$AZ,14,FALSE)),(IF($X$1=9,(VLOOKUP(B311,'X9'!$B:$AZ,14,FALSE)),(IF($X$1=10,(VLOOKUP(B311,'X10'!$B:$AZ,14,FALSE)),(IF($X$1=11,(VLOOKUP(B311,'X11'!$B:$AZ,14,FALSE)),(IF($X$1=12,(VLOOKUP(B311,'X12'!$B:$AZ,14,FALSE)),(VLOOKUP(B311,'X13'!$B:$AZ,14,FALSE))))))))))))))))))))))))))=$V$1," ",(IF($X$1=1,(VLOOKUP(B311,'X1'!$B:$AZ,14,FALSE)),(IF($X$1=2,(VLOOKUP(B311,'X2'!$B:$AZ,14,FALSE)),(IF($X$1=3,(VLOOKUP(B311,'X3'!$B:$AZ,14,FALSE)),(IF($X$1=4,(VLOOKUP(B311,'X4'!$B:$AZ,14,FALSE)),(IF($X$1=5,(VLOOKUP(B311,'X5'!$B:$AZ,14,FALSE)),(IF($X$1=6,(VLOOKUP(B311,'X6'!$B:$AZ,14,FALSE)),(IF($X$1=7,(VLOOKUP(B311,'X7'!$B:$AZ,14,FALSE)),(IF($X$1=8,(VLOOKUP(B311,'X8'!$B:$AZ,14,FALSE)),(IF($X$1=9,(VLOOKUP(B311,'X9'!$B:$AZ,14,FALSE)),(IF($X$1=10,(VLOOKUP(B311,'X10'!$B:$AZ,14,FALSE)),(IF($X$1=11,(VLOOKUP(B311,'X11'!$B:$AZ,14,FALSE)),(IF($X$1=12,(VLOOKUP(B311,'X12'!$B:$AZ,14,FALSE)),(VLOOKUP(B311,'X13'!$B:$AZ,14,FALSE))))))))))))))))))))))))))))=TRUE," ",(IF((IF($X$1=1,(VLOOKUP(B311,'X1'!$B:$AZ,14,FALSE)),(IF($X$1=2,(VLOOKUP(B311,'X2'!$B:$AZ,14,FALSE)),(IF($X$1=3,(VLOOKUP(B311,'X3'!$B:$AZ,14,FALSE)),(IF($X$1=4,(VLOOKUP(B311,'X4'!$B:$AZ,14,FALSE)),(IF($X$1=5,(VLOOKUP(B311,'X5'!$B:$AZ,14,FALSE)),(IF($X$1=6,(VLOOKUP(B311,'X6'!$B:$AZ,14,FALSE)),(IF($X$1=7,(VLOOKUP(B311,'X7'!$B:$AZ,14,FALSE)),(IF($X$1=8,(VLOOKUP(B311,'X8'!$B:$AZ,14,FALSE)),(IF($X$1=9,(VLOOKUP(B311,'X9'!$B:$AZ,14,FALSE)),(IF($X$1=10,(VLOOKUP(B311,'X10'!$B:$AZ,14,FALSE)),(IF($X$1=11,(VLOOKUP(B311,'X11'!$B:$AZ,14,FALSE)),(IF($X$1=12,(VLOOKUP(B311,'X12'!$B:$AZ,14,FALSE)),(VLOOKUP(B311,'X13'!$B:$AZ,14,FALSE))))))))))))))))))))))))))=$V$1," ",(IF($X$1=1,(VLOOKUP(B311,'X1'!$B:$AZ,14,FALSE)),(IF($X$1=2,(VLOOKUP(B311,'X2'!$B:$AZ,14,FALSE)),(IF($X$1=3,(VLOOKUP(B311,'X3'!$B:$AZ,14,FALSE)),(IF($X$1=4,(VLOOKUP(B311,'X4'!$B:$AZ,14,FALSE)),(IF($X$1=5,(VLOOKUP(B311,'X5'!$B:$AZ,14,FALSE)),(IF($X$1=6,(VLOOKUP(B311,'X6'!$B:$AZ,14,FALSE)),(IF($X$1=7,(VLOOKUP(B311,'X7'!$B:$AZ,14,FALSE)),(IF($X$1=8,(VLOOKUP(B311,'X8'!$B:$AZ,14,FALSE)),(IF($X$1=9,(VLOOKUP(B311,'X9'!$B:$AZ,14,FALSE)),(IF($X$1=10,(VLOOKUP(B311,'X10'!$B:$AZ,14,FALSE)),(IF($X$1=11,(VLOOKUP(B311,'X11'!$B:$AZ,14,FALSE)),(IF($X$1=12,(VLOOKUP(B311,'X12'!$B:$AZ,14,FALSE)),(VLOOKUP(B311,'X13'!$B:$AZ,14,FALSE)))))))))))))))))))))))))))))</f>
        <v xml:space="preserve"> </v>
      </c>
    </row>
    <row r="312" spans="1:19" ht="14.1" customHeight="1" x14ac:dyDescent="0.2">
      <c r="A312" s="156" t="s">
        <v>1058</v>
      </c>
      <c r="B312" s="122" t="str">
        <f>IF(ISERROR(IF($U$16=1,(VLOOKUP(A312,$AC$89:$AH$125,2,FALSE)),IF((IF($X$1=1,'X1'!B271,(IF($X$1=2,'X2'!B271,(IF($X$1=3,'X3'!B271,(IF($X$1=4,'X4'!B271,(IF($X$1=5,'X5'!B271,(IF($X$1=6,'X6'!B271,(IF($X$1=7,'X7'!B271,(IF($X$1=8,'X8'!B271,(IF($X$1=9,'X9'!B271,(IF($X$1=10,'X10'!B271,(IF($X$1=11,'X11'!B271,(IF($X$1=12,'X12'!B271,'X13'!B271))))))))))))))))))))))))="","",(IF($X$1=1,'X1'!B271,(IF($X$1=2,'X2'!B271,(IF($X$1=3,'X3'!B271,(IF($X$1=4,'X4'!B271,(IF($X$1=5,'X5'!B271,(IF($X$1=6,'X6'!B271,(IF($X$1=7,'X7'!B271,(IF($X$1=8,'X8'!B271,(IF($X$1=9,'X9'!B271,(IF($X$1=10,'X10'!B271,(IF($X$1=11,'X11'!B271,(IF($X$1=12,'X12'!B271,'X13'!B271)))))))))))))))))))))))))))=TRUE," ",(IF($U$16=1,(VLOOKUP(A312,$AC$89:$AH$125,2,FALSE)),IF((IF($X$1=1,'X1'!B271,(IF($X$1=2,'X2'!B271,(IF($X$1=3,'X3'!B271,(IF($X$1=4,'X4'!B271,(IF($X$1=5,'X5'!B271,(IF($X$1=6,'X6'!B271,(IF($X$1=7,'X7'!B271,(IF($X$1=8,'X8'!B271,(IF($X$1=9,'X9'!B271,(IF($X$1=10,'X10'!B271,(IF($X$1=11,'X11'!B271,(IF($X$1=12,'X12'!B271,'X13'!B271))))))))))))))))))))))))="","",(IF($X$1=1,'X1'!B271,(IF($X$1=2,'X2'!B271,(IF($X$1=3,'X3'!B271,(IF($X$1=4,'X4'!B271,(IF($X$1=5,'X5'!B271,(IF($X$1=6,'X6'!B271,(IF($X$1=7,'X7'!B271,(IF($X$1=8,'X8'!B271,(IF($X$1=9,'X9'!B271,(IF($X$1=10,'X10'!B271,(IF($X$1=11,'X11'!B271,(IF($X$1=12,'X12'!B271,'X13'!B271))))))))))))))))))))))))))))</f>
        <v/>
      </c>
      <c r="C312" s="181" t="str">
        <f ca="1">IF(ISERROR(IF($X$1=1,(VLOOKUP(B312,'X1'!$B:$AZ,47,FALSE)),IF($X$1=2,(VLOOKUP(B312,'X2'!$B:$AZ,47,FALSE)),IF($X$1=3,(VLOOKUP(B312,'X3'!$B:$AZ,47,FALSE)),IF($X$1=4,(VLOOKUP(B312,'X4'!$B:$AZ,47,FALSE)),IF($X$1=5,(VLOOKUP(B312,'X5'!$B:$AZ,47,FALSE)),IF($X$1=6,(VLOOKUP(B312,'X6'!$B:$AZ,47,FALSE)),IF($X$1=7,(VLOOKUP(B312,'X7'!$B:$AZ,47,FALSE)),IF($X$1=8,(VLOOKUP(B312,'X8'!$B:$AZ,47,FALSE)),IF($X$1=9,(VLOOKUP(B312,'X9'!$B:$AZ,47,FALSE)),IF($X$1=10,(VLOOKUP(B312,'X10'!$B:$AZ,47,FALSE)),IF($X$1=11,(VLOOKUP(B312,'X11'!$B:$AZ,47,FALSE)),IF($X$1=12,(VLOOKUP(B312,'X12'!$B:$AZ,47,FALSE)),IF($X$1=13,(VLOOKUP(B312,'X13'!$B:$AZ,47,FALSE)),"B"))))))))))))))=TRUE," ",(IF($X$1=1,(VLOOKUP(B312,'X1'!$B:$AZ,47,FALSE)),IF($X$1=2,(VLOOKUP(B312,'X2'!$B:$AZ,47,FALSE)),IF($X$1=3,(VLOOKUP(B312,'X3'!$B:$AZ,47,FALSE)),IF($X$1=4,(VLOOKUP(B312,'X4'!$B:$AZ,47,FALSE)),IF($X$1=5,(VLOOKUP(B312,'X5'!$B:$AZ,47,FALSE)),IF($X$1=6,(VLOOKUP(B312,'X6'!$B:$AZ,47,FALSE)),IF($X$1=7,(VLOOKUP(B312,'X7'!$B:$AZ,47,FALSE)),IF($X$1=8,(VLOOKUP(B312,'X8'!$B:$AZ,47,FALSE)),IF($X$1=9,(VLOOKUP(B312,'X9'!$B:$AZ,47,FALSE)),IF($X$1=10,(VLOOKUP(B312,'X10'!$B:$AZ,47,FALSE)),IF($X$1=11,(VLOOKUP(B312,'X11'!$B:$AZ,47,FALSE)),IF($X$1=12,(VLOOKUP(B312,'X12'!$B:$AZ,47,FALSE)),IF($X$1=13,(VLOOKUP(B312,'X13'!$B:$AZ,47,FALSE)),"B")))))))))))))))</f>
        <v xml:space="preserve"> </v>
      </c>
      <c r="D312" s="181" t="str">
        <f ca="1">IF(ISERROR(IF($X$1=1,(VLOOKUP(B312,'X1'!$B:$AP,41,FALSE)),IF($X$1=2,(VLOOKUP(B312,'X2'!$B:$AP,41,FALSE)),IF($X$1=3,(VLOOKUP(B312,'X3'!$B:$AP,41,FALSE)),IF($X$1=4,(VLOOKUP(B312,'X4'!$B:$AP,41,FALSE)),IF($X$1=5,(VLOOKUP(B312,'X5'!$B:$AP,41,FALSE)),IF($X$1=6,(VLOOKUP(B312,'X6'!$B:$AP,41,FALSE)),IF($X$1=7,(VLOOKUP(B312,'X7'!$B:$AP,41,FALSE)),IF($X$1=8,(VLOOKUP(B312,'X8'!$B:$AP,41,FALSE)),IF($X$1=9,(VLOOKUP(B312,'X9'!$B:$AP,41,FALSE)),IF($X$1=10,(VLOOKUP(B312,'X10'!$B:$AP,41,FALSE)),IF($X$1=11,(VLOOKUP(B312,'X11'!$B:$AP,41,FALSE)),IF($X$1=12,(VLOOKUP(B312,'X12'!$B:$AP,41,FALSE)),IF($X$1=13,(VLOOKUP(B312,'X13'!$B:$AP,41,FALSE)),"B"))))))))))))))=TRUE," ",(IF($X$1=1,(VLOOKUP(B312,'X1'!$B:$AP,41,FALSE)),IF($X$1=2,(VLOOKUP(B312,'X2'!$B:$AP,41,FALSE)),IF($X$1=3,(VLOOKUP(B312,'X3'!$B:$AP,41,FALSE)),IF($X$1=4,(VLOOKUP(B312,'X4'!$B:$AP,41,FALSE)),IF($X$1=5,(VLOOKUP(B312,'X5'!$B:$AP,41,FALSE)),IF($X$1=6,(VLOOKUP(B312,'X6'!$B:$AP,41,FALSE)),IF($X$1=7,(VLOOKUP(B312,'X7'!$B:$AP,41,FALSE)),IF($X$1=8,(VLOOKUP(B312,'X8'!$B:$AP,41,FALSE)),IF($X$1=9,(VLOOKUP(B312,'X9'!$B:$AP,41,FALSE)),IF($X$1=10,(VLOOKUP(B312,'X10'!$B:$AP,41,FALSE)),IF($X$1=11,(VLOOKUP(B312,'X11'!$B:$AP,41,FALSE)),IF($X$1=12,(VLOOKUP(B312,'X12'!$B:$AP,41,FALSE)),IF($X$1=13,(VLOOKUP(B312,'X13'!$B:$AP,41,FALSE)),"B")))))))))))))))</f>
        <v xml:space="preserve"> </v>
      </c>
      <c r="E312" s="182" t="str">
        <f ca="1">IF(ISERROR(IF($X$1=1,(VLOOKUP(B312,'X1'!$B:$AP,7,FALSE)),IF($X$1=2,(VLOOKUP(B312,'X2'!$B:$AP,7,FALSE)),IF($X$1=3,(VLOOKUP(B312,'X3'!$B:$AP,7,FALSE)),IF($X$1=4,(VLOOKUP(B312,'X4'!$B:$AP,7,FALSE)),IF($X$1=5,(VLOOKUP(B312,'X5'!$B:$AP,7,FALSE)),IF($X$1=6,(VLOOKUP(B312,'X6'!$B:$AP,7,FALSE)),IF($X$1=7,(VLOOKUP(B312,'X7'!$B:$AP,7,FALSE)),IF($X$1=8,(VLOOKUP(B312,'X8'!$B:$AP,7,FALSE)),IF($X$1=9,(VLOOKUP(B312,'X9'!$B:$AP,7,FALSE)),IF($X$1=10,(VLOOKUP(B312,'X10'!$B:$AP,7,FALSE)),IF($X$1=11,(VLOOKUP(B312,'X11'!$B:$AP,7,FALSE)),IF($X$1=12,(VLOOKUP(B312,'X12'!$B:$AP,7,FALSE)),IF($X$1=13,(VLOOKUP(B312,'X13'!$B:$AP,7,FALSE)),"B"))))))))))))))=TRUE," ",(IF($X$1=1,(VLOOKUP(B312,'X1'!$B:$AP,7,FALSE)),IF($X$1=2,(VLOOKUP(B312,'X2'!$B:$AP,7,FALSE)),IF($X$1=3,(VLOOKUP(B312,'X3'!$B:$AP,7,FALSE)),IF($X$1=4,(VLOOKUP(B312,'X4'!$B:$AP,7,FALSE)),IF($X$1=5,(VLOOKUP(B312,'X5'!$B:$AP,7,FALSE)),IF($X$1=6,(VLOOKUP(B312,'X6'!$B:$AP,7,FALSE)),IF($X$1=7,(VLOOKUP(B312,'X7'!$B:$AP,7,FALSE)),IF($X$1=8,(VLOOKUP(B312,'X8'!$B:$AP,7,FALSE)),IF($X$1=9,(VLOOKUP(B312,'X9'!$B:$AP,7,FALSE)),IF($X$1=10,(VLOOKUP(B312,'X10'!$B:$AP,7,FALSE)),IF($X$1=11,(VLOOKUP(B312,'X11'!$B:$AP,7,FALSE)),IF($X$1=12,(VLOOKUP(B312,'X12'!$B:$AP,7,FALSE)),IF($X$1=13,(VLOOKUP(B312,'X13'!$B:$AP,7,FALSE)),"B")))))))))))))))</f>
        <v xml:space="preserve"> </v>
      </c>
      <c r="F312" s="182" t="str">
        <f ca="1">IF(ISERROR(IF((IF($X$1=1,(VLOOKUP(B312,'X1'!$B:$AO,6,FALSE)),(IF($X$1=2,(VLOOKUP(B312,'X2'!$B:$AO,6,FALSE)),(IF($X$1=3,(VLOOKUP(B312,'X3'!$B:$AO,6,FALSE)),(IF($X$1=4,(VLOOKUP(B312,'X4'!$B:$AO,6,FALSE)),(IF($X$1=5,(VLOOKUP(B312,'X5'!$B:$AO,6,FALSE)),(IF($X$1=6,(VLOOKUP(B312,'X6'!$B:$AO,6,FALSE)),(IF($X$1=7,(VLOOKUP(B312,'X7'!$B:$AO,6,FALSE)),(IF($X$1=8,(VLOOKUP(B312,'X8'!$B:$AO,6,FALSE)),(IF($X$1=9,(VLOOKUP(B312,'X9'!$B:$AO,6,FALSE)),(IF($X$1=10,(VLOOKUP(B312,'X10'!$B:$AO,6,FALSE)),(IF($X$1=11,(VLOOKUP(B312,'X11'!$B:$AO,6,FALSE)),(IF($X$1=12,(VLOOKUP(B312,'X12'!$B:$AO,6,FALSE)),(VLOOKUP(B312,'X13'!$B:$AO,6,FALSE))))))))))))))))))))))))))=$V$1," ",(IF($X$1=1,(VLOOKUP(B312,'X1'!$B:$AO,6,FALSE)),(IF($X$1=2,(VLOOKUP(B312,'X2'!$B:$AO,6,FALSE)),(IF($X$1=3,(VLOOKUP(B312,'X3'!$B:$AO,6,FALSE)),(IF($X$1=4,(VLOOKUP(B312,'X4'!$B:$AO,6,FALSE)),(IF($X$1=5,(VLOOKUP(B312,'X5'!$B:$AO,6,FALSE)),(IF($X$1=6,(VLOOKUP(B312,'X6'!$B:$AO,6,FALSE)),(IF($X$1=7,(VLOOKUP(B312,'X7'!$B:$AO,6,FALSE)),(IF($X$1=8,(VLOOKUP(B312,'X8'!$B:$AO,6,FALSE)),(IF($X$1=9,(VLOOKUP(B312,'X9'!$B:$AO,6,FALSE)),(IF($X$1=10,(VLOOKUP(B312,'X10'!$B:$AO,6,FALSE)),(IF($X$1=11,(VLOOKUP(B312,'X11'!$B:$AO,6,FALSE)),(IF($X$1=12,(VLOOKUP(B312,'X12'!$B:$AO,6,FALSE)),(VLOOKUP(B312,'X13'!$B:$AO,6,FALSE))))))))))))))))))))))))))))=TRUE," ",(IF((IF($X$1=1,(VLOOKUP(B312,'X1'!$B:$AO,6,FALSE)),(IF($X$1=2,(VLOOKUP(B312,'X2'!$B:$AO,6,FALSE)),(IF($X$1=3,(VLOOKUP(B312,'X3'!$B:$AO,6,FALSE)),(IF($X$1=4,(VLOOKUP(B312,'X4'!$B:$AO,6,FALSE)),(IF($X$1=5,(VLOOKUP(B312,'X5'!$B:$AO,6,FALSE)),(IF($X$1=6,(VLOOKUP(B312,'X6'!$B:$AO,6,FALSE)),(IF($X$1=7,(VLOOKUP(B312,'X7'!$B:$AO,6,FALSE)),(IF($X$1=8,(VLOOKUP(B312,'X8'!$B:$AO,6,FALSE)),(IF($X$1=9,(VLOOKUP(B312,'X9'!$B:$AO,6,FALSE)),(IF($X$1=10,(VLOOKUP(B312,'X10'!$B:$AO,6,FALSE)),(IF($X$1=11,(VLOOKUP(B312,'X11'!$B:$AO,6,FALSE)),(IF($X$1=12,(VLOOKUP(B312,'X12'!$B:$AO,6,FALSE)),(VLOOKUP(B312,'X13'!$B:$AO,6,FALSE))))))))))))))))))))))))))=$V$1," ",(IF($X$1=1,(VLOOKUP(B312,'X1'!$B:$AO,6,FALSE)),(IF($X$1=2,(VLOOKUP(B312,'X2'!$B:$AO,6,FALSE)),(IF($X$1=3,(VLOOKUP(B312,'X3'!$B:$AO,6,FALSE)),(IF($X$1=4,(VLOOKUP(B312,'X4'!$B:$AO,6,FALSE)),(IF($X$1=5,(VLOOKUP(B312,'X5'!$B:$AO,6,FALSE)),(IF($X$1=6,(VLOOKUP(B312,'X6'!$B:$AO,6,FALSE)),(IF($X$1=7,(VLOOKUP(B312,'X7'!$B:$AO,6,FALSE)),(IF($X$1=8,(VLOOKUP(B312,'X8'!$B:$AO,6,FALSE)),(IF($X$1=9,(VLOOKUP(B312,'X9'!$B:$AO,6,FALSE)),(IF($X$1=10,(VLOOKUP(B312,'X10'!$B:$AO,6,FALSE)),(IF($X$1=11,(VLOOKUP(B312,'X11'!$B:$AO,6,FALSE)),(IF($X$1=12,(VLOOKUP(B312,'X12'!$B:$AO,6,FALSE)),(VLOOKUP(B312,'X13'!$B:$AO,6,FALSE)))))))))))))))))))))))))))))</f>
        <v xml:space="preserve"> </v>
      </c>
      <c r="G312" s="182" t="str">
        <f ca="1">IF(ISERROR(IF($X$1=1,(VLOOKUP(B312,'X1'!$B:$AZ,44,FALSE)),IF($X$1=2,(VLOOKUP(B312,'X2'!$B:$AZ,44,FALSE)),IF($X$1=3,(VLOOKUP(B312,'X3'!$B:$AZ,44,FALSE)),IF($X$1=4,(VLOOKUP(B312,'X4'!$B:$AZ,44,FALSE)),IF($X$1=5,(VLOOKUP(B312,'X5'!$B:$AZ,44,FALSE)),IF($X$1=6,(VLOOKUP(B312,'X6'!$B:$AZ,44,FALSE)),IF($X$1=7,(VLOOKUP(B312,'X7'!$B:$AZ,44,FALSE)),IF($X$1=8,(VLOOKUP(B312,'X8'!$B:$AZ,44,FALSE)),IF($X$1=9,(VLOOKUP(B312,'X9'!$B:$AZ,44,FALSE)),IF($X$1=10,(VLOOKUP(B312,'X10'!$B:$AZ,44,FALSE)),IF($X$1=11,(VLOOKUP(B312,'X11'!$B:$AZ,44,FALSE)),IF($X$1=12,(VLOOKUP(B312,'X12'!$B:$AZ,44,FALSE)),IF($X$1=13,(VLOOKUP(B312,'X13'!$B:$AZ,44,FALSE)),"B"))))))))))))))=TRUE," ",(IF($X$1=1,(VLOOKUP(B312,'X1'!$B:$AZ,44,FALSE)),IF($X$1=2,(VLOOKUP(B312,'X2'!$B:$AZ,44,FALSE)),IF($X$1=3,(VLOOKUP(B312,'X3'!$B:$AZ,44,FALSE)),IF($X$1=4,(VLOOKUP(B312,'X4'!$B:$AZ,44,FALSE)),IF($X$1=5,(VLOOKUP(B312,'X5'!$B:$AZ,44,FALSE)),IF($X$1=6,(VLOOKUP(B312,'X6'!$B:$AZ,44,FALSE)),IF($X$1=7,(VLOOKUP(B312,'X7'!$B:$AZ,44,FALSE)),IF($X$1=8,(VLOOKUP(B312,'X8'!$B:$AZ,44,FALSE)),IF($X$1=9,(VLOOKUP(B312,'X9'!$B:$AZ,44,FALSE)),IF($X$1=10,(VLOOKUP(B312,'X10'!$B:$AZ,44,FALSE)),IF($X$1=11,(VLOOKUP(B312,'X11'!$B:$AZ,44,FALSE)),IF($X$1=12,(VLOOKUP(B312,'X12'!$B:$AZ,44,FALSE)),IF($X$1=13,(VLOOKUP(B312,'X13'!$B:$AZ,44,FALSE)),"B")))))))))))))))</f>
        <v xml:space="preserve"> </v>
      </c>
      <c r="H312" s="182" t="str">
        <f ca="1">IF(ISERROR(IF($X$1=1,(VLOOKUP(B312,'X1'!$B:$AZ,8,FALSE)),IF($X$1=2,(VLOOKUP(B312,'X2'!$B:$AZ,8,FALSE)),IF($X$1=3,(VLOOKUP(B312,'X3'!$B:$AZ,8,FALSE)),IF($X$1=4,(VLOOKUP(B312,'X4'!$B:$AZ,8,FALSE)),IF($X$1=5,(VLOOKUP(B312,'X5'!$B:$AZ,8,FALSE)),IF($X$1=6,(VLOOKUP(B312,'X6'!$B:$AZ,8,FALSE)),IF($X$1=7,(VLOOKUP(B312,'X7'!$B:$AZ,8,FALSE)),IF($X$1=8,(VLOOKUP(B312,'X8'!$B:$AZ,8,FALSE)),IF($X$1=9,(VLOOKUP(B312,'X9'!$B:$AZ,8,FALSE)),IF($X$1=10,(VLOOKUP(B312,'X10'!$B:$AZ,8,FALSE)),IF($X$1=11,(VLOOKUP(B312,'X11'!$B:$AZ,8,FALSE)),IF($X$1=12,(VLOOKUP(B312,'X12'!$B:$AZ,8,FALSE)),IF($X$1=13,(VLOOKUP(B312,'X13'!$B:$AZ,8,FALSE)),"B"))))))))))))))=TRUE," ",(IF($X$1=1,(VLOOKUP(B312,'X1'!$B:$AZ,8,FALSE)),IF($X$1=2,(VLOOKUP(B312,'X2'!$B:$AZ,8,FALSE)),IF($X$1=3,(VLOOKUP(B312,'X3'!$B:$AZ,8,FALSE)),IF($X$1=4,(VLOOKUP(B312,'X4'!$B:$AZ,8,FALSE)),IF($X$1=5,(VLOOKUP(B312,'X5'!$B:$AZ,8,FALSE)),IF($X$1=6,(VLOOKUP(B312,'X6'!$B:$AZ,8,FALSE)),IF($X$1=7,(VLOOKUP(B312,'X7'!$B:$AZ,8,FALSE)),IF($X$1=8,(VLOOKUP(B312,'X8'!$B:$AZ,8,FALSE)),IF($X$1=9,(VLOOKUP(B312,'X9'!$B:$AZ,8,FALSE)),IF($X$1=10,(VLOOKUP(B312,'X10'!$B:$AZ,8,FALSE)),IF($X$1=11,(VLOOKUP(B312,'X11'!$B:$AZ,8,FALSE)),IF($X$1=12,(VLOOKUP(B312,'X12'!$B:$AZ,8,FALSE)),IF($X$1=13,(VLOOKUP(B312,'X13'!$B:$AZ,8,FALSE)),"B")))))))))))))))</f>
        <v xml:space="preserve"> </v>
      </c>
      <c r="I312" s="183" t="str">
        <f ca="1">IF(ISERROR(IF($X$1=1,(VLOOKUP(B312,'X1'!$B:$AZ,2,FALSE)),IF($X$1=2,(VLOOKUP(B312,'X2'!$B:$AZ,2,FALSE)),IF($X$1=3,(VLOOKUP(B312,'X3'!$B:$AZ,2,FALSE)),IF($X$1=4,(VLOOKUP(B312,'X4'!$B:$AZ,2,FALSE)),IF($X$1=5,(VLOOKUP(B312,'X5'!$B:$AZ,2,FALSE)),IF($X$1=6,(VLOOKUP(B312,'X6'!$B:$AZ,2,FALSE)),IF($X$1=7,(VLOOKUP(B312,'X7'!$B:$AZ,2,FALSE)),IF($X$1=8,(VLOOKUP(B312,'X8'!$B:$AZ,2,FALSE)),IF($X$1=9,(VLOOKUP(B312,'X9'!$B:$AZ,2,FALSE)),IF($X$1=10,(VLOOKUP(B312,'X10'!$B:$AZ,2,FALSE)),IF($X$1=11,(VLOOKUP(B312,'X11'!$B:$AZ,2,FALSE)),IF($X$1=12,(VLOOKUP(B312,'X12'!$B:$AZ,2,FALSE)),IF($X$1=13,(VLOOKUP(B312,'X13'!$B:$AZ,2,FALSE)),"B"))))))))))))))=TRUE," ",(IF($X$1=1,(VLOOKUP(B312,'X1'!$B:$AZ,2,FALSE)),IF($X$1=2,(VLOOKUP(B312,'X2'!$B:$AZ,2,FALSE)),IF($X$1=3,(VLOOKUP(B312,'X3'!$B:$AZ,2,FALSE)),IF($X$1=4,(VLOOKUP(B312,'X4'!$B:$AZ,2,FALSE)),IF($X$1=5,(VLOOKUP(B312,'X5'!$B:$AZ,2,FALSE)),IF($X$1=6,(VLOOKUP(B312,'X6'!$B:$AZ,2,FALSE)),IF($X$1=7,(VLOOKUP(B312,'X7'!$B:$AZ,2,FALSE)),IF($X$1=8,(VLOOKUP(B312,'X8'!$B:$AZ,2,FALSE)),IF($X$1=9,(VLOOKUP(B312,'X9'!$B:$AZ,2,FALSE)),IF($X$1=10,(VLOOKUP(B312,'X10'!$B:$AZ,2,FALSE)),IF($X$1=11,(VLOOKUP(B312,'X11'!$B:$AZ,2,FALSE)),IF($X$1=12,(VLOOKUP(B312,'X12'!$B:$AZ,2,FALSE)),IF($X$1=13,(VLOOKUP(B312,'X13'!$B:$AZ,2,FALSE)),"B")))))))))))))))</f>
        <v xml:space="preserve"> </v>
      </c>
      <c r="J312" s="183" t="str">
        <f ca="1">IF(ISERROR(IF($X$1=1,(VLOOKUP(B312,'X1'!$B:$AZ,3,FALSE)),IF($X$1=2,(VLOOKUP(B312,'X2'!$B:$AZ,3,FALSE)),IF($X$1=3,(VLOOKUP(B312,'X3'!$B:$AZ,3,FALSE)),IF($X$1=4,(VLOOKUP(B312,'X4'!$B:$AZ,3,FALSE)),IF($X$1=5,(VLOOKUP(B312,'X5'!$B:$AZ,3,FALSE)),IF($X$1=6,(VLOOKUP(B312,'X6'!$B:$AZ,3,FALSE)),IF($X$1=7,(VLOOKUP(B312,'X7'!$B:$AZ,3,FALSE)),IF($X$1=8,(VLOOKUP(B312,'X8'!$B:$AZ,3,FALSE)),IF($X$1=9,(VLOOKUP(B312,'X9'!$B:$AZ,3,FALSE)),IF($X$1=10,(VLOOKUP(B312,'X10'!$B:$AZ,3,FALSE)),IF($X$1=11,(VLOOKUP(B312,'X11'!$B:$AZ,3,FALSE)),IF($X$1=12,(VLOOKUP(B312,'X12'!$B:$AZ,3,FALSE)),IF($X$1=13,(VLOOKUP(B312,'X13'!$B:$AZ,3,FALSE)),"B"))))))))))))))=TRUE," ",(IF($X$1=1,(VLOOKUP(B312,'X1'!$B:$AZ,3,FALSE)),IF($X$1=2,(VLOOKUP(B312,'X2'!$B:$AZ,3,FALSE)),IF($X$1=3,(VLOOKUP(B312,'X3'!$B:$AZ,3,FALSE)),IF($X$1=4,(VLOOKUP(B312,'X4'!$B:$AZ,3,FALSE)),IF($X$1=5,(VLOOKUP(B312,'X5'!$B:$AZ,3,FALSE)),IF($X$1=6,(VLOOKUP(B312,'X6'!$B:$AZ,3,FALSE)),IF($X$1=7,(VLOOKUP(B312,'X7'!$B:$AZ,3,FALSE)),IF($X$1=8,(VLOOKUP(B312,'X8'!$B:$AZ,3,FALSE)),IF($X$1=9,(VLOOKUP(B312,'X9'!$B:$AZ,3,FALSE)),IF($X$1=10,(VLOOKUP(B312,'X10'!$B:$AZ,3,FALSE)),IF($X$1=11,(VLOOKUP(B312,'X11'!$B:$AZ,3,FALSE)),IF($X$1=12,(VLOOKUP(B312,'X12'!$B:$AZ,3,FALSE)),IF($X$1=13,(VLOOKUP(B312,'X13'!$B:$AZ,3,FALSE)),"B")))))))))))))))</f>
        <v xml:space="preserve"> </v>
      </c>
      <c r="K312" s="183" t="str">
        <f ca="1">IF(ISERROR(IF($X$1=1,(VLOOKUP(B312,'X1'!$B:$AZ,5,FALSE)),IF($X$1=2,(VLOOKUP(B312,'X2'!$B:$AZ,5,FALSE)),IF($X$1=3,(VLOOKUP(B312,'X3'!$B:$AZ,5,FALSE)),IF($X$1=4,(VLOOKUP(B312,'X4'!$B:$AZ,5,FALSE)),IF($X$1=5,(VLOOKUP(B312,'X5'!$B:$AZ,5,FALSE)),IF($X$1=6,(VLOOKUP(B312,'X6'!$B:$AZ,5,FALSE)),IF($X$1=7,(VLOOKUP(B312,'X7'!$B:$AZ,5,FALSE)),IF($X$1=8,(VLOOKUP(B312,'X8'!$B:$AZ,5,FALSE)),IF($X$1=9,(VLOOKUP(B312,'X9'!$B:$AZ,5,FALSE)),IF($X$1=10,(VLOOKUP(B312,'X10'!$B:$AZ,5,FALSE)),IF($X$1=11,(VLOOKUP(B312,'X11'!$B:$AZ,5,FALSE)),IF($X$1=12,(VLOOKUP(B312,'X12'!$B:$AZ,5,FALSE)),IF($X$1=13,(VLOOKUP(B312,'X13'!$B:$AZ,5,FALSE)),"B"))))))))))))))=TRUE," ",(IF($X$1=1,(VLOOKUP(B312,'X1'!$B:$AZ,5,FALSE)),IF($X$1=2,(VLOOKUP(B312,'X2'!$B:$AZ,5,FALSE)),IF($X$1=3,(VLOOKUP(B312,'X3'!$B:$AZ,5,FALSE)),IF($X$1=4,(VLOOKUP(B312,'X4'!$B:$AZ,5,FALSE)),IF($X$1=5,(VLOOKUP(B312,'X5'!$B:$AZ,5,FALSE)),IF($X$1=6,(VLOOKUP(B312,'X6'!$B:$AZ,5,FALSE)),IF($X$1=7,(VLOOKUP(B312,'X7'!$B:$AZ,5,FALSE)),IF($X$1=8,(VLOOKUP(B312,'X8'!$B:$AZ,5,FALSE)),IF($X$1=9,(VLOOKUP(B312,'X9'!$B:$AZ,5,FALSE)),IF($X$1=10,(VLOOKUP(B312,'X10'!$B:$AZ,5,FALSE)),IF($X$1=11,(VLOOKUP(B312,'X11'!$B:$AZ,5,FALSE)),IF($X$1=12,(VLOOKUP(B312,'X12'!$B:$AZ,5,FALSE)),IF($X$1=13,(VLOOKUP(B312,'X13'!$B:$AZ,5,FALSE)),"B")))))))))))))))</f>
        <v xml:space="preserve"> </v>
      </c>
      <c r="L312" s="184" t="str">
        <f ca="1">IF(ISERROR(IF($X$1=1,(VLOOKUP(B312,'X1'!$B:$AZ,9,FALSE)),IF($X$1=2,(VLOOKUP(B312,'X2'!$B:$AZ,9,FALSE)),IF($X$1=3,(VLOOKUP(B312,'X3'!$B:$AZ,9,FALSE)),IF($X$1=4,(VLOOKUP(B312,'X4'!$B:$AZ,9,FALSE)),IF($X$1=5,(VLOOKUP(B312,'X5'!$B:$AZ,9,FALSE)),IF($X$1=6,(VLOOKUP(B312,'X6'!$B:$AZ,9,FALSE)),IF($X$1=7,(VLOOKUP(B312,'X7'!$B:$AZ,9,FALSE)),IF($X$1=8,(VLOOKUP(B312,'X8'!$B:$AZ,9,FALSE)),IF($X$1=9,(VLOOKUP(B312,'X9'!$B:$AZ,9,FALSE)),IF($X$1=10,(VLOOKUP(B312,'X10'!$B:$AZ,9,FALSE)),IF($X$1=11,(VLOOKUP(B312,'X11'!$B:$AZ,9,FALSE)),IF($X$1=12,(VLOOKUP(B312,'X12'!$B:$AZ,9,FALSE)),IF($X$1=13,(VLOOKUP(B312,'X13'!$B:$AZ,9,FALSE)),"B"))))))))))))))=TRUE," ",(IF($X$1=1,(VLOOKUP(B312,'X1'!$B:$AZ,9,FALSE)),IF($X$1=2,(VLOOKUP(B312,'X2'!$B:$AZ,9,FALSE)),IF($X$1=3,(VLOOKUP(B312,'X3'!$B:$AZ,9,FALSE)),IF($X$1=4,(VLOOKUP(B312,'X4'!$B:$AZ,9,FALSE)),IF($X$1=5,(VLOOKUP(B312,'X5'!$B:$AZ,9,FALSE)),IF($X$1=6,(VLOOKUP(B312,'X6'!$B:$AZ,9,FALSE)),IF($X$1=7,(VLOOKUP(B312,'X7'!$B:$AZ,9,FALSE)),IF($X$1=8,(VLOOKUP(B312,'X8'!$B:$AZ,9,FALSE)),IF($X$1=9,(VLOOKUP(B312,'X9'!$B:$AZ,9,FALSE)),IF($X$1=10,(VLOOKUP(B312,'X10'!$B:$AZ,9,FALSE)),IF($X$1=11,(VLOOKUP(B312,'X11'!$B:$AZ,9,FALSE)),IF($X$1=12,(VLOOKUP(B312,'X12'!$B:$AZ,9,FALSE)),IF($X$1=13,(VLOOKUP(B312,'X13'!$B:$AZ,9,FALSE)),"B")))))))))))))))</f>
        <v xml:space="preserve"> </v>
      </c>
      <c r="M312" s="184" t="str">
        <f ca="1">IF(ISERROR(IF($X$1=1,(VLOOKUP(B312,'X1'!$B:$AZ,10,FALSE)),IF($X$1=2,(VLOOKUP(B312,'X2'!$B:$AZ,10,FALSE)),IF($X$1=3,(VLOOKUP(B312,'X3'!$B:$AZ,10,FALSE)),IF($X$1=4,(VLOOKUP(B312,'X4'!$B:$AZ,10,FALSE)),IF($X$1=5,(VLOOKUP(B312,'X5'!$B:$AZ,10,FALSE)),IF($X$1=6,(VLOOKUP(B312,'X6'!$B:$AZ,10,FALSE)),IF($X$1=7,(VLOOKUP(B312,'X7'!$B:$AZ,10,FALSE)),IF($X$1=8,(VLOOKUP(B312,'X8'!$B:$AZ,10,FALSE)),IF($X$1=9,(VLOOKUP(B312,'X9'!$B:$AZ,10,FALSE)),IF($X$1=10,(VLOOKUP(B312,'X10'!$B:$AZ,10,FALSE)),IF($X$1=11,(VLOOKUP(B312,'X11'!$B:$AZ,10,FALSE)),IF($X$1=12,(VLOOKUP(B312,'X12'!$B:$AZ,10,FALSE)),IF($X$1=13,(VLOOKUP(B312,'X13'!$B:$AZ,10,FALSE)),"B"))))))))))))))=TRUE," ",(IF($X$1=1,(VLOOKUP(B312,'X1'!$B:$AZ,10,FALSE)),IF($X$1=2,(VLOOKUP(B312,'X2'!$B:$AZ,10,FALSE)),IF($X$1=3,(VLOOKUP(B312,'X3'!$B:$AZ,10,FALSE)),IF($X$1=4,(VLOOKUP(B312,'X4'!$B:$AZ,10,FALSE)),IF($X$1=5,(VLOOKUP(B312,'X5'!$B:$AZ,10,FALSE)),IF($X$1=6,(VLOOKUP(B312,'X6'!$B:$AZ,10,FALSE)),IF($X$1=7,(VLOOKUP(B312,'X7'!$B:$AZ,10,FALSE)),IF($X$1=8,(VLOOKUP(B312,'X8'!$B:$AZ,10,FALSE)),IF($X$1=9,(VLOOKUP(B312,'X9'!$B:$AZ,10,FALSE)),IF($X$1=10,(VLOOKUP(B312,'X10'!$B:$AZ,10,FALSE)),IF($X$1=11,(VLOOKUP(B312,'X11'!$B:$AZ,10,FALSE)),IF($X$1=12,(VLOOKUP(B312,'X12'!$B:$AZ,10,FALSE)),IF($X$1=13,(VLOOKUP(B312,'X13'!$B:$AZ,10,FALSE)),"B")))))))))))))))</f>
        <v xml:space="preserve"> </v>
      </c>
      <c r="N312" s="185" t="str">
        <f ca="1">IF(ISERROR(IF($X$1=1,(VLOOKUP(B312,'X1'!$B:$AZ,45,FALSE)),IF($X$1=2,(VLOOKUP(B312,'X2'!$B:$AZ,45,FALSE)),IF($X$1=3,(VLOOKUP(B312,'X3'!$B:$AZ,45,FALSE)),IF($X$1=4,(VLOOKUP(B312,'X4'!$B:$AZ,45,FALSE)),IF($X$1=5,(VLOOKUP(B312,'X5'!$B:$AZ,45,FALSE)),IF($X$1=6,(VLOOKUP(B312,'X6'!$B:$AZ,45,FALSE)),IF($X$1=7,(VLOOKUP(B312,'X7'!$B:$AZ,45,FALSE)),IF($X$1=8,(VLOOKUP(B312,'X8'!$B:$AZ,45,FALSE)),IF($X$1=9,(VLOOKUP(B312,'X9'!$B:$AZ,45,FALSE)),IF($X$1=10,(VLOOKUP(B312,'X10'!$B:$AZ,45,FALSE)),IF($X$1=11,(VLOOKUP(B312,'X11'!$B:$AZ,45,FALSE)),IF($X$1=12,(VLOOKUP(B312,'X12'!$B:$AZ,45,FALSE)),IF($X$1=13,(VLOOKUP(B312,'X13'!$B:$AZ,45,FALSE)),"B"))))))))))))))=TRUE," ",(IF($X$1=1,(VLOOKUP(B312,'X1'!$B:$AZ,45,FALSE)),IF($X$1=2,(VLOOKUP(B312,'X2'!$B:$AZ,45,FALSE)),IF($X$1=3,(VLOOKUP(B312,'X3'!$B:$AZ,45,FALSE)),IF($X$1=4,(VLOOKUP(B312,'X4'!$B:$AZ,45,FALSE)),IF($X$1=5,(VLOOKUP(B312,'X5'!$B:$AZ,45,FALSE)),IF($X$1=6,(VLOOKUP(B312,'X6'!$B:$AZ,45,FALSE)),IF($X$1=7,(VLOOKUP(B312,'X7'!$B:$AZ,45,FALSE)),IF($X$1=8,(VLOOKUP(B312,'X8'!$B:$AZ,45,FALSE)),IF($X$1=9,(VLOOKUP(B312,'X9'!$B:$AZ,45,FALSE)),IF($X$1=10,(VLOOKUP(B312,'X10'!$B:$AZ,45,FALSE)),IF($X$1=11,(VLOOKUP(B312,'X11'!$B:$AZ,45,FALSE)),IF($X$1=12,(VLOOKUP(B312,'X12'!$B:$AZ,45,FALSE)),IF($X$1=13,(VLOOKUP(B312,'X13'!$B:$AZ,45,FALSE)),"B")))))))))))))))</f>
        <v xml:space="preserve"> </v>
      </c>
      <c r="O312" s="184" t="str">
        <f ca="1">IF(ISERROR(IF($X$1=1,(VLOOKUP(B312,'X1'!$B:$AZ,11,FALSE)),IF($X$1=2,(VLOOKUP(B312,'X2'!$B:$AZ,11,FALSE)),IF($X$1=3,(VLOOKUP(B312,'X3'!$B:$AZ,11,FALSE)),IF($X$1=4,(VLOOKUP(B312,'X4'!$B:$AZ,11,FALSE)),IF($X$1=5,(VLOOKUP(B312,'X5'!$B:$AZ,11,FALSE)),IF($X$1=6,(VLOOKUP(B312,'X6'!$B:$AZ,11,FALSE)),IF($X$1=7,(VLOOKUP(B312,'X7'!$B:$AZ,11,FALSE)),IF($X$1=8,(VLOOKUP(B312,'X8'!$B:$AZ,11,FALSE)),IF($X$1=9,(VLOOKUP(B312,'X9'!$B:$AZ,11,FALSE)),IF($X$1=10,(VLOOKUP(B312,'X10'!$B:$AZ,11,FALSE)),IF($X$1=11,(VLOOKUP(B312,'X11'!$B:$AZ,11,FALSE)),IF($X$1=12,(VLOOKUP(B312,'X12'!$B:$AZ,11,FALSE)),IF($X$1=13,(VLOOKUP(B312,'X13'!$B:$AZ,11,FALSE)),"B"))))))))))))))=TRUE," ",(IF($X$1=1,(VLOOKUP(B312,'X1'!$B:$AZ,11,FALSE)),IF($X$1=2,(VLOOKUP(B312,'X2'!$B:$AZ,11,FALSE)),IF($X$1=3,(VLOOKUP(B312,'X3'!$B:$AZ,11,FALSE)),IF($X$1=4,(VLOOKUP(B312,'X4'!$B:$AZ,11,FALSE)),IF($X$1=5,(VLOOKUP(B312,'X5'!$B:$AZ,11,FALSE)),IF($X$1=6,(VLOOKUP(B312,'X6'!$B:$AZ,11,FALSE)),IF($X$1=7,(VLOOKUP(B312,'X7'!$B:$AZ,11,FALSE)),IF($X$1=8,(VLOOKUP(B312,'X8'!$B:$AZ,11,FALSE)),IF($X$1=9,(VLOOKUP(B312,'X9'!$B:$AZ,11,FALSE)),IF($X$1=10,(VLOOKUP(B312,'X10'!$B:$AZ,11,FALSE)),IF($X$1=11,(VLOOKUP(B312,'X11'!$B:$AZ,11,FALSE)),IF($X$1=12,(VLOOKUP(B312,'X12'!$B:$AZ,11,FALSE)),IF($X$1=13,(VLOOKUP(B312,'X13'!$B:$AZ,11,FALSE)),"B")))))))))))))))</f>
        <v xml:space="preserve"> </v>
      </c>
      <c r="P312" s="184" t="str">
        <f ca="1">IF(ISERROR(IF($X$1=1,(VLOOKUP(B312,'X1'!$B:$AZ,12,FALSE)),IF($X$1=2,(VLOOKUP(B312,'X2'!$B:$AZ,12,FALSE)),IF($X$1=3,(VLOOKUP(B312,'X3'!$B:$AZ,12,FALSE)),IF($X$1=4,(VLOOKUP(B312,'X4'!$B:$AZ,12,FALSE)),IF($X$1=5,(VLOOKUP(B312,'X5'!$B:$AZ,12,FALSE)),IF($X$1=6,(VLOOKUP(B312,'X6'!$B:$AZ,12,FALSE)),IF($X$1=7,(VLOOKUP(B312,'X7'!$B:$AZ,12,FALSE)),IF($X$1=8,(VLOOKUP(B312,'X8'!$B:$AZ,12,FALSE)),IF($X$1=9,(VLOOKUP(B312,'X9'!$B:$AZ,12,FALSE)),IF($X$1=10,(VLOOKUP(B312,'X10'!$B:$AZ,12,FALSE)),IF($X$1=11,(VLOOKUP(B312,'X11'!$B:$AZ,12,FALSE)),IF($X$1=12,(VLOOKUP(B312,'X12'!$B:$AZ,12,FALSE)),IF($X$1=13,(VLOOKUP(B312,'X13'!$B:$AZ,12,FALSE)),"B"))))))))))))))=TRUE," ",(IF($X$1=1,(VLOOKUP(B312,'X1'!$B:$AZ,12,FALSE)),IF($X$1=2,(VLOOKUP(B312,'X2'!$B:$AZ,12,FALSE)),IF($X$1=3,(VLOOKUP(B312,'X3'!$B:$AZ,12,FALSE)),IF($X$1=4,(VLOOKUP(B312,'X4'!$B:$AZ,12,FALSE)),IF($X$1=5,(VLOOKUP(B312,'X5'!$B:$AZ,12,FALSE)),IF($X$1=6,(VLOOKUP(B312,'X6'!$B:$AZ,12,FALSE)),IF($X$1=7,(VLOOKUP(B312,'X7'!$B:$AZ,12,FALSE)),IF($X$1=8,(VLOOKUP(B312,'X8'!$B:$AZ,12,FALSE)),IF($X$1=9,(VLOOKUP(B312,'X9'!$B:$AZ,12,FALSE)),IF($X$1=10,(VLOOKUP(B312,'X10'!$B:$AZ,12,FALSE)),IF($X$1=11,(VLOOKUP(B312,'X11'!$B:$AZ,12,FALSE)),IF($X$1=12,(VLOOKUP(B312,'X12'!$B:$AZ,12,FALSE)),IF($X$1=13,(VLOOKUP(B312,'X13'!$B:$AZ,12,FALSE)),"B")))))))))))))))</f>
        <v xml:space="preserve"> </v>
      </c>
      <c r="Q312" s="185" t="str">
        <f ca="1">IF(ISERROR(IF($X$1=1,(VLOOKUP(B312,'X1'!$B:$AZ,46,FALSE)),IF($X$1=2,(VLOOKUP(B312,'X2'!$B:$AZ,46,FALSE)),IF($X$1=3,(VLOOKUP(B312,'X3'!$B:$AZ,46,FALSE)),IF($X$1=4,(VLOOKUP(B312,'X4'!$B:$AZ,46,FALSE)),IF($X$1=5,(VLOOKUP(B312,'X5'!$B:$AZ,46,FALSE)),IF($X$1=6,(VLOOKUP(B312,'X6'!$B:$AZ,46,FALSE)),IF($X$1=7,(VLOOKUP(B312,'X7'!$B:$AZ,46,FALSE)),IF($X$1=8,(VLOOKUP(B312,'X8'!$B:$AZ,46,FALSE)),IF($X$1=9,(VLOOKUP(B312,'X9'!$B:$AZ,46,FALSE)),IF($X$1=10,(VLOOKUP(B312,'X10'!$B:$AZ,46,FALSE)),IF($X$1=11,(VLOOKUP(B312,'X11'!$B:$AZ,46,FALSE)),IF($X$1=12,(VLOOKUP(B312,'X12'!$B:$AZ,46,FALSE)),IF($X$1=13,(VLOOKUP(B312,'X13'!$B:$AZ,46,FALSE)),"B"))))))))))))))=TRUE," ",(IF($X$1=1,(VLOOKUP(B312,'X1'!$B:$AZ,46,FALSE)),IF($X$1=2,(VLOOKUP(B312,'X2'!$B:$AZ,46,FALSE)),IF($X$1=3,(VLOOKUP(B312,'X3'!$B:$AZ,46,FALSE)),IF($X$1=4,(VLOOKUP(B312,'X4'!$B:$AZ,46,FALSE)),IF($X$1=5,(VLOOKUP(B312,'X5'!$B:$AZ,46,FALSE)),IF($X$1=6,(VLOOKUP(B312,'X6'!$B:$AZ,46,FALSE)),IF($X$1=7,(VLOOKUP(B312,'X7'!$B:$AZ,46,FALSE)),IF($X$1=8,(VLOOKUP(B312,'X8'!$B:$AZ,46,FALSE)),IF($X$1=9,(VLOOKUP(B312,'X9'!$B:$AZ,46,FALSE)),IF($X$1=10,(VLOOKUP(B312,'X10'!$B:$AZ,46,FALSE)),IF($X$1=11,(VLOOKUP(B312,'X11'!$B:$AZ,46,FALSE)),IF($X$1=12,(VLOOKUP(B312,'X12'!$B:$AZ,46,FALSE)),IF($X$1=13,(VLOOKUP(B312,'X13'!$B:$AZ,46,FALSE)),"B")))))))))))))))</f>
        <v xml:space="preserve"> </v>
      </c>
      <c r="R312" s="185" t="str">
        <f ca="1">IF(ISERROR(IF($X$1=1,(VLOOKUP(B312,'X1'!$B:$AZ,15,FALSE)),IF($X$1=2,(VLOOKUP(B312,'X2'!$B:$AZ,15,FALSE)),IF($X$1=3,(VLOOKUP(B312,'X3'!$B:$AZ,15,FALSE)),IF($X$1=4,(VLOOKUP(B312,'X4'!$B:$AZ,15,FALSE)),IF($X$1=5,(VLOOKUP(B312,'X5'!$B:$AZ,15,FALSE)),IF($X$1=6,(VLOOKUP(B312,'X6'!$B:$AZ,15,FALSE)),IF($X$1=7,(VLOOKUP(B312,'X7'!$B:$AZ,15,FALSE)),IF($X$1=8,(VLOOKUP(B312,'X8'!$B:$AZ,15,FALSE)),IF($X$1=9,(VLOOKUP(B312,'X9'!$B:$AZ,15,FALSE)),IF($X$1=10,(VLOOKUP(B312,'X10'!$B:$AZ,15,FALSE)),IF($X$1=11,(VLOOKUP(B312,'X11'!$B:$AZ,15,FALSE)),IF($X$1=12,(VLOOKUP(B312,'X12'!$B:$AZ,15,FALSE)),IF($X$1=13,(VLOOKUP(B312,'X13'!$B:$AZ,15,FALSE)),"B"))))))))))))))=TRUE," ",(IF($X$1=1,(VLOOKUP(B312,'X1'!$B:$AZ,15,FALSE)),IF($X$1=2,(VLOOKUP(B312,'X2'!$B:$AZ,15,FALSE)),IF($X$1=3,(VLOOKUP(B312,'X3'!$B:$AZ,15,FALSE)),IF($X$1=4,(VLOOKUP(B312,'X4'!$B:$AZ,15,FALSE)),IF($X$1=5,(VLOOKUP(B312,'X5'!$B:$AZ,15,FALSE)),IF($X$1=6,(VLOOKUP(B312,'X6'!$B:$AZ,15,FALSE)),IF($X$1=7,(VLOOKUP(B312,'X7'!$B:$AZ,15,FALSE)),IF($X$1=8,(VLOOKUP(B312,'X8'!$B:$AZ,15,FALSE)),IF($X$1=9,(VLOOKUP(B312,'X9'!$B:$AZ,15,FALSE)),IF($X$1=10,(VLOOKUP(B312,'X10'!$B:$AZ,15,FALSE)),IF($X$1=11,(VLOOKUP(B312,'X11'!$B:$AZ,15,FALSE)),IF($X$1=12,(VLOOKUP(B312,'X12'!$B:$AZ,15,FALSE)),IF($X$1=13,(VLOOKUP(B312,'X13'!$B:$AZ,15,FALSE)),"B")))))))))))))))</f>
        <v xml:space="preserve"> </v>
      </c>
      <c r="S312" s="185" t="str">
        <f ca="1">IF(ISERROR(IF((IF($X$1=1,(VLOOKUP(B312,'X1'!$B:$AZ,14,FALSE)),(IF($X$1=2,(VLOOKUP(B312,'X2'!$B:$AZ,14,FALSE)),(IF($X$1=3,(VLOOKUP(B312,'X3'!$B:$AZ,14,FALSE)),(IF($X$1=4,(VLOOKUP(B312,'X4'!$B:$AZ,14,FALSE)),(IF($X$1=5,(VLOOKUP(B312,'X5'!$B:$AZ,14,FALSE)),(IF($X$1=6,(VLOOKUP(B312,'X6'!$B:$AZ,14,FALSE)),(IF($X$1=7,(VLOOKUP(B312,'X7'!$B:$AZ,14,FALSE)),(IF($X$1=8,(VLOOKUP(B312,'X8'!$B:$AZ,14,FALSE)),(IF($X$1=9,(VLOOKUP(B312,'X9'!$B:$AZ,14,FALSE)),(IF($X$1=10,(VLOOKUP(B312,'X10'!$B:$AZ,14,FALSE)),(IF($X$1=11,(VLOOKUP(B312,'X11'!$B:$AZ,14,FALSE)),(IF($X$1=12,(VLOOKUP(B312,'X12'!$B:$AZ,14,FALSE)),(VLOOKUP(B312,'X13'!$B:$AZ,14,FALSE))))))))))))))))))))))))))=$V$1," ",(IF($X$1=1,(VLOOKUP(B312,'X1'!$B:$AZ,14,FALSE)),(IF($X$1=2,(VLOOKUP(B312,'X2'!$B:$AZ,14,FALSE)),(IF($X$1=3,(VLOOKUP(B312,'X3'!$B:$AZ,14,FALSE)),(IF($X$1=4,(VLOOKUP(B312,'X4'!$B:$AZ,14,FALSE)),(IF($X$1=5,(VLOOKUP(B312,'X5'!$B:$AZ,14,FALSE)),(IF($X$1=6,(VLOOKUP(B312,'X6'!$B:$AZ,14,FALSE)),(IF($X$1=7,(VLOOKUP(B312,'X7'!$B:$AZ,14,FALSE)),(IF($X$1=8,(VLOOKUP(B312,'X8'!$B:$AZ,14,FALSE)),(IF($X$1=9,(VLOOKUP(B312,'X9'!$B:$AZ,14,FALSE)),(IF($X$1=10,(VLOOKUP(B312,'X10'!$B:$AZ,14,FALSE)),(IF($X$1=11,(VLOOKUP(B312,'X11'!$B:$AZ,14,FALSE)),(IF($X$1=12,(VLOOKUP(B312,'X12'!$B:$AZ,14,FALSE)),(VLOOKUP(B312,'X13'!$B:$AZ,14,FALSE))))))))))))))))))))))))))))=TRUE," ",(IF((IF($X$1=1,(VLOOKUP(B312,'X1'!$B:$AZ,14,FALSE)),(IF($X$1=2,(VLOOKUP(B312,'X2'!$B:$AZ,14,FALSE)),(IF($X$1=3,(VLOOKUP(B312,'X3'!$B:$AZ,14,FALSE)),(IF($X$1=4,(VLOOKUP(B312,'X4'!$B:$AZ,14,FALSE)),(IF($X$1=5,(VLOOKUP(B312,'X5'!$B:$AZ,14,FALSE)),(IF($X$1=6,(VLOOKUP(B312,'X6'!$B:$AZ,14,FALSE)),(IF($X$1=7,(VLOOKUP(B312,'X7'!$B:$AZ,14,FALSE)),(IF($X$1=8,(VLOOKUP(B312,'X8'!$B:$AZ,14,FALSE)),(IF($X$1=9,(VLOOKUP(B312,'X9'!$B:$AZ,14,FALSE)),(IF($X$1=10,(VLOOKUP(B312,'X10'!$B:$AZ,14,FALSE)),(IF($X$1=11,(VLOOKUP(B312,'X11'!$B:$AZ,14,FALSE)),(IF($X$1=12,(VLOOKUP(B312,'X12'!$B:$AZ,14,FALSE)),(VLOOKUP(B312,'X13'!$B:$AZ,14,FALSE))))))))))))))))))))))))))=$V$1," ",(IF($X$1=1,(VLOOKUP(B312,'X1'!$B:$AZ,14,FALSE)),(IF($X$1=2,(VLOOKUP(B312,'X2'!$B:$AZ,14,FALSE)),(IF($X$1=3,(VLOOKUP(B312,'X3'!$B:$AZ,14,FALSE)),(IF($X$1=4,(VLOOKUP(B312,'X4'!$B:$AZ,14,FALSE)),(IF($X$1=5,(VLOOKUP(B312,'X5'!$B:$AZ,14,FALSE)),(IF($X$1=6,(VLOOKUP(B312,'X6'!$B:$AZ,14,FALSE)),(IF($X$1=7,(VLOOKUP(B312,'X7'!$B:$AZ,14,FALSE)),(IF($X$1=8,(VLOOKUP(B312,'X8'!$B:$AZ,14,FALSE)),(IF($X$1=9,(VLOOKUP(B312,'X9'!$B:$AZ,14,FALSE)),(IF($X$1=10,(VLOOKUP(B312,'X10'!$B:$AZ,14,FALSE)),(IF($X$1=11,(VLOOKUP(B312,'X11'!$B:$AZ,14,FALSE)),(IF($X$1=12,(VLOOKUP(B312,'X12'!$B:$AZ,14,FALSE)),(VLOOKUP(B312,'X13'!$B:$AZ,14,FALSE)))))))))))))))))))))))))))))</f>
        <v xml:space="preserve"> </v>
      </c>
    </row>
    <row r="313" spans="1:19" ht="14.1" customHeight="1" x14ac:dyDescent="0.2">
      <c r="A313" s="156" t="s">
        <v>1058</v>
      </c>
      <c r="B313" s="122" t="str">
        <f>IF(ISERROR(IF($U$16=1,(VLOOKUP(A313,$AC$89:$AH$125,2,FALSE)),IF((IF($X$1=1,'X1'!B272,(IF($X$1=2,'X2'!B272,(IF($X$1=3,'X3'!B272,(IF($X$1=4,'X4'!B272,(IF($X$1=5,'X5'!B272,(IF($X$1=6,'X6'!B272,(IF($X$1=7,'X7'!B272,(IF($X$1=8,'X8'!B272,(IF($X$1=9,'X9'!B272,(IF($X$1=10,'X10'!B272,(IF($X$1=11,'X11'!B272,(IF($X$1=12,'X12'!B272,'X13'!B272))))))))))))))))))))))))="","",(IF($X$1=1,'X1'!B272,(IF($X$1=2,'X2'!B272,(IF($X$1=3,'X3'!B272,(IF($X$1=4,'X4'!B272,(IF($X$1=5,'X5'!B272,(IF($X$1=6,'X6'!B272,(IF($X$1=7,'X7'!B272,(IF($X$1=8,'X8'!B272,(IF($X$1=9,'X9'!B272,(IF($X$1=10,'X10'!B272,(IF($X$1=11,'X11'!B272,(IF($X$1=12,'X12'!B272,'X13'!B272)))))))))))))))))))))))))))=TRUE," ",(IF($U$16=1,(VLOOKUP(A313,$AC$89:$AH$125,2,FALSE)),IF((IF($X$1=1,'X1'!B272,(IF($X$1=2,'X2'!B272,(IF($X$1=3,'X3'!B272,(IF($X$1=4,'X4'!B272,(IF($X$1=5,'X5'!B272,(IF($X$1=6,'X6'!B272,(IF($X$1=7,'X7'!B272,(IF($X$1=8,'X8'!B272,(IF($X$1=9,'X9'!B272,(IF($X$1=10,'X10'!B272,(IF($X$1=11,'X11'!B272,(IF($X$1=12,'X12'!B272,'X13'!B272))))))))))))))))))))))))="","",(IF($X$1=1,'X1'!B272,(IF($X$1=2,'X2'!B272,(IF($X$1=3,'X3'!B272,(IF($X$1=4,'X4'!B272,(IF($X$1=5,'X5'!B272,(IF($X$1=6,'X6'!B272,(IF($X$1=7,'X7'!B272,(IF($X$1=8,'X8'!B272,(IF($X$1=9,'X9'!B272,(IF($X$1=10,'X10'!B272,(IF($X$1=11,'X11'!B272,(IF($X$1=12,'X12'!B272,'X13'!B272))))))))))))))))))))))))))))</f>
        <v/>
      </c>
      <c r="C313" s="181" t="str">
        <f ca="1">IF(ISERROR(IF($X$1=1,(VLOOKUP(B313,'X1'!$B:$AZ,47,FALSE)),IF($X$1=2,(VLOOKUP(B313,'X2'!$B:$AZ,47,FALSE)),IF($X$1=3,(VLOOKUP(B313,'X3'!$B:$AZ,47,FALSE)),IF($X$1=4,(VLOOKUP(B313,'X4'!$B:$AZ,47,FALSE)),IF($X$1=5,(VLOOKUP(B313,'X5'!$B:$AZ,47,FALSE)),IF($X$1=6,(VLOOKUP(B313,'X6'!$B:$AZ,47,FALSE)),IF($X$1=7,(VLOOKUP(B313,'X7'!$B:$AZ,47,FALSE)),IF($X$1=8,(VLOOKUP(B313,'X8'!$B:$AZ,47,FALSE)),IF($X$1=9,(VLOOKUP(B313,'X9'!$B:$AZ,47,FALSE)),IF($X$1=10,(VLOOKUP(B313,'X10'!$B:$AZ,47,FALSE)),IF($X$1=11,(VLOOKUP(B313,'X11'!$B:$AZ,47,FALSE)),IF($X$1=12,(VLOOKUP(B313,'X12'!$B:$AZ,47,FALSE)),IF($X$1=13,(VLOOKUP(B313,'X13'!$B:$AZ,47,FALSE)),"B"))))))))))))))=TRUE," ",(IF($X$1=1,(VLOOKUP(B313,'X1'!$B:$AZ,47,FALSE)),IF($X$1=2,(VLOOKUP(B313,'X2'!$B:$AZ,47,FALSE)),IF($X$1=3,(VLOOKUP(B313,'X3'!$B:$AZ,47,FALSE)),IF($X$1=4,(VLOOKUP(B313,'X4'!$B:$AZ,47,FALSE)),IF($X$1=5,(VLOOKUP(B313,'X5'!$B:$AZ,47,FALSE)),IF($X$1=6,(VLOOKUP(B313,'X6'!$B:$AZ,47,FALSE)),IF($X$1=7,(VLOOKUP(B313,'X7'!$B:$AZ,47,FALSE)),IF($X$1=8,(VLOOKUP(B313,'X8'!$B:$AZ,47,FALSE)),IF($X$1=9,(VLOOKUP(B313,'X9'!$B:$AZ,47,FALSE)),IF($X$1=10,(VLOOKUP(B313,'X10'!$B:$AZ,47,FALSE)),IF($X$1=11,(VLOOKUP(B313,'X11'!$B:$AZ,47,FALSE)),IF($X$1=12,(VLOOKUP(B313,'X12'!$B:$AZ,47,FALSE)),IF($X$1=13,(VLOOKUP(B313,'X13'!$B:$AZ,47,FALSE)),"B")))))))))))))))</f>
        <v xml:space="preserve"> </v>
      </c>
      <c r="D313" s="181" t="str">
        <f ca="1">IF(ISERROR(IF($X$1=1,(VLOOKUP(B313,'X1'!$B:$AP,41,FALSE)),IF($X$1=2,(VLOOKUP(B313,'X2'!$B:$AP,41,FALSE)),IF($X$1=3,(VLOOKUP(B313,'X3'!$B:$AP,41,FALSE)),IF($X$1=4,(VLOOKUP(B313,'X4'!$B:$AP,41,FALSE)),IF($X$1=5,(VLOOKUP(B313,'X5'!$B:$AP,41,FALSE)),IF($X$1=6,(VLOOKUP(B313,'X6'!$B:$AP,41,FALSE)),IF($X$1=7,(VLOOKUP(B313,'X7'!$B:$AP,41,FALSE)),IF($X$1=8,(VLOOKUP(B313,'X8'!$B:$AP,41,FALSE)),IF($X$1=9,(VLOOKUP(B313,'X9'!$B:$AP,41,FALSE)),IF($X$1=10,(VLOOKUP(B313,'X10'!$B:$AP,41,FALSE)),IF($X$1=11,(VLOOKUP(B313,'X11'!$B:$AP,41,FALSE)),IF($X$1=12,(VLOOKUP(B313,'X12'!$B:$AP,41,FALSE)),IF($X$1=13,(VLOOKUP(B313,'X13'!$B:$AP,41,FALSE)),"B"))))))))))))))=TRUE," ",(IF($X$1=1,(VLOOKUP(B313,'X1'!$B:$AP,41,FALSE)),IF($X$1=2,(VLOOKUP(B313,'X2'!$B:$AP,41,FALSE)),IF($X$1=3,(VLOOKUP(B313,'X3'!$B:$AP,41,FALSE)),IF($X$1=4,(VLOOKUP(B313,'X4'!$B:$AP,41,FALSE)),IF($X$1=5,(VLOOKUP(B313,'X5'!$B:$AP,41,FALSE)),IF($X$1=6,(VLOOKUP(B313,'X6'!$B:$AP,41,FALSE)),IF($X$1=7,(VLOOKUP(B313,'X7'!$B:$AP,41,FALSE)),IF($X$1=8,(VLOOKUP(B313,'X8'!$B:$AP,41,FALSE)),IF($X$1=9,(VLOOKUP(B313,'X9'!$B:$AP,41,FALSE)),IF($X$1=10,(VLOOKUP(B313,'X10'!$B:$AP,41,FALSE)),IF($X$1=11,(VLOOKUP(B313,'X11'!$B:$AP,41,FALSE)),IF($X$1=12,(VLOOKUP(B313,'X12'!$B:$AP,41,FALSE)),IF($X$1=13,(VLOOKUP(B313,'X13'!$B:$AP,41,FALSE)),"B")))))))))))))))</f>
        <v xml:space="preserve"> </v>
      </c>
      <c r="E313" s="182" t="str">
        <f ca="1">IF(ISERROR(IF($X$1=1,(VLOOKUP(B313,'X1'!$B:$AP,7,FALSE)),IF($X$1=2,(VLOOKUP(B313,'X2'!$B:$AP,7,FALSE)),IF($X$1=3,(VLOOKUP(B313,'X3'!$B:$AP,7,FALSE)),IF($X$1=4,(VLOOKUP(B313,'X4'!$B:$AP,7,FALSE)),IF($X$1=5,(VLOOKUP(B313,'X5'!$B:$AP,7,FALSE)),IF($X$1=6,(VLOOKUP(B313,'X6'!$B:$AP,7,FALSE)),IF($X$1=7,(VLOOKUP(B313,'X7'!$B:$AP,7,FALSE)),IF($X$1=8,(VLOOKUP(B313,'X8'!$B:$AP,7,FALSE)),IF($X$1=9,(VLOOKUP(B313,'X9'!$B:$AP,7,FALSE)),IF($X$1=10,(VLOOKUP(B313,'X10'!$B:$AP,7,FALSE)),IF($X$1=11,(VLOOKUP(B313,'X11'!$B:$AP,7,FALSE)),IF($X$1=12,(VLOOKUP(B313,'X12'!$B:$AP,7,FALSE)),IF($X$1=13,(VLOOKUP(B313,'X13'!$B:$AP,7,FALSE)),"B"))))))))))))))=TRUE," ",(IF($X$1=1,(VLOOKUP(B313,'X1'!$B:$AP,7,FALSE)),IF($X$1=2,(VLOOKUP(B313,'X2'!$B:$AP,7,FALSE)),IF($X$1=3,(VLOOKUP(B313,'X3'!$B:$AP,7,FALSE)),IF($X$1=4,(VLOOKUP(B313,'X4'!$B:$AP,7,FALSE)),IF($X$1=5,(VLOOKUP(B313,'X5'!$B:$AP,7,FALSE)),IF($X$1=6,(VLOOKUP(B313,'X6'!$B:$AP,7,FALSE)),IF($X$1=7,(VLOOKUP(B313,'X7'!$B:$AP,7,FALSE)),IF($X$1=8,(VLOOKUP(B313,'X8'!$B:$AP,7,FALSE)),IF($X$1=9,(VLOOKUP(B313,'X9'!$B:$AP,7,FALSE)),IF($X$1=10,(VLOOKUP(B313,'X10'!$B:$AP,7,FALSE)),IF($X$1=11,(VLOOKUP(B313,'X11'!$B:$AP,7,FALSE)),IF($X$1=12,(VLOOKUP(B313,'X12'!$B:$AP,7,FALSE)),IF($X$1=13,(VLOOKUP(B313,'X13'!$B:$AP,7,FALSE)),"B")))))))))))))))</f>
        <v xml:space="preserve"> </v>
      </c>
      <c r="F313" s="182" t="str">
        <f ca="1">IF(ISERROR(IF((IF($X$1=1,(VLOOKUP(B313,'X1'!$B:$AO,6,FALSE)),(IF($X$1=2,(VLOOKUP(B313,'X2'!$B:$AO,6,FALSE)),(IF($X$1=3,(VLOOKUP(B313,'X3'!$B:$AO,6,FALSE)),(IF($X$1=4,(VLOOKUP(B313,'X4'!$B:$AO,6,FALSE)),(IF($X$1=5,(VLOOKUP(B313,'X5'!$B:$AO,6,FALSE)),(IF($X$1=6,(VLOOKUP(B313,'X6'!$B:$AO,6,FALSE)),(IF($X$1=7,(VLOOKUP(B313,'X7'!$B:$AO,6,FALSE)),(IF($X$1=8,(VLOOKUP(B313,'X8'!$B:$AO,6,FALSE)),(IF($X$1=9,(VLOOKUP(B313,'X9'!$B:$AO,6,FALSE)),(IF($X$1=10,(VLOOKUP(B313,'X10'!$B:$AO,6,FALSE)),(IF($X$1=11,(VLOOKUP(B313,'X11'!$B:$AO,6,FALSE)),(IF($X$1=12,(VLOOKUP(B313,'X12'!$B:$AO,6,FALSE)),(VLOOKUP(B313,'X13'!$B:$AO,6,FALSE))))))))))))))))))))))))))=$V$1," ",(IF($X$1=1,(VLOOKUP(B313,'X1'!$B:$AO,6,FALSE)),(IF($X$1=2,(VLOOKUP(B313,'X2'!$B:$AO,6,FALSE)),(IF($X$1=3,(VLOOKUP(B313,'X3'!$B:$AO,6,FALSE)),(IF($X$1=4,(VLOOKUP(B313,'X4'!$B:$AO,6,FALSE)),(IF($X$1=5,(VLOOKUP(B313,'X5'!$B:$AO,6,FALSE)),(IF($X$1=6,(VLOOKUP(B313,'X6'!$B:$AO,6,FALSE)),(IF($X$1=7,(VLOOKUP(B313,'X7'!$B:$AO,6,FALSE)),(IF($X$1=8,(VLOOKUP(B313,'X8'!$B:$AO,6,FALSE)),(IF($X$1=9,(VLOOKUP(B313,'X9'!$B:$AO,6,FALSE)),(IF($X$1=10,(VLOOKUP(B313,'X10'!$B:$AO,6,FALSE)),(IF($X$1=11,(VLOOKUP(B313,'X11'!$B:$AO,6,FALSE)),(IF($X$1=12,(VLOOKUP(B313,'X12'!$B:$AO,6,FALSE)),(VLOOKUP(B313,'X13'!$B:$AO,6,FALSE))))))))))))))))))))))))))))=TRUE," ",(IF((IF($X$1=1,(VLOOKUP(B313,'X1'!$B:$AO,6,FALSE)),(IF($X$1=2,(VLOOKUP(B313,'X2'!$B:$AO,6,FALSE)),(IF($X$1=3,(VLOOKUP(B313,'X3'!$B:$AO,6,FALSE)),(IF($X$1=4,(VLOOKUP(B313,'X4'!$B:$AO,6,FALSE)),(IF($X$1=5,(VLOOKUP(B313,'X5'!$B:$AO,6,FALSE)),(IF($X$1=6,(VLOOKUP(B313,'X6'!$B:$AO,6,FALSE)),(IF($X$1=7,(VLOOKUP(B313,'X7'!$B:$AO,6,FALSE)),(IF($X$1=8,(VLOOKUP(B313,'X8'!$B:$AO,6,FALSE)),(IF($X$1=9,(VLOOKUP(B313,'X9'!$B:$AO,6,FALSE)),(IF($X$1=10,(VLOOKUP(B313,'X10'!$B:$AO,6,FALSE)),(IF($X$1=11,(VLOOKUP(B313,'X11'!$B:$AO,6,FALSE)),(IF($X$1=12,(VLOOKUP(B313,'X12'!$B:$AO,6,FALSE)),(VLOOKUP(B313,'X13'!$B:$AO,6,FALSE))))))))))))))))))))))))))=$V$1," ",(IF($X$1=1,(VLOOKUP(B313,'X1'!$B:$AO,6,FALSE)),(IF($X$1=2,(VLOOKUP(B313,'X2'!$B:$AO,6,FALSE)),(IF($X$1=3,(VLOOKUP(B313,'X3'!$B:$AO,6,FALSE)),(IF($X$1=4,(VLOOKUP(B313,'X4'!$B:$AO,6,FALSE)),(IF($X$1=5,(VLOOKUP(B313,'X5'!$B:$AO,6,FALSE)),(IF($X$1=6,(VLOOKUP(B313,'X6'!$B:$AO,6,FALSE)),(IF($X$1=7,(VLOOKUP(B313,'X7'!$B:$AO,6,FALSE)),(IF($X$1=8,(VLOOKUP(B313,'X8'!$B:$AO,6,FALSE)),(IF($X$1=9,(VLOOKUP(B313,'X9'!$B:$AO,6,FALSE)),(IF($X$1=10,(VLOOKUP(B313,'X10'!$B:$AO,6,FALSE)),(IF($X$1=11,(VLOOKUP(B313,'X11'!$B:$AO,6,FALSE)),(IF($X$1=12,(VLOOKUP(B313,'X12'!$B:$AO,6,FALSE)),(VLOOKUP(B313,'X13'!$B:$AO,6,FALSE)))))))))))))))))))))))))))))</f>
        <v xml:space="preserve"> </v>
      </c>
      <c r="G313" s="182" t="str">
        <f ca="1">IF(ISERROR(IF($X$1=1,(VLOOKUP(B313,'X1'!$B:$AZ,44,FALSE)),IF($X$1=2,(VLOOKUP(B313,'X2'!$B:$AZ,44,FALSE)),IF($X$1=3,(VLOOKUP(B313,'X3'!$B:$AZ,44,FALSE)),IF($X$1=4,(VLOOKUP(B313,'X4'!$B:$AZ,44,FALSE)),IF($X$1=5,(VLOOKUP(B313,'X5'!$B:$AZ,44,FALSE)),IF($X$1=6,(VLOOKUP(B313,'X6'!$B:$AZ,44,FALSE)),IF($X$1=7,(VLOOKUP(B313,'X7'!$B:$AZ,44,FALSE)),IF($X$1=8,(VLOOKUP(B313,'X8'!$B:$AZ,44,FALSE)),IF($X$1=9,(VLOOKUP(B313,'X9'!$B:$AZ,44,FALSE)),IF($X$1=10,(VLOOKUP(B313,'X10'!$B:$AZ,44,FALSE)),IF($X$1=11,(VLOOKUP(B313,'X11'!$B:$AZ,44,FALSE)),IF($X$1=12,(VLOOKUP(B313,'X12'!$B:$AZ,44,FALSE)),IF($X$1=13,(VLOOKUP(B313,'X13'!$B:$AZ,44,FALSE)),"B"))))))))))))))=TRUE," ",(IF($X$1=1,(VLOOKUP(B313,'X1'!$B:$AZ,44,FALSE)),IF($X$1=2,(VLOOKUP(B313,'X2'!$B:$AZ,44,FALSE)),IF($X$1=3,(VLOOKUP(B313,'X3'!$B:$AZ,44,FALSE)),IF($X$1=4,(VLOOKUP(B313,'X4'!$B:$AZ,44,FALSE)),IF($X$1=5,(VLOOKUP(B313,'X5'!$B:$AZ,44,FALSE)),IF($X$1=6,(VLOOKUP(B313,'X6'!$B:$AZ,44,FALSE)),IF($X$1=7,(VLOOKUP(B313,'X7'!$B:$AZ,44,FALSE)),IF($X$1=8,(VLOOKUP(B313,'X8'!$B:$AZ,44,FALSE)),IF($X$1=9,(VLOOKUP(B313,'X9'!$B:$AZ,44,FALSE)),IF($X$1=10,(VLOOKUP(B313,'X10'!$B:$AZ,44,FALSE)),IF($X$1=11,(VLOOKUP(B313,'X11'!$B:$AZ,44,FALSE)),IF($X$1=12,(VLOOKUP(B313,'X12'!$B:$AZ,44,FALSE)),IF($X$1=13,(VLOOKUP(B313,'X13'!$B:$AZ,44,FALSE)),"B")))))))))))))))</f>
        <v xml:space="preserve"> </v>
      </c>
      <c r="H313" s="182" t="str">
        <f ca="1">IF(ISERROR(IF($X$1=1,(VLOOKUP(B313,'X1'!$B:$AZ,8,FALSE)),IF($X$1=2,(VLOOKUP(B313,'X2'!$B:$AZ,8,FALSE)),IF($X$1=3,(VLOOKUP(B313,'X3'!$B:$AZ,8,FALSE)),IF($X$1=4,(VLOOKUP(B313,'X4'!$B:$AZ,8,FALSE)),IF($X$1=5,(VLOOKUP(B313,'X5'!$B:$AZ,8,FALSE)),IF($X$1=6,(VLOOKUP(B313,'X6'!$B:$AZ,8,FALSE)),IF($X$1=7,(VLOOKUP(B313,'X7'!$B:$AZ,8,FALSE)),IF($X$1=8,(VLOOKUP(B313,'X8'!$B:$AZ,8,FALSE)),IF($X$1=9,(VLOOKUP(B313,'X9'!$B:$AZ,8,FALSE)),IF($X$1=10,(VLOOKUP(B313,'X10'!$B:$AZ,8,FALSE)),IF($X$1=11,(VLOOKUP(B313,'X11'!$B:$AZ,8,FALSE)),IF($X$1=12,(VLOOKUP(B313,'X12'!$B:$AZ,8,FALSE)),IF($X$1=13,(VLOOKUP(B313,'X13'!$B:$AZ,8,FALSE)),"B"))))))))))))))=TRUE," ",(IF($X$1=1,(VLOOKUP(B313,'X1'!$B:$AZ,8,FALSE)),IF($X$1=2,(VLOOKUP(B313,'X2'!$B:$AZ,8,FALSE)),IF($X$1=3,(VLOOKUP(B313,'X3'!$B:$AZ,8,FALSE)),IF($X$1=4,(VLOOKUP(B313,'X4'!$B:$AZ,8,FALSE)),IF($X$1=5,(VLOOKUP(B313,'X5'!$B:$AZ,8,FALSE)),IF($X$1=6,(VLOOKUP(B313,'X6'!$B:$AZ,8,FALSE)),IF($X$1=7,(VLOOKUP(B313,'X7'!$B:$AZ,8,FALSE)),IF($X$1=8,(VLOOKUP(B313,'X8'!$B:$AZ,8,FALSE)),IF($X$1=9,(VLOOKUP(B313,'X9'!$B:$AZ,8,FALSE)),IF($X$1=10,(VLOOKUP(B313,'X10'!$B:$AZ,8,FALSE)),IF($X$1=11,(VLOOKUP(B313,'X11'!$B:$AZ,8,FALSE)),IF($X$1=12,(VLOOKUP(B313,'X12'!$B:$AZ,8,FALSE)),IF($X$1=13,(VLOOKUP(B313,'X13'!$B:$AZ,8,FALSE)),"B")))))))))))))))</f>
        <v xml:space="preserve"> </v>
      </c>
      <c r="I313" s="183" t="str">
        <f ca="1">IF(ISERROR(IF($X$1=1,(VLOOKUP(B313,'X1'!$B:$AZ,2,FALSE)),IF($X$1=2,(VLOOKUP(B313,'X2'!$B:$AZ,2,FALSE)),IF($X$1=3,(VLOOKUP(B313,'X3'!$B:$AZ,2,FALSE)),IF($X$1=4,(VLOOKUP(B313,'X4'!$B:$AZ,2,FALSE)),IF($X$1=5,(VLOOKUP(B313,'X5'!$B:$AZ,2,FALSE)),IF($X$1=6,(VLOOKUP(B313,'X6'!$B:$AZ,2,FALSE)),IF($X$1=7,(VLOOKUP(B313,'X7'!$B:$AZ,2,FALSE)),IF($X$1=8,(VLOOKUP(B313,'X8'!$B:$AZ,2,FALSE)),IF($X$1=9,(VLOOKUP(B313,'X9'!$B:$AZ,2,FALSE)),IF($X$1=10,(VLOOKUP(B313,'X10'!$B:$AZ,2,FALSE)),IF($X$1=11,(VLOOKUP(B313,'X11'!$B:$AZ,2,FALSE)),IF($X$1=12,(VLOOKUP(B313,'X12'!$B:$AZ,2,FALSE)),IF($X$1=13,(VLOOKUP(B313,'X13'!$B:$AZ,2,FALSE)),"B"))))))))))))))=TRUE," ",(IF($X$1=1,(VLOOKUP(B313,'X1'!$B:$AZ,2,FALSE)),IF($X$1=2,(VLOOKUP(B313,'X2'!$B:$AZ,2,FALSE)),IF($X$1=3,(VLOOKUP(B313,'X3'!$B:$AZ,2,FALSE)),IF($X$1=4,(VLOOKUP(B313,'X4'!$B:$AZ,2,FALSE)),IF($X$1=5,(VLOOKUP(B313,'X5'!$B:$AZ,2,FALSE)),IF($X$1=6,(VLOOKUP(B313,'X6'!$B:$AZ,2,FALSE)),IF($X$1=7,(VLOOKUP(B313,'X7'!$B:$AZ,2,FALSE)),IF($X$1=8,(VLOOKUP(B313,'X8'!$B:$AZ,2,FALSE)),IF($X$1=9,(VLOOKUP(B313,'X9'!$B:$AZ,2,FALSE)),IF($X$1=10,(VLOOKUP(B313,'X10'!$B:$AZ,2,FALSE)),IF($X$1=11,(VLOOKUP(B313,'X11'!$B:$AZ,2,FALSE)),IF($X$1=12,(VLOOKUP(B313,'X12'!$B:$AZ,2,FALSE)),IF($X$1=13,(VLOOKUP(B313,'X13'!$B:$AZ,2,FALSE)),"B")))))))))))))))</f>
        <v xml:space="preserve"> </v>
      </c>
      <c r="J313" s="183" t="str">
        <f ca="1">IF(ISERROR(IF($X$1=1,(VLOOKUP(B313,'X1'!$B:$AZ,3,FALSE)),IF($X$1=2,(VLOOKUP(B313,'X2'!$B:$AZ,3,FALSE)),IF($X$1=3,(VLOOKUP(B313,'X3'!$B:$AZ,3,FALSE)),IF($X$1=4,(VLOOKUP(B313,'X4'!$B:$AZ,3,FALSE)),IF($X$1=5,(VLOOKUP(B313,'X5'!$B:$AZ,3,FALSE)),IF($X$1=6,(VLOOKUP(B313,'X6'!$B:$AZ,3,FALSE)),IF($X$1=7,(VLOOKUP(B313,'X7'!$B:$AZ,3,FALSE)),IF($X$1=8,(VLOOKUP(B313,'X8'!$B:$AZ,3,FALSE)),IF($X$1=9,(VLOOKUP(B313,'X9'!$B:$AZ,3,FALSE)),IF($X$1=10,(VLOOKUP(B313,'X10'!$B:$AZ,3,FALSE)),IF($X$1=11,(VLOOKUP(B313,'X11'!$B:$AZ,3,FALSE)),IF($X$1=12,(VLOOKUP(B313,'X12'!$B:$AZ,3,FALSE)),IF($X$1=13,(VLOOKUP(B313,'X13'!$B:$AZ,3,FALSE)),"B"))))))))))))))=TRUE," ",(IF($X$1=1,(VLOOKUP(B313,'X1'!$B:$AZ,3,FALSE)),IF($X$1=2,(VLOOKUP(B313,'X2'!$B:$AZ,3,FALSE)),IF($X$1=3,(VLOOKUP(B313,'X3'!$B:$AZ,3,FALSE)),IF($X$1=4,(VLOOKUP(B313,'X4'!$B:$AZ,3,FALSE)),IF($X$1=5,(VLOOKUP(B313,'X5'!$B:$AZ,3,FALSE)),IF($X$1=6,(VLOOKUP(B313,'X6'!$B:$AZ,3,FALSE)),IF($X$1=7,(VLOOKUP(B313,'X7'!$B:$AZ,3,FALSE)),IF($X$1=8,(VLOOKUP(B313,'X8'!$B:$AZ,3,FALSE)),IF($X$1=9,(VLOOKUP(B313,'X9'!$B:$AZ,3,FALSE)),IF($X$1=10,(VLOOKUP(B313,'X10'!$B:$AZ,3,FALSE)),IF($X$1=11,(VLOOKUP(B313,'X11'!$B:$AZ,3,FALSE)),IF($X$1=12,(VLOOKUP(B313,'X12'!$B:$AZ,3,FALSE)),IF($X$1=13,(VLOOKUP(B313,'X13'!$B:$AZ,3,FALSE)),"B")))))))))))))))</f>
        <v xml:space="preserve"> </v>
      </c>
      <c r="K313" s="183" t="str">
        <f ca="1">IF(ISERROR(IF($X$1=1,(VLOOKUP(B313,'X1'!$B:$AZ,5,FALSE)),IF($X$1=2,(VLOOKUP(B313,'X2'!$B:$AZ,5,FALSE)),IF($X$1=3,(VLOOKUP(B313,'X3'!$B:$AZ,5,FALSE)),IF($X$1=4,(VLOOKUP(B313,'X4'!$B:$AZ,5,FALSE)),IF($X$1=5,(VLOOKUP(B313,'X5'!$B:$AZ,5,FALSE)),IF($X$1=6,(VLOOKUP(B313,'X6'!$B:$AZ,5,FALSE)),IF($X$1=7,(VLOOKUP(B313,'X7'!$B:$AZ,5,FALSE)),IF($X$1=8,(VLOOKUP(B313,'X8'!$B:$AZ,5,FALSE)),IF($X$1=9,(VLOOKUP(B313,'X9'!$B:$AZ,5,FALSE)),IF($X$1=10,(VLOOKUP(B313,'X10'!$B:$AZ,5,FALSE)),IF($X$1=11,(VLOOKUP(B313,'X11'!$B:$AZ,5,FALSE)),IF($X$1=12,(VLOOKUP(B313,'X12'!$B:$AZ,5,FALSE)),IF($X$1=13,(VLOOKUP(B313,'X13'!$B:$AZ,5,FALSE)),"B"))))))))))))))=TRUE," ",(IF($X$1=1,(VLOOKUP(B313,'X1'!$B:$AZ,5,FALSE)),IF($X$1=2,(VLOOKUP(B313,'X2'!$B:$AZ,5,FALSE)),IF($X$1=3,(VLOOKUP(B313,'X3'!$B:$AZ,5,FALSE)),IF($X$1=4,(VLOOKUP(B313,'X4'!$B:$AZ,5,FALSE)),IF($X$1=5,(VLOOKUP(B313,'X5'!$B:$AZ,5,FALSE)),IF($X$1=6,(VLOOKUP(B313,'X6'!$B:$AZ,5,FALSE)),IF($X$1=7,(VLOOKUP(B313,'X7'!$B:$AZ,5,FALSE)),IF($X$1=8,(VLOOKUP(B313,'X8'!$B:$AZ,5,FALSE)),IF($X$1=9,(VLOOKUP(B313,'X9'!$B:$AZ,5,FALSE)),IF($X$1=10,(VLOOKUP(B313,'X10'!$B:$AZ,5,FALSE)),IF($X$1=11,(VLOOKUP(B313,'X11'!$B:$AZ,5,FALSE)),IF($X$1=12,(VLOOKUP(B313,'X12'!$B:$AZ,5,FALSE)),IF($X$1=13,(VLOOKUP(B313,'X13'!$B:$AZ,5,FALSE)),"B")))))))))))))))</f>
        <v xml:space="preserve"> </v>
      </c>
      <c r="L313" s="184" t="str">
        <f ca="1">IF(ISERROR(IF($X$1=1,(VLOOKUP(B313,'X1'!$B:$AZ,9,FALSE)),IF($X$1=2,(VLOOKUP(B313,'X2'!$B:$AZ,9,FALSE)),IF($X$1=3,(VLOOKUP(B313,'X3'!$B:$AZ,9,FALSE)),IF($X$1=4,(VLOOKUP(B313,'X4'!$B:$AZ,9,FALSE)),IF($X$1=5,(VLOOKUP(B313,'X5'!$B:$AZ,9,FALSE)),IF($X$1=6,(VLOOKUP(B313,'X6'!$B:$AZ,9,FALSE)),IF($X$1=7,(VLOOKUP(B313,'X7'!$B:$AZ,9,FALSE)),IF($X$1=8,(VLOOKUP(B313,'X8'!$B:$AZ,9,FALSE)),IF($X$1=9,(VLOOKUP(B313,'X9'!$B:$AZ,9,FALSE)),IF($X$1=10,(VLOOKUP(B313,'X10'!$B:$AZ,9,FALSE)),IF($X$1=11,(VLOOKUP(B313,'X11'!$B:$AZ,9,FALSE)),IF($X$1=12,(VLOOKUP(B313,'X12'!$B:$AZ,9,FALSE)),IF($X$1=13,(VLOOKUP(B313,'X13'!$B:$AZ,9,FALSE)),"B"))))))))))))))=TRUE," ",(IF($X$1=1,(VLOOKUP(B313,'X1'!$B:$AZ,9,FALSE)),IF($X$1=2,(VLOOKUP(B313,'X2'!$B:$AZ,9,FALSE)),IF($X$1=3,(VLOOKUP(B313,'X3'!$B:$AZ,9,FALSE)),IF($X$1=4,(VLOOKUP(B313,'X4'!$B:$AZ,9,FALSE)),IF($X$1=5,(VLOOKUP(B313,'X5'!$B:$AZ,9,FALSE)),IF($X$1=6,(VLOOKUP(B313,'X6'!$B:$AZ,9,FALSE)),IF($X$1=7,(VLOOKUP(B313,'X7'!$B:$AZ,9,FALSE)),IF($X$1=8,(VLOOKUP(B313,'X8'!$B:$AZ,9,FALSE)),IF($X$1=9,(VLOOKUP(B313,'X9'!$B:$AZ,9,FALSE)),IF($X$1=10,(VLOOKUP(B313,'X10'!$B:$AZ,9,FALSE)),IF($X$1=11,(VLOOKUP(B313,'X11'!$B:$AZ,9,FALSE)),IF($X$1=12,(VLOOKUP(B313,'X12'!$B:$AZ,9,FALSE)),IF($X$1=13,(VLOOKUP(B313,'X13'!$B:$AZ,9,FALSE)),"B")))))))))))))))</f>
        <v xml:space="preserve"> </v>
      </c>
      <c r="M313" s="184" t="str">
        <f ca="1">IF(ISERROR(IF($X$1=1,(VLOOKUP(B313,'X1'!$B:$AZ,10,FALSE)),IF($X$1=2,(VLOOKUP(B313,'X2'!$B:$AZ,10,FALSE)),IF($X$1=3,(VLOOKUP(B313,'X3'!$B:$AZ,10,FALSE)),IF($X$1=4,(VLOOKUP(B313,'X4'!$B:$AZ,10,FALSE)),IF($X$1=5,(VLOOKUP(B313,'X5'!$B:$AZ,10,FALSE)),IF($X$1=6,(VLOOKUP(B313,'X6'!$B:$AZ,10,FALSE)),IF($X$1=7,(VLOOKUP(B313,'X7'!$B:$AZ,10,FALSE)),IF($X$1=8,(VLOOKUP(B313,'X8'!$B:$AZ,10,FALSE)),IF($X$1=9,(VLOOKUP(B313,'X9'!$B:$AZ,10,FALSE)),IF($X$1=10,(VLOOKUP(B313,'X10'!$B:$AZ,10,FALSE)),IF($X$1=11,(VLOOKUP(B313,'X11'!$B:$AZ,10,FALSE)),IF($X$1=12,(VLOOKUP(B313,'X12'!$B:$AZ,10,FALSE)),IF($X$1=13,(VLOOKUP(B313,'X13'!$B:$AZ,10,FALSE)),"B"))))))))))))))=TRUE," ",(IF($X$1=1,(VLOOKUP(B313,'X1'!$B:$AZ,10,FALSE)),IF($X$1=2,(VLOOKUP(B313,'X2'!$B:$AZ,10,FALSE)),IF($X$1=3,(VLOOKUP(B313,'X3'!$B:$AZ,10,FALSE)),IF($X$1=4,(VLOOKUP(B313,'X4'!$B:$AZ,10,FALSE)),IF($X$1=5,(VLOOKUP(B313,'X5'!$B:$AZ,10,FALSE)),IF($X$1=6,(VLOOKUP(B313,'X6'!$B:$AZ,10,FALSE)),IF($X$1=7,(VLOOKUP(B313,'X7'!$B:$AZ,10,FALSE)),IF($X$1=8,(VLOOKUP(B313,'X8'!$B:$AZ,10,FALSE)),IF($X$1=9,(VLOOKUP(B313,'X9'!$B:$AZ,10,FALSE)),IF($X$1=10,(VLOOKUP(B313,'X10'!$B:$AZ,10,FALSE)),IF($X$1=11,(VLOOKUP(B313,'X11'!$B:$AZ,10,FALSE)),IF($X$1=12,(VLOOKUP(B313,'X12'!$B:$AZ,10,FALSE)),IF($X$1=13,(VLOOKUP(B313,'X13'!$B:$AZ,10,FALSE)),"B")))))))))))))))</f>
        <v xml:space="preserve"> </v>
      </c>
      <c r="N313" s="185" t="str">
        <f ca="1">IF(ISERROR(IF($X$1=1,(VLOOKUP(B313,'X1'!$B:$AZ,45,FALSE)),IF($X$1=2,(VLOOKUP(B313,'X2'!$B:$AZ,45,FALSE)),IF($X$1=3,(VLOOKUP(B313,'X3'!$B:$AZ,45,FALSE)),IF($X$1=4,(VLOOKUP(B313,'X4'!$B:$AZ,45,FALSE)),IF($X$1=5,(VLOOKUP(B313,'X5'!$B:$AZ,45,FALSE)),IF($X$1=6,(VLOOKUP(B313,'X6'!$B:$AZ,45,FALSE)),IF($X$1=7,(VLOOKUP(B313,'X7'!$B:$AZ,45,FALSE)),IF($X$1=8,(VLOOKUP(B313,'X8'!$B:$AZ,45,FALSE)),IF($X$1=9,(VLOOKUP(B313,'X9'!$B:$AZ,45,FALSE)),IF($X$1=10,(VLOOKUP(B313,'X10'!$B:$AZ,45,FALSE)),IF($X$1=11,(VLOOKUP(B313,'X11'!$B:$AZ,45,FALSE)),IF($X$1=12,(VLOOKUP(B313,'X12'!$B:$AZ,45,FALSE)),IF($X$1=13,(VLOOKUP(B313,'X13'!$B:$AZ,45,FALSE)),"B"))))))))))))))=TRUE," ",(IF($X$1=1,(VLOOKUP(B313,'X1'!$B:$AZ,45,FALSE)),IF($X$1=2,(VLOOKUP(B313,'X2'!$B:$AZ,45,FALSE)),IF($X$1=3,(VLOOKUP(B313,'X3'!$B:$AZ,45,FALSE)),IF($X$1=4,(VLOOKUP(B313,'X4'!$B:$AZ,45,FALSE)),IF($X$1=5,(VLOOKUP(B313,'X5'!$B:$AZ,45,FALSE)),IF($X$1=6,(VLOOKUP(B313,'X6'!$B:$AZ,45,FALSE)),IF($X$1=7,(VLOOKUP(B313,'X7'!$B:$AZ,45,FALSE)),IF($X$1=8,(VLOOKUP(B313,'X8'!$B:$AZ,45,FALSE)),IF($X$1=9,(VLOOKUP(B313,'X9'!$B:$AZ,45,FALSE)),IF($X$1=10,(VLOOKUP(B313,'X10'!$B:$AZ,45,FALSE)),IF($X$1=11,(VLOOKUP(B313,'X11'!$B:$AZ,45,FALSE)),IF($X$1=12,(VLOOKUP(B313,'X12'!$B:$AZ,45,FALSE)),IF($X$1=13,(VLOOKUP(B313,'X13'!$B:$AZ,45,FALSE)),"B")))))))))))))))</f>
        <v xml:space="preserve"> </v>
      </c>
      <c r="O313" s="184" t="str">
        <f ca="1">IF(ISERROR(IF($X$1=1,(VLOOKUP(B313,'X1'!$B:$AZ,11,FALSE)),IF($X$1=2,(VLOOKUP(B313,'X2'!$B:$AZ,11,FALSE)),IF($X$1=3,(VLOOKUP(B313,'X3'!$B:$AZ,11,FALSE)),IF($X$1=4,(VLOOKUP(B313,'X4'!$B:$AZ,11,FALSE)),IF($X$1=5,(VLOOKUP(B313,'X5'!$B:$AZ,11,FALSE)),IF($X$1=6,(VLOOKUP(B313,'X6'!$B:$AZ,11,FALSE)),IF($X$1=7,(VLOOKUP(B313,'X7'!$B:$AZ,11,FALSE)),IF($X$1=8,(VLOOKUP(B313,'X8'!$B:$AZ,11,FALSE)),IF($X$1=9,(VLOOKUP(B313,'X9'!$B:$AZ,11,FALSE)),IF($X$1=10,(VLOOKUP(B313,'X10'!$B:$AZ,11,FALSE)),IF($X$1=11,(VLOOKUP(B313,'X11'!$B:$AZ,11,FALSE)),IF($X$1=12,(VLOOKUP(B313,'X12'!$B:$AZ,11,FALSE)),IF($X$1=13,(VLOOKUP(B313,'X13'!$B:$AZ,11,FALSE)),"B"))))))))))))))=TRUE," ",(IF($X$1=1,(VLOOKUP(B313,'X1'!$B:$AZ,11,FALSE)),IF($X$1=2,(VLOOKUP(B313,'X2'!$B:$AZ,11,FALSE)),IF($X$1=3,(VLOOKUP(B313,'X3'!$B:$AZ,11,FALSE)),IF($X$1=4,(VLOOKUP(B313,'X4'!$B:$AZ,11,FALSE)),IF($X$1=5,(VLOOKUP(B313,'X5'!$B:$AZ,11,FALSE)),IF($X$1=6,(VLOOKUP(B313,'X6'!$B:$AZ,11,FALSE)),IF($X$1=7,(VLOOKUP(B313,'X7'!$B:$AZ,11,FALSE)),IF($X$1=8,(VLOOKUP(B313,'X8'!$B:$AZ,11,FALSE)),IF($X$1=9,(VLOOKUP(B313,'X9'!$B:$AZ,11,FALSE)),IF($X$1=10,(VLOOKUP(B313,'X10'!$B:$AZ,11,FALSE)),IF($X$1=11,(VLOOKUP(B313,'X11'!$B:$AZ,11,FALSE)),IF($X$1=12,(VLOOKUP(B313,'X12'!$B:$AZ,11,FALSE)),IF($X$1=13,(VLOOKUP(B313,'X13'!$B:$AZ,11,FALSE)),"B")))))))))))))))</f>
        <v xml:space="preserve"> </v>
      </c>
      <c r="P313" s="184" t="str">
        <f ca="1">IF(ISERROR(IF($X$1=1,(VLOOKUP(B313,'X1'!$B:$AZ,12,FALSE)),IF($X$1=2,(VLOOKUP(B313,'X2'!$B:$AZ,12,FALSE)),IF($X$1=3,(VLOOKUP(B313,'X3'!$B:$AZ,12,FALSE)),IF($X$1=4,(VLOOKUP(B313,'X4'!$B:$AZ,12,FALSE)),IF($X$1=5,(VLOOKUP(B313,'X5'!$B:$AZ,12,FALSE)),IF($X$1=6,(VLOOKUP(B313,'X6'!$B:$AZ,12,FALSE)),IF($X$1=7,(VLOOKUP(B313,'X7'!$B:$AZ,12,FALSE)),IF($X$1=8,(VLOOKUP(B313,'X8'!$B:$AZ,12,FALSE)),IF($X$1=9,(VLOOKUP(B313,'X9'!$B:$AZ,12,FALSE)),IF($X$1=10,(VLOOKUP(B313,'X10'!$B:$AZ,12,FALSE)),IF($X$1=11,(VLOOKUP(B313,'X11'!$B:$AZ,12,FALSE)),IF($X$1=12,(VLOOKUP(B313,'X12'!$B:$AZ,12,FALSE)),IF($X$1=13,(VLOOKUP(B313,'X13'!$B:$AZ,12,FALSE)),"B"))))))))))))))=TRUE," ",(IF($X$1=1,(VLOOKUP(B313,'X1'!$B:$AZ,12,FALSE)),IF($X$1=2,(VLOOKUP(B313,'X2'!$B:$AZ,12,FALSE)),IF($X$1=3,(VLOOKUP(B313,'X3'!$B:$AZ,12,FALSE)),IF($X$1=4,(VLOOKUP(B313,'X4'!$B:$AZ,12,FALSE)),IF($X$1=5,(VLOOKUP(B313,'X5'!$B:$AZ,12,FALSE)),IF($X$1=6,(VLOOKUP(B313,'X6'!$B:$AZ,12,FALSE)),IF($X$1=7,(VLOOKUP(B313,'X7'!$B:$AZ,12,FALSE)),IF($X$1=8,(VLOOKUP(B313,'X8'!$B:$AZ,12,FALSE)),IF($X$1=9,(VLOOKUP(B313,'X9'!$B:$AZ,12,FALSE)),IF($X$1=10,(VLOOKUP(B313,'X10'!$B:$AZ,12,FALSE)),IF($X$1=11,(VLOOKUP(B313,'X11'!$B:$AZ,12,FALSE)),IF($X$1=12,(VLOOKUP(B313,'X12'!$B:$AZ,12,FALSE)),IF($X$1=13,(VLOOKUP(B313,'X13'!$B:$AZ,12,FALSE)),"B")))))))))))))))</f>
        <v xml:space="preserve"> </v>
      </c>
      <c r="Q313" s="185" t="str">
        <f ca="1">IF(ISERROR(IF($X$1=1,(VLOOKUP(B313,'X1'!$B:$AZ,46,FALSE)),IF($X$1=2,(VLOOKUP(B313,'X2'!$B:$AZ,46,FALSE)),IF($X$1=3,(VLOOKUP(B313,'X3'!$B:$AZ,46,FALSE)),IF($X$1=4,(VLOOKUP(B313,'X4'!$B:$AZ,46,FALSE)),IF($X$1=5,(VLOOKUP(B313,'X5'!$B:$AZ,46,FALSE)),IF($X$1=6,(VLOOKUP(B313,'X6'!$B:$AZ,46,FALSE)),IF($X$1=7,(VLOOKUP(B313,'X7'!$B:$AZ,46,FALSE)),IF($X$1=8,(VLOOKUP(B313,'X8'!$B:$AZ,46,FALSE)),IF($X$1=9,(VLOOKUP(B313,'X9'!$B:$AZ,46,FALSE)),IF($X$1=10,(VLOOKUP(B313,'X10'!$B:$AZ,46,FALSE)),IF($X$1=11,(VLOOKUP(B313,'X11'!$B:$AZ,46,FALSE)),IF($X$1=12,(VLOOKUP(B313,'X12'!$B:$AZ,46,FALSE)),IF($X$1=13,(VLOOKUP(B313,'X13'!$B:$AZ,46,FALSE)),"B"))))))))))))))=TRUE," ",(IF($X$1=1,(VLOOKUP(B313,'X1'!$B:$AZ,46,FALSE)),IF($X$1=2,(VLOOKUP(B313,'X2'!$B:$AZ,46,FALSE)),IF($X$1=3,(VLOOKUP(B313,'X3'!$B:$AZ,46,FALSE)),IF($X$1=4,(VLOOKUP(B313,'X4'!$B:$AZ,46,FALSE)),IF($X$1=5,(VLOOKUP(B313,'X5'!$B:$AZ,46,FALSE)),IF($X$1=6,(VLOOKUP(B313,'X6'!$B:$AZ,46,FALSE)),IF($X$1=7,(VLOOKUP(B313,'X7'!$B:$AZ,46,FALSE)),IF($X$1=8,(VLOOKUP(B313,'X8'!$B:$AZ,46,FALSE)),IF($X$1=9,(VLOOKUP(B313,'X9'!$B:$AZ,46,FALSE)),IF($X$1=10,(VLOOKUP(B313,'X10'!$B:$AZ,46,FALSE)),IF($X$1=11,(VLOOKUP(B313,'X11'!$B:$AZ,46,FALSE)),IF($X$1=12,(VLOOKUP(B313,'X12'!$B:$AZ,46,FALSE)),IF($X$1=13,(VLOOKUP(B313,'X13'!$B:$AZ,46,FALSE)),"B")))))))))))))))</f>
        <v xml:space="preserve"> </v>
      </c>
      <c r="R313" s="185" t="str">
        <f ca="1">IF(ISERROR(IF($X$1=1,(VLOOKUP(B313,'X1'!$B:$AZ,15,FALSE)),IF($X$1=2,(VLOOKUP(B313,'X2'!$B:$AZ,15,FALSE)),IF($X$1=3,(VLOOKUP(B313,'X3'!$B:$AZ,15,FALSE)),IF($X$1=4,(VLOOKUP(B313,'X4'!$B:$AZ,15,FALSE)),IF($X$1=5,(VLOOKUP(B313,'X5'!$B:$AZ,15,FALSE)),IF($X$1=6,(VLOOKUP(B313,'X6'!$B:$AZ,15,FALSE)),IF($X$1=7,(VLOOKUP(B313,'X7'!$B:$AZ,15,FALSE)),IF($X$1=8,(VLOOKUP(B313,'X8'!$B:$AZ,15,FALSE)),IF($X$1=9,(VLOOKUP(B313,'X9'!$B:$AZ,15,FALSE)),IF($X$1=10,(VLOOKUP(B313,'X10'!$B:$AZ,15,FALSE)),IF($X$1=11,(VLOOKUP(B313,'X11'!$B:$AZ,15,FALSE)),IF($X$1=12,(VLOOKUP(B313,'X12'!$B:$AZ,15,FALSE)),IF($X$1=13,(VLOOKUP(B313,'X13'!$B:$AZ,15,FALSE)),"B"))))))))))))))=TRUE," ",(IF($X$1=1,(VLOOKUP(B313,'X1'!$B:$AZ,15,FALSE)),IF($X$1=2,(VLOOKUP(B313,'X2'!$B:$AZ,15,FALSE)),IF($X$1=3,(VLOOKUP(B313,'X3'!$B:$AZ,15,FALSE)),IF($X$1=4,(VLOOKUP(B313,'X4'!$B:$AZ,15,FALSE)),IF($X$1=5,(VLOOKUP(B313,'X5'!$B:$AZ,15,FALSE)),IF($X$1=6,(VLOOKUP(B313,'X6'!$B:$AZ,15,FALSE)),IF($X$1=7,(VLOOKUP(B313,'X7'!$B:$AZ,15,FALSE)),IF($X$1=8,(VLOOKUP(B313,'X8'!$B:$AZ,15,FALSE)),IF($X$1=9,(VLOOKUP(B313,'X9'!$B:$AZ,15,FALSE)),IF($X$1=10,(VLOOKUP(B313,'X10'!$B:$AZ,15,FALSE)),IF($X$1=11,(VLOOKUP(B313,'X11'!$B:$AZ,15,FALSE)),IF($X$1=12,(VLOOKUP(B313,'X12'!$B:$AZ,15,FALSE)),IF($X$1=13,(VLOOKUP(B313,'X13'!$B:$AZ,15,FALSE)),"B")))))))))))))))</f>
        <v xml:space="preserve"> </v>
      </c>
      <c r="S313" s="185" t="str">
        <f ca="1">IF(ISERROR(IF((IF($X$1=1,(VLOOKUP(B313,'X1'!$B:$AZ,14,FALSE)),(IF($X$1=2,(VLOOKUP(B313,'X2'!$B:$AZ,14,FALSE)),(IF($X$1=3,(VLOOKUP(B313,'X3'!$B:$AZ,14,FALSE)),(IF($X$1=4,(VLOOKUP(B313,'X4'!$B:$AZ,14,FALSE)),(IF($X$1=5,(VLOOKUP(B313,'X5'!$B:$AZ,14,FALSE)),(IF($X$1=6,(VLOOKUP(B313,'X6'!$B:$AZ,14,FALSE)),(IF($X$1=7,(VLOOKUP(B313,'X7'!$B:$AZ,14,FALSE)),(IF($X$1=8,(VLOOKUP(B313,'X8'!$B:$AZ,14,FALSE)),(IF($X$1=9,(VLOOKUP(B313,'X9'!$B:$AZ,14,FALSE)),(IF($X$1=10,(VLOOKUP(B313,'X10'!$B:$AZ,14,FALSE)),(IF($X$1=11,(VLOOKUP(B313,'X11'!$B:$AZ,14,FALSE)),(IF($X$1=12,(VLOOKUP(B313,'X12'!$B:$AZ,14,FALSE)),(VLOOKUP(B313,'X13'!$B:$AZ,14,FALSE))))))))))))))))))))))))))=$V$1," ",(IF($X$1=1,(VLOOKUP(B313,'X1'!$B:$AZ,14,FALSE)),(IF($X$1=2,(VLOOKUP(B313,'X2'!$B:$AZ,14,FALSE)),(IF($X$1=3,(VLOOKUP(B313,'X3'!$B:$AZ,14,FALSE)),(IF($X$1=4,(VLOOKUP(B313,'X4'!$B:$AZ,14,FALSE)),(IF($X$1=5,(VLOOKUP(B313,'X5'!$B:$AZ,14,FALSE)),(IF($X$1=6,(VLOOKUP(B313,'X6'!$B:$AZ,14,FALSE)),(IF($X$1=7,(VLOOKUP(B313,'X7'!$B:$AZ,14,FALSE)),(IF($X$1=8,(VLOOKUP(B313,'X8'!$B:$AZ,14,FALSE)),(IF($X$1=9,(VLOOKUP(B313,'X9'!$B:$AZ,14,FALSE)),(IF($X$1=10,(VLOOKUP(B313,'X10'!$B:$AZ,14,FALSE)),(IF($X$1=11,(VLOOKUP(B313,'X11'!$B:$AZ,14,FALSE)),(IF($X$1=12,(VLOOKUP(B313,'X12'!$B:$AZ,14,FALSE)),(VLOOKUP(B313,'X13'!$B:$AZ,14,FALSE))))))))))))))))))))))))))))=TRUE," ",(IF((IF($X$1=1,(VLOOKUP(B313,'X1'!$B:$AZ,14,FALSE)),(IF($X$1=2,(VLOOKUP(B313,'X2'!$B:$AZ,14,FALSE)),(IF($X$1=3,(VLOOKUP(B313,'X3'!$B:$AZ,14,FALSE)),(IF($X$1=4,(VLOOKUP(B313,'X4'!$B:$AZ,14,FALSE)),(IF($X$1=5,(VLOOKUP(B313,'X5'!$B:$AZ,14,FALSE)),(IF($X$1=6,(VLOOKUP(B313,'X6'!$B:$AZ,14,FALSE)),(IF($X$1=7,(VLOOKUP(B313,'X7'!$B:$AZ,14,FALSE)),(IF($X$1=8,(VLOOKUP(B313,'X8'!$B:$AZ,14,FALSE)),(IF($X$1=9,(VLOOKUP(B313,'X9'!$B:$AZ,14,FALSE)),(IF($X$1=10,(VLOOKUP(B313,'X10'!$B:$AZ,14,FALSE)),(IF($X$1=11,(VLOOKUP(B313,'X11'!$B:$AZ,14,FALSE)),(IF($X$1=12,(VLOOKUP(B313,'X12'!$B:$AZ,14,FALSE)),(VLOOKUP(B313,'X13'!$B:$AZ,14,FALSE))))))))))))))))))))))))))=$V$1," ",(IF($X$1=1,(VLOOKUP(B313,'X1'!$B:$AZ,14,FALSE)),(IF($X$1=2,(VLOOKUP(B313,'X2'!$B:$AZ,14,FALSE)),(IF($X$1=3,(VLOOKUP(B313,'X3'!$B:$AZ,14,FALSE)),(IF($X$1=4,(VLOOKUP(B313,'X4'!$B:$AZ,14,FALSE)),(IF($X$1=5,(VLOOKUP(B313,'X5'!$B:$AZ,14,FALSE)),(IF($X$1=6,(VLOOKUP(B313,'X6'!$B:$AZ,14,FALSE)),(IF($X$1=7,(VLOOKUP(B313,'X7'!$B:$AZ,14,FALSE)),(IF($X$1=8,(VLOOKUP(B313,'X8'!$B:$AZ,14,FALSE)),(IF($X$1=9,(VLOOKUP(B313,'X9'!$B:$AZ,14,FALSE)),(IF($X$1=10,(VLOOKUP(B313,'X10'!$B:$AZ,14,FALSE)),(IF($X$1=11,(VLOOKUP(B313,'X11'!$B:$AZ,14,FALSE)),(IF($X$1=12,(VLOOKUP(B313,'X12'!$B:$AZ,14,FALSE)),(VLOOKUP(B313,'X13'!$B:$AZ,14,FALSE)))))))))))))))))))))))))))))</f>
        <v xml:space="preserve"> </v>
      </c>
    </row>
    <row r="314" spans="1:19" ht="14.1" customHeight="1" x14ac:dyDescent="0.2">
      <c r="A314" s="156" t="s">
        <v>1058</v>
      </c>
      <c r="B314" s="122" t="str">
        <f>IF(ISERROR(IF($U$16=1,(VLOOKUP(A314,$AC$89:$AH$125,2,FALSE)),IF((IF($X$1=1,'X1'!B273,(IF($X$1=2,'X2'!B273,(IF($X$1=3,'X3'!B273,(IF($X$1=4,'X4'!B273,(IF($X$1=5,'X5'!B273,(IF($X$1=6,'X6'!B273,(IF($X$1=7,'X7'!B273,(IF($X$1=8,'X8'!B273,(IF($X$1=9,'X9'!B273,(IF($X$1=10,'X10'!B273,(IF($X$1=11,'X11'!B273,(IF($X$1=12,'X12'!B273,'X13'!B273))))))))))))))))))))))))="","",(IF($X$1=1,'X1'!B273,(IF($X$1=2,'X2'!B273,(IF($X$1=3,'X3'!B273,(IF($X$1=4,'X4'!B273,(IF($X$1=5,'X5'!B273,(IF($X$1=6,'X6'!B273,(IF($X$1=7,'X7'!B273,(IF($X$1=8,'X8'!B273,(IF($X$1=9,'X9'!B273,(IF($X$1=10,'X10'!B273,(IF($X$1=11,'X11'!B273,(IF($X$1=12,'X12'!B273,'X13'!B273)))))))))))))))))))))))))))=TRUE," ",(IF($U$16=1,(VLOOKUP(A314,$AC$89:$AH$125,2,FALSE)),IF((IF($X$1=1,'X1'!B273,(IF($X$1=2,'X2'!B273,(IF($X$1=3,'X3'!B273,(IF($X$1=4,'X4'!B273,(IF($X$1=5,'X5'!B273,(IF($X$1=6,'X6'!B273,(IF($X$1=7,'X7'!B273,(IF($X$1=8,'X8'!B273,(IF($X$1=9,'X9'!B273,(IF($X$1=10,'X10'!B273,(IF($X$1=11,'X11'!B273,(IF($X$1=12,'X12'!B273,'X13'!B273))))))))))))))))))))))))="","",(IF($X$1=1,'X1'!B273,(IF($X$1=2,'X2'!B273,(IF($X$1=3,'X3'!B273,(IF($X$1=4,'X4'!B273,(IF($X$1=5,'X5'!B273,(IF($X$1=6,'X6'!B273,(IF($X$1=7,'X7'!B273,(IF($X$1=8,'X8'!B273,(IF($X$1=9,'X9'!B273,(IF($X$1=10,'X10'!B273,(IF($X$1=11,'X11'!B273,(IF($X$1=12,'X12'!B273,'X13'!B273))))))))))))))))))))))))))))</f>
        <v/>
      </c>
      <c r="C314" s="181" t="str">
        <f ca="1">IF(ISERROR(IF($X$1=1,(VLOOKUP(B314,'X1'!$B:$AZ,47,FALSE)),IF($X$1=2,(VLOOKUP(B314,'X2'!$B:$AZ,47,FALSE)),IF($X$1=3,(VLOOKUP(B314,'X3'!$B:$AZ,47,FALSE)),IF($X$1=4,(VLOOKUP(B314,'X4'!$B:$AZ,47,FALSE)),IF($X$1=5,(VLOOKUP(B314,'X5'!$B:$AZ,47,FALSE)),IF($X$1=6,(VLOOKUP(B314,'X6'!$B:$AZ,47,FALSE)),IF($X$1=7,(VLOOKUP(B314,'X7'!$B:$AZ,47,FALSE)),IF($X$1=8,(VLOOKUP(B314,'X8'!$B:$AZ,47,FALSE)),IF($X$1=9,(VLOOKUP(B314,'X9'!$B:$AZ,47,FALSE)),IF($X$1=10,(VLOOKUP(B314,'X10'!$B:$AZ,47,FALSE)),IF($X$1=11,(VLOOKUP(B314,'X11'!$B:$AZ,47,FALSE)),IF($X$1=12,(VLOOKUP(B314,'X12'!$B:$AZ,47,FALSE)),IF($X$1=13,(VLOOKUP(B314,'X13'!$B:$AZ,47,FALSE)),"B"))))))))))))))=TRUE," ",(IF($X$1=1,(VLOOKUP(B314,'X1'!$B:$AZ,47,FALSE)),IF($X$1=2,(VLOOKUP(B314,'X2'!$B:$AZ,47,FALSE)),IF($X$1=3,(VLOOKUP(B314,'X3'!$B:$AZ,47,FALSE)),IF($X$1=4,(VLOOKUP(B314,'X4'!$B:$AZ,47,FALSE)),IF($X$1=5,(VLOOKUP(B314,'X5'!$B:$AZ,47,FALSE)),IF($X$1=6,(VLOOKUP(B314,'X6'!$B:$AZ,47,FALSE)),IF($X$1=7,(VLOOKUP(B314,'X7'!$B:$AZ,47,FALSE)),IF($X$1=8,(VLOOKUP(B314,'X8'!$B:$AZ,47,FALSE)),IF($X$1=9,(VLOOKUP(B314,'X9'!$B:$AZ,47,FALSE)),IF($X$1=10,(VLOOKUP(B314,'X10'!$B:$AZ,47,FALSE)),IF($X$1=11,(VLOOKUP(B314,'X11'!$B:$AZ,47,FALSE)),IF($X$1=12,(VLOOKUP(B314,'X12'!$B:$AZ,47,FALSE)),IF($X$1=13,(VLOOKUP(B314,'X13'!$B:$AZ,47,FALSE)),"B")))))))))))))))</f>
        <v xml:space="preserve"> </v>
      </c>
      <c r="D314" s="181" t="str">
        <f ca="1">IF(ISERROR(IF($X$1=1,(VLOOKUP(B314,'X1'!$B:$AP,41,FALSE)),IF($X$1=2,(VLOOKUP(B314,'X2'!$B:$AP,41,FALSE)),IF($X$1=3,(VLOOKUP(B314,'X3'!$B:$AP,41,FALSE)),IF($X$1=4,(VLOOKUP(B314,'X4'!$B:$AP,41,FALSE)),IF($X$1=5,(VLOOKUP(B314,'X5'!$B:$AP,41,FALSE)),IF($X$1=6,(VLOOKUP(B314,'X6'!$B:$AP,41,FALSE)),IF($X$1=7,(VLOOKUP(B314,'X7'!$B:$AP,41,FALSE)),IF($X$1=8,(VLOOKUP(B314,'X8'!$B:$AP,41,FALSE)),IF($X$1=9,(VLOOKUP(B314,'X9'!$B:$AP,41,FALSE)),IF($X$1=10,(VLOOKUP(B314,'X10'!$B:$AP,41,FALSE)),IF($X$1=11,(VLOOKUP(B314,'X11'!$B:$AP,41,FALSE)),IF($X$1=12,(VLOOKUP(B314,'X12'!$B:$AP,41,FALSE)),IF($X$1=13,(VLOOKUP(B314,'X13'!$B:$AP,41,FALSE)),"B"))))))))))))))=TRUE," ",(IF($X$1=1,(VLOOKUP(B314,'X1'!$B:$AP,41,FALSE)),IF($X$1=2,(VLOOKUP(B314,'X2'!$B:$AP,41,FALSE)),IF($X$1=3,(VLOOKUP(B314,'X3'!$B:$AP,41,FALSE)),IF($X$1=4,(VLOOKUP(B314,'X4'!$B:$AP,41,FALSE)),IF($X$1=5,(VLOOKUP(B314,'X5'!$B:$AP,41,FALSE)),IF($X$1=6,(VLOOKUP(B314,'X6'!$B:$AP,41,FALSE)),IF($X$1=7,(VLOOKUP(B314,'X7'!$B:$AP,41,FALSE)),IF($X$1=8,(VLOOKUP(B314,'X8'!$B:$AP,41,FALSE)),IF($X$1=9,(VLOOKUP(B314,'X9'!$B:$AP,41,FALSE)),IF($X$1=10,(VLOOKUP(B314,'X10'!$B:$AP,41,FALSE)),IF($X$1=11,(VLOOKUP(B314,'X11'!$B:$AP,41,FALSE)),IF($X$1=12,(VLOOKUP(B314,'X12'!$B:$AP,41,FALSE)),IF($X$1=13,(VLOOKUP(B314,'X13'!$B:$AP,41,FALSE)),"B")))))))))))))))</f>
        <v xml:space="preserve"> </v>
      </c>
      <c r="E314" s="182" t="str">
        <f ca="1">IF(ISERROR(IF($X$1=1,(VLOOKUP(B314,'X1'!$B:$AP,7,FALSE)),IF($X$1=2,(VLOOKUP(B314,'X2'!$B:$AP,7,FALSE)),IF($X$1=3,(VLOOKUP(B314,'X3'!$B:$AP,7,FALSE)),IF($X$1=4,(VLOOKUP(B314,'X4'!$B:$AP,7,FALSE)),IF($X$1=5,(VLOOKUP(B314,'X5'!$B:$AP,7,FALSE)),IF($X$1=6,(VLOOKUP(B314,'X6'!$B:$AP,7,FALSE)),IF($X$1=7,(VLOOKUP(B314,'X7'!$B:$AP,7,FALSE)),IF($X$1=8,(VLOOKUP(B314,'X8'!$B:$AP,7,FALSE)),IF($X$1=9,(VLOOKUP(B314,'X9'!$B:$AP,7,FALSE)),IF($X$1=10,(VLOOKUP(B314,'X10'!$B:$AP,7,FALSE)),IF($X$1=11,(VLOOKUP(B314,'X11'!$B:$AP,7,FALSE)),IF($X$1=12,(VLOOKUP(B314,'X12'!$B:$AP,7,FALSE)),IF($X$1=13,(VLOOKUP(B314,'X13'!$B:$AP,7,FALSE)),"B"))))))))))))))=TRUE," ",(IF($X$1=1,(VLOOKUP(B314,'X1'!$B:$AP,7,FALSE)),IF($X$1=2,(VLOOKUP(B314,'X2'!$B:$AP,7,FALSE)),IF($X$1=3,(VLOOKUP(B314,'X3'!$B:$AP,7,FALSE)),IF($X$1=4,(VLOOKUP(B314,'X4'!$B:$AP,7,FALSE)),IF($X$1=5,(VLOOKUP(B314,'X5'!$B:$AP,7,FALSE)),IF($X$1=6,(VLOOKUP(B314,'X6'!$B:$AP,7,FALSE)),IF($X$1=7,(VLOOKUP(B314,'X7'!$B:$AP,7,FALSE)),IF($X$1=8,(VLOOKUP(B314,'X8'!$B:$AP,7,FALSE)),IF($X$1=9,(VLOOKUP(B314,'X9'!$B:$AP,7,FALSE)),IF($X$1=10,(VLOOKUP(B314,'X10'!$B:$AP,7,FALSE)),IF($X$1=11,(VLOOKUP(B314,'X11'!$B:$AP,7,FALSE)),IF($X$1=12,(VLOOKUP(B314,'X12'!$B:$AP,7,FALSE)),IF($X$1=13,(VLOOKUP(B314,'X13'!$B:$AP,7,FALSE)),"B")))))))))))))))</f>
        <v xml:space="preserve"> </v>
      </c>
      <c r="F314" s="182" t="str">
        <f ca="1">IF(ISERROR(IF((IF($X$1=1,(VLOOKUP(B314,'X1'!$B:$AO,6,FALSE)),(IF($X$1=2,(VLOOKUP(B314,'X2'!$B:$AO,6,FALSE)),(IF($X$1=3,(VLOOKUP(B314,'X3'!$B:$AO,6,FALSE)),(IF($X$1=4,(VLOOKUP(B314,'X4'!$B:$AO,6,FALSE)),(IF($X$1=5,(VLOOKUP(B314,'X5'!$B:$AO,6,FALSE)),(IF($X$1=6,(VLOOKUP(B314,'X6'!$B:$AO,6,FALSE)),(IF($X$1=7,(VLOOKUP(B314,'X7'!$B:$AO,6,FALSE)),(IF($X$1=8,(VLOOKUP(B314,'X8'!$B:$AO,6,FALSE)),(IF($X$1=9,(VLOOKUP(B314,'X9'!$B:$AO,6,FALSE)),(IF($X$1=10,(VLOOKUP(B314,'X10'!$B:$AO,6,FALSE)),(IF($X$1=11,(VLOOKUP(B314,'X11'!$B:$AO,6,FALSE)),(IF($X$1=12,(VLOOKUP(B314,'X12'!$B:$AO,6,FALSE)),(VLOOKUP(B314,'X13'!$B:$AO,6,FALSE))))))))))))))))))))))))))=$V$1," ",(IF($X$1=1,(VLOOKUP(B314,'X1'!$B:$AO,6,FALSE)),(IF($X$1=2,(VLOOKUP(B314,'X2'!$B:$AO,6,FALSE)),(IF($X$1=3,(VLOOKUP(B314,'X3'!$B:$AO,6,FALSE)),(IF($X$1=4,(VLOOKUP(B314,'X4'!$B:$AO,6,FALSE)),(IF($X$1=5,(VLOOKUP(B314,'X5'!$B:$AO,6,FALSE)),(IF($X$1=6,(VLOOKUP(B314,'X6'!$B:$AO,6,FALSE)),(IF($X$1=7,(VLOOKUP(B314,'X7'!$B:$AO,6,FALSE)),(IF($X$1=8,(VLOOKUP(B314,'X8'!$B:$AO,6,FALSE)),(IF($X$1=9,(VLOOKUP(B314,'X9'!$B:$AO,6,FALSE)),(IF($X$1=10,(VLOOKUP(B314,'X10'!$B:$AO,6,FALSE)),(IF($X$1=11,(VLOOKUP(B314,'X11'!$B:$AO,6,FALSE)),(IF($X$1=12,(VLOOKUP(B314,'X12'!$B:$AO,6,FALSE)),(VLOOKUP(B314,'X13'!$B:$AO,6,FALSE))))))))))))))))))))))))))))=TRUE," ",(IF((IF($X$1=1,(VLOOKUP(B314,'X1'!$B:$AO,6,FALSE)),(IF($X$1=2,(VLOOKUP(B314,'X2'!$B:$AO,6,FALSE)),(IF($X$1=3,(VLOOKUP(B314,'X3'!$B:$AO,6,FALSE)),(IF($X$1=4,(VLOOKUP(B314,'X4'!$B:$AO,6,FALSE)),(IF($X$1=5,(VLOOKUP(B314,'X5'!$B:$AO,6,FALSE)),(IF($X$1=6,(VLOOKUP(B314,'X6'!$B:$AO,6,FALSE)),(IF($X$1=7,(VLOOKUP(B314,'X7'!$B:$AO,6,FALSE)),(IF($X$1=8,(VLOOKUP(B314,'X8'!$B:$AO,6,FALSE)),(IF($X$1=9,(VLOOKUP(B314,'X9'!$B:$AO,6,FALSE)),(IF($X$1=10,(VLOOKUP(B314,'X10'!$B:$AO,6,FALSE)),(IF($X$1=11,(VLOOKUP(B314,'X11'!$B:$AO,6,FALSE)),(IF($X$1=12,(VLOOKUP(B314,'X12'!$B:$AO,6,FALSE)),(VLOOKUP(B314,'X13'!$B:$AO,6,FALSE))))))))))))))))))))))))))=$V$1," ",(IF($X$1=1,(VLOOKUP(B314,'X1'!$B:$AO,6,FALSE)),(IF($X$1=2,(VLOOKUP(B314,'X2'!$B:$AO,6,FALSE)),(IF($X$1=3,(VLOOKUP(B314,'X3'!$B:$AO,6,FALSE)),(IF($X$1=4,(VLOOKUP(B314,'X4'!$B:$AO,6,FALSE)),(IF($X$1=5,(VLOOKUP(B314,'X5'!$B:$AO,6,FALSE)),(IF($X$1=6,(VLOOKUP(B314,'X6'!$B:$AO,6,FALSE)),(IF($X$1=7,(VLOOKUP(B314,'X7'!$B:$AO,6,FALSE)),(IF($X$1=8,(VLOOKUP(B314,'X8'!$B:$AO,6,FALSE)),(IF($X$1=9,(VLOOKUP(B314,'X9'!$B:$AO,6,FALSE)),(IF($X$1=10,(VLOOKUP(B314,'X10'!$B:$AO,6,FALSE)),(IF($X$1=11,(VLOOKUP(B314,'X11'!$B:$AO,6,FALSE)),(IF($X$1=12,(VLOOKUP(B314,'X12'!$B:$AO,6,FALSE)),(VLOOKUP(B314,'X13'!$B:$AO,6,FALSE)))))))))))))))))))))))))))))</f>
        <v xml:space="preserve"> </v>
      </c>
      <c r="G314" s="182" t="str">
        <f ca="1">IF(ISERROR(IF($X$1=1,(VLOOKUP(B314,'X1'!$B:$AZ,44,FALSE)),IF($X$1=2,(VLOOKUP(B314,'X2'!$B:$AZ,44,FALSE)),IF($X$1=3,(VLOOKUP(B314,'X3'!$B:$AZ,44,FALSE)),IF($X$1=4,(VLOOKUP(B314,'X4'!$B:$AZ,44,FALSE)),IF($X$1=5,(VLOOKUP(B314,'X5'!$B:$AZ,44,FALSE)),IF($X$1=6,(VLOOKUP(B314,'X6'!$B:$AZ,44,FALSE)),IF($X$1=7,(VLOOKUP(B314,'X7'!$B:$AZ,44,FALSE)),IF($X$1=8,(VLOOKUP(B314,'X8'!$B:$AZ,44,FALSE)),IF($X$1=9,(VLOOKUP(B314,'X9'!$B:$AZ,44,FALSE)),IF($X$1=10,(VLOOKUP(B314,'X10'!$B:$AZ,44,FALSE)),IF($X$1=11,(VLOOKUP(B314,'X11'!$B:$AZ,44,FALSE)),IF($X$1=12,(VLOOKUP(B314,'X12'!$B:$AZ,44,FALSE)),IF($X$1=13,(VLOOKUP(B314,'X13'!$B:$AZ,44,FALSE)),"B"))))))))))))))=TRUE," ",(IF($X$1=1,(VLOOKUP(B314,'X1'!$B:$AZ,44,FALSE)),IF($X$1=2,(VLOOKUP(B314,'X2'!$B:$AZ,44,FALSE)),IF($X$1=3,(VLOOKUP(B314,'X3'!$B:$AZ,44,FALSE)),IF($X$1=4,(VLOOKUP(B314,'X4'!$B:$AZ,44,FALSE)),IF($X$1=5,(VLOOKUP(B314,'X5'!$B:$AZ,44,FALSE)),IF($X$1=6,(VLOOKUP(B314,'X6'!$B:$AZ,44,FALSE)),IF($X$1=7,(VLOOKUP(B314,'X7'!$B:$AZ,44,FALSE)),IF($X$1=8,(VLOOKUP(B314,'X8'!$B:$AZ,44,FALSE)),IF($X$1=9,(VLOOKUP(B314,'X9'!$B:$AZ,44,FALSE)),IF($X$1=10,(VLOOKUP(B314,'X10'!$B:$AZ,44,FALSE)),IF($X$1=11,(VLOOKUP(B314,'X11'!$B:$AZ,44,FALSE)),IF($X$1=12,(VLOOKUP(B314,'X12'!$B:$AZ,44,FALSE)),IF($X$1=13,(VLOOKUP(B314,'X13'!$B:$AZ,44,FALSE)),"B")))))))))))))))</f>
        <v xml:space="preserve"> </v>
      </c>
      <c r="H314" s="182" t="str">
        <f ca="1">IF(ISERROR(IF($X$1=1,(VLOOKUP(B314,'X1'!$B:$AZ,8,FALSE)),IF($X$1=2,(VLOOKUP(B314,'X2'!$B:$AZ,8,FALSE)),IF($X$1=3,(VLOOKUP(B314,'X3'!$B:$AZ,8,FALSE)),IF($X$1=4,(VLOOKUP(B314,'X4'!$B:$AZ,8,FALSE)),IF($X$1=5,(VLOOKUP(B314,'X5'!$B:$AZ,8,FALSE)),IF($X$1=6,(VLOOKUP(B314,'X6'!$B:$AZ,8,FALSE)),IF($X$1=7,(VLOOKUP(B314,'X7'!$B:$AZ,8,FALSE)),IF($X$1=8,(VLOOKUP(B314,'X8'!$B:$AZ,8,FALSE)),IF($X$1=9,(VLOOKUP(B314,'X9'!$B:$AZ,8,FALSE)),IF($X$1=10,(VLOOKUP(B314,'X10'!$B:$AZ,8,FALSE)),IF($X$1=11,(VLOOKUP(B314,'X11'!$B:$AZ,8,FALSE)),IF($X$1=12,(VLOOKUP(B314,'X12'!$B:$AZ,8,FALSE)),IF($X$1=13,(VLOOKUP(B314,'X13'!$B:$AZ,8,FALSE)),"B"))))))))))))))=TRUE," ",(IF($X$1=1,(VLOOKUP(B314,'X1'!$B:$AZ,8,FALSE)),IF($X$1=2,(VLOOKUP(B314,'X2'!$B:$AZ,8,FALSE)),IF($X$1=3,(VLOOKUP(B314,'X3'!$B:$AZ,8,FALSE)),IF($X$1=4,(VLOOKUP(B314,'X4'!$B:$AZ,8,FALSE)),IF($X$1=5,(VLOOKUP(B314,'X5'!$B:$AZ,8,FALSE)),IF($X$1=6,(VLOOKUP(B314,'X6'!$B:$AZ,8,FALSE)),IF($X$1=7,(VLOOKUP(B314,'X7'!$B:$AZ,8,FALSE)),IF($X$1=8,(VLOOKUP(B314,'X8'!$B:$AZ,8,FALSE)),IF($X$1=9,(VLOOKUP(B314,'X9'!$B:$AZ,8,FALSE)),IF($X$1=10,(VLOOKUP(B314,'X10'!$B:$AZ,8,FALSE)),IF($X$1=11,(VLOOKUP(B314,'X11'!$B:$AZ,8,FALSE)),IF($X$1=12,(VLOOKUP(B314,'X12'!$B:$AZ,8,FALSE)),IF($X$1=13,(VLOOKUP(B314,'X13'!$B:$AZ,8,FALSE)),"B")))))))))))))))</f>
        <v xml:space="preserve"> </v>
      </c>
      <c r="I314" s="183" t="str">
        <f ca="1">IF(ISERROR(IF($X$1=1,(VLOOKUP(B314,'X1'!$B:$AZ,2,FALSE)),IF($X$1=2,(VLOOKUP(B314,'X2'!$B:$AZ,2,FALSE)),IF($X$1=3,(VLOOKUP(B314,'X3'!$B:$AZ,2,FALSE)),IF($X$1=4,(VLOOKUP(B314,'X4'!$B:$AZ,2,FALSE)),IF($X$1=5,(VLOOKUP(B314,'X5'!$B:$AZ,2,FALSE)),IF($X$1=6,(VLOOKUP(B314,'X6'!$B:$AZ,2,FALSE)),IF($X$1=7,(VLOOKUP(B314,'X7'!$B:$AZ,2,FALSE)),IF($X$1=8,(VLOOKUP(B314,'X8'!$B:$AZ,2,FALSE)),IF($X$1=9,(VLOOKUP(B314,'X9'!$B:$AZ,2,FALSE)),IF($X$1=10,(VLOOKUP(B314,'X10'!$B:$AZ,2,FALSE)),IF($X$1=11,(VLOOKUP(B314,'X11'!$B:$AZ,2,FALSE)),IF($X$1=12,(VLOOKUP(B314,'X12'!$B:$AZ,2,FALSE)),IF($X$1=13,(VLOOKUP(B314,'X13'!$B:$AZ,2,FALSE)),"B"))))))))))))))=TRUE," ",(IF($X$1=1,(VLOOKUP(B314,'X1'!$B:$AZ,2,FALSE)),IF($X$1=2,(VLOOKUP(B314,'X2'!$B:$AZ,2,FALSE)),IF($X$1=3,(VLOOKUP(B314,'X3'!$B:$AZ,2,FALSE)),IF($X$1=4,(VLOOKUP(B314,'X4'!$B:$AZ,2,FALSE)),IF($X$1=5,(VLOOKUP(B314,'X5'!$B:$AZ,2,FALSE)),IF($X$1=6,(VLOOKUP(B314,'X6'!$B:$AZ,2,FALSE)),IF($X$1=7,(VLOOKUP(B314,'X7'!$B:$AZ,2,FALSE)),IF($X$1=8,(VLOOKUP(B314,'X8'!$B:$AZ,2,FALSE)),IF($X$1=9,(VLOOKUP(B314,'X9'!$B:$AZ,2,FALSE)),IF($X$1=10,(VLOOKUP(B314,'X10'!$B:$AZ,2,FALSE)),IF($X$1=11,(VLOOKUP(B314,'X11'!$B:$AZ,2,FALSE)),IF($X$1=12,(VLOOKUP(B314,'X12'!$B:$AZ,2,FALSE)),IF($X$1=13,(VLOOKUP(B314,'X13'!$B:$AZ,2,FALSE)),"B")))))))))))))))</f>
        <v xml:space="preserve"> </v>
      </c>
      <c r="J314" s="183" t="str">
        <f ca="1">IF(ISERROR(IF($X$1=1,(VLOOKUP(B314,'X1'!$B:$AZ,3,FALSE)),IF($X$1=2,(VLOOKUP(B314,'X2'!$B:$AZ,3,FALSE)),IF($X$1=3,(VLOOKUP(B314,'X3'!$B:$AZ,3,FALSE)),IF($X$1=4,(VLOOKUP(B314,'X4'!$B:$AZ,3,FALSE)),IF($X$1=5,(VLOOKUP(B314,'X5'!$B:$AZ,3,FALSE)),IF($X$1=6,(VLOOKUP(B314,'X6'!$B:$AZ,3,FALSE)),IF($X$1=7,(VLOOKUP(B314,'X7'!$B:$AZ,3,FALSE)),IF($X$1=8,(VLOOKUP(B314,'X8'!$B:$AZ,3,FALSE)),IF($X$1=9,(VLOOKUP(B314,'X9'!$B:$AZ,3,FALSE)),IF($X$1=10,(VLOOKUP(B314,'X10'!$B:$AZ,3,FALSE)),IF($X$1=11,(VLOOKUP(B314,'X11'!$B:$AZ,3,FALSE)),IF($X$1=12,(VLOOKUP(B314,'X12'!$B:$AZ,3,FALSE)),IF($X$1=13,(VLOOKUP(B314,'X13'!$B:$AZ,3,FALSE)),"B"))))))))))))))=TRUE," ",(IF($X$1=1,(VLOOKUP(B314,'X1'!$B:$AZ,3,FALSE)),IF($X$1=2,(VLOOKUP(B314,'X2'!$B:$AZ,3,FALSE)),IF($X$1=3,(VLOOKUP(B314,'X3'!$B:$AZ,3,FALSE)),IF($X$1=4,(VLOOKUP(B314,'X4'!$B:$AZ,3,FALSE)),IF($X$1=5,(VLOOKUP(B314,'X5'!$B:$AZ,3,FALSE)),IF($X$1=6,(VLOOKUP(B314,'X6'!$B:$AZ,3,FALSE)),IF($X$1=7,(VLOOKUP(B314,'X7'!$B:$AZ,3,FALSE)),IF($X$1=8,(VLOOKUP(B314,'X8'!$B:$AZ,3,FALSE)),IF($X$1=9,(VLOOKUP(B314,'X9'!$B:$AZ,3,FALSE)),IF($X$1=10,(VLOOKUP(B314,'X10'!$B:$AZ,3,FALSE)),IF($X$1=11,(VLOOKUP(B314,'X11'!$B:$AZ,3,FALSE)),IF($X$1=12,(VLOOKUP(B314,'X12'!$B:$AZ,3,FALSE)),IF($X$1=13,(VLOOKUP(B314,'X13'!$B:$AZ,3,FALSE)),"B")))))))))))))))</f>
        <v xml:space="preserve"> </v>
      </c>
      <c r="K314" s="183" t="str">
        <f ca="1">IF(ISERROR(IF($X$1=1,(VLOOKUP(B314,'X1'!$B:$AZ,5,FALSE)),IF($X$1=2,(VLOOKUP(B314,'X2'!$B:$AZ,5,FALSE)),IF($X$1=3,(VLOOKUP(B314,'X3'!$B:$AZ,5,FALSE)),IF($X$1=4,(VLOOKUP(B314,'X4'!$B:$AZ,5,FALSE)),IF($X$1=5,(VLOOKUP(B314,'X5'!$B:$AZ,5,FALSE)),IF($X$1=6,(VLOOKUP(B314,'X6'!$B:$AZ,5,FALSE)),IF($X$1=7,(VLOOKUP(B314,'X7'!$B:$AZ,5,FALSE)),IF($X$1=8,(VLOOKUP(B314,'X8'!$B:$AZ,5,FALSE)),IF($X$1=9,(VLOOKUP(B314,'X9'!$B:$AZ,5,FALSE)),IF($X$1=10,(VLOOKUP(B314,'X10'!$B:$AZ,5,FALSE)),IF($X$1=11,(VLOOKUP(B314,'X11'!$B:$AZ,5,FALSE)),IF($X$1=12,(VLOOKUP(B314,'X12'!$B:$AZ,5,FALSE)),IF($X$1=13,(VLOOKUP(B314,'X13'!$B:$AZ,5,FALSE)),"B"))))))))))))))=TRUE," ",(IF($X$1=1,(VLOOKUP(B314,'X1'!$B:$AZ,5,FALSE)),IF($X$1=2,(VLOOKUP(B314,'X2'!$B:$AZ,5,FALSE)),IF($X$1=3,(VLOOKUP(B314,'X3'!$B:$AZ,5,FALSE)),IF($X$1=4,(VLOOKUP(B314,'X4'!$B:$AZ,5,FALSE)),IF($X$1=5,(VLOOKUP(B314,'X5'!$B:$AZ,5,FALSE)),IF($X$1=6,(VLOOKUP(B314,'X6'!$B:$AZ,5,FALSE)),IF($X$1=7,(VLOOKUP(B314,'X7'!$B:$AZ,5,FALSE)),IF($X$1=8,(VLOOKUP(B314,'X8'!$B:$AZ,5,FALSE)),IF($X$1=9,(VLOOKUP(B314,'X9'!$B:$AZ,5,FALSE)),IF($X$1=10,(VLOOKUP(B314,'X10'!$B:$AZ,5,FALSE)),IF($X$1=11,(VLOOKUP(B314,'X11'!$B:$AZ,5,FALSE)),IF($X$1=12,(VLOOKUP(B314,'X12'!$B:$AZ,5,FALSE)),IF($X$1=13,(VLOOKUP(B314,'X13'!$B:$AZ,5,FALSE)),"B")))))))))))))))</f>
        <v xml:space="preserve"> </v>
      </c>
      <c r="L314" s="184" t="str">
        <f ca="1">IF(ISERROR(IF($X$1=1,(VLOOKUP(B314,'X1'!$B:$AZ,9,FALSE)),IF($X$1=2,(VLOOKUP(B314,'X2'!$B:$AZ,9,FALSE)),IF($X$1=3,(VLOOKUP(B314,'X3'!$B:$AZ,9,FALSE)),IF($X$1=4,(VLOOKUP(B314,'X4'!$B:$AZ,9,FALSE)),IF($X$1=5,(VLOOKUP(B314,'X5'!$B:$AZ,9,FALSE)),IF($X$1=6,(VLOOKUP(B314,'X6'!$B:$AZ,9,FALSE)),IF($X$1=7,(VLOOKUP(B314,'X7'!$B:$AZ,9,FALSE)),IF($X$1=8,(VLOOKUP(B314,'X8'!$B:$AZ,9,FALSE)),IF($X$1=9,(VLOOKUP(B314,'X9'!$B:$AZ,9,FALSE)),IF($X$1=10,(VLOOKUP(B314,'X10'!$B:$AZ,9,FALSE)),IF($X$1=11,(VLOOKUP(B314,'X11'!$B:$AZ,9,FALSE)),IF($X$1=12,(VLOOKUP(B314,'X12'!$B:$AZ,9,FALSE)),IF($X$1=13,(VLOOKUP(B314,'X13'!$B:$AZ,9,FALSE)),"B"))))))))))))))=TRUE," ",(IF($X$1=1,(VLOOKUP(B314,'X1'!$B:$AZ,9,FALSE)),IF($X$1=2,(VLOOKUP(B314,'X2'!$B:$AZ,9,FALSE)),IF($X$1=3,(VLOOKUP(B314,'X3'!$B:$AZ,9,FALSE)),IF($X$1=4,(VLOOKUP(B314,'X4'!$B:$AZ,9,FALSE)),IF($X$1=5,(VLOOKUP(B314,'X5'!$B:$AZ,9,FALSE)),IF($X$1=6,(VLOOKUP(B314,'X6'!$B:$AZ,9,FALSE)),IF($X$1=7,(VLOOKUP(B314,'X7'!$B:$AZ,9,FALSE)),IF($X$1=8,(VLOOKUP(B314,'X8'!$B:$AZ,9,FALSE)),IF($X$1=9,(VLOOKUP(B314,'X9'!$B:$AZ,9,FALSE)),IF($X$1=10,(VLOOKUP(B314,'X10'!$B:$AZ,9,FALSE)),IF($X$1=11,(VLOOKUP(B314,'X11'!$B:$AZ,9,FALSE)),IF($X$1=12,(VLOOKUP(B314,'X12'!$B:$AZ,9,FALSE)),IF($X$1=13,(VLOOKUP(B314,'X13'!$B:$AZ,9,FALSE)),"B")))))))))))))))</f>
        <v xml:space="preserve"> </v>
      </c>
      <c r="M314" s="184" t="str">
        <f ca="1">IF(ISERROR(IF($X$1=1,(VLOOKUP(B314,'X1'!$B:$AZ,10,FALSE)),IF($X$1=2,(VLOOKUP(B314,'X2'!$B:$AZ,10,FALSE)),IF($X$1=3,(VLOOKUP(B314,'X3'!$B:$AZ,10,FALSE)),IF($X$1=4,(VLOOKUP(B314,'X4'!$B:$AZ,10,FALSE)),IF($X$1=5,(VLOOKUP(B314,'X5'!$B:$AZ,10,FALSE)),IF($X$1=6,(VLOOKUP(B314,'X6'!$B:$AZ,10,FALSE)),IF($X$1=7,(VLOOKUP(B314,'X7'!$B:$AZ,10,FALSE)),IF($X$1=8,(VLOOKUP(B314,'X8'!$B:$AZ,10,FALSE)),IF($X$1=9,(VLOOKUP(B314,'X9'!$B:$AZ,10,FALSE)),IF($X$1=10,(VLOOKUP(B314,'X10'!$B:$AZ,10,FALSE)),IF($X$1=11,(VLOOKUP(B314,'X11'!$B:$AZ,10,FALSE)),IF($X$1=12,(VLOOKUP(B314,'X12'!$B:$AZ,10,FALSE)),IF($X$1=13,(VLOOKUP(B314,'X13'!$B:$AZ,10,FALSE)),"B"))))))))))))))=TRUE," ",(IF($X$1=1,(VLOOKUP(B314,'X1'!$B:$AZ,10,FALSE)),IF($X$1=2,(VLOOKUP(B314,'X2'!$B:$AZ,10,FALSE)),IF($X$1=3,(VLOOKUP(B314,'X3'!$B:$AZ,10,FALSE)),IF($X$1=4,(VLOOKUP(B314,'X4'!$B:$AZ,10,FALSE)),IF($X$1=5,(VLOOKUP(B314,'X5'!$B:$AZ,10,FALSE)),IF($X$1=6,(VLOOKUP(B314,'X6'!$B:$AZ,10,FALSE)),IF($X$1=7,(VLOOKUP(B314,'X7'!$B:$AZ,10,FALSE)),IF($X$1=8,(VLOOKUP(B314,'X8'!$B:$AZ,10,FALSE)),IF($X$1=9,(VLOOKUP(B314,'X9'!$B:$AZ,10,FALSE)),IF($X$1=10,(VLOOKUP(B314,'X10'!$B:$AZ,10,FALSE)),IF($X$1=11,(VLOOKUP(B314,'X11'!$B:$AZ,10,FALSE)),IF($X$1=12,(VLOOKUP(B314,'X12'!$B:$AZ,10,FALSE)),IF($X$1=13,(VLOOKUP(B314,'X13'!$B:$AZ,10,FALSE)),"B")))))))))))))))</f>
        <v xml:space="preserve"> </v>
      </c>
      <c r="N314" s="185" t="str">
        <f ca="1">IF(ISERROR(IF($X$1=1,(VLOOKUP(B314,'X1'!$B:$AZ,45,FALSE)),IF($X$1=2,(VLOOKUP(B314,'X2'!$B:$AZ,45,FALSE)),IF($X$1=3,(VLOOKUP(B314,'X3'!$B:$AZ,45,FALSE)),IF($X$1=4,(VLOOKUP(B314,'X4'!$B:$AZ,45,FALSE)),IF($X$1=5,(VLOOKUP(B314,'X5'!$B:$AZ,45,FALSE)),IF($X$1=6,(VLOOKUP(B314,'X6'!$B:$AZ,45,FALSE)),IF($X$1=7,(VLOOKUP(B314,'X7'!$B:$AZ,45,FALSE)),IF($X$1=8,(VLOOKUP(B314,'X8'!$B:$AZ,45,FALSE)),IF($X$1=9,(VLOOKUP(B314,'X9'!$B:$AZ,45,FALSE)),IF($X$1=10,(VLOOKUP(B314,'X10'!$B:$AZ,45,FALSE)),IF($X$1=11,(VLOOKUP(B314,'X11'!$B:$AZ,45,FALSE)),IF($X$1=12,(VLOOKUP(B314,'X12'!$B:$AZ,45,FALSE)),IF($X$1=13,(VLOOKUP(B314,'X13'!$B:$AZ,45,FALSE)),"B"))))))))))))))=TRUE," ",(IF($X$1=1,(VLOOKUP(B314,'X1'!$B:$AZ,45,FALSE)),IF($X$1=2,(VLOOKUP(B314,'X2'!$B:$AZ,45,FALSE)),IF($X$1=3,(VLOOKUP(B314,'X3'!$B:$AZ,45,FALSE)),IF($X$1=4,(VLOOKUP(B314,'X4'!$B:$AZ,45,FALSE)),IF($X$1=5,(VLOOKUP(B314,'X5'!$B:$AZ,45,FALSE)),IF($X$1=6,(VLOOKUP(B314,'X6'!$B:$AZ,45,FALSE)),IF($X$1=7,(VLOOKUP(B314,'X7'!$B:$AZ,45,FALSE)),IF($X$1=8,(VLOOKUP(B314,'X8'!$B:$AZ,45,FALSE)),IF($X$1=9,(VLOOKUP(B314,'X9'!$B:$AZ,45,FALSE)),IF($X$1=10,(VLOOKUP(B314,'X10'!$B:$AZ,45,FALSE)),IF($X$1=11,(VLOOKUP(B314,'X11'!$B:$AZ,45,FALSE)),IF($X$1=12,(VLOOKUP(B314,'X12'!$B:$AZ,45,FALSE)),IF($X$1=13,(VLOOKUP(B314,'X13'!$B:$AZ,45,FALSE)),"B")))))))))))))))</f>
        <v xml:space="preserve"> </v>
      </c>
      <c r="O314" s="184" t="str">
        <f ca="1">IF(ISERROR(IF($X$1=1,(VLOOKUP(B314,'X1'!$B:$AZ,11,FALSE)),IF($X$1=2,(VLOOKUP(B314,'X2'!$B:$AZ,11,FALSE)),IF($X$1=3,(VLOOKUP(B314,'X3'!$B:$AZ,11,FALSE)),IF($X$1=4,(VLOOKUP(B314,'X4'!$B:$AZ,11,FALSE)),IF($X$1=5,(VLOOKUP(B314,'X5'!$B:$AZ,11,FALSE)),IF($X$1=6,(VLOOKUP(B314,'X6'!$B:$AZ,11,FALSE)),IF($X$1=7,(VLOOKUP(B314,'X7'!$B:$AZ,11,FALSE)),IF($X$1=8,(VLOOKUP(B314,'X8'!$B:$AZ,11,FALSE)),IF($X$1=9,(VLOOKUP(B314,'X9'!$B:$AZ,11,FALSE)),IF($X$1=10,(VLOOKUP(B314,'X10'!$B:$AZ,11,FALSE)),IF($X$1=11,(VLOOKUP(B314,'X11'!$B:$AZ,11,FALSE)),IF($X$1=12,(VLOOKUP(B314,'X12'!$B:$AZ,11,FALSE)),IF($X$1=13,(VLOOKUP(B314,'X13'!$B:$AZ,11,FALSE)),"B"))))))))))))))=TRUE," ",(IF($X$1=1,(VLOOKUP(B314,'X1'!$B:$AZ,11,FALSE)),IF($X$1=2,(VLOOKUP(B314,'X2'!$B:$AZ,11,FALSE)),IF($X$1=3,(VLOOKUP(B314,'X3'!$B:$AZ,11,FALSE)),IF($X$1=4,(VLOOKUP(B314,'X4'!$B:$AZ,11,FALSE)),IF($X$1=5,(VLOOKUP(B314,'X5'!$B:$AZ,11,FALSE)),IF($X$1=6,(VLOOKUP(B314,'X6'!$B:$AZ,11,FALSE)),IF($X$1=7,(VLOOKUP(B314,'X7'!$B:$AZ,11,FALSE)),IF($X$1=8,(VLOOKUP(B314,'X8'!$B:$AZ,11,FALSE)),IF($X$1=9,(VLOOKUP(B314,'X9'!$B:$AZ,11,FALSE)),IF($X$1=10,(VLOOKUP(B314,'X10'!$B:$AZ,11,FALSE)),IF($X$1=11,(VLOOKUP(B314,'X11'!$B:$AZ,11,FALSE)),IF($X$1=12,(VLOOKUP(B314,'X12'!$B:$AZ,11,FALSE)),IF($X$1=13,(VLOOKUP(B314,'X13'!$B:$AZ,11,FALSE)),"B")))))))))))))))</f>
        <v xml:space="preserve"> </v>
      </c>
      <c r="P314" s="184" t="str">
        <f ca="1">IF(ISERROR(IF($X$1=1,(VLOOKUP(B314,'X1'!$B:$AZ,12,FALSE)),IF($X$1=2,(VLOOKUP(B314,'X2'!$B:$AZ,12,FALSE)),IF($X$1=3,(VLOOKUP(B314,'X3'!$B:$AZ,12,FALSE)),IF($X$1=4,(VLOOKUP(B314,'X4'!$B:$AZ,12,FALSE)),IF($X$1=5,(VLOOKUP(B314,'X5'!$B:$AZ,12,FALSE)),IF($X$1=6,(VLOOKUP(B314,'X6'!$B:$AZ,12,FALSE)),IF($X$1=7,(VLOOKUP(B314,'X7'!$B:$AZ,12,FALSE)),IF($X$1=8,(VLOOKUP(B314,'X8'!$B:$AZ,12,FALSE)),IF($X$1=9,(VLOOKUP(B314,'X9'!$B:$AZ,12,FALSE)),IF($X$1=10,(VLOOKUP(B314,'X10'!$B:$AZ,12,FALSE)),IF($X$1=11,(VLOOKUP(B314,'X11'!$B:$AZ,12,FALSE)),IF($X$1=12,(VLOOKUP(B314,'X12'!$B:$AZ,12,FALSE)),IF($X$1=13,(VLOOKUP(B314,'X13'!$B:$AZ,12,FALSE)),"B"))))))))))))))=TRUE," ",(IF($X$1=1,(VLOOKUP(B314,'X1'!$B:$AZ,12,FALSE)),IF($X$1=2,(VLOOKUP(B314,'X2'!$B:$AZ,12,FALSE)),IF($X$1=3,(VLOOKUP(B314,'X3'!$B:$AZ,12,FALSE)),IF($X$1=4,(VLOOKUP(B314,'X4'!$B:$AZ,12,FALSE)),IF($X$1=5,(VLOOKUP(B314,'X5'!$B:$AZ,12,FALSE)),IF($X$1=6,(VLOOKUP(B314,'X6'!$B:$AZ,12,FALSE)),IF($X$1=7,(VLOOKUP(B314,'X7'!$B:$AZ,12,FALSE)),IF($X$1=8,(VLOOKUP(B314,'X8'!$B:$AZ,12,FALSE)),IF($X$1=9,(VLOOKUP(B314,'X9'!$B:$AZ,12,FALSE)),IF($X$1=10,(VLOOKUP(B314,'X10'!$B:$AZ,12,FALSE)),IF($X$1=11,(VLOOKUP(B314,'X11'!$B:$AZ,12,FALSE)),IF($X$1=12,(VLOOKUP(B314,'X12'!$B:$AZ,12,FALSE)),IF($X$1=13,(VLOOKUP(B314,'X13'!$B:$AZ,12,FALSE)),"B")))))))))))))))</f>
        <v xml:space="preserve"> </v>
      </c>
      <c r="Q314" s="185" t="str">
        <f ca="1">IF(ISERROR(IF($X$1=1,(VLOOKUP(B314,'X1'!$B:$AZ,46,FALSE)),IF($X$1=2,(VLOOKUP(B314,'X2'!$B:$AZ,46,FALSE)),IF($X$1=3,(VLOOKUP(B314,'X3'!$B:$AZ,46,FALSE)),IF($X$1=4,(VLOOKUP(B314,'X4'!$B:$AZ,46,FALSE)),IF($X$1=5,(VLOOKUP(B314,'X5'!$B:$AZ,46,FALSE)),IF($X$1=6,(VLOOKUP(B314,'X6'!$B:$AZ,46,FALSE)),IF($X$1=7,(VLOOKUP(B314,'X7'!$B:$AZ,46,FALSE)),IF($X$1=8,(VLOOKUP(B314,'X8'!$B:$AZ,46,FALSE)),IF($X$1=9,(VLOOKUP(B314,'X9'!$B:$AZ,46,FALSE)),IF($X$1=10,(VLOOKUP(B314,'X10'!$B:$AZ,46,FALSE)),IF($X$1=11,(VLOOKUP(B314,'X11'!$B:$AZ,46,FALSE)),IF($X$1=12,(VLOOKUP(B314,'X12'!$B:$AZ,46,FALSE)),IF($X$1=13,(VLOOKUP(B314,'X13'!$B:$AZ,46,FALSE)),"B"))))))))))))))=TRUE," ",(IF($X$1=1,(VLOOKUP(B314,'X1'!$B:$AZ,46,FALSE)),IF($X$1=2,(VLOOKUP(B314,'X2'!$B:$AZ,46,FALSE)),IF($X$1=3,(VLOOKUP(B314,'X3'!$B:$AZ,46,FALSE)),IF($X$1=4,(VLOOKUP(B314,'X4'!$B:$AZ,46,FALSE)),IF($X$1=5,(VLOOKUP(B314,'X5'!$B:$AZ,46,FALSE)),IF($X$1=6,(VLOOKUP(B314,'X6'!$B:$AZ,46,FALSE)),IF($X$1=7,(VLOOKUP(B314,'X7'!$B:$AZ,46,FALSE)),IF($X$1=8,(VLOOKUP(B314,'X8'!$B:$AZ,46,FALSE)),IF($X$1=9,(VLOOKUP(B314,'X9'!$B:$AZ,46,FALSE)),IF($X$1=10,(VLOOKUP(B314,'X10'!$B:$AZ,46,FALSE)),IF($X$1=11,(VLOOKUP(B314,'X11'!$B:$AZ,46,FALSE)),IF($X$1=12,(VLOOKUP(B314,'X12'!$B:$AZ,46,FALSE)),IF($X$1=13,(VLOOKUP(B314,'X13'!$B:$AZ,46,FALSE)),"B")))))))))))))))</f>
        <v xml:space="preserve"> </v>
      </c>
      <c r="R314" s="185" t="str">
        <f ca="1">IF(ISERROR(IF($X$1=1,(VLOOKUP(B314,'X1'!$B:$AZ,15,FALSE)),IF($X$1=2,(VLOOKUP(B314,'X2'!$B:$AZ,15,FALSE)),IF($X$1=3,(VLOOKUP(B314,'X3'!$B:$AZ,15,FALSE)),IF($X$1=4,(VLOOKUP(B314,'X4'!$B:$AZ,15,FALSE)),IF($X$1=5,(VLOOKUP(B314,'X5'!$B:$AZ,15,FALSE)),IF($X$1=6,(VLOOKUP(B314,'X6'!$B:$AZ,15,FALSE)),IF($X$1=7,(VLOOKUP(B314,'X7'!$B:$AZ,15,FALSE)),IF($X$1=8,(VLOOKUP(B314,'X8'!$B:$AZ,15,FALSE)),IF($X$1=9,(VLOOKUP(B314,'X9'!$B:$AZ,15,FALSE)),IF($X$1=10,(VLOOKUP(B314,'X10'!$B:$AZ,15,FALSE)),IF($X$1=11,(VLOOKUP(B314,'X11'!$B:$AZ,15,FALSE)),IF($X$1=12,(VLOOKUP(B314,'X12'!$B:$AZ,15,FALSE)),IF($X$1=13,(VLOOKUP(B314,'X13'!$B:$AZ,15,FALSE)),"B"))))))))))))))=TRUE," ",(IF($X$1=1,(VLOOKUP(B314,'X1'!$B:$AZ,15,FALSE)),IF($X$1=2,(VLOOKUP(B314,'X2'!$B:$AZ,15,FALSE)),IF($X$1=3,(VLOOKUP(B314,'X3'!$B:$AZ,15,FALSE)),IF($X$1=4,(VLOOKUP(B314,'X4'!$B:$AZ,15,FALSE)),IF($X$1=5,(VLOOKUP(B314,'X5'!$B:$AZ,15,FALSE)),IF($X$1=6,(VLOOKUP(B314,'X6'!$B:$AZ,15,FALSE)),IF($X$1=7,(VLOOKUP(B314,'X7'!$B:$AZ,15,FALSE)),IF($X$1=8,(VLOOKUP(B314,'X8'!$B:$AZ,15,FALSE)),IF($X$1=9,(VLOOKUP(B314,'X9'!$B:$AZ,15,FALSE)),IF($X$1=10,(VLOOKUP(B314,'X10'!$B:$AZ,15,FALSE)),IF($X$1=11,(VLOOKUP(B314,'X11'!$B:$AZ,15,FALSE)),IF($X$1=12,(VLOOKUP(B314,'X12'!$B:$AZ,15,FALSE)),IF($X$1=13,(VLOOKUP(B314,'X13'!$B:$AZ,15,FALSE)),"B")))))))))))))))</f>
        <v xml:space="preserve"> </v>
      </c>
      <c r="S314" s="185" t="str">
        <f ca="1">IF(ISERROR(IF((IF($X$1=1,(VLOOKUP(B314,'X1'!$B:$AZ,14,FALSE)),(IF($X$1=2,(VLOOKUP(B314,'X2'!$B:$AZ,14,FALSE)),(IF($X$1=3,(VLOOKUP(B314,'X3'!$B:$AZ,14,FALSE)),(IF($X$1=4,(VLOOKUP(B314,'X4'!$B:$AZ,14,FALSE)),(IF($X$1=5,(VLOOKUP(B314,'X5'!$B:$AZ,14,FALSE)),(IF($X$1=6,(VLOOKUP(B314,'X6'!$B:$AZ,14,FALSE)),(IF($X$1=7,(VLOOKUP(B314,'X7'!$B:$AZ,14,FALSE)),(IF($X$1=8,(VLOOKUP(B314,'X8'!$B:$AZ,14,FALSE)),(IF($X$1=9,(VLOOKUP(B314,'X9'!$B:$AZ,14,FALSE)),(IF($X$1=10,(VLOOKUP(B314,'X10'!$B:$AZ,14,FALSE)),(IF($X$1=11,(VLOOKUP(B314,'X11'!$B:$AZ,14,FALSE)),(IF($X$1=12,(VLOOKUP(B314,'X12'!$B:$AZ,14,FALSE)),(VLOOKUP(B314,'X13'!$B:$AZ,14,FALSE))))))))))))))))))))))))))=$V$1," ",(IF($X$1=1,(VLOOKUP(B314,'X1'!$B:$AZ,14,FALSE)),(IF($X$1=2,(VLOOKUP(B314,'X2'!$B:$AZ,14,FALSE)),(IF($X$1=3,(VLOOKUP(B314,'X3'!$B:$AZ,14,FALSE)),(IF($X$1=4,(VLOOKUP(B314,'X4'!$B:$AZ,14,FALSE)),(IF($X$1=5,(VLOOKUP(B314,'X5'!$B:$AZ,14,FALSE)),(IF($X$1=6,(VLOOKUP(B314,'X6'!$B:$AZ,14,FALSE)),(IF($X$1=7,(VLOOKUP(B314,'X7'!$B:$AZ,14,FALSE)),(IF($X$1=8,(VLOOKUP(B314,'X8'!$B:$AZ,14,FALSE)),(IF($X$1=9,(VLOOKUP(B314,'X9'!$B:$AZ,14,FALSE)),(IF($X$1=10,(VLOOKUP(B314,'X10'!$B:$AZ,14,FALSE)),(IF($X$1=11,(VLOOKUP(B314,'X11'!$B:$AZ,14,FALSE)),(IF($X$1=12,(VLOOKUP(B314,'X12'!$B:$AZ,14,FALSE)),(VLOOKUP(B314,'X13'!$B:$AZ,14,FALSE))))))))))))))))))))))))))))=TRUE," ",(IF((IF($X$1=1,(VLOOKUP(B314,'X1'!$B:$AZ,14,FALSE)),(IF($X$1=2,(VLOOKUP(B314,'X2'!$B:$AZ,14,FALSE)),(IF($X$1=3,(VLOOKUP(B314,'X3'!$B:$AZ,14,FALSE)),(IF($X$1=4,(VLOOKUP(B314,'X4'!$B:$AZ,14,FALSE)),(IF($X$1=5,(VLOOKUP(B314,'X5'!$B:$AZ,14,FALSE)),(IF($X$1=6,(VLOOKUP(B314,'X6'!$B:$AZ,14,FALSE)),(IF($X$1=7,(VLOOKUP(B314,'X7'!$B:$AZ,14,FALSE)),(IF($X$1=8,(VLOOKUP(B314,'X8'!$B:$AZ,14,FALSE)),(IF($X$1=9,(VLOOKUP(B314,'X9'!$B:$AZ,14,FALSE)),(IF($X$1=10,(VLOOKUP(B314,'X10'!$B:$AZ,14,FALSE)),(IF($X$1=11,(VLOOKUP(B314,'X11'!$B:$AZ,14,FALSE)),(IF($X$1=12,(VLOOKUP(B314,'X12'!$B:$AZ,14,FALSE)),(VLOOKUP(B314,'X13'!$B:$AZ,14,FALSE))))))))))))))))))))))))))=$V$1," ",(IF($X$1=1,(VLOOKUP(B314,'X1'!$B:$AZ,14,FALSE)),(IF($X$1=2,(VLOOKUP(B314,'X2'!$B:$AZ,14,FALSE)),(IF($X$1=3,(VLOOKUP(B314,'X3'!$B:$AZ,14,FALSE)),(IF($X$1=4,(VLOOKUP(B314,'X4'!$B:$AZ,14,FALSE)),(IF($X$1=5,(VLOOKUP(B314,'X5'!$B:$AZ,14,FALSE)),(IF($X$1=6,(VLOOKUP(B314,'X6'!$B:$AZ,14,FALSE)),(IF($X$1=7,(VLOOKUP(B314,'X7'!$B:$AZ,14,FALSE)),(IF($X$1=8,(VLOOKUP(B314,'X8'!$B:$AZ,14,FALSE)),(IF($X$1=9,(VLOOKUP(B314,'X9'!$B:$AZ,14,FALSE)),(IF($X$1=10,(VLOOKUP(B314,'X10'!$B:$AZ,14,FALSE)),(IF($X$1=11,(VLOOKUP(B314,'X11'!$B:$AZ,14,FALSE)),(IF($X$1=12,(VLOOKUP(B314,'X12'!$B:$AZ,14,FALSE)),(VLOOKUP(B314,'X13'!$B:$AZ,14,FALSE)))))))))))))))))))))))))))))</f>
        <v xml:space="preserve"> </v>
      </c>
    </row>
    <row r="315" spans="1:19" ht="14.1" customHeight="1" x14ac:dyDescent="0.2">
      <c r="A315" s="156" t="s">
        <v>1058</v>
      </c>
      <c r="B315" s="122" t="str">
        <f>IF(ISERROR(IF($U$16=1,(VLOOKUP(A315,$AC$89:$AH$125,2,FALSE)),IF((IF($X$1=1,'X1'!B274,(IF($X$1=2,'X2'!B274,(IF($X$1=3,'X3'!B274,(IF($X$1=4,'X4'!B274,(IF($X$1=5,'X5'!B274,(IF($X$1=6,'X6'!B274,(IF($X$1=7,'X7'!B274,(IF($X$1=8,'X8'!B274,(IF($X$1=9,'X9'!B274,(IF($X$1=10,'X10'!B274,(IF($X$1=11,'X11'!B274,(IF($X$1=12,'X12'!B274,'X13'!B274))))))))))))))))))))))))="","",(IF($X$1=1,'X1'!B274,(IF($X$1=2,'X2'!B274,(IF($X$1=3,'X3'!B274,(IF($X$1=4,'X4'!B274,(IF($X$1=5,'X5'!B274,(IF($X$1=6,'X6'!B274,(IF($X$1=7,'X7'!B274,(IF($X$1=8,'X8'!B274,(IF($X$1=9,'X9'!B274,(IF($X$1=10,'X10'!B274,(IF($X$1=11,'X11'!B274,(IF($X$1=12,'X12'!B274,'X13'!B274)))))))))))))))))))))))))))=TRUE," ",(IF($U$16=1,(VLOOKUP(A315,$AC$89:$AH$125,2,FALSE)),IF((IF($X$1=1,'X1'!B274,(IF($X$1=2,'X2'!B274,(IF($X$1=3,'X3'!B274,(IF($X$1=4,'X4'!B274,(IF($X$1=5,'X5'!B274,(IF($X$1=6,'X6'!B274,(IF($X$1=7,'X7'!B274,(IF($X$1=8,'X8'!B274,(IF($X$1=9,'X9'!B274,(IF($X$1=10,'X10'!B274,(IF($X$1=11,'X11'!B274,(IF($X$1=12,'X12'!B274,'X13'!B274))))))))))))))))))))))))="","",(IF($X$1=1,'X1'!B274,(IF($X$1=2,'X2'!B274,(IF($X$1=3,'X3'!B274,(IF($X$1=4,'X4'!B274,(IF($X$1=5,'X5'!B274,(IF($X$1=6,'X6'!B274,(IF($X$1=7,'X7'!B274,(IF($X$1=8,'X8'!B274,(IF($X$1=9,'X9'!B274,(IF($X$1=10,'X10'!B274,(IF($X$1=11,'X11'!B274,(IF($X$1=12,'X12'!B274,'X13'!B274))))))))))))))))))))))))))))</f>
        <v/>
      </c>
      <c r="C315" s="181" t="str">
        <f ca="1">IF(ISERROR(IF($X$1=1,(VLOOKUP(B315,'X1'!$B:$AZ,47,FALSE)),IF($X$1=2,(VLOOKUP(B315,'X2'!$B:$AZ,47,FALSE)),IF($X$1=3,(VLOOKUP(B315,'X3'!$B:$AZ,47,FALSE)),IF($X$1=4,(VLOOKUP(B315,'X4'!$B:$AZ,47,FALSE)),IF($X$1=5,(VLOOKUP(B315,'X5'!$B:$AZ,47,FALSE)),IF($X$1=6,(VLOOKUP(B315,'X6'!$B:$AZ,47,FALSE)),IF($X$1=7,(VLOOKUP(B315,'X7'!$B:$AZ,47,FALSE)),IF($X$1=8,(VLOOKUP(B315,'X8'!$B:$AZ,47,FALSE)),IF($X$1=9,(VLOOKUP(B315,'X9'!$B:$AZ,47,FALSE)),IF($X$1=10,(VLOOKUP(B315,'X10'!$B:$AZ,47,FALSE)),IF($X$1=11,(VLOOKUP(B315,'X11'!$B:$AZ,47,FALSE)),IF($X$1=12,(VLOOKUP(B315,'X12'!$B:$AZ,47,FALSE)),IF($X$1=13,(VLOOKUP(B315,'X13'!$B:$AZ,47,FALSE)),"B"))))))))))))))=TRUE," ",(IF($X$1=1,(VLOOKUP(B315,'X1'!$B:$AZ,47,FALSE)),IF($X$1=2,(VLOOKUP(B315,'X2'!$B:$AZ,47,FALSE)),IF($X$1=3,(VLOOKUP(B315,'X3'!$B:$AZ,47,FALSE)),IF($X$1=4,(VLOOKUP(B315,'X4'!$B:$AZ,47,FALSE)),IF($X$1=5,(VLOOKUP(B315,'X5'!$B:$AZ,47,FALSE)),IF($X$1=6,(VLOOKUP(B315,'X6'!$B:$AZ,47,FALSE)),IF($X$1=7,(VLOOKUP(B315,'X7'!$B:$AZ,47,FALSE)),IF($X$1=8,(VLOOKUP(B315,'X8'!$B:$AZ,47,FALSE)),IF($X$1=9,(VLOOKUP(B315,'X9'!$B:$AZ,47,FALSE)),IF($X$1=10,(VLOOKUP(B315,'X10'!$B:$AZ,47,FALSE)),IF($X$1=11,(VLOOKUP(B315,'X11'!$B:$AZ,47,FALSE)),IF($X$1=12,(VLOOKUP(B315,'X12'!$B:$AZ,47,FALSE)),IF($X$1=13,(VLOOKUP(B315,'X13'!$B:$AZ,47,FALSE)),"B")))))))))))))))</f>
        <v xml:space="preserve"> </v>
      </c>
      <c r="D315" s="181" t="str">
        <f ca="1">IF(ISERROR(IF($X$1=1,(VLOOKUP(B315,'X1'!$B:$AP,41,FALSE)),IF($X$1=2,(VLOOKUP(B315,'X2'!$B:$AP,41,FALSE)),IF($X$1=3,(VLOOKUP(B315,'X3'!$B:$AP,41,FALSE)),IF($X$1=4,(VLOOKUP(B315,'X4'!$B:$AP,41,FALSE)),IF($X$1=5,(VLOOKUP(B315,'X5'!$B:$AP,41,FALSE)),IF($X$1=6,(VLOOKUP(B315,'X6'!$B:$AP,41,FALSE)),IF($X$1=7,(VLOOKUP(B315,'X7'!$B:$AP,41,FALSE)),IF($X$1=8,(VLOOKUP(B315,'X8'!$B:$AP,41,FALSE)),IF($X$1=9,(VLOOKUP(B315,'X9'!$B:$AP,41,FALSE)),IF($X$1=10,(VLOOKUP(B315,'X10'!$B:$AP,41,FALSE)),IF($X$1=11,(VLOOKUP(B315,'X11'!$B:$AP,41,FALSE)),IF($X$1=12,(VLOOKUP(B315,'X12'!$B:$AP,41,FALSE)),IF($X$1=13,(VLOOKUP(B315,'X13'!$B:$AP,41,FALSE)),"B"))))))))))))))=TRUE," ",(IF($X$1=1,(VLOOKUP(B315,'X1'!$B:$AP,41,FALSE)),IF($X$1=2,(VLOOKUP(B315,'X2'!$B:$AP,41,FALSE)),IF($X$1=3,(VLOOKUP(B315,'X3'!$B:$AP,41,FALSE)),IF($X$1=4,(VLOOKUP(B315,'X4'!$B:$AP,41,FALSE)),IF($X$1=5,(VLOOKUP(B315,'X5'!$B:$AP,41,FALSE)),IF($X$1=6,(VLOOKUP(B315,'X6'!$B:$AP,41,FALSE)),IF($X$1=7,(VLOOKUP(B315,'X7'!$B:$AP,41,FALSE)),IF($X$1=8,(VLOOKUP(B315,'X8'!$B:$AP,41,FALSE)),IF($X$1=9,(VLOOKUP(B315,'X9'!$B:$AP,41,FALSE)),IF($X$1=10,(VLOOKUP(B315,'X10'!$B:$AP,41,FALSE)),IF($X$1=11,(VLOOKUP(B315,'X11'!$B:$AP,41,FALSE)),IF($X$1=12,(VLOOKUP(B315,'X12'!$B:$AP,41,FALSE)),IF($X$1=13,(VLOOKUP(B315,'X13'!$B:$AP,41,FALSE)),"B")))))))))))))))</f>
        <v xml:space="preserve"> </v>
      </c>
      <c r="E315" s="182" t="str">
        <f ca="1">IF(ISERROR(IF($X$1=1,(VLOOKUP(B315,'X1'!$B:$AP,7,FALSE)),IF($X$1=2,(VLOOKUP(B315,'X2'!$B:$AP,7,FALSE)),IF($X$1=3,(VLOOKUP(B315,'X3'!$B:$AP,7,FALSE)),IF($X$1=4,(VLOOKUP(B315,'X4'!$B:$AP,7,FALSE)),IF($X$1=5,(VLOOKUP(B315,'X5'!$B:$AP,7,FALSE)),IF($X$1=6,(VLOOKUP(B315,'X6'!$B:$AP,7,FALSE)),IF($X$1=7,(VLOOKUP(B315,'X7'!$B:$AP,7,FALSE)),IF($X$1=8,(VLOOKUP(B315,'X8'!$B:$AP,7,FALSE)),IF($X$1=9,(VLOOKUP(B315,'X9'!$B:$AP,7,FALSE)),IF($X$1=10,(VLOOKUP(B315,'X10'!$B:$AP,7,FALSE)),IF($X$1=11,(VLOOKUP(B315,'X11'!$B:$AP,7,FALSE)),IF($X$1=12,(VLOOKUP(B315,'X12'!$B:$AP,7,FALSE)),IF($X$1=13,(VLOOKUP(B315,'X13'!$B:$AP,7,FALSE)),"B"))))))))))))))=TRUE," ",(IF($X$1=1,(VLOOKUP(B315,'X1'!$B:$AP,7,FALSE)),IF($X$1=2,(VLOOKUP(B315,'X2'!$B:$AP,7,FALSE)),IF($X$1=3,(VLOOKUP(B315,'X3'!$B:$AP,7,FALSE)),IF($X$1=4,(VLOOKUP(B315,'X4'!$B:$AP,7,FALSE)),IF($X$1=5,(VLOOKUP(B315,'X5'!$B:$AP,7,FALSE)),IF($X$1=6,(VLOOKUP(B315,'X6'!$B:$AP,7,FALSE)),IF($X$1=7,(VLOOKUP(B315,'X7'!$B:$AP,7,FALSE)),IF($X$1=8,(VLOOKUP(B315,'X8'!$B:$AP,7,FALSE)),IF($X$1=9,(VLOOKUP(B315,'X9'!$B:$AP,7,FALSE)),IF($X$1=10,(VLOOKUP(B315,'X10'!$B:$AP,7,FALSE)),IF($X$1=11,(VLOOKUP(B315,'X11'!$B:$AP,7,FALSE)),IF($X$1=12,(VLOOKUP(B315,'X12'!$B:$AP,7,FALSE)),IF($X$1=13,(VLOOKUP(B315,'X13'!$B:$AP,7,FALSE)),"B")))))))))))))))</f>
        <v xml:space="preserve"> </v>
      </c>
      <c r="F315" s="182" t="str">
        <f ca="1">IF(ISERROR(IF((IF($X$1=1,(VLOOKUP(B315,'X1'!$B:$AO,6,FALSE)),(IF($X$1=2,(VLOOKUP(B315,'X2'!$B:$AO,6,FALSE)),(IF($X$1=3,(VLOOKUP(B315,'X3'!$B:$AO,6,FALSE)),(IF($X$1=4,(VLOOKUP(B315,'X4'!$B:$AO,6,FALSE)),(IF($X$1=5,(VLOOKUP(B315,'X5'!$B:$AO,6,FALSE)),(IF($X$1=6,(VLOOKUP(B315,'X6'!$B:$AO,6,FALSE)),(IF($X$1=7,(VLOOKUP(B315,'X7'!$B:$AO,6,FALSE)),(IF($X$1=8,(VLOOKUP(B315,'X8'!$B:$AO,6,FALSE)),(IF($X$1=9,(VLOOKUP(B315,'X9'!$B:$AO,6,FALSE)),(IF($X$1=10,(VLOOKUP(B315,'X10'!$B:$AO,6,FALSE)),(IF($X$1=11,(VLOOKUP(B315,'X11'!$B:$AO,6,FALSE)),(IF($X$1=12,(VLOOKUP(B315,'X12'!$B:$AO,6,FALSE)),(VLOOKUP(B315,'X13'!$B:$AO,6,FALSE))))))))))))))))))))))))))=$V$1," ",(IF($X$1=1,(VLOOKUP(B315,'X1'!$B:$AO,6,FALSE)),(IF($X$1=2,(VLOOKUP(B315,'X2'!$B:$AO,6,FALSE)),(IF($X$1=3,(VLOOKUP(B315,'X3'!$B:$AO,6,FALSE)),(IF($X$1=4,(VLOOKUP(B315,'X4'!$B:$AO,6,FALSE)),(IF($X$1=5,(VLOOKUP(B315,'X5'!$B:$AO,6,FALSE)),(IF($X$1=6,(VLOOKUP(B315,'X6'!$B:$AO,6,FALSE)),(IF($X$1=7,(VLOOKUP(B315,'X7'!$B:$AO,6,FALSE)),(IF($X$1=8,(VLOOKUP(B315,'X8'!$B:$AO,6,FALSE)),(IF($X$1=9,(VLOOKUP(B315,'X9'!$B:$AO,6,FALSE)),(IF($X$1=10,(VLOOKUP(B315,'X10'!$B:$AO,6,FALSE)),(IF($X$1=11,(VLOOKUP(B315,'X11'!$B:$AO,6,FALSE)),(IF($X$1=12,(VLOOKUP(B315,'X12'!$B:$AO,6,FALSE)),(VLOOKUP(B315,'X13'!$B:$AO,6,FALSE))))))))))))))))))))))))))))=TRUE," ",(IF((IF($X$1=1,(VLOOKUP(B315,'X1'!$B:$AO,6,FALSE)),(IF($X$1=2,(VLOOKUP(B315,'X2'!$B:$AO,6,FALSE)),(IF($X$1=3,(VLOOKUP(B315,'X3'!$B:$AO,6,FALSE)),(IF($X$1=4,(VLOOKUP(B315,'X4'!$B:$AO,6,FALSE)),(IF($X$1=5,(VLOOKUP(B315,'X5'!$B:$AO,6,FALSE)),(IF($X$1=6,(VLOOKUP(B315,'X6'!$B:$AO,6,FALSE)),(IF($X$1=7,(VLOOKUP(B315,'X7'!$B:$AO,6,FALSE)),(IF($X$1=8,(VLOOKUP(B315,'X8'!$B:$AO,6,FALSE)),(IF($X$1=9,(VLOOKUP(B315,'X9'!$B:$AO,6,FALSE)),(IF($X$1=10,(VLOOKUP(B315,'X10'!$B:$AO,6,FALSE)),(IF($X$1=11,(VLOOKUP(B315,'X11'!$B:$AO,6,FALSE)),(IF($X$1=12,(VLOOKUP(B315,'X12'!$B:$AO,6,FALSE)),(VLOOKUP(B315,'X13'!$B:$AO,6,FALSE))))))))))))))))))))))))))=$V$1," ",(IF($X$1=1,(VLOOKUP(B315,'X1'!$B:$AO,6,FALSE)),(IF($X$1=2,(VLOOKUP(B315,'X2'!$B:$AO,6,FALSE)),(IF($X$1=3,(VLOOKUP(B315,'X3'!$B:$AO,6,FALSE)),(IF($X$1=4,(VLOOKUP(B315,'X4'!$B:$AO,6,FALSE)),(IF($X$1=5,(VLOOKUP(B315,'X5'!$B:$AO,6,FALSE)),(IF($X$1=6,(VLOOKUP(B315,'X6'!$B:$AO,6,FALSE)),(IF($X$1=7,(VLOOKUP(B315,'X7'!$B:$AO,6,FALSE)),(IF($X$1=8,(VLOOKUP(B315,'X8'!$B:$AO,6,FALSE)),(IF($X$1=9,(VLOOKUP(B315,'X9'!$B:$AO,6,FALSE)),(IF($X$1=10,(VLOOKUP(B315,'X10'!$B:$AO,6,FALSE)),(IF($X$1=11,(VLOOKUP(B315,'X11'!$B:$AO,6,FALSE)),(IF($X$1=12,(VLOOKUP(B315,'X12'!$B:$AO,6,FALSE)),(VLOOKUP(B315,'X13'!$B:$AO,6,FALSE)))))))))))))))))))))))))))))</f>
        <v xml:space="preserve"> </v>
      </c>
      <c r="G315" s="182" t="str">
        <f ca="1">IF(ISERROR(IF($X$1=1,(VLOOKUP(B315,'X1'!$B:$AZ,44,FALSE)),IF($X$1=2,(VLOOKUP(B315,'X2'!$B:$AZ,44,FALSE)),IF($X$1=3,(VLOOKUP(B315,'X3'!$B:$AZ,44,FALSE)),IF($X$1=4,(VLOOKUP(B315,'X4'!$B:$AZ,44,FALSE)),IF($X$1=5,(VLOOKUP(B315,'X5'!$B:$AZ,44,FALSE)),IF($X$1=6,(VLOOKUP(B315,'X6'!$B:$AZ,44,FALSE)),IF($X$1=7,(VLOOKUP(B315,'X7'!$B:$AZ,44,FALSE)),IF($X$1=8,(VLOOKUP(B315,'X8'!$B:$AZ,44,FALSE)),IF($X$1=9,(VLOOKUP(B315,'X9'!$B:$AZ,44,FALSE)),IF($X$1=10,(VLOOKUP(B315,'X10'!$B:$AZ,44,FALSE)),IF($X$1=11,(VLOOKUP(B315,'X11'!$B:$AZ,44,FALSE)),IF($X$1=12,(VLOOKUP(B315,'X12'!$B:$AZ,44,FALSE)),IF($X$1=13,(VLOOKUP(B315,'X13'!$B:$AZ,44,FALSE)),"B"))))))))))))))=TRUE," ",(IF($X$1=1,(VLOOKUP(B315,'X1'!$B:$AZ,44,FALSE)),IF($X$1=2,(VLOOKUP(B315,'X2'!$B:$AZ,44,FALSE)),IF($X$1=3,(VLOOKUP(B315,'X3'!$B:$AZ,44,FALSE)),IF($X$1=4,(VLOOKUP(B315,'X4'!$B:$AZ,44,FALSE)),IF($X$1=5,(VLOOKUP(B315,'X5'!$B:$AZ,44,FALSE)),IF($X$1=6,(VLOOKUP(B315,'X6'!$B:$AZ,44,FALSE)),IF($X$1=7,(VLOOKUP(B315,'X7'!$B:$AZ,44,FALSE)),IF($X$1=8,(VLOOKUP(B315,'X8'!$B:$AZ,44,FALSE)),IF($X$1=9,(VLOOKUP(B315,'X9'!$B:$AZ,44,FALSE)),IF($X$1=10,(VLOOKUP(B315,'X10'!$B:$AZ,44,FALSE)),IF($X$1=11,(VLOOKUP(B315,'X11'!$B:$AZ,44,FALSE)),IF($X$1=12,(VLOOKUP(B315,'X12'!$B:$AZ,44,FALSE)),IF($X$1=13,(VLOOKUP(B315,'X13'!$B:$AZ,44,FALSE)),"B")))))))))))))))</f>
        <v xml:space="preserve"> </v>
      </c>
      <c r="H315" s="182" t="str">
        <f ca="1">IF(ISERROR(IF($X$1=1,(VLOOKUP(B315,'X1'!$B:$AZ,8,FALSE)),IF($X$1=2,(VLOOKUP(B315,'X2'!$B:$AZ,8,FALSE)),IF($X$1=3,(VLOOKUP(B315,'X3'!$B:$AZ,8,FALSE)),IF($X$1=4,(VLOOKUP(B315,'X4'!$B:$AZ,8,FALSE)),IF($X$1=5,(VLOOKUP(B315,'X5'!$B:$AZ,8,FALSE)),IF($X$1=6,(VLOOKUP(B315,'X6'!$B:$AZ,8,FALSE)),IF($X$1=7,(VLOOKUP(B315,'X7'!$B:$AZ,8,FALSE)),IF($X$1=8,(VLOOKUP(B315,'X8'!$B:$AZ,8,FALSE)),IF($X$1=9,(VLOOKUP(B315,'X9'!$B:$AZ,8,FALSE)),IF($X$1=10,(VLOOKUP(B315,'X10'!$B:$AZ,8,FALSE)),IF($X$1=11,(VLOOKUP(B315,'X11'!$B:$AZ,8,FALSE)),IF($X$1=12,(VLOOKUP(B315,'X12'!$B:$AZ,8,FALSE)),IF($X$1=13,(VLOOKUP(B315,'X13'!$B:$AZ,8,FALSE)),"B"))))))))))))))=TRUE," ",(IF($X$1=1,(VLOOKUP(B315,'X1'!$B:$AZ,8,FALSE)),IF($X$1=2,(VLOOKUP(B315,'X2'!$B:$AZ,8,FALSE)),IF($X$1=3,(VLOOKUP(B315,'X3'!$B:$AZ,8,FALSE)),IF($X$1=4,(VLOOKUP(B315,'X4'!$B:$AZ,8,FALSE)),IF($X$1=5,(VLOOKUP(B315,'X5'!$B:$AZ,8,FALSE)),IF($X$1=6,(VLOOKUP(B315,'X6'!$B:$AZ,8,FALSE)),IF($X$1=7,(VLOOKUP(B315,'X7'!$B:$AZ,8,FALSE)),IF($X$1=8,(VLOOKUP(B315,'X8'!$B:$AZ,8,FALSE)),IF($X$1=9,(VLOOKUP(B315,'X9'!$B:$AZ,8,FALSE)),IF($X$1=10,(VLOOKUP(B315,'X10'!$B:$AZ,8,FALSE)),IF($X$1=11,(VLOOKUP(B315,'X11'!$B:$AZ,8,FALSE)),IF($X$1=12,(VLOOKUP(B315,'X12'!$B:$AZ,8,FALSE)),IF($X$1=13,(VLOOKUP(B315,'X13'!$B:$AZ,8,FALSE)),"B")))))))))))))))</f>
        <v xml:space="preserve"> </v>
      </c>
      <c r="I315" s="183" t="str">
        <f ca="1">IF(ISERROR(IF($X$1=1,(VLOOKUP(B315,'X1'!$B:$AZ,2,FALSE)),IF($X$1=2,(VLOOKUP(B315,'X2'!$B:$AZ,2,FALSE)),IF($X$1=3,(VLOOKUP(B315,'X3'!$B:$AZ,2,FALSE)),IF($X$1=4,(VLOOKUP(B315,'X4'!$B:$AZ,2,FALSE)),IF($X$1=5,(VLOOKUP(B315,'X5'!$B:$AZ,2,FALSE)),IF($X$1=6,(VLOOKUP(B315,'X6'!$B:$AZ,2,FALSE)),IF($X$1=7,(VLOOKUP(B315,'X7'!$B:$AZ,2,FALSE)),IF($X$1=8,(VLOOKUP(B315,'X8'!$B:$AZ,2,FALSE)),IF($X$1=9,(VLOOKUP(B315,'X9'!$B:$AZ,2,FALSE)),IF($X$1=10,(VLOOKUP(B315,'X10'!$B:$AZ,2,FALSE)),IF($X$1=11,(VLOOKUP(B315,'X11'!$B:$AZ,2,FALSE)),IF($X$1=12,(VLOOKUP(B315,'X12'!$B:$AZ,2,FALSE)),IF($X$1=13,(VLOOKUP(B315,'X13'!$B:$AZ,2,FALSE)),"B"))))))))))))))=TRUE," ",(IF($X$1=1,(VLOOKUP(B315,'X1'!$B:$AZ,2,FALSE)),IF($X$1=2,(VLOOKUP(B315,'X2'!$B:$AZ,2,FALSE)),IF($X$1=3,(VLOOKUP(B315,'X3'!$B:$AZ,2,FALSE)),IF($X$1=4,(VLOOKUP(B315,'X4'!$B:$AZ,2,FALSE)),IF($X$1=5,(VLOOKUP(B315,'X5'!$B:$AZ,2,FALSE)),IF($X$1=6,(VLOOKUP(B315,'X6'!$B:$AZ,2,FALSE)),IF($X$1=7,(VLOOKUP(B315,'X7'!$B:$AZ,2,FALSE)),IF($X$1=8,(VLOOKUP(B315,'X8'!$B:$AZ,2,FALSE)),IF($X$1=9,(VLOOKUP(B315,'X9'!$B:$AZ,2,FALSE)),IF($X$1=10,(VLOOKUP(B315,'X10'!$B:$AZ,2,FALSE)),IF($X$1=11,(VLOOKUP(B315,'X11'!$B:$AZ,2,FALSE)),IF($X$1=12,(VLOOKUP(B315,'X12'!$B:$AZ,2,FALSE)),IF($X$1=13,(VLOOKUP(B315,'X13'!$B:$AZ,2,FALSE)),"B")))))))))))))))</f>
        <v xml:space="preserve"> </v>
      </c>
      <c r="J315" s="183" t="str">
        <f ca="1">IF(ISERROR(IF($X$1=1,(VLOOKUP(B315,'X1'!$B:$AZ,3,FALSE)),IF($X$1=2,(VLOOKUP(B315,'X2'!$B:$AZ,3,FALSE)),IF($X$1=3,(VLOOKUP(B315,'X3'!$B:$AZ,3,FALSE)),IF($X$1=4,(VLOOKUP(B315,'X4'!$B:$AZ,3,FALSE)),IF($X$1=5,(VLOOKUP(B315,'X5'!$B:$AZ,3,FALSE)),IF($X$1=6,(VLOOKUP(B315,'X6'!$B:$AZ,3,FALSE)),IF($X$1=7,(VLOOKUP(B315,'X7'!$B:$AZ,3,FALSE)),IF($X$1=8,(VLOOKUP(B315,'X8'!$B:$AZ,3,FALSE)),IF($X$1=9,(VLOOKUP(B315,'X9'!$B:$AZ,3,FALSE)),IF($X$1=10,(VLOOKUP(B315,'X10'!$B:$AZ,3,FALSE)),IF($X$1=11,(VLOOKUP(B315,'X11'!$B:$AZ,3,FALSE)),IF($X$1=12,(VLOOKUP(B315,'X12'!$B:$AZ,3,FALSE)),IF($X$1=13,(VLOOKUP(B315,'X13'!$B:$AZ,3,FALSE)),"B"))))))))))))))=TRUE," ",(IF($X$1=1,(VLOOKUP(B315,'X1'!$B:$AZ,3,FALSE)),IF($X$1=2,(VLOOKUP(B315,'X2'!$B:$AZ,3,FALSE)),IF($X$1=3,(VLOOKUP(B315,'X3'!$B:$AZ,3,FALSE)),IF($X$1=4,(VLOOKUP(B315,'X4'!$B:$AZ,3,FALSE)),IF($X$1=5,(VLOOKUP(B315,'X5'!$B:$AZ,3,FALSE)),IF($X$1=6,(VLOOKUP(B315,'X6'!$B:$AZ,3,FALSE)),IF($X$1=7,(VLOOKUP(B315,'X7'!$B:$AZ,3,FALSE)),IF($X$1=8,(VLOOKUP(B315,'X8'!$B:$AZ,3,FALSE)),IF($X$1=9,(VLOOKUP(B315,'X9'!$B:$AZ,3,FALSE)),IF($X$1=10,(VLOOKUP(B315,'X10'!$B:$AZ,3,FALSE)),IF($X$1=11,(VLOOKUP(B315,'X11'!$B:$AZ,3,FALSE)),IF($X$1=12,(VLOOKUP(B315,'X12'!$B:$AZ,3,FALSE)),IF($X$1=13,(VLOOKUP(B315,'X13'!$B:$AZ,3,FALSE)),"B")))))))))))))))</f>
        <v xml:space="preserve"> </v>
      </c>
      <c r="K315" s="183" t="str">
        <f ca="1">IF(ISERROR(IF($X$1=1,(VLOOKUP(B315,'X1'!$B:$AZ,5,FALSE)),IF($X$1=2,(VLOOKUP(B315,'X2'!$B:$AZ,5,FALSE)),IF($X$1=3,(VLOOKUP(B315,'X3'!$B:$AZ,5,FALSE)),IF($X$1=4,(VLOOKUP(B315,'X4'!$B:$AZ,5,FALSE)),IF($X$1=5,(VLOOKUP(B315,'X5'!$B:$AZ,5,FALSE)),IF($X$1=6,(VLOOKUP(B315,'X6'!$B:$AZ,5,FALSE)),IF($X$1=7,(VLOOKUP(B315,'X7'!$B:$AZ,5,FALSE)),IF($X$1=8,(VLOOKUP(B315,'X8'!$B:$AZ,5,FALSE)),IF($X$1=9,(VLOOKUP(B315,'X9'!$B:$AZ,5,FALSE)),IF($X$1=10,(VLOOKUP(B315,'X10'!$B:$AZ,5,FALSE)),IF($X$1=11,(VLOOKUP(B315,'X11'!$B:$AZ,5,FALSE)),IF($X$1=12,(VLOOKUP(B315,'X12'!$B:$AZ,5,FALSE)),IF($X$1=13,(VLOOKUP(B315,'X13'!$B:$AZ,5,FALSE)),"B"))))))))))))))=TRUE," ",(IF($X$1=1,(VLOOKUP(B315,'X1'!$B:$AZ,5,FALSE)),IF($X$1=2,(VLOOKUP(B315,'X2'!$B:$AZ,5,FALSE)),IF($X$1=3,(VLOOKUP(B315,'X3'!$B:$AZ,5,FALSE)),IF($X$1=4,(VLOOKUP(B315,'X4'!$B:$AZ,5,FALSE)),IF($X$1=5,(VLOOKUP(B315,'X5'!$B:$AZ,5,FALSE)),IF($X$1=6,(VLOOKUP(B315,'X6'!$B:$AZ,5,FALSE)),IF($X$1=7,(VLOOKUP(B315,'X7'!$B:$AZ,5,FALSE)),IF($X$1=8,(VLOOKUP(B315,'X8'!$B:$AZ,5,FALSE)),IF($X$1=9,(VLOOKUP(B315,'X9'!$B:$AZ,5,FALSE)),IF($X$1=10,(VLOOKUP(B315,'X10'!$B:$AZ,5,FALSE)),IF($X$1=11,(VLOOKUP(B315,'X11'!$B:$AZ,5,FALSE)),IF($X$1=12,(VLOOKUP(B315,'X12'!$B:$AZ,5,FALSE)),IF($X$1=13,(VLOOKUP(B315,'X13'!$B:$AZ,5,FALSE)),"B")))))))))))))))</f>
        <v xml:space="preserve"> </v>
      </c>
      <c r="L315" s="184" t="str">
        <f ca="1">IF(ISERROR(IF($X$1=1,(VLOOKUP(B315,'X1'!$B:$AZ,9,FALSE)),IF($X$1=2,(VLOOKUP(B315,'X2'!$B:$AZ,9,FALSE)),IF($X$1=3,(VLOOKUP(B315,'X3'!$B:$AZ,9,FALSE)),IF($X$1=4,(VLOOKUP(B315,'X4'!$B:$AZ,9,FALSE)),IF($X$1=5,(VLOOKUP(B315,'X5'!$B:$AZ,9,FALSE)),IF($X$1=6,(VLOOKUP(B315,'X6'!$B:$AZ,9,FALSE)),IF($X$1=7,(VLOOKUP(B315,'X7'!$B:$AZ,9,FALSE)),IF($X$1=8,(VLOOKUP(B315,'X8'!$B:$AZ,9,FALSE)),IF($X$1=9,(VLOOKUP(B315,'X9'!$B:$AZ,9,FALSE)),IF($X$1=10,(VLOOKUP(B315,'X10'!$B:$AZ,9,FALSE)),IF($X$1=11,(VLOOKUP(B315,'X11'!$B:$AZ,9,FALSE)),IF($X$1=12,(VLOOKUP(B315,'X12'!$B:$AZ,9,FALSE)),IF($X$1=13,(VLOOKUP(B315,'X13'!$B:$AZ,9,FALSE)),"B"))))))))))))))=TRUE," ",(IF($X$1=1,(VLOOKUP(B315,'X1'!$B:$AZ,9,FALSE)),IF($X$1=2,(VLOOKUP(B315,'X2'!$B:$AZ,9,FALSE)),IF($X$1=3,(VLOOKUP(B315,'X3'!$B:$AZ,9,FALSE)),IF($X$1=4,(VLOOKUP(B315,'X4'!$B:$AZ,9,FALSE)),IF($X$1=5,(VLOOKUP(B315,'X5'!$B:$AZ,9,FALSE)),IF($X$1=6,(VLOOKUP(B315,'X6'!$B:$AZ,9,FALSE)),IF($X$1=7,(VLOOKUP(B315,'X7'!$B:$AZ,9,FALSE)),IF($X$1=8,(VLOOKUP(B315,'X8'!$B:$AZ,9,FALSE)),IF($X$1=9,(VLOOKUP(B315,'X9'!$B:$AZ,9,FALSE)),IF($X$1=10,(VLOOKUP(B315,'X10'!$B:$AZ,9,FALSE)),IF($X$1=11,(VLOOKUP(B315,'X11'!$B:$AZ,9,FALSE)),IF($X$1=12,(VLOOKUP(B315,'X12'!$B:$AZ,9,FALSE)),IF($X$1=13,(VLOOKUP(B315,'X13'!$B:$AZ,9,FALSE)),"B")))))))))))))))</f>
        <v xml:space="preserve"> </v>
      </c>
      <c r="M315" s="184" t="str">
        <f ca="1">IF(ISERROR(IF($X$1=1,(VLOOKUP(B315,'X1'!$B:$AZ,10,FALSE)),IF($X$1=2,(VLOOKUP(B315,'X2'!$B:$AZ,10,FALSE)),IF($X$1=3,(VLOOKUP(B315,'X3'!$B:$AZ,10,FALSE)),IF($X$1=4,(VLOOKUP(B315,'X4'!$B:$AZ,10,FALSE)),IF($X$1=5,(VLOOKUP(B315,'X5'!$B:$AZ,10,FALSE)),IF($X$1=6,(VLOOKUP(B315,'X6'!$B:$AZ,10,FALSE)),IF($X$1=7,(VLOOKUP(B315,'X7'!$B:$AZ,10,FALSE)),IF($X$1=8,(VLOOKUP(B315,'X8'!$B:$AZ,10,FALSE)),IF($X$1=9,(VLOOKUP(B315,'X9'!$B:$AZ,10,FALSE)),IF($X$1=10,(VLOOKUP(B315,'X10'!$B:$AZ,10,FALSE)),IF($X$1=11,(VLOOKUP(B315,'X11'!$B:$AZ,10,FALSE)),IF($X$1=12,(VLOOKUP(B315,'X12'!$B:$AZ,10,FALSE)),IF($X$1=13,(VLOOKUP(B315,'X13'!$B:$AZ,10,FALSE)),"B"))))))))))))))=TRUE," ",(IF($X$1=1,(VLOOKUP(B315,'X1'!$B:$AZ,10,FALSE)),IF($X$1=2,(VLOOKUP(B315,'X2'!$B:$AZ,10,FALSE)),IF($X$1=3,(VLOOKUP(B315,'X3'!$B:$AZ,10,FALSE)),IF($X$1=4,(VLOOKUP(B315,'X4'!$B:$AZ,10,FALSE)),IF($X$1=5,(VLOOKUP(B315,'X5'!$B:$AZ,10,FALSE)),IF($X$1=6,(VLOOKUP(B315,'X6'!$B:$AZ,10,FALSE)),IF($X$1=7,(VLOOKUP(B315,'X7'!$B:$AZ,10,FALSE)),IF($X$1=8,(VLOOKUP(B315,'X8'!$B:$AZ,10,FALSE)),IF($X$1=9,(VLOOKUP(B315,'X9'!$B:$AZ,10,FALSE)),IF($X$1=10,(VLOOKUP(B315,'X10'!$B:$AZ,10,FALSE)),IF($X$1=11,(VLOOKUP(B315,'X11'!$B:$AZ,10,FALSE)),IF($X$1=12,(VLOOKUP(B315,'X12'!$B:$AZ,10,FALSE)),IF($X$1=13,(VLOOKUP(B315,'X13'!$B:$AZ,10,FALSE)),"B")))))))))))))))</f>
        <v xml:space="preserve"> </v>
      </c>
      <c r="N315" s="185" t="str">
        <f ca="1">IF(ISERROR(IF($X$1=1,(VLOOKUP(B315,'X1'!$B:$AZ,45,FALSE)),IF($X$1=2,(VLOOKUP(B315,'X2'!$B:$AZ,45,FALSE)),IF($X$1=3,(VLOOKUP(B315,'X3'!$B:$AZ,45,FALSE)),IF($X$1=4,(VLOOKUP(B315,'X4'!$B:$AZ,45,FALSE)),IF($X$1=5,(VLOOKUP(B315,'X5'!$B:$AZ,45,FALSE)),IF($X$1=6,(VLOOKUP(B315,'X6'!$B:$AZ,45,FALSE)),IF($X$1=7,(VLOOKUP(B315,'X7'!$B:$AZ,45,FALSE)),IF($X$1=8,(VLOOKUP(B315,'X8'!$B:$AZ,45,FALSE)),IF($X$1=9,(VLOOKUP(B315,'X9'!$B:$AZ,45,FALSE)),IF($X$1=10,(VLOOKUP(B315,'X10'!$B:$AZ,45,FALSE)),IF($X$1=11,(VLOOKUP(B315,'X11'!$B:$AZ,45,FALSE)),IF($X$1=12,(VLOOKUP(B315,'X12'!$B:$AZ,45,FALSE)),IF($X$1=13,(VLOOKUP(B315,'X13'!$B:$AZ,45,FALSE)),"B"))))))))))))))=TRUE," ",(IF($X$1=1,(VLOOKUP(B315,'X1'!$B:$AZ,45,FALSE)),IF($X$1=2,(VLOOKUP(B315,'X2'!$B:$AZ,45,FALSE)),IF($X$1=3,(VLOOKUP(B315,'X3'!$B:$AZ,45,FALSE)),IF($X$1=4,(VLOOKUP(B315,'X4'!$B:$AZ,45,FALSE)),IF($X$1=5,(VLOOKUP(B315,'X5'!$B:$AZ,45,FALSE)),IF($X$1=6,(VLOOKUP(B315,'X6'!$B:$AZ,45,FALSE)),IF($X$1=7,(VLOOKUP(B315,'X7'!$B:$AZ,45,FALSE)),IF($X$1=8,(VLOOKUP(B315,'X8'!$B:$AZ,45,FALSE)),IF($X$1=9,(VLOOKUP(B315,'X9'!$B:$AZ,45,FALSE)),IF($X$1=10,(VLOOKUP(B315,'X10'!$B:$AZ,45,FALSE)),IF($X$1=11,(VLOOKUP(B315,'X11'!$B:$AZ,45,FALSE)),IF($X$1=12,(VLOOKUP(B315,'X12'!$B:$AZ,45,FALSE)),IF($X$1=13,(VLOOKUP(B315,'X13'!$B:$AZ,45,FALSE)),"B")))))))))))))))</f>
        <v xml:space="preserve"> </v>
      </c>
      <c r="O315" s="184" t="str">
        <f ca="1">IF(ISERROR(IF($X$1=1,(VLOOKUP(B315,'X1'!$B:$AZ,11,FALSE)),IF($X$1=2,(VLOOKUP(B315,'X2'!$B:$AZ,11,FALSE)),IF($X$1=3,(VLOOKUP(B315,'X3'!$B:$AZ,11,FALSE)),IF($X$1=4,(VLOOKUP(B315,'X4'!$B:$AZ,11,FALSE)),IF($X$1=5,(VLOOKUP(B315,'X5'!$B:$AZ,11,FALSE)),IF($X$1=6,(VLOOKUP(B315,'X6'!$B:$AZ,11,FALSE)),IF($X$1=7,(VLOOKUP(B315,'X7'!$B:$AZ,11,FALSE)),IF($X$1=8,(VLOOKUP(B315,'X8'!$B:$AZ,11,FALSE)),IF($X$1=9,(VLOOKUP(B315,'X9'!$B:$AZ,11,FALSE)),IF($X$1=10,(VLOOKUP(B315,'X10'!$B:$AZ,11,FALSE)),IF($X$1=11,(VLOOKUP(B315,'X11'!$B:$AZ,11,FALSE)),IF($X$1=12,(VLOOKUP(B315,'X12'!$B:$AZ,11,FALSE)),IF($X$1=13,(VLOOKUP(B315,'X13'!$B:$AZ,11,FALSE)),"B"))))))))))))))=TRUE," ",(IF($X$1=1,(VLOOKUP(B315,'X1'!$B:$AZ,11,FALSE)),IF($X$1=2,(VLOOKUP(B315,'X2'!$B:$AZ,11,FALSE)),IF($X$1=3,(VLOOKUP(B315,'X3'!$B:$AZ,11,FALSE)),IF($X$1=4,(VLOOKUP(B315,'X4'!$B:$AZ,11,FALSE)),IF($X$1=5,(VLOOKUP(B315,'X5'!$B:$AZ,11,FALSE)),IF($X$1=6,(VLOOKUP(B315,'X6'!$B:$AZ,11,FALSE)),IF($X$1=7,(VLOOKUP(B315,'X7'!$B:$AZ,11,FALSE)),IF($X$1=8,(VLOOKUP(B315,'X8'!$B:$AZ,11,FALSE)),IF($X$1=9,(VLOOKUP(B315,'X9'!$B:$AZ,11,FALSE)),IF($X$1=10,(VLOOKUP(B315,'X10'!$B:$AZ,11,FALSE)),IF($X$1=11,(VLOOKUP(B315,'X11'!$B:$AZ,11,FALSE)),IF($X$1=12,(VLOOKUP(B315,'X12'!$B:$AZ,11,FALSE)),IF($X$1=13,(VLOOKUP(B315,'X13'!$B:$AZ,11,FALSE)),"B")))))))))))))))</f>
        <v xml:space="preserve"> </v>
      </c>
      <c r="P315" s="184" t="str">
        <f ca="1">IF(ISERROR(IF($X$1=1,(VLOOKUP(B315,'X1'!$B:$AZ,12,FALSE)),IF($X$1=2,(VLOOKUP(B315,'X2'!$B:$AZ,12,FALSE)),IF($X$1=3,(VLOOKUP(B315,'X3'!$B:$AZ,12,FALSE)),IF($X$1=4,(VLOOKUP(B315,'X4'!$B:$AZ,12,FALSE)),IF($X$1=5,(VLOOKUP(B315,'X5'!$B:$AZ,12,FALSE)),IF($X$1=6,(VLOOKUP(B315,'X6'!$B:$AZ,12,FALSE)),IF($X$1=7,(VLOOKUP(B315,'X7'!$B:$AZ,12,FALSE)),IF($X$1=8,(VLOOKUP(B315,'X8'!$B:$AZ,12,FALSE)),IF($X$1=9,(VLOOKUP(B315,'X9'!$B:$AZ,12,FALSE)),IF($X$1=10,(VLOOKUP(B315,'X10'!$B:$AZ,12,FALSE)),IF($X$1=11,(VLOOKUP(B315,'X11'!$B:$AZ,12,FALSE)),IF($X$1=12,(VLOOKUP(B315,'X12'!$B:$AZ,12,FALSE)),IF($X$1=13,(VLOOKUP(B315,'X13'!$B:$AZ,12,FALSE)),"B"))))))))))))))=TRUE," ",(IF($X$1=1,(VLOOKUP(B315,'X1'!$B:$AZ,12,FALSE)),IF($X$1=2,(VLOOKUP(B315,'X2'!$B:$AZ,12,FALSE)),IF($X$1=3,(VLOOKUP(B315,'X3'!$B:$AZ,12,FALSE)),IF($X$1=4,(VLOOKUP(B315,'X4'!$B:$AZ,12,FALSE)),IF($X$1=5,(VLOOKUP(B315,'X5'!$B:$AZ,12,FALSE)),IF($X$1=6,(VLOOKUP(B315,'X6'!$B:$AZ,12,FALSE)),IF($X$1=7,(VLOOKUP(B315,'X7'!$B:$AZ,12,FALSE)),IF($X$1=8,(VLOOKUP(B315,'X8'!$B:$AZ,12,FALSE)),IF($X$1=9,(VLOOKUP(B315,'X9'!$B:$AZ,12,FALSE)),IF($X$1=10,(VLOOKUP(B315,'X10'!$B:$AZ,12,FALSE)),IF($X$1=11,(VLOOKUP(B315,'X11'!$B:$AZ,12,FALSE)),IF($X$1=12,(VLOOKUP(B315,'X12'!$B:$AZ,12,FALSE)),IF($X$1=13,(VLOOKUP(B315,'X13'!$B:$AZ,12,FALSE)),"B")))))))))))))))</f>
        <v xml:space="preserve"> </v>
      </c>
      <c r="Q315" s="185" t="str">
        <f ca="1">IF(ISERROR(IF($X$1=1,(VLOOKUP(B315,'X1'!$B:$AZ,46,FALSE)),IF($X$1=2,(VLOOKUP(B315,'X2'!$B:$AZ,46,FALSE)),IF($X$1=3,(VLOOKUP(B315,'X3'!$B:$AZ,46,FALSE)),IF($X$1=4,(VLOOKUP(B315,'X4'!$B:$AZ,46,FALSE)),IF($X$1=5,(VLOOKUP(B315,'X5'!$B:$AZ,46,FALSE)),IF($X$1=6,(VLOOKUP(B315,'X6'!$B:$AZ,46,FALSE)),IF($X$1=7,(VLOOKUP(B315,'X7'!$B:$AZ,46,FALSE)),IF($X$1=8,(VLOOKUP(B315,'X8'!$B:$AZ,46,FALSE)),IF($X$1=9,(VLOOKUP(B315,'X9'!$B:$AZ,46,FALSE)),IF($X$1=10,(VLOOKUP(B315,'X10'!$B:$AZ,46,FALSE)),IF($X$1=11,(VLOOKUP(B315,'X11'!$B:$AZ,46,FALSE)),IF($X$1=12,(VLOOKUP(B315,'X12'!$B:$AZ,46,FALSE)),IF($X$1=13,(VLOOKUP(B315,'X13'!$B:$AZ,46,FALSE)),"B"))))))))))))))=TRUE," ",(IF($X$1=1,(VLOOKUP(B315,'X1'!$B:$AZ,46,FALSE)),IF($X$1=2,(VLOOKUP(B315,'X2'!$B:$AZ,46,FALSE)),IF($X$1=3,(VLOOKUP(B315,'X3'!$B:$AZ,46,FALSE)),IF($X$1=4,(VLOOKUP(B315,'X4'!$B:$AZ,46,FALSE)),IF($X$1=5,(VLOOKUP(B315,'X5'!$B:$AZ,46,FALSE)),IF($X$1=6,(VLOOKUP(B315,'X6'!$B:$AZ,46,FALSE)),IF($X$1=7,(VLOOKUP(B315,'X7'!$B:$AZ,46,FALSE)),IF($X$1=8,(VLOOKUP(B315,'X8'!$B:$AZ,46,FALSE)),IF($X$1=9,(VLOOKUP(B315,'X9'!$B:$AZ,46,FALSE)),IF($X$1=10,(VLOOKUP(B315,'X10'!$B:$AZ,46,FALSE)),IF($X$1=11,(VLOOKUP(B315,'X11'!$B:$AZ,46,FALSE)),IF($X$1=12,(VLOOKUP(B315,'X12'!$B:$AZ,46,FALSE)),IF($X$1=13,(VLOOKUP(B315,'X13'!$B:$AZ,46,FALSE)),"B")))))))))))))))</f>
        <v xml:space="preserve"> </v>
      </c>
      <c r="R315" s="185" t="str">
        <f ca="1">IF(ISERROR(IF($X$1=1,(VLOOKUP(B315,'X1'!$B:$AZ,15,FALSE)),IF($X$1=2,(VLOOKUP(B315,'X2'!$B:$AZ,15,FALSE)),IF($X$1=3,(VLOOKUP(B315,'X3'!$B:$AZ,15,FALSE)),IF($X$1=4,(VLOOKUP(B315,'X4'!$B:$AZ,15,FALSE)),IF($X$1=5,(VLOOKUP(B315,'X5'!$B:$AZ,15,FALSE)),IF($X$1=6,(VLOOKUP(B315,'X6'!$B:$AZ,15,FALSE)),IF($X$1=7,(VLOOKUP(B315,'X7'!$B:$AZ,15,FALSE)),IF($X$1=8,(VLOOKUP(B315,'X8'!$B:$AZ,15,FALSE)),IF($X$1=9,(VLOOKUP(B315,'X9'!$B:$AZ,15,FALSE)),IF($X$1=10,(VLOOKUP(B315,'X10'!$B:$AZ,15,FALSE)),IF($X$1=11,(VLOOKUP(B315,'X11'!$B:$AZ,15,FALSE)),IF($X$1=12,(VLOOKUP(B315,'X12'!$B:$AZ,15,FALSE)),IF($X$1=13,(VLOOKUP(B315,'X13'!$B:$AZ,15,FALSE)),"B"))))))))))))))=TRUE," ",(IF($X$1=1,(VLOOKUP(B315,'X1'!$B:$AZ,15,FALSE)),IF($X$1=2,(VLOOKUP(B315,'X2'!$B:$AZ,15,FALSE)),IF($X$1=3,(VLOOKUP(B315,'X3'!$B:$AZ,15,FALSE)),IF($X$1=4,(VLOOKUP(B315,'X4'!$B:$AZ,15,FALSE)),IF($X$1=5,(VLOOKUP(B315,'X5'!$B:$AZ,15,FALSE)),IF($X$1=6,(VLOOKUP(B315,'X6'!$B:$AZ,15,FALSE)),IF($X$1=7,(VLOOKUP(B315,'X7'!$B:$AZ,15,FALSE)),IF($X$1=8,(VLOOKUP(B315,'X8'!$B:$AZ,15,FALSE)),IF($X$1=9,(VLOOKUP(B315,'X9'!$B:$AZ,15,FALSE)),IF($X$1=10,(VLOOKUP(B315,'X10'!$B:$AZ,15,FALSE)),IF($X$1=11,(VLOOKUP(B315,'X11'!$B:$AZ,15,FALSE)),IF($X$1=12,(VLOOKUP(B315,'X12'!$B:$AZ,15,FALSE)),IF($X$1=13,(VLOOKUP(B315,'X13'!$B:$AZ,15,FALSE)),"B")))))))))))))))</f>
        <v xml:space="preserve"> </v>
      </c>
      <c r="S315" s="185" t="str">
        <f ca="1">IF(ISERROR(IF((IF($X$1=1,(VLOOKUP(B315,'X1'!$B:$AZ,14,FALSE)),(IF($X$1=2,(VLOOKUP(B315,'X2'!$B:$AZ,14,FALSE)),(IF($X$1=3,(VLOOKUP(B315,'X3'!$B:$AZ,14,FALSE)),(IF($X$1=4,(VLOOKUP(B315,'X4'!$B:$AZ,14,FALSE)),(IF($X$1=5,(VLOOKUP(B315,'X5'!$B:$AZ,14,FALSE)),(IF($X$1=6,(VLOOKUP(B315,'X6'!$B:$AZ,14,FALSE)),(IF($X$1=7,(VLOOKUP(B315,'X7'!$B:$AZ,14,FALSE)),(IF($X$1=8,(VLOOKUP(B315,'X8'!$B:$AZ,14,FALSE)),(IF($X$1=9,(VLOOKUP(B315,'X9'!$B:$AZ,14,FALSE)),(IF($X$1=10,(VLOOKUP(B315,'X10'!$B:$AZ,14,FALSE)),(IF($X$1=11,(VLOOKUP(B315,'X11'!$B:$AZ,14,FALSE)),(IF($X$1=12,(VLOOKUP(B315,'X12'!$B:$AZ,14,FALSE)),(VLOOKUP(B315,'X13'!$B:$AZ,14,FALSE))))))))))))))))))))))))))=$V$1," ",(IF($X$1=1,(VLOOKUP(B315,'X1'!$B:$AZ,14,FALSE)),(IF($X$1=2,(VLOOKUP(B315,'X2'!$B:$AZ,14,FALSE)),(IF($X$1=3,(VLOOKUP(B315,'X3'!$B:$AZ,14,FALSE)),(IF($X$1=4,(VLOOKUP(B315,'X4'!$B:$AZ,14,FALSE)),(IF($X$1=5,(VLOOKUP(B315,'X5'!$B:$AZ,14,FALSE)),(IF($X$1=6,(VLOOKUP(B315,'X6'!$B:$AZ,14,FALSE)),(IF($X$1=7,(VLOOKUP(B315,'X7'!$B:$AZ,14,FALSE)),(IF($X$1=8,(VLOOKUP(B315,'X8'!$B:$AZ,14,FALSE)),(IF($X$1=9,(VLOOKUP(B315,'X9'!$B:$AZ,14,FALSE)),(IF($X$1=10,(VLOOKUP(B315,'X10'!$B:$AZ,14,FALSE)),(IF($X$1=11,(VLOOKUP(B315,'X11'!$B:$AZ,14,FALSE)),(IF($X$1=12,(VLOOKUP(B315,'X12'!$B:$AZ,14,FALSE)),(VLOOKUP(B315,'X13'!$B:$AZ,14,FALSE))))))))))))))))))))))))))))=TRUE," ",(IF((IF($X$1=1,(VLOOKUP(B315,'X1'!$B:$AZ,14,FALSE)),(IF($X$1=2,(VLOOKUP(B315,'X2'!$B:$AZ,14,FALSE)),(IF($X$1=3,(VLOOKUP(B315,'X3'!$B:$AZ,14,FALSE)),(IF($X$1=4,(VLOOKUP(B315,'X4'!$B:$AZ,14,FALSE)),(IF($X$1=5,(VLOOKUP(B315,'X5'!$B:$AZ,14,FALSE)),(IF($X$1=6,(VLOOKUP(B315,'X6'!$B:$AZ,14,FALSE)),(IF($X$1=7,(VLOOKUP(B315,'X7'!$B:$AZ,14,FALSE)),(IF($X$1=8,(VLOOKUP(B315,'X8'!$B:$AZ,14,FALSE)),(IF($X$1=9,(VLOOKUP(B315,'X9'!$B:$AZ,14,FALSE)),(IF($X$1=10,(VLOOKUP(B315,'X10'!$B:$AZ,14,FALSE)),(IF($X$1=11,(VLOOKUP(B315,'X11'!$B:$AZ,14,FALSE)),(IF($X$1=12,(VLOOKUP(B315,'X12'!$B:$AZ,14,FALSE)),(VLOOKUP(B315,'X13'!$B:$AZ,14,FALSE))))))))))))))))))))))))))=$V$1," ",(IF($X$1=1,(VLOOKUP(B315,'X1'!$B:$AZ,14,FALSE)),(IF($X$1=2,(VLOOKUP(B315,'X2'!$B:$AZ,14,FALSE)),(IF($X$1=3,(VLOOKUP(B315,'X3'!$B:$AZ,14,FALSE)),(IF($X$1=4,(VLOOKUP(B315,'X4'!$B:$AZ,14,FALSE)),(IF($X$1=5,(VLOOKUP(B315,'X5'!$B:$AZ,14,FALSE)),(IF($X$1=6,(VLOOKUP(B315,'X6'!$B:$AZ,14,FALSE)),(IF($X$1=7,(VLOOKUP(B315,'X7'!$B:$AZ,14,FALSE)),(IF($X$1=8,(VLOOKUP(B315,'X8'!$B:$AZ,14,FALSE)),(IF($X$1=9,(VLOOKUP(B315,'X9'!$B:$AZ,14,FALSE)),(IF($X$1=10,(VLOOKUP(B315,'X10'!$B:$AZ,14,FALSE)),(IF($X$1=11,(VLOOKUP(B315,'X11'!$B:$AZ,14,FALSE)),(IF($X$1=12,(VLOOKUP(B315,'X12'!$B:$AZ,14,FALSE)),(VLOOKUP(B315,'X13'!$B:$AZ,14,FALSE)))))))))))))))))))))))))))))</f>
        <v xml:space="preserve"> </v>
      </c>
    </row>
    <row r="316" spans="1:19" ht="14.1" customHeight="1" x14ac:dyDescent="0.2">
      <c r="A316" s="156" t="s">
        <v>1058</v>
      </c>
      <c r="B316" s="122" t="str">
        <f>IF(ISERROR(IF($U$16=1,(VLOOKUP(A316,$AC$89:$AH$125,2,FALSE)),IF((IF($X$1=1,'X1'!B275,(IF($X$1=2,'X2'!B275,(IF($X$1=3,'X3'!B275,(IF($X$1=4,'X4'!B275,(IF($X$1=5,'X5'!B275,(IF($X$1=6,'X6'!B275,(IF($X$1=7,'X7'!B275,(IF($X$1=8,'X8'!B275,(IF($X$1=9,'X9'!B275,(IF($X$1=10,'X10'!B275,(IF($X$1=11,'X11'!B275,(IF($X$1=12,'X12'!B275,'X13'!B275))))))))))))))))))))))))="","",(IF($X$1=1,'X1'!B275,(IF($X$1=2,'X2'!B275,(IF($X$1=3,'X3'!B275,(IF($X$1=4,'X4'!B275,(IF($X$1=5,'X5'!B275,(IF($X$1=6,'X6'!B275,(IF($X$1=7,'X7'!B275,(IF($X$1=8,'X8'!B275,(IF($X$1=9,'X9'!B275,(IF($X$1=10,'X10'!B275,(IF($X$1=11,'X11'!B275,(IF($X$1=12,'X12'!B275,'X13'!B275)))))))))))))))))))))))))))=TRUE," ",(IF($U$16=1,(VLOOKUP(A316,$AC$89:$AH$125,2,FALSE)),IF((IF($X$1=1,'X1'!B275,(IF($X$1=2,'X2'!B275,(IF($X$1=3,'X3'!B275,(IF($X$1=4,'X4'!B275,(IF($X$1=5,'X5'!B275,(IF($X$1=6,'X6'!B275,(IF($X$1=7,'X7'!B275,(IF($X$1=8,'X8'!B275,(IF($X$1=9,'X9'!B275,(IF($X$1=10,'X10'!B275,(IF($X$1=11,'X11'!B275,(IF($X$1=12,'X12'!B275,'X13'!B275))))))))))))))))))))))))="","",(IF($X$1=1,'X1'!B275,(IF($X$1=2,'X2'!B275,(IF($X$1=3,'X3'!B275,(IF($X$1=4,'X4'!B275,(IF($X$1=5,'X5'!B275,(IF($X$1=6,'X6'!B275,(IF($X$1=7,'X7'!B275,(IF($X$1=8,'X8'!B275,(IF($X$1=9,'X9'!B275,(IF($X$1=10,'X10'!B275,(IF($X$1=11,'X11'!B275,(IF($X$1=12,'X12'!B275,'X13'!B275))))))))))))))))))))))))))))</f>
        <v/>
      </c>
      <c r="C316" s="181" t="str">
        <f ca="1">IF(ISERROR(IF($X$1=1,(VLOOKUP(B316,'X1'!$B:$AZ,47,FALSE)),IF($X$1=2,(VLOOKUP(B316,'X2'!$B:$AZ,47,FALSE)),IF($X$1=3,(VLOOKUP(B316,'X3'!$B:$AZ,47,FALSE)),IF($X$1=4,(VLOOKUP(B316,'X4'!$B:$AZ,47,FALSE)),IF($X$1=5,(VLOOKUP(B316,'X5'!$B:$AZ,47,FALSE)),IF($X$1=6,(VLOOKUP(B316,'X6'!$B:$AZ,47,FALSE)),IF($X$1=7,(VLOOKUP(B316,'X7'!$B:$AZ,47,FALSE)),IF($X$1=8,(VLOOKUP(B316,'X8'!$B:$AZ,47,FALSE)),IF($X$1=9,(VLOOKUP(B316,'X9'!$B:$AZ,47,FALSE)),IF($X$1=10,(VLOOKUP(B316,'X10'!$B:$AZ,47,FALSE)),IF($X$1=11,(VLOOKUP(B316,'X11'!$B:$AZ,47,FALSE)),IF($X$1=12,(VLOOKUP(B316,'X12'!$B:$AZ,47,FALSE)),IF($X$1=13,(VLOOKUP(B316,'X13'!$B:$AZ,47,FALSE)),"B"))))))))))))))=TRUE," ",(IF($X$1=1,(VLOOKUP(B316,'X1'!$B:$AZ,47,FALSE)),IF($X$1=2,(VLOOKUP(B316,'X2'!$B:$AZ,47,FALSE)),IF($X$1=3,(VLOOKUP(B316,'X3'!$B:$AZ,47,FALSE)),IF($X$1=4,(VLOOKUP(B316,'X4'!$B:$AZ,47,FALSE)),IF($X$1=5,(VLOOKUP(B316,'X5'!$B:$AZ,47,FALSE)),IF($X$1=6,(VLOOKUP(B316,'X6'!$B:$AZ,47,FALSE)),IF($X$1=7,(VLOOKUP(B316,'X7'!$B:$AZ,47,FALSE)),IF($X$1=8,(VLOOKUP(B316,'X8'!$B:$AZ,47,FALSE)),IF($X$1=9,(VLOOKUP(B316,'X9'!$B:$AZ,47,FALSE)),IF($X$1=10,(VLOOKUP(B316,'X10'!$B:$AZ,47,FALSE)),IF($X$1=11,(VLOOKUP(B316,'X11'!$B:$AZ,47,FALSE)),IF($X$1=12,(VLOOKUP(B316,'X12'!$B:$AZ,47,FALSE)),IF($X$1=13,(VLOOKUP(B316,'X13'!$B:$AZ,47,FALSE)),"B")))))))))))))))</f>
        <v xml:space="preserve"> </v>
      </c>
      <c r="D316" s="181" t="str">
        <f ca="1">IF(ISERROR(IF($X$1=1,(VLOOKUP(B316,'X1'!$B:$AP,41,FALSE)),IF($X$1=2,(VLOOKUP(B316,'X2'!$B:$AP,41,FALSE)),IF($X$1=3,(VLOOKUP(B316,'X3'!$B:$AP,41,FALSE)),IF($X$1=4,(VLOOKUP(B316,'X4'!$B:$AP,41,FALSE)),IF($X$1=5,(VLOOKUP(B316,'X5'!$B:$AP,41,FALSE)),IF($X$1=6,(VLOOKUP(B316,'X6'!$B:$AP,41,FALSE)),IF($X$1=7,(VLOOKUP(B316,'X7'!$B:$AP,41,FALSE)),IF($X$1=8,(VLOOKUP(B316,'X8'!$B:$AP,41,FALSE)),IF($X$1=9,(VLOOKUP(B316,'X9'!$B:$AP,41,FALSE)),IF($X$1=10,(VLOOKUP(B316,'X10'!$B:$AP,41,FALSE)),IF($X$1=11,(VLOOKUP(B316,'X11'!$B:$AP,41,FALSE)),IF($X$1=12,(VLOOKUP(B316,'X12'!$B:$AP,41,FALSE)),IF($X$1=13,(VLOOKUP(B316,'X13'!$B:$AP,41,FALSE)),"B"))))))))))))))=TRUE," ",(IF($X$1=1,(VLOOKUP(B316,'X1'!$B:$AP,41,FALSE)),IF($X$1=2,(VLOOKUP(B316,'X2'!$B:$AP,41,FALSE)),IF($X$1=3,(VLOOKUP(B316,'X3'!$B:$AP,41,FALSE)),IF($X$1=4,(VLOOKUP(B316,'X4'!$B:$AP,41,FALSE)),IF($X$1=5,(VLOOKUP(B316,'X5'!$B:$AP,41,FALSE)),IF($X$1=6,(VLOOKUP(B316,'X6'!$B:$AP,41,FALSE)),IF($X$1=7,(VLOOKUP(B316,'X7'!$B:$AP,41,FALSE)),IF($X$1=8,(VLOOKUP(B316,'X8'!$B:$AP,41,FALSE)),IF($X$1=9,(VLOOKUP(B316,'X9'!$B:$AP,41,FALSE)),IF($X$1=10,(VLOOKUP(B316,'X10'!$B:$AP,41,FALSE)),IF($X$1=11,(VLOOKUP(B316,'X11'!$B:$AP,41,FALSE)),IF($X$1=12,(VLOOKUP(B316,'X12'!$B:$AP,41,FALSE)),IF($X$1=13,(VLOOKUP(B316,'X13'!$B:$AP,41,FALSE)),"B")))))))))))))))</f>
        <v xml:space="preserve"> </v>
      </c>
      <c r="E316" s="182" t="str">
        <f ca="1">IF(ISERROR(IF($X$1=1,(VLOOKUP(B316,'X1'!$B:$AP,7,FALSE)),IF($X$1=2,(VLOOKUP(B316,'X2'!$B:$AP,7,FALSE)),IF($X$1=3,(VLOOKUP(B316,'X3'!$B:$AP,7,FALSE)),IF($X$1=4,(VLOOKUP(B316,'X4'!$B:$AP,7,FALSE)),IF($X$1=5,(VLOOKUP(B316,'X5'!$B:$AP,7,FALSE)),IF($X$1=6,(VLOOKUP(B316,'X6'!$B:$AP,7,FALSE)),IF($X$1=7,(VLOOKUP(B316,'X7'!$B:$AP,7,FALSE)),IF($X$1=8,(VLOOKUP(B316,'X8'!$B:$AP,7,FALSE)),IF($X$1=9,(VLOOKUP(B316,'X9'!$B:$AP,7,FALSE)),IF($X$1=10,(VLOOKUP(B316,'X10'!$B:$AP,7,FALSE)),IF($X$1=11,(VLOOKUP(B316,'X11'!$B:$AP,7,FALSE)),IF($X$1=12,(VLOOKUP(B316,'X12'!$B:$AP,7,FALSE)),IF($X$1=13,(VLOOKUP(B316,'X13'!$B:$AP,7,FALSE)),"B"))))))))))))))=TRUE," ",(IF($X$1=1,(VLOOKUP(B316,'X1'!$B:$AP,7,FALSE)),IF($X$1=2,(VLOOKUP(B316,'X2'!$B:$AP,7,FALSE)),IF($X$1=3,(VLOOKUP(B316,'X3'!$B:$AP,7,FALSE)),IF($X$1=4,(VLOOKUP(B316,'X4'!$B:$AP,7,FALSE)),IF($X$1=5,(VLOOKUP(B316,'X5'!$B:$AP,7,FALSE)),IF($X$1=6,(VLOOKUP(B316,'X6'!$B:$AP,7,FALSE)),IF($X$1=7,(VLOOKUP(B316,'X7'!$B:$AP,7,FALSE)),IF($X$1=8,(VLOOKUP(B316,'X8'!$B:$AP,7,FALSE)),IF($X$1=9,(VLOOKUP(B316,'X9'!$B:$AP,7,FALSE)),IF($X$1=10,(VLOOKUP(B316,'X10'!$B:$AP,7,FALSE)),IF($X$1=11,(VLOOKUP(B316,'X11'!$B:$AP,7,FALSE)),IF($X$1=12,(VLOOKUP(B316,'X12'!$B:$AP,7,FALSE)),IF($X$1=13,(VLOOKUP(B316,'X13'!$B:$AP,7,FALSE)),"B")))))))))))))))</f>
        <v xml:space="preserve"> </v>
      </c>
      <c r="F316" s="182" t="str">
        <f ca="1">IF(ISERROR(IF((IF($X$1=1,(VLOOKUP(B316,'X1'!$B:$AO,6,FALSE)),(IF($X$1=2,(VLOOKUP(B316,'X2'!$B:$AO,6,FALSE)),(IF($X$1=3,(VLOOKUP(B316,'X3'!$B:$AO,6,FALSE)),(IF($X$1=4,(VLOOKUP(B316,'X4'!$B:$AO,6,FALSE)),(IF($X$1=5,(VLOOKUP(B316,'X5'!$B:$AO,6,FALSE)),(IF($X$1=6,(VLOOKUP(B316,'X6'!$B:$AO,6,FALSE)),(IF($X$1=7,(VLOOKUP(B316,'X7'!$B:$AO,6,FALSE)),(IF($X$1=8,(VLOOKUP(B316,'X8'!$B:$AO,6,FALSE)),(IF($X$1=9,(VLOOKUP(B316,'X9'!$B:$AO,6,FALSE)),(IF($X$1=10,(VLOOKUP(B316,'X10'!$B:$AO,6,FALSE)),(IF($X$1=11,(VLOOKUP(B316,'X11'!$B:$AO,6,FALSE)),(IF($X$1=12,(VLOOKUP(B316,'X12'!$B:$AO,6,FALSE)),(VLOOKUP(B316,'X13'!$B:$AO,6,FALSE))))))))))))))))))))))))))=$V$1," ",(IF($X$1=1,(VLOOKUP(B316,'X1'!$B:$AO,6,FALSE)),(IF($X$1=2,(VLOOKUP(B316,'X2'!$B:$AO,6,FALSE)),(IF($X$1=3,(VLOOKUP(B316,'X3'!$B:$AO,6,FALSE)),(IF($X$1=4,(VLOOKUP(B316,'X4'!$B:$AO,6,FALSE)),(IF($X$1=5,(VLOOKUP(B316,'X5'!$B:$AO,6,FALSE)),(IF($X$1=6,(VLOOKUP(B316,'X6'!$B:$AO,6,FALSE)),(IF($X$1=7,(VLOOKUP(B316,'X7'!$B:$AO,6,FALSE)),(IF($X$1=8,(VLOOKUP(B316,'X8'!$B:$AO,6,FALSE)),(IF($X$1=9,(VLOOKUP(B316,'X9'!$B:$AO,6,FALSE)),(IF($X$1=10,(VLOOKUP(B316,'X10'!$B:$AO,6,FALSE)),(IF($X$1=11,(VLOOKUP(B316,'X11'!$B:$AO,6,FALSE)),(IF($X$1=12,(VLOOKUP(B316,'X12'!$B:$AO,6,FALSE)),(VLOOKUP(B316,'X13'!$B:$AO,6,FALSE))))))))))))))))))))))))))))=TRUE," ",(IF((IF($X$1=1,(VLOOKUP(B316,'X1'!$B:$AO,6,FALSE)),(IF($X$1=2,(VLOOKUP(B316,'X2'!$B:$AO,6,FALSE)),(IF($X$1=3,(VLOOKUP(B316,'X3'!$B:$AO,6,FALSE)),(IF($X$1=4,(VLOOKUP(B316,'X4'!$B:$AO,6,FALSE)),(IF($X$1=5,(VLOOKUP(B316,'X5'!$B:$AO,6,FALSE)),(IF($X$1=6,(VLOOKUP(B316,'X6'!$B:$AO,6,FALSE)),(IF($X$1=7,(VLOOKUP(B316,'X7'!$B:$AO,6,FALSE)),(IF($X$1=8,(VLOOKUP(B316,'X8'!$B:$AO,6,FALSE)),(IF($X$1=9,(VLOOKUP(B316,'X9'!$B:$AO,6,FALSE)),(IF($X$1=10,(VLOOKUP(B316,'X10'!$B:$AO,6,FALSE)),(IF($X$1=11,(VLOOKUP(B316,'X11'!$B:$AO,6,FALSE)),(IF($X$1=12,(VLOOKUP(B316,'X12'!$B:$AO,6,FALSE)),(VLOOKUP(B316,'X13'!$B:$AO,6,FALSE))))))))))))))))))))))))))=$V$1," ",(IF($X$1=1,(VLOOKUP(B316,'X1'!$B:$AO,6,FALSE)),(IF($X$1=2,(VLOOKUP(B316,'X2'!$B:$AO,6,FALSE)),(IF($X$1=3,(VLOOKUP(B316,'X3'!$B:$AO,6,FALSE)),(IF($X$1=4,(VLOOKUP(B316,'X4'!$B:$AO,6,FALSE)),(IF($X$1=5,(VLOOKUP(B316,'X5'!$B:$AO,6,FALSE)),(IF($X$1=6,(VLOOKUP(B316,'X6'!$B:$AO,6,FALSE)),(IF($X$1=7,(VLOOKUP(B316,'X7'!$B:$AO,6,FALSE)),(IF($X$1=8,(VLOOKUP(B316,'X8'!$B:$AO,6,FALSE)),(IF($X$1=9,(VLOOKUP(B316,'X9'!$B:$AO,6,FALSE)),(IF($X$1=10,(VLOOKUP(B316,'X10'!$B:$AO,6,FALSE)),(IF($X$1=11,(VLOOKUP(B316,'X11'!$B:$AO,6,FALSE)),(IF($X$1=12,(VLOOKUP(B316,'X12'!$B:$AO,6,FALSE)),(VLOOKUP(B316,'X13'!$B:$AO,6,FALSE)))))))))))))))))))))))))))))</f>
        <v xml:space="preserve"> </v>
      </c>
      <c r="G316" s="182" t="str">
        <f ca="1">IF(ISERROR(IF($X$1=1,(VLOOKUP(B316,'X1'!$B:$AZ,44,FALSE)),IF($X$1=2,(VLOOKUP(B316,'X2'!$B:$AZ,44,FALSE)),IF($X$1=3,(VLOOKUP(B316,'X3'!$B:$AZ,44,FALSE)),IF($X$1=4,(VLOOKUP(B316,'X4'!$B:$AZ,44,FALSE)),IF($X$1=5,(VLOOKUP(B316,'X5'!$B:$AZ,44,FALSE)),IF($X$1=6,(VLOOKUP(B316,'X6'!$B:$AZ,44,FALSE)),IF($X$1=7,(VLOOKUP(B316,'X7'!$B:$AZ,44,FALSE)),IF($X$1=8,(VLOOKUP(B316,'X8'!$B:$AZ,44,FALSE)),IF($X$1=9,(VLOOKUP(B316,'X9'!$B:$AZ,44,FALSE)),IF($X$1=10,(VLOOKUP(B316,'X10'!$B:$AZ,44,FALSE)),IF($X$1=11,(VLOOKUP(B316,'X11'!$B:$AZ,44,FALSE)),IF($X$1=12,(VLOOKUP(B316,'X12'!$B:$AZ,44,FALSE)),IF($X$1=13,(VLOOKUP(B316,'X13'!$B:$AZ,44,FALSE)),"B"))))))))))))))=TRUE," ",(IF($X$1=1,(VLOOKUP(B316,'X1'!$B:$AZ,44,FALSE)),IF($X$1=2,(VLOOKUP(B316,'X2'!$B:$AZ,44,FALSE)),IF($X$1=3,(VLOOKUP(B316,'X3'!$B:$AZ,44,FALSE)),IF($X$1=4,(VLOOKUP(B316,'X4'!$B:$AZ,44,FALSE)),IF($X$1=5,(VLOOKUP(B316,'X5'!$B:$AZ,44,FALSE)),IF($X$1=6,(VLOOKUP(B316,'X6'!$B:$AZ,44,FALSE)),IF($X$1=7,(VLOOKUP(B316,'X7'!$B:$AZ,44,FALSE)),IF($X$1=8,(VLOOKUP(B316,'X8'!$B:$AZ,44,FALSE)),IF($X$1=9,(VLOOKUP(B316,'X9'!$B:$AZ,44,FALSE)),IF($X$1=10,(VLOOKUP(B316,'X10'!$B:$AZ,44,FALSE)),IF($X$1=11,(VLOOKUP(B316,'X11'!$B:$AZ,44,FALSE)),IF($X$1=12,(VLOOKUP(B316,'X12'!$B:$AZ,44,FALSE)),IF($X$1=13,(VLOOKUP(B316,'X13'!$B:$AZ,44,FALSE)),"B")))))))))))))))</f>
        <v xml:space="preserve"> </v>
      </c>
      <c r="H316" s="182" t="str">
        <f ca="1">IF(ISERROR(IF($X$1=1,(VLOOKUP(B316,'X1'!$B:$AZ,8,FALSE)),IF($X$1=2,(VLOOKUP(B316,'X2'!$B:$AZ,8,FALSE)),IF($X$1=3,(VLOOKUP(B316,'X3'!$B:$AZ,8,FALSE)),IF($X$1=4,(VLOOKUP(B316,'X4'!$B:$AZ,8,FALSE)),IF($X$1=5,(VLOOKUP(B316,'X5'!$B:$AZ,8,FALSE)),IF($X$1=6,(VLOOKUP(B316,'X6'!$B:$AZ,8,FALSE)),IF($X$1=7,(VLOOKUP(B316,'X7'!$B:$AZ,8,FALSE)),IF($X$1=8,(VLOOKUP(B316,'X8'!$B:$AZ,8,FALSE)),IF($X$1=9,(VLOOKUP(B316,'X9'!$B:$AZ,8,FALSE)),IF($X$1=10,(VLOOKUP(B316,'X10'!$B:$AZ,8,FALSE)),IF($X$1=11,(VLOOKUP(B316,'X11'!$B:$AZ,8,FALSE)),IF($X$1=12,(VLOOKUP(B316,'X12'!$B:$AZ,8,FALSE)),IF($X$1=13,(VLOOKUP(B316,'X13'!$B:$AZ,8,FALSE)),"B"))))))))))))))=TRUE," ",(IF($X$1=1,(VLOOKUP(B316,'X1'!$B:$AZ,8,FALSE)),IF($X$1=2,(VLOOKUP(B316,'X2'!$B:$AZ,8,FALSE)),IF($X$1=3,(VLOOKUP(B316,'X3'!$B:$AZ,8,FALSE)),IF($X$1=4,(VLOOKUP(B316,'X4'!$B:$AZ,8,FALSE)),IF($X$1=5,(VLOOKUP(B316,'X5'!$B:$AZ,8,FALSE)),IF($X$1=6,(VLOOKUP(B316,'X6'!$B:$AZ,8,FALSE)),IF($X$1=7,(VLOOKUP(B316,'X7'!$B:$AZ,8,FALSE)),IF($X$1=8,(VLOOKUP(B316,'X8'!$B:$AZ,8,FALSE)),IF($X$1=9,(VLOOKUP(B316,'X9'!$B:$AZ,8,FALSE)),IF($X$1=10,(VLOOKUP(B316,'X10'!$B:$AZ,8,FALSE)),IF($X$1=11,(VLOOKUP(B316,'X11'!$B:$AZ,8,FALSE)),IF($X$1=12,(VLOOKUP(B316,'X12'!$B:$AZ,8,FALSE)),IF($X$1=13,(VLOOKUP(B316,'X13'!$B:$AZ,8,FALSE)),"B")))))))))))))))</f>
        <v xml:space="preserve"> </v>
      </c>
      <c r="I316" s="183" t="str">
        <f ca="1">IF(ISERROR(IF($X$1=1,(VLOOKUP(B316,'X1'!$B:$AZ,2,FALSE)),IF($X$1=2,(VLOOKUP(B316,'X2'!$B:$AZ,2,FALSE)),IF($X$1=3,(VLOOKUP(B316,'X3'!$B:$AZ,2,FALSE)),IF($X$1=4,(VLOOKUP(B316,'X4'!$B:$AZ,2,FALSE)),IF($X$1=5,(VLOOKUP(B316,'X5'!$B:$AZ,2,FALSE)),IF($X$1=6,(VLOOKUP(B316,'X6'!$B:$AZ,2,FALSE)),IF($X$1=7,(VLOOKUP(B316,'X7'!$B:$AZ,2,FALSE)),IF($X$1=8,(VLOOKUP(B316,'X8'!$B:$AZ,2,FALSE)),IF($X$1=9,(VLOOKUP(B316,'X9'!$B:$AZ,2,FALSE)),IF($X$1=10,(VLOOKUP(B316,'X10'!$B:$AZ,2,FALSE)),IF($X$1=11,(VLOOKUP(B316,'X11'!$B:$AZ,2,FALSE)),IF($X$1=12,(VLOOKUP(B316,'X12'!$B:$AZ,2,FALSE)),IF($X$1=13,(VLOOKUP(B316,'X13'!$B:$AZ,2,FALSE)),"B"))))))))))))))=TRUE," ",(IF($X$1=1,(VLOOKUP(B316,'X1'!$B:$AZ,2,FALSE)),IF($X$1=2,(VLOOKUP(B316,'X2'!$B:$AZ,2,FALSE)),IF($X$1=3,(VLOOKUP(B316,'X3'!$B:$AZ,2,FALSE)),IF($X$1=4,(VLOOKUP(B316,'X4'!$B:$AZ,2,FALSE)),IF($X$1=5,(VLOOKUP(B316,'X5'!$B:$AZ,2,FALSE)),IF($X$1=6,(VLOOKUP(B316,'X6'!$B:$AZ,2,FALSE)),IF($X$1=7,(VLOOKUP(B316,'X7'!$B:$AZ,2,FALSE)),IF($X$1=8,(VLOOKUP(B316,'X8'!$B:$AZ,2,FALSE)),IF($X$1=9,(VLOOKUP(B316,'X9'!$B:$AZ,2,FALSE)),IF($X$1=10,(VLOOKUP(B316,'X10'!$B:$AZ,2,FALSE)),IF($X$1=11,(VLOOKUP(B316,'X11'!$B:$AZ,2,FALSE)),IF($X$1=12,(VLOOKUP(B316,'X12'!$B:$AZ,2,FALSE)),IF($X$1=13,(VLOOKUP(B316,'X13'!$B:$AZ,2,FALSE)),"B")))))))))))))))</f>
        <v xml:space="preserve"> </v>
      </c>
      <c r="J316" s="183" t="str">
        <f ca="1">IF(ISERROR(IF($X$1=1,(VLOOKUP(B316,'X1'!$B:$AZ,3,FALSE)),IF($X$1=2,(VLOOKUP(B316,'X2'!$B:$AZ,3,FALSE)),IF($X$1=3,(VLOOKUP(B316,'X3'!$B:$AZ,3,FALSE)),IF($X$1=4,(VLOOKUP(B316,'X4'!$B:$AZ,3,FALSE)),IF($X$1=5,(VLOOKUP(B316,'X5'!$B:$AZ,3,FALSE)),IF($X$1=6,(VLOOKUP(B316,'X6'!$B:$AZ,3,FALSE)),IF($X$1=7,(VLOOKUP(B316,'X7'!$B:$AZ,3,FALSE)),IF($X$1=8,(VLOOKUP(B316,'X8'!$B:$AZ,3,FALSE)),IF($X$1=9,(VLOOKUP(B316,'X9'!$B:$AZ,3,FALSE)),IF($X$1=10,(VLOOKUP(B316,'X10'!$B:$AZ,3,FALSE)),IF($X$1=11,(VLOOKUP(B316,'X11'!$B:$AZ,3,FALSE)),IF($X$1=12,(VLOOKUP(B316,'X12'!$B:$AZ,3,FALSE)),IF($X$1=13,(VLOOKUP(B316,'X13'!$B:$AZ,3,FALSE)),"B"))))))))))))))=TRUE," ",(IF($X$1=1,(VLOOKUP(B316,'X1'!$B:$AZ,3,FALSE)),IF($X$1=2,(VLOOKUP(B316,'X2'!$B:$AZ,3,FALSE)),IF($X$1=3,(VLOOKUP(B316,'X3'!$B:$AZ,3,FALSE)),IF($X$1=4,(VLOOKUP(B316,'X4'!$B:$AZ,3,FALSE)),IF($X$1=5,(VLOOKUP(B316,'X5'!$B:$AZ,3,FALSE)),IF($X$1=6,(VLOOKUP(B316,'X6'!$B:$AZ,3,FALSE)),IF($X$1=7,(VLOOKUP(B316,'X7'!$B:$AZ,3,FALSE)),IF($X$1=8,(VLOOKUP(B316,'X8'!$B:$AZ,3,FALSE)),IF($X$1=9,(VLOOKUP(B316,'X9'!$B:$AZ,3,FALSE)),IF($X$1=10,(VLOOKUP(B316,'X10'!$B:$AZ,3,FALSE)),IF($X$1=11,(VLOOKUP(B316,'X11'!$B:$AZ,3,FALSE)),IF($X$1=12,(VLOOKUP(B316,'X12'!$B:$AZ,3,FALSE)),IF($X$1=13,(VLOOKUP(B316,'X13'!$B:$AZ,3,FALSE)),"B")))))))))))))))</f>
        <v xml:space="preserve"> </v>
      </c>
      <c r="K316" s="183" t="str">
        <f ca="1">IF(ISERROR(IF($X$1=1,(VLOOKUP(B316,'X1'!$B:$AZ,5,FALSE)),IF($X$1=2,(VLOOKUP(B316,'X2'!$B:$AZ,5,FALSE)),IF($X$1=3,(VLOOKUP(B316,'X3'!$B:$AZ,5,FALSE)),IF($X$1=4,(VLOOKUP(B316,'X4'!$B:$AZ,5,FALSE)),IF($X$1=5,(VLOOKUP(B316,'X5'!$B:$AZ,5,FALSE)),IF($X$1=6,(VLOOKUP(B316,'X6'!$B:$AZ,5,FALSE)),IF($X$1=7,(VLOOKUP(B316,'X7'!$B:$AZ,5,FALSE)),IF($X$1=8,(VLOOKUP(B316,'X8'!$B:$AZ,5,FALSE)),IF($X$1=9,(VLOOKUP(B316,'X9'!$B:$AZ,5,FALSE)),IF($X$1=10,(VLOOKUP(B316,'X10'!$B:$AZ,5,FALSE)),IF($X$1=11,(VLOOKUP(B316,'X11'!$B:$AZ,5,FALSE)),IF($X$1=12,(VLOOKUP(B316,'X12'!$B:$AZ,5,FALSE)),IF($X$1=13,(VLOOKUP(B316,'X13'!$B:$AZ,5,FALSE)),"B"))))))))))))))=TRUE," ",(IF($X$1=1,(VLOOKUP(B316,'X1'!$B:$AZ,5,FALSE)),IF($X$1=2,(VLOOKUP(B316,'X2'!$B:$AZ,5,FALSE)),IF($X$1=3,(VLOOKUP(B316,'X3'!$B:$AZ,5,FALSE)),IF($X$1=4,(VLOOKUP(B316,'X4'!$B:$AZ,5,FALSE)),IF($X$1=5,(VLOOKUP(B316,'X5'!$B:$AZ,5,FALSE)),IF($X$1=6,(VLOOKUP(B316,'X6'!$B:$AZ,5,FALSE)),IF($X$1=7,(VLOOKUP(B316,'X7'!$B:$AZ,5,FALSE)),IF($X$1=8,(VLOOKUP(B316,'X8'!$B:$AZ,5,FALSE)),IF($X$1=9,(VLOOKUP(B316,'X9'!$B:$AZ,5,FALSE)),IF($X$1=10,(VLOOKUP(B316,'X10'!$B:$AZ,5,FALSE)),IF($X$1=11,(VLOOKUP(B316,'X11'!$B:$AZ,5,FALSE)),IF($X$1=12,(VLOOKUP(B316,'X12'!$B:$AZ,5,FALSE)),IF($X$1=13,(VLOOKUP(B316,'X13'!$B:$AZ,5,FALSE)),"B")))))))))))))))</f>
        <v xml:space="preserve"> </v>
      </c>
      <c r="L316" s="184" t="str">
        <f ca="1">IF(ISERROR(IF($X$1=1,(VLOOKUP(B316,'X1'!$B:$AZ,9,FALSE)),IF($X$1=2,(VLOOKUP(B316,'X2'!$B:$AZ,9,FALSE)),IF($X$1=3,(VLOOKUP(B316,'X3'!$B:$AZ,9,FALSE)),IF($X$1=4,(VLOOKUP(B316,'X4'!$B:$AZ,9,FALSE)),IF($X$1=5,(VLOOKUP(B316,'X5'!$B:$AZ,9,FALSE)),IF($X$1=6,(VLOOKUP(B316,'X6'!$B:$AZ,9,FALSE)),IF($X$1=7,(VLOOKUP(B316,'X7'!$B:$AZ,9,FALSE)),IF($X$1=8,(VLOOKUP(B316,'X8'!$B:$AZ,9,FALSE)),IF($X$1=9,(VLOOKUP(B316,'X9'!$B:$AZ,9,FALSE)),IF($X$1=10,(VLOOKUP(B316,'X10'!$B:$AZ,9,FALSE)),IF($X$1=11,(VLOOKUP(B316,'X11'!$B:$AZ,9,FALSE)),IF($X$1=12,(VLOOKUP(B316,'X12'!$B:$AZ,9,FALSE)),IF($X$1=13,(VLOOKUP(B316,'X13'!$B:$AZ,9,FALSE)),"B"))))))))))))))=TRUE," ",(IF($X$1=1,(VLOOKUP(B316,'X1'!$B:$AZ,9,FALSE)),IF($X$1=2,(VLOOKUP(B316,'X2'!$B:$AZ,9,FALSE)),IF($X$1=3,(VLOOKUP(B316,'X3'!$B:$AZ,9,FALSE)),IF($X$1=4,(VLOOKUP(B316,'X4'!$B:$AZ,9,FALSE)),IF($X$1=5,(VLOOKUP(B316,'X5'!$B:$AZ,9,FALSE)),IF($X$1=6,(VLOOKUP(B316,'X6'!$B:$AZ,9,FALSE)),IF($X$1=7,(VLOOKUP(B316,'X7'!$B:$AZ,9,FALSE)),IF($X$1=8,(VLOOKUP(B316,'X8'!$B:$AZ,9,FALSE)),IF($X$1=9,(VLOOKUP(B316,'X9'!$B:$AZ,9,FALSE)),IF($X$1=10,(VLOOKUP(B316,'X10'!$B:$AZ,9,FALSE)),IF($X$1=11,(VLOOKUP(B316,'X11'!$B:$AZ,9,FALSE)),IF($X$1=12,(VLOOKUP(B316,'X12'!$B:$AZ,9,FALSE)),IF($X$1=13,(VLOOKUP(B316,'X13'!$B:$AZ,9,FALSE)),"B")))))))))))))))</f>
        <v xml:space="preserve"> </v>
      </c>
      <c r="M316" s="184" t="str">
        <f ca="1">IF(ISERROR(IF($X$1=1,(VLOOKUP(B316,'X1'!$B:$AZ,10,FALSE)),IF($X$1=2,(VLOOKUP(B316,'X2'!$B:$AZ,10,FALSE)),IF($X$1=3,(VLOOKUP(B316,'X3'!$B:$AZ,10,FALSE)),IF($X$1=4,(VLOOKUP(B316,'X4'!$B:$AZ,10,FALSE)),IF($X$1=5,(VLOOKUP(B316,'X5'!$B:$AZ,10,FALSE)),IF($X$1=6,(VLOOKUP(B316,'X6'!$B:$AZ,10,FALSE)),IF($X$1=7,(VLOOKUP(B316,'X7'!$B:$AZ,10,FALSE)),IF($X$1=8,(VLOOKUP(B316,'X8'!$B:$AZ,10,FALSE)),IF($X$1=9,(VLOOKUP(B316,'X9'!$B:$AZ,10,FALSE)),IF($X$1=10,(VLOOKUP(B316,'X10'!$B:$AZ,10,FALSE)),IF($X$1=11,(VLOOKUP(B316,'X11'!$B:$AZ,10,FALSE)),IF($X$1=12,(VLOOKUP(B316,'X12'!$B:$AZ,10,FALSE)),IF($X$1=13,(VLOOKUP(B316,'X13'!$B:$AZ,10,FALSE)),"B"))))))))))))))=TRUE," ",(IF($X$1=1,(VLOOKUP(B316,'X1'!$B:$AZ,10,FALSE)),IF($X$1=2,(VLOOKUP(B316,'X2'!$B:$AZ,10,FALSE)),IF($X$1=3,(VLOOKUP(B316,'X3'!$B:$AZ,10,FALSE)),IF($X$1=4,(VLOOKUP(B316,'X4'!$B:$AZ,10,FALSE)),IF($X$1=5,(VLOOKUP(B316,'X5'!$B:$AZ,10,FALSE)),IF($X$1=6,(VLOOKUP(B316,'X6'!$B:$AZ,10,FALSE)),IF($X$1=7,(VLOOKUP(B316,'X7'!$B:$AZ,10,FALSE)),IF($X$1=8,(VLOOKUP(B316,'X8'!$B:$AZ,10,FALSE)),IF($X$1=9,(VLOOKUP(B316,'X9'!$B:$AZ,10,FALSE)),IF($X$1=10,(VLOOKUP(B316,'X10'!$B:$AZ,10,FALSE)),IF($X$1=11,(VLOOKUP(B316,'X11'!$B:$AZ,10,FALSE)),IF($X$1=12,(VLOOKUP(B316,'X12'!$B:$AZ,10,FALSE)),IF($X$1=13,(VLOOKUP(B316,'X13'!$B:$AZ,10,FALSE)),"B")))))))))))))))</f>
        <v xml:space="preserve"> </v>
      </c>
      <c r="N316" s="185" t="str">
        <f ca="1">IF(ISERROR(IF($X$1=1,(VLOOKUP(B316,'X1'!$B:$AZ,45,FALSE)),IF($X$1=2,(VLOOKUP(B316,'X2'!$B:$AZ,45,FALSE)),IF($X$1=3,(VLOOKUP(B316,'X3'!$B:$AZ,45,FALSE)),IF($X$1=4,(VLOOKUP(B316,'X4'!$B:$AZ,45,FALSE)),IF($X$1=5,(VLOOKUP(B316,'X5'!$B:$AZ,45,FALSE)),IF($X$1=6,(VLOOKUP(B316,'X6'!$B:$AZ,45,FALSE)),IF($X$1=7,(VLOOKUP(B316,'X7'!$B:$AZ,45,FALSE)),IF($X$1=8,(VLOOKUP(B316,'X8'!$B:$AZ,45,FALSE)),IF($X$1=9,(VLOOKUP(B316,'X9'!$B:$AZ,45,FALSE)),IF($X$1=10,(VLOOKUP(B316,'X10'!$B:$AZ,45,FALSE)),IF($X$1=11,(VLOOKUP(B316,'X11'!$B:$AZ,45,FALSE)),IF($X$1=12,(VLOOKUP(B316,'X12'!$B:$AZ,45,FALSE)),IF($X$1=13,(VLOOKUP(B316,'X13'!$B:$AZ,45,FALSE)),"B"))))))))))))))=TRUE," ",(IF($X$1=1,(VLOOKUP(B316,'X1'!$B:$AZ,45,FALSE)),IF($X$1=2,(VLOOKUP(B316,'X2'!$B:$AZ,45,FALSE)),IF($X$1=3,(VLOOKUP(B316,'X3'!$B:$AZ,45,FALSE)),IF($X$1=4,(VLOOKUP(B316,'X4'!$B:$AZ,45,FALSE)),IF($X$1=5,(VLOOKUP(B316,'X5'!$B:$AZ,45,FALSE)),IF($X$1=6,(VLOOKUP(B316,'X6'!$B:$AZ,45,FALSE)),IF($X$1=7,(VLOOKUP(B316,'X7'!$B:$AZ,45,FALSE)),IF($X$1=8,(VLOOKUP(B316,'X8'!$B:$AZ,45,FALSE)),IF($X$1=9,(VLOOKUP(B316,'X9'!$B:$AZ,45,FALSE)),IF($X$1=10,(VLOOKUP(B316,'X10'!$B:$AZ,45,FALSE)),IF($X$1=11,(VLOOKUP(B316,'X11'!$B:$AZ,45,FALSE)),IF($X$1=12,(VLOOKUP(B316,'X12'!$B:$AZ,45,FALSE)),IF($X$1=13,(VLOOKUP(B316,'X13'!$B:$AZ,45,FALSE)),"B")))))))))))))))</f>
        <v xml:space="preserve"> </v>
      </c>
      <c r="O316" s="184" t="str">
        <f ca="1">IF(ISERROR(IF($X$1=1,(VLOOKUP(B316,'X1'!$B:$AZ,11,FALSE)),IF($X$1=2,(VLOOKUP(B316,'X2'!$B:$AZ,11,FALSE)),IF($X$1=3,(VLOOKUP(B316,'X3'!$B:$AZ,11,FALSE)),IF($X$1=4,(VLOOKUP(B316,'X4'!$B:$AZ,11,FALSE)),IF($X$1=5,(VLOOKUP(B316,'X5'!$B:$AZ,11,FALSE)),IF($X$1=6,(VLOOKUP(B316,'X6'!$B:$AZ,11,FALSE)),IF($X$1=7,(VLOOKUP(B316,'X7'!$B:$AZ,11,FALSE)),IF($X$1=8,(VLOOKUP(B316,'X8'!$B:$AZ,11,FALSE)),IF($X$1=9,(VLOOKUP(B316,'X9'!$B:$AZ,11,FALSE)),IF($X$1=10,(VLOOKUP(B316,'X10'!$B:$AZ,11,FALSE)),IF($X$1=11,(VLOOKUP(B316,'X11'!$B:$AZ,11,FALSE)),IF($X$1=12,(VLOOKUP(B316,'X12'!$B:$AZ,11,FALSE)),IF($X$1=13,(VLOOKUP(B316,'X13'!$B:$AZ,11,FALSE)),"B"))))))))))))))=TRUE," ",(IF($X$1=1,(VLOOKUP(B316,'X1'!$B:$AZ,11,FALSE)),IF($X$1=2,(VLOOKUP(B316,'X2'!$B:$AZ,11,FALSE)),IF($X$1=3,(VLOOKUP(B316,'X3'!$B:$AZ,11,FALSE)),IF($X$1=4,(VLOOKUP(B316,'X4'!$B:$AZ,11,FALSE)),IF($X$1=5,(VLOOKUP(B316,'X5'!$B:$AZ,11,FALSE)),IF($X$1=6,(VLOOKUP(B316,'X6'!$B:$AZ,11,FALSE)),IF($X$1=7,(VLOOKUP(B316,'X7'!$B:$AZ,11,FALSE)),IF($X$1=8,(VLOOKUP(B316,'X8'!$B:$AZ,11,FALSE)),IF($X$1=9,(VLOOKUP(B316,'X9'!$B:$AZ,11,FALSE)),IF($X$1=10,(VLOOKUP(B316,'X10'!$B:$AZ,11,FALSE)),IF($X$1=11,(VLOOKUP(B316,'X11'!$B:$AZ,11,FALSE)),IF($X$1=12,(VLOOKUP(B316,'X12'!$B:$AZ,11,FALSE)),IF($X$1=13,(VLOOKUP(B316,'X13'!$B:$AZ,11,FALSE)),"B")))))))))))))))</f>
        <v xml:space="preserve"> </v>
      </c>
      <c r="P316" s="184" t="str">
        <f ca="1">IF(ISERROR(IF($X$1=1,(VLOOKUP(B316,'X1'!$B:$AZ,12,FALSE)),IF($X$1=2,(VLOOKUP(B316,'X2'!$B:$AZ,12,FALSE)),IF($X$1=3,(VLOOKUP(B316,'X3'!$B:$AZ,12,FALSE)),IF($X$1=4,(VLOOKUP(B316,'X4'!$B:$AZ,12,FALSE)),IF($X$1=5,(VLOOKUP(B316,'X5'!$B:$AZ,12,FALSE)),IF($X$1=6,(VLOOKUP(B316,'X6'!$B:$AZ,12,FALSE)),IF($X$1=7,(VLOOKUP(B316,'X7'!$B:$AZ,12,FALSE)),IF($X$1=8,(VLOOKUP(B316,'X8'!$B:$AZ,12,FALSE)),IF($X$1=9,(VLOOKUP(B316,'X9'!$B:$AZ,12,FALSE)),IF($X$1=10,(VLOOKUP(B316,'X10'!$B:$AZ,12,FALSE)),IF($X$1=11,(VLOOKUP(B316,'X11'!$B:$AZ,12,FALSE)),IF($X$1=12,(VLOOKUP(B316,'X12'!$B:$AZ,12,FALSE)),IF($X$1=13,(VLOOKUP(B316,'X13'!$B:$AZ,12,FALSE)),"B"))))))))))))))=TRUE," ",(IF($X$1=1,(VLOOKUP(B316,'X1'!$B:$AZ,12,FALSE)),IF($X$1=2,(VLOOKUP(B316,'X2'!$B:$AZ,12,FALSE)),IF($X$1=3,(VLOOKUP(B316,'X3'!$B:$AZ,12,FALSE)),IF($X$1=4,(VLOOKUP(B316,'X4'!$B:$AZ,12,FALSE)),IF($X$1=5,(VLOOKUP(B316,'X5'!$B:$AZ,12,FALSE)),IF($X$1=6,(VLOOKUP(B316,'X6'!$B:$AZ,12,FALSE)),IF($X$1=7,(VLOOKUP(B316,'X7'!$B:$AZ,12,FALSE)),IF($X$1=8,(VLOOKUP(B316,'X8'!$B:$AZ,12,FALSE)),IF($X$1=9,(VLOOKUP(B316,'X9'!$B:$AZ,12,FALSE)),IF($X$1=10,(VLOOKUP(B316,'X10'!$B:$AZ,12,FALSE)),IF($X$1=11,(VLOOKUP(B316,'X11'!$B:$AZ,12,FALSE)),IF($X$1=12,(VLOOKUP(B316,'X12'!$B:$AZ,12,FALSE)),IF($X$1=13,(VLOOKUP(B316,'X13'!$B:$AZ,12,FALSE)),"B")))))))))))))))</f>
        <v xml:space="preserve"> </v>
      </c>
      <c r="Q316" s="185" t="str">
        <f ca="1">IF(ISERROR(IF($X$1=1,(VLOOKUP(B316,'X1'!$B:$AZ,46,FALSE)),IF($X$1=2,(VLOOKUP(B316,'X2'!$B:$AZ,46,FALSE)),IF($X$1=3,(VLOOKUP(B316,'X3'!$B:$AZ,46,FALSE)),IF($X$1=4,(VLOOKUP(B316,'X4'!$B:$AZ,46,FALSE)),IF($X$1=5,(VLOOKUP(B316,'X5'!$B:$AZ,46,FALSE)),IF($X$1=6,(VLOOKUP(B316,'X6'!$B:$AZ,46,FALSE)),IF($X$1=7,(VLOOKUP(B316,'X7'!$B:$AZ,46,FALSE)),IF($X$1=8,(VLOOKUP(B316,'X8'!$B:$AZ,46,FALSE)),IF($X$1=9,(VLOOKUP(B316,'X9'!$B:$AZ,46,FALSE)),IF($X$1=10,(VLOOKUP(B316,'X10'!$B:$AZ,46,FALSE)),IF($X$1=11,(VLOOKUP(B316,'X11'!$B:$AZ,46,FALSE)),IF($X$1=12,(VLOOKUP(B316,'X12'!$B:$AZ,46,FALSE)),IF($X$1=13,(VLOOKUP(B316,'X13'!$B:$AZ,46,FALSE)),"B"))))))))))))))=TRUE," ",(IF($X$1=1,(VLOOKUP(B316,'X1'!$B:$AZ,46,FALSE)),IF($X$1=2,(VLOOKUP(B316,'X2'!$B:$AZ,46,FALSE)),IF($X$1=3,(VLOOKUP(B316,'X3'!$B:$AZ,46,FALSE)),IF($X$1=4,(VLOOKUP(B316,'X4'!$B:$AZ,46,FALSE)),IF($X$1=5,(VLOOKUP(B316,'X5'!$B:$AZ,46,FALSE)),IF($X$1=6,(VLOOKUP(B316,'X6'!$B:$AZ,46,FALSE)),IF($X$1=7,(VLOOKUP(B316,'X7'!$B:$AZ,46,FALSE)),IF($X$1=8,(VLOOKUP(B316,'X8'!$B:$AZ,46,FALSE)),IF($X$1=9,(VLOOKUP(B316,'X9'!$B:$AZ,46,FALSE)),IF($X$1=10,(VLOOKUP(B316,'X10'!$B:$AZ,46,FALSE)),IF($X$1=11,(VLOOKUP(B316,'X11'!$B:$AZ,46,FALSE)),IF($X$1=12,(VLOOKUP(B316,'X12'!$B:$AZ,46,FALSE)),IF($X$1=13,(VLOOKUP(B316,'X13'!$B:$AZ,46,FALSE)),"B")))))))))))))))</f>
        <v xml:space="preserve"> </v>
      </c>
      <c r="R316" s="185" t="str">
        <f ca="1">IF(ISERROR(IF($X$1=1,(VLOOKUP(B316,'X1'!$B:$AZ,15,FALSE)),IF($X$1=2,(VLOOKUP(B316,'X2'!$B:$AZ,15,FALSE)),IF($X$1=3,(VLOOKUP(B316,'X3'!$B:$AZ,15,FALSE)),IF($X$1=4,(VLOOKUP(B316,'X4'!$B:$AZ,15,FALSE)),IF($X$1=5,(VLOOKUP(B316,'X5'!$B:$AZ,15,FALSE)),IF($X$1=6,(VLOOKUP(B316,'X6'!$B:$AZ,15,FALSE)),IF($X$1=7,(VLOOKUP(B316,'X7'!$B:$AZ,15,FALSE)),IF($X$1=8,(VLOOKUP(B316,'X8'!$B:$AZ,15,FALSE)),IF($X$1=9,(VLOOKUP(B316,'X9'!$B:$AZ,15,FALSE)),IF($X$1=10,(VLOOKUP(B316,'X10'!$B:$AZ,15,FALSE)),IF($X$1=11,(VLOOKUP(B316,'X11'!$B:$AZ,15,FALSE)),IF($X$1=12,(VLOOKUP(B316,'X12'!$B:$AZ,15,FALSE)),IF($X$1=13,(VLOOKUP(B316,'X13'!$B:$AZ,15,FALSE)),"B"))))))))))))))=TRUE," ",(IF($X$1=1,(VLOOKUP(B316,'X1'!$B:$AZ,15,FALSE)),IF($X$1=2,(VLOOKUP(B316,'X2'!$B:$AZ,15,FALSE)),IF($X$1=3,(VLOOKUP(B316,'X3'!$B:$AZ,15,FALSE)),IF($X$1=4,(VLOOKUP(B316,'X4'!$B:$AZ,15,FALSE)),IF($X$1=5,(VLOOKUP(B316,'X5'!$B:$AZ,15,FALSE)),IF($X$1=6,(VLOOKUP(B316,'X6'!$B:$AZ,15,FALSE)),IF($X$1=7,(VLOOKUP(B316,'X7'!$B:$AZ,15,FALSE)),IF($X$1=8,(VLOOKUP(B316,'X8'!$B:$AZ,15,FALSE)),IF($X$1=9,(VLOOKUP(B316,'X9'!$B:$AZ,15,FALSE)),IF($X$1=10,(VLOOKUP(B316,'X10'!$B:$AZ,15,FALSE)),IF($X$1=11,(VLOOKUP(B316,'X11'!$B:$AZ,15,FALSE)),IF($X$1=12,(VLOOKUP(B316,'X12'!$B:$AZ,15,FALSE)),IF($X$1=13,(VLOOKUP(B316,'X13'!$B:$AZ,15,FALSE)),"B")))))))))))))))</f>
        <v xml:space="preserve"> </v>
      </c>
      <c r="S316" s="185" t="str">
        <f ca="1">IF(ISERROR(IF((IF($X$1=1,(VLOOKUP(B316,'X1'!$B:$AZ,14,FALSE)),(IF($X$1=2,(VLOOKUP(B316,'X2'!$B:$AZ,14,FALSE)),(IF($X$1=3,(VLOOKUP(B316,'X3'!$B:$AZ,14,FALSE)),(IF($X$1=4,(VLOOKUP(B316,'X4'!$B:$AZ,14,FALSE)),(IF($X$1=5,(VLOOKUP(B316,'X5'!$B:$AZ,14,FALSE)),(IF($X$1=6,(VLOOKUP(B316,'X6'!$B:$AZ,14,FALSE)),(IF($X$1=7,(VLOOKUP(B316,'X7'!$B:$AZ,14,FALSE)),(IF($X$1=8,(VLOOKUP(B316,'X8'!$B:$AZ,14,FALSE)),(IF($X$1=9,(VLOOKUP(B316,'X9'!$B:$AZ,14,FALSE)),(IF($X$1=10,(VLOOKUP(B316,'X10'!$B:$AZ,14,FALSE)),(IF($X$1=11,(VLOOKUP(B316,'X11'!$B:$AZ,14,FALSE)),(IF($X$1=12,(VLOOKUP(B316,'X12'!$B:$AZ,14,FALSE)),(VLOOKUP(B316,'X13'!$B:$AZ,14,FALSE))))))))))))))))))))))))))=$V$1," ",(IF($X$1=1,(VLOOKUP(B316,'X1'!$B:$AZ,14,FALSE)),(IF($X$1=2,(VLOOKUP(B316,'X2'!$B:$AZ,14,FALSE)),(IF($X$1=3,(VLOOKUP(B316,'X3'!$B:$AZ,14,FALSE)),(IF($X$1=4,(VLOOKUP(B316,'X4'!$B:$AZ,14,FALSE)),(IF($X$1=5,(VLOOKUP(B316,'X5'!$B:$AZ,14,FALSE)),(IF($X$1=6,(VLOOKUP(B316,'X6'!$B:$AZ,14,FALSE)),(IF($X$1=7,(VLOOKUP(B316,'X7'!$B:$AZ,14,FALSE)),(IF($X$1=8,(VLOOKUP(B316,'X8'!$B:$AZ,14,FALSE)),(IF($X$1=9,(VLOOKUP(B316,'X9'!$B:$AZ,14,FALSE)),(IF($X$1=10,(VLOOKUP(B316,'X10'!$B:$AZ,14,FALSE)),(IF($X$1=11,(VLOOKUP(B316,'X11'!$B:$AZ,14,FALSE)),(IF($X$1=12,(VLOOKUP(B316,'X12'!$B:$AZ,14,FALSE)),(VLOOKUP(B316,'X13'!$B:$AZ,14,FALSE))))))))))))))))))))))))))))=TRUE," ",(IF((IF($X$1=1,(VLOOKUP(B316,'X1'!$B:$AZ,14,FALSE)),(IF($X$1=2,(VLOOKUP(B316,'X2'!$B:$AZ,14,FALSE)),(IF($X$1=3,(VLOOKUP(B316,'X3'!$B:$AZ,14,FALSE)),(IF($X$1=4,(VLOOKUP(B316,'X4'!$B:$AZ,14,FALSE)),(IF($X$1=5,(VLOOKUP(B316,'X5'!$B:$AZ,14,FALSE)),(IF($X$1=6,(VLOOKUP(B316,'X6'!$B:$AZ,14,FALSE)),(IF($X$1=7,(VLOOKUP(B316,'X7'!$B:$AZ,14,FALSE)),(IF($X$1=8,(VLOOKUP(B316,'X8'!$B:$AZ,14,FALSE)),(IF($X$1=9,(VLOOKUP(B316,'X9'!$B:$AZ,14,FALSE)),(IF($X$1=10,(VLOOKUP(B316,'X10'!$B:$AZ,14,FALSE)),(IF($X$1=11,(VLOOKUP(B316,'X11'!$B:$AZ,14,FALSE)),(IF($X$1=12,(VLOOKUP(B316,'X12'!$B:$AZ,14,FALSE)),(VLOOKUP(B316,'X13'!$B:$AZ,14,FALSE))))))))))))))))))))))))))=$V$1," ",(IF($X$1=1,(VLOOKUP(B316,'X1'!$B:$AZ,14,FALSE)),(IF($X$1=2,(VLOOKUP(B316,'X2'!$B:$AZ,14,FALSE)),(IF($X$1=3,(VLOOKUP(B316,'X3'!$B:$AZ,14,FALSE)),(IF($X$1=4,(VLOOKUP(B316,'X4'!$B:$AZ,14,FALSE)),(IF($X$1=5,(VLOOKUP(B316,'X5'!$B:$AZ,14,FALSE)),(IF($X$1=6,(VLOOKUP(B316,'X6'!$B:$AZ,14,FALSE)),(IF($X$1=7,(VLOOKUP(B316,'X7'!$B:$AZ,14,FALSE)),(IF($X$1=8,(VLOOKUP(B316,'X8'!$B:$AZ,14,FALSE)),(IF($X$1=9,(VLOOKUP(B316,'X9'!$B:$AZ,14,FALSE)),(IF($X$1=10,(VLOOKUP(B316,'X10'!$B:$AZ,14,FALSE)),(IF($X$1=11,(VLOOKUP(B316,'X11'!$B:$AZ,14,FALSE)),(IF($X$1=12,(VLOOKUP(B316,'X12'!$B:$AZ,14,FALSE)),(VLOOKUP(B316,'X13'!$B:$AZ,14,FALSE)))))))))))))))))))))))))))))</f>
        <v xml:space="preserve"> </v>
      </c>
    </row>
    <row r="317" spans="1:19" ht="14.1" customHeight="1" x14ac:dyDescent="0.2">
      <c r="A317" s="156" t="s">
        <v>1058</v>
      </c>
      <c r="B317" s="122" t="str">
        <f>IF(ISERROR(IF($U$16=1,(VLOOKUP(A317,$AC$89:$AH$125,2,FALSE)),IF((IF($X$1=1,'X1'!B276,(IF($X$1=2,'X2'!B276,(IF($X$1=3,'X3'!B276,(IF($X$1=4,'X4'!B276,(IF($X$1=5,'X5'!B276,(IF($X$1=6,'X6'!B276,(IF($X$1=7,'X7'!B276,(IF($X$1=8,'X8'!B276,(IF($X$1=9,'X9'!B276,(IF($X$1=10,'X10'!B276,(IF($X$1=11,'X11'!B276,(IF($X$1=12,'X12'!B276,'X13'!B276))))))))))))))))))))))))="","",(IF($X$1=1,'X1'!B276,(IF($X$1=2,'X2'!B276,(IF($X$1=3,'X3'!B276,(IF($X$1=4,'X4'!B276,(IF($X$1=5,'X5'!B276,(IF($X$1=6,'X6'!B276,(IF($X$1=7,'X7'!B276,(IF($X$1=8,'X8'!B276,(IF($X$1=9,'X9'!B276,(IF($X$1=10,'X10'!B276,(IF($X$1=11,'X11'!B276,(IF($X$1=12,'X12'!B276,'X13'!B276)))))))))))))))))))))))))))=TRUE," ",(IF($U$16=1,(VLOOKUP(A317,$AC$89:$AH$125,2,FALSE)),IF((IF($X$1=1,'X1'!B276,(IF($X$1=2,'X2'!B276,(IF($X$1=3,'X3'!B276,(IF($X$1=4,'X4'!B276,(IF($X$1=5,'X5'!B276,(IF($X$1=6,'X6'!B276,(IF($X$1=7,'X7'!B276,(IF($X$1=8,'X8'!B276,(IF($X$1=9,'X9'!B276,(IF($X$1=10,'X10'!B276,(IF($X$1=11,'X11'!B276,(IF($X$1=12,'X12'!B276,'X13'!B276))))))))))))))))))))))))="","",(IF($X$1=1,'X1'!B276,(IF($X$1=2,'X2'!B276,(IF($X$1=3,'X3'!B276,(IF($X$1=4,'X4'!B276,(IF($X$1=5,'X5'!B276,(IF($X$1=6,'X6'!B276,(IF($X$1=7,'X7'!B276,(IF($X$1=8,'X8'!B276,(IF($X$1=9,'X9'!B276,(IF($X$1=10,'X10'!B276,(IF($X$1=11,'X11'!B276,(IF($X$1=12,'X12'!B276,'X13'!B276))))))))))))))))))))))))))))</f>
        <v/>
      </c>
      <c r="C317" s="181" t="str">
        <f ca="1">IF(ISERROR(IF($X$1=1,(VLOOKUP(B317,'X1'!$B:$AZ,47,FALSE)),IF($X$1=2,(VLOOKUP(B317,'X2'!$B:$AZ,47,FALSE)),IF($X$1=3,(VLOOKUP(B317,'X3'!$B:$AZ,47,FALSE)),IF($X$1=4,(VLOOKUP(B317,'X4'!$B:$AZ,47,FALSE)),IF($X$1=5,(VLOOKUP(B317,'X5'!$B:$AZ,47,FALSE)),IF($X$1=6,(VLOOKUP(B317,'X6'!$B:$AZ,47,FALSE)),IF($X$1=7,(VLOOKUP(B317,'X7'!$B:$AZ,47,FALSE)),IF($X$1=8,(VLOOKUP(B317,'X8'!$B:$AZ,47,FALSE)),IF($X$1=9,(VLOOKUP(B317,'X9'!$B:$AZ,47,FALSE)),IF($X$1=10,(VLOOKUP(B317,'X10'!$B:$AZ,47,FALSE)),IF($X$1=11,(VLOOKUP(B317,'X11'!$B:$AZ,47,FALSE)),IF($X$1=12,(VLOOKUP(B317,'X12'!$B:$AZ,47,FALSE)),IF($X$1=13,(VLOOKUP(B317,'X13'!$B:$AZ,47,FALSE)),"B"))))))))))))))=TRUE," ",(IF($X$1=1,(VLOOKUP(B317,'X1'!$B:$AZ,47,FALSE)),IF($X$1=2,(VLOOKUP(B317,'X2'!$B:$AZ,47,FALSE)),IF($X$1=3,(VLOOKUP(B317,'X3'!$B:$AZ,47,FALSE)),IF($X$1=4,(VLOOKUP(B317,'X4'!$B:$AZ,47,FALSE)),IF($X$1=5,(VLOOKUP(B317,'X5'!$B:$AZ,47,FALSE)),IF($X$1=6,(VLOOKUP(B317,'X6'!$B:$AZ,47,FALSE)),IF($X$1=7,(VLOOKUP(B317,'X7'!$B:$AZ,47,FALSE)),IF($X$1=8,(VLOOKUP(B317,'X8'!$B:$AZ,47,FALSE)),IF($X$1=9,(VLOOKUP(B317,'X9'!$B:$AZ,47,FALSE)),IF($X$1=10,(VLOOKUP(B317,'X10'!$B:$AZ,47,FALSE)),IF($X$1=11,(VLOOKUP(B317,'X11'!$B:$AZ,47,FALSE)),IF($X$1=12,(VLOOKUP(B317,'X12'!$B:$AZ,47,FALSE)),IF($X$1=13,(VLOOKUP(B317,'X13'!$B:$AZ,47,FALSE)),"B")))))))))))))))</f>
        <v xml:space="preserve"> </v>
      </c>
      <c r="D317" s="181" t="str">
        <f ca="1">IF(ISERROR(IF($X$1=1,(VLOOKUP(B317,'X1'!$B:$AP,41,FALSE)),IF($X$1=2,(VLOOKUP(B317,'X2'!$B:$AP,41,FALSE)),IF($X$1=3,(VLOOKUP(B317,'X3'!$B:$AP,41,FALSE)),IF($X$1=4,(VLOOKUP(B317,'X4'!$B:$AP,41,FALSE)),IF($X$1=5,(VLOOKUP(B317,'X5'!$B:$AP,41,FALSE)),IF($X$1=6,(VLOOKUP(B317,'X6'!$B:$AP,41,FALSE)),IF($X$1=7,(VLOOKUP(B317,'X7'!$B:$AP,41,FALSE)),IF($X$1=8,(VLOOKUP(B317,'X8'!$B:$AP,41,FALSE)),IF($X$1=9,(VLOOKUP(B317,'X9'!$B:$AP,41,FALSE)),IF($X$1=10,(VLOOKUP(B317,'X10'!$B:$AP,41,FALSE)),IF($X$1=11,(VLOOKUP(B317,'X11'!$B:$AP,41,FALSE)),IF($X$1=12,(VLOOKUP(B317,'X12'!$B:$AP,41,FALSE)),IF($X$1=13,(VLOOKUP(B317,'X13'!$B:$AP,41,FALSE)),"B"))))))))))))))=TRUE," ",(IF($X$1=1,(VLOOKUP(B317,'X1'!$B:$AP,41,FALSE)),IF($X$1=2,(VLOOKUP(B317,'X2'!$B:$AP,41,FALSE)),IF($X$1=3,(VLOOKUP(B317,'X3'!$B:$AP,41,FALSE)),IF($X$1=4,(VLOOKUP(B317,'X4'!$B:$AP,41,FALSE)),IF($X$1=5,(VLOOKUP(B317,'X5'!$B:$AP,41,FALSE)),IF($X$1=6,(VLOOKUP(B317,'X6'!$B:$AP,41,FALSE)),IF($X$1=7,(VLOOKUP(B317,'X7'!$B:$AP,41,FALSE)),IF($X$1=8,(VLOOKUP(B317,'X8'!$B:$AP,41,FALSE)),IF($X$1=9,(VLOOKUP(B317,'X9'!$B:$AP,41,FALSE)),IF($X$1=10,(VLOOKUP(B317,'X10'!$B:$AP,41,FALSE)),IF($X$1=11,(VLOOKUP(B317,'X11'!$B:$AP,41,FALSE)),IF($X$1=12,(VLOOKUP(B317,'X12'!$B:$AP,41,FALSE)),IF($X$1=13,(VLOOKUP(B317,'X13'!$B:$AP,41,FALSE)),"B")))))))))))))))</f>
        <v xml:space="preserve"> </v>
      </c>
      <c r="E317" s="182" t="str">
        <f ca="1">IF(ISERROR(IF($X$1=1,(VLOOKUP(B317,'X1'!$B:$AP,7,FALSE)),IF($X$1=2,(VLOOKUP(B317,'X2'!$B:$AP,7,FALSE)),IF($X$1=3,(VLOOKUP(B317,'X3'!$B:$AP,7,FALSE)),IF($X$1=4,(VLOOKUP(B317,'X4'!$B:$AP,7,FALSE)),IF($X$1=5,(VLOOKUP(B317,'X5'!$B:$AP,7,FALSE)),IF($X$1=6,(VLOOKUP(B317,'X6'!$B:$AP,7,FALSE)),IF($X$1=7,(VLOOKUP(B317,'X7'!$B:$AP,7,FALSE)),IF($X$1=8,(VLOOKUP(B317,'X8'!$B:$AP,7,FALSE)),IF($X$1=9,(VLOOKUP(B317,'X9'!$B:$AP,7,FALSE)),IF($X$1=10,(VLOOKUP(B317,'X10'!$B:$AP,7,FALSE)),IF($X$1=11,(VLOOKUP(B317,'X11'!$B:$AP,7,FALSE)),IF($X$1=12,(VLOOKUP(B317,'X12'!$B:$AP,7,FALSE)),IF($X$1=13,(VLOOKUP(B317,'X13'!$B:$AP,7,FALSE)),"B"))))))))))))))=TRUE," ",(IF($X$1=1,(VLOOKUP(B317,'X1'!$B:$AP,7,FALSE)),IF($X$1=2,(VLOOKUP(B317,'X2'!$B:$AP,7,FALSE)),IF($X$1=3,(VLOOKUP(B317,'X3'!$B:$AP,7,FALSE)),IF($X$1=4,(VLOOKUP(B317,'X4'!$B:$AP,7,FALSE)),IF($X$1=5,(VLOOKUP(B317,'X5'!$B:$AP,7,FALSE)),IF($X$1=6,(VLOOKUP(B317,'X6'!$B:$AP,7,FALSE)),IF($X$1=7,(VLOOKUP(B317,'X7'!$B:$AP,7,FALSE)),IF($X$1=8,(VLOOKUP(B317,'X8'!$B:$AP,7,FALSE)),IF($X$1=9,(VLOOKUP(B317,'X9'!$B:$AP,7,FALSE)),IF($X$1=10,(VLOOKUP(B317,'X10'!$B:$AP,7,FALSE)),IF($X$1=11,(VLOOKUP(B317,'X11'!$B:$AP,7,FALSE)),IF($X$1=12,(VLOOKUP(B317,'X12'!$B:$AP,7,FALSE)),IF($X$1=13,(VLOOKUP(B317,'X13'!$B:$AP,7,FALSE)),"B")))))))))))))))</f>
        <v xml:space="preserve"> </v>
      </c>
      <c r="F317" s="182" t="str">
        <f ca="1">IF(ISERROR(IF((IF($X$1=1,(VLOOKUP(B317,'X1'!$B:$AO,6,FALSE)),(IF($X$1=2,(VLOOKUP(B317,'X2'!$B:$AO,6,FALSE)),(IF($X$1=3,(VLOOKUP(B317,'X3'!$B:$AO,6,FALSE)),(IF($X$1=4,(VLOOKUP(B317,'X4'!$B:$AO,6,FALSE)),(IF($X$1=5,(VLOOKUP(B317,'X5'!$B:$AO,6,FALSE)),(IF($X$1=6,(VLOOKUP(B317,'X6'!$B:$AO,6,FALSE)),(IF($X$1=7,(VLOOKUP(B317,'X7'!$B:$AO,6,FALSE)),(IF($X$1=8,(VLOOKUP(B317,'X8'!$B:$AO,6,FALSE)),(IF($X$1=9,(VLOOKUP(B317,'X9'!$B:$AO,6,FALSE)),(IF($X$1=10,(VLOOKUP(B317,'X10'!$B:$AO,6,FALSE)),(IF($X$1=11,(VLOOKUP(B317,'X11'!$B:$AO,6,FALSE)),(IF($X$1=12,(VLOOKUP(B317,'X12'!$B:$AO,6,FALSE)),(VLOOKUP(B317,'X13'!$B:$AO,6,FALSE))))))))))))))))))))))))))=$V$1," ",(IF($X$1=1,(VLOOKUP(B317,'X1'!$B:$AO,6,FALSE)),(IF($X$1=2,(VLOOKUP(B317,'X2'!$B:$AO,6,FALSE)),(IF($X$1=3,(VLOOKUP(B317,'X3'!$B:$AO,6,FALSE)),(IF($X$1=4,(VLOOKUP(B317,'X4'!$B:$AO,6,FALSE)),(IF($X$1=5,(VLOOKUP(B317,'X5'!$B:$AO,6,FALSE)),(IF($X$1=6,(VLOOKUP(B317,'X6'!$B:$AO,6,FALSE)),(IF($X$1=7,(VLOOKUP(B317,'X7'!$B:$AO,6,FALSE)),(IF($X$1=8,(VLOOKUP(B317,'X8'!$B:$AO,6,FALSE)),(IF($X$1=9,(VLOOKUP(B317,'X9'!$B:$AO,6,FALSE)),(IF($X$1=10,(VLOOKUP(B317,'X10'!$B:$AO,6,FALSE)),(IF($X$1=11,(VLOOKUP(B317,'X11'!$B:$AO,6,FALSE)),(IF($X$1=12,(VLOOKUP(B317,'X12'!$B:$AO,6,FALSE)),(VLOOKUP(B317,'X13'!$B:$AO,6,FALSE))))))))))))))))))))))))))))=TRUE," ",(IF((IF($X$1=1,(VLOOKUP(B317,'X1'!$B:$AO,6,FALSE)),(IF($X$1=2,(VLOOKUP(B317,'X2'!$B:$AO,6,FALSE)),(IF($X$1=3,(VLOOKUP(B317,'X3'!$B:$AO,6,FALSE)),(IF($X$1=4,(VLOOKUP(B317,'X4'!$B:$AO,6,FALSE)),(IF($X$1=5,(VLOOKUP(B317,'X5'!$B:$AO,6,FALSE)),(IF($X$1=6,(VLOOKUP(B317,'X6'!$B:$AO,6,FALSE)),(IF($X$1=7,(VLOOKUP(B317,'X7'!$B:$AO,6,FALSE)),(IF($X$1=8,(VLOOKUP(B317,'X8'!$B:$AO,6,FALSE)),(IF($X$1=9,(VLOOKUP(B317,'X9'!$B:$AO,6,FALSE)),(IF($X$1=10,(VLOOKUP(B317,'X10'!$B:$AO,6,FALSE)),(IF($X$1=11,(VLOOKUP(B317,'X11'!$B:$AO,6,FALSE)),(IF($X$1=12,(VLOOKUP(B317,'X12'!$B:$AO,6,FALSE)),(VLOOKUP(B317,'X13'!$B:$AO,6,FALSE))))))))))))))))))))))))))=$V$1," ",(IF($X$1=1,(VLOOKUP(B317,'X1'!$B:$AO,6,FALSE)),(IF($X$1=2,(VLOOKUP(B317,'X2'!$B:$AO,6,FALSE)),(IF($X$1=3,(VLOOKUP(B317,'X3'!$B:$AO,6,FALSE)),(IF($X$1=4,(VLOOKUP(B317,'X4'!$B:$AO,6,FALSE)),(IF($X$1=5,(VLOOKUP(B317,'X5'!$B:$AO,6,FALSE)),(IF($X$1=6,(VLOOKUP(B317,'X6'!$B:$AO,6,FALSE)),(IF($X$1=7,(VLOOKUP(B317,'X7'!$B:$AO,6,FALSE)),(IF($X$1=8,(VLOOKUP(B317,'X8'!$B:$AO,6,FALSE)),(IF($X$1=9,(VLOOKUP(B317,'X9'!$B:$AO,6,FALSE)),(IF($X$1=10,(VLOOKUP(B317,'X10'!$B:$AO,6,FALSE)),(IF($X$1=11,(VLOOKUP(B317,'X11'!$B:$AO,6,FALSE)),(IF($X$1=12,(VLOOKUP(B317,'X12'!$B:$AO,6,FALSE)),(VLOOKUP(B317,'X13'!$B:$AO,6,FALSE)))))))))))))))))))))))))))))</f>
        <v xml:space="preserve"> </v>
      </c>
      <c r="G317" s="182" t="str">
        <f ca="1">IF(ISERROR(IF($X$1=1,(VLOOKUP(B317,'X1'!$B:$AZ,44,FALSE)),IF($X$1=2,(VLOOKUP(B317,'X2'!$B:$AZ,44,FALSE)),IF($X$1=3,(VLOOKUP(B317,'X3'!$B:$AZ,44,FALSE)),IF($X$1=4,(VLOOKUP(B317,'X4'!$B:$AZ,44,FALSE)),IF($X$1=5,(VLOOKUP(B317,'X5'!$B:$AZ,44,FALSE)),IF($X$1=6,(VLOOKUP(B317,'X6'!$B:$AZ,44,FALSE)),IF($X$1=7,(VLOOKUP(B317,'X7'!$B:$AZ,44,FALSE)),IF($X$1=8,(VLOOKUP(B317,'X8'!$B:$AZ,44,FALSE)),IF($X$1=9,(VLOOKUP(B317,'X9'!$B:$AZ,44,FALSE)),IF($X$1=10,(VLOOKUP(B317,'X10'!$B:$AZ,44,FALSE)),IF($X$1=11,(VLOOKUP(B317,'X11'!$B:$AZ,44,FALSE)),IF($X$1=12,(VLOOKUP(B317,'X12'!$B:$AZ,44,FALSE)),IF($X$1=13,(VLOOKUP(B317,'X13'!$B:$AZ,44,FALSE)),"B"))))))))))))))=TRUE," ",(IF($X$1=1,(VLOOKUP(B317,'X1'!$B:$AZ,44,FALSE)),IF($X$1=2,(VLOOKUP(B317,'X2'!$B:$AZ,44,FALSE)),IF($X$1=3,(VLOOKUP(B317,'X3'!$B:$AZ,44,FALSE)),IF($X$1=4,(VLOOKUP(B317,'X4'!$B:$AZ,44,FALSE)),IF($X$1=5,(VLOOKUP(B317,'X5'!$B:$AZ,44,FALSE)),IF($X$1=6,(VLOOKUP(B317,'X6'!$B:$AZ,44,FALSE)),IF($X$1=7,(VLOOKUP(B317,'X7'!$B:$AZ,44,FALSE)),IF($X$1=8,(VLOOKUP(B317,'X8'!$B:$AZ,44,FALSE)),IF($X$1=9,(VLOOKUP(B317,'X9'!$B:$AZ,44,FALSE)),IF($X$1=10,(VLOOKUP(B317,'X10'!$B:$AZ,44,FALSE)),IF($X$1=11,(VLOOKUP(B317,'X11'!$B:$AZ,44,FALSE)),IF($X$1=12,(VLOOKUP(B317,'X12'!$B:$AZ,44,FALSE)),IF($X$1=13,(VLOOKUP(B317,'X13'!$B:$AZ,44,FALSE)),"B")))))))))))))))</f>
        <v xml:space="preserve"> </v>
      </c>
      <c r="H317" s="182" t="str">
        <f ca="1">IF(ISERROR(IF($X$1=1,(VLOOKUP(B317,'X1'!$B:$AZ,8,FALSE)),IF($X$1=2,(VLOOKUP(B317,'X2'!$B:$AZ,8,FALSE)),IF($X$1=3,(VLOOKUP(B317,'X3'!$B:$AZ,8,FALSE)),IF($X$1=4,(VLOOKUP(B317,'X4'!$B:$AZ,8,FALSE)),IF($X$1=5,(VLOOKUP(B317,'X5'!$B:$AZ,8,FALSE)),IF($X$1=6,(VLOOKUP(B317,'X6'!$B:$AZ,8,FALSE)),IF($X$1=7,(VLOOKUP(B317,'X7'!$B:$AZ,8,FALSE)),IF($X$1=8,(VLOOKUP(B317,'X8'!$B:$AZ,8,FALSE)),IF($X$1=9,(VLOOKUP(B317,'X9'!$B:$AZ,8,FALSE)),IF($X$1=10,(VLOOKUP(B317,'X10'!$B:$AZ,8,FALSE)),IF($X$1=11,(VLOOKUP(B317,'X11'!$B:$AZ,8,FALSE)),IF($X$1=12,(VLOOKUP(B317,'X12'!$B:$AZ,8,FALSE)),IF($X$1=13,(VLOOKUP(B317,'X13'!$B:$AZ,8,FALSE)),"B"))))))))))))))=TRUE," ",(IF($X$1=1,(VLOOKUP(B317,'X1'!$B:$AZ,8,FALSE)),IF($X$1=2,(VLOOKUP(B317,'X2'!$B:$AZ,8,FALSE)),IF($X$1=3,(VLOOKUP(B317,'X3'!$B:$AZ,8,FALSE)),IF($X$1=4,(VLOOKUP(B317,'X4'!$B:$AZ,8,FALSE)),IF($X$1=5,(VLOOKUP(B317,'X5'!$B:$AZ,8,FALSE)),IF($X$1=6,(VLOOKUP(B317,'X6'!$B:$AZ,8,FALSE)),IF($X$1=7,(VLOOKUP(B317,'X7'!$B:$AZ,8,FALSE)),IF($X$1=8,(VLOOKUP(B317,'X8'!$B:$AZ,8,FALSE)),IF($X$1=9,(VLOOKUP(B317,'X9'!$B:$AZ,8,FALSE)),IF($X$1=10,(VLOOKUP(B317,'X10'!$B:$AZ,8,FALSE)),IF($X$1=11,(VLOOKUP(B317,'X11'!$B:$AZ,8,FALSE)),IF($X$1=12,(VLOOKUP(B317,'X12'!$B:$AZ,8,FALSE)),IF($X$1=13,(VLOOKUP(B317,'X13'!$B:$AZ,8,FALSE)),"B")))))))))))))))</f>
        <v xml:space="preserve"> </v>
      </c>
      <c r="I317" s="183" t="str">
        <f ca="1">IF(ISERROR(IF($X$1=1,(VLOOKUP(B317,'X1'!$B:$AZ,2,FALSE)),IF($X$1=2,(VLOOKUP(B317,'X2'!$B:$AZ,2,FALSE)),IF($X$1=3,(VLOOKUP(B317,'X3'!$B:$AZ,2,FALSE)),IF($X$1=4,(VLOOKUP(B317,'X4'!$B:$AZ,2,FALSE)),IF($X$1=5,(VLOOKUP(B317,'X5'!$B:$AZ,2,FALSE)),IF($X$1=6,(VLOOKUP(B317,'X6'!$B:$AZ,2,FALSE)),IF($X$1=7,(VLOOKUP(B317,'X7'!$B:$AZ,2,FALSE)),IF($X$1=8,(VLOOKUP(B317,'X8'!$B:$AZ,2,FALSE)),IF($X$1=9,(VLOOKUP(B317,'X9'!$B:$AZ,2,FALSE)),IF($X$1=10,(VLOOKUP(B317,'X10'!$B:$AZ,2,FALSE)),IF($X$1=11,(VLOOKUP(B317,'X11'!$B:$AZ,2,FALSE)),IF($X$1=12,(VLOOKUP(B317,'X12'!$B:$AZ,2,FALSE)),IF($X$1=13,(VLOOKUP(B317,'X13'!$B:$AZ,2,FALSE)),"B"))))))))))))))=TRUE," ",(IF($X$1=1,(VLOOKUP(B317,'X1'!$B:$AZ,2,FALSE)),IF($X$1=2,(VLOOKUP(B317,'X2'!$B:$AZ,2,FALSE)),IF($X$1=3,(VLOOKUP(B317,'X3'!$B:$AZ,2,FALSE)),IF($X$1=4,(VLOOKUP(B317,'X4'!$B:$AZ,2,FALSE)),IF($X$1=5,(VLOOKUP(B317,'X5'!$B:$AZ,2,FALSE)),IF($X$1=6,(VLOOKUP(B317,'X6'!$B:$AZ,2,FALSE)),IF($X$1=7,(VLOOKUP(B317,'X7'!$B:$AZ,2,FALSE)),IF($X$1=8,(VLOOKUP(B317,'X8'!$B:$AZ,2,FALSE)),IF($X$1=9,(VLOOKUP(B317,'X9'!$B:$AZ,2,FALSE)),IF($X$1=10,(VLOOKUP(B317,'X10'!$B:$AZ,2,FALSE)),IF($X$1=11,(VLOOKUP(B317,'X11'!$B:$AZ,2,FALSE)),IF($X$1=12,(VLOOKUP(B317,'X12'!$B:$AZ,2,FALSE)),IF($X$1=13,(VLOOKUP(B317,'X13'!$B:$AZ,2,FALSE)),"B")))))))))))))))</f>
        <v xml:space="preserve"> </v>
      </c>
      <c r="J317" s="183" t="str">
        <f ca="1">IF(ISERROR(IF($X$1=1,(VLOOKUP(B317,'X1'!$B:$AZ,3,FALSE)),IF($X$1=2,(VLOOKUP(B317,'X2'!$B:$AZ,3,FALSE)),IF($X$1=3,(VLOOKUP(B317,'X3'!$B:$AZ,3,FALSE)),IF($X$1=4,(VLOOKUP(B317,'X4'!$B:$AZ,3,FALSE)),IF($X$1=5,(VLOOKUP(B317,'X5'!$B:$AZ,3,FALSE)),IF($X$1=6,(VLOOKUP(B317,'X6'!$B:$AZ,3,FALSE)),IF($X$1=7,(VLOOKUP(B317,'X7'!$B:$AZ,3,FALSE)),IF($X$1=8,(VLOOKUP(B317,'X8'!$B:$AZ,3,FALSE)),IF($X$1=9,(VLOOKUP(B317,'X9'!$B:$AZ,3,FALSE)),IF($X$1=10,(VLOOKUP(B317,'X10'!$B:$AZ,3,FALSE)),IF($X$1=11,(VLOOKUP(B317,'X11'!$B:$AZ,3,FALSE)),IF($X$1=12,(VLOOKUP(B317,'X12'!$B:$AZ,3,FALSE)),IF($X$1=13,(VLOOKUP(B317,'X13'!$B:$AZ,3,FALSE)),"B"))))))))))))))=TRUE," ",(IF($X$1=1,(VLOOKUP(B317,'X1'!$B:$AZ,3,FALSE)),IF($X$1=2,(VLOOKUP(B317,'X2'!$B:$AZ,3,FALSE)),IF($X$1=3,(VLOOKUP(B317,'X3'!$B:$AZ,3,FALSE)),IF($X$1=4,(VLOOKUP(B317,'X4'!$B:$AZ,3,FALSE)),IF($X$1=5,(VLOOKUP(B317,'X5'!$B:$AZ,3,FALSE)),IF($X$1=6,(VLOOKUP(B317,'X6'!$B:$AZ,3,FALSE)),IF($X$1=7,(VLOOKUP(B317,'X7'!$B:$AZ,3,FALSE)),IF($X$1=8,(VLOOKUP(B317,'X8'!$B:$AZ,3,FALSE)),IF($X$1=9,(VLOOKUP(B317,'X9'!$B:$AZ,3,FALSE)),IF($X$1=10,(VLOOKUP(B317,'X10'!$B:$AZ,3,FALSE)),IF($X$1=11,(VLOOKUP(B317,'X11'!$B:$AZ,3,FALSE)),IF($X$1=12,(VLOOKUP(B317,'X12'!$B:$AZ,3,FALSE)),IF($X$1=13,(VLOOKUP(B317,'X13'!$B:$AZ,3,FALSE)),"B")))))))))))))))</f>
        <v xml:space="preserve"> </v>
      </c>
      <c r="K317" s="183" t="str">
        <f ca="1">IF(ISERROR(IF($X$1=1,(VLOOKUP(B317,'X1'!$B:$AZ,5,FALSE)),IF($X$1=2,(VLOOKUP(B317,'X2'!$B:$AZ,5,FALSE)),IF($X$1=3,(VLOOKUP(B317,'X3'!$B:$AZ,5,FALSE)),IF($X$1=4,(VLOOKUP(B317,'X4'!$B:$AZ,5,FALSE)),IF($X$1=5,(VLOOKUP(B317,'X5'!$B:$AZ,5,FALSE)),IF($X$1=6,(VLOOKUP(B317,'X6'!$B:$AZ,5,FALSE)),IF($X$1=7,(VLOOKUP(B317,'X7'!$B:$AZ,5,FALSE)),IF($X$1=8,(VLOOKUP(B317,'X8'!$B:$AZ,5,FALSE)),IF($X$1=9,(VLOOKUP(B317,'X9'!$B:$AZ,5,FALSE)),IF($X$1=10,(VLOOKUP(B317,'X10'!$B:$AZ,5,FALSE)),IF($X$1=11,(VLOOKUP(B317,'X11'!$B:$AZ,5,FALSE)),IF($X$1=12,(VLOOKUP(B317,'X12'!$B:$AZ,5,FALSE)),IF($X$1=13,(VLOOKUP(B317,'X13'!$B:$AZ,5,FALSE)),"B"))))))))))))))=TRUE," ",(IF($X$1=1,(VLOOKUP(B317,'X1'!$B:$AZ,5,FALSE)),IF($X$1=2,(VLOOKUP(B317,'X2'!$B:$AZ,5,FALSE)),IF($X$1=3,(VLOOKUP(B317,'X3'!$B:$AZ,5,FALSE)),IF($X$1=4,(VLOOKUP(B317,'X4'!$B:$AZ,5,FALSE)),IF($X$1=5,(VLOOKUP(B317,'X5'!$B:$AZ,5,FALSE)),IF($X$1=6,(VLOOKUP(B317,'X6'!$B:$AZ,5,FALSE)),IF($X$1=7,(VLOOKUP(B317,'X7'!$B:$AZ,5,FALSE)),IF($X$1=8,(VLOOKUP(B317,'X8'!$B:$AZ,5,FALSE)),IF($X$1=9,(VLOOKUP(B317,'X9'!$B:$AZ,5,FALSE)),IF($X$1=10,(VLOOKUP(B317,'X10'!$B:$AZ,5,FALSE)),IF($X$1=11,(VLOOKUP(B317,'X11'!$B:$AZ,5,FALSE)),IF($X$1=12,(VLOOKUP(B317,'X12'!$B:$AZ,5,FALSE)),IF($X$1=13,(VLOOKUP(B317,'X13'!$B:$AZ,5,FALSE)),"B")))))))))))))))</f>
        <v xml:space="preserve"> </v>
      </c>
      <c r="L317" s="184" t="str">
        <f ca="1">IF(ISERROR(IF($X$1=1,(VLOOKUP(B317,'X1'!$B:$AZ,9,FALSE)),IF($X$1=2,(VLOOKUP(B317,'X2'!$B:$AZ,9,FALSE)),IF($X$1=3,(VLOOKUP(B317,'X3'!$B:$AZ,9,FALSE)),IF($X$1=4,(VLOOKUP(B317,'X4'!$B:$AZ,9,FALSE)),IF($X$1=5,(VLOOKUP(B317,'X5'!$B:$AZ,9,FALSE)),IF($X$1=6,(VLOOKUP(B317,'X6'!$B:$AZ,9,FALSE)),IF($X$1=7,(VLOOKUP(B317,'X7'!$B:$AZ,9,FALSE)),IF($X$1=8,(VLOOKUP(B317,'X8'!$B:$AZ,9,FALSE)),IF($X$1=9,(VLOOKUP(B317,'X9'!$B:$AZ,9,FALSE)),IF($X$1=10,(VLOOKUP(B317,'X10'!$B:$AZ,9,FALSE)),IF($X$1=11,(VLOOKUP(B317,'X11'!$B:$AZ,9,FALSE)),IF($X$1=12,(VLOOKUP(B317,'X12'!$B:$AZ,9,FALSE)),IF($X$1=13,(VLOOKUP(B317,'X13'!$B:$AZ,9,FALSE)),"B"))))))))))))))=TRUE," ",(IF($X$1=1,(VLOOKUP(B317,'X1'!$B:$AZ,9,FALSE)),IF($X$1=2,(VLOOKUP(B317,'X2'!$B:$AZ,9,FALSE)),IF($X$1=3,(VLOOKUP(B317,'X3'!$B:$AZ,9,FALSE)),IF($X$1=4,(VLOOKUP(B317,'X4'!$B:$AZ,9,FALSE)),IF($X$1=5,(VLOOKUP(B317,'X5'!$B:$AZ,9,FALSE)),IF($X$1=6,(VLOOKUP(B317,'X6'!$B:$AZ,9,FALSE)),IF($X$1=7,(VLOOKUP(B317,'X7'!$B:$AZ,9,FALSE)),IF($X$1=8,(VLOOKUP(B317,'X8'!$B:$AZ,9,FALSE)),IF($X$1=9,(VLOOKUP(B317,'X9'!$B:$AZ,9,FALSE)),IF($X$1=10,(VLOOKUP(B317,'X10'!$B:$AZ,9,FALSE)),IF($X$1=11,(VLOOKUP(B317,'X11'!$B:$AZ,9,FALSE)),IF($X$1=12,(VLOOKUP(B317,'X12'!$B:$AZ,9,FALSE)),IF($X$1=13,(VLOOKUP(B317,'X13'!$B:$AZ,9,FALSE)),"B")))))))))))))))</f>
        <v xml:space="preserve"> </v>
      </c>
      <c r="M317" s="184" t="str">
        <f ca="1">IF(ISERROR(IF($X$1=1,(VLOOKUP(B317,'X1'!$B:$AZ,10,FALSE)),IF($X$1=2,(VLOOKUP(B317,'X2'!$B:$AZ,10,FALSE)),IF($X$1=3,(VLOOKUP(B317,'X3'!$B:$AZ,10,FALSE)),IF($X$1=4,(VLOOKUP(B317,'X4'!$B:$AZ,10,FALSE)),IF($X$1=5,(VLOOKUP(B317,'X5'!$B:$AZ,10,FALSE)),IF($X$1=6,(VLOOKUP(B317,'X6'!$B:$AZ,10,FALSE)),IF($X$1=7,(VLOOKUP(B317,'X7'!$B:$AZ,10,FALSE)),IF($X$1=8,(VLOOKUP(B317,'X8'!$B:$AZ,10,FALSE)),IF($X$1=9,(VLOOKUP(B317,'X9'!$B:$AZ,10,FALSE)),IF($X$1=10,(VLOOKUP(B317,'X10'!$B:$AZ,10,FALSE)),IF($X$1=11,(VLOOKUP(B317,'X11'!$B:$AZ,10,FALSE)),IF($X$1=12,(VLOOKUP(B317,'X12'!$B:$AZ,10,FALSE)),IF($X$1=13,(VLOOKUP(B317,'X13'!$B:$AZ,10,FALSE)),"B"))))))))))))))=TRUE," ",(IF($X$1=1,(VLOOKUP(B317,'X1'!$B:$AZ,10,FALSE)),IF($X$1=2,(VLOOKUP(B317,'X2'!$B:$AZ,10,FALSE)),IF($X$1=3,(VLOOKUP(B317,'X3'!$B:$AZ,10,FALSE)),IF($X$1=4,(VLOOKUP(B317,'X4'!$B:$AZ,10,FALSE)),IF($X$1=5,(VLOOKUP(B317,'X5'!$B:$AZ,10,FALSE)),IF($X$1=6,(VLOOKUP(B317,'X6'!$B:$AZ,10,FALSE)),IF($X$1=7,(VLOOKUP(B317,'X7'!$B:$AZ,10,FALSE)),IF($X$1=8,(VLOOKUP(B317,'X8'!$B:$AZ,10,FALSE)),IF($X$1=9,(VLOOKUP(B317,'X9'!$B:$AZ,10,FALSE)),IF($X$1=10,(VLOOKUP(B317,'X10'!$B:$AZ,10,FALSE)),IF($X$1=11,(VLOOKUP(B317,'X11'!$B:$AZ,10,FALSE)),IF($X$1=12,(VLOOKUP(B317,'X12'!$B:$AZ,10,FALSE)),IF($X$1=13,(VLOOKUP(B317,'X13'!$B:$AZ,10,FALSE)),"B")))))))))))))))</f>
        <v xml:space="preserve"> </v>
      </c>
      <c r="N317" s="185" t="str">
        <f ca="1">IF(ISERROR(IF($X$1=1,(VLOOKUP(B317,'X1'!$B:$AZ,45,FALSE)),IF($X$1=2,(VLOOKUP(B317,'X2'!$B:$AZ,45,FALSE)),IF($X$1=3,(VLOOKUP(B317,'X3'!$B:$AZ,45,FALSE)),IF($X$1=4,(VLOOKUP(B317,'X4'!$B:$AZ,45,FALSE)),IF($X$1=5,(VLOOKUP(B317,'X5'!$B:$AZ,45,FALSE)),IF($X$1=6,(VLOOKUP(B317,'X6'!$B:$AZ,45,FALSE)),IF($X$1=7,(VLOOKUP(B317,'X7'!$B:$AZ,45,FALSE)),IF($X$1=8,(VLOOKUP(B317,'X8'!$B:$AZ,45,FALSE)),IF($X$1=9,(VLOOKUP(B317,'X9'!$B:$AZ,45,FALSE)),IF($X$1=10,(VLOOKUP(B317,'X10'!$B:$AZ,45,FALSE)),IF($X$1=11,(VLOOKUP(B317,'X11'!$B:$AZ,45,FALSE)),IF($X$1=12,(VLOOKUP(B317,'X12'!$B:$AZ,45,FALSE)),IF($X$1=13,(VLOOKUP(B317,'X13'!$B:$AZ,45,FALSE)),"B"))))))))))))))=TRUE," ",(IF($X$1=1,(VLOOKUP(B317,'X1'!$B:$AZ,45,FALSE)),IF($X$1=2,(VLOOKUP(B317,'X2'!$B:$AZ,45,FALSE)),IF($X$1=3,(VLOOKUP(B317,'X3'!$B:$AZ,45,FALSE)),IF($X$1=4,(VLOOKUP(B317,'X4'!$B:$AZ,45,FALSE)),IF($X$1=5,(VLOOKUP(B317,'X5'!$B:$AZ,45,FALSE)),IF($X$1=6,(VLOOKUP(B317,'X6'!$B:$AZ,45,FALSE)),IF($X$1=7,(VLOOKUP(B317,'X7'!$B:$AZ,45,FALSE)),IF($X$1=8,(VLOOKUP(B317,'X8'!$B:$AZ,45,FALSE)),IF($X$1=9,(VLOOKUP(B317,'X9'!$B:$AZ,45,FALSE)),IF($X$1=10,(VLOOKUP(B317,'X10'!$B:$AZ,45,FALSE)),IF($X$1=11,(VLOOKUP(B317,'X11'!$B:$AZ,45,FALSE)),IF($X$1=12,(VLOOKUP(B317,'X12'!$B:$AZ,45,FALSE)),IF($X$1=13,(VLOOKUP(B317,'X13'!$B:$AZ,45,FALSE)),"B")))))))))))))))</f>
        <v xml:space="preserve"> </v>
      </c>
      <c r="O317" s="184" t="str">
        <f ca="1">IF(ISERROR(IF($X$1=1,(VLOOKUP(B317,'X1'!$B:$AZ,11,FALSE)),IF($X$1=2,(VLOOKUP(B317,'X2'!$B:$AZ,11,FALSE)),IF($X$1=3,(VLOOKUP(B317,'X3'!$B:$AZ,11,FALSE)),IF($X$1=4,(VLOOKUP(B317,'X4'!$B:$AZ,11,FALSE)),IF($X$1=5,(VLOOKUP(B317,'X5'!$B:$AZ,11,FALSE)),IF($X$1=6,(VLOOKUP(B317,'X6'!$B:$AZ,11,FALSE)),IF($X$1=7,(VLOOKUP(B317,'X7'!$B:$AZ,11,FALSE)),IF($X$1=8,(VLOOKUP(B317,'X8'!$B:$AZ,11,FALSE)),IF($X$1=9,(VLOOKUP(B317,'X9'!$B:$AZ,11,FALSE)),IF($X$1=10,(VLOOKUP(B317,'X10'!$B:$AZ,11,FALSE)),IF($X$1=11,(VLOOKUP(B317,'X11'!$B:$AZ,11,FALSE)),IF($X$1=12,(VLOOKUP(B317,'X12'!$B:$AZ,11,FALSE)),IF($X$1=13,(VLOOKUP(B317,'X13'!$B:$AZ,11,FALSE)),"B"))))))))))))))=TRUE," ",(IF($X$1=1,(VLOOKUP(B317,'X1'!$B:$AZ,11,FALSE)),IF($X$1=2,(VLOOKUP(B317,'X2'!$B:$AZ,11,FALSE)),IF($X$1=3,(VLOOKUP(B317,'X3'!$B:$AZ,11,FALSE)),IF($X$1=4,(VLOOKUP(B317,'X4'!$B:$AZ,11,FALSE)),IF($X$1=5,(VLOOKUP(B317,'X5'!$B:$AZ,11,FALSE)),IF($X$1=6,(VLOOKUP(B317,'X6'!$B:$AZ,11,FALSE)),IF($X$1=7,(VLOOKUP(B317,'X7'!$B:$AZ,11,FALSE)),IF($X$1=8,(VLOOKUP(B317,'X8'!$B:$AZ,11,FALSE)),IF($X$1=9,(VLOOKUP(B317,'X9'!$B:$AZ,11,FALSE)),IF($X$1=10,(VLOOKUP(B317,'X10'!$B:$AZ,11,FALSE)),IF($X$1=11,(VLOOKUP(B317,'X11'!$B:$AZ,11,FALSE)),IF($X$1=12,(VLOOKUP(B317,'X12'!$B:$AZ,11,FALSE)),IF($X$1=13,(VLOOKUP(B317,'X13'!$B:$AZ,11,FALSE)),"B")))))))))))))))</f>
        <v xml:space="preserve"> </v>
      </c>
      <c r="P317" s="184" t="str">
        <f ca="1">IF(ISERROR(IF($X$1=1,(VLOOKUP(B317,'X1'!$B:$AZ,12,FALSE)),IF($X$1=2,(VLOOKUP(B317,'X2'!$B:$AZ,12,FALSE)),IF($X$1=3,(VLOOKUP(B317,'X3'!$B:$AZ,12,FALSE)),IF($X$1=4,(VLOOKUP(B317,'X4'!$B:$AZ,12,FALSE)),IF($X$1=5,(VLOOKUP(B317,'X5'!$B:$AZ,12,FALSE)),IF($X$1=6,(VLOOKUP(B317,'X6'!$B:$AZ,12,FALSE)),IF($X$1=7,(VLOOKUP(B317,'X7'!$B:$AZ,12,FALSE)),IF($X$1=8,(VLOOKUP(B317,'X8'!$B:$AZ,12,FALSE)),IF($X$1=9,(VLOOKUP(B317,'X9'!$B:$AZ,12,FALSE)),IF($X$1=10,(VLOOKUP(B317,'X10'!$B:$AZ,12,FALSE)),IF($X$1=11,(VLOOKUP(B317,'X11'!$B:$AZ,12,FALSE)),IF($X$1=12,(VLOOKUP(B317,'X12'!$B:$AZ,12,FALSE)),IF($X$1=13,(VLOOKUP(B317,'X13'!$B:$AZ,12,FALSE)),"B"))))))))))))))=TRUE," ",(IF($X$1=1,(VLOOKUP(B317,'X1'!$B:$AZ,12,FALSE)),IF($X$1=2,(VLOOKUP(B317,'X2'!$B:$AZ,12,FALSE)),IF($X$1=3,(VLOOKUP(B317,'X3'!$B:$AZ,12,FALSE)),IF($X$1=4,(VLOOKUP(B317,'X4'!$B:$AZ,12,FALSE)),IF($X$1=5,(VLOOKUP(B317,'X5'!$B:$AZ,12,FALSE)),IF($X$1=6,(VLOOKUP(B317,'X6'!$B:$AZ,12,FALSE)),IF($X$1=7,(VLOOKUP(B317,'X7'!$B:$AZ,12,FALSE)),IF($X$1=8,(VLOOKUP(B317,'X8'!$B:$AZ,12,FALSE)),IF($X$1=9,(VLOOKUP(B317,'X9'!$B:$AZ,12,FALSE)),IF($X$1=10,(VLOOKUP(B317,'X10'!$B:$AZ,12,FALSE)),IF($X$1=11,(VLOOKUP(B317,'X11'!$B:$AZ,12,FALSE)),IF($X$1=12,(VLOOKUP(B317,'X12'!$B:$AZ,12,FALSE)),IF($X$1=13,(VLOOKUP(B317,'X13'!$B:$AZ,12,FALSE)),"B")))))))))))))))</f>
        <v xml:space="preserve"> </v>
      </c>
      <c r="Q317" s="185" t="str">
        <f ca="1">IF(ISERROR(IF($X$1=1,(VLOOKUP(B317,'X1'!$B:$AZ,46,FALSE)),IF($X$1=2,(VLOOKUP(B317,'X2'!$B:$AZ,46,FALSE)),IF($X$1=3,(VLOOKUP(B317,'X3'!$B:$AZ,46,FALSE)),IF($X$1=4,(VLOOKUP(B317,'X4'!$B:$AZ,46,FALSE)),IF($X$1=5,(VLOOKUP(B317,'X5'!$B:$AZ,46,FALSE)),IF($X$1=6,(VLOOKUP(B317,'X6'!$B:$AZ,46,FALSE)),IF($X$1=7,(VLOOKUP(B317,'X7'!$B:$AZ,46,FALSE)),IF($X$1=8,(VLOOKUP(B317,'X8'!$B:$AZ,46,FALSE)),IF($X$1=9,(VLOOKUP(B317,'X9'!$B:$AZ,46,FALSE)),IF($X$1=10,(VLOOKUP(B317,'X10'!$B:$AZ,46,FALSE)),IF($X$1=11,(VLOOKUP(B317,'X11'!$B:$AZ,46,FALSE)),IF($X$1=12,(VLOOKUP(B317,'X12'!$B:$AZ,46,FALSE)),IF($X$1=13,(VLOOKUP(B317,'X13'!$B:$AZ,46,FALSE)),"B"))))))))))))))=TRUE," ",(IF($X$1=1,(VLOOKUP(B317,'X1'!$B:$AZ,46,FALSE)),IF($X$1=2,(VLOOKUP(B317,'X2'!$B:$AZ,46,FALSE)),IF($X$1=3,(VLOOKUP(B317,'X3'!$B:$AZ,46,FALSE)),IF($X$1=4,(VLOOKUP(B317,'X4'!$B:$AZ,46,FALSE)),IF($X$1=5,(VLOOKUP(B317,'X5'!$B:$AZ,46,FALSE)),IF($X$1=6,(VLOOKUP(B317,'X6'!$B:$AZ,46,FALSE)),IF($X$1=7,(VLOOKUP(B317,'X7'!$B:$AZ,46,FALSE)),IF($X$1=8,(VLOOKUP(B317,'X8'!$B:$AZ,46,FALSE)),IF($X$1=9,(VLOOKUP(B317,'X9'!$B:$AZ,46,FALSE)),IF($X$1=10,(VLOOKUP(B317,'X10'!$B:$AZ,46,FALSE)),IF($X$1=11,(VLOOKUP(B317,'X11'!$B:$AZ,46,FALSE)),IF($X$1=12,(VLOOKUP(B317,'X12'!$B:$AZ,46,FALSE)),IF($X$1=13,(VLOOKUP(B317,'X13'!$B:$AZ,46,FALSE)),"B")))))))))))))))</f>
        <v xml:space="preserve"> </v>
      </c>
      <c r="R317" s="185" t="str">
        <f ca="1">IF(ISERROR(IF($X$1=1,(VLOOKUP(B317,'X1'!$B:$AZ,15,FALSE)),IF($X$1=2,(VLOOKUP(B317,'X2'!$B:$AZ,15,FALSE)),IF($X$1=3,(VLOOKUP(B317,'X3'!$B:$AZ,15,FALSE)),IF($X$1=4,(VLOOKUP(B317,'X4'!$B:$AZ,15,FALSE)),IF($X$1=5,(VLOOKUP(B317,'X5'!$B:$AZ,15,FALSE)),IF($X$1=6,(VLOOKUP(B317,'X6'!$B:$AZ,15,FALSE)),IF($X$1=7,(VLOOKUP(B317,'X7'!$B:$AZ,15,FALSE)),IF($X$1=8,(VLOOKUP(B317,'X8'!$B:$AZ,15,FALSE)),IF($X$1=9,(VLOOKUP(B317,'X9'!$B:$AZ,15,FALSE)),IF($X$1=10,(VLOOKUP(B317,'X10'!$B:$AZ,15,FALSE)),IF($X$1=11,(VLOOKUP(B317,'X11'!$B:$AZ,15,FALSE)),IF($X$1=12,(VLOOKUP(B317,'X12'!$B:$AZ,15,FALSE)),IF($X$1=13,(VLOOKUP(B317,'X13'!$B:$AZ,15,FALSE)),"B"))))))))))))))=TRUE," ",(IF($X$1=1,(VLOOKUP(B317,'X1'!$B:$AZ,15,FALSE)),IF($X$1=2,(VLOOKUP(B317,'X2'!$B:$AZ,15,FALSE)),IF($X$1=3,(VLOOKUP(B317,'X3'!$B:$AZ,15,FALSE)),IF($X$1=4,(VLOOKUP(B317,'X4'!$B:$AZ,15,FALSE)),IF($X$1=5,(VLOOKUP(B317,'X5'!$B:$AZ,15,FALSE)),IF($X$1=6,(VLOOKUP(B317,'X6'!$B:$AZ,15,FALSE)),IF($X$1=7,(VLOOKUP(B317,'X7'!$B:$AZ,15,FALSE)),IF($X$1=8,(VLOOKUP(B317,'X8'!$B:$AZ,15,FALSE)),IF($X$1=9,(VLOOKUP(B317,'X9'!$B:$AZ,15,FALSE)),IF($X$1=10,(VLOOKUP(B317,'X10'!$B:$AZ,15,FALSE)),IF($X$1=11,(VLOOKUP(B317,'X11'!$B:$AZ,15,FALSE)),IF($X$1=12,(VLOOKUP(B317,'X12'!$B:$AZ,15,FALSE)),IF($X$1=13,(VLOOKUP(B317,'X13'!$B:$AZ,15,FALSE)),"B")))))))))))))))</f>
        <v xml:space="preserve"> </v>
      </c>
      <c r="S317" s="185" t="str">
        <f ca="1">IF(ISERROR(IF((IF($X$1=1,(VLOOKUP(B317,'X1'!$B:$AZ,14,FALSE)),(IF($X$1=2,(VLOOKUP(B317,'X2'!$B:$AZ,14,FALSE)),(IF($X$1=3,(VLOOKUP(B317,'X3'!$B:$AZ,14,FALSE)),(IF($X$1=4,(VLOOKUP(B317,'X4'!$B:$AZ,14,FALSE)),(IF($X$1=5,(VLOOKUP(B317,'X5'!$B:$AZ,14,FALSE)),(IF($X$1=6,(VLOOKUP(B317,'X6'!$B:$AZ,14,FALSE)),(IF($X$1=7,(VLOOKUP(B317,'X7'!$B:$AZ,14,FALSE)),(IF($X$1=8,(VLOOKUP(B317,'X8'!$B:$AZ,14,FALSE)),(IF($X$1=9,(VLOOKUP(B317,'X9'!$B:$AZ,14,FALSE)),(IF($X$1=10,(VLOOKUP(B317,'X10'!$B:$AZ,14,FALSE)),(IF($X$1=11,(VLOOKUP(B317,'X11'!$B:$AZ,14,FALSE)),(IF($X$1=12,(VLOOKUP(B317,'X12'!$B:$AZ,14,FALSE)),(VLOOKUP(B317,'X13'!$B:$AZ,14,FALSE))))))))))))))))))))))))))=$V$1," ",(IF($X$1=1,(VLOOKUP(B317,'X1'!$B:$AZ,14,FALSE)),(IF($X$1=2,(VLOOKUP(B317,'X2'!$B:$AZ,14,FALSE)),(IF($X$1=3,(VLOOKUP(B317,'X3'!$B:$AZ,14,FALSE)),(IF($X$1=4,(VLOOKUP(B317,'X4'!$B:$AZ,14,FALSE)),(IF($X$1=5,(VLOOKUP(B317,'X5'!$B:$AZ,14,FALSE)),(IF($X$1=6,(VLOOKUP(B317,'X6'!$B:$AZ,14,FALSE)),(IF($X$1=7,(VLOOKUP(B317,'X7'!$B:$AZ,14,FALSE)),(IF($X$1=8,(VLOOKUP(B317,'X8'!$B:$AZ,14,FALSE)),(IF($X$1=9,(VLOOKUP(B317,'X9'!$B:$AZ,14,FALSE)),(IF($X$1=10,(VLOOKUP(B317,'X10'!$B:$AZ,14,FALSE)),(IF($X$1=11,(VLOOKUP(B317,'X11'!$B:$AZ,14,FALSE)),(IF($X$1=12,(VLOOKUP(B317,'X12'!$B:$AZ,14,FALSE)),(VLOOKUP(B317,'X13'!$B:$AZ,14,FALSE))))))))))))))))))))))))))))=TRUE," ",(IF((IF($X$1=1,(VLOOKUP(B317,'X1'!$B:$AZ,14,FALSE)),(IF($X$1=2,(VLOOKUP(B317,'X2'!$B:$AZ,14,FALSE)),(IF($X$1=3,(VLOOKUP(B317,'X3'!$B:$AZ,14,FALSE)),(IF($X$1=4,(VLOOKUP(B317,'X4'!$B:$AZ,14,FALSE)),(IF($X$1=5,(VLOOKUP(B317,'X5'!$B:$AZ,14,FALSE)),(IF($X$1=6,(VLOOKUP(B317,'X6'!$B:$AZ,14,FALSE)),(IF($X$1=7,(VLOOKUP(B317,'X7'!$B:$AZ,14,FALSE)),(IF($X$1=8,(VLOOKUP(B317,'X8'!$B:$AZ,14,FALSE)),(IF($X$1=9,(VLOOKUP(B317,'X9'!$B:$AZ,14,FALSE)),(IF($X$1=10,(VLOOKUP(B317,'X10'!$B:$AZ,14,FALSE)),(IF($X$1=11,(VLOOKUP(B317,'X11'!$B:$AZ,14,FALSE)),(IF($X$1=12,(VLOOKUP(B317,'X12'!$B:$AZ,14,FALSE)),(VLOOKUP(B317,'X13'!$B:$AZ,14,FALSE))))))))))))))))))))))))))=$V$1," ",(IF($X$1=1,(VLOOKUP(B317,'X1'!$B:$AZ,14,FALSE)),(IF($X$1=2,(VLOOKUP(B317,'X2'!$B:$AZ,14,FALSE)),(IF($X$1=3,(VLOOKUP(B317,'X3'!$B:$AZ,14,FALSE)),(IF($X$1=4,(VLOOKUP(B317,'X4'!$B:$AZ,14,FALSE)),(IF($X$1=5,(VLOOKUP(B317,'X5'!$B:$AZ,14,FALSE)),(IF($X$1=6,(VLOOKUP(B317,'X6'!$B:$AZ,14,FALSE)),(IF($X$1=7,(VLOOKUP(B317,'X7'!$B:$AZ,14,FALSE)),(IF($X$1=8,(VLOOKUP(B317,'X8'!$B:$AZ,14,FALSE)),(IF($X$1=9,(VLOOKUP(B317,'X9'!$B:$AZ,14,FALSE)),(IF($X$1=10,(VLOOKUP(B317,'X10'!$B:$AZ,14,FALSE)),(IF($X$1=11,(VLOOKUP(B317,'X11'!$B:$AZ,14,FALSE)),(IF($X$1=12,(VLOOKUP(B317,'X12'!$B:$AZ,14,FALSE)),(VLOOKUP(B317,'X13'!$B:$AZ,14,FALSE)))))))))))))))))))))))))))))</f>
        <v xml:space="preserve"> </v>
      </c>
    </row>
    <row r="318" spans="1:19" ht="14.1" customHeight="1" x14ac:dyDescent="0.2">
      <c r="A318" s="156" t="s">
        <v>1058</v>
      </c>
      <c r="B318" s="122" t="str">
        <f>IF(ISERROR(IF($U$16=1,(VLOOKUP(A318,$AC$89:$AH$125,2,FALSE)),IF((IF($X$1=1,'X1'!B277,(IF($X$1=2,'X2'!B277,(IF($X$1=3,'X3'!B277,(IF($X$1=4,'X4'!B277,(IF($X$1=5,'X5'!B277,(IF($X$1=6,'X6'!B277,(IF($X$1=7,'X7'!B277,(IF($X$1=8,'X8'!B277,(IF($X$1=9,'X9'!B277,(IF($X$1=10,'X10'!B277,(IF($X$1=11,'X11'!B277,(IF($X$1=12,'X12'!B277,'X13'!B277))))))))))))))))))))))))="","",(IF($X$1=1,'X1'!B277,(IF($X$1=2,'X2'!B277,(IF($X$1=3,'X3'!B277,(IF($X$1=4,'X4'!B277,(IF($X$1=5,'X5'!B277,(IF($X$1=6,'X6'!B277,(IF($X$1=7,'X7'!B277,(IF($X$1=8,'X8'!B277,(IF($X$1=9,'X9'!B277,(IF($X$1=10,'X10'!B277,(IF($X$1=11,'X11'!B277,(IF($X$1=12,'X12'!B277,'X13'!B277)))))))))))))))))))))))))))=TRUE," ",(IF($U$16=1,(VLOOKUP(A318,$AC$89:$AH$125,2,FALSE)),IF((IF($X$1=1,'X1'!B277,(IF($X$1=2,'X2'!B277,(IF($X$1=3,'X3'!B277,(IF($X$1=4,'X4'!B277,(IF($X$1=5,'X5'!B277,(IF($X$1=6,'X6'!B277,(IF($X$1=7,'X7'!B277,(IF($X$1=8,'X8'!B277,(IF($X$1=9,'X9'!B277,(IF($X$1=10,'X10'!B277,(IF($X$1=11,'X11'!B277,(IF($X$1=12,'X12'!B277,'X13'!B277))))))))))))))))))))))))="","",(IF($X$1=1,'X1'!B277,(IF($X$1=2,'X2'!B277,(IF($X$1=3,'X3'!B277,(IF($X$1=4,'X4'!B277,(IF($X$1=5,'X5'!B277,(IF($X$1=6,'X6'!B277,(IF($X$1=7,'X7'!B277,(IF($X$1=8,'X8'!B277,(IF($X$1=9,'X9'!B277,(IF($X$1=10,'X10'!B277,(IF($X$1=11,'X11'!B277,(IF($X$1=12,'X12'!B277,'X13'!B277))))))))))))))))))))))))))))</f>
        <v/>
      </c>
      <c r="C318" s="181" t="str">
        <f ca="1">IF(ISERROR(IF($X$1=1,(VLOOKUP(B318,'X1'!$B:$AZ,47,FALSE)),IF($X$1=2,(VLOOKUP(B318,'X2'!$B:$AZ,47,FALSE)),IF($X$1=3,(VLOOKUP(B318,'X3'!$B:$AZ,47,FALSE)),IF($X$1=4,(VLOOKUP(B318,'X4'!$B:$AZ,47,FALSE)),IF($X$1=5,(VLOOKUP(B318,'X5'!$B:$AZ,47,FALSE)),IF($X$1=6,(VLOOKUP(B318,'X6'!$B:$AZ,47,FALSE)),IF($X$1=7,(VLOOKUP(B318,'X7'!$B:$AZ,47,FALSE)),IF($X$1=8,(VLOOKUP(B318,'X8'!$B:$AZ,47,FALSE)),IF($X$1=9,(VLOOKUP(B318,'X9'!$B:$AZ,47,FALSE)),IF($X$1=10,(VLOOKUP(B318,'X10'!$B:$AZ,47,FALSE)),IF($X$1=11,(VLOOKUP(B318,'X11'!$B:$AZ,47,FALSE)),IF($X$1=12,(VLOOKUP(B318,'X12'!$B:$AZ,47,FALSE)),IF($X$1=13,(VLOOKUP(B318,'X13'!$B:$AZ,47,FALSE)),"B"))))))))))))))=TRUE," ",(IF($X$1=1,(VLOOKUP(B318,'X1'!$B:$AZ,47,FALSE)),IF($X$1=2,(VLOOKUP(B318,'X2'!$B:$AZ,47,FALSE)),IF($X$1=3,(VLOOKUP(B318,'X3'!$B:$AZ,47,FALSE)),IF($X$1=4,(VLOOKUP(B318,'X4'!$B:$AZ,47,FALSE)),IF($X$1=5,(VLOOKUP(B318,'X5'!$B:$AZ,47,FALSE)),IF($X$1=6,(VLOOKUP(B318,'X6'!$B:$AZ,47,FALSE)),IF($X$1=7,(VLOOKUP(B318,'X7'!$B:$AZ,47,FALSE)),IF($X$1=8,(VLOOKUP(B318,'X8'!$B:$AZ,47,FALSE)),IF($X$1=9,(VLOOKUP(B318,'X9'!$B:$AZ,47,FALSE)),IF($X$1=10,(VLOOKUP(B318,'X10'!$B:$AZ,47,FALSE)),IF($X$1=11,(VLOOKUP(B318,'X11'!$B:$AZ,47,FALSE)),IF($X$1=12,(VLOOKUP(B318,'X12'!$B:$AZ,47,FALSE)),IF($X$1=13,(VLOOKUP(B318,'X13'!$B:$AZ,47,FALSE)),"B")))))))))))))))</f>
        <v xml:space="preserve"> </v>
      </c>
      <c r="D318" s="181" t="str">
        <f ca="1">IF(ISERROR(IF($X$1=1,(VLOOKUP(B318,'X1'!$B:$AP,41,FALSE)),IF($X$1=2,(VLOOKUP(B318,'X2'!$B:$AP,41,FALSE)),IF($X$1=3,(VLOOKUP(B318,'X3'!$B:$AP,41,FALSE)),IF($X$1=4,(VLOOKUP(B318,'X4'!$B:$AP,41,FALSE)),IF($X$1=5,(VLOOKUP(B318,'X5'!$B:$AP,41,FALSE)),IF($X$1=6,(VLOOKUP(B318,'X6'!$B:$AP,41,FALSE)),IF($X$1=7,(VLOOKUP(B318,'X7'!$B:$AP,41,FALSE)),IF($X$1=8,(VLOOKUP(B318,'X8'!$B:$AP,41,FALSE)),IF($X$1=9,(VLOOKUP(B318,'X9'!$B:$AP,41,FALSE)),IF($X$1=10,(VLOOKUP(B318,'X10'!$B:$AP,41,FALSE)),IF($X$1=11,(VLOOKUP(B318,'X11'!$B:$AP,41,FALSE)),IF($X$1=12,(VLOOKUP(B318,'X12'!$B:$AP,41,FALSE)),IF($X$1=13,(VLOOKUP(B318,'X13'!$B:$AP,41,FALSE)),"B"))))))))))))))=TRUE," ",(IF($X$1=1,(VLOOKUP(B318,'X1'!$B:$AP,41,FALSE)),IF($X$1=2,(VLOOKUP(B318,'X2'!$B:$AP,41,FALSE)),IF($X$1=3,(VLOOKUP(B318,'X3'!$B:$AP,41,FALSE)),IF($X$1=4,(VLOOKUP(B318,'X4'!$B:$AP,41,FALSE)),IF($X$1=5,(VLOOKUP(B318,'X5'!$B:$AP,41,FALSE)),IF($X$1=6,(VLOOKUP(B318,'X6'!$B:$AP,41,FALSE)),IF($X$1=7,(VLOOKUP(B318,'X7'!$B:$AP,41,FALSE)),IF($X$1=8,(VLOOKUP(B318,'X8'!$B:$AP,41,FALSE)),IF($X$1=9,(VLOOKUP(B318,'X9'!$B:$AP,41,FALSE)),IF($X$1=10,(VLOOKUP(B318,'X10'!$B:$AP,41,FALSE)),IF($X$1=11,(VLOOKUP(B318,'X11'!$B:$AP,41,FALSE)),IF($X$1=12,(VLOOKUP(B318,'X12'!$B:$AP,41,FALSE)),IF($X$1=13,(VLOOKUP(B318,'X13'!$B:$AP,41,FALSE)),"B")))))))))))))))</f>
        <v xml:space="preserve"> </v>
      </c>
      <c r="E318" s="182" t="str">
        <f ca="1">IF(ISERROR(IF($X$1=1,(VLOOKUP(B318,'X1'!$B:$AP,7,FALSE)),IF($X$1=2,(VLOOKUP(B318,'X2'!$B:$AP,7,FALSE)),IF($X$1=3,(VLOOKUP(B318,'X3'!$B:$AP,7,FALSE)),IF($X$1=4,(VLOOKUP(B318,'X4'!$B:$AP,7,FALSE)),IF($X$1=5,(VLOOKUP(B318,'X5'!$B:$AP,7,FALSE)),IF($X$1=6,(VLOOKUP(B318,'X6'!$B:$AP,7,FALSE)),IF($X$1=7,(VLOOKUP(B318,'X7'!$B:$AP,7,FALSE)),IF($X$1=8,(VLOOKUP(B318,'X8'!$B:$AP,7,FALSE)),IF($X$1=9,(VLOOKUP(B318,'X9'!$B:$AP,7,FALSE)),IF($X$1=10,(VLOOKUP(B318,'X10'!$B:$AP,7,FALSE)),IF($X$1=11,(VLOOKUP(B318,'X11'!$B:$AP,7,FALSE)),IF($X$1=12,(VLOOKUP(B318,'X12'!$B:$AP,7,FALSE)),IF($X$1=13,(VLOOKUP(B318,'X13'!$B:$AP,7,FALSE)),"B"))))))))))))))=TRUE," ",(IF($X$1=1,(VLOOKUP(B318,'X1'!$B:$AP,7,FALSE)),IF($X$1=2,(VLOOKUP(B318,'X2'!$B:$AP,7,FALSE)),IF($X$1=3,(VLOOKUP(B318,'X3'!$B:$AP,7,FALSE)),IF($X$1=4,(VLOOKUP(B318,'X4'!$B:$AP,7,FALSE)),IF($X$1=5,(VLOOKUP(B318,'X5'!$B:$AP,7,FALSE)),IF($X$1=6,(VLOOKUP(B318,'X6'!$B:$AP,7,FALSE)),IF($X$1=7,(VLOOKUP(B318,'X7'!$B:$AP,7,FALSE)),IF($X$1=8,(VLOOKUP(B318,'X8'!$B:$AP,7,FALSE)),IF($X$1=9,(VLOOKUP(B318,'X9'!$B:$AP,7,FALSE)),IF($X$1=10,(VLOOKUP(B318,'X10'!$B:$AP,7,FALSE)),IF($X$1=11,(VLOOKUP(B318,'X11'!$B:$AP,7,FALSE)),IF($X$1=12,(VLOOKUP(B318,'X12'!$B:$AP,7,FALSE)),IF($X$1=13,(VLOOKUP(B318,'X13'!$B:$AP,7,FALSE)),"B")))))))))))))))</f>
        <v xml:space="preserve"> </v>
      </c>
      <c r="F318" s="182" t="str">
        <f ca="1">IF(ISERROR(IF((IF($X$1=1,(VLOOKUP(B318,'X1'!$B:$AO,6,FALSE)),(IF($X$1=2,(VLOOKUP(B318,'X2'!$B:$AO,6,FALSE)),(IF($X$1=3,(VLOOKUP(B318,'X3'!$B:$AO,6,FALSE)),(IF($X$1=4,(VLOOKUP(B318,'X4'!$B:$AO,6,FALSE)),(IF($X$1=5,(VLOOKUP(B318,'X5'!$B:$AO,6,FALSE)),(IF($X$1=6,(VLOOKUP(B318,'X6'!$B:$AO,6,FALSE)),(IF($X$1=7,(VLOOKUP(B318,'X7'!$B:$AO,6,FALSE)),(IF($X$1=8,(VLOOKUP(B318,'X8'!$B:$AO,6,FALSE)),(IF($X$1=9,(VLOOKUP(B318,'X9'!$B:$AO,6,FALSE)),(IF($X$1=10,(VLOOKUP(B318,'X10'!$B:$AO,6,FALSE)),(IF($X$1=11,(VLOOKUP(B318,'X11'!$B:$AO,6,FALSE)),(IF($X$1=12,(VLOOKUP(B318,'X12'!$B:$AO,6,FALSE)),(VLOOKUP(B318,'X13'!$B:$AO,6,FALSE))))))))))))))))))))))))))=$V$1," ",(IF($X$1=1,(VLOOKUP(B318,'X1'!$B:$AO,6,FALSE)),(IF($X$1=2,(VLOOKUP(B318,'X2'!$B:$AO,6,FALSE)),(IF($X$1=3,(VLOOKUP(B318,'X3'!$B:$AO,6,FALSE)),(IF($X$1=4,(VLOOKUP(B318,'X4'!$B:$AO,6,FALSE)),(IF($X$1=5,(VLOOKUP(B318,'X5'!$B:$AO,6,FALSE)),(IF($X$1=6,(VLOOKUP(B318,'X6'!$B:$AO,6,FALSE)),(IF($X$1=7,(VLOOKUP(B318,'X7'!$B:$AO,6,FALSE)),(IF($X$1=8,(VLOOKUP(B318,'X8'!$B:$AO,6,FALSE)),(IF($X$1=9,(VLOOKUP(B318,'X9'!$B:$AO,6,FALSE)),(IF($X$1=10,(VLOOKUP(B318,'X10'!$B:$AO,6,FALSE)),(IF($X$1=11,(VLOOKUP(B318,'X11'!$B:$AO,6,FALSE)),(IF($X$1=12,(VLOOKUP(B318,'X12'!$B:$AO,6,FALSE)),(VLOOKUP(B318,'X13'!$B:$AO,6,FALSE))))))))))))))))))))))))))))=TRUE," ",(IF((IF($X$1=1,(VLOOKUP(B318,'X1'!$B:$AO,6,FALSE)),(IF($X$1=2,(VLOOKUP(B318,'X2'!$B:$AO,6,FALSE)),(IF($X$1=3,(VLOOKUP(B318,'X3'!$B:$AO,6,FALSE)),(IF($X$1=4,(VLOOKUP(B318,'X4'!$B:$AO,6,FALSE)),(IF($X$1=5,(VLOOKUP(B318,'X5'!$B:$AO,6,FALSE)),(IF($X$1=6,(VLOOKUP(B318,'X6'!$B:$AO,6,FALSE)),(IF($X$1=7,(VLOOKUP(B318,'X7'!$B:$AO,6,FALSE)),(IF($X$1=8,(VLOOKUP(B318,'X8'!$B:$AO,6,FALSE)),(IF($X$1=9,(VLOOKUP(B318,'X9'!$B:$AO,6,FALSE)),(IF($X$1=10,(VLOOKUP(B318,'X10'!$B:$AO,6,FALSE)),(IF($X$1=11,(VLOOKUP(B318,'X11'!$B:$AO,6,FALSE)),(IF($X$1=12,(VLOOKUP(B318,'X12'!$B:$AO,6,FALSE)),(VLOOKUP(B318,'X13'!$B:$AO,6,FALSE))))))))))))))))))))))))))=$V$1," ",(IF($X$1=1,(VLOOKUP(B318,'X1'!$B:$AO,6,FALSE)),(IF($X$1=2,(VLOOKUP(B318,'X2'!$B:$AO,6,FALSE)),(IF($X$1=3,(VLOOKUP(B318,'X3'!$B:$AO,6,FALSE)),(IF($X$1=4,(VLOOKUP(B318,'X4'!$B:$AO,6,FALSE)),(IF($X$1=5,(VLOOKUP(B318,'X5'!$B:$AO,6,FALSE)),(IF($X$1=6,(VLOOKUP(B318,'X6'!$B:$AO,6,FALSE)),(IF($X$1=7,(VLOOKUP(B318,'X7'!$B:$AO,6,FALSE)),(IF($X$1=8,(VLOOKUP(B318,'X8'!$B:$AO,6,FALSE)),(IF($X$1=9,(VLOOKUP(B318,'X9'!$B:$AO,6,FALSE)),(IF($X$1=10,(VLOOKUP(B318,'X10'!$B:$AO,6,FALSE)),(IF($X$1=11,(VLOOKUP(B318,'X11'!$B:$AO,6,FALSE)),(IF($X$1=12,(VLOOKUP(B318,'X12'!$B:$AO,6,FALSE)),(VLOOKUP(B318,'X13'!$B:$AO,6,FALSE)))))))))))))))))))))))))))))</f>
        <v xml:space="preserve"> </v>
      </c>
      <c r="G318" s="182" t="str">
        <f ca="1">IF(ISERROR(IF($X$1=1,(VLOOKUP(B318,'X1'!$B:$AZ,44,FALSE)),IF($X$1=2,(VLOOKUP(B318,'X2'!$B:$AZ,44,FALSE)),IF($X$1=3,(VLOOKUP(B318,'X3'!$B:$AZ,44,FALSE)),IF($X$1=4,(VLOOKUP(B318,'X4'!$B:$AZ,44,FALSE)),IF($X$1=5,(VLOOKUP(B318,'X5'!$B:$AZ,44,FALSE)),IF($X$1=6,(VLOOKUP(B318,'X6'!$B:$AZ,44,FALSE)),IF($X$1=7,(VLOOKUP(B318,'X7'!$B:$AZ,44,FALSE)),IF($X$1=8,(VLOOKUP(B318,'X8'!$B:$AZ,44,FALSE)),IF($X$1=9,(VLOOKUP(B318,'X9'!$B:$AZ,44,FALSE)),IF($X$1=10,(VLOOKUP(B318,'X10'!$B:$AZ,44,FALSE)),IF($X$1=11,(VLOOKUP(B318,'X11'!$B:$AZ,44,FALSE)),IF($X$1=12,(VLOOKUP(B318,'X12'!$B:$AZ,44,FALSE)),IF($X$1=13,(VLOOKUP(B318,'X13'!$B:$AZ,44,FALSE)),"B"))))))))))))))=TRUE," ",(IF($X$1=1,(VLOOKUP(B318,'X1'!$B:$AZ,44,FALSE)),IF($X$1=2,(VLOOKUP(B318,'X2'!$B:$AZ,44,FALSE)),IF($X$1=3,(VLOOKUP(B318,'X3'!$B:$AZ,44,FALSE)),IF($X$1=4,(VLOOKUP(B318,'X4'!$B:$AZ,44,FALSE)),IF($X$1=5,(VLOOKUP(B318,'X5'!$B:$AZ,44,FALSE)),IF($X$1=6,(VLOOKUP(B318,'X6'!$B:$AZ,44,FALSE)),IF($X$1=7,(VLOOKUP(B318,'X7'!$B:$AZ,44,FALSE)),IF($X$1=8,(VLOOKUP(B318,'X8'!$B:$AZ,44,FALSE)),IF($X$1=9,(VLOOKUP(B318,'X9'!$B:$AZ,44,FALSE)),IF($X$1=10,(VLOOKUP(B318,'X10'!$B:$AZ,44,FALSE)),IF($X$1=11,(VLOOKUP(B318,'X11'!$B:$AZ,44,FALSE)),IF($X$1=12,(VLOOKUP(B318,'X12'!$B:$AZ,44,FALSE)),IF($X$1=13,(VLOOKUP(B318,'X13'!$B:$AZ,44,FALSE)),"B")))))))))))))))</f>
        <v xml:space="preserve"> </v>
      </c>
      <c r="H318" s="182" t="str">
        <f ca="1">IF(ISERROR(IF($X$1=1,(VLOOKUP(B318,'X1'!$B:$AZ,8,FALSE)),IF($X$1=2,(VLOOKUP(B318,'X2'!$B:$AZ,8,FALSE)),IF($X$1=3,(VLOOKUP(B318,'X3'!$B:$AZ,8,FALSE)),IF($X$1=4,(VLOOKUP(B318,'X4'!$B:$AZ,8,FALSE)),IF($X$1=5,(VLOOKUP(B318,'X5'!$B:$AZ,8,FALSE)),IF($X$1=6,(VLOOKUP(B318,'X6'!$B:$AZ,8,FALSE)),IF($X$1=7,(VLOOKUP(B318,'X7'!$B:$AZ,8,FALSE)),IF($X$1=8,(VLOOKUP(B318,'X8'!$B:$AZ,8,FALSE)),IF($X$1=9,(VLOOKUP(B318,'X9'!$B:$AZ,8,FALSE)),IF($X$1=10,(VLOOKUP(B318,'X10'!$B:$AZ,8,FALSE)),IF($X$1=11,(VLOOKUP(B318,'X11'!$B:$AZ,8,FALSE)),IF($X$1=12,(VLOOKUP(B318,'X12'!$B:$AZ,8,FALSE)),IF($X$1=13,(VLOOKUP(B318,'X13'!$B:$AZ,8,FALSE)),"B"))))))))))))))=TRUE," ",(IF($X$1=1,(VLOOKUP(B318,'X1'!$B:$AZ,8,FALSE)),IF($X$1=2,(VLOOKUP(B318,'X2'!$B:$AZ,8,FALSE)),IF($X$1=3,(VLOOKUP(B318,'X3'!$B:$AZ,8,FALSE)),IF($X$1=4,(VLOOKUP(B318,'X4'!$B:$AZ,8,FALSE)),IF($X$1=5,(VLOOKUP(B318,'X5'!$B:$AZ,8,FALSE)),IF($X$1=6,(VLOOKUP(B318,'X6'!$B:$AZ,8,FALSE)),IF($X$1=7,(VLOOKUP(B318,'X7'!$B:$AZ,8,FALSE)),IF($X$1=8,(VLOOKUP(B318,'X8'!$B:$AZ,8,FALSE)),IF($X$1=9,(VLOOKUP(B318,'X9'!$B:$AZ,8,FALSE)),IF($X$1=10,(VLOOKUP(B318,'X10'!$B:$AZ,8,FALSE)),IF($X$1=11,(VLOOKUP(B318,'X11'!$B:$AZ,8,FALSE)),IF($X$1=12,(VLOOKUP(B318,'X12'!$B:$AZ,8,FALSE)),IF($X$1=13,(VLOOKUP(B318,'X13'!$B:$AZ,8,FALSE)),"B")))))))))))))))</f>
        <v xml:space="preserve"> </v>
      </c>
      <c r="I318" s="183" t="str">
        <f ca="1">IF(ISERROR(IF($X$1=1,(VLOOKUP(B318,'X1'!$B:$AZ,2,FALSE)),IF($X$1=2,(VLOOKUP(B318,'X2'!$B:$AZ,2,FALSE)),IF($X$1=3,(VLOOKUP(B318,'X3'!$B:$AZ,2,FALSE)),IF($X$1=4,(VLOOKUP(B318,'X4'!$B:$AZ,2,FALSE)),IF($X$1=5,(VLOOKUP(B318,'X5'!$B:$AZ,2,FALSE)),IF($X$1=6,(VLOOKUP(B318,'X6'!$B:$AZ,2,FALSE)),IF($X$1=7,(VLOOKUP(B318,'X7'!$B:$AZ,2,FALSE)),IF($X$1=8,(VLOOKUP(B318,'X8'!$B:$AZ,2,FALSE)),IF($X$1=9,(VLOOKUP(B318,'X9'!$B:$AZ,2,FALSE)),IF($X$1=10,(VLOOKUP(B318,'X10'!$B:$AZ,2,FALSE)),IF($X$1=11,(VLOOKUP(B318,'X11'!$B:$AZ,2,FALSE)),IF($X$1=12,(VLOOKUP(B318,'X12'!$B:$AZ,2,FALSE)),IF($X$1=13,(VLOOKUP(B318,'X13'!$B:$AZ,2,FALSE)),"B"))))))))))))))=TRUE," ",(IF($X$1=1,(VLOOKUP(B318,'X1'!$B:$AZ,2,FALSE)),IF($X$1=2,(VLOOKUP(B318,'X2'!$B:$AZ,2,FALSE)),IF($X$1=3,(VLOOKUP(B318,'X3'!$B:$AZ,2,FALSE)),IF($X$1=4,(VLOOKUP(B318,'X4'!$B:$AZ,2,FALSE)),IF($X$1=5,(VLOOKUP(B318,'X5'!$B:$AZ,2,FALSE)),IF($X$1=6,(VLOOKUP(B318,'X6'!$B:$AZ,2,FALSE)),IF($X$1=7,(VLOOKUP(B318,'X7'!$B:$AZ,2,FALSE)),IF($X$1=8,(VLOOKUP(B318,'X8'!$B:$AZ,2,FALSE)),IF($X$1=9,(VLOOKUP(B318,'X9'!$B:$AZ,2,FALSE)),IF($X$1=10,(VLOOKUP(B318,'X10'!$B:$AZ,2,FALSE)),IF($X$1=11,(VLOOKUP(B318,'X11'!$B:$AZ,2,FALSE)),IF($X$1=12,(VLOOKUP(B318,'X12'!$B:$AZ,2,FALSE)),IF($X$1=13,(VLOOKUP(B318,'X13'!$B:$AZ,2,FALSE)),"B")))))))))))))))</f>
        <v xml:space="preserve"> </v>
      </c>
      <c r="J318" s="183" t="str">
        <f ca="1">IF(ISERROR(IF($X$1=1,(VLOOKUP(B318,'X1'!$B:$AZ,3,FALSE)),IF($X$1=2,(VLOOKUP(B318,'X2'!$B:$AZ,3,FALSE)),IF($X$1=3,(VLOOKUP(B318,'X3'!$B:$AZ,3,FALSE)),IF($X$1=4,(VLOOKUP(B318,'X4'!$B:$AZ,3,FALSE)),IF($X$1=5,(VLOOKUP(B318,'X5'!$B:$AZ,3,FALSE)),IF($X$1=6,(VLOOKUP(B318,'X6'!$B:$AZ,3,FALSE)),IF($X$1=7,(VLOOKUP(B318,'X7'!$B:$AZ,3,FALSE)),IF($X$1=8,(VLOOKUP(B318,'X8'!$B:$AZ,3,FALSE)),IF($X$1=9,(VLOOKUP(B318,'X9'!$B:$AZ,3,FALSE)),IF($X$1=10,(VLOOKUP(B318,'X10'!$B:$AZ,3,FALSE)),IF($X$1=11,(VLOOKUP(B318,'X11'!$B:$AZ,3,FALSE)),IF($X$1=12,(VLOOKUP(B318,'X12'!$B:$AZ,3,FALSE)),IF($X$1=13,(VLOOKUP(B318,'X13'!$B:$AZ,3,FALSE)),"B"))))))))))))))=TRUE," ",(IF($X$1=1,(VLOOKUP(B318,'X1'!$B:$AZ,3,FALSE)),IF($X$1=2,(VLOOKUP(B318,'X2'!$B:$AZ,3,FALSE)),IF($X$1=3,(VLOOKUP(B318,'X3'!$B:$AZ,3,FALSE)),IF($X$1=4,(VLOOKUP(B318,'X4'!$B:$AZ,3,FALSE)),IF($X$1=5,(VLOOKUP(B318,'X5'!$B:$AZ,3,FALSE)),IF($X$1=6,(VLOOKUP(B318,'X6'!$B:$AZ,3,FALSE)),IF($X$1=7,(VLOOKUP(B318,'X7'!$B:$AZ,3,FALSE)),IF($X$1=8,(VLOOKUP(B318,'X8'!$B:$AZ,3,FALSE)),IF($X$1=9,(VLOOKUP(B318,'X9'!$B:$AZ,3,FALSE)),IF($X$1=10,(VLOOKUP(B318,'X10'!$B:$AZ,3,FALSE)),IF($X$1=11,(VLOOKUP(B318,'X11'!$B:$AZ,3,FALSE)),IF($X$1=12,(VLOOKUP(B318,'X12'!$B:$AZ,3,FALSE)),IF($X$1=13,(VLOOKUP(B318,'X13'!$B:$AZ,3,FALSE)),"B")))))))))))))))</f>
        <v xml:space="preserve"> </v>
      </c>
      <c r="K318" s="183" t="str">
        <f ca="1">IF(ISERROR(IF($X$1=1,(VLOOKUP(B318,'X1'!$B:$AZ,5,FALSE)),IF($X$1=2,(VLOOKUP(B318,'X2'!$B:$AZ,5,FALSE)),IF($X$1=3,(VLOOKUP(B318,'X3'!$B:$AZ,5,FALSE)),IF($X$1=4,(VLOOKUP(B318,'X4'!$B:$AZ,5,FALSE)),IF($X$1=5,(VLOOKUP(B318,'X5'!$B:$AZ,5,FALSE)),IF($X$1=6,(VLOOKUP(B318,'X6'!$B:$AZ,5,FALSE)),IF($X$1=7,(VLOOKUP(B318,'X7'!$B:$AZ,5,FALSE)),IF($X$1=8,(VLOOKUP(B318,'X8'!$B:$AZ,5,FALSE)),IF($X$1=9,(VLOOKUP(B318,'X9'!$B:$AZ,5,FALSE)),IF($X$1=10,(VLOOKUP(B318,'X10'!$B:$AZ,5,FALSE)),IF($X$1=11,(VLOOKUP(B318,'X11'!$B:$AZ,5,FALSE)),IF($X$1=12,(VLOOKUP(B318,'X12'!$B:$AZ,5,FALSE)),IF($X$1=13,(VLOOKUP(B318,'X13'!$B:$AZ,5,FALSE)),"B"))))))))))))))=TRUE," ",(IF($X$1=1,(VLOOKUP(B318,'X1'!$B:$AZ,5,FALSE)),IF($X$1=2,(VLOOKUP(B318,'X2'!$B:$AZ,5,FALSE)),IF($X$1=3,(VLOOKUP(B318,'X3'!$B:$AZ,5,FALSE)),IF($X$1=4,(VLOOKUP(B318,'X4'!$B:$AZ,5,FALSE)),IF($X$1=5,(VLOOKUP(B318,'X5'!$B:$AZ,5,FALSE)),IF($X$1=6,(VLOOKUP(B318,'X6'!$B:$AZ,5,FALSE)),IF($X$1=7,(VLOOKUP(B318,'X7'!$B:$AZ,5,FALSE)),IF($X$1=8,(VLOOKUP(B318,'X8'!$B:$AZ,5,FALSE)),IF($X$1=9,(VLOOKUP(B318,'X9'!$B:$AZ,5,FALSE)),IF($X$1=10,(VLOOKUP(B318,'X10'!$B:$AZ,5,FALSE)),IF($X$1=11,(VLOOKUP(B318,'X11'!$B:$AZ,5,FALSE)),IF($X$1=12,(VLOOKUP(B318,'X12'!$B:$AZ,5,FALSE)),IF($X$1=13,(VLOOKUP(B318,'X13'!$B:$AZ,5,FALSE)),"B")))))))))))))))</f>
        <v xml:space="preserve"> </v>
      </c>
      <c r="L318" s="184" t="str">
        <f ca="1">IF(ISERROR(IF($X$1=1,(VLOOKUP(B318,'X1'!$B:$AZ,9,FALSE)),IF($X$1=2,(VLOOKUP(B318,'X2'!$B:$AZ,9,FALSE)),IF($X$1=3,(VLOOKUP(B318,'X3'!$B:$AZ,9,FALSE)),IF($X$1=4,(VLOOKUP(B318,'X4'!$B:$AZ,9,FALSE)),IF($X$1=5,(VLOOKUP(B318,'X5'!$B:$AZ,9,FALSE)),IF($X$1=6,(VLOOKUP(B318,'X6'!$B:$AZ,9,FALSE)),IF($X$1=7,(VLOOKUP(B318,'X7'!$B:$AZ,9,FALSE)),IF($X$1=8,(VLOOKUP(B318,'X8'!$B:$AZ,9,FALSE)),IF($X$1=9,(VLOOKUP(B318,'X9'!$B:$AZ,9,FALSE)),IF($X$1=10,(VLOOKUP(B318,'X10'!$B:$AZ,9,FALSE)),IF($X$1=11,(VLOOKUP(B318,'X11'!$B:$AZ,9,FALSE)),IF($X$1=12,(VLOOKUP(B318,'X12'!$B:$AZ,9,FALSE)),IF($X$1=13,(VLOOKUP(B318,'X13'!$B:$AZ,9,FALSE)),"B"))))))))))))))=TRUE," ",(IF($X$1=1,(VLOOKUP(B318,'X1'!$B:$AZ,9,FALSE)),IF($X$1=2,(VLOOKUP(B318,'X2'!$B:$AZ,9,FALSE)),IF($X$1=3,(VLOOKUP(B318,'X3'!$B:$AZ,9,FALSE)),IF($X$1=4,(VLOOKUP(B318,'X4'!$B:$AZ,9,FALSE)),IF($X$1=5,(VLOOKUP(B318,'X5'!$B:$AZ,9,FALSE)),IF($X$1=6,(VLOOKUP(B318,'X6'!$B:$AZ,9,FALSE)),IF($X$1=7,(VLOOKUP(B318,'X7'!$B:$AZ,9,FALSE)),IF($X$1=8,(VLOOKUP(B318,'X8'!$B:$AZ,9,FALSE)),IF($X$1=9,(VLOOKUP(B318,'X9'!$B:$AZ,9,FALSE)),IF($X$1=10,(VLOOKUP(B318,'X10'!$B:$AZ,9,FALSE)),IF($X$1=11,(VLOOKUP(B318,'X11'!$B:$AZ,9,FALSE)),IF($X$1=12,(VLOOKUP(B318,'X12'!$B:$AZ,9,FALSE)),IF($X$1=13,(VLOOKUP(B318,'X13'!$B:$AZ,9,FALSE)),"B")))))))))))))))</f>
        <v xml:space="preserve"> </v>
      </c>
      <c r="M318" s="184" t="str">
        <f ca="1">IF(ISERROR(IF($X$1=1,(VLOOKUP(B318,'X1'!$B:$AZ,10,FALSE)),IF($X$1=2,(VLOOKUP(B318,'X2'!$B:$AZ,10,FALSE)),IF($X$1=3,(VLOOKUP(B318,'X3'!$B:$AZ,10,FALSE)),IF($X$1=4,(VLOOKUP(B318,'X4'!$B:$AZ,10,FALSE)),IF($X$1=5,(VLOOKUP(B318,'X5'!$B:$AZ,10,FALSE)),IF($X$1=6,(VLOOKUP(B318,'X6'!$B:$AZ,10,FALSE)),IF($X$1=7,(VLOOKUP(B318,'X7'!$B:$AZ,10,FALSE)),IF($X$1=8,(VLOOKUP(B318,'X8'!$B:$AZ,10,FALSE)),IF($X$1=9,(VLOOKUP(B318,'X9'!$B:$AZ,10,FALSE)),IF($X$1=10,(VLOOKUP(B318,'X10'!$B:$AZ,10,FALSE)),IF($X$1=11,(VLOOKUP(B318,'X11'!$B:$AZ,10,FALSE)),IF($X$1=12,(VLOOKUP(B318,'X12'!$B:$AZ,10,FALSE)),IF($X$1=13,(VLOOKUP(B318,'X13'!$B:$AZ,10,FALSE)),"B"))))))))))))))=TRUE," ",(IF($X$1=1,(VLOOKUP(B318,'X1'!$B:$AZ,10,FALSE)),IF($X$1=2,(VLOOKUP(B318,'X2'!$B:$AZ,10,FALSE)),IF($X$1=3,(VLOOKUP(B318,'X3'!$B:$AZ,10,FALSE)),IF($X$1=4,(VLOOKUP(B318,'X4'!$B:$AZ,10,FALSE)),IF($X$1=5,(VLOOKUP(B318,'X5'!$B:$AZ,10,FALSE)),IF($X$1=6,(VLOOKUP(B318,'X6'!$B:$AZ,10,FALSE)),IF($X$1=7,(VLOOKUP(B318,'X7'!$B:$AZ,10,FALSE)),IF($X$1=8,(VLOOKUP(B318,'X8'!$B:$AZ,10,FALSE)),IF($X$1=9,(VLOOKUP(B318,'X9'!$B:$AZ,10,FALSE)),IF($X$1=10,(VLOOKUP(B318,'X10'!$B:$AZ,10,FALSE)),IF($X$1=11,(VLOOKUP(B318,'X11'!$B:$AZ,10,FALSE)),IF($X$1=12,(VLOOKUP(B318,'X12'!$B:$AZ,10,FALSE)),IF($X$1=13,(VLOOKUP(B318,'X13'!$B:$AZ,10,FALSE)),"B")))))))))))))))</f>
        <v xml:space="preserve"> </v>
      </c>
      <c r="N318" s="185" t="str">
        <f ca="1">IF(ISERROR(IF($X$1=1,(VLOOKUP(B318,'X1'!$B:$AZ,45,FALSE)),IF($X$1=2,(VLOOKUP(B318,'X2'!$B:$AZ,45,FALSE)),IF($X$1=3,(VLOOKUP(B318,'X3'!$B:$AZ,45,FALSE)),IF($X$1=4,(VLOOKUP(B318,'X4'!$B:$AZ,45,FALSE)),IF($X$1=5,(VLOOKUP(B318,'X5'!$B:$AZ,45,FALSE)),IF($X$1=6,(VLOOKUP(B318,'X6'!$B:$AZ,45,FALSE)),IF($X$1=7,(VLOOKUP(B318,'X7'!$B:$AZ,45,FALSE)),IF($X$1=8,(VLOOKUP(B318,'X8'!$B:$AZ,45,FALSE)),IF($X$1=9,(VLOOKUP(B318,'X9'!$B:$AZ,45,FALSE)),IF($X$1=10,(VLOOKUP(B318,'X10'!$B:$AZ,45,FALSE)),IF($X$1=11,(VLOOKUP(B318,'X11'!$B:$AZ,45,FALSE)),IF($X$1=12,(VLOOKUP(B318,'X12'!$B:$AZ,45,FALSE)),IF($X$1=13,(VLOOKUP(B318,'X13'!$B:$AZ,45,FALSE)),"B"))))))))))))))=TRUE," ",(IF($X$1=1,(VLOOKUP(B318,'X1'!$B:$AZ,45,FALSE)),IF($X$1=2,(VLOOKUP(B318,'X2'!$B:$AZ,45,FALSE)),IF($X$1=3,(VLOOKUP(B318,'X3'!$B:$AZ,45,FALSE)),IF($X$1=4,(VLOOKUP(B318,'X4'!$B:$AZ,45,FALSE)),IF($X$1=5,(VLOOKUP(B318,'X5'!$B:$AZ,45,FALSE)),IF($X$1=6,(VLOOKUP(B318,'X6'!$B:$AZ,45,FALSE)),IF($X$1=7,(VLOOKUP(B318,'X7'!$B:$AZ,45,FALSE)),IF($X$1=8,(VLOOKUP(B318,'X8'!$B:$AZ,45,FALSE)),IF($X$1=9,(VLOOKUP(B318,'X9'!$B:$AZ,45,FALSE)),IF($X$1=10,(VLOOKUP(B318,'X10'!$B:$AZ,45,FALSE)),IF($X$1=11,(VLOOKUP(B318,'X11'!$B:$AZ,45,FALSE)),IF($X$1=12,(VLOOKUP(B318,'X12'!$B:$AZ,45,FALSE)),IF($X$1=13,(VLOOKUP(B318,'X13'!$B:$AZ,45,FALSE)),"B")))))))))))))))</f>
        <v xml:space="preserve"> </v>
      </c>
      <c r="O318" s="184" t="str">
        <f ca="1">IF(ISERROR(IF($X$1=1,(VLOOKUP(B318,'X1'!$B:$AZ,11,FALSE)),IF($X$1=2,(VLOOKUP(B318,'X2'!$B:$AZ,11,FALSE)),IF($X$1=3,(VLOOKUP(B318,'X3'!$B:$AZ,11,FALSE)),IF($X$1=4,(VLOOKUP(B318,'X4'!$B:$AZ,11,FALSE)),IF($X$1=5,(VLOOKUP(B318,'X5'!$B:$AZ,11,FALSE)),IF($X$1=6,(VLOOKUP(B318,'X6'!$B:$AZ,11,FALSE)),IF($X$1=7,(VLOOKUP(B318,'X7'!$B:$AZ,11,FALSE)),IF($X$1=8,(VLOOKUP(B318,'X8'!$B:$AZ,11,FALSE)),IF($X$1=9,(VLOOKUP(B318,'X9'!$B:$AZ,11,FALSE)),IF($X$1=10,(VLOOKUP(B318,'X10'!$B:$AZ,11,FALSE)),IF($X$1=11,(VLOOKUP(B318,'X11'!$B:$AZ,11,FALSE)),IF($X$1=12,(VLOOKUP(B318,'X12'!$B:$AZ,11,FALSE)),IF($X$1=13,(VLOOKUP(B318,'X13'!$B:$AZ,11,FALSE)),"B"))))))))))))))=TRUE," ",(IF($X$1=1,(VLOOKUP(B318,'X1'!$B:$AZ,11,FALSE)),IF($X$1=2,(VLOOKUP(B318,'X2'!$B:$AZ,11,FALSE)),IF($X$1=3,(VLOOKUP(B318,'X3'!$B:$AZ,11,FALSE)),IF($X$1=4,(VLOOKUP(B318,'X4'!$B:$AZ,11,FALSE)),IF($X$1=5,(VLOOKUP(B318,'X5'!$B:$AZ,11,FALSE)),IF($X$1=6,(VLOOKUP(B318,'X6'!$B:$AZ,11,FALSE)),IF($X$1=7,(VLOOKUP(B318,'X7'!$B:$AZ,11,FALSE)),IF($X$1=8,(VLOOKUP(B318,'X8'!$B:$AZ,11,FALSE)),IF($X$1=9,(VLOOKUP(B318,'X9'!$B:$AZ,11,FALSE)),IF($X$1=10,(VLOOKUP(B318,'X10'!$B:$AZ,11,FALSE)),IF($X$1=11,(VLOOKUP(B318,'X11'!$B:$AZ,11,FALSE)),IF($X$1=12,(VLOOKUP(B318,'X12'!$B:$AZ,11,FALSE)),IF($X$1=13,(VLOOKUP(B318,'X13'!$B:$AZ,11,FALSE)),"B")))))))))))))))</f>
        <v xml:space="preserve"> </v>
      </c>
      <c r="P318" s="184" t="str">
        <f ca="1">IF(ISERROR(IF($X$1=1,(VLOOKUP(B318,'X1'!$B:$AZ,12,FALSE)),IF($X$1=2,(VLOOKUP(B318,'X2'!$B:$AZ,12,FALSE)),IF($X$1=3,(VLOOKUP(B318,'X3'!$B:$AZ,12,FALSE)),IF($X$1=4,(VLOOKUP(B318,'X4'!$B:$AZ,12,FALSE)),IF($X$1=5,(VLOOKUP(B318,'X5'!$B:$AZ,12,FALSE)),IF($X$1=6,(VLOOKUP(B318,'X6'!$B:$AZ,12,FALSE)),IF($X$1=7,(VLOOKUP(B318,'X7'!$B:$AZ,12,FALSE)),IF($X$1=8,(VLOOKUP(B318,'X8'!$B:$AZ,12,FALSE)),IF($X$1=9,(VLOOKUP(B318,'X9'!$B:$AZ,12,FALSE)),IF($X$1=10,(VLOOKUP(B318,'X10'!$B:$AZ,12,FALSE)),IF($X$1=11,(VLOOKUP(B318,'X11'!$B:$AZ,12,FALSE)),IF($X$1=12,(VLOOKUP(B318,'X12'!$B:$AZ,12,FALSE)),IF($X$1=13,(VLOOKUP(B318,'X13'!$B:$AZ,12,FALSE)),"B"))))))))))))))=TRUE," ",(IF($X$1=1,(VLOOKUP(B318,'X1'!$B:$AZ,12,FALSE)),IF($X$1=2,(VLOOKUP(B318,'X2'!$B:$AZ,12,FALSE)),IF($X$1=3,(VLOOKUP(B318,'X3'!$B:$AZ,12,FALSE)),IF($X$1=4,(VLOOKUP(B318,'X4'!$B:$AZ,12,FALSE)),IF($X$1=5,(VLOOKUP(B318,'X5'!$B:$AZ,12,FALSE)),IF($X$1=6,(VLOOKUP(B318,'X6'!$B:$AZ,12,FALSE)),IF($X$1=7,(VLOOKUP(B318,'X7'!$B:$AZ,12,FALSE)),IF($X$1=8,(VLOOKUP(B318,'X8'!$B:$AZ,12,FALSE)),IF($X$1=9,(VLOOKUP(B318,'X9'!$B:$AZ,12,FALSE)),IF($X$1=10,(VLOOKUP(B318,'X10'!$B:$AZ,12,FALSE)),IF($X$1=11,(VLOOKUP(B318,'X11'!$B:$AZ,12,FALSE)),IF($X$1=12,(VLOOKUP(B318,'X12'!$B:$AZ,12,FALSE)),IF($X$1=13,(VLOOKUP(B318,'X13'!$B:$AZ,12,FALSE)),"B")))))))))))))))</f>
        <v xml:space="preserve"> </v>
      </c>
      <c r="Q318" s="185" t="str">
        <f ca="1">IF(ISERROR(IF($X$1=1,(VLOOKUP(B318,'X1'!$B:$AZ,46,FALSE)),IF($X$1=2,(VLOOKUP(B318,'X2'!$B:$AZ,46,FALSE)),IF($X$1=3,(VLOOKUP(B318,'X3'!$B:$AZ,46,FALSE)),IF($X$1=4,(VLOOKUP(B318,'X4'!$B:$AZ,46,FALSE)),IF($X$1=5,(VLOOKUP(B318,'X5'!$B:$AZ,46,FALSE)),IF($X$1=6,(VLOOKUP(B318,'X6'!$B:$AZ,46,FALSE)),IF($X$1=7,(VLOOKUP(B318,'X7'!$B:$AZ,46,FALSE)),IF($X$1=8,(VLOOKUP(B318,'X8'!$B:$AZ,46,FALSE)),IF($X$1=9,(VLOOKUP(B318,'X9'!$B:$AZ,46,FALSE)),IF($X$1=10,(VLOOKUP(B318,'X10'!$B:$AZ,46,FALSE)),IF($X$1=11,(VLOOKUP(B318,'X11'!$B:$AZ,46,FALSE)),IF($X$1=12,(VLOOKUP(B318,'X12'!$B:$AZ,46,FALSE)),IF($X$1=13,(VLOOKUP(B318,'X13'!$B:$AZ,46,FALSE)),"B"))))))))))))))=TRUE," ",(IF($X$1=1,(VLOOKUP(B318,'X1'!$B:$AZ,46,FALSE)),IF($X$1=2,(VLOOKUP(B318,'X2'!$B:$AZ,46,FALSE)),IF($X$1=3,(VLOOKUP(B318,'X3'!$B:$AZ,46,FALSE)),IF($X$1=4,(VLOOKUP(B318,'X4'!$B:$AZ,46,FALSE)),IF($X$1=5,(VLOOKUP(B318,'X5'!$B:$AZ,46,FALSE)),IF($X$1=6,(VLOOKUP(B318,'X6'!$B:$AZ,46,FALSE)),IF($X$1=7,(VLOOKUP(B318,'X7'!$B:$AZ,46,FALSE)),IF($X$1=8,(VLOOKUP(B318,'X8'!$B:$AZ,46,FALSE)),IF($X$1=9,(VLOOKUP(B318,'X9'!$B:$AZ,46,FALSE)),IF($X$1=10,(VLOOKUP(B318,'X10'!$B:$AZ,46,FALSE)),IF($X$1=11,(VLOOKUP(B318,'X11'!$B:$AZ,46,FALSE)),IF($X$1=12,(VLOOKUP(B318,'X12'!$B:$AZ,46,FALSE)),IF($X$1=13,(VLOOKUP(B318,'X13'!$B:$AZ,46,FALSE)),"B")))))))))))))))</f>
        <v xml:space="preserve"> </v>
      </c>
      <c r="R318" s="185" t="str">
        <f ca="1">IF(ISERROR(IF($X$1=1,(VLOOKUP(B318,'X1'!$B:$AZ,15,FALSE)),IF($X$1=2,(VLOOKUP(B318,'X2'!$B:$AZ,15,FALSE)),IF($X$1=3,(VLOOKUP(B318,'X3'!$B:$AZ,15,FALSE)),IF($X$1=4,(VLOOKUP(B318,'X4'!$B:$AZ,15,FALSE)),IF($X$1=5,(VLOOKUP(B318,'X5'!$B:$AZ,15,FALSE)),IF($X$1=6,(VLOOKUP(B318,'X6'!$B:$AZ,15,FALSE)),IF($X$1=7,(VLOOKUP(B318,'X7'!$B:$AZ,15,FALSE)),IF($X$1=8,(VLOOKUP(B318,'X8'!$B:$AZ,15,FALSE)),IF($X$1=9,(VLOOKUP(B318,'X9'!$B:$AZ,15,FALSE)),IF($X$1=10,(VLOOKUP(B318,'X10'!$B:$AZ,15,FALSE)),IF($X$1=11,(VLOOKUP(B318,'X11'!$B:$AZ,15,FALSE)),IF($X$1=12,(VLOOKUP(B318,'X12'!$B:$AZ,15,FALSE)),IF($X$1=13,(VLOOKUP(B318,'X13'!$B:$AZ,15,FALSE)),"B"))))))))))))))=TRUE," ",(IF($X$1=1,(VLOOKUP(B318,'X1'!$B:$AZ,15,FALSE)),IF($X$1=2,(VLOOKUP(B318,'X2'!$B:$AZ,15,FALSE)),IF($X$1=3,(VLOOKUP(B318,'X3'!$B:$AZ,15,FALSE)),IF($X$1=4,(VLOOKUP(B318,'X4'!$B:$AZ,15,FALSE)),IF($X$1=5,(VLOOKUP(B318,'X5'!$B:$AZ,15,FALSE)),IF($X$1=6,(VLOOKUP(B318,'X6'!$B:$AZ,15,FALSE)),IF($X$1=7,(VLOOKUP(B318,'X7'!$B:$AZ,15,FALSE)),IF($X$1=8,(VLOOKUP(B318,'X8'!$B:$AZ,15,FALSE)),IF($X$1=9,(VLOOKUP(B318,'X9'!$B:$AZ,15,FALSE)),IF($X$1=10,(VLOOKUP(B318,'X10'!$B:$AZ,15,FALSE)),IF($X$1=11,(VLOOKUP(B318,'X11'!$B:$AZ,15,FALSE)),IF($X$1=12,(VLOOKUP(B318,'X12'!$B:$AZ,15,FALSE)),IF($X$1=13,(VLOOKUP(B318,'X13'!$B:$AZ,15,FALSE)),"B")))))))))))))))</f>
        <v xml:space="preserve"> </v>
      </c>
      <c r="S318" s="185" t="str">
        <f ca="1">IF(ISERROR(IF((IF($X$1=1,(VLOOKUP(B318,'X1'!$B:$AZ,14,FALSE)),(IF($X$1=2,(VLOOKUP(B318,'X2'!$B:$AZ,14,FALSE)),(IF($X$1=3,(VLOOKUP(B318,'X3'!$B:$AZ,14,FALSE)),(IF($X$1=4,(VLOOKUP(B318,'X4'!$B:$AZ,14,FALSE)),(IF($X$1=5,(VLOOKUP(B318,'X5'!$B:$AZ,14,FALSE)),(IF($X$1=6,(VLOOKUP(B318,'X6'!$B:$AZ,14,FALSE)),(IF($X$1=7,(VLOOKUP(B318,'X7'!$B:$AZ,14,FALSE)),(IF($X$1=8,(VLOOKUP(B318,'X8'!$B:$AZ,14,FALSE)),(IF($X$1=9,(VLOOKUP(B318,'X9'!$B:$AZ,14,FALSE)),(IF($X$1=10,(VLOOKUP(B318,'X10'!$B:$AZ,14,FALSE)),(IF($X$1=11,(VLOOKUP(B318,'X11'!$B:$AZ,14,FALSE)),(IF($X$1=12,(VLOOKUP(B318,'X12'!$B:$AZ,14,FALSE)),(VLOOKUP(B318,'X13'!$B:$AZ,14,FALSE))))))))))))))))))))))))))=$V$1," ",(IF($X$1=1,(VLOOKUP(B318,'X1'!$B:$AZ,14,FALSE)),(IF($X$1=2,(VLOOKUP(B318,'X2'!$B:$AZ,14,FALSE)),(IF($X$1=3,(VLOOKUP(B318,'X3'!$B:$AZ,14,FALSE)),(IF($X$1=4,(VLOOKUP(B318,'X4'!$B:$AZ,14,FALSE)),(IF($X$1=5,(VLOOKUP(B318,'X5'!$B:$AZ,14,FALSE)),(IF($X$1=6,(VLOOKUP(B318,'X6'!$B:$AZ,14,FALSE)),(IF($X$1=7,(VLOOKUP(B318,'X7'!$B:$AZ,14,FALSE)),(IF($X$1=8,(VLOOKUP(B318,'X8'!$B:$AZ,14,FALSE)),(IF($X$1=9,(VLOOKUP(B318,'X9'!$B:$AZ,14,FALSE)),(IF($X$1=10,(VLOOKUP(B318,'X10'!$B:$AZ,14,FALSE)),(IF($X$1=11,(VLOOKUP(B318,'X11'!$B:$AZ,14,FALSE)),(IF($X$1=12,(VLOOKUP(B318,'X12'!$B:$AZ,14,FALSE)),(VLOOKUP(B318,'X13'!$B:$AZ,14,FALSE))))))))))))))))))))))))))))=TRUE," ",(IF((IF($X$1=1,(VLOOKUP(B318,'X1'!$B:$AZ,14,FALSE)),(IF($X$1=2,(VLOOKUP(B318,'X2'!$B:$AZ,14,FALSE)),(IF($X$1=3,(VLOOKUP(B318,'X3'!$B:$AZ,14,FALSE)),(IF($X$1=4,(VLOOKUP(B318,'X4'!$B:$AZ,14,FALSE)),(IF($X$1=5,(VLOOKUP(B318,'X5'!$B:$AZ,14,FALSE)),(IF($X$1=6,(VLOOKUP(B318,'X6'!$B:$AZ,14,FALSE)),(IF($X$1=7,(VLOOKUP(B318,'X7'!$B:$AZ,14,FALSE)),(IF($X$1=8,(VLOOKUP(B318,'X8'!$B:$AZ,14,FALSE)),(IF($X$1=9,(VLOOKUP(B318,'X9'!$B:$AZ,14,FALSE)),(IF($X$1=10,(VLOOKUP(B318,'X10'!$B:$AZ,14,FALSE)),(IF($X$1=11,(VLOOKUP(B318,'X11'!$B:$AZ,14,FALSE)),(IF($X$1=12,(VLOOKUP(B318,'X12'!$B:$AZ,14,FALSE)),(VLOOKUP(B318,'X13'!$B:$AZ,14,FALSE))))))))))))))))))))))))))=$V$1," ",(IF($X$1=1,(VLOOKUP(B318,'X1'!$B:$AZ,14,FALSE)),(IF($X$1=2,(VLOOKUP(B318,'X2'!$B:$AZ,14,FALSE)),(IF($X$1=3,(VLOOKUP(B318,'X3'!$B:$AZ,14,FALSE)),(IF($X$1=4,(VLOOKUP(B318,'X4'!$B:$AZ,14,FALSE)),(IF($X$1=5,(VLOOKUP(B318,'X5'!$B:$AZ,14,FALSE)),(IF($X$1=6,(VLOOKUP(B318,'X6'!$B:$AZ,14,FALSE)),(IF($X$1=7,(VLOOKUP(B318,'X7'!$B:$AZ,14,FALSE)),(IF($X$1=8,(VLOOKUP(B318,'X8'!$B:$AZ,14,FALSE)),(IF($X$1=9,(VLOOKUP(B318,'X9'!$B:$AZ,14,FALSE)),(IF($X$1=10,(VLOOKUP(B318,'X10'!$B:$AZ,14,FALSE)),(IF($X$1=11,(VLOOKUP(B318,'X11'!$B:$AZ,14,FALSE)),(IF($X$1=12,(VLOOKUP(B318,'X12'!$B:$AZ,14,FALSE)),(VLOOKUP(B318,'X13'!$B:$AZ,14,FALSE)))))))))))))))))))))))))))))</f>
        <v xml:space="preserve"> </v>
      </c>
    </row>
    <row r="319" spans="1:19" ht="14.1" customHeight="1" x14ac:dyDescent="0.2">
      <c r="A319" s="156" t="s">
        <v>1058</v>
      </c>
      <c r="B319" s="122" t="str">
        <f>IF(ISERROR(IF($U$16=1,(VLOOKUP(A319,$AC$89:$AH$125,2,FALSE)),IF((IF($X$1=1,'X1'!B278,(IF($X$1=2,'X2'!B278,(IF($X$1=3,'X3'!B278,(IF($X$1=4,'X4'!B278,(IF($X$1=5,'X5'!B278,(IF($X$1=6,'X6'!B278,(IF($X$1=7,'X7'!B278,(IF($X$1=8,'X8'!B278,(IF($X$1=9,'X9'!B278,(IF($X$1=10,'X10'!B278,(IF($X$1=11,'X11'!B278,(IF($X$1=12,'X12'!B278,'X13'!B278))))))))))))))))))))))))="","",(IF($X$1=1,'X1'!B278,(IF($X$1=2,'X2'!B278,(IF($X$1=3,'X3'!B278,(IF($X$1=4,'X4'!B278,(IF($X$1=5,'X5'!B278,(IF($X$1=6,'X6'!B278,(IF($X$1=7,'X7'!B278,(IF($X$1=8,'X8'!B278,(IF($X$1=9,'X9'!B278,(IF($X$1=10,'X10'!B278,(IF($X$1=11,'X11'!B278,(IF($X$1=12,'X12'!B278,'X13'!B278)))))))))))))))))))))))))))=TRUE," ",(IF($U$16=1,(VLOOKUP(A319,$AC$89:$AH$125,2,FALSE)),IF((IF($X$1=1,'X1'!B278,(IF($X$1=2,'X2'!B278,(IF($X$1=3,'X3'!B278,(IF($X$1=4,'X4'!B278,(IF($X$1=5,'X5'!B278,(IF($X$1=6,'X6'!B278,(IF($X$1=7,'X7'!B278,(IF($X$1=8,'X8'!B278,(IF($X$1=9,'X9'!B278,(IF($X$1=10,'X10'!B278,(IF($X$1=11,'X11'!B278,(IF($X$1=12,'X12'!B278,'X13'!B278))))))))))))))))))))))))="","",(IF($X$1=1,'X1'!B278,(IF($X$1=2,'X2'!B278,(IF($X$1=3,'X3'!B278,(IF($X$1=4,'X4'!B278,(IF($X$1=5,'X5'!B278,(IF($X$1=6,'X6'!B278,(IF($X$1=7,'X7'!B278,(IF($X$1=8,'X8'!B278,(IF($X$1=9,'X9'!B278,(IF($X$1=10,'X10'!B278,(IF($X$1=11,'X11'!B278,(IF($X$1=12,'X12'!B278,'X13'!B278))))))))))))))))))))))))))))</f>
        <v/>
      </c>
      <c r="C319" s="181" t="str">
        <f ca="1">IF(ISERROR(IF($X$1=1,(VLOOKUP(B319,'X1'!$B:$AZ,47,FALSE)),IF($X$1=2,(VLOOKUP(B319,'X2'!$B:$AZ,47,FALSE)),IF($X$1=3,(VLOOKUP(B319,'X3'!$B:$AZ,47,FALSE)),IF($X$1=4,(VLOOKUP(B319,'X4'!$B:$AZ,47,FALSE)),IF($X$1=5,(VLOOKUP(B319,'X5'!$B:$AZ,47,FALSE)),IF($X$1=6,(VLOOKUP(B319,'X6'!$B:$AZ,47,FALSE)),IF($X$1=7,(VLOOKUP(B319,'X7'!$B:$AZ,47,FALSE)),IF($X$1=8,(VLOOKUP(B319,'X8'!$B:$AZ,47,FALSE)),IF($X$1=9,(VLOOKUP(B319,'X9'!$B:$AZ,47,FALSE)),IF($X$1=10,(VLOOKUP(B319,'X10'!$B:$AZ,47,FALSE)),IF($X$1=11,(VLOOKUP(B319,'X11'!$B:$AZ,47,FALSE)),IF($X$1=12,(VLOOKUP(B319,'X12'!$B:$AZ,47,FALSE)),IF($X$1=13,(VLOOKUP(B319,'X13'!$B:$AZ,47,FALSE)),"B"))))))))))))))=TRUE," ",(IF($X$1=1,(VLOOKUP(B319,'X1'!$B:$AZ,47,FALSE)),IF($X$1=2,(VLOOKUP(B319,'X2'!$B:$AZ,47,FALSE)),IF($X$1=3,(VLOOKUP(B319,'X3'!$B:$AZ,47,FALSE)),IF($X$1=4,(VLOOKUP(B319,'X4'!$B:$AZ,47,FALSE)),IF($X$1=5,(VLOOKUP(B319,'X5'!$B:$AZ,47,FALSE)),IF($X$1=6,(VLOOKUP(B319,'X6'!$B:$AZ,47,FALSE)),IF($X$1=7,(VLOOKUP(B319,'X7'!$B:$AZ,47,FALSE)),IF($X$1=8,(VLOOKUP(B319,'X8'!$B:$AZ,47,FALSE)),IF($X$1=9,(VLOOKUP(B319,'X9'!$B:$AZ,47,FALSE)),IF($X$1=10,(VLOOKUP(B319,'X10'!$B:$AZ,47,FALSE)),IF($X$1=11,(VLOOKUP(B319,'X11'!$B:$AZ,47,FALSE)),IF($X$1=12,(VLOOKUP(B319,'X12'!$B:$AZ,47,FALSE)),IF($X$1=13,(VLOOKUP(B319,'X13'!$B:$AZ,47,FALSE)),"B")))))))))))))))</f>
        <v xml:space="preserve"> </v>
      </c>
      <c r="D319" s="181" t="str">
        <f ca="1">IF(ISERROR(IF($X$1=1,(VLOOKUP(B319,'X1'!$B:$AP,41,FALSE)),IF($X$1=2,(VLOOKUP(B319,'X2'!$B:$AP,41,FALSE)),IF($X$1=3,(VLOOKUP(B319,'X3'!$B:$AP,41,FALSE)),IF($X$1=4,(VLOOKUP(B319,'X4'!$B:$AP,41,FALSE)),IF($X$1=5,(VLOOKUP(B319,'X5'!$B:$AP,41,FALSE)),IF($X$1=6,(VLOOKUP(B319,'X6'!$B:$AP,41,FALSE)),IF($X$1=7,(VLOOKUP(B319,'X7'!$B:$AP,41,FALSE)),IF($X$1=8,(VLOOKUP(B319,'X8'!$B:$AP,41,FALSE)),IF($X$1=9,(VLOOKUP(B319,'X9'!$B:$AP,41,FALSE)),IF($X$1=10,(VLOOKUP(B319,'X10'!$B:$AP,41,FALSE)),IF($X$1=11,(VLOOKUP(B319,'X11'!$B:$AP,41,FALSE)),IF($X$1=12,(VLOOKUP(B319,'X12'!$B:$AP,41,FALSE)),IF($X$1=13,(VLOOKUP(B319,'X13'!$B:$AP,41,FALSE)),"B"))))))))))))))=TRUE," ",(IF($X$1=1,(VLOOKUP(B319,'X1'!$B:$AP,41,FALSE)),IF($X$1=2,(VLOOKUP(B319,'X2'!$B:$AP,41,FALSE)),IF($X$1=3,(VLOOKUP(B319,'X3'!$B:$AP,41,FALSE)),IF($X$1=4,(VLOOKUP(B319,'X4'!$B:$AP,41,FALSE)),IF($X$1=5,(VLOOKUP(B319,'X5'!$B:$AP,41,FALSE)),IF($X$1=6,(VLOOKUP(B319,'X6'!$B:$AP,41,FALSE)),IF($X$1=7,(VLOOKUP(B319,'X7'!$B:$AP,41,FALSE)),IF($X$1=8,(VLOOKUP(B319,'X8'!$B:$AP,41,FALSE)),IF($X$1=9,(VLOOKUP(B319,'X9'!$B:$AP,41,FALSE)),IF($X$1=10,(VLOOKUP(B319,'X10'!$B:$AP,41,FALSE)),IF($X$1=11,(VLOOKUP(B319,'X11'!$B:$AP,41,FALSE)),IF($X$1=12,(VLOOKUP(B319,'X12'!$B:$AP,41,FALSE)),IF($X$1=13,(VLOOKUP(B319,'X13'!$B:$AP,41,FALSE)),"B")))))))))))))))</f>
        <v xml:space="preserve"> </v>
      </c>
      <c r="E319" s="182" t="str">
        <f ca="1">IF(ISERROR(IF($X$1=1,(VLOOKUP(B319,'X1'!$B:$AP,7,FALSE)),IF($X$1=2,(VLOOKUP(B319,'X2'!$B:$AP,7,FALSE)),IF($X$1=3,(VLOOKUP(B319,'X3'!$B:$AP,7,FALSE)),IF($X$1=4,(VLOOKUP(B319,'X4'!$B:$AP,7,FALSE)),IF($X$1=5,(VLOOKUP(B319,'X5'!$B:$AP,7,FALSE)),IF($X$1=6,(VLOOKUP(B319,'X6'!$B:$AP,7,FALSE)),IF($X$1=7,(VLOOKUP(B319,'X7'!$B:$AP,7,FALSE)),IF($X$1=8,(VLOOKUP(B319,'X8'!$B:$AP,7,FALSE)),IF($X$1=9,(VLOOKUP(B319,'X9'!$B:$AP,7,FALSE)),IF($X$1=10,(VLOOKUP(B319,'X10'!$B:$AP,7,FALSE)),IF($X$1=11,(VLOOKUP(B319,'X11'!$B:$AP,7,FALSE)),IF($X$1=12,(VLOOKUP(B319,'X12'!$B:$AP,7,FALSE)),IF($X$1=13,(VLOOKUP(B319,'X13'!$B:$AP,7,FALSE)),"B"))))))))))))))=TRUE," ",(IF($X$1=1,(VLOOKUP(B319,'X1'!$B:$AP,7,FALSE)),IF($X$1=2,(VLOOKUP(B319,'X2'!$B:$AP,7,FALSE)),IF($X$1=3,(VLOOKUP(B319,'X3'!$B:$AP,7,FALSE)),IF($X$1=4,(VLOOKUP(B319,'X4'!$B:$AP,7,FALSE)),IF($X$1=5,(VLOOKUP(B319,'X5'!$B:$AP,7,FALSE)),IF($X$1=6,(VLOOKUP(B319,'X6'!$B:$AP,7,FALSE)),IF($X$1=7,(VLOOKUP(B319,'X7'!$B:$AP,7,FALSE)),IF($X$1=8,(VLOOKUP(B319,'X8'!$B:$AP,7,FALSE)),IF($X$1=9,(VLOOKUP(B319,'X9'!$B:$AP,7,FALSE)),IF($X$1=10,(VLOOKUP(B319,'X10'!$B:$AP,7,FALSE)),IF($X$1=11,(VLOOKUP(B319,'X11'!$B:$AP,7,FALSE)),IF($X$1=12,(VLOOKUP(B319,'X12'!$B:$AP,7,FALSE)),IF($X$1=13,(VLOOKUP(B319,'X13'!$B:$AP,7,FALSE)),"B")))))))))))))))</f>
        <v xml:space="preserve"> </v>
      </c>
      <c r="F319" s="182" t="str">
        <f ca="1">IF(ISERROR(IF((IF($X$1=1,(VLOOKUP(B319,'X1'!$B:$AO,6,FALSE)),(IF($X$1=2,(VLOOKUP(B319,'X2'!$B:$AO,6,FALSE)),(IF($X$1=3,(VLOOKUP(B319,'X3'!$B:$AO,6,FALSE)),(IF($X$1=4,(VLOOKUP(B319,'X4'!$B:$AO,6,FALSE)),(IF($X$1=5,(VLOOKUP(B319,'X5'!$B:$AO,6,FALSE)),(IF($X$1=6,(VLOOKUP(B319,'X6'!$B:$AO,6,FALSE)),(IF($X$1=7,(VLOOKUP(B319,'X7'!$B:$AO,6,FALSE)),(IF($X$1=8,(VLOOKUP(B319,'X8'!$B:$AO,6,FALSE)),(IF($X$1=9,(VLOOKUP(B319,'X9'!$B:$AO,6,FALSE)),(IF($X$1=10,(VLOOKUP(B319,'X10'!$B:$AO,6,FALSE)),(IF($X$1=11,(VLOOKUP(B319,'X11'!$B:$AO,6,FALSE)),(IF($X$1=12,(VLOOKUP(B319,'X12'!$B:$AO,6,FALSE)),(VLOOKUP(B319,'X13'!$B:$AO,6,FALSE))))))))))))))))))))))))))=$V$1," ",(IF($X$1=1,(VLOOKUP(B319,'X1'!$B:$AO,6,FALSE)),(IF($X$1=2,(VLOOKUP(B319,'X2'!$B:$AO,6,FALSE)),(IF($X$1=3,(VLOOKUP(B319,'X3'!$B:$AO,6,FALSE)),(IF($X$1=4,(VLOOKUP(B319,'X4'!$B:$AO,6,FALSE)),(IF($X$1=5,(VLOOKUP(B319,'X5'!$B:$AO,6,FALSE)),(IF($X$1=6,(VLOOKUP(B319,'X6'!$B:$AO,6,FALSE)),(IF($X$1=7,(VLOOKUP(B319,'X7'!$B:$AO,6,FALSE)),(IF($X$1=8,(VLOOKUP(B319,'X8'!$B:$AO,6,FALSE)),(IF($X$1=9,(VLOOKUP(B319,'X9'!$B:$AO,6,FALSE)),(IF($X$1=10,(VLOOKUP(B319,'X10'!$B:$AO,6,FALSE)),(IF($X$1=11,(VLOOKUP(B319,'X11'!$B:$AO,6,FALSE)),(IF($X$1=12,(VLOOKUP(B319,'X12'!$B:$AO,6,FALSE)),(VLOOKUP(B319,'X13'!$B:$AO,6,FALSE))))))))))))))))))))))))))))=TRUE," ",(IF((IF($X$1=1,(VLOOKUP(B319,'X1'!$B:$AO,6,FALSE)),(IF($X$1=2,(VLOOKUP(B319,'X2'!$B:$AO,6,FALSE)),(IF($X$1=3,(VLOOKUP(B319,'X3'!$B:$AO,6,FALSE)),(IF($X$1=4,(VLOOKUP(B319,'X4'!$B:$AO,6,FALSE)),(IF($X$1=5,(VLOOKUP(B319,'X5'!$B:$AO,6,FALSE)),(IF($X$1=6,(VLOOKUP(B319,'X6'!$B:$AO,6,FALSE)),(IF($X$1=7,(VLOOKUP(B319,'X7'!$B:$AO,6,FALSE)),(IF($X$1=8,(VLOOKUP(B319,'X8'!$B:$AO,6,FALSE)),(IF($X$1=9,(VLOOKUP(B319,'X9'!$B:$AO,6,FALSE)),(IF($X$1=10,(VLOOKUP(B319,'X10'!$B:$AO,6,FALSE)),(IF($X$1=11,(VLOOKUP(B319,'X11'!$B:$AO,6,FALSE)),(IF($X$1=12,(VLOOKUP(B319,'X12'!$B:$AO,6,FALSE)),(VLOOKUP(B319,'X13'!$B:$AO,6,FALSE))))))))))))))))))))))))))=$V$1," ",(IF($X$1=1,(VLOOKUP(B319,'X1'!$B:$AO,6,FALSE)),(IF($X$1=2,(VLOOKUP(B319,'X2'!$B:$AO,6,FALSE)),(IF($X$1=3,(VLOOKUP(B319,'X3'!$B:$AO,6,FALSE)),(IF($X$1=4,(VLOOKUP(B319,'X4'!$B:$AO,6,FALSE)),(IF($X$1=5,(VLOOKUP(B319,'X5'!$B:$AO,6,FALSE)),(IF($X$1=6,(VLOOKUP(B319,'X6'!$B:$AO,6,FALSE)),(IF($X$1=7,(VLOOKUP(B319,'X7'!$B:$AO,6,FALSE)),(IF($X$1=8,(VLOOKUP(B319,'X8'!$B:$AO,6,FALSE)),(IF($X$1=9,(VLOOKUP(B319,'X9'!$B:$AO,6,FALSE)),(IF($X$1=10,(VLOOKUP(B319,'X10'!$B:$AO,6,FALSE)),(IF($X$1=11,(VLOOKUP(B319,'X11'!$B:$AO,6,FALSE)),(IF($X$1=12,(VLOOKUP(B319,'X12'!$B:$AO,6,FALSE)),(VLOOKUP(B319,'X13'!$B:$AO,6,FALSE)))))))))))))))))))))))))))))</f>
        <v xml:space="preserve"> </v>
      </c>
      <c r="G319" s="182" t="str">
        <f ca="1">IF(ISERROR(IF($X$1=1,(VLOOKUP(B319,'X1'!$B:$AZ,44,FALSE)),IF($X$1=2,(VLOOKUP(B319,'X2'!$B:$AZ,44,FALSE)),IF($X$1=3,(VLOOKUP(B319,'X3'!$B:$AZ,44,FALSE)),IF($X$1=4,(VLOOKUP(B319,'X4'!$B:$AZ,44,FALSE)),IF($X$1=5,(VLOOKUP(B319,'X5'!$B:$AZ,44,FALSE)),IF($X$1=6,(VLOOKUP(B319,'X6'!$B:$AZ,44,FALSE)),IF($X$1=7,(VLOOKUP(B319,'X7'!$B:$AZ,44,FALSE)),IF($X$1=8,(VLOOKUP(B319,'X8'!$B:$AZ,44,FALSE)),IF($X$1=9,(VLOOKUP(B319,'X9'!$B:$AZ,44,FALSE)),IF($X$1=10,(VLOOKUP(B319,'X10'!$B:$AZ,44,FALSE)),IF($X$1=11,(VLOOKUP(B319,'X11'!$B:$AZ,44,FALSE)),IF($X$1=12,(VLOOKUP(B319,'X12'!$B:$AZ,44,FALSE)),IF($X$1=13,(VLOOKUP(B319,'X13'!$B:$AZ,44,FALSE)),"B"))))))))))))))=TRUE," ",(IF($X$1=1,(VLOOKUP(B319,'X1'!$B:$AZ,44,FALSE)),IF($X$1=2,(VLOOKUP(B319,'X2'!$B:$AZ,44,FALSE)),IF($X$1=3,(VLOOKUP(B319,'X3'!$B:$AZ,44,FALSE)),IF($X$1=4,(VLOOKUP(B319,'X4'!$B:$AZ,44,FALSE)),IF($X$1=5,(VLOOKUP(B319,'X5'!$B:$AZ,44,FALSE)),IF($X$1=6,(VLOOKUP(B319,'X6'!$B:$AZ,44,FALSE)),IF($X$1=7,(VLOOKUP(B319,'X7'!$B:$AZ,44,FALSE)),IF($X$1=8,(VLOOKUP(B319,'X8'!$B:$AZ,44,FALSE)),IF($X$1=9,(VLOOKUP(B319,'X9'!$B:$AZ,44,FALSE)),IF($X$1=10,(VLOOKUP(B319,'X10'!$B:$AZ,44,FALSE)),IF($X$1=11,(VLOOKUP(B319,'X11'!$B:$AZ,44,FALSE)),IF($X$1=12,(VLOOKUP(B319,'X12'!$B:$AZ,44,FALSE)),IF($X$1=13,(VLOOKUP(B319,'X13'!$B:$AZ,44,FALSE)),"B")))))))))))))))</f>
        <v xml:space="preserve"> </v>
      </c>
      <c r="H319" s="182" t="str">
        <f ca="1">IF(ISERROR(IF($X$1=1,(VLOOKUP(B319,'X1'!$B:$AZ,8,FALSE)),IF($X$1=2,(VLOOKUP(B319,'X2'!$B:$AZ,8,FALSE)),IF($X$1=3,(VLOOKUP(B319,'X3'!$B:$AZ,8,FALSE)),IF($X$1=4,(VLOOKUP(B319,'X4'!$B:$AZ,8,FALSE)),IF($X$1=5,(VLOOKUP(B319,'X5'!$B:$AZ,8,FALSE)),IF($X$1=6,(VLOOKUP(B319,'X6'!$B:$AZ,8,FALSE)),IF($X$1=7,(VLOOKUP(B319,'X7'!$B:$AZ,8,FALSE)),IF($X$1=8,(VLOOKUP(B319,'X8'!$B:$AZ,8,FALSE)),IF($X$1=9,(VLOOKUP(B319,'X9'!$B:$AZ,8,FALSE)),IF($X$1=10,(VLOOKUP(B319,'X10'!$B:$AZ,8,FALSE)),IF($X$1=11,(VLOOKUP(B319,'X11'!$B:$AZ,8,FALSE)),IF($X$1=12,(VLOOKUP(B319,'X12'!$B:$AZ,8,FALSE)),IF($X$1=13,(VLOOKUP(B319,'X13'!$B:$AZ,8,FALSE)),"B"))))))))))))))=TRUE," ",(IF($X$1=1,(VLOOKUP(B319,'X1'!$B:$AZ,8,FALSE)),IF($X$1=2,(VLOOKUP(B319,'X2'!$B:$AZ,8,FALSE)),IF($X$1=3,(VLOOKUP(B319,'X3'!$B:$AZ,8,FALSE)),IF($X$1=4,(VLOOKUP(B319,'X4'!$B:$AZ,8,FALSE)),IF($X$1=5,(VLOOKUP(B319,'X5'!$B:$AZ,8,FALSE)),IF($X$1=6,(VLOOKUP(B319,'X6'!$B:$AZ,8,FALSE)),IF($X$1=7,(VLOOKUP(B319,'X7'!$B:$AZ,8,FALSE)),IF($X$1=8,(VLOOKUP(B319,'X8'!$B:$AZ,8,FALSE)),IF($X$1=9,(VLOOKUP(B319,'X9'!$B:$AZ,8,FALSE)),IF($X$1=10,(VLOOKUP(B319,'X10'!$B:$AZ,8,FALSE)),IF($X$1=11,(VLOOKUP(B319,'X11'!$B:$AZ,8,FALSE)),IF($X$1=12,(VLOOKUP(B319,'X12'!$B:$AZ,8,FALSE)),IF($X$1=13,(VLOOKUP(B319,'X13'!$B:$AZ,8,FALSE)),"B")))))))))))))))</f>
        <v xml:space="preserve"> </v>
      </c>
      <c r="I319" s="183" t="str">
        <f ca="1">IF(ISERROR(IF($X$1=1,(VLOOKUP(B319,'X1'!$B:$AZ,2,FALSE)),IF($X$1=2,(VLOOKUP(B319,'X2'!$B:$AZ,2,FALSE)),IF($X$1=3,(VLOOKUP(B319,'X3'!$B:$AZ,2,FALSE)),IF($X$1=4,(VLOOKUP(B319,'X4'!$B:$AZ,2,FALSE)),IF($X$1=5,(VLOOKUP(B319,'X5'!$B:$AZ,2,FALSE)),IF($X$1=6,(VLOOKUP(B319,'X6'!$B:$AZ,2,FALSE)),IF($X$1=7,(VLOOKUP(B319,'X7'!$B:$AZ,2,FALSE)),IF($X$1=8,(VLOOKUP(B319,'X8'!$B:$AZ,2,FALSE)),IF($X$1=9,(VLOOKUP(B319,'X9'!$B:$AZ,2,FALSE)),IF($X$1=10,(VLOOKUP(B319,'X10'!$B:$AZ,2,FALSE)),IF($X$1=11,(VLOOKUP(B319,'X11'!$B:$AZ,2,FALSE)),IF($X$1=12,(VLOOKUP(B319,'X12'!$B:$AZ,2,FALSE)),IF($X$1=13,(VLOOKUP(B319,'X13'!$B:$AZ,2,FALSE)),"B"))))))))))))))=TRUE," ",(IF($X$1=1,(VLOOKUP(B319,'X1'!$B:$AZ,2,FALSE)),IF($X$1=2,(VLOOKUP(B319,'X2'!$B:$AZ,2,FALSE)),IF($X$1=3,(VLOOKUP(B319,'X3'!$B:$AZ,2,FALSE)),IF($X$1=4,(VLOOKUP(B319,'X4'!$B:$AZ,2,FALSE)),IF($X$1=5,(VLOOKUP(B319,'X5'!$B:$AZ,2,FALSE)),IF($X$1=6,(VLOOKUP(B319,'X6'!$B:$AZ,2,FALSE)),IF($X$1=7,(VLOOKUP(B319,'X7'!$B:$AZ,2,FALSE)),IF($X$1=8,(VLOOKUP(B319,'X8'!$B:$AZ,2,FALSE)),IF($X$1=9,(VLOOKUP(B319,'X9'!$B:$AZ,2,FALSE)),IF($X$1=10,(VLOOKUP(B319,'X10'!$B:$AZ,2,FALSE)),IF($X$1=11,(VLOOKUP(B319,'X11'!$B:$AZ,2,FALSE)),IF($X$1=12,(VLOOKUP(B319,'X12'!$B:$AZ,2,FALSE)),IF($X$1=13,(VLOOKUP(B319,'X13'!$B:$AZ,2,FALSE)),"B")))))))))))))))</f>
        <v xml:space="preserve"> </v>
      </c>
      <c r="J319" s="183" t="str">
        <f ca="1">IF(ISERROR(IF($X$1=1,(VLOOKUP(B319,'X1'!$B:$AZ,3,FALSE)),IF($X$1=2,(VLOOKUP(B319,'X2'!$B:$AZ,3,FALSE)),IF($X$1=3,(VLOOKUP(B319,'X3'!$B:$AZ,3,FALSE)),IF($X$1=4,(VLOOKUP(B319,'X4'!$B:$AZ,3,FALSE)),IF($X$1=5,(VLOOKUP(B319,'X5'!$B:$AZ,3,FALSE)),IF($X$1=6,(VLOOKUP(B319,'X6'!$B:$AZ,3,FALSE)),IF($X$1=7,(VLOOKUP(B319,'X7'!$B:$AZ,3,FALSE)),IF($X$1=8,(VLOOKUP(B319,'X8'!$B:$AZ,3,FALSE)),IF($X$1=9,(VLOOKUP(B319,'X9'!$B:$AZ,3,FALSE)),IF($X$1=10,(VLOOKUP(B319,'X10'!$B:$AZ,3,FALSE)),IF($X$1=11,(VLOOKUP(B319,'X11'!$B:$AZ,3,FALSE)),IF($X$1=12,(VLOOKUP(B319,'X12'!$B:$AZ,3,FALSE)),IF($X$1=13,(VLOOKUP(B319,'X13'!$B:$AZ,3,FALSE)),"B"))))))))))))))=TRUE," ",(IF($X$1=1,(VLOOKUP(B319,'X1'!$B:$AZ,3,FALSE)),IF($X$1=2,(VLOOKUP(B319,'X2'!$B:$AZ,3,FALSE)),IF($X$1=3,(VLOOKUP(B319,'X3'!$B:$AZ,3,FALSE)),IF($X$1=4,(VLOOKUP(B319,'X4'!$B:$AZ,3,FALSE)),IF($X$1=5,(VLOOKUP(B319,'X5'!$B:$AZ,3,FALSE)),IF($X$1=6,(VLOOKUP(B319,'X6'!$B:$AZ,3,FALSE)),IF($X$1=7,(VLOOKUP(B319,'X7'!$B:$AZ,3,FALSE)),IF($X$1=8,(VLOOKUP(B319,'X8'!$B:$AZ,3,FALSE)),IF($X$1=9,(VLOOKUP(B319,'X9'!$B:$AZ,3,FALSE)),IF($X$1=10,(VLOOKUP(B319,'X10'!$B:$AZ,3,FALSE)),IF($X$1=11,(VLOOKUP(B319,'X11'!$B:$AZ,3,FALSE)),IF($X$1=12,(VLOOKUP(B319,'X12'!$B:$AZ,3,FALSE)),IF($X$1=13,(VLOOKUP(B319,'X13'!$B:$AZ,3,FALSE)),"B")))))))))))))))</f>
        <v xml:space="preserve"> </v>
      </c>
      <c r="K319" s="183" t="str">
        <f ca="1">IF(ISERROR(IF($X$1=1,(VLOOKUP(B319,'X1'!$B:$AZ,5,FALSE)),IF($X$1=2,(VLOOKUP(B319,'X2'!$B:$AZ,5,FALSE)),IF($X$1=3,(VLOOKUP(B319,'X3'!$B:$AZ,5,FALSE)),IF($X$1=4,(VLOOKUP(B319,'X4'!$B:$AZ,5,FALSE)),IF($X$1=5,(VLOOKUP(B319,'X5'!$B:$AZ,5,FALSE)),IF($X$1=6,(VLOOKUP(B319,'X6'!$B:$AZ,5,FALSE)),IF($X$1=7,(VLOOKUP(B319,'X7'!$B:$AZ,5,FALSE)),IF($X$1=8,(VLOOKUP(B319,'X8'!$B:$AZ,5,FALSE)),IF($X$1=9,(VLOOKUP(B319,'X9'!$B:$AZ,5,FALSE)),IF($X$1=10,(VLOOKUP(B319,'X10'!$B:$AZ,5,FALSE)),IF($X$1=11,(VLOOKUP(B319,'X11'!$B:$AZ,5,FALSE)),IF($X$1=12,(VLOOKUP(B319,'X12'!$B:$AZ,5,FALSE)),IF($X$1=13,(VLOOKUP(B319,'X13'!$B:$AZ,5,FALSE)),"B"))))))))))))))=TRUE," ",(IF($X$1=1,(VLOOKUP(B319,'X1'!$B:$AZ,5,FALSE)),IF($X$1=2,(VLOOKUP(B319,'X2'!$B:$AZ,5,FALSE)),IF($X$1=3,(VLOOKUP(B319,'X3'!$B:$AZ,5,FALSE)),IF($X$1=4,(VLOOKUP(B319,'X4'!$B:$AZ,5,FALSE)),IF($X$1=5,(VLOOKUP(B319,'X5'!$B:$AZ,5,FALSE)),IF($X$1=6,(VLOOKUP(B319,'X6'!$B:$AZ,5,FALSE)),IF($X$1=7,(VLOOKUP(B319,'X7'!$B:$AZ,5,FALSE)),IF($X$1=8,(VLOOKUP(B319,'X8'!$B:$AZ,5,FALSE)),IF($X$1=9,(VLOOKUP(B319,'X9'!$B:$AZ,5,FALSE)),IF($X$1=10,(VLOOKUP(B319,'X10'!$B:$AZ,5,FALSE)),IF($X$1=11,(VLOOKUP(B319,'X11'!$B:$AZ,5,FALSE)),IF($X$1=12,(VLOOKUP(B319,'X12'!$B:$AZ,5,FALSE)),IF($X$1=13,(VLOOKUP(B319,'X13'!$B:$AZ,5,FALSE)),"B")))))))))))))))</f>
        <v xml:space="preserve"> </v>
      </c>
      <c r="L319" s="184" t="str">
        <f ca="1">IF(ISERROR(IF($X$1=1,(VLOOKUP(B319,'X1'!$B:$AZ,9,FALSE)),IF($X$1=2,(VLOOKUP(B319,'X2'!$B:$AZ,9,FALSE)),IF($X$1=3,(VLOOKUP(B319,'X3'!$B:$AZ,9,FALSE)),IF($X$1=4,(VLOOKUP(B319,'X4'!$B:$AZ,9,FALSE)),IF($X$1=5,(VLOOKUP(B319,'X5'!$B:$AZ,9,FALSE)),IF($X$1=6,(VLOOKUP(B319,'X6'!$B:$AZ,9,FALSE)),IF($X$1=7,(VLOOKUP(B319,'X7'!$B:$AZ,9,FALSE)),IF($X$1=8,(VLOOKUP(B319,'X8'!$B:$AZ,9,FALSE)),IF($X$1=9,(VLOOKUP(B319,'X9'!$B:$AZ,9,FALSE)),IF($X$1=10,(VLOOKUP(B319,'X10'!$B:$AZ,9,FALSE)),IF($X$1=11,(VLOOKUP(B319,'X11'!$B:$AZ,9,FALSE)),IF($X$1=12,(VLOOKUP(B319,'X12'!$B:$AZ,9,FALSE)),IF($X$1=13,(VLOOKUP(B319,'X13'!$B:$AZ,9,FALSE)),"B"))))))))))))))=TRUE," ",(IF($X$1=1,(VLOOKUP(B319,'X1'!$B:$AZ,9,FALSE)),IF($X$1=2,(VLOOKUP(B319,'X2'!$B:$AZ,9,FALSE)),IF($X$1=3,(VLOOKUP(B319,'X3'!$B:$AZ,9,FALSE)),IF($X$1=4,(VLOOKUP(B319,'X4'!$B:$AZ,9,FALSE)),IF($X$1=5,(VLOOKUP(B319,'X5'!$B:$AZ,9,FALSE)),IF($X$1=6,(VLOOKUP(B319,'X6'!$B:$AZ,9,FALSE)),IF($X$1=7,(VLOOKUP(B319,'X7'!$B:$AZ,9,FALSE)),IF($X$1=8,(VLOOKUP(B319,'X8'!$B:$AZ,9,FALSE)),IF($X$1=9,(VLOOKUP(B319,'X9'!$B:$AZ,9,FALSE)),IF($X$1=10,(VLOOKUP(B319,'X10'!$B:$AZ,9,FALSE)),IF($X$1=11,(VLOOKUP(B319,'X11'!$B:$AZ,9,FALSE)),IF($X$1=12,(VLOOKUP(B319,'X12'!$B:$AZ,9,FALSE)),IF($X$1=13,(VLOOKUP(B319,'X13'!$B:$AZ,9,FALSE)),"B")))))))))))))))</f>
        <v xml:space="preserve"> </v>
      </c>
      <c r="M319" s="184" t="str">
        <f ca="1">IF(ISERROR(IF($X$1=1,(VLOOKUP(B319,'X1'!$B:$AZ,10,FALSE)),IF($X$1=2,(VLOOKUP(B319,'X2'!$B:$AZ,10,FALSE)),IF($X$1=3,(VLOOKUP(B319,'X3'!$B:$AZ,10,FALSE)),IF($X$1=4,(VLOOKUP(B319,'X4'!$B:$AZ,10,FALSE)),IF($X$1=5,(VLOOKUP(B319,'X5'!$B:$AZ,10,FALSE)),IF($X$1=6,(VLOOKUP(B319,'X6'!$B:$AZ,10,FALSE)),IF($X$1=7,(VLOOKUP(B319,'X7'!$B:$AZ,10,FALSE)),IF($X$1=8,(VLOOKUP(B319,'X8'!$B:$AZ,10,FALSE)),IF($X$1=9,(VLOOKUP(B319,'X9'!$B:$AZ,10,FALSE)),IF($X$1=10,(VLOOKUP(B319,'X10'!$B:$AZ,10,FALSE)),IF($X$1=11,(VLOOKUP(B319,'X11'!$B:$AZ,10,FALSE)),IF($X$1=12,(VLOOKUP(B319,'X12'!$B:$AZ,10,FALSE)),IF($X$1=13,(VLOOKUP(B319,'X13'!$B:$AZ,10,FALSE)),"B"))))))))))))))=TRUE," ",(IF($X$1=1,(VLOOKUP(B319,'X1'!$B:$AZ,10,FALSE)),IF($X$1=2,(VLOOKUP(B319,'X2'!$B:$AZ,10,FALSE)),IF($X$1=3,(VLOOKUP(B319,'X3'!$B:$AZ,10,FALSE)),IF($X$1=4,(VLOOKUP(B319,'X4'!$B:$AZ,10,FALSE)),IF($X$1=5,(VLOOKUP(B319,'X5'!$B:$AZ,10,FALSE)),IF($X$1=6,(VLOOKUP(B319,'X6'!$B:$AZ,10,FALSE)),IF($X$1=7,(VLOOKUP(B319,'X7'!$B:$AZ,10,FALSE)),IF($X$1=8,(VLOOKUP(B319,'X8'!$B:$AZ,10,FALSE)),IF($X$1=9,(VLOOKUP(B319,'X9'!$B:$AZ,10,FALSE)),IF($X$1=10,(VLOOKUP(B319,'X10'!$B:$AZ,10,FALSE)),IF($X$1=11,(VLOOKUP(B319,'X11'!$B:$AZ,10,FALSE)),IF($X$1=12,(VLOOKUP(B319,'X12'!$B:$AZ,10,FALSE)),IF($X$1=13,(VLOOKUP(B319,'X13'!$B:$AZ,10,FALSE)),"B")))))))))))))))</f>
        <v xml:space="preserve"> </v>
      </c>
      <c r="N319" s="185" t="str">
        <f ca="1">IF(ISERROR(IF($X$1=1,(VLOOKUP(B319,'X1'!$B:$AZ,45,FALSE)),IF($X$1=2,(VLOOKUP(B319,'X2'!$B:$AZ,45,FALSE)),IF($X$1=3,(VLOOKUP(B319,'X3'!$B:$AZ,45,FALSE)),IF($X$1=4,(VLOOKUP(B319,'X4'!$B:$AZ,45,FALSE)),IF($X$1=5,(VLOOKUP(B319,'X5'!$B:$AZ,45,FALSE)),IF($X$1=6,(VLOOKUP(B319,'X6'!$B:$AZ,45,FALSE)),IF($X$1=7,(VLOOKUP(B319,'X7'!$B:$AZ,45,FALSE)),IF($X$1=8,(VLOOKUP(B319,'X8'!$B:$AZ,45,FALSE)),IF($X$1=9,(VLOOKUP(B319,'X9'!$B:$AZ,45,FALSE)),IF($X$1=10,(VLOOKUP(B319,'X10'!$B:$AZ,45,FALSE)),IF($X$1=11,(VLOOKUP(B319,'X11'!$B:$AZ,45,FALSE)),IF($X$1=12,(VLOOKUP(B319,'X12'!$B:$AZ,45,FALSE)),IF($X$1=13,(VLOOKUP(B319,'X13'!$B:$AZ,45,FALSE)),"B"))))))))))))))=TRUE," ",(IF($X$1=1,(VLOOKUP(B319,'X1'!$B:$AZ,45,FALSE)),IF($X$1=2,(VLOOKUP(B319,'X2'!$B:$AZ,45,FALSE)),IF($X$1=3,(VLOOKUP(B319,'X3'!$B:$AZ,45,FALSE)),IF($X$1=4,(VLOOKUP(B319,'X4'!$B:$AZ,45,FALSE)),IF($X$1=5,(VLOOKUP(B319,'X5'!$B:$AZ,45,FALSE)),IF($X$1=6,(VLOOKUP(B319,'X6'!$B:$AZ,45,FALSE)),IF($X$1=7,(VLOOKUP(B319,'X7'!$B:$AZ,45,FALSE)),IF($X$1=8,(VLOOKUP(B319,'X8'!$B:$AZ,45,FALSE)),IF($X$1=9,(VLOOKUP(B319,'X9'!$B:$AZ,45,FALSE)),IF($X$1=10,(VLOOKUP(B319,'X10'!$B:$AZ,45,FALSE)),IF($X$1=11,(VLOOKUP(B319,'X11'!$B:$AZ,45,FALSE)),IF($X$1=12,(VLOOKUP(B319,'X12'!$B:$AZ,45,FALSE)),IF($X$1=13,(VLOOKUP(B319,'X13'!$B:$AZ,45,FALSE)),"B")))))))))))))))</f>
        <v xml:space="preserve"> </v>
      </c>
      <c r="O319" s="184" t="str">
        <f ca="1">IF(ISERROR(IF($X$1=1,(VLOOKUP(B319,'X1'!$B:$AZ,11,FALSE)),IF($X$1=2,(VLOOKUP(B319,'X2'!$B:$AZ,11,FALSE)),IF($X$1=3,(VLOOKUP(B319,'X3'!$B:$AZ,11,FALSE)),IF($X$1=4,(VLOOKUP(B319,'X4'!$B:$AZ,11,FALSE)),IF($X$1=5,(VLOOKUP(B319,'X5'!$B:$AZ,11,FALSE)),IF($X$1=6,(VLOOKUP(B319,'X6'!$B:$AZ,11,FALSE)),IF($X$1=7,(VLOOKUP(B319,'X7'!$B:$AZ,11,FALSE)),IF($X$1=8,(VLOOKUP(B319,'X8'!$B:$AZ,11,FALSE)),IF($X$1=9,(VLOOKUP(B319,'X9'!$B:$AZ,11,FALSE)),IF($X$1=10,(VLOOKUP(B319,'X10'!$B:$AZ,11,FALSE)),IF($X$1=11,(VLOOKUP(B319,'X11'!$B:$AZ,11,FALSE)),IF($X$1=12,(VLOOKUP(B319,'X12'!$B:$AZ,11,FALSE)),IF($X$1=13,(VLOOKUP(B319,'X13'!$B:$AZ,11,FALSE)),"B"))))))))))))))=TRUE," ",(IF($X$1=1,(VLOOKUP(B319,'X1'!$B:$AZ,11,FALSE)),IF($X$1=2,(VLOOKUP(B319,'X2'!$B:$AZ,11,FALSE)),IF($X$1=3,(VLOOKUP(B319,'X3'!$B:$AZ,11,FALSE)),IF($X$1=4,(VLOOKUP(B319,'X4'!$B:$AZ,11,FALSE)),IF($X$1=5,(VLOOKUP(B319,'X5'!$B:$AZ,11,FALSE)),IF($X$1=6,(VLOOKUP(B319,'X6'!$B:$AZ,11,FALSE)),IF($X$1=7,(VLOOKUP(B319,'X7'!$B:$AZ,11,FALSE)),IF($X$1=8,(VLOOKUP(B319,'X8'!$B:$AZ,11,FALSE)),IF($X$1=9,(VLOOKUP(B319,'X9'!$B:$AZ,11,FALSE)),IF($X$1=10,(VLOOKUP(B319,'X10'!$B:$AZ,11,FALSE)),IF($X$1=11,(VLOOKUP(B319,'X11'!$B:$AZ,11,FALSE)),IF($X$1=12,(VLOOKUP(B319,'X12'!$B:$AZ,11,FALSE)),IF($X$1=13,(VLOOKUP(B319,'X13'!$B:$AZ,11,FALSE)),"B")))))))))))))))</f>
        <v xml:space="preserve"> </v>
      </c>
      <c r="P319" s="184" t="str">
        <f ca="1">IF(ISERROR(IF($X$1=1,(VLOOKUP(B319,'X1'!$B:$AZ,12,FALSE)),IF($X$1=2,(VLOOKUP(B319,'X2'!$B:$AZ,12,FALSE)),IF($X$1=3,(VLOOKUP(B319,'X3'!$B:$AZ,12,FALSE)),IF($X$1=4,(VLOOKUP(B319,'X4'!$B:$AZ,12,FALSE)),IF($X$1=5,(VLOOKUP(B319,'X5'!$B:$AZ,12,FALSE)),IF($X$1=6,(VLOOKUP(B319,'X6'!$B:$AZ,12,FALSE)),IF($X$1=7,(VLOOKUP(B319,'X7'!$B:$AZ,12,FALSE)),IF($X$1=8,(VLOOKUP(B319,'X8'!$B:$AZ,12,FALSE)),IF($X$1=9,(VLOOKUP(B319,'X9'!$B:$AZ,12,FALSE)),IF($X$1=10,(VLOOKUP(B319,'X10'!$B:$AZ,12,FALSE)),IF($X$1=11,(VLOOKUP(B319,'X11'!$B:$AZ,12,FALSE)),IF($X$1=12,(VLOOKUP(B319,'X12'!$B:$AZ,12,FALSE)),IF($X$1=13,(VLOOKUP(B319,'X13'!$B:$AZ,12,FALSE)),"B"))))))))))))))=TRUE," ",(IF($X$1=1,(VLOOKUP(B319,'X1'!$B:$AZ,12,FALSE)),IF($X$1=2,(VLOOKUP(B319,'X2'!$B:$AZ,12,FALSE)),IF($X$1=3,(VLOOKUP(B319,'X3'!$B:$AZ,12,FALSE)),IF($X$1=4,(VLOOKUP(B319,'X4'!$B:$AZ,12,FALSE)),IF($X$1=5,(VLOOKUP(B319,'X5'!$B:$AZ,12,FALSE)),IF($X$1=6,(VLOOKUP(B319,'X6'!$B:$AZ,12,FALSE)),IF($X$1=7,(VLOOKUP(B319,'X7'!$B:$AZ,12,FALSE)),IF($X$1=8,(VLOOKUP(B319,'X8'!$B:$AZ,12,FALSE)),IF($X$1=9,(VLOOKUP(B319,'X9'!$B:$AZ,12,FALSE)),IF($X$1=10,(VLOOKUP(B319,'X10'!$B:$AZ,12,FALSE)),IF($X$1=11,(VLOOKUP(B319,'X11'!$B:$AZ,12,FALSE)),IF($X$1=12,(VLOOKUP(B319,'X12'!$B:$AZ,12,FALSE)),IF($X$1=13,(VLOOKUP(B319,'X13'!$B:$AZ,12,FALSE)),"B")))))))))))))))</f>
        <v xml:space="preserve"> </v>
      </c>
      <c r="Q319" s="185" t="str">
        <f ca="1">IF(ISERROR(IF($X$1=1,(VLOOKUP(B319,'X1'!$B:$AZ,46,FALSE)),IF($X$1=2,(VLOOKUP(B319,'X2'!$B:$AZ,46,FALSE)),IF($X$1=3,(VLOOKUP(B319,'X3'!$B:$AZ,46,FALSE)),IF($X$1=4,(VLOOKUP(B319,'X4'!$B:$AZ,46,FALSE)),IF($X$1=5,(VLOOKUP(B319,'X5'!$B:$AZ,46,FALSE)),IF($X$1=6,(VLOOKUP(B319,'X6'!$B:$AZ,46,FALSE)),IF($X$1=7,(VLOOKUP(B319,'X7'!$B:$AZ,46,FALSE)),IF($X$1=8,(VLOOKUP(B319,'X8'!$B:$AZ,46,FALSE)),IF($X$1=9,(VLOOKUP(B319,'X9'!$B:$AZ,46,FALSE)),IF($X$1=10,(VLOOKUP(B319,'X10'!$B:$AZ,46,FALSE)),IF($X$1=11,(VLOOKUP(B319,'X11'!$B:$AZ,46,FALSE)),IF($X$1=12,(VLOOKUP(B319,'X12'!$B:$AZ,46,FALSE)),IF($X$1=13,(VLOOKUP(B319,'X13'!$B:$AZ,46,FALSE)),"B"))))))))))))))=TRUE," ",(IF($X$1=1,(VLOOKUP(B319,'X1'!$B:$AZ,46,FALSE)),IF($X$1=2,(VLOOKUP(B319,'X2'!$B:$AZ,46,FALSE)),IF($X$1=3,(VLOOKUP(B319,'X3'!$B:$AZ,46,FALSE)),IF($X$1=4,(VLOOKUP(B319,'X4'!$B:$AZ,46,FALSE)),IF($X$1=5,(VLOOKUP(B319,'X5'!$B:$AZ,46,FALSE)),IF($X$1=6,(VLOOKUP(B319,'X6'!$B:$AZ,46,FALSE)),IF($X$1=7,(VLOOKUP(B319,'X7'!$B:$AZ,46,FALSE)),IF($X$1=8,(VLOOKUP(B319,'X8'!$B:$AZ,46,FALSE)),IF($X$1=9,(VLOOKUP(B319,'X9'!$B:$AZ,46,FALSE)),IF($X$1=10,(VLOOKUP(B319,'X10'!$B:$AZ,46,FALSE)),IF($X$1=11,(VLOOKUP(B319,'X11'!$B:$AZ,46,FALSE)),IF($X$1=12,(VLOOKUP(B319,'X12'!$B:$AZ,46,FALSE)),IF($X$1=13,(VLOOKUP(B319,'X13'!$B:$AZ,46,FALSE)),"B")))))))))))))))</f>
        <v xml:space="preserve"> </v>
      </c>
      <c r="R319" s="185" t="str">
        <f ca="1">IF(ISERROR(IF($X$1=1,(VLOOKUP(B319,'X1'!$B:$AZ,15,FALSE)),IF($X$1=2,(VLOOKUP(B319,'X2'!$B:$AZ,15,FALSE)),IF($X$1=3,(VLOOKUP(B319,'X3'!$B:$AZ,15,FALSE)),IF($X$1=4,(VLOOKUP(B319,'X4'!$B:$AZ,15,FALSE)),IF($X$1=5,(VLOOKUP(B319,'X5'!$B:$AZ,15,FALSE)),IF($X$1=6,(VLOOKUP(B319,'X6'!$B:$AZ,15,FALSE)),IF($X$1=7,(VLOOKUP(B319,'X7'!$B:$AZ,15,FALSE)),IF($X$1=8,(VLOOKUP(B319,'X8'!$B:$AZ,15,FALSE)),IF($X$1=9,(VLOOKUP(B319,'X9'!$B:$AZ,15,FALSE)),IF($X$1=10,(VLOOKUP(B319,'X10'!$B:$AZ,15,FALSE)),IF($X$1=11,(VLOOKUP(B319,'X11'!$B:$AZ,15,FALSE)),IF($X$1=12,(VLOOKUP(B319,'X12'!$B:$AZ,15,FALSE)),IF($X$1=13,(VLOOKUP(B319,'X13'!$B:$AZ,15,FALSE)),"B"))))))))))))))=TRUE," ",(IF($X$1=1,(VLOOKUP(B319,'X1'!$B:$AZ,15,FALSE)),IF($X$1=2,(VLOOKUP(B319,'X2'!$B:$AZ,15,FALSE)),IF($X$1=3,(VLOOKUP(B319,'X3'!$B:$AZ,15,FALSE)),IF($X$1=4,(VLOOKUP(B319,'X4'!$B:$AZ,15,FALSE)),IF($X$1=5,(VLOOKUP(B319,'X5'!$B:$AZ,15,FALSE)),IF($X$1=6,(VLOOKUP(B319,'X6'!$B:$AZ,15,FALSE)),IF($X$1=7,(VLOOKUP(B319,'X7'!$B:$AZ,15,FALSE)),IF($X$1=8,(VLOOKUP(B319,'X8'!$B:$AZ,15,FALSE)),IF($X$1=9,(VLOOKUP(B319,'X9'!$B:$AZ,15,FALSE)),IF($X$1=10,(VLOOKUP(B319,'X10'!$B:$AZ,15,FALSE)),IF($X$1=11,(VLOOKUP(B319,'X11'!$B:$AZ,15,FALSE)),IF($X$1=12,(VLOOKUP(B319,'X12'!$B:$AZ,15,FALSE)),IF($X$1=13,(VLOOKUP(B319,'X13'!$B:$AZ,15,FALSE)),"B")))))))))))))))</f>
        <v xml:space="preserve"> </v>
      </c>
      <c r="S319" s="185" t="str">
        <f ca="1">IF(ISERROR(IF((IF($X$1=1,(VLOOKUP(B319,'X1'!$B:$AZ,14,FALSE)),(IF($X$1=2,(VLOOKUP(B319,'X2'!$B:$AZ,14,FALSE)),(IF($X$1=3,(VLOOKUP(B319,'X3'!$B:$AZ,14,FALSE)),(IF($X$1=4,(VLOOKUP(B319,'X4'!$B:$AZ,14,FALSE)),(IF($X$1=5,(VLOOKUP(B319,'X5'!$B:$AZ,14,FALSE)),(IF($X$1=6,(VLOOKUP(B319,'X6'!$B:$AZ,14,FALSE)),(IF($X$1=7,(VLOOKUP(B319,'X7'!$B:$AZ,14,FALSE)),(IF($X$1=8,(VLOOKUP(B319,'X8'!$B:$AZ,14,FALSE)),(IF($X$1=9,(VLOOKUP(B319,'X9'!$B:$AZ,14,FALSE)),(IF($X$1=10,(VLOOKUP(B319,'X10'!$B:$AZ,14,FALSE)),(IF($X$1=11,(VLOOKUP(B319,'X11'!$B:$AZ,14,FALSE)),(IF($X$1=12,(VLOOKUP(B319,'X12'!$B:$AZ,14,FALSE)),(VLOOKUP(B319,'X13'!$B:$AZ,14,FALSE))))))))))))))))))))))))))=$V$1," ",(IF($X$1=1,(VLOOKUP(B319,'X1'!$B:$AZ,14,FALSE)),(IF($X$1=2,(VLOOKUP(B319,'X2'!$B:$AZ,14,FALSE)),(IF($X$1=3,(VLOOKUP(B319,'X3'!$B:$AZ,14,FALSE)),(IF($X$1=4,(VLOOKUP(B319,'X4'!$B:$AZ,14,FALSE)),(IF($X$1=5,(VLOOKUP(B319,'X5'!$B:$AZ,14,FALSE)),(IF($X$1=6,(VLOOKUP(B319,'X6'!$B:$AZ,14,FALSE)),(IF($X$1=7,(VLOOKUP(B319,'X7'!$B:$AZ,14,FALSE)),(IF($X$1=8,(VLOOKUP(B319,'X8'!$B:$AZ,14,FALSE)),(IF($X$1=9,(VLOOKUP(B319,'X9'!$B:$AZ,14,FALSE)),(IF($X$1=10,(VLOOKUP(B319,'X10'!$B:$AZ,14,FALSE)),(IF($X$1=11,(VLOOKUP(B319,'X11'!$B:$AZ,14,FALSE)),(IF($X$1=12,(VLOOKUP(B319,'X12'!$B:$AZ,14,FALSE)),(VLOOKUP(B319,'X13'!$B:$AZ,14,FALSE))))))))))))))))))))))))))))=TRUE," ",(IF((IF($X$1=1,(VLOOKUP(B319,'X1'!$B:$AZ,14,FALSE)),(IF($X$1=2,(VLOOKUP(B319,'X2'!$B:$AZ,14,FALSE)),(IF($X$1=3,(VLOOKUP(B319,'X3'!$B:$AZ,14,FALSE)),(IF($X$1=4,(VLOOKUP(B319,'X4'!$B:$AZ,14,FALSE)),(IF($X$1=5,(VLOOKUP(B319,'X5'!$B:$AZ,14,FALSE)),(IF($X$1=6,(VLOOKUP(B319,'X6'!$B:$AZ,14,FALSE)),(IF($X$1=7,(VLOOKUP(B319,'X7'!$B:$AZ,14,FALSE)),(IF($X$1=8,(VLOOKUP(B319,'X8'!$B:$AZ,14,FALSE)),(IF($X$1=9,(VLOOKUP(B319,'X9'!$B:$AZ,14,FALSE)),(IF($X$1=10,(VLOOKUP(B319,'X10'!$B:$AZ,14,FALSE)),(IF($X$1=11,(VLOOKUP(B319,'X11'!$B:$AZ,14,FALSE)),(IF($X$1=12,(VLOOKUP(B319,'X12'!$B:$AZ,14,FALSE)),(VLOOKUP(B319,'X13'!$B:$AZ,14,FALSE))))))))))))))))))))))))))=$V$1," ",(IF($X$1=1,(VLOOKUP(B319,'X1'!$B:$AZ,14,FALSE)),(IF($X$1=2,(VLOOKUP(B319,'X2'!$B:$AZ,14,FALSE)),(IF($X$1=3,(VLOOKUP(B319,'X3'!$B:$AZ,14,FALSE)),(IF($X$1=4,(VLOOKUP(B319,'X4'!$B:$AZ,14,FALSE)),(IF($X$1=5,(VLOOKUP(B319,'X5'!$B:$AZ,14,FALSE)),(IF($X$1=6,(VLOOKUP(B319,'X6'!$B:$AZ,14,FALSE)),(IF($X$1=7,(VLOOKUP(B319,'X7'!$B:$AZ,14,FALSE)),(IF($X$1=8,(VLOOKUP(B319,'X8'!$B:$AZ,14,FALSE)),(IF($X$1=9,(VLOOKUP(B319,'X9'!$B:$AZ,14,FALSE)),(IF($X$1=10,(VLOOKUP(B319,'X10'!$B:$AZ,14,FALSE)),(IF($X$1=11,(VLOOKUP(B319,'X11'!$B:$AZ,14,FALSE)),(IF($X$1=12,(VLOOKUP(B319,'X12'!$B:$AZ,14,FALSE)),(VLOOKUP(B319,'X13'!$B:$AZ,14,FALSE)))))))))))))))))))))))))))))</f>
        <v xml:space="preserve"> </v>
      </c>
    </row>
    <row r="320" spans="1:19" ht="14.1" customHeight="1" x14ac:dyDescent="0.2">
      <c r="A320" s="156" t="s">
        <v>1058</v>
      </c>
      <c r="B320" s="122" t="str">
        <f>IF(ISERROR(IF($U$16=1,(VLOOKUP(A320,$AC$89:$AH$125,2,FALSE)),IF((IF($X$1=1,'X1'!B279,(IF($X$1=2,'X2'!B279,(IF($X$1=3,'X3'!B279,(IF($X$1=4,'X4'!B279,(IF($X$1=5,'X5'!B279,(IF($X$1=6,'X6'!B279,(IF($X$1=7,'X7'!B279,(IF($X$1=8,'X8'!B279,(IF($X$1=9,'X9'!B279,(IF($X$1=10,'X10'!B279,(IF($X$1=11,'X11'!B279,(IF($X$1=12,'X12'!B279,'X13'!B279))))))))))))))))))))))))="","",(IF($X$1=1,'X1'!B279,(IF($X$1=2,'X2'!B279,(IF($X$1=3,'X3'!B279,(IF($X$1=4,'X4'!B279,(IF($X$1=5,'X5'!B279,(IF($X$1=6,'X6'!B279,(IF($X$1=7,'X7'!B279,(IF($X$1=8,'X8'!B279,(IF($X$1=9,'X9'!B279,(IF($X$1=10,'X10'!B279,(IF($X$1=11,'X11'!B279,(IF($X$1=12,'X12'!B279,'X13'!B279)))))))))))))))))))))))))))=TRUE," ",(IF($U$16=1,(VLOOKUP(A320,$AC$89:$AH$125,2,FALSE)),IF((IF($X$1=1,'X1'!B279,(IF($X$1=2,'X2'!B279,(IF($X$1=3,'X3'!B279,(IF($X$1=4,'X4'!B279,(IF($X$1=5,'X5'!B279,(IF($X$1=6,'X6'!B279,(IF($X$1=7,'X7'!B279,(IF($X$1=8,'X8'!B279,(IF($X$1=9,'X9'!B279,(IF($X$1=10,'X10'!B279,(IF($X$1=11,'X11'!B279,(IF($X$1=12,'X12'!B279,'X13'!B279))))))))))))))))))))))))="","",(IF($X$1=1,'X1'!B279,(IF($X$1=2,'X2'!B279,(IF($X$1=3,'X3'!B279,(IF($X$1=4,'X4'!B279,(IF($X$1=5,'X5'!B279,(IF($X$1=6,'X6'!B279,(IF($X$1=7,'X7'!B279,(IF($X$1=8,'X8'!B279,(IF($X$1=9,'X9'!B279,(IF($X$1=10,'X10'!B279,(IF($X$1=11,'X11'!B279,(IF($X$1=12,'X12'!B279,'X13'!B279))))))))))))))))))))))))))))</f>
        <v/>
      </c>
      <c r="C320" s="181" t="str">
        <f ca="1">IF(ISERROR(IF($X$1=1,(VLOOKUP(B320,'X1'!$B:$AZ,47,FALSE)),IF($X$1=2,(VLOOKUP(B320,'X2'!$B:$AZ,47,FALSE)),IF($X$1=3,(VLOOKUP(B320,'X3'!$B:$AZ,47,FALSE)),IF($X$1=4,(VLOOKUP(B320,'X4'!$B:$AZ,47,FALSE)),IF($X$1=5,(VLOOKUP(B320,'X5'!$B:$AZ,47,FALSE)),IF($X$1=6,(VLOOKUP(B320,'X6'!$B:$AZ,47,FALSE)),IF($X$1=7,(VLOOKUP(B320,'X7'!$B:$AZ,47,FALSE)),IF($X$1=8,(VLOOKUP(B320,'X8'!$B:$AZ,47,FALSE)),IF($X$1=9,(VLOOKUP(B320,'X9'!$B:$AZ,47,FALSE)),IF($X$1=10,(VLOOKUP(B320,'X10'!$B:$AZ,47,FALSE)),IF($X$1=11,(VLOOKUP(B320,'X11'!$B:$AZ,47,FALSE)),IF($X$1=12,(VLOOKUP(B320,'X12'!$B:$AZ,47,FALSE)),IF($X$1=13,(VLOOKUP(B320,'X13'!$B:$AZ,47,FALSE)),"B"))))))))))))))=TRUE," ",(IF($X$1=1,(VLOOKUP(B320,'X1'!$B:$AZ,47,FALSE)),IF($X$1=2,(VLOOKUP(B320,'X2'!$B:$AZ,47,FALSE)),IF($X$1=3,(VLOOKUP(B320,'X3'!$B:$AZ,47,FALSE)),IF($X$1=4,(VLOOKUP(B320,'X4'!$B:$AZ,47,FALSE)),IF($X$1=5,(VLOOKUP(B320,'X5'!$B:$AZ,47,FALSE)),IF($X$1=6,(VLOOKUP(B320,'X6'!$B:$AZ,47,FALSE)),IF($X$1=7,(VLOOKUP(B320,'X7'!$B:$AZ,47,FALSE)),IF($X$1=8,(VLOOKUP(B320,'X8'!$B:$AZ,47,FALSE)),IF($X$1=9,(VLOOKUP(B320,'X9'!$B:$AZ,47,FALSE)),IF($X$1=10,(VLOOKUP(B320,'X10'!$B:$AZ,47,FALSE)),IF($X$1=11,(VLOOKUP(B320,'X11'!$B:$AZ,47,FALSE)),IF($X$1=12,(VLOOKUP(B320,'X12'!$B:$AZ,47,FALSE)),IF($X$1=13,(VLOOKUP(B320,'X13'!$B:$AZ,47,FALSE)),"B")))))))))))))))</f>
        <v xml:space="preserve"> </v>
      </c>
      <c r="D320" s="181" t="str">
        <f ca="1">IF(ISERROR(IF($X$1=1,(VLOOKUP(B320,'X1'!$B:$AP,41,FALSE)),IF($X$1=2,(VLOOKUP(B320,'X2'!$B:$AP,41,FALSE)),IF($X$1=3,(VLOOKUP(B320,'X3'!$B:$AP,41,FALSE)),IF($X$1=4,(VLOOKUP(B320,'X4'!$B:$AP,41,FALSE)),IF($X$1=5,(VLOOKUP(B320,'X5'!$B:$AP,41,FALSE)),IF($X$1=6,(VLOOKUP(B320,'X6'!$B:$AP,41,FALSE)),IF($X$1=7,(VLOOKUP(B320,'X7'!$B:$AP,41,FALSE)),IF($X$1=8,(VLOOKUP(B320,'X8'!$B:$AP,41,FALSE)),IF($X$1=9,(VLOOKUP(B320,'X9'!$B:$AP,41,FALSE)),IF($X$1=10,(VLOOKUP(B320,'X10'!$B:$AP,41,FALSE)),IF($X$1=11,(VLOOKUP(B320,'X11'!$B:$AP,41,FALSE)),IF($X$1=12,(VLOOKUP(B320,'X12'!$B:$AP,41,FALSE)),IF($X$1=13,(VLOOKUP(B320,'X13'!$B:$AP,41,FALSE)),"B"))))))))))))))=TRUE," ",(IF($X$1=1,(VLOOKUP(B320,'X1'!$B:$AP,41,FALSE)),IF($X$1=2,(VLOOKUP(B320,'X2'!$B:$AP,41,FALSE)),IF($X$1=3,(VLOOKUP(B320,'X3'!$B:$AP,41,FALSE)),IF($X$1=4,(VLOOKUP(B320,'X4'!$B:$AP,41,FALSE)),IF($X$1=5,(VLOOKUP(B320,'X5'!$B:$AP,41,FALSE)),IF($X$1=6,(VLOOKUP(B320,'X6'!$B:$AP,41,FALSE)),IF($X$1=7,(VLOOKUP(B320,'X7'!$B:$AP,41,FALSE)),IF($X$1=8,(VLOOKUP(B320,'X8'!$B:$AP,41,FALSE)),IF($X$1=9,(VLOOKUP(B320,'X9'!$B:$AP,41,FALSE)),IF($X$1=10,(VLOOKUP(B320,'X10'!$B:$AP,41,FALSE)),IF($X$1=11,(VLOOKUP(B320,'X11'!$B:$AP,41,FALSE)),IF($X$1=12,(VLOOKUP(B320,'X12'!$B:$AP,41,FALSE)),IF($X$1=13,(VLOOKUP(B320,'X13'!$B:$AP,41,FALSE)),"B")))))))))))))))</f>
        <v xml:space="preserve"> </v>
      </c>
      <c r="E320" s="182" t="str">
        <f ca="1">IF(ISERROR(IF($X$1=1,(VLOOKUP(B320,'X1'!$B:$AP,7,FALSE)),IF($X$1=2,(VLOOKUP(B320,'X2'!$B:$AP,7,FALSE)),IF($X$1=3,(VLOOKUP(B320,'X3'!$B:$AP,7,FALSE)),IF($X$1=4,(VLOOKUP(B320,'X4'!$B:$AP,7,FALSE)),IF($X$1=5,(VLOOKUP(B320,'X5'!$B:$AP,7,FALSE)),IF($X$1=6,(VLOOKUP(B320,'X6'!$B:$AP,7,FALSE)),IF($X$1=7,(VLOOKUP(B320,'X7'!$B:$AP,7,FALSE)),IF($X$1=8,(VLOOKUP(B320,'X8'!$B:$AP,7,FALSE)),IF($X$1=9,(VLOOKUP(B320,'X9'!$B:$AP,7,FALSE)),IF($X$1=10,(VLOOKUP(B320,'X10'!$B:$AP,7,FALSE)),IF($X$1=11,(VLOOKUP(B320,'X11'!$B:$AP,7,FALSE)),IF($X$1=12,(VLOOKUP(B320,'X12'!$B:$AP,7,FALSE)),IF($X$1=13,(VLOOKUP(B320,'X13'!$B:$AP,7,FALSE)),"B"))))))))))))))=TRUE," ",(IF($X$1=1,(VLOOKUP(B320,'X1'!$B:$AP,7,FALSE)),IF($X$1=2,(VLOOKUP(B320,'X2'!$B:$AP,7,FALSE)),IF($X$1=3,(VLOOKUP(B320,'X3'!$B:$AP,7,FALSE)),IF($X$1=4,(VLOOKUP(B320,'X4'!$B:$AP,7,FALSE)),IF($X$1=5,(VLOOKUP(B320,'X5'!$B:$AP,7,FALSE)),IF($X$1=6,(VLOOKUP(B320,'X6'!$B:$AP,7,FALSE)),IF($X$1=7,(VLOOKUP(B320,'X7'!$B:$AP,7,FALSE)),IF($X$1=8,(VLOOKUP(B320,'X8'!$B:$AP,7,FALSE)),IF($X$1=9,(VLOOKUP(B320,'X9'!$B:$AP,7,FALSE)),IF($X$1=10,(VLOOKUP(B320,'X10'!$B:$AP,7,FALSE)),IF($X$1=11,(VLOOKUP(B320,'X11'!$B:$AP,7,FALSE)),IF($X$1=12,(VLOOKUP(B320,'X12'!$B:$AP,7,FALSE)),IF($X$1=13,(VLOOKUP(B320,'X13'!$B:$AP,7,FALSE)),"B")))))))))))))))</f>
        <v xml:space="preserve"> </v>
      </c>
      <c r="F320" s="182" t="str">
        <f ca="1">IF(ISERROR(IF((IF($X$1=1,(VLOOKUP(B320,'X1'!$B:$AO,6,FALSE)),(IF($X$1=2,(VLOOKUP(B320,'X2'!$B:$AO,6,FALSE)),(IF($X$1=3,(VLOOKUP(B320,'X3'!$B:$AO,6,FALSE)),(IF($X$1=4,(VLOOKUP(B320,'X4'!$B:$AO,6,FALSE)),(IF($X$1=5,(VLOOKUP(B320,'X5'!$B:$AO,6,FALSE)),(IF($X$1=6,(VLOOKUP(B320,'X6'!$B:$AO,6,FALSE)),(IF($X$1=7,(VLOOKUP(B320,'X7'!$B:$AO,6,FALSE)),(IF($X$1=8,(VLOOKUP(B320,'X8'!$B:$AO,6,FALSE)),(IF($X$1=9,(VLOOKUP(B320,'X9'!$B:$AO,6,FALSE)),(IF($X$1=10,(VLOOKUP(B320,'X10'!$B:$AO,6,FALSE)),(IF($X$1=11,(VLOOKUP(B320,'X11'!$B:$AO,6,FALSE)),(IF($X$1=12,(VLOOKUP(B320,'X12'!$B:$AO,6,FALSE)),(VLOOKUP(B320,'X13'!$B:$AO,6,FALSE))))))))))))))))))))))))))=$V$1," ",(IF($X$1=1,(VLOOKUP(B320,'X1'!$B:$AO,6,FALSE)),(IF($X$1=2,(VLOOKUP(B320,'X2'!$B:$AO,6,FALSE)),(IF($X$1=3,(VLOOKUP(B320,'X3'!$B:$AO,6,FALSE)),(IF($X$1=4,(VLOOKUP(B320,'X4'!$B:$AO,6,FALSE)),(IF($X$1=5,(VLOOKUP(B320,'X5'!$B:$AO,6,FALSE)),(IF($X$1=6,(VLOOKUP(B320,'X6'!$B:$AO,6,FALSE)),(IF($X$1=7,(VLOOKUP(B320,'X7'!$B:$AO,6,FALSE)),(IF($X$1=8,(VLOOKUP(B320,'X8'!$B:$AO,6,FALSE)),(IF($X$1=9,(VLOOKUP(B320,'X9'!$B:$AO,6,FALSE)),(IF($X$1=10,(VLOOKUP(B320,'X10'!$B:$AO,6,FALSE)),(IF($X$1=11,(VLOOKUP(B320,'X11'!$B:$AO,6,FALSE)),(IF($X$1=12,(VLOOKUP(B320,'X12'!$B:$AO,6,FALSE)),(VLOOKUP(B320,'X13'!$B:$AO,6,FALSE))))))))))))))))))))))))))))=TRUE," ",(IF((IF($X$1=1,(VLOOKUP(B320,'X1'!$B:$AO,6,FALSE)),(IF($X$1=2,(VLOOKUP(B320,'X2'!$B:$AO,6,FALSE)),(IF($X$1=3,(VLOOKUP(B320,'X3'!$B:$AO,6,FALSE)),(IF($X$1=4,(VLOOKUP(B320,'X4'!$B:$AO,6,FALSE)),(IF($X$1=5,(VLOOKUP(B320,'X5'!$B:$AO,6,FALSE)),(IF($X$1=6,(VLOOKUP(B320,'X6'!$B:$AO,6,FALSE)),(IF($X$1=7,(VLOOKUP(B320,'X7'!$B:$AO,6,FALSE)),(IF($X$1=8,(VLOOKUP(B320,'X8'!$B:$AO,6,FALSE)),(IF($X$1=9,(VLOOKUP(B320,'X9'!$B:$AO,6,FALSE)),(IF($X$1=10,(VLOOKUP(B320,'X10'!$B:$AO,6,FALSE)),(IF($X$1=11,(VLOOKUP(B320,'X11'!$B:$AO,6,FALSE)),(IF($X$1=12,(VLOOKUP(B320,'X12'!$B:$AO,6,FALSE)),(VLOOKUP(B320,'X13'!$B:$AO,6,FALSE))))))))))))))))))))))))))=$V$1," ",(IF($X$1=1,(VLOOKUP(B320,'X1'!$B:$AO,6,FALSE)),(IF($X$1=2,(VLOOKUP(B320,'X2'!$B:$AO,6,FALSE)),(IF($X$1=3,(VLOOKUP(B320,'X3'!$B:$AO,6,FALSE)),(IF($X$1=4,(VLOOKUP(B320,'X4'!$B:$AO,6,FALSE)),(IF($X$1=5,(VLOOKUP(B320,'X5'!$B:$AO,6,FALSE)),(IF($X$1=6,(VLOOKUP(B320,'X6'!$B:$AO,6,FALSE)),(IF($X$1=7,(VLOOKUP(B320,'X7'!$B:$AO,6,FALSE)),(IF($X$1=8,(VLOOKUP(B320,'X8'!$B:$AO,6,FALSE)),(IF($X$1=9,(VLOOKUP(B320,'X9'!$B:$AO,6,FALSE)),(IF($X$1=10,(VLOOKUP(B320,'X10'!$B:$AO,6,FALSE)),(IF($X$1=11,(VLOOKUP(B320,'X11'!$B:$AO,6,FALSE)),(IF($X$1=12,(VLOOKUP(B320,'X12'!$B:$AO,6,FALSE)),(VLOOKUP(B320,'X13'!$B:$AO,6,FALSE)))))))))))))))))))))))))))))</f>
        <v xml:space="preserve"> </v>
      </c>
      <c r="G320" s="182" t="str">
        <f ca="1">IF(ISERROR(IF($X$1=1,(VLOOKUP(B320,'X1'!$B:$AZ,44,FALSE)),IF($X$1=2,(VLOOKUP(B320,'X2'!$B:$AZ,44,FALSE)),IF($X$1=3,(VLOOKUP(B320,'X3'!$B:$AZ,44,FALSE)),IF($X$1=4,(VLOOKUP(B320,'X4'!$B:$AZ,44,FALSE)),IF($X$1=5,(VLOOKUP(B320,'X5'!$B:$AZ,44,FALSE)),IF($X$1=6,(VLOOKUP(B320,'X6'!$B:$AZ,44,FALSE)),IF($X$1=7,(VLOOKUP(B320,'X7'!$B:$AZ,44,FALSE)),IF($X$1=8,(VLOOKUP(B320,'X8'!$B:$AZ,44,FALSE)),IF($X$1=9,(VLOOKUP(B320,'X9'!$B:$AZ,44,FALSE)),IF($X$1=10,(VLOOKUP(B320,'X10'!$B:$AZ,44,FALSE)),IF($X$1=11,(VLOOKUP(B320,'X11'!$B:$AZ,44,FALSE)),IF($X$1=12,(VLOOKUP(B320,'X12'!$B:$AZ,44,FALSE)),IF($X$1=13,(VLOOKUP(B320,'X13'!$B:$AZ,44,FALSE)),"B"))))))))))))))=TRUE," ",(IF($X$1=1,(VLOOKUP(B320,'X1'!$B:$AZ,44,FALSE)),IF($X$1=2,(VLOOKUP(B320,'X2'!$B:$AZ,44,FALSE)),IF($X$1=3,(VLOOKUP(B320,'X3'!$B:$AZ,44,FALSE)),IF($X$1=4,(VLOOKUP(B320,'X4'!$B:$AZ,44,FALSE)),IF($X$1=5,(VLOOKUP(B320,'X5'!$B:$AZ,44,FALSE)),IF($X$1=6,(VLOOKUP(B320,'X6'!$B:$AZ,44,FALSE)),IF($X$1=7,(VLOOKUP(B320,'X7'!$B:$AZ,44,FALSE)),IF($X$1=8,(VLOOKUP(B320,'X8'!$B:$AZ,44,FALSE)),IF($X$1=9,(VLOOKUP(B320,'X9'!$B:$AZ,44,FALSE)),IF($X$1=10,(VLOOKUP(B320,'X10'!$B:$AZ,44,FALSE)),IF($X$1=11,(VLOOKUP(B320,'X11'!$B:$AZ,44,FALSE)),IF($X$1=12,(VLOOKUP(B320,'X12'!$B:$AZ,44,FALSE)),IF($X$1=13,(VLOOKUP(B320,'X13'!$B:$AZ,44,FALSE)),"B")))))))))))))))</f>
        <v xml:space="preserve"> </v>
      </c>
      <c r="H320" s="182" t="str">
        <f ca="1">IF(ISERROR(IF($X$1=1,(VLOOKUP(B320,'X1'!$B:$AZ,8,FALSE)),IF($X$1=2,(VLOOKUP(B320,'X2'!$B:$AZ,8,FALSE)),IF($X$1=3,(VLOOKUP(B320,'X3'!$B:$AZ,8,FALSE)),IF($X$1=4,(VLOOKUP(B320,'X4'!$B:$AZ,8,FALSE)),IF($X$1=5,(VLOOKUP(B320,'X5'!$B:$AZ,8,FALSE)),IF($X$1=6,(VLOOKUP(B320,'X6'!$B:$AZ,8,FALSE)),IF($X$1=7,(VLOOKUP(B320,'X7'!$B:$AZ,8,FALSE)),IF($X$1=8,(VLOOKUP(B320,'X8'!$B:$AZ,8,FALSE)),IF($X$1=9,(VLOOKUP(B320,'X9'!$B:$AZ,8,FALSE)),IF($X$1=10,(VLOOKUP(B320,'X10'!$B:$AZ,8,FALSE)),IF($X$1=11,(VLOOKUP(B320,'X11'!$B:$AZ,8,FALSE)),IF($X$1=12,(VLOOKUP(B320,'X12'!$B:$AZ,8,FALSE)),IF($X$1=13,(VLOOKUP(B320,'X13'!$B:$AZ,8,FALSE)),"B"))))))))))))))=TRUE," ",(IF($X$1=1,(VLOOKUP(B320,'X1'!$B:$AZ,8,FALSE)),IF($X$1=2,(VLOOKUP(B320,'X2'!$B:$AZ,8,FALSE)),IF($X$1=3,(VLOOKUP(B320,'X3'!$B:$AZ,8,FALSE)),IF($X$1=4,(VLOOKUP(B320,'X4'!$B:$AZ,8,FALSE)),IF($X$1=5,(VLOOKUP(B320,'X5'!$B:$AZ,8,FALSE)),IF($X$1=6,(VLOOKUP(B320,'X6'!$B:$AZ,8,FALSE)),IF($X$1=7,(VLOOKUP(B320,'X7'!$B:$AZ,8,FALSE)),IF($X$1=8,(VLOOKUP(B320,'X8'!$B:$AZ,8,FALSE)),IF($X$1=9,(VLOOKUP(B320,'X9'!$B:$AZ,8,FALSE)),IF($X$1=10,(VLOOKUP(B320,'X10'!$B:$AZ,8,FALSE)),IF($X$1=11,(VLOOKUP(B320,'X11'!$B:$AZ,8,FALSE)),IF($X$1=12,(VLOOKUP(B320,'X12'!$B:$AZ,8,FALSE)),IF($X$1=13,(VLOOKUP(B320,'X13'!$B:$AZ,8,FALSE)),"B")))))))))))))))</f>
        <v xml:space="preserve"> </v>
      </c>
      <c r="I320" s="183" t="str">
        <f ca="1">IF(ISERROR(IF($X$1=1,(VLOOKUP(B320,'X1'!$B:$AZ,2,FALSE)),IF($X$1=2,(VLOOKUP(B320,'X2'!$B:$AZ,2,FALSE)),IF($X$1=3,(VLOOKUP(B320,'X3'!$B:$AZ,2,FALSE)),IF($X$1=4,(VLOOKUP(B320,'X4'!$B:$AZ,2,FALSE)),IF($X$1=5,(VLOOKUP(B320,'X5'!$B:$AZ,2,FALSE)),IF($X$1=6,(VLOOKUP(B320,'X6'!$B:$AZ,2,FALSE)),IF($X$1=7,(VLOOKUP(B320,'X7'!$B:$AZ,2,FALSE)),IF($X$1=8,(VLOOKUP(B320,'X8'!$B:$AZ,2,FALSE)),IF($X$1=9,(VLOOKUP(B320,'X9'!$B:$AZ,2,FALSE)),IF($X$1=10,(VLOOKUP(B320,'X10'!$B:$AZ,2,FALSE)),IF($X$1=11,(VLOOKUP(B320,'X11'!$B:$AZ,2,FALSE)),IF($X$1=12,(VLOOKUP(B320,'X12'!$B:$AZ,2,FALSE)),IF($X$1=13,(VLOOKUP(B320,'X13'!$B:$AZ,2,FALSE)),"B"))))))))))))))=TRUE," ",(IF($X$1=1,(VLOOKUP(B320,'X1'!$B:$AZ,2,FALSE)),IF($X$1=2,(VLOOKUP(B320,'X2'!$B:$AZ,2,FALSE)),IF($X$1=3,(VLOOKUP(B320,'X3'!$B:$AZ,2,FALSE)),IF($X$1=4,(VLOOKUP(B320,'X4'!$B:$AZ,2,FALSE)),IF($X$1=5,(VLOOKUP(B320,'X5'!$B:$AZ,2,FALSE)),IF($X$1=6,(VLOOKUP(B320,'X6'!$B:$AZ,2,FALSE)),IF($X$1=7,(VLOOKUP(B320,'X7'!$B:$AZ,2,FALSE)),IF($X$1=8,(VLOOKUP(B320,'X8'!$B:$AZ,2,FALSE)),IF($X$1=9,(VLOOKUP(B320,'X9'!$B:$AZ,2,FALSE)),IF($X$1=10,(VLOOKUP(B320,'X10'!$B:$AZ,2,FALSE)),IF($X$1=11,(VLOOKUP(B320,'X11'!$B:$AZ,2,FALSE)),IF($X$1=12,(VLOOKUP(B320,'X12'!$B:$AZ,2,FALSE)),IF($X$1=13,(VLOOKUP(B320,'X13'!$B:$AZ,2,FALSE)),"B")))))))))))))))</f>
        <v xml:space="preserve"> </v>
      </c>
      <c r="J320" s="183" t="str">
        <f ca="1">IF(ISERROR(IF($X$1=1,(VLOOKUP(B320,'X1'!$B:$AZ,3,FALSE)),IF($X$1=2,(VLOOKUP(B320,'X2'!$B:$AZ,3,FALSE)),IF($X$1=3,(VLOOKUP(B320,'X3'!$B:$AZ,3,FALSE)),IF($X$1=4,(VLOOKUP(B320,'X4'!$B:$AZ,3,FALSE)),IF($X$1=5,(VLOOKUP(B320,'X5'!$B:$AZ,3,FALSE)),IF($X$1=6,(VLOOKUP(B320,'X6'!$B:$AZ,3,FALSE)),IF($X$1=7,(VLOOKUP(B320,'X7'!$B:$AZ,3,FALSE)),IF($X$1=8,(VLOOKUP(B320,'X8'!$B:$AZ,3,FALSE)),IF($X$1=9,(VLOOKUP(B320,'X9'!$B:$AZ,3,FALSE)),IF($X$1=10,(VLOOKUP(B320,'X10'!$B:$AZ,3,FALSE)),IF($X$1=11,(VLOOKUP(B320,'X11'!$B:$AZ,3,FALSE)),IF($X$1=12,(VLOOKUP(B320,'X12'!$B:$AZ,3,FALSE)),IF($X$1=13,(VLOOKUP(B320,'X13'!$B:$AZ,3,FALSE)),"B"))))))))))))))=TRUE," ",(IF($X$1=1,(VLOOKUP(B320,'X1'!$B:$AZ,3,FALSE)),IF($X$1=2,(VLOOKUP(B320,'X2'!$B:$AZ,3,FALSE)),IF($X$1=3,(VLOOKUP(B320,'X3'!$B:$AZ,3,FALSE)),IF($X$1=4,(VLOOKUP(B320,'X4'!$B:$AZ,3,FALSE)),IF($X$1=5,(VLOOKUP(B320,'X5'!$B:$AZ,3,FALSE)),IF($X$1=6,(VLOOKUP(B320,'X6'!$B:$AZ,3,FALSE)),IF($X$1=7,(VLOOKUP(B320,'X7'!$B:$AZ,3,FALSE)),IF($X$1=8,(VLOOKUP(B320,'X8'!$B:$AZ,3,FALSE)),IF($X$1=9,(VLOOKUP(B320,'X9'!$B:$AZ,3,FALSE)),IF($X$1=10,(VLOOKUP(B320,'X10'!$B:$AZ,3,FALSE)),IF($X$1=11,(VLOOKUP(B320,'X11'!$B:$AZ,3,FALSE)),IF($X$1=12,(VLOOKUP(B320,'X12'!$B:$AZ,3,FALSE)),IF($X$1=13,(VLOOKUP(B320,'X13'!$B:$AZ,3,FALSE)),"B")))))))))))))))</f>
        <v xml:space="preserve"> </v>
      </c>
      <c r="K320" s="183" t="str">
        <f ca="1">IF(ISERROR(IF($X$1=1,(VLOOKUP(B320,'X1'!$B:$AZ,5,FALSE)),IF($X$1=2,(VLOOKUP(B320,'X2'!$B:$AZ,5,FALSE)),IF($X$1=3,(VLOOKUP(B320,'X3'!$B:$AZ,5,FALSE)),IF($X$1=4,(VLOOKUP(B320,'X4'!$B:$AZ,5,FALSE)),IF($X$1=5,(VLOOKUP(B320,'X5'!$B:$AZ,5,FALSE)),IF($X$1=6,(VLOOKUP(B320,'X6'!$B:$AZ,5,FALSE)),IF($X$1=7,(VLOOKUP(B320,'X7'!$B:$AZ,5,FALSE)),IF($X$1=8,(VLOOKUP(B320,'X8'!$B:$AZ,5,FALSE)),IF($X$1=9,(VLOOKUP(B320,'X9'!$B:$AZ,5,FALSE)),IF($X$1=10,(VLOOKUP(B320,'X10'!$B:$AZ,5,FALSE)),IF($X$1=11,(VLOOKUP(B320,'X11'!$B:$AZ,5,FALSE)),IF($X$1=12,(VLOOKUP(B320,'X12'!$B:$AZ,5,FALSE)),IF($X$1=13,(VLOOKUP(B320,'X13'!$B:$AZ,5,FALSE)),"B"))))))))))))))=TRUE," ",(IF($X$1=1,(VLOOKUP(B320,'X1'!$B:$AZ,5,FALSE)),IF($X$1=2,(VLOOKUP(B320,'X2'!$B:$AZ,5,FALSE)),IF($X$1=3,(VLOOKUP(B320,'X3'!$B:$AZ,5,FALSE)),IF($X$1=4,(VLOOKUP(B320,'X4'!$B:$AZ,5,FALSE)),IF($X$1=5,(VLOOKUP(B320,'X5'!$B:$AZ,5,FALSE)),IF($X$1=6,(VLOOKUP(B320,'X6'!$B:$AZ,5,FALSE)),IF($X$1=7,(VLOOKUP(B320,'X7'!$B:$AZ,5,FALSE)),IF($X$1=8,(VLOOKUP(B320,'X8'!$B:$AZ,5,FALSE)),IF($X$1=9,(VLOOKUP(B320,'X9'!$B:$AZ,5,FALSE)),IF($X$1=10,(VLOOKUP(B320,'X10'!$B:$AZ,5,FALSE)),IF($X$1=11,(VLOOKUP(B320,'X11'!$B:$AZ,5,FALSE)),IF($X$1=12,(VLOOKUP(B320,'X12'!$B:$AZ,5,FALSE)),IF($X$1=13,(VLOOKUP(B320,'X13'!$B:$AZ,5,FALSE)),"B")))))))))))))))</f>
        <v xml:space="preserve"> </v>
      </c>
      <c r="L320" s="184" t="str">
        <f ca="1">IF(ISERROR(IF($X$1=1,(VLOOKUP(B320,'X1'!$B:$AZ,9,FALSE)),IF($X$1=2,(VLOOKUP(B320,'X2'!$B:$AZ,9,FALSE)),IF($X$1=3,(VLOOKUP(B320,'X3'!$B:$AZ,9,FALSE)),IF($X$1=4,(VLOOKUP(B320,'X4'!$B:$AZ,9,FALSE)),IF($X$1=5,(VLOOKUP(B320,'X5'!$B:$AZ,9,FALSE)),IF($X$1=6,(VLOOKUP(B320,'X6'!$B:$AZ,9,FALSE)),IF($X$1=7,(VLOOKUP(B320,'X7'!$B:$AZ,9,FALSE)),IF($X$1=8,(VLOOKUP(B320,'X8'!$B:$AZ,9,FALSE)),IF($X$1=9,(VLOOKUP(B320,'X9'!$B:$AZ,9,FALSE)),IF($X$1=10,(VLOOKUP(B320,'X10'!$B:$AZ,9,FALSE)),IF($X$1=11,(VLOOKUP(B320,'X11'!$B:$AZ,9,FALSE)),IF($X$1=12,(VLOOKUP(B320,'X12'!$B:$AZ,9,FALSE)),IF($X$1=13,(VLOOKUP(B320,'X13'!$B:$AZ,9,FALSE)),"B"))))))))))))))=TRUE," ",(IF($X$1=1,(VLOOKUP(B320,'X1'!$B:$AZ,9,FALSE)),IF($X$1=2,(VLOOKUP(B320,'X2'!$B:$AZ,9,FALSE)),IF($X$1=3,(VLOOKUP(B320,'X3'!$B:$AZ,9,FALSE)),IF($X$1=4,(VLOOKUP(B320,'X4'!$B:$AZ,9,FALSE)),IF($X$1=5,(VLOOKUP(B320,'X5'!$B:$AZ,9,FALSE)),IF($X$1=6,(VLOOKUP(B320,'X6'!$B:$AZ,9,FALSE)),IF($X$1=7,(VLOOKUP(B320,'X7'!$B:$AZ,9,FALSE)),IF($X$1=8,(VLOOKUP(B320,'X8'!$B:$AZ,9,FALSE)),IF($X$1=9,(VLOOKUP(B320,'X9'!$B:$AZ,9,FALSE)),IF($X$1=10,(VLOOKUP(B320,'X10'!$B:$AZ,9,FALSE)),IF($X$1=11,(VLOOKUP(B320,'X11'!$B:$AZ,9,FALSE)),IF($X$1=12,(VLOOKUP(B320,'X12'!$B:$AZ,9,FALSE)),IF($X$1=13,(VLOOKUP(B320,'X13'!$B:$AZ,9,FALSE)),"B")))))))))))))))</f>
        <v xml:space="preserve"> </v>
      </c>
      <c r="M320" s="184" t="str">
        <f ca="1">IF(ISERROR(IF($X$1=1,(VLOOKUP(B320,'X1'!$B:$AZ,10,FALSE)),IF($X$1=2,(VLOOKUP(B320,'X2'!$B:$AZ,10,FALSE)),IF($X$1=3,(VLOOKUP(B320,'X3'!$B:$AZ,10,FALSE)),IF($X$1=4,(VLOOKUP(B320,'X4'!$B:$AZ,10,FALSE)),IF($X$1=5,(VLOOKUP(B320,'X5'!$B:$AZ,10,FALSE)),IF($X$1=6,(VLOOKUP(B320,'X6'!$B:$AZ,10,FALSE)),IF($X$1=7,(VLOOKUP(B320,'X7'!$B:$AZ,10,FALSE)),IF($X$1=8,(VLOOKUP(B320,'X8'!$B:$AZ,10,FALSE)),IF($X$1=9,(VLOOKUP(B320,'X9'!$B:$AZ,10,FALSE)),IF($X$1=10,(VLOOKUP(B320,'X10'!$B:$AZ,10,FALSE)),IF($X$1=11,(VLOOKUP(B320,'X11'!$B:$AZ,10,FALSE)),IF($X$1=12,(VLOOKUP(B320,'X12'!$B:$AZ,10,FALSE)),IF($X$1=13,(VLOOKUP(B320,'X13'!$B:$AZ,10,FALSE)),"B"))))))))))))))=TRUE," ",(IF($X$1=1,(VLOOKUP(B320,'X1'!$B:$AZ,10,FALSE)),IF($X$1=2,(VLOOKUP(B320,'X2'!$B:$AZ,10,FALSE)),IF($X$1=3,(VLOOKUP(B320,'X3'!$B:$AZ,10,FALSE)),IF($X$1=4,(VLOOKUP(B320,'X4'!$B:$AZ,10,FALSE)),IF($X$1=5,(VLOOKUP(B320,'X5'!$B:$AZ,10,FALSE)),IF($X$1=6,(VLOOKUP(B320,'X6'!$B:$AZ,10,FALSE)),IF($X$1=7,(VLOOKUP(B320,'X7'!$B:$AZ,10,FALSE)),IF($X$1=8,(VLOOKUP(B320,'X8'!$B:$AZ,10,FALSE)),IF($X$1=9,(VLOOKUP(B320,'X9'!$B:$AZ,10,FALSE)),IF($X$1=10,(VLOOKUP(B320,'X10'!$B:$AZ,10,FALSE)),IF($X$1=11,(VLOOKUP(B320,'X11'!$B:$AZ,10,FALSE)),IF($X$1=12,(VLOOKUP(B320,'X12'!$B:$AZ,10,FALSE)),IF($X$1=13,(VLOOKUP(B320,'X13'!$B:$AZ,10,FALSE)),"B")))))))))))))))</f>
        <v xml:space="preserve"> </v>
      </c>
      <c r="N320" s="185" t="str">
        <f ca="1">IF(ISERROR(IF($X$1=1,(VLOOKUP(B320,'X1'!$B:$AZ,45,FALSE)),IF($X$1=2,(VLOOKUP(B320,'X2'!$B:$AZ,45,FALSE)),IF($X$1=3,(VLOOKUP(B320,'X3'!$B:$AZ,45,FALSE)),IF($X$1=4,(VLOOKUP(B320,'X4'!$B:$AZ,45,FALSE)),IF($X$1=5,(VLOOKUP(B320,'X5'!$B:$AZ,45,FALSE)),IF($X$1=6,(VLOOKUP(B320,'X6'!$B:$AZ,45,FALSE)),IF($X$1=7,(VLOOKUP(B320,'X7'!$B:$AZ,45,FALSE)),IF($X$1=8,(VLOOKUP(B320,'X8'!$B:$AZ,45,FALSE)),IF($X$1=9,(VLOOKUP(B320,'X9'!$B:$AZ,45,FALSE)),IF($X$1=10,(VLOOKUP(B320,'X10'!$B:$AZ,45,FALSE)),IF($X$1=11,(VLOOKUP(B320,'X11'!$B:$AZ,45,FALSE)),IF($X$1=12,(VLOOKUP(B320,'X12'!$B:$AZ,45,FALSE)),IF($X$1=13,(VLOOKUP(B320,'X13'!$B:$AZ,45,FALSE)),"B"))))))))))))))=TRUE," ",(IF($X$1=1,(VLOOKUP(B320,'X1'!$B:$AZ,45,FALSE)),IF($X$1=2,(VLOOKUP(B320,'X2'!$B:$AZ,45,FALSE)),IF($X$1=3,(VLOOKUP(B320,'X3'!$B:$AZ,45,FALSE)),IF($X$1=4,(VLOOKUP(B320,'X4'!$B:$AZ,45,FALSE)),IF($X$1=5,(VLOOKUP(B320,'X5'!$B:$AZ,45,FALSE)),IF($X$1=6,(VLOOKUP(B320,'X6'!$B:$AZ,45,FALSE)),IF($X$1=7,(VLOOKUP(B320,'X7'!$B:$AZ,45,FALSE)),IF($X$1=8,(VLOOKUP(B320,'X8'!$B:$AZ,45,FALSE)),IF($X$1=9,(VLOOKUP(B320,'X9'!$B:$AZ,45,FALSE)),IF($X$1=10,(VLOOKUP(B320,'X10'!$B:$AZ,45,FALSE)),IF($X$1=11,(VLOOKUP(B320,'X11'!$B:$AZ,45,FALSE)),IF($X$1=12,(VLOOKUP(B320,'X12'!$B:$AZ,45,FALSE)),IF($X$1=13,(VLOOKUP(B320,'X13'!$B:$AZ,45,FALSE)),"B")))))))))))))))</f>
        <v xml:space="preserve"> </v>
      </c>
      <c r="O320" s="184" t="str">
        <f ca="1">IF(ISERROR(IF($X$1=1,(VLOOKUP(B320,'X1'!$B:$AZ,11,FALSE)),IF($X$1=2,(VLOOKUP(B320,'X2'!$B:$AZ,11,FALSE)),IF($X$1=3,(VLOOKUP(B320,'X3'!$B:$AZ,11,FALSE)),IF($X$1=4,(VLOOKUP(B320,'X4'!$B:$AZ,11,FALSE)),IF($X$1=5,(VLOOKUP(B320,'X5'!$B:$AZ,11,FALSE)),IF($X$1=6,(VLOOKUP(B320,'X6'!$B:$AZ,11,FALSE)),IF($X$1=7,(VLOOKUP(B320,'X7'!$B:$AZ,11,FALSE)),IF($X$1=8,(VLOOKUP(B320,'X8'!$B:$AZ,11,FALSE)),IF($X$1=9,(VLOOKUP(B320,'X9'!$B:$AZ,11,FALSE)),IF($X$1=10,(VLOOKUP(B320,'X10'!$B:$AZ,11,FALSE)),IF($X$1=11,(VLOOKUP(B320,'X11'!$B:$AZ,11,FALSE)),IF($X$1=12,(VLOOKUP(B320,'X12'!$B:$AZ,11,FALSE)),IF($X$1=13,(VLOOKUP(B320,'X13'!$B:$AZ,11,FALSE)),"B"))))))))))))))=TRUE," ",(IF($X$1=1,(VLOOKUP(B320,'X1'!$B:$AZ,11,FALSE)),IF($X$1=2,(VLOOKUP(B320,'X2'!$B:$AZ,11,FALSE)),IF($X$1=3,(VLOOKUP(B320,'X3'!$B:$AZ,11,FALSE)),IF($X$1=4,(VLOOKUP(B320,'X4'!$B:$AZ,11,FALSE)),IF($X$1=5,(VLOOKUP(B320,'X5'!$B:$AZ,11,FALSE)),IF($X$1=6,(VLOOKUP(B320,'X6'!$B:$AZ,11,FALSE)),IF($X$1=7,(VLOOKUP(B320,'X7'!$B:$AZ,11,FALSE)),IF($X$1=8,(VLOOKUP(B320,'X8'!$B:$AZ,11,FALSE)),IF($X$1=9,(VLOOKUP(B320,'X9'!$B:$AZ,11,FALSE)),IF($X$1=10,(VLOOKUP(B320,'X10'!$B:$AZ,11,FALSE)),IF($X$1=11,(VLOOKUP(B320,'X11'!$B:$AZ,11,FALSE)),IF($X$1=12,(VLOOKUP(B320,'X12'!$B:$AZ,11,FALSE)),IF($X$1=13,(VLOOKUP(B320,'X13'!$B:$AZ,11,FALSE)),"B")))))))))))))))</f>
        <v xml:space="preserve"> </v>
      </c>
      <c r="P320" s="184" t="str">
        <f ca="1">IF(ISERROR(IF($X$1=1,(VLOOKUP(B320,'X1'!$B:$AZ,12,FALSE)),IF($X$1=2,(VLOOKUP(B320,'X2'!$B:$AZ,12,FALSE)),IF($X$1=3,(VLOOKUP(B320,'X3'!$B:$AZ,12,FALSE)),IF($X$1=4,(VLOOKUP(B320,'X4'!$B:$AZ,12,FALSE)),IF($X$1=5,(VLOOKUP(B320,'X5'!$B:$AZ,12,FALSE)),IF($X$1=6,(VLOOKUP(B320,'X6'!$B:$AZ,12,FALSE)),IF($X$1=7,(VLOOKUP(B320,'X7'!$B:$AZ,12,FALSE)),IF($X$1=8,(VLOOKUP(B320,'X8'!$B:$AZ,12,FALSE)),IF($X$1=9,(VLOOKUP(B320,'X9'!$B:$AZ,12,FALSE)),IF($X$1=10,(VLOOKUP(B320,'X10'!$B:$AZ,12,FALSE)),IF($X$1=11,(VLOOKUP(B320,'X11'!$B:$AZ,12,FALSE)),IF($X$1=12,(VLOOKUP(B320,'X12'!$B:$AZ,12,FALSE)),IF($X$1=13,(VLOOKUP(B320,'X13'!$B:$AZ,12,FALSE)),"B"))))))))))))))=TRUE," ",(IF($X$1=1,(VLOOKUP(B320,'X1'!$B:$AZ,12,FALSE)),IF($X$1=2,(VLOOKUP(B320,'X2'!$B:$AZ,12,FALSE)),IF($X$1=3,(VLOOKUP(B320,'X3'!$B:$AZ,12,FALSE)),IF($X$1=4,(VLOOKUP(B320,'X4'!$B:$AZ,12,FALSE)),IF($X$1=5,(VLOOKUP(B320,'X5'!$B:$AZ,12,FALSE)),IF($X$1=6,(VLOOKUP(B320,'X6'!$B:$AZ,12,FALSE)),IF($X$1=7,(VLOOKUP(B320,'X7'!$B:$AZ,12,FALSE)),IF($X$1=8,(VLOOKUP(B320,'X8'!$B:$AZ,12,FALSE)),IF($X$1=9,(VLOOKUP(B320,'X9'!$B:$AZ,12,FALSE)),IF($X$1=10,(VLOOKUP(B320,'X10'!$B:$AZ,12,FALSE)),IF($X$1=11,(VLOOKUP(B320,'X11'!$B:$AZ,12,FALSE)),IF($X$1=12,(VLOOKUP(B320,'X12'!$B:$AZ,12,FALSE)),IF($X$1=13,(VLOOKUP(B320,'X13'!$B:$AZ,12,FALSE)),"B")))))))))))))))</f>
        <v xml:space="preserve"> </v>
      </c>
      <c r="Q320" s="185" t="str">
        <f ca="1">IF(ISERROR(IF($X$1=1,(VLOOKUP(B320,'X1'!$B:$AZ,46,FALSE)),IF($X$1=2,(VLOOKUP(B320,'X2'!$B:$AZ,46,FALSE)),IF($X$1=3,(VLOOKUP(B320,'X3'!$B:$AZ,46,FALSE)),IF($X$1=4,(VLOOKUP(B320,'X4'!$B:$AZ,46,FALSE)),IF($X$1=5,(VLOOKUP(B320,'X5'!$B:$AZ,46,FALSE)),IF($X$1=6,(VLOOKUP(B320,'X6'!$B:$AZ,46,FALSE)),IF($X$1=7,(VLOOKUP(B320,'X7'!$B:$AZ,46,FALSE)),IF($X$1=8,(VLOOKUP(B320,'X8'!$B:$AZ,46,FALSE)),IF($X$1=9,(VLOOKUP(B320,'X9'!$B:$AZ,46,FALSE)),IF($X$1=10,(VLOOKUP(B320,'X10'!$B:$AZ,46,FALSE)),IF($X$1=11,(VLOOKUP(B320,'X11'!$B:$AZ,46,FALSE)),IF($X$1=12,(VLOOKUP(B320,'X12'!$B:$AZ,46,FALSE)),IF($X$1=13,(VLOOKUP(B320,'X13'!$B:$AZ,46,FALSE)),"B"))))))))))))))=TRUE," ",(IF($X$1=1,(VLOOKUP(B320,'X1'!$B:$AZ,46,FALSE)),IF($X$1=2,(VLOOKUP(B320,'X2'!$B:$AZ,46,FALSE)),IF($X$1=3,(VLOOKUP(B320,'X3'!$B:$AZ,46,FALSE)),IF($X$1=4,(VLOOKUP(B320,'X4'!$B:$AZ,46,FALSE)),IF($X$1=5,(VLOOKUP(B320,'X5'!$B:$AZ,46,FALSE)),IF($X$1=6,(VLOOKUP(B320,'X6'!$B:$AZ,46,FALSE)),IF($X$1=7,(VLOOKUP(B320,'X7'!$B:$AZ,46,FALSE)),IF($X$1=8,(VLOOKUP(B320,'X8'!$B:$AZ,46,FALSE)),IF($X$1=9,(VLOOKUP(B320,'X9'!$B:$AZ,46,FALSE)),IF($X$1=10,(VLOOKUP(B320,'X10'!$B:$AZ,46,FALSE)),IF($X$1=11,(VLOOKUP(B320,'X11'!$B:$AZ,46,FALSE)),IF($X$1=12,(VLOOKUP(B320,'X12'!$B:$AZ,46,FALSE)),IF($X$1=13,(VLOOKUP(B320,'X13'!$B:$AZ,46,FALSE)),"B")))))))))))))))</f>
        <v xml:space="preserve"> </v>
      </c>
      <c r="R320" s="185" t="str">
        <f ca="1">IF(ISERROR(IF($X$1=1,(VLOOKUP(B320,'X1'!$B:$AZ,15,FALSE)),IF($X$1=2,(VLOOKUP(B320,'X2'!$B:$AZ,15,FALSE)),IF($X$1=3,(VLOOKUP(B320,'X3'!$B:$AZ,15,FALSE)),IF($X$1=4,(VLOOKUP(B320,'X4'!$B:$AZ,15,FALSE)),IF($X$1=5,(VLOOKUP(B320,'X5'!$B:$AZ,15,FALSE)),IF($X$1=6,(VLOOKUP(B320,'X6'!$B:$AZ,15,FALSE)),IF($X$1=7,(VLOOKUP(B320,'X7'!$B:$AZ,15,FALSE)),IF($X$1=8,(VLOOKUP(B320,'X8'!$B:$AZ,15,FALSE)),IF($X$1=9,(VLOOKUP(B320,'X9'!$B:$AZ,15,FALSE)),IF($X$1=10,(VLOOKUP(B320,'X10'!$B:$AZ,15,FALSE)),IF($X$1=11,(VLOOKUP(B320,'X11'!$B:$AZ,15,FALSE)),IF($X$1=12,(VLOOKUP(B320,'X12'!$B:$AZ,15,FALSE)),IF($X$1=13,(VLOOKUP(B320,'X13'!$B:$AZ,15,FALSE)),"B"))))))))))))))=TRUE," ",(IF($X$1=1,(VLOOKUP(B320,'X1'!$B:$AZ,15,FALSE)),IF($X$1=2,(VLOOKUP(B320,'X2'!$B:$AZ,15,FALSE)),IF($X$1=3,(VLOOKUP(B320,'X3'!$B:$AZ,15,FALSE)),IF($X$1=4,(VLOOKUP(B320,'X4'!$B:$AZ,15,FALSE)),IF($X$1=5,(VLOOKUP(B320,'X5'!$B:$AZ,15,FALSE)),IF($X$1=6,(VLOOKUP(B320,'X6'!$B:$AZ,15,FALSE)),IF($X$1=7,(VLOOKUP(B320,'X7'!$B:$AZ,15,FALSE)),IF($X$1=8,(VLOOKUP(B320,'X8'!$B:$AZ,15,FALSE)),IF($X$1=9,(VLOOKUP(B320,'X9'!$B:$AZ,15,FALSE)),IF($X$1=10,(VLOOKUP(B320,'X10'!$B:$AZ,15,FALSE)),IF($X$1=11,(VLOOKUP(B320,'X11'!$B:$AZ,15,FALSE)),IF($X$1=12,(VLOOKUP(B320,'X12'!$B:$AZ,15,FALSE)),IF($X$1=13,(VLOOKUP(B320,'X13'!$B:$AZ,15,FALSE)),"B")))))))))))))))</f>
        <v xml:space="preserve"> </v>
      </c>
      <c r="S320" s="185" t="str">
        <f ca="1">IF(ISERROR(IF((IF($X$1=1,(VLOOKUP(B320,'X1'!$B:$AZ,14,FALSE)),(IF($X$1=2,(VLOOKUP(B320,'X2'!$B:$AZ,14,FALSE)),(IF($X$1=3,(VLOOKUP(B320,'X3'!$B:$AZ,14,FALSE)),(IF($X$1=4,(VLOOKUP(B320,'X4'!$B:$AZ,14,FALSE)),(IF($X$1=5,(VLOOKUP(B320,'X5'!$B:$AZ,14,FALSE)),(IF($X$1=6,(VLOOKUP(B320,'X6'!$B:$AZ,14,FALSE)),(IF($X$1=7,(VLOOKUP(B320,'X7'!$B:$AZ,14,FALSE)),(IF($X$1=8,(VLOOKUP(B320,'X8'!$B:$AZ,14,FALSE)),(IF($X$1=9,(VLOOKUP(B320,'X9'!$B:$AZ,14,FALSE)),(IF($X$1=10,(VLOOKUP(B320,'X10'!$B:$AZ,14,FALSE)),(IF($X$1=11,(VLOOKUP(B320,'X11'!$B:$AZ,14,FALSE)),(IF($X$1=12,(VLOOKUP(B320,'X12'!$B:$AZ,14,FALSE)),(VLOOKUP(B320,'X13'!$B:$AZ,14,FALSE))))))))))))))))))))))))))=$V$1," ",(IF($X$1=1,(VLOOKUP(B320,'X1'!$B:$AZ,14,FALSE)),(IF($X$1=2,(VLOOKUP(B320,'X2'!$B:$AZ,14,FALSE)),(IF($X$1=3,(VLOOKUP(B320,'X3'!$B:$AZ,14,FALSE)),(IF($X$1=4,(VLOOKUP(B320,'X4'!$B:$AZ,14,FALSE)),(IF($X$1=5,(VLOOKUP(B320,'X5'!$B:$AZ,14,FALSE)),(IF($X$1=6,(VLOOKUP(B320,'X6'!$B:$AZ,14,FALSE)),(IF($X$1=7,(VLOOKUP(B320,'X7'!$B:$AZ,14,FALSE)),(IF($X$1=8,(VLOOKUP(B320,'X8'!$B:$AZ,14,FALSE)),(IF($X$1=9,(VLOOKUP(B320,'X9'!$B:$AZ,14,FALSE)),(IF($X$1=10,(VLOOKUP(B320,'X10'!$B:$AZ,14,FALSE)),(IF($X$1=11,(VLOOKUP(B320,'X11'!$B:$AZ,14,FALSE)),(IF($X$1=12,(VLOOKUP(B320,'X12'!$B:$AZ,14,FALSE)),(VLOOKUP(B320,'X13'!$B:$AZ,14,FALSE))))))))))))))))))))))))))))=TRUE," ",(IF((IF($X$1=1,(VLOOKUP(B320,'X1'!$B:$AZ,14,FALSE)),(IF($X$1=2,(VLOOKUP(B320,'X2'!$B:$AZ,14,FALSE)),(IF($X$1=3,(VLOOKUP(B320,'X3'!$B:$AZ,14,FALSE)),(IF($X$1=4,(VLOOKUP(B320,'X4'!$B:$AZ,14,FALSE)),(IF($X$1=5,(VLOOKUP(B320,'X5'!$B:$AZ,14,FALSE)),(IF($X$1=6,(VLOOKUP(B320,'X6'!$B:$AZ,14,FALSE)),(IF($X$1=7,(VLOOKUP(B320,'X7'!$B:$AZ,14,FALSE)),(IF($X$1=8,(VLOOKUP(B320,'X8'!$B:$AZ,14,FALSE)),(IF($X$1=9,(VLOOKUP(B320,'X9'!$B:$AZ,14,FALSE)),(IF($X$1=10,(VLOOKUP(B320,'X10'!$B:$AZ,14,FALSE)),(IF($X$1=11,(VLOOKUP(B320,'X11'!$B:$AZ,14,FALSE)),(IF($X$1=12,(VLOOKUP(B320,'X12'!$B:$AZ,14,FALSE)),(VLOOKUP(B320,'X13'!$B:$AZ,14,FALSE))))))))))))))))))))))))))=$V$1," ",(IF($X$1=1,(VLOOKUP(B320,'X1'!$B:$AZ,14,FALSE)),(IF($X$1=2,(VLOOKUP(B320,'X2'!$B:$AZ,14,FALSE)),(IF($X$1=3,(VLOOKUP(B320,'X3'!$B:$AZ,14,FALSE)),(IF($X$1=4,(VLOOKUP(B320,'X4'!$B:$AZ,14,FALSE)),(IF($X$1=5,(VLOOKUP(B320,'X5'!$B:$AZ,14,FALSE)),(IF($X$1=6,(VLOOKUP(B320,'X6'!$B:$AZ,14,FALSE)),(IF($X$1=7,(VLOOKUP(B320,'X7'!$B:$AZ,14,FALSE)),(IF($X$1=8,(VLOOKUP(B320,'X8'!$B:$AZ,14,FALSE)),(IF($X$1=9,(VLOOKUP(B320,'X9'!$B:$AZ,14,FALSE)),(IF($X$1=10,(VLOOKUP(B320,'X10'!$B:$AZ,14,FALSE)),(IF($X$1=11,(VLOOKUP(B320,'X11'!$B:$AZ,14,FALSE)),(IF($X$1=12,(VLOOKUP(B320,'X12'!$B:$AZ,14,FALSE)),(VLOOKUP(B320,'X13'!$B:$AZ,14,FALSE)))))))))))))))))))))))))))))</f>
        <v xml:space="preserve"> </v>
      </c>
    </row>
    <row r="321" spans="1:19" ht="14.1" customHeight="1" x14ac:dyDescent="0.2">
      <c r="A321" s="156" t="s">
        <v>1058</v>
      </c>
      <c r="B321" s="122" t="str">
        <f>IF(ISERROR(IF($U$16=1,(VLOOKUP(A321,$AC$89:$AH$125,2,FALSE)),IF((IF($X$1=1,'X1'!B280,(IF($X$1=2,'X2'!B280,(IF($X$1=3,'X3'!B280,(IF($X$1=4,'X4'!B280,(IF($X$1=5,'X5'!B280,(IF($X$1=6,'X6'!B280,(IF($X$1=7,'X7'!B280,(IF($X$1=8,'X8'!B280,(IF($X$1=9,'X9'!B280,(IF($X$1=10,'X10'!B280,(IF($X$1=11,'X11'!B280,(IF($X$1=12,'X12'!B280,'X13'!B280))))))))))))))))))))))))="","",(IF($X$1=1,'X1'!B280,(IF($X$1=2,'X2'!B280,(IF($X$1=3,'X3'!B280,(IF($X$1=4,'X4'!B280,(IF($X$1=5,'X5'!B280,(IF($X$1=6,'X6'!B280,(IF($X$1=7,'X7'!B280,(IF($X$1=8,'X8'!B280,(IF($X$1=9,'X9'!B280,(IF($X$1=10,'X10'!B280,(IF($X$1=11,'X11'!B280,(IF($X$1=12,'X12'!B280,'X13'!B280)))))))))))))))))))))))))))=TRUE," ",(IF($U$16=1,(VLOOKUP(A321,$AC$89:$AH$125,2,FALSE)),IF((IF($X$1=1,'X1'!B280,(IF($X$1=2,'X2'!B280,(IF($X$1=3,'X3'!B280,(IF($X$1=4,'X4'!B280,(IF($X$1=5,'X5'!B280,(IF($X$1=6,'X6'!B280,(IF($X$1=7,'X7'!B280,(IF($X$1=8,'X8'!B280,(IF($X$1=9,'X9'!B280,(IF($X$1=10,'X10'!B280,(IF($X$1=11,'X11'!B280,(IF($X$1=12,'X12'!B280,'X13'!B280))))))))))))))))))))))))="","",(IF($X$1=1,'X1'!B280,(IF($X$1=2,'X2'!B280,(IF($X$1=3,'X3'!B280,(IF($X$1=4,'X4'!B280,(IF($X$1=5,'X5'!B280,(IF($X$1=6,'X6'!B280,(IF($X$1=7,'X7'!B280,(IF($X$1=8,'X8'!B280,(IF($X$1=9,'X9'!B280,(IF($X$1=10,'X10'!B280,(IF($X$1=11,'X11'!B280,(IF($X$1=12,'X12'!B280,'X13'!B280))))))))))))))))))))))))))))</f>
        <v/>
      </c>
      <c r="C321" s="181" t="str">
        <f ca="1">IF(ISERROR(IF($X$1=1,(VLOOKUP(B321,'X1'!$B:$AZ,47,FALSE)),IF($X$1=2,(VLOOKUP(B321,'X2'!$B:$AZ,47,FALSE)),IF($X$1=3,(VLOOKUP(B321,'X3'!$B:$AZ,47,FALSE)),IF($X$1=4,(VLOOKUP(B321,'X4'!$B:$AZ,47,FALSE)),IF($X$1=5,(VLOOKUP(B321,'X5'!$B:$AZ,47,FALSE)),IF($X$1=6,(VLOOKUP(B321,'X6'!$B:$AZ,47,FALSE)),IF($X$1=7,(VLOOKUP(B321,'X7'!$B:$AZ,47,FALSE)),IF($X$1=8,(VLOOKUP(B321,'X8'!$B:$AZ,47,FALSE)),IF($X$1=9,(VLOOKUP(B321,'X9'!$B:$AZ,47,FALSE)),IF($X$1=10,(VLOOKUP(B321,'X10'!$B:$AZ,47,FALSE)),IF($X$1=11,(VLOOKUP(B321,'X11'!$B:$AZ,47,FALSE)),IF($X$1=12,(VLOOKUP(B321,'X12'!$B:$AZ,47,FALSE)),IF($X$1=13,(VLOOKUP(B321,'X13'!$B:$AZ,47,FALSE)),"B"))))))))))))))=TRUE," ",(IF($X$1=1,(VLOOKUP(B321,'X1'!$B:$AZ,47,FALSE)),IF($X$1=2,(VLOOKUP(B321,'X2'!$B:$AZ,47,FALSE)),IF($X$1=3,(VLOOKUP(B321,'X3'!$B:$AZ,47,FALSE)),IF($X$1=4,(VLOOKUP(B321,'X4'!$B:$AZ,47,FALSE)),IF($X$1=5,(VLOOKUP(B321,'X5'!$B:$AZ,47,FALSE)),IF($X$1=6,(VLOOKUP(B321,'X6'!$B:$AZ,47,FALSE)),IF($X$1=7,(VLOOKUP(B321,'X7'!$B:$AZ,47,FALSE)),IF($X$1=8,(VLOOKUP(B321,'X8'!$B:$AZ,47,FALSE)),IF($X$1=9,(VLOOKUP(B321,'X9'!$B:$AZ,47,FALSE)),IF($X$1=10,(VLOOKUP(B321,'X10'!$B:$AZ,47,FALSE)),IF($X$1=11,(VLOOKUP(B321,'X11'!$B:$AZ,47,FALSE)),IF($X$1=12,(VLOOKUP(B321,'X12'!$B:$AZ,47,FALSE)),IF($X$1=13,(VLOOKUP(B321,'X13'!$B:$AZ,47,FALSE)),"B")))))))))))))))</f>
        <v xml:space="preserve"> </v>
      </c>
      <c r="D321" s="181" t="str">
        <f ca="1">IF(ISERROR(IF($X$1=1,(VLOOKUP(B321,'X1'!$B:$AP,41,FALSE)),IF($X$1=2,(VLOOKUP(B321,'X2'!$B:$AP,41,FALSE)),IF($X$1=3,(VLOOKUP(B321,'X3'!$B:$AP,41,FALSE)),IF($X$1=4,(VLOOKUP(B321,'X4'!$B:$AP,41,FALSE)),IF($X$1=5,(VLOOKUP(B321,'X5'!$B:$AP,41,FALSE)),IF($X$1=6,(VLOOKUP(B321,'X6'!$B:$AP,41,FALSE)),IF($X$1=7,(VLOOKUP(B321,'X7'!$B:$AP,41,FALSE)),IF($X$1=8,(VLOOKUP(B321,'X8'!$B:$AP,41,FALSE)),IF($X$1=9,(VLOOKUP(B321,'X9'!$B:$AP,41,FALSE)),IF($X$1=10,(VLOOKUP(B321,'X10'!$B:$AP,41,FALSE)),IF($X$1=11,(VLOOKUP(B321,'X11'!$B:$AP,41,FALSE)),IF($X$1=12,(VLOOKUP(B321,'X12'!$B:$AP,41,FALSE)),IF($X$1=13,(VLOOKUP(B321,'X13'!$B:$AP,41,FALSE)),"B"))))))))))))))=TRUE," ",(IF($X$1=1,(VLOOKUP(B321,'X1'!$B:$AP,41,FALSE)),IF($X$1=2,(VLOOKUP(B321,'X2'!$B:$AP,41,FALSE)),IF($X$1=3,(VLOOKUP(B321,'X3'!$B:$AP,41,FALSE)),IF($X$1=4,(VLOOKUP(B321,'X4'!$B:$AP,41,FALSE)),IF($X$1=5,(VLOOKUP(B321,'X5'!$B:$AP,41,FALSE)),IF($X$1=6,(VLOOKUP(B321,'X6'!$B:$AP,41,FALSE)),IF($X$1=7,(VLOOKUP(B321,'X7'!$B:$AP,41,FALSE)),IF($X$1=8,(VLOOKUP(B321,'X8'!$B:$AP,41,FALSE)),IF($X$1=9,(VLOOKUP(B321,'X9'!$B:$AP,41,FALSE)),IF($X$1=10,(VLOOKUP(B321,'X10'!$B:$AP,41,FALSE)),IF($X$1=11,(VLOOKUP(B321,'X11'!$B:$AP,41,FALSE)),IF($X$1=12,(VLOOKUP(B321,'X12'!$B:$AP,41,FALSE)),IF($X$1=13,(VLOOKUP(B321,'X13'!$B:$AP,41,FALSE)),"B")))))))))))))))</f>
        <v xml:space="preserve"> </v>
      </c>
      <c r="E321" s="182" t="str">
        <f ca="1">IF(ISERROR(IF($X$1=1,(VLOOKUP(B321,'X1'!$B:$AP,7,FALSE)),IF($X$1=2,(VLOOKUP(B321,'X2'!$B:$AP,7,FALSE)),IF($X$1=3,(VLOOKUP(B321,'X3'!$B:$AP,7,FALSE)),IF($X$1=4,(VLOOKUP(B321,'X4'!$B:$AP,7,FALSE)),IF($X$1=5,(VLOOKUP(B321,'X5'!$B:$AP,7,FALSE)),IF($X$1=6,(VLOOKUP(B321,'X6'!$B:$AP,7,FALSE)),IF($X$1=7,(VLOOKUP(B321,'X7'!$B:$AP,7,FALSE)),IF($X$1=8,(VLOOKUP(B321,'X8'!$B:$AP,7,FALSE)),IF($X$1=9,(VLOOKUP(B321,'X9'!$B:$AP,7,FALSE)),IF($X$1=10,(VLOOKUP(B321,'X10'!$B:$AP,7,FALSE)),IF($X$1=11,(VLOOKUP(B321,'X11'!$B:$AP,7,FALSE)),IF($X$1=12,(VLOOKUP(B321,'X12'!$B:$AP,7,FALSE)),IF($X$1=13,(VLOOKUP(B321,'X13'!$B:$AP,7,FALSE)),"B"))))))))))))))=TRUE," ",(IF($X$1=1,(VLOOKUP(B321,'X1'!$B:$AP,7,FALSE)),IF($X$1=2,(VLOOKUP(B321,'X2'!$B:$AP,7,FALSE)),IF($X$1=3,(VLOOKUP(B321,'X3'!$B:$AP,7,FALSE)),IF($X$1=4,(VLOOKUP(B321,'X4'!$B:$AP,7,FALSE)),IF($X$1=5,(VLOOKUP(B321,'X5'!$B:$AP,7,FALSE)),IF($X$1=6,(VLOOKUP(B321,'X6'!$B:$AP,7,FALSE)),IF($X$1=7,(VLOOKUP(B321,'X7'!$B:$AP,7,FALSE)),IF($X$1=8,(VLOOKUP(B321,'X8'!$B:$AP,7,FALSE)),IF($X$1=9,(VLOOKUP(B321,'X9'!$B:$AP,7,FALSE)),IF($X$1=10,(VLOOKUP(B321,'X10'!$B:$AP,7,FALSE)),IF($X$1=11,(VLOOKUP(B321,'X11'!$B:$AP,7,FALSE)),IF($X$1=12,(VLOOKUP(B321,'X12'!$B:$AP,7,FALSE)),IF($X$1=13,(VLOOKUP(B321,'X13'!$B:$AP,7,FALSE)),"B")))))))))))))))</f>
        <v xml:space="preserve"> </v>
      </c>
      <c r="F321" s="182" t="str">
        <f ca="1">IF(ISERROR(IF((IF($X$1=1,(VLOOKUP(B321,'X1'!$B:$AO,6,FALSE)),(IF($X$1=2,(VLOOKUP(B321,'X2'!$B:$AO,6,FALSE)),(IF($X$1=3,(VLOOKUP(B321,'X3'!$B:$AO,6,FALSE)),(IF($X$1=4,(VLOOKUP(B321,'X4'!$B:$AO,6,FALSE)),(IF($X$1=5,(VLOOKUP(B321,'X5'!$B:$AO,6,FALSE)),(IF($X$1=6,(VLOOKUP(B321,'X6'!$B:$AO,6,FALSE)),(IF($X$1=7,(VLOOKUP(B321,'X7'!$B:$AO,6,FALSE)),(IF($X$1=8,(VLOOKUP(B321,'X8'!$B:$AO,6,FALSE)),(IF($X$1=9,(VLOOKUP(B321,'X9'!$B:$AO,6,FALSE)),(IF($X$1=10,(VLOOKUP(B321,'X10'!$B:$AO,6,FALSE)),(IF($X$1=11,(VLOOKUP(B321,'X11'!$B:$AO,6,FALSE)),(IF($X$1=12,(VLOOKUP(B321,'X12'!$B:$AO,6,FALSE)),(VLOOKUP(B321,'X13'!$B:$AO,6,FALSE))))))))))))))))))))))))))=$V$1," ",(IF($X$1=1,(VLOOKUP(B321,'X1'!$B:$AO,6,FALSE)),(IF($X$1=2,(VLOOKUP(B321,'X2'!$B:$AO,6,FALSE)),(IF($X$1=3,(VLOOKUP(B321,'X3'!$B:$AO,6,FALSE)),(IF($X$1=4,(VLOOKUP(B321,'X4'!$B:$AO,6,FALSE)),(IF($X$1=5,(VLOOKUP(B321,'X5'!$B:$AO,6,FALSE)),(IF($X$1=6,(VLOOKUP(B321,'X6'!$B:$AO,6,FALSE)),(IF($X$1=7,(VLOOKUP(B321,'X7'!$B:$AO,6,FALSE)),(IF($X$1=8,(VLOOKUP(B321,'X8'!$B:$AO,6,FALSE)),(IF($X$1=9,(VLOOKUP(B321,'X9'!$B:$AO,6,FALSE)),(IF($X$1=10,(VLOOKUP(B321,'X10'!$B:$AO,6,FALSE)),(IF($X$1=11,(VLOOKUP(B321,'X11'!$B:$AO,6,FALSE)),(IF($X$1=12,(VLOOKUP(B321,'X12'!$B:$AO,6,FALSE)),(VLOOKUP(B321,'X13'!$B:$AO,6,FALSE))))))))))))))))))))))))))))=TRUE," ",(IF((IF($X$1=1,(VLOOKUP(B321,'X1'!$B:$AO,6,FALSE)),(IF($X$1=2,(VLOOKUP(B321,'X2'!$B:$AO,6,FALSE)),(IF($X$1=3,(VLOOKUP(B321,'X3'!$B:$AO,6,FALSE)),(IF($X$1=4,(VLOOKUP(B321,'X4'!$B:$AO,6,FALSE)),(IF($X$1=5,(VLOOKUP(B321,'X5'!$B:$AO,6,FALSE)),(IF($X$1=6,(VLOOKUP(B321,'X6'!$B:$AO,6,FALSE)),(IF($X$1=7,(VLOOKUP(B321,'X7'!$B:$AO,6,FALSE)),(IF($X$1=8,(VLOOKUP(B321,'X8'!$B:$AO,6,FALSE)),(IF($X$1=9,(VLOOKUP(B321,'X9'!$B:$AO,6,FALSE)),(IF($X$1=10,(VLOOKUP(B321,'X10'!$B:$AO,6,FALSE)),(IF($X$1=11,(VLOOKUP(B321,'X11'!$B:$AO,6,FALSE)),(IF($X$1=12,(VLOOKUP(B321,'X12'!$B:$AO,6,FALSE)),(VLOOKUP(B321,'X13'!$B:$AO,6,FALSE))))))))))))))))))))))))))=$V$1," ",(IF($X$1=1,(VLOOKUP(B321,'X1'!$B:$AO,6,FALSE)),(IF($X$1=2,(VLOOKUP(B321,'X2'!$B:$AO,6,FALSE)),(IF($X$1=3,(VLOOKUP(B321,'X3'!$B:$AO,6,FALSE)),(IF($X$1=4,(VLOOKUP(B321,'X4'!$B:$AO,6,FALSE)),(IF($X$1=5,(VLOOKUP(B321,'X5'!$B:$AO,6,FALSE)),(IF($X$1=6,(VLOOKUP(B321,'X6'!$B:$AO,6,FALSE)),(IF($X$1=7,(VLOOKUP(B321,'X7'!$B:$AO,6,FALSE)),(IF($X$1=8,(VLOOKUP(B321,'X8'!$B:$AO,6,FALSE)),(IF($X$1=9,(VLOOKUP(B321,'X9'!$B:$AO,6,FALSE)),(IF($X$1=10,(VLOOKUP(B321,'X10'!$B:$AO,6,FALSE)),(IF($X$1=11,(VLOOKUP(B321,'X11'!$B:$AO,6,FALSE)),(IF($X$1=12,(VLOOKUP(B321,'X12'!$B:$AO,6,FALSE)),(VLOOKUP(B321,'X13'!$B:$AO,6,FALSE)))))))))))))))))))))))))))))</f>
        <v xml:space="preserve"> </v>
      </c>
      <c r="G321" s="182" t="str">
        <f ca="1">IF(ISERROR(IF($X$1=1,(VLOOKUP(B321,'X1'!$B:$AZ,44,FALSE)),IF($X$1=2,(VLOOKUP(B321,'X2'!$B:$AZ,44,FALSE)),IF($X$1=3,(VLOOKUP(B321,'X3'!$B:$AZ,44,FALSE)),IF($X$1=4,(VLOOKUP(B321,'X4'!$B:$AZ,44,FALSE)),IF($X$1=5,(VLOOKUP(B321,'X5'!$B:$AZ,44,FALSE)),IF($X$1=6,(VLOOKUP(B321,'X6'!$B:$AZ,44,FALSE)),IF($X$1=7,(VLOOKUP(B321,'X7'!$B:$AZ,44,FALSE)),IF($X$1=8,(VLOOKUP(B321,'X8'!$B:$AZ,44,FALSE)),IF($X$1=9,(VLOOKUP(B321,'X9'!$B:$AZ,44,FALSE)),IF($X$1=10,(VLOOKUP(B321,'X10'!$B:$AZ,44,FALSE)),IF($X$1=11,(VLOOKUP(B321,'X11'!$B:$AZ,44,FALSE)),IF($X$1=12,(VLOOKUP(B321,'X12'!$B:$AZ,44,FALSE)),IF($X$1=13,(VLOOKUP(B321,'X13'!$B:$AZ,44,FALSE)),"B"))))))))))))))=TRUE," ",(IF($X$1=1,(VLOOKUP(B321,'X1'!$B:$AZ,44,FALSE)),IF($X$1=2,(VLOOKUP(B321,'X2'!$B:$AZ,44,FALSE)),IF($X$1=3,(VLOOKUP(B321,'X3'!$B:$AZ,44,FALSE)),IF($X$1=4,(VLOOKUP(B321,'X4'!$B:$AZ,44,FALSE)),IF($X$1=5,(VLOOKUP(B321,'X5'!$B:$AZ,44,FALSE)),IF($X$1=6,(VLOOKUP(B321,'X6'!$B:$AZ,44,FALSE)),IF($X$1=7,(VLOOKUP(B321,'X7'!$B:$AZ,44,FALSE)),IF($X$1=8,(VLOOKUP(B321,'X8'!$B:$AZ,44,FALSE)),IF($X$1=9,(VLOOKUP(B321,'X9'!$B:$AZ,44,FALSE)),IF($X$1=10,(VLOOKUP(B321,'X10'!$B:$AZ,44,FALSE)),IF($X$1=11,(VLOOKUP(B321,'X11'!$B:$AZ,44,FALSE)),IF($X$1=12,(VLOOKUP(B321,'X12'!$B:$AZ,44,FALSE)),IF($X$1=13,(VLOOKUP(B321,'X13'!$B:$AZ,44,FALSE)),"B")))))))))))))))</f>
        <v xml:space="preserve"> </v>
      </c>
      <c r="H321" s="182" t="str">
        <f ca="1">IF(ISERROR(IF($X$1=1,(VLOOKUP(B321,'X1'!$B:$AZ,8,FALSE)),IF($X$1=2,(VLOOKUP(B321,'X2'!$B:$AZ,8,FALSE)),IF($X$1=3,(VLOOKUP(B321,'X3'!$B:$AZ,8,FALSE)),IF($X$1=4,(VLOOKUP(B321,'X4'!$B:$AZ,8,FALSE)),IF($X$1=5,(VLOOKUP(B321,'X5'!$B:$AZ,8,FALSE)),IF($X$1=6,(VLOOKUP(B321,'X6'!$B:$AZ,8,FALSE)),IF($X$1=7,(VLOOKUP(B321,'X7'!$B:$AZ,8,FALSE)),IF($X$1=8,(VLOOKUP(B321,'X8'!$B:$AZ,8,FALSE)),IF($X$1=9,(VLOOKUP(B321,'X9'!$B:$AZ,8,FALSE)),IF($X$1=10,(VLOOKUP(B321,'X10'!$B:$AZ,8,FALSE)),IF($X$1=11,(VLOOKUP(B321,'X11'!$B:$AZ,8,FALSE)),IF($X$1=12,(VLOOKUP(B321,'X12'!$B:$AZ,8,FALSE)),IF($X$1=13,(VLOOKUP(B321,'X13'!$B:$AZ,8,FALSE)),"B"))))))))))))))=TRUE," ",(IF($X$1=1,(VLOOKUP(B321,'X1'!$B:$AZ,8,FALSE)),IF($X$1=2,(VLOOKUP(B321,'X2'!$B:$AZ,8,FALSE)),IF($X$1=3,(VLOOKUP(B321,'X3'!$B:$AZ,8,FALSE)),IF($X$1=4,(VLOOKUP(B321,'X4'!$B:$AZ,8,FALSE)),IF($X$1=5,(VLOOKUP(B321,'X5'!$B:$AZ,8,FALSE)),IF($X$1=6,(VLOOKUP(B321,'X6'!$B:$AZ,8,FALSE)),IF($X$1=7,(VLOOKUP(B321,'X7'!$B:$AZ,8,FALSE)),IF($X$1=8,(VLOOKUP(B321,'X8'!$B:$AZ,8,FALSE)),IF($X$1=9,(VLOOKUP(B321,'X9'!$B:$AZ,8,FALSE)),IF($X$1=10,(VLOOKUP(B321,'X10'!$B:$AZ,8,FALSE)),IF($X$1=11,(VLOOKUP(B321,'X11'!$B:$AZ,8,FALSE)),IF($X$1=12,(VLOOKUP(B321,'X12'!$B:$AZ,8,FALSE)),IF($X$1=13,(VLOOKUP(B321,'X13'!$B:$AZ,8,FALSE)),"B")))))))))))))))</f>
        <v xml:space="preserve"> </v>
      </c>
      <c r="I321" s="183" t="str">
        <f ca="1">IF(ISERROR(IF($X$1=1,(VLOOKUP(B321,'X1'!$B:$AZ,2,FALSE)),IF($X$1=2,(VLOOKUP(B321,'X2'!$B:$AZ,2,FALSE)),IF($X$1=3,(VLOOKUP(B321,'X3'!$B:$AZ,2,FALSE)),IF($X$1=4,(VLOOKUP(B321,'X4'!$B:$AZ,2,FALSE)),IF($X$1=5,(VLOOKUP(B321,'X5'!$B:$AZ,2,FALSE)),IF($X$1=6,(VLOOKUP(B321,'X6'!$B:$AZ,2,FALSE)),IF($X$1=7,(VLOOKUP(B321,'X7'!$B:$AZ,2,FALSE)),IF($X$1=8,(VLOOKUP(B321,'X8'!$B:$AZ,2,FALSE)),IF($X$1=9,(VLOOKUP(B321,'X9'!$B:$AZ,2,FALSE)),IF($X$1=10,(VLOOKUP(B321,'X10'!$B:$AZ,2,FALSE)),IF($X$1=11,(VLOOKUP(B321,'X11'!$B:$AZ,2,FALSE)),IF($X$1=12,(VLOOKUP(B321,'X12'!$B:$AZ,2,FALSE)),IF($X$1=13,(VLOOKUP(B321,'X13'!$B:$AZ,2,FALSE)),"B"))))))))))))))=TRUE," ",(IF($X$1=1,(VLOOKUP(B321,'X1'!$B:$AZ,2,FALSE)),IF($X$1=2,(VLOOKUP(B321,'X2'!$B:$AZ,2,FALSE)),IF($X$1=3,(VLOOKUP(B321,'X3'!$B:$AZ,2,FALSE)),IF($X$1=4,(VLOOKUP(B321,'X4'!$B:$AZ,2,FALSE)),IF($X$1=5,(VLOOKUP(B321,'X5'!$B:$AZ,2,FALSE)),IF($X$1=6,(VLOOKUP(B321,'X6'!$B:$AZ,2,FALSE)),IF($X$1=7,(VLOOKUP(B321,'X7'!$B:$AZ,2,FALSE)),IF($X$1=8,(VLOOKUP(B321,'X8'!$B:$AZ,2,FALSE)),IF($X$1=9,(VLOOKUP(B321,'X9'!$B:$AZ,2,FALSE)),IF($X$1=10,(VLOOKUP(B321,'X10'!$B:$AZ,2,FALSE)),IF($X$1=11,(VLOOKUP(B321,'X11'!$B:$AZ,2,FALSE)),IF($X$1=12,(VLOOKUP(B321,'X12'!$B:$AZ,2,FALSE)),IF($X$1=13,(VLOOKUP(B321,'X13'!$B:$AZ,2,FALSE)),"B")))))))))))))))</f>
        <v xml:space="preserve"> </v>
      </c>
      <c r="J321" s="183" t="str">
        <f ca="1">IF(ISERROR(IF($X$1=1,(VLOOKUP(B321,'X1'!$B:$AZ,3,FALSE)),IF($X$1=2,(VLOOKUP(B321,'X2'!$B:$AZ,3,FALSE)),IF($X$1=3,(VLOOKUP(B321,'X3'!$B:$AZ,3,FALSE)),IF($X$1=4,(VLOOKUP(B321,'X4'!$B:$AZ,3,FALSE)),IF($X$1=5,(VLOOKUP(B321,'X5'!$B:$AZ,3,FALSE)),IF($X$1=6,(VLOOKUP(B321,'X6'!$B:$AZ,3,FALSE)),IF($X$1=7,(VLOOKUP(B321,'X7'!$B:$AZ,3,FALSE)),IF($X$1=8,(VLOOKUP(B321,'X8'!$B:$AZ,3,FALSE)),IF($X$1=9,(VLOOKUP(B321,'X9'!$B:$AZ,3,FALSE)),IF($X$1=10,(VLOOKUP(B321,'X10'!$B:$AZ,3,FALSE)),IF($X$1=11,(VLOOKUP(B321,'X11'!$B:$AZ,3,FALSE)),IF($X$1=12,(VLOOKUP(B321,'X12'!$B:$AZ,3,FALSE)),IF($X$1=13,(VLOOKUP(B321,'X13'!$B:$AZ,3,FALSE)),"B"))))))))))))))=TRUE," ",(IF($X$1=1,(VLOOKUP(B321,'X1'!$B:$AZ,3,FALSE)),IF($X$1=2,(VLOOKUP(B321,'X2'!$B:$AZ,3,FALSE)),IF($X$1=3,(VLOOKUP(B321,'X3'!$B:$AZ,3,FALSE)),IF($X$1=4,(VLOOKUP(B321,'X4'!$B:$AZ,3,FALSE)),IF($X$1=5,(VLOOKUP(B321,'X5'!$B:$AZ,3,FALSE)),IF($X$1=6,(VLOOKUP(B321,'X6'!$B:$AZ,3,FALSE)),IF($X$1=7,(VLOOKUP(B321,'X7'!$B:$AZ,3,FALSE)),IF($X$1=8,(VLOOKUP(B321,'X8'!$B:$AZ,3,FALSE)),IF($X$1=9,(VLOOKUP(B321,'X9'!$B:$AZ,3,FALSE)),IF($X$1=10,(VLOOKUP(B321,'X10'!$B:$AZ,3,FALSE)),IF($X$1=11,(VLOOKUP(B321,'X11'!$B:$AZ,3,FALSE)),IF($X$1=12,(VLOOKUP(B321,'X12'!$B:$AZ,3,FALSE)),IF($X$1=13,(VLOOKUP(B321,'X13'!$B:$AZ,3,FALSE)),"B")))))))))))))))</f>
        <v xml:space="preserve"> </v>
      </c>
      <c r="K321" s="183" t="str">
        <f ca="1">IF(ISERROR(IF($X$1=1,(VLOOKUP(B321,'X1'!$B:$AZ,5,FALSE)),IF($X$1=2,(VLOOKUP(B321,'X2'!$B:$AZ,5,FALSE)),IF($X$1=3,(VLOOKUP(B321,'X3'!$B:$AZ,5,FALSE)),IF($X$1=4,(VLOOKUP(B321,'X4'!$B:$AZ,5,FALSE)),IF($X$1=5,(VLOOKUP(B321,'X5'!$B:$AZ,5,FALSE)),IF($X$1=6,(VLOOKUP(B321,'X6'!$B:$AZ,5,FALSE)),IF($X$1=7,(VLOOKUP(B321,'X7'!$B:$AZ,5,FALSE)),IF($X$1=8,(VLOOKUP(B321,'X8'!$B:$AZ,5,FALSE)),IF($X$1=9,(VLOOKUP(B321,'X9'!$B:$AZ,5,FALSE)),IF($X$1=10,(VLOOKUP(B321,'X10'!$B:$AZ,5,FALSE)),IF($X$1=11,(VLOOKUP(B321,'X11'!$B:$AZ,5,FALSE)),IF($X$1=12,(VLOOKUP(B321,'X12'!$B:$AZ,5,FALSE)),IF($X$1=13,(VLOOKUP(B321,'X13'!$B:$AZ,5,FALSE)),"B"))))))))))))))=TRUE," ",(IF($X$1=1,(VLOOKUP(B321,'X1'!$B:$AZ,5,FALSE)),IF($X$1=2,(VLOOKUP(B321,'X2'!$B:$AZ,5,FALSE)),IF($X$1=3,(VLOOKUP(B321,'X3'!$B:$AZ,5,FALSE)),IF($X$1=4,(VLOOKUP(B321,'X4'!$B:$AZ,5,FALSE)),IF($X$1=5,(VLOOKUP(B321,'X5'!$B:$AZ,5,FALSE)),IF($X$1=6,(VLOOKUP(B321,'X6'!$B:$AZ,5,FALSE)),IF($X$1=7,(VLOOKUP(B321,'X7'!$B:$AZ,5,FALSE)),IF($X$1=8,(VLOOKUP(B321,'X8'!$B:$AZ,5,FALSE)),IF($X$1=9,(VLOOKUP(B321,'X9'!$B:$AZ,5,FALSE)),IF($X$1=10,(VLOOKUP(B321,'X10'!$B:$AZ,5,FALSE)),IF($X$1=11,(VLOOKUP(B321,'X11'!$B:$AZ,5,FALSE)),IF($X$1=12,(VLOOKUP(B321,'X12'!$B:$AZ,5,FALSE)),IF($X$1=13,(VLOOKUP(B321,'X13'!$B:$AZ,5,FALSE)),"B")))))))))))))))</f>
        <v xml:space="preserve"> </v>
      </c>
      <c r="L321" s="184" t="str">
        <f ca="1">IF(ISERROR(IF($X$1=1,(VLOOKUP(B321,'X1'!$B:$AZ,9,FALSE)),IF($X$1=2,(VLOOKUP(B321,'X2'!$B:$AZ,9,FALSE)),IF($X$1=3,(VLOOKUP(B321,'X3'!$B:$AZ,9,FALSE)),IF($X$1=4,(VLOOKUP(B321,'X4'!$B:$AZ,9,FALSE)),IF($X$1=5,(VLOOKUP(B321,'X5'!$B:$AZ,9,FALSE)),IF($X$1=6,(VLOOKUP(B321,'X6'!$B:$AZ,9,FALSE)),IF($X$1=7,(VLOOKUP(B321,'X7'!$B:$AZ,9,FALSE)),IF($X$1=8,(VLOOKUP(B321,'X8'!$B:$AZ,9,FALSE)),IF($X$1=9,(VLOOKUP(B321,'X9'!$B:$AZ,9,FALSE)),IF($X$1=10,(VLOOKUP(B321,'X10'!$B:$AZ,9,FALSE)),IF($X$1=11,(VLOOKUP(B321,'X11'!$B:$AZ,9,FALSE)),IF($X$1=12,(VLOOKUP(B321,'X12'!$B:$AZ,9,FALSE)),IF($X$1=13,(VLOOKUP(B321,'X13'!$B:$AZ,9,FALSE)),"B"))))))))))))))=TRUE," ",(IF($X$1=1,(VLOOKUP(B321,'X1'!$B:$AZ,9,FALSE)),IF($X$1=2,(VLOOKUP(B321,'X2'!$B:$AZ,9,FALSE)),IF($X$1=3,(VLOOKUP(B321,'X3'!$B:$AZ,9,FALSE)),IF($X$1=4,(VLOOKUP(B321,'X4'!$B:$AZ,9,FALSE)),IF($X$1=5,(VLOOKUP(B321,'X5'!$B:$AZ,9,FALSE)),IF($X$1=6,(VLOOKUP(B321,'X6'!$B:$AZ,9,FALSE)),IF($X$1=7,(VLOOKUP(B321,'X7'!$B:$AZ,9,FALSE)),IF($X$1=8,(VLOOKUP(B321,'X8'!$B:$AZ,9,FALSE)),IF($X$1=9,(VLOOKUP(B321,'X9'!$B:$AZ,9,FALSE)),IF($X$1=10,(VLOOKUP(B321,'X10'!$B:$AZ,9,FALSE)),IF($X$1=11,(VLOOKUP(B321,'X11'!$B:$AZ,9,FALSE)),IF($X$1=12,(VLOOKUP(B321,'X12'!$B:$AZ,9,FALSE)),IF($X$1=13,(VLOOKUP(B321,'X13'!$B:$AZ,9,FALSE)),"B")))))))))))))))</f>
        <v xml:space="preserve"> </v>
      </c>
      <c r="M321" s="184" t="str">
        <f ca="1">IF(ISERROR(IF($X$1=1,(VLOOKUP(B321,'X1'!$B:$AZ,10,FALSE)),IF($X$1=2,(VLOOKUP(B321,'X2'!$B:$AZ,10,FALSE)),IF($X$1=3,(VLOOKUP(B321,'X3'!$B:$AZ,10,FALSE)),IF($X$1=4,(VLOOKUP(B321,'X4'!$B:$AZ,10,FALSE)),IF($X$1=5,(VLOOKUP(B321,'X5'!$B:$AZ,10,FALSE)),IF($X$1=6,(VLOOKUP(B321,'X6'!$B:$AZ,10,FALSE)),IF($X$1=7,(VLOOKUP(B321,'X7'!$B:$AZ,10,FALSE)),IF($X$1=8,(VLOOKUP(B321,'X8'!$B:$AZ,10,FALSE)),IF($X$1=9,(VLOOKUP(B321,'X9'!$B:$AZ,10,FALSE)),IF($X$1=10,(VLOOKUP(B321,'X10'!$B:$AZ,10,FALSE)),IF($X$1=11,(VLOOKUP(B321,'X11'!$B:$AZ,10,FALSE)),IF($X$1=12,(VLOOKUP(B321,'X12'!$B:$AZ,10,FALSE)),IF($X$1=13,(VLOOKUP(B321,'X13'!$B:$AZ,10,FALSE)),"B"))))))))))))))=TRUE," ",(IF($X$1=1,(VLOOKUP(B321,'X1'!$B:$AZ,10,FALSE)),IF($X$1=2,(VLOOKUP(B321,'X2'!$B:$AZ,10,FALSE)),IF($X$1=3,(VLOOKUP(B321,'X3'!$B:$AZ,10,FALSE)),IF($X$1=4,(VLOOKUP(B321,'X4'!$B:$AZ,10,FALSE)),IF($X$1=5,(VLOOKUP(B321,'X5'!$B:$AZ,10,FALSE)),IF($X$1=6,(VLOOKUP(B321,'X6'!$B:$AZ,10,FALSE)),IF($X$1=7,(VLOOKUP(B321,'X7'!$B:$AZ,10,FALSE)),IF($X$1=8,(VLOOKUP(B321,'X8'!$B:$AZ,10,FALSE)),IF($X$1=9,(VLOOKUP(B321,'X9'!$B:$AZ,10,FALSE)),IF($X$1=10,(VLOOKUP(B321,'X10'!$B:$AZ,10,FALSE)),IF($X$1=11,(VLOOKUP(B321,'X11'!$B:$AZ,10,FALSE)),IF($X$1=12,(VLOOKUP(B321,'X12'!$B:$AZ,10,FALSE)),IF($X$1=13,(VLOOKUP(B321,'X13'!$B:$AZ,10,FALSE)),"B")))))))))))))))</f>
        <v xml:space="preserve"> </v>
      </c>
      <c r="N321" s="185" t="str">
        <f ca="1">IF(ISERROR(IF($X$1=1,(VLOOKUP(B321,'X1'!$B:$AZ,45,FALSE)),IF($X$1=2,(VLOOKUP(B321,'X2'!$B:$AZ,45,FALSE)),IF($X$1=3,(VLOOKUP(B321,'X3'!$B:$AZ,45,FALSE)),IF($X$1=4,(VLOOKUP(B321,'X4'!$B:$AZ,45,FALSE)),IF($X$1=5,(VLOOKUP(B321,'X5'!$B:$AZ,45,FALSE)),IF($X$1=6,(VLOOKUP(B321,'X6'!$B:$AZ,45,FALSE)),IF($X$1=7,(VLOOKUP(B321,'X7'!$B:$AZ,45,FALSE)),IF($X$1=8,(VLOOKUP(B321,'X8'!$B:$AZ,45,FALSE)),IF($X$1=9,(VLOOKUP(B321,'X9'!$B:$AZ,45,FALSE)),IF($X$1=10,(VLOOKUP(B321,'X10'!$B:$AZ,45,FALSE)),IF($X$1=11,(VLOOKUP(B321,'X11'!$B:$AZ,45,FALSE)),IF($X$1=12,(VLOOKUP(B321,'X12'!$B:$AZ,45,FALSE)),IF($X$1=13,(VLOOKUP(B321,'X13'!$B:$AZ,45,FALSE)),"B"))))))))))))))=TRUE," ",(IF($X$1=1,(VLOOKUP(B321,'X1'!$B:$AZ,45,FALSE)),IF($X$1=2,(VLOOKUP(B321,'X2'!$B:$AZ,45,FALSE)),IF($X$1=3,(VLOOKUP(B321,'X3'!$B:$AZ,45,FALSE)),IF($X$1=4,(VLOOKUP(B321,'X4'!$B:$AZ,45,FALSE)),IF($X$1=5,(VLOOKUP(B321,'X5'!$B:$AZ,45,FALSE)),IF($X$1=6,(VLOOKUP(B321,'X6'!$B:$AZ,45,FALSE)),IF($X$1=7,(VLOOKUP(B321,'X7'!$B:$AZ,45,FALSE)),IF($X$1=8,(VLOOKUP(B321,'X8'!$B:$AZ,45,FALSE)),IF($X$1=9,(VLOOKUP(B321,'X9'!$B:$AZ,45,FALSE)),IF($X$1=10,(VLOOKUP(B321,'X10'!$B:$AZ,45,FALSE)),IF($X$1=11,(VLOOKUP(B321,'X11'!$B:$AZ,45,FALSE)),IF($X$1=12,(VLOOKUP(B321,'X12'!$B:$AZ,45,FALSE)),IF($X$1=13,(VLOOKUP(B321,'X13'!$B:$AZ,45,FALSE)),"B")))))))))))))))</f>
        <v xml:space="preserve"> </v>
      </c>
      <c r="O321" s="184" t="str">
        <f ca="1">IF(ISERROR(IF($X$1=1,(VLOOKUP(B321,'X1'!$B:$AZ,11,FALSE)),IF($X$1=2,(VLOOKUP(B321,'X2'!$B:$AZ,11,FALSE)),IF($X$1=3,(VLOOKUP(B321,'X3'!$B:$AZ,11,FALSE)),IF($X$1=4,(VLOOKUP(B321,'X4'!$B:$AZ,11,FALSE)),IF($X$1=5,(VLOOKUP(B321,'X5'!$B:$AZ,11,FALSE)),IF($X$1=6,(VLOOKUP(B321,'X6'!$B:$AZ,11,FALSE)),IF($X$1=7,(VLOOKUP(B321,'X7'!$B:$AZ,11,FALSE)),IF($X$1=8,(VLOOKUP(B321,'X8'!$B:$AZ,11,FALSE)),IF($X$1=9,(VLOOKUP(B321,'X9'!$B:$AZ,11,FALSE)),IF($X$1=10,(VLOOKUP(B321,'X10'!$B:$AZ,11,FALSE)),IF($X$1=11,(VLOOKUP(B321,'X11'!$B:$AZ,11,FALSE)),IF($X$1=12,(VLOOKUP(B321,'X12'!$B:$AZ,11,FALSE)),IF($X$1=13,(VLOOKUP(B321,'X13'!$B:$AZ,11,FALSE)),"B"))))))))))))))=TRUE," ",(IF($X$1=1,(VLOOKUP(B321,'X1'!$B:$AZ,11,FALSE)),IF($X$1=2,(VLOOKUP(B321,'X2'!$B:$AZ,11,FALSE)),IF($X$1=3,(VLOOKUP(B321,'X3'!$B:$AZ,11,FALSE)),IF($X$1=4,(VLOOKUP(B321,'X4'!$B:$AZ,11,FALSE)),IF($X$1=5,(VLOOKUP(B321,'X5'!$B:$AZ,11,FALSE)),IF($X$1=6,(VLOOKUP(B321,'X6'!$B:$AZ,11,FALSE)),IF($X$1=7,(VLOOKUP(B321,'X7'!$B:$AZ,11,FALSE)),IF($X$1=8,(VLOOKUP(B321,'X8'!$B:$AZ,11,FALSE)),IF($X$1=9,(VLOOKUP(B321,'X9'!$B:$AZ,11,FALSE)),IF($X$1=10,(VLOOKUP(B321,'X10'!$B:$AZ,11,FALSE)),IF($X$1=11,(VLOOKUP(B321,'X11'!$B:$AZ,11,FALSE)),IF($X$1=12,(VLOOKUP(B321,'X12'!$B:$AZ,11,FALSE)),IF($X$1=13,(VLOOKUP(B321,'X13'!$B:$AZ,11,FALSE)),"B")))))))))))))))</f>
        <v xml:space="preserve"> </v>
      </c>
      <c r="P321" s="184" t="str">
        <f ca="1">IF(ISERROR(IF($X$1=1,(VLOOKUP(B321,'X1'!$B:$AZ,12,FALSE)),IF($X$1=2,(VLOOKUP(B321,'X2'!$B:$AZ,12,FALSE)),IF($X$1=3,(VLOOKUP(B321,'X3'!$B:$AZ,12,FALSE)),IF($X$1=4,(VLOOKUP(B321,'X4'!$B:$AZ,12,FALSE)),IF($X$1=5,(VLOOKUP(B321,'X5'!$B:$AZ,12,FALSE)),IF($X$1=6,(VLOOKUP(B321,'X6'!$B:$AZ,12,FALSE)),IF($X$1=7,(VLOOKUP(B321,'X7'!$B:$AZ,12,FALSE)),IF($X$1=8,(VLOOKUP(B321,'X8'!$B:$AZ,12,FALSE)),IF($X$1=9,(VLOOKUP(B321,'X9'!$B:$AZ,12,FALSE)),IF($X$1=10,(VLOOKUP(B321,'X10'!$B:$AZ,12,FALSE)),IF($X$1=11,(VLOOKUP(B321,'X11'!$B:$AZ,12,FALSE)),IF($X$1=12,(VLOOKUP(B321,'X12'!$B:$AZ,12,FALSE)),IF($X$1=13,(VLOOKUP(B321,'X13'!$B:$AZ,12,FALSE)),"B"))))))))))))))=TRUE," ",(IF($X$1=1,(VLOOKUP(B321,'X1'!$B:$AZ,12,FALSE)),IF($X$1=2,(VLOOKUP(B321,'X2'!$B:$AZ,12,FALSE)),IF($X$1=3,(VLOOKUP(B321,'X3'!$B:$AZ,12,FALSE)),IF($X$1=4,(VLOOKUP(B321,'X4'!$B:$AZ,12,FALSE)),IF($X$1=5,(VLOOKUP(B321,'X5'!$B:$AZ,12,FALSE)),IF($X$1=6,(VLOOKUP(B321,'X6'!$B:$AZ,12,FALSE)),IF($X$1=7,(VLOOKUP(B321,'X7'!$B:$AZ,12,FALSE)),IF($X$1=8,(VLOOKUP(B321,'X8'!$B:$AZ,12,FALSE)),IF($X$1=9,(VLOOKUP(B321,'X9'!$B:$AZ,12,FALSE)),IF($X$1=10,(VLOOKUP(B321,'X10'!$B:$AZ,12,FALSE)),IF($X$1=11,(VLOOKUP(B321,'X11'!$B:$AZ,12,FALSE)),IF($X$1=12,(VLOOKUP(B321,'X12'!$B:$AZ,12,FALSE)),IF($X$1=13,(VLOOKUP(B321,'X13'!$B:$AZ,12,FALSE)),"B")))))))))))))))</f>
        <v xml:space="preserve"> </v>
      </c>
      <c r="Q321" s="185" t="str">
        <f ca="1">IF(ISERROR(IF($X$1=1,(VLOOKUP(B321,'X1'!$B:$AZ,46,FALSE)),IF($X$1=2,(VLOOKUP(B321,'X2'!$B:$AZ,46,FALSE)),IF($X$1=3,(VLOOKUP(B321,'X3'!$B:$AZ,46,FALSE)),IF($X$1=4,(VLOOKUP(B321,'X4'!$B:$AZ,46,FALSE)),IF($X$1=5,(VLOOKUP(B321,'X5'!$B:$AZ,46,FALSE)),IF($X$1=6,(VLOOKUP(B321,'X6'!$B:$AZ,46,FALSE)),IF($X$1=7,(VLOOKUP(B321,'X7'!$B:$AZ,46,FALSE)),IF($X$1=8,(VLOOKUP(B321,'X8'!$B:$AZ,46,FALSE)),IF($X$1=9,(VLOOKUP(B321,'X9'!$B:$AZ,46,FALSE)),IF($X$1=10,(VLOOKUP(B321,'X10'!$B:$AZ,46,FALSE)),IF($X$1=11,(VLOOKUP(B321,'X11'!$B:$AZ,46,FALSE)),IF($X$1=12,(VLOOKUP(B321,'X12'!$B:$AZ,46,FALSE)),IF($X$1=13,(VLOOKUP(B321,'X13'!$B:$AZ,46,FALSE)),"B"))))))))))))))=TRUE," ",(IF($X$1=1,(VLOOKUP(B321,'X1'!$B:$AZ,46,FALSE)),IF($X$1=2,(VLOOKUP(B321,'X2'!$B:$AZ,46,FALSE)),IF($X$1=3,(VLOOKUP(B321,'X3'!$B:$AZ,46,FALSE)),IF($X$1=4,(VLOOKUP(B321,'X4'!$B:$AZ,46,FALSE)),IF($X$1=5,(VLOOKUP(B321,'X5'!$B:$AZ,46,FALSE)),IF($X$1=6,(VLOOKUP(B321,'X6'!$B:$AZ,46,FALSE)),IF($X$1=7,(VLOOKUP(B321,'X7'!$B:$AZ,46,FALSE)),IF($X$1=8,(VLOOKUP(B321,'X8'!$B:$AZ,46,FALSE)),IF($X$1=9,(VLOOKUP(B321,'X9'!$B:$AZ,46,FALSE)),IF($X$1=10,(VLOOKUP(B321,'X10'!$B:$AZ,46,FALSE)),IF($X$1=11,(VLOOKUP(B321,'X11'!$B:$AZ,46,FALSE)),IF($X$1=12,(VLOOKUP(B321,'X12'!$B:$AZ,46,FALSE)),IF($X$1=13,(VLOOKUP(B321,'X13'!$B:$AZ,46,FALSE)),"B")))))))))))))))</f>
        <v xml:space="preserve"> </v>
      </c>
      <c r="R321" s="185" t="str">
        <f ca="1">IF(ISERROR(IF($X$1=1,(VLOOKUP(B321,'X1'!$B:$AZ,15,FALSE)),IF($X$1=2,(VLOOKUP(B321,'X2'!$B:$AZ,15,FALSE)),IF($X$1=3,(VLOOKUP(B321,'X3'!$B:$AZ,15,FALSE)),IF($X$1=4,(VLOOKUP(B321,'X4'!$B:$AZ,15,FALSE)),IF($X$1=5,(VLOOKUP(B321,'X5'!$B:$AZ,15,FALSE)),IF($X$1=6,(VLOOKUP(B321,'X6'!$B:$AZ,15,FALSE)),IF($X$1=7,(VLOOKUP(B321,'X7'!$B:$AZ,15,FALSE)),IF($X$1=8,(VLOOKUP(B321,'X8'!$B:$AZ,15,FALSE)),IF($X$1=9,(VLOOKUP(B321,'X9'!$B:$AZ,15,FALSE)),IF($X$1=10,(VLOOKUP(B321,'X10'!$B:$AZ,15,FALSE)),IF($X$1=11,(VLOOKUP(B321,'X11'!$B:$AZ,15,FALSE)),IF($X$1=12,(VLOOKUP(B321,'X12'!$B:$AZ,15,FALSE)),IF($X$1=13,(VLOOKUP(B321,'X13'!$B:$AZ,15,FALSE)),"B"))))))))))))))=TRUE," ",(IF($X$1=1,(VLOOKUP(B321,'X1'!$B:$AZ,15,FALSE)),IF($X$1=2,(VLOOKUP(B321,'X2'!$B:$AZ,15,FALSE)),IF($X$1=3,(VLOOKUP(B321,'X3'!$B:$AZ,15,FALSE)),IF($X$1=4,(VLOOKUP(B321,'X4'!$B:$AZ,15,FALSE)),IF($X$1=5,(VLOOKUP(B321,'X5'!$B:$AZ,15,FALSE)),IF($X$1=6,(VLOOKUP(B321,'X6'!$B:$AZ,15,FALSE)),IF($X$1=7,(VLOOKUP(B321,'X7'!$B:$AZ,15,FALSE)),IF($X$1=8,(VLOOKUP(B321,'X8'!$B:$AZ,15,FALSE)),IF($X$1=9,(VLOOKUP(B321,'X9'!$B:$AZ,15,FALSE)),IF($X$1=10,(VLOOKUP(B321,'X10'!$B:$AZ,15,FALSE)),IF($X$1=11,(VLOOKUP(B321,'X11'!$B:$AZ,15,FALSE)),IF($X$1=12,(VLOOKUP(B321,'X12'!$B:$AZ,15,FALSE)),IF($X$1=13,(VLOOKUP(B321,'X13'!$B:$AZ,15,FALSE)),"B")))))))))))))))</f>
        <v xml:space="preserve"> </v>
      </c>
      <c r="S321" s="185" t="str">
        <f ca="1">IF(ISERROR(IF((IF($X$1=1,(VLOOKUP(B321,'X1'!$B:$AZ,14,FALSE)),(IF($X$1=2,(VLOOKUP(B321,'X2'!$B:$AZ,14,FALSE)),(IF($X$1=3,(VLOOKUP(B321,'X3'!$B:$AZ,14,FALSE)),(IF($X$1=4,(VLOOKUP(B321,'X4'!$B:$AZ,14,FALSE)),(IF($X$1=5,(VLOOKUP(B321,'X5'!$B:$AZ,14,FALSE)),(IF($X$1=6,(VLOOKUP(B321,'X6'!$B:$AZ,14,FALSE)),(IF($X$1=7,(VLOOKUP(B321,'X7'!$B:$AZ,14,FALSE)),(IF($X$1=8,(VLOOKUP(B321,'X8'!$B:$AZ,14,FALSE)),(IF($X$1=9,(VLOOKUP(B321,'X9'!$B:$AZ,14,FALSE)),(IF($X$1=10,(VLOOKUP(B321,'X10'!$B:$AZ,14,FALSE)),(IF($X$1=11,(VLOOKUP(B321,'X11'!$B:$AZ,14,FALSE)),(IF($X$1=12,(VLOOKUP(B321,'X12'!$B:$AZ,14,FALSE)),(VLOOKUP(B321,'X13'!$B:$AZ,14,FALSE))))))))))))))))))))))))))=$V$1," ",(IF($X$1=1,(VLOOKUP(B321,'X1'!$B:$AZ,14,FALSE)),(IF($X$1=2,(VLOOKUP(B321,'X2'!$B:$AZ,14,FALSE)),(IF($X$1=3,(VLOOKUP(B321,'X3'!$B:$AZ,14,FALSE)),(IF($X$1=4,(VLOOKUP(B321,'X4'!$B:$AZ,14,FALSE)),(IF($X$1=5,(VLOOKUP(B321,'X5'!$B:$AZ,14,FALSE)),(IF($X$1=6,(VLOOKUP(B321,'X6'!$B:$AZ,14,FALSE)),(IF($X$1=7,(VLOOKUP(B321,'X7'!$B:$AZ,14,FALSE)),(IF($X$1=8,(VLOOKUP(B321,'X8'!$B:$AZ,14,FALSE)),(IF($X$1=9,(VLOOKUP(B321,'X9'!$B:$AZ,14,FALSE)),(IF($X$1=10,(VLOOKUP(B321,'X10'!$B:$AZ,14,FALSE)),(IF($X$1=11,(VLOOKUP(B321,'X11'!$B:$AZ,14,FALSE)),(IF($X$1=12,(VLOOKUP(B321,'X12'!$B:$AZ,14,FALSE)),(VLOOKUP(B321,'X13'!$B:$AZ,14,FALSE))))))))))))))))))))))))))))=TRUE," ",(IF((IF($X$1=1,(VLOOKUP(B321,'X1'!$B:$AZ,14,FALSE)),(IF($X$1=2,(VLOOKUP(B321,'X2'!$B:$AZ,14,FALSE)),(IF($X$1=3,(VLOOKUP(B321,'X3'!$B:$AZ,14,FALSE)),(IF($X$1=4,(VLOOKUP(B321,'X4'!$B:$AZ,14,FALSE)),(IF($X$1=5,(VLOOKUP(B321,'X5'!$B:$AZ,14,FALSE)),(IF($X$1=6,(VLOOKUP(B321,'X6'!$B:$AZ,14,FALSE)),(IF($X$1=7,(VLOOKUP(B321,'X7'!$B:$AZ,14,FALSE)),(IF($X$1=8,(VLOOKUP(B321,'X8'!$B:$AZ,14,FALSE)),(IF($X$1=9,(VLOOKUP(B321,'X9'!$B:$AZ,14,FALSE)),(IF($X$1=10,(VLOOKUP(B321,'X10'!$B:$AZ,14,FALSE)),(IF($X$1=11,(VLOOKUP(B321,'X11'!$B:$AZ,14,FALSE)),(IF($X$1=12,(VLOOKUP(B321,'X12'!$B:$AZ,14,FALSE)),(VLOOKUP(B321,'X13'!$B:$AZ,14,FALSE))))))))))))))))))))))))))=$V$1," ",(IF($X$1=1,(VLOOKUP(B321,'X1'!$B:$AZ,14,FALSE)),(IF($X$1=2,(VLOOKUP(B321,'X2'!$B:$AZ,14,FALSE)),(IF($X$1=3,(VLOOKUP(B321,'X3'!$B:$AZ,14,FALSE)),(IF($X$1=4,(VLOOKUP(B321,'X4'!$B:$AZ,14,FALSE)),(IF($X$1=5,(VLOOKUP(B321,'X5'!$B:$AZ,14,FALSE)),(IF($X$1=6,(VLOOKUP(B321,'X6'!$B:$AZ,14,FALSE)),(IF($X$1=7,(VLOOKUP(B321,'X7'!$B:$AZ,14,FALSE)),(IF($X$1=8,(VLOOKUP(B321,'X8'!$B:$AZ,14,FALSE)),(IF($X$1=9,(VLOOKUP(B321,'X9'!$B:$AZ,14,FALSE)),(IF($X$1=10,(VLOOKUP(B321,'X10'!$B:$AZ,14,FALSE)),(IF($X$1=11,(VLOOKUP(B321,'X11'!$B:$AZ,14,FALSE)),(IF($X$1=12,(VLOOKUP(B321,'X12'!$B:$AZ,14,FALSE)),(VLOOKUP(B321,'X13'!$B:$AZ,14,FALSE)))))))))))))))))))))))))))))</f>
        <v xml:space="preserve"> </v>
      </c>
    </row>
    <row r="322" spans="1:19" ht="14.1" customHeight="1" x14ac:dyDescent="0.2">
      <c r="A322" s="156" t="s">
        <v>1058</v>
      </c>
      <c r="B322" s="122" t="str">
        <f>IF(ISERROR(IF($U$16=1,(VLOOKUP(A322,$AC$89:$AH$125,2,FALSE)),IF((IF($X$1=1,'X1'!B281,(IF($X$1=2,'X2'!B281,(IF($X$1=3,'X3'!B281,(IF($X$1=4,'X4'!B281,(IF($X$1=5,'X5'!B281,(IF($X$1=6,'X6'!B281,(IF($X$1=7,'X7'!B281,(IF($X$1=8,'X8'!B281,(IF($X$1=9,'X9'!B281,(IF($X$1=10,'X10'!B281,(IF($X$1=11,'X11'!B281,(IF($X$1=12,'X12'!B281,'X13'!B281))))))))))))))))))))))))="","",(IF($X$1=1,'X1'!B281,(IF($X$1=2,'X2'!B281,(IF($X$1=3,'X3'!B281,(IF($X$1=4,'X4'!B281,(IF($X$1=5,'X5'!B281,(IF($X$1=6,'X6'!B281,(IF($X$1=7,'X7'!B281,(IF($X$1=8,'X8'!B281,(IF($X$1=9,'X9'!B281,(IF($X$1=10,'X10'!B281,(IF($X$1=11,'X11'!B281,(IF($X$1=12,'X12'!B281,'X13'!B281)))))))))))))))))))))))))))=TRUE," ",(IF($U$16=1,(VLOOKUP(A322,$AC$89:$AH$125,2,FALSE)),IF((IF($X$1=1,'X1'!B281,(IF($X$1=2,'X2'!B281,(IF($X$1=3,'X3'!B281,(IF($X$1=4,'X4'!B281,(IF($X$1=5,'X5'!B281,(IF($X$1=6,'X6'!B281,(IF($X$1=7,'X7'!B281,(IF($X$1=8,'X8'!B281,(IF($X$1=9,'X9'!B281,(IF($X$1=10,'X10'!B281,(IF($X$1=11,'X11'!B281,(IF($X$1=12,'X12'!B281,'X13'!B281))))))))))))))))))))))))="","",(IF($X$1=1,'X1'!B281,(IF($X$1=2,'X2'!B281,(IF($X$1=3,'X3'!B281,(IF($X$1=4,'X4'!B281,(IF($X$1=5,'X5'!B281,(IF($X$1=6,'X6'!B281,(IF($X$1=7,'X7'!B281,(IF($X$1=8,'X8'!B281,(IF($X$1=9,'X9'!B281,(IF($X$1=10,'X10'!B281,(IF($X$1=11,'X11'!B281,(IF($X$1=12,'X12'!B281,'X13'!B281))))))))))))))))))))))))))))</f>
        <v/>
      </c>
      <c r="C322" s="181" t="str">
        <f ca="1">IF(ISERROR(IF($X$1=1,(VLOOKUP(B322,'X1'!$B:$AZ,47,FALSE)),IF($X$1=2,(VLOOKUP(B322,'X2'!$B:$AZ,47,FALSE)),IF($X$1=3,(VLOOKUP(B322,'X3'!$B:$AZ,47,FALSE)),IF($X$1=4,(VLOOKUP(B322,'X4'!$B:$AZ,47,FALSE)),IF($X$1=5,(VLOOKUP(B322,'X5'!$B:$AZ,47,FALSE)),IF($X$1=6,(VLOOKUP(B322,'X6'!$B:$AZ,47,FALSE)),IF($X$1=7,(VLOOKUP(B322,'X7'!$B:$AZ,47,FALSE)),IF($X$1=8,(VLOOKUP(B322,'X8'!$B:$AZ,47,FALSE)),IF($X$1=9,(VLOOKUP(B322,'X9'!$B:$AZ,47,FALSE)),IF($X$1=10,(VLOOKUP(B322,'X10'!$B:$AZ,47,FALSE)),IF($X$1=11,(VLOOKUP(B322,'X11'!$B:$AZ,47,FALSE)),IF($X$1=12,(VLOOKUP(B322,'X12'!$B:$AZ,47,FALSE)),IF($X$1=13,(VLOOKUP(B322,'X13'!$B:$AZ,47,FALSE)),"B"))))))))))))))=TRUE," ",(IF($X$1=1,(VLOOKUP(B322,'X1'!$B:$AZ,47,FALSE)),IF($X$1=2,(VLOOKUP(B322,'X2'!$B:$AZ,47,FALSE)),IF($X$1=3,(VLOOKUP(B322,'X3'!$B:$AZ,47,FALSE)),IF($X$1=4,(VLOOKUP(B322,'X4'!$B:$AZ,47,FALSE)),IF($X$1=5,(VLOOKUP(B322,'X5'!$B:$AZ,47,FALSE)),IF($X$1=6,(VLOOKUP(B322,'X6'!$B:$AZ,47,FALSE)),IF($X$1=7,(VLOOKUP(B322,'X7'!$B:$AZ,47,FALSE)),IF($X$1=8,(VLOOKUP(B322,'X8'!$B:$AZ,47,FALSE)),IF($X$1=9,(VLOOKUP(B322,'X9'!$B:$AZ,47,FALSE)),IF($X$1=10,(VLOOKUP(B322,'X10'!$B:$AZ,47,FALSE)),IF($X$1=11,(VLOOKUP(B322,'X11'!$B:$AZ,47,FALSE)),IF($X$1=12,(VLOOKUP(B322,'X12'!$B:$AZ,47,FALSE)),IF($X$1=13,(VLOOKUP(B322,'X13'!$B:$AZ,47,FALSE)),"B")))))))))))))))</f>
        <v xml:space="preserve"> </v>
      </c>
      <c r="D322" s="181" t="str">
        <f ca="1">IF(ISERROR(IF($X$1=1,(VLOOKUP(B322,'X1'!$B:$AP,41,FALSE)),IF($X$1=2,(VLOOKUP(B322,'X2'!$B:$AP,41,FALSE)),IF($X$1=3,(VLOOKUP(B322,'X3'!$B:$AP,41,FALSE)),IF($X$1=4,(VLOOKUP(B322,'X4'!$B:$AP,41,FALSE)),IF($X$1=5,(VLOOKUP(B322,'X5'!$B:$AP,41,FALSE)),IF($X$1=6,(VLOOKUP(B322,'X6'!$B:$AP,41,FALSE)),IF($X$1=7,(VLOOKUP(B322,'X7'!$B:$AP,41,FALSE)),IF($X$1=8,(VLOOKUP(B322,'X8'!$B:$AP,41,FALSE)),IF($X$1=9,(VLOOKUP(B322,'X9'!$B:$AP,41,FALSE)),IF($X$1=10,(VLOOKUP(B322,'X10'!$B:$AP,41,FALSE)),IF($X$1=11,(VLOOKUP(B322,'X11'!$B:$AP,41,FALSE)),IF($X$1=12,(VLOOKUP(B322,'X12'!$B:$AP,41,FALSE)),IF($X$1=13,(VLOOKUP(B322,'X13'!$B:$AP,41,FALSE)),"B"))))))))))))))=TRUE," ",(IF($X$1=1,(VLOOKUP(B322,'X1'!$B:$AP,41,FALSE)),IF($X$1=2,(VLOOKUP(B322,'X2'!$B:$AP,41,FALSE)),IF($X$1=3,(VLOOKUP(B322,'X3'!$B:$AP,41,FALSE)),IF($X$1=4,(VLOOKUP(B322,'X4'!$B:$AP,41,FALSE)),IF($X$1=5,(VLOOKUP(B322,'X5'!$B:$AP,41,FALSE)),IF($X$1=6,(VLOOKUP(B322,'X6'!$B:$AP,41,FALSE)),IF($X$1=7,(VLOOKUP(B322,'X7'!$B:$AP,41,FALSE)),IF($X$1=8,(VLOOKUP(B322,'X8'!$B:$AP,41,FALSE)),IF($X$1=9,(VLOOKUP(B322,'X9'!$B:$AP,41,FALSE)),IF($X$1=10,(VLOOKUP(B322,'X10'!$B:$AP,41,FALSE)),IF($X$1=11,(VLOOKUP(B322,'X11'!$B:$AP,41,FALSE)),IF($X$1=12,(VLOOKUP(B322,'X12'!$B:$AP,41,FALSE)),IF($X$1=13,(VLOOKUP(B322,'X13'!$B:$AP,41,FALSE)),"B")))))))))))))))</f>
        <v xml:space="preserve"> </v>
      </c>
      <c r="E322" s="182" t="str">
        <f ca="1">IF(ISERROR(IF($X$1=1,(VLOOKUP(B322,'X1'!$B:$AP,7,FALSE)),IF($X$1=2,(VLOOKUP(B322,'X2'!$B:$AP,7,FALSE)),IF($X$1=3,(VLOOKUP(B322,'X3'!$B:$AP,7,FALSE)),IF($X$1=4,(VLOOKUP(B322,'X4'!$B:$AP,7,FALSE)),IF($X$1=5,(VLOOKUP(B322,'X5'!$B:$AP,7,FALSE)),IF($X$1=6,(VLOOKUP(B322,'X6'!$B:$AP,7,FALSE)),IF($X$1=7,(VLOOKUP(B322,'X7'!$B:$AP,7,FALSE)),IF($X$1=8,(VLOOKUP(B322,'X8'!$B:$AP,7,FALSE)),IF($X$1=9,(VLOOKUP(B322,'X9'!$B:$AP,7,FALSE)),IF($X$1=10,(VLOOKUP(B322,'X10'!$B:$AP,7,FALSE)),IF($X$1=11,(VLOOKUP(B322,'X11'!$B:$AP,7,FALSE)),IF($X$1=12,(VLOOKUP(B322,'X12'!$B:$AP,7,FALSE)),IF($X$1=13,(VLOOKUP(B322,'X13'!$B:$AP,7,FALSE)),"B"))))))))))))))=TRUE," ",(IF($X$1=1,(VLOOKUP(B322,'X1'!$B:$AP,7,FALSE)),IF($X$1=2,(VLOOKUP(B322,'X2'!$B:$AP,7,FALSE)),IF($X$1=3,(VLOOKUP(B322,'X3'!$B:$AP,7,FALSE)),IF($X$1=4,(VLOOKUP(B322,'X4'!$B:$AP,7,FALSE)),IF($X$1=5,(VLOOKUP(B322,'X5'!$B:$AP,7,FALSE)),IF($X$1=6,(VLOOKUP(B322,'X6'!$B:$AP,7,FALSE)),IF($X$1=7,(VLOOKUP(B322,'X7'!$B:$AP,7,FALSE)),IF($X$1=8,(VLOOKUP(B322,'X8'!$B:$AP,7,FALSE)),IF($X$1=9,(VLOOKUP(B322,'X9'!$B:$AP,7,FALSE)),IF($X$1=10,(VLOOKUP(B322,'X10'!$B:$AP,7,FALSE)),IF($X$1=11,(VLOOKUP(B322,'X11'!$B:$AP,7,FALSE)),IF($X$1=12,(VLOOKUP(B322,'X12'!$B:$AP,7,FALSE)),IF($X$1=13,(VLOOKUP(B322,'X13'!$B:$AP,7,FALSE)),"B")))))))))))))))</f>
        <v xml:space="preserve"> </v>
      </c>
      <c r="F322" s="182" t="str">
        <f ca="1">IF(ISERROR(IF((IF($X$1=1,(VLOOKUP(B322,'X1'!$B:$AO,6,FALSE)),(IF($X$1=2,(VLOOKUP(B322,'X2'!$B:$AO,6,FALSE)),(IF($X$1=3,(VLOOKUP(B322,'X3'!$B:$AO,6,FALSE)),(IF($X$1=4,(VLOOKUP(B322,'X4'!$B:$AO,6,FALSE)),(IF($X$1=5,(VLOOKUP(B322,'X5'!$B:$AO,6,FALSE)),(IF($X$1=6,(VLOOKUP(B322,'X6'!$B:$AO,6,FALSE)),(IF($X$1=7,(VLOOKUP(B322,'X7'!$B:$AO,6,FALSE)),(IF($X$1=8,(VLOOKUP(B322,'X8'!$B:$AO,6,FALSE)),(IF($X$1=9,(VLOOKUP(B322,'X9'!$B:$AO,6,FALSE)),(IF($X$1=10,(VLOOKUP(B322,'X10'!$B:$AO,6,FALSE)),(IF($X$1=11,(VLOOKUP(B322,'X11'!$B:$AO,6,FALSE)),(IF($X$1=12,(VLOOKUP(B322,'X12'!$B:$AO,6,FALSE)),(VLOOKUP(B322,'X13'!$B:$AO,6,FALSE))))))))))))))))))))))))))=$V$1," ",(IF($X$1=1,(VLOOKUP(B322,'X1'!$B:$AO,6,FALSE)),(IF($X$1=2,(VLOOKUP(B322,'X2'!$B:$AO,6,FALSE)),(IF($X$1=3,(VLOOKUP(B322,'X3'!$B:$AO,6,FALSE)),(IF($X$1=4,(VLOOKUP(B322,'X4'!$B:$AO,6,FALSE)),(IF($X$1=5,(VLOOKUP(B322,'X5'!$B:$AO,6,FALSE)),(IF($X$1=6,(VLOOKUP(B322,'X6'!$B:$AO,6,FALSE)),(IF($X$1=7,(VLOOKUP(B322,'X7'!$B:$AO,6,FALSE)),(IF($X$1=8,(VLOOKUP(B322,'X8'!$B:$AO,6,FALSE)),(IF($X$1=9,(VLOOKUP(B322,'X9'!$B:$AO,6,FALSE)),(IF($X$1=10,(VLOOKUP(B322,'X10'!$B:$AO,6,FALSE)),(IF($X$1=11,(VLOOKUP(B322,'X11'!$B:$AO,6,FALSE)),(IF($X$1=12,(VLOOKUP(B322,'X12'!$B:$AO,6,FALSE)),(VLOOKUP(B322,'X13'!$B:$AO,6,FALSE))))))))))))))))))))))))))))=TRUE," ",(IF((IF($X$1=1,(VLOOKUP(B322,'X1'!$B:$AO,6,FALSE)),(IF($X$1=2,(VLOOKUP(B322,'X2'!$B:$AO,6,FALSE)),(IF($X$1=3,(VLOOKUP(B322,'X3'!$B:$AO,6,FALSE)),(IF($X$1=4,(VLOOKUP(B322,'X4'!$B:$AO,6,FALSE)),(IF($X$1=5,(VLOOKUP(B322,'X5'!$B:$AO,6,FALSE)),(IF($X$1=6,(VLOOKUP(B322,'X6'!$B:$AO,6,FALSE)),(IF($X$1=7,(VLOOKUP(B322,'X7'!$B:$AO,6,FALSE)),(IF($X$1=8,(VLOOKUP(B322,'X8'!$B:$AO,6,FALSE)),(IF($X$1=9,(VLOOKUP(B322,'X9'!$B:$AO,6,FALSE)),(IF($X$1=10,(VLOOKUP(B322,'X10'!$B:$AO,6,FALSE)),(IF($X$1=11,(VLOOKUP(B322,'X11'!$B:$AO,6,FALSE)),(IF($X$1=12,(VLOOKUP(B322,'X12'!$B:$AO,6,FALSE)),(VLOOKUP(B322,'X13'!$B:$AO,6,FALSE))))))))))))))))))))))))))=$V$1," ",(IF($X$1=1,(VLOOKUP(B322,'X1'!$B:$AO,6,FALSE)),(IF($X$1=2,(VLOOKUP(B322,'X2'!$B:$AO,6,FALSE)),(IF($X$1=3,(VLOOKUP(B322,'X3'!$B:$AO,6,FALSE)),(IF($X$1=4,(VLOOKUP(B322,'X4'!$B:$AO,6,FALSE)),(IF($X$1=5,(VLOOKUP(B322,'X5'!$B:$AO,6,FALSE)),(IF($X$1=6,(VLOOKUP(B322,'X6'!$B:$AO,6,FALSE)),(IF($X$1=7,(VLOOKUP(B322,'X7'!$B:$AO,6,FALSE)),(IF($X$1=8,(VLOOKUP(B322,'X8'!$B:$AO,6,FALSE)),(IF($X$1=9,(VLOOKUP(B322,'X9'!$B:$AO,6,FALSE)),(IF($X$1=10,(VLOOKUP(B322,'X10'!$B:$AO,6,FALSE)),(IF($X$1=11,(VLOOKUP(B322,'X11'!$B:$AO,6,FALSE)),(IF($X$1=12,(VLOOKUP(B322,'X12'!$B:$AO,6,FALSE)),(VLOOKUP(B322,'X13'!$B:$AO,6,FALSE)))))))))))))))))))))))))))))</f>
        <v xml:space="preserve"> </v>
      </c>
      <c r="G322" s="182" t="str">
        <f ca="1">IF(ISERROR(IF($X$1=1,(VLOOKUP(B322,'X1'!$B:$AZ,44,FALSE)),IF($X$1=2,(VLOOKUP(B322,'X2'!$B:$AZ,44,FALSE)),IF($X$1=3,(VLOOKUP(B322,'X3'!$B:$AZ,44,FALSE)),IF($X$1=4,(VLOOKUP(B322,'X4'!$B:$AZ,44,FALSE)),IF($X$1=5,(VLOOKUP(B322,'X5'!$B:$AZ,44,FALSE)),IF($X$1=6,(VLOOKUP(B322,'X6'!$B:$AZ,44,FALSE)),IF($X$1=7,(VLOOKUP(B322,'X7'!$B:$AZ,44,FALSE)),IF($X$1=8,(VLOOKUP(B322,'X8'!$B:$AZ,44,FALSE)),IF($X$1=9,(VLOOKUP(B322,'X9'!$B:$AZ,44,FALSE)),IF($X$1=10,(VLOOKUP(B322,'X10'!$B:$AZ,44,FALSE)),IF($X$1=11,(VLOOKUP(B322,'X11'!$B:$AZ,44,FALSE)),IF($X$1=12,(VLOOKUP(B322,'X12'!$B:$AZ,44,FALSE)),IF($X$1=13,(VLOOKUP(B322,'X13'!$B:$AZ,44,FALSE)),"B"))))))))))))))=TRUE," ",(IF($X$1=1,(VLOOKUP(B322,'X1'!$B:$AZ,44,FALSE)),IF($X$1=2,(VLOOKUP(B322,'X2'!$B:$AZ,44,FALSE)),IF($X$1=3,(VLOOKUP(B322,'X3'!$B:$AZ,44,FALSE)),IF($X$1=4,(VLOOKUP(B322,'X4'!$B:$AZ,44,FALSE)),IF($X$1=5,(VLOOKUP(B322,'X5'!$B:$AZ,44,FALSE)),IF($X$1=6,(VLOOKUP(B322,'X6'!$B:$AZ,44,FALSE)),IF($X$1=7,(VLOOKUP(B322,'X7'!$B:$AZ,44,FALSE)),IF($X$1=8,(VLOOKUP(B322,'X8'!$B:$AZ,44,FALSE)),IF($X$1=9,(VLOOKUP(B322,'X9'!$B:$AZ,44,FALSE)),IF($X$1=10,(VLOOKUP(B322,'X10'!$B:$AZ,44,FALSE)),IF($X$1=11,(VLOOKUP(B322,'X11'!$B:$AZ,44,FALSE)),IF($X$1=12,(VLOOKUP(B322,'X12'!$B:$AZ,44,FALSE)),IF($X$1=13,(VLOOKUP(B322,'X13'!$B:$AZ,44,FALSE)),"B")))))))))))))))</f>
        <v xml:space="preserve"> </v>
      </c>
      <c r="H322" s="182" t="str">
        <f ca="1">IF(ISERROR(IF($X$1=1,(VLOOKUP(B322,'X1'!$B:$AZ,8,FALSE)),IF($X$1=2,(VLOOKUP(B322,'X2'!$B:$AZ,8,FALSE)),IF($X$1=3,(VLOOKUP(B322,'X3'!$B:$AZ,8,FALSE)),IF($X$1=4,(VLOOKUP(B322,'X4'!$B:$AZ,8,FALSE)),IF($X$1=5,(VLOOKUP(B322,'X5'!$B:$AZ,8,FALSE)),IF($X$1=6,(VLOOKUP(B322,'X6'!$B:$AZ,8,FALSE)),IF($X$1=7,(VLOOKUP(B322,'X7'!$B:$AZ,8,FALSE)),IF($X$1=8,(VLOOKUP(B322,'X8'!$B:$AZ,8,FALSE)),IF($X$1=9,(VLOOKUP(B322,'X9'!$B:$AZ,8,FALSE)),IF($X$1=10,(VLOOKUP(B322,'X10'!$B:$AZ,8,FALSE)),IF($X$1=11,(VLOOKUP(B322,'X11'!$B:$AZ,8,FALSE)),IF($X$1=12,(VLOOKUP(B322,'X12'!$B:$AZ,8,FALSE)),IF($X$1=13,(VLOOKUP(B322,'X13'!$B:$AZ,8,FALSE)),"B"))))))))))))))=TRUE," ",(IF($X$1=1,(VLOOKUP(B322,'X1'!$B:$AZ,8,FALSE)),IF($X$1=2,(VLOOKUP(B322,'X2'!$B:$AZ,8,FALSE)),IF($X$1=3,(VLOOKUP(B322,'X3'!$B:$AZ,8,FALSE)),IF($X$1=4,(VLOOKUP(B322,'X4'!$B:$AZ,8,FALSE)),IF($X$1=5,(VLOOKUP(B322,'X5'!$B:$AZ,8,FALSE)),IF($X$1=6,(VLOOKUP(B322,'X6'!$B:$AZ,8,FALSE)),IF($X$1=7,(VLOOKUP(B322,'X7'!$B:$AZ,8,FALSE)),IF($X$1=8,(VLOOKUP(B322,'X8'!$B:$AZ,8,FALSE)),IF($X$1=9,(VLOOKUP(B322,'X9'!$B:$AZ,8,FALSE)),IF($X$1=10,(VLOOKUP(B322,'X10'!$B:$AZ,8,FALSE)),IF($X$1=11,(VLOOKUP(B322,'X11'!$B:$AZ,8,FALSE)),IF($X$1=12,(VLOOKUP(B322,'X12'!$B:$AZ,8,FALSE)),IF($X$1=13,(VLOOKUP(B322,'X13'!$B:$AZ,8,FALSE)),"B")))))))))))))))</f>
        <v xml:space="preserve"> </v>
      </c>
      <c r="I322" s="183" t="str">
        <f ca="1">IF(ISERROR(IF($X$1=1,(VLOOKUP(B322,'X1'!$B:$AZ,2,FALSE)),IF($X$1=2,(VLOOKUP(B322,'X2'!$B:$AZ,2,FALSE)),IF($X$1=3,(VLOOKUP(B322,'X3'!$B:$AZ,2,FALSE)),IF($X$1=4,(VLOOKUP(B322,'X4'!$B:$AZ,2,FALSE)),IF($X$1=5,(VLOOKUP(B322,'X5'!$B:$AZ,2,FALSE)),IF($X$1=6,(VLOOKUP(B322,'X6'!$B:$AZ,2,FALSE)),IF($X$1=7,(VLOOKUP(B322,'X7'!$B:$AZ,2,FALSE)),IF($X$1=8,(VLOOKUP(B322,'X8'!$B:$AZ,2,FALSE)),IF($X$1=9,(VLOOKUP(B322,'X9'!$B:$AZ,2,FALSE)),IF($X$1=10,(VLOOKUP(B322,'X10'!$B:$AZ,2,FALSE)),IF($X$1=11,(VLOOKUP(B322,'X11'!$B:$AZ,2,FALSE)),IF($X$1=12,(VLOOKUP(B322,'X12'!$B:$AZ,2,FALSE)),IF($X$1=13,(VLOOKUP(B322,'X13'!$B:$AZ,2,FALSE)),"B"))))))))))))))=TRUE," ",(IF($X$1=1,(VLOOKUP(B322,'X1'!$B:$AZ,2,FALSE)),IF($X$1=2,(VLOOKUP(B322,'X2'!$B:$AZ,2,FALSE)),IF($X$1=3,(VLOOKUP(B322,'X3'!$B:$AZ,2,FALSE)),IF($X$1=4,(VLOOKUP(B322,'X4'!$B:$AZ,2,FALSE)),IF($X$1=5,(VLOOKUP(B322,'X5'!$B:$AZ,2,FALSE)),IF($X$1=6,(VLOOKUP(B322,'X6'!$B:$AZ,2,FALSE)),IF($X$1=7,(VLOOKUP(B322,'X7'!$B:$AZ,2,FALSE)),IF($X$1=8,(VLOOKUP(B322,'X8'!$B:$AZ,2,FALSE)),IF($X$1=9,(VLOOKUP(B322,'X9'!$B:$AZ,2,FALSE)),IF($X$1=10,(VLOOKUP(B322,'X10'!$B:$AZ,2,FALSE)),IF($X$1=11,(VLOOKUP(B322,'X11'!$B:$AZ,2,FALSE)),IF($X$1=12,(VLOOKUP(B322,'X12'!$B:$AZ,2,FALSE)),IF($X$1=13,(VLOOKUP(B322,'X13'!$B:$AZ,2,FALSE)),"B")))))))))))))))</f>
        <v xml:space="preserve"> </v>
      </c>
      <c r="J322" s="183" t="str">
        <f ca="1">IF(ISERROR(IF($X$1=1,(VLOOKUP(B322,'X1'!$B:$AZ,3,FALSE)),IF($X$1=2,(VLOOKUP(B322,'X2'!$B:$AZ,3,FALSE)),IF($X$1=3,(VLOOKUP(B322,'X3'!$B:$AZ,3,FALSE)),IF($X$1=4,(VLOOKUP(B322,'X4'!$B:$AZ,3,FALSE)),IF($X$1=5,(VLOOKUP(B322,'X5'!$B:$AZ,3,FALSE)),IF($X$1=6,(VLOOKUP(B322,'X6'!$B:$AZ,3,FALSE)),IF($X$1=7,(VLOOKUP(B322,'X7'!$B:$AZ,3,FALSE)),IF($X$1=8,(VLOOKUP(B322,'X8'!$B:$AZ,3,FALSE)),IF($X$1=9,(VLOOKUP(B322,'X9'!$B:$AZ,3,FALSE)),IF($X$1=10,(VLOOKUP(B322,'X10'!$B:$AZ,3,FALSE)),IF($X$1=11,(VLOOKUP(B322,'X11'!$B:$AZ,3,FALSE)),IF($X$1=12,(VLOOKUP(B322,'X12'!$B:$AZ,3,FALSE)),IF($X$1=13,(VLOOKUP(B322,'X13'!$B:$AZ,3,FALSE)),"B"))))))))))))))=TRUE," ",(IF($X$1=1,(VLOOKUP(B322,'X1'!$B:$AZ,3,FALSE)),IF($X$1=2,(VLOOKUP(B322,'X2'!$B:$AZ,3,FALSE)),IF($X$1=3,(VLOOKUP(B322,'X3'!$B:$AZ,3,FALSE)),IF($X$1=4,(VLOOKUP(B322,'X4'!$B:$AZ,3,FALSE)),IF($X$1=5,(VLOOKUP(B322,'X5'!$B:$AZ,3,FALSE)),IF($X$1=6,(VLOOKUP(B322,'X6'!$B:$AZ,3,FALSE)),IF($X$1=7,(VLOOKUP(B322,'X7'!$B:$AZ,3,FALSE)),IF($X$1=8,(VLOOKUP(B322,'X8'!$B:$AZ,3,FALSE)),IF($X$1=9,(VLOOKUP(B322,'X9'!$B:$AZ,3,FALSE)),IF($X$1=10,(VLOOKUP(B322,'X10'!$B:$AZ,3,FALSE)),IF($X$1=11,(VLOOKUP(B322,'X11'!$B:$AZ,3,FALSE)),IF($X$1=12,(VLOOKUP(B322,'X12'!$B:$AZ,3,FALSE)),IF($X$1=13,(VLOOKUP(B322,'X13'!$B:$AZ,3,FALSE)),"B")))))))))))))))</f>
        <v xml:space="preserve"> </v>
      </c>
      <c r="K322" s="183" t="str">
        <f ca="1">IF(ISERROR(IF($X$1=1,(VLOOKUP(B322,'X1'!$B:$AZ,5,FALSE)),IF($X$1=2,(VLOOKUP(B322,'X2'!$B:$AZ,5,FALSE)),IF($X$1=3,(VLOOKUP(B322,'X3'!$B:$AZ,5,FALSE)),IF($X$1=4,(VLOOKUP(B322,'X4'!$B:$AZ,5,FALSE)),IF($X$1=5,(VLOOKUP(B322,'X5'!$B:$AZ,5,FALSE)),IF($X$1=6,(VLOOKUP(B322,'X6'!$B:$AZ,5,FALSE)),IF($X$1=7,(VLOOKUP(B322,'X7'!$B:$AZ,5,FALSE)),IF($X$1=8,(VLOOKUP(B322,'X8'!$B:$AZ,5,FALSE)),IF($X$1=9,(VLOOKUP(B322,'X9'!$B:$AZ,5,FALSE)),IF($X$1=10,(VLOOKUP(B322,'X10'!$B:$AZ,5,FALSE)),IF($X$1=11,(VLOOKUP(B322,'X11'!$B:$AZ,5,FALSE)),IF($X$1=12,(VLOOKUP(B322,'X12'!$B:$AZ,5,FALSE)),IF($X$1=13,(VLOOKUP(B322,'X13'!$B:$AZ,5,FALSE)),"B"))))))))))))))=TRUE," ",(IF($X$1=1,(VLOOKUP(B322,'X1'!$B:$AZ,5,FALSE)),IF($X$1=2,(VLOOKUP(B322,'X2'!$B:$AZ,5,FALSE)),IF($X$1=3,(VLOOKUP(B322,'X3'!$B:$AZ,5,FALSE)),IF($X$1=4,(VLOOKUP(B322,'X4'!$B:$AZ,5,FALSE)),IF($X$1=5,(VLOOKUP(B322,'X5'!$B:$AZ,5,FALSE)),IF($X$1=6,(VLOOKUP(B322,'X6'!$B:$AZ,5,FALSE)),IF($X$1=7,(VLOOKUP(B322,'X7'!$B:$AZ,5,FALSE)),IF($X$1=8,(VLOOKUP(B322,'X8'!$B:$AZ,5,FALSE)),IF($X$1=9,(VLOOKUP(B322,'X9'!$B:$AZ,5,FALSE)),IF($X$1=10,(VLOOKUP(B322,'X10'!$B:$AZ,5,FALSE)),IF($X$1=11,(VLOOKUP(B322,'X11'!$B:$AZ,5,FALSE)),IF($X$1=12,(VLOOKUP(B322,'X12'!$B:$AZ,5,FALSE)),IF($X$1=13,(VLOOKUP(B322,'X13'!$B:$AZ,5,FALSE)),"B")))))))))))))))</f>
        <v xml:space="preserve"> </v>
      </c>
      <c r="L322" s="184" t="str">
        <f ca="1">IF(ISERROR(IF($X$1=1,(VLOOKUP(B322,'X1'!$B:$AZ,9,FALSE)),IF($X$1=2,(VLOOKUP(B322,'X2'!$B:$AZ,9,FALSE)),IF($X$1=3,(VLOOKUP(B322,'X3'!$B:$AZ,9,FALSE)),IF($X$1=4,(VLOOKUP(B322,'X4'!$B:$AZ,9,FALSE)),IF($X$1=5,(VLOOKUP(B322,'X5'!$B:$AZ,9,FALSE)),IF($X$1=6,(VLOOKUP(B322,'X6'!$B:$AZ,9,FALSE)),IF($X$1=7,(VLOOKUP(B322,'X7'!$B:$AZ,9,FALSE)),IF($X$1=8,(VLOOKUP(B322,'X8'!$B:$AZ,9,FALSE)),IF($X$1=9,(VLOOKUP(B322,'X9'!$B:$AZ,9,FALSE)),IF($X$1=10,(VLOOKUP(B322,'X10'!$B:$AZ,9,FALSE)),IF($X$1=11,(VLOOKUP(B322,'X11'!$B:$AZ,9,FALSE)),IF($X$1=12,(VLOOKUP(B322,'X12'!$B:$AZ,9,FALSE)),IF($X$1=13,(VLOOKUP(B322,'X13'!$B:$AZ,9,FALSE)),"B"))))))))))))))=TRUE," ",(IF($X$1=1,(VLOOKUP(B322,'X1'!$B:$AZ,9,FALSE)),IF($X$1=2,(VLOOKUP(B322,'X2'!$B:$AZ,9,FALSE)),IF($X$1=3,(VLOOKUP(B322,'X3'!$B:$AZ,9,FALSE)),IF($X$1=4,(VLOOKUP(B322,'X4'!$B:$AZ,9,FALSE)),IF($X$1=5,(VLOOKUP(B322,'X5'!$B:$AZ,9,FALSE)),IF($X$1=6,(VLOOKUP(B322,'X6'!$B:$AZ,9,FALSE)),IF($X$1=7,(VLOOKUP(B322,'X7'!$B:$AZ,9,FALSE)),IF($X$1=8,(VLOOKUP(B322,'X8'!$B:$AZ,9,FALSE)),IF($X$1=9,(VLOOKUP(B322,'X9'!$B:$AZ,9,FALSE)),IF($X$1=10,(VLOOKUP(B322,'X10'!$B:$AZ,9,FALSE)),IF($X$1=11,(VLOOKUP(B322,'X11'!$B:$AZ,9,FALSE)),IF($X$1=12,(VLOOKUP(B322,'X12'!$B:$AZ,9,FALSE)),IF($X$1=13,(VLOOKUP(B322,'X13'!$B:$AZ,9,FALSE)),"B")))))))))))))))</f>
        <v xml:space="preserve"> </v>
      </c>
      <c r="M322" s="184" t="str">
        <f ca="1">IF(ISERROR(IF($X$1=1,(VLOOKUP(B322,'X1'!$B:$AZ,10,FALSE)),IF($X$1=2,(VLOOKUP(B322,'X2'!$B:$AZ,10,FALSE)),IF($X$1=3,(VLOOKUP(B322,'X3'!$B:$AZ,10,FALSE)),IF($X$1=4,(VLOOKUP(B322,'X4'!$B:$AZ,10,FALSE)),IF($X$1=5,(VLOOKUP(B322,'X5'!$B:$AZ,10,FALSE)),IF($X$1=6,(VLOOKUP(B322,'X6'!$B:$AZ,10,FALSE)),IF($X$1=7,(VLOOKUP(B322,'X7'!$B:$AZ,10,FALSE)),IF($X$1=8,(VLOOKUP(B322,'X8'!$B:$AZ,10,FALSE)),IF($X$1=9,(VLOOKUP(B322,'X9'!$B:$AZ,10,FALSE)),IF($X$1=10,(VLOOKUP(B322,'X10'!$B:$AZ,10,FALSE)),IF($X$1=11,(VLOOKUP(B322,'X11'!$B:$AZ,10,FALSE)),IF($X$1=12,(VLOOKUP(B322,'X12'!$B:$AZ,10,FALSE)),IF($X$1=13,(VLOOKUP(B322,'X13'!$B:$AZ,10,FALSE)),"B"))))))))))))))=TRUE," ",(IF($X$1=1,(VLOOKUP(B322,'X1'!$B:$AZ,10,FALSE)),IF($X$1=2,(VLOOKUP(B322,'X2'!$B:$AZ,10,FALSE)),IF($X$1=3,(VLOOKUP(B322,'X3'!$B:$AZ,10,FALSE)),IF($X$1=4,(VLOOKUP(B322,'X4'!$B:$AZ,10,FALSE)),IF($X$1=5,(VLOOKUP(B322,'X5'!$B:$AZ,10,FALSE)),IF($X$1=6,(VLOOKUP(B322,'X6'!$B:$AZ,10,FALSE)),IF($X$1=7,(VLOOKUP(B322,'X7'!$B:$AZ,10,FALSE)),IF($X$1=8,(VLOOKUP(B322,'X8'!$B:$AZ,10,FALSE)),IF($X$1=9,(VLOOKUP(B322,'X9'!$B:$AZ,10,FALSE)),IF($X$1=10,(VLOOKUP(B322,'X10'!$B:$AZ,10,FALSE)),IF($X$1=11,(VLOOKUP(B322,'X11'!$B:$AZ,10,FALSE)),IF($X$1=12,(VLOOKUP(B322,'X12'!$B:$AZ,10,FALSE)),IF($X$1=13,(VLOOKUP(B322,'X13'!$B:$AZ,10,FALSE)),"B")))))))))))))))</f>
        <v xml:space="preserve"> </v>
      </c>
      <c r="N322" s="185" t="str">
        <f ca="1">IF(ISERROR(IF($X$1=1,(VLOOKUP(B322,'X1'!$B:$AZ,45,FALSE)),IF($X$1=2,(VLOOKUP(B322,'X2'!$B:$AZ,45,FALSE)),IF($X$1=3,(VLOOKUP(B322,'X3'!$B:$AZ,45,FALSE)),IF($X$1=4,(VLOOKUP(B322,'X4'!$B:$AZ,45,FALSE)),IF($X$1=5,(VLOOKUP(B322,'X5'!$B:$AZ,45,FALSE)),IF($X$1=6,(VLOOKUP(B322,'X6'!$B:$AZ,45,FALSE)),IF($X$1=7,(VLOOKUP(B322,'X7'!$B:$AZ,45,FALSE)),IF($X$1=8,(VLOOKUP(B322,'X8'!$B:$AZ,45,FALSE)),IF($X$1=9,(VLOOKUP(B322,'X9'!$B:$AZ,45,FALSE)),IF($X$1=10,(VLOOKUP(B322,'X10'!$B:$AZ,45,FALSE)),IF($X$1=11,(VLOOKUP(B322,'X11'!$B:$AZ,45,FALSE)),IF($X$1=12,(VLOOKUP(B322,'X12'!$B:$AZ,45,FALSE)),IF($X$1=13,(VLOOKUP(B322,'X13'!$B:$AZ,45,FALSE)),"B"))))))))))))))=TRUE," ",(IF($X$1=1,(VLOOKUP(B322,'X1'!$B:$AZ,45,FALSE)),IF($X$1=2,(VLOOKUP(B322,'X2'!$B:$AZ,45,FALSE)),IF($X$1=3,(VLOOKUP(B322,'X3'!$B:$AZ,45,FALSE)),IF($X$1=4,(VLOOKUP(B322,'X4'!$B:$AZ,45,FALSE)),IF($X$1=5,(VLOOKUP(B322,'X5'!$B:$AZ,45,FALSE)),IF($X$1=6,(VLOOKUP(B322,'X6'!$B:$AZ,45,FALSE)),IF($X$1=7,(VLOOKUP(B322,'X7'!$B:$AZ,45,FALSE)),IF($X$1=8,(VLOOKUP(B322,'X8'!$B:$AZ,45,FALSE)),IF($X$1=9,(VLOOKUP(B322,'X9'!$B:$AZ,45,FALSE)),IF($X$1=10,(VLOOKUP(B322,'X10'!$B:$AZ,45,FALSE)),IF($X$1=11,(VLOOKUP(B322,'X11'!$B:$AZ,45,FALSE)),IF($X$1=12,(VLOOKUP(B322,'X12'!$B:$AZ,45,FALSE)),IF($X$1=13,(VLOOKUP(B322,'X13'!$B:$AZ,45,FALSE)),"B")))))))))))))))</f>
        <v xml:space="preserve"> </v>
      </c>
      <c r="O322" s="184" t="str">
        <f ca="1">IF(ISERROR(IF($X$1=1,(VLOOKUP(B322,'X1'!$B:$AZ,11,FALSE)),IF($X$1=2,(VLOOKUP(B322,'X2'!$B:$AZ,11,FALSE)),IF($X$1=3,(VLOOKUP(B322,'X3'!$B:$AZ,11,FALSE)),IF($X$1=4,(VLOOKUP(B322,'X4'!$B:$AZ,11,FALSE)),IF($X$1=5,(VLOOKUP(B322,'X5'!$B:$AZ,11,FALSE)),IF($X$1=6,(VLOOKUP(B322,'X6'!$B:$AZ,11,FALSE)),IF($X$1=7,(VLOOKUP(B322,'X7'!$B:$AZ,11,FALSE)),IF($X$1=8,(VLOOKUP(B322,'X8'!$B:$AZ,11,FALSE)),IF($X$1=9,(VLOOKUP(B322,'X9'!$B:$AZ,11,FALSE)),IF($X$1=10,(VLOOKUP(B322,'X10'!$B:$AZ,11,FALSE)),IF($X$1=11,(VLOOKUP(B322,'X11'!$B:$AZ,11,FALSE)),IF($X$1=12,(VLOOKUP(B322,'X12'!$B:$AZ,11,FALSE)),IF($X$1=13,(VLOOKUP(B322,'X13'!$B:$AZ,11,FALSE)),"B"))))))))))))))=TRUE," ",(IF($X$1=1,(VLOOKUP(B322,'X1'!$B:$AZ,11,FALSE)),IF($X$1=2,(VLOOKUP(B322,'X2'!$B:$AZ,11,FALSE)),IF($X$1=3,(VLOOKUP(B322,'X3'!$B:$AZ,11,FALSE)),IF($X$1=4,(VLOOKUP(B322,'X4'!$B:$AZ,11,FALSE)),IF($X$1=5,(VLOOKUP(B322,'X5'!$B:$AZ,11,FALSE)),IF($X$1=6,(VLOOKUP(B322,'X6'!$B:$AZ,11,FALSE)),IF($X$1=7,(VLOOKUP(B322,'X7'!$B:$AZ,11,FALSE)),IF($X$1=8,(VLOOKUP(B322,'X8'!$B:$AZ,11,FALSE)),IF($X$1=9,(VLOOKUP(B322,'X9'!$B:$AZ,11,FALSE)),IF($X$1=10,(VLOOKUP(B322,'X10'!$B:$AZ,11,FALSE)),IF($X$1=11,(VLOOKUP(B322,'X11'!$B:$AZ,11,FALSE)),IF($X$1=12,(VLOOKUP(B322,'X12'!$B:$AZ,11,FALSE)),IF($X$1=13,(VLOOKUP(B322,'X13'!$B:$AZ,11,FALSE)),"B")))))))))))))))</f>
        <v xml:space="preserve"> </v>
      </c>
      <c r="P322" s="184" t="str">
        <f ca="1">IF(ISERROR(IF($X$1=1,(VLOOKUP(B322,'X1'!$B:$AZ,12,FALSE)),IF($X$1=2,(VLOOKUP(B322,'X2'!$B:$AZ,12,FALSE)),IF($X$1=3,(VLOOKUP(B322,'X3'!$B:$AZ,12,FALSE)),IF($X$1=4,(VLOOKUP(B322,'X4'!$B:$AZ,12,FALSE)),IF($X$1=5,(VLOOKUP(B322,'X5'!$B:$AZ,12,FALSE)),IF($X$1=6,(VLOOKUP(B322,'X6'!$B:$AZ,12,FALSE)),IF($X$1=7,(VLOOKUP(B322,'X7'!$B:$AZ,12,FALSE)),IF($X$1=8,(VLOOKUP(B322,'X8'!$B:$AZ,12,FALSE)),IF($X$1=9,(VLOOKUP(B322,'X9'!$B:$AZ,12,FALSE)),IF($X$1=10,(VLOOKUP(B322,'X10'!$B:$AZ,12,FALSE)),IF($X$1=11,(VLOOKUP(B322,'X11'!$B:$AZ,12,FALSE)),IF($X$1=12,(VLOOKUP(B322,'X12'!$B:$AZ,12,FALSE)),IF($X$1=13,(VLOOKUP(B322,'X13'!$B:$AZ,12,FALSE)),"B"))))))))))))))=TRUE," ",(IF($X$1=1,(VLOOKUP(B322,'X1'!$B:$AZ,12,FALSE)),IF($X$1=2,(VLOOKUP(B322,'X2'!$B:$AZ,12,FALSE)),IF($X$1=3,(VLOOKUP(B322,'X3'!$B:$AZ,12,FALSE)),IF($X$1=4,(VLOOKUP(B322,'X4'!$B:$AZ,12,FALSE)),IF($X$1=5,(VLOOKUP(B322,'X5'!$B:$AZ,12,FALSE)),IF($X$1=6,(VLOOKUP(B322,'X6'!$B:$AZ,12,FALSE)),IF($X$1=7,(VLOOKUP(B322,'X7'!$B:$AZ,12,FALSE)),IF($X$1=8,(VLOOKUP(B322,'X8'!$B:$AZ,12,FALSE)),IF($X$1=9,(VLOOKUP(B322,'X9'!$B:$AZ,12,FALSE)),IF($X$1=10,(VLOOKUP(B322,'X10'!$B:$AZ,12,FALSE)),IF($X$1=11,(VLOOKUP(B322,'X11'!$B:$AZ,12,FALSE)),IF($X$1=12,(VLOOKUP(B322,'X12'!$B:$AZ,12,FALSE)),IF($X$1=13,(VLOOKUP(B322,'X13'!$B:$AZ,12,FALSE)),"B")))))))))))))))</f>
        <v xml:space="preserve"> </v>
      </c>
      <c r="Q322" s="185" t="str">
        <f ca="1">IF(ISERROR(IF($X$1=1,(VLOOKUP(B322,'X1'!$B:$AZ,46,FALSE)),IF($X$1=2,(VLOOKUP(B322,'X2'!$B:$AZ,46,FALSE)),IF($X$1=3,(VLOOKUP(B322,'X3'!$B:$AZ,46,FALSE)),IF($X$1=4,(VLOOKUP(B322,'X4'!$B:$AZ,46,FALSE)),IF($X$1=5,(VLOOKUP(B322,'X5'!$B:$AZ,46,FALSE)),IF($X$1=6,(VLOOKUP(B322,'X6'!$B:$AZ,46,FALSE)),IF($X$1=7,(VLOOKUP(B322,'X7'!$B:$AZ,46,FALSE)),IF($X$1=8,(VLOOKUP(B322,'X8'!$B:$AZ,46,FALSE)),IF($X$1=9,(VLOOKUP(B322,'X9'!$B:$AZ,46,FALSE)),IF($X$1=10,(VLOOKUP(B322,'X10'!$B:$AZ,46,FALSE)),IF($X$1=11,(VLOOKUP(B322,'X11'!$B:$AZ,46,FALSE)),IF($X$1=12,(VLOOKUP(B322,'X12'!$B:$AZ,46,FALSE)),IF($X$1=13,(VLOOKUP(B322,'X13'!$B:$AZ,46,FALSE)),"B"))))))))))))))=TRUE," ",(IF($X$1=1,(VLOOKUP(B322,'X1'!$B:$AZ,46,FALSE)),IF($X$1=2,(VLOOKUP(B322,'X2'!$B:$AZ,46,FALSE)),IF($X$1=3,(VLOOKUP(B322,'X3'!$B:$AZ,46,FALSE)),IF($X$1=4,(VLOOKUP(B322,'X4'!$B:$AZ,46,FALSE)),IF($X$1=5,(VLOOKUP(B322,'X5'!$B:$AZ,46,FALSE)),IF($X$1=6,(VLOOKUP(B322,'X6'!$B:$AZ,46,FALSE)),IF($X$1=7,(VLOOKUP(B322,'X7'!$B:$AZ,46,FALSE)),IF($X$1=8,(VLOOKUP(B322,'X8'!$B:$AZ,46,FALSE)),IF($X$1=9,(VLOOKUP(B322,'X9'!$B:$AZ,46,FALSE)),IF($X$1=10,(VLOOKUP(B322,'X10'!$B:$AZ,46,FALSE)),IF($X$1=11,(VLOOKUP(B322,'X11'!$B:$AZ,46,FALSE)),IF($X$1=12,(VLOOKUP(B322,'X12'!$B:$AZ,46,FALSE)),IF($X$1=13,(VLOOKUP(B322,'X13'!$B:$AZ,46,FALSE)),"B")))))))))))))))</f>
        <v xml:space="preserve"> </v>
      </c>
      <c r="R322" s="185" t="str">
        <f ca="1">IF(ISERROR(IF($X$1=1,(VLOOKUP(B322,'X1'!$B:$AZ,15,FALSE)),IF($X$1=2,(VLOOKUP(B322,'X2'!$B:$AZ,15,FALSE)),IF($X$1=3,(VLOOKUP(B322,'X3'!$B:$AZ,15,FALSE)),IF($X$1=4,(VLOOKUP(B322,'X4'!$B:$AZ,15,FALSE)),IF($X$1=5,(VLOOKUP(B322,'X5'!$B:$AZ,15,FALSE)),IF($X$1=6,(VLOOKUP(B322,'X6'!$B:$AZ,15,FALSE)),IF($X$1=7,(VLOOKUP(B322,'X7'!$B:$AZ,15,FALSE)),IF($X$1=8,(VLOOKUP(B322,'X8'!$B:$AZ,15,FALSE)),IF($X$1=9,(VLOOKUP(B322,'X9'!$B:$AZ,15,FALSE)),IF($X$1=10,(VLOOKUP(B322,'X10'!$B:$AZ,15,FALSE)),IF($X$1=11,(VLOOKUP(B322,'X11'!$B:$AZ,15,FALSE)),IF($X$1=12,(VLOOKUP(B322,'X12'!$B:$AZ,15,FALSE)),IF($X$1=13,(VLOOKUP(B322,'X13'!$B:$AZ,15,FALSE)),"B"))))))))))))))=TRUE," ",(IF($X$1=1,(VLOOKUP(B322,'X1'!$B:$AZ,15,FALSE)),IF($X$1=2,(VLOOKUP(B322,'X2'!$B:$AZ,15,FALSE)),IF($X$1=3,(VLOOKUP(B322,'X3'!$B:$AZ,15,FALSE)),IF($X$1=4,(VLOOKUP(B322,'X4'!$B:$AZ,15,FALSE)),IF($X$1=5,(VLOOKUP(B322,'X5'!$B:$AZ,15,FALSE)),IF($X$1=6,(VLOOKUP(B322,'X6'!$B:$AZ,15,FALSE)),IF($X$1=7,(VLOOKUP(B322,'X7'!$B:$AZ,15,FALSE)),IF($X$1=8,(VLOOKUP(B322,'X8'!$B:$AZ,15,FALSE)),IF($X$1=9,(VLOOKUP(B322,'X9'!$B:$AZ,15,FALSE)),IF($X$1=10,(VLOOKUP(B322,'X10'!$B:$AZ,15,FALSE)),IF($X$1=11,(VLOOKUP(B322,'X11'!$B:$AZ,15,FALSE)),IF($X$1=12,(VLOOKUP(B322,'X12'!$B:$AZ,15,FALSE)),IF($X$1=13,(VLOOKUP(B322,'X13'!$B:$AZ,15,FALSE)),"B")))))))))))))))</f>
        <v xml:space="preserve"> </v>
      </c>
      <c r="S322" s="185" t="str">
        <f ca="1">IF(ISERROR(IF((IF($X$1=1,(VLOOKUP(B322,'X1'!$B:$AZ,14,FALSE)),(IF($X$1=2,(VLOOKUP(B322,'X2'!$B:$AZ,14,FALSE)),(IF($X$1=3,(VLOOKUP(B322,'X3'!$B:$AZ,14,FALSE)),(IF($X$1=4,(VLOOKUP(B322,'X4'!$B:$AZ,14,FALSE)),(IF($X$1=5,(VLOOKUP(B322,'X5'!$B:$AZ,14,FALSE)),(IF($X$1=6,(VLOOKUP(B322,'X6'!$B:$AZ,14,FALSE)),(IF($X$1=7,(VLOOKUP(B322,'X7'!$B:$AZ,14,FALSE)),(IF($X$1=8,(VLOOKUP(B322,'X8'!$B:$AZ,14,FALSE)),(IF($X$1=9,(VLOOKUP(B322,'X9'!$B:$AZ,14,FALSE)),(IF($X$1=10,(VLOOKUP(B322,'X10'!$B:$AZ,14,FALSE)),(IF($X$1=11,(VLOOKUP(B322,'X11'!$B:$AZ,14,FALSE)),(IF($X$1=12,(VLOOKUP(B322,'X12'!$B:$AZ,14,FALSE)),(VLOOKUP(B322,'X13'!$B:$AZ,14,FALSE))))))))))))))))))))))))))=$V$1," ",(IF($X$1=1,(VLOOKUP(B322,'X1'!$B:$AZ,14,FALSE)),(IF($X$1=2,(VLOOKUP(B322,'X2'!$B:$AZ,14,FALSE)),(IF($X$1=3,(VLOOKUP(B322,'X3'!$B:$AZ,14,FALSE)),(IF($X$1=4,(VLOOKUP(B322,'X4'!$B:$AZ,14,FALSE)),(IF($X$1=5,(VLOOKUP(B322,'X5'!$B:$AZ,14,FALSE)),(IF($X$1=6,(VLOOKUP(B322,'X6'!$B:$AZ,14,FALSE)),(IF($X$1=7,(VLOOKUP(B322,'X7'!$B:$AZ,14,FALSE)),(IF($X$1=8,(VLOOKUP(B322,'X8'!$B:$AZ,14,FALSE)),(IF($X$1=9,(VLOOKUP(B322,'X9'!$B:$AZ,14,FALSE)),(IF($X$1=10,(VLOOKUP(B322,'X10'!$B:$AZ,14,FALSE)),(IF($X$1=11,(VLOOKUP(B322,'X11'!$B:$AZ,14,FALSE)),(IF($X$1=12,(VLOOKUP(B322,'X12'!$B:$AZ,14,FALSE)),(VLOOKUP(B322,'X13'!$B:$AZ,14,FALSE))))))))))))))))))))))))))))=TRUE," ",(IF((IF($X$1=1,(VLOOKUP(B322,'X1'!$B:$AZ,14,FALSE)),(IF($X$1=2,(VLOOKUP(B322,'X2'!$B:$AZ,14,FALSE)),(IF($X$1=3,(VLOOKUP(B322,'X3'!$B:$AZ,14,FALSE)),(IF($X$1=4,(VLOOKUP(B322,'X4'!$B:$AZ,14,FALSE)),(IF($X$1=5,(VLOOKUP(B322,'X5'!$B:$AZ,14,FALSE)),(IF($X$1=6,(VLOOKUP(B322,'X6'!$B:$AZ,14,FALSE)),(IF($X$1=7,(VLOOKUP(B322,'X7'!$B:$AZ,14,FALSE)),(IF($X$1=8,(VLOOKUP(B322,'X8'!$B:$AZ,14,FALSE)),(IF($X$1=9,(VLOOKUP(B322,'X9'!$B:$AZ,14,FALSE)),(IF($X$1=10,(VLOOKUP(B322,'X10'!$B:$AZ,14,FALSE)),(IF($X$1=11,(VLOOKUP(B322,'X11'!$B:$AZ,14,FALSE)),(IF($X$1=12,(VLOOKUP(B322,'X12'!$B:$AZ,14,FALSE)),(VLOOKUP(B322,'X13'!$B:$AZ,14,FALSE))))))))))))))))))))))))))=$V$1," ",(IF($X$1=1,(VLOOKUP(B322,'X1'!$B:$AZ,14,FALSE)),(IF($X$1=2,(VLOOKUP(B322,'X2'!$B:$AZ,14,FALSE)),(IF($X$1=3,(VLOOKUP(B322,'X3'!$B:$AZ,14,FALSE)),(IF($X$1=4,(VLOOKUP(B322,'X4'!$B:$AZ,14,FALSE)),(IF($X$1=5,(VLOOKUP(B322,'X5'!$B:$AZ,14,FALSE)),(IF($X$1=6,(VLOOKUP(B322,'X6'!$B:$AZ,14,FALSE)),(IF($X$1=7,(VLOOKUP(B322,'X7'!$B:$AZ,14,FALSE)),(IF($X$1=8,(VLOOKUP(B322,'X8'!$B:$AZ,14,FALSE)),(IF($X$1=9,(VLOOKUP(B322,'X9'!$B:$AZ,14,FALSE)),(IF($X$1=10,(VLOOKUP(B322,'X10'!$B:$AZ,14,FALSE)),(IF($X$1=11,(VLOOKUP(B322,'X11'!$B:$AZ,14,FALSE)),(IF($X$1=12,(VLOOKUP(B322,'X12'!$B:$AZ,14,FALSE)),(VLOOKUP(B322,'X13'!$B:$AZ,14,FALSE)))))))))))))))))))))))))))))</f>
        <v xml:space="preserve"> </v>
      </c>
    </row>
    <row r="323" spans="1:19" ht="14.1" customHeight="1" x14ac:dyDescent="0.2">
      <c r="A323" s="156" t="s">
        <v>1058</v>
      </c>
      <c r="B323" s="122" t="str">
        <f>IF(ISERROR(IF($U$16=1,(VLOOKUP(A323,$AC$89:$AH$125,2,FALSE)),IF((IF($X$1=1,'X1'!B282,(IF($X$1=2,'X2'!B282,(IF($X$1=3,'X3'!B282,(IF($X$1=4,'X4'!B282,(IF($X$1=5,'X5'!B282,(IF($X$1=6,'X6'!B282,(IF($X$1=7,'X7'!B282,(IF($X$1=8,'X8'!B282,(IF($X$1=9,'X9'!B282,(IF($X$1=10,'X10'!B282,(IF($X$1=11,'X11'!B282,(IF($X$1=12,'X12'!B282,'X13'!B282))))))))))))))))))))))))="","",(IF($X$1=1,'X1'!B282,(IF($X$1=2,'X2'!B282,(IF($X$1=3,'X3'!B282,(IF($X$1=4,'X4'!B282,(IF($X$1=5,'X5'!B282,(IF($X$1=6,'X6'!B282,(IF($X$1=7,'X7'!B282,(IF($X$1=8,'X8'!B282,(IF($X$1=9,'X9'!B282,(IF($X$1=10,'X10'!B282,(IF($X$1=11,'X11'!B282,(IF($X$1=12,'X12'!B282,'X13'!B282)))))))))))))))))))))))))))=TRUE," ",(IF($U$16=1,(VLOOKUP(A323,$AC$89:$AH$125,2,FALSE)),IF((IF($X$1=1,'X1'!B282,(IF($X$1=2,'X2'!B282,(IF($X$1=3,'X3'!B282,(IF($X$1=4,'X4'!B282,(IF($X$1=5,'X5'!B282,(IF($X$1=6,'X6'!B282,(IF($X$1=7,'X7'!B282,(IF($X$1=8,'X8'!B282,(IF($X$1=9,'X9'!B282,(IF($X$1=10,'X10'!B282,(IF($X$1=11,'X11'!B282,(IF($X$1=12,'X12'!B282,'X13'!B282))))))))))))))))))))))))="","",(IF($X$1=1,'X1'!B282,(IF($X$1=2,'X2'!B282,(IF($X$1=3,'X3'!B282,(IF($X$1=4,'X4'!B282,(IF($X$1=5,'X5'!B282,(IF($X$1=6,'X6'!B282,(IF($X$1=7,'X7'!B282,(IF($X$1=8,'X8'!B282,(IF($X$1=9,'X9'!B282,(IF($X$1=10,'X10'!B282,(IF($X$1=11,'X11'!B282,(IF($X$1=12,'X12'!B282,'X13'!B282))))))))))))))))))))))))))))</f>
        <v/>
      </c>
      <c r="C323" s="181" t="str">
        <f ca="1">IF(ISERROR(IF($X$1=1,(VLOOKUP(B323,'X1'!$B:$AZ,47,FALSE)),IF($X$1=2,(VLOOKUP(B323,'X2'!$B:$AZ,47,FALSE)),IF($X$1=3,(VLOOKUP(B323,'X3'!$B:$AZ,47,FALSE)),IF($X$1=4,(VLOOKUP(B323,'X4'!$B:$AZ,47,FALSE)),IF($X$1=5,(VLOOKUP(B323,'X5'!$B:$AZ,47,FALSE)),IF($X$1=6,(VLOOKUP(B323,'X6'!$B:$AZ,47,FALSE)),IF($X$1=7,(VLOOKUP(B323,'X7'!$B:$AZ,47,FALSE)),IF($X$1=8,(VLOOKUP(B323,'X8'!$B:$AZ,47,FALSE)),IF($X$1=9,(VLOOKUP(B323,'X9'!$B:$AZ,47,FALSE)),IF($X$1=10,(VLOOKUP(B323,'X10'!$B:$AZ,47,FALSE)),IF($X$1=11,(VLOOKUP(B323,'X11'!$B:$AZ,47,FALSE)),IF($X$1=12,(VLOOKUP(B323,'X12'!$B:$AZ,47,FALSE)),IF($X$1=13,(VLOOKUP(B323,'X13'!$B:$AZ,47,FALSE)),"B"))))))))))))))=TRUE," ",(IF($X$1=1,(VLOOKUP(B323,'X1'!$B:$AZ,47,FALSE)),IF($X$1=2,(VLOOKUP(B323,'X2'!$B:$AZ,47,FALSE)),IF($X$1=3,(VLOOKUP(B323,'X3'!$B:$AZ,47,FALSE)),IF($X$1=4,(VLOOKUP(B323,'X4'!$B:$AZ,47,FALSE)),IF($X$1=5,(VLOOKUP(B323,'X5'!$B:$AZ,47,FALSE)),IF($X$1=6,(VLOOKUP(B323,'X6'!$B:$AZ,47,FALSE)),IF($X$1=7,(VLOOKUP(B323,'X7'!$B:$AZ,47,FALSE)),IF($X$1=8,(VLOOKUP(B323,'X8'!$B:$AZ,47,FALSE)),IF($X$1=9,(VLOOKUP(B323,'X9'!$B:$AZ,47,FALSE)),IF($X$1=10,(VLOOKUP(B323,'X10'!$B:$AZ,47,FALSE)),IF($X$1=11,(VLOOKUP(B323,'X11'!$B:$AZ,47,FALSE)),IF($X$1=12,(VLOOKUP(B323,'X12'!$B:$AZ,47,FALSE)),IF($X$1=13,(VLOOKUP(B323,'X13'!$B:$AZ,47,FALSE)),"B")))))))))))))))</f>
        <v xml:space="preserve"> </v>
      </c>
      <c r="D323" s="181" t="str">
        <f ca="1">IF(ISERROR(IF($X$1=1,(VLOOKUP(B323,'X1'!$B:$AP,41,FALSE)),IF($X$1=2,(VLOOKUP(B323,'X2'!$B:$AP,41,FALSE)),IF($X$1=3,(VLOOKUP(B323,'X3'!$B:$AP,41,FALSE)),IF($X$1=4,(VLOOKUP(B323,'X4'!$B:$AP,41,FALSE)),IF($X$1=5,(VLOOKUP(B323,'X5'!$B:$AP,41,FALSE)),IF($X$1=6,(VLOOKUP(B323,'X6'!$B:$AP,41,FALSE)),IF($X$1=7,(VLOOKUP(B323,'X7'!$B:$AP,41,FALSE)),IF($X$1=8,(VLOOKUP(B323,'X8'!$B:$AP,41,FALSE)),IF($X$1=9,(VLOOKUP(B323,'X9'!$B:$AP,41,FALSE)),IF($X$1=10,(VLOOKUP(B323,'X10'!$B:$AP,41,FALSE)),IF($X$1=11,(VLOOKUP(B323,'X11'!$B:$AP,41,FALSE)),IF($X$1=12,(VLOOKUP(B323,'X12'!$B:$AP,41,FALSE)),IF($X$1=13,(VLOOKUP(B323,'X13'!$B:$AP,41,FALSE)),"B"))))))))))))))=TRUE," ",(IF($X$1=1,(VLOOKUP(B323,'X1'!$B:$AP,41,FALSE)),IF($X$1=2,(VLOOKUP(B323,'X2'!$B:$AP,41,FALSE)),IF($X$1=3,(VLOOKUP(B323,'X3'!$B:$AP,41,FALSE)),IF($X$1=4,(VLOOKUP(B323,'X4'!$B:$AP,41,FALSE)),IF($X$1=5,(VLOOKUP(B323,'X5'!$B:$AP,41,FALSE)),IF($X$1=6,(VLOOKUP(B323,'X6'!$B:$AP,41,FALSE)),IF($X$1=7,(VLOOKUP(B323,'X7'!$B:$AP,41,FALSE)),IF($X$1=8,(VLOOKUP(B323,'X8'!$B:$AP,41,FALSE)),IF($X$1=9,(VLOOKUP(B323,'X9'!$B:$AP,41,FALSE)),IF($X$1=10,(VLOOKUP(B323,'X10'!$B:$AP,41,FALSE)),IF($X$1=11,(VLOOKUP(B323,'X11'!$B:$AP,41,FALSE)),IF($X$1=12,(VLOOKUP(B323,'X12'!$B:$AP,41,FALSE)),IF($X$1=13,(VLOOKUP(B323,'X13'!$B:$AP,41,FALSE)),"B")))))))))))))))</f>
        <v xml:space="preserve"> </v>
      </c>
      <c r="E323" s="182" t="str">
        <f ca="1">IF(ISERROR(IF($X$1=1,(VLOOKUP(B323,'X1'!$B:$AP,7,FALSE)),IF($X$1=2,(VLOOKUP(B323,'X2'!$B:$AP,7,FALSE)),IF($X$1=3,(VLOOKUP(B323,'X3'!$B:$AP,7,FALSE)),IF($X$1=4,(VLOOKUP(B323,'X4'!$B:$AP,7,FALSE)),IF($X$1=5,(VLOOKUP(B323,'X5'!$B:$AP,7,FALSE)),IF($X$1=6,(VLOOKUP(B323,'X6'!$B:$AP,7,FALSE)),IF($X$1=7,(VLOOKUP(B323,'X7'!$B:$AP,7,FALSE)),IF($X$1=8,(VLOOKUP(B323,'X8'!$B:$AP,7,FALSE)),IF($X$1=9,(VLOOKUP(B323,'X9'!$B:$AP,7,FALSE)),IF($X$1=10,(VLOOKUP(B323,'X10'!$B:$AP,7,FALSE)),IF($X$1=11,(VLOOKUP(B323,'X11'!$B:$AP,7,FALSE)),IF($X$1=12,(VLOOKUP(B323,'X12'!$B:$AP,7,FALSE)),IF($X$1=13,(VLOOKUP(B323,'X13'!$B:$AP,7,FALSE)),"B"))))))))))))))=TRUE," ",(IF($X$1=1,(VLOOKUP(B323,'X1'!$B:$AP,7,FALSE)),IF($X$1=2,(VLOOKUP(B323,'X2'!$B:$AP,7,FALSE)),IF($X$1=3,(VLOOKUP(B323,'X3'!$B:$AP,7,FALSE)),IF($X$1=4,(VLOOKUP(B323,'X4'!$B:$AP,7,FALSE)),IF($X$1=5,(VLOOKUP(B323,'X5'!$B:$AP,7,FALSE)),IF($X$1=6,(VLOOKUP(B323,'X6'!$B:$AP,7,FALSE)),IF($X$1=7,(VLOOKUP(B323,'X7'!$B:$AP,7,FALSE)),IF($X$1=8,(VLOOKUP(B323,'X8'!$B:$AP,7,FALSE)),IF($X$1=9,(VLOOKUP(B323,'X9'!$B:$AP,7,FALSE)),IF($X$1=10,(VLOOKUP(B323,'X10'!$B:$AP,7,FALSE)),IF($X$1=11,(VLOOKUP(B323,'X11'!$B:$AP,7,FALSE)),IF($X$1=12,(VLOOKUP(B323,'X12'!$B:$AP,7,FALSE)),IF($X$1=13,(VLOOKUP(B323,'X13'!$B:$AP,7,FALSE)),"B")))))))))))))))</f>
        <v xml:space="preserve"> </v>
      </c>
      <c r="F323" s="182" t="str">
        <f ca="1">IF(ISERROR(IF((IF($X$1=1,(VLOOKUP(B323,'X1'!$B:$AO,6,FALSE)),(IF($X$1=2,(VLOOKUP(B323,'X2'!$B:$AO,6,FALSE)),(IF($X$1=3,(VLOOKUP(B323,'X3'!$B:$AO,6,FALSE)),(IF($X$1=4,(VLOOKUP(B323,'X4'!$B:$AO,6,FALSE)),(IF($X$1=5,(VLOOKUP(B323,'X5'!$B:$AO,6,FALSE)),(IF($X$1=6,(VLOOKUP(B323,'X6'!$B:$AO,6,FALSE)),(IF($X$1=7,(VLOOKUP(B323,'X7'!$B:$AO,6,FALSE)),(IF($X$1=8,(VLOOKUP(B323,'X8'!$B:$AO,6,FALSE)),(IF($X$1=9,(VLOOKUP(B323,'X9'!$B:$AO,6,FALSE)),(IF($X$1=10,(VLOOKUP(B323,'X10'!$B:$AO,6,FALSE)),(IF($X$1=11,(VLOOKUP(B323,'X11'!$B:$AO,6,FALSE)),(IF($X$1=12,(VLOOKUP(B323,'X12'!$B:$AO,6,FALSE)),(VLOOKUP(B323,'X13'!$B:$AO,6,FALSE))))))))))))))))))))))))))=$V$1," ",(IF($X$1=1,(VLOOKUP(B323,'X1'!$B:$AO,6,FALSE)),(IF($X$1=2,(VLOOKUP(B323,'X2'!$B:$AO,6,FALSE)),(IF($X$1=3,(VLOOKUP(B323,'X3'!$B:$AO,6,FALSE)),(IF($X$1=4,(VLOOKUP(B323,'X4'!$B:$AO,6,FALSE)),(IF($X$1=5,(VLOOKUP(B323,'X5'!$B:$AO,6,FALSE)),(IF($X$1=6,(VLOOKUP(B323,'X6'!$B:$AO,6,FALSE)),(IF($X$1=7,(VLOOKUP(B323,'X7'!$B:$AO,6,FALSE)),(IF($X$1=8,(VLOOKUP(B323,'X8'!$B:$AO,6,FALSE)),(IF($X$1=9,(VLOOKUP(B323,'X9'!$B:$AO,6,FALSE)),(IF($X$1=10,(VLOOKUP(B323,'X10'!$B:$AO,6,FALSE)),(IF($X$1=11,(VLOOKUP(B323,'X11'!$B:$AO,6,FALSE)),(IF($X$1=12,(VLOOKUP(B323,'X12'!$B:$AO,6,FALSE)),(VLOOKUP(B323,'X13'!$B:$AO,6,FALSE))))))))))))))))))))))))))))=TRUE," ",(IF((IF($X$1=1,(VLOOKUP(B323,'X1'!$B:$AO,6,FALSE)),(IF($X$1=2,(VLOOKUP(B323,'X2'!$B:$AO,6,FALSE)),(IF($X$1=3,(VLOOKUP(B323,'X3'!$B:$AO,6,FALSE)),(IF($X$1=4,(VLOOKUP(B323,'X4'!$B:$AO,6,FALSE)),(IF($X$1=5,(VLOOKUP(B323,'X5'!$B:$AO,6,FALSE)),(IF($X$1=6,(VLOOKUP(B323,'X6'!$B:$AO,6,FALSE)),(IF($X$1=7,(VLOOKUP(B323,'X7'!$B:$AO,6,FALSE)),(IF($X$1=8,(VLOOKUP(B323,'X8'!$B:$AO,6,FALSE)),(IF($X$1=9,(VLOOKUP(B323,'X9'!$B:$AO,6,FALSE)),(IF($X$1=10,(VLOOKUP(B323,'X10'!$B:$AO,6,FALSE)),(IF($X$1=11,(VLOOKUP(B323,'X11'!$B:$AO,6,FALSE)),(IF($X$1=12,(VLOOKUP(B323,'X12'!$B:$AO,6,FALSE)),(VLOOKUP(B323,'X13'!$B:$AO,6,FALSE))))))))))))))))))))))))))=$V$1," ",(IF($X$1=1,(VLOOKUP(B323,'X1'!$B:$AO,6,FALSE)),(IF($X$1=2,(VLOOKUP(B323,'X2'!$B:$AO,6,FALSE)),(IF($X$1=3,(VLOOKUP(B323,'X3'!$B:$AO,6,FALSE)),(IF($X$1=4,(VLOOKUP(B323,'X4'!$B:$AO,6,FALSE)),(IF($X$1=5,(VLOOKUP(B323,'X5'!$B:$AO,6,FALSE)),(IF($X$1=6,(VLOOKUP(B323,'X6'!$B:$AO,6,FALSE)),(IF($X$1=7,(VLOOKUP(B323,'X7'!$B:$AO,6,FALSE)),(IF($X$1=8,(VLOOKUP(B323,'X8'!$B:$AO,6,FALSE)),(IF($X$1=9,(VLOOKUP(B323,'X9'!$B:$AO,6,FALSE)),(IF($X$1=10,(VLOOKUP(B323,'X10'!$B:$AO,6,FALSE)),(IF($X$1=11,(VLOOKUP(B323,'X11'!$B:$AO,6,FALSE)),(IF($X$1=12,(VLOOKUP(B323,'X12'!$B:$AO,6,FALSE)),(VLOOKUP(B323,'X13'!$B:$AO,6,FALSE)))))))))))))))))))))))))))))</f>
        <v xml:space="preserve"> </v>
      </c>
      <c r="G323" s="182" t="str">
        <f ca="1">IF(ISERROR(IF($X$1=1,(VLOOKUP(B323,'X1'!$B:$AZ,44,FALSE)),IF($X$1=2,(VLOOKUP(B323,'X2'!$B:$AZ,44,FALSE)),IF($X$1=3,(VLOOKUP(B323,'X3'!$B:$AZ,44,FALSE)),IF($X$1=4,(VLOOKUP(B323,'X4'!$B:$AZ,44,FALSE)),IF($X$1=5,(VLOOKUP(B323,'X5'!$B:$AZ,44,FALSE)),IF($X$1=6,(VLOOKUP(B323,'X6'!$B:$AZ,44,FALSE)),IF($X$1=7,(VLOOKUP(B323,'X7'!$B:$AZ,44,FALSE)),IF($X$1=8,(VLOOKUP(B323,'X8'!$B:$AZ,44,FALSE)),IF($X$1=9,(VLOOKUP(B323,'X9'!$B:$AZ,44,FALSE)),IF($X$1=10,(VLOOKUP(B323,'X10'!$B:$AZ,44,FALSE)),IF($X$1=11,(VLOOKUP(B323,'X11'!$B:$AZ,44,FALSE)),IF($X$1=12,(VLOOKUP(B323,'X12'!$B:$AZ,44,FALSE)),IF($X$1=13,(VLOOKUP(B323,'X13'!$B:$AZ,44,FALSE)),"B"))))))))))))))=TRUE," ",(IF($X$1=1,(VLOOKUP(B323,'X1'!$B:$AZ,44,FALSE)),IF($X$1=2,(VLOOKUP(B323,'X2'!$B:$AZ,44,FALSE)),IF($X$1=3,(VLOOKUP(B323,'X3'!$B:$AZ,44,FALSE)),IF($X$1=4,(VLOOKUP(B323,'X4'!$B:$AZ,44,FALSE)),IF($X$1=5,(VLOOKUP(B323,'X5'!$B:$AZ,44,FALSE)),IF($X$1=6,(VLOOKUP(B323,'X6'!$B:$AZ,44,FALSE)),IF($X$1=7,(VLOOKUP(B323,'X7'!$B:$AZ,44,FALSE)),IF($X$1=8,(VLOOKUP(B323,'X8'!$B:$AZ,44,FALSE)),IF($X$1=9,(VLOOKUP(B323,'X9'!$B:$AZ,44,FALSE)),IF($X$1=10,(VLOOKUP(B323,'X10'!$B:$AZ,44,FALSE)),IF($X$1=11,(VLOOKUP(B323,'X11'!$B:$AZ,44,FALSE)),IF($X$1=12,(VLOOKUP(B323,'X12'!$B:$AZ,44,FALSE)),IF($X$1=13,(VLOOKUP(B323,'X13'!$B:$AZ,44,FALSE)),"B")))))))))))))))</f>
        <v xml:space="preserve"> </v>
      </c>
      <c r="H323" s="182" t="str">
        <f ca="1">IF(ISERROR(IF($X$1=1,(VLOOKUP(B323,'X1'!$B:$AZ,8,FALSE)),IF($X$1=2,(VLOOKUP(B323,'X2'!$B:$AZ,8,FALSE)),IF($X$1=3,(VLOOKUP(B323,'X3'!$B:$AZ,8,FALSE)),IF($X$1=4,(VLOOKUP(B323,'X4'!$B:$AZ,8,FALSE)),IF($X$1=5,(VLOOKUP(B323,'X5'!$B:$AZ,8,FALSE)),IF($X$1=6,(VLOOKUP(B323,'X6'!$B:$AZ,8,FALSE)),IF($X$1=7,(VLOOKUP(B323,'X7'!$B:$AZ,8,FALSE)),IF($X$1=8,(VLOOKUP(B323,'X8'!$B:$AZ,8,FALSE)),IF($X$1=9,(VLOOKUP(B323,'X9'!$B:$AZ,8,FALSE)),IF($X$1=10,(VLOOKUP(B323,'X10'!$B:$AZ,8,FALSE)),IF($X$1=11,(VLOOKUP(B323,'X11'!$B:$AZ,8,FALSE)),IF($X$1=12,(VLOOKUP(B323,'X12'!$B:$AZ,8,FALSE)),IF($X$1=13,(VLOOKUP(B323,'X13'!$B:$AZ,8,FALSE)),"B"))))))))))))))=TRUE," ",(IF($X$1=1,(VLOOKUP(B323,'X1'!$B:$AZ,8,FALSE)),IF($X$1=2,(VLOOKUP(B323,'X2'!$B:$AZ,8,FALSE)),IF($X$1=3,(VLOOKUP(B323,'X3'!$B:$AZ,8,FALSE)),IF($X$1=4,(VLOOKUP(B323,'X4'!$B:$AZ,8,FALSE)),IF($X$1=5,(VLOOKUP(B323,'X5'!$B:$AZ,8,FALSE)),IF($X$1=6,(VLOOKUP(B323,'X6'!$B:$AZ,8,FALSE)),IF($X$1=7,(VLOOKUP(B323,'X7'!$B:$AZ,8,FALSE)),IF($X$1=8,(VLOOKUP(B323,'X8'!$B:$AZ,8,FALSE)),IF($X$1=9,(VLOOKUP(B323,'X9'!$B:$AZ,8,FALSE)),IF($X$1=10,(VLOOKUP(B323,'X10'!$B:$AZ,8,FALSE)),IF($X$1=11,(VLOOKUP(B323,'X11'!$B:$AZ,8,FALSE)),IF($X$1=12,(VLOOKUP(B323,'X12'!$B:$AZ,8,FALSE)),IF($X$1=13,(VLOOKUP(B323,'X13'!$B:$AZ,8,FALSE)),"B")))))))))))))))</f>
        <v xml:space="preserve"> </v>
      </c>
      <c r="I323" s="183" t="str">
        <f ca="1">IF(ISERROR(IF($X$1=1,(VLOOKUP(B323,'X1'!$B:$AZ,2,FALSE)),IF($X$1=2,(VLOOKUP(B323,'X2'!$B:$AZ,2,FALSE)),IF($X$1=3,(VLOOKUP(B323,'X3'!$B:$AZ,2,FALSE)),IF($X$1=4,(VLOOKUP(B323,'X4'!$B:$AZ,2,FALSE)),IF($X$1=5,(VLOOKUP(B323,'X5'!$B:$AZ,2,FALSE)),IF($X$1=6,(VLOOKUP(B323,'X6'!$B:$AZ,2,FALSE)),IF($X$1=7,(VLOOKUP(B323,'X7'!$B:$AZ,2,FALSE)),IF($X$1=8,(VLOOKUP(B323,'X8'!$B:$AZ,2,FALSE)),IF($X$1=9,(VLOOKUP(B323,'X9'!$B:$AZ,2,FALSE)),IF($X$1=10,(VLOOKUP(B323,'X10'!$B:$AZ,2,FALSE)),IF($X$1=11,(VLOOKUP(B323,'X11'!$B:$AZ,2,FALSE)),IF($X$1=12,(VLOOKUP(B323,'X12'!$B:$AZ,2,FALSE)),IF($X$1=13,(VLOOKUP(B323,'X13'!$B:$AZ,2,FALSE)),"B"))))))))))))))=TRUE," ",(IF($X$1=1,(VLOOKUP(B323,'X1'!$B:$AZ,2,FALSE)),IF($X$1=2,(VLOOKUP(B323,'X2'!$B:$AZ,2,FALSE)),IF($X$1=3,(VLOOKUP(B323,'X3'!$B:$AZ,2,FALSE)),IF($X$1=4,(VLOOKUP(B323,'X4'!$B:$AZ,2,FALSE)),IF($X$1=5,(VLOOKUP(B323,'X5'!$B:$AZ,2,FALSE)),IF($X$1=6,(VLOOKUP(B323,'X6'!$B:$AZ,2,FALSE)),IF($X$1=7,(VLOOKUP(B323,'X7'!$B:$AZ,2,FALSE)),IF($X$1=8,(VLOOKUP(B323,'X8'!$B:$AZ,2,FALSE)),IF($X$1=9,(VLOOKUP(B323,'X9'!$B:$AZ,2,FALSE)),IF($X$1=10,(VLOOKUP(B323,'X10'!$B:$AZ,2,FALSE)),IF($X$1=11,(VLOOKUP(B323,'X11'!$B:$AZ,2,FALSE)),IF($X$1=12,(VLOOKUP(B323,'X12'!$B:$AZ,2,FALSE)),IF($X$1=13,(VLOOKUP(B323,'X13'!$B:$AZ,2,FALSE)),"B")))))))))))))))</f>
        <v xml:space="preserve"> </v>
      </c>
      <c r="J323" s="183" t="str">
        <f ca="1">IF(ISERROR(IF($X$1=1,(VLOOKUP(B323,'X1'!$B:$AZ,3,FALSE)),IF($X$1=2,(VLOOKUP(B323,'X2'!$B:$AZ,3,FALSE)),IF($X$1=3,(VLOOKUP(B323,'X3'!$B:$AZ,3,FALSE)),IF($X$1=4,(VLOOKUP(B323,'X4'!$B:$AZ,3,FALSE)),IF($X$1=5,(VLOOKUP(B323,'X5'!$B:$AZ,3,FALSE)),IF($X$1=6,(VLOOKUP(B323,'X6'!$B:$AZ,3,FALSE)),IF($X$1=7,(VLOOKUP(B323,'X7'!$B:$AZ,3,FALSE)),IF($X$1=8,(VLOOKUP(B323,'X8'!$B:$AZ,3,FALSE)),IF($X$1=9,(VLOOKUP(B323,'X9'!$B:$AZ,3,FALSE)),IF($X$1=10,(VLOOKUP(B323,'X10'!$B:$AZ,3,FALSE)),IF($X$1=11,(VLOOKUP(B323,'X11'!$B:$AZ,3,FALSE)),IF($X$1=12,(VLOOKUP(B323,'X12'!$B:$AZ,3,FALSE)),IF($X$1=13,(VLOOKUP(B323,'X13'!$B:$AZ,3,FALSE)),"B"))))))))))))))=TRUE," ",(IF($X$1=1,(VLOOKUP(B323,'X1'!$B:$AZ,3,FALSE)),IF($X$1=2,(VLOOKUP(B323,'X2'!$B:$AZ,3,FALSE)),IF($X$1=3,(VLOOKUP(B323,'X3'!$B:$AZ,3,FALSE)),IF($X$1=4,(VLOOKUP(B323,'X4'!$B:$AZ,3,FALSE)),IF($X$1=5,(VLOOKUP(B323,'X5'!$B:$AZ,3,FALSE)),IF($X$1=6,(VLOOKUP(B323,'X6'!$B:$AZ,3,FALSE)),IF($X$1=7,(VLOOKUP(B323,'X7'!$B:$AZ,3,FALSE)),IF($X$1=8,(VLOOKUP(B323,'X8'!$B:$AZ,3,FALSE)),IF($X$1=9,(VLOOKUP(B323,'X9'!$B:$AZ,3,FALSE)),IF($X$1=10,(VLOOKUP(B323,'X10'!$B:$AZ,3,FALSE)),IF($X$1=11,(VLOOKUP(B323,'X11'!$B:$AZ,3,FALSE)),IF($X$1=12,(VLOOKUP(B323,'X12'!$B:$AZ,3,FALSE)),IF($X$1=13,(VLOOKUP(B323,'X13'!$B:$AZ,3,FALSE)),"B")))))))))))))))</f>
        <v xml:space="preserve"> </v>
      </c>
      <c r="K323" s="183" t="str">
        <f ca="1">IF(ISERROR(IF($X$1=1,(VLOOKUP(B323,'X1'!$B:$AZ,5,FALSE)),IF($X$1=2,(VLOOKUP(B323,'X2'!$B:$AZ,5,FALSE)),IF($X$1=3,(VLOOKUP(B323,'X3'!$B:$AZ,5,FALSE)),IF($X$1=4,(VLOOKUP(B323,'X4'!$B:$AZ,5,FALSE)),IF($X$1=5,(VLOOKUP(B323,'X5'!$B:$AZ,5,FALSE)),IF($X$1=6,(VLOOKUP(B323,'X6'!$B:$AZ,5,FALSE)),IF($X$1=7,(VLOOKUP(B323,'X7'!$B:$AZ,5,FALSE)),IF($X$1=8,(VLOOKUP(B323,'X8'!$B:$AZ,5,FALSE)),IF($X$1=9,(VLOOKUP(B323,'X9'!$B:$AZ,5,FALSE)),IF($X$1=10,(VLOOKUP(B323,'X10'!$B:$AZ,5,FALSE)),IF($X$1=11,(VLOOKUP(B323,'X11'!$B:$AZ,5,FALSE)),IF($X$1=12,(VLOOKUP(B323,'X12'!$B:$AZ,5,FALSE)),IF($X$1=13,(VLOOKUP(B323,'X13'!$B:$AZ,5,FALSE)),"B"))))))))))))))=TRUE," ",(IF($X$1=1,(VLOOKUP(B323,'X1'!$B:$AZ,5,FALSE)),IF($X$1=2,(VLOOKUP(B323,'X2'!$B:$AZ,5,FALSE)),IF($X$1=3,(VLOOKUP(B323,'X3'!$B:$AZ,5,FALSE)),IF($X$1=4,(VLOOKUP(B323,'X4'!$B:$AZ,5,FALSE)),IF($X$1=5,(VLOOKUP(B323,'X5'!$B:$AZ,5,FALSE)),IF($X$1=6,(VLOOKUP(B323,'X6'!$B:$AZ,5,FALSE)),IF($X$1=7,(VLOOKUP(B323,'X7'!$B:$AZ,5,FALSE)),IF($X$1=8,(VLOOKUP(B323,'X8'!$B:$AZ,5,FALSE)),IF($X$1=9,(VLOOKUP(B323,'X9'!$B:$AZ,5,FALSE)),IF($X$1=10,(VLOOKUP(B323,'X10'!$B:$AZ,5,FALSE)),IF($X$1=11,(VLOOKUP(B323,'X11'!$B:$AZ,5,FALSE)),IF($X$1=12,(VLOOKUP(B323,'X12'!$B:$AZ,5,FALSE)),IF($X$1=13,(VLOOKUP(B323,'X13'!$B:$AZ,5,FALSE)),"B")))))))))))))))</f>
        <v xml:space="preserve"> </v>
      </c>
      <c r="L323" s="184" t="str">
        <f ca="1">IF(ISERROR(IF($X$1=1,(VLOOKUP(B323,'X1'!$B:$AZ,9,FALSE)),IF($X$1=2,(VLOOKUP(B323,'X2'!$B:$AZ,9,FALSE)),IF($X$1=3,(VLOOKUP(B323,'X3'!$B:$AZ,9,FALSE)),IF($X$1=4,(VLOOKUP(B323,'X4'!$B:$AZ,9,FALSE)),IF($X$1=5,(VLOOKUP(B323,'X5'!$B:$AZ,9,FALSE)),IF($X$1=6,(VLOOKUP(B323,'X6'!$B:$AZ,9,FALSE)),IF($X$1=7,(VLOOKUP(B323,'X7'!$B:$AZ,9,FALSE)),IF($X$1=8,(VLOOKUP(B323,'X8'!$B:$AZ,9,FALSE)),IF($X$1=9,(VLOOKUP(B323,'X9'!$B:$AZ,9,FALSE)),IF($X$1=10,(VLOOKUP(B323,'X10'!$B:$AZ,9,FALSE)),IF($X$1=11,(VLOOKUP(B323,'X11'!$B:$AZ,9,FALSE)),IF($X$1=12,(VLOOKUP(B323,'X12'!$B:$AZ,9,FALSE)),IF($X$1=13,(VLOOKUP(B323,'X13'!$B:$AZ,9,FALSE)),"B"))))))))))))))=TRUE," ",(IF($X$1=1,(VLOOKUP(B323,'X1'!$B:$AZ,9,FALSE)),IF($X$1=2,(VLOOKUP(B323,'X2'!$B:$AZ,9,FALSE)),IF($X$1=3,(VLOOKUP(B323,'X3'!$B:$AZ,9,FALSE)),IF($X$1=4,(VLOOKUP(B323,'X4'!$B:$AZ,9,FALSE)),IF($X$1=5,(VLOOKUP(B323,'X5'!$B:$AZ,9,FALSE)),IF($X$1=6,(VLOOKUP(B323,'X6'!$B:$AZ,9,FALSE)),IF($X$1=7,(VLOOKUP(B323,'X7'!$B:$AZ,9,FALSE)),IF($X$1=8,(VLOOKUP(B323,'X8'!$B:$AZ,9,FALSE)),IF($X$1=9,(VLOOKUP(B323,'X9'!$B:$AZ,9,FALSE)),IF($X$1=10,(VLOOKUP(B323,'X10'!$B:$AZ,9,FALSE)),IF($X$1=11,(VLOOKUP(B323,'X11'!$B:$AZ,9,FALSE)),IF($X$1=12,(VLOOKUP(B323,'X12'!$B:$AZ,9,FALSE)),IF($X$1=13,(VLOOKUP(B323,'X13'!$B:$AZ,9,FALSE)),"B")))))))))))))))</f>
        <v xml:space="preserve"> </v>
      </c>
      <c r="M323" s="184" t="str">
        <f ca="1">IF(ISERROR(IF($X$1=1,(VLOOKUP(B323,'X1'!$B:$AZ,10,FALSE)),IF($X$1=2,(VLOOKUP(B323,'X2'!$B:$AZ,10,FALSE)),IF($X$1=3,(VLOOKUP(B323,'X3'!$B:$AZ,10,FALSE)),IF($X$1=4,(VLOOKUP(B323,'X4'!$B:$AZ,10,FALSE)),IF($X$1=5,(VLOOKUP(B323,'X5'!$B:$AZ,10,FALSE)),IF($X$1=6,(VLOOKUP(B323,'X6'!$B:$AZ,10,FALSE)),IF($X$1=7,(VLOOKUP(B323,'X7'!$B:$AZ,10,FALSE)),IF($X$1=8,(VLOOKUP(B323,'X8'!$B:$AZ,10,FALSE)),IF($X$1=9,(VLOOKUP(B323,'X9'!$B:$AZ,10,FALSE)),IF($X$1=10,(VLOOKUP(B323,'X10'!$B:$AZ,10,FALSE)),IF($X$1=11,(VLOOKUP(B323,'X11'!$B:$AZ,10,FALSE)),IF($X$1=12,(VLOOKUP(B323,'X12'!$B:$AZ,10,FALSE)),IF($X$1=13,(VLOOKUP(B323,'X13'!$B:$AZ,10,FALSE)),"B"))))))))))))))=TRUE," ",(IF($X$1=1,(VLOOKUP(B323,'X1'!$B:$AZ,10,FALSE)),IF($X$1=2,(VLOOKUP(B323,'X2'!$B:$AZ,10,FALSE)),IF($X$1=3,(VLOOKUP(B323,'X3'!$B:$AZ,10,FALSE)),IF($X$1=4,(VLOOKUP(B323,'X4'!$B:$AZ,10,FALSE)),IF($X$1=5,(VLOOKUP(B323,'X5'!$B:$AZ,10,FALSE)),IF($X$1=6,(VLOOKUP(B323,'X6'!$B:$AZ,10,FALSE)),IF($X$1=7,(VLOOKUP(B323,'X7'!$B:$AZ,10,FALSE)),IF($X$1=8,(VLOOKUP(B323,'X8'!$B:$AZ,10,FALSE)),IF($X$1=9,(VLOOKUP(B323,'X9'!$B:$AZ,10,FALSE)),IF($X$1=10,(VLOOKUP(B323,'X10'!$B:$AZ,10,FALSE)),IF($X$1=11,(VLOOKUP(B323,'X11'!$B:$AZ,10,FALSE)),IF($X$1=12,(VLOOKUP(B323,'X12'!$B:$AZ,10,FALSE)),IF($X$1=13,(VLOOKUP(B323,'X13'!$B:$AZ,10,FALSE)),"B")))))))))))))))</f>
        <v xml:space="preserve"> </v>
      </c>
      <c r="N323" s="185" t="str">
        <f ca="1">IF(ISERROR(IF($X$1=1,(VLOOKUP(B323,'X1'!$B:$AZ,45,FALSE)),IF($X$1=2,(VLOOKUP(B323,'X2'!$B:$AZ,45,FALSE)),IF($X$1=3,(VLOOKUP(B323,'X3'!$B:$AZ,45,FALSE)),IF($X$1=4,(VLOOKUP(B323,'X4'!$B:$AZ,45,FALSE)),IF($X$1=5,(VLOOKUP(B323,'X5'!$B:$AZ,45,FALSE)),IF($X$1=6,(VLOOKUP(B323,'X6'!$B:$AZ,45,FALSE)),IF($X$1=7,(VLOOKUP(B323,'X7'!$B:$AZ,45,FALSE)),IF($X$1=8,(VLOOKUP(B323,'X8'!$B:$AZ,45,FALSE)),IF($X$1=9,(VLOOKUP(B323,'X9'!$B:$AZ,45,FALSE)),IF($X$1=10,(VLOOKUP(B323,'X10'!$B:$AZ,45,FALSE)),IF($X$1=11,(VLOOKUP(B323,'X11'!$B:$AZ,45,FALSE)),IF($X$1=12,(VLOOKUP(B323,'X12'!$B:$AZ,45,FALSE)),IF($X$1=13,(VLOOKUP(B323,'X13'!$B:$AZ,45,FALSE)),"B"))))))))))))))=TRUE," ",(IF($X$1=1,(VLOOKUP(B323,'X1'!$B:$AZ,45,FALSE)),IF($X$1=2,(VLOOKUP(B323,'X2'!$B:$AZ,45,FALSE)),IF($X$1=3,(VLOOKUP(B323,'X3'!$B:$AZ,45,FALSE)),IF($X$1=4,(VLOOKUP(B323,'X4'!$B:$AZ,45,FALSE)),IF($X$1=5,(VLOOKUP(B323,'X5'!$B:$AZ,45,FALSE)),IF($X$1=6,(VLOOKUP(B323,'X6'!$B:$AZ,45,FALSE)),IF($X$1=7,(VLOOKUP(B323,'X7'!$B:$AZ,45,FALSE)),IF($X$1=8,(VLOOKUP(B323,'X8'!$B:$AZ,45,FALSE)),IF($X$1=9,(VLOOKUP(B323,'X9'!$B:$AZ,45,FALSE)),IF($X$1=10,(VLOOKUP(B323,'X10'!$B:$AZ,45,FALSE)),IF($X$1=11,(VLOOKUP(B323,'X11'!$B:$AZ,45,FALSE)),IF($X$1=12,(VLOOKUP(B323,'X12'!$B:$AZ,45,FALSE)),IF($X$1=13,(VLOOKUP(B323,'X13'!$B:$AZ,45,FALSE)),"B")))))))))))))))</f>
        <v xml:space="preserve"> </v>
      </c>
      <c r="O323" s="184" t="str">
        <f ca="1">IF(ISERROR(IF($X$1=1,(VLOOKUP(B323,'X1'!$B:$AZ,11,FALSE)),IF($X$1=2,(VLOOKUP(B323,'X2'!$B:$AZ,11,FALSE)),IF($X$1=3,(VLOOKUP(B323,'X3'!$B:$AZ,11,FALSE)),IF($X$1=4,(VLOOKUP(B323,'X4'!$B:$AZ,11,FALSE)),IF($X$1=5,(VLOOKUP(B323,'X5'!$B:$AZ,11,FALSE)),IF($X$1=6,(VLOOKUP(B323,'X6'!$B:$AZ,11,FALSE)),IF($X$1=7,(VLOOKUP(B323,'X7'!$B:$AZ,11,FALSE)),IF($X$1=8,(VLOOKUP(B323,'X8'!$B:$AZ,11,FALSE)),IF($X$1=9,(VLOOKUP(B323,'X9'!$B:$AZ,11,FALSE)),IF($X$1=10,(VLOOKUP(B323,'X10'!$B:$AZ,11,FALSE)),IF($X$1=11,(VLOOKUP(B323,'X11'!$B:$AZ,11,FALSE)),IF($X$1=12,(VLOOKUP(B323,'X12'!$B:$AZ,11,FALSE)),IF($X$1=13,(VLOOKUP(B323,'X13'!$B:$AZ,11,FALSE)),"B"))))))))))))))=TRUE," ",(IF($X$1=1,(VLOOKUP(B323,'X1'!$B:$AZ,11,FALSE)),IF($X$1=2,(VLOOKUP(B323,'X2'!$B:$AZ,11,FALSE)),IF($X$1=3,(VLOOKUP(B323,'X3'!$B:$AZ,11,FALSE)),IF($X$1=4,(VLOOKUP(B323,'X4'!$B:$AZ,11,FALSE)),IF($X$1=5,(VLOOKUP(B323,'X5'!$B:$AZ,11,FALSE)),IF($X$1=6,(VLOOKUP(B323,'X6'!$B:$AZ,11,FALSE)),IF($X$1=7,(VLOOKUP(B323,'X7'!$B:$AZ,11,FALSE)),IF($X$1=8,(VLOOKUP(B323,'X8'!$B:$AZ,11,FALSE)),IF($X$1=9,(VLOOKUP(B323,'X9'!$B:$AZ,11,FALSE)),IF($X$1=10,(VLOOKUP(B323,'X10'!$B:$AZ,11,FALSE)),IF($X$1=11,(VLOOKUP(B323,'X11'!$B:$AZ,11,FALSE)),IF($X$1=12,(VLOOKUP(B323,'X12'!$B:$AZ,11,FALSE)),IF($X$1=13,(VLOOKUP(B323,'X13'!$B:$AZ,11,FALSE)),"B")))))))))))))))</f>
        <v xml:space="preserve"> </v>
      </c>
      <c r="P323" s="184" t="str">
        <f ca="1">IF(ISERROR(IF($X$1=1,(VLOOKUP(B323,'X1'!$B:$AZ,12,FALSE)),IF($X$1=2,(VLOOKUP(B323,'X2'!$B:$AZ,12,FALSE)),IF($X$1=3,(VLOOKUP(B323,'X3'!$B:$AZ,12,FALSE)),IF($X$1=4,(VLOOKUP(B323,'X4'!$B:$AZ,12,FALSE)),IF($X$1=5,(VLOOKUP(B323,'X5'!$B:$AZ,12,FALSE)),IF($X$1=6,(VLOOKUP(B323,'X6'!$B:$AZ,12,FALSE)),IF($X$1=7,(VLOOKUP(B323,'X7'!$B:$AZ,12,FALSE)),IF($X$1=8,(VLOOKUP(B323,'X8'!$B:$AZ,12,FALSE)),IF($X$1=9,(VLOOKUP(B323,'X9'!$B:$AZ,12,FALSE)),IF($X$1=10,(VLOOKUP(B323,'X10'!$B:$AZ,12,FALSE)),IF($X$1=11,(VLOOKUP(B323,'X11'!$B:$AZ,12,FALSE)),IF($X$1=12,(VLOOKUP(B323,'X12'!$B:$AZ,12,FALSE)),IF($X$1=13,(VLOOKUP(B323,'X13'!$B:$AZ,12,FALSE)),"B"))))))))))))))=TRUE," ",(IF($X$1=1,(VLOOKUP(B323,'X1'!$B:$AZ,12,FALSE)),IF($X$1=2,(VLOOKUP(B323,'X2'!$B:$AZ,12,FALSE)),IF($X$1=3,(VLOOKUP(B323,'X3'!$B:$AZ,12,FALSE)),IF($X$1=4,(VLOOKUP(B323,'X4'!$B:$AZ,12,FALSE)),IF($X$1=5,(VLOOKUP(B323,'X5'!$B:$AZ,12,FALSE)),IF($X$1=6,(VLOOKUP(B323,'X6'!$B:$AZ,12,FALSE)),IF($X$1=7,(VLOOKUP(B323,'X7'!$B:$AZ,12,FALSE)),IF($X$1=8,(VLOOKUP(B323,'X8'!$B:$AZ,12,FALSE)),IF($X$1=9,(VLOOKUP(B323,'X9'!$B:$AZ,12,FALSE)),IF($X$1=10,(VLOOKUP(B323,'X10'!$B:$AZ,12,FALSE)),IF($X$1=11,(VLOOKUP(B323,'X11'!$B:$AZ,12,FALSE)),IF($X$1=12,(VLOOKUP(B323,'X12'!$B:$AZ,12,FALSE)),IF($X$1=13,(VLOOKUP(B323,'X13'!$B:$AZ,12,FALSE)),"B")))))))))))))))</f>
        <v xml:space="preserve"> </v>
      </c>
      <c r="Q323" s="185" t="str">
        <f ca="1">IF(ISERROR(IF($X$1=1,(VLOOKUP(B323,'X1'!$B:$AZ,46,FALSE)),IF($X$1=2,(VLOOKUP(B323,'X2'!$B:$AZ,46,FALSE)),IF($X$1=3,(VLOOKUP(B323,'X3'!$B:$AZ,46,FALSE)),IF($X$1=4,(VLOOKUP(B323,'X4'!$B:$AZ,46,FALSE)),IF($X$1=5,(VLOOKUP(B323,'X5'!$B:$AZ,46,FALSE)),IF($X$1=6,(VLOOKUP(B323,'X6'!$B:$AZ,46,FALSE)),IF($X$1=7,(VLOOKUP(B323,'X7'!$B:$AZ,46,FALSE)),IF($X$1=8,(VLOOKUP(B323,'X8'!$B:$AZ,46,FALSE)),IF($X$1=9,(VLOOKUP(B323,'X9'!$B:$AZ,46,FALSE)),IF($X$1=10,(VLOOKUP(B323,'X10'!$B:$AZ,46,FALSE)),IF($X$1=11,(VLOOKUP(B323,'X11'!$B:$AZ,46,FALSE)),IF($X$1=12,(VLOOKUP(B323,'X12'!$B:$AZ,46,FALSE)),IF($X$1=13,(VLOOKUP(B323,'X13'!$B:$AZ,46,FALSE)),"B"))))))))))))))=TRUE," ",(IF($X$1=1,(VLOOKUP(B323,'X1'!$B:$AZ,46,FALSE)),IF($X$1=2,(VLOOKUP(B323,'X2'!$B:$AZ,46,FALSE)),IF($X$1=3,(VLOOKUP(B323,'X3'!$B:$AZ,46,FALSE)),IF($X$1=4,(VLOOKUP(B323,'X4'!$B:$AZ,46,FALSE)),IF($X$1=5,(VLOOKUP(B323,'X5'!$B:$AZ,46,FALSE)),IF($X$1=6,(VLOOKUP(B323,'X6'!$B:$AZ,46,FALSE)),IF($X$1=7,(VLOOKUP(B323,'X7'!$B:$AZ,46,FALSE)),IF($X$1=8,(VLOOKUP(B323,'X8'!$B:$AZ,46,FALSE)),IF($X$1=9,(VLOOKUP(B323,'X9'!$B:$AZ,46,FALSE)),IF($X$1=10,(VLOOKUP(B323,'X10'!$B:$AZ,46,FALSE)),IF($X$1=11,(VLOOKUP(B323,'X11'!$B:$AZ,46,FALSE)),IF($X$1=12,(VLOOKUP(B323,'X12'!$B:$AZ,46,FALSE)),IF($X$1=13,(VLOOKUP(B323,'X13'!$B:$AZ,46,FALSE)),"B")))))))))))))))</f>
        <v xml:space="preserve"> </v>
      </c>
      <c r="R323" s="185" t="str">
        <f ca="1">IF(ISERROR(IF($X$1=1,(VLOOKUP(B323,'X1'!$B:$AZ,15,FALSE)),IF($X$1=2,(VLOOKUP(B323,'X2'!$B:$AZ,15,FALSE)),IF($X$1=3,(VLOOKUP(B323,'X3'!$B:$AZ,15,FALSE)),IF($X$1=4,(VLOOKUP(B323,'X4'!$B:$AZ,15,FALSE)),IF($X$1=5,(VLOOKUP(B323,'X5'!$B:$AZ,15,FALSE)),IF($X$1=6,(VLOOKUP(B323,'X6'!$B:$AZ,15,FALSE)),IF($X$1=7,(VLOOKUP(B323,'X7'!$B:$AZ,15,FALSE)),IF($X$1=8,(VLOOKUP(B323,'X8'!$B:$AZ,15,FALSE)),IF($X$1=9,(VLOOKUP(B323,'X9'!$B:$AZ,15,FALSE)),IF($X$1=10,(VLOOKUP(B323,'X10'!$B:$AZ,15,FALSE)),IF($X$1=11,(VLOOKUP(B323,'X11'!$B:$AZ,15,FALSE)),IF($X$1=12,(VLOOKUP(B323,'X12'!$B:$AZ,15,FALSE)),IF($X$1=13,(VLOOKUP(B323,'X13'!$B:$AZ,15,FALSE)),"B"))))))))))))))=TRUE," ",(IF($X$1=1,(VLOOKUP(B323,'X1'!$B:$AZ,15,FALSE)),IF($X$1=2,(VLOOKUP(B323,'X2'!$B:$AZ,15,FALSE)),IF($X$1=3,(VLOOKUP(B323,'X3'!$B:$AZ,15,FALSE)),IF($X$1=4,(VLOOKUP(B323,'X4'!$B:$AZ,15,FALSE)),IF($X$1=5,(VLOOKUP(B323,'X5'!$B:$AZ,15,FALSE)),IF($X$1=6,(VLOOKUP(B323,'X6'!$B:$AZ,15,FALSE)),IF($X$1=7,(VLOOKUP(B323,'X7'!$B:$AZ,15,FALSE)),IF($X$1=8,(VLOOKUP(B323,'X8'!$B:$AZ,15,FALSE)),IF($X$1=9,(VLOOKUP(B323,'X9'!$B:$AZ,15,FALSE)),IF($X$1=10,(VLOOKUP(B323,'X10'!$B:$AZ,15,FALSE)),IF($X$1=11,(VLOOKUP(B323,'X11'!$B:$AZ,15,FALSE)),IF($X$1=12,(VLOOKUP(B323,'X12'!$B:$AZ,15,FALSE)),IF($X$1=13,(VLOOKUP(B323,'X13'!$B:$AZ,15,FALSE)),"B")))))))))))))))</f>
        <v xml:space="preserve"> </v>
      </c>
      <c r="S323" s="185" t="str">
        <f ca="1">IF(ISERROR(IF((IF($X$1=1,(VLOOKUP(B323,'X1'!$B:$AZ,14,FALSE)),(IF($X$1=2,(VLOOKUP(B323,'X2'!$B:$AZ,14,FALSE)),(IF($X$1=3,(VLOOKUP(B323,'X3'!$B:$AZ,14,FALSE)),(IF($X$1=4,(VLOOKUP(B323,'X4'!$B:$AZ,14,FALSE)),(IF($X$1=5,(VLOOKUP(B323,'X5'!$B:$AZ,14,FALSE)),(IF($X$1=6,(VLOOKUP(B323,'X6'!$B:$AZ,14,FALSE)),(IF($X$1=7,(VLOOKUP(B323,'X7'!$B:$AZ,14,FALSE)),(IF($X$1=8,(VLOOKUP(B323,'X8'!$B:$AZ,14,FALSE)),(IF($X$1=9,(VLOOKUP(B323,'X9'!$B:$AZ,14,FALSE)),(IF($X$1=10,(VLOOKUP(B323,'X10'!$B:$AZ,14,FALSE)),(IF($X$1=11,(VLOOKUP(B323,'X11'!$B:$AZ,14,FALSE)),(IF($X$1=12,(VLOOKUP(B323,'X12'!$B:$AZ,14,FALSE)),(VLOOKUP(B323,'X13'!$B:$AZ,14,FALSE))))))))))))))))))))))))))=$V$1," ",(IF($X$1=1,(VLOOKUP(B323,'X1'!$B:$AZ,14,FALSE)),(IF($X$1=2,(VLOOKUP(B323,'X2'!$B:$AZ,14,FALSE)),(IF($X$1=3,(VLOOKUP(B323,'X3'!$B:$AZ,14,FALSE)),(IF($X$1=4,(VLOOKUP(B323,'X4'!$B:$AZ,14,FALSE)),(IF($X$1=5,(VLOOKUP(B323,'X5'!$B:$AZ,14,FALSE)),(IF($X$1=6,(VLOOKUP(B323,'X6'!$B:$AZ,14,FALSE)),(IF($X$1=7,(VLOOKUP(B323,'X7'!$B:$AZ,14,FALSE)),(IF($X$1=8,(VLOOKUP(B323,'X8'!$B:$AZ,14,FALSE)),(IF($X$1=9,(VLOOKUP(B323,'X9'!$B:$AZ,14,FALSE)),(IF($X$1=10,(VLOOKUP(B323,'X10'!$B:$AZ,14,FALSE)),(IF($X$1=11,(VLOOKUP(B323,'X11'!$B:$AZ,14,FALSE)),(IF($X$1=12,(VLOOKUP(B323,'X12'!$B:$AZ,14,FALSE)),(VLOOKUP(B323,'X13'!$B:$AZ,14,FALSE))))))))))))))))))))))))))))=TRUE," ",(IF((IF($X$1=1,(VLOOKUP(B323,'X1'!$B:$AZ,14,FALSE)),(IF($X$1=2,(VLOOKUP(B323,'X2'!$B:$AZ,14,FALSE)),(IF($X$1=3,(VLOOKUP(B323,'X3'!$B:$AZ,14,FALSE)),(IF($X$1=4,(VLOOKUP(B323,'X4'!$B:$AZ,14,FALSE)),(IF($X$1=5,(VLOOKUP(B323,'X5'!$B:$AZ,14,FALSE)),(IF($X$1=6,(VLOOKUP(B323,'X6'!$B:$AZ,14,FALSE)),(IF($X$1=7,(VLOOKUP(B323,'X7'!$B:$AZ,14,FALSE)),(IF($X$1=8,(VLOOKUP(B323,'X8'!$B:$AZ,14,FALSE)),(IF($X$1=9,(VLOOKUP(B323,'X9'!$B:$AZ,14,FALSE)),(IF($X$1=10,(VLOOKUP(B323,'X10'!$B:$AZ,14,FALSE)),(IF($X$1=11,(VLOOKUP(B323,'X11'!$B:$AZ,14,FALSE)),(IF($X$1=12,(VLOOKUP(B323,'X12'!$B:$AZ,14,FALSE)),(VLOOKUP(B323,'X13'!$B:$AZ,14,FALSE))))))))))))))))))))))))))=$V$1," ",(IF($X$1=1,(VLOOKUP(B323,'X1'!$B:$AZ,14,FALSE)),(IF($X$1=2,(VLOOKUP(B323,'X2'!$B:$AZ,14,FALSE)),(IF($X$1=3,(VLOOKUP(B323,'X3'!$B:$AZ,14,FALSE)),(IF($X$1=4,(VLOOKUP(B323,'X4'!$B:$AZ,14,FALSE)),(IF($X$1=5,(VLOOKUP(B323,'X5'!$B:$AZ,14,FALSE)),(IF($X$1=6,(VLOOKUP(B323,'X6'!$B:$AZ,14,FALSE)),(IF($X$1=7,(VLOOKUP(B323,'X7'!$B:$AZ,14,FALSE)),(IF($X$1=8,(VLOOKUP(B323,'X8'!$B:$AZ,14,FALSE)),(IF($X$1=9,(VLOOKUP(B323,'X9'!$B:$AZ,14,FALSE)),(IF($X$1=10,(VLOOKUP(B323,'X10'!$B:$AZ,14,FALSE)),(IF($X$1=11,(VLOOKUP(B323,'X11'!$B:$AZ,14,FALSE)),(IF($X$1=12,(VLOOKUP(B323,'X12'!$B:$AZ,14,FALSE)),(VLOOKUP(B323,'X13'!$B:$AZ,14,FALSE)))))))))))))))))))))))))))))</f>
        <v xml:space="preserve"> </v>
      </c>
    </row>
    <row r="324" spans="1:19" ht="14.1" customHeight="1" x14ac:dyDescent="0.2">
      <c r="A324" s="156" t="s">
        <v>1058</v>
      </c>
      <c r="B324" s="122" t="str">
        <f>IF(ISERROR(IF($U$16=1,(VLOOKUP(A324,$AC$89:$AH$125,2,FALSE)),IF((IF($X$1=1,'X1'!B283,(IF($X$1=2,'X2'!B283,(IF($X$1=3,'X3'!B283,(IF($X$1=4,'X4'!B283,(IF($X$1=5,'X5'!B283,(IF($X$1=6,'X6'!B283,(IF($X$1=7,'X7'!B283,(IF($X$1=8,'X8'!B283,(IF($X$1=9,'X9'!B283,(IF($X$1=10,'X10'!B283,(IF($X$1=11,'X11'!B283,(IF($X$1=12,'X12'!B283,'X13'!B283))))))))))))))))))))))))="","",(IF($X$1=1,'X1'!B283,(IF($X$1=2,'X2'!B283,(IF($X$1=3,'X3'!B283,(IF($X$1=4,'X4'!B283,(IF($X$1=5,'X5'!B283,(IF($X$1=6,'X6'!B283,(IF($X$1=7,'X7'!B283,(IF($X$1=8,'X8'!B283,(IF($X$1=9,'X9'!B283,(IF($X$1=10,'X10'!B283,(IF($X$1=11,'X11'!B283,(IF($X$1=12,'X12'!B283,'X13'!B283)))))))))))))))))))))))))))=TRUE," ",(IF($U$16=1,(VLOOKUP(A324,$AC$89:$AH$125,2,FALSE)),IF((IF($X$1=1,'X1'!B283,(IF($X$1=2,'X2'!B283,(IF($X$1=3,'X3'!B283,(IF($X$1=4,'X4'!B283,(IF($X$1=5,'X5'!B283,(IF($X$1=6,'X6'!B283,(IF($X$1=7,'X7'!B283,(IF($X$1=8,'X8'!B283,(IF($X$1=9,'X9'!B283,(IF($X$1=10,'X10'!B283,(IF($X$1=11,'X11'!B283,(IF($X$1=12,'X12'!B283,'X13'!B283))))))))))))))))))))))))="","",(IF($X$1=1,'X1'!B283,(IF($X$1=2,'X2'!B283,(IF($X$1=3,'X3'!B283,(IF($X$1=4,'X4'!B283,(IF($X$1=5,'X5'!B283,(IF($X$1=6,'X6'!B283,(IF($X$1=7,'X7'!B283,(IF($X$1=8,'X8'!B283,(IF($X$1=9,'X9'!B283,(IF($X$1=10,'X10'!B283,(IF($X$1=11,'X11'!B283,(IF($X$1=12,'X12'!B283,'X13'!B283))))))))))))))))))))))))))))</f>
        <v/>
      </c>
      <c r="C324" s="181" t="str">
        <f ca="1">IF(ISERROR(IF($X$1=1,(VLOOKUP(B324,'X1'!$B:$AZ,47,FALSE)),IF($X$1=2,(VLOOKUP(B324,'X2'!$B:$AZ,47,FALSE)),IF($X$1=3,(VLOOKUP(B324,'X3'!$B:$AZ,47,FALSE)),IF($X$1=4,(VLOOKUP(B324,'X4'!$B:$AZ,47,FALSE)),IF($X$1=5,(VLOOKUP(B324,'X5'!$B:$AZ,47,FALSE)),IF($X$1=6,(VLOOKUP(B324,'X6'!$B:$AZ,47,FALSE)),IF($X$1=7,(VLOOKUP(B324,'X7'!$B:$AZ,47,FALSE)),IF($X$1=8,(VLOOKUP(B324,'X8'!$B:$AZ,47,FALSE)),IF($X$1=9,(VLOOKUP(B324,'X9'!$B:$AZ,47,FALSE)),IF($X$1=10,(VLOOKUP(B324,'X10'!$B:$AZ,47,FALSE)),IF($X$1=11,(VLOOKUP(B324,'X11'!$B:$AZ,47,FALSE)),IF($X$1=12,(VLOOKUP(B324,'X12'!$B:$AZ,47,FALSE)),IF($X$1=13,(VLOOKUP(B324,'X13'!$B:$AZ,47,FALSE)),"B"))))))))))))))=TRUE," ",(IF($X$1=1,(VLOOKUP(B324,'X1'!$B:$AZ,47,FALSE)),IF($X$1=2,(VLOOKUP(B324,'X2'!$B:$AZ,47,FALSE)),IF($X$1=3,(VLOOKUP(B324,'X3'!$B:$AZ,47,FALSE)),IF($X$1=4,(VLOOKUP(B324,'X4'!$B:$AZ,47,FALSE)),IF($X$1=5,(VLOOKUP(B324,'X5'!$B:$AZ,47,FALSE)),IF($X$1=6,(VLOOKUP(B324,'X6'!$B:$AZ,47,FALSE)),IF($X$1=7,(VLOOKUP(B324,'X7'!$B:$AZ,47,FALSE)),IF($X$1=8,(VLOOKUP(B324,'X8'!$B:$AZ,47,FALSE)),IF($X$1=9,(VLOOKUP(B324,'X9'!$B:$AZ,47,FALSE)),IF($X$1=10,(VLOOKUP(B324,'X10'!$B:$AZ,47,FALSE)),IF($X$1=11,(VLOOKUP(B324,'X11'!$B:$AZ,47,FALSE)),IF($X$1=12,(VLOOKUP(B324,'X12'!$B:$AZ,47,FALSE)),IF($X$1=13,(VLOOKUP(B324,'X13'!$B:$AZ,47,FALSE)),"B")))))))))))))))</f>
        <v xml:space="preserve"> </v>
      </c>
      <c r="D324" s="181" t="str">
        <f ca="1">IF(ISERROR(IF($X$1=1,(VLOOKUP(B324,'X1'!$B:$AP,41,FALSE)),IF($X$1=2,(VLOOKUP(B324,'X2'!$B:$AP,41,FALSE)),IF($X$1=3,(VLOOKUP(B324,'X3'!$B:$AP,41,FALSE)),IF($X$1=4,(VLOOKUP(B324,'X4'!$B:$AP,41,FALSE)),IF($X$1=5,(VLOOKUP(B324,'X5'!$B:$AP,41,FALSE)),IF($X$1=6,(VLOOKUP(B324,'X6'!$B:$AP,41,FALSE)),IF($X$1=7,(VLOOKUP(B324,'X7'!$B:$AP,41,FALSE)),IF($X$1=8,(VLOOKUP(B324,'X8'!$B:$AP,41,FALSE)),IF($X$1=9,(VLOOKUP(B324,'X9'!$B:$AP,41,FALSE)),IF($X$1=10,(VLOOKUP(B324,'X10'!$B:$AP,41,FALSE)),IF($X$1=11,(VLOOKUP(B324,'X11'!$B:$AP,41,FALSE)),IF($X$1=12,(VLOOKUP(B324,'X12'!$B:$AP,41,FALSE)),IF($X$1=13,(VLOOKUP(B324,'X13'!$B:$AP,41,FALSE)),"B"))))))))))))))=TRUE," ",(IF($X$1=1,(VLOOKUP(B324,'X1'!$B:$AP,41,FALSE)),IF($X$1=2,(VLOOKUP(B324,'X2'!$B:$AP,41,FALSE)),IF($X$1=3,(VLOOKUP(B324,'X3'!$B:$AP,41,FALSE)),IF($X$1=4,(VLOOKUP(B324,'X4'!$B:$AP,41,FALSE)),IF($X$1=5,(VLOOKUP(B324,'X5'!$B:$AP,41,FALSE)),IF($X$1=6,(VLOOKUP(B324,'X6'!$B:$AP,41,FALSE)),IF($X$1=7,(VLOOKUP(B324,'X7'!$B:$AP,41,FALSE)),IF($X$1=8,(VLOOKUP(B324,'X8'!$B:$AP,41,FALSE)),IF($X$1=9,(VLOOKUP(B324,'X9'!$B:$AP,41,FALSE)),IF($X$1=10,(VLOOKUP(B324,'X10'!$B:$AP,41,FALSE)),IF($X$1=11,(VLOOKUP(B324,'X11'!$B:$AP,41,FALSE)),IF($X$1=12,(VLOOKUP(B324,'X12'!$B:$AP,41,FALSE)),IF($X$1=13,(VLOOKUP(B324,'X13'!$B:$AP,41,FALSE)),"B")))))))))))))))</f>
        <v xml:space="preserve"> </v>
      </c>
      <c r="E324" s="182" t="str">
        <f ca="1">IF(ISERROR(IF($X$1=1,(VLOOKUP(B324,'X1'!$B:$AP,7,FALSE)),IF($X$1=2,(VLOOKUP(B324,'X2'!$B:$AP,7,FALSE)),IF($X$1=3,(VLOOKUP(B324,'X3'!$B:$AP,7,FALSE)),IF($X$1=4,(VLOOKUP(B324,'X4'!$B:$AP,7,FALSE)),IF($X$1=5,(VLOOKUP(B324,'X5'!$B:$AP,7,FALSE)),IF($X$1=6,(VLOOKUP(B324,'X6'!$B:$AP,7,FALSE)),IF($X$1=7,(VLOOKUP(B324,'X7'!$B:$AP,7,FALSE)),IF($X$1=8,(VLOOKUP(B324,'X8'!$B:$AP,7,FALSE)),IF($X$1=9,(VLOOKUP(B324,'X9'!$B:$AP,7,FALSE)),IF($X$1=10,(VLOOKUP(B324,'X10'!$B:$AP,7,FALSE)),IF($X$1=11,(VLOOKUP(B324,'X11'!$B:$AP,7,FALSE)),IF($X$1=12,(VLOOKUP(B324,'X12'!$B:$AP,7,FALSE)),IF($X$1=13,(VLOOKUP(B324,'X13'!$B:$AP,7,FALSE)),"B"))))))))))))))=TRUE," ",(IF($X$1=1,(VLOOKUP(B324,'X1'!$B:$AP,7,FALSE)),IF($X$1=2,(VLOOKUP(B324,'X2'!$B:$AP,7,FALSE)),IF($X$1=3,(VLOOKUP(B324,'X3'!$B:$AP,7,FALSE)),IF($X$1=4,(VLOOKUP(B324,'X4'!$B:$AP,7,FALSE)),IF($X$1=5,(VLOOKUP(B324,'X5'!$B:$AP,7,FALSE)),IF($X$1=6,(VLOOKUP(B324,'X6'!$B:$AP,7,FALSE)),IF($X$1=7,(VLOOKUP(B324,'X7'!$B:$AP,7,FALSE)),IF($X$1=8,(VLOOKUP(B324,'X8'!$B:$AP,7,FALSE)),IF($X$1=9,(VLOOKUP(B324,'X9'!$B:$AP,7,FALSE)),IF($X$1=10,(VLOOKUP(B324,'X10'!$B:$AP,7,FALSE)),IF($X$1=11,(VLOOKUP(B324,'X11'!$B:$AP,7,FALSE)),IF($X$1=12,(VLOOKUP(B324,'X12'!$B:$AP,7,FALSE)),IF($X$1=13,(VLOOKUP(B324,'X13'!$B:$AP,7,FALSE)),"B")))))))))))))))</f>
        <v xml:space="preserve"> </v>
      </c>
      <c r="F324" s="182" t="str">
        <f ca="1">IF(ISERROR(IF((IF($X$1=1,(VLOOKUP(B324,'X1'!$B:$AO,6,FALSE)),(IF($X$1=2,(VLOOKUP(B324,'X2'!$B:$AO,6,FALSE)),(IF($X$1=3,(VLOOKUP(B324,'X3'!$B:$AO,6,FALSE)),(IF($X$1=4,(VLOOKUP(B324,'X4'!$B:$AO,6,FALSE)),(IF($X$1=5,(VLOOKUP(B324,'X5'!$B:$AO,6,FALSE)),(IF($X$1=6,(VLOOKUP(B324,'X6'!$B:$AO,6,FALSE)),(IF($X$1=7,(VLOOKUP(B324,'X7'!$B:$AO,6,FALSE)),(IF($X$1=8,(VLOOKUP(B324,'X8'!$B:$AO,6,FALSE)),(IF($X$1=9,(VLOOKUP(B324,'X9'!$B:$AO,6,FALSE)),(IF($X$1=10,(VLOOKUP(B324,'X10'!$B:$AO,6,FALSE)),(IF($X$1=11,(VLOOKUP(B324,'X11'!$B:$AO,6,FALSE)),(IF($X$1=12,(VLOOKUP(B324,'X12'!$B:$AO,6,FALSE)),(VLOOKUP(B324,'X13'!$B:$AO,6,FALSE))))))))))))))))))))))))))=$V$1," ",(IF($X$1=1,(VLOOKUP(B324,'X1'!$B:$AO,6,FALSE)),(IF($X$1=2,(VLOOKUP(B324,'X2'!$B:$AO,6,FALSE)),(IF($X$1=3,(VLOOKUP(B324,'X3'!$B:$AO,6,FALSE)),(IF($X$1=4,(VLOOKUP(B324,'X4'!$B:$AO,6,FALSE)),(IF($X$1=5,(VLOOKUP(B324,'X5'!$B:$AO,6,FALSE)),(IF($X$1=6,(VLOOKUP(B324,'X6'!$B:$AO,6,FALSE)),(IF($X$1=7,(VLOOKUP(B324,'X7'!$B:$AO,6,FALSE)),(IF($X$1=8,(VLOOKUP(B324,'X8'!$B:$AO,6,FALSE)),(IF($X$1=9,(VLOOKUP(B324,'X9'!$B:$AO,6,FALSE)),(IF($X$1=10,(VLOOKUP(B324,'X10'!$B:$AO,6,FALSE)),(IF($X$1=11,(VLOOKUP(B324,'X11'!$B:$AO,6,FALSE)),(IF($X$1=12,(VLOOKUP(B324,'X12'!$B:$AO,6,FALSE)),(VLOOKUP(B324,'X13'!$B:$AO,6,FALSE))))))))))))))))))))))))))))=TRUE," ",(IF((IF($X$1=1,(VLOOKUP(B324,'X1'!$B:$AO,6,FALSE)),(IF($X$1=2,(VLOOKUP(B324,'X2'!$B:$AO,6,FALSE)),(IF($X$1=3,(VLOOKUP(B324,'X3'!$B:$AO,6,FALSE)),(IF($X$1=4,(VLOOKUP(B324,'X4'!$B:$AO,6,FALSE)),(IF($X$1=5,(VLOOKUP(B324,'X5'!$B:$AO,6,FALSE)),(IF($X$1=6,(VLOOKUP(B324,'X6'!$B:$AO,6,FALSE)),(IF($X$1=7,(VLOOKUP(B324,'X7'!$B:$AO,6,FALSE)),(IF($X$1=8,(VLOOKUP(B324,'X8'!$B:$AO,6,FALSE)),(IF($X$1=9,(VLOOKUP(B324,'X9'!$B:$AO,6,FALSE)),(IF($X$1=10,(VLOOKUP(B324,'X10'!$B:$AO,6,FALSE)),(IF($X$1=11,(VLOOKUP(B324,'X11'!$B:$AO,6,FALSE)),(IF($X$1=12,(VLOOKUP(B324,'X12'!$B:$AO,6,FALSE)),(VLOOKUP(B324,'X13'!$B:$AO,6,FALSE))))))))))))))))))))))))))=$V$1," ",(IF($X$1=1,(VLOOKUP(B324,'X1'!$B:$AO,6,FALSE)),(IF($X$1=2,(VLOOKUP(B324,'X2'!$B:$AO,6,FALSE)),(IF($X$1=3,(VLOOKUP(B324,'X3'!$B:$AO,6,FALSE)),(IF($X$1=4,(VLOOKUP(B324,'X4'!$B:$AO,6,FALSE)),(IF($X$1=5,(VLOOKUP(B324,'X5'!$B:$AO,6,FALSE)),(IF($X$1=6,(VLOOKUP(B324,'X6'!$B:$AO,6,FALSE)),(IF($X$1=7,(VLOOKUP(B324,'X7'!$B:$AO,6,FALSE)),(IF($X$1=8,(VLOOKUP(B324,'X8'!$B:$AO,6,FALSE)),(IF($X$1=9,(VLOOKUP(B324,'X9'!$B:$AO,6,FALSE)),(IF($X$1=10,(VLOOKUP(B324,'X10'!$B:$AO,6,FALSE)),(IF($X$1=11,(VLOOKUP(B324,'X11'!$B:$AO,6,FALSE)),(IF($X$1=12,(VLOOKUP(B324,'X12'!$B:$AO,6,FALSE)),(VLOOKUP(B324,'X13'!$B:$AO,6,FALSE)))))))))))))))))))))))))))))</f>
        <v xml:space="preserve"> </v>
      </c>
      <c r="G324" s="182" t="str">
        <f ca="1">IF(ISERROR(IF($X$1=1,(VLOOKUP(B324,'X1'!$B:$AZ,44,FALSE)),IF($X$1=2,(VLOOKUP(B324,'X2'!$B:$AZ,44,FALSE)),IF($X$1=3,(VLOOKUP(B324,'X3'!$B:$AZ,44,FALSE)),IF($X$1=4,(VLOOKUP(B324,'X4'!$B:$AZ,44,FALSE)),IF($X$1=5,(VLOOKUP(B324,'X5'!$B:$AZ,44,FALSE)),IF($X$1=6,(VLOOKUP(B324,'X6'!$B:$AZ,44,FALSE)),IF($X$1=7,(VLOOKUP(B324,'X7'!$B:$AZ,44,FALSE)),IF($X$1=8,(VLOOKUP(B324,'X8'!$B:$AZ,44,FALSE)),IF($X$1=9,(VLOOKUP(B324,'X9'!$B:$AZ,44,FALSE)),IF($X$1=10,(VLOOKUP(B324,'X10'!$B:$AZ,44,FALSE)),IF($X$1=11,(VLOOKUP(B324,'X11'!$B:$AZ,44,FALSE)),IF($X$1=12,(VLOOKUP(B324,'X12'!$B:$AZ,44,FALSE)),IF($X$1=13,(VLOOKUP(B324,'X13'!$B:$AZ,44,FALSE)),"B"))))))))))))))=TRUE," ",(IF($X$1=1,(VLOOKUP(B324,'X1'!$B:$AZ,44,FALSE)),IF($X$1=2,(VLOOKUP(B324,'X2'!$B:$AZ,44,FALSE)),IF($X$1=3,(VLOOKUP(B324,'X3'!$B:$AZ,44,FALSE)),IF($X$1=4,(VLOOKUP(B324,'X4'!$B:$AZ,44,FALSE)),IF($X$1=5,(VLOOKUP(B324,'X5'!$B:$AZ,44,FALSE)),IF($X$1=6,(VLOOKUP(B324,'X6'!$B:$AZ,44,FALSE)),IF($X$1=7,(VLOOKUP(B324,'X7'!$B:$AZ,44,FALSE)),IF($X$1=8,(VLOOKUP(B324,'X8'!$B:$AZ,44,FALSE)),IF($X$1=9,(VLOOKUP(B324,'X9'!$B:$AZ,44,FALSE)),IF($X$1=10,(VLOOKUP(B324,'X10'!$B:$AZ,44,FALSE)),IF($X$1=11,(VLOOKUP(B324,'X11'!$B:$AZ,44,FALSE)),IF($X$1=12,(VLOOKUP(B324,'X12'!$B:$AZ,44,FALSE)),IF($X$1=13,(VLOOKUP(B324,'X13'!$B:$AZ,44,FALSE)),"B")))))))))))))))</f>
        <v xml:space="preserve"> </v>
      </c>
      <c r="H324" s="182" t="str">
        <f ca="1">IF(ISERROR(IF($X$1=1,(VLOOKUP(B324,'X1'!$B:$AZ,8,FALSE)),IF($X$1=2,(VLOOKUP(B324,'X2'!$B:$AZ,8,FALSE)),IF($X$1=3,(VLOOKUP(B324,'X3'!$B:$AZ,8,FALSE)),IF($X$1=4,(VLOOKUP(B324,'X4'!$B:$AZ,8,FALSE)),IF($X$1=5,(VLOOKUP(B324,'X5'!$B:$AZ,8,FALSE)),IF($X$1=6,(VLOOKUP(B324,'X6'!$B:$AZ,8,FALSE)),IF($X$1=7,(VLOOKUP(B324,'X7'!$B:$AZ,8,FALSE)),IF($X$1=8,(VLOOKUP(B324,'X8'!$B:$AZ,8,FALSE)),IF($X$1=9,(VLOOKUP(B324,'X9'!$B:$AZ,8,FALSE)),IF($X$1=10,(VLOOKUP(B324,'X10'!$B:$AZ,8,FALSE)),IF($X$1=11,(VLOOKUP(B324,'X11'!$B:$AZ,8,FALSE)),IF($X$1=12,(VLOOKUP(B324,'X12'!$B:$AZ,8,FALSE)),IF($X$1=13,(VLOOKUP(B324,'X13'!$B:$AZ,8,FALSE)),"B"))))))))))))))=TRUE," ",(IF($X$1=1,(VLOOKUP(B324,'X1'!$B:$AZ,8,FALSE)),IF($X$1=2,(VLOOKUP(B324,'X2'!$B:$AZ,8,FALSE)),IF($X$1=3,(VLOOKUP(B324,'X3'!$B:$AZ,8,FALSE)),IF($X$1=4,(VLOOKUP(B324,'X4'!$B:$AZ,8,FALSE)),IF($X$1=5,(VLOOKUP(B324,'X5'!$B:$AZ,8,FALSE)),IF($X$1=6,(VLOOKUP(B324,'X6'!$B:$AZ,8,FALSE)),IF($X$1=7,(VLOOKUP(B324,'X7'!$B:$AZ,8,FALSE)),IF($X$1=8,(VLOOKUP(B324,'X8'!$B:$AZ,8,FALSE)),IF($X$1=9,(VLOOKUP(B324,'X9'!$B:$AZ,8,FALSE)),IF($X$1=10,(VLOOKUP(B324,'X10'!$B:$AZ,8,FALSE)),IF($X$1=11,(VLOOKUP(B324,'X11'!$B:$AZ,8,FALSE)),IF($X$1=12,(VLOOKUP(B324,'X12'!$B:$AZ,8,FALSE)),IF($X$1=13,(VLOOKUP(B324,'X13'!$B:$AZ,8,FALSE)),"B")))))))))))))))</f>
        <v xml:space="preserve"> </v>
      </c>
      <c r="I324" s="183" t="str">
        <f ca="1">IF(ISERROR(IF($X$1=1,(VLOOKUP(B324,'X1'!$B:$AZ,2,FALSE)),IF($X$1=2,(VLOOKUP(B324,'X2'!$B:$AZ,2,FALSE)),IF($X$1=3,(VLOOKUP(B324,'X3'!$B:$AZ,2,FALSE)),IF($X$1=4,(VLOOKUP(B324,'X4'!$B:$AZ,2,FALSE)),IF($X$1=5,(VLOOKUP(B324,'X5'!$B:$AZ,2,FALSE)),IF($X$1=6,(VLOOKUP(B324,'X6'!$B:$AZ,2,FALSE)),IF($X$1=7,(VLOOKUP(B324,'X7'!$B:$AZ,2,FALSE)),IF($X$1=8,(VLOOKUP(B324,'X8'!$B:$AZ,2,FALSE)),IF($X$1=9,(VLOOKUP(B324,'X9'!$B:$AZ,2,FALSE)),IF($X$1=10,(VLOOKUP(B324,'X10'!$B:$AZ,2,FALSE)),IF($X$1=11,(VLOOKUP(B324,'X11'!$B:$AZ,2,FALSE)),IF($X$1=12,(VLOOKUP(B324,'X12'!$B:$AZ,2,FALSE)),IF($X$1=13,(VLOOKUP(B324,'X13'!$B:$AZ,2,FALSE)),"B"))))))))))))))=TRUE," ",(IF($X$1=1,(VLOOKUP(B324,'X1'!$B:$AZ,2,FALSE)),IF($X$1=2,(VLOOKUP(B324,'X2'!$B:$AZ,2,FALSE)),IF($X$1=3,(VLOOKUP(B324,'X3'!$B:$AZ,2,FALSE)),IF($X$1=4,(VLOOKUP(B324,'X4'!$B:$AZ,2,FALSE)),IF($X$1=5,(VLOOKUP(B324,'X5'!$B:$AZ,2,FALSE)),IF($X$1=6,(VLOOKUP(B324,'X6'!$B:$AZ,2,FALSE)),IF($X$1=7,(VLOOKUP(B324,'X7'!$B:$AZ,2,FALSE)),IF($X$1=8,(VLOOKUP(B324,'X8'!$B:$AZ,2,FALSE)),IF($X$1=9,(VLOOKUP(B324,'X9'!$B:$AZ,2,FALSE)),IF($X$1=10,(VLOOKUP(B324,'X10'!$B:$AZ,2,FALSE)),IF($X$1=11,(VLOOKUP(B324,'X11'!$B:$AZ,2,FALSE)),IF($X$1=12,(VLOOKUP(B324,'X12'!$B:$AZ,2,FALSE)),IF($X$1=13,(VLOOKUP(B324,'X13'!$B:$AZ,2,FALSE)),"B")))))))))))))))</f>
        <v xml:space="preserve"> </v>
      </c>
      <c r="J324" s="183" t="str">
        <f ca="1">IF(ISERROR(IF($X$1=1,(VLOOKUP(B324,'X1'!$B:$AZ,3,FALSE)),IF($X$1=2,(VLOOKUP(B324,'X2'!$B:$AZ,3,FALSE)),IF($X$1=3,(VLOOKUP(B324,'X3'!$B:$AZ,3,FALSE)),IF($X$1=4,(VLOOKUP(B324,'X4'!$B:$AZ,3,FALSE)),IF($X$1=5,(VLOOKUP(B324,'X5'!$B:$AZ,3,FALSE)),IF($X$1=6,(VLOOKUP(B324,'X6'!$B:$AZ,3,FALSE)),IF($X$1=7,(VLOOKUP(B324,'X7'!$B:$AZ,3,FALSE)),IF($X$1=8,(VLOOKUP(B324,'X8'!$B:$AZ,3,FALSE)),IF($X$1=9,(VLOOKUP(B324,'X9'!$B:$AZ,3,FALSE)),IF($X$1=10,(VLOOKUP(B324,'X10'!$B:$AZ,3,FALSE)),IF($X$1=11,(VLOOKUP(B324,'X11'!$B:$AZ,3,FALSE)),IF($X$1=12,(VLOOKUP(B324,'X12'!$B:$AZ,3,FALSE)),IF($X$1=13,(VLOOKUP(B324,'X13'!$B:$AZ,3,FALSE)),"B"))))))))))))))=TRUE," ",(IF($X$1=1,(VLOOKUP(B324,'X1'!$B:$AZ,3,FALSE)),IF($X$1=2,(VLOOKUP(B324,'X2'!$B:$AZ,3,FALSE)),IF($X$1=3,(VLOOKUP(B324,'X3'!$B:$AZ,3,FALSE)),IF($X$1=4,(VLOOKUP(B324,'X4'!$B:$AZ,3,FALSE)),IF($X$1=5,(VLOOKUP(B324,'X5'!$B:$AZ,3,FALSE)),IF($X$1=6,(VLOOKUP(B324,'X6'!$B:$AZ,3,FALSE)),IF($X$1=7,(VLOOKUP(B324,'X7'!$B:$AZ,3,FALSE)),IF($X$1=8,(VLOOKUP(B324,'X8'!$B:$AZ,3,FALSE)),IF($X$1=9,(VLOOKUP(B324,'X9'!$B:$AZ,3,FALSE)),IF($X$1=10,(VLOOKUP(B324,'X10'!$B:$AZ,3,FALSE)),IF($X$1=11,(VLOOKUP(B324,'X11'!$B:$AZ,3,FALSE)),IF($X$1=12,(VLOOKUP(B324,'X12'!$B:$AZ,3,FALSE)),IF($X$1=13,(VLOOKUP(B324,'X13'!$B:$AZ,3,FALSE)),"B")))))))))))))))</f>
        <v xml:space="preserve"> </v>
      </c>
      <c r="K324" s="183" t="str">
        <f ca="1">IF(ISERROR(IF($X$1=1,(VLOOKUP(B324,'X1'!$B:$AZ,5,FALSE)),IF($X$1=2,(VLOOKUP(B324,'X2'!$B:$AZ,5,FALSE)),IF($X$1=3,(VLOOKUP(B324,'X3'!$B:$AZ,5,FALSE)),IF($X$1=4,(VLOOKUP(B324,'X4'!$B:$AZ,5,FALSE)),IF($X$1=5,(VLOOKUP(B324,'X5'!$B:$AZ,5,FALSE)),IF($X$1=6,(VLOOKUP(B324,'X6'!$B:$AZ,5,FALSE)),IF($X$1=7,(VLOOKUP(B324,'X7'!$B:$AZ,5,FALSE)),IF($X$1=8,(VLOOKUP(B324,'X8'!$B:$AZ,5,FALSE)),IF($X$1=9,(VLOOKUP(B324,'X9'!$B:$AZ,5,FALSE)),IF($X$1=10,(VLOOKUP(B324,'X10'!$B:$AZ,5,FALSE)),IF($X$1=11,(VLOOKUP(B324,'X11'!$B:$AZ,5,FALSE)),IF($X$1=12,(VLOOKUP(B324,'X12'!$B:$AZ,5,FALSE)),IF($X$1=13,(VLOOKUP(B324,'X13'!$B:$AZ,5,FALSE)),"B"))))))))))))))=TRUE," ",(IF($X$1=1,(VLOOKUP(B324,'X1'!$B:$AZ,5,FALSE)),IF($X$1=2,(VLOOKUP(B324,'X2'!$B:$AZ,5,FALSE)),IF($X$1=3,(VLOOKUP(B324,'X3'!$B:$AZ,5,FALSE)),IF($X$1=4,(VLOOKUP(B324,'X4'!$B:$AZ,5,FALSE)),IF($X$1=5,(VLOOKUP(B324,'X5'!$B:$AZ,5,FALSE)),IF($X$1=6,(VLOOKUP(B324,'X6'!$B:$AZ,5,FALSE)),IF($X$1=7,(VLOOKUP(B324,'X7'!$B:$AZ,5,FALSE)),IF($X$1=8,(VLOOKUP(B324,'X8'!$B:$AZ,5,FALSE)),IF($X$1=9,(VLOOKUP(B324,'X9'!$B:$AZ,5,FALSE)),IF($X$1=10,(VLOOKUP(B324,'X10'!$B:$AZ,5,FALSE)),IF($X$1=11,(VLOOKUP(B324,'X11'!$B:$AZ,5,FALSE)),IF($X$1=12,(VLOOKUP(B324,'X12'!$B:$AZ,5,FALSE)),IF($X$1=13,(VLOOKUP(B324,'X13'!$B:$AZ,5,FALSE)),"B")))))))))))))))</f>
        <v xml:space="preserve"> </v>
      </c>
      <c r="L324" s="184" t="str">
        <f ca="1">IF(ISERROR(IF($X$1=1,(VLOOKUP(B324,'X1'!$B:$AZ,9,FALSE)),IF($X$1=2,(VLOOKUP(B324,'X2'!$B:$AZ,9,FALSE)),IF($X$1=3,(VLOOKUP(B324,'X3'!$B:$AZ,9,FALSE)),IF($X$1=4,(VLOOKUP(B324,'X4'!$B:$AZ,9,FALSE)),IF($X$1=5,(VLOOKUP(B324,'X5'!$B:$AZ,9,FALSE)),IF($X$1=6,(VLOOKUP(B324,'X6'!$B:$AZ,9,FALSE)),IF($X$1=7,(VLOOKUP(B324,'X7'!$B:$AZ,9,FALSE)),IF($X$1=8,(VLOOKUP(B324,'X8'!$B:$AZ,9,FALSE)),IF($X$1=9,(VLOOKUP(B324,'X9'!$B:$AZ,9,FALSE)),IF($X$1=10,(VLOOKUP(B324,'X10'!$B:$AZ,9,FALSE)),IF($X$1=11,(VLOOKUP(B324,'X11'!$B:$AZ,9,FALSE)),IF($X$1=12,(VLOOKUP(B324,'X12'!$B:$AZ,9,FALSE)),IF($X$1=13,(VLOOKUP(B324,'X13'!$B:$AZ,9,FALSE)),"B"))))))))))))))=TRUE," ",(IF($X$1=1,(VLOOKUP(B324,'X1'!$B:$AZ,9,FALSE)),IF($X$1=2,(VLOOKUP(B324,'X2'!$B:$AZ,9,FALSE)),IF($X$1=3,(VLOOKUP(B324,'X3'!$B:$AZ,9,FALSE)),IF($X$1=4,(VLOOKUP(B324,'X4'!$B:$AZ,9,FALSE)),IF($X$1=5,(VLOOKUP(B324,'X5'!$B:$AZ,9,FALSE)),IF($X$1=6,(VLOOKUP(B324,'X6'!$B:$AZ,9,FALSE)),IF($X$1=7,(VLOOKUP(B324,'X7'!$B:$AZ,9,FALSE)),IF($X$1=8,(VLOOKUP(B324,'X8'!$B:$AZ,9,FALSE)),IF($X$1=9,(VLOOKUP(B324,'X9'!$B:$AZ,9,FALSE)),IF($X$1=10,(VLOOKUP(B324,'X10'!$B:$AZ,9,FALSE)),IF($X$1=11,(VLOOKUP(B324,'X11'!$B:$AZ,9,FALSE)),IF($X$1=12,(VLOOKUP(B324,'X12'!$B:$AZ,9,FALSE)),IF($X$1=13,(VLOOKUP(B324,'X13'!$B:$AZ,9,FALSE)),"B")))))))))))))))</f>
        <v xml:space="preserve"> </v>
      </c>
      <c r="M324" s="184" t="str">
        <f ca="1">IF(ISERROR(IF($X$1=1,(VLOOKUP(B324,'X1'!$B:$AZ,10,FALSE)),IF($X$1=2,(VLOOKUP(B324,'X2'!$B:$AZ,10,FALSE)),IF($X$1=3,(VLOOKUP(B324,'X3'!$B:$AZ,10,FALSE)),IF($X$1=4,(VLOOKUP(B324,'X4'!$B:$AZ,10,FALSE)),IF($X$1=5,(VLOOKUP(B324,'X5'!$B:$AZ,10,FALSE)),IF($X$1=6,(VLOOKUP(B324,'X6'!$B:$AZ,10,FALSE)),IF($X$1=7,(VLOOKUP(B324,'X7'!$B:$AZ,10,FALSE)),IF($X$1=8,(VLOOKUP(B324,'X8'!$B:$AZ,10,FALSE)),IF($X$1=9,(VLOOKUP(B324,'X9'!$B:$AZ,10,FALSE)),IF($X$1=10,(VLOOKUP(B324,'X10'!$B:$AZ,10,FALSE)),IF($X$1=11,(VLOOKUP(B324,'X11'!$B:$AZ,10,FALSE)),IF($X$1=12,(VLOOKUP(B324,'X12'!$B:$AZ,10,FALSE)),IF($X$1=13,(VLOOKUP(B324,'X13'!$B:$AZ,10,FALSE)),"B"))))))))))))))=TRUE," ",(IF($X$1=1,(VLOOKUP(B324,'X1'!$B:$AZ,10,FALSE)),IF($X$1=2,(VLOOKUP(B324,'X2'!$B:$AZ,10,FALSE)),IF($X$1=3,(VLOOKUP(B324,'X3'!$B:$AZ,10,FALSE)),IF($X$1=4,(VLOOKUP(B324,'X4'!$B:$AZ,10,FALSE)),IF($X$1=5,(VLOOKUP(B324,'X5'!$B:$AZ,10,FALSE)),IF($X$1=6,(VLOOKUP(B324,'X6'!$B:$AZ,10,FALSE)),IF($X$1=7,(VLOOKUP(B324,'X7'!$B:$AZ,10,FALSE)),IF($X$1=8,(VLOOKUP(B324,'X8'!$B:$AZ,10,FALSE)),IF($X$1=9,(VLOOKUP(B324,'X9'!$B:$AZ,10,FALSE)),IF($X$1=10,(VLOOKUP(B324,'X10'!$B:$AZ,10,FALSE)),IF($X$1=11,(VLOOKUP(B324,'X11'!$B:$AZ,10,FALSE)),IF($X$1=12,(VLOOKUP(B324,'X12'!$B:$AZ,10,FALSE)),IF($X$1=13,(VLOOKUP(B324,'X13'!$B:$AZ,10,FALSE)),"B")))))))))))))))</f>
        <v xml:space="preserve"> </v>
      </c>
      <c r="N324" s="185" t="str">
        <f ca="1">IF(ISERROR(IF($X$1=1,(VLOOKUP(B324,'X1'!$B:$AZ,45,FALSE)),IF($X$1=2,(VLOOKUP(B324,'X2'!$B:$AZ,45,FALSE)),IF($X$1=3,(VLOOKUP(B324,'X3'!$B:$AZ,45,FALSE)),IF($X$1=4,(VLOOKUP(B324,'X4'!$B:$AZ,45,FALSE)),IF($X$1=5,(VLOOKUP(B324,'X5'!$B:$AZ,45,FALSE)),IF($X$1=6,(VLOOKUP(B324,'X6'!$B:$AZ,45,FALSE)),IF($X$1=7,(VLOOKUP(B324,'X7'!$B:$AZ,45,FALSE)),IF($X$1=8,(VLOOKUP(B324,'X8'!$B:$AZ,45,FALSE)),IF($X$1=9,(VLOOKUP(B324,'X9'!$B:$AZ,45,FALSE)),IF($X$1=10,(VLOOKUP(B324,'X10'!$B:$AZ,45,FALSE)),IF($X$1=11,(VLOOKUP(B324,'X11'!$B:$AZ,45,FALSE)),IF($X$1=12,(VLOOKUP(B324,'X12'!$B:$AZ,45,FALSE)),IF($X$1=13,(VLOOKUP(B324,'X13'!$B:$AZ,45,FALSE)),"B"))))))))))))))=TRUE," ",(IF($X$1=1,(VLOOKUP(B324,'X1'!$B:$AZ,45,FALSE)),IF($X$1=2,(VLOOKUP(B324,'X2'!$B:$AZ,45,FALSE)),IF($X$1=3,(VLOOKUP(B324,'X3'!$B:$AZ,45,FALSE)),IF($X$1=4,(VLOOKUP(B324,'X4'!$B:$AZ,45,FALSE)),IF($X$1=5,(VLOOKUP(B324,'X5'!$B:$AZ,45,FALSE)),IF($X$1=6,(VLOOKUP(B324,'X6'!$B:$AZ,45,FALSE)),IF($X$1=7,(VLOOKUP(B324,'X7'!$B:$AZ,45,FALSE)),IF($X$1=8,(VLOOKUP(B324,'X8'!$B:$AZ,45,FALSE)),IF($X$1=9,(VLOOKUP(B324,'X9'!$B:$AZ,45,FALSE)),IF($X$1=10,(VLOOKUP(B324,'X10'!$B:$AZ,45,FALSE)),IF($X$1=11,(VLOOKUP(B324,'X11'!$B:$AZ,45,FALSE)),IF($X$1=12,(VLOOKUP(B324,'X12'!$B:$AZ,45,FALSE)),IF($X$1=13,(VLOOKUP(B324,'X13'!$B:$AZ,45,FALSE)),"B")))))))))))))))</f>
        <v xml:space="preserve"> </v>
      </c>
      <c r="O324" s="184" t="str">
        <f ca="1">IF(ISERROR(IF($X$1=1,(VLOOKUP(B324,'X1'!$B:$AZ,11,FALSE)),IF($X$1=2,(VLOOKUP(B324,'X2'!$B:$AZ,11,FALSE)),IF($X$1=3,(VLOOKUP(B324,'X3'!$B:$AZ,11,FALSE)),IF($X$1=4,(VLOOKUP(B324,'X4'!$B:$AZ,11,FALSE)),IF($X$1=5,(VLOOKUP(B324,'X5'!$B:$AZ,11,FALSE)),IF($X$1=6,(VLOOKUP(B324,'X6'!$B:$AZ,11,FALSE)),IF($X$1=7,(VLOOKUP(B324,'X7'!$B:$AZ,11,FALSE)),IF($X$1=8,(VLOOKUP(B324,'X8'!$B:$AZ,11,FALSE)),IF($X$1=9,(VLOOKUP(B324,'X9'!$B:$AZ,11,FALSE)),IF($X$1=10,(VLOOKUP(B324,'X10'!$B:$AZ,11,FALSE)),IF($X$1=11,(VLOOKUP(B324,'X11'!$B:$AZ,11,FALSE)),IF($X$1=12,(VLOOKUP(B324,'X12'!$B:$AZ,11,FALSE)),IF($X$1=13,(VLOOKUP(B324,'X13'!$B:$AZ,11,FALSE)),"B"))))))))))))))=TRUE," ",(IF($X$1=1,(VLOOKUP(B324,'X1'!$B:$AZ,11,FALSE)),IF($X$1=2,(VLOOKUP(B324,'X2'!$B:$AZ,11,FALSE)),IF($X$1=3,(VLOOKUP(B324,'X3'!$B:$AZ,11,FALSE)),IF($X$1=4,(VLOOKUP(B324,'X4'!$B:$AZ,11,FALSE)),IF($X$1=5,(VLOOKUP(B324,'X5'!$B:$AZ,11,FALSE)),IF($X$1=6,(VLOOKUP(B324,'X6'!$B:$AZ,11,FALSE)),IF($X$1=7,(VLOOKUP(B324,'X7'!$B:$AZ,11,FALSE)),IF($X$1=8,(VLOOKUP(B324,'X8'!$B:$AZ,11,FALSE)),IF($X$1=9,(VLOOKUP(B324,'X9'!$B:$AZ,11,FALSE)),IF($X$1=10,(VLOOKUP(B324,'X10'!$B:$AZ,11,FALSE)),IF($X$1=11,(VLOOKUP(B324,'X11'!$B:$AZ,11,FALSE)),IF($X$1=12,(VLOOKUP(B324,'X12'!$B:$AZ,11,FALSE)),IF($X$1=13,(VLOOKUP(B324,'X13'!$B:$AZ,11,FALSE)),"B")))))))))))))))</f>
        <v xml:space="preserve"> </v>
      </c>
      <c r="P324" s="184" t="str">
        <f ca="1">IF(ISERROR(IF($X$1=1,(VLOOKUP(B324,'X1'!$B:$AZ,12,FALSE)),IF($X$1=2,(VLOOKUP(B324,'X2'!$B:$AZ,12,FALSE)),IF($X$1=3,(VLOOKUP(B324,'X3'!$B:$AZ,12,FALSE)),IF($X$1=4,(VLOOKUP(B324,'X4'!$B:$AZ,12,FALSE)),IF($X$1=5,(VLOOKUP(B324,'X5'!$B:$AZ,12,FALSE)),IF($X$1=6,(VLOOKUP(B324,'X6'!$B:$AZ,12,FALSE)),IF($X$1=7,(VLOOKUP(B324,'X7'!$B:$AZ,12,FALSE)),IF($X$1=8,(VLOOKUP(B324,'X8'!$B:$AZ,12,FALSE)),IF($X$1=9,(VLOOKUP(B324,'X9'!$B:$AZ,12,FALSE)),IF($X$1=10,(VLOOKUP(B324,'X10'!$B:$AZ,12,FALSE)),IF($X$1=11,(VLOOKUP(B324,'X11'!$B:$AZ,12,FALSE)),IF($X$1=12,(VLOOKUP(B324,'X12'!$B:$AZ,12,FALSE)),IF($X$1=13,(VLOOKUP(B324,'X13'!$B:$AZ,12,FALSE)),"B"))))))))))))))=TRUE," ",(IF($X$1=1,(VLOOKUP(B324,'X1'!$B:$AZ,12,FALSE)),IF($X$1=2,(VLOOKUP(B324,'X2'!$B:$AZ,12,FALSE)),IF($X$1=3,(VLOOKUP(B324,'X3'!$B:$AZ,12,FALSE)),IF($X$1=4,(VLOOKUP(B324,'X4'!$B:$AZ,12,FALSE)),IF($X$1=5,(VLOOKUP(B324,'X5'!$B:$AZ,12,FALSE)),IF($X$1=6,(VLOOKUP(B324,'X6'!$B:$AZ,12,FALSE)),IF($X$1=7,(VLOOKUP(B324,'X7'!$B:$AZ,12,FALSE)),IF($X$1=8,(VLOOKUP(B324,'X8'!$B:$AZ,12,FALSE)),IF($X$1=9,(VLOOKUP(B324,'X9'!$B:$AZ,12,FALSE)),IF($X$1=10,(VLOOKUP(B324,'X10'!$B:$AZ,12,FALSE)),IF($X$1=11,(VLOOKUP(B324,'X11'!$B:$AZ,12,FALSE)),IF($X$1=12,(VLOOKUP(B324,'X12'!$B:$AZ,12,FALSE)),IF($X$1=13,(VLOOKUP(B324,'X13'!$B:$AZ,12,FALSE)),"B")))))))))))))))</f>
        <v xml:space="preserve"> </v>
      </c>
      <c r="Q324" s="185" t="str">
        <f ca="1">IF(ISERROR(IF($X$1=1,(VLOOKUP(B324,'X1'!$B:$AZ,46,FALSE)),IF($X$1=2,(VLOOKUP(B324,'X2'!$B:$AZ,46,FALSE)),IF($X$1=3,(VLOOKUP(B324,'X3'!$B:$AZ,46,FALSE)),IF($X$1=4,(VLOOKUP(B324,'X4'!$B:$AZ,46,FALSE)),IF($X$1=5,(VLOOKUP(B324,'X5'!$B:$AZ,46,FALSE)),IF($X$1=6,(VLOOKUP(B324,'X6'!$B:$AZ,46,FALSE)),IF($X$1=7,(VLOOKUP(B324,'X7'!$B:$AZ,46,FALSE)),IF($X$1=8,(VLOOKUP(B324,'X8'!$B:$AZ,46,FALSE)),IF($X$1=9,(VLOOKUP(B324,'X9'!$B:$AZ,46,FALSE)),IF($X$1=10,(VLOOKUP(B324,'X10'!$B:$AZ,46,FALSE)),IF($X$1=11,(VLOOKUP(B324,'X11'!$B:$AZ,46,FALSE)),IF($X$1=12,(VLOOKUP(B324,'X12'!$B:$AZ,46,FALSE)),IF($X$1=13,(VLOOKUP(B324,'X13'!$B:$AZ,46,FALSE)),"B"))))))))))))))=TRUE," ",(IF($X$1=1,(VLOOKUP(B324,'X1'!$B:$AZ,46,FALSE)),IF($X$1=2,(VLOOKUP(B324,'X2'!$B:$AZ,46,FALSE)),IF($X$1=3,(VLOOKUP(B324,'X3'!$B:$AZ,46,FALSE)),IF($X$1=4,(VLOOKUP(B324,'X4'!$B:$AZ,46,FALSE)),IF($X$1=5,(VLOOKUP(B324,'X5'!$B:$AZ,46,FALSE)),IF($X$1=6,(VLOOKUP(B324,'X6'!$B:$AZ,46,FALSE)),IF($X$1=7,(VLOOKUP(B324,'X7'!$B:$AZ,46,FALSE)),IF($X$1=8,(VLOOKUP(B324,'X8'!$B:$AZ,46,FALSE)),IF($X$1=9,(VLOOKUP(B324,'X9'!$B:$AZ,46,FALSE)),IF($X$1=10,(VLOOKUP(B324,'X10'!$B:$AZ,46,FALSE)),IF($X$1=11,(VLOOKUP(B324,'X11'!$B:$AZ,46,FALSE)),IF($X$1=12,(VLOOKUP(B324,'X12'!$B:$AZ,46,FALSE)),IF($X$1=13,(VLOOKUP(B324,'X13'!$B:$AZ,46,FALSE)),"B")))))))))))))))</f>
        <v xml:space="preserve"> </v>
      </c>
      <c r="R324" s="185" t="str">
        <f ca="1">IF(ISERROR(IF($X$1=1,(VLOOKUP(B324,'X1'!$B:$AZ,15,FALSE)),IF($X$1=2,(VLOOKUP(B324,'X2'!$B:$AZ,15,FALSE)),IF($X$1=3,(VLOOKUP(B324,'X3'!$B:$AZ,15,FALSE)),IF($X$1=4,(VLOOKUP(B324,'X4'!$B:$AZ,15,FALSE)),IF($X$1=5,(VLOOKUP(B324,'X5'!$B:$AZ,15,FALSE)),IF($X$1=6,(VLOOKUP(B324,'X6'!$B:$AZ,15,FALSE)),IF($X$1=7,(VLOOKUP(B324,'X7'!$B:$AZ,15,FALSE)),IF($X$1=8,(VLOOKUP(B324,'X8'!$B:$AZ,15,FALSE)),IF($X$1=9,(VLOOKUP(B324,'X9'!$B:$AZ,15,FALSE)),IF($X$1=10,(VLOOKUP(B324,'X10'!$B:$AZ,15,FALSE)),IF($X$1=11,(VLOOKUP(B324,'X11'!$B:$AZ,15,FALSE)),IF($X$1=12,(VLOOKUP(B324,'X12'!$B:$AZ,15,FALSE)),IF($X$1=13,(VLOOKUP(B324,'X13'!$B:$AZ,15,FALSE)),"B"))))))))))))))=TRUE," ",(IF($X$1=1,(VLOOKUP(B324,'X1'!$B:$AZ,15,FALSE)),IF($X$1=2,(VLOOKUP(B324,'X2'!$B:$AZ,15,FALSE)),IF($X$1=3,(VLOOKUP(B324,'X3'!$B:$AZ,15,FALSE)),IF($X$1=4,(VLOOKUP(B324,'X4'!$B:$AZ,15,FALSE)),IF($X$1=5,(VLOOKUP(B324,'X5'!$B:$AZ,15,FALSE)),IF($X$1=6,(VLOOKUP(B324,'X6'!$B:$AZ,15,FALSE)),IF($X$1=7,(VLOOKUP(B324,'X7'!$B:$AZ,15,FALSE)),IF($X$1=8,(VLOOKUP(B324,'X8'!$B:$AZ,15,FALSE)),IF($X$1=9,(VLOOKUP(B324,'X9'!$B:$AZ,15,FALSE)),IF($X$1=10,(VLOOKUP(B324,'X10'!$B:$AZ,15,FALSE)),IF($X$1=11,(VLOOKUP(B324,'X11'!$B:$AZ,15,FALSE)),IF($X$1=12,(VLOOKUP(B324,'X12'!$B:$AZ,15,FALSE)),IF($X$1=13,(VLOOKUP(B324,'X13'!$B:$AZ,15,FALSE)),"B")))))))))))))))</f>
        <v xml:space="preserve"> </v>
      </c>
      <c r="S324" s="185" t="str">
        <f ca="1">IF(ISERROR(IF((IF($X$1=1,(VLOOKUP(B324,'X1'!$B:$AZ,14,FALSE)),(IF($X$1=2,(VLOOKUP(B324,'X2'!$B:$AZ,14,FALSE)),(IF($X$1=3,(VLOOKUP(B324,'X3'!$B:$AZ,14,FALSE)),(IF($X$1=4,(VLOOKUP(B324,'X4'!$B:$AZ,14,FALSE)),(IF($X$1=5,(VLOOKUP(B324,'X5'!$B:$AZ,14,FALSE)),(IF($X$1=6,(VLOOKUP(B324,'X6'!$B:$AZ,14,FALSE)),(IF($X$1=7,(VLOOKUP(B324,'X7'!$B:$AZ,14,FALSE)),(IF($X$1=8,(VLOOKUP(B324,'X8'!$B:$AZ,14,FALSE)),(IF($X$1=9,(VLOOKUP(B324,'X9'!$B:$AZ,14,FALSE)),(IF($X$1=10,(VLOOKUP(B324,'X10'!$B:$AZ,14,FALSE)),(IF($X$1=11,(VLOOKUP(B324,'X11'!$B:$AZ,14,FALSE)),(IF($X$1=12,(VLOOKUP(B324,'X12'!$B:$AZ,14,FALSE)),(VLOOKUP(B324,'X13'!$B:$AZ,14,FALSE))))))))))))))))))))))))))=$V$1," ",(IF($X$1=1,(VLOOKUP(B324,'X1'!$B:$AZ,14,FALSE)),(IF($X$1=2,(VLOOKUP(B324,'X2'!$B:$AZ,14,FALSE)),(IF($X$1=3,(VLOOKUP(B324,'X3'!$B:$AZ,14,FALSE)),(IF($X$1=4,(VLOOKUP(B324,'X4'!$B:$AZ,14,FALSE)),(IF($X$1=5,(VLOOKUP(B324,'X5'!$B:$AZ,14,FALSE)),(IF($X$1=6,(VLOOKUP(B324,'X6'!$B:$AZ,14,FALSE)),(IF($X$1=7,(VLOOKUP(B324,'X7'!$B:$AZ,14,FALSE)),(IF($X$1=8,(VLOOKUP(B324,'X8'!$B:$AZ,14,FALSE)),(IF($X$1=9,(VLOOKUP(B324,'X9'!$B:$AZ,14,FALSE)),(IF($X$1=10,(VLOOKUP(B324,'X10'!$B:$AZ,14,FALSE)),(IF($X$1=11,(VLOOKUP(B324,'X11'!$B:$AZ,14,FALSE)),(IF($X$1=12,(VLOOKUP(B324,'X12'!$B:$AZ,14,FALSE)),(VLOOKUP(B324,'X13'!$B:$AZ,14,FALSE))))))))))))))))))))))))))))=TRUE," ",(IF((IF($X$1=1,(VLOOKUP(B324,'X1'!$B:$AZ,14,FALSE)),(IF($X$1=2,(VLOOKUP(B324,'X2'!$B:$AZ,14,FALSE)),(IF($X$1=3,(VLOOKUP(B324,'X3'!$B:$AZ,14,FALSE)),(IF($X$1=4,(VLOOKUP(B324,'X4'!$B:$AZ,14,FALSE)),(IF($X$1=5,(VLOOKUP(B324,'X5'!$B:$AZ,14,FALSE)),(IF($X$1=6,(VLOOKUP(B324,'X6'!$B:$AZ,14,FALSE)),(IF($X$1=7,(VLOOKUP(B324,'X7'!$B:$AZ,14,FALSE)),(IF($X$1=8,(VLOOKUP(B324,'X8'!$B:$AZ,14,FALSE)),(IF($X$1=9,(VLOOKUP(B324,'X9'!$B:$AZ,14,FALSE)),(IF($X$1=10,(VLOOKUP(B324,'X10'!$B:$AZ,14,FALSE)),(IF($X$1=11,(VLOOKUP(B324,'X11'!$B:$AZ,14,FALSE)),(IF($X$1=12,(VLOOKUP(B324,'X12'!$B:$AZ,14,FALSE)),(VLOOKUP(B324,'X13'!$B:$AZ,14,FALSE))))))))))))))))))))))))))=$V$1," ",(IF($X$1=1,(VLOOKUP(B324,'X1'!$B:$AZ,14,FALSE)),(IF($X$1=2,(VLOOKUP(B324,'X2'!$B:$AZ,14,FALSE)),(IF($X$1=3,(VLOOKUP(B324,'X3'!$B:$AZ,14,FALSE)),(IF($X$1=4,(VLOOKUP(B324,'X4'!$B:$AZ,14,FALSE)),(IF($X$1=5,(VLOOKUP(B324,'X5'!$B:$AZ,14,FALSE)),(IF($X$1=6,(VLOOKUP(B324,'X6'!$B:$AZ,14,FALSE)),(IF($X$1=7,(VLOOKUP(B324,'X7'!$B:$AZ,14,FALSE)),(IF($X$1=8,(VLOOKUP(B324,'X8'!$B:$AZ,14,FALSE)),(IF($X$1=9,(VLOOKUP(B324,'X9'!$B:$AZ,14,FALSE)),(IF($X$1=10,(VLOOKUP(B324,'X10'!$B:$AZ,14,FALSE)),(IF($X$1=11,(VLOOKUP(B324,'X11'!$B:$AZ,14,FALSE)),(IF($X$1=12,(VLOOKUP(B324,'X12'!$B:$AZ,14,FALSE)),(VLOOKUP(B324,'X13'!$B:$AZ,14,FALSE)))))))))))))))))))))))))))))</f>
        <v xml:space="preserve"> </v>
      </c>
    </row>
    <row r="325" spans="1:19" ht="14.1" customHeight="1" x14ac:dyDescent="0.2">
      <c r="A325" s="156" t="s">
        <v>1058</v>
      </c>
      <c r="B325" s="122" t="str">
        <f>IF(ISERROR(IF($U$16=1,(VLOOKUP(A325,$AC$89:$AH$125,2,FALSE)),IF((IF($X$1=1,'X1'!B284,(IF($X$1=2,'X2'!B284,(IF($X$1=3,'X3'!B284,(IF($X$1=4,'X4'!B284,(IF($X$1=5,'X5'!B284,(IF($X$1=6,'X6'!B284,(IF($X$1=7,'X7'!B284,(IF($X$1=8,'X8'!B284,(IF($X$1=9,'X9'!B284,(IF($X$1=10,'X10'!B284,(IF($X$1=11,'X11'!B284,(IF($X$1=12,'X12'!B284,'X13'!B284))))))))))))))))))))))))="","",(IF($X$1=1,'X1'!B284,(IF($X$1=2,'X2'!B284,(IF($X$1=3,'X3'!B284,(IF($X$1=4,'X4'!B284,(IF($X$1=5,'X5'!B284,(IF($X$1=6,'X6'!B284,(IF($X$1=7,'X7'!B284,(IF($X$1=8,'X8'!B284,(IF($X$1=9,'X9'!B284,(IF($X$1=10,'X10'!B284,(IF($X$1=11,'X11'!B284,(IF($X$1=12,'X12'!B284,'X13'!B284)))))))))))))))))))))))))))=TRUE," ",(IF($U$16=1,(VLOOKUP(A325,$AC$89:$AH$125,2,FALSE)),IF((IF($X$1=1,'X1'!B284,(IF($X$1=2,'X2'!B284,(IF($X$1=3,'X3'!B284,(IF($X$1=4,'X4'!B284,(IF($X$1=5,'X5'!B284,(IF($X$1=6,'X6'!B284,(IF($X$1=7,'X7'!B284,(IF($X$1=8,'X8'!B284,(IF($X$1=9,'X9'!B284,(IF($X$1=10,'X10'!B284,(IF($X$1=11,'X11'!B284,(IF($X$1=12,'X12'!B284,'X13'!B284))))))))))))))))))))))))="","",(IF($X$1=1,'X1'!B284,(IF($X$1=2,'X2'!B284,(IF($X$1=3,'X3'!B284,(IF($X$1=4,'X4'!B284,(IF($X$1=5,'X5'!B284,(IF($X$1=6,'X6'!B284,(IF($X$1=7,'X7'!B284,(IF($X$1=8,'X8'!B284,(IF($X$1=9,'X9'!B284,(IF($X$1=10,'X10'!B284,(IF($X$1=11,'X11'!B284,(IF($X$1=12,'X12'!B284,'X13'!B284))))))))))))))))))))))))))))</f>
        <v/>
      </c>
      <c r="C325" s="181" t="str">
        <f ca="1">IF(ISERROR(IF($X$1=1,(VLOOKUP(B325,'X1'!$B:$AZ,47,FALSE)),IF($X$1=2,(VLOOKUP(B325,'X2'!$B:$AZ,47,FALSE)),IF($X$1=3,(VLOOKUP(B325,'X3'!$B:$AZ,47,FALSE)),IF($X$1=4,(VLOOKUP(B325,'X4'!$B:$AZ,47,FALSE)),IF($X$1=5,(VLOOKUP(B325,'X5'!$B:$AZ,47,FALSE)),IF($X$1=6,(VLOOKUP(B325,'X6'!$B:$AZ,47,FALSE)),IF($X$1=7,(VLOOKUP(B325,'X7'!$B:$AZ,47,FALSE)),IF($X$1=8,(VLOOKUP(B325,'X8'!$B:$AZ,47,FALSE)),IF($X$1=9,(VLOOKUP(B325,'X9'!$B:$AZ,47,FALSE)),IF($X$1=10,(VLOOKUP(B325,'X10'!$B:$AZ,47,FALSE)),IF($X$1=11,(VLOOKUP(B325,'X11'!$B:$AZ,47,FALSE)),IF($X$1=12,(VLOOKUP(B325,'X12'!$B:$AZ,47,FALSE)),IF($X$1=13,(VLOOKUP(B325,'X13'!$B:$AZ,47,FALSE)),"B"))))))))))))))=TRUE," ",(IF($X$1=1,(VLOOKUP(B325,'X1'!$B:$AZ,47,FALSE)),IF($X$1=2,(VLOOKUP(B325,'X2'!$B:$AZ,47,FALSE)),IF($X$1=3,(VLOOKUP(B325,'X3'!$B:$AZ,47,FALSE)),IF($X$1=4,(VLOOKUP(B325,'X4'!$B:$AZ,47,FALSE)),IF($X$1=5,(VLOOKUP(B325,'X5'!$B:$AZ,47,FALSE)),IF($X$1=6,(VLOOKUP(B325,'X6'!$B:$AZ,47,FALSE)),IF($X$1=7,(VLOOKUP(B325,'X7'!$B:$AZ,47,FALSE)),IF($X$1=8,(VLOOKUP(B325,'X8'!$B:$AZ,47,FALSE)),IF($X$1=9,(VLOOKUP(B325,'X9'!$B:$AZ,47,FALSE)),IF($X$1=10,(VLOOKUP(B325,'X10'!$B:$AZ,47,FALSE)),IF($X$1=11,(VLOOKUP(B325,'X11'!$B:$AZ,47,FALSE)),IF($X$1=12,(VLOOKUP(B325,'X12'!$B:$AZ,47,FALSE)),IF($X$1=13,(VLOOKUP(B325,'X13'!$B:$AZ,47,FALSE)),"B")))))))))))))))</f>
        <v xml:space="preserve"> </v>
      </c>
      <c r="D325" s="181" t="str">
        <f ca="1">IF(ISERROR(IF($X$1=1,(VLOOKUP(B325,'X1'!$B:$AP,41,FALSE)),IF($X$1=2,(VLOOKUP(B325,'X2'!$B:$AP,41,FALSE)),IF($X$1=3,(VLOOKUP(B325,'X3'!$B:$AP,41,FALSE)),IF($X$1=4,(VLOOKUP(B325,'X4'!$B:$AP,41,FALSE)),IF($X$1=5,(VLOOKUP(B325,'X5'!$B:$AP,41,FALSE)),IF($X$1=6,(VLOOKUP(B325,'X6'!$B:$AP,41,FALSE)),IF($X$1=7,(VLOOKUP(B325,'X7'!$B:$AP,41,FALSE)),IF($X$1=8,(VLOOKUP(B325,'X8'!$B:$AP,41,FALSE)),IF($X$1=9,(VLOOKUP(B325,'X9'!$B:$AP,41,FALSE)),IF($X$1=10,(VLOOKUP(B325,'X10'!$B:$AP,41,FALSE)),IF($X$1=11,(VLOOKUP(B325,'X11'!$B:$AP,41,FALSE)),IF($X$1=12,(VLOOKUP(B325,'X12'!$B:$AP,41,FALSE)),IF($X$1=13,(VLOOKUP(B325,'X13'!$B:$AP,41,FALSE)),"B"))))))))))))))=TRUE," ",(IF($X$1=1,(VLOOKUP(B325,'X1'!$B:$AP,41,FALSE)),IF($X$1=2,(VLOOKUP(B325,'X2'!$B:$AP,41,FALSE)),IF($X$1=3,(VLOOKUP(B325,'X3'!$B:$AP,41,FALSE)),IF($X$1=4,(VLOOKUP(B325,'X4'!$B:$AP,41,FALSE)),IF($X$1=5,(VLOOKUP(B325,'X5'!$B:$AP,41,FALSE)),IF($X$1=6,(VLOOKUP(B325,'X6'!$B:$AP,41,FALSE)),IF($X$1=7,(VLOOKUP(B325,'X7'!$B:$AP,41,FALSE)),IF($X$1=8,(VLOOKUP(B325,'X8'!$B:$AP,41,FALSE)),IF($X$1=9,(VLOOKUP(B325,'X9'!$B:$AP,41,FALSE)),IF($X$1=10,(VLOOKUP(B325,'X10'!$B:$AP,41,FALSE)),IF($X$1=11,(VLOOKUP(B325,'X11'!$B:$AP,41,FALSE)),IF($X$1=12,(VLOOKUP(B325,'X12'!$B:$AP,41,FALSE)),IF($X$1=13,(VLOOKUP(B325,'X13'!$B:$AP,41,FALSE)),"B")))))))))))))))</f>
        <v xml:space="preserve"> </v>
      </c>
      <c r="E325" s="182" t="str">
        <f ca="1">IF(ISERROR(IF($X$1=1,(VLOOKUP(B325,'X1'!$B:$AP,7,FALSE)),IF($X$1=2,(VLOOKUP(B325,'X2'!$B:$AP,7,FALSE)),IF($X$1=3,(VLOOKUP(B325,'X3'!$B:$AP,7,FALSE)),IF($X$1=4,(VLOOKUP(B325,'X4'!$B:$AP,7,FALSE)),IF($X$1=5,(VLOOKUP(B325,'X5'!$B:$AP,7,FALSE)),IF($X$1=6,(VLOOKUP(B325,'X6'!$B:$AP,7,FALSE)),IF($X$1=7,(VLOOKUP(B325,'X7'!$B:$AP,7,FALSE)),IF($X$1=8,(VLOOKUP(B325,'X8'!$B:$AP,7,FALSE)),IF($X$1=9,(VLOOKUP(B325,'X9'!$B:$AP,7,FALSE)),IF($X$1=10,(VLOOKUP(B325,'X10'!$B:$AP,7,FALSE)),IF($X$1=11,(VLOOKUP(B325,'X11'!$B:$AP,7,FALSE)),IF($X$1=12,(VLOOKUP(B325,'X12'!$B:$AP,7,FALSE)),IF($X$1=13,(VLOOKUP(B325,'X13'!$B:$AP,7,FALSE)),"B"))))))))))))))=TRUE," ",(IF($X$1=1,(VLOOKUP(B325,'X1'!$B:$AP,7,FALSE)),IF($X$1=2,(VLOOKUP(B325,'X2'!$B:$AP,7,FALSE)),IF($X$1=3,(VLOOKUP(B325,'X3'!$B:$AP,7,FALSE)),IF($X$1=4,(VLOOKUP(B325,'X4'!$B:$AP,7,FALSE)),IF($X$1=5,(VLOOKUP(B325,'X5'!$B:$AP,7,FALSE)),IF($X$1=6,(VLOOKUP(B325,'X6'!$B:$AP,7,FALSE)),IF($X$1=7,(VLOOKUP(B325,'X7'!$B:$AP,7,FALSE)),IF($X$1=8,(VLOOKUP(B325,'X8'!$B:$AP,7,FALSE)),IF($X$1=9,(VLOOKUP(B325,'X9'!$B:$AP,7,FALSE)),IF($X$1=10,(VLOOKUP(B325,'X10'!$B:$AP,7,FALSE)),IF($X$1=11,(VLOOKUP(B325,'X11'!$B:$AP,7,FALSE)),IF($X$1=12,(VLOOKUP(B325,'X12'!$B:$AP,7,FALSE)),IF($X$1=13,(VLOOKUP(B325,'X13'!$B:$AP,7,FALSE)),"B")))))))))))))))</f>
        <v xml:space="preserve"> </v>
      </c>
      <c r="F325" s="182" t="str">
        <f ca="1">IF(ISERROR(IF((IF($X$1=1,(VLOOKUP(B325,'X1'!$B:$AO,6,FALSE)),(IF($X$1=2,(VLOOKUP(B325,'X2'!$B:$AO,6,FALSE)),(IF($X$1=3,(VLOOKUP(B325,'X3'!$B:$AO,6,FALSE)),(IF($X$1=4,(VLOOKUP(B325,'X4'!$B:$AO,6,FALSE)),(IF($X$1=5,(VLOOKUP(B325,'X5'!$B:$AO,6,FALSE)),(IF($X$1=6,(VLOOKUP(B325,'X6'!$B:$AO,6,FALSE)),(IF($X$1=7,(VLOOKUP(B325,'X7'!$B:$AO,6,FALSE)),(IF($X$1=8,(VLOOKUP(B325,'X8'!$B:$AO,6,FALSE)),(IF($X$1=9,(VLOOKUP(B325,'X9'!$B:$AO,6,FALSE)),(IF($X$1=10,(VLOOKUP(B325,'X10'!$B:$AO,6,FALSE)),(IF($X$1=11,(VLOOKUP(B325,'X11'!$B:$AO,6,FALSE)),(IF($X$1=12,(VLOOKUP(B325,'X12'!$B:$AO,6,FALSE)),(VLOOKUP(B325,'X13'!$B:$AO,6,FALSE))))))))))))))))))))))))))=$V$1," ",(IF($X$1=1,(VLOOKUP(B325,'X1'!$B:$AO,6,FALSE)),(IF($X$1=2,(VLOOKUP(B325,'X2'!$B:$AO,6,FALSE)),(IF($X$1=3,(VLOOKUP(B325,'X3'!$B:$AO,6,FALSE)),(IF($X$1=4,(VLOOKUP(B325,'X4'!$B:$AO,6,FALSE)),(IF($X$1=5,(VLOOKUP(B325,'X5'!$B:$AO,6,FALSE)),(IF($X$1=6,(VLOOKUP(B325,'X6'!$B:$AO,6,FALSE)),(IF($X$1=7,(VLOOKUP(B325,'X7'!$B:$AO,6,FALSE)),(IF($X$1=8,(VLOOKUP(B325,'X8'!$B:$AO,6,FALSE)),(IF($X$1=9,(VLOOKUP(B325,'X9'!$B:$AO,6,FALSE)),(IF($X$1=10,(VLOOKUP(B325,'X10'!$B:$AO,6,FALSE)),(IF($X$1=11,(VLOOKUP(B325,'X11'!$B:$AO,6,FALSE)),(IF($X$1=12,(VLOOKUP(B325,'X12'!$B:$AO,6,FALSE)),(VLOOKUP(B325,'X13'!$B:$AO,6,FALSE))))))))))))))))))))))))))))=TRUE," ",(IF((IF($X$1=1,(VLOOKUP(B325,'X1'!$B:$AO,6,FALSE)),(IF($X$1=2,(VLOOKUP(B325,'X2'!$B:$AO,6,FALSE)),(IF($X$1=3,(VLOOKUP(B325,'X3'!$B:$AO,6,FALSE)),(IF($X$1=4,(VLOOKUP(B325,'X4'!$B:$AO,6,FALSE)),(IF($X$1=5,(VLOOKUP(B325,'X5'!$B:$AO,6,FALSE)),(IF($X$1=6,(VLOOKUP(B325,'X6'!$B:$AO,6,FALSE)),(IF($X$1=7,(VLOOKUP(B325,'X7'!$B:$AO,6,FALSE)),(IF($X$1=8,(VLOOKUP(B325,'X8'!$B:$AO,6,FALSE)),(IF($X$1=9,(VLOOKUP(B325,'X9'!$B:$AO,6,FALSE)),(IF($X$1=10,(VLOOKUP(B325,'X10'!$B:$AO,6,FALSE)),(IF($X$1=11,(VLOOKUP(B325,'X11'!$B:$AO,6,FALSE)),(IF($X$1=12,(VLOOKUP(B325,'X12'!$B:$AO,6,FALSE)),(VLOOKUP(B325,'X13'!$B:$AO,6,FALSE))))))))))))))))))))))))))=$V$1," ",(IF($X$1=1,(VLOOKUP(B325,'X1'!$B:$AO,6,FALSE)),(IF($X$1=2,(VLOOKUP(B325,'X2'!$B:$AO,6,FALSE)),(IF($X$1=3,(VLOOKUP(B325,'X3'!$B:$AO,6,FALSE)),(IF($X$1=4,(VLOOKUP(B325,'X4'!$B:$AO,6,FALSE)),(IF($X$1=5,(VLOOKUP(B325,'X5'!$B:$AO,6,FALSE)),(IF($X$1=6,(VLOOKUP(B325,'X6'!$B:$AO,6,FALSE)),(IF($X$1=7,(VLOOKUP(B325,'X7'!$B:$AO,6,FALSE)),(IF($X$1=8,(VLOOKUP(B325,'X8'!$B:$AO,6,FALSE)),(IF($X$1=9,(VLOOKUP(B325,'X9'!$B:$AO,6,FALSE)),(IF($X$1=10,(VLOOKUP(B325,'X10'!$B:$AO,6,FALSE)),(IF($X$1=11,(VLOOKUP(B325,'X11'!$B:$AO,6,FALSE)),(IF($X$1=12,(VLOOKUP(B325,'X12'!$B:$AO,6,FALSE)),(VLOOKUP(B325,'X13'!$B:$AO,6,FALSE)))))))))))))))))))))))))))))</f>
        <v xml:space="preserve"> </v>
      </c>
      <c r="G325" s="182" t="str">
        <f ca="1">IF(ISERROR(IF($X$1=1,(VLOOKUP(B325,'X1'!$B:$AZ,44,FALSE)),IF($X$1=2,(VLOOKUP(B325,'X2'!$B:$AZ,44,FALSE)),IF($X$1=3,(VLOOKUP(B325,'X3'!$B:$AZ,44,FALSE)),IF($X$1=4,(VLOOKUP(B325,'X4'!$B:$AZ,44,FALSE)),IF($X$1=5,(VLOOKUP(B325,'X5'!$B:$AZ,44,FALSE)),IF($X$1=6,(VLOOKUP(B325,'X6'!$B:$AZ,44,FALSE)),IF($X$1=7,(VLOOKUP(B325,'X7'!$B:$AZ,44,FALSE)),IF($X$1=8,(VLOOKUP(B325,'X8'!$B:$AZ,44,FALSE)),IF($X$1=9,(VLOOKUP(B325,'X9'!$B:$AZ,44,FALSE)),IF($X$1=10,(VLOOKUP(B325,'X10'!$B:$AZ,44,FALSE)),IF($X$1=11,(VLOOKUP(B325,'X11'!$B:$AZ,44,FALSE)),IF($X$1=12,(VLOOKUP(B325,'X12'!$B:$AZ,44,FALSE)),IF($X$1=13,(VLOOKUP(B325,'X13'!$B:$AZ,44,FALSE)),"B"))))))))))))))=TRUE," ",(IF($X$1=1,(VLOOKUP(B325,'X1'!$B:$AZ,44,FALSE)),IF($X$1=2,(VLOOKUP(B325,'X2'!$B:$AZ,44,FALSE)),IF($X$1=3,(VLOOKUP(B325,'X3'!$B:$AZ,44,FALSE)),IF($X$1=4,(VLOOKUP(B325,'X4'!$B:$AZ,44,FALSE)),IF($X$1=5,(VLOOKUP(B325,'X5'!$B:$AZ,44,FALSE)),IF($X$1=6,(VLOOKUP(B325,'X6'!$B:$AZ,44,FALSE)),IF($X$1=7,(VLOOKUP(B325,'X7'!$B:$AZ,44,FALSE)),IF($X$1=8,(VLOOKUP(B325,'X8'!$B:$AZ,44,FALSE)),IF($X$1=9,(VLOOKUP(B325,'X9'!$B:$AZ,44,FALSE)),IF($X$1=10,(VLOOKUP(B325,'X10'!$B:$AZ,44,FALSE)),IF($X$1=11,(VLOOKUP(B325,'X11'!$B:$AZ,44,FALSE)),IF($X$1=12,(VLOOKUP(B325,'X12'!$B:$AZ,44,FALSE)),IF($X$1=13,(VLOOKUP(B325,'X13'!$B:$AZ,44,FALSE)),"B")))))))))))))))</f>
        <v xml:space="preserve"> </v>
      </c>
      <c r="H325" s="182" t="str">
        <f ca="1">IF(ISERROR(IF($X$1=1,(VLOOKUP(B325,'X1'!$B:$AZ,8,FALSE)),IF($X$1=2,(VLOOKUP(B325,'X2'!$B:$AZ,8,FALSE)),IF($X$1=3,(VLOOKUP(B325,'X3'!$B:$AZ,8,FALSE)),IF($X$1=4,(VLOOKUP(B325,'X4'!$B:$AZ,8,FALSE)),IF($X$1=5,(VLOOKUP(B325,'X5'!$B:$AZ,8,FALSE)),IF($X$1=6,(VLOOKUP(B325,'X6'!$B:$AZ,8,FALSE)),IF($X$1=7,(VLOOKUP(B325,'X7'!$B:$AZ,8,FALSE)),IF($X$1=8,(VLOOKUP(B325,'X8'!$B:$AZ,8,FALSE)),IF($X$1=9,(VLOOKUP(B325,'X9'!$B:$AZ,8,FALSE)),IF($X$1=10,(VLOOKUP(B325,'X10'!$B:$AZ,8,FALSE)),IF($X$1=11,(VLOOKUP(B325,'X11'!$B:$AZ,8,FALSE)),IF($X$1=12,(VLOOKUP(B325,'X12'!$B:$AZ,8,FALSE)),IF($X$1=13,(VLOOKUP(B325,'X13'!$B:$AZ,8,FALSE)),"B"))))))))))))))=TRUE," ",(IF($X$1=1,(VLOOKUP(B325,'X1'!$B:$AZ,8,FALSE)),IF($X$1=2,(VLOOKUP(B325,'X2'!$B:$AZ,8,FALSE)),IF($X$1=3,(VLOOKUP(B325,'X3'!$B:$AZ,8,FALSE)),IF($X$1=4,(VLOOKUP(B325,'X4'!$B:$AZ,8,FALSE)),IF($X$1=5,(VLOOKUP(B325,'X5'!$B:$AZ,8,FALSE)),IF($X$1=6,(VLOOKUP(B325,'X6'!$B:$AZ,8,FALSE)),IF($X$1=7,(VLOOKUP(B325,'X7'!$B:$AZ,8,FALSE)),IF($X$1=8,(VLOOKUP(B325,'X8'!$B:$AZ,8,FALSE)),IF($X$1=9,(VLOOKUP(B325,'X9'!$B:$AZ,8,FALSE)),IF($X$1=10,(VLOOKUP(B325,'X10'!$B:$AZ,8,FALSE)),IF($X$1=11,(VLOOKUP(B325,'X11'!$B:$AZ,8,FALSE)),IF($X$1=12,(VLOOKUP(B325,'X12'!$B:$AZ,8,FALSE)),IF($X$1=13,(VLOOKUP(B325,'X13'!$B:$AZ,8,FALSE)),"B")))))))))))))))</f>
        <v xml:space="preserve"> </v>
      </c>
      <c r="I325" s="183" t="str">
        <f ca="1">IF(ISERROR(IF($X$1=1,(VLOOKUP(B325,'X1'!$B:$AZ,2,FALSE)),IF($X$1=2,(VLOOKUP(B325,'X2'!$B:$AZ,2,FALSE)),IF($X$1=3,(VLOOKUP(B325,'X3'!$B:$AZ,2,FALSE)),IF($X$1=4,(VLOOKUP(B325,'X4'!$B:$AZ,2,FALSE)),IF($X$1=5,(VLOOKUP(B325,'X5'!$B:$AZ,2,FALSE)),IF($X$1=6,(VLOOKUP(B325,'X6'!$B:$AZ,2,FALSE)),IF($X$1=7,(VLOOKUP(B325,'X7'!$B:$AZ,2,FALSE)),IF($X$1=8,(VLOOKUP(B325,'X8'!$B:$AZ,2,FALSE)),IF($X$1=9,(VLOOKUP(B325,'X9'!$B:$AZ,2,FALSE)),IF($X$1=10,(VLOOKUP(B325,'X10'!$B:$AZ,2,FALSE)),IF($X$1=11,(VLOOKUP(B325,'X11'!$B:$AZ,2,FALSE)),IF($X$1=12,(VLOOKUP(B325,'X12'!$B:$AZ,2,FALSE)),IF($X$1=13,(VLOOKUP(B325,'X13'!$B:$AZ,2,FALSE)),"B"))))))))))))))=TRUE," ",(IF($X$1=1,(VLOOKUP(B325,'X1'!$B:$AZ,2,FALSE)),IF($X$1=2,(VLOOKUP(B325,'X2'!$B:$AZ,2,FALSE)),IF($X$1=3,(VLOOKUP(B325,'X3'!$B:$AZ,2,FALSE)),IF($X$1=4,(VLOOKUP(B325,'X4'!$B:$AZ,2,FALSE)),IF($X$1=5,(VLOOKUP(B325,'X5'!$B:$AZ,2,FALSE)),IF($X$1=6,(VLOOKUP(B325,'X6'!$B:$AZ,2,FALSE)),IF($X$1=7,(VLOOKUP(B325,'X7'!$B:$AZ,2,FALSE)),IF($X$1=8,(VLOOKUP(B325,'X8'!$B:$AZ,2,FALSE)),IF($X$1=9,(VLOOKUP(B325,'X9'!$B:$AZ,2,FALSE)),IF($X$1=10,(VLOOKUP(B325,'X10'!$B:$AZ,2,FALSE)),IF($X$1=11,(VLOOKUP(B325,'X11'!$B:$AZ,2,FALSE)),IF($X$1=12,(VLOOKUP(B325,'X12'!$B:$AZ,2,FALSE)),IF($X$1=13,(VLOOKUP(B325,'X13'!$B:$AZ,2,FALSE)),"B")))))))))))))))</f>
        <v xml:space="preserve"> </v>
      </c>
      <c r="J325" s="183" t="str">
        <f ca="1">IF(ISERROR(IF($X$1=1,(VLOOKUP(B325,'X1'!$B:$AZ,3,FALSE)),IF($X$1=2,(VLOOKUP(B325,'X2'!$B:$AZ,3,FALSE)),IF($X$1=3,(VLOOKUP(B325,'X3'!$B:$AZ,3,FALSE)),IF($X$1=4,(VLOOKUP(B325,'X4'!$B:$AZ,3,FALSE)),IF($X$1=5,(VLOOKUP(B325,'X5'!$B:$AZ,3,FALSE)),IF($X$1=6,(VLOOKUP(B325,'X6'!$B:$AZ,3,FALSE)),IF($X$1=7,(VLOOKUP(B325,'X7'!$B:$AZ,3,FALSE)),IF($X$1=8,(VLOOKUP(B325,'X8'!$B:$AZ,3,FALSE)),IF($X$1=9,(VLOOKUP(B325,'X9'!$B:$AZ,3,FALSE)),IF($X$1=10,(VLOOKUP(B325,'X10'!$B:$AZ,3,FALSE)),IF($X$1=11,(VLOOKUP(B325,'X11'!$B:$AZ,3,FALSE)),IF($X$1=12,(VLOOKUP(B325,'X12'!$B:$AZ,3,FALSE)),IF($X$1=13,(VLOOKUP(B325,'X13'!$B:$AZ,3,FALSE)),"B"))))))))))))))=TRUE," ",(IF($X$1=1,(VLOOKUP(B325,'X1'!$B:$AZ,3,FALSE)),IF($X$1=2,(VLOOKUP(B325,'X2'!$B:$AZ,3,FALSE)),IF($X$1=3,(VLOOKUP(B325,'X3'!$B:$AZ,3,FALSE)),IF($X$1=4,(VLOOKUP(B325,'X4'!$B:$AZ,3,FALSE)),IF($X$1=5,(VLOOKUP(B325,'X5'!$B:$AZ,3,FALSE)),IF($X$1=6,(VLOOKUP(B325,'X6'!$B:$AZ,3,FALSE)),IF($X$1=7,(VLOOKUP(B325,'X7'!$B:$AZ,3,FALSE)),IF($X$1=8,(VLOOKUP(B325,'X8'!$B:$AZ,3,FALSE)),IF($X$1=9,(VLOOKUP(B325,'X9'!$B:$AZ,3,FALSE)),IF($X$1=10,(VLOOKUP(B325,'X10'!$B:$AZ,3,FALSE)),IF($X$1=11,(VLOOKUP(B325,'X11'!$B:$AZ,3,FALSE)),IF($X$1=12,(VLOOKUP(B325,'X12'!$B:$AZ,3,FALSE)),IF($X$1=13,(VLOOKUP(B325,'X13'!$B:$AZ,3,FALSE)),"B")))))))))))))))</f>
        <v xml:space="preserve"> </v>
      </c>
      <c r="K325" s="183" t="str">
        <f ca="1">IF(ISERROR(IF($X$1=1,(VLOOKUP(B325,'X1'!$B:$AZ,5,FALSE)),IF($X$1=2,(VLOOKUP(B325,'X2'!$B:$AZ,5,FALSE)),IF($X$1=3,(VLOOKUP(B325,'X3'!$B:$AZ,5,FALSE)),IF($X$1=4,(VLOOKUP(B325,'X4'!$B:$AZ,5,FALSE)),IF($X$1=5,(VLOOKUP(B325,'X5'!$B:$AZ,5,FALSE)),IF($X$1=6,(VLOOKUP(B325,'X6'!$B:$AZ,5,FALSE)),IF($X$1=7,(VLOOKUP(B325,'X7'!$B:$AZ,5,FALSE)),IF($X$1=8,(VLOOKUP(B325,'X8'!$B:$AZ,5,FALSE)),IF($X$1=9,(VLOOKUP(B325,'X9'!$B:$AZ,5,FALSE)),IF($X$1=10,(VLOOKUP(B325,'X10'!$B:$AZ,5,FALSE)),IF($X$1=11,(VLOOKUP(B325,'X11'!$B:$AZ,5,FALSE)),IF($X$1=12,(VLOOKUP(B325,'X12'!$B:$AZ,5,FALSE)),IF($X$1=13,(VLOOKUP(B325,'X13'!$B:$AZ,5,FALSE)),"B"))))))))))))))=TRUE," ",(IF($X$1=1,(VLOOKUP(B325,'X1'!$B:$AZ,5,FALSE)),IF($X$1=2,(VLOOKUP(B325,'X2'!$B:$AZ,5,FALSE)),IF($X$1=3,(VLOOKUP(B325,'X3'!$B:$AZ,5,FALSE)),IF($X$1=4,(VLOOKUP(B325,'X4'!$B:$AZ,5,FALSE)),IF($X$1=5,(VLOOKUP(B325,'X5'!$B:$AZ,5,FALSE)),IF($X$1=6,(VLOOKUP(B325,'X6'!$B:$AZ,5,FALSE)),IF($X$1=7,(VLOOKUP(B325,'X7'!$B:$AZ,5,FALSE)),IF($X$1=8,(VLOOKUP(B325,'X8'!$B:$AZ,5,FALSE)),IF($X$1=9,(VLOOKUP(B325,'X9'!$B:$AZ,5,FALSE)),IF($X$1=10,(VLOOKUP(B325,'X10'!$B:$AZ,5,FALSE)),IF($X$1=11,(VLOOKUP(B325,'X11'!$B:$AZ,5,FALSE)),IF($X$1=12,(VLOOKUP(B325,'X12'!$B:$AZ,5,FALSE)),IF($X$1=13,(VLOOKUP(B325,'X13'!$B:$AZ,5,FALSE)),"B")))))))))))))))</f>
        <v xml:space="preserve"> </v>
      </c>
      <c r="L325" s="184" t="str">
        <f ca="1">IF(ISERROR(IF($X$1=1,(VLOOKUP(B325,'X1'!$B:$AZ,9,FALSE)),IF($X$1=2,(VLOOKUP(B325,'X2'!$B:$AZ,9,FALSE)),IF($X$1=3,(VLOOKUP(B325,'X3'!$B:$AZ,9,FALSE)),IF($X$1=4,(VLOOKUP(B325,'X4'!$B:$AZ,9,FALSE)),IF($X$1=5,(VLOOKUP(B325,'X5'!$B:$AZ,9,FALSE)),IF($X$1=6,(VLOOKUP(B325,'X6'!$B:$AZ,9,FALSE)),IF($X$1=7,(VLOOKUP(B325,'X7'!$B:$AZ,9,FALSE)),IF($X$1=8,(VLOOKUP(B325,'X8'!$B:$AZ,9,FALSE)),IF($X$1=9,(VLOOKUP(B325,'X9'!$B:$AZ,9,FALSE)),IF($X$1=10,(VLOOKUP(B325,'X10'!$B:$AZ,9,FALSE)),IF($X$1=11,(VLOOKUP(B325,'X11'!$B:$AZ,9,FALSE)),IF($X$1=12,(VLOOKUP(B325,'X12'!$B:$AZ,9,FALSE)),IF($X$1=13,(VLOOKUP(B325,'X13'!$B:$AZ,9,FALSE)),"B"))))))))))))))=TRUE," ",(IF($X$1=1,(VLOOKUP(B325,'X1'!$B:$AZ,9,FALSE)),IF($X$1=2,(VLOOKUP(B325,'X2'!$B:$AZ,9,FALSE)),IF($X$1=3,(VLOOKUP(B325,'X3'!$B:$AZ,9,FALSE)),IF($X$1=4,(VLOOKUP(B325,'X4'!$B:$AZ,9,FALSE)),IF($X$1=5,(VLOOKUP(B325,'X5'!$B:$AZ,9,FALSE)),IF($X$1=6,(VLOOKUP(B325,'X6'!$B:$AZ,9,FALSE)),IF($X$1=7,(VLOOKUP(B325,'X7'!$B:$AZ,9,FALSE)),IF($X$1=8,(VLOOKUP(B325,'X8'!$B:$AZ,9,FALSE)),IF($X$1=9,(VLOOKUP(B325,'X9'!$B:$AZ,9,FALSE)),IF($X$1=10,(VLOOKUP(B325,'X10'!$B:$AZ,9,FALSE)),IF($X$1=11,(VLOOKUP(B325,'X11'!$B:$AZ,9,FALSE)),IF($X$1=12,(VLOOKUP(B325,'X12'!$B:$AZ,9,FALSE)),IF($X$1=13,(VLOOKUP(B325,'X13'!$B:$AZ,9,FALSE)),"B")))))))))))))))</f>
        <v xml:space="preserve"> </v>
      </c>
      <c r="M325" s="184" t="str">
        <f ca="1">IF(ISERROR(IF($X$1=1,(VLOOKUP(B325,'X1'!$B:$AZ,10,FALSE)),IF($X$1=2,(VLOOKUP(B325,'X2'!$B:$AZ,10,FALSE)),IF($X$1=3,(VLOOKUP(B325,'X3'!$B:$AZ,10,FALSE)),IF($X$1=4,(VLOOKUP(B325,'X4'!$B:$AZ,10,FALSE)),IF($X$1=5,(VLOOKUP(B325,'X5'!$B:$AZ,10,FALSE)),IF($X$1=6,(VLOOKUP(B325,'X6'!$B:$AZ,10,FALSE)),IF($X$1=7,(VLOOKUP(B325,'X7'!$B:$AZ,10,FALSE)),IF($X$1=8,(VLOOKUP(B325,'X8'!$B:$AZ,10,FALSE)),IF($X$1=9,(VLOOKUP(B325,'X9'!$B:$AZ,10,FALSE)),IF($X$1=10,(VLOOKUP(B325,'X10'!$B:$AZ,10,FALSE)),IF($X$1=11,(VLOOKUP(B325,'X11'!$B:$AZ,10,FALSE)),IF($X$1=12,(VLOOKUP(B325,'X12'!$B:$AZ,10,FALSE)),IF($X$1=13,(VLOOKUP(B325,'X13'!$B:$AZ,10,FALSE)),"B"))))))))))))))=TRUE," ",(IF($X$1=1,(VLOOKUP(B325,'X1'!$B:$AZ,10,FALSE)),IF($X$1=2,(VLOOKUP(B325,'X2'!$B:$AZ,10,FALSE)),IF($X$1=3,(VLOOKUP(B325,'X3'!$B:$AZ,10,FALSE)),IF($X$1=4,(VLOOKUP(B325,'X4'!$B:$AZ,10,FALSE)),IF($X$1=5,(VLOOKUP(B325,'X5'!$B:$AZ,10,FALSE)),IF($X$1=6,(VLOOKUP(B325,'X6'!$B:$AZ,10,FALSE)),IF($X$1=7,(VLOOKUP(B325,'X7'!$B:$AZ,10,FALSE)),IF($X$1=8,(VLOOKUP(B325,'X8'!$B:$AZ,10,FALSE)),IF($X$1=9,(VLOOKUP(B325,'X9'!$B:$AZ,10,FALSE)),IF($X$1=10,(VLOOKUP(B325,'X10'!$B:$AZ,10,FALSE)),IF($X$1=11,(VLOOKUP(B325,'X11'!$B:$AZ,10,FALSE)),IF($X$1=12,(VLOOKUP(B325,'X12'!$B:$AZ,10,FALSE)),IF($X$1=13,(VLOOKUP(B325,'X13'!$B:$AZ,10,FALSE)),"B")))))))))))))))</f>
        <v xml:space="preserve"> </v>
      </c>
      <c r="N325" s="185" t="str">
        <f ca="1">IF(ISERROR(IF($X$1=1,(VLOOKUP(B325,'X1'!$B:$AZ,45,FALSE)),IF($X$1=2,(VLOOKUP(B325,'X2'!$B:$AZ,45,FALSE)),IF($X$1=3,(VLOOKUP(B325,'X3'!$B:$AZ,45,FALSE)),IF($X$1=4,(VLOOKUP(B325,'X4'!$B:$AZ,45,FALSE)),IF($X$1=5,(VLOOKUP(B325,'X5'!$B:$AZ,45,FALSE)),IF($X$1=6,(VLOOKUP(B325,'X6'!$B:$AZ,45,FALSE)),IF($X$1=7,(VLOOKUP(B325,'X7'!$B:$AZ,45,FALSE)),IF($X$1=8,(VLOOKUP(B325,'X8'!$B:$AZ,45,FALSE)),IF($X$1=9,(VLOOKUP(B325,'X9'!$B:$AZ,45,FALSE)),IF($X$1=10,(VLOOKUP(B325,'X10'!$B:$AZ,45,FALSE)),IF($X$1=11,(VLOOKUP(B325,'X11'!$B:$AZ,45,FALSE)),IF($X$1=12,(VLOOKUP(B325,'X12'!$B:$AZ,45,FALSE)),IF($X$1=13,(VLOOKUP(B325,'X13'!$B:$AZ,45,FALSE)),"B"))))))))))))))=TRUE," ",(IF($X$1=1,(VLOOKUP(B325,'X1'!$B:$AZ,45,FALSE)),IF($X$1=2,(VLOOKUP(B325,'X2'!$B:$AZ,45,FALSE)),IF($X$1=3,(VLOOKUP(B325,'X3'!$B:$AZ,45,FALSE)),IF($X$1=4,(VLOOKUP(B325,'X4'!$B:$AZ,45,FALSE)),IF($X$1=5,(VLOOKUP(B325,'X5'!$B:$AZ,45,FALSE)),IF($X$1=6,(VLOOKUP(B325,'X6'!$B:$AZ,45,FALSE)),IF($X$1=7,(VLOOKUP(B325,'X7'!$B:$AZ,45,FALSE)),IF($X$1=8,(VLOOKUP(B325,'X8'!$B:$AZ,45,FALSE)),IF($X$1=9,(VLOOKUP(B325,'X9'!$B:$AZ,45,FALSE)),IF($X$1=10,(VLOOKUP(B325,'X10'!$B:$AZ,45,FALSE)),IF($X$1=11,(VLOOKUP(B325,'X11'!$B:$AZ,45,FALSE)),IF($X$1=12,(VLOOKUP(B325,'X12'!$B:$AZ,45,FALSE)),IF($X$1=13,(VLOOKUP(B325,'X13'!$B:$AZ,45,FALSE)),"B")))))))))))))))</f>
        <v xml:space="preserve"> </v>
      </c>
      <c r="O325" s="184" t="str">
        <f ca="1">IF(ISERROR(IF($X$1=1,(VLOOKUP(B325,'X1'!$B:$AZ,11,FALSE)),IF($X$1=2,(VLOOKUP(B325,'X2'!$B:$AZ,11,FALSE)),IF($X$1=3,(VLOOKUP(B325,'X3'!$B:$AZ,11,FALSE)),IF($X$1=4,(VLOOKUP(B325,'X4'!$B:$AZ,11,FALSE)),IF($X$1=5,(VLOOKUP(B325,'X5'!$B:$AZ,11,FALSE)),IF($X$1=6,(VLOOKUP(B325,'X6'!$B:$AZ,11,FALSE)),IF($X$1=7,(VLOOKUP(B325,'X7'!$B:$AZ,11,FALSE)),IF($X$1=8,(VLOOKUP(B325,'X8'!$B:$AZ,11,FALSE)),IF($X$1=9,(VLOOKUP(B325,'X9'!$B:$AZ,11,FALSE)),IF($X$1=10,(VLOOKUP(B325,'X10'!$B:$AZ,11,FALSE)),IF($X$1=11,(VLOOKUP(B325,'X11'!$B:$AZ,11,FALSE)),IF($X$1=12,(VLOOKUP(B325,'X12'!$B:$AZ,11,FALSE)),IF($X$1=13,(VLOOKUP(B325,'X13'!$B:$AZ,11,FALSE)),"B"))))))))))))))=TRUE," ",(IF($X$1=1,(VLOOKUP(B325,'X1'!$B:$AZ,11,FALSE)),IF($X$1=2,(VLOOKUP(B325,'X2'!$B:$AZ,11,FALSE)),IF($X$1=3,(VLOOKUP(B325,'X3'!$B:$AZ,11,FALSE)),IF($X$1=4,(VLOOKUP(B325,'X4'!$B:$AZ,11,FALSE)),IF($X$1=5,(VLOOKUP(B325,'X5'!$B:$AZ,11,FALSE)),IF($X$1=6,(VLOOKUP(B325,'X6'!$B:$AZ,11,FALSE)),IF($X$1=7,(VLOOKUP(B325,'X7'!$B:$AZ,11,FALSE)),IF($X$1=8,(VLOOKUP(B325,'X8'!$B:$AZ,11,FALSE)),IF($X$1=9,(VLOOKUP(B325,'X9'!$B:$AZ,11,FALSE)),IF($X$1=10,(VLOOKUP(B325,'X10'!$B:$AZ,11,FALSE)),IF($X$1=11,(VLOOKUP(B325,'X11'!$B:$AZ,11,FALSE)),IF($X$1=12,(VLOOKUP(B325,'X12'!$B:$AZ,11,FALSE)),IF($X$1=13,(VLOOKUP(B325,'X13'!$B:$AZ,11,FALSE)),"B")))))))))))))))</f>
        <v xml:space="preserve"> </v>
      </c>
      <c r="P325" s="184" t="str">
        <f ca="1">IF(ISERROR(IF($X$1=1,(VLOOKUP(B325,'X1'!$B:$AZ,12,FALSE)),IF($X$1=2,(VLOOKUP(B325,'X2'!$B:$AZ,12,FALSE)),IF($X$1=3,(VLOOKUP(B325,'X3'!$B:$AZ,12,FALSE)),IF($X$1=4,(VLOOKUP(B325,'X4'!$B:$AZ,12,FALSE)),IF($X$1=5,(VLOOKUP(B325,'X5'!$B:$AZ,12,FALSE)),IF($X$1=6,(VLOOKUP(B325,'X6'!$B:$AZ,12,FALSE)),IF($X$1=7,(VLOOKUP(B325,'X7'!$B:$AZ,12,FALSE)),IF($X$1=8,(VLOOKUP(B325,'X8'!$B:$AZ,12,FALSE)),IF($X$1=9,(VLOOKUP(B325,'X9'!$B:$AZ,12,FALSE)),IF($X$1=10,(VLOOKUP(B325,'X10'!$B:$AZ,12,FALSE)),IF($X$1=11,(VLOOKUP(B325,'X11'!$B:$AZ,12,FALSE)),IF($X$1=12,(VLOOKUP(B325,'X12'!$B:$AZ,12,FALSE)),IF($X$1=13,(VLOOKUP(B325,'X13'!$B:$AZ,12,FALSE)),"B"))))))))))))))=TRUE," ",(IF($X$1=1,(VLOOKUP(B325,'X1'!$B:$AZ,12,FALSE)),IF($X$1=2,(VLOOKUP(B325,'X2'!$B:$AZ,12,FALSE)),IF($X$1=3,(VLOOKUP(B325,'X3'!$B:$AZ,12,FALSE)),IF($X$1=4,(VLOOKUP(B325,'X4'!$B:$AZ,12,FALSE)),IF($X$1=5,(VLOOKUP(B325,'X5'!$B:$AZ,12,FALSE)),IF($X$1=6,(VLOOKUP(B325,'X6'!$B:$AZ,12,FALSE)),IF($X$1=7,(VLOOKUP(B325,'X7'!$B:$AZ,12,FALSE)),IF($X$1=8,(VLOOKUP(B325,'X8'!$B:$AZ,12,FALSE)),IF($X$1=9,(VLOOKUP(B325,'X9'!$B:$AZ,12,FALSE)),IF($X$1=10,(VLOOKUP(B325,'X10'!$B:$AZ,12,FALSE)),IF($X$1=11,(VLOOKUP(B325,'X11'!$B:$AZ,12,FALSE)),IF($X$1=12,(VLOOKUP(B325,'X12'!$B:$AZ,12,FALSE)),IF($X$1=13,(VLOOKUP(B325,'X13'!$B:$AZ,12,FALSE)),"B")))))))))))))))</f>
        <v xml:space="preserve"> </v>
      </c>
      <c r="Q325" s="185" t="str">
        <f ca="1">IF(ISERROR(IF($X$1=1,(VLOOKUP(B325,'X1'!$B:$AZ,46,FALSE)),IF($X$1=2,(VLOOKUP(B325,'X2'!$B:$AZ,46,FALSE)),IF($X$1=3,(VLOOKUP(B325,'X3'!$B:$AZ,46,FALSE)),IF($X$1=4,(VLOOKUP(B325,'X4'!$B:$AZ,46,FALSE)),IF($X$1=5,(VLOOKUP(B325,'X5'!$B:$AZ,46,FALSE)),IF($X$1=6,(VLOOKUP(B325,'X6'!$B:$AZ,46,FALSE)),IF($X$1=7,(VLOOKUP(B325,'X7'!$B:$AZ,46,FALSE)),IF($X$1=8,(VLOOKUP(B325,'X8'!$B:$AZ,46,FALSE)),IF($X$1=9,(VLOOKUP(B325,'X9'!$B:$AZ,46,FALSE)),IF($X$1=10,(VLOOKUP(B325,'X10'!$B:$AZ,46,FALSE)),IF($X$1=11,(VLOOKUP(B325,'X11'!$B:$AZ,46,FALSE)),IF($X$1=12,(VLOOKUP(B325,'X12'!$B:$AZ,46,FALSE)),IF($X$1=13,(VLOOKUP(B325,'X13'!$B:$AZ,46,FALSE)),"B"))))))))))))))=TRUE," ",(IF($X$1=1,(VLOOKUP(B325,'X1'!$B:$AZ,46,FALSE)),IF($X$1=2,(VLOOKUP(B325,'X2'!$B:$AZ,46,FALSE)),IF($X$1=3,(VLOOKUP(B325,'X3'!$B:$AZ,46,FALSE)),IF($X$1=4,(VLOOKUP(B325,'X4'!$B:$AZ,46,FALSE)),IF($X$1=5,(VLOOKUP(B325,'X5'!$B:$AZ,46,FALSE)),IF($X$1=6,(VLOOKUP(B325,'X6'!$B:$AZ,46,FALSE)),IF($X$1=7,(VLOOKUP(B325,'X7'!$B:$AZ,46,FALSE)),IF($X$1=8,(VLOOKUP(B325,'X8'!$B:$AZ,46,FALSE)),IF($X$1=9,(VLOOKUP(B325,'X9'!$B:$AZ,46,FALSE)),IF($X$1=10,(VLOOKUP(B325,'X10'!$B:$AZ,46,FALSE)),IF($X$1=11,(VLOOKUP(B325,'X11'!$B:$AZ,46,FALSE)),IF($X$1=12,(VLOOKUP(B325,'X12'!$B:$AZ,46,FALSE)),IF($X$1=13,(VLOOKUP(B325,'X13'!$B:$AZ,46,FALSE)),"B")))))))))))))))</f>
        <v xml:space="preserve"> </v>
      </c>
      <c r="R325" s="185" t="str">
        <f ca="1">IF(ISERROR(IF($X$1=1,(VLOOKUP(B325,'X1'!$B:$AZ,15,FALSE)),IF($X$1=2,(VLOOKUP(B325,'X2'!$B:$AZ,15,FALSE)),IF($X$1=3,(VLOOKUP(B325,'X3'!$B:$AZ,15,FALSE)),IF($X$1=4,(VLOOKUP(B325,'X4'!$B:$AZ,15,FALSE)),IF($X$1=5,(VLOOKUP(B325,'X5'!$B:$AZ,15,FALSE)),IF($X$1=6,(VLOOKUP(B325,'X6'!$B:$AZ,15,FALSE)),IF($X$1=7,(VLOOKUP(B325,'X7'!$B:$AZ,15,FALSE)),IF($X$1=8,(VLOOKUP(B325,'X8'!$B:$AZ,15,FALSE)),IF($X$1=9,(VLOOKUP(B325,'X9'!$B:$AZ,15,FALSE)),IF($X$1=10,(VLOOKUP(B325,'X10'!$B:$AZ,15,FALSE)),IF($X$1=11,(VLOOKUP(B325,'X11'!$B:$AZ,15,FALSE)),IF($X$1=12,(VLOOKUP(B325,'X12'!$B:$AZ,15,FALSE)),IF($X$1=13,(VLOOKUP(B325,'X13'!$B:$AZ,15,FALSE)),"B"))))))))))))))=TRUE," ",(IF($X$1=1,(VLOOKUP(B325,'X1'!$B:$AZ,15,FALSE)),IF($X$1=2,(VLOOKUP(B325,'X2'!$B:$AZ,15,FALSE)),IF($X$1=3,(VLOOKUP(B325,'X3'!$B:$AZ,15,FALSE)),IF($X$1=4,(VLOOKUP(B325,'X4'!$B:$AZ,15,FALSE)),IF($X$1=5,(VLOOKUP(B325,'X5'!$B:$AZ,15,FALSE)),IF($X$1=6,(VLOOKUP(B325,'X6'!$B:$AZ,15,FALSE)),IF($X$1=7,(VLOOKUP(B325,'X7'!$B:$AZ,15,FALSE)),IF($X$1=8,(VLOOKUP(B325,'X8'!$B:$AZ,15,FALSE)),IF($X$1=9,(VLOOKUP(B325,'X9'!$B:$AZ,15,FALSE)),IF($X$1=10,(VLOOKUP(B325,'X10'!$B:$AZ,15,FALSE)),IF($X$1=11,(VLOOKUP(B325,'X11'!$B:$AZ,15,FALSE)),IF($X$1=12,(VLOOKUP(B325,'X12'!$B:$AZ,15,FALSE)),IF($X$1=13,(VLOOKUP(B325,'X13'!$B:$AZ,15,FALSE)),"B")))))))))))))))</f>
        <v xml:space="preserve"> </v>
      </c>
      <c r="S325" s="185" t="str">
        <f ca="1">IF(ISERROR(IF((IF($X$1=1,(VLOOKUP(B325,'X1'!$B:$AZ,14,FALSE)),(IF($X$1=2,(VLOOKUP(B325,'X2'!$B:$AZ,14,FALSE)),(IF($X$1=3,(VLOOKUP(B325,'X3'!$B:$AZ,14,FALSE)),(IF($X$1=4,(VLOOKUP(B325,'X4'!$B:$AZ,14,FALSE)),(IF($X$1=5,(VLOOKUP(B325,'X5'!$B:$AZ,14,FALSE)),(IF($X$1=6,(VLOOKUP(B325,'X6'!$B:$AZ,14,FALSE)),(IF($X$1=7,(VLOOKUP(B325,'X7'!$B:$AZ,14,FALSE)),(IF($X$1=8,(VLOOKUP(B325,'X8'!$B:$AZ,14,FALSE)),(IF($X$1=9,(VLOOKUP(B325,'X9'!$B:$AZ,14,FALSE)),(IF($X$1=10,(VLOOKUP(B325,'X10'!$B:$AZ,14,FALSE)),(IF($X$1=11,(VLOOKUP(B325,'X11'!$B:$AZ,14,FALSE)),(IF($X$1=12,(VLOOKUP(B325,'X12'!$B:$AZ,14,FALSE)),(VLOOKUP(B325,'X13'!$B:$AZ,14,FALSE))))))))))))))))))))))))))=$V$1," ",(IF($X$1=1,(VLOOKUP(B325,'X1'!$B:$AZ,14,FALSE)),(IF($X$1=2,(VLOOKUP(B325,'X2'!$B:$AZ,14,FALSE)),(IF($X$1=3,(VLOOKUP(B325,'X3'!$B:$AZ,14,FALSE)),(IF($X$1=4,(VLOOKUP(B325,'X4'!$B:$AZ,14,FALSE)),(IF($X$1=5,(VLOOKUP(B325,'X5'!$B:$AZ,14,FALSE)),(IF($X$1=6,(VLOOKUP(B325,'X6'!$B:$AZ,14,FALSE)),(IF($X$1=7,(VLOOKUP(B325,'X7'!$B:$AZ,14,FALSE)),(IF($X$1=8,(VLOOKUP(B325,'X8'!$B:$AZ,14,FALSE)),(IF($X$1=9,(VLOOKUP(B325,'X9'!$B:$AZ,14,FALSE)),(IF($X$1=10,(VLOOKUP(B325,'X10'!$B:$AZ,14,FALSE)),(IF($X$1=11,(VLOOKUP(B325,'X11'!$B:$AZ,14,FALSE)),(IF($X$1=12,(VLOOKUP(B325,'X12'!$B:$AZ,14,FALSE)),(VLOOKUP(B325,'X13'!$B:$AZ,14,FALSE))))))))))))))))))))))))))))=TRUE," ",(IF((IF($X$1=1,(VLOOKUP(B325,'X1'!$B:$AZ,14,FALSE)),(IF($X$1=2,(VLOOKUP(B325,'X2'!$B:$AZ,14,FALSE)),(IF($X$1=3,(VLOOKUP(B325,'X3'!$B:$AZ,14,FALSE)),(IF($X$1=4,(VLOOKUP(B325,'X4'!$B:$AZ,14,FALSE)),(IF($X$1=5,(VLOOKUP(B325,'X5'!$B:$AZ,14,FALSE)),(IF($X$1=6,(VLOOKUP(B325,'X6'!$B:$AZ,14,FALSE)),(IF($X$1=7,(VLOOKUP(B325,'X7'!$B:$AZ,14,FALSE)),(IF($X$1=8,(VLOOKUP(B325,'X8'!$B:$AZ,14,FALSE)),(IF($X$1=9,(VLOOKUP(B325,'X9'!$B:$AZ,14,FALSE)),(IF($X$1=10,(VLOOKUP(B325,'X10'!$B:$AZ,14,FALSE)),(IF($X$1=11,(VLOOKUP(B325,'X11'!$B:$AZ,14,FALSE)),(IF($X$1=12,(VLOOKUP(B325,'X12'!$B:$AZ,14,FALSE)),(VLOOKUP(B325,'X13'!$B:$AZ,14,FALSE))))))))))))))))))))))))))=$V$1," ",(IF($X$1=1,(VLOOKUP(B325,'X1'!$B:$AZ,14,FALSE)),(IF($X$1=2,(VLOOKUP(B325,'X2'!$B:$AZ,14,FALSE)),(IF($X$1=3,(VLOOKUP(B325,'X3'!$B:$AZ,14,FALSE)),(IF($X$1=4,(VLOOKUP(B325,'X4'!$B:$AZ,14,FALSE)),(IF($X$1=5,(VLOOKUP(B325,'X5'!$B:$AZ,14,FALSE)),(IF($X$1=6,(VLOOKUP(B325,'X6'!$B:$AZ,14,FALSE)),(IF($X$1=7,(VLOOKUP(B325,'X7'!$B:$AZ,14,FALSE)),(IF($X$1=8,(VLOOKUP(B325,'X8'!$B:$AZ,14,FALSE)),(IF($X$1=9,(VLOOKUP(B325,'X9'!$B:$AZ,14,FALSE)),(IF($X$1=10,(VLOOKUP(B325,'X10'!$B:$AZ,14,FALSE)),(IF($X$1=11,(VLOOKUP(B325,'X11'!$B:$AZ,14,FALSE)),(IF($X$1=12,(VLOOKUP(B325,'X12'!$B:$AZ,14,FALSE)),(VLOOKUP(B325,'X13'!$B:$AZ,14,FALSE)))))))))))))))))))))))))))))</f>
        <v xml:space="preserve"> </v>
      </c>
    </row>
    <row r="326" spans="1:19" ht="14.1" customHeight="1" x14ac:dyDescent="0.2">
      <c r="A326" s="156" t="s">
        <v>1058</v>
      </c>
      <c r="B326" s="122" t="str">
        <f>IF(ISERROR(IF($U$16=1,(VLOOKUP(A326,$AC$89:$AH$125,2,FALSE)),IF((IF($X$1=1,'X1'!B285,(IF($X$1=2,'X2'!B285,(IF($X$1=3,'X3'!B285,(IF($X$1=4,'X4'!B285,(IF($X$1=5,'X5'!B285,(IF($X$1=6,'X6'!B285,(IF($X$1=7,'X7'!B285,(IF($X$1=8,'X8'!B285,(IF($X$1=9,'X9'!B285,(IF($X$1=10,'X10'!B285,(IF($X$1=11,'X11'!B285,(IF($X$1=12,'X12'!B285,'X13'!B285))))))))))))))))))))))))="","",(IF($X$1=1,'X1'!B285,(IF($X$1=2,'X2'!B285,(IF($X$1=3,'X3'!B285,(IF($X$1=4,'X4'!B285,(IF($X$1=5,'X5'!B285,(IF($X$1=6,'X6'!B285,(IF($X$1=7,'X7'!B285,(IF($X$1=8,'X8'!B285,(IF($X$1=9,'X9'!B285,(IF($X$1=10,'X10'!B285,(IF($X$1=11,'X11'!B285,(IF($X$1=12,'X12'!B285,'X13'!B285)))))))))))))))))))))))))))=TRUE," ",(IF($U$16=1,(VLOOKUP(A326,$AC$89:$AH$125,2,FALSE)),IF((IF($X$1=1,'X1'!B285,(IF($X$1=2,'X2'!B285,(IF($X$1=3,'X3'!B285,(IF($X$1=4,'X4'!B285,(IF($X$1=5,'X5'!B285,(IF($X$1=6,'X6'!B285,(IF($X$1=7,'X7'!B285,(IF($X$1=8,'X8'!B285,(IF($X$1=9,'X9'!B285,(IF($X$1=10,'X10'!B285,(IF($X$1=11,'X11'!B285,(IF($X$1=12,'X12'!B285,'X13'!B285))))))))))))))))))))))))="","",(IF($X$1=1,'X1'!B285,(IF($X$1=2,'X2'!B285,(IF($X$1=3,'X3'!B285,(IF($X$1=4,'X4'!B285,(IF($X$1=5,'X5'!B285,(IF($X$1=6,'X6'!B285,(IF($X$1=7,'X7'!B285,(IF($X$1=8,'X8'!B285,(IF($X$1=9,'X9'!B285,(IF($X$1=10,'X10'!B285,(IF($X$1=11,'X11'!B285,(IF($X$1=12,'X12'!B285,'X13'!B285))))))))))))))))))))))))))))</f>
        <v/>
      </c>
      <c r="C326" s="181" t="str">
        <f ca="1">IF(ISERROR(IF($X$1=1,(VLOOKUP(B326,'X1'!$B:$AZ,47,FALSE)),IF($X$1=2,(VLOOKUP(B326,'X2'!$B:$AZ,47,FALSE)),IF($X$1=3,(VLOOKUP(B326,'X3'!$B:$AZ,47,FALSE)),IF($X$1=4,(VLOOKUP(B326,'X4'!$B:$AZ,47,FALSE)),IF($X$1=5,(VLOOKUP(B326,'X5'!$B:$AZ,47,FALSE)),IF($X$1=6,(VLOOKUP(B326,'X6'!$B:$AZ,47,FALSE)),IF($X$1=7,(VLOOKUP(B326,'X7'!$B:$AZ,47,FALSE)),IF($X$1=8,(VLOOKUP(B326,'X8'!$B:$AZ,47,FALSE)),IF($X$1=9,(VLOOKUP(B326,'X9'!$B:$AZ,47,FALSE)),IF($X$1=10,(VLOOKUP(B326,'X10'!$B:$AZ,47,FALSE)),IF($X$1=11,(VLOOKUP(B326,'X11'!$B:$AZ,47,FALSE)),IF($X$1=12,(VLOOKUP(B326,'X12'!$B:$AZ,47,FALSE)),IF($X$1=13,(VLOOKUP(B326,'X13'!$B:$AZ,47,FALSE)),"B"))))))))))))))=TRUE," ",(IF($X$1=1,(VLOOKUP(B326,'X1'!$B:$AZ,47,FALSE)),IF($X$1=2,(VLOOKUP(B326,'X2'!$B:$AZ,47,FALSE)),IF($X$1=3,(VLOOKUP(B326,'X3'!$B:$AZ,47,FALSE)),IF($X$1=4,(VLOOKUP(B326,'X4'!$B:$AZ,47,FALSE)),IF($X$1=5,(VLOOKUP(B326,'X5'!$B:$AZ,47,FALSE)),IF($X$1=6,(VLOOKUP(B326,'X6'!$B:$AZ,47,FALSE)),IF($X$1=7,(VLOOKUP(B326,'X7'!$B:$AZ,47,FALSE)),IF($X$1=8,(VLOOKUP(B326,'X8'!$B:$AZ,47,FALSE)),IF($X$1=9,(VLOOKUP(B326,'X9'!$B:$AZ,47,FALSE)),IF($X$1=10,(VLOOKUP(B326,'X10'!$B:$AZ,47,FALSE)),IF($X$1=11,(VLOOKUP(B326,'X11'!$B:$AZ,47,FALSE)),IF($X$1=12,(VLOOKUP(B326,'X12'!$B:$AZ,47,FALSE)),IF($X$1=13,(VLOOKUP(B326,'X13'!$B:$AZ,47,FALSE)),"B")))))))))))))))</f>
        <v xml:space="preserve"> </v>
      </c>
      <c r="D326" s="181" t="str">
        <f ca="1">IF(ISERROR(IF($X$1=1,(VLOOKUP(B326,'X1'!$B:$AP,41,FALSE)),IF($X$1=2,(VLOOKUP(B326,'X2'!$B:$AP,41,FALSE)),IF($X$1=3,(VLOOKUP(B326,'X3'!$B:$AP,41,FALSE)),IF($X$1=4,(VLOOKUP(B326,'X4'!$B:$AP,41,FALSE)),IF($X$1=5,(VLOOKUP(B326,'X5'!$B:$AP,41,FALSE)),IF($X$1=6,(VLOOKUP(B326,'X6'!$B:$AP,41,FALSE)),IF($X$1=7,(VLOOKUP(B326,'X7'!$B:$AP,41,FALSE)),IF($X$1=8,(VLOOKUP(B326,'X8'!$B:$AP,41,FALSE)),IF($X$1=9,(VLOOKUP(B326,'X9'!$B:$AP,41,FALSE)),IF($X$1=10,(VLOOKUP(B326,'X10'!$B:$AP,41,FALSE)),IF($X$1=11,(VLOOKUP(B326,'X11'!$B:$AP,41,FALSE)),IF($X$1=12,(VLOOKUP(B326,'X12'!$B:$AP,41,FALSE)),IF($X$1=13,(VLOOKUP(B326,'X13'!$B:$AP,41,FALSE)),"B"))))))))))))))=TRUE," ",(IF($X$1=1,(VLOOKUP(B326,'X1'!$B:$AP,41,FALSE)),IF($X$1=2,(VLOOKUP(B326,'X2'!$B:$AP,41,FALSE)),IF($X$1=3,(VLOOKUP(B326,'X3'!$B:$AP,41,FALSE)),IF($X$1=4,(VLOOKUP(B326,'X4'!$B:$AP,41,FALSE)),IF($X$1=5,(VLOOKUP(B326,'X5'!$B:$AP,41,FALSE)),IF($X$1=6,(VLOOKUP(B326,'X6'!$B:$AP,41,FALSE)),IF($X$1=7,(VLOOKUP(B326,'X7'!$B:$AP,41,FALSE)),IF($X$1=8,(VLOOKUP(B326,'X8'!$B:$AP,41,FALSE)),IF($X$1=9,(VLOOKUP(B326,'X9'!$B:$AP,41,FALSE)),IF($X$1=10,(VLOOKUP(B326,'X10'!$B:$AP,41,FALSE)),IF($X$1=11,(VLOOKUP(B326,'X11'!$B:$AP,41,FALSE)),IF($X$1=12,(VLOOKUP(B326,'X12'!$B:$AP,41,FALSE)),IF($X$1=13,(VLOOKUP(B326,'X13'!$B:$AP,41,FALSE)),"B")))))))))))))))</f>
        <v xml:space="preserve"> </v>
      </c>
      <c r="E326" s="182" t="str">
        <f ca="1">IF(ISERROR(IF($X$1=1,(VLOOKUP(B326,'X1'!$B:$AP,7,FALSE)),IF($X$1=2,(VLOOKUP(B326,'X2'!$B:$AP,7,FALSE)),IF($X$1=3,(VLOOKUP(B326,'X3'!$B:$AP,7,FALSE)),IF($X$1=4,(VLOOKUP(B326,'X4'!$B:$AP,7,FALSE)),IF($X$1=5,(VLOOKUP(B326,'X5'!$B:$AP,7,FALSE)),IF($X$1=6,(VLOOKUP(B326,'X6'!$B:$AP,7,FALSE)),IF($X$1=7,(VLOOKUP(B326,'X7'!$B:$AP,7,FALSE)),IF($X$1=8,(VLOOKUP(B326,'X8'!$B:$AP,7,FALSE)),IF($X$1=9,(VLOOKUP(B326,'X9'!$B:$AP,7,FALSE)),IF($X$1=10,(VLOOKUP(B326,'X10'!$B:$AP,7,FALSE)),IF($X$1=11,(VLOOKUP(B326,'X11'!$B:$AP,7,FALSE)),IF($X$1=12,(VLOOKUP(B326,'X12'!$B:$AP,7,FALSE)),IF($X$1=13,(VLOOKUP(B326,'X13'!$B:$AP,7,FALSE)),"B"))))))))))))))=TRUE," ",(IF($X$1=1,(VLOOKUP(B326,'X1'!$B:$AP,7,FALSE)),IF($X$1=2,(VLOOKUP(B326,'X2'!$B:$AP,7,FALSE)),IF($X$1=3,(VLOOKUP(B326,'X3'!$B:$AP,7,FALSE)),IF($X$1=4,(VLOOKUP(B326,'X4'!$B:$AP,7,FALSE)),IF($X$1=5,(VLOOKUP(B326,'X5'!$B:$AP,7,FALSE)),IF($X$1=6,(VLOOKUP(B326,'X6'!$B:$AP,7,FALSE)),IF($X$1=7,(VLOOKUP(B326,'X7'!$B:$AP,7,FALSE)),IF($X$1=8,(VLOOKUP(B326,'X8'!$B:$AP,7,FALSE)),IF($X$1=9,(VLOOKUP(B326,'X9'!$B:$AP,7,FALSE)),IF($X$1=10,(VLOOKUP(B326,'X10'!$B:$AP,7,FALSE)),IF($X$1=11,(VLOOKUP(B326,'X11'!$B:$AP,7,FALSE)),IF($X$1=12,(VLOOKUP(B326,'X12'!$B:$AP,7,FALSE)),IF($X$1=13,(VLOOKUP(B326,'X13'!$B:$AP,7,FALSE)),"B")))))))))))))))</f>
        <v xml:space="preserve"> </v>
      </c>
      <c r="F326" s="182" t="str">
        <f ca="1">IF(ISERROR(IF((IF($X$1=1,(VLOOKUP(B326,'X1'!$B:$AO,6,FALSE)),(IF($X$1=2,(VLOOKUP(B326,'X2'!$B:$AO,6,FALSE)),(IF($X$1=3,(VLOOKUP(B326,'X3'!$B:$AO,6,FALSE)),(IF($X$1=4,(VLOOKUP(B326,'X4'!$B:$AO,6,FALSE)),(IF($X$1=5,(VLOOKUP(B326,'X5'!$B:$AO,6,FALSE)),(IF($X$1=6,(VLOOKUP(B326,'X6'!$B:$AO,6,FALSE)),(IF($X$1=7,(VLOOKUP(B326,'X7'!$B:$AO,6,FALSE)),(IF($X$1=8,(VLOOKUP(B326,'X8'!$B:$AO,6,FALSE)),(IF($X$1=9,(VLOOKUP(B326,'X9'!$B:$AO,6,FALSE)),(IF($X$1=10,(VLOOKUP(B326,'X10'!$B:$AO,6,FALSE)),(IF($X$1=11,(VLOOKUP(B326,'X11'!$B:$AO,6,FALSE)),(IF($X$1=12,(VLOOKUP(B326,'X12'!$B:$AO,6,FALSE)),(VLOOKUP(B326,'X13'!$B:$AO,6,FALSE))))))))))))))))))))))))))=$V$1," ",(IF($X$1=1,(VLOOKUP(B326,'X1'!$B:$AO,6,FALSE)),(IF($X$1=2,(VLOOKUP(B326,'X2'!$B:$AO,6,FALSE)),(IF($X$1=3,(VLOOKUP(B326,'X3'!$B:$AO,6,FALSE)),(IF($X$1=4,(VLOOKUP(B326,'X4'!$B:$AO,6,FALSE)),(IF($X$1=5,(VLOOKUP(B326,'X5'!$B:$AO,6,FALSE)),(IF($X$1=6,(VLOOKUP(B326,'X6'!$B:$AO,6,FALSE)),(IF($X$1=7,(VLOOKUP(B326,'X7'!$B:$AO,6,FALSE)),(IF($X$1=8,(VLOOKUP(B326,'X8'!$B:$AO,6,FALSE)),(IF($X$1=9,(VLOOKUP(B326,'X9'!$B:$AO,6,FALSE)),(IF($X$1=10,(VLOOKUP(B326,'X10'!$B:$AO,6,FALSE)),(IF($X$1=11,(VLOOKUP(B326,'X11'!$B:$AO,6,FALSE)),(IF($X$1=12,(VLOOKUP(B326,'X12'!$B:$AO,6,FALSE)),(VLOOKUP(B326,'X13'!$B:$AO,6,FALSE))))))))))))))))))))))))))))=TRUE," ",(IF((IF($X$1=1,(VLOOKUP(B326,'X1'!$B:$AO,6,FALSE)),(IF($X$1=2,(VLOOKUP(B326,'X2'!$B:$AO,6,FALSE)),(IF($X$1=3,(VLOOKUP(B326,'X3'!$B:$AO,6,FALSE)),(IF($X$1=4,(VLOOKUP(B326,'X4'!$B:$AO,6,FALSE)),(IF($X$1=5,(VLOOKUP(B326,'X5'!$B:$AO,6,FALSE)),(IF($X$1=6,(VLOOKUP(B326,'X6'!$B:$AO,6,FALSE)),(IF($X$1=7,(VLOOKUP(B326,'X7'!$B:$AO,6,FALSE)),(IF($X$1=8,(VLOOKUP(B326,'X8'!$B:$AO,6,FALSE)),(IF($X$1=9,(VLOOKUP(B326,'X9'!$B:$AO,6,FALSE)),(IF($X$1=10,(VLOOKUP(B326,'X10'!$B:$AO,6,FALSE)),(IF($X$1=11,(VLOOKUP(B326,'X11'!$B:$AO,6,FALSE)),(IF($X$1=12,(VLOOKUP(B326,'X12'!$B:$AO,6,FALSE)),(VLOOKUP(B326,'X13'!$B:$AO,6,FALSE))))))))))))))))))))))))))=$V$1," ",(IF($X$1=1,(VLOOKUP(B326,'X1'!$B:$AO,6,FALSE)),(IF($X$1=2,(VLOOKUP(B326,'X2'!$B:$AO,6,FALSE)),(IF($X$1=3,(VLOOKUP(B326,'X3'!$B:$AO,6,FALSE)),(IF($X$1=4,(VLOOKUP(B326,'X4'!$B:$AO,6,FALSE)),(IF($X$1=5,(VLOOKUP(B326,'X5'!$B:$AO,6,FALSE)),(IF($X$1=6,(VLOOKUP(B326,'X6'!$B:$AO,6,FALSE)),(IF($X$1=7,(VLOOKUP(B326,'X7'!$B:$AO,6,FALSE)),(IF($X$1=8,(VLOOKUP(B326,'X8'!$B:$AO,6,FALSE)),(IF($X$1=9,(VLOOKUP(B326,'X9'!$B:$AO,6,FALSE)),(IF($X$1=10,(VLOOKUP(B326,'X10'!$B:$AO,6,FALSE)),(IF($X$1=11,(VLOOKUP(B326,'X11'!$B:$AO,6,FALSE)),(IF($X$1=12,(VLOOKUP(B326,'X12'!$B:$AO,6,FALSE)),(VLOOKUP(B326,'X13'!$B:$AO,6,FALSE)))))))))))))))))))))))))))))</f>
        <v xml:space="preserve"> </v>
      </c>
      <c r="G326" s="182" t="str">
        <f ca="1">IF(ISERROR(IF($X$1=1,(VLOOKUP(B326,'X1'!$B:$AZ,44,FALSE)),IF($X$1=2,(VLOOKUP(B326,'X2'!$B:$AZ,44,FALSE)),IF($X$1=3,(VLOOKUP(B326,'X3'!$B:$AZ,44,FALSE)),IF($X$1=4,(VLOOKUP(B326,'X4'!$B:$AZ,44,FALSE)),IF($X$1=5,(VLOOKUP(B326,'X5'!$B:$AZ,44,FALSE)),IF($X$1=6,(VLOOKUP(B326,'X6'!$B:$AZ,44,FALSE)),IF($X$1=7,(VLOOKUP(B326,'X7'!$B:$AZ,44,FALSE)),IF($X$1=8,(VLOOKUP(B326,'X8'!$B:$AZ,44,FALSE)),IF($X$1=9,(VLOOKUP(B326,'X9'!$B:$AZ,44,FALSE)),IF($X$1=10,(VLOOKUP(B326,'X10'!$B:$AZ,44,FALSE)),IF($X$1=11,(VLOOKUP(B326,'X11'!$B:$AZ,44,FALSE)),IF($X$1=12,(VLOOKUP(B326,'X12'!$B:$AZ,44,FALSE)),IF($X$1=13,(VLOOKUP(B326,'X13'!$B:$AZ,44,FALSE)),"B"))))))))))))))=TRUE," ",(IF($X$1=1,(VLOOKUP(B326,'X1'!$B:$AZ,44,FALSE)),IF($X$1=2,(VLOOKUP(B326,'X2'!$B:$AZ,44,FALSE)),IF($X$1=3,(VLOOKUP(B326,'X3'!$B:$AZ,44,FALSE)),IF($X$1=4,(VLOOKUP(B326,'X4'!$B:$AZ,44,FALSE)),IF($X$1=5,(VLOOKUP(B326,'X5'!$B:$AZ,44,FALSE)),IF($X$1=6,(VLOOKUP(B326,'X6'!$B:$AZ,44,FALSE)),IF($X$1=7,(VLOOKUP(B326,'X7'!$B:$AZ,44,FALSE)),IF($X$1=8,(VLOOKUP(B326,'X8'!$B:$AZ,44,FALSE)),IF($X$1=9,(VLOOKUP(B326,'X9'!$B:$AZ,44,FALSE)),IF($X$1=10,(VLOOKUP(B326,'X10'!$B:$AZ,44,FALSE)),IF($X$1=11,(VLOOKUP(B326,'X11'!$B:$AZ,44,FALSE)),IF($X$1=12,(VLOOKUP(B326,'X12'!$B:$AZ,44,FALSE)),IF($X$1=13,(VLOOKUP(B326,'X13'!$B:$AZ,44,FALSE)),"B")))))))))))))))</f>
        <v xml:space="preserve"> </v>
      </c>
      <c r="H326" s="182" t="str">
        <f ca="1">IF(ISERROR(IF($X$1=1,(VLOOKUP(B326,'X1'!$B:$AZ,8,FALSE)),IF($X$1=2,(VLOOKUP(B326,'X2'!$B:$AZ,8,FALSE)),IF($X$1=3,(VLOOKUP(B326,'X3'!$B:$AZ,8,FALSE)),IF($X$1=4,(VLOOKUP(B326,'X4'!$B:$AZ,8,FALSE)),IF($X$1=5,(VLOOKUP(B326,'X5'!$B:$AZ,8,FALSE)),IF($X$1=6,(VLOOKUP(B326,'X6'!$B:$AZ,8,FALSE)),IF($X$1=7,(VLOOKUP(B326,'X7'!$B:$AZ,8,FALSE)),IF($X$1=8,(VLOOKUP(B326,'X8'!$B:$AZ,8,FALSE)),IF($X$1=9,(VLOOKUP(B326,'X9'!$B:$AZ,8,FALSE)),IF($X$1=10,(VLOOKUP(B326,'X10'!$B:$AZ,8,FALSE)),IF($X$1=11,(VLOOKUP(B326,'X11'!$B:$AZ,8,FALSE)),IF($X$1=12,(VLOOKUP(B326,'X12'!$B:$AZ,8,FALSE)),IF($X$1=13,(VLOOKUP(B326,'X13'!$B:$AZ,8,FALSE)),"B"))))))))))))))=TRUE," ",(IF($X$1=1,(VLOOKUP(B326,'X1'!$B:$AZ,8,FALSE)),IF($X$1=2,(VLOOKUP(B326,'X2'!$B:$AZ,8,FALSE)),IF($X$1=3,(VLOOKUP(B326,'X3'!$B:$AZ,8,FALSE)),IF($X$1=4,(VLOOKUP(B326,'X4'!$B:$AZ,8,FALSE)),IF($X$1=5,(VLOOKUP(B326,'X5'!$B:$AZ,8,FALSE)),IF($X$1=6,(VLOOKUP(B326,'X6'!$B:$AZ,8,FALSE)),IF($X$1=7,(VLOOKUP(B326,'X7'!$B:$AZ,8,FALSE)),IF($X$1=8,(VLOOKUP(B326,'X8'!$B:$AZ,8,FALSE)),IF($X$1=9,(VLOOKUP(B326,'X9'!$B:$AZ,8,FALSE)),IF($X$1=10,(VLOOKUP(B326,'X10'!$B:$AZ,8,FALSE)),IF($X$1=11,(VLOOKUP(B326,'X11'!$B:$AZ,8,FALSE)),IF($X$1=12,(VLOOKUP(B326,'X12'!$B:$AZ,8,FALSE)),IF($X$1=13,(VLOOKUP(B326,'X13'!$B:$AZ,8,FALSE)),"B")))))))))))))))</f>
        <v xml:space="preserve"> </v>
      </c>
      <c r="I326" s="183" t="str">
        <f ca="1">IF(ISERROR(IF($X$1=1,(VLOOKUP(B326,'X1'!$B:$AZ,2,FALSE)),IF($X$1=2,(VLOOKUP(B326,'X2'!$B:$AZ,2,FALSE)),IF($X$1=3,(VLOOKUP(B326,'X3'!$B:$AZ,2,FALSE)),IF($X$1=4,(VLOOKUP(B326,'X4'!$B:$AZ,2,FALSE)),IF($X$1=5,(VLOOKUP(B326,'X5'!$B:$AZ,2,FALSE)),IF($X$1=6,(VLOOKUP(B326,'X6'!$B:$AZ,2,FALSE)),IF($X$1=7,(VLOOKUP(B326,'X7'!$B:$AZ,2,FALSE)),IF($X$1=8,(VLOOKUP(B326,'X8'!$B:$AZ,2,FALSE)),IF($X$1=9,(VLOOKUP(B326,'X9'!$B:$AZ,2,FALSE)),IF($X$1=10,(VLOOKUP(B326,'X10'!$B:$AZ,2,FALSE)),IF($X$1=11,(VLOOKUP(B326,'X11'!$B:$AZ,2,FALSE)),IF($X$1=12,(VLOOKUP(B326,'X12'!$B:$AZ,2,FALSE)),IF($X$1=13,(VLOOKUP(B326,'X13'!$B:$AZ,2,FALSE)),"B"))))))))))))))=TRUE," ",(IF($X$1=1,(VLOOKUP(B326,'X1'!$B:$AZ,2,FALSE)),IF($X$1=2,(VLOOKUP(B326,'X2'!$B:$AZ,2,FALSE)),IF($X$1=3,(VLOOKUP(B326,'X3'!$B:$AZ,2,FALSE)),IF($X$1=4,(VLOOKUP(B326,'X4'!$B:$AZ,2,FALSE)),IF($X$1=5,(VLOOKUP(B326,'X5'!$B:$AZ,2,FALSE)),IF($X$1=6,(VLOOKUP(B326,'X6'!$B:$AZ,2,FALSE)),IF($X$1=7,(VLOOKUP(B326,'X7'!$B:$AZ,2,FALSE)),IF($X$1=8,(VLOOKUP(B326,'X8'!$B:$AZ,2,FALSE)),IF($X$1=9,(VLOOKUP(B326,'X9'!$B:$AZ,2,FALSE)),IF($X$1=10,(VLOOKUP(B326,'X10'!$B:$AZ,2,FALSE)),IF($X$1=11,(VLOOKUP(B326,'X11'!$B:$AZ,2,FALSE)),IF($X$1=12,(VLOOKUP(B326,'X12'!$B:$AZ,2,FALSE)),IF($X$1=13,(VLOOKUP(B326,'X13'!$B:$AZ,2,FALSE)),"B")))))))))))))))</f>
        <v xml:space="preserve"> </v>
      </c>
      <c r="J326" s="183" t="str">
        <f ca="1">IF(ISERROR(IF($X$1=1,(VLOOKUP(B326,'X1'!$B:$AZ,3,FALSE)),IF($X$1=2,(VLOOKUP(B326,'X2'!$B:$AZ,3,FALSE)),IF($X$1=3,(VLOOKUP(B326,'X3'!$B:$AZ,3,FALSE)),IF($X$1=4,(VLOOKUP(B326,'X4'!$B:$AZ,3,FALSE)),IF($X$1=5,(VLOOKUP(B326,'X5'!$B:$AZ,3,FALSE)),IF($X$1=6,(VLOOKUP(B326,'X6'!$B:$AZ,3,FALSE)),IF($X$1=7,(VLOOKUP(B326,'X7'!$B:$AZ,3,FALSE)),IF($X$1=8,(VLOOKUP(B326,'X8'!$B:$AZ,3,FALSE)),IF($X$1=9,(VLOOKUP(B326,'X9'!$B:$AZ,3,FALSE)),IF($X$1=10,(VLOOKUP(B326,'X10'!$B:$AZ,3,FALSE)),IF($X$1=11,(VLOOKUP(B326,'X11'!$B:$AZ,3,FALSE)),IF($X$1=12,(VLOOKUP(B326,'X12'!$B:$AZ,3,FALSE)),IF($X$1=13,(VLOOKUP(B326,'X13'!$B:$AZ,3,FALSE)),"B"))))))))))))))=TRUE," ",(IF($X$1=1,(VLOOKUP(B326,'X1'!$B:$AZ,3,FALSE)),IF($X$1=2,(VLOOKUP(B326,'X2'!$B:$AZ,3,FALSE)),IF($X$1=3,(VLOOKUP(B326,'X3'!$B:$AZ,3,FALSE)),IF($X$1=4,(VLOOKUP(B326,'X4'!$B:$AZ,3,FALSE)),IF($X$1=5,(VLOOKUP(B326,'X5'!$B:$AZ,3,FALSE)),IF($X$1=6,(VLOOKUP(B326,'X6'!$B:$AZ,3,FALSE)),IF($X$1=7,(VLOOKUP(B326,'X7'!$B:$AZ,3,FALSE)),IF($X$1=8,(VLOOKUP(B326,'X8'!$B:$AZ,3,FALSE)),IF($X$1=9,(VLOOKUP(B326,'X9'!$B:$AZ,3,FALSE)),IF($X$1=10,(VLOOKUP(B326,'X10'!$B:$AZ,3,FALSE)),IF($X$1=11,(VLOOKUP(B326,'X11'!$B:$AZ,3,FALSE)),IF($X$1=12,(VLOOKUP(B326,'X12'!$B:$AZ,3,FALSE)),IF($X$1=13,(VLOOKUP(B326,'X13'!$B:$AZ,3,FALSE)),"B")))))))))))))))</f>
        <v xml:space="preserve"> </v>
      </c>
      <c r="K326" s="183" t="str">
        <f ca="1">IF(ISERROR(IF($X$1=1,(VLOOKUP(B326,'X1'!$B:$AZ,5,FALSE)),IF($X$1=2,(VLOOKUP(B326,'X2'!$B:$AZ,5,FALSE)),IF($X$1=3,(VLOOKUP(B326,'X3'!$B:$AZ,5,FALSE)),IF($X$1=4,(VLOOKUP(B326,'X4'!$B:$AZ,5,FALSE)),IF($X$1=5,(VLOOKUP(B326,'X5'!$B:$AZ,5,FALSE)),IF($X$1=6,(VLOOKUP(B326,'X6'!$B:$AZ,5,FALSE)),IF($X$1=7,(VLOOKUP(B326,'X7'!$B:$AZ,5,FALSE)),IF($X$1=8,(VLOOKUP(B326,'X8'!$B:$AZ,5,FALSE)),IF($X$1=9,(VLOOKUP(B326,'X9'!$B:$AZ,5,FALSE)),IF($X$1=10,(VLOOKUP(B326,'X10'!$B:$AZ,5,FALSE)),IF($X$1=11,(VLOOKUP(B326,'X11'!$B:$AZ,5,FALSE)),IF($X$1=12,(VLOOKUP(B326,'X12'!$B:$AZ,5,FALSE)),IF($X$1=13,(VLOOKUP(B326,'X13'!$B:$AZ,5,FALSE)),"B"))))))))))))))=TRUE," ",(IF($X$1=1,(VLOOKUP(B326,'X1'!$B:$AZ,5,FALSE)),IF($X$1=2,(VLOOKUP(B326,'X2'!$B:$AZ,5,FALSE)),IF($X$1=3,(VLOOKUP(B326,'X3'!$B:$AZ,5,FALSE)),IF($X$1=4,(VLOOKUP(B326,'X4'!$B:$AZ,5,FALSE)),IF($X$1=5,(VLOOKUP(B326,'X5'!$B:$AZ,5,FALSE)),IF($X$1=6,(VLOOKUP(B326,'X6'!$B:$AZ,5,FALSE)),IF($X$1=7,(VLOOKUP(B326,'X7'!$B:$AZ,5,FALSE)),IF($X$1=8,(VLOOKUP(B326,'X8'!$B:$AZ,5,FALSE)),IF($X$1=9,(VLOOKUP(B326,'X9'!$B:$AZ,5,FALSE)),IF($X$1=10,(VLOOKUP(B326,'X10'!$B:$AZ,5,FALSE)),IF($X$1=11,(VLOOKUP(B326,'X11'!$B:$AZ,5,FALSE)),IF($X$1=12,(VLOOKUP(B326,'X12'!$B:$AZ,5,FALSE)),IF($X$1=13,(VLOOKUP(B326,'X13'!$B:$AZ,5,FALSE)),"B")))))))))))))))</f>
        <v xml:space="preserve"> </v>
      </c>
      <c r="L326" s="184" t="str">
        <f ca="1">IF(ISERROR(IF($X$1=1,(VLOOKUP(B326,'X1'!$B:$AZ,9,FALSE)),IF($X$1=2,(VLOOKUP(B326,'X2'!$B:$AZ,9,FALSE)),IF($X$1=3,(VLOOKUP(B326,'X3'!$B:$AZ,9,FALSE)),IF($X$1=4,(VLOOKUP(B326,'X4'!$B:$AZ,9,FALSE)),IF($X$1=5,(VLOOKUP(B326,'X5'!$B:$AZ,9,FALSE)),IF($X$1=6,(VLOOKUP(B326,'X6'!$B:$AZ,9,FALSE)),IF($X$1=7,(VLOOKUP(B326,'X7'!$B:$AZ,9,FALSE)),IF($X$1=8,(VLOOKUP(B326,'X8'!$B:$AZ,9,FALSE)),IF($X$1=9,(VLOOKUP(B326,'X9'!$B:$AZ,9,FALSE)),IF($X$1=10,(VLOOKUP(B326,'X10'!$B:$AZ,9,FALSE)),IF($X$1=11,(VLOOKUP(B326,'X11'!$B:$AZ,9,FALSE)),IF($X$1=12,(VLOOKUP(B326,'X12'!$B:$AZ,9,FALSE)),IF($X$1=13,(VLOOKUP(B326,'X13'!$B:$AZ,9,FALSE)),"B"))))))))))))))=TRUE," ",(IF($X$1=1,(VLOOKUP(B326,'X1'!$B:$AZ,9,FALSE)),IF($X$1=2,(VLOOKUP(B326,'X2'!$B:$AZ,9,FALSE)),IF($X$1=3,(VLOOKUP(B326,'X3'!$B:$AZ,9,FALSE)),IF($X$1=4,(VLOOKUP(B326,'X4'!$B:$AZ,9,FALSE)),IF($X$1=5,(VLOOKUP(B326,'X5'!$B:$AZ,9,FALSE)),IF($X$1=6,(VLOOKUP(B326,'X6'!$B:$AZ,9,FALSE)),IF($X$1=7,(VLOOKUP(B326,'X7'!$B:$AZ,9,FALSE)),IF($X$1=8,(VLOOKUP(B326,'X8'!$B:$AZ,9,FALSE)),IF($X$1=9,(VLOOKUP(B326,'X9'!$B:$AZ,9,FALSE)),IF($X$1=10,(VLOOKUP(B326,'X10'!$B:$AZ,9,FALSE)),IF($X$1=11,(VLOOKUP(B326,'X11'!$B:$AZ,9,FALSE)),IF($X$1=12,(VLOOKUP(B326,'X12'!$B:$AZ,9,FALSE)),IF($X$1=13,(VLOOKUP(B326,'X13'!$B:$AZ,9,FALSE)),"B")))))))))))))))</f>
        <v xml:space="preserve"> </v>
      </c>
      <c r="M326" s="184" t="str">
        <f ca="1">IF(ISERROR(IF($X$1=1,(VLOOKUP(B326,'X1'!$B:$AZ,10,FALSE)),IF($X$1=2,(VLOOKUP(B326,'X2'!$B:$AZ,10,FALSE)),IF($X$1=3,(VLOOKUP(B326,'X3'!$B:$AZ,10,FALSE)),IF($X$1=4,(VLOOKUP(B326,'X4'!$B:$AZ,10,FALSE)),IF($X$1=5,(VLOOKUP(B326,'X5'!$B:$AZ,10,FALSE)),IF($X$1=6,(VLOOKUP(B326,'X6'!$B:$AZ,10,FALSE)),IF($X$1=7,(VLOOKUP(B326,'X7'!$B:$AZ,10,FALSE)),IF($X$1=8,(VLOOKUP(B326,'X8'!$B:$AZ,10,FALSE)),IF($X$1=9,(VLOOKUP(B326,'X9'!$B:$AZ,10,FALSE)),IF($X$1=10,(VLOOKUP(B326,'X10'!$B:$AZ,10,FALSE)),IF($X$1=11,(VLOOKUP(B326,'X11'!$B:$AZ,10,FALSE)),IF($X$1=12,(VLOOKUP(B326,'X12'!$B:$AZ,10,FALSE)),IF($X$1=13,(VLOOKUP(B326,'X13'!$B:$AZ,10,FALSE)),"B"))))))))))))))=TRUE," ",(IF($X$1=1,(VLOOKUP(B326,'X1'!$B:$AZ,10,FALSE)),IF($X$1=2,(VLOOKUP(B326,'X2'!$B:$AZ,10,FALSE)),IF($X$1=3,(VLOOKUP(B326,'X3'!$B:$AZ,10,FALSE)),IF($X$1=4,(VLOOKUP(B326,'X4'!$B:$AZ,10,FALSE)),IF($X$1=5,(VLOOKUP(B326,'X5'!$B:$AZ,10,FALSE)),IF($X$1=6,(VLOOKUP(B326,'X6'!$B:$AZ,10,FALSE)),IF($X$1=7,(VLOOKUP(B326,'X7'!$B:$AZ,10,FALSE)),IF($X$1=8,(VLOOKUP(B326,'X8'!$B:$AZ,10,FALSE)),IF($X$1=9,(VLOOKUP(B326,'X9'!$B:$AZ,10,FALSE)),IF($X$1=10,(VLOOKUP(B326,'X10'!$B:$AZ,10,FALSE)),IF($X$1=11,(VLOOKUP(B326,'X11'!$B:$AZ,10,FALSE)),IF($X$1=12,(VLOOKUP(B326,'X12'!$B:$AZ,10,FALSE)),IF($X$1=13,(VLOOKUP(B326,'X13'!$B:$AZ,10,FALSE)),"B")))))))))))))))</f>
        <v xml:space="preserve"> </v>
      </c>
      <c r="N326" s="185" t="str">
        <f ca="1">IF(ISERROR(IF($X$1=1,(VLOOKUP(B326,'X1'!$B:$AZ,45,FALSE)),IF($X$1=2,(VLOOKUP(B326,'X2'!$B:$AZ,45,FALSE)),IF($X$1=3,(VLOOKUP(B326,'X3'!$B:$AZ,45,FALSE)),IF($X$1=4,(VLOOKUP(B326,'X4'!$B:$AZ,45,FALSE)),IF($X$1=5,(VLOOKUP(B326,'X5'!$B:$AZ,45,FALSE)),IF($X$1=6,(VLOOKUP(B326,'X6'!$B:$AZ,45,FALSE)),IF($X$1=7,(VLOOKUP(B326,'X7'!$B:$AZ,45,FALSE)),IF($X$1=8,(VLOOKUP(B326,'X8'!$B:$AZ,45,FALSE)),IF($X$1=9,(VLOOKUP(B326,'X9'!$B:$AZ,45,FALSE)),IF($X$1=10,(VLOOKUP(B326,'X10'!$B:$AZ,45,FALSE)),IF($X$1=11,(VLOOKUP(B326,'X11'!$B:$AZ,45,FALSE)),IF($X$1=12,(VLOOKUP(B326,'X12'!$B:$AZ,45,FALSE)),IF($X$1=13,(VLOOKUP(B326,'X13'!$B:$AZ,45,FALSE)),"B"))))))))))))))=TRUE," ",(IF($X$1=1,(VLOOKUP(B326,'X1'!$B:$AZ,45,FALSE)),IF($X$1=2,(VLOOKUP(B326,'X2'!$B:$AZ,45,FALSE)),IF($X$1=3,(VLOOKUP(B326,'X3'!$B:$AZ,45,FALSE)),IF($X$1=4,(VLOOKUP(B326,'X4'!$B:$AZ,45,FALSE)),IF($X$1=5,(VLOOKUP(B326,'X5'!$B:$AZ,45,FALSE)),IF($X$1=6,(VLOOKUP(B326,'X6'!$B:$AZ,45,FALSE)),IF($X$1=7,(VLOOKUP(B326,'X7'!$B:$AZ,45,FALSE)),IF($X$1=8,(VLOOKUP(B326,'X8'!$B:$AZ,45,FALSE)),IF($X$1=9,(VLOOKUP(B326,'X9'!$B:$AZ,45,FALSE)),IF($X$1=10,(VLOOKUP(B326,'X10'!$B:$AZ,45,FALSE)),IF($X$1=11,(VLOOKUP(B326,'X11'!$B:$AZ,45,FALSE)),IF($X$1=12,(VLOOKUP(B326,'X12'!$B:$AZ,45,FALSE)),IF($X$1=13,(VLOOKUP(B326,'X13'!$B:$AZ,45,FALSE)),"B")))))))))))))))</f>
        <v xml:space="preserve"> </v>
      </c>
      <c r="O326" s="184" t="str">
        <f ca="1">IF(ISERROR(IF($X$1=1,(VLOOKUP(B326,'X1'!$B:$AZ,11,FALSE)),IF($X$1=2,(VLOOKUP(B326,'X2'!$B:$AZ,11,FALSE)),IF($X$1=3,(VLOOKUP(B326,'X3'!$B:$AZ,11,FALSE)),IF($X$1=4,(VLOOKUP(B326,'X4'!$B:$AZ,11,FALSE)),IF($X$1=5,(VLOOKUP(B326,'X5'!$B:$AZ,11,FALSE)),IF($X$1=6,(VLOOKUP(B326,'X6'!$B:$AZ,11,FALSE)),IF($X$1=7,(VLOOKUP(B326,'X7'!$B:$AZ,11,FALSE)),IF($X$1=8,(VLOOKUP(B326,'X8'!$B:$AZ,11,FALSE)),IF($X$1=9,(VLOOKUP(B326,'X9'!$B:$AZ,11,FALSE)),IF($X$1=10,(VLOOKUP(B326,'X10'!$B:$AZ,11,FALSE)),IF($X$1=11,(VLOOKUP(B326,'X11'!$B:$AZ,11,FALSE)),IF($X$1=12,(VLOOKUP(B326,'X12'!$B:$AZ,11,FALSE)),IF($X$1=13,(VLOOKUP(B326,'X13'!$B:$AZ,11,FALSE)),"B"))))))))))))))=TRUE," ",(IF($X$1=1,(VLOOKUP(B326,'X1'!$B:$AZ,11,FALSE)),IF($X$1=2,(VLOOKUP(B326,'X2'!$B:$AZ,11,FALSE)),IF($X$1=3,(VLOOKUP(B326,'X3'!$B:$AZ,11,FALSE)),IF($X$1=4,(VLOOKUP(B326,'X4'!$B:$AZ,11,FALSE)),IF($X$1=5,(VLOOKUP(B326,'X5'!$B:$AZ,11,FALSE)),IF($X$1=6,(VLOOKUP(B326,'X6'!$B:$AZ,11,FALSE)),IF($X$1=7,(VLOOKUP(B326,'X7'!$B:$AZ,11,FALSE)),IF($X$1=8,(VLOOKUP(B326,'X8'!$B:$AZ,11,FALSE)),IF($X$1=9,(VLOOKUP(B326,'X9'!$B:$AZ,11,FALSE)),IF($X$1=10,(VLOOKUP(B326,'X10'!$B:$AZ,11,FALSE)),IF($X$1=11,(VLOOKUP(B326,'X11'!$B:$AZ,11,FALSE)),IF($X$1=12,(VLOOKUP(B326,'X12'!$B:$AZ,11,FALSE)),IF($X$1=13,(VLOOKUP(B326,'X13'!$B:$AZ,11,FALSE)),"B")))))))))))))))</f>
        <v xml:space="preserve"> </v>
      </c>
      <c r="P326" s="184" t="str">
        <f ca="1">IF(ISERROR(IF($X$1=1,(VLOOKUP(B326,'X1'!$B:$AZ,12,FALSE)),IF($X$1=2,(VLOOKUP(B326,'X2'!$B:$AZ,12,FALSE)),IF($X$1=3,(VLOOKUP(B326,'X3'!$B:$AZ,12,FALSE)),IF($X$1=4,(VLOOKUP(B326,'X4'!$B:$AZ,12,FALSE)),IF($X$1=5,(VLOOKUP(B326,'X5'!$B:$AZ,12,FALSE)),IF($X$1=6,(VLOOKUP(B326,'X6'!$B:$AZ,12,FALSE)),IF($X$1=7,(VLOOKUP(B326,'X7'!$B:$AZ,12,FALSE)),IF($X$1=8,(VLOOKUP(B326,'X8'!$B:$AZ,12,FALSE)),IF($X$1=9,(VLOOKUP(B326,'X9'!$B:$AZ,12,FALSE)),IF($X$1=10,(VLOOKUP(B326,'X10'!$B:$AZ,12,FALSE)),IF($X$1=11,(VLOOKUP(B326,'X11'!$B:$AZ,12,FALSE)),IF($X$1=12,(VLOOKUP(B326,'X12'!$B:$AZ,12,FALSE)),IF($X$1=13,(VLOOKUP(B326,'X13'!$B:$AZ,12,FALSE)),"B"))))))))))))))=TRUE," ",(IF($X$1=1,(VLOOKUP(B326,'X1'!$B:$AZ,12,FALSE)),IF($X$1=2,(VLOOKUP(B326,'X2'!$B:$AZ,12,FALSE)),IF($X$1=3,(VLOOKUP(B326,'X3'!$B:$AZ,12,FALSE)),IF($X$1=4,(VLOOKUP(B326,'X4'!$B:$AZ,12,FALSE)),IF($X$1=5,(VLOOKUP(B326,'X5'!$B:$AZ,12,FALSE)),IF($X$1=6,(VLOOKUP(B326,'X6'!$B:$AZ,12,FALSE)),IF($X$1=7,(VLOOKUP(B326,'X7'!$B:$AZ,12,FALSE)),IF($X$1=8,(VLOOKUP(B326,'X8'!$B:$AZ,12,FALSE)),IF($X$1=9,(VLOOKUP(B326,'X9'!$B:$AZ,12,FALSE)),IF($X$1=10,(VLOOKUP(B326,'X10'!$B:$AZ,12,FALSE)),IF($X$1=11,(VLOOKUP(B326,'X11'!$B:$AZ,12,FALSE)),IF($X$1=12,(VLOOKUP(B326,'X12'!$B:$AZ,12,FALSE)),IF($X$1=13,(VLOOKUP(B326,'X13'!$B:$AZ,12,FALSE)),"B")))))))))))))))</f>
        <v xml:space="preserve"> </v>
      </c>
      <c r="Q326" s="185" t="str">
        <f ca="1">IF(ISERROR(IF($X$1=1,(VLOOKUP(B326,'X1'!$B:$AZ,46,FALSE)),IF($X$1=2,(VLOOKUP(B326,'X2'!$B:$AZ,46,FALSE)),IF($X$1=3,(VLOOKUP(B326,'X3'!$B:$AZ,46,FALSE)),IF($X$1=4,(VLOOKUP(B326,'X4'!$B:$AZ,46,FALSE)),IF($X$1=5,(VLOOKUP(B326,'X5'!$B:$AZ,46,FALSE)),IF($X$1=6,(VLOOKUP(B326,'X6'!$B:$AZ,46,FALSE)),IF($X$1=7,(VLOOKUP(B326,'X7'!$B:$AZ,46,FALSE)),IF($X$1=8,(VLOOKUP(B326,'X8'!$B:$AZ,46,FALSE)),IF($X$1=9,(VLOOKUP(B326,'X9'!$B:$AZ,46,FALSE)),IF($X$1=10,(VLOOKUP(B326,'X10'!$B:$AZ,46,FALSE)),IF($X$1=11,(VLOOKUP(B326,'X11'!$B:$AZ,46,FALSE)),IF($X$1=12,(VLOOKUP(B326,'X12'!$B:$AZ,46,FALSE)),IF($X$1=13,(VLOOKUP(B326,'X13'!$B:$AZ,46,FALSE)),"B"))))))))))))))=TRUE," ",(IF($X$1=1,(VLOOKUP(B326,'X1'!$B:$AZ,46,FALSE)),IF($X$1=2,(VLOOKUP(B326,'X2'!$B:$AZ,46,FALSE)),IF($X$1=3,(VLOOKUP(B326,'X3'!$B:$AZ,46,FALSE)),IF($X$1=4,(VLOOKUP(B326,'X4'!$B:$AZ,46,FALSE)),IF($X$1=5,(VLOOKUP(B326,'X5'!$B:$AZ,46,FALSE)),IF($X$1=6,(VLOOKUP(B326,'X6'!$B:$AZ,46,FALSE)),IF($X$1=7,(VLOOKUP(B326,'X7'!$B:$AZ,46,FALSE)),IF($X$1=8,(VLOOKUP(B326,'X8'!$B:$AZ,46,FALSE)),IF($X$1=9,(VLOOKUP(B326,'X9'!$B:$AZ,46,FALSE)),IF($X$1=10,(VLOOKUP(B326,'X10'!$B:$AZ,46,FALSE)),IF($X$1=11,(VLOOKUP(B326,'X11'!$B:$AZ,46,FALSE)),IF($X$1=12,(VLOOKUP(B326,'X12'!$B:$AZ,46,FALSE)),IF($X$1=13,(VLOOKUP(B326,'X13'!$B:$AZ,46,FALSE)),"B")))))))))))))))</f>
        <v xml:space="preserve"> </v>
      </c>
      <c r="R326" s="185" t="str">
        <f ca="1">IF(ISERROR(IF($X$1=1,(VLOOKUP(B326,'X1'!$B:$AZ,15,FALSE)),IF($X$1=2,(VLOOKUP(B326,'X2'!$B:$AZ,15,FALSE)),IF($X$1=3,(VLOOKUP(B326,'X3'!$B:$AZ,15,FALSE)),IF($X$1=4,(VLOOKUP(B326,'X4'!$B:$AZ,15,FALSE)),IF($X$1=5,(VLOOKUP(B326,'X5'!$B:$AZ,15,FALSE)),IF($X$1=6,(VLOOKUP(B326,'X6'!$B:$AZ,15,FALSE)),IF($X$1=7,(VLOOKUP(B326,'X7'!$B:$AZ,15,FALSE)),IF($X$1=8,(VLOOKUP(B326,'X8'!$B:$AZ,15,FALSE)),IF($X$1=9,(VLOOKUP(B326,'X9'!$B:$AZ,15,FALSE)),IF($X$1=10,(VLOOKUP(B326,'X10'!$B:$AZ,15,FALSE)),IF($X$1=11,(VLOOKUP(B326,'X11'!$B:$AZ,15,FALSE)),IF($X$1=12,(VLOOKUP(B326,'X12'!$B:$AZ,15,FALSE)),IF($X$1=13,(VLOOKUP(B326,'X13'!$B:$AZ,15,FALSE)),"B"))))))))))))))=TRUE," ",(IF($X$1=1,(VLOOKUP(B326,'X1'!$B:$AZ,15,FALSE)),IF($X$1=2,(VLOOKUP(B326,'X2'!$B:$AZ,15,FALSE)),IF($X$1=3,(VLOOKUP(B326,'X3'!$B:$AZ,15,FALSE)),IF($X$1=4,(VLOOKUP(B326,'X4'!$B:$AZ,15,FALSE)),IF($X$1=5,(VLOOKUP(B326,'X5'!$B:$AZ,15,FALSE)),IF($X$1=6,(VLOOKUP(B326,'X6'!$B:$AZ,15,FALSE)),IF($X$1=7,(VLOOKUP(B326,'X7'!$B:$AZ,15,FALSE)),IF($X$1=8,(VLOOKUP(B326,'X8'!$B:$AZ,15,FALSE)),IF($X$1=9,(VLOOKUP(B326,'X9'!$B:$AZ,15,FALSE)),IF($X$1=10,(VLOOKUP(B326,'X10'!$B:$AZ,15,FALSE)),IF($X$1=11,(VLOOKUP(B326,'X11'!$B:$AZ,15,FALSE)),IF($X$1=12,(VLOOKUP(B326,'X12'!$B:$AZ,15,FALSE)),IF($X$1=13,(VLOOKUP(B326,'X13'!$B:$AZ,15,FALSE)),"B")))))))))))))))</f>
        <v xml:space="preserve"> </v>
      </c>
      <c r="S326" s="185" t="str">
        <f ca="1">IF(ISERROR(IF((IF($X$1=1,(VLOOKUP(B326,'X1'!$B:$AZ,14,FALSE)),(IF($X$1=2,(VLOOKUP(B326,'X2'!$B:$AZ,14,FALSE)),(IF($X$1=3,(VLOOKUP(B326,'X3'!$B:$AZ,14,FALSE)),(IF($X$1=4,(VLOOKUP(B326,'X4'!$B:$AZ,14,FALSE)),(IF($X$1=5,(VLOOKUP(B326,'X5'!$B:$AZ,14,FALSE)),(IF($X$1=6,(VLOOKUP(B326,'X6'!$B:$AZ,14,FALSE)),(IF($X$1=7,(VLOOKUP(B326,'X7'!$B:$AZ,14,FALSE)),(IF($X$1=8,(VLOOKUP(B326,'X8'!$B:$AZ,14,FALSE)),(IF($X$1=9,(VLOOKUP(B326,'X9'!$B:$AZ,14,FALSE)),(IF($X$1=10,(VLOOKUP(B326,'X10'!$B:$AZ,14,FALSE)),(IF($X$1=11,(VLOOKUP(B326,'X11'!$B:$AZ,14,FALSE)),(IF($X$1=12,(VLOOKUP(B326,'X12'!$B:$AZ,14,FALSE)),(VLOOKUP(B326,'X13'!$B:$AZ,14,FALSE))))))))))))))))))))))))))=$V$1," ",(IF($X$1=1,(VLOOKUP(B326,'X1'!$B:$AZ,14,FALSE)),(IF($X$1=2,(VLOOKUP(B326,'X2'!$B:$AZ,14,FALSE)),(IF($X$1=3,(VLOOKUP(B326,'X3'!$B:$AZ,14,FALSE)),(IF($X$1=4,(VLOOKUP(B326,'X4'!$B:$AZ,14,FALSE)),(IF($X$1=5,(VLOOKUP(B326,'X5'!$B:$AZ,14,FALSE)),(IF($X$1=6,(VLOOKUP(B326,'X6'!$B:$AZ,14,FALSE)),(IF($X$1=7,(VLOOKUP(B326,'X7'!$B:$AZ,14,FALSE)),(IF($X$1=8,(VLOOKUP(B326,'X8'!$B:$AZ,14,FALSE)),(IF($X$1=9,(VLOOKUP(B326,'X9'!$B:$AZ,14,FALSE)),(IF($X$1=10,(VLOOKUP(B326,'X10'!$B:$AZ,14,FALSE)),(IF($X$1=11,(VLOOKUP(B326,'X11'!$B:$AZ,14,FALSE)),(IF($X$1=12,(VLOOKUP(B326,'X12'!$B:$AZ,14,FALSE)),(VLOOKUP(B326,'X13'!$B:$AZ,14,FALSE))))))))))))))))))))))))))))=TRUE," ",(IF((IF($X$1=1,(VLOOKUP(B326,'X1'!$B:$AZ,14,FALSE)),(IF($X$1=2,(VLOOKUP(B326,'X2'!$B:$AZ,14,FALSE)),(IF($X$1=3,(VLOOKUP(B326,'X3'!$B:$AZ,14,FALSE)),(IF($X$1=4,(VLOOKUP(B326,'X4'!$B:$AZ,14,FALSE)),(IF($X$1=5,(VLOOKUP(B326,'X5'!$B:$AZ,14,FALSE)),(IF($X$1=6,(VLOOKUP(B326,'X6'!$B:$AZ,14,FALSE)),(IF($X$1=7,(VLOOKUP(B326,'X7'!$B:$AZ,14,FALSE)),(IF($X$1=8,(VLOOKUP(B326,'X8'!$B:$AZ,14,FALSE)),(IF($X$1=9,(VLOOKUP(B326,'X9'!$B:$AZ,14,FALSE)),(IF($X$1=10,(VLOOKUP(B326,'X10'!$B:$AZ,14,FALSE)),(IF($X$1=11,(VLOOKUP(B326,'X11'!$B:$AZ,14,FALSE)),(IF($X$1=12,(VLOOKUP(B326,'X12'!$B:$AZ,14,FALSE)),(VLOOKUP(B326,'X13'!$B:$AZ,14,FALSE))))))))))))))))))))))))))=$V$1," ",(IF($X$1=1,(VLOOKUP(B326,'X1'!$B:$AZ,14,FALSE)),(IF($X$1=2,(VLOOKUP(B326,'X2'!$B:$AZ,14,FALSE)),(IF($X$1=3,(VLOOKUP(B326,'X3'!$B:$AZ,14,FALSE)),(IF($X$1=4,(VLOOKUP(B326,'X4'!$B:$AZ,14,FALSE)),(IF($X$1=5,(VLOOKUP(B326,'X5'!$B:$AZ,14,FALSE)),(IF($X$1=6,(VLOOKUP(B326,'X6'!$B:$AZ,14,FALSE)),(IF($X$1=7,(VLOOKUP(B326,'X7'!$B:$AZ,14,FALSE)),(IF($X$1=8,(VLOOKUP(B326,'X8'!$B:$AZ,14,FALSE)),(IF($X$1=9,(VLOOKUP(B326,'X9'!$B:$AZ,14,FALSE)),(IF($X$1=10,(VLOOKUP(B326,'X10'!$B:$AZ,14,FALSE)),(IF($X$1=11,(VLOOKUP(B326,'X11'!$B:$AZ,14,FALSE)),(IF($X$1=12,(VLOOKUP(B326,'X12'!$B:$AZ,14,FALSE)),(VLOOKUP(B326,'X13'!$B:$AZ,14,FALSE)))))))))))))))))))))))))))))</f>
        <v xml:space="preserve"> </v>
      </c>
    </row>
    <row r="327" spans="1:19" ht="14.1" customHeight="1" x14ac:dyDescent="0.2">
      <c r="A327" s="156" t="s">
        <v>1058</v>
      </c>
      <c r="B327" s="122" t="str">
        <f>IF(ISERROR(IF($U$16=1,(VLOOKUP(A327,$AC$89:$AH$125,2,FALSE)),IF((IF($X$1=1,'X1'!B286,(IF($X$1=2,'X2'!B286,(IF($X$1=3,'X3'!B286,(IF($X$1=4,'X4'!B286,(IF($X$1=5,'X5'!B286,(IF($X$1=6,'X6'!B286,(IF($X$1=7,'X7'!B286,(IF($X$1=8,'X8'!B286,(IF($X$1=9,'X9'!B286,(IF($X$1=10,'X10'!B286,(IF($X$1=11,'X11'!B286,(IF($X$1=12,'X12'!B286,'X13'!B286))))))))))))))))))))))))="","",(IF($X$1=1,'X1'!B286,(IF($X$1=2,'X2'!B286,(IF($X$1=3,'X3'!B286,(IF($X$1=4,'X4'!B286,(IF($X$1=5,'X5'!B286,(IF($X$1=6,'X6'!B286,(IF($X$1=7,'X7'!B286,(IF($X$1=8,'X8'!B286,(IF($X$1=9,'X9'!B286,(IF($X$1=10,'X10'!B286,(IF($X$1=11,'X11'!B286,(IF($X$1=12,'X12'!B286,'X13'!B286)))))))))))))))))))))))))))=TRUE," ",(IF($U$16=1,(VLOOKUP(A327,$AC$89:$AH$125,2,FALSE)),IF((IF($X$1=1,'X1'!B286,(IF($X$1=2,'X2'!B286,(IF($X$1=3,'X3'!B286,(IF($X$1=4,'X4'!B286,(IF($X$1=5,'X5'!B286,(IF($X$1=6,'X6'!B286,(IF($X$1=7,'X7'!B286,(IF($X$1=8,'X8'!B286,(IF($X$1=9,'X9'!B286,(IF($X$1=10,'X10'!B286,(IF($X$1=11,'X11'!B286,(IF($X$1=12,'X12'!B286,'X13'!B286))))))))))))))))))))))))="","",(IF($X$1=1,'X1'!B286,(IF($X$1=2,'X2'!B286,(IF($X$1=3,'X3'!B286,(IF($X$1=4,'X4'!B286,(IF($X$1=5,'X5'!B286,(IF($X$1=6,'X6'!B286,(IF($X$1=7,'X7'!B286,(IF($X$1=8,'X8'!B286,(IF($X$1=9,'X9'!B286,(IF($X$1=10,'X10'!B286,(IF($X$1=11,'X11'!B286,(IF($X$1=12,'X12'!B286,'X13'!B286))))))))))))))))))))))))))))</f>
        <v/>
      </c>
      <c r="C327" s="181" t="str">
        <f ca="1">IF(ISERROR(IF($X$1=1,(VLOOKUP(B327,'X1'!$B:$AZ,47,FALSE)),IF($X$1=2,(VLOOKUP(B327,'X2'!$B:$AZ,47,FALSE)),IF($X$1=3,(VLOOKUP(B327,'X3'!$B:$AZ,47,FALSE)),IF($X$1=4,(VLOOKUP(B327,'X4'!$B:$AZ,47,FALSE)),IF($X$1=5,(VLOOKUP(B327,'X5'!$B:$AZ,47,FALSE)),IF($X$1=6,(VLOOKUP(B327,'X6'!$B:$AZ,47,FALSE)),IF($X$1=7,(VLOOKUP(B327,'X7'!$B:$AZ,47,FALSE)),IF($X$1=8,(VLOOKUP(B327,'X8'!$B:$AZ,47,FALSE)),IF($X$1=9,(VLOOKUP(B327,'X9'!$B:$AZ,47,FALSE)),IF($X$1=10,(VLOOKUP(B327,'X10'!$B:$AZ,47,FALSE)),IF($X$1=11,(VLOOKUP(B327,'X11'!$B:$AZ,47,FALSE)),IF($X$1=12,(VLOOKUP(B327,'X12'!$B:$AZ,47,FALSE)),IF($X$1=13,(VLOOKUP(B327,'X13'!$B:$AZ,47,FALSE)),"B"))))))))))))))=TRUE," ",(IF($X$1=1,(VLOOKUP(B327,'X1'!$B:$AZ,47,FALSE)),IF($X$1=2,(VLOOKUP(B327,'X2'!$B:$AZ,47,FALSE)),IF($X$1=3,(VLOOKUP(B327,'X3'!$B:$AZ,47,FALSE)),IF($X$1=4,(VLOOKUP(B327,'X4'!$B:$AZ,47,FALSE)),IF($X$1=5,(VLOOKUP(B327,'X5'!$B:$AZ,47,FALSE)),IF($X$1=6,(VLOOKUP(B327,'X6'!$B:$AZ,47,FALSE)),IF($X$1=7,(VLOOKUP(B327,'X7'!$B:$AZ,47,FALSE)),IF($X$1=8,(VLOOKUP(B327,'X8'!$B:$AZ,47,FALSE)),IF($X$1=9,(VLOOKUP(B327,'X9'!$B:$AZ,47,FALSE)),IF($X$1=10,(VLOOKUP(B327,'X10'!$B:$AZ,47,FALSE)),IF($X$1=11,(VLOOKUP(B327,'X11'!$B:$AZ,47,FALSE)),IF($X$1=12,(VLOOKUP(B327,'X12'!$B:$AZ,47,FALSE)),IF($X$1=13,(VLOOKUP(B327,'X13'!$B:$AZ,47,FALSE)),"B")))))))))))))))</f>
        <v xml:space="preserve"> </v>
      </c>
      <c r="D327" s="181" t="str">
        <f ca="1">IF(ISERROR(IF($X$1=1,(VLOOKUP(B327,'X1'!$B:$AP,41,FALSE)),IF($X$1=2,(VLOOKUP(B327,'X2'!$B:$AP,41,FALSE)),IF($X$1=3,(VLOOKUP(B327,'X3'!$B:$AP,41,FALSE)),IF($X$1=4,(VLOOKUP(B327,'X4'!$B:$AP,41,FALSE)),IF($X$1=5,(VLOOKUP(B327,'X5'!$B:$AP,41,FALSE)),IF($X$1=6,(VLOOKUP(B327,'X6'!$B:$AP,41,FALSE)),IF($X$1=7,(VLOOKUP(B327,'X7'!$B:$AP,41,FALSE)),IF($X$1=8,(VLOOKUP(B327,'X8'!$B:$AP,41,FALSE)),IF($X$1=9,(VLOOKUP(B327,'X9'!$B:$AP,41,FALSE)),IF($X$1=10,(VLOOKUP(B327,'X10'!$B:$AP,41,FALSE)),IF($X$1=11,(VLOOKUP(B327,'X11'!$B:$AP,41,FALSE)),IF($X$1=12,(VLOOKUP(B327,'X12'!$B:$AP,41,FALSE)),IF($X$1=13,(VLOOKUP(B327,'X13'!$B:$AP,41,FALSE)),"B"))))))))))))))=TRUE," ",(IF($X$1=1,(VLOOKUP(B327,'X1'!$B:$AP,41,FALSE)),IF($X$1=2,(VLOOKUP(B327,'X2'!$B:$AP,41,FALSE)),IF($X$1=3,(VLOOKUP(B327,'X3'!$B:$AP,41,FALSE)),IF($X$1=4,(VLOOKUP(B327,'X4'!$B:$AP,41,FALSE)),IF($X$1=5,(VLOOKUP(B327,'X5'!$B:$AP,41,FALSE)),IF($X$1=6,(VLOOKUP(B327,'X6'!$B:$AP,41,FALSE)),IF($X$1=7,(VLOOKUP(B327,'X7'!$B:$AP,41,FALSE)),IF($X$1=8,(VLOOKUP(B327,'X8'!$B:$AP,41,FALSE)),IF($X$1=9,(VLOOKUP(B327,'X9'!$B:$AP,41,FALSE)),IF($X$1=10,(VLOOKUP(B327,'X10'!$B:$AP,41,FALSE)),IF($X$1=11,(VLOOKUP(B327,'X11'!$B:$AP,41,FALSE)),IF($X$1=12,(VLOOKUP(B327,'X12'!$B:$AP,41,FALSE)),IF($X$1=13,(VLOOKUP(B327,'X13'!$B:$AP,41,FALSE)),"B")))))))))))))))</f>
        <v xml:space="preserve"> </v>
      </c>
      <c r="E327" s="182" t="str">
        <f ca="1">IF(ISERROR(IF($X$1=1,(VLOOKUP(B327,'X1'!$B:$AP,7,FALSE)),IF($X$1=2,(VLOOKUP(B327,'X2'!$B:$AP,7,FALSE)),IF($X$1=3,(VLOOKUP(B327,'X3'!$B:$AP,7,FALSE)),IF($X$1=4,(VLOOKUP(B327,'X4'!$B:$AP,7,FALSE)),IF($X$1=5,(VLOOKUP(B327,'X5'!$B:$AP,7,FALSE)),IF($X$1=6,(VLOOKUP(B327,'X6'!$B:$AP,7,FALSE)),IF($X$1=7,(VLOOKUP(B327,'X7'!$B:$AP,7,FALSE)),IF($X$1=8,(VLOOKUP(B327,'X8'!$B:$AP,7,FALSE)),IF($X$1=9,(VLOOKUP(B327,'X9'!$B:$AP,7,FALSE)),IF($X$1=10,(VLOOKUP(B327,'X10'!$B:$AP,7,FALSE)),IF($X$1=11,(VLOOKUP(B327,'X11'!$B:$AP,7,FALSE)),IF($X$1=12,(VLOOKUP(B327,'X12'!$B:$AP,7,FALSE)),IF($X$1=13,(VLOOKUP(B327,'X13'!$B:$AP,7,FALSE)),"B"))))))))))))))=TRUE," ",(IF($X$1=1,(VLOOKUP(B327,'X1'!$B:$AP,7,FALSE)),IF($X$1=2,(VLOOKUP(B327,'X2'!$B:$AP,7,FALSE)),IF($X$1=3,(VLOOKUP(B327,'X3'!$B:$AP,7,FALSE)),IF($X$1=4,(VLOOKUP(B327,'X4'!$B:$AP,7,FALSE)),IF($X$1=5,(VLOOKUP(B327,'X5'!$B:$AP,7,FALSE)),IF($X$1=6,(VLOOKUP(B327,'X6'!$B:$AP,7,FALSE)),IF($X$1=7,(VLOOKUP(B327,'X7'!$B:$AP,7,FALSE)),IF($X$1=8,(VLOOKUP(B327,'X8'!$B:$AP,7,FALSE)),IF($X$1=9,(VLOOKUP(B327,'X9'!$B:$AP,7,FALSE)),IF($X$1=10,(VLOOKUP(B327,'X10'!$B:$AP,7,FALSE)),IF($X$1=11,(VLOOKUP(B327,'X11'!$B:$AP,7,FALSE)),IF($X$1=12,(VLOOKUP(B327,'X12'!$B:$AP,7,FALSE)),IF($X$1=13,(VLOOKUP(B327,'X13'!$B:$AP,7,FALSE)),"B")))))))))))))))</f>
        <v xml:space="preserve"> </v>
      </c>
      <c r="F327" s="182" t="str">
        <f ca="1">IF(ISERROR(IF((IF($X$1=1,(VLOOKUP(B327,'X1'!$B:$AO,6,FALSE)),(IF($X$1=2,(VLOOKUP(B327,'X2'!$B:$AO,6,FALSE)),(IF($X$1=3,(VLOOKUP(B327,'X3'!$B:$AO,6,FALSE)),(IF($X$1=4,(VLOOKUP(B327,'X4'!$B:$AO,6,FALSE)),(IF($X$1=5,(VLOOKUP(B327,'X5'!$B:$AO,6,FALSE)),(IF($X$1=6,(VLOOKUP(B327,'X6'!$B:$AO,6,FALSE)),(IF($X$1=7,(VLOOKUP(B327,'X7'!$B:$AO,6,FALSE)),(IF($X$1=8,(VLOOKUP(B327,'X8'!$B:$AO,6,FALSE)),(IF($X$1=9,(VLOOKUP(B327,'X9'!$B:$AO,6,FALSE)),(IF($X$1=10,(VLOOKUP(B327,'X10'!$B:$AO,6,FALSE)),(IF($X$1=11,(VLOOKUP(B327,'X11'!$B:$AO,6,FALSE)),(IF($X$1=12,(VLOOKUP(B327,'X12'!$B:$AO,6,FALSE)),(VLOOKUP(B327,'X13'!$B:$AO,6,FALSE))))))))))))))))))))))))))=$V$1," ",(IF($X$1=1,(VLOOKUP(B327,'X1'!$B:$AO,6,FALSE)),(IF($X$1=2,(VLOOKUP(B327,'X2'!$B:$AO,6,FALSE)),(IF($X$1=3,(VLOOKUP(B327,'X3'!$B:$AO,6,FALSE)),(IF($X$1=4,(VLOOKUP(B327,'X4'!$B:$AO,6,FALSE)),(IF($X$1=5,(VLOOKUP(B327,'X5'!$B:$AO,6,FALSE)),(IF($X$1=6,(VLOOKUP(B327,'X6'!$B:$AO,6,FALSE)),(IF($X$1=7,(VLOOKUP(B327,'X7'!$B:$AO,6,FALSE)),(IF($X$1=8,(VLOOKUP(B327,'X8'!$B:$AO,6,FALSE)),(IF($X$1=9,(VLOOKUP(B327,'X9'!$B:$AO,6,FALSE)),(IF($X$1=10,(VLOOKUP(B327,'X10'!$B:$AO,6,FALSE)),(IF($X$1=11,(VLOOKUP(B327,'X11'!$B:$AO,6,FALSE)),(IF($X$1=12,(VLOOKUP(B327,'X12'!$B:$AO,6,FALSE)),(VLOOKUP(B327,'X13'!$B:$AO,6,FALSE))))))))))))))))))))))))))))=TRUE," ",(IF((IF($X$1=1,(VLOOKUP(B327,'X1'!$B:$AO,6,FALSE)),(IF($X$1=2,(VLOOKUP(B327,'X2'!$B:$AO,6,FALSE)),(IF($X$1=3,(VLOOKUP(B327,'X3'!$B:$AO,6,FALSE)),(IF($X$1=4,(VLOOKUP(B327,'X4'!$B:$AO,6,FALSE)),(IF($X$1=5,(VLOOKUP(B327,'X5'!$B:$AO,6,FALSE)),(IF($X$1=6,(VLOOKUP(B327,'X6'!$B:$AO,6,FALSE)),(IF($X$1=7,(VLOOKUP(B327,'X7'!$B:$AO,6,FALSE)),(IF($X$1=8,(VLOOKUP(B327,'X8'!$B:$AO,6,FALSE)),(IF($X$1=9,(VLOOKUP(B327,'X9'!$B:$AO,6,FALSE)),(IF($X$1=10,(VLOOKUP(B327,'X10'!$B:$AO,6,FALSE)),(IF($X$1=11,(VLOOKUP(B327,'X11'!$B:$AO,6,FALSE)),(IF($X$1=12,(VLOOKUP(B327,'X12'!$B:$AO,6,FALSE)),(VLOOKUP(B327,'X13'!$B:$AO,6,FALSE))))))))))))))))))))))))))=$V$1," ",(IF($X$1=1,(VLOOKUP(B327,'X1'!$B:$AO,6,FALSE)),(IF($X$1=2,(VLOOKUP(B327,'X2'!$B:$AO,6,FALSE)),(IF($X$1=3,(VLOOKUP(B327,'X3'!$B:$AO,6,FALSE)),(IF($X$1=4,(VLOOKUP(B327,'X4'!$B:$AO,6,FALSE)),(IF($X$1=5,(VLOOKUP(B327,'X5'!$B:$AO,6,FALSE)),(IF($X$1=6,(VLOOKUP(B327,'X6'!$B:$AO,6,FALSE)),(IF($X$1=7,(VLOOKUP(B327,'X7'!$B:$AO,6,FALSE)),(IF($X$1=8,(VLOOKUP(B327,'X8'!$B:$AO,6,FALSE)),(IF($X$1=9,(VLOOKUP(B327,'X9'!$B:$AO,6,FALSE)),(IF($X$1=10,(VLOOKUP(B327,'X10'!$B:$AO,6,FALSE)),(IF($X$1=11,(VLOOKUP(B327,'X11'!$B:$AO,6,FALSE)),(IF($X$1=12,(VLOOKUP(B327,'X12'!$B:$AO,6,FALSE)),(VLOOKUP(B327,'X13'!$B:$AO,6,FALSE)))))))))))))))))))))))))))))</f>
        <v xml:space="preserve"> </v>
      </c>
      <c r="G327" s="182" t="str">
        <f ca="1">IF(ISERROR(IF($X$1=1,(VLOOKUP(B327,'X1'!$B:$AZ,44,FALSE)),IF($X$1=2,(VLOOKUP(B327,'X2'!$B:$AZ,44,FALSE)),IF($X$1=3,(VLOOKUP(B327,'X3'!$B:$AZ,44,FALSE)),IF($X$1=4,(VLOOKUP(B327,'X4'!$B:$AZ,44,FALSE)),IF($X$1=5,(VLOOKUP(B327,'X5'!$B:$AZ,44,FALSE)),IF($X$1=6,(VLOOKUP(B327,'X6'!$B:$AZ,44,FALSE)),IF($X$1=7,(VLOOKUP(B327,'X7'!$B:$AZ,44,FALSE)),IF($X$1=8,(VLOOKUP(B327,'X8'!$B:$AZ,44,FALSE)),IF($X$1=9,(VLOOKUP(B327,'X9'!$B:$AZ,44,FALSE)),IF($X$1=10,(VLOOKUP(B327,'X10'!$B:$AZ,44,FALSE)),IF($X$1=11,(VLOOKUP(B327,'X11'!$B:$AZ,44,FALSE)),IF($X$1=12,(VLOOKUP(B327,'X12'!$B:$AZ,44,FALSE)),IF($X$1=13,(VLOOKUP(B327,'X13'!$B:$AZ,44,FALSE)),"B"))))))))))))))=TRUE," ",(IF($X$1=1,(VLOOKUP(B327,'X1'!$B:$AZ,44,FALSE)),IF($X$1=2,(VLOOKUP(B327,'X2'!$B:$AZ,44,FALSE)),IF($X$1=3,(VLOOKUP(B327,'X3'!$B:$AZ,44,FALSE)),IF($X$1=4,(VLOOKUP(B327,'X4'!$B:$AZ,44,FALSE)),IF($X$1=5,(VLOOKUP(B327,'X5'!$B:$AZ,44,FALSE)),IF($X$1=6,(VLOOKUP(B327,'X6'!$B:$AZ,44,FALSE)),IF($X$1=7,(VLOOKUP(B327,'X7'!$B:$AZ,44,FALSE)),IF($X$1=8,(VLOOKUP(B327,'X8'!$B:$AZ,44,FALSE)),IF($X$1=9,(VLOOKUP(B327,'X9'!$B:$AZ,44,FALSE)),IF($X$1=10,(VLOOKUP(B327,'X10'!$B:$AZ,44,FALSE)),IF($X$1=11,(VLOOKUP(B327,'X11'!$B:$AZ,44,FALSE)),IF($X$1=12,(VLOOKUP(B327,'X12'!$B:$AZ,44,FALSE)),IF($X$1=13,(VLOOKUP(B327,'X13'!$B:$AZ,44,FALSE)),"B")))))))))))))))</f>
        <v xml:space="preserve"> </v>
      </c>
      <c r="H327" s="182" t="str">
        <f ca="1">IF(ISERROR(IF($X$1=1,(VLOOKUP(B327,'X1'!$B:$AZ,8,FALSE)),IF($X$1=2,(VLOOKUP(B327,'X2'!$B:$AZ,8,FALSE)),IF($X$1=3,(VLOOKUP(B327,'X3'!$B:$AZ,8,FALSE)),IF($X$1=4,(VLOOKUP(B327,'X4'!$B:$AZ,8,FALSE)),IF($X$1=5,(VLOOKUP(B327,'X5'!$B:$AZ,8,FALSE)),IF($X$1=6,(VLOOKUP(B327,'X6'!$B:$AZ,8,FALSE)),IF($X$1=7,(VLOOKUP(B327,'X7'!$B:$AZ,8,FALSE)),IF($X$1=8,(VLOOKUP(B327,'X8'!$B:$AZ,8,FALSE)),IF($X$1=9,(VLOOKUP(B327,'X9'!$B:$AZ,8,FALSE)),IF($X$1=10,(VLOOKUP(B327,'X10'!$B:$AZ,8,FALSE)),IF($X$1=11,(VLOOKUP(B327,'X11'!$B:$AZ,8,FALSE)),IF($X$1=12,(VLOOKUP(B327,'X12'!$B:$AZ,8,FALSE)),IF($X$1=13,(VLOOKUP(B327,'X13'!$B:$AZ,8,FALSE)),"B"))))))))))))))=TRUE," ",(IF($X$1=1,(VLOOKUP(B327,'X1'!$B:$AZ,8,FALSE)),IF($X$1=2,(VLOOKUP(B327,'X2'!$B:$AZ,8,FALSE)),IF($X$1=3,(VLOOKUP(B327,'X3'!$B:$AZ,8,FALSE)),IF($X$1=4,(VLOOKUP(B327,'X4'!$B:$AZ,8,FALSE)),IF($X$1=5,(VLOOKUP(B327,'X5'!$B:$AZ,8,FALSE)),IF($X$1=6,(VLOOKUP(B327,'X6'!$B:$AZ,8,FALSE)),IF($X$1=7,(VLOOKUP(B327,'X7'!$B:$AZ,8,FALSE)),IF($X$1=8,(VLOOKUP(B327,'X8'!$B:$AZ,8,FALSE)),IF($X$1=9,(VLOOKUP(B327,'X9'!$B:$AZ,8,FALSE)),IF($X$1=10,(VLOOKUP(B327,'X10'!$B:$AZ,8,FALSE)),IF($X$1=11,(VLOOKUP(B327,'X11'!$B:$AZ,8,FALSE)),IF($X$1=12,(VLOOKUP(B327,'X12'!$B:$AZ,8,FALSE)),IF($X$1=13,(VLOOKUP(B327,'X13'!$B:$AZ,8,FALSE)),"B")))))))))))))))</f>
        <v xml:space="preserve"> </v>
      </c>
      <c r="I327" s="183" t="str">
        <f ca="1">IF(ISERROR(IF($X$1=1,(VLOOKUP(B327,'X1'!$B:$AZ,2,FALSE)),IF($X$1=2,(VLOOKUP(B327,'X2'!$B:$AZ,2,FALSE)),IF($X$1=3,(VLOOKUP(B327,'X3'!$B:$AZ,2,FALSE)),IF($X$1=4,(VLOOKUP(B327,'X4'!$B:$AZ,2,FALSE)),IF($X$1=5,(VLOOKUP(B327,'X5'!$B:$AZ,2,FALSE)),IF($X$1=6,(VLOOKUP(B327,'X6'!$B:$AZ,2,FALSE)),IF($X$1=7,(VLOOKUP(B327,'X7'!$B:$AZ,2,FALSE)),IF($X$1=8,(VLOOKUP(B327,'X8'!$B:$AZ,2,FALSE)),IF($X$1=9,(VLOOKUP(B327,'X9'!$B:$AZ,2,FALSE)),IF($X$1=10,(VLOOKUP(B327,'X10'!$B:$AZ,2,FALSE)),IF($X$1=11,(VLOOKUP(B327,'X11'!$B:$AZ,2,FALSE)),IF($X$1=12,(VLOOKUP(B327,'X12'!$B:$AZ,2,FALSE)),IF($X$1=13,(VLOOKUP(B327,'X13'!$B:$AZ,2,FALSE)),"B"))))))))))))))=TRUE," ",(IF($X$1=1,(VLOOKUP(B327,'X1'!$B:$AZ,2,FALSE)),IF($X$1=2,(VLOOKUP(B327,'X2'!$B:$AZ,2,FALSE)),IF($X$1=3,(VLOOKUP(B327,'X3'!$B:$AZ,2,FALSE)),IF($X$1=4,(VLOOKUP(B327,'X4'!$B:$AZ,2,FALSE)),IF($X$1=5,(VLOOKUP(B327,'X5'!$B:$AZ,2,FALSE)),IF($X$1=6,(VLOOKUP(B327,'X6'!$B:$AZ,2,FALSE)),IF($X$1=7,(VLOOKUP(B327,'X7'!$B:$AZ,2,FALSE)),IF($X$1=8,(VLOOKUP(B327,'X8'!$B:$AZ,2,FALSE)),IF($X$1=9,(VLOOKUP(B327,'X9'!$B:$AZ,2,FALSE)),IF($X$1=10,(VLOOKUP(B327,'X10'!$B:$AZ,2,FALSE)),IF($X$1=11,(VLOOKUP(B327,'X11'!$B:$AZ,2,FALSE)),IF($X$1=12,(VLOOKUP(B327,'X12'!$B:$AZ,2,FALSE)),IF($X$1=13,(VLOOKUP(B327,'X13'!$B:$AZ,2,FALSE)),"B")))))))))))))))</f>
        <v xml:space="preserve"> </v>
      </c>
      <c r="J327" s="183" t="str">
        <f ca="1">IF(ISERROR(IF($X$1=1,(VLOOKUP(B327,'X1'!$B:$AZ,3,FALSE)),IF($X$1=2,(VLOOKUP(B327,'X2'!$B:$AZ,3,FALSE)),IF($X$1=3,(VLOOKUP(B327,'X3'!$B:$AZ,3,FALSE)),IF($X$1=4,(VLOOKUP(B327,'X4'!$B:$AZ,3,FALSE)),IF($X$1=5,(VLOOKUP(B327,'X5'!$B:$AZ,3,FALSE)),IF($X$1=6,(VLOOKUP(B327,'X6'!$B:$AZ,3,FALSE)),IF($X$1=7,(VLOOKUP(B327,'X7'!$B:$AZ,3,FALSE)),IF($X$1=8,(VLOOKUP(B327,'X8'!$B:$AZ,3,FALSE)),IF($X$1=9,(VLOOKUP(B327,'X9'!$B:$AZ,3,FALSE)),IF($X$1=10,(VLOOKUP(B327,'X10'!$B:$AZ,3,FALSE)),IF($X$1=11,(VLOOKUP(B327,'X11'!$B:$AZ,3,FALSE)),IF($X$1=12,(VLOOKUP(B327,'X12'!$B:$AZ,3,FALSE)),IF($X$1=13,(VLOOKUP(B327,'X13'!$B:$AZ,3,FALSE)),"B"))))))))))))))=TRUE," ",(IF($X$1=1,(VLOOKUP(B327,'X1'!$B:$AZ,3,FALSE)),IF($X$1=2,(VLOOKUP(B327,'X2'!$B:$AZ,3,FALSE)),IF($X$1=3,(VLOOKUP(B327,'X3'!$B:$AZ,3,FALSE)),IF($X$1=4,(VLOOKUP(B327,'X4'!$B:$AZ,3,FALSE)),IF($X$1=5,(VLOOKUP(B327,'X5'!$B:$AZ,3,FALSE)),IF($X$1=6,(VLOOKUP(B327,'X6'!$B:$AZ,3,FALSE)),IF($X$1=7,(VLOOKUP(B327,'X7'!$B:$AZ,3,FALSE)),IF($X$1=8,(VLOOKUP(B327,'X8'!$B:$AZ,3,FALSE)),IF($X$1=9,(VLOOKUP(B327,'X9'!$B:$AZ,3,FALSE)),IF($X$1=10,(VLOOKUP(B327,'X10'!$B:$AZ,3,FALSE)),IF($X$1=11,(VLOOKUP(B327,'X11'!$B:$AZ,3,FALSE)),IF($X$1=12,(VLOOKUP(B327,'X12'!$B:$AZ,3,FALSE)),IF($X$1=13,(VLOOKUP(B327,'X13'!$B:$AZ,3,FALSE)),"B")))))))))))))))</f>
        <v xml:space="preserve"> </v>
      </c>
      <c r="K327" s="183" t="str">
        <f ca="1">IF(ISERROR(IF($X$1=1,(VLOOKUP(B327,'X1'!$B:$AZ,5,FALSE)),IF($X$1=2,(VLOOKUP(B327,'X2'!$B:$AZ,5,FALSE)),IF($X$1=3,(VLOOKUP(B327,'X3'!$B:$AZ,5,FALSE)),IF($X$1=4,(VLOOKUP(B327,'X4'!$B:$AZ,5,FALSE)),IF($X$1=5,(VLOOKUP(B327,'X5'!$B:$AZ,5,FALSE)),IF($X$1=6,(VLOOKUP(B327,'X6'!$B:$AZ,5,FALSE)),IF($X$1=7,(VLOOKUP(B327,'X7'!$B:$AZ,5,FALSE)),IF($X$1=8,(VLOOKUP(B327,'X8'!$B:$AZ,5,FALSE)),IF($X$1=9,(VLOOKUP(B327,'X9'!$B:$AZ,5,FALSE)),IF($X$1=10,(VLOOKUP(B327,'X10'!$B:$AZ,5,FALSE)),IF($X$1=11,(VLOOKUP(B327,'X11'!$B:$AZ,5,FALSE)),IF($X$1=12,(VLOOKUP(B327,'X12'!$B:$AZ,5,FALSE)),IF($X$1=13,(VLOOKUP(B327,'X13'!$B:$AZ,5,FALSE)),"B"))))))))))))))=TRUE," ",(IF($X$1=1,(VLOOKUP(B327,'X1'!$B:$AZ,5,FALSE)),IF($X$1=2,(VLOOKUP(B327,'X2'!$B:$AZ,5,FALSE)),IF($X$1=3,(VLOOKUP(B327,'X3'!$B:$AZ,5,FALSE)),IF($X$1=4,(VLOOKUP(B327,'X4'!$B:$AZ,5,FALSE)),IF($X$1=5,(VLOOKUP(B327,'X5'!$B:$AZ,5,FALSE)),IF($X$1=6,(VLOOKUP(B327,'X6'!$B:$AZ,5,FALSE)),IF($X$1=7,(VLOOKUP(B327,'X7'!$B:$AZ,5,FALSE)),IF($X$1=8,(VLOOKUP(B327,'X8'!$B:$AZ,5,FALSE)),IF($X$1=9,(VLOOKUP(B327,'X9'!$B:$AZ,5,FALSE)),IF($X$1=10,(VLOOKUP(B327,'X10'!$B:$AZ,5,FALSE)),IF($X$1=11,(VLOOKUP(B327,'X11'!$B:$AZ,5,FALSE)),IF($X$1=12,(VLOOKUP(B327,'X12'!$B:$AZ,5,FALSE)),IF($X$1=13,(VLOOKUP(B327,'X13'!$B:$AZ,5,FALSE)),"B")))))))))))))))</f>
        <v xml:space="preserve"> </v>
      </c>
      <c r="L327" s="184" t="str">
        <f ca="1">IF(ISERROR(IF($X$1=1,(VLOOKUP(B327,'X1'!$B:$AZ,9,FALSE)),IF($X$1=2,(VLOOKUP(B327,'X2'!$B:$AZ,9,FALSE)),IF($X$1=3,(VLOOKUP(B327,'X3'!$B:$AZ,9,FALSE)),IF($X$1=4,(VLOOKUP(B327,'X4'!$B:$AZ,9,FALSE)),IF($X$1=5,(VLOOKUP(B327,'X5'!$B:$AZ,9,FALSE)),IF($X$1=6,(VLOOKUP(B327,'X6'!$B:$AZ,9,FALSE)),IF($X$1=7,(VLOOKUP(B327,'X7'!$B:$AZ,9,FALSE)),IF($X$1=8,(VLOOKUP(B327,'X8'!$B:$AZ,9,FALSE)),IF($X$1=9,(VLOOKUP(B327,'X9'!$B:$AZ,9,FALSE)),IF($X$1=10,(VLOOKUP(B327,'X10'!$B:$AZ,9,FALSE)),IF($X$1=11,(VLOOKUP(B327,'X11'!$B:$AZ,9,FALSE)),IF($X$1=12,(VLOOKUP(B327,'X12'!$B:$AZ,9,FALSE)),IF($X$1=13,(VLOOKUP(B327,'X13'!$B:$AZ,9,FALSE)),"B"))))))))))))))=TRUE," ",(IF($X$1=1,(VLOOKUP(B327,'X1'!$B:$AZ,9,FALSE)),IF($X$1=2,(VLOOKUP(B327,'X2'!$B:$AZ,9,FALSE)),IF($X$1=3,(VLOOKUP(B327,'X3'!$B:$AZ,9,FALSE)),IF($X$1=4,(VLOOKUP(B327,'X4'!$B:$AZ,9,FALSE)),IF($X$1=5,(VLOOKUP(B327,'X5'!$B:$AZ,9,FALSE)),IF($X$1=6,(VLOOKUP(B327,'X6'!$B:$AZ,9,FALSE)),IF($X$1=7,(VLOOKUP(B327,'X7'!$B:$AZ,9,FALSE)),IF($X$1=8,(VLOOKUP(B327,'X8'!$B:$AZ,9,FALSE)),IF($X$1=9,(VLOOKUP(B327,'X9'!$B:$AZ,9,FALSE)),IF($X$1=10,(VLOOKUP(B327,'X10'!$B:$AZ,9,FALSE)),IF($X$1=11,(VLOOKUP(B327,'X11'!$B:$AZ,9,FALSE)),IF($X$1=12,(VLOOKUP(B327,'X12'!$B:$AZ,9,FALSE)),IF($X$1=13,(VLOOKUP(B327,'X13'!$B:$AZ,9,FALSE)),"B")))))))))))))))</f>
        <v xml:space="preserve"> </v>
      </c>
      <c r="M327" s="184" t="str">
        <f ca="1">IF(ISERROR(IF($X$1=1,(VLOOKUP(B327,'X1'!$B:$AZ,10,FALSE)),IF($X$1=2,(VLOOKUP(B327,'X2'!$B:$AZ,10,FALSE)),IF($X$1=3,(VLOOKUP(B327,'X3'!$B:$AZ,10,FALSE)),IF($X$1=4,(VLOOKUP(B327,'X4'!$B:$AZ,10,FALSE)),IF($X$1=5,(VLOOKUP(B327,'X5'!$B:$AZ,10,FALSE)),IF($X$1=6,(VLOOKUP(B327,'X6'!$B:$AZ,10,FALSE)),IF($X$1=7,(VLOOKUP(B327,'X7'!$B:$AZ,10,FALSE)),IF($X$1=8,(VLOOKUP(B327,'X8'!$B:$AZ,10,FALSE)),IF($X$1=9,(VLOOKUP(B327,'X9'!$B:$AZ,10,FALSE)),IF($X$1=10,(VLOOKUP(B327,'X10'!$B:$AZ,10,FALSE)),IF($X$1=11,(VLOOKUP(B327,'X11'!$B:$AZ,10,FALSE)),IF($X$1=12,(VLOOKUP(B327,'X12'!$B:$AZ,10,FALSE)),IF($X$1=13,(VLOOKUP(B327,'X13'!$B:$AZ,10,FALSE)),"B"))))))))))))))=TRUE," ",(IF($X$1=1,(VLOOKUP(B327,'X1'!$B:$AZ,10,FALSE)),IF($X$1=2,(VLOOKUP(B327,'X2'!$B:$AZ,10,FALSE)),IF($X$1=3,(VLOOKUP(B327,'X3'!$B:$AZ,10,FALSE)),IF($X$1=4,(VLOOKUP(B327,'X4'!$B:$AZ,10,FALSE)),IF($X$1=5,(VLOOKUP(B327,'X5'!$B:$AZ,10,FALSE)),IF($X$1=6,(VLOOKUP(B327,'X6'!$B:$AZ,10,FALSE)),IF($X$1=7,(VLOOKUP(B327,'X7'!$B:$AZ,10,FALSE)),IF($X$1=8,(VLOOKUP(B327,'X8'!$B:$AZ,10,FALSE)),IF($X$1=9,(VLOOKUP(B327,'X9'!$B:$AZ,10,FALSE)),IF($X$1=10,(VLOOKUP(B327,'X10'!$B:$AZ,10,FALSE)),IF($X$1=11,(VLOOKUP(B327,'X11'!$B:$AZ,10,FALSE)),IF($X$1=12,(VLOOKUP(B327,'X12'!$B:$AZ,10,FALSE)),IF($X$1=13,(VLOOKUP(B327,'X13'!$B:$AZ,10,FALSE)),"B")))))))))))))))</f>
        <v xml:space="preserve"> </v>
      </c>
      <c r="N327" s="185" t="str">
        <f ca="1">IF(ISERROR(IF($X$1=1,(VLOOKUP(B327,'X1'!$B:$AZ,45,FALSE)),IF($X$1=2,(VLOOKUP(B327,'X2'!$B:$AZ,45,FALSE)),IF($X$1=3,(VLOOKUP(B327,'X3'!$B:$AZ,45,FALSE)),IF($X$1=4,(VLOOKUP(B327,'X4'!$B:$AZ,45,FALSE)),IF($X$1=5,(VLOOKUP(B327,'X5'!$B:$AZ,45,FALSE)),IF($X$1=6,(VLOOKUP(B327,'X6'!$B:$AZ,45,FALSE)),IF($X$1=7,(VLOOKUP(B327,'X7'!$B:$AZ,45,FALSE)),IF($X$1=8,(VLOOKUP(B327,'X8'!$B:$AZ,45,FALSE)),IF($X$1=9,(VLOOKUP(B327,'X9'!$B:$AZ,45,FALSE)),IF($X$1=10,(VLOOKUP(B327,'X10'!$B:$AZ,45,FALSE)),IF($X$1=11,(VLOOKUP(B327,'X11'!$B:$AZ,45,FALSE)),IF($X$1=12,(VLOOKUP(B327,'X12'!$B:$AZ,45,FALSE)),IF($X$1=13,(VLOOKUP(B327,'X13'!$B:$AZ,45,FALSE)),"B"))))))))))))))=TRUE," ",(IF($X$1=1,(VLOOKUP(B327,'X1'!$B:$AZ,45,FALSE)),IF($X$1=2,(VLOOKUP(B327,'X2'!$B:$AZ,45,FALSE)),IF($X$1=3,(VLOOKUP(B327,'X3'!$B:$AZ,45,FALSE)),IF($X$1=4,(VLOOKUP(B327,'X4'!$B:$AZ,45,FALSE)),IF($X$1=5,(VLOOKUP(B327,'X5'!$B:$AZ,45,FALSE)),IF($X$1=6,(VLOOKUP(B327,'X6'!$B:$AZ,45,FALSE)),IF($X$1=7,(VLOOKUP(B327,'X7'!$B:$AZ,45,FALSE)),IF($X$1=8,(VLOOKUP(B327,'X8'!$B:$AZ,45,FALSE)),IF($X$1=9,(VLOOKUP(B327,'X9'!$B:$AZ,45,FALSE)),IF($X$1=10,(VLOOKUP(B327,'X10'!$B:$AZ,45,FALSE)),IF($X$1=11,(VLOOKUP(B327,'X11'!$B:$AZ,45,FALSE)),IF($X$1=12,(VLOOKUP(B327,'X12'!$B:$AZ,45,FALSE)),IF($X$1=13,(VLOOKUP(B327,'X13'!$B:$AZ,45,FALSE)),"B")))))))))))))))</f>
        <v xml:space="preserve"> </v>
      </c>
      <c r="O327" s="184" t="str">
        <f ca="1">IF(ISERROR(IF($X$1=1,(VLOOKUP(B327,'X1'!$B:$AZ,11,FALSE)),IF($X$1=2,(VLOOKUP(B327,'X2'!$B:$AZ,11,FALSE)),IF($X$1=3,(VLOOKUP(B327,'X3'!$B:$AZ,11,FALSE)),IF($X$1=4,(VLOOKUP(B327,'X4'!$B:$AZ,11,FALSE)),IF($X$1=5,(VLOOKUP(B327,'X5'!$B:$AZ,11,FALSE)),IF($X$1=6,(VLOOKUP(B327,'X6'!$B:$AZ,11,FALSE)),IF($X$1=7,(VLOOKUP(B327,'X7'!$B:$AZ,11,FALSE)),IF($X$1=8,(VLOOKUP(B327,'X8'!$B:$AZ,11,FALSE)),IF($X$1=9,(VLOOKUP(B327,'X9'!$B:$AZ,11,FALSE)),IF($X$1=10,(VLOOKUP(B327,'X10'!$B:$AZ,11,FALSE)),IF($X$1=11,(VLOOKUP(B327,'X11'!$B:$AZ,11,FALSE)),IF($X$1=12,(VLOOKUP(B327,'X12'!$B:$AZ,11,FALSE)),IF($X$1=13,(VLOOKUP(B327,'X13'!$B:$AZ,11,FALSE)),"B"))))))))))))))=TRUE," ",(IF($X$1=1,(VLOOKUP(B327,'X1'!$B:$AZ,11,FALSE)),IF($X$1=2,(VLOOKUP(B327,'X2'!$B:$AZ,11,FALSE)),IF($X$1=3,(VLOOKUP(B327,'X3'!$B:$AZ,11,FALSE)),IF($X$1=4,(VLOOKUP(B327,'X4'!$B:$AZ,11,FALSE)),IF($X$1=5,(VLOOKUP(B327,'X5'!$B:$AZ,11,FALSE)),IF($X$1=6,(VLOOKUP(B327,'X6'!$B:$AZ,11,FALSE)),IF($X$1=7,(VLOOKUP(B327,'X7'!$B:$AZ,11,FALSE)),IF($X$1=8,(VLOOKUP(B327,'X8'!$B:$AZ,11,FALSE)),IF($X$1=9,(VLOOKUP(B327,'X9'!$B:$AZ,11,FALSE)),IF($X$1=10,(VLOOKUP(B327,'X10'!$B:$AZ,11,FALSE)),IF($X$1=11,(VLOOKUP(B327,'X11'!$B:$AZ,11,FALSE)),IF($X$1=12,(VLOOKUP(B327,'X12'!$B:$AZ,11,FALSE)),IF($X$1=13,(VLOOKUP(B327,'X13'!$B:$AZ,11,FALSE)),"B")))))))))))))))</f>
        <v xml:space="preserve"> </v>
      </c>
      <c r="P327" s="184" t="str">
        <f ca="1">IF(ISERROR(IF($X$1=1,(VLOOKUP(B327,'X1'!$B:$AZ,12,FALSE)),IF($X$1=2,(VLOOKUP(B327,'X2'!$B:$AZ,12,FALSE)),IF($X$1=3,(VLOOKUP(B327,'X3'!$B:$AZ,12,FALSE)),IF($X$1=4,(VLOOKUP(B327,'X4'!$B:$AZ,12,FALSE)),IF($X$1=5,(VLOOKUP(B327,'X5'!$B:$AZ,12,FALSE)),IF($X$1=6,(VLOOKUP(B327,'X6'!$B:$AZ,12,FALSE)),IF($X$1=7,(VLOOKUP(B327,'X7'!$B:$AZ,12,FALSE)),IF($X$1=8,(VLOOKUP(B327,'X8'!$B:$AZ,12,FALSE)),IF($X$1=9,(VLOOKUP(B327,'X9'!$B:$AZ,12,FALSE)),IF($X$1=10,(VLOOKUP(B327,'X10'!$B:$AZ,12,FALSE)),IF($X$1=11,(VLOOKUP(B327,'X11'!$B:$AZ,12,FALSE)),IF($X$1=12,(VLOOKUP(B327,'X12'!$B:$AZ,12,FALSE)),IF($X$1=13,(VLOOKUP(B327,'X13'!$B:$AZ,12,FALSE)),"B"))))))))))))))=TRUE," ",(IF($X$1=1,(VLOOKUP(B327,'X1'!$B:$AZ,12,FALSE)),IF($X$1=2,(VLOOKUP(B327,'X2'!$B:$AZ,12,FALSE)),IF($X$1=3,(VLOOKUP(B327,'X3'!$B:$AZ,12,FALSE)),IF($X$1=4,(VLOOKUP(B327,'X4'!$B:$AZ,12,FALSE)),IF($X$1=5,(VLOOKUP(B327,'X5'!$B:$AZ,12,FALSE)),IF($X$1=6,(VLOOKUP(B327,'X6'!$B:$AZ,12,FALSE)),IF($X$1=7,(VLOOKUP(B327,'X7'!$B:$AZ,12,FALSE)),IF($X$1=8,(VLOOKUP(B327,'X8'!$B:$AZ,12,FALSE)),IF($X$1=9,(VLOOKUP(B327,'X9'!$B:$AZ,12,FALSE)),IF($X$1=10,(VLOOKUP(B327,'X10'!$B:$AZ,12,FALSE)),IF($X$1=11,(VLOOKUP(B327,'X11'!$B:$AZ,12,FALSE)),IF($X$1=12,(VLOOKUP(B327,'X12'!$B:$AZ,12,FALSE)),IF($X$1=13,(VLOOKUP(B327,'X13'!$B:$AZ,12,FALSE)),"B")))))))))))))))</f>
        <v xml:space="preserve"> </v>
      </c>
      <c r="Q327" s="185" t="str">
        <f ca="1">IF(ISERROR(IF($X$1=1,(VLOOKUP(B327,'X1'!$B:$AZ,46,FALSE)),IF($X$1=2,(VLOOKUP(B327,'X2'!$B:$AZ,46,FALSE)),IF($X$1=3,(VLOOKUP(B327,'X3'!$B:$AZ,46,FALSE)),IF($X$1=4,(VLOOKUP(B327,'X4'!$B:$AZ,46,FALSE)),IF($X$1=5,(VLOOKUP(B327,'X5'!$B:$AZ,46,FALSE)),IF($X$1=6,(VLOOKUP(B327,'X6'!$B:$AZ,46,FALSE)),IF($X$1=7,(VLOOKUP(B327,'X7'!$B:$AZ,46,FALSE)),IF($X$1=8,(VLOOKUP(B327,'X8'!$B:$AZ,46,FALSE)),IF($X$1=9,(VLOOKUP(B327,'X9'!$B:$AZ,46,FALSE)),IF($X$1=10,(VLOOKUP(B327,'X10'!$B:$AZ,46,FALSE)),IF($X$1=11,(VLOOKUP(B327,'X11'!$B:$AZ,46,FALSE)),IF($X$1=12,(VLOOKUP(B327,'X12'!$B:$AZ,46,FALSE)),IF($X$1=13,(VLOOKUP(B327,'X13'!$B:$AZ,46,FALSE)),"B"))))))))))))))=TRUE," ",(IF($X$1=1,(VLOOKUP(B327,'X1'!$B:$AZ,46,FALSE)),IF($X$1=2,(VLOOKUP(B327,'X2'!$B:$AZ,46,FALSE)),IF($X$1=3,(VLOOKUP(B327,'X3'!$B:$AZ,46,FALSE)),IF($X$1=4,(VLOOKUP(B327,'X4'!$B:$AZ,46,FALSE)),IF($X$1=5,(VLOOKUP(B327,'X5'!$B:$AZ,46,FALSE)),IF($X$1=6,(VLOOKUP(B327,'X6'!$B:$AZ,46,FALSE)),IF($X$1=7,(VLOOKUP(B327,'X7'!$B:$AZ,46,FALSE)),IF($X$1=8,(VLOOKUP(B327,'X8'!$B:$AZ,46,FALSE)),IF($X$1=9,(VLOOKUP(B327,'X9'!$B:$AZ,46,FALSE)),IF($X$1=10,(VLOOKUP(B327,'X10'!$B:$AZ,46,FALSE)),IF($X$1=11,(VLOOKUP(B327,'X11'!$B:$AZ,46,FALSE)),IF($X$1=12,(VLOOKUP(B327,'X12'!$B:$AZ,46,FALSE)),IF($X$1=13,(VLOOKUP(B327,'X13'!$B:$AZ,46,FALSE)),"B")))))))))))))))</f>
        <v xml:space="preserve"> </v>
      </c>
      <c r="R327" s="185" t="str">
        <f ca="1">IF(ISERROR(IF($X$1=1,(VLOOKUP(B327,'X1'!$B:$AZ,15,FALSE)),IF($X$1=2,(VLOOKUP(B327,'X2'!$B:$AZ,15,FALSE)),IF($X$1=3,(VLOOKUP(B327,'X3'!$B:$AZ,15,FALSE)),IF($X$1=4,(VLOOKUP(B327,'X4'!$B:$AZ,15,FALSE)),IF($X$1=5,(VLOOKUP(B327,'X5'!$B:$AZ,15,FALSE)),IF($X$1=6,(VLOOKUP(B327,'X6'!$B:$AZ,15,FALSE)),IF($X$1=7,(VLOOKUP(B327,'X7'!$B:$AZ,15,FALSE)),IF($X$1=8,(VLOOKUP(B327,'X8'!$B:$AZ,15,FALSE)),IF($X$1=9,(VLOOKUP(B327,'X9'!$B:$AZ,15,FALSE)),IF($X$1=10,(VLOOKUP(B327,'X10'!$B:$AZ,15,FALSE)),IF($X$1=11,(VLOOKUP(B327,'X11'!$B:$AZ,15,FALSE)),IF($X$1=12,(VLOOKUP(B327,'X12'!$B:$AZ,15,FALSE)),IF($X$1=13,(VLOOKUP(B327,'X13'!$B:$AZ,15,FALSE)),"B"))))))))))))))=TRUE," ",(IF($X$1=1,(VLOOKUP(B327,'X1'!$B:$AZ,15,FALSE)),IF($X$1=2,(VLOOKUP(B327,'X2'!$B:$AZ,15,FALSE)),IF($X$1=3,(VLOOKUP(B327,'X3'!$B:$AZ,15,FALSE)),IF($X$1=4,(VLOOKUP(B327,'X4'!$B:$AZ,15,FALSE)),IF($X$1=5,(VLOOKUP(B327,'X5'!$B:$AZ,15,FALSE)),IF($X$1=6,(VLOOKUP(B327,'X6'!$B:$AZ,15,FALSE)),IF($X$1=7,(VLOOKUP(B327,'X7'!$B:$AZ,15,FALSE)),IF($X$1=8,(VLOOKUP(B327,'X8'!$B:$AZ,15,FALSE)),IF($X$1=9,(VLOOKUP(B327,'X9'!$B:$AZ,15,FALSE)),IF($X$1=10,(VLOOKUP(B327,'X10'!$B:$AZ,15,FALSE)),IF($X$1=11,(VLOOKUP(B327,'X11'!$B:$AZ,15,FALSE)),IF($X$1=12,(VLOOKUP(B327,'X12'!$B:$AZ,15,FALSE)),IF($X$1=13,(VLOOKUP(B327,'X13'!$B:$AZ,15,FALSE)),"B")))))))))))))))</f>
        <v xml:space="preserve"> </v>
      </c>
      <c r="S327" s="185" t="str">
        <f ca="1">IF(ISERROR(IF((IF($X$1=1,(VLOOKUP(B327,'X1'!$B:$AZ,14,FALSE)),(IF($X$1=2,(VLOOKUP(B327,'X2'!$B:$AZ,14,FALSE)),(IF($X$1=3,(VLOOKUP(B327,'X3'!$B:$AZ,14,FALSE)),(IF($X$1=4,(VLOOKUP(B327,'X4'!$B:$AZ,14,FALSE)),(IF($X$1=5,(VLOOKUP(B327,'X5'!$B:$AZ,14,FALSE)),(IF($X$1=6,(VLOOKUP(B327,'X6'!$B:$AZ,14,FALSE)),(IF($X$1=7,(VLOOKUP(B327,'X7'!$B:$AZ,14,FALSE)),(IF($X$1=8,(VLOOKUP(B327,'X8'!$B:$AZ,14,FALSE)),(IF($X$1=9,(VLOOKUP(B327,'X9'!$B:$AZ,14,FALSE)),(IF($X$1=10,(VLOOKUP(B327,'X10'!$B:$AZ,14,FALSE)),(IF($X$1=11,(VLOOKUP(B327,'X11'!$B:$AZ,14,FALSE)),(IF($X$1=12,(VLOOKUP(B327,'X12'!$B:$AZ,14,FALSE)),(VLOOKUP(B327,'X13'!$B:$AZ,14,FALSE))))))))))))))))))))))))))=$V$1," ",(IF($X$1=1,(VLOOKUP(B327,'X1'!$B:$AZ,14,FALSE)),(IF($X$1=2,(VLOOKUP(B327,'X2'!$B:$AZ,14,FALSE)),(IF($X$1=3,(VLOOKUP(B327,'X3'!$B:$AZ,14,FALSE)),(IF($X$1=4,(VLOOKUP(B327,'X4'!$B:$AZ,14,FALSE)),(IF($X$1=5,(VLOOKUP(B327,'X5'!$B:$AZ,14,FALSE)),(IF($X$1=6,(VLOOKUP(B327,'X6'!$B:$AZ,14,FALSE)),(IF($X$1=7,(VLOOKUP(B327,'X7'!$B:$AZ,14,FALSE)),(IF($X$1=8,(VLOOKUP(B327,'X8'!$B:$AZ,14,FALSE)),(IF($X$1=9,(VLOOKUP(B327,'X9'!$B:$AZ,14,FALSE)),(IF($X$1=10,(VLOOKUP(B327,'X10'!$B:$AZ,14,FALSE)),(IF($X$1=11,(VLOOKUP(B327,'X11'!$B:$AZ,14,FALSE)),(IF($X$1=12,(VLOOKUP(B327,'X12'!$B:$AZ,14,FALSE)),(VLOOKUP(B327,'X13'!$B:$AZ,14,FALSE))))))))))))))))))))))))))))=TRUE," ",(IF((IF($X$1=1,(VLOOKUP(B327,'X1'!$B:$AZ,14,FALSE)),(IF($X$1=2,(VLOOKUP(B327,'X2'!$B:$AZ,14,FALSE)),(IF($X$1=3,(VLOOKUP(B327,'X3'!$B:$AZ,14,FALSE)),(IF($X$1=4,(VLOOKUP(B327,'X4'!$B:$AZ,14,FALSE)),(IF($X$1=5,(VLOOKUP(B327,'X5'!$B:$AZ,14,FALSE)),(IF($X$1=6,(VLOOKUP(B327,'X6'!$B:$AZ,14,FALSE)),(IF($X$1=7,(VLOOKUP(B327,'X7'!$B:$AZ,14,FALSE)),(IF($X$1=8,(VLOOKUP(B327,'X8'!$B:$AZ,14,FALSE)),(IF($X$1=9,(VLOOKUP(B327,'X9'!$B:$AZ,14,FALSE)),(IF($X$1=10,(VLOOKUP(B327,'X10'!$B:$AZ,14,FALSE)),(IF($X$1=11,(VLOOKUP(B327,'X11'!$B:$AZ,14,FALSE)),(IF($X$1=12,(VLOOKUP(B327,'X12'!$B:$AZ,14,FALSE)),(VLOOKUP(B327,'X13'!$B:$AZ,14,FALSE))))))))))))))))))))))))))=$V$1," ",(IF($X$1=1,(VLOOKUP(B327,'X1'!$B:$AZ,14,FALSE)),(IF($X$1=2,(VLOOKUP(B327,'X2'!$B:$AZ,14,FALSE)),(IF($X$1=3,(VLOOKUP(B327,'X3'!$B:$AZ,14,FALSE)),(IF($X$1=4,(VLOOKUP(B327,'X4'!$B:$AZ,14,FALSE)),(IF($X$1=5,(VLOOKUP(B327,'X5'!$B:$AZ,14,FALSE)),(IF($X$1=6,(VLOOKUP(B327,'X6'!$B:$AZ,14,FALSE)),(IF($X$1=7,(VLOOKUP(B327,'X7'!$B:$AZ,14,FALSE)),(IF($X$1=8,(VLOOKUP(B327,'X8'!$B:$AZ,14,FALSE)),(IF($X$1=9,(VLOOKUP(B327,'X9'!$B:$AZ,14,FALSE)),(IF($X$1=10,(VLOOKUP(B327,'X10'!$B:$AZ,14,FALSE)),(IF($X$1=11,(VLOOKUP(B327,'X11'!$B:$AZ,14,FALSE)),(IF($X$1=12,(VLOOKUP(B327,'X12'!$B:$AZ,14,FALSE)),(VLOOKUP(B327,'X13'!$B:$AZ,14,FALSE)))))))))))))))))))))))))))))</f>
        <v xml:space="preserve"> </v>
      </c>
    </row>
    <row r="328" spans="1:19" ht="14.1" customHeight="1" x14ac:dyDescent="0.2">
      <c r="A328" s="156" t="s">
        <v>1058</v>
      </c>
      <c r="B328" s="122" t="str">
        <f>IF(ISERROR(IF($U$16=1,(VLOOKUP(A328,$AC$89:$AH$125,2,FALSE)),IF((IF($X$1=1,'X1'!B287,(IF($X$1=2,'X2'!B287,(IF($X$1=3,'X3'!B287,(IF($X$1=4,'X4'!B287,(IF($X$1=5,'X5'!B287,(IF($X$1=6,'X6'!B287,(IF($X$1=7,'X7'!B287,(IF($X$1=8,'X8'!B287,(IF($X$1=9,'X9'!B287,(IF($X$1=10,'X10'!B287,(IF($X$1=11,'X11'!B287,(IF($X$1=12,'X12'!B287,'X13'!B287))))))))))))))))))))))))="","",(IF($X$1=1,'X1'!B287,(IF($X$1=2,'X2'!B287,(IF($X$1=3,'X3'!B287,(IF($X$1=4,'X4'!B287,(IF($X$1=5,'X5'!B287,(IF($X$1=6,'X6'!B287,(IF($X$1=7,'X7'!B287,(IF($X$1=8,'X8'!B287,(IF($X$1=9,'X9'!B287,(IF($X$1=10,'X10'!B287,(IF($X$1=11,'X11'!B287,(IF($X$1=12,'X12'!B287,'X13'!B287)))))))))))))))))))))))))))=TRUE," ",(IF($U$16=1,(VLOOKUP(A328,$AC$89:$AH$125,2,FALSE)),IF((IF($X$1=1,'X1'!B287,(IF($X$1=2,'X2'!B287,(IF($X$1=3,'X3'!B287,(IF($X$1=4,'X4'!B287,(IF($X$1=5,'X5'!B287,(IF($X$1=6,'X6'!B287,(IF($X$1=7,'X7'!B287,(IF($X$1=8,'X8'!B287,(IF($X$1=9,'X9'!B287,(IF($X$1=10,'X10'!B287,(IF($X$1=11,'X11'!B287,(IF($X$1=12,'X12'!B287,'X13'!B287))))))))))))))))))))))))="","",(IF($X$1=1,'X1'!B287,(IF($X$1=2,'X2'!B287,(IF($X$1=3,'X3'!B287,(IF($X$1=4,'X4'!B287,(IF($X$1=5,'X5'!B287,(IF($X$1=6,'X6'!B287,(IF($X$1=7,'X7'!B287,(IF($X$1=8,'X8'!B287,(IF($X$1=9,'X9'!B287,(IF($X$1=10,'X10'!B287,(IF($X$1=11,'X11'!B287,(IF($X$1=12,'X12'!B287,'X13'!B287))))))))))))))))))))))))))))</f>
        <v/>
      </c>
      <c r="C328" s="181" t="str">
        <f ca="1">IF(ISERROR(IF($X$1=1,(VLOOKUP(B328,'X1'!$B:$AZ,47,FALSE)),IF($X$1=2,(VLOOKUP(B328,'X2'!$B:$AZ,47,FALSE)),IF($X$1=3,(VLOOKUP(B328,'X3'!$B:$AZ,47,FALSE)),IF($X$1=4,(VLOOKUP(B328,'X4'!$B:$AZ,47,FALSE)),IF($X$1=5,(VLOOKUP(B328,'X5'!$B:$AZ,47,FALSE)),IF($X$1=6,(VLOOKUP(B328,'X6'!$B:$AZ,47,FALSE)),IF($X$1=7,(VLOOKUP(B328,'X7'!$B:$AZ,47,FALSE)),IF($X$1=8,(VLOOKUP(B328,'X8'!$B:$AZ,47,FALSE)),IF($X$1=9,(VLOOKUP(B328,'X9'!$B:$AZ,47,FALSE)),IF($X$1=10,(VLOOKUP(B328,'X10'!$B:$AZ,47,FALSE)),IF($X$1=11,(VLOOKUP(B328,'X11'!$B:$AZ,47,FALSE)),IF($X$1=12,(VLOOKUP(B328,'X12'!$B:$AZ,47,FALSE)),IF($X$1=13,(VLOOKUP(B328,'X13'!$B:$AZ,47,FALSE)),"B"))))))))))))))=TRUE," ",(IF($X$1=1,(VLOOKUP(B328,'X1'!$B:$AZ,47,FALSE)),IF($X$1=2,(VLOOKUP(B328,'X2'!$B:$AZ,47,FALSE)),IF($X$1=3,(VLOOKUP(B328,'X3'!$B:$AZ,47,FALSE)),IF($X$1=4,(VLOOKUP(B328,'X4'!$B:$AZ,47,FALSE)),IF($X$1=5,(VLOOKUP(B328,'X5'!$B:$AZ,47,FALSE)),IF($X$1=6,(VLOOKUP(B328,'X6'!$B:$AZ,47,FALSE)),IF($X$1=7,(VLOOKUP(B328,'X7'!$B:$AZ,47,FALSE)),IF($X$1=8,(VLOOKUP(B328,'X8'!$B:$AZ,47,FALSE)),IF($X$1=9,(VLOOKUP(B328,'X9'!$B:$AZ,47,FALSE)),IF($X$1=10,(VLOOKUP(B328,'X10'!$B:$AZ,47,FALSE)),IF($X$1=11,(VLOOKUP(B328,'X11'!$B:$AZ,47,FALSE)),IF($X$1=12,(VLOOKUP(B328,'X12'!$B:$AZ,47,FALSE)),IF($X$1=13,(VLOOKUP(B328,'X13'!$B:$AZ,47,FALSE)),"B")))))))))))))))</f>
        <v xml:space="preserve"> </v>
      </c>
      <c r="D328" s="181" t="str">
        <f ca="1">IF(ISERROR(IF($X$1=1,(VLOOKUP(B328,'X1'!$B:$AP,41,FALSE)),IF($X$1=2,(VLOOKUP(B328,'X2'!$B:$AP,41,FALSE)),IF($X$1=3,(VLOOKUP(B328,'X3'!$B:$AP,41,FALSE)),IF($X$1=4,(VLOOKUP(B328,'X4'!$B:$AP,41,FALSE)),IF($X$1=5,(VLOOKUP(B328,'X5'!$B:$AP,41,FALSE)),IF($X$1=6,(VLOOKUP(B328,'X6'!$B:$AP,41,FALSE)),IF($X$1=7,(VLOOKUP(B328,'X7'!$B:$AP,41,FALSE)),IF($X$1=8,(VLOOKUP(B328,'X8'!$B:$AP,41,FALSE)),IF($X$1=9,(VLOOKUP(B328,'X9'!$B:$AP,41,FALSE)),IF($X$1=10,(VLOOKUP(B328,'X10'!$B:$AP,41,FALSE)),IF($X$1=11,(VLOOKUP(B328,'X11'!$B:$AP,41,FALSE)),IF($X$1=12,(VLOOKUP(B328,'X12'!$B:$AP,41,FALSE)),IF($X$1=13,(VLOOKUP(B328,'X13'!$B:$AP,41,FALSE)),"B"))))))))))))))=TRUE," ",(IF($X$1=1,(VLOOKUP(B328,'X1'!$B:$AP,41,FALSE)),IF($X$1=2,(VLOOKUP(B328,'X2'!$B:$AP,41,FALSE)),IF($X$1=3,(VLOOKUP(B328,'X3'!$B:$AP,41,FALSE)),IF($X$1=4,(VLOOKUP(B328,'X4'!$B:$AP,41,FALSE)),IF($X$1=5,(VLOOKUP(B328,'X5'!$B:$AP,41,FALSE)),IF($X$1=6,(VLOOKUP(B328,'X6'!$B:$AP,41,FALSE)),IF($X$1=7,(VLOOKUP(B328,'X7'!$B:$AP,41,FALSE)),IF($X$1=8,(VLOOKUP(B328,'X8'!$B:$AP,41,FALSE)),IF($X$1=9,(VLOOKUP(B328,'X9'!$B:$AP,41,FALSE)),IF($X$1=10,(VLOOKUP(B328,'X10'!$B:$AP,41,FALSE)),IF($X$1=11,(VLOOKUP(B328,'X11'!$B:$AP,41,FALSE)),IF($X$1=12,(VLOOKUP(B328,'X12'!$B:$AP,41,FALSE)),IF($X$1=13,(VLOOKUP(B328,'X13'!$B:$AP,41,FALSE)),"B")))))))))))))))</f>
        <v xml:space="preserve"> </v>
      </c>
      <c r="E328" s="182" t="str">
        <f ca="1">IF(ISERROR(IF($X$1=1,(VLOOKUP(B328,'X1'!$B:$AP,7,FALSE)),IF($X$1=2,(VLOOKUP(B328,'X2'!$B:$AP,7,FALSE)),IF($X$1=3,(VLOOKUP(B328,'X3'!$B:$AP,7,FALSE)),IF($X$1=4,(VLOOKUP(B328,'X4'!$B:$AP,7,FALSE)),IF($X$1=5,(VLOOKUP(B328,'X5'!$B:$AP,7,FALSE)),IF($X$1=6,(VLOOKUP(B328,'X6'!$B:$AP,7,FALSE)),IF($X$1=7,(VLOOKUP(B328,'X7'!$B:$AP,7,FALSE)),IF($X$1=8,(VLOOKUP(B328,'X8'!$B:$AP,7,FALSE)),IF($X$1=9,(VLOOKUP(B328,'X9'!$B:$AP,7,FALSE)),IF($X$1=10,(VLOOKUP(B328,'X10'!$B:$AP,7,FALSE)),IF($X$1=11,(VLOOKUP(B328,'X11'!$B:$AP,7,FALSE)),IF($X$1=12,(VLOOKUP(B328,'X12'!$B:$AP,7,FALSE)),IF($X$1=13,(VLOOKUP(B328,'X13'!$B:$AP,7,FALSE)),"B"))))))))))))))=TRUE," ",(IF($X$1=1,(VLOOKUP(B328,'X1'!$B:$AP,7,FALSE)),IF($X$1=2,(VLOOKUP(B328,'X2'!$B:$AP,7,FALSE)),IF($X$1=3,(VLOOKUP(B328,'X3'!$B:$AP,7,FALSE)),IF($X$1=4,(VLOOKUP(B328,'X4'!$B:$AP,7,FALSE)),IF($X$1=5,(VLOOKUP(B328,'X5'!$B:$AP,7,FALSE)),IF($X$1=6,(VLOOKUP(B328,'X6'!$B:$AP,7,FALSE)),IF($X$1=7,(VLOOKUP(B328,'X7'!$B:$AP,7,FALSE)),IF($X$1=8,(VLOOKUP(B328,'X8'!$B:$AP,7,FALSE)),IF($X$1=9,(VLOOKUP(B328,'X9'!$B:$AP,7,FALSE)),IF($X$1=10,(VLOOKUP(B328,'X10'!$B:$AP,7,FALSE)),IF($X$1=11,(VLOOKUP(B328,'X11'!$B:$AP,7,FALSE)),IF($X$1=12,(VLOOKUP(B328,'X12'!$B:$AP,7,FALSE)),IF($X$1=13,(VLOOKUP(B328,'X13'!$B:$AP,7,FALSE)),"B")))))))))))))))</f>
        <v xml:space="preserve"> </v>
      </c>
      <c r="F328" s="182" t="str">
        <f ca="1">IF(ISERROR(IF((IF($X$1=1,(VLOOKUP(B328,'X1'!$B:$AO,6,FALSE)),(IF($X$1=2,(VLOOKUP(B328,'X2'!$B:$AO,6,FALSE)),(IF($X$1=3,(VLOOKUP(B328,'X3'!$B:$AO,6,FALSE)),(IF($X$1=4,(VLOOKUP(B328,'X4'!$B:$AO,6,FALSE)),(IF($X$1=5,(VLOOKUP(B328,'X5'!$B:$AO,6,FALSE)),(IF($X$1=6,(VLOOKUP(B328,'X6'!$B:$AO,6,FALSE)),(IF($X$1=7,(VLOOKUP(B328,'X7'!$B:$AO,6,FALSE)),(IF($X$1=8,(VLOOKUP(B328,'X8'!$B:$AO,6,FALSE)),(IF($X$1=9,(VLOOKUP(B328,'X9'!$B:$AO,6,FALSE)),(IF($X$1=10,(VLOOKUP(B328,'X10'!$B:$AO,6,FALSE)),(IF($X$1=11,(VLOOKUP(B328,'X11'!$B:$AO,6,FALSE)),(IF($X$1=12,(VLOOKUP(B328,'X12'!$B:$AO,6,FALSE)),(VLOOKUP(B328,'X13'!$B:$AO,6,FALSE))))))))))))))))))))))))))=$V$1," ",(IF($X$1=1,(VLOOKUP(B328,'X1'!$B:$AO,6,FALSE)),(IF($X$1=2,(VLOOKUP(B328,'X2'!$B:$AO,6,FALSE)),(IF($X$1=3,(VLOOKUP(B328,'X3'!$B:$AO,6,FALSE)),(IF($X$1=4,(VLOOKUP(B328,'X4'!$B:$AO,6,FALSE)),(IF($X$1=5,(VLOOKUP(B328,'X5'!$B:$AO,6,FALSE)),(IF($X$1=6,(VLOOKUP(B328,'X6'!$B:$AO,6,FALSE)),(IF($X$1=7,(VLOOKUP(B328,'X7'!$B:$AO,6,FALSE)),(IF($X$1=8,(VLOOKUP(B328,'X8'!$B:$AO,6,FALSE)),(IF($X$1=9,(VLOOKUP(B328,'X9'!$B:$AO,6,FALSE)),(IF($X$1=10,(VLOOKUP(B328,'X10'!$B:$AO,6,FALSE)),(IF($X$1=11,(VLOOKUP(B328,'X11'!$B:$AO,6,FALSE)),(IF($X$1=12,(VLOOKUP(B328,'X12'!$B:$AO,6,FALSE)),(VLOOKUP(B328,'X13'!$B:$AO,6,FALSE))))))))))))))))))))))))))))=TRUE," ",(IF((IF($X$1=1,(VLOOKUP(B328,'X1'!$B:$AO,6,FALSE)),(IF($X$1=2,(VLOOKUP(B328,'X2'!$B:$AO,6,FALSE)),(IF($X$1=3,(VLOOKUP(B328,'X3'!$B:$AO,6,FALSE)),(IF($X$1=4,(VLOOKUP(B328,'X4'!$B:$AO,6,FALSE)),(IF($X$1=5,(VLOOKUP(B328,'X5'!$B:$AO,6,FALSE)),(IF($X$1=6,(VLOOKUP(B328,'X6'!$B:$AO,6,FALSE)),(IF($X$1=7,(VLOOKUP(B328,'X7'!$B:$AO,6,FALSE)),(IF($X$1=8,(VLOOKUP(B328,'X8'!$B:$AO,6,FALSE)),(IF($X$1=9,(VLOOKUP(B328,'X9'!$B:$AO,6,FALSE)),(IF($X$1=10,(VLOOKUP(B328,'X10'!$B:$AO,6,FALSE)),(IF($X$1=11,(VLOOKUP(B328,'X11'!$B:$AO,6,FALSE)),(IF($X$1=12,(VLOOKUP(B328,'X12'!$B:$AO,6,FALSE)),(VLOOKUP(B328,'X13'!$B:$AO,6,FALSE))))))))))))))))))))))))))=$V$1," ",(IF($X$1=1,(VLOOKUP(B328,'X1'!$B:$AO,6,FALSE)),(IF($X$1=2,(VLOOKUP(B328,'X2'!$B:$AO,6,FALSE)),(IF($X$1=3,(VLOOKUP(B328,'X3'!$B:$AO,6,FALSE)),(IF($X$1=4,(VLOOKUP(B328,'X4'!$B:$AO,6,FALSE)),(IF($X$1=5,(VLOOKUP(B328,'X5'!$B:$AO,6,FALSE)),(IF($X$1=6,(VLOOKUP(B328,'X6'!$B:$AO,6,FALSE)),(IF($X$1=7,(VLOOKUP(B328,'X7'!$B:$AO,6,FALSE)),(IF($X$1=8,(VLOOKUP(B328,'X8'!$B:$AO,6,FALSE)),(IF($X$1=9,(VLOOKUP(B328,'X9'!$B:$AO,6,FALSE)),(IF($X$1=10,(VLOOKUP(B328,'X10'!$B:$AO,6,FALSE)),(IF($X$1=11,(VLOOKUP(B328,'X11'!$B:$AO,6,FALSE)),(IF($X$1=12,(VLOOKUP(B328,'X12'!$B:$AO,6,FALSE)),(VLOOKUP(B328,'X13'!$B:$AO,6,FALSE)))))))))))))))))))))))))))))</f>
        <v xml:space="preserve"> </v>
      </c>
      <c r="G328" s="182" t="str">
        <f ca="1">IF(ISERROR(IF($X$1=1,(VLOOKUP(B328,'X1'!$B:$AZ,44,FALSE)),IF($X$1=2,(VLOOKUP(B328,'X2'!$B:$AZ,44,FALSE)),IF($X$1=3,(VLOOKUP(B328,'X3'!$B:$AZ,44,FALSE)),IF($X$1=4,(VLOOKUP(B328,'X4'!$B:$AZ,44,FALSE)),IF($X$1=5,(VLOOKUP(B328,'X5'!$B:$AZ,44,FALSE)),IF($X$1=6,(VLOOKUP(B328,'X6'!$B:$AZ,44,FALSE)),IF($X$1=7,(VLOOKUP(B328,'X7'!$B:$AZ,44,FALSE)),IF($X$1=8,(VLOOKUP(B328,'X8'!$B:$AZ,44,FALSE)),IF($X$1=9,(VLOOKUP(B328,'X9'!$B:$AZ,44,FALSE)),IF($X$1=10,(VLOOKUP(B328,'X10'!$B:$AZ,44,FALSE)),IF($X$1=11,(VLOOKUP(B328,'X11'!$B:$AZ,44,FALSE)),IF($X$1=12,(VLOOKUP(B328,'X12'!$B:$AZ,44,FALSE)),IF($X$1=13,(VLOOKUP(B328,'X13'!$B:$AZ,44,FALSE)),"B"))))))))))))))=TRUE," ",(IF($X$1=1,(VLOOKUP(B328,'X1'!$B:$AZ,44,FALSE)),IF($X$1=2,(VLOOKUP(B328,'X2'!$B:$AZ,44,FALSE)),IF($X$1=3,(VLOOKUP(B328,'X3'!$B:$AZ,44,FALSE)),IF($X$1=4,(VLOOKUP(B328,'X4'!$B:$AZ,44,FALSE)),IF($X$1=5,(VLOOKUP(B328,'X5'!$B:$AZ,44,FALSE)),IF($X$1=6,(VLOOKUP(B328,'X6'!$B:$AZ,44,FALSE)),IF($X$1=7,(VLOOKUP(B328,'X7'!$B:$AZ,44,FALSE)),IF($X$1=8,(VLOOKUP(B328,'X8'!$B:$AZ,44,FALSE)),IF($X$1=9,(VLOOKUP(B328,'X9'!$B:$AZ,44,FALSE)),IF($X$1=10,(VLOOKUP(B328,'X10'!$B:$AZ,44,FALSE)),IF($X$1=11,(VLOOKUP(B328,'X11'!$B:$AZ,44,FALSE)),IF($X$1=12,(VLOOKUP(B328,'X12'!$B:$AZ,44,FALSE)),IF($X$1=13,(VLOOKUP(B328,'X13'!$B:$AZ,44,FALSE)),"B")))))))))))))))</f>
        <v xml:space="preserve"> </v>
      </c>
      <c r="H328" s="182" t="str">
        <f ca="1">IF(ISERROR(IF($X$1=1,(VLOOKUP(B328,'X1'!$B:$AZ,8,FALSE)),IF($X$1=2,(VLOOKUP(B328,'X2'!$B:$AZ,8,FALSE)),IF($X$1=3,(VLOOKUP(B328,'X3'!$B:$AZ,8,FALSE)),IF($X$1=4,(VLOOKUP(B328,'X4'!$B:$AZ,8,FALSE)),IF($X$1=5,(VLOOKUP(B328,'X5'!$B:$AZ,8,FALSE)),IF($X$1=6,(VLOOKUP(B328,'X6'!$B:$AZ,8,FALSE)),IF($X$1=7,(VLOOKUP(B328,'X7'!$B:$AZ,8,FALSE)),IF($X$1=8,(VLOOKUP(B328,'X8'!$B:$AZ,8,FALSE)),IF($X$1=9,(VLOOKUP(B328,'X9'!$B:$AZ,8,FALSE)),IF($X$1=10,(VLOOKUP(B328,'X10'!$B:$AZ,8,FALSE)),IF($X$1=11,(VLOOKUP(B328,'X11'!$B:$AZ,8,FALSE)),IF($X$1=12,(VLOOKUP(B328,'X12'!$B:$AZ,8,FALSE)),IF($X$1=13,(VLOOKUP(B328,'X13'!$B:$AZ,8,FALSE)),"B"))))))))))))))=TRUE," ",(IF($X$1=1,(VLOOKUP(B328,'X1'!$B:$AZ,8,FALSE)),IF($X$1=2,(VLOOKUP(B328,'X2'!$B:$AZ,8,FALSE)),IF($X$1=3,(VLOOKUP(B328,'X3'!$B:$AZ,8,FALSE)),IF($X$1=4,(VLOOKUP(B328,'X4'!$B:$AZ,8,FALSE)),IF($X$1=5,(VLOOKUP(B328,'X5'!$B:$AZ,8,FALSE)),IF($X$1=6,(VLOOKUP(B328,'X6'!$B:$AZ,8,FALSE)),IF($X$1=7,(VLOOKUP(B328,'X7'!$B:$AZ,8,FALSE)),IF($X$1=8,(VLOOKUP(B328,'X8'!$B:$AZ,8,FALSE)),IF($X$1=9,(VLOOKUP(B328,'X9'!$B:$AZ,8,FALSE)),IF($X$1=10,(VLOOKUP(B328,'X10'!$B:$AZ,8,FALSE)),IF($X$1=11,(VLOOKUP(B328,'X11'!$B:$AZ,8,FALSE)),IF($X$1=12,(VLOOKUP(B328,'X12'!$B:$AZ,8,FALSE)),IF($X$1=13,(VLOOKUP(B328,'X13'!$B:$AZ,8,FALSE)),"B")))))))))))))))</f>
        <v xml:space="preserve"> </v>
      </c>
      <c r="I328" s="183" t="str">
        <f ca="1">IF(ISERROR(IF($X$1=1,(VLOOKUP(B328,'X1'!$B:$AZ,2,FALSE)),IF($X$1=2,(VLOOKUP(B328,'X2'!$B:$AZ,2,FALSE)),IF($X$1=3,(VLOOKUP(B328,'X3'!$B:$AZ,2,FALSE)),IF($X$1=4,(VLOOKUP(B328,'X4'!$B:$AZ,2,FALSE)),IF($X$1=5,(VLOOKUP(B328,'X5'!$B:$AZ,2,FALSE)),IF($X$1=6,(VLOOKUP(B328,'X6'!$B:$AZ,2,FALSE)),IF($X$1=7,(VLOOKUP(B328,'X7'!$B:$AZ,2,FALSE)),IF($X$1=8,(VLOOKUP(B328,'X8'!$B:$AZ,2,FALSE)),IF($X$1=9,(VLOOKUP(B328,'X9'!$B:$AZ,2,FALSE)),IF($X$1=10,(VLOOKUP(B328,'X10'!$B:$AZ,2,FALSE)),IF($X$1=11,(VLOOKUP(B328,'X11'!$B:$AZ,2,FALSE)),IF($X$1=12,(VLOOKUP(B328,'X12'!$B:$AZ,2,FALSE)),IF($X$1=13,(VLOOKUP(B328,'X13'!$B:$AZ,2,FALSE)),"B"))))))))))))))=TRUE," ",(IF($X$1=1,(VLOOKUP(B328,'X1'!$B:$AZ,2,FALSE)),IF($X$1=2,(VLOOKUP(B328,'X2'!$B:$AZ,2,FALSE)),IF($X$1=3,(VLOOKUP(B328,'X3'!$B:$AZ,2,FALSE)),IF($X$1=4,(VLOOKUP(B328,'X4'!$B:$AZ,2,FALSE)),IF($X$1=5,(VLOOKUP(B328,'X5'!$B:$AZ,2,FALSE)),IF($X$1=6,(VLOOKUP(B328,'X6'!$B:$AZ,2,FALSE)),IF($X$1=7,(VLOOKUP(B328,'X7'!$B:$AZ,2,FALSE)),IF($X$1=8,(VLOOKUP(B328,'X8'!$B:$AZ,2,FALSE)),IF($X$1=9,(VLOOKUP(B328,'X9'!$B:$AZ,2,FALSE)),IF($X$1=10,(VLOOKUP(B328,'X10'!$B:$AZ,2,FALSE)),IF($X$1=11,(VLOOKUP(B328,'X11'!$B:$AZ,2,FALSE)),IF($X$1=12,(VLOOKUP(B328,'X12'!$B:$AZ,2,FALSE)),IF($X$1=13,(VLOOKUP(B328,'X13'!$B:$AZ,2,FALSE)),"B")))))))))))))))</f>
        <v xml:space="preserve"> </v>
      </c>
      <c r="J328" s="183" t="str">
        <f ca="1">IF(ISERROR(IF($X$1=1,(VLOOKUP(B328,'X1'!$B:$AZ,3,FALSE)),IF($X$1=2,(VLOOKUP(B328,'X2'!$B:$AZ,3,FALSE)),IF($X$1=3,(VLOOKUP(B328,'X3'!$B:$AZ,3,FALSE)),IF($X$1=4,(VLOOKUP(B328,'X4'!$B:$AZ,3,FALSE)),IF($X$1=5,(VLOOKUP(B328,'X5'!$B:$AZ,3,FALSE)),IF($X$1=6,(VLOOKUP(B328,'X6'!$B:$AZ,3,FALSE)),IF($X$1=7,(VLOOKUP(B328,'X7'!$B:$AZ,3,FALSE)),IF($X$1=8,(VLOOKUP(B328,'X8'!$B:$AZ,3,FALSE)),IF($X$1=9,(VLOOKUP(B328,'X9'!$B:$AZ,3,FALSE)),IF($X$1=10,(VLOOKUP(B328,'X10'!$B:$AZ,3,FALSE)),IF($X$1=11,(VLOOKUP(B328,'X11'!$B:$AZ,3,FALSE)),IF($X$1=12,(VLOOKUP(B328,'X12'!$B:$AZ,3,FALSE)),IF($X$1=13,(VLOOKUP(B328,'X13'!$B:$AZ,3,FALSE)),"B"))))))))))))))=TRUE," ",(IF($X$1=1,(VLOOKUP(B328,'X1'!$B:$AZ,3,FALSE)),IF($X$1=2,(VLOOKUP(B328,'X2'!$B:$AZ,3,FALSE)),IF($X$1=3,(VLOOKUP(B328,'X3'!$B:$AZ,3,FALSE)),IF($X$1=4,(VLOOKUP(B328,'X4'!$B:$AZ,3,FALSE)),IF($X$1=5,(VLOOKUP(B328,'X5'!$B:$AZ,3,FALSE)),IF($X$1=6,(VLOOKUP(B328,'X6'!$B:$AZ,3,FALSE)),IF($X$1=7,(VLOOKUP(B328,'X7'!$B:$AZ,3,FALSE)),IF($X$1=8,(VLOOKUP(B328,'X8'!$B:$AZ,3,FALSE)),IF($X$1=9,(VLOOKUP(B328,'X9'!$B:$AZ,3,FALSE)),IF($X$1=10,(VLOOKUP(B328,'X10'!$B:$AZ,3,FALSE)),IF($X$1=11,(VLOOKUP(B328,'X11'!$B:$AZ,3,FALSE)),IF($X$1=12,(VLOOKUP(B328,'X12'!$B:$AZ,3,FALSE)),IF($X$1=13,(VLOOKUP(B328,'X13'!$B:$AZ,3,FALSE)),"B")))))))))))))))</f>
        <v xml:space="preserve"> </v>
      </c>
      <c r="K328" s="183" t="str">
        <f ca="1">IF(ISERROR(IF($X$1=1,(VLOOKUP(B328,'X1'!$B:$AZ,5,FALSE)),IF($X$1=2,(VLOOKUP(B328,'X2'!$B:$AZ,5,FALSE)),IF($X$1=3,(VLOOKUP(B328,'X3'!$B:$AZ,5,FALSE)),IF($X$1=4,(VLOOKUP(B328,'X4'!$B:$AZ,5,FALSE)),IF($X$1=5,(VLOOKUP(B328,'X5'!$B:$AZ,5,FALSE)),IF($X$1=6,(VLOOKUP(B328,'X6'!$B:$AZ,5,FALSE)),IF($X$1=7,(VLOOKUP(B328,'X7'!$B:$AZ,5,FALSE)),IF($X$1=8,(VLOOKUP(B328,'X8'!$B:$AZ,5,FALSE)),IF($X$1=9,(VLOOKUP(B328,'X9'!$B:$AZ,5,FALSE)),IF($X$1=10,(VLOOKUP(B328,'X10'!$B:$AZ,5,FALSE)),IF($X$1=11,(VLOOKUP(B328,'X11'!$B:$AZ,5,FALSE)),IF($X$1=12,(VLOOKUP(B328,'X12'!$B:$AZ,5,FALSE)),IF($X$1=13,(VLOOKUP(B328,'X13'!$B:$AZ,5,FALSE)),"B"))))))))))))))=TRUE," ",(IF($X$1=1,(VLOOKUP(B328,'X1'!$B:$AZ,5,FALSE)),IF($X$1=2,(VLOOKUP(B328,'X2'!$B:$AZ,5,FALSE)),IF($X$1=3,(VLOOKUP(B328,'X3'!$B:$AZ,5,FALSE)),IF($X$1=4,(VLOOKUP(B328,'X4'!$B:$AZ,5,FALSE)),IF($X$1=5,(VLOOKUP(B328,'X5'!$B:$AZ,5,FALSE)),IF($X$1=6,(VLOOKUP(B328,'X6'!$B:$AZ,5,FALSE)),IF($X$1=7,(VLOOKUP(B328,'X7'!$B:$AZ,5,FALSE)),IF($X$1=8,(VLOOKUP(B328,'X8'!$B:$AZ,5,FALSE)),IF($X$1=9,(VLOOKUP(B328,'X9'!$B:$AZ,5,FALSE)),IF($X$1=10,(VLOOKUP(B328,'X10'!$B:$AZ,5,FALSE)),IF($X$1=11,(VLOOKUP(B328,'X11'!$B:$AZ,5,FALSE)),IF($X$1=12,(VLOOKUP(B328,'X12'!$B:$AZ,5,FALSE)),IF($X$1=13,(VLOOKUP(B328,'X13'!$B:$AZ,5,FALSE)),"B")))))))))))))))</f>
        <v xml:space="preserve"> </v>
      </c>
      <c r="L328" s="184" t="str">
        <f ca="1">IF(ISERROR(IF($X$1=1,(VLOOKUP(B328,'X1'!$B:$AZ,9,FALSE)),IF($X$1=2,(VLOOKUP(B328,'X2'!$B:$AZ,9,FALSE)),IF($X$1=3,(VLOOKUP(B328,'X3'!$B:$AZ,9,FALSE)),IF($X$1=4,(VLOOKUP(B328,'X4'!$B:$AZ,9,FALSE)),IF($X$1=5,(VLOOKUP(B328,'X5'!$B:$AZ,9,FALSE)),IF($X$1=6,(VLOOKUP(B328,'X6'!$B:$AZ,9,FALSE)),IF($X$1=7,(VLOOKUP(B328,'X7'!$B:$AZ,9,FALSE)),IF($X$1=8,(VLOOKUP(B328,'X8'!$B:$AZ,9,FALSE)),IF($X$1=9,(VLOOKUP(B328,'X9'!$B:$AZ,9,FALSE)),IF($X$1=10,(VLOOKUP(B328,'X10'!$B:$AZ,9,FALSE)),IF($X$1=11,(VLOOKUP(B328,'X11'!$B:$AZ,9,FALSE)),IF($X$1=12,(VLOOKUP(B328,'X12'!$B:$AZ,9,FALSE)),IF($X$1=13,(VLOOKUP(B328,'X13'!$B:$AZ,9,FALSE)),"B"))))))))))))))=TRUE," ",(IF($X$1=1,(VLOOKUP(B328,'X1'!$B:$AZ,9,FALSE)),IF($X$1=2,(VLOOKUP(B328,'X2'!$B:$AZ,9,FALSE)),IF($X$1=3,(VLOOKUP(B328,'X3'!$B:$AZ,9,FALSE)),IF($X$1=4,(VLOOKUP(B328,'X4'!$B:$AZ,9,FALSE)),IF($X$1=5,(VLOOKUP(B328,'X5'!$B:$AZ,9,FALSE)),IF($X$1=6,(VLOOKUP(B328,'X6'!$B:$AZ,9,FALSE)),IF($X$1=7,(VLOOKUP(B328,'X7'!$B:$AZ,9,FALSE)),IF($X$1=8,(VLOOKUP(B328,'X8'!$B:$AZ,9,FALSE)),IF($X$1=9,(VLOOKUP(B328,'X9'!$B:$AZ,9,FALSE)),IF($X$1=10,(VLOOKUP(B328,'X10'!$B:$AZ,9,FALSE)),IF($X$1=11,(VLOOKUP(B328,'X11'!$B:$AZ,9,FALSE)),IF($X$1=12,(VLOOKUP(B328,'X12'!$B:$AZ,9,FALSE)),IF($X$1=13,(VLOOKUP(B328,'X13'!$B:$AZ,9,FALSE)),"B")))))))))))))))</f>
        <v xml:space="preserve"> </v>
      </c>
      <c r="M328" s="184" t="str">
        <f ca="1">IF(ISERROR(IF($X$1=1,(VLOOKUP(B328,'X1'!$B:$AZ,10,FALSE)),IF($X$1=2,(VLOOKUP(B328,'X2'!$B:$AZ,10,FALSE)),IF($X$1=3,(VLOOKUP(B328,'X3'!$B:$AZ,10,FALSE)),IF($X$1=4,(VLOOKUP(B328,'X4'!$B:$AZ,10,FALSE)),IF($X$1=5,(VLOOKUP(B328,'X5'!$B:$AZ,10,FALSE)),IF($X$1=6,(VLOOKUP(B328,'X6'!$B:$AZ,10,FALSE)),IF($X$1=7,(VLOOKUP(B328,'X7'!$B:$AZ,10,FALSE)),IF($X$1=8,(VLOOKUP(B328,'X8'!$B:$AZ,10,FALSE)),IF($X$1=9,(VLOOKUP(B328,'X9'!$B:$AZ,10,FALSE)),IF($X$1=10,(VLOOKUP(B328,'X10'!$B:$AZ,10,FALSE)),IF($X$1=11,(VLOOKUP(B328,'X11'!$B:$AZ,10,FALSE)),IF($X$1=12,(VLOOKUP(B328,'X12'!$B:$AZ,10,FALSE)),IF($X$1=13,(VLOOKUP(B328,'X13'!$B:$AZ,10,FALSE)),"B"))))))))))))))=TRUE," ",(IF($X$1=1,(VLOOKUP(B328,'X1'!$B:$AZ,10,FALSE)),IF($X$1=2,(VLOOKUP(B328,'X2'!$B:$AZ,10,FALSE)),IF($X$1=3,(VLOOKUP(B328,'X3'!$B:$AZ,10,FALSE)),IF($X$1=4,(VLOOKUP(B328,'X4'!$B:$AZ,10,FALSE)),IF($X$1=5,(VLOOKUP(B328,'X5'!$B:$AZ,10,FALSE)),IF($X$1=6,(VLOOKUP(B328,'X6'!$B:$AZ,10,FALSE)),IF($X$1=7,(VLOOKUP(B328,'X7'!$B:$AZ,10,FALSE)),IF($X$1=8,(VLOOKUP(B328,'X8'!$B:$AZ,10,FALSE)),IF($X$1=9,(VLOOKUP(B328,'X9'!$B:$AZ,10,FALSE)),IF($X$1=10,(VLOOKUP(B328,'X10'!$B:$AZ,10,FALSE)),IF($X$1=11,(VLOOKUP(B328,'X11'!$B:$AZ,10,FALSE)),IF($X$1=12,(VLOOKUP(B328,'X12'!$B:$AZ,10,FALSE)),IF($X$1=13,(VLOOKUP(B328,'X13'!$B:$AZ,10,FALSE)),"B")))))))))))))))</f>
        <v xml:space="preserve"> </v>
      </c>
      <c r="N328" s="185" t="str">
        <f ca="1">IF(ISERROR(IF($X$1=1,(VLOOKUP(B328,'X1'!$B:$AZ,45,FALSE)),IF($X$1=2,(VLOOKUP(B328,'X2'!$B:$AZ,45,FALSE)),IF($X$1=3,(VLOOKUP(B328,'X3'!$B:$AZ,45,FALSE)),IF($X$1=4,(VLOOKUP(B328,'X4'!$B:$AZ,45,FALSE)),IF($X$1=5,(VLOOKUP(B328,'X5'!$B:$AZ,45,FALSE)),IF($X$1=6,(VLOOKUP(B328,'X6'!$B:$AZ,45,FALSE)),IF($X$1=7,(VLOOKUP(B328,'X7'!$B:$AZ,45,FALSE)),IF($X$1=8,(VLOOKUP(B328,'X8'!$B:$AZ,45,FALSE)),IF($X$1=9,(VLOOKUP(B328,'X9'!$B:$AZ,45,FALSE)),IF($X$1=10,(VLOOKUP(B328,'X10'!$B:$AZ,45,FALSE)),IF($X$1=11,(VLOOKUP(B328,'X11'!$B:$AZ,45,FALSE)),IF($X$1=12,(VLOOKUP(B328,'X12'!$B:$AZ,45,FALSE)),IF($X$1=13,(VLOOKUP(B328,'X13'!$B:$AZ,45,FALSE)),"B"))))))))))))))=TRUE," ",(IF($X$1=1,(VLOOKUP(B328,'X1'!$B:$AZ,45,FALSE)),IF($X$1=2,(VLOOKUP(B328,'X2'!$B:$AZ,45,FALSE)),IF($X$1=3,(VLOOKUP(B328,'X3'!$B:$AZ,45,FALSE)),IF($X$1=4,(VLOOKUP(B328,'X4'!$B:$AZ,45,FALSE)),IF($X$1=5,(VLOOKUP(B328,'X5'!$B:$AZ,45,FALSE)),IF($X$1=6,(VLOOKUP(B328,'X6'!$B:$AZ,45,FALSE)),IF($X$1=7,(VLOOKUP(B328,'X7'!$B:$AZ,45,FALSE)),IF($X$1=8,(VLOOKUP(B328,'X8'!$B:$AZ,45,FALSE)),IF($X$1=9,(VLOOKUP(B328,'X9'!$B:$AZ,45,FALSE)),IF($X$1=10,(VLOOKUP(B328,'X10'!$B:$AZ,45,FALSE)),IF($X$1=11,(VLOOKUP(B328,'X11'!$B:$AZ,45,FALSE)),IF($X$1=12,(VLOOKUP(B328,'X12'!$B:$AZ,45,FALSE)),IF($X$1=13,(VLOOKUP(B328,'X13'!$B:$AZ,45,FALSE)),"B")))))))))))))))</f>
        <v xml:space="preserve"> </v>
      </c>
      <c r="O328" s="184" t="str">
        <f ca="1">IF(ISERROR(IF($X$1=1,(VLOOKUP(B328,'X1'!$B:$AZ,11,FALSE)),IF($X$1=2,(VLOOKUP(B328,'X2'!$B:$AZ,11,FALSE)),IF($X$1=3,(VLOOKUP(B328,'X3'!$B:$AZ,11,FALSE)),IF($X$1=4,(VLOOKUP(B328,'X4'!$B:$AZ,11,FALSE)),IF($X$1=5,(VLOOKUP(B328,'X5'!$B:$AZ,11,FALSE)),IF($X$1=6,(VLOOKUP(B328,'X6'!$B:$AZ,11,FALSE)),IF($X$1=7,(VLOOKUP(B328,'X7'!$B:$AZ,11,FALSE)),IF($X$1=8,(VLOOKUP(B328,'X8'!$B:$AZ,11,FALSE)),IF($X$1=9,(VLOOKUP(B328,'X9'!$B:$AZ,11,FALSE)),IF($X$1=10,(VLOOKUP(B328,'X10'!$B:$AZ,11,FALSE)),IF($X$1=11,(VLOOKUP(B328,'X11'!$B:$AZ,11,FALSE)),IF($X$1=12,(VLOOKUP(B328,'X12'!$B:$AZ,11,FALSE)),IF($X$1=13,(VLOOKUP(B328,'X13'!$B:$AZ,11,FALSE)),"B"))))))))))))))=TRUE," ",(IF($X$1=1,(VLOOKUP(B328,'X1'!$B:$AZ,11,FALSE)),IF($X$1=2,(VLOOKUP(B328,'X2'!$B:$AZ,11,FALSE)),IF($X$1=3,(VLOOKUP(B328,'X3'!$B:$AZ,11,FALSE)),IF($X$1=4,(VLOOKUP(B328,'X4'!$B:$AZ,11,FALSE)),IF($X$1=5,(VLOOKUP(B328,'X5'!$B:$AZ,11,FALSE)),IF($X$1=6,(VLOOKUP(B328,'X6'!$B:$AZ,11,FALSE)),IF($X$1=7,(VLOOKUP(B328,'X7'!$B:$AZ,11,FALSE)),IF($X$1=8,(VLOOKUP(B328,'X8'!$B:$AZ,11,FALSE)),IF($X$1=9,(VLOOKUP(B328,'X9'!$B:$AZ,11,FALSE)),IF($X$1=10,(VLOOKUP(B328,'X10'!$B:$AZ,11,FALSE)),IF($X$1=11,(VLOOKUP(B328,'X11'!$B:$AZ,11,FALSE)),IF($X$1=12,(VLOOKUP(B328,'X12'!$B:$AZ,11,FALSE)),IF($X$1=13,(VLOOKUP(B328,'X13'!$B:$AZ,11,FALSE)),"B")))))))))))))))</f>
        <v xml:space="preserve"> </v>
      </c>
      <c r="P328" s="184" t="str">
        <f ca="1">IF(ISERROR(IF($X$1=1,(VLOOKUP(B328,'X1'!$B:$AZ,12,FALSE)),IF($X$1=2,(VLOOKUP(B328,'X2'!$B:$AZ,12,FALSE)),IF($X$1=3,(VLOOKUP(B328,'X3'!$B:$AZ,12,FALSE)),IF($X$1=4,(VLOOKUP(B328,'X4'!$B:$AZ,12,FALSE)),IF($X$1=5,(VLOOKUP(B328,'X5'!$B:$AZ,12,FALSE)),IF($X$1=6,(VLOOKUP(B328,'X6'!$B:$AZ,12,FALSE)),IF($X$1=7,(VLOOKUP(B328,'X7'!$B:$AZ,12,FALSE)),IF($X$1=8,(VLOOKUP(B328,'X8'!$B:$AZ,12,FALSE)),IF($X$1=9,(VLOOKUP(B328,'X9'!$B:$AZ,12,FALSE)),IF($X$1=10,(VLOOKUP(B328,'X10'!$B:$AZ,12,FALSE)),IF($X$1=11,(VLOOKUP(B328,'X11'!$B:$AZ,12,FALSE)),IF($X$1=12,(VLOOKUP(B328,'X12'!$B:$AZ,12,FALSE)),IF($X$1=13,(VLOOKUP(B328,'X13'!$B:$AZ,12,FALSE)),"B"))))))))))))))=TRUE," ",(IF($X$1=1,(VLOOKUP(B328,'X1'!$B:$AZ,12,FALSE)),IF($X$1=2,(VLOOKUP(B328,'X2'!$B:$AZ,12,FALSE)),IF($X$1=3,(VLOOKUP(B328,'X3'!$B:$AZ,12,FALSE)),IF($X$1=4,(VLOOKUP(B328,'X4'!$B:$AZ,12,FALSE)),IF($X$1=5,(VLOOKUP(B328,'X5'!$B:$AZ,12,FALSE)),IF($X$1=6,(VLOOKUP(B328,'X6'!$B:$AZ,12,FALSE)),IF($X$1=7,(VLOOKUP(B328,'X7'!$B:$AZ,12,FALSE)),IF($X$1=8,(VLOOKUP(B328,'X8'!$B:$AZ,12,FALSE)),IF($X$1=9,(VLOOKUP(B328,'X9'!$B:$AZ,12,FALSE)),IF($X$1=10,(VLOOKUP(B328,'X10'!$B:$AZ,12,FALSE)),IF($X$1=11,(VLOOKUP(B328,'X11'!$B:$AZ,12,FALSE)),IF($X$1=12,(VLOOKUP(B328,'X12'!$B:$AZ,12,FALSE)),IF($X$1=13,(VLOOKUP(B328,'X13'!$B:$AZ,12,FALSE)),"B")))))))))))))))</f>
        <v xml:space="preserve"> </v>
      </c>
      <c r="Q328" s="185" t="str">
        <f ca="1">IF(ISERROR(IF($X$1=1,(VLOOKUP(B328,'X1'!$B:$AZ,46,FALSE)),IF($X$1=2,(VLOOKUP(B328,'X2'!$B:$AZ,46,FALSE)),IF($X$1=3,(VLOOKUP(B328,'X3'!$B:$AZ,46,FALSE)),IF($X$1=4,(VLOOKUP(B328,'X4'!$B:$AZ,46,FALSE)),IF($X$1=5,(VLOOKUP(B328,'X5'!$B:$AZ,46,FALSE)),IF($X$1=6,(VLOOKUP(B328,'X6'!$B:$AZ,46,FALSE)),IF($X$1=7,(VLOOKUP(B328,'X7'!$B:$AZ,46,FALSE)),IF($X$1=8,(VLOOKUP(B328,'X8'!$B:$AZ,46,FALSE)),IF($X$1=9,(VLOOKUP(B328,'X9'!$B:$AZ,46,FALSE)),IF($X$1=10,(VLOOKUP(B328,'X10'!$B:$AZ,46,FALSE)),IF($X$1=11,(VLOOKUP(B328,'X11'!$B:$AZ,46,FALSE)),IF($X$1=12,(VLOOKUP(B328,'X12'!$B:$AZ,46,FALSE)),IF($X$1=13,(VLOOKUP(B328,'X13'!$B:$AZ,46,FALSE)),"B"))))))))))))))=TRUE," ",(IF($X$1=1,(VLOOKUP(B328,'X1'!$B:$AZ,46,FALSE)),IF($X$1=2,(VLOOKUP(B328,'X2'!$B:$AZ,46,FALSE)),IF($X$1=3,(VLOOKUP(B328,'X3'!$B:$AZ,46,FALSE)),IF($X$1=4,(VLOOKUP(B328,'X4'!$B:$AZ,46,FALSE)),IF($X$1=5,(VLOOKUP(B328,'X5'!$B:$AZ,46,FALSE)),IF($X$1=6,(VLOOKUP(B328,'X6'!$B:$AZ,46,FALSE)),IF($X$1=7,(VLOOKUP(B328,'X7'!$B:$AZ,46,FALSE)),IF($X$1=8,(VLOOKUP(B328,'X8'!$B:$AZ,46,FALSE)),IF($X$1=9,(VLOOKUP(B328,'X9'!$B:$AZ,46,FALSE)),IF($X$1=10,(VLOOKUP(B328,'X10'!$B:$AZ,46,FALSE)),IF($X$1=11,(VLOOKUP(B328,'X11'!$B:$AZ,46,FALSE)),IF($X$1=12,(VLOOKUP(B328,'X12'!$B:$AZ,46,FALSE)),IF($X$1=13,(VLOOKUP(B328,'X13'!$B:$AZ,46,FALSE)),"B")))))))))))))))</f>
        <v xml:space="preserve"> </v>
      </c>
      <c r="R328" s="185" t="str">
        <f ca="1">IF(ISERROR(IF($X$1=1,(VLOOKUP(B328,'X1'!$B:$AZ,15,FALSE)),IF($X$1=2,(VLOOKUP(B328,'X2'!$B:$AZ,15,FALSE)),IF($X$1=3,(VLOOKUP(B328,'X3'!$B:$AZ,15,FALSE)),IF($X$1=4,(VLOOKUP(B328,'X4'!$B:$AZ,15,FALSE)),IF($X$1=5,(VLOOKUP(B328,'X5'!$B:$AZ,15,FALSE)),IF($X$1=6,(VLOOKUP(B328,'X6'!$B:$AZ,15,FALSE)),IF($X$1=7,(VLOOKUP(B328,'X7'!$B:$AZ,15,FALSE)),IF($X$1=8,(VLOOKUP(B328,'X8'!$B:$AZ,15,FALSE)),IF($X$1=9,(VLOOKUP(B328,'X9'!$B:$AZ,15,FALSE)),IF($X$1=10,(VLOOKUP(B328,'X10'!$B:$AZ,15,FALSE)),IF($X$1=11,(VLOOKUP(B328,'X11'!$B:$AZ,15,FALSE)),IF($X$1=12,(VLOOKUP(B328,'X12'!$B:$AZ,15,FALSE)),IF($X$1=13,(VLOOKUP(B328,'X13'!$B:$AZ,15,FALSE)),"B"))))))))))))))=TRUE," ",(IF($X$1=1,(VLOOKUP(B328,'X1'!$B:$AZ,15,FALSE)),IF($X$1=2,(VLOOKUP(B328,'X2'!$B:$AZ,15,FALSE)),IF($X$1=3,(VLOOKUP(B328,'X3'!$B:$AZ,15,FALSE)),IF($X$1=4,(VLOOKUP(B328,'X4'!$B:$AZ,15,FALSE)),IF($X$1=5,(VLOOKUP(B328,'X5'!$B:$AZ,15,FALSE)),IF($X$1=6,(VLOOKUP(B328,'X6'!$B:$AZ,15,FALSE)),IF($X$1=7,(VLOOKUP(B328,'X7'!$B:$AZ,15,FALSE)),IF($X$1=8,(VLOOKUP(B328,'X8'!$B:$AZ,15,FALSE)),IF($X$1=9,(VLOOKUP(B328,'X9'!$B:$AZ,15,FALSE)),IF($X$1=10,(VLOOKUP(B328,'X10'!$B:$AZ,15,FALSE)),IF($X$1=11,(VLOOKUP(B328,'X11'!$B:$AZ,15,FALSE)),IF($X$1=12,(VLOOKUP(B328,'X12'!$B:$AZ,15,FALSE)),IF($X$1=13,(VLOOKUP(B328,'X13'!$B:$AZ,15,FALSE)),"B")))))))))))))))</f>
        <v xml:space="preserve"> </v>
      </c>
      <c r="S328" s="185" t="str">
        <f ca="1">IF(ISERROR(IF((IF($X$1=1,(VLOOKUP(B328,'X1'!$B:$AZ,14,FALSE)),(IF($X$1=2,(VLOOKUP(B328,'X2'!$B:$AZ,14,FALSE)),(IF($X$1=3,(VLOOKUP(B328,'X3'!$B:$AZ,14,FALSE)),(IF($X$1=4,(VLOOKUP(B328,'X4'!$B:$AZ,14,FALSE)),(IF($X$1=5,(VLOOKUP(B328,'X5'!$B:$AZ,14,FALSE)),(IF($X$1=6,(VLOOKUP(B328,'X6'!$B:$AZ,14,FALSE)),(IF($X$1=7,(VLOOKUP(B328,'X7'!$B:$AZ,14,FALSE)),(IF($X$1=8,(VLOOKUP(B328,'X8'!$B:$AZ,14,FALSE)),(IF($X$1=9,(VLOOKUP(B328,'X9'!$B:$AZ,14,FALSE)),(IF($X$1=10,(VLOOKUP(B328,'X10'!$B:$AZ,14,FALSE)),(IF($X$1=11,(VLOOKUP(B328,'X11'!$B:$AZ,14,FALSE)),(IF($X$1=12,(VLOOKUP(B328,'X12'!$B:$AZ,14,FALSE)),(VLOOKUP(B328,'X13'!$B:$AZ,14,FALSE))))))))))))))))))))))))))=$V$1," ",(IF($X$1=1,(VLOOKUP(B328,'X1'!$B:$AZ,14,FALSE)),(IF($X$1=2,(VLOOKUP(B328,'X2'!$B:$AZ,14,FALSE)),(IF($X$1=3,(VLOOKUP(B328,'X3'!$B:$AZ,14,FALSE)),(IF($X$1=4,(VLOOKUP(B328,'X4'!$B:$AZ,14,FALSE)),(IF($X$1=5,(VLOOKUP(B328,'X5'!$B:$AZ,14,FALSE)),(IF($X$1=6,(VLOOKUP(B328,'X6'!$B:$AZ,14,FALSE)),(IF($X$1=7,(VLOOKUP(B328,'X7'!$B:$AZ,14,FALSE)),(IF($X$1=8,(VLOOKUP(B328,'X8'!$B:$AZ,14,FALSE)),(IF($X$1=9,(VLOOKUP(B328,'X9'!$B:$AZ,14,FALSE)),(IF($X$1=10,(VLOOKUP(B328,'X10'!$B:$AZ,14,FALSE)),(IF($X$1=11,(VLOOKUP(B328,'X11'!$B:$AZ,14,FALSE)),(IF($X$1=12,(VLOOKUP(B328,'X12'!$B:$AZ,14,FALSE)),(VLOOKUP(B328,'X13'!$B:$AZ,14,FALSE))))))))))))))))))))))))))))=TRUE," ",(IF((IF($X$1=1,(VLOOKUP(B328,'X1'!$B:$AZ,14,FALSE)),(IF($X$1=2,(VLOOKUP(B328,'X2'!$B:$AZ,14,FALSE)),(IF($X$1=3,(VLOOKUP(B328,'X3'!$B:$AZ,14,FALSE)),(IF($X$1=4,(VLOOKUP(B328,'X4'!$B:$AZ,14,FALSE)),(IF($X$1=5,(VLOOKUP(B328,'X5'!$B:$AZ,14,FALSE)),(IF($X$1=6,(VLOOKUP(B328,'X6'!$B:$AZ,14,FALSE)),(IF($X$1=7,(VLOOKUP(B328,'X7'!$B:$AZ,14,FALSE)),(IF($X$1=8,(VLOOKUP(B328,'X8'!$B:$AZ,14,FALSE)),(IF($X$1=9,(VLOOKUP(B328,'X9'!$B:$AZ,14,FALSE)),(IF($X$1=10,(VLOOKUP(B328,'X10'!$B:$AZ,14,FALSE)),(IF($X$1=11,(VLOOKUP(B328,'X11'!$B:$AZ,14,FALSE)),(IF($X$1=12,(VLOOKUP(B328,'X12'!$B:$AZ,14,FALSE)),(VLOOKUP(B328,'X13'!$B:$AZ,14,FALSE))))))))))))))))))))))))))=$V$1," ",(IF($X$1=1,(VLOOKUP(B328,'X1'!$B:$AZ,14,FALSE)),(IF($X$1=2,(VLOOKUP(B328,'X2'!$B:$AZ,14,FALSE)),(IF($X$1=3,(VLOOKUP(B328,'X3'!$B:$AZ,14,FALSE)),(IF($X$1=4,(VLOOKUP(B328,'X4'!$B:$AZ,14,FALSE)),(IF($X$1=5,(VLOOKUP(B328,'X5'!$B:$AZ,14,FALSE)),(IF($X$1=6,(VLOOKUP(B328,'X6'!$B:$AZ,14,FALSE)),(IF($X$1=7,(VLOOKUP(B328,'X7'!$B:$AZ,14,FALSE)),(IF($X$1=8,(VLOOKUP(B328,'X8'!$B:$AZ,14,FALSE)),(IF($X$1=9,(VLOOKUP(B328,'X9'!$B:$AZ,14,FALSE)),(IF($X$1=10,(VLOOKUP(B328,'X10'!$B:$AZ,14,FALSE)),(IF($X$1=11,(VLOOKUP(B328,'X11'!$B:$AZ,14,FALSE)),(IF($X$1=12,(VLOOKUP(B328,'X12'!$B:$AZ,14,FALSE)),(VLOOKUP(B328,'X13'!$B:$AZ,14,FALSE)))))))))))))))))))))))))))))</f>
        <v xml:space="preserve"> </v>
      </c>
    </row>
    <row r="329" spans="1:19" ht="14.1" customHeight="1" x14ac:dyDescent="0.2">
      <c r="A329" s="156" t="s">
        <v>1058</v>
      </c>
      <c r="B329" s="122" t="str">
        <f>IF(ISERROR(IF($U$16=1,(VLOOKUP(A329,$AC$89:$AH$125,2,FALSE)),IF((IF($X$1=1,'X1'!B288,(IF($X$1=2,'X2'!B288,(IF($X$1=3,'X3'!B288,(IF($X$1=4,'X4'!B288,(IF($X$1=5,'X5'!B288,(IF($X$1=6,'X6'!B288,(IF($X$1=7,'X7'!B288,(IF($X$1=8,'X8'!B288,(IF($X$1=9,'X9'!B288,(IF($X$1=10,'X10'!B288,(IF($X$1=11,'X11'!B288,(IF($X$1=12,'X12'!B288,'X13'!B288))))))))))))))))))))))))="","",(IF($X$1=1,'X1'!B288,(IF($X$1=2,'X2'!B288,(IF($X$1=3,'X3'!B288,(IF($X$1=4,'X4'!B288,(IF($X$1=5,'X5'!B288,(IF($X$1=6,'X6'!B288,(IF($X$1=7,'X7'!B288,(IF($X$1=8,'X8'!B288,(IF($X$1=9,'X9'!B288,(IF($X$1=10,'X10'!B288,(IF($X$1=11,'X11'!B288,(IF($X$1=12,'X12'!B288,'X13'!B288)))))))))))))))))))))))))))=TRUE," ",(IF($U$16=1,(VLOOKUP(A329,$AC$89:$AH$125,2,FALSE)),IF((IF($X$1=1,'X1'!B288,(IF($X$1=2,'X2'!B288,(IF($X$1=3,'X3'!B288,(IF($X$1=4,'X4'!B288,(IF($X$1=5,'X5'!B288,(IF($X$1=6,'X6'!B288,(IF($X$1=7,'X7'!B288,(IF($X$1=8,'X8'!B288,(IF($X$1=9,'X9'!B288,(IF($X$1=10,'X10'!B288,(IF($X$1=11,'X11'!B288,(IF($X$1=12,'X12'!B288,'X13'!B288))))))))))))))))))))))))="","",(IF($X$1=1,'X1'!B288,(IF($X$1=2,'X2'!B288,(IF($X$1=3,'X3'!B288,(IF($X$1=4,'X4'!B288,(IF($X$1=5,'X5'!B288,(IF($X$1=6,'X6'!B288,(IF($X$1=7,'X7'!B288,(IF($X$1=8,'X8'!B288,(IF($X$1=9,'X9'!B288,(IF($X$1=10,'X10'!B288,(IF($X$1=11,'X11'!B288,(IF($X$1=12,'X12'!B288,'X13'!B288))))))))))))))))))))))))))))</f>
        <v/>
      </c>
      <c r="C329" s="181" t="str">
        <f ca="1">IF(ISERROR(IF($X$1=1,(VLOOKUP(B329,'X1'!$B:$AZ,47,FALSE)),IF($X$1=2,(VLOOKUP(B329,'X2'!$B:$AZ,47,FALSE)),IF($X$1=3,(VLOOKUP(B329,'X3'!$B:$AZ,47,FALSE)),IF($X$1=4,(VLOOKUP(B329,'X4'!$B:$AZ,47,FALSE)),IF($X$1=5,(VLOOKUP(B329,'X5'!$B:$AZ,47,FALSE)),IF($X$1=6,(VLOOKUP(B329,'X6'!$B:$AZ,47,FALSE)),IF($X$1=7,(VLOOKUP(B329,'X7'!$B:$AZ,47,FALSE)),IF($X$1=8,(VLOOKUP(B329,'X8'!$B:$AZ,47,FALSE)),IF($X$1=9,(VLOOKUP(B329,'X9'!$B:$AZ,47,FALSE)),IF($X$1=10,(VLOOKUP(B329,'X10'!$B:$AZ,47,FALSE)),IF($X$1=11,(VLOOKUP(B329,'X11'!$B:$AZ,47,FALSE)),IF($X$1=12,(VLOOKUP(B329,'X12'!$B:$AZ,47,FALSE)),IF($X$1=13,(VLOOKUP(B329,'X13'!$B:$AZ,47,FALSE)),"B"))))))))))))))=TRUE," ",(IF($X$1=1,(VLOOKUP(B329,'X1'!$B:$AZ,47,FALSE)),IF($X$1=2,(VLOOKUP(B329,'X2'!$B:$AZ,47,FALSE)),IF($X$1=3,(VLOOKUP(B329,'X3'!$B:$AZ,47,FALSE)),IF($X$1=4,(VLOOKUP(B329,'X4'!$B:$AZ,47,FALSE)),IF($X$1=5,(VLOOKUP(B329,'X5'!$B:$AZ,47,FALSE)),IF($X$1=6,(VLOOKUP(B329,'X6'!$B:$AZ,47,FALSE)),IF($X$1=7,(VLOOKUP(B329,'X7'!$B:$AZ,47,FALSE)),IF($X$1=8,(VLOOKUP(B329,'X8'!$B:$AZ,47,FALSE)),IF($X$1=9,(VLOOKUP(B329,'X9'!$B:$AZ,47,FALSE)),IF($X$1=10,(VLOOKUP(B329,'X10'!$B:$AZ,47,FALSE)),IF($X$1=11,(VLOOKUP(B329,'X11'!$B:$AZ,47,FALSE)),IF($X$1=12,(VLOOKUP(B329,'X12'!$B:$AZ,47,FALSE)),IF($X$1=13,(VLOOKUP(B329,'X13'!$B:$AZ,47,FALSE)),"B")))))))))))))))</f>
        <v xml:space="preserve"> </v>
      </c>
      <c r="D329" s="181" t="str">
        <f ca="1">IF(ISERROR(IF($X$1=1,(VLOOKUP(B329,'X1'!$B:$AP,41,FALSE)),IF($X$1=2,(VLOOKUP(B329,'X2'!$B:$AP,41,FALSE)),IF($X$1=3,(VLOOKUP(B329,'X3'!$B:$AP,41,FALSE)),IF($X$1=4,(VLOOKUP(B329,'X4'!$B:$AP,41,FALSE)),IF($X$1=5,(VLOOKUP(B329,'X5'!$B:$AP,41,FALSE)),IF($X$1=6,(VLOOKUP(B329,'X6'!$B:$AP,41,FALSE)),IF($X$1=7,(VLOOKUP(B329,'X7'!$B:$AP,41,FALSE)),IF($X$1=8,(VLOOKUP(B329,'X8'!$B:$AP,41,FALSE)),IF($X$1=9,(VLOOKUP(B329,'X9'!$B:$AP,41,FALSE)),IF($X$1=10,(VLOOKUP(B329,'X10'!$B:$AP,41,FALSE)),IF($X$1=11,(VLOOKUP(B329,'X11'!$B:$AP,41,FALSE)),IF($X$1=12,(VLOOKUP(B329,'X12'!$B:$AP,41,FALSE)),IF($X$1=13,(VLOOKUP(B329,'X13'!$B:$AP,41,FALSE)),"B"))))))))))))))=TRUE," ",(IF($X$1=1,(VLOOKUP(B329,'X1'!$B:$AP,41,FALSE)),IF($X$1=2,(VLOOKUP(B329,'X2'!$B:$AP,41,FALSE)),IF($X$1=3,(VLOOKUP(B329,'X3'!$B:$AP,41,FALSE)),IF($X$1=4,(VLOOKUP(B329,'X4'!$B:$AP,41,FALSE)),IF($X$1=5,(VLOOKUP(B329,'X5'!$B:$AP,41,FALSE)),IF($X$1=6,(VLOOKUP(B329,'X6'!$B:$AP,41,FALSE)),IF($X$1=7,(VLOOKUP(B329,'X7'!$B:$AP,41,FALSE)),IF($X$1=8,(VLOOKUP(B329,'X8'!$B:$AP,41,FALSE)),IF($X$1=9,(VLOOKUP(B329,'X9'!$B:$AP,41,FALSE)),IF($X$1=10,(VLOOKUP(B329,'X10'!$B:$AP,41,FALSE)),IF($X$1=11,(VLOOKUP(B329,'X11'!$B:$AP,41,FALSE)),IF($X$1=12,(VLOOKUP(B329,'X12'!$B:$AP,41,FALSE)),IF($X$1=13,(VLOOKUP(B329,'X13'!$B:$AP,41,FALSE)),"B")))))))))))))))</f>
        <v xml:space="preserve"> </v>
      </c>
      <c r="E329" s="182" t="str">
        <f ca="1">IF(ISERROR(IF($X$1=1,(VLOOKUP(B329,'X1'!$B:$AP,7,FALSE)),IF($X$1=2,(VLOOKUP(B329,'X2'!$B:$AP,7,FALSE)),IF($X$1=3,(VLOOKUP(B329,'X3'!$B:$AP,7,FALSE)),IF($X$1=4,(VLOOKUP(B329,'X4'!$B:$AP,7,FALSE)),IF($X$1=5,(VLOOKUP(B329,'X5'!$B:$AP,7,FALSE)),IF($X$1=6,(VLOOKUP(B329,'X6'!$B:$AP,7,FALSE)),IF($X$1=7,(VLOOKUP(B329,'X7'!$B:$AP,7,FALSE)),IF($X$1=8,(VLOOKUP(B329,'X8'!$B:$AP,7,FALSE)),IF($X$1=9,(VLOOKUP(B329,'X9'!$B:$AP,7,FALSE)),IF($X$1=10,(VLOOKUP(B329,'X10'!$B:$AP,7,FALSE)),IF($X$1=11,(VLOOKUP(B329,'X11'!$B:$AP,7,FALSE)),IF($X$1=12,(VLOOKUP(B329,'X12'!$B:$AP,7,FALSE)),IF($X$1=13,(VLOOKUP(B329,'X13'!$B:$AP,7,FALSE)),"B"))))))))))))))=TRUE," ",(IF($X$1=1,(VLOOKUP(B329,'X1'!$B:$AP,7,FALSE)),IF($X$1=2,(VLOOKUP(B329,'X2'!$B:$AP,7,FALSE)),IF($X$1=3,(VLOOKUP(B329,'X3'!$B:$AP,7,FALSE)),IF($X$1=4,(VLOOKUP(B329,'X4'!$B:$AP,7,FALSE)),IF($X$1=5,(VLOOKUP(B329,'X5'!$B:$AP,7,FALSE)),IF($X$1=6,(VLOOKUP(B329,'X6'!$B:$AP,7,FALSE)),IF($X$1=7,(VLOOKUP(B329,'X7'!$B:$AP,7,FALSE)),IF($X$1=8,(VLOOKUP(B329,'X8'!$B:$AP,7,FALSE)),IF($X$1=9,(VLOOKUP(B329,'X9'!$B:$AP,7,FALSE)),IF($X$1=10,(VLOOKUP(B329,'X10'!$B:$AP,7,FALSE)),IF($X$1=11,(VLOOKUP(B329,'X11'!$B:$AP,7,FALSE)),IF($X$1=12,(VLOOKUP(B329,'X12'!$B:$AP,7,FALSE)),IF($X$1=13,(VLOOKUP(B329,'X13'!$B:$AP,7,FALSE)),"B")))))))))))))))</f>
        <v xml:space="preserve"> </v>
      </c>
      <c r="F329" s="182" t="str">
        <f ca="1">IF(ISERROR(IF((IF($X$1=1,(VLOOKUP(B329,'X1'!$B:$AO,6,FALSE)),(IF($X$1=2,(VLOOKUP(B329,'X2'!$B:$AO,6,FALSE)),(IF($X$1=3,(VLOOKUP(B329,'X3'!$B:$AO,6,FALSE)),(IF($X$1=4,(VLOOKUP(B329,'X4'!$B:$AO,6,FALSE)),(IF($X$1=5,(VLOOKUP(B329,'X5'!$B:$AO,6,FALSE)),(IF($X$1=6,(VLOOKUP(B329,'X6'!$B:$AO,6,FALSE)),(IF($X$1=7,(VLOOKUP(B329,'X7'!$B:$AO,6,FALSE)),(IF($X$1=8,(VLOOKUP(B329,'X8'!$B:$AO,6,FALSE)),(IF($X$1=9,(VLOOKUP(B329,'X9'!$B:$AO,6,FALSE)),(IF($X$1=10,(VLOOKUP(B329,'X10'!$B:$AO,6,FALSE)),(IF($X$1=11,(VLOOKUP(B329,'X11'!$B:$AO,6,FALSE)),(IF($X$1=12,(VLOOKUP(B329,'X12'!$B:$AO,6,FALSE)),(VLOOKUP(B329,'X13'!$B:$AO,6,FALSE))))))))))))))))))))))))))=$V$1," ",(IF($X$1=1,(VLOOKUP(B329,'X1'!$B:$AO,6,FALSE)),(IF($X$1=2,(VLOOKUP(B329,'X2'!$B:$AO,6,FALSE)),(IF($X$1=3,(VLOOKUP(B329,'X3'!$B:$AO,6,FALSE)),(IF($X$1=4,(VLOOKUP(B329,'X4'!$B:$AO,6,FALSE)),(IF($X$1=5,(VLOOKUP(B329,'X5'!$B:$AO,6,FALSE)),(IF($X$1=6,(VLOOKUP(B329,'X6'!$B:$AO,6,FALSE)),(IF($X$1=7,(VLOOKUP(B329,'X7'!$B:$AO,6,FALSE)),(IF($X$1=8,(VLOOKUP(B329,'X8'!$B:$AO,6,FALSE)),(IF($X$1=9,(VLOOKUP(B329,'X9'!$B:$AO,6,FALSE)),(IF($X$1=10,(VLOOKUP(B329,'X10'!$B:$AO,6,FALSE)),(IF($X$1=11,(VLOOKUP(B329,'X11'!$B:$AO,6,FALSE)),(IF($X$1=12,(VLOOKUP(B329,'X12'!$B:$AO,6,FALSE)),(VLOOKUP(B329,'X13'!$B:$AO,6,FALSE))))))))))))))))))))))))))))=TRUE," ",(IF((IF($X$1=1,(VLOOKUP(B329,'X1'!$B:$AO,6,FALSE)),(IF($X$1=2,(VLOOKUP(B329,'X2'!$B:$AO,6,FALSE)),(IF($X$1=3,(VLOOKUP(B329,'X3'!$B:$AO,6,FALSE)),(IF($X$1=4,(VLOOKUP(B329,'X4'!$B:$AO,6,FALSE)),(IF($X$1=5,(VLOOKUP(B329,'X5'!$B:$AO,6,FALSE)),(IF($X$1=6,(VLOOKUP(B329,'X6'!$B:$AO,6,FALSE)),(IF($X$1=7,(VLOOKUP(B329,'X7'!$B:$AO,6,FALSE)),(IF($X$1=8,(VLOOKUP(B329,'X8'!$B:$AO,6,FALSE)),(IF($X$1=9,(VLOOKUP(B329,'X9'!$B:$AO,6,FALSE)),(IF($X$1=10,(VLOOKUP(B329,'X10'!$B:$AO,6,FALSE)),(IF($X$1=11,(VLOOKUP(B329,'X11'!$B:$AO,6,FALSE)),(IF($X$1=12,(VLOOKUP(B329,'X12'!$B:$AO,6,FALSE)),(VLOOKUP(B329,'X13'!$B:$AO,6,FALSE))))))))))))))))))))))))))=$V$1," ",(IF($X$1=1,(VLOOKUP(B329,'X1'!$B:$AO,6,FALSE)),(IF($X$1=2,(VLOOKUP(B329,'X2'!$B:$AO,6,FALSE)),(IF($X$1=3,(VLOOKUP(B329,'X3'!$B:$AO,6,FALSE)),(IF($X$1=4,(VLOOKUP(B329,'X4'!$B:$AO,6,FALSE)),(IF($X$1=5,(VLOOKUP(B329,'X5'!$B:$AO,6,FALSE)),(IF($X$1=6,(VLOOKUP(B329,'X6'!$B:$AO,6,FALSE)),(IF($X$1=7,(VLOOKUP(B329,'X7'!$B:$AO,6,FALSE)),(IF($X$1=8,(VLOOKUP(B329,'X8'!$B:$AO,6,FALSE)),(IF($X$1=9,(VLOOKUP(B329,'X9'!$B:$AO,6,FALSE)),(IF($X$1=10,(VLOOKUP(B329,'X10'!$B:$AO,6,FALSE)),(IF($X$1=11,(VLOOKUP(B329,'X11'!$B:$AO,6,FALSE)),(IF($X$1=12,(VLOOKUP(B329,'X12'!$B:$AO,6,FALSE)),(VLOOKUP(B329,'X13'!$B:$AO,6,FALSE)))))))))))))))))))))))))))))</f>
        <v xml:space="preserve"> </v>
      </c>
      <c r="G329" s="182" t="str">
        <f ca="1">IF(ISERROR(IF($X$1=1,(VLOOKUP(B329,'X1'!$B:$AZ,44,FALSE)),IF($X$1=2,(VLOOKUP(B329,'X2'!$B:$AZ,44,FALSE)),IF($X$1=3,(VLOOKUP(B329,'X3'!$B:$AZ,44,FALSE)),IF($X$1=4,(VLOOKUP(B329,'X4'!$B:$AZ,44,FALSE)),IF($X$1=5,(VLOOKUP(B329,'X5'!$B:$AZ,44,FALSE)),IF($X$1=6,(VLOOKUP(B329,'X6'!$B:$AZ,44,FALSE)),IF($X$1=7,(VLOOKUP(B329,'X7'!$B:$AZ,44,FALSE)),IF($X$1=8,(VLOOKUP(B329,'X8'!$B:$AZ,44,FALSE)),IF($X$1=9,(VLOOKUP(B329,'X9'!$B:$AZ,44,FALSE)),IF($X$1=10,(VLOOKUP(B329,'X10'!$B:$AZ,44,FALSE)),IF($X$1=11,(VLOOKUP(B329,'X11'!$B:$AZ,44,FALSE)),IF($X$1=12,(VLOOKUP(B329,'X12'!$B:$AZ,44,FALSE)),IF($X$1=13,(VLOOKUP(B329,'X13'!$B:$AZ,44,FALSE)),"B"))))))))))))))=TRUE," ",(IF($X$1=1,(VLOOKUP(B329,'X1'!$B:$AZ,44,FALSE)),IF($X$1=2,(VLOOKUP(B329,'X2'!$B:$AZ,44,FALSE)),IF($X$1=3,(VLOOKUP(B329,'X3'!$B:$AZ,44,FALSE)),IF($X$1=4,(VLOOKUP(B329,'X4'!$B:$AZ,44,FALSE)),IF($X$1=5,(VLOOKUP(B329,'X5'!$B:$AZ,44,FALSE)),IF($X$1=6,(VLOOKUP(B329,'X6'!$B:$AZ,44,FALSE)),IF($X$1=7,(VLOOKUP(B329,'X7'!$B:$AZ,44,FALSE)),IF($X$1=8,(VLOOKUP(B329,'X8'!$B:$AZ,44,FALSE)),IF($X$1=9,(VLOOKUP(B329,'X9'!$B:$AZ,44,FALSE)),IF($X$1=10,(VLOOKUP(B329,'X10'!$B:$AZ,44,FALSE)),IF($X$1=11,(VLOOKUP(B329,'X11'!$B:$AZ,44,FALSE)),IF($X$1=12,(VLOOKUP(B329,'X12'!$B:$AZ,44,FALSE)),IF($X$1=13,(VLOOKUP(B329,'X13'!$B:$AZ,44,FALSE)),"B")))))))))))))))</f>
        <v xml:space="preserve"> </v>
      </c>
      <c r="H329" s="182" t="str">
        <f ca="1">IF(ISERROR(IF($X$1=1,(VLOOKUP(B329,'X1'!$B:$AZ,8,FALSE)),IF($X$1=2,(VLOOKUP(B329,'X2'!$B:$AZ,8,FALSE)),IF($X$1=3,(VLOOKUP(B329,'X3'!$B:$AZ,8,FALSE)),IF($X$1=4,(VLOOKUP(B329,'X4'!$B:$AZ,8,FALSE)),IF($X$1=5,(VLOOKUP(B329,'X5'!$B:$AZ,8,FALSE)),IF($X$1=6,(VLOOKUP(B329,'X6'!$B:$AZ,8,FALSE)),IF($X$1=7,(VLOOKUP(B329,'X7'!$B:$AZ,8,FALSE)),IF($X$1=8,(VLOOKUP(B329,'X8'!$B:$AZ,8,FALSE)),IF($X$1=9,(VLOOKUP(B329,'X9'!$B:$AZ,8,FALSE)),IF($X$1=10,(VLOOKUP(B329,'X10'!$B:$AZ,8,FALSE)),IF($X$1=11,(VLOOKUP(B329,'X11'!$B:$AZ,8,FALSE)),IF($X$1=12,(VLOOKUP(B329,'X12'!$B:$AZ,8,FALSE)),IF($X$1=13,(VLOOKUP(B329,'X13'!$B:$AZ,8,FALSE)),"B"))))))))))))))=TRUE," ",(IF($X$1=1,(VLOOKUP(B329,'X1'!$B:$AZ,8,FALSE)),IF($X$1=2,(VLOOKUP(B329,'X2'!$B:$AZ,8,FALSE)),IF($X$1=3,(VLOOKUP(B329,'X3'!$B:$AZ,8,FALSE)),IF($X$1=4,(VLOOKUP(B329,'X4'!$B:$AZ,8,FALSE)),IF($X$1=5,(VLOOKUP(B329,'X5'!$B:$AZ,8,FALSE)),IF($X$1=6,(VLOOKUP(B329,'X6'!$B:$AZ,8,FALSE)),IF($X$1=7,(VLOOKUP(B329,'X7'!$B:$AZ,8,FALSE)),IF($X$1=8,(VLOOKUP(B329,'X8'!$B:$AZ,8,FALSE)),IF($X$1=9,(VLOOKUP(B329,'X9'!$B:$AZ,8,FALSE)),IF($X$1=10,(VLOOKUP(B329,'X10'!$B:$AZ,8,FALSE)),IF($X$1=11,(VLOOKUP(B329,'X11'!$B:$AZ,8,FALSE)),IF($X$1=12,(VLOOKUP(B329,'X12'!$B:$AZ,8,FALSE)),IF($X$1=13,(VLOOKUP(B329,'X13'!$B:$AZ,8,FALSE)),"B")))))))))))))))</f>
        <v xml:space="preserve"> </v>
      </c>
      <c r="I329" s="183" t="str">
        <f ca="1">IF(ISERROR(IF($X$1=1,(VLOOKUP(B329,'X1'!$B:$AZ,2,FALSE)),IF($X$1=2,(VLOOKUP(B329,'X2'!$B:$AZ,2,FALSE)),IF($X$1=3,(VLOOKUP(B329,'X3'!$B:$AZ,2,FALSE)),IF($X$1=4,(VLOOKUP(B329,'X4'!$B:$AZ,2,FALSE)),IF($X$1=5,(VLOOKUP(B329,'X5'!$B:$AZ,2,FALSE)),IF($X$1=6,(VLOOKUP(B329,'X6'!$B:$AZ,2,FALSE)),IF($X$1=7,(VLOOKUP(B329,'X7'!$B:$AZ,2,FALSE)),IF($X$1=8,(VLOOKUP(B329,'X8'!$B:$AZ,2,FALSE)),IF($X$1=9,(VLOOKUP(B329,'X9'!$B:$AZ,2,FALSE)),IF($X$1=10,(VLOOKUP(B329,'X10'!$B:$AZ,2,FALSE)),IF($X$1=11,(VLOOKUP(B329,'X11'!$B:$AZ,2,FALSE)),IF($X$1=12,(VLOOKUP(B329,'X12'!$B:$AZ,2,FALSE)),IF($X$1=13,(VLOOKUP(B329,'X13'!$B:$AZ,2,FALSE)),"B"))))))))))))))=TRUE," ",(IF($X$1=1,(VLOOKUP(B329,'X1'!$B:$AZ,2,FALSE)),IF($X$1=2,(VLOOKUP(B329,'X2'!$B:$AZ,2,FALSE)),IF($X$1=3,(VLOOKUP(B329,'X3'!$B:$AZ,2,FALSE)),IF($X$1=4,(VLOOKUP(B329,'X4'!$B:$AZ,2,FALSE)),IF($X$1=5,(VLOOKUP(B329,'X5'!$B:$AZ,2,FALSE)),IF($X$1=6,(VLOOKUP(B329,'X6'!$B:$AZ,2,FALSE)),IF($X$1=7,(VLOOKUP(B329,'X7'!$B:$AZ,2,FALSE)),IF($X$1=8,(VLOOKUP(B329,'X8'!$B:$AZ,2,FALSE)),IF($X$1=9,(VLOOKUP(B329,'X9'!$B:$AZ,2,FALSE)),IF($X$1=10,(VLOOKUP(B329,'X10'!$B:$AZ,2,FALSE)),IF($X$1=11,(VLOOKUP(B329,'X11'!$B:$AZ,2,FALSE)),IF($X$1=12,(VLOOKUP(B329,'X12'!$B:$AZ,2,FALSE)),IF($X$1=13,(VLOOKUP(B329,'X13'!$B:$AZ,2,FALSE)),"B")))))))))))))))</f>
        <v xml:space="preserve"> </v>
      </c>
      <c r="J329" s="183" t="str">
        <f ca="1">IF(ISERROR(IF($X$1=1,(VLOOKUP(B329,'X1'!$B:$AZ,3,FALSE)),IF($X$1=2,(VLOOKUP(B329,'X2'!$B:$AZ,3,FALSE)),IF($X$1=3,(VLOOKUP(B329,'X3'!$B:$AZ,3,FALSE)),IF($X$1=4,(VLOOKUP(B329,'X4'!$B:$AZ,3,FALSE)),IF($X$1=5,(VLOOKUP(B329,'X5'!$B:$AZ,3,FALSE)),IF($X$1=6,(VLOOKUP(B329,'X6'!$B:$AZ,3,FALSE)),IF($X$1=7,(VLOOKUP(B329,'X7'!$B:$AZ,3,FALSE)),IF($X$1=8,(VLOOKUP(B329,'X8'!$B:$AZ,3,FALSE)),IF($X$1=9,(VLOOKUP(B329,'X9'!$B:$AZ,3,FALSE)),IF($X$1=10,(VLOOKUP(B329,'X10'!$B:$AZ,3,FALSE)),IF($X$1=11,(VLOOKUP(B329,'X11'!$B:$AZ,3,FALSE)),IF($X$1=12,(VLOOKUP(B329,'X12'!$B:$AZ,3,FALSE)),IF($X$1=13,(VLOOKUP(B329,'X13'!$B:$AZ,3,FALSE)),"B"))))))))))))))=TRUE," ",(IF($X$1=1,(VLOOKUP(B329,'X1'!$B:$AZ,3,FALSE)),IF($X$1=2,(VLOOKUP(B329,'X2'!$B:$AZ,3,FALSE)),IF($X$1=3,(VLOOKUP(B329,'X3'!$B:$AZ,3,FALSE)),IF($X$1=4,(VLOOKUP(B329,'X4'!$B:$AZ,3,FALSE)),IF($X$1=5,(VLOOKUP(B329,'X5'!$B:$AZ,3,FALSE)),IF($X$1=6,(VLOOKUP(B329,'X6'!$B:$AZ,3,FALSE)),IF($X$1=7,(VLOOKUP(B329,'X7'!$B:$AZ,3,FALSE)),IF($X$1=8,(VLOOKUP(B329,'X8'!$B:$AZ,3,FALSE)),IF($X$1=9,(VLOOKUP(B329,'X9'!$B:$AZ,3,FALSE)),IF($X$1=10,(VLOOKUP(B329,'X10'!$B:$AZ,3,FALSE)),IF($X$1=11,(VLOOKUP(B329,'X11'!$B:$AZ,3,FALSE)),IF($X$1=12,(VLOOKUP(B329,'X12'!$B:$AZ,3,FALSE)),IF($X$1=13,(VLOOKUP(B329,'X13'!$B:$AZ,3,FALSE)),"B")))))))))))))))</f>
        <v xml:space="preserve"> </v>
      </c>
      <c r="K329" s="183" t="str">
        <f ca="1">IF(ISERROR(IF($X$1=1,(VLOOKUP(B329,'X1'!$B:$AZ,5,FALSE)),IF($X$1=2,(VLOOKUP(B329,'X2'!$B:$AZ,5,FALSE)),IF($X$1=3,(VLOOKUP(B329,'X3'!$B:$AZ,5,FALSE)),IF($X$1=4,(VLOOKUP(B329,'X4'!$B:$AZ,5,FALSE)),IF($X$1=5,(VLOOKUP(B329,'X5'!$B:$AZ,5,FALSE)),IF($X$1=6,(VLOOKUP(B329,'X6'!$B:$AZ,5,FALSE)),IF($X$1=7,(VLOOKUP(B329,'X7'!$B:$AZ,5,FALSE)),IF($X$1=8,(VLOOKUP(B329,'X8'!$B:$AZ,5,FALSE)),IF($X$1=9,(VLOOKUP(B329,'X9'!$B:$AZ,5,FALSE)),IF($X$1=10,(VLOOKUP(B329,'X10'!$B:$AZ,5,FALSE)),IF($X$1=11,(VLOOKUP(B329,'X11'!$B:$AZ,5,FALSE)),IF($X$1=12,(VLOOKUP(B329,'X12'!$B:$AZ,5,FALSE)),IF($X$1=13,(VLOOKUP(B329,'X13'!$B:$AZ,5,FALSE)),"B"))))))))))))))=TRUE," ",(IF($X$1=1,(VLOOKUP(B329,'X1'!$B:$AZ,5,FALSE)),IF($X$1=2,(VLOOKUP(B329,'X2'!$B:$AZ,5,FALSE)),IF($X$1=3,(VLOOKUP(B329,'X3'!$B:$AZ,5,FALSE)),IF($X$1=4,(VLOOKUP(B329,'X4'!$B:$AZ,5,FALSE)),IF($X$1=5,(VLOOKUP(B329,'X5'!$B:$AZ,5,FALSE)),IF($X$1=6,(VLOOKUP(B329,'X6'!$B:$AZ,5,FALSE)),IF($X$1=7,(VLOOKUP(B329,'X7'!$B:$AZ,5,FALSE)),IF($X$1=8,(VLOOKUP(B329,'X8'!$B:$AZ,5,FALSE)),IF($X$1=9,(VLOOKUP(B329,'X9'!$B:$AZ,5,FALSE)),IF($X$1=10,(VLOOKUP(B329,'X10'!$B:$AZ,5,FALSE)),IF($X$1=11,(VLOOKUP(B329,'X11'!$B:$AZ,5,FALSE)),IF($X$1=12,(VLOOKUP(B329,'X12'!$B:$AZ,5,FALSE)),IF($X$1=13,(VLOOKUP(B329,'X13'!$B:$AZ,5,FALSE)),"B")))))))))))))))</f>
        <v xml:space="preserve"> </v>
      </c>
      <c r="L329" s="184" t="str">
        <f ca="1">IF(ISERROR(IF($X$1=1,(VLOOKUP(B329,'X1'!$B:$AZ,9,FALSE)),IF($X$1=2,(VLOOKUP(B329,'X2'!$B:$AZ,9,FALSE)),IF($X$1=3,(VLOOKUP(B329,'X3'!$B:$AZ,9,FALSE)),IF($X$1=4,(VLOOKUP(B329,'X4'!$B:$AZ,9,FALSE)),IF($X$1=5,(VLOOKUP(B329,'X5'!$B:$AZ,9,FALSE)),IF($X$1=6,(VLOOKUP(B329,'X6'!$B:$AZ,9,FALSE)),IF($X$1=7,(VLOOKUP(B329,'X7'!$B:$AZ,9,FALSE)),IF($X$1=8,(VLOOKUP(B329,'X8'!$B:$AZ,9,FALSE)),IF($X$1=9,(VLOOKUP(B329,'X9'!$B:$AZ,9,FALSE)),IF($X$1=10,(VLOOKUP(B329,'X10'!$B:$AZ,9,FALSE)),IF($X$1=11,(VLOOKUP(B329,'X11'!$B:$AZ,9,FALSE)),IF($X$1=12,(VLOOKUP(B329,'X12'!$B:$AZ,9,FALSE)),IF($X$1=13,(VLOOKUP(B329,'X13'!$B:$AZ,9,FALSE)),"B"))))))))))))))=TRUE," ",(IF($X$1=1,(VLOOKUP(B329,'X1'!$B:$AZ,9,FALSE)),IF($X$1=2,(VLOOKUP(B329,'X2'!$B:$AZ,9,FALSE)),IF($X$1=3,(VLOOKUP(B329,'X3'!$B:$AZ,9,FALSE)),IF($X$1=4,(VLOOKUP(B329,'X4'!$B:$AZ,9,FALSE)),IF($X$1=5,(VLOOKUP(B329,'X5'!$B:$AZ,9,FALSE)),IF($X$1=6,(VLOOKUP(B329,'X6'!$B:$AZ,9,FALSE)),IF($X$1=7,(VLOOKUP(B329,'X7'!$B:$AZ,9,FALSE)),IF($X$1=8,(VLOOKUP(B329,'X8'!$B:$AZ,9,FALSE)),IF($X$1=9,(VLOOKUP(B329,'X9'!$B:$AZ,9,FALSE)),IF($X$1=10,(VLOOKUP(B329,'X10'!$B:$AZ,9,FALSE)),IF($X$1=11,(VLOOKUP(B329,'X11'!$B:$AZ,9,FALSE)),IF($X$1=12,(VLOOKUP(B329,'X12'!$B:$AZ,9,FALSE)),IF($X$1=13,(VLOOKUP(B329,'X13'!$B:$AZ,9,FALSE)),"B")))))))))))))))</f>
        <v xml:space="preserve"> </v>
      </c>
      <c r="M329" s="184" t="str">
        <f ca="1">IF(ISERROR(IF($X$1=1,(VLOOKUP(B329,'X1'!$B:$AZ,10,FALSE)),IF($X$1=2,(VLOOKUP(B329,'X2'!$B:$AZ,10,FALSE)),IF($X$1=3,(VLOOKUP(B329,'X3'!$B:$AZ,10,FALSE)),IF($X$1=4,(VLOOKUP(B329,'X4'!$B:$AZ,10,FALSE)),IF($X$1=5,(VLOOKUP(B329,'X5'!$B:$AZ,10,FALSE)),IF($X$1=6,(VLOOKUP(B329,'X6'!$B:$AZ,10,FALSE)),IF($X$1=7,(VLOOKUP(B329,'X7'!$B:$AZ,10,FALSE)),IF($X$1=8,(VLOOKUP(B329,'X8'!$B:$AZ,10,FALSE)),IF($X$1=9,(VLOOKUP(B329,'X9'!$B:$AZ,10,FALSE)),IF($X$1=10,(VLOOKUP(B329,'X10'!$B:$AZ,10,FALSE)),IF($X$1=11,(VLOOKUP(B329,'X11'!$B:$AZ,10,FALSE)),IF($X$1=12,(VLOOKUP(B329,'X12'!$B:$AZ,10,FALSE)),IF($X$1=13,(VLOOKUP(B329,'X13'!$B:$AZ,10,FALSE)),"B"))))))))))))))=TRUE," ",(IF($X$1=1,(VLOOKUP(B329,'X1'!$B:$AZ,10,FALSE)),IF($X$1=2,(VLOOKUP(B329,'X2'!$B:$AZ,10,FALSE)),IF($X$1=3,(VLOOKUP(B329,'X3'!$B:$AZ,10,FALSE)),IF($X$1=4,(VLOOKUP(B329,'X4'!$B:$AZ,10,FALSE)),IF($X$1=5,(VLOOKUP(B329,'X5'!$B:$AZ,10,FALSE)),IF($X$1=6,(VLOOKUP(B329,'X6'!$B:$AZ,10,FALSE)),IF($X$1=7,(VLOOKUP(B329,'X7'!$B:$AZ,10,FALSE)),IF($X$1=8,(VLOOKUP(B329,'X8'!$B:$AZ,10,FALSE)),IF($X$1=9,(VLOOKUP(B329,'X9'!$B:$AZ,10,FALSE)),IF($X$1=10,(VLOOKUP(B329,'X10'!$B:$AZ,10,FALSE)),IF($X$1=11,(VLOOKUP(B329,'X11'!$B:$AZ,10,FALSE)),IF($X$1=12,(VLOOKUP(B329,'X12'!$B:$AZ,10,FALSE)),IF($X$1=13,(VLOOKUP(B329,'X13'!$B:$AZ,10,FALSE)),"B")))))))))))))))</f>
        <v xml:space="preserve"> </v>
      </c>
      <c r="N329" s="185" t="str">
        <f ca="1">IF(ISERROR(IF($X$1=1,(VLOOKUP(B329,'X1'!$B:$AZ,45,FALSE)),IF($X$1=2,(VLOOKUP(B329,'X2'!$B:$AZ,45,FALSE)),IF($X$1=3,(VLOOKUP(B329,'X3'!$B:$AZ,45,FALSE)),IF($X$1=4,(VLOOKUP(B329,'X4'!$B:$AZ,45,FALSE)),IF($X$1=5,(VLOOKUP(B329,'X5'!$B:$AZ,45,FALSE)),IF($X$1=6,(VLOOKUP(B329,'X6'!$B:$AZ,45,FALSE)),IF($X$1=7,(VLOOKUP(B329,'X7'!$B:$AZ,45,FALSE)),IF($X$1=8,(VLOOKUP(B329,'X8'!$B:$AZ,45,FALSE)),IF($X$1=9,(VLOOKUP(B329,'X9'!$B:$AZ,45,FALSE)),IF($X$1=10,(VLOOKUP(B329,'X10'!$B:$AZ,45,FALSE)),IF($X$1=11,(VLOOKUP(B329,'X11'!$B:$AZ,45,FALSE)),IF($X$1=12,(VLOOKUP(B329,'X12'!$B:$AZ,45,FALSE)),IF($X$1=13,(VLOOKUP(B329,'X13'!$B:$AZ,45,FALSE)),"B"))))))))))))))=TRUE," ",(IF($X$1=1,(VLOOKUP(B329,'X1'!$B:$AZ,45,FALSE)),IF($X$1=2,(VLOOKUP(B329,'X2'!$B:$AZ,45,FALSE)),IF($X$1=3,(VLOOKUP(B329,'X3'!$B:$AZ,45,FALSE)),IF($X$1=4,(VLOOKUP(B329,'X4'!$B:$AZ,45,FALSE)),IF($X$1=5,(VLOOKUP(B329,'X5'!$B:$AZ,45,FALSE)),IF($X$1=6,(VLOOKUP(B329,'X6'!$B:$AZ,45,FALSE)),IF($X$1=7,(VLOOKUP(B329,'X7'!$B:$AZ,45,FALSE)),IF($X$1=8,(VLOOKUP(B329,'X8'!$B:$AZ,45,FALSE)),IF($X$1=9,(VLOOKUP(B329,'X9'!$B:$AZ,45,FALSE)),IF($X$1=10,(VLOOKUP(B329,'X10'!$B:$AZ,45,FALSE)),IF($X$1=11,(VLOOKUP(B329,'X11'!$B:$AZ,45,FALSE)),IF($X$1=12,(VLOOKUP(B329,'X12'!$B:$AZ,45,FALSE)),IF($X$1=13,(VLOOKUP(B329,'X13'!$B:$AZ,45,FALSE)),"B")))))))))))))))</f>
        <v xml:space="preserve"> </v>
      </c>
      <c r="O329" s="184" t="str">
        <f ca="1">IF(ISERROR(IF($X$1=1,(VLOOKUP(B329,'X1'!$B:$AZ,11,FALSE)),IF($X$1=2,(VLOOKUP(B329,'X2'!$B:$AZ,11,FALSE)),IF($X$1=3,(VLOOKUP(B329,'X3'!$B:$AZ,11,FALSE)),IF($X$1=4,(VLOOKUP(B329,'X4'!$B:$AZ,11,FALSE)),IF($X$1=5,(VLOOKUP(B329,'X5'!$B:$AZ,11,FALSE)),IF($X$1=6,(VLOOKUP(B329,'X6'!$B:$AZ,11,FALSE)),IF($X$1=7,(VLOOKUP(B329,'X7'!$B:$AZ,11,FALSE)),IF($X$1=8,(VLOOKUP(B329,'X8'!$B:$AZ,11,FALSE)),IF($X$1=9,(VLOOKUP(B329,'X9'!$B:$AZ,11,FALSE)),IF($X$1=10,(VLOOKUP(B329,'X10'!$B:$AZ,11,FALSE)),IF($X$1=11,(VLOOKUP(B329,'X11'!$B:$AZ,11,FALSE)),IF($X$1=12,(VLOOKUP(B329,'X12'!$B:$AZ,11,FALSE)),IF($X$1=13,(VLOOKUP(B329,'X13'!$B:$AZ,11,FALSE)),"B"))))))))))))))=TRUE," ",(IF($X$1=1,(VLOOKUP(B329,'X1'!$B:$AZ,11,FALSE)),IF($X$1=2,(VLOOKUP(B329,'X2'!$B:$AZ,11,FALSE)),IF($X$1=3,(VLOOKUP(B329,'X3'!$B:$AZ,11,FALSE)),IF($X$1=4,(VLOOKUP(B329,'X4'!$B:$AZ,11,FALSE)),IF($X$1=5,(VLOOKUP(B329,'X5'!$B:$AZ,11,FALSE)),IF($X$1=6,(VLOOKUP(B329,'X6'!$B:$AZ,11,FALSE)),IF($X$1=7,(VLOOKUP(B329,'X7'!$B:$AZ,11,FALSE)),IF($X$1=8,(VLOOKUP(B329,'X8'!$B:$AZ,11,FALSE)),IF($X$1=9,(VLOOKUP(B329,'X9'!$B:$AZ,11,FALSE)),IF($X$1=10,(VLOOKUP(B329,'X10'!$B:$AZ,11,FALSE)),IF($X$1=11,(VLOOKUP(B329,'X11'!$B:$AZ,11,FALSE)),IF($X$1=12,(VLOOKUP(B329,'X12'!$B:$AZ,11,FALSE)),IF($X$1=13,(VLOOKUP(B329,'X13'!$B:$AZ,11,FALSE)),"B")))))))))))))))</f>
        <v xml:space="preserve"> </v>
      </c>
      <c r="P329" s="184" t="str">
        <f ca="1">IF(ISERROR(IF($X$1=1,(VLOOKUP(B329,'X1'!$B:$AZ,12,FALSE)),IF($X$1=2,(VLOOKUP(B329,'X2'!$B:$AZ,12,FALSE)),IF($X$1=3,(VLOOKUP(B329,'X3'!$B:$AZ,12,FALSE)),IF($X$1=4,(VLOOKUP(B329,'X4'!$B:$AZ,12,FALSE)),IF($X$1=5,(VLOOKUP(B329,'X5'!$B:$AZ,12,FALSE)),IF($X$1=6,(VLOOKUP(B329,'X6'!$B:$AZ,12,FALSE)),IF($X$1=7,(VLOOKUP(B329,'X7'!$B:$AZ,12,FALSE)),IF($X$1=8,(VLOOKUP(B329,'X8'!$B:$AZ,12,FALSE)),IF($X$1=9,(VLOOKUP(B329,'X9'!$B:$AZ,12,FALSE)),IF($X$1=10,(VLOOKUP(B329,'X10'!$B:$AZ,12,FALSE)),IF($X$1=11,(VLOOKUP(B329,'X11'!$B:$AZ,12,FALSE)),IF($X$1=12,(VLOOKUP(B329,'X12'!$B:$AZ,12,FALSE)),IF($X$1=13,(VLOOKUP(B329,'X13'!$B:$AZ,12,FALSE)),"B"))))))))))))))=TRUE," ",(IF($X$1=1,(VLOOKUP(B329,'X1'!$B:$AZ,12,FALSE)),IF($X$1=2,(VLOOKUP(B329,'X2'!$B:$AZ,12,FALSE)),IF($X$1=3,(VLOOKUP(B329,'X3'!$B:$AZ,12,FALSE)),IF($X$1=4,(VLOOKUP(B329,'X4'!$B:$AZ,12,FALSE)),IF($X$1=5,(VLOOKUP(B329,'X5'!$B:$AZ,12,FALSE)),IF($X$1=6,(VLOOKUP(B329,'X6'!$B:$AZ,12,FALSE)),IF($X$1=7,(VLOOKUP(B329,'X7'!$B:$AZ,12,FALSE)),IF($X$1=8,(VLOOKUP(B329,'X8'!$B:$AZ,12,FALSE)),IF($X$1=9,(VLOOKUP(B329,'X9'!$B:$AZ,12,FALSE)),IF($X$1=10,(VLOOKUP(B329,'X10'!$B:$AZ,12,FALSE)),IF($X$1=11,(VLOOKUP(B329,'X11'!$B:$AZ,12,FALSE)),IF($X$1=12,(VLOOKUP(B329,'X12'!$B:$AZ,12,FALSE)),IF($X$1=13,(VLOOKUP(B329,'X13'!$B:$AZ,12,FALSE)),"B")))))))))))))))</f>
        <v xml:space="preserve"> </v>
      </c>
      <c r="Q329" s="185" t="str">
        <f ca="1">IF(ISERROR(IF($X$1=1,(VLOOKUP(B329,'X1'!$B:$AZ,46,FALSE)),IF($X$1=2,(VLOOKUP(B329,'X2'!$B:$AZ,46,FALSE)),IF($X$1=3,(VLOOKUP(B329,'X3'!$B:$AZ,46,FALSE)),IF($X$1=4,(VLOOKUP(B329,'X4'!$B:$AZ,46,FALSE)),IF($X$1=5,(VLOOKUP(B329,'X5'!$B:$AZ,46,FALSE)),IF($X$1=6,(VLOOKUP(B329,'X6'!$B:$AZ,46,FALSE)),IF($X$1=7,(VLOOKUP(B329,'X7'!$B:$AZ,46,FALSE)),IF($X$1=8,(VLOOKUP(B329,'X8'!$B:$AZ,46,FALSE)),IF($X$1=9,(VLOOKUP(B329,'X9'!$B:$AZ,46,FALSE)),IF($X$1=10,(VLOOKUP(B329,'X10'!$B:$AZ,46,FALSE)),IF($X$1=11,(VLOOKUP(B329,'X11'!$B:$AZ,46,FALSE)),IF($X$1=12,(VLOOKUP(B329,'X12'!$B:$AZ,46,FALSE)),IF($X$1=13,(VLOOKUP(B329,'X13'!$B:$AZ,46,FALSE)),"B"))))))))))))))=TRUE," ",(IF($X$1=1,(VLOOKUP(B329,'X1'!$B:$AZ,46,FALSE)),IF($X$1=2,(VLOOKUP(B329,'X2'!$B:$AZ,46,FALSE)),IF($X$1=3,(VLOOKUP(B329,'X3'!$B:$AZ,46,FALSE)),IF($X$1=4,(VLOOKUP(B329,'X4'!$B:$AZ,46,FALSE)),IF($X$1=5,(VLOOKUP(B329,'X5'!$B:$AZ,46,FALSE)),IF($X$1=6,(VLOOKUP(B329,'X6'!$B:$AZ,46,FALSE)),IF($X$1=7,(VLOOKUP(B329,'X7'!$B:$AZ,46,FALSE)),IF($X$1=8,(VLOOKUP(B329,'X8'!$B:$AZ,46,FALSE)),IF($X$1=9,(VLOOKUP(B329,'X9'!$B:$AZ,46,FALSE)),IF($X$1=10,(VLOOKUP(B329,'X10'!$B:$AZ,46,FALSE)),IF($X$1=11,(VLOOKUP(B329,'X11'!$B:$AZ,46,FALSE)),IF($X$1=12,(VLOOKUP(B329,'X12'!$B:$AZ,46,FALSE)),IF($X$1=13,(VLOOKUP(B329,'X13'!$B:$AZ,46,FALSE)),"B")))))))))))))))</f>
        <v xml:space="preserve"> </v>
      </c>
      <c r="R329" s="185" t="str">
        <f ca="1">IF(ISERROR(IF($X$1=1,(VLOOKUP(B329,'X1'!$B:$AZ,15,FALSE)),IF($X$1=2,(VLOOKUP(B329,'X2'!$B:$AZ,15,FALSE)),IF($X$1=3,(VLOOKUP(B329,'X3'!$B:$AZ,15,FALSE)),IF($X$1=4,(VLOOKUP(B329,'X4'!$B:$AZ,15,FALSE)),IF($X$1=5,(VLOOKUP(B329,'X5'!$B:$AZ,15,FALSE)),IF($X$1=6,(VLOOKUP(B329,'X6'!$B:$AZ,15,FALSE)),IF($X$1=7,(VLOOKUP(B329,'X7'!$B:$AZ,15,FALSE)),IF($X$1=8,(VLOOKUP(B329,'X8'!$B:$AZ,15,FALSE)),IF($X$1=9,(VLOOKUP(B329,'X9'!$B:$AZ,15,FALSE)),IF($X$1=10,(VLOOKUP(B329,'X10'!$B:$AZ,15,FALSE)),IF($X$1=11,(VLOOKUP(B329,'X11'!$B:$AZ,15,FALSE)),IF($X$1=12,(VLOOKUP(B329,'X12'!$B:$AZ,15,FALSE)),IF($X$1=13,(VLOOKUP(B329,'X13'!$B:$AZ,15,FALSE)),"B"))))))))))))))=TRUE," ",(IF($X$1=1,(VLOOKUP(B329,'X1'!$B:$AZ,15,FALSE)),IF($X$1=2,(VLOOKUP(B329,'X2'!$B:$AZ,15,FALSE)),IF($X$1=3,(VLOOKUP(B329,'X3'!$B:$AZ,15,FALSE)),IF($X$1=4,(VLOOKUP(B329,'X4'!$B:$AZ,15,FALSE)),IF($X$1=5,(VLOOKUP(B329,'X5'!$B:$AZ,15,FALSE)),IF($X$1=6,(VLOOKUP(B329,'X6'!$B:$AZ,15,FALSE)),IF($X$1=7,(VLOOKUP(B329,'X7'!$B:$AZ,15,FALSE)),IF($X$1=8,(VLOOKUP(B329,'X8'!$B:$AZ,15,FALSE)),IF($X$1=9,(VLOOKUP(B329,'X9'!$B:$AZ,15,FALSE)),IF($X$1=10,(VLOOKUP(B329,'X10'!$B:$AZ,15,FALSE)),IF($X$1=11,(VLOOKUP(B329,'X11'!$B:$AZ,15,FALSE)),IF($X$1=12,(VLOOKUP(B329,'X12'!$B:$AZ,15,FALSE)),IF($X$1=13,(VLOOKUP(B329,'X13'!$B:$AZ,15,FALSE)),"B")))))))))))))))</f>
        <v xml:space="preserve"> </v>
      </c>
      <c r="S329" s="185" t="str">
        <f ca="1">IF(ISERROR(IF((IF($X$1=1,(VLOOKUP(B329,'X1'!$B:$AZ,14,FALSE)),(IF($X$1=2,(VLOOKUP(B329,'X2'!$B:$AZ,14,FALSE)),(IF($X$1=3,(VLOOKUP(B329,'X3'!$B:$AZ,14,FALSE)),(IF($X$1=4,(VLOOKUP(B329,'X4'!$B:$AZ,14,FALSE)),(IF($X$1=5,(VLOOKUP(B329,'X5'!$B:$AZ,14,FALSE)),(IF($X$1=6,(VLOOKUP(B329,'X6'!$B:$AZ,14,FALSE)),(IF($X$1=7,(VLOOKUP(B329,'X7'!$B:$AZ,14,FALSE)),(IF($X$1=8,(VLOOKUP(B329,'X8'!$B:$AZ,14,FALSE)),(IF($X$1=9,(VLOOKUP(B329,'X9'!$B:$AZ,14,FALSE)),(IF($X$1=10,(VLOOKUP(B329,'X10'!$B:$AZ,14,FALSE)),(IF($X$1=11,(VLOOKUP(B329,'X11'!$B:$AZ,14,FALSE)),(IF($X$1=12,(VLOOKUP(B329,'X12'!$B:$AZ,14,FALSE)),(VLOOKUP(B329,'X13'!$B:$AZ,14,FALSE))))))))))))))))))))))))))=$V$1," ",(IF($X$1=1,(VLOOKUP(B329,'X1'!$B:$AZ,14,FALSE)),(IF($X$1=2,(VLOOKUP(B329,'X2'!$B:$AZ,14,FALSE)),(IF($X$1=3,(VLOOKUP(B329,'X3'!$B:$AZ,14,FALSE)),(IF($X$1=4,(VLOOKUP(B329,'X4'!$B:$AZ,14,FALSE)),(IF($X$1=5,(VLOOKUP(B329,'X5'!$B:$AZ,14,FALSE)),(IF($X$1=6,(VLOOKUP(B329,'X6'!$B:$AZ,14,FALSE)),(IF($X$1=7,(VLOOKUP(B329,'X7'!$B:$AZ,14,FALSE)),(IF($X$1=8,(VLOOKUP(B329,'X8'!$B:$AZ,14,FALSE)),(IF($X$1=9,(VLOOKUP(B329,'X9'!$B:$AZ,14,FALSE)),(IF($X$1=10,(VLOOKUP(B329,'X10'!$B:$AZ,14,FALSE)),(IF($X$1=11,(VLOOKUP(B329,'X11'!$B:$AZ,14,FALSE)),(IF($X$1=12,(VLOOKUP(B329,'X12'!$B:$AZ,14,FALSE)),(VLOOKUP(B329,'X13'!$B:$AZ,14,FALSE))))))))))))))))))))))))))))=TRUE," ",(IF((IF($X$1=1,(VLOOKUP(B329,'X1'!$B:$AZ,14,FALSE)),(IF($X$1=2,(VLOOKUP(B329,'X2'!$B:$AZ,14,FALSE)),(IF($X$1=3,(VLOOKUP(B329,'X3'!$B:$AZ,14,FALSE)),(IF($X$1=4,(VLOOKUP(B329,'X4'!$B:$AZ,14,FALSE)),(IF($X$1=5,(VLOOKUP(B329,'X5'!$B:$AZ,14,FALSE)),(IF($X$1=6,(VLOOKUP(B329,'X6'!$B:$AZ,14,FALSE)),(IF($X$1=7,(VLOOKUP(B329,'X7'!$B:$AZ,14,FALSE)),(IF($X$1=8,(VLOOKUP(B329,'X8'!$B:$AZ,14,FALSE)),(IF($X$1=9,(VLOOKUP(B329,'X9'!$B:$AZ,14,FALSE)),(IF($X$1=10,(VLOOKUP(B329,'X10'!$B:$AZ,14,FALSE)),(IF($X$1=11,(VLOOKUP(B329,'X11'!$B:$AZ,14,FALSE)),(IF($X$1=12,(VLOOKUP(B329,'X12'!$B:$AZ,14,FALSE)),(VLOOKUP(B329,'X13'!$B:$AZ,14,FALSE))))))))))))))))))))))))))=$V$1," ",(IF($X$1=1,(VLOOKUP(B329,'X1'!$B:$AZ,14,FALSE)),(IF($X$1=2,(VLOOKUP(B329,'X2'!$B:$AZ,14,FALSE)),(IF($X$1=3,(VLOOKUP(B329,'X3'!$B:$AZ,14,FALSE)),(IF($X$1=4,(VLOOKUP(B329,'X4'!$B:$AZ,14,FALSE)),(IF($X$1=5,(VLOOKUP(B329,'X5'!$B:$AZ,14,FALSE)),(IF($X$1=6,(VLOOKUP(B329,'X6'!$B:$AZ,14,FALSE)),(IF($X$1=7,(VLOOKUP(B329,'X7'!$B:$AZ,14,FALSE)),(IF($X$1=8,(VLOOKUP(B329,'X8'!$B:$AZ,14,FALSE)),(IF($X$1=9,(VLOOKUP(B329,'X9'!$B:$AZ,14,FALSE)),(IF($X$1=10,(VLOOKUP(B329,'X10'!$B:$AZ,14,FALSE)),(IF($X$1=11,(VLOOKUP(B329,'X11'!$B:$AZ,14,FALSE)),(IF($X$1=12,(VLOOKUP(B329,'X12'!$B:$AZ,14,FALSE)),(VLOOKUP(B329,'X13'!$B:$AZ,14,FALSE)))))))))))))))))))))))))))))</f>
        <v xml:space="preserve"> </v>
      </c>
    </row>
    <row r="330" spans="1:19" ht="14.1" customHeight="1" x14ac:dyDescent="0.2">
      <c r="A330" s="156" t="s">
        <v>1058</v>
      </c>
      <c r="B330" s="122" t="str">
        <f>IF(ISERROR(IF($U$16=1,(VLOOKUP(A330,$AC$89:$AH$125,2,FALSE)),IF((IF($X$1=1,'X1'!B289,(IF($X$1=2,'X2'!B289,(IF($X$1=3,'X3'!B289,(IF($X$1=4,'X4'!B289,(IF($X$1=5,'X5'!B289,(IF($X$1=6,'X6'!B289,(IF($X$1=7,'X7'!B289,(IF($X$1=8,'X8'!B289,(IF($X$1=9,'X9'!B289,(IF($X$1=10,'X10'!B289,(IF($X$1=11,'X11'!B289,(IF($X$1=12,'X12'!B289,'X13'!B289))))))))))))))))))))))))="","",(IF($X$1=1,'X1'!B289,(IF($X$1=2,'X2'!B289,(IF($X$1=3,'X3'!B289,(IF($X$1=4,'X4'!B289,(IF($X$1=5,'X5'!B289,(IF($X$1=6,'X6'!B289,(IF($X$1=7,'X7'!B289,(IF($X$1=8,'X8'!B289,(IF($X$1=9,'X9'!B289,(IF($X$1=10,'X10'!B289,(IF($X$1=11,'X11'!B289,(IF($X$1=12,'X12'!B289,'X13'!B289)))))))))))))))))))))))))))=TRUE," ",(IF($U$16=1,(VLOOKUP(A330,$AC$89:$AH$125,2,FALSE)),IF((IF($X$1=1,'X1'!B289,(IF($X$1=2,'X2'!B289,(IF($X$1=3,'X3'!B289,(IF($X$1=4,'X4'!B289,(IF($X$1=5,'X5'!B289,(IF($X$1=6,'X6'!B289,(IF($X$1=7,'X7'!B289,(IF($X$1=8,'X8'!B289,(IF($X$1=9,'X9'!B289,(IF($X$1=10,'X10'!B289,(IF($X$1=11,'X11'!B289,(IF($X$1=12,'X12'!B289,'X13'!B289))))))))))))))))))))))))="","",(IF($X$1=1,'X1'!B289,(IF($X$1=2,'X2'!B289,(IF($X$1=3,'X3'!B289,(IF($X$1=4,'X4'!B289,(IF($X$1=5,'X5'!B289,(IF($X$1=6,'X6'!B289,(IF($X$1=7,'X7'!B289,(IF($X$1=8,'X8'!B289,(IF($X$1=9,'X9'!B289,(IF($X$1=10,'X10'!B289,(IF($X$1=11,'X11'!B289,(IF($X$1=12,'X12'!B289,'X13'!B289))))))))))))))))))))))))))))</f>
        <v/>
      </c>
      <c r="C330" s="181" t="str">
        <f ca="1">IF(ISERROR(IF($X$1=1,(VLOOKUP(B330,'X1'!$B:$AZ,47,FALSE)),IF($X$1=2,(VLOOKUP(B330,'X2'!$B:$AZ,47,FALSE)),IF($X$1=3,(VLOOKUP(B330,'X3'!$B:$AZ,47,FALSE)),IF($X$1=4,(VLOOKUP(B330,'X4'!$B:$AZ,47,FALSE)),IF($X$1=5,(VLOOKUP(B330,'X5'!$B:$AZ,47,FALSE)),IF($X$1=6,(VLOOKUP(B330,'X6'!$B:$AZ,47,FALSE)),IF($X$1=7,(VLOOKUP(B330,'X7'!$B:$AZ,47,FALSE)),IF($X$1=8,(VLOOKUP(B330,'X8'!$B:$AZ,47,FALSE)),IF($X$1=9,(VLOOKUP(B330,'X9'!$B:$AZ,47,FALSE)),IF($X$1=10,(VLOOKUP(B330,'X10'!$B:$AZ,47,FALSE)),IF($X$1=11,(VLOOKUP(B330,'X11'!$B:$AZ,47,FALSE)),IF($X$1=12,(VLOOKUP(B330,'X12'!$B:$AZ,47,FALSE)),IF($X$1=13,(VLOOKUP(B330,'X13'!$B:$AZ,47,FALSE)),"B"))))))))))))))=TRUE," ",(IF($X$1=1,(VLOOKUP(B330,'X1'!$B:$AZ,47,FALSE)),IF($X$1=2,(VLOOKUP(B330,'X2'!$B:$AZ,47,FALSE)),IF($X$1=3,(VLOOKUP(B330,'X3'!$B:$AZ,47,FALSE)),IF($X$1=4,(VLOOKUP(B330,'X4'!$B:$AZ,47,FALSE)),IF($X$1=5,(VLOOKUP(B330,'X5'!$B:$AZ,47,FALSE)),IF($X$1=6,(VLOOKUP(B330,'X6'!$B:$AZ,47,FALSE)),IF($X$1=7,(VLOOKUP(B330,'X7'!$B:$AZ,47,FALSE)),IF($X$1=8,(VLOOKUP(B330,'X8'!$B:$AZ,47,FALSE)),IF($X$1=9,(VLOOKUP(B330,'X9'!$B:$AZ,47,FALSE)),IF($X$1=10,(VLOOKUP(B330,'X10'!$B:$AZ,47,FALSE)),IF($X$1=11,(VLOOKUP(B330,'X11'!$B:$AZ,47,FALSE)),IF($X$1=12,(VLOOKUP(B330,'X12'!$B:$AZ,47,FALSE)),IF($X$1=13,(VLOOKUP(B330,'X13'!$B:$AZ,47,FALSE)),"B")))))))))))))))</f>
        <v xml:space="preserve"> </v>
      </c>
      <c r="D330" s="181" t="str">
        <f ca="1">IF(ISERROR(IF($X$1=1,(VLOOKUP(B330,'X1'!$B:$AP,41,FALSE)),IF($X$1=2,(VLOOKUP(B330,'X2'!$B:$AP,41,FALSE)),IF($X$1=3,(VLOOKUP(B330,'X3'!$B:$AP,41,FALSE)),IF($X$1=4,(VLOOKUP(B330,'X4'!$B:$AP,41,FALSE)),IF($X$1=5,(VLOOKUP(B330,'X5'!$B:$AP,41,FALSE)),IF($X$1=6,(VLOOKUP(B330,'X6'!$B:$AP,41,FALSE)),IF($X$1=7,(VLOOKUP(B330,'X7'!$B:$AP,41,FALSE)),IF($X$1=8,(VLOOKUP(B330,'X8'!$B:$AP,41,FALSE)),IF($X$1=9,(VLOOKUP(B330,'X9'!$B:$AP,41,FALSE)),IF($X$1=10,(VLOOKUP(B330,'X10'!$B:$AP,41,FALSE)),IF($X$1=11,(VLOOKUP(B330,'X11'!$B:$AP,41,FALSE)),IF($X$1=12,(VLOOKUP(B330,'X12'!$B:$AP,41,FALSE)),IF($X$1=13,(VLOOKUP(B330,'X13'!$B:$AP,41,FALSE)),"B"))))))))))))))=TRUE," ",(IF($X$1=1,(VLOOKUP(B330,'X1'!$B:$AP,41,FALSE)),IF($X$1=2,(VLOOKUP(B330,'X2'!$B:$AP,41,FALSE)),IF($X$1=3,(VLOOKUP(B330,'X3'!$B:$AP,41,FALSE)),IF($X$1=4,(VLOOKUP(B330,'X4'!$B:$AP,41,FALSE)),IF($X$1=5,(VLOOKUP(B330,'X5'!$B:$AP,41,FALSE)),IF($X$1=6,(VLOOKUP(B330,'X6'!$B:$AP,41,FALSE)),IF($X$1=7,(VLOOKUP(B330,'X7'!$B:$AP,41,FALSE)),IF($X$1=8,(VLOOKUP(B330,'X8'!$B:$AP,41,FALSE)),IF($X$1=9,(VLOOKUP(B330,'X9'!$B:$AP,41,FALSE)),IF($X$1=10,(VLOOKUP(B330,'X10'!$B:$AP,41,FALSE)),IF($X$1=11,(VLOOKUP(B330,'X11'!$B:$AP,41,FALSE)),IF($X$1=12,(VLOOKUP(B330,'X12'!$B:$AP,41,FALSE)),IF($X$1=13,(VLOOKUP(B330,'X13'!$B:$AP,41,FALSE)),"B")))))))))))))))</f>
        <v xml:space="preserve"> </v>
      </c>
      <c r="E330" s="182" t="str">
        <f ca="1">IF(ISERROR(IF($X$1=1,(VLOOKUP(B330,'X1'!$B:$AP,7,FALSE)),IF($X$1=2,(VLOOKUP(B330,'X2'!$B:$AP,7,FALSE)),IF($X$1=3,(VLOOKUP(B330,'X3'!$B:$AP,7,FALSE)),IF($X$1=4,(VLOOKUP(B330,'X4'!$B:$AP,7,FALSE)),IF($X$1=5,(VLOOKUP(B330,'X5'!$B:$AP,7,FALSE)),IF($X$1=6,(VLOOKUP(B330,'X6'!$B:$AP,7,FALSE)),IF($X$1=7,(VLOOKUP(B330,'X7'!$B:$AP,7,FALSE)),IF($X$1=8,(VLOOKUP(B330,'X8'!$B:$AP,7,FALSE)),IF($X$1=9,(VLOOKUP(B330,'X9'!$B:$AP,7,FALSE)),IF($X$1=10,(VLOOKUP(B330,'X10'!$B:$AP,7,FALSE)),IF($X$1=11,(VLOOKUP(B330,'X11'!$B:$AP,7,FALSE)),IF($X$1=12,(VLOOKUP(B330,'X12'!$B:$AP,7,FALSE)),IF($X$1=13,(VLOOKUP(B330,'X13'!$B:$AP,7,FALSE)),"B"))))))))))))))=TRUE," ",(IF($X$1=1,(VLOOKUP(B330,'X1'!$B:$AP,7,FALSE)),IF($X$1=2,(VLOOKUP(B330,'X2'!$B:$AP,7,FALSE)),IF($X$1=3,(VLOOKUP(B330,'X3'!$B:$AP,7,FALSE)),IF($X$1=4,(VLOOKUP(B330,'X4'!$B:$AP,7,FALSE)),IF($X$1=5,(VLOOKUP(B330,'X5'!$B:$AP,7,FALSE)),IF($X$1=6,(VLOOKUP(B330,'X6'!$B:$AP,7,FALSE)),IF($X$1=7,(VLOOKUP(B330,'X7'!$B:$AP,7,FALSE)),IF($X$1=8,(VLOOKUP(B330,'X8'!$B:$AP,7,FALSE)),IF($X$1=9,(VLOOKUP(B330,'X9'!$B:$AP,7,FALSE)),IF($X$1=10,(VLOOKUP(B330,'X10'!$B:$AP,7,FALSE)),IF($X$1=11,(VLOOKUP(B330,'X11'!$B:$AP,7,FALSE)),IF($X$1=12,(VLOOKUP(B330,'X12'!$B:$AP,7,FALSE)),IF($X$1=13,(VLOOKUP(B330,'X13'!$B:$AP,7,FALSE)),"B")))))))))))))))</f>
        <v xml:space="preserve"> </v>
      </c>
      <c r="F330" s="182" t="str">
        <f ca="1">IF(ISERROR(IF((IF($X$1=1,(VLOOKUP(B330,'X1'!$B:$AO,6,FALSE)),(IF($X$1=2,(VLOOKUP(B330,'X2'!$B:$AO,6,FALSE)),(IF($X$1=3,(VLOOKUP(B330,'X3'!$B:$AO,6,FALSE)),(IF($X$1=4,(VLOOKUP(B330,'X4'!$B:$AO,6,FALSE)),(IF($X$1=5,(VLOOKUP(B330,'X5'!$B:$AO,6,FALSE)),(IF($X$1=6,(VLOOKUP(B330,'X6'!$B:$AO,6,FALSE)),(IF($X$1=7,(VLOOKUP(B330,'X7'!$B:$AO,6,FALSE)),(IF($X$1=8,(VLOOKUP(B330,'X8'!$B:$AO,6,FALSE)),(IF($X$1=9,(VLOOKUP(B330,'X9'!$B:$AO,6,FALSE)),(IF($X$1=10,(VLOOKUP(B330,'X10'!$B:$AO,6,FALSE)),(IF($X$1=11,(VLOOKUP(B330,'X11'!$B:$AO,6,FALSE)),(IF($X$1=12,(VLOOKUP(B330,'X12'!$B:$AO,6,FALSE)),(VLOOKUP(B330,'X13'!$B:$AO,6,FALSE))))))))))))))))))))))))))=$V$1," ",(IF($X$1=1,(VLOOKUP(B330,'X1'!$B:$AO,6,FALSE)),(IF($X$1=2,(VLOOKUP(B330,'X2'!$B:$AO,6,FALSE)),(IF($X$1=3,(VLOOKUP(B330,'X3'!$B:$AO,6,FALSE)),(IF($X$1=4,(VLOOKUP(B330,'X4'!$B:$AO,6,FALSE)),(IF($X$1=5,(VLOOKUP(B330,'X5'!$B:$AO,6,FALSE)),(IF($X$1=6,(VLOOKUP(B330,'X6'!$B:$AO,6,FALSE)),(IF($X$1=7,(VLOOKUP(B330,'X7'!$B:$AO,6,FALSE)),(IF($X$1=8,(VLOOKUP(B330,'X8'!$B:$AO,6,FALSE)),(IF($X$1=9,(VLOOKUP(B330,'X9'!$B:$AO,6,FALSE)),(IF($X$1=10,(VLOOKUP(B330,'X10'!$B:$AO,6,FALSE)),(IF($X$1=11,(VLOOKUP(B330,'X11'!$B:$AO,6,FALSE)),(IF($X$1=12,(VLOOKUP(B330,'X12'!$B:$AO,6,FALSE)),(VLOOKUP(B330,'X13'!$B:$AO,6,FALSE))))))))))))))))))))))))))))=TRUE," ",(IF((IF($X$1=1,(VLOOKUP(B330,'X1'!$B:$AO,6,FALSE)),(IF($X$1=2,(VLOOKUP(B330,'X2'!$B:$AO,6,FALSE)),(IF($X$1=3,(VLOOKUP(B330,'X3'!$B:$AO,6,FALSE)),(IF($X$1=4,(VLOOKUP(B330,'X4'!$B:$AO,6,FALSE)),(IF($X$1=5,(VLOOKUP(B330,'X5'!$B:$AO,6,FALSE)),(IF($X$1=6,(VLOOKUP(B330,'X6'!$B:$AO,6,FALSE)),(IF($X$1=7,(VLOOKUP(B330,'X7'!$B:$AO,6,FALSE)),(IF($X$1=8,(VLOOKUP(B330,'X8'!$B:$AO,6,FALSE)),(IF($X$1=9,(VLOOKUP(B330,'X9'!$B:$AO,6,FALSE)),(IF($X$1=10,(VLOOKUP(B330,'X10'!$B:$AO,6,FALSE)),(IF($X$1=11,(VLOOKUP(B330,'X11'!$B:$AO,6,FALSE)),(IF($X$1=12,(VLOOKUP(B330,'X12'!$B:$AO,6,FALSE)),(VLOOKUP(B330,'X13'!$B:$AO,6,FALSE))))))))))))))))))))))))))=$V$1," ",(IF($X$1=1,(VLOOKUP(B330,'X1'!$B:$AO,6,FALSE)),(IF($X$1=2,(VLOOKUP(B330,'X2'!$B:$AO,6,FALSE)),(IF($X$1=3,(VLOOKUP(B330,'X3'!$B:$AO,6,FALSE)),(IF($X$1=4,(VLOOKUP(B330,'X4'!$B:$AO,6,FALSE)),(IF($X$1=5,(VLOOKUP(B330,'X5'!$B:$AO,6,FALSE)),(IF($X$1=6,(VLOOKUP(B330,'X6'!$B:$AO,6,FALSE)),(IF($X$1=7,(VLOOKUP(B330,'X7'!$B:$AO,6,FALSE)),(IF($X$1=8,(VLOOKUP(B330,'X8'!$B:$AO,6,FALSE)),(IF($X$1=9,(VLOOKUP(B330,'X9'!$B:$AO,6,FALSE)),(IF($X$1=10,(VLOOKUP(B330,'X10'!$B:$AO,6,FALSE)),(IF($X$1=11,(VLOOKUP(B330,'X11'!$B:$AO,6,FALSE)),(IF($X$1=12,(VLOOKUP(B330,'X12'!$B:$AO,6,FALSE)),(VLOOKUP(B330,'X13'!$B:$AO,6,FALSE)))))))))))))))))))))))))))))</f>
        <v xml:space="preserve"> </v>
      </c>
      <c r="G330" s="182" t="str">
        <f ca="1">IF(ISERROR(IF($X$1=1,(VLOOKUP(B330,'X1'!$B:$AZ,44,FALSE)),IF($X$1=2,(VLOOKUP(B330,'X2'!$B:$AZ,44,FALSE)),IF($X$1=3,(VLOOKUP(B330,'X3'!$B:$AZ,44,FALSE)),IF($X$1=4,(VLOOKUP(B330,'X4'!$B:$AZ,44,FALSE)),IF($X$1=5,(VLOOKUP(B330,'X5'!$B:$AZ,44,FALSE)),IF($X$1=6,(VLOOKUP(B330,'X6'!$B:$AZ,44,FALSE)),IF($X$1=7,(VLOOKUP(B330,'X7'!$B:$AZ,44,FALSE)),IF($X$1=8,(VLOOKUP(B330,'X8'!$B:$AZ,44,FALSE)),IF($X$1=9,(VLOOKUP(B330,'X9'!$B:$AZ,44,FALSE)),IF($X$1=10,(VLOOKUP(B330,'X10'!$B:$AZ,44,FALSE)),IF($X$1=11,(VLOOKUP(B330,'X11'!$B:$AZ,44,FALSE)),IF($X$1=12,(VLOOKUP(B330,'X12'!$B:$AZ,44,FALSE)),IF($X$1=13,(VLOOKUP(B330,'X13'!$B:$AZ,44,FALSE)),"B"))))))))))))))=TRUE," ",(IF($X$1=1,(VLOOKUP(B330,'X1'!$B:$AZ,44,FALSE)),IF($X$1=2,(VLOOKUP(B330,'X2'!$B:$AZ,44,FALSE)),IF($X$1=3,(VLOOKUP(B330,'X3'!$B:$AZ,44,FALSE)),IF($X$1=4,(VLOOKUP(B330,'X4'!$B:$AZ,44,FALSE)),IF($X$1=5,(VLOOKUP(B330,'X5'!$B:$AZ,44,FALSE)),IF($X$1=6,(VLOOKUP(B330,'X6'!$B:$AZ,44,FALSE)),IF($X$1=7,(VLOOKUP(B330,'X7'!$B:$AZ,44,FALSE)),IF($X$1=8,(VLOOKUP(B330,'X8'!$B:$AZ,44,FALSE)),IF($X$1=9,(VLOOKUP(B330,'X9'!$B:$AZ,44,FALSE)),IF($X$1=10,(VLOOKUP(B330,'X10'!$B:$AZ,44,FALSE)),IF($X$1=11,(VLOOKUP(B330,'X11'!$B:$AZ,44,FALSE)),IF($X$1=12,(VLOOKUP(B330,'X12'!$B:$AZ,44,FALSE)),IF($X$1=13,(VLOOKUP(B330,'X13'!$B:$AZ,44,FALSE)),"B")))))))))))))))</f>
        <v xml:space="preserve"> </v>
      </c>
      <c r="H330" s="182" t="str">
        <f ca="1">IF(ISERROR(IF($X$1=1,(VLOOKUP(B330,'X1'!$B:$AZ,8,FALSE)),IF($X$1=2,(VLOOKUP(B330,'X2'!$B:$AZ,8,FALSE)),IF($X$1=3,(VLOOKUP(B330,'X3'!$B:$AZ,8,FALSE)),IF($X$1=4,(VLOOKUP(B330,'X4'!$B:$AZ,8,FALSE)),IF($X$1=5,(VLOOKUP(B330,'X5'!$B:$AZ,8,FALSE)),IF($X$1=6,(VLOOKUP(B330,'X6'!$B:$AZ,8,FALSE)),IF($X$1=7,(VLOOKUP(B330,'X7'!$B:$AZ,8,FALSE)),IF($X$1=8,(VLOOKUP(B330,'X8'!$B:$AZ,8,FALSE)),IF($X$1=9,(VLOOKUP(B330,'X9'!$B:$AZ,8,FALSE)),IF($X$1=10,(VLOOKUP(B330,'X10'!$B:$AZ,8,FALSE)),IF($X$1=11,(VLOOKUP(B330,'X11'!$B:$AZ,8,FALSE)),IF($X$1=12,(VLOOKUP(B330,'X12'!$B:$AZ,8,FALSE)),IF($X$1=13,(VLOOKUP(B330,'X13'!$B:$AZ,8,FALSE)),"B"))))))))))))))=TRUE," ",(IF($X$1=1,(VLOOKUP(B330,'X1'!$B:$AZ,8,FALSE)),IF($X$1=2,(VLOOKUP(B330,'X2'!$B:$AZ,8,FALSE)),IF($X$1=3,(VLOOKUP(B330,'X3'!$B:$AZ,8,FALSE)),IF($X$1=4,(VLOOKUP(B330,'X4'!$B:$AZ,8,FALSE)),IF($X$1=5,(VLOOKUP(B330,'X5'!$B:$AZ,8,FALSE)),IF($X$1=6,(VLOOKUP(B330,'X6'!$B:$AZ,8,FALSE)),IF($X$1=7,(VLOOKUP(B330,'X7'!$B:$AZ,8,FALSE)),IF($X$1=8,(VLOOKUP(B330,'X8'!$B:$AZ,8,FALSE)),IF($X$1=9,(VLOOKUP(B330,'X9'!$B:$AZ,8,FALSE)),IF($X$1=10,(VLOOKUP(B330,'X10'!$B:$AZ,8,FALSE)),IF($X$1=11,(VLOOKUP(B330,'X11'!$B:$AZ,8,FALSE)),IF($X$1=12,(VLOOKUP(B330,'X12'!$B:$AZ,8,FALSE)),IF($X$1=13,(VLOOKUP(B330,'X13'!$B:$AZ,8,FALSE)),"B")))))))))))))))</f>
        <v xml:space="preserve"> </v>
      </c>
      <c r="I330" s="183" t="str">
        <f ca="1">IF(ISERROR(IF($X$1=1,(VLOOKUP(B330,'X1'!$B:$AZ,2,FALSE)),IF($X$1=2,(VLOOKUP(B330,'X2'!$B:$AZ,2,FALSE)),IF($X$1=3,(VLOOKUP(B330,'X3'!$B:$AZ,2,FALSE)),IF($X$1=4,(VLOOKUP(B330,'X4'!$B:$AZ,2,FALSE)),IF($X$1=5,(VLOOKUP(B330,'X5'!$B:$AZ,2,FALSE)),IF($X$1=6,(VLOOKUP(B330,'X6'!$B:$AZ,2,FALSE)),IF($X$1=7,(VLOOKUP(B330,'X7'!$B:$AZ,2,FALSE)),IF($X$1=8,(VLOOKUP(B330,'X8'!$B:$AZ,2,FALSE)),IF($X$1=9,(VLOOKUP(B330,'X9'!$B:$AZ,2,FALSE)),IF($X$1=10,(VLOOKUP(B330,'X10'!$B:$AZ,2,FALSE)),IF($X$1=11,(VLOOKUP(B330,'X11'!$B:$AZ,2,FALSE)),IF($X$1=12,(VLOOKUP(B330,'X12'!$B:$AZ,2,FALSE)),IF($X$1=13,(VLOOKUP(B330,'X13'!$B:$AZ,2,FALSE)),"B"))))))))))))))=TRUE," ",(IF($X$1=1,(VLOOKUP(B330,'X1'!$B:$AZ,2,FALSE)),IF($X$1=2,(VLOOKUP(B330,'X2'!$B:$AZ,2,FALSE)),IF($X$1=3,(VLOOKUP(B330,'X3'!$B:$AZ,2,FALSE)),IF($X$1=4,(VLOOKUP(B330,'X4'!$B:$AZ,2,FALSE)),IF($X$1=5,(VLOOKUP(B330,'X5'!$B:$AZ,2,FALSE)),IF($X$1=6,(VLOOKUP(B330,'X6'!$B:$AZ,2,FALSE)),IF($X$1=7,(VLOOKUP(B330,'X7'!$B:$AZ,2,FALSE)),IF($X$1=8,(VLOOKUP(B330,'X8'!$B:$AZ,2,FALSE)),IF($X$1=9,(VLOOKUP(B330,'X9'!$B:$AZ,2,FALSE)),IF($X$1=10,(VLOOKUP(B330,'X10'!$B:$AZ,2,FALSE)),IF($X$1=11,(VLOOKUP(B330,'X11'!$B:$AZ,2,FALSE)),IF($X$1=12,(VLOOKUP(B330,'X12'!$B:$AZ,2,FALSE)),IF($X$1=13,(VLOOKUP(B330,'X13'!$B:$AZ,2,FALSE)),"B")))))))))))))))</f>
        <v xml:space="preserve"> </v>
      </c>
      <c r="J330" s="183" t="str">
        <f ca="1">IF(ISERROR(IF($X$1=1,(VLOOKUP(B330,'X1'!$B:$AZ,3,FALSE)),IF($X$1=2,(VLOOKUP(B330,'X2'!$B:$AZ,3,FALSE)),IF($X$1=3,(VLOOKUP(B330,'X3'!$B:$AZ,3,FALSE)),IF($X$1=4,(VLOOKUP(B330,'X4'!$B:$AZ,3,FALSE)),IF($X$1=5,(VLOOKUP(B330,'X5'!$B:$AZ,3,FALSE)),IF($X$1=6,(VLOOKUP(B330,'X6'!$B:$AZ,3,FALSE)),IF($X$1=7,(VLOOKUP(B330,'X7'!$B:$AZ,3,FALSE)),IF($X$1=8,(VLOOKUP(B330,'X8'!$B:$AZ,3,FALSE)),IF($X$1=9,(VLOOKUP(B330,'X9'!$B:$AZ,3,FALSE)),IF($X$1=10,(VLOOKUP(B330,'X10'!$B:$AZ,3,FALSE)),IF($X$1=11,(VLOOKUP(B330,'X11'!$B:$AZ,3,FALSE)),IF($X$1=12,(VLOOKUP(B330,'X12'!$B:$AZ,3,FALSE)),IF($X$1=13,(VLOOKUP(B330,'X13'!$B:$AZ,3,FALSE)),"B"))))))))))))))=TRUE," ",(IF($X$1=1,(VLOOKUP(B330,'X1'!$B:$AZ,3,FALSE)),IF($X$1=2,(VLOOKUP(B330,'X2'!$B:$AZ,3,FALSE)),IF($X$1=3,(VLOOKUP(B330,'X3'!$B:$AZ,3,FALSE)),IF($X$1=4,(VLOOKUP(B330,'X4'!$B:$AZ,3,FALSE)),IF($X$1=5,(VLOOKUP(B330,'X5'!$B:$AZ,3,FALSE)),IF($X$1=6,(VLOOKUP(B330,'X6'!$B:$AZ,3,FALSE)),IF($X$1=7,(VLOOKUP(B330,'X7'!$B:$AZ,3,FALSE)),IF($X$1=8,(VLOOKUP(B330,'X8'!$B:$AZ,3,FALSE)),IF($X$1=9,(VLOOKUP(B330,'X9'!$B:$AZ,3,FALSE)),IF($X$1=10,(VLOOKUP(B330,'X10'!$B:$AZ,3,FALSE)),IF($X$1=11,(VLOOKUP(B330,'X11'!$B:$AZ,3,FALSE)),IF($X$1=12,(VLOOKUP(B330,'X12'!$B:$AZ,3,FALSE)),IF($X$1=13,(VLOOKUP(B330,'X13'!$B:$AZ,3,FALSE)),"B")))))))))))))))</f>
        <v xml:space="preserve"> </v>
      </c>
      <c r="K330" s="183" t="str">
        <f ca="1">IF(ISERROR(IF($X$1=1,(VLOOKUP(B330,'X1'!$B:$AZ,5,FALSE)),IF($X$1=2,(VLOOKUP(B330,'X2'!$B:$AZ,5,FALSE)),IF($X$1=3,(VLOOKUP(B330,'X3'!$B:$AZ,5,FALSE)),IF($X$1=4,(VLOOKUP(B330,'X4'!$B:$AZ,5,FALSE)),IF($X$1=5,(VLOOKUP(B330,'X5'!$B:$AZ,5,FALSE)),IF($X$1=6,(VLOOKUP(B330,'X6'!$B:$AZ,5,FALSE)),IF($X$1=7,(VLOOKUP(B330,'X7'!$B:$AZ,5,FALSE)),IF($X$1=8,(VLOOKUP(B330,'X8'!$B:$AZ,5,FALSE)),IF($X$1=9,(VLOOKUP(B330,'X9'!$B:$AZ,5,FALSE)),IF($X$1=10,(VLOOKUP(B330,'X10'!$B:$AZ,5,FALSE)),IF($X$1=11,(VLOOKUP(B330,'X11'!$B:$AZ,5,FALSE)),IF($X$1=12,(VLOOKUP(B330,'X12'!$B:$AZ,5,FALSE)),IF($X$1=13,(VLOOKUP(B330,'X13'!$B:$AZ,5,FALSE)),"B"))))))))))))))=TRUE," ",(IF($X$1=1,(VLOOKUP(B330,'X1'!$B:$AZ,5,FALSE)),IF($X$1=2,(VLOOKUP(B330,'X2'!$B:$AZ,5,FALSE)),IF($X$1=3,(VLOOKUP(B330,'X3'!$B:$AZ,5,FALSE)),IF($X$1=4,(VLOOKUP(B330,'X4'!$B:$AZ,5,FALSE)),IF($X$1=5,(VLOOKUP(B330,'X5'!$B:$AZ,5,FALSE)),IF($X$1=6,(VLOOKUP(B330,'X6'!$B:$AZ,5,FALSE)),IF($X$1=7,(VLOOKUP(B330,'X7'!$B:$AZ,5,FALSE)),IF($X$1=8,(VLOOKUP(B330,'X8'!$B:$AZ,5,FALSE)),IF($X$1=9,(VLOOKUP(B330,'X9'!$B:$AZ,5,FALSE)),IF($X$1=10,(VLOOKUP(B330,'X10'!$B:$AZ,5,FALSE)),IF($X$1=11,(VLOOKUP(B330,'X11'!$B:$AZ,5,FALSE)),IF($X$1=12,(VLOOKUP(B330,'X12'!$B:$AZ,5,FALSE)),IF($X$1=13,(VLOOKUP(B330,'X13'!$B:$AZ,5,FALSE)),"B")))))))))))))))</f>
        <v xml:space="preserve"> </v>
      </c>
      <c r="L330" s="184" t="str">
        <f ca="1">IF(ISERROR(IF($X$1=1,(VLOOKUP(B330,'X1'!$B:$AZ,9,FALSE)),IF($X$1=2,(VLOOKUP(B330,'X2'!$B:$AZ,9,FALSE)),IF($X$1=3,(VLOOKUP(B330,'X3'!$B:$AZ,9,FALSE)),IF($X$1=4,(VLOOKUP(B330,'X4'!$B:$AZ,9,FALSE)),IF($X$1=5,(VLOOKUP(B330,'X5'!$B:$AZ,9,FALSE)),IF($X$1=6,(VLOOKUP(B330,'X6'!$B:$AZ,9,FALSE)),IF($X$1=7,(VLOOKUP(B330,'X7'!$B:$AZ,9,FALSE)),IF($X$1=8,(VLOOKUP(B330,'X8'!$B:$AZ,9,FALSE)),IF($X$1=9,(VLOOKUP(B330,'X9'!$B:$AZ,9,FALSE)),IF($X$1=10,(VLOOKUP(B330,'X10'!$B:$AZ,9,FALSE)),IF($X$1=11,(VLOOKUP(B330,'X11'!$B:$AZ,9,FALSE)),IF($X$1=12,(VLOOKUP(B330,'X12'!$B:$AZ,9,FALSE)),IF($X$1=13,(VLOOKUP(B330,'X13'!$B:$AZ,9,FALSE)),"B"))))))))))))))=TRUE," ",(IF($X$1=1,(VLOOKUP(B330,'X1'!$B:$AZ,9,FALSE)),IF($X$1=2,(VLOOKUP(B330,'X2'!$B:$AZ,9,FALSE)),IF($X$1=3,(VLOOKUP(B330,'X3'!$B:$AZ,9,FALSE)),IF($X$1=4,(VLOOKUP(B330,'X4'!$B:$AZ,9,FALSE)),IF($X$1=5,(VLOOKUP(B330,'X5'!$B:$AZ,9,FALSE)),IF($X$1=6,(VLOOKUP(B330,'X6'!$B:$AZ,9,FALSE)),IF($X$1=7,(VLOOKUP(B330,'X7'!$B:$AZ,9,FALSE)),IF($X$1=8,(VLOOKUP(B330,'X8'!$B:$AZ,9,FALSE)),IF($X$1=9,(VLOOKUP(B330,'X9'!$B:$AZ,9,FALSE)),IF($X$1=10,(VLOOKUP(B330,'X10'!$B:$AZ,9,FALSE)),IF($X$1=11,(VLOOKUP(B330,'X11'!$B:$AZ,9,FALSE)),IF($X$1=12,(VLOOKUP(B330,'X12'!$B:$AZ,9,FALSE)),IF($X$1=13,(VLOOKUP(B330,'X13'!$B:$AZ,9,FALSE)),"B")))))))))))))))</f>
        <v xml:space="preserve"> </v>
      </c>
      <c r="M330" s="184" t="str">
        <f ca="1">IF(ISERROR(IF($X$1=1,(VLOOKUP(B330,'X1'!$B:$AZ,10,FALSE)),IF($X$1=2,(VLOOKUP(B330,'X2'!$B:$AZ,10,FALSE)),IF($X$1=3,(VLOOKUP(B330,'X3'!$B:$AZ,10,FALSE)),IF($X$1=4,(VLOOKUP(B330,'X4'!$B:$AZ,10,FALSE)),IF($X$1=5,(VLOOKUP(B330,'X5'!$B:$AZ,10,FALSE)),IF($X$1=6,(VLOOKUP(B330,'X6'!$B:$AZ,10,FALSE)),IF($X$1=7,(VLOOKUP(B330,'X7'!$B:$AZ,10,FALSE)),IF($X$1=8,(VLOOKUP(B330,'X8'!$B:$AZ,10,FALSE)),IF($X$1=9,(VLOOKUP(B330,'X9'!$B:$AZ,10,FALSE)),IF($X$1=10,(VLOOKUP(B330,'X10'!$B:$AZ,10,FALSE)),IF($X$1=11,(VLOOKUP(B330,'X11'!$B:$AZ,10,FALSE)),IF($X$1=12,(VLOOKUP(B330,'X12'!$B:$AZ,10,FALSE)),IF($X$1=13,(VLOOKUP(B330,'X13'!$B:$AZ,10,FALSE)),"B"))))))))))))))=TRUE," ",(IF($X$1=1,(VLOOKUP(B330,'X1'!$B:$AZ,10,FALSE)),IF($X$1=2,(VLOOKUP(B330,'X2'!$B:$AZ,10,FALSE)),IF($X$1=3,(VLOOKUP(B330,'X3'!$B:$AZ,10,FALSE)),IF($X$1=4,(VLOOKUP(B330,'X4'!$B:$AZ,10,FALSE)),IF($X$1=5,(VLOOKUP(B330,'X5'!$B:$AZ,10,FALSE)),IF($X$1=6,(VLOOKUP(B330,'X6'!$B:$AZ,10,FALSE)),IF($X$1=7,(VLOOKUP(B330,'X7'!$B:$AZ,10,FALSE)),IF($X$1=8,(VLOOKUP(B330,'X8'!$B:$AZ,10,FALSE)),IF($X$1=9,(VLOOKUP(B330,'X9'!$B:$AZ,10,FALSE)),IF($X$1=10,(VLOOKUP(B330,'X10'!$B:$AZ,10,FALSE)),IF($X$1=11,(VLOOKUP(B330,'X11'!$B:$AZ,10,FALSE)),IF($X$1=12,(VLOOKUP(B330,'X12'!$B:$AZ,10,FALSE)),IF($X$1=13,(VLOOKUP(B330,'X13'!$B:$AZ,10,FALSE)),"B")))))))))))))))</f>
        <v xml:space="preserve"> </v>
      </c>
      <c r="N330" s="185" t="str">
        <f ca="1">IF(ISERROR(IF($X$1=1,(VLOOKUP(B330,'X1'!$B:$AZ,45,FALSE)),IF($X$1=2,(VLOOKUP(B330,'X2'!$B:$AZ,45,FALSE)),IF($X$1=3,(VLOOKUP(B330,'X3'!$B:$AZ,45,FALSE)),IF($X$1=4,(VLOOKUP(B330,'X4'!$B:$AZ,45,FALSE)),IF($X$1=5,(VLOOKUP(B330,'X5'!$B:$AZ,45,FALSE)),IF($X$1=6,(VLOOKUP(B330,'X6'!$B:$AZ,45,FALSE)),IF($X$1=7,(VLOOKUP(B330,'X7'!$B:$AZ,45,FALSE)),IF($X$1=8,(VLOOKUP(B330,'X8'!$B:$AZ,45,FALSE)),IF($X$1=9,(VLOOKUP(B330,'X9'!$B:$AZ,45,FALSE)),IF($X$1=10,(VLOOKUP(B330,'X10'!$B:$AZ,45,FALSE)),IF($X$1=11,(VLOOKUP(B330,'X11'!$B:$AZ,45,FALSE)),IF($X$1=12,(VLOOKUP(B330,'X12'!$B:$AZ,45,FALSE)),IF($X$1=13,(VLOOKUP(B330,'X13'!$B:$AZ,45,FALSE)),"B"))))))))))))))=TRUE," ",(IF($X$1=1,(VLOOKUP(B330,'X1'!$B:$AZ,45,FALSE)),IF($X$1=2,(VLOOKUP(B330,'X2'!$B:$AZ,45,FALSE)),IF($X$1=3,(VLOOKUP(B330,'X3'!$B:$AZ,45,FALSE)),IF($X$1=4,(VLOOKUP(B330,'X4'!$B:$AZ,45,FALSE)),IF($X$1=5,(VLOOKUP(B330,'X5'!$B:$AZ,45,FALSE)),IF($X$1=6,(VLOOKUP(B330,'X6'!$B:$AZ,45,FALSE)),IF($X$1=7,(VLOOKUP(B330,'X7'!$B:$AZ,45,FALSE)),IF($X$1=8,(VLOOKUP(B330,'X8'!$B:$AZ,45,FALSE)),IF($X$1=9,(VLOOKUP(B330,'X9'!$B:$AZ,45,FALSE)),IF($X$1=10,(VLOOKUP(B330,'X10'!$B:$AZ,45,FALSE)),IF($X$1=11,(VLOOKUP(B330,'X11'!$B:$AZ,45,FALSE)),IF($X$1=12,(VLOOKUP(B330,'X12'!$B:$AZ,45,FALSE)),IF($X$1=13,(VLOOKUP(B330,'X13'!$B:$AZ,45,FALSE)),"B")))))))))))))))</f>
        <v xml:space="preserve"> </v>
      </c>
      <c r="O330" s="184" t="str">
        <f ca="1">IF(ISERROR(IF($X$1=1,(VLOOKUP(B330,'X1'!$B:$AZ,11,FALSE)),IF($X$1=2,(VLOOKUP(B330,'X2'!$B:$AZ,11,FALSE)),IF($X$1=3,(VLOOKUP(B330,'X3'!$B:$AZ,11,FALSE)),IF($X$1=4,(VLOOKUP(B330,'X4'!$B:$AZ,11,FALSE)),IF($X$1=5,(VLOOKUP(B330,'X5'!$B:$AZ,11,FALSE)),IF($X$1=6,(VLOOKUP(B330,'X6'!$B:$AZ,11,FALSE)),IF($X$1=7,(VLOOKUP(B330,'X7'!$B:$AZ,11,FALSE)),IF($X$1=8,(VLOOKUP(B330,'X8'!$B:$AZ,11,FALSE)),IF($X$1=9,(VLOOKUP(B330,'X9'!$B:$AZ,11,FALSE)),IF($X$1=10,(VLOOKUP(B330,'X10'!$B:$AZ,11,FALSE)),IF($X$1=11,(VLOOKUP(B330,'X11'!$B:$AZ,11,FALSE)),IF($X$1=12,(VLOOKUP(B330,'X12'!$B:$AZ,11,FALSE)),IF($X$1=13,(VLOOKUP(B330,'X13'!$B:$AZ,11,FALSE)),"B"))))))))))))))=TRUE," ",(IF($X$1=1,(VLOOKUP(B330,'X1'!$B:$AZ,11,FALSE)),IF($X$1=2,(VLOOKUP(B330,'X2'!$B:$AZ,11,FALSE)),IF($X$1=3,(VLOOKUP(B330,'X3'!$B:$AZ,11,FALSE)),IF($X$1=4,(VLOOKUP(B330,'X4'!$B:$AZ,11,FALSE)),IF($X$1=5,(VLOOKUP(B330,'X5'!$B:$AZ,11,FALSE)),IF($X$1=6,(VLOOKUP(B330,'X6'!$B:$AZ,11,FALSE)),IF($X$1=7,(VLOOKUP(B330,'X7'!$B:$AZ,11,FALSE)),IF($X$1=8,(VLOOKUP(B330,'X8'!$B:$AZ,11,FALSE)),IF($X$1=9,(VLOOKUP(B330,'X9'!$B:$AZ,11,FALSE)),IF($X$1=10,(VLOOKUP(B330,'X10'!$B:$AZ,11,FALSE)),IF($X$1=11,(VLOOKUP(B330,'X11'!$B:$AZ,11,FALSE)),IF($X$1=12,(VLOOKUP(B330,'X12'!$B:$AZ,11,FALSE)),IF($X$1=13,(VLOOKUP(B330,'X13'!$B:$AZ,11,FALSE)),"B")))))))))))))))</f>
        <v xml:space="preserve"> </v>
      </c>
      <c r="P330" s="184" t="str">
        <f ca="1">IF(ISERROR(IF($X$1=1,(VLOOKUP(B330,'X1'!$B:$AZ,12,FALSE)),IF($X$1=2,(VLOOKUP(B330,'X2'!$B:$AZ,12,FALSE)),IF($X$1=3,(VLOOKUP(B330,'X3'!$B:$AZ,12,FALSE)),IF($X$1=4,(VLOOKUP(B330,'X4'!$B:$AZ,12,FALSE)),IF($X$1=5,(VLOOKUP(B330,'X5'!$B:$AZ,12,FALSE)),IF($X$1=6,(VLOOKUP(B330,'X6'!$B:$AZ,12,FALSE)),IF($X$1=7,(VLOOKUP(B330,'X7'!$B:$AZ,12,FALSE)),IF($X$1=8,(VLOOKUP(B330,'X8'!$B:$AZ,12,FALSE)),IF($X$1=9,(VLOOKUP(B330,'X9'!$B:$AZ,12,FALSE)),IF($X$1=10,(VLOOKUP(B330,'X10'!$B:$AZ,12,FALSE)),IF($X$1=11,(VLOOKUP(B330,'X11'!$B:$AZ,12,FALSE)),IF($X$1=12,(VLOOKUP(B330,'X12'!$B:$AZ,12,FALSE)),IF($X$1=13,(VLOOKUP(B330,'X13'!$B:$AZ,12,FALSE)),"B"))))))))))))))=TRUE," ",(IF($X$1=1,(VLOOKUP(B330,'X1'!$B:$AZ,12,FALSE)),IF($X$1=2,(VLOOKUP(B330,'X2'!$B:$AZ,12,FALSE)),IF($X$1=3,(VLOOKUP(B330,'X3'!$B:$AZ,12,FALSE)),IF($X$1=4,(VLOOKUP(B330,'X4'!$B:$AZ,12,FALSE)),IF($X$1=5,(VLOOKUP(B330,'X5'!$B:$AZ,12,FALSE)),IF($X$1=6,(VLOOKUP(B330,'X6'!$B:$AZ,12,FALSE)),IF($X$1=7,(VLOOKUP(B330,'X7'!$B:$AZ,12,FALSE)),IF($X$1=8,(VLOOKUP(B330,'X8'!$B:$AZ,12,FALSE)),IF($X$1=9,(VLOOKUP(B330,'X9'!$B:$AZ,12,FALSE)),IF($X$1=10,(VLOOKUP(B330,'X10'!$B:$AZ,12,FALSE)),IF($X$1=11,(VLOOKUP(B330,'X11'!$B:$AZ,12,FALSE)),IF($X$1=12,(VLOOKUP(B330,'X12'!$B:$AZ,12,FALSE)),IF($X$1=13,(VLOOKUP(B330,'X13'!$B:$AZ,12,FALSE)),"B")))))))))))))))</f>
        <v xml:space="preserve"> </v>
      </c>
      <c r="Q330" s="185" t="str">
        <f ca="1">IF(ISERROR(IF($X$1=1,(VLOOKUP(B330,'X1'!$B:$AZ,46,FALSE)),IF($X$1=2,(VLOOKUP(B330,'X2'!$B:$AZ,46,FALSE)),IF($X$1=3,(VLOOKUP(B330,'X3'!$B:$AZ,46,FALSE)),IF($X$1=4,(VLOOKUP(B330,'X4'!$B:$AZ,46,FALSE)),IF($X$1=5,(VLOOKUP(B330,'X5'!$B:$AZ,46,FALSE)),IF($X$1=6,(VLOOKUP(B330,'X6'!$B:$AZ,46,FALSE)),IF($X$1=7,(VLOOKUP(B330,'X7'!$B:$AZ,46,FALSE)),IF($X$1=8,(VLOOKUP(B330,'X8'!$B:$AZ,46,FALSE)),IF($X$1=9,(VLOOKUP(B330,'X9'!$B:$AZ,46,FALSE)),IF($X$1=10,(VLOOKUP(B330,'X10'!$B:$AZ,46,FALSE)),IF($X$1=11,(VLOOKUP(B330,'X11'!$B:$AZ,46,FALSE)),IF($X$1=12,(VLOOKUP(B330,'X12'!$B:$AZ,46,FALSE)),IF($X$1=13,(VLOOKUP(B330,'X13'!$B:$AZ,46,FALSE)),"B"))))))))))))))=TRUE," ",(IF($X$1=1,(VLOOKUP(B330,'X1'!$B:$AZ,46,FALSE)),IF($X$1=2,(VLOOKUP(B330,'X2'!$B:$AZ,46,FALSE)),IF($X$1=3,(VLOOKUP(B330,'X3'!$B:$AZ,46,FALSE)),IF($X$1=4,(VLOOKUP(B330,'X4'!$B:$AZ,46,FALSE)),IF($X$1=5,(VLOOKUP(B330,'X5'!$B:$AZ,46,FALSE)),IF($X$1=6,(VLOOKUP(B330,'X6'!$B:$AZ,46,FALSE)),IF($X$1=7,(VLOOKUP(B330,'X7'!$B:$AZ,46,FALSE)),IF($X$1=8,(VLOOKUP(B330,'X8'!$B:$AZ,46,FALSE)),IF($X$1=9,(VLOOKUP(B330,'X9'!$B:$AZ,46,FALSE)),IF($X$1=10,(VLOOKUP(B330,'X10'!$B:$AZ,46,FALSE)),IF($X$1=11,(VLOOKUP(B330,'X11'!$B:$AZ,46,FALSE)),IF($X$1=12,(VLOOKUP(B330,'X12'!$B:$AZ,46,FALSE)),IF($X$1=13,(VLOOKUP(B330,'X13'!$B:$AZ,46,FALSE)),"B")))))))))))))))</f>
        <v xml:space="preserve"> </v>
      </c>
      <c r="R330" s="185" t="str">
        <f ca="1">IF(ISERROR(IF($X$1=1,(VLOOKUP(B330,'X1'!$B:$AZ,15,FALSE)),IF($X$1=2,(VLOOKUP(B330,'X2'!$B:$AZ,15,FALSE)),IF($X$1=3,(VLOOKUP(B330,'X3'!$B:$AZ,15,FALSE)),IF($X$1=4,(VLOOKUP(B330,'X4'!$B:$AZ,15,FALSE)),IF($X$1=5,(VLOOKUP(B330,'X5'!$B:$AZ,15,FALSE)),IF($X$1=6,(VLOOKUP(B330,'X6'!$B:$AZ,15,FALSE)),IF($X$1=7,(VLOOKUP(B330,'X7'!$B:$AZ,15,FALSE)),IF($X$1=8,(VLOOKUP(B330,'X8'!$B:$AZ,15,FALSE)),IF($X$1=9,(VLOOKUP(B330,'X9'!$B:$AZ,15,FALSE)),IF($X$1=10,(VLOOKUP(B330,'X10'!$B:$AZ,15,FALSE)),IF($X$1=11,(VLOOKUP(B330,'X11'!$B:$AZ,15,FALSE)),IF($X$1=12,(VLOOKUP(B330,'X12'!$B:$AZ,15,FALSE)),IF($X$1=13,(VLOOKUP(B330,'X13'!$B:$AZ,15,FALSE)),"B"))))))))))))))=TRUE," ",(IF($X$1=1,(VLOOKUP(B330,'X1'!$B:$AZ,15,FALSE)),IF($X$1=2,(VLOOKUP(B330,'X2'!$B:$AZ,15,FALSE)),IF($X$1=3,(VLOOKUP(B330,'X3'!$B:$AZ,15,FALSE)),IF($X$1=4,(VLOOKUP(B330,'X4'!$B:$AZ,15,FALSE)),IF($X$1=5,(VLOOKUP(B330,'X5'!$B:$AZ,15,FALSE)),IF($X$1=6,(VLOOKUP(B330,'X6'!$B:$AZ,15,FALSE)),IF($X$1=7,(VLOOKUP(B330,'X7'!$B:$AZ,15,FALSE)),IF($X$1=8,(VLOOKUP(B330,'X8'!$B:$AZ,15,FALSE)),IF($X$1=9,(VLOOKUP(B330,'X9'!$B:$AZ,15,FALSE)),IF($X$1=10,(VLOOKUP(B330,'X10'!$B:$AZ,15,FALSE)),IF($X$1=11,(VLOOKUP(B330,'X11'!$B:$AZ,15,FALSE)),IF($X$1=12,(VLOOKUP(B330,'X12'!$B:$AZ,15,FALSE)),IF($X$1=13,(VLOOKUP(B330,'X13'!$B:$AZ,15,FALSE)),"B")))))))))))))))</f>
        <v xml:space="preserve"> </v>
      </c>
      <c r="S330" s="185" t="str">
        <f ca="1">IF(ISERROR(IF((IF($X$1=1,(VLOOKUP(B330,'X1'!$B:$AZ,14,FALSE)),(IF($X$1=2,(VLOOKUP(B330,'X2'!$B:$AZ,14,FALSE)),(IF($X$1=3,(VLOOKUP(B330,'X3'!$B:$AZ,14,FALSE)),(IF($X$1=4,(VLOOKUP(B330,'X4'!$B:$AZ,14,FALSE)),(IF($X$1=5,(VLOOKUP(B330,'X5'!$B:$AZ,14,FALSE)),(IF($X$1=6,(VLOOKUP(B330,'X6'!$B:$AZ,14,FALSE)),(IF($X$1=7,(VLOOKUP(B330,'X7'!$B:$AZ,14,FALSE)),(IF($X$1=8,(VLOOKUP(B330,'X8'!$B:$AZ,14,FALSE)),(IF($X$1=9,(VLOOKUP(B330,'X9'!$B:$AZ,14,FALSE)),(IF($X$1=10,(VLOOKUP(B330,'X10'!$B:$AZ,14,FALSE)),(IF($X$1=11,(VLOOKUP(B330,'X11'!$B:$AZ,14,FALSE)),(IF($X$1=12,(VLOOKUP(B330,'X12'!$B:$AZ,14,FALSE)),(VLOOKUP(B330,'X13'!$B:$AZ,14,FALSE))))))))))))))))))))))))))=$V$1," ",(IF($X$1=1,(VLOOKUP(B330,'X1'!$B:$AZ,14,FALSE)),(IF($X$1=2,(VLOOKUP(B330,'X2'!$B:$AZ,14,FALSE)),(IF($X$1=3,(VLOOKUP(B330,'X3'!$B:$AZ,14,FALSE)),(IF($X$1=4,(VLOOKUP(B330,'X4'!$B:$AZ,14,FALSE)),(IF($X$1=5,(VLOOKUP(B330,'X5'!$B:$AZ,14,FALSE)),(IF($X$1=6,(VLOOKUP(B330,'X6'!$B:$AZ,14,FALSE)),(IF($X$1=7,(VLOOKUP(B330,'X7'!$B:$AZ,14,FALSE)),(IF($X$1=8,(VLOOKUP(B330,'X8'!$B:$AZ,14,FALSE)),(IF($X$1=9,(VLOOKUP(B330,'X9'!$B:$AZ,14,FALSE)),(IF($X$1=10,(VLOOKUP(B330,'X10'!$B:$AZ,14,FALSE)),(IF($X$1=11,(VLOOKUP(B330,'X11'!$B:$AZ,14,FALSE)),(IF($X$1=12,(VLOOKUP(B330,'X12'!$B:$AZ,14,FALSE)),(VLOOKUP(B330,'X13'!$B:$AZ,14,FALSE))))))))))))))))))))))))))))=TRUE," ",(IF((IF($X$1=1,(VLOOKUP(B330,'X1'!$B:$AZ,14,FALSE)),(IF($X$1=2,(VLOOKUP(B330,'X2'!$B:$AZ,14,FALSE)),(IF($X$1=3,(VLOOKUP(B330,'X3'!$B:$AZ,14,FALSE)),(IF($X$1=4,(VLOOKUP(B330,'X4'!$B:$AZ,14,FALSE)),(IF($X$1=5,(VLOOKUP(B330,'X5'!$B:$AZ,14,FALSE)),(IF($X$1=6,(VLOOKUP(B330,'X6'!$B:$AZ,14,FALSE)),(IF($X$1=7,(VLOOKUP(B330,'X7'!$B:$AZ,14,FALSE)),(IF($X$1=8,(VLOOKUP(B330,'X8'!$B:$AZ,14,FALSE)),(IF($X$1=9,(VLOOKUP(B330,'X9'!$B:$AZ,14,FALSE)),(IF($X$1=10,(VLOOKUP(B330,'X10'!$B:$AZ,14,FALSE)),(IF($X$1=11,(VLOOKUP(B330,'X11'!$B:$AZ,14,FALSE)),(IF($X$1=12,(VLOOKUP(B330,'X12'!$B:$AZ,14,FALSE)),(VLOOKUP(B330,'X13'!$B:$AZ,14,FALSE))))))))))))))))))))))))))=$V$1," ",(IF($X$1=1,(VLOOKUP(B330,'X1'!$B:$AZ,14,FALSE)),(IF($X$1=2,(VLOOKUP(B330,'X2'!$B:$AZ,14,FALSE)),(IF($X$1=3,(VLOOKUP(B330,'X3'!$B:$AZ,14,FALSE)),(IF($X$1=4,(VLOOKUP(B330,'X4'!$B:$AZ,14,FALSE)),(IF($X$1=5,(VLOOKUP(B330,'X5'!$B:$AZ,14,FALSE)),(IF($X$1=6,(VLOOKUP(B330,'X6'!$B:$AZ,14,FALSE)),(IF($X$1=7,(VLOOKUP(B330,'X7'!$B:$AZ,14,FALSE)),(IF($X$1=8,(VLOOKUP(B330,'X8'!$B:$AZ,14,FALSE)),(IF($X$1=9,(VLOOKUP(B330,'X9'!$B:$AZ,14,FALSE)),(IF($X$1=10,(VLOOKUP(B330,'X10'!$B:$AZ,14,FALSE)),(IF($X$1=11,(VLOOKUP(B330,'X11'!$B:$AZ,14,FALSE)),(IF($X$1=12,(VLOOKUP(B330,'X12'!$B:$AZ,14,FALSE)),(VLOOKUP(B330,'X13'!$B:$AZ,14,FALSE)))))))))))))))))))))))))))))</f>
        <v xml:space="preserve"> </v>
      </c>
    </row>
    <row r="331" spans="1:19" ht="14.1" customHeight="1" x14ac:dyDescent="0.2">
      <c r="A331" s="156" t="s">
        <v>1058</v>
      </c>
      <c r="B331" s="122" t="str">
        <f>IF(ISERROR(IF($U$16=1,(VLOOKUP(A331,$AC$89:$AH$125,2,FALSE)),IF((IF($X$1=1,'X1'!B290,(IF($X$1=2,'X2'!B290,(IF($X$1=3,'X3'!B290,(IF($X$1=4,'X4'!B290,(IF($X$1=5,'X5'!B290,(IF($X$1=6,'X6'!B290,(IF($X$1=7,'X7'!B290,(IF($X$1=8,'X8'!B290,(IF($X$1=9,'X9'!B290,(IF($X$1=10,'X10'!B290,(IF($X$1=11,'X11'!B290,(IF($X$1=12,'X12'!B290,'X13'!B290))))))))))))))))))))))))="","",(IF($X$1=1,'X1'!B290,(IF($X$1=2,'X2'!B290,(IF($X$1=3,'X3'!B290,(IF($X$1=4,'X4'!B290,(IF($X$1=5,'X5'!B290,(IF($X$1=6,'X6'!B290,(IF($X$1=7,'X7'!B290,(IF($X$1=8,'X8'!B290,(IF($X$1=9,'X9'!B290,(IF($X$1=10,'X10'!B290,(IF($X$1=11,'X11'!B290,(IF($X$1=12,'X12'!B290,'X13'!B290)))))))))))))))))))))))))))=TRUE," ",(IF($U$16=1,(VLOOKUP(A331,$AC$89:$AH$125,2,FALSE)),IF((IF($X$1=1,'X1'!B290,(IF($X$1=2,'X2'!B290,(IF($X$1=3,'X3'!B290,(IF($X$1=4,'X4'!B290,(IF($X$1=5,'X5'!B290,(IF($X$1=6,'X6'!B290,(IF($X$1=7,'X7'!B290,(IF($X$1=8,'X8'!B290,(IF($X$1=9,'X9'!B290,(IF($X$1=10,'X10'!B290,(IF($X$1=11,'X11'!B290,(IF($X$1=12,'X12'!B290,'X13'!B290))))))))))))))))))))))))="","",(IF($X$1=1,'X1'!B290,(IF($X$1=2,'X2'!B290,(IF($X$1=3,'X3'!B290,(IF($X$1=4,'X4'!B290,(IF($X$1=5,'X5'!B290,(IF($X$1=6,'X6'!B290,(IF($X$1=7,'X7'!B290,(IF($X$1=8,'X8'!B290,(IF($X$1=9,'X9'!B290,(IF($X$1=10,'X10'!B290,(IF($X$1=11,'X11'!B290,(IF($X$1=12,'X12'!B290,'X13'!B290))))))))))))))))))))))))))))</f>
        <v/>
      </c>
      <c r="C331" s="181" t="str">
        <f ca="1">IF(ISERROR(IF($X$1=1,(VLOOKUP(B331,'X1'!$B:$AZ,47,FALSE)),IF($X$1=2,(VLOOKUP(B331,'X2'!$B:$AZ,47,FALSE)),IF($X$1=3,(VLOOKUP(B331,'X3'!$B:$AZ,47,FALSE)),IF($X$1=4,(VLOOKUP(B331,'X4'!$B:$AZ,47,FALSE)),IF($X$1=5,(VLOOKUP(B331,'X5'!$B:$AZ,47,FALSE)),IF($X$1=6,(VLOOKUP(B331,'X6'!$B:$AZ,47,FALSE)),IF($X$1=7,(VLOOKUP(B331,'X7'!$B:$AZ,47,FALSE)),IF($X$1=8,(VLOOKUP(B331,'X8'!$B:$AZ,47,FALSE)),IF($X$1=9,(VLOOKUP(B331,'X9'!$B:$AZ,47,FALSE)),IF($X$1=10,(VLOOKUP(B331,'X10'!$B:$AZ,47,FALSE)),IF($X$1=11,(VLOOKUP(B331,'X11'!$B:$AZ,47,FALSE)),IF($X$1=12,(VLOOKUP(B331,'X12'!$B:$AZ,47,FALSE)),IF($X$1=13,(VLOOKUP(B331,'X13'!$B:$AZ,47,FALSE)),"B"))))))))))))))=TRUE," ",(IF($X$1=1,(VLOOKUP(B331,'X1'!$B:$AZ,47,FALSE)),IF($X$1=2,(VLOOKUP(B331,'X2'!$B:$AZ,47,FALSE)),IF($X$1=3,(VLOOKUP(B331,'X3'!$B:$AZ,47,FALSE)),IF($X$1=4,(VLOOKUP(B331,'X4'!$B:$AZ,47,FALSE)),IF($X$1=5,(VLOOKUP(B331,'X5'!$B:$AZ,47,FALSE)),IF($X$1=6,(VLOOKUP(B331,'X6'!$B:$AZ,47,FALSE)),IF($X$1=7,(VLOOKUP(B331,'X7'!$B:$AZ,47,FALSE)),IF($X$1=8,(VLOOKUP(B331,'X8'!$B:$AZ,47,FALSE)),IF($X$1=9,(VLOOKUP(B331,'X9'!$B:$AZ,47,FALSE)),IF($X$1=10,(VLOOKUP(B331,'X10'!$B:$AZ,47,FALSE)),IF($X$1=11,(VLOOKUP(B331,'X11'!$B:$AZ,47,FALSE)),IF($X$1=12,(VLOOKUP(B331,'X12'!$B:$AZ,47,FALSE)),IF($X$1=13,(VLOOKUP(B331,'X13'!$B:$AZ,47,FALSE)),"B")))))))))))))))</f>
        <v xml:space="preserve"> </v>
      </c>
      <c r="D331" s="181" t="str">
        <f ca="1">IF(ISERROR(IF($X$1=1,(VLOOKUP(B331,'X1'!$B:$AP,41,FALSE)),IF($X$1=2,(VLOOKUP(B331,'X2'!$B:$AP,41,FALSE)),IF($X$1=3,(VLOOKUP(B331,'X3'!$B:$AP,41,FALSE)),IF($X$1=4,(VLOOKUP(B331,'X4'!$B:$AP,41,FALSE)),IF($X$1=5,(VLOOKUP(B331,'X5'!$B:$AP,41,FALSE)),IF($X$1=6,(VLOOKUP(B331,'X6'!$B:$AP,41,FALSE)),IF($X$1=7,(VLOOKUP(B331,'X7'!$B:$AP,41,FALSE)),IF($X$1=8,(VLOOKUP(B331,'X8'!$B:$AP,41,FALSE)),IF($X$1=9,(VLOOKUP(B331,'X9'!$B:$AP,41,FALSE)),IF($X$1=10,(VLOOKUP(B331,'X10'!$B:$AP,41,FALSE)),IF($X$1=11,(VLOOKUP(B331,'X11'!$B:$AP,41,FALSE)),IF($X$1=12,(VLOOKUP(B331,'X12'!$B:$AP,41,FALSE)),IF($X$1=13,(VLOOKUP(B331,'X13'!$B:$AP,41,FALSE)),"B"))))))))))))))=TRUE," ",(IF($X$1=1,(VLOOKUP(B331,'X1'!$B:$AP,41,FALSE)),IF($X$1=2,(VLOOKUP(B331,'X2'!$B:$AP,41,FALSE)),IF($X$1=3,(VLOOKUP(B331,'X3'!$B:$AP,41,FALSE)),IF($X$1=4,(VLOOKUP(B331,'X4'!$B:$AP,41,FALSE)),IF($X$1=5,(VLOOKUP(B331,'X5'!$B:$AP,41,FALSE)),IF($X$1=6,(VLOOKUP(B331,'X6'!$B:$AP,41,FALSE)),IF($X$1=7,(VLOOKUP(B331,'X7'!$B:$AP,41,FALSE)),IF($X$1=8,(VLOOKUP(B331,'X8'!$B:$AP,41,FALSE)),IF($X$1=9,(VLOOKUP(B331,'X9'!$B:$AP,41,FALSE)),IF($X$1=10,(VLOOKUP(B331,'X10'!$B:$AP,41,FALSE)),IF($X$1=11,(VLOOKUP(B331,'X11'!$B:$AP,41,FALSE)),IF($X$1=12,(VLOOKUP(B331,'X12'!$B:$AP,41,FALSE)),IF($X$1=13,(VLOOKUP(B331,'X13'!$B:$AP,41,FALSE)),"B")))))))))))))))</f>
        <v xml:space="preserve"> </v>
      </c>
      <c r="E331" s="182" t="str">
        <f ca="1">IF(ISERROR(IF($X$1=1,(VLOOKUP(B331,'X1'!$B:$AP,7,FALSE)),IF($X$1=2,(VLOOKUP(B331,'X2'!$B:$AP,7,FALSE)),IF($X$1=3,(VLOOKUP(B331,'X3'!$B:$AP,7,FALSE)),IF($X$1=4,(VLOOKUP(B331,'X4'!$B:$AP,7,FALSE)),IF($X$1=5,(VLOOKUP(B331,'X5'!$B:$AP,7,FALSE)),IF($X$1=6,(VLOOKUP(B331,'X6'!$B:$AP,7,FALSE)),IF($X$1=7,(VLOOKUP(B331,'X7'!$B:$AP,7,FALSE)),IF($X$1=8,(VLOOKUP(B331,'X8'!$B:$AP,7,FALSE)),IF($X$1=9,(VLOOKUP(B331,'X9'!$B:$AP,7,FALSE)),IF($X$1=10,(VLOOKUP(B331,'X10'!$B:$AP,7,FALSE)),IF($X$1=11,(VLOOKUP(B331,'X11'!$B:$AP,7,FALSE)),IF($X$1=12,(VLOOKUP(B331,'X12'!$B:$AP,7,FALSE)),IF($X$1=13,(VLOOKUP(B331,'X13'!$B:$AP,7,FALSE)),"B"))))))))))))))=TRUE," ",(IF($X$1=1,(VLOOKUP(B331,'X1'!$B:$AP,7,FALSE)),IF($X$1=2,(VLOOKUP(B331,'X2'!$B:$AP,7,FALSE)),IF($X$1=3,(VLOOKUP(B331,'X3'!$B:$AP,7,FALSE)),IF($X$1=4,(VLOOKUP(B331,'X4'!$B:$AP,7,FALSE)),IF($X$1=5,(VLOOKUP(B331,'X5'!$B:$AP,7,FALSE)),IF($X$1=6,(VLOOKUP(B331,'X6'!$B:$AP,7,FALSE)),IF($X$1=7,(VLOOKUP(B331,'X7'!$B:$AP,7,FALSE)),IF($X$1=8,(VLOOKUP(B331,'X8'!$B:$AP,7,FALSE)),IF($X$1=9,(VLOOKUP(B331,'X9'!$B:$AP,7,FALSE)),IF($X$1=10,(VLOOKUP(B331,'X10'!$B:$AP,7,FALSE)),IF($X$1=11,(VLOOKUP(B331,'X11'!$B:$AP,7,FALSE)),IF($X$1=12,(VLOOKUP(B331,'X12'!$B:$AP,7,FALSE)),IF($X$1=13,(VLOOKUP(B331,'X13'!$B:$AP,7,FALSE)),"B")))))))))))))))</f>
        <v xml:space="preserve"> </v>
      </c>
      <c r="F331" s="182" t="str">
        <f ca="1">IF(ISERROR(IF((IF($X$1=1,(VLOOKUP(B331,'X1'!$B:$AO,6,FALSE)),(IF($X$1=2,(VLOOKUP(B331,'X2'!$B:$AO,6,FALSE)),(IF($X$1=3,(VLOOKUP(B331,'X3'!$B:$AO,6,FALSE)),(IF($X$1=4,(VLOOKUP(B331,'X4'!$B:$AO,6,FALSE)),(IF($X$1=5,(VLOOKUP(B331,'X5'!$B:$AO,6,FALSE)),(IF($X$1=6,(VLOOKUP(B331,'X6'!$B:$AO,6,FALSE)),(IF($X$1=7,(VLOOKUP(B331,'X7'!$B:$AO,6,FALSE)),(IF($X$1=8,(VLOOKUP(B331,'X8'!$B:$AO,6,FALSE)),(IF($X$1=9,(VLOOKUP(B331,'X9'!$B:$AO,6,FALSE)),(IF($X$1=10,(VLOOKUP(B331,'X10'!$B:$AO,6,FALSE)),(IF($X$1=11,(VLOOKUP(B331,'X11'!$B:$AO,6,FALSE)),(IF($X$1=12,(VLOOKUP(B331,'X12'!$B:$AO,6,FALSE)),(VLOOKUP(B331,'X13'!$B:$AO,6,FALSE))))))))))))))))))))))))))=$V$1," ",(IF($X$1=1,(VLOOKUP(B331,'X1'!$B:$AO,6,FALSE)),(IF($X$1=2,(VLOOKUP(B331,'X2'!$B:$AO,6,FALSE)),(IF($X$1=3,(VLOOKUP(B331,'X3'!$B:$AO,6,FALSE)),(IF($X$1=4,(VLOOKUP(B331,'X4'!$B:$AO,6,FALSE)),(IF($X$1=5,(VLOOKUP(B331,'X5'!$B:$AO,6,FALSE)),(IF($X$1=6,(VLOOKUP(B331,'X6'!$B:$AO,6,FALSE)),(IF($X$1=7,(VLOOKUP(B331,'X7'!$B:$AO,6,FALSE)),(IF($X$1=8,(VLOOKUP(B331,'X8'!$B:$AO,6,FALSE)),(IF($X$1=9,(VLOOKUP(B331,'X9'!$B:$AO,6,FALSE)),(IF($X$1=10,(VLOOKUP(B331,'X10'!$B:$AO,6,FALSE)),(IF($X$1=11,(VLOOKUP(B331,'X11'!$B:$AO,6,FALSE)),(IF($X$1=12,(VLOOKUP(B331,'X12'!$B:$AO,6,FALSE)),(VLOOKUP(B331,'X13'!$B:$AO,6,FALSE))))))))))))))))))))))))))))=TRUE," ",(IF((IF($X$1=1,(VLOOKUP(B331,'X1'!$B:$AO,6,FALSE)),(IF($X$1=2,(VLOOKUP(B331,'X2'!$B:$AO,6,FALSE)),(IF($X$1=3,(VLOOKUP(B331,'X3'!$B:$AO,6,FALSE)),(IF($X$1=4,(VLOOKUP(B331,'X4'!$B:$AO,6,FALSE)),(IF($X$1=5,(VLOOKUP(B331,'X5'!$B:$AO,6,FALSE)),(IF($X$1=6,(VLOOKUP(B331,'X6'!$B:$AO,6,FALSE)),(IF($X$1=7,(VLOOKUP(B331,'X7'!$B:$AO,6,FALSE)),(IF($X$1=8,(VLOOKUP(B331,'X8'!$B:$AO,6,FALSE)),(IF($X$1=9,(VLOOKUP(B331,'X9'!$B:$AO,6,FALSE)),(IF($X$1=10,(VLOOKUP(B331,'X10'!$B:$AO,6,FALSE)),(IF($X$1=11,(VLOOKUP(B331,'X11'!$B:$AO,6,FALSE)),(IF($X$1=12,(VLOOKUP(B331,'X12'!$B:$AO,6,FALSE)),(VLOOKUP(B331,'X13'!$B:$AO,6,FALSE))))))))))))))))))))))))))=$V$1," ",(IF($X$1=1,(VLOOKUP(B331,'X1'!$B:$AO,6,FALSE)),(IF($X$1=2,(VLOOKUP(B331,'X2'!$B:$AO,6,FALSE)),(IF($X$1=3,(VLOOKUP(B331,'X3'!$B:$AO,6,FALSE)),(IF($X$1=4,(VLOOKUP(B331,'X4'!$B:$AO,6,FALSE)),(IF($X$1=5,(VLOOKUP(B331,'X5'!$B:$AO,6,FALSE)),(IF($X$1=6,(VLOOKUP(B331,'X6'!$B:$AO,6,FALSE)),(IF($X$1=7,(VLOOKUP(B331,'X7'!$B:$AO,6,FALSE)),(IF($X$1=8,(VLOOKUP(B331,'X8'!$B:$AO,6,FALSE)),(IF($X$1=9,(VLOOKUP(B331,'X9'!$B:$AO,6,FALSE)),(IF($X$1=10,(VLOOKUP(B331,'X10'!$B:$AO,6,FALSE)),(IF($X$1=11,(VLOOKUP(B331,'X11'!$B:$AO,6,FALSE)),(IF($X$1=12,(VLOOKUP(B331,'X12'!$B:$AO,6,FALSE)),(VLOOKUP(B331,'X13'!$B:$AO,6,FALSE)))))))))))))))))))))))))))))</f>
        <v xml:space="preserve"> </v>
      </c>
      <c r="G331" s="182" t="str">
        <f ca="1">IF(ISERROR(IF($X$1=1,(VLOOKUP(B331,'X1'!$B:$AZ,44,FALSE)),IF($X$1=2,(VLOOKUP(B331,'X2'!$B:$AZ,44,FALSE)),IF($X$1=3,(VLOOKUP(B331,'X3'!$B:$AZ,44,FALSE)),IF($X$1=4,(VLOOKUP(B331,'X4'!$B:$AZ,44,FALSE)),IF($X$1=5,(VLOOKUP(B331,'X5'!$B:$AZ,44,FALSE)),IF($X$1=6,(VLOOKUP(B331,'X6'!$B:$AZ,44,FALSE)),IF($X$1=7,(VLOOKUP(B331,'X7'!$B:$AZ,44,FALSE)),IF($X$1=8,(VLOOKUP(B331,'X8'!$B:$AZ,44,FALSE)),IF($X$1=9,(VLOOKUP(B331,'X9'!$B:$AZ,44,FALSE)),IF($X$1=10,(VLOOKUP(B331,'X10'!$B:$AZ,44,FALSE)),IF($X$1=11,(VLOOKUP(B331,'X11'!$B:$AZ,44,FALSE)),IF($X$1=12,(VLOOKUP(B331,'X12'!$B:$AZ,44,FALSE)),IF($X$1=13,(VLOOKUP(B331,'X13'!$B:$AZ,44,FALSE)),"B"))))))))))))))=TRUE," ",(IF($X$1=1,(VLOOKUP(B331,'X1'!$B:$AZ,44,FALSE)),IF($X$1=2,(VLOOKUP(B331,'X2'!$B:$AZ,44,FALSE)),IF($X$1=3,(VLOOKUP(B331,'X3'!$B:$AZ,44,FALSE)),IF($X$1=4,(VLOOKUP(B331,'X4'!$B:$AZ,44,FALSE)),IF($X$1=5,(VLOOKUP(B331,'X5'!$B:$AZ,44,FALSE)),IF($X$1=6,(VLOOKUP(B331,'X6'!$B:$AZ,44,FALSE)),IF($X$1=7,(VLOOKUP(B331,'X7'!$B:$AZ,44,FALSE)),IF($X$1=8,(VLOOKUP(B331,'X8'!$B:$AZ,44,FALSE)),IF($X$1=9,(VLOOKUP(B331,'X9'!$B:$AZ,44,FALSE)),IF($X$1=10,(VLOOKUP(B331,'X10'!$B:$AZ,44,FALSE)),IF($X$1=11,(VLOOKUP(B331,'X11'!$B:$AZ,44,FALSE)),IF($X$1=12,(VLOOKUP(B331,'X12'!$B:$AZ,44,FALSE)),IF($X$1=13,(VLOOKUP(B331,'X13'!$B:$AZ,44,FALSE)),"B")))))))))))))))</f>
        <v xml:space="preserve"> </v>
      </c>
      <c r="H331" s="182" t="str">
        <f ca="1">IF(ISERROR(IF($X$1=1,(VLOOKUP(B331,'X1'!$B:$AZ,8,FALSE)),IF($X$1=2,(VLOOKUP(B331,'X2'!$B:$AZ,8,FALSE)),IF($X$1=3,(VLOOKUP(B331,'X3'!$B:$AZ,8,FALSE)),IF($X$1=4,(VLOOKUP(B331,'X4'!$B:$AZ,8,FALSE)),IF($X$1=5,(VLOOKUP(B331,'X5'!$B:$AZ,8,FALSE)),IF($X$1=6,(VLOOKUP(B331,'X6'!$B:$AZ,8,FALSE)),IF($X$1=7,(VLOOKUP(B331,'X7'!$B:$AZ,8,FALSE)),IF($X$1=8,(VLOOKUP(B331,'X8'!$B:$AZ,8,FALSE)),IF($X$1=9,(VLOOKUP(B331,'X9'!$B:$AZ,8,FALSE)),IF($X$1=10,(VLOOKUP(B331,'X10'!$B:$AZ,8,FALSE)),IF($X$1=11,(VLOOKUP(B331,'X11'!$B:$AZ,8,FALSE)),IF($X$1=12,(VLOOKUP(B331,'X12'!$B:$AZ,8,FALSE)),IF($X$1=13,(VLOOKUP(B331,'X13'!$B:$AZ,8,FALSE)),"B"))))))))))))))=TRUE," ",(IF($X$1=1,(VLOOKUP(B331,'X1'!$B:$AZ,8,FALSE)),IF($X$1=2,(VLOOKUP(B331,'X2'!$B:$AZ,8,FALSE)),IF($X$1=3,(VLOOKUP(B331,'X3'!$B:$AZ,8,FALSE)),IF($X$1=4,(VLOOKUP(B331,'X4'!$B:$AZ,8,FALSE)),IF($X$1=5,(VLOOKUP(B331,'X5'!$B:$AZ,8,FALSE)),IF($X$1=6,(VLOOKUP(B331,'X6'!$B:$AZ,8,FALSE)),IF($X$1=7,(VLOOKUP(B331,'X7'!$B:$AZ,8,FALSE)),IF($X$1=8,(VLOOKUP(B331,'X8'!$B:$AZ,8,FALSE)),IF($X$1=9,(VLOOKUP(B331,'X9'!$B:$AZ,8,FALSE)),IF($X$1=10,(VLOOKUP(B331,'X10'!$B:$AZ,8,FALSE)),IF($X$1=11,(VLOOKUP(B331,'X11'!$B:$AZ,8,FALSE)),IF($X$1=12,(VLOOKUP(B331,'X12'!$B:$AZ,8,FALSE)),IF($X$1=13,(VLOOKUP(B331,'X13'!$B:$AZ,8,FALSE)),"B")))))))))))))))</f>
        <v xml:space="preserve"> </v>
      </c>
      <c r="I331" s="183" t="str">
        <f ca="1">IF(ISERROR(IF($X$1=1,(VLOOKUP(B331,'X1'!$B:$AZ,2,FALSE)),IF($X$1=2,(VLOOKUP(B331,'X2'!$B:$AZ,2,FALSE)),IF($X$1=3,(VLOOKUP(B331,'X3'!$B:$AZ,2,FALSE)),IF($X$1=4,(VLOOKUP(B331,'X4'!$B:$AZ,2,FALSE)),IF($X$1=5,(VLOOKUP(B331,'X5'!$B:$AZ,2,FALSE)),IF($X$1=6,(VLOOKUP(B331,'X6'!$B:$AZ,2,FALSE)),IF($X$1=7,(VLOOKUP(B331,'X7'!$B:$AZ,2,FALSE)),IF($X$1=8,(VLOOKUP(B331,'X8'!$B:$AZ,2,FALSE)),IF($X$1=9,(VLOOKUP(B331,'X9'!$B:$AZ,2,FALSE)),IF($X$1=10,(VLOOKUP(B331,'X10'!$B:$AZ,2,FALSE)),IF($X$1=11,(VLOOKUP(B331,'X11'!$B:$AZ,2,FALSE)),IF($X$1=12,(VLOOKUP(B331,'X12'!$B:$AZ,2,FALSE)),IF($X$1=13,(VLOOKUP(B331,'X13'!$B:$AZ,2,FALSE)),"B"))))))))))))))=TRUE," ",(IF($X$1=1,(VLOOKUP(B331,'X1'!$B:$AZ,2,FALSE)),IF($X$1=2,(VLOOKUP(B331,'X2'!$B:$AZ,2,FALSE)),IF($X$1=3,(VLOOKUP(B331,'X3'!$B:$AZ,2,FALSE)),IF($X$1=4,(VLOOKUP(B331,'X4'!$B:$AZ,2,FALSE)),IF($X$1=5,(VLOOKUP(B331,'X5'!$B:$AZ,2,FALSE)),IF($X$1=6,(VLOOKUP(B331,'X6'!$B:$AZ,2,FALSE)),IF($X$1=7,(VLOOKUP(B331,'X7'!$B:$AZ,2,FALSE)),IF($X$1=8,(VLOOKUP(B331,'X8'!$B:$AZ,2,FALSE)),IF($X$1=9,(VLOOKUP(B331,'X9'!$B:$AZ,2,FALSE)),IF($X$1=10,(VLOOKUP(B331,'X10'!$B:$AZ,2,FALSE)),IF($X$1=11,(VLOOKUP(B331,'X11'!$B:$AZ,2,FALSE)),IF($X$1=12,(VLOOKUP(B331,'X12'!$B:$AZ,2,FALSE)),IF($X$1=13,(VLOOKUP(B331,'X13'!$B:$AZ,2,FALSE)),"B")))))))))))))))</f>
        <v xml:space="preserve"> </v>
      </c>
      <c r="J331" s="183" t="str">
        <f ca="1">IF(ISERROR(IF($X$1=1,(VLOOKUP(B331,'X1'!$B:$AZ,3,FALSE)),IF($X$1=2,(VLOOKUP(B331,'X2'!$B:$AZ,3,FALSE)),IF($X$1=3,(VLOOKUP(B331,'X3'!$B:$AZ,3,FALSE)),IF($X$1=4,(VLOOKUP(B331,'X4'!$B:$AZ,3,FALSE)),IF($X$1=5,(VLOOKUP(B331,'X5'!$B:$AZ,3,FALSE)),IF($X$1=6,(VLOOKUP(B331,'X6'!$B:$AZ,3,FALSE)),IF($X$1=7,(VLOOKUP(B331,'X7'!$B:$AZ,3,FALSE)),IF($X$1=8,(VLOOKUP(B331,'X8'!$B:$AZ,3,FALSE)),IF($X$1=9,(VLOOKUP(B331,'X9'!$B:$AZ,3,FALSE)),IF($X$1=10,(VLOOKUP(B331,'X10'!$B:$AZ,3,FALSE)),IF($X$1=11,(VLOOKUP(B331,'X11'!$B:$AZ,3,FALSE)),IF($X$1=12,(VLOOKUP(B331,'X12'!$B:$AZ,3,FALSE)),IF($X$1=13,(VLOOKUP(B331,'X13'!$B:$AZ,3,FALSE)),"B"))))))))))))))=TRUE," ",(IF($X$1=1,(VLOOKUP(B331,'X1'!$B:$AZ,3,FALSE)),IF($X$1=2,(VLOOKUP(B331,'X2'!$B:$AZ,3,FALSE)),IF($X$1=3,(VLOOKUP(B331,'X3'!$B:$AZ,3,FALSE)),IF($X$1=4,(VLOOKUP(B331,'X4'!$B:$AZ,3,FALSE)),IF($X$1=5,(VLOOKUP(B331,'X5'!$B:$AZ,3,FALSE)),IF($X$1=6,(VLOOKUP(B331,'X6'!$B:$AZ,3,FALSE)),IF($X$1=7,(VLOOKUP(B331,'X7'!$B:$AZ,3,FALSE)),IF($X$1=8,(VLOOKUP(B331,'X8'!$B:$AZ,3,FALSE)),IF($X$1=9,(VLOOKUP(B331,'X9'!$B:$AZ,3,FALSE)),IF($X$1=10,(VLOOKUP(B331,'X10'!$B:$AZ,3,FALSE)),IF($X$1=11,(VLOOKUP(B331,'X11'!$B:$AZ,3,FALSE)),IF($X$1=12,(VLOOKUP(B331,'X12'!$B:$AZ,3,FALSE)),IF($X$1=13,(VLOOKUP(B331,'X13'!$B:$AZ,3,FALSE)),"B")))))))))))))))</f>
        <v xml:space="preserve"> </v>
      </c>
      <c r="K331" s="183" t="str">
        <f ca="1">IF(ISERROR(IF($X$1=1,(VLOOKUP(B331,'X1'!$B:$AZ,5,FALSE)),IF($X$1=2,(VLOOKUP(B331,'X2'!$B:$AZ,5,FALSE)),IF($X$1=3,(VLOOKUP(B331,'X3'!$B:$AZ,5,FALSE)),IF($X$1=4,(VLOOKUP(B331,'X4'!$B:$AZ,5,FALSE)),IF($X$1=5,(VLOOKUP(B331,'X5'!$B:$AZ,5,FALSE)),IF($X$1=6,(VLOOKUP(B331,'X6'!$B:$AZ,5,FALSE)),IF($X$1=7,(VLOOKUP(B331,'X7'!$B:$AZ,5,FALSE)),IF($X$1=8,(VLOOKUP(B331,'X8'!$B:$AZ,5,FALSE)),IF($X$1=9,(VLOOKUP(B331,'X9'!$B:$AZ,5,FALSE)),IF($X$1=10,(VLOOKUP(B331,'X10'!$B:$AZ,5,FALSE)),IF($X$1=11,(VLOOKUP(B331,'X11'!$B:$AZ,5,FALSE)),IF($X$1=12,(VLOOKUP(B331,'X12'!$B:$AZ,5,FALSE)),IF($X$1=13,(VLOOKUP(B331,'X13'!$B:$AZ,5,FALSE)),"B"))))))))))))))=TRUE," ",(IF($X$1=1,(VLOOKUP(B331,'X1'!$B:$AZ,5,FALSE)),IF($X$1=2,(VLOOKUP(B331,'X2'!$B:$AZ,5,FALSE)),IF($X$1=3,(VLOOKUP(B331,'X3'!$B:$AZ,5,FALSE)),IF($X$1=4,(VLOOKUP(B331,'X4'!$B:$AZ,5,FALSE)),IF($X$1=5,(VLOOKUP(B331,'X5'!$B:$AZ,5,FALSE)),IF($X$1=6,(VLOOKUP(B331,'X6'!$B:$AZ,5,FALSE)),IF($X$1=7,(VLOOKUP(B331,'X7'!$B:$AZ,5,FALSE)),IF($X$1=8,(VLOOKUP(B331,'X8'!$B:$AZ,5,FALSE)),IF($X$1=9,(VLOOKUP(B331,'X9'!$B:$AZ,5,FALSE)),IF($X$1=10,(VLOOKUP(B331,'X10'!$B:$AZ,5,FALSE)),IF($X$1=11,(VLOOKUP(B331,'X11'!$B:$AZ,5,FALSE)),IF($X$1=12,(VLOOKUP(B331,'X12'!$B:$AZ,5,FALSE)),IF($X$1=13,(VLOOKUP(B331,'X13'!$B:$AZ,5,FALSE)),"B")))))))))))))))</f>
        <v xml:space="preserve"> </v>
      </c>
      <c r="L331" s="184" t="str">
        <f ca="1">IF(ISERROR(IF($X$1=1,(VLOOKUP(B331,'X1'!$B:$AZ,9,FALSE)),IF($X$1=2,(VLOOKUP(B331,'X2'!$B:$AZ,9,FALSE)),IF($X$1=3,(VLOOKUP(B331,'X3'!$B:$AZ,9,FALSE)),IF($X$1=4,(VLOOKUP(B331,'X4'!$B:$AZ,9,FALSE)),IF($X$1=5,(VLOOKUP(B331,'X5'!$B:$AZ,9,FALSE)),IF($X$1=6,(VLOOKUP(B331,'X6'!$B:$AZ,9,FALSE)),IF($X$1=7,(VLOOKUP(B331,'X7'!$B:$AZ,9,FALSE)),IF($X$1=8,(VLOOKUP(B331,'X8'!$B:$AZ,9,FALSE)),IF($X$1=9,(VLOOKUP(B331,'X9'!$B:$AZ,9,FALSE)),IF($X$1=10,(VLOOKUP(B331,'X10'!$B:$AZ,9,FALSE)),IF($X$1=11,(VLOOKUP(B331,'X11'!$B:$AZ,9,FALSE)),IF($X$1=12,(VLOOKUP(B331,'X12'!$B:$AZ,9,FALSE)),IF($X$1=13,(VLOOKUP(B331,'X13'!$B:$AZ,9,FALSE)),"B"))))))))))))))=TRUE," ",(IF($X$1=1,(VLOOKUP(B331,'X1'!$B:$AZ,9,FALSE)),IF($X$1=2,(VLOOKUP(B331,'X2'!$B:$AZ,9,FALSE)),IF($X$1=3,(VLOOKUP(B331,'X3'!$B:$AZ,9,FALSE)),IF($X$1=4,(VLOOKUP(B331,'X4'!$B:$AZ,9,FALSE)),IF($X$1=5,(VLOOKUP(B331,'X5'!$B:$AZ,9,FALSE)),IF($X$1=6,(VLOOKUP(B331,'X6'!$B:$AZ,9,FALSE)),IF($X$1=7,(VLOOKUP(B331,'X7'!$B:$AZ,9,FALSE)),IF($X$1=8,(VLOOKUP(B331,'X8'!$B:$AZ,9,FALSE)),IF($X$1=9,(VLOOKUP(B331,'X9'!$B:$AZ,9,FALSE)),IF($X$1=10,(VLOOKUP(B331,'X10'!$B:$AZ,9,FALSE)),IF($X$1=11,(VLOOKUP(B331,'X11'!$B:$AZ,9,FALSE)),IF($X$1=12,(VLOOKUP(B331,'X12'!$B:$AZ,9,FALSE)),IF($X$1=13,(VLOOKUP(B331,'X13'!$B:$AZ,9,FALSE)),"B")))))))))))))))</f>
        <v xml:space="preserve"> </v>
      </c>
      <c r="M331" s="184" t="str">
        <f ca="1">IF(ISERROR(IF($X$1=1,(VLOOKUP(B331,'X1'!$B:$AZ,10,FALSE)),IF($X$1=2,(VLOOKUP(B331,'X2'!$B:$AZ,10,FALSE)),IF($X$1=3,(VLOOKUP(B331,'X3'!$B:$AZ,10,FALSE)),IF($X$1=4,(VLOOKUP(B331,'X4'!$B:$AZ,10,FALSE)),IF($X$1=5,(VLOOKUP(B331,'X5'!$B:$AZ,10,FALSE)),IF($X$1=6,(VLOOKUP(B331,'X6'!$B:$AZ,10,FALSE)),IF($X$1=7,(VLOOKUP(B331,'X7'!$B:$AZ,10,FALSE)),IF($X$1=8,(VLOOKUP(B331,'X8'!$B:$AZ,10,FALSE)),IF($X$1=9,(VLOOKUP(B331,'X9'!$B:$AZ,10,FALSE)),IF($X$1=10,(VLOOKUP(B331,'X10'!$B:$AZ,10,FALSE)),IF($X$1=11,(VLOOKUP(B331,'X11'!$B:$AZ,10,FALSE)),IF($X$1=12,(VLOOKUP(B331,'X12'!$B:$AZ,10,FALSE)),IF($X$1=13,(VLOOKUP(B331,'X13'!$B:$AZ,10,FALSE)),"B"))))))))))))))=TRUE," ",(IF($X$1=1,(VLOOKUP(B331,'X1'!$B:$AZ,10,FALSE)),IF($X$1=2,(VLOOKUP(B331,'X2'!$B:$AZ,10,FALSE)),IF($X$1=3,(VLOOKUP(B331,'X3'!$B:$AZ,10,FALSE)),IF($X$1=4,(VLOOKUP(B331,'X4'!$B:$AZ,10,FALSE)),IF($X$1=5,(VLOOKUP(B331,'X5'!$B:$AZ,10,FALSE)),IF($X$1=6,(VLOOKUP(B331,'X6'!$B:$AZ,10,FALSE)),IF($X$1=7,(VLOOKUP(B331,'X7'!$B:$AZ,10,FALSE)),IF($X$1=8,(VLOOKUP(B331,'X8'!$B:$AZ,10,FALSE)),IF($X$1=9,(VLOOKUP(B331,'X9'!$B:$AZ,10,FALSE)),IF($X$1=10,(VLOOKUP(B331,'X10'!$B:$AZ,10,FALSE)),IF($X$1=11,(VLOOKUP(B331,'X11'!$B:$AZ,10,FALSE)),IF($X$1=12,(VLOOKUP(B331,'X12'!$B:$AZ,10,FALSE)),IF($X$1=13,(VLOOKUP(B331,'X13'!$B:$AZ,10,FALSE)),"B")))))))))))))))</f>
        <v xml:space="preserve"> </v>
      </c>
      <c r="N331" s="185" t="str">
        <f ca="1">IF(ISERROR(IF($X$1=1,(VLOOKUP(B331,'X1'!$B:$AZ,45,FALSE)),IF($X$1=2,(VLOOKUP(B331,'X2'!$B:$AZ,45,FALSE)),IF($X$1=3,(VLOOKUP(B331,'X3'!$B:$AZ,45,FALSE)),IF($X$1=4,(VLOOKUP(B331,'X4'!$B:$AZ,45,FALSE)),IF($X$1=5,(VLOOKUP(B331,'X5'!$B:$AZ,45,FALSE)),IF($X$1=6,(VLOOKUP(B331,'X6'!$B:$AZ,45,FALSE)),IF($X$1=7,(VLOOKUP(B331,'X7'!$B:$AZ,45,FALSE)),IF($X$1=8,(VLOOKUP(B331,'X8'!$B:$AZ,45,FALSE)),IF($X$1=9,(VLOOKUP(B331,'X9'!$B:$AZ,45,FALSE)),IF($X$1=10,(VLOOKUP(B331,'X10'!$B:$AZ,45,FALSE)),IF($X$1=11,(VLOOKUP(B331,'X11'!$B:$AZ,45,FALSE)),IF($X$1=12,(VLOOKUP(B331,'X12'!$B:$AZ,45,FALSE)),IF($X$1=13,(VLOOKUP(B331,'X13'!$B:$AZ,45,FALSE)),"B"))))))))))))))=TRUE," ",(IF($X$1=1,(VLOOKUP(B331,'X1'!$B:$AZ,45,FALSE)),IF($X$1=2,(VLOOKUP(B331,'X2'!$B:$AZ,45,FALSE)),IF($X$1=3,(VLOOKUP(B331,'X3'!$B:$AZ,45,FALSE)),IF($X$1=4,(VLOOKUP(B331,'X4'!$B:$AZ,45,FALSE)),IF($X$1=5,(VLOOKUP(B331,'X5'!$B:$AZ,45,FALSE)),IF($X$1=6,(VLOOKUP(B331,'X6'!$B:$AZ,45,FALSE)),IF($X$1=7,(VLOOKUP(B331,'X7'!$B:$AZ,45,FALSE)),IF($X$1=8,(VLOOKUP(B331,'X8'!$B:$AZ,45,FALSE)),IF($X$1=9,(VLOOKUP(B331,'X9'!$B:$AZ,45,FALSE)),IF($X$1=10,(VLOOKUP(B331,'X10'!$B:$AZ,45,FALSE)),IF($X$1=11,(VLOOKUP(B331,'X11'!$B:$AZ,45,FALSE)),IF($X$1=12,(VLOOKUP(B331,'X12'!$B:$AZ,45,FALSE)),IF($X$1=13,(VLOOKUP(B331,'X13'!$B:$AZ,45,FALSE)),"B")))))))))))))))</f>
        <v xml:space="preserve"> </v>
      </c>
      <c r="O331" s="184" t="str">
        <f ca="1">IF(ISERROR(IF($X$1=1,(VLOOKUP(B331,'X1'!$B:$AZ,11,FALSE)),IF($X$1=2,(VLOOKUP(B331,'X2'!$B:$AZ,11,FALSE)),IF($X$1=3,(VLOOKUP(B331,'X3'!$B:$AZ,11,FALSE)),IF($X$1=4,(VLOOKUP(B331,'X4'!$B:$AZ,11,FALSE)),IF($X$1=5,(VLOOKUP(B331,'X5'!$B:$AZ,11,FALSE)),IF($X$1=6,(VLOOKUP(B331,'X6'!$B:$AZ,11,FALSE)),IF($X$1=7,(VLOOKUP(B331,'X7'!$B:$AZ,11,FALSE)),IF($X$1=8,(VLOOKUP(B331,'X8'!$B:$AZ,11,FALSE)),IF($X$1=9,(VLOOKUP(B331,'X9'!$B:$AZ,11,FALSE)),IF($X$1=10,(VLOOKUP(B331,'X10'!$B:$AZ,11,FALSE)),IF($X$1=11,(VLOOKUP(B331,'X11'!$B:$AZ,11,FALSE)),IF($X$1=12,(VLOOKUP(B331,'X12'!$B:$AZ,11,FALSE)),IF($X$1=13,(VLOOKUP(B331,'X13'!$B:$AZ,11,FALSE)),"B"))))))))))))))=TRUE," ",(IF($X$1=1,(VLOOKUP(B331,'X1'!$B:$AZ,11,FALSE)),IF($X$1=2,(VLOOKUP(B331,'X2'!$B:$AZ,11,FALSE)),IF($X$1=3,(VLOOKUP(B331,'X3'!$B:$AZ,11,FALSE)),IF($X$1=4,(VLOOKUP(B331,'X4'!$B:$AZ,11,FALSE)),IF($X$1=5,(VLOOKUP(B331,'X5'!$B:$AZ,11,FALSE)),IF($X$1=6,(VLOOKUP(B331,'X6'!$B:$AZ,11,FALSE)),IF($X$1=7,(VLOOKUP(B331,'X7'!$B:$AZ,11,FALSE)),IF($X$1=8,(VLOOKUP(B331,'X8'!$B:$AZ,11,FALSE)),IF($X$1=9,(VLOOKUP(B331,'X9'!$B:$AZ,11,FALSE)),IF($X$1=10,(VLOOKUP(B331,'X10'!$B:$AZ,11,FALSE)),IF($X$1=11,(VLOOKUP(B331,'X11'!$B:$AZ,11,FALSE)),IF($X$1=12,(VLOOKUP(B331,'X12'!$B:$AZ,11,FALSE)),IF($X$1=13,(VLOOKUP(B331,'X13'!$B:$AZ,11,FALSE)),"B")))))))))))))))</f>
        <v xml:space="preserve"> </v>
      </c>
      <c r="P331" s="184" t="str">
        <f ca="1">IF(ISERROR(IF($X$1=1,(VLOOKUP(B331,'X1'!$B:$AZ,12,FALSE)),IF($X$1=2,(VLOOKUP(B331,'X2'!$B:$AZ,12,FALSE)),IF($X$1=3,(VLOOKUP(B331,'X3'!$B:$AZ,12,FALSE)),IF($X$1=4,(VLOOKUP(B331,'X4'!$B:$AZ,12,FALSE)),IF($X$1=5,(VLOOKUP(B331,'X5'!$B:$AZ,12,FALSE)),IF($X$1=6,(VLOOKUP(B331,'X6'!$B:$AZ,12,FALSE)),IF($X$1=7,(VLOOKUP(B331,'X7'!$B:$AZ,12,FALSE)),IF($X$1=8,(VLOOKUP(B331,'X8'!$B:$AZ,12,FALSE)),IF($X$1=9,(VLOOKUP(B331,'X9'!$B:$AZ,12,FALSE)),IF($X$1=10,(VLOOKUP(B331,'X10'!$B:$AZ,12,FALSE)),IF($X$1=11,(VLOOKUP(B331,'X11'!$B:$AZ,12,FALSE)),IF($X$1=12,(VLOOKUP(B331,'X12'!$B:$AZ,12,FALSE)),IF($X$1=13,(VLOOKUP(B331,'X13'!$B:$AZ,12,FALSE)),"B"))))))))))))))=TRUE," ",(IF($X$1=1,(VLOOKUP(B331,'X1'!$B:$AZ,12,FALSE)),IF($X$1=2,(VLOOKUP(B331,'X2'!$B:$AZ,12,FALSE)),IF($X$1=3,(VLOOKUP(B331,'X3'!$B:$AZ,12,FALSE)),IF($X$1=4,(VLOOKUP(B331,'X4'!$B:$AZ,12,FALSE)),IF($X$1=5,(VLOOKUP(B331,'X5'!$B:$AZ,12,FALSE)),IF($X$1=6,(VLOOKUP(B331,'X6'!$B:$AZ,12,FALSE)),IF($X$1=7,(VLOOKUP(B331,'X7'!$B:$AZ,12,FALSE)),IF($X$1=8,(VLOOKUP(B331,'X8'!$B:$AZ,12,FALSE)),IF($X$1=9,(VLOOKUP(B331,'X9'!$B:$AZ,12,FALSE)),IF($X$1=10,(VLOOKUP(B331,'X10'!$B:$AZ,12,FALSE)),IF($X$1=11,(VLOOKUP(B331,'X11'!$B:$AZ,12,FALSE)),IF($X$1=12,(VLOOKUP(B331,'X12'!$B:$AZ,12,FALSE)),IF($X$1=13,(VLOOKUP(B331,'X13'!$B:$AZ,12,FALSE)),"B")))))))))))))))</f>
        <v xml:space="preserve"> </v>
      </c>
      <c r="Q331" s="185" t="str">
        <f ca="1">IF(ISERROR(IF($X$1=1,(VLOOKUP(B331,'X1'!$B:$AZ,46,FALSE)),IF($X$1=2,(VLOOKUP(B331,'X2'!$B:$AZ,46,FALSE)),IF($X$1=3,(VLOOKUP(B331,'X3'!$B:$AZ,46,FALSE)),IF($X$1=4,(VLOOKUP(B331,'X4'!$B:$AZ,46,FALSE)),IF($X$1=5,(VLOOKUP(B331,'X5'!$B:$AZ,46,FALSE)),IF($X$1=6,(VLOOKUP(B331,'X6'!$B:$AZ,46,FALSE)),IF($X$1=7,(VLOOKUP(B331,'X7'!$B:$AZ,46,FALSE)),IF($X$1=8,(VLOOKUP(B331,'X8'!$B:$AZ,46,FALSE)),IF($X$1=9,(VLOOKUP(B331,'X9'!$B:$AZ,46,FALSE)),IF($X$1=10,(VLOOKUP(B331,'X10'!$B:$AZ,46,FALSE)),IF($X$1=11,(VLOOKUP(B331,'X11'!$B:$AZ,46,FALSE)),IF($X$1=12,(VLOOKUP(B331,'X12'!$B:$AZ,46,FALSE)),IF($X$1=13,(VLOOKUP(B331,'X13'!$B:$AZ,46,FALSE)),"B"))))))))))))))=TRUE," ",(IF($X$1=1,(VLOOKUP(B331,'X1'!$B:$AZ,46,FALSE)),IF($X$1=2,(VLOOKUP(B331,'X2'!$B:$AZ,46,FALSE)),IF($X$1=3,(VLOOKUP(B331,'X3'!$B:$AZ,46,FALSE)),IF($X$1=4,(VLOOKUP(B331,'X4'!$B:$AZ,46,FALSE)),IF($X$1=5,(VLOOKUP(B331,'X5'!$B:$AZ,46,FALSE)),IF($X$1=6,(VLOOKUP(B331,'X6'!$B:$AZ,46,FALSE)),IF($X$1=7,(VLOOKUP(B331,'X7'!$B:$AZ,46,FALSE)),IF($X$1=8,(VLOOKUP(B331,'X8'!$B:$AZ,46,FALSE)),IF($X$1=9,(VLOOKUP(B331,'X9'!$B:$AZ,46,FALSE)),IF($X$1=10,(VLOOKUP(B331,'X10'!$B:$AZ,46,FALSE)),IF($X$1=11,(VLOOKUP(B331,'X11'!$B:$AZ,46,FALSE)),IF($X$1=12,(VLOOKUP(B331,'X12'!$B:$AZ,46,FALSE)),IF($X$1=13,(VLOOKUP(B331,'X13'!$B:$AZ,46,FALSE)),"B")))))))))))))))</f>
        <v xml:space="preserve"> </v>
      </c>
      <c r="R331" s="185" t="str">
        <f ca="1">IF(ISERROR(IF($X$1=1,(VLOOKUP(B331,'X1'!$B:$AZ,15,FALSE)),IF($X$1=2,(VLOOKUP(B331,'X2'!$B:$AZ,15,FALSE)),IF($X$1=3,(VLOOKUP(B331,'X3'!$B:$AZ,15,FALSE)),IF($X$1=4,(VLOOKUP(B331,'X4'!$B:$AZ,15,FALSE)),IF($X$1=5,(VLOOKUP(B331,'X5'!$B:$AZ,15,FALSE)),IF($X$1=6,(VLOOKUP(B331,'X6'!$B:$AZ,15,FALSE)),IF($X$1=7,(VLOOKUP(B331,'X7'!$B:$AZ,15,FALSE)),IF($X$1=8,(VLOOKUP(B331,'X8'!$B:$AZ,15,FALSE)),IF($X$1=9,(VLOOKUP(B331,'X9'!$B:$AZ,15,FALSE)),IF($X$1=10,(VLOOKUP(B331,'X10'!$B:$AZ,15,FALSE)),IF($X$1=11,(VLOOKUP(B331,'X11'!$B:$AZ,15,FALSE)),IF($X$1=12,(VLOOKUP(B331,'X12'!$B:$AZ,15,FALSE)),IF($X$1=13,(VLOOKUP(B331,'X13'!$B:$AZ,15,FALSE)),"B"))))))))))))))=TRUE," ",(IF($X$1=1,(VLOOKUP(B331,'X1'!$B:$AZ,15,FALSE)),IF($X$1=2,(VLOOKUP(B331,'X2'!$B:$AZ,15,FALSE)),IF($X$1=3,(VLOOKUP(B331,'X3'!$B:$AZ,15,FALSE)),IF($X$1=4,(VLOOKUP(B331,'X4'!$B:$AZ,15,FALSE)),IF($X$1=5,(VLOOKUP(B331,'X5'!$B:$AZ,15,FALSE)),IF($X$1=6,(VLOOKUP(B331,'X6'!$B:$AZ,15,FALSE)),IF($X$1=7,(VLOOKUP(B331,'X7'!$B:$AZ,15,FALSE)),IF($X$1=8,(VLOOKUP(B331,'X8'!$B:$AZ,15,FALSE)),IF($X$1=9,(VLOOKUP(B331,'X9'!$B:$AZ,15,FALSE)),IF($X$1=10,(VLOOKUP(B331,'X10'!$B:$AZ,15,FALSE)),IF($X$1=11,(VLOOKUP(B331,'X11'!$B:$AZ,15,FALSE)),IF($X$1=12,(VLOOKUP(B331,'X12'!$B:$AZ,15,FALSE)),IF($X$1=13,(VLOOKUP(B331,'X13'!$B:$AZ,15,FALSE)),"B")))))))))))))))</f>
        <v xml:space="preserve"> </v>
      </c>
      <c r="S331" s="185" t="str">
        <f ca="1">IF(ISERROR(IF((IF($X$1=1,(VLOOKUP(B331,'X1'!$B:$AZ,14,FALSE)),(IF($X$1=2,(VLOOKUP(B331,'X2'!$B:$AZ,14,FALSE)),(IF($X$1=3,(VLOOKUP(B331,'X3'!$B:$AZ,14,FALSE)),(IF($X$1=4,(VLOOKUP(B331,'X4'!$B:$AZ,14,FALSE)),(IF($X$1=5,(VLOOKUP(B331,'X5'!$B:$AZ,14,FALSE)),(IF($X$1=6,(VLOOKUP(B331,'X6'!$B:$AZ,14,FALSE)),(IF($X$1=7,(VLOOKUP(B331,'X7'!$B:$AZ,14,FALSE)),(IF($X$1=8,(VLOOKUP(B331,'X8'!$B:$AZ,14,FALSE)),(IF($X$1=9,(VLOOKUP(B331,'X9'!$B:$AZ,14,FALSE)),(IF($X$1=10,(VLOOKUP(B331,'X10'!$B:$AZ,14,FALSE)),(IF($X$1=11,(VLOOKUP(B331,'X11'!$B:$AZ,14,FALSE)),(IF($X$1=12,(VLOOKUP(B331,'X12'!$B:$AZ,14,FALSE)),(VLOOKUP(B331,'X13'!$B:$AZ,14,FALSE))))))))))))))))))))))))))=$V$1," ",(IF($X$1=1,(VLOOKUP(B331,'X1'!$B:$AZ,14,FALSE)),(IF($X$1=2,(VLOOKUP(B331,'X2'!$B:$AZ,14,FALSE)),(IF($X$1=3,(VLOOKUP(B331,'X3'!$B:$AZ,14,FALSE)),(IF($X$1=4,(VLOOKUP(B331,'X4'!$B:$AZ,14,FALSE)),(IF($X$1=5,(VLOOKUP(B331,'X5'!$B:$AZ,14,FALSE)),(IF($X$1=6,(VLOOKUP(B331,'X6'!$B:$AZ,14,FALSE)),(IF($X$1=7,(VLOOKUP(B331,'X7'!$B:$AZ,14,FALSE)),(IF($X$1=8,(VLOOKUP(B331,'X8'!$B:$AZ,14,FALSE)),(IF($X$1=9,(VLOOKUP(B331,'X9'!$B:$AZ,14,FALSE)),(IF($X$1=10,(VLOOKUP(B331,'X10'!$B:$AZ,14,FALSE)),(IF($X$1=11,(VLOOKUP(B331,'X11'!$B:$AZ,14,FALSE)),(IF($X$1=12,(VLOOKUP(B331,'X12'!$B:$AZ,14,FALSE)),(VLOOKUP(B331,'X13'!$B:$AZ,14,FALSE))))))))))))))))))))))))))))=TRUE," ",(IF((IF($X$1=1,(VLOOKUP(B331,'X1'!$B:$AZ,14,FALSE)),(IF($X$1=2,(VLOOKUP(B331,'X2'!$B:$AZ,14,FALSE)),(IF($X$1=3,(VLOOKUP(B331,'X3'!$B:$AZ,14,FALSE)),(IF($X$1=4,(VLOOKUP(B331,'X4'!$B:$AZ,14,FALSE)),(IF($X$1=5,(VLOOKUP(B331,'X5'!$B:$AZ,14,FALSE)),(IF($X$1=6,(VLOOKUP(B331,'X6'!$B:$AZ,14,FALSE)),(IF($X$1=7,(VLOOKUP(B331,'X7'!$B:$AZ,14,FALSE)),(IF($X$1=8,(VLOOKUP(B331,'X8'!$B:$AZ,14,FALSE)),(IF($X$1=9,(VLOOKUP(B331,'X9'!$B:$AZ,14,FALSE)),(IF($X$1=10,(VLOOKUP(B331,'X10'!$B:$AZ,14,FALSE)),(IF($X$1=11,(VLOOKUP(B331,'X11'!$B:$AZ,14,FALSE)),(IF($X$1=12,(VLOOKUP(B331,'X12'!$B:$AZ,14,FALSE)),(VLOOKUP(B331,'X13'!$B:$AZ,14,FALSE))))))))))))))))))))))))))=$V$1," ",(IF($X$1=1,(VLOOKUP(B331,'X1'!$B:$AZ,14,FALSE)),(IF($X$1=2,(VLOOKUP(B331,'X2'!$B:$AZ,14,FALSE)),(IF($X$1=3,(VLOOKUP(B331,'X3'!$B:$AZ,14,FALSE)),(IF($X$1=4,(VLOOKUP(B331,'X4'!$B:$AZ,14,FALSE)),(IF($X$1=5,(VLOOKUP(B331,'X5'!$B:$AZ,14,FALSE)),(IF($X$1=6,(VLOOKUP(B331,'X6'!$B:$AZ,14,FALSE)),(IF($X$1=7,(VLOOKUP(B331,'X7'!$B:$AZ,14,FALSE)),(IF($X$1=8,(VLOOKUP(B331,'X8'!$B:$AZ,14,FALSE)),(IF($X$1=9,(VLOOKUP(B331,'X9'!$B:$AZ,14,FALSE)),(IF($X$1=10,(VLOOKUP(B331,'X10'!$B:$AZ,14,FALSE)),(IF($X$1=11,(VLOOKUP(B331,'X11'!$B:$AZ,14,FALSE)),(IF($X$1=12,(VLOOKUP(B331,'X12'!$B:$AZ,14,FALSE)),(VLOOKUP(B331,'X13'!$B:$AZ,14,FALSE)))))))))))))))))))))))))))))</f>
        <v xml:space="preserve"> </v>
      </c>
    </row>
    <row r="332" spans="1:19" ht="14.1" customHeight="1" x14ac:dyDescent="0.2">
      <c r="A332" s="156" t="s">
        <v>1058</v>
      </c>
      <c r="B332" s="122" t="str">
        <f>IF(ISERROR(IF($U$16=1,(VLOOKUP(A332,$AC$89:$AH$125,2,FALSE)),IF((IF($X$1=1,'X1'!B291,(IF($X$1=2,'X2'!B291,(IF($X$1=3,'X3'!B291,(IF($X$1=4,'X4'!B291,(IF($X$1=5,'X5'!B291,(IF($X$1=6,'X6'!B291,(IF($X$1=7,'X7'!B291,(IF($X$1=8,'X8'!B291,(IF($X$1=9,'X9'!B291,(IF($X$1=10,'X10'!B291,(IF($X$1=11,'X11'!B291,(IF($X$1=12,'X12'!B291,'X13'!B291))))))))))))))))))))))))="","",(IF($X$1=1,'X1'!B291,(IF($X$1=2,'X2'!B291,(IF($X$1=3,'X3'!B291,(IF($X$1=4,'X4'!B291,(IF($X$1=5,'X5'!B291,(IF($X$1=6,'X6'!B291,(IF($X$1=7,'X7'!B291,(IF($X$1=8,'X8'!B291,(IF($X$1=9,'X9'!B291,(IF($X$1=10,'X10'!B291,(IF($X$1=11,'X11'!B291,(IF($X$1=12,'X12'!B291,'X13'!B291)))))))))))))))))))))))))))=TRUE," ",(IF($U$16=1,(VLOOKUP(A332,$AC$89:$AH$125,2,FALSE)),IF((IF($X$1=1,'X1'!B291,(IF($X$1=2,'X2'!B291,(IF($X$1=3,'X3'!B291,(IF($X$1=4,'X4'!B291,(IF($X$1=5,'X5'!B291,(IF($X$1=6,'X6'!B291,(IF($X$1=7,'X7'!B291,(IF($X$1=8,'X8'!B291,(IF($X$1=9,'X9'!B291,(IF($X$1=10,'X10'!B291,(IF($X$1=11,'X11'!B291,(IF($X$1=12,'X12'!B291,'X13'!B291))))))))))))))))))))))))="","",(IF($X$1=1,'X1'!B291,(IF($X$1=2,'X2'!B291,(IF($X$1=3,'X3'!B291,(IF($X$1=4,'X4'!B291,(IF($X$1=5,'X5'!B291,(IF($X$1=6,'X6'!B291,(IF($X$1=7,'X7'!B291,(IF($X$1=8,'X8'!B291,(IF($X$1=9,'X9'!B291,(IF($X$1=10,'X10'!B291,(IF($X$1=11,'X11'!B291,(IF($X$1=12,'X12'!B291,'X13'!B291))))))))))))))))))))))))))))</f>
        <v/>
      </c>
      <c r="C332" s="181" t="str">
        <f ca="1">IF(ISERROR(IF($X$1=1,(VLOOKUP(B332,'X1'!$B:$AZ,47,FALSE)),IF($X$1=2,(VLOOKUP(B332,'X2'!$B:$AZ,47,FALSE)),IF($X$1=3,(VLOOKUP(B332,'X3'!$B:$AZ,47,FALSE)),IF($X$1=4,(VLOOKUP(B332,'X4'!$B:$AZ,47,FALSE)),IF($X$1=5,(VLOOKUP(B332,'X5'!$B:$AZ,47,FALSE)),IF($X$1=6,(VLOOKUP(B332,'X6'!$B:$AZ,47,FALSE)),IF($X$1=7,(VLOOKUP(B332,'X7'!$B:$AZ,47,FALSE)),IF($X$1=8,(VLOOKUP(B332,'X8'!$B:$AZ,47,FALSE)),IF($X$1=9,(VLOOKUP(B332,'X9'!$B:$AZ,47,FALSE)),IF($X$1=10,(VLOOKUP(B332,'X10'!$B:$AZ,47,FALSE)),IF($X$1=11,(VLOOKUP(B332,'X11'!$B:$AZ,47,FALSE)),IF($X$1=12,(VLOOKUP(B332,'X12'!$B:$AZ,47,FALSE)),IF($X$1=13,(VLOOKUP(B332,'X13'!$B:$AZ,47,FALSE)),"B"))))))))))))))=TRUE," ",(IF($X$1=1,(VLOOKUP(B332,'X1'!$B:$AZ,47,FALSE)),IF($X$1=2,(VLOOKUP(B332,'X2'!$B:$AZ,47,FALSE)),IF($X$1=3,(VLOOKUP(B332,'X3'!$B:$AZ,47,FALSE)),IF($X$1=4,(VLOOKUP(B332,'X4'!$B:$AZ,47,FALSE)),IF($X$1=5,(VLOOKUP(B332,'X5'!$B:$AZ,47,FALSE)),IF($X$1=6,(VLOOKUP(B332,'X6'!$B:$AZ,47,FALSE)),IF($X$1=7,(VLOOKUP(B332,'X7'!$B:$AZ,47,FALSE)),IF($X$1=8,(VLOOKUP(B332,'X8'!$B:$AZ,47,FALSE)),IF($X$1=9,(VLOOKUP(B332,'X9'!$B:$AZ,47,FALSE)),IF($X$1=10,(VLOOKUP(B332,'X10'!$B:$AZ,47,FALSE)),IF($X$1=11,(VLOOKUP(B332,'X11'!$B:$AZ,47,FALSE)),IF($X$1=12,(VLOOKUP(B332,'X12'!$B:$AZ,47,FALSE)),IF($X$1=13,(VLOOKUP(B332,'X13'!$B:$AZ,47,FALSE)),"B")))))))))))))))</f>
        <v xml:space="preserve"> </v>
      </c>
      <c r="D332" s="181" t="str">
        <f ca="1">IF(ISERROR(IF($X$1=1,(VLOOKUP(B332,'X1'!$B:$AP,41,FALSE)),IF($X$1=2,(VLOOKUP(B332,'X2'!$B:$AP,41,FALSE)),IF($X$1=3,(VLOOKUP(B332,'X3'!$B:$AP,41,FALSE)),IF($X$1=4,(VLOOKUP(B332,'X4'!$B:$AP,41,FALSE)),IF($X$1=5,(VLOOKUP(B332,'X5'!$B:$AP,41,FALSE)),IF($X$1=6,(VLOOKUP(B332,'X6'!$B:$AP,41,FALSE)),IF($X$1=7,(VLOOKUP(B332,'X7'!$B:$AP,41,FALSE)),IF($X$1=8,(VLOOKUP(B332,'X8'!$B:$AP,41,FALSE)),IF($X$1=9,(VLOOKUP(B332,'X9'!$B:$AP,41,FALSE)),IF($X$1=10,(VLOOKUP(B332,'X10'!$B:$AP,41,FALSE)),IF($X$1=11,(VLOOKUP(B332,'X11'!$B:$AP,41,FALSE)),IF($X$1=12,(VLOOKUP(B332,'X12'!$B:$AP,41,FALSE)),IF($X$1=13,(VLOOKUP(B332,'X13'!$B:$AP,41,FALSE)),"B"))))))))))))))=TRUE," ",(IF($X$1=1,(VLOOKUP(B332,'X1'!$B:$AP,41,FALSE)),IF($X$1=2,(VLOOKUP(B332,'X2'!$B:$AP,41,FALSE)),IF($X$1=3,(VLOOKUP(B332,'X3'!$B:$AP,41,FALSE)),IF($X$1=4,(VLOOKUP(B332,'X4'!$B:$AP,41,FALSE)),IF($X$1=5,(VLOOKUP(B332,'X5'!$B:$AP,41,FALSE)),IF($X$1=6,(VLOOKUP(B332,'X6'!$B:$AP,41,FALSE)),IF($X$1=7,(VLOOKUP(B332,'X7'!$B:$AP,41,FALSE)),IF($X$1=8,(VLOOKUP(B332,'X8'!$B:$AP,41,FALSE)),IF($X$1=9,(VLOOKUP(B332,'X9'!$B:$AP,41,FALSE)),IF($X$1=10,(VLOOKUP(B332,'X10'!$B:$AP,41,FALSE)),IF($X$1=11,(VLOOKUP(B332,'X11'!$B:$AP,41,FALSE)),IF($X$1=12,(VLOOKUP(B332,'X12'!$B:$AP,41,FALSE)),IF($X$1=13,(VLOOKUP(B332,'X13'!$B:$AP,41,FALSE)),"B")))))))))))))))</f>
        <v xml:space="preserve"> </v>
      </c>
      <c r="E332" s="182" t="str">
        <f ca="1">IF(ISERROR(IF($X$1=1,(VLOOKUP(B332,'X1'!$B:$AP,7,FALSE)),IF($X$1=2,(VLOOKUP(B332,'X2'!$B:$AP,7,FALSE)),IF($X$1=3,(VLOOKUP(B332,'X3'!$B:$AP,7,FALSE)),IF($X$1=4,(VLOOKUP(B332,'X4'!$B:$AP,7,FALSE)),IF($X$1=5,(VLOOKUP(B332,'X5'!$B:$AP,7,FALSE)),IF($X$1=6,(VLOOKUP(B332,'X6'!$B:$AP,7,FALSE)),IF($X$1=7,(VLOOKUP(B332,'X7'!$B:$AP,7,FALSE)),IF($X$1=8,(VLOOKUP(B332,'X8'!$B:$AP,7,FALSE)),IF($X$1=9,(VLOOKUP(B332,'X9'!$B:$AP,7,FALSE)),IF($X$1=10,(VLOOKUP(B332,'X10'!$B:$AP,7,FALSE)),IF($X$1=11,(VLOOKUP(B332,'X11'!$B:$AP,7,FALSE)),IF($X$1=12,(VLOOKUP(B332,'X12'!$B:$AP,7,FALSE)),IF($X$1=13,(VLOOKUP(B332,'X13'!$B:$AP,7,FALSE)),"B"))))))))))))))=TRUE," ",(IF($X$1=1,(VLOOKUP(B332,'X1'!$B:$AP,7,FALSE)),IF($X$1=2,(VLOOKUP(B332,'X2'!$B:$AP,7,FALSE)),IF($X$1=3,(VLOOKUP(B332,'X3'!$B:$AP,7,FALSE)),IF($X$1=4,(VLOOKUP(B332,'X4'!$B:$AP,7,FALSE)),IF($X$1=5,(VLOOKUP(B332,'X5'!$B:$AP,7,FALSE)),IF($X$1=6,(VLOOKUP(B332,'X6'!$B:$AP,7,FALSE)),IF($X$1=7,(VLOOKUP(B332,'X7'!$B:$AP,7,FALSE)),IF($X$1=8,(VLOOKUP(B332,'X8'!$B:$AP,7,FALSE)),IF($X$1=9,(VLOOKUP(B332,'X9'!$B:$AP,7,FALSE)),IF($X$1=10,(VLOOKUP(B332,'X10'!$B:$AP,7,FALSE)),IF($X$1=11,(VLOOKUP(B332,'X11'!$B:$AP,7,FALSE)),IF($X$1=12,(VLOOKUP(B332,'X12'!$B:$AP,7,FALSE)),IF($X$1=13,(VLOOKUP(B332,'X13'!$B:$AP,7,FALSE)),"B")))))))))))))))</f>
        <v xml:space="preserve"> </v>
      </c>
      <c r="F332" s="182" t="str">
        <f ca="1">IF(ISERROR(IF((IF($X$1=1,(VLOOKUP(B332,'X1'!$B:$AO,6,FALSE)),(IF($X$1=2,(VLOOKUP(B332,'X2'!$B:$AO,6,FALSE)),(IF($X$1=3,(VLOOKUP(B332,'X3'!$B:$AO,6,FALSE)),(IF($X$1=4,(VLOOKUP(B332,'X4'!$B:$AO,6,FALSE)),(IF($X$1=5,(VLOOKUP(B332,'X5'!$B:$AO,6,FALSE)),(IF($X$1=6,(VLOOKUP(B332,'X6'!$B:$AO,6,FALSE)),(IF($X$1=7,(VLOOKUP(B332,'X7'!$B:$AO,6,FALSE)),(IF($X$1=8,(VLOOKUP(B332,'X8'!$B:$AO,6,FALSE)),(IF($X$1=9,(VLOOKUP(B332,'X9'!$B:$AO,6,FALSE)),(IF($X$1=10,(VLOOKUP(B332,'X10'!$B:$AO,6,FALSE)),(IF($X$1=11,(VLOOKUP(B332,'X11'!$B:$AO,6,FALSE)),(IF($X$1=12,(VLOOKUP(B332,'X12'!$B:$AO,6,FALSE)),(VLOOKUP(B332,'X13'!$B:$AO,6,FALSE))))))))))))))))))))))))))=$V$1," ",(IF($X$1=1,(VLOOKUP(B332,'X1'!$B:$AO,6,FALSE)),(IF($X$1=2,(VLOOKUP(B332,'X2'!$B:$AO,6,FALSE)),(IF($X$1=3,(VLOOKUP(B332,'X3'!$B:$AO,6,FALSE)),(IF($X$1=4,(VLOOKUP(B332,'X4'!$B:$AO,6,FALSE)),(IF($X$1=5,(VLOOKUP(B332,'X5'!$B:$AO,6,FALSE)),(IF($X$1=6,(VLOOKUP(B332,'X6'!$B:$AO,6,FALSE)),(IF($X$1=7,(VLOOKUP(B332,'X7'!$B:$AO,6,FALSE)),(IF($X$1=8,(VLOOKUP(B332,'X8'!$B:$AO,6,FALSE)),(IF($X$1=9,(VLOOKUP(B332,'X9'!$B:$AO,6,FALSE)),(IF($X$1=10,(VLOOKUP(B332,'X10'!$B:$AO,6,FALSE)),(IF($X$1=11,(VLOOKUP(B332,'X11'!$B:$AO,6,FALSE)),(IF($X$1=12,(VLOOKUP(B332,'X12'!$B:$AO,6,FALSE)),(VLOOKUP(B332,'X13'!$B:$AO,6,FALSE))))))))))))))))))))))))))))=TRUE," ",(IF((IF($X$1=1,(VLOOKUP(B332,'X1'!$B:$AO,6,FALSE)),(IF($X$1=2,(VLOOKUP(B332,'X2'!$B:$AO,6,FALSE)),(IF($X$1=3,(VLOOKUP(B332,'X3'!$B:$AO,6,FALSE)),(IF($X$1=4,(VLOOKUP(B332,'X4'!$B:$AO,6,FALSE)),(IF($X$1=5,(VLOOKUP(B332,'X5'!$B:$AO,6,FALSE)),(IF($X$1=6,(VLOOKUP(B332,'X6'!$B:$AO,6,FALSE)),(IF($X$1=7,(VLOOKUP(B332,'X7'!$B:$AO,6,FALSE)),(IF($X$1=8,(VLOOKUP(B332,'X8'!$B:$AO,6,FALSE)),(IF($X$1=9,(VLOOKUP(B332,'X9'!$B:$AO,6,FALSE)),(IF($X$1=10,(VLOOKUP(B332,'X10'!$B:$AO,6,FALSE)),(IF($X$1=11,(VLOOKUP(B332,'X11'!$B:$AO,6,FALSE)),(IF($X$1=12,(VLOOKUP(B332,'X12'!$B:$AO,6,FALSE)),(VLOOKUP(B332,'X13'!$B:$AO,6,FALSE))))))))))))))))))))))))))=$V$1," ",(IF($X$1=1,(VLOOKUP(B332,'X1'!$B:$AO,6,FALSE)),(IF($X$1=2,(VLOOKUP(B332,'X2'!$B:$AO,6,FALSE)),(IF($X$1=3,(VLOOKUP(B332,'X3'!$B:$AO,6,FALSE)),(IF($X$1=4,(VLOOKUP(B332,'X4'!$B:$AO,6,FALSE)),(IF($X$1=5,(VLOOKUP(B332,'X5'!$B:$AO,6,FALSE)),(IF($X$1=6,(VLOOKUP(B332,'X6'!$B:$AO,6,FALSE)),(IF($X$1=7,(VLOOKUP(B332,'X7'!$B:$AO,6,FALSE)),(IF($X$1=8,(VLOOKUP(B332,'X8'!$B:$AO,6,FALSE)),(IF($X$1=9,(VLOOKUP(B332,'X9'!$B:$AO,6,FALSE)),(IF($X$1=10,(VLOOKUP(B332,'X10'!$B:$AO,6,FALSE)),(IF($X$1=11,(VLOOKUP(B332,'X11'!$B:$AO,6,FALSE)),(IF($X$1=12,(VLOOKUP(B332,'X12'!$B:$AO,6,FALSE)),(VLOOKUP(B332,'X13'!$B:$AO,6,FALSE)))))))))))))))))))))))))))))</f>
        <v xml:space="preserve"> </v>
      </c>
      <c r="G332" s="182" t="str">
        <f ca="1">IF(ISERROR(IF($X$1=1,(VLOOKUP(B332,'X1'!$B:$AZ,44,FALSE)),IF($X$1=2,(VLOOKUP(B332,'X2'!$B:$AZ,44,FALSE)),IF($X$1=3,(VLOOKUP(B332,'X3'!$B:$AZ,44,FALSE)),IF($X$1=4,(VLOOKUP(B332,'X4'!$B:$AZ,44,FALSE)),IF($X$1=5,(VLOOKUP(B332,'X5'!$B:$AZ,44,FALSE)),IF($X$1=6,(VLOOKUP(B332,'X6'!$B:$AZ,44,FALSE)),IF($X$1=7,(VLOOKUP(B332,'X7'!$B:$AZ,44,FALSE)),IF($X$1=8,(VLOOKUP(B332,'X8'!$B:$AZ,44,FALSE)),IF($X$1=9,(VLOOKUP(B332,'X9'!$B:$AZ,44,FALSE)),IF($X$1=10,(VLOOKUP(B332,'X10'!$B:$AZ,44,FALSE)),IF($X$1=11,(VLOOKUP(B332,'X11'!$B:$AZ,44,FALSE)),IF($X$1=12,(VLOOKUP(B332,'X12'!$B:$AZ,44,FALSE)),IF($X$1=13,(VLOOKUP(B332,'X13'!$B:$AZ,44,FALSE)),"B"))))))))))))))=TRUE," ",(IF($X$1=1,(VLOOKUP(B332,'X1'!$B:$AZ,44,FALSE)),IF($X$1=2,(VLOOKUP(B332,'X2'!$B:$AZ,44,FALSE)),IF($X$1=3,(VLOOKUP(B332,'X3'!$B:$AZ,44,FALSE)),IF($X$1=4,(VLOOKUP(B332,'X4'!$B:$AZ,44,FALSE)),IF($X$1=5,(VLOOKUP(B332,'X5'!$B:$AZ,44,FALSE)),IF($X$1=6,(VLOOKUP(B332,'X6'!$B:$AZ,44,FALSE)),IF($X$1=7,(VLOOKUP(B332,'X7'!$B:$AZ,44,FALSE)),IF($X$1=8,(VLOOKUP(B332,'X8'!$B:$AZ,44,FALSE)),IF($X$1=9,(VLOOKUP(B332,'X9'!$B:$AZ,44,FALSE)),IF($X$1=10,(VLOOKUP(B332,'X10'!$B:$AZ,44,FALSE)),IF($X$1=11,(VLOOKUP(B332,'X11'!$B:$AZ,44,FALSE)),IF($X$1=12,(VLOOKUP(B332,'X12'!$B:$AZ,44,FALSE)),IF($X$1=13,(VLOOKUP(B332,'X13'!$B:$AZ,44,FALSE)),"B")))))))))))))))</f>
        <v xml:space="preserve"> </v>
      </c>
      <c r="H332" s="182" t="str">
        <f ca="1">IF(ISERROR(IF($X$1=1,(VLOOKUP(B332,'X1'!$B:$AZ,8,FALSE)),IF($X$1=2,(VLOOKUP(B332,'X2'!$B:$AZ,8,FALSE)),IF($X$1=3,(VLOOKUP(B332,'X3'!$B:$AZ,8,FALSE)),IF($X$1=4,(VLOOKUP(B332,'X4'!$B:$AZ,8,FALSE)),IF($X$1=5,(VLOOKUP(B332,'X5'!$B:$AZ,8,FALSE)),IF($X$1=6,(VLOOKUP(B332,'X6'!$B:$AZ,8,FALSE)),IF($X$1=7,(VLOOKUP(B332,'X7'!$B:$AZ,8,FALSE)),IF($X$1=8,(VLOOKUP(B332,'X8'!$B:$AZ,8,FALSE)),IF($X$1=9,(VLOOKUP(B332,'X9'!$B:$AZ,8,FALSE)),IF($X$1=10,(VLOOKUP(B332,'X10'!$B:$AZ,8,FALSE)),IF($X$1=11,(VLOOKUP(B332,'X11'!$B:$AZ,8,FALSE)),IF($X$1=12,(VLOOKUP(B332,'X12'!$B:$AZ,8,FALSE)),IF($X$1=13,(VLOOKUP(B332,'X13'!$B:$AZ,8,FALSE)),"B"))))))))))))))=TRUE," ",(IF($X$1=1,(VLOOKUP(B332,'X1'!$B:$AZ,8,FALSE)),IF($X$1=2,(VLOOKUP(B332,'X2'!$B:$AZ,8,FALSE)),IF($X$1=3,(VLOOKUP(B332,'X3'!$B:$AZ,8,FALSE)),IF($X$1=4,(VLOOKUP(B332,'X4'!$B:$AZ,8,FALSE)),IF($X$1=5,(VLOOKUP(B332,'X5'!$B:$AZ,8,FALSE)),IF($X$1=6,(VLOOKUP(B332,'X6'!$B:$AZ,8,FALSE)),IF($X$1=7,(VLOOKUP(B332,'X7'!$B:$AZ,8,FALSE)),IF($X$1=8,(VLOOKUP(B332,'X8'!$B:$AZ,8,FALSE)),IF($X$1=9,(VLOOKUP(B332,'X9'!$B:$AZ,8,FALSE)),IF($X$1=10,(VLOOKUP(B332,'X10'!$B:$AZ,8,FALSE)),IF($X$1=11,(VLOOKUP(B332,'X11'!$B:$AZ,8,FALSE)),IF($X$1=12,(VLOOKUP(B332,'X12'!$B:$AZ,8,FALSE)),IF($X$1=13,(VLOOKUP(B332,'X13'!$B:$AZ,8,FALSE)),"B")))))))))))))))</f>
        <v xml:space="preserve"> </v>
      </c>
      <c r="I332" s="183" t="str">
        <f ca="1">IF(ISERROR(IF($X$1=1,(VLOOKUP(B332,'X1'!$B:$AZ,2,FALSE)),IF($X$1=2,(VLOOKUP(B332,'X2'!$B:$AZ,2,FALSE)),IF($X$1=3,(VLOOKUP(B332,'X3'!$B:$AZ,2,FALSE)),IF($X$1=4,(VLOOKUP(B332,'X4'!$B:$AZ,2,FALSE)),IF($X$1=5,(VLOOKUP(B332,'X5'!$B:$AZ,2,FALSE)),IF($X$1=6,(VLOOKUP(B332,'X6'!$B:$AZ,2,FALSE)),IF($X$1=7,(VLOOKUP(B332,'X7'!$B:$AZ,2,FALSE)),IF($X$1=8,(VLOOKUP(B332,'X8'!$B:$AZ,2,FALSE)),IF($X$1=9,(VLOOKUP(B332,'X9'!$B:$AZ,2,FALSE)),IF($X$1=10,(VLOOKUP(B332,'X10'!$B:$AZ,2,FALSE)),IF($X$1=11,(VLOOKUP(B332,'X11'!$B:$AZ,2,FALSE)),IF($X$1=12,(VLOOKUP(B332,'X12'!$B:$AZ,2,FALSE)),IF($X$1=13,(VLOOKUP(B332,'X13'!$B:$AZ,2,FALSE)),"B"))))))))))))))=TRUE," ",(IF($X$1=1,(VLOOKUP(B332,'X1'!$B:$AZ,2,FALSE)),IF($X$1=2,(VLOOKUP(B332,'X2'!$B:$AZ,2,FALSE)),IF($X$1=3,(VLOOKUP(B332,'X3'!$B:$AZ,2,FALSE)),IF($X$1=4,(VLOOKUP(B332,'X4'!$B:$AZ,2,FALSE)),IF($X$1=5,(VLOOKUP(B332,'X5'!$B:$AZ,2,FALSE)),IF($X$1=6,(VLOOKUP(B332,'X6'!$B:$AZ,2,FALSE)),IF($X$1=7,(VLOOKUP(B332,'X7'!$B:$AZ,2,FALSE)),IF($X$1=8,(VLOOKUP(B332,'X8'!$B:$AZ,2,FALSE)),IF($X$1=9,(VLOOKUP(B332,'X9'!$B:$AZ,2,FALSE)),IF($X$1=10,(VLOOKUP(B332,'X10'!$B:$AZ,2,FALSE)),IF($X$1=11,(VLOOKUP(B332,'X11'!$B:$AZ,2,FALSE)),IF($X$1=12,(VLOOKUP(B332,'X12'!$B:$AZ,2,FALSE)),IF($X$1=13,(VLOOKUP(B332,'X13'!$B:$AZ,2,FALSE)),"B")))))))))))))))</f>
        <v xml:space="preserve"> </v>
      </c>
      <c r="J332" s="183" t="str">
        <f ca="1">IF(ISERROR(IF($X$1=1,(VLOOKUP(B332,'X1'!$B:$AZ,3,FALSE)),IF($X$1=2,(VLOOKUP(B332,'X2'!$B:$AZ,3,FALSE)),IF($X$1=3,(VLOOKUP(B332,'X3'!$B:$AZ,3,FALSE)),IF($X$1=4,(VLOOKUP(B332,'X4'!$B:$AZ,3,FALSE)),IF($X$1=5,(VLOOKUP(B332,'X5'!$B:$AZ,3,FALSE)),IF($X$1=6,(VLOOKUP(B332,'X6'!$B:$AZ,3,FALSE)),IF($X$1=7,(VLOOKUP(B332,'X7'!$B:$AZ,3,FALSE)),IF($X$1=8,(VLOOKUP(B332,'X8'!$B:$AZ,3,FALSE)),IF($X$1=9,(VLOOKUP(B332,'X9'!$B:$AZ,3,FALSE)),IF($X$1=10,(VLOOKUP(B332,'X10'!$B:$AZ,3,FALSE)),IF($X$1=11,(VLOOKUP(B332,'X11'!$B:$AZ,3,FALSE)),IF($X$1=12,(VLOOKUP(B332,'X12'!$B:$AZ,3,FALSE)),IF($X$1=13,(VLOOKUP(B332,'X13'!$B:$AZ,3,FALSE)),"B"))))))))))))))=TRUE," ",(IF($X$1=1,(VLOOKUP(B332,'X1'!$B:$AZ,3,FALSE)),IF($X$1=2,(VLOOKUP(B332,'X2'!$B:$AZ,3,FALSE)),IF($X$1=3,(VLOOKUP(B332,'X3'!$B:$AZ,3,FALSE)),IF($X$1=4,(VLOOKUP(B332,'X4'!$B:$AZ,3,FALSE)),IF($X$1=5,(VLOOKUP(B332,'X5'!$B:$AZ,3,FALSE)),IF($X$1=6,(VLOOKUP(B332,'X6'!$B:$AZ,3,FALSE)),IF($X$1=7,(VLOOKUP(B332,'X7'!$B:$AZ,3,FALSE)),IF($X$1=8,(VLOOKUP(B332,'X8'!$B:$AZ,3,FALSE)),IF($X$1=9,(VLOOKUP(B332,'X9'!$B:$AZ,3,FALSE)),IF($X$1=10,(VLOOKUP(B332,'X10'!$B:$AZ,3,FALSE)),IF($X$1=11,(VLOOKUP(B332,'X11'!$B:$AZ,3,FALSE)),IF($X$1=12,(VLOOKUP(B332,'X12'!$B:$AZ,3,FALSE)),IF($X$1=13,(VLOOKUP(B332,'X13'!$B:$AZ,3,FALSE)),"B")))))))))))))))</f>
        <v xml:space="preserve"> </v>
      </c>
      <c r="K332" s="183" t="str">
        <f ca="1">IF(ISERROR(IF($X$1=1,(VLOOKUP(B332,'X1'!$B:$AZ,5,FALSE)),IF($X$1=2,(VLOOKUP(B332,'X2'!$B:$AZ,5,FALSE)),IF($X$1=3,(VLOOKUP(B332,'X3'!$B:$AZ,5,FALSE)),IF($X$1=4,(VLOOKUP(B332,'X4'!$B:$AZ,5,FALSE)),IF($X$1=5,(VLOOKUP(B332,'X5'!$B:$AZ,5,FALSE)),IF($X$1=6,(VLOOKUP(B332,'X6'!$B:$AZ,5,FALSE)),IF($X$1=7,(VLOOKUP(B332,'X7'!$B:$AZ,5,FALSE)),IF($X$1=8,(VLOOKUP(B332,'X8'!$B:$AZ,5,FALSE)),IF($X$1=9,(VLOOKUP(B332,'X9'!$B:$AZ,5,FALSE)),IF($X$1=10,(VLOOKUP(B332,'X10'!$B:$AZ,5,FALSE)),IF($X$1=11,(VLOOKUP(B332,'X11'!$B:$AZ,5,FALSE)),IF($X$1=12,(VLOOKUP(B332,'X12'!$B:$AZ,5,FALSE)),IF($X$1=13,(VLOOKUP(B332,'X13'!$B:$AZ,5,FALSE)),"B"))))))))))))))=TRUE," ",(IF($X$1=1,(VLOOKUP(B332,'X1'!$B:$AZ,5,FALSE)),IF($X$1=2,(VLOOKUP(B332,'X2'!$B:$AZ,5,FALSE)),IF($X$1=3,(VLOOKUP(B332,'X3'!$B:$AZ,5,FALSE)),IF($X$1=4,(VLOOKUP(B332,'X4'!$B:$AZ,5,FALSE)),IF($X$1=5,(VLOOKUP(B332,'X5'!$B:$AZ,5,FALSE)),IF($X$1=6,(VLOOKUP(B332,'X6'!$B:$AZ,5,FALSE)),IF($X$1=7,(VLOOKUP(B332,'X7'!$B:$AZ,5,FALSE)),IF($X$1=8,(VLOOKUP(B332,'X8'!$B:$AZ,5,FALSE)),IF($X$1=9,(VLOOKUP(B332,'X9'!$B:$AZ,5,FALSE)),IF($X$1=10,(VLOOKUP(B332,'X10'!$B:$AZ,5,FALSE)),IF($X$1=11,(VLOOKUP(B332,'X11'!$B:$AZ,5,FALSE)),IF($X$1=12,(VLOOKUP(B332,'X12'!$B:$AZ,5,FALSE)),IF($X$1=13,(VLOOKUP(B332,'X13'!$B:$AZ,5,FALSE)),"B")))))))))))))))</f>
        <v xml:space="preserve"> </v>
      </c>
      <c r="L332" s="184" t="str">
        <f ca="1">IF(ISERROR(IF($X$1=1,(VLOOKUP(B332,'X1'!$B:$AZ,9,FALSE)),IF($X$1=2,(VLOOKUP(B332,'X2'!$B:$AZ,9,FALSE)),IF($X$1=3,(VLOOKUP(B332,'X3'!$B:$AZ,9,FALSE)),IF($X$1=4,(VLOOKUP(B332,'X4'!$B:$AZ,9,FALSE)),IF($X$1=5,(VLOOKUP(B332,'X5'!$B:$AZ,9,FALSE)),IF($X$1=6,(VLOOKUP(B332,'X6'!$B:$AZ,9,FALSE)),IF($X$1=7,(VLOOKUP(B332,'X7'!$B:$AZ,9,FALSE)),IF($X$1=8,(VLOOKUP(B332,'X8'!$B:$AZ,9,FALSE)),IF($X$1=9,(VLOOKUP(B332,'X9'!$B:$AZ,9,FALSE)),IF($X$1=10,(VLOOKUP(B332,'X10'!$B:$AZ,9,FALSE)),IF($X$1=11,(VLOOKUP(B332,'X11'!$B:$AZ,9,FALSE)),IF($X$1=12,(VLOOKUP(B332,'X12'!$B:$AZ,9,FALSE)),IF($X$1=13,(VLOOKUP(B332,'X13'!$B:$AZ,9,FALSE)),"B"))))))))))))))=TRUE," ",(IF($X$1=1,(VLOOKUP(B332,'X1'!$B:$AZ,9,FALSE)),IF($X$1=2,(VLOOKUP(B332,'X2'!$B:$AZ,9,FALSE)),IF($X$1=3,(VLOOKUP(B332,'X3'!$B:$AZ,9,FALSE)),IF($X$1=4,(VLOOKUP(B332,'X4'!$B:$AZ,9,FALSE)),IF($X$1=5,(VLOOKUP(B332,'X5'!$B:$AZ,9,FALSE)),IF($X$1=6,(VLOOKUP(B332,'X6'!$B:$AZ,9,FALSE)),IF($X$1=7,(VLOOKUP(B332,'X7'!$B:$AZ,9,FALSE)),IF($X$1=8,(VLOOKUP(B332,'X8'!$B:$AZ,9,FALSE)),IF($X$1=9,(VLOOKUP(B332,'X9'!$B:$AZ,9,FALSE)),IF($X$1=10,(VLOOKUP(B332,'X10'!$B:$AZ,9,FALSE)),IF($X$1=11,(VLOOKUP(B332,'X11'!$B:$AZ,9,FALSE)),IF($X$1=12,(VLOOKUP(B332,'X12'!$B:$AZ,9,FALSE)),IF($X$1=13,(VLOOKUP(B332,'X13'!$B:$AZ,9,FALSE)),"B")))))))))))))))</f>
        <v xml:space="preserve"> </v>
      </c>
      <c r="M332" s="184" t="str">
        <f ca="1">IF(ISERROR(IF($X$1=1,(VLOOKUP(B332,'X1'!$B:$AZ,10,FALSE)),IF($X$1=2,(VLOOKUP(B332,'X2'!$B:$AZ,10,FALSE)),IF($X$1=3,(VLOOKUP(B332,'X3'!$B:$AZ,10,FALSE)),IF($X$1=4,(VLOOKUP(B332,'X4'!$B:$AZ,10,FALSE)),IF($X$1=5,(VLOOKUP(B332,'X5'!$B:$AZ,10,FALSE)),IF($X$1=6,(VLOOKUP(B332,'X6'!$B:$AZ,10,FALSE)),IF($X$1=7,(VLOOKUP(B332,'X7'!$B:$AZ,10,FALSE)),IF($X$1=8,(VLOOKUP(B332,'X8'!$B:$AZ,10,FALSE)),IF($X$1=9,(VLOOKUP(B332,'X9'!$B:$AZ,10,FALSE)),IF($X$1=10,(VLOOKUP(B332,'X10'!$B:$AZ,10,FALSE)),IF($X$1=11,(VLOOKUP(B332,'X11'!$B:$AZ,10,FALSE)),IF($X$1=12,(VLOOKUP(B332,'X12'!$B:$AZ,10,FALSE)),IF($X$1=13,(VLOOKUP(B332,'X13'!$B:$AZ,10,FALSE)),"B"))))))))))))))=TRUE," ",(IF($X$1=1,(VLOOKUP(B332,'X1'!$B:$AZ,10,FALSE)),IF($X$1=2,(VLOOKUP(B332,'X2'!$B:$AZ,10,FALSE)),IF($X$1=3,(VLOOKUP(B332,'X3'!$B:$AZ,10,FALSE)),IF($X$1=4,(VLOOKUP(B332,'X4'!$B:$AZ,10,FALSE)),IF($X$1=5,(VLOOKUP(B332,'X5'!$B:$AZ,10,FALSE)),IF($X$1=6,(VLOOKUP(B332,'X6'!$B:$AZ,10,FALSE)),IF($X$1=7,(VLOOKUP(B332,'X7'!$B:$AZ,10,FALSE)),IF($X$1=8,(VLOOKUP(B332,'X8'!$B:$AZ,10,FALSE)),IF($X$1=9,(VLOOKUP(B332,'X9'!$B:$AZ,10,FALSE)),IF($X$1=10,(VLOOKUP(B332,'X10'!$B:$AZ,10,FALSE)),IF($X$1=11,(VLOOKUP(B332,'X11'!$B:$AZ,10,FALSE)),IF($X$1=12,(VLOOKUP(B332,'X12'!$B:$AZ,10,FALSE)),IF($X$1=13,(VLOOKUP(B332,'X13'!$B:$AZ,10,FALSE)),"B")))))))))))))))</f>
        <v xml:space="preserve"> </v>
      </c>
      <c r="N332" s="185" t="str">
        <f ca="1">IF(ISERROR(IF($X$1=1,(VLOOKUP(B332,'X1'!$B:$AZ,45,FALSE)),IF($X$1=2,(VLOOKUP(B332,'X2'!$B:$AZ,45,FALSE)),IF($X$1=3,(VLOOKUP(B332,'X3'!$B:$AZ,45,FALSE)),IF($X$1=4,(VLOOKUP(B332,'X4'!$B:$AZ,45,FALSE)),IF($X$1=5,(VLOOKUP(B332,'X5'!$B:$AZ,45,FALSE)),IF($X$1=6,(VLOOKUP(B332,'X6'!$B:$AZ,45,FALSE)),IF($X$1=7,(VLOOKUP(B332,'X7'!$B:$AZ,45,FALSE)),IF($X$1=8,(VLOOKUP(B332,'X8'!$B:$AZ,45,FALSE)),IF($X$1=9,(VLOOKUP(B332,'X9'!$B:$AZ,45,FALSE)),IF($X$1=10,(VLOOKUP(B332,'X10'!$B:$AZ,45,FALSE)),IF($X$1=11,(VLOOKUP(B332,'X11'!$B:$AZ,45,FALSE)),IF($X$1=12,(VLOOKUP(B332,'X12'!$B:$AZ,45,FALSE)),IF($X$1=13,(VLOOKUP(B332,'X13'!$B:$AZ,45,FALSE)),"B"))))))))))))))=TRUE," ",(IF($X$1=1,(VLOOKUP(B332,'X1'!$B:$AZ,45,FALSE)),IF($X$1=2,(VLOOKUP(B332,'X2'!$B:$AZ,45,FALSE)),IF($X$1=3,(VLOOKUP(B332,'X3'!$B:$AZ,45,FALSE)),IF($X$1=4,(VLOOKUP(B332,'X4'!$B:$AZ,45,FALSE)),IF($X$1=5,(VLOOKUP(B332,'X5'!$B:$AZ,45,FALSE)),IF($X$1=6,(VLOOKUP(B332,'X6'!$B:$AZ,45,FALSE)),IF($X$1=7,(VLOOKUP(B332,'X7'!$B:$AZ,45,FALSE)),IF($X$1=8,(VLOOKUP(B332,'X8'!$B:$AZ,45,FALSE)),IF($X$1=9,(VLOOKUP(B332,'X9'!$B:$AZ,45,FALSE)),IF($X$1=10,(VLOOKUP(B332,'X10'!$B:$AZ,45,FALSE)),IF($X$1=11,(VLOOKUP(B332,'X11'!$B:$AZ,45,FALSE)),IF($X$1=12,(VLOOKUP(B332,'X12'!$B:$AZ,45,FALSE)),IF($X$1=13,(VLOOKUP(B332,'X13'!$B:$AZ,45,FALSE)),"B")))))))))))))))</f>
        <v xml:space="preserve"> </v>
      </c>
      <c r="O332" s="184" t="str">
        <f ca="1">IF(ISERROR(IF($X$1=1,(VLOOKUP(B332,'X1'!$B:$AZ,11,FALSE)),IF($X$1=2,(VLOOKUP(B332,'X2'!$B:$AZ,11,FALSE)),IF($X$1=3,(VLOOKUP(B332,'X3'!$B:$AZ,11,FALSE)),IF($X$1=4,(VLOOKUP(B332,'X4'!$B:$AZ,11,FALSE)),IF($X$1=5,(VLOOKUP(B332,'X5'!$B:$AZ,11,FALSE)),IF($X$1=6,(VLOOKUP(B332,'X6'!$B:$AZ,11,FALSE)),IF($X$1=7,(VLOOKUP(B332,'X7'!$B:$AZ,11,FALSE)),IF($X$1=8,(VLOOKUP(B332,'X8'!$B:$AZ,11,FALSE)),IF($X$1=9,(VLOOKUP(B332,'X9'!$B:$AZ,11,FALSE)),IF($X$1=10,(VLOOKUP(B332,'X10'!$B:$AZ,11,FALSE)),IF($X$1=11,(VLOOKUP(B332,'X11'!$B:$AZ,11,FALSE)),IF($X$1=12,(VLOOKUP(B332,'X12'!$B:$AZ,11,FALSE)),IF($X$1=13,(VLOOKUP(B332,'X13'!$B:$AZ,11,FALSE)),"B"))))))))))))))=TRUE," ",(IF($X$1=1,(VLOOKUP(B332,'X1'!$B:$AZ,11,FALSE)),IF($X$1=2,(VLOOKUP(B332,'X2'!$B:$AZ,11,FALSE)),IF($X$1=3,(VLOOKUP(B332,'X3'!$B:$AZ,11,FALSE)),IF($X$1=4,(VLOOKUP(B332,'X4'!$B:$AZ,11,FALSE)),IF($X$1=5,(VLOOKUP(B332,'X5'!$B:$AZ,11,FALSE)),IF($X$1=6,(VLOOKUP(B332,'X6'!$B:$AZ,11,FALSE)),IF($X$1=7,(VLOOKUP(B332,'X7'!$B:$AZ,11,FALSE)),IF($X$1=8,(VLOOKUP(B332,'X8'!$B:$AZ,11,FALSE)),IF($X$1=9,(VLOOKUP(B332,'X9'!$B:$AZ,11,FALSE)),IF($X$1=10,(VLOOKUP(B332,'X10'!$B:$AZ,11,FALSE)),IF($X$1=11,(VLOOKUP(B332,'X11'!$B:$AZ,11,FALSE)),IF($X$1=12,(VLOOKUP(B332,'X12'!$B:$AZ,11,FALSE)),IF($X$1=13,(VLOOKUP(B332,'X13'!$B:$AZ,11,FALSE)),"B")))))))))))))))</f>
        <v xml:space="preserve"> </v>
      </c>
      <c r="P332" s="184" t="str">
        <f ca="1">IF(ISERROR(IF($X$1=1,(VLOOKUP(B332,'X1'!$B:$AZ,12,FALSE)),IF($X$1=2,(VLOOKUP(B332,'X2'!$B:$AZ,12,FALSE)),IF($X$1=3,(VLOOKUP(B332,'X3'!$B:$AZ,12,FALSE)),IF($X$1=4,(VLOOKUP(B332,'X4'!$B:$AZ,12,FALSE)),IF($X$1=5,(VLOOKUP(B332,'X5'!$B:$AZ,12,FALSE)),IF($X$1=6,(VLOOKUP(B332,'X6'!$B:$AZ,12,FALSE)),IF($X$1=7,(VLOOKUP(B332,'X7'!$B:$AZ,12,FALSE)),IF($X$1=8,(VLOOKUP(B332,'X8'!$B:$AZ,12,FALSE)),IF($X$1=9,(VLOOKUP(B332,'X9'!$B:$AZ,12,FALSE)),IF($X$1=10,(VLOOKUP(B332,'X10'!$B:$AZ,12,FALSE)),IF($X$1=11,(VLOOKUP(B332,'X11'!$B:$AZ,12,FALSE)),IF($X$1=12,(VLOOKUP(B332,'X12'!$B:$AZ,12,FALSE)),IF($X$1=13,(VLOOKUP(B332,'X13'!$B:$AZ,12,FALSE)),"B"))))))))))))))=TRUE," ",(IF($X$1=1,(VLOOKUP(B332,'X1'!$B:$AZ,12,FALSE)),IF($X$1=2,(VLOOKUP(B332,'X2'!$B:$AZ,12,FALSE)),IF($X$1=3,(VLOOKUP(B332,'X3'!$B:$AZ,12,FALSE)),IF($X$1=4,(VLOOKUP(B332,'X4'!$B:$AZ,12,FALSE)),IF($X$1=5,(VLOOKUP(B332,'X5'!$B:$AZ,12,FALSE)),IF($X$1=6,(VLOOKUP(B332,'X6'!$B:$AZ,12,FALSE)),IF($X$1=7,(VLOOKUP(B332,'X7'!$B:$AZ,12,FALSE)),IF($X$1=8,(VLOOKUP(B332,'X8'!$B:$AZ,12,FALSE)),IF($X$1=9,(VLOOKUP(B332,'X9'!$B:$AZ,12,FALSE)),IF($X$1=10,(VLOOKUP(B332,'X10'!$B:$AZ,12,FALSE)),IF($X$1=11,(VLOOKUP(B332,'X11'!$B:$AZ,12,FALSE)),IF($X$1=12,(VLOOKUP(B332,'X12'!$B:$AZ,12,FALSE)),IF($X$1=13,(VLOOKUP(B332,'X13'!$B:$AZ,12,FALSE)),"B")))))))))))))))</f>
        <v xml:space="preserve"> </v>
      </c>
      <c r="Q332" s="185" t="str">
        <f ca="1">IF(ISERROR(IF($X$1=1,(VLOOKUP(B332,'X1'!$B:$AZ,46,FALSE)),IF($X$1=2,(VLOOKUP(B332,'X2'!$B:$AZ,46,FALSE)),IF($X$1=3,(VLOOKUP(B332,'X3'!$B:$AZ,46,FALSE)),IF($X$1=4,(VLOOKUP(B332,'X4'!$B:$AZ,46,FALSE)),IF($X$1=5,(VLOOKUP(B332,'X5'!$B:$AZ,46,FALSE)),IF($X$1=6,(VLOOKUP(B332,'X6'!$B:$AZ,46,FALSE)),IF($X$1=7,(VLOOKUP(B332,'X7'!$B:$AZ,46,FALSE)),IF($X$1=8,(VLOOKUP(B332,'X8'!$B:$AZ,46,FALSE)),IF($X$1=9,(VLOOKUP(B332,'X9'!$B:$AZ,46,FALSE)),IF($X$1=10,(VLOOKUP(B332,'X10'!$B:$AZ,46,FALSE)),IF($X$1=11,(VLOOKUP(B332,'X11'!$B:$AZ,46,FALSE)),IF($X$1=12,(VLOOKUP(B332,'X12'!$B:$AZ,46,FALSE)),IF($X$1=13,(VLOOKUP(B332,'X13'!$B:$AZ,46,FALSE)),"B"))))))))))))))=TRUE," ",(IF($X$1=1,(VLOOKUP(B332,'X1'!$B:$AZ,46,FALSE)),IF($X$1=2,(VLOOKUP(B332,'X2'!$B:$AZ,46,FALSE)),IF($X$1=3,(VLOOKUP(B332,'X3'!$B:$AZ,46,FALSE)),IF($X$1=4,(VLOOKUP(B332,'X4'!$B:$AZ,46,FALSE)),IF($X$1=5,(VLOOKUP(B332,'X5'!$B:$AZ,46,FALSE)),IF($X$1=6,(VLOOKUP(B332,'X6'!$B:$AZ,46,FALSE)),IF($X$1=7,(VLOOKUP(B332,'X7'!$B:$AZ,46,FALSE)),IF($X$1=8,(VLOOKUP(B332,'X8'!$B:$AZ,46,FALSE)),IF($X$1=9,(VLOOKUP(B332,'X9'!$B:$AZ,46,FALSE)),IF($X$1=10,(VLOOKUP(B332,'X10'!$B:$AZ,46,FALSE)),IF($X$1=11,(VLOOKUP(B332,'X11'!$B:$AZ,46,FALSE)),IF($X$1=12,(VLOOKUP(B332,'X12'!$B:$AZ,46,FALSE)),IF($X$1=13,(VLOOKUP(B332,'X13'!$B:$AZ,46,FALSE)),"B")))))))))))))))</f>
        <v xml:space="preserve"> </v>
      </c>
      <c r="R332" s="185" t="str">
        <f ca="1">IF(ISERROR(IF($X$1=1,(VLOOKUP(B332,'X1'!$B:$AZ,15,FALSE)),IF($X$1=2,(VLOOKUP(B332,'X2'!$B:$AZ,15,FALSE)),IF($X$1=3,(VLOOKUP(B332,'X3'!$B:$AZ,15,FALSE)),IF($X$1=4,(VLOOKUP(B332,'X4'!$B:$AZ,15,FALSE)),IF($X$1=5,(VLOOKUP(B332,'X5'!$B:$AZ,15,FALSE)),IF($X$1=6,(VLOOKUP(B332,'X6'!$B:$AZ,15,FALSE)),IF($X$1=7,(VLOOKUP(B332,'X7'!$B:$AZ,15,FALSE)),IF($X$1=8,(VLOOKUP(B332,'X8'!$B:$AZ,15,FALSE)),IF($X$1=9,(VLOOKUP(B332,'X9'!$B:$AZ,15,FALSE)),IF($X$1=10,(VLOOKUP(B332,'X10'!$B:$AZ,15,FALSE)),IF($X$1=11,(VLOOKUP(B332,'X11'!$B:$AZ,15,FALSE)),IF($X$1=12,(VLOOKUP(B332,'X12'!$B:$AZ,15,FALSE)),IF($X$1=13,(VLOOKUP(B332,'X13'!$B:$AZ,15,FALSE)),"B"))))))))))))))=TRUE," ",(IF($X$1=1,(VLOOKUP(B332,'X1'!$B:$AZ,15,FALSE)),IF($X$1=2,(VLOOKUP(B332,'X2'!$B:$AZ,15,FALSE)),IF($X$1=3,(VLOOKUP(B332,'X3'!$B:$AZ,15,FALSE)),IF($X$1=4,(VLOOKUP(B332,'X4'!$B:$AZ,15,FALSE)),IF($X$1=5,(VLOOKUP(B332,'X5'!$B:$AZ,15,FALSE)),IF($X$1=6,(VLOOKUP(B332,'X6'!$B:$AZ,15,FALSE)),IF($X$1=7,(VLOOKUP(B332,'X7'!$B:$AZ,15,FALSE)),IF($X$1=8,(VLOOKUP(B332,'X8'!$B:$AZ,15,FALSE)),IF($X$1=9,(VLOOKUP(B332,'X9'!$B:$AZ,15,FALSE)),IF($X$1=10,(VLOOKUP(B332,'X10'!$B:$AZ,15,FALSE)),IF($X$1=11,(VLOOKUP(B332,'X11'!$B:$AZ,15,FALSE)),IF($X$1=12,(VLOOKUP(B332,'X12'!$B:$AZ,15,FALSE)),IF($X$1=13,(VLOOKUP(B332,'X13'!$B:$AZ,15,FALSE)),"B")))))))))))))))</f>
        <v xml:space="preserve"> </v>
      </c>
      <c r="S332" s="185" t="str">
        <f ca="1">IF(ISERROR(IF((IF($X$1=1,(VLOOKUP(B332,'X1'!$B:$AZ,14,FALSE)),(IF($X$1=2,(VLOOKUP(B332,'X2'!$B:$AZ,14,FALSE)),(IF($X$1=3,(VLOOKUP(B332,'X3'!$B:$AZ,14,FALSE)),(IF($X$1=4,(VLOOKUP(B332,'X4'!$B:$AZ,14,FALSE)),(IF($X$1=5,(VLOOKUP(B332,'X5'!$B:$AZ,14,FALSE)),(IF($X$1=6,(VLOOKUP(B332,'X6'!$B:$AZ,14,FALSE)),(IF($X$1=7,(VLOOKUP(B332,'X7'!$B:$AZ,14,FALSE)),(IF($X$1=8,(VLOOKUP(B332,'X8'!$B:$AZ,14,FALSE)),(IF($X$1=9,(VLOOKUP(B332,'X9'!$B:$AZ,14,FALSE)),(IF($X$1=10,(VLOOKUP(B332,'X10'!$B:$AZ,14,FALSE)),(IF($X$1=11,(VLOOKUP(B332,'X11'!$B:$AZ,14,FALSE)),(IF($X$1=12,(VLOOKUP(B332,'X12'!$B:$AZ,14,FALSE)),(VLOOKUP(B332,'X13'!$B:$AZ,14,FALSE))))))))))))))))))))))))))=$V$1," ",(IF($X$1=1,(VLOOKUP(B332,'X1'!$B:$AZ,14,FALSE)),(IF($X$1=2,(VLOOKUP(B332,'X2'!$B:$AZ,14,FALSE)),(IF($X$1=3,(VLOOKUP(B332,'X3'!$B:$AZ,14,FALSE)),(IF($X$1=4,(VLOOKUP(B332,'X4'!$B:$AZ,14,FALSE)),(IF($X$1=5,(VLOOKUP(B332,'X5'!$B:$AZ,14,FALSE)),(IF($X$1=6,(VLOOKUP(B332,'X6'!$B:$AZ,14,FALSE)),(IF($X$1=7,(VLOOKUP(B332,'X7'!$B:$AZ,14,FALSE)),(IF($X$1=8,(VLOOKUP(B332,'X8'!$B:$AZ,14,FALSE)),(IF($X$1=9,(VLOOKUP(B332,'X9'!$B:$AZ,14,FALSE)),(IF($X$1=10,(VLOOKUP(B332,'X10'!$B:$AZ,14,FALSE)),(IF($X$1=11,(VLOOKUP(B332,'X11'!$B:$AZ,14,FALSE)),(IF($X$1=12,(VLOOKUP(B332,'X12'!$B:$AZ,14,FALSE)),(VLOOKUP(B332,'X13'!$B:$AZ,14,FALSE))))))))))))))))))))))))))))=TRUE," ",(IF((IF($X$1=1,(VLOOKUP(B332,'X1'!$B:$AZ,14,FALSE)),(IF($X$1=2,(VLOOKUP(B332,'X2'!$B:$AZ,14,FALSE)),(IF($X$1=3,(VLOOKUP(B332,'X3'!$B:$AZ,14,FALSE)),(IF($X$1=4,(VLOOKUP(B332,'X4'!$B:$AZ,14,FALSE)),(IF($X$1=5,(VLOOKUP(B332,'X5'!$B:$AZ,14,FALSE)),(IF($X$1=6,(VLOOKUP(B332,'X6'!$B:$AZ,14,FALSE)),(IF($X$1=7,(VLOOKUP(B332,'X7'!$B:$AZ,14,FALSE)),(IF($X$1=8,(VLOOKUP(B332,'X8'!$B:$AZ,14,FALSE)),(IF($X$1=9,(VLOOKUP(B332,'X9'!$B:$AZ,14,FALSE)),(IF($X$1=10,(VLOOKUP(B332,'X10'!$B:$AZ,14,FALSE)),(IF($X$1=11,(VLOOKUP(B332,'X11'!$B:$AZ,14,FALSE)),(IF($X$1=12,(VLOOKUP(B332,'X12'!$B:$AZ,14,FALSE)),(VLOOKUP(B332,'X13'!$B:$AZ,14,FALSE))))))))))))))))))))))))))=$V$1," ",(IF($X$1=1,(VLOOKUP(B332,'X1'!$B:$AZ,14,FALSE)),(IF($X$1=2,(VLOOKUP(B332,'X2'!$B:$AZ,14,FALSE)),(IF($X$1=3,(VLOOKUP(B332,'X3'!$B:$AZ,14,FALSE)),(IF($X$1=4,(VLOOKUP(B332,'X4'!$B:$AZ,14,FALSE)),(IF($X$1=5,(VLOOKUP(B332,'X5'!$B:$AZ,14,FALSE)),(IF($X$1=6,(VLOOKUP(B332,'X6'!$B:$AZ,14,FALSE)),(IF($X$1=7,(VLOOKUP(B332,'X7'!$B:$AZ,14,FALSE)),(IF($X$1=8,(VLOOKUP(B332,'X8'!$B:$AZ,14,FALSE)),(IF($X$1=9,(VLOOKUP(B332,'X9'!$B:$AZ,14,FALSE)),(IF($X$1=10,(VLOOKUP(B332,'X10'!$B:$AZ,14,FALSE)),(IF($X$1=11,(VLOOKUP(B332,'X11'!$B:$AZ,14,FALSE)),(IF($X$1=12,(VLOOKUP(B332,'X12'!$B:$AZ,14,FALSE)),(VLOOKUP(B332,'X13'!$B:$AZ,14,FALSE)))))))))))))))))))))))))))))</f>
        <v xml:space="preserve"> </v>
      </c>
    </row>
    <row r="333" spans="1:19" ht="14.1" customHeight="1" x14ac:dyDescent="0.2">
      <c r="A333" s="156" t="s">
        <v>1058</v>
      </c>
      <c r="B333" s="122" t="str">
        <f>IF(ISERROR(IF($U$16=1,(VLOOKUP(A333,$AC$89:$AH$125,2,FALSE)),IF((IF($X$1=1,'X1'!B292,(IF($X$1=2,'X2'!B292,(IF($X$1=3,'X3'!B292,(IF($X$1=4,'X4'!B292,(IF($X$1=5,'X5'!B292,(IF($X$1=6,'X6'!B292,(IF($X$1=7,'X7'!B292,(IF($X$1=8,'X8'!B292,(IF($X$1=9,'X9'!B292,(IF($X$1=10,'X10'!B292,(IF($X$1=11,'X11'!B292,(IF($X$1=12,'X12'!B292,'X13'!B292))))))))))))))))))))))))="","",(IF($X$1=1,'X1'!B292,(IF($X$1=2,'X2'!B292,(IF($X$1=3,'X3'!B292,(IF($X$1=4,'X4'!B292,(IF($X$1=5,'X5'!B292,(IF($X$1=6,'X6'!B292,(IF($X$1=7,'X7'!B292,(IF($X$1=8,'X8'!B292,(IF($X$1=9,'X9'!B292,(IF($X$1=10,'X10'!B292,(IF($X$1=11,'X11'!B292,(IF($X$1=12,'X12'!B292,'X13'!B292)))))))))))))))))))))))))))=TRUE," ",(IF($U$16=1,(VLOOKUP(A333,$AC$89:$AH$125,2,FALSE)),IF((IF($X$1=1,'X1'!B292,(IF($X$1=2,'X2'!B292,(IF($X$1=3,'X3'!B292,(IF($X$1=4,'X4'!B292,(IF($X$1=5,'X5'!B292,(IF($X$1=6,'X6'!B292,(IF($X$1=7,'X7'!B292,(IF($X$1=8,'X8'!B292,(IF($X$1=9,'X9'!B292,(IF($X$1=10,'X10'!B292,(IF($X$1=11,'X11'!B292,(IF($X$1=12,'X12'!B292,'X13'!B292))))))))))))))))))))))))="","",(IF($X$1=1,'X1'!B292,(IF($X$1=2,'X2'!B292,(IF($X$1=3,'X3'!B292,(IF($X$1=4,'X4'!B292,(IF($X$1=5,'X5'!B292,(IF($X$1=6,'X6'!B292,(IF($X$1=7,'X7'!B292,(IF($X$1=8,'X8'!B292,(IF($X$1=9,'X9'!B292,(IF($X$1=10,'X10'!B292,(IF($X$1=11,'X11'!B292,(IF($X$1=12,'X12'!B292,'X13'!B292))))))))))))))))))))))))))))</f>
        <v/>
      </c>
      <c r="C333" s="181" t="str">
        <f ca="1">IF(ISERROR(IF($X$1=1,(VLOOKUP(B333,'X1'!$B:$AZ,47,FALSE)),IF($X$1=2,(VLOOKUP(B333,'X2'!$B:$AZ,47,FALSE)),IF($X$1=3,(VLOOKUP(B333,'X3'!$B:$AZ,47,FALSE)),IF($X$1=4,(VLOOKUP(B333,'X4'!$B:$AZ,47,FALSE)),IF($X$1=5,(VLOOKUP(B333,'X5'!$B:$AZ,47,FALSE)),IF($X$1=6,(VLOOKUP(B333,'X6'!$B:$AZ,47,FALSE)),IF($X$1=7,(VLOOKUP(B333,'X7'!$B:$AZ,47,FALSE)),IF($X$1=8,(VLOOKUP(B333,'X8'!$B:$AZ,47,FALSE)),IF($X$1=9,(VLOOKUP(B333,'X9'!$B:$AZ,47,FALSE)),IF($X$1=10,(VLOOKUP(B333,'X10'!$B:$AZ,47,FALSE)),IF($X$1=11,(VLOOKUP(B333,'X11'!$B:$AZ,47,FALSE)),IF($X$1=12,(VLOOKUP(B333,'X12'!$B:$AZ,47,FALSE)),IF($X$1=13,(VLOOKUP(B333,'X13'!$B:$AZ,47,FALSE)),"B"))))))))))))))=TRUE," ",(IF($X$1=1,(VLOOKUP(B333,'X1'!$B:$AZ,47,FALSE)),IF($X$1=2,(VLOOKUP(B333,'X2'!$B:$AZ,47,FALSE)),IF($X$1=3,(VLOOKUP(B333,'X3'!$B:$AZ,47,FALSE)),IF($X$1=4,(VLOOKUP(B333,'X4'!$B:$AZ,47,FALSE)),IF($X$1=5,(VLOOKUP(B333,'X5'!$B:$AZ,47,FALSE)),IF($X$1=6,(VLOOKUP(B333,'X6'!$B:$AZ,47,FALSE)),IF($X$1=7,(VLOOKUP(B333,'X7'!$B:$AZ,47,FALSE)),IF($X$1=8,(VLOOKUP(B333,'X8'!$B:$AZ,47,FALSE)),IF($X$1=9,(VLOOKUP(B333,'X9'!$B:$AZ,47,FALSE)),IF($X$1=10,(VLOOKUP(B333,'X10'!$B:$AZ,47,FALSE)),IF($X$1=11,(VLOOKUP(B333,'X11'!$B:$AZ,47,FALSE)),IF($X$1=12,(VLOOKUP(B333,'X12'!$B:$AZ,47,FALSE)),IF($X$1=13,(VLOOKUP(B333,'X13'!$B:$AZ,47,FALSE)),"B")))))))))))))))</f>
        <v xml:space="preserve"> </v>
      </c>
      <c r="D333" s="181" t="str">
        <f ca="1">IF(ISERROR(IF($X$1=1,(VLOOKUP(B333,'X1'!$B:$AP,41,FALSE)),IF($X$1=2,(VLOOKUP(B333,'X2'!$B:$AP,41,FALSE)),IF($X$1=3,(VLOOKUP(B333,'X3'!$B:$AP,41,FALSE)),IF($X$1=4,(VLOOKUP(B333,'X4'!$B:$AP,41,FALSE)),IF($X$1=5,(VLOOKUP(B333,'X5'!$B:$AP,41,FALSE)),IF($X$1=6,(VLOOKUP(B333,'X6'!$B:$AP,41,FALSE)),IF($X$1=7,(VLOOKUP(B333,'X7'!$B:$AP,41,FALSE)),IF($X$1=8,(VLOOKUP(B333,'X8'!$B:$AP,41,FALSE)),IF($X$1=9,(VLOOKUP(B333,'X9'!$B:$AP,41,FALSE)),IF($X$1=10,(VLOOKUP(B333,'X10'!$B:$AP,41,FALSE)),IF($X$1=11,(VLOOKUP(B333,'X11'!$B:$AP,41,FALSE)),IF($X$1=12,(VLOOKUP(B333,'X12'!$B:$AP,41,FALSE)),IF($X$1=13,(VLOOKUP(B333,'X13'!$B:$AP,41,FALSE)),"B"))))))))))))))=TRUE," ",(IF($X$1=1,(VLOOKUP(B333,'X1'!$B:$AP,41,FALSE)),IF($X$1=2,(VLOOKUP(B333,'X2'!$B:$AP,41,FALSE)),IF($X$1=3,(VLOOKUP(B333,'X3'!$B:$AP,41,FALSE)),IF($X$1=4,(VLOOKUP(B333,'X4'!$B:$AP,41,FALSE)),IF($X$1=5,(VLOOKUP(B333,'X5'!$B:$AP,41,FALSE)),IF($X$1=6,(VLOOKUP(B333,'X6'!$B:$AP,41,FALSE)),IF($X$1=7,(VLOOKUP(B333,'X7'!$B:$AP,41,FALSE)),IF($X$1=8,(VLOOKUP(B333,'X8'!$B:$AP,41,FALSE)),IF($X$1=9,(VLOOKUP(B333,'X9'!$B:$AP,41,FALSE)),IF($X$1=10,(VLOOKUP(B333,'X10'!$B:$AP,41,FALSE)),IF($X$1=11,(VLOOKUP(B333,'X11'!$B:$AP,41,FALSE)),IF($X$1=12,(VLOOKUP(B333,'X12'!$B:$AP,41,FALSE)),IF($X$1=13,(VLOOKUP(B333,'X13'!$B:$AP,41,FALSE)),"B")))))))))))))))</f>
        <v xml:space="preserve"> </v>
      </c>
      <c r="E333" s="182" t="str">
        <f ca="1">IF(ISERROR(IF($X$1=1,(VLOOKUP(B333,'X1'!$B:$AP,7,FALSE)),IF($X$1=2,(VLOOKUP(B333,'X2'!$B:$AP,7,FALSE)),IF($X$1=3,(VLOOKUP(B333,'X3'!$B:$AP,7,FALSE)),IF($X$1=4,(VLOOKUP(B333,'X4'!$B:$AP,7,FALSE)),IF($X$1=5,(VLOOKUP(B333,'X5'!$B:$AP,7,FALSE)),IF($X$1=6,(VLOOKUP(B333,'X6'!$B:$AP,7,FALSE)),IF($X$1=7,(VLOOKUP(B333,'X7'!$B:$AP,7,FALSE)),IF($X$1=8,(VLOOKUP(B333,'X8'!$B:$AP,7,FALSE)),IF($X$1=9,(VLOOKUP(B333,'X9'!$B:$AP,7,FALSE)),IF($X$1=10,(VLOOKUP(B333,'X10'!$B:$AP,7,FALSE)),IF($X$1=11,(VLOOKUP(B333,'X11'!$B:$AP,7,FALSE)),IF($X$1=12,(VLOOKUP(B333,'X12'!$B:$AP,7,FALSE)),IF($X$1=13,(VLOOKUP(B333,'X13'!$B:$AP,7,FALSE)),"B"))))))))))))))=TRUE," ",(IF($X$1=1,(VLOOKUP(B333,'X1'!$B:$AP,7,FALSE)),IF($X$1=2,(VLOOKUP(B333,'X2'!$B:$AP,7,FALSE)),IF($X$1=3,(VLOOKUP(B333,'X3'!$B:$AP,7,FALSE)),IF($X$1=4,(VLOOKUP(B333,'X4'!$B:$AP,7,FALSE)),IF($X$1=5,(VLOOKUP(B333,'X5'!$B:$AP,7,FALSE)),IF($X$1=6,(VLOOKUP(B333,'X6'!$B:$AP,7,FALSE)),IF($X$1=7,(VLOOKUP(B333,'X7'!$B:$AP,7,FALSE)),IF($X$1=8,(VLOOKUP(B333,'X8'!$B:$AP,7,FALSE)),IF($X$1=9,(VLOOKUP(B333,'X9'!$B:$AP,7,FALSE)),IF($X$1=10,(VLOOKUP(B333,'X10'!$B:$AP,7,FALSE)),IF($X$1=11,(VLOOKUP(B333,'X11'!$B:$AP,7,FALSE)),IF($X$1=12,(VLOOKUP(B333,'X12'!$B:$AP,7,FALSE)),IF($X$1=13,(VLOOKUP(B333,'X13'!$B:$AP,7,FALSE)),"B")))))))))))))))</f>
        <v xml:space="preserve"> </v>
      </c>
      <c r="F333" s="182" t="str">
        <f ca="1">IF(ISERROR(IF((IF($X$1=1,(VLOOKUP(B333,'X1'!$B:$AO,6,FALSE)),(IF($X$1=2,(VLOOKUP(B333,'X2'!$B:$AO,6,FALSE)),(IF($X$1=3,(VLOOKUP(B333,'X3'!$B:$AO,6,FALSE)),(IF($X$1=4,(VLOOKUP(B333,'X4'!$B:$AO,6,FALSE)),(IF($X$1=5,(VLOOKUP(B333,'X5'!$B:$AO,6,FALSE)),(IF($X$1=6,(VLOOKUP(B333,'X6'!$B:$AO,6,FALSE)),(IF($X$1=7,(VLOOKUP(B333,'X7'!$B:$AO,6,FALSE)),(IF($X$1=8,(VLOOKUP(B333,'X8'!$B:$AO,6,FALSE)),(IF($X$1=9,(VLOOKUP(B333,'X9'!$B:$AO,6,FALSE)),(IF($X$1=10,(VLOOKUP(B333,'X10'!$B:$AO,6,FALSE)),(IF($X$1=11,(VLOOKUP(B333,'X11'!$B:$AO,6,FALSE)),(IF($X$1=12,(VLOOKUP(B333,'X12'!$B:$AO,6,FALSE)),(VLOOKUP(B333,'X13'!$B:$AO,6,FALSE))))))))))))))))))))))))))=$V$1," ",(IF($X$1=1,(VLOOKUP(B333,'X1'!$B:$AO,6,FALSE)),(IF($X$1=2,(VLOOKUP(B333,'X2'!$B:$AO,6,FALSE)),(IF($X$1=3,(VLOOKUP(B333,'X3'!$B:$AO,6,FALSE)),(IF($X$1=4,(VLOOKUP(B333,'X4'!$B:$AO,6,FALSE)),(IF($X$1=5,(VLOOKUP(B333,'X5'!$B:$AO,6,FALSE)),(IF($X$1=6,(VLOOKUP(B333,'X6'!$B:$AO,6,FALSE)),(IF($X$1=7,(VLOOKUP(B333,'X7'!$B:$AO,6,FALSE)),(IF($X$1=8,(VLOOKUP(B333,'X8'!$B:$AO,6,FALSE)),(IF($X$1=9,(VLOOKUP(B333,'X9'!$B:$AO,6,FALSE)),(IF($X$1=10,(VLOOKUP(B333,'X10'!$B:$AO,6,FALSE)),(IF($X$1=11,(VLOOKUP(B333,'X11'!$B:$AO,6,FALSE)),(IF($X$1=12,(VLOOKUP(B333,'X12'!$B:$AO,6,FALSE)),(VLOOKUP(B333,'X13'!$B:$AO,6,FALSE))))))))))))))))))))))))))))=TRUE," ",(IF((IF($X$1=1,(VLOOKUP(B333,'X1'!$B:$AO,6,FALSE)),(IF($X$1=2,(VLOOKUP(B333,'X2'!$B:$AO,6,FALSE)),(IF($X$1=3,(VLOOKUP(B333,'X3'!$B:$AO,6,FALSE)),(IF($X$1=4,(VLOOKUP(B333,'X4'!$B:$AO,6,FALSE)),(IF($X$1=5,(VLOOKUP(B333,'X5'!$B:$AO,6,FALSE)),(IF($X$1=6,(VLOOKUP(B333,'X6'!$B:$AO,6,FALSE)),(IF($X$1=7,(VLOOKUP(B333,'X7'!$B:$AO,6,FALSE)),(IF($X$1=8,(VLOOKUP(B333,'X8'!$B:$AO,6,FALSE)),(IF($X$1=9,(VLOOKUP(B333,'X9'!$B:$AO,6,FALSE)),(IF($X$1=10,(VLOOKUP(B333,'X10'!$B:$AO,6,FALSE)),(IF($X$1=11,(VLOOKUP(B333,'X11'!$B:$AO,6,FALSE)),(IF($X$1=12,(VLOOKUP(B333,'X12'!$B:$AO,6,FALSE)),(VLOOKUP(B333,'X13'!$B:$AO,6,FALSE))))))))))))))))))))))))))=$V$1," ",(IF($X$1=1,(VLOOKUP(B333,'X1'!$B:$AO,6,FALSE)),(IF($X$1=2,(VLOOKUP(B333,'X2'!$B:$AO,6,FALSE)),(IF($X$1=3,(VLOOKUP(B333,'X3'!$B:$AO,6,FALSE)),(IF($X$1=4,(VLOOKUP(B333,'X4'!$B:$AO,6,FALSE)),(IF($X$1=5,(VLOOKUP(B333,'X5'!$B:$AO,6,FALSE)),(IF($X$1=6,(VLOOKUP(B333,'X6'!$B:$AO,6,FALSE)),(IF($X$1=7,(VLOOKUP(B333,'X7'!$B:$AO,6,FALSE)),(IF($X$1=8,(VLOOKUP(B333,'X8'!$B:$AO,6,FALSE)),(IF($X$1=9,(VLOOKUP(B333,'X9'!$B:$AO,6,FALSE)),(IF($X$1=10,(VLOOKUP(B333,'X10'!$B:$AO,6,FALSE)),(IF($X$1=11,(VLOOKUP(B333,'X11'!$B:$AO,6,FALSE)),(IF($X$1=12,(VLOOKUP(B333,'X12'!$B:$AO,6,FALSE)),(VLOOKUP(B333,'X13'!$B:$AO,6,FALSE)))))))))))))))))))))))))))))</f>
        <v xml:space="preserve"> </v>
      </c>
      <c r="G333" s="182" t="str">
        <f ca="1">IF(ISERROR(IF($X$1=1,(VLOOKUP(B333,'X1'!$B:$AZ,44,FALSE)),IF($X$1=2,(VLOOKUP(B333,'X2'!$B:$AZ,44,FALSE)),IF($X$1=3,(VLOOKUP(B333,'X3'!$B:$AZ,44,FALSE)),IF($X$1=4,(VLOOKUP(B333,'X4'!$B:$AZ,44,FALSE)),IF($X$1=5,(VLOOKUP(B333,'X5'!$B:$AZ,44,FALSE)),IF($X$1=6,(VLOOKUP(B333,'X6'!$B:$AZ,44,FALSE)),IF($X$1=7,(VLOOKUP(B333,'X7'!$B:$AZ,44,FALSE)),IF($X$1=8,(VLOOKUP(B333,'X8'!$B:$AZ,44,FALSE)),IF($X$1=9,(VLOOKUP(B333,'X9'!$B:$AZ,44,FALSE)),IF($X$1=10,(VLOOKUP(B333,'X10'!$B:$AZ,44,FALSE)),IF($X$1=11,(VLOOKUP(B333,'X11'!$B:$AZ,44,FALSE)),IF($X$1=12,(VLOOKUP(B333,'X12'!$B:$AZ,44,FALSE)),IF($X$1=13,(VLOOKUP(B333,'X13'!$B:$AZ,44,FALSE)),"B"))))))))))))))=TRUE," ",(IF($X$1=1,(VLOOKUP(B333,'X1'!$B:$AZ,44,FALSE)),IF($X$1=2,(VLOOKUP(B333,'X2'!$B:$AZ,44,FALSE)),IF($X$1=3,(VLOOKUP(B333,'X3'!$B:$AZ,44,FALSE)),IF($X$1=4,(VLOOKUP(B333,'X4'!$B:$AZ,44,FALSE)),IF($X$1=5,(VLOOKUP(B333,'X5'!$B:$AZ,44,FALSE)),IF($X$1=6,(VLOOKUP(B333,'X6'!$B:$AZ,44,FALSE)),IF($X$1=7,(VLOOKUP(B333,'X7'!$B:$AZ,44,FALSE)),IF($X$1=8,(VLOOKUP(B333,'X8'!$B:$AZ,44,FALSE)),IF($X$1=9,(VLOOKUP(B333,'X9'!$B:$AZ,44,FALSE)),IF($X$1=10,(VLOOKUP(B333,'X10'!$B:$AZ,44,FALSE)),IF($X$1=11,(VLOOKUP(B333,'X11'!$B:$AZ,44,FALSE)),IF($X$1=12,(VLOOKUP(B333,'X12'!$B:$AZ,44,FALSE)),IF($X$1=13,(VLOOKUP(B333,'X13'!$B:$AZ,44,FALSE)),"B")))))))))))))))</f>
        <v xml:space="preserve"> </v>
      </c>
      <c r="H333" s="182" t="str">
        <f ca="1">IF(ISERROR(IF($X$1=1,(VLOOKUP(B333,'X1'!$B:$AZ,8,FALSE)),IF($X$1=2,(VLOOKUP(B333,'X2'!$B:$AZ,8,FALSE)),IF($X$1=3,(VLOOKUP(B333,'X3'!$B:$AZ,8,FALSE)),IF($X$1=4,(VLOOKUP(B333,'X4'!$B:$AZ,8,FALSE)),IF($X$1=5,(VLOOKUP(B333,'X5'!$B:$AZ,8,FALSE)),IF($X$1=6,(VLOOKUP(B333,'X6'!$B:$AZ,8,FALSE)),IF($X$1=7,(VLOOKUP(B333,'X7'!$B:$AZ,8,FALSE)),IF($X$1=8,(VLOOKUP(B333,'X8'!$B:$AZ,8,FALSE)),IF($X$1=9,(VLOOKUP(B333,'X9'!$B:$AZ,8,FALSE)),IF($X$1=10,(VLOOKUP(B333,'X10'!$B:$AZ,8,FALSE)),IF($X$1=11,(VLOOKUP(B333,'X11'!$B:$AZ,8,FALSE)),IF($X$1=12,(VLOOKUP(B333,'X12'!$B:$AZ,8,FALSE)),IF($X$1=13,(VLOOKUP(B333,'X13'!$B:$AZ,8,FALSE)),"B"))))))))))))))=TRUE," ",(IF($X$1=1,(VLOOKUP(B333,'X1'!$B:$AZ,8,FALSE)),IF($X$1=2,(VLOOKUP(B333,'X2'!$B:$AZ,8,FALSE)),IF($X$1=3,(VLOOKUP(B333,'X3'!$B:$AZ,8,FALSE)),IF($X$1=4,(VLOOKUP(B333,'X4'!$B:$AZ,8,FALSE)),IF($X$1=5,(VLOOKUP(B333,'X5'!$B:$AZ,8,FALSE)),IF($X$1=6,(VLOOKUP(B333,'X6'!$B:$AZ,8,FALSE)),IF($X$1=7,(VLOOKUP(B333,'X7'!$B:$AZ,8,FALSE)),IF($X$1=8,(VLOOKUP(B333,'X8'!$B:$AZ,8,FALSE)),IF($X$1=9,(VLOOKUP(B333,'X9'!$B:$AZ,8,FALSE)),IF($X$1=10,(VLOOKUP(B333,'X10'!$B:$AZ,8,FALSE)),IF($X$1=11,(VLOOKUP(B333,'X11'!$B:$AZ,8,FALSE)),IF($X$1=12,(VLOOKUP(B333,'X12'!$B:$AZ,8,FALSE)),IF($X$1=13,(VLOOKUP(B333,'X13'!$B:$AZ,8,FALSE)),"B")))))))))))))))</f>
        <v xml:space="preserve"> </v>
      </c>
      <c r="I333" s="183" t="str">
        <f ca="1">IF(ISERROR(IF($X$1=1,(VLOOKUP(B333,'X1'!$B:$AZ,2,FALSE)),IF($X$1=2,(VLOOKUP(B333,'X2'!$B:$AZ,2,FALSE)),IF($X$1=3,(VLOOKUP(B333,'X3'!$B:$AZ,2,FALSE)),IF($X$1=4,(VLOOKUP(B333,'X4'!$B:$AZ,2,FALSE)),IF($X$1=5,(VLOOKUP(B333,'X5'!$B:$AZ,2,FALSE)),IF($X$1=6,(VLOOKUP(B333,'X6'!$B:$AZ,2,FALSE)),IF($X$1=7,(VLOOKUP(B333,'X7'!$B:$AZ,2,FALSE)),IF($X$1=8,(VLOOKUP(B333,'X8'!$B:$AZ,2,FALSE)),IF($X$1=9,(VLOOKUP(B333,'X9'!$B:$AZ,2,FALSE)),IF($X$1=10,(VLOOKUP(B333,'X10'!$B:$AZ,2,FALSE)),IF($X$1=11,(VLOOKUP(B333,'X11'!$B:$AZ,2,FALSE)),IF($X$1=12,(VLOOKUP(B333,'X12'!$B:$AZ,2,FALSE)),IF($X$1=13,(VLOOKUP(B333,'X13'!$B:$AZ,2,FALSE)),"B"))))))))))))))=TRUE," ",(IF($X$1=1,(VLOOKUP(B333,'X1'!$B:$AZ,2,FALSE)),IF($X$1=2,(VLOOKUP(B333,'X2'!$B:$AZ,2,FALSE)),IF($X$1=3,(VLOOKUP(B333,'X3'!$B:$AZ,2,FALSE)),IF($X$1=4,(VLOOKUP(B333,'X4'!$B:$AZ,2,FALSE)),IF($X$1=5,(VLOOKUP(B333,'X5'!$B:$AZ,2,FALSE)),IF($X$1=6,(VLOOKUP(B333,'X6'!$B:$AZ,2,FALSE)),IF($X$1=7,(VLOOKUP(B333,'X7'!$B:$AZ,2,FALSE)),IF($X$1=8,(VLOOKUP(B333,'X8'!$B:$AZ,2,FALSE)),IF($X$1=9,(VLOOKUP(B333,'X9'!$B:$AZ,2,FALSE)),IF($X$1=10,(VLOOKUP(B333,'X10'!$B:$AZ,2,FALSE)),IF($X$1=11,(VLOOKUP(B333,'X11'!$B:$AZ,2,FALSE)),IF($X$1=12,(VLOOKUP(B333,'X12'!$B:$AZ,2,FALSE)),IF($X$1=13,(VLOOKUP(B333,'X13'!$B:$AZ,2,FALSE)),"B")))))))))))))))</f>
        <v xml:space="preserve"> </v>
      </c>
      <c r="J333" s="183" t="str">
        <f ca="1">IF(ISERROR(IF($X$1=1,(VLOOKUP(B333,'X1'!$B:$AZ,3,FALSE)),IF($X$1=2,(VLOOKUP(B333,'X2'!$B:$AZ,3,FALSE)),IF($X$1=3,(VLOOKUP(B333,'X3'!$B:$AZ,3,FALSE)),IF($X$1=4,(VLOOKUP(B333,'X4'!$B:$AZ,3,FALSE)),IF($X$1=5,(VLOOKUP(B333,'X5'!$B:$AZ,3,FALSE)),IF($X$1=6,(VLOOKUP(B333,'X6'!$B:$AZ,3,FALSE)),IF($X$1=7,(VLOOKUP(B333,'X7'!$B:$AZ,3,FALSE)),IF($X$1=8,(VLOOKUP(B333,'X8'!$B:$AZ,3,FALSE)),IF($X$1=9,(VLOOKUP(B333,'X9'!$B:$AZ,3,FALSE)),IF($X$1=10,(VLOOKUP(B333,'X10'!$B:$AZ,3,FALSE)),IF($X$1=11,(VLOOKUP(B333,'X11'!$B:$AZ,3,FALSE)),IF($X$1=12,(VLOOKUP(B333,'X12'!$B:$AZ,3,FALSE)),IF($X$1=13,(VLOOKUP(B333,'X13'!$B:$AZ,3,FALSE)),"B"))))))))))))))=TRUE," ",(IF($X$1=1,(VLOOKUP(B333,'X1'!$B:$AZ,3,FALSE)),IF($X$1=2,(VLOOKUP(B333,'X2'!$B:$AZ,3,FALSE)),IF($X$1=3,(VLOOKUP(B333,'X3'!$B:$AZ,3,FALSE)),IF($X$1=4,(VLOOKUP(B333,'X4'!$B:$AZ,3,FALSE)),IF($X$1=5,(VLOOKUP(B333,'X5'!$B:$AZ,3,FALSE)),IF($X$1=6,(VLOOKUP(B333,'X6'!$B:$AZ,3,FALSE)),IF($X$1=7,(VLOOKUP(B333,'X7'!$B:$AZ,3,FALSE)),IF($X$1=8,(VLOOKUP(B333,'X8'!$B:$AZ,3,FALSE)),IF($X$1=9,(VLOOKUP(B333,'X9'!$B:$AZ,3,FALSE)),IF($X$1=10,(VLOOKUP(B333,'X10'!$B:$AZ,3,FALSE)),IF($X$1=11,(VLOOKUP(B333,'X11'!$B:$AZ,3,FALSE)),IF($X$1=12,(VLOOKUP(B333,'X12'!$B:$AZ,3,FALSE)),IF($X$1=13,(VLOOKUP(B333,'X13'!$B:$AZ,3,FALSE)),"B")))))))))))))))</f>
        <v xml:space="preserve"> </v>
      </c>
      <c r="K333" s="183" t="str">
        <f ca="1">IF(ISERROR(IF($X$1=1,(VLOOKUP(B333,'X1'!$B:$AZ,5,FALSE)),IF($X$1=2,(VLOOKUP(B333,'X2'!$B:$AZ,5,FALSE)),IF($X$1=3,(VLOOKUP(B333,'X3'!$B:$AZ,5,FALSE)),IF($X$1=4,(VLOOKUP(B333,'X4'!$B:$AZ,5,FALSE)),IF($X$1=5,(VLOOKUP(B333,'X5'!$B:$AZ,5,FALSE)),IF($X$1=6,(VLOOKUP(B333,'X6'!$B:$AZ,5,FALSE)),IF($X$1=7,(VLOOKUP(B333,'X7'!$B:$AZ,5,FALSE)),IF($X$1=8,(VLOOKUP(B333,'X8'!$B:$AZ,5,FALSE)),IF($X$1=9,(VLOOKUP(B333,'X9'!$B:$AZ,5,FALSE)),IF($X$1=10,(VLOOKUP(B333,'X10'!$B:$AZ,5,FALSE)),IF($X$1=11,(VLOOKUP(B333,'X11'!$B:$AZ,5,FALSE)),IF($X$1=12,(VLOOKUP(B333,'X12'!$B:$AZ,5,FALSE)),IF($X$1=13,(VLOOKUP(B333,'X13'!$B:$AZ,5,FALSE)),"B"))))))))))))))=TRUE," ",(IF($X$1=1,(VLOOKUP(B333,'X1'!$B:$AZ,5,FALSE)),IF($X$1=2,(VLOOKUP(B333,'X2'!$B:$AZ,5,FALSE)),IF($X$1=3,(VLOOKUP(B333,'X3'!$B:$AZ,5,FALSE)),IF($X$1=4,(VLOOKUP(B333,'X4'!$B:$AZ,5,FALSE)),IF($X$1=5,(VLOOKUP(B333,'X5'!$B:$AZ,5,FALSE)),IF($X$1=6,(VLOOKUP(B333,'X6'!$B:$AZ,5,FALSE)),IF($X$1=7,(VLOOKUP(B333,'X7'!$B:$AZ,5,FALSE)),IF($X$1=8,(VLOOKUP(B333,'X8'!$B:$AZ,5,FALSE)),IF($X$1=9,(VLOOKUP(B333,'X9'!$B:$AZ,5,FALSE)),IF($X$1=10,(VLOOKUP(B333,'X10'!$B:$AZ,5,FALSE)),IF($X$1=11,(VLOOKUP(B333,'X11'!$B:$AZ,5,FALSE)),IF($X$1=12,(VLOOKUP(B333,'X12'!$B:$AZ,5,FALSE)),IF($X$1=13,(VLOOKUP(B333,'X13'!$B:$AZ,5,FALSE)),"B")))))))))))))))</f>
        <v xml:space="preserve"> </v>
      </c>
      <c r="L333" s="184" t="str">
        <f ca="1">IF(ISERROR(IF($X$1=1,(VLOOKUP(B333,'X1'!$B:$AZ,9,FALSE)),IF($X$1=2,(VLOOKUP(B333,'X2'!$B:$AZ,9,FALSE)),IF($X$1=3,(VLOOKUP(B333,'X3'!$B:$AZ,9,FALSE)),IF($X$1=4,(VLOOKUP(B333,'X4'!$B:$AZ,9,FALSE)),IF($X$1=5,(VLOOKUP(B333,'X5'!$B:$AZ,9,FALSE)),IF($X$1=6,(VLOOKUP(B333,'X6'!$B:$AZ,9,FALSE)),IF($X$1=7,(VLOOKUP(B333,'X7'!$B:$AZ,9,FALSE)),IF($X$1=8,(VLOOKUP(B333,'X8'!$B:$AZ,9,FALSE)),IF($X$1=9,(VLOOKUP(B333,'X9'!$B:$AZ,9,FALSE)),IF($X$1=10,(VLOOKUP(B333,'X10'!$B:$AZ,9,FALSE)),IF($X$1=11,(VLOOKUP(B333,'X11'!$B:$AZ,9,FALSE)),IF($X$1=12,(VLOOKUP(B333,'X12'!$B:$AZ,9,FALSE)),IF($X$1=13,(VLOOKUP(B333,'X13'!$B:$AZ,9,FALSE)),"B"))))))))))))))=TRUE," ",(IF($X$1=1,(VLOOKUP(B333,'X1'!$B:$AZ,9,FALSE)),IF($X$1=2,(VLOOKUP(B333,'X2'!$B:$AZ,9,FALSE)),IF($X$1=3,(VLOOKUP(B333,'X3'!$B:$AZ,9,FALSE)),IF($X$1=4,(VLOOKUP(B333,'X4'!$B:$AZ,9,FALSE)),IF($X$1=5,(VLOOKUP(B333,'X5'!$B:$AZ,9,FALSE)),IF($X$1=6,(VLOOKUP(B333,'X6'!$B:$AZ,9,FALSE)),IF($X$1=7,(VLOOKUP(B333,'X7'!$B:$AZ,9,FALSE)),IF($X$1=8,(VLOOKUP(B333,'X8'!$B:$AZ,9,FALSE)),IF($X$1=9,(VLOOKUP(B333,'X9'!$B:$AZ,9,FALSE)),IF($X$1=10,(VLOOKUP(B333,'X10'!$B:$AZ,9,FALSE)),IF($X$1=11,(VLOOKUP(B333,'X11'!$B:$AZ,9,FALSE)),IF($X$1=12,(VLOOKUP(B333,'X12'!$B:$AZ,9,FALSE)),IF($X$1=13,(VLOOKUP(B333,'X13'!$B:$AZ,9,FALSE)),"B")))))))))))))))</f>
        <v xml:space="preserve"> </v>
      </c>
      <c r="M333" s="184" t="str">
        <f ca="1">IF(ISERROR(IF($X$1=1,(VLOOKUP(B333,'X1'!$B:$AZ,10,FALSE)),IF($X$1=2,(VLOOKUP(B333,'X2'!$B:$AZ,10,FALSE)),IF($X$1=3,(VLOOKUP(B333,'X3'!$B:$AZ,10,FALSE)),IF($X$1=4,(VLOOKUP(B333,'X4'!$B:$AZ,10,FALSE)),IF($X$1=5,(VLOOKUP(B333,'X5'!$B:$AZ,10,FALSE)),IF($X$1=6,(VLOOKUP(B333,'X6'!$B:$AZ,10,FALSE)),IF($X$1=7,(VLOOKUP(B333,'X7'!$B:$AZ,10,FALSE)),IF($X$1=8,(VLOOKUP(B333,'X8'!$B:$AZ,10,FALSE)),IF($X$1=9,(VLOOKUP(B333,'X9'!$B:$AZ,10,FALSE)),IF($X$1=10,(VLOOKUP(B333,'X10'!$B:$AZ,10,FALSE)),IF($X$1=11,(VLOOKUP(B333,'X11'!$B:$AZ,10,FALSE)),IF($X$1=12,(VLOOKUP(B333,'X12'!$B:$AZ,10,FALSE)),IF($X$1=13,(VLOOKUP(B333,'X13'!$B:$AZ,10,FALSE)),"B"))))))))))))))=TRUE," ",(IF($X$1=1,(VLOOKUP(B333,'X1'!$B:$AZ,10,FALSE)),IF($X$1=2,(VLOOKUP(B333,'X2'!$B:$AZ,10,FALSE)),IF($X$1=3,(VLOOKUP(B333,'X3'!$B:$AZ,10,FALSE)),IF($X$1=4,(VLOOKUP(B333,'X4'!$B:$AZ,10,FALSE)),IF($X$1=5,(VLOOKUP(B333,'X5'!$B:$AZ,10,FALSE)),IF($X$1=6,(VLOOKUP(B333,'X6'!$B:$AZ,10,FALSE)),IF($X$1=7,(VLOOKUP(B333,'X7'!$B:$AZ,10,FALSE)),IF($X$1=8,(VLOOKUP(B333,'X8'!$B:$AZ,10,FALSE)),IF($X$1=9,(VLOOKUP(B333,'X9'!$B:$AZ,10,FALSE)),IF($X$1=10,(VLOOKUP(B333,'X10'!$B:$AZ,10,FALSE)),IF($X$1=11,(VLOOKUP(B333,'X11'!$B:$AZ,10,FALSE)),IF($X$1=12,(VLOOKUP(B333,'X12'!$B:$AZ,10,FALSE)),IF($X$1=13,(VLOOKUP(B333,'X13'!$B:$AZ,10,FALSE)),"B")))))))))))))))</f>
        <v xml:space="preserve"> </v>
      </c>
      <c r="N333" s="185" t="str">
        <f ca="1">IF(ISERROR(IF($X$1=1,(VLOOKUP(B333,'X1'!$B:$AZ,45,FALSE)),IF($X$1=2,(VLOOKUP(B333,'X2'!$B:$AZ,45,FALSE)),IF($X$1=3,(VLOOKUP(B333,'X3'!$B:$AZ,45,FALSE)),IF($X$1=4,(VLOOKUP(B333,'X4'!$B:$AZ,45,FALSE)),IF($X$1=5,(VLOOKUP(B333,'X5'!$B:$AZ,45,FALSE)),IF($X$1=6,(VLOOKUP(B333,'X6'!$B:$AZ,45,FALSE)),IF($X$1=7,(VLOOKUP(B333,'X7'!$B:$AZ,45,FALSE)),IF($X$1=8,(VLOOKUP(B333,'X8'!$B:$AZ,45,FALSE)),IF($X$1=9,(VLOOKUP(B333,'X9'!$B:$AZ,45,FALSE)),IF($X$1=10,(VLOOKUP(B333,'X10'!$B:$AZ,45,FALSE)),IF($X$1=11,(VLOOKUP(B333,'X11'!$B:$AZ,45,FALSE)),IF($X$1=12,(VLOOKUP(B333,'X12'!$B:$AZ,45,FALSE)),IF($X$1=13,(VLOOKUP(B333,'X13'!$B:$AZ,45,FALSE)),"B"))))))))))))))=TRUE," ",(IF($X$1=1,(VLOOKUP(B333,'X1'!$B:$AZ,45,FALSE)),IF($X$1=2,(VLOOKUP(B333,'X2'!$B:$AZ,45,FALSE)),IF($X$1=3,(VLOOKUP(B333,'X3'!$B:$AZ,45,FALSE)),IF($X$1=4,(VLOOKUP(B333,'X4'!$B:$AZ,45,FALSE)),IF($X$1=5,(VLOOKUP(B333,'X5'!$B:$AZ,45,FALSE)),IF($X$1=6,(VLOOKUP(B333,'X6'!$B:$AZ,45,FALSE)),IF($X$1=7,(VLOOKUP(B333,'X7'!$B:$AZ,45,FALSE)),IF($X$1=8,(VLOOKUP(B333,'X8'!$B:$AZ,45,FALSE)),IF($X$1=9,(VLOOKUP(B333,'X9'!$B:$AZ,45,FALSE)),IF($X$1=10,(VLOOKUP(B333,'X10'!$B:$AZ,45,FALSE)),IF($X$1=11,(VLOOKUP(B333,'X11'!$B:$AZ,45,FALSE)),IF($X$1=12,(VLOOKUP(B333,'X12'!$B:$AZ,45,FALSE)),IF($X$1=13,(VLOOKUP(B333,'X13'!$B:$AZ,45,FALSE)),"B")))))))))))))))</f>
        <v xml:space="preserve"> </v>
      </c>
      <c r="O333" s="184" t="str">
        <f ca="1">IF(ISERROR(IF($X$1=1,(VLOOKUP(B333,'X1'!$B:$AZ,11,FALSE)),IF($X$1=2,(VLOOKUP(B333,'X2'!$B:$AZ,11,FALSE)),IF($X$1=3,(VLOOKUP(B333,'X3'!$B:$AZ,11,FALSE)),IF($X$1=4,(VLOOKUP(B333,'X4'!$B:$AZ,11,FALSE)),IF($X$1=5,(VLOOKUP(B333,'X5'!$B:$AZ,11,FALSE)),IF($X$1=6,(VLOOKUP(B333,'X6'!$B:$AZ,11,FALSE)),IF($X$1=7,(VLOOKUP(B333,'X7'!$B:$AZ,11,FALSE)),IF($X$1=8,(VLOOKUP(B333,'X8'!$B:$AZ,11,FALSE)),IF($X$1=9,(VLOOKUP(B333,'X9'!$B:$AZ,11,FALSE)),IF($X$1=10,(VLOOKUP(B333,'X10'!$B:$AZ,11,FALSE)),IF($X$1=11,(VLOOKUP(B333,'X11'!$B:$AZ,11,FALSE)),IF($X$1=12,(VLOOKUP(B333,'X12'!$B:$AZ,11,FALSE)),IF($X$1=13,(VLOOKUP(B333,'X13'!$B:$AZ,11,FALSE)),"B"))))))))))))))=TRUE," ",(IF($X$1=1,(VLOOKUP(B333,'X1'!$B:$AZ,11,FALSE)),IF($X$1=2,(VLOOKUP(B333,'X2'!$B:$AZ,11,FALSE)),IF($X$1=3,(VLOOKUP(B333,'X3'!$B:$AZ,11,FALSE)),IF($X$1=4,(VLOOKUP(B333,'X4'!$B:$AZ,11,FALSE)),IF($X$1=5,(VLOOKUP(B333,'X5'!$B:$AZ,11,FALSE)),IF($X$1=6,(VLOOKUP(B333,'X6'!$B:$AZ,11,FALSE)),IF($X$1=7,(VLOOKUP(B333,'X7'!$B:$AZ,11,FALSE)),IF($X$1=8,(VLOOKUP(B333,'X8'!$B:$AZ,11,FALSE)),IF($X$1=9,(VLOOKUP(B333,'X9'!$B:$AZ,11,FALSE)),IF($X$1=10,(VLOOKUP(B333,'X10'!$B:$AZ,11,FALSE)),IF($X$1=11,(VLOOKUP(B333,'X11'!$B:$AZ,11,FALSE)),IF($X$1=12,(VLOOKUP(B333,'X12'!$B:$AZ,11,FALSE)),IF($X$1=13,(VLOOKUP(B333,'X13'!$B:$AZ,11,FALSE)),"B")))))))))))))))</f>
        <v xml:space="preserve"> </v>
      </c>
      <c r="P333" s="184" t="str">
        <f ca="1">IF(ISERROR(IF($X$1=1,(VLOOKUP(B333,'X1'!$B:$AZ,12,FALSE)),IF($X$1=2,(VLOOKUP(B333,'X2'!$B:$AZ,12,FALSE)),IF($X$1=3,(VLOOKUP(B333,'X3'!$B:$AZ,12,FALSE)),IF($X$1=4,(VLOOKUP(B333,'X4'!$B:$AZ,12,FALSE)),IF($X$1=5,(VLOOKUP(B333,'X5'!$B:$AZ,12,FALSE)),IF($X$1=6,(VLOOKUP(B333,'X6'!$B:$AZ,12,FALSE)),IF($X$1=7,(VLOOKUP(B333,'X7'!$B:$AZ,12,FALSE)),IF($X$1=8,(VLOOKUP(B333,'X8'!$B:$AZ,12,FALSE)),IF($X$1=9,(VLOOKUP(B333,'X9'!$B:$AZ,12,FALSE)),IF($X$1=10,(VLOOKUP(B333,'X10'!$B:$AZ,12,FALSE)),IF($X$1=11,(VLOOKUP(B333,'X11'!$B:$AZ,12,FALSE)),IF($X$1=12,(VLOOKUP(B333,'X12'!$B:$AZ,12,FALSE)),IF($X$1=13,(VLOOKUP(B333,'X13'!$B:$AZ,12,FALSE)),"B"))))))))))))))=TRUE," ",(IF($X$1=1,(VLOOKUP(B333,'X1'!$B:$AZ,12,FALSE)),IF($X$1=2,(VLOOKUP(B333,'X2'!$B:$AZ,12,FALSE)),IF($X$1=3,(VLOOKUP(B333,'X3'!$B:$AZ,12,FALSE)),IF($X$1=4,(VLOOKUP(B333,'X4'!$B:$AZ,12,FALSE)),IF($X$1=5,(VLOOKUP(B333,'X5'!$B:$AZ,12,FALSE)),IF($X$1=6,(VLOOKUP(B333,'X6'!$B:$AZ,12,FALSE)),IF($X$1=7,(VLOOKUP(B333,'X7'!$B:$AZ,12,FALSE)),IF($X$1=8,(VLOOKUP(B333,'X8'!$B:$AZ,12,FALSE)),IF($X$1=9,(VLOOKUP(B333,'X9'!$B:$AZ,12,FALSE)),IF($X$1=10,(VLOOKUP(B333,'X10'!$B:$AZ,12,FALSE)),IF($X$1=11,(VLOOKUP(B333,'X11'!$B:$AZ,12,FALSE)),IF($X$1=12,(VLOOKUP(B333,'X12'!$B:$AZ,12,FALSE)),IF($X$1=13,(VLOOKUP(B333,'X13'!$B:$AZ,12,FALSE)),"B")))))))))))))))</f>
        <v xml:space="preserve"> </v>
      </c>
      <c r="Q333" s="185" t="str">
        <f ca="1">IF(ISERROR(IF($X$1=1,(VLOOKUP(B333,'X1'!$B:$AZ,46,FALSE)),IF($X$1=2,(VLOOKUP(B333,'X2'!$B:$AZ,46,FALSE)),IF($X$1=3,(VLOOKUP(B333,'X3'!$B:$AZ,46,FALSE)),IF($X$1=4,(VLOOKUP(B333,'X4'!$B:$AZ,46,FALSE)),IF($X$1=5,(VLOOKUP(B333,'X5'!$B:$AZ,46,FALSE)),IF($X$1=6,(VLOOKUP(B333,'X6'!$B:$AZ,46,FALSE)),IF($X$1=7,(VLOOKUP(B333,'X7'!$B:$AZ,46,FALSE)),IF($X$1=8,(VLOOKUP(B333,'X8'!$B:$AZ,46,FALSE)),IF($X$1=9,(VLOOKUP(B333,'X9'!$B:$AZ,46,FALSE)),IF($X$1=10,(VLOOKUP(B333,'X10'!$B:$AZ,46,FALSE)),IF($X$1=11,(VLOOKUP(B333,'X11'!$B:$AZ,46,FALSE)),IF($X$1=12,(VLOOKUP(B333,'X12'!$B:$AZ,46,FALSE)),IF($X$1=13,(VLOOKUP(B333,'X13'!$B:$AZ,46,FALSE)),"B"))))))))))))))=TRUE," ",(IF($X$1=1,(VLOOKUP(B333,'X1'!$B:$AZ,46,FALSE)),IF($X$1=2,(VLOOKUP(B333,'X2'!$B:$AZ,46,FALSE)),IF($X$1=3,(VLOOKUP(B333,'X3'!$B:$AZ,46,FALSE)),IF($X$1=4,(VLOOKUP(B333,'X4'!$B:$AZ,46,FALSE)),IF($X$1=5,(VLOOKUP(B333,'X5'!$B:$AZ,46,FALSE)),IF($X$1=6,(VLOOKUP(B333,'X6'!$B:$AZ,46,FALSE)),IF($X$1=7,(VLOOKUP(B333,'X7'!$B:$AZ,46,FALSE)),IF($X$1=8,(VLOOKUP(B333,'X8'!$B:$AZ,46,FALSE)),IF($X$1=9,(VLOOKUP(B333,'X9'!$B:$AZ,46,FALSE)),IF($X$1=10,(VLOOKUP(B333,'X10'!$B:$AZ,46,FALSE)),IF($X$1=11,(VLOOKUP(B333,'X11'!$B:$AZ,46,FALSE)),IF($X$1=12,(VLOOKUP(B333,'X12'!$B:$AZ,46,FALSE)),IF($X$1=13,(VLOOKUP(B333,'X13'!$B:$AZ,46,FALSE)),"B")))))))))))))))</f>
        <v xml:space="preserve"> </v>
      </c>
      <c r="R333" s="185" t="str">
        <f ca="1">IF(ISERROR(IF($X$1=1,(VLOOKUP(B333,'X1'!$B:$AZ,15,FALSE)),IF($X$1=2,(VLOOKUP(B333,'X2'!$B:$AZ,15,FALSE)),IF($X$1=3,(VLOOKUP(B333,'X3'!$B:$AZ,15,FALSE)),IF($X$1=4,(VLOOKUP(B333,'X4'!$B:$AZ,15,FALSE)),IF($X$1=5,(VLOOKUP(B333,'X5'!$B:$AZ,15,FALSE)),IF($X$1=6,(VLOOKUP(B333,'X6'!$B:$AZ,15,FALSE)),IF($X$1=7,(VLOOKUP(B333,'X7'!$B:$AZ,15,FALSE)),IF($X$1=8,(VLOOKUP(B333,'X8'!$B:$AZ,15,FALSE)),IF($X$1=9,(VLOOKUP(B333,'X9'!$B:$AZ,15,FALSE)),IF($X$1=10,(VLOOKUP(B333,'X10'!$B:$AZ,15,FALSE)),IF($X$1=11,(VLOOKUP(B333,'X11'!$B:$AZ,15,FALSE)),IF($X$1=12,(VLOOKUP(B333,'X12'!$B:$AZ,15,FALSE)),IF($X$1=13,(VLOOKUP(B333,'X13'!$B:$AZ,15,FALSE)),"B"))))))))))))))=TRUE," ",(IF($X$1=1,(VLOOKUP(B333,'X1'!$B:$AZ,15,FALSE)),IF($X$1=2,(VLOOKUP(B333,'X2'!$B:$AZ,15,FALSE)),IF($X$1=3,(VLOOKUP(B333,'X3'!$B:$AZ,15,FALSE)),IF($X$1=4,(VLOOKUP(B333,'X4'!$B:$AZ,15,FALSE)),IF($X$1=5,(VLOOKUP(B333,'X5'!$B:$AZ,15,FALSE)),IF($X$1=6,(VLOOKUP(B333,'X6'!$B:$AZ,15,FALSE)),IF($X$1=7,(VLOOKUP(B333,'X7'!$B:$AZ,15,FALSE)),IF($X$1=8,(VLOOKUP(B333,'X8'!$B:$AZ,15,FALSE)),IF($X$1=9,(VLOOKUP(B333,'X9'!$B:$AZ,15,FALSE)),IF($X$1=10,(VLOOKUP(B333,'X10'!$B:$AZ,15,FALSE)),IF($X$1=11,(VLOOKUP(B333,'X11'!$B:$AZ,15,FALSE)),IF($X$1=12,(VLOOKUP(B333,'X12'!$B:$AZ,15,FALSE)),IF($X$1=13,(VLOOKUP(B333,'X13'!$B:$AZ,15,FALSE)),"B")))))))))))))))</f>
        <v xml:space="preserve"> </v>
      </c>
      <c r="S333" s="185" t="str">
        <f ca="1">IF(ISERROR(IF((IF($X$1=1,(VLOOKUP(B333,'X1'!$B:$AZ,14,FALSE)),(IF($X$1=2,(VLOOKUP(B333,'X2'!$B:$AZ,14,FALSE)),(IF($X$1=3,(VLOOKUP(B333,'X3'!$B:$AZ,14,FALSE)),(IF($X$1=4,(VLOOKUP(B333,'X4'!$B:$AZ,14,FALSE)),(IF($X$1=5,(VLOOKUP(B333,'X5'!$B:$AZ,14,FALSE)),(IF($X$1=6,(VLOOKUP(B333,'X6'!$B:$AZ,14,FALSE)),(IF($X$1=7,(VLOOKUP(B333,'X7'!$B:$AZ,14,FALSE)),(IF($X$1=8,(VLOOKUP(B333,'X8'!$B:$AZ,14,FALSE)),(IF($X$1=9,(VLOOKUP(B333,'X9'!$B:$AZ,14,FALSE)),(IF($X$1=10,(VLOOKUP(B333,'X10'!$B:$AZ,14,FALSE)),(IF($X$1=11,(VLOOKUP(B333,'X11'!$B:$AZ,14,FALSE)),(IF($X$1=12,(VLOOKUP(B333,'X12'!$B:$AZ,14,FALSE)),(VLOOKUP(B333,'X13'!$B:$AZ,14,FALSE))))))))))))))))))))))))))=$V$1," ",(IF($X$1=1,(VLOOKUP(B333,'X1'!$B:$AZ,14,FALSE)),(IF($X$1=2,(VLOOKUP(B333,'X2'!$B:$AZ,14,FALSE)),(IF($X$1=3,(VLOOKUP(B333,'X3'!$B:$AZ,14,FALSE)),(IF($X$1=4,(VLOOKUP(B333,'X4'!$B:$AZ,14,FALSE)),(IF($X$1=5,(VLOOKUP(B333,'X5'!$B:$AZ,14,FALSE)),(IF($X$1=6,(VLOOKUP(B333,'X6'!$B:$AZ,14,FALSE)),(IF($X$1=7,(VLOOKUP(B333,'X7'!$B:$AZ,14,FALSE)),(IF($X$1=8,(VLOOKUP(B333,'X8'!$B:$AZ,14,FALSE)),(IF($X$1=9,(VLOOKUP(B333,'X9'!$B:$AZ,14,FALSE)),(IF($X$1=10,(VLOOKUP(B333,'X10'!$B:$AZ,14,FALSE)),(IF($X$1=11,(VLOOKUP(B333,'X11'!$B:$AZ,14,FALSE)),(IF($X$1=12,(VLOOKUP(B333,'X12'!$B:$AZ,14,FALSE)),(VLOOKUP(B333,'X13'!$B:$AZ,14,FALSE))))))))))))))))))))))))))))=TRUE," ",(IF((IF($X$1=1,(VLOOKUP(B333,'X1'!$B:$AZ,14,FALSE)),(IF($X$1=2,(VLOOKUP(B333,'X2'!$B:$AZ,14,FALSE)),(IF($X$1=3,(VLOOKUP(B333,'X3'!$B:$AZ,14,FALSE)),(IF($X$1=4,(VLOOKUP(B333,'X4'!$B:$AZ,14,FALSE)),(IF($X$1=5,(VLOOKUP(B333,'X5'!$B:$AZ,14,FALSE)),(IF($X$1=6,(VLOOKUP(B333,'X6'!$B:$AZ,14,FALSE)),(IF($X$1=7,(VLOOKUP(B333,'X7'!$B:$AZ,14,FALSE)),(IF($X$1=8,(VLOOKUP(B333,'X8'!$B:$AZ,14,FALSE)),(IF($X$1=9,(VLOOKUP(B333,'X9'!$B:$AZ,14,FALSE)),(IF($X$1=10,(VLOOKUP(B333,'X10'!$B:$AZ,14,FALSE)),(IF($X$1=11,(VLOOKUP(B333,'X11'!$B:$AZ,14,FALSE)),(IF($X$1=12,(VLOOKUP(B333,'X12'!$B:$AZ,14,FALSE)),(VLOOKUP(B333,'X13'!$B:$AZ,14,FALSE))))))))))))))))))))))))))=$V$1," ",(IF($X$1=1,(VLOOKUP(B333,'X1'!$B:$AZ,14,FALSE)),(IF($X$1=2,(VLOOKUP(B333,'X2'!$B:$AZ,14,FALSE)),(IF($X$1=3,(VLOOKUP(B333,'X3'!$B:$AZ,14,FALSE)),(IF($X$1=4,(VLOOKUP(B333,'X4'!$B:$AZ,14,FALSE)),(IF($X$1=5,(VLOOKUP(B333,'X5'!$B:$AZ,14,FALSE)),(IF($X$1=6,(VLOOKUP(B333,'X6'!$B:$AZ,14,FALSE)),(IF($X$1=7,(VLOOKUP(B333,'X7'!$B:$AZ,14,FALSE)),(IF($X$1=8,(VLOOKUP(B333,'X8'!$B:$AZ,14,FALSE)),(IF($X$1=9,(VLOOKUP(B333,'X9'!$B:$AZ,14,FALSE)),(IF($X$1=10,(VLOOKUP(B333,'X10'!$B:$AZ,14,FALSE)),(IF($X$1=11,(VLOOKUP(B333,'X11'!$B:$AZ,14,FALSE)),(IF($X$1=12,(VLOOKUP(B333,'X12'!$B:$AZ,14,FALSE)),(VLOOKUP(B333,'X13'!$B:$AZ,14,FALSE)))))))))))))))))))))))))))))</f>
        <v xml:space="preserve"> </v>
      </c>
    </row>
    <row r="334" spans="1:19" ht="14.1" customHeight="1" x14ac:dyDescent="0.2">
      <c r="A334" s="156" t="s">
        <v>1058</v>
      </c>
      <c r="B334" s="122" t="str">
        <f>IF(ISERROR(IF($U$16=1,(VLOOKUP(A334,$AC$89:$AH$125,2,FALSE)),IF((IF($X$1=1,'X1'!B293,(IF($X$1=2,'X2'!B293,(IF($X$1=3,'X3'!B293,(IF($X$1=4,'X4'!B293,(IF($X$1=5,'X5'!B293,(IF($X$1=6,'X6'!B293,(IF($X$1=7,'X7'!B293,(IF($X$1=8,'X8'!B293,(IF($X$1=9,'X9'!B293,(IF($X$1=10,'X10'!B293,(IF($X$1=11,'X11'!B293,(IF($X$1=12,'X12'!B293,'X13'!B293))))))))))))))))))))))))="","",(IF($X$1=1,'X1'!B293,(IF($X$1=2,'X2'!B293,(IF($X$1=3,'X3'!B293,(IF($X$1=4,'X4'!B293,(IF($X$1=5,'X5'!B293,(IF($X$1=6,'X6'!B293,(IF($X$1=7,'X7'!B293,(IF($X$1=8,'X8'!B293,(IF($X$1=9,'X9'!B293,(IF($X$1=10,'X10'!B293,(IF($X$1=11,'X11'!B293,(IF($X$1=12,'X12'!B293,'X13'!B293)))))))))))))))))))))))))))=TRUE," ",(IF($U$16=1,(VLOOKUP(A334,$AC$89:$AH$125,2,FALSE)),IF((IF($X$1=1,'X1'!B293,(IF($X$1=2,'X2'!B293,(IF($X$1=3,'X3'!B293,(IF($X$1=4,'X4'!B293,(IF($X$1=5,'X5'!B293,(IF($X$1=6,'X6'!B293,(IF($X$1=7,'X7'!B293,(IF($X$1=8,'X8'!B293,(IF($X$1=9,'X9'!B293,(IF($X$1=10,'X10'!B293,(IF($X$1=11,'X11'!B293,(IF($X$1=12,'X12'!B293,'X13'!B293))))))))))))))))))))))))="","",(IF($X$1=1,'X1'!B293,(IF($X$1=2,'X2'!B293,(IF($X$1=3,'X3'!B293,(IF($X$1=4,'X4'!B293,(IF($X$1=5,'X5'!B293,(IF($X$1=6,'X6'!B293,(IF($X$1=7,'X7'!B293,(IF($X$1=8,'X8'!B293,(IF($X$1=9,'X9'!B293,(IF($X$1=10,'X10'!B293,(IF($X$1=11,'X11'!B293,(IF($X$1=12,'X12'!B293,'X13'!B293))))))))))))))))))))))))))))</f>
        <v/>
      </c>
      <c r="C334" s="181" t="str">
        <f ca="1">IF(ISERROR(IF($X$1=1,(VLOOKUP(B334,'X1'!$B:$AZ,47,FALSE)),IF($X$1=2,(VLOOKUP(B334,'X2'!$B:$AZ,47,FALSE)),IF($X$1=3,(VLOOKUP(B334,'X3'!$B:$AZ,47,FALSE)),IF($X$1=4,(VLOOKUP(B334,'X4'!$B:$AZ,47,FALSE)),IF($X$1=5,(VLOOKUP(B334,'X5'!$B:$AZ,47,FALSE)),IF($X$1=6,(VLOOKUP(B334,'X6'!$B:$AZ,47,FALSE)),IF($X$1=7,(VLOOKUP(B334,'X7'!$B:$AZ,47,FALSE)),IF($X$1=8,(VLOOKUP(B334,'X8'!$B:$AZ,47,FALSE)),IF($X$1=9,(VLOOKUP(B334,'X9'!$B:$AZ,47,FALSE)),IF($X$1=10,(VLOOKUP(B334,'X10'!$B:$AZ,47,FALSE)),IF($X$1=11,(VLOOKUP(B334,'X11'!$B:$AZ,47,FALSE)),IF($X$1=12,(VLOOKUP(B334,'X12'!$B:$AZ,47,FALSE)),IF($X$1=13,(VLOOKUP(B334,'X13'!$B:$AZ,47,FALSE)),"B"))))))))))))))=TRUE," ",(IF($X$1=1,(VLOOKUP(B334,'X1'!$B:$AZ,47,FALSE)),IF($X$1=2,(VLOOKUP(B334,'X2'!$B:$AZ,47,FALSE)),IF($X$1=3,(VLOOKUP(B334,'X3'!$B:$AZ,47,FALSE)),IF($X$1=4,(VLOOKUP(B334,'X4'!$B:$AZ,47,FALSE)),IF($X$1=5,(VLOOKUP(B334,'X5'!$B:$AZ,47,FALSE)),IF($X$1=6,(VLOOKUP(B334,'X6'!$B:$AZ,47,FALSE)),IF($X$1=7,(VLOOKUP(B334,'X7'!$B:$AZ,47,FALSE)),IF($X$1=8,(VLOOKUP(B334,'X8'!$B:$AZ,47,FALSE)),IF($X$1=9,(VLOOKUP(B334,'X9'!$B:$AZ,47,FALSE)),IF($X$1=10,(VLOOKUP(B334,'X10'!$B:$AZ,47,FALSE)),IF($X$1=11,(VLOOKUP(B334,'X11'!$B:$AZ,47,FALSE)),IF($X$1=12,(VLOOKUP(B334,'X12'!$B:$AZ,47,FALSE)),IF($X$1=13,(VLOOKUP(B334,'X13'!$B:$AZ,47,FALSE)),"B")))))))))))))))</f>
        <v xml:space="preserve"> </v>
      </c>
      <c r="D334" s="181" t="str">
        <f ca="1">IF(ISERROR(IF($X$1=1,(VLOOKUP(B334,'X1'!$B:$AP,41,FALSE)),IF($X$1=2,(VLOOKUP(B334,'X2'!$B:$AP,41,FALSE)),IF($X$1=3,(VLOOKUP(B334,'X3'!$B:$AP,41,FALSE)),IF($X$1=4,(VLOOKUP(B334,'X4'!$B:$AP,41,FALSE)),IF($X$1=5,(VLOOKUP(B334,'X5'!$B:$AP,41,FALSE)),IF($X$1=6,(VLOOKUP(B334,'X6'!$B:$AP,41,FALSE)),IF($X$1=7,(VLOOKUP(B334,'X7'!$B:$AP,41,FALSE)),IF($X$1=8,(VLOOKUP(B334,'X8'!$B:$AP,41,FALSE)),IF($X$1=9,(VLOOKUP(B334,'X9'!$B:$AP,41,FALSE)),IF($X$1=10,(VLOOKUP(B334,'X10'!$B:$AP,41,FALSE)),IF($X$1=11,(VLOOKUP(B334,'X11'!$B:$AP,41,FALSE)),IF($X$1=12,(VLOOKUP(B334,'X12'!$B:$AP,41,FALSE)),IF($X$1=13,(VLOOKUP(B334,'X13'!$B:$AP,41,FALSE)),"B"))))))))))))))=TRUE," ",(IF($X$1=1,(VLOOKUP(B334,'X1'!$B:$AP,41,FALSE)),IF($X$1=2,(VLOOKUP(B334,'X2'!$B:$AP,41,FALSE)),IF($X$1=3,(VLOOKUP(B334,'X3'!$B:$AP,41,FALSE)),IF($X$1=4,(VLOOKUP(B334,'X4'!$B:$AP,41,FALSE)),IF($X$1=5,(VLOOKUP(B334,'X5'!$B:$AP,41,FALSE)),IF($X$1=6,(VLOOKUP(B334,'X6'!$B:$AP,41,FALSE)),IF($X$1=7,(VLOOKUP(B334,'X7'!$B:$AP,41,FALSE)),IF($X$1=8,(VLOOKUP(B334,'X8'!$B:$AP,41,FALSE)),IF($X$1=9,(VLOOKUP(B334,'X9'!$B:$AP,41,FALSE)),IF($X$1=10,(VLOOKUP(B334,'X10'!$B:$AP,41,FALSE)),IF($X$1=11,(VLOOKUP(B334,'X11'!$B:$AP,41,FALSE)),IF($X$1=12,(VLOOKUP(B334,'X12'!$B:$AP,41,FALSE)),IF($X$1=13,(VLOOKUP(B334,'X13'!$B:$AP,41,FALSE)),"B")))))))))))))))</f>
        <v xml:space="preserve"> </v>
      </c>
      <c r="E334" s="182" t="str">
        <f ca="1">IF(ISERROR(IF($X$1=1,(VLOOKUP(B334,'X1'!$B:$AP,7,FALSE)),IF($X$1=2,(VLOOKUP(B334,'X2'!$B:$AP,7,FALSE)),IF($X$1=3,(VLOOKUP(B334,'X3'!$B:$AP,7,FALSE)),IF($X$1=4,(VLOOKUP(B334,'X4'!$B:$AP,7,FALSE)),IF($X$1=5,(VLOOKUP(B334,'X5'!$B:$AP,7,FALSE)),IF($X$1=6,(VLOOKUP(B334,'X6'!$B:$AP,7,FALSE)),IF($X$1=7,(VLOOKUP(B334,'X7'!$B:$AP,7,FALSE)),IF($X$1=8,(VLOOKUP(B334,'X8'!$B:$AP,7,FALSE)),IF($X$1=9,(VLOOKUP(B334,'X9'!$B:$AP,7,FALSE)),IF($X$1=10,(VLOOKUP(B334,'X10'!$B:$AP,7,FALSE)),IF($X$1=11,(VLOOKUP(B334,'X11'!$B:$AP,7,FALSE)),IF($X$1=12,(VLOOKUP(B334,'X12'!$B:$AP,7,FALSE)),IF($X$1=13,(VLOOKUP(B334,'X13'!$B:$AP,7,FALSE)),"B"))))))))))))))=TRUE," ",(IF($X$1=1,(VLOOKUP(B334,'X1'!$B:$AP,7,FALSE)),IF($X$1=2,(VLOOKUP(B334,'X2'!$B:$AP,7,FALSE)),IF($X$1=3,(VLOOKUP(B334,'X3'!$B:$AP,7,FALSE)),IF($X$1=4,(VLOOKUP(B334,'X4'!$B:$AP,7,FALSE)),IF($X$1=5,(VLOOKUP(B334,'X5'!$B:$AP,7,FALSE)),IF($X$1=6,(VLOOKUP(B334,'X6'!$B:$AP,7,FALSE)),IF($X$1=7,(VLOOKUP(B334,'X7'!$B:$AP,7,FALSE)),IF($X$1=8,(VLOOKUP(B334,'X8'!$B:$AP,7,FALSE)),IF($X$1=9,(VLOOKUP(B334,'X9'!$B:$AP,7,FALSE)),IF($X$1=10,(VLOOKUP(B334,'X10'!$B:$AP,7,FALSE)),IF($X$1=11,(VLOOKUP(B334,'X11'!$B:$AP,7,FALSE)),IF($X$1=12,(VLOOKUP(B334,'X12'!$B:$AP,7,FALSE)),IF($X$1=13,(VLOOKUP(B334,'X13'!$B:$AP,7,FALSE)),"B")))))))))))))))</f>
        <v xml:space="preserve"> </v>
      </c>
      <c r="F334" s="182" t="str">
        <f ca="1">IF(ISERROR(IF((IF($X$1=1,(VLOOKUP(B334,'X1'!$B:$AO,6,FALSE)),(IF($X$1=2,(VLOOKUP(B334,'X2'!$B:$AO,6,FALSE)),(IF($X$1=3,(VLOOKUP(B334,'X3'!$B:$AO,6,FALSE)),(IF($X$1=4,(VLOOKUP(B334,'X4'!$B:$AO,6,FALSE)),(IF($X$1=5,(VLOOKUP(B334,'X5'!$B:$AO,6,FALSE)),(IF($X$1=6,(VLOOKUP(B334,'X6'!$B:$AO,6,FALSE)),(IF($X$1=7,(VLOOKUP(B334,'X7'!$B:$AO,6,FALSE)),(IF($X$1=8,(VLOOKUP(B334,'X8'!$B:$AO,6,FALSE)),(IF($X$1=9,(VLOOKUP(B334,'X9'!$B:$AO,6,FALSE)),(IF($X$1=10,(VLOOKUP(B334,'X10'!$B:$AO,6,FALSE)),(IF($X$1=11,(VLOOKUP(B334,'X11'!$B:$AO,6,FALSE)),(IF($X$1=12,(VLOOKUP(B334,'X12'!$B:$AO,6,FALSE)),(VLOOKUP(B334,'X13'!$B:$AO,6,FALSE))))))))))))))))))))))))))=$V$1," ",(IF($X$1=1,(VLOOKUP(B334,'X1'!$B:$AO,6,FALSE)),(IF($X$1=2,(VLOOKUP(B334,'X2'!$B:$AO,6,FALSE)),(IF($X$1=3,(VLOOKUP(B334,'X3'!$B:$AO,6,FALSE)),(IF($X$1=4,(VLOOKUP(B334,'X4'!$B:$AO,6,FALSE)),(IF($X$1=5,(VLOOKUP(B334,'X5'!$B:$AO,6,FALSE)),(IF($X$1=6,(VLOOKUP(B334,'X6'!$B:$AO,6,FALSE)),(IF($X$1=7,(VLOOKUP(B334,'X7'!$B:$AO,6,FALSE)),(IF($X$1=8,(VLOOKUP(B334,'X8'!$B:$AO,6,FALSE)),(IF($X$1=9,(VLOOKUP(B334,'X9'!$B:$AO,6,FALSE)),(IF($X$1=10,(VLOOKUP(B334,'X10'!$B:$AO,6,FALSE)),(IF($X$1=11,(VLOOKUP(B334,'X11'!$B:$AO,6,FALSE)),(IF($X$1=12,(VLOOKUP(B334,'X12'!$B:$AO,6,FALSE)),(VLOOKUP(B334,'X13'!$B:$AO,6,FALSE))))))))))))))))))))))))))))=TRUE," ",(IF((IF($X$1=1,(VLOOKUP(B334,'X1'!$B:$AO,6,FALSE)),(IF($X$1=2,(VLOOKUP(B334,'X2'!$B:$AO,6,FALSE)),(IF($X$1=3,(VLOOKUP(B334,'X3'!$B:$AO,6,FALSE)),(IF($X$1=4,(VLOOKUP(B334,'X4'!$B:$AO,6,FALSE)),(IF($X$1=5,(VLOOKUP(B334,'X5'!$B:$AO,6,FALSE)),(IF($X$1=6,(VLOOKUP(B334,'X6'!$B:$AO,6,FALSE)),(IF($X$1=7,(VLOOKUP(B334,'X7'!$B:$AO,6,FALSE)),(IF($X$1=8,(VLOOKUP(B334,'X8'!$B:$AO,6,FALSE)),(IF($X$1=9,(VLOOKUP(B334,'X9'!$B:$AO,6,FALSE)),(IF($X$1=10,(VLOOKUP(B334,'X10'!$B:$AO,6,FALSE)),(IF($X$1=11,(VLOOKUP(B334,'X11'!$B:$AO,6,FALSE)),(IF($X$1=12,(VLOOKUP(B334,'X12'!$B:$AO,6,FALSE)),(VLOOKUP(B334,'X13'!$B:$AO,6,FALSE))))))))))))))))))))))))))=$V$1," ",(IF($X$1=1,(VLOOKUP(B334,'X1'!$B:$AO,6,FALSE)),(IF($X$1=2,(VLOOKUP(B334,'X2'!$B:$AO,6,FALSE)),(IF($X$1=3,(VLOOKUP(B334,'X3'!$B:$AO,6,FALSE)),(IF($X$1=4,(VLOOKUP(B334,'X4'!$B:$AO,6,FALSE)),(IF($X$1=5,(VLOOKUP(B334,'X5'!$B:$AO,6,FALSE)),(IF($X$1=6,(VLOOKUP(B334,'X6'!$B:$AO,6,FALSE)),(IF($X$1=7,(VLOOKUP(B334,'X7'!$B:$AO,6,FALSE)),(IF($X$1=8,(VLOOKUP(B334,'X8'!$B:$AO,6,FALSE)),(IF($X$1=9,(VLOOKUP(B334,'X9'!$B:$AO,6,FALSE)),(IF($X$1=10,(VLOOKUP(B334,'X10'!$B:$AO,6,FALSE)),(IF($X$1=11,(VLOOKUP(B334,'X11'!$B:$AO,6,FALSE)),(IF($X$1=12,(VLOOKUP(B334,'X12'!$B:$AO,6,FALSE)),(VLOOKUP(B334,'X13'!$B:$AO,6,FALSE)))))))))))))))))))))))))))))</f>
        <v xml:space="preserve"> </v>
      </c>
      <c r="G334" s="182" t="str">
        <f ca="1">IF(ISERROR(IF($X$1=1,(VLOOKUP(B334,'X1'!$B:$AZ,44,FALSE)),IF($X$1=2,(VLOOKUP(B334,'X2'!$B:$AZ,44,FALSE)),IF($X$1=3,(VLOOKUP(B334,'X3'!$B:$AZ,44,FALSE)),IF($X$1=4,(VLOOKUP(B334,'X4'!$B:$AZ,44,FALSE)),IF($X$1=5,(VLOOKUP(B334,'X5'!$B:$AZ,44,FALSE)),IF($X$1=6,(VLOOKUP(B334,'X6'!$B:$AZ,44,FALSE)),IF($X$1=7,(VLOOKUP(B334,'X7'!$B:$AZ,44,FALSE)),IF($X$1=8,(VLOOKUP(B334,'X8'!$B:$AZ,44,FALSE)),IF($X$1=9,(VLOOKUP(B334,'X9'!$B:$AZ,44,FALSE)),IF($X$1=10,(VLOOKUP(B334,'X10'!$B:$AZ,44,FALSE)),IF($X$1=11,(VLOOKUP(B334,'X11'!$B:$AZ,44,FALSE)),IF($X$1=12,(VLOOKUP(B334,'X12'!$B:$AZ,44,FALSE)),IF($X$1=13,(VLOOKUP(B334,'X13'!$B:$AZ,44,FALSE)),"B"))))))))))))))=TRUE," ",(IF($X$1=1,(VLOOKUP(B334,'X1'!$B:$AZ,44,FALSE)),IF($X$1=2,(VLOOKUP(B334,'X2'!$B:$AZ,44,FALSE)),IF($X$1=3,(VLOOKUP(B334,'X3'!$B:$AZ,44,FALSE)),IF($X$1=4,(VLOOKUP(B334,'X4'!$B:$AZ,44,FALSE)),IF($X$1=5,(VLOOKUP(B334,'X5'!$B:$AZ,44,FALSE)),IF($X$1=6,(VLOOKUP(B334,'X6'!$B:$AZ,44,FALSE)),IF($X$1=7,(VLOOKUP(B334,'X7'!$B:$AZ,44,FALSE)),IF($X$1=8,(VLOOKUP(B334,'X8'!$B:$AZ,44,FALSE)),IF($X$1=9,(VLOOKUP(B334,'X9'!$B:$AZ,44,FALSE)),IF($X$1=10,(VLOOKUP(B334,'X10'!$B:$AZ,44,FALSE)),IF($X$1=11,(VLOOKUP(B334,'X11'!$B:$AZ,44,FALSE)),IF($X$1=12,(VLOOKUP(B334,'X12'!$B:$AZ,44,FALSE)),IF($X$1=13,(VLOOKUP(B334,'X13'!$B:$AZ,44,FALSE)),"B")))))))))))))))</f>
        <v xml:space="preserve"> </v>
      </c>
      <c r="H334" s="182" t="str">
        <f ca="1">IF(ISERROR(IF($X$1=1,(VLOOKUP(B334,'X1'!$B:$AZ,8,FALSE)),IF($X$1=2,(VLOOKUP(B334,'X2'!$B:$AZ,8,FALSE)),IF($X$1=3,(VLOOKUP(B334,'X3'!$B:$AZ,8,FALSE)),IF($X$1=4,(VLOOKUP(B334,'X4'!$B:$AZ,8,FALSE)),IF($X$1=5,(VLOOKUP(B334,'X5'!$B:$AZ,8,FALSE)),IF($X$1=6,(VLOOKUP(B334,'X6'!$B:$AZ,8,FALSE)),IF($X$1=7,(VLOOKUP(B334,'X7'!$B:$AZ,8,FALSE)),IF($X$1=8,(VLOOKUP(B334,'X8'!$B:$AZ,8,FALSE)),IF($X$1=9,(VLOOKUP(B334,'X9'!$B:$AZ,8,FALSE)),IF($X$1=10,(VLOOKUP(B334,'X10'!$B:$AZ,8,FALSE)),IF($X$1=11,(VLOOKUP(B334,'X11'!$B:$AZ,8,FALSE)),IF($X$1=12,(VLOOKUP(B334,'X12'!$B:$AZ,8,FALSE)),IF($X$1=13,(VLOOKUP(B334,'X13'!$B:$AZ,8,FALSE)),"B"))))))))))))))=TRUE," ",(IF($X$1=1,(VLOOKUP(B334,'X1'!$B:$AZ,8,FALSE)),IF($X$1=2,(VLOOKUP(B334,'X2'!$B:$AZ,8,FALSE)),IF($X$1=3,(VLOOKUP(B334,'X3'!$B:$AZ,8,FALSE)),IF($X$1=4,(VLOOKUP(B334,'X4'!$B:$AZ,8,FALSE)),IF($X$1=5,(VLOOKUP(B334,'X5'!$B:$AZ,8,FALSE)),IF($X$1=6,(VLOOKUP(B334,'X6'!$B:$AZ,8,FALSE)),IF($X$1=7,(VLOOKUP(B334,'X7'!$B:$AZ,8,FALSE)),IF($X$1=8,(VLOOKUP(B334,'X8'!$B:$AZ,8,FALSE)),IF($X$1=9,(VLOOKUP(B334,'X9'!$B:$AZ,8,FALSE)),IF($X$1=10,(VLOOKUP(B334,'X10'!$B:$AZ,8,FALSE)),IF($X$1=11,(VLOOKUP(B334,'X11'!$B:$AZ,8,FALSE)),IF($X$1=12,(VLOOKUP(B334,'X12'!$B:$AZ,8,FALSE)),IF($X$1=13,(VLOOKUP(B334,'X13'!$B:$AZ,8,FALSE)),"B")))))))))))))))</f>
        <v xml:space="preserve"> </v>
      </c>
      <c r="I334" s="183" t="str">
        <f ca="1">IF(ISERROR(IF($X$1=1,(VLOOKUP(B334,'X1'!$B:$AZ,2,FALSE)),IF($X$1=2,(VLOOKUP(B334,'X2'!$B:$AZ,2,FALSE)),IF($X$1=3,(VLOOKUP(B334,'X3'!$B:$AZ,2,FALSE)),IF($X$1=4,(VLOOKUP(B334,'X4'!$B:$AZ,2,FALSE)),IF($X$1=5,(VLOOKUP(B334,'X5'!$B:$AZ,2,FALSE)),IF($X$1=6,(VLOOKUP(B334,'X6'!$B:$AZ,2,FALSE)),IF($X$1=7,(VLOOKUP(B334,'X7'!$B:$AZ,2,FALSE)),IF($X$1=8,(VLOOKUP(B334,'X8'!$B:$AZ,2,FALSE)),IF($X$1=9,(VLOOKUP(B334,'X9'!$B:$AZ,2,FALSE)),IF($X$1=10,(VLOOKUP(B334,'X10'!$B:$AZ,2,FALSE)),IF($X$1=11,(VLOOKUP(B334,'X11'!$B:$AZ,2,FALSE)),IF($X$1=12,(VLOOKUP(B334,'X12'!$B:$AZ,2,FALSE)),IF($X$1=13,(VLOOKUP(B334,'X13'!$B:$AZ,2,FALSE)),"B"))))))))))))))=TRUE," ",(IF($X$1=1,(VLOOKUP(B334,'X1'!$B:$AZ,2,FALSE)),IF($X$1=2,(VLOOKUP(B334,'X2'!$B:$AZ,2,FALSE)),IF($X$1=3,(VLOOKUP(B334,'X3'!$B:$AZ,2,FALSE)),IF($X$1=4,(VLOOKUP(B334,'X4'!$B:$AZ,2,FALSE)),IF($X$1=5,(VLOOKUP(B334,'X5'!$B:$AZ,2,FALSE)),IF($X$1=6,(VLOOKUP(B334,'X6'!$B:$AZ,2,FALSE)),IF($X$1=7,(VLOOKUP(B334,'X7'!$B:$AZ,2,FALSE)),IF($X$1=8,(VLOOKUP(B334,'X8'!$B:$AZ,2,FALSE)),IF($X$1=9,(VLOOKUP(B334,'X9'!$B:$AZ,2,FALSE)),IF($X$1=10,(VLOOKUP(B334,'X10'!$B:$AZ,2,FALSE)),IF($X$1=11,(VLOOKUP(B334,'X11'!$B:$AZ,2,FALSE)),IF($X$1=12,(VLOOKUP(B334,'X12'!$B:$AZ,2,FALSE)),IF($X$1=13,(VLOOKUP(B334,'X13'!$B:$AZ,2,FALSE)),"B")))))))))))))))</f>
        <v xml:space="preserve"> </v>
      </c>
      <c r="J334" s="183" t="str">
        <f ca="1">IF(ISERROR(IF($X$1=1,(VLOOKUP(B334,'X1'!$B:$AZ,3,FALSE)),IF($X$1=2,(VLOOKUP(B334,'X2'!$B:$AZ,3,FALSE)),IF($X$1=3,(VLOOKUP(B334,'X3'!$B:$AZ,3,FALSE)),IF($X$1=4,(VLOOKUP(B334,'X4'!$B:$AZ,3,FALSE)),IF($X$1=5,(VLOOKUP(B334,'X5'!$B:$AZ,3,FALSE)),IF($X$1=6,(VLOOKUP(B334,'X6'!$B:$AZ,3,FALSE)),IF($X$1=7,(VLOOKUP(B334,'X7'!$B:$AZ,3,FALSE)),IF($X$1=8,(VLOOKUP(B334,'X8'!$B:$AZ,3,FALSE)),IF($X$1=9,(VLOOKUP(B334,'X9'!$B:$AZ,3,FALSE)),IF($X$1=10,(VLOOKUP(B334,'X10'!$B:$AZ,3,FALSE)),IF($X$1=11,(VLOOKUP(B334,'X11'!$B:$AZ,3,FALSE)),IF($X$1=12,(VLOOKUP(B334,'X12'!$B:$AZ,3,FALSE)),IF($X$1=13,(VLOOKUP(B334,'X13'!$B:$AZ,3,FALSE)),"B"))))))))))))))=TRUE," ",(IF($X$1=1,(VLOOKUP(B334,'X1'!$B:$AZ,3,FALSE)),IF($X$1=2,(VLOOKUP(B334,'X2'!$B:$AZ,3,FALSE)),IF($X$1=3,(VLOOKUP(B334,'X3'!$B:$AZ,3,FALSE)),IF($X$1=4,(VLOOKUP(B334,'X4'!$B:$AZ,3,FALSE)),IF($X$1=5,(VLOOKUP(B334,'X5'!$B:$AZ,3,FALSE)),IF($X$1=6,(VLOOKUP(B334,'X6'!$B:$AZ,3,FALSE)),IF($X$1=7,(VLOOKUP(B334,'X7'!$B:$AZ,3,FALSE)),IF($X$1=8,(VLOOKUP(B334,'X8'!$B:$AZ,3,FALSE)),IF($X$1=9,(VLOOKUP(B334,'X9'!$B:$AZ,3,FALSE)),IF($X$1=10,(VLOOKUP(B334,'X10'!$B:$AZ,3,FALSE)),IF($X$1=11,(VLOOKUP(B334,'X11'!$B:$AZ,3,FALSE)),IF($X$1=12,(VLOOKUP(B334,'X12'!$B:$AZ,3,FALSE)),IF($X$1=13,(VLOOKUP(B334,'X13'!$B:$AZ,3,FALSE)),"B")))))))))))))))</f>
        <v xml:space="preserve"> </v>
      </c>
      <c r="K334" s="183" t="str">
        <f ca="1">IF(ISERROR(IF($X$1=1,(VLOOKUP(B334,'X1'!$B:$AZ,5,FALSE)),IF($X$1=2,(VLOOKUP(B334,'X2'!$B:$AZ,5,FALSE)),IF($X$1=3,(VLOOKUP(B334,'X3'!$B:$AZ,5,FALSE)),IF($X$1=4,(VLOOKUP(B334,'X4'!$B:$AZ,5,FALSE)),IF($X$1=5,(VLOOKUP(B334,'X5'!$B:$AZ,5,FALSE)),IF($X$1=6,(VLOOKUP(B334,'X6'!$B:$AZ,5,FALSE)),IF($X$1=7,(VLOOKUP(B334,'X7'!$B:$AZ,5,FALSE)),IF($X$1=8,(VLOOKUP(B334,'X8'!$B:$AZ,5,FALSE)),IF($X$1=9,(VLOOKUP(B334,'X9'!$B:$AZ,5,FALSE)),IF($X$1=10,(VLOOKUP(B334,'X10'!$B:$AZ,5,FALSE)),IF($X$1=11,(VLOOKUP(B334,'X11'!$B:$AZ,5,FALSE)),IF($X$1=12,(VLOOKUP(B334,'X12'!$B:$AZ,5,FALSE)),IF($X$1=13,(VLOOKUP(B334,'X13'!$B:$AZ,5,FALSE)),"B"))))))))))))))=TRUE," ",(IF($X$1=1,(VLOOKUP(B334,'X1'!$B:$AZ,5,FALSE)),IF($X$1=2,(VLOOKUP(B334,'X2'!$B:$AZ,5,FALSE)),IF($X$1=3,(VLOOKUP(B334,'X3'!$B:$AZ,5,FALSE)),IF($X$1=4,(VLOOKUP(B334,'X4'!$B:$AZ,5,FALSE)),IF($X$1=5,(VLOOKUP(B334,'X5'!$B:$AZ,5,FALSE)),IF($X$1=6,(VLOOKUP(B334,'X6'!$B:$AZ,5,FALSE)),IF($X$1=7,(VLOOKUP(B334,'X7'!$B:$AZ,5,FALSE)),IF($X$1=8,(VLOOKUP(B334,'X8'!$B:$AZ,5,FALSE)),IF($X$1=9,(VLOOKUP(B334,'X9'!$B:$AZ,5,FALSE)),IF($X$1=10,(VLOOKUP(B334,'X10'!$B:$AZ,5,FALSE)),IF($X$1=11,(VLOOKUP(B334,'X11'!$B:$AZ,5,FALSE)),IF($X$1=12,(VLOOKUP(B334,'X12'!$B:$AZ,5,FALSE)),IF($X$1=13,(VLOOKUP(B334,'X13'!$B:$AZ,5,FALSE)),"B")))))))))))))))</f>
        <v xml:space="preserve"> </v>
      </c>
      <c r="L334" s="184" t="str">
        <f ca="1">IF(ISERROR(IF($X$1=1,(VLOOKUP(B334,'X1'!$B:$AZ,9,FALSE)),IF($X$1=2,(VLOOKUP(B334,'X2'!$B:$AZ,9,FALSE)),IF($X$1=3,(VLOOKUP(B334,'X3'!$B:$AZ,9,FALSE)),IF($X$1=4,(VLOOKUP(B334,'X4'!$B:$AZ,9,FALSE)),IF($X$1=5,(VLOOKUP(B334,'X5'!$B:$AZ,9,FALSE)),IF($X$1=6,(VLOOKUP(B334,'X6'!$B:$AZ,9,FALSE)),IF($X$1=7,(VLOOKUP(B334,'X7'!$B:$AZ,9,FALSE)),IF($X$1=8,(VLOOKUP(B334,'X8'!$B:$AZ,9,FALSE)),IF($X$1=9,(VLOOKUP(B334,'X9'!$B:$AZ,9,FALSE)),IF($X$1=10,(VLOOKUP(B334,'X10'!$B:$AZ,9,FALSE)),IF($X$1=11,(VLOOKUP(B334,'X11'!$B:$AZ,9,FALSE)),IF($X$1=12,(VLOOKUP(B334,'X12'!$B:$AZ,9,FALSE)),IF($X$1=13,(VLOOKUP(B334,'X13'!$B:$AZ,9,FALSE)),"B"))))))))))))))=TRUE," ",(IF($X$1=1,(VLOOKUP(B334,'X1'!$B:$AZ,9,FALSE)),IF($X$1=2,(VLOOKUP(B334,'X2'!$B:$AZ,9,FALSE)),IF($X$1=3,(VLOOKUP(B334,'X3'!$B:$AZ,9,FALSE)),IF($X$1=4,(VLOOKUP(B334,'X4'!$B:$AZ,9,FALSE)),IF($X$1=5,(VLOOKUP(B334,'X5'!$B:$AZ,9,FALSE)),IF($X$1=6,(VLOOKUP(B334,'X6'!$B:$AZ,9,FALSE)),IF($X$1=7,(VLOOKUP(B334,'X7'!$B:$AZ,9,FALSE)),IF($X$1=8,(VLOOKUP(B334,'X8'!$B:$AZ,9,FALSE)),IF($X$1=9,(VLOOKUP(B334,'X9'!$B:$AZ,9,FALSE)),IF($X$1=10,(VLOOKUP(B334,'X10'!$B:$AZ,9,FALSE)),IF($X$1=11,(VLOOKUP(B334,'X11'!$B:$AZ,9,FALSE)),IF($X$1=12,(VLOOKUP(B334,'X12'!$B:$AZ,9,FALSE)),IF($X$1=13,(VLOOKUP(B334,'X13'!$B:$AZ,9,FALSE)),"B")))))))))))))))</f>
        <v xml:space="preserve"> </v>
      </c>
      <c r="M334" s="184" t="str">
        <f ca="1">IF(ISERROR(IF($X$1=1,(VLOOKUP(B334,'X1'!$B:$AZ,10,FALSE)),IF($X$1=2,(VLOOKUP(B334,'X2'!$B:$AZ,10,FALSE)),IF($X$1=3,(VLOOKUP(B334,'X3'!$B:$AZ,10,FALSE)),IF($X$1=4,(VLOOKUP(B334,'X4'!$B:$AZ,10,FALSE)),IF($X$1=5,(VLOOKUP(B334,'X5'!$B:$AZ,10,FALSE)),IF($X$1=6,(VLOOKUP(B334,'X6'!$B:$AZ,10,FALSE)),IF($X$1=7,(VLOOKUP(B334,'X7'!$B:$AZ,10,FALSE)),IF($X$1=8,(VLOOKUP(B334,'X8'!$B:$AZ,10,FALSE)),IF($X$1=9,(VLOOKUP(B334,'X9'!$B:$AZ,10,FALSE)),IF($X$1=10,(VLOOKUP(B334,'X10'!$B:$AZ,10,FALSE)),IF($X$1=11,(VLOOKUP(B334,'X11'!$B:$AZ,10,FALSE)),IF($X$1=12,(VLOOKUP(B334,'X12'!$B:$AZ,10,FALSE)),IF($X$1=13,(VLOOKUP(B334,'X13'!$B:$AZ,10,FALSE)),"B"))))))))))))))=TRUE," ",(IF($X$1=1,(VLOOKUP(B334,'X1'!$B:$AZ,10,FALSE)),IF($X$1=2,(VLOOKUP(B334,'X2'!$B:$AZ,10,FALSE)),IF($X$1=3,(VLOOKUP(B334,'X3'!$B:$AZ,10,FALSE)),IF($X$1=4,(VLOOKUP(B334,'X4'!$B:$AZ,10,FALSE)),IF($X$1=5,(VLOOKUP(B334,'X5'!$B:$AZ,10,FALSE)),IF($X$1=6,(VLOOKUP(B334,'X6'!$B:$AZ,10,FALSE)),IF($X$1=7,(VLOOKUP(B334,'X7'!$B:$AZ,10,FALSE)),IF($X$1=8,(VLOOKUP(B334,'X8'!$B:$AZ,10,FALSE)),IF($X$1=9,(VLOOKUP(B334,'X9'!$B:$AZ,10,FALSE)),IF($X$1=10,(VLOOKUP(B334,'X10'!$B:$AZ,10,FALSE)),IF($X$1=11,(VLOOKUP(B334,'X11'!$B:$AZ,10,FALSE)),IF($X$1=12,(VLOOKUP(B334,'X12'!$B:$AZ,10,FALSE)),IF($X$1=13,(VLOOKUP(B334,'X13'!$B:$AZ,10,FALSE)),"B")))))))))))))))</f>
        <v xml:space="preserve"> </v>
      </c>
      <c r="N334" s="185" t="str">
        <f ca="1">IF(ISERROR(IF($X$1=1,(VLOOKUP(B334,'X1'!$B:$AZ,45,FALSE)),IF($X$1=2,(VLOOKUP(B334,'X2'!$B:$AZ,45,FALSE)),IF($X$1=3,(VLOOKUP(B334,'X3'!$B:$AZ,45,FALSE)),IF($X$1=4,(VLOOKUP(B334,'X4'!$B:$AZ,45,FALSE)),IF($X$1=5,(VLOOKUP(B334,'X5'!$B:$AZ,45,FALSE)),IF($X$1=6,(VLOOKUP(B334,'X6'!$B:$AZ,45,FALSE)),IF($X$1=7,(VLOOKUP(B334,'X7'!$B:$AZ,45,FALSE)),IF($X$1=8,(VLOOKUP(B334,'X8'!$B:$AZ,45,FALSE)),IF($X$1=9,(VLOOKUP(B334,'X9'!$B:$AZ,45,FALSE)),IF($X$1=10,(VLOOKUP(B334,'X10'!$B:$AZ,45,FALSE)),IF($X$1=11,(VLOOKUP(B334,'X11'!$B:$AZ,45,FALSE)),IF($X$1=12,(VLOOKUP(B334,'X12'!$B:$AZ,45,FALSE)),IF($X$1=13,(VLOOKUP(B334,'X13'!$B:$AZ,45,FALSE)),"B"))))))))))))))=TRUE," ",(IF($X$1=1,(VLOOKUP(B334,'X1'!$B:$AZ,45,FALSE)),IF($X$1=2,(VLOOKUP(B334,'X2'!$B:$AZ,45,FALSE)),IF($X$1=3,(VLOOKUP(B334,'X3'!$B:$AZ,45,FALSE)),IF($X$1=4,(VLOOKUP(B334,'X4'!$B:$AZ,45,FALSE)),IF($X$1=5,(VLOOKUP(B334,'X5'!$B:$AZ,45,FALSE)),IF($X$1=6,(VLOOKUP(B334,'X6'!$B:$AZ,45,FALSE)),IF($X$1=7,(VLOOKUP(B334,'X7'!$B:$AZ,45,FALSE)),IF($X$1=8,(VLOOKUP(B334,'X8'!$B:$AZ,45,FALSE)),IF($X$1=9,(VLOOKUP(B334,'X9'!$B:$AZ,45,FALSE)),IF($X$1=10,(VLOOKUP(B334,'X10'!$B:$AZ,45,FALSE)),IF($X$1=11,(VLOOKUP(B334,'X11'!$B:$AZ,45,FALSE)),IF($X$1=12,(VLOOKUP(B334,'X12'!$B:$AZ,45,FALSE)),IF($X$1=13,(VLOOKUP(B334,'X13'!$B:$AZ,45,FALSE)),"B")))))))))))))))</f>
        <v xml:space="preserve"> </v>
      </c>
      <c r="O334" s="184" t="str">
        <f ca="1">IF(ISERROR(IF($X$1=1,(VLOOKUP(B334,'X1'!$B:$AZ,11,FALSE)),IF($X$1=2,(VLOOKUP(B334,'X2'!$B:$AZ,11,FALSE)),IF($X$1=3,(VLOOKUP(B334,'X3'!$B:$AZ,11,FALSE)),IF($X$1=4,(VLOOKUP(B334,'X4'!$B:$AZ,11,FALSE)),IF($X$1=5,(VLOOKUP(B334,'X5'!$B:$AZ,11,FALSE)),IF($X$1=6,(VLOOKUP(B334,'X6'!$B:$AZ,11,FALSE)),IF($X$1=7,(VLOOKUP(B334,'X7'!$B:$AZ,11,FALSE)),IF($X$1=8,(VLOOKUP(B334,'X8'!$B:$AZ,11,FALSE)),IF($X$1=9,(VLOOKUP(B334,'X9'!$B:$AZ,11,FALSE)),IF($X$1=10,(VLOOKUP(B334,'X10'!$B:$AZ,11,FALSE)),IF($X$1=11,(VLOOKUP(B334,'X11'!$B:$AZ,11,FALSE)),IF($X$1=12,(VLOOKUP(B334,'X12'!$B:$AZ,11,FALSE)),IF($X$1=13,(VLOOKUP(B334,'X13'!$B:$AZ,11,FALSE)),"B"))))))))))))))=TRUE," ",(IF($X$1=1,(VLOOKUP(B334,'X1'!$B:$AZ,11,FALSE)),IF($X$1=2,(VLOOKUP(B334,'X2'!$B:$AZ,11,FALSE)),IF($X$1=3,(VLOOKUP(B334,'X3'!$B:$AZ,11,FALSE)),IF($X$1=4,(VLOOKUP(B334,'X4'!$B:$AZ,11,FALSE)),IF($X$1=5,(VLOOKUP(B334,'X5'!$B:$AZ,11,FALSE)),IF($X$1=6,(VLOOKUP(B334,'X6'!$B:$AZ,11,FALSE)),IF($X$1=7,(VLOOKUP(B334,'X7'!$B:$AZ,11,FALSE)),IF($X$1=8,(VLOOKUP(B334,'X8'!$B:$AZ,11,FALSE)),IF($X$1=9,(VLOOKUP(B334,'X9'!$B:$AZ,11,FALSE)),IF($X$1=10,(VLOOKUP(B334,'X10'!$B:$AZ,11,FALSE)),IF($X$1=11,(VLOOKUP(B334,'X11'!$B:$AZ,11,FALSE)),IF($X$1=12,(VLOOKUP(B334,'X12'!$B:$AZ,11,FALSE)),IF($X$1=13,(VLOOKUP(B334,'X13'!$B:$AZ,11,FALSE)),"B")))))))))))))))</f>
        <v xml:space="preserve"> </v>
      </c>
      <c r="P334" s="184" t="str">
        <f ca="1">IF(ISERROR(IF($X$1=1,(VLOOKUP(B334,'X1'!$B:$AZ,12,FALSE)),IF($X$1=2,(VLOOKUP(B334,'X2'!$B:$AZ,12,FALSE)),IF($X$1=3,(VLOOKUP(B334,'X3'!$B:$AZ,12,FALSE)),IF($X$1=4,(VLOOKUP(B334,'X4'!$B:$AZ,12,FALSE)),IF($X$1=5,(VLOOKUP(B334,'X5'!$B:$AZ,12,FALSE)),IF($X$1=6,(VLOOKUP(B334,'X6'!$B:$AZ,12,FALSE)),IF($X$1=7,(VLOOKUP(B334,'X7'!$B:$AZ,12,FALSE)),IF($X$1=8,(VLOOKUP(B334,'X8'!$B:$AZ,12,FALSE)),IF($X$1=9,(VLOOKUP(B334,'X9'!$B:$AZ,12,FALSE)),IF($X$1=10,(VLOOKUP(B334,'X10'!$B:$AZ,12,FALSE)),IF($X$1=11,(VLOOKUP(B334,'X11'!$B:$AZ,12,FALSE)),IF($X$1=12,(VLOOKUP(B334,'X12'!$B:$AZ,12,FALSE)),IF($X$1=13,(VLOOKUP(B334,'X13'!$B:$AZ,12,FALSE)),"B"))))))))))))))=TRUE," ",(IF($X$1=1,(VLOOKUP(B334,'X1'!$B:$AZ,12,FALSE)),IF($X$1=2,(VLOOKUP(B334,'X2'!$B:$AZ,12,FALSE)),IF($X$1=3,(VLOOKUP(B334,'X3'!$B:$AZ,12,FALSE)),IF($X$1=4,(VLOOKUP(B334,'X4'!$B:$AZ,12,FALSE)),IF($X$1=5,(VLOOKUP(B334,'X5'!$B:$AZ,12,FALSE)),IF($X$1=6,(VLOOKUP(B334,'X6'!$B:$AZ,12,FALSE)),IF($X$1=7,(VLOOKUP(B334,'X7'!$B:$AZ,12,FALSE)),IF($X$1=8,(VLOOKUP(B334,'X8'!$B:$AZ,12,FALSE)),IF($X$1=9,(VLOOKUP(B334,'X9'!$B:$AZ,12,FALSE)),IF($X$1=10,(VLOOKUP(B334,'X10'!$B:$AZ,12,FALSE)),IF($X$1=11,(VLOOKUP(B334,'X11'!$B:$AZ,12,FALSE)),IF($X$1=12,(VLOOKUP(B334,'X12'!$B:$AZ,12,FALSE)),IF($X$1=13,(VLOOKUP(B334,'X13'!$B:$AZ,12,FALSE)),"B")))))))))))))))</f>
        <v xml:space="preserve"> </v>
      </c>
      <c r="Q334" s="185" t="str">
        <f ca="1">IF(ISERROR(IF($X$1=1,(VLOOKUP(B334,'X1'!$B:$AZ,46,FALSE)),IF($X$1=2,(VLOOKUP(B334,'X2'!$B:$AZ,46,FALSE)),IF($X$1=3,(VLOOKUP(B334,'X3'!$B:$AZ,46,FALSE)),IF($X$1=4,(VLOOKUP(B334,'X4'!$B:$AZ,46,FALSE)),IF($X$1=5,(VLOOKUP(B334,'X5'!$B:$AZ,46,FALSE)),IF($X$1=6,(VLOOKUP(B334,'X6'!$B:$AZ,46,FALSE)),IF($X$1=7,(VLOOKUP(B334,'X7'!$B:$AZ,46,FALSE)),IF($X$1=8,(VLOOKUP(B334,'X8'!$B:$AZ,46,FALSE)),IF($X$1=9,(VLOOKUP(B334,'X9'!$B:$AZ,46,FALSE)),IF($X$1=10,(VLOOKUP(B334,'X10'!$B:$AZ,46,FALSE)),IF($X$1=11,(VLOOKUP(B334,'X11'!$B:$AZ,46,FALSE)),IF($X$1=12,(VLOOKUP(B334,'X12'!$B:$AZ,46,FALSE)),IF($X$1=13,(VLOOKUP(B334,'X13'!$B:$AZ,46,FALSE)),"B"))))))))))))))=TRUE," ",(IF($X$1=1,(VLOOKUP(B334,'X1'!$B:$AZ,46,FALSE)),IF($X$1=2,(VLOOKUP(B334,'X2'!$B:$AZ,46,FALSE)),IF($X$1=3,(VLOOKUP(B334,'X3'!$B:$AZ,46,FALSE)),IF($X$1=4,(VLOOKUP(B334,'X4'!$B:$AZ,46,FALSE)),IF($X$1=5,(VLOOKUP(B334,'X5'!$B:$AZ,46,FALSE)),IF($X$1=6,(VLOOKUP(B334,'X6'!$B:$AZ,46,FALSE)),IF($X$1=7,(VLOOKUP(B334,'X7'!$B:$AZ,46,FALSE)),IF($X$1=8,(VLOOKUP(B334,'X8'!$B:$AZ,46,FALSE)),IF($X$1=9,(VLOOKUP(B334,'X9'!$B:$AZ,46,FALSE)),IF($X$1=10,(VLOOKUP(B334,'X10'!$B:$AZ,46,FALSE)),IF($X$1=11,(VLOOKUP(B334,'X11'!$B:$AZ,46,FALSE)),IF($X$1=12,(VLOOKUP(B334,'X12'!$B:$AZ,46,FALSE)),IF($X$1=13,(VLOOKUP(B334,'X13'!$B:$AZ,46,FALSE)),"B")))))))))))))))</f>
        <v xml:space="preserve"> </v>
      </c>
      <c r="R334" s="185" t="str">
        <f ca="1">IF(ISERROR(IF($X$1=1,(VLOOKUP(B334,'X1'!$B:$AZ,15,FALSE)),IF($X$1=2,(VLOOKUP(B334,'X2'!$B:$AZ,15,FALSE)),IF($X$1=3,(VLOOKUP(B334,'X3'!$B:$AZ,15,FALSE)),IF($X$1=4,(VLOOKUP(B334,'X4'!$B:$AZ,15,FALSE)),IF($X$1=5,(VLOOKUP(B334,'X5'!$B:$AZ,15,FALSE)),IF($X$1=6,(VLOOKUP(B334,'X6'!$B:$AZ,15,FALSE)),IF($X$1=7,(VLOOKUP(B334,'X7'!$B:$AZ,15,FALSE)),IF($X$1=8,(VLOOKUP(B334,'X8'!$B:$AZ,15,FALSE)),IF($X$1=9,(VLOOKUP(B334,'X9'!$B:$AZ,15,FALSE)),IF($X$1=10,(VLOOKUP(B334,'X10'!$B:$AZ,15,FALSE)),IF($X$1=11,(VLOOKUP(B334,'X11'!$B:$AZ,15,FALSE)),IF($X$1=12,(VLOOKUP(B334,'X12'!$B:$AZ,15,FALSE)),IF($X$1=13,(VLOOKUP(B334,'X13'!$B:$AZ,15,FALSE)),"B"))))))))))))))=TRUE," ",(IF($X$1=1,(VLOOKUP(B334,'X1'!$B:$AZ,15,FALSE)),IF($X$1=2,(VLOOKUP(B334,'X2'!$B:$AZ,15,FALSE)),IF($X$1=3,(VLOOKUP(B334,'X3'!$B:$AZ,15,FALSE)),IF($X$1=4,(VLOOKUP(B334,'X4'!$B:$AZ,15,FALSE)),IF($X$1=5,(VLOOKUP(B334,'X5'!$B:$AZ,15,FALSE)),IF($X$1=6,(VLOOKUP(B334,'X6'!$B:$AZ,15,FALSE)),IF($X$1=7,(VLOOKUP(B334,'X7'!$B:$AZ,15,FALSE)),IF($X$1=8,(VLOOKUP(B334,'X8'!$B:$AZ,15,FALSE)),IF($X$1=9,(VLOOKUP(B334,'X9'!$B:$AZ,15,FALSE)),IF($X$1=10,(VLOOKUP(B334,'X10'!$B:$AZ,15,FALSE)),IF($X$1=11,(VLOOKUP(B334,'X11'!$B:$AZ,15,FALSE)),IF($X$1=12,(VLOOKUP(B334,'X12'!$B:$AZ,15,FALSE)),IF($X$1=13,(VLOOKUP(B334,'X13'!$B:$AZ,15,FALSE)),"B")))))))))))))))</f>
        <v xml:space="preserve"> </v>
      </c>
      <c r="S334" s="185" t="str">
        <f ca="1">IF(ISERROR(IF((IF($X$1=1,(VLOOKUP(B334,'X1'!$B:$AZ,14,FALSE)),(IF($X$1=2,(VLOOKUP(B334,'X2'!$B:$AZ,14,FALSE)),(IF($X$1=3,(VLOOKUP(B334,'X3'!$B:$AZ,14,FALSE)),(IF($X$1=4,(VLOOKUP(B334,'X4'!$B:$AZ,14,FALSE)),(IF($X$1=5,(VLOOKUP(B334,'X5'!$B:$AZ,14,FALSE)),(IF($X$1=6,(VLOOKUP(B334,'X6'!$B:$AZ,14,FALSE)),(IF($X$1=7,(VLOOKUP(B334,'X7'!$B:$AZ,14,FALSE)),(IF($X$1=8,(VLOOKUP(B334,'X8'!$B:$AZ,14,FALSE)),(IF($X$1=9,(VLOOKUP(B334,'X9'!$B:$AZ,14,FALSE)),(IF($X$1=10,(VLOOKUP(B334,'X10'!$B:$AZ,14,FALSE)),(IF($X$1=11,(VLOOKUP(B334,'X11'!$B:$AZ,14,FALSE)),(IF($X$1=12,(VLOOKUP(B334,'X12'!$B:$AZ,14,FALSE)),(VLOOKUP(B334,'X13'!$B:$AZ,14,FALSE))))))))))))))))))))))))))=$V$1," ",(IF($X$1=1,(VLOOKUP(B334,'X1'!$B:$AZ,14,FALSE)),(IF($X$1=2,(VLOOKUP(B334,'X2'!$B:$AZ,14,FALSE)),(IF($X$1=3,(VLOOKUP(B334,'X3'!$B:$AZ,14,FALSE)),(IF($X$1=4,(VLOOKUP(B334,'X4'!$B:$AZ,14,FALSE)),(IF($X$1=5,(VLOOKUP(B334,'X5'!$B:$AZ,14,FALSE)),(IF($X$1=6,(VLOOKUP(B334,'X6'!$B:$AZ,14,FALSE)),(IF($X$1=7,(VLOOKUP(B334,'X7'!$B:$AZ,14,FALSE)),(IF($X$1=8,(VLOOKUP(B334,'X8'!$B:$AZ,14,FALSE)),(IF($X$1=9,(VLOOKUP(B334,'X9'!$B:$AZ,14,FALSE)),(IF($X$1=10,(VLOOKUP(B334,'X10'!$B:$AZ,14,FALSE)),(IF($X$1=11,(VLOOKUP(B334,'X11'!$B:$AZ,14,FALSE)),(IF($X$1=12,(VLOOKUP(B334,'X12'!$B:$AZ,14,FALSE)),(VLOOKUP(B334,'X13'!$B:$AZ,14,FALSE))))))))))))))))))))))))))))=TRUE," ",(IF((IF($X$1=1,(VLOOKUP(B334,'X1'!$B:$AZ,14,FALSE)),(IF($X$1=2,(VLOOKUP(B334,'X2'!$B:$AZ,14,FALSE)),(IF($X$1=3,(VLOOKUP(B334,'X3'!$B:$AZ,14,FALSE)),(IF($X$1=4,(VLOOKUP(B334,'X4'!$B:$AZ,14,FALSE)),(IF($X$1=5,(VLOOKUP(B334,'X5'!$B:$AZ,14,FALSE)),(IF($X$1=6,(VLOOKUP(B334,'X6'!$B:$AZ,14,FALSE)),(IF($X$1=7,(VLOOKUP(B334,'X7'!$B:$AZ,14,FALSE)),(IF($X$1=8,(VLOOKUP(B334,'X8'!$B:$AZ,14,FALSE)),(IF($X$1=9,(VLOOKUP(B334,'X9'!$B:$AZ,14,FALSE)),(IF($X$1=10,(VLOOKUP(B334,'X10'!$B:$AZ,14,FALSE)),(IF($X$1=11,(VLOOKUP(B334,'X11'!$B:$AZ,14,FALSE)),(IF($X$1=12,(VLOOKUP(B334,'X12'!$B:$AZ,14,FALSE)),(VLOOKUP(B334,'X13'!$B:$AZ,14,FALSE))))))))))))))))))))))))))=$V$1," ",(IF($X$1=1,(VLOOKUP(B334,'X1'!$B:$AZ,14,FALSE)),(IF($X$1=2,(VLOOKUP(B334,'X2'!$B:$AZ,14,FALSE)),(IF($X$1=3,(VLOOKUP(B334,'X3'!$B:$AZ,14,FALSE)),(IF($X$1=4,(VLOOKUP(B334,'X4'!$B:$AZ,14,FALSE)),(IF($X$1=5,(VLOOKUP(B334,'X5'!$B:$AZ,14,FALSE)),(IF($X$1=6,(VLOOKUP(B334,'X6'!$B:$AZ,14,FALSE)),(IF($X$1=7,(VLOOKUP(B334,'X7'!$B:$AZ,14,FALSE)),(IF($X$1=8,(VLOOKUP(B334,'X8'!$B:$AZ,14,FALSE)),(IF($X$1=9,(VLOOKUP(B334,'X9'!$B:$AZ,14,FALSE)),(IF($X$1=10,(VLOOKUP(B334,'X10'!$B:$AZ,14,FALSE)),(IF($X$1=11,(VLOOKUP(B334,'X11'!$B:$AZ,14,FALSE)),(IF($X$1=12,(VLOOKUP(B334,'X12'!$B:$AZ,14,FALSE)),(VLOOKUP(B334,'X13'!$B:$AZ,14,FALSE)))))))))))))))))))))))))))))</f>
        <v xml:space="preserve"> </v>
      </c>
    </row>
    <row r="335" spans="1:19" ht="14.1" customHeight="1" x14ac:dyDescent="0.2">
      <c r="A335" s="156" t="s">
        <v>1058</v>
      </c>
      <c r="B335" s="122" t="str">
        <f>IF(ISERROR(IF($U$16=1,(VLOOKUP(A335,$AC$89:$AH$125,2,FALSE)),IF((IF($X$1=1,'X1'!B294,(IF($X$1=2,'X2'!B294,(IF($X$1=3,'X3'!B294,(IF($X$1=4,'X4'!B294,(IF($X$1=5,'X5'!B294,(IF($X$1=6,'X6'!B294,(IF($X$1=7,'X7'!B294,(IF($X$1=8,'X8'!B294,(IF($X$1=9,'X9'!B294,(IF($X$1=10,'X10'!B294,(IF($X$1=11,'X11'!B294,(IF($X$1=12,'X12'!B294,'X13'!B294))))))))))))))))))))))))="","",(IF($X$1=1,'X1'!B294,(IF($X$1=2,'X2'!B294,(IF($X$1=3,'X3'!B294,(IF($X$1=4,'X4'!B294,(IF($X$1=5,'X5'!B294,(IF($X$1=6,'X6'!B294,(IF($X$1=7,'X7'!B294,(IF($X$1=8,'X8'!B294,(IF($X$1=9,'X9'!B294,(IF($X$1=10,'X10'!B294,(IF($X$1=11,'X11'!B294,(IF($X$1=12,'X12'!B294,'X13'!B294)))))))))))))))))))))))))))=TRUE," ",(IF($U$16=1,(VLOOKUP(A335,$AC$89:$AH$125,2,FALSE)),IF((IF($X$1=1,'X1'!B294,(IF($X$1=2,'X2'!B294,(IF($X$1=3,'X3'!B294,(IF($X$1=4,'X4'!B294,(IF($X$1=5,'X5'!B294,(IF($X$1=6,'X6'!B294,(IF($X$1=7,'X7'!B294,(IF($X$1=8,'X8'!B294,(IF($X$1=9,'X9'!B294,(IF($X$1=10,'X10'!B294,(IF($X$1=11,'X11'!B294,(IF($X$1=12,'X12'!B294,'X13'!B294))))))))))))))))))))))))="","",(IF($X$1=1,'X1'!B294,(IF($X$1=2,'X2'!B294,(IF($X$1=3,'X3'!B294,(IF($X$1=4,'X4'!B294,(IF($X$1=5,'X5'!B294,(IF($X$1=6,'X6'!B294,(IF($X$1=7,'X7'!B294,(IF($X$1=8,'X8'!B294,(IF($X$1=9,'X9'!B294,(IF($X$1=10,'X10'!B294,(IF($X$1=11,'X11'!B294,(IF($X$1=12,'X12'!B294,'X13'!B294))))))))))))))))))))))))))))</f>
        <v/>
      </c>
      <c r="C335" s="181" t="str">
        <f ca="1">IF(ISERROR(IF($X$1=1,(VLOOKUP(B335,'X1'!$B:$AZ,47,FALSE)),IF($X$1=2,(VLOOKUP(B335,'X2'!$B:$AZ,47,FALSE)),IF($X$1=3,(VLOOKUP(B335,'X3'!$B:$AZ,47,FALSE)),IF($X$1=4,(VLOOKUP(B335,'X4'!$B:$AZ,47,FALSE)),IF($X$1=5,(VLOOKUP(B335,'X5'!$B:$AZ,47,FALSE)),IF($X$1=6,(VLOOKUP(B335,'X6'!$B:$AZ,47,FALSE)),IF($X$1=7,(VLOOKUP(B335,'X7'!$B:$AZ,47,FALSE)),IF($X$1=8,(VLOOKUP(B335,'X8'!$B:$AZ,47,FALSE)),IF($X$1=9,(VLOOKUP(B335,'X9'!$B:$AZ,47,FALSE)),IF($X$1=10,(VLOOKUP(B335,'X10'!$B:$AZ,47,FALSE)),IF($X$1=11,(VLOOKUP(B335,'X11'!$B:$AZ,47,FALSE)),IF($X$1=12,(VLOOKUP(B335,'X12'!$B:$AZ,47,FALSE)),IF($X$1=13,(VLOOKUP(B335,'X13'!$B:$AZ,47,FALSE)),"B"))))))))))))))=TRUE," ",(IF($X$1=1,(VLOOKUP(B335,'X1'!$B:$AZ,47,FALSE)),IF($X$1=2,(VLOOKUP(B335,'X2'!$B:$AZ,47,FALSE)),IF($X$1=3,(VLOOKUP(B335,'X3'!$B:$AZ,47,FALSE)),IF($X$1=4,(VLOOKUP(B335,'X4'!$B:$AZ,47,FALSE)),IF($X$1=5,(VLOOKUP(B335,'X5'!$B:$AZ,47,FALSE)),IF($X$1=6,(VLOOKUP(B335,'X6'!$B:$AZ,47,FALSE)),IF($X$1=7,(VLOOKUP(B335,'X7'!$B:$AZ,47,FALSE)),IF($X$1=8,(VLOOKUP(B335,'X8'!$B:$AZ,47,FALSE)),IF($X$1=9,(VLOOKUP(B335,'X9'!$B:$AZ,47,FALSE)),IF($X$1=10,(VLOOKUP(B335,'X10'!$B:$AZ,47,FALSE)),IF($X$1=11,(VLOOKUP(B335,'X11'!$B:$AZ,47,FALSE)),IF($X$1=12,(VLOOKUP(B335,'X12'!$B:$AZ,47,FALSE)),IF($X$1=13,(VLOOKUP(B335,'X13'!$B:$AZ,47,FALSE)),"B")))))))))))))))</f>
        <v xml:space="preserve"> </v>
      </c>
      <c r="D335" s="181" t="str">
        <f ca="1">IF(ISERROR(IF($X$1=1,(VLOOKUP(B335,'X1'!$B:$AP,41,FALSE)),IF($X$1=2,(VLOOKUP(B335,'X2'!$B:$AP,41,FALSE)),IF($X$1=3,(VLOOKUP(B335,'X3'!$B:$AP,41,FALSE)),IF($X$1=4,(VLOOKUP(B335,'X4'!$B:$AP,41,FALSE)),IF($X$1=5,(VLOOKUP(B335,'X5'!$B:$AP,41,FALSE)),IF($X$1=6,(VLOOKUP(B335,'X6'!$B:$AP,41,FALSE)),IF($X$1=7,(VLOOKUP(B335,'X7'!$B:$AP,41,FALSE)),IF($X$1=8,(VLOOKUP(B335,'X8'!$B:$AP,41,FALSE)),IF($X$1=9,(VLOOKUP(B335,'X9'!$B:$AP,41,FALSE)),IF($X$1=10,(VLOOKUP(B335,'X10'!$B:$AP,41,FALSE)),IF($X$1=11,(VLOOKUP(B335,'X11'!$B:$AP,41,FALSE)),IF($X$1=12,(VLOOKUP(B335,'X12'!$B:$AP,41,FALSE)),IF($X$1=13,(VLOOKUP(B335,'X13'!$B:$AP,41,FALSE)),"B"))))))))))))))=TRUE," ",(IF($X$1=1,(VLOOKUP(B335,'X1'!$B:$AP,41,FALSE)),IF($X$1=2,(VLOOKUP(B335,'X2'!$B:$AP,41,FALSE)),IF($X$1=3,(VLOOKUP(B335,'X3'!$B:$AP,41,FALSE)),IF($X$1=4,(VLOOKUP(B335,'X4'!$B:$AP,41,FALSE)),IF($X$1=5,(VLOOKUP(B335,'X5'!$B:$AP,41,FALSE)),IF($X$1=6,(VLOOKUP(B335,'X6'!$B:$AP,41,FALSE)),IF($X$1=7,(VLOOKUP(B335,'X7'!$B:$AP,41,FALSE)),IF($X$1=8,(VLOOKUP(B335,'X8'!$B:$AP,41,FALSE)),IF($X$1=9,(VLOOKUP(B335,'X9'!$B:$AP,41,FALSE)),IF($X$1=10,(VLOOKUP(B335,'X10'!$B:$AP,41,FALSE)),IF($X$1=11,(VLOOKUP(B335,'X11'!$B:$AP,41,FALSE)),IF($X$1=12,(VLOOKUP(B335,'X12'!$B:$AP,41,FALSE)),IF($X$1=13,(VLOOKUP(B335,'X13'!$B:$AP,41,FALSE)),"B")))))))))))))))</f>
        <v xml:space="preserve"> </v>
      </c>
      <c r="E335" s="182" t="str">
        <f ca="1">IF(ISERROR(IF($X$1=1,(VLOOKUP(B335,'X1'!$B:$AP,7,FALSE)),IF($X$1=2,(VLOOKUP(B335,'X2'!$B:$AP,7,FALSE)),IF($X$1=3,(VLOOKUP(B335,'X3'!$B:$AP,7,FALSE)),IF($X$1=4,(VLOOKUP(B335,'X4'!$B:$AP,7,FALSE)),IF($X$1=5,(VLOOKUP(B335,'X5'!$B:$AP,7,FALSE)),IF($X$1=6,(VLOOKUP(B335,'X6'!$B:$AP,7,FALSE)),IF($X$1=7,(VLOOKUP(B335,'X7'!$B:$AP,7,FALSE)),IF($X$1=8,(VLOOKUP(B335,'X8'!$B:$AP,7,FALSE)),IF($X$1=9,(VLOOKUP(B335,'X9'!$B:$AP,7,FALSE)),IF($X$1=10,(VLOOKUP(B335,'X10'!$B:$AP,7,FALSE)),IF($X$1=11,(VLOOKUP(B335,'X11'!$B:$AP,7,FALSE)),IF($X$1=12,(VLOOKUP(B335,'X12'!$B:$AP,7,FALSE)),IF($X$1=13,(VLOOKUP(B335,'X13'!$B:$AP,7,FALSE)),"B"))))))))))))))=TRUE," ",(IF($X$1=1,(VLOOKUP(B335,'X1'!$B:$AP,7,FALSE)),IF($X$1=2,(VLOOKUP(B335,'X2'!$B:$AP,7,FALSE)),IF($X$1=3,(VLOOKUP(B335,'X3'!$B:$AP,7,FALSE)),IF($X$1=4,(VLOOKUP(B335,'X4'!$B:$AP,7,FALSE)),IF($X$1=5,(VLOOKUP(B335,'X5'!$B:$AP,7,FALSE)),IF($X$1=6,(VLOOKUP(B335,'X6'!$B:$AP,7,FALSE)),IF($X$1=7,(VLOOKUP(B335,'X7'!$B:$AP,7,FALSE)),IF($X$1=8,(VLOOKUP(B335,'X8'!$B:$AP,7,FALSE)),IF($X$1=9,(VLOOKUP(B335,'X9'!$B:$AP,7,FALSE)),IF($X$1=10,(VLOOKUP(B335,'X10'!$B:$AP,7,FALSE)),IF($X$1=11,(VLOOKUP(B335,'X11'!$B:$AP,7,FALSE)),IF($X$1=12,(VLOOKUP(B335,'X12'!$B:$AP,7,FALSE)),IF($X$1=13,(VLOOKUP(B335,'X13'!$B:$AP,7,FALSE)),"B")))))))))))))))</f>
        <v xml:space="preserve"> </v>
      </c>
      <c r="F335" s="182" t="str">
        <f ca="1">IF(ISERROR(IF((IF($X$1=1,(VLOOKUP(B335,'X1'!$B:$AO,6,FALSE)),(IF($X$1=2,(VLOOKUP(B335,'X2'!$B:$AO,6,FALSE)),(IF($X$1=3,(VLOOKUP(B335,'X3'!$B:$AO,6,FALSE)),(IF($X$1=4,(VLOOKUP(B335,'X4'!$B:$AO,6,FALSE)),(IF($X$1=5,(VLOOKUP(B335,'X5'!$B:$AO,6,FALSE)),(IF($X$1=6,(VLOOKUP(B335,'X6'!$B:$AO,6,FALSE)),(IF($X$1=7,(VLOOKUP(B335,'X7'!$B:$AO,6,FALSE)),(IF($X$1=8,(VLOOKUP(B335,'X8'!$B:$AO,6,FALSE)),(IF($X$1=9,(VLOOKUP(B335,'X9'!$B:$AO,6,FALSE)),(IF($X$1=10,(VLOOKUP(B335,'X10'!$B:$AO,6,FALSE)),(IF($X$1=11,(VLOOKUP(B335,'X11'!$B:$AO,6,FALSE)),(IF($X$1=12,(VLOOKUP(B335,'X12'!$B:$AO,6,FALSE)),(VLOOKUP(B335,'X13'!$B:$AO,6,FALSE))))))))))))))))))))))))))=$V$1," ",(IF($X$1=1,(VLOOKUP(B335,'X1'!$B:$AO,6,FALSE)),(IF($X$1=2,(VLOOKUP(B335,'X2'!$B:$AO,6,FALSE)),(IF($X$1=3,(VLOOKUP(B335,'X3'!$B:$AO,6,FALSE)),(IF($X$1=4,(VLOOKUP(B335,'X4'!$B:$AO,6,FALSE)),(IF($X$1=5,(VLOOKUP(B335,'X5'!$B:$AO,6,FALSE)),(IF($X$1=6,(VLOOKUP(B335,'X6'!$B:$AO,6,FALSE)),(IF($X$1=7,(VLOOKUP(B335,'X7'!$B:$AO,6,FALSE)),(IF($X$1=8,(VLOOKUP(B335,'X8'!$B:$AO,6,FALSE)),(IF($X$1=9,(VLOOKUP(B335,'X9'!$B:$AO,6,FALSE)),(IF($X$1=10,(VLOOKUP(B335,'X10'!$B:$AO,6,FALSE)),(IF($X$1=11,(VLOOKUP(B335,'X11'!$B:$AO,6,FALSE)),(IF($X$1=12,(VLOOKUP(B335,'X12'!$B:$AO,6,FALSE)),(VLOOKUP(B335,'X13'!$B:$AO,6,FALSE))))))))))))))))))))))))))))=TRUE," ",(IF((IF($X$1=1,(VLOOKUP(B335,'X1'!$B:$AO,6,FALSE)),(IF($X$1=2,(VLOOKUP(B335,'X2'!$B:$AO,6,FALSE)),(IF($X$1=3,(VLOOKUP(B335,'X3'!$B:$AO,6,FALSE)),(IF($X$1=4,(VLOOKUP(B335,'X4'!$B:$AO,6,FALSE)),(IF($X$1=5,(VLOOKUP(B335,'X5'!$B:$AO,6,FALSE)),(IF($X$1=6,(VLOOKUP(B335,'X6'!$B:$AO,6,FALSE)),(IF($X$1=7,(VLOOKUP(B335,'X7'!$B:$AO,6,FALSE)),(IF($X$1=8,(VLOOKUP(B335,'X8'!$B:$AO,6,FALSE)),(IF($X$1=9,(VLOOKUP(B335,'X9'!$B:$AO,6,FALSE)),(IF($X$1=10,(VLOOKUP(B335,'X10'!$B:$AO,6,FALSE)),(IF($X$1=11,(VLOOKUP(B335,'X11'!$B:$AO,6,FALSE)),(IF($X$1=12,(VLOOKUP(B335,'X12'!$B:$AO,6,FALSE)),(VLOOKUP(B335,'X13'!$B:$AO,6,FALSE))))))))))))))))))))))))))=$V$1," ",(IF($X$1=1,(VLOOKUP(B335,'X1'!$B:$AO,6,FALSE)),(IF($X$1=2,(VLOOKUP(B335,'X2'!$B:$AO,6,FALSE)),(IF($X$1=3,(VLOOKUP(B335,'X3'!$B:$AO,6,FALSE)),(IF($X$1=4,(VLOOKUP(B335,'X4'!$B:$AO,6,FALSE)),(IF($X$1=5,(VLOOKUP(B335,'X5'!$B:$AO,6,FALSE)),(IF($X$1=6,(VLOOKUP(B335,'X6'!$B:$AO,6,FALSE)),(IF($X$1=7,(VLOOKUP(B335,'X7'!$B:$AO,6,FALSE)),(IF($X$1=8,(VLOOKUP(B335,'X8'!$B:$AO,6,FALSE)),(IF($X$1=9,(VLOOKUP(B335,'X9'!$B:$AO,6,FALSE)),(IF($X$1=10,(VLOOKUP(B335,'X10'!$B:$AO,6,FALSE)),(IF($X$1=11,(VLOOKUP(B335,'X11'!$B:$AO,6,FALSE)),(IF($X$1=12,(VLOOKUP(B335,'X12'!$B:$AO,6,FALSE)),(VLOOKUP(B335,'X13'!$B:$AO,6,FALSE)))))))))))))))))))))))))))))</f>
        <v xml:space="preserve"> </v>
      </c>
      <c r="G335" s="182" t="str">
        <f ca="1">IF(ISERROR(IF($X$1=1,(VLOOKUP(B335,'X1'!$B:$AZ,44,FALSE)),IF($X$1=2,(VLOOKUP(B335,'X2'!$B:$AZ,44,FALSE)),IF($X$1=3,(VLOOKUP(B335,'X3'!$B:$AZ,44,FALSE)),IF($X$1=4,(VLOOKUP(B335,'X4'!$B:$AZ,44,FALSE)),IF($X$1=5,(VLOOKUP(B335,'X5'!$B:$AZ,44,FALSE)),IF($X$1=6,(VLOOKUP(B335,'X6'!$B:$AZ,44,FALSE)),IF($X$1=7,(VLOOKUP(B335,'X7'!$B:$AZ,44,FALSE)),IF($X$1=8,(VLOOKUP(B335,'X8'!$B:$AZ,44,FALSE)),IF($X$1=9,(VLOOKUP(B335,'X9'!$B:$AZ,44,FALSE)),IF($X$1=10,(VLOOKUP(B335,'X10'!$B:$AZ,44,FALSE)),IF($X$1=11,(VLOOKUP(B335,'X11'!$B:$AZ,44,FALSE)),IF($X$1=12,(VLOOKUP(B335,'X12'!$B:$AZ,44,FALSE)),IF($X$1=13,(VLOOKUP(B335,'X13'!$B:$AZ,44,FALSE)),"B"))))))))))))))=TRUE," ",(IF($X$1=1,(VLOOKUP(B335,'X1'!$B:$AZ,44,FALSE)),IF($X$1=2,(VLOOKUP(B335,'X2'!$B:$AZ,44,FALSE)),IF($X$1=3,(VLOOKUP(B335,'X3'!$B:$AZ,44,FALSE)),IF($X$1=4,(VLOOKUP(B335,'X4'!$B:$AZ,44,FALSE)),IF($X$1=5,(VLOOKUP(B335,'X5'!$B:$AZ,44,FALSE)),IF($X$1=6,(VLOOKUP(B335,'X6'!$B:$AZ,44,FALSE)),IF($X$1=7,(VLOOKUP(B335,'X7'!$B:$AZ,44,FALSE)),IF($X$1=8,(VLOOKUP(B335,'X8'!$B:$AZ,44,FALSE)),IF($X$1=9,(VLOOKUP(B335,'X9'!$B:$AZ,44,FALSE)),IF($X$1=10,(VLOOKUP(B335,'X10'!$B:$AZ,44,FALSE)),IF($X$1=11,(VLOOKUP(B335,'X11'!$B:$AZ,44,FALSE)),IF($X$1=12,(VLOOKUP(B335,'X12'!$B:$AZ,44,FALSE)),IF($X$1=13,(VLOOKUP(B335,'X13'!$B:$AZ,44,FALSE)),"B")))))))))))))))</f>
        <v xml:space="preserve"> </v>
      </c>
      <c r="H335" s="182" t="str">
        <f ca="1">IF(ISERROR(IF($X$1=1,(VLOOKUP(B335,'X1'!$B:$AZ,8,FALSE)),IF($X$1=2,(VLOOKUP(B335,'X2'!$B:$AZ,8,FALSE)),IF($X$1=3,(VLOOKUP(B335,'X3'!$B:$AZ,8,FALSE)),IF($X$1=4,(VLOOKUP(B335,'X4'!$B:$AZ,8,FALSE)),IF($X$1=5,(VLOOKUP(B335,'X5'!$B:$AZ,8,FALSE)),IF($X$1=6,(VLOOKUP(B335,'X6'!$B:$AZ,8,FALSE)),IF($X$1=7,(VLOOKUP(B335,'X7'!$B:$AZ,8,FALSE)),IF($X$1=8,(VLOOKUP(B335,'X8'!$B:$AZ,8,FALSE)),IF($X$1=9,(VLOOKUP(B335,'X9'!$B:$AZ,8,FALSE)),IF($X$1=10,(VLOOKUP(B335,'X10'!$B:$AZ,8,FALSE)),IF($X$1=11,(VLOOKUP(B335,'X11'!$B:$AZ,8,FALSE)),IF($X$1=12,(VLOOKUP(B335,'X12'!$B:$AZ,8,FALSE)),IF($X$1=13,(VLOOKUP(B335,'X13'!$B:$AZ,8,FALSE)),"B"))))))))))))))=TRUE," ",(IF($X$1=1,(VLOOKUP(B335,'X1'!$B:$AZ,8,FALSE)),IF($X$1=2,(VLOOKUP(B335,'X2'!$B:$AZ,8,FALSE)),IF($X$1=3,(VLOOKUP(B335,'X3'!$B:$AZ,8,FALSE)),IF($X$1=4,(VLOOKUP(B335,'X4'!$B:$AZ,8,FALSE)),IF($X$1=5,(VLOOKUP(B335,'X5'!$B:$AZ,8,FALSE)),IF($X$1=6,(VLOOKUP(B335,'X6'!$B:$AZ,8,FALSE)),IF($X$1=7,(VLOOKUP(B335,'X7'!$B:$AZ,8,FALSE)),IF($X$1=8,(VLOOKUP(B335,'X8'!$B:$AZ,8,FALSE)),IF($X$1=9,(VLOOKUP(B335,'X9'!$B:$AZ,8,FALSE)),IF($X$1=10,(VLOOKUP(B335,'X10'!$B:$AZ,8,FALSE)),IF($X$1=11,(VLOOKUP(B335,'X11'!$B:$AZ,8,FALSE)),IF($X$1=12,(VLOOKUP(B335,'X12'!$B:$AZ,8,FALSE)),IF($X$1=13,(VLOOKUP(B335,'X13'!$B:$AZ,8,FALSE)),"B")))))))))))))))</f>
        <v xml:space="preserve"> </v>
      </c>
      <c r="I335" s="183" t="str">
        <f ca="1">IF(ISERROR(IF($X$1=1,(VLOOKUP(B335,'X1'!$B:$AZ,2,FALSE)),IF($X$1=2,(VLOOKUP(B335,'X2'!$B:$AZ,2,FALSE)),IF($X$1=3,(VLOOKUP(B335,'X3'!$B:$AZ,2,FALSE)),IF($X$1=4,(VLOOKUP(B335,'X4'!$B:$AZ,2,FALSE)),IF($X$1=5,(VLOOKUP(B335,'X5'!$B:$AZ,2,FALSE)),IF($X$1=6,(VLOOKUP(B335,'X6'!$B:$AZ,2,FALSE)),IF($X$1=7,(VLOOKUP(B335,'X7'!$B:$AZ,2,FALSE)),IF($X$1=8,(VLOOKUP(B335,'X8'!$B:$AZ,2,FALSE)),IF($X$1=9,(VLOOKUP(B335,'X9'!$B:$AZ,2,FALSE)),IF($X$1=10,(VLOOKUP(B335,'X10'!$B:$AZ,2,FALSE)),IF($X$1=11,(VLOOKUP(B335,'X11'!$B:$AZ,2,FALSE)),IF($X$1=12,(VLOOKUP(B335,'X12'!$B:$AZ,2,FALSE)),IF($X$1=13,(VLOOKUP(B335,'X13'!$B:$AZ,2,FALSE)),"B"))))))))))))))=TRUE," ",(IF($X$1=1,(VLOOKUP(B335,'X1'!$B:$AZ,2,FALSE)),IF($X$1=2,(VLOOKUP(B335,'X2'!$B:$AZ,2,FALSE)),IF($X$1=3,(VLOOKUP(B335,'X3'!$B:$AZ,2,FALSE)),IF($X$1=4,(VLOOKUP(B335,'X4'!$B:$AZ,2,FALSE)),IF($X$1=5,(VLOOKUP(B335,'X5'!$B:$AZ,2,FALSE)),IF($X$1=6,(VLOOKUP(B335,'X6'!$B:$AZ,2,FALSE)),IF($X$1=7,(VLOOKUP(B335,'X7'!$B:$AZ,2,FALSE)),IF($X$1=8,(VLOOKUP(B335,'X8'!$B:$AZ,2,FALSE)),IF($X$1=9,(VLOOKUP(B335,'X9'!$B:$AZ,2,FALSE)),IF($X$1=10,(VLOOKUP(B335,'X10'!$B:$AZ,2,FALSE)),IF($X$1=11,(VLOOKUP(B335,'X11'!$B:$AZ,2,FALSE)),IF($X$1=12,(VLOOKUP(B335,'X12'!$B:$AZ,2,FALSE)),IF($X$1=13,(VLOOKUP(B335,'X13'!$B:$AZ,2,FALSE)),"B")))))))))))))))</f>
        <v xml:space="preserve"> </v>
      </c>
      <c r="J335" s="183" t="str">
        <f ca="1">IF(ISERROR(IF($X$1=1,(VLOOKUP(B335,'X1'!$B:$AZ,3,FALSE)),IF($X$1=2,(VLOOKUP(B335,'X2'!$B:$AZ,3,FALSE)),IF($X$1=3,(VLOOKUP(B335,'X3'!$B:$AZ,3,FALSE)),IF($X$1=4,(VLOOKUP(B335,'X4'!$B:$AZ,3,FALSE)),IF($X$1=5,(VLOOKUP(B335,'X5'!$B:$AZ,3,FALSE)),IF($X$1=6,(VLOOKUP(B335,'X6'!$B:$AZ,3,FALSE)),IF($X$1=7,(VLOOKUP(B335,'X7'!$B:$AZ,3,FALSE)),IF($X$1=8,(VLOOKUP(B335,'X8'!$B:$AZ,3,FALSE)),IF($X$1=9,(VLOOKUP(B335,'X9'!$B:$AZ,3,FALSE)),IF($X$1=10,(VLOOKUP(B335,'X10'!$B:$AZ,3,FALSE)),IF($X$1=11,(VLOOKUP(B335,'X11'!$B:$AZ,3,FALSE)),IF($X$1=12,(VLOOKUP(B335,'X12'!$B:$AZ,3,FALSE)),IF($X$1=13,(VLOOKUP(B335,'X13'!$B:$AZ,3,FALSE)),"B"))))))))))))))=TRUE," ",(IF($X$1=1,(VLOOKUP(B335,'X1'!$B:$AZ,3,FALSE)),IF($X$1=2,(VLOOKUP(B335,'X2'!$B:$AZ,3,FALSE)),IF($X$1=3,(VLOOKUP(B335,'X3'!$B:$AZ,3,FALSE)),IF($X$1=4,(VLOOKUP(B335,'X4'!$B:$AZ,3,FALSE)),IF($X$1=5,(VLOOKUP(B335,'X5'!$B:$AZ,3,FALSE)),IF($X$1=6,(VLOOKUP(B335,'X6'!$B:$AZ,3,FALSE)),IF($X$1=7,(VLOOKUP(B335,'X7'!$B:$AZ,3,FALSE)),IF($X$1=8,(VLOOKUP(B335,'X8'!$B:$AZ,3,FALSE)),IF($X$1=9,(VLOOKUP(B335,'X9'!$B:$AZ,3,FALSE)),IF($X$1=10,(VLOOKUP(B335,'X10'!$B:$AZ,3,FALSE)),IF($X$1=11,(VLOOKUP(B335,'X11'!$B:$AZ,3,FALSE)),IF($X$1=12,(VLOOKUP(B335,'X12'!$B:$AZ,3,FALSE)),IF($X$1=13,(VLOOKUP(B335,'X13'!$B:$AZ,3,FALSE)),"B")))))))))))))))</f>
        <v xml:space="preserve"> </v>
      </c>
      <c r="K335" s="183" t="str">
        <f ca="1">IF(ISERROR(IF($X$1=1,(VLOOKUP(B335,'X1'!$B:$AZ,5,FALSE)),IF($X$1=2,(VLOOKUP(B335,'X2'!$B:$AZ,5,FALSE)),IF($X$1=3,(VLOOKUP(B335,'X3'!$B:$AZ,5,FALSE)),IF($X$1=4,(VLOOKUP(B335,'X4'!$B:$AZ,5,FALSE)),IF($X$1=5,(VLOOKUP(B335,'X5'!$B:$AZ,5,FALSE)),IF($X$1=6,(VLOOKUP(B335,'X6'!$B:$AZ,5,FALSE)),IF($X$1=7,(VLOOKUP(B335,'X7'!$B:$AZ,5,FALSE)),IF($X$1=8,(VLOOKUP(B335,'X8'!$B:$AZ,5,FALSE)),IF($X$1=9,(VLOOKUP(B335,'X9'!$B:$AZ,5,FALSE)),IF($X$1=10,(VLOOKUP(B335,'X10'!$B:$AZ,5,FALSE)),IF($X$1=11,(VLOOKUP(B335,'X11'!$B:$AZ,5,FALSE)),IF($X$1=12,(VLOOKUP(B335,'X12'!$B:$AZ,5,FALSE)),IF($X$1=13,(VLOOKUP(B335,'X13'!$B:$AZ,5,FALSE)),"B"))))))))))))))=TRUE," ",(IF($X$1=1,(VLOOKUP(B335,'X1'!$B:$AZ,5,FALSE)),IF($X$1=2,(VLOOKUP(B335,'X2'!$B:$AZ,5,FALSE)),IF($X$1=3,(VLOOKUP(B335,'X3'!$B:$AZ,5,FALSE)),IF($X$1=4,(VLOOKUP(B335,'X4'!$B:$AZ,5,FALSE)),IF($X$1=5,(VLOOKUP(B335,'X5'!$B:$AZ,5,FALSE)),IF($X$1=6,(VLOOKUP(B335,'X6'!$B:$AZ,5,FALSE)),IF($X$1=7,(VLOOKUP(B335,'X7'!$B:$AZ,5,FALSE)),IF($X$1=8,(VLOOKUP(B335,'X8'!$B:$AZ,5,FALSE)),IF($X$1=9,(VLOOKUP(B335,'X9'!$B:$AZ,5,FALSE)),IF($X$1=10,(VLOOKUP(B335,'X10'!$B:$AZ,5,FALSE)),IF($X$1=11,(VLOOKUP(B335,'X11'!$B:$AZ,5,FALSE)),IF($X$1=12,(VLOOKUP(B335,'X12'!$B:$AZ,5,FALSE)),IF($X$1=13,(VLOOKUP(B335,'X13'!$B:$AZ,5,FALSE)),"B")))))))))))))))</f>
        <v xml:space="preserve"> </v>
      </c>
      <c r="L335" s="184" t="str">
        <f ca="1">IF(ISERROR(IF($X$1=1,(VLOOKUP(B335,'X1'!$B:$AZ,9,FALSE)),IF($X$1=2,(VLOOKUP(B335,'X2'!$B:$AZ,9,FALSE)),IF($X$1=3,(VLOOKUP(B335,'X3'!$B:$AZ,9,FALSE)),IF($X$1=4,(VLOOKUP(B335,'X4'!$B:$AZ,9,FALSE)),IF($X$1=5,(VLOOKUP(B335,'X5'!$B:$AZ,9,FALSE)),IF($X$1=6,(VLOOKUP(B335,'X6'!$B:$AZ,9,FALSE)),IF($X$1=7,(VLOOKUP(B335,'X7'!$B:$AZ,9,FALSE)),IF($X$1=8,(VLOOKUP(B335,'X8'!$B:$AZ,9,FALSE)),IF($X$1=9,(VLOOKUP(B335,'X9'!$B:$AZ,9,FALSE)),IF($X$1=10,(VLOOKUP(B335,'X10'!$B:$AZ,9,FALSE)),IF($X$1=11,(VLOOKUP(B335,'X11'!$B:$AZ,9,FALSE)),IF($X$1=12,(VLOOKUP(B335,'X12'!$B:$AZ,9,FALSE)),IF($X$1=13,(VLOOKUP(B335,'X13'!$B:$AZ,9,FALSE)),"B"))))))))))))))=TRUE," ",(IF($X$1=1,(VLOOKUP(B335,'X1'!$B:$AZ,9,FALSE)),IF($X$1=2,(VLOOKUP(B335,'X2'!$B:$AZ,9,FALSE)),IF($X$1=3,(VLOOKUP(B335,'X3'!$B:$AZ,9,FALSE)),IF($X$1=4,(VLOOKUP(B335,'X4'!$B:$AZ,9,FALSE)),IF($X$1=5,(VLOOKUP(B335,'X5'!$B:$AZ,9,FALSE)),IF($X$1=6,(VLOOKUP(B335,'X6'!$B:$AZ,9,FALSE)),IF($X$1=7,(VLOOKUP(B335,'X7'!$B:$AZ,9,FALSE)),IF($X$1=8,(VLOOKUP(B335,'X8'!$B:$AZ,9,FALSE)),IF($X$1=9,(VLOOKUP(B335,'X9'!$B:$AZ,9,FALSE)),IF($X$1=10,(VLOOKUP(B335,'X10'!$B:$AZ,9,FALSE)),IF($X$1=11,(VLOOKUP(B335,'X11'!$B:$AZ,9,FALSE)),IF($X$1=12,(VLOOKUP(B335,'X12'!$B:$AZ,9,FALSE)),IF($X$1=13,(VLOOKUP(B335,'X13'!$B:$AZ,9,FALSE)),"B")))))))))))))))</f>
        <v xml:space="preserve"> </v>
      </c>
      <c r="M335" s="184" t="str">
        <f ca="1">IF(ISERROR(IF($X$1=1,(VLOOKUP(B335,'X1'!$B:$AZ,10,FALSE)),IF($X$1=2,(VLOOKUP(B335,'X2'!$B:$AZ,10,FALSE)),IF($X$1=3,(VLOOKUP(B335,'X3'!$B:$AZ,10,FALSE)),IF($X$1=4,(VLOOKUP(B335,'X4'!$B:$AZ,10,FALSE)),IF($X$1=5,(VLOOKUP(B335,'X5'!$B:$AZ,10,FALSE)),IF($X$1=6,(VLOOKUP(B335,'X6'!$B:$AZ,10,FALSE)),IF($X$1=7,(VLOOKUP(B335,'X7'!$B:$AZ,10,FALSE)),IF($X$1=8,(VLOOKUP(B335,'X8'!$B:$AZ,10,FALSE)),IF($X$1=9,(VLOOKUP(B335,'X9'!$B:$AZ,10,FALSE)),IF($X$1=10,(VLOOKUP(B335,'X10'!$B:$AZ,10,FALSE)),IF($X$1=11,(VLOOKUP(B335,'X11'!$B:$AZ,10,FALSE)),IF($X$1=12,(VLOOKUP(B335,'X12'!$B:$AZ,10,FALSE)),IF($X$1=13,(VLOOKUP(B335,'X13'!$B:$AZ,10,FALSE)),"B"))))))))))))))=TRUE," ",(IF($X$1=1,(VLOOKUP(B335,'X1'!$B:$AZ,10,FALSE)),IF($X$1=2,(VLOOKUP(B335,'X2'!$B:$AZ,10,FALSE)),IF($X$1=3,(VLOOKUP(B335,'X3'!$B:$AZ,10,FALSE)),IF($X$1=4,(VLOOKUP(B335,'X4'!$B:$AZ,10,FALSE)),IF($X$1=5,(VLOOKUP(B335,'X5'!$B:$AZ,10,FALSE)),IF($X$1=6,(VLOOKUP(B335,'X6'!$B:$AZ,10,FALSE)),IF($X$1=7,(VLOOKUP(B335,'X7'!$B:$AZ,10,FALSE)),IF($X$1=8,(VLOOKUP(B335,'X8'!$B:$AZ,10,FALSE)),IF($X$1=9,(VLOOKUP(B335,'X9'!$B:$AZ,10,FALSE)),IF($X$1=10,(VLOOKUP(B335,'X10'!$B:$AZ,10,FALSE)),IF($X$1=11,(VLOOKUP(B335,'X11'!$B:$AZ,10,FALSE)),IF($X$1=12,(VLOOKUP(B335,'X12'!$B:$AZ,10,FALSE)),IF($X$1=13,(VLOOKUP(B335,'X13'!$B:$AZ,10,FALSE)),"B")))))))))))))))</f>
        <v xml:space="preserve"> </v>
      </c>
      <c r="N335" s="185" t="str">
        <f ca="1">IF(ISERROR(IF($X$1=1,(VLOOKUP(B335,'X1'!$B:$AZ,45,FALSE)),IF($X$1=2,(VLOOKUP(B335,'X2'!$B:$AZ,45,FALSE)),IF($X$1=3,(VLOOKUP(B335,'X3'!$B:$AZ,45,FALSE)),IF($X$1=4,(VLOOKUP(B335,'X4'!$B:$AZ,45,FALSE)),IF($X$1=5,(VLOOKUP(B335,'X5'!$B:$AZ,45,FALSE)),IF($X$1=6,(VLOOKUP(B335,'X6'!$B:$AZ,45,FALSE)),IF($X$1=7,(VLOOKUP(B335,'X7'!$B:$AZ,45,FALSE)),IF($X$1=8,(VLOOKUP(B335,'X8'!$B:$AZ,45,FALSE)),IF($X$1=9,(VLOOKUP(B335,'X9'!$B:$AZ,45,FALSE)),IF($X$1=10,(VLOOKUP(B335,'X10'!$B:$AZ,45,FALSE)),IF($X$1=11,(VLOOKUP(B335,'X11'!$B:$AZ,45,FALSE)),IF($X$1=12,(VLOOKUP(B335,'X12'!$B:$AZ,45,FALSE)),IF($X$1=13,(VLOOKUP(B335,'X13'!$B:$AZ,45,FALSE)),"B"))))))))))))))=TRUE," ",(IF($X$1=1,(VLOOKUP(B335,'X1'!$B:$AZ,45,FALSE)),IF($X$1=2,(VLOOKUP(B335,'X2'!$B:$AZ,45,FALSE)),IF($X$1=3,(VLOOKUP(B335,'X3'!$B:$AZ,45,FALSE)),IF($X$1=4,(VLOOKUP(B335,'X4'!$B:$AZ,45,FALSE)),IF($X$1=5,(VLOOKUP(B335,'X5'!$B:$AZ,45,FALSE)),IF($X$1=6,(VLOOKUP(B335,'X6'!$B:$AZ,45,FALSE)),IF($X$1=7,(VLOOKUP(B335,'X7'!$B:$AZ,45,FALSE)),IF($X$1=8,(VLOOKUP(B335,'X8'!$B:$AZ,45,FALSE)),IF($X$1=9,(VLOOKUP(B335,'X9'!$B:$AZ,45,FALSE)),IF($X$1=10,(VLOOKUP(B335,'X10'!$B:$AZ,45,FALSE)),IF($X$1=11,(VLOOKUP(B335,'X11'!$B:$AZ,45,FALSE)),IF($X$1=12,(VLOOKUP(B335,'X12'!$B:$AZ,45,FALSE)),IF($X$1=13,(VLOOKUP(B335,'X13'!$B:$AZ,45,FALSE)),"B")))))))))))))))</f>
        <v xml:space="preserve"> </v>
      </c>
      <c r="O335" s="184" t="str">
        <f ca="1">IF(ISERROR(IF($X$1=1,(VLOOKUP(B335,'X1'!$B:$AZ,11,FALSE)),IF($X$1=2,(VLOOKUP(B335,'X2'!$B:$AZ,11,FALSE)),IF($X$1=3,(VLOOKUP(B335,'X3'!$B:$AZ,11,FALSE)),IF($X$1=4,(VLOOKUP(B335,'X4'!$B:$AZ,11,FALSE)),IF($X$1=5,(VLOOKUP(B335,'X5'!$B:$AZ,11,FALSE)),IF($X$1=6,(VLOOKUP(B335,'X6'!$B:$AZ,11,FALSE)),IF($X$1=7,(VLOOKUP(B335,'X7'!$B:$AZ,11,FALSE)),IF($X$1=8,(VLOOKUP(B335,'X8'!$B:$AZ,11,FALSE)),IF($X$1=9,(VLOOKUP(B335,'X9'!$B:$AZ,11,FALSE)),IF($X$1=10,(VLOOKUP(B335,'X10'!$B:$AZ,11,FALSE)),IF($X$1=11,(VLOOKUP(B335,'X11'!$B:$AZ,11,FALSE)),IF($X$1=12,(VLOOKUP(B335,'X12'!$B:$AZ,11,FALSE)),IF($X$1=13,(VLOOKUP(B335,'X13'!$B:$AZ,11,FALSE)),"B"))))))))))))))=TRUE," ",(IF($X$1=1,(VLOOKUP(B335,'X1'!$B:$AZ,11,FALSE)),IF($X$1=2,(VLOOKUP(B335,'X2'!$B:$AZ,11,FALSE)),IF($X$1=3,(VLOOKUP(B335,'X3'!$B:$AZ,11,FALSE)),IF($X$1=4,(VLOOKUP(B335,'X4'!$B:$AZ,11,FALSE)),IF($X$1=5,(VLOOKUP(B335,'X5'!$B:$AZ,11,FALSE)),IF($X$1=6,(VLOOKUP(B335,'X6'!$B:$AZ,11,FALSE)),IF($X$1=7,(VLOOKUP(B335,'X7'!$B:$AZ,11,FALSE)),IF($X$1=8,(VLOOKUP(B335,'X8'!$B:$AZ,11,FALSE)),IF($X$1=9,(VLOOKUP(B335,'X9'!$B:$AZ,11,FALSE)),IF($X$1=10,(VLOOKUP(B335,'X10'!$B:$AZ,11,FALSE)),IF($X$1=11,(VLOOKUP(B335,'X11'!$B:$AZ,11,FALSE)),IF($X$1=12,(VLOOKUP(B335,'X12'!$B:$AZ,11,FALSE)),IF($X$1=13,(VLOOKUP(B335,'X13'!$B:$AZ,11,FALSE)),"B")))))))))))))))</f>
        <v xml:space="preserve"> </v>
      </c>
      <c r="P335" s="184" t="str">
        <f ca="1">IF(ISERROR(IF($X$1=1,(VLOOKUP(B335,'X1'!$B:$AZ,12,FALSE)),IF($X$1=2,(VLOOKUP(B335,'X2'!$B:$AZ,12,FALSE)),IF($X$1=3,(VLOOKUP(B335,'X3'!$B:$AZ,12,FALSE)),IF($X$1=4,(VLOOKUP(B335,'X4'!$B:$AZ,12,FALSE)),IF($X$1=5,(VLOOKUP(B335,'X5'!$B:$AZ,12,FALSE)),IF($X$1=6,(VLOOKUP(B335,'X6'!$B:$AZ,12,FALSE)),IF($X$1=7,(VLOOKUP(B335,'X7'!$B:$AZ,12,FALSE)),IF($X$1=8,(VLOOKUP(B335,'X8'!$B:$AZ,12,FALSE)),IF($X$1=9,(VLOOKUP(B335,'X9'!$B:$AZ,12,FALSE)),IF($X$1=10,(VLOOKUP(B335,'X10'!$B:$AZ,12,FALSE)),IF($X$1=11,(VLOOKUP(B335,'X11'!$B:$AZ,12,FALSE)),IF($X$1=12,(VLOOKUP(B335,'X12'!$B:$AZ,12,FALSE)),IF($X$1=13,(VLOOKUP(B335,'X13'!$B:$AZ,12,FALSE)),"B"))))))))))))))=TRUE," ",(IF($X$1=1,(VLOOKUP(B335,'X1'!$B:$AZ,12,FALSE)),IF($X$1=2,(VLOOKUP(B335,'X2'!$B:$AZ,12,FALSE)),IF($X$1=3,(VLOOKUP(B335,'X3'!$B:$AZ,12,FALSE)),IF($X$1=4,(VLOOKUP(B335,'X4'!$B:$AZ,12,FALSE)),IF($X$1=5,(VLOOKUP(B335,'X5'!$B:$AZ,12,FALSE)),IF($X$1=6,(VLOOKUP(B335,'X6'!$B:$AZ,12,FALSE)),IF($X$1=7,(VLOOKUP(B335,'X7'!$B:$AZ,12,FALSE)),IF($X$1=8,(VLOOKUP(B335,'X8'!$B:$AZ,12,FALSE)),IF($X$1=9,(VLOOKUP(B335,'X9'!$B:$AZ,12,FALSE)),IF($X$1=10,(VLOOKUP(B335,'X10'!$B:$AZ,12,FALSE)),IF($X$1=11,(VLOOKUP(B335,'X11'!$B:$AZ,12,FALSE)),IF($X$1=12,(VLOOKUP(B335,'X12'!$B:$AZ,12,FALSE)),IF($X$1=13,(VLOOKUP(B335,'X13'!$B:$AZ,12,FALSE)),"B")))))))))))))))</f>
        <v xml:space="preserve"> </v>
      </c>
      <c r="Q335" s="185" t="str">
        <f ca="1">IF(ISERROR(IF($X$1=1,(VLOOKUP(B335,'X1'!$B:$AZ,46,FALSE)),IF($X$1=2,(VLOOKUP(B335,'X2'!$B:$AZ,46,FALSE)),IF($X$1=3,(VLOOKUP(B335,'X3'!$B:$AZ,46,FALSE)),IF($X$1=4,(VLOOKUP(B335,'X4'!$B:$AZ,46,FALSE)),IF($X$1=5,(VLOOKUP(B335,'X5'!$B:$AZ,46,FALSE)),IF($X$1=6,(VLOOKUP(B335,'X6'!$B:$AZ,46,FALSE)),IF($X$1=7,(VLOOKUP(B335,'X7'!$B:$AZ,46,FALSE)),IF($X$1=8,(VLOOKUP(B335,'X8'!$B:$AZ,46,FALSE)),IF($X$1=9,(VLOOKUP(B335,'X9'!$B:$AZ,46,FALSE)),IF($X$1=10,(VLOOKUP(B335,'X10'!$B:$AZ,46,FALSE)),IF($X$1=11,(VLOOKUP(B335,'X11'!$B:$AZ,46,FALSE)),IF($X$1=12,(VLOOKUP(B335,'X12'!$B:$AZ,46,FALSE)),IF($X$1=13,(VLOOKUP(B335,'X13'!$B:$AZ,46,FALSE)),"B"))))))))))))))=TRUE," ",(IF($X$1=1,(VLOOKUP(B335,'X1'!$B:$AZ,46,FALSE)),IF($X$1=2,(VLOOKUP(B335,'X2'!$B:$AZ,46,FALSE)),IF($X$1=3,(VLOOKUP(B335,'X3'!$B:$AZ,46,FALSE)),IF($X$1=4,(VLOOKUP(B335,'X4'!$B:$AZ,46,FALSE)),IF($X$1=5,(VLOOKUP(B335,'X5'!$B:$AZ,46,FALSE)),IF($X$1=6,(VLOOKUP(B335,'X6'!$B:$AZ,46,FALSE)),IF($X$1=7,(VLOOKUP(B335,'X7'!$B:$AZ,46,FALSE)),IF($X$1=8,(VLOOKUP(B335,'X8'!$B:$AZ,46,FALSE)),IF($X$1=9,(VLOOKUP(B335,'X9'!$B:$AZ,46,FALSE)),IF($X$1=10,(VLOOKUP(B335,'X10'!$B:$AZ,46,FALSE)),IF($X$1=11,(VLOOKUP(B335,'X11'!$B:$AZ,46,FALSE)),IF($X$1=12,(VLOOKUP(B335,'X12'!$B:$AZ,46,FALSE)),IF($X$1=13,(VLOOKUP(B335,'X13'!$B:$AZ,46,FALSE)),"B")))))))))))))))</f>
        <v xml:space="preserve"> </v>
      </c>
      <c r="R335" s="185" t="str">
        <f ca="1">IF(ISERROR(IF($X$1=1,(VLOOKUP(B335,'X1'!$B:$AZ,15,FALSE)),IF($X$1=2,(VLOOKUP(B335,'X2'!$B:$AZ,15,FALSE)),IF($X$1=3,(VLOOKUP(B335,'X3'!$B:$AZ,15,FALSE)),IF($X$1=4,(VLOOKUP(B335,'X4'!$B:$AZ,15,FALSE)),IF($X$1=5,(VLOOKUP(B335,'X5'!$B:$AZ,15,FALSE)),IF($X$1=6,(VLOOKUP(B335,'X6'!$B:$AZ,15,FALSE)),IF($X$1=7,(VLOOKUP(B335,'X7'!$B:$AZ,15,FALSE)),IF($X$1=8,(VLOOKUP(B335,'X8'!$B:$AZ,15,FALSE)),IF($X$1=9,(VLOOKUP(B335,'X9'!$B:$AZ,15,FALSE)),IF($X$1=10,(VLOOKUP(B335,'X10'!$B:$AZ,15,FALSE)),IF($X$1=11,(VLOOKUP(B335,'X11'!$B:$AZ,15,FALSE)),IF($X$1=12,(VLOOKUP(B335,'X12'!$B:$AZ,15,FALSE)),IF($X$1=13,(VLOOKUP(B335,'X13'!$B:$AZ,15,FALSE)),"B"))))))))))))))=TRUE," ",(IF($X$1=1,(VLOOKUP(B335,'X1'!$B:$AZ,15,FALSE)),IF($X$1=2,(VLOOKUP(B335,'X2'!$B:$AZ,15,FALSE)),IF($X$1=3,(VLOOKUP(B335,'X3'!$B:$AZ,15,FALSE)),IF($X$1=4,(VLOOKUP(B335,'X4'!$B:$AZ,15,FALSE)),IF($X$1=5,(VLOOKUP(B335,'X5'!$B:$AZ,15,FALSE)),IF($X$1=6,(VLOOKUP(B335,'X6'!$B:$AZ,15,FALSE)),IF($X$1=7,(VLOOKUP(B335,'X7'!$B:$AZ,15,FALSE)),IF($X$1=8,(VLOOKUP(B335,'X8'!$B:$AZ,15,FALSE)),IF($X$1=9,(VLOOKUP(B335,'X9'!$B:$AZ,15,FALSE)),IF($X$1=10,(VLOOKUP(B335,'X10'!$B:$AZ,15,FALSE)),IF($X$1=11,(VLOOKUP(B335,'X11'!$B:$AZ,15,FALSE)),IF($X$1=12,(VLOOKUP(B335,'X12'!$B:$AZ,15,FALSE)),IF($X$1=13,(VLOOKUP(B335,'X13'!$B:$AZ,15,FALSE)),"B")))))))))))))))</f>
        <v xml:space="preserve"> </v>
      </c>
      <c r="S335" s="185" t="str">
        <f ca="1">IF(ISERROR(IF((IF($X$1=1,(VLOOKUP(B335,'X1'!$B:$AZ,14,FALSE)),(IF($X$1=2,(VLOOKUP(B335,'X2'!$B:$AZ,14,FALSE)),(IF($X$1=3,(VLOOKUP(B335,'X3'!$B:$AZ,14,FALSE)),(IF($X$1=4,(VLOOKUP(B335,'X4'!$B:$AZ,14,FALSE)),(IF($X$1=5,(VLOOKUP(B335,'X5'!$B:$AZ,14,FALSE)),(IF($X$1=6,(VLOOKUP(B335,'X6'!$B:$AZ,14,FALSE)),(IF($X$1=7,(VLOOKUP(B335,'X7'!$B:$AZ,14,FALSE)),(IF($X$1=8,(VLOOKUP(B335,'X8'!$B:$AZ,14,FALSE)),(IF($X$1=9,(VLOOKUP(B335,'X9'!$B:$AZ,14,FALSE)),(IF($X$1=10,(VLOOKUP(B335,'X10'!$B:$AZ,14,FALSE)),(IF($X$1=11,(VLOOKUP(B335,'X11'!$B:$AZ,14,FALSE)),(IF($X$1=12,(VLOOKUP(B335,'X12'!$B:$AZ,14,FALSE)),(VLOOKUP(B335,'X13'!$B:$AZ,14,FALSE))))))))))))))))))))))))))=$V$1," ",(IF($X$1=1,(VLOOKUP(B335,'X1'!$B:$AZ,14,FALSE)),(IF($X$1=2,(VLOOKUP(B335,'X2'!$B:$AZ,14,FALSE)),(IF($X$1=3,(VLOOKUP(B335,'X3'!$B:$AZ,14,FALSE)),(IF($X$1=4,(VLOOKUP(B335,'X4'!$B:$AZ,14,FALSE)),(IF($X$1=5,(VLOOKUP(B335,'X5'!$B:$AZ,14,FALSE)),(IF($X$1=6,(VLOOKUP(B335,'X6'!$B:$AZ,14,FALSE)),(IF($X$1=7,(VLOOKUP(B335,'X7'!$B:$AZ,14,FALSE)),(IF($X$1=8,(VLOOKUP(B335,'X8'!$B:$AZ,14,FALSE)),(IF($X$1=9,(VLOOKUP(B335,'X9'!$B:$AZ,14,FALSE)),(IF($X$1=10,(VLOOKUP(B335,'X10'!$B:$AZ,14,FALSE)),(IF($X$1=11,(VLOOKUP(B335,'X11'!$B:$AZ,14,FALSE)),(IF($X$1=12,(VLOOKUP(B335,'X12'!$B:$AZ,14,FALSE)),(VLOOKUP(B335,'X13'!$B:$AZ,14,FALSE))))))))))))))))))))))))))))=TRUE," ",(IF((IF($X$1=1,(VLOOKUP(B335,'X1'!$B:$AZ,14,FALSE)),(IF($X$1=2,(VLOOKUP(B335,'X2'!$B:$AZ,14,FALSE)),(IF($X$1=3,(VLOOKUP(B335,'X3'!$B:$AZ,14,FALSE)),(IF($X$1=4,(VLOOKUP(B335,'X4'!$B:$AZ,14,FALSE)),(IF($X$1=5,(VLOOKUP(B335,'X5'!$B:$AZ,14,FALSE)),(IF($X$1=6,(VLOOKUP(B335,'X6'!$B:$AZ,14,FALSE)),(IF($X$1=7,(VLOOKUP(B335,'X7'!$B:$AZ,14,FALSE)),(IF($X$1=8,(VLOOKUP(B335,'X8'!$B:$AZ,14,FALSE)),(IF($X$1=9,(VLOOKUP(B335,'X9'!$B:$AZ,14,FALSE)),(IF($X$1=10,(VLOOKUP(B335,'X10'!$B:$AZ,14,FALSE)),(IF($X$1=11,(VLOOKUP(B335,'X11'!$B:$AZ,14,FALSE)),(IF($X$1=12,(VLOOKUP(B335,'X12'!$B:$AZ,14,FALSE)),(VLOOKUP(B335,'X13'!$B:$AZ,14,FALSE))))))))))))))))))))))))))=$V$1," ",(IF($X$1=1,(VLOOKUP(B335,'X1'!$B:$AZ,14,FALSE)),(IF($X$1=2,(VLOOKUP(B335,'X2'!$B:$AZ,14,FALSE)),(IF($X$1=3,(VLOOKUP(B335,'X3'!$B:$AZ,14,FALSE)),(IF($X$1=4,(VLOOKUP(B335,'X4'!$B:$AZ,14,FALSE)),(IF($X$1=5,(VLOOKUP(B335,'X5'!$B:$AZ,14,FALSE)),(IF($X$1=6,(VLOOKUP(B335,'X6'!$B:$AZ,14,FALSE)),(IF($X$1=7,(VLOOKUP(B335,'X7'!$B:$AZ,14,FALSE)),(IF($X$1=8,(VLOOKUP(B335,'X8'!$B:$AZ,14,FALSE)),(IF($X$1=9,(VLOOKUP(B335,'X9'!$B:$AZ,14,FALSE)),(IF($X$1=10,(VLOOKUP(B335,'X10'!$B:$AZ,14,FALSE)),(IF($X$1=11,(VLOOKUP(B335,'X11'!$B:$AZ,14,FALSE)),(IF($X$1=12,(VLOOKUP(B335,'X12'!$B:$AZ,14,FALSE)),(VLOOKUP(B335,'X13'!$B:$AZ,14,FALSE)))))))))))))))))))))))))))))</f>
        <v xml:space="preserve"> </v>
      </c>
    </row>
    <row r="336" spans="1:19" ht="14.1" customHeight="1" x14ac:dyDescent="0.2">
      <c r="A336" s="156" t="s">
        <v>1058</v>
      </c>
      <c r="B336" s="122" t="str">
        <f>IF(ISERROR(IF($U$16=1,(VLOOKUP(A336,$AC$89:$AH$125,2,FALSE)),IF((IF($X$1=1,'X1'!B295,(IF($X$1=2,'X2'!B295,(IF($X$1=3,'X3'!B295,(IF($X$1=4,'X4'!B295,(IF($X$1=5,'X5'!B295,(IF($X$1=6,'X6'!B295,(IF($X$1=7,'X7'!B295,(IF($X$1=8,'X8'!B295,(IF($X$1=9,'X9'!B295,(IF($X$1=10,'X10'!B295,(IF($X$1=11,'X11'!B295,(IF($X$1=12,'X12'!B295,'X13'!B295))))))))))))))))))))))))="","",(IF($X$1=1,'X1'!B295,(IF($X$1=2,'X2'!B295,(IF($X$1=3,'X3'!B295,(IF($X$1=4,'X4'!B295,(IF($X$1=5,'X5'!B295,(IF($X$1=6,'X6'!B295,(IF($X$1=7,'X7'!B295,(IF($X$1=8,'X8'!B295,(IF($X$1=9,'X9'!B295,(IF($X$1=10,'X10'!B295,(IF($X$1=11,'X11'!B295,(IF($X$1=12,'X12'!B295,'X13'!B295)))))))))))))))))))))))))))=TRUE," ",(IF($U$16=1,(VLOOKUP(A336,$AC$89:$AH$125,2,FALSE)),IF((IF($X$1=1,'X1'!B295,(IF($X$1=2,'X2'!B295,(IF($X$1=3,'X3'!B295,(IF($X$1=4,'X4'!B295,(IF($X$1=5,'X5'!B295,(IF($X$1=6,'X6'!B295,(IF($X$1=7,'X7'!B295,(IF($X$1=8,'X8'!B295,(IF($X$1=9,'X9'!B295,(IF($X$1=10,'X10'!B295,(IF($X$1=11,'X11'!B295,(IF($X$1=12,'X12'!B295,'X13'!B295))))))))))))))))))))))))="","",(IF($X$1=1,'X1'!B295,(IF($X$1=2,'X2'!B295,(IF($X$1=3,'X3'!B295,(IF($X$1=4,'X4'!B295,(IF($X$1=5,'X5'!B295,(IF($X$1=6,'X6'!B295,(IF($X$1=7,'X7'!B295,(IF($X$1=8,'X8'!B295,(IF($X$1=9,'X9'!B295,(IF($X$1=10,'X10'!B295,(IF($X$1=11,'X11'!B295,(IF($X$1=12,'X12'!B295,'X13'!B295))))))))))))))))))))))))))))</f>
        <v/>
      </c>
      <c r="C336" s="181" t="str">
        <f ca="1">IF(ISERROR(IF($X$1=1,(VLOOKUP(B336,'X1'!$B:$AZ,47,FALSE)),IF($X$1=2,(VLOOKUP(B336,'X2'!$B:$AZ,47,FALSE)),IF($X$1=3,(VLOOKUP(B336,'X3'!$B:$AZ,47,FALSE)),IF($X$1=4,(VLOOKUP(B336,'X4'!$B:$AZ,47,FALSE)),IF($X$1=5,(VLOOKUP(B336,'X5'!$B:$AZ,47,FALSE)),IF($X$1=6,(VLOOKUP(B336,'X6'!$B:$AZ,47,FALSE)),IF($X$1=7,(VLOOKUP(B336,'X7'!$B:$AZ,47,FALSE)),IF($X$1=8,(VLOOKUP(B336,'X8'!$B:$AZ,47,FALSE)),IF($X$1=9,(VLOOKUP(B336,'X9'!$B:$AZ,47,FALSE)),IF($X$1=10,(VLOOKUP(B336,'X10'!$B:$AZ,47,FALSE)),IF($X$1=11,(VLOOKUP(B336,'X11'!$B:$AZ,47,FALSE)),IF($X$1=12,(VLOOKUP(B336,'X12'!$B:$AZ,47,FALSE)),IF($X$1=13,(VLOOKUP(B336,'X13'!$B:$AZ,47,FALSE)),"B"))))))))))))))=TRUE," ",(IF($X$1=1,(VLOOKUP(B336,'X1'!$B:$AZ,47,FALSE)),IF($X$1=2,(VLOOKUP(B336,'X2'!$B:$AZ,47,FALSE)),IF($X$1=3,(VLOOKUP(B336,'X3'!$B:$AZ,47,FALSE)),IF($X$1=4,(VLOOKUP(B336,'X4'!$B:$AZ,47,FALSE)),IF($X$1=5,(VLOOKUP(B336,'X5'!$B:$AZ,47,FALSE)),IF($X$1=6,(VLOOKUP(B336,'X6'!$B:$AZ,47,FALSE)),IF($X$1=7,(VLOOKUP(B336,'X7'!$B:$AZ,47,FALSE)),IF($X$1=8,(VLOOKUP(B336,'X8'!$B:$AZ,47,FALSE)),IF($X$1=9,(VLOOKUP(B336,'X9'!$B:$AZ,47,FALSE)),IF($X$1=10,(VLOOKUP(B336,'X10'!$B:$AZ,47,FALSE)),IF($X$1=11,(VLOOKUP(B336,'X11'!$B:$AZ,47,FALSE)),IF($X$1=12,(VLOOKUP(B336,'X12'!$B:$AZ,47,FALSE)),IF($X$1=13,(VLOOKUP(B336,'X13'!$B:$AZ,47,FALSE)),"B")))))))))))))))</f>
        <v xml:space="preserve"> </v>
      </c>
      <c r="D336" s="181" t="str">
        <f ca="1">IF(ISERROR(IF($X$1=1,(VLOOKUP(B336,'X1'!$B:$AP,41,FALSE)),IF($X$1=2,(VLOOKUP(B336,'X2'!$B:$AP,41,FALSE)),IF($X$1=3,(VLOOKUP(B336,'X3'!$B:$AP,41,FALSE)),IF($X$1=4,(VLOOKUP(B336,'X4'!$B:$AP,41,FALSE)),IF($X$1=5,(VLOOKUP(B336,'X5'!$B:$AP,41,FALSE)),IF($X$1=6,(VLOOKUP(B336,'X6'!$B:$AP,41,FALSE)),IF($X$1=7,(VLOOKUP(B336,'X7'!$B:$AP,41,FALSE)),IF($X$1=8,(VLOOKUP(B336,'X8'!$B:$AP,41,FALSE)),IF($X$1=9,(VLOOKUP(B336,'X9'!$B:$AP,41,FALSE)),IF($X$1=10,(VLOOKUP(B336,'X10'!$B:$AP,41,FALSE)),IF($X$1=11,(VLOOKUP(B336,'X11'!$B:$AP,41,FALSE)),IF($X$1=12,(VLOOKUP(B336,'X12'!$B:$AP,41,FALSE)),IF($X$1=13,(VLOOKUP(B336,'X13'!$B:$AP,41,FALSE)),"B"))))))))))))))=TRUE," ",(IF($X$1=1,(VLOOKUP(B336,'X1'!$B:$AP,41,FALSE)),IF($X$1=2,(VLOOKUP(B336,'X2'!$B:$AP,41,FALSE)),IF($X$1=3,(VLOOKUP(B336,'X3'!$B:$AP,41,FALSE)),IF($X$1=4,(VLOOKUP(B336,'X4'!$B:$AP,41,FALSE)),IF($X$1=5,(VLOOKUP(B336,'X5'!$B:$AP,41,FALSE)),IF($X$1=6,(VLOOKUP(B336,'X6'!$B:$AP,41,FALSE)),IF($X$1=7,(VLOOKUP(B336,'X7'!$B:$AP,41,FALSE)),IF($X$1=8,(VLOOKUP(B336,'X8'!$B:$AP,41,FALSE)),IF($X$1=9,(VLOOKUP(B336,'X9'!$B:$AP,41,FALSE)),IF($X$1=10,(VLOOKUP(B336,'X10'!$B:$AP,41,FALSE)),IF($X$1=11,(VLOOKUP(B336,'X11'!$B:$AP,41,FALSE)),IF($X$1=12,(VLOOKUP(B336,'X12'!$B:$AP,41,FALSE)),IF($X$1=13,(VLOOKUP(B336,'X13'!$B:$AP,41,FALSE)),"B")))))))))))))))</f>
        <v xml:space="preserve"> </v>
      </c>
      <c r="E336" s="182" t="str">
        <f ca="1">IF(ISERROR(IF($X$1=1,(VLOOKUP(B336,'X1'!$B:$AP,7,FALSE)),IF($X$1=2,(VLOOKUP(B336,'X2'!$B:$AP,7,FALSE)),IF($X$1=3,(VLOOKUP(B336,'X3'!$B:$AP,7,FALSE)),IF($X$1=4,(VLOOKUP(B336,'X4'!$B:$AP,7,FALSE)),IF($X$1=5,(VLOOKUP(B336,'X5'!$B:$AP,7,FALSE)),IF($X$1=6,(VLOOKUP(B336,'X6'!$B:$AP,7,FALSE)),IF($X$1=7,(VLOOKUP(B336,'X7'!$B:$AP,7,FALSE)),IF($X$1=8,(VLOOKUP(B336,'X8'!$B:$AP,7,FALSE)),IF($X$1=9,(VLOOKUP(B336,'X9'!$B:$AP,7,FALSE)),IF($X$1=10,(VLOOKUP(B336,'X10'!$B:$AP,7,FALSE)),IF($X$1=11,(VLOOKUP(B336,'X11'!$B:$AP,7,FALSE)),IF($X$1=12,(VLOOKUP(B336,'X12'!$B:$AP,7,FALSE)),IF($X$1=13,(VLOOKUP(B336,'X13'!$B:$AP,7,FALSE)),"B"))))))))))))))=TRUE," ",(IF($X$1=1,(VLOOKUP(B336,'X1'!$B:$AP,7,FALSE)),IF($X$1=2,(VLOOKUP(B336,'X2'!$B:$AP,7,FALSE)),IF($X$1=3,(VLOOKUP(B336,'X3'!$B:$AP,7,FALSE)),IF($X$1=4,(VLOOKUP(B336,'X4'!$B:$AP,7,FALSE)),IF($X$1=5,(VLOOKUP(B336,'X5'!$B:$AP,7,FALSE)),IF($X$1=6,(VLOOKUP(B336,'X6'!$B:$AP,7,FALSE)),IF($X$1=7,(VLOOKUP(B336,'X7'!$B:$AP,7,FALSE)),IF($X$1=8,(VLOOKUP(B336,'X8'!$B:$AP,7,FALSE)),IF($X$1=9,(VLOOKUP(B336,'X9'!$B:$AP,7,FALSE)),IF($X$1=10,(VLOOKUP(B336,'X10'!$B:$AP,7,FALSE)),IF($X$1=11,(VLOOKUP(B336,'X11'!$B:$AP,7,FALSE)),IF($X$1=12,(VLOOKUP(B336,'X12'!$B:$AP,7,FALSE)),IF($X$1=13,(VLOOKUP(B336,'X13'!$B:$AP,7,FALSE)),"B")))))))))))))))</f>
        <v xml:space="preserve"> </v>
      </c>
      <c r="F336" s="182" t="str">
        <f ca="1">IF(ISERROR(IF((IF($X$1=1,(VLOOKUP(B336,'X1'!$B:$AO,6,FALSE)),(IF($X$1=2,(VLOOKUP(B336,'X2'!$B:$AO,6,FALSE)),(IF($X$1=3,(VLOOKUP(B336,'X3'!$B:$AO,6,FALSE)),(IF($X$1=4,(VLOOKUP(B336,'X4'!$B:$AO,6,FALSE)),(IF($X$1=5,(VLOOKUP(B336,'X5'!$B:$AO,6,FALSE)),(IF($X$1=6,(VLOOKUP(B336,'X6'!$B:$AO,6,FALSE)),(IF($X$1=7,(VLOOKUP(B336,'X7'!$B:$AO,6,FALSE)),(IF($X$1=8,(VLOOKUP(B336,'X8'!$B:$AO,6,FALSE)),(IF($X$1=9,(VLOOKUP(B336,'X9'!$B:$AO,6,FALSE)),(IF($X$1=10,(VLOOKUP(B336,'X10'!$B:$AO,6,FALSE)),(IF($X$1=11,(VLOOKUP(B336,'X11'!$B:$AO,6,FALSE)),(IF($X$1=12,(VLOOKUP(B336,'X12'!$B:$AO,6,FALSE)),(VLOOKUP(B336,'X13'!$B:$AO,6,FALSE))))))))))))))))))))))))))=$V$1," ",(IF($X$1=1,(VLOOKUP(B336,'X1'!$B:$AO,6,FALSE)),(IF($X$1=2,(VLOOKUP(B336,'X2'!$B:$AO,6,FALSE)),(IF($X$1=3,(VLOOKUP(B336,'X3'!$B:$AO,6,FALSE)),(IF($X$1=4,(VLOOKUP(B336,'X4'!$B:$AO,6,FALSE)),(IF($X$1=5,(VLOOKUP(B336,'X5'!$B:$AO,6,FALSE)),(IF($X$1=6,(VLOOKUP(B336,'X6'!$B:$AO,6,FALSE)),(IF($X$1=7,(VLOOKUP(B336,'X7'!$B:$AO,6,FALSE)),(IF($X$1=8,(VLOOKUP(B336,'X8'!$B:$AO,6,FALSE)),(IF($X$1=9,(VLOOKUP(B336,'X9'!$B:$AO,6,FALSE)),(IF($X$1=10,(VLOOKUP(B336,'X10'!$B:$AO,6,FALSE)),(IF($X$1=11,(VLOOKUP(B336,'X11'!$B:$AO,6,FALSE)),(IF($X$1=12,(VLOOKUP(B336,'X12'!$B:$AO,6,FALSE)),(VLOOKUP(B336,'X13'!$B:$AO,6,FALSE))))))))))))))))))))))))))))=TRUE," ",(IF((IF($X$1=1,(VLOOKUP(B336,'X1'!$B:$AO,6,FALSE)),(IF($X$1=2,(VLOOKUP(B336,'X2'!$B:$AO,6,FALSE)),(IF($X$1=3,(VLOOKUP(B336,'X3'!$B:$AO,6,FALSE)),(IF($X$1=4,(VLOOKUP(B336,'X4'!$B:$AO,6,FALSE)),(IF($X$1=5,(VLOOKUP(B336,'X5'!$B:$AO,6,FALSE)),(IF($X$1=6,(VLOOKUP(B336,'X6'!$B:$AO,6,FALSE)),(IF($X$1=7,(VLOOKUP(B336,'X7'!$B:$AO,6,FALSE)),(IF($X$1=8,(VLOOKUP(B336,'X8'!$B:$AO,6,FALSE)),(IF($X$1=9,(VLOOKUP(B336,'X9'!$B:$AO,6,FALSE)),(IF($X$1=10,(VLOOKUP(B336,'X10'!$B:$AO,6,FALSE)),(IF($X$1=11,(VLOOKUP(B336,'X11'!$B:$AO,6,FALSE)),(IF($X$1=12,(VLOOKUP(B336,'X12'!$B:$AO,6,FALSE)),(VLOOKUP(B336,'X13'!$B:$AO,6,FALSE))))))))))))))))))))))))))=$V$1," ",(IF($X$1=1,(VLOOKUP(B336,'X1'!$B:$AO,6,FALSE)),(IF($X$1=2,(VLOOKUP(B336,'X2'!$B:$AO,6,FALSE)),(IF($X$1=3,(VLOOKUP(B336,'X3'!$B:$AO,6,FALSE)),(IF($X$1=4,(VLOOKUP(B336,'X4'!$B:$AO,6,FALSE)),(IF($X$1=5,(VLOOKUP(B336,'X5'!$B:$AO,6,FALSE)),(IF($X$1=6,(VLOOKUP(B336,'X6'!$B:$AO,6,FALSE)),(IF($X$1=7,(VLOOKUP(B336,'X7'!$B:$AO,6,FALSE)),(IF($X$1=8,(VLOOKUP(B336,'X8'!$B:$AO,6,FALSE)),(IF($X$1=9,(VLOOKUP(B336,'X9'!$B:$AO,6,FALSE)),(IF($X$1=10,(VLOOKUP(B336,'X10'!$B:$AO,6,FALSE)),(IF($X$1=11,(VLOOKUP(B336,'X11'!$B:$AO,6,FALSE)),(IF($X$1=12,(VLOOKUP(B336,'X12'!$B:$AO,6,FALSE)),(VLOOKUP(B336,'X13'!$B:$AO,6,FALSE)))))))))))))))))))))))))))))</f>
        <v xml:space="preserve"> </v>
      </c>
      <c r="G336" s="182" t="str">
        <f ca="1">IF(ISERROR(IF($X$1=1,(VLOOKUP(B336,'X1'!$B:$AZ,44,FALSE)),IF($X$1=2,(VLOOKUP(B336,'X2'!$B:$AZ,44,FALSE)),IF($X$1=3,(VLOOKUP(B336,'X3'!$B:$AZ,44,FALSE)),IF($X$1=4,(VLOOKUP(B336,'X4'!$B:$AZ,44,FALSE)),IF($X$1=5,(VLOOKUP(B336,'X5'!$B:$AZ,44,FALSE)),IF($X$1=6,(VLOOKUP(B336,'X6'!$B:$AZ,44,FALSE)),IF($X$1=7,(VLOOKUP(B336,'X7'!$B:$AZ,44,FALSE)),IF($X$1=8,(VLOOKUP(B336,'X8'!$B:$AZ,44,FALSE)),IF($X$1=9,(VLOOKUP(B336,'X9'!$B:$AZ,44,FALSE)),IF($X$1=10,(VLOOKUP(B336,'X10'!$B:$AZ,44,FALSE)),IF($X$1=11,(VLOOKUP(B336,'X11'!$B:$AZ,44,FALSE)),IF($X$1=12,(VLOOKUP(B336,'X12'!$B:$AZ,44,FALSE)),IF($X$1=13,(VLOOKUP(B336,'X13'!$B:$AZ,44,FALSE)),"B"))))))))))))))=TRUE," ",(IF($X$1=1,(VLOOKUP(B336,'X1'!$B:$AZ,44,FALSE)),IF($X$1=2,(VLOOKUP(B336,'X2'!$B:$AZ,44,FALSE)),IF($X$1=3,(VLOOKUP(B336,'X3'!$B:$AZ,44,FALSE)),IF($X$1=4,(VLOOKUP(B336,'X4'!$B:$AZ,44,FALSE)),IF($X$1=5,(VLOOKUP(B336,'X5'!$B:$AZ,44,FALSE)),IF($X$1=6,(VLOOKUP(B336,'X6'!$B:$AZ,44,FALSE)),IF($X$1=7,(VLOOKUP(B336,'X7'!$B:$AZ,44,FALSE)),IF($X$1=8,(VLOOKUP(B336,'X8'!$B:$AZ,44,FALSE)),IF($X$1=9,(VLOOKUP(B336,'X9'!$B:$AZ,44,FALSE)),IF($X$1=10,(VLOOKUP(B336,'X10'!$B:$AZ,44,FALSE)),IF($X$1=11,(VLOOKUP(B336,'X11'!$B:$AZ,44,FALSE)),IF($X$1=12,(VLOOKUP(B336,'X12'!$B:$AZ,44,FALSE)),IF($X$1=13,(VLOOKUP(B336,'X13'!$B:$AZ,44,FALSE)),"B")))))))))))))))</f>
        <v xml:space="preserve"> </v>
      </c>
      <c r="H336" s="182" t="str">
        <f ca="1">IF(ISERROR(IF($X$1=1,(VLOOKUP(B336,'X1'!$B:$AZ,8,FALSE)),IF($X$1=2,(VLOOKUP(B336,'X2'!$B:$AZ,8,FALSE)),IF($X$1=3,(VLOOKUP(B336,'X3'!$B:$AZ,8,FALSE)),IF($X$1=4,(VLOOKUP(B336,'X4'!$B:$AZ,8,FALSE)),IF($X$1=5,(VLOOKUP(B336,'X5'!$B:$AZ,8,FALSE)),IF($X$1=6,(VLOOKUP(B336,'X6'!$B:$AZ,8,FALSE)),IF($X$1=7,(VLOOKUP(B336,'X7'!$B:$AZ,8,FALSE)),IF($X$1=8,(VLOOKUP(B336,'X8'!$B:$AZ,8,FALSE)),IF($X$1=9,(VLOOKUP(B336,'X9'!$B:$AZ,8,FALSE)),IF($X$1=10,(VLOOKUP(B336,'X10'!$B:$AZ,8,FALSE)),IF($X$1=11,(VLOOKUP(B336,'X11'!$B:$AZ,8,FALSE)),IF($X$1=12,(VLOOKUP(B336,'X12'!$B:$AZ,8,FALSE)),IF($X$1=13,(VLOOKUP(B336,'X13'!$B:$AZ,8,FALSE)),"B"))))))))))))))=TRUE," ",(IF($X$1=1,(VLOOKUP(B336,'X1'!$B:$AZ,8,FALSE)),IF($X$1=2,(VLOOKUP(B336,'X2'!$B:$AZ,8,FALSE)),IF($X$1=3,(VLOOKUP(B336,'X3'!$B:$AZ,8,FALSE)),IF($X$1=4,(VLOOKUP(B336,'X4'!$B:$AZ,8,FALSE)),IF($X$1=5,(VLOOKUP(B336,'X5'!$B:$AZ,8,FALSE)),IF($X$1=6,(VLOOKUP(B336,'X6'!$B:$AZ,8,FALSE)),IF($X$1=7,(VLOOKUP(B336,'X7'!$B:$AZ,8,FALSE)),IF($X$1=8,(VLOOKUP(B336,'X8'!$B:$AZ,8,FALSE)),IF($X$1=9,(VLOOKUP(B336,'X9'!$B:$AZ,8,FALSE)),IF($X$1=10,(VLOOKUP(B336,'X10'!$B:$AZ,8,FALSE)),IF($X$1=11,(VLOOKUP(B336,'X11'!$B:$AZ,8,FALSE)),IF($X$1=12,(VLOOKUP(B336,'X12'!$B:$AZ,8,FALSE)),IF($X$1=13,(VLOOKUP(B336,'X13'!$B:$AZ,8,FALSE)),"B")))))))))))))))</f>
        <v xml:space="preserve"> </v>
      </c>
      <c r="I336" s="183" t="str">
        <f ca="1">IF(ISERROR(IF($X$1=1,(VLOOKUP(B336,'X1'!$B:$AZ,2,FALSE)),IF($X$1=2,(VLOOKUP(B336,'X2'!$B:$AZ,2,FALSE)),IF($X$1=3,(VLOOKUP(B336,'X3'!$B:$AZ,2,FALSE)),IF($X$1=4,(VLOOKUP(B336,'X4'!$B:$AZ,2,FALSE)),IF($X$1=5,(VLOOKUP(B336,'X5'!$B:$AZ,2,FALSE)),IF($X$1=6,(VLOOKUP(B336,'X6'!$B:$AZ,2,FALSE)),IF($X$1=7,(VLOOKUP(B336,'X7'!$B:$AZ,2,FALSE)),IF($X$1=8,(VLOOKUP(B336,'X8'!$B:$AZ,2,FALSE)),IF($X$1=9,(VLOOKUP(B336,'X9'!$B:$AZ,2,FALSE)),IF($X$1=10,(VLOOKUP(B336,'X10'!$B:$AZ,2,FALSE)),IF($X$1=11,(VLOOKUP(B336,'X11'!$B:$AZ,2,FALSE)),IF($X$1=12,(VLOOKUP(B336,'X12'!$B:$AZ,2,FALSE)),IF($X$1=13,(VLOOKUP(B336,'X13'!$B:$AZ,2,FALSE)),"B"))))))))))))))=TRUE," ",(IF($X$1=1,(VLOOKUP(B336,'X1'!$B:$AZ,2,FALSE)),IF($X$1=2,(VLOOKUP(B336,'X2'!$B:$AZ,2,FALSE)),IF($X$1=3,(VLOOKUP(B336,'X3'!$B:$AZ,2,FALSE)),IF($X$1=4,(VLOOKUP(B336,'X4'!$B:$AZ,2,FALSE)),IF($X$1=5,(VLOOKUP(B336,'X5'!$B:$AZ,2,FALSE)),IF($X$1=6,(VLOOKUP(B336,'X6'!$B:$AZ,2,FALSE)),IF($X$1=7,(VLOOKUP(B336,'X7'!$B:$AZ,2,FALSE)),IF($X$1=8,(VLOOKUP(B336,'X8'!$B:$AZ,2,FALSE)),IF($X$1=9,(VLOOKUP(B336,'X9'!$B:$AZ,2,FALSE)),IF($X$1=10,(VLOOKUP(B336,'X10'!$B:$AZ,2,FALSE)),IF($X$1=11,(VLOOKUP(B336,'X11'!$B:$AZ,2,FALSE)),IF($X$1=12,(VLOOKUP(B336,'X12'!$B:$AZ,2,FALSE)),IF($X$1=13,(VLOOKUP(B336,'X13'!$B:$AZ,2,FALSE)),"B")))))))))))))))</f>
        <v xml:space="preserve"> </v>
      </c>
      <c r="J336" s="183" t="str">
        <f ca="1">IF(ISERROR(IF($X$1=1,(VLOOKUP(B336,'X1'!$B:$AZ,3,FALSE)),IF($X$1=2,(VLOOKUP(B336,'X2'!$B:$AZ,3,FALSE)),IF($X$1=3,(VLOOKUP(B336,'X3'!$B:$AZ,3,FALSE)),IF($X$1=4,(VLOOKUP(B336,'X4'!$B:$AZ,3,FALSE)),IF($X$1=5,(VLOOKUP(B336,'X5'!$B:$AZ,3,FALSE)),IF($X$1=6,(VLOOKUP(B336,'X6'!$B:$AZ,3,FALSE)),IF($X$1=7,(VLOOKUP(B336,'X7'!$B:$AZ,3,FALSE)),IF($X$1=8,(VLOOKUP(B336,'X8'!$B:$AZ,3,FALSE)),IF($X$1=9,(VLOOKUP(B336,'X9'!$B:$AZ,3,FALSE)),IF($X$1=10,(VLOOKUP(B336,'X10'!$B:$AZ,3,FALSE)),IF($X$1=11,(VLOOKUP(B336,'X11'!$B:$AZ,3,FALSE)),IF($X$1=12,(VLOOKUP(B336,'X12'!$B:$AZ,3,FALSE)),IF($X$1=13,(VLOOKUP(B336,'X13'!$B:$AZ,3,FALSE)),"B"))))))))))))))=TRUE," ",(IF($X$1=1,(VLOOKUP(B336,'X1'!$B:$AZ,3,FALSE)),IF($X$1=2,(VLOOKUP(B336,'X2'!$B:$AZ,3,FALSE)),IF($X$1=3,(VLOOKUP(B336,'X3'!$B:$AZ,3,FALSE)),IF($X$1=4,(VLOOKUP(B336,'X4'!$B:$AZ,3,FALSE)),IF($X$1=5,(VLOOKUP(B336,'X5'!$B:$AZ,3,FALSE)),IF($X$1=6,(VLOOKUP(B336,'X6'!$B:$AZ,3,FALSE)),IF($X$1=7,(VLOOKUP(B336,'X7'!$B:$AZ,3,FALSE)),IF($X$1=8,(VLOOKUP(B336,'X8'!$B:$AZ,3,FALSE)),IF($X$1=9,(VLOOKUP(B336,'X9'!$B:$AZ,3,FALSE)),IF($X$1=10,(VLOOKUP(B336,'X10'!$B:$AZ,3,FALSE)),IF($X$1=11,(VLOOKUP(B336,'X11'!$B:$AZ,3,FALSE)),IF($X$1=12,(VLOOKUP(B336,'X12'!$B:$AZ,3,FALSE)),IF($X$1=13,(VLOOKUP(B336,'X13'!$B:$AZ,3,FALSE)),"B")))))))))))))))</f>
        <v xml:space="preserve"> </v>
      </c>
      <c r="K336" s="183" t="str">
        <f ca="1">IF(ISERROR(IF($X$1=1,(VLOOKUP(B336,'X1'!$B:$AZ,5,FALSE)),IF($X$1=2,(VLOOKUP(B336,'X2'!$B:$AZ,5,FALSE)),IF($X$1=3,(VLOOKUP(B336,'X3'!$B:$AZ,5,FALSE)),IF($X$1=4,(VLOOKUP(B336,'X4'!$B:$AZ,5,FALSE)),IF($X$1=5,(VLOOKUP(B336,'X5'!$B:$AZ,5,FALSE)),IF($X$1=6,(VLOOKUP(B336,'X6'!$B:$AZ,5,FALSE)),IF($X$1=7,(VLOOKUP(B336,'X7'!$B:$AZ,5,FALSE)),IF($X$1=8,(VLOOKUP(B336,'X8'!$B:$AZ,5,FALSE)),IF($X$1=9,(VLOOKUP(B336,'X9'!$B:$AZ,5,FALSE)),IF($X$1=10,(VLOOKUP(B336,'X10'!$B:$AZ,5,FALSE)),IF($X$1=11,(VLOOKUP(B336,'X11'!$B:$AZ,5,FALSE)),IF($X$1=12,(VLOOKUP(B336,'X12'!$B:$AZ,5,FALSE)),IF($X$1=13,(VLOOKUP(B336,'X13'!$B:$AZ,5,FALSE)),"B"))))))))))))))=TRUE," ",(IF($X$1=1,(VLOOKUP(B336,'X1'!$B:$AZ,5,FALSE)),IF($X$1=2,(VLOOKUP(B336,'X2'!$B:$AZ,5,FALSE)),IF($X$1=3,(VLOOKUP(B336,'X3'!$B:$AZ,5,FALSE)),IF($X$1=4,(VLOOKUP(B336,'X4'!$B:$AZ,5,FALSE)),IF($X$1=5,(VLOOKUP(B336,'X5'!$B:$AZ,5,FALSE)),IF($X$1=6,(VLOOKUP(B336,'X6'!$B:$AZ,5,FALSE)),IF($X$1=7,(VLOOKUP(B336,'X7'!$B:$AZ,5,FALSE)),IF($X$1=8,(VLOOKUP(B336,'X8'!$B:$AZ,5,FALSE)),IF($X$1=9,(VLOOKUP(B336,'X9'!$B:$AZ,5,FALSE)),IF($X$1=10,(VLOOKUP(B336,'X10'!$B:$AZ,5,FALSE)),IF($X$1=11,(VLOOKUP(B336,'X11'!$B:$AZ,5,FALSE)),IF($X$1=12,(VLOOKUP(B336,'X12'!$B:$AZ,5,FALSE)),IF($X$1=13,(VLOOKUP(B336,'X13'!$B:$AZ,5,FALSE)),"B")))))))))))))))</f>
        <v xml:space="preserve"> </v>
      </c>
      <c r="L336" s="184" t="str">
        <f ca="1">IF(ISERROR(IF($X$1=1,(VLOOKUP(B336,'X1'!$B:$AZ,9,FALSE)),IF($X$1=2,(VLOOKUP(B336,'X2'!$B:$AZ,9,FALSE)),IF($X$1=3,(VLOOKUP(B336,'X3'!$B:$AZ,9,FALSE)),IF($X$1=4,(VLOOKUP(B336,'X4'!$B:$AZ,9,FALSE)),IF($X$1=5,(VLOOKUP(B336,'X5'!$B:$AZ,9,FALSE)),IF($X$1=6,(VLOOKUP(B336,'X6'!$B:$AZ,9,FALSE)),IF($X$1=7,(VLOOKUP(B336,'X7'!$B:$AZ,9,FALSE)),IF($X$1=8,(VLOOKUP(B336,'X8'!$B:$AZ,9,FALSE)),IF($X$1=9,(VLOOKUP(B336,'X9'!$B:$AZ,9,FALSE)),IF($X$1=10,(VLOOKUP(B336,'X10'!$B:$AZ,9,FALSE)),IF($X$1=11,(VLOOKUP(B336,'X11'!$B:$AZ,9,FALSE)),IF($X$1=12,(VLOOKUP(B336,'X12'!$B:$AZ,9,FALSE)),IF($X$1=13,(VLOOKUP(B336,'X13'!$B:$AZ,9,FALSE)),"B"))))))))))))))=TRUE," ",(IF($X$1=1,(VLOOKUP(B336,'X1'!$B:$AZ,9,FALSE)),IF($X$1=2,(VLOOKUP(B336,'X2'!$B:$AZ,9,FALSE)),IF($X$1=3,(VLOOKUP(B336,'X3'!$B:$AZ,9,FALSE)),IF($X$1=4,(VLOOKUP(B336,'X4'!$B:$AZ,9,FALSE)),IF($X$1=5,(VLOOKUP(B336,'X5'!$B:$AZ,9,FALSE)),IF($X$1=6,(VLOOKUP(B336,'X6'!$B:$AZ,9,FALSE)),IF($X$1=7,(VLOOKUP(B336,'X7'!$B:$AZ,9,FALSE)),IF($X$1=8,(VLOOKUP(B336,'X8'!$B:$AZ,9,FALSE)),IF($X$1=9,(VLOOKUP(B336,'X9'!$B:$AZ,9,FALSE)),IF($X$1=10,(VLOOKUP(B336,'X10'!$B:$AZ,9,FALSE)),IF($X$1=11,(VLOOKUP(B336,'X11'!$B:$AZ,9,FALSE)),IF($X$1=12,(VLOOKUP(B336,'X12'!$B:$AZ,9,FALSE)),IF($X$1=13,(VLOOKUP(B336,'X13'!$B:$AZ,9,FALSE)),"B")))))))))))))))</f>
        <v xml:space="preserve"> </v>
      </c>
      <c r="M336" s="184" t="str">
        <f ca="1">IF(ISERROR(IF($X$1=1,(VLOOKUP(B336,'X1'!$B:$AZ,10,FALSE)),IF($X$1=2,(VLOOKUP(B336,'X2'!$B:$AZ,10,FALSE)),IF($X$1=3,(VLOOKUP(B336,'X3'!$B:$AZ,10,FALSE)),IF($X$1=4,(VLOOKUP(B336,'X4'!$B:$AZ,10,FALSE)),IF($X$1=5,(VLOOKUP(B336,'X5'!$B:$AZ,10,FALSE)),IF($X$1=6,(VLOOKUP(B336,'X6'!$B:$AZ,10,FALSE)),IF($X$1=7,(VLOOKUP(B336,'X7'!$B:$AZ,10,FALSE)),IF($X$1=8,(VLOOKUP(B336,'X8'!$B:$AZ,10,FALSE)),IF($X$1=9,(VLOOKUP(B336,'X9'!$B:$AZ,10,FALSE)),IF($X$1=10,(VLOOKUP(B336,'X10'!$B:$AZ,10,FALSE)),IF($X$1=11,(VLOOKUP(B336,'X11'!$B:$AZ,10,FALSE)),IF($X$1=12,(VLOOKUP(B336,'X12'!$B:$AZ,10,FALSE)),IF($X$1=13,(VLOOKUP(B336,'X13'!$B:$AZ,10,FALSE)),"B"))))))))))))))=TRUE," ",(IF($X$1=1,(VLOOKUP(B336,'X1'!$B:$AZ,10,FALSE)),IF($X$1=2,(VLOOKUP(B336,'X2'!$B:$AZ,10,FALSE)),IF($X$1=3,(VLOOKUP(B336,'X3'!$B:$AZ,10,FALSE)),IF($X$1=4,(VLOOKUP(B336,'X4'!$B:$AZ,10,FALSE)),IF($X$1=5,(VLOOKUP(B336,'X5'!$B:$AZ,10,FALSE)),IF($X$1=6,(VLOOKUP(B336,'X6'!$B:$AZ,10,FALSE)),IF($X$1=7,(VLOOKUP(B336,'X7'!$B:$AZ,10,FALSE)),IF($X$1=8,(VLOOKUP(B336,'X8'!$B:$AZ,10,FALSE)),IF($X$1=9,(VLOOKUP(B336,'X9'!$B:$AZ,10,FALSE)),IF($X$1=10,(VLOOKUP(B336,'X10'!$B:$AZ,10,FALSE)),IF($X$1=11,(VLOOKUP(B336,'X11'!$B:$AZ,10,FALSE)),IF($X$1=12,(VLOOKUP(B336,'X12'!$B:$AZ,10,FALSE)),IF($X$1=13,(VLOOKUP(B336,'X13'!$B:$AZ,10,FALSE)),"B")))))))))))))))</f>
        <v xml:space="preserve"> </v>
      </c>
      <c r="N336" s="185" t="str">
        <f ca="1">IF(ISERROR(IF($X$1=1,(VLOOKUP(B336,'X1'!$B:$AZ,45,FALSE)),IF($X$1=2,(VLOOKUP(B336,'X2'!$B:$AZ,45,FALSE)),IF($X$1=3,(VLOOKUP(B336,'X3'!$B:$AZ,45,FALSE)),IF($X$1=4,(VLOOKUP(B336,'X4'!$B:$AZ,45,FALSE)),IF($X$1=5,(VLOOKUP(B336,'X5'!$B:$AZ,45,FALSE)),IF($X$1=6,(VLOOKUP(B336,'X6'!$B:$AZ,45,FALSE)),IF($X$1=7,(VLOOKUP(B336,'X7'!$B:$AZ,45,FALSE)),IF($X$1=8,(VLOOKUP(B336,'X8'!$B:$AZ,45,FALSE)),IF($X$1=9,(VLOOKUP(B336,'X9'!$B:$AZ,45,FALSE)),IF($X$1=10,(VLOOKUP(B336,'X10'!$B:$AZ,45,FALSE)),IF($X$1=11,(VLOOKUP(B336,'X11'!$B:$AZ,45,FALSE)),IF($X$1=12,(VLOOKUP(B336,'X12'!$B:$AZ,45,FALSE)),IF($X$1=13,(VLOOKUP(B336,'X13'!$B:$AZ,45,FALSE)),"B"))))))))))))))=TRUE," ",(IF($X$1=1,(VLOOKUP(B336,'X1'!$B:$AZ,45,FALSE)),IF($X$1=2,(VLOOKUP(B336,'X2'!$B:$AZ,45,FALSE)),IF($X$1=3,(VLOOKUP(B336,'X3'!$B:$AZ,45,FALSE)),IF($X$1=4,(VLOOKUP(B336,'X4'!$B:$AZ,45,FALSE)),IF($X$1=5,(VLOOKUP(B336,'X5'!$B:$AZ,45,FALSE)),IF($X$1=6,(VLOOKUP(B336,'X6'!$B:$AZ,45,FALSE)),IF($X$1=7,(VLOOKUP(B336,'X7'!$B:$AZ,45,FALSE)),IF($X$1=8,(VLOOKUP(B336,'X8'!$B:$AZ,45,FALSE)),IF($X$1=9,(VLOOKUP(B336,'X9'!$B:$AZ,45,FALSE)),IF($X$1=10,(VLOOKUP(B336,'X10'!$B:$AZ,45,FALSE)),IF($X$1=11,(VLOOKUP(B336,'X11'!$B:$AZ,45,FALSE)),IF($X$1=12,(VLOOKUP(B336,'X12'!$B:$AZ,45,FALSE)),IF($X$1=13,(VLOOKUP(B336,'X13'!$B:$AZ,45,FALSE)),"B")))))))))))))))</f>
        <v xml:space="preserve"> </v>
      </c>
      <c r="O336" s="184" t="str">
        <f ca="1">IF(ISERROR(IF($X$1=1,(VLOOKUP(B336,'X1'!$B:$AZ,11,FALSE)),IF($X$1=2,(VLOOKUP(B336,'X2'!$B:$AZ,11,FALSE)),IF($X$1=3,(VLOOKUP(B336,'X3'!$B:$AZ,11,FALSE)),IF($X$1=4,(VLOOKUP(B336,'X4'!$B:$AZ,11,FALSE)),IF($X$1=5,(VLOOKUP(B336,'X5'!$B:$AZ,11,FALSE)),IF($X$1=6,(VLOOKUP(B336,'X6'!$B:$AZ,11,FALSE)),IF($X$1=7,(VLOOKUP(B336,'X7'!$B:$AZ,11,FALSE)),IF($X$1=8,(VLOOKUP(B336,'X8'!$B:$AZ,11,FALSE)),IF($X$1=9,(VLOOKUP(B336,'X9'!$B:$AZ,11,FALSE)),IF($X$1=10,(VLOOKUP(B336,'X10'!$B:$AZ,11,FALSE)),IF($X$1=11,(VLOOKUP(B336,'X11'!$B:$AZ,11,FALSE)),IF($X$1=12,(VLOOKUP(B336,'X12'!$B:$AZ,11,FALSE)),IF($X$1=13,(VLOOKUP(B336,'X13'!$B:$AZ,11,FALSE)),"B"))))))))))))))=TRUE," ",(IF($X$1=1,(VLOOKUP(B336,'X1'!$B:$AZ,11,FALSE)),IF($X$1=2,(VLOOKUP(B336,'X2'!$B:$AZ,11,FALSE)),IF($X$1=3,(VLOOKUP(B336,'X3'!$B:$AZ,11,FALSE)),IF($X$1=4,(VLOOKUP(B336,'X4'!$B:$AZ,11,FALSE)),IF($X$1=5,(VLOOKUP(B336,'X5'!$B:$AZ,11,FALSE)),IF($X$1=6,(VLOOKUP(B336,'X6'!$B:$AZ,11,FALSE)),IF($X$1=7,(VLOOKUP(B336,'X7'!$B:$AZ,11,FALSE)),IF($X$1=8,(VLOOKUP(B336,'X8'!$B:$AZ,11,FALSE)),IF($X$1=9,(VLOOKUP(B336,'X9'!$B:$AZ,11,FALSE)),IF($X$1=10,(VLOOKUP(B336,'X10'!$B:$AZ,11,FALSE)),IF($X$1=11,(VLOOKUP(B336,'X11'!$B:$AZ,11,FALSE)),IF($X$1=12,(VLOOKUP(B336,'X12'!$B:$AZ,11,FALSE)),IF($X$1=13,(VLOOKUP(B336,'X13'!$B:$AZ,11,FALSE)),"B")))))))))))))))</f>
        <v xml:space="preserve"> </v>
      </c>
      <c r="P336" s="184" t="str">
        <f ca="1">IF(ISERROR(IF($X$1=1,(VLOOKUP(B336,'X1'!$B:$AZ,12,FALSE)),IF($X$1=2,(VLOOKUP(B336,'X2'!$B:$AZ,12,FALSE)),IF($X$1=3,(VLOOKUP(B336,'X3'!$B:$AZ,12,FALSE)),IF($X$1=4,(VLOOKUP(B336,'X4'!$B:$AZ,12,FALSE)),IF($X$1=5,(VLOOKUP(B336,'X5'!$B:$AZ,12,FALSE)),IF($X$1=6,(VLOOKUP(B336,'X6'!$B:$AZ,12,FALSE)),IF($X$1=7,(VLOOKUP(B336,'X7'!$B:$AZ,12,FALSE)),IF($X$1=8,(VLOOKUP(B336,'X8'!$B:$AZ,12,FALSE)),IF($X$1=9,(VLOOKUP(B336,'X9'!$B:$AZ,12,FALSE)),IF($X$1=10,(VLOOKUP(B336,'X10'!$B:$AZ,12,FALSE)),IF($X$1=11,(VLOOKUP(B336,'X11'!$B:$AZ,12,FALSE)),IF($X$1=12,(VLOOKUP(B336,'X12'!$B:$AZ,12,FALSE)),IF($X$1=13,(VLOOKUP(B336,'X13'!$B:$AZ,12,FALSE)),"B"))))))))))))))=TRUE," ",(IF($X$1=1,(VLOOKUP(B336,'X1'!$B:$AZ,12,FALSE)),IF($X$1=2,(VLOOKUP(B336,'X2'!$B:$AZ,12,FALSE)),IF($X$1=3,(VLOOKUP(B336,'X3'!$B:$AZ,12,FALSE)),IF($X$1=4,(VLOOKUP(B336,'X4'!$B:$AZ,12,FALSE)),IF($X$1=5,(VLOOKUP(B336,'X5'!$B:$AZ,12,FALSE)),IF($X$1=6,(VLOOKUP(B336,'X6'!$B:$AZ,12,FALSE)),IF($X$1=7,(VLOOKUP(B336,'X7'!$B:$AZ,12,FALSE)),IF($X$1=8,(VLOOKUP(B336,'X8'!$B:$AZ,12,FALSE)),IF($X$1=9,(VLOOKUP(B336,'X9'!$B:$AZ,12,FALSE)),IF($X$1=10,(VLOOKUP(B336,'X10'!$B:$AZ,12,FALSE)),IF($X$1=11,(VLOOKUP(B336,'X11'!$B:$AZ,12,FALSE)),IF($X$1=12,(VLOOKUP(B336,'X12'!$B:$AZ,12,FALSE)),IF($X$1=13,(VLOOKUP(B336,'X13'!$B:$AZ,12,FALSE)),"B")))))))))))))))</f>
        <v xml:space="preserve"> </v>
      </c>
      <c r="Q336" s="185" t="str">
        <f ca="1">IF(ISERROR(IF($X$1=1,(VLOOKUP(B336,'X1'!$B:$AZ,46,FALSE)),IF($X$1=2,(VLOOKUP(B336,'X2'!$B:$AZ,46,FALSE)),IF($X$1=3,(VLOOKUP(B336,'X3'!$B:$AZ,46,FALSE)),IF($X$1=4,(VLOOKUP(B336,'X4'!$B:$AZ,46,FALSE)),IF($X$1=5,(VLOOKUP(B336,'X5'!$B:$AZ,46,FALSE)),IF($X$1=6,(VLOOKUP(B336,'X6'!$B:$AZ,46,FALSE)),IF($X$1=7,(VLOOKUP(B336,'X7'!$B:$AZ,46,FALSE)),IF($X$1=8,(VLOOKUP(B336,'X8'!$B:$AZ,46,FALSE)),IF($X$1=9,(VLOOKUP(B336,'X9'!$B:$AZ,46,FALSE)),IF($X$1=10,(VLOOKUP(B336,'X10'!$B:$AZ,46,FALSE)),IF($X$1=11,(VLOOKUP(B336,'X11'!$B:$AZ,46,FALSE)),IF($X$1=12,(VLOOKUP(B336,'X12'!$B:$AZ,46,FALSE)),IF($X$1=13,(VLOOKUP(B336,'X13'!$B:$AZ,46,FALSE)),"B"))))))))))))))=TRUE," ",(IF($X$1=1,(VLOOKUP(B336,'X1'!$B:$AZ,46,FALSE)),IF($X$1=2,(VLOOKUP(B336,'X2'!$B:$AZ,46,FALSE)),IF($X$1=3,(VLOOKUP(B336,'X3'!$B:$AZ,46,FALSE)),IF($X$1=4,(VLOOKUP(B336,'X4'!$B:$AZ,46,FALSE)),IF($X$1=5,(VLOOKUP(B336,'X5'!$B:$AZ,46,FALSE)),IF($X$1=6,(VLOOKUP(B336,'X6'!$B:$AZ,46,FALSE)),IF($X$1=7,(VLOOKUP(B336,'X7'!$B:$AZ,46,FALSE)),IF($X$1=8,(VLOOKUP(B336,'X8'!$B:$AZ,46,FALSE)),IF($X$1=9,(VLOOKUP(B336,'X9'!$B:$AZ,46,FALSE)),IF($X$1=10,(VLOOKUP(B336,'X10'!$B:$AZ,46,FALSE)),IF($X$1=11,(VLOOKUP(B336,'X11'!$B:$AZ,46,FALSE)),IF($X$1=12,(VLOOKUP(B336,'X12'!$B:$AZ,46,FALSE)),IF($X$1=13,(VLOOKUP(B336,'X13'!$B:$AZ,46,FALSE)),"B")))))))))))))))</f>
        <v xml:space="preserve"> </v>
      </c>
      <c r="R336" s="185" t="str">
        <f ca="1">IF(ISERROR(IF($X$1=1,(VLOOKUP(B336,'X1'!$B:$AZ,15,FALSE)),IF($X$1=2,(VLOOKUP(B336,'X2'!$B:$AZ,15,FALSE)),IF($X$1=3,(VLOOKUP(B336,'X3'!$B:$AZ,15,FALSE)),IF($X$1=4,(VLOOKUP(B336,'X4'!$B:$AZ,15,FALSE)),IF($X$1=5,(VLOOKUP(B336,'X5'!$B:$AZ,15,FALSE)),IF($X$1=6,(VLOOKUP(B336,'X6'!$B:$AZ,15,FALSE)),IF($X$1=7,(VLOOKUP(B336,'X7'!$B:$AZ,15,FALSE)),IF($X$1=8,(VLOOKUP(B336,'X8'!$B:$AZ,15,FALSE)),IF($X$1=9,(VLOOKUP(B336,'X9'!$B:$AZ,15,FALSE)),IF($X$1=10,(VLOOKUP(B336,'X10'!$B:$AZ,15,FALSE)),IF($X$1=11,(VLOOKUP(B336,'X11'!$B:$AZ,15,FALSE)),IF($X$1=12,(VLOOKUP(B336,'X12'!$B:$AZ,15,FALSE)),IF($X$1=13,(VLOOKUP(B336,'X13'!$B:$AZ,15,FALSE)),"B"))))))))))))))=TRUE," ",(IF($X$1=1,(VLOOKUP(B336,'X1'!$B:$AZ,15,FALSE)),IF($X$1=2,(VLOOKUP(B336,'X2'!$B:$AZ,15,FALSE)),IF($X$1=3,(VLOOKUP(B336,'X3'!$B:$AZ,15,FALSE)),IF($X$1=4,(VLOOKUP(B336,'X4'!$B:$AZ,15,FALSE)),IF($X$1=5,(VLOOKUP(B336,'X5'!$B:$AZ,15,FALSE)),IF($X$1=6,(VLOOKUP(B336,'X6'!$B:$AZ,15,FALSE)),IF($X$1=7,(VLOOKUP(B336,'X7'!$B:$AZ,15,FALSE)),IF($X$1=8,(VLOOKUP(B336,'X8'!$B:$AZ,15,FALSE)),IF($X$1=9,(VLOOKUP(B336,'X9'!$B:$AZ,15,FALSE)),IF($X$1=10,(VLOOKUP(B336,'X10'!$B:$AZ,15,FALSE)),IF($X$1=11,(VLOOKUP(B336,'X11'!$B:$AZ,15,FALSE)),IF($X$1=12,(VLOOKUP(B336,'X12'!$B:$AZ,15,FALSE)),IF($X$1=13,(VLOOKUP(B336,'X13'!$B:$AZ,15,FALSE)),"B")))))))))))))))</f>
        <v xml:space="preserve"> </v>
      </c>
      <c r="S336" s="185" t="str">
        <f ca="1">IF(ISERROR(IF((IF($X$1=1,(VLOOKUP(B336,'X1'!$B:$AZ,14,FALSE)),(IF($X$1=2,(VLOOKUP(B336,'X2'!$B:$AZ,14,FALSE)),(IF($X$1=3,(VLOOKUP(B336,'X3'!$B:$AZ,14,FALSE)),(IF($X$1=4,(VLOOKUP(B336,'X4'!$B:$AZ,14,FALSE)),(IF($X$1=5,(VLOOKUP(B336,'X5'!$B:$AZ,14,FALSE)),(IF($X$1=6,(VLOOKUP(B336,'X6'!$B:$AZ,14,FALSE)),(IF($X$1=7,(VLOOKUP(B336,'X7'!$B:$AZ,14,FALSE)),(IF($X$1=8,(VLOOKUP(B336,'X8'!$B:$AZ,14,FALSE)),(IF($X$1=9,(VLOOKUP(B336,'X9'!$B:$AZ,14,FALSE)),(IF($X$1=10,(VLOOKUP(B336,'X10'!$B:$AZ,14,FALSE)),(IF($X$1=11,(VLOOKUP(B336,'X11'!$B:$AZ,14,FALSE)),(IF($X$1=12,(VLOOKUP(B336,'X12'!$B:$AZ,14,FALSE)),(VLOOKUP(B336,'X13'!$B:$AZ,14,FALSE))))))))))))))))))))))))))=$V$1," ",(IF($X$1=1,(VLOOKUP(B336,'X1'!$B:$AZ,14,FALSE)),(IF($X$1=2,(VLOOKUP(B336,'X2'!$B:$AZ,14,FALSE)),(IF($X$1=3,(VLOOKUP(B336,'X3'!$B:$AZ,14,FALSE)),(IF($X$1=4,(VLOOKUP(B336,'X4'!$B:$AZ,14,FALSE)),(IF($X$1=5,(VLOOKUP(B336,'X5'!$B:$AZ,14,FALSE)),(IF($X$1=6,(VLOOKUP(B336,'X6'!$B:$AZ,14,FALSE)),(IF($X$1=7,(VLOOKUP(B336,'X7'!$B:$AZ,14,FALSE)),(IF($X$1=8,(VLOOKUP(B336,'X8'!$B:$AZ,14,FALSE)),(IF($X$1=9,(VLOOKUP(B336,'X9'!$B:$AZ,14,FALSE)),(IF($X$1=10,(VLOOKUP(B336,'X10'!$B:$AZ,14,FALSE)),(IF($X$1=11,(VLOOKUP(B336,'X11'!$B:$AZ,14,FALSE)),(IF($X$1=12,(VLOOKUP(B336,'X12'!$B:$AZ,14,FALSE)),(VLOOKUP(B336,'X13'!$B:$AZ,14,FALSE))))))))))))))))))))))))))))=TRUE," ",(IF((IF($X$1=1,(VLOOKUP(B336,'X1'!$B:$AZ,14,FALSE)),(IF($X$1=2,(VLOOKUP(B336,'X2'!$B:$AZ,14,FALSE)),(IF($X$1=3,(VLOOKUP(B336,'X3'!$B:$AZ,14,FALSE)),(IF($X$1=4,(VLOOKUP(B336,'X4'!$B:$AZ,14,FALSE)),(IF($X$1=5,(VLOOKUP(B336,'X5'!$B:$AZ,14,FALSE)),(IF($X$1=6,(VLOOKUP(B336,'X6'!$B:$AZ,14,FALSE)),(IF($X$1=7,(VLOOKUP(B336,'X7'!$B:$AZ,14,FALSE)),(IF($X$1=8,(VLOOKUP(B336,'X8'!$B:$AZ,14,FALSE)),(IF($X$1=9,(VLOOKUP(B336,'X9'!$B:$AZ,14,FALSE)),(IF($X$1=10,(VLOOKUP(B336,'X10'!$B:$AZ,14,FALSE)),(IF($X$1=11,(VLOOKUP(B336,'X11'!$B:$AZ,14,FALSE)),(IF($X$1=12,(VLOOKUP(B336,'X12'!$B:$AZ,14,FALSE)),(VLOOKUP(B336,'X13'!$B:$AZ,14,FALSE))))))))))))))))))))))))))=$V$1," ",(IF($X$1=1,(VLOOKUP(B336,'X1'!$B:$AZ,14,FALSE)),(IF($X$1=2,(VLOOKUP(B336,'X2'!$B:$AZ,14,FALSE)),(IF($X$1=3,(VLOOKUP(B336,'X3'!$B:$AZ,14,FALSE)),(IF($X$1=4,(VLOOKUP(B336,'X4'!$B:$AZ,14,FALSE)),(IF($X$1=5,(VLOOKUP(B336,'X5'!$B:$AZ,14,FALSE)),(IF($X$1=6,(VLOOKUP(B336,'X6'!$B:$AZ,14,FALSE)),(IF($X$1=7,(VLOOKUP(B336,'X7'!$B:$AZ,14,FALSE)),(IF($X$1=8,(VLOOKUP(B336,'X8'!$B:$AZ,14,FALSE)),(IF($X$1=9,(VLOOKUP(B336,'X9'!$B:$AZ,14,FALSE)),(IF($X$1=10,(VLOOKUP(B336,'X10'!$B:$AZ,14,FALSE)),(IF($X$1=11,(VLOOKUP(B336,'X11'!$B:$AZ,14,FALSE)),(IF($X$1=12,(VLOOKUP(B336,'X12'!$B:$AZ,14,FALSE)),(VLOOKUP(B336,'X13'!$B:$AZ,14,FALSE)))))))))))))))))))))))))))))</f>
        <v xml:space="preserve"> </v>
      </c>
    </row>
    <row r="337" spans="1:19" ht="14.1" customHeight="1" x14ac:dyDescent="0.2">
      <c r="A337" s="156" t="s">
        <v>1058</v>
      </c>
      <c r="B337" s="122" t="str">
        <f>IF(ISERROR(IF($U$16=1,(VLOOKUP(A337,$AC$89:$AH$125,2,FALSE)),IF((IF($X$1=1,'X1'!B296,(IF($X$1=2,'X2'!B296,(IF($X$1=3,'X3'!B296,(IF($X$1=4,'X4'!B296,(IF($X$1=5,'X5'!B296,(IF($X$1=6,'X6'!B296,(IF($X$1=7,'X7'!B296,(IF($X$1=8,'X8'!B296,(IF($X$1=9,'X9'!B296,(IF($X$1=10,'X10'!B296,(IF($X$1=11,'X11'!B296,(IF($X$1=12,'X12'!B296,'X13'!B296))))))))))))))))))))))))="","",(IF($X$1=1,'X1'!B296,(IF($X$1=2,'X2'!B296,(IF($X$1=3,'X3'!B296,(IF($X$1=4,'X4'!B296,(IF($X$1=5,'X5'!B296,(IF($X$1=6,'X6'!B296,(IF($X$1=7,'X7'!B296,(IF($X$1=8,'X8'!B296,(IF($X$1=9,'X9'!B296,(IF($X$1=10,'X10'!B296,(IF($X$1=11,'X11'!B296,(IF($X$1=12,'X12'!B296,'X13'!B296)))))))))))))))))))))))))))=TRUE," ",(IF($U$16=1,(VLOOKUP(A337,$AC$89:$AH$125,2,FALSE)),IF((IF($X$1=1,'X1'!B296,(IF($X$1=2,'X2'!B296,(IF($X$1=3,'X3'!B296,(IF($X$1=4,'X4'!B296,(IF($X$1=5,'X5'!B296,(IF($X$1=6,'X6'!B296,(IF($X$1=7,'X7'!B296,(IF($X$1=8,'X8'!B296,(IF($X$1=9,'X9'!B296,(IF($X$1=10,'X10'!B296,(IF($X$1=11,'X11'!B296,(IF($X$1=12,'X12'!B296,'X13'!B296))))))))))))))))))))))))="","",(IF($X$1=1,'X1'!B296,(IF($X$1=2,'X2'!B296,(IF($X$1=3,'X3'!B296,(IF($X$1=4,'X4'!B296,(IF($X$1=5,'X5'!B296,(IF($X$1=6,'X6'!B296,(IF($X$1=7,'X7'!B296,(IF($X$1=8,'X8'!B296,(IF($X$1=9,'X9'!B296,(IF($X$1=10,'X10'!B296,(IF($X$1=11,'X11'!B296,(IF($X$1=12,'X12'!B296,'X13'!B296))))))))))))))))))))))))))))</f>
        <v/>
      </c>
      <c r="C337" s="181" t="str">
        <f ca="1">IF(ISERROR(IF($X$1=1,(VLOOKUP(B337,'X1'!$B:$AZ,47,FALSE)),IF($X$1=2,(VLOOKUP(B337,'X2'!$B:$AZ,47,FALSE)),IF($X$1=3,(VLOOKUP(B337,'X3'!$B:$AZ,47,FALSE)),IF($X$1=4,(VLOOKUP(B337,'X4'!$B:$AZ,47,FALSE)),IF($X$1=5,(VLOOKUP(B337,'X5'!$B:$AZ,47,FALSE)),IF($X$1=6,(VLOOKUP(B337,'X6'!$B:$AZ,47,FALSE)),IF($X$1=7,(VLOOKUP(B337,'X7'!$B:$AZ,47,FALSE)),IF($X$1=8,(VLOOKUP(B337,'X8'!$B:$AZ,47,FALSE)),IF($X$1=9,(VLOOKUP(B337,'X9'!$B:$AZ,47,FALSE)),IF($X$1=10,(VLOOKUP(B337,'X10'!$B:$AZ,47,FALSE)),IF($X$1=11,(VLOOKUP(B337,'X11'!$B:$AZ,47,FALSE)),IF($X$1=12,(VLOOKUP(B337,'X12'!$B:$AZ,47,FALSE)),IF($X$1=13,(VLOOKUP(B337,'X13'!$B:$AZ,47,FALSE)),"B"))))))))))))))=TRUE," ",(IF($X$1=1,(VLOOKUP(B337,'X1'!$B:$AZ,47,FALSE)),IF($X$1=2,(VLOOKUP(B337,'X2'!$B:$AZ,47,FALSE)),IF($X$1=3,(VLOOKUP(B337,'X3'!$B:$AZ,47,FALSE)),IF($X$1=4,(VLOOKUP(B337,'X4'!$B:$AZ,47,FALSE)),IF($X$1=5,(VLOOKUP(B337,'X5'!$B:$AZ,47,FALSE)),IF($X$1=6,(VLOOKUP(B337,'X6'!$B:$AZ,47,FALSE)),IF($X$1=7,(VLOOKUP(B337,'X7'!$B:$AZ,47,FALSE)),IF($X$1=8,(VLOOKUP(B337,'X8'!$B:$AZ,47,FALSE)),IF($X$1=9,(VLOOKUP(B337,'X9'!$B:$AZ,47,FALSE)),IF($X$1=10,(VLOOKUP(B337,'X10'!$B:$AZ,47,FALSE)),IF($X$1=11,(VLOOKUP(B337,'X11'!$B:$AZ,47,FALSE)),IF($X$1=12,(VLOOKUP(B337,'X12'!$B:$AZ,47,FALSE)),IF($X$1=13,(VLOOKUP(B337,'X13'!$B:$AZ,47,FALSE)),"B")))))))))))))))</f>
        <v xml:space="preserve"> </v>
      </c>
      <c r="D337" s="181" t="str">
        <f ca="1">IF(ISERROR(IF($X$1=1,(VLOOKUP(B337,'X1'!$B:$AP,41,FALSE)),IF($X$1=2,(VLOOKUP(B337,'X2'!$B:$AP,41,FALSE)),IF($X$1=3,(VLOOKUP(B337,'X3'!$B:$AP,41,FALSE)),IF($X$1=4,(VLOOKUP(B337,'X4'!$B:$AP,41,FALSE)),IF($X$1=5,(VLOOKUP(B337,'X5'!$B:$AP,41,FALSE)),IF($X$1=6,(VLOOKUP(B337,'X6'!$B:$AP,41,FALSE)),IF($X$1=7,(VLOOKUP(B337,'X7'!$B:$AP,41,FALSE)),IF($X$1=8,(VLOOKUP(B337,'X8'!$B:$AP,41,FALSE)),IF($X$1=9,(VLOOKUP(B337,'X9'!$B:$AP,41,FALSE)),IF($X$1=10,(VLOOKUP(B337,'X10'!$B:$AP,41,FALSE)),IF($X$1=11,(VLOOKUP(B337,'X11'!$B:$AP,41,FALSE)),IF($X$1=12,(VLOOKUP(B337,'X12'!$B:$AP,41,FALSE)),IF($X$1=13,(VLOOKUP(B337,'X13'!$B:$AP,41,FALSE)),"B"))))))))))))))=TRUE," ",(IF($X$1=1,(VLOOKUP(B337,'X1'!$B:$AP,41,FALSE)),IF($X$1=2,(VLOOKUP(B337,'X2'!$B:$AP,41,FALSE)),IF($X$1=3,(VLOOKUP(B337,'X3'!$B:$AP,41,FALSE)),IF($X$1=4,(VLOOKUP(B337,'X4'!$B:$AP,41,FALSE)),IF($X$1=5,(VLOOKUP(B337,'X5'!$B:$AP,41,FALSE)),IF($X$1=6,(VLOOKUP(B337,'X6'!$B:$AP,41,FALSE)),IF($X$1=7,(VLOOKUP(B337,'X7'!$B:$AP,41,FALSE)),IF($X$1=8,(VLOOKUP(B337,'X8'!$B:$AP,41,FALSE)),IF($X$1=9,(VLOOKUP(B337,'X9'!$B:$AP,41,FALSE)),IF($X$1=10,(VLOOKUP(B337,'X10'!$B:$AP,41,FALSE)),IF($X$1=11,(VLOOKUP(B337,'X11'!$B:$AP,41,FALSE)),IF($X$1=12,(VLOOKUP(B337,'X12'!$B:$AP,41,FALSE)),IF($X$1=13,(VLOOKUP(B337,'X13'!$B:$AP,41,FALSE)),"B")))))))))))))))</f>
        <v xml:space="preserve"> </v>
      </c>
      <c r="E337" s="182" t="str">
        <f ca="1">IF(ISERROR(IF($X$1=1,(VLOOKUP(B337,'X1'!$B:$AP,7,FALSE)),IF($X$1=2,(VLOOKUP(B337,'X2'!$B:$AP,7,FALSE)),IF($X$1=3,(VLOOKUP(B337,'X3'!$B:$AP,7,FALSE)),IF($X$1=4,(VLOOKUP(B337,'X4'!$B:$AP,7,FALSE)),IF($X$1=5,(VLOOKUP(B337,'X5'!$B:$AP,7,FALSE)),IF($X$1=6,(VLOOKUP(B337,'X6'!$B:$AP,7,FALSE)),IF($X$1=7,(VLOOKUP(B337,'X7'!$B:$AP,7,FALSE)),IF($X$1=8,(VLOOKUP(B337,'X8'!$B:$AP,7,FALSE)),IF($X$1=9,(VLOOKUP(B337,'X9'!$B:$AP,7,FALSE)),IF($X$1=10,(VLOOKUP(B337,'X10'!$B:$AP,7,FALSE)),IF($X$1=11,(VLOOKUP(B337,'X11'!$B:$AP,7,FALSE)),IF($X$1=12,(VLOOKUP(B337,'X12'!$B:$AP,7,FALSE)),IF($X$1=13,(VLOOKUP(B337,'X13'!$B:$AP,7,FALSE)),"B"))))))))))))))=TRUE," ",(IF($X$1=1,(VLOOKUP(B337,'X1'!$B:$AP,7,FALSE)),IF($X$1=2,(VLOOKUP(B337,'X2'!$B:$AP,7,FALSE)),IF($X$1=3,(VLOOKUP(B337,'X3'!$B:$AP,7,FALSE)),IF($X$1=4,(VLOOKUP(B337,'X4'!$B:$AP,7,FALSE)),IF($X$1=5,(VLOOKUP(B337,'X5'!$B:$AP,7,FALSE)),IF($X$1=6,(VLOOKUP(B337,'X6'!$B:$AP,7,FALSE)),IF($X$1=7,(VLOOKUP(B337,'X7'!$B:$AP,7,FALSE)),IF($X$1=8,(VLOOKUP(B337,'X8'!$B:$AP,7,FALSE)),IF($X$1=9,(VLOOKUP(B337,'X9'!$B:$AP,7,FALSE)),IF($X$1=10,(VLOOKUP(B337,'X10'!$B:$AP,7,FALSE)),IF($X$1=11,(VLOOKUP(B337,'X11'!$B:$AP,7,FALSE)),IF($X$1=12,(VLOOKUP(B337,'X12'!$B:$AP,7,FALSE)),IF($X$1=13,(VLOOKUP(B337,'X13'!$B:$AP,7,FALSE)),"B")))))))))))))))</f>
        <v xml:space="preserve"> </v>
      </c>
      <c r="F337" s="182" t="str">
        <f ca="1">IF(ISERROR(IF((IF($X$1=1,(VLOOKUP(B337,'X1'!$B:$AO,6,FALSE)),(IF($X$1=2,(VLOOKUP(B337,'X2'!$B:$AO,6,FALSE)),(IF($X$1=3,(VLOOKUP(B337,'X3'!$B:$AO,6,FALSE)),(IF($X$1=4,(VLOOKUP(B337,'X4'!$B:$AO,6,FALSE)),(IF($X$1=5,(VLOOKUP(B337,'X5'!$B:$AO,6,FALSE)),(IF($X$1=6,(VLOOKUP(B337,'X6'!$B:$AO,6,FALSE)),(IF($X$1=7,(VLOOKUP(B337,'X7'!$B:$AO,6,FALSE)),(IF($X$1=8,(VLOOKUP(B337,'X8'!$B:$AO,6,FALSE)),(IF($X$1=9,(VLOOKUP(B337,'X9'!$B:$AO,6,FALSE)),(IF($X$1=10,(VLOOKUP(B337,'X10'!$B:$AO,6,FALSE)),(IF($X$1=11,(VLOOKUP(B337,'X11'!$B:$AO,6,FALSE)),(IF($X$1=12,(VLOOKUP(B337,'X12'!$B:$AO,6,FALSE)),(VLOOKUP(B337,'X13'!$B:$AO,6,FALSE))))))))))))))))))))))))))=$V$1," ",(IF($X$1=1,(VLOOKUP(B337,'X1'!$B:$AO,6,FALSE)),(IF($X$1=2,(VLOOKUP(B337,'X2'!$B:$AO,6,FALSE)),(IF($X$1=3,(VLOOKUP(B337,'X3'!$B:$AO,6,FALSE)),(IF($X$1=4,(VLOOKUP(B337,'X4'!$B:$AO,6,FALSE)),(IF($X$1=5,(VLOOKUP(B337,'X5'!$B:$AO,6,FALSE)),(IF($X$1=6,(VLOOKUP(B337,'X6'!$B:$AO,6,FALSE)),(IF($X$1=7,(VLOOKUP(B337,'X7'!$B:$AO,6,FALSE)),(IF($X$1=8,(VLOOKUP(B337,'X8'!$B:$AO,6,FALSE)),(IF($X$1=9,(VLOOKUP(B337,'X9'!$B:$AO,6,FALSE)),(IF($X$1=10,(VLOOKUP(B337,'X10'!$B:$AO,6,FALSE)),(IF($X$1=11,(VLOOKUP(B337,'X11'!$B:$AO,6,FALSE)),(IF($X$1=12,(VLOOKUP(B337,'X12'!$B:$AO,6,FALSE)),(VLOOKUP(B337,'X13'!$B:$AO,6,FALSE))))))))))))))))))))))))))))=TRUE," ",(IF((IF($X$1=1,(VLOOKUP(B337,'X1'!$B:$AO,6,FALSE)),(IF($X$1=2,(VLOOKUP(B337,'X2'!$B:$AO,6,FALSE)),(IF($X$1=3,(VLOOKUP(B337,'X3'!$B:$AO,6,FALSE)),(IF($X$1=4,(VLOOKUP(B337,'X4'!$B:$AO,6,FALSE)),(IF($X$1=5,(VLOOKUP(B337,'X5'!$B:$AO,6,FALSE)),(IF($X$1=6,(VLOOKUP(B337,'X6'!$B:$AO,6,FALSE)),(IF($X$1=7,(VLOOKUP(B337,'X7'!$B:$AO,6,FALSE)),(IF($X$1=8,(VLOOKUP(B337,'X8'!$B:$AO,6,FALSE)),(IF($X$1=9,(VLOOKUP(B337,'X9'!$B:$AO,6,FALSE)),(IF($X$1=10,(VLOOKUP(B337,'X10'!$B:$AO,6,FALSE)),(IF($X$1=11,(VLOOKUP(B337,'X11'!$B:$AO,6,FALSE)),(IF($X$1=12,(VLOOKUP(B337,'X12'!$B:$AO,6,FALSE)),(VLOOKUP(B337,'X13'!$B:$AO,6,FALSE))))))))))))))))))))))))))=$V$1," ",(IF($X$1=1,(VLOOKUP(B337,'X1'!$B:$AO,6,FALSE)),(IF($X$1=2,(VLOOKUP(B337,'X2'!$B:$AO,6,FALSE)),(IF($X$1=3,(VLOOKUP(B337,'X3'!$B:$AO,6,FALSE)),(IF($X$1=4,(VLOOKUP(B337,'X4'!$B:$AO,6,FALSE)),(IF($X$1=5,(VLOOKUP(B337,'X5'!$B:$AO,6,FALSE)),(IF($X$1=6,(VLOOKUP(B337,'X6'!$B:$AO,6,FALSE)),(IF($X$1=7,(VLOOKUP(B337,'X7'!$B:$AO,6,FALSE)),(IF($X$1=8,(VLOOKUP(B337,'X8'!$B:$AO,6,FALSE)),(IF($X$1=9,(VLOOKUP(B337,'X9'!$B:$AO,6,FALSE)),(IF($X$1=10,(VLOOKUP(B337,'X10'!$B:$AO,6,FALSE)),(IF($X$1=11,(VLOOKUP(B337,'X11'!$B:$AO,6,FALSE)),(IF($X$1=12,(VLOOKUP(B337,'X12'!$B:$AO,6,FALSE)),(VLOOKUP(B337,'X13'!$B:$AO,6,FALSE)))))))))))))))))))))))))))))</f>
        <v xml:space="preserve"> </v>
      </c>
      <c r="G337" s="182" t="str">
        <f ca="1">IF(ISERROR(IF($X$1=1,(VLOOKUP(B337,'X1'!$B:$AZ,44,FALSE)),IF($X$1=2,(VLOOKUP(B337,'X2'!$B:$AZ,44,FALSE)),IF($X$1=3,(VLOOKUP(B337,'X3'!$B:$AZ,44,FALSE)),IF($X$1=4,(VLOOKUP(B337,'X4'!$B:$AZ,44,FALSE)),IF($X$1=5,(VLOOKUP(B337,'X5'!$B:$AZ,44,FALSE)),IF($X$1=6,(VLOOKUP(B337,'X6'!$B:$AZ,44,FALSE)),IF($X$1=7,(VLOOKUP(B337,'X7'!$B:$AZ,44,FALSE)),IF($X$1=8,(VLOOKUP(B337,'X8'!$B:$AZ,44,FALSE)),IF($X$1=9,(VLOOKUP(B337,'X9'!$B:$AZ,44,FALSE)),IF($X$1=10,(VLOOKUP(B337,'X10'!$B:$AZ,44,FALSE)),IF($X$1=11,(VLOOKUP(B337,'X11'!$B:$AZ,44,FALSE)),IF($X$1=12,(VLOOKUP(B337,'X12'!$B:$AZ,44,FALSE)),IF($X$1=13,(VLOOKUP(B337,'X13'!$B:$AZ,44,FALSE)),"B"))))))))))))))=TRUE," ",(IF($X$1=1,(VLOOKUP(B337,'X1'!$B:$AZ,44,FALSE)),IF($X$1=2,(VLOOKUP(B337,'X2'!$B:$AZ,44,FALSE)),IF($X$1=3,(VLOOKUP(B337,'X3'!$B:$AZ,44,FALSE)),IF($X$1=4,(VLOOKUP(B337,'X4'!$B:$AZ,44,FALSE)),IF($X$1=5,(VLOOKUP(B337,'X5'!$B:$AZ,44,FALSE)),IF($X$1=6,(VLOOKUP(B337,'X6'!$B:$AZ,44,FALSE)),IF($X$1=7,(VLOOKUP(B337,'X7'!$B:$AZ,44,FALSE)),IF($X$1=8,(VLOOKUP(B337,'X8'!$B:$AZ,44,FALSE)),IF($X$1=9,(VLOOKUP(B337,'X9'!$B:$AZ,44,FALSE)),IF($X$1=10,(VLOOKUP(B337,'X10'!$B:$AZ,44,FALSE)),IF($X$1=11,(VLOOKUP(B337,'X11'!$B:$AZ,44,FALSE)),IF($X$1=12,(VLOOKUP(B337,'X12'!$B:$AZ,44,FALSE)),IF($X$1=13,(VLOOKUP(B337,'X13'!$B:$AZ,44,FALSE)),"B")))))))))))))))</f>
        <v xml:space="preserve"> </v>
      </c>
      <c r="H337" s="182" t="str">
        <f ca="1">IF(ISERROR(IF($X$1=1,(VLOOKUP(B337,'X1'!$B:$AZ,8,FALSE)),IF($X$1=2,(VLOOKUP(B337,'X2'!$B:$AZ,8,FALSE)),IF($X$1=3,(VLOOKUP(B337,'X3'!$B:$AZ,8,FALSE)),IF($X$1=4,(VLOOKUP(B337,'X4'!$B:$AZ,8,FALSE)),IF($X$1=5,(VLOOKUP(B337,'X5'!$B:$AZ,8,FALSE)),IF($X$1=6,(VLOOKUP(B337,'X6'!$B:$AZ,8,FALSE)),IF($X$1=7,(VLOOKUP(B337,'X7'!$B:$AZ,8,FALSE)),IF($X$1=8,(VLOOKUP(B337,'X8'!$B:$AZ,8,FALSE)),IF($X$1=9,(VLOOKUP(B337,'X9'!$B:$AZ,8,FALSE)),IF($X$1=10,(VLOOKUP(B337,'X10'!$B:$AZ,8,FALSE)),IF($X$1=11,(VLOOKUP(B337,'X11'!$B:$AZ,8,FALSE)),IF($X$1=12,(VLOOKUP(B337,'X12'!$B:$AZ,8,FALSE)),IF($X$1=13,(VLOOKUP(B337,'X13'!$B:$AZ,8,FALSE)),"B"))))))))))))))=TRUE," ",(IF($X$1=1,(VLOOKUP(B337,'X1'!$B:$AZ,8,FALSE)),IF($X$1=2,(VLOOKUP(B337,'X2'!$B:$AZ,8,FALSE)),IF($X$1=3,(VLOOKUP(B337,'X3'!$B:$AZ,8,FALSE)),IF($X$1=4,(VLOOKUP(B337,'X4'!$B:$AZ,8,FALSE)),IF($X$1=5,(VLOOKUP(B337,'X5'!$B:$AZ,8,FALSE)),IF($X$1=6,(VLOOKUP(B337,'X6'!$B:$AZ,8,FALSE)),IF($X$1=7,(VLOOKUP(B337,'X7'!$B:$AZ,8,FALSE)),IF($X$1=8,(VLOOKUP(B337,'X8'!$B:$AZ,8,FALSE)),IF($X$1=9,(VLOOKUP(B337,'X9'!$B:$AZ,8,FALSE)),IF($X$1=10,(VLOOKUP(B337,'X10'!$B:$AZ,8,FALSE)),IF($X$1=11,(VLOOKUP(B337,'X11'!$B:$AZ,8,FALSE)),IF($X$1=12,(VLOOKUP(B337,'X12'!$B:$AZ,8,FALSE)),IF($X$1=13,(VLOOKUP(B337,'X13'!$B:$AZ,8,FALSE)),"B")))))))))))))))</f>
        <v xml:space="preserve"> </v>
      </c>
      <c r="I337" s="183" t="str">
        <f ca="1">IF(ISERROR(IF($X$1=1,(VLOOKUP(B337,'X1'!$B:$AZ,2,FALSE)),IF($X$1=2,(VLOOKUP(B337,'X2'!$B:$AZ,2,FALSE)),IF($X$1=3,(VLOOKUP(B337,'X3'!$B:$AZ,2,FALSE)),IF($X$1=4,(VLOOKUP(B337,'X4'!$B:$AZ,2,FALSE)),IF($X$1=5,(VLOOKUP(B337,'X5'!$B:$AZ,2,FALSE)),IF($X$1=6,(VLOOKUP(B337,'X6'!$B:$AZ,2,FALSE)),IF($X$1=7,(VLOOKUP(B337,'X7'!$B:$AZ,2,FALSE)),IF($X$1=8,(VLOOKUP(B337,'X8'!$B:$AZ,2,FALSE)),IF($X$1=9,(VLOOKUP(B337,'X9'!$B:$AZ,2,FALSE)),IF($X$1=10,(VLOOKUP(B337,'X10'!$B:$AZ,2,FALSE)),IF($X$1=11,(VLOOKUP(B337,'X11'!$B:$AZ,2,FALSE)),IF($X$1=12,(VLOOKUP(B337,'X12'!$B:$AZ,2,FALSE)),IF($X$1=13,(VLOOKUP(B337,'X13'!$B:$AZ,2,FALSE)),"B"))))))))))))))=TRUE," ",(IF($X$1=1,(VLOOKUP(B337,'X1'!$B:$AZ,2,FALSE)),IF($X$1=2,(VLOOKUP(B337,'X2'!$B:$AZ,2,FALSE)),IF($X$1=3,(VLOOKUP(B337,'X3'!$B:$AZ,2,FALSE)),IF($X$1=4,(VLOOKUP(B337,'X4'!$B:$AZ,2,FALSE)),IF($X$1=5,(VLOOKUP(B337,'X5'!$B:$AZ,2,FALSE)),IF($X$1=6,(VLOOKUP(B337,'X6'!$B:$AZ,2,FALSE)),IF($X$1=7,(VLOOKUP(B337,'X7'!$B:$AZ,2,FALSE)),IF($X$1=8,(VLOOKUP(B337,'X8'!$B:$AZ,2,FALSE)),IF($X$1=9,(VLOOKUP(B337,'X9'!$B:$AZ,2,FALSE)),IF($X$1=10,(VLOOKUP(B337,'X10'!$B:$AZ,2,FALSE)),IF($X$1=11,(VLOOKUP(B337,'X11'!$B:$AZ,2,FALSE)),IF($X$1=12,(VLOOKUP(B337,'X12'!$B:$AZ,2,FALSE)),IF($X$1=13,(VLOOKUP(B337,'X13'!$B:$AZ,2,FALSE)),"B")))))))))))))))</f>
        <v xml:space="preserve"> </v>
      </c>
      <c r="J337" s="183" t="str">
        <f ca="1">IF(ISERROR(IF($X$1=1,(VLOOKUP(B337,'X1'!$B:$AZ,3,FALSE)),IF($X$1=2,(VLOOKUP(B337,'X2'!$B:$AZ,3,FALSE)),IF($X$1=3,(VLOOKUP(B337,'X3'!$B:$AZ,3,FALSE)),IF($X$1=4,(VLOOKUP(B337,'X4'!$B:$AZ,3,FALSE)),IF($X$1=5,(VLOOKUP(B337,'X5'!$B:$AZ,3,FALSE)),IF($X$1=6,(VLOOKUP(B337,'X6'!$B:$AZ,3,FALSE)),IF($X$1=7,(VLOOKUP(B337,'X7'!$B:$AZ,3,FALSE)),IF($X$1=8,(VLOOKUP(B337,'X8'!$B:$AZ,3,FALSE)),IF($X$1=9,(VLOOKUP(B337,'X9'!$B:$AZ,3,FALSE)),IF($X$1=10,(VLOOKUP(B337,'X10'!$B:$AZ,3,FALSE)),IF($X$1=11,(VLOOKUP(B337,'X11'!$B:$AZ,3,FALSE)),IF($X$1=12,(VLOOKUP(B337,'X12'!$B:$AZ,3,FALSE)),IF($X$1=13,(VLOOKUP(B337,'X13'!$B:$AZ,3,FALSE)),"B"))))))))))))))=TRUE," ",(IF($X$1=1,(VLOOKUP(B337,'X1'!$B:$AZ,3,FALSE)),IF($X$1=2,(VLOOKUP(B337,'X2'!$B:$AZ,3,FALSE)),IF($X$1=3,(VLOOKUP(B337,'X3'!$B:$AZ,3,FALSE)),IF($X$1=4,(VLOOKUP(B337,'X4'!$B:$AZ,3,FALSE)),IF($X$1=5,(VLOOKUP(B337,'X5'!$B:$AZ,3,FALSE)),IF($X$1=6,(VLOOKUP(B337,'X6'!$B:$AZ,3,FALSE)),IF($X$1=7,(VLOOKUP(B337,'X7'!$B:$AZ,3,FALSE)),IF($X$1=8,(VLOOKUP(B337,'X8'!$B:$AZ,3,FALSE)),IF($X$1=9,(VLOOKUP(B337,'X9'!$B:$AZ,3,FALSE)),IF($X$1=10,(VLOOKUP(B337,'X10'!$B:$AZ,3,FALSE)),IF($X$1=11,(VLOOKUP(B337,'X11'!$B:$AZ,3,FALSE)),IF($X$1=12,(VLOOKUP(B337,'X12'!$B:$AZ,3,FALSE)),IF($X$1=13,(VLOOKUP(B337,'X13'!$B:$AZ,3,FALSE)),"B")))))))))))))))</f>
        <v xml:space="preserve"> </v>
      </c>
      <c r="K337" s="183" t="str">
        <f ca="1">IF(ISERROR(IF($X$1=1,(VLOOKUP(B337,'X1'!$B:$AZ,5,FALSE)),IF($X$1=2,(VLOOKUP(B337,'X2'!$B:$AZ,5,FALSE)),IF($X$1=3,(VLOOKUP(B337,'X3'!$B:$AZ,5,FALSE)),IF($X$1=4,(VLOOKUP(B337,'X4'!$B:$AZ,5,FALSE)),IF($X$1=5,(VLOOKUP(B337,'X5'!$B:$AZ,5,FALSE)),IF($X$1=6,(VLOOKUP(B337,'X6'!$B:$AZ,5,FALSE)),IF($X$1=7,(VLOOKUP(B337,'X7'!$B:$AZ,5,FALSE)),IF($X$1=8,(VLOOKUP(B337,'X8'!$B:$AZ,5,FALSE)),IF($X$1=9,(VLOOKUP(B337,'X9'!$B:$AZ,5,FALSE)),IF($X$1=10,(VLOOKUP(B337,'X10'!$B:$AZ,5,FALSE)),IF($X$1=11,(VLOOKUP(B337,'X11'!$B:$AZ,5,FALSE)),IF($X$1=12,(VLOOKUP(B337,'X12'!$B:$AZ,5,FALSE)),IF($X$1=13,(VLOOKUP(B337,'X13'!$B:$AZ,5,FALSE)),"B"))))))))))))))=TRUE," ",(IF($X$1=1,(VLOOKUP(B337,'X1'!$B:$AZ,5,FALSE)),IF($X$1=2,(VLOOKUP(B337,'X2'!$B:$AZ,5,FALSE)),IF($X$1=3,(VLOOKUP(B337,'X3'!$B:$AZ,5,FALSE)),IF($X$1=4,(VLOOKUP(B337,'X4'!$B:$AZ,5,FALSE)),IF($X$1=5,(VLOOKUP(B337,'X5'!$B:$AZ,5,FALSE)),IF($X$1=6,(VLOOKUP(B337,'X6'!$B:$AZ,5,FALSE)),IF($X$1=7,(VLOOKUP(B337,'X7'!$B:$AZ,5,FALSE)),IF($X$1=8,(VLOOKUP(B337,'X8'!$B:$AZ,5,FALSE)),IF($X$1=9,(VLOOKUP(B337,'X9'!$B:$AZ,5,FALSE)),IF($X$1=10,(VLOOKUP(B337,'X10'!$B:$AZ,5,FALSE)),IF($X$1=11,(VLOOKUP(B337,'X11'!$B:$AZ,5,FALSE)),IF($X$1=12,(VLOOKUP(B337,'X12'!$B:$AZ,5,FALSE)),IF($X$1=13,(VLOOKUP(B337,'X13'!$B:$AZ,5,FALSE)),"B")))))))))))))))</f>
        <v xml:space="preserve"> </v>
      </c>
      <c r="L337" s="184" t="str">
        <f ca="1">IF(ISERROR(IF($X$1=1,(VLOOKUP(B337,'X1'!$B:$AZ,9,FALSE)),IF($X$1=2,(VLOOKUP(B337,'X2'!$B:$AZ,9,FALSE)),IF($X$1=3,(VLOOKUP(B337,'X3'!$B:$AZ,9,FALSE)),IF($X$1=4,(VLOOKUP(B337,'X4'!$B:$AZ,9,FALSE)),IF($X$1=5,(VLOOKUP(B337,'X5'!$B:$AZ,9,FALSE)),IF($X$1=6,(VLOOKUP(B337,'X6'!$B:$AZ,9,FALSE)),IF($X$1=7,(VLOOKUP(B337,'X7'!$B:$AZ,9,FALSE)),IF($X$1=8,(VLOOKUP(B337,'X8'!$B:$AZ,9,FALSE)),IF($X$1=9,(VLOOKUP(B337,'X9'!$B:$AZ,9,FALSE)),IF($X$1=10,(VLOOKUP(B337,'X10'!$B:$AZ,9,FALSE)),IF($X$1=11,(VLOOKUP(B337,'X11'!$B:$AZ,9,FALSE)),IF($X$1=12,(VLOOKUP(B337,'X12'!$B:$AZ,9,FALSE)),IF($X$1=13,(VLOOKUP(B337,'X13'!$B:$AZ,9,FALSE)),"B"))))))))))))))=TRUE," ",(IF($X$1=1,(VLOOKUP(B337,'X1'!$B:$AZ,9,FALSE)),IF($X$1=2,(VLOOKUP(B337,'X2'!$B:$AZ,9,FALSE)),IF($X$1=3,(VLOOKUP(B337,'X3'!$B:$AZ,9,FALSE)),IF($X$1=4,(VLOOKUP(B337,'X4'!$B:$AZ,9,FALSE)),IF($X$1=5,(VLOOKUP(B337,'X5'!$B:$AZ,9,FALSE)),IF($X$1=6,(VLOOKUP(B337,'X6'!$B:$AZ,9,FALSE)),IF($X$1=7,(VLOOKUP(B337,'X7'!$B:$AZ,9,FALSE)),IF($X$1=8,(VLOOKUP(B337,'X8'!$B:$AZ,9,FALSE)),IF($X$1=9,(VLOOKUP(B337,'X9'!$B:$AZ,9,FALSE)),IF($X$1=10,(VLOOKUP(B337,'X10'!$B:$AZ,9,FALSE)),IF($X$1=11,(VLOOKUP(B337,'X11'!$B:$AZ,9,FALSE)),IF($X$1=12,(VLOOKUP(B337,'X12'!$B:$AZ,9,FALSE)),IF($X$1=13,(VLOOKUP(B337,'X13'!$B:$AZ,9,FALSE)),"B")))))))))))))))</f>
        <v xml:space="preserve"> </v>
      </c>
      <c r="M337" s="184" t="str">
        <f ca="1">IF(ISERROR(IF($X$1=1,(VLOOKUP(B337,'X1'!$B:$AZ,10,FALSE)),IF($X$1=2,(VLOOKUP(B337,'X2'!$B:$AZ,10,FALSE)),IF($X$1=3,(VLOOKUP(B337,'X3'!$B:$AZ,10,FALSE)),IF($X$1=4,(VLOOKUP(B337,'X4'!$B:$AZ,10,FALSE)),IF($X$1=5,(VLOOKUP(B337,'X5'!$B:$AZ,10,FALSE)),IF($X$1=6,(VLOOKUP(B337,'X6'!$B:$AZ,10,FALSE)),IF($X$1=7,(VLOOKUP(B337,'X7'!$B:$AZ,10,FALSE)),IF($X$1=8,(VLOOKUP(B337,'X8'!$B:$AZ,10,FALSE)),IF($X$1=9,(VLOOKUP(B337,'X9'!$B:$AZ,10,FALSE)),IF($X$1=10,(VLOOKUP(B337,'X10'!$B:$AZ,10,FALSE)),IF($X$1=11,(VLOOKUP(B337,'X11'!$B:$AZ,10,FALSE)),IF($X$1=12,(VLOOKUP(B337,'X12'!$B:$AZ,10,FALSE)),IF($X$1=13,(VLOOKUP(B337,'X13'!$B:$AZ,10,FALSE)),"B"))))))))))))))=TRUE," ",(IF($X$1=1,(VLOOKUP(B337,'X1'!$B:$AZ,10,FALSE)),IF($X$1=2,(VLOOKUP(B337,'X2'!$B:$AZ,10,FALSE)),IF($X$1=3,(VLOOKUP(B337,'X3'!$B:$AZ,10,FALSE)),IF($X$1=4,(VLOOKUP(B337,'X4'!$B:$AZ,10,FALSE)),IF($X$1=5,(VLOOKUP(B337,'X5'!$B:$AZ,10,FALSE)),IF($X$1=6,(VLOOKUP(B337,'X6'!$B:$AZ,10,FALSE)),IF($X$1=7,(VLOOKUP(B337,'X7'!$B:$AZ,10,FALSE)),IF($X$1=8,(VLOOKUP(B337,'X8'!$B:$AZ,10,FALSE)),IF($X$1=9,(VLOOKUP(B337,'X9'!$B:$AZ,10,FALSE)),IF($X$1=10,(VLOOKUP(B337,'X10'!$B:$AZ,10,FALSE)),IF($X$1=11,(VLOOKUP(B337,'X11'!$B:$AZ,10,FALSE)),IF($X$1=12,(VLOOKUP(B337,'X12'!$B:$AZ,10,FALSE)),IF($X$1=13,(VLOOKUP(B337,'X13'!$B:$AZ,10,FALSE)),"B")))))))))))))))</f>
        <v xml:space="preserve"> </v>
      </c>
      <c r="N337" s="185" t="str">
        <f ca="1">IF(ISERROR(IF($X$1=1,(VLOOKUP(B337,'X1'!$B:$AZ,45,FALSE)),IF($X$1=2,(VLOOKUP(B337,'X2'!$B:$AZ,45,FALSE)),IF($X$1=3,(VLOOKUP(B337,'X3'!$B:$AZ,45,FALSE)),IF($X$1=4,(VLOOKUP(B337,'X4'!$B:$AZ,45,FALSE)),IF($X$1=5,(VLOOKUP(B337,'X5'!$B:$AZ,45,FALSE)),IF($X$1=6,(VLOOKUP(B337,'X6'!$B:$AZ,45,FALSE)),IF($X$1=7,(VLOOKUP(B337,'X7'!$B:$AZ,45,FALSE)),IF($X$1=8,(VLOOKUP(B337,'X8'!$B:$AZ,45,FALSE)),IF($X$1=9,(VLOOKUP(B337,'X9'!$B:$AZ,45,FALSE)),IF($X$1=10,(VLOOKUP(B337,'X10'!$B:$AZ,45,FALSE)),IF($X$1=11,(VLOOKUP(B337,'X11'!$B:$AZ,45,FALSE)),IF($X$1=12,(VLOOKUP(B337,'X12'!$B:$AZ,45,FALSE)),IF($X$1=13,(VLOOKUP(B337,'X13'!$B:$AZ,45,FALSE)),"B"))))))))))))))=TRUE," ",(IF($X$1=1,(VLOOKUP(B337,'X1'!$B:$AZ,45,FALSE)),IF($X$1=2,(VLOOKUP(B337,'X2'!$B:$AZ,45,FALSE)),IF($X$1=3,(VLOOKUP(B337,'X3'!$B:$AZ,45,FALSE)),IF($X$1=4,(VLOOKUP(B337,'X4'!$B:$AZ,45,FALSE)),IF($X$1=5,(VLOOKUP(B337,'X5'!$B:$AZ,45,FALSE)),IF($X$1=6,(VLOOKUP(B337,'X6'!$B:$AZ,45,FALSE)),IF($X$1=7,(VLOOKUP(B337,'X7'!$B:$AZ,45,FALSE)),IF($X$1=8,(VLOOKUP(B337,'X8'!$B:$AZ,45,FALSE)),IF($X$1=9,(VLOOKUP(B337,'X9'!$B:$AZ,45,FALSE)),IF($X$1=10,(VLOOKUP(B337,'X10'!$B:$AZ,45,FALSE)),IF($X$1=11,(VLOOKUP(B337,'X11'!$B:$AZ,45,FALSE)),IF($X$1=12,(VLOOKUP(B337,'X12'!$B:$AZ,45,FALSE)),IF($X$1=13,(VLOOKUP(B337,'X13'!$B:$AZ,45,FALSE)),"B")))))))))))))))</f>
        <v xml:space="preserve"> </v>
      </c>
      <c r="O337" s="184" t="str">
        <f ca="1">IF(ISERROR(IF($X$1=1,(VLOOKUP(B337,'X1'!$B:$AZ,11,FALSE)),IF($X$1=2,(VLOOKUP(B337,'X2'!$B:$AZ,11,FALSE)),IF($X$1=3,(VLOOKUP(B337,'X3'!$B:$AZ,11,FALSE)),IF($X$1=4,(VLOOKUP(B337,'X4'!$B:$AZ,11,FALSE)),IF($X$1=5,(VLOOKUP(B337,'X5'!$B:$AZ,11,FALSE)),IF($X$1=6,(VLOOKUP(B337,'X6'!$B:$AZ,11,FALSE)),IF($X$1=7,(VLOOKUP(B337,'X7'!$B:$AZ,11,FALSE)),IF($X$1=8,(VLOOKUP(B337,'X8'!$B:$AZ,11,FALSE)),IF($X$1=9,(VLOOKUP(B337,'X9'!$B:$AZ,11,FALSE)),IF($X$1=10,(VLOOKUP(B337,'X10'!$B:$AZ,11,FALSE)),IF($X$1=11,(VLOOKUP(B337,'X11'!$B:$AZ,11,FALSE)),IF($X$1=12,(VLOOKUP(B337,'X12'!$B:$AZ,11,FALSE)),IF($X$1=13,(VLOOKUP(B337,'X13'!$B:$AZ,11,FALSE)),"B"))))))))))))))=TRUE," ",(IF($X$1=1,(VLOOKUP(B337,'X1'!$B:$AZ,11,FALSE)),IF($X$1=2,(VLOOKUP(B337,'X2'!$B:$AZ,11,FALSE)),IF($X$1=3,(VLOOKUP(B337,'X3'!$B:$AZ,11,FALSE)),IF($X$1=4,(VLOOKUP(B337,'X4'!$B:$AZ,11,FALSE)),IF($X$1=5,(VLOOKUP(B337,'X5'!$B:$AZ,11,FALSE)),IF($X$1=6,(VLOOKUP(B337,'X6'!$B:$AZ,11,FALSE)),IF($X$1=7,(VLOOKUP(B337,'X7'!$B:$AZ,11,FALSE)),IF($X$1=8,(VLOOKUP(B337,'X8'!$B:$AZ,11,FALSE)),IF($X$1=9,(VLOOKUP(B337,'X9'!$B:$AZ,11,FALSE)),IF($X$1=10,(VLOOKUP(B337,'X10'!$B:$AZ,11,FALSE)),IF($X$1=11,(VLOOKUP(B337,'X11'!$B:$AZ,11,FALSE)),IF($X$1=12,(VLOOKUP(B337,'X12'!$B:$AZ,11,FALSE)),IF($X$1=13,(VLOOKUP(B337,'X13'!$B:$AZ,11,FALSE)),"B")))))))))))))))</f>
        <v xml:space="preserve"> </v>
      </c>
      <c r="P337" s="184" t="str">
        <f ca="1">IF(ISERROR(IF($X$1=1,(VLOOKUP(B337,'X1'!$B:$AZ,12,FALSE)),IF($X$1=2,(VLOOKUP(B337,'X2'!$B:$AZ,12,FALSE)),IF($X$1=3,(VLOOKUP(B337,'X3'!$B:$AZ,12,FALSE)),IF($X$1=4,(VLOOKUP(B337,'X4'!$B:$AZ,12,FALSE)),IF($X$1=5,(VLOOKUP(B337,'X5'!$B:$AZ,12,FALSE)),IF($X$1=6,(VLOOKUP(B337,'X6'!$B:$AZ,12,FALSE)),IF($X$1=7,(VLOOKUP(B337,'X7'!$B:$AZ,12,FALSE)),IF($X$1=8,(VLOOKUP(B337,'X8'!$B:$AZ,12,FALSE)),IF($X$1=9,(VLOOKUP(B337,'X9'!$B:$AZ,12,FALSE)),IF($X$1=10,(VLOOKUP(B337,'X10'!$B:$AZ,12,FALSE)),IF($X$1=11,(VLOOKUP(B337,'X11'!$B:$AZ,12,FALSE)),IF($X$1=12,(VLOOKUP(B337,'X12'!$B:$AZ,12,FALSE)),IF($X$1=13,(VLOOKUP(B337,'X13'!$B:$AZ,12,FALSE)),"B"))))))))))))))=TRUE," ",(IF($X$1=1,(VLOOKUP(B337,'X1'!$B:$AZ,12,FALSE)),IF($X$1=2,(VLOOKUP(B337,'X2'!$B:$AZ,12,FALSE)),IF($X$1=3,(VLOOKUP(B337,'X3'!$B:$AZ,12,FALSE)),IF($X$1=4,(VLOOKUP(B337,'X4'!$B:$AZ,12,FALSE)),IF($X$1=5,(VLOOKUP(B337,'X5'!$B:$AZ,12,FALSE)),IF($X$1=6,(VLOOKUP(B337,'X6'!$B:$AZ,12,FALSE)),IF($X$1=7,(VLOOKUP(B337,'X7'!$B:$AZ,12,FALSE)),IF($X$1=8,(VLOOKUP(B337,'X8'!$B:$AZ,12,FALSE)),IF($X$1=9,(VLOOKUP(B337,'X9'!$B:$AZ,12,FALSE)),IF($X$1=10,(VLOOKUP(B337,'X10'!$B:$AZ,12,FALSE)),IF($X$1=11,(VLOOKUP(B337,'X11'!$B:$AZ,12,FALSE)),IF($X$1=12,(VLOOKUP(B337,'X12'!$B:$AZ,12,FALSE)),IF($X$1=13,(VLOOKUP(B337,'X13'!$B:$AZ,12,FALSE)),"B")))))))))))))))</f>
        <v xml:space="preserve"> </v>
      </c>
      <c r="Q337" s="185" t="str">
        <f ca="1">IF(ISERROR(IF($X$1=1,(VLOOKUP(B337,'X1'!$B:$AZ,46,FALSE)),IF($X$1=2,(VLOOKUP(B337,'X2'!$B:$AZ,46,FALSE)),IF($X$1=3,(VLOOKUP(B337,'X3'!$B:$AZ,46,FALSE)),IF($X$1=4,(VLOOKUP(B337,'X4'!$B:$AZ,46,FALSE)),IF($X$1=5,(VLOOKUP(B337,'X5'!$B:$AZ,46,FALSE)),IF($X$1=6,(VLOOKUP(B337,'X6'!$B:$AZ,46,FALSE)),IF($X$1=7,(VLOOKUP(B337,'X7'!$B:$AZ,46,FALSE)),IF($X$1=8,(VLOOKUP(B337,'X8'!$B:$AZ,46,FALSE)),IF($X$1=9,(VLOOKUP(B337,'X9'!$B:$AZ,46,FALSE)),IF($X$1=10,(VLOOKUP(B337,'X10'!$B:$AZ,46,FALSE)),IF($X$1=11,(VLOOKUP(B337,'X11'!$B:$AZ,46,FALSE)),IF($X$1=12,(VLOOKUP(B337,'X12'!$B:$AZ,46,FALSE)),IF($X$1=13,(VLOOKUP(B337,'X13'!$B:$AZ,46,FALSE)),"B"))))))))))))))=TRUE," ",(IF($X$1=1,(VLOOKUP(B337,'X1'!$B:$AZ,46,FALSE)),IF($X$1=2,(VLOOKUP(B337,'X2'!$B:$AZ,46,FALSE)),IF($X$1=3,(VLOOKUP(B337,'X3'!$B:$AZ,46,FALSE)),IF($X$1=4,(VLOOKUP(B337,'X4'!$B:$AZ,46,FALSE)),IF($X$1=5,(VLOOKUP(B337,'X5'!$B:$AZ,46,FALSE)),IF($X$1=6,(VLOOKUP(B337,'X6'!$B:$AZ,46,FALSE)),IF($X$1=7,(VLOOKUP(B337,'X7'!$B:$AZ,46,FALSE)),IF($X$1=8,(VLOOKUP(B337,'X8'!$B:$AZ,46,FALSE)),IF($X$1=9,(VLOOKUP(B337,'X9'!$B:$AZ,46,FALSE)),IF($X$1=10,(VLOOKUP(B337,'X10'!$B:$AZ,46,FALSE)),IF($X$1=11,(VLOOKUP(B337,'X11'!$B:$AZ,46,FALSE)),IF($X$1=12,(VLOOKUP(B337,'X12'!$B:$AZ,46,FALSE)),IF($X$1=13,(VLOOKUP(B337,'X13'!$B:$AZ,46,FALSE)),"B")))))))))))))))</f>
        <v xml:space="preserve"> </v>
      </c>
      <c r="R337" s="185" t="str">
        <f ca="1">IF(ISERROR(IF($X$1=1,(VLOOKUP(B337,'X1'!$B:$AZ,15,FALSE)),IF($X$1=2,(VLOOKUP(B337,'X2'!$B:$AZ,15,FALSE)),IF($X$1=3,(VLOOKUP(B337,'X3'!$B:$AZ,15,FALSE)),IF($X$1=4,(VLOOKUP(B337,'X4'!$B:$AZ,15,FALSE)),IF($X$1=5,(VLOOKUP(B337,'X5'!$B:$AZ,15,FALSE)),IF($X$1=6,(VLOOKUP(B337,'X6'!$B:$AZ,15,FALSE)),IF($X$1=7,(VLOOKUP(B337,'X7'!$B:$AZ,15,FALSE)),IF($X$1=8,(VLOOKUP(B337,'X8'!$B:$AZ,15,FALSE)),IF($X$1=9,(VLOOKUP(B337,'X9'!$B:$AZ,15,FALSE)),IF($X$1=10,(VLOOKUP(B337,'X10'!$B:$AZ,15,FALSE)),IF($X$1=11,(VLOOKUP(B337,'X11'!$B:$AZ,15,FALSE)),IF($X$1=12,(VLOOKUP(B337,'X12'!$B:$AZ,15,FALSE)),IF($X$1=13,(VLOOKUP(B337,'X13'!$B:$AZ,15,FALSE)),"B"))))))))))))))=TRUE," ",(IF($X$1=1,(VLOOKUP(B337,'X1'!$B:$AZ,15,FALSE)),IF($X$1=2,(VLOOKUP(B337,'X2'!$B:$AZ,15,FALSE)),IF($X$1=3,(VLOOKUP(B337,'X3'!$B:$AZ,15,FALSE)),IF($X$1=4,(VLOOKUP(B337,'X4'!$B:$AZ,15,FALSE)),IF($X$1=5,(VLOOKUP(B337,'X5'!$B:$AZ,15,FALSE)),IF($X$1=6,(VLOOKUP(B337,'X6'!$B:$AZ,15,FALSE)),IF($X$1=7,(VLOOKUP(B337,'X7'!$B:$AZ,15,FALSE)),IF($X$1=8,(VLOOKUP(B337,'X8'!$B:$AZ,15,FALSE)),IF($X$1=9,(VLOOKUP(B337,'X9'!$B:$AZ,15,FALSE)),IF($X$1=10,(VLOOKUP(B337,'X10'!$B:$AZ,15,FALSE)),IF($X$1=11,(VLOOKUP(B337,'X11'!$B:$AZ,15,FALSE)),IF($X$1=12,(VLOOKUP(B337,'X12'!$B:$AZ,15,FALSE)),IF($X$1=13,(VLOOKUP(B337,'X13'!$B:$AZ,15,FALSE)),"B")))))))))))))))</f>
        <v xml:space="preserve"> </v>
      </c>
      <c r="S337" s="185" t="str">
        <f ca="1">IF(ISERROR(IF((IF($X$1=1,(VLOOKUP(B337,'X1'!$B:$AZ,14,FALSE)),(IF($X$1=2,(VLOOKUP(B337,'X2'!$B:$AZ,14,FALSE)),(IF($X$1=3,(VLOOKUP(B337,'X3'!$B:$AZ,14,FALSE)),(IF($X$1=4,(VLOOKUP(B337,'X4'!$B:$AZ,14,FALSE)),(IF($X$1=5,(VLOOKUP(B337,'X5'!$B:$AZ,14,FALSE)),(IF($X$1=6,(VLOOKUP(B337,'X6'!$B:$AZ,14,FALSE)),(IF($X$1=7,(VLOOKUP(B337,'X7'!$B:$AZ,14,FALSE)),(IF($X$1=8,(VLOOKUP(B337,'X8'!$B:$AZ,14,FALSE)),(IF($X$1=9,(VLOOKUP(B337,'X9'!$B:$AZ,14,FALSE)),(IF($X$1=10,(VLOOKUP(B337,'X10'!$B:$AZ,14,FALSE)),(IF($X$1=11,(VLOOKUP(B337,'X11'!$B:$AZ,14,FALSE)),(IF($X$1=12,(VLOOKUP(B337,'X12'!$B:$AZ,14,FALSE)),(VLOOKUP(B337,'X13'!$B:$AZ,14,FALSE))))))))))))))))))))))))))=$V$1," ",(IF($X$1=1,(VLOOKUP(B337,'X1'!$B:$AZ,14,FALSE)),(IF($X$1=2,(VLOOKUP(B337,'X2'!$B:$AZ,14,FALSE)),(IF($X$1=3,(VLOOKUP(B337,'X3'!$B:$AZ,14,FALSE)),(IF($X$1=4,(VLOOKUP(B337,'X4'!$B:$AZ,14,FALSE)),(IF($X$1=5,(VLOOKUP(B337,'X5'!$B:$AZ,14,FALSE)),(IF($X$1=6,(VLOOKUP(B337,'X6'!$B:$AZ,14,FALSE)),(IF($X$1=7,(VLOOKUP(B337,'X7'!$B:$AZ,14,FALSE)),(IF($X$1=8,(VLOOKUP(B337,'X8'!$B:$AZ,14,FALSE)),(IF($X$1=9,(VLOOKUP(B337,'X9'!$B:$AZ,14,FALSE)),(IF($X$1=10,(VLOOKUP(B337,'X10'!$B:$AZ,14,FALSE)),(IF($X$1=11,(VLOOKUP(B337,'X11'!$B:$AZ,14,FALSE)),(IF($X$1=12,(VLOOKUP(B337,'X12'!$B:$AZ,14,FALSE)),(VLOOKUP(B337,'X13'!$B:$AZ,14,FALSE))))))))))))))))))))))))))))=TRUE," ",(IF((IF($X$1=1,(VLOOKUP(B337,'X1'!$B:$AZ,14,FALSE)),(IF($X$1=2,(VLOOKUP(B337,'X2'!$B:$AZ,14,FALSE)),(IF($X$1=3,(VLOOKUP(B337,'X3'!$B:$AZ,14,FALSE)),(IF($X$1=4,(VLOOKUP(B337,'X4'!$B:$AZ,14,FALSE)),(IF($X$1=5,(VLOOKUP(B337,'X5'!$B:$AZ,14,FALSE)),(IF($X$1=6,(VLOOKUP(B337,'X6'!$B:$AZ,14,FALSE)),(IF($X$1=7,(VLOOKUP(B337,'X7'!$B:$AZ,14,FALSE)),(IF($X$1=8,(VLOOKUP(B337,'X8'!$B:$AZ,14,FALSE)),(IF($X$1=9,(VLOOKUP(B337,'X9'!$B:$AZ,14,FALSE)),(IF($X$1=10,(VLOOKUP(B337,'X10'!$B:$AZ,14,FALSE)),(IF($X$1=11,(VLOOKUP(B337,'X11'!$B:$AZ,14,FALSE)),(IF($X$1=12,(VLOOKUP(B337,'X12'!$B:$AZ,14,FALSE)),(VLOOKUP(B337,'X13'!$B:$AZ,14,FALSE))))))))))))))))))))))))))=$V$1," ",(IF($X$1=1,(VLOOKUP(B337,'X1'!$B:$AZ,14,FALSE)),(IF($X$1=2,(VLOOKUP(B337,'X2'!$B:$AZ,14,FALSE)),(IF($X$1=3,(VLOOKUP(B337,'X3'!$B:$AZ,14,FALSE)),(IF($X$1=4,(VLOOKUP(B337,'X4'!$B:$AZ,14,FALSE)),(IF($X$1=5,(VLOOKUP(B337,'X5'!$B:$AZ,14,FALSE)),(IF($X$1=6,(VLOOKUP(B337,'X6'!$B:$AZ,14,FALSE)),(IF($X$1=7,(VLOOKUP(B337,'X7'!$B:$AZ,14,FALSE)),(IF($X$1=8,(VLOOKUP(B337,'X8'!$B:$AZ,14,FALSE)),(IF($X$1=9,(VLOOKUP(B337,'X9'!$B:$AZ,14,FALSE)),(IF($X$1=10,(VLOOKUP(B337,'X10'!$B:$AZ,14,FALSE)),(IF($X$1=11,(VLOOKUP(B337,'X11'!$B:$AZ,14,FALSE)),(IF($X$1=12,(VLOOKUP(B337,'X12'!$B:$AZ,14,FALSE)),(VLOOKUP(B337,'X13'!$B:$AZ,14,FALSE)))))))))))))))))))))))))))))</f>
        <v xml:space="preserve"> </v>
      </c>
    </row>
    <row r="338" spans="1:19" ht="14.1" customHeight="1" x14ac:dyDescent="0.2">
      <c r="A338" s="156" t="s">
        <v>1058</v>
      </c>
      <c r="B338" s="122" t="str">
        <f>IF(ISERROR(IF($U$16=1,(VLOOKUP(A338,$AC$89:$AH$125,2,FALSE)),IF((IF($X$1=1,'X1'!B297,(IF($X$1=2,'X2'!B297,(IF($X$1=3,'X3'!B297,(IF($X$1=4,'X4'!B297,(IF($X$1=5,'X5'!B297,(IF($X$1=6,'X6'!B297,(IF($X$1=7,'X7'!B297,(IF($X$1=8,'X8'!B297,(IF($X$1=9,'X9'!B297,(IF($X$1=10,'X10'!B297,(IF($X$1=11,'X11'!B297,(IF($X$1=12,'X12'!B297,'X13'!B297))))))))))))))))))))))))="","",(IF($X$1=1,'X1'!B297,(IF($X$1=2,'X2'!B297,(IF($X$1=3,'X3'!B297,(IF($X$1=4,'X4'!B297,(IF($X$1=5,'X5'!B297,(IF($X$1=6,'X6'!B297,(IF($X$1=7,'X7'!B297,(IF($X$1=8,'X8'!B297,(IF($X$1=9,'X9'!B297,(IF($X$1=10,'X10'!B297,(IF($X$1=11,'X11'!B297,(IF($X$1=12,'X12'!B297,'X13'!B297)))))))))))))))))))))))))))=TRUE," ",(IF($U$16=1,(VLOOKUP(A338,$AC$89:$AH$125,2,FALSE)),IF((IF($X$1=1,'X1'!B297,(IF($X$1=2,'X2'!B297,(IF($X$1=3,'X3'!B297,(IF($X$1=4,'X4'!B297,(IF($X$1=5,'X5'!B297,(IF($X$1=6,'X6'!B297,(IF($X$1=7,'X7'!B297,(IF($X$1=8,'X8'!B297,(IF($X$1=9,'X9'!B297,(IF($X$1=10,'X10'!B297,(IF($X$1=11,'X11'!B297,(IF($X$1=12,'X12'!B297,'X13'!B297))))))))))))))))))))))))="","",(IF($X$1=1,'X1'!B297,(IF($X$1=2,'X2'!B297,(IF($X$1=3,'X3'!B297,(IF($X$1=4,'X4'!B297,(IF($X$1=5,'X5'!B297,(IF($X$1=6,'X6'!B297,(IF($X$1=7,'X7'!B297,(IF($X$1=8,'X8'!B297,(IF($X$1=9,'X9'!B297,(IF($X$1=10,'X10'!B297,(IF($X$1=11,'X11'!B297,(IF($X$1=12,'X12'!B297,'X13'!B297))))))))))))))))))))))))))))</f>
        <v/>
      </c>
      <c r="C338" s="181" t="str">
        <f ca="1">IF(ISERROR(IF($X$1=1,(VLOOKUP(B338,'X1'!$B:$AZ,47,FALSE)),IF($X$1=2,(VLOOKUP(B338,'X2'!$B:$AZ,47,FALSE)),IF($X$1=3,(VLOOKUP(B338,'X3'!$B:$AZ,47,FALSE)),IF($X$1=4,(VLOOKUP(B338,'X4'!$B:$AZ,47,FALSE)),IF($X$1=5,(VLOOKUP(B338,'X5'!$B:$AZ,47,FALSE)),IF($X$1=6,(VLOOKUP(B338,'X6'!$B:$AZ,47,FALSE)),IF($X$1=7,(VLOOKUP(B338,'X7'!$B:$AZ,47,FALSE)),IF($X$1=8,(VLOOKUP(B338,'X8'!$B:$AZ,47,FALSE)),IF($X$1=9,(VLOOKUP(B338,'X9'!$B:$AZ,47,FALSE)),IF($X$1=10,(VLOOKUP(B338,'X10'!$B:$AZ,47,FALSE)),IF($X$1=11,(VLOOKUP(B338,'X11'!$B:$AZ,47,FALSE)),IF($X$1=12,(VLOOKUP(B338,'X12'!$B:$AZ,47,FALSE)),IF($X$1=13,(VLOOKUP(B338,'X13'!$B:$AZ,47,FALSE)),"B"))))))))))))))=TRUE," ",(IF($X$1=1,(VLOOKUP(B338,'X1'!$B:$AZ,47,FALSE)),IF($X$1=2,(VLOOKUP(B338,'X2'!$B:$AZ,47,FALSE)),IF($X$1=3,(VLOOKUP(B338,'X3'!$B:$AZ,47,FALSE)),IF($X$1=4,(VLOOKUP(B338,'X4'!$B:$AZ,47,FALSE)),IF($X$1=5,(VLOOKUP(B338,'X5'!$B:$AZ,47,FALSE)),IF($X$1=6,(VLOOKUP(B338,'X6'!$B:$AZ,47,FALSE)),IF($X$1=7,(VLOOKUP(B338,'X7'!$B:$AZ,47,FALSE)),IF($X$1=8,(VLOOKUP(B338,'X8'!$B:$AZ,47,FALSE)),IF($X$1=9,(VLOOKUP(B338,'X9'!$B:$AZ,47,FALSE)),IF($X$1=10,(VLOOKUP(B338,'X10'!$B:$AZ,47,FALSE)),IF($X$1=11,(VLOOKUP(B338,'X11'!$B:$AZ,47,FALSE)),IF($X$1=12,(VLOOKUP(B338,'X12'!$B:$AZ,47,FALSE)),IF($X$1=13,(VLOOKUP(B338,'X13'!$B:$AZ,47,FALSE)),"B")))))))))))))))</f>
        <v xml:space="preserve"> </v>
      </c>
      <c r="D338" s="181" t="str">
        <f ca="1">IF(ISERROR(IF($X$1=1,(VLOOKUP(B338,'X1'!$B:$AP,41,FALSE)),IF($X$1=2,(VLOOKUP(B338,'X2'!$B:$AP,41,FALSE)),IF($X$1=3,(VLOOKUP(B338,'X3'!$B:$AP,41,FALSE)),IF($X$1=4,(VLOOKUP(B338,'X4'!$B:$AP,41,FALSE)),IF($X$1=5,(VLOOKUP(B338,'X5'!$B:$AP,41,FALSE)),IF($X$1=6,(VLOOKUP(B338,'X6'!$B:$AP,41,FALSE)),IF($X$1=7,(VLOOKUP(B338,'X7'!$B:$AP,41,FALSE)),IF($X$1=8,(VLOOKUP(B338,'X8'!$B:$AP,41,FALSE)),IF($X$1=9,(VLOOKUP(B338,'X9'!$B:$AP,41,FALSE)),IF($X$1=10,(VLOOKUP(B338,'X10'!$B:$AP,41,FALSE)),IF($X$1=11,(VLOOKUP(B338,'X11'!$B:$AP,41,FALSE)),IF($X$1=12,(VLOOKUP(B338,'X12'!$B:$AP,41,FALSE)),IF($X$1=13,(VLOOKUP(B338,'X13'!$B:$AP,41,FALSE)),"B"))))))))))))))=TRUE," ",(IF($X$1=1,(VLOOKUP(B338,'X1'!$B:$AP,41,FALSE)),IF($X$1=2,(VLOOKUP(B338,'X2'!$B:$AP,41,FALSE)),IF($X$1=3,(VLOOKUP(B338,'X3'!$B:$AP,41,FALSE)),IF($X$1=4,(VLOOKUP(B338,'X4'!$B:$AP,41,FALSE)),IF($X$1=5,(VLOOKUP(B338,'X5'!$B:$AP,41,FALSE)),IF($X$1=6,(VLOOKUP(B338,'X6'!$B:$AP,41,FALSE)),IF($X$1=7,(VLOOKUP(B338,'X7'!$B:$AP,41,FALSE)),IF($X$1=8,(VLOOKUP(B338,'X8'!$B:$AP,41,FALSE)),IF($X$1=9,(VLOOKUP(B338,'X9'!$B:$AP,41,FALSE)),IF($X$1=10,(VLOOKUP(B338,'X10'!$B:$AP,41,FALSE)),IF($X$1=11,(VLOOKUP(B338,'X11'!$B:$AP,41,FALSE)),IF($X$1=12,(VLOOKUP(B338,'X12'!$B:$AP,41,FALSE)),IF($X$1=13,(VLOOKUP(B338,'X13'!$B:$AP,41,FALSE)),"B")))))))))))))))</f>
        <v xml:space="preserve"> </v>
      </c>
      <c r="E338" s="182" t="str">
        <f ca="1">IF(ISERROR(IF($X$1=1,(VLOOKUP(B338,'X1'!$B:$AP,7,FALSE)),IF($X$1=2,(VLOOKUP(B338,'X2'!$B:$AP,7,FALSE)),IF($X$1=3,(VLOOKUP(B338,'X3'!$B:$AP,7,FALSE)),IF($X$1=4,(VLOOKUP(B338,'X4'!$B:$AP,7,FALSE)),IF($X$1=5,(VLOOKUP(B338,'X5'!$B:$AP,7,FALSE)),IF($X$1=6,(VLOOKUP(B338,'X6'!$B:$AP,7,FALSE)),IF($X$1=7,(VLOOKUP(B338,'X7'!$B:$AP,7,FALSE)),IF($X$1=8,(VLOOKUP(B338,'X8'!$B:$AP,7,FALSE)),IF($X$1=9,(VLOOKUP(B338,'X9'!$B:$AP,7,FALSE)),IF($X$1=10,(VLOOKUP(B338,'X10'!$B:$AP,7,FALSE)),IF($X$1=11,(VLOOKUP(B338,'X11'!$B:$AP,7,FALSE)),IF($X$1=12,(VLOOKUP(B338,'X12'!$B:$AP,7,FALSE)),IF($X$1=13,(VLOOKUP(B338,'X13'!$B:$AP,7,FALSE)),"B"))))))))))))))=TRUE," ",(IF($X$1=1,(VLOOKUP(B338,'X1'!$B:$AP,7,FALSE)),IF($X$1=2,(VLOOKUP(B338,'X2'!$B:$AP,7,FALSE)),IF($X$1=3,(VLOOKUP(B338,'X3'!$B:$AP,7,FALSE)),IF($X$1=4,(VLOOKUP(B338,'X4'!$B:$AP,7,FALSE)),IF($X$1=5,(VLOOKUP(B338,'X5'!$B:$AP,7,FALSE)),IF($X$1=6,(VLOOKUP(B338,'X6'!$B:$AP,7,FALSE)),IF($X$1=7,(VLOOKUP(B338,'X7'!$B:$AP,7,FALSE)),IF($X$1=8,(VLOOKUP(B338,'X8'!$B:$AP,7,FALSE)),IF($X$1=9,(VLOOKUP(B338,'X9'!$B:$AP,7,FALSE)),IF($X$1=10,(VLOOKUP(B338,'X10'!$B:$AP,7,FALSE)),IF($X$1=11,(VLOOKUP(B338,'X11'!$B:$AP,7,FALSE)),IF($X$1=12,(VLOOKUP(B338,'X12'!$B:$AP,7,FALSE)),IF($X$1=13,(VLOOKUP(B338,'X13'!$B:$AP,7,FALSE)),"B")))))))))))))))</f>
        <v xml:space="preserve"> </v>
      </c>
      <c r="F338" s="182" t="str">
        <f ca="1">IF(ISERROR(IF((IF($X$1=1,(VLOOKUP(B338,'X1'!$B:$AO,6,FALSE)),(IF($X$1=2,(VLOOKUP(B338,'X2'!$B:$AO,6,FALSE)),(IF($X$1=3,(VLOOKUP(B338,'X3'!$B:$AO,6,FALSE)),(IF($X$1=4,(VLOOKUP(B338,'X4'!$B:$AO,6,FALSE)),(IF($X$1=5,(VLOOKUP(B338,'X5'!$B:$AO,6,FALSE)),(IF($X$1=6,(VLOOKUP(B338,'X6'!$B:$AO,6,FALSE)),(IF($X$1=7,(VLOOKUP(B338,'X7'!$B:$AO,6,FALSE)),(IF($X$1=8,(VLOOKUP(B338,'X8'!$B:$AO,6,FALSE)),(IF($X$1=9,(VLOOKUP(B338,'X9'!$B:$AO,6,FALSE)),(IF($X$1=10,(VLOOKUP(B338,'X10'!$B:$AO,6,FALSE)),(IF($X$1=11,(VLOOKUP(B338,'X11'!$B:$AO,6,FALSE)),(IF($X$1=12,(VLOOKUP(B338,'X12'!$B:$AO,6,FALSE)),(VLOOKUP(B338,'X13'!$B:$AO,6,FALSE))))))))))))))))))))))))))=$V$1," ",(IF($X$1=1,(VLOOKUP(B338,'X1'!$B:$AO,6,FALSE)),(IF($X$1=2,(VLOOKUP(B338,'X2'!$B:$AO,6,FALSE)),(IF($X$1=3,(VLOOKUP(B338,'X3'!$B:$AO,6,FALSE)),(IF($X$1=4,(VLOOKUP(B338,'X4'!$B:$AO,6,FALSE)),(IF($X$1=5,(VLOOKUP(B338,'X5'!$B:$AO,6,FALSE)),(IF($X$1=6,(VLOOKUP(B338,'X6'!$B:$AO,6,FALSE)),(IF($X$1=7,(VLOOKUP(B338,'X7'!$B:$AO,6,FALSE)),(IF($X$1=8,(VLOOKUP(B338,'X8'!$B:$AO,6,FALSE)),(IF($X$1=9,(VLOOKUP(B338,'X9'!$B:$AO,6,FALSE)),(IF($X$1=10,(VLOOKUP(B338,'X10'!$B:$AO,6,FALSE)),(IF($X$1=11,(VLOOKUP(B338,'X11'!$B:$AO,6,FALSE)),(IF($X$1=12,(VLOOKUP(B338,'X12'!$B:$AO,6,FALSE)),(VLOOKUP(B338,'X13'!$B:$AO,6,FALSE))))))))))))))))))))))))))))=TRUE," ",(IF((IF($X$1=1,(VLOOKUP(B338,'X1'!$B:$AO,6,FALSE)),(IF($X$1=2,(VLOOKUP(B338,'X2'!$B:$AO,6,FALSE)),(IF($X$1=3,(VLOOKUP(B338,'X3'!$B:$AO,6,FALSE)),(IF($X$1=4,(VLOOKUP(B338,'X4'!$B:$AO,6,FALSE)),(IF($X$1=5,(VLOOKUP(B338,'X5'!$B:$AO,6,FALSE)),(IF($X$1=6,(VLOOKUP(B338,'X6'!$B:$AO,6,FALSE)),(IF($X$1=7,(VLOOKUP(B338,'X7'!$B:$AO,6,FALSE)),(IF($X$1=8,(VLOOKUP(B338,'X8'!$B:$AO,6,FALSE)),(IF($X$1=9,(VLOOKUP(B338,'X9'!$B:$AO,6,FALSE)),(IF($X$1=10,(VLOOKUP(B338,'X10'!$B:$AO,6,FALSE)),(IF($X$1=11,(VLOOKUP(B338,'X11'!$B:$AO,6,FALSE)),(IF($X$1=12,(VLOOKUP(B338,'X12'!$B:$AO,6,FALSE)),(VLOOKUP(B338,'X13'!$B:$AO,6,FALSE))))))))))))))))))))))))))=$V$1," ",(IF($X$1=1,(VLOOKUP(B338,'X1'!$B:$AO,6,FALSE)),(IF($X$1=2,(VLOOKUP(B338,'X2'!$B:$AO,6,FALSE)),(IF($X$1=3,(VLOOKUP(B338,'X3'!$B:$AO,6,FALSE)),(IF($X$1=4,(VLOOKUP(B338,'X4'!$B:$AO,6,FALSE)),(IF($X$1=5,(VLOOKUP(B338,'X5'!$B:$AO,6,FALSE)),(IF($X$1=6,(VLOOKUP(B338,'X6'!$B:$AO,6,FALSE)),(IF($X$1=7,(VLOOKUP(B338,'X7'!$B:$AO,6,FALSE)),(IF($X$1=8,(VLOOKUP(B338,'X8'!$B:$AO,6,FALSE)),(IF($X$1=9,(VLOOKUP(B338,'X9'!$B:$AO,6,FALSE)),(IF($X$1=10,(VLOOKUP(B338,'X10'!$B:$AO,6,FALSE)),(IF($X$1=11,(VLOOKUP(B338,'X11'!$B:$AO,6,FALSE)),(IF($X$1=12,(VLOOKUP(B338,'X12'!$B:$AO,6,FALSE)),(VLOOKUP(B338,'X13'!$B:$AO,6,FALSE)))))))))))))))))))))))))))))</f>
        <v xml:space="preserve"> </v>
      </c>
      <c r="G338" s="182" t="str">
        <f ca="1">IF(ISERROR(IF($X$1=1,(VLOOKUP(B338,'X1'!$B:$AZ,44,FALSE)),IF($X$1=2,(VLOOKUP(B338,'X2'!$B:$AZ,44,FALSE)),IF($X$1=3,(VLOOKUP(B338,'X3'!$B:$AZ,44,FALSE)),IF($X$1=4,(VLOOKUP(B338,'X4'!$B:$AZ,44,FALSE)),IF($X$1=5,(VLOOKUP(B338,'X5'!$B:$AZ,44,FALSE)),IF($X$1=6,(VLOOKUP(B338,'X6'!$B:$AZ,44,FALSE)),IF($X$1=7,(VLOOKUP(B338,'X7'!$B:$AZ,44,FALSE)),IF($X$1=8,(VLOOKUP(B338,'X8'!$B:$AZ,44,FALSE)),IF($X$1=9,(VLOOKUP(B338,'X9'!$B:$AZ,44,FALSE)),IF($X$1=10,(VLOOKUP(B338,'X10'!$B:$AZ,44,FALSE)),IF($X$1=11,(VLOOKUP(B338,'X11'!$B:$AZ,44,FALSE)),IF($X$1=12,(VLOOKUP(B338,'X12'!$B:$AZ,44,FALSE)),IF($X$1=13,(VLOOKUP(B338,'X13'!$B:$AZ,44,FALSE)),"B"))))))))))))))=TRUE," ",(IF($X$1=1,(VLOOKUP(B338,'X1'!$B:$AZ,44,FALSE)),IF($X$1=2,(VLOOKUP(B338,'X2'!$B:$AZ,44,FALSE)),IF($X$1=3,(VLOOKUP(B338,'X3'!$B:$AZ,44,FALSE)),IF($X$1=4,(VLOOKUP(B338,'X4'!$B:$AZ,44,FALSE)),IF($X$1=5,(VLOOKUP(B338,'X5'!$B:$AZ,44,FALSE)),IF($X$1=6,(VLOOKUP(B338,'X6'!$B:$AZ,44,FALSE)),IF($X$1=7,(VLOOKUP(B338,'X7'!$B:$AZ,44,FALSE)),IF($X$1=8,(VLOOKUP(B338,'X8'!$B:$AZ,44,FALSE)),IF($X$1=9,(VLOOKUP(B338,'X9'!$B:$AZ,44,FALSE)),IF($X$1=10,(VLOOKUP(B338,'X10'!$B:$AZ,44,FALSE)),IF($X$1=11,(VLOOKUP(B338,'X11'!$B:$AZ,44,FALSE)),IF($X$1=12,(VLOOKUP(B338,'X12'!$B:$AZ,44,FALSE)),IF($X$1=13,(VLOOKUP(B338,'X13'!$B:$AZ,44,FALSE)),"B")))))))))))))))</f>
        <v xml:space="preserve"> </v>
      </c>
      <c r="H338" s="182" t="str">
        <f ca="1">IF(ISERROR(IF($X$1=1,(VLOOKUP(B338,'X1'!$B:$AZ,8,FALSE)),IF($X$1=2,(VLOOKUP(B338,'X2'!$B:$AZ,8,FALSE)),IF($X$1=3,(VLOOKUP(B338,'X3'!$B:$AZ,8,FALSE)),IF($X$1=4,(VLOOKUP(B338,'X4'!$B:$AZ,8,FALSE)),IF($X$1=5,(VLOOKUP(B338,'X5'!$B:$AZ,8,FALSE)),IF($X$1=6,(VLOOKUP(B338,'X6'!$B:$AZ,8,FALSE)),IF($X$1=7,(VLOOKUP(B338,'X7'!$B:$AZ,8,FALSE)),IF($X$1=8,(VLOOKUP(B338,'X8'!$B:$AZ,8,FALSE)),IF($X$1=9,(VLOOKUP(B338,'X9'!$B:$AZ,8,FALSE)),IF($X$1=10,(VLOOKUP(B338,'X10'!$B:$AZ,8,FALSE)),IF($X$1=11,(VLOOKUP(B338,'X11'!$B:$AZ,8,FALSE)),IF($X$1=12,(VLOOKUP(B338,'X12'!$B:$AZ,8,FALSE)),IF($X$1=13,(VLOOKUP(B338,'X13'!$B:$AZ,8,FALSE)),"B"))))))))))))))=TRUE," ",(IF($X$1=1,(VLOOKUP(B338,'X1'!$B:$AZ,8,FALSE)),IF($X$1=2,(VLOOKUP(B338,'X2'!$B:$AZ,8,FALSE)),IF($X$1=3,(VLOOKUP(B338,'X3'!$B:$AZ,8,FALSE)),IF($X$1=4,(VLOOKUP(B338,'X4'!$B:$AZ,8,FALSE)),IF($X$1=5,(VLOOKUP(B338,'X5'!$B:$AZ,8,FALSE)),IF($X$1=6,(VLOOKUP(B338,'X6'!$B:$AZ,8,FALSE)),IF($X$1=7,(VLOOKUP(B338,'X7'!$B:$AZ,8,FALSE)),IF($X$1=8,(VLOOKUP(B338,'X8'!$B:$AZ,8,FALSE)),IF($X$1=9,(VLOOKUP(B338,'X9'!$B:$AZ,8,FALSE)),IF($X$1=10,(VLOOKUP(B338,'X10'!$B:$AZ,8,FALSE)),IF($X$1=11,(VLOOKUP(B338,'X11'!$B:$AZ,8,FALSE)),IF($X$1=12,(VLOOKUP(B338,'X12'!$B:$AZ,8,FALSE)),IF($X$1=13,(VLOOKUP(B338,'X13'!$B:$AZ,8,FALSE)),"B")))))))))))))))</f>
        <v xml:space="preserve"> </v>
      </c>
      <c r="I338" s="183" t="str">
        <f ca="1">IF(ISERROR(IF($X$1=1,(VLOOKUP(B338,'X1'!$B:$AZ,2,FALSE)),IF($X$1=2,(VLOOKUP(B338,'X2'!$B:$AZ,2,FALSE)),IF($X$1=3,(VLOOKUP(B338,'X3'!$B:$AZ,2,FALSE)),IF($X$1=4,(VLOOKUP(B338,'X4'!$B:$AZ,2,FALSE)),IF($X$1=5,(VLOOKUP(B338,'X5'!$B:$AZ,2,FALSE)),IF($X$1=6,(VLOOKUP(B338,'X6'!$B:$AZ,2,FALSE)),IF($X$1=7,(VLOOKUP(B338,'X7'!$B:$AZ,2,FALSE)),IF($X$1=8,(VLOOKUP(B338,'X8'!$B:$AZ,2,FALSE)),IF($X$1=9,(VLOOKUP(B338,'X9'!$B:$AZ,2,FALSE)),IF($X$1=10,(VLOOKUP(B338,'X10'!$B:$AZ,2,FALSE)),IF($X$1=11,(VLOOKUP(B338,'X11'!$B:$AZ,2,FALSE)),IF($X$1=12,(VLOOKUP(B338,'X12'!$B:$AZ,2,FALSE)),IF($X$1=13,(VLOOKUP(B338,'X13'!$B:$AZ,2,FALSE)),"B"))))))))))))))=TRUE," ",(IF($X$1=1,(VLOOKUP(B338,'X1'!$B:$AZ,2,FALSE)),IF($X$1=2,(VLOOKUP(B338,'X2'!$B:$AZ,2,FALSE)),IF($X$1=3,(VLOOKUP(B338,'X3'!$B:$AZ,2,FALSE)),IF($X$1=4,(VLOOKUP(B338,'X4'!$B:$AZ,2,FALSE)),IF($X$1=5,(VLOOKUP(B338,'X5'!$B:$AZ,2,FALSE)),IF($X$1=6,(VLOOKUP(B338,'X6'!$B:$AZ,2,FALSE)),IF($X$1=7,(VLOOKUP(B338,'X7'!$B:$AZ,2,FALSE)),IF($X$1=8,(VLOOKUP(B338,'X8'!$B:$AZ,2,FALSE)),IF($X$1=9,(VLOOKUP(B338,'X9'!$B:$AZ,2,FALSE)),IF($X$1=10,(VLOOKUP(B338,'X10'!$B:$AZ,2,FALSE)),IF($X$1=11,(VLOOKUP(B338,'X11'!$B:$AZ,2,FALSE)),IF($X$1=12,(VLOOKUP(B338,'X12'!$B:$AZ,2,FALSE)),IF($X$1=13,(VLOOKUP(B338,'X13'!$B:$AZ,2,FALSE)),"B")))))))))))))))</f>
        <v xml:space="preserve"> </v>
      </c>
      <c r="J338" s="183" t="str">
        <f ca="1">IF(ISERROR(IF($X$1=1,(VLOOKUP(B338,'X1'!$B:$AZ,3,FALSE)),IF($X$1=2,(VLOOKUP(B338,'X2'!$B:$AZ,3,FALSE)),IF($X$1=3,(VLOOKUP(B338,'X3'!$B:$AZ,3,FALSE)),IF($X$1=4,(VLOOKUP(B338,'X4'!$B:$AZ,3,FALSE)),IF($X$1=5,(VLOOKUP(B338,'X5'!$B:$AZ,3,FALSE)),IF($X$1=6,(VLOOKUP(B338,'X6'!$B:$AZ,3,FALSE)),IF($X$1=7,(VLOOKUP(B338,'X7'!$B:$AZ,3,FALSE)),IF($X$1=8,(VLOOKUP(B338,'X8'!$B:$AZ,3,FALSE)),IF($X$1=9,(VLOOKUP(B338,'X9'!$B:$AZ,3,FALSE)),IF($X$1=10,(VLOOKUP(B338,'X10'!$B:$AZ,3,FALSE)),IF($X$1=11,(VLOOKUP(B338,'X11'!$B:$AZ,3,FALSE)),IF($X$1=12,(VLOOKUP(B338,'X12'!$B:$AZ,3,FALSE)),IF($X$1=13,(VLOOKUP(B338,'X13'!$B:$AZ,3,FALSE)),"B"))))))))))))))=TRUE," ",(IF($X$1=1,(VLOOKUP(B338,'X1'!$B:$AZ,3,FALSE)),IF($X$1=2,(VLOOKUP(B338,'X2'!$B:$AZ,3,FALSE)),IF($X$1=3,(VLOOKUP(B338,'X3'!$B:$AZ,3,FALSE)),IF($X$1=4,(VLOOKUP(B338,'X4'!$B:$AZ,3,FALSE)),IF($X$1=5,(VLOOKUP(B338,'X5'!$B:$AZ,3,FALSE)),IF($X$1=6,(VLOOKUP(B338,'X6'!$B:$AZ,3,FALSE)),IF($X$1=7,(VLOOKUP(B338,'X7'!$B:$AZ,3,FALSE)),IF($X$1=8,(VLOOKUP(B338,'X8'!$B:$AZ,3,FALSE)),IF($X$1=9,(VLOOKUP(B338,'X9'!$B:$AZ,3,FALSE)),IF($X$1=10,(VLOOKUP(B338,'X10'!$B:$AZ,3,FALSE)),IF($X$1=11,(VLOOKUP(B338,'X11'!$B:$AZ,3,FALSE)),IF($X$1=12,(VLOOKUP(B338,'X12'!$B:$AZ,3,FALSE)),IF($X$1=13,(VLOOKUP(B338,'X13'!$B:$AZ,3,FALSE)),"B")))))))))))))))</f>
        <v xml:space="preserve"> </v>
      </c>
      <c r="K338" s="183" t="str">
        <f ca="1">IF(ISERROR(IF($X$1=1,(VLOOKUP(B338,'X1'!$B:$AZ,5,FALSE)),IF($X$1=2,(VLOOKUP(B338,'X2'!$B:$AZ,5,FALSE)),IF($X$1=3,(VLOOKUP(B338,'X3'!$B:$AZ,5,FALSE)),IF($X$1=4,(VLOOKUP(B338,'X4'!$B:$AZ,5,FALSE)),IF($X$1=5,(VLOOKUP(B338,'X5'!$B:$AZ,5,FALSE)),IF($X$1=6,(VLOOKUP(B338,'X6'!$B:$AZ,5,FALSE)),IF($X$1=7,(VLOOKUP(B338,'X7'!$B:$AZ,5,FALSE)),IF($X$1=8,(VLOOKUP(B338,'X8'!$B:$AZ,5,FALSE)),IF($X$1=9,(VLOOKUP(B338,'X9'!$B:$AZ,5,FALSE)),IF($X$1=10,(VLOOKUP(B338,'X10'!$B:$AZ,5,FALSE)),IF($X$1=11,(VLOOKUP(B338,'X11'!$B:$AZ,5,FALSE)),IF($X$1=12,(VLOOKUP(B338,'X12'!$B:$AZ,5,FALSE)),IF($X$1=13,(VLOOKUP(B338,'X13'!$B:$AZ,5,FALSE)),"B"))))))))))))))=TRUE," ",(IF($X$1=1,(VLOOKUP(B338,'X1'!$B:$AZ,5,FALSE)),IF($X$1=2,(VLOOKUP(B338,'X2'!$B:$AZ,5,FALSE)),IF($X$1=3,(VLOOKUP(B338,'X3'!$B:$AZ,5,FALSE)),IF($X$1=4,(VLOOKUP(B338,'X4'!$B:$AZ,5,FALSE)),IF($X$1=5,(VLOOKUP(B338,'X5'!$B:$AZ,5,FALSE)),IF($X$1=6,(VLOOKUP(B338,'X6'!$B:$AZ,5,FALSE)),IF($X$1=7,(VLOOKUP(B338,'X7'!$B:$AZ,5,FALSE)),IF($X$1=8,(VLOOKUP(B338,'X8'!$B:$AZ,5,FALSE)),IF($X$1=9,(VLOOKUP(B338,'X9'!$B:$AZ,5,FALSE)),IF($X$1=10,(VLOOKUP(B338,'X10'!$B:$AZ,5,FALSE)),IF($X$1=11,(VLOOKUP(B338,'X11'!$B:$AZ,5,FALSE)),IF($X$1=12,(VLOOKUP(B338,'X12'!$B:$AZ,5,FALSE)),IF($X$1=13,(VLOOKUP(B338,'X13'!$B:$AZ,5,FALSE)),"B")))))))))))))))</f>
        <v xml:space="preserve"> </v>
      </c>
      <c r="L338" s="184" t="str">
        <f ca="1">IF(ISERROR(IF($X$1=1,(VLOOKUP(B338,'X1'!$B:$AZ,9,FALSE)),IF($X$1=2,(VLOOKUP(B338,'X2'!$B:$AZ,9,FALSE)),IF($X$1=3,(VLOOKUP(B338,'X3'!$B:$AZ,9,FALSE)),IF($X$1=4,(VLOOKUP(B338,'X4'!$B:$AZ,9,FALSE)),IF($X$1=5,(VLOOKUP(B338,'X5'!$B:$AZ,9,FALSE)),IF($X$1=6,(VLOOKUP(B338,'X6'!$B:$AZ,9,FALSE)),IF($X$1=7,(VLOOKUP(B338,'X7'!$B:$AZ,9,FALSE)),IF($X$1=8,(VLOOKUP(B338,'X8'!$B:$AZ,9,FALSE)),IF($X$1=9,(VLOOKUP(B338,'X9'!$B:$AZ,9,FALSE)),IF($X$1=10,(VLOOKUP(B338,'X10'!$B:$AZ,9,FALSE)),IF($X$1=11,(VLOOKUP(B338,'X11'!$B:$AZ,9,FALSE)),IF($X$1=12,(VLOOKUP(B338,'X12'!$B:$AZ,9,FALSE)),IF($X$1=13,(VLOOKUP(B338,'X13'!$B:$AZ,9,FALSE)),"B"))))))))))))))=TRUE," ",(IF($X$1=1,(VLOOKUP(B338,'X1'!$B:$AZ,9,FALSE)),IF($X$1=2,(VLOOKUP(B338,'X2'!$B:$AZ,9,FALSE)),IF($X$1=3,(VLOOKUP(B338,'X3'!$B:$AZ,9,FALSE)),IF($X$1=4,(VLOOKUP(B338,'X4'!$B:$AZ,9,FALSE)),IF($X$1=5,(VLOOKUP(B338,'X5'!$B:$AZ,9,FALSE)),IF($X$1=6,(VLOOKUP(B338,'X6'!$B:$AZ,9,FALSE)),IF($X$1=7,(VLOOKUP(B338,'X7'!$B:$AZ,9,FALSE)),IF($X$1=8,(VLOOKUP(B338,'X8'!$B:$AZ,9,FALSE)),IF($X$1=9,(VLOOKUP(B338,'X9'!$B:$AZ,9,FALSE)),IF($X$1=10,(VLOOKUP(B338,'X10'!$B:$AZ,9,FALSE)),IF($X$1=11,(VLOOKUP(B338,'X11'!$B:$AZ,9,FALSE)),IF($X$1=12,(VLOOKUP(B338,'X12'!$B:$AZ,9,FALSE)),IF($X$1=13,(VLOOKUP(B338,'X13'!$B:$AZ,9,FALSE)),"B")))))))))))))))</f>
        <v xml:space="preserve"> </v>
      </c>
      <c r="M338" s="184" t="str">
        <f ca="1">IF(ISERROR(IF($X$1=1,(VLOOKUP(B338,'X1'!$B:$AZ,10,FALSE)),IF($X$1=2,(VLOOKUP(B338,'X2'!$B:$AZ,10,FALSE)),IF($X$1=3,(VLOOKUP(B338,'X3'!$B:$AZ,10,FALSE)),IF($X$1=4,(VLOOKUP(B338,'X4'!$B:$AZ,10,FALSE)),IF($X$1=5,(VLOOKUP(B338,'X5'!$B:$AZ,10,FALSE)),IF($X$1=6,(VLOOKUP(B338,'X6'!$B:$AZ,10,FALSE)),IF($X$1=7,(VLOOKUP(B338,'X7'!$B:$AZ,10,FALSE)),IF($X$1=8,(VLOOKUP(B338,'X8'!$B:$AZ,10,FALSE)),IF($X$1=9,(VLOOKUP(B338,'X9'!$B:$AZ,10,FALSE)),IF($X$1=10,(VLOOKUP(B338,'X10'!$B:$AZ,10,FALSE)),IF($X$1=11,(VLOOKUP(B338,'X11'!$B:$AZ,10,FALSE)),IF($X$1=12,(VLOOKUP(B338,'X12'!$B:$AZ,10,FALSE)),IF($X$1=13,(VLOOKUP(B338,'X13'!$B:$AZ,10,FALSE)),"B"))))))))))))))=TRUE," ",(IF($X$1=1,(VLOOKUP(B338,'X1'!$B:$AZ,10,FALSE)),IF($X$1=2,(VLOOKUP(B338,'X2'!$B:$AZ,10,FALSE)),IF($X$1=3,(VLOOKUP(B338,'X3'!$B:$AZ,10,FALSE)),IF($X$1=4,(VLOOKUP(B338,'X4'!$B:$AZ,10,FALSE)),IF($X$1=5,(VLOOKUP(B338,'X5'!$B:$AZ,10,FALSE)),IF($X$1=6,(VLOOKUP(B338,'X6'!$B:$AZ,10,FALSE)),IF($X$1=7,(VLOOKUP(B338,'X7'!$B:$AZ,10,FALSE)),IF($X$1=8,(VLOOKUP(B338,'X8'!$B:$AZ,10,FALSE)),IF($X$1=9,(VLOOKUP(B338,'X9'!$B:$AZ,10,FALSE)),IF($X$1=10,(VLOOKUP(B338,'X10'!$B:$AZ,10,FALSE)),IF($X$1=11,(VLOOKUP(B338,'X11'!$B:$AZ,10,FALSE)),IF($X$1=12,(VLOOKUP(B338,'X12'!$B:$AZ,10,FALSE)),IF($X$1=13,(VLOOKUP(B338,'X13'!$B:$AZ,10,FALSE)),"B")))))))))))))))</f>
        <v xml:space="preserve"> </v>
      </c>
      <c r="N338" s="185" t="str">
        <f ca="1">IF(ISERROR(IF($X$1=1,(VLOOKUP(B338,'X1'!$B:$AZ,45,FALSE)),IF($X$1=2,(VLOOKUP(B338,'X2'!$B:$AZ,45,FALSE)),IF($X$1=3,(VLOOKUP(B338,'X3'!$B:$AZ,45,FALSE)),IF($X$1=4,(VLOOKUP(B338,'X4'!$B:$AZ,45,FALSE)),IF($X$1=5,(VLOOKUP(B338,'X5'!$B:$AZ,45,FALSE)),IF($X$1=6,(VLOOKUP(B338,'X6'!$B:$AZ,45,FALSE)),IF($X$1=7,(VLOOKUP(B338,'X7'!$B:$AZ,45,FALSE)),IF($X$1=8,(VLOOKUP(B338,'X8'!$B:$AZ,45,FALSE)),IF($X$1=9,(VLOOKUP(B338,'X9'!$B:$AZ,45,FALSE)),IF($X$1=10,(VLOOKUP(B338,'X10'!$B:$AZ,45,FALSE)),IF($X$1=11,(VLOOKUP(B338,'X11'!$B:$AZ,45,FALSE)),IF($X$1=12,(VLOOKUP(B338,'X12'!$B:$AZ,45,FALSE)),IF($X$1=13,(VLOOKUP(B338,'X13'!$B:$AZ,45,FALSE)),"B"))))))))))))))=TRUE," ",(IF($X$1=1,(VLOOKUP(B338,'X1'!$B:$AZ,45,FALSE)),IF($X$1=2,(VLOOKUP(B338,'X2'!$B:$AZ,45,FALSE)),IF($X$1=3,(VLOOKUP(B338,'X3'!$B:$AZ,45,FALSE)),IF($X$1=4,(VLOOKUP(B338,'X4'!$B:$AZ,45,FALSE)),IF($X$1=5,(VLOOKUP(B338,'X5'!$B:$AZ,45,FALSE)),IF($X$1=6,(VLOOKUP(B338,'X6'!$B:$AZ,45,FALSE)),IF($X$1=7,(VLOOKUP(B338,'X7'!$B:$AZ,45,FALSE)),IF($X$1=8,(VLOOKUP(B338,'X8'!$B:$AZ,45,FALSE)),IF($X$1=9,(VLOOKUP(B338,'X9'!$B:$AZ,45,FALSE)),IF($X$1=10,(VLOOKUP(B338,'X10'!$B:$AZ,45,FALSE)),IF($X$1=11,(VLOOKUP(B338,'X11'!$B:$AZ,45,FALSE)),IF($X$1=12,(VLOOKUP(B338,'X12'!$B:$AZ,45,FALSE)),IF($X$1=13,(VLOOKUP(B338,'X13'!$B:$AZ,45,FALSE)),"B")))))))))))))))</f>
        <v xml:space="preserve"> </v>
      </c>
      <c r="O338" s="184" t="str">
        <f ca="1">IF(ISERROR(IF($X$1=1,(VLOOKUP(B338,'X1'!$B:$AZ,11,FALSE)),IF($X$1=2,(VLOOKUP(B338,'X2'!$B:$AZ,11,FALSE)),IF($X$1=3,(VLOOKUP(B338,'X3'!$B:$AZ,11,FALSE)),IF($X$1=4,(VLOOKUP(B338,'X4'!$B:$AZ,11,FALSE)),IF($X$1=5,(VLOOKUP(B338,'X5'!$B:$AZ,11,FALSE)),IF($X$1=6,(VLOOKUP(B338,'X6'!$B:$AZ,11,FALSE)),IF($X$1=7,(VLOOKUP(B338,'X7'!$B:$AZ,11,FALSE)),IF($X$1=8,(VLOOKUP(B338,'X8'!$B:$AZ,11,FALSE)),IF($X$1=9,(VLOOKUP(B338,'X9'!$B:$AZ,11,FALSE)),IF($X$1=10,(VLOOKUP(B338,'X10'!$B:$AZ,11,FALSE)),IF($X$1=11,(VLOOKUP(B338,'X11'!$B:$AZ,11,FALSE)),IF($X$1=12,(VLOOKUP(B338,'X12'!$B:$AZ,11,FALSE)),IF($X$1=13,(VLOOKUP(B338,'X13'!$B:$AZ,11,FALSE)),"B"))))))))))))))=TRUE," ",(IF($X$1=1,(VLOOKUP(B338,'X1'!$B:$AZ,11,FALSE)),IF($X$1=2,(VLOOKUP(B338,'X2'!$B:$AZ,11,FALSE)),IF($X$1=3,(VLOOKUP(B338,'X3'!$B:$AZ,11,FALSE)),IF($X$1=4,(VLOOKUP(B338,'X4'!$B:$AZ,11,FALSE)),IF($X$1=5,(VLOOKUP(B338,'X5'!$B:$AZ,11,FALSE)),IF($X$1=6,(VLOOKUP(B338,'X6'!$B:$AZ,11,FALSE)),IF($X$1=7,(VLOOKUP(B338,'X7'!$B:$AZ,11,FALSE)),IF($X$1=8,(VLOOKUP(B338,'X8'!$B:$AZ,11,FALSE)),IF($X$1=9,(VLOOKUP(B338,'X9'!$B:$AZ,11,FALSE)),IF($X$1=10,(VLOOKUP(B338,'X10'!$B:$AZ,11,FALSE)),IF($X$1=11,(VLOOKUP(B338,'X11'!$B:$AZ,11,FALSE)),IF($X$1=12,(VLOOKUP(B338,'X12'!$B:$AZ,11,FALSE)),IF($X$1=13,(VLOOKUP(B338,'X13'!$B:$AZ,11,FALSE)),"B")))))))))))))))</f>
        <v xml:space="preserve"> </v>
      </c>
      <c r="P338" s="184" t="str">
        <f ca="1">IF(ISERROR(IF($X$1=1,(VLOOKUP(B338,'X1'!$B:$AZ,12,FALSE)),IF($X$1=2,(VLOOKUP(B338,'X2'!$B:$AZ,12,FALSE)),IF($X$1=3,(VLOOKUP(B338,'X3'!$B:$AZ,12,FALSE)),IF($X$1=4,(VLOOKUP(B338,'X4'!$B:$AZ,12,FALSE)),IF($X$1=5,(VLOOKUP(B338,'X5'!$B:$AZ,12,FALSE)),IF($X$1=6,(VLOOKUP(B338,'X6'!$B:$AZ,12,FALSE)),IF($X$1=7,(VLOOKUP(B338,'X7'!$B:$AZ,12,FALSE)),IF($X$1=8,(VLOOKUP(B338,'X8'!$B:$AZ,12,FALSE)),IF($X$1=9,(VLOOKUP(B338,'X9'!$B:$AZ,12,FALSE)),IF($X$1=10,(VLOOKUP(B338,'X10'!$B:$AZ,12,FALSE)),IF($X$1=11,(VLOOKUP(B338,'X11'!$B:$AZ,12,FALSE)),IF($X$1=12,(VLOOKUP(B338,'X12'!$B:$AZ,12,FALSE)),IF($X$1=13,(VLOOKUP(B338,'X13'!$B:$AZ,12,FALSE)),"B"))))))))))))))=TRUE," ",(IF($X$1=1,(VLOOKUP(B338,'X1'!$B:$AZ,12,FALSE)),IF($X$1=2,(VLOOKUP(B338,'X2'!$B:$AZ,12,FALSE)),IF($X$1=3,(VLOOKUP(B338,'X3'!$B:$AZ,12,FALSE)),IF($X$1=4,(VLOOKUP(B338,'X4'!$B:$AZ,12,FALSE)),IF($X$1=5,(VLOOKUP(B338,'X5'!$B:$AZ,12,FALSE)),IF($X$1=6,(VLOOKUP(B338,'X6'!$B:$AZ,12,FALSE)),IF($X$1=7,(VLOOKUP(B338,'X7'!$B:$AZ,12,FALSE)),IF($X$1=8,(VLOOKUP(B338,'X8'!$B:$AZ,12,FALSE)),IF($X$1=9,(VLOOKUP(B338,'X9'!$B:$AZ,12,FALSE)),IF($X$1=10,(VLOOKUP(B338,'X10'!$B:$AZ,12,FALSE)),IF($X$1=11,(VLOOKUP(B338,'X11'!$B:$AZ,12,FALSE)),IF($X$1=12,(VLOOKUP(B338,'X12'!$B:$AZ,12,FALSE)),IF($X$1=13,(VLOOKUP(B338,'X13'!$B:$AZ,12,FALSE)),"B")))))))))))))))</f>
        <v xml:space="preserve"> </v>
      </c>
      <c r="Q338" s="185" t="str">
        <f ca="1">IF(ISERROR(IF($X$1=1,(VLOOKUP(B338,'X1'!$B:$AZ,46,FALSE)),IF($X$1=2,(VLOOKUP(B338,'X2'!$B:$AZ,46,FALSE)),IF($X$1=3,(VLOOKUP(B338,'X3'!$B:$AZ,46,FALSE)),IF($X$1=4,(VLOOKUP(B338,'X4'!$B:$AZ,46,FALSE)),IF($X$1=5,(VLOOKUP(B338,'X5'!$B:$AZ,46,FALSE)),IF($X$1=6,(VLOOKUP(B338,'X6'!$B:$AZ,46,FALSE)),IF($X$1=7,(VLOOKUP(B338,'X7'!$B:$AZ,46,FALSE)),IF($X$1=8,(VLOOKUP(B338,'X8'!$B:$AZ,46,FALSE)),IF($X$1=9,(VLOOKUP(B338,'X9'!$B:$AZ,46,FALSE)),IF($X$1=10,(VLOOKUP(B338,'X10'!$B:$AZ,46,FALSE)),IF($X$1=11,(VLOOKUP(B338,'X11'!$B:$AZ,46,FALSE)),IF($X$1=12,(VLOOKUP(B338,'X12'!$B:$AZ,46,FALSE)),IF($X$1=13,(VLOOKUP(B338,'X13'!$B:$AZ,46,FALSE)),"B"))))))))))))))=TRUE," ",(IF($X$1=1,(VLOOKUP(B338,'X1'!$B:$AZ,46,FALSE)),IF($X$1=2,(VLOOKUP(B338,'X2'!$B:$AZ,46,FALSE)),IF($X$1=3,(VLOOKUP(B338,'X3'!$B:$AZ,46,FALSE)),IF($X$1=4,(VLOOKUP(B338,'X4'!$B:$AZ,46,FALSE)),IF($X$1=5,(VLOOKUP(B338,'X5'!$B:$AZ,46,FALSE)),IF($X$1=6,(VLOOKUP(B338,'X6'!$B:$AZ,46,FALSE)),IF($X$1=7,(VLOOKUP(B338,'X7'!$B:$AZ,46,FALSE)),IF($X$1=8,(VLOOKUP(B338,'X8'!$B:$AZ,46,FALSE)),IF($X$1=9,(VLOOKUP(B338,'X9'!$B:$AZ,46,FALSE)),IF($X$1=10,(VLOOKUP(B338,'X10'!$B:$AZ,46,FALSE)),IF($X$1=11,(VLOOKUP(B338,'X11'!$B:$AZ,46,FALSE)),IF($X$1=12,(VLOOKUP(B338,'X12'!$B:$AZ,46,FALSE)),IF($X$1=13,(VLOOKUP(B338,'X13'!$B:$AZ,46,FALSE)),"B")))))))))))))))</f>
        <v xml:space="preserve"> </v>
      </c>
      <c r="R338" s="185" t="str">
        <f ca="1">IF(ISERROR(IF($X$1=1,(VLOOKUP(B338,'X1'!$B:$AZ,15,FALSE)),IF($X$1=2,(VLOOKUP(B338,'X2'!$B:$AZ,15,FALSE)),IF($X$1=3,(VLOOKUP(B338,'X3'!$B:$AZ,15,FALSE)),IF($X$1=4,(VLOOKUP(B338,'X4'!$B:$AZ,15,FALSE)),IF($X$1=5,(VLOOKUP(B338,'X5'!$B:$AZ,15,FALSE)),IF($X$1=6,(VLOOKUP(B338,'X6'!$B:$AZ,15,FALSE)),IF($X$1=7,(VLOOKUP(B338,'X7'!$B:$AZ,15,FALSE)),IF($X$1=8,(VLOOKUP(B338,'X8'!$B:$AZ,15,FALSE)),IF($X$1=9,(VLOOKUP(B338,'X9'!$B:$AZ,15,FALSE)),IF($X$1=10,(VLOOKUP(B338,'X10'!$B:$AZ,15,FALSE)),IF($X$1=11,(VLOOKUP(B338,'X11'!$B:$AZ,15,FALSE)),IF($X$1=12,(VLOOKUP(B338,'X12'!$B:$AZ,15,FALSE)),IF($X$1=13,(VLOOKUP(B338,'X13'!$B:$AZ,15,FALSE)),"B"))))))))))))))=TRUE," ",(IF($X$1=1,(VLOOKUP(B338,'X1'!$B:$AZ,15,FALSE)),IF($X$1=2,(VLOOKUP(B338,'X2'!$B:$AZ,15,FALSE)),IF($X$1=3,(VLOOKUP(B338,'X3'!$B:$AZ,15,FALSE)),IF($X$1=4,(VLOOKUP(B338,'X4'!$B:$AZ,15,FALSE)),IF($X$1=5,(VLOOKUP(B338,'X5'!$B:$AZ,15,FALSE)),IF($X$1=6,(VLOOKUP(B338,'X6'!$B:$AZ,15,FALSE)),IF($X$1=7,(VLOOKUP(B338,'X7'!$B:$AZ,15,FALSE)),IF($X$1=8,(VLOOKUP(B338,'X8'!$B:$AZ,15,FALSE)),IF($X$1=9,(VLOOKUP(B338,'X9'!$B:$AZ,15,FALSE)),IF($X$1=10,(VLOOKUP(B338,'X10'!$B:$AZ,15,FALSE)),IF($X$1=11,(VLOOKUP(B338,'X11'!$B:$AZ,15,FALSE)),IF($X$1=12,(VLOOKUP(B338,'X12'!$B:$AZ,15,FALSE)),IF($X$1=13,(VLOOKUP(B338,'X13'!$B:$AZ,15,FALSE)),"B")))))))))))))))</f>
        <v xml:space="preserve"> </v>
      </c>
      <c r="S338" s="185" t="str">
        <f ca="1">IF(ISERROR(IF((IF($X$1=1,(VLOOKUP(B338,'X1'!$B:$AZ,14,FALSE)),(IF($X$1=2,(VLOOKUP(B338,'X2'!$B:$AZ,14,FALSE)),(IF($X$1=3,(VLOOKUP(B338,'X3'!$B:$AZ,14,FALSE)),(IF($X$1=4,(VLOOKUP(B338,'X4'!$B:$AZ,14,FALSE)),(IF($X$1=5,(VLOOKUP(B338,'X5'!$B:$AZ,14,FALSE)),(IF($X$1=6,(VLOOKUP(B338,'X6'!$B:$AZ,14,FALSE)),(IF($X$1=7,(VLOOKUP(B338,'X7'!$B:$AZ,14,FALSE)),(IF($X$1=8,(VLOOKUP(B338,'X8'!$B:$AZ,14,FALSE)),(IF($X$1=9,(VLOOKUP(B338,'X9'!$B:$AZ,14,FALSE)),(IF($X$1=10,(VLOOKUP(B338,'X10'!$B:$AZ,14,FALSE)),(IF($X$1=11,(VLOOKUP(B338,'X11'!$B:$AZ,14,FALSE)),(IF($X$1=12,(VLOOKUP(B338,'X12'!$B:$AZ,14,FALSE)),(VLOOKUP(B338,'X13'!$B:$AZ,14,FALSE))))))))))))))))))))))))))=$V$1," ",(IF($X$1=1,(VLOOKUP(B338,'X1'!$B:$AZ,14,FALSE)),(IF($X$1=2,(VLOOKUP(B338,'X2'!$B:$AZ,14,FALSE)),(IF($X$1=3,(VLOOKUP(B338,'X3'!$B:$AZ,14,FALSE)),(IF($X$1=4,(VLOOKUP(B338,'X4'!$B:$AZ,14,FALSE)),(IF($X$1=5,(VLOOKUP(B338,'X5'!$B:$AZ,14,FALSE)),(IF($X$1=6,(VLOOKUP(B338,'X6'!$B:$AZ,14,FALSE)),(IF($X$1=7,(VLOOKUP(B338,'X7'!$B:$AZ,14,FALSE)),(IF($X$1=8,(VLOOKUP(B338,'X8'!$B:$AZ,14,FALSE)),(IF($X$1=9,(VLOOKUP(B338,'X9'!$B:$AZ,14,FALSE)),(IF($X$1=10,(VLOOKUP(B338,'X10'!$B:$AZ,14,FALSE)),(IF($X$1=11,(VLOOKUP(B338,'X11'!$B:$AZ,14,FALSE)),(IF($X$1=12,(VLOOKUP(B338,'X12'!$B:$AZ,14,FALSE)),(VLOOKUP(B338,'X13'!$B:$AZ,14,FALSE))))))))))))))))))))))))))))=TRUE," ",(IF((IF($X$1=1,(VLOOKUP(B338,'X1'!$B:$AZ,14,FALSE)),(IF($X$1=2,(VLOOKUP(B338,'X2'!$B:$AZ,14,FALSE)),(IF($X$1=3,(VLOOKUP(B338,'X3'!$B:$AZ,14,FALSE)),(IF($X$1=4,(VLOOKUP(B338,'X4'!$B:$AZ,14,FALSE)),(IF($X$1=5,(VLOOKUP(B338,'X5'!$B:$AZ,14,FALSE)),(IF($X$1=6,(VLOOKUP(B338,'X6'!$B:$AZ,14,FALSE)),(IF($X$1=7,(VLOOKUP(B338,'X7'!$B:$AZ,14,FALSE)),(IF($X$1=8,(VLOOKUP(B338,'X8'!$B:$AZ,14,FALSE)),(IF($X$1=9,(VLOOKUP(B338,'X9'!$B:$AZ,14,FALSE)),(IF($X$1=10,(VLOOKUP(B338,'X10'!$B:$AZ,14,FALSE)),(IF($X$1=11,(VLOOKUP(B338,'X11'!$B:$AZ,14,FALSE)),(IF($X$1=12,(VLOOKUP(B338,'X12'!$B:$AZ,14,FALSE)),(VLOOKUP(B338,'X13'!$B:$AZ,14,FALSE))))))))))))))))))))))))))=$V$1," ",(IF($X$1=1,(VLOOKUP(B338,'X1'!$B:$AZ,14,FALSE)),(IF($X$1=2,(VLOOKUP(B338,'X2'!$B:$AZ,14,FALSE)),(IF($X$1=3,(VLOOKUP(B338,'X3'!$B:$AZ,14,FALSE)),(IF($X$1=4,(VLOOKUP(B338,'X4'!$B:$AZ,14,FALSE)),(IF($X$1=5,(VLOOKUP(B338,'X5'!$B:$AZ,14,FALSE)),(IF($X$1=6,(VLOOKUP(B338,'X6'!$B:$AZ,14,FALSE)),(IF($X$1=7,(VLOOKUP(B338,'X7'!$B:$AZ,14,FALSE)),(IF($X$1=8,(VLOOKUP(B338,'X8'!$B:$AZ,14,FALSE)),(IF($X$1=9,(VLOOKUP(B338,'X9'!$B:$AZ,14,FALSE)),(IF($X$1=10,(VLOOKUP(B338,'X10'!$B:$AZ,14,FALSE)),(IF($X$1=11,(VLOOKUP(B338,'X11'!$B:$AZ,14,FALSE)),(IF($X$1=12,(VLOOKUP(B338,'X12'!$B:$AZ,14,FALSE)),(VLOOKUP(B338,'X13'!$B:$AZ,14,FALSE)))))))))))))))))))))))))))))</f>
        <v xml:space="preserve"> </v>
      </c>
    </row>
    <row r="339" spans="1:19" ht="14.1" customHeight="1" x14ac:dyDescent="0.2">
      <c r="A339" s="156" t="s">
        <v>1058</v>
      </c>
      <c r="B339" s="122" t="str">
        <f>IF(ISERROR(IF($U$16=1,(VLOOKUP(A339,$AC$89:$AH$125,2,FALSE)),IF((IF($X$1=1,'X1'!B298,(IF($X$1=2,'X2'!B298,(IF($X$1=3,'X3'!B298,(IF($X$1=4,'X4'!B298,(IF($X$1=5,'X5'!B298,(IF($X$1=6,'X6'!B298,(IF($X$1=7,'X7'!B298,(IF($X$1=8,'X8'!B298,(IF($X$1=9,'X9'!B298,(IF($X$1=10,'X10'!B298,(IF($X$1=11,'X11'!B298,(IF($X$1=12,'X12'!B298,'X13'!B298))))))))))))))))))))))))="","",(IF($X$1=1,'X1'!B298,(IF($X$1=2,'X2'!B298,(IF($X$1=3,'X3'!B298,(IF($X$1=4,'X4'!B298,(IF($X$1=5,'X5'!B298,(IF($X$1=6,'X6'!B298,(IF($X$1=7,'X7'!B298,(IF($X$1=8,'X8'!B298,(IF($X$1=9,'X9'!B298,(IF($X$1=10,'X10'!B298,(IF($X$1=11,'X11'!B298,(IF($X$1=12,'X12'!B298,'X13'!B298)))))))))))))))))))))))))))=TRUE," ",(IF($U$16=1,(VLOOKUP(A339,$AC$89:$AH$125,2,FALSE)),IF((IF($X$1=1,'X1'!B298,(IF($X$1=2,'X2'!B298,(IF($X$1=3,'X3'!B298,(IF($X$1=4,'X4'!B298,(IF($X$1=5,'X5'!B298,(IF($X$1=6,'X6'!B298,(IF($X$1=7,'X7'!B298,(IF($X$1=8,'X8'!B298,(IF($X$1=9,'X9'!B298,(IF($X$1=10,'X10'!B298,(IF($X$1=11,'X11'!B298,(IF($X$1=12,'X12'!B298,'X13'!B298))))))))))))))))))))))))="","",(IF($X$1=1,'X1'!B298,(IF($X$1=2,'X2'!B298,(IF($X$1=3,'X3'!B298,(IF($X$1=4,'X4'!B298,(IF($X$1=5,'X5'!B298,(IF($X$1=6,'X6'!B298,(IF($X$1=7,'X7'!B298,(IF($X$1=8,'X8'!B298,(IF($X$1=9,'X9'!B298,(IF($X$1=10,'X10'!B298,(IF($X$1=11,'X11'!B298,(IF($X$1=12,'X12'!B298,'X13'!B298))))))))))))))))))))))))))))</f>
        <v/>
      </c>
      <c r="C339" s="181" t="str">
        <f ca="1">IF(ISERROR(IF($X$1=1,(VLOOKUP(B339,'X1'!$B:$AZ,47,FALSE)),IF($X$1=2,(VLOOKUP(B339,'X2'!$B:$AZ,47,FALSE)),IF($X$1=3,(VLOOKUP(B339,'X3'!$B:$AZ,47,FALSE)),IF($X$1=4,(VLOOKUP(B339,'X4'!$B:$AZ,47,FALSE)),IF($X$1=5,(VLOOKUP(B339,'X5'!$B:$AZ,47,FALSE)),IF($X$1=6,(VLOOKUP(B339,'X6'!$B:$AZ,47,FALSE)),IF($X$1=7,(VLOOKUP(B339,'X7'!$B:$AZ,47,FALSE)),IF($X$1=8,(VLOOKUP(B339,'X8'!$B:$AZ,47,FALSE)),IF($X$1=9,(VLOOKUP(B339,'X9'!$B:$AZ,47,FALSE)),IF($X$1=10,(VLOOKUP(B339,'X10'!$B:$AZ,47,FALSE)),IF($X$1=11,(VLOOKUP(B339,'X11'!$B:$AZ,47,FALSE)),IF($X$1=12,(VLOOKUP(B339,'X12'!$B:$AZ,47,FALSE)),IF($X$1=13,(VLOOKUP(B339,'X13'!$B:$AZ,47,FALSE)),"B"))))))))))))))=TRUE," ",(IF($X$1=1,(VLOOKUP(B339,'X1'!$B:$AZ,47,FALSE)),IF($X$1=2,(VLOOKUP(B339,'X2'!$B:$AZ,47,FALSE)),IF($X$1=3,(VLOOKUP(B339,'X3'!$B:$AZ,47,FALSE)),IF($X$1=4,(VLOOKUP(B339,'X4'!$B:$AZ,47,FALSE)),IF($X$1=5,(VLOOKUP(B339,'X5'!$B:$AZ,47,FALSE)),IF($X$1=6,(VLOOKUP(B339,'X6'!$B:$AZ,47,FALSE)),IF($X$1=7,(VLOOKUP(B339,'X7'!$B:$AZ,47,FALSE)),IF($X$1=8,(VLOOKUP(B339,'X8'!$B:$AZ,47,FALSE)),IF($X$1=9,(VLOOKUP(B339,'X9'!$B:$AZ,47,FALSE)),IF($X$1=10,(VLOOKUP(B339,'X10'!$B:$AZ,47,FALSE)),IF($X$1=11,(VLOOKUP(B339,'X11'!$B:$AZ,47,FALSE)),IF($X$1=12,(VLOOKUP(B339,'X12'!$B:$AZ,47,FALSE)),IF($X$1=13,(VLOOKUP(B339,'X13'!$B:$AZ,47,FALSE)),"B")))))))))))))))</f>
        <v xml:space="preserve"> </v>
      </c>
      <c r="D339" s="181" t="str">
        <f ca="1">IF(ISERROR(IF($X$1=1,(VLOOKUP(B339,'X1'!$B:$AP,41,FALSE)),IF($X$1=2,(VLOOKUP(B339,'X2'!$B:$AP,41,FALSE)),IF($X$1=3,(VLOOKUP(B339,'X3'!$B:$AP,41,FALSE)),IF($X$1=4,(VLOOKUP(B339,'X4'!$B:$AP,41,FALSE)),IF($X$1=5,(VLOOKUP(B339,'X5'!$B:$AP,41,FALSE)),IF($X$1=6,(VLOOKUP(B339,'X6'!$B:$AP,41,FALSE)),IF($X$1=7,(VLOOKUP(B339,'X7'!$B:$AP,41,FALSE)),IF($X$1=8,(VLOOKUP(B339,'X8'!$B:$AP,41,FALSE)),IF($X$1=9,(VLOOKUP(B339,'X9'!$B:$AP,41,FALSE)),IF($X$1=10,(VLOOKUP(B339,'X10'!$B:$AP,41,FALSE)),IF($X$1=11,(VLOOKUP(B339,'X11'!$B:$AP,41,FALSE)),IF($X$1=12,(VLOOKUP(B339,'X12'!$B:$AP,41,FALSE)),IF($X$1=13,(VLOOKUP(B339,'X13'!$B:$AP,41,FALSE)),"B"))))))))))))))=TRUE," ",(IF($X$1=1,(VLOOKUP(B339,'X1'!$B:$AP,41,FALSE)),IF($X$1=2,(VLOOKUP(B339,'X2'!$B:$AP,41,FALSE)),IF($X$1=3,(VLOOKUP(B339,'X3'!$B:$AP,41,FALSE)),IF($X$1=4,(VLOOKUP(B339,'X4'!$B:$AP,41,FALSE)),IF($X$1=5,(VLOOKUP(B339,'X5'!$B:$AP,41,FALSE)),IF($X$1=6,(VLOOKUP(B339,'X6'!$B:$AP,41,FALSE)),IF($X$1=7,(VLOOKUP(B339,'X7'!$B:$AP,41,FALSE)),IF($X$1=8,(VLOOKUP(B339,'X8'!$B:$AP,41,FALSE)),IF($X$1=9,(VLOOKUP(B339,'X9'!$B:$AP,41,FALSE)),IF($X$1=10,(VLOOKUP(B339,'X10'!$B:$AP,41,FALSE)),IF($X$1=11,(VLOOKUP(B339,'X11'!$B:$AP,41,FALSE)),IF($X$1=12,(VLOOKUP(B339,'X12'!$B:$AP,41,FALSE)),IF($X$1=13,(VLOOKUP(B339,'X13'!$B:$AP,41,FALSE)),"B")))))))))))))))</f>
        <v xml:space="preserve"> </v>
      </c>
      <c r="E339" s="182" t="str">
        <f ca="1">IF(ISERROR(IF($X$1=1,(VLOOKUP(B339,'X1'!$B:$AP,7,FALSE)),IF($X$1=2,(VLOOKUP(B339,'X2'!$B:$AP,7,FALSE)),IF($X$1=3,(VLOOKUP(B339,'X3'!$B:$AP,7,FALSE)),IF($X$1=4,(VLOOKUP(B339,'X4'!$B:$AP,7,FALSE)),IF($X$1=5,(VLOOKUP(B339,'X5'!$B:$AP,7,FALSE)),IF($X$1=6,(VLOOKUP(B339,'X6'!$B:$AP,7,FALSE)),IF($X$1=7,(VLOOKUP(B339,'X7'!$B:$AP,7,FALSE)),IF($X$1=8,(VLOOKUP(B339,'X8'!$B:$AP,7,FALSE)),IF($X$1=9,(VLOOKUP(B339,'X9'!$B:$AP,7,FALSE)),IF($X$1=10,(VLOOKUP(B339,'X10'!$B:$AP,7,FALSE)),IF($X$1=11,(VLOOKUP(B339,'X11'!$B:$AP,7,FALSE)),IF($X$1=12,(VLOOKUP(B339,'X12'!$B:$AP,7,FALSE)),IF($X$1=13,(VLOOKUP(B339,'X13'!$B:$AP,7,FALSE)),"B"))))))))))))))=TRUE," ",(IF($X$1=1,(VLOOKUP(B339,'X1'!$B:$AP,7,FALSE)),IF($X$1=2,(VLOOKUP(B339,'X2'!$B:$AP,7,FALSE)),IF($X$1=3,(VLOOKUP(B339,'X3'!$B:$AP,7,FALSE)),IF($X$1=4,(VLOOKUP(B339,'X4'!$B:$AP,7,FALSE)),IF($X$1=5,(VLOOKUP(B339,'X5'!$B:$AP,7,FALSE)),IF($X$1=6,(VLOOKUP(B339,'X6'!$B:$AP,7,FALSE)),IF($X$1=7,(VLOOKUP(B339,'X7'!$B:$AP,7,FALSE)),IF($X$1=8,(VLOOKUP(B339,'X8'!$B:$AP,7,FALSE)),IF($X$1=9,(VLOOKUP(B339,'X9'!$B:$AP,7,FALSE)),IF($X$1=10,(VLOOKUP(B339,'X10'!$B:$AP,7,FALSE)),IF($X$1=11,(VLOOKUP(B339,'X11'!$B:$AP,7,FALSE)),IF($X$1=12,(VLOOKUP(B339,'X12'!$B:$AP,7,FALSE)),IF($X$1=13,(VLOOKUP(B339,'X13'!$B:$AP,7,FALSE)),"B")))))))))))))))</f>
        <v xml:space="preserve"> </v>
      </c>
      <c r="F339" s="182" t="str">
        <f ca="1">IF(ISERROR(IF((IF($X$1=1,(VLOOKUP(B339,'X1'!$B:$AO,6,FALSE)),(IF($X$1=2,(VLOOKUP(B339,'X2'!$B:$AO,6,FALSE)),(IF($X$1=3,(VLOOKUP(B339,'X3'!$B:$AO,6,FALSE)),(IF($X$1=4,(VLOOKUP(B339,'X4'!$B:$AO,6,FALSE)),(IF($X$1=5,(VLOOKUP(B339,'X5'!$B:$AO,6,FALSE)),(IF($X$1=6,(VLOOKUP(B339,'X6'!$B:$AO,6,FALSE)),(IF($X$1=7,(VLOOKUP(B339,'X7'!$B:$AO,6,FALSE)),(IF($X$1=8,(VLOOKUP(B339,'X8'!$B:$AO,6,FALSE)),(IF($X$1=9,(VLOOKUP(B339,'X9'!$B:$AO,6,FALSE)),(IF($X$1=10,(VLOOKUP(B339,'X10'!$B:$AO,6,FALSE)),(IF($X$1=11,(VLOOKUP(B339,'X11'!$B:$AO,6,FALSE)),(IF($X$1=12,(VLOOKUP(B339,'X12'!$B:$AO,6,FALSE)),(VLOOKUP(B339,'X13'!$B:$AO,6,FALSE))))))))))))))))))))))))))=$V$1," ",(IF($X$1=1,(VLOOKUP(B339,'X1'!$B:$AO,6,FALSE)),(IF($X$1=2,(VLOOKUP(B339,'X2'!$B:$AO,6,FALSE)),(IF($X$1=3,(VLOOKUP(B339,'X3'!$B:$AO,6,FALSE)),(IF($X$1=4,(VLOOKUP(B339,'X4'!$B:$AO,6,FALSE)),(IF($X$1=5,(VLOOKUP(B339,'X5'!$B:$AO,6,FALSE)),(IF($X$1=6,(VLOOKUP(B339,'X6'!$B:$AO,6,FALSE)),(IF($X$1=7,(VLOOKUP(B339,'X7'!$B:$AO,6,FALSE)),(IF($X$1=8,(VLOOKUP(B339,'X8'!$B:$AO,6,FALSE)),(IF($X$1=9,(VLOOKUP(B339,'X9'!$B:$AO,6,FALSE)),(IF($X$1=10,(VLOOKUP(B339,'X10'!$B:$AO,6,FALSE)),(IF($X$1=11,(VLOOKUP(B339,'X11'!$B:$AO,6,FALSE)),(IF($X$1=12,(VLOOKUP(B339,'X12'!$B:$AO,6,FALSE)),(VLOOKUP(B339,'X13'!$B:$AO,6,FALSE))))))))))))))))))))))))))))=TRUE," ",(IF((IF($X$1=1,(VLOOKUP(B339,'X1'!$B:$AO,6,FALSE)),(IF($X$1=2,(VLOOKUP(B339,'X2'!$B:$AO,6,FALSE)),(IF($X$1=3,(VLOOKUP(B339,'X3'!$B:$AO,6,FALSE)),(IF($X$1=4,(VLOOKUP(B339,'X4'!$B:$AO,6,FALSE)),(IF($X$1=5,(VLOOKUP(B339,'X5'!$B:$AO,6,FALSE)),(IF($X$1=6,(VLOOKUP(B339,'X6'!$B:$AO,6,FALSE)),(IF($X$1=7,(VLOOKUP(B339,'X7'!$B:$AO,6,FALSE)),(IF($X$1=8,(VLOOKUP(B339,'X8'!$B:$AO,6,FALSE)),(IF($X$1=9,(VLOOKUP(B339,'X9'!$B:$AO,6,FALSE)),(IF($X$1=10,(VLOOKUP(B339,'X10'!$B:$AO,6,FALSE)),(IF($X$1=11,(VLOOKUP(B339,'X11'!$B:$AO,6,FALSE)),(IF($X$1=12,(VLOOKUP(B339,'X12'!$B:$AO,6,FALSE)),(VLOOKUP(B339,'X13'!$B:$AO,6,FALSE))))))))))))))))))))))))))=$V$1," ",(IF($X$1=1,(VLOOKUP(B339,'X1'!$B:$AO,6,FALSE)),(IF($X$1=2,(VLOOKUP(B339,'X2'!$B:$AO,6,FALSE)),(IF($X$1=3,(VLOOKUP(B339,'X3'!$B:$AO,6,FALSE)),(IF($X$1=4,(VLOOKUP(B339,'X4'!$B:$AO,6,FALSE)),(IF($X$1=5,(VLOOKUP(B339,'X5'!$B:$AO,6,FALSE)),(IF($X$1=6,(VLOOKUP(B339,'X6'!$B:$AO,6,FALSE)),(IF($X$1=7,(VLOOKUP(B339,'X7'!$B:$AO,6,FALSE)),(IF($X$1=8,(VLOOKUP(B339,'X8'!$B:$AO,6,FALSE)),(IF($X$1=9,(VLOOKUP(B339,'X9'!$B:$AO,6,FALSE)),(IF($X$1=10,(VLOOKUP(B339,'X10'!$B:$AO,6,FALSE)),(IF($X$1=11,(VLOOKUP(B339,'X11'!$B:$AO,6,FALSE)),(IF($X$1=12,(VLOOKUP(B339,'X12'!$B:$AO,6,FALSE)),(VLOOKUP(B339,'X13'!$B:$AO,6,FALSE)))))))))))))))))))))))))))))</f>
        <v xml:space="preserve"> </v>
      </c>
      <c r="G339" s="182" t="str">
        <f ca="1">IF(ISERROR(IF($X$1=1,(VLOOKUP(B339,'X1'!$B:$AZ,44,FALSE)),IF($X$1=2,(VLOOKUP(B339,'X2'!$B:$AZ,44,FALSE)),IF($X$1=3,(VLOOKUP(B339,'X3'!$B:$AZ,44,FALSE)),IF($X$1=4,(VLOOKUP(B339,'X4'!$B:$AZ,44,FALSE)),IF($X$1=5,(VLOOKUP(B339,'X5'!$B:$AZ,44,FALSE)),IF($X$1=6,(VLOOKUP(B339,'X6'!$B:$AZ,44,FALSE)),IF($X$1=7,(VLOOKUP(B339,'X7'!$B:$AZ,44,FALSE)),IF($X$1=8,(VLOOKUP(B339,'X8'!$B:$AZ,44,FALSE)),IF($X$1=9,(VLOOKUP(B339,'X9'!$B:$AZ,44,FALSE)),IF($X$1=10,(VLOOKUP(B339,'X10'!$B:$AZ,44,FALSE)),IF($X$1=11,(VLOOKUP(B339,'X11'!$B:$AZ,44,FALSE)),IF($X$1=12,(VLOOKUP(B339,'X12'!$B:$AZ,44,FALSE)),IF($X$1=13,(VLOOKUP(B339,'X13'!$B:$AZ,44,FALSE)),"B"))))))))))))))=TRUE," ",(IF($X$1=1,(VLOOKUP(B339,'X1'!$B:$AZ,44,FALSE)),IF($X$1=2,(VLOOKUP(B339,'X2'!$B:$AZ,44,FALSE)),IF($X$1=3,(VLOOKUP(B339,'X3'!$B:$AZ,44,FALSE)),IF($X$1=4,(VLOOKUP(B339,'X4'!$B:$AZ,44,FALSE)),IF($X$1=5,(VLOOKUP(B339,'X5'!$B:$AZ,44,FALSE)),IF($X$1=6,(VLOOKUP(B339,'X6'!$B:$AZ,44,FALSE)),IF($X$1=7,(VLOOKUP(B339,'X7'!$B:$AZ,44,FALSE)),IF($X$1=8,(VLOOKUP(B339,'X8'!$B:$AZ,44,FALSE)),IF($X$1=9,(VLOOKUP(B339,'X9'!$B:$AZ,44,FALSE)),IF($X$1=10,(VLOOKUP(B339,'X10'!$B:$AZ,44,FALSE)),IF($X$1=11,(VLOOKUP(B339,'X11'!$B:$AZ,44,FALSE)),IF($X$1=12,(VLOOKUP(B339,'X12'!$B:$AZ,44,FALSE)),IF($X$1=13,(VLOOKUP(B339,'X13'!$B:$AZ,44,FALSE)),"B")))))))))))))))</f>
        <v xml:space="preserve"> </v>
      </c>
      <c r="H339" s="182" t="str">
        <f ca="1">IF(ISERROR(IF($X$1=1,(VLOOKUP(B339,'X1'!$B:$AZ,8,FALSE)),IF($X$1=2,(VLOOKUP(B339,'X2'!$B:$AZ,8,FALSE)),IF($X$1=3,(VLOOKUP(B339,'X3'!$B:$AZ,8,FALSE)),IF($X$1=4,(VLOOKUP(B339,'X4'!$B:$AZ,8,FALSE)),IF($X$1=5,(VLOOKUP(B339,'X5'!$B:$AZ,8,FALSE)),IF($X$1=6,(VLOOKUP(B339,'X6'!$B:$AZ,8,FALSE)),IF($X$1=7,(VLOOKUP(B339,'X7'!$B:$AZ,8,FALSE)),IF($X$1=8,(VLOOKUP(B339,'X8'!$B:$AZ,8,FALSE)),IF($X$1=9,(VLOOKUP(B339,'X9'!$B:$AZ,8,FALSE)),IF($X$1=10,(VLOOKUP(B339,'X10'!$B:$AZ,8,FALSE)),IF($X$1=11,(VLOOKUP(B339,'X11'!$B:$AZ,8,FALSE)),IF($X$1=12,(VLOOKUP(B339,'X12'!$B:$AZ,8,FALSE)),IF($X$1=13,(VLOOKUP(B339,'X13'!$B:$AZ,8,FALSE)),"B"))))))))))))))=TRUE," ",(IF($X$1=1,(VLOOKUP(B339,'X1'!$B:$AZ,8,FALSE)),IF($X$1=2,(VLOOKUP(B339,'X2'!$B:$AZ,8,FALSE)),IF($X$1=3,(VLOOKUP(B339,'X3'!$B:$AZ,8,FALSE)),IF($X$1=4,(VLOOKUP(B339,'X4'!$B:$AZ,8,FALSE)),IF($X$1=5,(VLOOKUP(B339,'X5'!$B:$AZ,8,FALSE)),IF($X$1=6,(VLOOKUP(B339,'X6'!$B:$AZ,8,FALSE)),IF($X$1=7,(VLOOKUP(B339,'X7'!$B:$AZ,8,FALSE)),IF($X$1=8,(VLOOKUP(B339,'X8'!$B:$AZ,8,FALSE)),IF($X$1=9,(VLOOKUP(B339,'X9'!$B:$AZ,8,FALSE)),IF($X$1=10,(VLOOKUP(B339,'X10'!$B:$AZ,8,FALSE)),IF($X$1=11,(VLOOKUP(B339,'X11'!$B:$AZ,8,FALSE)),IF($X$1=12,(VLOOKUP(B339,'X12'!$B:$AZ,8,FALSE)),IF($X$1=13,(VLOOKUP(B339,'X13'!$B:$AZ,8,FALSE)),"B")))))))))))))))</f>
        <v xml:space="preserve"> </v>
      </c>
      <c r="I339" s="183" t="str">
        <f ca="1">IF(ISERROR(IF($X$1=1,(VLOOKUP(B339,'X1'!$B:$AZ,2,FALSE)),IF($X$1=2,(VLOOKUP(B339,'X2'!$B:$AZ,2,FALSE)),IF($X$1=3,(VLOOKUP(B339,'X3'!$B:$AZ,2,FALSE)),IF($X$1=4,(VLOOKUP(B339,'X4'!$B:$AZ,2,FALSE)),IF($X$1=5,(VLOOKUP(B339,'X5'!$B:$AZ,2,FALSE)),IF($X$1=6,(VLOOKUP(B339,'X6'!$B:$AZ,2,FALSE)),IF($X$1=7,(VLOOKUP(B339,'X7'!$B:$AZ,2,FALSE)),IF($X$1=8,(VLOOKUP(B339,'X8'!$B:$AZ,2,FALSE)),IF($X$1=9,(VLOOKUP(B339,'X9'!$B:$AZ,2,FALSE)),IF($X$1=10,(VLOOKUP(B339,'X10'!$B:$AZ,2,FALSE)),IF($X$1=11,(VLOOKUP(B339,'X11'!$B:$AZ,2,FALSE)),IF($X$1=12,(VLOOKUP(B339,'X12'!$B:$AZ,2,FALSE)),IF($X$1=13,(VLOOKUP(B339,'X13'!$B:$AZ,2,FALSE)),"B"))))))))))))))=TRUE," ",(IF($X$1=1,(VLOOKUP(B339,'X1'!$B:$AZ,2,FALSE)),IF($X$1=2,(VLOOKUP(B339,'X2'!$B:$AZ,2,FALSE)),IF($X$1=3,(VLOOKUP(B339,'X3'!$B:$AZ,2,FALSE)),IF($X$1=4,(VLOOKUP(B339,'X4'!$B:$AZ,2,FALSE)),IF($X$1=5,(VLOOKUP(B339,'X5'!$B:$AZ,2,FALSE)),IF($X$1=6,(VLOOKUP(B339,'X6'!$B:$AZ,2,FALSE)),IF($X$1=7,(VLOOKUP(B339,'X7'!$B:$AZ,2,FALSE)),IF($X$1=8,(VLOOKUP(B339,'X8'!$B:$AZ,2,FALSE)),IF($X$1=9,(VLOOKUP(B339,'X9'!$B:$AZ,2,FALSE)),IF($X$1=10,(VLOOKUP(B339,'X10'!$B:$AZ,2,FALSE)),IF($X$1=11,(VLOOKUP(B339,'X11'!$B:$AZ,2,FALSE)),IF($X$1=12,(VLOOKUP(B339,'X12'!$B:$AZ,2,FALSE)),IF($X$1=13,(VLOOKUP(B339,'X13'!$B:$AZ,2,FALSE)),"B")))))))))))))))</f>
        <v xml:space="preserve"> </v>
      </c>
      <c r="J339" s="183" t="str">
        <f ca="1">IF(ISERROR(IF($X$1=1,(VLOOKUP(B339,'X1'!$B:$AZ,3,FALSE)),IF($X$1=2,(VLOOKUP(B339,'X2'!$B:$AZ,3,FALSE)),IF($X$1=3,(VLOOKUP(B339,'X3'!$B:$AZ,3,FALSE)),IF($X$1=4,(VLOOKUP(B339,'X4'!$B:$AZ,3,FALSE)),IF($X$1=5,(VLOOKUP(B339,'X5'!$B:$AZ,3,FALSE)),IF($X$1=6,(VLOOKUP(B339,'X6'!$B:$AZ,3,FALSE)),IF($X$1=7,(VLOOKUP(B339,'X7'!$B:$AZ,3,FALSE)),IF($X$1=8,(VLOOKUP(B339,'X8'!$B:$AZ,3,FALSE)),IF($X$1=9,(VLOOKUP(B339,'X9'!$B:$AZ,3,FALSE)),IF($X$1=10,(VLOOKUP(B339,'X10'!$B:$AZ,3,FALSE)),IF($X$1=11,(VLOOKUP(B339,'X11'!$B:$AZ,3,FALSE)),IF($X$1=12,(VLOOKUP(B339,'X12'!$B:$AZ,3,FALSE)),IF($X$1=13,(VLOOKUP(B339,'X13'!$B:$AZ,3,FALSE)),"B"))))))))))))))=TRUE," ",(IF($X$1=1,(VLOOKUP(B339,'X1'!$B:$AZ,3,FALSE)),IF($X$1=2,(VLOOKUP(B339,'X2'!$B:$AZ,3,FALSE)),IF($X$1=3,(VLOOKUP(B339,'X3'!$B:$AZ,3,FALSE)),IF($X$1=4,(VLOOKUP(B339,'X4'!$B:$AZ,3,FALSE)),IF($X$1=5,(VLOOKUP(B339,'X5'!$B:$AZ,3,FALSE)),IF($X$1=6,(VLOOKUP(B339,'X6'!$B:$AZ,3,FALSE)),IF($X$1=7,(VLOOKUP(B339,'X7'!$B:$AZ,3,FALSE)),IF($X$1=8,(VLOOKUP(B339,'X8'!$B:$AZ,3,FALSE)),IF($X$1=9,(VLOOKUP(B339,'X9'!$B:$AZ,3,FALSE)),IF($X$1=10,(VLOOKUP(B339,'X10'!$B:$AZ,3,FALSE)),IF($X$1=11,(VLOOKUP(B339,'X11'!$B:$AZ,3,FALSE)),IF($X$1=12,(VLOOKUP(B339,'X12'!$B:$AZ,3,FALSE)),IF($X$1=13,(VLOOKUP(B339,'X13'!$B:$AZ,3,FALSE)),"B")))))))))))))))</f>
        <v xml:space="preserve"> </v>
      </c>
      <c r="K339" s="183" t="str">
        <f ca="1">IF(ISERROR(IF($X$1=1,(VLOOKUP(B339,'X1'!$B:$AZ,5,FALSE)),IF($X$1=2,(VLOOKUP(B339,'X2'!$B:$AZ,5,FALSE)),IF($X$1=3,(VLOOKUP(B339,'X3'!$B:$AZ,5,FALSE)),IF($X$1=4,(VLOOKUP(B339,'X4'!$B:$AZ,5,FALSE)),IF($X$1=5,(VLOOKUP(B339,'X5'!$B:$AZ,5,FALSE)),IF($X$1=6,(VLOOKUP(B339,'X6'!$B:$AZ,5,FALSE)),IF($X$1=7,(VLOOKUP(B339,'X7'!$B:$AZ,5,FALSE)),IF($X$1=8,(VLOOKUP(B339,'X8'!$B:$AZ,5,FALSE)),IF($X$1=9,(VLOOKUP(B339,'X9'!$B:$AZ,5,FALSE)),IF($X$1=10,(VLOOKUP(B339,'X10'!$B:$AZ,5,FALSE)),IF($X$1=11,(VLOOKUP(B339,'X11'!$B:$AZ,5,FALSE)),IF($X$1=12,(VLOOKUP(B339,'X12'!$B:$AZ,5,FALSE)),IF($X$1=13,(VLOOKUP(B339,'X13'!$B:$AZ,5,FALSE)),"B"))))))))))))))=TRUE," ",(IF($X$1=1,(VLOOKUP(B339,'X1'!$B:$AZ,5,FALSE)),IF($X$1=2,(VLOOKUP(B339,'X2'!$B:$AZ,5,FALSE)),IF($X$1=3,(VLOOKUP(B339,'X3'!$B:$AZ,5,FALSE)),IF($X$1=4,(VLOOKUP(B339,'X4'!$B:$AZ,5,FALSE)),IF($X$1=5,(VLOOKUP(B339,'X5'!$B:$AZ,5,FALSE)),IF($X$1=6,(VLOOKUP(B339,'X6'!$B:$AZ,5,FALSE)),IF($X$1=7,(VLOOKUP(B339,'X7'!$B:$AZ,5,FALSE)),IF($X$1=8,(VLOOKUP(B339,'X8'!$B:$AZ,5,FALSE)),IF($X$1=9,(VLOOKUP(B339,'X9'!$B:$AZ,5,FALSE)),IF($X$1=10,(VLOOKUP(B339,'X10'!$B:$AZ,5,FALSE)),IF($X$1=11,(VLOOKUP(B339,'X11'!$B:$AZ,5,FALSE)),IF($X$1=12,(VLOOKUP(B339,'X12'!$B:$AZ,5,FALSE)),IF($X$1=13,(VLOOKUP(B339,'X13'!$B:$AZ,5,FALSE)),"B")))))))))))))))</f>
        <v xml:space="preserve"> </v>
      </c>
      <c r="L339" s="184" t="str">
        <f ca="1">IF(ISERROR(IF($X$1=1,(VLOOKUP(B339,'X1'!$B:$AZ,9,FALSE)),IF($X$1=2,(VLOOKUP(B339,'X2'!$B:$AZ,9,FALSE)),IF($X$1=3,(VLOOKUP(B339,'X3'!$B:$AZ,9,FALSE)),IF($X$1=4,(VLOOKUP(B339,'X4'!$B:$AZ,9,FALSE)),IF($X$1=5,(VLOOKUP(B339,'X5'!$B:$AZ,9,FALSE)),IF($X$1=6,(VLOOKUP(B339,'X6'!$B:$AZ,9,FALSE)),IF($X$1=7,(VLOOKUP(B339,'X7'!$B:$AZ,9,FALSE)),IF($X$1=8,(VLOOKUP(B339,'X8'!$B:$AZ,9,FALSE)),IF($X$1=9,(VLOOKUP(B339,'X9'!$B:$AZ,9,FALSE)),IF($X$1=10,(VLOOKUP(B339,'X10'!$B:$AZ,9,FALSE)),IF($X$1=11,(VLOOKUP(B339,'X11'!$B:$AZ,9,FALSE)),IF($X$1=12,(VLOOKUP(B339,'X12'!$B:$AZ,9,FALSE)),IF($X$1=13,(VLOOKUP(B339,'X13'!$B:$AZ,9,FALSE)),"B"))))))))))))))=TRUE," ",(IF($X$1=1,(VLOOKUP(B339,'X1'!$B:$AZ,9,FALSE)),IF($X$1=2,(VLOOKUP(B339,'X2'!$B:$AZ,9,FALSE)),IF($X$1=3,(VLOOKUP(B339,'X3'!$B:$AZ,9,FALSE)),IF($X$1=4,(VLOOKUP(B339,'X4'!$B:$AZ,9,FALSE)),IF($X$1=5,(VLOOKUP(B339,'X5'!$B:$AZ,9,FALSE)),IF($X$1=6,(VLOOKUP(B339,'X6'!$B:$AZ,9,FALSE)),IF($X$1=7,(VLOOKUP(B339,'X7'!$B:$AZ,9,FALSE)),IF($X$1=8,(VLOOKUP(B339,'X8'!$B:$AZ,9,FALSE)),IF($X$1=9,(VLOOKUP(B339,'X9'!$B:$AZ,9,FALSE)),IF($X$1=10,(VLOOKUP(B339,'X10'!$B:$AZ,9,FALSE)),IF($X$1=11,(VLOOKUP(B339,'X11'!$B:$AZ,9,FALSE)),IF($X$1=12,(VLOOKUP(B339,'X12'!$B:$AZ,9,FALSE)),IF($X$1=13,(VLOOKUP(B339,'X13'!$B:$AZ,9,FALSE)),"B")))))))))))))))</f>
        <v xml:space="preserve"> </v>
      </c>
      <c r="M339" s="184" t="str">
        <f ca="1">IF(ISERROR(IF($X$1=1,(VLOOKUP(B339,'X1'!$B:$AZ,10,FALSE)),IF($X$1=2,(VLOOKUP(B339,'X2'!$B:$AZ,10,FALSE)),IF($X$1=3,(VLOOKUP(B339,'X3'!$B:$AZ,10,FALSE)),IF($X$1=4,(VLOOKUP(B339,'X4'!$B:$AZ,10,FALSE)),IF($X$1=5,(VLOOKUP(B339,'X5'!$B:$AZ,10,FALSE)),IF($X$1=6,(VLOOKUP(B339,'X6'!$B:$AZ,10,FALSE)),IF($X$1=7,(VLOOKUP(B339,'X7'!$B:$AZ,10,FALSE)),IF($X$1=8,(VLOOKUP(B339,'X8'!$B:$AZ,10,FALSE)),IF($X$1=9,(VLOOKUP(B339,'X9'!$B:$AZ,10,FALSE)),IF($X$1=10,(VLOOKUP(B339,'X10'!$B:$AZ,10,FALSE)),IF($X$1=11,(VLOOKUP(B339,'X11'!$B:$AZ,10,FALSE)),IF($X$1=12,(VLOOKUP(B339,'X12'!$B:$AZ,10,FALSE)),IF($X$1=13,(VLOOKUP(B339,'X13'!$B:$AZ,10,FALSE)),"B"))))))))))))))=TRUE," ",(IF($X$1=1,(VLOOKUP(B339,'X1'!$B:$AZ,10,FALSE)),IF($X$1=2,(VLOOKUP(B339,'X2'!$B:$AZ,10,FALSE)),IF($X$1=3,(VLOOKUP(B339,'X3'!$B:$AZ,10,FALSE)),IF($X$1=4,(VLOOKUP(B339,'X4'!$B:$AZ,10,FALSE)),IF($X$1=5,(VLOOKUP(B339,'X5'!$B:$AZ,10,FALSE)),IF($X$1=6,(VLOOKUP(B339,'X6'!$B:$AZ,10,FALSE)),IF($X$1=7,(VLOOKUP(B339,'X7'!$B:$AZ,10,FALSE)),IF($X$1=8,(VLOOKUP(B339,'X8'!$B:$AZ,10,FALSE)),IF($X$1=9,(VLOOKUP(B339,'X9'!$B:$AZ,10,FALSE)),IF($X$1=10,(VLOOKUP(B339,'X10'!$B:$AZ,10,FALSE)),IF($X$1=11,(VLOOKUP(B339,'X11'!$B:$AZ,10,FALSE)),IF($X$1=12,(VLOOKUP(B339,'X12'!$B:$AZ,10,FALSE)),IF($X$1=13,(VLOOKUP(B339,'X13'!$B:$AZ,10,FALSE)),"B")))))))))))))))</f>
        <v xml:space="preserve"> </v>
      </c>
      <c r="N339" s="185" t="str">
        <f ca="1">IF(ISERROR(IF($X$1=1,(VLOOKUP(B339,'X1'!$B:$AZ,45,FALSE)),IF($X$1=2,(VLOOKUP(B339,'X2'!$B:$AZ,45,FALSE)),IF($X$1=3,(VLOOKUP(B339,'X3'!$B:$AZ,45,FALSE)),IF($X$1=4,(VLOOKUP(B339,'X4'!$B:$AZ,45,FALSE)),IF($X$1=5,(VLOOKUP(B339,'X5'!$B:$AZ,45,FALSE)),IF($X$1=6,(VLOOKUP(B339,'X6'!$B:$AZ,45,FALSE)),IF($X$1=7,(VLOOKUP(B339,'X7'!$B:$AZ,45,FALSE)),IF($X$1=8,(VLOOKUP(B339,'X8'!$B:$AZ,45,FALSE)),IF($X$1=9,(VLOOKUP(B339,'X9'!$B:$AZ,45,FALSE)),IF($X$1=10,(VLOOKUP(B339,'X10'!$B:$AZ,45,FALSE)),IF($X$1=11,(VLOOKUP(B339,'X11'!$B:$AZ,45,FALSE)),IF($X$1=12,(VLOOKUP(B339,'X12'!$B:$AZ,45,FALSE)),IF($X$1=13,(VLOOKUP(B339,'X13'!$B:$AZ,45,FALSE)),"B"))))))))))))))=TRUE," ",(IF($X$1=1,(VLOOKUP(B339,'X1'!$B:$AZ,45,FALSE)),IF($X$1=2,(VLOOKUP(B339,'X2'!$B:$AZ,45,FALSE)),IF($X$1=3,(VLOOKUP(B339,'X3'!$B:$AZ,45,FALSE)),IF($X$1=4,(VLOOKUP(B339,'X4'!$B:$AZ,45,FALSE)),IF($X$1=5,(VLOOKUP(B339,'X5'!$B:$AZ,45,FALSE)),IF($X$1=6,(VLOOKUP(B339,'X6'!$B:$AZ,45,FALSE)),IF($X$1=7,(VLOOKUP(B339,'X7'!$B:$AZ,45,FALSE)),IF($X$1=8,(VLOOKUP(B339,'X8'!$B:$AZ,45,FALSE)),IF($X$1=9,(VLOOKUP(B339,'X9'!$B:$AZ,45,FALSE)),IF($X$1=10,(VLOOKUP(B339,'X10'!$B:$AZ,45,FALSE)),IF($X$1=11,(VLOOKUP(B339,'X11'!$B:$AZ,45,FALSE)),IF($X$1=12,(VLOOKUP(B339,'X12'!$B:$AZ,45,FALSE)),IF($X$1=13,(VLOOKUP(B339,'X13'!$B:$AZ,45,FALSE)),"B")))))))))))))))</f>
        <v xml:space="preserve"> </v>
      </c>
      <c r="O339" s="184" t="str">
        <f ca="1">IF(ISERROR(IF($X$1=1,(VLOOKUP(B339,'X1'!$B:$AZ,11,FALSE)),IF($X$1=2,(VLOOKUP(B339,'X2'!$B:$AZ,11,FALSE)),IF($X$1=3,(VLOOKUP(B339,'X3'!$B:$AZ,11,FALSE)),IF($X$1=4,(VLOOKUP(B339,'X4'!$B:$AZ,11,FALSE)),IF($X$1=5,(VLOOKUP(B339,'X5'!$B:$AZ,11,FALSE)),IF($X$1=6,(VLOOKUP(B339,'X6'!$B:$AZ,11,FALSE)),IF($X$1=7,(VLOOKUP(B339,'X7'!$B:$AZ,11,FALSE)),IF($X$1=8,(VLOOKUP(B339,'X8'!$B:$AZ,11,FALSE)),IF($X$1=9,(VLOOKUP(B339,'X9'!$B:$AZ,11,FALSE)),IF($X$1=10,(VLOOKUP(B339,'X10'!$B:$AZ,11,FALSE)),IF($X$1=11,(VLOOKUP(B339,'X11'!$B:$AZ,11,FALSE)),IF($X$1=12,(VLOOKUP(B339,'X12'!$B:$AZ,11,FALSE)),IF($X$1=13,(VLOOKUP(B339,'X13'!$B:$AZ,11,FALSE)),"B"))))))))))))))=TRUE," ",(IF($X$1=1,(VLOOKUP(B339,'X1'!$B:$AZ,11,FALSE)),IF($X$1=2,(VLOOKUP(B339,'X2'!$B:$AZ,11,FALSE)),IF($X$1=3,(VLOOKUP(B339,'X3'!$B:$AZ,11,FALSE)),IF($X$1=4,(VLOOKUP(B339,'X4'!$B:$AZ,11,FALSE)),IF($X$1=5,(VLOOKUP(B339,'X5'!$B:$AZ,11,FALSE)),IF($X$1=6,(VLOOKUP(B339,'X6'!$B:$AZ,11,FALSE)),IF($X$1=7,(VLOOKUP(B339,'X7'!$B:$AZ,11,FALSE)),IF($X$1=8,(VLOOKUP(B339,'X8'!$B:$AZ,11,FALSE)),IF($X$1=9,(VLOOKUP(B339,'X9'!$B:$AZ,11,FALSE)),IF($X$1=10,(VLOOKUP(B339,'X10'!$B:$AZ,11,FALSE)),IF($X$1=11,(VLOOKUP(B339,'X11'!$B:$AZ,11,FALSE)),IF($X$1=12,(VLOOKUP(B339,'X12'!$B:$AZ,11,FALSE)),IF($X$1=13,(VLOOKUP(B339,'X13'!$B:$AZ,11,FALSE)),"B")))))))))))))))</f>
        <v xml:space="preserve"> </v>
      </c>
      <c r="P339" s="184" t="str">
        <f ca="1">IF(ISERROR(IF($X$1=1,(VLOOKUP(B339,'X1'!$B:$AZ,12,FALSE)),IF($X$1=2,(VLOOKUP(B339,'X2'!$B:$AZ,12,FALSE)),IF($X$1=3,(VLOOKUP(B339,'X3'!$B:$AZ,12,FALSE)),IF($X$1=4,(VLOOKUP(B339,'X4'!$B:$AZ,12,FALSE)),IF($X$1=5,(VLOOKUP(B339,'X5'!$B:$AZ,12,FALSE)),IF($X$1=6,(VLOOKUP(B339,'X6'!$B:$AZ,12,FALSE)),IF($X$1=7,(VLOOKUP(B339,'X7'!$B:$AZ,12,FALSE)),IF($X$1=8,(VLOOKUP(B339,'X8'!$B:$AZ,12,FALSE)),IF($X$1=9,(VLOOKUP(B339,'X9'!$B:$AZ,12,FALSE)),IF($X$1=10,(VLOOKUP(B339,'X10'!$B:$AZ,12,FALSE)),IF($X$1=11,(VLOOKUP(B339,'X11'!$B:$AZ,12,FALSE)),IF($X$1=12,(VLOOKUP(B339,'X12'!$B:$AZ,12,FALSE)),IF($X$1=13,(VLOOKUP(B339,'X13'!$B:$AZ,12,FALSE)),"B"))))))))))))))=TRUE," ",(IF($X$1=1,(VLOOKUP(B339,'X1'!$B:$AZ,12,FALSE)),IF($X$1=2,(VLOOKUP(B339,'X2'!$B:$AZ,12,FALSE)),IF($X$1=3,(VLOOKUP(B339,'X3'!$B:$AZ,12,FALSE)),IF($X$1=4,(VLOOKUP(B339,'X4'!$B:$AZ,12,FALSE)),IF($X$1=5,(VLOOKUP(B339,'X5'!$B:$AZ,12,FALSE)),IF($X$1=6,(VLOOKUP(B339,'X6'!$B:$AZ,12,FALSE)),IF($X$1=7,(VLOOKUP(B339,'X7'!$B:$AZ,12,FALSE)),IF($X$1=8,(VLOOKUP(B339,'X8'!$B:$AZ,12,FALSE)),IF($X$1=9,(VLOOKUP(B339,'X9'!$B:$AZ,12,FALSE)),IF($X$1=10,(VLOOKUP(B339,'X10'!$B:$AZ,12,FALSE)),IF($X$1=11,(VLOOKUP(B339,'X11'!$B:$AZ,12,FALSE)),IF($X$1=12,(VLOOKUP(B339,'X12'!$B:$AZ,12,FALSE)),IF($X$1=13,(VLOOKUP(B339,'X13'!$B:$AZ,12,FALSE)),"B")))))))))))))))</f>
        <v xml:space="preserve"> </v>
      </c>
      <c r="Q339" s="185" t="str">
        <f ca="1">IF(ISERROR(IF($X$1=1,(VLOOKUP(B339,'X1'!$B:$AZ,46,FALSE)),IF($X$1=2,(VLOOKUP(B339,'X2'!$B:$AZ,46,FALSE)),IF($X$1=3,(VLOOKUP(B339,'X3'!$B:$AZ,46,FALSE)),IF($X$1=4,(VLOOKUP(B339,'X4'!$B:$AZ,46,FALSE)),IF($X$1=5,(VLOOKUP(B339,'X5'!$B:$AZ,46,FALSE)),IF($X$1=6,(VLOOKUP(B339,'X6'!$B:$AZ,46,FALSE)),IF($X$1=7,(VLOOKUP(B339,'X7'!$B:$AZ,46,FALSE)),IF($X$1=8,(VLOOKUP(B339,'X8'!$B:$AZ,46,FALSE)),IF($X$1=9,(VLOOKUP(B339,'X9'!$B:$AZ,46,FALSE)),IF($X$1=10,(VLOOKUP(B339,'X10'!$B:$AZ,46,FALSE)),IF($X$1=11,(VLOOKUP(B339,'X11'!$B:$AZ,46,FALSE)),IF($X$1=12,(VLOOKUP(B339,'X12'!$B:$AZ,46,FALSE)),IF($X$1=13,(VLOOKUP(B339,'X13'!$B:$AZ,46,FALSE)),"B"))))))))))))))=TRUE," ",(IF($X$1=1,(VLOOKUP(B339,'X1'!$B:$AZ,46,FALSE)),IF($X$1=2,(VLOOKUP(B339,'X2'!$B:$AZ,46,FALSE)),IF($X$1=3,(VLOOKUP(B339,'X3'!$B:$AZ,46,FALSE)),IF($X$1=4,(VLOOKUP(B339,'X4'!$B:$AZ,46,FALSE)),IF($X$1=5,(VLOOKUP(B339,'X5'!$B:$AZ,46,FALSE)),IF($X$1=6,(VLOOKUP(B339,'X6'!$B:$AZ,46,FALSE)),IF($X$1=7,(VLOOKUP(B339,'X7'!$B:$AZ,46,FALSE)),IF($X$1=8,(VLOOKUP(B339,'X8'!$B:$AZ,46,FALSE)),IF($X$1=9,(VLOOKUP(B339,'X9'!$B:$AZ,46,FALSE)),IF($X$1=10,(VLOOKUP(B339,'X10'!$B:$AZ,46,FALSE)),IF($X$1=11,(VLOOKUP(B339,'X11'!$B:$AZ,46,FALSE)),IF($X$1=12,(VLOOKUP(B339,'X12'!$B:$AZ,46,FALSE)),IF($X$1=13,(VLOOKUP(B339,'X13'!$B:$AZ,46,FALSE)),"B")))))))))))))))</f>
        <v xml:space="preserve"> </v>
      </c>
      <c r="R339" s="185" t="str">
        <f ca="1">IF(ISERROR(IF($X$1=1,(VLOOKUP(B339,'X1'!$B:$AZ,15,FALSE)),IF($X$1=2,(VLOOKUP(B339,'X2'!$B:$AZ,15,FALSE)),IF($X$1=3,(VLOOKUP(B339,'X3'!$B:$AZ,15,FALSE)),IF($X$1=4,(VLOOKUP(B339,'X4'!$B:$AZ,15,FALSE)),IF($X$1=5,(VLOOKUP(B339,'X5'!$B:$AZ,15,FALSE)),IF($X$1=6,(VLOOKUP(B339,'X6'!$B:$AZ,15,FALSE)),IF($X$1=7,(VLOOKUP(B339,'X7'!$B:$AZ,15,FALSE)),IF($X$1=8,(VLOOKUP(B339,'X8'!$B:$AZ,15,FALSE)),IF($X$1=9,(VLOOKUP(B339,'X9'!$B:$AZ,15,FALSE)),IF($X$1=10,(VLOOKUP(B339,'X10'!$B:$AZ,15,FALSE)),IF($X$1=11,(VLOOKUP(B339,'X11'!$B:$AZ,15,FALSE)),IF($X$1=12,(VLOOKUP(B339,'X12'!$B:$AZ,15,FALSE)),IF($X$1=13,(VLOOKUP(B339,'X13'!$B:$AZ,15,FALSE)),"B"))))))))))))))=TRUE," ",(IF($X$1=1,(VLOOKUP(B339,'X1'!$B:$AZ,15,FALSE)),IF($X$1=2,(VLOOKUP(B339,'X2'!$B:$AZ,15,FALSE)),IF($X$1=3,(VLOOKUP(B339,'X3'!$B:$AZ,15,FALSE)),IF($X$1=4,(VLOOKUP(B339,'X4'!$B:$AZ,15,FALSE)),IF($X$1=5,(VLOOKUP(B339,'X5'!$B:$AZ,15,FALSE)),IF($X$1=6,(VLOOKUP(B339,'X6'!$B:$AZ,15,FALSE)),IF($X$1=7,(VLOOKUP(B339,'X7'!$B:$AZ,15,FALSE)),IF($X$1=8,(VLOOKUP(B339,'X8'!$B:$AZ,15,FALSE)),IF($X$1=9,(VLOOKUP(B339,'X9'!$B:$AZ,15,FALSE)),IF($X$1=10,(VLOOKUP(B339,'X10'!$B:$AZ,15,FALSE)),IF($X$1=11,(VLOOKUP(B339,'X11'!$B:$AZ,15,FALSE)),IF($X$1=12,(VLOOKUP(B339,'X12'!$B:$AZ,15,FALSE)),IF($X$1=13,(VLOOKUP(B339,'X13'!$B:$AZ,15,FALSE)),"B")))))))))))))))</f>
        <v xml:space="preserve"> </v>
      </c>
      <c r="S339" s="185" t="str">
        <f ca="1">IF(ISERROR(IF((IF($X$1=1,(VLOOKUP(B339,'X1'!$B:$AZ,14,FALSE)),(IF($X$1=2,(VLOOKUP(B339,'X2'!$B:$AZ,14,FALSE)),(IF($X$1=3,(VLOOKUP(B339,'X3'!$B:$AZ,14,FALSE)),(IF($X$1=4,(VLOOKUP(B339,'X4'!$B:$AZ,14,FALSE)),(IF($X$1=5,(VLOOKUP(B339,'X5'!$B:$AZ,14,FALSE)),(IF($X$1=6,(VLOOKUP(B339,'X6'!$B:$AZ,14,FALSE)),(IF($X$1=7,(VLOOKUP(B339,'X7'!$B:$AZ,14,FALSE)),(IF($X$1=8,(VLOOKUP(B339,'X8'!$B:$AZ,14,FALSE)),(IF($X$1=9,(VLOOKUP(B339,'X9'!$B:$AZ,14,FALSE)),(IF($X$1=10,(VLOOKUP(B339,'X10'!$B:$AZ,14,FALSE)),(IF($X$1=11,(VLOOKUP(B339,'X11'!$B:$AZ,14,FALSE)),(IF($X$1=12,(VLOOKUP(B339,'X12'!$B:$AZ,14,FALSE)),(VLOOKUP(B339,'X13'!$B:$AZ,14,FALSE))))))))))))))))))))))))))=$V$1," ",(IF($X$1=1,(VLOOKUP(B339,'X1'!$B:$AZ,14,FALSE)),(IF($X$1=2,(VLOOKUP(B339,'X2'!$B:$AZ,14,FALSE)),(IF($X$1=3,(VLOOKUP(B339,'X3'!$B:$AZ,14,FALSE)),(IF($X$1=4,(VLOOKUP(B339,'X4'!$B:$AZ,14,FALSE)),(IF($X$1=5,(VLOOKUP(B339,'X5'!$B:$AZ,14,FALSE)),(IF($X$1=6,(VLOOKUP(B339,'X6'!$B:$AZ,14,FALSE)),(IF($X$1=7,(VLOOKUP(B339,'X7'!$B:$AZ,14,FALSE)),(IF($X$1=8,(VLOOKUP(B339,'X8'!$B:$AZ,14,FALSE)),(IF($X$1=9,(VLOOKUP(B339,'X9'!$B:$AZ,14,FALSE)),(IF($X$1=10,(VLOOKUP(B339,'X10'!$B:$AZ,14,FALSE)),(IF($X$1=11,(VLOOKUP(B339,'X11'!$B:$AZ,14,FALSE)),(IF($X$1=12,(VLOOKUP(B339,'X12'!$B:$AZ,14,FALSE)),(VLOOKUP(B339,'X13'!$B:$AZ,14,FALSE))))))))))))))))))))))))))))=TRUE," ",(IF((IF($X$1=1,(VLOOKUP(B339,'X1'!$B:$AZ,14,FALSE)),(IF($X$1=2,(VLOOKUP(B339,'X2'!$B:$AZ,14,FALSE)),(IF($X$1=3,(VLOOKUP(B339,'X3'!$B:$AZ,14,FALSE)),(IF($X$1=4,(VLOOKUP(B339,'X4'!$B:$AZ,14,FALSE)),(IF($X$1=5,(VLOOKUP(B339,'X5'!$B:$AZ,14,FALSE)),(IF($X$1=6,(VLOOKUP(B339,'X6'!$B:$AZ,14,FALSE)),(IF($X$1=7,(VLOOKUP(B339,'X7'!$B:$AZ,14,FALSE)),(IF($X$1=8,(VLOOKUP(B339,'X8'!$B:$AZ,14,FALSE)),(IF($X$1=9,(VLOOKUP(B339,'X9'!$B:$AZ,14,FALSE)),(IF($X$1=10,(VLOOKUP(B339,'X10'!$B:$AZ,14,FALSE)),(IF($X$1=11,(VLOOKUP(B339,'X11'!$B:$AZ,14,FALSE)),(IF($X$1=12,(VLOOKUP(B339,'X12'!$B:$AZ,14,FALSE)),(VLOOKUP(B339,'X13'!$B:$AZ,14,FALSE))))))))))))))))))))))))))=$V$1," ",(IF($X$1=1,(VLOOKUP(B339,'X1'!$B:$AZ,14,FALSE)),(IF($X$1=2,(VLOOKUP(B339,'X2'!$B:$AZ,14,FALSE)),(IF($X$1=3,(VLOOKUP(B339,'X3'!$B:$AZ,14,FALSE)),(IF($X$1=4,(VLOOKUP(B339,'X4'!$B:$AZ,14,FALSE)),(IF($X$1=5,(VLOOKUP(B339,'X5'!$B:$AZ,14,FALSE)),(IF($X$1=6,(VLOOKUP(B339,'X6'!$B:$AZ,14,FALSE)),(IF($X$1=7,(VLOOKUP(B339,'X7'!$B:$AZ,14,FALSE)),(IF($X$1=8,(VLOOKUP(B339,'X8'!$B:$AZ,14,FALSE)),(IF($X$1=9,(VLOOKUP(B339,'X9'!$B:$AZ,14,FALSE)),(IF($X$1=10,(VLOOKUP(B339,'X10'!$B:$AZ,14,FALSE)),(IF($X$1=11,(VLOOKUP(B339,'X11'!$B:$AZ,14,FALSE)),(IF($X$1=12,(VLOOKUP(B339,'X12'!$B:$AZ,14,FALSE)),(VLOOKUP(B339,'X13'!$B:$AZ,14,FALSE)))))))))))))))))))))))))))))</f>
        <v xml:space="preserve"> </v>
      </c>
    </row>
    <row r="340" spans="1:19" ht="14.1" customHeight="1" x14ac:dyDescent="0.2">
      <c r="A340" s="156" t="s">
        <v>1058</v>
      </c>
      <c r="B340" s="122" t="str">
        <f>IF(ISERROR(IF($U$16=1,(VLOOKUP(A340,$AC$89:$AH$125,2,FALSE)),IF((IF($X$1=1,'X1'!B299,(IF($X$1=2,'X2'!B299,(IF($X$1=3,'X3'!B299,(IF($X$1=4,'X4'!B299,(IF($X$1=5,'X5'!B299,(IF($X$1=6,'X6'!B299,(IF($X$1=7,'X7'!B299,(IF($X$1=8,'X8'!B299,(IF($X$1=9,'X9'!B299,(IF($X$1=10,'X10'!B299,(IF($X$1=11,'X11'!B299,(IF($X$1=12,'X12'!B299,'X13'!B299))))))))))))))))))))))))="","",(IF($X$1=1,'X1'!B299,(IF($X$1=2,'X2'!B299,(IF($X$1=3,'X3'!B299,(IF($X$1=4,'X4'!B299,(IF($X$1=5,'X5'!B299,(IF($X$1=6,'X6'!B299,(IF($X$1=7,'X7'!B299,(IF($X$1=8,'X8'!B299,(IF($X$1=9,'X9'!B299,(IF($X$1=10,'X10'!B299,(IF($X$1=11,'X11'!B299,(IF($X$1=12,'X12'!B299,'X13'!B299)))))))))))))))))))))))))))=TRUE," ",(IF($U$16=1,(VLOOKUP(A340,$AC$89:$AH$125,2,FALSE)),IF((IF($X$1=1,'X1'!B299,(IF($X$1=2,'X2'!B299,(IF($X$1=3,'X3'!B299,(IF($X$1=4,'X4'!B299,(IF($X$1=5,'X5'!B299,(IF($X$1=6,'X6'!B299,(IF($X$1=7,'X7'!B299,(IF($X$1=8,'X8'!B299,(IF($X$1=9,'X9'!B299,(IF($X$1=10,'X10'!B299,(IF($X$1=11,'X11'!B299,(IF($X$1=12,'X12'!B299,'X13'!B299))))))))))))))))))))))))="","",(IF($X$1=1,'X1'!B299,(IF($X$1=2,'X2'!B299,(IF($X$1=3,'X3'!B299,(IF($X$1=4,'X4'!B299,(IF($X$1=5,'X5'!B299,(IF($X$1=6,'X6'!B299,(IF($X$1=7,'X7'!B299,(IF($X$1=8,'X8'!B299,(IF($X$1=9,'X9'!B299,(IF($X$1=10,'X10'!B299,(IF($X$1=11,'X11'!B299,(IF($X$1=12,'X12'!B299,'X13'!B299))))))))))))))))))))))))))))</f>
        <v/>
      </c>
      <c r="C340" s="181" t="str">
        <f ca="1">IF(ISERROR(IF($X$1=1,(VLOOKUP(B340,'X1'!$B:$AZ,47,FALSE)),IF($X$1=2,(VLOOKUP(B340,'X2'!$B:$AZ,47,FALSE)),IF($X$1=3,(VLOOKUP(B340,'X3'!$B:$AZ,47,FALSE)),IF($X$1=4,(VLOOKUP(B340,'X4'!$B:$AZ,47,FALSE)),IF($X$1=5,(VLOOKUP(B340,'X5'!$B:$AZ,47,FALSE)),IF($X$1=6,(VLOOKUP(B340,'X6'!$B:$AZ,47,FALSE)),IF($X$1=7,(VLOOKUP(B340,'X7'!$B:$AZ,47,FALSE)),IF($X$1=8,(VLOOKUP(B340,'X8'!$B:$AZ,47,FALSE)),IF($X$1=9,(VLOOKUP(B340,'X9'!$B:$AZ,47,FALSE)),IF($X$1=10,(VLOOKUP(B340,'X10'!$B:$AZ,47,FALSE)),IF($X$1=11,(VLOOKUP(B340,'X11'!$B:$AZ,47,FALSE)),IF($X$1=12,(VLOOKUP(B340,'X12'!$B:$AZ,47,FALSE)),IF($X$1=13,(VLOOKUP(B340,'X13'!$B:$AZ,47,FALSE)),"B"))))))))))))))=TRUE," ",(IF($X$1=1,(VLOOKUP(B340,'X1'!$B:$AZ,47,FALSE)),IF($X$1=2,(VLOOKUP(B340,'X2'!$B:$AZ,47,FALSE)),IF($X$1=3,(VLOOKUP(B340,'X3'!$B:$AZ,47,FALSE)),IF($X$1=4,(VLOOKUP(B340,'X4'!$B:$AZ,47,FALSE)),IF($X$1=5,(VLOOKUP(B340,'X5'!$B:$AZ,47,FALSE)),IF($X$1=6,(VLOOKUP(B340,'X6'!$B:$AZ,47,FALSE)),IF($X$1=7,(VLOOKUP(B340,'X7'!$B:$AZ,47,FALSE)),IF($X$1=8,(VLOOKUP(B340,'X8'!$B:$AZ,47,FALSE)),IF($X$1=9,(VLOOKUP(B340,'X9'!$B:$AZ,47,FALSE)),IF($X$1=10,(VLOOKUP(B340,'X10'!$B:$AZ,47,FALSE)),IF($X$1=11,(VLOOKUP(B340,'X11'!$B:$AZ,47,FALSE)),IF($X$1=12,(VLOOKUP(B340,'X12'!$B:$AZ,47,FALSE)),IF($X$1=13,(VLOOKUP(B340,'X13'!$B:$AZ,47,FALSE)),"B")))))))))))))))</f>
        <v xml:space="preserve"> </v>
      </c>
      <c r="D340" s="181" t="str">
        <f ca="1">IF(ISERROR(IF($X$1=1,(VLOOKUP(B340,'X1'!$B:$AP,41,FALSE)),IF($X$1=2,(VLOOKUP(B340,'X2'!$B:$AP,41,FALSE)),IF($X$1=3,(VLOOKUP(B340,'X3'!$B:$AP,41,FALSE)),IF($X$1=4,(VLOOKUP(B340,'X4'!$B:$AP,41,FALSE)),IF($X$1=5,(VLOOKUP(B340,'X5'!$B:$AP,41,FALSE)),IF($X$1=6,(VLOOKUP(B340,'X6'!$B:$AP,41,FALSE)),IF($X$1=7,(VLOOKUP(B340,'X7'!$B:$AP,41,FALSE)),IF($X$1=8,(VLOOKUP(B340,'X8'!$B:$AP,41,FALSE)),IF($X$1=9,(VLOOKUP(B340,'X9'!$B:$AP,41,FALSE)),IF($X$1=10,(VLOOKUP(B340,'X10'!$B:$AP,41,FALSE)),IF($X$1=11,(VLOOKUP(B340,'X11'!$B:$AP,41,FALSE)),IF($X$1=12,(VLOOKUP(B340,'X12'!$B:$AP,41,FALSE)),IF($X$1=13,(VLOOKUP(B340,'X13'!$B:$AP,41,FALSE)),"B"))))))))))))))=TRUE," ",(IF($X$1=1,(VLOOKUP(B340,'X1'!$B:$AP,41,FALSE)),IF($X$1=2,(VLOOKUP(B340,'X2'!$B:$AP,41,FALSE)),IF($X$1=3,(VLOOKUP(B340,'X3'!$B:$AP,41,FALSE)),IF($X$1=4,(VLOOKUP(B340,'X4'!$B:$AP,41,FALSE)),IF($X$1=5,(VLOOKUP(B340,'X5'!$B:$AP,41,FALSE)),IF($X$1=6,(VLOOKUP(B340,'X6'!$B:$AP,41,FALSE)),IF($X$1=7,(VLOOKUP(B340,'X7'!$B:$AP,41,FALSE)),IF($X$1=8,(VLOOKUP(B340,'X8'!$B:$AP,41,FALSE)),IF($X$1=9,(VLOOKUP(B340,'X9'!$B:$AP,41,FALSE)),IF($X$1=10,(VLOOKUP(B340,'X10'!$B:$AP,41,FALSE)),IF($X$1=11,(VLOOKUP(B340,'X11'!$B:$AP,41,FALSE)),IF($X$1=12,(VLOOKUP(B340,'X12'!$B:$AP,41,FALSE)),IF($X$1=13,(VLOOKUP(B340,'X13'!$B:$AP,41,FALSE)),"B")))))))))))))))</f>
        <v xml:space="preserve"> </v>
      </c>
      <c r="E340" s="182" t="str">
        <f ca="1">IF(ISERROR(IF($X$1=1,(VLOOKUP(B340,'X1'!$B:$AP,7,FALSE)),IF($X$1=2,(VLOOKUP(B340,'X2'!$B:$AP,7,FALSE)),IF($X$1=3,(VLOOKUP(B340,'X3'!$B:$AP,7,FALSE)),IF($X$1=4,(VLOOKUP(B340,'X4'!$B:$AP,7,FALSE)),IF($X$1=5,(VLOOKUP(B340,'X5'!$B:$AP,7,FALSE)),IF($X$1=6,(VLOOKUP(B340,'X6'!$B:$AP,7,FALSE)),IF($X$1=7,(VLOOKUP(B340,'X7'!$B:$AP,7,FALSE)),IF($X$1=8,(VLOOKUP(B340,'X8'!$B:$AP,7,FALSE)),IF($X$1=9,(VLOOKUP(B340,'X9'!$B:$AP,7,FALSE)),IF($X$1=10,(VLOOKUP(B340,'X10'!$B:$AP,7,FALSE)),IF($X$1=11,(VLOOKUP(B340,'X11'!$B:$AP,7,FALSE)),IF($X$1=12,(VLOOKUP(B340,'X12'!$B:$AP,7,FALSE)),IF($X$1=13,(VLOOKUP(B340,'X13'!$B:$AP,7,FALSE)),"B"))))))))))))))=TRUE," ",(IF($X$1=1,(VLOOKUP(B340,'X1'!$B:$AP,7,FALSE)),IF($X$1=2,(VLOOKUP(B340,'X2'!$B:$AP,7,FALSE)),IF($X$1=3,(VLOOKUP(B340,'X3'!$B:$AP,7,FALSE)),IF($X$1=4,(VLOOKUP(B340,'X4'!$B:$AP,7,FALSE)),IF($X$1=5,(VLOOKUP(B340,'X5'!$B:$AP,7,FALSE)),IF($X$1=6,(VLOOKUP(B340,'X6'!$B:$AP,7,FALSE)),IF($X$1=7,(VLOOKUP(B340,'X7'!$B:$AP,7,FALSE)),IF($X$1=8,(VLOOKUP(B340,'X8'!$B:$AP,7,FALSE)),IF($X$1=9,(VLOOKUP(B340,'X9'!$B:$AP,7,FALSE)),IF($X$1=10,(VLOOKUP(B340,'X10'!$B:$AP,7,FALSE)),IF($X$1=11,(VLOOKUP(B340,'X11'!$B:$AP,7,FALSE)),IF($X$1=12,(VLOOKUP(B340,'X12'!$B:$AP,7,FALSE)),IF($X$1=13,(VLOOKUP(B340,'X13'!$B:$AP,7,FALSE)),"B")))))))))))))))</f>
        <v xml:space="preserve"> </v>
      </c>
      <c r="F340" s="182" t="str">
        <f ca="1">IF(ISERROR(IF((IF($X$1=1,(VLOOKUP(B340,'X1'!$B:$AO,6,FALSE)),(IF($X$1=2,(VLOOKUP(B340,'X2'!$B:$AO,6,FALSE)),(IF($X$1=3,(VLOOKUP(B340,'X3'!$B:$AO,6,FALSE)),(IF($X$1=4,(VLOOKUP(B340,'X4'!$B:$AO,6,FALSE)),(IF($X$1=5,(VLOOKUP(B340,'X5'!$B:$AO,6,FALSE)),(IF($X$1=6,(VLOOKUP(B340,'X6'!$B:$AO,6,FALSE)),(IF($X$1=7,(VLOOKUP(B340,'X7'!$B:$AO,6,FALSE)),(IF($X$1=8,(VLOOKUP(B340,'X8'!$B:$AO,6,FALSE)),(IF($X$1=9,(VLOOKUP(B340,'X9'!$B:$AO,6,FALSE)),(IF($X$1=10,(VLOOKUP(B340,'X10'!$B:$AO,6,FALSE)),(IF($X$1=11,(VLOOKUP(B340,'X11'!$B:$AO,6,FALSE)),(IF($X$1=12,(VLOOKUP(B340,'X12'!$B:$AO,6,FALSE)),(VLOOKUP(B340,'X13'!$B:$AO,6,FALSE))))))))))))))))))))))))))=$V$1," ",(IF($X$1=1,(VLOOKUP(B340,'X1'!$B:$AO,6,FALSE)),(IF($X$1=2,(VLOOKUP(B340,'X2'!$B:$AO,6,FALSE)),(IF($X$1=3,(VLOOKUP(B340,'X3'!$B:$AO,6,FALSE)),(IF($X$1=4,(VLOOKUP(B340,'X4'!$B:$AO,6,FALSE)),(IF($X$1=5,(VLOOKUP(B340,'X5'!$B:$AO,6,FALSE)),(IF($X$1=6,(VLOOKUP(B340,'X6'!$B:$AO,6,FALSE)),(IF($X$1=7,(VLOOKUP(B340,'X7'!$B:$AO,6,FALSE)),(IF($X$1=8,(VLOOKUP(B340,'X8'!$B:$AO,6,FALSE)),(IF($X$1=9,(VLOOKUP(B340,'X9'!$B:$AO,6,FALSE)),(IF($X$1=10,(VLOOKUP(B340,'X10'!$B:$AO,6,FALSE)),(IF($X$1=11,(VLOOKUP(B340,'X11'!$B:$AO,6,FALSE)),(IF($X$1=12,(VLOOKUP(B340,'X12'!$B:$AO,6,FALSE)),(VLOOKUP(B340,'X13'!$B:$AO,6,FALSE))))))))))))))))))))))))))))=TRUE," ",(IF((IF($X$1=1,(VLOOKUP(B340,'X1'!$B:$AO,6,FALSE)),(IF($X$1=2,(VLOOKUP(B340,'X2'!$B:$AO,6,FALSE)),(IF($X$1=3,(VLOOKUP(B340,'X3'!$B:$AO,6,FALSE)),(IF($X$1=4,(VLOOKUP(B340,'X4'!$B:$AO,6,FALSE)),(IF($X$1=5,(VLOOKUP(B340,'X5'!$B:$AO,6,FALSE)),(IF($X$1=6,(VLOOKUP(B340,'X6'!$B:$AO,6,FALSE)),(IF($X$1=7,(VLOOKUP(B340,'X7'!$B:$AO,6,FALSE)),(IF($X$1=8,(VLOOKUP(B340,'X8'!$B:$AO,6,FALSE)),(IF($X$1=9,(VLOOKUP(B340,'X9'!$B:$AO,6,FALSE)),(IF($X$1=10,(VLOOKUP(B340,'X10'!$B:$AO,6,FALSE)),(IF($X$1=11,(VLOOKUP(B340,'X11'!$B:$AO,6,FALSE)),(IF($X$1=12,(VLOOKUP(B340,'X12'!$B:$AO,6,FALSE)),(VLOOKUP(B340,'X13'!$B:$AO,6,FALSE))))))))))))))))))))))))))=$V$1," ",(IF($X$1=1,(VLOOKUP(B340,'X1'!$B:$AO,6,FALSE)),(IF($X$1=2,(VLOOKUP(B340,'X2'!$B:$AO,6,FALSE)),(IF($X$1=3,(VLOOKUP(B340,'X3'!$B:$AO,6,FALSE)),(IF($X$1=4,(VLOOKUP(B340,'X4'!$B:$AO,6,FALSE)),(IF($X$1=5,(VLOOKUP(B340,'X5'!$B:$AO,6,FALSE)),(IF($X$1=6,(VLOOKUP(B340,'X6'!$B:$AO,6,FALSE)),(IF($X$1=7,(VLOOKUP(B340,'X7'!$B:$AO,6,FALSE)),(IF($X$1=8,(VLOOKUP(B340,'X8'!$B:$AO,6,FALSE)),(IF($X$1=9,(VLOOKUP(B340,'X9'!$B:$AO,6,FALSE)),(IF($X$1=10,(VLOOKUP(B340,'X10'!$B:$AO,6,FALSE)),(IF($X$1=11,(VLOOKUP(B340,'X11'!$B:$AO,6,FALSE)),(IF($X$1=12,(VLOOKUP(B340,'X12'!$B:$AO,6,FALSE)),(VLOOKUP(B340,'X13'!$B:$AO,6,FALSE)))))))))))))))))))))))))))))</f>
        <v xml:space="preserve"> </v>
      </c>
      <c r="G340" s="182" t="str">
        <f ca="1">IF(ISERROR(IF($X$1=1,(VLOOKUP(B340,'X1'!$B:$AZ,44,FALSE)),IF($X$1=2,(VLOOKUP(B340,'X2'!$B:$AZ,44,FALSE)),IF($X$1=3,(VLOOKUP(B340,'X3'!$B:$AZ,44,FALSE)),IF($X$1=4,(VLOOKUP(B340,'X4'!$B:$AZ,44,FALSE)),IF($X$1=5,(VLOOKUP(B340,'X5'!$B:$AZ,44,FALSE)),IF($X$1=6,(VLOOKUP(B340,'X6'!$B:$AZ,44,FALSE)),IF($X$1=7,(VLOOKUP(B340,'X7'!$B:$AZ,44,FALSE)),IF($X$1=8,(VLOOKUP(B340,'X8'!$B:$AZ,44,FALSE)),IF($X$1=9,(VLOOKUP(B340,'X9'!$B:$AZ,44,FALSE)),IF($X$1=10,(VLOOKUP(B340,'X10'!$B:$AZ,44,FALSE)),IF($X$1=11,(VLOOKUP(B340,'X11'!$B:$AZ,44,FALSE)),IF($X$1=12,(VLOOKUP(B340,'X12'!$B:$AZ,44,FALSE)),IF($X$1=13,(VLOOKUP(B340,'X13'!$B:$AZ,44,FALSE)),"B"))))))))))))))=TRUE," ",(IF($X$1=1,(VLOOKUP(B340,'X1'!$B:$AZ,44,FALSE)),IF($X$1=2,(VLOOKUP(B340,'X2'!$B:$AZ,44,FALSE)),IF($X$1=3,(VLOOKUP(B340,'X3'!$B:$AZ,44,FALSE)),IF($X$1=4,(VLOOKUP(B340,'X4'!$B:$AZ,44,FALSE)),IF($X$1=5,(VLOOKUP(B340,'X5'!$B:$AZ,44,FALSE)),IF($X$1=6,(VLOOKUP(B340,'X6'!$B:$AZ,44,FALSE)),IF($X$1=7,(VLOOKUP(B340,'X7'!$B:$AZ,44,FALSE)),IF($X$1=8,(VLOOKUP(B340,'X8'!$B:$AZ,44,FALSE)),IF($X$1=9,(VLOOKUP(B340,'X9'!$B:$AZ,44,FALSE)),IF($X$1=10,(VLOOKUP(B340,'X10'!$B:$AZ,44,FALSE)),IF($X$1=11,(VLOOKUP(B340,'X11'!$B:$AZ,44,FALSE)),IF($X$1=12,(VLOOKUP(B340,'X12'!$B:$AZ,44,FALSE)),IF($X$1=13,(VLOOKUP(B340,'X13'!$B:$AZ,44,FALSE)),"B")))))))))))))))</f>
        <v xml:space="preserve"> </v>
      </c>
      <c r="H340" s="182" t="str">
        <f ca="1">IF(ISERROR(IF($X$1=1,(VLOOKUP(B340,'X1'!$B:$AZ,8,FALSE)),IF($X$1=2,(VLOOKUP(B340,'X2'!$B:$AZ,8,FALSE)),IF($X$1=3,(VLOOKUP(B340,'X3'!$B:$AZ,8,FALSE)),IF($X$1=4,(VLOOKUP(B340,'X4'!$B:$AZ,8,FALSE)),IF($X$1=5,(VLOOKUP(B340,'X5'!$B:$AZ,8,FALSE)),IF($X$1=6,(VLOOKUP(B340,'X6'!$B:$AZ,8,FALSE)),IF($X$1=7,(VLOOKUP(B340,'X7'!$B:$AZ,8,FALSE)),IF($X$1=8,(VLOOKUP(B340,'X8'!$B:$AZ,8,FALSE)),IF($X$1=9,(VLOOKUP(B340,'X9'!$B:$AZ,8,FALSE)),IF($X$1=10,(VLOOKUP(B340,'X10'!$B:$AZ,8,FALSE)),IF($X$1=11,(VLOOKUP(B340,'X11'!$B:$AZ,8,FALSE)),IF($X$1=12,(VLOOKUP(B340,'X12'!$B:$AZ,8,FALSE)),IF($X$1=13,(VLOOKUP(B340,'X13'!$B:$AZ,8,FALSE)),"B"))))))))))))))=TRUE," ",(IF($X$1=1,(VLOOKUP(B340,'X1'!$B:$AZ,8,FALSE)),IF($X$1=2,(VLOOKUP(B340,'X2'!$B:$AZ,8,FALSE)),IF($X$1=3,(VLOOKUP(B340,'X3'!$B:$AZ,8,FALSE)),IF($X$1=4,(VLOOKUP(B340,'X4'!$B:$AZ,8,FALSE)),IF($X$1=5,(VLOOKUP(B340,'X5'!$B:$AZ,8,FALSE)),IF($X$1=6,(VLOOKUP(B340,'X6'!$B:$AZ,8,FALSE)),IF($X$1=7,(VLOOKUP(B340,'X7'!$B:$AZ,8,FALSE)),IF($X$1=8,(VLOOKUP(B340,'X8'!$B:$AZ,8,FALSE)),IF($X$1=9,(VLOOKUP(B340,'X9'!$B:$AZ,8,FALSE)),IF($X$1=10,(VLOOKUP(B340,'X10'!$B:$AZ,8,FALSE)),IF($X$1=11,(VLOOKUP(B340,'X11'!$B:$AZ,8,FALSE)),IF($X$1=12,(VLOOKUP(B340,'X12'!$B:$AZ,8,FALSE)),IF($X$1=13,(VLOOKUP(B340,'X13'!$B:$AZ,8,FALSE)),"B")))))))))))))))</f>
        <v xml:space="preserve"> </v>
      </c>
      <c r="I340" s="183" t="str">
        <f ca="1">IF(ISERROR(IF($X$1=1,(VLOOKUP(B340,'X1'!$B:$AZ,2,FALSE)),IF($X$1=2,(VLOOKUP(B340,'X2'!$B:$AZ,2,FALSE)),IF($X$1=3,(VLOOKUP(B340,'X3'!$B:$AZ,2,FALSE)),IF($X$1=4,(VLOOKUP(B340,'X4'!$B:$AZ,2,FALSE)),IF($X$1=5,(VLOOKUP(B340,'X5'!$B:$AZ,2,FALSE)),IF($X$1=6,(VLOOKUP(B340,'X6'!$B:$AZ,2,FALSE)),IF($X$1=7,(VLOOKUP(B340,'X7'!$B:$AZ,2,FALSE)),IF($X$1=8,(VLOOKUP(B340,'X8'!$B:$AZ,2,FALSE)),IF($X$1=9,(VLOOKUP(B340,'X9'!$B:$AZ,2,FALSE)),IF($X$1=10,(VLOOKUP(B340,'X10'!$B:$AZ,2,FALSE)),IF($X$1=11,(VLOOKUP(B340,'X11'!$B:$AZ,2,FALSE)),IF($X$1=12,(VLOOKUP(B340,'X12'!$B:$AZ,2,FALSE)),IF($X$1=13,(VLOOKUP(B340,'X13'!$B:$AZ,2,FALSE)),"B"))))))))))))))=TRUE," ",(IF($X$1=1,(VLOOKUP(B340,'X1'!$B:$AZ,2,FALSE)),IF($X$1=2,(VLOOKUP(B340,'X2'!$B:$AZ,2,FALSE)),IF($X$1=3,(VLOOKUP(B340,'X3'!$B:$AZ,2,FALSE)),IF($X$1=4,(VLOOKUP(B340,'X4'!$B:$AZ,2,FALSE)),IF($X$1=5,(VLOOKUP(B340,'X5'!$B:$AZ,2,FALSE)),IF($X$1=6,(VLOOKUP(B340,'X6'!$B:$AZ,2,FALSE)),IF($X$1=7,(VLOOKUP(B340,'X7'!$B:$AZ,2,FALSE)),IF($X$1=8,(VLOOKUP(B340,'X8'!$B:$AZ,2,FALSE)),IF($X$1=9,(VLOOKUP(B340,'X9'!$B:$AZ,2,FALSE)),IF($X$1=10,(VLOOKUP(B340,'X10'!$B:$AZ,2,FALSE)),IF($X$1=11,(VLOOKUP(B340,'X11'!$B:$AZ,2,FALSE)),IF($X$1=12,(VLOOKUP(B340,'X12'!$B:$AZ,2,FALSE)),IF($X$1=13,(VLOOKUP(B340,'X13'!$B:$AZ,2,FALSE)),"B")))))))))))))))</f>
        <v xml:space="preserve"> </v>
      </c>
      <c r="J340" s="183" t="str">
        <f ca="1">IF(ISERROR(IF($X$1=1,(VLOOKUP(B340,'X1'!$B:$AZ,3,FALSE)),IF($X$1=2,(VLOOKUP(B340,'X2'!$B:$AZ,3,FALSE)),IF($X$1=3,(VLOOKUP(B340,'X3'!$B:$AZ,3,FALSE)),IF($X$1=4,(VLOOKUP(B340,'X4'!$B:$AZ,3,FALSE)),IF($X$1=5,(VLOOKUP(B340,'X5'!$B:$AZ,3,FALSE)),IF($X$1=6,(VLOOKUP(B340,'X6'!$B:$AZ,3,FALSE)),IF($X$1=7,(VLOOKUP(B340,'X7'!$B:$AZ,3,FALSE)),IF($X$1=8,(VLOOKUP(B340,'X8'!$B:$AZ,3,FALSE)),IF($X$1=9,(VLOOKUP(B340,'X9'!$B:$AZ,3,FALSE)),IF($X$1=10,(VLOOKUP(B340,'X10'!$B:$AZ,3,FALSE)),IF($X$1=11,(VLOOKUP(B340,'X11'!$B:$AZ,3,FALSE)),IF($X$1=12,(VLOOKUP(B340,'X12'!$B:$AZ,3,FALSE)),IF($X$1=13,(VLOOKUP(B340,'X13'!$B:$AZ,3,FALSE)),"B"))))))))))))))=TRUE," ",(IF($X$1=1,(VLOOKUP(B340,'X1'!$B:$AZ,3,FALSE)),IF($X$1=2,(VLOOKUP(B340,'X2'!$B:$AZ,3,FALSE)),IF($X$1=3,(VLOOKUP(B340,'X3'!$B:$AZ,3,FALSE)),IF($X$1=4,(VLOOKUP(B340,'X4'!$B:$AZ,3,FALSE)),IF($X$1=5,(VLOOKUP(B340,'X5'!$B:$AZ,3,FALSE)),IF($X$1=6,(VLOOKUP(B340,'X6'!$B:$AZ,3,FALSE)),IF($X$1=7,(VLOOKUP(B340,'X7'!$B:$AZ,3,FALSE)),IF($X$1=8,(VLOOKUP(B340,'X8'!$B:$AZ,3,FALSE)),IF($X$1=9,(VLOOKUP(B340,'X9'!$B:$AZ,3,FALSE)),IF($X$1=10,(VLOOKUP(B340,'X10'!$B:$AZ,3,FALSE)),IF($X$1=11,(VLOOKUP(B340,'X11'!$B:$AZ,3,FALSE)),IF($X$1=12,(VLOOKUP(B340,'X12'!$B:$AZ,3,FALSE)),IF($X$1=13,(VLOOKUP(B340,'X13'!$B:$AZ,3,FALSE)),"B")))))))))))))))</f>
        <v xml:space="preserve"> </v>
      </c>
      <c r="K340" s="183" t="str">
        <f ca="1">IF(ISERROR(IF($X$1=1,(VLOOKUP(B340,'X1'!$B:$AZ,5,FALSE)),IF($X$1=2,(VLOOKUP(B340,'X2'!$B:$AZ,5,FALSE)),IF($X$1=3,(VLOOKUP(B340,'X3'!$B:$AZ,5,FALSE)),IF($X$1=4,(VLOOKUP(B340,'X4'!$B:$AZ,5,FALSE)),IF($X$1=5,(VLOOKUP(B340,'X5'!$B:$AZ,5,FALSE)),IF($X$1=6,(VLOOKUP(B340,'X6'!$B:$AZ,5,FALSE)),IF($X$1=7,(VLOOKUP(B340,'X7'!$B:$AZ,5,FALSE)),IF($X$1=8,(VLOOKUP(B340,'X8'!$B:$AZ,5,FALSE)),IF($X$1=9,(VLOOKUP(B340,'X9'!$B:$AZ,5,FALSE)),IF($X$1=10,(VLOOKUP(B340,'X10'!$B:$AZ,5,FALSE)),IF($X$1=11,(VLOOKUP(B340,'X11'!$B:$AZ,5,FALSE)),IF($X$1=12,(VLOOKUP(B340,'X12'!$B:$AZ,5,FALSE)),IF($X$1=13,(VLOOKUP(B340,'X13'!$B:$AZ,5,FALSE)),"B"))))))))))))))=TRUE," ",(IF($X$1=1,(VLOOKUP(B340,'X1'!$B:$AZ,5,FALSE)),IF($X$1=2,(VLOOKUP(B340,'X2'!$B:$AZ,5,FALSE)),IF($X$1=3,(VLOOKUP(B340,'X3'!$B:$AZ,5,FALSE)),IF($X$1=4,(VLOOKUP(B340,'X4'!$B:$AZ,5,FALSE)),IF($X$1=5,(VLOOKUP(B340,'X5'!$B:$AZ,5,FALSE)),IF($X$1=6,(VLOOKUP(B340,'X6'!$B:$AZ,5,FALSE)),IF($X$1=7,(VLOOKUP(B340,'X7'!$B:$AZ,5,FALSE)),IF($X$1=8,(VLOOKUP(B340,'X8'!$B:$AZ,5,FALSE)),IF($X$1=9,(VLOOKUP(B340,'X9'!$B:$AZ,5,FALSE)),IF($X$1=10,(VLOOKUP(B340,'X10'!$B:$AZ,5,FALSE)),IF($X$1=11,(VLOOKUP(B340,'X11'!$B:$AZ,5,FALSE)),IF($X$1=12,(VLOOKUP(B340,'X12'!$B:$AZ,5,FALSE)),IF($X$1=13,(VLOOKUP(B340,'X13'!$B:$AZ,5,FALSE)),"B")))))))))))))))</f>
        <v xml:space="preserve"> </v>
      </c>
      <c r="L340" s="184" t="str">
        <f ca="1">IF(ISERROR(IF($X$1=1,(VLOOKUP(B340,'X1'!$B:$AZ,9,FALSE)),IF($X$1=2,(VLOOKUP(B340,'X2'!$B:$AZ,9,FALSE)),IF($X$1=3,(VLOOKUP(B340,'X3'!$B:$AZ,9,FALSE)),IF($X$1=4,(VLOOKUP(B340,'X4'!$B:$AZ,9,FALSE)),IF($X$1=5,(VLOOKUP(B340,'X5'!$B:$AZ,9,FALSE)),IF($X$1=6,(VLOOKUP(B340,'X6'!$B:$AZ,9,FALSE)),IF($X$1=7,(VLOOKUP(B340,'X7'!$B:$AZ,9,FALSE)),IF($X$1=8,(VLOOKUP(B340,'X8'!$B:$AZ,9,FALSE)),IF($X$1=9,(VLOOKUP(B340,'X9'!$B:$AZ,9,FALSE)),IF($X$1=10,(VLOOKUP(B340,'X10'!$B:$AZ,9,FALSE)),IF($X$1=11,(VLOOKUP(B340,'X11'!$B:$AZ,9,FALSE)),IF($X$1=12,(VLOOKUP(B340,'X12'!$B:$AZ,9,FALSE)),IF($X$1=13,(VLOOKUP(B340,'X13'!$B:$AZ,9,FALSE)),"B"))))))))))))))=TRUE," ",(IF($X$1=1,(VLOOKUP(B340,'X1'!$B:$AZ,9,FALSE)),IF($X$1=2,(VLOOKUP(B340,'X2'!$B:$AZ,9,FALSE)),IF($X$1=3,(VLOOKUP(B340,'X3'!$B:$AZ,9,FALSE)),IF($X$1=4,(VLOOKUP(B340,'X4'!$B:$AZ,9,FALSE)),IF($X$1=5,(VLOOKUP(B340,'X5'!$B:$AZ,9,FALSE)),IF($X$1=6,(VLOOKUP(B340,'X6'!$B:$AZ,9,FALSE)),IF($X$1=7,(VLOOKUP(B340,'X7'!$B:$AZ,9,FALSE)),IF($X$1=8,(VLOOKUP(B340,'X8'!$B:$AZ,9,FALSE)),IF($X$1=9,(VLOOKUP(B340,'X9'!$B:$AZ,9,FALSE)),IF($X$1=10,(VLOOKUP(B340,'X10'!$B:$AZ,9,FALSE)),IF($X$1=11,(VLOOKUP(B340,'X11'!$B:$AZ,9,FALSE)),IF($X$1=12,(VLOOKUP(B340,'X12'!$B:$AZ,9,FALSE)),IF($X$1=13,(VLOOKUP(B340,'X13'!$B:$AZ,9,FALSE)),"B")))))))))))))))</f>
        <v xml:space="preserve"> </v>
      </c>
      <c r="M340" s="184" t="str">
        <f ca="1">IF(ISERROR(IF($X$1=1,(VLOOKUP(B340,'X1'!$B:$AZ,10,FALSE)),IF($X$1=2,(VLOOKUP(B340,'X2'!$B:$AZ,10,FALSE)),IF($X$1=3,(VLOOKUP(B340,'X3'!$B:$AZ,10,FALSE)),IF($X$1=4,(VLOOKUP(B340,'X4'!$B:$AZ,10,FALSE)),IF($X$1=5,(VLOOKUP(B340,'X5'!$B:$AZ,10,FALSE)),IF($X$1=6,(VLOOKUP(B340,'X6'!$B:$AZ,10,FALSE)),IF($X$1=7,(VLOOKUP(B340,'X7'!$B:$AZ,10,FALSE)),IF($X$1=8,(VLOOKUP(B340,'X8'!$B:$AZ,10,FALSE)),IF($X$1=9,(VLOOKUP(B340,'X9'!$B:$AZ,10,FALSE)),IF($X$1=10,(VLOOKUP(B340,'X10'!$B:$AZ,10,FALSE)),IF($X$1=11,(VLOOKUP(B340,'X11'!$B:$AZ,10,FALSE)),IF($X$1=12,(VLOOKUP(B340,'X12'!$B:$AZ,10,FALSE)),IF($X$1=13,(VLOOKUP(B340,'X13'!$B:$AZ,10,FALSE)),"B"))))))))))))))=TRUE," ",(IF($X$1=1,(VLOOKUP(B340,'X1'!$B:$AZ,10,FALSE)),IF($X$1=2,(VLOOKUP(B340,'X2'!$B:$AZ,10,FALSE)),IF($X$1=3,(VLOOKUP(B340,'X3'!$B:$AZ,10,FALSE)),IF($X$1=4,(VLOOKUP(B340,'X4'!$B:$AZ,10,FALSE)),IF($X$1=5,(VLOOKUP(B340,'X5'!$B:$AZ,10,FALSE)),IF($X$1=6,(VLOOKUP(B340,'X6'!$B:$AZ,10,FALSE)),IF($X$1=7,(VLOOKUP(B340,'X7'!$B:$AZ,10,FALSE)),IF($X$1=8,(VLOOKUP(B340,'X8'!$B:$AZ,10,FALSE)),IF($X$1=9,(VLOOKUP(B340,'X9'!$B:$AZ,10,FALSE)),IF($X$1=10,(VLOOKUP(B340,'X10'!$B:$AZ,10,FALSE)),IF($X$1=11,(VLOOKUP(B340,'X11'!$B:$AZ,10,FALSE)),IF($X$1=12,(VLOOKUP(B340,'X12'!$B:$AZ,10,FALSE)),IF($X$1=13,(VLOOKUP(B340,'X13'!$B:$AZ,10,FALSE)),"B")))))))))))))))</f>
        <v xml:space="preserve"> </v>
      </c>
      <c r="N340" s="185" t="str">
        <f ca="1">IF(ISERROR(IF($X$1=1,(VLOOKUP(B340,'X1'!$B:$AZ,45,FALSE)),IF($X$1=2,(VLOOKUP(B340,'X2'!$B:$AZ,45,FALSE)),IF($X$1=3,(VLOOKUP(B340,'X3'!$B:$AZ,45,FALSE)),IF($X$1=4,(VLOOKUP(B340,'X4'!$B:$AZ,45,FALSE)),IF($X$1=5,(VLOOKUP(B340,'X5'!$B:$AZ,45,FALSE)),IF($X$1=6,(VLOOKUP(B340,'X6'!$B:$AZ,45,FALSE)),IF($X$1=7,(VLOOKUP(B340,'X7'!$B:$AZ,45,FALSE)),IF($X$1=8,(VLOOKUP(B340,'X8'!$B:$AZ,45,FALSE)),IF($X$1=9,(VLOOKUP(B340,'X9'!$B:$AZ,45,FALSE)),IF($X$1=10,(VLOOKUP(B340,'X10'!$B:$AZ,45,FALSE)),IF($X$1=11,(VLOOKUP(B340,'X11'!$B:$AZ,45,FALSE)),IF($X$1=12,(VLOOKUP(B340,'X12'!$B:$AZ,45,FALSE)),IF($X$1=13,(VLOOKUP(B340,'X13'!$B:$AZ,45,FALSE)),"B"))))))))))))))=TRUE," ",(IF($X$1=1,(VLOOKUP(B340,'X1'!$B:$AZ,45,FALSE)),IF($X$1=2,(VLOOKUP(B340,'X2'!$B:$AZ,45,FALSE)),IF($X$1=3,(VLOOKUP(B340,'X3'!$B:$AZ,45,FALSE)),IF($X$1=4,(VLOOKUP(B340,'X4'!$B:$AZ,45,FALSE)),IF($X$1=5,(VLOOKUP(B340,'X5'!$B:$AZ,45,FALSE)),IF($X$1=6,(VLOOKUP(B340,'X6'!$B:$AZ,45,FALSE)),IF($X$1=7,(VLOOKUP(B340,'X7'!$B:$AZ,45,FALSE)),IF($X$1=8,(VLOOKUP(B340,'X8'!$B:$AZ,45,FALSE)),IF($X$1=9,(VLOOKUP(B340,'X9'!$B:$AZ,45,FALSE)),IF($X$1=10,(VLOOKUP(B340,'X10'!$B:$AZ,45,FALSE)),IF($X$1=11,(VLOOKUP(B340,'X11'!$B:$AZ,45,FALSE)),IF($X$1=12,(VLOOKUP(B340,'X12'!$B:$AZ,45,FALSE)),IF($X$1=13,(VLOOKUP(B340,'X13'!$B:$AZ,45,FALSE)),"B")))))))))))))))</f>
        <v xml:space="preserve"> </v>
      </c>
      <c r="O340" s="184" t="str">
        <f ca="1">IF(ISERROR(IF($X$1=1,(VLOOKUP(B340,'X1'!$B:$AZ,11,FALSE)),IF($X$1=2,(VLOOKUP(B340,'X2'!$B:$AZ,11,FALSE)),IF($X$1=3,(VLOOKUP(B340,'X3'!$B:$AZ,11,FALSE)),IF($X$1=4,(VLOOKUP(B340,'X4'!$B:$AZ,11,FALSE)),IF($X$1=5,(VLOOKUP(B340,'X5'!$B:$AZ,11,FALSE)),IF($X$1=6,(VLOOKUP(B340,'X6'!$B:$AZ,11,FALSE)),IF($X$1=7,(VLOOKUP(B340,'X7'!$B:$AZ,11,FALSE)),IF($X$1=8,(VLOOKUP(B340,'X8'!$B:$AZ,11,FALSE)),IF($X$1=9,(VLOOKUP(B340,'X9'!$B:$AZ,11,FALSE)),IF($X$1=10,(VLOOKUP(B340,'X10'!$B:$AZ,11,FALSE)),IF($X$1=11,(VLOOKUP(B340,'X11'!$B:$AZ,11,FALSE)),IF($X$1=12,(VLOOKUP(B340,'X12'!$B:$AZ,11,FALSE)),IF($X$1=13,(VLOOKUP(B340,'X13'!$B:$AZ,11,FALSE)),"B"))))))))))))))=TRUE," ",(IF($X$1=1,(VLOOKUP(B340,'X1'!$B:$AZ,11,FALSE)),IF($X$1=2,(VLOOKUP(B340,'X2'!$B:$AZ,11,FALSE)),IF($X$1=3,(VLOOKUP(B340,'X3'!$B:$AZ,11,FALSE)),IF($X$1=4,(VLOOKUP(B340,'X4'!$B:$AZ,11,FALSE)),IF($X$1=5,(VLOOKUP(B340,'X5'!$B:$AZ,11,FALSE)),IF($X$1=6,(VLOOKUP(B340,'X6'!$B:$AZ,11,FALSE)),IF($X$1=7,(VLOOKUP(B340,'X7'!$B:$AZ,11,FALSE)),IF($X$1=8,(VLOOKUP(B340,'X8'!$B:$AZ,11,FALSE)),IF($X$1=9,(VLOOKUP(B340,'X9'!$B:$AZ,11,FALSE)),IF($X$1=10,(VLOOKUP(B340,'X10'!$B:$AZ,11,FALSE)),IF($X$1=11,(VLOOKUP(B340,'X11'!$B:$AZ,11,FALSE)),IF($X$1=12,(VLOOKUP(B340,'X12'!$B:$AZ,11,FALSE)),IF($X$1=13,(VLOOKUP(B340,'X13'!$B:$AZ,11,FALSE)),"B")))))))))))))))</f>
        <v xml:space="preserve"> </v>
      </c>
      <c r="P340" s="184" t="str">
        <f ca="1">IF(ISERROR(IF($X$1=1,(VLOOKUP(B340,'X1'!$B:$AZ,12,FALSE)),IF($X$1=2,(VLOOKUP(B340,'X2'!$B:$AZ,12,FALSE)),IF($X$1=3,(VLOOKUP(B340,'X3'!$B:$AZ,12,FALSE)),IF($X$1=4,(VLOOKUP(B340,'X4'!$B:$AZ,12,FALSE)),IF($X$1=5,(VLOOKUP(B340,'X5'!$B:$AZ,12,FALSE)),IF($X$1=6,(VLOOKUP(B340,'X6'!$B:$AZ,12,FALSE)),IF($X$1=7,(VLOOKUP(B340,'X7'!$B:$AZ,12,FALSE)),IF($X$1=8,(VLOOKUP(B340,'X8'!$B:$AZ,12,FALSE)),IF($X$1=9,(VLOOKUP(B340,'X9'!$B:$AZ,12,FALSE)),IF($X$1=10,(VLOOKUP(B340,'X10'!$B:$AZ,12,FALSE)),IF($X$1=11,(VLOOKUP(B340,'X11'!$B:$AZ,12,FALSE)),IF($X$1=12,(VLOOKUP(B340,'X12'!$B:$AZ,12,FALSE)),IF($X$1=13,(VLOOKUP(B340,'X13'!$B:$AZ,12,FALSE)),"B"))))))))))))))=TRUE," ",(IF($X$1=1,(VLOOKUP(B340,'X1'!$B:$AZ,12,FALSE)),IF($X$1=2,(VLOOKUP(B340,'X2'!$B:$AZ,12,FALSE)),IF($X$1=3,(VLOOKUP(B340,'X3'!$B:$AZ,12,FALSE)),IF($X$1=4,(VLOOKUP(B340,'X4'!$B:$AZ,12,FALSE)),IF($X$1=5,(VLOOKUP(B340,'X5'!$B:$AZ,12,FALSE)),IF($X$1=6,(VLOOKUP(B340,'X6'!$B:$AZ,12,FALSE)),IF($X$1=7,(VLOOKUP(B340,'X7'!$B:$AZ,12,FALSE)),IF($X$1=8,(VLOOKUP(B340,'X8'!$B:$AZ,12,FALSE)),IF($X$1=9,(VLOOKUP(B340,'X9'!$B:$AZ,12,FALSE)),IF($X$1=10,(VLOOKUP(B340,'X10'!$B:$AZ,12,FALSE)),IF($X$1=11,(VLOOKUP(B340,'X11'!$B:$AZ,12,FALSE)),IF($X$1=12,(VLOOKUP(B340,'X12'!$B:$AZ,12,FALSE)),IF($X$1=13,(VLOOKUP(B340,'X13'!$B:$AZ,12,FALSE)),"B")))))))))))))))</f>
        <v xml:space="preserve"> </v>
      </c>
      <c r="Q340" s="185" t="str">
        <f ca="1">IF(ISERROR(IF($X$1=1,(VLOOKUP(B340,'X1'!$B:$AZ,46,FALSE)),IF($X$1=2,(VLOOKUP(B340,'X2'!$B:$AZ,46,FALSE)),IF($X$1=3,(VLOOKUP(B340,'X3'!$B:$AZ,46,FALSE)),IF($X$1=4,(VLOOKUP(B340,'X4'!$B:$AZ,46,FALSE)),IF($X$1=5,(VLOOKUP(B340,'X5'!$B:$AZ,46,FALSE)),IF($X$1=6,(VLOOKUP(B340,'X6'!$B:$AZ,46,FALSE)),IF($X$1=7,(VLOOKUP(B340,'X7'!$B:$AZ,46,FALSE)),IF($X$1=8,(VLOOKUP(B340,'X8'!$B:$AZ,46,FALSE)),IF($X$1=9,(VLOOKUP(B340,'X9'!$B:$AZ,46,FALSE)),IF($X$1=10,(VLOOKUP(B340,'X10'!$B:$AZ,46,FALSE)),IF($X$1=11,(VLOOKUP(B340,'X11'!$B:$AZ,46,FALSE)),IF($X$1=12,(VLOOKUP(B340,'X12'!$B:$AZ,46,FALSE)),IF($X$1=13,(VLOOKUP(B340,'X13'!$B:$AZ,46,FALSE)),"B"))))))))))))))=TRUE," ",(IF($X$1=1,(VLOOKUP(B340,'X1'!$B:$AZ,46,FALSE)),IF($X$1=2,(VLOOKUP(B340,'X2'!$B:$AZ,46,FALSE)),IF($X$1=3,(VLOOKUP(B340,'X3'!$B:$AZ,46,FALSE)),IF($X$1=4,(VLOOKUP(B340,'X4'!$B:$AZ,46,FALSE)),IF($X$1=5,(VLOOKUP(B340,'X5'!$B:$AZ,46,FALSE)),IF($X$1=6,(VLOOKUP(B340,'X6'!$B:$AZ,46,FALSE)),IF($X$1=7,(VLOOKUP(B340,'X7'!$B:$AZ,46,FALSE)),IF($X$1=8,(VLOOKUP(B340,'X8'!$B:$AZ,46,FALSE)),IF($X$1=9,(VLOOKUP(B340,'X9'!$B:$AZ,46,FALSE)),IF($X$1=10,(VLOOKUP(B340,'X10'!$B:$AZ,46,FALSE)),IF($X$1=11,(VLOOKUP(B340,'X11'!$B:$AZ,46,FALSE)),IF($X$1=12,(VLOOKUP(B340,'X12'!$B:$AZ,46,FALSE)),IF($X$1=13,(VLOOKUP(B340,'X13'!$B:$AZ,46,FALSE)),"B")))))))))))))))</f>
        <v xml:space="preserve"> </v>
      </c>
      <c r="R340" s="185" t="str">
        <f ca="1">IF(ISERROR(IF($X$1=1,(VLOOKUP(B340,'X1'!$B:$AZ,15,FALSE)),IF($X$1=2,(VLOOKUP(B340,'X2'!$B:$AZ,15,FALSE)),IF($X$1=3,(VLOOKUP(B340,'X3'!$B:$AZ,15,FALSE)),IF($X$1=4,(VLOOKUP(B340,'X4'!$B:$AZ,15,FALSE)),IF($X$1=5,(VLOOKUP(B340,'X5'!$B:$AZ,15,FALSE)),IF($X$1=6,(VLOOKUP(B340,'X6'!$B:$AZ,15,FALSE)),IF($X$1=7,(VLOOKUP(B340,'X7'!$B:$AZ,15,FALSE)),IF($X$1=8,(VLOOKUP(B340,'X8'!$B:$AZ,15,FALSE)),IF($X$1=9,(VLOOKUP(B340,'X9'!$B:$AZ,15,FALSE)),IF($X$1=10,(VLOOKUP(B340,'X10'!$B:$AZ,15,FALSE)),IF($X$1=11,(VLOOKUP(B340,'X11'!$B:$AZ,15,FALSE)),IF($X$1=12,(VLOOKUP(B340,'X12'!$B:$AZ,15,FALSE)),IF($X$1=13,(VLOOKUP(B340,'X13'!$B:$AZ,15,FALSE)),"B"))))))))))))))=TRUE," ",(IF($X$1=1,(VLOOKUP(B340,'X1'!$B:$AZ,15,FALSE)),IF($X$1=2,(VLOOKUP(B340,'X2'!$B:$AZ,15,FALSE)),IF($X$1=3,(VLOOKUP(B340,'X3'!$B:$AZ,15,FALSE)),IF($X$1=4,(VLOOKUP(B340,'X4'!$B:$AZ,15,FALSE)),IF($X$1=5,(VLOOKUP(B340,'X5'!$B:$AZ,15,FALSE)),IF($X$1=6,(VLOOKUP(B340,'X6'!$B:$AZ,15,FALSE)),IF($X$1=7,(VLOOKUP(B340,'X7'!$B:$AZ,15,FALSE)),IF($X$1=8,(VLOOKUP(B340,'X8'!$B:$AZ,15,FALSE)),IF($X$1=9,(VLOOKUP(B340,'X9'!$B:$AZ,15,FALSE)),IF($X$1=10,(VLOOKUP(B340,'X10'!$B:$AZ,15,FALSE)),IF($X$1=11,(VLOOKUP(B340,'X11'!$B:$AZ,15,FALSE)),IF($X$1=12,(VLOOKUP(B340,'X12'!$B:$AZ,15,FALSE)),IF($X$1=13,(VLOOKUP(B340,'X13'!$B:$AZ,15,FALSE)),"B")))))))))))))))</f>
        <v xml:space="preserve"> </v>
      </c>
      <c r="S340" s="185" t="str">
        <f ca="1">IF(ISERROR(IF((IF($X$1=1,(VLOOKUP(B340,'X1'!$B:$AZ,14,FALSE)),(IF($X$1=2,(VLOOKUP(B340,'X2'!$B:$AZ,14,FALSE)),(IF($X$1=3,(VLOOKUP(B340,'X3'!$B:$AZ,14,FALSE)),(IF($X$1=4,(VLOOKUP(B340,'X4'!$B:$AZ,14,FALSE)),(IF($X$1=5,(VLOOKUP(B340,'X5'!$B:$AZ,14,FALSE)),(IF($X$1=6,(VLOOKUP(B340,'X6'!$B:$AZ,14,FALSE)),(IF($X$1=7,(VLOOKUP(B340,'X7'!$B:$AZ,14,FALSE)),(IF($X$1=8,(VLOOKUP(B340,'X8'!$B:$AZ,14,FALSE)),(IF($X$1=9,(VLOOKUP(B340,'X9'!$B:$AZ,14,FALSE)),(IF($X$1=10,(VLOOKUP(B340,'X10'!$B:$AZ,14,FALSE)),(IF($X$1=11,(VLOOKUP(B340,'X11'!$B:$AZ,14,FALSE)),(IF($X$1=12,(VLOOKUP(B340,'X12'!$B:$AZ,14,FALSE)),(VLOOKUP(B340,'X13'!$B:$AZ,14,FALSE))))))))))))))))))))))))))=$V$1," ",(IF($X$1=1,(VLOOKUP(B340,'X1'!$B:$AZ,14,FALSE)),(IF($X$1=2,(VLOOKUP(B340,'X2'!$B:$AZ,14,FALSE)),(IF($X$1=3,(VLOOKUP(B340,'X3'!$B:$AZ,14,FALSE)),(IF($X$1=4,(VLOOKUP(B340,'X4'!$B:$AZ,14,FALSE)),(IF($X$1=5,(VLOOKUP(B340,'X5'!$B:$AZ,14,FALSE)),(IF($X$1=6,(VLOOKUP(B340,'X6'!$B:$AZ,14,FALSE)),(IF($X$1=7,(VLOOKUP(B340,'X7'!$B:$AZ,14,FALSE)),(IF($X$1=8,(VLOOKUP(B340,'X8'!$B:$AZ,14,FALSE)),(IF($X$1=9,(VLOOKUP(B340,'X9'!$B:$AZ,14,FALSE)),(IF($X$1=10,(VLOOKUP(B340,'X10'!$B:$AZ,14,FALSE)),(IF($X$1=11,(VLOOKUP(B340,'X11'!$B:$AZ,14,FALSE)),(IF($X$1=12,(VLOOKUP(B340,'X12'!$B:$AZ,14,FALSE)),(VLOOKUP(B340,'X13'!$B:$AZ,14,FALSE))))))))))))))))))))))))))))=TRUE," ",(IF((IF($X$1=1,(VLOOKUP(B340,'X1'!$B:$AZ,14,FALSE)),(IF($X$1=2,(VLOOKUP(B340,'X2'!$B:$AZ,14,FALSE)),(IF($X$1=3,(VLOOKUP(B340,'X3'!$B:$AZ,14,FALSE)),(IF($X$1=4,(VLOOKUP(B340,'X4'!$B:$AZ,14,FALSE)),(IF($X$1=5,(VLOOKUP(B340,'X5'!$B:$AZ,14,FALSE)),(IF($X$1=6,(VLOOKUP(B340,'X6'!$B:$AZ,14,FALSE)),(IF($X$1=7,(VLOOKUP(B340,'X7'!$B:$AZ,14,FALSE)),(IF($X$1=8,(VLOOKUP(B340,'X8'!$B:$AZ,14,FALSE)),(IF($X$1=9,(VLOOKUP(B340,'X9'!$B:$AZ,14,FALSE)),(IF($X$1=10,(VLOOKUP(B340,'X10'!$B:$AZ,14,FALSE)),(IF($X$1=11,(VLOOKUP(B340,'X11'!$B:$AZ,14,FALSE)),(IF($X$1=12,(VLOOKUP(B340,'X12'!$B:$AZ,14,FALSE)),(VLOOKUP(B340,'X13'!$B:$AZ,14,FALSE))))))))))))))))))))))))))=$V$1," ",(IF($X$1=1,(VLOOKUP(B340,'X1'!$B:$AZ,14,FALSE)),(IF($X$1=2,(VLOOKUP(B340,'X2'!$B:$AZ,14,FALSE)),(IF($X$1=3,(VLOOKUP(B340,'X3'!$B:$AZ,14,FALSE)),(IF($X$1=4,(VLOOKUP(B340,'X4'!$B:$AZ,14,FALSE)),(IF($X$1=5,(VLOOKUP(B340,'X5'!$B:$AZ,14,FALSE)),(IF($X$1=6,(VLOOKUP(B340,'X6'!$B:$AZ,14,FALSE)),(IF($X$1=7,(VLOOKUP(B340,'X7'!$B:$AZ,14,FALSE)),(IF($X$1=8,(VLOOKUP(B340,'X8'!$B:$AZ,14,FALSE)),(IF($X$1=9,(VLOOKUP(B340,'X9'!$B:$AZ,14,FALSE)),(IF($X$1=10,(VLOOKUP(B340,'X10'!$B:$AZ,14,FALSE)),(IF($X$1=11,(VLOOKUP(B340,'X11'!$B:$AZ,14,FALSE)),(IF($X$1=12,(VLOOKUP(B340,'X12'!$B:$AZ,14,FALSE)),(VLOOKUP(B340,'X13'!$B:$AZ,14,FALSE)))))))))))))))))))))))))))))</f>
        <v xml:space="preserve"> </v>
      </c>
    </row>
    <row r="341" spans="1:19" ht="14.1" customHeight="1" x14ac:dyDescent="0.2">
      <c r="A341" s="156" t="s">
        <v>1058</v>
      </c>
      <c r="B341" s="122" t="str">
        <f>IF(ISERROR(IF($U$16=1,(VLOOKUP(A341,$AC$89:$AH$125,2,FALSE)),IF((IF($X$1=1,'X1'!B300,(IF($X$1=2,'X2'!B300,(IF($X$1=3,'X3'!B300,(IF($X$1=4,'X4'!B300,(IF($X$1=5,'X5'!B300,(IF($X$1=6,'X6'!B300,(IF($X$1=7,'X7'!B300,(IF($X$1=8,'X8'!B300,(IF($X$1=9,'X9'!B300,(IF($X$1=10,'X10'!B300,(IF($X$1=11,'X11'!B300,(IF($X$1=12,'X12'!B300,'X13'!B300))))))))))))))))))))))))="","",(IF($X$1=1,'X1'!B300,(IF($X$1=2,'X2'!B300,(IF($X$1=3,'X3'!B300,(IF($X$1=4,'X4'!B300,(IF($X$1=5,'X5'!B300,(IF($X$1=6,'X6'!B300,(IF($X$1=7,'X7'!B300,(IF($X$1=8,'X8'!B300,(IF($X$1=9,'X9'!B300,(IF($X$1=10,'X10'!B300,(IF($X$1=11,'X11'!B300,(IF($X$1=12,'X12'!B300,'X13'!B300)))))))))))))))))))))))))))=TRUE," ",(IF($U$16=1,(VLOOKUP(A341,$AC$89:$AH$125,2,FALSE)),IF((IF($X$1=1,'X1'!B300,(IF($X$1=2,'X2'!B300,(IF($X$1=3,'X3'!B300,(IF($X$1=4,'X4'!B300,(IF($X$1=5,'X5'!B300,(IF($X$1=6,'X6'!B300,(IF($X$1=7,'X7'!B300,(IF($X$1=8,'X8'!B300,(IF($X$1=9,'X9'!B300,(IF($X$1=10,'X10'!B300,(IF($X$1=11,'X11'!B300,(IF($X$1=12,'X12'!B300,'X13'!B300))))))))))))))))))))))))="","",(IF($X$1=1,'X1'!B300,(IF($X$1=2,'X2'!B300,(IF($X$1=3,'X3'!B300,(IF($X$1=4,'X4'!B300,(IF($X$1=5,'X5'!B300,(IF($X$1=6,'X6'!B300,(IF($X$1=7,'X7'!B300,(IF($X$1=8,'X8'!B300,(IF($X$1=9,'X9'!B300,(IF($X$1=10,'X10'!B300,(IF($X$1=11,'X11'!B300,(IF($X$1=12,'X12'!B300,'X13'!B300))))))))))))))))))))))))))))</f>
        <v/>
      </c>
      <c r="C341" s="181" t="str">
        <f ca="1">IF(ISERROR(IF($X$1=1,(VLOOKUP(B341,'X1'!$B:$AZ,47,FALSE)),IF($X$1=2,(VLOOKUP(B341,'X2'!$B:$AZ,47,FALSE)),IF($X$1=3,(VLOOKUP(B341,'X3'!$B:$AZ,47,FALSE)),IF($X$1=4,(VLOOKUP(B341,'X4'!$B:$AZ,47,FALSE)),IF($X$1=5,(VLOOKUP(B341,'X5'!$B:$AZ,47,FALSE)),IF($X$1=6,(VLOOKUP(B341,'X6'!$B:$AZ,47,FALSE)),IF($X$1=7,(VLOOKUP(B341,'X7'!$B:$AZ,47,FALSE)),IF($X$1=8,(VLOOKUP(B341,'X8'!$B:$AZ,47,FALSE)),IF($X$1=9,(VLOOKUP(B341,'X9'!$B:$AZ,47,FALSE)),IF($X$1=10,(VLOOKUP(B341,'X10'!$B:$AZ,47,FALSE)),IF($X$1=11,(VLOOKUP(B341,'X11'!$B:$AZ,47,FALSE)),IF($X$1=12,(VLOOKUP(B341,'X12'!$B:$AZ,47,FALSE)),IF($X$1=13,(VLOOKUP(B341,'X13'!$B:$AZ,47,FALSE)),"B"))))))))))))))=TRUE," ",(IF($X$1=1,(VLOOKUP(B341,'X1'!$B:$AZ,47,FALSE)),IF($X$1=2,(VLOOKUP(B341,'X2'!$B:$AZ,47,FALSE)),IF($X$1=3,(VLOOKUP(B341,'X3'!$B:$AZ,47,FALSE)),IF($X$1=4,(VLOOKUP(B341,'X4'!$B:$AZ,47,FALSE)),IF($X$1=5,(VLOOKUP(B341,'X5'!$B:$AZ,47,FALSE)),IF($X$1=6,(VLOOKUP(B341,'X6'!$B:$AZ,47,FALSE)),IF($X$1=7,(VLOOKUP(B341,'X7'!$B:$AZ,47,FALSE)),IF($X$1=8,(VLOOKUP(B341,'X8'!$B:$AZ,47,FALSE)),IF($X$1=9,(VLOOKUP(B341,'X9'!$B:$AZ,47,FALSE)),IF($X$1=10,(VLOOKUP(B341,'X10'!$B:$AZ,47,FALSE)),IF($X$1=11,(VLOOKUP(B341,'X11'!$B:$AZ,47,FALSE)),IF($X$1=12,(VLOOKUP(B341,'X12'!$B:$AZ,47,FALSE)),IF($X$1=13,(VLOOKUP(B341,'X13'!$B:$AZ,47,FALSE)),"B")))))))))))))))</f>
        <v xml:space="preserve"> </v>
      </c>
      <c r="D341" s="181" t="str">
        <f ca="1">IF(ISERROR(IF($X$1=1,(VLOOKUP(B341,'X1'!$B:$AP,41,FALSE)),IF($X$1=2,(VLOOKUP(B341,'X2'!$B:$AP,41,FALSE)),IF($X$1=3,(VLOOKUP(B341,'X3'!$B:$AP,41,FALSE)),IF($X$1=4,(VLOOKUP(B341,'X4'!$B:$AP,41,FALSE)),IF($X$1=5,(VLOOKUP(B341,'X5'!$B:$AP,41,FALSE)),IF($X$1=6,(VLOOKUP(B341,'X6'!$B:$AP,41,FALSE)),IF($X$1=7,(VLOOKUP(B341,'X7'!$B:$AP,41,FALSE)),IF($X$1=8,(VLOOKUP(B341,'X8'!$B:$AP,41,FALSE)),IF($X$1=9,(VLOOKUP(B341,'X9'!$B:$AP,41,FALSE)),IF($X$1=10,(VLOOKUP(B341,'X10'!$B:$AP,41,FALSE)),IF($X$1=11,(VLOOKUP(B341,'X11'!$B:$AP,41,FALSE)),IF($X$1=12,(VLOOKUP(B341,'X12'!$B:$AP,41,FALSE)),IF($X$1=13,(VLOOKUP(B341,'X13'!$B:$AP,41,FALSE)),"B"))))))))))))))=TRUE," ",(IF($X$1=1,(VLOOKUP(B341,'X1'!$B:$AP,41,FALSE)),IF($X$1=2,(VLOOKUP(B341,'X2'!$B:$AP,41,FALSE)),IF($X$1=3,(VLOOKUP(B341,'X3'!$B:$AP,41,FALSE)),IF($X$1=4,(VLOOKUP(B341,'X4'!$B:$AP,41,FALSE)),IF($X$1=5,(VLOOKUP(B341,'X5'!$B:$AP,41,FALSE)),IF($X$1=6,(VLOOKUP(B341,'X6'!$B:$AP,41,FALSE)),IF($X$1=7,(VLOOKUP(B341,'X7'!$B:$AP,41,FALSE)),IF($X$1=8,(VLOOKUP(B341,'X8'!$B:$AP,41,FALSE)),IF($X$1=9,(VLOOKUP(B341,'X9'!$B:$AP,41,FALSE)),IF($X$1=10,(VLOOKUP(B341,'X10'!$B:$AP,41,FALSE)),IF($X$1=11,(VLOOKUP(B341,'X11'!$B:$AP,41,FALSE)),IF($X$1=12,(VLOOKUP(B341,'X12'!$B:$AP,41,FALSE)),IF($X$1=13,(VLOOKUP(B341,'X13'!$B:$AP,41,FALSE)),"B")))))))))))))))</f>
        <v xml:space="preserve"> </v>
      </c>
      <c r="E341" s="182" t="str">
        <f ca="1">IF(ISERROR(IF($X$1=1,(VLOOKUP(B341,'X1'!$B:$AP,7,FALSE)),IF($X$1=2,(VLOOKUP(B341,'X2'!$B:$AP,7,FALSE)),IF($X$1=3,(VLOOKUP(B341,'X3'!$B:$AP,7,FALSE)),IF($X$1=4,(VLOOKUP(B341,'X4'!$B:$AP,7,FALSE)),IF($X$1=5,(VLOOKUP(B341,'X5'!$B:$AP,7,FALSE)),IF($X$1=6,(VLOOKUP(B341,'X6'!$B:$AP,7,FALSE)),IF($X$1=7,(VLOOKUP(B341,'X7'!$B:$AP,7,FALSE)),IF($X$1=8,(VLOOKUP(B341,'X8'!$B:$AP,7,FALSE)),IF($X$1=9,(VLOOKUP(B341,'X9'!$B:$AP,7,FALSE)),IF($X$1=10,(VLOOKUP(B341,'X10'!$B:$AP,7,FALSE)),IF($X$1=11,(VLOOKUP(B341,'X11'!$B:$AP,7,FALSE)),IF($X$1=12,(VLOOKUP(B341,'X12'!$B:$AP,7,FALSE)),IF($X$1=13,(VLOOKUP(B341,'X13'!$B:$AP,7,FALSE)),"B"))))))))))))))=TRUE," ",(IF($X$1=1,(VLOOKUP(B341,'X1'!$B:$AP,7,FALSE)),IF($X$1=2,(VLOOKUP(B341,'X2'!$B:$AP,7,FALSE)),IF($X$1=3,(VLOOKUP(B341,'X3'!$B:$AP,7,FALSE)),IF($X$1=4,(VLOOKUP(B341,'X4'!$B:$AP,7,FALSE)),IF($X$1=5,(VLOOKUP(B341,'X5'!$B:$AP,7,FALSE)),IF($X$1=6,(VLOOKUP(B341,'X6'!$B:$AP,7,FALSE)),IF($X$1=7,(VLOOKUP(B341,'X7'!$B:$AP,7,FALSE)),IF($X$1=8,(VLOOKUP(B341,'X8'!$B:$AP,7,FALSE)),IF($X$1=9,(VLOOKUP(B341,'X9'!$B:$AP,7,FALSE)),IF($X$1=10,(VLOOKUP(B341,'X10'!$B:$AP,7,FALSE)),IF($X$1=11,(VLOOKUP(B341,'X11'!$B:$AP,7,FALSE)),IF($X$1=12,(VLOOKUP(B341,'X12'!$B:$AP,7,FALSE)),IF($X$1=13,(VLOOKUP(B341,'X13'!$B:$AP,7,FALSE)),"B")))))))))))))))</f>
        <v xml:space="preserve"> </v>
      </c>
      <c r="F341" s="182" t="str">
        <f ca="1">IF(ISERROR(IF((IF($X$1=1,(VLOOKUP(B341,'X1'!$B:$AO,6,FALSE)),(IF($X$1=2,(VLOOKUP(B341,'X2'!$B:$AO,6,FALSE)),(IF($X$1=3,(VLOOKUP(B341,'X3'!$B:$AO,6,FALSE)),(IF($X$1=4,(VLOOKUP(B341,'X4'!$B:$AO,6,FALSE)),(IF($X$1=5,(VLOOKUP(B341,'X5'!$B:$AO,6,FALSE)),(IF($X$1=6,(VLOOKUP(B341,'X6'!$B:$AO,6,FALSE)),(IF($X$1=7,(VLOOKUP(B341,'X7'!$B:$AO,6,FALSE)),(IF($X$1=8,(VLOOKUP(B341,'X8'!$B:$AO,6,FALSE)),(IF($X$1=9,(VLOOKUP(B341,'X9'!$B:$AO,6,FALSE)),(IF($X$1=10,(VLOOKUP(B341,'X10'!$B:$AO,6,FALSE)),(IF($X$1=11,(VLOOKUP(B341,'X11'!$B:$AO,6,FALSE)),(IF($X$1=12,(VLOOKUP(B341,'X12'!$B:$AO,6,FALSE)),(VLOOKUP(B341,'X13'!$B:$AO,6,FALSE))))))))))))))))))))))))))=$V$1," ",(IF($X$1=1,(VLOOKUP(B341,'X1'!$B:$AO,6,FALSE)),(IF($X$1=2,(VLOOKUP(B341,'X2'!$B:$AO,6,FALSE)),(IF($X$1=3,(VLOOKUP(B341,'X3'!$B:$AO,6,FALSE)),(IF($X$1=4,(VLOOKUP(B341,'X4'!$B:$AO,6,FALSE)),(IF($X$1=5,(VLOOKUP(B341,'X5'!$B:$AO,6,FALSE)),(IF($X$1=6,(VLOOKUP(B341,'X6'!$B:$AO,6,FALSE)),(IF($X$1=7,(VLOOKUP(B341,'X7'!$B:$AO,6,FALSE)),(IF($X$1=8,(VLOOKUP(B341,'X8'!$B:$AO,6,FALSE)),(IF($X$1=9,(VLOOKUP(B341,'X9'!$B:$AO,6,FALSE)),(IF($X$1=10,(VLOOKUP(B341,'X10'!$B:$AO,6,FALSE)),(IF($X$1=11,(VLOOKUP(B341,'X11'!$B:$AO,6,FALSE)),(IF($X$1=12,(VLOOKUP(B341,'X12'!$B:$AO,6,FALSE)),(VLOOKUP(B341,'X13'!$B:$AO,6,FALSE))))))))))))))))))))))))))))=TRUE," ",(IF((IF($X$1=1,(VLOOKUP(B341,'X1'!$B:$AO,6,FALSE)),(IF($X$1=2,(VLOOKUP(B341,'X2'!$B:$AO,6,FALSE)),(IF($X$1=3,(VLOOKUP(B341,'X3'!$B:$AO,6,FALSE)),(IF($X$1=4,(VLOOKUP(B341,'X4'!$B:$AO,6,FALSE)),(IF($X$1=5,(VLOOKUP(B341,'X5'!$B:$AO,6,FALSE)),(IF($X$1=6,(VLOOKUP(B341,'X6'!$B:$AO,6,FALSE)),(IF($X$1=7,(VLOOKUP(B341,'X7'!$B:$AO,6,FALSE)),(IF($X$1=8,(VLOOKUP(B341,'X8'!$B:$AO,6,FALSE)),(IF($X$1=9,(VLOOKUP(B341,'X9'!$B:$AO,6,FALSE)),(IF($X$1=10,(VLOOKUP(B341,'X10'!$B:$AO,6,FALSE)),(IF($X$1=11,(VLOOKUP(B341,'X11'!$B:$AO,6,FALSE)),(IF($X$1=12,(VLOOKUP(B341,'X12'!$B:$AO,6,FALSE)),(VLOOKUP(B341,'X13'!$B:$AO,6,FALSE))))))))))))))))))))))))))=$V$1," ",(IF($X$1=1,(VLOOKUP(B341,'X1'!$B:$AO,6,FALSE)),(IF($X$1=2,(VLOOKUP(B341,'X2'!$B:$AO,6,FALSE)),(IF($X$1=3,(VLOOKUP(B341,'X3'!$B:$AO,6,FALSE)),(IF($X$1=4,(VLOOKUP(B341,'X4'!$B:$AO,6,FALSE)),(IF($X$1=5,(VLOOKUP(B341,'X5'!$B:$AO,6,FALSE)),(IF($X$1=6,(VLOOKUP(B341,'X6'!$B:$AO,6,FALSE)),(IF($X$1=7,(VLOOKUP(B341,'X7'!$B:$AO,6,FALSE)),(IF($X$1=8,(VLOOKUP(B341,'X8'!$B:$AO,6,FALSE)),(IF($X$1=9,(VLOOKUP(B341,'X9'!$B:$AO,6,FALSE)),(IF($X$1=10,(VLOOKUP(B341,'X10'!$B:$AO,6,FALSE)),(IF($X$1=11,(VLOOKUP(B341,'X11'!$B:$AO,6,FALSE)),(IF($X$1=12,(VLOOKUP(B341,'X12'!$B:$AO,6,FALSE)),(VLOOKUP(B341,'X13'!$B:$AO,6,FALSE)))))))))))))))))))))))))))))</f>
        <v xml:space="preserve"> </v>
      </c>
      <c r="G341" s="182" t="str">
        <f ca="1">IF(ISERROR(IF($X$1=1,(VLOOKUP(B341,'X1'!$B:$AZ,44,FALSE)),IF($X$1=2,(VLOOKUP(B341,'X2'!$B:$AZ,44,FALSE)),IF($X$1=3,(VLOOKUP(B341,'X3'!$B:$AZ,44,FALSE)),IF($X$1=4,(VLOOKUP(B341,'X4'!$B:$AZ,44,FALSE)),IF($X$1=5,(VLOOKUP(B341,'X5'!$B:$AZ,44,FALSE)),IF($X$1=6,(VLOOKUP(B341,'X6'!$B:$AZ,44,FALSE)),IF($X$1=7,(VLOOKUP(B341,'X7'!$B:$AZ,44,FALSE)),IF($X$1=8,(VLOOKUP(B341,'X8'!$B:$AZ,44,FALSE)),IF($X$1=9,(VLOOKUP(B341,'X9'!$B:$AZ,44,FALSE)),IF($X$1=10,(VLOOKUP(B341,'X10'!$B:$AZ,44,FALSE)),IF($X$1=11,(VLOOKUP(B341,'X11'!$B:$AZ,44,FALSE)),IF($X$1=12,(VLOOKUP(B341,'X12'!$B:$AZ,44,FALSE)),IF($X$1=13,(VLOOKUP(B341,'X13'!$B:$AZ,44,FALSE)),"B"))))))))))))))=TRUE," ",(IF($X$1=1,(VLOOKUP(B341,'X1'!$B:$AZ,44,FALSE)),IF($X$1=2,(VLOOKUP(B341,'X2'!$B:$AZ,44,FALSE)),IF($X$1=3,(VLOOKUP(B341,'X3'!$B:$AZ,44,FALSE)),IF($X$1=4,(VLOOKUP(B341,'X4'!$B:$AZ,44,FALSE)),IF($X$1=5,(VLOOKUP(B341,'X5'!$B:$AZ,44,FALSE)),IF($X$1=6,(VLOOKUP(B341,'X6'!$B:$AZ,44,FALSE)),IF($X$1=7,(VLOOKUP(B341,'X7'!$B:$AZ,44,FALSE)),IF($X$1=8,(VLOOKUP(B341,'X8'!$B:$AZ,44,FALSE)),IF($X$1=9,(VLOOKUP(B341,'X9'!$B:$AZ,44,FALSE)),IF($X$1=10,(VLOOKUP(B341,'X10'!$B:$AZ,44,FALSE)),IF($X$1=11,(VLOOKUP(B341,'X11'!$B:$AZ,44,FALSE)),IF($X$1=12,(VLOOKUP(B341,'X12'!$B:$AZ,44,FALSE)),IF($X$1=13,(VLOOKUP(B341,'X13'!$B:$AZ,44,FALSE)),"B")))))))))))))))</f>
        <v xml:space="preserve"> </v>
      </c>
      <c r="H341" s="182" t="str">
        <f ca="1">IF(ISERROR(IF($X$1=1,(VLOOKUP(B341,'X1'!$B:$AZ,8,FALSE)),IF($X$1=2,(VLOOKUP(B341,'X2'!$B:$AZ,8,FALSE)),IF($X$1=3,(VLOOKUP(B341,'X3'!$B:$AZ,8,FALSE)),IF($X$1=4,(VLOOKUP(B341,'X4'!$B:$AZ,8,FALSE)),IF($X$1=5,(VLOOKUP(B341,'X5'!$B:$AZ,8,FALSE)),IF($X$1=6,(VLOOKUP(B341,'X6'!$B:$AZ,8,FALSE)),IF($X$1=7,(VLOOKUP(B341,'X7'!$B:$AZ,8,FALSE)),IF($X$1=8,(VLOOKUP(B341,'X8'!$B:$AZ,8,FALSE)),IF($X$1=9,(VLOOKUP(B341,'X9'!$B:$AZ,8,FALSE)),IF($X$1=10,(VLOOKUP(B341,'X10'!$B:$AZ,8,FALSE)),IF($X$1=11,(VLOOKUP(B341,'X11'!$B:$AZ,8,FALSE)),IF($X$1=12,(VLOOKUP(B341,'X12'!$B:$AZ,8,FALSE)),IF($X$1=13,(VLOOKUP(B341,'X13'!$B:$AZ,8,FALSE)),"B"))))))))))))))=TRUE," ",(IF($X$1=1,(VLOOKUP(B341,'X1'!$B:$AZ,8,FALSE)),IF($X$1=2,(VLOOKUP(B341,'X2'!$B:$AZ,8,FALSE)),IF($X$1=3,(VLOOKUP(B341,'X3'!$B:$AZ,8,FALSE)),IF($X$1=4,(VLOOKUP(B341,'X4'!$B:$AZ,8,FALSE)),IF($X$1=5,(VLOOKUP(B341,'X5'!$B:$AZ,8,FALSE)),IF($X$1=6,(VLOOKUP(B341,'X6'!$B:$AZ,8,FALSE)),IF($X$1=7,(VLOOKUP(B341,'X7'!$B:$AZ,8,FALSE)),IF($X$1=8,(VLOOKUP(B341,'X8'!$B:$AZ,8,FALSE)),IF($X$1=9,(VLOOKUP(B341,'X9'!$B:$AZ,8,FALSE)),IF($X$1=10,(VLOOKUP(B341,'X10'!$B:$AZ,8,FALSE)),IF($X$1=11,(VLOOKUP(B341,'X11'!$B:$AZ,8,FALSE)),IF($X$1=12,(VLOOKUP(B341,'X12'!$B:$AZ,8,FALSE)),IF($X$1=13,(VLOOKUP(B341,'X13'!$B:$AZ,8,FALSE)),"B")))))))))))))))</f>
        <v xml:space="preserve"> </v>
      </c>
      <c r="I341" s="183" t="str">
        <f ca="1">IF(ISERROR(IF($X$1=1,(VLOOKUP(B341,'X1'!$B:$AZ,2,FALSE)),IF($X$1=2,(VLOOKUP(B341,'X2'!$B:$AZ,2,FALSE)),IF($X$1=3,(VLOOKUP(B341,'X3'!$B:$AZ,2,FALSE)),IF($X$1=4,(VLOOKUP(B341,'X4'!$B:$AZ,2,FALSE)),IF($X$1=5,(VLOOKUP(B341,'X5'!$B:$AZ,2,FALSE)),IF($X$1=6,(VLOOKUP(B341,'X6'!$B:$AZ,2,FALSE)),IF($X$1=7,(VLOOKUP(B341,'X7'!$B:$AZ,2,FALSE)),IF($X$1=8,(VLOOKUP(B341,'X8'!$B:$AZ,2,FALSE)),IF($X$1=9,(VLOOKUP(B341,'X9'!$B:$AZ,2,FALSE)),IF($X$1=10,(VLOOKUP(B341,'X10'!$B:$AZ,2,FALSE)),IF($X$1=11,(VLOOKUP(B341,'X11'!$B:$AZ,2,FALSE)),IF($X$1=12,(VLOOKUP(B341,'X12'!$B:$AZ,2,FALSE)),IF($X$1=13,(VLOOKUP(B341,'X13'!$B:$AZ,2,FALSE)),"B"))))))))))))))=TRUE," ",(IF($X$1=1,(VLOOKUP(B341,'X1'!$B:$AZ,2,FALSE)),IF($X$1=2,(VLOOKUP(B341,'X2'!$B:$AZ,2,FALSE)),IF($X$1=3,(VLOOKUP(B341,'X3'!$B:$AZ,2,FALSE)),IF($X$1=4,(VLOOKUP(B341,'X4'!$B:$AZ,2,FALSE)),IF($X$1=5,(VLOOKUP(B341,'X5'!$B:$AZ,2,FALSE)),IF($X$1=6,(VLOOKUP(B341,'X6'!$B:$AZ,2,FALSE)),IF($X$1=7,(VLOOKUP(B341,'X7'!$B:$AZ,2,FALSE)),IF($X$1=8,(VLOOKUP(B341,'X8'!$B:$AZ,2,FALSE)),IF($X$1=9,(VLOOKUP(B341,'X9'!$B:$AZ,2,FALSE)),IF($X$1=10,(VLOOKUP(B341,'X10'!$B:$AZ,2,FALSE)),IF($X$1=11,(VLOOKUP(B341,'X11'!$B:$AZ,2,FALSE)),IF($X$1=12,(VLOOKUP(B341,'X12'!$B:$AZ,2,FALSE)),IF($X$1=13,(VLOOKUP(B341,'X13'!$B:$AZ,2,FALSE)),"B")))))))))))))))</f>
        <v xml:space="preserve"> </v>
      </c>
      <c r="J341" s="183" t="str">
        <f ca="1">IF(ISERROR(IF($X$1=1,(VLOOKUP(B341,'X1'!$B:$AZ,3,FALSE)),IF($X$1=2,(VLOOKUP(B341,'X2'!$B:$AZ,3,FALSE)),IF($X$1=3,(VLOOKUP(B341,'X3'!$B:$AZ,3,FALSE)),IF($X$1=4,(VLOOKUP(B341,'X4'!$B:$AZ,3,FALSE)),IF($X$1=5,(VLOOKUP(B341,'X5'!$B:$AZ,3,FALSE)),IF($X$1=6,(VLOOKUP(B341,'X6'!$B:$AZ,3,FALSE)),IF($X$1=7,(VLOOKUP(B341,'X7'!$B:$AZ,3,FALSE)),IF($X$1=8,(VLOOKUP(B341,'X8'!$B:$AZ,3,FALSE)),IF($X$1=9,(VLOOKUP(B341,'X9'!$B:$AZ,3,FALSE)),IF($X$1=10,(VLOOKUP(B341,'X10'!$B:$AZ,3,FALSE)),IF($X$1=11,(VLOOKUP(B341,'X11'!$B:$AZ,3,FALSE)),IF($X$1=12,(VLOOKUP(B341,'X12'!$B:$AZ,3,FALSE)),IF($X$1=13,(VLOOKUP(B341,'X13'!$B:$AZ,3,FALSE)),"B"))))))))))))))=TRUE," ",(IF($X$1=1,(VLOOKUP(B341,'X1'!$B:$AZ,3,FALSE)),IF($X$1=2,(VLOOKUP(B341,'X2'!$B:$AZ,3,FALSE)),IF($X$1=3,(VLOOKUP(B341,'X3'!$B:$AZ,3,FALSE)),IF($X$1=4,(VLOOKUP(B341,'X4'!$B:$AZ,3,FALSE)),IF($X$1=5,(VLOOKUP(B341,'X5'!$B:$AZ,3,FALSE)),IF($X$1=6,(VLOOKUP(B341,'X6'!$B:$AZ,3,FALSE)),IF($X$1=7,(VLOOKUP(B341,'X7'!$B:$AZ,3,FALSE)),IF($X$1=8,(VLOOKUP(B341,'X8'!$B:$AZ,3,FALSE)),IF($X$1=9,(VLOOKUP(B341,'X9'!$B:$AZ,3,FALSE)),IF($X$1=10,(VLOOKUP(B341,'X10'!$B:$AZ,3,FALSE)),IF($X$1=11,(VLOOKUP(B341,'X11'!$B:$AZ,3,FALSE)),IF($X$1=12,(VLOOKUP(B341,'X12'!$B:$AZ,3,FALSE)),IF($X$1=13,(VLOOKUP(B341,'X13'!$B:$AZ,3,FALSE)),"B")))))))))))))))</f>
        <v xml:space="preserve"> </v>
      </c>
      <c r="K341" s="183" t="str">
        <f ca="1">IF(ISERROR(IF($X$1=1,(VLOOKUP(B341,'X1'!$B:$AZ,5,FALSE)),IF($X$1=2,(VLOOKUP(B341,'X2'!$B:$AZ,5,FALSE)),IF($X$1=3,(VLOOKUP(B341,'X3'!$B:$AZ,5,FALSE)),IF($X$1=4,(VLOOKUP(B341,'X4'!$B:$AZ,5,FALSE)),IF($X$1=5,(VLOOKUP(B341,'X5'!$B:$AZ,5,FALSE)),IF($X$1=6,(VLOOKUP(B341,'X6'!$B:$AZ,5,FALSE)),IF($X$1=7,(VLOOKUP(B341,'X7'!$B:$AZ,5,FALSE)),IF($X$1=8,(VLOOKUP(B341,'X8'!$B:$AZ,5,FALSE)),IF($X$1=9,(VLOOKUP(B341,'X9'!$B:$AZ,5,FALSE)),IF($X$1=10,(VLOOKUP(B341,'X10'!$B:$AZ,5,FALSE)),IF($X$1=11,(VLOOKUP(B341,'X11'!$B:$AZ,5,FALSE)),IF($X$1=12,(VLOOKUP(B341,'X12'!$B:$AZ,5,FALSE)),IF($X$1=13,(VLOOKUP(B341,'X13'!$B:$AZ,5,FALSE)),"B"))))))))))))))=TRUE," ",(IF($X$1=1,(VLOOKUP(B341,'X1'!$B:$AZ,5,FALSE)),IF($X$1=2,(VLOOKUP(B341,'X2'!$B:$AZ,5,FALSE)),IF($X$1=3,(VLOOKUP(B341,'X3'!$B:$AZ,5,FALSE)),IF($X$1=4,(VLOOKUP(B341,'X4'!$B:$AZ,5,FALSE)),IF($X$1=5,(VLOOKUP(B341,'X5'!$B:$AZ,5,FALSE)),IF($X$1=6,(VLOOKUP(B341,'X6'!$B:$AZ,5,FALSE)),IF($X$1=7,(VLOOKUP(B341,'X7'!$B:$AZ,5,FALSE)),IF($X$1=8,(VLOOKUP(B341,'X8'!$B:$AZ,5,FALSE)),IF($X$1=9,(VLOOKUP(B341,'X9'!$B:$AZ,5,FALSE)),IF($X$1=10,(VLOOKUP(B341,'X10'!$B:$AZ,5,FALSE)),IF($X$1=11,(VLOOKUP(B341,'X11'!$B:$AZ,5,FALSE)),IF($X$1=12,(VLOOKUP(B341,'X12'!$B:$AZ,5,FALSE)),IF($X$1=13,(VLOOKUP(B341,'X13'!$B:$AZ,5,FALSE)),"B")))))))))))))))</f>
        <v xml:space="preserve"> </v>
      </c>
      <c r="L341" s="184" t="str">
        <f ca="1">IF(ISERROR(IF($X$1=1,(VLOOKUP(B341,'X1'!$B:$AZ,9,FALSE)),IF($X$1=2,(VLOOKUP(B341,'X2'!$B:$AZ,9,FALSE)),IF($X$1=3,(VLOOKUP(B341,'X3'!$B:$AZ,9,FALSE)),IF($X$1=4,(VLOOKUP(B341,'X4'!$B:$AZ,9,FALSE)),IF($X$1=5,(VLOOKUP(B341,'X5'!$B:$AZ,9,FALSE)),IF($X$1=6,(VLOOKUP(B341,'X6'!$B:$AZ,9,FALSE)),IF($X$1=7,(VLOOKUP(B341,'X7'!$B:$AZ,9,FALSE)),IF($X$1=8,(VLOOKUP(B341,'X8'!$B:$AZ,9,FALSE)),IF($X$1=9,(VLOOKUP(B341,'X9'!$B:$AZ,9,FALSE)),IF($X$1=10,(VLOOKUP(B341,'X10'!$B:$AZ,9,FALSE)),IF($X$1=11,(VLOOKUP(B341,'X11'!$B:$AZ,9,FALSE)),IF($X$1=12,(VLOOKUP(B341,'X12'!$B:$AZ,9,FALSE)),IF($X$1=13,(VLOOKUP(B341,'X13'!$B:$AZ,9,FALSE)),"B"))))))))))))))=TRUE," ",(IF($X$1=1,(VLOOKUP(B341,'X1'!$B:$AZ,9,FALSE)),IF($X$1=2,(VLOOKUP(B341,'X2'!$B:$AZ,9,FALSE)),IF($X$1=3,(VLOOKUP(B341,'X3'!$B:$AZ,9,FALSE)),IF($X$1=4,(VLOOKUP(B341,'X4'!$B:$AZ,9,FALSE)),IF($X$1=5,(VLOOKUP(B341,'X5'!$B:$AZ,9,FALSE)),IF($X$1=6,(VLOOKUP(B341,'X6'!$B:$AZ,9,FALSE)),IF($X$1=7,(VLOOKUP(B341,'X7'!$B:$AZ,9,FALSE)),IF($X$1=8,(VLOOKUP(B341,'X8'!$B:$AZ,9,FALSE)),IF($X$1=9,(VLOOKUP(B341,'X9'!$B:$AZ,9,FALSE)),IF($X$1=10,(VLOOKUP(B341,'X10'!$B:$AZ,9,FALSE)),IF($X$1=11,(VLOOKUP(B341,'X11'!$B:$AZ,9,FALSE)),IF($X$1=12,(VLOOKUP(B341,'X12'!$B:$AZ,9,FALSE)),IF($X$1=13,(VLOOKUP(B341,'X13'!$B:$AZ,9,FALSE)),"B")))))))))))))))</f>
        <v xml:space="preserve"> </v>
      </c>
      <c r="M341" s="184" t="str">
        <f ca="1">IF(ISERROR(IF($X$1=1,(VLOOKUP(B341,'X1'!$B:$AZ,10,FALSE)),IF($X$1=2,(VLOOKUP(B341,'X2'!$B:$AZ,10,FALSE)),IF($X$1=3,(VLOOKUP(B341,'X3'!$B:$AZ,10,FALSE)),IF($X$1=4,(VLOOKUP(B341,'X4'!$B:$AZ,10,FALSE)),IF($X$1=5,(VLOOKUP(B341,'X5'!$B:$AZ,10,FALSE)),IF($X$1=6,(VLOOKUP(B341,'X6'!$B:$AZ,10,FALSE)),IF($X$1=7,(VLOOKUP(B341,'X7'!$B:$AZ,10,FALSE)),IF($X$1=8,(VLOOKUP(B341,'X8'!$B:$AZ,10,FALSE)),IF($X$1=9,(VLOOKUP(B341,'X9'!$B:$AZ,10,FALSE)),IF($X$1=10,(VLOOKUP(B341,'X10'!$B:$AZ,10,FALSE)),IF($X$1=11,(VLOOKUP(B341,'X11'!$B:$AZ,10,FALSE)),IF($X$1=12,(VLOOKUP(B341,'X12'!$B:$AZ,10,FALSE)),IF($X$1=13,(VLOOKUP(B341,'X13'!$B:$AZ,10,FALSE)),"B"))))))))))))))=TRUE," ",(IF($X$1=1,(VLOOKUP(B341,'X1'!$B:$AZ,10,FALSE)),IF($X$1=2,(VLOOKUP(B341,'X2'!$B:$AZ,10,FALSE)),IF($X$1=3,(VLOOKUP(B341,'X3'!$B:$AZ,10,FALSE)),IF($X$1=4,(VLOOKUP(B341,'X4'!$B:$AZ,10,FALSE)),IF($X$1=5,(VLOOKUP(B341,'X5'!$B:$AZ,10,FALSE)),IF($X$1=6,(VLOOKUP(B341,'X6'!$B:$AZ,10,FALSE)),IF($X$1=7,(VLOOKUP(B341,'X7'!$B:$AZ,10,FALSE)),IF($X$1=8,(VLOOKUP(B341,'X8'!$B:$AZ,10,FALSE)),IF($X$1=9,(VLOOKUP(B341,'X9'!$B:$AZ,10,FALSE)),IF($X$1=10,(VLOOKUP(B341,'X10'!$B:$AZ,10,FALSE)),IF($X$1=11,(VLOOKUP(B341,'X11'!$B:$AZ,10,FALSE)),IF($X$1=12,(VLOOKUP(B341,'X12'!$B:$AZ,10,FALSE)),IF($X$1=13,(VLOOKUP(B341,'X13'!$B:$AZ,10,FALSE)),"B")))))))))))))))</f>
        <v xml:space="preserve"> </v>
      </c>
      <c r="N341" s="185" t="str">
        <f ca="1">IF(ISERROR(IF($X$1=1,(VLOOKUP(B341,'X1'!$B:$AZ,45,FALSE)),IF($X$1=2,(VLOOKUP(B341,'X2'!$B:$AZ,45,FALSE)),IF($X$1=3,(VLOOKUP(B341,'X3'!$B:$AZ,45,FALSE)),IF($X$1=4,(VLOOKUP(B341,'X4'!$B:$AZ,45,FALSE)),IF($X$1=5,(VLOOKUP(B341,'X5'!$B:$AZ,45,FALSE)),IF($X$1=6,(VLOOKUP(B341,'X6'!$B:$AZ,45,FALSE)),IF($X$1=7,(VLOOKUP(B341,'X7'!$B:$AZ,45,FALSE)),IF($X$1=8,(VLOOKUP(B341,'X8'!$B:$AZ,45,FALSE)),IF($X$1=9,(VLOOKUP(B341,'X9'!$B:$AZ,45,FALSE)),IF($X$1=10,(VLOOKUP(B341,'X10'!$B:$AZ,45,FALSE)),IF($X$1=11,(VLOOKUP(B341,'X11'!$B:$AZ,45,FALSE)),IF($X$1=12,(VLOOKUP(B341,'X12'!$B:$AZ,45,FALSE)),IF($X$1=13,(VLOOKUP(B341,'X13'!$B:$AZ,45,FALSE)),"B"))))))))))))))=TRUE," ",(IF($X$1=1,(VLOOKUP(B341,'X1'!$B:$AZ,45,FALSE)),IF($X$1=2,(VLOOKUP(B341,'X2'!$B:$AZ,45,FALSE)),IF($X$1=3,(VLOOKUP(B341,'X3'!$B:$AZ,45,FALSE)),IF($X$1=4,(VLOOKUP(B341,'X4'!$B:$AZ,45,FALSE)),IF($X$1=5,(VLOOKUP(B341,'X5'!$B:$AZ,45,FALSE)),IF($X$1=6,(VLOOKUP(B341,'X6'!$B:$AZ,45,FALSE)),IF($X$1=7,(VLOOKUP(B341,'X7'!$B:$AZ,45,FALSE)),IF($X$1=8,(VLOOKUP(B341,'X8'!$B:$AZ,45,FALSE)),IF($X$1=9,(VLOOKUP(B341,'X9'!$B:$AZ,45,FALSE)),IF($X$1=10,(VLOOKUP(B341,'X10'!$B:$AZ,45,FALSE)),IF($X$1=11,(VLOOKUP(B341,'X11'!$B:$AZ,45,FALSE)),IF($X$1=12,(VLOOKUP(B341,'X12'!$B:$AZ,45,FALSE)),IF($X$1=13,(VLOOKUP(B341,'X13'!$B:$AZ,45,FALSE)),"B")))))))))))))))</f>
        <v xml:space="preserve"> </v>
      </c>
      <c r="O341" s="184" t="str">
        <f ca="1">IF(ISERROR(IF($X$1=1,(VLOOKUP(B341,'X1'!$B:$AZ,11,FALSE)),IF($X$1=2,(VLOOKUP(B341,'X2'!$B:$AZ,11,FALSE)),IF($X$1=3,(VLOOKUP(B341,'X3'!$B:$AZ,11,FALSE)),IF($X$1=4,(VLOOKUP(B341,'X4'!$B:$AZ,11,FALSE)),IF($X$1=5,(VLOOKUP(B341,'X5'!$B:$AZ,11,FALSE)),IF($X$1=6,(VLOOKUP(B341,'X6'!$B:$AZ,11,FALSE)),IF($X$1=7,(VLOOKUP(B341,'X7'!$B:$AZ,11,FALSE)),IF($X$1=8,(VLOOKUP(B341,'X8'!$B:$AZ,11,FALSE)),IF($X$1=9,(VLOOKUP(B341,'X9'!$B:$AZ,11,FALSE)),IF($X$1=10,(VLOOKUP(B341,'X10'!$B:$AZ,11,FALSE)),IF($X$1=11,(VLOOKUP(B341,'X11'!$B:$AZ,11,FALSE)),IF($X$1=12,(VLOOKUP(B341,'X12'!$B:$AZ,11,FALSE)),IF($X$1=13,(VLOOKUP(B341,'X13'!$B:$AZ,11,FALSE)),"B"))))))))))))))=TRUE," ",(IF($X$1=1,(VLOOKUP(B341,'X1'!$B:$AZ,11,FALSE)),IF($X$1=2,(VLOOKUP(B341,'X2'!$B:$AZ,11,FALSE)),IF($X$1=3,(VLOOKUP(B341,'X3'!$B:$AZ,11,FALSE)),IF($X$1=4,(VLOOKUP(B341,'X4'!$B:$AZ,11,FALSE)),IF($X$1=5,(VLOOKUP(B341,'X5'!$B:$AZ,11,FALSE)),IF($X$1=6,(VLOOKUP(B341,'X6'!$B:$AZ,11,FALSE)),IF($X$1=7,(VLOOKUP(B341,'X7'!$B:$AZ,11,FALSE)),IF($X$1=8,(VLOOKUP(B341,'X8'!$B:$AZ,11,FALSE)),IF($X$1=9,(VLOOKUP(B341,'X9'!$B:$AZ,11,FALSE)),IF($X$1=10,(VLOOKUP(B341,'X10'!$B:$AZ,11,FALSE)),IF($X$1=11,(VLOOKUP(B341,'X11'!$B:$AZ,11,FALSE)),IF($X$1=12,(VLOOKUP(B341,'X12'!$B:$AZ,11,FALSE)),IF($X$1=13,(VLOOKUP(B341,'X13'!$B:$AZ,11,FALSE)),"B")))))))))))))))</f>
        <v xml:space="preserve"> </v>
      </c>
      <c r="P341" s="184" t="str">
        <f ca="1">IF(ISERROR(IF($X$1=1,(VLOOKUP(B341,'X1'!$B:$AZ,12,FALSE)),IF($X$1=2,(VLOOKUP(B341,'X2'!$B:$AZ,12,FALSE)),IF($X$1=3,(VLOOKUP(B341,'X3'!$B:$AZ,12,FALSE)),IF($X$1=4,(VLOOKUP(B341,'X4'!$B:$AZ,12,FALSE)),IF($X$1=5,(VLOOKUP(B341,'X5'!$B:$AZ,12,FALSE)),IF($X$1=6,(VLOOKUP(B341,'X6'!$B:$AZ,12,FALSE)),IF($X$1=7,(VLOOKUP(B341,'X7'!$B:$AZ,12,FALSE)),IF($X$1=8,(VLOOKUP(B341,'X8'!$B:$AZ,12,FALSE)),IF($X$1=9,(VLOOKUP(B341,'X9'!$B:$AZ,12,FALSE)),IF($X$1=10,(VLOOKUP(B341,'X10'!$B:$AZ,12,FALSE)),IF($X$1=11,(VLOOKUP(B341,'X11'!$B:$AZ,12,FALSE)),IF($X$1=12,(VLOOKUP(B341,'X12'!$B:$AZ,12,FALSE)),IF($X$1=13,(VLOOKUP(B341,'X13'!$B:$AZ,12,FALSE)),"B"))))))))))))))=TRUE," ",(IF($X$1=1,(VLOOKUP(B341,'X1'!$B:$AZ,12,FALSE)),IF($X$1=2,(VLOOKUP(B341,'X2'!$B:$AZ,12,FALSE)),IF($X$1=3,(VLOOKUP(B341,'X3'!$B:$AZ,12,FALSE)),IF($X$1=4,(VLOOKUP(B341,'X4'!$B:$AZ,12,FALSE)),IF($X$1=5,(VLOOKUP(B341,'X5'!$B:$AZ,12,FALSE)),IF($X$1=6,(VLOOKUP(B341,'X6'!$B:$AZ,12,FALSE)),IF($X$1=7,(VLOOKUP(B341,'X7'!$B:$AZ,12,FALSE)),IF($X$1=8,(VLOOKUP(B341,'X8'!$B:$AZ,12,FALSE)),IF($X$1=9,(VLOOKUP(B341,'X9'!$B:$AZ,12,FALSE)),IF($X$1=10,(VLOOKUP(B341,'X10'!$B:$AZ,12,FALSE)),IF($X$1=11,(VLOOKUP(B341,'X11'!$B:$AZ,12,FALSE)),IF($X$1=12,(VLOOKUP(B341,'X12'!$B:$AZ,12,FALSE)),IF($X$1=13,(VLOOKUP(B341,'X13'!$B:$AZ,12,FALSE)),"B")))))))))))))))</f>
        <v xml:space="preserve"> </v>
      </c>
      <c r="Q341" s="185" t="str">
        <f ca="1">IF(ISERROR(IF($X$1=1,(VLOOKUP(B341,'X1'!$B:$AZ,46,FALSE)),IF($X$1=2,(VLOOKUP(B341,'X2'!$B:$AZ,46,FALSE)),IF($X$1=3,(VLOOKUP(B341,'X3'!$B:$AZ,46,FALSE)),IF($X$1=4,(VLOOKUP(B341,'X4'!$B:$AZ,46,FALSE)),IF($X$1=5,(VLOOKUP(B341,'X5'!$B:$AZ,46,FALSE)),IF($X$1=6,(VLOOKUP(B341,'X6'!$B:$AZ,46,FALSE)),IF($X$1=7,(VLOOKUP(B341,'X7'!$B:$AZ,46,FALSE)),IF($X$1=8,(VLOOKUP(B341,'X8'!$B:$AZ,46,FALSE)),IF($X$1=9,(VLOOKUP(B341,'X9'!$B:$AZ,46,FALSE)),IF($X$1=10,(VLOOKUP(B341,'X10'!$B:$AZ,46,FALSE)),IF($X$1=11,(VLOOKUP(B341,'X11'!$B:$AZ,46,FALSE)),IF($X$1=12,(VLOOKUP(B341,'X12'!$B:$AZ,46,FALSE)),IF($X$1=13,(VLOOKUP(B341,'X13'!$B:$AZ,46,FALSE)),"B"))))))))))))))=TRUE," ",(IF($X$1=1,(VLOOKUP(B341,'X1'!$B:$AZ,46,FALSE)),IF($X$1=2,(VLOOKUP(B341,'X2'!$B:$AZ,46,FALSE)),IF($X$1=3,(VLOOKUP(B341,'X3'!$B:$AZ,46,FALSE)),IF($X$1=4,(VLOOKUP(B341,'X4'!$B:$AZ,46,FALSE)),IF($X$1=5,(VLOOKUP(B341,'X5'!$B:$AZ,46,FALSE)),IF($X$1=6,(VLOOKUP(B341,'X6'!$B:$AZ,46,FALSE)),IF($X$1=7,(VLOOKUP(B341,'X7'!$B:$AZ,46,FALSE)),IF($X$1=8,(VLOOKUP(B341,'X8'!$B:$AZ,46,FALSE)),IF($X$1=9,(VLOOKUP(B341,'X9'!$B:$AZ,46,FALSE)),IF($X$1=10,(VLOOKUP(B341,'X10'!$B:$AZ,46,FALSE)),IF($X$1=11,(VLOOKUP(B341,'X11'!$B:$AZ,46,FALSE)),IF($X$1=12,(VLOOKUP(B341,'X12'!$B:$AZ,46,FALSE)),IF($X$1=13,(VLOOKUP(B341,'X13'!$B:$AZ,46,FALSE)),"B")))))))))))))))</f>
        <v xml:space="preserve"> </v>
      </c>
      <c r="R341" s="185" t="str">
        <f ca="1">IF(ISERROR(IF($X$1=1,(VLOOKUP(B341,'X1'!$B:$AZ,15,FALSE)),IF($X$1=2,(VLOOKUP(B341,'X2'!$B:$AZ,15,FALSE)),IF($X$1=3,(VLOOKUP(B341,'X3'!$B:$AZ,15,FALSE)),IF($X$1=4,(VLOOKUP(B341,'X4'!$B:$AZ,15,FALSE)),IF($X$1=5,(VLOOKUP(B341,'X5'!$B:$AZ,15,FALSE)),IF($X$1=6,(VLOOKUP(B341,'X6'!$B:$AZ,15,FALSE)),IF($X$1=7,(VLOOKUP(B341,'X7'!$B:$AZ,15,FALSE)),IF($X$1=8,(VLOOKUP(B341,'X8'!$B:$AZ,15,FALSE)),IF($X$1=9,(VLOOKUP(B341,'X9'!$B:$AZ,15,FALSE)),IF($X$1=10,(VLOOKUP(B341,'X10'!$B:$AZ,15,FALSE)),IF($X$1=11,(VLOOKUP(B341,'X11'!$B:$AZ,15,FALSE)),IF($X$1=12,(VLOOKUP(B341,'X12'!$B:$AZ,15,FALSE)),IF($X$1=13,(VLOOKUP(B341,'X13'!$B:$AZ,15,FALSE)),"B"))))))))))))))=TRUE," ",(IF($X$1=1,(VLOOKUP(B341,'X1'!$B:$AZ,15,FALSE)),IF($X$1=2,(VLOOKUP(B341,'X2'!$B:$AZ,15,FALSE)),IF($X$1=3,(VLOOKUP(B341,'X3'!$B:$AZ,15,FALSE)),IF($X$1=4,(VLOOKUP(B341,'X4'!$B:$AZ,15,FALSE)),IF($X$1=5,(VLOOKUP(B341,'X5'!$B:$AZ,15,FALSE)),IF($X$1=6,(VLOOKUP(B341,'X6'!$B:$AZ,15,FALSE)),IF($X$1=7,(VLOOKUP(B341,'X7'!$B:$AZ,15,FALSE)),IF($X$1=8,(VLOOKUP(B341,'X8'!$B:$AZ,15,FALSE)),IF($X$1=9,(VLOOKUP(B341,'X9'!$B:$AZ,15,FALSE)),IF($X$1=10,(VLOOKUP(B341,'X10'!$B:$AZ,15,FALSE)),IF($X$1=11,(VLOOKUP(B341,'X11'!$B:$AZ,15,FALSE)),IF($X$1=12,(VLOOKUP(B341,'X12'!$B:$AZ,15,FALSE)),IF($X$1=13,(VLOOKUP(B341,'X13'!$B:$AZ,15,FALSE)),"B")))))))))))))))</f>
        <v xml:space="preserve"> </v>
      </c>
      <c r="S341" s="185" t="str">
        <f ca="1">IF(ISERROR(IF((IF($X$1=1,(VLOOKUP(B341,'X1'!$B:$AZ,14,FALSE)),(IF($X$1=2,(VLOOKUP(B341,'X2'!$B:$AZ,14,FALSE)),(IF($X$1=3,(VLOOKUP(B341,'X3'!$B:$AZ,14,FALSE)),(IF($X$1=4,(VLOOKUP(B341,'X4'!$B:$AZ,14,FALSE)),(IF($X$1=5,(VLOOKUP(B341,'X5'!$B:$AZ,14,FALSE)),(IF($X$1=6,(VLOOKUP(B341,'X6'!$B:$AZ,14,FALSE)),(IF($X$1=7,(VLOOKUP(B341,'X7'!$B:$AZ,14,FALSE)),(IF($X$1=8,(VLOOKUP(B341,'X8'!$B:$AZ,14,FALSE)),(IF($X$1=9,(VLOOKUP(B341,'X9'!$B:$AZ,14,FALSE)),(IF($X$1=10,(VLOOKUP(B341,'X10'!$B:$AZ,14,FALSE)),(IF($X$1=11,(VLOOKUP(B341,'X11'!$B:$AZ,14,FALSE)),(IF($X$1=12,(VLOOKUP(B341,'X12'!$B:$AZ,14,FALSE)),(VLOOKUP(B341,'X13'!$B:$AZ,14,FALSE))))))))))))))))))))))))))=$V$1," ",(IF($X$1=1,(VLOOKUP(B341,'X1'!$B:$AZ,14,FALSE)),(IF($X$1=2,(VLOOKUP(B341,'X2'!$B:$AZ,14,FALSE)),(IF($X$1=3,(VLOOKUP(B341,'X3'!$B:$AZ,14,FALSE)),(IF($X$1=4,(VLOOKUP(B341,'X4'!$B:$AZ,14,FALSE)),(IF($X$1=5,(VLOOKUP(B341,'X5'!$B:$AZ,14,FALSE)),(IF($X$1=6,(VLOOKUP(B341,'X6'!$B:$AZ,14,FALSE)),(IF($X$1=7,(VLOOKUP(B341,'X7'!$B:$AZ,14,FALSE)),(IF($X$1=8,(VLOOKUP(B341,'X8'!$B:$AZ,14,FALSE)),(IF($X$1=9,(VLOOKUP(B341,'X9'!$B:$AZ,14,FALSE)),(IF($X$1=10,(VLOOKUP(B341,'X10'!$B:$AZ,14,FALSE)),(IF($X$1=11,(VLOOKUP(B341,'X11'!$B:$AZ,14,FALSE)),(IF($X$1=12,(VLOOKUP(B341,'X12'!$B:$AZ,14,FALSE)),(VLOOKUP(B341,'X13'!$B:$AZ,14,FALSE))))))))))))))))))))))))))))=TRUE," ",(IF((IF($X$1=1,(VLOOKUP(B341,'X1'!$B:$AZ,14,FALSE)),(IF($X$1=2,(VLOOKUP(B341,'X2'!$B:$AZ,14,FALSE)),(IF($X$1=3,(VLOOKUP(B341,'X3'!$B:$AZ,14,FALSE)),(IF($X$1=4,(VLOOKUP(B341,'X4'!$B:$AZ,14,FALSE)),(IF($X$1=5,(VLOOKUP(B341,'X5'!$B:$AZ,14,FALSE)),(IF($X$1=6,(VLOOKUP(B341,'X6'!$B:$AZ,14,FALSE)),(IF($X$1=7,(VLOOKUP(B341,'X7'!$B:$AZ,14,FALSE)),(IF($X$1=8,(VLOOKUP(B341,'X8'!$B:$AZ,14,FALSE)),(IF($X$1=9,(VLOOKUP(B341,'X9'!$B:$AZ,14,FALSE)),(IF($X$1=10,(VLOOKUP(B341,'X10'!$B:$AZ,14,FALSE)),(IF($X$1=11,(VLOOKUP(B341,'X11'!$B:$AZ,14,FALSE)),(IF($X$1=12,(VLOOKUP(B341,'X12'!$B:$AZ,14,FALSE)),(VLOOKUP(B341,'X13'!$B:$AZ,14,FALSE))))))))))))))))))))))))))=$V$1," ",(IF($X$1=1,(VLOOKUP(B341,'X1'!$B:$AZ,14,FALSE)),(IF($X$1=2,(VLOOKUP(B341,'X2'!$B:$AZ,14,FALSE)),(IF($X$1=3,(VLOOKUP(B341,'X3'!$B:$AZ,14,FALSE)),(IF($X$1=4,(VLOOKUP(B341,'X4'!$B:$AZ,14,FALSE)),(IF($X$1=5,(VLOOKUP(B341,'X5'!$B:$AZ,14,FALSE)),(IF($X$1=6,(VLOOKUP(B341,'X6'!$B:$AZ,14,FALSE)),(IF($X$1=7,(VLOOKUP(B341,'X7'!$B:$AZ,14,FALSE)),(IF($X$1=8,(VLOOKUP(B341,'X8'!$B:$AZ,14,FALSE)),(IF($X$1=9,(VLOOKUP(B341,'X9'!$B:$AZ,14,FALSE)),(IF($X$1=10,(VLOOKUP(B341,'X10'!$B:$AZ,14,FALSE)),(IF($X$1=11,(VLOOKUP(B341,'X11'!$B:$AZ,14,FALSE)),(IF($X$1=12,(VLOOKUP(B341,'X12'!$B:$AZ,14,FALSE)),(VLOOKUP(B341,'X13'!$B:$AZ,14,FALSE)))))))))))))))))))))))))))))</f>
        <v xml:space="preserve"> </v>
      </c>
    </row>
    <row r="342" spans="1:19" ht="14.1" customHeight="1" x14ac:dyDescent="0.2">
      <c r="A342" s="156" t="s">
        <v>1058</v>
      </c>
      <c r="B342" s="122" t="str">
        <f>IF(ISERROR(IF($U$16=1,(VLOOKUP(A342,$AC$89:$AH$125,2,FALSE)),IF((IF($X$1=1,'X1'!B301,(IF($X$1=2,'X2'!B301,(IF($X$1=3,'X3'!B301,(IF($X$1=4,'X4'!B301,(IF($X$1=5,'X5'!B301,(IF($X$1=6,'X6'!B301,(IF($X$1=7,'X7'!B301,(IF($X$1=8,'X8'!B301,(IF($X$1=9,'X9'!B301,(IF($X$1=10,'X10'!B301,(IF($X$1=11,'X11'!B301,(IF($X$1=12,'X12'!B301,'X13'!B301))))))))))))))))))))))))="","",(IF($X$1=1,'X1'!B301,(IF($X$1=2,'X2'!B301,(IF($X$1=3,'X3'!B301,(IF($X$1=4,'X4'!B301,(IF($X$1=5,'X5'!B301,(IF($X$1=6,'X6'!B301,(IF($X$1=7,'X7'!B301,(IF($X$1=8,'X8'!B301,(IF($X$1=9,'X9'!B301,(IF($X$1=10,'X10'!B301,(IF($X$1=11,'X11'!B301,(IF($X$1=12,'X12'!B301,'X13'!B301)))))))))))))))))))))))))))=TRUE," ",(IF($U$16=1,(VLOOKUP(A342,$AC$89:$AH$125,2,FALSE)),IF((IF($X$1=1,'X1'!B301,(IF($X$1=2,'X2'!B301,(IF($X$1=3,'X3'!B301,(IF($X$1=4,'X4'!B301,(IF($X$1=5,'X5'!B301,(IF($X$1=6,'X6'!B301,(IF($X$1=7,'X7'!B301,(IF($X$1=8,'X8'!B301,(IF($X$1=9,'X9'!B301,(IF($X$1=10,'X10'!B301,(IF($X$1=11,'X11'!B301,(IF($X$1=12,'X12'!B301,'X13'!B301))))))))))))))))))))))))="","",(IF($X$1=1,'X1'!B301,(IF($X$1=2,'X2'!B301,(IF($X$1=3,'X3'!B301,(IF($X$1=4,'X4'!B301,(IF($X$1=5,'X5'!B301,(IF($X$1=6,'X6'!B301,(IF($X$1=7,'X7'!B301,(IF($X$1=8,'X8'!B301,(IF($X$1=9,'X9'!B301,(IF($X$1=10,'X10'!B301,(IF($X$1=11,'X11'!B301,(IF($X$1=12,'X12'!B301,'X13'!B301))))))))))))))))))))))))))))</f>
        <v/>
      </c>
      <c r="C342" s="181" t="str">
        <f ca="1">IF(ISERROR(IF($X$1=1,(VLOOKUP(B342,'X1'!$B:$AZ,47,FALSE)),IF($X$1=2,(VLOOKUP(B342,'X2'!$B:$AZ,47,FALSE)),IF($X$1=3,(VLOOKUP(B342,'X3'!$B:$AZ,47,FALSE)),IF($X$1=4,(VLOOKUP(B342,'X4'!$B:$AZ,47,FALSE)),IF($X$1=5,(VLOOKUP(B342,'X5'!$B:$AZ,47,FALSE)),IF($X$1=6,(VLOOKUP(B342,'X6'!$B:$AZ,47,FALSE)),IF($X$1=7,(VLOOKUP(B342,'X7'!$B:$AZ,47,FALSE)),IF($X$1=8,(VLOOKUP(B342,'X8'!$B:$AZ,47,FALSE)),IF($X$1=9,(VLOOKUP(B342,'X9'!$B:$AZ,47,FALSE)),IF($X$1=10,(VLOOKUP(B342,'X10'!$B:$AZ,47,FALSE)),IF($X$1=11,(VLOOKUP(B342,'X11'!$B:$AZ,47,FALSE)),IF($X$1=12,(VLOOKUP(B342,'X12'!$B:$AZ,47,FALSE)),IF($X$1=13,(VLOOKUP(B342,'X13'!$B:$AZ,47,FALSE)),"B"))))))))))))))=TRUE," ",(IF($X$1=1,(VLOOKUP(B342,'X1'!$B:$AZ,47,FALSE)),IF($X$1=2,(VLOOKUP(B342,'X2'!$B:$AZ,47,FALSE)),IF($X$1=3,(VLOOKUP(B342,'X3'!$B:$AZ,47,FALSE)),IF($X$1=4,(VLOOKUP(B342,'X4'!$B:$AZ,47,FALSE)),IF($X$1=5,(VLOOKUP(B342,'X5'!$B:$AZ,47,FALSE)),IF($X$1=6,(VLOOKUP(B342,'X6'!$B:$AZ,47,FALSE)),IF($X$1=7,(VLOOKUP(B342,'X7'!$B:$AZ,47,FALSE)),IF($X$1=8,(VLOOKUP(B342,'X8'!$B:$AZ,47,FALSE)),IF($X$1=9,(VLOOKUP(B342,'X9'!$B:$AZ,47,FALSE)),IF($X$1=10,(VLOOKUP(B342,'X10'!$B:$AZ,47,FALSE)),IF($X$1=11,(VLOOKUP(B342,'X11'!$B:$AZ,47,FALSE)),IF($X$1=12,(VLOOKUP(B342,'X12'!$B:$AZ,47,FALSE)),IF($X$1=13,(VLOOKUP(B342,'X13'!$B:$AZ,47,FALSE)),"B")))))))))))))))</f>
        <v xml:space="preserve"> </v>
      </c>
      <c r="D342" s="181" t="str">
        <f ca="1">IF(ISERROR(IF($X$1=1,(VLOOKUP(B342,'X1'!$B:$AP,41,FALSE)),IF($X$1=2,(VLOOKUP(B342,'X2'!$B:$AP,41,FALSE)),IF($X$1=3,(VLOOKUP(B342,'X3'!$B:$AP,41,FALSE)),IF($X$1=4,(VLOOKUP(B342,'X4'!$B:$AP,41,FALSE)),IF($X$1=5,(VLOOKUP(B342,'X5'!$B:$AP,41,FALSE)),IF($X$1=6,(VLOOKUP(B342,'X6'!$B:$AP,41,FALSE)),IF($X$1=7,(VLOOKUP(B342,'X7'!$B:$AP,41,FALSE)),IF($X$1=8,(VLOOKUP(B342,'X8'!$B:$AP,41,FALSE)),IF($X$1=9,(VLOOKUP(B342,'X9'!$B:$AP,41,FALSE)),IF($X$1=10,(VLOOKUP(B342,'X10'!$B:$AP,41,FALSE)),IF($X$1=11,(VLOOKUP(B342,'X11'!$B:$AP,41,FALSE)),IF($X$1=12,(VLOOKUP(B342,'X12'!$B:$AP,41,FALSE)),IF($X$1=13,(VLOOKUP(B342,'X13'!$B:$AP,41,FALSE)),"B"))))))))))))))=TRUE," ",(IF($X$1=1,(VLOOKUP(B342,'X1'!$B:$AP,41,FALSE)),IF($X$1=2,(VLOOKUP(B342,'X2'!$B:$AP,41,FALSE)),IF($X$1=3,(VLOOKUP(B342,'X3'!$B:$AP,41,FALSE)),IF($X$1=4,(VLOOKUP(B342,'X4'!$B:$AP,41,FALSE)),IF($X$1=5,(VLOOKUP(B342,'X5'!$B:$AP,41,FALSE)),IF($X$1=6,(VLOOKUP(B342,'X6'!$B:$AP,41,FALSE)),IF($X$1=7,(VLOOKUP(B342,'X7'!$B:$AP,41,FALSE)),IF($X$1=8,(VLOOKUP(B342,'X8'!$B:$AP,41,FALSE)),IF($X$1=9,(VLOOKUP(B342,'X9'!$B:$AP,41,FALSE)),IF($X$1=10,(VLOOKUP(B342,'X10'!$B:$AP,41,FALSE)),IF($X$1=11,(VLOOKUP(B342,'X11'!$B:$AP,41,FALSE)),IF($X$1=12,(VLOOKUP(B342,'X12'!$B:$AP,41,FALSE)),IF($X$1=13,(VLOOKUP(B342,'X13'!$B:$AP,41,FALSE)),"B")))))))))))))))</f>
        <v xml:space="preserve"> </v>
      </c>
      <c r="E342" s="182" t="str">
        <f ca="1">IF(ISERROR(IF($X$1=1,(VLOOKUP(B342,'X1'!$B:$AP,7,FALSE)),IF($X$1=2,(VLOOKUP(B342,'X2'!$B:$AP,7,FALSE)),IF($X$1=3,(VLOOKUP(B342,'X3'!$B:$AP,7,FALSE)),IF($X$1=4,(VLOOKUP(B342,'X4'!$B:$AP,7,FALSE)),IF($X$1=5,(VLOOKUP(B342,'X5'!$B:$AP,7,FALSE)),IF($X$1=6,(VLOOKUP(B342,'X6'!$B:$AP,7,FALSE)),IF($X$1=7,(VLOOKUP(B342,'X7'!$B:$AP,7,FALSE)),IF($X$1=8,(VLOOKUP(B342,'X8'!$B:$AP,7,FALSE)),IF($X$1=9,(VLOOKUP(B342,'X9'!$B:$AP,7,FALSE)),IF($X$1=10,(VLOOKUP(B342,'X10'!$B:$AP,7,FALSE)),IF($X$1=11,(VLOOKUP(B342,'X11'!$B:$AP,7,FALSE)),IF($X$1=12,(VLOOKUP(B342,'X12'!$B:$AP,7,FALSE)),IF($X$1=13,(VLOOKUP(B342,'X13'!$B:$AP,7,FALSE)),"B"))))))))))))))=TRUE," ",(IF($X$1=1,(VLOOKUP(B342,'X1'!$B:$AP,7,FALSE)),IF($X$1=2,(VLOOKUP(B342,'X2'!$B:$AP,7,FALSE)),IF($X$1=3,(VLOOKUP(B342,'X3'!$B:$AP,7,FALSE)),IF($X$1=4,(VLOOKUP(B342,'X4'!$B:$AP,7,FALSE)),IF($X$1=5,(VLOOKUP(B342,'X5'!$B:$AP,7,FALSE)),IF($X$1=6,(VLOOKUP(B342,'X6'!$B:$AP,7,FALSE)),IF($X$1=7,(VLOOKUP(B342,'X7'!$B:$AP,7,FALSE)),IF($X$1=8,(VLOOKUP(B342,'X8'!$B:$AP,7,FALSE)),IF($X$1=9,(VLOOKUP(B342,'X9'!$B:$AP,7,FALSE)),IF($X$1=10,(VLOOKUP(B342,'X10'!$B:$AP,7,FALSE)),IF($X$1=11,(VLOOKUP(B342,'X11'!$B:$AP,7,FALSE)),IF($X$1=12,(VLOOKUP(B342,'X12'!$B:$AP,7,FALSE)),IF($X$1=13,(VLOOKUP(B342,'X13'!$B:$AP,7,FALSE)),"B")))))))))))))))</f>
        <v xml:space="preserve"> </v>
      </c>
      <c r="F342" s="182" t="str">
        <f ca="1">IF(ISERROR(IF((IF($X$1=1,(VLOOKUP(B342,'X1'!$B:$AO,6,FALSE)),(IF($X$1=2,(VLOOKUP(B342,'X2'!$B:$AO,6,FALSE)),(IF($X$1=3,(VLOOKUP(B342,'X3'!$B:$AO,6,FALSE)),(IF($X$1=4,(VLOOKUP(B342,'X4'!$B:$AO,6,FALSE)),(IF($X$1=5,(VLOOKUP(B342,'X5'!$B:$AO,6,FALSE)),(IF($X$1=6,(VLOOKUP(B342,'X6'!$B:$AO,6,FALSE)),(IF($X$1=7,(VLOOKUP(B342,'X7'!$B:$AO,6,FALSE)),(IF($X$1=8,(VLOOKUP(B342,'X8'!$B:$AO,6,FALSE)),(IF($X$1=9,(VLOOKUP(B342,'X9'!$B:$AO,6,FALSE)),(IF($X$1=10,(VLOOKUP(B342,'X10'!$B:$AO,6,FALSE)),(IF($X$1=11,(VLOOKUP(B342,'X11'!$B:$AO,6,FALSE)),(IF($X$1=12,(VLOOKUP(B342,'X12'!$B:$AO,6,FALSE)),(VLOOKUP(B342,'X13'!$B:$AO,6,FALSE))))))))))))))))))))))))))=$V$1," ",(IF($X$1=1,(VLOOKUP(B342,'X1'!$B:$AO,6,FALSE)),(IF($X$1=2,(VLOOKUP(B342,'X2'!$B:$AO,6,FALSE)),(IF($X$1=3,(VLOOKUP(B342,'X3'!$B:$AO,6,FALSE)),(IF($X$1=4,(VLOOKUP(B342,'X4'!$B:$AO,6,FALSE)),(IF($X$1=5,(VLOOKUP(B342,'X5'!$B:$AO,6,FALSE)),(IF($X$1=6,(VLOOKUP(B342,'X6'!$B:$AO,6,FALSE)),(IF($X$1=7,(VLOOKUP(B342,'X7'!$B:$AO,6,FALSE)),(IF($X$1=8,(VLOOKUP(B342,'X8'!$B:$AO,6,FALSE)),(IF($X$1=9,(VLOOKUP(B342,'X9'!$B:$AO,6,FALSE)),(IF($X$1=10,(VLOOKUP(B342,'X10'!$B:$AO,6,FALSE)),(IF($X$1=11,(VLOOKUP(B342,'X11'!$B:$AO,6,FALSE)),(IF($X$1=12,(VLOOKUP(B342,'X12'!$B:$AO,6,FALSE)),(VLOOKUP(B342,'X13'!$B:$AO,6,FALSE))))))))))))))))))))))))))))=TRUE," ",(IF((IF($X$1=1,(VLOOKUP(B342,'X1'!$B:$AO,6,FALSE)),(IF($X$1=2,(VLOOKUP(B342,'X2'!$B:$AO,6,FALSE)),(IF($X$1=3,(VLOOKUP(B342,'X3'!$B:$AO,6,FALSE)),(IF($X$1=4,(VLOOKUP(B342,'X4'!$B:$AO,6,FALSE)),(IF($X$1=5,(VLOOKUP(B342,'X5'!$B:$AO,6,FALSE)),(IF($X$1=6,(VLOOKUP(B342,'X6'!$B:$AO,6,FALSE)),(IF($X$1=7,(VLOOKUP(B342,'X7'!$B:$AO,6,FALSE)),(IF($X$1=8,(VLOOKUP(B342,'X8'!$B:$AO,6,FALSE)),(IF($X$1=9,(VLOOKUP(B342,'X9'!$B:$AO,6,FALSE)),(IF($X$1=10,(VLOOKUP(B342,'X10'!$B:$AO,6,FALSE)),(IF($X$1=11,(VLOOKUP(B342,'X11'!$B:$AO,6,FALSE)),(IF($X$1=12,(VLOOKUP(B342,'X12'!$B:$AO,6,FALSE)),(VLOOKUP(B342,'X13'!$B:$AO,6,FALSE))))))))))))))))))))))))))=$V$1," ",(IF($X$1=1,(VLOOKUP(B342,'X1'!$B:$AO,6,FALSE)),(IF($X$1=2,(VLOOKUP(B342,'X2'!$B:$AO,6,FALSE)),(IF($X$1=3,(VLOOKUP(B342,'X3'!$B:$AO,6,FALSE)),(IF($X$1=4,(VLOOKUP(B342,'X4'!$B:$AO,6,FALSE)),(IF($X$1=5,(VLOOKUP(B342,'X5'!$B:$AO,6,FALSE)),(IF($X$1=6,(VLOOKUP(B342,'X6'!$B:$AO,6,FALSE)),(IF($X$1=7,(VLOOKUP(B342,'X7'!$B:$AO,6,FALSE)),(IF($X$1=8,(VLOOKUP(B342,'X8'!$B:$AO,6,FALSE)),(IF($X$1=9,(VLOOKUP(B342,'X9'!$B:$AO,6,FALSE)),(IF($X$1=10,(VLOOKUP(B342,'X10'!$B:$AO,6,FALSE)),(IF($X$1=11,(VLOOKUP(B342,'X11'!$B:$AO,6,FALSE)),(IF($X$1=12,(VLOOKUP(B342,'X12'!$B:$AO,6,FALSE)),(VLOOKUP(B342,'X13'!$B:$AO,6,FALSE)))))))))))))))))))))))))))))</f>
        <v xml:space="preserve"> </v>
      </c>
      <c r="G342" s="182" t="str">
        <f ca="1">IF(ISERROR(IF($X$1=1,(VLOOKUP(B342,'X1'!$B:$AZ,44,FALSE)),IF($X$1=2,(VLOOKUP(B342,'X2'!$B:$AZ,44,FALSE)),IF($X$1=3,(VLOOKUP(B342,'X3'!$B:$AZ,44,FALSE)),IF($X$1=4,(VLOOKUP(B342,'X4'!$B:$AZ,44,FALSE)),IF($X$1=5,(VLOOKUP(B342,'X5'!$B:$AZ,44,FALSE)),IF($X$1=6,(VLOOKUP(B342,'X6'!$B:$AZ,44,FALSE)),IF($X$1=7,(VLOOKUP(B342,'X7'!$B:$AZ,44,FALSE)),IF($X$1=8,(VLOOKUP(B342,'X8'!$B:$AZ,44,FALSE)),IF($X$1=9,(VLOOKUP(B342,'X9'!$B:$AZ,44,FALSE)),IF($X$1=10,(VLOOKUP(B342,'X10'!$B:$AZ,44,FALSE)),IF($X$1=11,(VLOOKUP(B342,'X11'!$B:$AZ,44,FALSE)),IF($X$1=12,(VLOOKUP(B342,'X12'!$B:$AZ,44,FALSE)),IF($X$1=13,(VLOOKUP(B342,'X13'!$B:$AZ,44,FALSE)),"B"))))))))))))))=TRUE," ",(IF($X$1=1,(VLOOKUP(B342,'X1'!$B:$AZ,44,FALSE)),IF($X$1=2,(VLOOKUP(B342,'X2'!$B:$AZ,44,FALSE)),IF($X$1=3,(VLOOKUP(B342,'X3'!$B:$AZ,44,FALSE)),IF($X$1=4,(VLOOKUP(B342,'X4'!$B:$AZ,44,FALSE)),IF($X$1=5,(VLOOKUP(B342,'X5'!$B:$AZ,44,FALSE)),IF($X$1=6,(VLOOKUP(B342,'X6'!$B:$AZ,44,FALSE)),IF($X$1=7,(VLOOKUP(B342,'X7'!$B:$AZ,44,FALSE)),IF($X$1=8,(VLOOKUP(B342,'X8'!$B:$AZ,44,FALSE)),IF($X$1=9,(VLOOKUP(B342,'X9'!$B:$AZ,44,FALSE)),IF($X$1=10,(VLOOKUP(B342,'X10'!$B:$AZ,44,FALSE)),IF($X$1=11,(VLOOKUP(B342,'X11'!$B:$AZ,44,FALSE)),IF($X$1=12,(VLOOKUP(B342,'X12'!$B:$AZ,44,FALSE)),IF($X$1=13,(VLOOKUP(B342,'X13'!$B:$AZ,44,FALSE)),"B")))))))))))))))</f>
        <v xml:space="preserve"> </v>
      </c>
      <c r="H342" s="182" t="str">
        <f ca="1">IF(ISERROR(IF($X$1=1,(VLOOKUP(B342,'X1'!$B:$AZ,8,FALSE)),IF($X$1=2,(VLOOKUP(B342,'X2'!$B:$AZ,8,FALSE)),IF($X$1=3,(VLOOKUP(B342,'X3'!$B:$AZ,8,FALSE)),IF($X$1=4,(VLOOKUP(B342,'X4'!$B:$AZ,8,FALSE)),IF($X$1=5,(VLOOKUP(B342,'X5'!$B:$AZ,8,FALSE)),IF($X$1=6,(VLOOKUP(B342,'X6'!$B:$AZ,8,FALSE)),IF($X$1=7,(VLOOKUP(B342,'X7'!$B:$AZ,8,FALSE)),IF($X$1=8,(VLOOKUP(B342,'X8'!$B:$AZ,8,FALSE)),IF($X$1=9,(VLOOKUP(B342,'X9'!$B:$AZ,8,FALSE)),IF($X$1=10,(VLOOKUP(B342,'X10'!$B:$AZ,8,FALSE)),IF($X$1=11,(VLOOKUP(B342,'X11'!$B:$AZ,8,FALSE)),IF($X$1=12,(VLOOKUP(B342,'X12'!$B:$AZ,8,FALSE)),IF($X$1=13,(VLOOKUP(B342,'X13'!$B:$AZ,8,FALSE)),"B"))))))))))))))=TRUE," ",(IF($X$1=1,(VLOOKUP(B342,'X1'!$B:$AZ,8,FALSE)),IF($X$1=2,(VLOOKUP(B342,'X2'!$B:$AZ,8,FALSE)),IF($X$1=3,(VLOOKUP(B342,'X3'!$B:$AZ,8,FALSE)),IF($X$1=4,(VLOOKUP(B342,'X4'!$B:$AZ,8,FALSE)),IF($X$1=5,(VLOOKUP(B342,'X5'!$B:$AZ,8,FALSE)),IF($X$1=6,(VLOOKUP(B342,'X6'!$B:$AZ,8,FALSE)),IF($X$1=7,(VLOOKUP(B342,'X7'!$B:$AZ,8,FALSE)),IF($X$1=8,(VLOOKUP(B342,'X8'!$B:$AZ,8,FALSE)),IF($X$1=9,(VLOOKUP(B342,'X9'!$B:$AZ,8,FALSE)),IF($X$1=10,(VLOOKUP(B342,'X10'!$B:$AZ,8,FALSE)),IF($X$1=11,(VLOOKUP(B342,'X11'!$B:$AZ,8,FALSE)),IF($X$1=12,(VLOOKUP(B342,'X12'!$B:$AZ,8,FALSE)),IF($X$1=13,(VLOOKUP(B342,'X13'!$B:$AZ,8,FALSE)),"B")))))))))))))))</f>
        <v xml:space="preserve"> </v>
      </c>
      <c r="I342" s="183" t="str">
        <f ca="1">IF(ISERROR(IF($X$1=1,(VLOOKUP(B342,'X1'!$B:$AZ,2,FALSE)),IF($X$1=2,(VLOOKUP(B342,'X2'!$B:$AZ,2,FALSE)),IF($X$1=3,(VLOOKUP(B342,'X3'!$B:$AZ,2,FALSE)),IF($X$1=4,(VLOOKUP(B342,'X4'!$B:$AZ,2,FALSE)),IF($X$1=5,(VLOOKUP(B342,'X5'!$B:$AZ,2,FALSE)),IF($X$1=6,(VLOOKUP(B342,'X6'!$B:$AZ,2,FALSE)),IF($X$1=7,(VLOOKUP(B342,'X7'!$B:$AZ,2,FALSE)),IF($X$1=8,(VLOOKUP(B342,'X8'!$B:$AZ,2,FALSE)),IF($X$1=9,(VLOOKUP(B342,'X9'!$B:$AZ,2,FALSE)),IF($X$1=10,(VLOOKUP(B342,'X10'!$B:$AZ,2,FALSE)),IF($X$1=11,(VLOOKUP(B342,'X11'!$B:$AZ,2,FALSE)),IF($X$1=12,(VLOOKUP(B342,'X12'!$B:$AZ,2,FALSE)),IF($X$1=13,(VLOOKUP(B342,'X13'!$B:$AZ,2,FALSE)),"B"))))))))))))))=TRUE," ",(IF($X$1=1,(VLOOKUP(B342,'X1'!$B:$AZ,2,FALSE)),IF($X$1=2,(VLOOKUP(B342,'X2'!$B:$AZ,2,FALSE)),IF($X$1=3,(VLOOKUP(B342,'X3'!$B:$AZ,2,FALSE)),IF($X$1=4,(VLOOKUP(B342,'X4'!$B:$AZ,2,FALSE)),IF($X$1=5,(VLOOKUP(B342,'X5'!$B:$AZ,2,FALSE)),IF($X$1=6,(VLOOKUP(B342,'X6'!$B:$AZ,2,FALSE)),IF($X$1=7,(VLOOKUP(B342,'X7'!$B:$AZ,2,FALSE)),IF($X$1=8,(VLOOKUP(B342,'X8'!$B:$AZ,2,FALSE)),IF($X$1=9,(VLOOKUP(B342,'X9'!$B:$AZ,2,FALSE)),IF($X$1=10,(VLOOKUP(B342,'X10'!$B:$AZ,2,FALSE)),IF($X$1=11,(VLOOKUP(B342,'X11'!$B:$AZ,2,FALSE)),IF($X$1=12,(VLOOKUP(B342,'X12'!$B:$AZ,2,FALSE)),IF($X$1=13,(VLOOKUP(B342,'X13'!$B:$AZ,2,FALSE)),"B")))))))))))))))</f>
        <v xml:space="preserve"> </v>
      </c>
      <c r="J342" s="183" t="str">
        <f ca="1">IF(ISERROR(IF($X$1=1,(VLOOKUP(B342,'X1'!$B:$AZ,3,FALSE)),IF($X$1=2,(VLOOKUP(B342,'X2'!$B:$AZ,3,FALSE)),IF($X$1=3,(VLOOKUP(B342,'X3'!$B:$AZ,3,FALSE)),IF($X$1=4,(VLOOKUP(B342,'X4'!$B:$AZ,3,FALSE)),IF($X$1=5,(VLOOKUP(B342,'X5'!$B:$AZ,3,FALSE)),IF($X$1=6,(VLOOKUP(B342,'X6'!$B:$AZ,3,FALSE)),IF($X$1=7,(VLOOKUP(B342,'X7'!$B:$AZ,3,FALSE)),IF($X$1=8,(VLOOKUP(B342,'X8'!$B:$AZ,3,FALSE)),IF($X$1=9,(VLOOKUP(B342,'X9'!$B:$AZ,3,FALSE)),IF($X$1=10,(VLOOKUP(B342,'X10'!$B:$AZ,3,FALSE)),IF($X$1=11,(VLOOKUP(B342,'X11'!$B:$AZ,3,FALSE)),IF($X$1=12,(VLOOKUP(B342,'X12'!$B:$AZ,3,FALSE)),IF($X$1=13,(VLOOKUP(B342,'X13'!$B:$AZ,3,FALSE)),"B"))))))))))))))=TRUE," ",(IF($X$1=1,(VLOOKUP(B342,'X1'!$B:$AZ,3,FALSE)),IF($X$1=2,(VLOOKUP(B342,'X2'!$B:$AZ,3,FALSE)),IF($X$1=3,(VLOOKUP(B342,'X3'!$B:$AZ,3,FALSE)),IF($X$1=4,(VLOOKUP(B342,'X4'!$B:$AZ,3,FALSE)),IF($X$1=5,(VLOOKUP(B342,'X5'!$B:$AZ,3,FALSE)),IF($X$1=6,(VLOOKUP(B342,'X6'!$B:$AZ,3,FALSE)),IF($X$1=7,(VLOOKUP(B342,'X7'!$B:$AZ,3,FALSE)),IF($X$1=8,(VLOOKUP(B342,'X8'!$B:$AZ,3,FALSE)),IF($X$1=9,(VLOOKUP(B342,'X9'!$B:$AZ,3,FALSE)),IF($X$1=10,(VLOOKUP(B342,'X10'!$B:$AZ,3,FALSE)),IF($X$1=11,(VLOOKUP(B342,'X11'!$B:$AZ,3,FALSE)),IF($X$1=12,(VLOOKUP(B342,'X12'!$B:$AZ,3,FALSE)),IF($X$1=13,(VLOOKUP(B342,'X13'!$B:$AZ,3,FALSE)),"B")))))))))))))))</f>
        <v xml:space="preserve"> </v>
      </c>
      <c r="K342" s="183" t="str">
        <f ca="1">IF(ISERROR(IF($X$1=1,(VLOOKUP(B342,'X1'!$B:$AZ,5,FALSE)),IF($X$1=2,(VLOOKUP(B342,'X2'!$B:$AZ,5,FALSE)),IF($X$1=3,(VLOOKUP(B342,'X3'!$B:$AZ,5,FALSE)),IF($X$1=4,(VLOOKUP(B342,'X4'!$B:$AZ,5,FALSE)),IF($X$1=5,(VLOOKUP(B342,'X5'!$B:$AZ,5,FALSE)),IF($X$1=6,(VLOOKUP(B342,'X6'!$B:$AZ,5,FALSE)),IF($X$1=7,(VLOOKUP(B342,'X7'!$B:$AZ,5,FALSE)),IF($X$1=8,(VLOOKUP(B342,'X8'!$B:$AZ,5,FALSE)),IF($X$1=9,(VLOOKUP(B342,'X9'!$B:$AZ,5,FALSE)),IF($X$1=10,(VLOOKUP(B342,'X10'!$B:$AZ,5,FALSE)),IF($X$1=11,(VLOOKUP(B342,'X11'!$B:$AZ,5,FALSE)),IF($X$1=12,(VLOOKUP(B342,'X12'!$B:$AZ,5,FALSE)),IF($X$1=13,(VLOOKUP(B342,'X13'!$B:$AZ,5,FALSE)),"B"))))))))))))))=TRUE," ",(IF($X$1=1,(VLOOKUP(B342,'X1'!$B:$AZ,5,FALSE)),IF($X$1=2,(VLOOKUP(B342,'X2'!$B:$AZ,5,FALSE)),IF($X$1=3,(VLOOKUP(B342,'X3'!$B:$AZ,5,FALSE)),IF($X$1=4,(VLOOKUP(B342,'X4'!$B:$AZ,5,FALSE)),IF($X$1=5,(VLOOKUP(B342,'X5'!$B:$AZ,5,FALSE)),IF($X$1=6,(VLOOKUP(B342,'X6'!$B:$AZ,5,FALSE)),IF($X$1=7,(VLOOKUP(B342,'X7'!$B:$AZ,5,FALSE)),IF($X$1=8,(VLOOKUP(B342,'X8'!$B:$AZ,5,FALSE)),IF($X$1=9,(VLOOKUP(B342,'X9'!$B:$AZ,5,FALSE)),IF($X$1=10,(VLOOKUP(B342,'X10'!$B:$AZ,5,FALSE)),IF($X$1=11,(VLOOKUP(B342,'X11'!$B:$AZ,5,FALSE)),IF($X$1=12,(VLOOKUP(B342,'X12'!$B:$AZ,5,FALSE)),IF($X$1=13,(VLOOKUP(B342,'X13'!$B:$AZ,5,FALSE)),"B")))))))))))))))</f>
        <v xml:space="preserve"> </v>
      </c>
      <c r="L342" s="184" t="str">
        <f ca="1">IF(ISERROR(IF($X$1=1,(VLOOKUP(B342,'X1'!$B:$AZ,9,FALSE)),IF($X$1=2,(VLOOKUP(B342,'X2'!$B:$AZ,9,FALSE)),IF($X$1=3,(VLOOKUP(B342,'X3'!$B:$AZ,9,FALSE)),IF($X$1=4,(VLOOKUP(B342,'X4'!$B:$AZ,9,FALSE)),IF($X$1=5,(VLOOKUP(B342,'X5'!$B:$AZ,9,FALSE)),IF($X$1=6,(VLOOKUP(B342,'X6'!$B:$AZ,9,FALSE)),IF($X$1=7,(VLOOKUP(B342,'X7'!$B:$AZ,9,FALSE)),IF($X$1=8,(VLOOKUP(B342,'X8'!$B:$AZ,9,FALSE)),IF($X$1=9,(VLOOKUP(B342,'X9'!$B:$AZ,9,FALSE)),IF($X$1=10,(VLOOKUP(B342,'X10'!$B:$AZ,9,FALSE)),IF($X$1=11,(VLOOKUP(B342,'X11'!$B:$AZ,9,FALSE)),IF($X$1=12,(VLOOKUP(B342,'X12'!$B:$AZ,9,FALSE)),IF($X$1=13,(VLOOKUP(B342,'X13'!$B:$AZ,9,FALSE)),"B"))))))))))))))=TRUE," ",(IF($X$1=1,(VLOOKUP(B342,'X1'!$B:$AZ,9,FALSE)),IF($X$1=2,(VLOOKUP(B342,'X2'!$B:$AZ,9,FALSE)),IF($X$1=3,(VLOOKUP(B342,'X3'!$B:$AZ,9,FALSE)),IF($X$1=4,(VLOOKUP(B342,'X4'!$B:$AZ,9,FALSE)),IF($X$1=5,(VLOOKUP(B342,'X5'!$B:$AZ,9,FALSE)),IF($X$1=6,(VLOOKUP(B342,'X6'!$B:$AZ,9,FALSE)),IF($X$1=7,(VLOOKUP(B342,'X7'!$B:$AZ,9,FALSE)),IF($X$1=8,(VLOOKUP(B342,'X8'!$B:$AZ,9,FALSE)),IF($X$1=9,(VLOOKUP(B342,'X9'!$B:$AZ,9,FALSE)),IF($X$1=10,(VLOOKUP(B342,'X10'!$B:$AZ,9,FALSE)),IF($X$1=11,(VLOOKUP(B342,'X11'!$B:$AZ,9,FALSE)),IF($X$1=12,(VLOOKUP(B342,'X12'!$B:$AZ,9,FALSE)),IF($X$1=13,(VLOOKUP(B342,'X13'!$B:$AZ,9,FALSE)),"B")))))))))))))))</f>
        <v xml:space="preserve"> </v>
      </c>
      <c r="M342" s="184" t="str">
        <f ca="1">IF(ISERROR(IF($X$1=1,(VLOOKUP(B342,'X1'!$B:$AZ,10,FALSE)),IF($X$1=2,(VLOOKUP(B342,'X2'!$B:$AZ,10,FALSE)),IF($X$1=3,(VLOOKUP(B342,'X3'!$B:$AZ,10,FALSE)),IF($X$1=4,(VLOOKUP(B342,'X4'!$B:$AZ,10,FALSE)),IF($X$1=5,(VLOOKUP(B342,'X5'!$B:$AZ,10,FALSE)),IF($X$1=6,(VLOOKUP(B342,'X6'!$B:$AZ,10,FALSE)),IF($X$1=7,(VLOOKUP(B342,'X7'!$B:$AZ,10,FALSE)),IF($X$1=8,(VLOOKUP(B342,'X8'!$B:$AZ,10,FALSE)),IF($X$1=9,(VLOOKUP(B342,'X9'!$B:$AZ,10,FALSE)),IF($X$1=10,(VLOOKUP(B342,'X10'!$B:$AZ,10,FALSE)),IF($X$1=11,(VLOOKUP(B342,'X11'!$B:$AZ,10,FALSE)),IF($X$1=12,(VLOOKUP(B342,'X12'!$B:$AZ,10,FALSE)),IF($X$1=13,(VLOOKUP(B342,'X13'!$B:$AZ,10,FALSE)),"B"))))))))))))))=TRUE," ",(IF($X$1=1,(VLOOKUP(B342,'X1'!$B:$AZ,10,FALSE)),IF($X$1=2,(VLOOKUP(B342,'X2'!$B:$AZ,10,FALSE)),IF($X$1=3,(VLOOKUP(B342,'X3'!$B:$AZ,10,FALSE)),IF($X$1=4,(VLOOKUP(B342,'X4'!$B:$AZ,10,FALSE)),IF($X$1=5,(VLOOKUP(B342,'X5'!$B:$AZ,10,FALSE)),IF($X$1=6,(VLOOKUP(B342,'X6'!$B:$AZ,10,FALSE)),IF($X$1=7,(VLOOKUP(B342,'X7'!$B:$AZ,10,FALSE)),IF($X$1=8,(VLOOKUP(B342,'X8'!$B:$AZ,10,FALSE)),IF($X$1=9,(VLOOKUP(B342,'X9'!$B:$AZ,10,FALSE)),IF($X$1=10,(VLOOKUP(B342,'X10'!$B:$AZ,10,FALSE)),IF($X$1=11,(VLOOKUP(B342,'X11'!$B:$AZ,10,FALSE)),IF($X$1=12,(VLOOKUP(B342,'X12'!$B:$AZ,10,FALSE)),IF($X$1=13,(VLOOKUP(B342,'X13'!$B:$AZ,10,FALSE)),"B")))))))))))))))</f>
        <v xml:space="preserve"> </v>
      </c>
      <c r="N342" s="185" t="str">
        <f ca="1">IF(ISERROR(IF($X$1=1,(VLOOKUP(B342,'X1'!$B:$AZ,45,FALSE)),IF($X$1=2,(VLOOKUP(B342,'X2'!$B:$AZ,45,FALSE)),IF($X$1=3,(VLOOKUP(B342,'X3'!$B:$AZ,45,FALSE)),IF($X$1=4,(VLOOKUP(B342,'X4'!$B:$AZ,45,FALSE)),IF($X$1=5,(VLOOKUP(B342,'X5'!$B:$AZ,45,FALSE)),IF($X$1=6,(VLOOKUP(B342,'X6'!$B:$AZ,45,FALSE)),IF($X$1=7,(VLOOKUP(B342,'X7'!$B:$AZ,45,FALSE)),IF($X$1=8,(VLOOKUP(B342,'X8'!$B:$AZ,45,FALSE)),IF($X$1=9,(VLOOKUP(B342,'X9'!$B:$AZ,45,FALSE)),IF($X$1=10,(VLOOKUP(B342,'X10'!$B:$AZ,45,FALSE)),IF($X$1=11,(VLOOKUP(B342,'X11'!$B:$AZ,45,FALSE)),IF($X$1=12,(VLOOKUP(B342,'X12'!$B:$AZ,45,FALSE)),IF($X$1=13,(VLOOKUP(B342,'X13'!$B:$AZ,45,FALSE)),"B"))))))))))))))=TRUE," ",(IF($X$1=1,(VLOOKUP(B342,'X1'!$B:$AZ,45,FALSE)),IF($X$1=2,(VLOOKUP(B342,'X2'!$B:$AZ,45,FALSE)),IF($X$1=3,(VLOOKUP(B342,'X3'!$B:$AZ,45,FALSE)),IF($X$1=4,(VLOOKUP(B342,'X4'!$B:$AZ,45,FALSE)),IF($X$1=5,(VLOOKUP(B342,'X5'!$B:$AZ,45,FALSE)),IF($X$1=6,(VLOOKUP(B342,'X6'!$B:$AZ,45,FALSE)),IF($X$1=7,(VLOOKUP(B342,'X7'!$B:$AZ,45,FALSE)),IF($X$1=8,(VLOOKUP(B342,'X8'!$B:$AZ,45,FALSE)),IF($X$1=9,(VLOOKUP(B342,'X9'!$B:$AZ,45,FALSE)),IF($X$1=10,(VLOOKUP(B342,'X10'!$B:$AZ,45,FALSE)),IF($X$1=11,(VLOOKUP(B342,'X11'!$B:$AZ,45,FALSE)),IF($X$1=12,(VLOOKUP(B342,'X12'!$B:$AZ,45,FALSE)),IF($X$1=13,(VLOOKUP(B342,'X13'!$B:$AZ,45,FALSE)),"B")))))))))))))))</f>
        <v xml:space="preserve"> </v>
      </c>
      <c r="O342" s="184" t="str">
        <f ca="1">IF(ISERROR(IF($X$1=1,(VLOOKUP(B342,'X1'!$B:$AZ,11,FALSE)),IF($X$1=2,(VLOOKUP(B342,'X2'!$B:$AZ,11,FALSE)),IF($X$1=3,(VLOOKUP(B342,'X3'!$B:$AZ,11,FALSE)),IF($X$1=4,(VLOOKUP(B342,'X4'!$B:$AZ,11,FALSE)),IF($X$1=5,(VLOOKUP(B342,'X5'!$B:$AZ,11,FALSE)),IF($X$1=6,(VLOOKUP(B342,'X6'!$B:$AZ,11,FALSE)),IF($X$1=7,(VLOOKUP(B342,'X7'!$B:$AZ,11,FALSE)),IF($X$1=8,(VLOOKUP(B342,'X8'!$B:$AZ,11,FALSE)),IF($X$1=9,(VLOOKUP(B342,'X9'!$B:$AZ,11,FALSE)),IF($X$1=10,(VLOOKUP(B342,'X10'!$B:$AZ,11,FALSE)),IF($X$1=11,(VLOOKUP(B342,'X11'!$B:$AZ,11,FALSE)),IF($X$1=12,(VLOOKUP(B342,'X12'!$B:$AZ,11,FALSE)),IF($X$1=13,(VLOOKUP(B342,'X13'!$B:$AZ,11,FALSE)),"B"))))))))))))))=TRUE," ",(IF($X$1=1,(VLOOKUP(B342,'X1'!$B:$AZ,11,FALSE)),IF($X$1=2,(VLOOKUP(B342,'X2'!$B:$AZ,11,FALSE)),IF($X$1=3,(VLOOKUP(B342,'X3'!$B:$AZ,11,FALSE)),IF($X$1=4,(VLOOKUP(B342,'X4'!$B:$AZ,11,FALSE)),IF($X$1=5,(VLOOKUP(B342,'X5'!$B:$AZ,11,FALSE)),IF($X$1=6,(VLOOKUP(B342,'X6'!$B:$AZ,11,FALSE)),IF($X$1=7,(VLOOKUP(B342,'X7'!$B:$AZ,11,FALSE)),IF($X$1=8,(VLOOKUP(B342,'X8'!$B:$AZ,11,FALSE)),IF($X$1=9,(VLOOKUP(B342,'X9'!$B:$AZ,11,FALSE)),IF($X$1=10,(VLOOKUP(B342,'X10'!$B:$AZ,11,FALSE)),IF($X$1=11,(VLOOKUP(B342,'X11'!$B:$AZ,11,FALSE)),IF($X$1=12,(VLOOKUP(B342,'X12'!$B:$AZ,11,FALSE)),IF($X$1=13,(VLOOKUP(B342,'X13'!$B:$AZ,11,FALSE)),"B")))))))))))))))</f>
        <v xml:space="preserve"> </v>
      </c>
      <c r="P342" s="184" t="str">
        <f ca="1">IF(ISERROR(IF($X$1=1,(VLOOKUP(B342,'X1'!$B:$AZ,12,FALSE)),IF($X$1=2,(VLOOKUP(B342,'X2'!$B:$AZ,12,FALSE)),IF($X$1=3,(VLOOKUP(B342,'X3'!$B:$AZ,12,FALSE)),IF($X$1=4,(VLOOKUP(B342,'X4'!$B:$AZ,12,FALSE)),IF($X$1=5,(VLOOKUP(B342,'X5'!$B:$AZ,12,FALSE)),IF($X$1=6,(VLOOKUP(B342,'X6'!$B:$AZ,12,FALSE)),IF($X$1=7,(VLOOKUP(B342,'X7'!$B:$AZ,12,FALSE)),IF($X$1=8,(VLOOKUP(B342,'X8'!$B:$AZ,12,FALSE)),IF($X$1=9,(VLOOKUP(B342,'X9'!$B:$AZ,12,FALSE)),IF($X$1=10,(VLOOKUP(B342,'X10'!$B:$AZ,12,FALSE)),IF($X$1=11,(VLOOKUP(B342,'X11'!$B:$AZ,12,FALSE)),IF($X$1=12,(VLOOKUP(B342,'X12'!$B:$AZ,12,FALSE)),IF($X$1=13,(VLOOKUP(B342,'X13'!$B:$AZ,12,FALSE)),"B"))))))))))))))=TRUE," ",(IF($X$1=1,(VLOOKUP(B342,'X1'!$B:$AZ,12,FALSE)),IF($X$1=2,(VLOOKUP(B342,'X2'!$B:$AZ,12,FALSE)),IF($X$1=3,(VLOOKUP(B342,'X3'!$B:$AZ,12,FALSE)),IF($X$1=4,(VLOOKUP(B342,'X4'!$B:$AZ,12,FALSE)),IF($X$1=5,(VLOOKUP(B342,'X5'!$B:$AZ,12,FALSE)),IF($X$1=6,(VLOOKUP(B342,'X6'!$B:$AZ,12,FALSE)),IF($X$1=7,(VLOOKUP(B342,'X7'!$B:$AZ,12,FALSE)),IF($X$1=8,(VLOOKUP(B342,'X8'!$B:$AZ,12,FALSE)),IF($X$1=9,(VLOOKUP(B342,'X9'!$B:$AZ,12,FALSE)),IF($X$1=10,(VLOOKUP(B342,'X10'!$B:$AZ,12,FALSE)),IF($X$1=11,(VLOOKUP(B342,'X11'!$B:$AZ,12,FALSE)),IF($X$1=12,(VLOOKUP(B342,'X12'!$B:$AZ,12,FALSE)),IF($X$1=13,(VLOOKUP(B342,'X13'!$B:$AZ,12,FALSE)),"B")))))))))))))))</f>
        <v xml:space="preserve"> </v>
      </c>
      <c r="Q342" s="185" t="str">
        <f ca="1">IF(ISERROR(IF($X$1=1,(VLOOKUP(B342,'X1'!$B:$AZ,46,FALSE)),IF($X$1=2,(VLOOKUP(B342,'X2'!$B:$AZ,46,FALSE)),IF($X$1=3,(VLOOKUP(B342,'X3'!$B:$AZ,46,FALSE)),IF($X$1=4,(VLOOKUP(B342,'X4'!$B:$AZ,46,FALSE)),IF($X$1=5,(VLOOKUP(B342,'X5'!$B:$AZ,46,FALSE)),IF($X$1=6,(VLOOKUP(B342,'X6'!$B:$AZ,46,FALSE)),IF($X$1=7,(VLOOKUP(B342,'X7'!$B:$AZ,46,FALSE)),IF($X$1=8,(VLOOKUP(B342,'X8'!$B:$AZ,46,FALSE)),IF($X$1=9,(VLOOKUP(B342,'X9'!$B:$AZ,46,FALSE)),IF($X$1=10,(VLOOKUP(B342,'X10'!$B:$AZ,46,FALSE)),IF($X$1=11,(VLOOKUP(B342,'X11'!$B:$AZ,46,FALSE)),IF($X$1=12,(VLOOKUP(B342,'X12'!$B:$AZ,46,FALSE)),IF($X$1=13,(VLOOKUP(B342,'X13'!$B:$AZ,46,FALSE)),"B"))))))))))))))=TRUE," ",(IF($X$1=1,(VLOOKUP(B342,'X1'!$B:$AZ,46,FALSE)),IF($X$1=2,(VLOOKUP(B342,'X2'!$B:$AZ,46,FALSE)),IF($X$1=3,(VLOOKUP(B342,'X3'!$B:$AZ,46,FALSE)),IF($X$1=4,(VLOOKUP(B342,'X4'!$B:$AZ,46,FALSE)),IF($X$1=5,(VLOOKUP(B342,'X5'!$B:$AZ,46,FALSE)),IF($X$1=6,(VLOOKUP(B342,'X6'!$B:$AZ,46,FALSE)),IF($X$1=7,(VLOOKUP(B342,'X7'!$B:$AZ,46,FALSE)),IF($X$1=8,(VLOOKUP(B342,'X8'!$B:$AZ,46,FALSE)),IF($X$1=9,(VLOOKUP(B342,'X9'!$B:$AZ,46,FALSE)),IF($X$1=10,(VLOOKUP(B342,'X10'!$B:$AZ,46,FALSE)),IF($X$1=11,(VLOOKUP(B342,'X11'!$B:$AZ,46,FALSE)),IF($X$1=12,(VLOOKUP(B342,'X12'!$B:$AZ,46,FALSE)),IF($X$1=13,(VLOOKUP(B342,'X13'!$B:$AZ,46,FALSE)),"B")))))))))))))))</f>
        <v xml:space="preserve"> </v>
      </c>
      <c r="R342" s="185" t="str">
        <f ca="1">IF(ISERROR(IF($X$1=1,(VLOOKUP(B342,'X1'!$B:$AZ,15,FALSE)),IF($X$1=2,(VLOOKUP(B342,'X2'!$B:$AZ,15,FALSE)),IF($X$1=3,(VLOOKUP(B342,'X3'!$B:$AZ,15,FALSE)),IF($X$1=4,(VLOOKUP(B342,'X4'!$B:$AZ,15,FALSE)),IF($X$1=5,(VLOOKUP(B342,'X5'!$B:$AZ,15,FALSE)),IF($X$1=6,(VLOOKUP(B342,'X6'!$B:$AZ,15,FALSE)),IF($X$1=7,(VLOOKUP(B342,'X7'!$B:$AZ,15,FALSE)),IF($X$1=8,(VLOOKUP(B342,'X8'!$B:$AZ,15,FALSE)),IF($X$1=9,(VLOOKUP(B342,'X9'!$B:$AZ,15,FALSE)),IF($X$1=10,(VLOOKUP(B342,'X10'!$B:$AZ,15,FALSE)),IF($X$1=11,(VLOOKUP(B342,'X11'!$B:$AZ,15,FALSE)),IF($X$1=12,(VLOOKUP(B342,'X12'!$B:$AZ,15,FALSE)),IF($X$1=13,(VLOOKUP(B342,'X13'!$B:$AZ,15,FALSE)),"B"))))))))))))))=TRUE," ",(IF($X$1=1,(VLOOKUP(B342,'X1'!$B:$AZ,15,FALSE)),IF($X$1=2,(VLOOKUP(B342,'X2'!$B:$AZ,15,FALSE)),IF($X$1=3,(VLOOKUP(B342,'X3'!$B:$AZ,15,FALSE)),IF($X$1=4,(VLOOKUP(B342,'X4'!$B:$AZ,15,FALSE)),IF($X$1=5,(VLOOKUP(B342,'X5'!$B:$AZ,15,FALSE)),IF($X$1=6,(VLOOKUP(B342,'X6'!$B:$AZ,15,FALSE)),IF($X$1=7,(VLOOKUP(B342,'X7'!$B:$AZ,15,FALSE)),IF($X$1=8,(VLOOKUP(B342,'X8'!$B:$AZ,15,FALSE)),IF($X$1=9,(VLOOKUP(B342,'X9'!$B:$AZ,15,FALSE)),IF($X$1=10,(VLOOKUP(B342,'X10'!$B:$AZ,15,FALSE)),IF($X$1=11,(VLOOKUP(B342,'X11'!$B:$AZ,15,FALSE)),IF($X$1=12,(VLOOKUP(B342,'X12'!$B:$AZ,15,FALSE)),IF($X$1=13,(VLOOKUP(B342,'X13'!$B:$AZ,15,FALSE)),"B")))))))))))))))</f>
        <v xml:space="preserve"> </v>
      </c>
      <c r="S342" s="185" t="str">
        <f ca="1">IF(ISERROR(IF((IF($X$1=1,(VLOOKUP(B342,'X1'!$B:$AZ,14,FALSE)),(IF($X$1=2,(VLOOKUP(B342,'X2'!$B:$AZ,14,FALSE)),(IF($X$1=3,(VLOOKUP(B342,'X3'!$B:$AZ,14,FALSE)),(IF($X$1=4,(VLOOKUP(B342,'X4'!$B:$AZ,14,FALSE)),(IF($X$1=5,(VLOOKUP(B342,'X5'!$B:$AZ,14,FALSE)),(IF($X$1=6,(VLOOKUP(B342,'X6'!$B:$AZ,14,FALSE)),(IF($X$1=7,(VLOOKUP(B342,'X7'!$B:$AZ,14,FALSE)),(IF($X$1=8,(VLOOKUP(B342,'X8'!$B:$AZ,14,FALSE)),(IF($X$1=9,(VLOOKUP(B342,'X9'!$B:$AZ,14,FALSE)),(IF($X$1=10,(VLOOKUP(B342,'X10'!$B:$AZ,14,FALSE)),(IF($X$1=11,(VLOOKUP(B342,'X11'!$B:$AZ,14,FALSE)),(IF($X$1=12,(VLOOKUP(B342,'X12'!$B:$AZ,14,FALSE)),(VLOOKUP(B342,'X13'!$B:$AZ,14,FALSE))))))))))))))))))))))))))=$V$1," ",(IF($X$1=1,(VLOOKUP(B342,'X1'!$B:$AZ,14,FALSE)),(IF($X$1=2,(VLOOKUP(B342,'X2'!$B:$AZ,14,FALSE)),(IF($X$1=3,(VLOOKUP(B342,'X3'!$B:$AZ,14,FALSE)),(IF($X$1=4,(VLOOKUP(B342,'X4'!$B:$AZ,14,FALSE)),(IF($X$1=5,(VLOOKUP(B342,'X5'!$B:$AZ,14,FALSE)),(IF($X$1=6,(VLOOKUP(B342,'X6'!$B:$AZ,14,FALSE)),(IF($X$1=7,(VLOOKUP(B342,'X7'!$B:$AZ,14,FALSE)),(IF($X$1=8,(VLOOKUP(B342,'X8'!$B:$AZ,14,FALSE)),(IF($X$1=9,(VLOOKUP(B342,'X9'!$B:$AZ,14,FALSE)),(IF($X$1=10,(VLOOKUP(B342,'X10'!$B:$AZ,14,FALSE)),(IF($X$1=11,(VLOOKUP(B342,'X11'!$B:$AZ,14,FALSE)),(IF($X$1=12,(VLOOKUP(B342,'X12'!$B:$AZ,14,FALSE)),(VLOOKUP(B342,'X13'!$B:$AZ,14,FALSE))))))))))))))))))))))))))))=TRUE," ",(IF((IF($X$1=1,(VLOOKUP(B342,'X1'!$B:$AZ,14,FALSE)),(IF($X$1=2,(VLOOKUP(B342,'X2'!$B:$AZ,14,FALSE)),(IF($X$1=3,(VLOOKUP(B342,'X3'!$B:$AZ,14,FALSE)),(IF($X$1=4,(VLOOKUP(B342,'X4'!$B:$AZ,14,FALSE)),(IF($X$1=5,(VLOOKUP(B342,'X5'!$B:$AZ,14,FALSE)),(IF($X$1=6,(VLOOKUP(B342,'X6'!$B:$AZ,14,FALSE)),(IF($X$1=7,(VLOOKUP(B342,'X7'!$B:$AZ,14,FALSE)),(IF($X$1=8,(VLOOKUP(B342,'X8'!$B:$AZ,14,FALSE)),(IF($X$1=9,(VLOOKUP(B342,'X9'!$B:$AZ,14,FALSE)),(IF($X$1=10,(VLOOKUP(B342,'X10'!$B:$AZ,14,FALSE)),(IF($X$1=11,(VLOOKUP(B342,'X11'!$B:$AZ,14,FALSE)),(IF($X$1=12,(VLOOKUP(B342,'X12'!$B:$AZ,14,FALSE)),(VLOOKUP(B342,'X13'!$B:$AZ,14,FALSE))))))))))))))))))))))))))=$V$1," ",(IF($X$1=1,(VLOOKUP(B342,'X1'!$B:$AZ,14,FALSE)),(IF($X$1=2,(VLOOKUP(B342,'X2'!$B:$AZ,14,FALSE)),(IF($X$1=3,(VLOOKUP(B342,'X3'!$B:$AZ,14,FALSE)),(IF($X$1=4,(VLOOKUP(B342,'X4'!$B:$AZ,14,FALSE)),(IF($X$1=5,(VLOOKUP(B342,'X5'!$B:$AZ,14,FALSE)),(IF($X$1=6,(VLOOKUP(B342,'X6'!$B:$AZ,14,FALSE)),(IF($X$1=7,(VLOOKUP(B342,'X7'!$B:$AZ,14,FALSE)),(IF($X$1=8,(VLOOKUP(B342,'X8'!$B:$AZ,14,FALSE)),(IF($X$1=9,(VLOOKUP(B342,'X9'!$B:$AZ,14,FALSE)),(IF($X$1=10,(VLOOKUP(B342,'X10'!$B:$AZ,14,FALSE)),(IF($X$1=11,(VLOOKUP(B342,'X11'!$B:$AZ,14,FALSE)),(IF($X$1=12,(VLOOKUP(B342,'X12'!$B:$AZ,14,FALSE)),(VLOOKUP(B342,'X13'!$B:$AZ,14,FALSE)))))))))))))))))))))))))))))</f>
        <v xml:space="preserve"> </v>
      </c>
    </row>
    <row r="343" spans="1:19" ht="14.1" customHeight="1" x14ac:dyDescent="0.2">
      <c r="A343" s="156" t="s">
        <v>1058</v>
      </c>
      <c r="B343" s="122" t="str">
        <f>IF(ISERROR(IF($U$16=1,(VLOOKUP(A343,$AC$89:$AH$125,2,FALSE)),IF((IF($X$1=1,'X1'!B302,(IF($X$1=2,'X2'!B302,(IF($X$1=3,'X3'!B302,(IF($X$1=4,'X4'!B302,(IF($X$1=5,'X5'!B302,(IF($X$1=6,'X6'!B302,(IF($X$1=7,'X7'!B302,(IF($X$1=8,'X8'!B302,(IF($X$1=9,'X9'!B302,(IF($X$1=10,'X10'!B302,(IF($X$1=11,'X11'!B302,(IF($X$1=12,'X12'!B302,'X13'!B302))))))))))))))))))))))))="","",(IF($X$1=1,'X1'!B302,(IF($X$1=2,'X2'!B302,(IF($X$1=3,'X3'!B302,(IF($X$1=4,'X4'!B302,(IF($X$1=5,'X5'!B302,(IF($X$1=6,'X6'!B302,(IF($X$1=7,'X7'!B302,(IF($X$1=8,'X8'!B302,(IF($X$1=9,'X9'!B302,(IF($X$1=10,'X10'!B302,(IF($X$1=11,'X11'!B302,(IF($X$1=12,'X12'!B302,'X13'!B302)))))))))))))))))))))))))))=TRUE," ",(IF($U$16=1,(VLOOKUP(A343,$AC$89:$AH$125,2,FALSE)),IF((IF($X$1=1,'X1'!B302,(IF($X$1=2,'X2'!B302,(IF($X$1=3,'X3'!B302,(IF($X$1=4,'X4'!B302,(IF($X$1=5,'X5'!B302,(IF($X$1=6,'X6'!B302,(IF($X$1=7,'X7'!B302,(IF($X$1=8,'X8'!B302,(IF($X$1=9,'X9'!B302,(IF($X$1=10,'X10'!B302,(IF($X$1=11,'X11'!B302,(IF($X$1=12,'X12'!B302,'X13'!B302))))))))))))))))))))))))="","",(IF($X$1=1,'X1'!B302,(IF($X$1=2,'X2'!B302,(IF($X$1=3,'X3'!B302,(IF($X$1=4,'X4'!B302,(IF($X$1=5,'X5'!B302,(IF($X$1=6,'X6'!B302,(IF($X$1=7,'X7'!B302,(IF($X$1=8,'X8'!B302,(IF($X$1=9,'X9'!B302,(IF($X$1=10,'X10'!B302,(IF($X$1=11,'X11'!B302,(IF($X$1=12,'X12'!B302,'X13'!B302))))))))))))))))))))))))))))</f>
        <v/>
      </c>
      <c r="C343" s="181" t="str">
        <f ca="1">IF(ISERROR(IF($X$1=1,(VLOOKUP(B343,'X1'!$B:$AZ,47,FALSE)),IF($X$1=2,(VLOOKUP(B343,'X2'!$B:$AZ,47,FALSE)),IF($X$1=3,(VLOOKUP(B343,'X3'!$B:$AZ,47,FALSE)),IF($X$1=4,(VLOOKUP(B343,'X4'!$B:$AZ,47,FALSE)),IF($X$1=5,(VLOOKUP(B343,'X5'!$B:$AZ,47,FALSE)),IF($X$1=6,(VLOOKUP(B343,'X6'!$B:$AZ,47,FALSE)),IF($X$1=7,(VLOOKUP(B343,'X7'!$B:$AZ,47,FALSE)),IF($X$1=8,(VLOOKUP(B343,'X8'!$B:$AZ,47,FALSE)),IF($X$1=9,(VLOOKUP(B343,'X9'!$B:$AZ,47,FALSE)),IF($X$1=10,(VLOOKUP(B343,'X10'!$B:$AZ,47,FALSE)),IF($X$1=11,(VLOOKUP(B343,'X11'!$B:$AZ,47,FALSE)),IF($X$1=12,(VLOOKUP(B343,'X12'!$B:$AZ,47,FALSE)),IF($X$1=13,(VLOOKUP(B343,'X13'!$B:$AZ,47,FALSE)),"B"))))))))))))))=TRUE," ",(IF($X$1=1,(VLOOKUP(B343,'X1'!$B:$AZ,47,FALSE)),IF($X$1=2,(VLOOKUP(B343,'X2'!$B:$AZ,47,FALSE)),IF($X$1=3,(VLOOKUP(B343,'X3'!$B:$AZ,47,FALSE)),IF($X$1=4,(VLOOKUP(B343,'X4'!$B:$AZ,47,FALSE)),IF($X$1=5,(VLOOKUP(B343,'X5'!$B:$AZ,47,FALSE)),IF($X$1=6,(VLOOKUP(B343,'X6'!$B:$AZ,47,FALSE)),IF($X$1=7,(VLOOKUP(B343,'X7'!$B:$AZ,47,FALSE)),IF($X$1=8,(VLOOKUP(B343,'X8'!$B:$AZ,47,FALSE)),IF($X$1=9,(VLOOKUP(B343,'X9'!$B:$AZ,47,FALSE)),IF($X$1=10,(VLOOKUP(B343,'X10'!$B:$AZ,47,FALSE)),IF($X$1=11,(VLOOKUP(B343,'X11'!$B:$AZ,47,FALSE)),IF($X$1=12,(VLOOKUP(B343,'X12'!$B:$AZ,47,FALSE)),IF($X$1=13,(VLOOKUP(B343,'X13'!$B:$AZ,47,FALSE)),"B")))))))))))))))</f>
        <v xml:space="preserve"> </v>
      </c>
      <c r="D343" s="181" t="str">
        <f ca="1">IF(ISERROR(IF($X$1=1,(VLOOKUP(B343,'X1'!$B:$AP,41,FALSE)),IF($X$1=2,(VLOOKUP(B343,'X2'!$B:$AP,41,FALSE)),IF($X$1=3,(VLOOKUP(B343,'X3'!$B:$AP,41,FALSE)),IF($X$1=4,(VLOOKUP(B343,'X4'!$B:$AP,41,FALSE)),IF($X$1=5,(VLOOKUP(B343,'X5'!$B:$AP,41,FALSE)),IF($X$1=6,(VLOOKUP(B343,'X6'!$B:$AP,41,FALSE)),IF($X$1=7,(VLOOKUP(B343,'X7'!$B:$AP,41,FALSE)),IF($X$1=8,(VLOOKUP(B343,'X8'!$B:$AP,41,FALSE)),IF($X$1=9,(VLOOKUP(B343,'X9'!$B:$AP,41,FALSE)),IF($X$1=10,(VLOOKUP(B343,'X10'!$B:$AP,41,FALSE)),IF($X$1=11,(VLOOKUP(B343,'X11'!$B:$AP,41,FALSE)),IF($X$1=12,(VLOOKUP(B343,'X12'!$B:$AP,41,FALSE)),IF($X$1=13,(VLOOKUP(B343,'X13'!$B:$AP,41,FALSE)),"B"))))))))))))))=TRUE," ",(IF($X$1=1,(VLOOKUP(B343,'X1'!$B:$AP,41,FALSE)),IF($X$1=2,(VLOOKUP(B343,'X2'!$B:$AP,41,FALSE)),IF($X$1=3,(VLOOKUP(B343,'X3'!$B:$AP,41,FALSE)),IF($X$1=4,(VLOOKUP(B343,'X4'!$B:$AP,41,FALSE)),IF($X$1=5,(VLOOKUP(B343,'X5'!$B:$AP,41,FALSE)),IF($X$1=6,(VLOOKUP(B343,'X6'!$B:$AP,41,FALSE)),IF($X$1=7,(VLOOKUP(B343,'X7'!$B:$AP,41,FALSE)),IF($X$1=8,(VLOOKUP(B343,'X8'!$B:$AP,41,FALSE)),IF($X$1=9,(VLOOKUP(B343,'X9'!$B:$AP,41,FALSE)),IF($X$1=10,(VLOOKUP(B343,'X10'!$B:$AP,41,FALSE)),IF($X$1=11,(VLOOKUP(B343,'X11'!$B:$AP,41,FALSE)),IF($X$1=12,(VLOOKUP(B343,'X12'!$B:$AP,41,FALSE)),IF($X$1=13,(VLOOKUP(B343,'X13'!$B:$AP,41,FALSE)),"B")))))))))))))))</f>
        <v xml:space="preserve"> </v>
      </c>
      <c r="E343" s="182" t="str">
        <f ca="1">IF(ISERROR(IF($X$1=1,(VLOOKUP(B343,'X1'!$B:$AP,7,FALSE)),IF($X$1=2,(VLOOKUP(B343,'X2'!$B:$AP,7,FALSE)),IF($X$1=3,(VLOOKUP(B343,'X3'!$B:$AP,7,FALSE)),IF($X$1=4,(VLOOKUP(B343,'X4'!$B:$AP,7,FALSE)),IF($X$1=5,(VLOOKUP(B343,'X5'!$B:$AP,7,FALSE)),IF($X$1=6,(VLOOKUP(B343,'X6'!$B:$AP,7,FALSE)),IF($X$1=7,(VLOOKUP(B343,'X7'!$B:$AP,7,FALSE)),IF($X$1=8,(VLOOKUP(B343,'X8'!$B:$AP,7,FALSE)),IF($X$1=9,(VLOOKUP(B343,'X9'!$B:$AP,7,FALSE)),IF($X$1=10,(VLOOKUP(B343,'X10'!$B:$AP,7,FALSE)),IF($X$1=11,(VLOOKUP(B343,'X11'!$B:$AP,7,FALSE)),IF($X$1=12,(VLOOKUP(B343,'X12'!$B:$AP,7,FALSE)),IF($X$1=13,(VLOOKUP(B343,'X13'!$B:$AP,7,FALSE)),"B"))))))))))))))=TRUE," ",(IF($X$1=1,(VLOOKUP(B343,'X1'!$B:$AP,7,FALSE)),IF($X$1=2,(VLOOKUP(B343,'X2'!$B:$AP,7,FALSE)),IF($X$1=3,(VLOOKUP(B343,'X3'!$B:$AP,7,FALSE)),IF($X$1=4,(VLOOKUP(B343,'X4'!$B:$AP,7,FALSE)),IF($X$1=5,(VLOOKUP(B343,'X5'!$B:$AP,7,FALSE)),IF($X$1=6,(VLOOKUP(B343,'X6'!$B:$AP,7,FALSE)),IF($X$1=7,(VLOOKUP(B343,'X7'!$B:$AP,7,FALSE)),IF($X$1=8,(VLOOKUP(B343,'X8'!$B:$AP,7,FALSE)),IF($X$1=9,(VLOOKUP(B343,'X9'!$B:$AP,7,FALSE)),IF($X$1=10,(VLOOKUP(B343,'X10'!$B:$AP,7,FALSE)),IF($X$1=11,(VLOOKUP(B343,'X11'!$B:$AP,7,FALSE)),IF($X$1=12,(VLOOKUP(B343,'X12'!$B:$AP,7,FALSE)),IF($X$1=13,(VLOOKUP(B343,'X13'!$B:$AP,7,FALSE)),"B")))))))))))))))</f>
        <v xml:space="preserve"> </v>
      </c>
      <c r="F343" s="182" t="str">
        <f ca="1">IF(ISERROR(IF((IF($X$1=1,(VLOOKUP(B343,'X1'!$B:$AO,6,FALSE)),(IF($X$1=2,(VLOOKUP(B343,'X2'!$B:$AO,6,FALSE)),(IF($X$1=3,(VLOOKUP(B343,'X3'!$B:$AO,6,FALSE)),(IF($X$1=4,(VLOOKUP(B343,'X4'!$B:$AO,6,FALSE)),(IF($X$1=5,(VLOOKUP(B343,'X5'!$B:$AO,6,FALSE)),(IF($X$1=6,(VLOOKUP(B343,'X6'!$B:$AO,6,FALSE)),(IF($X$1=7,(VLOOKUP(B343,'X7'!$B:$AO,6,FALSE)),(IF($X$1=8,(VLOOKUP(B343,'X8'!$B:$AO,6,FALSE)),(IF($X$1=9,(VLOOKUP(B343,'X9'!$B:$AO,6,FALSE)),(IF($X$1=10,(VLOOKUP(B343,'X10'!$B:$AO,6,FALSE)),(IF($X$1=11,(VLOOKUP(B343,'X11'!$B:$AO,6,FALSE)),(IF($X$1=12,(VLOOKUP(B343,'X12'!$B:$AO,6,FALSE)),(VLOOKUP(B343,'X13'!$B:$AO,6,FALSE))))))))))))))))))))))))))=$V$1," ",(IF($X$1=1,(VLOOKUP(B343,'X1'!$B:$AO,6,FALSE)),(IF($X$1=2,(VLOOKUP(B343,'X2'!$B:$AO,6,FALSE)),(IF($X$1=3,(VLOOKUP(B343,'X3'!$B:$AO,6,FALSE)),(IF($X$1=4,(VLOOKUP(B343,'X4'!$B:$AO,6,FALSE)),(IF($X$1=5,(VLOOKUP(B343,'X5'!$B:$AO,6,FALSE)),(IF($X$1=6,(VLOOKUP(B343,'X6'!$B:$AO,6,FALSE)),(IF($X$1=7,(VLOOKUP(B343,'X7'!$B:$AO,6,FALSE)),(IF($X$1=8,(VLOOKUP(B343,'X8'!$B:$AO,6,FALSE)),(IF($X$1=9,(VLOOKUP(B343,'X9'!$B:$AO,6,FALSE)),(IF($X$1=10,(VLOOKUP(B343,'X10'!$B:$AO,6,FALSE)),(IF($X$1=11,(VLOOKUP(B343,'X11'!$B:$AO,6,FALSE)),(IF($X$1=12,(VLOOKUP(B343,'X12'!$B:$AO,6,FALSE)),(VLOOKUP(B343,'X13'!$B:$AO,6,FALSE))))))))))))))))))))))))))))=TRUE," ",(IF((IF($X$1=1,(VLOOKUP(B343,'X1'!$B:$AO,6,FALSE)),(IF($X$1=2,(VLOOKUP(B343,'X2'!$B:$AO,6,FALSE)),(IF($X$1=3,(VLOOKUP(B343,'X3'!$B:$AO,6,FALSE)),(IF($X$1=4,(VLOOKUP(B343,'X4'!$B:$AO,6,FALSE)),(IF($X$1=5,(VLOOKUP(B343,'X5'!$B:$AO,6,FALSE)),(IF($X$1=6,(VLOOKUP(B343,'X6'!$B:$AO,6,FALSE)),(IF($X$1=7,(VLOOKUP(B343,'X7'!$B:$AO,6,FALSE)),(IF($X$1=8,(VLOOKUP(B343,'X8'!$B:$AO,6,FALSE)),(IF($X$1=9,(VLOOKUP(B343,'X9'!$B:$AO,6,FALSE)),(IF($X$1=10,(VLOOKUP(B343,'X10'!$B:$AO,6,FALSE)),(IF($X$1=11,(VLOOKUP(B343,'X11'!$B:$AO,6,FALSE)),(IF($X$1=12,(VLOOKUP(B343,'X12'!$B:$AO,6,FALSE)),(VLOOKUP(B343,'X13'!$B:$AO,6,FALSE))))))))))))))))))))))))))=$V$1," ",(IF($X$1=1,(VLOOKUP(B343,'X1'!$B:$AO,6,FALSE)),(IF($X$1=2,(VLOOKUP(B343,'X2'!$B:$AO,6,FALSE)),(IF($X$1=3,(VLOOKUP(B343,'X3'!$B:$AO,6,FALSE)),(IF($X$1=4,(VLOOKUP(B343,'X4'!$B:$AO,6,FALSE)),(IF($X$1=5,(VLOOKUP(B343,'X5'!$B:$AO,6,FALSE)),(IF($X$1=6,(VLOOKUP(B343,'X6'!$B:$AO,6,FALSE)),(IF($X$1=7,(VLOOKUP(B343,'X7'!$B:$AO,6,FALSE)),(IF($X$1=8,(VLOOKUP(B343,'X8'!$B:$AO,6,FALSE)),(IF($X$1=9,(VLOOKUP(B343,'X9'!$B:$AO,6,FALSE)),(IF($X$1=10,(VLOOKUP(B343,'X10'!$B:$AO,6,FALSE)),(IF($X$1=11,(VLOOKUP(B343,'X11'!$B:$AO,6,FALSE)),(IF($X$1=12,(VLOOKUP(B343,'X12'!$B:$AO,6,FALSE)),(VLOOKUP(B343,'X13'!$B:$AO,6,FALSE)))))))))))))))))))))))))))))</f>
        <v xml:space="preserve"> </v>
      </c>
      <c r="G343" s="182" t="str">
        <f ca="1">IF(ISERROR(IF($X$1=1,(VLOOKUP(B343,'X1'!$B:$AZ,44,FALSE)),IF($X$1=2,(VLOOKUP(B343,'X2'!$B:$AZ,44,FALSE)),IF($X$1=3,(VLOOKUP(B343,'X3'!$B:$AZ,44,FALSE)),IF($X$1=4,(VLOOKUP(B343,'X4'!$B:$AZ,44,FALSE)),IF($X$1=5,(VLOOKUP(B343,'X5'!$B:$AZ,44,FALSE)),IF($X$1=6,(VLOOKUP(B343,'X6'!$B:$AZ,44,FALSE)),IF($X$1=7,(VLOOKUP(B343,'X7'!$B:$AZ,44,FALSE)),IF($X$1=8,(VLOOKUP(B343,'X8'!$B:$AZ,44,FALSE)),IF($X$1=9,(VLOOKUP(B343,'X9'!$B:$AZ,44,FALSE)),IF($X$1=10,(VLOOKUP(B343,'X10'!$B:$AZ,44,FALSE)),IF($X$1=11,(VLOOKUP(B343,'X11'!$B:$AZ,44,FALSE)),IF($X$1=12,(VLOOKUP(B343,'X12'!$B:$AZ,44,FALSE)),IF($X$1=13,(VLOOKUP(B343,'X13'!$B:$AZ,44,FALSE)),"B"))))))))))))))=TRUE," ",(IF($X$1=1,(VLOOKUP(B343,'X1'!$B:$AZ,44,FALSE)),IF($X$1=2,(VLOOKUP(B343,'X2'!$B:$AZ,44,FALSE)),IF($X$1=3,(VLOOKUP(B343,'X3'!$B:$AZ,44,FALSE)),IF($X$1=4,(VLOOKUP(B343,'X4'!$B:$AZ,44,FALSE)),IF($X$1=5,(VLOOKUP(B343,'X5'!$B:$AZ,44,FALSE)),IF($X$1=6,(VLOOKUP(B343,'X6'!$B:$AZ,44,FALSE)),IF($X$1=7,(VLOOKUP(B343,'X7'!$B:$AZ,44,FALSE)),IF($X$1=8,(VLOOKUP(B343,'X8'!$B:$AZ,44,FALSE)),IF($X$1=9,(VLOOKUP(B343,'X9'!$B:$AZ,44,FALSE)),IF($X$1=10,(VLOOKUP(B343,'X10'!$B:$AZ,44,FALSE)),IF($X$1=11,(VLOOKUP(B343,'X11'!$B:$AZ,44,FALSE)),IF($X$1=12,(VLOOKUP(B343,'X12'!$B:$AZ,44,FALSE)),IF($X$1=13,(VLOOKUP(B343,'X13'!$B:$AZ,44,FALSE)),"B")))))))))))))))</f>
        <v xml:space="preserve"> </v>
      </c>
      <c r="H343" s="182" t="str">
        <f ca="1">IF(ISERROR(IF($X$1=1,(VLOOKUP(B343,'X1'!$B:$AZ,8,FALSE)),IF($X$1=2,(VLOOKUP(B343,'X2'!$B:$AZ,8,FALSE)),IF($X$1=3,(VLOOKUP(B343,'X3'!$B:$AZ,8,FALSE)),IF($X$1=4,(VLOOKUP(B343,'X4'!$B:$AZ,8,FALSE)),IF($X$1=5,(VLOOKUP(B343,'X5'!$B:$AZ,8,FALSE)),IF($X$1=6,(VLOOKUP(B343,'X6'!$B:$AZ,8,FALSE)),IF($X$1=7,(VLOOKUP(B343,'X7'!$B:$AZ,8,FALSE)),IF($X$1=8,(VLOOKUP(B343,'X8'!$B:$AZ,8,FALSE)),IF($X$1=9,(VLOOKUP(B343,'X9'!$B:$AZ,8,FALSE)),IF($X$1=10,(VLOOKUP(B343,'X10'!$B:$AZ,8,FALSE)),IF($X$1=11,(VLOOKUP(B343,'X11'!$B:$AZ,8,FALSE)),IF($X$1=12,(VLOOKUP(B343,'X12'!$B:$AZ,8,FALSE)),IF($X$1=13,(VLOOKUP(B343,'X13'!$B:$AZ,8,FALSE)),"B"))))))))))))))=TRUE," ",(IF($X$1=1,(VLOOKUP(B343,'X1'!$B:$AZ,8,FALSE)),IF($X$1=2,(VLOOKUP(B343,'X2'!$B:$AZ,8,FALSE)),IF($X$1=3,(VLOOKUP(B343,'X3'!$B:$AZ,8,FALSE)),IF($X$1=4,(VLOOKUP(B343,'X4'!$B:$AZ,8,FALSE)),IF($X$1=5,(VLOOKUP(B343,'X5'!$B:$AZ,8,FALSE)),IF($X$1=6,(VLOOKUP(B343,'X6'!$B:$AZ,8,FALSE)),IF($X$1=7,(VLOOKUP(B343,'X7'!$B:$AZ,8,FALSE)),IF($X$1=8,(VLOOKUP(B343,'X8'!$B:$AZ,8,FALSE)),IF($X$1=9,(VLOOKUP(B343,'X9'!$B:$AZ,8,FALSE)),IF($X$1=10,(VLOOKUP(B343,'X10'!$B:$AZ,8,FALSE)),IF($X$1=11,(VLOOKUP(B343,'X11'!$B:$AZ,8,FALSE)),IF($X$1=12,(VLOOKUP(B343,'X12'!$B:$AZ,8,FALSE)),IF($X$1=13,(VLOOKUP(B343,'X13'!$B:$AZ,8,FALSE)),"B")))))))))))))))</f>
        <v xml:space="preserve"> </v>
      </c>
      <c r="I343" s="183" t="str">
        <f ca="1">IF(ISERROR(IF($X$1=1,(VLOOKUP(B343,'X1'!$B:$AZ,2,FALSE)),IF($X$1=2,(VLOOKUP(B343,'X2'!$B:$AZ,2,FALSE)),IF($X$1=3,(VLOOKUP(B343,'X3'!$B:$AZ,2,FALSE)),IF($X$1=4,(VLOOKUP(B343,'X4'!$B:$AZ,2,FALSE)),IF($X$1=5,(VLOOKUP(B343,'X5'!$B:$AZ,2,FALSE)),IF($X$1=6,(VLOOKUP(B343,'X6'!$B:$AZ,2,FALSE)),IF($X$1=7,(VLOOKUP(B343,'X7'!$B:$AZ,2,FALSE)),IF($X$1=8,(VLOOKUP(B343,'X8'!$B:$AZ,2,FALSE)),IF($X$1=9,(VLOOKUP(B343,'X9'!$B:$AZ,2,FALSE)),IF($X$1=10,(VLOOKUP(B343,'X10'!$B:$AZ,2,FALSE)),IF($X$1=11,(VLOOKUP(B343,'X11'!$B:$AZ,2,FALSE)),IF($X$1=12,(VLOOKUP(B343,'X12'!$B:$AZ,2,FALSE)),IF($X$1=13,(VLOOKUP(B343,'X13'!$B:$AZ,2,FALSE)),"B"))))))))))))))=TRUE," ",(IF($X$1=1,(VLOOKUP(B343,'X1'!$B:$AZ,2,FALSE)),IF($X$1=2,(VLOOKUP(B343,'X2'!$B:$AZ,2,FALSE)),IF($X$1=3,(VLOOKUP(B343,'X3'!$B:$AZ,2,FALSE)),IF($X$1=4,(VLOOKUP(B343,'X4'!$B:$AZ,2,FALSE)),IF($X$1=5,(VLOOKUP(B343,'X5'!$B:$AZ,2,FALSE)),IF($X$1=6,(VLOOKUP(B343,'X6'!$B:$AZ,2,FALSE)),IF($X$1=7,(VLOOKUP(B343,'X7'!$B:$AZ,2,FALSE)),IF($X$1=8,(VLOOKUP(B343,'X8'!$B:$AZ,2,FALSE)),IF($X$1=9,(VLOOKUP(B343,'X9'!$B:$AZ,2,FALSE)),IF($X$1=10,(VLOOKUP(B343,'X10'!$B:$AZ,2,FALSE)),IF($X$1=11,(VLOOKUP(B343,'X11'!$B:$AZ,2,FALSE)),IF($X$1=12,(VLOOKUP(B343,'X12'!$B:$AZ,2,FALSE)),IF($X$1=13,(VLOOKUP(B343,'X13'!$B:$AZ,2,FALSE)),"B")))))))))))))))</f>
        <v xml:space="preserve"> </v>
      </c>
      <c r="J343" s="183" t="str">
        <f ca="1">IF(ISERROR(IF($X$1=1,(VLOOKUP(B343,'X1'!$B:$AZ,3,FALSE)),IF($X$1=2,(VLOOKUP(B343,'X2'!$B:$AZ,3,FALSE)),IF($X$1=3,(VLOOKUP(B343,'X3'!$B:$AZ,3,FALSE)),IF($X$1=4,(VLOOKUP(B343,'X4'!$B:$AZ,3,FALSE)),IF($X$1=5,(VLOOKUP(B343,'X5'!$B:$AZ,3,FALSE)),IF($X$1=6,(VLOOKUP(B343,'X6'!$B:$AZ,3,FALSE)),IF($X$1=7,(VLOOKUP(B343,'X7'!$B:$AZ,3,FALSE)),IF($X$1=8,(VLOOKUP(B343,'X8'!$B:$AZ,3,FALSE)),IF($X$1=9,(VLOOKUP(B343,'X9'!$B:$AZ,3,FALSE)),IF($X$1=10,(VLOOKUP(B343,'X10'!$B:$AZ,3,FALSE)),IF($X$1=11,(VLOOKUP(B343,'X11'!$B:$AZ,3,FALSE)),IF($X$1=12,(VLOOKUP(B343,'X12'!$B:$AZ,3,FALSE)),IF($X$1=13,(VLOOKUP(B343,'X13'!$B:$AZ,3,FALSE)),"B"))))))))))))))=TRUE," ",(IF($X$1=1,(VLOOKUP(B343,'X1'!$B:$AZ,3,FALSE)),IF($X$1=2,(VLOOKUP(B343,'X2'!$B:$AZ,3,FALSE)),IF($X$1=3,(VLOOKUP(B343,'X3'!$B:$AZ,3,FALSE)),IF($X$1=4,(VLOOKUP(B343,'X4'!$B:$AZ,3,FALSE)),IF($X$1=5,(VLOOKUP(B343,'X5'!$B:$AZ,3,FALSE)),IF($X$1=6,(VLOOKUP(B343,'X6'!$B:$AZ,3,FALSE)),IF($X$1=7,(VLOOKUP(B343,'X7'!$B:$AZ,3,FALSE)),IF($X$1=8,(VLOOKUP(B343,'X8'!$B:$AZ,3,FALSE)),IF($X$1=9,(VLOOKUP(B343,'X9'!$B:$AZ,3,FALSE)),IF($X$1=10,(VLOOKUP(B343,'X10'!$B:$AZ,3,FALSE)),IF($X$1=11,(VLOOKUP(B343,'X11'!$B:$AZ,3,FALSE)),IF($X$1=12,(VLOOKUP(B343,'X12'!$B:$AZ,3,FALSE)),IF($X$1=13,(VLOOKUP(B343,'X13'!$B:$AZ,3,FALSE)),"B")))))))))))))))</f>
        <v xml:space="preserve"> </v>
      </c>
      <c r="K343" s="183" t="str">
        <f ca="1">IF(ISERROR(IF($X$1=1,(VLOOKUP(B343,'X1'!$B:$AZ,5,FALSE)),IF($X$1=2,(VLOOKUP(B343,'X2'!$B:$AZ,5,FALSE)),IF($X$1=3,(VLOOKUP(B343,'X3'!$B:$AZ,5,FALSE)),IF($X$1=4,(VLOOKUP(B343,'X4'!$B:$AZ,5,FALSE)),IF($X$1=5,(VLOOKUP(B343,'X5'!$B:$AZ,5,FALSE)),IF($X$1=6,(VLOOKUP(B343,'X6'!$B:$AZ,5,FALSE)),IF($X$1=7,(VLOOKUP(B343,'X7'!$B:$AZ,5,FALSE)),IF($X$1=8,(VLOOKUP(B343,'X8'!$B:$AZ,5,FALSE)),IF($X$1=9,(VLOOKUP(B343,'X9'!$B:$AZ,5,FALSE)),IF($X$1=10,(VLOOKUP(B343,'X10'!$B:$AZ,5,FALSE)),IF($X$1=11,(VLOOKUP(B343,'X11'!$B:$AZ,5,FALSE)),IF($X$1=12,(VLOOKUP(B343,'X12'!$B:$AZ,5,FALSE)),IF($X$1=13,(VLOOKUP(B343,'X13'!$B:$AZ,5,FALSE)),"B"))))))))))))))=TRUE," ",(IF($X$1=1,(VLOOKUP(B343,'X1'!$B:$AZ,5,FALSE)),IF($X$1=2,(VLOOKUP(B343,'X2'!$B:$AZ,5,FALSE)),IF($X$1=3,(VLOOKUP(B343,'X3'!$B:$AZ,5,FALSE)),IF($X$1=4,(VLOOKUP(B343,'X4'!$B:$AZ,5,FALSE)),IF($X$1=5,(VLOOKUP(B343,'X5'!$B:$AZ,5,FALSE)),IF($X$1=6,(VLOOKUP(B343,'X6'!$B:$AZ,5,FALSE)),IF($X$1=7,(VLOOKUP(B343,'X7'!$B:$AZ,5,FALSE)),IF($X$1=8,(VLOOKUP(B343,'X8'!$B:$AZ,5,FALSE)),IF($X$1=9,(VLOOKUP(B343,'X9'!$B:$AZ,5,FALSE)),IF($X$1=10,(VLOOKUP(B343,'X10'!$B:$AZ,5,FALSE)),IF($X$1=11,(VLOOKUP(B343,'X11'!$B:$AZ,5,FALSE)),IF($X$1=12,(VLOOKUP(B343,'X12'!$B:$AZ,5,FALSE)),IF($X$1=13,(VLOOKUP(B343,'X13'!$B:$AZ,5,FALSE)),"B")))))))))))))))</f>
        <v xml:space="preserve"> </v>
      </c>
      <c r="L343" s="184" t="str">
        <f ca="1">IF(ISERROR(IF($X$1=1,(VLOOKUP(B343,'X1'!$B:$AZ,9,FALSE)),IF($X$1=2,(VLOOKUP(B343,'X2'!$B:$AZ,9,FALSE)),IF($X$1=3,(VLOOKUP(B343,'X3'!$B:$AZ,9,FALSE)),IF($X$1=4,(VLOOKUP(B343,'X4'!$B:$AZ,9,FALSE)),IF($X$1=5,(VLOOKUP(B343,'X5'!$B:$AZ,9,FALSE)),IF($X$1=6,(VLOOKUP(B343,'X6'!$B:$AZ,9,FALSE)),IF($X$1=7,(VLOOKUP(B343,'X7'!$B:$AZ,9,FALSE)),IF($X$1=8,(VLOOKUP(B343,'X8'!$B:$AZ,9,FALSE)),IF($X$1=9,(VLOOKUP(B343,'X9'!$B:$AZ,9,FALSE)),IF($X$1=10,(VLOOKUP(B343,'X10'!$B:$AZ,9,FALSE)),IF($X$1=11,(VLOOKUP(B343,'X11'!$B:$AZ,9,FALSE)),IF($X$1=12,(VLOOKUP(B343,'X12'!$B:$AZ,9,FALSE)),IF($X$1=13,(VLOOKUP(B343,'X13'!$B:$AZ,9,FALSE)),"B"))))))))))))))=TRUE," ",(IF($X$1=1,(VLOOKUP(B343,'X1'!$B:$AZ,9,FALSE)),IF($X$1=2,(VLOOKUP(B343,'X2'!$B:$AZ,9,FALSE)),IF($X$1=3,(VLOOKUP(B343,'X3'!$B:$AZ,9,FALSE)),IF($X$1=4,(VLOOKUP(B343,'X4'!$B:$AZ,9,FALSE)),IF($X$1=5,(VLOOKUP(B343,'X5'!$B:$AZ,9,FALSE)),IF($X$1=6,(VLOOKUP(B343,'X6'!$B:$AZ,9,FALSE)),IF($X$1=7,(VLOOKUP(B343,'X7'!$B:$AZ,9,FALSE)),IF($X$1=8,(VLOOKUP(B343,'X8'!$B:$AZ,9,FALSE)),IF($X$1=9,(VLOOKUP(B343,'X9'!$B:$AZ,9,FALSE)),IF($X$1=10,(VLOOKUP(B343,'X10'!$B:$AZ,9,FALSE)),IF($X$1=11,(VLOOKUP(B343,'X11'!$B:$AZ,9,FALSE)),IF($X$1=12,(VLOOKUP(B343,'X12'!$B:$AZ,9,FALSE)),IF($X$1=13,(VLOOKUP(B343,'X13'!$B:$AZ,9,FALSE)),"B")))))))))))))))</f>
        <v xml:space="preserve"> </v>
      </c>
      <c r="M343" s="184" t="str">
        <f ca="1">IF(ISERROR(IF($X$1=1,(VLOOKUP(B343,'X1'!$B:$AZ,10,FALSE)),IF($X$1=2,(VLOOKUP(B343,'X2'!$B:$AZ,10,FALSE)),IF($X$1=3,(VLOOKUP(B343,'X3'!$B:$AZ,10,FALSE)),IF($X$1=4,(VLOOKUP(B343,'X4'!$B:$AZ,10,FALSE)),IF($X$1=5,(VLOOKUP(B343,'X5'!$B:$AZ,10,FALSE)),IF($X$1=6,(VLOOKUP(B343,'X6'!$B:$AZ,10,FALSE)),IF($X$1=7,(VLOOKUP(B343,'X7'!$B:$AZ,10,FALSE)),IF($X$1=8,(VLOOKUP(B343,'X8'!$B:$AZ,10,FALSE)),IF($X$1=9,(VLOOKUP(B343,'X9'!$B:$AZ,10,FALSE)),IF($X$1=10,(VLOOKUP(B343,'X10'!$B:$AZ,10,FALSE)),IF($X$1=11,(VLOOKUP(B343,'X11'!$B:$AZ,10,FALSE)),IF($X$1=12,(VLOOKUP(B343,'X12'!$B:$AZ,10,FALSE)),IF($X$1=13,(VLOOKUP(B343,'X13'!$B:$AZ,10,FALSE)),"B"))))))))))))))=TRUE," ",(IF($X$1=1,(VLOOKUP(B343,'X1'!$B:$AZ,10,FALSE)),IF($X$1=2,(VLOOKUP(B343,'X2'!$B:$AZ,10,FALSE)),IF($X$1=3,(VLOOKUP(B343,'X3'!$B:$AZ,10,FALSE)),IF($X$1=4,(VLOOKUP(B343,'X4'!$B:$AZ,10,FALSE)),IF($X$1=5,(VLOOKUP(B343,'X5'!$B:$AZ,10,FALSE)),IF($X$1=6,(VLOOKUP(B343,'X6'!$B:$AZ,10,FALSE)),IF($X$1=7,(VLOOKUP(B343,'X7'!$B:$AZ,10,FALSE)),IF($X$1=8,(VLOOKUP(B343,'X8'!$B:$AZ,10,FALSE)),IF($X$1=9,(VLOOKUP(B343,'X9'!$B:$AZ,10,FALSE)),IF($X$1=10,(VLOOKUP(B343,'X10'!$B:$AZ,10,FALSE)),IF($X$1=11,(VLOOKUP(B343,'X11'!$B:$AZ,10,FALSE)),IF($X$1=12,(VLOOKUP(B343,'X12'!$B:$AZ,10,FALSE)),IF($X$1=13,(VLOOKUP(B343,'X13'!$B:$AZ,10,FALSE)),"B")))))))))))))))</f>
        <v xml:space="preserve"> </v>
      </c>
      <c r="N343" s="185" t="str">
        <f ca="1">IF(ISERROR(IF($X$1=1,(VLOOKUP(B343,'X1'!$B:$AZ,45,FALSE)),IF($X$1=2,(VLOOKUP(B343,'X2'!$B:$AZ,45,FALSE)),IF($X$1=3,(VLOOKUP(B343,'X3'!$B:$AZ,45,FALSE)),IF($X$1=4,(VLOOKUP(B343,'X4'!$B:$AZ,45,FALSE)),IF($X$1=5,(VLOOKUP(B343,'X5'!$B:$AZ,45,FALSE)),IF($X$1=6,(VLOOKUP(B343,'X6'!$B:$AZ,45,FALSE)),IF($X$1=7,(VLOOKUP(B343,'X7'!$B:$AZ,45,FALSE)),IF($X$1=8,(VLOOKUP(B343,'X8'!$B:$AZ,45,FALSE)),IF($X$1=9,(VLOOKUP(B343,'X9'!$B:$AZ,45,FALSE)),IF($X$1=10,(VLOOKUP(B343,'X10'!$B:$AZ,45,FALSE)),IF($X$1=11,(VLOOKUP(B343,'X11'!$B:$AZ,45,FALSE)),IF($X$1=12,(VLOOKUP(B343,'X12'!$B:$AZ,45,FALSE)),IF($X$1=13,(VLOOKUP(B343,'X13'!$B:$AZ,45,FALSE)),"B"))))))))))))))=TRUE," ",(IF($X$1=1,(VLOOKUP(B343,'X1'!$B:$AZ,45,FALSE)),IF($X$1=2,(VLOOKUP(B343,'X2'!$B:$AZ,45,FALSE)),IF($X$1=3,(VLOOKUP(B343,'X3'!$B:$AZ,45,FALSE)),IF($X$1=4,(VLOOKUP(B343,'X4'!$B:$AZ,45,FALSE)),IF($X$1=5,(VLOOKUP(B343,'X5'!$B:$AZ,45,FALSE)),IF($X$1=6,(VLOOKUP(B343,'X6'!$B:$AZ,45,FALSE)),IF($X$1=7,(VLOOKUP(B343,'X7'!$B:$AZ,45,FALSE)),IF($X$1=8,(VLOOKUP(B343,'X8'!$B:$AZ,45,FALSE)),IF($X$1=9,(VLOOKUP(B343,'X9'!$B:$AZ,45,FALSE)),IF($X$1=10,(VLOOKUP(B343,'X10'!$B:$AZ,45,FALSE)),IF($X$1=11,(VLOOKUP(B343,'X11'!$B:$AZ,45,FALSE)),IF($X$1=12,(VLOOKUP(B343,'X12'!$B:$AZ,45,FALSE)),IF($X$1=13,(VLOOKUP(B343,'X13'!$B:$AZ,45,FALSE)),"B")))))))))))))))</f>
        <v xml:space="preserve"> </v>
      </c>
      <c r="O343" s="184" t="str">
        <f ca="1">IF(ISERROR(IF($X$1=1,(VLOOKUP(B343,'X1'!$B:$AZ,11,FALSE)),IF($X$1=2,(VLOOKUP(B343,'X2'!$B:$AZ,11,FALSE)),IF($X$1=3,(VLOOKUP(B343,'X3'!$B:$AZ,11,FALSE)),IF($X$1=4,(VLOOKUP(B343,'X4'!$B:$AZ,11,FALSE)),IF($X$1=5,(VLOOKUP(B343,'X5'!$B:$AZ,11,FALSE)),IF($X$1=6,(VLOOKUP(B343,'X6'!$B:$AZ,11,FALSE)),IF($X$1=7,(VLOOKUP(B343,'X7'!$B:$AZ,11,FALSE)),IF($X$1=8,(VLOOKUP(B343,'X8'!$B:$AZ,11,FALSE)),IF($X$1=9,(VLOOKUP(B343,'X9'!$B:$AZ,11,FALSE)),IF($X$1=10,(VLOOKUP(B343,'X10'!$B:$AZ,11,FALSE)),IF($X$1=11,(VLOOKUP(B343,'X11'!$B:$AZ,11,FALSE)),IF($X$1=12,(VLOOKUP(B343,'X12'!$B:$AZ,11,FALSE)),IF($X$1=13,(VLOOKUP(B343,'X13'!$B:$AZ,11,FALSE)),"B"))))))))))))))=TRUE," ",(IF($X$1=1,(VLOOKUP(B343,'X1'!$B:$AZ,11,FALSE)),IF($X$1=2,(VLOOKUP(B343,'X2'!$B:$AZ,11,FALSE)),IF($X$1=3,(VLOOKUP(B343,'X3'!$B:$AZ,11,FALSE)),IF($X$1=4,(VLOOKUP(B343,'X4'!$B:$AZ,11,FALSE)),IF($X$1=5,(VLOOKUP(B343,'X5'!$B:$AZ,11,FALSE)),IF($X$1=6,(VLOOKUP(B343,'X6'!$B:$AZ,11,FALSE)),IF($X$1=7,(VLOOKUP(B343,'X7'!$B:$AZ,11,FALSE)),IF($X$1=8,(VLOOKUP(B343,'X8'!$B:$AZ,11,FALSE)),IF($X$1=9,(VLOOKUP(B343,'X9'!$B:$AZ,11,FALSE)),IF($X$1=10,(VLOOKUP(B343,'X10'!$B:$AZ,11,FALSE)),IF($X$1=11,(VLOOKUP(B343,'X11'!$B:$AZ,11,FALSE)),IF($X$1=12,(VLOOKUP(B343,'X12'!$B:$AZ,11,FALSE)),IF($X$1=13,(VLOOKUP(B343,'X13'!$B:$AZ,11,FALSE)),"B")))))))))))))))</f>
        <v xml:space="preserve"> </v>
      </c>
      <c r="P343" s="184" t="str">
        <f ca="1">IF(ISERROR(IF($X$1=1,(VLOOKUP(B343,'X1'!$B:$AZ,12,FALSE)),IF($X$1=2,(VLOOKUP(B343,'X2'!$B:$AZ,12,FALSE)),IF($X$1=3,(VLOOKUP(B343,'X3'!$B:$AZ,12,FALSE)),IF($X$1=4,(VLOOKUP(B343,'X4'!$B:$AZ,12,FALSE)),IF($X$1=5,(VLOOKUP(B343,'X5'!$B:$AZ,12,FALSE)),IF($X$1=6,(VLOOKUP(B343,'X6'!$B:$AZ,12,FALSE)),IF($X$1=7,(VLOOKUP(B343,'X7'!$B:$AZ,12,FALSE)),IF($X$1=8,(VLOOKUP(B343,'X8'!$B:$AZ,12,FALSE)),IF($X$1=9,(VLOOKUP(B343,'X9'!$B:$AZ,12,FALSE)),IF($X$1=10,(VLOOKUP(B343,'X10'!$B:$AZ,12,FALSE)),IF($X$1=11,(VLOOKUP(B343,'X11'!$B:$AZ,12,FALSE)),IF($X$1=12,(VLOOKUP(B343,'X12'!$B:$AZ,12,FALSE)),IF($X$1=13,(VLOOKUP(B343,'X13'!$B:$AZ,12,FALSE)),"B"))))))))))))))=TRUE," ",(IF($X$1=1,(VLOOKUP(B343,'X1'!$B:$AZ,12,FALSE)),IF($X$1=2,(VLOOKUP(B343,'X2'!$B:$AZ,12,FALSE)),IF($X$1=3,(VLOOKUP(B343,'X3'!$B:$AZ,12,FALSE)),IF($X$1=4,(VLOOKUP(B343,'X4'!$B:$AZ,12,FALSE)),IF($X$1=5,(VLOOKUP(B343,'X5'!$B:$AZ,12,FALSE)),IF($X$1=6,(VLOOKUP(B343,'X6'!$B:$AZ,12,FALSE)),IF($X$1=7,(VLOOKUP(B343,'X7'!$B:$AZ,12,FALSE)),IF($X$1=8,(VLOOKUP(B343,'X8'!$B:$AZ,12,FALSE)),IF($X$1=9,(VLOOKUP(B343,'X9'!$B:$AZ,12,FALSE)),IF($X$1=10,(VLOOKUP(B343,'X10'!$B:$AZ,12,FALSE)),IF($X$1=11,(VLOOKUP(B343,'X11'!$B:$AZ,12,FALSE)),IF($X$1=12,(VLOOKUP(B343,'X12'!$B:$AZ,12,FALSE)),IF($X$1=13,(VLOOKUP(B343,'X13'!$B:$AZ,12,FALSE)),"B")))))))))))))))</f>
        <v xml:space="preserve"> </v>
      </c>
      <c r="Q343" s="185" t="str">
        <f ca="1">IF(ISERROR(IF($X$1=1,(VLOOKUP(B343,'X1'!$B:$AZ,46,FALSE)),IF($X$1=2,(VLOOKUP(B343,'X2'!$B:$AZ,46,FALSE)),IF($X$1=3,(VLOOKUP(B343,'X3'!$B:$AZ,46,FALSE)),IF($X$1=4,(VLOOKUP(B343,'X4'!$B:$AZ,46,FALSE)),IF($X$1=5,(VLOOKUP(B343,'X5'!$B:$AZ,46,FALSE)),IF($X$1=6,(VLOOKUP(B343,'X6'!$B:$AZ,46,FALSE)),IF($X$1=7,(VLOOKUP(B343,'X7'!$B:$AZ,46,FALSE)),IF($X$1=8,(VLOOKUP(B343,'X8'!$B:$AZ,46,FALSE)),IF($X$1=9,(VLOOKUP(B343,'X9'!$B:$AZ,46,FALSE)),IF($X$1=10,(VLOOKUP(B343,'X10'!$B:$AZ,46,FALSE)),IF($X$1=11,(VLOOKUP(B343,'X11'!$B:$AZ,46,FALSE)),IF($X$1=12,(VLOOKUP(B343,'X12'!$B:$AZ,46,FALSE)),IF($X$1=13,(VLOOKUP(B343,'X13'!$B:$AZ,46,FALSE)),"B"))))))))))))))=TRUE," ",(IF($X$1=1,(VLOOKUP(B343,'X1'!$B:$AZ,46,FALSE)),IF($X$1=2,(VLOOKUP(B343,'X2'!$B:$AZ,46,FALSE)),IF($X$1=3,(VLOOKUP(B343,'X3'!$B:$AZ,46,FALSE)),IF($X$1=4,(VLOOKUP(B343,'X4'!$B:$AZ,46,FALSE)),IF($X$1=5,(VLOOKUP(B343,'X5'!$B:$AZ,46,FALSE)),IF($X$1=6,(VLOOKUP(B343,'X6'!$B:$AZ,46,FALSE)),IF($X$1=7,(VLOOKUP(B343,'X7'!$B:$AZ,46,FALSE)),IF($X$1=8,(VLOOKUP(B343,'X8'!$B:$AZ,46,FALSE)),IF($X$1=9,(VLOOKUP(B343,'X9'!$B:$AZ,46,FALSE)),IF($X$1=10,(VLOOKUP(B343,'X10'!$B:$AZ,46,FALSE)),IF($X$1=11,(VLOOKUP(B343,'X11'!$B:$AZ,46,FALSE)),IF($X$1=12,(VLOOKUP(B343,'X12'!$B:$AZ,46,FALSE)),IF($X$1=13,(VLOOKUP(B343,'X13'!$B:$AZ,46,FALSE)),"B")))))))))))))))</f>
        <v xml:space="preserve"> </v>
      </c>
      <c r="R343" s="185" t="str">
        <f ca="1">IF(ISERROR(IF($X$1=1,(VLOOKUP(B343,'X1'!$B:$AZ,15,FALSE)),IF($X$1=2,(VLOOKUP(B343,'X2'!$B:$AZ,15,FALSE)),IF($X$1=3,(VLOOKUP(B343,'X3'!$B:$AZ,15,FALSE)),IF($X$1=4,(VLOOKUP(B343,'X4'!$B:$AZ,15,FALSE)),IF($X$1=5,(VLOOKUP(B343,'X5'!$B:$AZ,15,FALSE)),IF($X$1=6,(VLOOKUP(B343,'X6'!$B:$AZ,15,FALSE)),IF($X$1=7,(VLOOKUP(B343,'X7'!$B:$AZ,15,FALSE)),IF($X$1=8,(VLOOKUP(B343,'X8'!$B:$AZ,15,FALSE)),IF($X$1=9,(VLOOKUP(B343,'X9'!$B:$AZ,15,FALSE)),IF($X$1=10,(VLOOKUP(B343,'X10'!$B:$AZ,15,FALSE)),IF($X$1=11,(VLOOKUP(B343,'X11'!$B:$AZ,15,FALSE)),IF($X$1=12,(VLOOKUP(B343,'X12'!$B:$AZ,15,FALSE)),IF($X$1=13,(VLOOKUP(B343,'X13'!$B:$AZ,15,FALSE)),"B"))))))))))))))=TRUE," ",(IF($X$1=1,(VLOOKUP(B343,'X1'!$B:$AZ,15,FALSE)),IF($X$1=2,(VLOOKUP(B343,'X2'!$B:$AZ,15,FALSE)),IF($X$1=3,(VLOOKUP(B343,'X3'!$B:$AZ,15,FALSE)),IF($X$1=4,(VLOOKUP(B343,'X4'!$B:$AZ,15,FALSE)),IF($X$1=5,(VLOOKUP(B343,'X5'!$B:$AZ,15,FALSE)),IF($X$1=6,(VLOOKUP(B343,'X6'!$B:$AZ,15,FALSE)),IF($X$1=7,(VLOOKUP(B343,'X7'!$B:$AZ,15,FALSE)),IF($X$1=8,(VLOOKUP(B343,'X8'!$B:$AZ,15,FALSE)),IF($X$1=9,(VLOOKUP(B343,'X9'!$B:$AZ,15,FALSE)),IF($X$1=10,(VLOOKUP(B343,'X10'!$B:$AZ,15,FALSE)),IF($X$1=11,(VLOOKUP(B343,'X11'!$B:$AZ,15,FALSE)),IF($X$1=12,(VLOOKUP(B343,'X12'!$B:$AZ,15,FALSE)),IF($X$1=13,(VLOOKUP(B343,'X13'!$B:$AZ,15,FALSE)),"B")))))))))))))))</f>
        <v xml:space="preserve"> </v>
      </c>
      <c r="S343" s="185" t="str">
        <f ca="1">IF(ISERROR(IF((IF($X$1=1,(VLOOKUP(B343,'X1'!$B:$AZ,14,FALSE)),(IF($X$1=2,(VLOOKUP(B343,'X2'!$B:$AZ,14,FALSE)),(IF($X$1=3,(VLOOKUP(B343,'X3'!$B:$AZ,14,FALSE)),(IF($X$1=4,(VLOOKUP(B343,'X4'!$B:$AZ,14,FALSE)),(IF($X$1=5,(VLOOKUP(B343,'X5'!$B:$AZ,14,FALSE)),(IF($X$1=6,(VLOOKUP(B343,'X6'!$B:$AZ,14,FALSE)),(IF($X$1=7,(VLOOKUP(B343,'X7'!$B:$AZ,14,FALSE)),(IF($X$1=8,(VLOOKUP(B343,'X8'!$B:$AZ,14,FALSE)),(IF($X$1=9,(VLOOKUP(B343,'X9'!$B:$AZ,14,FALSE)),(IF($X$1=10,(VLOOKUP(B343,'X10'!$B:$AZ,14,FALSE)),(IF($X$1=11,(VLOOKUP(B343,'X11'!$B:$AZ,14,FALSE)),(IF($X$1=12,(VLOOKUP(B343,'X12'!$B:$AZ,14,FALSE)),(VLOOKUP(B343,'X13'!$B:$AZ,14,FALSE))))))))))))))))))))))))))=$V$1," ",(IF($X$1=1,(VLOOKUP(B343,'X1'!$B:$AZ,14,FALSE)),(IF($X$1=2,(VLOOKUP(B343,'X2'!$B:$AZ,14,FALSE)),(IF($X$1=3,(VLOOKUP(B343,'X3'!$B:$AZ,14,FALSE)),(IF($X$1=4,(VLOOKUP(B343,'X4'!$B:$AZ,14,FALSE)),(IF($X$1=5,(VLOOKUP(B343,'X5'!$B:$AZ,14,FALSE)),(IF($X$1=6,(VLOOKUP(B343,'X6'!$B:$AZ,14,FALSE)),(IF($X$1=7,(VLOOKUP(B343,'X7'!$B:$AZ,14,FALSE)),(IF($X$1=8,(VLOOKUP(B343,'X8'!$B:$AZ,14,FALSE)),(IF($X$1=9,(VLOOKUP(B343,'X9'!$B:$AZ,14,FALSE)),(IF($X$1=10,(VLOOKUP(B343,'X10'!$B:$AZ,14,FALSE)),(IF($X$1=11,(VLOOKUP(B343,'X11'!$B:$AZ,14,FALSE)),(IF($X$1=12,(VLOOKUP(B343,'X12'!$B:$AZ,14,FALSE)),(VLOOKUP(B343,'X13'!$B:$AZ,14,FALSE))))))))))))))))))))))))))))=TRUE," ",(IF((IF($X$1=1,(VLOOKUP(B343,'X1'!$B:$AZ,14,FALSE)),(IF($X$1=2,(VLOOKUP(B343,'X2'!$B:$AZ,14,FALSE)),(IF($X$1=3,(VLOOKUP(B343,'X3'!$B:$AZ,14,FALSE)),(IF($X$1=4,(VLOOKUP(B343,'X4'!$B:$AZ,14,FALSE)),(IF($X$1=5,(VLOOKUP(B343,'X5'!$B:$AZ,14,FALSE)),(IF($X$1=6,(VLOOKUP(B343,'X6'!$B:$AZ,14,FALSE)),(IF($X$1=7,(VLOOKUP(B343,'X7'!$B:$AZ,14,FALSE)),(IF($X$1=8,(VLOOKUP(B343,'X8'!$B:$AZ,14,FALSE)),(IF($X$1=9,(VLOOKUP(B343,'X9'!$B:$AZ,14,FALSE)),(IF($X$1=10,(VLOOKUP(B343,'X10'!$B:$AZ,14,FALSE)),(IF($X$1=11,(VLOOKUP(B343,'X11'!$B:$AZ,14,FALSE)),(IF($X$1=12,(VLOOKUP(B343,'X12'!$B:$AZ,14,FALSE)),(VLOOKUP(B343,'X13'!$B:$AZ,14,FALSE))))))))))))))))))))))))))=$V$1," ",(IF($X$1=1,(VLOOKUP(B343,'X1'!$B:$AZ,14,FALSE)),(IF($X$1=2,(VLOOKUP(B343,'X2'!$B:$AZ,14,FALSE)),(IF($X$1=3,(VLOOKUP(B343,'X3'!$B:$AZ,14,FALSE)),(IF($X$1=4,(VLOOKUP(B343,'X4'!$B:$AZ,14,FALSE)),(IF($X$1=5,(VLOOKUP(B343,'X5'!$B:$AZ,14,FALSE)),(IF($X$1=6,(VLOOKUP(B343,'X6'!$B:$AZ,14,FALSE)),(IF($X$1=7,(VLOOKUP(B343,'X7'!$B:$AZ,14,FALSE)),(IF($X$1=8,(VLOOKUP(B343,'X8'!$B:$AZ,14,FALSE)),(IF($X$1=9,(VLOOKUP(B343,'X9'!$B:$AZ,14,FALSE)),(IF($X$1=10,(VLOOKUP(B343,'X10'!$B:$AZ,14,FALSE)),(IF($X$1=11,(VLOOKUP(B343,'X11'!$B:$AZ,14,FALSE)),(IF($X$1=12,(VLOOKUP(B343,'X12'!$B:$AZ,14,FALSE)),(VLOOKUP(B343,'X13'!$B:$AZ,14,FALSE)))))))))))))))))))))))))))))</f>
        <v xml:space="preserve"> </v>
      </c>
    </row>
    <row r="344" spans="1:19" ht="14.1" customHeight="1" x14ac:dyDescent="0.2">
      <c r="A344" s="156" t="s">
        <v>1058</v>
      </c>
      <c r="B344" s="122" t="str">
        <f>IF(ISERROR(IF($U$16=1,(VLOOKUP(A344,$AC$89:$AH$125,2,FALSE)),IF((IF($X$1=1,'X1'!B303,(IF($X$1=2,'X2'!B303,(IF($X$1=3,'X3'!B303,(IF($X$1=4,'X4'!B303,(IF($X$1=5,'X5'!B303,(IF($X$1=6,'X6'!B303,(IF($X$1=7,'X7'!B303,(IF($X$1=8,'X8'!B303,(IF($X$1=9,'X9'!B303,(IF($X$1=10,'X10'!B303,(IF($X$1=11,'X11'!B303,(IF($X$1=12,'X12'!B303,'X13'!B303))))))))))))))))))))))))="","",(IF($X$1=1,'X1'!B303,(IF($X$1=2,'X2'!B303,(IF($X$1=3,'X3'!B303,(IF($X$1=4,'X4'!B303,(IF($X$1=5,'X5'!B303,(IF($X$1=6,'X6'!B303,(IF($X$1=7,'X7'!B303,(IF($X$1=8,'X8'!B303,(IF($X$1=9,'X9'!B303,(IF($X$1=10,'X10'!B303,(IF($X$1=11,'X11'!B303,(IF($X$1=12,'X12'!B303,'X13'!B303)))))))))))))))))))))))))))=TRUE," ",(IF($U$16=1,(VLOOKUP(A344,$AC$89:$AH$125,2,FALSE)),IF((IF($X$1=1,'X1'!B303,(IF($X$1=2,'X2'!B303,(IF($X$1=3,'X3'!B303,(IF($X$1=4,'X4'!B303,(IF($X$1=5,'X5'!B303,(IF($X$1=6,'X6'!B303,(IF($X$1=7,'X7'!B303,(IF($X$1=8,'X8'!B303,(IF($X$1=9,'X9'!B303,(IF($X$1=10,'X10'!B303,(IF($X$1=11,'X11'!B303,(IF($X$1=12,'X12'!B303,'X13'!B303))))))))))))))))))))))))="","",(IF($X$1=1,'X1'!B303,(IF($X$1=2,'X2'!B303,(IF($X$1=3,'X3'!B303,(IF($X$1=4,'X4'!B303,(IF($X$1=5,'X5'!B303,(IF($X$1=6,'X6'!B303,(IF($X$1=7,'X7'!B303,(IF($X$1=8,'X8'!B303,(IF($X$1=9,'X9'!B303,(IF($X$1=10,'X10'!B303,(IF($X$1=11,'X11'!B303,(IF($X$1=12,'X12'!B303,'X13'!B303))))))))))))))))))))))))))))</f>
        <v/>
      </c>
      <c r="C344" s="181" t="str">
        <f ca="1">IF(ISERROR(IF($X$1=1,(VLOOKUP(B344,'X1'!$B:$AZ,47,FALSE)),IF($X$1=2,(VLOOKUP(B344,'X2'!$B:$AZ,47,FALSE)),IF($X$1=3,(VLOOKUP(B344,'X3'!$B:$AZ,47,FALSE)),IF($X$1=4,(VLOOKUP(B344,'X4'!$B:$AZ,47,FALSE)),IF($X$1=5,(VLOOKUP(B344,'X5'!$B:$AZ,47,FALSE)),IF($X$1=6,(VLOOKUP(B344,'X6'!$B:$AZ,47,FALSE)),IF($X$1=7,(VLOOKUP(B344,'X7'!$B:$AZ,47,FALSE)),IF($X$1=8,(VLOOKUP(B344,'X8'!$B:$AZ,47,FALSE)),IF($X$1=9,(VLOOKUP(B344,'X9'!$B:$AZ,47,FALSE)),IF($X$1=10,(VLOOKUP(B344,'X10'!$B:$AZ,47,FALSE)),IF($X$1=11,(VLOOKUP(B344,'X11'!$B:$AZ,47,FALSE)),IF($X$1=12,(VLOOKUP(B344,'X12'!$B:$AZ,47,FALSE)),IF($X$1=13,(VLOOKUP(B344,'X13'!$B:$AZ,47,FALSE)),"B"))))))))))))))=TRUE," ",(IF($X$1=1,(VLOOKUP(B344,'X1'!$B:$AZ,47,FALSE)),IF($X$1=2,(VLOOKUP(B344,'X2'!$B:$AZ,47,FALSE)),IF($X$1=3,(VLOOKUP(B344,'X3'!$B:$AZ,47,FALSE)),IF($X$1=4,(VLOOKUP(B344,'X4'!$B:$AZ,47,FALSE)),IF($X$1=5,(VLOOKUP(B344,'X5'!$B:$AZ,47,FALSE)),IF($X$1=6,(VLOOKUP(B344,'X6'!$B:$AZ,47,FALSE)),IF($X$1=7,(VLOOKUP(B344,'X7'!$B:$AZ,47,FALSE)),IF($X$1=8,(VLOOKUP(B344,'X8'!$B:$AZ,47,FALSE)),IF($X$1=9,(VLOOKUP(B344,'X9'!$B:$AZ,47,FALSE)),IF($X$1=10,(VLOOKUP(B344,'X10'!$B:$AZ,47,FALSE)),IF($X$1=11,(VLOOKUP(B344,'X11'!$B:$AZ,47,FALSE)),IF($X$1=12,(VLOOKUP(B344,'X12'!$B:$AZ,47,FALSE)),IF($X$1=13,(VLOOKUP(B344,'X13'!$B:$AZ,47,FALSE)),"B")))))))))))))))</f>
        <v xml:space="preserve"> </v>
      </c>
      <c r="D344" s="181" t="str">
        <f ca="1">IF(ISERROR(IF($X$1=1,(VLOOKUP(B344,'X1'!$B:$AP,41,FALSE)),IF($X$1=2,(VLOOKUP(B344,'X2'!$B:$AP,41,FALSE)),IF($X$1=3,(VLOOKUP(B344,'X3'!$B:$AP,41,FALSE)),IF($X$1=4,(VLOOKUP(B344,'X4'!$B:$AP,41,FALSE)),IF($X$1=5,(VLOOKUP(B344,'X5'!$B:$AP,41,FALSE)),IF($X$1=6,(VLOOKUP(B344,'X6'!$B:$AP,41,FALSE)),IF($X$1=7,(VLOOKUP(B344,'X7'!$B:$AP,41,FALSE)),IF($X$1=8,(VLOOKUP(B344,'X8'!$B:$AP,41,FALSE)),IF($X$1=9,(VLOOKUP(B344,'X9'!$B:$AP,41,FALSE)),IF($X$1=10,(VLOOKUP(B344,'X10'!$B:$AP,41,FALSE)),IF($X$1=11,(VLOOKUP(B344,'X11'!$B:$AP,41,FALSE)),IF($X$1=12,(VLOOKUP(B344,'X12'!$B:$AP,41,FALSE)),IF($X$1=13,(VLOOKUP(B344,'X13'!$B:$AP,41,FALSE)),"B"))))))))))))))=TRUE," ",(IF($X$1=1,(VLOOKUP(B344,'X1'!$B:$AP,41,FALSE)),IF($X$1=2,(VLOOKUP(B344,'X2'!$B:$AP,41,FALSE)),IF($X$1=3,(VLOOKUP(B344,'X3'!$B:$AP,41,FALSE)),IF($X$1=4,(VLOOKUP(B344,'X4'!$B:$AP,41,FALSE)),IF($X$1=5,(VLOOKUP(B344,'X5'!$B:$AP,41,FALSE)),IF($X$1=6,(VLOOKUP(B344,'X6'!$B:$AP,41,FALSE)),IF($X$1=7,(VLOOKUP(B344,'X7'!$B:$AP,41,FALSE)),IF($X$1=8,(VLOOKUP(B344,'X8'!$B:$AP,41,FALSE)),IF($X$1=9,(VLOOKUP(B344,'X9'!$B:$AP,41,FALSE)),IF($X$1=10,(VLOOKUP(B344,'X10'!$B:$AP,41,FALSE)),IF($X$1=11,(VLOOKUP(B344,'X11'!$B:$AP,41,FALSE)),IF($X$1=12,(VLOOKUP(B344,'X12'!$B:$AP,41,FALSE)),IF($X$1=13,(VLOOKUP(B344,'X13'!$B:$AP,41,FALSE)),"B")))))))))))))))</f>
        <v xml:space="preserve"> </v>
      </c>
      <c r="E344" s="182" t="str">
        <f ca="1">IF(ISERROR(IF($X$1=1,(VLOOKUP(B344,'X1'!$B:$AP,7,FALSE)),IF($X$1=2,(VLOOKUP(B344,'X2'!$B:$AP,7,FALSE)),IF($X$1=3,(VLOOKUP(B344,'X3'!$B:$AP,7,FALSE)),IF($X$1=4,(VLOOKUP(B344,'X4'!$B:$AP,7,FALSE)),IF($X$1=5,(VLOOKUP(B344,'X5'!$B:$AP,7,FALSE)),IF($X$1=6,(VLOOKUP(B344,'X6'!$B:$AP,7,FALSE)),IF($X$1=7,(VLOOKUP(B344,'X7'!$B:$AP,7,FALSE)),IF($X$1=8,(VLOOKUP(B344,'X8'!$B:$AP,7,FALSE)),IF($X$1=9,(VLOOKUP(B344,'X9'!$B:$AP,7,FALSE)),IF($X$1=10,(VLOOKUP(B344,'X10'!$B:$AP,7,FALSE)),IF($X$1=11,(VLOOKUP(B344,'X11'!$B:$AP,7,FALSE)),IF($X$1=12,(VLOOKUP(B344,'X12'!$B:$AP,7,FALSE)),IF($X$1=13,(VLOOKUP(B344,'X13'!$B:$AP,7,FALSE)),"B"))))))))))))))=TRUE," ",(IF($X$1=1,(VLOOKUP(B344,'X1'!$B:$AP,7,FALSE)),IF($X$1=2,(VLOOKUP(B344,'X2'!$B:$AP,7,FALSE)),IF($X$1=3,(VLOOKUP(B344,'X3'!$B:$AP,7,FALSE)),IF($X$1=4,(VLOOKUP(B344,'X4'!$B:$AP,7,FALSE)),IF($X$1=5,(VLOOKUP(B344,'X5'!$B:$AP,7,FALSE)),IF($X$1=6,(VLOOKUP(B344,'X6'!$B:$AP,7,FALSE)),IF($X$1=7,(VLOOKUP(B344,'X7'!$B:$AP,7,FALSE)),IF($X$1=8,(VLOOKUP(B344,'X8'!$B:$AP,7,FALSE)),IF($X$1=9,(VLOOKUP(B344,'X9'!$B:$AP,7,FALSE)),IF($X$1=10,(VLOOKUP(B344,'X10'!$B:$AP,7,FALSE)),IF($X$1=11,(VLOOKUP(B344,'X11'!$B:$AP,7,FALSE)),IF($X$1=12,(VLOOKUP(B344,'X12'!$B:$AP,7,FALSE)),IF($X$1=13,(VLOOKUP(B344,'X13'!$B:$AP,7,FALSE)),"B")))))))))))))))</f>
        <v xml:space="preserve"> </v>
      </c>
      <c r="F344" s="182" t="str">
        <f ca="1">IF(ISERROR(IF((IF($X$1=1,(VLOOKUP(B344,'X1'!$B:$AO,6,FALSE)),(IF($X$1=2,(VLOOKUP(B344,'X2'!$B:$AO,6,FALSE)),(IF($X$1=3,(VLOOKUP(B344,'X3'!$B:$AO,6,FALSE)),(IF($X$1=4,(VLOOKUP(B344,'X4'!$B:$AO,6,FALSE)),(IF($X$1=5,(VLOOKUP(B344,'X5'!$B:$AO,6,FALSE)),(IF($X$1=6,(VLOOKUP(B344,'X6'!$B:$AO,6,FALSE)),(IF($X$1=7,(VLOOKUP(B344,'X7'!$B:$AO,6,FALSE)),(IF($X$1=8,(VLOOKUP(B344,'X8'!$B:$AO,6,FALSE)),(IF($X$1=9,(VLOOKUP(B344,'X9'!$B:$AO,6,FALSE)),(IF($X$1=10,(VLOOKUP(B344,'X10'!$B:$AO,6,FALSE)),(IF($X$1=11,(VLOOKUP(B344,'X11'!$B:$AO,6,FALSE)),(IF($X$1=12,(VLOOKUP(B344,'X12'!$B:$AO,6,FALSE)),(VLOOKUP(B344,'X13'!$B:$AO,6,FALSE))))))))))))))))))))))))))=$V$1," ",(IF($X$1=1,(VLOOKUP(B344,'X1'!$B:$AO,6,FALSE)),(IF($X$1=2,(VLOOKUP(B344,'X2'!$B:$AO,6,FALSE)),(IF($X$1=3,(VLOOKUP(B344,'X3'!$B:$AO,6,FALSE)),(IF($X$1=4,(VLOOKUP(B344,'X4'!$B:$AO,6,FALSE)),(IF($X$1=5,(VLOOKUP(B344,'X5'!$B:$AO,6,FALSE)),(IF($X$1=6,(VLOOKUP(B344,'X6'!$B:$AO,6,FALSE)),(IF($X$1=7,(VLOOKUP(B344,'X7'!$B:$AO,6,FALSE)),(IF($X$1=8,(VLOOKUP(B344,'X8'!$B:$AO,6,FALSE)),(IF($X$1=9,(VLOOKUP(B344,'X9'!$B:$AO,6,FALSE)),(IF($X$1=10,(VLOOKUP(B344,'X10'!$B:$AO,6,FALSE)),(IF($X$1=11,(VLOOKUP(B344,'X11'!$B:$AO,6,FALSE)),(IF($X$1=12,(VLOOKUP(B344,'X12'!$B:$AO,6,FALSE)),(VLOOKUP(B344,'X13'!$B:$AO,6,FALSE))))))))))))))))))))))))))))=TRUE," ",(IF((IF($X$1=1,(VLOOKUP(B344,'X1'!$B:$AO,6,FALSE)),(IF($X$1=2,(VLOOKUP(B344,'X2'!$B:$AO,6,FALSE)),(IF($X$1=3,(VLOOKUP(B344,'X3'!$B:$AO,6,FALSE)),(IF($X$1=4,(VLOOKUP(B344,'X4'!$B:$AO,6,FALSE)),(IF($X$1=5,(VLOOKUP(B344,'X5'!$B:$AO,6,FALSE)),(IF($X$1=6,(VLOOKUP(B344,'X6'!$B:$AO,6,FALSE)),(IF($X$1=7,(VLOOKUP(B344,'X7'!$B:$AO,6,FALSE)),(IF($X$1=8,(VLOOKUP(B344,'X8'!$B:$AO,6,FALSE)),(IF($X$1=9,(VLOOKUP(B344,'X9'!$B:$AO,6,FALSE)),(IF($X$1=10,(VLOOKUP(B344,'X10'!$B:$AO,6,FALSE)),(IF($X$1=11,(VLOOKUP(B344,'X11'!$B:$AO,6,FALSE)),(IF($X$1=12,(VLOOKUP(B344,'X12'!$B:$AO,6,FALSE)),(VLOOKUP(B344,'X13'!$B:$AO,6,FALSE))))))))))))))))))))))))))=$V$1," ",(IF($X$1=1,(VLOOKUP(B344,'X1'!$B:$AO,6,FALSE)),(IF($X$1=2,(VLOOKUP(B344,'X2'!$B:$AO,6,FALSE)),(IF($X$1=3,(VLOOKUP(B344,'X3'!$B:$AO,6,FALSE)),(IF($X$1=4,(VLOOKUP(B344,'X4'!$B:$AO,6,FALSE)),(IF($X$1=5,(VLOOKUP(B344,'X5'!$B:$AO,6,FALSE)),(IF($X$1=6,(VLOOKUP(B344,'X6'!$B:$AO,6,FALSE)),(IF($X$1=7,(VLOOKUP(B344,'X7'!$B:$AO,6,FALSE)),(IF($X$1=8,(VLOOKUP(B344,'X8'!$B:$AO,6,FALSE)),(IF($X$1=9,(VLOOKUP(B344,'X9'!$B:$AO,6,FALSE)),(IF($X$1=10,(VLOOKUP(B344,'X10'!$B:$AO,6,FALSE)),(IF($X$1=11,(VLOOKUP(B344,'X11'!$B:$AO,6,FALSE)),(IF($X$1=12,(VLOOKUP(B344,'X12'!$B:$AO,6,FALSE)),(VLOOKUP(B344,'X13'!$B:$AO,6,FALSE)))))))))))))))))))))))))))))</f>
        <v xml:space="preserve"> </v>
      </c>
      <c r="G344" s="182" t="str">
        <f ca="1">IF(ISERROR(IF($X$1=1,(VLOOKUP(B344,'X1'!$B:$AZ,44,FALSE)),IF($X$1=2,(VLOOKUP(B344,'X2'!$B:$AZ,44,FALSE)),IF($X$1=3,(VLOOKUP(B344,'X3'!$B:$AZ,44,FALSE)),IF($X$1=4,(VLOOKUP(B344,'X4'!$B:$AZ,44,FALSE)),IF($X$1=5,(VLOOKUP(B344,'X5'!$B:$AZ,44,FALSE)),IF($X$1=6,(VLOOKUP(B344,'X6'!$B:$AZ,44,FALSE)),IF($X$1=7,(VLOOKUP(B344,'X7'!$B:$AZ,44,FALSE)),IF($X$1=8,(VLOOKUP(B344,'X8'!$B:$AZ,44,FALSE)),IF($X$1=9,(VLOOKUP(B344,'X9'!$B:$AZ,44,FALSE)),IF($X$1=10,(VLOOKUP(B344,'X10'!$B:$AZ,44,FALSE)),IF($X$1=11,(VLOOKUP(B344,'X11'!$B:$AZ,44,FALSE)),IF($X$1=12,(VLOOKUP(B344,'X12'!$B:$AZ,44,FALSE)),IF($X$1=13,(VLOOKUP(B344,'X13'!$B:$AZ,44,FALSE)),"B"))))))))))))))=TRUE," ",(IF($X$1=1,(VLOOKUP(B344,'X1'!$B:$AZ,44,FALSE)),IF($X$1=2,(VLOOKUP(B344,'X2'!$B:$AZ,44,FALSE)),IF($X$1=3,(VLOOKUP(B344,'X3'!$B:$AZ,44,FALSE)),IF($X$1=4,(VLOOKUP(B344,'X4'!$B:$AZ,44,FALSE)),IF($X$1=5,(VLOOKUP(B344,'X5'!$B:$AZ,44,FALSE)),IF($X$1=6,(VLOOKUP(B344,'X6'!$B:$AZ,44,FALSE)),IF($X$1=7,(VLOOKUP(B344,'X7'!$B:$AZ,44,FALSE)),IF($X$1=8,(VLOOKUP(B344,'X8'!$B:$AZ,44,FALSE)),IF($X$1=9,(VLOOKUP(B344,'X9'!$B:$AZ,44,FALSE)),IF($X$1=10,(VLOOKUP(B344,'X10'!$B:$AZ,44,FALSE)),IF($X$1=11,(VLOOKUP(B344,'X11'!$B:$AZ,44,FALSE)),IF($X$1=12,(VLOOKUP(B344,'X12'!$B:$AZ,44,FALSE)),IF($X$1=13,(VLOOKUP(B344,'X13'!$B:$AZ,44,FALSE)),"B")))))))))))))))</f>
        <v xml:space="preserve"> </v>
      </c>
      <c r="H344" s="182" t="str">
        <f ca="1">IF(ISERROR(IF($X$1=1,(VLOOKUP(B344,'X1'!$B:$AZ,8,FALSE)),IF($X$1=2,(VLOOKUP(B344,'X2'!$B:$AZ,8,FALSE)),IF($X$1=3,(VLOOKUP(B344,'X3'!$B:$AZ,8,FALSE)),IF($X$1=4,(VLOOKUP(B344,'X4'!$B:$AZ,8,FALSE)),IF($X$1=5,(VLOOKUP(B344,'X5'!$B:$AZ,8,FALSE)),IF($X$1=6,(VLOOKUP(B344,'X6'!$B:$AZ,8,FALSE)),IF($X$1=7,(VLOOKUP(B344,'X7'!$B:$AZ,8,FALSE)),IF($X$1=8,(VLOOKUP(B344,'X8'!$B:$AZ,8,FALSE)),IF($X$1=9,(VLOOKUP(B344,'X9'!$B:$AZ,8,FALSE)),IF($X$1=10,(VLOOKUP(B344,'X10'!$B:$AZ,8,FALSE)),IF($X$1=11,(VLOOKUP(B344,'X11'!$B:$AZ,8,FALSE)),IF($X$1=12,(VLOOKUP(B344,'X12'!$B:$AZ,8,FALSE)),IF($X$1=13,(VLOOKUP(B344,'X13'!$B:$AZ,8,FALSE)),"B"))))))))))))))=TRUE," ",(IF($X$1=1,(VLOOKUP(B344,'X1'!$B:$AZ,8,FALSE)),IF($X$1=2,(VLOOKUP(B344,'X2'!$B:$AZ,8,FALSE)),IF($X$1=3,(VLOOKUP(B344,'X3'!$B:$AZ,8,FALSE)),IF($X$1=4,(VLOOKUP(B344,'X4'!$B:$AZ,8,FALSE)),IF($X$1=5,(VLOOKUP(B344,'X5'!$B:$AZ,8,FALSE)),IF($X$1=6,(VLOOKUP(B344,'X6'!$B:$AZ,8,FALSE)),IF($X$1=7,(VLOOKUP(B344,'X7'!$B:$AZ,8,FALSE)),IF($X$1=8,(VLOOKUP(B344,'X8'!$B:$AZ,8,FALSE)),IF($X$1=9,(VLOOKUP(B344,'X9'!$B:$AZ,8,FALSE)),IF($X$1=10,(VLOOKUP(B344,'X10'!$B:$AZ,8,FALSE)),IF($X$1=11,(VLOOKUP(B344,'X11'!$B:$AZ,8,FALSE)),IF($X$1=12,(VLOOKUP(B344,'X12'!$B:$AZ,8,FALSE)),IF($X$1=13,(VLOOKUP(B344,'X13'!$B:$AZ,8,FALSE)),"B")))))))))))))))</f>
        <v xml:space="preserve"> </v>
      </c>
      <c r="I344" s="183" t="str">
        <f ca="1">IF(ISERROR(IF($X$1=1,(VLOOKUP(B344,'X1'!$B:$AZ,2,FALSE)),IF($X$1=2,(VLOOKUP(B344,'X2'!$B:$AZ,2,FALSE)),IF($X$1=3,(VLOOKUP(B344,'X3'!$B:$AZ,2,FALSE)),IF($X$1=4,(VLOOKUP(B344,'X4'!$B:$AZ,2,FALSE)),IF($X$1=5,(VLOOKUP(B344,'X5'!$B:$AZ,2,FALSE)),IF($X$1=6,(VLOOKUP(B344,'X6'!$B:$AZ,2,FALSE)),IF($X$1=7,(VLOOKUP(B344,'X7'!$B:$AZ,2,FALSE)),IF($X$1=8,(VLOOKUP(B344,'X8'!$B:$AZ,2,FALSE)),IF($X$1=9,(VLOOKUP(B344,'X9'!$B:$AZ,2,FALSE)),IF($X$1=10,(VLOOKUP(B344,'X10'!$B:$AZ,2,FALSE)),IF($X$1=11,(VLOOKUP(B344,'X11'!$B:$AZ,2,FALSE)),IF($X$1=12,(VLOOKUP(B344,'X12'!$B:$AZ,2,FALSE)),IF($X$1=13,(VLOOKUP(B344,'X13'!$B:$AZ,2,FALSE)),"B"))))))))))))))=TRUE," ",(IF($X$1=1,(VLOOKUP(B344,'X1'!$B:$AZ,2,FALSE)),IF($X$1=2,(VLOOKUP(B344,'X2'!$B:$AZ,2,FALSE)),IF($X$1=3,(VLOOKUP(B344,'X3'!$B:$AZ,2,FALSE)),IF($X$1=4,(VLOOKUP(B344,'X4'!$B:$AZ,2,FALSE)),IF($X$1=5,(VLOOKUP(B344,'X5'!$B:$AZ,2,FALSE)),IF($X$1=6,(VLOOKUP(B344,'X6'!$B:$AZ,2,FALSE)),IF($X$1=7,(VLOOKUP(B344,'X7'!$B:$AZ,2,FALSE)),IF($X$1=8,(VLOOKUP(B344,'X8'!$B:$AZ,2,FALSE)),IF($X$1=9,(VLOOKUP(B344,'X9'!$B:$AZ,2,FALSE)),IF($X$1=10,(VLOOKUP(B344,'X10'!$B:$AZ,2,FALSE)),IF($X$1=11,(VLOOKUP(B344,'X11'!$B:$AZ,2,FALSE)),IF($X$1=12,(VLOOKUP(B344,'X12'!$B:$AZ,2,FALSE)),IF($X$1=13,(VLOOKUP(B344,'X13'!$B:$AZ,2,FALSE)),"B")))))))))))))))</f>
        <v xml:space="preserve"> </v>
      </c>
      <c r="J344" s="183" t="str">
        <f ca="1">IF(ISERROR(IF($X$1=1,(VLOOKUP(B344,'X1'!$B:$AZ,3,FALSE)),IF($X$1=2,(VLOOKUP(B344,'X2'!$B:$AZ,3,FALSE)),IF($X$1=3,(VLOOKUP(B344,'X3'!$B:$AZ,3,FALSE)),IF($X$1=4,(VLOOKUP(B344,'X4'!$B:$AZ,3,FALSE)),IF($X$1=5,(VLOOKUP(B344,'X5'!$B:$AZ,3,FALSE)),IF($X$1=6,(VLOOKUP(B344,'X6'!$B:$AZ,3,FALSE)),IF($X$1=7,(VLOOKUP(B344,'X7'!$B:$AZ,3,FALSE)),IF($X$1=8,(VLOOKUP(B344,'X8'!$B:$AZ,3,FALSE)),IF($X$1=9,(VLOOKUP(B344,'X9'!$B:$AZ,3,FALSE)),IF($X$1=10,(VLOOKUP(B344,'X10'!$B:$AZ,3,FALSE)),IF($X$1=11,(VLOOKUP(B344,'X11'!$B:$AZ,3,FALSE)),IF($X$1=12,(VLOOKUP(B344,'X12'!$B:$AZ,3,FALSE)),IF($X$1=13,(VLOOKUP(B344,'X13'!$B:$AZ,3,FALSE)),"B"))))))))))))))=TRUE," ",(IF($X$1=1,(VLOOKUP(B344,'X1'!$B:$AZ,3,FALSE)),IF($X$1=2,(VLOOKUP(B344,'X2'!$B:$AZ,3,FALSE)),IF($X$1=3,(VLOOKUP(B344,'X3'!$B:$AZ,3,FALSE)),IF($X$1=4,(VLOOKUP(B344,'X4'!$B:$AZ,3,FALSE)),IF($X$1=5,(VLOOKUP(B344,'X5'!$B:$AZ,3,FALSE)),IF($X$1=6,(VLOOKUP(B344,'X6'!$B:$AZ,3,FALSE)),IF($X$1=7,(VLOOKUP(B344,'X7'!$B:$AZ,3,FALSE)),IF($X$1=8,(VLOOKUP(B344,'X8'!$B:$AZ,3,FALSE)),IF($X$1=9,(VLOOKUP(B344,'X9'!$B:$AZ,3,FALSE)),IF($X$1=10,(VLOOKUP(B344,'X10'!$B:$AZ,3,FALSE)),IF($X$1=11,(VLOOKUP(B344,'X11'!$B:$AZ,3,FALSE)),IF($X$1=12,(VLOOKUP(B344,'X12'!$B:$AZ,3,FALSE)),IF($X$1=13,(VLOOKUP(B344,'X13'!$B:$AZ,3,FALSE)),"B")))))))))))))))</f>
        <v xml:space="preserve"> </v>
      </c>
      <c r="K344" s="183" t="str">
        <f ca="1">IF(ISERROR(IF($X$1=1,(VLOOKUP(B344,'X1'!$B:$AZ,5,FALSE)),IF($X$1=2,(VLOOKUP(B344,'X2'!$B:$AZ,5,FALSE)),IF($X$1=3,(VLOOKUP(B344,'X3'!$B:$AZ,5,FALSE)),IF($X$1=4,(VLOOKUP(B344,'X4'!$B:$AZ,5,FALSE)),IF($X$1=5,(VLOOKUP(B344,'X5'!$B:$AZ,5,FALSE)),IF($X$1=6,(VLOOKUP(B344,'X6'!$B:$AZ,5,FALSE)),IF($X$1=7,(VLOOKUP(B344,'X7'!$B:$AZ,5,FALSE)),IF($X$1=8,(VLOOKUP(B344,'X8'!$B:$AZ,5,FALSE)),IF($X$1=9,(VLOOKUP(B344,'X9'!$B:$AZ,5,FALSE)),IF($X$1=10,(VLOOKUP(B344,'X10'!$B:$AZ,5,FALSE)),IF($X$1=11,(VLOOKUP(B344,'X11'!$B:$AZ,5,FALSE)),IF($X$1=12,(VLOOKUP(B344,'X12'!$B:$AZ,5,FALSE)),IF($X$1=13,(VLOOKUP(B344,'X13'!$B:$AZ,5,FALSE)),"B"))))))))))))))=TRUE," ",(IF($X$1=1,(VLOOKUP(B344,'X1'!$B:$AZ,5,FALSE)),IF($X$1=2,(VLOOKUP(B344,'X2'!$B:$AZ,5,FALSE)),IF($X$1=3,(VLOOKUP(B344,'X3'!$B:$AZ,5,FALSE)),IF($X$1=4,(VLOOKUP(B344,'X4'!$B:$AZ,5,FALSE)),IF($X$1=5,(VLOOKUP(B344,'X5'!$B:$AZ,5,FALSE)),IF($X$1=6,(VLOOKUP(B344,'X6'!$B:$AZ,5,FALSE)),IF($X$1=7,(VLOOKUP(B344,'X7'!$B:$AZ,5,FALSE)),IF($X$1=8,(VLOOKUP(B344,'X8'!$B:$AZ,5,FALSE)),IF($X$1=9,(VLOOKUP(B344,'X9'!$B:$AZ,5,FALSE)),IF($X$1=10,(VLOOKUP(B344,'X10'!$B:$AZ,5,FALSE)),IF($X$1=11,(VLOOKUP(B344,'X11'!$B:$AZ,5,FALSE)),IF($X$1=12,(VLOOKUP(B344,'X12'!$B:$AZ,5,FALSE)),IF($X$1=13,(VLOOKUP(B344,'X13'!$B:$AZ,5,FALSE)),"B")))))))))))))))</f>
        <v xml:space="preserve"> </v>
      </c>
      <c r="L344" s="184" t="str">
        <f ca="1">IF(ISERROR(IF($X$1=1,(VLOOKUP(B344,'X1'!$B:$AZ,9,FALSE)),IF($X$1=2,(VLOOKUP(B344,'X2'!$B:$AZ,9,FALSE)),IF($X$1=3,(VLOOKUP(B344,'X3'!$B:$AZ,9,FALSE)),IF($X$1=4,(VLOOKUP(B344,'X4'!$B:$AZ,9,FALSE)),IF($X$1=5,(VLOOKUP(B344,'X5'!$B:$AZ,9,FALSE)),IF($X$1=6,(VLOOKUP(B344,'X6'!$B:$AZ,9,FALSE)),IF($X$1=7,(VLOOKUP(B344,'X7'!$B:$AZ,9,FALSE)),IF($X$1=8,(VLOOKUP(B344,'X8'!$B:$AZ,9,FALSE)),IF($X$1=9,(VLOOKUP(B344,'X9'!$B:$AZ,9,FALSE)),IF($X$1=10,(VLOOKUP(B344,'X10'!$B:$AZ,9,FALSE)),IF($X$1=11,(VLOOKUP(B344,'X11'!$B:$AZ,9,FALSE)),IF($X$1=12,(VLOOKUP(B344,'X12'!$B:$AZ,9,FALSE)),IF($X$1=13,(VLOOKUP(B344,'X13'!$B:$AZ,9,FALSE)),"B"))))))))))))))=TRUE," ",(IF($X$1=1,(VLOOKUP(B344,'X1'!$B:$AZ,9,FALSE)),IF($X$1=2,(VLOOKUP(B344,'X2'!$B:$AZ,9,FALSE)),IF($X$1=3,(VLOOKUP(B344,'X3'!$B:$AZ,9,FALSE)),IF($X$1=4,(VLOOKUP(B344,'X4'!$B:$AZ,9,FALSE)),IF($X$1=5,(VLOOKUP(B344,'X5'!$B:$AZ,9,FALSE)),IF($X$1=6,(VLOOKUP(B344,'X6'!$B:$AZ,9,FALSE)),IF($X$1=7,(VLOOKUP(B344,'X7'!$B:$AZ,9,FALSE)),IF($X$1=8,(VLOOKUP(B344,'X8'!$B:$AZ,9,FALSE)),IF($X$1=9,(VLOOKUP(B344,'X9'!$B:$AZ,9,FALSE)),IF($X$1=10,(VLOOKUP(B344,'X10'!$B:$AZ,9,FALSE)),IF($X$1=11,(VLOOKUP(B344,'X11'!$B:$AZ,9,FALSE)),IF($X$1=12,(VLOOKUP(B344,'X12'!$B:$AZ,9,FALSE)),IF($X$1=13,(VLOOKUP(B344,'X13'!$B:$AZ,9,FALSE)),"B")))))))))))))))</f>
        <v xml:space="preserve"> </v>
      </c>
      <c r="M344" s="184" t="str">
        <f ca="1">IF(ISERROR(IF($X$1=1,(VLOOKUP(B344,'X1'!$B:$AZ,10,FALSE)),IF($X$1=2,(VLOOKUP(B344,'X2'!$B:$AZ,10,FALSE)),IF($X$1=3,(VLOOKUP(B344,'X3'!$B:$AZ,10,FALSE)),IF($X$1=4,(VLOOKUP(B344,'X4'!$B:$AZ,10,FALSE)),IF($X$1=5,(VLOOKUP(B344,'X5'!$B:$AZ,10,FALSE)),IF($X$1=6,(VLOOKUP(B344,'X6'!$B:$AZ,10,FALSE)),IF($X$1=7,(VLOOKUP(B344,'X7'!$B:$AZ,10,FALSE)),IF($X$1=8,(VLOOKUP(B344,'X8'!$B:$AZ,10,FALSE)),IF($X$1=9,(VLOOKUP(B344,'X9'!$B:$AZ,10,FALSE)),IF($X$1=10,(VLOOKUP(B344,'X10'!$B:$AZ,10,FALSE)),IF($X$1=11,(VLOOKUP(B344,'X11'!$B:$AZ,10,FALSE)),IF($X$1=12,(VLOOKUP(B344,'X12'!$B:$AZ,10,FALSE)),IF($X$1=13,(VLOOKUP(B344,'X13'!$B:$AZ,10,FALSE)),"B"))))))))))))))=TRUE," ",(IF($X$1=1,(VLOOKUP(B344,'X1'!$B:$AZ,10,FALSE)),IF($X$1=2,(VLOOKUP(B344,'X2'!$B:$AZ,10,FALSE)),IF($X$1=3,(VLOOKUP(B344,'X3'!$B:$AZ,10,FALSE)),IF($X$1=4,(VLOOKUP(B344,'X4'!$B:$AZ,10,FALSE)),IF($X$1=5,(VLOOKUP(B344,'X5'!$B:$AZ,10,FALSE)),IF($X$1=6,(VLOOKUP(B344,'X6'!$B:$AZ,10,FALSE)),IF($X$1=7,(VLOOKUP(B344,'X7'!$B:$AZ,10,FALSE)),IF($X$1=8,(VLOOKUP(B344,'X8'!$B:$AZ,10,FALSE)),IF($X$1=9,(VLOOKUP(B344,'X9'!$B:$AZ,10,FALSE)),IF($X$1=10,(VLOOKUP(B344,'X10'!$B:$AZ,10,FALSE)),IF($X$1=11,(VLOOKUP(B344,'X11'!$B:$AZ,10,FALSE)),IF($X$1=12,(VLOOKUP(B344,'X12'!$B:$AZ,10,FALSE)),IF($X$1=13,(VLOOKUP(B344,'X13'!$B:$AZ,10,FALSE)),"B")))))))))))))))</f>
        <v xml:space="preserve"> </v>
      </c>
      <c r="N344" s="185" t="str">
        <f ca="1">IF(ISERROR(IF($X$1=1,(VLOOKUP(B344,'X1'!$B:$AZ,45,FALSE)),IF($X$1=2,(VLOOKUP(B344,'X2'!$B:$AZ,45,FALSE)),IF($X$1=3,(VLOOKUP(B344,'X3'!$B:$AZ,45,FALSE)),IF($X$1=4,(VLOOKUP(B344,'X4'!$B:$AZ,45,FALSE)),IF($X$1=5,(VLOOKUP(B344,'X5'!$B:$AZ,45,FALSE)),IF($X$1=6,(VLOOKUP(B344,'X6'!$B:$AZ,45,FALSE)),IF($X$1=7,(VLOOKUP(B344,'X7'!$B:$AZ,45,FALSE)),IF($X$1=8,(VLOOKUP(B344,'X8'!$B:$AZ,45,FALSE)),IF($X$1=9,(VLOOKUP(B344,'X9'!$B:$AZ,45,FALSE)),IF($X$1=10,(VLOOKUP(B344,'X10'!$B:$AZ,45,FALSE)),IF($X$1=11,(VLOOKUP(B344,'X11'!$B:$AZ,45,FALSE)),IF($X$1=12,(VLOOKUP(B344,'X12'!$B:$AZ,45,FALSE)),IF($X$1=13,(VLOOKUP(B344,'X13'!$B:$AZ,45,FALSE)),"B"))))))))))))))=TRUE," ",(IF($X$1=1,(VLOOKUP(B344,'X1'!$B:$AZ,45,FALSE)),IF($X$1=2,(VLOOKUP(B344,'X2'!$B:$AZ,45,FALSE)),IF($X$1=3,(VLOOKUP(B344,'X3'!$B:$AZ,45,FALSE)),IF($X$1=4,(VLOOKUP(B344,'X4'!$B:$AZ,45,FALSE)),IF($X$1=5,(VLOOKUP(B344,'X5'!$B:$AZ,45,FALSE)),IF($X$1=6,(VLOOKUP(B344,'X6'!$B:$AZ,45,FALSE)),IF($X$1=7,(VLOOKUP(B344,'X7'!$B:$AZ,45,FALSE)),IF($X$1=8,(VLOOKUP(B344,'X8'!$B:$AZ,45,FALSE)),IF($X$1=9,(VLOOKUP(B344,'X9'!$B:$AZ,45,FALSE)),IF($X$1=10,(VLOOKUP(B344,'X10'!$B:$AZ,45,FALSE)),IF($X$1=11,(VLOOKUP(B344,'X11'!$B:$AZ,45,FALSE)),IF($X$1=12,(VLOOKUP(B344,'X12'!$B:$AZ,45,FALSE)),IF($X$1=13,(VLOOKUP(B344,'X13'!$B:$AZ,45,FALSE)),"B")))))))))))))))</f>
        <v xml:space="preserve"> </v>
      </c>
      <c r="O344" s="184" t="str">
        <f ca="1">IF(ISERROR(IF($X$1=1,(VLOOKUP(B344,'X1'!$B:$AZ,11,FALSE)),IF($X$1=2,(VLOOKUP(B344,'X2'!$B:$AZ,11,FALSE)),IF($X$1=3,(VLOOKUP(B344,'X3'!$B:$AZ,11,FALSE)),IF($X$1=4,(VLOOKUP(B344,'X4'!$B:$AZ,11,FALSE)),IF($X$1=5,(VLOOKUP(B344,'X5'!$B:$AZ,11,FALSE)),IF($X$1=6,(VLOOKUP(B344,'X6'!$B:$AZ,11,FALSE)),IF($X$1=7,(VLOOKUP(B344,'X7'!$B:$AZ,11,FALSE)),IF($X$1=8,(VLOOKUP(B344,'X8'!$B:$AZ,11,FALSE)),IF($X$1=9,(VLOOKUP(B344,'X9'!$B:$AZ,11,FALSE)),IF($X$1=10,(VLOOKUP(B344,'X10'!$B:$AZ,11,FALSE)),IF($X$1=11,(VLOOKUP(B344,'X11'!$B:$AZ,11,FALSE)),IF($X$1=12,(VLOOKUP(B344,'X12'!$B:$AZ,11,FALSE)),IF($X$1=13,(VLOOKUP(B344,'X13'!$B:$AZ,11,FALSE)),"B"))))))))))))))=TRUE," ",(IF($X$1=1,(VLOOKUP(B344,'X1'!$B:$AZ,11,FALSE)),IF($X$1=2,(VLOOKUP(B344,'X2'!$B:$AZ,11,FALSE)),IF($X$1=3,(VLOOKUP(B344,'X3'!$B:$AZ,11,FALSE)),IF($X$1=4,(VLOOKUP(B344,'X4'!$B:$AZ,11,FALSE)),IF($X$1=5,(VLOOKUP(B344,'X5'!$B:$AZ,11,FALSE)),IF($X$1=6,(VLOOKUP(B344,'X6'!$B:$AZ,11,FALSE)),IF($X$1=7,(VLOOKUP(B344,'X7'!$B:$AZ,11,FALSE)),IF($X$1=8,(VLOOKUP(B344,'X8'!$B:$AZ,11,FALSE)),IF($X$1=9,(VLOOKUP(B344,'X9'!$B:$AZ,11,FALSE)),IF($X$1=10,(VLOOKUP(B344,'X10'!$B:$AZ,11,FALSE)),IF($X$1=11,(VLOOKUP(B344,'X11'!$B:$AZ,11,FALSE)),IF($X$1=12,(VLOOKUP(B344,'X12'!$B:$AZ,11,FALSE)),IF($X$1=13,(VLOOKUP(B344,'X13'!$B:$AZ,11,FALSE)),"B")))))))))))))))</f>
        <v xml:space="preserve"> </v>
      </c>
      <c r="P344" s="184" t="str">
        <f ca="1">IF(ISERROR(IF($X$1=1,(VLOOKUP(B344,'X1'!$B:$AZ,12,FALSE)),IF($X$1=2,(VLOOKUP(B344,'X2'!$B:$AZ,12,FALSE)),IF($X$1=3,(VLOOKUP(B344,'X3'!$B:$AZ,12,FALSE)),IF($X$1=4,(VLOOKUP(B344,'X4'!$B:$AZ,12,FALSE)),IF($X$1=5,(VLOOKUP(B344,'X5'!$B:$AZ,12,FALSE)),IF($X$1=6,(VLOOKUP(B344,'X6'!$B:$AZ,12,FALSE)),IF($X$1=7,(VLOOKUP(B344,'X7'!$B:$AZ,12,FALSE)),IF($X$1=8,(VLOOKUP(B344,'X8'!$B:$AZ,12,FALSE)),IF($X$1=9,(VLOOKUP(B344,'X9'!$B:$AZ,12,FALSE)),IF($X$1=10,(VLOOKUP(B344,'X10'!$B:$AZ,12,FALSE)),IF($X$1=11,(VLOOKUP(B344,'X11'!$B:$AZ,12,FALSE)),IF($X$1=12,(VLOOKUP(B344,'X12'!$B:$AZ,12,FALSE)),IF($X$1=13,(VLOOKUP(B344,'X13'!$B:$AZ,12,FALSE)),"B"))))))))))))))=TRUE," ",(IF($X$1=1,(VLOOKUP(B344,'X1'!$B:$AZ,12,FALSE)),IF($X$1=2,(VLOOKUP(B344,'X2'!$B:$AZ,12,FALSE)),IF($X$1=3,(VLOOKUP(B344,'X3'!$B:$AZ,12,FALSE)),IF($X$1=4,(VLOOKUP(B344,'X4'!$B:$AZ,12,FALSE)),IF($X$1=5,(VLOOKUP(B344,'X5'!$B:$AZ,12,FALSE)),IF($X$1=6,(VLOOKUP(B344,'X6'!$B:$AZ,12,FALSE)),IF($X$1=7,(VLOOKUP(B344,'X7'!$B:$AZ,12,FALSE)),IF($X$1=8,(VLOOKUP(B344,'X8'!$B:$AZ,12,FALSE)),IF($X$1=9,(VLOOKUP(B344,'X9'!$B:$AZ,12,FALSE)),IF($X$1=10,(VLOOKUP(B344,'X10'!$B:$AZ,12,FALSE)),IF($X$1=11,(VLOOKUP(B344,'X11'!$B:$AZ,12,FALSE)),IF($X$1=12,(VLOOKUP(B344,'X12'!$B:$AZ,12,FALSE)),IF($X$1=13,(VLOOKUP(B344,'X13'!$B:$AZ,12,FALSE)),"B")))))))))))))))</f>
        <v xml:space="preserve"> </v>
      </c>
      <c r="Q344" s="185" t="str">
        <f ca="1">IF(ISERROR(IF($X$1=1,(VLOOKUP(B344,'X1'!$B:$AZ,46,FALSE)),IF($X$1=2,(VLOOKUP(B344,'X2'!$B:$AZ,46,FALSE)),IF($X$1=3,(VLOOKUP(B344,'X3'!$B:$AZ,46,FALSE)),IF($X$1=4,(VLOOKUP(B344,'X4'!$B:$AZ,46,FALSE)),IF($X$1=5,(VLOOKUP(B344,'X5'!$B:$AZ,46,FALSE)),IF($X$1=6,(VLOOKUP(B344,'X6'!$B:$AZ,46,FALSE)),IF($X$1=7,(VLOOKUP(B344,'X7'!$B:$AZ,46,FALSE)),IF($X$1=8,(VLOOKUP(B344,'X8'!$B:$AZ,46,FALSE)),IF($X$1=9,(VLOOKUP(B344,'X9'!$B:$AZ,46,FALSE)),IF($X$1=10,(VLOOKUP(B344,'X10'!$B:$AZ,46,FALSE)),IF($X$1=11,(VLOOKUP(B344,'X11'!$B:$AZ,46,FALSE)),IF($X$1=12,(VLOOKUP(B344,'X12'!$B:$AZ,46,FALSE)),IF($X$1=13,(VLOOKUP(B344,'X13'!$B:$AZ,46,FALSE)),"B"))))))))))))))=TRUE," ",(IF($X$1=1,(VLOOKUP(B344,'X1'!$B:$AZ,46,FALSE)),IF($X$1=2,(VLOOKUP(B344,'X2'!$B:$AZ,46,FALSE)),IF($X$1=3,(VLOOKUP(B344,'X3'!$B:$AZ,46,FALSE)),IF($X$1=4,(VLOOKUP(B344,'X4'!$B:$AZ,46,FALSE)),IF($X$1=5,(VLOOKUP(B344,'X5'!$B:$AZ,46,FALSE)),IF($X$1=6,(VLOOKUP(B344,'X6'!$B:$AZ,46,FALSE)),IF($X$1=7,(VLOOKUP(B344,'X7'!$B:$AZ,46,FALSE)),IF($X$1=8,(VLOOKUP(B344,'X8'!$B:$AZ,46,FALSE)),IF($X$1=9,(VLOOKUP(B344,'X9'!$B:$AZ,46,FALSE)),IF($X$1=10,(VLOOKUP(B344,'X10'!$B:$AZ,46,FALSE)),IF($X$1=11,(VLOOKUP(B344,'X11'!$B:$AZ,46,FALSE)),IF($X$1=12,(VLOOKUP(B344,'X12'!$B:$AZ,46,FALSE)),IF($X$1=13,(VLOOKUP(B344,'X13'!$B:$AZ,46,FALSE)),"B")))))))))))))))</f>
        <v xml:space="preserve"> </v>
      </c>
      <c r="R344" s="185" t="str">
        <f ca="1">IF(ISERROR(IF($X$1=1,(VLOOKUP(B344,'X1'!$B:$AZ,15,FALSE)),IF($X$1=2,(VLOOKUP(B344,'X2'!$B:$AZ,15,FALSE)),IF($X$1=3,(VLOOKUP(B344,'X3'!$B:$AZ,15,FALSE)),IF($X$1=4,(VLOOKUP(B344,'X4'!$B:$AZ,15,FALSE)),IF($X$1=5,(VLOOKUP(B344,'X5'!$B:$AZ,15,FALSE)),IF($X$1=6,(VLOOKUP(B344,'X6'!$B:$AZ,15,FALSE)),IF($X$1=7,(VLOOKUP(B344,'X7'!$B:$AZ,15,FALSE)),IF($X$1=8,(VLOOKUP(B344,'X8'!$B:$AZ,15,FALSE)),IF($X$1=9,(VLOOKUP(B344,'X9'!$B:$AZ,15,FALSE)),IF($X$1=10,(VLOOKUP(B344,'X10'!$B:$AZ,15,FALSE)),IF($X$1=11,(VLOOKUP(B344,'X11'!$B:$AZ,15,FALSE)),IF($X$1=12,(VLOOKUP(B344,'X12'!$B:$AZ,15,FALSE)),IF($X$1=13,(VLOOKUP(B344,'X13'!$B:$AZ,15,FALSE)),"B"))))))))))))))=TRUE," ",(IF($X$1=1,(VLOOKUP(B344,'X1'!$B:$AZ,15,FALSE)),IF($X$1=2,(VLOOKUP(B344,'X2'!$B:$AZ,15,FALSE)),IF($X$1=3,(VLOOKUP(B344,'X3'!$B:$AZ,15,FALSE)),IF($X$1=4,(VLOOKUP(B344,'X4'!$B:$AZ,15,FALSE)),IF($X$1=5,(VLOOKUP(B344,'X5'!$B:$AZ,15,FALSE)),IF($X$1=6,(VLOOKUP(B344,'X6'!$B:$AZ,15,FALSE)),IF($X$1=7,(VLOOKUP(B344,'X7'!$B:$AZ,15,FALSE)),IF($X$1=8,(VLOOKUP(B344,'X8'!$B:$AZ,15,FALSE)),IF($X$1=9,(VLOOKUP(B344,'X9'!$B:$AZ,15,FALSE)),IF($X$1=10,(VLOOKUP(B344,'X10'!$B:$AZ,15,FALSE)),IF($X$1=11,(VLOOKUP(B344,'X11'!$B:$AZ,15,FALSE)),IF($X$1=12,(VLOOKUP(B344,'X12'!$B:$AZ,15,FALSE)),IF($X$1=13,(VLOOKUP(B344,'X13'!$B:$AZ,15,FALSE)),"B")))))))))))))))</f>
        <v xml:space="preserve"> </v>
      </c>
      <c r="S344" s="185" t="str">
        <f ca="1">IF(ISERROR(IF((IF($X$1=1,(VLOOKUP(B344,'X1'!$B:$AZ,14,FALSE)),(IF($X$1=2,(VLOOKUP(B344,'X2'!$B:$AZ,14,FALSE)),(IF($X$1=3,(VLOOKUP(B344,'X3'!$B:$AZ,14,FALSE)),(IF($X$1=4,(VLOOKUP(B344,'X4'!$B:$AZ,14,FALSE)),(IF($X$1=5,(VLOOKUP(B344,'X5'!$B:$AZ,14,FALSE)),(IF($X$1=6,(VLOOKUP(B344,'X6'!$B:$AZ,14,FALSE)),(IF($X$1=7,(VLOOKUP(B344,'X7'!$B:$AZ,14,FALSE)),(IF($X$1=8,(VLOOKUP(B344,'X8'!$B:$AZ,14,FALSE)),(IF($X$1=9,(VLOOKUP(B344,'X9'!$B:$AZ,14,FALSE)),(IF($X$1=10,(VLOOKUP(B344,'X10'!$B:$AZ,14,FALSE)),(IF($X$1=11,(VLOOKUP(B344,'X11'!$B:$AZ,14,FALSE)),(IF($X$1=12,(VLOOKUP(B344,'X12'!$B:$AZ,14,FALSE)),(VLOOKUP(B344,'X13'!$B:$AZ,14,FALSE))))))))))))))))))))))))))=$V$1," ",(IF($X$1=1,(VLOOKUP(B344,'X1'!$B:$AZ,14,FALSE)),(IF($X$1=2,(VLOOKUP(B344,'X2'!$B:$AZ,14,FALSE)),(IF($X$1=3,(VLOOKUP(B344,'X3'!$B:$AZ,14,FALSE)),(IF($X$1=4,(VLOOKUP(B344,'X4'!$B:$AZ,14,FALSE)),(IF($X$1=5,(VLOOKUP(B344,'X5'!$B:$AZ,14,FALSE)),(IF($X$1=6,(VLOOKUP(B344,'X6'!$B:$AZ,14,FALSE)),(IF($X$1=7,(VLOOKUP(B344,'X7'!$B:$AZ,14,FALSE)),(IF($X$1=8,(VLOOKUP(B344,'X8'!$B:$AZ,14,FALSE)),(IF($X$1=9,(VLOOKUP(B344,'X9'!$B:$AZ,14,FALSE)),(IF($X$1=10,(VLOOKUP(B344,'X10'!$B:$AZ,14,FALSE)),(IF($X$1=11,(VLOOKUP(B344,'X11'!$B:$AZ,14,FALSE)),(IF($X$1=12,(VLOOKUP(B344,'X12'!$B:$AZ,14,FALSE)),(VLOOKUP(B344,'X13'!$B:$AZ,14,FALSE))))))))))))))))))))))))))))=TRUE," ",(IF((IF($X$1=1,(VLOOKUP(B344,'X1'!$B:$AZ,14,FALSE)),(IF($X$1=2,(VLOOKUP(B344,'X2'!$B:$AZ,14,FALSE)),(IF($X$1=3,(VLOOKUP(B344,'X3'!$B:$AZ,14,FALSE)),(IF($X$1=4,(VLOOKUP(B344,'X4'!$B:$AZ,14,FALSE)),(IF($X$1=5,(VLOOKUP(B344,'X5'!$B:$AZ,14,FALSE)),(IF($X$1=6,(VLOOKUP(B344,'X6'!$B:$AZ,14,FALSE)),(IF($X$1=7,(VLOOKUP(B344,'X7'!$B:$AZ,14,FALSE)),(IF($X$1=8,(VLOOKUP(B344,'X8'!$B:$AZ,14,FALSE)),(IF($X$1=9,(VLOOKUP(B344,'X9'!$B:$AZ,14,FALSE)),(IF($X$1=10,(VLOOKUP(B344,'X10'!$B:$AZ,14,FALSE)),(IF($X$1=11,(VLOOKUP(B344,'X11'!$B:$AZ,14,FALSE)),(IF($X$1=12,(VLOOKUP(B344,'X12'!$B:$AZ,14,FALSE)),(VLOOKUP(B344,'X13'!$B:$AZ,14,FALSE))))))))))))))))))))))))))=$V$1," ",(IF($X$1=1,(VLOOKUP(B344,'X1'!$B:$AZ,14,FALSE)),(IF($X$1=2,(VLOOKUP(B344,'X2'!$B:$AZ,14,FALSE)),(IF($X$1=3,(VLOOKUP(B344,'X3'!$B:$AZ,14,FALSE)),(IF($X$1=4,(VLOOKUP(B344,'X4'!$B:$AZ,14,FALSE)),(IF($X$1=5,(VLOOKUP(B344,'X5'!$B:$AZ,14,FALSE)),(IF($X$1=6,(VLOOKUP(B344,'X6'!$B:$AZ,14,FALSE)),(IF($X$1=7,(VLOOKUP(B344,'X7'!$B:$AZ,14,FALSE)),(IF($X$1=8,(VLOOKUP(B344,'X8'!$B:$AZ,14,FALSE)),(IF($X$1=9,(VLOOKUP(B344,'X9'!$B:$AZ,14,FALSE)),(IF($X$1=10,(VLOOKUP(B344,'X10'!$B:$AZ,14,FALSE)),(IF($X$1=11,(VLOOKUP(B344,'X11'!$B:$AZ,14,FALSE)),(IF($X$1=12,(VLOOKUP(B344,'X12'!$B:$AZ,14,FALSE)),(VLOOKUP(B344,'X13'!$B:$AZ,14,FALSE)))))))))))))))))))))))))))))</f>
        <v xml:space="preserve"> </v>
      </c>
    </row>
    <row r="345" spans="1:19" ht="14.1" customHeight="1" x14ac:dyDescent="0.2">
      <c r="A345" s="156" t="s">
        <v>1058</v>
      </c>
      <c r="B345" s="122" t="str">
        <f>IF(ISERROR(IF($U$16=1,(VLOOKUP(A345,$AC$89:$AH$125,2,FALSE)),IF((IF($X$1=1,'X1'!B304,(IF($X$1=2,'X2'!B304,(IF($X$1=3,'X3'!B304,(IF($X$1=4,'X4'!B304,(IF($X$1=5,'X5'!B304,(IF($X$1=6,'X6'!B304,(IF($X$1=7,'X7'!B304,(IF($X$1=8,'X8'!B304,(IF($X$1=9,'X9'!B304,(IF($X$1=10,'X10'!B304,(IF($X$1=11,'X11'!B304,(IF($X$1=12,'X12'!B304,'X13'!B304))))))))))))))))))))))))="","",(IF($X$1=1,'X1'!B304,(IF($X$1=2,'X2'!B304,(IF($X$1=3,'X3'!B304,(IF($X$1=4,'X4'!B304,(IF($X$1=5,'X5'!B304,(IF($X$1=6,'X6'!B304,(IF($X$1=7,'X7'!B304,(IF($X$1=8,'X8'!B304,(IF($X$1=9,'X9'!B304,(IF($X$1=10,'X10'!B304,(IF($X$1=11,'X11'!B304,(IF($X$1=12,'X12'!B304,'X13'!B304)))))))))))))))))))))))))))=TRUE," ",(IF($U$16=1,(VLOOKUP(A345,$AC$89:$AH$125,2,FALSE)),IF((IF($X$1=1,'X1'!B304,(IF($X$1=2,'X2'!B304,(IF($X$1=3,'X3'!B304,(IF($X$1=4,'X4'!B304,(IF($X$1=5,'X5'!B304,(IF($X$1=6,'X6'!B304,(IF($X$1=7,'X7'!B304,(IF($X$1=8,'X8'!B304,(IF($X$1=9,'X9'!B304,(IF($X$1=10,'X10'!B304,(IF($X$1=11,'X11'!B304,(IF($X$1=12,'X12'!B304,'X13'!B304))))))))))))))))))))))))="","",(IF($X$1=1,'X1'!B304,(IF($X$1=2,'X2'!B304,(IF($X$1=3,'X3'!B304,(IF($X$1=4,'X4'!B304,(IF($X$1=5,'X5'!B304,(IF($X$1=6,'X6'!B304,(IF($X$1=7,'X7'!B304,(IF($X$1=8,'X8'!B304,(IF($X$1=9,'X9'!B304,(IF($X$1=10,'X10'!B304,(IF($X$1=11,'X11'!B304,(IF($X$1=12,'X12'!B304,'X13'!B304))))))))))))))))))))))))))))</f>
        <v/>
      </c>
      <c r="C345" s="181" t="str">
        <f ca="1">IF(ISERROR(IF($X$1=1,(VLOOKUP(B345,'X1'!$B:$AZ,47,FALSE)),IF($X$1=2,(VLOOKUP(B345,'X2'!$B:$AZ,47,FALSE)),IF($X$1=3,(VLOOKUP(B345,'X3'!$B:$AZ,47,FALSE)),IF($X$1=4,(VLOOKUP(B345,'X4'!$B:$AZ,47,FALSE)),IF($X$1=5,(VLOOKUP(B345,'X5'!$B:$AZ,47,FALSE)),IF($X$1=6,(VLOOKUP(B345,'X6'!$B:$AZ,47,FALSE)),IF($X$1=7,(VLOOKUP(B345,'X7'!$B:$AZ,47,FALSE)),IF($X$1=8,(VLOOKUP(B345,'X8'!$B:$AZ,47,FALSE)),IF($X$1=9,(VLOOKUP(B345,'X9'!$B:$AZ,47,FALSE)),IF($X$1=10,(VLOOKUP(B345,'X10'!$B:$AZ,47,FALSE)),IF($X$1=11,(VLOOKUP(B345,'X11'!$B:$AZ,47,FALSE)),IF($X$1=12,(VLOOKUP(B345,'X12'!$B:$AZ,47,FALSE)),IF($X$1=13,(VLOOKUP(B345,'X13'!$B:$AZ,47,FALSE)),"B"))))))))))))))=TRUE," ",(IF($X$1=1,(VLOOKUP(B345,'X1'!$B:$AZ,47,FALSE)),IF($X$1=2,(VLOOKUP(B345,'X2'!$B:$AZ,47,FALSE)),IF($X$1=3,(VLOOKUP(B345,'X3'!$B:$AZ,47,FALSE)),IF($X$1=4,(VLOOKUP(B345,'X4'!$B:$AZ,47,FALSE)),IF($X$1=5,(VLOOKUP(B345,'X5'!$B:$AZ,47,FALSE)),IF($X$1=6,(VLOOKUP(B345,'X6'!$B:$AZ,47,FALSE)),IF($X$1=7,(VLOOKUP(B345,'X7'!$B:$AZ,47,FALSE)),IF($X$1=8,(VLOOKUP(B345,'X8'!$B:$AZ,47,FALSE)),IF($X$1=9,(VLOOKUP(B345,'X9'!$B:$AZ,47,FALSE)),IF($X$1=10,(VLOOKUP(B345,'X10'!$B:$AZ,47,FALSE)),IF($X$1=11,(VLOOKUP(B345,'X11'!$B:$AZ,47,FALSE)),IF($X$1=12,(VLOOKUP(B345,'X12'!$B:$AZ,47,FALSE)),IF($X$1=13,(VLOOKUP(B345,'X13'!$B:$AZ,47,FALSE)),"B")))))))))))))))</f>
        <v xml:space="preserve"> </v>
      </c>
      <c r="D345" s="181" t="str">
        <f ca="1">IF(ISERROR(IF($X$1=1,(VLOOKUP(B345,'X1'!$B:$AP,41,FALSE)),IF($X$1=2,(VLOOKUP(B345,'X2'!$B:$AP,41,FALSE)),IF($X$1=3,(VLOOKUP(B345,'X3'!$B:$AP,41,FALSE)),IF($X$1=4,(VLOOKUP(B345,'X4'!$B:$AP,41,FALSE)),IF($X$1=5,(VLOOKUP(B345,'X5'!$B:$AP,41,FALSE)),IF($X$1=6,(VLOOKUP(B345,'X6'!$B:$AP,41,FALSE)),IF($X$1=7,(VLOOKUP(B345,'X7'!$B:$AP,41,FALSE)),IF($X$1=8,(VLOOKUP(B345,'X8'!$B:$AP,41,FALSE)),IF($X$1=9,(VLOOKUP(B345,'X9'!$B:$AP,41,FALSE)),IF($X$1=10,(VLOOKUP(B345,'X10'!$B:$AP,41,FALSE)),IF($X$1=11,(VLOOKUP(B345,'X11'!$B:$AP,41,FALSE)),IF($X$1=12,(VLOOKUP(B345,'X12'!$B:$AP,41,FALSE)),IF($X$1=13,(VLOOKUP(B345,'X13'!$B:$AP,41,FALSE)),"B"))))))))))))))=TRUE," ",(IF($X$1=1,(VLOOKUP(B345,'X1'!$B:$AP,41,FALSE)),IF($X$1=2,(VLOOKUP(B345,'X2'!$B:$AP,41,FALSE)),IF($X$1=3,(VLOOKUP(B345,'X3'!$B:$AP,41,FALSE)),IF($X$1=4,(VLOOKUP(B345,'X4'!$B:$AP,41,FALSE)),IF($X$1=5,(VLOOKUP(B345,'X5'!$B:$AP,41,FALSE)),IF($X$1=6,(VLOOKUP(B345,'X6'!$B:$AP,41,FALSE)),IF($X$1=7,(VLOOKUP(B345,'X7'!$B:$AP,41,FALSE)),IF($X$1=8,(VLOOKUP(B345,'X8'!$B:$AP,41,FALSE)),IF($X$1=9,(VLOOKUP(B345,'X9'!$B:$AP,41,FALSE)),IF($X$1=10,(VLOOKUP(B345,'X10'!$B:$AP,41,FALSE)),IF($X$1=11,(VLOOKUP(B345,'X11'!$B:$AP,41,FALSE)),IF($X$1=12,(VLOOKUP(B345,'X12'!$B:$AP,41,FALSE)),IF($X$1=13,(VLOOKUP(B345,'X13'!$B:$AP,41,FALSE)),"B")))))))))))))))</f>
        <v xml:space="preserve"> </v>
      </c>
      <c r="E345" s="182" t="str">
        <f ca="1">IF(ISERROR(IF($X$1=1,(VLOOKUP(B345,'X1'!$B:$AP,7,FALSE)),IF($X$1=2,(VLOOKUP(B345,'X2'!$B:$AP,7,FALSE)),IF($X$1=3,(VLOOKUP(B345,'X3'!$B:$AP,7,FALSE)),IF($X$1=4,(VLOOKUP(B345,'X4'!$B:$AP,7,FALSE)),IF($X$1=5,(VLOOKUP(B345,'X5'!$B:$AP,7,FALSE)),IF($X$1=6,(VLOOKUP(B345,'X6'!$B:$AP,7,FALSE)),IF($X$1=7,(VLOOKUP(B345,'X7'!$B:$AP,7,FALSE)),IF($X$1=8,(VLOOKUP(B345,'X8'!$B:$AP,7,FALSE)),IF($X$1=9,(VLOOKUP(B345,'X9'!$B:$AP,7,FALSE)),IF($X$1=10,(VLOOKUP(B345,'X10'!$B:$AP,7,FALSE)),IF($X$1=11,(VLOOKUP(B345,'X11'!$B:$AP,7,FALSE)),IF($X$1=12,(VLOOKUP(B345,'X12'!$B:$AP,7,FALSE)),IF($X$1=13,(VLOOKUP(B345,'X13'!$B:$AP,7,FALSE)),"B"))))))))))))))=TRUE," ",(IF($X$1=1,(VLOOKUP(B345,'X1'!$B:$AP,7,FALSE)),IF($X$1=2,(VLOOKUP(B345,'X2'!$B:$AP,7,FALSE)),IF($X$1=3,(VLOOKUP(B345,'X3'!$B:$AP,7,FALSE)),IF($X$1=4,(VLOOKUP(B345,'X4'!$B:$AP,7,FALSE)),IF($X$1=5,(VLOOKUP(B345,'X5'!$B:$AP,7,FALSE)),IF($X$1=6,(VLOOKUP(B345,'X6'!$B:$AP,7,FALSE)),IF($X$1=7,(VLOOKUP(B345,'X7'!$B:$AP,7,FALSE)),IF($X$1=8,(VLOOKUP(B345,'X8'!$B:$AP,7,FALSE)),IF($X$1=9,(VLOOKUP(B345,'X9'!$B:$AP,7,FALSE)),IF($X$1=10,(VLOOKUP(B345,'X10'!$B:$AP,7,FALSE)),IF($X$1=11,(VLOOKUP(B345,'X11'!$B:$AP,7,FALSE)),IF($X$1=12,(VLOOKUP(B345,'X12'!$B:$AP,7,FALSE)),IF($X$1=13,(VLOOKUP(B345,'X13'!$B:$AP,7,FALSE)),"B")))))))))))))))</f>
        <v xml:space="preserve"> </v>
      </c>
      <c r="F345" s="182" t="str">
        <f ca="1">IF(ISERROR(IF((IF($X$1=1,(VLOOKUP(B345,'X1'!$B:$AO,6,FALSE)),(IF($X$1=2,(VLOOKUP(B345,'X2'!$B:$AO,6,FALSE)),(IF($X$1=3,(VLOOKUP(B345,'X3'!$B:$AO,6,FALSE)),(IF($X$1=4,(VLOOKUP(B345,'X4'!$B:$AO,6,FALSE)),(IF($X$1=5,(VLOOKUP(B345,'X5'!$B:$AO,6,FALSE)),(IF($X$1=6,(VLOOKUP(B345,'X6'!$B:$AO,6,FALSE)),(IF($X$1=7,(VLOOKUP(B345,'X7'!$B:$AO,6,FALSE)),(IF($X$1=8,(VLOOKUP(B345,'X8'!$B:$AO,6,FALSE)),(IF($X$1=9,(VLOOKUP(B345,'X9'!$B:$AO,6,FALSE)),(IF($X$1=10,(VLOOKUP(B345,'X10'!$B:$AO,6,FALSE)),(IF($X$1=11,(VLOOKUP(B345,'X11'!$B:$AO,6,FALSE)),(IF($X$1=12,(VLOOKUP(B345,'X12'!$B:$AO,6,FALSE)),(VLOOKUP(B345,'X13'!$B:$AO,6,FALSE))))))))))))))))))))))))))=$V$1," ",(IF($X$1=1,(VLOOKUP(B345,'X1'!$B:$AO,6,FALSE)),(IF($X$1=2,(VLOOKUP(B345,'X2'!$B:$AO,6,FALSE)),(IF($X$1=3,(VLOOKUP(B345,'X3'!$B:$AO,6,FALSE)),(IF($X$1=4,(VLOOKUP(B345,'X4'!$B:$AO,6,FALSE)),(IF($X$1=5,(VLOOKUP(B345,'X5'!$B:$AO,6,FALSE)),(IF($X$1=6,(VLOOKUP(B345,'X6'!$B:$AO,6,FALSE)),(IF($X$1=7,(VLOOKUP(B345,'X7'!$B:$AO,6,FALSE)),(IF($X$1=8,(VLOOKUP(B345,'X8'!$B:$AO,6,FALSE)),(IF($X$1=9,(VLOOKUP(B345,'X9'!$B:$AO,6,FALSE)),(IF($X$1=10,(VLOOKUP(B345,'X10'!$B:$AO,6,FALSE)),(IF($X$1=11,(VLOOKUP(B345,'X11'!$B:$AO,6,FALSE)),(IF($X$1=12,(VLOOKUP(B345,'X12'!$B:$AO,6,FALSE)),(VLOOKUP(B345,'X13'!$B:$AO,6,FALSE))))))))))))))))))))))))))))=TRUE," ",(IF((IF($X$1=1,(VLOOKUP(B345,'X1'!$B:$AO,6,FALSE)),(IF($X$1=2,(VLOOKUP(B345,'X2'!$B:$AO,6,FALSE)),(IF($X$1=3,(VLOOKUP(B345,'X3'!$B:$AO,6,FALSE)),(IF($X$1=4,(VLOOKUP(B345,'X4'!$B:$AO,6,FALSE)),(IF($X$1=5,(VLOOKUP(B345,'X5'!$B:$AO,6,FALSE)),(IF($X$1=6,(VLOOKUP(B345,'X6'!$B:$AO,6,FALSE)),(IF($X$1=7,(VLOOKUP(B345,'X7'!$B:$AO,6,FALSE)),(IF($X$1=8,(VLOOKUP(B345,'X8'!$B:$AO,6,FALSE)),(IF($X$1=9,(VLOOKUP(B345,'X9'!$B:$AO,6,FALSE)),(IF($X$1=10,(VLOOKUP(B345,'X10'!$B:$AO,6,FALSE)),(IF($X$1=11,(VLOOKUP(B345,'X11'!$B:$AO,6,FALSE)),(IF($X$1=12,(VLOOKUP(B345,'X12'!$B:$AO,6,FALSE)),(VLOOKUP(B345,'X13'!$B:$AO,6,FALSE))))))))))))))))))))))))))=$V$1," ",(IF($X$1=1,(VLOOKUP(B345,'X1'!$B:$AO,6,FALSE)),(IF($X$1=2,(VLOOKUP(B345,'X2'!$B:$AO,6,FALSE)),(IF($X$1=3,(VLOOKUP(B345,'X3'!$B:$AO,6,FALSE)),(IF($X$1=4,(VLOOKUP(B345,'X4'!$B:$AO,6,FALSE)),(IF($X$1=5,(VLOOKUP(B345,'X5'!$B:$AO,6,FALSE)),(IF($X$1=6,(VLOOKUP(B345,'X6'!$B:$AO,6,FALSE)),(IF($X$1=7,(VLOOKUP(B345,'X7'!$B:$AO,6,FALSE)),(IF($X$1=8,(VLOOKUP(B345,'X8'!$B:$AO,6,FALSE)),(IF($X$1=9,(VLOOKUP(B345,'X9'!$B:$AO,6,FALSE)),(IF($X$1=10,(VLOOKUP(B345,'X10'!$B:$AO,6,FALSE)),(IF($X$1=11,(VLOOKUP(B345,'X11'!$B:$AO,6,FALSE)),(IF($X$1=12,(VLOOKUP(B345,'X12'!$B:$AO,6,FALSE)),(VLOOKUP(B345,'X13'!$B:$AO,6,FALSE)))))))))))))))))))))))))))))</f>
        <v xml:space="preserve"> </v>
      </c>
      <c r="G345" s="182" t="str">
        <f ca="1">IF(ISERROR(IF($X$1=1,(VLOOKUP(B345,'X1'!$B:$AZ,44,FALSE)),IF($X$1=2,(VLOOKUP(B345,'X2'!$B:$AZ,44,FALSE)),IF($X$1=3,(VLOOKUP(B345,'X3'!$B:$AZ,44,FALSE)),IF($X$1=4,(VLOOKUP(B345,'X4'!$B:$AZ,44,FALSE)),IF($X$1=5,(VLOOKUP(B345,'X5'!$B:$AZ,44,FALSE)),IF($X$1=6,(VLOOKUP(B345,'X6'!$B:$AZ,44,FALSE)),IF($X$1=7,(VLOOKUP(B345,'X7'!$B:$AZ,44,FALSE)),IF($X$1=8,(VLOOKUP(B345,'X8'!$B:$AZ,44,FALSE)),IF($X$1=9,(VLOOKUP(B345,'X9'!$B:$AZ,44,FALSE)),IF($X$1=10,(VLOOKUP(B345,'X10'!$B:$AZ,44,FALSE)),IF($X$1=11,(VLOOKUP(B345,'X11'!$B:$AZ,44,FALSE)),IF($X$1=12,(VLOOKUP(B345,'X12'!$B:$AZ,44,FALSE)),IF($X$1=13,(VLOOKUP(B345,'X13'!$B:$AZ,44,FALSE)),"B"))))))))))))))=TRUE," ",(IF($X$1=1,(VLOOKUP(B345,'X1'!$B:$AZ,44,FALSE)),IF($X$1=2,(VLOOKUP(B345,'X2'!$B:$AZ,44,FALSE)),IF($X$1=3,(VLOOKUP(B345,'X3'!$B:$AZ,44,FALSE)),IF($X$1=4,(VLOOKUP(B345,'X4'!$B:$AZ,44,FALSE)),IF($X$1=5,(VLOOKUP(B345,'X5'!$B:$AZ,44,FALSE)),IF($X$1=6,(VLOOKUP(B345,'X6'!$B:$AZ,44,FALSE)),IF($X$1=7,(VLOOKUP(B345,'X7'!$B:$AZ,44,FALSE)),IF($X$1=8,(VLOOKUP(B345,'X8'!$B:$AZ,44,FALSE)),IF($X$1=9,(VLOOKUP(B345,'X9'!$B:$AZ,44,FALSE)),IF($X$1=10,(VLOOKUP(B345,'X10'!$B:$AZ,44,FALSE)),IF($X$1=11,(VLOOKUP(B345,'X11'!$B:$AZ,44,FALSE)),IF($X$1=12,(VLOOKUP(B345,'X12'!$B:$AZ,44,FALSE)),IF($X$1=13,(VLOOKUP(B345,'X13'!$B:$AZ,44,FALSE)),"B")))))))))))))))</f>
        <v xml:space="preserve"> </v>
      </c>
      <c r="H345" s="182" t="str">
        <f ca="1">IF(ISERROR(IF($X$1=1,(VLOOKUP(B345,'X1'!$B:$AZ,8,FALSE)),IF($X$1=2,(VLOOKUP(B345,'X2'!$B:$AZ,8,FALSE)),IF($X$1=3,(VLOOKUP(B345,'X3'!$B:$AZ,8,FALSE)),IF($X$1=4,(VLOOKUP(B345,'X4'!$B:$AZ,8,FALSE)),IF($X$1=5,(VLOOKUP(B345,'X5'!$B:$AZ,8,FALSE)),IF($X$1=6,(VLOOKUP(B345,'X6'!$B:$AZ,8,FALSE)),IF($X$1=7,(VLOOKUP(B345,'X7'!$B:$AZ,8,FALSE)),IF($X$1=8,(VLOOKUP(B345,'X8'!$B:$AZ,8,FALSE)),IF($X$1=9,(VLOOKUP(B345,'X9'!$B:$AZ,8,FALSE)),IF($X$1=10,(VLOOKUP(B345,'X10'!$B:$AZ,8,FALSE)),IF($X$1=11,(VLOOKUP(B345,'X11'!$B:$AZ,8,FALSE)),IF($X$1=12,(VLOOKUP(B345,'X12'!$B:$AZ,8,FALSE)),IF($X$1=13,(VLOOKUP(B345,'X13'!$B:$AZ,8,FALSE)),"B"))))))))))))))=TRUE," ",(IF($X$1=1,(VLOOKUP(B345,'X1'!$B:$AZ,8,FALSE)),IF($X$1=2,(VLOOKUP(B345,'X2'!$B:$AZ,8,FALSE)),IF($X$1=3,(VLOOKUP(B345,'X3'!$B:$AZ,8,FALSE)),IF($X$1=4,(VLOOKUP(B345,'X4'!$B:$AZ,8,FALSE)),IF($X$1=5,(VLOOKUP(B345,'X5'!$B:$AZ,8,FALSE)),IF($X$1=6,(VLOOKUP(B345,'X6'!$B:$AZ,8,FALSE)),IF($X$1=7,(VLOOKUP(B345,'X7'!$B:$AZ,8,FALSE)),IF($X$1=8,(VLOOKUP(B345,'X8'!$B:$AZ,8,FALSE)),IF($X$1=9,(VLOOKUP(B345,'X9'!$B:$AZ,8,FALSE)),IF($X$1=10,(VLOOKUP(B345,'X10'!$B:$AZ,8,FALSE)),IF($X$1=11,(VLOOKUP(B345,'X11'!$B:$AZ,8,FALSE)),IF($X$1=12,(VLOOKUP(B345,'X12'!$B:$AZ,8,FALSE)),IF($X$1=13,(VLOOKUP(B345,'X13'!$B:$AZ,8,FALSE)),"B")))))))))))))))</f>
        <v xml:space="preserve"> </v>
      </c>
      <c r="I345" s="183" t="str">
        <f ca="1">IF(ISERROR(IF($X$1=1,(VLOOKUP(B345,'X1'!$B:$AZ,2,FALSE)),IF($X$1=2,(VLOOKUP(B345,'X2'!$B:$AZ,2,FALSE)),IF($X$1=3,(VLOOKUP(B345,'X3'!$B:$AZ,2,FALSE)),IF($X$1=4,(VLOOKUP(B345,'X4'!$B:$AZ,2,FALSE)),IF($X$1=5,(VLOOKUP(B345,'X5'!$B:$AZ,2,FALSE)),IF($X$1=6,(VLOOKUP(B345,'X6'!$B:$AZ,2,FALSE)),IF($X$1=7,(VLOOKUP(B345,'X7'!$B:$AZ,2,FALSE)),IF($X$1=8,(VLOOKUP(B345,'X8'!$B:$AZ,2,FALSE)),IF($X$1=9,(VLOOKUP(B345,'X9'!$B:$AZ,2,FALSE)),IF($X$1=10,(VLOOKUP(B345,'X10'!$B:$AZ,2,FALSE)),IF($X$1=11,(VLOOKUP(B345,'X11'!$B:$AZ,2,FALSE)),IF($X$1=12,(VLOOKUP(B345,'X12'!$B:$AZ,2,FALSE)),IF($X$1=13,(VLOOKUP(B345,'X13'!$B:$AZ,2,FALSE)),"B"))))))))))))))=TRUE," ",(IF($X$1=1,(VLOOKUP(B345,'X1'!$B:$AZ,2,FALSE)),IF($X$1=2,(VLOOKUP(B345,'X2'!$B:$AZ,2,FALSE)),IF($X$1=3,(VLOOKUP(B345,'X3'!$B:$AZ,2,FALSE)),IF($X$1=4,(VLOOKUP(B345,'X4'!$B:$AZ,2,FALSE)),IF($X$1=5,(VLOOKUP(B345,'X5'!$B:$AZ,2,FALSE)),IF($X$1=6,(VLOOKUP(B345,'X6'!$B:$AZ,2,FALSE)),IF($X$1=7,(VLOOKUP(B345,'X7'!$B:$AZ,2,FALSE)),IF($X$1=8,(VLOOKUP(B345,'X8'!$B:$AZ,2,FALSE)),IF($X$1=9,(VLOOKUP(B345,'X9'!$B:$AZ,2,FALSE)),IF($X$1=10,(VLOOKUP(B345,'X10'!$B:$AZ,2,FALSE)),IF($X$1=11,(VLOOKUP(B345,'X11'!$B:$AZ,2,FALSE)),IF($X$1=12,(VLOOKUP(B345,'X12'!$B:$AZ,2,FALSE)),IF($X$1=13,(VLOOKUP(B345,'X13'!$B:$AZ,2,FALSE)),"B")))))))))))))))</f>
        <v xml:space="preserve"> </v>
      </c>
      <c r="J345" s="183" t="str">
        <f ca="1">IF(ISERROR(IF($X$1=1,(VLOOKUP(B345,'X1'!$B:$AZ,3,FALSE)),IF($X$1=2,(VLOOKUP(B345,'X2'!$B:$AZ,3,FALSE)),IF($X$1=3,(VLOOKUP(B345,'X3'!$B:$AZ,3,FALSE)),IF($X$1=4,(VLOOKUP(B345,'X4'!$B:$AZ,3,FALSE)),IF($X$1=5,(VLOOKUP(B345,'X5'!$B:$AZ,3,FALSE)),IF($X$1=6,(VLOOKUP(B345,'X6'!$B:$AZ,3,FALSE)),IF($X$1=7,(VLOOKUP(B345,'X7'!$B:$AZ,3,FALSE)),IF($X$1=8,(VLOOKUP(B345,'X8'!$B:$AZ,3,FALSE)),IF($X$1=9,(VLOOKUP(B345,'X9'!$B:$AZ,3,FALSE)),IF($X$1=10,(VLOOKUP(B345,'X10'!$B:$AZ,3,FALSE)),IF($X$1=11,(VLOOKUP(B345,'X11'!$B:$AZ,3,FALSE)),IF($X$1=12,(VLOOKUP(B345,'X12'!$B:$AZ,3,FALSE)),IF($X$1=13,(VLOOKUP(B345,'X13'!$B:$AZ,3,FALSE)),"B"))))))))))))))=TRUE," ",(IF($X$1=1,(VLOOKUP(B345,'X1'!$B:$AZ,3,FALSE)),IF($X$1=2,(VLOOKUP(B345,'X2'!$B:$AZ,3,FALSE)),IF($X$1=3,(VLOOKUP(B345,'X3'!$B:$AZ,3,FALSE)),IF($X$1=4,(VLOOKUP(B345,'X4'!$B:$AZ,3,FALSE)),IF($X$1=5,(VLOOKUP(B345,'X5'!$B:$AZ,3,FALSE)),IF($X$1=6,(VLOOKUP(B345,'X6'!$B:$AZ,3,FALSE)),IF($X$1=7,(VLOOKUP(B345,'X7'!$B:$AZ,3,FALSE)),IF($X$1=8,(VLOOKUP(B345,'X8'!$B:$AZ,3,FALSE)),IF($X$1=9,(VLOOKUP(B345,'X9'!$B:$AZ,3,FALSE)),IF($X$1=10,(VLOOKUP(B345,'X10'!$B:$AZ,3,FALSE)),IF($X$1=11,(VLOOKUP(B345,'X11'!$B:$AZ,3,FALSE)),IF($X$1=12,(VLOOKUP(B345,'X12'!$B:$AZ,3,FALSE)),IF($X$1=13,(VLOOKUP(B345,'X13'!$B:$AZ,3,FALSE)),"B")))))))))))))))</f>
        <v xml:space="preserve"> </v>
      </c>
      <c r="K345" s="183" t="str">
        <f ca="1">IF(ISERROR(IF($X$1=1,(VLOOKUP(B345,'X1'!$B:$AZ,5,FALSE)),IF($X$1=2,(VLOOKUP(B345,'X2'!$B:$AZ,5,FALSE)),IF($X$1=3,(VLOOKUP(B345,'X3'!$B:$AZ,5,FALSE)),IF($X$1=4,(VLOOKUP(B345,'X4'!$B:$AZ,5,FALSE)),IF($X$1=5,(VLOOKUP(B345,'X5'!$B:$AZ,5,FALSE)),IF($X$1=6,(VLOOKUP(B345,'X6'!$B:$AZ,5,FALSE)),IF($X$1=7,(VLOOKUP(B345,'X7'!$B:$AZ,5,FALSE)),IF($X$1=8,(VLOOKUP(B345,'X8'!$B:$AZ,5,FALSE)),IF($X$1=9,(VLOOKUP(B345,'X9'!$B:$AZ,5,FALSE)),IF($X$1=10,(VLOOKUP(B345,'X10'!$B:$AZ,5,FALSE)),IF($X$1=11,(VLOOKUP(B345,'X11'!$B:$AZ,5,FALSE)),IF($X$1=12,(VLOOKUP(B345,'X12'!$B:$AZ,5,FALSE)),IF($X$1=13,(VLOOKUP(B345,'X13'!$B:$AZ,5,FALSE)),"B"))))))))))))))=TRUE," ",(IF($X$1=1,(VLOOKUP(B345,'X1'!$B:$AZ,5,FALSE)),IF($X$1=2,(VLOOKUP(B345,'X2'!$B:$AZ,5,FALSE)),IF($X$1=3,(VLOOKUP(B345,'X3'!$B:$AZ,5,FALSE)),IF($X$1=4,(VLOOKUP(B345,'X4'!$B:$AZ,5,FALSE)),IF($X$1=5,(VLOOKUP(B345,'X5'!$B:$AZ,5,FALSE)),IF($X$1=6,(VLOOKUP(B345,'X6'!$B:$AZ,5,FALSE)),IF($X$1=7,(VLOOKUP(B345,'X7'!$B:$AZ,5,FALSE)),IF($X$1=8,(VLOOKUP(B345,'X8'!$B:$AZ,5,FALSE)),IF($X$1=9,(VLOOKUP(B345,'X9'!$B:$AZ,5,FALSE)),IF($X$1=10,(VLOOKUP(B345,'X10'!$B:$AZ,5,FALSE)),IF($X$1=11,(VLOOKUP(B345,'X11'!$B:$AZ,5,FALSE)),IF($X$1=12,(VLOOKUP(B345,'X12'!$B:$AZ,5,FALSE)),IF($X$1=13,(VLOOKUP(B345,'X13'!$B:$AZ,5,FALSE)),"B")))))))))))))))</f>
        <v xml:space="preserve"> </v>
      </c>
      <c r="L345" s="184" t="str">
        <f ca="1">IF(ISERROR(IF($X$1=1,(VLOOKUP(B345,'X1'!$B:$AZ,9,FALSE)),IF($X$1=2,(VLOOKUP(B345,'X2'!$B:$AZ,9,FALSE)),IF($X$1=3,(VLOOKUP(B345,'X3'!$B:$AZ,9,FALSE)),IF($X$1=4,(VLOOKUP(B345,'X4'!$B:$AZ,9,FALSE)),IF($X$1=5,(VLOOKUP(B345,'X5'!$B:$AZ,9,FALSE)),IF($X$1=6,(VLOOKUP(B345,'X6'!$B:$AZ,9,FALSE)),IF($X$1=7,(VLOOKUP(B345,'X7'!$B:$AZ,9,FALSE)),IF($X$1=8,(VLOOKUP(B345,'X8'!$B:$AZ,9,FALSE)),IF($X$1=9,(VLOOKUP(B345,'X9'!$B:$AZ,9,FALSE)),IF($X$1=10,(VLOOKUP(B345,'X10'!$B:$AZ,9,FALSE)),IF($X$1=11,(VLOOKUP(B345,'X11'!$B:$AZ,9,FALSE)),IF($X$1=12,(VLOOKUP(B345,'X12'!$B:$AZ,9,FALSE)),IF($X$1=13,(VLOOKUP(B345,'X13'!$B:$AZ,9,FALSE)),"B"))))))))))))))=TRUE," ",(IF($X$1=1,(VLOOKUP(B345,'X1'!$B:$AZ,9,FALSE)),IF($X$1=2,(VLOOKUP(B345,'X2'!$B:$AZ,9,FALSE)),IF($X$1=3,(VLOOKUP(B345,'X3'!$B:$AZ,9,FALSE)),IF($X$1=4,(VLOOKUP(B345,'X4'!$B:$AZ,9,FALSE)),IF($X$1=5,(VLOOKUP(B345,'X5'!$B:$AZ,9,FALSE)),IF($X$1=6,(VLOOKUP(B345,'X6'!$B:$AZ,9,FALSE)),IF($X$1=7,(VLOOKUP(B345,'X7'!$B:$AZ,9,FALSE)),IF($X$1=8,(VLOOKUP(B345,'X8'!$B:$AZ,9,FALSE)),IF($X$1=9,(VLOOKUP(B345,'X9'!$B:$AZ,9,FALSE)),IF($X$1=10,(VLOOKUP(B345,'X10'!$B:$AZ,9,FALSE)),IF($X$1=11,(VLOOKUP(B345,'X11'!$B:$AZ,9,FALSE)),IF($X$1=12,(VLOOKUP(B345,'X12'!$B:$AZ,9,FALSE)),IF($X$1=13,(VLOOKUP(B345,'X13'!$B:$AZ,9,FALSE)),"B")))))))))))))))</f>
        <v xml:space="preserve"> </v>
      </c>
      <c r="M345" s="184" t="str">
        <f ca="1">IF(ISERROR(IF($X$1=1,(VLOOKUP(B345,'X1'!$B:$AZ,10,FALSE)),IF($X$1=2,(VLOOKUP(B345,'X2'!$B:$AZ,10,FALSE)),IF($X$1=3,(VLOOKUP(B345,'X3'!$B:$AZ,10,FALSE)),IF($X$1=4,(VLOOKUP(B345,'X4'!$B:$AZ,10,FALSE)),IF($X$1=5,(VLOOKUP(B345,'X5'!$B:$AZ,10,FALSE)),IF($X$1=6,(VLOOKUP(B345,'X6'!$B:$AZ,10,FALSE)),IF($X$1=7,(VLOOKUP(B345,'X7'!$B:$AZ,10,FALSE)),IF($X$1=8,(VLOOKUP(B345,'X8'!$B:$AZ,10,FALSE)),IF($X$1=9,(VLOOKUP(B345,'X9'!$B:$AZ,10,FALSE)),IF($X$1=10,(VLOOKUP(B345,'X10'!$B:$AZ,10,FALSE)),IF($X$1=11,(VLOOKUP(B345,'X11'!$B:$AZ,10,FALSE)),IF($X$1=12,(VLOOKUP(B345,'X12'!$B:$AZ,10,FALSE)),IF($X$1=13,(VLOOKUP(B345,'X13'!$B:$AZ,10,FALSE)),"B"))))))))))))))=TRUE," ",(IF($X$1=1,(VLOOKUP(B345,'X1'!$B:$AZ,10,FALSE)),IF($X$1=2,(VLOOKUP(B345,'X2'!$B:$AZ,10,FALSE)),IF($X$1=3,(VLOOKUP(B345,'X3'!$B:$AZ,10,FALSE)),IF($X$1=4,(VLOOKUP(B345,'X4'!$B:$AZ,10,FALSE)),IF($X$1=5,(VLOOKUP(B345,'X5'!$B:$AZ,10,FALSE)),IF($X$1=6,(VLOOKUP(B345,'X6'!$B:$AZ,10,FALSE)),IF($X$1=7,(VLOOKUP(B345,'X7'!$B:$AZ,10,FALSE)),IF($X$1=8,(VLOOKUP(B345,'X8'!$B:$AZ,10,FALSE)),IF($X$1=9,(VLOOKUP(B345,'X9'!$B:$AZ,10,FALSE)),IF($X$1=10,(VLOOKUP(B345,'X10'!$B:$AZ,10,FALSE)),IF($X$1=11,(VLOOKUP(B345,'X11'!$B:$AZ,10,FALSE)),IF($X$1=12,(VLOOKUP(B345,'X12'!$B:$AZ,10,FALSE)),IF($X$1=13,(VLOOKUP(B345,'X13'!$B:$AZ,10,FALSE)),"B")))))))))))))))</f>
        <v xml:space="preserve"> </v>
      </c>
      <c r="N345" s="185" t="str">
        <f ca="1">IF(ISERROR(IF($X$1=1,(VLOOKUP(B345,'X1'!$B:$AZ,45,FALSE)),IF($X$1=2,(VLOOKUP(B345,'X2'!$B:$AZ,45,FALSE)),IF($X$1=3,(VLOOKUP(B345,'X3'!$B:$AZ,45,FALSE)),IF($X$1=4,(VLOOKUP(B345,'X4'!$B:$AZ,45,FALSE)),IF($X$1=5,(VLOOKUP(B345,'X5'!$B:$AZ,45,FALSE)),IF($X$1=6,(VLOOKUP(B345,'X6'!$B:$AZ,45,FALSE)),IF($X$1=7,(VLOOKUP(B345,'X7'!$B:$AZ,45,FALSE)),IF($X$1=8,(VLOOKUP(B345,'X8'!$B:$AZ,45,FALSE)),IF($X$1=9,(VLOOKUP(B345,'X9'!$B:$AZ,45,FALSE)),IF($X$1=10,(VLOOKUP(B345,'X10'!$B:$AZ,45,FALSE)),IF($X$1=11,(VLOOKUP(B345,'X11'!$B:$AZ,45,FALSE)),IF($X$1=12,(VLOOKUP(B345,'X12'!$B:$AZ,45,FALSE)),IF($X$1=13,(VLOOKUP(B345,'X13'!$B:$AZ,45,FALSE)),"B"))))))))))))))=TRUE," ",(IF($X$1=1,(VLOOKUP(B345,'X1'!$B:$AZ,45,FALSE)),IF($X$1=2,(VLOOKUP(B345,'X2'!$B:$AZ,45,FALSE)),IF($X$1=3,(VLOOKUP(B345,'X3'!$B:$AZ,45,FALSE)),IF($X$1=4,(VLOOKUP(B345,'X4'!$B:$AZ,45,FALSE)),IF($X$1=5,(VLOOKUP(B345,'X5'!$B:$AZ,45,FALSE)),IF($X$1=6,(VLOOKUP(B345,'X6'!$B:$AZ,45,FALSE)),IF($X$1=7,(VLOOKUP(B345,'X7'!$B:$AZ,45,FALSE)),IF($X$1=8,(VLOOKUP(B345,'X8'!$B:$AZ,45,FALSE)),IF($X$1=9,(VLOOKUP(B345,'X9'!$B:$AZ,45,FALSE)),IF($X$1=10,(VLOOKUP(B345,'X10'!$B:$AZ,45,FALSE)),IF($X$1=11,(VLOOKUP(B345,'X11'!$B:$AZ,45,FALSE)),IF($X$1=12,(VLOOKUP(B345,'X12'!$B:$AZ,45,FALSE)),IF($X$1=13,(VLOOKUP(B345,'X13'!$B:$AZ,45,FALSE)),"B")))))))))))))))</f>
        <v xml:space="preserve"> </v>
      </c>
      <c r="O345" s="184" t="str">
        <f ca="1">IF(ISERROR(IF($X$1=1,(VLOOKUP(B345,'X1'!$B:$AZ,11,FALSE)),IF($X$1=2,(VLOOKUP(B345,'X2'!$B:$AZ,11,FALSE)),IF($X$1=3,(VLOOKUP(B345,'X3'!$B:$AZ,11,FALSE)),IF($X$1=4,(VLOOKUP(B345,'X4'!$B:$AZ,11,FALSE)),IF($X$1=5,(VLOOKUP(B345,'X5'!$B:$AZ,11,FALSE)),IF($X$1=6,(VLOOKUP(B345,'X6'!$B:$AZ,11,FALSE)),IF($X$1=7,(VLOOKUP(B345,'X7'!$B:$AZ,11,FALSE)),IF($X$1=8,(VLOOKUP(B345,'X8'!$B:$AZ,11,FALSE)),IF($X$1=9,(VLOOKUP(B345,'X9'!$B:$AZ,11,FALSE)),IF($X$1=10,(VLOOKUP(B345,'X10'!$B:$AZ,11,FALSE)),IF($X$1=11,(VLOOKUP(B345,'X11'!$B:$AZ,11,FALSE)),IF($X$1=12,(VLOOKUP(B345,'X12'!$B:$AZ,11,FALSE)),IF($X$1=13,(VLOOKUP(B345,'X13'!$B:$AZ,11,FALSE)),"B"))))))))))))))=TRUE," ",(IF($X$1=1,(VLOOKUP(B345,'X1'!$B:$AZ,11,FALSE)),IF($X$1=2,(VLOOKUP(B345,'X2'!$B:$AZ,11,FALSE)),IF($X$1=3,(VLOOKUP(B345,'X3'!$B:$AZ,11,FALSE)),IF($X$1=4,(VLOOKUP(B345,'X4'!$B:$AZ,11,FALSE)),IF($X$1=5,(VLOOKUP(B345,'X5'!$B:$AZ,11,FALSE)),IF($X$1=6,(VLOOKUP(B345,'X6'!$B:$AZ,11,FALSE)),IF($X$1=7,(VLOOKUP(B345,'X7'!$B:$AZ,11,FALSE)),IF($X$1=8,(VLOOKUP(B345,'X8'!$B:$AZ,11,FALSE)),IF($X$1=9,(VLOOKUP(B345,'X9'!$B:$AZ,11,FALSE)),IF($X$1=10,(VLOOKUP(B345,'X10'!$B:$AZ,11,FALSE)),IF($X$1=11,(VLOOKUP(B345,'X11'!$B:$AZ,11,FALSE)),IF($X$1=12,(VLOOKUP(B345,'X12'!$B:$AZ,11,FALSE)),IF($X$1=13,(VLOOKUP(B345,'X13'!$B:$AZ,11,FALSE)),"B")))))))))))))))</f>
        <v xml:space="preserve"> </v>
      </c>
      <c r="P345" s="184" t="str">
        <f ca="1">IF(ISERROR(IF($X$1=1,(VLOOKUP(B345,'X1'!$B:$AZ,12,FALSE)),IF($X$1=2,(VLOOKUP(B345,'X2'!$B:$AZ,12,FALSE)),IF($X$1=3,(VLOOKUP(B345,'X3'!$B:$AZ,12,FALSE)),IF($X$1=4,(VLOOKUP(B345,'X4'!$B:$AZ,12,FALSE)),IF($X$1=5,(VLOOKUP(B345,'X5'!$B:$AZ,12,FALSE)),IF($X$1=6,(VLOOKUP(B345,'X6'!$B:$AZ,12,FALSE)),IF($X$1=7,(VLOOKUP(B345,'X7'!$B:$AZ,12,FALSE)),IF($X$1=8,(VLOOKUP(B345,'X8'!$B:$AZ,12,FALSE)),IF($X$1=9,(VLOOKUP(B345,'X9'!$B:$AZ,12,FALSE)),IF($X$1=10,(VLOOKUP(B345,'X10'!$B:$AZ,12,FALSE)),IF($X$1=11,(VLOOKUP(B345,'X11'!$B:$AZ,12,FALSE)),IF($X$1=12,(VLOOKUP(B345,'X12'!$B:$AZ,12,FALSE)),IF($X$1=13,(VLOOKUP(B345,'X13'!$B:$AZ,12,FALSE)),"B"))))))))))))))=TRUE," ",(IF($X$1=1,(VLOOKUP(B345,'X1'!$B:$AZ,12,FALSE)),IF($X$1=2,(VLOOKUP(B345,'X2'!$B:$AZ,12,FALSE)),IF($X$1=3,(VLOOKUP(B345,'X3'!$B:$AZ,12,FALSE)),IF($X$1=4,(VLOOKUP(B345,'X4'!$B:$AZ,12,FALSE)),IF($X$1=5,(VLOOKUP(B345,'X5'!$B:$AZ,12,FALSE)),IF($X$1=6,(VLOOKUP(B345,'X6'!$B:$AZ,12,FALSE)),IF($X$1=7,(VLOOKUP(B345,'X7'!$B:$AZ,12,FALSE)),IF($X$1=8,(VLOOKUP(B345,'X8'!$B:$AZ,12,FALSE)),IF($X$1=9,(VLOOKUP(B345,'X9'!$B:$AZ,12,FALSE)),IF($X$1=10,(VLOOKUP(B345,'X10'!$B:$AZ,12,FALSE)),IF($X$1=11,(VLOOKUP(B345,'X11'!$B:$AZ,12,FALSE)),IF($X$1=12,(VLOOKUP(B345,'X12'!$B:$AZ,12,FALSE)),IF($X$1=13,(VLOOKUP(B345,'X13'!$B:$AZ,12,FALSE)),"B")))))))))))))))</f>
        <v xml:space="preserve"> </v>
      </c>
      <c r="Q345" s="185" t="str">
        <f ca="1">IF(ISERROR(IF($X$1=1,(VLOOKUP(B345,'X1'!$B:$AZ,46,FALSE)),IF($X$1=2,(VLOOKUP(B345,'X2'!$B:$AZ,46,FALSE)),IF($X$1=3,(VLOOKUP(B345,'X3'!$B:$AZ,46,FALSE)),IF($X$1=4,(VLOOKUP(B345,'X4'!$B:$AZ,46,FALSE)),IF($X$1=5,(VLOOKUP(B345,'X5'!$B:$AZ,46,FALSE)),IF($X$1=6,(VLOOKUP(B345,'X6'!$B:$AZ,46,FALSE)),IF($X$1=7,(VLOOKUP(B345,'X7'!$B:$AZ,46,FALSE)),IF($X$1=8,(VLOOKUP(B345,'X8'!$B:$AZ,46,FALSE)),IF($X$1=9,(VLOOKUP(B345,'X9'!$B:$AZ,46,FALSE)),IF($X$1=10,(VLOOKUP(B345,'X10'!$B:$AZ,46,FALSE)),IF($X$1=11,(VLOOKUP(B345,'X11'!$B:$AZ,46,FALSE)),IF($X$1=12,(VLOOKUP(B345,'X12'!$B:$AZ,46,FALSE)),IF($X$1=13,(VLOOKUP(B345,'X13'!$B:$AZ,46,FALSE)),"B"))))))))))))))=TRUE," ",(IF($X$1=1,(VLOOKUP(B345,'X1'!$B:$AZ,46,FALSE)),IF($X$1=2,(VLOOKUP(B345,'X2'!$B:$AZ,46,FALSE)),IF($X$1=3,(VLOOKUP(B345,'X3'!$B:$AZ,46,FALSE)),IF($X$1=4,(VLOOKUP(B345,'X4'!$B:$AZ,46,FALSE)),IF($X$1=5,(VLOOKUP(B345,'X5'!$B:$AZ,46,FALSE)),IF($X$1=6,(VLOOKUP(B345,'X6'!$B:$AZ,46,FALSE)),IF($X$1=7,(VLOOKUP(B345,'X7'!$B:$AZ,46,FALSE)),IF($X$1=8,(VLOOKUP(B345,'X8'!$B:$AZ,46,FALSE)),IF($X$1=9,(VLOOKUP(B345,'X9'!$B:$AZ,46,FALSE)),IF($X$1=10,(VLOOKUP(B345,'X10'!$B:$AZ,46,FALSE)),IF($X$1=11,(VLOOKUP(B345,'X11'!$B:$AZ,46,FALSE)),IF($X$1=12,(VLOOKUP(B345,'X12'!$B:$AZ,46,FALSE)),IF($X$1=13,(VLOOKUP(B345,'X13'!$B:$AZ,46,FALSE)),"B")))))))))))))))</f>
        <v xml:space="preserve"> </v>
      </c>
      <c r="R345" s="185" t="str">
        <f ca="1">IF(ISERROR(IF($X$1=1,(VLOOKUP(B345,'X1'!$B:$AZ,15,FALSE)),IF($X$1=2,(VLOOKUP(B345,'X2'!$B:$AZ,15,FALSE)),IF($X$1=3,(VLOOKUP(B345,'X3'!$B:$AZ,15,FALSE)),IF($X$1=4,(VLOOKUP(B345,'X4'!$B:$AZ,15,FALSE)),IF($X$1=5,(VLOOKUP(B345,'X5'!$B:$AZ,15,FALSE)),IF($X$1=6,(VLOOKUP(B345,'X6'!$B:$AZ,15,FALSE)),IF($X$1=7,(VLOOKUP(B345,'X7'!$B:$AZ,15,FALSE)),IF($X$1=8,(VLOOKUP(B345,'X8'!$B:$AZ,15,FALSE)),IF($X$1=9,(VLOOKUP(B345,'X9'!$B:$AZ,15,FALSE)),IF($X$1=10,(VLOOKUP(B345,'X10'!$B:$AZ,15,FALSE)),IF($X$1=11,(VLOOKUP(B345,'X11'!$B:$AZ,15,FALSE)),IF($X$1=12,(VLOOKUP(B345,'X12'!$B:$AZ,15,FALSE)),IF($X$1=13,(VLOOKUP(B345,'X13'!$B:$AZ,15,FALSE)),"B"))))))))))))))=TRUE," ",(IF($X$1=1,(VLOOKUP(B345,'X1'!$B:$AZ,15,FALSE)),IF($X$1=2,(VLOOKUP(B345,'X2'!$B:$AZ,15,FALSE)),IF($X$1=3,(VLOOKUP(B345,'X3'!$B:$AZ,15,FALSE)),IF($X$1=4,(VLOOKUP(B345,'X4'!$B:$AZ,15,FALSE)),IF($X$1=5,(VLOOKUP(B345,'X5'!$B:$AZ,15,FALSE)),IF($X$1=6,(VLOOKUP(B345,'X6'!$B:$AZ,15,FALSE)),IF($X$1=7,(VLOOKUP(B345,'X7'!$B:$AZ,15,FALSE)),IF($X$1=8,(VLOOKUP(B345,'X8'!$B:$AZ,15,FALSE)),IF($X$1=9,(VLOOKUP(B345,'X9'!$B:$AZ,15,FALSE)),IF($X$1=10,(VLOOKUP(B345,'X10'!$B:$AZ,15,FALSE)),IF($X$1=11,(VLOOKUP(B345,'X11'!$B:$AZ,15,FALSE)),IF($X$1=12,(VLOOKUP(B345,'X12'!$B:$AZ,15,FALSE)),IF($X$1=13,(VLOOKUP(B345,'X13'!$B:$AZ,15,FALSE)),"B")))))))))))))))</f>
        <v xml:space="preserve"> </v>
      </c>
      <c r="S345" s="185" t="str">
        <f ca="1">IF(ISERROR(IF((IF($X$1=1,(VLOOKUP(B345,'X1'!$B:$AZ,14,FALSE)),(IF($X$1=2,(VLOOKUP(B345,'X2'!$B:$AZ,14,FALSE)),(IF($X$1=3,(VLOOKUP(B345,'X3'!$B:$AZ,14,FALSE)),(IF($X$1=4,(VLOOKUP(B345,'X4'!$B:$AZ,14,FALSE)),(IF($X$1=5,(VLOOKUP(B345,'X5'!$B:$AZ,14,FALSE)),(IF($X$1=6,(VLOOKUP(B345,'X6'!$B:$AZ,14,FALSE)),(IF($X$1=7,(VLOOKUP(B345,'X7'!$B:$AZ,14,FALSE)),(IF($X$1=8,(VLOOKUP(B345,'X8'!$B:$AZ,14,FALSE)),(IF($X$1=9,(VLOOKUP(B345,'X9'!$B:$AZ,14,FALSE)),(IF($X$1=10,(VLOOKUP(B345,'X10'!$B:$AZ,14,FALSE)),(IF($X$1=11,(VLOOKUP(B345,'X11'!$B:$AZ,14,FALSE)),(IF($X$1=12,(VLOOKUP(B345,'X12'!$B:$AZ,14,FALSE)),(VLOOKUP(B345,'X13'!$B:$AZ,14,FALSE))))))))))))))))))))))))))=$V$1," ",(IF($X$1=1,(VLOOKUP(B345,'X1'!$B:$AZ,14,FALSE)),(IF($X$1=2,(VLOOKUP(B345,'X2'!$B:$AZ,14,FALSE)),(IF($X$1=3,(VLOOKUP(B345,'X3'!$B:$AZ,14,FALSE)),(IF($X$1=4,(VLOOKUP(B345,'X4'!$B:$AZ,14,FALSE)),(IF($X$1=5,(VLOOKUP(B345,'X5'!$B:$AZ,14,FALSE)),(IF($X$1=6,(VLOOKUP(B345,'X6'!$B:$AZ,14,FALSE)),(IF($X$1=7,(VLOOKUP(B345,'X7'!$B:$AZ,14,FALSE)),(IF($X$1=8,(VLOOKUP(B345,'X8'!$B:$AZ,14,FALSE)),(IF($X$1=9,(VLOOKUP(B345,'X9'!$B:$AZ,14,FALSE)),(IF($X$1=10,(VLOOKUP(B345,'X10'!$B:$AZ,14,FALSE)),(IF($X$1=11,(VLOOKUP(B345,'X11'!$B:$AZ,14,FALSE)),(IF($X$1=12,(VLOOKUP(B345,'X12'!$B:$AZ,14,FALSE)),(VLOOKUP(B345,'X13'!$B:$AZ,14,FALSE))))))))))))))))))))))))))))=TRUE," ",(IF((IF($X$1=1,(VLOOKUP(B345,'X1'!$B:$AZ,14,FALSE)),(IF($X$1=2,(VLOOKUP(B345,'X2'!$B:$AZ,14,FALSE)),(IF($X$1=3,(VLOOKUP(B345,'X3'!$B:$AZ,14,FALSE)),(IF($X$1=4,(VLOOKUP(B345,'X4'!$B:$AZ,14,FALSE)),(IF($X$1=5,(VLOOKUP(B345,'X5'!$B:$AZ,14,FALSE)),(IF($X$1=6,(VLOOKUP(B345,'X6'!$B:$AZ,14,FALSE)),(IF($X$1=7,(VLOOKUP(B345,'X7'!$B:$AZ,14,FALSE)),(IF($X$1=8,(VLOOKUP(B345,'X8'!$B:$AZ,14,FALSE)),(IF($X$1=9,(VLOOKUP(B345,'X9'!$B:$AZ,14,FALSE)),(IF($X$1=10,(VLOOKUP(B345,'X10'!$B:$AZ,14,FALSE)),(IF($X$1=11,(VLOOKUP(B345,'X11'!$B:$AZ,14,FALSE)),(IF($X$1=12,(VLOOKUP(B345,'X12'!$B:$AZ,14,FALSE)),(VLOOKUP(B345,'X13'!$B:$AZ,14,FALSE))))))))))))))))))))))))))=$V$1," ",(IF($X$1=1,(VLOOKUP(B345,'X1'!$B:$AZ,14,FALSE)),(IF($X$1=2,(VLOOKUP(B345,'X2'!$B:$AZ,14,FALSE)),(IF($X$1=3,(VLOOKUP(B345,'X3'!$B:$AZ,14,FALSE)),(IF($X$1=4,(VLOOKUP(B345,'X4'!$B:$AZ,14,FALSE)),(IF($X$1=5,(VLOOKUP(B345,'X5'!$B:$AZ,14,FALSE)),(IF($X$1=6,(VLOOKUP(B345,'X6'!$B:$AZ,14,FALSE)),(IF($X$1=7,(VLOOKUP(B345,'X7'!$B:$AZ,14,FALSE)),(IF($X$1=8,(VLOOKUP(B345,'X8'!$B:$AZ,14,FALSE)),(IF($X$1=9,(VLOOKUP(B345,'X9'!$B:$AZ,14,FALSE)),(IF($X$1=10,(VLOOKUP(B345,'X10'!$B:$AZ,14,FALSE)),(IF($X$1=11,(VLOOKUP(B345,'X11'!$B:$AZ,14,FALSE)),(IF($X$1=12,(VLOOKUP(B345,'X12'!$B:$AZ,14,FALSE)),(VLOOKUP(B345,'X13'!$B:$AZ,14,FALSE)))))))))))))))))))))))))))))</f>
        <v xml:space="preserve"> </v>
      </c>
    </row>
    <row r="346" spans="1:19" ht="14.1" customHeight="1" x14ac:dyDescent="0.2">
      <c r="A346" s="156" t="s">
        <v>1058</v>
      </c>
      <c r="B346" s="122" t="str">
        <f>IF(ISERROR(IF($U$16=1,(VLOOKUP(A346,$AC$89:$AH$125,2,FALSE)),IF((IF($X$1=1,'X1'!B305,(IF($X$1=2,'X2'!B305,(IF($X$1=3,'X3'!B305,(IF($X$1=4,'X4'!B305,(IF($X$1=5,'X5'!B305,(IF($X$1=6,'X6'!B305,(IF($X$1=7,'X7'!B305,(IF($X$1=8,'X8'!B305,(IF($X$1=9,'X9'!B305,(IF($X$1=10,'X10'!B305,(IF($X$1=11,'X11'!B305,(IF($X$1=12,'X12'!B305,'X13'!B305))))))))))))))))))))))))="","",(IF($X$1=1,'X1'!B305,(IF($X$1=2,'X2'!B305,(IF($X$1=3,'X3'!B305,(IF($X$1=4,'X4'!B305,(IF($X$1=5,'X5'!B305,(IF($X$1=6,'X6'!B305,(IF($X$1=7,'X7'!B305,(IF($X$1=8,'X8'!B305,(IF($X$1=9,'X9'!B305,(IF($X$1=10,'X10'!B305,(IF($X$1=11,'X11'!B305,(IF($X$1=12,'X12'!B305,'X13'!B305)))))))))))))))))))))))))))=TRUE," ",(IF($U$16=1,(VLOOKUP(A346,$AC$89:$AH$125,2,FALSE)),IF((IF($X$1=1,'X1'!B305,(IF($X$1=2,'X2'!B305,(IF($X$1=3,'X3'!B305,(IF($X$1=4,'X4'!B305,(IF($X$1=5,'X5'!B305,(IF($X$1=6,'X6'!B305,(IF($X$1=7,'X7'!B305,(IF($X$1=8,'X8'!B305,(IF($X$1=9,'X9'!B305,(IF($X$1=10,'X10'!B305,(IF($X$1=11,'X11'!B305,(IF($X$1=12,'X12'!B305,'X13'!B305))))))))))))))))))))))))="","",(IF($X$1=1,'X1'!B305,(IF($X$1=2,'X2'!B305,(IF($X$1=3,'X3'!B305,(IF($X$1=4,'X4'!B305,(IF($X$1=5,'X5'!B305,(IF($X$1=6,'X6'!B305,(IF($X$1=7,'X7'!B305,(IF($X$1=8,'X8'!B305,(IF($X$1=9,'X9'!B305,(IF($X$1=10,'X10'!B305,(IF($X$1=11,'X11'!B305,(IF($X$1=12,'X12'!B305,'X13'!B305))))))))))))))))))))))))))))</f>
        <v/>
      </c>
      <c r="C346" s="181" t="str">
        <f ca="1">IF(ISERROR(IF($X$1=1,(VLOOKUP(B346,'X1'!$B:$AZ,47,FALSE)),IF($X$1=2,(VLOOKUP(B346,'X2'!$B:$AZ,47,FALSE)),IF($X$1=3,(VLOOKUP(B346,'X3'!$B:$AZ,47,FALSE)),IF($X$1=4,(VLOOKUP(B346,'X4'!$B:$AZ,47,FALSE)),IF($X$1=5,(VLOOKUP(B346,'X5'!$B:$AZ,47,FALSE)),IF($X$1=6,(VLOOKUP(B346,'X6'!$B:$AZ,47,FALSE)),IF($X$1=7,(VLOOKUP(B346,'X7'!$B:$AZ,47,FALSE)),IF($X$1=8,(VLOOKUP(B346,'X8'!$B:$AZ,47,FALSE)),IF($X$1=9,(VLOOKUP(B346,'X9'!$B:$AZ,47,FALSE)),IF($X$1=10,(VLOOKUP(B346,'X10'!$B:$AZ,47,FALSE)),IF($X$1=11,(VLOOKUP(B346,'X11'!$B:$AZ,47,FALSE)),IF($X$1=12,(VLOOKUP(B346,'X12'!$B:$AZ,47,FALSE)),IF($X$1=13,(VLOOKUP(B346,'X13'!$B:$AZ,47,FALSE)),"B"))))))))))))))=TRUE," ",(IF($X$1=1,(VLOOKUP(B346,'X1'!$B:$AZ,47,FALSE)),IF($X$1=2,(VLOOKUP(B346,'X2'!$B:$AZ,47,FALSE)),IF($X$1=3,(VLOOKUP(B346,'X3'!$B:$AZ,47,FALSE)),IF($X$1=4,(VLOOKUP(B346,'X4'!$B:$AZ,47,FALSE)),IF($X$1=5,(VLOOKUP(B346,'X5'!$B:$AZ,47,FALSE)),IF($X$1=6,(VLOOKUP(B346,'X6'!$B:$AZ,47,FALSE)),IF($X$1=7,(VLOOKUP(B346,'X7'!$B:$AZ,47,FALSE)),IF($X$1=8,(VLOOKUP(B346,'X8'!$B:$AZ,47,FALSE)),IF($X$1=9,(VLOOKUP(B346,'X9'!$B:$AZ,47,FALSE)),IF($X$1=10,(VLOOKUP(B346,'X10'!$B:$AZ,47,FALSE)),IF($X$1=11,(VLOOKUP(B346,'X11'!$B:$AZ,47,FALSE)),IF($X$1=12,(VLOOKUP(B346,'X12'!$B:$AZ,47,FALSE)),IF($X$1=13,(VLOOKUP(B346,'X13'!$B:$AZ,47,FALSE)),"B")))))))))))))))</f>
        <v xml:space="preserve"> </v>
      </c>
      <c r="D346" s="181" t="str">
        <f ca="1">IF(ISERROR(IF($X$1=1,(VLOOKUP(B346,'X1'!$B:$AP,41,FALSE)),IF($X$1=2,(VLOOKUP(B346,'X2'!$B:$AP,41,FALSE)),IF($X$1=3,(VLOOKUP(B346,'X3'!$B:$AP,41,FALSE)),IF($X$1=4,(VLOOKUP(B346,'X4'!$B:$AP,41,FALSE)),IF($X$1=5,(VLOOKUP(B346,'X5'!$B:$AP,41,FALSE)),IF($X$1=6,(VLOOKUP(B346,'X6'!$B:$AP,41,FALSE)),IF($X$1=7,(VLOOKUP(B346,'X7'!$B:$AP,41,FALSE)),IF($X$1=8,(VLOOKUP(B346,'X8'!$B:$AP,41,FALSE)),IF($X$1=9,(VLOOKUP(B346,'X9'!$B:$AP,41,FALSE)),IF($X$1=10,(VLOOKUP(B346,'X10'!$B:$AP,41,FALSE)),IF($X$1=11,(VLOOKUP(B346,'X11'!$B:$AP,41,FALSE)),IF($X$1=12,(VLOOKUP(B346,'X12'!$B:$AP,41,FALSE)),IF($X$1=13,(VLOOKUP(B346,'X13'!$B:$AP,41,FALSE)),"B"))))))))))))))=TRUE," ",(IF($X$1=1,(VLOOKUP(B346,'X1'!$B:$AP,41,FALSE)),IF($X$1=2,(VLOOKUP(B346,'X2'!$B:$AP,41,FALSE)),IF($X$1=3,(VLOOKUP(B346,'X3'!$B:$AP,41,FALSE)),IF($X$1=4,(VLOOKUP(B346,'X4'!$B:$AP,41,FALSE)),IF($X$1=5,(VLOOKUP(B346,'X5'!$B:$AP,41,FALSE)),IF($X$1=6,(VLOOKUP(B346,'X6'!$B:$AP,41,FALSE)),IF($X$1=7,(VLOOKUP(B346,'X7'!$B:$AP,41,FALSE)),IF($X$1=8,(VLOOKUP(B346,'X8'!$B:$AP,41,FALSE)),IF($X$1=9,(VLOOKUP(B346,'X9'!$B:$AP,41,FALSE)),IF($X$1=10,(VLOOKUP(B346,'X10'!$B:$AP,41,FALSE)),IF($X$1=11,(VLOOKUP(B346,'X11'!$B:$AP,41,FALSE)),IF($X$1=12,(VLOOKUP(B346,'X12'!$B:$AP,41,FALSE)),IF($X$1=13,(VLOOKUP(B346,'X13'!$B:$AP,41,FALSE)),"B")))))))))))))))</f>
        <v xml:space="preserve"> </v>
      </c>
      <c r="E346" s="182" t="str">
        <f ca="1">IF(ISERROR(IF($X$1=1,(VLOOKUP(B346,'X1'!$B:$AP,7,FALSE)),IF($X$1=2,(VLOOKUP(B346,'X2'!$B:$AP,7,FALSE)),IF($X$1=3,(VLOOKUP(B346,'X3'!$B:$AP,7,FALSE)),IF($X$1=4,(VLOOKUP(B346,'X4'!$B:$AP,7,FALSE)),IF($X$1=5,(VLOOKUP(B346,'X5'!$B:$AP,7,FALSE)),IF($X$1=6,(VLOOKUP(B346,'X6'!$B:$AP,7,FALSE)),IF($X$1=7,(VLOOKUP(B346,'X7'!$B:$AP,7,FALSE)),IF($X$1=8,(VLOOKUP(B346,'X8'!$B:$AP,7,FALSE)),IF($X$1=9,(VLOOKUP(B346,'X9'!$B:$AP,7,FALSE)),IF($X$1=10,(VLOOKUP(B346,'X10'!$B:$AP,7,FALSE)),IF($X$1=11,(VLOOKUP(B346,'X11'!$B:$AP,7,FALSE)),IF($X$1=12,(VLOOKUP(B346,'X12'!$B:$AP,7,FALSE)),IF($X$1=13,(VLOOKUP(B346,'X13'!$B:$AP,7,FALSE)),"B"))))))))))))))=TRUE," ",(IF($X$1=1,(VLOOKUP(B346,'X1'!$B:$AP,7,FALSE)),IF($X$1=2,(VLOOKUP(B346,'X2'!$B:$AP,7,FALSE)),IF($X$1=3,(VLOOKUP(B346,'X3'!$B:$AP,7,FALSE)),IF($X$1=4,(VLOOKUP(B346,'X4'!$B:$AP,7,FALSE)),IF($X$1=5,(VLOOKUP(B346,'X5'!$B:$AP,7,FALSE)),IF($X$1=6,(VLOOKUP(B346,'X6'!$B:$AP,7,FALSE)),IF($X$1=7,(VLOOKUP(B346,'X7'!$B:$AP,7,FALSE)),IF($X$1=8,(VLOOKUP(B346,'X8'!$B:$AP,7,FALSE)),IF($X$1=9,(VLOOKUP(B346,'X9'!$B:$AP,7,FALSE)),IF($X$1=10,(VLOOKUP(B346,'X10'!$B:$AP,7,FALSE)),IF($X$1=11,(VLOOKUP(B346,'X11'!$B:$AP,7,FALSE)),IF($X$1=12,(VLOOKUP(B346,'X12'!$B:$AP,7,FALSE)),IF($X$1=13,(VLOOKUP(B346,'X13'!$B:$AP,7,FALSE)),"B")))))))))))))))</f>
        <v xml:space="preserve"> </v>
      </c>
      <c r="F346" s="182" t="str">
        <f ca="1">IF(ISERROR(IF((IF($X$1=1,(VLOOKUP(B346,'X1'!$B:$AO,6,FALSE)),(IF($X$1=2,(VLOOKUP(B346,'X2'!$B:$AO,6,FALSE)),(IF($X$1=3,(VLOOKUP(B346,'X3'!$B:$AO,6,FALSE)),(IF($X$1=4,(VLOOKUP(B346,'X4'!$B:$AO,6,FALSE)),(IF($X$1=5,(VLOOKUP(B346,'X5'!$B:$AO,6,FALSE)),(IF($X$1=6,(VLOOKUP(B346,'X6'!$B:$AO,6,FALSE)),(IF($X$1=7,(VLOOKUP(B346,'X7'!$B:$AO,6,FALSE)),(IF($X$1=8,(VLOOKUP(B346,'X8'!$B:$AO,6,FALSE)),(IF($X$1=9,(VLOOKUP(B346,'X9'!$B:$AO,6,FALSE)),(IF($X$1=10,(VLOOKUP(B346,'X10'!$B:$AO,6,FALSE)),(IF($X$1=11,(VLOOKUP(B346,'X11'!$B:$AO,6,FALSE)),(IF($X$1=12,(VLOOKUP(B346,'X12'!$B:$AO,6,FALSE)),(VLOOKUP(B346,'X13'!$B:$AO,6,FALSE))))))))))))))))))))))))))=$V$1," ",(IF($X$1=1,(VLOOKUP(B346,'X1'!$B:$AO,6,FALSE)),(IF($X$1=2,(VLOOKUP(B346,'X2'!$B:$AO,6,FALSE)),(IF($X$1=3,(VLOOKUP(B346,'X3'!$B:$AO,6,FALSE)),(IF($X$1=4,(VLOOKUP(B346,'X4'!$B:$AO,6,FALSE)),(IF($X$1=5,(VLOOKUP(B346,'X5'!$B:$AO,6,FALSE)),(IF($X$1=6,(VLOOKUP(B346,'X6'!$B:$AO,6,FALSE)),(IF($X$1=7,(VLOOKUP(B346,'X7'!$B:$AO,6,FALSE)),(IF($X$1=8,(VLOOKUP(B346,'X8'!$B:$AO,6,FALSE)),(IF($X$1=9,(VLOOKUP(B346,'X9'!$B:$AO,6,FALSE)),(IF($X$1=10,(VLOOKUP(B346,'X10'!$B:$AO,6,FALSE)),(IF($X$1=11,(VLOOKUP(B346,'X11'!$B:$AO,6,FALSE)),(IF($X$1=12,(VLOOKUP(B346,'X12'!$B:$AO,6,FALSE)),(VLOOKUP(B346,'X13'!$B:$AO,6,FALSE))))))))))))))))))))))))))))=TRUE," ",(IF((IF($X$1=1,(VLOOKUP(B346,'X1'!$B:$AO,6,FALSE)),(IF($X$1=2,(VLOOKUP(B346,'X2'!$B:$AO,6,FALSE)),(IF($X$1=3,(VLOOKUP(B346,'X3'!$B:$AO,6,FALSE)),(IF($X$1=4,(VLOOKUP(B346,'X4'!$B:$AO,6,FALSE)),(IF($X$1=5,(VLOOKUP(B346,'X5'!$B:$AO,6,FALSE)),(IF($X$1=6,(VLOOKUP(B346,'X6'!$B:$AO,6,FALSE)),(IF($X$1=7,(VLOOKUP(B346,'X7'!$B:$AO,6,FALSE)),(IF($X$1=8,(VLOOKUP(B346,'X8'!$B:$AO,6,FALSE)),(IF($X$1=9,(VLOOKUP(B346,'X9'!$B:$AO,6,FALSE)),(IF($X$1=10,(VLOOKUP(B346,'X10'!$B:$AO,6,FALSE)),(IF($X$1=11,(VLOOKUP(B346,'X11'!$B:$AO,6,FALSE)),(IF($X$1=12,(VLOOKUP(B346,'X12'!$B:$AO,6,FALSE)),(VLOOKUP(B346,'X13'!$B:$AO,6,FALSE))))))))))))))))))))))))))=$V$1," ",(IF($X$1=1,(VLOOKUP(B346,'X1'!$B:$AO,6,FALSE)),(IF($X$1=2,(VLOOKUP(B346,'X2'!$B:$AO,6,FALSE)),(IF($X$1=3,(VLOOKUP(B346,'X3'!$B:$AO,6,FALSE)),(IF($X$1=4,(VLOOKUP(B346,'X4'!$B:$AO,6,FALSE)),(IF($X$1=5,(VLOOKUP(B346,'X5'!$B:$AO,6,FALSE)),(IF($X$1=6,(VLOOKUP(B346,'X6'!$B:$AO,6,FALSE)),(IF($X$1=7,(VLOOKUP(B346,'X7'!$B:$AO,6,FALSE)),(IF($X$1=8,(VLOOKUP(B346,'X8'!$B:$AO,6,FALSE)),(IF($X$1=9,(VLOOKUP(B346,'X9'!$B:$AO,6,FALSE)),(IF($X$1=10,(VLOOKUP(B346,'X10'!$B:$AO,6,FALSE)),(IF($X$1=11,(VLOOKUP(B346,'X11'!$B:$AO,6,FALSE)),(IF($X$1=12,(VLOOKUP(B346,'X12'!$B:$AO,6,FALSE)),(VLOOKUP(B346,'X13'!$B:$AO,6,FALSE)))))))))))))))))))))))))))))</f>
        <v xml:space="preserve"> </v>
      </c>
      <c r="G346" s="182" t="str">
        <f ca="1">IF(ISERROR(IF($X$1=1,(VLOOKUP(B346,'X1'!$B:$AZ,44,FALSE)),IF($X$1=2,(VLOOKUP(B346,'X2'!$B:$AZ,44,FALSE)),IF($X$1=3,(VLOOKUP(B346,'X3'!$B:$AZ,44,FALSE)),IF($X$1=4,(VLOOKUP(B346,'X4'!$B:$AZ,44,FALSE)),IF($X$1=5,(VLOOKUP(B346,'X5'!$B:$AZ,44,FALSE)),IF($X$1=6,(VLOOKUP(B346,'X6'!$B:$AZ,44,FALSE)),IF($X$1=7,(VLOOKUP(B346,'X7'!$B:$AZ,44,FALSE)),IF($X$1=8,(VLOOKUP(B346,'X8'!$B:$AZ,44,FALSE)),IF($X$1=9,(VLOOKUP(B346,'X9'!$B:$AZ,44,FALSE)),IF($X$1=10,(VLOOKUP(B346,'X10'!$B:$AZ,44,FALSE)),IF($X$1=11,(VLOOKUP(B346,'X11'!$B:$AZ,44,FALSE)),IF($X$1=12,(VLOOKUP(B346,'X12'!$B:$AZ,44,FALSE)),IF($X$1=13,(VLOOKUP(B346,'X13'!$B:$AZ,44,FALSE)),"B"))))))))))))))=TRUE," ",(IF($X$1=1,(VLOOKUP(B346,'X1'!$B:$AZ,44,FALSE)),IF($X$1=2,(VLOOKUP(B346,'X2'!$B:$AZ,44,FALSE)),IF($X$1=3,(VLOOKUP(B346,'X3'!$B:$AZ,44,FALSE)),IF($X$1=4,(VLOOKUP(B346,'X4'!$B:$AZ,44,FALSE)),IF($X$1=5,(VLOOKUP(B346,'X5'!$B:$AZ,44,FALSE)),IF($X$1=6,(VLOOKUP(B346,'X6'!$B:$AZ,44,FALSE)),IF($X$1=7,(VLOOKUP(B346,'X7'!$B:$AZ,44,FALSE)),IF($X$1=8,(VLOOKUP(B346,'X8'!$B:$AZ,44,FALSE)),IF($X$1=9,(VLOOKUP(B346,'X9'!$B:$AZ,44,FALSE)),IF($X$1=10,(VLOOKUP(B346,'X10'!$B:$AZ,44,FALSE)),IF($X$1=11,(VLOOKUP(B346,'X11'!$B:$AZ,44,FALSE)),IF($X$1=12,(VLOOKUP(B346,'X12'!$B:$AZ,44,FALSE)),IF($X$1=13,(VLOOKUP(B346,'X13'!$B:$AZ,44,FALSE)),"B")))))))))))))))</f>
        <v xml:space="preserve"> </v>
      </c>
      <c r="H346" s="182" t="str">
        <f ca="1">IF(ISERROR(IF($X$1=1,(VLOOKUP(B346,'X1'!$B:$AZ,8,FALSE)),IF($X$1=2,(VLOOKUP(B346,'X2'!$B:$AZ,8,FALSE)),IF($X$1=3,(VLOOKUP(B346,'X3'!$B:$AZ,8,FALSE)),IF($X$1=4,(VLOOKUP(B346,'X4'!$B:$AZ,8,FALSE)),IF($X$1=5,(VLOOKUP(B346,'X5'!$B:$AZ,8,FALSE)),IF($X$1=6,(VLOOKUP(B346,'X6'!$B:$AZ,8,FALSE)),IF($X$1=7,(VLOOKUP(B346,'X7'!$B:$AZ,8,FALSE)),IF($X$1=8,(VLOOKUP(B346,'X8'!$B:$AZ,8,FALSE)),IF($X$1=9,(VLOOKUP(B346,'X9'!$B:$AZ,8,FALSE)),IF($X$1=10,(VLOOKUP(B346,'X10'!$B:$AZ,8,FALSE)),IF($X$1=11,(VLOOKUP(B346,'X11'!$B:$AZ,8,FALSE)),IF($X$1=12,(VLOOKUP(B346,'X12'!$B:$AZ,8,FALSE)),IF($X$1=13,(VLOOKUP(B346,'X13'!$B:$AZ,8,FALSE)),"B"))))))))))))))=TRUE," ",(IF($X$1=1,(VLOOKUP(B346,'X1'!$B:$AZ,8,FALSE)),IF($X$1=2,(VLOOKUP(B346,'X2'!$B:$AZ,8,FALSE)),IF($X$1=3,(VLOOKUP(B346,'X3'!$B:$AZ,8,FALSE)),IF($X$1=4,(VLOOKUP(B346,'X4'!$B:$AZ,8,FALSE)),IF($X$1=5,(VLOOKUP(B346,'X5'!$B:$AZ,8,FALSE)),IF($X$1=6,(VLOOKUP(B346,'X6'!$B:$AZ,8,FALSE)),IF($X$1=7,(VLOOKUP(B346,'X7'!$B:$AZ,8,FALSE)),IF($X$1=8,(VLOOKUP(B346,'X8'!$B:$AZ,8,FALSE)),IF($X$1=9,(VLOOKUP(B346,'X9'!$B:$AZ,8,FALSE)),IF($X$1=10,(VLOOKUP(B346,'X10'!$B:$AZ,8,FALSE)),IF($X$1=11,(VLOOKUP(B346,'X11'!$B:$AZ,8,FALSE)),IF($X$1=12,(VLOOKUP(B346,'X12'!$B:$AZ,8,FALSE)),IF($X$1=13,(VLOOKUP(B346,'X13'!$B:$AZ,8,FALSE)),"B")))))))))))))))</f>
        <v xml:space="preserve"> </v>
      </c>
      <c r="I346" s="183" t="str">
        <f ca="1">IF(ISERROR(IF($X$1=1,(VLOOKUP(B346,'X1'!$B:$AZ,2,FALSE)),IF($X$1=2,(VLOOKUP(B346,'X2'!$B:$AZ,2,FALSE)),IF($X$1=3,(VLOOKUP(B346,'X3'!$B:$AZ,2,FALSE)),IF($X$1=4,(VLOOKUP(B346,'X4'!$B:$AZ,2,FALSE)),IF($X$1=5,(VLOOKUP(B346,'X5'!$B:$AZ,2,FALSE)),IF($X$1=6,(VLOOKUP(B346,'X6'!$B:$AZ,2,FALSE)),IF($X$1=7,(VLOOKUP(B346,'X7'!$B:$AZ,2,FALSE)),IF($X$1=8,(VLOOKUP(B346,'X8'!$B:$AZ,2,FALSE)),IF($X$1=9,(VLOOKUP(B346,'X9'!$B:$AZ,2,FALSE)),IF($X$1=10,(VLOOKUP(B346,'X10'!$B:$AZ,2,FALSE)),IF($X$1=11,(VLOOKUP(B346,'X11'!$B:$AZ,2,FALSE)),IF($X$1=12,(VLOOKUP(B346,'X12'!$B:$AZ,2,FALSE)),IF($X$1=13,(VLOOKUP(B346,'X13'!$B:$AZ,2,FALSE)),"B"))))))))))))))=TRUE," ",(IF($X$1=1,(VLOOKUP(B346,'X1'!$B:$AZ,2,FALSE)),IF($X$1=2,(VLOOKUP(B346,'X2'!$B:$AZ,2,FALSE)),IF($X$1=3,(VLOOKUP(B346,'X3'!$B:$AZ,2,FALSE)),IF($X$1=4,(VLOOKUP(B346,'X4'!$B:$AZ,2,FALSE)),IF($X$1=5,(VLOOKUP(B346,'X5'!$B:$AZ,2,FALSE)),IF($X$1=6,(VLOOKUP(B346,'X6'!$B:$AZ,2,FALSE)),IF($X$1=7,(VLOOKUP(B346,'X7'!$B:$AZ,2,FALSE)),IF($X$1=8,(VLOOKUP(B346,'X8'!$B:$AZ,2,FALSE)),IF($X$1=9,(VLOOKUP(B346,'X9'!$B:$AZ,2,FALSE)),IF($X$1=10,(VLOOKUP(B346,'X10'!$B:$AZ,2,FALSE)),IF($X$1=11,(VLOOKUP(B346,'X11'!$B:$AZ,2,FALSE)),IF($X$1=12,(VLOOKUP(B346,'X12'!$B:$AZ,2,FALSE)),IF($X$1=13,(VLOOKUP(B346,'X13'!$B:$AZ,2,FALSE)),"B")))))))))))))))</f>
        <v xml:space="preserve"> </v>
      </c>
      <c r="J346" s="183" t="str">
        <f ca="1">IF(ISERROR(IF($X$1=1,(VLOOKUP(B346,'X1'!$B:$AZ,3,FALSE)),IF($X$1=2,(VLOOKUP(B346,'X2'!$B:$AZ,3,FALSE)),IF($X$1=3,(VLOOKUP(B346,'X3'!$B:$AZ,3,FALSE)),IF($X$1=4,(VLOOKUP(B346,'X4'!$B:$AZ,3,FALSE)),IF($X$1=5,(VLOOKUP(B346,'X5'!$B:$AZ,3,FALSE)),IF($X$1=6,(VLOOKUP(B346,'X6'!$B:$AZ,3,FALSE)),IF($X$1=7,(VLOOKUP(B346,'X7'!$B:$AZ,3,FALSE)),IF($X$1=8,(VLOOKUP(B346,'X8'!$B:$AZ,3,FALSE)),IF($X$1=9,(VLOOKUP(B346,'X9'!$B:$AZ,3,FALSE)),IF($X$1=10,(VLOOKUP(B346,'X10'!$B:$AZ,3,FALSE)),IF($X$1=11,(VLOOKUP(B346,'X11'!$B:$AZ,3,FALSE)),IF($X$1=12,(VLOOKUP(B346,'X12'!$B:$AZ,3,FALSE)),IF($X$1=13,(VLOOKUP(B346,'X13'!$B:$AZ,3,FALSE)),"B"))))))))))))))=TRUE," ",(IF($X$1=1,(VLOOKUP(B346,'X1'!$B:$AZ,3,FALSE)),IF($X$1=2,(VLOOKUP(B346,'X2'!$B:$AZ,3,FALSE)),IF($X$1=3,(VLOOKUP(B346,'X3'!$B:$AZ,3,FALSE)),IF($X$1=4,(VLOOKUP(B346,'X4'!$B:$AZ,3,FALSE)),IF($X$1=5,(VLOOKUP(B346,'X5'!$B:$AZ,3,FALSE)),IF($X$1=6,(VLOOKUP(B346,'X6'!$B:$AZ,3,FALSE)),IF($X$1=7,(VLOOKUP(B346,'X7'!$B:$AZ,3,FALSE)),IF($X$1=8,(VLOOKUP(B346,'X8'!$B:$AZ,3,FALSE)),IF($X$1=9,(VLOOKUP(B346,'X9'!$B:$AZ,3,FALSE)),IF($X$1=10,(VLOOKUP(B346,'X10'!$B:$AZ,3,FALSE)),IF($X$1=11,(VLOOKUP(B346,'X11'!$B:$AZ,3,FALSE)),IF($X$1=12,(VLOOKUP(B346,'X12'!$B:$AZ,3,FALSE)),IF($X$1=13,(VLOOKUP(B346,'X13'!$B:$AZ,3,FALSE)),"B")))))))))))))))</f>
        <v xml:space="preserve"> </v>
      </c>
      <c r="K346" s="183" t="str">
        <f ca="1">IF(ISERROR(IF($X$1=1,(VLOOKUP(B346,'X1'!$B:$AZ,5,FALSE)),IF($X$1=2,(VLOOKUP(B346,'X2'!$B:$AZ,5,FALSE)),IF($X$1=3,(VLOOKUP(B346,'X3'!$B:$AZ,5,FALSE)),IF($X$1=4,(VLOOKUP(B346,'X4'!$B:$AZ,5,FALSE)),IF($X$1=5,(VLOOKUP(B346,'X5'!$B:$AZ,5,FALSE)),IF($X$1=6,(VLOOKUP(B346,'X6'!$B:$AZ,5,FALSE)),IF($X$1=7,(VLOOKUP(B346,'X7'!$B:$AZ,5,FALSE)),IF($X$1=8,(VLOOKUP(B346,'X8'!$B:$AZ,5,FALSE)),IF($X$1=9,(VLOOKUP(B346,'X9'!$B:$AZ,5,FALSE)),IF($X$1=10,(VLOOKUP(B346,'X10'!$B:$AZ,5,FALSE)),IF($X$1=11,(VLOOKUP(B346,'X11'!$B:$AZ,5,FALSE)),IF($X$1=12,(VLOOKUP(B346,'X12'!$B:$AZ,5,FALSE)),IF($X$1=13,(VLOOKUP(B346,'X13'!$B:$AZ,5,FALSE)),"B"))))))))))))))=TRUE," ",(IF($X$1=1,(VLOOKUP(B346,'X1'!$B:$AZ,5,FALSE)),IF($X$1=2,(VLOOKUP(B346,'X2'!$B:$AZ,5,FALSE)),IF($X$1=3,(VLOOKUP(B346,'X3'!$B:$AZ,5,FALSE)),IF($X$1=4,(VLOOKUP(B346,'X4'!$B:$AZ,5,FALSE)),IF($X$1=5,(VLOOKUP(B346,'X5'!$B:$AZ,5,FALSE)),IF($X$1=6,(VLOOKUP(B346,'X6'!$B:$AZ,5,FALSE)),IF($X$1=7,(VLOOKUP(B346,'X7'!$B:$AZ,5,FALSE)),IF($X$1=8,(VLOOKUP(B346,'X8'!$B:$AZ,5,FALSE)),IF($X$1=9,(VLOOKUP(B346,'X9'!$B:$AZ,5,FALSE)),IF($X$1=10,(VLOOKUP(B346,'X10'!$B:$AZ,5,FALSE)),IF($X$1=11,(VLOOKUP(B346,'X11'!$B:$AZ,5,FALSE)),IF($X$1=12,(VLOOKUP(B346,'X12'!$B:$AZ,5,FALSE)),IF($X$1=13,(VLOOKUP(B346,'X13'!$B:$AZ,5,FALSE)),"B")))))))))))))))</f>
        <v xml:space="preserve"> </v>
      </c>
      <c r="L346" s="184" t="str">
        <f ca="1">IF(ISERROR(IF($X$1=1,(VLOOKUP(B346,'X1'!$B:$AZ,9,FALSE)),IF($X$1=2,(VLOOKUP(B346,'X2'!$B:$AZ,9,FALSE)),IF($X$1=3,(VLOOKUP(B346,'X3'!$B:$AZ,9,FALSE)),IF($X$1=4,(VLOOKUP(B346,'X4'!$B:$AZ,9,FALSE)),IF($X$1=5,(VLOOKUP(B346,'X5'!$B:$AZ,9,FALSE)),IF($X$1=6,(VLOOKUP(B346,'X6'!$B:$AZ,9,FALSE)),IF($X$1=7,(VLOOKUP(B346,'X7'!$B:$AZ,9,FALSE)),IF($X$1=8,(VLOOKUP(B346,'X8'!$B:$AZ,9,FALSE)),IF($X$1=9,(VLOOKUP(B346,'X9'!$B:$AZ,9,FALSE)),IF($X$1=10,(VLOOKUP(B346,'X10'!$B:$AZ,9,FALSE)),IF($X$1=11,(VLOOKUP(B346,'X11'!$B:$AZ,9,FALSE)),IF($X$1=12,(VLOOKUP(B346,'X12'!$B:$AZ,9,FALSE)),IF($X$1=13,(VLOOKUP(B346,'X13'!$B:$AZ,9,FALSE)),"B"))))))))))))))=TRUE," ",(IF($X$1=1,(VLOOKUP(B346,'X1'!$B:$AZ,9,FALSE)),IF($X$1=2,(VLOOKUP(B346,'X2'!$B:$AZ,9,FALSE)),IF($X$1=3,(VLOOKUP(B346,'X3'!$B:$AZ,9,FALSE)),IF($X$1=4,(VLOOKUP(B346,'X4'!$B:$AZ,9,FALSE)),IF($X$1=5,(VLOOKUP(B346,'X5'!$B:$AZ,9,FALSE)),IF($X$1=6,(VLOOKUP(B346,'X6'!$B:$AZ,9,FALSE)),IF($X$1=7,(VLOOKUP(B346,'X7'!$B:$AZ,9,FALSE)),IF($X$1=8,(VLOOKUP(B346,'X8'!$B:$AZ,9,FALSE)),IF($X$1=9,(VLOOKUP(B346,'X9'!$B:$AZ,9,FALSE)),IF($X$1=10,(VLOOKUP(B346,'X10'!$B:$AZ,9,FALSE)),IF($X$1=11,(VLOOKUP(B346,'X11'!$B:$AZ,9,FALSE)),IF($X$1=12,(VLOOKUP(B346,'X12'!$B:$AZ,9,FALSE)),IF($X$1=13,(VLOOKUP(B346,'X13'!$B:$AZ,9,FALSE)),"B")))))))))))))))</f>
        <v xml:space="preserve"> </v>
      </c>
      <c r="M346" s="184" t="str">
        <f ca="1">IF(ISERROR(IF($X$1=1,(VLOOKUP(B346,'X1'!$B:$AZ,10,FALSE)),IF($X$1=2,(VLOOKUP(B346,'X2'!$B:$AZ,10,FALSE)),IF($X$1=3,(VLOOKUP(B346,'X3'!$B:$AZ,10,FALSE)),IF($X$1=4,(VLOOKUP(B346,'X4'!$B:$AZ,10,FALSE)),IF($X$1=5,(VLOOKUP(B346,'X5'!$B:$AZ,10,FALSE)),IF($X$1=6,(VLOOKUP(B346,'X6'!$B:$AZ,10,FALSE)),IF($X$1=7,(VLOOKUP(B346,'X7'!$B:$AZ,10,FALSE)),IF($X$1=8,(VLOOKUP(B346,'X8'!$B:$AZ,10,FALSE)),IF($X$1=9,(VLOOKUP(B346,'X9'!$B:$AZ,10,FALSE)),IF($X$1=10,(VLOOKUP(B346,'X10'!$B:$AZ,10,FALSE)),IF($X$1=11,(VLOOKUP(B346,'X11'!$B:$AZ,10,FALSE)),IF($X$1=12,(VLOOKUP(B346,'X12'!$B:$AZ,10,FALSE)),IF($X$1=13,(VLOOKUP(B346,'X13'!$B:$AZ,10,FALSE)),"B"))))))))))))))=TRUE," ",(IF($X$1=1,(VLOOKUP(B346,'X1'!$B:$AZ,10,FALSE)),IF($X$1=2,(VLOOKUP(B346,'X2'!$B:$AZ,10,FALSE)),IF($X$1=3,(VLOOKUP(B346,'X3'!$B:$AZ,10,FALSE)),IF($X$1=4,(VLOOKUP(B346,'X4'!$B:$AZ,10,FALSE)),IF($X$1=5,(VLOOKUP(B346,'X5'!$B:$AZ,10,FALSE)),IF($X$1=6,(VLOOKUP(B346,'X6'!$B:$AZ,10,FALSE)),IF($X$1=7,(VLOOKUP(B346,'X7'!$B:$AZ,10,FALSE)),IF($X$1=8,(VLOOKUP(B346,'X8'!$B:$AZ,10,FALSE)),IF($X$1=9,(VLOOKUP(B346,'X9'!$B:$AZ,10,FALSE)),IF($X$1=10,(VLOOKUP(B346,'X10'!$B:$AZ,10,FALSE)),IF($X$1=11,(VLOOKUP(B346,'X11'!$B:$AZ,10,FALSE)),IF($X$1=12,(VLOOKUP(B346,'X12'!$B:$AZ,10,FALSE)),IF($X$1=13,(VLOOKUP(B346,'X13'!$B:$AZ,10,FALSE)),"B")))))))))))))))</f>
        <v xml:space="preserve"> </v>
      </c>
      <c r="N346" s="185" t="str">
        <f ca="1">IF(ISERROR(IF($X$1=1,(VLOOKUP(B346,'X1'!$B:$AZ,45,FALSE)),IF($X$1=2,(VLOOKUP(B346,'X2'!$B:$AZ,45,FALSE)),IF($X$1=3,(VLOOKUP(B346,'X3'!$B:$AZ,45,FALSE)),IF($X$1=4,(VLOOKUP(B346,'X4'!$B:$AZ,45,FALSE)),IF($X$1=5,(VLOOKUP(B346,'X5'!$B:$AZ,45,FALSE)),IF($X$1=6,(VLOOKUP(B346,'X6'!$B:$AZ,45,FALSE)),IF($X$1=7,(VLOOKUP(B346,'X7'!$B:$AZ,45,FALSE)),IF($X$1=8,(VLOOKUP(B346,'X8'!$B:$AZ,45,FALSE)),IF($X$1=9,(VLOOKUP(B346,'X9'!$B:$AZ,45,FALSE)),IF($X$1=10,(VLOOKUP(B346,'X10'!$B:$AZ,45,FALSE)),IF($X$1=11,(VLOOKUP(B346,'X11'!$B:$AZ,45,FALSE)),IF($X$1=12,(VLOOKUP(B346,'X12'!$B:$AZ,45,FALSE)),IF($X$1=13,(VLOOKUP(B346,'X13'!$B:$AZ,45,FALSE)),"B"))))))))))))))=TRUE," ",(IF($X$1=1,(VLOOKUP(B346,'X1'!$B:$AZ,45,FALSE)),IF($X$1=2,(VLOOKUP(B346,'X2'!$B:$AZ,45,FALSE)),IF($X$1=3,(VLOOKUP(B346,'X3'!$B:$AZ,45,FALSE)),IF($X$1=4,(VLOOKUP(B346,'X4'!$B:$AZ,45,FALSE)),IF($X$1=5,(VLOOKUP(B346,'X5'!$B:$AZ,45,FALSE)),IF($X$1=6,(VLOOKUP(B346,'X6'!$B:$AZ,45,FALSE)),IF($X$1=7,(VLOOKUP(B346,'X7'!$B:$AZ,45,FALSE)),IF($X$1=8,(VLOOKUP(B346,'X8'!$B:$AZ,45,FALSE)),IF($X$1=9,(VLOOKUP(B346,'X9'!$B:$AZ,45,FALSE)),IF($X$1=10,(VLOOKUP(B346,'X10'!$B:$AZ,45,FALSE)),IF($X$1=11,(VLOOKUP(B346,'X11'!$B:$AZ,45,FALSE)),IF($X$1=12,(VLOOKUP(B346,'X12'!$B:$AZ,45,FALSE)),IF($X$1=13,(VLOOKUP(B346,'X13'!$B:$AZ,45,FALSE)),"B")))))))))))))))</f>
        <v xml:space="preserve"> </v>
      </c>
      <c r="O346" s="184" t="str">
        <f ca="1">IF(ISERROR(IF($X$1=1,(VLOOKUP(B346,'X1'!$B:$AZ,11,FALSE)),IF($X$1=2,(VLOOKUP(B346,'X2'!$B:$AZ,11,FALSE)),IF($X$1=3,(VLOOKUP(B346,'X3'!$B:$AZ,11,FALSE)),IF($X$1=4,(VLOOKUP(B346,'X4'!$B:$AZ,11,FALSE)),IF($X$1=5,(VLOOKUP(B346,'X5'!$B:$AZ,11,FALSE)),IF($X$1=6,(VLOOKUP(B346,'X6'!$B:$AZ,11,FALSE)),IF($X$1=7,(VLOOKUP(B346,'X7'!$B:$AZ,11,FALSE)),IF($X$1=8,(VLOOKUP(B346,'X8'!$B:$AZ,11,FALSE)),IF($X$1=9,(VLOOKUP(B346,'X9'!$B:$AZ,11,FALSE)),IF($X$1=10,(VLOOKUP(B346,'X10'!$B:$AZ,11,FALSE)),IF($X$1=11,(VLOOKUP(B346,'X11'!$B:$AZ,11,FALSE)),IF($X$1=12,(VLOOKUP(B346,'X12'!$B:$AZ,11,FALSE)),IF($X$1=13,(VLOOKUP(B346,'X13'!$B:$AZ,11,FALSE)),"B"))))))))))))))=TRUE," ",(IF($X$1=1,(VLOOKUP(B346,'X1'!$B:$AZ,11,FALSE)),IF($X$1=2,(VLOOKUP(B346,'X2'!$B:$AZ,11,FALSE)),IF($X$1=3,(VLOOKUP(B346,'X3'!$B:$AZ,11,FALSE)),IF($X$1=4,(VLOOKUP(B346,'X4'!$B:$AZ,11,FALSE)),IF($X$1=5,(VLOOKUP(B346,'X5'!$B:$AZ,11,FALSE)),IF($X$1=6,(VLOOKUP(B346,'X6'!$B:$AZ,11,FALSE)),IF($X$1=7,(VLOOKUP(B346,'X7'!$B:$AZ,11,FALSE)),IF($X$1=8,(VLOOKUP(B346,'X8'!$B:$AZ,11,FALSE)),IF($X$1=9,(VLOOKUP(B346,'X9'!$B:$AZ,11,FALSE)),IF($X$1=10,(VLOOKUP(B346,'X10'!$B:$AZ,11,FALSE)),IF($X$1=11,(VLOOKUP(B346,'X11'!$B:$AZ,11,FALSE)),IF($X$1=12,(VLOOKUP(B346,'X12'!$B:$AZ,11,FALSE)),IF($X$1=13,(VLOOKUP(B346,'X13'!$B:$AZ,11,FALSE)),"B")))))))))))))))</f>
        <v xml:space="preserve"> </v>
      </c>
      <c r="P346" s="184" t="str">
        <f ca="1">IF(ISERROR(IF($X$1=1,(VLOOKUP(B346,'X1'!$B:$AZ,12,FALSE)),IF($X$1=2,(VLOOKUP(B346,'X2'!$B:$AZ,12,FALSE)),IF($X$1=3,(VLOOKUP(B346,'X3'!$B:$AZ,12,FALSE)),IF($X$1=4,(VLOOKUP(B346,'X4'!$B:$AZ,12,FALSE)),IF($X$1=5,(VLOOKUP(B346,'X5'!$B:$AZ,12,FALSE)),IF($X$1=6,(VLOOKUP(B346,'X6'!$B:$AZ,12,FALSE)),IF($X$1=7,(VLOOKUP(B346,'X7'!$B:$AZ,12,FALSE)),IF($X$1=8,(VLOOKUP(B346,'X8'!$B:$AZ,12,FALSE)),IF($X$1=9,(VLOOKUP(B346,'X9'!$B:$AZ,12,FALSE)),IF($X$1=10,(VLOOKUP(B346,'X10'!$B:$AZ,12,FALSE)),IF($X$1=11,(VLOOKUP(B346,'X11'!$B:$AZ,12,FALSE)),IF($X$1=12,(VLOOKUP(B346,'X12'!$B:$AZ,12,FALSE)),IF($X$1=13,(VLOOKUP(B346,'X13'!$B:$AZ,12,FALSE)),"B"))))))))))))))=TRUE," ",(IF($X$1=1,(VLOOKUP(B346,'X1'!$B:$AZ,12,FALSE)),IF($X$1=2,(VLOOKUP(B346,'X2'!$B:$AZ,12,FALSE)),IF($X$1=3,(VLOOKUP(B346,'X3'!$B:$AZ,12,FALSE)),IF($X$1=4,(VLOOKUP(B346,'X4'!$B:$AZ,12,FALSE)),IF($X$1=5,(VLOOKUP(B346,'X5'!$B:$AZ,12,FALSE)),IF($X$1=6,(VLOOKUP(B346,'X6'!$B:$AZ,12,FALSE)),IF($X$1=7,(VLOOKUP(B346,'X7'!$B:$AZ,12,FALSE)),IF($X$1=8,(VLOOKUP(B346,'X8'!$B:$AZ,12,FALSE)),IF($X$1=9,(VLOOKUP(B346,'X9'!$B:$AZ,12,FALSE)),IF($X$1=10,(VLOOKUP(B346,'X10'!$B:$AZ,12,FALSE)),IF($X$1=11,(VLOOKUP(B346,'X11'!$B:$AZ,12,FALSE)),IF($X$1=12,(VLOOKUP(B346,'X12'!$B:$AZ,12,FALSE)),IF($X$1=13,(VLOOKUP(B346,'X13'!$B:$AZ,12,FALSE)),"B")))))))))))))))</f>
        <v xml:space="preserve"> </v>
      </c>
      <c r="Q346" s="185" t="str">
        <f ca="1">IF(ISERROR(IF($X$1=1,(VLOOKUP(B346,'X1'!$B:$AZ,46,FALSE)),IF($X$1=2,(VLOOKUP(B346,'X2'!$B:$AZ,46,FALSE)),IF($X$1=3,(VLOOKUP(B346,'X3'!$B:$AZ,46,FALSE)),IF($X$1=4,(VLOOKUP(B346,'X4'!$B:$AZ,46,FALSE)),IF($X$1=5,(VLOOKUP(B346,'X5'!$B:$AZ,46,FALSE)),IF($X$1=6,(VLOOKUP(B346,'X6'!$B:$AZ,46,FALSE)),IF($X$1=7,(VLOOKUP(B346,'X7'!$B:$AZ,46,FALSE)),IF($X$1=8,(VLOOKUP(B346,'X8'!$B:$AZ,46,FALSE)),IF($X$1=9,(VLOOKUP(B346,'X9'!$B:$AZ,46,FALSE)),IF($X$1=10,(VLOOKUP(B346,'X10'!$B:$AZ,46,FALSE)),IF($X$1=11,(VLOOKUP(B346,'X11'!$B:$AZ,46,FALSE)),IF($X$1=12,(VLOOKUP(B346,'X12'!$B:$AZ,46,FALSE)),IF($X$1=13,(VLOOKUP(B346,'X13'!$B:$AZ,46,FALSE)),"B"))))))))))))))=TRUE," ",(IF($X$1=1,(VLOOKUP(B346,'X1'!$B:$AZ,46,FALSE)),IF($X$1=2,(VLOOKUP(B346,'X2'!$B:$AZ,46,FALSE)),IF($X$1=3,(VLOOKUP(B346,'X3'!$B:$AZ,46,FALSE)),IF($X$1=4,(VLOOKUP(B346,'X4'!$B:$AZ,46,FALSE)),IF($X$1=5,(VLOOKUP(B346,'X5'!$B:$AZ,46,FALSE)),IF($X$1=6,(VLOOKUP(B346,'X6'!$B:$AZ,46,FALSE)),IF($X$1=7,(VLOOKUP(B346,'X7'!$B:$AZ,46,FALSE)),IF($X$1=8,(VLOOKUP(B346,'X8'!$B:$AZ,46,FALSE)),IF($X$1=9,(VLOOKUP(B346,'X9'!$B:$AZ,46,FALSE)),IF($X$1=10,(VLOOKUP(B346,'X10'!$B:$AZ,46,FALSE)),IF($X$1=11,(VLOOKUP(B346,'X11'!$B:$AZ,46,FALSE)),IF($X$1=12,(VLOOKUP(B346,'X12'!$B:$AZ,46,FALSE)),IF($X$1=13,(VLOOKUP(B346,'X13'!$B:$AZ,46,FALSE)),"B")))))))))))))))</f>
        <v xml:space="preserve"> </v>
      </c>
      <c r="R346" s="185" t="str">
        <f ca="1">IF(ISERROR(IF($X$1=1,(VLOOKUP(B346,'X1'!$B:$AZ,15,FALSE)),IF($X$1=2,(VLOOKUP(B346,'X2'!$B:$AZ,15,FALSE)),IF($X$1=3,(VLOOKUP(B346,'X3'!$B:$AZ,15,FALSE)),IF($X$1=4,(VLOOKUP(B346,'X4'!$B:$AZ,15,FALSE)),IF($X$1=5,(VLOOKUP(B346,'X5'!$B:$AZ,15,FALSE)),IF($X$1=6,(VLOOKUP(B346,'X6'!$B:$AZ,15,FALSE)),IF($X$1=7,(VLOOKUP(B346,'X7'!$B:$AZ,15,FALSE)),IF($X$1=8,(VLOOKUP(B346,'X8'!$B:$AZ,15,FALSE)),IF($X$1=9,(VLOOKUP(B346,'X9'!$B:$AZ,15,FALSE)),IF($X$1=10,(VLOOKUP(B346,'X10'!$B:$AZ,15,FALSE)),IF($X$1=11,(VLOOKUP(B346,'X11'!$B:$AZ,15,FALSE)),IF($X$1=12,(VLOOKUP(B346,'X12'!$B:$AZ,15,FALSE)),IF($X$1=13,(VLOOKUP(B346,'X13'!$B:$AZ,15,FALSE)),"B"))))))))))))))=TRUE," ",(IF($X$1=1,(VLOOKUP(B346,'X1'!$B:$AZ,15,FALSE)),IF($X$1=2,(VLOOKUP(B346,'X2'!$B:$AZ,15,FALSE)),IF($X$1=3,(VLOOKUP(B346,'X3'!$B:$AZ,15,FALSE)),IF($X$1=4,(VLOOKUP(B346,'X4'!$B:$AZ,15,FALSE)),IF($X$1=5,(VLOOKUP(B346,'X5'!$B:$AZ,15,FALSE)),IF($X$1=6,(VLOOKUP(B346,'X6'!$B:$AZ,15,FALSE)),IF($X$1=7,(VLOOKUP(B346,'X7'!$B:$AZ,15,FALSE)),IF($X$1=8,(VLOOKUP(B346,'X8'!$B:$AZ,15,FALSE)),IF($X$1=9,(VLOOKUP(B346,'X9'!$B:$AZ,15,FALSE)),IF($X$1=10,(VLOOKUP(B346,'X10'!$B:$AZ,15,FALSE)),IF($X$1=11,(VLOOKUP(B346,'X11'!$B:$AZ,15,FALSE)),IF($X$1=12,(VLOOKUP(B346,'X12'!$B:$AZ,15,FALSE)),IF($X$1=13,(VLOOKUP(B346,'X13'!$B:$AZ,15,FALSE)),"B")))))))))))))))</f>
        <v xml:space="preserve"> </v>
      </c>
      <c r="S346" s="185" t="str">
        <f ca="1">IF(ISERROR(IF((IF($X$1=1,(VLOOKUP(B346,'X1'!$B:$AZ,14,FALSE)),(IF($X$1=2,(VLOOKUP(B346,'X2'!$B:$AZ,14,FALSE)),(IF($X$1=3,(VLOOKUP(B346,'X3'!$B:$AZ,14,FALSE)),(IF($X$1=4,(VLOOKUP(B346,'X4'!$B:$AZ,14,FALSE)),(IF($X$1=5,(VLOOKUP(B346,'X5'!$B:$AZ,14,FALSE)),(IF($X$1=6,(VLOOKUP(B346,'X6'!$B:$AZ,14,FALSE)),(IF($X$1=7,(VLOOKUP(B346,'X7'!$B:$AZ,14,FALSE)),(IF($X$1=8,(VLOOKUP(B346,'X8'!$B:$AZ,14,FALSE)),(IF($X$1=9,(VLOOKUP(B346,'X9'!$B:$AZ,14,FALSE)),(IF($X$1=10,(VLOOKUP(B346,'X10'!$B:$AZ,14,FALSE)),(IF($X$1=11,(VLOOKUP(B346,'X11'!$B:$AZ,14,FALSE)),(IF($X$1=12,(VLOOKUP(B346,'X12'!$B:$AZ,14,FALSE)),(VLOOKUP(B346,'X13'!$B:$AZ,14,FALSE))))))))))))))))))))))))))=$V$1," ",(IF($X$1=1,(VLOOKUP(B346,'X1'!$B:$AZ,14,FALSE)),(IF($X$1=2,(VLOOKUP(B346,'X2'!$B:$AZ,14,FALSE)),(IF($X$1=3,(VLOOKUP(B346,'X3'!$B:$AZ,14,FALSE)),(IF($X$1=4,(VLOOKUP(B346,'X4'!$B:$AZ,14,FALSE)),(IF($X$1=5,(VLOOKUP(B346,'X5'!$B:$AZ,14,FALSE)),(IF($X$1=6,(VLOOKUP(B346,'X6'!$B:$AZ,14,FALSE)),(IF($X$1=7,(VLOOKUP(B346,'X7'!$B:$AZ,14,FALSE)),(IF($X$1=8,(VLOOKUP(B346,'X8'!$B:$AZ,14,FALSE)),(IF($X$1=9,(VLOOKUP(B346,'X9'!$B:$AZ,14,FALSE)),(IF($X$1=10,(VLOOKUP(B346,'X10'!$B:$AZ,14,FALSE)),(IF($X$1=11,(VLOOKUP(B346,'X11'!$B:$AZ,14,FALSE)),(IF($X$1=12,(VLOOKUP(B346,'X12'!$B:$AZ,14,FALSE)),(VLOOKUP(B346,'X13'!$B:$AZ,14,FALSE))))))))))))))))))))))))))))=TRUE," ",(IF((IF($X$1=1,(VLOOKUP(B346,'X1'!$B:$AZ,14,FALSE)),(IF($X$1=2,(VLOOKUP(B346,'X2'!$B:$AZ,14,FALSE)),(IF($X$1=3,(VLOOKUP(B346,'X3'!$B:$AZ,14,FALSE)),(IF($X$1=4,(VLOOKUP(B346,'X4'!$B:$AZ,14,FALSE)),(IF($X$1=5,(VLOOKUP(B346,'X5'!$B:$AZ,14,FALSE)),(IF($X$1=6,(VLOOKUP(B346,'X6'!$B:$AZ,14,FALSE)),(IF($X$1=7,(VLOOKUP(B346,'X7'!$B:$AZ,14,FALSE)),(IF($X$1=8,(VLOOKUP(B346,'X8'!$B:$AZ,14,FALSE)),(IF($X$1=9,(VLOOKUP(B346,'X9'!$B:$AZ,14,FALSE)),(IF($X$1=10,(VLOOKUP(B346,'X10'!$B:$AZ,14,FALSE)),(IF($X$1=11,(VLOOKUP(B346,'X11'!$B:$AZ,14,FALSE)),(IF($X$1=12,(VLOOKUP(B346,'X12'!$B:$AZ,14,FALSE)),(VLOOKUP(B346,'X13'!$B:$AZ,14,FALSE))))))))))))))))))))))))))=$V$1," ",(IF($X$1=1,(VLOOKUP(B346,'X1'!$B:$AZ,14,FALSE)),(IF($X$1=2,(VLOOKUP(B346,'X2'!$B:$AZ,14,FALSE)),(IF($X$1=3,(VLOOKUP(B346,'X3'!$B:$AZ,14,FALSE)),(IF($X$1=4,(VLOOKUP(B346,'X4'!$B:$AZ,14,FALSE)),(IF($X$1=5,(VLOOKUP(B346,'X5'!$B:$AZ,14,FALSE)),(IF($X$1=6,(VLOOKUP(B346,'X6'!$B:$AZ,14,FALSE)),(IF($X$1=7,(VLOOKUP(B346,'X7'!$B:$AZ,14,FALSE)),(IF($X$1=8,(VLOOKUP(B346,'X8'!$B:$AZ,14,FALSE)),(IF($X$1=9,(VLOOKUP(B346,'X9'!$B:$AZ,14,FALSE)),(IF($X$1=10,(VLOOKUP(B346,'X10'!$B:$AZ,14,FALSE)),(IF($X$1=11,(VLOOKUP(B346,'X11'!$B:$AZ,14,FALSE)),(IF($X$1=12,(VLOOKUP(B346,'X12'!$B:$AZ,14,FALSE)),(VLOOKUP(B346,'X13'!$B:$AZ,14,FALSE)))))))))))))))))))))))))))))</f>
        <v xml:space="preserve"> </v>
      </c>
    </row>
    <row r="347" spans="1:19" ht="14.1" customHeight="1" x14ac:dyDescent="0.2">
      <c r="A347" s="156" t="s">
        <v>1058</v>
      </c>
      <c r="B347" s="122" t="str">
        <f>IF(ISERROR(IF($U$16=1,(VLOOKUP(A347,$AC$89:$AH$125,2,FALSE)),IF((IF($X$1=1,'X1'!B306,(IF($X$1=2,'X2'!B306,(IF($X$1=3,'X3'!B306,(IF($X$1=4,'X4'!B306,(IF($X$1=5,'X5'!B306,(IF($X$1=6,'X6'!B306,(IF($X$1=7,'X7'!B306,(IF($X$1=8,'X8'!B306,(IF($X$1=9,'X9'!B306,(IF($X$1=10,'X10'!B306,(IF($X$1=11,'X11'!B306,(IF($X$1=12,'X12'!B306,'X13'!B306))))))))))))))))))))))))="","",(IF($X$1=1,'X1'!B306,(IF($X$1=2,'X2'!B306,(IF($X$1=3,'X3'!B306,(IF($X$1=4,'X4'!B306,(IF($X$1=5,'X5'!B306,(IF($X$1=6,'X6'!B306,(IF($X$1=7,'X7'!B306,(IF($X$1=8,'X8'!B306,(IF($X$1=9,'X9'!B306,(IF($X$1=10,'X10'!B306,(IF($X$1=11,'X11'!B306,(IF($X$1=12,'X12'!B306,'X13'!B306)))))))))))))))))))))))))))=TRUE," ",(IF($U$16=1,(VLOOKUP(A347,$AC$89:$AH$125,2,FALSE)),IF((IF($X$1=1,'X1'!B306,(IF($X$1=2,'X2'!B306,(IF($X$1=3,'X3'!B306,(IF($X$1=4,'X4'!B306,(IF($X$1=5,'X5'!B306,(IF($X$1=6,'X6'!B306,(IF($X$1=7,'X7'!B306,(IF($X$1=8,'X8'!B306,(IF($X$1=9,'X9'!B306,(IF($X$1=10,'X10'!B306,(IF($X$1=11,'X11'!B306,(IF($X$1=12,'X12'!B306,'X13'!B306))))))))))))))))))))))))="","",(IF($X$1=1,'X1'!B306,(IF($X$1=2,'X2'!B306,(IF($X$1=3,'X3'!B306,(IF($X$1=4,'X4'!B306,(IF($X$1=5,'X5'!B306,(IF($X$1=6,'X6'!B306,(IF($X$1=7,'X7'!B306,(IF($X$1=8,'X8'!B306,(IF($X$1=9,'X9'!B306,(IF($X$1=10,'X10'!B306,(IF($X$1=11,'X11'!B306,(IF($X$1=12,'X12'!B306,'X13'!B306))))))))))))))))))))))))))))</f>
        <v/>
      </c>
      <c r="C347" s="181" t="str">
        <f ca="1">IF(ISERROR(IF($X$1=1,(VLOOKUP(B347,'X1'!$B:$AZ,47,FALSE)),IF($X$1=2,(VLOOKUP(B347,'X2'!$B:$AZ,47,FALSE)),IF($X$1=3,(VLOOKUP(B347,'X3'!$B:$AZ,47,FALSE)),IF($X$1=4,(VLOOKUP(B347,'X4'!$B:$AZ,47,FALSE)),IF($X$1=5,(VLOOKUP(B347,'X5'!$B:$AZ,47,FALSE)),IF($X$1=6,(VLOOKUP(B347,'X6'!$B:$AZ,47,FALSE)),IF($X$1=7,(VLOOKUP(B347,'X7'!$B:$AZ,47,FALSE)),IF($X$1=8,(VLOOKUP(B347,'X8'!$B:$AZ,47,FALSE)),IF($X$1=9,(VLOOKUP(B347,'X9'!$B:$AZ,47,FALSE)),IF($X$1=10,(VLOOKUP(B347,'X10'!$B:$AZ,47,FALSE)),IF($X$1=11,(VLOOKUP(B347,'X11'!$B:$AZ,47,FALSE)),IF($X$1=12,(VLOOKUP(B347,'X12'!$B:$AZ,47,FALSE)),IF($X$1=13,(VLOOKUP(B347,'X13'!$B:$AZ,47,FALSE)),"B"))))))))))))))=TRUE," ",(IF($X$1=1,(VLOOKUP(B347,'X1'!$B:$AZ,47,FALSE)),IF($X$1=2,(VLOOKUP(B347,'X2'!$B:$AZ,47,FALSE)),IF($X$1=3,(VLOOKUP(B347,'X3'!$B:$AZ,47,FALSE)),IF($X$1=4,(VLOOKUP(B347,'X4'!$B:$AZ,47,FALSE)),IF($X$1=5,(VLOOKUP(B347,'X5'!$B:$AZ,47,FALSE)),IF($X$1=6,(VLOOKUP(B347,'X6'!$B:$AZ,47,FALSE)),IF($X$1=7,(VLOOKUP(B347,'X7'!$B:$AZ,47,FALSE)),IF($X$1=8,(VLOOKUP(B347,'X8'!$B:$AZ,47,FALSE)),IF($X$1=9,(VLOOKUP(B347,'X9'!$B:$AZ,47,FALSE)),IF($X$1=10,(VLOOKUP(B347,'X10'!$B:$AZ,47,FALSE)),IF($X$1=11,(VLOOKUP(B347,'X11'!$B:$AZ,47,FALSE)),IF($X$1=12,(VLOOKUP(B347,'X12'!$B:$AZ,47,FALSE)),IF($X$1=13,(VLOOKUP(B347,'X13'!$B:$AZ,47,FALSE)),"B")))))))))))))))</f>
        <v xml:space="preserve"> </v>
      </c>
      <c r="D347" s="181" t="str">
        <f ca="1">IF(ISERROR(IF($X$1=1,(VLOOKUP(B347,'X1'!$B:$AP,41,FALSE)),IF($X$1=2,(VLOOKUP(B347,'X2'!$B:$AP,41,FALSE)),IF($X$1=3,(VLOOKUP(B347,'X3'!$B:$AP,41,FALSE)),IF($X$1=4,(VLOOKUP(B347,'X4'!$B:$AP,41,FALSE)),IF($X$1=5,(VLOOKUP(B347,'X5'!$B:$AP,41,FALSE)),IF($X$1=6,(VLOOKUP(B347,'X6'!$B:$AP,41,FALSE)),IF($X$1=7,(VLOOKUP(B347,'X7'!$B:$AP,41,FALSE)),IF($X$1=8,(VLOOKUP(B347,'X8'!$B:$AP,41,FALSE)),IF($X$1=9,(VLOOKUP(B347,'X9'!$B:$AP,41,FALSE)),IF($X$1=10,(VLOOKUP(B347,'X10'!$B:$AP,41,FALSE)),IF($X$1=11,(VLOOKUP(B347,'X11'!$B:$AP,41,FALSE)),IF($X$1=12,(VLOOKUP(B347,'X12'!$B:$AP,41,FALSE)),IF($X$1=13,(VLOOKUP(B347,'X13'!$B:$AP,41,FALSE)),"B"))))))))))))))=TRUE," ",(IF($X$1=1,(VLOOKUP(B347,'X1'!$B:$AP,41,FALSE)),IF($X$1=2,(VLOOKUP(B347,'X2'!$B:$AP,41,FALSE)),IF($X$1=3,(VLOOKUP(B347,'X3'!$B:$AP,41,FALSE)),IF($X$1=4,(VLOOKUP(B347,'X4'!$B:$AP,41,FALSE)),IF($X$1=5,(VLOOKUP(B347,'X5'!$B:$AP,41,FALSE)),IF($X$1=6,(VLOOKUP(B347,'X6'!$B:$AP,41,FALSE)),IF($X$1=7,(VLOOKUP(B347,'X7'!$B:$AP,41,FALSE)),IF($X$1=8,(VLOOKUP(B347,'X8'!$B:$AP,41,FALSE)),IF($X$1=9,(VLOOKUP(B347,'X9'!$B:$AP,41,FALSE)),IF($X$1=10,(VLOOKUP(B347,'X10'!$B:$AP,41,FALSE)),IF($X$1=11,(VLOOKUP(B347,'X11'!$B:$AP,41,FALSE)),IF($X$1=12,(VLOOKUP(B347,'X12'!$B:$AP,41,FALSE)),IF($X$1=13,(VLOOKUP(B347,'X13'!$B:$AP,41,FALSE)),"B")))))))))))))))</f>
        <v xml:space="preserve"> </v>
      </c>
      <c r="E347" s="182" t="str">
        <f ca="1">IF(ISERROR(IF($X$1=1,(VLOOKUP(B347,'X1'!$B:$AP,7,FALSE)),IF($X$1=2,(VLOOKUP(B347,'X2'!$B:$AP,7,FALSE)),IF($X$1=3,(VLOOKUP(B347,'X3'!$B:$AP,7,FALSE)),IF($X$1=4,(VLOOKUP(B347,'X4'!$B:$AP,7,FALSE)),IF($X$1=5,(VLOOKUP(B347,'X5'!$B:$AP,7,FALSE)),IF($X$1=6,(VLOOKUP(B347,'X6'!$B:$AP,7,FALSE)),IF($X$1=7,(VLOOKUP(B347,'X7'!$B:$AP,7,FALSE)),IF($X$1=8,(VLOOKUP(B347,'X8'!$B:$AP,7,FALSE)),IF($X$1=9,(VLOOKUP(B347,'X9'!$B:$AP,7,FALSE)),IF($X$1=10,(VLOOKUP(B347,'X10'!$B:$AP,7,FALSE)),IF($X$1=11,(VLOOKUP(B347,'X11'!$B:$AP,7,FALSE)),IF($X$1=12,(VLOOKUP(B347,'X12'!$B:$AP,7,FALSE)),IF($X$1=13,(VLOOKUP(B347,'X13'!$B:$AP,7,FALSE)),"B"))))))))))))))=TRUE," ",(IF($X$1=1,(VLOOKUP(B347,'X1'!$B:$AP,7,FALSE)),IF($X$1=2,(VLOOKUP(B347,'X2'!$B:$AP,7,FALSE)),IF($X$1=3,(VLOOKUP(B347,'X3'!$B:$AP,7,FALSE)),IF($X$1=4,(VLOOKUP(B347,'X4'!$B:$AP,7,FALSE)),IF($X$1=5,(VLOOKUP(B347,'X5'!$B:$AP,7,FALSE)),IF($X$1=6,(VLOOKUP(B347,'X6'!$B:$AP,7,FALSE)),IF($X$1=7,(VLOOKUP(B347,'X7'!$B:$AP,7,FALSE)),IF($X$1=8,(VLOOKUP(B347,'X8'!$B:$AP,7,FALSE)),IF($X$1=9,(VLOOKUP(B347,'X9'!$B:$AP,7,FALSE)),IF($X$1=10,(VLOOKUP(B347,'X10'!$B:$AP,7,FALSE)),IF($X$1=11,(VLOOKUP(B347,'X11'!$B:$AP,7,FALSE)),IF($X$1=12,(VLOOKUP(B347,'X12'!$B:$AP,7,FALSE)),IF($X$1=13,(VLOOKUP(B347,'X13'!$B:$AP,7,FALSE)),"B")))))))))))))))</f>
        <v xml:space="preserve"> </v>
      </c>
      <c r="F347" s="182" t="str">
        <f ca="1">IF(ISERROR(IF((IF($X$1=1,(VLOOKUP(B347,'X1'!$B:$AO,6,FALSE)),(IF($X$1=2,(VLOOKUP(B347,'X2'!$B:$AO,6,FALSE)),(IF($X$1=3,(VLOOKUP(B347,'X3'!$B:$AO,6,FALSE)),(IF($X$1=4,(VLOOKUP(B347,'X4'!$B:$AO,6,FALSE)),(IF($X$1=5,(VLOOKUP(B347,'X5'!$B:$AO,6,FALSE)),(IF($X$1=6,(VLOOKUP(B347,'X6'!$B:$AO,6,FALSE)),(IF($X$1=7,(VLOOKUP(B347,'X7'!$B:$AO,6,FALSE)),(IF($X$1=8,(VLOOKUP(B347,'X8'!$B:$AO,6,FALSE)),(IF($X$1=9,(VLOOKUP(B347,'X9'!$B:$AO,6,FALSE)),(IF($X$1=10,(VLOOKUP(B347,'X10'!$B:$AO,6,FALSE)),(IF($X$1=11,(VLOOKUP(B347,'X11'!$B:$AO,6,FALSE)),(IF($X$1=12,(VLOOKUP(B347,'X12'!$B:$AO,6,FALSE)),(VLOOKUP(B347,'X13'!$B:$AO,6,FALSE))))))))))))))))))))))))))=$V$1," ",(IF($X$1=1,(VLOOKUP(B347,'X1'!$B:$AO,6,FALSE)),(IF($X$1=2,(VLOOKUP(B347,'X2'!$B:$AO,6,FALSE)),(IF($X$1=3,(VLOOKUP(B347,'X3'!$B:$AO,6,FALSE)),(IF($X$1=4,(VLOOKUP(B347,'X4'!$B:$AO,6,FALSE)),(IF($X$1=5,(VLOOKUP(B347,'X5'!$B:$AO,6,FALSE)),(IF($X$1=6,(VLOOKUP(B347,'X6'!$B:$AO,6,FALSE)),(IF($X$1=7,(VLOOKUP(B347,'X7'!$B:$AO,6,FALSE)),(IF($X$1=8,(VLOOKUP(B347,'X8'!$B:$AO,6,FALSE)),(IF($X$1=9,(VLOOKUP(B347,'X9'!$B:$AO,6,FALSE)),(IF($X$1=10,(VLOOKUP(B347,'X10'!$B:$AO,6,FALSE)),(IF($X$1=11,(VLOOKUP(B347,'X11'!$B:$AO,6,FALSE)),(IF($X$1=12,(VLOOKUP(B347,'X12'!$B:$AO,6,FALSE)),(VLOOKUP(B347,'X13'!$B:$AO,6,FALSE))))))))))))))))))))))))))))=TRUE," ",(IF((IF($X$1=1,(VLOOKUP(B347,'X1'!$B:$AO,6,FALSE)),(IF($X$1=2,(VLOOKUP(B347,'X2'!$B:$AO,6,FALSE)),(IF($X$1=3,(VLOOKUP(B347,'X3'!$B:$AO,6,FALSE)),(IF($X$1=4,(VLOOKUP(B347,'X4'!$B:$AO,6,FALSE)),(IF($X$1=5,(VLOOKUP(B347,'X5'!$B:$AO,6,FALSE)),(IF($X$1=6,(VLOOKUP(B347,'X6'!$B:$AO,6,FALSE)),(IF($X$1=7,(VLOOKUP(B347,'X7'!$B:$AO,6,FALSE)),(IF($X$1=8,(VLOOKUP(B347,'X8'!$B:$AO,6,FALSE)),(IF($X$1=9,(VLOOKUP(B347,'X9'!$B:$AO,6,FALSE)),(IF($X$1=10,(VLOOKUP(B347,'X10'!$B:$AO,6,FALSE)),(IF($X$1=11,(VLOOKUP(B347,'X11'!$B:$AO,6,FALSE)),(IF($X$1=12,(VLOOKUP(B347,'X12'!$B:$AO,6,FALSE)),(VLOOKUP(B347,'X13'!$B:$AO,6,FALSE))))))))))))))))))))))))))=$V$1," ",(IF($X$1=1,(VLOOKUP(B347,'X1'!$B:$AO,6,FALSE)),(IF($X$1=2,(VLOOKUP(B347,'X2'!$B:$AO,6,FALSE)),(IF($X$1=3,(VLOOKUP(B347,'X3'!$B:$AO,6,FALSE)),(IF($X$1=4,(VLOOKUP(B347,'X4'!$B:$AO,6,FALSE)),(IF($X$1=5,(VLOOKUP(B347,'X5'!$B:$AO,6,FALSE)),(IF($X$1=6,(VLOOKUP(B347,'X6'!$B:$AO,6,FALSE)),(IF($X$1=7,(VLOOKUP(B347,'X7'!$B:$AO,6,FALSE)),(IF($X$1=8,(VLOOKUP(B347,'X8'!$B:$AO,6,FALSE)),(IF($X$1=9,(VLOOKUP(B347,'X9'!$B:$AO,6,FALSE)),(IF($X$1=10,(VLOOKUP(B347,'X10'!$B:$AO,6,FALSE)),(IF($X$1=11,(VLOOKUP(B347,'X11'!$B:$AO,6,FALSE)),(IF($X$1=12,(VLOOKUP(B347,'X12'!$B:$AO,6,FALSE)),(VLOOKUP(B347,'X13'!$B:$AO,6,FALSE)))))))))))))))))))))))))))))</f>
        <v xml:space="preserve"> </v>
      </c>
      <c r="G347" s="182" t="str">
        <f ca="1">IF(ISERROR(IF($X$1=1,(VLOOKUP(B347,'X1'!$B:$AZ,44,FALSE)),IF($X$1=2,(VLOOKUP(B347,'X2'!$B:$AZ,44,FALSE)),IF($X$1=3,(VLOOKUP(B347,'X3'!$B:$AZ,44,FALSE)),IF($X$1=4,(VLOOKUP(B347,'X4'!$B:$AZ,44,FALSE)),IF($X$1=5,(VLOOKUP(B347,'X5'!$B:$AZ,44,FALSE)),IF($X$1=6,(VLOOKUP(B347,'X6'!$B:$AZ,44,FALSE)),IF($X$1=7,(VLOOKUP(B347,'X7'!$B:$AZ,44,FALSE)),IF($X$1=8,(VLOOKUP(B347,'X8'!$B:$AZ,44,FALSE)),IF($X$1=9,(VLOOKUP(B347,'X9'!$B:$AZ,44,FALSE)),IF($X$1=10,(VLOOKUP(B347,'X10'!$B:$AZ,44,FALSE)),IF($X$1=11,(VLOOKUP(B347,'X11'!$B:$AZ,44,FALSE)),IF($X$1=12,(VLOOKUP(B347,'X12'!$B:$AZ,44,FALSE)),IF($X$1=13,(VLOOKUP(B347,'X13'!$B:$AZ,44,FALSE)),"B"))))))))))))))=TRUE," ",(IF($X$1=1,(VLOOKUP(B347,'X1'!$B:$AZ,44,FALSE)),IF($X$1=2,(VLOOKUP(B347,'X2'!$B:$AZ,44,FALSE)),IF($X$1=3,(VLOOKUP(B347,'X3'!$B:$AZ,44,FALSE)),IF($X$1=4,(VLOOKUP(B347,'X4'!$B:$AZ,44,FALSE)),IF($X$1=5,(VLOOKUP(B347,'X5'!$B:$AZ,44,FALSE)),IF($X$1=6,(VLOOKUP(B347,'X6'!$B:$AZ,44,FALSE)),IF($X$1=7,(VLOOKUP(B347,'X7'!$B:$AZ,44,FALSE)),IF($X$1=8,(VLOOKUP(B347,'X8'!$B:$AZ,44,FALSE)),IF($X$1=9,(VLOOKUP(B347,'X9'!$B:$AZ,44,FALSE)),IF($X$1=10,(VLOOKUP(B347,'X10'!$B:$AZ,44,FALSE)),IF($X$1=11,(VLOOKUP(B347,'X11'!$B:$AZ,44,FALSE)),IF($X$1=12,(VLOOKUP(B347,'X12'!$B:$AZ,44,FALSE)),IF($X$1=13,(VLOOKUP(B347,'X13'!$B:$AZ,44,FALSE)),"B")))))))))))))))</f>
        <v xml:space="preserve"> </v>
      </c>
      <c r="H347" s="182" t="str">
        <f ca="1">IF(ISERROR(IF($X$1=1,(VLOOKUP(B347,'X1'!$B:$AZ,8,FALSE)),IF($X$1=2,(VLOOKUP(B347,'X2'!$B:$AZ,8,FALSE)),IF($X$1=3,(VLOOKUP(B347,'X3'!$B:$AZ,8,FALSE)),IF($X$1=4,(VLOOKUP(B347,'X4'!$B:$AZ,8,FALSE)),IF($X$1=5,(VLOOKUP(B347,'X5'!$B:$AZ,8,FALSE)),IF($X$1=6,(VLOOKUP(B347,'X6'!$B:$AZ,8,FALSE)),IF($X$1=7,(VLOOKUP(B347,'X7'!$B:$AZ,8,FALSE)),IF($X$1=8,(VLOOKUP(B347,'X8'!$B:$AZ,8,FALSE)),IF($X$1=9,(VLOOKUP(B347,'X9'!$B:$AZ,8,FALSE)),IF($X$1=10,(VLOOKUP(B347,'X10'!$B:$AZ,8,FALSE)),IF($X$1=11,(VLOOKUP(B347,'X11'!$B:$AZ,8,FALSE)),IF($X$1=12,(VLOOKUP(B347,'X12'!$B:$AZ,8,FALSE)),IF($X$1=13,(VLOOKUP(B347,'X13'!$B:$AZ,8,FALSE)),"B"))))))))))))))=TRUE," ",(IF($X$1=1,(VLOOKUP(B347,'X1'!$B:$AZ,8,FALSE)),IF($X$1=2,(VLOOKUP(B347,'X2'!$B:$AZ,8,FALSE)),IF($X$1=3,(VLOOKUP(B347,'X3'!$B:$AZ,8,FALSE)),IF($X$1=4,(VLOOKUP(B347,'X4'!$B:$AZ,8,FALSE)),IF($X$1=5,(VLOOKUP(B347,'X5'!$B:$AZ,8,FALSE)),IF($X$1=6,(VLOOKUP(B347,'X6'!$B:$AZ,8,FALSE)),IF($X$1=7,(VLOOKUP(B347,'X7'!$B:$AZ,8,FALSE)),IF($X$1=8,(VLOOKUP(B347,'X8'!$B:$AZ,8,FALSE)),IF($X$1=9,(VLOOKUP(B347,'X9'!$B:$AZ,8,FALSE)),IF($X$1=10,(VLOOKUP(B347,'X10'!$B:$AZ,8,FALSE)),IF($X$1=11,(VLOOKUP(B347,'X11'!$B:$AZ,8,FALSE)),IF($X$1=12,(VLOOKUP(B347,'X12'!$B:$AZ,8,FALSE)),IF($X$1=13,(VLOOKUP(B347,'X13'!$B:$AZ,8,FALSE)),"B")))))))))))))))</f>
        <v xml:space="preserve"> </v>
      </c>
      <c r="I347" s="183" t="str">
        <f ca="1">IF(ISERROR(IF($X$1=1,(VLOOKUP(B347,'X1'!$B:$AZ,2,FALSE)),IF($X$1=2,(VLOOKUP(B347,'X2'!$B:$AZ,2,FALSE)),IF($X$1=3,(VLOOKUP(B347,'X3'!$B:$AZ,2,FALSE)),IF($X$1=4,(VLOOKUP(B347,'X4'!$B:$AZ,2,FALSE)),IF($X$1=5,(VLOOKUP(B347,'X5'!$B:$AZ,2,FALSE)),IF($X$1=6,(VLOOKUP(B347,'X6'!$B:$AZ,2,FALSE)),IF($X$1=7,(VLOOKUP(B347,'X7'!$B:$AZ,2,FALSE)),IF($X$1=8,(VLOOKUP(B347,'X8'!$B:$AZ,2,FALSE)),IF($X$1=9,(VLOOKUP(B347,'X9'!$B:$AZ,2,FALSE)),IF($X$1=10,(VLOOKUP(B347,'X10'!$B:$AZ,2,FALSE)),IF($X$1=11,(VLOOKUP(B347,'X11'!$B:$AZ,2,FALSE)),IF($X$1=12,(VLOOKUP(B347,'X12'!$B:$AZ,2,FALSE)),IF($X$1=13,(VLOOKUP(B347,'X13'!$B:$AZ,2,FALSE)),"B"))))))))))))))=TRUE," ",(IF($X$1=1,(VLOOKUP(B347,'X1'!$B:$AZ,2,FALSE)),IF($X$1=2,(VLOOKUP(B347,'X2'!$B:$AZ,2,FALSE)),IF($X$1=3,(VLOOKUP(B347,'X3'!$B:$AZ,2,FALSE)),IF($X$1=4,(VLOOKUP(B347,'X4'!$B:$AZ,2,FALSE)),IF($X$1=5,(VLOOKUP(B347,'X5'!$B:$AZ,2,FALSE)),IF($X$1=6,(VLOOKUP(B347,'X6'!$B:$AZ,2,FALSE)),IF($X$1=7,(VLOOKUP(B347,'X7'!$B:$AZ,2,FALSE)),IF($X$1=8,(VLOOKUP(B347,'X8'!$B:$AZ,2,FALSE)),IF($X$1=9,(VLOOKUP(B347,'X9'!$B:$AZ,2,FALSE)),IF($X$1=10,(VLOOKUP(B347,'X10'!$B:$AZ,2,FALSE)),IF($X$1=11,(VLOOKUP(B347,'X11'!$B:$AZ,2,FALSE)),IF($X$1=12,(VLOOKUP(B347,'X12'!$B:$AZ,2,FALSE)),IF($X$1=13,(VLOOKUP(B347,'X13'!$B:$AZ,2,FALSE)),"B")))))))))))))))</f>
        <v xml:space="preserve"> </v>
      </c>
      <c r="J347" s="183" t="str">
        <f ca="1">IF(ISERROR(IF($X$1=1,(VLOOKUP(B347,'X1'!$B:$AZ,3,FALSE)),IF($X$1=2,(VLOOKUP(B347,'X2'!$B:$AZ,3,FALSE)),IF($X$1=3,(VLOOKUP(B347,'X3'!$B:$AZ,3,FALSE)),IF($X$1=4,(VLOOKUP(B347,'X4'!$B:$AZ,3,FALSE)),IF($X$1=5,(VLOOKUP(B347,'X5'!$B:$AZ,3,FALSE)),IF($X$1=6,(VLOOKUP(B347,'X6'!$B:$AZ,3,FALSE)),IF($X$1=7,(VLOOKUP(B347,'X7'!$B:$AZ,3,FALSE)),IF($X$1=8,(VLOOKUP(B347,'X8'!$B:$AZ,3,FALSE)),IF($X$1=9,(VLOOKUP(B347,'X9'!$B:$AZ,3,FALSE)),IF($X$1=10,(VLOOKUP(B347,'X10'!$B:$AZ,3,FALSE)),IF($X$1=11,(VLOOKUP(B347,'X11'!$B:$AZ,3,FALSE)),IF($X$1=12,(VLOOKUP(B347,'X12'!$B:$AZ,3,FALSE)),IF($X$1=13,(VLOOKUP(B347,'X13'!$B:$AZ,3,FALSE)),"B"))))))))))))))=TRUE," ",(IF($X$1=1,(VLOOKUP(B347,'X1'!$B:$AZ,3,FALSE)),IF($X$1=2,(VLOOKUP(B347,'X2'!$B:$AZ,3,FALSE)),IF($X$1=3,(VLOOKUP(B347,'X3'!$B:$AZ,3,FALSE)),IF($X$1=4,(VLOOKUP(B347,'X4'!$B:$AZ,3,FALSE)),IF($X$1=5,(VLOOKUP(B347,'X5'!$B:$AZ,3,FALSE)),IF($X$1=6,(VLOOKUP(B347,'X6'!$B:$AZ,3,FALSE)),IF($X$1=7,(VLOOKUP(B347,'X7'!$B:$AZ,3,FALSE)),IF($X$1=8,(VLOOKUP(B347,'X8'!$B:$AZ,3,FALSE)),IF($X$1=9,(VLOOKUP(B347,'X9'!$B:$AZ,3,FALSE)),IF($X$1=10,(VLOOKUP(B347,'X10'!$B:$AZ,3,FALSE)),IF($X$1=11,(VLOOKUP(B347,'X11'!$B:$AZ,3,FALSE)),IF($X$1=12,(VLOOKUP(B347,'X12'!$B:$AZ,3,FALSE)),IF($X$1=13,(VLOOKUP(B347,'X13'!$B:$AZ,3,FALSE)),"B")))))))))))))))</f>
        <v xml:space="preserve"> </v>
      </c>
      <c r="K347" s="183" t="str">
        <f ca="1">IF(ISERROR(IF($X$1=1,(VLOOKUP(B347,'X1'!$B:$AZ,5,FALSE)),IF($X$1=2,(VLOOKUP(B347,'X2'!$B:$AZ,5,FALSE)),IF($X$1=3,(VLOOKUP(B347,'X3'!$B:$AZ,5,FALSE)),IF($X$1=4,(VLOOKUP(B347,'X4'!$B:$AZ,5,FALSE)),IF($X$1=5,(VLOOKUP(B347,'X5'!$B:$AZ,5,FALSE)),IF($X$1=6,(VLOOKUP(B347,'X6'!$B:$AZ,5,FALSE)),IF($X$1=7,(VLOOKUP(B347,'X7'!$B:$AZ,5,FALSE)),IF($X$1=8,(VLOOKUP(B347,'X8'!$B:$AZ,5,FALSE)),IF($X$1=9,(VLOOKUP(B347,'X9'!$B:$AZ,5,FALSE)),IF($X$1=10,(VLOOKUP(B347,'X10'!$B:$AZ,5,FALSE)),IF($X$1=11,(VLOOKUP(B347,'X11'!$B:$AZ,5,FALSE)),IF($X$1=12,(VLOOKUP(B347,'X12'!$B:$AZ,5,FALSE)),IF($X$1=13,(VLOOKUP(B347,'X13'!$B:$AZ,5,FALSE)),"B"))))))))))))))=TRUE," ",(IF($X$1=1,(VLOOKUP(B347,'X1'!$B:$AZ,5,FALSE)),IF($X$1=2,(VLOOKUP(B347,'X2'!$B:$AZ,5,FALSE)),IF($X$1=3,(VLOOKUP(B347,'X3'!$B:$AZ,5,FALSE)),IF($X$1=4,(VLOOKUP(B347,'X4'!$B:$AZ,5,FALSE)),IF($X$1=5,(VLOOKUP(B347,'X5'!$B:$AZ,5,FALSE)),IF($X$1=6,(VLOOKUP(B347,'X6'!$B:$AZ,5,FALSE)),IF($X$1=7,(VLOOKUP(B347,'X7'!$B:$AZ,5,FALSE)),IF($X$1=8,(VLOOKUP(B347,'X8'!$B:$AZ,5,FALSE)),IF($X$1=9,(VLOOKUP(B347,'X9'!$B:$AZ,5,FALSE)),IF($X$1=10,(VLOOKUP(B347,'X10'!$B:$AZ,5,FALSE)),IF($X$1=11,(VLOOKUP(B347,'X11'!$B:$AZ,5,FALSE)),IF($X$1=12,(VLOOKUP(B347,'X12'!$B:$AZ,5,FALSE)),IF($X$1=13,(VLOOKUP(B347,'X13'!$B:$AZ,5,FALSE)),"B")))))))))))))))</f>
        <v xml:space="preserve"> </v>
      </c>
      <c r="L347" s="184" t="str">
        <f ca="1">IF(ISERROR(IF($X$1=1,(VLOOKUP(B347,'X1'!$B:$AZ,9,FALSE)),IF($X$1=2,(VLOOKUP(B347,'X2'!$B:$AZ,9,FALSE)),IF($X$1=3,(VLOOKUP(B347,'X3'!$B:$AZ,9,FALSE)),IF($X$1=4,(VLOOKUP(B347,'X4'!$B:$AZ,9,FALSE)),IF($X$1=5,(VLOOKUP(B347,'X5'!$B:$AZ,9,FALSE)),IF($X$1=6,(VLOOKUP(B347,'X6'!$B:$AZ,9,FALSE)),IF($X$1=7,(VLOOKUP(B347,'X7'!$B:$AZ,9,FALSE)),IF($X$1=8,(VLOOKUP(B347,'X8'!$B:$AZ,9,FALSE)),IF($X$1=9,(VLOOKUP(B347,'X9'!$B:$AZ,9,FALSE)),IF($X$1=10,(VLOOKUP(B347,'X10'!$B:$AZ,9,FALSE)),IF($X$1=11,(VLOOKUP(B347,'X11'!$B:$AZ,9,FALSE)),IF($X$1=12,(VLOOKUP(B347,'X12'!$B:$AZ,9,FALSE)),IF($X$1=13,(VLOOKUP(B347,'X13'!$B:$AZ,9,FALSE)),"B"))))))))))))))=TRUE," ",(IF($X$1=1,(VLOOKUP(B347,'X1'!$B:$AZ,9,FALSE)),IF($X$1=2,(VLOOKUP(B347,'X2'!$B:$AZ,9,FALSE)),IF($X$1=3,(VLOOKUP(B347,'X3'!$B:$AZ,9,FALSE)),IF($X$1=4,(VLOOKUP(B347,'X4'!$B:$AZ,9,FALSE)),IF($X$1=5,(VLOOKUP(B347,'X5'!$B:$AZ,9,FALSE)),IF($X$1=6,(VLOOKUP(B347,'X6'!$B:$AZ,9,FALSE)),IF($X$1=7,(VLOOKUP(B347,'X7'!$B:$AZ,9,FALSE)),IF($X$1=8,(VLOOKUP(B347,'X8'!$B:$AZ,9,FALSE)),IF($X$1=9,(VLOOKUP(B347,'X9'!$B:$AZ,9,FALSE)),IF($X$1=10,(VLOOKUP(B347,'X10'!$B:$AZ,9,FALSE)),IF($X$1=11,(VLOOKUP(B347,'X11'!$B:$AZ,9,FALSE)),IF($X$1=12,(VLOOKUP(B347,'X12'!$B:$AZ,9,FALSE)),IF($X$1=13,(VLOOKUP(B347,'X13'!$B:$AZ,9,FALSE)),"B")))))))))))))))</f>
        <v xml:space="preserve"> </v>
      </c>
      <c r="M347" s="184" t="str">
        <f ca="1">IF(ISERROR(IF($X$1=1,(VLOOKUP(B347,'X1'!$B:$AZ,10,FALSE)),IF($X$1=2,(VLOOKUP(B347,'X2'!$B:$AZ,10,FALSE)),IF($X$1=3,(VLOOKUP(B347,'X3'!$B:$AZ,10,FALSE)),IF($X$1=4,(VLOOKUP(B347,'X4'!$B:$AZ,10,FALSE)),IF($X$1=5,(VLOOKUP(B347,'X5'!$B:$AZ,10,FALSE)),IF($X$1=6,(VLOOKUP(B347,'X6'!$B:$AZ,10,FALSE)),IF($X$1=7,(VLOOKUP(B347,'X7'!$B:$AZ,10,FALSE)),IF($X$1=8,(VLOOKUP(B347,'X8'!$B:$AZ,10,FALSE)),IF($X$1=9,(VLOOKUP(B347,'X9'!$B:$AZ,10,FALSE)),IF($X$1=10,(VLOOKUP(B347,'X10'!$B:$AZ,10,FALSE)),IF($X$1=11,(VLOOKUP(B347,'X11'!$B:$AZ,10,FALSE)),IF($X$1=12,(VLOOKUP(B347,'X12'!$B:$AZ,10,FALSE)),IF($X$1=13,(VLOOKUP(B347,'X13'!$B:$AZ,10,FALSE)),"B"))))))))))))))=TRUE," ",(IF($X$1=1,(VLOOKUP(B347,'X1'!$B:$AZ,10,FALSE)),IF($X$1=2,(VLOOKUP(B347,'X2'!$B:$AZ,10,FALSE)),IF($X$1=3,(VLOOKUP(B347,'X3'!$B:$AZ,10,FALSE)),IF($X$1=4,(VLOOKUP(B347,'X4'!$B:$AZ,10,FALSE)),IF($X$1=5,(VLOOKUP(B347,'X5'!$B:$AZ,10,FALSE)),IF($X$1=6,(VLOOKUP(B347,'X6'!$B:$AZ,10,FALSE)),IF($X$1=7,(VLOOKUP(B347,'X7'!$B:$AZ,10,FALSE)),IF($X$1=8,(VLOOKUP(B347,'X8'!$B:$AZ,10,FALSE)),IF($X$1=9,(VLOOKUP(B347,'X9'!$B:$AZ,10,FALSE)),IF($X$1=10,(VLOOKUP(B347,'X10'!$B:$AZ,10,FALSE)),IF($X$1=11,(VLOOKUP(B347,'X11'!$B:$AZ,10,FALSE)),IF($X$1=12,(VLOOKUP(B347,'X12'!$B:$AZ,10,FALSE)),IF($X$1=13,(VLOOKUP(B347,'X13'!$B:$AZ,10,FALSE)),"B")))))))))))))))</f>
        <v xml:space="preserve"> </v>
      </c>
      <c r="N347" s="185" t="str">
        <f ca="1">IF(ISERROR(IF($X$1=1,(VLOOKUP(B347,'X1'!$B:$AZ,45,FALSE)),IF($X$1=2,(VLOOKUP(B347,'X2'!$B:$AZ,45,FALSE)),IF($X$1=3,(VLOOKUP(B347,'X3'!$B:$AZ,45,FALSE)),IF($X$1=4,(VLOOKUP(B347,'X4'!$B:$AZ,45,FALSE)),IF($X$1=5,(VLOOKUP(B347,'X5'!$B:$AZ,45,FALSE)),IF($X$1=6,(VLOOKUP(B347,'X6'!$B:$AZ,45,FALSE)),IF($X$1=7,(VLOOKUP(B347,'X7'!$B:$AZ,45,FALSE)),IF($X$1=8,(VLOOKUP(B347,'X8'!$B:$AZ,45,FALSE)),IF($X$1=9,(VLOOKUP(B347,'X9'!$B:$AZ,45,FALSE)),IF($X$1=10,(VLOOKUP(B347,'X10'!$B:$AZ,45,FALSE)),IF($X$1=11,(VLOOKUP(B347,'X11'!$B:$AZ,45,FALSE)),IF($X$1=12,(VLOOKUP(B347,'X12'!$B:$AZ,45,FALSE)),IF($X$1=13,(VLOOKUP(B347,'X13'!$B:$AZ,45,FALSE)),"B"))))))))))))))=TRUE," ",(IF($X$1=1,(VLOOKUP(B347,'X1'!$B:$AZ,45,FALSE)),IF($X$1=2,(VLOOKUP(B347,'X2'!$B:$AZ,45,FALSE)),IF($X$1=3,(VLOOKUP(B347,'X3'!$B:$AZ,45,FALSE)),IF($X$1=4,(VLOOKUP(B347,'X4'!$B:$AZ,45,FALSE)),IF($X$1=5,(VLOOKUP(B347,'X5'!$B:$AZ,45,FALSE)),IF($X$1=6,(VLOOKUP(B347,'X6'!$B:$AZ,45,FALSE)),IF($X$1=7,(VLOOKUP(B347,'X7'!$B:$AZ,45,FALSE)),IF($X$1=8,(VLOOKUP(B347,'X8'!$B:$AZ,45,FALSE)),IF($X$1=9,(VLOOKUP(B347,'X9'!$B:$AZ,45,FALSE)),IF($X$1=10,(VLOOKUP(B347,'X10'!$B:$AZ,45,FALSE)),IF($X$1=11,(VLOOKUP(B347,'X11'!$B:$AZ,45,FALSE)),IF($X$1=12,(VLOOKUP(B347,'X12'!$B:$AZ,45,FALSE)),IF($X$1=13,(VLOOKUP(B347,'X13'!$B:$AZ,45,FALSE)),"B")))))))))))))))</f>
        <v xml:space="preserve"> </v>
      </c>
      <c r="O347" s="184" t="str">
        <f ca="1">IF(ISERROR(IF($X$1=1,(VLOOKUP(B347,'X1'!$B:$AZ,11,FALSE)),IF($X$1=2,(VLOOKUP(B347,'X2'!$B:$AZ,11,FALSE)),IF($X$1=3,(VLOOKUP(B347,'X3'!$B:$AZ,11,FALSE)),IF($X$1=4,(VLOOKUP(B347,'X4'!$B:$AZ,11,FALSE)),IF($X$1=5,(VLOOKUP(B347,'X5'!$B:$AZ,11,FALSE)),IF($X$1=6,(VLOOKUP(B347,'X6'!$B:$AZ,11,FALSE)),IF($X$1=7,(VLOOKUP(B347,'X7'!$B:$AZ,11,FALSE)),IF($X$1=8,(VLOOKUP(B347,'X8'!$B:$AZ,11,FALSE)),IF($X$1=9,(VLOOKUP(B347,'X9'!$B:$AZ,11,FALSE)),IF($X$1=10,(VLOOKUP(B347,'X10'!$B:$AZ,11,FALSE)),IF($X$1=11,(VLOOKUP(B347,'X11'!$B:$AZ,11,FALSE)),IF($X$1=12,(VLOOKUP(B347,'X12'!$B:$AZ,11,FALSE)),IF($X$1=13,(VLOOKUP(B347,'X13'!$B:$AZ,11,FALSE)),"B"))))))))))))))=TRUE," ",(IF($X$1=1,(VLOOKUP(B347,'X1'!$B:$AZ,11,FALSE)),IF($X$1=2,(VLOOKUP(B347,'X2'!$B:$AZ,11,FALSE)),IF($X$1=3,(VLOOKUP(B347,'X3'!$B:$AZ,11,FALSE)),IF($X$1=4,(VLOOKUP(B347,'X4'!$B:$AZ,11,FALSE)),IF($X$1=5,(VLOOKUP(B347,'X5'!$B:$AZ,11,FALSE)),IF($X$1=6,(VLOOKUP(B347,'X6'!$B:$AZ,11,FALSE)),IF($X$1=7,(VLOOKUP(B347,'X7'!$B:$AZ,11,FALSE)),IF($X$1=8,(VLOOKUP(B347,'X8'!$B:$AZ,11,FALSE)),IF($X$1=9,(VLOOKUP(B347,'X9'!$B:$AZ,11,FALSE)),IF($X$1=10,(VLOOKUP(B347,'X10'!$B:$AZ,11,FALSE)),IF($X$1=11,(VLOOKUP(B347,'X11'!$B:$AZ,11,FALSE)),IF($X$1=12,(VLOOKUP(B347,'X12'!$B:$AZ,11,FALSE)),IF($X$1=13,(VLOOKUP(B347,'X13'!$B:$AZ,11,FALSE)),"B")))))))))))))))</f>
        <v xml:space="preserve"> </v>
      </c>
      <c r="P347" s="184" t="str">
        <f ca="1">IF(ISERROR(IF($X$1=1,(VLOOKUP(B347,'X1'!$B:$AZ,12,FALSE)),IF($X$1=2,(VLOOKUP(B347,'X2'!$B:$AZ,12,FALSE)),IF($X$1=3,(VLOOKUP(B347,'X3'!$B:$AZ,12,FALSE)),IF($X$1=4,(VLOOKUP(B347,'X4'!$B:$AZ,12,FALSE)),IF($X$1=5,(VLOOKUP(B347,'X5'!$B:$AZ,12,FALSE)),IF($X$1=6,(VLOOKUP(B347,'X6'!$B:$AZ,12,FALSE)),IF($X$1=7,(VLOOKUP(B347,'X7'!$B:$AZ,12,FALSE)),IF($X$1=8,(VLOOKUP(B347,'X8'!$B:$AZ,12,FALSE)),IF($X$1=9,(VLOOKUP(B347,'X9'!$B:$AZ,12,FALSE)),IF($X$1=10,(VLOOKUP(B347,'X10'!$B:$AZ,12,FALSE)),IF($X$1=11,(VLOOKUP(B347,'X11'!$B:$AZ,12,FALSE)),IF($X$1=12,(VLOOKUP(B347,'X12'!$B:$AZ,12,FALSE)),IF($X$1=13,(VLOOKUP(B347,'X13'!$B:$AZ,12,FALSE)),"B"))))))))))))))=TRUE," ",(IF($X$1=1,(VLOOKUP(B347,'X1'!$B:$AZ,12,FALSE)),IF($X$1=2,(VLOOKUP(B347,'X2'!$B:$AZ,12,FALSE)),IF($X$1=3,(VLOOKUP(B347,'X3'!$B:$AZ,12,FALSE)),IF($X$1=4,(VLOOKUP(B347,'X4'!$B:$AZ,12,FALSE)),IF($X$1=5,(VLOOKUP(B347,'X5'!$B:$AZ,12,FALSE)),IF($X$1=6,(VLOOKUP(B347,'X6'!$B:$AZ,12,FALSE)),IF($X$1=7,(VLOOKUP(B347,'X7'!$B:$AZ,12,FALSE)),IF($X$1=8,(VLOOKUP(B347,'X8'!$B:$AZ,12,FALSE)),IF($X$1=9,(VLOOKUP(B347,'X9'!$B:$AZ,12,FALSE)),IF($X$1=10,(VLOOKUP(B347,'X10'!$B:$AZ,12,FALSE)),IF($X$1=11,(VLOOKUP(B347,'X11'!$B:$AZ,12,FALSE)),IF($X$1=12,(VLOOKUP(B347,'X12'!$B:$AZ,12,FALSE)),IF($X$1=13,(VLOOKUP(B347,'X13'!$B:$AZ,12,FALSE)),"B")))))))))))))))</f>
        <v xml:space="preserve"> </v>
      </c>
      <c r="Q347" s="185" t="str">
        <f ca="1">IF(ISERROR(IF($X$1=1,(VLOOKUP(B347,'X1'!$B:$AZ,46,FALSE)),IF($X$1=2,(VLOOKUP(B347,'X2'!$B:$AZ,46,FALSE)),IF($X$1=3,(VLOOKUP(B347,'X3'!$B:$AZ,46,FALSE)),IF($X$1=4,(VLOOKUP(B347,'X4'!$B:$AZ,46,FALSE)),IF($X$1=5,(VLOOKUP(B347,'X5'!$B:$AZ,46,FALSE)),IF($X$1=6,(VLOOKUP(B347,'X6'!$B:$AZ,46,FALSE)),IF($X$1=7,(VLOOKUP(B347,'X7'!$B:$AZ,46,FALSE)),IF($X$1=8,(VLOOKUP(B347,'X8'!$B:$AZ,46,FALSE)),IF($X$1=9,(VLOOKUP(B347,'X9'!$B:$AZ,46,FALSE)),IF($X$1=10,(VLOOKUP(B347,'X10'!$B:$AZ,46,FALSE)),IF($X$1=11,(VLOOKUP(B347,'X11'!$B:$AZ,46,FALSE)),IF($X$1=12,(VLOOKUP(B347,'X12'!$B:$AZ,46,FALSE)),IF($X$1=13,(VLOOKUP(B347,'X13'!$B:$AZ,46,FALSE)),"B"))))))))))))))=TRUE," ",(IF($X$1=1,(VLOOKUP(B347,'X1'!$B:$AZ,46,FALSE)),IF($X$1=2,(VLOOKUP(B347,'X2'!$B:$AZ,46,FALSE)),IF($X$1=3,(VLOOKUP(B347,'X3'!$B:$AZ,46,FALSE)),IF($X$1=4,(VLOOKUP(B347,'X4'!$B:$AZ,46,FALSE)),IF($X$1=5,(VLOOKUP(B347,'X5'!$B:$AZ,46,FALSE)),IF($X$1=6,(VLOOKUP(B347,'X6'!$B:$AZ,46,FALSE)),IF($X$1=7,(VLOOKUP(B347,'X7'!$B:$AZ,46,FALSE)),IF($X$1=8,(VLOOKUP(B347,'X8'!$B:$AZ,46,FALSE)),IF($X$1=9,(VLOOKUP(B347,'X9'!$B:$AZ,46,FALSE)),IF($X$1=10,(VLOOKUP(B347,'X10'!$B:$AZ,46,FALSE)),IF($X$1=11,(VLOOKUP(B347,'X11'!$B:$AZ,46,FALSE)),IF($X$1=12,(VLOOKUP(B347,'X12'!$B:$AZ,46,FALSE)),IF($X$1=13,(VLOOKUP(B347,'X13'!$B:$AZ,46,FALSE)),"B")))))))))))))))</f>
        <v xml:space="preserve"> </v>
      </c>
      <c r="R347" s="185" t="str">
        <f ca="1">IF(ISERROR(IF($X$1=1,(VLOOKUP(B347,'X1'!$B:$AZ,15,FALSE)),IF($X$1=2,(VLOOKUP(B347,'X2'!$B:$AZ,15,FALSE)),IF($X$1=3,(VLOOKUP(B347,'X3'!$B:$AZ,15,FALSE)),IF($X$1=4,(VLOOKUP(B347,'X4'!$B:$AZ,15,FALSE)),IF($X$1=5,(VLOOKUP(B347,'X5'!$B:$AZ,15,FALSE)),IF($X$1=6,(VLOOKUP(B347,'X6'!$B:$AZ,15,FALSE)),IF($X$1=7,(VLOOKUP(B347,'X7'!$B:$AZ,15,FALSE)),IF($X$1=8,(VLOOKUP(B347,'X8'!$B:$AZ,15,FALSE)),IF($X$1=9,(VLOOKUP(B347,'X9'!$B:$AZ,15,FALSE)),IF($X$1=10,(VLOOKUP(B347,'X10'!$B:$AZ,15,FALSE)),IF($X$1=11,(VLOOKUP(B347,'X11'!$B:$AZ,15,FALSE)),IF($X$1=12,(VLOOKUP(B347,'X12'!$B:$AZ,15,FALSE)),IF($X$1=13,(VLOOKUP(B347,'X13'!$B:$AZ,15,FALSE)),"B"))))))))))))))=TRUE," ",(IF($X$1=1,(VLOOKUP(B347,'X1'!$B:$AZ,15,FALSE)),IF($X$1=2,(VLOOKUP(B347,'X2'!$B:$AZ,15,FALSE)),IF($X$1=3,(VLOOKUP(B347,'X3'!$B:$AZ,15,FALSE)),IF($X$1=4,(VLOOKUP(B347,'X4'!$B:$AZ,15,FALSE)),IF($X$1=5,(VLOOKUP(B347,'X5'!$B:$AZ,15,FALSE)),IF($X$1=6,(VLOOKUP(B347,'X6'!$B:$AZ,15,FALSE)),IF($X$1=7,(VLOOKUP(B347,'X7'!$B:$AZ,15,FALSE)),IF($X$1=8,(VLOOKUP(B347,'X8'!$B:$AZ,15,FALSE)),IF($X$1=9,(VLOOKUP(B347,'X9'!$B:$AZ,15,FALSE)),IF($X$1=10,(VLOOKUP(B347,'X10'!$B:$AZ,15,FALSE)),IF($X$1=11,(VLOOKUP(B347,'X11'!$B:$AZ,15,FALSE)),IF($X$1=12,(VLOOKUP(B347,'X12'!$B:$AZ,15,FALSE)),IF($X$1=13,(VLOOKUP(B347,'X13'!$B:$AZ,15,FALSE)),"B")))))))))))))))</f>
        <v xml:space="preserve"> </v>
      </c>
      <c r="S347" s="185" t="str">
        <f ca="1">IF(ISERROR(IF((IF($X$1=1,(VLOOKUP(B347,'X1'!$B:$AZ,14,FALSE)),(IF($X$1=2,(VLOOKUP(B347,'X2'!$B:$AZ,14,FALSE)),(IF($X$1=3,(VLOOKUP(B347,'X3'!$B:$AZ,14,FALSE)),(IF($X$1=4,(VLOOKUP(B347,'X4'!$B:$AZ,14,FALSE)),(IF($X$1=5,(VLOOKUP(B347,'X5'!$B:$AZ,14,FALSE)),(IF($X$1=6,(VLOOKUP(B347,'X6'!$B:$AZ,14,FALSE)),(IF($X$1=7,(VLOOKUP(B347,'X7'!$B:$AZ,14,FALSE)),(IF($X$1=8,(VLOOKUP(B347,'X8'!$B:$AZ,14,FALSE)),(IF($X$1=9,(VLOOKUP(B347,'X9'!$B:$AZ,14,FALSE)),(IF($X$1=10,(VLOOKUP(B347,'X10'!$B:$AZ,14,FALSE)),(IF($X$1=11,(VLOOKUP(B347,'X11'!$B:$AZ,14,FALSE)),(IF($X$1=12,(VLOOKUP(B347,'X12'!$B:$AZ,14,FALSE)),(VLOOKUP(B347,'X13'!$B:$AZ,14,FALSE))))))))))))))))))))))))))=$V$1," ",(IF($X$1=1,(VLOOKUP(B347,'X1'!$B:$AZ,14,FALSE)),(IF($X$1=2,(VLOOKUP(B347,'X2'!$B:$AZ,14,FALSE)),(IF($X$1=3,(VLOOKUP(B347,'X3'!$B:$AZ,14,FALSE)),(IF($X$1=4,(VLOOKUP(B347,'X4'!$B:$AZ,14,FALSE)),(IF($X$1=5,(VLOOKUP(B347,'X5'!$B:$AZ,14,FALSE)),(IF($X$1=6,(VLOOKUP(B347,'X6'!$B:$AZ,14,FALSE)),(IF($X$1=7,(VLOOKUP(B347,'X7'!$B:$AZ,14,FALSE)),(IF($X$1=8,(VLOOKUP(B347,'X8'!$B:$AZ,14,FALSE)),(IF($X$1=9,(VLOOKUP(B347,'X9'!$B:$AZ,14,FALSE)),(IF($X$1=10,(VLOOKUP(B347,'X10'!$B:$AZ,14,FALSE)),(IF($X$1=11,(VLOOKUP(B347,'X11'!$B:$AZ,14,FALSE)),(IF($X$1=12,(VLOOKUP(B347,'X12'!$B:$AZ,14,FALSE)),(VLOOKUP(B347,'X13'!$B:$AZ,14,FALSE))))))))))))))))))))))))))))=TRUE," ",(IF((IF($X$1=1,(VLOOKUP(B347,'X1'!$B:$AZ,14,FALSE)),(IF($X$1=2,(VLOOKUP(B347,'X2'!$B:$AZ,14,FALSE)),(IF($X$1=3,(VLOOKUP(B347,'X3'!$B:$AZ,14,FALSE)),(IF($X$1=4,(VLOOKUP(B347,'X4'!$B:$AZ,14,FALSE)),(IF($X$1=5,(VLOOKUP(B347,'X5'!$B:$AZ,14,FALSE)),(IF($X$1=6,(VLOOKUP(B347,'X6'!$B:$AZ,14,FALSE)),(IF($X$1=7,(VLOOKUP(B347,'X7'!$B:$AZ,14,FALSE)),(IF($X$1=8,(VLOOKUP(B347,'X8'!$B:$AZ,14,FALSE)),(IF($X$1=9,(VLOOKUP(B347,'X9'!$B:$AZ,14,FALSE)),(IF($X$1=10,(VLOOKUP(B347,'X10'!$B:$AZ,14,FALSE)),(IF($X$1=11,(VLOOKUP(B347,'X11'!$B:$AZ,14,FALSE)),(IF($X$1=12,(VLOOKUP(B347,'X12'!$B:$AZ,14,FALSE)),(VLOOKUP(B347,'X13'!$B:$AZ,14,FALSE))))))))))))))))))))))))))=$V$1," ",(IF($X$1=1,(VLOOKUP(B347,'X1'!$B:$AZ,14,FALSE)),(IF($X$1=2,(VLOOKUP(B347,'X2'!$B:$AZ,14,FALSE)),(IF($X$1=3,(VLOOKUP(B347,'X3'!$B:$AZ,14,FALSE)),(IF($X$1=4,(VLOOKUP(B347,'X4'!$B:$AZ,14,FALSE)),(IF($X$1=5,(VLOOKUP(B347,'X5'!$B:$AZ,14,FALSE)),(IF($X$1=6,(VLOOKUP(B347,'X6'!$B:$AZ,14,FALSE)),(IF($X$1=7,(VLOOKUP(B347,'X7'!$B:$AZ,14,FALSE)),(IF($X$1=8,(VLOOKUP(B347,'X8'!$B:$AZ,14,FALSE)),(IF($X$1=9,(VLOOKUP(B347,'X9'!$B:$AZ,14,FALSE)),(IF($X$1=10,(VLOOKUP(B347,'X10'!$B:$AZ,14,FALSE)),(IF($X$1=11,(VLOOKUP(B347,'X11'!$B:$AZ,14,FALSE)),(IF($X$1=12,(VLOOKUP(B347,'X12'!$B:$AZ,14,FALSE)),(VLOOKUP(B347,'X13'!$B:$AZ,14,FALSE)))))))))))))))))))))))))))))</f>
        <v xml:space="preserve"> </v>
      </c>
    </row>
    <row r="348" spans="1:19" ht="14.1" customHeight="1" x14ac:dyDescent="0.2">
      <c r="A348" s="156" t="s">
        <v>1058</v>
      </c>
      <c r="B348" s="122" t="str">
        <f>IF(ISERROR(IF($U$16=1,(VLOOKUP(A348,$AC$89:$AH$125,2,FALSE)),IF((IF($X$1=1,'X1'!B307,(IF($X$1=2,'X2'!B307,(IF($X$1=3,'X3'!B307,(IF($X$1=4,'X4'!B307,(IF($X$1=5,'X5'!B307,(IF($X$1=6,'X6'!B307,(IF($X$1=7,'X7'!B307,(IF($X$1=8,'X8'!B307,(IF($X$1=9,'X9'!B307,(IF($X$1=10,'X10'!B307,(IF($X$1=11,'X11'!B307,(IF($X$1=12,'X12'!B307,'X13'!B307))))))))))))))))))))))))="","",(IF($X$1=1,'X1'!B307,(IF($X$1=2,'X2'!B307,(IF($X$1=3,'X3'!B307,(IF($X$1=4,'X4'!B307,(IF($X$1=5,'X5'!B307,(IF($X$1=6,'X6'!B307,(IF($X$1=7,'X7'!B307,(IF($X$1=8,'X8'!B307,(IF($X$1=9,'X9'!B307,(IF($X$1=10,'X10'!B307,(IF($X$1=11,'X11'!B307,(IF($X$1=12,'X12'!B307,'X13'!B307)))))))))))))))))))))))))))=TRUE," ",(IF($U$16=1,(VLOOKUP(A348,$AC$89:$AH$125,2,FALSE)),IF((IF($X$1=1,'X1'!B307,(IF($X$1=2,'X2'!B307,(IF($X$1=3,'X3'!B307,(IF($X$1=4,'X4'!B307,(IF($X$1=5,'X5'!B307,(IF($X$1=6,'X6'!B307,(IF($X$1=7,'X7'!B307,(IF($X$1=8,'X8'!B307,(IF($X$1=9,'X9'!B307,(IF($X$1=10,'X10'!B307,(IF($X$1=11,'X11'!B307,(IF($X$1=12,'X12'!B307,'X13'!B307))))))))))))))))))))))))="","",(IF($X$1=1,'X1'!B307,(IF($X$1=2,'X2'!B307,(IF($X$1=3,'X3'!B307,(IF($X$1=4,'X4'!B307,(IF($X$1=5,'X5'!B307,(IF($X$1=6,'X6'!B307,(IF($X$1=7,'X7'!B307,(IF($X$1=8,'X8'!B307,(IF($X$1=9,'X9'!B307,(IF($X$1=10,'X10'!B307,(IF($X$1=11,'X11'!B307,(IF($X$1=12,'X12'!B307,'X13'!B307))))))))))))))))))))))))))))</f>
        <v/>
      </c>
      <c r="C348" s="181" t="str">
        <f ca="1">IF(ISERROR(IF($X$1=1,(VLOOKUP(B348,'X1'!$B:$AZ,47,FALSE)),IF($X$1=2,(VLOOKUP(B348,'X2'!$B:$AZ,47,FALSE)),IF($X$1=3,(VLOOKUP(B348,'X3'!$B:$AZ,47,FALSE)),IF($X$1=4,(VLOOKUP(B348,'X4'!$B:$AZ,47,FALSE)),IF($X$1=5,(VLOOKUP(B348,'X5'!$B:$AZ,47,FALSE)),IF($X$1=6,(VLOOKUP(B348,'X6'!$B:$AZ,47,FALSE)),IF($X$1=7,(VLOOKUP(B348,'X7'!$B:$AZ,47,FALSE)),IF($X$1=8,(VLOOKUP(B348,'X8'!$B:$AZ,47,FALSE)),IF($X$1=9,(VLOOKUP(B348,'X9'!$B:$AZ,47,FALSE)),IF($X$1=10,(VLOOKUP(B348,'X10'!$B:$AZ,47,FALSE)),IF($X$1=11,(VLOOKUP(B348,'X11'!$B:$AZ,47,FALSE)),IF($X$1=12,(VLOOKUP(B348,'X12'!$B:$AZ,47,FALSE)),IF($X$1=13,(VLOOKUP(B348,'X13'!$B:$AZ,47,FALSE)),"B"))))))))))))))=TRUE," ",(IF($X$1=1,(VLOOKUP(B348,'X1'!$B:$AZ,47,FALSE)),IF($X$1=2,(VLOOKUP(B348,'X2'!$B:$AZ,47,FALSE)),IF($X$1=3,(VLOOKUP(B348,'X3'!$B:$AZ,47,FALSE)),IF($X$1=4,(VLOOKUP(B348,'X4'!$B:$AZ,47,FALSE)),IF($X$1=5,(VLOOKUP(B348,'X5'!$B:$AZ,47,FALSE)),IF($X$1=6,(VLOOKUP(B348,'X6'!$B:$AZ,47,FALSE)),IF($X$1=7,(VLOOKUP(B348,'X7'!$B:$AZ,47,FALSE)),IF($X$1=8,(VLOOKUP(B348,'X8'!$B:$AZ,47,FALSE)),IF($X$1=9,(VLOOKUP(B348,'X9'!$B:$AZ,47,FALSE)),IF($X$1=10,(VLOOKUP(B348,'X10'!$B:$AZ,47,FALSE)),IF($X$1=11,(VLOOKUP(B348,'X11'!$B:$AZ,47,FALSE)),IF($X$1=12,(VLOOKUP(B348,'X12'!$B:$AZ,47,FALSE)),IF($X$1=13,(VLOOKUP(B348,'X13'!$B:$AZ,47,FALSE)),"B")))))))))))))))</f>
        <v xml:space="preserve"> </v>
      </c>
      <c r="D348" s="181" t="str">
        <f ca="1">IF(ISERROR(IF($X$1=1,(VLOOKUP(B348,'X1'!$B:$AP,41,FALSE)),IF($X$1=2,(VLOOKUP(B348,'X2'!$B:$AP,41,FALSE)),IF($X$1=3,(VLOOKUP(B348,'X3'!$B:$AP,41,FALSE)),IF($X$1=4,(VLOOKUP(B348,'X4'!$B:$AP,41,FALSE)),IF($X$1=5,(VLOOKUP(B348,'X5'!$B:$AP,41,FALSE)),IF($X$1=6,(VLOOKUP(B348,'X6'!$B:$AP,41,FALSE)),IF($X$1=7,(VLOOKUP(B348,'X7'!$B:$AP,41,FALSE)),IF($X$1=8,(VLOOKUP(B348,'X8'!$B:$AP,41,FALSE)),IF($X$1=9,(VLOOKUP(B348,'X9'!$B:$AP,41,FALSE)),IF($X$1=10,(VLOOKUP(B348,'X10'!$B:$AP,41,FALSE)),IF($X$1=11,(VLOOKUP(B348,'X11'!$B:$AP,41,FALSE)),IF($X$1=12,(VLOOKUP(B348,'X12'!$B:$AP,41,FALSE)),IF($X$1=13,(VLOOKUP(B348,'X13'!$B:$AP,41,FALSE)),"B"))))))))))))))=TRUE," ",(IF($X$1=1,(VLOOKUP(B348,'X1'!$B:$AP,41,FALSE)),IF($X$1=2,(VLOOKUP(B348,'X2'!$B:$AP,41,FALSE)),IF($X$1=3,(VLOOKUP(B348,'X3'!$B:$AP,41,FALSE)),IF($X$1=4,(VLOOKUP(B348,'X4'!$B:$AP,41,FALSE)),IF($X$1=5,(VLOOKUP(B348,'X5'!$B:$AP,41,FALSE)),IF($X$1=6,(VLOOKUP(B348,'X6'!$B:$AP,41,FALSE)),IF($X$1=7,(VLOOKUP(B348,'X7'!$B:$AP,41,FALSE)),IF($X$1=8,(VLOOKUP(B348,'X8'!$B:$AP,41,FALSE)),IF($X$1=9,(VLOOKUP(B348,'X9'!$B:$AP,41,FALSE)),IF($X$1=10,(VLOOKUP(B348,'X10'!$B:$AP,41,FALSE)),IF($X$1=11,(VLOOKUP(B348,'X11'!$B:$AP,41,FALSE)),IF($X$1=12,(VLOOKUP(B348,'X12'!$B:$AP,41,FALSE)),IF($X$1=13,(VLOOKUP(B348,'X13'!$B:$AP,41,FALSE)),"B")))))))))))))))</f>
        <v xml:space="preserve"> </v>
      </c>
      <c r="E348" s="182" t="str">
        <f ca="1">IF(ISERROR(IF($X$1=1,(VLOOKUP(B348,'X1'!$B:$AP,7,FALSE)),IF($X$1=2,(VLOOKUP(B348,'X2'!$B:$AP,7,FALSE)),IF($X$1=3,(VLOOKUP(B348,'X3'!$B:$AP,7,FALSE)),IF($X$1=4,(VLOOKUP(B348,'X4'!$B:$AP,7,FALSE)),IF($X$1=5,(VLOOKUP(B348,'X5'!$B:$AP,7,FALSE)),IF($X$1=6,(VLOOKUP(B348,'X6'!$B:$AP,7,FALSE)),IF($X$1=7,(VLOOKUP(B348,'X7'!$B:$AP,7,FALSE)),IF($X$1=8,(VLOOKUP(B348,'X8'!$B:$AP,7,FALSE)),IF($X$1=9,(VLOOKUP(B348,'X9'!$B:$AP,7,FALSE)),IF($X$1=10,(VLOOKUP(B348,'X10'!$B:$AP,7,FALSE)),IF($X$1=11,(VLOOKUP(B348,'X11'!$B:$AP,7,FALSE)),IF($X$1=12,(VLOOKUP(B348,'X12'!$B:$AP,7,FALSE)),IF($X$1=13,(VLOOKUP(B348,'X13'!$B:$AP,7,FALSE)),"B"))))))))))))))=TRUE," ",(IF($X$1=1,(VLOOKUP(B348,'X1'!$B:$AP,7,FALSE)),IF($X$1=2,(VLOOKUP(B348,'X2'!$B:$AP,7,FALSE)),IF($X$1=3,(VLOOKUP(B348,'X3'!$B:$AP,7,FALSE)),IF($X$1=4,(VLOOKUP(B348,'X4'!$B:$AP,7,FALSE)),IF($X$1=5,(VLOOKUP(B348,'X5'!$B:$AP,7,FALSE)),IF($X$1=6,(VLOOKUP(B348,'X6'!$B:$AP,7,FALSE)),IF($X$1=7,(VLOOKUP(B348,'X7'!$B:$AP,7,FALSE)),IF($X$1=8,(VLOOKUP(B348,'X8'!$B:$AP,7,FALSE)),IF($X$1=9,(VLOOKUP(B348,'X9'!$B:$AP,7,FALSE)),IF($X$1=10,(VLOOKUP(B348,'X10'!$B:$AP,7,FALSE)),IF($X$1=11,(VLOOKUP(B348,'X11'!$B:$AP,7,FALSE)),IF($X$1=12,(VLOOKUP(B348,'X12'!$B:$AP,7,FALSE)),IF($X$1=13,(VLOOKUP(B348,'X13'!$B:$AP,7,FALSE)),"B")))))))))))))))</f>
        <v xml:space="preserve"> </v>
      </c>
      <c r="F348" s="182" t="str">
        <f ca="1">IF(ISERROR(IF((IF($X$1=1,(VLOOKUP(B348,'X1'!$B:$AO,6,FALSE)),(IF($X$1=2,(VLOOKUP(B348,'X2'!$B:$AO,6,FALSE)),(IF($X$1=3,(VLOOKUP(B348,'X3'!$B:$AO,6,FALSE)),(IF($X$1=4,(VLOOKUP(B348,'X4'!$B:$AO,6,FALSE)),(IF($X$1=5,(VLOOKUP(B348,'X5'!$B:$AO,6,FALSE)),(IF($X$1=6,(VLOOKUP(B348,'X6'!$B:$AO,6,FALSE)),(IF($X$1=7,(VLOOKUP(B348,'X7'!$B:$AO,6,FALSE)),(IF($X$1=8,(VLOOKUP(B348,'X8'!$B:$AO,6,FALSE)),(IF($X$1=9,(VLOOKUP(B348,'X9'!$B:$AO,6,FALSE)),(IF($X$1=10,(VLOOKUP(B348,'X10'!$B:$AO,6,FALSE)),(IF($X$1=11,(VLOOKUP(B348,'X11'!$B:$AO,6,FALSE)),(IF($X$1=12,(VLOOKUP(B348,'X12'!$B:$AO,6,FALSE)),(VLOOKUP(B348,'X13'!$B:$AO,6,FALSE))))))))))))))))))))))))))=$V$1," ",(IF($X$1=1,(VLOOKUP(B348,'X1'!$B:$AO,6,FALSE)),(IF($X$1=2,(VLOOKUP(B348,'X2'!$B:$AO,6,FALSE)),(IF($X$1=3,(VLOOKUP(B348,'X3'!$B:$AO,6,FALSE)),(IF($X$1=4,(VLOOKUP(B348,'X4'!$B:$AO,6,FALSE)),(IF($X$1=5,(VLOOKUP(B348,'X5'!$B:$AO,6,FALSE)),(IF($X$1=6,(VLOOKUP(B348,'X6'!$B:$AO,6,FALSE)),(IF($X$1=7,(VLOOKUP(B348,'X7'!$B:$AO,6,FALSE)),(IF($X$1=8,(VLOOKUP(B348,'X8'!$B:$AO,6,FALSE)),(IF($X$1=9,(VLOOKUP(B348,'X9'!$B:$AO,6,FALSE)),(IF($X$1=10,(VLOOKUP(B348,'X10'!$B:$AO,6,FALSE)),(IF($X$1=11,(VLOOKUP(B348,'X11'!$B:$AO,6,FALSE)),(IF($X$1=12,(VLOOKUP(B348,'X12'!$B:$AO,6,FALSE)),(VLOOKUP(B348,'X13'!$B:$AO,6,FALSE))))))))))))))))))))))))))))=TRUE," ",(IF((IF($X$1=1,(VLOOKUP(B348,'X1'!$B:$AO,6,FALSE)),(IF($X$1=2,(VLOOKUP(B348,'X2'!$B:$AO,6,FALSE)),(IF($X$1=3,(VLOOKUP(B348,'X3'!$B:$AO,6,FALSE)),(IF($X$1=4,(VLOOKUP(B348,'X4'!$B:$AO,6,FALSE)),(IF($X$1=5,(VLOOKUP(B348,'X5'!$B:$AO,6,FALSE)),(IF($X$1=6,(VLOOKUP(B348,'X6'!$B:$AO,6,FALSE)),(IF($X$1=7,(VLOOKUP(B348,'X7'!$B:$AO,6,FALSE)),(IF($X$1=8,(VLOOKUP(B348,'X8'!$B:$AO,6,FALSE)),(IF($X$1=9,(VLOOKUP(B348,'X9'!$B:$AO,6,FALSE)),(IF($X$1=10,(VLOOKUP(B348,'X10'!$B:$AO,6,FALSE)),(IF($X$1=11,(VLOOKUP(B348,'X11'!$B:$AO,6,FALSE)),(IF($X$1=12,(VLOOKUP(B348,'X12'!$B:$AO,6,FALSE)),(VLOOKUP(B348,'X13'!$B:$AO,6,FALSE))))))))))))))))))))))))))=$V$1," ",(IF($X$1=1,(VLOOKUP(B348,'X1'!$B:$AO,6,FALSE)),(IF($X$1=2,(VLOOKUP(B348,'X2'!$B:$AO,6,FALSE)),(IF($X$1=3,(VLOOKUP(B348,'X3'!$B:$AO,6,FALSE)),(IF($X$1=4,(VLOOKUP(B348,'X4'!$B:$AO,6,FALSE)),(IF($X$1=5,(VLOOKUP(B348,'X5'!$B:$AO,6,FALSE)),(IF($X$1=6,(VLOOKUP(B348,'X6'!$B:$AO,6,FALSE)),(IF($X$1=7,(VLOOKUP(B348,'X7'!$B:$AO,6,FALSE)),(IF($X$1=8,(VLOOKUP(B348,'X8'!$B:$AO,6,FALSE)),(IF($X$1=9,(VLOOKUP(B348,'X9'!$B:$AO,6,FALSE)),(IF($X$1=10,(VLOOKUP(B348,'X10'!$B:$AO,6,FALSE)),(IF($X$1=11,(VLOOKUP(B348,'X11'!$B:$AO,6,FALSE)),(IF($X$1=12,(VLOOKUP(B348,'X12'!$B:$AO,6,FALSE)),(VLOOKUP(B348,'X13'!$B:$AO,6,FALSE)))))))))))))))))))))))))))))</f>
        <v xml:space="preserve"> </v>
      </c>
      <c r="G348" s="182" t="str">
        <f ca="1">IF(ISERROR(IF($X$1=1,(VLOOKUP(B348,'X1'!$B:$AZ,44,FALSE)),IF($X$1=2,(VLOOKUP(B348,'X2'!$B:$AZ,44,FALSE)),IF($X$1=3,(VLOOKUP(B348,'X3'!$B:$AZ,44,FALSE)),IF($X$1=4,(VLOOKUP(B348,'X4'!$B:$AZ,44,FALSE)),IF($X$1=5,(VLOOKUP(B348,'X5'!$B:$AZ,44,FALSE)),IF($X$1=6,(VLOOKUP(B348,'X6'!$B:$AZ,44,FALSE)),IF($X$1=7,(VLOOKUP(B348,'X7'!$B:$AZ,44,FALSE)),IF($X$1=8,(VLOOKUP(B348,'X8'!$B:$AZ,44,FALSE)),IF($X$1=9,(VLOOKUP(B348,'X9'!$B:$AZ,44,FALSE)),IF($X$1=10,(VLOOKUP(B348,'X10'!$B:$AZ,44,FALSE)),IF($X$1=11,(VLOOKUP(B348,'X11'!$B:$AZ,44,FALSE)),IF($X$1=12,(VLOOKUP(B348,'X12'!$B:$AZ,44,FALSE)),IF($X$1=13,(VLOOKUP(B348,'X13'!$B:$AZ,44,FALSE)),"B"))))))))))))))=TRUE," ",(IF($X$1=1,(VLOOKUP(B348,'X1'!$B:$AZ,44,FALSE)),IF($X$1=2,(VLOOKUP(B348,'X2'!$B:$AZ,44,FALSE)),IF($X$1=3,(VLOOKUP(B348,'X3'!$B:$AZ,44,FALSE)),IF($X$1=4,(VLOOKUP(B348,'X4'!$B:$AZ,44,FALSE)),IF($X$1=5,(VLOOKUP(B348,'X5'!$B:$AZ,44,FALSE)),IF($X$1=6,(VLOOKUP(B348,'X6'!$B:$AZ,44,FALSE)),IF($X$1=7,(VLOOKUP(B348,'X7'!$B:$AZ,44,FALSE)),IF($X$1=8,(VLOOKUP(B348,'X8'!$B:$AZ,44,FALSE)),IF($X$1=9,(VLOOKUP(B348,'X9'!$B:$AZ,44,FALSE)),IF($X$1=10,(VLOOKUP(B348,'X10'!$B:$AZ,44,FALSE)),IF($X$1=11,(VLOOKUP(B348,'X11'!$B:$AZ,44,FALSE)),IF($X$1=12,(VLOOKUP(B348,'X12'!$B:$AZ,44,FALSE)),IF($X$1=13,(VLOOKUP(B348,'X13'!$B:$AZ,44,FALSE)),"B")))))))))))))))</f>
        <v xml:space="preserve"> </v>
      </c>
      <c r="H348" s="182" t="str">
        <f ca="1">IF(ISERROR(IF($X$1=1,(VLOOKUP(B348,'X1'!$B:$AZ,8,FALSE)),IF($X$1=2,(VLOOKUP(B348,'X2'!$B:$AZ,8,FALSE)),IF($X$1=3,(VLOOKUP(B348,'X3'!$B:$AZ,8,FALSE)),IF($X$1=4,(VLOOKUP(B348,'X4'!$B:$AZ,8,FALSE)),IF($X$1=5,(VLOOKUP(B348,'X5'!$B:$AZ,8,FALSE)),IF($X$1=6,(VLOOKUP(B348,'X6'!$B:$AZ,8,FALSE)),IF($X$1=7,(VLOOKUP(B348,'X7'!$B:$AZ,8,FALSE)),IF($X$1=8,(VLOOKUP(B348,'X8'!$B:$AZ,8,FALSE)),IF($X$1=9,(VLOOKUP(B348,'X9'!$B:$AZ,8,FALSE)),IF($X$1=10,(VLOOKUP(B348,'X10'!$B:$AZ,8,FALSE)),IF($X$1=11,(VLOOKUP(B348,'X11'!$B:$AZ,8,FALSE)),IF($X$1=12,(VLOOKUP(B348,'X12'!$B:$AZ,8,FALSE)),IF($X$1=13,(VLOOKUP(B348,'X13'!$B:$AZ,8,FALSE)),"B"))))))))))))))=TRUE," ",(IF($X$1=1,(VLOOKUP(B348,'X1'!$B:$AZ,8,FALSE)),IF($X$1=2,(VLOOKUP(B348,'X2'!$B:$AZ,8,FALSE)),IF($X$1=3,(VLOOKUP(B348,'X3'!$B:$AZ,8,FALSE)),IF($X$1=4,(VLOOKUP(B348,'X4'!$B:$AZ,8,FALSE)),IF($X$1=5,(VLOOKUP(B348,'X5'!$B:$AZ,8,FALSE)),IF($X$1=6,(VLOOKUP(B348,'X6'!$B:$AZ,8,FALSE)),IF($X$1=7,(VLOOKUP(B348,'X7'!$B:$AZ,8,FALSE)),IF($X$1=8,(VLOOKUP(B348,'X8'!$B:$AZ,8,FALSE)),IF($X$1=9,(VLOOKUP(B348,'X9'!$B:$AZ,8,FALSE)),IF($X$1=10,(VLOOKUP(B348,'X10'!$B:$AZ,8,FALSE)),IF($X$1=11,(VLOOKUP(B348,'X11'!$B:$AZ,8,FALSE)),IF($X$1=12,(VLOOKUP(B348,'X12'!$B:$AZ,8,FALSE)),IF($X$1=13,(VLOOKUP(B348,'X13'!$B:$AZ,8,FALSE)),"B")))))))))))))))</f>
        <v xml:space="preserve"> </v>
      </c>
      <c r="I348" s="183" t="str">
        <f ca="1">IF(ISERROR(IF($X$1=1,(VLOOKUP(B348,'X1'!$B:$AZ,2,FALSE)),IF($X$1=2,(VLOOKUP(B348,'X2'!$B:$AZ,2,FALSE)),IF($X$1=3,(VLOOKUP(B348,'X3'!$B:$AZ,2,FALSE)),IF($X$1=4,(VLOOKUP(B348,'X4'!$B:$AZ,2,FALSE)),IF($X$1=5,(VLOOKUP(B348,'X5'!$B:$AZ,2,FALSE)),IF($X$1=6,(VLOOKUP(B348,'X6'!$B:$AZ,2,FALSE)),IF($X$1=7,(VLOOKUP(B348,'X7'!$B:$AZ,2,FALSE)),IF($X$1=8,(VLOOKUP(B348,'X8'!$B:$AZ,2,FALSE)),IF($X$1=9,(VLOOKUP(B348,'X9'!$B:$AZ,2,FALSE)),IF($X$1=10,(VLOOKUP(B348,'X10'!$B:$AZ,2,FALSE)),IF($X$1=11,(VLOOKUP(B348,'X11'!$B:$AZ,2,FALSE)),IF($X$1=12,(VLOOKUP(B348,'X12'!$B:$AZ,2,FALSE)),IF($X$1=13,(VLOOKUP(B348,'X13'!$B:$AZ,2,FALSE)),"B"))))))))))))))=TRUE," ",(IF($X$1=1,(VLOOKUP(B348,'X1'!$B:$AZ,2,FALSE)),IF($X$1=2,(VLOOKUP(B348,'X2'!$B:$AZ,2,FALSE)),IF($X$1=3,(VLOOKUP(B348,'X3'!$B:$AZ,2,FALSE)),IF($X$1=4,(VLOOKUP(B348,'X4'!$B:$AZ,2,FALSE)),IF($X$1=5,(VLOOKUP(B348,'X5'!$B:$AZ,2,FALSE)),IF($X$1=6,(VLOOKUP(B348,'X6'!$B:$AZ,2,FALSE)),IF($X$1=7,(VLOOKUP(B348,'X7'!$B:$AZ,2,FALSE)),IF($X$1=8,(VLOOKUP(B348,'X8'!$B:$AZ,2,FALSE)),IF($X$1=9,(VLOOKUP(B348,'X9'!$B:$AZ,2,FALSE)),IF($X$1=10,(VLOOKUP(B348,'X10'!$B:$AZ,2,FALSE)),IF($X$1=11,(VLOOKUP(B348,'X11'!$B:$AZ,2,FALSE)),IF($X$1=12,(VLOOKUP(B348,'X12'!$B:$AZ,2,FALSE)),IF($X$1=13,(VLOOKUP(B348,'X13'!$B:$AZ,2,FALSE)),"B")))))))))))))))</f>
        <v xml:space="preserve"> </v>
      </c>
      <c r="J348" s="183" t="str">
        <f ca="1">IF(ISERROR(IF($X$1=1,(VLOOKUP(B348,'X1'!$B:$AZ,3,FALSE)),IF($X$1=2,(VLOOKUP(B348,'X2'!$B:$AZ,3,FALSE)),IF($X$1=3,(VLOOKUP(B348,'X3'!$B:$AZ,3,FALSE)),IF($X$1=4,(VLOOKUP(B348,'X4'!$B:$AZ,3,FALSE)),IF($X$1=5,(VLOOKUP(B348,'X5'!$B:$AZ,3,FALSE)),IF($X$1=6,(VLOOKUP(B348,'X6'!$B:$AZ,3,FALSE)),IF($X$1=7,(VLOOKUP(B348,'X7'!$B:$AZ,3,FALSE)),IF($X$1=8,(VLOOKUP(B348,'X8'!$B:$AZ,3,FALSE)),IF($X$1=9,(VLOOKUP(B348,'X9'!$B:$AZ,3,FALSE)),IF($X$1=10,(VLOOKUP(B348,'X10'!$B:$AZ,3,FALSE)),IF($X$1=11,(VLOOKUP(B348,'X11'!$B:$AZ,3,FALSE)),IF($X$1=12,(VLOOKUP(B348,'X12'!$B:$AZ,3,FALSE)),IF($X$1=13,(VLOOKUP(B348,'X13'!$B:$AZ,3,FALSE)),"B"))))))))))))))=TRUE," ",(IF($X$1=1,(VLOOKUP(B348,'X1'!$B:$AZ,3,FALSE)),IF($X$1=2,(VLOOKUP(B348,'X2'!$B:$AZ,3,FALSE)),IF($X$1=3,(VLOOKUP(B348,'X3'!$B:$AZ,3,FALSE)),IF($X$1=4,(VLOOKUP(B348,'X4'!$B:$AZ,3,FALSE)),IF($X$1=5,(VLOOKUP(B348,'X5'!$B:$AZ,3,FALSE)),IF($X$1=6,(VLOOKUP(B348,'X6'!$B:$AZ,3,FALSE)),IF($X$1=7,(VLOOKUP(B348,'X7'!$B:$AZ,3,FALSE)),IF($X$1=8,(VLOOKUP(B348,'X8'!$B:$AZ,3,FALSE)),IF($X$1=9,(VLOOKUP(B348,'X9'!$B:$AZ,3,FALSE)),IF($X$1=10,(VLOOKUP(B348,'X10'!$B:$AZ,3,FALSE)),IF($X$1=11,(VLOOKUP(B348,'X11'!$B:$AZ,3,FALSE)),IF($X$1=12,(VLOOKUP(B348,'X12'!$B:$AZ,3,FALSE)),IF($X$1=13,(VLOOKUP(B348,'X13'!$B:$AZ,3,FALSE)),"B")))))))))))))))</f>
        <v xml:space="preserve"> </v>
      </c>
      <c r="K348" s="183" t="str">
        <f ca="1">IF(ISERROR(IF($X$1=1,(VLOOKUP(B348,'X1'!$B:$AZ,5,FALSE)),IF($X$1=2,(VLOOKUP(B348,'X2'!$B:$AZ,5,FALSE)),IF($X$1=3,(VLOOKUP(B348,'X3'!$B:$AZ,5,FALSE)),IF($X$1=4,(VLOOKUP(B348,'X4'!$B:$AZ,5,FALSE)),IF($X$1=5,(VLOOKUP(B348,'X5'!$B:$AZ,5,FALSE)),IF($X$1=6,(VLOOKUP(B348,'X6'!$B:$AZ,5,FALSE)),IF($X$1=7,(VLOOKUP(B348,'X7'!$B:$AZ,5,FALSE)),IF($X$1=8,(VLOOKUP(B348,'X8'!$B:$AZ,5,FALSE)),IF($X$1=9,(VLOOKUP(B348,'X9'!$B:$AZ,5,FALSE)),IF($X$1=10,(VLOOKUP(B348,'X10'!$B:$AZ,5,FALSE)),IF($X$1=11,(VLOOKUP(B348,'X11'!$B:$AZ,5,FALSE)),IF($X$1=12,(VLOOKUP(B348,'X12'!$B:$AZ,5,FALSE)),IF($X$1=13,(VLOOKUP(B348,'X13'!$B:$AZ,5,FALSE)),"B"))))))))))))))=TRUE," ",(IF($X$1=1,(VLOOKUP(B348,'X1'!$B:$AZ,5,FALSE)),IF($X$1=2,(VLOOKUP(B348,'X2'!$B:$AZ,5,FALSE)),IF($X$1=3,(VLOOKUP(B348,'X3'!$B:$AZ,5,FALSE)),IF($X$1=4,(VLOOKUP(B348,'X4'!$B:$AZ,5,FALSE)),IF($X$1=5,(VLOOKUP(B348,'X5'!$B:$AZ,5,FALSE)),IF($X$1=6,(VLOOKUP(B348,'X6'!$B:$AZ,5,FALSE)),IF($X$1=7,(VLOOKUP(B348,'X7'!$B:$AZ,5,FALSE)),IF($X$1=8,(VLOOKUP(B348,'X8'!$B:$AZ,5,FALSE)),IF($X$1=9,(VLOOKUP(B348,'X9'!$B:$AZ,5,FALSE)),IF($X$1=10,(VLOOKUP(B348,'X10'!$B:$AZ,5,FALSE)),IF($X$1=11,(VLOOKUP(B348,'X11'!$B:$AZ,5,FALSE)),IF($X$1=12,(VLOOKUP(B348,'X12'!$B:$AZ,5,FALSE)),IF($X$1=13,(VLOOKUP(B348,'X13'!$B:$AZ,5,FALSE)),"B")))))))))))))))</f>
        <v xml:space="preserve"> </v>
      </c>
      <c r="L348" s="184" t="str">
        <f ca="1">IF(ISERROR(IF($X$1=1,(VLOOKUP(B348,'X1'!$B:$AZ,9,FALSE)),IF($X$1=2,(VLOOKUP(B348,'X2'!$B:$AZ,9,FALSE)),IF($X$1=3,(VLOOKUP(B348,'X3'!$B:$AZ,9,FALSE)),IF($X$1=4,(VLOOKUP(B348,'X4'!$B:$AZ,9,FALSE)),IF($X$1=5,(VLOOKUP(B348,'X5'!$B:$AZ,9,FALSE)),IF($X$1=6,(VLOOKUP(B348,'X6'!$B:$AZ,9,FALSE)),IF($X$1=7,(VLOOKUP(B348,'X7'!$B:$AZ,9,FALSE)),IF($X$1=8,(VLOOKUP(B348,'X8'!$B:$AZ,9,FALSE)),IF($X$1=9,(VLOOKUP(B348,'X9'!$B:$AZ,9,FALSE)),IF($X$1=10,(VLOOKUP(B348,'X10'!$B:$AZ,9,FALSE)),IF($X$1=11,(VLOOKUP(B348,'X11'!$B:$AZ,9,FALSE)),IF($X$1=12,(VLOOKUP(B348,'X12'!$B:$AZ,9,FALSE)),IF($X$1=13,(VLOOKUP(B348,'X13'!$B:$AZ,9,FALSE)),"B"))))))))))))))=TRUE," ",(IF($X$1=1,(VLOOKUP(B348,'X1'!$B:$AZ,9,FALSE)),IF($X$1=2,(VLOOKUP(B348,'X2'!$B:$AZ,9,FALSE)),IF($X$1=3,(VLOOKUP(B348,'X3'!$B:$AZ,9,FALSE)),IF($X$1=4,(VLOOKUP(B348,'X4'!$B:$AZ,9,FALSE)),IF($X$1=5,(VLOOKUP(B348,'X5'!$B:$AZ,9,FALSE)),IF($X$1=6,(VLOOKUP(B348,'X6'!$B:$AZ,9,FALSE)),IF($X$1=7,(VLOOKUP(B348,'X7'!$B:$AZ,9,FALSE)),IF($X$1=8,(VLOOKUP(B348,'X8'!$B:$AZ,9,FALSE)),IF($X$1=9,(VLOOKUP(B348,'X9'!$B:$AZ,9,FALSE)),IF($X$1=10,(VLOOKUP(B348,'X10'!$B:$AZ,9,FALSE)),IF($X$1=11,(VLOOKUP(B348,'X11'!$B:$AZ,9,FALSE)),IF($X$1=12,(VLOOKUP(B348,'X12'!$B:$AZ,9,FALSE)),IF($X$1=13,(VLOOKUP(B348,'X13'!$B:$AZ,9,FALSE)),"B")))))))))))))))</f>
        <v xml:space="preserve"> </v>
      </c>
      <c r="M348" s="184" t="str">
        <f ca="1">IF(ISERROR(IF($X$1=1,(VLOOKUP(B348,'X1'!$B:$AZ,10,FALSE)),IF($X$1=2,(VLOOKUP(B348,'X2'!$B:$AZ,10,FALSE)),IF($X$1=3,(VLOOKUP(B348,'X3'!$B:$AZ,10,FALSE)),IF($X$1=4,(VLOOKUP(B348,'X4'!$B:$AZ,10,FALSE)),IF($X$1=5,(VLOOKUP(B348,'X5'!$B:$AZ,10,FALSE)),IF($X$1=6,(VLOOKUP(B348,'X6'!$B:$AZ,10,FALSE)),IF($X$1=7,(VLOOKUP(B348,'X7'!$B:$AZ,10,FALSE)),IF($X$1=8,(VLOOKUP(B348,'X8'!$B:$AZ,10,FALSE)),IF($X$1=9,(VLOOKUP(B348,'X9'!$B:$AZ,10,FALSE)),IF($X$1=10,(VLOOKUP(B348,'X10'!$B:$AZ,10,FALSE)),IF($X$1=11,(VLOOKUP(B348,'X11'!$B:$AZ,10,FALSE)),IF($X$1=12,(VLOOKUP(B348,'X12'!$B:$AZ,10,FALSE)),IF($X$1=13,(VLOOKUP(B348,'X13'!$B:$AZ,10,FALSE)),"B"))))))))))))))=TRUE," ",(IF($X$1=1,(VLOOKUP(B348,'X1'!$B:$AZ,10,FALSE)),IF($X$1=2,(VLOOKUP(B348,'X2'!$B:$AZ,10,FALSE)),IF($X$1=3,(VLOOKUP(B348,'X3'!$B:$AZ,10,FALSE)),IF($X$1=4,(VLOOKUP(B348,'X4'!$B:$AZ,10,FALSE)),IF($X$1=5,(VLOOKUP(B348,'X5'!$B:$AZ,10,FALSE)),IF($X$1=6,(VLOOKUP(B348,'X6'!$B:$AZ,10,FALSE)),IF($X$1=7,(VLOOKUP(B348,'X7'!$B:$AZ,10,FALSE)),IF($X$1=8,(VLOOKUP(B348,'X8'!$B:$AZ,10,FALSE)),IF($X$1=9,(VLOOKUP(B348,'X9'!$B:$AZ,10,FALSE)),IF($X$1=10,(VLOOKUP(B348,'X10'!$B:$AZ,10,FALSE)),IF($X$1=11,(VLOOKUP(B348,'X11'!$B:$AZ,10,FALSE)),IF($X$1=12,(VLOOKUP(B348,'X12'!$B:$AZ,10,FALSE)),IF($X$1=13,(VLOOKUP(B348,'X13'!$B:$AZ,10,FALSE)),"B")))))))))))))))</f>
        <v xml:space="preserve"> </v>
      </c>
      <c r="N348" s="185" t="str">
        <f ca="1">IF(ISERROR(IF($X$1=1,(VLOOKUP(B348,'X1'!$B:$AZ,45,FALSE)),IF($X$1=2,(VLOOKUP(B348,'X2'!$B:$AZ,45,FALSE)),IF($X$1=3,(VLOOKUP(B348,'X3'!$B:$AZ,45,FALSE)),IF($X$1=4,(VLOOKUP(B348,'X4'!$B:$AZ,45,FALSE)),IF($X$1=5,(VLOOKUP(B348,'X5'!$B:$AZ,45,FALSE)),IF($X$1=6,(VLOOKUP(B348,'X6'!$B:$AZ,45,FALSE)),IF($X$1=7,(VLOOKUP(B348,'X7'!$B:$AZ,45,FALSE)),IF($X$1=8,(VLOOKUP(B348,'X8'!$B:$AZ,45,FALSE)),IF($X$1=9,(VLOOKUP(B348,'X9'!$B:$AZ,45,FALSE)),IF($X$1=10,(VLOOKUP(B348,'X10'!$B:$AZ,45,FALSE)),IF($X$1=11,(VLOOKUP(B348,'X11'!$B:$AZ,45,FALSE)),IF($X$1=12,(VLOOKUP(B348,'X12'!$B:$AZ,45,FALSE)),IF($X$1=13,(VLOOKUP(B348,'X13'!$B:$AZ,45,FALSE)),"B"))))))))))))))=TRUE," ",(IF($X$1=1,(VLOOKUP(B348,'X1'!$B:$AZ,45,FALSE)),IF($X$1=2,(VLOOKUP(B348,'X2'!$B:$AZ,45,FALSE)),IF($X$1=3,(VLOOKUP(B348,'X3'!$B:$AZ,45,FALSE)),IF($X$1=4,(VLOOKUP(B348,'X4'!$B:$AZ,45,FALSE)),IF($X$1=5,(VLOOKUP(B348,'X5'!$B:$AZ,45,FALSE)),IF($X$1=6,(VLOOKUP(B348,'X6'!$B:$AZ,45,FALSE)),IF($X$1=7,(VLOOKUP(B348,'X7'!$B:$AZ,45,FALSE)),IF($X$1=8,(VLOOKUP(B348,'X8'!$B:$AZ,45,FALSE)),IF($X$1=9,(VLOOKUP(B348,'X9'!$B:$AZ,45,FALSE)),IF($X$1=10,(VLOOKUP(B348,'X10'!$B:$AZ,45,FALSE)),IF($X$1=11,(VLOOKUP(B348,'X11'!$B:$AZ,45,FALSE)),IF($X$1=12,(VLOOKUP(B348,'X12'!$B:$AZ,45,FALSE)),IF($X$1=13,(VLOOKUP(B348,'X13'!$B:$AZ,45,FALSE)),"B")))))))))))))))</f>
        <v xml:space="preserve"> </v>
      </c>
      <c r="O348" s="184" t="str">
        <f ca="1">IF(ISERROR(IF($X$1=1,(VLOOKUP(B348,'X1'!$B:$AZ,11,FALSE)),IF($X$1=2,(VLOOKUP(B348,'X2'!$B:$AZ,11,FALSE)),IF($X$1=3,(VLOOKUP(B348,'X3'!$B:$AZ,11,FALSE)),IF($X$1=4,(VLOOKUP(B348,'X4'!$B:$AZ,11,FALSE)),IF($X$1=5,(VLOOKUP(B348,'X5'!$B:$AZ,11,FALSE)),IF($X$1=6,(VLOOKUP(B348,'X6'!$B:$AZ,11,FALSE)),IF($X$1=7,(VLOOKUP(B348,'X7'!$B:$AZ,11,FALSE)),IF($X$1=8,(VLOOKUP(B348,'X8'!$B:$AZ,11,FALSE)),IF($X$1=9,(VLOOKUP(B348,'X9'!$B:$AZ,11,FALSE)),IF($X$1=10,(VLOOKUP(B348,'X10'!$B:$AZ,11,FALSE)),IF($X$1=11,(VLOOKUP(B348,'X11'!$B:$AZ,11,FALSE)),IF($X$1=12,(VLOOKUP(B348,'X12'!$B:$AZ,11,FALSE)),IF($X$1=13,(VLOOKUP(B348,'X13'!$B:$AZ,11,FALSE)),"B"))))))))))))))=TRUE," ",(IF($X$1=1,(VLOOKUP(B348,'X1'!$B:$AZ,11,FALSE)),IF($X$1=2,(VLOOKUP(B348,'X2'!$B:$AZ,11,FALSE)),IF($X$1=3,(VLOOKUP(B348,'X3'!$B:$AZ,11,FALSE)),IF($X$1=4,(VLOOKUP(B348,'X4'!$B:$AZ,11,FALSE)),IF($X$1=5,(VLOOKUP(B348,'X5'!$B:$AZ,11,FALSE)),IF($X$1=6,(VLOOKUP(B348,'X6'!$B:$AZ,11,FALSE)),IF($X$1=7,(VLOOKUP(B348,'X7'!$B:$AZ,11,FALSE)),IF($X$1=8,(VLOOKUP(B348,'X8'!$B:$AZ,11,FALSE)),IF($X$1=9,(VLOOKUP(B348,'X9'!$B:$AZ,11,FALSE)),IF($X$1=10,(VLOOKUP(B348,'X10'!$B:$AZ,11,FALSE)),IF($X$1=11,(VLOOKUP(B348,'X11'!$B:$AZ,11,FALSE)),IF($X$1=12,(VLOOKUP(B348,'X12'!$B:$AZ,11,FALSE)),IF($X$1=13,(VLOOKUP(B348,'X13'!$B:$AZ,11,FALSE)),"B")))))))))))))))</f>
        <v xml:space="preserve"> </v>
      </c>
      <c r="P348" s="184" t="str">
        <f ca="1">IF(ISERROR(IF($X$1=1,(VLOOKUP(B348,'X1'!$B:$AZ,12,FALSE)),IF($X$1=2,(VLOOKUP(B348,'X2'!$B:$AZ,12,FALSE)),IF($X$1=3,(VLOOKUP(B348,'X3'!$B:$AZ,12,FALSE)),IF($X$1=4,(VLOOKUP(B348,'X4'!$B:$AZ,12,FALSE)),IF($X$1=5,(VLOOKUP(B348,'X5'!$B:$AZ,12,FALSE)),IF($X$1=6,(VLOOKUP(B348,'X6'!$B:$AZ,12,FALSE)),IF($X$1=7,(VLOOKUP(B348,'X7'!$B:$AZ,12,FALSE)),IF($X$1=8,(VLOOKUP(B348,'X8'!$B:$AZ,12,FALSE)),IF($X$1=9,(VLOOKUP(B348,'X9'!$B:$AZ,12,FALSE)),IF($X$1=10,(VLOOKUP(B348,'X10'!$B:$AZ,12,FALSE)),IF($X$1=11,(VLOOKUP(B348,'X11'!$B:$AZ,12,FALSE)),IF($X$1=12,(VLOOKUP(B348,'X12'!$B:$AZ,12,FALSE)),IF($X$1=13,(VLOOKUP(B348,'X13'!$B:$AZ,12,FALSE)),"B"))))))))))))))=TRUE," ",(IF($X$1=1,(VLOOKUP(B348,'X1'!$B:$AZ,12,FALSE)),IF($X$1=2,(VLOOKUP(B348,'X2'!$B:$AZ,12,FALSE)),IF($X$1=3,(VLOOKUP(B348,'X3'!$B:$AZ,12,FALSE)),IF($X$1=4,(VLOOKUP(B348,'X4'!$B:$AZ,12,FALSE)),IF($X$1=5,(VLOOKUP(B348,'X5'!$B:$AZ,12,FALSE)),IF($X$1=6,(VLOOKUP(B348,'X6'!$B:$AZ,12,FALSE)),IF($X$1=7,(VLOOKUP(B348,'X7'!$B:$AZ,12,FALSE)),IF($X$1=8,(VLOOKUP(B348,'X8'!$B:$AZ,12,FALSE)),IF($X$1=9,(VLOOKUP(B348,'X9'!$B:$AZ,12,FALSE)),IF($X$1=10,(VLOOKUP(B348,'X10'!$B:$AZ,12,FALSE)),IF($X$1=11,(VLOOKUP(B348,'X11'!$B:$AZ,12,FALSE)),IF($X$1=12,(VLOOKUP(B348,'X12'!$B:$AZ,12,FALSE)),IF($X$1=13,(VLOOKUP(B348,'X13'!$B:$AZ,12,FALSE)),"B")))))))))))))))</f>
        <v xml:space="preserve"> </v>
      </c>
      <c r="Q348" s="185" t="str">
        <f ca="1">IF(ISERROR(IF($X$1=1,(VLOOKUP(B348,'X1'!$B:$AZ,46,FALSE)),IF($X$1=2,(VLOOKUP(B348,'X2'!$B:$AZ,46,FALSE)),IF($X$1=3,(VLOOKUP(B348,'X3'!$B:$AZ,46,FALSE)),IF($X$1=4,(VLOOKUP(B348,'X4'!$B:$AZ,46,FALSE)),IF($X$1=5,(VLOOKUP(B348,'X5'!$B:$AZ,46,FALSE)),IF($X$1=6,(VLOOKUP(B348,'X6'!$B:$AZ,46,FALSE)),IF($X$1=7,(VLOOKUP(B348,'X7'!$B:$AZ,46,FALSE)),IF($X$1=8,(VLOOKUP(B348,'X8'!$B:$AZ,46,FALSE)),IF($X$1=9,(VLOOKUP(B348,'X9'!$B:$AZ,46,FALSE)),IF($X$1=10,(VLOOKUP(B348,'X10'!$B:$AZ,46,FALSE)),IF($X$1=11,(VLOOKUP(B348,'X11'!$B:$AZ,46,FALSE)),IF($X$1=12,(VLOOKUP(B348,'X12'!$B:$AZ,46,FALSE)),IF($X$1=13,(VLOOKUP(B348,'X13'!$B:$AZ,46,FALSE)),"B"))))))))))))))=TRUE," ",(IF($X$1=1,(VLOOKUP(B348,'X1'!$B:$AZ,46,FALSE)),IF($X$1=2,(VLOOKUP(B348,'X2'!$B:$AZ,46,FALSE)),IF($X$1=3,(VLOOKUP(B348,'X3'!$B:$AZ,46,FALSE)),IF($X$1=4,(VLOOKUP(B348,'X4'!$B:$AZ,46,FALSE)),IF($X$1=5,(VLOOKUP(B348,'X5'!$B:$AZ,46,FALSE)),IF($X$1=6,(VLOOKUP(B348,'X6'!$B:$AZ,46,FALSE)),IF($X$1=7,(VLOOKUP(B348,'X7'!$B:$AZ,46,FALSE)),IF($X$1=8,(VLOOKUP(B348,'X8'!$B:$AZ,46,FALSE)),IF($X$1=9,(VLOOKUP(B348,'X9'!$B:$AZ,46,FALSE)),IF($X$1=10,(VLOOKUP(B348,'X10'!$B:$AZ,46,FALSE)),IF($X$1=11,(VLOOKUP(B348,'X11'!$B:$AZ,46,FALSE)),IF($X$1=12,(VLOOKUP(B348,'X12'!$B:$AZ,46,FALSE)),IF($X$1=13,(VLOOKUP(B348,'X13'!$B:$AZ,46,FALSE)),"B")))))))))))))))</f>
        <v xml:space="preserve"> </v>
      </c>
      <c r="R348" s="185" t="str">
        <f ca="1">IF(ISERROR(IF($X$1=1,(VLOOKUP(B348,'X1'!$B:$AZ,15,FALSE)),IF($X$1=2,(VLOOKUP(B348,'X2'!$B:$AZ,15,FALSE)),IF($X$1=3,(VLOOKUP(B348,'X3'!$B:$AZ,15,FALSE)),IF($X$1=4,(VLOOKUP(B348,'X4'!$B:$AZ,15,FALSE)),IF($X$1=5,(VLOOKUP(B348,'X5'!$B:$AZ,15,FALSE)),IF($X$1=6,(VLOOKUP(B348,'X6'!$B:$AZ,15,FALSE)),IF($X$1=7,(VLOOKUP(B348,'X7'!$B:$AZ,15,FALSE)),IF($X$1=8,(VLOOKUP(B348,'X8'!$B:$AZ,15,FALSE)),IF($X$1=9,(VLOOKUP(B348,'X9'!$B:$AZ,15,FALSE)),IF($X$1=10,(VLOOKUP(B348,'X10'!$B:$AZ,15,FALSE)),IF($X$1=11,(VLOOKUP(B348,'X11'!$B:$AZ,15,FALSE)),IF($X$1=12,(VLOOKUP(B348,'X12'!$B:$AZ,15,FALSE)),IF($X$1=13,(VLOOKUP(B348,'X13'!$B:$AZ,15,FALSE)),"B"))))))))))))))=TRUE," ",(IF($X$1=1,(VLOOKUP(B348,'X1'!$B:$AZ,15,FALSE)),IF($X$1=2,(VLOOKUP(B348,'X2'!$B:$AZ,15,FALSE)),IF($X$1=3,(VLOOKUP(B348,'X3'!$B:$AZ,15,FALSE)),IF($X$1=4,(VLOOKUP(B348,'X4'!$B:$AZ,15,FALSE)),IF($X$1=5,(VLOOKUP(B348,'X5'!$B:$AZ,15,FALSE)),IF($X$1=6,(VLOOKUP(B348,'X6'!$B:$AZ,15,FALSE)),IF($X$1=7,(VLOOKUP(B348,'X7'!$B:$AZ,15,FALSE)),IF($X$1=8,(VLOOKUP(B348,'X8'!$B:$AZ,15,FALSE)),IF($X$1=9,(VLOOKUP(B348,'X9'!$B:$AZ,15,FALSE)),IF($X$1=10,(VLOOKUP(B348,'X10'!$B:$AZ,15,FALSE)),IF($X$1=11,(VLOOKUP(B348,'X11'!$B:$AZ,15,FALSE)),IF($X$1=12,(VLOOKUP(B348,'X12'!$B:$AZ,15,FALSE)),IF($X$1=13,(VLOOKUP(B348,'X13'!$B:$AZ,15,FALSE)),"B")))))))))))))))</f>
        <v xml:space="preserve"> </v>
      </c>
      <c r="S348" s="185" t="str">
        <f ca="1">IF(ISERROR(IF((IF($X$1=1,(VLOOKUP(B348,'X1'!$B:$AZ,14,FALSE)),(IF($X$1=2,(VLOOKUP(B348,'X2'!$B:$AZ,14,FALSE)),(IF($X$1=3,(VLOOKUP(B348,'X3'!$B:$AZ,14,FALSE)),(IF($X$1=4,(VLOOKUP(B348,'X4'!$B:$AZ,14,FALSE)),(IF($X$1=5,(VLOOKUP(B348,'X5'!$B:$AZ,14,FALSE)),(IF($X$1=6,(VLOOKUP(B348,'X6'!$B:$AZ,14,FALSE)),(IF($X$1=7,(VLOOKUP(B348,'X7'!$B:$AZ,14,FALSE)),(IF($X$1=8,(VLOOKUP(B348,'X8'!$B:$AZ,14,FALSE)),(IF($X$1=9,(VLOOKUP(B348,'X9'!$B:$AZ,14,FALSE)),(IF($X$1=10,(VLOOKUP(B348,'X10'!$B:$AZ,14,FALSE)),(IF($X$1=11,(VLOOKUP(B348,'X11'!$B:$AZ,14,FALSE)),(IF($X$1=12,(VLOOKUP(B348,'X12'!$B:$AZ,14,FALSE)),(VLOOKUP(B348,'X13'!$B:$AZ,14,FALSE))))))))))))))))))))))))))=$V$1," ",(IF($X$1=1,(VLOOKUP(B348,'X1'!$B:$AZ,14,FALSE)),(IF($X$1=2,(VLOOKUP(B348,'X2'!$B:$AZ,14,FALSE)),(IF($X$1=3,(VLOOKUP(B348,'X3'!$B:$AZ,14,FALSE)),(IF($X$1=4,(VLOOKUP(B348,'X4'!$B:$AZ,14,FALSE)),(IF($X$1=5,(VLOOKUP(B348,'X5'!$B:$AZ,14,FALSE)),(IF($X$1=6,(VLOOKUP(B348,'X6'!$B:$AZ,14,FALSE)),(IF($X$1=7,(VLOOKUP(B348,'X7'!$B:$AZ,14,FALSE)),(IF($X$1=8,(VLOOKUP(B348,'X8'!$B:$AZ,14,FALSE)),(IF($X$1=9,(VLOOKUP(B348,'X9'!$B:$AZ,14,FALSE)),(IF($X$1=10,(VLOOKUP(B348,'X10'!$B:$AZ,14,FALSE)),(IF($X$1=11,(VLOOKUP(B348,'X11'!$B:$AZ,14,FALSE)),(IF($X$1=12,(VLOOKUP(B348,'X12'!$B:$AZ,14,FALSE)),(VLOOKUP(B348,'X13'!$B:$AZ,14,FALSE))))))))))))))))))))))))))))=TRUE," ",(IF((IF($X$1=1,(VLOOKUP(B348,'X1'!$B:$AZ,14,FALSE)),(IF($X$1=2,(VLOOKUP(B348,'X2'!$B:$AZ,14,FALSE)),(IF($X$1=3,(VLOOKUP(B348,'X3'!$B:$AZ,14,FALSE)),(IF($X$1=4,(VLOOKUP(B348,'X4'!$B:$AZ,14,FALSE)),(IF($X$1=5,(VLOOKUP(B348,'X5'!$B:$AZ,14,FALSE)),(IF($X$1=6,(VLOOKUP(B348,'X6'!$B:$AZ,14,FALSE)),(IF($X$1=7,(VLOOKUP(B348,'X7'!$B:$AZ,14,FALSE)),(IF($X$1=8,(VLOOKUP(B348,'X8'!$B:$AZ,14,FALSE)),(IF($X$1=9,(VLOOKUP(B348,'X9'!$B:$AZ,14,FALSE)),(IF($X$1=10,(VLOOKUP(B348,'X10'!$B:$AZ,14,FALSE)),(IF($X$1=11,(VLOOKUP(B348,'X11'!$B:$AZ,14,FALSE)),(IF($X$1=12,(VLOOKUP(B348,'X12'!$B:$AZ,14,FALSE)),(VLOOKUP(B348,'X13'!$B:$AZ,14,FALSE))))))))))))))))))))))))))=$V$1," ",(IF($X$1=1,(VLOOKUP(B348,'X1'!$B:$AZ,14,FALSE)),(IF($X$1=2,(VLOOKUP(B348,'X2'!$B:$AZ,14,FALSE)),(IF($X$1=3,(VLOOKUP(B348,'X3'!$B:$AZ,14,FALSE)),(IF($X$1=4,(VLOOKUP(B348,'X4'!$B:$AZ,14,FALSE)),(IF($X$1=5,(VLOOKUP(B348,'X5'!$B:$AZ,14,FALSE)),(IF($X$1=6,(VLOOKUP(B348,'X6'!$B:$AZ,14,FALSE)),(IF($X$1=7,(VLOOKUP(B348,'X7'!$B:$AZ,14,FALSE)),(IF($X$1=8,(VLOOKUP(B348,'X8'!$B:$AZ,14,FALSE)),(IF($X$1=9,(VLOOKUP(B348,'X9'!$B:$AZ,14,FALSE)),(IF($X$1=10,(VLOOKUP(B348,'X10'!$B:$AZ,14,FALSE)),(IF($X$1=11,(VLOOKUP(B348,'X11'!$B:$AZ,14,FALSE)),(IF($X$1=12,(VLOOKUP(B348,'X12'!$B:$AZ,14,FALSE)),(VLOOKUP(B348,'X13'!$B:$AZ,14,FALSE)))))))))))))))))))))))))))))</f>
        <v xml:space="preserve"> </v>
      </c>
    </row>
    <row r="349" spans="1:19" ht="14.1" customHeight="1" x14ac:dyDescent="0.2">
      <c r="A349" s="156" t="s">
        <v>1058</v>
      </c>
      <c r="B349" s="122" t="str">
        <f>IF(ISERROR(IF($U$16=1,(VLOOKUP(A349,$AC$89:$AH$125,2,FALSE)),IF((IF($X$1=1,'X1'!B308,(IF($X$1=2,'X2'!B308,(IF($X$1=3,'X3'!B308,(IF($X$1=4,'X4'!B308,(IF($X$1=5,'X5'!B308,(IF($X$1=6,'X6'!B308,(IF($X$1=7,'X7'!B308,(IF($X$1=8,'X8'!B308,(IF($X$1=9,'X9'!B308,(IF($X$1=10,'X10'!B308,(IF($X$1=11,'X11'!B308,(IF($X$1=12,'X12'!B308,'X13'!B308))))))))))))))))))))))))="","",(IF($X$1=1,'X1'!B308,(IF($X$1=2,'X2'!B308,(IF($X$1=3,'X3'!B308,(IF($X$1=4,'X4'!B308,(IF($X$1=5,'X5'!B308,(IF($X$1=6,'X6'!B308,(IF($X$1=7,'X7'!B308,(IF($X$1=8,'X8'!B308,(IF($X$1=9,'X9'!B308,(IF($X$1=10,'X10'!B308,(IF($X$1=11,'X11'!B308,(IF($X$1=12,'X12'!B308,'X13'!B308)))))))))))))))))))))))))))=TRUE," ",(IF($U$16=1,(VLOOKUP(A349,$AC$89:$AH$125,2,FALSE)),IF((IF($X$1=1,'X1'!B308,(IF($X$1=2,'X2'!B308,(IF($X$1=3,'X3'!B308,(IF($X$1=4,'X4'!B308,(IF($X$1=5,'X5'!B308,(IF($X$1=6,'X6'!B308,(IF($X$1=7,'X7'!B308,(IF($X$1=8,'X8'!B308,(IF($X$1=9,'X9'!B308,(IF($X$1=10,'X10'!B308,(IF($X$1=11,'X11'!B308,(IF($X$1=12,'X12'!B308,'X13'!B308))))))))))))))))))))))))="","",(IF($X$1=1,'X1'!B308,(IF($X$1=2,'X2'!B308,(IF($X$1=3,'X3'!B308,(IF($X$1=4,'X4'!B308,(IF($X$1=5,'X5'!B308,(IF($X$1=6,'X6'!B308,(IF($X$1=7,'X7'!B308,(IF($X$1=8,'X8'!B308,(IF($X$1=9,'X9'!B308,(IF($X$1=10,'X10'!B308,(IF($X$1=11,'X11'!B308,(IF($X$1=12,'X12'!B308,'X13'!B308))))))))))))))))))))))))))))</f>
        <v/>
      </c>
      <c r="C349" s="181" t="str">
        <f ca="1">IF(ISERROR(IF($X$1=1,(VLOOKUP(B349,'X1'!$B:$AZ,47,FALSE)),IF($X$1=2,(VLOOKUP(B349,'X2'!$B:$AZ,47,FALSE)),IF($X$1=3,(VLOOKUP(B349,'X3'!$B:$AZ,47,FALSE)),IF($X$1=4,(VLOOKUP(B349,'X4'!$B:$AZ,47,FALSE)),IF($X$1=5,(VLOOKUP(B349,'X5'!$B:$AZ,47,FALSE)),IF($X$1=6,(VLOOKUP(B349,'X6'!$B:$AZ,47,FALSE)),IF($X$1=7,(VLOOKUP(B349,'X7'!$B:$AZ,47,FALSE)),IF($X$1=8,(VLOOKUP(B349,'X8'!$B:$AZ,47,FALSE)),IF($X$1=9,(VLOOKUP(B349,'X9'!$B:$AZ,47,FALSE)),IF($X$1=10,(VLOOKUP(B349,'X10'!$B:$AZ,47,FALSE)),IF($X$1=11,(VLOOKUP(B349,'X11'!$B:$AZ,47,FALSE)),IF($X$1=12,(VLOOKUP(B349,'X12'!$B:$AZ,47,FALSE)),IF($X$1=13,(VLOOKUP(B349,'X13'!$B:$AZ,47,FALSE)),"B"))))))))))))))=TRUE," ",(IF($X$1=1,(VLOOKUP(B349,'X1'!$B:$AZ,47,FALSE)),IF($X$1=2,(VLOOKUP(B349,'X2'!$B:$AZ,47,FALSE)),IF($X$1=3,(VLOOKUP(B349,'X3'!$B:$AZ,47,FALSE)),IF($X$1=4,(VLOOKUP(B349,'X4'!$B:$AZ,47,FALSE)),IF($X$1=5,(VLOOKUP(B349,'X5'!$B:$AZ,47,FALSE)),IF($X$1=6,(VLOOKUP(B349,'X6'!$B:$AZ,47,FALSE)),IF($X$1=7,(VLOOKUP(B349,'X7'!$B:$AZ,47,FALSE)),IF($X$1=8,(VLOOKUP(B349,'X8'!$B:$AZ,47,FALSE)),IF($X$1=9,(VLOOKUP(B349,'X9'!$B:$AZ,47,FALSE)),IF($X$1=10,(VLOOKUP(B349,'X10'!$B:$AZ,47,FALSE)),IF($X$1=11,(VLOOKUP(B349,'X11'!$B:$AZ,47,FALSE)),IF($X$1=12,(VLOOKUP(B349,'X12'!$B:$AZ,47,FALSE)),IF($X$1=13,(VLOOKUP(B349,'X13'!$B:$AZ,47,FALSE)),"B")))))))))))))))</f>
        <v xml:space="preserve"> </v>
      </c>
      <c r="D349" s="181" t="str">
        <f ca="1">IF(ISERROR(IF($X$1=1,(VLOOKUP(B349,'X1'!$B:$AP,41,FALSE)),IF($X$1=2,(VLOOKUP(B349,'X2'!$B:$AP,41,FALSE)),IF($X$1=3,(VLOOKUP(B349,'X3'!$B:$AP,41,FALSE)),IF($X$1=4,(VLOOKUP(B349,'X4'!$B:$AP,41,FALSE)),IF($X$1=5,(VLOOKUP(B349,'X5'!$B:$AP,41,FALSE)),IF($X$1=6,(VLOOKUP(B349,'X6'!$B:$AP,41,FALSE)),IF($X$1=7,(VLOOKUP(B349,'X7'!$B:$AP,41,FALSE)),IF($X$1=8,(VLOOKUP(B349,'X8'!$B:$AP,41,FALSE)),IF($X$1=9,(VLOOKUP(B349,'X9'!$B:$AP,41,FALSE)),IF($X$1=10,(VLOOKUP(B349,'X10'!$B:$AP,41,FALSE)),IF($X$1=11,(VLOOKUP(B349,'X11'!$B:$AP,41,FALSE)),IF($X$1=12,(VLOOKUP(B349,'X12'!$B:$AP,41,FALSE)),IF($X$1=13,(VLOOKUP(B349,'X13'!$B:$AP,41,FALSE)),"B"))))))))))))))=TRUE," ",(IF($X$1=1,(VLOOKUP(B349,'X1'!$B:$AP,41,FALSE)),IF($X$1=2,(VLOOKUP(B349,'X2'!$B:$AP,41,FALSE)),IF($X$1=3,(VLOOKUP(B349,'X3'!$B:$AP,41,FALSE)),IF($X$1=4,(VLOOKUP(B349,'X4'!$B:$AP,41,FALSE)),IF($X$1=5,(VLOOKUP(B349,'X5'!$B:$AP,41,FALSE)),IF($X$1=6,(VLOOKUP(B349,'X6'!$B:$AP,41,FALSE)),IF($X$1=7,(VLOOKUP(B349,'X7'!$B:$AP,41,FALSE)),IF($X$1=8,(VLOOKUP(B349,'X8'!$B:$AP,41,FALSE)),IF($X$1=9,(VLOOKUP(B349,'X9'!$B:$AP,41,FALSE)),IF($X$1=10,(VLOOKUP(B349,'X10'!$B:$AP,41,FALSE)),IF($X$1=11,(VLOOKUP(B349,'X11'!$B:$AP,41,FALSE)),IF($X$1=12,(VLOOKUP(B349,'X12'!$B:$AP,41,FALSE)),IF($X$1=13,(VLOOKUP(B349,'X13'!$B:$AP,41,FALSE)),"B")))))))))))))))</f>
        <v xml:space="preserve"> </v>
      </c>
      <c r="E349" s="182" t="str">
        <f ca="1">IF(ISERROR(IF($X$1=1,(VLOOKUP(B349,'X1'!$B:$AP,7,FALSE)),IF($X$1=2,(VLOOKUP(B349,'X2'!$B:$AP,7,FALSE)),IF($X$1=3,(VLOOKUP(B349,'X3'!$B:$AP,7,FALSE)),IF($X$1=4,(VLOOKUP(B349,'X4'!$B:$AP,7,FALSE)),IF($X$1=5,(VLOOKUP(B349,'X5'!$B:$AP,7,FALSE)),IF($X$1=6,(VLOOKUP(B349,'X6'!$B:$AP,7,FALSE)),IF($X$1=7,(VLOOKUP(B349,'X7'!$B:$AP,7,FALSE)),IF($X$1=8,(VLOOKUP(B349,'X8'!$B:$AP,7,FALSE)),IF($X$1=9,(VLOOKUP(B349,'X9'!$B:$AP,7,FALSE)),IF($X$1=10,(VLOOKUP(B349,'X10'!$B:$AP,7,FALSE)),IF($X$1=11,(VLOOKUP(B349,'X11'!$B:$AP,7,FALSE)),IF($X$1=12,(VLOOKUP(B349,'X12'!$B:$AP,7,FALSE)),IF($X$1=13,(VLOOKUP(B349,'X13'!$B:$AP,7,FALSE)),"B"))))))))))))))=TRUE," ",(IF($X$1=1,(VLOOKUP(B349,'X1'!$B:$AP,7,FALSE)),IF($X$1=2,(VLOOKUP(B349,'X2'!$B:$AP,7,FALSE)),IF($X$1=3,(VLOOKUP(B349,'X3'!$B:$AP,7,FALSE)),IF($X$1=4,(VLOOKUP(B349,'X4'!$B:$AP,7,FALSE)),IF($X$1=5,(VLOOKUP(B349,'X5'!$B:$AP,7,FALSE)),IF($X$1=6,(VLOOKUP(B349,'X6'!$B:$AP,7,FALSE)),IF($X$1=7,(VLOOKUP(B349,'X7'!$B:$AP,7,FALSE)),IF($X$1=8,(VLOOKUP(B349,'X8'!$B:$AP,7,FALSE)),IF($X$1=9,(VLOOKUP(B349,'X9'!$B:$AP,7,FALSE)),IF($X$1=10,(VLOOKUP(B349,'X10'!$B:$AP,7,FALSE)),IF($X$1=11,(VLOOKUP(B349,'X11'!$B:$AP,7,FALSE)),IF($X$1=12,(VLOOKUP(B349,'X12'!$B:$AP,7,FALSE)),IF($X$1=13,(VLOOKUP(B349,'X13'!$B:$AP,7,FALSE)),"B")))))))))))))))</f>
        <v xml:space="preserve"> </v>
      </c>
      <c r="F349" s="182" t="str">
        <f ca="1">IF(ISERROR(IF((IF($X$1=1,(VLOOKUP(B349,'X1'!$B:$AO,6,FALSE)),(IF($X$1=2,(VLOOKUP(B349,'X2'!$B:$AO,6,FALSE)),(IF($X$1=3,(VLOOKUP(B349,'X3'!$B:$AO,6,FALSE)),(IF($X$1=4,(VLOOKUP(B349,'X4'!$B:$AO,6,FALSE)),(IF($X$1=5,(VLOOKUP(B349,'X5'!$B:$AO,6,FALSE)),(IF($X$1=6,(VLOOKUP(B349,'X6'!$B:$AO,6,FALSE)),(IF($X$1=7,(VLOOKUP(B349,'X7'!$B:$AO,6,FALSE)),(IF($X$1=8,(VLOOKUP(B349,'X8'!$B:$AO,6,FALSE)),(IF($X$1=9,(VLOOKUP(B349,'X9'!$B:$AO,6,FALSE)),(IF($X$1=10,(VLOOKUP(B349,'X10'!$B:$AO,6,FALSE)),(IF($X$1=11,(VLOOKUP(B349,'X11'!$B:$AO,6,FALSE)),(IF($X$1=12,(VLOOKUP(B349,'X12'!$B:$AO,6,FALSE)),(VLOOKUP(B349,'X13'!$B:$AO,6,FALSE))))))))))))))))))))))))))=$V$1," ",(IF($X$1=1,(VLOOKUP(B349,'X1'!$B:$AO,6,FALSE)),(IF($X$1=2,(VLOOKUP(B349,'X2'!$B:$AO,6,FALSE)),(IF($X$1=3,(VLOOKUP(B349,'X3'!$B:$AO,6,FALSE)),(IF($X$1=4,(VLOOKUP(B349,'X4'!$B:$AO,6,FALSE)),(IF($X$1=5,(VLOOKUP(B349,'X5'!$B:$AO,6,FALSE)),(IF($X$1=6,(VLOOKUP(B349,'X6'!$B:$AO,6,FALSE)),(IF($X$1=7,(VLOOKUP(B349,'X7'!$B:$AO,6,FALSE)),(IF($X$1=8,(VLOOKUP(B349,'X8'!$B:$AO,6,FALSE)),(IF($X$1=9,(VLOOKUP(B349,'X9'!$B:$AO,6,FALSE)),(IF($X$1=10,(VLOOKUP(B349,'X10'!$B:$AO,6,FALSE)),(IF($X$1=11,(VLOOKUP(B349,'X11'!$B:$AO,6,FALSE)),(IF($X$1=12,(VLOOKUP(B349,'X12'!$B:$AO,6,FALSE)),(VLOOKUP(B349,'X13'!$B:$AO,6,FALSE))))))))))))))))))))))))))))=TRUE," ",(IF((IF($X$1=1,(VLOOKUP(B349,'X1'!$B:$AO,6,FALSE)),(IF($X$1=2,(VLOOKUP(B349,'X2'!$B:$AO,6,FALSE)),(IF($X$1=3,(VLOOKUP(B349,'X3'!$B:$AO,6,FALSE)),(IF($X$1=4,(VLOOKUP(B349,'X4'!$B:$AO,6,FALSE)),(IF($X$1=5,(VLOOKUP(B349,'X5'!$B:$AO,6,FALSE)),(IF($X$1=6,(VLOOKUP(B349,'X6'!$B:$AO,6,FALSE)),(IF($X$1=7,(VLOOKUP(B349,'X7'!$B:$AO,6,FALSE)),(IF($X$1=8,(VLOOKUP(B349,'X8'!$B:$AO,6,FALSE)),(IF($X$1=9,(VLOOKUP(B349,'X9'!$B:$AO,6,FALSE)),(IF($X$1=10,(VLOOKUP(B349,'X10'!$B:$AO,6,FALSE)),(IF($X$1=11,(VLOOKUP(B349,'X11'!$B:$AO,6,FALSE)),(IF($X$1=12,(VLOOKUP(B349,'X12'!$B:$AO,6,FALSE)),(VLOOKUP(B349,'X13'!$B:$AO,6,FALSE))))))))))))))))))))))))))=$V$1," ",(IF($X$1=1,(VLOOKUP(B349,'X1'!$B:$AO,6,FALSE)),(IF($X$1=2,(VLOOKUP(B349,'X2'!$B:$AO,6,FALSE)),(IF($X$1=3,(VLOOKUP(B349,'X3'!$B:$AO,6,FALSE)),(IF($X$1=4,(VLOOKUP(B349,'X4'!$B:$AO,6,FALSE)),(IF($X$1=5,(VLOOKUP(B349,'X5'!$B:$AO,6,FALSE)),(IF($X$1=6,(VLOOKUP(B349,'X6'!$B:$AO,6,FALSE)),(IF($X$1=7,(VLOOKUP(B349,'X7'!$B:$AO,6,FALSE)),(IF($X$1=8,(VLOOKUP(B349,'X8'!$B:$AO,6,FALSE)),(IF($X$1=9,(VLOOKUP(B349,'X9'!$B:$AO,6,FALSE)),(IF($X$1=10,(VLOOKUP(B349,'X10'!$B:$AO,6,FALSE)),(IF($X$1=11,(VLOOKUP(B349,'X11'!$B:$AO,6,FALSE)),(IF($X$1=12,(VLOOKUP(B349,'X12'!$B:$AO,6,FALSE)),(VLOOKUP(B349,'X13'!$B:$AO,6,FALSE)))))))))))))))))))))))))))))</f>
        <v xml:space="preserve"> </v>
      </c>
      <c r="G349" s="182" t="str">
        <f ca="1">IF(ISERROR(IF($X$1=1,(VLOOKUP(B349,'X1'!$B:$AZ,44,FALSE)),IF($X$1=2,(VLOOKUP(B349,'X2'!$B:$AZ,44,FALSE)),IF($X$1=3,(VLOOKUP(B349,'X3'!$B:$AZ,44,FALSE)),IF($X$1=4,(VLOOKUP(B349,'X4'!$B:$AZ,44,FALSE)),IF($X$1=5,(VLOOKUP(B349,'X5'!$B:$AZ,44,FALSE)),IF($X$1=6,(VLOOKUP(B349,'X6'!$B:$AZ,44,FALSE)),IF($X$1=7,(VLOOKUP(B349,'X7'!$B:$AZ,44,FALSE)),IF($X$1=8,(VLOOKUP(B349,'X8'!$B:$AZ,44,FALSE)),IF($X$1=9,(VLOOKUP(B349,'X9'!$B:$AZ,44,FALSE)),IF($X$1=10,(VLOOKUP(B349,'X10'!$B:$AZ,44,FALSE)),IF($X$1=11,(VLOOKUP(B349,'X11'!$B:$AZ,44,FALSE)),IF($X$1=12,(VLOOKUP(B349,'X12'!$B:$AZ,44,FALSE)),IF($X$1=13,(VLOOKUP(B349,'X13'!$B:$AZ,44,FALSE)),"B"))))))))))))))=TRUE," ",(IF($X$1=1,(VLOOKUP(B349,'X1'!$B:$AZ,44,FALSE)),IF($X$1=2,(VLOOKUP(B349,'X2'!$B:$AZ,44,FALSE)),IF($X$1=3,(VLOOKUP(B349,'X3'!$B:$AZ,44,FALSE)),IF($X$1=4,(VLOOKUP(B349,'X4'!$B:$AZ,44,FALSE)),IF($X$1=5,(VLOOKUP(B349,'X5'!$B:$AZ,44,FALSE)),IF($X$1=6,(VLOOKUP(B349,'X6'!$B:$AZ,44,FALSE)),IF($X$1=7,(VLOOKUP(B349,'X7'!$B:$AZ,44,FALSE)),IF($X$1=8,(VLOOKUP(B349,'X8'!$B:$AZ,44,FALSE)),IF($X$1=9,(VLOOKUP(B349,'X9'!$B:$AZ,44,FALSE)),IF($X$1=10,(VLOOKUP(B349,'X10'!$B:$AZ,44,FALSE)),IF($X$1=11,(VLOOKUP(B349,'X11'!$B:$AZ,44,FALSE)),IF($X$1=12,(VLOOKUP(B349,'X12'!$B:$AZ,44,FALSE)),IF($X$1=13,(VLOOKUP(B349,'X13'!$B:$AZ,44,FALSE)),"B")))))))))))))))</f>
        <v xml:space="preserve"> </v>
      </c>
      <c r="H349" s="182" t="str">
        <f ca="1">IF(ISERROR(IF($X$1=1,(VLOOKUP(B349,'X1'!$B:$AZ,8,FALSE)),IF($X$1=2,(VLOOKUP(B349,'X2'!$B:$AZ,8,FALSE)),IF($X$1=3,(VLOOKUP(B349,'X3'!$B:$AZ,8,FALSE)),IF($X$1=4,(VLOOKUP(B349,'X4'!$B:$AZ,8,FALSE)),IF($X$1=5,(VLOOKUP(B349,'X5'!$B:$AZ,8,FALSE)),IF($X$1=6,(VLOOKUP(B349,'X6'!$B:$AZ,8,FALSE)),IF($X$1=7,(VLOOKUP(B349,'X7'!$B:$AZ,8,FALSE)),IF($X$1=8,(VLOOKUP(B349,'X8'!$B:$AZ,8,FALSE)),IF($X$1=9,(VLOOKUP(B349,'X9'!$B:$AZ,8,FALSE)),IF($X$1=10,(VLOOKUP(B349,'X10'!$B:$AZ,8,FALSE)),IF($X$1=11,(VLOOKUP(B349,'X11'!$B:$AZ,8,FALSE)),IF($X$1=12,(VLOOKUP(B349,'X12'!$B:$AZ,8,FALSE)),IF($X$1=13,(VLOOKUP(B349,'X13'!$B:$AZ,8,FALSE)),"B"))))))))))))))=TRUE," ",(IF($X$1=1,(VLOOKUP(B349,'X1'!$B:$AZ,8,FALSE)),IF($X$1=2,(VLOOKUP(B349,'X2'!$B:$AZ,8,FALSE)),IF($X$1=3,(VLOOKUP(B349,'X3'!$B:$AZ,8,FALSE)),IF($X$1=4,(VLOOKUP(B349,'X4'!$B:$AZ,8,FALSE)),IF($X$1=5,(VLOOKUP(B349,'X5'!$B:$AZ,8,FALSE)),IF($X$1=6,(VLOOKUP(B349,'X6'!$B:$AZ,8,FALSE)),IF($X$1=7,(VLOOKUP(B349,'X7'!$B:$AZ,8,FALSE)),IF($X$1=8,(VLOOKUP(B349,'X8'!$B:$AZ,8,FALSE)),IF($X$1=9,(VLOOKUP(B349,'X9'!$B:$AZ,8,FALSE)),IF($X$1=10,(VLOOKUP(B349,'X10'!$B:$AZ,8,FALSE)),IF($X$1=11,(VLOOKUP(B349,'X11'!$B:$AZ,8,FALSE)),IF($X$1=12,(VLOOKUP(B349,'X12'!$B:$AZ,8,FALSE)),IF($X$1=13,(VLOOKUP(B349,'X13'!$B:$AZ,8,FALSE)),"B")))))))))))))))</f>
        <v xml:space="preserve"> </v>
      </c>
      <c r="I349" s="183" t="str">
        <f ca="1">IF(ISERROR(IF($X$1=1,(VLOOKUP(B349,'X1'!$B:$AZ,2,FALSE)),IF($X$1=2,(VLOOKUP(B349,'X2'!$B:$AZ,2,FALSE)),IF($X$1=3,(VLOOKUP(B349,'X3'!$B:$AZ,2,FALSE)),IF($X$1=4,(VLOOKUP(B349,'X4'!$B:$AZ,2,FALSE)),IF($X$1=5,(VLOOKUP(B349,'X5'!$B:$AZ,2,FALSE)),IF($X$1=6,(VLOOKUP(B349,'X6'!$B:$AZ,2,FALSE)),IF($X$1=7,(VLOOKUP(B349,'X7'!$B:$AZ,2,FALSE)),IF($X$1=8,(VLOOKUP(B349,'X8'!$B:$AZ,2,FALSE)),IF($X$1=9,(VLOOKUP(B349,'X9'!$B:$AZ,2,FALSE)),IF($X$1=10,(VLOOKUP(B349,'X10'!$B:$AZ,2,FALSE)),IF($X$1=11,(VLOOKUP(B349,'X11'!$B:$AZ,2,FALSE)),IF($X$1=12,(VLOOKUP(B349,'X12'!$B:$AZ,2,FALSE)),IF($X$1=13,(VLOOKUP(B349,'X13'!$B:$AZ,2,FALSE)),"B"))))))))))))))=TRUE," ",(IF($X$1=1,(VLOOKUP(B349,'X1'!$B:$AZ,2,FALSE)),IF($X$1=2,(VLOOKUP(B349,'X2'!$B:$AZ,2,FALSE)),IF($X$1=3,(VLOOKUP(B349,'X3'!$B:$AZ,2,FALSE)),IF($X$1=4,(VLOOKUP(B349,'X4'!$B:$AZ,2,FALSE)),IF($X$1=5,(VLOOKUP(B349,'X5'!$B:$AZ,2,FALSE)),IF($X$1=6,(VLOOKUP(B349,'X6'!$B:$AZ,2,FALSE)),IF($X$1=7,(VLOOKUP(B349,'X7'!$B:$AZ,2,FALSE)),IF($X$1=8,(VLOOKUP(B349,'X8'!$B:$AZ,2,FALSE)),IF($X$1=9,(VLOOKUP(B349,'X9'!$B:$AZ,2,FALSE)),IF($X$1=10,(VLOOKUP(B349,'X10'!$B:$AZ,2,FALSE)),IF($X$1=11,(VLOOKUP(B349,'X11'!$B:$AZ,2,FALSE)),IF($X$1=12,(VLOOKUP(B349,'X12'!$B:$AZ,2,FALSE)),IF($X$1=13,(VLOOKUP(B349,'X13'!$B:$AZ,2,FALSE)),"B")))))))))))))))</f>
        <v xml:space="preserve"> </v>
      </c>
      <c r="J349" s="183" t="str">
        <f ca="1">IF(ISERROR(IF($X$1=1,(VLOOKUP(B349,'X1'!$B:$AZ,3,FALSE)),IF($X$1=2,(VLOOKUP(B349,'X2'!$B:$AZ,3,FALSE)),IF($X$1=3,(VLOOKUP(B349,'X3'!$B:$AZ,3,FALSE)),IF($X$1=4,(VLOOKUP(B349,'X4'!$B:$AZ,3,FALSE)),IF($X$1=5,(VLOOKUP(B349,'X5'!$B:$AZ,3,FALSE)),IF($X$1=6,(VLOOKUP(B349,'X6'!$B:$AZ,3,FALSE)),IF($X$1=7,(VLOOKUP(B349,'X7'!$B:$AZ,3,FALSE)),IF($X$1=8,(VLOOKUP(B349,'X8'!$B:$AZ,3,FALSE)),IF($X$1=9,(VLOOKUP(B349,'X9'!$B:$AZ,3,FALSE)),IF($X$1=10,(VLOOKUP(B349,'X10'!$B:$AZ,3,FALSE)),IF($X$1=11,(VLOOKUP(B349,'X11'!$B:$AZ,3,FALSE)),IF($X$1=12,(VLOOKUP(B349,'X12'!$B:$AZ,3,FALSE)),IF($X$1=13,(VLOOKUP(B349,'X13'!$B:$AZ,3,FALSE)),"B"))))))))))))))=TRUE," ",(IF($X$1=1,(VLOOKUP(B349,'X1'!$B:$AZ,3,FALSE)),IF($X$1=2,(VLOOKUP(B349,'X2'!$B:$AZ,3,FALSE)),IF($X$1=3,(VLOOKUP(B349,'X3'!$B:$AZ,3,FALSE)),IF($X$1=4,(VLOOKUP(B349,'X4'!$B:$AZ,3,FALSE)),IF($X$1=5,(VLOOKUP(B349,'X5'!$B:$AZ,3,FALSE)),IF($X$1=6,(VLOOKUP(B349,'X6'!$B:$AZ,3,FALSE)),IF($X$1=7,(VLOOKUP(B349,'X7'!$B:$AZ,3,FALSE)),IF($X$1=8,(VLOOKUP(B349,'X8'!$B:$AZ,3,FALSE)),IF($X$1=9,(VLOOKUP(B349,'X9'!$B:$AZ,3,FALSE)),IF($X$1=10,(VLOOKUP(B349,'X10'!$B:$AZ,3,FALSE)),IF($X$1=11,(VLOOKUP(B349,'X11'!$B:$AZ,3,FALSE)),IF($X$1=12,(VLOOKUP(B349,'X12'!$B:$AZ,3,FALSE)),IF($X$1=13,(VLOOKUP(B349,'X13'!$B:$AZ,3,FALSE)),"B")))))))))))))))</f>
        <v xml:space="preserve"> </v>
      </c>
      <c r="K349" s="183" t="str">
        <f ca="1">IF(ISERROR(IF($X$1=1,(VLOOKUP(B349,'X1'!$B:$AZ,5,FALSE)),IF($X$1=2,(VLOOKUP(B349,'X2'!$B:$AZ,5,FALSE)),IF($X$1=3,(VLOOKUP(B349,'X3'!$B:$AZ,5,FALSE)),IF($X$1=4,(VLOOKUP(B349,'X4'!$B:$AZ,5,FALSE)),IF($X$1=5,(VLOOKUP(B349,'X5'!$B:$AZ,5,FALSE)),IF($X$1=6,(VLOOKUP(B349,'X6'!$B:$AZ,5,FALSE)),IF($X$1=7,(VLOOKUP(B349,'X7'!$B:$AZ,5,FALSE)),IF($X$1=8,(VLOOKUP(B349,'X8'!$B:$AZ,5,FALSE)),IF($X$1=9,(VLOOKUP(B349,'X9'!$B:$AZ,5,FALSE)),IF($X$1=10,(VLOOKUP(B349,'X10'!$B:$AZ,5,FALSE)),IF($X$1=11,(VLOOKUP(B349,'X11'!$B:$AZ,5,FALSE)),IF($X$1=12,(VLOOKUP(B349,'X12'!$B:$AZ,5,FALSE)),IF($X$1=13,(VLOOKUP(B349,'X13'!$B:$AZ,5,FALSE)),"B"))))))))))))))=TRUE," ",(IF($X$1=1,(VLOOKUP(B349,'X1'!$B:$AZ,5,FALSE)),IF($X$1=2,(VLOOKUP(B349,'X2'!$B:$AZ,5,FALSE)),IF($X$1=3,(VLOOKUP(B349,'X3'!$B:$AZ,5,FALSE)),IF($X$1=4,(VLOOKUP(B349,'X4'!$B:$AZ,5,FALSE)),IF($X$1=5,(VLOOKUP(B349,'X5'!$B:$AZ,5,FALSE)),IF($X$1=6,(VLOOKUP(B349,'X6'!$B:$AZ,5,FALSE)),IF($X$1=7,(VLOOKUP(B349,'X7'!$B:$AZ,5,FALSE)),IF($X$1=8,(VLOOKUP(B349,'X8'!$B:$AZ,5,FALSE)),IF($X$1=9,(VLOOKUP(B349,'X9'!$B:$AZ,5,FALSE)),IF($X$1=10,(VLOOKUP(B349,'X10'!$B:$AZ,5,FALSE)),IF($X$1=11,(VLOOKUP(B349,'X11'!$B:$AZ,5,FALSE)),IF($X$1=12,(VLOOKUP(B349,'X12'!$B:$AZ,5,FALSE)),IF($X$1=13,(VLOOKUP(B349,'X13'!$B:$AZ,5,FALSE)),"B")))))))))))))))</f>
        <v xml:space="preserve"> </v>
      </c>
      <c r="L349" s="184" t="str">
        <f ca="1">IF(ISERROR(IF($X$1=1,(VLOOKUP(B349,'X1'!$B:$AZ,9,FALSE)),IF($X$1=2,(VLOOKUP(B349,'X2'!$B:$AZ,9,FALSE)),IF($X$1=3,(VLOOKUP(B349,'X3'!$B:$AZ,9,FALSE)),IF($X$1=4,(VLOOKUP(B349,'X4'!$B:$AZ,9,FALSE)),IF($X$1=5,(VLOOKUP(B349,'X5'!$B:$AZ,9,FALSE)),IF($X$1=6,(VLOOKUP(B349,'X6'!$B:$AZ,9,FALSE)),IF($X$1=7,(VLOOKUP(B349,'X7'!$B:$AZ,9,FALSE)),IF($X$1=8,(VLOOKUP(B349,'X8'!$B:$AZ,9,FALSE)),IF($X$1=9,(VLOOKUP(B349,'X9'!$B:$AZ,9,FALSE)),IF($X$1=10,(VLOOKUP(B349,'X10'!$B:$AZ,9,FALSE)),IF($X$1=11,(VLOOKUP(B349,'X11'!$B:$AZ,9,FALSE)),IF($X$1=12,(VLOOKUP(B349,'X12'!$B:$AZ,9,FALSE)),IF($X$1=13,(VLOOKUP(B349,'X13'!$B:$AZ,9,FALSE)),"B"))))))))))))))=TRUE," ",(IF($X$1=1,(VLOOKUP(B349,'X1'!$B:$AZ,9,FALSE)),IF($X$1=2,(VLOOKUP(B349,'X2'!$B:$AZ,9,FALSE)),IF($X$1=3,(VLOOKUP(B349,'X3'!$B:$AZ,9,FALSE)),IF($X$1=4,(VLOOKUP(B349,'X4'!$B:$AZ,9,FALSE)),IF($X$1=5,(VLOOKUP(B349,'X5'!$B:$AZ,9,FALSE)),IF($X$1=6,(VLOOKUP(B349,'X6'!$B:$AZ,9,FALSE)),IF($X$1=7,(VLOOKUP(B349,'X7'!$B:$AZ,9,FALSE)),IF($X$1=8,(VLOOKUP(B349,'X8'!$B:$AZ,9,FALSE)),IF($X$1=9,(VLOOKUP(B349,'X9'!$B:$AZ,9,FALSE)),IF($X$1=10,(VLOOKUP(B349,'X10'!$B:$AZ,9,FALSE)),IF($X$1=11,(VLOOKUP(B349,'X11'!$B:$AZ,9,FALSE)),IF($X$1=12,(VLOOKUP(B349,'X12'!$B:$AZ,9,FALSE)),IF($X$1=13,(VLOOKUP(B349,'X13'!$B:$AZ,9,FALSE)),"B")))))))))))))))</f>
        <v xml:space="preserve"> </v>
      </c>
      <c r="M349" s="184" t="str">
        <f ca="1">IF(ISERROR(IF($X$1=1,(VLOOKUP(B349,'X1'!$B:$AZ,10,FALSE)),IF($X$1=2,(VLOOKUP(B349,'X2'!$B:$AZ,10,FALSE)),IF($X$1=3,(VLOOKUP(B349,'X3'!$B:$AZ,10,FALSE)),IF($X$1=4,(VLOOKUP(B349,'X4'!$B:$AZ,10,FALSE)),IF($X$1=5,(VLOOKUP(B349,'X5'!$B:$AZ,10,FALSE)),IF($X$1=6,(VLOOKUP(B349,'X6'!$B:$AZ,10,FALSE)),IF($X$1=7,(VLOOKUP(B349,'X7'!$B:$AZ,10,FALSE)),IF($X$1=8,(VLOOKUP(B349,'X8'!$B:$AZ,10,FALSE)),IF($X$1=9,(VLOOKUP(B349,'X9'!$B:$AZ,10,FALSE)),IF($X$1=10,(VLOOKUP(B349,'X10'!$B:$AZ,10,FALSE)),IF($X$1=11,(VLOOKUP(B349,'X11'!$B:$AZ,10,FALSE)),IF($X$1=12,(VLOOKUP(B349,'X12'!$B:$AZ,10,FALSE)),IF($X$1=13,(VLOOKUP(B349,'X13'!$B:$AZ,10,FALSE)),"B"))))))))))))))=TRUE," ",(IF($X$1=1,(VLOOKUP(B349,'X1'!$B:$AZ,10,FALSE)),IF($X$1=2,(VLOOKUP(B349,'X2'!$B:$AZ,10,FALSE)),IF($X$1=3,(VLOOKUP(B349,'X3'!$B:$AZ,10,FALSE)),IF($X$1=4,(VLOOKUP(B349,'X4'!$B:$AZ,10,FALSE)),IF($X$1=5,(VLOOKUP(B349,'X5'!$B:$AZ,10,FALSE)),IF($X$1=6,(VLOOKUP(B349,'X6'!$B:$AZ,10,FALSE)),IF($X$1=7,(VLOOKUP(B349,'X7'!$B:$AZ,10,FALSE)),IF($X$1=8,(VLOOKUP(B349,'X8'!$B:$AZ,10,FALSE)),IF($X$1=9,(VLOOKUP(B349,'X9'!$B:$AZ,10,FALSE)),IF($X$1=10,(VLOOKUP(B349,'X10'!$B:$AZ,10,FALSE)),IF($X$1=11,(VLOOKUP(B349,'X11'!$B:$AZ,10,FALSE)),IF($X$1=12,(VLOOKUP(B349,'X12'!$B:$AZ,10,FALSE)),IF($X$1=13,(VLOOKUP(B349,'X13'!$B:$AZ,10,FALSE)),"B")))))))))))))))</f>
        <v xml:space="preserve"> </v>
      </c>
      <c r="N349" s="185" t="str">
        <f ca="1">IF(ISERROR(IF($X$1=1,(VLOOKUP(B349,'X1'!$B:$AZ,45,FALSE)),IF($X$1=2,(VLOOKUP(B349,'X2'!$B:$AZ,45,FALSE)),IF($X$1=3,(VLOOKUP(B349,'X3'!$B:$AZ,45,FALSE)),IF($X$1=4,(VLOOKUP(B349,'X4'!$B:$AZ,45,FALSE)),IF($X$1=5,(VLOOKUP(B349,'X5'!$B:$AZ,45,FALSE)),IF($X$1=6,(VLOOKUP(B349,'X6'!$B:$AZ,45,FALSE)),IF($X$1=7,(VLOOKUP(B349,'X7'!$B:$AZ,45,FALSE)),IF($X$1=8,(VLOOKUP(B349,'X8'!$B:$AZ,45,FALSE)),IF($X$1=9,(VLOOKUP(B349,'X9'!$B:$AZ,45,FALSE)),IF($X$1=10,(VLOOKUP(B349,'X10'!$B:$AZ,45,FALSE)),IF($X$1=11,(VLOOKUP(B349,'X11'!$B:$AZ,45,FALSE)),IF($X$1=12,(VLOOKUP(B349,'X12'!$B:$AZ,45,FALSE)),IF($X$1=13,(VLOOKUP(B349,'X13'!$B:$AZ,45,FALSE)),"B"))))))))))))))=TRUE," ",(IF($X$1=1,(VLOOKUP(B349,'X1'!$B:$AZ,45,FALSE)),IF($X$1=2,(VLOOKUP(B349,'X2'!$B:$AZ,45,FALSE)),IF($X$1=3,(VLOOKUP(B349,'X3'!$B:$AZ,45,FALSE)),IF($X$1=4,(VLOOKUP(B349,'X4'!$B:$AZ,45,FALSE)),IF($X$1=5,(VLOOKUP(B349,'X5'!$B:$AZ,45,FALSE)),IF($X$1=6,(VLOOKUP(B349,'X6'!$B:$AZ,45,FALSE)),IF($X$1=7,(VLOOKUP(B349,'X7'!$B:$AZ,45,FALSE)),IF($X$1=8,(VLOOKUP(B349,'X8'!$B:$AZ,45,FALSE)),IF($X$1=9,(VLOOKUP(B349,'X9'!$B:$AZ,45,FALSE)),IF($X$1=10,(VLOOKUP(B349,'X10'!$B:$AZ,45,FALSE)),IF($X$1=11,(VLOOKUP(B349,'X11'!$B:$AZ,45,FALSE)),IF($X$1=12,(VLOOKUP(B349,'X12'!$B:$AZ,45,FALSE)),IF($X$1=13,(VLOOKUP(B349,'X13'!$B:$AZ,45,FALSE)),"B")))))))))))))))</f>
        <v xml:space="preserve"> </v>
      </c>
      <c r="O349" s="184" t="str">
        <f ca="1">IF(ISERROR(IF($X$1=1,(VLOOKUP(B349,'X1'!$B:$AZ,11,FALSE)),IF($X$1=2,(VLOOKUP(B349,'X2'!$B:$AZ,11,FALSE)),IF($X$1=3,(VLOOKUP(B349,'X3'!$B:$AZ,11,FALSE)),IF($X$1=4,(VLOOKUP(B349,'X4'!$B:$AZ,11,FALSE)),IF($X$1=5,(VLOOKUP(B349,'X5'!$B:$AZ,11,FALSE)),IF($X$1=6,(VLOOKUP(B349,'X6'!$B:$AZ,11,FALSE)),IF($X$1=7,(VLOOKUP(B349,'X7'!$B:$AZ,11,FALSE)),IF($X$1=8,(VLOOKUP(B349,'X8'!$B:$AZ,11,FALSE)),IF($X$1=9,(VLOOKUP(B349,'X9'!$B:$AZ,11,FALSE)),IF($X$1=10,(VLOOKUP(B349,'X10'!$B:$AZ,11,FALSE)),IF($X$1=11,(VLOOKUP(B349,'X11'!$B:$AZ,11,FALSE)),IF($X$1=12,(VLOOKUP(B349,'X12'!$B:$AZ,11,FALSE)),IF($X$1=13,(VLOOKUP(B349,'X13'!$B:$AZ,11,FALSE)),"B"))))))))))))))=TRUE," ",(IF($X$1=1,(VLOOKUP(B349,'X1'!$B:$AZ,11,FALSE)),IF($X$1=2,(VLOOKUP(B349,'X2'!$B:$AZ,11,FALSE)),IF($X$1=3,(VLOOKUP(B349,'X3'!$B:$AZ,11,FALSE)),IF($X$1=4,(VLOOKUP(B349,'X4'!$B:$AZ,11,FALSE)),IF($X$1=5,(VLOOKUP(B349,'X5'!$B:$AZ,11,FALSE)),IF($X$1=6,(VLOOKUP(B349,'X6'!$B:$AZ,11,FALSE)),IF($X$1=7,(VLOOKUP(B349,'X7'!$B:$AZ,11,FALSE)),IF($X$1=8,(VLOOKUP(B349,'X8'!$B:$AZ,11,FALSE)),IF($X$1=9,(VLOOKUP(B349,'X9'!$B:$AZ,11,FALSE)),IF($X$1=10,(VLOOKUP(B349,'X10'!$B:$AZ,11,FALSE)),IF($X$1=11,(VLOOKUP(B349,'X11'!$B:$AZ,11,FALSE)),IF($X$1=12,(VLOOKUP(B349,'X12'!$B:$AZ,11,FALSE)),IF($X$1=13,(VLOOKUP(B349,'X13'!$B:$AZ,11,FALSE)),"B")))))))))))))))</f>
        <v xml:space="preserve"> </v>
      </c>
      <c r="P349" s="184" t="str">
        <f ca="1">IF(ISERROR(IF($X$1=1,(VLOOKUP(B349,'X1'!$B:$AZ,12,FALSE)),IF($X$1=2,(VLOOKUP(B349,'X2'!$B:$AZ,12,FALSE)),IF($X$1=3,(VLOOKUP(B349,'X3'!$B:$AZ,12,FALSE)),IF($X$1=4,(VLOOKUP(B349,'X4'!$B:$AZ,12,FALSE)),IF($X$1=5,(VLOOKUP(B349,'X5'!$B:$AZ,12,FALSE)),IF($X$1=6,(VLOOKUP(B349,'X6'!$B:$AZ,12,FALSE)),IF($X$1=7,(VLOOKUP(B349,'X7'!$B:$AZ,12,FALSE)),IF($X$1=8,(VLOOKUP(B349,'X8'!$B:$AZ,12,FALSE)),IF($X$1=9,(VLOOKUP(B349,'X9'!$B:$AZ,12,FALSE)),IF($X$1=10,(VLOOKUP(B349,'X10'!$B:$AZ,12,FALSE)),IF($X$1=11,(VLOOKUP(B349,'X11'!$B:$AZ,12,FALSE)),IF($X$1=12,(VLOOKUP(B349,'X12'!$B:$AZ,12,FALSE)),IF($X$1=13,(VLOOKUP(B349,'X13'!$B:$AZ,12,FALSE)),"B"))))))))))))))=TRUE," ",(IF($X$1=1,(VLOOKUP(B349,'X1'!$B:$AZ,12,FALSE)),IF($X$1=2,(VLOOKUP(B349,'X2'!$B:$AZ,12,FALSE)),IF($X$1=3,(VLOOKUP(B349,'X3'!$B:$AZ,12,FALSE)),IF($X$1=4,(VLOOKUP(B349,'X4'!$B:$AZ,12,FALSE)),IF($X$1=5,(VLOOKUP(B349,'X5'!$B:$AZ,12,FALSE)),IF($X$1=6,(VLOOKUP(B349,'X6'!$B:$AZ,12,FALSE)),IF($X$1=7,(VLOOKUP(B349,'X7'!$B:$AZ,12,FALSE)),IF($X$1=8,(VLOOKUP(B349,'X8'!$B:$AZ,12,FALSE)),IF($X$1=9,(VLOOKUP(B349,'X9'!$B:$AZ,12,FALSE)),IF($X$1=10,(VLOOKUP(B349,'X10'!$B:$AZ,12,FALSE)),IF($X$1=11,(VLOOKUP(B349,'X11'!$B:$AZ,12,FALSE)),IF($X$1=12,(VLOOKUP(B349,'X12'!$B:$AZ,12,FALSE)),IF($X$1=13,(VLOOKUP(B349,'X13'!$B:$AZ,12,FALSE)),"B")))))))))))))))</f>
        <v xml:space="preserve"> </v>
      </c>
      <c r="Q349" s="185" t="str">
        <f ca="1">IF(ISERROR(IF($X$1=1,(VLOOKUP(B349,'X1'!$B:$AZ,46,FALSE)),IF($X$1=2,(VLOOKUP(B349,'X2'!$B:$AZ,46,FALSE)),IF($X$1=3,(VLOOKUP(B349,'X3'!$B:$AZ,46,FALSE)),IF($X$1=4,(VLOOKUP(B349,'X4'!$B:$AZ,46,FALSE)),IF($X$1=5,(VLOOKUP(B349,'X5'!$B:$AZ,46,FALSE)),IF($X$1=6,(VLOOKUP(B349,'X6'!$B:$AZ,46,FALSE)),IF($X$1=7,(VLOOKUP(B349,'X7'!$B:$AZ,46,FALSE)),IF($X$1=8,(VLOOKUP(B349,'X8'!$B:$AZ,46,FALSE)),IF($X$1=9,(VLOOKUP(B349,'X9'!$B:$AZ,46,FALSE)),IF($X$1=10,(VLOOKUP(B349,'X10'!$B:$AZ,46,FALSE)),IF($X$1=11,(VLOOKUP(B349,'X11'!$B:$AZ,46,FALSE)),IF($X$1=12,(VLOOKUP(B349,'X12'!$B:$AZ,46,FALSE)),IF($X$1=13,(VLOOKUP(B349,'X13'!$B:$AZ,46,FALSE)),"B"))))))))))))))=TRUE," ",(IF($X$1=1,(VLOOKUP(B349,'X1'!$B:$AZ,46,FALSE)),IF($X$1=2,(VLOOKUP(B349,'X2'!$B:$AZ,46,FALSE)),IF($X$1=3,(VLOOKUP(B349,'X3'!$B:$AZ,46,FALSE)),IF($X$1=4,(VLOOKUP(B349,'X4'!$B:$AZ,46,FALSE)),IF($X$1=5,(VLOOKUP(B349,'X5'!$B:$AZ,46,FALSE)),IF($X$1=6,(VLOOKUP(B349,'X6'!$B:$AZ,46,FALSE)),IF($X$1=7,(VLOOKUP(B349,'X7'!$B:$AZ,46,FALSE)),IF($X$1=8,(VLOOKUP(B349,'X8'!$B:$AZ,46,FALSE)),IF($X$1=9,(VLOOKUP(B349,'X9'!$B:$AZ,46,FALSE)),IF($X$1=10,(VLOOKUP(B349,'X10'!$B:$AZ,46,FALSE)),IF($X$1=11,(VLOOKUP(B349,'X11'!$B:$AZ,46,FALSE)),IF($X$1=12,(VLOOKUP(B349,'X12'!$B:$AZ,46,FALSE)),IF($X$1=13,(VLOOKUP(B349,'X13'!$B:$AZ,46,FALSE)),"B")))))))))))))))</f>
        <v xml:space="preserve"> </v>
      </c>
      <c r="R349" s="185" t="str">
        <f ca="1">IF(ISERROR(IF($X$1=1,(VLOOKUP(B349,'X1'!$B:$AZ,15,FALSE)),IF($X$1=2,(VLOOKUP(B349,'X2'!$B:$AZ,15,FALSE)),IF($X$1=3,(VLOOKUP(B349,'X3'!$B:$AZ,15,FALSE)),IF($X$1=4,(VLOOKUP(B349,'X4'!$B:$AZ,15,FALSE)),IF($X$1=5,(VLOOKUP(B349,'X5'!$B:$AZ,15,FALSE)),IF($X$1=6,(VLOOKUP(B349,'X6'!$B:$AZ,15,FALSE)),IF($X$1=7,(VLOOKUP(B349,'X7'!$B:$AZ,15,FALSE)),IF($X$1=8,(VLOOKUP(B349,'X8'!$B:$AZ,15,FALSE)),IF($X$1=9,(VLOOKUP(B349,'X9'!$B:$AZ,15,FALSE)),IF($X$1=10,(VLOOKUP(B349,'X10'!$B:$AZ,15,FALSE)),IF($X$1=11,(VLOOKUP(B349,'X11'!$B:$AZ,15,FALSE)),IF($X$1=12,(VLOOKUP(B349,'X12'!$B:$AZ,15,FALSE)),IF($X$1=13,(VLOOKUP(B349,'X13'!$B:$AZ,15,FALSE)),"B"))))))))))))))=TRUE," ",(IF($X$1=1,(VLOOKUP(B349,'X1'!$B:$AZ,15,FALSE)),IF($X$1=2,(VLOOKUP(B349,'X2'!$B:$AZ,15,FALSE)),IF($X$1=3,(VLOOKUP(B349,'X3'!$B:$AZ,15,FALSE)),IF($X$1=4,(VLOOKUP(B349,'X4'!$B:$AZ,15,FALSE)),IF($X$1=5,(VLOOKUP(B349,'X5'!$B:$AZ,15,FALSE)),IF($X$1=6,(VLOOKUP(B349,'X6'!$B:$AZ,15,FALSE)),IF($X$1=7,(VLOOKUP(B349,'X7'!$B:$AZ,15,FALSE)),IF($X$1=8,(VLOOKUP(B349,'X8'!$B:$AZ,15,FALSE)),IF($X$1=9,(VLOOKUP(B349,'X9'!$B:$AZ,15,FALSE)),IF($X$1=10,(VLOOKUP(B349,'X10'!$B:$AZ,15,FALSE)),IF($X$1=11,(VLOOKUP(B349,'X11'!$B:$AZ,15,FALSE)),IF($X$1=12,(VLOOKUP(B349,'X12'!$B:$AZ,15,FALSE)),IF($X$1=13,(VLOOKUP(B349,'X13'!$B:$AZ,15,FALSE)),"B")))))))))))))))</f>
        <v xml:space="preserve"> </v>
      </c>
      <c r="S349" s="185" t="str">
        <f ca="1">IF(ISERROR(IF((IF($X$1=1,(VLOOKUP(B349,'X1'!$B:$AZ,14,FALSE)),(IF($X$1=2,(VLOOKUP(B349,'X2'!$B:$AZ,14,FALSE)),(IF($X$1=3,(VLOOKUP(B349,'X3'!$B:$AZ,14,FALSE)),(IF($X$1=4,(VLOOKUP(B349,'X4'!$B:$AZ,14,FALSE)),(IF($X$1=5,(VLOOKUP(B349,'X5'!$B:$AZ,14,FALSE)),(IF($X$1=6,(VLOOKUP(B349,'X6'!$B:$AZ,14,FALSE)),(IF($X$1=7,(VLOOKUP(B349,'X7'!$B:$AZ,14,FALSE)),(IF($X$1=8,(VLOOKUP(B349,'X8'!$B:$AZ,14,FALSE)),(IF($X$1=9,(VLOOKUP(B349,'X9'!$B:$AZ,14,FALSE)),(IF($X$1=10,(VLOOKUP(B349,'X10'!$B:$AZ,14,FALSE)),(IF($X$1=11,(VLOOKUP(B349,'X11'!$B:$AZ,14,FALSE)),(IF($X$1=12,(VLOOKUP(B349,'X12'!$B:$AZ,14,FALSE)),(VLOOKUP(B349,'X13'!$B:$AZ,14,FALSE))))))))))))))))))))))))))=$V$1," ",(IF($X$1=1,(VLOOKUP(B349,'X1'!$B:$AZ,14,FALSE)),(IF($X$1=2,(VLOOKUP(B349,'X2'!$B:$AZ,14,FALSE)),(IF($X$1=3,(VLOOKUP(B349,'X3'!$B:$AZ,14,FALSE)),(IF($X$1=4,(VLOOKUP(B349,'X4'!$B:$AZ,14,FALSE)),(IF($X$1=5,(VLOOKUP(B349,'X5'!$B:$AZ,14,FALSE)),(IF($X$1=6,(VLOOKUP(B349,'X6'!$B:$AZ,14,FALSE)),(IF($X$1=7,(VLOOKUP(B349,'X7'!$B:$AZ,14,FALSE)),(IF($X$1=8,(VLOOKUP(B349,'X8'!$B:$AZ,14,FALSE)),(IF($X$1=9,(VLOOKUP(B349,'X9'!$B:$AZ,14,FALSE)),(IF($X$1=10,(VLOOKUP(B349,'X10'!$B:$AZ,14,FALSE)),(IF($X$1=11,(VLOOKUP(B349,'X11'!$B:$AZ,14,FALSE)),(IF($X$1=12,(VLOOKUP(B349,'X12'!$B:$AZ,14,FALSE)),(VLOOKUP(B349,'X13'!$B:$AZ,14,FALSE))))))))))))))))))))))))))))=TRUE," ",(IF((IF($X$1=1,(VLOOKUP(B349,'X1'!$B:$AZ,14,FALSE)),(IF($X$1=2,(VLOOKUP(B349,'X2'!$B:$AZ,14,FALSE)),(IF($X$1=3,(VLOOKUP(B349,'X3'!$B:$AZ,14,FALSE)),(IF($X$1=4,(VLOOKUP(B349,'X4'!$B:$AZ,14,FALSE)),(IF($X$1=5,(VLOOKUP(B349,'X5'!$B:$AZ,14,FALSE)),(IF($X$1=6,(VLOOKUP(B349,'X6'!$B:$AZ,14,FALSE)),(IF($X$1=7,(VLOOKUP(B349,'X7'!$B:$AZ,14,FALSE)),(IF($X$1=8,(VLOOKUP(B349,'X8'!$B:$AZ,14,FALSE)),(IF($X$1=9,(VLOOKUP(B349,'X9'!$B:$AZ,14,FALSE)),(IF($X$1=10,(VLOOKUP(B349,'X10'!$B:$AZ,14,FALSE)),(IF($X$1=11,(VLOOKUP(B349,'X11'!$B:$AZ,14,FALSE)),(IF($X$1=12,(VLOOKUP(B349,'X12'!$B:$AZ,14,FALSE)),(VLOOKUP(B349,'X13'!$B:$AZ,14,FALSE))))))))))))))))))))))))))=$V$1," ",(IF($X$1=1,(VLOOKUP(B349,'X1'!$B:$AZ,14,FALSE)),(IF($X$1=2,(VLOOKUP(B349,'X2'!$B:$AZ,14,FALSE)),(IF($X$1=3,(VLOOKUP(B349,'X3'!$B:$AZ,14,FALSE)),(IF($X$1=4,(VLOOKUP(B349,'X4'!$B:$AZ,14,FALSE)),(IF($X$1=5,(VLOOKUP(B349,'X5'!$B:$AZ,14,FALSE)),(IF($X$1=6,(VLOOKUP(B349,'X6'!$B:$AZ,14,FALSE)),(IF($X$1=7,(VLOOKUP(B349,'X7'!$B:$AZ,14,FALSE)),(IF($X$1=8,(VLOOKUP(B349,'X8'!$B:$AZ,14,FALSE)),(IF($X$1=9,(VLOOKUP(B349,'X9'!$B:$AZ,14,FALSE)),(IF($X$1=10,(VLOOKUP(B349,'X10'!$B:$AZ,14,FALSE)),(IF($X$1=11,(VLOOKUP(B349,'X11'!$B:$AZ,14,FALSE)),(IF($X$1=12,(VLOOKUP(B349,'X12'!$B:$AZ,14,FALSE)),(VLOOKUP(B349,'X13'!$B:$AZ,14,FALSE)))))))))))))))))))))))))))))</f>
        <v xml:space="preserve"> </v>
      </c>
    </row>
    <row r="350" spans="1:19" ht="14.1" customHeight="1" x14ac:dyDescent="0.2">
      <c r="A350" s="156" t="s">
        <v>1058</v>
      </c>
      <c r="B350" s="122" t="str">
        <f>IF(ISERROR(IF($U$16=1,(VLOOKUP(A350,$AC$89:$AH$125,2,FALSE)),IF((IF($X$1=1,'X1'!B309,(IF($X$1=2,'X2'!B309,(IF($X$1=3,'X3'!B309,(IF($X$1=4,'X4'!B309,(IF($X$1=5,'X5'!B309,(IF($X$1=6,'X6'!B309,(IF($X$1=7,'X7'!B309,(IF($X$1=8,'X8'!B309,(IF($X$1=9,'X9'!B309,(IF($X$1=10,'X10'!B309,(IF($X$1=11,'X11'!B309,(IF($X$1=12,'X12'!B309,'X13'!B309))))))))))))))))))))))))="","",(IF($X$1=1,'X1'!B309,(IF($X$1=2,'X2'!B309,(IF($X$1=3,'X3'!B309,(IF($X$1=4,'X4'!B309,(IF($X$1=5,'X5'!B309,(IF($X$1=6,'X6'!B309,(IF($X$1=7,'X7'!B309,(IF($X$1=8,'X8'!B309,(IF($X$1=9,'X9'!B309,(IF($X$1=10,'X10'!B309,(IF($X$1=11,'X11'!B309,(IF($X$1=12,'X12'!B309,'X13'!B309)))))))))))))))))))))))))))=TRUE," ",(IF($U$16=1,(VLOOKUP(A350,$AC$89:$AH$125,2,FALSE)),IF((IF($X$1=1,'X1'!B309,(IF($X$1=2,'X2'!B309,(IF($X$1=3,'X3'!B309,(IF($X$1=4,'X4'!B309,(IF($X$1=5,'X5'!B309,(IF($X$1=6,'X6'!B309,(IF($X$1=7,'X7'!B309,(IF($X$1=8,'X8'!B309,(IF($X$1=9,'X9'!B309,(IF($X$1=10,'X10'!B309,(IF($X$1=11,'X11'!B309,(IF($X$1=12,'X12'!B309,'X13'!B309))))))))))))))))))))))))="","",(IF($X$1=1,'X1'!B309,(IF($X$1=2,'X2'!B309,(IF($X$1=3,'X3'!B309,(IF($X$1=4,'X4'!B309,(IF($X$1=5,'X5'!B309,(IF($X$1=6,'X6'!B309,(IF($X$1=7,'X7'!B309,(IF($X$1=8,'X8'!B309,(IF($X$1=9,'X9'!B309,(IF($X$1=10,'X10'!B309,(IF($X$1=11,'X11'!B309,(IF($X$1=12,'X12'!B309,'X13'!B309))))))))))))))))))))))))))))</f>
        <v/>
      </c>
      <c r="C350" s="181" t="str">
        <f ca="1">IF(ISERROR(IF($X$1=1,(VLOOKUP(B350,'X1'!$B:$AZ,47,FALSE)),IF($X$1=2,(VLOOKUP(B350,'X2'!$B:$AZ,47,FALSE)),IF($X$1=3,(VLOOKUP(B350,'X3'!$B:$AZ,47,FALSE)),IF($X$1=4,(VLOOKUP(B350,'X4'!$B:$AZ,47,FALSE)),IF($X$1=5,(VLOOKUP(B350,'X5'!$B:$AZ,47,FALSE)),IF($X$1=6,(VLOOKUP(B350,'X6'!$B:$AZ,47,FALSE)),IF($X$1=7,(VLOOKUP(B350,'X7'!$B:$AZ,47,FALSE)),IF($X$1=8,(VLOOKUP(B350,'X8'!$B:$AZ,47,FALSE)),IF($X$1=9,(VLOOKUP(B350,'X9'!$B:$AZ,47,FALSE)),IF($X$1=10,(VLOOKUP(B350,'X10'!$B:$AZ,47,FALSE)),IF($X$1=11,(VLOOKUP(B350,'X11'!$B:$AZ,47,FALSE)),IF($X$1=12,(VLOOKUP(B350,'X12'!$B:$AZ,47,FALSE)),IF($X$1=13,(VLOOKUP(B350,'X13'!$B:$AZ,47,FALSE)),"B"))))))))))))))=TRUE," ",(IF($X$1=1,(VLOOKUP(B350,'X1'!$B:$AZ,47,FALSE)),IF($X$1=2,(VLOOKUP(B350,'X2'!$B:$AZ,47,FALSE)),IF($X$1=3,(VLOOKUP(B350,'X3'!$B:$AZ,47,FALSE)),IF($X$1=4,(VLOOKUP(B350,'X4'!$B:$AZ,47,FALSE)),IF($X$1=5,(VLOOKUP(B350,'X5'!$B:$AZ,47,FALSE)),IF($X$1=6,(VLOOKUP(B350,'X6'!$B:$AZ,47,FALSE)),IF($X$1=7,(VLOOKUP(B350,'X7'!$B:$AZ,47,FALSE)),IF($X$1=8,(VLOOKUP(B350,'X8'!$B:$AZ,47,FALSE)),IF($X$1=9,(VLOOKUP(B350,'X9'!$B:$AZ,47,FALSE)),IF($X$1=10,(VLOOKUP(B350,'X10'!$B:$AZ,47,FALSE)),IF($X$1=11,(VLOOKUP(B350,'X11'!$B:$AZ,47,FALSE)),IF($X$1=12,(VLOOKUP(B350,'X12'!$B:$AZ,47,FALSE)),IF($X$1=13,(VLOOKUP(B350,'X13'!$B:$AZ,47,FALSE)),"B")))))))))))))))</f>
        <v xml:space="preserve"> </v>
      </c>
      <c r="D350" s="181" t="str">
        <f ca="1">IF(ISERROR(IF($X$1=1,(VLOOKUP(B350,'X1'!$B:$AP,41,FALSE)),IF($X$1=2,(VLOOKUP(B350,'X2'!$B:$AP,41,FALSE)),IF($X$1=3,(VLOOKUP(B350,'X3'!$B:$AP,41,FALSE)),IF($X$1=4,(VLOOKUP(B350,'X4'!$B:$AP,41,FALSE)),IF($X$1=5,(VLOOKUP(B350,'X5'!$B:$AP,41,FALSE)),IF($X$1=6,(VLOOKUP(B350,'X6'!$B:$AP,41,FALSE)),IF($X$1=7,(VLOOKUP(B350,'X7'!$B:$AP,41,FALSE)),IF($X$1=8,(VLOOKUP(B350,'X8'!$B:$AP,41,FALSE)),IF($X$1=9,(VLOOKUP(B350,'X9'!$B:$AP,41,FALSE)),IF($X$1=10,(VLOOKUP(B350,'X10'!$B:$AP,41,FALSE)),IF($X$1=11,(VLOOKUP(B350,'X11'!$B:$AP,41,FALSE)),IF($X$1=12,(VLOOKUP(B350,'X12'!$B:$AP,41,FALSE)),IF($X$1=13,(VLOOKUP(B350,'X13'!$B:$AP,41,FALSE)),"B"))))))))))))))=TRUE," ",(IF($X$1=1,(VLOOKUP(B350,'X1'!$B:$AP,41,FALSE)),IF($X$1=2,(VLOOKUP(B350,'X2'!$B:$AP,41,FALSE)),IF($X$1=3,(VLOOKUP(B350,'X3'!$B:$AP,41,FALSE)),IF($X$1=4,(VLOOKUP(B350,'X4'!$B:$AP,41,FALSE)),IF($X$1=5,(VLOOKUP(B350,'X5'!$B:$AP,41,FALSE)),IF($X$1=6,(VLOOKUP(B350,'X6'!$B:$AP,41,FALSE)),IF($X$1=7,(VLOOKUP(B350,'X7'!$B:$AP,41,FALSE)),IF($X$1=8,(VLOOKUP(B350,'X8'!$B:$AP,41,FALSE)),IF($X$1=9,(VLOOKUP(B350,'X9'!$B:$AP,41,FALSE)),IF($X$1=10,(VLOOKUP(B350,'X10'!$B:$AP,41,FALSE)),IF($X$1=11,(VLOOKUP(B350,'X11'!$B:$AP,41,FALSE)),IF($X$1=12,(VLOOKUP(B350,'X12'!$B:$AP,41,FALSE)),IF($X$1=13,(VLOOKUP(B350,'X13'!$B:$AP,41,FALSE)),"B")))))))))))))))</f>
        <v xml:space="preserve"> </v>
      </c>
      <c r="E350" s="182" t="str">
        <f ca="1">IF(ISERROR(IF($X$1=1,(VLOOKUP(B350,'X1'!$B:$AP,7,FALSE)),IF($X$1=2,(VLOOKUP(B350,'X2'!$B:$AP,7,FALSE)),IF($X$1=3,(VLOOKUP(B350,'X3'!$B:$AP,7,FALSE)),IF($X$1=4,(VLOOKUP(B350,'X4'!$B:$AP,7,FALSE)),IF($X$1=5,(VLOOKUP(B350,'X5'!$B:$AP,7,FALSE)),IF($X$1=6,(VLOOKUP(B350,'X6'!$B:$AP,7,FALSE)),IF($X$1=7,(VLOOKUP(B350,'X7'!$B:$AP,7,FALSE)),IF($X$1=8,(VLOOKUP(B350,'X8'!$B:$AP,7,FALSE)),IF($X$1=9,(VLOOKUP(B350,'X9'!$B:$AP,7,FALSE)),IF($X$1=10,(VLOOKUP(B350,'X10'!$B:$AP,7,FALSE)),IF($X$1=11,(VLOOKUP(B350,'X11'!$B:$AP,7,FALSE)),IF($X$1=12,(VLOOKUP(B350,'X12'!$B:$AP,7,FALSE)),IF($X$1=13,(VLOOKUP(B350,'X13'!$B:$AP,7,FALSE)),"B"))))))))))))))=TRUE," ",(IF($X$1=1,(VLOOKUP(B350,'X1'!$B:$AP,7,FALSE)),IF($X$1=2,(VLOOKUP(B350,'X2'!$B:$AP,7,FALSE)),IF($X$1=3,(VLOOKUP(B350,'X3'!$B:$AP,7,FALSE)),IF($X$1=4,(VLOOKUP(B350,'X4'!$B:$AP,7,FALSE)),IF($X$1=5,(VLOOKUP(B350,'X5'!$B:$AP,7,FALSE)),IF($X$1=6,(VLOOKUP(B350,'X6'!$B:$AP,7,FALSE)),IF($X$1=7,(VLOOKUP(B350,'X7'!$B:$AP,7,FALSE)),IF($X$1=8,(VLOOKUP(B350,'X8'!$B:$AP,7,FALSE)),IF($X$1=9,(VLOOKUP(B350,'X9'!$B:$AP,7,FALSE)),IF($X$1=10,(VLOOKUP(B350,'X10'!$B:$AP,7,FALSE)),IF($X$1=11,(VLOOKUP(B350,'X11'!$B:$AP,7,FALSE)),IF($X$1=12,(VLOOKUP(B350,'X12'!$B:$AP,7,FALSE)),IF($X$1=13,(VLOOKUP(B350,'X13'!$B:$AP,7,FALSE)),"B")))))))))))))))</f>
        <v xml:space="preserve"> </v>
      </c>
      <c r="F350" s="182" t="str">
        <f ca="1">IF(ISERROR(IF((IF($X$1=1,(VLOOKUP(B350,'X1'!$B:$AO,6,FALSE)),(IF($X$1=2,(VLOOKUP(B350,'X2'!$B:$AO,6,FALSE)),(IF($X$1=3,(VLOOKUP(B350,'X3'!$B:$AO,6,FALSE)),(IF($X$1=4,(VLOOKUP(B350,'X4'!$B:$AO,6,FALSE)),(IF($X$1=5,(VLOOKUP(B350,'X5'!$B:$AO,6,FALSE)),(IF($X$1=6,(VLOOKUP(B350,'X6'!$B:$AO,6,FALSE)),(IF($X$1=7,(VLOOKUP(B350,'X7'!$B:$AO,6,FALSE)),(IF($X$1=8,(VLOOKUP(B350,'X8'!$B:$AO,6,FALSE)),(IF($X$1=9,(VLOOKUP(B350,'X9'!$B:$AO,6,FALSE)),(IF($X$1=10,(VLOOKUP(B350,'X10'!$B:$AO,6,FALSE)),(IF($X$1=11,(VLOOKUP(B350,'X11'!$B:$AO,6,FALSE)),(IF($X$1=12,(VLOOKUP(B350,'X12'!$B:$AO,6,FALSE)),(VLOOKUP(B350,'X13'!$B:$AO,6,FALSE))))))))))))))))))))))))))=$V$1," ",(IF($X$1=1,(VLOOKUP(B350,'X1'!$B:$AO,6,FALSE)),(IF($X$1=2,(VLOOKUP(B350,'X2'!$B:$AO,6,FALSE)),(IF($X$1=3,(VLOOKUP(B350,'X3'!$B:$AO,6,FALSE)),(IF($X$1=4,(VLOOKUP(B350,'X4'!$B:$AO,6,FALSE)),(IF($X$1=5,(VLOOKUP(B350,'X5'!$B:$AO,6,FALSE)),(IF($X$1=6,(VLOOKUP(B350,'X6'!$B:$AO,6,FALSE)),(IF($X$1=7,(VLOOKUP(B350,'X7'!$B:$AO,6,FALSE)),(IF($X$1=8,(VLOOKUP(B350,'X8'!$B:$AO,6,FALSE)),(IF($X$1=9,(VLOOKUP(B350,'X9'!$B:$AO,6,FALSE)),(IF($X$1=10,(VLOOKUP(B350,'X10'!$B:$AO,6,FALSE)),(IF($X$1=11,(VLOOKUP(B350,'X11'!$B:$AO,6,FALSE)),(IF($X$1=12,(VLOOKUP(B350,'X12'!$B:$AO,6,FALSE)),(VLOOKUP(B350,'X13'!$B:$AO,6,FALSE))))))))))))))))))))))))))))=TRUE," ",(IF((IF($X$1=1,(VLOOKUP(B350,'X1'!$B:$AO,6,FALSE)),(IF($X$1=2,(VLOOKUP(B350,'X2'!$B:$AO,6,FALSE)),(IF($X$1=3,(VLOOKUP(B350,'X3'!$B:$AO,6,FALSE)),(IF($X$1=4,(VLOOKUP(B350,'X4'!$B:$AO,6,FALSE)),(IF($X$1=5,(VLOOKUP(B350,'X5'!$B:$AO,6,FALSE)),(IF($X$1=6,(VLOOKUP(B350,'X6'!$B:$AO,6,FALSE)),(IF($X$1=7,(VLOOKUP(B350,'X7'!$B:$AO,6,FALSE)),(IF($X$1=8,(VLOOKUP(B350,'X8'!$B:$AO,6,FALSE)),(IF($X$1=9,(VLOOKUP(B350,'X9'!$B:$AO,6,FALSE)),(IF($X$1=10,(VLOOKUP(B350,'X10'!$B:$AO,6,FALSE)),(IF($X$1=11,(VLOOKUP(B350,'X11'!$B:$AO,6,FALSE)),(IF($X$1=12,(VLOOKUP(B350,'X12'!$B:$AO,6,FALSE)),(VLOOKUP(B350,'X13'!$B:$AO,6,FALSE))))))))))))))))))))))))))=$V$1," ",(IF($X$1=1,(VLOOKUP(B350,'X1'!$B:$AO,6,FALSE)),(IF($X$1=2,(VLOOKUP(B350,'X2'!$B:$AO,6,FALSE)),(IF($X$1=3,(VLOOKUP(B350,'X3'!$B:$AO,6,FALSE)),(IF($X$1=4,(VLOOKUP(B350,'X4'!$B:$AO,6,FALSE)),(IF($X$1=5,(VLOOKUP(B350,'X5'!$B:$AO,6,FALSE)),(IF($X$1=6,(VLOOKUP(B350,'X6'!$B:$AO,6,FALSE)),(IF($X$1=7,(VLOOKUP(B350,'X7'!$B:$AO,6,FALSE)),(IF($X$1=8,(VLOOKUP(B350,'X8'!$B:$AO,6,FALSE)),(IF($X$1=9,(VLOOKUP(B350,'X9'!$B:$AO,6,FALSE)),(IF($X$1=10,(VLOOKUP(B350,'X10'!$B:$AO,6,FALSE)),(IF($X$1=11,(VLOOKUP(B350,'X11'!$B:$AO,6,FALSE)),(IF($X$1=12,(VLOOKUP(B350,'X12'!$B:$AO,6,FALSE)),(VLOOKUP(B350,'X13'!$B:$AO,6,FALSE)))))))))))))))))))))))))))))</f>
        <v xml:space="preserve"> </v>
      </c>
      <c r="G350" s="182" t="str">
        <f ca="1">IF(ISERROR(IF($X$1=1,(VLOOKUP(B350,'X1'!$B:$AZ,44,FALSE)),IF($X$1=2,(VLOOKUP(B350,'X2'!$B:$AZ,44,FALSE)),IF($X$1=3,(VLOOKUP(B350,'X3'!$B:$AZ,44,FALSE)),IF($X$1=4,(VLOOKUP(B350,'X4'!$B:$AZ,44,FALSE)),IF($X$1=5,(VLOOKUP(B350,'X5'!$B:$AZ,44,FALSE)),IF($X$1=6,(VLOOKUP(B350,'X6'!$B:$AZ,44,FALSE)),IF($X$1=7,(VLOOKUP(B350,'X7'!$B:$AZ,44,FALSE)),IF($X$1=8,(VLOOKUP(B350,'X8'!$B:$AZ,44,FALSE)),IF($X$1=9,(VLOOKUP(B350,'X9'!$B:$AZ,44,FALSE)),IF($X$1=10,(VLOOKUP(B350,'X10'!$B:$AZ,44,FALSE)),IF($X$1=11,(VLOOKUP(B350,'X11'!$B:$AZ,44,FALSE)),IF($X$1=12,(VLOOKUP(B350,'X12'!$B:$AZ,44,FALSE)),IF($X$1=13,(VLOOKUP(B350,'X13'!$B:$AZ,44,FALSE)),"B"))))))))))))))=TRUE," ",(IF($X$1=1,(VLOOKUP(B350,'X1'!$B:$AZ,44,FALSE)),IF($X$1=2,(VLOOKUP(B350,'X2'!$B:$AZ,44,FALSE)),IF($X$1=3,(VLOOKUP(B350,'X3'!$B:$AZ,44,FALSE)),IF($X$1=4,(VLOOKUP(B350,'X4'!$B:$AZ,44,FALSE)),IF($X$1=5,(VLOOKUP(B350,'X5'!$B:$AZ,44,FALSE)),IF($X$1=6,(VLOOKUP(B350,'X6'!$B:$AZ,44,FALSE)),IF($X$1=7,(VLOOKUP(B350,'X7'!$B:$AZ,44,FALSE)),IF($X$1=8,(VLOOKUP(B350,'X8'!$B:$AZ,44,FALSE)),IF($X$1=9,(VLOOKUP(B350,'X9'!$B:$AZ,44,FALSE)),IF($X$1=10,(VLOOKUP(B350,'X10'!$B:$AZ,44,FALSE)),IF($X$1=11,(VLOOKUP(B350,'X11'!$B:$AZ,44,FALSE)),IF($X$1=12,(VLOOKUP(B350,'X12'!$B:$AZ,44,FALSE)),IF($X$1=13,(VLOOKUP(B350,'X13'!$B:$AZ,44,FALSE)),"B")))))))))))))))</f>
        <v xml:space="preserve"> </v>
      </c>
      <c r="H350" s="182" t="str">
        <f ca="1">IF(ISERROR(IF($X$1=1,(VLOOKUP(B350,'X1'!$B:$AZ,8,FALSE)),IF($X$1=2,(VLOOKUP(B350,'X2'!$B:$AZ,8,FALSE)),IF($X$1=3,(VLOOKUP(B350,'X3'!$B:$AZ,8,FALSE)),IF($X$1=4,(VLOOKUP(B350,'X4'!$B:$AZ,8,FALSE)),IF($X$1=5,(VLOOKUP(B350,'X5'!$B:$AZ,8,FALSE)),IF($X$1=6,(VLOOKUP(B350,'X6'!$B:$AZ,8,FALSE)),IF($X$1=7,(VLOOKUP(B350,'X7'!$B:$AZ,8,FALSE)),IF($X$1=8,(VLOOKUP(B350,'X8'!$B:$AZ,8,FALSE)),IF($X$1=9,(VLOOKUP(B350,'X9'!$B:$AZ,8,FALSE)),IF($X$1=10,(VLOOKUP(B350,'X10'!$B:$AZ,8,FALSE)),IF($X$1=11,(VLOOKUP(B350,'X11'!$B:$AZ,8,FALSE)),IF($X$1=12,(VLOOKUP(B350,'X12'!$B:$AZ,8,FALSE)),IF($X$1=13,(VLOOKUP(B350,'X13'!$B:$AZ,8,FALSE)),"B"))))))))))))))=TRUE," ",(IF($X$1=1,(VLOOKUP(B350,'X1'!$B:$AZ,8,FALSE)),IF($X$1=2,(VLOOKUP(B350,'X2'!$B:$AZ,8,FALSE)),IF($X$1=3,(VLOOKUP(B350,'X3'!$B:$AZ,8,FALSE)),IF($X$1=4,(VLOOKUP(B350,'X4'!$B:$AZ,8,FALSE)),IF($X$1=5,(VLOOKUP(B350,'X5'!$B:$AZ,8,FALSE)),IF($X$1=6,(VLOOKUP(B350,'X6'!$B:$AZ,8,FALSE)),IF($X$1=7,(VLOOKUP(B350,'X7'!$B:$AZ,8,FALSE)),IF($X$1=8,(VLOOKUP(B350,'X8'!$B:$AZ,8,FALSE)),IF($X$1=9,(VLOOKUP(B350,'X9'!$B:$AZ,8,FALSE)),IF($X$1=10,(VLOOKUP(B350,'X10'!$B:$AZ,8,FALSE)),IF($X$1=11,(VLOOKUP(B350,'X11'!$B:$AZ,8,FALSE)),IF($X$1=12,(VLOOKUP(B350,'X12'!$B:$AZ,8,FALSE)),IF($X$1=13,(VLOOKUP(B350,'X13'!$B:$AZ,8,FALSE)),"B")))))))))))))))</f>
        <v xml:space="preserve"> </v>
      </c>
      <c r="I350" s="183" t="str">
        <f ca="1">IF(ISERROR(IF($X$1=1,(VLOOKUP(B350,'X1'!$B:$AZ,2,FALSE)),IF($X$1=2,(VLOOKUP(B350,'X2'!$B:$AZ,2,FALSE)),IF($X$1=3,(VLOOKUP(B350,'X3'!$B:$AZ,2,FALSE)),IF($X$1=4,(VLOOKUP(B350,'X4'!$B:$AZ,2,FALSE)),IF($X$1=5,(VLOOKUP(B350,'X5'!$B:$AZ,2,FALSE)),IF($X$1=6,(VLOOKUP(B350,'X6'!$B:$AZ,2,FALSE)),IF($X$1=7,(VLOOKUP(B350,'X7'!$B:$AZ,2,FALSE)),IF($X$1=8,(VLOOKUP(B350,'X8'!$B:$AZ,2,FALSE)),IF($X$1=9,(VLOOKUP(B350,'X9'!$B:$AZ,2,FALSE)),IF($X$1=10,(VLOOKUP(B350,'X10'!$B:$AZ,2,FALSE)),IF($X$1=11,(VLOOKUP(B350,'X11'!$B:$AZ,2,FALSE)),IF($X$1=12,(VLOOKUP(B350,'X12'!$B:$AZ,2,FALSE)),IF($X$1=13,(VLOOKUP(B350,'X13'!$B:$AZ,2,FALSE)),"B"))))))))))))))=TRUE," ",(IF($X$1=1,(VLOOKUP(B350,'X1'!$B:$AZ,2,FALSE)),IF($X$1=2,(VLOOKUP(B350,'X2'!$B:$AZ,2,FALSE)),IF($X$1=3,(VLOOKUP(B350,'X3'!$B:$AZ,2,FALSE)),IF($X$1=4,(VLOOKUP(B350,'X4'!$B:$AZ,2,FALSE)),IF($X$1=5,(VLOOKUP(B350,'X5'!$B:$AZ,2,FALSE)),IF($X$1=6,(VLOOKUP(B350,'X6'!$B:$AZ,2,FALSE)),IF($X$1=7,(VLOOKUP(B350,'X7'!$B:$AZ,2,FALSE)),IF($X$1=8,(VLOOKUP(B350,'X8'!$B:$AZ,2,FALSE)),IF($X$1=9,(VLOOKUP(B350,'X9'!$B:$AZ,2,FALSE)),IF($X$1=10,(VLOOKUP(B350,'X10'!$B:$AZ,2,FALSE)),IF($X$1=11,(VLOOKUP(B350,'X11'!$B:$AZ,2,FALSE)),IF($X$1=12,(VLOOKUP(B350,'X12'!$B:$AZ,2,FALSE)),IF($X$1=13,(VLOOKUP(B350,'X13'!$B:$AZ,2,FALSE)),"B")))))))))))))))</f>
        <v xml:space="preserve"> </v>
      </c>
      <c r="J350" s="183" t="str">
        <f ca="1">IF(ISERROR(IF($X$1=1,(VLOOKUP(B350,'X1'!$B:$AZ,3,FALSE)),IF($X$1=2,(VLOOKUP(B350,'X2'!$B:$AZ,3,FALSE)),IF($X$1=3,(VLOOKUP(B350,'X3'!$B:$AZ,3,FALSE)),IF($X$1=4,(VLOOKUP(B350,'X4'!$B:$AZ,3,FALSE)),IF($X$1=5,(VLOOKUP(B350,'X5'!$B:$AZ,3,FALSE)),IF($X$1=6,(VLOOKUP(B350,'X6'!$B:$AZ,3,FALSE)),IF($X$1=7,(VLOOKUP(B350,'X7'!$B:$AZ,3,FALSE)),IF($X$1=8,(VLOOKUP(B350,'X8'!$B:$AZ,3,FALSE)),IF($X$1=9,(VLOOKUP(B350,'X9'!$B:$AZ,3,FALSE)),IF($X$1=10,(VLOOKUP(B350,'X10'!$B:$AZ,3,FALSE)),IF($X$1=11,(VLOOKUP(B350,'X11'!$B:$AZ,3,FALSE)),IF($X$1=12,(VLOOKUP(B350,'X12'!$B:$AZ,3,FALSE)),IF($X$1=13,(VLOOKUP(B350,'X13'!$B:$AZ,3,FALSE)),"B"))))))))))))))=TRUE," ",(IF($X$1=1,(VLOOKUP(B350,'X1'!$B:$AZ,3,FALSE)),IF($X$1=2,(VLOOKUP(B350,'X2'!$B:$AZ,3,FALSE)),IF($X$1=3,(VLOOKUP(B350,'X3'!$B:$AZ,3,FALSE)),IF($X$1=4,(VLOOKUP(B350,'X4'!$B:$AZ,3,FALSE)),IF($X$1=5,(VLOOKUP(B350,'X5'!$B:$AZ,3,FALSE)),IF($X$1=6,(VLOOKUP(B350,'X6'!$B:$AZ,3,FALSE)),IF($X$1=7,(VLOOKUP(B350,'X7'!$B:$AZ,3,FALSE)),IF($X$1=8,(VLOOKUP(B350,'X8'!$B:$AZ,3,FALSE)),IF($X$1=9,(VLOOKUP(B350,'X9'!$B:$AZ,3,FALSE)),IF($X$1=10,(VLOOKUP(B350,'X10'!$B:$AZ,3,FALSE)),IF($X$1=11,(VLOOKUP(B350,'X11'!$B:$AZ,3,FALSE)),IF($X$1=12,(VLOOKUP(B350,'X12'!$B:$AZ,3,FALSE)),IF($X$1=13,(VLOOKUP(B350,'X13'!$B:$AZ,3,FALSE)),"B")))))))))))))))</f>
        <v xml:space="preserve"> </v>
      </c>
      <c r="K350" s="183" t="str">
        <f ca="1">IF(ISERROR(IF($X$1=1,(VLOOKUP(B350,'X1'!$B:$AZ,5,FALSE)),IF($X$1=2,(VLOOKUP(B350,'X2'!$B:$AZ,5,FALSE)),IF($X$1=3,(VLOOKUP(B350,'X3'!$B:$AZ,5,FALSE)),IF($X$1=4,(VLOOKUP(B350,'X4'!$B:$AZ,5,FALSE)),IF($X$1=5,(VLOOKUP(B350,'X5'!$B:$AZ,5,FALSE)),IF($X$1=6,(VLOOKUP(B350,'X6'!$B:$AZ,5,FALSE)),IF($X$1=7,(VLOOKUP(B350,'X7'!$B:$AZ,5,FALSE)),IF($X$1=8,(VLOOKUP(B350,'X8'!$B:$AZ,5,FALSE)),IF($X$1=9,(VLOOKUP(B350,'X9'!$B:$AZ,5,FALSE)),IF($X$1=10,(VLOOKUP(B350,'X10'!$B:$AZ,5,FALSE)),IF($X$1=11,(VLOOKUP(B350,'X11'!$B:$AZ,5,FALSE)),IF($X$1=12,(VLOOKUP(B350,'X12'!$B:$AZ,5,FALSE)),IF($X$1=13,(VLOOKUP(B350,'X13'!$B:$AZ,5,FALSE)),"B"))))))))))))))=TRUE," ",(IF($X$1=1,(VLOOKUP(B350,'X1'!$B:$AZ,5,FALSE)),IF($X$1=2,(VLOOKUP(B350,'X2'!$B:$AZ,5,FALSE)),IF($X$1=3,(VLOOKUP(B350,'X3'!$B:$AZ,5,FALSE)),IF($X$1=4,(VLOOKUP(B350,'X4'!$B:$AZ,5,FALSE)),IF($X$1=5,(VLOOKUP(B350,'X5'!$B:$AZ,5,FALSE)),IF($X$1=6,(VLOOKUP(B350,'X6'!$B:$AZ,5,FALSE)),IF($X$1=7,(VLOOKUP(B350,'X7'!$B:$AZ,5,FALSE)),IF($X$1=8,(VLOOKUP(B350,'X8'!$B:$AZ,5,FALSE)),IF($X$1=9,(VLOOKUP(B350,'X9'!$B:$AZ,5,FALSE)),IF($X$1=10,(VLOOKUP(B350,'X10'!$B:$AZ,5,FALSE)),IF($X$1=11,(VLOOKUP(B350,'X11'!$B:$AZ,5,FALSE)),IF($X$1=12,(VLOOKUP(B350,'X12'!$B:$AZ,5,FALSE)),IF($X$1=13,(VLOOKUP(B350,'X13'!$B:$AZ,5,FALSE)),"B")))))))))))))))</f>
        <v xml:space="preserve"> </v>
      </c>
      <c r="L350" s="184" t="str">
        <f ca="1">IF(ISERROR(IF($X$1=1,(VLOOKUP(B350,'X1'!$B:$AZ,9,FALSE)),IF($X$1=2,(VLOOKUP(B350,'X2'!$B:$AZ,9,FALSE)),IF($X$1=3,(VLOOKUP(B350,'X3'!$B:$AZ,9,FALSE)),IF($X$1=4,(VLOOKUP(B350,'X4'!$B:$AZ,9,FALSE)),IF($X$1=5,(VLOOKUP(B350,'X5'!$B:$AZ,9,FALSE)),IF($X$1=6,(VLOOKUP(B350,'X6'!$B:$AZ,9,FALSE)),IF($X$1=7,(VLOOKUP(B350,'X7'!$B:$AZ,9,FALSE)),IF($X$1=8,(VLOOKUP(B350,'X8'!$B:$AZ,9,FALSE)),IF($X$1=9,(VLOOKUP(B350,'X9'!$B:$AZ,9,FALSE)),IF($X$1=10,(VLOOKUP(B350,'X10'!$B:$AZ,9,FALSE)),IF($X$1=11,(VLOOKUP(B350,'X11'!$B:$AZ,9,FALSE)),IF($X$1=12,(VLOOKUP(B350,'X12'!$B:$AZ,9,FALSE)),IF($X$1=13,(VLOOKUP(B350,'X13'!$B:$AZ,9,FALSE)),"B"))))))))))))))=TRUE," ",(IF($X$1=1,(VLOOKUP(B350,'X1'!$B:$AZ,9,FALSE)),IF($X$1=2,(VLOOKUP(B350,'X2'!$B:$AZ,9,FALSE)),IF($X$1=3,(VLOOKUP(B350,'X3'!$B:$AZ,9,FALSE)),IF($X$1=4,(VLOOKUP(B350,'X4'!$B:$AZ,9,FALSE)),IF($X$1=5,(VLOOKUP(B350,'X5'!$B:$AZ,9,FALSE)),IF($X$1=6,(VLOOKUP(B350,'X6'!$B:$AZ,9,FALSE)),IF($X$1=7,(VLOOKUP(B350,'X7'!$B:$AZ,9,FALSE)),IF($X$1=8,(VLOOKUP(B350,'X8'!$B:$AZ,9,FALSE)),IF($X$1=9,(VLOOKUP(B350,'X9'!$B:$AZ,9,FALSE)),IF($X$1=10,(VLOOKUP(B350,'X10'!$B:$AZ,9,FALSE)),IF($X$1=11,(VLOOKUP(B350,'X11'!$B:$AZ,9,FALSE)),IF($X$1=12,(VLOOKUP(B350,'X12'!$B:$AZ,9,FALSE)),IF($X$1=13,(VLOOKUP(B350,'X13'!$B:$AZ,9,FALSE)),"B")))))))))))))))</f>
        <v xml:space="preserve"> </v>
      </c>
      <c r="M350" s="184" t="str">
        <f ca="1">IF(ISERROR(IF($X$1=1,(VLOOKUP(B350,'X1'!$B:$AZ,10,FALSE)),IF($X$1=2,(VLOOKUP(B350,'X2'!$B:$AZ,10,FALSE)),IF($X$1=3,(VLOOKUP(B350,'X3'!$B:$AZ,10,FALSE)),IF($X$1=4,(VLOOKUP(B350,'X4'!$B:$AZ,10,FALSE)),IF($X$1=5,(VLOOKUP(B350,'X5'!$B:$AZ,10,FALSE)),IF($X$1=6,(VLOOKUP(B350,'X6'!$B:$AZ,10,FALSE)),IF($X$1=7,(VLOOKUP(B350,'X7'!$B:$AZ,10,FALSE)),IF($X$1=8,(VLOOKUP(B350,'X8'!$B:$AZ,10,FALSE)),IF($X$1=9,(VLOOKUP(B350,'X9'!$B:$AZ,10,FALSE)),IF($X$1=10,(VLOOKUP(B350,'X10'!$B:$AZ,10,FALSE)),IF($X$1=11,(VLOOKUP(B350,'X11'!$B:$AZ,10,FALSE)),IF($X$1=12,(VLOOKUP(B350,'X12'!$B:$AZ,10,FALSE)),IF($X$1=13,(VLOOKUP(B350,'X13'!$B:$AZ,10,FALSE)),"B"))))))))))))))=TRUE," ",(IF($X$1=1,(VLOOKUP(B350,'X1'!$B:$AZ,10,FALSE)),IF($X$1=2,(VLOOKUP(B350,'X2'!$B:$AZ,10,FALSE)),IF($X$1=3,(VLOOKUP(B350,'X3'!$B:$AZ,10,FALSE)),IF($X$1=4,(VLOOKUP(B350,'X4'!$B:$AZ,10,FALSE)),IF($X$1=5,(VLOOKUP(B350,'X5'!$B:$AZ,10,FALSE)),IF($X$1=6,(VLOOKUP(B350,'X6'!$B:$AZ,10,FALSE)),IF($X$1=7,(VLOOKUP(B350,'X7'!$B:$AZ,10,FALSE)),IF($X$1=8,(VLOOKUP(B350,'X8'!$B:$AZ,10,FALSE)),IF($X$1=9,(VLOOKUP(B350,'X9'!$B:$AZ,10,FALSE)),IF($X$1=10,(VLOOKUP(B350,'X10'!$B:$AZ,10,FALSE)),IF($X$1=11,(VLOOKUP(B350,'X11'!$B:$AZ,10,FALSE)),IF($X$1=12,(VLOOKUP(B350,'X12'!$B:$AZ,10,FALSE)),IF($X$1=13,(VLOOKUP(B350,'X13'!$B:$AZ,10,FALSE)),"B")))))))))))))))</f>
        <v xml:space="preserve"> </v>
      </c>
      <c r="N350" s="185" t="str">
        <f ca="1">IF(ISERROR(IF($X$1=1,(VLOOKUP(B350,'X1'!$B:$AZ,45,FALSE)),IF($X$1=2,(VLOOKUP(B350,'X2'!$B:$AZ,45,FALSE)),IF($X$1=3,(VLOOKUP(B350,'X3'!$B:$AZ,45,FALSE)),IF($X$1=4,(VLOOKUP(B350,'X4'!$B:$AZ,45,FALSE)),IF($X$1=5,(VLOOKUP(B350,'X5'!$B:$AZ,45,FALSE)),IF($X$1=6,(VLOOKUP(B350,'X6'!$B:$AZ,45,FALSE)),IF($X$1=7,(VLOOKUP(B350,'X7'!$B:$AZ,45,FALSE)),IF($X$1=8,(VLOOKUP(B350,'X8'!$B:$AZ,45,FALSE)),IF($X$1=9,(VLOOKUP(B350,'X9'!$B:$AZ,45,FALSE)),IF($X$1=10,(VLOOKUP(B350,'X10'!$B:$AZ,45,FALSE)),IF($X$1=11,(VLOOKUP(B350,'X11'!$B:$AZ,45,FALSE)),IF($X$1=12,(VLOOKUP(B350,'X12'!$B:$AZ,45,FALSE)),IF($X$1=13,(VLOOKUP(B350,'X13'!$B:$AZ,45,FALSE)),"B"))))))))))))))=TRUE," ",(IF($X$1=1,(VLOOKUP(B350,'X1'!$B:$AZ,45,FALSE)),IF($X$1=2,(VLOOKUP(B350,'X2'!$B:$AZ,45,FALSE)),IF($X$1=3,(VLOOKUP(B350,'X3'!$B:$AZ,45,FALSE)),IF($X$1=4,(VLOOKUP(B350,'X4'!$B:$AZ,45,FALSE)),IF($X$1=5,(VLOOKUP(B350,'X5'!$B:$AZ,45,FALSE)),IF($X$1=6,(VLOOKUP(B350,'X6'!$B:$AZ,45,FALSE)),IF($X$1=7,(VLOOKUP(B350,'X7'!$B:$AZ,45,FALSE)),IF($X$1=8,(VLOOKUP(B350,'X8'!$B:$AZ,45,FALSE)),IF($X$1=9,(VLOOKUP(B350,'X9'!$B:$AZ,45,FALSE)),IF($X$1=10,(VLOOKUP(B350,'X10'!$B:$AZ,45,FALSE)),IF($X$1=11,(VLOOKUP(B350,'X11'!$B:$AZ,45,FALSE)),IF($X$1=12,(VLOOKUP(B350,'X12'!$B:$AZ,45,FALSE)),IF($X$1=13,(VLOOKUP(B350,'X13'!$B:$AZ,45,FALSE)),"B")))))))))))))))</f>
        <v xml:space="preserve"> </v>
      </c>
      <c r="O350" s="184" t="str">
        <f ca="1">IF(ISERROR(IF($X$1=1,(VLOOKUP(B350,'X1'!$B:$AZ,11,FALSE)),IF($X$1=2,(VLOOKUP(B350,'X2'!$B:$AZ,11,FALSE)),IF($X$1=3,(VLOOKUP(B350,'X3'!$B:$AZ,11,FALSE)),IF($X$1=4,(VLOOKUP(B350,'X4'!$B:$AZ,11,FALSE)),IF($X$1=5,(VLOOKUP(B350,'X5'!$B:$AZ,11,FALSE)),IF($X$1=6,(VLOOKUP(B350,'X6'!$B:$AZ,11,FALSE)),IF($X$1=7,(VLOOKUP(B350,'X7'!$B:$AZ,11,FALSE)),IF($X$1=8,(VLOOKUP(B350,'X8'!$B:$AZ,11,FALSE)),IF($X$1=9,(VLOOKUP(B350,'X9'!$B:$AZ,11,FALSE)),IF($X$1=10,(VLOOKUP(B350,'X10'!$B:$AZ,11,FALSE)),IF($X$1=11,(VLOOKUP(B350,'X11'!$B:$AZ,11,FALSE)),IF($X$1=12,(VLOOKUP(B350,'X12'!$B:$AZ,11,FALSE)),IF($X$1=13,(VLOOKUP(B350,'X13'!$B:$AZ,11,FALSE)),"B"))))))))))))))=TRUE," ",(IF($X$1=1,(VLOOKUP(B350,'X1'!$B:$AZ,11,FALSE)),IF($X$1=2,(VLOOKUP(B350,'X2'!$B:$AZ,11,FALSE)),IF($X$1=3,(VLOOKUP(B350,'X3'!$B:$AZ,11,FALSE)),IF($X$1=4,(VLOOKUP(B350,'X4'!$B:$AZ,11,FALSE)),IF($X$1=5,(VLOOKUP(B350,'X5'!$B:$AZ,11,FALSE)),IF($X$1=6,(VLOOKUP(B350,'X6'!$B:$AZ,11,FALSE)),IF($X$1=7,(VLOOKUP(B350,'X7'!$B:$AZ,11,FALSE)),IF($X$1=8,(VLOOKUP(B350,'X8'!$B:$AZ,11,FALSE)),IF($X$1=9,(VLOOKUP(B350,'X9'!$B:$AZ,11,FALSE)),IF($X$1=10,(VLOOKUP(B350,'X10'!$B:$AZ,11,FALSE)),IF($X$1=11,(VLOOKUP(B350,'X11'!$B:$AZ,11,FALSE)),IF($X$1=12,(VLOOKUP(B350,'X12'!$B:$AZ,11,FALSE)),IF($X$1=13,(VLOOKUP(B350,'X13'!$B:$AZ,11,FALSE)),"B")))))))))))))))</f>
        <v xml:space="preserve"> </v>
      </c>
      <c r="P350" s="184" t="str">
        <f ca="1">IF(ISERROR(IF($X$1=1,(VLOOKUP(B350,'X1'!$B:$AZ,12,FALSE)),IF($X$1=2,(VLOOKUP(B350,'X2'!$B:$AZ,12,FALSE)),IF($X$1=3,(VLOOKUP(B350,'X3'!$B:$AZ,12,FALSE)),IF($X$1=4,(VLOOKUP(B350,'X4'!$B:$AZ,12,FALSE)),IF($X$1=5,(VLOOKUP(B350,'X5'!$B:$AZ,12,FALSE)),IF($X$1=6,(VLOOKUP(B350,'X6'!$B:$AZ,12,FALSE)),IF($X$1=7,(VLOOKUP(B350,'X7'!$B:$AZ,12,FALSE)),IF($X$1=8,(VLOOKUP(B350,'X8'!$B:$AZ,12,FALSE)),IF($X$1=9,(VLOOKUP(B350,'X9'!$B:$AZ,12,FALSE)),IF($X$1=10,(VLOOKUP(B350,'X10'!$B:$AZ,12,FALSE)),IF($X$1=11,(VLOOKUP(B350,'X11'!$B:$AZ,12,FALSE)),IF($X$1=12,(VLOOKUP(B350,'X12'!$B:$AZ,12,FALSE)),IF($X$1=13,(VLOOKUP(B350,'X13'!$B:$AZ,12,FALSE)),"B"))))))))))))))=TRUE," ",(IF($X$1=1,(VLOOKUP(B350,'X1'!$B:$AZ,12,FALSE)),IF($X$1=2,(VLOOKUP(B350,'X2'!$B:$AZ,12,FALSE)),IF($X$1=3,(VLOOKUP(B350,'X3'!$B:$AZ,12,FALSE)),IF($X$1=4,(VLOOKUP(B350,'X4'!$B:$AZ,12,FALSE)),IF($X$1=5,(VLOOKUP(B350,'X5'!$B:$AZ,12,FALSE)),IF($X$1=6,(VLOOKUP(B350,'X6'!$B:$AZ,12,FALSE)),IF($X$1=7,(VLOOKUP(B350,'X7'!$B:$AZ,12,FALSE)),IF($X$1=8,(VLOOKUP(B350,'X8'!$B:$AZ,12,FALSE)),IF($X$1=9,(VLOOKUP(B350,'X9'!$B:$AZ,12,FALSE)),IF($X$1=10,(VLOOKUP(B350,'X10'!$B:$AZ,12,FALSE)),IF($X$1=11,(VLOOKUP(B350,'X11'!$B:$AZ,12,FALSE)),IF($X$1=12,(VLOOKUP(B350,'X12'!$B:$AZ,12,FALSE)),IF($X$1=13,(VLOOKUP(B350,'X13'!$B:$AZ,12,FALSE)),"B")))))))))))))))</f>
        <v xml:space="preserve"> </v>
      </c>
      <c r="Q350" s="185" t="str">
        <f ca="1">IF(ISERROR(IF($X$1=1,(VLOOKUP(B350,'X1'!$B:$AZ,46,FALSE)),IF($X$1=2,(VLOOKUP(B350,'X2'!$B:$AZ,46,FALSE)),IF($X$1=3,(VLOOKUP(B350,'X3'!$B:$AZ,46,FALSE)),IF($X$1=4,(VLOOKUP(B350,'X4'!$B:$AZ,46,FALSE)),IF($X$1=5,(VLOOKUP(B350,'X5'!$B:$AZ,46,FALSE)),IF($X$1=6,(VLOOKUP(B350,'X6'!$B:$AZ,46,FALSE)),IF($X$1=7,(VLOOKUP(B350,'X7'!$B:$AZ,46,FALSE)),IF($X$1=8,(VLOOKUP(B350,'X8'!$B:$AZ,46,FALSE)),IF($X$1=9,(VLOOKUP(B350,'X9'!$B:$AZ,46,FALSE)),IF($X$1=10,(VLOOKUP(B350,'X10'!$B:$AZ,46,FALSE)),IF($X$1=11,(VLOOKUP(B350,'X11'!$B:$AZ,46,FALSE)),IF($X$1=12,(VLOOKUP(B350,'X12'!$B:$AZ,46,FALSE)),IF($X$1=13,(VLOOKUP(B350,'X13'!$B:$AZ,46,FALSE)),"B"))))))))))))))=TRUE," ",(IF($X$1=1,(VLOOKUP(B350,'X1'!$B:$AZ,46,FALSE)),IF($X$1=2,(VLOOKUP(B350,'X2'!$B:$AZ,46,FALSE)),IF($X$1=3,(VLOOKUP(B350,'X3'!$B:$AZ,46,FALSE)),IF($X$1=4,(VLOOKUP(B350,'X4'!$B:$AZ,46,FALSE)),IF($X$1=5,(VLOOKUP(B350,'X5'!$B:$AZ,46,FALSE)),IF($X$1=6,(VLOOKUP(B350,'X6'!$B:$AZ,46,FALSE)),IF($X$1=7,(VLOOKUP(B350,'X7'!$B:$AZ,46,FALSE)),IF($X$1=8,(VLOOKUP(B350,'X8'!$B:$AZ,46,FALSE)),IF($X$1=9,(VLOOKUP(B350,'X9'!$B:$AZ,46,FALSE)),IF($X$1=10,(VLOOKUP(B350,'X10'!$B:$AZ,46,FALSE)),IF($X$1=11,(VLOOKUP(B350,'X11'!$B:$AZ,46,FALSE)),IF($X$1=12,(VLOOKUP(B350,'X12'!$B:$AZ,46,FALSE)),IF($X$1=13,(VLOOKUP(B350,'X13'!$B:$AZ,46,FALSE)),"B")))))))))))))))</f>
        <v xml:space="preserve"> </v>
      </c>
      <c r="R350" s="185" t="str">
        <f ca="1">IF(ISERROR(IF($X$1=1,(VLOOKUP(B350,'X1'!$B:$AZ,15,FALSE)),IF($X$1=2,(VLOOKUP(B350,'X2'!$B:$AZ,15,FALSE)),IF($X$1=3,(VLOOKUP(B350,'X3'!$B:$AZ,15,FALSE)),IF($X$1=4,(VLOOKUP(B350,'X4'!$B:$AZ,15,FALSE)),IF($X$1=5,(VLOOKUP(B350,'X5'!$B:$AZ,15,FALSE)),IF($X$1=6,(VLOOKUP(B350,'X6'!$B:$AZ,15,FALSE)),IF($X$1=7,(VLOOKUP(B350,'X7'!$B:$AZ,15,FALSE)),IF($X$1=8,(VLOOKUP(B350,'X8'!$B:$AZ,15,FALSE)),IF($X$1=9,(VLOOKUP(B350,'X9'!$B:$AZ,15,FALSE)),IF($X$1=10,(VLOOKUP(B350,'X10'!$B:$AZ,15,FALSE)),IF($X$1=11,(VLOOKUP(B350,'X11'!$B:$AZ,15,FALSE)),IF($X$1=12,(VLOOKUP(B350,'X12'!$B:$AZ,15,FALSE)),IF($X$1=13,(VLOOKUP(B350,'X13'!$B:$AZ,15,FALSE)),"B"))))))))))))))=TRUE," ",(IF($X$1=1,(VLOOKUP(B350,'X1'!$B:$AZ,15,FALSE)),IF($X$1=2,(VLOOKUP(B350,'X2'!$B:$AZ,15,FALSE)),IF($X$1=3,(VLOOKUP(B350,'X3'!$B:$AZ,15,FALSE)),IF($X$1=4,(VLOOKUP(B350,'X4'!$B:$AZ,15,FALSE)),IF($X$1=5,(VLOOKUP(B350,'X5'!$B:$AZ,15,FALSE)),IF($X$1=6,(VLOOKUP(B350,'X6'!$B:$AZ,15,FALSE)),IF($X$1=7,(VLOOKUP(B350,'X7'!$B:$AZ,15,FALSE)),IF($X$1=8,(VLOOKUP(B350,'X8'!$B:$AZ,15,FALSE)),IF($X$1=9,(VLOOKUP(B350,'X9'!$B:$AZ,15,FALSE)),IF($X$1=10,(VLOOKUP(B350,'X10'!$B:$AZ,15,FALSE)),IF($X$1=11,(VLOOKUP(B350,'X11'!$B:$AZ,15,FALSE)),IF($X$1=12,(VLOOKUP(B350,'X12'!$B:$AZ,15,FALSE)),IF($X$1=13,(VLOOKUP(B350,'X13'!$B:$AZ,15,FALSE)),"B")))))))))))))))</f>
        <v xml:space="preserve"> </v>
      </c>
      <c r="S350" s="185" t="str">
        <f ca="1">IF(ISERROR(IF((IF($X$1=1,(VLOOKUP(B350,'X1'!$B:$AZ,14,FALSE)),(IF($X$1=2,(VLOOKUP(B350,'X2'!$B:$AZ,14,FALSE)),(IF($X$1=3,(VLOOKUP(B350,'X3'!$B:$AZ,14,FALSE)),(IF($X$1=4,(VLOOKUP(B350,'X4'!$B:$AZ,14,FALSE)),(IF($X$1=5,(VLOOKUP(B350,'X5'!$B:$AZ,14,FALSE)),(IF($X$1=6,(VLOOKUP(B350,'X6'!$B:$AZ,14,FALSE)),(IF($X$1=7,(VLOOKUP(B350,'X7'!$B:$AZ,14,FALSE)),(IF($X$1=8,(VLOOKUP(B350,'X8'!$B:$AZ,14,FALSE)),(IF($X$1=9,(VLOOKUP(B350,'X9'!$B:$AZ,14,FALSE)),(IF($X$1=10,(VLOOKUP(B350,'X10'!$B:$AZ,14,FALSE)),(IF($X$1=11,(VLOOKUP(B350,'X11'!$B:$AZ,14,FALSE)),(IF($X$1=12,(VLOOKUP(B350,'X12'!$B:$AZ,14,FALSE)),(VLOOKUP(B350,'X13'!$B:$AZ,14,FALSE))))))))))))))))))))))))))=$V$1," ",(IF($X$1=1,(VLOOKUP(B350,'X1'!$B:$AZ,14,FALSE)),(IF($X$1=2,(VLOOKUP(B350,'X2'!$B:$AZ,14,FALSE)),(IF($X$1=3,(VLOOKUP(B350,'X3'!$B:$AZ,14,FALSE)),(IF($X$1=4,(VLOOKUP(B350,'X4'!$B:$AZ,14,FALSE)),(IF($X$1=5,(VLOOKUP(B350,'X5'!$B:$AZ,14,FALSE)),(IF($X$1=6,(VLOOKUP(B350,'X6'!$B:$AZ,14,FALSE)),(IF($X$1=7,(VLOOKUP(B350,'X7'!$B:$AZ,14,FALSE)),(IF($X$1=8,(VLOOKUP(B350,'X8'!$B:$AZ,14,FALSE)),(IF($X$1=9,(VLOOKUP(B350,'X9'!$B:$AZ,14,FALSE)),(IF($X$1=10,(VLOOKUP(B350,'X10'!$B:$AZ,14,FALSE)),(IF($X$1=11,(VLOOKUP(B350,'X11'!$B:$AZ,14,FALSE)),(IF($X$1=12,(VLOOKUP(B350,'X12'!$B:$AZ,14,FALSE)),(VLOOKUP(B350,'X13'!$B:$AZ,14,FALSE))))))))))))))))))))))))))))=TRUE," ",(IF((IF($X$1=1,(VLOOKUP(B350,'X1'!$B:$AZ,14,FALSE)),(IF($X$1=2,(VLOOKUP(B350,'X2'!$B:$AZ,14,FALSE)),(IF($X$1=3,(VLOOKUP(B350,'X3'!$B:$AZ,14,FALSE)),(IF($X$1=4,(VLOOKUP(B350,'X4'!$B:$AZ,14,FALSE)),(IF($X$1=5,(VLOOKUP(B350,'X5'!$B:$AZ,14,FALSE)),(IF($X$1=6,(VLOOKUP(B350,'X6'!$B:$AZ,14,FALSE)),(IF($X$1=7,(VLOOKUP(B350,'X7'!$B:$AZ,14,FALSE)),(IF($X$1=8,(VLOOKUP(B350,'X8'!$B:$AZ,14,FALSE)),(IF($X$1=9,(VLOOKUP(B350,'X9'!$B:$AZ,14,FALSE)),(IF($X$1=10,(VLOOKUP(B350,'X10'!$B:$AZ,14,FALSE)),(IF($X$1=11,(VLOOKUP(B350,'X11'!$B:$AZ,14,FALSE)),(IF($X$1=12,(VLOOKUP(B350,'X12'!$B:$AZ,14,FALSE)),(VLOOKUP(B350,'X13'!$B:$AZ,14,FALSE))))))))))))))))))))))))))=$V$1," ",(IF($X$1=1,(VLOOKUP(B350,'X1'!$B:$AZ,14,FALSE)),(IF($X$1=2,(VLOOKUP(B350,'X2'!$B:$AZ,14,FALSE)),(IF($X$1=3,(VLOOKUP(B350,'X3'!$B:$AZ,14,FALSE)),(IF($X$1=4,(VLOOKUP(B350,'X4'!$B:$AZ,14,FALSE)),(IF($X$1=5,(VLOOKUP(B350,'X5'!$B:$AZ,14,FALSE)),(IF($X$1=6,(VLOOKUP(B350,'X6'!$B:$AZ,14,FALSE)),(IF($X$1=7,(VLOOKUP(B350,'X7'!$B:$AZ,14,FALSE)),(IF($X$1=8,(VLOOKUP(B350,'X8'!$B:$AZ,14,FALSE)),(IF($X$1=9,(VLOOKUP(B350,'X9'!$B:$AZ,14,FALSE)),(IF($X$1=10,(VLOOKUP(B350,'X10'!$B:$AZ,14,FALSE)),(IF($X$1=11,(VLOOKUP(B350,'X11'!$B:$AZ,14,FALSE)),(IF($X$1=12,(VLOOKUP(B350,'X12'!$B:$AZ,14,FALSE)),(VLOOKUP(B350,'X13'!$B:$AZ,14,FALSE)))))))))))))))))))))))))))))</f>
        <v xml:space="preserve"> </v>
      </c>
    </row>
    <row r="351" spans="1:19" ht="14.1" customHeight="1" x14ac:dyDescent="0.2">
      <c r="A351" s="156" t="s">
        <v>1058</v>
      </c>
      <c r="B351" s="122" t="str">
        <f>IF(ISERROR(IF($U$16=1,(VLOOKUP(A351,$AC$89:$AH$125,2,FALSE)),IF((IF($X$1=1,'X1'!B310,(IF($X$1=2,'X2'!B310,(IF($X$1=3,'X3'!B310,(IF($X$1=4,'X4'!B310,(IF($X$1=5,'X5'!B310,(IF($X$1=6,'X6'!B310,(IF($X$1=7,'X7'!B310,(IF($X$1=8,'X8'!B310,(IF($X$1=9,'X9'!B310,(IF($X$1=10,'X10'!B310,(IF($X$1=11,'X11'!B310,(IF($X$1=12,'X12'!B310,'X13'!B310))))))))))))))))))))))))="","",(IF($X$1=1,'X1'!B310,(IF($X$1=2,'X2'!B310,(IF($X$1=3,'X3'!B310,(IF($X$1=4,'X4'!B310,(IF($X$1=5,'X5'!B310,(IF($X$1=6,'X6'!B310,(IF($X$1=7,'X7'!B310,(IF($X$1=8,'X8'!B310,(IF($X$1=9,'X9'!B310,(IF($X$1=10,'X10'!B310,(IF($X$1=11,'X11'!B310,(IF($X$1=12,'X12'!B310,'X13'!B310)))))))))))))))))))))))))))=TRUE," ",(IF($U$16=1,(VLOOKUP(A351,$AC$89:$AH$125,2,FALSE)),IF((IF($X$1=1,'X1'!B310,(IF($X$1=2,'X2'!B310,(IF($X$1=3,'X3'!B310,(IF($X$1=4,'X4'!B310,(IF($X$1=5,'X5'!B310,(IF($X$1=6,'X6'!B310,(IF($X$1=7,'X7'!B310,(IF($X$1=8,'X8'!B310,(IF($X$1=9,'X9'!B310,(IF($X$1=10,'X10'!B310,(IF($X$1=11,'X11'!B310,(IF($X$1=12,'X12'!B310,'X13'!B310))))))))))))))))))))))))="","",(IF($X$1=1,'X1'!B310,(IF($X$1=2,'X2'!B310,(IF($X$1=3,'X3'!B310,(IF($X$1=4,'X4'!B310,(IF($X$1=5,'X5'!B310,(IF($X$1=6,'X6'!B310,(IF($X$1=7,'X7'!B310,(IF($X$1=8,'X8'!B310,(IF($X$1=9,'X9'!B310,(IF($X$1=10,'X10'!B310,(IF($X$1=11,'X11'!B310,(IF($X$1=12,'X12'!B310,'X13'!B310))))))))))))))))))))))))))))</f>
        <v/>
      </c>
      <c r="C351" s="181" t="str">
        <f ca="1">IF(ISERROR(IF($X$1=1,(VLOOKUP(B351,'X1'!$B:$AZ,47,FALSE)),IF($X$1=2,(VLOOKUP(B351,'X2'!$B:$AZ,47,FALSE)),IF($X$1=3,(VLOOKUP(B351,'X3'!$B:$AZ,47,FALSE)),IF($X$1=4,(VLOOKUP(B351,'X4'!$B:$AZ,47,FALSE)),IF($X$1=5,(VLOOKUP(B351,'X5'!$B:$AZ,47,FALSE)),IF($X$1=6,(VLOOKUP(B351,'X6'!$B:$AZ,47,FALSE)),IF($X$1=7,(VLOOKUP(B351,'X7'!$B:$AZ,47,FALSE)),IF($X$1=8,(VLOOKUP(B351,'X8'!$B:$AZ,47,FALSE)),IF($X$1=9,(VLOOKUP(B351,'X9'!$B:$AZ,47,FALSE)),IF($X$1=10,(VLOOKUP(B351,'X10'!$B:$AZ,47,FALSE)),IF($X$1=11,(VLOOKUP(B351,'X11'!$B:$AZ,47,FALSE)),IF($X$1=12,(VLOOKUP(B351,'X12'!$B:$AZ,47,FALSE)),IF($X$1=13,(VLOOKUP(B351,'X13'!$B:$AZ,47,FALSE)),"B"))))))))))))))=TRUE," ",(IF($X$1=1,(VLOOKUP(B351,'X1'!$B:$AZ,47,FALSE)),IF($X$1=2,(VLOOKUP(B351,'X2'!$B:$AZ,47,FALSE)),IF($X$1=3,(VLOOKUP(B351,'X3'!$B:$AZ,47,FALSE)),IF($X$1=4,(VLOOKUP(B351,'X4'!$B:$AZ,47,FALSE)),IF($X$1=5,(VLOOKUP(B351,'X5'!$B:$AZ,47,FALSE)),IF($X$1=6,(VLOOKUP(B351,'X6'!$B:$AZ,47,FALSE)),IF($X$1=7,(VLOOKUP(B351,'X7'!$B:$AZ,47,FALSE)),IF($X$1=8,(VLOOKUP(B351,'X8'!$B:$AZ,47,FALSE)),IF($X$1=9,(VLOOKUP(B351,'X9'!$B:$AZ,47,FALSE)),IF($X$1=10,(VLOOKUP(B351,'X10'!$B:$AZ,47,FALSE)),IF($X$1=11,(VLOOKUP(B351,'X11'!$B:$AZ,47,FALSE)),IF($X$1=12,(VLOOKUP(B351,'X12'!$B:$AZ,47,FALSE)),IF($X$1=13,(VLOOKUP(B351,'X13'!$B:$AZ,47,FALSE)),"B")))))))))))))))</f>
        <v xml:space="preserve"> </v>
      </c>
      <c r="D351" s="181" t="str">
        <f ca="1">IF(ISERROR(IF($X$1=1,(VLOOKUP(B351,'X1'!$B:$AP,41,FALSE)),IF($X$1=2,(VLOOKUP(B351,'X2'!$B:$AP,41,FALSE)),IF($X$1=3,(VLOOKUP(B351,'X3'!$B:$AP,41,FALSE)),IF($X$1=4,(VLOOKUP(B351,'X4'!$B:$AP,41,FALSE)),IF($X$1=5,(VLOOKUP(B351,'X5'!$B:$AP,41,FALSE)),IF($X$1=6,(VLOOKUP(B351,'X6'!$B:$AP,41,FALSE)),IF($X$1=7,(VLOOKUP(B351,'X7'!$B:$AP,41,FALSE)),IF($X$1=8,(VLOOKUP(B351,'X8'!$B:$AP,41,FALSE)),IF($X$1=9,(VLOOKUP(B351,'X9'!$B:$AP,41,FALSE)),IF($X$1=10,(VLOOKUP(B351,'X10'!$B:$AP,41,FALSE)),IF($X$1=11,(VLOOKUP(B351,'X11'!$B:$AP,41,FALSE)),IF($X$1=12,(VLOOKUP(B351,'X12'!$B:$AP,41,FALSE)),IF($X$1=13,(VLOOKUP(B351,'X13'!$B:$AP,41,FALSE)),"B"))))))))))))))=TRUE," ",(IF($X$1=1,(VLOOKUP(B351,'X1'!$B:$AP,41,FALSE)),IF($X$1=2,(VLOOKUP(B351,'X2'!$B:$AP,41,FALSE)),IF($X$1=3,(VLOOKUP(B351,'X3'!$B:$AP,41,FALSE)),IF($X$1=4,(VLOOKUP(B351,'X4'!$B:$AP,41,FALSE)),IF($X$1=5,(VLOOKUP(B351,'X5'!$B:$AP,41,FALSE)),IF($X$1=6,(VLOOKUP(B351,'X6'!$B:$AP,41,FALSE)),IF($X$1=7,(VLOOKUP(B351,'X7'!$B:$AP,41,FALSE)),IF($X$1=8,(VLOOKUP(B351,'X8'!$B:$AP,41,FALSE)),IF($X$1=9,(VLOOKUP(B351,'X9'!$B:$AP,41,FALSE)),IF($X$1=10,(VLOOKUP(B351,'X10'!$B:$AP,41,FALSE)),IF($X$1=11,(VLOOKUP(B351,'X11'!$B:$AP,41,FALSE)),IF($X$1=12,(VLOOKUP(B351,'X12'!$B:$AP,41,FALSE)),IF($X$1=13,(VLOOKUP(B351,'X13'!$B:$AP,41,FALSE)),"B")))))))))))))))</f>
        <v xml:space="preserve"> </v>
      </c>
      <c r="E351" s="182" t="str">
        <f ca="1">IF(ISERROR(IF($X$1=1,(VLOOKUP(B351,'X1'!$B:$AP,7,FALSE)),IF($X$1=2,(VLOOKUP(B351,'X2'!$B:$AP,7,FALSE)),IF($X$1=3,(VLOOKUP(B351,'X3'!$B:$AP,7,FALSE)),IF($X$1=4,(VLOOKUP(B351,'X4'!$B:$AP,7,FALSE)),IF($X$1=5,(VLOOKUP(B351,'X5'!$B:$AP,7,FALSE)),IF($X$1=6,(VLOOKUP(B351,'X6'!$B:$AP,7,FALSE)),IF($X$1=7,(VLOOKUP(B351,'X7'!$B:$AP,7,FALSE)),IF($X$1=8,(VLOOKUP(B351,'X8'!$B:$AP,7,FALSE)),IF($X$1=9,(VLOOKUP(B351,'X9'!$B:$AP,7,FALSE)),IF($X$1=10,(VLOOKUP(B351,'X10'!$B:$AP,7,FALSE)),IF($X$1=11,(VLOOKUP(B351,'X11'!$B:$AP,7,FALSE)),IF($X$1=12,(VLOOKUP(B351,'X12'!$B:$AP,7,FALSE)),IF($X$1=13,(VLOOKUP(B351,'X13'!$B:$AP,7,FALSE)),"B"))))))))))))))=TRUE," ",(IF($X$1=1,(VLOOKUP(B351,'X1'!$B:$AP,7,FALSE)),IF($X$1=2,(VLOOKUP(B351,'X2'!$B:$AP,7,FALSE)),IF($X$1=3,(VLOOKUP(B351,'X3'!$B:$AP,7,FALSE)),IF($X$1=4,(VLOOKUP(B351,'X4'!$B:$AP,7,FALSE)),IF($X$1=5,(VLOOKUP(B351,'X5'!$B:$AP,7,FALSE)),IF($X$1=6,(VLOOKUP(B351,'X6'!$B:$AP,7,FALSE)),IF($X$1=7,(VLOOKUP(B351,'X7'!$B:$AP,7,FALSE)),IF($X$1=8,(VLOOKUP(B351,'X8'!$B:$AP,7,FALSE)),IF($X$1=9,(VLOOKUP(B351,'X9'!$B:$AP,7,FALSE)),IF($X$1=10,(VLOOKUP(B351,'X10'!$B:$AP,7,FALSE)),IF($X$1=11,(VLOOKUP(B351,'X11'!$B:$AP,7,FALSE)),IF($X$1=12,(VLOOKUP(B351,'X12'!$B:$AP,7,FALSE)),IF($X$1=13,(VLOOKUP(B351,'X13'!$B:$AP,7,FALSE)),"B")))))))))))))))</f>
        <v xml:space="preserve"> </v>
      </c>
      <c r="F351" s="182" t="str">
        <f ca="1">IF(ISERROR(IF((IF($X$1=1,(VLOOKUP(B351,'X1'!$B:$AO,6,FALSE)),(IF($X$1=2,(VLOOKUP(B351,'X2'!$B:$AO,6,FALSE)),(IF($X$1=3,(VLOOKUP(B351,'X3'!$B:$AO,6,FALSE)),(IF($X$1=4,(VLOOKUP(B351,'X4'!$B:$AO,6,FALSE)),(IF($X$1=5,(VLOOKUP(B351,'X5'!$B:$AO,6,FALSE)),(IF($X$1=6,(VLOOKUP(B351,'X6'!$B:$AO,6,FALSE)),(IF($X$1=7,(VLOOKUP(B351,'X7'!$B:$AO,6,FALSE)),(IF($X$1=8,(VLOOKUP(B351,'X8'!$B:$AO,6,FALSE)),(IF($X$1=9,(VLOOKUP(B351,'X9'!$B:$AO,6,FALSE)),(IF($X$1=10,(VLOOKUP(B351,'X10'!$B:$AO,6,FALSE)),(IF($X$1=11,(VLOOKUP(B351,'X11'!$B:$AO,6,FALSE)),(IF($X$1=12,(VLOOKUP(B351,'X12'!$B:$AO,6,FALSE)),(VLOOKUP(B351,'X13'!$B:$AO,6,FALSE))))))))))))))))))))))))))=$V$1," ",(IF($X$1=1,(VLOOKUP(B351,'X1'!$B:$AO,6,FALSE)),(IF($X$1=2,(VLOOKUP(B351,'X2'!$B:$AO,6,FALSE)),(IF($X$1=3,(VLOOKUP(B351,'X3'!$B:$AO,6,FALSE)),(IF($X$1=4,(VLOOKUP(B351,'X4'!$B:$AO,6,FALSE)),(IF($X$1=5,(VLOOKUP(B351,'X5'!$B:$AO,6,FALSE)),(IF($X$1=6,(VLOOKUP(B351,'X6'!$B:$AO,6,FALSE)),(IF($X$1=7,(VLOOKUP(B351,'X7'!$B:$AO,6,FALSE)),(IF($X$1=8,(VLOOKUP(B351,'X8'!$B:$AO,6,FALSE)),(IF($X$1=9,(VLOOKUP(B351,'X9'!$B:$AO,6,FALSE)),(IF($X$1=10,(VLOOKUP(B351,'X10'!$B:$AO,6,FALSE)),(IF($X$1=11,(VLOOKUP(B351,'X11'!$B:$AO,6,FALSE)),(IF($X$1=12,(VLOOKUP(B351,'X12'!$B:$AO,6,FALSE)),(VLOOKUP(B351,'X13'!$B:$AO,6,FALSE))))))))))))))))))))))))))))=TRUE," ",(IF((IF($X$1=1,(VLOOKUP(B351,'X1'!$B:$AO,6,FALSE)),(IF($X$1=2,(VLOOKUP(B351,'X2'!$B:$AO,6,FALSE)),(IF($X$1=3,(VLOOKUP(B351,'X3'!$B:$AO,6,FALSE)),(IF($X$1=4,(VLOOKUP(B351,'X4'!$B:$AO,6,FALSE)),(IF($X$1=5,(VLOOKUP(B351,'X5'!$B:$AO,6,FALSE)),(IF($X$1=6,(VLOOKUP(B351,'X6'!$B:$AO,6,FALSE)),(IF($X$1=7,(VLOOKUP(B351,'X7'!$B:$AO,6,FALSE)),(IF($X$1=8,(VLOOKUP(B351,'X8'!$B:$AO,6,FALSE)),(IF($X$1=9,(VLOOKUP(B351,'X9'!$B:$AO,6,FALSE)),(IF($X$1=10,(VLOOKUP(B351,'X10'!$B:$AO,6,FALSE)),(IF($X$1=11,(VLOOKUP(B351,'X11'!$B:$AO,6,FALSE)),(IF($X$1=12,(VLOOKUP(B351,'X12'!$B:$AO,6,FALSE)),(VLOOKUP(B351,'X13'!$B:$AO,6,FALSE))))))))))))))))))))))))))=$V$1," ",(IF($X$1=1,(VLOOKUP(B351,'X1'!$B:$AO,6,FALSE)),(IF($X$1=2,(VLOOKUP(B351,'X2'!$B:$AO,6,FALSE)),(IF($X$1=3,(VLOOKUP(B351,'X3'!$B:$AO,6,FALSE)),(IF($X$1=4,(VLOOKUP(B351,'X4'!$B:$AO,6,FALSE)),(IF($X$1=5,(VLOOKUP(B351,'X5'!$B:$AO,6,FALSE)),(IF($X$1=6,(VLOOKUP(B351,'X6'!$B:$AO,6,FALSE)),(IF($X$1=7,(VLOOKUP(B351,'X7'!$B:$AO,6,FALSE)),(IF($X$1=8,(VLOOKUP(B351,'X8'!$B:$AO,6,FALSE)),(IF($X$1=9,(VLOOKUP(B351,'X9'!$B:$AO,6,FALSE)),(IF($X$1=10,(VLOOKUP(B351,'X10'!$B:$AO,6,FALSE)),(IF($X$1=11,(VLOOKUP(B351,'X11'!$B:$AO,6,FALSE)),(IF($X$1=12,(VLOOKUP(B351,'X12'!$B:$AO,6,FALSE)),(VLOOKUP(B351,'X13'!$B:$AO,6,FALSE)))))))))))))))))))))))))))))</f>
        <v xml:space="preserve"> </v>
      </c>
      <c r="G351" s="182" t="str">
        <f ca="1">IF(ISERROR(IF($X$1=1,(VLOOKUP(B351,'X1'!$B:$AZ,44,FALSE)),IF($X$1=2,(VLOOKUP(B351,'X2'!$B:$AZ,44,FALSE)),IF($X$1=3,(VLOOKUP(B351,'X3'!$B:$AZ,44,FALSE)),IF($X$1=4,(VLOOKUP(B351,'X4'!$B:$AZ,44,FALSE)),IF($X$1=5,(VLOOKUP(B351,'X5'!$B:$AZ,44,FALSE)),IF($X$1=6,(VLOOKUP(B351,'X6'!$B:$AZ,44,FALSE)),IF($X$1=7,(VLOOKUP(B351,'X7'!$B:$AZ,44,FALSE)),IF($X$1=8,(VLOOKUP(B351,'X8'!$B:$AZ,44,FALSE)),IF($X$1=9,(VLOOKUP(B351,'X9'!$B:$AZ,44,FALSE)),IF($X$1=10,(VLOOKUP(B351,'X10'!$B:$AZ,44,FALSE)),IF($X$1=11,(VLOOKUP(B351,'X11'!$B:$AZ,44,FALSE)),IF($X$1=12,(VLOOKUP(B351,'X12'!$B:$AZ,44,FALSE)),IF($X$1=13,(VLOOKUP(B351,'X13'!$B:$AZ,44,FALSE)),"B"))))))))))))))=TRUE," ",(IF($X$1=1,(VLOOKUP(B351,'X1'!$B:$AZ,44,FALSE)),IF($X$1=2,(VLOOKUP(B351,'X2'!$B:$AZ,44,FALSE)),IF($X$1=3,(VLOOKUP(B351,'X3'!$B:$AZ,44,FALSE)),IF($X$1=4,(VLOOKUP(B351,'X4'!$B:$AZ,44,FALSE)),IF($X$1=5,(VLOOKUP(B351,'X5'!$B:$AZ,44,FALSE)),IF($X$1=6,(VLOOKUP(B351,'X6'!$B:$AZ,44,FALSE)),IF($X$1=7,(VLOOKUP(B351,'X7'!$B:$AZ,44,FALSE)),IF($X$1=8,(VLOOKUP(B351,'X8'!$B:$AZ,44,FALSE)),IF($X$1=9,(VLOOKUP(B351,'X9'!$B:$AZ,44,FALSE)),IF($X$1=10,(VLOOKUP(B351,'X10'!$B:$AZ,44,FALSE)),IF($X$1=11,(VLOOKUP(B351,'X11'!$B:$AZ,44,FALSE)),IF($X$1=12,(VLOOKUP(B351,'X12'!$B:$AZ,44,FALSE)),IF($X$1=13,(VLOOKUP(B351,'X13'!$B:$AZ,44,FALSE)),"B")))))))))))))))</f>
        <v xml:space="preserve"> </v>
      </c>
      <c r="H351" s="182" t="str">
        <f ca="1">IF(ISERROR(IF($X$1=1,(VLOOKUP(B351,'X1'!$B:$AZ,8,FALSE)),IF($X$1=2,(VLOOKUP(B351,'X2'!$B:$AZ,8,FALSE)),IF($X$1=3,(VLOOKUP(B351,'X3'!$B:$AZ,8,FALSE)),IF($X$1=4,(VLOOKUP(B351,'X4'!$B:$AZ,8,FALSE)),IF($X$1=5,(VLOOKUP(B351,'X5'!$B:$AZ,8,FALSE)),IF($X$1=6,(VLOOKUP(B351,'X6'!$B:$AZ,8,FALSE)),IF($X$1=7,(VLOOKUP(B351,'X7'!$B:$AZ,8,FALSE)),IF($X$1=8,(VLOOKUP(B351,'X8'!$B:$AZ,8,FALSE)),IF($X$1=9,(VLOOKUP(B351,'X9'!$B:$AZ,8,FALSE)),IF($X$1=10,(VLOOKUP(B351,'X10'!$B:$AZ,8,FALSE)),IF($X$1=11,(VLOOKUP(B351,'X11'!$B:$AZ,8,FALSE)),IF($X$1=12,(VLOOKUP(B351,'X12'!$B:$AZ,8,FALSE)),IF($X$1=13,(VLOOKUP(B351,'X13'!$B:$AZ,8,FALSE)),"B"))))))))))))))=TRUE," ",(IF($X$1=1,(VLOOKUP(B351,'X1'!$B:$AZ,8,FALSE)),IF($X$1=2,(VLOOKUP(B351,'X2'!$B:$AZ,8,FALSE)),IF($X$1=3,(VLOOKUP(B351,'X3'!$B:$AZ,8,FALSE)),IF($X$1=4,(VLOOKUP(B351,'X4'!$B:$AZ,8,FALSE)),IF($X$1=5,(VLOOKUP(B351,'X5'!$B:$AZ,8,FALSE)),IF($X$1=6,(VLOOKUP(B351,'X6'!$B:$AZ,8,FALSE)),IF($X$1=7,(VLOOKUP(B351,'X7'!$B:$AZ,8,FALSE)),IF($X$1=8,(VLOOKUP(B351,'X8'!$B:$AZ,8,FALSE)),IF($X$1=9,(VLOOKUP(B351,'X9'!$B:$AZ,8,FALSE)),IF($X$1=10,(VLOOKUP(B351,'X10'!$B:$AZ,8,FALSE)),IF($X$1=11,(VLOOKUP(B351,'X11'!$B:$AZ,8,FALSE)),IF($X$1=12,(VLOOKUP(B351,'X12'!$B:$AZ,8,FALSE)),IF($X$1=13,(VLOOKUP(B351,'X13'!$B:$AZ,8,FALSE)),"B")))))))))))))))</f>
        <v xml:space="preserve"> </v>
      </c>
      <c r="I351" s="183" t="str">
        <f ca="1">IF(ISERROR(IF($X$1=1,(VLOOKUP(B351,'X1'!$B:$AZ,2,FALSE)),IF($X$1=2,(VLOOKUP(B351,'X2'!$B:$AZ,2,FALSE)),IF($X$1=3,(VLOOKUP(B351,'X3'!$B:$AZ,2,FALSE)),IF($X$1=4,(VLOOKUP(B351,'X4'!$B:$AZ,2,FALSE)),IF($X$1=5,(VLOOKUP(B351,'X5'!$B:$AZ,2,FALSE)),IF($X$1=6,(VLOOKUP(B351,'X6'!$B:$AZ,2,FALSE)),IF($X$1=7,(VLOOKUP(B351,'X7'!$B:$AZ,2,FALSE)),IF($X$1=8,(VLOOKUP(B351,'X8'!$B:$AZ,2,FALSE)),IF($X$1=9,(VLOOKUP(B351,'X9'!$B:$AZ,2,FALSE)),IF($X$1=10,(VLOOKUP(B351,'X10'!$B:$AZ,2,FALSE)),IF($X$1=11,(VLOOKUP(B351,'X11'!$B:$AZ,2,FALSE)),IF($X$1=12,(VLOOKUP(B351,'X12'!$B:$AZ,2,FALSE)),IF($X$1=13,(VLOOKUP(B351,'X13'!$B:$AZ,2,FALSE)),"B"))))))))))))))=TRUE," ",(IF($X$1=1,(VLOOKUP(B351,'X1'!$B:$AZ,2,FALSE)),IF($X$1=2,(VLOOKUP(B351,'X2'!$B:$AZ,2,FALSE)),IF($X$1=3,(VLOOKUP(B351,'X3'!$B:$AZ,2,FALSE)),IF($X$1=4,(VLOOKUP(B351,'X4'!$B:$AZ,2,FALSE)),IF($X$1=5,(VLOOKUP(B351,'X5'!$B:$AZ,2,FALSE)),IF($X$1=6,(VLOOKUP(B351,'X6'!$B:$AZ,2,FALSE)),IF($X$1=7,(VLOOKUP(B351,'X7'!$B:$AZ,2,FALSE)),IF($X$1=8,(VLOOKUP(B351,'X8'!$B:$AZ,2,FALSE)),IF($X$1=9,(VLOOKUP(B351,'X9'!$B:$AZ,2,FALSE)),IF($X$1=10,(VLOOKUP(B351,'X10'!$B:$AZ,2,FALSE)),IF($X$1=11,(VLOOKUP(B351,'X11'!$B:$AZ,2,FALSE)),IF($X$1=12,(VLOOKUP(B351,'X12'!$B:$AZ,2,FALSE)),IF($X$1=13,(VLOOKUP(B351,'X13'!$B:$AZ,2,FALSE)),"B")))))))))))))))</f>
        <v xml:space="preserve"> </v>
      </c>
      <c r="J351" s="183" t="str">
        <f ca="1">IF(ISERROR(IF($X$1=1,(VLOOKUP(B351,'X1'!$B:$AZ,3,FALSE)),IF($X$1=2,(VLOOKUP(B351,'X2'!$B:$AZ,3,FALSE)),IF($X$1=3,(VLOOKUP(B351,'X3'!$B:$AZ,3,FALSE)),IF($X$1=4,(VLOOKUP(B351,'X4'!$B:$AZ,3,FALSE)),IF($X$1=5,(VLOOKUP(B351,'X5'!$B:$AZ,3,FALSE)),IF($X$1=6,(VLOOKUP(B351,'X6'!$B:$AZ,3,FALSE)),IF($X$1=7,(VLOOKUP(B351,'X7'!$B:$AZ,3,FALSE)),IF($X$1=8,(VLOOKUP(B351,'X8'!$B:$AZ,3,FALSE)),IF($X$1=9,(VLOOKUP(B351,'X9'!$B:$AZ,3,FALSE)),IF($X$1=10,(VLOOKUP(B351,'X10'!$B:$AZ,3,FALSE)),IF($X$1=11,(VLOOKUP(B351,'X11'!$B:$AZ,3,FALSE)),IF($X$1=12,(VLOOKUP(B351,'X12'!$B:$AZ,3,FALSE)),IF($X$1=13,(VLOOKUP(B351,'X13'!$B:$AZ,3,FALSE)),"B"))))))))))))))=TRUE," ",(IF($X$1=1,(VLOOKUP(B351,'X1'!$B:$AZ,3,FALSE)),IF($X$1=2,(VLOOKUP(B351,'X2'!$B:$AZ,3,FALSE)),IF($X$1=3,(VLOOKUP(B351,'X3'!$B:$AZ,3,FALSE)),IF($X$1=4,(VLOOKUP(B351,'X4'!$B:$AZ,3,FALSE)),IF($X$1=5,(VLOOKUP(B351,'X5'!$B:$AZ,3,FALSE)),IF($X$1=6,(VLOOKUP(B351,'X6'!$B:$AZ,3,FALSE)),IF($X$1=7,(VLOOKUP(B351,'X7'!$B:$AZ,3,FALSE)),IF($X$1=8,(VLOOKUP(B351,'X8'!$B:$AZ,3,FALSE)),IF($X$1=9,(VLOOKUP(B351,'X9'!$B:$AZ,3,FALSE)),IF($X$1=10,(VLOOKUP(B351,'X10'!$B:$AZ,3,FALSE)),IF($X$1=11,(VLOOKUP(B351,'X11'!$B:$AZ,3,FALSE)),IF($X$1=12,(VLOOKUP(B351,'X12'!$B:$AZ,3,FALSE)),IF($X$1=13,(VLOOKUP(B351,'X13'!$B:$AZ,3,FALSE)),"B")))))))))))))))</f>
        <v xml:space="preserve"> </v>
      </c>
      <c r="K351" s="183" t="str">
        <f ca="1">IF(ISERROR(IF($X$1=1,(VLOOKUP(B351,'X1'!$B:$AZ,5,FALSE)),IF($X$1=2,(VLOOKUP(B351,'X2'!$B:$AZ,5,FALSE)),IF($X$1=3,(VLOOKUP(B351,'X3'!$B:$AZ,5,FALSE)),IF($X$1=4,(VLOOKUP(B351,'X4'!$B:$AZ,5,FALSE)),IF($X$1=5,(VLOOKUP(B351,'X5'!$B:$AZ,5,FALSE)),IF($X$1=6,(VLOOKUP(B351,'X6'!$B:$AZ,5,FALSE)),IF($X$1=7,(VLOOKUP(B351,'X7'!$B:$AZ,5,FALSE)),IF($X$1=8,(VLOOKUP(B351,'X8'!$B:$AZ,5,FALSE)),IF($X$1=9,(VLOOKUP(B351,'X9'!$B:$AZ,5,FALSE)),IF($X$1=10,(VLOOKUP(B351,'X10'!$B:$AZ,5,FALSE)),IF($X$1=11,(VLOOKUP(B351,'X11'!$B:$AZ,5,FALSE)),IF($X$1=12,(VLOOKUP(B351,'X12'!$B:$AZ,5,FALSE)),IF($X$1=13,(VLOOKUP(B351,'X13'!$B:$AZ,5,FALSE)),"B"))))))))))))))=TRUE," ",(IF($X$1=1,(VLOOKUP(B351,'X1'!$B:$AZ,5,FALSE)),IF($X$1=2,(VLOOKUP(B351,'X2'!$B:$AZ,5,FALSE)),IF($X$1=3,(VLOOKUP(B351,'X3'!$B:$AZ,5,FALSE)),IF($X$1=4,(VLOOKUP(B351,'X4'!$B:$AZ,5,FALSE)),IF($X$1=5,(VLOOKUP(B351,'X5'!$B:$AZ,5,FALSE)),IF($X$1=6,(VLOOKUP(B351,'X6'!$B:$AZ,5,FALSE)),IF($X$1=7,(VLOOKUP(B351,'X7'!$B:$AZ,5,FALSE)),IF($X$1=8,(VLOOKUP(B351,'X8'!$B:$AZ,5,FALSE)),IF($X$1=9,(VLOOKUP(B351,'X9'!$B:$AZ,5,FALSE)),IF($X$1=10,(VLOOKUP(B351,'X10'!$B:$AZ,5,FALSE)),IF($X$1=11,(VLOOKUP(B351,'X11'!$B:$AZ,5,FALSE)),IF($X$1=12,(VLOOKUP(B351,'X12'!$B:$AZ,5,FALSE)),IF($X$1=13,(VLOOKUP(B351,'X13'!$B:$AZ,5,FALSE)),"B")))))))))))))))</f>
        <v xml:space="preserve"> </v>
      </c>
      <c r="L351" s="184" t="str">
        <f ca="1">IF(ISERROR(IF($X$1=1,(VLOOKUP(B351,'X1'!$B:$AZ,9,FALSE)),IF($X$1=2,(VLOOKUP(B351,'X2'!$B:$AZ,9,FALSE)),IF($X$1=3,(VLOOKUP(B351,'X3'!$B:$AZ,9,FALSE)),IF($X$1=4,(VLOOKUP(B351,'X4'!$B:$AZ,9,FALSE)),IF($X$1=5,(VLOOKUP(B351,'X5'!$B:$AZ,9,FALSE)),IF($X$1=6,(VLOOKUP(B351,'X6'!$B:$AZ,9,FALSE)),IF($X$1=7,(VLOOKUP(B351,'X7'!$B:$AZ,9,FALSE)),IF($X$1=8,(VLOOKUP(B351,'X8'!$B:$AZ,9,FALSE)),IF($X$1=9,(VLOOKUP(B351,'X9'!$B:$AZ,9,FALSE)),IF($X$1=10,(VLOOKUP(B351,'X10'!$B:$AZ,9,FALSE)),IF($X$1=11,(VLOOKUP(B351,'X11'!$B:$AZ,9,FALSE)),IF($X$1=12,(VLOOKUP(B351,'X12'!$B:$AZ,9,FALSE)),IF($X$1=13,(VLOOKUP(B351,'X13'!$B:$AZ,9,FALSE)),"B"))))))))))))))=TRUE," ",(IF($X$1=1,(VLOOKUP(B351,'X1'!$B:$AZ,9,FALSE)),IF($X$1=2,(VLOOKUP(B351,'X2'!$B:$AZ,9,FALSE)),IF($X$1=3,(VLOOKUP(B351,'X3'!$B:$AZ,9,FALSE)),IF($X$1=4,(VLOOKUP(B351,'X4'!$B:$AZ,9,FALSE)),IF($X$1=5,(VLOOKUP(B351,'X5'!$B:$AZ,9,FALSE)),IF($X$1=6,(VLOOKUP(B351,'X6'!$B:$AZ,9,FALSE)),IF($X$1=7,(VLOOKUP(B351,'X7'!$B:$AZ,9,FALSE)),IF($X$1=8,(VLOOKUP(B351,'X8'!$B:$AZ,9,FALSE)),IF($X$1=9,(VLOOKUP(B351,'X9'!$B:$AZ,9,FALSE)),IF($X$1=10,(VLOOKUP(B351,'X10'!$B:$AZ,9,FALSE)),IF($X$1=11,(VLOOKUP(B351,'X11'!$B:$AZ,9,FALSE)),IF($X$1=12,(VLOOKUP(B351,'X12'!$B:$AZ,9,FALSE)),IF($X$1=13,(VLOOKUP(B351,'X13'!$B:$AZ,9,FALSE)),"B")))))))))))))))</f>
        <v xml:space="preserve"> </v>
      </c>
      <c r="M351" s="184" t="str">
        <f ca="1">IF(ISERROR(IF($X$1=1,(VLOOKUP(B351,'X1'!$B:$AZ,10,FALSE)),IF($X$1=2,(VLOOKUP(B351,'X2'!$B:$AZ,10,FALSE)),IF($X$1=3,(VLOOKUP(B351,'X3'!$B:$AZ,10,FALSE)),IF($X$1=4,(VLOOKUP(B351,'X4'!$B:$AZ,10,FALSE)),IF($X$1=5,(VLOOKUP(B351,'X5'!$B:$AZ,10,FALSE)),IF($X$1=6,(VLOOKUP(B351,'X6'!$B:$AZ,10,FALSE)),IF($X$1=7,(VLOOKUP(B351,'X7'!$B:$AZ,10,FALSE)),IF($X$1=8,(VLOOKUP(B351,'X8'!$B:$AZ,10,FALSE)),IF($X$1=9,(VLOOKUP(B351,'X9'!$B:$AZ,10,FALSE)),IF($X$1=10,(VLOOKUP(B351,'X10'!$B:$AZ,10,FALSE)),IF($X$1=11,(VLOOKUP(B351,'X11'!$B:$AZ,10,FALSE)),IF($X$1=12,(VLOOKUP(B351,'X12'!$B:$AZ,10,FALSE)),IF($X$1=13,(VLOOKUP(B351,'X13'!$B:$AZ,10,FALSE)),"B"))))))))))))))=TRUE," ",(IF($X$1=1,(VLOOKUP(B351,'X1'!$B:$AZ,10,FALSE)),IF($X$1=2,(VLOOKUP(B351,'X2'!$B:$AZ,10,FALSE)),IF($X$1=3,(VLOOKUP(B351,'X3'!$B:$AZ,10,FALSE)),IF($X$1=4,(VLOOKUP(B351,'X4'!$B:$AZ,10,FALSE)),IF($X$1=5,(VLOOKUP(B351,'X5'!$B:$AZ,10,FALSE)),IF($X$1=6,(VLOOKUP(B351,'X6'!$B:$AZ,10,FALSE)),IF($X$1=7,(VLOOKUP(B351,'X7'!$B:$AZ,10,FALSE)),IF($X$1=8,(VLOOKUP(B351,'X8'!$B:$AZ,10,FALSE)),IF($X$1=9,(VLOOKUP(B351,'X9'!$B:$AZ,10,FALSE)),IF($X$1=10,(VLOOKUP(B351,'X10'!$B:$AZ,10,FALSE)),IF($X$1=11,(VLOOKUP(B351,'X11'!$B:$AZ,10,FALSE)),IF($X$1=12,(VLOOKUP(B351,'X12'!$B:$AZ,10,FALSE)),IF($X$1=13,(VLOOKUP(B351,'X13'!$B:$AZ,10,FALSE)),"B")))))))))))))))</f>
        <v xml:space="preserve"> </v>
      </c>
      <c r="N351" s="185" t="str">
        <f ca="1">IF(ISERROR(IF($X$1=1,(VLOOKUP(B351,'X1'!$B:$AZ,45,FALSE)),IF($X$1=2,(VLOOKUP(B351,'X2'!$B:$AZ,45,FALSE)),IF($X$1=3,(VLOOKUP(B351,'X3'!$B:$AZ,45,FALSE)),IF($X$1=4,(VLOOKUP(B351,'X4'!$B:$AZ,45,FALSE)),IF($X$1=5,(VLOOKUP(B351,'X5'!$B:$AZ,45,FALSE)),IF($X$1=6,(VLOOKUP(B351,'X6'!$B:$AZ,45,FALSE)),IF($X$1=7,(VLOOKUP(B351,'X7'!$B:$AZ,45,FALSE)),IF($X$1=8,(VLOOKUP(B351,'X8'!$B:$AZ,45,FALSE)),IF($X$1=9,(VLOOKUP(B351,'X9'!$B:$AZ,45,FALSE)),IF($X$1=10,(VLOOKUP(B351,'X10'!$B:$AZ,45,FALSE)),IF($X$1=11,(VLOOKUP(B351,'X11'!$B:$AZ,45,FALSE)),IF($X$1=12,(VLOOKUP(B351,'X12'!$B:$AZ,45,FALSE)),IF($X$1=13,(VLOOKUP(B351,'X13'!$B:$AZ,45,FALSE)),"B"))))))))))))))=TRUE," ",(IF($X$1=1,(VLOOKUP(B351,'X1'!$B:$AZ,45,FALSE)),IF($X$1=2,(VLOOKUP(B351,'X2'!$B:$AZ,45,FALSE)),IF($X$1=3,(VLOOKUP(B351,'X3'!$B:$AZ,45,FALSE)),IF($X$1=4,(VLOOKUP(B351,'X4'!$B:$AZ,45,FALSE)),IF($X$1=5,(VLOOKUP(B351,'X5'!$B:$AZ,45,FALSE)),IF($X$1=6,(VLOOKUP(B351,'X6'!$B:$AZ,45,FALSE)),IF($X$1=7,(VLOOKUP(B351,'X7'!$B:$AZ,45,FALSE)),IF($X$1=8,(VLOOKUP(B351,'X8'!$B:$AZ,45,FALSE)),IF($X$1=9,(VLOOKUP(B351,'X9'!$B:$AZ,45,FALSE)),IF($X$1=10,(VLOOKUP(B351,'X10'!$B:$AZ,45,FALSE)),IF($X$1=11,(VLOOKUP(B351,'X11'!$B:$AZ,45,FALSE)),IF($X$1=12,(VLOOKUP(B351,'X12'!$B:$AZ,45,FALSE)),IF($X$1=13,(VLOOKUP(B351,'X13'!$B:$AZ,45,FALSE)),"B")))))))))))))))</f>
        <v xml:space="preserve"> </v>
      </c>
      <c r="O351" s="184" t="str">
        <f ca="1">IF(ISERROR(IF($X$1=1,(VLOOKUP(B351,'X1'!$B:$AZ,11,FALSE)),IF($X$1=2,(VLOOKUP(B351,'X2'!$B:$AZ,11,FALSE)),IF($X$1=3,(VLOOKUP(B351,'X3'!$B:$AZ,11,FALSE)),IF($X$1=4,(VLOOKUP(B351,'X4'!$B:$AZ,11,FALSE)),IF($X$1=5,(VLOOKUP(B351,'X5'!$B:$AZ,11,FALSE)),IF($X$1=6,(VLOOKUP(B351,'X6'!$B:$AZ,11,FALSE)),IF($X$1=7,(VLOOKUP(B351,'X7'!$B:$AZ,11,FALSE)),IF($X$1=8,(VLOOKUP(B351,'X8'!$B:$AZ,11,FALSE)),IF($X$1=9,(VLOOKUP(B351,'X9'!$B:$AZ,11,FALSE)),IF($X$1=10,(VLOOKUP(B351,'X10'!$B:$AZ,11,FALSE)),IF($X$1=11,(VLOOKUP(B351,'X11'!$B:$AZ,11,FALSE)),IF($X$1=12,(VLOOKUP(B351,'X12'!$B:$AZ,11,FALSE)),IF($X$1=13,(VLOOKUP(B351,'X13'!$B:$AZ,11,FALSE)),"B"))))))))))))))=TRUE," ",(IF($X$1=1,(VLOOKUP(B351,'X1'!$B:$AZ,11,FALSE)),IF($X$1=2,(VLOOKUP(B351,'X2'!$B:$AZ,11,FALSE)),IF($X$1=3,(VLOOKUP(B351,'X3'!$B:$AZ,11,FALSE)),IF($X$1=4,(VLOOKUP(B351,'X4'!$B:$AZ,11,FALSE)),IF($X$1=5,(VLOOKUP(B351,'X5'!$B:$AZ,11,FALSE)),IF($X$1=6,(VLOOKUP(B351,'X6'!$B:$AZ,11,FALSE)),IF($X$1=7,(VLOOKUP(B351,'X7'!$B:$AZ,11,FALSE)),IF($X$1=8,(VLOOKUP(B351,'X8'!$B:$AZ,11,FALSE)),IF($X$1=9,(VLOOKUP(B351,'X9'!$B:$AZ,11,FALSE)),IF($X$1=10,(VLOOKUP(B351,'X10'!$B:$AZ,11,FALSE)),IF($X$1=11,(VLOOKUP(B351,'X11'!$B:$AZ,11,FALSE)),IF($X$1=12,(VLOOKUP(B351,'X12'!$B:$AZ,11,FALSE)),IF($X$1=13,(VLOOKUP(B351,'X13'!$B:$AZ,11,FALSE)),"B")))))))))))))))</f>
        <v xml:space="preserve"> </v>
      </c>
      <c r="P351" s="184" t="str">
        <f ca="1">IF(ISERROR(IF($X$1=1,(VLOOKUP(B351,'X1'!$B:$AZ,12,FALSE)),IF($X$1=2,(VLOOKUP(B351,'X2'!$B:$AZ,12,FALSE)),IF($X$1=3,(VLOOKUP(B351,'X3'!$B:$AZ,12,FALSE)),IF($X$1=4,(VLOOKUP(B351,'X4'!$B:$AZ,12,FALSE)),IF($X$1=5,(VLOOKUP(B351,'X5'!$B:$AZ,12,FALSE)),IF($X$1=6,(VLOOKUP(B351,'X6'!$B:$AZ,12,FALSE)),IF($X$1=7,(VLOOKUP(B351,'X7'!$B:$AZ,12,FALSE)),IF($X$1=8,(VLOOKUP(B351,'X8'!$B:$AZ,12,FALSE)),IF($X$1=9,(VLOOKUP(B351,'X9'!$B:$AZ,12,FALSE)),IF($X$1=10,(VLOOKUP(B351,'X10'!$B:$AZ,12,FALSE)),IF($X$1=11,(VLOOKUP(B351,'X11'!$B:$AZ,12,FALSE)),IF($X$1=12,(VLOOKUP(B351,'X12'!$B:$AZ,12,FALSE)),IF($X$1=13,(VLOOKUP(B351,'X13'!$B:$AZ,12,FALSE)),"B"))))))))))))))=TRUE," ",(IF($X$1=1,(VLOOKUP(B351,'X1'!$B:$AZ,12,FALSE)),IF($X$1=2,(VLOOKUP(B351,'X2'!$B:$AZ,12,FALSE)),IF($X$1=3,(VLOOKUP(B351,'X3'!$B:$AZ,12,FALSE)),IF($X$1=4,(VLOOKUP(B351,'X4'!$B:$AZ,12,FALSE)),IF($X$1=5,(VLOOKUP(B351,'X5'!$B:$AZ,12,FALSE)),IF($X$1=6,(VLOOKUP(B351,'X6'!$B:$AZ,12,FALSE)),IF($X$1=7,(VLOOKUP(B351,'X7'!$B:$AZ,12,FALSE)),IF($X$1=8,(VLOOKUP(B351,'X8'!$B:$AZ,12,FALSE)),IF($X$1=9,(VLOOKUP(B351,'X9'!$B:$AZ,12,FALSE)),IF($X$1=10,(VLOOKUP(B351,'X10'!$B:$AZ,12,FALSE)),IF($X$1=11,(VLOOKUP(B351,'X11'!$B:$AZ,12,FALSE)),IF($X$1=12,(VLOOKUP(B351,'X12'!$B:$AZ,12,FALSE)),IF($X$1=13,(VLOOKUP(B351,'X13'!$B:$AZ,12,FALSE)),"B")))))))))))))))</f>
        <v xml:space="preserve"> </v>
      </c>
      <c r="Q351" s="185" t="str">
        <f ca="1">IF(ISERROR(IF($X$1=1,(VLOOKUP(B351,'X1'!$B:$AZ,46,FALSE)),IF($X$1=2,(VLOOKUP(B351,'X2'!$B:$AZ,46,FALSE)),IF($X$1=3,(VLOOKUP(B351,'X3'!$B:$AZ,46,FALSE)),IF($X$1=4,(VLOOKUP(B351,'X4'!$B:$AZ,46,FALSE)),IF($X$1=5,(VLOOKUP(B351,'X5'!$B:$AZ,46,FALSE)),IF($X$1=6,(VLOOKUP(B351,'X6'!$B:$AZ,46,FALSE)),IF($X$1=7,(VLOOKUP(B351,'X7'!$B:$AZ,46,FALSE)),IF($X$1=8,(VLOOKUP(B351,'X8'!$B:$AZ,46,FALSE)),IF($X$1=9,(VLOOKUP(B351,'X9'!$B:$AZ,46,FALSE)),IF($X$1=10,(VLOOKUP(B351,'X10'!$B:$AZ,46,FALSE)),IF($X$1=11,(VLOOKUP(B351,'X11'!$B:$AZ,46,FALSE)),IF($X$1=12,(VLOOKUP(B351,'X12'!$B:$AZ,46,FALSE)),IF($X$1=13,(VLOOKUP(B351,'X13'!$B:$AZ,46,FALSE)),"B"))))))))))))))=TRUE," ",(IF($X$1=1,(VLOOKUP(B351,'X1'!$B:$AZ,46,FALSE)),IF($X$1=2,(VLOOKUP(B351,'X2'!$B:$AZ,46,FALSE)),IF($X$1=3,(VLOOKUP(B351,'X3'!$B:$AZ,46,FALSE)),IF($X$1=4,(VLOOKUP(B351,'X4'!$B:$AZ,46,FALSE)),IF($X$1=5,(VLOOKUP(B351,'X5'!$B:$AZ,46,FALSE)),IF($X$1=6,(VLOOKUP(B351,'X6'!$B:$AZ,46,FALSE)),IF($X$1=7,(VLOOKUP(B351,'X7'!$B:$AZ,46,FALSE)),IF($X$1=8,(VLOOKUP(B351,'X8'!$B:$AZ,46,FALSE)),IF($X$1=9,(VLOOKUP(B351,'X9'!$B:$AZ,46,FALSE)),IF($X$1=10,(VLOOKUP(B351,'X10'!$B:$AZ,46,FALSE)),IF($X$1=11,(VLOOKUP(B351,'X11'!$B:$AZ,46,FALSE)),IF($X$1=12,(VLOOKUP(B351,'X12'!$B:$AZ,46,FALSE)),IF($X$1=13,(VLOOKUP(B351,'X13'!$B:$AZ,46,FALSE)),"B")))))))))))))))</f>
        <v xml:space="preserve"> </v>
      </c>
      <c r="R351" s="185" t="str">
        <f ca="1">IF(ISERROR(IF($X$1=1,(VLOOKUP(B351,'X1'!$B:$AZ,15,FALSE)),IF($X$1=2,(VLOOKUP(B351,'X2'!$B:$AZ,15,FALSE)),IF($X$1=3,(VLOOKUP(B351,'X3'!$B:$AZ,15,FALSE)),IF($X$1=4,(VLOOKUP(B351,'X4'!$B:$AZ,15,FALSE)),IF($X$1=5,(VLOOKUP(B351,'X5'!$B:$AZ,15,FALSE)),IF($X$1=6,(VLOOKUP(B351,'X6'!$B:$AZ,15,FALSE)),IF($X$1=7,(VLOOKUP(B351,'X7'!$B:$AZ,15,FALSE)),IF($X$1=8,(VLOOKUP(B351,'X8'!$B:$AZ,15,FALSE)),IF($X$1=9,(VLOOKUP(B351,'X9'!$B:$AZ,15,FALSE)),IF($X$1=10,(VLOOKUP(B351,'X10'!$B:$AZ,15,FALSE)),IF($X$1=11,(VLOOKUP(B351,'X11'!$B:$AZ,15,FALSE)),IF($X$1=12,(VLOOKUP(B351,'X12'!$B:$AZ,15,FALSE)),IF($X$1=13,(VLOOKUP(B351,'X13'!$B:$AZ,15,FALSE)),"B"))))))))))))))=TRUE," ",(IF($X$1=1,(VLOOKUP(B351,'X1'!$B:$AZ,15,FALSE)),IF($X$1=2,(VLOOKUP(B351,'X2'!$B:$AZ,15,FALSE)),IF($X$1=3,(VLOOKUP(B351,'X3'!$B:$AZ,15,FALSE)),IF($X$1=4,(VLOOKUP(B351,'X4'!$B:$AZ,15,FALSE)),IF($X$1=5,(VLOOKUP(B351,'X5'!$B:$AZ,15,FALSE)),IF($X$1=6,(VLOOKUP(B351,'X6'!$B:$AZ,15,FALSE)),IF($X$1=7,(VLOOKUP(B351,'X7'!$B:$AZ,15,FALSE)),IF($X$1=8,(VLOOKUP(B351,'X8'!$B:$AZ,15,FALSE)),IF($X$1=9,(VLOOKUP(B351,'X9'!$B:$AZ,15,FALSE)),IF($X$1=10,(VLOOKUP(B351,'X10'!$B:$AZ,15,FALSE)),IF($X$1=11,(VLOOKUP(B351,'X11'!$B:$AZ,15,FALSE)),IF($X$1=12,(VLOOKUP(B351,'X12'!$B:$AZ,15,FALSE)),IF($X$1=13,(VLOOKUP(B351,'X13'!$B:$AZ,15,FALSE)),"B")))))))))))))))</f>
        <v xml:space="preserve"> </v>
      </c>
      <c r="S351" s="185" t="str">
        <f ca="1">IF(ISERROR(IF((IF($X$1=1,(VLOOKUP(B351,'X1'!$B:$AZ,14,FALSE)),(IF($X$1=2,(VLOOKUP(B351,'X2'!$B:$AZ,14,FALSE)),(IF($X$1=3,(VLOOKUP(B351,'X3'!$B:$AZ,14,FALSE)),(IF($X$1=4,(VLOOKUP(B351,'X4'!$B:$AZ,14,FALSE)),(IF($X$1=5,(VLOOKUP(B351,'X5'!$B:$AZ,14,FALSE)),(IF($X$1=6,(VLOOKUP(B351,'X6'!$B:$AZ,14,FALSE)),(IF($X$1=7,(VLOOKUP(B351,'X7'!$B:$AZ,14,FALSE)),(IF($X$1=8,(VLOOKUP(B351,'X8'!$B:$AZ,14,FALSE)),(IF($X$1=9,(VLOOKUP(B351,'X9'!$B:$AZ,14,FALSE)),(IF($X$1=10,(VLOOKUP(B351,'X10'!$B:$AZ,14,FALSE)),(IF($X$1=11,(VLOOKUP(B351,'X11'!$B:$AZ,14,FALSE)),(IF($X$1=12,(VLOOKUP(B351,'X12'!$B:$AZ,14,FALSE)),(VLOOKUP(B351,'X13'!$B:$AZ,14,FALSE))))))))))))))))))))))))))=$V$1," ",(IF($X$1=1,(VLOOKUP(B351,'X1'!$B:$AZ,14,FALSE)),(IF($X$1=2,(VLOOKUP(B351,'X2'!$B:$AZ,14,FALSE)),(IF($X$1=3,(VLOOKUP(B351,'X3'!$B:$AZ,14,FALSE)),(IF($X$1=4,(VLOOKUP(B351,'X4'!$B:$AZ,14,FALSE)),(IF($X$1=5,(VLOOKUP(B351,'X5'!$B:$AZ,14,FALSE)),(IF($X$1=6,(VLOOKUP(B351,'X6'!$B:$AZ,14,FALSE)),(IF($X$1=7,(VLOOKUP(B351,'X7'!$B:$AZ,14,FALSE)),(IF($X$1=8,(VLOOKUP(B351,'X8'!$B:$AZ,14,FALSE)),(IF($X$1=9,(VLOOKUP(B351,'X9'!$B:$AZ,14,FALSE)),(IF($X$1=10,(VLOOKUP(B351,'X10'!$B:$AZ,14,FALSE)),(IF($X$1=11,(VLOOKUP(B351,'X11'!$B:$AZ,14,FALSE)),(IF($X$1=12,(VLOOKUP(B351,'X12'!$B:$AZ,14,FALSE)),(VLOOKUP(B351,'X13'!$B:$AZ,14,FALSE))))))))))))))))))))))))))))=TRUE," ",(IF((IF($X$1=1,(VLOOKUP(B351,'X1'!$B:$AZ,14,FALSE)),(IF($X$1=2,(VLOOKUP(B351,'X2'!$B:$AZ,14,FALSE)),(IF($X$1=3,(VLOOKUP(B351,'X3'!$B:$AZ,14,FALSE)),(IF($X$1=4,(VLOOKUP(B351,'X4'!$B:$AZ,14,FALSE)),(IF($X$1=5,(VLOOKUP(B351,'X5'!$B:$AZ,14,FALSE)),(IF($X$1=6,(VLOOKUP(B351,'X6'!$B:$AZ,14,FALSE)),(IF($X$1=7,(VLOOKUP(B351,'X7'!$B:$AZ,14,FALSE)),(IF($X$1=8,(VLOOKUP(B351,'X8'!$B:$AZ,14,FALSE)),(IF($X$1=9,(VLOOKUP(B351,'X9'!$B:$AZ,14,FALSE)),(IF($X$1=10,(VLOOKUP(B351,'X10'!$B:$AZ,14,FALSE)),(IF($X$1=11,(VLOOKUP(B351,'X11'!$B:$AZ,14,FALSE)),(IF($X$1=12,(VLOOKUP(B351,'X12'!$B:$AZ,14,FALSE)),(VLOOKUP(B351,'X13'!$B:$AZ,14,FALSE))))))))))))))))))))))))))=$V$1," ",(IF($X$1=1,(VLOOKUP(B351,'X1'!$B:$AZ,14,FALSE)),(IF($X$1=2,(VLOOKUP(B351,'X2'!$B:$AZ,14,FALSE)),(IF($X$1=3,(VLOOKUP(B351,'X3'!$B:$AZ,14,FALSE)),(IF($X$1=4,(VLOOKUP(B351,'X4'!$B:$AZ,14,FALSE)),(IF($X$1=5,(VLOOKUP(B351,'X5'!$B:$AZ,14,FALSE)),(IF($X$1=6,(VLOOKUP(B351,'X6'!$B:$AZ,14,FALSE)),(IF($X$1=7,(VLOOKUP(B351,'X7'!$B:$AZ,14,FALSE)),(IF($X$1=8,(VLOOKUP(B351,'X8'!$B:$AZ,14,FALSE)),(IF($X$1=9,(VLOOKUP(B351,'X9'!$B:$AZ,14,FALSE)),(IF($X$1=10,(VLOOKUP(B351,'X10'!$B:$AZ,14,FALSE)),(IF($X$1=11,(VLOOKUP(B351,'X11'!$B:$AZ,14,FALSE)),(IF($X$1=12,(VLOOKUP(B351,'X12'!$B:$AZ,14,FALSE)),(VLOOKUP(B351,'X13'!$B:$AZ,14,FALSE)))))))))))))))))))))))))))))</f>
        <v xml:space="preserve"> </v>
      </c>
    </row>
    <row r="352" spans="1:19" ht="14.1" customHeight="1" x14ac:dyDescent="0.2">
      <c r="A352" s="156" t="s">
        <v>1058</v>
      </c>
      <c r="B352" s="122" t="str">
        <f>IF(ISERROR(IF($U$16=1,(VLOOKUP(A352,$AC$89:$AH$125,2,FALSE)),IF((IF($X$1=1,'X1'!B311,(IF($X$1=2,'X2'!B311,(IF($X$1=3,'X3'!B311,(IF($X$1=4,'X4'!B311,(IF($X$1=5,'X5'!B311,(IF($X$1=6,'X6'!B311,(IF($X$1=7,'X7'!B311,(IF($X$1=8,'X8'!B311,(IF($X$1=9,'X9'!B311,(IF($X$1=10,'X10'!B311,(IF($X$1=11,'X11'!B311,(IF($X$1=12,'X12'!B311,'X13'!B311))))))))))))))))))))))))="","",(IF($X$1=1,'X1'!B311,(IF($X$1=2,'X2'!B311,(IF($X$1=3,'X3'!B311,(IF($X$1=4,'X4'!B311,(IF($X$1=5,'X5'!B311,(IF($X$1=6,'X6'!B311,(IF($X$1=7,'X7'!B311,(IF($X$1=8,'X8'!B311,(IF($X$1=9,'X9'!B311,(IF($X$1=10,'X10'!B311,(IF($X$1=11,'X11'!B311,(IF($X$1=12,'X12'!B311,'X13'!B311)))))))))))))))))))))))))))=TRUE," ",(IF($U$16=1,(VLOOKUP(A352,$AC$89:$AH$125,2,FALSE)),IF((IF($X$1=1,'X1'!B311,(IF($X$1=2,'X2'!B311,(IF($X$1=3,'X3'!B311,(IF($X$1=4,'X4'!B311,(IF($X$1=5,'X5'!B311,(IF($X$1=6,'X6'!B311,(IF($X$1=7,'X7'!B311,(IF($X$1=8,'X8'!B311,(IF($X$1=9,'X9'!B311,(IF($X$1=10,'X10'!B311,(IF($X$1=11,'X11'!B311,(IF($X$1=12,'X12'!B311,'X13'!B311))))))))))))))))))))))))="","",(IF($X$1=1,'X1'!B311,(IF($X$1=2,'X2'!B311,(IF($X$1=3,'X3'!B311,(IF($X$1=4,'X4'!B311,(IF($X$1=5,'X5'!B311,(IF($X$1=6,'X6'!B311,(IF($X$1=7,'X7'!B311,(IF($X$1=8,'X8'!B311,(IF($X$1=9,'X9'!B311,(IF($X$1=10,'X10'!B311,(IF($X$1=11,'X11'!B311,(IF($X$1=12,'X12'!B311,'X13'!B311))))))))))))))))))))))))))))</f>
        <v/>
      </c>
      <c r="C352" s="181" t="str">
        <f ca="1">IF(ISERROR(IF($X$1=1,(VLOOKUP(B352,'X1'!$B:$AZ,47,FALSE)),IF($X$1=2,(VLOOKUP(B352,'X2'!$B:$AZ,47,FALSE)),IF($X$1=3,(VLOOKUP(B352,'X3'!$B:$AZ,47,FALSE)),IF($X$1=4,(VLOOKUP(B352,'X4'!$B:$AZ,47,FALSE)),IF($X$1=5,(VLOOKUP(B352,'X5'!$B:$AZ,47,FALSE)),IF($X$1=6,(VLOOKUP(B352,'X6'!$B:$AZ,47,FALSE)),IF($X$1=7,(VLOOKUP(B352,'X7'!$B:$AZ,47,FALSE)),IF($X$1=8,(VLOOKUP(B352,'X8'!$B:$AZ,47,FALSE)),IF($X$1=9,(VLOOKUP(B352,'X9'!$B:$AZ,47,FALSE)),IF($X$1=10,(VLOOKUP(B352,'X10'!$B:$AZ,47,FALSE)),IF($X$1=11,(VLOOKUP(B352,'X11'!$B:$AZ,47,FALSE)),IF($X$1=12,(VLOOKUP(B352,'X12'!$B:$AZ,47,FALSE)),IF($X$1=13,(VLOOKUP(B352,'X13'!$B:$AZ,47,FALSE)),"B"))))))))))))))=TRUE," ",(IF($X$1=1,(VLOOKUP(B352,'X1'!$B:$AZ,47,FALSE)),IF($X$1=2,(VLOOKUP(B352,'X2'!$B:$AZ,47,FALSE)),IF($X$1=3,(VLOOKUP(B352,'X3'!$B:$AZ,47,FALSE)),IF($X$1=4,(VLOOKUP(B352,'X4'!$B:$AZ,47,FALSE)),IF($X$1=5,(VLOOKUP(B352,'X5'!$B:$AZ,47,FALSE)),IF($X$1=6,(VLOOKUP(B352,'X6'!$B:$AZ,47,FALSE)),IF($X$1=7,(VLOOKUP(B352,'X7'!$B:$AZ,47,FALSE)),IF($X$1=8,(VLOOKUP(B352,'X8'!$B:$AZ,47,FALSE)),IF($X$1=9,(VLOOKUP(B352,'X9'!$B:$AZ,47,FALSE)),IF($X$1=10,(VLOOKUP(B352,'X10'!$B:$AZ,47,FALSE)),IF($X$1=11,(VLOOKUP(B352,'X11'!$B:$AZ,47,FALSE)),IF($X$1=12,(VLOOKUP(B352,'X12'!$B:$AZ,47,FALSE)),IF($X$1=13,(VLOOKUP(B352,'X13'!$B:$AZ,47,FALSE)),"B")))))))))))))))</f>
        <v xml:space="preserve"> </v>
      </c>
      <c r="D352" s="181" t="str">
        <f ca="1">IF(ISERROR(IF($X$1=1,(VLOOKUP(B352,'X1'!$B:$AP,41,FALSE)),IF($X$1=2,(VLOOKUP(B352,'X2'!$B:$AP,41,FALSE)),IF($X$1=3,(VLOOKUP(B352,'X3'!$B:$AP,41,FALSE)),IF($X$1=4,(VLOOKUP(B352,'X4'!$B:$AP,41,FALSE)),IF($X$1=5,(VLOOKUP(B352,'X5'!$B:$AP,41,FALSE)),IF($X$1=6,(VLOOKUP(B352,'X6'!$B:$AP,41,FALSE)),IF($X$1=7,(VLOOKUP(B352,'X7'!$B:$AP,41,FALSE)),IF($X$1=8,(VLOOKUP(B352,'X8'!$B:$AP,41,FALSE)),IF($X$1=9,(VLOOKUP(B352,'X9'!$B:$AP,41,FALSE)),IF($X$1=10,(VLOOKUP(B352,'X10'!$B:$AP,41,FALSE)),IF($X$1=11,(VLOOKUP(B352,'X11'!$B:$AP,41,FALSE)),IF($X$1=12,(VLOOKUP(B352,'X12'!$B:$AP,41,FALSE)),IF($X$1=13,(VLOOKUP(B352,'X13'!$B:$AP,41,FALSE)),"B"))))))))))))))=TRUE," ",(IF($X$1=1,(VLOOKUP(B352,'X1'!$B:$AP,41,FALSE)),IF($X$1=2,(VLOOKUP(B352,'X2'!$B:$AP,41,FALSE)),IF($X$1=3,(VLOOKUP(B352,'X3'!$B:$AP,41,FALSE)),IF($X$1=4,(VLOOKUP(B352,'X4'!$B:$AP,41,FALSE)),IF($X$1=5,(VLOOKUP(B352,'X5'!$B:$AP,41,FALSE)),IF($X$1=6,(VLOOKUP(B352,'X6'!$B:$AP,41,FALSE)),IF($X$1=7,(VLOOKUP(B352,'X7'!$B:$AP,41,FALSE)),IF($X$1=8,(VLOOKUP(B352,'X8'!$B:$AP,41,FALSE)),IF($X$1=9,(VLOOKUP(B352,'X9'!$B:$AP,41,FALSE)),IF($X$1=10,(VLOOKUP(B352,'X10'!$B:$AP,41,FALSE)),IF($X$1=11,(VLOOKUP(B352,'X11'!$B:$AP,41,FALSE)),IF($X$1=12,(VLOOKUP(B352,'X12'!$B:$AP,41,FALSE)),IF($X$1=13,(VLOOKUP(B352,'X13'!$B:$AP,41,FALSE)),"B")))))))))))))))</f>
        <v xml:space="preserve"> </v>
      </c>
      <c r="E352" s="182" t="str">
        <f ca="1">IF(ISERROR(IF($X$1=1,(VLOOKUP(B352,'X1'!$B:$AP,7,FALSE)),IF($X$1=2,(VLOOKUP(B352,'X2'!$B:$AP,7,FALSE)),IF($X$1=3,(VLOOKUP(B352,'X3'!$B:$AP,7,FALSE)),IF($X$1=4,(VLOOKUP(B352,'X4'!$B:$AP,7,FALSE)),IF($X$1=5,(VLOOKUP(B352,'X5'!$B:$AP,7,FALSE)),IF($X$1=6,(VLOOKUP(B352,'X6'!$B:$AP,7,FALSE)),IF($X$1=7,(VLOOKUP(B352,'X7'!$B:$AP,7,FALSE)),IF($X$1=8,(VLOOKUP(B352,'X8'!$B:$AP,7,FALSE)),IF($X$1=9,(VLOOKUP(B352,'X9'!$B:$AP,7,FALSE)),IF($X$1=10,(VLOOKUP(B352,'X10'!$B:$AP,7,FALSE)),IF($X$1=11,(VLOOKUP(B352,'X11'!$B:$AP,7,FALSE)),IF($X$1=12,(VLOOKUP(B352,'X12'!$B:$AP,7,FALSE)),IF($X$1=13,(VLOOKUP(B352,'X13'!$B:$AP,7,FALSE)),"B"))))))))))))))=TRUE," ",(IF($X$1=1,(VLOOKUP(B352,'X1'!$B:$AP,7,FALSE)),IF($X$1=2,(VLOOKUP(B352,'X2'!$B:$AP,7,FALSE)),IF($X$1=3,(VLOOKUP(B352,'X3'!$B:$AP,7,FALSE)),IF($X$1=4,(VLOOKUP(B352,'X4'!$B:$AP,7,FALSE)),IF($X$1=5,(VLOOKUP(B352,'X5'!$B:$AP,7,FALSE)),IF($X$1=6,(VLOOKUP(B352,'X6'!$B:$AP,7,FALSE)),IF($X$1=7,(VLOOKUP(B352,'X7'!$B:$AP,7,FALSE)),IF($X$1=8,(VLOOKUP(B352,'X8'!$B:$AP,7,FALSE)),IF($X$1=9,(VLOOKUP(B352,'X9'!$B:$AP,7,FALSE)),IF($X$1=10,(VLOOKUP(B352,'X10'!$B:$AP,7,FALSE)),IF($X$1=11,(VLOOKUP(B352,'X11'!$B:$AP,7,FALSE)),IF($X$1=12,(VLOOKUP(B352,'X12'!$B:$AP,7,FALSE)),IF($X$1=13,(VLOOKUP(B352,'X13'!$B:$AP,7,FALSE)),"B")))))))))))))))</f>
        <v xml:space="preserve"> </v>
      </c>
      <c r="F352" s="182" t="str">
        <f ca="1">IF(ISERROR(IF((IF($X$1=1,(VLOOKUP(B352,'X1'!$B:$AO,6,FALSE)),(IF($X$1=2,(VLOOKUP(B352,'X2'!$B:$AO,6,FALSE)),(IF($X$1=3,(VLOOKUP(B352,'X3'!$B:$AO,6,FALSE)),(IF($X$1=4,(VLOOKUP(B352,'X4'!$B:$AO,6,FALSE)),(IF($X$1=5,(VLOOKUP(B352,'X5'!$B:$AO,6,FALSE)),(IF($X$1=6,(VLOOKUP(B352,'X6'!$B:$AO,6,FALSE)),(IF($X$1=7,(VLOOKUP(B352,'X7'!$B:$AO,6,FALSE)),(IF($X$1=8,(VLOOKUP(B352,'X8'!$B:$AO,6,FALSE)),(IF($X$1=9,(VLOOKUP(B352,'X9'!$B:$AO,6,FALSE)),(IF($X$1=10,(VLOOKUP(B352,'X10'!$B:$AO,6,FALSE)),(IF($X$1=11,(VLOOKUP(B352,'X11'!$B:$AO,6,FALSE)),(IF($X$1=12,(VLOOKUP(B352,'X12'!$B:$AO,6,FALSE)),(VLOOKUP(B352,'X13'!$B:$AO,6,FALSE))))))))))))))))))))))))))=$V$1," ",(IF($X$1=1,(VLOOKUP(B352,'X1'!$B:$AO,6,FALSE)),(IF($X$1=2,(VLOOKUP(B352,'X2'!$B:$AO,6,FALSE)),(IF($X$1=3,(VLOOKUP(B352,'X3'!$B:$AO,6,FALSE)),(IF($X$1=4,(VLOOKUP(B352,'X4'!$B:$AO,6,FALSE)),(IF($X$1=5,(VLOOKUP(B352,'X5'!$B:$AO,6,FALSE)),(IF($X$1=6,(VLOOKUP(B352,'X6'!$B:$AO,6,FALSE)),(IF($X$1=7,(VLOOKUP(B352,'X7'!$B:$AO,6,FALSE)),(IF($X$1=8,(VLOOKUP(B352,'X8'!$B:$AO,6,FALSE)),(IF($X$1=9,(VLOOKUP(B352,'X9'!$B:$AO,6,FALSE)),(IF($X$1=10,(VLOOKUP(B352,'X10'!$B:$AO,6,FALSE)),(IF($X$1=11,(VLOOKUP(B352,'X11'!$B:$AO,6,FALSE)),(IF($X$1=12,(VLOOKUP(B352,'X12'!$B:$AO,6,FALSE)),(VLOOKUP(B352,'X13'!$B:$AO,6,FALSE))))))))))))))))))))))))))))=TRUE," ",(IF((IF($X$1=1,(VLOOKUP(B352,'X1'!$B:$AO,6,FALSE)),(IF($X$1=2,(VLOOKUP(B352,'X2'!$B:$AO,6,FALSE)),(IF($X$1=3,(VLOOKUP(B352,'X3'!$B:$AO,6,FALSE)),(IF($X$1=4,(VLOOKUP(B352,'X4'!$B:$AO,6,FALSE)),(IF($X$1=5,(VLOOKUP(B352,'X5'!$B:$AO,6,FALSE)),(IF($X$1=6,(VLOOKUP(B352,'X6'!$B:$AO,6,FALSE)),(IF($X$1=7,(VLOOKUP(B352,'X7'!$B:$AO,6,FALSE)),(IF($X$1=8,(VLOOKUP(B352,'X8'!$B:$AO,6,FALSE)),(IF($X$1=9,(VLOOKUP(B352,'X9'!$B:$AO,6,FALSE)),(IF($X$1=10,(VLOOKUP(B352,'X10'!$B:$AO,6,FALSE)),(IF($X$1=11,(VLOOKUP(B352,'X11'!$B:$AO,6,FALSE)),(IF($X$1=12,(VLOOKUP(B352,'X12'!$B:$AO,6,FALSE)),(VLOOKUP(B352,'X13'!$B:$AO,6,FALSE))))))))))))))))))))))))))=$V$1," ",(IF($X$1=1,(VLOOKUP(B352,'X1'!$B:$AO,6,FALSE)),(IF($X$1=2,(VLOOKUP(B352,'X2'!$B:$AO,6,FALSE)),(IF($X$1=3,(VLOOKUP(B352,'X3'!$B:$AO,6,FALSE)),(IF($X$1=4,(VLOOKUP(B352,'X4'!$B:$AO,6,FALSE)),(IF($X$1=5,(VLOOKUP(B352,'X5'!$B:$AO,6,FALSE)),(IF($X$1=6,(VLOOKUP(B352,'X6'!$B:$AO,6,FALSE)),(IF($X$1=7,(VLOOKUP(B352,'X7'!$B:$AO,6,FALSE)),(IF($X$1=8,(VLOOKUP(B352,'X8'!$B:$AO,6,FALSE)),(IF($X$1=9,(VLOOKUP(B352,'X9'!$B:$AO,6,FALSE)),(IF($X$1=10,(VLOOKUP(B352,'X10'!$B:$AO,6,FALSE)),(IF($X$1=11,(VLOOKUP(B352,'X11'!$B:$AO,6,FALSE)),(IF($X$1=12,(VLOOKUP(B352,'X12'!$B:$AO,6,FALSE)),(VLOOKUP(B352,'X13'!$B:$AO,6,FALSE)))))))))))))))))))))))))))))</f>
        <v xml:space="preserve"> </v>
      </c>
      <c r="G352" s="182" t="str">
        <f ca="1">IF(ISERROR(IF($X$1=1,(VLOOKUP(B352,'X1'!$B:$AZ,44,FALSE)),IF($X$1=2,(VLOOKUP(B352,'X2'!$B:$AZ,44,FALSE)),IF($X$1=3,(VLOOKUP(B352,'X3'!$B:$AZ,44,FALSE)),IF($X$1=4,(VLOOKUP(B352,'X4'!$B:$AZ,44,FALSE)),IF($X$1=5,(VLOOKUP(B352,'X5'!$B:$AZ,44,FALSE)),IF($X$1=6,(VLOOKUP(B352,'X6'!$B:$AZ,44,FALSE)),IF($X$1=7,(VLOOKUP(B352,'X7'!$B:$AZ,44,FALSE)),IF($X$1=8,(VLOOKUP(B352,'X8'!$B:$AZ,44,FALSE)),IF($X$1=9,(VLOOKUP(B352,'X9'!$B:$AZ,44,FALSE)),IF($X$1=10,(VLOOKUP(B352,'X10'!$B:$AZ,44,FALSE)),IF($X$1=11,(VLOOKUP(B352,'X11'!$B:$AZ,44,FALSE)),IF($X$1=12,(VLOOKUP(B352,'X12'!$B:$AZ,44,FALSE)),IF($X$1=13,(VLOOKUP(B352,'X13'!$B:$AZ,44,FALSE)),"B"))))))))))))))=TRUE," ",(IF($X$1=1,(VLOOKUP(B352,'X1'!$B:$AZ,44,FALSE)),IF($X$1=2,(VLOOKUP(B352,'X2'!$B:$AZ,44,FALSE)),IF($X$1=3,(VLOOKUP(B352,'X3'!$B:$AZ,44,FALSE)),IF($X$1=4,(VLOOKUP(B352,'X4'!$B:$AZ,44,FALSE)),IF($X$1=5,(VLOOKUP(B352,'X5'!$B:$AZ,44,FALSE)),IF($X$1=6,(VLOOKUP(B352,'X6'!$B:$AZ,44,FALSE)),IF($X$1=7,(VLOOKUP(B352,'X7'!$B:$AZ,44,FALSE)),IF($X$1=8,(VLOOKUP(B352,'X8'!$B:$AZ,44,FALSE)),IF($X$1=9,(VLOOKUP(B352,'X9'!$B:$AZ,44,FALSE)),IF($X$1=10,(VLOOKUP(B352,'X10'!$B:$AZ,44,FALSE)),IF($X$1=11,(VLOOKUP(B352,'X11'!$B:$AZ,44,FALSE)),IF($X$1=12,(VLOOKUP(B352,'X12'!$B:$AZ,44,FALSE)),IF($X$1=13,(VLOOKUP(B352,'X13'!$B:$AZ,44,FALSE)),"B")))))))))))))))</f>
        <v xml:space="preserve"> </v>
      </c>
      <c r="H352" s="182" t="str">
        <f ca="1">IF(ISERROR(IF($X$1=1,(VLOOKUP(B352,'X1'!$B:$AZ,8,FALSE)),IF($X$1=2,(VLOOKUP(B352,'X2'!$B:$AZ,8,FALSE)),IF($X$1=3,(VLOOKUP(B352,'X3'!$B:$AZ,8,FALSE)),IF($X$1=4,(VLOOKUP(B352,'X4'!$B:$AZ,8,FALSE)),IF($X$1=5,(VLOOKUP(B352,'X5'!$B:$AZ,8,FALSE)),IF($X$1=6,(VLOOKUP(B352,'X6'!$B:$AZ,8,FALSE)),IF($X$1=7,(VLOOKUP(B352,'X7'!$B:$AZ,8,FALSE)),IF($X$1=8,(VLOOKUP(B352,'X8'!$B:$AZ,8,FALSE)),IF($X$1=9,(VLOOKUP(B352,'X9'!$B:$AZ,8,FALSE)),IF($X$1=10,(VLOOKUP(B352,'X10'!$B:$AZ,8,FALSE)),IF($X$1=11,(VLOOKUP(B352,'X11'!$B:$AZ,8,FALSE)),IF($X$1=12,(VLOOKUP(B352,'X12'!$B:$AZ,8,FALSE)),IF($X$1=13,(VLOOKUP(B352,'X13'!$B:$AZ,8,FALSE)),"B"))))))))))))))=TRUE," ",(IF($X$1=1,(VLOOKUP(B352,'X1'!$B:$AZ,8,FALSE)),IF($X$1=2,(VLOOKUP(B352,'X2'!$B:$AZ,8,FALSE)),IF($X$1=3,(VLOOKUP(B352,'X3'!$B:$AZ,8,FALSE)),IF($X$1=4,(VLOOKUP(B352,'X4'!$B:$AZ,8,FALSE)),IF($X$1=5,(VLOOKUP(B352,'X5'!$B:$AZ,8,FALSE)),IF($X$1=6,(VLOOKUP(B352,'X6'!$B:$AZ,8,FALSE)),IF($X$1=7,(VLOOKUP(B352,'X7'!$B:$AZ,8,FALSE)),IF($X$1=8,(VLOOKUP(B352,'X8'!$B:$AZ,8,FALSE)),IF($X$1=9,(VLOOKUP(B352,'X9'!$B:$AZ,8,FALSE)),IF($X$1=10,(VLOOKUP(B352,'X10'!$B:$AZ,8,FALSE)),IF($X$1=11,(VLOOKUP(B352,'X11'!$B:$AZ,8,FALSE)),IF($X$1=12,(VLOOKUP(B352,'X12'!$B:$AZ,8,FALSE)),IF($X$1=13,(VLOOKUP(B352,'X13'!$B:$AZ,8,FALSE)),"B")))))))))))))))</f>
        <v xml:space="preserve"> </v>
      </c>
      <c r="I352" s="183" t="str">
        <f ca="1">IF(ISERROR(IF($X$1=1,(VLOOKUP(B352,'X1'!$B:$AZ,2,FALSE)),IF($X$1=2,(VLOOKUP(B352,'X2'!$B:$AZ,2,FALSE)),IF($X$1=3,(VLOOKUP(B352,'X3'!$B:$AZ,2,FALSE)),IF($X$1=4,(VLOOKUP(B352,'X4'!$B:$AZ,2,FALSE)),IF($X$1=5,(VLOOKUP(B352,'X5'!$B:$AZ,2,FALSE)),IF($X$1=6,(VLOOKUP(B352,'X6'!$B:$AZ,2,FALSE)),IF($X$1=7,(VLOOKUP(B352,'X7'!$B:$AZ,2,FALSE)),IF($X$1=8,(VLOOKUP(B352,'X8'!$B:$AZ,2,FALSE)),IF($X$1=9,(VLOOKUP(B352,'X9'!$B:$AZ,2,FALSE)),IF($X$1=10,(VLOOKUP(B352,'X10'!$B:$AZ,2,FALSE)),IF($X$1=11,(VLOOKUP(B352,'X11'!$B:$AZ,2,FALSE)),IF($X$1=12,(VLOOKUP(B352,'X12'!$B:$AZ,2,FALSE)),IF($X$1=13,(VLOOKUP(B352,'X13'!$B:$AZ,2,FALSE)),"B"))))))))))))))=TRUE," ",(IF($X$1=1,(VLOOKUP(B352,'X1'!$B:$AZ,2,FALSE)),IF($X$1=2,(VLOOKUP(B352,'X2'!$B:$AZ,2,FALSE)),IF($X$1=3,(VLOOKUP(B352,'X3'!$B:$AZ,2,FALSE)),IF($X$1=4,(VLOOKUP(B352,'X4'!$B:$AZ,2,FALSE)),IF($X$1=5,(VLOOKUP(B352,'X5'!$B:$AZ,2,FALSE)),IF($X$1=6,(VLOOKUP(B352,'X6'!$B:$AZ,2,FALSE)),IF($X$1=7,(VLOOKUP(B352,'X7'!$B:$AZ,2,FALSE)),IF($X$1=8,(VLOOKUP(B352,'X8'!$B:$AZ,2,FALSE)),IF($X$1=9,(VLOOKUP(B352,'X9'!$B:$AZ,2,FALSE)),IF($X$1=10,(VLOOKUP(B352,'X10'!$B:$AZ,2,FALSE)),IF($X$1=11,(VLOOKUP(B352,'X11'!$B:$AZ,2,FALSE)),IF($X$1=12,(VLOOKUP(B352,'X12'!$B:$AZ,2,FALSE)),IF($X$1=13,(VLOOKUP(B352,'X13'!$B:$AZ,2,FALSE)),"B")))))))))))))))</f>
        <v xml:space="preserve"> </v>
      </c>
      <c r="J352" s="183" t="str">
        <f ca="1">IF(ISERROR(IF($X$1=1,(VLOOKUP(B352,'X1'!$B:$AZ,3,FALSE)),IF($X$1=2,(VLOOKUP(B352,'X2'!$B:$AZ,3,FALSE)),IF($X$1=3,(VLOOKUP(B352,'X3'!$B:$AZ,3,FALSE)),IF($X$1=4,(VLOOKUP(B352,'X4'!$B:$AZ,3,FALSE)),IF($X$1=5,(VLOOKUP(B352,'X5'!$B:$AZ,3,FALSE)),IF($X$1=6,(VLOOKUP(B352,'X6'!$B:$AZ,3,FALSE)),IF($X$1=7,(VLOOKUP(B352,'X7'!$B:$AZ,3,FALSE)),IF($X$1=8,(VLOOKUP(B352,'X8'!$B:$AZ,3,FALSE)),IF($X$1=9,(VLOOKUP(B352,'X9'!$B:$AZ,3,FALSE)),IF($X$1=10,(VLOOKUP(B352,'X10'!$B:$AZ,3,FALSE)),IF($X$1=11,(VLOOKUP(B352,'X11'!$B:$AZ,3,FALSE)),IF($X$1=12,(VLOOKUP(B352,'X12'!$B:$AZ,3,FALSE)),IF($X$1=13,(VLOOKUP(B352,'X13'!$B:$AZ,3,FALSE)),"B"))))))))))))))=TRUE," ",(IF($X$1=1,(VLOOKUP(B352,'X1'!$B:$AZ,3,FALSE)),IF($X$1=2,(VLOOKUP(B352,'X2'!$B:$AZ,3,FALSE)),IF($X$1=3,(VLOOKUP(B352,'X3'!$B:$AZ,3,FALSE)),IF($X$1=4,(VLOOKUP(B352,'X4'!$B:$AZ,3,FALSE)),IF($X$1=5,(VLOOKUP(B352,'X5'!$B:$AZ,3,FALSE)),IF($X$1=6,(VLOOKUP(B352,'X6'!$B:$AZ,3,FALSE)),IF($X$1=7,(VLOOKUP(B352,'X7'!$B:$AZ,3,FALSE)),IF($X$1=8,(VLOOKUP(B352,'X8'!$B:$AZ,3,FALSE)),IF($X$1=9,(VLOOKUP(B352,'X9'!$B:$AZ,3,FALSE)),IF($X$1=10,(VLOOKUP(B352,'X10'!$B:$AZ,3,FALSE)),IF($X$1=11,(VLOOKUP(B352,'X11'!$B:$AZ,3,FALSE)),IF($X$1=12,(VLOOKUP(B352,'X12'!$B:$AZ,3,FALSE)),IF($X$1=13,(VLOOKUP(B352,'X13'!$B:$AZ,3,FALSE)),"B")))))))))))))))</f>
        <v xml:space="preserve"> </v>
      </c>
      <c r="K352" s="183" t="str">
        <f ca="1">IF(ISERROR(IF($X$1=1,(VLOOKUP(B352,'X1'!$B:$AZ,5,FALSE)),IF($X$1=2,(VLOOKUP(B352,'X2'!$B:$AZ,5,FALSE)),IF($X$1=3,(VLOOKUP(B352,'X3'!$B:$AZ,5,FALSE)),IF($X$1=4,(VLOOKUP(B352,'X4'!$B:$AZ,5,FALSE)),IF($X$1=5,(VLOOKUP(B352,'X5'!$B:$AZ,5,FALSE)),IF($X$1=6,(VLOOKUP(B352,'X6'!$B:$AZ,5,FALSE)),IF($X$1=7,(VLOOKUP(B352,'X7'!$B:$AZ,5,FALSE)),IF($X$1=8,(VLOOKUP(B352,'X8'!$B:$AZ,5,FALSE)),IF($X$1=9,(VLOOKUP(B352,'X9'!$B:$AZ,5,FALSE)),IF($X$1=10,(VLOOKUP(B352,'X10'!$B:$AZ,5,FALSE)),IF($X$1=11,(VLOOKUP(B352,'X11'!$B:$AZ,5,FALSE)),IF($X$1=12,(VLOOKUP(B352,'X12'!$B:$AZ,5,FALSE)),IF($X$1=13,(VLOOKUP(B352,'X13'!$B:$AZ,5,FALSE)),"B"))))))))))))))=TRUE," ",(IF($X$1=1,(VLOOKUP(B352,'X1'!$B:$AZ,5,FALSE)),IF($X$1=2,(VLOOKUP(B352,'X2'!$B:$AZ,5,FALSE)),IF($X$1=3,(VLOOKUP(B352,'X3'!$B:$AZ,5,FALSE)),IF($X$1=4,(VLOOKUP(B352,'X4'!$B:$AZ,5,FALSE)),IF($X$1=5,(VLOOKUP(B352,'X5'!$B:$AZ,5,FALSE)),IF($X$1=6,(VLOOKUP(B352,'X6'!$B:$AZ,5,FALSE)),IF($X$1=7,(VLOOKUP(B352,'X7'!$B:$AZ,5,FALSE)),IF($X$1=8,(VLOOKUP(B352,'X8'!$B:$AZ,5,FALSE)),IF($X$1=9,(VLOOKUP(B352,'X9'!$B:$AZ,5,FALSE)),IF($X$1=10,(VLOOKUP(B352,'X10'!$B:$AZ,5,FALSE)),IF($X$1=11,(VLOOKUP(B352,'X11'!$B:$AZ,5,FALSE)),IF($X$1=12,(VLOOKUP(B352,'X12'!$B:$AZ,5,FALSE)),IF($X$1=13,(VLOOKUP(B352,'X13'!$B:$AZ,5,FALSE)),"B")))))))))))))))</f>
        <v xml:space="preserve"> </v>
      </c>
      <c r="L352" s="184" t="str">
        <f ca="1">IF(ISERROR(IF($X$1=1,(VLOOKUP(B352,'X1'!$B:$AZ,9,FALSE)),IF($X$1=2,(VLOOKUP(B352,'X2'!$B:$AZ,9,FALSE)),IF($X$1=3,(VLOOKUP(B352,'X3'!$B:$AZ,9,FALSE)),IF($X$1=4,(VLOOKUP(B352,'X4'!$B:$AZ,9,FALSE)),IF($X$1=5,(VLOOKUP(B352,'X5'!$B:$AZ,9,FALSE)),IF($X$1=6,(VLOOKUP(B352,'X6'!$B:$AZ,9,FALSE)),IF($X$1=7,(VLOOKUP(B352,'X7'!$B:$AZ,9,FALSE)),IF($X$1=8,(VLOOKUP(B352,'X8'!$B:$AZ,9,FALSE)),IF($X$1=9,(VLOOKUP(B352,'X9'!$B:$AZ,9,FALSE)),IF($X$1=10,(VLOOKUP(B352,'X10'!$B:$AZ,9,FALSE)),IF($X$1=11,(VLOOKUP(B352,'X11'!$B:$AZ,9,FALSE)),IF($X$1=12,(VLOOKUP(B352,'X12'!$B:$AZ,9,FALSE)),IF($X$1=13,(VLOOKUP(B352,'X13'!$B:$AZ,9,FALSE)),"B"))))))))))))))=TRUE," ",(IF($X$1=1,(VLOOKUP(B352,'X1'!$B:$AZ,9,FALSE)),IF($X$1=2,(VLOOKUP(B352,'X2'!$B:$AZ,9,FALSE)),IF($X$1=3,(VLOOKUP(B352,'X3'!$B:$AZ,9,FALSE)),IF($X$1=4,(VLOOKUP(B352,'X4'!$B:$AZ,9,FALSE)),IF($X$1=5,(VLOOKUP(B352,'X5'!$B:$AZ,9,FALSE)),IF($X$1=6,(VLOOKUP(B352,'X6'!$B:$AZ,9,FALSE)),IF($X$1=7,(VLOOKUP(B352,'X7'!$B:$AZ,9,FALSE)),IF($X$1=8,(VLOOKUP(B352,'X8'!$B:$AZ,9,FALSE)),IF($X$1=9,(VLOOKUP(B352,'X9'!$B:$AZ,9,FALSE)),IF($X$1=10,(VLOOKUP(B352,'X10'!$B:$AZ,9,FALSE)),IF($X$1=11,(VLOOKUP(B352,'X11'!$B:$AZ,9,FALSE)),IF($X$1=12,(VLOOKUP(B352,'X12'!$B:$AZ,9,FALSE)),IF($X$1=13,(VLOOKUP(B352,'X13'!$B:$AZ,9,FALSE)),"B")))))))))))))))</f>
        <v xml:space="preserve"> </v>
      </c>
      <c r="M352" s="184" t="str">
        <f ca="1">IF(ISERROR(IF($X$1=1,(VLOOKUP(B352,'X1'!$B:$AZ,10,FALSE)),IF($X$1=2,(VLOOKUP(B352,'X2'!$B:$AZ,10,FALSE)),IF($X$1=3,(VLOOKUP(B352,'X3'!$B:$AZ,10,FALSE)),IF($X$1=4,(VLOOKUP(B352,'X4'!$B:$AZ,10,FALSE)),IF($X$1=5,(VLOOKUP(B352,'X5'!$B:$AZ,10,FALSE)),IF($X$1=6,(VLOOKUP(B352,'X6'!$B:$AZ,10,FALSE)),IF($X$1=7,(VLOOKUP(B352,'X7'!$B:$AZ,10,FALSE)),IF($X$1=8,(VLOOKUP(B352,'X8'!$B:$AZ,10,FALSE)),IF($X$1=9,(VLOOKUP(B352,'X9'!$B:$AZ,10,FALSE)),IF($X$1=10,(VLOOKUP(B352,'X10'!$B:$AZ,10,FALSE)),IF($X$1=11,(VLOOKUP(B352,'X11'!$B:$AZ,10,FALSE)),IF($X$1=12,(VLOOKUP(B352,'X12'!$B:$AZ,10,FALSE)),IF($X$1=13,(VLOOKUP(B352,'X13'!$B:$AZ,10,FALSE)),"B"))))))))))))))=TRUE," ",(IF($X$1=1,(VLOOKUP(B352,'X1'!$B:$AZ,10,FALSE)),IF($X$1=2,(VLOOKUP(B352,'X2'!$B:$AZ,10,FALSE)),IF($X$1=3,(VLOOKUP(B352,'X3'!$B:$AZ,10,FALSE)),IF($X$1=4,(VLOOKUP(B352,'X4'!$B:$AZ,10,FALSE)),IF($X$1=5,(VLOOKUP(B352,'X5'!$B:$AZ,10,FALSE)),IF($X$1=6,(VLOOKUP(B352,'X6'!$B:$AZ,10,FALSE)),IF($X$1=7,(VLOOKUP(B352,'X7'!$B:$AZ,10,FALSE)),IF($X$1=8,(VLOOKUP(B352,'X8'!$B:$AZ,10,FALSE)),IF($X$1=9,(VLOOKUP(B352,'X9'!$B:$AZ,10,FALSE)),IF($X$1=10,(VLOOKUP(B352,'X10'!$B:$AZ,10,FALSE)),IF($X$1=11,(VLOOKUP(B352,'X11'!$B:$AZ,10,FALSE)),IF($X$1=12,(VLOOKUP(B352,'X12'!$B:$AZ,10,FALSE)),IF($X$1=13,(VLOOKUP(B352,'X13'!$B:$AZ,10,FALSE)),"B")))))))))))))))</f>
        <v xml:space="preserve"> </v>
      </c>
      <c r="N352" s="185" t="str">
        <f ca="1">IF(ISERROR(IF($X$1=1,(VLOOKUP(B352,'X1'!$B:$AZ,45,FALSE)),IF($X$1=2,(VLOOKUP(B352,'X2'!$B:$AZ,45,FALSE)),IF($X$1=3,(VLOOKUP(B352,'X3'!$B:$AZ,45,FALSE)),IF($X$1=4,(VLOOKUP(B352,'X4'!$B:$AZ,45,FALSE)),IF($X$1=5,(VLOOKUP(B352,'X5'!$B:$AZ,45,FALSE)),IF($X$1=6,(VLOOKUP(B352,'X6'!$B:$AZ,45,FALSE)),IF($X$1=7,(VLOOKUP(B352,'X7'!$B:$AZ,45,FALSE)),IF($X$1=8,(VLOOKUP(B352,'X8'!$B:$AZ,45,FALSE)),IF($X$1=9,(VLOOKUP(B352,'X9'!$B:$AZ,45,FALSE)),IF($X$1=10,(VLOOKUP(B352,'X10'!$B:$AZ,45,FALSE)),IF($X$1=11,(VLOOKUP(B352,'X11'!$B:$AZ,45,FALSE)),IF($X$1=12,(VLOOKUP(B352,'X12'!$B:$AZ,45,FALSE)),IF($X$1=13,(VLOOKUP(B352,'X13'!$B:$AZ,45,FALSE)),"B"))))))))))))))=TRUE," ",(IF($X$1=1,(VLOOKUP(B352,'X1'!$B:$AZ,45,FALSE)),IF($X$1=2,(VLOOKUP(B352,'X2'!$B:$AZ,45,FALSE)),IF($X$1=3,(VLOOKUP(B352,'X3'!$B:$AZ,45,FALSE)),IF($X$1=4,(VLOOKUP(B352,'X4'!$B:$AZ,45,FALSE)),IF($X$1=5,(VLOOKUP(B352,'X5'!$B:$AZ,45,FALSE)),IF($X$1=6,(VLOOKUP(B352,'X6'!$B:$AZ,45,FALSE)),IF($X$1=7,(VLOOKUP(B352,'X7'!$B:$AZ,45,FALSE)),IF($X$1=8,(VLOOKUP(B352,'X8'!$B:$AZ,45,FALSE)),IF($X$1=9,(VLOOKUP(B352,'X9'!$B:$AZ,45,FALSE)),IF($X$1=10,(VLOOKUP(B352,'X10'!$B:$AZ,45,FALSE)),IF($X$1=11,(VLOOKUP(B352,'X11'!$B:$AZ,45,FALSE)),IF($X$1=12,(VLOOKUP(B352,'X12'!$B:$AZ,45,FALSE)),IF($X$1=13,(VLOOKUP(B352,'X13'!$B:$AZ,45,FALSE)),"B")))))))))))))))</f>
        <v xml:space="preserve"> </v>
      </c>
      <c r="O352" s="184" t="str">
        <f ca="1">IF(ISERROR(IF($X$1=1,(VLOOKUP(B352,'X1'!$B:$AZ,11,FALSE)),IF($X$1=2,(VLOOKUP(B352,'X2'!$B:$AZ,11,FALSE)),IF($X$1=3,(VLOOKUP(B352,'X3'!$B:$AZ,11,FALSE)),IF($X$1=4,(VLOOKUP(B352,'X4'!$B:$AZ,11,FALSE)),IF($X$1=5,(VLOOKUP(B352,'X5'!$B:$AZ,11,FALSE)),IF($X$1=6,(VLOOKUP(B352,'X6'!$B:$AZ,11,FALSE)),IF($X$1=7,(VLOOKUP(B352,'X7'!$B:$AZ,11,FALSE)),IF($X$1=8,(VLOOKUP(B352,'X8'!$B:$AZ,11,FALSE)),IF($X$1=9,(VLOOKUP(B352,'X9'!$B:$AZ,11,FALSE)),IF($X$1=10,(VLOOKUP(B352,'X10'!$B:$AZ,11,FALSE)),IF($X$1=11,(VLOOKUP(B352,'X11'!$B:$AZ,11,FALSE)),IF($X$1=12,(VLOOKUP(B352,'X12'!$B:$AZ,11,FALSE)),IF($X$1=13,(VLOOKUP(B352,'X13'!$B:$AZ,11,FALSE)),"B"))))))))))))))=TRUE," ",(IF($X$1=1,(VLOOKUP(B352,'X1'!$B:$AZ,11,FALSE)),IF($X$1=2,(VLOOKUP(B352,'X2'!$B:$AZ,11,FALSE)),IF($X$1=3,(VLOOKUP(B352,'X3'!$B:$AZ,11,FALSE)),IF($X$1=4,(VLOOKUP(B352,'X4'!$B:$AZ,11,FALSE)),IF($X$1=5,(VLOOKUP(B352,'X5'!$B:$AZ,11,FALSE)),IF($X$1=6,(VLOOKUP(B352,'X6'!$B:$AZ,11,FALSE)),IF($X$1=7,(VLOOKUP(B352,'X7'!$B:$AZ,11,FALSE)),IF($X$1=8,(VLOOKUP(B352,'X8'!$B:$AZ,11,FALSE)),IF($X$1=9,(VLOOKUP(B352,'X9'!$B:$AZ,11,FALSE)),IF($X$1=10,(VLOOKUP(B352,'X10'!$B:$AZ,11,FALSE)),IF($X$1=11,(VLOOKUP(B352,'X11'!$B:$AZ,11,FALSE)),IF($X$1=12,(VLOOKUP(B352,'X12'!$B:$AZ,11,FALSE)),IF($X$1=13,(VLOOKUP(B352,'X13'!$B:$AZ,11,FALSE)),"B")))))))))))))))</f>
        <v xml:space="preserve"> </v>
      </c>
      <c r="P352" s="184" t="str">
        <f ca="1">IF(ISERROR(IF($X$1=1,(VLOOKUP(B352,'X1'!$B:$AZ,12,FALSE)),IF($X$1=2,(VLOOKUP(B352,'X2'!$B:$AZ,12,FALSE)),IF($X$1=3,(VLOOKUP(B352,'X3'!$B:$AZ,12,FALSE)),IF($X$1=4,(VLOOKUP(B352,'X4'!$B:$AZ,12,FALSE)),IF($X$1=5,(VLOOKUP(B352,'X5'!$B:$AZ,12,FALSE)),IF($X$1=6,(VLOOKUP(B352,'X6'!$B:$AZ,12,FALSE)),IF($X$1=7,(VLOOKUP(B352,'X7'!$B:$AZ,12,FALSE)),IF($X$1=8,(VLOOKUP(B352,'X8'!$B:$AZ,12,FALSE)),IF($X$1=9,(VLOOKUP(B352,'X9'!$B:$AZ,12,FALSE)),IF($X$1=10,(VLOOKUP(B352,'X10'!$B:$AZ,12,FALSE)),IF($X$1=11,(VLOOKUP(B352,'X11'!$B:$AZ,12,FALSE)),IF($X$1=12,(VLOOKUP(B352,'X12'!$B:$AZ,12,FALSE)),IF($X$1=13,(VLOOKUP(B352,'X13'!$B:$AZ,12,FALSE)),"B"))))))))))))))=TRUE," ",(IF($X$1=1,(VLOOKUP(B352,'X1'!$B:$AZ,12,FALSE)),IF($X$1=2,(VLOOKUP(B352,'X2'!$B:$AZ,12,FALSE)),IF($X$1=3,(VLOOKUP(B352,'X3'!$B:$AZ,12,FALSE)),IF($X$1=4,(VLOOKUP(B352,'X4'!$B:$AZ,12,FALSE)),IF($X$1=5,(VLOOKUP(B352,'X5'!$B:$AZ,12,FALSE)),IF($X$1=6,(VLOOKUP(B352,'X6'!$B:$AZ,12,FALSE)),IF($X$1=7,(VLOOKUP(B352,'X7'!$B:$AZ,12,FALSE)),IF($X$1=8,(VLOOKUP(B352,'X8'!$B:$AZ,12,FALSE)),IF($X$1=9,(VLOOKUP(B352,'X9'!$B:$AZ,12,FALSE)),IF($X$1=10,(VLOOKUP(B352,'X10'!$B:$AZ,12,FALSE)),IF($X$1=11,(VLOOKUP(B352,'X11'!$B:$AZ,12,FALSE)),IF($X$1=12,(VLOOKUP(B352,'X12'!$B:$AZ,12,FALSE)),IF($X$1=13,(VLOOKUP(B352,'X13'!$B:$AZ,12,FALSE)),"B")))))))))))))))</f>
        <v xml:space="preserve"> </v>
      </c>
      <c r="Q352" s="185" t="str">
        <f ca="1">IF(ISERROR(IF($X$1=1,(VLOOKUP(B352,'X1'!$B:$AZ,46,FALSE)),IF($X$1=2,(VLOOKUP(B352,'X2'!$B:$AZ,46,FALSE)),IF($X$1=3,(VLOOKUP(B352,'X3'!$B:$AZ,46,FALSE)),IF($X$1=4,(VLOOKUP(B352,'X4'!$B:$AZ,46,FALSE)),IF($X$1=5,(VLOOKUP(B352,'X5'!$B:$AZ,46,FALSE)),IF($X$1=6,(VLOOKUP(B352,'X6'!$B:$AZ,46,FALSE)),IF($X$1=7,(VLOOKUP(B352,'X7'!$B:$AZ,46,FALSE)),IF($X$1=8,(VLOOKUP(B352,'X8'!$B:$AZ,46,FALSE)),IF($X$1=9,(VLOOKUP(B352,'X9'!$B:$AZ,46,FALSE)),IF($X$1=10,(VLOOKUP(B352,'X10'!$B:$AZ,46,FALSE)),IF($X$1=11,(VLOOKUP(B352,'X11'!$B:$AZ,46,FALSE)),IF($X$1=12,(VLOOKUP(B352,'X12'!$B:$AZ,46,FALSE)),IF($X$1=13,(VLOOKUP(B352,'X13'!$B:$AZ,46,FALSE)),"B"))))))))))))))=TRUE," ",(IF($X$1=1,(VLOOKUP(B352,'X1'!$B:$AZ,46,FALSE)),IF($X$1=2,(VLOOKUP(B352,'X2'!$B:$AZ,46,FALSE)),IF($X$1=3,(VLOOKUP(B352,'X3'!$B:$AZ,46,FALSE)),IF($X$1=4,(VLOOKUP(B352,'X4'!$B:$AZ,46,FALSE)),IF($X$1=5,(VLOOKUP(B352,'X5'!$B:$AZ,46,FALSE)),IF($X$1=6,(VLOOKUP(B352,'X6'!$B:$AZ,46,FALSE)),IF($X$1=7,(VLOOKUP(B352,'X7'!$B:$AZ,46,FALSE)),IF($X$1=8,(VLOOKUP(B352,'X8'!$B:$AZ,46,FALSE)),IF($X$1=9,(VLOOKUP(B352,'X9'!$B:$AZ,46,FALSE)),IF($X$1=10,(VLOOKUP(B352,'X10'!$B:$AZ,46,FALSE)),IF($X$1=11,(VLOOKUP(B352,'X11'!$B:$AZ,46,FALSE)),IF($X$1=12,(VLOOKUP(B352,'X12'!$B:$AZ,46,FALSE)),IF($X$1=13,(VLOOKUP(B352,'X13'!$B:$AZ,46,FALSE)),"B")))))))))))))))</f>
        <v xml:space="preserve"> </v>
      </c>
      <c r="R352" s="185" t="str">
        <f ca="1">IF(ISERROR(IF($X$1=1,(VLOOKUP(B352,'X1'!$B:$AZ,15,FALSE)),IF($X$1=2,(VLOOKUP(B352,'X2'!$B:$AZ,15,FALSE)),IF($X$1=3,(VLOOKUP(B352,'X3'!$B:$AZ,15,FALSE)),IF($X$1=4,(VLOOKUP(B352,'X4'!$B:$AZ,15,FALSE)),IF($X$1=5,(VLOOKUP(B352,'X5'!$B:$AZ,15,FALSE)),IF($X$1=6,(VLOOKUP(B352,'X6'!$B:$AZ,15,FALSE)),IF($X$1=7,(VLOOKUP(B352,'X7'!$B:$AZ,15,FALSE)),IF($X$1=8,(VLOOKUP(B352,'X8'!$B:$AZ,15,FALSE)),IF($X$1=9,(VLOOKUP(B352,'X9'!$B:$AZ,15,FALSE)),IF($X$1=10,(VLOOKUP(B352,'X10'!$B:$AZ,15,FALSE)),IF($X$1=11,(VLOOKUP(B352,'X11'!$B:$AZ,15,FALSE)),IF($X$1=12,(VLOOKUP(B352,'X12'!$B:$AZ,15,FALSE)),IF($X$1=13,(VLOOKUP(B352,'X13'!$B:$AZ,15,FALSE)),"B"))))))))))))))=TRUE," ",(IF($X$1=1,(VLOOKUP(B352,'X1'!$B:$AZ,15,FALSE)),IF($X$1=2,(VLOOKUP(B352,'X2'!$B:$AZ,15,FALSE)),IF($X$1=3,(VLOOKUP(B352,'X3'!$B:$AZ,15,FALSE)),IF($X$1=4,(VLOOKUP(B352,'X4'!$B:$AZ,15,FALSE)),IF($X$1=5,(VLOOKUP(B352,'X5'!$B:$AZ,15,FALSE)),IF($X$1=6,(VLOOKUP(B352,'X6'!$B:$AZ,15,FALSE)),IF($X$1=7,(VLOOKUP(B352,'X7'!$B:$AZ,15,FALSE)),IF($X$1=8,(VLOOKUP(B352,'X8'!$B:$AZ,15,FALSE)),IF($X$1=9,(VLOOKUP(B352,'X9'!$B:$AZ,15,FALSE)),IF($X$1=10,(VLOOKUP(B352,'X10'!$B:$AZ,15,FALSE)),IF($X$1=11,(VLOOKUP(B352,'X11'!$B:$AZ,15,FALSE)),IF($X$1=12,(VLOOKUP(B352,'X12'!$B:$AZ,15,FALSE)),IF($X$1=13,(VLOOKUP(B352,'X13'!$B:$AZ,15,FALSE)),"B")))))))))))))))</f>
        <v xml:space="preserve"> </v>
      </c>
      <c r="S352" s="185" t="str">
        <f ca="1">IF(ISERROR(IF((IF($X$1=1,(VLOOKUP(B352,'X1'!$B:$AZ,14,FALSE)),(IF($X$1=2,(VLOOKUP(B352,'X2'!$B:$AZ,14,FALSE)),(IF($X$1=3,(VLOOKUP(B352,'X3'!$B:$AZ,14,FALSE)),(IF($X$1=4,(VLOOKUP(B352,'X4'!$B:$AZ,14,FALSE)),(IF($X$1=5,(VLOOKUP(B352,'X5'!$B:$AZ,14,FALSE)),(IF($X$1=6,(VLOOKUP(B352,'X6'!$B:$AZ,14,FALSE)),(IF($X$1=7,(VLOOKUP(B352,'X7'!$B:$AZ,14,FALSE)),(IF($X$1=8,(VLOOKUP(B352,'X8'!$B:$AZ,14,FALSE)),(IF($X$1=9,(VLOOKUP(B352,'X9'!$B:$AZ,14,FALSE)),(IF($X$1=10,(VLOOKUP(B352,'X10'!$B:$AZ,14,FALSE)),(IF($X$1=11,(VLOOKUP(B352,'X11'!$B:$AZ,14,FALSE)),(IF($X$1=12,(VLOOKUP(B352,'X12'!$B:$AZ,14,FALSE)),(VLOOKUP(B352,'X13'!$B:$AZ,14,FALSE))))))))))))))))))))))))))=$V$1," ",(IF($X$1=1,(VLOOKUP(B352,'X1'!$B:$AZ,14,FALSE)),(IF($X$1=2,(VLOOKUP(B352,'X2'!$B:$AZ,14,FALSE)),(IF($X$1=3,(VLOOKUP(B352,'X3'!$B:$AZ,14,FALSE)),(IF($X$1=4,(VLOOKUP(B352,'X4'!$B:$AZ,14,FALSE)),(IF($X$1=5,(VLOOKUP(B352,'X5'!$B:$AZ,14,FALSE)),(IF($X$1=6,(VLOOKUP(B352,'X6'!$B:$AZ,14,FALSE)),(IF($X$1=7,(VLOOKUP(B352,'X7'!$B:$AZ,14,FALSE)),(IF($X$1=8,(VLOOKUP(B352,'X8'!$B:$AZ,14,FALSE)),(IF($X$1=9,(VLOOKUP(B352,'X9'!$B:$AZ,14,FALSE)),(IF($X$1=10,(VLOOKUP(B352,'X10'!$B:$AZ,14,FALSE)),(IF($X$1=11,(VLOOKUP(B352,'X11'!$B:$AZ,14,FALSE)),(IF($X$1=12,(VLOOKUP(B352,'X12'!$B:$AZ,14,FALSE)),(VLOOKUP(B352,'X13'!$B:$AZ,14,FALSE))))))))))))))))))))))))))))=TRUE," ",(IF((IF($X$1=1,(VLOOKUP(B352,'X1'!$B:$AZ,14,FALSE)),(IF($X$1=2,(VLOOKUP(B352,'X2'!$B:$AZ,14,FALSE)),(IF($X$1=3,(VLOOKUP(B352,'X3'!$B:$AZ,14,FALSE)),(IF($X$1=4,(VLOOKUP(B352,'X4'!$B:$AZ,14,FALSE)),(IF($X$1=5,(VLOOKUP(B352,'X5'!$B:$AZ,14,FALSE)),(IF($X$1=6,(VLOOKUP(B352,'X6'!$B:$AZ,14,FALSE)),(IF($X$1=7,(VLOOKUP(B352,'X7'!$B:$AZ,14,FALSE)),(IF($X$1=8,(VLOOKUP(B352,'X8'!$B:$AZ,14,FALSE)),(IF($X$1=9,(VLOOKUP(B352,'X9'!$B:$AZ,14,FALSE)),(IF($X$1=10,(VLOOKUP(B352,'X10'!$B:$AZ,14,FALSE)),(IF($X$1=11,(VLOOKUP(B352,'X11'!$B:$AZ,14,FALSE)),(IF($X$1=12,(VLOOKUP(B352,'X12'!$B:$AZ,14,FALSE)),(VLOOKUP(B352,'X13'!$B:$AZ,14,FALSE))))))))))))))))))))))))))=$V$1," ",(IF($X$1=1,(VLOOKUP(B352,'X1'!$B:$AZ,14,FALSE)),(IF($X$1=2,(VLOOKUP(B352,'X2'!$B:$AZ,14,FALSE)),(IF($X$1=3,(VLOOKUP(B352,'X3'!$B:$AZ,14,FALSE)),(IF($X$1=4,(VLOOKUP(B352,'X4'!$B:$AZ,14,FALSE)),(IF($X$1=5,(VLOOKUP(B352,'X5'!$B:$AZ,14,FALSE)),(IF($X$1=6,(VLOOKUP(B352,'X6'!$B:$AZ,14,FALSE)),(IF($X$1=7,(VLOOKUP(B352,'X7'!$B:$AZ,14,FALSE)),(IF($X$1=8,(VLOOKUP(B352,'X8'!$B:$AZ,14,FALSE)),(IF($X$1=9,(VLOOKUP(B352,'X9'!$B:$AZ,14,FALSE)),(IF($X$1=10,(VLOOKUP(B352,'X10'!$B:$AZ,14,FALSE)),(IF($X$1=11,(VLOOKUP(B352,'X11'!$B:$AZ,14,FALSE)),(IF($X$1=12,(VLOOKUP(B352,'X12'!$B:$AZ,14,FALSE)),(VLOOKUP(B352,'X13'!$B:$AZ,14,FALSE)))))))))))))))))))))))))))))</f>
        <v xml:space="preserve"> </v>
      </c>
    </row>
    <row r="353" spans="1:19" ht="14.1" customHeight="1" x14ac:dyDescent="0.2">
      <c r="A353" s="156" t="s">
        <v>1058</v>
      </c>
      <c r="B353" s="122" t="str">
        <f>IF(ISERROR(IF($U$16=1,(VLOOKUP(A353,$AC$89:$AH$125,2,FALSE)),IF((IF($X$1=1,'X1'!B312,(IF($X$1=2,'X2'!B312,(IF($X$1=3,'X3'!B312,(IF($X$1=4,'X4'!B312,(IF($X$1=5,'X5'!B312,(IF($X$1=6,'X6'!B312,(IF($X$1=7,'X7'!B312,(IF($X$1=8,'X8'!B312,(IF($X$1=9,'X9'!B312,(IF($X$1=10,'X10'!B312,(IF($X$1=11,'X11'!B312,(IF($X$1=12,'X12'!B312,'X13'!B312))))))))))))))))))))))))="","",(IF($X$1=1,'X1'!B312,(IF($X$1=2,'X2'!B312,(IF($X$1=3,'X3'!B312,(IF($X$1=4,'X4'!B312,(IF($X$1=5,'X5'!B312,(IF($X$1=6,'X6'!B312,(IF($X$1=7,'X7'!B312,(IF($X$1=8,'X8'!B312,(IF($X$1=9,'X9'!B312,(IF($X$1=10,'X10'!B312,(IF($X$1=11,'X11'!B312,(IF($X$1=12,'X12'!B312,'X13'!B312)))))))))))))))))))))))))))=TRUE," ",(IF($U$16=1,(VLOOKUP(A353,$AC$89:$AH$125,2,FALSE)),IF((IF($X$1=1,'X1'!B312,(IF($X$1=2,'X2'!B312,(IF($X$1=3,'X3'!B312,(IF($X$1=4,'X4'!B312,(IF($X$1=5,'X5'!B312,(IF($X$1=6,'X6'!B312,(IF($X$1=7,'X7'!B312,(IF($X$1=8,'X8'!B312,(IF($X$1=9,'X9'!B312,(IF($X$1=10,'X10'!B312,(IF($X$1=11,'X11'!B312,(IF($X$1=12,'X12'!B312,'X13'!B312))))))))))))))))))))))))="","",(IF($X$1=1,'X1'!B312,(IF($X$1=2,'X2'!B312,(IF($X$1=3,'X3'!B312,(IF($X$1=4,'X4'!B312,(IF($X$1=5,'X5'!B312,(IF($X$1=6,'X6'!B312,(IF($X$1=7,'X7'!B312,(IF($X$1=8,'X8'!B312,(IF($X$1=9,'X9'!B312,(IF($X$1=10,'X10'!B312,(IF($X$1=11,'X11'!B312,(IF($X$1=12,'X12'!B312,'X13'!B312))))))))))))))))))))))))))))</f>
        <v/>
      </c>
      <c r="C353" s="181" t="str">
        <f ca="1">IF(ISERROR(IF($X$1=1,(VLOOKUP(B353,'X1'!$B:$AZ,47,FALSE)),IF($X$1=2,(VLOOKUP(B353,'X2'!$B:$AZ,47,FALSE)),IF($X$1=3,(VLOOKUP(B353,'X3'!$B:$AZ,47,FALSE)),IF($X$1=4,(VLOOKUP(B353,'X4'!$B:$AZ,47,FALSE)),IF($X$1=5,(VLOOKUP(B353,'X5'!$B:$AZ,47,FALSE)),IF($X$1=6,(VLOOKUP(B353,'X6'!$B:$AZ,47,FALSE)),IF($X$1=7,(VLOOKUP(B353,'X7'!$B:$AZ,47,FALSE)),IF($X$1=8,(VLOOKUP(B353,'X8'!$B:$AZ,47,FALSE)),IF($X$1=9,(VLOOKUP(B353,'X9'!$B:$AZ,47,FALSE)),IF($X$1=10,(VLOOKUP(B353,'X10'!$B:$AZ,47,FALSE)),IF($X$1=11,(VLOOKUP(B353,'X11'!$B:$AZ,47,FALSE)),IF($X$1=12,(VLOOKUP(B353,'X12'!$B:$AZ,47,FALSE)),IF($X$1=13,(VLOOKUP(B353,'X13'!$B:$AZ,47,FALSE)),"B"))))))))))))))=TRUE," ",(IF($X$1=1,(VLOOKUP(B353,'X1'!$B:$AZ,47,FALSE)),IF($X$1=2,(VLOOKUP(B353,'X2'!$B:$AZ,47,FALSE)),IF($X$1=3,(VLOOKUP(B353,'X3'!$B:$AZ,47,FALSE)),IF($X$1=4,(VLOOKUP(B353,'X4'!$B:$AZ,47,FALSE)),IF($X$1=5,(VLOOKUP(B353,'X5'!$B:$AZ,47,FALSE)),IF($X$1=6,(VLOOKUP(B353,'X6'!$B:$AZ,47,FALSE)),IF($X$1=7,(VLOOKUP(B353,'X7'!$B:$AZ,47,FALSE)),IF($X$1=8,(VLOOKUP(B353,'X8'!$B:$AZ,47,FALSE)),IF($X$1=9,(VLOOKUP(B353,'X9'!$B:$AZ,47,FALSE)),IF($X$1=10,(VLOOKUP(B353,'X10'!$B:$AZ,47,FALSE)),IF($X$1=11,(VLOOKUP(B353,'X11'!$B:$AZ,47,FALSE)),IF($X$1=12,(VLOOKUP(B353,'X12'!$B:$AZ,47,FALSE)),IF($X$1=13,(VLOOKUP(B353,'X13'!$B:$AZ,47,FALSE)),"B")))))))))))))))</f>
        <v xml:space="preserve"> </v>
      </c>
      <c r="D353" s="181" t="str">
        <f ca="1">IF(ISERROR(IF($X$1=1,(VLOOKUP(B353,'X1'!$B:$AP,41,FALSE)),IF($X$1=2,(VLOOKUP(B353,'X2'!$B:$AP,41,FALSE)),IF($X$1=3,(VLOOKUP(B353,'X3'!$B:$AP,41,FALSE)),IF($X$1=4,(VLOOKUP(B353,'X4'!$B:$AP,41,FALSE)),IF($X$1=5,(VLOOKUP(B353,'X5'!$B:$AP,41,FALSE)),IF($X$1=6,(VLOOKUP(B353,'X6'!$B:$AP,41,FALSE)),IF($X$1=7,(VLOOKUP(B353,'X7'!$B:$AP,41,FALSE)),IF($X$1=8,(VLOOKUP(B353,'X8'!$B:$AP,41,FALSE)),IF($X$1=9,(VLOOKUP(B353,'X9'!$B:$AP,41,FALSE)),IF($X$1=10,(VLOOKUP(B353,'X10'!$B:$AP,41,FALSE)),IF($X$1=11,(VLOOKUP(B353,'X11'!$B:$AP,41,FALSE)),IF($X$1=12,(VLOOKUP(B353,'X12'!$B:$AP,41,FALSE)),IF($X$1=13,(VLOOKUP(B353,'X13'!$B:$AP,41,FALSE)),"B"))))))))))))))=TRUE," ",(IF($X$1=1,(VLOOKUP(B353,'X1'!$B:$AP,41,FALSE)),IF($X$1=2,(VLOOKUP(B353,'X2'!$B:$AP,41,FALSE)),IF($X$1=3,(VLOOKUP(B353,'X3'!$B:$AP,41,FALSE)),IF($X$1=4,(VLOOKUP(B353,'X4'!$B:$AP,41,FALSE)),IF($X$1=5,(VLOOKUP(B353,'X5'!$B:$AP,41,FALSE)),IF($X$1=6,(VLOOKUP(B353,'X6'!$B:$AP,41,FALSE)),IF($X$1=7,(VLOOKUP(B353,'X7'!$B:$AP,41,FALSE)),IF($X$1=8,(VLOOKUP(B353,'X8'!$B:$AP,41,FALSE)),IF($X$1=9,(VLOOKUP(B353,'X9'!$B:$AP,41,FALSE)),IF($X$1=10,(VLOOKUP(B353,'X10'!$B:$AP,41,FALSE)),IF($X$1=11,(VLOOKUP(B353,'X11'!$B:$AP,41,FALSE)),IF($X$1=12,(VLOOKUP(B353,'X12'!$B:$AP,41,FALSE)),IF($X$1=13,(VLOOKUP(B353,'X13'!$B:$AP,41,FALSE)),"B")))))))))))))))</f>
        <v xml:space="preserve"> </v>
      </c>
      <c r="E353" s="182" t="str">
        <f ca="1">IF(ISERROR(IF($X$1=1,(VLOOKUP(B353,'X1'!$B:$AP,7,FALSE)),IF($X$1=2,(VLOOKUP(B353,'X2'!$B:$AP,7,FALSE)),IF($X$1=3,(VLOOKUP(B353,'X3'!$B:$AP,7,FALSE)),IF($X$1=4,(VLOOKUP(B353,'X4'!$B:$AP,7,FALSE)),IF($X$1=5,(VLOOKUP(B353,'X5'!$B:$AP,7,FALSE)),IF($X$1=6,(VLOOKUP(B353,'X6'!$B:$AP,7,FALSE)),IF($X$1=7,(VLOOKUP(B353,'X7'!$B:$AP,7,FALSE)),IF($X$1=8,(VLOOKUP(B353,'X8'!$B:$AP,7,FALSE)),IF($X$1=9,(VLOOKUP(B353,'X9'!$B:$AP,7,FALSE)),IF($X$1=10,(VLOOKUP(B353,'X10'!$B:$AP,7,FALSE)),IF($X$1=11,(VLOOKUP(B353,'X11'!$B:$AP,7,FALSE)),IF($X$1=12,(VLOOKUP(B353,'X12'!$B:$AP,7,FALSE)),IF($X$1=13,(VLOOKUP(B353,'X13'!$B:$AP,7,FALSE)),"B"))))))))))))))=TRUE," ",(IF($X$1=1,(VLOOKUP(B353,'X1'!$B:$AP,7,FALSE)),IF($X$1=2,(VLOOKUP(B353,'X2'!$B:$AP,7,FALSE)),IF($X$1=3,(VLOOKUP(B353,'X3'!$B:$AP,7,FALSE)),IF($X$1=4,(VLOOKUP(B353,'X4'!$B:$AP,7,FALSE)),IF($X$1=5,(VLOOKUP(B353,'X5'!$B:$AP,7,FALSE)),IF($X$1=6,(VLOOKUP(B353,'X6'!$B:$AP,7,FALSE)),IF($X$1=7,(VLOOKUP(B353,'X7'!$B:$AP,7,FALSE)),IF($X$1=8,(VLOOKUP(B353,'X8'!$B:$AP,7,FALSE)),IF($X$1=9,(VLOOKUP(B353,'X9'!$B:$AP,7,FALSE)),IF($X$1=10,(VLOOKUP(B353,'X10'!$B:$AP,7,FALSE)),IF($X$1=11,(VLOOKUP(B353,'X11'!$B:$AP,7,FALSE)),IF($X$1=12,(VLOOKUP(B353,'X12'!$B:$AP,7,FALSE)),IF($X$1=13,(VLOOKUP(B353,'X13'!$B:$AP,7,FALSE)),"B")))))))))))))))</f>
        <v xml:space="preserve"> </v>
      </c>
      <c r="F353" s="182" t="str">
        <f ca="1">IF(ISERROR(IF((IF($X$1=1,(VLOOKUP(B353,'X1'!$B:$AO,6,FALSE)),(IF($X$1=2,(VLOOKUP(B353,'X2'!$B:$AO,6,FALSE)),(IF($X$1=3,(VLOOKUP(B353,'X3'!$B:$AO,6,FALSE)),(IF($X$1=4,(VLOOKUP(B353,'X4'!$B:$AO,6,FALSE)),(IF($X$1=5,(VLOOKUP(B353,'X5'!$B:$AO,6,FALSE)),(IF($X$1=6,(VLOOKUP(B353,'X6'!$B:$AO,6,FALSE)),(IF($X$1=7,(VLOOKUP(B353,'X7'!$B:$AO,6,FALSE)),(IF($X$1=8,(VLOOKUP(B353,'X8'!$B:$AO,6,FALSE)),(IF($X$1=9,(VLOOKUP(B353,'X9'!$B:$AO,6,FALSE)),(IF($X$1=10,(VLOOKUP(B353,'X10'!$B:$AO,6,FALSE)),(IF($X$1=11,(VLOOKUP(B353,'X11'!$B:$AO,6,FALSE)),(IF($X$1=12,(VLOOKUP(B353,'X12'!$B:$AO,6,FALSE)),(VLOOKUP(B353,'X13'!$B:$AO,6,FALSE))))))))))))))))))))))))))=$V$1," ",(IF($X$1=1,(VLOOKUP(B353,'X1'!$B:$AO,6,FALSE)),(IF($X$1=2,(VLOOKUP(B353,'X2'!$B:$AO,6,FALSE)),(IF($X$1=3,(VLOOKUP(B353,'X3'!$B:$AO,6,FALSE)),(IF($X$1=4,(VLOOKUP(B353,'X4'!$B:$AO,6,FALSE)),(IF($X$1=5,(VLOOKUP(B353,'X5'!$B:$AO,6,FALSE)),(IF($X$1=6,(VLOOKUP(B353,'X6'!$B:$AO,6,FALSE)),(IF($X$1=7,(VLOOKUP(B353,'X7'!$B:$AO,6,FALSE)),(IF($X$1=8,(VLOOKUP(B353,'X8'!$B:$AO,6,FALSE)),(IF($X$1=9,(VLOOKUP(B353,'X9'!$B:$AO,6,FALSE)),(IF($X$1=10,(VLOOKUP(B353,'X10'!$B:$AO,6,FALSE)),(IF($X$1=11,(VLOOKUP(B353,'X11'!$B:$AO,6,FALSE)),(IF($X$1=12,(VLOOKUP(B353,'X12'!$B:$AO,6,FALSE)),(VLOOKUP(B353,'X13'!$B:$AO,6,FALSE))))))))))))))))))))))))))))=TRUE," ",(IF((IF($X$1=1,(VLOOKUP(B353,'X1'!$B:$AO,6,FALSE)),(IF($X$1=2,(VLOOKUP(B353,'X2'!$B:$AO,6,FALSE)),(IF($X$1=3,(VLOOKUP(B353,'X3'!$B:$AO,6,FALSE)),(IF($X$1=4,(VLOOKUP(B353,'X4'!$B:$AO,6,FALSE)),(IF($X$1=5,(VLOOKUP(B353,'X5'!$B:$AO,6,FALSE)),(IF($X$1=6,(VLOOKUP(B353,'X6'!$B:$AO,6,FALSE)),(IF($X$1=7,(VLOOKUP(B353,'X7'!$B:$AO,6,FALSE)),(IF($X$1=8,(VLOOKUP(B353,'X8'!$B:$AO,6,FALSE)),(IF($X$1=9,(VLOOKUP(B353,'X9'!$B:$AO,6,FALSE)),(IF($X$1=10,(VLOOKUP(B353,'X10'!$B:$AO,6,FALSE)),(IF($X$1=11,(VLOOKUP(B353,'X11'!$B:$AO,6,FALSE)),(IF($X$1=12,(VLOOKUP(B353,'X12'!$B:$AO,6,FALSE)),(VLOOKUP(B353,'X13'!$B:$AO,6,FALSE))))))))))))))))))))))))))=$V$1," ",(IF($X$1=1,(VLOOKUP(B353,'X1'!$B:$AO,6,FALSE)),(IF($X$1=2,(VLOOKUP(B353,'X2'!$B:$AO,6,FALSE)),(IF($X$1=3,(VLOOKUP(B353,'X3'!$B:$AO,6,FALSE)),(IF($X$1=4,(VLOOKUP(B353,'X4'!$B:$AO,6,FALSE)),(IF($X$1=5,(VLOOKUP(B353,'X5'!$B:$AO,6,FALSE)),(IF($X$1=6,(VLOOKUP(B353,'X6'!$B:$AO,6,FALSE)),(IF($X$1=7,(VLOOKUP(B353,'X7'!$B:$AO,6,FALSE)),(IF($X$1=8,(VLOOKUP(B353,'X8'!$B:$AO,6,FALSE)),(IF($X$1=9,(VLOOKUP(B353,'X9'!$B:$AO,6,FALSE)),(IF($X$1=10,(VLOOKUP(B353,'X10'!$B:$AO,6,FALSE)),(IF($X$1=11,(VLOOKUP(B353,'X11'!$B:$AO,6,FALSE)),(IF($X$1=12,(VLOOKUP(B353,'X12'!$B:$AO,6,FALSE)),(VLOOKUP(B353,'X13'!$B:$AO,6,FALSE)))))))))))))))))))))))))))))</f>
        <v xml:space="preserve"> </v>
      </c>
      <c r="G353" s="182" t="str">
        <f ca="1">IF(ISERROR(IF($X$1=1,(VLOOKUP(B353,'X1'!$B:$AZ,44,FALSE)),IF($X$1=2,(VLOOKUP(B353,'X2'!$B:$AZ,44,FALSE)),IF($X$1=3,(VLOOKUP(B353,'X3'!$B:$AZ,44,FALSE)),IF($X$1=4,(VLOOKUP(B353,'X4'!$B:$AZ,44,FALSE)),IF($X$1=5,(VLOOKUP(B353,'X5'!$B:$AZ,44,FALSE)),IF($X$1=6,(VLOOKUP(B353,'X6'!$B:$AZ,44,FALSE)),IF($X$1=7,(VLOOKUP(B353,'X7'!$B:$AZ,44,FALSE)),IF($X$1=8,(VLOOKUP(B353,'X8'!$B:$AZ,44,FALSE)),IF($X$1=9,(VLOOKUP(B353,'X9'!$B:$AZ,44,FALSE)),IF($X$1=10,(VLOOKUP(B353,'X10'!$B:$AZ,44,FALSE)),IF($X$1=11,(VLOOKUP(B353,'X11'!$B:$AZ,44,FALSE)),IF($X$1=12,(VLOOKUP(B353,'X12'!$B:$AZ,44,FALSE)),IF($X$1=13,(VLOOKUP(B353,'X13'!$B:$AZ,44,FALSE)),"B"))))))))))))))=TRUE," ",(IF($X$1=1,(VLOOKUP(B353,'X1'!$B:$AZ,44,FALSE)),IF($X$1=2,(VLOOKUP(B353,'X2'!$B:$AZ,44,FALSE)),IF($X$1=3,(VLOOKUP(B353,'X3'!$B:$AZ,44,FALSE)),IF($X$1=4,(VLOOKUP(B353,'X4'!$B:$AZ,44,FALSE)),IF($X$1=5,(VLOOKUP(B353,'X5'!$B:$AZ,44,FALSE)),IF($X$1=6,(VLOOKUP(B353,'X6'!$B:$AZ,44,FALSE)),IF($X$1=7,(VLOOKUP(B353,'X7'!$B:$AZ,44,FALSE)),IF($X$1=8,(VLOOKUP(B353,'X8'!$B:$AZ,44,FALSE)),IF($X$1=9,(VLOOKUP(B353,'X9'!$B:$AZ,44,FALSE)),IF($X$1=10,(VLOOKUP(B353,'X10'!$B:$AZ,44,FALSE)),IF($X$1=11,(VLOOKUP(B353,'X11'!$B:$AZ,44,FALSE)),IF($X$1=12,(VLOOKUP(B353,'X12'!$B:$AZ,44,FALSE)),IF($X$1=13,(VLOOKUP(B353,'X13'!$B:$AZ,44,FALSE)),"B")))))))))))))))</f>
        <v xml:space="preserve"> </v>
      </c>
      <c r="H353" s="182" t="str">
        <f ca="1">IF(ISERROR(IF($X$1=1,(VLOOKUP(B353,'X1'!$B:$AZ,8,FALSE)),IF($X$1=2,(VLOOKUP(B353,'X2'!$B:$AZ,8,FALSE)),IF($X$1=3,(VLOOKUP(B353,'X3'!$B:$AZ,8,FALSE)),IF($X$1=4,(VLOOKUP(B353,'X4'!$B:$AZ,8,FALSE)),IF($X$1=5,(VLOOKUP(B353,'X5'!$B:$AZ,8,FALSE)),IF($X$1=6,(VLOOKUP(B353,'X6'!$B:$AZ,8,FALSE)),IF($X$1=7,(VLOOKUP(B353,'X7'!$B:$AZ,8,FALSE)),IF($X$1=8,(VLOOKUP(B353,'X8'!$B:$AZ,8,FALSE)),IF($X$1=9,(VLOOKUP(B353,'X9'!$B:$AZ,8,FALSE)),IF($X$1=10,(VLOOKUP(B353,'X10'!$B:$AZ,8,FALSE)),IF($X$1=11,(VLOOKUP(B353,'X11'!$B:$AZ,8,FALSE)),IF($X$1=12,(VLOOKUP(B353,'X12'!$B:$AZ,8,FALSE)),IF($X$1=13,(VLOOKUP(B353,'X13'!$B:$AZ,8,FALSE)),"B"))))))))))))))=TRUE," ",(IF($X$1=1,(VLOOKUP(B353,'X1'!$B:$AZ,8,FALSE)),IF($X$1=2,(VLOOKUP(B353,'X2'!$B:$AZ,8,FALSE)),IF($X$1=3,(VLOOKUP(B353,'X3'!$B:$AZ,8,FALSE)),IF($X$1=4,(VLOOKUP(B353,'X4'!$B:$AZ,8,FALSE)),IF($X$1=5,(VLOOKUP(B353,'X5'!$B:$AZ,8,FALSE)),IF($X$1=6,(VLOOKUP(B353,'X6'!$B:$AZ,8,FALSE)),IF($X$1=7,(VLOOKUP(B353,'X7'!$B:$AZ,8,FALSE)),IF($X$1=8,(VLOOKUP(B353,'X8'!$B:$AZ,8,FALSE)),IF($X$1=9,(VLOOKUP(B353,'X9'!$B:$AZ,8,FALSE)),IF($X$1=10,(VLOOKUP(B353,'X10'!$B:$AZ,8,FALSE)),IF($X$1=11,(VLOOKUP(B353,'X11'!$B:$AZ,8,FALSE)),IF($X$1=12,(VLOOKUP(B353,'X12'!$B:$AZ,8,FALSE)),IF($X$1=13,(VLOOKUP(B353,'X13'!$B:$AZ,8,FALSE)),"B")))))))))))))))</f>
        <v xml:space="preserve"> </v>
      </c>
      <c r="I353" s="183" t="str">
        <f ca="1">IF(ISERROR(IF($X$1=1,(VLOOKUP(B353,'X1'!$B:$AZ,2,FALSE)),IF($X$1=2,(VLOOKUP(B353,'X2'!$B:$AZ,2,FALSE)),IF($X$1=3,(VLOOKUP(B353,'X3'!$B:$AZ,2,FALSE)),IF($X$1=4,(VLOOKUP(B353,'X4'!$B:$AZ,2,FALSE)),IF($X$1=5,(VLOOKUP(B353,'X5'!$B:$AZ,2,FALSE)),IF($X$1=6,(VLOOKUP(B353,'X6'!$B:$AZ,2,FALSE)),IF($X$1=7,(VLOOKUP(B353,'X7'!$B:$AZ,2,FALSE)),IF($X$1=8,(VLOOKUP(B353,'X8'!$B:$AZ,2,FALSE)),IF($X$1=9,(VLOOKUP(B353,'X9'!$B:$AZ,2,FALSE)),IF($X$1=10,(VLOOKUP(B353,'X10'!$B:$AZ,2,FALSE)),IF($X$1=11,(VLOOKUP(B353,'X11'!$B:$AZ,2,FALSE)),IF($X$1=12,(VLOOKUP(B353,'X12'!$B:$AZ,2,FALSE)),IF($X$1=13,(VLOOKUP(B353,'X13'!$B:$AZ,2,FALSE)),"B"))))))))))))))=TRUE," ",(IF($X$1=1,(VLOOKUP(B353,'X1'!$B:$AZ,2,FALSE)),IF($X$1=2,(VLOOKUP(B353,'X2'!$B:$AZ,2,FALSE)),IF($X$1=3,(VLOOKUP(B353,'X3'!$B:$AZ,2,FALSE)),IF($X$1=4,(VLOOKUP(B353,'X4'!$B:$AZ,2,FALSE)),IF($X$1=5,(VLOOKUP(B353,'X5'!$B:$AZ,2,FALSE)),IF($X$1=6,(VLOOKUP(B353,'X6'!$B:$AZ,2,FALSE)),IF($X$1=7,(VLOOKUP(B353,'X7'!$B:$AZ,2,FALSE)),IF($X$1=8,(VLOOKUP(B353,'X8'!$B:$AZ,2,FALSE)),IF($X$1=9,(VLOOKUP(B353,'X9'!$B:$AZ,2,FALSE)),IF($X$1=10,(VLOOKUP(B353,'X10'!$B:$AZ,2,FALSE)),IF($X$1=11,(VLOOKUP(B353,'X11'!$B:$AZ,2,FALSE)),IF($X$1=12,(VLOOKUP(B353,'X12'!$B:$AZ,2,FALSE)),IF($X$1=13,(VLOOKUP(B353,'X13'!$B:$AZ,2,FALSE)),"B")))))))))))))))</f>
        <v xml:space="preserve"> </v>
      </c>
      <c r="J353" s="183" t="str">
        <f ca="1">IF(ISERROR(IF($X$1=1,(VLOOKUP(B353,'X1'!$B:$AZ,3,FALSE)),IF($X$1=2,(VLOOKUP(B353,'X2'!$B:$AZ,3,FALSE)),IF($X$1=3,(VLOOKUP(B353,'X3'!$B:$AZ,3,FALSE)),IF($X$1=4,(VLOOKUP(B353,'X4'!$B:$AZ,3,FALSE)),IF($X$1=5,(VLOOKUP(B353,'X5'!$B:$AZ,3,FALSE)),IF($X$1=6,(VLOOKUP(B353,'X6'!$B:$AZ,3,FALSE)),IF($X$1=7,(VLOOKUP(B353,'X7'!$B:$AZ,3,FALSE)),IF($X$1=8,(VLOOKUP(B353,'X8'!$B:$AZ,3,FALSE)),IF($X$1=9,(VLOOKUP(B353,'X9'!$B:$AZ,3,FALSE)),IF($X$1=10,(VLOOKUP(B353,'X10'!$B:$AZ,3,FALSE)),IF($X$1=11,(VLOOKUP(B353,'X11'!$B:$AZ,3,FALSE)),IF($X$1=12,(VLOOKUP(B353,'X12'!$B:$AZ,3,FALSE)),IF($X$1=13,(VLOOKUP(B353,'X13'!$B:$AZ,3,FALSE)),"B"))))))))))))))=TRUE," ",(IF($X$1=1,(VLOOKUP(B353,'X1'!$B:$AZ,3,FALSE)),IF($X$1=2,(VLOOKUP(B353,'X2'!$B:$AZ,3,FALSE)),IF($X$1=3,(VLOOKUP(B353,'X3'!$B:$AZ,3,FALSE)),IF($X$1=4,(VLOOKUP(B353,'X4'!$B:$AZ,3,FALSE)),IF($X$1=5,(VLOOKUP(B353,'X5'!$B:$AZ,3,FALSE)),IF($X$1=6,(VLOOKUP(B353,'X6'!$B:$AZ,3,FALSE)),IF($X$1=7,(VLOOKUP(B353,'X7'!$B:$AZ,3,FALSE)),IF($X$1=8,(VLOOKUP(B353,'X8'!$B:$AZ,3,FALSE)),IF($X$1=9,(VLOOKUP(B353,'X9'!$B:$AZ,3,FALSE)),IF($X$1=10,(VLOOKUP(B353,'X10'!$B:$AZ,3,FALSE)),IF($X$1=11,(VLOOKUP(B353,'X11'!$B:$AZ,3,FALSE)),IF($X$1=12,(VLOOKUP(B353,'X12'!$B:$AZ,3,FALSE)),IF($X$1=13,(VLOOKUP(B353,'X13'!$B:$AZ,3,FALSE)),"B")))))))))))))))</f>
        <v xml:space="preserve"> </v>
      </c>
      <c r="K353" s="183" t="str">
        <f ca="1">IF(ISERROR(IF($X$1=1,(VLOOKUP(B353,'X1'!$B:$AZ,5,FALSE)),IF($X$1=2,(VLOOKUP(B353,'X2'!$B:$AZ,5,FALSE)),IF($X$1=3,(VLOOKUP(B353,'X3'!$B:$AZ,5,FALSE)),IF($X$1=4,(VLOOKUP(B353,'X4'!$B:$AZ,5,FALSE)),IF($X$1=5,(VLOOKUP(B353,'X5'!$B:$AZ,5,FALSE)),IF($X$1=6,(VLOOKUP(B353,'X6'!$B:$AZ,5,FALSE)),IF($X$1=7,(VLOOKUP(B353,'X7'!$B:$AZ,5,FALSE)),IF($X$1=8,(VLOOKUP(B353,'X8'!$B:$AZ,5,FALSE)),IF($X$1=9,(VLOOKUP(B353,'X9'!$B:$AZ,5,FALSE)),IF($X$1=10,(VLOOKUP(B353,'X10'!$B:$AZ,5,FALSE)),IF($X$1=11,(VLOOKUP(B353,'X11'!$B:$AZ,5,FALSE)),IF($X$1=12,(VLOOKUP(B353,'X12'!$B:$AZ,5,FALSE)),IF($X$1=13,(VLOOKUP(B353,'X13'!$B:$AZ,5,FALSE)),"B"))))))))))))))=TRUE," ",(IF($X$1=1,(VLOOKUP(B353,'X1'!$B:$AZ,5,FALSE)),IF($X$1=2,(VLOOKUP(B353,'X2'!$B:$AZ,5,FALSE)),IF($X$1=3,(VLOOKUP(B353,'X3'!$B:$AZ,5,FALSE)),IF($X$1=4,(VLOOKUP(B353,'X4'!$B:$AZ,5,FALSE)),IF($X$1=5,(VLOOKUP(B353,'X5'!$B:$AZ,5,FALSE)),IF($X$1=6,(VLOOKUP(B353,'X6'!$B:$AZ,5,FALSE)),IF($X$1=7,(VLOOKUP(B353,'X7'!$B:$AZ,5,FALSE)),IF($X$1=8,(VLOOKUP(B353,'X8'!$B:$AZ,5,FALSE)),IF($X$1=9,(VLOOKUP(B353,'X9'!$B:$AZ,5,FALSE)),IF($X$1=10,(VLOOKUP(B353,'X10'!$B:$AZ,5,FALSE)),IF($X$1=11,(VLOOKUP(B353,'X11'!$B:$AZ,5,FALSE)),IF($X$1=12,(VLOOKUP(B353,'X12'!$B:$AZ,5,FALSE)),IF($X$1=13,(VLOOKUP(B353,'X13'!$B:$AZ,5,FALSE)),"B")))))))))))))))</f>
        <v xml:space="preserve"> </v>
      </c>
      <c r="L353" s="184" t="str">
        <f ca="1">IF(ISERROR(IF($X$1=1,(VLOOKUP(B353,'X1'!$B:$AZ,9,FALSE)),IF($X$1=2,(VLOOKUP(B353,'X2'!$B:$AZ,9,FALSE)),IF($X$1=3,(VLOOKUP(B353,'X3'!$B:$AZ,9,FALSE)),IF($X$1=4,(VLOOKUP(B353,'X4'!$B:$AZ,9,FALSE)),IF($X$1=5,(VLOOKUP(B353,'X5'!$B:$AZ,9,FALSE)),IF($X$1=6,(VLOOKUP(B353,'X6'!$B:$AZ,9,FALSE)),IF($X$1=7,(VLOOKUP(B353,'X7'!$B:$AZ,9,FALSE)),IF($X$1=8,(VLOOKUP(B353,'X8'!$B:$AZ,9,FALSE)),IF($X$1=9,(VLOOKUP(B353,'X9'!$B:$AZ,9,FALSE)),IF($X$1=10,(VLOOKUP(B353,'X10'!$B:$AZ,9,FALSE)),IF($X$1=11,(VLOOKUP(B353,'X11'!$B:$AZ,9,FALSE)),IF($X$1=12,(VLOOKUP(B353,'X12'!$B:$AZ,9,FALSE)),IF($X$1=13,(VLOOKUP(B353,'X13'!$B:$AZ,9,FALSE)),"B"))))))))))))))=TRUE," ",(IF($X$1=1,(VLOOKUP(B353,'X1'!$B:$AZ,9,FALSE)),IF($X$1=2,(VLOOKUP(B353,'X2'!$B:$AZ,9,FALSE)),IF($X$1=3,(VLOOKUP(B353,'X3'!$B:$AZ,9,FALSE)),IF($X$1=4,(VLOOKUP(B353,'X4'!$B:$AZ,9,FALSE)),IF($X$1=5,(VLOOKUP(B353,'X5'!$B:$AZ,9,FALSE)),IF($X$1=6,(VLOOKUP(B353,'X6'!$B:$AZ,9,FALSE)),IF($X$1=7,(VLOOKUP(B353,'X7'!$B:$AZ,9,FALSE)),IF($X$1=8,(VLOOKUP(B353,'X8'!$B:$AZ,9,FALSE)),IF($X$1=9,(VLOOKUP(B353,'X9'!$B:$AZ,9,FALSE)),IF($X$1=10,(VLOOKUP(B353,'X10'!$B:$AZ,9,FALSE)),IF($X$1=11,(VLOOKUP(B353,'X11'!$B:$AZ,9,FALSE)),IF($X$1=12,(VLOOKUP(B353,'X12'!$B:$AZ,9,FALSE)),IF($X$1=13,(VLOOKUP(B353,'X13'!$B:$AZ,9,FALSE)),"B")))))))))))))))</f>
        <v xml:space="preserve"> </v>
      </c>
      <c r="M353" s="184" t="str">
        <f ca="1">IF(ISERROR(IF($X$1=1,(VLOOKUP(B353,'X1'!$B:$AZ,10,FALSE)),IF($X$1=2,(VLOOKUP(B353,'X2'!$B:$AZ,10,FALSE)),IF($X$1=3,(VLOOKUP(B353,'X3'!$B:$AZ,10,FALSE)),IF($X$1=4,(VLOOKUP(B353,'X4'!$B:$AZ,10,FALSE)),IF($X$1=5,(VLOOKUP(B353,'X5'!$B:$AZ,10,FALSE)),IF($X$1=6,(VLOOKUP(B353,'X6'!$B:$AZ,10,FALSE)),IF($X$1=7,(VLOOKUP(B353,'X7'!$B:$AZ,10,FALSE)),IF($X$1=8,(VLOOKUP(B353,'X8'!$B:$AZ,10,FALSE)),IF($X$1=9,(VLOOKUP(B353,'X9'!$B:$AZ,10,FALSE)),IF($X$1=10,(VLOOKUP(B353,'X10'!$B:$AZ,10,FALSE)),IF($X$1=11,(VLOOKUP(B353,'X11'!$B:$AZ,10,FALSE)),IF($X$1=12,(VLOOKUP(B353,'X12'!$B:$AZ,10,FALSE)),IF($X$1=13,(VLOOKUP(B353,'X13'!$B:$AZ,10,FALSE)),"B"))))))))))))))=TRUE," ",(IF($X$1=1,(VLOOKUP(B353,'X1'!$B:$AZ,10,FALSE)),IF($X$1=2,(VLOOKUP(B353,'X2'!$B:$AZ,10,FALSE)),IF($X$1=3,(VLOOKUP(B353,'X3'!$B:$AZ,10,FALSE)),IF($X$1=4,(VLOOKUP(B353,'X4'!$B:$AZ,10,FALSE)),IF($X$1=5,(VLOOKUP(B353,'X5'!$B:$AZ,10,FALSE)),IF($X$1=6,(VLOOKUP(B353,'X6'!$B:$AZ,10,FALSE)),IF($X$1=7,(VLOOKUP(B353,'X7'!$B:$AZ,10,FALSE)),IF($X$1=8,(VLOOKUP(B353,'X8'!$B:$AZ,10,FALSE)),IF($X$1=9,(VLOOKUP(B353,'X9'!$B:$AZ,10,FALSE)),IF($X$1=10,(VLOOKUP(B353,'X10'!$B:$AZ,10,FALSE)),IF($X$1=11,(VLOOKUP(B353,'X11'!$B:$AZ,10,FALSE)),IF($X$1=12,(VLOOKUP(B353,'X12'!$B:$AZ,10,FALSE)),IF($X$1=13,(VLOOKUP(B353,'X13'!$B:$AZ,10,FALSE)),"B")))))))))))))))</f>
        <v xml:space="preserve"> </v>
      </c>
      <c r="N353" s="185" t="str">
        <f ca="1">IF(ISERROR(IF($X$1=1,(VLOOKUP(B353,'X1'!$B:$AZ,45,FALSE)),IF($X$1=2,(VLOOKUP(B353,'X2'!$B:$AZ,45,FALSE)),IF($X$1=3,(VLOOKUP(B353,'X3'!$B:$AZ,45,FALSE)),IF($X$1=4,(VLOOKUP(B353,'X4'!$B:$AZ,45,FALSE)),IF($X$1=5,(VLOOKUP(B353,'X5'!$B:$AZ,45,FALSE)),IF($X$1=6,(VLOOKUP(B353,'X6'!$B:$AZ,45,FALSE)),IF($X$1=7,(VLOOKUP(B353,'X7'!$B:$AZ,45,FALSE)),IF($X$1=8,(VLOOKUP(B353,'X8'!$B:$AZ,45,FALSE)),IF($X$1=9,(VLOOKUP(B353,'X9'!$B:$AZ,45,FALSE)),IF($X$1=10,(VLOOKUP(B353,'X10'!$B:$AZ,45,FALSE)),IF($X$1=11,(VLOOKUP(B353,'X11'!$B:$AZ,45,FALSE)),IF($X$1=12,(VLOOKUP(B353,'X12'!$B:$AZ,45,FALSE)),IF($X$1=13,(VLOOKUP(B353,'X13'!$B:$AZ,45,FALSE)),"B"))))))))))))))=TRUE," ",(IF($X$1=1,(VLOOKUP(B353,'X1'!$B:$AZ,45,FALSE)),IF($X$1=2,(VLOOKUP(B353,'X2'!$B:$AZ,45,FALSE)),IF($X$1=3,(VLOOKUP(B353,'X3'!$B:$AZ,45,FALSE)),IF($X$1=4,(VLOOKUP(B353,'X4'!$B:$AZ,45,FALSE)),IF($X$1=5,(VLOOKUP(B353,'X5'!$B:$AZ,45,FALSE)),IF($X$1=6,(VLOOKUP(B353,'X6'!$B:$AZ,45,FALSE)),IF($X$1=7,(VLOOKUP(B353,'X7'!$B:$AZ,45,FALSE)),IF($X$1=8,(VLOOKUP(B353,'X8'!$B:$AZ,45,FALSE)),IF($X$1=9,(VLOOKUP(B353,'X9'!$B:$AZ,45,FALSE)),IF($X$1=10,(VLOOKUP(B353,'X10'!$B:$AZ,45,FALSE)),IF($X$1=11,(VLOOKUP(B353,'X11'!$B:$AZ,45,FALSE)),IF($X$1=12,(VLOOKUP(B353,'X12'!$B:$AZ,45,FALSE)),IF($X$1=13,(VLOOKUP(B353,'X13'!$B:$AZ,45,FALSE)),"B")))))))))))))))</f>
        <v xml:space="preserve"> </v>
      </c>
      <c r="O353" s="184" t="str">
        <f ca="1">IF(ISERROR(IF($X$1=1,(VLOOKUP(B353,'X1'!$B:$AZ,11,FALSE)),IF($X$1=2,(VLOOKUP(B353,'X2'!$B:$AZ,11,FALSE)),IF($X$1=3,(VLOOKUP(B353,'X3'!$B:$AZ,11,FALSE)),IF($X$1=4,(VLOOKUP(B353,'X4'!$B:$AZ,11,FALSE)),IF($X$1=5,(VLOOKUP(B353,'X5'!$B:$AZ,11,FALSE)),IF($X$1=6,(VLOOKUP(B353,'X6'!$B:$AZ,11,FALSE)),IF($X$1=7,(VLOOKUP(B353,'X7'!$B:$AZ,11,FALSE)),IF($X$1=8,(VLOOKUP(B353,'X8'!$B:$AZ,11,FALSE)),IF($X$1=9,(VLOOKUP(B353,'X9'!$B:$AZ,11,FALSE)),IF($X$1=10,(VLOOKUP(B353,'X10'!$B:$AZ,11,FALSE)),IF($X$1=11,(VLOOKUP(B353,'X11'!$B:$AZ,11,FALSE)),IF($X$1=12,(VLOOKUP(B353,'X12'!$B:$AZ,11,FALSE)),IF($X$1=13,(VLOOKUP(B353,'X13'!$B:$AZ,11,FALSE)),"B"))))))))))))))=TRUE," ",(IF($X$1=1,(VLOOKUP(B353,'X1'!$B:$AZ,11,FALSE)),IF($X$1=2,(VLOOKUP(B353,'X2'!$B:$AZ,11,FALSE)),IF($X$1=3,(VLOOKUP(B353,'X3'!$B:$AZ,11,FALSE)),IF($X$1=4,(VLOOKUP(B353,'X4'!$B:$AZ,11,FALSE)),IF($X$1=5,(VLOOKUP(B353,'X5'!$B:$AZ,11,FALSE)),IF($X$1=6,(VLOOKUP(B353,'X6'!$B:$AZ,11,FALSE)),IF($X$1=7,(VLOOKUP(B353,'X7'!$B:$AZ,11,FALSE)),IF($X$1=8,(VLOOKUP(B353,'X8'!$B:$AZ,11,FALSE)),IF($X$1=9,(VLOOKUP(B353,'X9'!$B:$AZ,11,FALSE)),IF($X$1=10,(VLOOKUP(B353,'X10'!$B:$AZ,11,FALSE)),IF($X$1=11,(VLOOKUP(B353,'X11'!$B:$AZ,11,FALSE)),IF($X$1=12,(VLOOKUP(B353,'X12'!$B:$AZ,11,FALSE)),IF($X$1=13,(VLOOKUP(B353,'X13'!$B:$AZ,11,FALSE)),"B")))))))))))))))</f>
        <v xml:space="preserve"> </v>
      </c>
      <c r="P353" s="184" t="str">
        <f ca="1">IF(ISERROR(IF($X$1=1,(VLOOKUP(B353,'X1'!$B:$AZ,12,FALSE)),IF($X$1=2,(VLOOKUP(B353,'X2'!$B:$AZ,12,FALSE)),IF($X$1=3,(VLOOKUP(B353,'X3'!$B:$AZ,12,FALSE)),IF($X$1=4,(VLOOKUP(B353,'X4'!$B:$AZ,12,FALSE)),IF($X$1=5,(VLOOKUP(B353,'X5'!$B:$AZ,12,FALSE)),IF($X$1=6,(VLOOKUP(B353,'X6'!$B:$AZ,12,FALSE)),IF($X$1=7,(VLOOKUP(B353,'X7'!$B:$AZ,12,FALSE)),IF($X$1=8,(VLOOKUP(B353,'X8'!$B:$AZ,12,FALSE)),IF($X$1=9,(VLOOKUP(B353,'X9'!$B:$AZ,12,FALSE)),IF($X$1=10,(VLOOKUP(B353,'X10'!$B:$AZ,12,FALSE)),IF($X$1=11,(VLOOKUP(B353,'X11'!$B:$AZ,12,FALSE)),IF($X$1=12,(VLOOKUP(B353,'X12'!$B:$AZ,12,FALSE)),IF($X$1=13,(VLOOKUP(B353,'X13'!$B:$AZ,12,FALSE)),"B"))))))))))))))=TRUE," ",(IF($X$1=1,(VLOOKUP(B353,'X1'!$B:$AZ,12,FALSE)),IF($X$1=2,(VLOOKUP(B353,'X2'!$B:$AZ,12,FALSE)),IF($X$1=3,(VLOOKUP(B353,'X3'!$B:$AZ,12,FALSE)),IF($X$1=4,(VLOOKUP(B353,'X4'!$B:$AZ,12,FALSE)),IF($X$1=5,(VLOOKUP(B353,'X5'!$B:$AZ,12,FALSE)),IF($X$1=6,(VLOOKUP(B353,'X6'!$B:$AZ,12,FALSE)),IF($X$1=7,(VLOOKUP(B353,'X7'!$B:$AZ,12,FALSE)),IF($X$1=8,(VLOOKUP(B353,'X8'!$B:$AZ,12,FALSE)),IF($X$1=9,(VLOOKUP(B353,'X9'!$B:$AZ,12,FALSE)),IF($X$1=10,(VLOOKUP(B353,'X10'!$B:$AZ,12,FALSE)),IF($X$1=11,(VLOOKUP(B353,'X11'!$B:$AZ,12,FALSE)),IF($X$1=12,(VLOOKUP(B353,'X12'!$B:$AZ,12,FALSE)),IF($X$1=13,(VLOOKUP(B353,'X13'!$B:$AZ,12,FALSE)),"B")))))))))))))))</f>
        <v xml:space="preserve"> </v>
      </c>
      <c r="Q353" s="185" t="str">
        <f ca="1">IF(ISERROR(IF($X$1=1,(VLOOKUP(B353,'X1'!$B:$AZ,46,FALSE)),IF($X$1=2,(VLOOKUP(B353,'X2'!$B:$AZ,46,FALSE)),IF($X$1=3,(VLOOKUP(B353,'X3'!$B:$AZ,46,FALSE)),IF($X$1=4,(VLOOKUP(B353,'X4'!$B:$AZ,46,FALSE)),IF($X$1=5,(VLOOKUP(B353,'X5'!$B:$AZ,46,FALSE)),IF($X$1=6,(VLOOKUP(B353,'X6'!$B:$AZ,46,FALSE)),IF($X$1=7,(VLOOKUP(B353,'X7'!$B:$AZ,46,FALSE)),IF($X$1=8,(VLOOKUP(B353,'X8'!$B:$AZ,46,FALSE)),IF($X$1=9,(VLOOKUP(B353,'X9'!$B:$AZ,46,FALSE)),IF($X$1=10,(VLOOKUP(B353,'X10'!$B:$AZ,46,FALSE)),IF($X$1=11,(VLOOKUP(B353,'X11'!$B:$AZ,46,FALSE)),IF($X$1=12,(VLOOKUP(B353,'X12'!$B:$AZ,46,FALSE)),IF($X$1=13,(VLOOKUP(B353,'X13'!$B:$AZ,46,FALSE)),"B"))))))))))))))=TRUE," ",(IF($X$1=1,(VLOOKUP(B353,'X1'!$B:$AZ,46,FALSE)),IF($X$1=2,(VLOOKUP(B353,'X2'!$B:$AZ,46,FALSE)),IF($X$1=3,(VLOOKUP(B353,'X3'!$B:$AZ,46,FALSE)),IF($X$1=4,(VLOOKUP(B353,'X4'!$B:$AZ,46,FALSE)),IF($X$1=5,(VLOOKUP(B353,'X5'!$B:$AZ,46,FALSE)),IF($X$1=6,(VLOOKUP(B353,'X6'!$B:$AZ,46,FALSE)),IF($X$1=7,(VLOOKUP(B353,'X7'!$B:$AZ,46,FALSE)),IF($X$1=8,(VLOOKUP(B353,'X8'!$B:$AZ,46,FALSE)),IF($X$1=9,(VLOOKUP(B353,'X9'!$B:$AZ,46,FALSE)),IF($X$1=10,(VLOOKUP(B353,'X10'!$B:$AZ,46,FALSE)),IF($X$1=11,(VLOOKUP(B353,'X11'!$B:$AZ,46,FALSE)),IF($X$1=12,(VLOOKUP(B353,'X12'!$B:$AZ,46,FALSE)),IF($X$1=13,(VLOOKUP(B353,'X13'!$B:$AZ,46,FALSE)),"B")))))))))))))))</f>
        <v xml:space="preserve"> </v>
      </c>
      <c r="R353" s="185" t="str">
        <f ca="1">IF(ISERROR(IF($X$1=1,(VLOOKUP(B353,'X1'!$B:$AZ,15,FALSE)),IF($X$1=2,(VLOOKUP(B353,'X2'!$B:$AZ,15,FALSE)),IF($X$1=3,(VLOOKUP(B353,'X3'!$B:$AZ,15,FALSE)),IF($X$1=4,(VLOOKUP(B353,'X4'!$B:$AZ,15,FALSE)),IF($X$1=5,(VLOOKUP(B353,'X5'!$B:$AZ,15,FALSE)),IF($X$1=6,(VLOOKUP(B353,'X6'!$B:$AZ,15,FALSE)),IF($X$1=7,(VLOOKUP(B353,'X7'!$B:$AZ,15,FALSE)),IF($X$1=8,(VLOOKUP(B353,'X8'!$B:$AZ,15,FALSE)),IF($X$1=9,(VLOOKUP(B353,'X9'!$B:$AZ,15,FALSE)),IF($X$1=10,(VLOOKUP(B353,'X10'!$B:$AZ,15,FALSE)),IF($X$1=11,(VLOOKUP(B353,'X11'!$B:$AZ,15,FALSE)),IF($X$1=12,(VLOOKUP(B353,'X12'!$B:$AZ,15,FALSE)),IF($X$1=13,(VLOOKUP(B353,'X13'!$B:$AZ,15,FALSE)),"B"))))))))))))))=TRUE," ",(IF($X$1=1,(VLOOKUP(B353,'X1'!$B:$AZ,15,FALSE)),IF($X$1=2,(VLOOKUP(B353,'X2'!$B:$AZ,15,FALSE)),IF($X$1=3,(VLOOKUP(B353,'X3'!$B:$AZ,15,FALSE)),IF($X$1=4,(VLOOKUP(B353,'X4'!$B:$AZ,15,FALSE)),IF($X$1=5,(VLOOKUP(B353,'X5'!$B:$AZ,15,FALSE)),IF($X$1=6,(VLOOKUP(B353,'X6'!$B:$AZ,15,FALSE)),IF($X$1=7,(VLOOKUP(B353,'X7'!$B:$AZ,15,FALSE)),IF($X$1=8,(VLOOKUP(B353,'X8'!$B:$AZ,15,FALSE)),IF($X$1=9,(VLOOKUP(B353,'X9'!$B:$AZ,15,FALSE)),IF($X$1=10,(VLOOKUP(B353,'X10'!$B:$AZ,15,FALSE)),IF($X$1=11,(VLOOKUP(B353,'X11'!$B:$AZ,15,FALSE)),IF($X$1=12,(VLOOKUP(B353,'X12'!$B:$AZ,15,FALSE)),IF($X$1=13,(VLOOKUP(B353,'X13'!$B:$AZ,15,FALSE)),"B")))))))))))))))</f>
        <v xml:space="preserve"> </v>
      </c>
      <c r="S353" s="185" t="str">
        <f ca="1">IF(ISERROR(IF((IF($X$1=1,(VLOOKUP(B353,'X1'!$B:$AZ,14,FALSE)),(IF($X$1=2,(VLOOKUP(B353,'X2'!$B:$AZ,14,FALSE)),(IF($X$1=3,(VLOOKUP(B353,'X3'!$B:$AZ,14,FALSE)),(IF($X$1=4,(VLOOKUP(B353,'X4'!$B:$AZ,14,FALSE)),(IF($X$1=5,(VLOOKUP(B353,'X5'!$B:$AZ,14,FALSE)),(IF($X$1=6,(VLOOKUP(B353,'X6'!$B:$AZ,14,FALSE)),(IF($X$1=7,(VLOOKUP(B353,'X7'!$B:$AZ,14,FALSE)),(IF($X$1=8,(VLOOKUP(B353,'X8'!$B:$AZ,14,FALSE)),(IF($X$1=9,(VLOOKUP(B353,'X9'!$B:$AZ,14,FALSE)),(IF($X$1=10,(VLOOKUP(B353,'X10'!$B:$AZ,14,FALSE)),(IF($X$1=11,(VLOOKUP(B353,'X11'!$B:$AZ,14,FALSE)),(IF($X$1=12,(VLOOKUP(B353,'X12'!$B:$AZ,14,FALSE)),(VLOOKUP(B353,'X13'!$B:$AZ,14,FALSE))))))))))))))))))))))))))=$V$1," ",(IF($X$1=1,(VLOOKUP(B353,'X1'!$B:$AZ,14,FALSE)),(IF($X$1=2,(VLOOKUP(B353,'X2'!$B:$AZ,14,FALSE)),(IF($X$1=3,(VLOOKUP(B353,'X3'!$B:$AZ,14,FALSE)),(IF($X$1=4,(VLOOKUP(B353,'X4'!$B:$AZ,14,FALSE)),(IF($X$1=5,(VLOOKUP(B353,'X5'!$B:$AZ,14,FALSE)),(IF($X$1=6,(VLOOKUP(B353,'X6'!$B:$AZ,14,FALSE)),(IF($X$1=7,(VLOOKUP(B353,'X7'!$B:$AZ,14,FALSE)),(IF($X$1=8,(VLOOKUP(B353,'X8'!$B:$AZ,14,FALSE)),(IF($X$1=9,(VLOOKUP(B353,'X9'!$B:$AZ,14,FALSE)),(IF($X$1=10,(VLOOKUP(B353,'X10'!$B:$AZ,14,FALSE)),(IF($X$1=11,(VLOOKUP(B353,'X11'!$B:$AZ,14,FALSE)),(IF($X$1=12,(VLOOKUP(B353,'X12'!$B:$AZ,14,FALSE)),(VLOOKUP(B353,'X13'!$B:$AZ,14,FALSE))))))))))))))))))))))))))))=TRUE," ",(IF((IF($X$1=1,(VLOOKUP(B353,'X1'!$B:$AZ,14,FALSE)),(IF($X$1=2,(VLOOKUP(B353,'X2'!$B:$AZ,14,FALSE)),(IF($X$1=3,(VLOOKUP(B353,'X3'!$B:$AZ,14,FALSE)),(IF($X$1=4,(VLOOKUP(B353,'X4'!$B:$AZ,14,FALSE)),(IF($X$1=5,(VLOOKUP(B353,'X5'!$B:$AZ,14,FALSE)),(IF($X$1=6,(VLOOKUP(B353,'X6'!$B:$AZ,14,FALSE)),(IF($X$1=7,(VLOOKUP(B353,'X7'!$B:$AZ,14,FALSE)),(IF($X$1=8,(VLOOKUP(B353,'X8'!$B:$AZ,14,FALSE)),(IF($X$1=9,(VLOOKUP(B353,'X9'!$B:$AZ,14,FALSE)),(IF($X$1=10,(VLOOKUP(B353,'X10'!$B:$AZ,14,FALSE)),(IF($X$1=11,(VLOOKUP(B353,'X11'!$B:$AZ,14,FALSE)),(IF($X$1=12,(VLOOKUP(B353,'X12'!$B:$AZ,14,FALSE)),(VLOOKUP(B353,'X13'!$B:$AZ,14,FALSE))))))))))))))))))))))))))=$V$1," ",(IF($X$1=1,(VLOOKUP(B353,'X1'!$B:$AZ,14,FALSE)),(IF($X$1=2,(VLOOKUP(B353,'X2'!$B:$AZ,14,FALSE)),(IF($X$1=3,(VLOOKUP(B353,'X3'!$B:$AZ,14,FALSE)),(IF($X$1=4,(VLOOKUP(B353,'X4'!$B:$AZ,14,FALSE)),(IF($X$1=5,(VLOOKUP(B353,'X5'!$B:$AZ,14,FALSE)),(IF($X$1=6,(VLOOKUP(B353,'X6'!$B:$AZ,14,FALSE)),(IF($X$1=7,(VLOOKUP(B353,'X7'!$B:$AZ,14,FALSE)),(IF($X$1=8,(VLOOKUP(B353,'X8'!$B:$AZ,14,FALSE)),(IF($X$1=9,(VLOOKUP(B353,'X9'!$B:$AZ,14,FALSE)),(IF($X$1=10,(VLOOKUP(B353,'X10'!$B:$AZ,14,FALSE)),(IF($X$1=11,(VLOOKUP(B353,'X11'!$B:$AZ,14,FALSE)),(IF($X$1=12,(VLOOKUP(B353,'X12'!$B:$AZ,14,FALSE)),(VLOOKUP(B353,'X13'!$B:$AZ,14,FALSE)))))))))))))))))))))))))))))</f>
        <v xml:space="preserve"> </v>
      </c>
    </row>
    <row r="354" spans="1:19" ht="14.1" customHeight="1" x14ac:dyDescent="0.2">
      <c r="A354" s="156" t="s">
        <v>1058</v>
      </c>
      <c r="B354" s="122" t="str">
        <f>IF(ISERROR(IF($U$16=1,(VLOOKUP(A354,$AC$89:$AH$125,2,FALSE)),IF((IF($X$1=1,'X1'!B313,(IF($X$1=2,'X2'!B313,(IF($X$1=3,'X3'!B313,(IF($X$1=4,'X4'!B313,(IF($X$1=5,'X5'!B313,(IF($X$1=6,'X6'!B313,(IF($X$1=7,'X7'!B313,(IF($X$1=8,'X8'!B313,(IF($X$1=9,'X9'!B313,(IF($X$1=10,'X10'!B313,(IF($X$1=11,'X11'!B313,(IF($X$1=12,'X12'!B313,'X13'!B313))))))))))))))))))))))))="","",(IF($X$1=1,'X1'!B313,(IF($X$1=2,'X2'!B313,(IF($X$1=3,'X3'!B313,(IF($X$1=4,'X4'!B313,(IF($X$1=5,'X5'!B313,(IF($X$1=6,'X6'!B313,(IF($X$1=7,'X7'!B313,(IF($X$1=8,'X8'!B313,(IF($X$1=9,'X9'!B313,(IF($X$1=10,'X10'!B313,(IF($X$1=11,'X11'!B313,(IF($X$1=12,'X12'!B313,'X13'!B313)))))))))))))))))))))))))))=TRUE," ",(IF($U$16=1,(VLOOKUP(A354,$AC$89:$AH$125,2,FALSE)),IF((IF($X$1=1,'X1'!B313,(IF($X$1=2,'X2'!B313,(IF($X$1=3,'X3'!B313,(IF($X$1=4,'X4'!B313,(IF($X$1=5,'X5'!B313,(IF($X$1=6,'X6'!B313,(IF($X$1=7,'X7'!B313,(IF($X$1=8,'X8'!B313,(IF($X$1=9,'X9'!B313,(IF($X$1=10,'X10'!B313,(IF($X$1=11,'X11'!B313,(IF($X$1=12,'X12'!B313,'X13'!B313))))))))))))))))))))))))="","",(IF($X$1=1,'X1'!B313,(IF($X$1=2,'X2'!B313,(IF($X$1=3,'X3'!B313,(IF($X$1=4,'X4'!B313,(IF($X$1=5,'X5'!B313,(IF($X$1=6,'X6'!B313,(IF($X$1=7,'X7'!B313,(IF($X$1=8,'X8'!B313,(IF($X$1=9,'X9'!B313,(IF($X$1=10,'X10'!B313,(IF($X$1=11,'X11'!B313,(IF($X$1=12,'X12'!B313,'X13'!B313))))))))))))))))))))))))))))</f>
        <v/>
      </c>
      <c r="C354" s="181" t="str">
        <f ca="1">IF(ISERROR(IF($X$1=1,(VLOOKUP(B354,'X1'!$B:$AZ,47,FALSE)),IF($X$1=2,(VLOOKUP(B354,'X2'!$B:$AZ,47,FALSE)),IF($X$1=3,(VLOOKUP(B354,'X3'!$B:$AZ,47,FALSE)),IF($X$1=4,(VLOOKUP(B354,'X4'!$B:$AZ,47,FALSE)),IF($X$1=5,(VLOOKUP(B354,'X5'!$B:$AZ,47,FALSE)),IF($X$1=6,(VLOOKUP(B354,'X6'!$B:$AZ,47,FALSE)),IF($X$1=7,(VLOOKUP(B354,'X7'!$B:$AZ,47,FALSE)),IF($X$1=8,(VLOOKUP(B354,'X8'!$B:$AZ,47,FALSE)),IF($X$1=9,(VLOOKUP(B354,'X9'!$B:$AZ,47,FALSE)),IF($X$1=10,(VLOOKUP(B354,'X10'!$B:$AZ,47,FALSE)),IF($X$1=11,(VLOOKUP(B354,'X11'!$B:$AZ,47,FALSE)),IF($X$1=12,(VLOOKUP(B354,'X12'!$B:$AZ,47,FALSE)),IF($X$1=13,(VLOOKUP(B354,'X13'!$B:$AZ,47,FALSE)),"B"))))))))))))))=TRUE," ",(IF($X$1=1,(VLOOKUP(B354,'X1'!$B:$AZ,47,FALSE)),IF($X$1=2,(VLOOKUP(B354,'X2'!$B:$AZ,47,FALSE)),IF($X$1=3,(VLOOKUP(B354,'X3'!$B:$AZ,47,FALSE)),IF($X$1=4,(VLOOKUP(B354,'X4'!$B:$AZ,47,FALSE)),IF($X$1=5,(VLOOKUP(B354,'X5'!$B:$AZ,47,FALSE)),IF($X$1=6,(VLOOKUP(B354,'X6'!$B:$AZ,47,FALSE)),IF($X$1=7,(VLOOKUP(B354,'X7'!$B:$AZ,47,FALSE)),IF($X$1=8,(VLOOKUP(B354,'X8'!$B:$AZ,47,FALSE)),IF($X$1=9,(VLOOKUP(B354,'X9'!$B:$AZ,47,FALSE)),IF($X$1=10,(VLOOKUP(B354,'X10'!$B:$AZ,47,FALSE)),IF($X$1=11,(VLOOKUP(B354,'X11'!$B:$AZ,47,FALSE)),IF($X$1=12,(VLOOKUP(B354,'X12'!$B:$AZ,47,FALSE)),IF($X$1=13,(VLOOKUP(B354,'X13'!$B:$AZ,47,FALSE)),"B")))))))))))))))</f>
        <v xml:space="preserve"> </v>
      </c>
      <c r="D354" s="181" t="str">
        <f ca="1">IF(ISERROR(IF($X$1=1,(VLOOKUP(B354,'X1'!$B:$AP,41,FALSE)),IF($X$1=2,(VLOOKUP(B354,'X2'!$B:$AP,41,FALSE)),IF($X$1=3,(VLOOKUP(B354,'X3'!$B:$AP,41,FALSE)),IF($X$1=4,(VLOOKUP(B354,'X4'!$B:$AP,41,FALSE)),IF($X$1=5,(VLOOKUP(B354,'X5'!$B:$AP,41,FALSE)),IF($X$1=6,(VLOOKUP(B354,'X6'!$B:$AP,41,FALSE)),IF($X$1=7,(VLOOKUP(B354,'X7'!$B:$AP,41,FALSE)),IF($X$1=8,(VLOOKUP(B354,'X8'!$B:$AP,41,FALSE)),IF($X$1=9,(VLOOKUP(B354,'X9'!$B:$AP,41,FALSE)),IF($X$1=10,(VLOOKUP(B354,'X10'!$B:$AP,41,FALSE)),IF($X$1=11,(VLOOKUP(B354,'X11'!$B:$AP,41,FALSE)),IF($X$1=12,(VLOOKUP(B354,'X12'!$B:$AP,41,FALSE)),IF($X$1=13,(VLOOKUP(B354,'X13'!$B:$AP,41,FALSE)),"B"))))))))))))))=TRUE," ",(IF($X$1=1,(VLOOKUP(B354,'X1'!$B:$AP,41,FALSE)),IF($X$1=2,(VLOOKUP(B354,'X2'!$B:$AP,41,FALSE)),IF($X$1=3,(VLOOKUP(B354,'X3'!$B:$AP,41,FALSE)),IF($X$1=4,(VLOOKUP(B354,'X4'!$B:$AP,41,FALSE)),IF($X$1=5,(VLOOKUP(B354,'X5'!$B:$AP,41,FALSE)),IF($X$1=6,(VLOOKUP(B354,'X6'!$B:$AP,41,FALSE)),IF($X$1=7,(VLOOKUP(B354,'X7'!$B:$AP,41,FALSE)),IF($X$1=8,(VLOOKUP(B354,'X8'!$B:$AP,41,FALSE)),IF($X$1=9,(VLOOKUP(B354,'X9'!$B:$AP,41,FALSE)),IF($X$1=10,(VLOOKUP(B354,'X10'!$B:$AP,41,FALSE)),IF($X$1=11,(VLOOKUP(B354,'X11'!$B:$AP,41,FALSE)),IF($X$1=12,(VLOOKUP(B354,'X12'!$B:$AP,41,FALSE)),IF($X$1=13,(VLOOKUP(B354,'X13'!$B:$AP,41,FALSE)),"B")))))))))))))))</f>
        <v xml:space="preserve"> </v>
      </c>
      <c r="E354" s="182" t="str">
        <f ca="1">IF(ISERROR(IF($X$1=1,(VLOOKUP(B354,'X1'!$B:$AP,7,FALSE)),IF($X$1=2,(VLOOKUP(B354,'X2'!$B:$AP,7,FALSE)),IF($X$1=3,(VLOOKUP(B354,'X3'!$B:$AP,7,FALSE)),IF($X$1=4,(VLOOKUP(B354,'X4'!$B:$AP,7,FALSE)),IF($X$1=5,(VLOOKUP(B354,'X5'!$B:$AP,7,FALSE)),IF($X$1=6,(VLOOKUP(B354,'X6'!$B:$AP,7,FALSE)),IF($X$1=7,(VLOOKUP(B354,'X7'!$B:$AP,7,FALSE)),IF($X$1=8,(VLOOKUP(B354,'X8'!$B:$AP,7,FALSE)),IF($X$1=9,(VLOOKUP(B354,'X9'!$B:$AP,7,FALSE)),IF($X$1=10,(VLOOKUP(B354,'X10'!$B:$AP,7,FALSE)),IF($X$1=11,(VLOOKUP(B354,'X11'!$B:$AP,7,FALSE)),IF($X$1=12,(VLOOKUP(B354,'X12'!$B:$AP,7,FALSE)),IF($X$1=13,(VLOOKUP(B354,'X13'!$B:$AP,7,FALSE)),"B"))))))))))))))=TRUE," ",(IF($X$1=1,(VLOOKUP(B354,'X1'!$B:$AP,7,FALSE)),IF($X$1=2,(VLOOKUP(B354,'X2'!$B:$AP,7,FALSE)),IF($X$1=3,(VLOOKUP(B354,'X3'!$B:$AP,7,FALSE)),IF($X$1=4,(VLOOKUP(B354,'X4'!$B:$AP,7,FALSE)),IF($X$1=5,(VLOOKUP(B354,'X5'!$B:$AP,7,FALSE)),IF($X$1=6,(VLOOKUP(B354,'X6'!$B:$AP,7,FALSE)),IF($X$1=7,(VLOOKUP(B354,'X7'!$B:$AP,7,FALSE)),IF($X$1=8,(VLOOKUP(B354,'X8'!$B:$AP,7,FALSE)),IF($X$1=9,(VLOOKUP(B354,'X9'!$B:$AP,7,FALSE)),IF($X$1=10,(VLOOKUP(B354,'X10'!$B:$AP,7,FALSE)),IF($X$1=11,(VLOOKUP(B354,'X11'!$B:$AP,7,FALSE)),IF($X$1=12,(VLOOKUP(B354,'X12'!$B:$AP,7,FALSE)),IF($X$1=13,(VLOOKUP(B354,'X13'!$B:$AP,7,FALSE)),"B")))))))))))))))</f>
        <v xml:space="preserve"> </v>
      </c>
      <c r="F354" s="182" t="str">
        <f ca="1">IF(ISERROR(IF((IF($X$1=1,(VLOOKUP(B354,'X1'!$B:$AO,6,FALSE)),(IF($X$1=2,(VLOOKUP(B354,'X2'!$B:$AO,6,FALSE)),(IF($X$1=3,(VLOOKUP(B354,'X3'!$B:$AO,6,FALSE)),(IF($X$1=4,(VLOOKUP(B354,'X4'!$B:$AO,6,FALSE)),(IF($X$1=5,(VLOOKUP(B354,'X5'!$B:$AO,6,FALSE)),(IF($X$1=6,(VLOOKUP(B354,'X6'!$B:$AO,6,FALSE)),(IF($X$1=7,(VLOOKUP(B354,'X7'!$B:$AO,6,FALSE)),(IF($X$1=8,(VLOOKUP(B354,'X8'!$B:$AO,6,FALSE)),(IF($X$1=9,(VLOOKUP(B354,'X9'!$B:$AO,6,FALSE)),(IF($X$1=10,(VLOOKUP(B354,'X10'!$B:$AO,6,FALSE)),(IF($X$1=11,(VLOOKUP(B354,'X11'!$B:$AO,6,FALSE)),(IF($X$1=12,(VLOOKUP(B354,'X12'!$B:$AO,6,FALSE)),(VLOOKUP(B354,'X13'!$B:$AO,6,FALSE))))))))))))))))))))))))))=$V$1," ",(IF($X$1=1,(VLOOKUP(B354,'X1'!$B:$AO,6,FALSE)),(IF($X$1=2,(VLOOKUP(B354,'X2'!$B:$AO,6,FALSE)),(IF($X$1=3,(VLOOKUP(B354,'X3'!$B:$AO,6,FALSE)),(IF($X$1=4,(VLOOKUP(B354,'X4'!$B:$AO,6,FALSE)),(IF($X$1=5,(VLOOKUP(B354,'X5'!$B:$AO,6,FALSE)),(IF($X$1=6,(VLOOKUP(B354,'X6'!$B:$AO,6,FALSE)),(IF($X$1=7,(VLOOKUP(B354,'X7'!$B:$AO,6,FALSE)),(IF($X$1=8,(VLOOKUP(B354,'X8'!$B:$AO,6,FALSE)),(IF($X$1=9,(VLOOKUP(B354,'X9'!$B:$AO,6,FALSE)),(IF($X$1=10,(VLOOKUP(B354,'X10'!$B:$AO,6,FALSE)),(IF($X$1=11,(VLOOKUP(B354,'X11'!$B:$AO,6,FALSE)),(IF($X$1=12,(VLOOKUP(B354,'X12'!$B:$AO,6,FALSE)),(VLOOKUP(B354,'X13'!$B:$AO,6,FALSE))))))))))))))))))))))))))))=TRUE," ",(IF((IF($X$1=1,(VLOOKUP(B354,'X1'!$B:$AO,6,FALSE)),(IF($X$1=2,(VLOOKUP(B354,'X2'!$B:$AO,6,FALSE)),(IF($X$1=3,(VLOOKUP(B354,'X3'!$B:$AO,6,FALSE)),(IF($X$1=4,(VLOOKUP(B354,'X4'!$B:$AO,6,FALSE)),(IF($X$1=5,(VLOOKUP(B354,'X5'!$B:$AO,6,FALSE)),(IF($X$1=6,(VLOOKUP(B354,'X6'!$B:$AO,6,FALSE)),(IF($X$1=7,(VLOOKUP(B354,'X7'!$B:$AO,6,FALSE)),(IF($X$1=8,(VLOOKUP(B354,'X8'!$B:$AO,6,FALSE)),(IF($X$1=9,(VLOOKUP(B354,'X9'!$B:$AO,6,FALSE)),(IF($X$1=10,(VLOOKUP(B354,'X10'!$B:$AO,6,FALSE)),(IF($X$1=11,(VLOOKUP(B354,'X11'!$B:$AO,6,FALSE)),(IF($X$1=12,(VLOOKUP(B354,'X12'!$B:$AO,6,FALSE)),(VLOOKUP(B354,'X13'!$B:$AO,6,FALSE))))))))))))))))))))))))))=$V$1," ",(IF($X$1=1,(VLOOKUP(B354,'X1'!$B:$AO,6,FALSE)),(IF($X$1=2,(VLOOKUP(B354,'X2'!$B:$AO,6,FALSE)),(IF($X$1=3,(VLOOKUP(B354,'X3'!$B:$AO,6,FALSE)),(IF($X$1=4,(VLOOKUP(B354,'X4'!$B:$AO,6,FALSE)),(IF($X$1=5,(VLOOKUP(B354,'X5'!$B:$AO,6,FALSE)),(IF($X$1=6,(VLOOKUP(B354,'X6'!$B:$AO,6,FALSE)),(IF($X$1=7,(VLOOKUP(B354,'X7'!$B:$AO,6,FALSE)),(IF($X$1=8,(VLOOKUP(B354,'X8'!$B:$AO,6,FALSE)),(IF($X$1=9,(VLOOKUP(B354,'X9'!$B:$AO,6,FALSE)),(IF($X$1=10,(VLOOKUP(B354,'X10'!$B:$AO,6,FALSE)),(IF($X$1=11,(VLOOKUP(B354,'X11'!$B:$AO,6,FALSE)),(IF($X$1=12,(VLOOKUP(B354,'X12'!$B:$AO,6,FALSE)),(VLOOKUP(B354,'X13'!$B:$AO,6,FALSE)))))))))))))))))))))))))))))</f>
        <v xml:space="preserve"> </v>
      </c>
      <c r="G354" s="182" t="str">
        <f ca="1">IF(ISERROR(IF($X$1=1,(VLOOKUP(B354,'X1'!$B:$AZ,44,FALSE)),IF($X$1=2,(VLOOKUP(B354,'X2'!$B:$AZ,44,FALSE)),IF($X$1=3,(VLOOKUP(B354,'X3'!$B:$AZ,44,FALSE)),IF($X$1=4,(VLOOKUP(B354,'X4'!$B:$AZ,44,FALSE)),IF($X$1=5,(VLOOKUP(B354,'X5'!$B:$AZ,44,FALSE)),IF($X$1=6,(VLOOKUP(B354,'X6'!$B:$AZ,44,FALSE)),IF($X$1=7,(VLOOKUP(B354,'X7'!$B:$AZ,44,FALSE)),IF($X$1=8,(VLOOKUP(B354,'X8'!$B:$AZ,44,FALSE)),IF($X$1=9,(VLOOKUP(B354,'X9'!$B:$AZ,44,FALSE)),IF($X$1=10,(VLOOKUP(B354,'X10'!$B:$AZ,44,FALSE)),IF($X$1=11,(VLOOKUP(B354,'X11'!$B:$AZ,44,FALSE)),IF($X$1=12,(VLOOKUP(B354,'X12'!$B:$AZ,44,FALSE)),IF($X$1=13,(VLOOKUP(B354,'X13'!$B:$AZ,44,FALSE)),"B"))))))))))))))=TRUE," ",(IF($X$1=1,(VLOOKUP(B354,'X1'!$B:$AZ,44,FALSE)),IF($X$1=2,(VLOOKUP(B354,'X2'!$B:$AZ,44,FALSE)),IF($X$1=3,(VLOOKUP(B354,'X3'!$B:$AZ,44,FALSE)),IF($X$1=4,(VLOOKUP(B354,'X4'!$B:$AZ,44,FALSE)),IF($X$1=5,(VLOOKUP(B354,'X5'!$B:$AZ,44,FALSE)),IF($X$1=6,(VLOOKUP(B354,'X6'!$B:$AZ,44,FALSE)),IF($X$1=7,(VLOOKUP(B354,'X7'!$B:$AZ,44,FALSE)),IF($X$1=8,(VLOOKUP(B354,'X8'!$B:$AZ,44,FALSE)),IF($X$1=9,(VLOOKUP(B354,'X9'!$B:$AZ,44,FALSE)),IF($X$1=10,(VLOOKUP(B354,'X10'!$B:$AZ,44,FALSE)),IF($X$1=11,(VLOOKUP(B354,'X11'!$B:$AZ,44,FALSE)),IF($X$1=12,(VLOOKUP(B354,'X12'!$B:$AZ,44,FALSE)),IF($X$1=13,(VLOOKUP(B354,'X13'!$B:$AZ,44,FALSE)),"B")))))))))))))))</f>
        <v xml:space="preserve"> </v>
      </c>
      <c r="H354" s="182" t="str">
        <f ca="1">IF(ISERROR(IF($X$1=1,(VLOOKUP(B354,'X1'!$B:$AZ,8,FALSE)),IF($X$1=2,(VLOOKUP(B354,'X2'!$B:$AZ,8,FALSE)),IF($X$1=3,(VLOOKUP(B354,'X3'!$B:$AZ,8,FALSE)),IF($X$1=4,(VLOOKUP(B354,'X4'!$B:$AZ,8,FALSE)),IF($X$1=5,(VLOOKUP(B354,'X5'!$B:$AZ,8,FALSE)),IF($X$1=6,(VLOOKUP(B354,'X6'!$B:$AZ,8,FALSE)),IF($X$1=7,(VLOOKUP(B354,'X7'!$B:$AZ,8,FALSE)),IF($X$1=8,(VLOOKUP(B354,'X8'!$B:$AZ,8,FALSE)),IF($X$1=9,(VLOOKUP(B354,'X9'!$B:$AZ,8,FALSE)),IF($X$1=10,(VLOOKUP(B354,'X10'!$B:$AZ,8,FALSE)),IF($X$1=11,(VLOOKUP(B354,'X11'!$B:$AZ,8,FALSE)),IF($X$1=12,(VLOOKUP(B354,'X12'!$B:$AZ,8,FALSE)),IF($X$1=13,(VLOOKUP(B354,'X13'!$B:$AZ,8,FALSE)),"B"))))))))))))))=TRUE," ",(IF($X$1=1,(VLOOKUP(B354,'X1'!$B:$AZ,8,FALSE)),IF($X$1=2,(VLOOKUP(B354,'X2'!$B:$AZ,8,FALSE)),IF($X$1=3,(VLOOKUP(B354,'X3'!$B:$AZ,8,FALSE)),IF($X$1=4,(VLOOKUP(B354,'X4'!$B:$AZ,8,FALSE)),IF($X$1=5,(VLOOKUP(B354,'X5'!$B:$AZ,8,FALSE)),IF($X$1=6,(VLOOKUP(B354,'X6'!$B:$AZ,8,FALSE)),IF($X$1=7,(VLOOKUP(B354,'X7'!$B:$AZ,8,FALSE)),IF($X$1=8,(VLOOKUP(B354,'X8'!$B:$AZ,8,FALSE)),IF($X$1=9,(VLOOKUP(B354,'X9'!$B:$AZ,8,FALSE)),IF($X$1=10,(VLOOKUP(B354,'X10'!$B:$AZ,8,FALSE)),IF($X$1=11,(VLOOKUP(B354,'X11'!$B:$AZ,8,FALSE)),IF($X$1=12,(VLOOKUP(B354,'X12'!$B:$AZ,8,FALSE)),IF($X$1=13,(VLOOKUP(B354,'X13'!$B:$AZ,8,FALSE)),"B")))))))))))))))</f>
        <v xml:space="preserve"> </v>
      </c>
      <c r="I354" s="183" t="str">
        <f ca="1">IF(ISERROR(IF($X$1=1,(VLOOKUP(B354,'X1'!$B:$AZ,2,FALSE)),IF($X$1=2,(VLOOKUP(B354,'X2'!$B:$AZ,2,FALSE)),IF($X$1=3,(VLOOKUP(B354,'X3'!$B:$AZ,2,FALSE)),IF($X$1=4,(VLOOKUP(B354,'X4'!$B:$AZ,2,FALSE)),IF($X$1=5,(VLOOKUP(B354,'X5'!$B:$AZ,2,FALSE)),IF($X$1=6,(VLOOKUP(B354,'X6'!$B:$AZ,2,FALSE)),IF($X$1=7,(VLOOKUP(B354,'X7'!$B:$AZ,2,FALSE)),IF($X$1=8,(VLOOKUP(B354,'X8'!$B:$AZ,2,FALSE)),IF($X$1=9,(VLOOKUP(B354,'X9'!$B:$AZ,2,FALSE)),IF($X$1=10,(VLOOKUP(B354,'X10'!$B:$AZ,2,FALSE)),IF($X$1=11,(VLOOKUP(B354,'X11'!$B:$AZ,2,FALSE)),IF($X$1=12,(VLOOKUP(B354,'X12'!$B:$AZ,2,FALSE)),IF($X$1=13,(VLOOKUP(B354,'X13'!$B:$AZ,2,FALSE)),"B"))))))))))))))=TRUE," ",(IF($X$1=1,(VLOOKUP(B354,'X1'!$B:$AZ,2,FALSE)),IF($X$1=2,(VLOOKUP(B354,'X2'!$B:$AZ,2,FALSE)),IF($X$1=3,(VLOOKUP(B354,'X3'!$B:$AZ,2,FALSE)),IF($X$1=4,(VLOOKUP(B354,'X4'!$B:$AZ,2,FALSE)),IF($X$1=5,(VLOOKUP(B354,'X5'!$B:$AZ,2,FALSE)),IF($X$1=6,(VLOOKUP(B354,'X6'!$B:$AZ,2,FALSE)),IF($X$1=7,(VLOOKUP(B354,'X7'!$B:$AZ,2,FALSE)),IF($X$1=8,(VLOOKUP(B354,'X8'!$B:$AZ,2,FALSE)),IF($X$1=9,(VLOOKUP(B354,'X9'!$B:$AZ,2,FALSE)),IF($X$1=10,(VLOOKUP(B354,'X10'!$B:$AZ,2,FALSE)),IF($X$1=11,(VLOOKUP(B354,'X11'!$B:$AZ,2,FALSE)),IF($X$1=12,(VLOOKUP(B354,'X12'!$B:$AZ,2,FALSE)),IF($X$1=13,(VLOOKUP(B354,'X13'!$B:$AZ,2,FALSE)),"B")))))))))))))))</f>
        <v xml:space="preserve"> </v>
      </c>
      <c r="J354" s="183" t="str">
        <f ca="1">IF(ISERROR(IF($X$1=1,(VLOOKUP(B354,'X1'!$B:$AZ,3,FALSE)),IF($X$1=2,(VLOOKUP(B354,'X2'!$B:$AZ,3,FALSE)),IF($X$1=3,(VLOOKUP(B354,'X3'!$B:$AZ,3,FALSE)),IF($X$1=4,(VLOOKUP(B354,'X4'!$B:$AZ,3,FALSE)),IF($X$1=5,(VLOOKUP(B354,'X5'!$B:$AZ,3,FALSE)),IF($X$1=6,(VLOOKUP(B354,'X6'!$B:$AZ,3,FALSE)),IF($X$1=7,(VLOOKUP(B354,'X7'!$B:$AZ,3,FALSE)),IF($X$1=8,(VLOOKUP(B354,'X8'!$B:$AZ,3,FALSE)),IF($X$1=9,(VLOOKUP(B354,'X9'!$B:$AZ,3,FALSE)),IF($X$1=10,(VLOOKUP(B354,'X10'!$B:$AZ,3,FALSE)),IF($X$1=11,(VLOOKUP(B354,'X11'!$B:$AZ,3,FALSE)),IF($X$1=12,(VLOOKUP(B354,'X12'!$B:$AZ,3,FALSE)),IF($X$1=13,(VLOOKUP(B354,'X13'!$B:$AZ,3,FALSE)),"B"))))))))))))))=TRUE," ",(IF($X$1=1,(VLOOKUP(B354,'X1'!$B:$AZ,3,FALSE)),IF($X$1=2,(VLOOKUP(B354,'X2'!$B:$AZ,3,FALSE)),IF($X$1=3,(VLOOKUP(B354,'X3'!$B:$AZ,3,FALSE)),IF($X$1=4,(VLOOKUP(B354,'X4'!$B:$AZ,3,FALSE)),IF($X$1=5,(VLOOKUP(B354,'X5'!$B:$AZ,3,FALSE)),IF($X$1=6,(VLOOKUP(B354,'X6'!$B:$AZ,3,FALSE)),IF($X$1=7,(VLOOKUP(B354,'X7'!$B:$AZ,3,FALSE)),IF($X$1=8,(VLOOKUP(B354,'X8'!$B:$AZ,3,FALSE)),IF($X$1=9,(VLOOKUP(B354,'X9'!$B:$AZ,3,FALSE)),IF($X$1=10,(VLOOKUP(B354,'X10'!$B:$AZ,3,FALSE)),IF($X$1=11,(VLOOKUP(B354,'X11'!$B:$AZ,3,FALSE)),IF($X$1=12,(VLOOKUP(B354,'X12'!$B:$AZ,3,FALSE)),IF($X$1=13,(VLOOKUP(B354,'X13'!$B:$AZ,3,FALSE)),"B")))))))))))))))</f>
        <v xml:space="preserve"> </v>
      </c>
      <c r="K354" s="183" t="str">
        <f ca="1">IF(ISERROR(IF($X$1=1,(VLOOKUP(B354,'X1'!$B:$AZ,5,FALSE)),IF($X$1=2,(VLOOKUP(B354,'X2'!$B:$AZ,5,FALSE)),IF($X$1=3,(VLOOKUP(B354,'X3'!$B:$AZ,5,FALSE)),IF($X$1=4,(VLOOKUP(B354,'X4'!$B:$AZ,5,FALSE)),IF($X$1=5,(VLOOKUP(B354,'X5'!$B:$AZ,5,FALSE)),IF($X$1=6,(VLOOKUP(B354,'X6'!$B:$AZ,5,FALSE)),IF($X$1=7,(VLOOKUP(B354,'X7'!$B:$AZ,5,FALSE)),IF($X$1=8,(VLOOKUP(B354,'X8'!$B:$AZ,5,FALSE)),IF($X$1=9,(VLOOKUP(B354,'X9'!$B:$AZ,5,FALSE)),IF($X$1=10,(VLOOKUP(B354,'X10'!$B:$AZ,5,FALSE)),IF($X$1=11,(VLOOKUP(B354,'X11'!$B:$AZ,5,FALSE)),IF($X$1=12,(VLOOKUP(B354,'X12'!$B:$AZ,5,FALSE)),IF($X$1=13,(VLOOKUP(B354,'X13'!$B:$AZ,5,FALSE)),"B"))))))))))))))=TRUE," ",(IF($X$1=1,(VLOOKUP(B354,'X1'!$B:$AZ,5,FALSE)),IF($X$1=2,(VLOOKUP(B354,'X2'!$B:$AZ,5,FALSE)),IF($X$1=3,(VLOOKUP(B354,'X3'!$B:$AZ,5,FALSE)),IF($X$1=4,(VLOOKUP(B354,'X4'!$B:$AZ,5,FALSE)),IF($X$1=5,(VLOOKUP(B354,'X5'!$B:$AZ,5,FALSE)),IF($X$1=6,(VLOOKUP(B354,'X6'!$B:$AZ,5,FALSE)),IF($X$1=7,(VLOOKUP(B354,'X7'!$B:$AZ,5,FALSE)),IF($X$1=8,(VLOOKUP(B354,'X8'!$B:$AZ,5,FALSE)),IF($X$1=9,(VLOOKUP(B354,'X9'!$B:$AZ,5,FALSE)),IF($X$1=10,(VLOOKUP(B354,'X10'!$B:$AZ,5,FALSE)),IF($X$1=11,(VLOOKUP(B354,'X11'!$B:$AZ,5,FALSE)),IF($X$1=12,(VLOOKUP(B354,'X12'!$B:$AZ,5,FALSE)),IF($X$1=13,(VLOOKUP(B354,'X13'!$B:$AZ,5,FALSE)),"B")))))))))))))))</f>
        <v xml:space="preserve"> </v>
      </c>
      <c r="L354" s="184" t="str">
        <f ca="1">IF(ISERROR(IF($X$1=1,(VLOOKUP(B354,'X1'!$B:$AZ,9,FALSE)),IF($X$1=2,(VLOOKUP(B354,'X2'!$B:$AZ,9,FALSE)),IF($X$1=3,(VLOOKUP(B354,'X3'!$B:$AZ,9,FALSE)),IF($X$1=4,(VLOOKUP(B354,'X4'!$B:$AZ,9,FALSE)),IF($X$1=5,(VLOOKUP(B354,'X5'!$B:$AZ,9,FALSE)),IF($X$1=6,(VLOOKUP(B354,'X6'!$B:$AZ,9,FALSE)),IF($X$1=7,(VLOOKUP(B354,'X7'!$B:$AZ,9,FALSE)),IF($X$1=8,(VLOOKUP(B354,'X8'!$B:$AZ,9,FALSE)),IF($X$1=9,(VLOOKUP(B354,'X9'!$B:$AZ,9,FALSE)),IF($X$1=10,(VLOOKUP(B354,'X10'!$B:$AZ,9,FALSE)),IF($X$1=11,(VLOOKUP(B354,'X11'!$B:$AZ,9,FALSE)),IF($X$1=12,(VLOOKUP(B354,'X12'!$B:$AZ,9,FALSE)),IF($X$1=13,(VLOOKUP(B354,'X13'!$B:$AZ,9,FALSE)),"B"))))))))))))))=TRUE," ",(IF($X$1=1,(VLOOKUP(B354,'X1'!$B:$AZ,9,FALSE)),IF($X$1=2,(VLOOKUP(B354,'X2'!$B:$AZ,9,FALSE)),IF($X$1=3,(VLOOKUP(B354,'X3'!$B:$AZ,9,FALSE)),IF($X$1=4,(VLOOKUP(B354,'X4'!$B:$AZ,9,FALSE)),IF($X$1=5,(VLOOKUP(B354,'X5'!$B:$AZ,9,FALSE)),IF($X$1=6,(VLOOKUP(B354,'X6'!$B:$AZ,9,FALSE)),IF($X$1=7,(VLOOKUP(B354,'X7'!$B:$AZ,9,FALSE)),IF($X$1=8,(VLOOKUP(B354,'X8'!$B:$AZ,9,FALSE)),IF($X$1=9,(VLOOKUP(B354,'X9'!$B:$AZ,9,FALSE)),IF($X$1=10,(VLOOKUP(B354,'X10'!$B:$AZ,9,FALSE)),IF($X$1=11,(VLOOKUP(B354,'X11'!$B:$AZ,9,FALSE)),IF($X$1=12,(VLOOKUP(B354,'X12'!$B:$AZ,9,FALSE)),IF($X$1=13,(VLOOKUP(B354,'X13'!$B:$AZ,9,FALSE)),"B")))))))))))))))</f>
        <v xml:space="preserve"> </v>
      </c>
      <c r="M354" s="184" t="str">
        <f ca="1">IF(ISERROR(IF($X$1=1,(VLOOKUP(B354,'X1'!$B:$AZ,10,FALSE)),IF($X$1=2,(VLOOKUP(B354,'X2'!$B:$AZ,10,FALSE)),IF($X$1=3,(VLOOKUP(B354,'X3'!$B:$AZ,10,FALSE)),IF($X$1=4,(VLOOKUP(B354,'X4'!$B:$AZ,10,FALSE)),IF($X$1=5,(VLOOKUP(B354,'X5'!$B:$AZ,10,FALSE)),IF($X$1=6,(VLOOKUP(B354,'X6'!$B:$AZ,10,FALSE)),IF($X$1=7,(VLOOKUP(B354,'X7'!$B:$AZ,10,FALSE)),IF($X$1=8,(VLOOKUP(B354,'X8'!$B:$AZ,10,FALSE)),IF($X$1=9,(VLOOKUP(B354,'X9'!$B:$AZ,10,FALSE)),IF($X$1=10,(VLOOKUP(B354,'X10'!$B:$AZ,10,FALSE)),IF($X$1=11,(VLOOKUP(B354,'X11'!$B:$AZ,10,FALSE)),IF($X$1=12,(VLOOKUP(B354,'X12'!$B:$AZ,10,FALSE)),IF($X$1=13,(VLOOKUP(B354,'X13'!$B:$AZ,10,FALSE)),"B"))))))))))))))=TRUE," ",(IF($X$1=1,(VLOOKUP(B354,'X1'!$B:$AZ,10,FALSE)),IF($X$1=2,(VLOOKUP(B354,'X2'!$B:$AZ,10,FALSE)),IF($X$1=3,(VLOOKUP(B354,'X3'!$B:$AZ,10,FALSE)),IF($X$1=4,(VLOOKUP(B354,'X4'!$B:$AZ,10,FALSE)),IF($X$1=5,(VLOOKUP(B354,'X5'!$B:$AZ,10,FALSE)),IF($X$1=6,(VLOOKUP(B354,'X6'!$B:$AZ,10,FALSE)),IF($X$1=7,(VLOOKUP(B354,'X7'!$B:$AZ,10,FALSE)),IF($X$1=8,(VLOOKUP(B354,'X8'!$B:$AZ,10,FALSE)),IF($X$1=9,(VLOOKUP(B354,'X9'!$B:$AZ,10,FALSE)),IF($X$1=10,(VLOOKUP(B354,'X10'!$B:$AZ,10,FALSE)),IF($X$1=11,(VLOOKUP(B354,'X11'!$B:$AZ,10,FALSE)),IF($X$1=12,(VLOOKUP(B354,'X12'!$B:$AZ,10,FALSE)),IF($X$1=13,(VLOOKUP(B354,'X13'!$B:$AZ,10,FALSE)),"B")))))))))))))))</f>
        <v xml:space="preserve"> </v>
      </c>
      <c r="N354" s="185" t="str">
        <f ca="1">IF(ISERROR(IF($X$1=1,(VLOOKUP(B354,'X1'!$B:$AZ,45,FALSE)),IF($X$1=2,(VLOOKUP(B354,'X2'!$B:$AZ,45,FALSE)),IF($X$1=3,(VLOOKUP(B354,'X3'!$B:$AZ,45,FALSE)),IF($X$1=4,(VLOOKUP(B354,'X4'!$B:$AZ,45,FALSE)),IF($X$1=5,(VLOOKUP(B354,'X5'!$B:$AZ,45,FALSE)),IF($X$1=6,(VLOOKUP(B354,'X6'!$B:$AZ,45,FALSE)),IF($X$1=7,(VLOOKUP(B354,'X7'!$B:$AZ,45,FALSE)),IF($X$1=8,(VLOOKUP(B354,'X8'!$B:$AZ,45,FALSE)),IF($X$1=9,(VLOOKUP(B354,'X9'!$B:$AZ,45,FALSE)),IF($X$1=10,(VLOOKUP(B354,'X10'!$B:$AZ,45,FALSE)),IF($X$1=11,(VLOOKUP(B354,'X11'!$B:$AZ,45,FALSE)),IF($X$1=12,(VLOOKUP(B354,'X12'!$B:$AZ,45,FALSE)),IF($X$1=13,(VLOOKUP(B354,'X13'!$B:$AZ,45,FALSE)),"B"))))))))))))))=TRUE," ",(IF($X$1=1,(VLOOKUP(B354,'X1'!$B:$AZ,45,FALSE)),IF($X$1=2,(VLOOKUP(B354,'X2'!$B:$AZ,45,FALSE)),IF($X$1=3,(VLOOKUP(B354,'X3'!$B:$AZ,45,FALSE)),IF($X$1=4,(VLOOKUP(B354,'X4'!$B:$AZ,45,FALSE)),IF($X$1=5,(VLOOKUP(B354,'X5'!$B:$AZ,45,FALSE)),IF($X$1=6,(VLOOKUP(B354,'X6'!$B:$AZ,45,FALSE)),IF($X$1=7,(VLOOKUP(B354,'X7'!$B:$AZ,45,FALSE)),IF($X$1=8,(VLOOKUP(B354,'X8'!$B:$AZ,45,FALSE)),IF($X$1=9,(VLOOKUP(B354,'X9'!$B:$AZ,45,FALSE)),IF($X$1=10,(VLOOKUP(B354,'X10'!$B:$AZ,45,FALSE)),IF($X$1=11,(VLOOKUP(B354,'X11'!$B:$AZ,45,FALSE)),IF($X$1=12,(VLOOKUP(B354,'X12'!$B:$AZ,45,FALSE)),IF($X$1=13,(VLOOKUP(B354,'X13'!$B:$AZ,45,FALSE)),"B")))))))))))))))</f>
        <v xml:space="preserve"> </v>
      </c>
      <c r="O354" s="184" t="str">
        <f ca="1">IF(ISERROR(IF($X$1=1,(VLOOKUP(B354,'X1'!$B:$AZ,11,FALSE)),IF($X$1=2,(VLOOKUP(B354,'X2'!$B:$AZ,11,FALSE)),IF($X$1=3,(VLOOKUP(B354,'X3'!$B:$AZ,11,FALSE)),IF($X$1=4,(VLOOKUP(B354,'X4'!$B:$AZ,11,FALSE)),IF($X$1=5,(VLOOKUP(B354,'X5'!$B:$AZ,11,FALSE)),IF($X$1=6,(VLOOKUP(B354,'X6'!$B:$AZ,11,FALSE)),IF($X$1=7,(VLOOKUP(B354,'X7'!$B:$AZ,11,FALSE)),IF($X$1=8,(VLOOKUP(B354,'X8'!$B:$AZ,11,FALSE)),IF($X$1=9,(VLOOKUP(B354,'X9'!$B:$AZ,11,FALSE)),IF($X$1=10,(VLOOKUP(B354,'X10'!$B:$AZ,11,FALSE)),IF($X$1=11,(VLOOKUP(B354,'X11'!$B:$AZ,11,FALSE)),IF($X$1=12,(VLOOKUP(B354,'X12'!$B:$AZ,11,FALSE)),IF($X$1=13,(VLOOKUP(B354,'X13'!$B:$AZ,11,FALSE)),"B"))))))))))))))=TRUE," ",(IF($X$1=1,(VLOOKUP(B354,'X1'!$B:$AZ,11,FALSE)),IF($X$1=2,(VLOOKUP(B354,'X2'!$B:$AZ,11,FALSE)),IF($X$1=3,(VLOOKUP(B354,'X3'!$B:$AZ,11,FALSE)),IF($X$1=4,(VLOOKUP(B354,'X4'!$B:$AZ,11,FALSE)),IF($X$1=5,(VLOOKUP(B354,'X5'!$B:$AZ,11,FALSE)),IF($X$1=6,(VLOOKUP(B354,'X6'!$B:$AZ,11,FALSE)),IF($X$1=7,(VLOOKUP(B354,'X7'!$B:$AZ,11,FALSE)),IF($X$1=8,(VLOOKUP(B354,'X8'!$B:$AZ,11,FALSE)),IF($X$1=9,(VLOOKUP(B354,'X9'!$B:$AZ,11,FALSE)),IF($X$1=10,(VLOOKUP(B354,'X10'!$B:$AZ,11,FALSE)),IF($X$1=11,(VLOOKUP(B354,'X11'!$B:$AZ,11,FALSE)),IF($X$1=12,(VLOOKUP(B354,'X12'!$B:$AZ,11,FALSE)),IF($X$1=13,(VLOOKUP(B354,'X13'!$B:$AZ,11,FALSE)),"B")))))))))))))))</f>
        <v xml:space="preserve"> </v>
      </c>
      <c r="P354" s="184" t="str">
        <f ca="1">IF(ISERROR(IF($X$1=1,(VLOOKUP(B354,'X1'!$B:$AZ,12,FALSE)),IF($X$1=2,(VLOOKUP(B354,'X2'!$B:$AZ,12,FALSE)),IF($X$1=3,(VLOOKUP(B354,'X3'!$B:$AZ,12,FALSE)),IF($X$1=4,(VLOOKUP(B354,'X4'!$B:$AZ,12,FALSE)),IF($X$1=5,(VLOOKUP(B354,'X5'!$B:$AZ,12,FALSE)),IF($X$1=6,(VLOOKUP(B354,'X6'!$B:$AZ,12,FALSE)),IF($X$1=7,(VLOOKUP(B354,'X7'!$B:$AZ,12,FALSE)),IF($X$1=8,(VLOOKUP(B354,'X8'!$B:$AZ,12,FALSE)),IF($X$1=9,(VLOOKUP(B354,'X9'!$B:$AZ,12,FALSE)),IF($X$1=10,(VLOOKUP(B354,'X10'!$B:$AZ,12,FALSE)),IF($X$1=11,(VLOOKUP(B354,'X11'!$B:$AZ,12,FALSE)),IF($X$1=12,(VLOOKUP(B354,'X12'!$B:$AZ,12,FALSE)),IF($X$1=13,(VLOOKUP(B354,'X13'!$B:$AZ,12,FALSE)),"B"))))))))))))))=TRUE," ",(IF($X$1=1,(VLOOKUP(B354,'X1'!$B:$AZ,12,FALSE)),IF($X$1=2,(VLOOKUP(B354,'X2'!$B:$AZ,12,FALSE)),IF($X$1=3,(VLOOKUP(B354,'X3'!$B:$AZ,12,FALSE)),IF($X$1=4,(VLOOKUP(B354,'X4'!$B:$AZ,12,FALSE)),IF($X$1=5,(VLOOKUP(B354,'X5'!$B:$AZ,12,FALSE)),IF($X$1=6,(VLOOKUP(B354,'X6'!$B:$AZ,12,FALSE)),IF($X$1=7,(VLOOKUP(B354,'X7'!$B:$AZ,12,FALSE)),IF($X$1=8,(VLOOKUP(B354,'X8'!$B:$AZ,12,FALSE)),IF($X$1=9,(VLOOKUP(B354,'X9'!$B:$AZ,12,FALSE)),IF($X$1=10,(VLOOKUP(B354,'X10'!$B:$AZ,12,FALSE)),IF($X$1=11,(VLOOKUP(B354,'X11'!$B:$AZ,12,FALSE)),IF($X$1=12,(VLOOKUP(B354,'X12'!$B:$AZ,12,FALSE)),IF($X$1=13,(VLOOKUP(B354,'X13'!$B:$AZ,12,FALSE)),"B")))))))))))))))</f>
        <v xml:space="preserve"> </v>
      </c>
      <c r="Q354" s="185" t="str">
        <f ca="1">IF(ISERROR(IF($X$1=1,(VLOOKUP(B354,'X1'!$B:$AZ,46,FALSE)),IF($X$1=2,(VLOOKUP(B354,'X2'!$B:$AZ,46,FALSE)),IF($X$1=3,(VLOOKUP(B354,'X3'!$B:$AZ,46,FALSE)),IF($X$1=4,(VLOOKUP(B354,'X4'!$B:$AZ,46,FALSE)),IF($X$1=5,(VLOOKUP(B354,'X5'!$B:$AZ,46,FALSE)),IF($X$1=6,(VLOOKUP(B354,'X6'!$B:$AZ,46,FALSE)),IF($X$1=7,(VLOOKUP(B354,'X7'!$B:$AZ,46,FALSE)),IF($X$1=8,(VLOOKUP(B354,'X8'!$B:$AZ,46,FALSE)),IF($X$1=9,(VLOOKUP(B354,'X9'!$B:$AZ,46,FALSE)),IF($X$1=10,(VLOOKUP(B354,'X10'!$B:$AZ,46,FALSE)),IF($X$1=11,(VLOOKUP(B354,'X11'!$B:$AZ,46,FALSE)),IF($X$1=12,(VLOOKUP(B354,'X12'!$B:$AZ,46,FALSE)),IF($X$1=13,(VLOOKUP(B354,'X13'!$B:$AZ,46,FALSE)),"B"))))))))))))))=TRUE," ",(IF($X$1=1,(VLOOKUP(B354,'X1'!$B:$AZ,46,FALSE)),IF($X$1=2,(VLOOKUP(B354,'X2'!$B:$AZ,46,FALSE)),IF($X$1=3,(VLOOKUP(B354,'X3'!$B:$AZ,46,FALSE)),IF($X$1=4,(VLOOKUP(B354,'X4'!$B:$AZ,46,FALSE)),IF($X$1=5,(VLOOKUP(B354,'X5'!$B:$AZ,46,FALSE)),IF($X$1=6,(VLOOKUP(B354,'X6'!$B:$AZ,46,FALSE)),IF($X$1=7,(VLOOKUP(B354,'X7'!$B:$AZ,46,FALSE)),IF($X$1=8,(VLOOKUP(B354,'X8'!$B:$AZ,46,FALSE)),IF($X$1=9,(VLOOKUP(B354,'X9'!$B:$AZ,46,FALSE)),IF($X$1=10,(VLOOKUP(B354,'X10'!$B:$AZ,46,FALSE)),IF($X$1=11,(VLOOKUP(B354,'X11'!$B:$AZ,46,FALSE)),IF($X$1=12,(VLOOKUP(B354,'X12'!$B:$AZ,46,FALSE)),IF($X$1=13,(VLOOKUP(B354,'X13'!$B:$AZ,46,FALSE)),"B")))))))))))))))</f>
        <v xml:space="preserve"> </v>
      </c>
      <c r="R354" s="185" t="str">
        <f ca="1">IF(ISERROR(IF($X$1=1,(VLOOKUP(B354,'X1'!$B:$AZ,15,FALSE)),IF($X$1=2,(VLOOKUP(B354,'X2'!$B:$AZ,15,FALSE)),IF($X$1=3,(VLOOKUP(B354,'X3'!$B:$AZ,15,FALSE)),IF($X$1=4,(VLOOKUP(B354,'X4'!$B:$AZ,15,FALSE)),IF($X$1=5,(VLOOKUP(B354,'X5'!$B:$AZ,15,FALSE)),IF($X$1=6,(VLOOKUP(B354,'X6'!$B:$AZ,15,FALSE)),IF($X$1=7,(VLOOKUP(B354,'X7'!$B:$AZ,15,FALSE)),IF($X$1=8,(VLOOKUP(B354,'X8'!$B:$AZ,15,FALSE)),IF($X$1=9,(VLOOKUP(B354,'X9'!$B:$AZ,15,FALSE)),IF($X$1=10,(VLOOKUP(B354,'X10'!$B:$AZ,15,FALSE)),IF($X$1=11,(VLOOKUP(B354,'X11'!$B:$AZ,15,FALSE)),IF($X$1=12,(VLOOKUP(B354,'X12'!$B:$AZ,15,FALSE)),IF($X$1=13,(VLOOKUP(B354,'X13'!$B:$AZ,15,FALSE)),"B"))))))))))))))=TRUE," ",(IF($X$1=1,(VLOOKUP(B354,'X1'!$B:$AZ,15,FALSE)),IF($X$1=2,(VLOOKUP(B354,'X2'!$B:$AZ,15,FALSE)),IF($X$1=3,(VLOOKUP(B354,'X3'!$B:$AZ,15,FALSE)),IF($X$1=4,(VLOOKUP(B354,'X4'!$B:$AZ,15,FALSE)),IF($X$1=5,(VLOOKUP(B354,'X5'!$B:$AZ,15,FALSE)),IF($X$1=6,(VLOOKUP(B354,'X6'!$B:$AZ,15,FALSE)),IF($X$1=7,(VLOOKUP(B354,'X7'!$B:$AZ,15,FALSE)),IF($X$1=8,(VLOOKUP(B354,'X8'!$B:$AZ,15,FALSE)),IF($X$1=9,(VLOOKUP(B354,'X9'!$B:$AZ,15,FALSE)),IF($X$1=10,(VLOOKUP(B354,'X10'!$B:$AZ,15,FALSE)),IF($X$1=11,(VLOOKUP(B354,'X11'!$B:$AZ,15,FALSE)),IF($X$1=12,(VLOOKUP(B354,'X12'!$B:$AZ,15,FALSE)),IF($X$1=13,(VLOOKUP(B354,'X13'!$B:$AZ,15,FALSE)),"B")))))))))))))))</f>
        <v xml:space="preserve"> </v>
      </c>
      <c r="S354" s="185" t="str">
        <f ca="1">IF(ISERROR(IF((IF($X$1=1,(VLOOKUP(B354,'X1'!$B:$AZ,14,FALSE)),(IF($X$1=2,(VLOOKUP(B354,'X2'!$B:$AZ,14,FALSE)),(IF($X$1=3,(VLOOKUP(B354,'X3'!$B:$AZ,14,FALSE)),(IF($X$1=4,(VLOOKUP(B354,'X4'!$B:$AZ,14,FALSE)),(IF($X$1=5,(VLOOKUP(B354,'X5'!$B:$AZ,14,FALSE)),(IF($X$1=6,(VLOOKUP(B354,'X6'!$B:$AZ,14,FALSE)),(IF($X$1=7,(VLOOKUP(B354,'X7'!$B:$AZ,14,FALSE)),(IF($X$1=8,(VLOOKUP(B354,'X8'!$B:$AZ,14,FALSE)),(IF($X$1=9,(VLOOKUP(B354,'X9'!$B:$AZ,14,FALSE)),(IF($X$1=10,(VLOOKUP(B354,'X10'!$B:$AZ,14,FALSE)),(IF($X$1=11,(VLOOKUP(B354,'X11'!$B:$AZ,14,FALSE)),(IF($X$1=12,(VLOOKUP(B354,'X12'!$B:$AZ,14,FALSE)),(VLOOKUP(B354,'X13'!$B:$AZ,14,FALSE))))))))))))))))))))))))))=$V$1," ",(IF($X$1=1,(VLOOKUP(B354,'X1'!$B:$AZ,14,FALSE)),(IF($X$1=2,(VLOOKUP(B354,'X2'!$B:$AZ,14,FALSE)),(IF($X$1=3,(VLOOKUP(B354,'X3'!$B:$AZ,14,FALSE)),(IF($X$1=4,(VLOOKUP(B354,'X4'!$B:$AZ,14,FALSE)),(IF($X$1=5,(VLOOKUP(B354,'X5'!$B:$AZ,14,FALSE)),(IF($X$1=6,(VLOOKUP(B354,'X6'!$B:$AZ,14,FALSE)),(IF($X$1=7,(VLOOKUP(B354,'X7'!$B:$AZ,14,FALSE)),(IF($X$1=8,(VLOOKUP(B354,'X8'!$B:$AZ,14,FALSE)),(IF($X$1=9,(VLOOKUP(B354,'X9'!$B:$AZ,14,FALSE)),(IF($X$1=10,(VLOOKUP(B354,'X10'!$B:$AZ,14,FALSE)),(IF($X$1=11,(VLOOKUP(B354,'X11'!$B:$AZ,14,FALSE)),(IF($X$1=12,(VLOOKUP(B354,'X12'!$B:$AZ,14,FALSE)),(VLOOKUP(B354,'X13'!$B:$AZ,14,FALSE))))))))))))))))))))))))))))=TRUE," ",(IF((IF($X$1=1,(VLOOKUP(B354,'X1'!$B:$AZ,14,FALSE)),(IF($X$1=2,(VLOOKUP(B354,'X2'!$B:$AZ,14,FALSE)),(IF($X$1=3,(VLOOKUP(B354,'X3'!$B:$AZ,14,FALSE)),(IF($X$1=4,(VLOOKUP(B354,'X4'!$B:$AZ,14,FALSE)),(IF($X$1=5,(VLOOKUP(B354,'X5'!$B:$AZ,14,FALSE)),(IF($X$1=6,(VLOOKUP(B354,'X6'!$B:$AZ,14,FALSE)),(IF($X$1=7,(VLOOKUP(B354,'X7'!$B:$AZ,14,FALSE)),(IF($X$1=8,(VLOOKUP(B354,'X8'!$B:$AZ,14,FALSE)),(IF($X$1=9,(VLOOKUP(B354,'X9'!$B:$AZ,14,FALSE)),(IF($X$1=10,(VLOOKUP(B354,'X10'!$B:$AZ,14,FALSE)),(IF($X$1=11,(VLOOKUP(B354,'X11'!$B:$AZ,14,FALSE)),(IF($X$1=12,(VLOOKUP(B354,'X12'!$B:$AZ,14,FALSE)),(VLOOKUP(B354,'X13'!$B:$AZ,14,FALSE))))))))))))))))))))))))))=$V$1," ",(IF($X$1=1,(VLOOKUP(B354,'X1'!$B:$AZ,14,FALSE)),(IF($X$1=2,(VLOOKUP(B354,'X2'!$B:$AZ,14,FALSE)),(IF($X$1=3,(VLOOKUP(B354,'X3'!$B:$AZ,14,FALSE)),(IF($X$1=4,(VLOOKUP(B354,'X4'!$B:$AZ,14,FALSE)),(IF($X$1=5,(VLOOKUP(B354,'X5'!$B:$AZ,14,FALSE)),(IF($X$1=6,(VLOOKUP(B354,'X6'!$B:$AZ,14,FALSE)),(IF($X$1=7,(VLOOKUP(B354,'X7'!$B:$AZ,14,FALSE)),(IF($X$1=8,(VLOOKUP(B354,'X8'!$B:$AZ,14,FALSE)),(IF($X$1=9,(VLOOKUP(B354,'X9'!$B:$AZ,14,FALSE)),(IF($X$1=10,(VLOOKUP(B354,'X10'!$B:$AZ,14,FALSE)),(IF($X$1=11,(VLOOKUP(B354,'X11'!$B:$AZ,14,FALSE)),(IF($X$1=12,(VLOOKUP(B354,'X12'!$B:$AZ,14,FALSE)),(VLOOKUP(B354,'X13'!$B:$AZ,14,FALSE)))))))))))))))))))))))))))))</f>
        <v xml:space="preserve"> </v>
      </c>
    </row>
    <row r="355" spans="1:19" ht="14.1" customHeight="1" x14ac:dyDescent="0.2">
      <c r="A355" s="156" t="s">
        <v>1058</v>
      </c>
      <c r="B355" s="122" t="str">
        <f>IF(ISERROR(IF($U$16=1,(VLOOKUP(A355,$AC$89:$AH$125,2,FALSE)),IF((IF($X$1=1,'X1'!B314,(IF($X$1=2,'X2'!B314,(IF($X$1=3,'X3'!B314,(IF($X$1=4,'X4'!B314,(IF($X$1=5,'X5'!B314,(IF($X$1=6,'X6'!B314,(IF($X$1=7,'X7'!B314,(IF($X$1=8,'X8'!B314,(IF($X$1=9,'X9'!B314,(IF($X$1=10,'X10'!B314,(IF($X$1=11,'X11'!B314,(IF($X$1=12,'X12'!B314,'X13'!B314))))))))))))))))))))))))="","",(IF($X$1=1,'X1'!B314,(IF($X$1=2,'X2'!B314,(IF($X$1=3,'X3'!B314,(IF($X$1=4,'X4'!B314,(IF($X$1=5,'X5'!B314,(IF($X$1=6,'X6'!B314,(IF($X$1=7,'X7'!B314,(IF($X$1=8,'X8'!B314,(IF($X$1=9,'X9'!B314,(IF($X$1=10,'X10'!B314,(IF($X$1=11,'X11'!B314,(IF($X$1=12,'X12'!B314,'X13'!B314)))))))))))))))))))))))))))=TRUE," ",(IF($U$16=1,(VLOOKUP(A355,$AC$89:$AH$125,2,FALSE)),IF((IF($X$1=1,'X1'!B314,(IF($X$1=2,'X2'!B314,(IF($X$1=3,'X3'!B314,(IF($X$1=4,'X4'!B314,(IF($X$1=5,'X5'!B314,(IF($X$1=6,'X6'!B314,(IF($X$1=7,'X7'!B314,(IF($X$1=8,'X8'!B314,(IF($X$1=9,'X9'!B314,(IF($X$1=10,'X10'!B314,(IF($X$1=11,'X11'!B314,(IF($X$1=12,'X12'!B314,'X13'!B314))))))))))))))))))))))))="","",(IF($X$1=1,'X1'!B314,(IF($X$1=2,'X2'!B314,(IF($X$1=3,'X3'!B314,(IF($X$1=4,'X4'!B314,(IF($X$1=5,'X5'!B314,(IF($X$1=6,'X6'!B314,(IF($X$1=7,'X7'!B314,(IF($X$1=8,'X8'!B314,(IF($X$1=9,'X9'!B314,(IF($X$1=10,'X10'!B314,(IF($X$1=11,'X11'!B314,(IF($X$1=12,'X12'!B314,'X13'!B314))))))))))))))))))))))))))))</f>
        <v/>
      </c>
      <c r="C355" s="181" t="str">
        <f ca="1">IF(ISERROR(IF($X$1=1,(VLOOKUP(B355,'X1'!$B:$AZ,47,FALSE)),IF($X$1=2,(VLOOKUP(B355,'X2'!$B:$AZ,47,FALSE)),IF($X$1=3,(VLOOKUP(B355,'X3'!$B:$AZ,47,FALSE)),IF($X$1=4,(VLOOKUP(B355,'X4'!$B:$AZ,47,FALSE)),IF($X$1=5,(VLOOKUP(B355,'X5'!$B:$AZ,47,FALSE)),IF($X$1=6,(VLOOKUP(B355,'X6'!$B:$AZ,47,FALSE)),IF($X$1=7,(VLOOKUP(B355,'X7'!$B:$AZ,47,FALSE)),IF($X$1=8,(VLOOKUP(B355,'X8'!$B:$AZ,47,FALSE)),IF($X$1=9,(VLOOKUP(B355,'X9'!$B:$AZ,47,FALSE)),IF($X$1=10,(VLOOKUP(B355,'X10'!$B:$AZ,47,FALSE)),IF($X$1=11,(VLOOKUP(B355,'X11'!$B:$AZ,47,FALSE)),IF($X$1=12,(VLOOKUP(B355,'X12'!$B:$AZ,47,FALSE)),IF($X$1=13,(VLOOKUP(B355,'X13'!$B:$AZ,47,FALSE)),"B"))))))))))))))=TRUE," ",(IF($X$1=1,(VLOOKUP(B355,'X1'!$B:$AZ,47,FALSE)),IF($X$1=2,(VLOOKUP(B355,'X2'!$B:$AZ,47,FALSE)),IF($X$1=3,(VLOOKUP(B355,'X3'!$B:$AZ,47,FALSE)),IF($X$1=4,(VLOOKUP(B355,'X4'!$B:$AZ,47,FALSE)),IF($X$1=5,(VLOOKUP(B355,'X5'!$B:$AZ,47,FALSE)),IF($X$1=6,(VLOOKUP(B355,'X6'!$B:$AZ,47,FALSE)),IF($X$1=7,(VLOOKUP(B355,'X7'!$B:$AZ,47,FALSE)),IF($X$1=8,(VLOOKUP(B355,'X8'!$B:$AZ,47,FALSE)),IF($X$1=9,(VLOOKUP(B355,'X9'!$B:$AZ,47,FALSE)),IF($X$1=10,(VLOOKUP(B355,'X10'!$B:$AZ,47,FALSE)),IF($X$1=11,(VLOOKUP(B355,'X11'!$B:$AZ,47,FALSE)),IF($X$1=12,(VLOOKUP(B355,'X12'!$B:$AZ,47,FALSE)),IF($X$1=13,(VLOOKUP(B355,'X13'!$B:$AZ,47,FALSE)),"B")))))))))))))))</f>
        <v xml:space="preserve"> </v>
      </c>
      <c r="D355" s="181" t="str">
        <f ca="1">IF(ISERROR(IF($X$1=1,(VLOOKUP(B355,'X1'!$B:$AP,41,FALSE)),IF($X$1=2,(VLOOKUP(B355,'X2'!$B:$AP,41,FALSE)),IF($X$1=3,(VLOOKUP(B355,'X3'!$B:$AP,41,FALSE)),IF($X$1=4,(VLOOKUP(B355,'X4'!$B:$AP,41,FALSE)),IF($X$1=5,(VLOOKUP(B355,'X5'!$B:$AP,41,FALSE)),IF($X$1=6,(VLOOKUP(B355,'X6'!$B:$AP,41,FALSE)),IF($X$1=7,(VLOOKUP(B355,'X7'!$B:$AP,41,FALSE)),IF($X$1=8,(VLOOKUP(B355,'X8'!$B:$AP,41,FALSE)),IF($X$1=9,(VLOOKUP(B355,'X9'!$B:$AP,41,FALSE)),IF($X$1=10,(VLOOKUP(B355,'X10'!$B:$AP,41,FALSE)),IF($X$1=11,(VLOOKUP(B355,'X11'!$B:$AP,41,FALSE)),IF($X$1=12,(VLOOKUP(B355,'X12'!$B:$AP,41,FALSE)),IF($X$1=13,(VLOOKUP(B355,'X13'!$B:$AP,41,FALSE)),"B"))))))))))))))=TRUE," ",(IF($X$1=1,(VLOOKUP(B355,'X1'!$B:$AP,41,FALSE)),IF($X$1=2,(VLOOKUP(B355,'X2'!$B:$AP,41,FALSE)),IF($X$1=3,(VLOOKUP(B355,'X3'!$B:$AP,41,FALSE)),IF($X$1=4,(VLOOKUP(B355,'X4'!$B:$AP,41,FALSE)),IF($X$1=5,(VLOOKUP(B355,'X5'!$B:$AP,41,FALSE)),IF($X$1=6,(VLOOKUP(B355,'X6'!$B:$AP,41,FALSE)),IF($X$1=7,(VLOOKUP(B355,'X7'!$B:$AP,41,FALSE)),IF($X$1=8,(VLOOKUP(B355,'X8'!$B:$AP,41,FALSE)),IF($X$1=9,(VLOOKUP(B355,'X9'!$B:$AP,41,FALSE)),IF($X$1=10,(VLOOKUP(B355,'X10'!$B:$AP,41,FALSE)),IF($X$1=11,(VLOOKUP(B355,'X11'!$B:$AP,41,FALSE)),IF($X$1=12,(VLOOKUP(B355,'X12'!$B:$AP,41,FALSE)),IF($X$1=13,(VLOOKUP(B355,'X13'!$B:$AP,41,FALSE)),"B")))))))))))))))</f>
        <v xml:space="preserve"> </v>
      </c>
      <c r="E355" s="182" t="str">
        <f ca="1">IF(ISERROR(IF($X$1=1,(VLOOKUP(B355,'X1'!$B:$AP,7,FALSE)),IF($X$1=2,(VLOOKUP(B355,'X2'!$B:$AP,7,FALSE)),IF($X$1=3,(VLOOKUP(B355,'X3'!$B:$AP,7,FALSE)),IF($X$1=4,(VLOOKUP(B355,'X4'!$B:$AP,7,FALSE)),IF($X$1=5,(VLOOKUP(B355,'X5'!$B:$AP,7,FALSE)),IF($X$1=6,(VLOOKUP(B355,'X6'!$B:$AP,7,FALSE)),IF($X$1=7,(VLOOKUP(B355,'X7'!$B:$AP,7,FALSE)),IF($X$1=8,(VLOOKUP(B355,'X8'!$B:$AP,7,FALSE)),IF($X$1=9,(VLOOKUP(B355,'X9'!$B:$AP,7,FALSE)),IF($X$1=10,(VLOOKUP(B355,'X10'!$B:$AP,7,FALSE)),IF($X$1=11,(VLOOKUP(B355,'X11'!$B:$AP,7,FALSE)),IF($X$1=12,(VLOOKUP(B355,'X12'!$B:$AP,7,FALSE)),IF($X$1=13,(VLOOKUP(B355,'X13'!$B:$AP,7,FALSE)),"B"))))))))))))))=TRUE," ",(IF($X$1=1,(VLOOKUP(B355,'X1'!$B:$AP,7,FALSE)),IF($X$1=2,(VLOOKUP(B355,'X2'!$B:$AP,7,FALSE)),IF($X$1=3,(VLOOKUP(B355,'X3'!$B:$AP,7,FALSE)),IF($X$1=4,(VLOOKUP(B355,'X4'!$B:$AP,7,FALSE)),IF($X$1=5,(VLOOKUP(B355,'X5'!$B:$AP,7,FALSE)),IF($X$1=6,(VLOOKUP(B355,'X6'!$B:$AP,7,FALSE)),IF($X$1=7,(VLOOKUP(B355,'X7'!$B:$AP,7,FALSE)),IF($X$1=8,(VLOOKUP(B355,'X8'!$B:$AP,7,FALSE)),IF($X$1=9,(VLOOKUP(B355,'X9'!$B:$AP,7,FALSE)),IF($X$1=10,(VLOOKUP(B355,'X10'!$B:$AP,7,FALSE)),IF($X$1=11,(VLOOKUP(B355,'X11'!$B:$AP,7,FALSE)),IF($X$1=12,(VLOOKUP(B355,'X12'!$B:$AP,7,FALSE)),IF($X$1=13,(VLOOKUP(B355,'X13'!$B:$AP,7,FALSE)),"B")))))))))))))))</f>
        <v xml:space="preserve"> </v>
      </c>
      <c r="F355" s="182" t="str">
        <f ca="1">IF(ISERROR(IF((IF($X$1=1,(VLOOKUP(B355,'X1'!$B:$AO,6,FALSE)),(IF($X$1=2,(VLOOKUP(B355,'X2'!$B:$AO,6,FALSE)),(IF($X$1=3,(VLOOKUP(B355,'X3'!$B:$AO,6,FALSE)),(IF($X$1=4,(VLOOKUP(B355,'X4'!$B:$AO,6,FALSE)),(IF($X$1=5,(VLOOKUP(B355,'X5'!$B:$AO,6,FALSE)),(IF($X$1=6,(VLOOKUP(B355,'X6'!$B:$AO,6,FALSE)),(IF($X$1=7,(VLOOKUP(B355,'X7'!$B:$AO,6,FALSE)),(IF($X$1=8,(VLOOKUP(B355,'X8'!$B:$AO,6,FALSE)),(IF($X$1=9,(VLOOKUP(B355,'X9'!$B:$AO,6,FALSE)),(IF($X$1=10,(VLOOKUP(B355,'X10'!$B:$AO,6,FALSE)),(IF($X$1=11,(VLOOKUP(B355,'X11'!$B:$AO,6,FALSE)),(IF($X$1=12,(VLOOKUP(B355,'X12'!$B:$AO,6,FALSE)),(VLOOKUP(B355,'X13'!$B:$AO,6,FALSE))))))))))))))))))))))))))=$V$1," ",(IF($X$1=1,(VLOOKUP(B355,'X1'!$B:$AO,6,FALSE)),(IF($X$1=2,(VLOOKUP(B355,'X2'!$B:$AO,6,FALSE)),(IF($X$1=3,(VLOOKUP(B355,'X3'!$B:$AO,6,FALSE)),(IF($X$1=4,(VLOOKUP(B355,'X4'!$B:$AO,6,FALSE)),(IF($X$1=5,(VLOOKUP(B355,'X5'!$B:$AO,6,FALSE)),(IF($X$1=6,(VLOOKUP(B355,'X6'!$B:$AO,6,FALSE)),(IF($X$1=7,(VLOOKUP(B355,'X7'!$B:$AO,6,FALSE)),(IF($X$1=8,(VLOOKUP(B355,'X8'!$B:$AO,6,FALSE)),(IF($X$1=9,(VLOOKUP(B355,'X9'!$B:$AO,6,FALSE)),(IF($X$1=10,(VLOOKUP(B355,'X10'!$B:$AO,6,FALSE)),(IF($X$1=11,(VLOOKUP(B355,'X11'!$B:$AO,6,FALSE)),(IF($X$1=12,(VLOOKUP(B355,'X12'!$B:$AO,6,FALSE)),(VLOOKUP(B355,'X13'!$B:$AO,6,FALSE))))))))))))))))))))))))))))=TRUE," ",(IF((IF($X$1=1,(VLOOKUP(B355,'X1'!$B:$AO,6,FALSE)),(IF($X$1=2,(VLOOKUP(B355,'X2'!$B:$AO,6,FALSE)),(IF($X$1=3,(VLOOKUP(B355,'X3'!$B:$AO,6,FALSE)),(IF($X$1=4,(VLOOKUP(B355,'X4'!$B:$AO,6,FALSE)),(IF($X$1=5,(VLOOKUP(B355,'X5'!$B:$AO,6,FALSE)),(IF($X$1=6,(VLOOKUP(B355,'X6'!$B:$AO,6,FALSE)),(IF($X$1=7,(VLOOKUP(B355,'X7'!$B:$AO,6,FALSE)),(IF($X$1=8,(VLOOKUP(B355,'X8'!$B:$AO,6,FALSE)),(IF($X$1=9,(VLOOKUP(B355,'X9'!$B:$AO,6,FALSE)),(IF($X$1=10,(VLOOKUP(B355,'X10'!$B:$AO,6,FALSE)),(IF($X$1=11,(VLOOKUP(B355,'X11'!$B:$AO,6,FALSE)),(IF($X$1=12,(VLOOKUP(B355,'X12'!$B:$AO,6,FALSE)),(VLOOKUP(B355,'X13'!$B:$AO,6,FALSE))))))))))))))))))))))))))=$V$1," ",(IF($X$1=1,(VLOOKUP(B355,'X1'!$B:$AO,6,FALSE)),(IF($X$1=2,(VLOOKUP(B355,'X2'!$B:$AO,6,FALSE)),(IF($X$1=3,(VLOOKUP(B355,'X3'!$B:$AO,6,FALSE)),(IF($X$1=4,(VLOOKUP(B355,'X4'!$B:$AO,6,FALSE)),(IF($X$1=5,(VLOOKUP(B355,'X5'!$B:$AO,6,FALSE)),(IF($X$1=6,(VLOOKUP(B355,'X6'!$B:$AO,6,FALSE)),(IF($X$1=7,(VLOOKUP(B355,'X7'!$B:$AO,6,FALSE)),(IF($X$1=8,(VLOOKUP(B355,'X8'!$B:$AO,6,FALSE)),(IF($X$1=9,(VLOOKUP(B355,'X9'!$B:$AO,6,FALSE)),(IF($X$1=10,(VLOOKUP(B355,'X10'!$B:$AO,6,FALSE)),(IF($X$1=11,(VLOOKUP(B355,'X11'!$B:$AO,6,FALSE)),(IF($X$1=12,(VLOOKUP(B355,'X12'!$B:$AO,6,FALSE)),(VLOOKUP(B355,'X13'!$B:$AO,6,FALSE)))))))))))))))))))))))))))))</f>
        <v xml:space="preserve"> </v>
      </c>
      <c r="G355" s="182" t="str">
        <f ca="1">IF(ISERROR(IF($X$1=1,(VLOOKUP(B355,'X1'!$B:$AZ,44,FALSE)),IF($X$1=2,(VLOOKUP(B355,'X2'!$B:$AZ,44,FALSE)),IF($X$1=3,(VLOOKUP(B355,'X3'!$B:$AZ,44,FALSE)),IF($X$1=4,(VLOOKUP(B355,'X4'!$B:$AZ,44,FALSE)),IF($X$1=5,(VLOOKUP(B355,'X5'!$B:$AZ,44,FALSE)),IF($X$1=6,(VLOOKUP(B355,'X6'!$B:$AZ,44,FALSE)),IF($X$1=7,(VLOOKUP(B355,'X7'!$B:$AZ,44,FALSE)),IF($X$1=8,(VLOOKUP(B355,'X8'!$B:$AZ,44,FALSE)),IF($X$1=9,(VLOOKUP(B355,'X9'!$B:$AZ,44,FALSE)),IF($X$1=10,(VLOOKUP(B355,'X10'!$B:$AZ,44,FALSE)),IF($X$1=11,(VLOOKUP(B355,'X11'!$B:$AZ,44,FALSE)),IF($X$1=12,(VLOOKUP(B355,'X12'!$B:$AZ,44,FALSE)),IF($X$1=13,(VLOOKUP(B355,'X13'!$B:$AZ,44,FALSE)),"B"))))))))))))))=TRUE," ",(IF($X$1=1,(VLOOKUP(B355,'X1'!$B:$AZ,44,FALSE)),IF($X$1=2,(VLOOKUP(B355,'X2'!$B:$AZ,44,FALSE)),IF($X$1=3,(VLOOKUP(B355,'X3'!$B:$AZ,44,FALSE)),IF($X$1=4,(VLOOKUP(B355,'X4'!$B:$AZ,44,FALSE)),IF($X$1=5,(VLOOKUP(B355,'X5'!$B:$AZ,44,FALSE)),IF($X$1=6,(VLOOKUP(B355,'X6'!$B:$AZ,44,FALSE)),IF($X$1=7,(VLOOKUP(B355,'X7'!$B:$AZ,44,FALSE)),IF($X$1=8,(VLOOKUP(B355,'X8'!$B:$AZ,44,FALSE)),IF($X$1=9,(VLOOKUP(B355,'X9'!$B:$AZ,44,FALSE)),IF($X$1=10,(VLOOKUP(B355,'X10'!$B:$AZ,44,FALSE)),IF($X$1=11,(VLOOKUP(B355,'X11'!$B:$AZ,44,FALSE)),IF($X$1=12,(VLOOKUP(B355,'X12'!$B:$AZ,44,FALSE)),IF($X$1=13,(VLOOKUP(B355,'X13'!$B:$AZ,44,FALSE)),"B")))))))))))))))</f>
        <v xml:space="preserve"> </v>
      </c>
      <c r="H355" s="182" t="str">
        <f ca="1">IF(ISERROR(IF($X$1=1,(VLOOKUP(B355,'X1'!$B:$AZ,8,FALSE)),IF($X$1=2,(VLOOKUP(B355,'X2'!$B:$AZ,8,FALSE)),IF($X$1=3,(VLOOKUP(B355,'X3'!$B:$AZ,8,FALSE)),IF($X$1=4,(VLOOKUP(B355,'X4'!$B:$AZ,8,FALSE)),IF($X$1=5,(VLOOKUP(B355,'X5'!$B:$AZ,8,FALSE)),IF($X$1=6,(VLOOKUP(B355,'X6'!$B:$AZ,8,FALSE)),IF($X$1=7,(VLOOKUP(B355,'X7'!$B:$AZ,8,FALSE)),IF($X$1=8,(VLOOKUP(B355,'X8'!$B:$AZ,8,FALSE)),IF($X$1=9,(VLOOKUP(B355,'X9'!$B:$AZ,8,FALSE)),IF($X$1=10,(VLOOKUP(B355,'X10'!$B:$AZ,8,FALSE)),IF($X$1=11,(VLOOKUP(B355,'X11'!$B:$AZ,8,FALSE)),IF($X$1=12,(VLOOKUP(B355,'X12'!$B:$AZ,8,FALSE)),IF($X$1=13,(VLOOKUP(B355,'X13'!$B:$AZ,8,FALSE)),"B"))))))))))))))=TRUE," ",(IF($X$1=1,(VLOOKUP(B355,'X1'!$B:$AZ,8,FALSE)),IF($X$1=2,(VLOOKUP(B355,'X2'!$B:$AZ,8,FALSE)),IF($X$1=3,(VLOOKUP(B355,'X3'!$B:$AZ,8,FALSE)),IF($X$1=4,(VLOOKUP(B355,'X4'!$B:$AZ,8,FALSE)),IF($X$1=5,(VLOOKUP(B355,'X5'!$B:$AZ,8,FALSE)),IF($X$1=6,(VLOOKUP(B355,'X6'!$B:$AZ,8,FALSE)),IF($X$1=7,(VLOOKUP(B355,'X7'!$B:$AZ,8,FALSE)),IF($X$1=8,(VLOOKUP(B355,'X8'!$B:$AZ,8,FALSE)),IF($X$1=9,(VLOOKUP(B355,'X9'!$B:$AZ,8,FALSE)),IF($X$1=10,(VLOOKUP(B355,'X10'!$B:$AZ,8,FALSE)),IF($X$1=11,(VLOOKUP(B355,'X11'!$B:$AZ,8,FALSE)),IF($X$1=12,(VLOOKUP(B355,'X12'!$B:$AZ,8,FALSE)),IF($X$1=13,(VLOOKUP(B355,'X13'!$B:$AZ,8,FALSE)),"B")))))))))))))))</f>
        <v xml:space="preserve"> </v>
      </c>
      <c r="I355" s="183" t="str">
        <f ca="1">IF(ISERROR(IF($X$1=1,(VLOOKUP(B355,'X1'!$B:$AZ,2,FALSE)),IF($X$1=2,(VLOOKUP(B355,'X2'!$B:$AZ,2,FALSE)),IF($X$1=3,(VLOOKUP(B355,'X3'!$B:$AZ,2,FALSE)),IF($X$1=4,(VLOOKUP(B355,'X4'!$B:$AZ,2,FALSE)),IF($X$1=5,(VLOOKUP(B355,'X5'!$B:$AZ,2,FALSE)),IF($X$1=6,(VLOOKUP(B355,'X6'!$B:$AZ,2,FALSE)),IF($X$1=7,(VLOOKUP(B355,'X7'!$B:$AZ,2,FALSE)),IF($X$1=8,(VLOOKUP(B355,'X8'!$B:$AZ,2,FALSE)),IF($X$1=9,(VLOOKUP(B355,'X9'!$B:$AZ,2,FALSE)),IF($X$1=10,(VLOOKUP(B355,'X10'!$B:$AZ,2,FALSE)),IF($X$1=11,(VLOOKUP(B355,'X11'!$B:$AZ,2,FALSE)),IF($X$1=12,(VLOOKUP(B355,'X12'!$B:$AZ,2,FALSE)),IF($X$1=13,(VLOOKUP(B355,'X13'!$B:$AZ,2,FALSE)),"B"))))))))))))))=TRUE," ",(IF($X$1=1,(VLOOKUP(B355,'X1'!$B:$AZ,2,FALSE)),IF($X$1=2,(VLOOKUP(B355,'X2'!$B:$AZ,2,FALSE)),IF($X$1=3,(VLOOKUP(B355,'X3'!$B:$AZ,2,FALSE)),IF($X$1=4,(VLOOKUP(B355,'X4'!$B:$AZ,2,FALSE)),IF($X$1=5,(VLOOKUP(B355,'X5'!$B:$AZ,2,FALSE)),IF($X$1=6,(VLOOKUP(B355,'X6'!$B:$AZ,2,FALSE)),IF($X$1=7,(VLOOKUP(B355,'X7'!$B:$AZ,2,FALSE)),IF($X$1=8,(VLOOKUP(B355,'X8'!$B:$AZ,2,FALSE)),IF($X$1=9,(VLOOKUP(B355,'X9'!$B:$AZ,2,FALSE)),IF($X$1=10,(VLOOKUP(B355,'X10'!$B:$AZ,2,FALSE)),IF($X$1=11,(VLOOKUP(B355,'X11'!$B:$AZ,2,FALSE)),IF($X$1=12,(VLOOKUP(B355,'X12'!$B:$AZ,2,FALSE)),IF($X$1=13,(VLOOKUP(B355,'X13'!$B:$AZ,2,FALSE)),"B")))))))))))))))</f>
        <v xml:space="preserve"> </v>
      </c>
      <c r="J355" s="183" t="str">
        <f ca="1">IF(ISERROR(IF($X$1=1,(VLOOKUP(B355,'X1'!$B:$AZ,3,FALSE)),IF($X$1=2,(VLOOKUP(B355,'X2'!$B:$AZ,3,FALSE)),IF($X$1=3,(VLOOKUP(B355,'X3'!$B:$AZ,3,FALSE)),IF($X$1=4,(VLOOKUP(B355,'X4'!$B:$AZ,3,FALSE)),IF($X$1=5,(VLOOKUP(B355,'X5'!$B:$AZ,3,FALSE)),IF($X$1=6,(VLOOKUP(B355,'X6'!$B:$AZ,3,FALSE)),IF($X$1=7,(VLOOKUP(B355,'X7'!$B:$AZ,3,FALSE)),IF($X$1=8,(VLOOKUP(B355,'X8'!$B:$AZ,3,FALSE)),IF($X$1=9,(VLOOKUP(B355,'X9'!$B:$AZ,3,FALSE)),IF($X$1=10,(VLOOKUP(B355,'X10'!$B:$AZ,3,FALSE)),IF($X$1=11,(VLOOKUP(B355,'X11'!$B:$AZ,3,FALSE)),IF($X$1=12,(VLOOKUP(B355,'X12'!$B:$AZ,3,FALSE)),IF($X$1=13,(VLOOKUP(B355,'X13'!$B:$AZ,3,FALSE)),"B"))))))))))))))=TRUE," ",(IF($X$1=1,(VLOOKUP(B355,'X1'!$B:$AZ,3,FALSE)),IF($X$1=2,(VLOOKUP(B355,'X2'!$B:$AZ,3,FALSE)),IF($X$1=3,(VLOOKUP(B355,'X3'!$B:$AZ,3,FALSE)),IF($X$1=4,(VLOOKUP(B355,'X4'!$B:$AZ,3,FALSE)),IF($X$1=5,(VLOOKUP(B355,'X5'!$B:$AZ,3,FALSE)),IF($X$1=6,(VLOOKUP(B355,'X6'!$B:$AZ,3,FALSE)),IF($X$1=7,(VLOOKUP(B355,'X7'!$B:$AZ,3,FALSE)),IF($X$1=8,(VLOOKUP(B355,'X8'!$B:$AZ,3,FALSE)),IF($X$1=9,(VLOOKUP(B355,'X9'!$B:$AZ,3,FALSE)),IF($X$1=10,(VLOOKUP(B355,'X10'!$B:$AZ,3,FALSE)),IF($X$1=11,(VLOOKUP(B355,'X11'!$B:$AZ,3,FALSE)),IF($X$1=12,(VLOOKUP(B355,'X12'!$B:$AZ,3,FALSE)),IF($X$1=13,(VLOOKUP(B355,'X13'!$B:$AZ,3,FALSE)),"B")))))))))))))))</f>
        <v xml:space="preserve"> </v>
      </c>
      <c r="K355" s="183" t="str">
        <f ca="1">IF(ISERROR(IF($X$1=1,(VLOOKUP(B355,'X1'!$B:$AZ,5,FALSE)),IF($X$1=2,(VLOOKUP(B355,'X2'!$B:$AZ,5,FALSE)),IF($X$1=3,(VLOOKUP(B355,'X3'!$B:$AZ,5,FALSE)),IF($X$1=4,(VLOOKUP(B355,'X4'!$B:$AZ,5,FALSE)),IF($X$1=5,(VLOOKUP(B355,'X5'!$B:$AZ,5,FALSE)),IF($X$1=6,(VLOOKUP(B355,'X6'!$B:$AZ,5,FALSE)),IF($X$1=7,(VLOOKUP(B355,'X7'!$B:$AZ,5,FALSE)),IF($X$1=8,(VLOOKUP(B355,'X8'!$B:$AZ,5,FALSE)),IF($X$1=9,(VLOOKUP(B355,'X9'!$B:$AZ,5,FALSE)),IF($X$1=10,(VLOOKUP(B355,'X10'!$B:$AZ,5,FALSE)),IF($X$1=11,(VLOOKUP(B355,'X11'!$B:$AZ,5,FALSE)),IF($X$1=12,(VLOOKUP(B355,'X12'!$B:$AZ,5,FALSE)),IF($X$1=13,(VLOOKUP(B355,'X13'!$B:$AZ,5,FALSE)),"B"))))))))))))))=TRUE," ",(IF($X$1=1,(VLOOKUP(B355,'X1'!$B:$AZ,5,FALSE)),IF($X$1=2,(VLOOKUP(B355,'X2'!$B:$AZ,5,FALSE)),IF($X$1=3,(VLOOKUP(B355,'X3'!$B:$AZ,5,FALSE)),IF($X$1=4,(VLOOKUP(B355,'X4'!$B:$AZ,5,FALSE)),IF($X$1=5,(VLOOKUP(B355,'X5'!$B:$AZ,5,FALSE)),IF($X$1=6,(VLOOKUP(B355,'X6'!$B:$AZ,5,FALSE)),IF($X$1=7,(VLOOKUP(B355,'X7'!$B:$AZ,5,FALSE)),IF($X$1=8,(VLOOKUP(B355,'X8'!$B:$AZ,5,FALSE)),IF($X$1=9,(VLOOKUP(B355,'X9'!$B:$AZ,5,FALSE)),IF($X$1=10,(VLOOKUP(B355,'X10'!$B:$AZ,5,FALSE)),IF($X$1=11,(VLOOKUP(B355,'X11'!$B:$AZ,5,FALSE)),IF($X$1=12,(VLOOKUP(B355,'X12'!$B:$AZ,5,FALSE)),IF($X$1=13,(VLOOKUP(B355,'X13'!$B:$AZ,5,FALSE)),"B")))))))))))))))</f>
        <v xml:space="preserve"> </v>
      </c>
      <c r="L355" s="184" t="str">
        <f ca="1">IF(ISERROR(IF($X$1=1,(VLOOKUP(B355,'X1'!$B:$AZ,9,FALSE)),IF($X$1=2,(VLOOKUP(B355,'X2'!$B:$AZ,9,FALSE)),IF($X$1=3,(VLOOKUP(B355,'X3'!$B:$AZ,9,FALSE)),IF($X$1=4,(VLOOKUP(B355,'X4'!$B:$AZ,9,FALSE)),IF($X$1=5,(VLOOKUP(B355,'X5'!$B:$AZ,9,FALSE)),IF($X$1=6,(VLOOKUP(B355,'X6'!$B:$AZ,9,FALSE)),IF($X$1=7,(VLOOKUP(B355,'X7'!$B:$AZ,9,FALSE)),IF($X$1=8,(VLOOKUP(B355,'X8'!$B:$AZ,9,FALSE)),IF($X$1=9,(VLOOKUP(B355,'X9'!$B:$AZ,9,FALSE)),IF($X$1=10,(VLOOKUP(B355,'X10'!$B:$AZ,9,FALSE)),IF($X$1=11,(VLOOKUP(B355,'X11'!$B:$AZ,9,FALSE)),IF($X$1=12,(VLOOKUP(B355,'X12'!$B:$AZ,9,FALSE)),IF($X$1=13,(VLOOKUP(B355,'X13'!$B:$AZ,9,FALSE)),"B"))))))))))))))=TRUE," ",(IF($X$1=1,(VLOOKUP(B355,'X1'!$B:$AZ,9,FALSE)),IF($X$1=2,(VLOOKUP(B355,'X2'!$B:$AZ,9,FALSE)),IF($X$1=3,(VLOOKUP(B355,'X3'!$B:$AZ,9,FALSE)),IF($X$1=4,(VLOOKUP(B355,'X4'!$B:$AZ,9,FALSE)),IF($X$1=5,(VLOOKUP(B355,'X5'!$B:$AZ,9,FALSE)),IF($X$1=6,(VLOOKUP(B355,'X6'!$B:$AZ,9,FALSE)),IF($X$1=7,(VLOOKUP(B355,'X7'!$B:$AZ,9,FALSE)),IF($X$1=8,(VLOOKUP(B355,'X8'!$B:$AZ,9,FALSE)),IF($X$1=9,(VLOOKUP(B355,'X9'!$B:$AZ,9,FALSE)),IF($X$1=10,(VLOOKUP(B355,'X10'!$B:$AZ,9,FALSE)),IF($X$1=11,(VLOOKUP(B355,'X11'!$B:$AZ,9,FALSE)),IF($X$1=12,(VLOOKUP(B355,'X12'!$B:$AZ,9,FALSE)),IF($X$1=13,(VLOOKUP(B355,'X13'!$B:$AZ,9,FALSE)),"B")))))))))))))))</f>
        <v xml:space="preserve"> </v>
      </c>
      <c r="M355" s="184" t="str">
        <f ca="1">IF(ISERROR(IF($X$1=1,(VLOOKUP(B355,'X1'!$B:$AZ,10,FALSE)),IF($X$1=2,(VLOOKUP(B355,'X2'!$B:$AZ,10,FALSE)),IF($X$1=3,(VLOOKUP(B355,'X3'!$B:$AZ,10,FALSE)),IF($X$1=4,(VLOOKUP(B355,'X4'!$B:$AZ,10,FALSE)),IF($X$1=5,(VLOOKUP(B355,'X5'!$B:$AZ,10,FALSE)),IF($X$1=6,(VLOOKUP(B355,'X6'!$B:$AZ,10,FALSE)),IF($X$1=7,(VLOOKUP(B355,'X7'!$B:$AZ,10,FALSE)),IF($X$1=8,(VLOOKUP(B355,'X8'!$B:$AZ,10,FALSE)),IF($X$1=9,(VLOOKUP(B355,'X9'!$B:$AZ,10,FALSE)),IF($X$1=10,(VLOOKUP(B355,'X10'!$B:$AZ,10,FALSE)),IF($X$1=11,(VLOOKUP(B355,'X11'!$B:$AZ,10,FALSE)),IF($X$1=12,(VLOOKUP(B355,'X12'!$B:$AZ,10,FALSE)),IF($X$1=13,(VLOOKUP(B355,'X13'!$B:$AZ,10,FALSE)),"B"))))))))))))))=TRUE," ",(IF($X$1=1,(VLOOKUP(B355,'X1'!$B:$AZ,10,FALSE)),IF($X$1=2,(VLOOKUP(B355,'X2'!$B:$AZ,10,FALSE)),IF($X$1=3,(VLOOKUP(B355,'X3'!$B:$AZ,10,FALSE)),IF($X$1=4,(VLOOKUP(B355,'X4'!$B:$AZ,10,FALSE)),IF($X$1=5,(VLOOKUP(B355,'X5'!$B:$AZ,10,FALSE)),IF($X$1=6,(VLOOKUP(B355,'X6'!$B:$AZ,10,FALSE)),IF($X$1=7,(VLOOKUP(B355,'X7'!$B:$AZ,10,FALSE)),IF($X$1=8,(VLOOKUP(B355,'X8'!$B:$AZ,10,FALSE)),IF($X$1=9,(VLOOKUP(B355,'X9'!$B:$AZ,10,FALSE)),IF($X$1=10,(VLOOKUP(B355,'X10'!$B:$AZ,10,FALSE)),IF($X$1=11,(VLOOKUP(B355,'X11'!$B:$AZ,10,FALSE)),IF($X$1=12,(VLOOKUP(B355,'X12'!$B:$AZ,10,FALSE)),IF($X$1=13,(VLOOKUP(B355,'X13'!$B:$AZ,10,FALSE)),"B")))))))))))))))</f>
        <v xml:space="preserve"> </v>
      </c>
      <c r="N355" s="185" t="str">
        <f ca="1">IF(ISERROR(IF($X$1=1,(VLOOKUP(B355,'X1'!$B:$AZ,45,FALSE)),IF($X$1=2,(VLOOKUP(B355,'X2'!$B:$AZ,45,FALSE)),IF($X$1=3,(VLOOKUP(B355,'X3'!$B:$AZ,45,FALSE)),IF($X$1=4,(VLOOKUP(B355,'X4'!$B:$AZ,45,FALSE)),IF($X$1=5,(VLOOKUP(B355,'X5'!$B:$AZ,45,FALSE)),IF($X$1=6,(VLOOKUP(B355,'X6'!$B:$AZ,45,FALSE)),IF($X$1=7,(VLOOKUP(B355,'X7'!$B:$AZ,45,FALSE)),IF($X$1=8,(VLOOKUP(B355,'X8'!$B:$AZ,45,FALSE)),IF($X$1=9,(VLOOKUP(B355,'X9'!$B:$AZ,45,FALSE)),IF($X$1=10,(VLOOKUP(B355,'X10'!$B:$AZ,45,FALSE)),IF($X$1=11,(VLOOKUP(B355,'X11'!$B:$AZ,45,FALSE)),IF($X$1=12,(VLOOKUP(B355,'X12'!$B:$AZ,45,FALSE)),IF($X$1=13,(VLOOKUP(B355,'X13'!$B:$AZ,45,FALSE)),"B"))))))))))))))=TRUE," ",(IF($X$1=1,(VLOOKUP(B355,'X1'!$B:$AZ,45,FALSE)),IF($X$1=2,(VLOOKUP(B355,'X2'!$B:$AZ,45,FALSE)),IF($X$1=3,(VLOOKUP(B355,'X3'!$B:$AZ,45,FALSE)),IF($X$1=4,(VLOOKUP(B355,'X4'!$B:$AZ,45,FALSE)),IF($X$1=5,(VLOOKUP(B355,'X5'!$B:$AZ,45,FALSE)),IF($X$1=6,(VLOOKUP(B355,'X6'!$B:$AZ,45,FALSE)),IF($X$1=7,(VLOOKUP(B355,'X7'!$B:$AZ,45,FALSE)),IF($X$1=8,(VLOOKUP(B355,'X8'!$B:$AZ,45,FALSE)),IF($X$1=9,(VLOOKUP(B355,'X9'!$B:$AZ,45,FALSE)),IF($X$1=10,(VLOOKUP(B355,'X10'!$B:$AZ,45,FALSE)),IF($X$1=11,(VLOOKUP(B355,'X11'!$B:$AZ,45,FALSE)),IF($X$1=12,(VLOOKUP(B355,'X12'!$B:$AZ,45,FALSE)),IF($X$1=13,(VLOOKUP(B355,'X13'!$B:$AZ,45,FALSE)),"B")))))))))))))))</f>
        <v xml:space="preserve"> </v>
      </c>
      <c r="O355" s="184" t="str">
        <f ca="1">IF(ISERROR(IF($X$1=1,(VLOOKUP(B355,'X1'!$B:$AZ,11,FALSE)),IF($X$1=2,(VLOOKUP(B355,'X2'!$B:$AZ,11,FALSE)),IF($X$1=3,(VLOOKUP(B355,'X3'!$B:$AZ,11,FALSE)),IF($X$1=4,(VLOOKUP(B355,'X4'!$B:$AZ,11,FALSE)),IF($X$1=5,(VLOOKUP(B355,'X5'!$B:$AZ,11,FALSE)),IF($X$1=6,(VLOOKUP(B355,'X6'!$B:$AZ,11,FALSE)),IF($X$1=7,(VLOOKUP(B355,'X7'!$B:$AZ,11,FALSE)),IF($X$1=8,(VLOOKUP(B355,'X8'!$B:$AZ,11,FALSE)),IF($X$1=9,(VLOOKUP(B355,'X9'!$B:$AZ,11,FALSE)),IF($X$1=10,(VLOOKUP(B355,'X10'!$B:$AZ,11,FALSE)),IF($X$1=11,(VLOOKUP(B355,'X11'!$B:$AZ,11,FALSE)),IF($X$1=12,(VLOOKUP(B355,'X12'!$B:$AZ,11,FALSE)),IF($X$1=13,(VLOOKUP(B355,'X13'!$B:$AZ,11,FALSE)),"B"))))))))))))))=TRUE," ",(IF($X$1=1,(VLOOKUP(B355,'X1'!$B:$AZ,11,FALSE)),IF($X$1=2,(VLOOKUP(B355,'X2'!$B:$AZ,11,FALSE)),IF($X$1=3,(VLOOKUP(B355,'X3'!$B:$AZ,11,FALSE)),IF($X$1=4,(VLOOKUP(B355,'X4'!$B:$AZ,11,FALSE)),IF($X$1=5,(VLOOKUP(B355,'X5'!$B:$AZ,11,FALSE)),IF($X$1=6,(VLOOKUP(B355,'X6'!$B:$AZ,11,FALSE)),IF($X$1=7,(VLOOKUP(B355,'X7'!$B:$AZ,11,FALSE)),IF($X$1=8,(VLOOKUP(B355,'X8'!$B:$AZ,11,FALSE)),IF($X$1=9,(VLOOKUP(B355,'X9'!$B:$AZ,11,FALSE)),IF($X$1=10,(VLOOKUP(B355,'X10'!$B:$AZ,11,FALSE)),IF($X$1=11,(VLOOKUP(B355,'X11'!$B:$AZ,11,FALSE)),IF($X$1=12,(VLOOKUP(B355,'X12'!$B:$AZ,11,FALSE)),IF($X$1=13,(VLOOKUP(B355,'X13'!$B:$AZ,11,FALSE)),"B")))))))))))))))</f>
        <v xml:space="preserve"> </v>
      </c>
      <c r="P355" s="184" t="str">
        <f ca="1">IF(ISERROR(IF($X$1=1,(VLOOKUP(B355,'X1'!$B:$AZ,12,FALSE)),IF($X$1=2,(VLOOKUP(B355,'X2'!$B:$AZ,12,FALSE)),IF($X$1=3,(VLOOKUP(B355,'X3'!$B:$AZ,12,FALSE)),IF($X$1=4,(VLOOKUP(B355,'X4'!$B:$AZ,12,FALSE)),IF($X$1=5,(VLOOKUP(B355,'X5'!$B:$AZ,12,FALSE)),IF($X$1=6,(VLOOKUP(B355,'X6'!$B:$AZ,12,FALSE)),IF($X$1=7,(VLOOKUP(B355,'X7'!$B:$AZ,12,FALSE)),IF($X$1=8,(VLOOKUP(B355,'X8'!$B:$AZ,12,FALSE)),IF($X$1=9,(VLOOKUP(B355,'X9'!$B:$AZ,12,FALSE)),IF($X$1=10,(VLOOKUP(B355,'X10'!$B:$AZ,12,FALSE)),IF($X$1=11,(VLOOKUP(B355,'X11'!$B:$AZ,12,FALSE)),IF($X$1=12,(VLOOKUP(B355,'X12'!$B:$AZ,12,FALSE)),IF($X$1=13,(VLOOKUP(B355,'X13'!$B:$AZ,12,FALSE)),"B"))))))))))))))=TRUE," ",(IF($X$1=1,(VLOOKUP(B355,'X1'!$B:$AZ,12,FALSE)),IF($X$1=2,(VLOOKUP(B355,'X2'!$B:$AZ,12,FALSE)),IF($X$1=3,(VLOOKUP(B355,'X3'!$B:$AZ,12,FALSE)),IF($X$1=4,(VLOOKUP(B355,'X4'!$B:$AZ,12,FALSE)),IF($X$1=5,(VLOOKUP(B355,'X5'!$B:$AZ,12,FALSE)),IF($X$1=6,(VLOOKUP(B355,'X6'!$B:$AZ,12,FALSE)),IF($X$1=7,(VLOOKUP(B355,'X7'!$B:$AZ,12,FALSE)),IF($X$1=8,(VLOOKUP(B355,'X8'!$B:$AZ,12,FALSE)),IF($X$1=9,(VLOOKUP(B355,'X9'!$B:$AZ,12,FALSE)),IF($X$1=10,(VLOOKUP(B355,'X10'!$B:$AZ,12,FALSE)),IF($X$1=11,(VLOOKUP(B355,'X11'!$B:$AZ,12,FALSE)),IF($X$1=12,(VLOOKUP(B355,'X12'!$B:$AZ,12,FALSE)),IF($X$1=13,(VLOOKUP(B355,'X13'!$B:$AZ,12,FALSE)),"B")))))))))))))))</f>
        <v xml:space="preserve"> </v>
      </c>
      <c r="Q355" s="185" t="str">
        <f ca="1">IF(ISERROR(IF($X$1=1,(VLOOKUP(B355,'X1'!$B:$AZ,46,FALSE)),IF($X$1=2,(VLOOKUP(B355,'X2'!$B:$AZ,46,FALSE)),IF($X$1=3,(VLOOKUP(B355,'X3'!$B:$AZ,46,FALSE)),IF($X$1=4,(VLOOKUP(B355,'X4'!$B:$AZ,46,FALSE)),IF($X$1=5,(VLOOKUP(B355,'X5'!$B:$AZ,46,FALSE)),IF($X$1=6,(VLOOKUP(B355,'X6'!$B:$AZ,46,FALSE)),IF($X$1=7,(VLOOKUP(B355,'X7'!$B:$AZ,46,FALSE)),IF($X$1=8,(VLOOKUP(B355,'X8'!$B:$AZ,46,FALSE)),IF($X$1=9,(VLOOKUP(B355,'X9'!$B:$AZ,46,FALSE)),IF($X$1=10,(VLOOKUP(B355,'X10'!$B:$AZ,46,FALSE)),IF($X$1=11,(VLOOKUP(B355,'X11'!$B:$AZ,46,FALSE)),IF($X$1=12,(VLOOKUP(B355,'X12'!$B:$AZ,46,FALSE)),IF($X$1=13,(VLOOKUP(B355,'X13'!$B:$AZ,46,FALSE)),"B"))))))))))))))=TRUE," ",(IF($X$1=1,(VLOOKUP(B355,'X1'!$B:$AZ,46,FALSE)),IF($X$1=2,(VLOOKUP(B355,'X2'!$B:$AZ,46,FALSE)),IF($X$1=3,(VLOOKUP(B355,'X3'!$B:$AZ,46,FALSE)),IF($X$1=4,(VLOOKUP(B355,'X4'!$B:$AZ,46,FALSE)),IF($X$1=5,(VLOOKUP(B355,'X5'!$B:$AZ,46,FALSE)),IF($X$1=6,(VLOOKUP(B355,'X6'!$B:$AZ,46,FALSE)),IF($X$1=7,(VLOOKUP(B355,'X7'!$B:$AZ,46,FALSE)),IF($X$1=8,(VLOOKUP(B355,'X8'!$B:$AZ,46,FALSE)),IF($X$1=9,(VLOOKUP(B355,'X9'!$B:$AZ,46,FALSE)),IF($X$1=10,(VLOOKUP(B355,'X10'!$B:$AZ,46,FALSE)),IF($X$1=11,(VLOOKUP(B355,'X11'!$B:$AZ,46,FALSE)),IF($X$1=12,(VLOOKUP(B355,'X12'!$B:$AZ,46,FALSE)),IF($X$1=13,(VLOOKUP(B355,'X13'!$B:$AZ,46,FALSE)),"B")))))))))))))))</f>
        <v xml:space="preserve"> </v>
      </c>
      <c r="R355" s="185" t="str">
        <f ca="1">IF(ISERROR(IF($X$1=1,(VLOOKUP(B355,'X1'!$B:$AZ,15,FALSE)),IF($X$1=2,(VLOOKUP(B355,'X2'!$B:$AZ,15,FALSE)),IF($X$1=3,(VLOOKUP(B355,'X3'!$B:$AZ,15,FALSE)),IF($X$1=4,(VLOOKUP(B355,'X4'!$B:$AZ,15,FALSE)),IF($X$1=5,(VLOOKUP(B355,'X5'!$B:$AZ,15,FALSE)),IF($X$1=6,(VLOOKUP(B355,'X6'!$B:$AZ,15,FALSE)),IF($X$1=7,(VLOOKUP(B355,'X7'!$B:$AZ,15,FALSE)),IF($X$1=8,(VLOOKUP(B355,'X8'!$B:$AZ,15,FALSE)),IF($X$1=9,(VLOOKUP(B355,'X9'!$B:$AZ,15,FALSE)),IF($X$1=10,(VLOOKUP(B355,'X10'!$B:$AZ,15,FALSE)),IF($X$1=11,(VLOOKUP(B355,'X11'!$B:$AZ,15,FALSE)),IF($X$1=12,(VLOOKUP(B355,'X12'!$B:$AZ,15,FALSE)),IF($X$1=13,(VLOOKUP(B355,'X13'!$B:$AZ,15,FALSE)),"B"))))))))))))))=TRUE," ",(IF($X$1=1,(VLOOKUP(B355,'X1'!$B:$AZ,15,FALSE)),IF($X$1=2,(VLOOKUP(B355,'X2'!$B:$AZ,15,FALSE)),IF($X$1=3,(VLOOKUP(B355,'X3'!$B:$AZ,15,FALSE)),IF($X$1=4,(VLOOKUP(B355,'X4'!$B:$AZ,15,FALSE)),IF($X$1=5,(VLOOKUP(B355,'X5'!$B:$AZ,15,FALSE)),IF($X$1=6,(VLOOKUP(B355,'X6'!$B:$AZ,15,FALSE)),IF($X$1=7,(VLOOKUP(B355,'X7'!$B:$AZ,15,FALSE)),IF($X$1=8,(VLOOKUP(B355,'X8'!$B:$AZ,15,FALSE)),IF($X$1=9,(VLOOKUP(B355,'X9'!$B:$AZ,15,FALSE)),IF($X$1=10,(VLOOKUP(B355,'X10'!$B:$AZ,15,FALSE)),IF($X$1=11,(VLOOKUP(B355,'X11'!$B:$AZ,15,FALSE)),IF($X$1=12,(VLOOKUP(B355,'X12'!$B:$AZ,15,FALSE)),IF($X$1=13,(VLOOKUP(B355,'X13'!$B:$AZ,15,FALSE)),"B")))))))))))))))</f>
        <v xml:space="preserve"> </v>
      </c>
      <c r="S355" s="185" t="str">
        <f ca="1">IF(ISERROR(IF((IF($X$1=1,(VLOOKUP(B355,'X1'!$B:$AZ,14,FALSE)),(IF($X$1=2,(VLOOKUP(B355,'X2'!$B:$AZ,14,FALSE)),(IF($X$1=3,(VLOOKUP(B355,'X3'!$B:$AZ,14,FALSE)),(IF($X$1=4,(VLOOKUP(B355,'X4'!$B:$AZ,14,FALSE)),(IF($X$1=5,(VLOOKUP(B355,'X5'!$B:$AZ,14,FALSE)),(IF($X$1=6,(VLOOKUP(B355,'X6'!$B:$AZ,14,FALSE)),(IF($X$1=7,(VLOOKUP(B355,'X7'!$B:$AZ,14,FALSE)),(IF($X$1=8,(VLOOKUP(B355,'X8'!$B:$AZ,14,FALSE)),(IF($X$1=9,(VLOOKUP(B355,'X9'!$B:$AZ,14,FALSE)),(IF($X$1=10,(VLOOKUP(B355,'X10'!$B:$AZ,14,FALSE)),(IF($X$1=11,(VLOOKUP(B355,'X11'!$B:$AZ,14,FALSE)),(IF($X$1=12,(VLOOKUP(B355,'X12'!$B:$AZ,14,FALSE)),(VLOOKUP(B355,'X13'!$B:$AZ,14,FALSE))))))))))))))))))))))))))=$V$1," ",(IF($X$1=1,(VLOOKUP(B355,'X1'!$B:$AZ,14,FALSE)),(IF($X$1=2,(VLOOKUP(B355,'X2'!$B:$AZ,14,FALSE)),(IF($X$1=3,(VLOOKUP(B355,'X3'!$B:$AZ,14,FALSE)),(IF($X$1=4,(VLOOKUP(B355,'X4'!$B:$AZ,14,FALSE)),(IF($X$1=5,(VLOOKUP(B355,'X5'!$B:$AZ,14,FALSE)),(IF($X$1=6,(VLOOKUP(B355,'X6'!$B:$AZ,14,FALSE)),(IF($X$1=7,(VLOOKUP(B355,'X7'!$B:$AZ,14,FALSE)),(IF($X$1=8,(VLOOKUP(B355,'X8'!$B:$AZ,14,FALSE)),(IF($X$1=9,(VLOOKUP(B355,'X9'!$B:$AZ,14,FALSE)),(IF($X$1=10,(VLOOKUP(B355,'X10'!$B:$AZ,14,FALSE)),(IF($X$1=11,(VLOOKUP(B355,'X11'!$B:$AZ,14,FALSE)),(IF($X$1=12,(VLOOKUP(B355,'X12'!$B:$AZ,14,FALSE)),(VLOOKUP(B355,'X13'!$B:$AZ,14,FALSE))))))))))))))))))))))))))))=TRUE," ",(IF((IF($X$1=1,(VLOOKUP(B355,'X1'!$B:$AZ,14,FALSE)),(IF($X$1=2,(VLOOKUP(B355,'X2'!$B:$AZ,14,FALSE)),(IF($X$1=3,(VLOOKUP(B355,'X3'!$B:$AZ,14,FALSE)),(IF($X$1=4,(VLOOKUP(B355,'X4'!$B:$AZ,14,FALSE)),(IF($X$1=5,(VLOOKUP(B355,'X5'!$B:$AZ,14,FALSE)),(IF($X$1=6,(VLOOKUP(B355,'X6'!$B:$AZ,14,FALSE)),(IF($X$1=7,(VLOOKUP(B355,'X7'!$B:$AZ,14,FALSE)),(IF($X$1=8,(VLOOKUP(B355,'X8'!$B:$AZ,14,FALSE)),(IF($X$1=9,(VLOOKUP(B355,'X9'!$B:$AZ,14,FALSE)),(IF($X$1=10,(VLOOKUP(B355,'X10'!$B:$AZ,14,FALSE)),(IF($X$1=11,(VLOOKUP(B355,'X11'!$B:$AZ,14,FALSE)),(IF($X$1=12,(VLOOKUP(B355,'X12'!$B:$AZ,14,FALSE)),(VLOOKUP(B355,'X13'!$B:$AZ,14,FALSE))))))))))))))))))))))))))=$V$1," ",(IF($X$1=1,(VLOOKUP(B355,'X1'!$B:$AZ,14,FALSE)),(IF($X$1=2,(VLOOKUP(B355,'X2'!$B:$AZ,14,FALSE)),(IF($X$1=3,(VLOOKUP(B355,'X3'!$B:$AZ,14,FALSE)),(IF($X$1=4,(VLOOKUP(B355,'X4'!$B:$AZ,14,FALSE)),(IF($X$1=5,(VLOOKUP(B355,'X5'!$B:$AZ,14,FALSE)),(IF($X$1=6,(VLOOKUP(B355,'X6'!$B:$AZ,14,FALSE)),(IF($X$1=7,(VLOOKUP(B355,'X7'!$B:$AZ,14,FALSE)),(IF($X$1=8,(VLOOKUP(B355,'X8'!$B:$AZ,14,FALSE)),(IF($X$1=9,(VLOOKUP(B355,'X9'!$B:$AZ,14,FALSE)),(IF($X$1=10,(VLOOKUP(B355,'X10'!$B:$AZ,14,FALSE)),(IF($X$1=11,(VLOOKUP(B355,'X11'!$B:$AZ,14,FALSE)),(IF($X$1=12,(VLOOKUP(B355,'X12'!$B:$AZ,14,FALSE)),(VLOOKUP(B355,'X13'!$B:$AZ,14,FALSE)))))))))))))))))))))))))))))</f>
        <v xml:space="preserve"> </v>
      </c>
    </row>
    <row r="356" spans="1:19" ht="14.1" customHeight="1" x14ac:dyDescent="0.2">
      <c r="A356" s="156" t="s">
        <v>1058</v>
      </c>
      <c r="B356" s="122" t="str">
        <f>IF(ISERROR(IF($U$16=1,(VLOOKUP(A356,$AC$89:$AH$125,2,FALSE)),IF((IF($X$1=1,'X1'!B315,(IF($X$1=2,'X2'!B315,(IF($X$1=3,'X3'!B315,(IF($X$1=4,'X4'!B315,(IF($X$1=5,'X5'!B315,(IF($X$1=6,'X6'!B315,(IF($X$1=7,'X7'!B315,(IF($X$1=8,'X8'!B315,(IF($X$1=9,'X9'!B315,(IF($X$1=10,'X10'!B315,(IF($X$1=11,'X11'!B315,(IF($X$1=12,'X12'!B315,'X13'!B315))))))))))))))))))))))))="","",(IF($X$1=1,'X1'!B315,(IF($X$1=2,'X2'!B315,(IF($X$1=3,'X3'!B315,(IF($X$1=4,'X4'!B315,(IF($X$1=5,'X5'!B315,(IF($X$1=6,'X6'!B315,(IF($X$1=7,'X7'!B315,(IF($X$1=8,'X8'!B315,(IF($X$1=9,'X9'!B315,(IF($X$1=10,'X10'!B315,(IF($X$1=11,'X11'!B315,(IF($X$1=12,'X12'!B315,'X13'!B315)))))))))))))))))))))))))))=TRUE," ",(IF($U$16=1,(VLOOKUP(A356,$AC$89:$AH$125,2,FALSE)),IF((IF($X$1=1,'X1'!B315,(IF($X$1=2,'X2'!B315,(IF($X$1=3,'X3'!B315,(IF($X$1=4,'X4'!B315,(IF($X$1=5,'X5'!B315,(IF($X$1=6,'X6'!B315,(IF($X$1=7,'X7'!B315,(IF($X$1=8,'X8'!B315,(IF($X$1=9,'X9'!B315,(IF($X$1=10,'X10'!B315,(IF($X$1=11,'X11'!B315,(IF($X$1=12,'X12'!B315,'X13'!B315))))))))))))))))))))))))="","",(IF($X$1=1,'X1'!B315,(IF($X$1=2,'X2'!B315,(IF($X$1=3,'X3'!B315,(IF($X$1=4,'X4'!B315,(IF($X$1=5,'X5'!B315,(IF($X$1=6,'X6'!B315,(IF($X$1=7,'X7'!B315,(IF($X$1=8,'X8'!B315,(IF($X$1=9,'X9'!B315,(IF($X$1=10,'X10'!B315,(IF($X$1=11,'X11'!B315,(IF($X$1=12,'X12'!B315,'X13'!B315))))))))))))))))))))))))))))</f>
        <v/>
      </c>
      <c r="C356" s="181" t="str">
        <f ca="1">IF(ISERROR(IF($X$1=1,(VLOOKUP(B356,'X1'!$B:$AZ,47,FALSE)),IF($X$1=2,(VLOOKUP(B356,'X2'!$B:$AZ,47,FALSE)),IF($X$1=3,(VLOOKUP(B356,'X3'!$B:$AZ,47,FALSE)),IF($X$1=4,(VLOOKUP(B356,'X4'!$B:$AZ,47,FALSE)),IF($X$1=5,(VLOOKUP(B356,'X5'!$B:$AZ,47,FALSE)),IF($X$1=6,(VLOOKUP(B356,'X6'!$B:$AZ,47,FALSE)),IF($X$1=7,(VLOOKUP(B356,'X7'!$B:$AZ,47,FALSE)),IF($X$1=8,(VLOOKUP(B356,'X8'!$B:$AZ,47,FALSE)),IF($X$1=9,(VLOOKUP(B356,'X9'!$B:$AZ,47,FALSE)),IF($X$1=10,(VLOOKUP(B356,'X10'!$B:$AZ,47,FALSE)),IF($X$1=11,(VLOOKUP(B356,'X11'!$B:$AZ,47,FALSE)),IF($X$1=12,(VLOOKUP(B356,'X12'!$B:$AZ,47,FALSE)),IF($X$1=13,(VLOOKUP(B356,'X13'!$B:$AZ,47,FALSE)),"B"))))))))))))))=TRUE," ",(IF($X$1=1,(VLOOKUP(B356,'X1'!$B:$AZ,47,FALSE)),IF($X$1=2,(VLOOKUP(B356,'X2'!$B:$AZ,47,FALSE)),IF($X$1=3,(VLOOKUP(B356,'X3'!$B:$AZ,47,FALSE)),IF($X$1=4,(VLOOKUP(B356,'X4'!$B:$AZ,47,FALSE)),IF($X$1=5,(VLOOKUP(B356,'X5'!$B:$AZ,47,FALSE)),IF($X$1=6,(VLOOKUP(B356,'X6'!$B:$AZ,47,FALSE)),IF($X$1=7,(VLOOKUP(B356,'X7'!$B:$AZ,47,FALSE)),IF($X$1=8,(VLOOKUP(B356,'X8'!$B:$AZ,47,FALSE)),IF($X$1=9,(VLOOKUP(B356,'X9'!$B:$AZ,47,FALSE)),IF($X$1=10,(VLOOKUP(B356,'X10'!$B:$AZ,47,FALSE)),IF($X$1=11,(VLOOKUP(B356,'X11'!$B:$AZ,47,FALSE)),IF($X$1=12,(VLOOKUP(B356,'X12'!$B:$AZ,47,FALSE)),IF($X$1=13,(VLOOKUP(B356,'X13'!$B:$AZ,47,FALSE)),"B")))))))))))))))</f>
        <v xml:space="preserve"> </v>
      </c>
      <c r="D356" s="181" t="str">
        <f ca="1">IF(ISERROR(IF($X$1=1,(VLOOKUP(B356,'X1'!$B:$AP,41,FALSE)),IF($X$1=2,(VLOOKUP(B356,'X2'!$B:$AP,41,FALSE)),IF($X$1=3,(VLOOKUP(B356,'X3'!$B:$AP,41,FALSE)),IF($X$1=4,(VLOOKUP(B356,'X4'!$B:$AP,41,FALSE)),IF($X$1=5,(VLOOKUP(B356,'X5'!$B:$AP,41,FALSE)),IF($X$1=6,(VLOOKUP(B356,'X6'!$B:$AP,41,FALSE)),IF($X$1=7,(VLOOKUP(B356,'X7'!$B:$AP,41,FALSE)),IF($X$1=8,(VLOOKUP(B356,'X8'!$B:$AP,41,FALSE)),IF($X$1=9,(VLOOKUP(B356,'X9'!$B:$AP,41,FALSE)),IF($X$1=10,(VLOOKUP(B356,'X10'!$B:$AP,41,FALSE)),IF($X$1=11,(VLOOKUP(B356,'X11'!$B:$AP,41,FALSE)),IF($X$1=12,(VLOOKUP(B356,'X12'!$B:$AP,41,FALSE)),IF($X$1=13,(VLOOKUP(B356,'X13'!$B:$AP,41,FALSE)),"B"))))))))))))))=TRUE," ",(IF($X$1=1,(VLOOKUP(B356,'X1'!$B:$AP,41,FALSE)),IF($X$1=2,(VLOOKUP(B356,'X2'!$B:$AP,41,FALSE)),IF($X$1=3,(VLOOKUP(B356,'X3'!$B:$AP,41,FALSE)),IF($X$1=4,(VLOOKUP(B356,'X4'!$B:$AP,41,FALSE)),IF($X$1=5,(VLOOKUP(B356,'X5'!$B:$AP,41,FALSE)),IF($X$1=6,(VLOOKUP(B356,'X6'!$B:$AP,41,FALSE)),IF($X$1=7,(VLOOKUP(B356,'X7'!$B:$AP,41,FALSE)),IF($X$1=8,(VLOOKUP(B356,'X8'!$B:$AP,41,FALSE)),IF($X$1=9,(VLOOKUP(B356,'X9'!$B:$AP,41,FALSE)),IF($X$1=10,(VLOOKUP(B356,'X10'!$B:$AP,41,FALSE)),IF($X$1=11,(VLOOKUP(B356,'X11'!$B:$AP,41,FALSE)),IF($X$1=12,(VLOOKUP(B356,'X12'!$B:$AP,41,FALSE)),IF($X$1=13,(VLOOKUP(B356,'X13'!$B:$AP,41,FALSE)),"B")))))))))))))))</f>
        <v xml:space="preserve"> </v>
      </c>
      <c r="E356" s="182" t="str">
        <f ca="1">IF(ISERROR(IF($X$1=1,(VLOOKUP(B356,'X1'!$B:$AP,7,FALSE)),IF($X$1=2,(VLOOKUP(B356,'X2'!$B:$AP,7,FALSE)),IF($X$1=3,(VLOOKUP(B356,'X3'!$B:$AP,7,FALSE)),IF($X$1=4,(VLOOKUP(B356,'X4'!$B:$AP,7,FALSE)),IF($X$1=5,(VLOOKUP(B356,'X5'!$B:$AP,7,FALSE)),IF($X$1=6,(VLOOKUP(B356,'X6'!$B:$AP,7,FALSE)),IF($X$1=7,(VLOOKUP(B356,'X7'!$B:$AP,7,FALSE)),IF($X$1=8,(VLOOKUP(B356,'X8'!$B:$AP,7,FALSE)),IF($X$1=9,(VLOOKUP(B356,'X9'!$B:$AP,7,FALSE)),IF($X$1=10,(VLOOKUP(B356,'X10'!$B:$AP,7,FALSE)),IF($X$1=11,(VLOOKUP(B356,'X11'!$B:$AP,7,FALSE)),IF($X$1=12,(VLOOKUP(B356,'X12'!$B:$AP,7,FALSE)),IF($X$1=13,(VLOOKUP(B356,'X13'!$B:$AP,7,FALSE)),"B"))))))))))))))=TRUE," ",(IF($X$1=1,(VLOOKUP(B356,'X1'!$B:$AP,7,FALSE)),IF($X$1=2,(VLOOKUP(B356,'X2'!$B:$AP,7,FALSE)),IF($X$1=3,(VLOOKUP(B356,'X3'!$B:$AP,7,FALSE)),IF($X$1=4,(VLOOKUP(B356,'X4'!$B:$AP,7,FALSE)),IF($X$1=5,(VLOOKUP(B356,'X5'!$B:$AP,7,FALSE)),IF($X$1=6,(VLOOKUP(B356,'X6'!$B:$AP,7,FALSE)),IF($X$1=7,(VLOOKUP(B356,'X7'!$B:$AP,7,FALSE)),IF($X$1=8,(VLOOKUP(B356,'X8'!$B:$AP,7,FALSE)),IF($X$1=9,(VLOOKUP(B356,'X9'!$B:$AP,7,FALSE)),IF($X$1=10,(VLOOKUP(B356,'X10'!$B:$AP,7,FALSE)),IF($X$1=11,(VLOOKUP(B356,'X11'!$B:$AP,7,FALSE)),IF($X$1=12,(VLOOKUP(B356,'X12'!$B:$AP,7,FALSE)),IF($X$1=13,(VLOOKUP(B356,'X13'!$B:$AP,7,FALSE)),"B")))))))))))))))</f>
        <v xml:space="preserve"> </v>
      </c>
      <c r="F356" s="182" t="str">
        <f ca="1">IF(ISERROR(IF((IF($X$1=1,(VLOOKUP(B356,'X1'!$B:$AO,6,FALSE)),(IF($X$1=2,(VLOOKUP(B356,'X2'!$B:$AO,6,FALSE)),(IF($X$1=3,(VLOOKUP(B356,'X3'!$B:$AO,6,FALSE)),(IF($X$1=4,(VLOOKUP(B356,'X4'!$B:$AO,6,FALSE)),(IF($X$1=5,(VLOOKUP(B356,'X5'!$B:$AO,6,FALSE)),(IF($X$1=6,(VLOOKUP(B356,'X6'!$B:$AO,6,FALSE)),(IF($X$1=7,(VLOOKUP(B356,'X7'!$B:$AO,6,FALSE)),(IF($X$1=8,(VLOOKUP(B356,'X8'!$B:$AO,6,FALSE)),(IF($X$1=9,(VLOOKUP(B356,'X9'!$B:$AO,6,FALSE)),(IF($X$1=10,(VLOOKUP(B356,'X10'!$B:$AO,6,FALSE)),(IF($X$1=11,(VLOOKUP(B356,'X11'!$B:$AO,6,FALSE)),(IF($X$1=12,(VLOOKUP(B356,'X12'!$B:$AO,6,FALSE)),(VLOOKUP(B356,'X13'!$B:$AO,6,FALSE))))))))))))))))))))))))))=$V$1," ",(IF($X$1=1,(VLOOKUP(B356,'X1'!$B:$AO,6,FALSE)),(IF($X$1=2,(VLOOKUP(B356,'X2'!$B:$AO,6,FALSE)),(IF($X$1=3,(VLOOKUP(B356,'X3'!$B:$AO,6,FALSE)),(IF($X$1=4,(VLOOKUP(B356,'X4'!$B:$AO,6,FALSE)),(IF($X$1=5,(VLOOKUP(B356,'X5'!$B:$AO,6,FALSE)),(IF($X$1=6,(VLOOKUP(B356,'X6'!$B:$AO,6,FALSE)),(IF($X$1=7,(VLOOKUP(B356,'X7'!$B:$AO,6,FALSE)),(IF($X$1=8,(VLOOKUP(B356,'X8'!$B:$AO,6,FALSE)),(IF($X$1=9,(VLOOKUP(B356,'X9'!$B:$AO,6,FALSE)),(IF($X$1=10,(VLOOKUP(B356,'X10'!$B:$AO,6,FALSE)),(IF($X$1=11,(VLOOKUP(B356,'X11'!$B:$AO,6,FALSE)),(IF($X$1=12,(VLOOKUP(B356,'X12'!$B:$AO,6,FALSE)),(VLOOKUP(B356,'X13'!$B:$AO,6,FALSE))))))))))))))))))))))))))))=TRUE," ",(IF((IF($X$1=1,(VLOOKUP(B356,'X1'!$B:$AO,6,FALSE)),(IF($X$1=2,(VLOOKUP(B356,'X2'!$B:$AO,6,FALSE)),(IF($X$1=3,(VLOOKUP(B356,'X3'!$B:$AO,6,FALSE)),(IF($X$1=4,(VLOOKUP(B356,'X4'!$B:$AO,6,FALSE)),(IF($X$1=5,(VLOOKUP(B356,'X5'!$B:$AO,6,FALSE)),(IF($X$1=6,(VLOOKUP(B356,'X6'!$B:$AO,6,FALSE)),(IF($X$1=7,(VLOOKUP(B356,'X7'!$B:$AO,6,FALSE)),(IF($X$1=8,(VLOOKUP(B356,'X8'!$B:$AO,6,FALSE)),(IF($X$1=9,(VLOOKUP(B356,'X9'!$B:$AO,6,FALSE)),(IF($X$1=10,(VLOOKUP(B356,'X10'!$B:$AO,6,FALSE)),(IF($X$1=11,(VLOOKUP(B356,'X11'!$B:$AO,6,FALSE)),(IF($X$1=12,(VLOOKUP(B356,'X12'!$B:$AO,6,FALSE)),(VLOOKUP(B356,'X13'!$B:$AO,6,FALSE))))))))))))))))))))))))))=$V$1," ",(IF($X$1=1,(VLOOKUP(B356,'X1'!$B:$AO,6,FALSE)),(IF($X$1=2,(VLOOKUP(B356,'X2'!$B:$AO,6,FALSE)),(IF($X$1=3,(VLOOKUP(B356,'X3'!$B:$AO,6,FALSE)),(IF($X$1=4,(VLOOKUP(B356,'X4'!$B:$AO,6,FALSE)),(IF($X$1=5,(VLOOKUP(B356,'X5'!$B:$AO,6,FALSE)),(IF($X$1=6,(VLOOKUP(B356,'X6'!$B:$AO,6,FALSE)),(IF($X$1=7,(VLOOKUP(B356,'X7'!$B:$AO,6,FALSE)),(IF($X$1=8,(VLOOKUP(B356,'X8'!$B:$AO,6,FALSE)),(IF($X$1=9,(VLOOKUP(B356,'X9'!$B:$AO,6,FALSE)),(IF($X$1=10,(VLOOKUP(B356,'X10'!$B:$AO,6,FALSE)),(IF($X$1=11,(VLOOKUP(B356,'X11'!$B:$AO,6,FALSE)),(IF($X$1=12,(VLOOKUP(B356,'X12'!$B:$AO,6,FALSE)),(VLOOKUP(B356,'X13'!$B:$AO,6,FALSE)))))))))))))))))))))))))))))</f>
        <v xml:space="preserve"> </v>
      </c>
      <c r="G356" s="182" t="str">
        <f ca="1">IF(ISERROR(IF($X$1=1,(VLOOKUP(B356,'X1'!$B:$AZ,44,FALSE)),IF($X$1=2,(VLOOKUP(B356,'X2'!$B:$AZ,44,FALSE)),IF($X$1=3,(VLOOKUP(B356,'X3'!$B:$AZ,44,FALSE)),IF($X$1=4,(VLOOKUP(B356,'X4'!$B:$AZ,44,FALSE)),IF($X$1=5,(VLOOKUP(B356,'X5'!$B:$AZ,44,FALSE)),IF($X$1=6,(VLOOKUP(B356,'X6'!$B:$AZ,44,FALSE)),IF($X$1=7,(VLOOKUP(B356,'X7'!$B:$AZ,44,FALSE)),IF($X$1=8,(VLOOKUP(B356,'X8'!$B:$AZ,44,FALSE)),IF($X$1=9,(VLOOKUP(B356,'X9'!$B:$AZ,44,FALSE)),IF($X$1=10,(VLOOKUP(B356,'X10'!$B:$AZ,44,FALSE)),IF($X$1=11,(VLOOKUP(B356,'X11'!$B:$AZ,44,FALSE)),IF($X$1=12,(VLOOKUP(B356,'X12'!$B:$AZ,44,FALSE)),IF($X$1=13,(VLOOKUP(B356,'X13'!$B:$AZ,44,FALSE)),"B"))))))))))))))=TRUE," ",(IF($X$1=1,(VLOOKUP(B356,'X1'!$B:$AZ,44,FALSE)),IF($X$1=2,(VLOOKUP(B356,'X2'!$B:$AZ,44,FALSE)),IF($X$1=3,(VLOOKUP(B356,'X3'!$B:$AZ,44,FALSE)),IF($X$1=4,(VLOOKUP(B356,'X4'!$B:$AZ,44,FALSE)),IF($X$1=5,(VLOOKUP(B356,'X5'!$B:$AZ,44,FALSE)),IF($X$1=6,(VLOOKUP(B356,'X6'!$B:$AZ,44,FALSE)),IF($X$1=7,(VLOOKUP(B356,'X7'!$B:$AZ,44,FALSE)),IF($X$1=8,(VLOOKUP(B356,'X8'!$B:$AZ,44,FALSE)),IF($X$1=9,(VLOOKUP(B356,'X9'!$B:$AZ,44,FALSE)),IF($X$1=10,(VLOOKUP(B356,'X10'!$B:$AZ,44,FALSE)),IF($X$1=11,(VLOOKUP(B356,'X11'!$B:$AZ,44,FALSE)),IF($X$1=12,(VLOOKUP(B356,'X12'!$B:$AZ,44,FALSE)),IF($X$1=13,(VLOOKUP(B356,'X13'!$B:$AZ,44,FALSE)),"B")))))))))))))))</f>
        <v xml:space="preserve"> </v>
      </c>
      <c r="H356" s="182" t="str">
        <f ca="1">IF(ISERROR(IF($X$1=1,(VLOOKUP(B356,'X1'!$B:$AZ,8,FALSE)),IF($X$1=2,(VLOOKUP(B356,'X2'!$B:$AZ,8,FALSE)),IF($X$1=3,(VLOOKUP(B356,'X3'!$B:$AZ,8,FALSE)),IF($X$1=4,(VLOOKUP(B356,'X4'!$B:$AZ,8,FALSE)),IF($X$1=5,(VLOOKUP(B356,'X5'!$B:$AZ,8,FALSE)),IF($X$1=6,(VLOOKUP(B356,'X6'!$B:$AZ,8,FALSE)),IF($X$1=7,(VLOOKUP(B356,'X7'!$B:$AZ,8,FALSE)),IF($X$1=8,(VLOOKUP(B356,'X8'!$B:$AZ,8,FALSE)),IF($X$1=9,(VLOOKUP(B356,'X9'!$B:$AZ,8,FALSE)),IF($X$1=10,(VLOOKUP(B356,'X10'!$B:$AZ,8,FALSE)),IF($X$1=11,(VLOOKUP(B356,'X11'!$B:$AZ,8,FALSE)),IF($X$1=12,(VLOOKUP(B356,'X12'!$B:$AZ,8,FALSE)),IF($X$1=13,(VLOOKUP(B356,'X13'!$B:$AZ,8,FALSE)),"B"))))))))))))))=TRUE," ",(IF($X$1=1,(VLOOKUP(B356,'X1'!$B:$AZ,8,FALSE)),IF($X$1=2,(VLOOKUP(B356,'X2'!$B:$AZ,8,FALSE)),IF($X$1=3,(VLOOKUP(B356,'X3'!$B:$AZ,8,FALSE)),IF($X$1=4,(VLOOKUP(B356,'X4'!$B:$AZ,8,FALSE)),IF($X$1=5,(VLOOKUP(B356,'X5'!$B:$AZ,8,FALSE)),IF($X$1=6,(VLOOKUP(B356,'X6'!$B:$AZ,8,FALSE)),IF($X$1=7,(VLOOKUP(B356,'X7'!$B:$AZ,8,FALSE)),IF($X$1=8,(VLOOKUP(B356,'X8'!$B:$AZ,8,FALSE)),IF($X$1=9,(VLOOKUP(B356,'X9'!$B:$AZ,8,FALSE)),IF($X$1=10,(VLOOKUP(B356,'X10'!$B:$AZ,8,FALSE)),IF($X$1=11,(VLOOKUP(B356,'X11'!$B:$AZ,8,FALSE)),IF($X$1=12,(VLOOKUP(B356,'X12'!$B:$AZ,8,FALSE)),IF($X$1=13,(VLOOKUP(B356,'X13'!$B:$AZ,8,FALSE)),"B")))))))))))))))</f>
        <v xml:space="preserve"> </v>
      </c>
      <c r="I356" s="183" t="str">
        <f ca="1">IF(ISERROR(IF($X$1=1,(VLOOKUP(B356,'X1'!$B:$AZ,2,FALSE)),IF($X$1=2,(VLOOKUP(B356,'X2'!$B:$AZ,2,FALSE)),IF($X$1=3,(VLOOKUP(B356,'X3'!$B:$AZ,2,FALSE)),IF($X$1=4,(VLOOKUP(B356,'X4'!$B:$AZ,2,FALSE)),IF($X$1=5,(VLOOKUP(B356,'X5'!$B:$AZ,2,FALSE)),IF($X$1=6,(VLOOKUP(B356,'X6'!$B:$AZ,2,FALSE)),IF($X$1=7,(VLOOKUP(B356,'X7'!$B:$AZ,2,FALSE)),IF($X$1=8,(VLOOKUP(B356,'X8'!$B:$AZ,2,FALSE)),IF($X$1=9,(VLOOKUP(B356,'X9'!$B:$AZ,2,FALSE)),IF($X$1=10,(VLOOKUP(B356,'X10'!$B:$AZ,2,FALSE)),IF($X$1=11,(VLOOKUP(B356,'X11'!$B:$AZ,2,FALSE)),IF($X$1=12,(VLOOKUP(B356,'X12'!$B:$AZ,2,FALSE)),IF($X$1=13,(VLOOKUP(B356,'X13'!$B:$AZ,2,FALSE)),"B"))))))))))))))=TRUE," ",(IF($X$1=1,(VLOOKUP(B356,'X1'!$B:$AZ,2,FALSE)),IF($X$1=2,(VLOOKUP(B356,'X2'!$B:$AZ,2,FALSE)),IF($X$1=3,(VLOOKUP(B356,'X3'!$B:$AZ,2,FALSE)),IF($X$1=4,(VLOOKUP(B356,'X4'!$B:$AZ,2,FALSE)),IF($X$1=5,(VLOOKUP(B356,'X5'!$B:$AZ,2,FALSE)),IF($X$1=6,(VLOOKUP(B356,'X6'!$B:$AZ,2,FALSE)),IF($X$1=7,(VLOOKUP(B356,'X7'!$B:$AZ,2,FALSE)),IF($X$1=8,(VLOOKUP(B356,'X8'!$B:$AZ,2,FALSE)),IF($X$1=9,(VLOOKUP(B356,'X9'!$B:$AZ,2,FALSE)),IF($X$1=10,(VLOOKUP(B356,'X10'!$B:$AZ,2,FALSE)),IF($X$1=11,(VLOOKUP(B356,'X11'!$B:$AZ,2,FALSE)),IF($X$1=12,(VLOOKUP(B356,'X12'!$B:$AZ,2,FALSE)),IF($X$1=13,(VLOOKUP(B356,'X13'!$B:$AZ,2,FALSE)),"B")))))))))))))))</f>
        <v xml:space="preserve"> </v>
      </c>
      <c r="J356" s="183" t="str">
        <f ca="1">IF(ISERROR(IF($X$1=1,(VLOOKUP(B356,'X1'!$B:$AZ,3,FALSE)),IF($X$1=2,(VLOOKUP(B356,'X2'!$B:$AZ,3,FALSE)),IF($X$1=3,(VLOOKUP(B356,'X3'!$B:$AZ,3,FALSE)),IF($X$1=4,(VLOOKUP(B356,'X4'!$B:$AZ,3,FALSE)),IF($X$1=5,(VLOOKUP(B356,'X5'!$B:$AZ,3,FALSE)),IF($X$1=6,(VLOOKUP(B356,'X6'!$B:$AZ,3,FALSE)),IF($X$1=7,(VLOOKUP(B356,'X7'!$B:$AZ,3,FALSE)),IF($X$1=8,(VLOOKUP(B356,'X8'!$B:$AZ,3,FALSE)),IF($X$1=9,(VLOOKUP(B356,'X9'!$B:$AZ,3,FALSE)),IF($X$1=10,(VLOOKUP(B356,'X10'!$B:$AZ,3,FALSE)),IF($X$1=11,(VLOOKUP(B356,'X11'!$B:$AZ,3,FALSE)),IF($X$1=12,(VLOOKUP(B356,'X12'!$B:$AZ,3,FALSE)),IF($X$1=13,(VLOOKUP(B356,'X13'!$B:$AZ,3,FALSE)),"B"))))))))))))))=TRUE," ",(IF($X$1=1,(VLOOKUP(B356,'X1'!$B:$AZ,3,FALSE)),IF($X$1=2,(VLOOKUP(B356,'X2'!$B:$AZ,3,FALSE)),IF($X$1=3,(VLOOKUP(B356,'X3'!$B:$AZ,3,FALSE)),IF($X$1=4,(VLOOKUP(B356,'X4'!$B:$AZ,3,FALSE)),IF($X$1=5,(VLOOKUP(B356,'X5'!$B:$AZ,3,FALSE)),IF($X$1=6,(VLOOKUP(B356,'X6'!$B:$AZ,3,FALSE)),IF($X$1=7,(VLOOKUP(B356,'X7'!$B:$AZ,3,FALSE)),IF($X$1=8,(VLOOKUP(B356,'X8'!$B:$AZ,3,FALSE)),IF($X$1=9,(VLOOKUP(B356,'X9'!$B:$AZ,3,FALSE)),IF($X$1=10,(VLOOKUP(B356,'X10'!$B:$AZ,3,FALSE)),IF($X$1=11,(VLOOKUP(B356,'X11'!$B:$AZ,3,FALSE)),IF($X$1=12,(VLOOKUP(B356,'X12'!$B:$AZ,3,FALSE)),IF($X$1=13,(VLOOKUP(B356,'X13'!$B:$AZ,3,FALSE)),"B")))))))))))))))</f>
        <v xml:space="preserve"> </v>
      </c>
      <c r="K356" s="183" t="str">
        <f ca="1">IF(ISERROR(IF($X$1=1,(VLOOKUP(B356,'X1'!$B:$AZ,5,FALSE)),IF($X$1=2,(VLOOKUP(B356,'X2'!$B:$AZ,5,FALSE)),IF($X$1=3,(VLOOKUP(B356,'X3'!$B:$AZ,5,FALSE)),IF($X$1=4,(VLOOKUP(B356,'X4'!$B:$AZ,5,FALSE)),IF($X$1=5,(VLOOKUP(B356,'X5'!$B:$AZ,5,FALSE)),IF($X$1=6,(VLOOKUP(B356,'X6'!$B:$AZ,5,FALSE)),IF($X$1=7,(VLOOKUP(B356,'X7'!$B:$AZ,5,FALSE)),IF($X$1=8,(VLOOKUP(B356,'X8'!$B:$AZ,5,FALSE)),IF($X$1=9,(VLOOKUP(B356,'X9'!$B:$AZ,5,FALSE)),IF($X$1=10,(VLOOKUP(B356,'X10'!$B:$AZ,5,FALSE)),IF($X$1=11,(VLOOKUP(B356,'X11'!$B:$AZ,5,FALSE)),IF($X$1=12,(VLOOKUP(B356,'X12'!$B:$AZ,5,FALSE)),IF($X$1=13,(VLOOKUP(B356,'X13'!$B:$AZ,5,FALSE)),"B"))))))))))))))=TRUE," ",(IF($X$1=1,(VLOOKUP(B356,'X1'!$B:$AZ,5,FALSE)),IF($X$1=2,(VLOOKUP(B356,'X2'!$B:$AZ,5,FALSE)),IF($X$1=3,(VLOOKUP(B356,'X3'!$B:$AZ,5,FALSE)),IF($X$1=4,(VLOOKUP(B356,'X4'!$B:$AZ,5,FALSE)),IF($X$1=5,(VLOOKUP(B356,'X5'!$B:$AZ,5,FALSE)),IF($X$1=6,(VLOOKUP(B356,'X6'!$B:$AZ,5,FALSE)),IF($X$1=7,(VLOOKUP(B356,'X7'!$B:$AZ,5,FALSE)),IF($X$1=8,(VLOOKUP(B356,'X8'!$B:$AZ,5,FALSE)),IF($X$1=9,(VLOOKUP(B356,'X9'!$B:$AZ,5,FALSE)),IF($X$1=10,(VLOOKUP(B356,'X10'!$B:$AZ,5,FALSE)),IF($X$1=11,(VLOOKUP(B356,'X11'!$B:$AZ,5,FALSE)),IF($X$1=12,(VLOOKUP(B356,'X12'!$B:$AZ,5,FALSE)),IF($X$1=13,(VLOOKUP(B356,'X13'!$B:$AZ,5,FALSE)),"B")))))))))))))))</f>
        <v xml:space="preserve"> </v>
      </c>
      <c r="L356" s="184" t="str">
        <f ca="1">IF(ISERROR(IF($X$1=1,(VLOOKUP(B356,'X1'!$B:$AZ,9,FALSE)),IF($X$1=2,(VLOOKUP(B356,'X2'!$B:$AZ,9,FALSE)),IF($X$1=3,(VLOOKUP(B356,'X3'!$B:$AZ,9,FALSE)),IF($X$1=4,(VLOOKUP(B356,'X4'!$B:$AZ,9,FALSE)),IF($X$1=5,(VLOOKUP(B356,'X5'!$B:$AZ,9,FALSE)),IF($X$1=6,(VLOOKUP(B356,'X6'!$B:$AZ,9,FALSE)),IF($X$1=7,(VLOOKUP(B356,'X7'!$B:$AZ,9,FALSE)),IF($X$1=8,(VLOOKUP(B356,'X8'!$B:$AZ,9,FALSE)),IF($X$1=9,(VLOOKUP(B356,'X9'!$B:$AZ,9,FALSE)),IF($X$1=10,(VLOOKUP(B356,'X10'!$B:$AZ,9,FALSE)),IF($X$1=11,(VLOOKUP(B356,'X11'!$B:$AZ,9,FALSE)),IF($X$1=12,(VLOOKUP(B356,'X12'!$B:$AZ,9,FALSE)),IF($X$1=13,(VLOOKUP(B356,'X13'!$B:$AZ,9,FALSE)),"B"))))))))))))))=TRUE," ",(IF($X$1=1,(VLOOKUP(B356,'X1'!$B:$AZ,9,FALSE)),IF($X$1=2,(VLOOKUP(B356,'X2'!$B:$AZ,9,FALSE)),IF($X$1=3,(VLOOKUP(B356,'X3'!$B:$AZ,9,FALSE)),IF($X$1=4,(VLOOKUP(B356,'X4'!$B:$AZ,9,FALSE)),IF($X$1=5,(VLOOKUP(B356,'X5'!$B:$AZ,9,FALSE)),IF($X$1=6,(VLOOKUP(B356,'X6'!$B:$AZ,9,FALSE)),IF($X$1=7,(VLOOKUP(B356,'X7'!$B:$AZ,9,FALSE)),IF($X$1=8,(VLOOKUP(B356,'X8'!$B:$AZ,9,FALSE)),IF($X$1=9,(VLOOKUP(B356,'X9'!$B:$AZ,9,FALSE)),IF($X$1=10,(VLOOKUP(B356,'X10'!$B:$AZ,9,FALSE)),IF($X$1=11,(VLOOKUP(B356,'X11'!$B:$AZ,9,FALSE)),IF($X$1=12,(VLOOKUP(B356,'X12'!$B:$AZ,9,FALSE)),IF($X$1=13,(VLOOKUP(B356,'X13'!$B:$AZ,9,FALSE)),"B")))))))))))))))</f>
        <v xml:space="preserve"> </v>
      </c>
      <c r="M356" s="184" t="str">
        <f ca="1">IF(ISERROR(IF($X$1=1,(VLOOKUP(B356,'X1'!$B:$AZ,10,FALSE)),IF($X$1=2,(VLOOKUP(B356,'X2'!$B:$AZ,10,FALSE)),IF($X$1=3,(VLOOKUP(B356,'X3'!$B:$AZ,10,FALSE)),IF($X$1=4,(VLOOKUP(B356,'X4'!$B:$AZ,10,FALSE)),IF($X$1=5,(VLOOKUP(B356,'X5'!$B:$AZ,10,FALSE)),IF($X$1=6,(VLOOKUP(B356,'X6'!$B:$AZ,10,FALSE)),IF($X$1=7,(VLOOKUP(B356,'X7'!$B:$AZ,10,FALSE)),IF($X$1=8,(VLOOKUP(B356,'X8'!$B:$AZ,10,FALSE)),IF($X$1=9,(VLOOKUP(B356,'X9'!$B:$AZ,10,FALSE)),IF($X$1=10,(VLOOKUP(B356,'X10'!$B:$AZ,10,FALSE)),IF($X$1=11,(VLOOKUP(B356,'X11'!$B:$AZ,10,FALSE)),IF($X$1=12,(VLOOKUP(B356,'X12'!$B:$AZ,10,FALSE)),IF($X$1=13,(VLOOKUP(B356,'X13'!$B:$AZ,10,FALSE)),"B"))))))))))))))=TRUE," ",(IF($X$1=1,(VLOOKUP(B356,'X1'!$B:$AZ,10,FALSE)),IF($X$1=2,(VLOOKUP(B356,'X2'!$B:$AZ,10,FALSE)),IF($X$1=3,(VLOOKUP(B356,'X3'!$B:$AZ,10,FALSE)),IF($X$1=4,(VLOOKUP(B356,'X4'!$B:$AZ,10,FALSE)),IF($X$1=5,(VLOOKUP(B356,'X5'!$B:$AZ,10,FALSE)),IF($X$1=6,(VLOOKUP(B356,'X6'!$B:$AZ,10,FALSE)),IF($X$1=7,(VLOOKUP(B356,'X7'!$B:$AZ,10,FALSE)),IF($X$1=8,(VLOOKUP(B356,'X8'!$B:$AZ,10,FALSE)),IF($X$1=9,(VLOOKUP(B356,'X9'!$B:$AZ,10,FALSE)),IF($X$1=10,(VLOOKUP(B356,'X10'!$B:$AZ,10,FALSE)),IF($X$1=11,(VLOOKUP(B356,'X11'!$B:$AZ,10,FALSE)),IF($X$1=12,(VLOOKUP(B356,'X12'!$B:$AZ,10,FALSE)),IF($X$1=13,(VLOOKUP(B356,'X13'!$B:$AZ,10,FALSE)),"B")))))))))))))))</f>
        <v xml:space="preserve"> </v>
      </c>
      <c r="N356" s="185" t="str">
        <f ca="1">IF(ISERROR(IF($X$1=1,(VLOOKUP(B356,'X1'!$B:$AZ,45,FALSE)),IF($X$1=2,(VLOOKUP(B356,'X2'!$B:$AZ,45,FALSE)),IF($X$1=3,(VLOOKUP(B356,'X3'!$B:$AZ,45,FALSE)),IF($X$1=4,(VLOOKUP(B356,'X4'!$B:$AZ,45,FALSE)),IF($X$1=5,(VLOOKUP(B356,'X5'!$B:$AZ,45,FALSE)),IF($X$1=6,(VLOOKUP(B356,'X6'!$B:$AZ,45,FALSE)),IF($X$1=7,(VLOOKUP(B356,'X7'!$B:$AZ,45,FALSE)),IF($X$1=8,(VLOOKUP(B356,'X8'!$B:$AZ,45,FALSE)),IF($X$1=9,(VLOOKUP(B356,'X9'!$B:$AZ,45,FALSE)),IF($X$1=10,(VLOOKUP(B356,'X10'!$B:$AZ,45,FALSE)),IF($X$1=11,(VLOOKUP(B356,'X11'!$B:$AZ,45,FALSE)),IF($X$1=12,(VLOOKUP(B356,'X12'!$B:$AZ,45,FALSE)),IF($X$1=13,(VLOOKUP(B356,'X13'!$B:$AZ,45,FALSE)),"B"))))))))))))))=TRUE," ",(IF($X$1=1,(VLOOKUP(B356,'X1'!$B:$AZ,45,FALSE)),IF($X$1=2,(VLOOKUP(B356,'X2'!$B:$AZ,45,FALSE)),IF($X$1=3,(VLOOKUP(B356,'X3'!$B:$AZ,45,FALSE)),IF($X$1=4,(VLOOKUP(B356,'X4'!$B:$AZ,45,FALSE)),IF($X$1=5,(VLOOKUP(B356,'X5'!$B:$AZ,45,FALSE)),IF($X$1=6,(VLOOKUP(B356,'X6'!$B:$AZ,45,FALSE)),IF($X$1=7,(VLOOKUP(B356,'X7'!$B:$AZ,45,FALSE)),IF($X$1=8,(VLOOKUP(B356,'X8'!$B:$AZ,45,FALSE)),IF($X$1=9,(VLOOKUP(B356,'X9'!$B:$AZ,45,FALSE)),IF($X$1=10,(VLOOKUP(B356,'X10'!$B:$AZ,45,FALSE)),IF($X$1=11,(VLOOKUP(B356,'X11'!$B:$AZ,45,FALSE)),IF($X$1=12,(VLOOKUP(B356,'X12'!$B:$AZ,45,FALSE)),IF($X$1=13,(VLOOKUP(B356,'X13'!$B:$AZ,45,FALSE)),"B")))))))))))))))</f>
        <v xml:space="preserve"> </v>
      </c>
      <c r="O356" s="184" t="str">
        <f ca="1">IF(ISERROR(IF($X$1=1,(VLOOKUP(B356,'X1'!$B:$AZ,11,FALSE)),IF($X$1=2,(VLOOKUP(B356,'X2'!$B:$AZ,11,FALSE)),IF($X$1=3,(VLOOKUP(B356,'X3'!$B:$AZ,11,FALSE)),IF($X$1=4,(VLOOKUP(B356,'X4'!$B:$AZ,11,FALSE)),IF($X$1=5,(VLOOKUP(B356,'X5'!$B:$AZ,11,FALSE)),IF($X$1=6,(VLOOKUP(B356,'X6'!$B:$AZ,11,FALSE)),IF($X$1=7,(VLOOKUP(B356,'X7'!$B:$AZ,11,FALSE)),IF($X$1=8,(VLOOKUP(B356,'X8'!$B:$AZ,11,FALSE)),IF($X$1=9,(VLOOKUP(B356,'X9'!$B:$AZ,11,FALSE)),IF($X$1=10,(VLOOKUP(B356,'X10'!$B:$AZ,11,FALSE)),IF($X$1=11,(VLOOKUP(B356,'X11'!$B:$AZ,11,FALSE)),IF($X$1=12,(VLOOKUP(B356,'X12'!$B:$AZ,11,FALSE)),IF($X$1=13,(VLOOKUP(B356,'X13'!$B:$AZ,11,FALSE)),"B"))))))))))))))=TRUE," ",(IF($X$1=1,(VLOOKUP(B356,'X1'!$B:$AZ,11,FALSE)),IF($X$1=2,(VLOOKUP(B356,'X2'!$B:$AZ,11,FALSE)),IF($X$1=3,(VLOOKUP(B356,'X3'!$B:$AZ,11,FALSE)),IF($X$1=4,(VLOOKUP(B356,'X4'!$B:$AZ,11,FALSE)),IF($X$1=5,(VLOOKUP(B356,'X5'!$B:$AZ,11,FALSE)),IF($X$1=6,(VLOOKUP(B356,'X6'!$B:$AZ,11,FALSE)),IF($X$1=7,(VLOOKUP(B356,'X7'!$B:$AZ,11,FALSE)),IF($X$1=8,(VLOOKUP(B356,'X8'!$B:$AZ,11,FALSE)),IF($X$1=9,(VLOOKUP(B356,'X9'!$B:$AZ,11,FALSE)),IF($X$1=10,(VLOOKUP(B356,'X10'!$B:$AZ,11,FALSE)),IF($X$1=11,(VLOOKUP(B356,'X11'!$B:$AZ,11,FALSE)),IF($X$1=12,(VLOOKUP(B356,'X12'!$B:$AZ,11,FALSE)),IF($X$1=13,(VLOOKUP(B356,'X13'!$B:$AZ,11,FALSE)),"B")))))))))))))))</f>
        <v xml:space="preserve"> </v>
      </c>
      <c r="P356" s="184" t="str">
        <f ca="1">IF(ISERROR(IF($X$1=1,(VLOOKUP(B356,'X1'!$B:$AZ,12,FALSE)),IF($X$1=2,(VLOOKUP(B356,'X2'!$B:$AZ,12,FALSE)),IF($X$1=3,(VLOOKUP(B356,'X3'!$B:$AZ,12,FALSE)),IF($X$1=4,(VLOOKUP(B356,'X4'!$B:$AZ,12,FALSE)),IF($X$1=5,(VLOOKUP(B356,'X5'!$B:$AZ,12,FALSE)),IF($X$1=6,(VLOOKUP(B356,'X6'!$B:$AZ,12,FALSE)),IF($X$1=7,(VLOOKUP(B356,'X7'!$B:$AZ,12,FALSE)),IF($X$1=8,(VLOOKUP(B356,'X8'!$B:$AZ,12,FALSE)),IF($X$1=9,(VLOOKUP(B356,'X9'!$B:$AZ,12,FALSE)),IF($X$1=10,(VLOOKUP(B356,'X10'!$B:$AZ,12,FALSE)),IF($X$1=11,(VLOOKUP(B356,'X11'!$B:$AZ,12,FALSE)),IF($X$1=12,(VLOOKUP(B356,'X12'!$B:$AZ,12,FALSE)),IF($X$1=13,(VLOOKUP(B356,'X13'!$B:$AZ,12,FALSE)),"B"))))))))))))))=TRUE," ",(IF($X$1=1,(VLOOKUP(B356,'X1'!$B:$AZ,12,FALSE)),IF($X$1=2,(VLOOKUP(B356,'X2'!$B:$AZ,12,FALSE)),IF($X$1=3,(VLOOKUP(B356,'X3'!$B:$AZ,12,FALSE)),IF($X$1=4,(VLOOKUP(B356,'X4'!$B:$AZ,12,FALSE)),IF($X$1=5,(VLOOKUP(B356,'X5'!$B:$AZ,12,FALSE)),IF($X$1=6,(VLOOKUP(B356,'X6'!$B:$AZ,12,FALSE)),IF($X$1=7,(VLOOKUP(B356,'X7'!$B:$AZ,12,FALSE)),IF($X$1=8,(VLOOKUP(B356,'X8'!$B:$AZ,12,FALSE)),IF($X$1=9,(VLOOKUP(B356,'X9'!$B:$AZ,12,FALSE)),IF($X$1=10,(VLOOKUP(B356,'X10'!$B:$AZ,12,FALSE)),IF($X$1=11,(VLOOKUP(B356,'X11'!$B:$AZ,12,FALSE)),IF($X$1=12,(VLOOKUP(B356,'X12'!$B:$AZ,12,FALSE)),IF($X$1=13,(VLOOKUP(B356,'X13'!$B:$AZ,12,FALSE)),"B")))))))))))))))</f>
        <v xml:space="preserve"> </v>
      </c>
      <c r="Q356" s="185" t="str">
        <f ca="1">IF(ISERROR(IF($X$1=1,(VLOOKUP(B356,'X1'!$B:$AZ,46,FALSE)),IF($X$1=2,(VLOOKUP(B356,'X2'!$B:$AZ,46,FALSE)),IF($X$1=3,(VLOOKUP(B356,'X3'!$B:$AZ,46,FALSE)),IF($X$1=4,(VLOOKUP(B356,'X4'!$B:$AZ,46,FALSE)),IF($X$1=5,(VLOOKUP(B356,'X5'!$B:$AZ,46,FALSE)),IF($X$1=6,(VLOOKUP(B356,'X6'!$B:$AZ,46,FALSE)),IF($X$1=7,(VLOOKUP(B356,'X7'!$B:$AZ,46,FALSE)),IF($X$1=8,(VLOOKUP(B356,'X8'!$B:$AZ,46,FALSE)),IF($X$1=9,(VLOOKUP(B356,'X9'!$B:$AZ,46,FALSE)),IF($X$1=10,(VLOOKUP(B356,'X10'!$B:$AZ,46,FALSE)),IF($X$1=11,(VLOOKUP(B356,'X11'!$B:$AZ,46,FALSE)),IF($X$1=12,(VLOOKUP(B356,'X12'!$B:$AZ,46,FALSE)),IF($X$1=13,(VLOOKUP(B356,'X13'!$B:$AZ,46,FALSE)),"B"))))))))))))))=TRUE," ",(IF($X$1=1,(VLOOKUP(B356,'X1'!$B:$AZ,46,FALSE)),IF($X$1=2,(VLOOKUP(B356,'X2'!$B:$AZ,46,FALSE)),IF($X$1=3,(VLOOKUP(B356,'X3'!$B:$AZ,46,FALSE)),IF($X$1=4,(VLOOKUP(B356,'X4'!$B:$AZ,46,FALSE)),IF($X$1=5,(VLOOKUP(B356,'X5'!$B:$AZ,46,FALSE)),IF($X$1=6,(VLOOKUP(B356,'X6'!$B:$AZ,46,FALSE)),IF($X$1=7,(VLOOKUP(B356,'X7'!$B:$AZ,46,FALSE)),IF($X$1=8,(VLOOKUP(B356,'X8'!$B:$AZ,46,FALSE)),IF($X$1=9,(VLOOKUP(B356,'X9'!$B:$AZ,46,FALSE)),IF($X$1=10,(VLOOKUP(B356,'X10'!$B:$AZ,46,FALSE)),IF($X$1=11,(VLOOKUP(B356,'X11'!$B:$AZ,46,FALSE)),IF($X$1=12,(VLOOKUP(B356,'X12'!$B:$AZ,46,FALSE)),IF($X$1=13,(VLOOKUP(B356,'X13'!$B:$AZ,46,FALSE)),"B")))))))))))))))</f>
        <v xml:space="preserve"> </v>
      </c>
      <c r="R356" s="185" t="str">
        <f ca="1">IF(ISERROR(IF($X$1=1,(VLOOKUP(B356,'X1'!$B:$AZ,15,FALSE)),IF($X$1=2,(VLOOKUP(B356,'X2'!$B:$AZ,15,FALSE)),IF($X$1=3,(VLOOKUP(B356,'X3'!$B:$AZ,15,FALSE)),IF($X$1=4,(VLOOKUP(B356,'X4'!$B:$AZ,15,FALSE)),IF($X$1=5,(VLOOKUP(B356,'X5'!$B:$AZ,15,FALSE)),IF($X$1=6,(VLOOKUP(B356,'X6'!$B:$AZ,15,FALSE)),IF($X$1=7,(VLOOKUP(B356,'X7'!$B:$AZ,15,FALSE)),IF($X$1=8,(VLOOKUP(B356,'X8'!$B:$AZ,15,FALSE)),IF($X$1=9,(VLOOKUP(B356,'X9'!$B:$AZ,15,FALSE)),IF($X$1=10,(VLOOKUP(B356,'X10'!$B:$AZ,15,FALSE)),IF($X$1=11,(VLOOKUP(B356,'X11'!$B:$AZ,15,FALSE)),IF($X$1=12,(VLOOKUP(B356,'X12'!$B:$AZ,15,FALSE)),IF($X$1=13,(VLOOKUP(B356,'X13'!$B:$AZ,15,FALSE)),"B"))))))))))))))=TRUE," ",(IF($X$1=1,(VLOOKUP(B356,'X1'!$B:$AZ,15,FALSE)),IF($X$1=2,(VLOOKUP(B356,'X2'!$B:$AZ,15,FALSE)),IF($X$1=3,(VLOOKUP(B356,'X3'!$B:$AZ,15,FALSE)),IF($X$1=4,(VLOOKUP(B356,'X4'!$B:$AZ,15,FALSE)),IF($X$1=5,(VLOOKUP(B356,'X5'!$B:$AZ,15,FALSE)),IF($X$1=6,(VLOOKUP(B356,'X6'!$B:$AZ,15,FALSE)),IF($X$1=7,(VLOOKUP(B356,'X7'!$B:$AZ,15,FALSE)),IF($X$1=8,(VLOOKUP(B356,'X8'!$B:$AZ,15,FALSE)),IF($X$1=9,(VLOOKUP(B356,'X9'!$B:$AZ,15,FALSE)),IF($X$1=10,(VLOOKUP(B356,'X10'!$B:$AZ,15,FALSE)),IF($X$1=11,(VLOOKUP(B356,'X11'!$B:$AZ,15,FALSE)),IF($X$1=12,(VLOOKUP(B356,'X12'!$B:$AZ,15,FALSE)),IF($X$1=13,(VLOOKUP(B356,'X13'!$B:$AZ,15,FALSE)),"B")))))))))))))))</f>
        <v xml:space="preserve"> </v>
      </c>
      <c r="S356" s="185" t="str">
        <f ca="1">IF(ISERROR(IF((IF($X$1=1,(VLOOKUP(B356,'X1'!$B:$AZ,14,FALSE)),(IF($X$1=2,(VLOOKUP(B356,'X2'!$B:$AZ,14,FALSE)),(IF($X$1=3,(VLOOKUP(B356,'X3'!$B:$AZ,14,FALSE)),(IF($X$1=4,(VLOOKUP(B356,'X4'!$B:$AZ,14,FALSE)),(IF($X$1=5,(VLOOKUP(B356,'X5'!$B:$AZ,14,FALSE)),(IF($X$1=6,(VLOOKUP(B356,'X6'!$B:$AZ,14,FALSE)),(IF($X$1=7,(VLOOKUP(B356,'X7'!$B:$AZ,14,FALSE)),(IF($X$1=8,(VLOOKUP(B356,'X8'!$B:$AZ,14,FALSE)),(IF($X$1=9,(VLOOKUP(B356,'X9'!$B:$AZ,14,FALSE)),(IF($X$1=10,(VLOOKUP(B356,'X10'!$B:$AZ,14,FALSE)),(IF($X$1=11,(VLOOKUP(B356,'X11'!$B:$AZ,14,FALSE)),(IF($X$1=12,(VLOOKUP(B356,'X12'!$B:$AZ,14,FALSE)),(VLOOKUP(B356,'X13'!$B:$AZ,14,FALSE))))))))))))))))))))))))))=$V$1," ",(IF($X$1=1,(VLOOKUP(B356,'X1'!$B:$AZ,14,FALSE)),(IF($X$1=2,(VLOOKUP(B356,'X2'!$B:$AZ,14,FALSE)),(IF($X$1=3,(VLOOKUP(B356,'X3'!$B:$AZ,14,FALSE)),(IF($X$1=4,(VLOOKUP(B356,'X4'!$B:$AZ,14,FALSE)),(IF($X$1=5,(VLOOKUP(B356,'X5'!$B:$AZ,14,FALSE)),(IF($X$1=6,(VLOOKUP(B356,'X6'!$B:$AZ,14,FALSE)),(IF($X$1=7,(VLOOKUP(B356,'X7'!$B:$AZ,14,FALSE)),(IF($X$1=8,(VLOOKUP(B356,'X8'!$B:$AZ,14,FALSE)),(IF($X$1=9,(VLOOKUP(B356,'X9'!$B:$AZ,14,FALSE)),(IF($X$1=10,(VLOOKUP(B356,'X10'!$B:$AZ,14,FALSE)),(IF($X$1=11,(VLOOKUP(B356,'X11'!$B:$AZ,14,FALSE)),(IF($X$1=12,(VLOOKUP(B356,'X12'!$B:$AZ,14,FALSE)),(VLOOKUP(B356,'X13'!$B:$AZ,14,FALSE))))))))))))))))))))))))))))=TRUE," ",(IF((IF($X$1=1,(VLOOKUP(B356,'X1'!$B:$AZ,14,FALSE)),(IF($X$1=2,(VLOOKUP(B356,'X2'!$B:$AZ,14,FALSE)),(IF($X$1=3,(VLOOKUP(B356,'X3'!$B:$AZ,14,FALSE)),(IF($X$1=4,(VLOOKUP(B356,'X4'!$B:$AZ,14,FALSE)),(IF($X$1=5,(VLOOKUP(B356,'X5'!$B:$AZ,14,FALSE)),(IF($X$1=6,(VLOOKUP(B356,'X6'!$B:$AZ,14,FALSE)),(IF($X$1=7,(VLOOKUP(B356,'X7'!$B:$AZ,14,FALSE)),(IF($X$1=8,(VLOOKUP(B356,'X8'!$B:$AZ,14,FALSE)),(IF($X$1=9,(VLOOKUP(B356,'X9'!$B:$AZ,14,FALSE)),(IF($X$1=10,(VLOOKUP(B356,'X10'!$B:$AZ,14,FALSE)),(IF($X$1=11,(VLOOKUP(B356,'X11'!$B:$AZ,14,FALSE)),(IF($X$1=12,(VLOOKUP(B356,'X12'!$B:$AZ,14,FALSE)),(VLOOKUP(B356,'X13'!$B:$AZ,14,FALSE))))))))))))))))))))))))))=$V$1," ",(IF($X$1=1,(VLOOKUP(B356,'X1'!$B:$AZ,14,FALSE)),(IF($X$1=2,(VLOOKUP(B356,'X2'!$B:$AZ,14,FALSE)),(IF($X$1=3,(VLOOKUP(B356,'X3'!$B:$AZ,14,FALSE)),(IF($X$1=4,(VLOOKUP(B356,'X4'!$B:$AZ,14,FALSE)),(IF($X$1=5,(VLOOKUP(B356,'X5'!$B:$AZ,14,FALSE)),(IF($X$1=6,(VLOOKUP(B356,'X6'!$B:$AZ,14,FALSE)),(IF($X$1=7,(VLOOKUP(B356,'X7'!$B:$AZ,14,FALSE)),(IF($X$1=8,(VLOOKUP(B356,'X8'!$B:$AZ,14,FALSE)),(IF($X$1=9,(VLOOKUP(B356,'X9'!$B:$AZ,14,FALSE)),(IF($X$1=10,(VLOOKUP(B356,'X10'!$B:$AZ,14,FALSE)),(IF($X$1=11,(VLOOKUP(B356,'X11'!$B:$AZ,14,FALSE)),(IF($X$1=12,(VLOOKUP(B356,'X12'!$B:$AZ,14,FALSE)),(VLOOKUP(B356,'X13'!$B:$AZ,14,FALSE)))))))))))))))))))))))))))))</f>
        <v xml:space="preserve"> </v>
      </c>
    </row>
    <row r="357" spans="1:19" ht="14.1" customHeight="1" x14ac:dyDescent="0.2">
      <c r="A357" s="156" t="s">
        <v>1058</v>
      </c>
      <c r="B357" s="122" t="str">
        <f>IF(ISERROR(IF($U$16=1,(VLOOKUP(A357,$AC$89:$AH$125,2,FALSE)),IF((IF($X$1=1,'X1'!B316,(IF($X$1=2,'X2'!B316,(IF($X$1=3,'X3'!B316,(IF($X$1=4,'X4'!B316,(IF($X$1=5,'X5'!B316,(IF($X$1=6,'X6'!B316,(IF($X$1=7,'X7'!B316,(IF($X$1=8,'X8'!B316,(IF($X$1=9,'X9'!B316,(IF($X$1=10,'X10'!B316,(IF($X$1=11,'X11'!B316,(IF($X$1=12,'X12'!B316,'X13'!B316))))))))))))))))))))))))="","",(IF($X$1=1,'X1'!B316,(IF($X$1=2,'X2'!B316,(IF($X$1=3,'X3'!B316,(IF($X$1=4,'X4'!B316,(IF($X$1=5,'X5'!B316,(IF($X$1=6,'X6'!B316,(IF($X$1=7,'X7'!B316,(IF($X$1=8,'X8'!B316,(IF($X$1=9,'X9'!B316,(IF($X$1=10,'X10'!B316,(IF($X$1=11,'X11'!B316,(IF($X$1=12,'X12'!B316,'X13'!B316)))))))))))))))))))))))))))=TRUE," ",(IF($U$16=1,(VLOOKUP(A357,$AC$89:$AH$125,2,FALSE)),IF((IF($X$1=1,'X1'!B316,(IF($X$1=2,'X2'!B316,(IF($X$1=3,'X3'!B316,(IF($X$1=4,'X4'!B316,(IF($X$1=5,'X5'!B316,(IF($X$1=6,'X6'!B316,(IF($X$1=7,'X7'!B316,(IF($X$1=8,'X8'!B316,(IF($X$1=9,'X9'!B316,(IF($X$1=10,'X10'!B316,(IF($X$1=11,'X11'!B316,(IF($X$1=12,'X12'!B316,'X13'!B316))))))))))))))))))))))))="","",(IF($X$1=1,'X1'!B316,(IF($X$1=2,'X2'!B316,(IF($X$1=3,'X3'!B316,(IF($X$1=4,'X4'!B316,(IF($X$1=5,'X5'!B316,(IF($X$1=6,'X6'!B316,(IF($X$1=7,'X7'!B316,(IF($X$1=8,'X8'!B316,(IF($X$1=9,'X9'!B316,(IF($X$1=10,'X10'!B316,(IF($X$1=11,'X11'!B316,(IF($X$1=12,'X12'!B316,'X13'!B316))))))))))))))))))))))))))))</f>
        <v/>
      </c>
      <c r="C357" s="181" t="str">
        <f ca="1">IF(ISERROR(IF($X$1=1,(VLOOKUP(B357,'X1'!$B:$AZ,47,FALSE)),IF($X$1=2,(VLOOKUP(B357,'X2'!$B:$AZ,47,FALSE)),IF($X$1=3,(VLOOKUP(B357,'X3'!$B:$AZ,47,FALSE)),IF($X$1=4,(VLOOKUP(B357,'X4'!$B:$AZ,47,FALSE)),IF($X$1=5,(VLOOKUP(B357,'X5'!$B:$AZ,47,FALSE)),IF($X$1=6,(VLOOKUP(B357,'X6'!$B:$AZ,47,FALSE)),IF($X$1=7,(VLOOKUP(B357,'X7'!$B:$AZ,47,FALSE)),IF($X$1=8,(VLOOKUP(B357,'X8'!$B:$AZ,47,FALSE)),IF($X$1=9,(VLOOKUP(B357,'X9'!$B:$AZ,47,FALSE)),IF($X$1=10,(VLOOKUP(B357,'X10'!$B:$AZ,47,FALSE)),IF($X$1=11,(VLOOKUP(B357,'X11'!$B:$AZ,47,FALSE)),IF($X$1=12,(VLOOKUP(B357,'X12'!$B:$AZ,47,FALSE)),IF($X$1=13,(VLOOKUP(B357,'X13'!$B:$AZ,47,FALSE)),"B"))))))))))))))=TRUE," ",(IF($X$1=1,(VLOOKUP(B357,'X1'!$B:$AZ,47,FALSE)),IF($X$1=2,(VLOOKUP(B357,'X2'!$B:$AZ,47,FALSE)),IF($X$1=3,(VLOOKUP(B357,'X3'!$B:$AZ,47,FALSE)),IF($X$1=4,(VLOOKUP(B357,'X4'!$B:$AZ,47,FALSE)),IF($X$1=5,(VLOOKUP(B357,'X5'!$B:$AZ,47,FALSE)),IF($X$1=6,(VLOOKUP(B357,'X6'!$B:$AZ,47,FALSE)),IF($X$1=7,(VLOOKUP(B357,'X7'!$B:$AZ,47,FALSE)),IF($X$1=8,(VLOOKUP(B357,'X8'!$B:$AZ,47,FALSE)),IF($X$1=9,(VLOOKUP(B357,'X9'!$B:$AZ,47,FALSE)),IF($X$1=10,(VLOOKUP(B357,'X10'!$B:$AZ,47,FALSE)),IF($X$1=11,(VLOOKUP(B357,'X11'!$B:$AZ,47,FALSE)),IF($X$1=12,(VLOOKUP(B357,'X12'!$B:$AZ,47,FALSE)),IF($X$1=13,(VLOOKUP(B357,'X13'!$B:$AZ,47,FALSE)),"B")))))))))))))))</f>
        <v xml:space="preserve"> </v>
      </c>
      <c r="D357" s="181" t="str">
        <f ca="1">IF(ISERROR(IF($X$1=1,(VLOOKUP(B357,'X1'!$B:$AP,41,FALSE)),IF($X$1=2,(VLOOKUP(B357,'X2'!$B:$AP,41,FALSE)),IF($X$1=3,(VLOOKUP(B357,'X3'!$B:$AP,41,FALSE)),IF($X$1=4,(VLOOKUP(B357,'X4'!$B:$AP,41,FALSE)),IF($X$1=5,(VLOOKUP(B357,'X5'!$B:$AP,41,FALSE)),IF($X$1=6,(VLOOKUP(B357,'X6'!$B:$AP,41,FALSE)),IF($X$1=7,(VLOOKUP(B357,'X7'!$B:$AP,41,FALSE)),IF($X$1=8,(VLOOKUP(B357,'X8'!$B:$AP,41,FALSE)),IF($X$1=9,(VLOOKUP(B357,'X9'!$B:$AP,41,FALSE)),IF($X$1=10,(VLOOKUP(B357,'X10'!$B:$AP,41,FALSE)),IF($X$1=11,(VLOOKUP(B357,'X11'!$B:$AP,41,FALSE)),IF($X$1=12,(VLOOKUP(B357,'X12'!$B:$AP,41,FALSE)),IF($X$1=13,(VLOOKUP(B357,'X13'!$B:$AP,41,FALSE)),"B"))))))))))))))=TRUE," ",(IF($X$1=1,(VLOOKUP(B357,'X1'!$B:$AP,41,FALSE)),IF($X$1=2,(VLOOKUP(B357,'X2'!$B:$AP,41,FALSE)),IF($X$1=3,(VLOOKUP(B357,'X3'!$B:$AP,41,FALSE)),IF($X$1=4,(VLOOKUP(B357,'X4'!$B:$AP,41,FALSE)),IF($X$1=5,(VLOOKUP(B357,'X5'!$B:$AP,41,FALSE)),IF($X$1=6,(VLOOKUP(B357,'X6'!$B:$AP,41,FALSE)),IF($X$1=7,(VLOOKUP(B357,'X7'!$B:$AP,41,FALSE)),IF($X$1=8,(VLOOKUP(B357,'X8'!$B:$AP,41,FALSE)),IF($X$1=9,(VLOOKUP(B357,'X9'!$B:$AP,41,FALSE)),IF($X$1=10,(VLOOKUP(B357,'X10'!$B:$AP,41,FALSE)),IF($X$1=11,(VLOOKUP(B357,'X11'!$B:$AP,41,FALSE)),IF($X$1=12,(VLOOKUP(B357,'X12'!$B:$AP,41,FALSE)),IF($X$1=13,(VLOOKUP(B357,'X13'!$B:$AP,41,FALSE)),"B")))))))))))))))</f>
        <v xml:space="preserve"> </v>
      </c>
      <c r="E357" s="182" t="str">
        <f ca="1">IF(ISERROR(IF($X$1=1,(VLOOKUP(B357,'X1'!$B:$AP,7,FALSE)),IF($X$1=2,(VLOOKUP(B357,'X2'!$B:$AP,7,FALSE)),IF($X$1=3,(VLOOKUP(B357,'X3'!$B:$AP,7,FALSE)),IF($X$1=4,(VLOOKUP(B357,'X4'!$B:$AP,7,FALSE)),IF($X$1=5,(VLOOKUP(B357,'X5'!$B:$AP,7,FALSE)),IF($X$1=6,(VLOOKUP(B357,'X6'!$B:$AP,7,FALSE)),IF($X$1=7,(VLOOKUP(B357,'X7'!$B:$AP,7,FALSE)),IF($X$1=8,(VLOOKUP(B357,'X8'!$B:$AP,7,FALSE)),IF($X$1=9,(VLOOKUP(B357,'X9'!$B:$AP,7,FALSE)),IF($X$1=10,(VLOOKUP(B357,'X10'!$B:$AP,7,FALSE)),IF($X$1=11,(VLOOKUP(B357,'X11'!$B:$AP,7,FALSE)),IF($X$1=12,(VLOOKUP(B357,'X12'!$B:$AP,7,FALSE)),IF($X$1=13,(VLOOKUP(B357,'X13'!$B:$AP,7,FALSE)),"B"))))))))))))))=TRUE," ",(IF($X$1=1,(VLOOKUP(B357,'X1'!$B:$AP,7,FALSE)),IF($X$1=2,(VLOOKUP(B357,'X2'!$B:$AP,7,FALSE)),IF($X$1=3,(VLOOKUP(B357,'X3'!$B:$AP,7,FALSE)),IF($X$1=4,(VLOOKUP(B357,'X4'!$B:$AP,7,FALSE)),IF($X$1=5,(VLOOKUP(B357,'X5'!$B:$AP,7,FALSE)),IF($X$1=6,(VLOOKUP(B357,'X6'!$B:$AP,7,FALSE)),IF($X$1=7,(VLOOKUP(B357,'X7'!$B:$AP,7,FALSE)),IF($X$1=8,(VLOOKUP(B357,'X8'!$B:$AP,7,FALSE)),IF($X$1=9,(VLOOKUP(B357,'X9'!$B:$AP,7,FALSE)),IF($X$1=10,(VLOOKUP(B357,'X10'!$B:$AP,7,FALSE)),IF($X$1=11,(VLOOKUP(B357,'X11'!$B:$AP,7,FALSE)),IF($X$1=12,(VLOOKUP(B357,'X12'!$B:$AP,7,FALSE)),IF($X$1=13,(VLOOKUP(B357,'X13'!$B:$AP,7,FALSE)),"B")))))))))))))))</f>
        <v xml:space="preserve"> </v>
      </c>
      <c r="F357" s="182" t="str">
        <f ca="1">IF(ISERROR(IF((IF($X$1=1,(VLOOKUP(B357,'X1'!$B:$AO,6,FALSE)),(IF($X$1=2,(VLOOKUP(B357,'X2'!$B:$AO,6,FALSE)),(IF($X$1=3,(VLOOKUP(B357,'X3'!$B:$AO,6,FALSE)),(IF($X$1=4,(VLOOKUP(B357,'X4'!$B:$AO,6,FALSE)),(IF($X$1=5,(VLOOKUP(B357,'X5'!$B:$AO,6,FALSE)),(IF($X$1=6,(VLOOKUP(B357,'X6'!$B:$AO,6,FALSE)),(IF($X$1=7,(VLOOKUP(B357,'X7'!$B:$AO,6,FALSE)),(IF($X$1=8,(VLOOKUP(B357,'X8'!$B:$AO,6,FALSE)),(IF($X$1=9,(VLOOKUP(B357,'X9'!$B:$AO,6,FALSE)),(IF($X$1=10,(VLOOKUP(B357,'X10'!$B:$AO,6,FALSE)),(IF($X$1=11,(VLOOKUP(B357,'X11'!$B:$AO,6,FALSE)),(IF($X$1=12,(VLOOKUP(B357,'X12'!$B:$AO,6,FALSE)),(VLOOKUP(B357,'X13'!$B:$AO,6,FALSE))))))))))))))))))))))))))=$V$1," ",(IF($X$1=1,(VLOOKUP(B357,'X1'!$B:$AO,6,FALSE)),(IF($X$1=2,(VLOOKUP(B357,'X2'!$B:$AO,6,FALSE)),(IF($X$1=3,(VLOOKUP(B357,'X3'!$B:$AO,6,FALSE)),(IF($X$1=4,(VLOOKUP(B357,'X4'!$B:$AO,6,FALSE)),(IF($X$1=5,(VLOOKUP(B357,'X5'!$B:$AO,6,FALSE)),(IF($X$1=6,(VLOOKUP(B357,'X6'!$B:$AO,6,FALSE)),(IF($X$1=7,(VLOOKUP(B357,'X7'!$B:$AO,6,FALSE)),(IF($X$1=8,(VLOOKUP(B357,'X8'!$B:$AO,6,FALSE)),(IF($X$1=9,(VLOOKUP(B357,'X9'!$B:$AO,6,FALSE)),(IF($X$1=10,(VLOOKUP(B357,'X10'!$B:$AO,6,FALSE)),(IF($X$1=11,(VLOOKUP(B357,'X11'!$B:$AO,6,FALSE)),(IF($X$1=12,(VLOOKUP(B357,'X12'!$B:$AO,6,FALSE)),(VLOOKUP(B357,'X13'!$B:$AO,6,FALSE))))))))))))))))))))))))))))=TRUE," ",(IF((IF($X$1=1,(VLOOKUP(B357,'X1'!$B:$AO,6,FALSE)),(IF($X$1=2,(VLOOKUP(B357,'X2'!$B:$AO,6,FALSE)),(IF($X$1=3,(VLOOKUP(B357,'X3'!$B:$AO,6,FALSE)),(IF($X$1=4,(VLOOKUP(B357,'X4'!$B:$AO,6,FALSE)),(IF($X$1=5,(VLOOKUP(B357,'X5'!$B:$AO,6,FALSE)),(IF($X$1=6,(VLOOKUP(B357,'X6'!$B:$AO,6,FALSE)),(IF($X$1=7,(VLOOKUP(B357,'X7'!$B:$AO,6,FALSE)),(IF($X$1=8,(VLOOKUP(B357,'X8'!$B:$AO,6,FALSE)),(IF($X$1=9,(VLOOKUP(B357,'X9'!$B:$AO,6,FALSE)),(IF($X$1=10,(VLOOKUP(B357,'X10'!$B:$AO,6,FALSE)),(IF($X$1=11,(VLOOKUP(B357,'X11'!$B:$AO,6,FALSE)),(IF($X$1=12,(VLOOKUP(B357,'X12'!$B:$AO,6,FALSE)),(VLOOKUP(B357,'X13'!$B:$AO,6,FALSE))))))))))))))))))))))))))=$V$1," ",(IF($X$1=1,(VLOOKUP(B357,'X1'!$B:$AO,6,FALSE)),(IF($X$1=2,(VLOOKUP(B357,'X2'!$B:$AO,6,FALSE)),(IF($X$1=3,(VLOOKUP(B357,'X3'!$B:$AO,6,FALSE)),(IF($X$1=4,(VLOOKUP(B357,'X4'!$B:$AO,6,FALSE)),(IF($X$1=5,(VLOOKUP(B357,'X5'!$B:$AO,6,FALSE)),(IF($X$1=6,(VLOOKUP(B357,'X6'!$B:$AO,6,FALSE)),(IF($X$1=7,(VLOOKUP(B357,'X7'!$B:$AO,6,FALSE)),(IF($X$1=8,(VLOOKUP(B357,'X8'!$B:$AO,6,FALSE)),(IF($X$1=9,(VLOOKUP(B357,'X9'!$B:$AO,6,FALSE)),(IF($X$1=10,(VLOOKUP(B357,'X10'!$B:$AO,6,FALSE)),(IF($X$1=11,(VLOOKUP(B357,'X11'!$B:$AO,6,FALSE)),(IF($X$1=12,(VLOOKUP(B357,'X12'!$B:$AO,6,FALSE)),(VLOOKUP(B357,'X13'!$B:$AO,6,FALSE)))))))))))))))))))))))))))))</f>
        <v xml:space="preserve"> </v>
      </c>
      <c r="G357" s="182" t="str">
        <f ca="1">IF(ISERROR(IF($X$1=1,(VLOOKUP(B357,'X1'!$B:$AZ,44,FALSE)),IF($X$1=2,(VLOOKUP(B357,'X2'!$B:$AZ,44,FALSE)),IF($X$1=3,(VLOOKUP(B357,'X3'!$B:$AZ,44,FALSE)),IF($X$1=4,(VLOOKUP(B357,'X4'!$B:$AZ,44,FALSE)),IF($X$1=5,(VLOOKUP(B357,'X5'!$B:$AZ,44,FALSE)),IF($X$1=6,(VLOOKUP(B357,'X6'!$B:$AZ,44,FALSE)),IF($X$1=7,(VLOOKUP(B357,'X7'!$B:$AZ,44,FALSE)),IF($X$1=8,(VLOOKUP(B357,'X8'!$B:$AZ,44,FALSE)),IF($X$1=9,(VLOOKUP(B357,'X9'!$B:$AZ,44,FALSE)),IF($X$1=10,(VLOOKUP(B357,'X10'!$B:$AZ,44,FALSE)),IF($X$1=11,(VLOOKUP(B357,'X11'!$B:$AZ,44,FALSE)),IF($X$1=12,(VLOOKUP(B357,'X12'!$B:$AZ,44,FALSE)),IF($X$1=13,(VLOOKUP(B357,'X13'!$B:$AZ,44,FALSE)),"B"))))))))))))))=TRUE," ",(IF($X$1=1,(VLOOKUP(B357,'X1'!$B:$AZ,44,FALSE)),IF($X$1=2,(VLOOKUP(B357,'X2'!$B:$AZ,44,FALSE)),IF($X$1=3,(VLOOKUP(B357,'X3'!$B:$AZ,44,FALSE)),IF($X$1=4,(VLOOKUP(B357,'X4'!$B:$AZ,44,FALSE)),IF($X$1=5,(VLOOKUP(B357,'X5'!$B:$AZ,44,FALSE)),IF($X$1=6,(VLOOKUP(B357,'X6'!$B:$AZ,44,FALSE)),IF($X$1=7,(VLOOKUP(B357,'X7'!$B:$AZ,44,FALSE)),IF($X$1=8,(VLOOKUP(B357,'X8'!$B:$AZ,44,FALSE)),IF($X$1=9,(VLOOKUP(B357,'X9'!$B:$AZ,44,FALSE)),IF($X$1=10,(VLOOKUP(B357,'X10'!$B:$AZ,44,FALSE)),IF($X$1=11,(VLOOKUP(B357,'X11'!$B:$AZ,44,FALSE)),IF($X$1=12,(VLOOKUP(B357,'X12'!$B:$AZ,44,FALSE)),IF($X$1=13,(VLOOKUP(B357,'X13'!$B:$AZ,44,FALSE)),"B")))))))))))))))</f>
        <v xml:space="preserve"> </v>
      </c>
      <c r="H357" s="182" t="str">
        <f ca="1">IF(ISERROR(IF($X$1=1,(VLOOKUP(B357,'X1'!$B:$AZ,8,FALSE)),IF($X$1=2,(VLOOKUP(B357,'X2'!$B:$AZ,8,FALSE)),IF($X$1=3,(VLOOKUP(B357,'X3'!$B:$AZ,8,FALSE)),IF($X$1=4,(VLOOKUP(B357,'X4'!$B:$AZ,8,FALSE)),IF($X$1=5,(VLOOKUP(B357,'X5'!$B:$AZ,8,FALSE)),IF($X$1=6,(VLOOKUP(B357,'X6'!$B:$AZ,8,FALSE)),IF($X$1=7,(VLOOKUP(B357,'X7'!$B:$AZ,8,FALSE)),IF($X$1=8,(VLOOKUP(B357,'X8'!$B:$AZ,8,FALSE)),IF($X$1=9,(VLOOKUP(B357,'X9'!$B:$AZ,8,FALSE)),IF($X$1=10,(VLOOKUP(B357,'X10'!$B:$AZ,8,FALSE)),IF($X$1=11,(VLOOKUP(B357,'X11'!$B:$AZ,8,FALSE)),IF($X$1=12,(VLOOKUP(B357,'X12'!$B:$AZ,8,FALSE)),IF($X$1=13,(VLOOKUP(B357,'X13'!$B:$AZ,8,FALSE)),"B"))))))))))))))=TRUE," ",(IF($X$1=1,(VLOOKUP(B357,'X1'!$B:$AZ,8,FALSE)),IF($X$1=2,(VLOOKUP(B357,'X2'!$B:$AZ,8,FALSE)),IF($X$1=3,(VLOOKUP(B357,'X3'!$B:$AZ,8,FALSE)),IF($X$1=4,(VLOOKUP(B357,'X4'!$B:$AZ,8,FALSE)),IF($X$1=5,(VLOOKUP(B357,'X5'!$B:$AZ,8,FALSE)),IF($X$1=6,(VLOOKUP(B357,'X6'!$B:$AZ,8,FALSE)),IF($X$1=7,(VLOOKUP(B357,'X7'!$B:$AZ,8,FALSE)),IF($X$1=8,(VLOOKUP(B357,'X8'!$B:$AZ,8,FALSE)),IF($X$1=9,(VLOOKUP(B357,'X9'!$B:$AZ,8,FALSE)),IF($X$1=10,(VLOOKUP(B357,'X10'!$B:$AZ,8,FALSE)),IF($X$1=11,(VLOOKUP(B357,'X11'!$B:$AZ,8,FALSE)),IF($X$1=12,(VLOOKUP(B357,'X12'!$B:$AZ,8,FALSE)),IF($X$1=13,(VLOOKUP(B357,'X13'!$B:$AZ,8,FALSE)),"B")))))))))))))))</f>
        <v xml:space="preserve"> </v>
      </c>
      <c r="I357" s="183" t="str">
        <f ca="1">IF(ISERROR(IF($X$1=1,(VLOOKUP(B357,'X1'!$B:$AZ,2,FALSE)),IF($X$1=2,(VLOOKUP(B357,'X2'!$B:$AZ,2,FALSE)),IF($X$1=3,(VLOOKUP(B357,'X3'!$B:$AZ,2,FALSE)),IF($X$1=4,(VLOOKUP(B357,'X4'!$B:$AZ,2,FALSE)),IF($X$1=5,(VLOOKUP(B357,'X5'!$B:$AZ,2,FALSE)),IF($X$1=6,(VLOOKUP(B357,'X6'!$B:$AZ,2,FALSE)),IF($X$1=7,(VLOOKUP(B357,'X7'!$B:$AZ,2,FALSE)),IF($X$1=8,(VLOOKUP(B357,'X8'!$B:$AZ,2,FALSE)),IF($X$1=9,(VLOOKUP(B357,'X9'!$B:$AZ,2,FALSE)),IF($X$1=10,(VLOOKUP(B357,'X10'!$B:$AZ,2,FALSE)),IF($X$1=11,(VLOOKUP(B357,'X11'!$B:$AZ,2,FALSE)),IF($X$1=12,(VLOOKUP(B357,'X12'!$B:$AZ,2,FALSE)),IF($X$1=13,(VLOOKUP(B357,'X13'!$B:$AZ,2,FALSE)),"B"))))))))))))))=TRUE," ",(IF($X$1=1,(VLOOKUP(B357,'X1'!$B:$AZ,2,FALSE)),IF($X$1=2,(VLOOKUP(B357,'X2'!$B:$AZ,2,FALSE)),IF($X$1=3,(VLOOKUP(B357,'X3'!$B:$AZ,2,FALSE)),IF($X$1=4,(VLOOKUP(B357,'X4'!$B:$AZ,2,FALSE)),IF($X$1=5,(VLOOKUP(B357,'X5'!$B:$AZ,2,FALSE)),IF($X$1=6,(VLOOKUP(B357,'X6'!$B:$AZ,2,FALSE)),IF($X$1=7,(VLOOKUP(B357,'X7'!$B:$AZ,2,FALSE)),IF($X$1=8,(VLOOKUP(B357,'X8'!$B:$AZ,2,FALSE)),IF($X$1=9,(VLOOKUP(B357,'X9'!$B:$AZ,2,FALSE)),IF($X$1=10,(VLOOKUP(B357,'X10'!$B:$AZ,2,FALSE)),IF($X$1=11,(VLOOKUP(B357,'X11'!$B:$AZ,2,FALSE)),IF($X$1=12,(VLOOKUP(B357,'X12'!$B:$AZ,2,FALSE)),IF($X$1=13,(VLOOKUP(B357,'X13'!$B:$AZ,2,FALSE)),"B")))))))))))))))</f>
        <v xml:space="preserve"> </v>
      </c>
      <c r="J357" s="183" t="str">
        <f ca="1">IF(ISERROR(IF($X$1=1,(VLOOKUP(B357,'X1'!$B:$AZ,3,FALSE)),IF($X$1=2,(VLOOKUP(B357,'X2'!$B:$AZ,3,FALSE)),IF($X$1=3,(VLOOKUP(B357,'X3'!$B:$AZ,3,FALSE)),IF($X$1=4,(VLOOKUP(B357,'X4'!$B:$AZ,3,FALSE)),IF($X$1=5,(VLOOKUP(B357,'X5'!$B:$AZ,3,FALSE)),IF($X$1=6,(VLOOKUP(B357,'X6'!$B:$AZ,3,FALSE)),IF($X$1=7,(VLOOKUP(B357,'X7'!$B:$AZ,3,FALSE)),IF($X$1=8,(VLOOKUP(B357,'X8'!$B:$AZ,3,FALSE)),IF($X$1=9,(VLOOKUP(B357,'X9'!$B:$AZ,3,FALSE)),IF($X$1=10,(VLOOKUP(B357,'X10'!$B:$AZ,3,FALSE)),IF($X$1=11,(VLOOKUP(B357,'X11'!$B:$AZ,3,FALSE)),IF($X$1=12,(VLOOKUP(B357,'X12'!$B:$AZ,3,FALSE)),IF($X$1=13,(VLOOKUP(B357,'X13'!$B:$AZ,3,FALSE)),"B"))))))))))))))=TRUE," ",(IF($X$1=1,(VLOOKUP(B357,'X1'!$B:$AZ,3,FALSE)),IF($X$1=2,(VLOOKUP(B357,'X2'!$B:$AZ,3,FALSE)),IF($X$1=3,(VLOOKUP(B357,'X3'!$B:$AZ,3,FALSE)),IF($X$1=4,(VLOOKUP(B357,'X4'!$B:$AZ,3,FALSE)),IF($X$1=5,(VLOOKUP(B357,'X5'!$B:$AZ,3,FALSE)),IF($X$1=6,(VLOOKUP(B357,'X6'!$B:$AZ,3,FALSE)),IF($X$1=7,(VLOOKUP(B357,'X7'!$B:$AZ,3,FALSE)),IF($X$1=8,(VLOOKUP(B357,'X8'!$B:$AZ,3,FALSE)),IF($X$1=9,(VLOOKUP(B357,'X9'!$B:$AZ,3,FALSE)),IF($X$1=10,(VLOOKUP(B357,'X10'!$B:$AZ,3,FALSE)),IF($X$1=11,(VLOOKUP(B357,'X11'!$B:$AZ,3,FALSE)),IF($X$1=12,(VLOOKUP(B357,'X12'!$B:$AZ,3,FALSE)),IF($X$1=13,(VLOOKUP(B357,'X13'!$B:$AZ,3,FALSE)),"B")))))))))))))))</f>
        <v xml:space="preserve"> </v>
      </c>
      <c r="K357" s="183" t="str">
        <f ca="1">IF(ISERROR(IF($X$1=1,(VLOOKUP(B357,'X1'!$B:$AZ,5,FALSE)),IF($X$1=2,(VLOOKUP(B357,'X2'!$B:$AZ,5,FALSE)),IF($X$1=3,(VLOOKUP(B357,'X3'!$B:$AZ,5,FALSE)),IF($X$1=4,(VLOOKUP(B357,'X4'!$B:$AZ,5,FALSE)),IF($X$1=5,(VLOOKUP(B357,'X5'!$B:$AZ,5,FALSE)),IF($X$1=6,(VLOOKUP(B357,'X6'!$B:$AZ,5,FALSE)),IF($X$1=7,(VLOOKUP(B357,'X7'!$B:$AZ,5,FALSE)),IF($X$1=8,(VLOOKUP(B357,'X8'!$B:$AZ,5,FALSE)),IF($X$1=9,(VLOOKUP(B357,'X9'!$B:$AZ,5,FALSE)),IF($X$1=10,(VLOOKUP(B357,'X10'!$B:$AZ,5,FALSE)),IF($X$1=11,(VLOOKUP(B357,'X11'!$B:$AZ,5,FALSE)),IF($X$1=12,(VLOOKUP(B357,'X12'!$B:$AZ,5,FALSE)),IF($X$1=13,(VLOOKUP(B357,'X13'!$B:$AZ,5,FALSE)),"B"))))))))))))))=TRUE," ",(IF($X$1=1,(VLOOKUP(B357,'X1'!$B:$AZ,5,FALSE)),IF($X$1=2,(VLOOKUP(B357,'X2'!$B:$AZ,5,FALSE)),IF($X$1=3,(VLOOKUP(B357,'X3'!$B:$AZ,5,FALSE)),IF($X$1=4,(VLOOKUP(B357,'X4'!$B:$AZ,5,FALSE)),IF($X$1=5,(VLOOKUP(B357,'X5'!$B:$AZ,5,FALSE)),IF($X$1=6,(VLOOKUP(B357,'X6'!$B:$AZ,5,FALSE)),IF($X$1=7,(VLOOKUP(B357,'X7'!$B:$AZ,5,FALSE)),IF($X$1=8,(VLOOKUP(B357,'X8'!$B:$AZ,5,FALSE)),IF($X$1=9,(VLOOKUP(B357,'X9'!$B:$AZ,5,FALSE)),IF($X$1=10,(VLOOKUP(B357,'X10'!$B:$AZ,5,FALSE)),IF($X$1=11,(VLOOKUP(B357,'X11'!$B:$AZ,5,FALSE)),IF($X$1=12,(VLOOKUP(B357,'X12'!$B:$AZ,5,FALSE)),IF($X$1=13,(VLOOKUP(B357,'X13'!$B:$AZ,5,FALSE)),"B")))))))))))))))</f>
        <v xml:space="preserve"> </v>
      </c>
      <c r="L357" s="184" t="str">
        <f ca="1">IF(ISERROR(IF($X$1=1,(VLOOKUP(B357,'X1'!$B:$AZ,9,FALSE)),IF($X$1=2,(VLOOKUP(B357,'X2'!$B:$AZ,9,FALSE)),IF($X$1=3,(VLOOKUP(B357,'X3'!$B:$AZ,9,FALSE)),IF($X$1=4,(VLOOKUP(B357,'X4'!$B:$AZ,9,FALSE)),IF($X$1=5,(VLOOKUP(B357,'X5'!$B:$AZ,9,FALSE)),IF($X$1=6,(VLOOKUP(B357,'X6'!$B:$AZ,9,FALSE)),IF($X$1=7,(VLOOKUP(B357,'X7'!$B:$AZ,9,FALSE)),IF($X$1=8,(VLOOKUP(B357,'X8'!$B:$AZ,9,FALSE)),IF($X$1=9,(VLOOKUP(B357,'X9'!$B:$AZ,9,FALSE)),IF($X$1=10,(VLOOKUP(B357,'X10'!$B:$AZ,9,FALSE)),IF($X$1=11,(VLOOKUP(B357,'X11'!$B:$AZ,9,FALSE)),IF($X$1=12,(VLOOKUP(B357,'X12'!$B:$AZ,9,FALSE)),IF($X$1=13,(VLOOKUP(B357,'X13'!$B:$AZ,9,FALSE)),"B"))))))))))))))=TRUE," ",(IF($X$1=1,(VLOOKUP(B357,'X1'!$B:$AZ,9,FALSE)),IF($X$1=2,(VLOOKUP(B357,'X2'!$B:$AZ,9,FALSE)),IF($X$1=3,(VLOOKUP(B357,'X3'!$B:$AZ,9,FALSE)),IF($X$1=4,(VLOOKUP(B357,'X4'!$B:$AZ,9,FALSE)),IF($X$1=5,(VLOOKUP(B357,'X5'!$B:$AZ,9,FALSE)),IF($X$1=6,(VLOOKUP(B357,'X6'!$B:$AZ,9,FALSE)),IF($X$1=7,(VLOOKUP(B357,'X7'!$B:$AZ,9,FALSE)),IF($X$1=8,(VLOOKUP(B357,'X8'!$B:$AZ,9,FALSE)),IF($X$1=9,(VLOOKUP(B357,'X9'!$B:$AZ,9,FALSE)),IF($X$1=10,(VLOOKUP(B357,'X10'!$B:$AZ,9,FALSE)),IF($X$1=11,(VLOOKUP(B357,'X11'!$B:$AZ,9,FALSE)),IF($X$1=12,(VLOOKUP(B357,'X12'!$B:$AZ,9,FALSE)),IF($X$1=13,(VLOOKUP(B357,'X13'!$B:$AZ,9,FALSE)),"B")))))))))))))))</f>
        <v xml:space="preserve"> </v>
      </c>
      <c r="M357" s="184" t="str">
        <f ca="1">IF(ISERROR(IF($X$1=1,(VLOOKUP(B357,'X1'!$B:$AZ,10,FALSE)),IF($X$1=2,(VLOOKUP(B357,'X2'!$B:$AZ,10,FALSE)),IF($X$1=3,(VLOOKUP(B357,'X3'!$B:$AZ,10,FALSE)),IF($X$1=4,(VLOOKUP(B357,'X4'!$B:$AZ,10,FALSE)),IF($X$1=5,(VLOOKUP(B357,'X5'!$B:$AZ,10,FALSE)),IF($X$1=6,(VLOOKUP(B357,'X6'!$B:$AZ,10,FALSE)),IF($X$1=7,(VLOOKUP(B357,'X7'!$B:$AZ,10,FALSE)),IF($X$1=8,(VLOOKUP(B357,'X8'!$B:$AZ,10,FALSE)),IF($X$1=9,(VLOOKUP(B357,'X9'!$B:$AZ,10,FALSE)),IF($X$1=10,(VLOOKUP(B357,'X10'!$B:$AZ,10,FALSE)),IF($X$1=11,(VLOOKUP(B357,'X11'!$B:$AZ,10,FALSE)),IF($X$1=12,(VLOOKUP(B357,'X12'!$B:$AZ,10,FALSE)),IF($X$1=13,(VLOOKUP(B357,'X13'!$B:$AZ,10,FALSE)),"B"))))))))))))))=TRUE," ",(IF($X$1=1,(VLOOKUP(B357,'X1'!$B:$AZ,10,FALSE)),IF($X$1=2,(VLOOKUP(B357,'X2'!$B:$AZ,10,FALSE)),IF($X$1=3,(VLOOKUP(B357,'X3'!$B:$AZ,10,FALSE)),IF($X$1=4,(VLOOKUP(B357,'X4'!$B:$AZ,10,FALSE)),IF($X$1=5,(VLOOKUP(B357,'X5'!$B:$AZ,10,FALSE)),IF($X$1=6,(VLOOKUP(B357,'X6'!$B:$AZ,10,FALSE)),IF($X$1=7,(VLOOKUP(B357,'X7'!$B:$AZ,10,FALSE)),IF($X$1=8,(VLOOKUP(B357,'X8'!$B:$AZ,10,FALSE)),IF($X$1=9,(VLOOKUP(B357,'X9'!$B:$AZ,10,FALSE)),IF($X$1=10,(VLOOKUP(B357,'X10'!$B:$AZ,10,FALSE)),IF($X$1=11,(VLOOKUP(B357,'X11'!$B:$AZ,10,FALSE)),IF($X$1=12,(VLOOKUP(B357,'X12'!$B:$AZ,10,FALSE)),IF($X$1=13,(VLOOKUP(B357,'X13'!$B:$AZ,10,FALSE)),"B")))))))))))))))</f>
        <v xml:space="preserve"> </v>
      </c>
      <c r="N357" s="185" t="str">
        <f ca="1">IF(ISERROR(IF($X$1=1,(VLOOKUP(B357,'X1'!$B:$AZ,45,FALSE)),IF($X$1=2,(VLOOKUP(B357,'X2'!$B:$AZ,45,FALSE)),IF($X$1=3,(VLOOKUP(B357,'X3'!$B:$AZ,45,FALSE)),IF($X$1=4,(VLOOKUP(B357,'X4'!$B:$AZ,45,FALSE)),IF($X$1=5,(VLOOKUP(B357,'X5'!$B:$AZ,45,FALSE)),IF($X$1=6,(VLOOKUP(B357,'X6'!$B:$AZ,45,FALSE)),IF($X$1=7,(VLOOKUP(B357,'X7'!$B:$AZ,45,FALSE)),IF($X$1=8,(VLOOKUP(B357,'X8'!$B:$AZ,45,FALSE)),IF($X$1=9,(VLOOKUP(B357,'X9'!$B:$AZ,45,FALSE)),IF($X$1=10,(VLOOKUP(B357,'X10'!$B:$AZ,45,FALSE)),IF($X$1=11,(VLOOKUP(B357,'X11'!$B:$AZ,45,FALSE)),IF($X$1=12,(VLOOKUP(B357,'X12'!$B:$AZ,45,FALSE)),IF($X$1=13,(VLOOKUP(B357,'X13'!$B:$AZ,45,FALSE)),"B"))))))))))))))=TRUE," ",(IF($X$1=1,(VLOOKUP(B357,'X1'!$B:$AZ,45,FALSE)),IF($X$1=2,(VLOOKUP(B357,'X2'!$B:$AZ,45,FALSE)),IF($X$1=3,(VLOOKUP(B357,'X3'!$B:$AZ,45,FALSE)),IF($X$1=4,(VLOOKUP(B357,'X4'!$B:$AZ,45,FALSE)),IF($X$1=5,(VLOOKUP(B357,'X5'!$B:$AZ,45,FALSE)),IF($X$1=6,(VLOOKUP(B357,'X6'!$B:$AZ,45,FALSE)),IF($X$1=7,(VLOOKUP(B357,'X7'!$B:$AZ,45,FALSE)),IF($X$1=8,(VLOOKUP(B357,'X8'!$B:$AZ,45,FALSE)),IF($X$1=9,(VLOOKUP(B357,'X9'!$B:$AZ,45,FALSE)),IF($X$1=10,(VLOOKUP(B357,'X10'!$B:$AZ,45,FALSE)),IF($X$1=11,(VLOOKUP(B357,'X11'!$B:$AZ,45,FALSE)),IF($X$1=12,(VLOOKUP(B357,'X12'!$B:$AZ,45,FALSE)),IF($X$1=13,(VLOOKUP(B357,'X13'!$B:$AZ,45,FALSE)),"B")))))))))))))))</f>
        <v xml:space="preserve"> </v>
      </c>
      <c r="O357" s="184" t="str">
        <f ca="1">IF(ISERROR(IF($X$1=1,(VLOOKUP(B357,'X1'!$B:$AZ,11,FALSE)),IF($X$1=2,(VLOOKUP(B357,'X2'!$B:$AZ,11,FALSE)),IF($X$1=3,(VLOOKUP(B357,'X3'!$B:$AZ,11,FALSE)),IF($X$1=4,(VLOOKUP(B357,'X4'!$B:$AZ,11,FALSE)),IF($X$1=5,(VLOOKUP(B357,'X5'!$B:$AZ,11,FALSE)),IF($X$1=6,(VLOOKUP(B357,'X6'!$B:$AZ,11,FALSE)),IF($X$1=7,(VLOOKUP(B357,'X7'!$B:$AZ,11,FALSE)),IF($X$1=8,(VLOOKUP(B357,'X8'!$B:$AZ,11,FALSE)),IF($X$1=9,(VLOOKUP(B357,'X9'!$B:$AZ,11,FALSE)),IF($X$1=10,(VLOOKUP(B357,'X10'!$B:$AZ,11,FALSE)),IF($X$1=11,(VLOOKUP(B357,'X11'!$B:$AZ,11,FALSE)),IF($X$1=12,(VLOOKUP(B357,'X12'!$B:$AZ,11,FALSE)),IF($X$1=13,(VLOOKUP(B357,'X13'!$B:$AZ,11,FALSE)),"B"))))))))))))))=TRUE," ",(IF($X$1=1,(VLOOKUP(B357,'X1'!$B:$AZ,11,FALSE)),IF($X$1=2,(VLOOKUP(B357,'X2'!$B:$AZ,11,FALSE)),IF($X$1=3,(VLOOKUP(B357,'X3'!$B:$AZ,11,FALSE)),IF($X$1=4,(VLOOKUP(B357,'X4'!$B:$AZ,11,FALSE)),IF($X$1=5,(VLOOKUP(B357,'X5'!$B:$AZ,11,FALSE)),IF($X$1=6,(VLOOKUP(B357,'X6'!$B:$AZ,11,FALSE)),IF($X$1=7,(VLOOKUP(B357,'X7'!$B:$AZ,11,FALSE)),IF($X$1=8,(VLOOKUP(B357,'X8'!$B:$AZ,11,FALSE)),IF($X$1=9,(VLOOKUP(B357,'X9'!$B:$AZ,11,FALSE)),IF($X$1=10,(VLOOKUP(B357,'X10'!$B:$AZ,11,FALSE)),IF($X$1=11,(VLOOKUP(B357,'X11'!$B:$AZ,11,FALSE)),IF($X$1=12,(VLOOKUP(B357,'X12'!$B:$AZ,11,FALSE)),IF($X$1=13,(VLOOKUP(B357,'X13'!$B:$AZ,11,FALSE)),"B")))))))))))))))</f>
        <v xml:space="preserve"> </v>
      </c>
      <c r="P357" s="184" t="str">
        <f ca="1">IF(ISERROR(IF($X$1=1,(VLOOKUP(B357,'X1'!$B:$AZ,12,FALSE)),IF($X$1=2,(VLOOKUP(B357,'X2'!$B:$AZ,12,FALSE)),IF($X$1=3,(VLOOKUP(B357,'X3'!$B:$AZ,12,FALSE)),IF($X$1=4,(VLOOKUP(B357,'X4'!$B:$AZ,12,FALSE)),IF($X$1=5,(VLOOKUP(B357,'X5'!$B:$AZ,12,FALSE)),IF($X$1=6,(VLOOKUP(B357,'X6'!$B:$AZ,12,FALSE)),IF($X$1=7,(VLOOKUP(B357,'X7'!$B:$AZ,12,FALSE)),IF($X$1=8,(VLOOKUP(B357,'X8'!$B:$AZ,12,FALSE)),IF($X$1=9,(VLOOKUP(B357,'X9'!$B:$AZ,12,FALSE)),IF($X$1=10,(VLOOKUP(B357,'X10'!$B:$AZ,12,FALSE)),IF($X$1=11,(VLOOKUP(B357,'X11'!$B:$AZ,12,FALSE)),IF($X$1=12,(VLOOKUP(B357,'X12'!$B:$AZ,12,FALSE)),IF($X$1=13,(VLOOKUP(B357,'X13'!$B:$AZ,12,FALSE)),"B"))))))))))))))=TRUE," ",(IF($X$1=1,(VLOOKUP(B357,'X1'!$B:$AZ,12,FALSE)),IF($X$1=2,(VLOOKUP(B357,'X2'!$B:$AZ,12,FALSE)),IF($X$1=3,(VLOOKUP(B357,'X3'!$B:$AZ,12,FALSE)),IF($X$1=4,(VLOOKUP(B357,'X4'!$B:$AZ,12,FALSE)),IF($X$1=5,(VLOOKUP(B357,'X5'!$B:$AZ,12,FALSE)),IF($X$1=6,(VLOOKUP(B357,'X6'!$B:$AZ,12,FALSE)),IF($X$1=7,(VLOOKUP(B357,'X7'!$B:$AZ,12,FALSE)),IF($X$1=8,(VLOOKUP(B357,'X8'!$B:$AZ,12,FALSE)),IF($X$1=9,(VLOOKUP(B357,'X9'!$B:$AZ,12,FALSE)),IF($X$1=10,(VLOOKUP(B357,'X10'!$B:$AZ,12,FALSE)),IF($X$1=11,(VLOOKUP(B357,'X11'!$B:$AZ,12,FALSE)),IF($X$1=12,(VLOOKUP(B357,'X12'!$B:$AZ,12,FALSE)),IF($X$1=13,(VLOOKUP(B357,'X13'!$B:$AZ,12,FALSE)),"B")))))))))))))))</f>
        <v xml:space="preserve"> </v>
      </c>
      <c r="Q357" s="185" t="str">
        <f ca="1">IF(ISERROR(IF($X$1=1,(VLOOKUP(B357,'X1'!$B:$AZ,46,FALSE)),IF($X$1=2,(VLOOKUP(B357,'X2'!$B:$AZ,46,FALSE)),IF($X$1=3,(VLOOKUP(B357,'X3'!$B:$AZ,46,FALSE)),IF($X$1=4,(VLOOKUP(B357,'X4'!$B:$AZ,46,FALSE)),IF($X$1=5,(VLOOKUP(B357,'X5'!$B:$AZ,46,FALSE)),IF($X$1=6,(VLOOKUP(B357,'X6'!$B:$AZ,46,FALSE)),IF($X$1=7,(VLOOKUP(B357,'X7'!$B:$AZ,46,FALSE)),IF($X$1=8,(VLOOKUP(B357,'X8'!$B:$AZ,46,FALSE)),IF($X$1=9,(VLOOKUP(B357,'X9'!$B:$AZ,46,FALSE)),IF($X$1=10,(VLOOKUP(B357,'X10'!$B:$AZ,46,FALSE)),IF($X$1=11,(VLOOKUP(B357,'X11'!$B:$AZ,46,FALSE)),IF($X$1=12,(VLOOKUP(B357,'X12'!$B:$AZ,46,FALSE)),IF($X$1=13,(VLOOKUP(B357,'X13'!$B:$AZ,46,FALSE)),"B"))))))))))))))=TRUE," ",(IF($X$1=1,(VLOOKUP(B357,'X1'!$B:$AZ,46,FALSE)),IF($X$1=2,(VLOOKUP(B357,'X2'!$B:$AZ,46,FALSE)),IF($X$1=3,(VLOOKUP(B357,'X3'!$B:$AZ,46,FALSE)),IF($X$1=4,(VLOOKUP(B357,'X4'!$B:$AZ,46,FALSE)),IF($X$1=5,(VLOOKUP(B357,'X5'!$B:$AZ,46,FALSE)),IF($X$1=6,(VLOOKUP(B357,'X6'!$B:$AZ,46,FALSE)),IF($X$1=7,(VLOOKUP(B357,'X7'!$B:$AZ,46,FALSE)),IF($X$1=8,(VLOOKUP(B357,'X8'!$B:$AZ,46,FALSE)),IF($X$1=9,(VLOOKUP(B357,'X9'!$B:$AZ,46,FALSE)),IF($X$1=10,(VLOOKUP(B357,'X10'!$B:$AZ,46,FALSE)),IF($X$1=11,(VLOOKUP(B357,'X11'!$B:$AZ,46,FALSE)),IF($X$1=12,(VLOOKUP(B357,'X12'!$B:$AZ,46,FALSE)),IF($X$1=13,(VLOOKUP(B357,'X13'!$B:$AZ,46,FALSE)),"B")))))))))))))))</f>
        <v xml:space="preserve"> </v>
      </c>
      <c r="R357" s="185" t="str">
        <f ca="1">IF(ISERROR(IF($X$1=1,(VLOOKUP(B357,'X1'!$B:$AZ,15,FALSE)),IF($X$1=2,(VLOOKUP(B357,'X2'!$B:$AZ,15,FALSE)),IF($X$1=3,(VLOOKUP(B357,'X3'!$B:$AZ,15,FALSE)),IF($X$1=4,(VLOOKUP(B357,'X4'!$B:$AZ,15,FALSE)),IF($X$1=5,(VLOOKUP(B357,'X5'!$B:$AZ,15,FALSE)),IF($X$1=6,(VLOOKUP(B357,'X6'!$B:$AZ,15,FALSE)),IF($X$1=7,(VLOOKUP(B357,'X7'!$B:$AZ,15,FALSE)),IF($X$1=8,(VLOOKUP(B357,'X8'!$B:$AZ,15,FALSE)),IF($X$1=9,(VLOOKUP(B357,'X9'!$B:$AZ,15,FALSE)),IF($X$1=10,(VLOOKUP(B357,'X10'!$B:$AZ,15,FALSE)),IF($X$1=11,(VLOOKUP(B357,'X11'!$B:$AZ,15,FALSE)),IF($X$1=12,(VLOOKUP(B357,'X12'!$B:$AZ,15,FALSE)),IF($X$1=13,(VLOOKUP(B357,'X13'!$B:$AZ,15,FALSE)),"B"))))))))))))))=TRUE," ",(IF($X$1=1,(VLOOKUP(B357,'X1'!$B:$AZ,15,FALSE)),IF($X$1=2,(VLOOKUP(B357,'X2'!$B:$AZ,15,FALSE)),IF($X$1=3,(VLOOKUP(B357,'X3'!$B:$AZ,15,FALSE)),IF($X$1=4,(VLOOKUP(B357,'X4'!$B:$AZ,15,FALSE)),IF($X$1=5,(VLOOKUP(B357,'X5'!$B:$AZ,15,FALSE)),IF($X$1=6,(VLOOKUP(B357,'X6'!$B:$AZ,15,FALSE)),IF($X$1=7,(VLOOKUP(B357,'X7'!$B:$AZ,15,FALSE)),IF($X$1=8,(VLOOKUP(B357,'X8'!$B:$AZ,15,FALSE)),IF($X$1=9,(VLOOKUP(B357,'X9'!$B:$AZ,15,FALSE)),IF($X$1=10,(VLOOKUP(B357,'X10'!$B:$AZ,15,FALSE)),IF($X$1=11,(VLOOKUP(B357,'X11'!$B:$AZ,15,FALSE)),IF($X$1=12,(VLOOKUP(B357,'X12'!$B:$AZ,15,FALSE)),IF($X$1=13,(VLOOKUP(B357,'X13'!$B:$AZ,15,FALSE)),"B")))))))))))))))</f>
        <v xml:space="preserve"> </v>
      </c>
      <c r="S357" s="185" t="str">
        <f ca="1">IF(ISERROR(IF((IF($X$1=1,(VLOOKUP(B357,'X1'!$B:$AZ,14,FALSE)),(IF($X$1=2,(VLOOKUP(B357,'X2'!$B:$AZ,14,FALSE)),(IF($X$1=3,(VLOOKUP(B357,'X3'!$B:$AZ,14,FALSE)),(IF($X$1=4,(VLOOKUP(B357,'X4'!$B:$AZ,14,FALSE)),(IF($X$1=5,(VLOOKUP(B357,'X5'!$B:$AZ,14,FALSE)),(IF($X$1=6,(VLOOKUP(B357,'X6'!$B:$AZ,14,FALSE)),(IF($X$1=7,(VLOOKUP(B357,'X7'!$B:$AZ,14,FALSE)),(IF($X$1=8,(VLOOKUP(B357,'X8'!$B:$AZ,14,FALSE)),(IF($X$1=9,(VLOOKUP(B357,'X9'!$B:$AZ,14,FALSE)),(IF($X$1=10,(VLOOKUP(B357,'X10'!$B:$AZ,14,FALSE)),(IF($X$1=11,(VLOOKUP(B357,'X11'!$B:$AZ,14,FALSE)),(IF($X$1=12,(VLOOKUP(B357,'X12'!$B:$AZ,14,FALSE)),(VLOOKUP(B357,'X13'!$B:$AZ,14,FALSE))))))))))))))))))))))))))=$V$1," ",(IF($X$1=1,(VLOOKUP(B357,'X1'!$B:$AZ,14,FALSE)),(IF($X$1=2,(VLOOKUP(B357,'X2'!$B:$AZ,14,FALSE)),(IF($X$1=3,(VLOOKUP(B357,'X3'!$B:$AZ,14,FALSE)),(IF($X$1=4,(VLOOKUP(B357,'X4'!$B:$AZ,14,FALSE)),(IF($X$1=5,(VLOOKUP(B357,'X5'!$B:$AZ,14,FALSE)),(IF($X$1=6,(VLOOKUP(B357,'X6'!$B:$AZ,14,FALSE)),(IF($X$1=7,(VLOOKUP(B357,'X7'!$B:$AZ,14,FALSE)),(IF($X$1=8,(VLOOKUP(B357,'X8'!$B:$AZ,14,FALSE)),(IF($X$1=9,(VLOOKUP(B357,'X9'!$B:$AZ,14,FALSE)),(IF($X$1=10,(VLOOKUP(B357,'X10'!$B:$AZ,14,FALSE)),(IF($X$1=11,(VLOOKUP(B357,'X11'!$B:$AZ,14,FALSE)),(IF($X$1=12,(VLOOKUP(B357,'X12'!$B:$AZ,14,FALSE)),(VLOOKUP(B357,'X13'!$B:$AZ,14,FALSE))))))))))))))))))))))))))))=TRUE," ",(IF((IF($X$1=1,(VLOOKUP(B357,'X1'!$B:$AZ,14,FALSE)),(IF($X$1=2,(VLOOKUP(B357,'X2'!$B:$AZ,14,FALSE)),(IF($X$1=3,(VLOOKUP(B357,'X3'!$B:$AZ,14,FALSE)),(IF($X$1=4,(VLOOKUP(B357,'X4'!$B:$AZ,14,FALSE)),(IF($X$1=5,(VLOOKUP(B357,'X5'!$B:$AZ,14,FALSE)),(IF($X$1=6,(VLOOKUP(B357,'X6'!$B:$AZ,14,FALSE)),(IF($X$1=7,(VLOOKUP(B357,'X7'!$B:$AZ,14,FALSE)),(IF($X$1=8,(VLOOKUP(B357,'X8'!$B:$AZ,14,FALSE)),(IF($X$1=9,(VLOOKUP(B357,'X9'!$B:$AZ,14,FALSE)),(IF($X$1=10,(VLOOKUP(B357,'X10'!$B:$AZ,14,FALSE)),(IF($X$1=11,(VLOOKUP(B357,'X11'!$B:$AZ,14,FALSE)),(IF($X$1=12,(VLOOKUP(B357,'X12'!$B:$AZ,14,FALSE)),(VLOOKUP(B357,'X13'!$B:$AZ,14,FALSE))))))))))))))))))))))))))=$V$1," ",(IF($X$1=1,(VLOOKUP(B357,'X1'!$B:$AZ,14,FALSE)),(IF($X$1=2,(VLOOKUP(B357,'X2'!$B:$AZ,14,FALSE)),(IF($X$1=3,(VLOOKUP(B357,'X3'!$B:$AZ,14,FALSE)),(IF($X$1=4,(VLOOKUP(B357,'X4'!$B:$AZ,14,FALSE)),(IF($X$1=5,(VLOOKUP(B357,'X5'!$B:$AZ,14,FALSE)),(IF($X$1=6,(VLOOKUP(B357,'X6'!$B:$AZ,14,FALSE)),(IF($X$1=7,(VLOOKUP(B357,'X7'!$B:$AZ,14,FALSE)),(IF($X$1=8,(VLOOKUP(B357,'X8'!$B:$AZ,14,FALSE)),(IF($X$1=9,(VLOOKUP(B357,'X9'!$B:$AZ,14,FALSE)),(IF($X$1=10,(VLOOKUP(B357,'X10'!$B:$AZ,14,FALSE)),(IF($X$1=11,(VLOOKUP(B357,'X11'!$B:$AZ,14,FALSE)),(IF($X$1=12,(VLOOKUP(B357,'X12'!$B:$AZ,14,FALSE)),(VLOOKUP(B357,'X13'!$B:$AZ,14,FALSE)))))))))))))))))))))))))))))</f>
        <v xml:space="preserve"> </v>
      </c>
    </row>
    <row r="358" spans="1:19" ht="14.1" customHeight="1" x14ac:dyDescent="0.2">
      <c r="A358" s="156" t="s">
        <v>1058</v>
      </c>
      <c r="B358" s="122" t="str">
        <f>IF(ISERROR(IF($U$16=1,(VLOOKUP(A358,$AC$89:$AH$125,2,FALSE)),IF((IF($X$1=1,'X1'!B317,(IF($X$1=2,'X2'!B317,(IF($X$1=3,'X3'!B317,(IF($X$1=4,'X4'!B317,(IF($X$1=5,'X5'!B317,(IF($X$1=6,'X6'!B317,(IF($X$1=7,'X7'!B317,(IF($X$1=8,'X8'!B317,(IF($X$1=9,'X9'!B317,(IF($X$1=10,'X10'!B317,(IF($X$1=11,'X11'!B317,(IF($X$1=12,'X12'!B317,'X13'!B317))))))))))))))))))))))))="","",(IF($X$1=1,'X1'!B317,(IF($X$1=2,'X2'!B317,(IF($X$1=3,'X3'!B317,(IF($X$1=4,'X4'!B317,(IF($X$1=5,'X5'!B317,(IF($X$1=6,'X6'!B317,(IF($X$1=7,'X7'!B317,(IF($X$1=8,'X8'!B317,(IF($X$1=9,'X9'!B317,(IF($X$1=10,'X10'!B317,(IF($X$1=11,'X11'!B317,(IF($X$1=12,'X12'!B317,'X13'!B317)))))))))))))))))))))))))))=TRUE," ",(IF($U$16=1,(VLOOKUP(A358,$AC$89:$AH$125,2,FALSE)),IF((IF($X$1=1,'X1'!B317,(IF($X$1=2,'X2'!B317,(IF($X$1=3,'X3'!B317,(IF($X$1=4,'X4'!B317,(IF($X$1=5,'X5'!B317,(IF($X$1=6,'X6'!B317,(IF($X$1=7,'X7'!B317,(IF($X$1=8,'X8'!B317,(IF($X$1=9,'X9'!B317,(IF($X$1=10,'X10'!B317,(IF($X$1=11,'X11'!B317,(IF($X$1=12,'X12'!B317,'X13'!B317))))))))))))))))))))))))="","",(IF($X$1=1,'X1'!B317,(IF($X$1=2,'X2'!B317,(IF($X$1=3,'X3'!B317,(IF($X$1=4,'X4'!B317,(IF($X$1=5,'X5'!B317,(IF($X$1=6,'X6'!B317,(IF($X$1=7,'X7'!B317,(IF($X$1=8,'X8'!B317,(IF($X$1=9,'X9'!B317,(IF($X$1=10,'X10'!B317,(IF($X$1=11,'X11'!B317,(IF($X$1=12,'X12'!B317,'X13'!B317))))))))))))))))))))))))))))</f>
        <v/>
      </c>
      <c r="C358" s="181" t="str">
        <f ca="1">IF(ISERROR(IF($X$1=1,(VLOOKUP(B358,'X1'!$B:$AZ,47,FALSE)),IF($X$1=2,(VLOOKUP(B358,'X2'!$B:$AZ,47,FALSE)),IF($X$1=3,(VLOOKUP(B358,'X3'!$B:$AZ,47,FALSE)),IF($X$1=4,(VLOOKUP(B358,'X4'!$B:$AZ,47,FALSE)),IF($X$1=5,(VLOOKUP(B358,'X5'!$B:$AZ,47,FALSE)),IF($X$1=6,(VLOOKUP(B358,'X6'!$B:$AZ,47,FALSE)),IF($X$1=7,(VLOOKUP(B358,'X7'!$B:$AZ,47,FALSE)),IF($X$1=8,(VLOOKUP(B358,'X8'!$B:$AZ,47,FALSE)),IF($X$1=9,(VLOOKUP(B358,'X9'!$B:$AZ,47,FALSE)),IF($X$1=10,(VLOOKUP(B358,'X10'!$B:$AZ,47,FALSE)),IF($X$1=11,(VLOOKUP(B358,'X11'!$B:$AZ,47,FALSE)),IF($X$1=12,(VLOOKUP(B358,'X12'!$B:$AZ,47,FALSE)),IF($X$1=13,(VLOOKUP(B358,'X13'!$B:$AZ,47,FALSE)),"B"))))))))))))))=TRUE," ",(IF($X$1=1,(VLOOKUP(B358,'X1'!$B:$AZ,47,FALSE)),IF($X$1=2,(VLOOKUP(B358,'X2'!$B:$AZ,47,FALSE)),IF($X$1=3,(VLOOKUP(B358,'X3'!$B:$AZ,47,FALSE)),IF($X$1=4,(VLOOKUP(B358,'X4'!$B:$AZ,47,FALSE)),IF($X$1=5,(VLOOKUP(B358,'X5'!$B:$AZ,47,FALSE)),IF($X$1=6,(VLOOKUP(B358,'X6'!$B:$AZ,47,FALSE)),IF($X$1=7,(VLOOKUP(B358,'X7'!$B:$AZ,47,FALSE)),IF($X$1=8,(VLOOKUP(B358,'X8'!$B:$AZ,47,FALSE)),IF($X$1=9,(VLOOKUP(B358,'X9'!$B:$AZ,47,FALSE)),IF($X$1=10,(VLOOKUP(B358,'X10'!$B:$AZ,47,FALSE)),IF($X$1=11,(VLOOKUP(B358,'X11'!$B:$AZ,47,FALSE)),IF($X$1=12,(VLOOKUP(B358,'X12'!$B:$AZ,47,FALSE)),IF($X$1=13,(VLOOKUP(B358,'X13'!$B:$AZ,47,FALSE)),"B")))))))))))))))</f>
        <v xml:space="preserve"> </v>
      </c>
      <c r="D358" s="181" t="str">
        <f ca="1">IF(ISERROR(IF($X$1=1,(VLOOKUP(B358,'X1'!$B:$AP,41,FALSE)),IF($X$1=2,(VLOOKUP(B358,'X2'!$B:$AP,41,FALSE)),IF($X$1=3,(VLOOKUP(B358,'X3'!$B:$AP,41,FALSE)),IF($X$1=4,(VLOOKUP(B358,'X4'!$B:$AP,41,FALSE)),IF($X$1=5,(VLOOKUP(B358,'X5'!$B:$AP,41,FALSE)),IF($X$1=6,(VLOOKUP(B358,'X6'!$B:$AP,41,FALSE)),IF($X$1=7,(VLOOKUP(B358,'X7'!$B:$AP,41,FALSE)),IF($X$1=8,(VLOOKUP(B358,'X8'!$B:$AP,41,FALSE)),IF($X$1=9,(VLOOKUP(B358,'X9'!$B:$AP,41,FALSE)),IF($X$1=10,(VLOOKUP(B358,'X10'!$B:$AP,41,FALSE)),IF($X$1=11,(VLOOKUP(B358,'X11'!$B:$AP,41,FALSE)),IF($X$1=12,(VLOOKUP(B358,'X12'!$B:$AP,41,FALSE)),IF($X$1=13,(VLOOKUP(B358,'X13'!$B:$AP,41,FALSE)),"B"))))))))))))))=TRUE," ",(IF($X$1=1,(VLOOKUP(B358,'X1'!$B:$AP,41,FALSE)),IF($X$1=2,(VLOOKUP(B358,'X2'!$B:$AP,41,FALSE)),IF($X$1=3,(VLOOKUP(B358,'X3'!$B:$AP,41,FALSE)),IF($X$1=4,(VLOOKUP(B358,'X4'!$B:$AP,41,FALSE)),IF($X$1=5,(VLOOKUP(B358,'X5'!$B:$AP,41,FALSE)),IF($X$1=6,(VLOOKUP(B358,'X6'!$B:$AP,41,FALSE)),IF($X$1=7,(VLOOKUP(B358,'X7'!$B:$AP,41,FALSE)),IF($X$1=8,(VLOOKUP(B358,'X8'!$B:$AP,41,FALSE)),IF($X$1=9,(VLOOKUP(B358,'X9'!$B:$AP,41,FALSE)),IF($X$1=10,(VLOOKUP(B358,'X10'!$B:$AP,41,FALSE)),IF($X$1=11,(VLOOKUP(B358,'X11'!$B:$AP,41,FALSE)),IF($X$1=12,(VLOOKUP(B358,'X12'!$B:$AP,41,FALSE)),IF($X$1=13,(VLOOKUP(B358,'X13'!$B:$AP,41,FALSE)),"B")))))))))))))))</f>
        <v xml:space="preserve"> </v>
      </c>
      <c r="E358" s="182" t="str">
        <f ca="1">IF(ISERROR(IF($X$1=1,(VLOOKUP(B358,'X1'!$B:$AP,7,FALSE)),IF($X$1=2,(VLOOKUP(B358,'X2'!$B:$AP,7,FALSE)),IF($X$1=3,(VLOOKUP(B358,'X3'!$B:$AP,7,FALSE)),IF($X$1=4,(VLOOKUP(B358,'X4'!$B:$AP,7,FALSE)),IF($X$1=5,(VLOOKUP(B358,'X5'!$B:$AP,7,FALSE)),IF($X$1=6,(VLOOKUP(B358,'X6'!$B:$AP,7,FALSE)),IF($X$1=7,(VLOOKUP(B358,'X7'!$B:$AP,7,FALSE)),IF($X$1=8,(VLOOKUP(B358,'X8'!$B:$AP,7,FALSE)),IF($X$1=9,(VLOOKUP(B358,'X9'!$B:$AP,7,FALSE)),IF($X$1=10,(VLOOKUP(B358,'X10'!$B:$AP,7,FALSE)),IF($X$1=11,(VLOOKUP(B358,'X11'!$B:$AP,7,FALSE)),IF($X$1=12,(VLOOKUP(B358,'X12'!$B:$AP,7,FALSE)),IF($X$1=13,(VLOOKUP(B358,'X13'!$B:$AP,7,FALSE)),"B"))))))))))))))=TRUE," ",(IF($X$1=1,(VLOOKUP(B358,'X1'!$B:$AP,7,FALSE)),IF($X$1=2,(VLOOKUP(B358,'X2'!$B:$AP,7,FALSE)),IF($X$1=3,(VLOOKUP(B358,'X3'!$B:$AP,7,FALSE)),IF($X$1=4,(VLOOKUP(B358,'X4'!$B:$AP,7,FALSE)),IF($X$1=5,(VLOOKUP(B358,'X5'!$B:$AP,7,FALSE)),IF($X$1=6,(VLOOKUP(B358,'X6'!$B:$AP,7,FALSE)),IF($X$1=7,(VLOOKUP(B358,'X7'!$B:$AP,7,FALSE)),IF($X$1=8,(VLOOKUP(B358,'X8'!$B:$AP,7,FALSE)),IF($X$1=9,(VLOOKUP(B358,'X9'!$B:$AP,7,FALSE)),IF($X$1=10,(VLOOKUP(B358,'X10'!$B:$AP,7,FALSE)),IF($X$1=11,(VLOOKUP(B358,'X11'!$B:$AP,7,FALSE)),IF($X$1=12,(VLOOKUP(B358,'X12'!$B:$AP,7,FALSE)),IF($X$1=13,(VLOOKUP(B358,'X13'!$B:$AP,7,FALSE)),"B")))))))))))))))</f>
        <v xml:space="preserve"> </v>
      </c>
      <c r="F358" s="182" t="str">
        <f ca="1">IF(ISERROR(IF((IF($X$1=1,(VLOOKUP(B358,'X1'!$B:$AO,6,FALSE)),(IF($X$1=2,(VLOOKUP(B358,'X2'!$B:$AO,6,FALSE)),(IF($X$1=3,(VLOOKUP(B358,'X3'!$B:$AO,6,FALSE)),(IF($X$1=4,(VLOOKUP(B358,'X4'!$B:$AO,6,FALSE)),(IF($X$1=5,(VLOOKUP(B358,'X5'!$B:$AO,6,FALSE)),(IF($X$1=6,(VLOOKUP(B358,'X6'!$B:$AO,6,FALSE)),(IF($X$1=7,(VLOOKUP(B358,'X7'!$B:$AO,6,FALSE)),(IF($X$1=8,(VLOOKUP(B358,'X8'!$B:$AO,6,FALSE)),(IF($X$1=9,(VLOOKUP(B358,'X9'!$B:$AO,6,FALSE)),(IF($X$1=10,(VLOOKUP(B358,'X10'!$B:$AO,6,FALSE)),(IF($X$1=11,(VLOOKUP(B358,'X11'!$B:$AO,6,FALSE)),(IF($X$1=12,(VLOOKUP(B358,'X12'!$B:$AO,6,FALSE)),(VLOOKUP(B358,'X13'!$B:$AO,6,FALSE))))))))))))))))))))))))))=$V$1," ",(IF($X$1=1,(VLOOKUP(B358,'X1'!$B:$AO,6,FALSE)),(IF($X$1=2,(VLOOKUP(B358,'X2'!$B:$AO,6,FALSE)),(IF($X$1=3,(VLOOKUP(B358,'X3'!$B:$AO,6,FALSE)),(IF($X$1=4,(VLOOKUP(B358,'X4'!$B:$AO,6,FALSE)),(IF($X$1=5,(VLOOKUP(B358,'X5'!$B:$AO,6,FALSE)),(IF($X$1=6,(VLOOKUP(B358,'X6'!$B:$AO,6,FALSE)),(IF($X$1=7,(VLOOKUP(B358,'X7'!$B:$AO,6,FALSE)),(IF($X$1=8,(VLOOKUP(B358,'X8'!$B:$AO,6,FALSE)),(IF($X$1=9,(VLOOKUP(B358,'X9'!$B:$AO,6,FALSE)),(IF($X$1=10,(VLOOKUP(B358,'X10'!$B:$AO,6,FALSE)),(IF($X$1=11,(VLOOKUP(B358,'X11'!$B:$AO,6,FALSE)),(IF($X$1=12,(VLOOKUP(B358,'X12'!$B:$AO,6,FALSE)),(VLOOKUP(B358,'X13'!$B:$AO,6,FALSE))))))))))))))))))))))))))))=TRUE," ",(IF((IF($X$1=1,(VLOOKUP(B358,'X1'!$B:$AO,6,FALSE)),(IF($X$1=2,(VLOOKUP(B358,'X2'!$B:$AO,6,FALSE)),(IF($X$1=3,(VLOOKUP(B358,'X3'!$B:$AO,6,FALSE)),(IF($X$1=4,(VLOOKUP(B358,'X4'!$B:$AO,6,FALSE)),(IF($X$1=5,(VLOOKUP(B358,'X5'!$B:$AO,6,FALSE)),(IF($X$1=6,(VLOOKUP(B358,'X6'!$B:$AO,6,FALSE)),(IF($X$1=7,(VLOOKUP(B358,'X7'!$B:$AO,6,FALSE)),(IF($X$1=8,(VLOOKUP(B358,'X8'!$B:$AO,6,FALSE)),(IF($X$1=9,(VLOOKUP(B358,'X9'!$B:$AO,6,FALSE)),(IF($X$1=10,(VLOOKUP(B358,'X10'!$B:$AO,6,FALSE)),(IF($X$1=11,(VLOOKUP(B358,'X11'!$B:$AO,6,FALSE)),(IF($X$1=12,(VLOOKUP(B358,'X12'!$B:$AO,6,FALSE)),(VLOOKUP(B358,'X13'!$B:$AO,6,FALSE))))))))))))))))))))))))))=$V$1," ",(IF($X$1=1,(VLOOKUP(B358,'X1'!$B:$AO,6,FALSE)),(IF($X$1=2,(VLOOKUP(B358,'X2'!$B:$AO,6,FALSE)),(IF($X$1=3,(VLOOKUP(B358,'X3'!$B:$AO,6,FALSE)),(IF($X$1=4,(VLOOKUP(B358,'X4'!$B:$AO,6,FALSE)),(IF($X$1=5,(VLOOKUP(B358,'X5'!$B:$AO,6,FALSE)),(IF($X$1=6,(VLOOKUP(B358,'X6'!$B:$AO,6,FALSE)),(IF($X$1=7,(VLOOKUP(B358,'X7'!$B:$AO,6,FALSE)),(IF($X$1=8,(VLOOKUP(B358,'X8'!$B:$AO,6,FALSE)),(IF($X$1=9,(VLOOKUP(B358,'X9'!$B:$AO,6,FALSE)),(IF($X$1=10,(VLOOKUP(B358,'X10'!$B:$AO,6,FALSE)),(IF($X$1=11,(VLOOKUP(B358,'X11'!$B:$AO,6,FALSE)),(IF($X$1=12,(VLOOKUP(B358,'X12'!$B:$AO,6,FALSE)),(VLOOKUP(B358,'X13'!$B:$AO,6,FALSE)))))))))))))))))))))))))))))</f>
        <v xml:space="preserve"> </v>
      </c>
      <c r="G358" s="182" t="str">
        <f ca="1">IF(ISERROR(IF($X$1=1,(VLOOKUP(B358,'X1'!$B:$AZ,44,FALSE)),IF($X$1=2,(VLOOKUP(B358,'X2'!$B:$AZ,44,FALSE)),IF($X$1=3,(VLOOKUP(B358,'X3'!$B:$AZ,44,FALSE)),IF($X$1=4,(VLOOKUP(B358,'X4'!$B:$AZ,44,FALSE)),IF($X$1=5,(VLOOKUP(B358,'X5'!$B:$AZ,44,FALSE)),IF($X$1=6,(VLOOKUP(B358,'X6'!$B:$AZ,44,FALSE)),IF($X$1=7,(VLOOKUP(B358,'X7'!$B:$AZ,44,FALSE)),IF($X$1=8,(VLOOKUP(B358,'X8'!$B:$AZ,44,FALSE)),IF($X$1=9,(VLOOKUP(B358,'X9'!$B:$AZ,44,FALSE)),IF($X$1=10,(VLOOKUP(B358,'X10'!$B:$AZ,44,FALSE)),IF($X$1=11,(VLOOKUP(B358,'X11'!$B:$AZ,44,FALSE)),IF($X$1=12,(VLOOKUP(B358,'X12'!$B:$AZ,44,FALSE)),IF($X$1=13,(VLOOKUP(B358,'X13'!$B:$AZ,44,FALSE)),"B"))))))))))))))=TRUE," ",(IF($X$1=1,(VLOOKUP(B358,'X1'!$B:$AZ,44,FALSE)),IF($X$1=2,(VLOOKUP(B358,'X2'!$B:$AZ,44,FALSE)),IF($X$1=3,(VLOOKUP(B358,'X3'!$B:$AZ,44,FALSE)),IF($X$1=4,(VLOOKUP(B358,'X4'!$B:$AZ,44,FALSE)),IF($X$1=5,(VLOOKUP(B358,'X5'!$B:$AZ,44,FALSE)),IF($X$1=6,(VLOOKUP(B358,'X6'!$B:$AZ,44,FALSE)),IF($X$1=7,(VLOOKUP(B358,'X7'!$B:$AZ,44,FALSE)),IF($X$1=8,(VLOOKUP(B358,'X8'!$B:$AZ,44,FALSE)),IF($X$1=9,(VLOOKUP(B358,'X9'!$B:$AZ,44,FALSE)),IF($X$1=10,(VLOOKUP(B358,'X10'!$B:$AZ,44,FALSE)),IF($X$1=11,(VLOOKUP(B358,'X11'!$B:$AZ,44,FALSE)),IF($X$1=12,(VLOOKUP(B358,'X12'!$B:$AZ,44,FALSE)),IF($X$1=13,(VLOOKUP(B358,'X13'!$B:$AZ,44,FALSE)),"B")))))))))))))))</f>
        <v xml:space="preserve"> </v>
      </c>
      <c r="H358" s="182" t="str">
        <f ca="1">IF(ISERROR(IF($X$1=1,(VLOOKUP(B358,'X1'!$B:$AZ,8,FALSE)),IF($X$1=2,(VLOOKUP(B358,'X2'!$B:$AZ,8,FALSE)),IF($X$1=3,(VLOOKUP(B358,'X3'!$B:$AZ,8,FALSE)),IF($X$1=4,(VLOOKUP(B358,'X4'!$B:$AZ,8,FALSE)),IF($X$1=5,(VLOOKUP(B358,'X5'!$B:$AZ,8,FALSE)),IF($X$1=6,(VLOOKUP(B358,'X6'!$B:$AZ,8,FALSE)),IF($X$1=7,(VLOOKUP(B358,'X7'!$B:$AZ,8,FALSE)),IF($X$1=8,(VLOOKUP(B358,'X8'!$B:$AZ,8,FALSE)),IF($X$1=9,(VLOOKUP(B358,'X9'!$B:$AZ,8,FALSE)),IF($X$1=10,(VLOOKUP(B358,'X10'!$B:$AZ,8,FALSE)),IF($X$1=11,(VLOOKUP(B358,'X11'!$B:$AZ,8,FALSE)),IF($X$1=12,(VLOOKUP(B358,'X12'!$B:$AZ,8,FALSE)),IF($X$1=13,(VLOOKUP(B358,'X13'!$B:$AZ,8,FALSE)),"B"))))))))))))))=TRUE," ",(IF($X$1=1,(VLOOKUP(B358,'X1'!$B:$AZ,8,FALSE)),IF($X$1=2,(VLOOKUP(B358,'X2'!$B:$AZ,8,FALSE)),IF($X$1=3,(VLOOKUP(B358,'X3'!$B:$AZ,8,FALSE)),IF($X$1=4,(VLOOKUP(B358,'X4'!$B:$AZ,8,FALSE)),IF($X$1=5,(VLOOKUP(B358,'X5'!$B:$AZ,8,FALSE)),IF($X$1=6,(VLOOKUP(B358,'X6'!$B:$AZ,8,FALSE)),IF($X$1=7,(VLOOKUP(B358,'X7'!$B:$AZ,8,FALSE)),IF($X$1=8,(VLOOKUP(B358,'X8'!$B:$AZ,8,FALSE)),IF($X$1=9,(VLOOKUP(B358,'X9'!$B:$AZ,8,FALSE)),IF($X$1=10,(VLOOKUP(B358,'X10'!$B:$AZ,8,FALSE)),IF($X$1=11,(VLOOKUP(B358,'X11'!$B:$AZ,8,FALSE)),IF($X$1=12,(VLOOKUP(B358,'X12'!$B:$AZ,8,FALSE)),IF($X$1=13,(VLOOKUP(B358,'X13'!$B:$AZ,8,FALSE)),"B")))))))))))))))</f>
        <v xml:space="preserve"> </v>
      </c>
      <c r="I358" s="183" t="str">
        <f ca="1">IF(ISERROR(IF($X$1=1,(VLOOKUP(B358,'X1'!$B:$AZ,2,FALSE)),IF($X$1=2,(VLOOKUP(B358,'X2'!$B:$AZ,2,FALSE)),IF($X$1=3,(VLOOKUP(B358,'X3'!$B:$AZ,2,FALSE)),IF($X$1=4,(VLOOKUP(B358,'X4'!$B:$AZ,2,FALSE)),IF($X$1=5,(VLOOKUP(B358,'X5'!$B:$AZ,2,FALSE)),IF($X$1=6,(VLOOKUP(B358,'X6'!$B:$AZ,2,FALSE)),IF($X$1=7,(VLOOKUP(B358,'X7'!$B:$AZ,2,FALSE)),IF($X$1=8,(VLOOKUP(B358,'X8'!$B:$AZ,2,FALSE)),IF($X$1=9,(VLOOKUP(B358,'X9'!$B:$AZ,2,FALSE)),IF($X$1=10,(VLOOKUP(B358,'X10'!$B:$AZ,2,FALSE)),IF($X$1=11,(VLOOKUP(B358,'X11'!$B:$AZ,2,FALSE)),IF($X$1=12,(VLOOKUP(B358,'X12'!$B:$AZ,2,FALSE)),IF($X$1=13,(VLOOKUP(B358,'X13'!$B:$AZ,2,FALSE)),"B"))))))))))))))=TRUE," ",(IF($X$1=1,(VLOOKUP(B358,'X1'!$B:$AZ,2,FALSE)),IF($X$1=2,(VLOOKUP(B358,'X2'!$B:$AZ,2,FALSE)),IF($X$1=3,(VLOOKUP(B358,'X3'!$B:$AZ,2,FALSE)),IF($X$1=4,(VLOOKUP(B358,'X4'!$B:$AZ,2,FALSE)),IF($X$1=5,(VLOOKUP(B358,'X5'!$B:$AZ,2,FALSE)),IF($X$1=6,(VLOOKUP(B358,'X6'!$B:$AZ,2,FALSE)),IF($X$1=7,(VLOOKUP(B358,'X7'!$B:$AZ,2,FALSE)),IF($X$1=8,(VLOOKUP(B358,'X8'!$B:$AZ,2,FALSE)),IF($X$1=9,(VLOOKUP(B358,'X9'!$B:$AZ,2,FALSE)),IF($X$1=10,(VLOOKUP(B358,'X10'!$B:$AZ,2,FALSE)),IF($X$1=11,(VLOOKUP(B358,'X11'!$B:$AZ,2,FALSE)),IF($X$1=12,(VLOOKUP(B358,'X12'!$B:$AZ,2,FALSE)),IF($X$1=13,(VLOOKUP(B358,'X13'!$B:$AZ,2,FALSE)),"B")))))))))))))))</f>
        <v xml:space="preserve"> </v>
      </c>
      <c r="J358" s="183" t="str">
        <f ca="1">IF(ISERROR(IF($X$1=1,(VLOOKUP(B358,'X1'!$B:$AZ,3,FALSE)),IF($X$1=2,(VLOOKUP(B358,'X2'!$B:$AZ,3,FALSE)),IF($X$1=3,(VLOOKUP(B358,'X3'!$B:$AZ,3,FALSE)),IF($X$1=4,(VLOOKUP(B358,'X4'!$B:$AZ,3,FALSE)),IF($X$1=5,(VLOOKUP(B358,'X5'!$B:$AZ,3,FALSE)),IF($X$1=6,(VLOOKUP(B358,'X6'!$B:$AZ,3,FALSE)),IF($X$1=7,(VLOOKUP(B358,'X7'!$B:$AZ,3,FALSE)),IF($X$1=8,(VLOOKUP(B358,'X8'!$B:$AZ,3,FALSE)),IF($X$1=9,(VLOOKUP(B358,'X9'!$B:$AZ,3,FALSE)),IF($X$1=10,(VLOOKUP(B358,'X10'!$B:$AZ,3,FALSE)),IF($X$1=11,(VLOOKUP(B358,'X11'!$B:$AZ,3,FALSE)),IF($X$1=12,(VLOOKUP(B358,'X12'!$B:$AZ,3,FALSE)),IF($X$1=13,(VLOOKUP(B358,'X13'!$B:$AZ,3,FALSE)),"B"))))))))))))))=TRUE," ",(IF($X$1=1,(VLOOKUP(B358,'X1'!$B:$AZ,3,FALSE)),IF($X$1=2,(VLOOKUP(B358,'X2'!$B:$AZ,3,FALSE)),IF($X$1=3,(VLOOKUP(B358,'X3'!$B:$AZ,3,FALSE)),IF($X$1=4,(VLOOKUP(B358,'X4'!$B:$AZ,3,FALSE)),IF($X$1=5,(VLOOKUP(B358,'X5'!$B:$AZ,3,FALSE)),IF($X$1=6,(VLOOKUP(B358,'X6'!$B:$AZ,3,FALSE)),IF($X$1=7,(VLOOKUP(B358,'X7'!$B:$AZ,3,FALSE)),IF($X$1=8,(VLOOKUP(B358,'X8'!$B:$AZ,3,FALSE)),IF($X$1=9,(VLOOKUP(B358,'X9'!$B:$AZ,3,FALSE)),IF($X$1=10,(VLOOKUP(B358,'X10'!$B:$AZ,3,FALSE)),IF($X$1=11,(VLOOKUP(B358,'X11'!$B:$AZ,3,FALSE)),IF($X$1=12,(VLOOKUP(B358,'X12'!$B:$AZ,3,FALSE)),IF($X$1=13,(VLOOKUP(B358,'X13'!$B:$AZ,3,FALSE)),"B")))))))))))))))</f>
        <v xml:space="preserve"> </v>
      </c>
      <c r="K358" s="183" t="str">
        <f ca="1">IF(ISERROR(IF($X$1=1,(VLOOKUP(B358,'X1'!$B:$AZ,5,FALSE)),IF($X$1=2,(VLOOKUP(B358,'X2'!$B:$AZ,5,FALSE)),IF($X$1=3,(VLOOKUP(B358,'X3'!$B:$AZ,5,FALSE)),IF($X$1=4,(VLOOKUP(B358,'X4'!$B:$AZ,5,FALSE)),IF($X$1=5,(VLOOKUP(B358,'X5'!$B:$AZ,5,FALSE)),IF($X$1=6,(VLOOKUP(B358,'X6'!$B:$AZ,5,FALSE)),IF($X$1=7,(VLOOKUP(B358,'X7'!$B:$AZ,5,FALSE)),IF($X$1=8,(VLOOKUP(B358,'X8'!$B:$AZ,5,FALSE)),IF($X$1=9,(VLOOKUP(B358,'X9'!$B:$AZ,5,FALSE)),IF($X$1=10,(VLOOKUP(B358,'X10'!$B:$AZ,5,FALSE)),IF($X$1=11,(VLOOKUP(B358,'X11'!$B:$AZ,5,FALSE)),IF($X$1=12,(VLOOKUP(B358,'X12'!$B:$AZ,5,FALSE)),IF($X$1=13,(VLOOKUP(B358,'X13'!$B:$AZ,5,FALSE)),"B"))))))))))))))=TRUE," ",(IF($X$1=1,(VLOOKUP(B358,'X1'!$B:$AZ,5,FALSE)),IF($X$1=2,(VLOOKUP(B358,'X2'!$B:$AZ,5,FALSE)),IF($X$1=3,(VLOOKUP(B358,'X3'!$B:$AZ,5,FALSE)),IF($X$1=4,(VLOOKUP(B358,'X4'!$B:$AZ,5,FALSE)),IF($X$1=5,(VLOOKUP(B358,'X5'!$B:$AZ,5,FALSE)),IF($X$1=6,(VLOOKUP(B358,'X6'!$B:$AZ,5,FALSE)),IF($X$1=7,(VLOOKUP(B358,'X7'!$B:$AZ,5,FALSE)),IF($X$1=8,(VLOOKUP(B358,'X8'!$B:$AZ,5,FALSE)),IF($X$1=9,(VLOOKUP(B358,'X9'!$B:$AZ,5,FALSE)),IF($X$1=10,(VLOOKUP(B358,'X10'!$B:$AZ,5,FALSE)),IF($X$1=11,(VLOOKUP(B358,'X11'!$B:$AZ,5,FALSE)),IF($X$1=12,(VLOOKUP(B358,'X12'!$B:$AZ,5,FALSE)),IF($X$1=13,(VLOOKUP(B358,'X13'!$B:$AZ,5,FALSE)),"B")))))))))))))))</f>
        <v xml:space="preserve"> </v>
      </c>
      <c r="L358" s="184" t="str">
        <f ca="1">IF(ISERROR(IF($X$1=1,(VLOOKUP(B358,'X1'!$B:$AZ,9,FALSE)),IF($X$1=2,(VLOOKUP(B358,'X2'!$B:$AZ,9,FALSE)),IF($X$1=3,(VLOOKUP(B358,'X3'!$B:$AZ,9,FALSE)),IF($X$1=4,(VLOOKUP(B358,'X4'!$B:$AZ,9,FALSE)),IF($X$1=5,(VLOOKUP(B358,'X5'!$B:$AZ,9,FALSE)),IF($X$1=6,(VLOOKUP(B358,'X6'!$B:$AZ,9,FALSE)),IF($X$1=7,(VLOOKUP(B358,'X7'!$B:$AZ,9,FALSE)),IF($X$1=8,(VLOOKUP(B358,'X8'!$B:$AZ,9,FALSE)),IF($X$1=9,(VLOOKUP(B358,'X9'!$B:$AZ,9,FALSE)),IF($X$1=10,(VLOOKUP(B358,'X10'!$B:$AZ,9,FALSE)),IF($X$1=11,(VLOOKUP(B358,'X11'!$B:$AZ,9,FALSE)),IF($X$1=12,(VLOOKUP(B358,'X12'!$B:$AZ,9,FALSE)),IF($X$1=13,(VLOOKUP(B358,'X13'!$B:$AZ,9,FALSE)),"B"))))))))))))))=TRUE," ",(IF($X$1=1,(VLOOKUP(B358,'X1'!$B:$AZ,9,FALSE)),IF($X$1=2,(VLOOKUP(B358,'X2'!$B:$AZ,9,FALSE)),IF($X$1=3,(VLOOKUP(B358,'X3'!$B:$AZ,9,FALSE)),IF($X$1=4,(VLOOKUP(B358,'X4'!$B:$AZ,9,FALSE)),IF($X$1=5,(VLOOKUP(B358,'X5'!$B:$AZ,9,FALSE)),IF($X$1=6,(VLOOKUP(B358,'X6'!$B:$AZ,9,FALSE)),IF($X$1=7,(VLOOKUP(B358,'X7'!$B:$AZ,9,FALSE)),IF($X$1=8,(VLOOKUP(B358,'X8'!$B:$AZ,9,FALSE)),IF($X$1=9,(VLOOKUP(B358,'X9'!$B:$AZ,9,FALSE)),IF($X$1=10,(VLOOKUP(B358,'X10'!$B:$AZ,9,FALSE)),IF($X$1=11,(VLOOKUP(B358,'X11'!$B:$AZ,9,FALSE)),IF($X$1=12,(VLOOKUP(B358,'X12'!$B:$AZ,9,FALSE)),IF($X$1=13,(VLOOKUP(B358,'X13'!$B:$AZ,9,FALSE)),"B")))))))))))))))</f>
        <v xml:space="preserve"> </v>
      </c>
      <c r="M358" s="184" t="str">
        <f ca="1">IF(ISERROR(IF($X$1=1,(VLOOKUP(B358,'X1'!$B:$AZ,10,FALSE)),IF($X$1=2,(VLOOKUP(B358,'X2'!$B:$AZ,10,FALSE)),IF($X$1=3,(VLOOKUP(B358,'X3'!$B:$AZ,10,FALSE)),IF($X$1=4,(VLOOKUP(B358,'X4'!$B:$AZ,10,FALSE)),IF($X$1=5,(VLOOKUP(B358,'X5'!$B:$AZ,10,FALSE)),IF($X$1=6,(VLOOKUP(B358,'X6'!$B:$AZ,10,FALSE)),IF($X$1=7,(VLOOKUP(B358,'X7'!$B:$AZ,10,FALSE)),IF($X$1=8,(VLOOKUP(B358,'X8'!$B:$AZ,10,FALSE)),IF($X$1=9,(VLOOKUP(B358,'X9'!$B:$AZ,10,FALSE)),IF($X$1=10,(VLOOKUP(B358,'X10'!$B:$AZ,10,FALSE)),IF($X$1=11,(VLOOKUP(B358,'X11'!$B:$AZ,10,FALSE)),IF($X$1=12,(VLOOKUP(B358,'X12'!$B:$AZ,10,FALSE)),IF($X$1=13,(VLOOKUP(B358,'X13'!$B:$AZ,10,FALSE)),"B"))))))))))))))=TRUE," ",(IF($X$1=1,(VLOOKUP(B358,'X1'!$B:$AZ,10,FALSE)),IF($X$1=2,(VLOOKUP(B358,'X2'!$B:$AZ,10,FALSE)),IF($X$1=3,(VLOOKUP(B358,'X3'!$B:$AZ,10,FALSE)),IF($X$1=4,(VLOOKUP(B358,'X4'!$B:$AZ,10,FALSE)),IF($X$1=5,(VLOOKUP(B358,'X5'!$B:$AZ,10,FALSE)),IF($X$1=6,(VLOOKUP(B358,'X6'!$B:$AZ,10,FALSE)),IF($X$1=7,(VLOOKUP(B358,'X7'!$B:$AZ,10,FALSE)),IF($X$1=8,(VLOOKUP(B358,'X8'!$B:$AZ,10,FALSE)),IF($X$1=9,(VLOOKUP(B358,'X9'!$B:$AZ,10,FALSE)),IF($X$1=10,(VLOOKUP(B358,'X10'!$B:$AZ,10,FALSE)),IF($X$1=11,(VLOOKUP(B358,'X11'!$B:$AZ,10,FALSE)),IF($X$1=12,(VLOOKUP(B358,'X12'!$B:$AZ,10,FALSE)),IF($X$1=13,(VLOOKUP(B358,'X13'!$B:$AZ,10,FALSE)),"B")))))))))))))))</f>
        <v xml:space="preserve"> </v>
      </c>
      <c r="N358" s="185" t="str">
        <f ca="1">IF(ISERROR(IF($X$1=1,(VLOOKUP(B358,'X1'!$B:$AZ,45,FALSE)),IF($X$1=2,(VLOOKUP(B358,'X2'!$B:$AZ,45,FALSE)),IF($X$1=3,(VLOOKUP(B358,'X3'!$B:$AZ,45,FALSE)),IF($X$1=4,(VLOOKUP(B358,'X4'!$B:$AZ,45,FALSE)),IF($X$1=5,(VLOOKUP(B358,'X5'!$B:$AZ,45,FALSE)),IF($X$1=6,(VLOOKUP(B358,'X6'!$B:$AZ,45,FALSE)),IF($X$1=7,(VLOOKUP(B358,'X7'!$B:$AZ,45,FALSE)),IF($X$1=8,(VLOOKUP(B358,'X8'!$B:$AZ,45,FALSE)),IF($X$1=9,(VLOOKUP(B358,'X9'!$B:$AZ,45,FALSE)),IF($X$1=10,(VLOOKUP(B358,'X10'!$B:$AZ,45,FALSE)),IF($X$1=11,(VLOOKUP(B358,'X11'!$B:$AZ,45,FALSE)),IF($X$1=12,(VLOOKUP(B358,'X12'!$B:$AZ,45,FALSE)),IF($X$1=13,(VLOOKUP(B358,'X13'!$B:$AZ,45,FALSE)),"B"))))))))))))))=TRUE," ",(IF($X$1=1,(VLOOKUP(B358,'X1'!$B:$AZ,45,FALSE)),IF($X$1=2,(VLOOKUP(B358,'X2'!$B:$AZ,45,FALSE)),IF($X$1=3,(VLOOKUP(B358,'X3'!$B:$AZ,45,FALSE)),IF($X$1=4,(VLOOKUP(B358,'X4'!$B:$AZ,45,FALSE)),IF($X$1=5,(VLOOKUP(B358,'X5'!$B:$AZ,45,FALSE)),IF($X$1=6,(VLOOKUP(B358,'X6'!$B:$AZ,45,FALSE)),IF($X$1=7,(VLOOKUP(B358,'X7'!$B:$AZ,45,FALSE)),IF($X$1=8,(VLOOKUP(B358,'X8'!$B:$AZ,45,FALSE)),IF($X$1=9,(VLOOKUP(B358,'X9'!$B:$AZ,45,FALSE)),IF($X$1=10,(VLOOKUP(B358,'X10'!$B:$AZ,45,FALSE)),IF($X$1=11,(VLOOKUP(B358,'X11'!$B:$AZ,45,FALSE)),IF($X$1=12,(VLOOKUP(B358,'X12'!$B:$AZ,45,FALSE)),IF($X$1=13,(VLOOKUP(B358,'X13'!$B:$AZ,45,FALSE)),"B")))))))))))))))</f>
        <v xml:space="preserve"> </v>
      </c>
      <c r="O358" s="184" t="str">
        <f ca="1">IF(ISERROR(IF($X$1=1,(VLOOKUP(B358,'X1'!$B:$AZ,11,FALSE)),IF($X$1=2,(VLOOKUP(B358,'X2'!$B:$AZ,11,FALSE)),IF($X$1=3,(VLOOKUP(B358,'X3'!$B:$AZ,11,FALSE)),IF($X$1=4,(VLOOKUP(B358,'X4'!$B:$AZ,11,FALSE)),IF($X$1=5,(VLOOKUP(B358,'X5'!$B:$AZ,11,FALSE)),IF($X$1=6,(VLOOKUP(B358,'X6'!$B:$AZ,11,FALSE)),IF($X$1=7,(VLOOKUP(B358,'X7'!$B:$AZ,11,FALSE)),IF($X$1=8,(VLOOKUP(B358,'X8'!$B:$AZ,11,FALSE)),IF($X$1=9,(VLOOKUP(B358,'X9'!$B:$AZ,11,FALSE)),IF($X$1=10,(VLOOKUP(B358,'X10'!$B:$AZ,11,FALSE)),IF($X$1=11,(VLOOKUP(B358,'X11'!$B:$AZ,11,FALSE)),IF($X$1=12,(VLOOKUP(B358,'X12'!$B:$AZ,11,FALSE)),IF($X$1=13,(VLOOKUP(B358,'X13'!$B:$AZ,11,FALSE)),"B"))))))))))))))=TRUE," ",(IF($X$1=1,(VLOOKUP(B358,'X1'!$B:$AZ,11,FALSE)),IF($X$1=2,(VLOOKUP(B358,'X2'!$B:$AZ,11,FALSE)),IF($X$1=3,(VLOOKUP(B358,'X3'!$B:$AZ,11,FALSE)),IF($X$1=4,(VLOOKUP(B358,'X4'!$B:$AZ,11,FALSE)),IF($X$1=5,(VLOOKUP(B358,'X5'!$B:$AZ,11,FALSE)),IF($X$1=6,(VLOOKUP(B358,'X6'!$B:$AZ,11,FALSE)),IF($X$1=7,(VLOOKUP(B358,'X7'!$B:$AZ,11,FALSE)),IF($X$1=8,(VLOOKUP(B358,'X8'!$B:$AZ,11,FALSE)),IF($X$1=9,(VLOOKUP(B358,'X9'!$B:$AZ,11,FALSE)),IF($X$1=10,(VLOOKUP(B358,'X10'!$B:$AZ,11,FALSE)),IF($X$1=11,(VLOOKUP(B358,'X11'!$B:$AZ,11,FALSE)),IF($X$1=12,(VLOOKUP(B358,'X12'!$B:$AZ,11,FALSE)),IF($X$1=13,(VLOOKUP(B358,'X13'!$B:$AZ,11,FALSE)),"B")))))))))))))))</f>
        <v xml:space="preserve"> </v>
      </c>
      <c r="P358" s="184" t="str">
        <f ca="1">IF(ISERROR(IF($X$1=1,(VLOOKUP(B358,'X1'!$B:$AZ,12,FALSE)),IF($X$1=2,(VLOOKUP(B358,'X2'!$B:$AZ,12,FALSE)),IF($X$1=3,(VLOOKUP(B358,'X3'!$B:$AZ,12,FALSE)),IF($X$1=4,(VLOOKUP(B358,'X4'!$B:$AZ,12,FALSE)),IF($X$1=5,(VLOOKUP(B358,'X5'!$B:$AZ,12,FALSE)),IF($X$1=6,(VLOOKUP(B358,'X6'!$B:$AZ,12,FALSE)),IF($X$1=7,(VLOOKUP(B358,'X7'!$B:$AZ,12,FALSE)),IF($X$1=8,(VLOOKUP(B358,'X8'!$B:$AZ,12,FALSE)),IF($X$1=9,(VLOOKUP(B358,'X9'!$B:$AZ,12,FALSE)),IF($X$1=10,(VLOOKUP(B358,'X10'!$B:$AZ,12,FALSE)),IF($X$1=11,(VLOOKUP(B358,'X11'!$B:$AZ,12,FALSE)),IF($X$1=12,(VLOOKUP(B358,'X12'!$B:$AZ,12,FALSE)),IF($X$1=13,(VLOOKUP(B358,'X13'!$B:$AZ,12,FALSE)),"B"))))))))))))))=TRUE," ",(IF($X$1=1,(VLOOKUP(B358,'X1'!$B:$AZ,12,FALSE)),IF($X$1=2,(VLOOKUP(B358,'X2'!$B:$AZ,12,FALSE)),IF($X$1=3,(VLOOKUP(B358,'X3'!$B:$AZ,12,FALSE)),IF($X$1=4,(VLOOKUP(B358,'X4'!$B:$AZ,12,FALSE)),IF($X$1=5,(VLOOKUP(B358,'X5'!$B:$AZ,12,FALSE)),IF($X$1=6,(VLOOKUP(B358,'X6'!$B:$AZ,12,FALSE)),IF($X$1=7,(VLOOKUP(B358,'X7'!$B:$AZ,12,FALSE)),IF($X$1=8,(VLOOKUP(B358,'X8'!$B:$AZ,12,FALSE)),IF($X$1=9,(VLOOKUP(B358,'X9'!$B:$AZ,12,FALSE)),IF($X$1=10,(VLOOKUP(B358,'X10'!$B:$AZ,12,FALSE)),IF($X$1=11,(VLOOKUP(B358,'X11'!$B:$AZ,12,FALSE)),IF($X$1=12,(VLOOKUP(B358,'X12'!$B:$AZ,12,FALSE)),IF($X$1=13,(VLOOKUP(B358,'X13'!$B:$AZ,12,FALSE)),"B")))))))))))))))</f>
        <v xml:space="preserve"> </v>
      </c>
      <c r="Q358" s="185" t="str">
        <f ca="1">IF(ISERROR(IF($X$1=1,(VLOOKUP(B358,'X1'!$B:$AZ,46,FALSE)),IF($X$1=2,(VLOOKUP(B358,'X2'!$B:$AZ,46,FALSE)),IF($X$1=3,(VLOOKUP(B358,'X3'!$B:$AZ,46,FALSE)),IF($X$1=4,(VLOOKUP(B358,'X4'!$B:$AZ,46,FALSE)),IF($X$1=5,(VLOOKUP(B358,'X5'!$B:$AZ,46,FALSE)),IF($X$1=6,(VLOOKUP(B358,'X6'!$B:$AZ,46,FALSE)),IF($X$1=7,(VLOOKUP(B358,'X7'!$B:$AZ,46,FALSE)),IF($X$1=8,(VLOOKUP(B358,'X8'!$B:$AZ,46,FALSE)),IF($X$1=9,(VLOOKUP(B358,'X9'!$B:$AZ,46,FALSE)),IF($X$1=10,(VLOOKUP(B358,'X10'!$B:$AZ,46,FALSE)),IF($X$1=11,(VLOOKUP(B358,'X11'!$B:$AZ,46,FALSE)),IF($X$1=12,(VLOOKUP(B358,'X12'!$B:$AZ,46,FALSE)),IF($X$1=13,(VLOOKUP(B358,'X13'!$B:$AZ,46,FALSE)),"B"))))))))))))))=TRUE," ",(IF($X$1=1,(VLOOKUP(B358,'X1'!$B:$AZ,46,FALSE)),IF($X$1=2,(VLOOKUP(B358,'X2'!$B:$AZ,46,FALSE)),IF($X$1=3,(VLOOKUP(B358,'X3'!$B:$AZ,46,FALSE)),IF($X$1=4,(VLOOKUP(B358,'X4'!$B:$AZ,46,FALSE)),IF($X$1=5,(VLOOKUP(B358,'X5'!$B:$AZ,46,FALSE)),IF($X$1=6,(VLOOKUP(B358,'X6'!$B:$AZ,46,FALSE)),IF($X$1=7,(VLOOKUP(B358,'X7'!$B:$AZ,46,FALSE)),IF($X$1=8,(VLOOKUP(B358,'X8'!$B:$AZ,46,FALSE)),IF($X$1=9,(VLOOKUP(B358,'X9'!$B:$AZ,46,FALSE)),IF($X$1=10,(VLOOKUP(B358,'X10'!$B:$AZ,46,FALSE)),IF($X$1=11,(VLOOKUP(B358,'X11'!$B:$AZ,46,FALSE)),IF($X$1=12,(VLOOKUP(B358,'X12'!$B:$AZ,46,FALSE)),IF($X$1=13,(VLOOKUP(B358,'X13'!$B:$AZ,46,FALSE)),"B")))))))))))))))</f>
        <v xml:space="preserve"> </v>
      </c>
      <c r="R358" s="185" t="str">
        <f ca="1">IF(ISERROR(IF($X$1=1,(VLOOKUP(B358,'X1'!$B:$AZ,15,FALSE)),IF($X$1=2,(VLOOKUP(B358,'X2'!$B:$AZ,15,FALSE)),IF($X$1=3,(VLOOKUP(B358,'X3'!$B:$AZ,15,FALSE)),IF($X$1=4,(VLOOKUP(B358,'X4'!$B:$AZ,15,FALSE)),IF($X$1=5,(VLOOKUP(B358,'X5'!$B:$AZ,15,FALSE)),IF($X$1=6,(VLOOKUP(B358,'X6'!$B:$AZ,15,FALSE)),IF($X$1=7,(VLOOKUP(B358,'X7'!$B:$AZ,15,FALSE)),IF($X$1=8,(VLOOKUP(B358,'X8'!$B:$AZ,15,FALSE)),IF($X$1=9,(VLOOKUP(B358,'X9'!$B:$AZ,15,FALSE)),IF($X$1=10,(VLOOKUP(B358,'X10'!$B:$AZ,15,FALSE)),IF($X$1=11,(VLOOKUP(B358,'X11'!$B:$AZ,15,FALSE)),IF($X$1=12,(VLOOKUP(B358,'X12'!$B:$AZ,15,FALSE)),IF($X$1=13,(VLOOKUP(B358,'X13'!$B:$AZ,15,FALSE)),"B"))))))))))))))=TRUE," ",(IF($X$1=1,(VLOOKUP(B358,'X1'!$B:$AZ,15,FALSE)),IF($X$1=2,(VLOOKUP(B358,'X2'!$B:$AZ,15,FALSE)),IF($X$1=3,(VLOOKUP(B358,'X3'!$B:$AZ,15,FALSE)),IF($X$1=4,(VLOOKUP(B358,'X4'!$B:$AZ,15,FALSE)),IF($X$1=5,(VLOOKUP(B358,'X5'!$B:$AZ,15,FALSE)),IF($X$1=6,(VLOOKUP(B358,'X6'!$B:$AZ,15,FALSE)),IF($X$1=7,(VLOOKUP(B358,'X7'!$B:$AZ,15,FALSE)),IF($X$1=8,(VLOOKUP(B358,'X8'!$B:$AZ,15,FALSE)),IF($X$1=9,(VLOOKUP(B358,'X9'!$B:$AZ,15,FALSE)),IF($X$1=10,(VLOOKUP(B358,'X10'!$B:$AZ,15,FALSE)),IF($X$1=11,(VLOOKUP(B358,'X11'!$B:$AZ,15,FALSE)),IF($X$1=12,(VLOOKUP(B358,'X12'!$B:$AZ,15,FALSE)),IF($X$1=13,(VLOOKUP(B358,'X13'!$B:$AZ,15,FALSE)),"B")))))))))))))))</f>
        <v xml:space="preserve"> </v>
      </c>
      <c r="S358" s="185" t="str">
        <f ca="1">IF(ISERROR(IF((IF($X$1=1,(VLOOKUP(B358,'X1'!$B:$AZ,14,FALSE)),(IF($X$1=2,(VLOOKUP(B358,'X2'!$B:$AZ,14,FALSE)),(IF($X$1=3,(VLOOKUP(B358,'X3'!$B:$AZ,14,FALSE)),(IF($X$1=4,(VLOOKUP(B358,'X4'!$B:$AZ,14,FALSE)),(IF($X$1=5,(VLOOKUP(B358,'X5'!$B:$AZ,14,FALSE)),(IF($X$1=6,(VLOOKUP(B358,'X6'!$B:$AZ,14,FALSE)),(IF($X$1=7,(VLOOKUP(B358,'X7'!$B:$AZ,14,FALSE)),(IF($X$1=8,(VLOOKUP(B358,'X8'!$B:$AZ,14,FALSE)),(IF($X$1=9,(VLOOKUP(B358,'X9'!$B:$AZ,14,FALSE)),(IF($X$1=10,(VLOOKUP(B358,'X10'!$B:$AZ,14,FALSE)),(IF($X$1=11,(VLOOKUP(B358,'X11'!$B:$AZ,14,FALSE)),(IF($X$1=12,(VLOOKUP(B358,'X12'!$B:$AZ,14,FALSE)),(VLOOKUP(B358,'X13'!$B:$AZ,14,FALSE))))))))))))))))))))))))))=$V$1," ",(IF($X$1=1,(VLOOKUP(B358,'X1'!$B:$AZ,14,FALSE)),(IF($X$1=2,(VLOOKUP(B358,'X2'!$B:$AZ,14,FALSE)),(IF($X$1=3,(VLOOKUP(B358,'X3'!$B:$AZ,14,FALSE)),(IF($X$1=4,(VLOOKUP(B358,'X4'!$B:$AZ,14,FALSE)),(IF($X$1=5,(VLOOKUP(B358,'X5'!$B:$AZ,14,FALSE)),(IF($X$1=6,(VLOOKUP(B358,'X6'!$B:$AZ,14,FALSE)),(IF($X$1=7,(VLOOKUP(B358,'X7'!$B:$AZ,14,FALSE)),(IF($X$1=8,(VLOOKUP(B358,'X8'!$B:$AZ,14,FALSE)),(IF($X$1=9,(VLOOKUP(B358,'X9'!$B:$AZ,14,FALSE)),(IF($X$1=10,(VLOOKUP(B358,'X10'!$B:$AZ,14,FALSE)),(IF($X$1=11,(VLOOKUP(B358,'X11'!$B:$AZ,14,FALSE)),(IF($X$1=12,(VLOOKUP(B358,'X12'!$B:$AZ,14,FALSE)),(VLOOKUP(B358,'X13'!$B:$AZ,14,FALSE))))))))))))))))))))))))))))=TRUE," ",(IF((IF($X$1=1,(VLOOKUP(B358,'X1'!$B:$AZ,14,FALSE)),(IF($X$1=2,(VLOOKUP(B358,'X2'!$B:$AZ,14,FALSE)),(IF($X$1=3,(VLOOKUP(B358,'X3'!$B:$AZ,14,FALSE)),(IF($X$1=4,(VLOOKUP(B358,'X4'!$B:$AZ,14,FALSE)),(IF($X$1=5,(VLOOKUP(B358,'X5'!$B:$AZ,14,FALSE)),(IF($X$1=6,(VLOOKUP(B358,'X6'!$B:$AZ,14,FALSE)),(IF($X$1=7,(VLOOKUP(B358,'X7'!$B:$AZ,14,FALSE)),(IF($X$1=8,(VLOOKUP(B358,'X8'!$B:$AZ,14,FALSE)),(IF($X$1=9,(VLOOKUP(B358,'X9'!$B:$AZ,14,FALSE)),(IF($X$1=10,(VLOOKUP(B358,'X10'!$B:$AZ,14,FALSE)),(IF($X$1=11,(VLOOKUP(B358,'X11'!$B:$AZ,14,FALSE)),(IF($X$1=12,(VLOOKUP(B358,'X12'!$B:$AZ,14,FALSE)),(VLOOKUP(B358,'X13'!$B:$AZ,14,FALSE))))))))))))))))))))))))))=$V$1," ",(IF($X$1=1,(VLOOKUP(B358,'X1'!$B:$AZ,14,FALSE)),(IF($X$1=2,(VLOOKUP(B358,'X2'!$B:$AZ,14,FALSE)),(IF($X$1=3,(VLOOKUP(B358,'X3'!$B:$AZ,14,FALSE)),(IF($X$1=4,(VLOOKUP(B358,'X4'!$B:$AZ,14,FALSE)),(IF($X$1=5,(VLOOKUP(B358,'X5'!$B:$AZ,14,FALSE)),(IF($X$1=6,(VLOOKUP(B358,'X6'!$B:$AZ,14,FALSE)),(IF($X$1=7,(VLOOKUP(B358,'X7'!$B:$AZ,14,FALSE)),(IF($X$1=8,(VLOOKUP(B358,'X8'!$B:$AZ,14,FALSE)),(IF($X$1=9,(VLOOKUP(B358,'X9'!$B:$AZ,14,FALSE)),(IF($X$1=10,(VLOOKUP(B358,'X10'!$B:$AZ,14,FALSE)),(IF($X$1=11,(VLOOKUP(B358,'X11'!$B:$AZ,14,FALSE)),(IF($X$1=12,(VLOOKUP(B358,'X12'!$B:$AZ,14,FALSE)),(VLOOKUP(B358,'X13'!$B:$AZ,14,FALSE)))))))))))))))))))))))))))))</f>
        <v xml:space="preserve"> </v>
      </c>
    </row>
    <row r="359" spans="1:19" ht="14.1" customHeight="1" x14ac:dyDescent="0.2">
      <c r="A359" s="156" t="s">
        <v>1058</v>
      </c>
      <c r="B359" s="122" t="str">
        <f>IF(ISERROR(IF($U$16=1,(VLOOKUP(A359,$AC$89:$AH$125,2,FALSE)),IF((IF($X$1=1,'X1'!B318,(IF($X$1=2,'X2'!B318,(IF($X$1=3,'X3'!B318,(IF($X$1=4,'X4'!B318,(IF($X$1=5,'X5'!B318,(IF($X$1=6,'X6'!B318,(IF($X$1=7,'X7'!B318,(IF($X$1=8,'X8'!B318,(IF($X$1=9,'X9'!B318,(IF($X$1=10,'X10'!B318,(IF($X$1=11,'X11'!B318,(IF($X$1=12,'X12'!B318,'X13'!B318))))))))))))))))))))))))="","",(IF($X$1=1,'X1'!B318,(IF($X$1=2,'X2'!B318,(IF($X$1=3,'X3'!B318,(IF($X$1=4,'X4'!B318,(IF($X$1=5,'X5'!B318,(IF($X$1=6,'X6'!B318,(IF($X$1=7,'X7'!B318,(IF($X$1=8,'X8'!B318,(IF($X$1=9,'X9'!B318,(IF($X$1=10,'X10'!B318,(IF($X$1=11,'X11'!B318,(IF($X$1=12,'X12'!B318,'X13'!B318)))))))))))))))))))))))))))=TRUE," ",(IF($U$16=1,(VLOOKUP(A359,$AC$89:$AH$125,2,FALSE)),IF((IF($X$1=1,'X1'!B318,(IF($X$1=2,'X2'!B318,(IF($X$1=3,'X3'!B318,(IF($X$1=4,'X4'!B318,(IF($X$1=5,'X5'!B318,(IF($X$1=6,'X6'!B318,(IF($X$1=7,'X7'!B318,(IF($X$1=8,'X8'!B318,(IF($X$1=9,'X9'!B318,(IF($X$1=10,'X10'!B318,(IF($X$1=11,'X11'!B318,(IF($X$1=12,'X12'!B318,'X13'!B318))))))))))))))))))))))))="","",(IF($X$1=1,'X1'!B318,(IF($X$1=2,'X2'!B318,(IF($X$1=3,'X3'!B318,(IF($X$1=4,'X4'!B318,(IF($X$1=5,'X5'!B318,(IF($X$1=6,'X6'!B318,(IF($X$1=7,'X7'!B318,(IF($X$1=8,'X8'!B318,(IF($X$1=9,'X9'!B318,(IF($X$1=10,'X10'!B318,(IF($X$1=11,'X11'!B318,(IF($X$1=12,'X12'!B318,'X13'!B318))))))))))))))))))))))))))))</f>
        <v/>
      </c>
      <c r="C359" s="181" t="str">
        <f ca="1">IF(ISERROR(IF($X$1=1,(VLOOKUP(B359,'X1'!$B:$AZ,47,FALSE)),IF($X$1=2,(VLOOKUP(B359,'X2'!$B:$AZ,47,FALSE)),IF($X$1=3,(VLOOKUP(B359,'X3'!$B:$AZ,47,FALSE)),IF($X$1=4,(VLOOKUP(B359,'X4'!$B:$AZ,47,FALSE)),IF($X$1=5,(VLOOKUP(B359,'X5'!$B:$AZ,47,FALSE)),IF($X$1=6,(VLOOKUP(B359,'X6'!$B:$AZ,47,FALSE)),IF($X$1=7,(VLOOKUP(B359,'X7'!$B:$AZ,47,FALSE)),IF($X$1=8,(VLOOKUP(B359,'X8'!$B:$AZ,47,FALSE)),IF($X$1=9,(VLOOKUP(B359,'X9'!$B:$AZ,47,FALSE)),IF($X$1=10,(VLOOKUP(B359,'X10'!$B:$AZ,47,FALSE)),IF($X$1=11,(VLOOKUP(B359,'X11'!$B:$AZ,47,FALSE)),IF($X$1=12,(VLOOKUP(B359,'X12'!$B:$AZ,47,FALSE)),IF($X$1=13,(VLOOKUP(B359,'X13'!$B:$AZ,47,FALSE)),"B"))))))))))))))=TRUE," ",(IF($X$1=1,(VLOOKUP(B359,'X1'!$B:$AZ,47,FALSE)),IF($X$1=2,(VLOOKUP(B359,'X2'!$B:$AZ,47,FALSE)),IF($X$1=3,(VLOOKUP(B359,'X3'!$B:$AZ,47,FALSE)),IF($X$1=4,(VLOOKUP(B359,'X4'!$B:$AZ,47,FALSE)),IF($X$1=5,(VLOOKUP(B359,'X5'!$B:$AZ,47,FALSE)),IF($X$1=6,(VLOOKUP(B359,'X6'!$B:$AZ,47,FALSE)),IF($X$1=7,(VLOOKUP(B359,'X7'!$B:$AZ,47,FALSE)),IF($X$1=8,(VLOOKUP(B359,'X8'!$B:$AZ,47,FALSE)),IF($X$1=9,(VLOOKUP(B359,'X9'!$B:$AZ,47,FALSE)),IF($X$1=10,(VLOOKUP(B359,'X10'!$B:$AZ,47,FALSE)),IF($X$1=11,(VLOOKUP(B359,'X11'!$B:$AZ,47,FALSE)),IF($X$1=12,(VLOOKUP(B359,'X12'!$B:$AZ,47,FALSE)),IF($X$1=13,(VLOOKUP(B359,'X13'!$B:$AZ,47,FALSE)),"B")))))))))))))))</f>
        <v xml:space="preserve"> </v>
      </c>
      <c r="D359" s="181" t="str">
        <f ca="1">IF(ISERROR(IF($X$1=1,(VLOOKUP(B359,'X1'!$B:$AP,41,FALSE)),IF($X$1=2,(VLOOKUP(B359,'X2'!$B:$AP,41,FALSE)),IF($X$1=3,(VLOOKUP(B359,'X3'!$B:$AP,41,FALSE)),IF($X$1=4,(VLOOKUP(B359,'X4'!$B:$AP,41,FALSE)),IF($X$1=5,(VLOOKUP(B359,'X5'!$B:$AP,41,FALSE)),IF($X$1=6,(VLOOKUP(B359,'X6'!$B:$AP,41,FALSE)),IF($X$1=7,(VLOOKUP(B359,'X7'!$B:$AP,41,FALSE)),IF($X$1=8,(VLOOKUP(B359,'X8'!$B:$AP,41,FALSE)),IF($X$1=9,(VLOOKUP(B359,'X9'!$B:$AP,41,FALSE)),IF($X$1=10,(VLOOKUP(B359,'X10'!$B:$AP,41,FALSE)),IF($X$1=11,(VLOOKUP(B359,'X11'!$B:$AP,41,FALSE)),IF($X$1=12,(VLOOKUP(B359,'X12'!$B:$AP,41,FALSE)),IF($X$1=13,(VLOOKUP(B359,'X13'!$B:$AP,41,FALSE)),"B"))))))))))))))=TRUE," ",(IF($X$1=1,(VLOOKUP(B359,'X1'!$B:$AP,41,FALSE)),IF($X$1=2,(VLOOKUP(B359,'X2'!$B:$AP,41,FALSE)),IF($X$1=3,(VLOOKUP(B359,'X3'!$B:$AP,41,FALSE)),IF($X$1=4,(VLOOKUP(B359,'X4'!$B:$AP,41,FALSE)),IF($X$1=5,(VLOOKUP(B359,'X5'!$B:$AP,41,FALSE)),IF($X$1=6,(VLOOKUP(B359,'X6'!$B:$AP,41,FALSE)),IF($X$1=7,(VLOOKUP(B359,'X7'!$B:$AP,41,FALSE)),IF($X$1=8,(VLOOKUP(B359,'X8'!$B:$AP,41,FALSE)),IF($X$1=9,(VLOOKUP(B359,'X9'!$B:$AP,41,FALSE)),IF($X$1=10,(VLOOKUP(B359,'X10'!$B:$AP,41,FALSE)),IF($X$1=11,(VLOOKUP(B359,'X11'!$B:$AP,41,FALSE)),IF($X$1=12,(VLOOKUP(B359,'X12'!$B:$AP,41,FALSE)),IF($X$1=13,(VLOOKUP(B359,'X13'!$B:$AP,41,FALSE)),"B")))))))))))))))</f>
        <v xml:space="preserve"> </v>
      </c>
      <c r="E359" s="182" t="str">
        <f ca="1">IF(ISERROR(IF($X$1=1,(VLOOKUP(B359,'X1'!$B:$AP,7,FALSE)),IF($X$1=2,(VLOOKUP(B359,'X2'!$B:$AP,7,FALSE)),IF($X$1=3,(VLOOKUP(B359,'X3'!$B:$AP,7,FALSE)),IF($X$1=4,(VLOOKUP(B359,'X4'!$B:$AP,7,FALSE)),IF($X$1=5,(VLOOKUP(B359,'X5'!$B:$AP,7,FALSE)),IF($X$1=6,(VLOOKUP(B359,'X6'!$B:$AP,7,FALSE)),IF($X$1=7,(VLOOKUP(B359,'X7'!$B:$AP,7,FALSE)),IF($X$1=8,(VLOOKUP(B359,'X8'!$B:$AP,7,FALSE)),IF($X$1=9,(VLOOKUP(B359,'X9'!$B:$AP,7,FALSE)),IF($X$1=10,(VLOOKUP(B359,'X10'!$B:$AP,7,FALSE)),IF($X$1=11,(VLOOKUP(B359,'X11'!$B:$AP,7,FALSE)),IF($X$1=12,(VLOOKUP(B359,'X12'!$B:$AP,7,FALSE)),IF($X$1=13,(VLOOKUP(B359,'X13'!$B:$AP,7,FALSE)),"B"))))))))))))))=TRUE," ",(IF($X$1=1,(VLOOKUP(B359,'X1'!$B:$AP,7,FALSE)),IF($X$1=2,(VLOOKUP(B359,'X2'!$B:$AP,7,FALSE)),IF($X$1=3,(VLOOKUP(B359,'X3'!$B:$AP,7,FALSE)),IF($X$1=4,(VLOOKUP(B359,'X4'!$B:$AP,7,FALSE)),IF($X$1=5,(VLOOKUP(B359,'X5'!$B:$AP,7,FALSE)),IF($X$1=6,(VLOOKUP(B359,'X6'!$B:$AP,7,FALSE)),IF($X$1=7,(VLOOKUP(B359,'X7'!$B:$AP,7,FALSE)),IF($X$1=8,(VLOOKUP(B359,'X8'!$B:$AP,7,FALSE)),IF($X$1=9,(VLOOKUP(B359,'X9'!$B:$AP,7,FALSE)),IF($X$1=10,(VLOOKUP(B359,'X10'!$B:$AP,7,FALSE)),IF($X$1=11,(VLOOKUP(B359,'X11'!$B:$AP,7,FALSE)),IF($X$1=12,(VLOOKUP(B359,'X12'!$B:$AP,7,FALSE)),IF($X$1=13,(VLOOKUP(B359,'X13'!$B:$AP,7,FALSE)),"B")))))))))))))))</f>
        <v xml:space="preserve"> </v>
      </c>
      <c r="F359" s="182" t="str">
        <f ca="1">IF(ISERROR(IF((IF($X$1=1,(VLOOKUP(B359,'X1'!$B:$AO,6,FALSE)),(IF($X$1=2,(VLOOKUP(B359,'X2'!$B:$AO,6,FALSE)),(IF($X$1=3,(VLOOKUP(B359,'X3'!$B:$AO,6,FALSE)),(IF($X$1=4,(VLOOKUP(B359,'X4'!$B:$AO,6,FALSE)),(IF($X$1=5,(VLOOKUP(B359,'X5'!$B:$AO,6,FALSE)),(IF($X$1=6,(VLOOKUP(B359,'X6'!$B:$AO,6,FALSE)),(IF($X$1=7,(VLOOKUP(B359,'X7'!$B:$AO,6,FALSE)),(IF($X$1=8,(VLOOKUP(B359,'X8'!$B:$AO,6,FALSE)),(IF($X$1=9,(VLOOKUP(B359,'X9'!$B:$AO,6,FALSE)),(IF($X$1=10,(VLOOKUP(B359,'X10'!$B:$AO,6,FALSE)),(IF($X$1=11,(VLOOKUP(B359,'X11'!$B:$AO,6,FALSE)),(IF($X$1=12,(VLOOKUP(B359,'X12'!$B:$AO,6,FALSE)),(VLOOKUP(B359,'X13'!$B:$AO,6,FALSE))))))))))))))))))))))))))=$V$1," ",(IF($X$1=1,(VLOOKUP(B359,'X1'!$B:$AO,6,FALSE)),(IF($X$1=2,(VLOOKUP(B359,'X2'!$B:$AO,6,FALSE)),(IF($X$1=3,(VLOOKUP(B359,'X3'!$B:$AO,6,FALSE)),(IF($X$1=4,(VLOOKUP(B359,'X4'!$B:$AO,6,FALSE)),(IF($X$1=5,(VLOOKUP(B359,'X5'!$B:$AO,6,FALSE)),(IF($X$1=6,(VLOOKUP(B359,'X6'!$B:$AO,6,FALSE)),(IF($X$1=7,(VLOOKUP(B359,'X7'!$B:$AO,6,FALSE)),(IF($X$1=8,(VLOOKUP(B359,'X8'!$B:$AO,6,FALSE)),(IF($X$1=9,(VLOOKUP(B359,'X9'!$B:$AO,6,FALSE)),(IF($X$1=10,(VLOOKUP(B359,'X10'!$B:$AO,6,FALSE)),(IF($X$1=11,(VLOOKUP(B359,'X11'!$B:$AO,6,FALSE)),(IF($X$1=12,(VLOOKUP(B359,'X12'!$B:$AO,6,FALSE)),(VLOOKUP(B359,'X13'!$B:$AO,6,FALSE))))))))))))))))))))))))))))=TRUE," ",(IF((IF($X$1=1,(VLOOKUP(B359,'X1'!$B:$AO,6,FALSE)),(IF($X$1=2,(VLOOKUP(B359,'X2'!$B:$AO,6,FALSE)),(IF($X$1=3,(VLOOKUP(B359,'X3'!$B:$AO,6,FALSE)),(IF($X$1=4,(VLOOKUP(B359,'X4'!$B:$AO,6,FALSE)),(IF($X$1=5,(VLOOKUP(B359,'X5'!$B:$AO,6,FALSE)),(IF($X$1=6,(VLOOKUP(B359,'X6'!$B:$AO,6,FALSE)),(IF($X$1=7,(VLOOKUP(B359,'X7'!$B:$AO,6,FALSE)),(IF($X$1=8,(VLOOKUP(B359,'X8'!$B:$AO,6,FALSE)),(IF($X$1=9,(VLOOKUP(B359,'X9'!$B:$AO,6,FALSE)),(IF($X$1=10,(VLOOKUP(B359,'X10'!$B:$AO,6,FALSE)),(IF($X$1=11,(VLOOKUP(B359,'X11'!$B:$AO,6,FALSE)),(IF($X$1=12,(VLOOKUP(B359,'X12'!$B:$AO,6,FALSE)),(VLOOKUP(B359,'X13'!$B:$AO,6,FALSE))))))))))))))))))))))))))=$V$1," ",(IF($X$1=1,(VLOOKUP(B359,'X1'!$B:$AO,6,FALSE)),(IF($X$1=2,(VLOOKUP(B359,'X2'!$B:$AO,6,FALSE)),(IF($X$1=3,(VLOOKUP(B359,'X3'!$B:$AO,6,FALSE)),(IF($X$1=4,(VLOOKUP(B359,'X4'!$B:$AO,6,FALSE)),(IF($X$1=5,(VLOOKUP(B359,'X5'!$B:$AO,6,FALSE)),(IF($X$1=6,(VLOOKUP(B359,'X6'!$B:$AO,6,FALSE)),(IF($X$1=7,(VLOOKUP(B359,'X7'!$B:$AO,6,FALSE)),(IF($X$1=8,(VLOOKUP(B359,'X8'!$B:$AO,6,FALSE)),(IF($X$1=9,(VLOOKUP(B359,'X9'!$B:$AO,6,FALSE)),(IF($X$1=10,(VLOOKUP(B359,'X10'!$B:$AO,6,FALSE)),(IF($X$1=11,(VLOOKUP(B359,'X11'!$B:$AO,6,FALSE)),(IF($X$1=12,(VLOOKUP(B359,'X12'!$B:$AO,6,FALSE)),(VLOOKUP(B359,'X13'!$B:$AO,6,FALSE)))))))))))))))))))))))))))))</f>
        <v xml:space="preserve"> </v>
      </c>
      <c r="G359" s="182" t="str">
        <f ca="1">IF(ISERROR(IF($X$1=1,(VLOOKUP(B359,'X1'!$B:$AZ,44,FALSE)),IF($X$1=2,(VLOOKUP(B359,'X2'!$B:$AZ,44,FALSE)),IF($X$1=3,(VLOOKUP(B359,'X3'!$B:$AZ,44,FALSE)),IF($X$1=4,(VLOOKUP(B359,'X4'!$B:$AZ,44,FALSE)),IF($X$1=5,(VLOOKUP(B359,'X5'!$B:$AZ,44,FALSE)),IF($X$1=6,(VLOOKUP(B359,'X6'!$B:$AZ,44,FALSE)),IF($X$1=7,(VLOOKUP(B359,'X7'!$B:$AZ,44,FALSE)),IF($X$1=8,(VLOOKUP(B359,'X8'!$B:$AZ,44,FALSE)),IF($X$1=9,(VLOOKUP(B359,'X9'!$B:$AZ,44,FALSE)),IF($X$1=10,(VLOOKUP(B359,'X10'!$B:$AZ,44,FALSE)),IF($X$1=11,(VLOOKUP(B359,'X11'!$B:$AZ,44,FALSE)),IF($X$1=12,(VLOOKUP(B359,'X12'!$B:$AZ,44,FALSE)),IF($X$1=13,(VLOOKUP(B359,'X13'!$B:$AZ,44,FALSE)),"B"))))))))))))))=TRUE," ",(IF($X$1=1,(VLOOKUP(B359,'X1'!$B:$AZ,44,FALSE)),IF($X$1=2,(VLOOKUP(B359,'X2'!$B:$AZ,44,FALSE)),IF($X$1=3,(VLOOKUP(B359,'X3'!$B:$AZ,44,FALSE)),IF($X$1=4,(VLOOKUP(B359,'X4'!$B:$AZ,44,FALSE)),IF($X$1=5,(VLOOKUP(B359,'X5'!$B:$AZ,44,FALSE)),IF($X$1=6,(VLOOKUP(B359,'X6'!$B:$AZ,44,FALSE)),IF($X$1=7,(VLOOKUP(B359,'X7'!$B:$AZ,44,FALSE)),IF($X$1=8,(VLOOKUP(B359,'X8'!$B:$AZ,44,FALSE)),IF($X$1=9,(VLOOKUP(B359,'X9'!$B:$AZ,44,FALSE)),IF($X$1=10,(VLOOKUP(B359,'X10'!$B:$AZ,44,FALSE)),IF($X$1=11,(VLOOKUP(B359,'X11'!$B:$AZ,44,FALSE)),IF($X$1=12,(VLOOKUP(B359,'X12'!$B:$AZ,44,FALSE)),IF($X$1=13,(VLOOKUP(B359,'X13'!$B:$AZ,44,FALSE)),"B")))))))))))))))</f>
        <v xml:space="preserve"> </v>
      </c>
      <c r="H359" s="182" t="str">
        <f ca="1">IF(ISERROR(IF($X$1=1,(VLOOKUP(B359,'X1'!$B:$AZ,8,FALSE)),IF($X$1=2,(VLOOKUP(B359,'X2'!$B:$AZ,8,FALSE)),IF($X$1=3,(VLOOKUP(B359,'X3'!$B:$AZ,8,FALSE)),IF($X$1=4,(VLOOKUP(B359,'X4'!$B:$AZ,8,FALSE)),IF($X$1=5,(VLOOKUP(B359,'X5'!$B:$AZ,8,FALSE)),IF($X$1=6,(VLOOKUP(B359,'X6'!$B:$AZ,8,FALSE)),IF($X$1=7,(VLOOKUP(B359,'X7'!$B:$AZ,8,FALSE)),IF($X$1=8,(VLOOKUP(B359,'X8'!$B:$AZ,8,FALSE)),IF($X$1=9,(VLOOKUP(B359,'X9'!$B:$AZ,8,FALSE)),IF($X$1=10,(VLOOKUP(B359,'X10'!$B:$AZ,8,FALSE)),IF($X$1=11,(VLOOKUP(B359,'X11'!$B:$AZ,8,FALSE)),IF($X$1=12,(VLOOKUP(B359,'X12'!$B:$AZ,8,FALSE)),IF($X$1=13,(VLOOKUP(B359,'X13'!$B:$AZ,8,FALSE)),"B"))))))))))))))=TRUE," ",(IF($X$1=1,(VLOOKUP(B359,'X1'!$B:$AZ,8,FALSE)),IF($X$1=2,(VLOOKUP(B359,'X2'!$B:$AZ,8,FALSE)),IF($X$1=3,(VLOOKUP(B359,'X3'!$B:$AZ,8,FALSE)),IF($X$1=4,(VLOOKUP(B359,'X4'!$B:$AZ,8,FALSE)),IF($X$1=5,(VLOOKUP(B359,'X5'!$B:$AZ,8,FALSE)),IF($X$1=6,(VLOOKUP(B359,'X6'!$B:$AZ,8,FALSE)),IF($X$1=7,(VLOOKUP(B359,'X7'!$B:$AZ,8,FALSE)),IF($X$1=8,(VLOOKUP(B359,'X8'!$B:$AZ,8,FALSE)),IF($X$1=9,(VLOOKUP(B359,'X9'!$B:$AZ,8,FALSE)),IF($X$1=10,(VLOOKUP(B359,'X10'!$B:$AZ,8,FALSE)),IF($X$1=11,(VLOOKUP(B359,'X11'!$B:$AZ,8,FALSE)),IF($X$1=12,(VLOOKUP(B359,'X12'!$B:$AZ,8,FALSE)),IF($X$1=13,(VLOOKUP(B359,'X13'!$B:$AZ,8,FALSE)),"B")))))))))))))))</f>
        <v xml:space="preserve"> </v>
      </c>
      <c r="I359" s="183" t="str">
        <f ca="1">IF(ISERROR(IF($X$1=1,(VLOOKUP(B359,'X1'!$B:$AZ,2,FALSE)),IF($X$1=2,(VLOOKUP(B359,'X2'!$B:$AZ,2,FALSE)),IF($X$1=3,(VLOOKUP(B359,'X3'!$B:$AZ,2,FALSE)),IF($X$1=4,(VLOOKUP(B359,'X4'!$B:$AZ,2,FALSE)),IF($X$1=5,(VLOOKUP(B359,'X5'!$B:$AZ,2,FALSE)),IF($X$1=6,(VLOOKUP(B359,'X6'!$B:$AZ,2,FALSE)),IF($X$1=7,(VLOOKUP(B359,'X7'!$B:$AZ,2,FALSE)),IF($X$1=8,(VLOOKUP(B359,'X8'!$B:$AZ,2,FALSE)),IF($X$1=9,(VLOOKUP(B359,'X9'!$B:$AZ,2,FALSE)),IF($X$1=10,(VLOOKUP(B359,'X10'!$B:$AZ,2,FALSE)),IF($X$1=11,(VLOOKUP(B359,'X11'!$B:$AZ,2,FALSE)),IF($X$1=12,(VLOOKUP(B359,'X12'!$B:$AZ,2,FALSE)),IF($X$1=13,(VLOOKUP(B359,'X13'!$B:$AZ,2,FALSE)),"B"))))))))))))))=TRUE," ",(IF($X$1=1,(VLOOKUP(B359,'X1'!$B:$AZ,2,FALSE)),IF($X$1=2,(VLOOKUP(B359,'X2'!$B:$AZ,2,FALSE)),IF($X$1=3,(VLOOKUP(B359,'X3'!$B:$AZ,2,FALSE)),IF($X$1=4,(VLOOKUP(B359,'X4'!$B:$AZ,2,FALSE)),IF($X$1=5,(VLOOKUP(B359,'X5'!$B:$AZ,2,FALSE)),IF($X$1=6,(VLOOKUP(B359,'X6'!$B:$AZ,2,FALSE)),IF($X$1=7,(VLOOKUP(B359,'X7'!$B:$AZ,2,FALSE)),IF($X$1=8,(VLOOKUP(B359,'X8'!$B:$AZ,2,FALSE)),IF($X$1=9,(VLOOKUP(B359,'X9'!$B:$AZ,2,FALSE)),IF($X$1=10,(VLOOKUP(B359,'X10'!$B:$AZ,2,FALSE)),IF($X$1=11,(VLOOKUP(B359,'X11'!$B:$AZ,2,FALSE)),IF($X$1=12,(VLOOKUP(B359,'X12'!$B:$AZ,2,FALSE)),IF($X$1=13,(VLOOKUP(B359,'X13'!$B:$AZ,2,FALSE)),"B")))))))))))))))</f>
        <v xml:space="preserve"> </v>
      </c>
      <c r="J359" s="183" t="str">
        <f ca="1">IF(ISERROR(IF($X$1=1,(VLOOKUP(B359,'X1'!$B:$AZ,3,FALSE)),IF($X$1=2,(VLOOKUP(B359,'X2'!$B:$AZ,3,FALSE)),IF($X$1=3,(VLOOKUP(B359,'X3'!$B:$AZ,3,FALSE)),IF($X$1=4,(VLOOKUP(B359,'X4'!$B:$AZ,3,FALSE)),IF($X$1=5,(VLOOKUP(B359,'X5'!$B:$AZ,3,FALSE)),IF($X$1=6,(VLOOKUP(B359,'X6'!$B:$AZ,3,FALSE)),IF($X$1=7,(VLOOKUP(B359,'X7'!$B:$AZ,3,FALSE)),IF($X$1=8,(VLOOKUP(B359,'X8'!$B:$AZ,3,FALSE)),IF($X$1=9,(VLOOKUP(B359,'X9'!$B:$AZ,3,FALSE)),IF($X$1=10,(VLOOKUP(B359,'X10'!$B:$AZ,3,FALSE)),IF($X$1=11,(VLOOKUP(B359,'X11'!$B:$AZ,3,FALSE)),IF($X$1=12,(VLOOKUP(B359,'X12'!$B:$AZ,3,FALSE)),IF($X$1=13,(VLOOKUP(B359,'X13'!$B:$AZ,3,FALSE)),"B"))))))))))))))=TRUE," ",(IF($X$1=1,(VLOOKUP(B359,'X1'!$B:$AZ,3,FALSE)),IF($X$1=2,(VLOOKUP(B359,'X2'!$B:$AZ,3,FALSE)),IF($X$1=3,(VLOOKUP(B359,'X3'!$B:$AZ,3,FALSE)),IF($X$1=4,(VLOOKUP(B359,'X4'!$B:$AZ,3,FALSE)),IF($X$1=5,(VLOOKUP(B359,'X5'!$B:$AZ,3,FALSE)),IF($X$1=6,(VLOOKUP(B359,'X6'!$B:$AZ,3,FALSE)),IF($X$1=7,(VLOOKUP(B359,'X7'!$B:$AZ,3,FALSE)),IF($X$1=8,(VLOOKUP(B359,'X8'!$B:$AZ,3,FALSE)),IF($X$1=9,(VLOOKUP(B359,'X9'!$B:$AZ,3,FALSE)),IF($X$1=10,(VLOOKUP(B359,'X10'!$B:$AZ,3,FALSE)),IF($X$1=11,(VLOOKUP(B359,'X11'!$B:$AZ,3,FALSE)),IF($X$1=12,(VLOOKUP(B359,'X12'!$B:$AZ,3,FALSE)),IF($X$1=13,(VLOOKUP(B359,'X13'!$B:$AZ,3,FALSE)),"B")))))))))))))))</f>
        <v xml:space="preserve"> </v>
      </c>
      <c r="K359" s="183" t="str">
        <f ca="1">IF(ISERROR(IF($X$1=1,(VLOOKUP(B359,'X1'!$B:$AZ,5,FALSE)),IF($X$1=2,(VLOOKUP(B359,'X2'!$B:$AZ,5,FALSE)),IF($X$1=3,(VLOOKUP(B359,'X3'!$B:$AZ,5,FALSE)),IF($X$1=4,(VLOOKUP(B359,'X4'!$B:$AZ,5,FALSE)),IF($X$1=5,(VLOOKUP(B359,'X5'!$B:$AZ,5,FALSE)),IF($X$1=6,(VLOOKUP(B359,'X6'!$B:$AZ,5,FALSE)),IF($X$1=7,(VLOOKUP(B359,'X7'!$B:$AZ,5,FALSE)),IF($X$1=8,(VLOOKUP(B359,'X8'!$B:$AZ,5,FALSE)),IF($X$1=9,(VLOOKUP(B359,'X9'!$B:$AZ,5,FALSE)),IF($X$1=10,(VLOOKUP(B359,'X10'!$B:$AZ,5,FALSE)),IF($X$1=11,(VLOOKUP(B359,'X11'!$B:$AZ,5,FALSE)),IF($X$1=12,(VLOOKUP(B359,'X12'!$B:$AZ,5,FALSE)),IF($X$1=13,(VLOOKUP(B359,'X13'!$B:$AZ,5,FALSE)),"B"))))))))))))))=TRUE," ",(IF($X$1=1,(VLOOKUP(B359,'X1'!$B:$AZ,5,FALSE)),IF($X$1=2,(VLOOKUP(B359,'X2'!$B:$AZ,5,FALSE)),IF($X$1=3,(VLOOKUP(B359,'X3'!$B:$AZ,5,FALSE)),IF($X$1=4,(VLOOKUP(B359,'X4'!$B:$AZ,5,FALSE)),IF($X$1=5,(VLOOKUP(B359,'X5'!$B:$AZ,5,FALSE)),IF($X$1=6,(VLOOKUP(B359,'X6'!$B:$AZ,5,FALSE)),IF($X$1=7,(VLOOKUP(B359,'X7'!$B:$AZ,5,FALSE)),IF($X$1=8,(VLOOKUP(B359,'X8'!$B:$AZ,5,FALSE)),IF($X$1=9,(VLOOKUP(B359,'X9'!$B:$AZ,5,FALSE)),IF($X$1=10,(VLOOKUP(B359,'X10'!$B:$AZ,5,FALSE)),IF($X$1=11,(VLOOKUP(B359,'X11'!$B:$AZ,5,FALSE)),IF($X$1=12,(VLOOKUP(B359,'X12'!$B:$AZ,5,FALSE)),IF($X$1=13,(VLOOKUP(B359,'X13'!$B:$AZ,5,FALSE)),"B")))))))))))))))</f>
        <v xml:space="preserve"> </v>
      </c>
      <c r="L359" s="184" t="str">
        <f ca="1">IF(ISERROR(IF($X$1=1,(VLOOKUP(B359,'X1'!$B:$AZ,9,FALSE)),IF($X$1=2,(VLOOKUP(B359,'X2'!$B:$AZ,9,FALSE)),IF($X$1=3,(VLOOKUP(B359,'X3'!$B:$AZ,9,FALSE)),IF($X$1=4,(VLOOKUP(B359,'X4'!$B:$AZ,9,FALSE)),IF($X$1=5,(VLOOKUP(B359,'X5'!$B:$AZ,9,FALSE)),IF($X$1=6,(VLOOKUP(B359,'X6'!$B:$AZ,9,FALSE)),IF($X$1=7,(VLOOKUP(B359,'X7'!$B:$AZ,9,FALSE)),IF($X$1=8,(VLOOKUP(B359,'X8'!$B:$AZ,9,FALSE)),IF($X$1=9,(VLOOKUP(B359,'X9'!$B:$AZ,9,FALSE)),IF($X$1=10,(VLOOKUP(B359,'X10'!$B:$AZ,9,FALSE)),IF($X$1=11,(VLOOKUP(B359,'X11'!$B:$AZ,9,FALSE)),IF($X$1=12,(VLOOKUP(B359,'X12'!$B:$AZ,9,FALSE)),IF($X$1=13,(VLOOKUP(B359,'X13'!$B:$AZ,9,FALSE)),"B"))))))))))))))=TRUE," ",(IF($X$1=1,(VLOOKUP(B359,'X1'!$B:$AZ,9,FALSE)),IF($X$1=2,(VLOOKUP(B359,'X2'!$B:$AZ,9,FALSE)),IF($X$1=3,(VLOOKUP(B359,'X3'!$B:$AZ,9,FALSE)),IF($X$1=4,(VLOOKUP(B359,'X4'!$B:$AZ,9,FALSE)),IF($X$1=5,(VLOOKUP(B359,'X5'!$B:$AZ,9,FALSE)),IF($X$1=6,(VLOOKUP(B359,'X6'!$B:$AZ,9,FALSE)),IF($X$1=7,(VLOOKUP(B359,'X7'!$B:$AZ,9,FALSE)),IF($X$1=8,(VLOOKUP(B359,'X8'!$B:$AZ,9,FALSE)),IF($X$1=9,(VLOOKUP(B359,'X9'!$B:$AZ,9,FALSE)),IF($X$1=10,(VLOOKUP(B359,'X10'!$B:$AZ,9,FALSE)),IF($X$1=11,(VLOOKUP(B359,'X11'!$B:$AZ,9,FALSE)),IF($X$1=12,(VLOOKUP(B359,'X12'!$B:$AZ,9,FALSE)),IF($X$1=13,(VLOOKUP(B359,'X13'!$B:$AZ,9,FALSE)),"B")))))))))))))))</f>
        <v xml:space="preserve"> </v>
      </c>
      <c r="M359" s="184" t="str">
        <f ca="1">IF(ISERROR(IF($X$1=1,(VLOOKUP(B359,'X1'!$B:$AZ,10,FALSE)),IF($X$1=2,(VLOOKUP(B359,'X2'!$B:$AZ,10,FALSE)),IF($X$1=3,(VLOOKUP(B359,'X3'!$B:$AZ,10,FALSE)),IF($X$1=4,(VLOOKUP(B359,'X4'!$B:$AZ,10,FALSE)),IF($X$1=5,(VLOOKUP(B359,'X5'!$B:$AZ,10,FALSE)),IF($X$1=6,(VLOOKUP(B359,'X6'!$B:$AZ,10,FALSE)),IF($X$1=7,(VLOOKUP(B359,'X7'!$B:$AZ,10,FALSE)),IF($X$1=8,(VLOOKUP(B359,'X8'!$B:$AZ,10,FALSE)),IF($X$1=9,(VLOOKUP(B359,'X9'!$B:$AZ,10,FALSE)),IF($X$1=10,(VLOOKUP(B359,'X10'!$B:$AZ,10,FALSE)),IF($X$1=11,(VLOOKUP(B359,'X11'!$B:$AZ,10,FALSE)),IF($X$1=12,(VLOOKUP(B359,'X12'!$B:$AZ,10,FALSE)),IF($X$1=13,(VLOOKUP(B359,'X13'!$B:$AZ,10,FALSE)),"B"))))))))))))))=TRUE," ",(IF($X$1=1,(VLOOKUP(B359,'X1'!$B:$AZ,10,FALSE)),IF($X$1=2,(VLOOKUP(B359,'X2'!$B:$AZ,10,FALSE)),IF($X$1=3,(VLOOKUP(B359,'X3'!$B:$AZ,10,FALSE)),IF($X$1=4,(VLOOKUP(B359,'X4'!$B:$AZ,10,FALSE)),IF($X$1=5,(VLOOKUP(B359,'X5'!$B:$AZ,10,FALSE)),IF($X$1=6,(VLOOKUP(B359,'X6'!$B:$AZ,10,FALSE)),IF($X$1=7,(VLOOKUP(B359,'X7'!$B:$AZ,10,FALSE)),IF($X$1=8,(VLOOKUP(B359,'X8'!$B:$AZ,10,FALSE)),IF($X$1=9,(VLOOKUP(B359,'X9'!$B:$AZ,10,FALSE)),IF($X$1=10,(VLOOKUP(B359,'X10'!$B:$AZ,10,FALSE)),IF($X$1=11,(VLOOKUP(B359,'X11'!$B:$AZ,10,FALSE)),IF($X$1=12,(VLOOKUP(B359,'X12'!$B:$AZ,10,FALSE)),IF($X$1=13,(VLOOKUP(B359,'X13'!$B:$AZ,10,FALSE)),"B")))))))))))))))</f>
        <v xml:space="preserve"> </v>
      </c>
      <c r="N359" s="185" t="str">
        <f ca="1">IF(ISERROR(IF($X$1=1,(VLOOKUP(B359,'X1'!$B:$AZ,45,FALSE)),IF($X$1=2,(VLOOKUP(B359,'X2'!$B:$AZ,45,FALSE)),IF($X$1=3,(VLOOKUP(B359,'X3'!$B:$AZ,45,FALSE)),IF($X$1=4,(VLOOKUP(B359,'X4'!$B:$AZ,45,FALSE)),IF($X$1=5,(VLOOKUP(B359,'X5'!$B:$AZ,45,FALSE)),IF($X$1=6,(VLOOKUP(B359,'X6'!$B:$AZ,45,FALSE)),IF($X$1=7,(VLOOKUP(B359,'X7'!$B:$AZ,45,FALSE)),IF($X$1=8,(VLOOKUP(B359,'X8'!$B:$AZ,45,FALSE)),IF($X$1=9,(VLOOKUP(B359,'X9'!$B:$AZ,45,FALSE)),IF($X$1=10,(VLOOKUP(B359,'X10'!$B:$AZ,45,FALSE)),IF($X$1=11,(VLOOKUP(B359,'X11'!$B:$AZ,45,FALSE)),IF($X$1=12,(VLOOKUP(B359,'X12'!$B:$AZ,45,FALSE)),IF($X$1=13,(VLOOKUP(B359,'X13'!$B:$AZ,45,FALSE)),"B"))))))))))))))=TRUE," ",(IF($X$1=1,(VLOOKUP(B359,'X1'!$B:$AZ,45,FALSE)),IF($X$1=2,(VLOOKUP(B359,'X2'!$B:$AZ,45,FALSE)),IF($X$1=3,(VLOOKUP(B359,'X3'!$B:$AZ,45,FALSE)),IF($X$1=4,(VLOOKUP(B359,'X4'!$B:$AZ,45,FALSE)),IF($X$1=5,(VLOOKUP(B359,'X5'!$B:$AZ,45,FALSE)),IF($X$1=6,(VLOOKUP(B359,'X6'!$B:$AZ,45,FALSE)),IF($X$1=7,(VLOOKUP(B359,'X7'!$B:$AZ,45,FALSE)),IF($X$1=8,(VLOOKUP(B359,'X8'!$B:$AZ,45,FALSE)),IF($X$1=9,(VLOOKUP(B359,'X9'!$B:$AZ,45,FALSE)),IF($X$1=10,(VLOOKUP(B359,'X10'!$B:$AZ,45,FALSE)),IF($X$1=11,(VLOOKUP(B359,'X11'!$B:$AZ,45,FALSE)),IF($X$1=12,(VLOOKUP(B359,'X12'!$B:$AZ,45,FALSE)),IF($X$1=13,(VLOOKUP(B359,'X13'!$B:$AZ,45,FALSE)),"B")))))))))))))))</f>
        <v xml:space="preserve"> </v>
      </c>
      <c r="O359" s="184" t="str">
        <f ca="1">IF(ISERROR(IF($X$1=1,(VLOOKUP(B359,'X1'!$B:$AZ,11,FALSE)),IF($X$1=2,(VLOOKUP(B359,'X2'!$B:$AZ,11,FALSE)),IF($X$1=3,(VLOOKUP(B359,'X3'!$B:$AZ,11,FALSE)),IF($X$1=4,(VLOOKUP(B359,'X4'!$B:$AZ,11,FALSE)),IF($X$1=5,(VLOOKUP(B359,'X5'!$B:$AZ,11,FALSE)),IF($X$1=6,(VLOOKUP(B359,'X6'!$B:$AZ,11,FALSE)),IF($X$1=7,(VLOOKUP(B359,'X7'!$B:$AZ,11,FALSE)),IF($X$1=8,(VLOOKUP(B359,'X8'!$B:$AZ,11,FALSE)),IF($X$1=9,(VLOOKUP(B359,'X9'!$B:$AZ,11,FALSE)),IF($X$1=10,(VLOOKUP(B359,'X10'!$B:$AZ,11,FALSE)),IF($X$1=11,(VLOOKUP(B359,'X11'!$B:$AZ,11,FALSE)),IF($X$1=12,(VLOOKUP(B359,'X12'!$B:$AZ,11,FALSE)),IF($X$1=13,(VLOOKUP(B359,'X13'!$B:$AZ,11,FALSE)),"B"))))))))))))))=TRUE," ",(IF($X$1=1,(VLOOKUP(B359,'X1'!$B:$AZ,11,FALSE)),IF($X$1=2,(VLOOKUP(B359,'X2'!$B:$AZ,11,FALSE)),IF($X$1=3,(VLOOKUP(B359,'X3'!$B:$AZ,11,FALSE)),IF($X$1=4,(VLOOKUP(B359,'X4'!$B:$AZ,11,FALSE)),IF($X$1=5,(VLOOKUP(B359,'X5'!$B:$AZ,11,FALSE)),IF($X$1=6,(VLOOKUP(B359,'X6'!$B:$AZ,11,FALSE)),IF($X$1=7,(VLOOKUP(B359,'X7'!$B:$AZ,11,FALSE)),IF($X$1=8,(VLOOKUP(B359,'X8'!$B:$AZ,11,FALSE)),IF($X$1=9,(VLOOKUP(B359,'X9'!$B:$AZ,11,FALSE)),IF($X$1=10,(VLOOKUP(B359,'X10'!$B:$AZ,11,FALSE)),IF($X$1=11,(VLOOKUP(B359,'X11'!$B:$AZ,11,FALSE)),IF($X$1=12,(VLOOKUP(B359,'X12'!$B:$AZ,11,FALSE)),IF($X$1=13,(VLOOKUP(B359,'X13'!$B:$AZ,11,FALSE)),"B")))))))))))))))</f>
        <v xml:space="preserve"> </v>
      </c>
      <c r="P359" s="184" t="str">
        <f ca="1">IF(ISERROR(IF($X$1=1,(VLOOKUP(B359,'X1'!$B:$AZ,12,FALSE)),IF($X$1=2,(VLOOKUP(B359,'X2'!$B:$AZ,12,FALSE)),IF($X$1=3,(VLOOKUP(B359,'X3'!$B:$AZ,12,FALSE)),IF($X$1=4,(VLOOKUP(B359,'X4'!$B:$AZ,12,FALSE)),IF($X$1=5,(VLOOKUP(B359,'X5'!$B:$AZ,12,FALSE)),IF($X$1=6,(VLOOKUP(B359,'X6'!$B:$AZ,12,FALSE)),IF($X$1=7,(VLOOKUP(B359,'X7'!$B:$AZ,12,FALSE)),IF($X$1=8,(VLOOKUP(B359,'X8'!$B:$AZ,12,FALSE)),IF($X$1=9,(VLOOKUP(B359,'X9'!$B:$AZ,12,FALSE)),IF($X$1=10,(VLOOKUP(B359,'X10'!$B:$AZ,12,FALSE)),IF($X$1=11,(VLOOKUP(B359,'X11'!$B:$AZ,12,FALSE)),IF($X$1=12,(VLOOKUP(B359,'X12'!$B:$AZ,12,FALSE)),IF($X$1=13,(VLOOKUP(B359,'X13'!$B:$AZ,12,FALSE)),"B"))))))))))))))=TRUE," ",(IF($X$1=1,(VLOOKUP(B359,'X1'!$B:$AZ,12,FALSE)),IF($X$1=2,(VLOOKUP(B359,'X2'!$B:$AZ,12,FALSE)),IF($X$1=3,(VLOOKUP(B359,'X3'!$B:$AZ,12,FALSE)),IF($X$1=4,(VLOOKUP(B359,'X4'!$B:$AZ,12,FALSE)),IF($X$1=5,(VLOOKUP(B359,'X5'!$B:$AZ,12,FALSE)),IF($X$1=6,(VLOOKUP(B359,'X6'!$B:$AZ,12,FALSE)),IF($X$1=7,(VLOOKUP(B359,'X7'!$B:$AZ,12,FALSE)),IF($X$1=8,(VLOOKUP(B359,'X8'!$B:$AZ,12,FALSE)),IF($X$1=9,(VLOOKUP(B359,'X9'!$B:$AZ,12,FALSE)),IF($X$1=10,(VLOOKUP(B359,'X10'!$B:$AZ,12,FALSE)),IF($X$1=11,(VLOOKUP(B359,'X11'!$B:$AZ,12,FALSE)),IF($X$1=12,(VLOOKUP(B359,'X12'!$B:$AZ,12,FALSE)),IF($X$1=13,(VLOOKUP(B359,'X13'!$B:$AZ,12,FALSE)),"B")))))))))))))))</f>
        <v xml:space="preserve"> </v>
      </c>
      <c r="Q359" s="185" t="str">
        <f ca="1">IF(ISERROR(IF($X$1=1,(VLOOKUP(B359,'X1'!$B:$AZ,46,FALSE)),IF($X$1=2,(VLOOKUP(B359,'X2'!$B:$AZ,46,FALSE)),IF($X$1=3,(VLOOKUP(B359,'X3'!$B:$AZ,46,FALSE)),IF($X$1=4,(VLOOKUP(B359,'X4'!$B:$AZ,46,FALSE)),IF($X$1=5,(VLOOKUP(B359,'X5'!$B:$AZ,46,FALSE)),IF($X$1=6,(VLOOKUP(B359,'X6'!$B:$AZ,46,FALSE)),IF($X$1=7,(VLOOKUP(B359,'X7'!$B:$AZ,46,FALSE)),IF($X$1=8,(VLOOKUP(B359,'X8'!$B:$AZ,46,FALSE)),IF($X$1=9,(VLOOKUP(B359,'X9'!$B:$AZ,46,FALSE)),IF($X$1=10,(VLOOKUP(B359,'X10'!$B:$AZ,46,FALSE)),IF($X$1=11,(VLOOKUP(B359,'X11'!$B:$AZ,46,FALSE)),IF($X$1=12,(VLOOKUP(B359,'X12'!$B:$AZ,46,FALSE)),IF($X$1=13,(VLOOKUP(B359,'X13'!$B:$AZ,46,FALSE)),"B"))))))))))))))=TRUE," ",(IF($X$1=1,(VLOOKUP(B359,'X1'!$B:$AZ,46,FALSE)),IF($X$1=2,(VLOOKUP(B359,'X2'!$B:$AZ,46,FALSE)),IF($X$1=3,(VLOOKUP(B359,'X3'!$B:$AZ,46,FALSE)),IF($X$1=4,(VLOOKUP(B359,'X4'!$B:$AZ,46,FALSE)),IF($X$1=5,(VLOOKUP(B359,'X5'!$B:$AZ,46,FALSE)),IF($X$1=6,(VLOOKUP(B359,'X6'!$B:$AZ,46,FALSE)),IF($X$1=7,(VLOOKUP(B359,'X7'!$B:$AZ,46,FALSE)),IF($X$1=8,(VLOOKUP(B359,'X8'!$B:$AZ,46,FALSE)),IF($X$1=9,(VLOOKUP(B359,'X9'!$B:$AZ,46,FALSE)),IF($X$1=10,(VLOOKUP(B359,'X10'!$B:$AZ,46,FALSE)),IF($X$1=11,(VLOOKUP(B359,'X11'!$B:$AZ,46,FALSE)),IF($X$1=12,(VLOOKUP(B359,'X12'!$B:$AZ,46,FALSE)),IF($X$1=13,(VLOOKUP(B359,'X13'!$B:$AZ,46,FALSE)),"B")))))))))))))))</f>
        <v xml:space="preserve"> </v>
      </c>
      <c r="R359" s="185" t="str">
        <f ca="1">IF(ISERROR(IF($X$1=1,(VLOOKUP(B359,'X1'!$B:$AZ,15,FALSE)),IF($X$1=2,(VLOOKUP(B359,'X2'!$B:$AZ,15,FALSE)),IF($X$1=3,(VLOOKUP(B359,'X3'!$B:$AZ,15,FALSE)),IF($X$1=4,(VLOOKUP(B359,'X4'!$B:$AZ,15,FALSE)),IF($X$1=5,(VLOOKUP(B359,'X5'!$B:$AZ,15,FALSE)),IF($X$1=6,(VLOOKUP(B359,'X6'!$B:$AZ,15,FALSE)),IF($X$1=7,(VLOOKUP(B359,'X7'!$B:$AZ,15,FALSE)),IF($X$1=8,(VLOOKUP(B359,'X8'!$B:$AZ,15,FALSE)),IF($X$1=9,(VLOOKUP(B359,'X9'!$B:$AZ,15,FALSE)),IF($X$1=10,(VLOOKUP(B359,'X10'!$B:$AZ,15,FALSE)),IF($X$1=11,(VLOOKUP(B359,'X11'!$B:$AZ,15,FALSE)),IF($X$1=12,(VLOOKUP(B359,'X12'!$B:$AZ,15,FALSE)),IF($X$1=13,(VLOOKUP(B359,'X13'!$B:$AZ,15,FALSE)),"B"))))))))))))))=TRUE," ",(IF($X$1=1,(VLOOKUP(B359,'X1'!$B:$AZ,15,FALSE)),IF($X$1=2,(VLOOKUP(B359,'X2'!$B:$AZ,15,FALSE)),IF($X$1=3,(VLOOKUP(B359,'X3'!$B:$AZ,15,FALSE)),IF($X$1=4,(VLOOKUP(B359,'X4'!$B:$AZ,15,FALSE)),IF($X$1=5,(VLOOKUP(B359,'X5'!$B:$AZ,15,FALSE)),IF($X$1=6,(VLOOKUP(B359,'X6'!$B:$AZ,15,FALSE)),IF($X$1=7,(VLOOKUP(B359,'X7'!$B:$AZ,15,FALSE)),IF($X$1=8,(VLOOKUP(B359,'X8'!$B:$AZ,15,FALSE)),IF($X$1=9,(VLOOKUP(B359,'X9'!$B:$AZ,15,FALSE)),IF($X$1=10,(VLOOKUP(B359,'X10'!$B:$AZ,15,FALSE)),IF($X$1=11,(VLOOKUP(B359,'X11'!$B:$AZ,15,FALSE)),IF($X$1=12,(VLOOKUP(B359,'X12'!$B:$AZ,15,FALSE)),IF($X$1=13,(VLOOKUP(B359,'X13'!$B:$AZ,15,FALSE)),"B")))))))))))))))</f>
        <v xml:space="preserve"> </v>
      </c>
      <c r="S359" s="185" t="str">
        <f ca="1">IF(ISERROR(IF((IF($X$1=1,(VLOOKUP(B359,'X1'!$B:$AZ,14,FALSE)),(IF($X$1=2,(VLOOKUP(B359,'X2'!$B:$AZ,14,FALSE)),(IF($X$1=3,(VLOOKUP(B359,'X3'!$B:$AZ,14,FALSE)),(IF($X$1=4,(VLOOKUP(B359,'X4'!$B:$AZ,14,FALSE)),(IF($X$1=5,(VLOOKUP(B359,'X5'!$B:$AZ,14,FALSE)),(IF($X$1=6,(VLOOKUP(B359,'X6'!$B:$AZ,14,FALSE)),(IF($X$1=7,(VLOOKUP(B359,'X7'!$B:$AZ,14,FALSE)),(IF($X$1=8,(VLOOKUP(B359,'X8'!$B:$AZ,14,FALSE)),(IF($X$1=9,(VLOOKUP(B359,'X9'!$B:$AZ,14,FALSE)),(IF($X$1=10,(VLOOKUP(B359,'X10'!$B:$AZ,14,FALSE)),(IF($X$1=11,(VLOOKUP(B359,'X11'!$B:$AZ,14,FALSE)),(IF($X$1=12,(VLOOKUP(B359,'X12'!$B:$AZ,14,FALSE)),(VLOOKUP(B359,'X13'!$B:$AZ,14,FALSE))))))))))))))))))))))))))=$V$1," ",(IF($X$1=1,(VLOOKUP(B359,'X1'!$B:$AZ,14,FALSE)),(IF($X$1=2,(VLOOKUP(B359,'X2'!$B:$AZ,14,FALSE)),(IF($X$1=3,(VLOOKUP(B359,'X3'!$B:$AZ,14,FALSE)),(IF($X$1=4,(VLOOKUP(B359,'X4'!$B:$AZ,14,FALSE)),(IF($X$1=5,(VLOOKUP(B359,'X5'!$B:$AZ,14,FALSE)),(IF($X$1=6,(VLOOKUP(B359,'X6'!$B:$AZ,14,FALSE)),(IF($X$1=7,(VLOOKUP(B359,'X7'!$B:$AZ,14,FALSE)),(IF($X$1=8,(VLOOKUP(B359,'X8'!$B:$AZ,14,FALSE)),(IF($X$1=9,(VLOOKUP(B359,'X9'!$B:$AZ,14,FALSE)),(IF($X$1=10,(VLOOKUP(B359,'X10'!$B:$AZ,14,FALSE)),(IF($X$1=11,(VLOOKUP(B359,'X11'!$B:$AZ,14,FALSE)),(IF($X$1=12,(VLOOKUP(B359,'X12'!$B:$AZ,14,FALSE)),(VLOOKUP(B359,'X13'!$B:$AZ,14,FALSE))))))))))))))))))))))))))))=TRUE," ",(IF((IF($X$1=1,(VLOOKUP(B359,'X1'!$B:$AZ,14,FALSE)),(IF($X$1=2,(VLOOKUP(B359,'X2'!$B:$AZ,14,FALSE)),(IF($X$1=3,(VLOOKUP(B359,'X3'!$B:$AZ,14,FALSE)),(IF($X$1=4,(VLOOKUP(B359,'X4'!$B:$AZ,14,FALSE)),(IF($X$1=5,(VLOOKUP(B359,'X5'!$B:$AZ,14,FALSE)),(IF($X$1=6,(VLOOKUP(B359,'X6'!$B:$AZ,14,FALSE)),(IF($X$1=7,(VLOOKUP(B359,'X7'!$B:$AZ,14,FALSE)),(IF($X$1=8,(VLOOKUP(B359,'X8'!$B:$AZ,14,FALSE)),(IF($X$1=9,(VLOOKUP(B359,'X9'!$B:$AZ,14,FALSE)),(IF($X$1=10,(VLOOKUP(B359,'X10'!$B:$AZ,14,FALSE)),(IF($X$1=11,(VLOOKUP(B359,'X11'!$B:$AZ,14,FALSE)),(IF($X$1=12,(VLOOKUP(B359,'X12'!$B:$AZ,14,FALSE)),(VLOOKUP(B359,'X13'!$B:$AZ,14,FALSE))))))))))))))))))))))))))=$V$1," ",(IF($X$1=1,(VLOOKUP(B359,'X1'!$B:$AZ,14,FALSE)),(IF($X$1=2,(VLOOKUP(B359,'X2'!$B:$AZ,14,FALSE)),(IF($X$1=3,(VLOOKUP(B359,'X3'!$B:$AZ,14,FALSE)),(IF($X$1=4,(VLOOKUP(B359,'X4'!$B:$AZ,14,FALSE)),(IF($X$1=5,(VLOOKUP(B359,'X5'!$B:$AZ,14,FALSE)),(IF($X$1=6,(VLOOKUP(B359,'X6'!$B:$AZ,14,FALSE)),(IF($X$1=7,(VLOOKUP(B359,'X7'!$B:$AZ,14,FALSE)),(IF($X$1=8,(VLOOKUP(B359,'X8'!$B:$AZ,14,FALSE)),(IF($X$1=9,(VLOOKUP(B359,'X9'!$B:$AZ,14,FALSE)),(IF($X$1=10,(VLOOKUP(B359,'X10'!$B:$AZ,14,FALSE)),(IF($X$1=11,(VLOOKUP(B359,'X11'!$B:$AZ,14,FALSE)),(IF($X$1=12,(VLOOKUP(B359,'X12'!$B:$AZ,14,FALSE)),(VLOOKUP(B359,'X13'!$B:$AZ,14,FALSE)))))))))))))))))))))))))))))</f>
        <v xml:space="preserve"> </v>
      </c>
    </row>
    <row r="360" spans="1:19" ht="14.1" customHeight="1" x14ac:dyDescent="0.2">
      <c r="A360" s="156" t="s">
        <v>1058</v>
      </c>
      <c r="B360" s="122" t="str">
        <f>IF(ISERROR(IF($U$16=1,(VLOOKUP(A360,$AC$89:$AH$125,2,FALSE)),IF((IF($X$1=1,'X1'!B319,(IF($X$1=2,'X2'!B319,(IF($X$1=3,'X3'!B319,(IF($X$1=4,'X4'!B319,(IF($X$1=5,'X5'!B319,(IF($X$1=6,'X6'!B319,(IF($X$1=7,'X7'!B319,(IF($X$1=8,'X8'!B319,(IF($X$1=9,'X9'!B319,(IF($X$1=10,'X10'!B319,(IF($X$1=11,'X11'!B319,(IF($X$1=12,'X12'!B319,'X13'!B319))))))))))))))))))))))))="","",(IF($X$1=1,'X1'!B319,(IF($X$1=2,'X2'!B319,(IF($X$1=3,'X3'!B319,(IF($X$1=4,'X4'!B319,(IF($X$1=5,'X5'!B319,(IF($X$1=6,'X6'!B319,(IF($X$1=7,'X7'!B319,(IF($X$1=8,'X8'!B319,(IF($X$1=9,'X9'!B319,(IF($X$1=10,'X10'!B319,(IF($X$1=11,'X11'!B319,(IF($X$1=12,'X12'!B319,'X13'!B319)))))))))))))))))))))))))))=TRUE," ",(IF($U$16=1,(VLOOKUP(A360,$AC$89:$AH$125,2,FALSE)),IF((IF($X$1=1,'X1'!B319,(IF($X$1=2,'X2'!B319,(IF($X$1=3,'X3'!B319,(IF($X$1=4,'X4'!B319,(IF($X$1=5,'X5'!B319,(IF($X$1=6,'X6'!B319,(IF($X$1=7,'X7'!B319,(IF($X$1=8,'X8'!B319,(IF($X$1=9,'X9'!B319,(IF($X$1=10,'X10'!B319,(IF($X$1=11,'X11'!B319,(IF($X$1=12,'X12'!B319,'X13'!B319))))))))))))))))))))))))="","",(IF($X$1=1,'X1'!B319,(IF($X$1=2,'X2'!B319,(IF($X$1=3,'X3'!B319,(IF($X$1=4,'X4'!B319,(IF($X$1=5,'X5'!B319,(IF($X$1=6,'X6'!B319,(IF($X$1=7,'X7'!B319,(IF($X$1=8,'X8'!B319,(IF($X$1=9,'X9'!B319,(IF($X$1=10,'X10'!B319,(IF($X$1=11,'X11'!B319,(IF($X$1=12,'X12'!B319,'X13'!B319))))))))))))))))))))))))))))</f>
        <v/>
      </c>
      <c r="C360" s="181" t="str">
        <f ca="1">IF(ISERROR(IF($X$1=1,(VLOOKUP(B360,'X1'!$B:$AZ,47,FALSE)),IF($X$1=2,(VLOOKUP(B360,'X2'!$B:$AZ,47,FALSE)),IF($X$1=3,(VLOOKUP(B360,'X3'!$B:$AZ,47,FALSE)),IF($X$1=4,(VLOOKUP(B360,'X4'!$B:$AZ,47,FALSE)),IF($X$1=5,(VLOOKUP(B360,'X5'!$B:$AZ,47,FALSE)),IF($X$1=6,(VLOOKUP(B360,'X6'!$B:$AZ,47,FALSE)),IF($X$1=7,(VLOOKUP(B360,'X7'!$B:$AZ,47,FALSE)),IF($X$1=8,(VLOOKUP(B360,'X8'!$B:$AZ,47,FALSE)),IF($X$1=9,(VLOOKUP(B360,'X9'!$B:$AZ,47,FALSE)),IF($X$1=10,(VLOOKUP(B360,'X10'!$B:$AZ,47,FALSE)),IF($X$1=11,(VLOOKUP(B360,'X11'!$B:$AZ,47,FALSE)),IF($X$1=12,(VLOOKUP(B360,'X12'!$B:$AZ,47,FALSE)),IF($X$1=13,(VLOOKUP(B360,'X13'!$B:$AZ,47,FALSE)),"B"))))))))))))))=TRUE," ",(IF($X$1=1,(VLOOKUP(B360,'X1'!$B:$AZ,47,FALSE)),IF($X$1=2,(VLOOKUP(B360,'X2'!$B:$AZ,47,FALSE)),IF($X$1=3,(VLOOKUP(B360,'X3'!$B:$AZ,47,FALSE)),IF($X$1=4,(VLOOKUP(B360,'X4'!$B:$AZ,47,FALSE)),IF($X$1=5,(VLOOKUP(B360,'X5'!$B:$AZ,47,FALSE)),IF($X$1=6,(VLOOKUP(B360,'X6'!$B:$AZ,47,FALSE)),IF($X$1=7,(VLOOKUP(B360,'X7'!$B:$AZ,47,FALSE)),IF($X$1=8,(VLOOKUP(B360,'X8'!$B:$AZ,47,FALSE)),IF($X$1=9,(VLOOKUP(B360,'X9'!$B:$AZ,47,FALSE)),IF($X$1=10,(VLOOKUP(B360,'X10'!$B:$AZ,47,FALSE)),IF($X$1=11,(VLOOKUP(B360,'X11'!$B:$AZ,47,FALSE)),IF($X$1=12,(VLOOKUP(B360,'X12'!$B:$AZ,47,FALSE)),IF($X$1=13,(VLOOKUP(B360,'X13'!$B:$AZ,47,FALSE)),"B")))))))))))))))</f>
        <v xml:space="preserve"> </v>
      </c>
      <c r="D360" s="181" t="str">
        <f ca="1">IF(ISERROR(IF($X$1=1,(VLOOKUP(B360,'X1'!$B:$AP,41,FALSE)),IF($X$1=2,(VLOOKUP(B360,'X2'!$B:$AP,41,FALSE)),IF($X$1=3,(VLOOKUP(B360,'X3'!$B:$AP,41,FALSE)),IF($X$1=4,(VLOOKUP(B360,'X4'!$B:$AP,41,FALSE)),IF($X$1=5,(VLOOKUP(B360,'X5'!$B:$AP,41,FALSE)),IF($X$1=6,(VLOOKUP(B360,'X6'!$B:$AP,41,FALSE)),IF($X$1=7,(VLOOKUP(B360,'X7'!$B:$AP,41,FALSE)),IF($X$1=8,(VLOOKUP(B360,'X8'!$B:$AP,41,FALSE)),IF($X$1=9,(VLOOKUP(B360,'X9'!$B:$AP,41,FALSE)),IF($X$1=10,(VLOOKUP(B360,'X10'!$B:$AP,41,FALSE)),IF($X$1=11,(VLOOKUP(B360,'X11'!$B:$AP,41,FALSE)),IF($X$1=12,(VLOOKUP(B360,'X12'!$B:$AP,41,FALSE)),IF($X$1=13,(VLOOKUP(B360,'X13'!$B:$AP,41,FALSE)),"B"))))))))))))))=TRUE," ",(IF($X$1=1,(VLOOKUP(B360,'X1'!$B:$AP,41,FALSE)),IF($X$1=2,(VLOOKUP(B360,'X2'!$B:$AP,41,FALSE)),IF($X$1=3,(VLOOKUP(B360,'X3'!$B:$AP,41,FALSE)),IF($X$1=4,(VLOOKUP(B360,'X4'!$B:$AP,41,FALSE)),IF($X$1=5,(VLOOKUP(B360,'X5'!$B:$AP,41,FALSE)),IF($X$1=6,(VLOOKUP(B360,'X6'!$B:$AP,41,FALSE)),IF($X$1=7,(VLOOKUP(B360,'X7'!$B:$AP,41,FALSE)),IF($X$1=8,(VLOOKUP(B360,'X8'!$B:$AP,41,FALSE)),IF($X$1=9,(VLOOKUP(B360,'X9'!$B:$AP,41,FALSE)),IF($X$1=10,(VLOOKUP(B360,'X10'!$B:$AP,41,FALSE)),IF($X$1=11,(VLOOKUP(B360,'X11'!$B:$AP,41,FALSE)),IF($X$1=12,(VLOOKUP(B360,'X12'!$B:$AP,41,FALSE)),IF($X$1=13,(VLOOKUP(B360,'X13'!$B:$AP,41,FALSE)),"B")))))))))))))))</f>
        <v xml:space="preserve"> </v>
      </c>
      <c r="E360" s="182" t="str">
        <f ca="1">IF(ISERROR(IF($X$1=1,(VLOOKUP(B360,'X1'!$B:$AP,7,FALSE)),IF($X$1=2,(VLOOKUP(B360,'X2'!$B:$AP,7,FALSE)),IF($X$1=3,(VLOOKUP(B360,'X3'!$B:$AP,7,FALSE)),IF($X$1=4,(VLOOKUP(B360,'X4'!$B:$AP,7,FALSE)),IF($X$1=5,(VLOOKUP(B360,'X5'!$B:$AP,7,FALSE)),IF($X$1=6,(VLOOKUP(B360,'X6'!$B:$AP,7,FALSE)),IF($X$1=7,(VLOOKUP(B360,'X7'!$B:$AP,7,FALSE)),IF($X$1=8,(VLOOKUP(B360,'X8'!$B:$AP,7,FALSE)),IF($X$1=9,(VLOOKUP(B360,'X9'!$B:$AP,7,FALSE)),IF($X$1=10,(VLOOKUP(B360,'X10'!$B:$AP,7,FALSE)),IF($X$1=11,(VLOOKUP(B360,'X11'!$B:$AP,7,FALSE)),IF($X$1=12,(VLOOKUP(B360,'X12'!$B:$AP,7,FALSE)),IF($X$1=13,(VLOOKUP(B360,'X13'!$B:$AP,7,FALSE)),"B"))))))))))))))=TRUE," ",(IF($X$1=1,(VLOOKUP(B360,'X1'!$B:$AP,7,FALSE)),IF($X$1=2,(VLOOKUP(B360,'X2'!$B:$AP,7,FALSE)),IF($X$1=3,(VLOOKUP(B360,'X3'!$B:$AP,7,FALSE)),IF($X$1=4,(VLOOKUP(B360,'X4'!$B:$AP,7,FALSE)),IF($X$1=5,(VLOOKUP(B360,'X5'!$B:$AP,7,FALSE)),IF($X$1=6,(VLOOKUP(B360,'X6'!$B:$AP,7,FALSE)),IF($X$1=7,(VLOOKUP(B360,'X7'!$B:$AP,7,FALSE)),IF($X$1=8,(VLOOKUP(B360,'X8'!$B:$AP,7,FALSE)),IF($X$1=9,(VLOOKUP(B360,'X9'!$B:$AP,7,FALSE)),IF($X$1=10,(VLOOKUP(B360,'X10'!$B:$AP,7,FALSE)),IF($X$1=11,(VLOOKUP(B360,'X11'!$B:$AP,7,FALSE)),IF($X$1=12,(VLOOKUP(B360,'X12'!$B:$AP,7,FALSE)),IF($X$1=13,(VLOOKUP(B360,'X13'!$B:$AP,7,FALSE)),"B")))))))))))))))</f>
        <v xml:space="preserve"> </v>
      </c>
      <c r="F360" s="182" t="str">
        <f ca="1">IF(ISERROR(IF((IF($X$1=1,(VLOOKUP(B360,'X1'!$B:$AO,6,FALSE)),(IF($X$1=2,(VLOOKUP(B360,'X2'!$B:$AO,6,FALSE)),(IF($X$1=3,(VLOOKUP(B360,'X3'!$B:$AO,6,FALSE)),(IF($X$1=4,(VLOOKUP(B360,'X4'!$B:$AO,6,FALSE)),(IF($X$1=5,(VLOOKUP(B360,'X5'!$B:$AO,6,FALSE)),(IF($X$1=6,(VLOOKUP(B360,'X6'!$B:$AO,6,FALSE)),(IF($X$1=7,(VLOOKUP(B360,'X7'!$B:$AO,6,FALSE)),(IF($X$1=8,(VLOOKUP(B360,'X8'!$B:$AO,6,FALSE)),(IF($X$1=9,(VLOOKUP(B360,'X9'!$B:$AO,6,FALSE)),(IF($X$1=10,(VLOOKUP(B360,'X10'!$B:$AO,6,FALSE)),(IF($X$1=11,(VLOOKUP(B360,'X11'!$B:$AO,6,FALSE)),(IF($X$1=12,(VLOOKUP(B360,'X12'!$B:$AO,6,FALSE)),(VLOOKUP(B360,'X13'!$B:$AO,6,FALSE))))))))))))))))))))))))))=$V$1," ",(IF($X$1=1,(VLOOKUP(B360,'X1'!$B:$AO,6,FALSE)),(IF($X$1=2,(VLOOKUP(B360,'X2'!$B:$AO,6,FALSE)),(IF($X$1=3,(VLOOKUP(B360,'X3'!$B:$AO,6,FALSE)),(IF($X$1=4,(VLOOKUP(B360,'X4'!$B:$AO,6,FALSE)),(IF($X$1=5,(VLOOKUP(B360,'X5'!$B:$AO,6,FALSE)),(IF($X$1=6,(VLOOKUP(B360,'X6'!$B:$AO,6,FALSE)),(IF($X$1=7,(VLOOKUP(B360,'X7'!$B:$AO,6,FALSE)),(IF($X$1=8,(VLOOKUP(B360,'X8'!$B:$AO,6,FALSE)),(IF($X$1=9,(VLOOKUP(B360,'X9'!$B:$AO,6,FALSE)),(IF($X$1=10,(VLOOKUP(B360,'X10'!$B:$AO,6,FALSE)),(IF($X$1=11,(VLOOKUP(B360,'X11'!$B:$AO,6,FALSE)),(IF($X$1=12,(VLOOKUP(B360,'X12'!$B:$AO,6,FALSE)),(VLOOKUP(B360,'X13'!$B:$AO,6,FALSE))))))))))))))))))))))))))))=TRUE," ",(IF((IF($X$1=1,(VLOOKUP(B360,'X1'!$B:$AO,6,FALSE)),(IF($X$1=2,(VLOOKUP(B360,'X2'!$B:$AO,6,FALSE)),(IF($X$1=3,(VLOOKUP(B360,'X3'!$B:$AO,6,FALSE)),(IF($X$1=4,(VLOOKUP(B360,'X4'!$B:$AO,6,FALSE)),(IF($X$1=5,(VLOOKUP(B360,'X5'!$B:$AO,6,FALSE)),(IF($X$1=6,(VLOOKUP(B360,'X6'!$B:$AO,6,FALSE)),(IF($X$1=7,(VLOOKUP(B360,'X7'!$B:$AO,6,FALSE)),(IF($X$1=8,(VLOOKUP(B360,'X8'!$B:$AO,6,FALSE)),(IF($X$1=9,(VLOOKUP(B360,'X9'!$B:$AO,6,FALSE)),(IF($X$1=10,(VLOOKUP(B360,'X10'!$B:$AO,6,FALSE)),(IF($X$1=11,(VLOOKUP(B360,'X11'!$B:$AO,6,FALSE)),(IF($X$1=12,(VLOOKUP(B360,'X12'!$B:$AO,6,FALSE)),(VLOOKUP(B360,'X13'!$B:$AO,6,FALSE))))))))))))))))))))))))))=$V$1," ",(IF($X$1=1,(VLOOKUP(B360,'X1'!$B:$AO,6,FALSE)),(IF($X$1=2,(VLOOKUP(B360,'X2'!$B:$AO,6,FALSE)),(IF($X$1=3,(VLOOKUP(B360,'X3'!$B:$AO,6,FALSE)),(IF($X$1=4,(VLOOKUP(B360,'X4'!$B:$AO,6,FALSE)),(IF($X$1=5,(VLOOKUP(B360,'X5'!$B:$AO,6,FALSE)),(IF($X$1=6,(VLOOKUP(B360,'X6'!$B:$AO,6,FALSE)),(IF($X$1=7,(VLOOKUP(B360,'X7'!$B:$AO,6,FALSE)),(IF($X$1=8,(VLOOKUP(B360,'X8'!$B:$AO,6,FALSE)),(IF($X$1=9,(VLOOKUP(B360,'X9'!$B:$AO,6,FALSE)),(IF($X$1=10,(VLOOKUP(B360,'X10'!$B:$AO,6,FALSE)),(IF($X$1=11,(VLOOKUP(B360,'X11'!$B:$AO,6,FALSE)),(IF($X$1=12,(VLOOKUP(B360,'X12'!$B:$AO,6,FALSE)),(VLOOKUP(B360,'X13'!$B:$AO,6,FALSE)))))))))))))))))))))))))))))</f>
        <v xml:space="preserve"> </v>
      </c>
      <c r="G360" s="182" t="str">
        <f ca="1">IF(ISERROR(IF($X$1=1,(VLOOKUP(B360,'X1'!$B:$AZ,44,FALSE)),IF($X$1=2,(VLOOKUP(B360,'X2'!$B:$AZ,44,FALSE)),IF($X$1=3,(VLOOKUP(B360,'X3'!$B:$AZ,44,FALSE)),IF($X$1=4,(VLOOKUP(B360,'X4'!$B:$AZ,44,FALSE)),IF($X$1=5,(VLOOKUP(B360,'X5'!$B:$AZ,44,FALSE)),IF($X$1=6,(VLOOKUP(B360,'X6'!$B:$AZ,44,FALSE)),IF($X$1=7,(VLOOKUP(B360,'X7'!$B:$AZ,44,FALSE)),IF($X$1=8,(VLOOKUP(B360,'X8'!$B:$AZ,44,FALSE)),IF($X$1=9,(VLOOKUP(B360,'X9'!$B:$AZ,44,FALSE)),IF($X$1=10,(VLOOKUP(B360,'X10'!$B:$AZ,44,FALSE)),IF($X$1=11,(VLOOKUP(B360,'X11'!$B:$AZ,44,FALSE)),IF($X$1=12,(VLOOKUP(B360,'X12'!$B:$AZ,44,FALSE)),IF($X$1=13,(VLOOKUP(B360,'X13'!$B:$AZ,44,FALSE)),"B"))))))))))))))=TRUE," ",(IF($X$1=1,(VLOOKUP(B360,'X1'!$B:$AZ,44,FALSE)),IF($X$1=2,(VLOOKUP(B360,'X2'!$B:$AZ,44,FALSE)),IF($X$1=3,(VLOOKUP(B360,'X3'!$B:$AZ,44,FALSE)),IF($X$1=4,(VLOOKUP(B360,'X4'!$B:$AZ,44,FALSE)),IF($X$1=5,(VLOOKUP(B360,'X5'!$B:$AZ,44,FALSE)),IF($X$1=6,(VLOOKUP(B360,'X6'!$B:$AZ,44,FALSE)),IF($X$1=7,(VLOOKUP(B360,'X7'!$B:$AZ,44,FALSE)),IF($X$1=8,(VLOOKUP(B360,'X8'!$B:$AZ,44,FALSE)),IF($X$1=9,(VLOOKUP(B360,'X9'!$B:$AZ,44,FALSE)),IF($X$1=10,(VLOOKUP(B360,'X10'!$B:$AZ,44,FALSE)),IF($X$1=11,(VLOOKUP(B360,'X11'!$B:$AZ,44,FALSE)),IF($X$1=12,(VLOOKUP(B360,'X12'!$B:$AZ,44,FALSE)),IF($X$1=13,(VLOOKUP(B360,'X13'!$B:$AZ,44,FALSE)),"B")))))))))))))))</f>
        <v xml:space="preserve"> </v>
      </c>
      <c r="H360" s="182" t="str">
        <f ca="1">IF(ISERROR(IF($X$1=1,(VLOOKUP(B360,'X1'!$B:$AZ,8,FALSE)),IF($X$1=2,(VLOOKUP(B360,'X2'!$B:$AZ,8,FALSE)),IF($X$1=3,(VLOOKUP(B360,'X3'!$B:$AZ,8,FALSE)),IF($X$1=4,(VLOOKUP(B360,'X4'!$B:$AZ,8,FALSE)),IF($X$1=5,(VLOOKUP(B360,'X5'!$B:$AZ,8,FALSE)),IF($X$1=6,(VLOOKUP(B360,'X6'!$B:$AZ,8,FALSE)),IF($X$1=7,(VLOOKUP(B360,'X7'!$B:$AZ,8,FALSE)),IF($X$1=8,(VLOOKUP(B360,'X8'!$B:$AZ,8,FALSE)),IF($X$1=9,(VLOOKUP(B360,'X9'!$B:$AZ,8,FALSE)),IF($X$1=10,(VLOOKUP(B360,'X10'!$B:$AZ,8,FALSE)),IF($X$1=11,(VLOOKUP(B360,'X11'!$B:$AZ,8,FALSE)),IF($X$1=12,(VLOOKUP(B360,'X12'!$B:$AZ,8,FALSE)),IF($X$1=13,(VLOOKUP(B360,'X13'!$B:$AZ,8,FALSE)),"B"))))))))))))))=TRUE," ",(IF($X$1=1,(VLOOKUP(B360,'X1'!$B:$AZ,8,FALSE)),IF($X$1=2,(VLOOKUP(B360,'X2'!$B:$AZ,8,FALSE)),IF($X$1=3,(VLOOKUP(B360,'X3'!$B:$AZ,8,FALSE)),IF($X$1=4,(VLOOKUP(B360,'X4'!$B:$AZ,8,FALSE)),IF($X$1=5,(VLOOKUP(B360,'X5'!$B:$AZ,8,FALSE)),IF($X$1=6,(VLOOKUP(B360,'X6'!$B:$AZ,8,FALSE)),IF($X$1=7,(VLOOKUP(B360,'X7'!$B:$AZ,8,FALSE)),IF($X$1=8,(VLOOKUP(B360,'X8'!$B:$AZ,8,FALSE)),IF($X$1=9,(VLOOKUP(B360,'X9'!$B:$AZ,8,FALSE)),IF($X$1=10,(VLOOKUP(B360,'X10'!$B:$AZ,8,FALSE)),IF($X$1=11,(VLOOKUP(B360,'X11'!$B:$AZ,8,FALSE)),IF($X$1=12,(VLOOKUP(B360,'X12'!$B:$AZ,8,FALSE)),IF($X$1=13,(VLOOKUP(B360,'X13'!$B:$AZ,8,FALSE)),"B")))))))))))))))</f>
        <v xml:space="preserve"> </v>
      </c>
      <c r="I360" s="183" t="str">
        <f ca="1">IF(ISERROR(IF($X$1=1,(VLOOKUP(B360,'X1'!$B:$AZ,2,FALSE)),IF($X$1=2,(VLOOKUP(B360,'X2'!$B:$AZ,2,FALSE)),IF($X$1=3,(VLOOKUP(B360,'X3'!$B:$AZ,2,FALSE)),IF($X$1=4,(VLOOKUP(B360,'X4'!$B:$AZ,2,FALSE)),IF($X$1=5,(VLOOKUP(B360,'X5'!$B:$AZ,2,FALSE)),IF($X$1=6,(VLOOKUP(B360,'X6'!$B:$AZ,2,FALSE)),IF($X$1=7,(VLOOKUP(B360,'X7'!$B:$AZ,2,FALSE)),IF($X$1=8,(VLOOKUP(B360,'X8'!$B:$AZ,2,FALSE)),IF($X$1=9,(VLOOKUP(B360,'X9'!$B:$AZ,2,FALSE)),IF($X$1=10,(VLOOKUP(B360,'X10'!$B:$AZ,2,FALSE)),IF($X$1=11,(VLOOKUP(B360,'X11'!$B:$AZ,2,FALSE)),IF($X$1=12,(VLOOKUP(B360,'X12'!$B:$AZ,2,FALSE)),IF($X$1=13,(VLOOKUP(B360,'X13'!$B:$AZ,2,FALSE)),"B"))))))))))))))=TRUE," ",(IF($X$1=1,(VLOOKUP(B360,'X1'!$B:$AZ,2,FALSE)),IF($X$1=2,(VLOOKUP(B360,'X2'!$B:$AZ,2,FALSE)),IF($X$1=3,(VLOOKUP(B360,'X3'!$B:$AZ,2,FALSE)),IF($X$1=4,(VLOOKUP(B360,'X4'!$B:$AZ,2,FALSE)),IF($X$1=5,(VLOOKUP(B360,'X5'!$B:$AZ,2,FALSE)),IF($X$1=6,(VLOOKUP(B360,'X6'!$B:$AZ,2,FALSE)),IF($X$1=7,(VLOOKUP(B360,'X7'!$B:$AZ,2,FALSE)),IF($X$1=8,(VLOOKUP(B360,'X8'!$B:$AZ,2,FALSE)),IF($X$1=9,(VLOOKUP(B360,'X9'!$B:$AZ,2,FALSE)),IF($X$1=10,(VLOOKUP(B360,'X10'!$B:$AZ,2,FALSE)),IF($X$1=11,(VLOOKUP(B360,'X11'!$B:$AZ,2,FALSE)),IF($X$1=12,(VLOOKUP(B360,'X12'!$B:$AZ,2,FALSE)),IF($X$1=13,(VLOOKUP(B360,'X13'!$B:$AZ,2,FALSE)),"B")))))))))))))))</f>
        <v xml:space="preserve"> </v>
      </c>
      <c r="J360" s="183" t="str">
        <f ca="1">IF(ISERROR(IF($X$1=1,(VLOOKUP(B360,'X1'!$B:$AZ,3,FALSE)),IF($X$1=2,(VLOOKUP(B360,'X2'!$B:$AZ,3,FALSE)),IF($X$1=3,(VLOOKUP(B360,'X3'!$B:$AZ,3,FALSE)),IF($X$1=4,(VLOOKUP(B360,'X4'!$B:$AZ,3,FALSE)),IF($X$1=5,(VLOOKUP(B360,'X5'!$B:$AZ,3,FALSE)),IF($X$1=6,(VLOOKUP(B360,'X6'!$B:$AZ,3,FALSE)),IF($X$1=7,(VLOOKUP(B360,'X7'!$B:$AZ,3,FALSE)),IF($X$1=8,(VLOOKUP(B360,'X8'!$B:$AZ,3,FALSE)),IF($X$1=9,(VLOOKUP(B360,'X9'!$B:$AZ,3,FALSE)),IF($X$1=10,(VLOOKUP(B360,'X10'!$B:$AZ,3,FALSE)),IF($X$1=11,(VLOOKUP(B360,'X11'!$B:$AZ,3,FALSE)),IF($X$1=12,(VLOOKUP(B360,'X12'!$B:$AZ,3,FALSE)),IF($X$1=13,(VLOOKUP(B360,'X13'!$B:$AZ,3,FALSE)),"B"))))))))))))))=TRUE," ",(IF($X$1=1,(VLOOKUP(B360,'X1'!$B:$AZ,3,FALSE)),IF($X$1=2,(VLOOKUP(B360,'X2'!$B:$AZ,3,FALSE)),IF($X$1=3,(VLOOKUP(B360,'X3'!$B:$AZ,3,FALSE)),IF($X$1=4,(VLOOKUP(B360,'X4'!$B:$AZ,3,FALSE)),IF($X$1=5,(VLOOKUP(B360,'X5'!$B:$AZ,3,FALSE)),IF($X$1=6,(VLOOKUP(B360,'X6'!$B:$AZ,3,FALSE)),IF($X$1=7,(VLOOKUP(B360,'X7'!$B:$AZ,3,FALSE)),IF($X$1=8,(VLOOKUP(B360,'X8'!$B:$AZ,3,FALSE)),IF($X$1=9,(VLOOKUP(B360,'X9'!$B:$AZ,3,FALSE)),IF($X$1=10,(VLOOKUP(B360,'X10'!$B:$AZ,3,FALSE)),IF($X$1=11,(VLOOKUP(B360,'X11'!$B:$AZ,3,FALSE)),IF($X$1=12,(VLOOKUP(B360,'X12'!$B:$AZ,3,FALSE)),IF($X$1=13,(VLOOKUP(B360,'X13'!$B:$AZ,3,FALSE)),"B")))))))))))))))</f>
        <v xml:space="preserve"> </v>
      </c>
      <c r="K360" s="183" t="str">
        <f ca="1">IF(ISERROR(IF($X$1=1,(VLOOKUP(B360,'X1'!$B:$AZ,5,FALSE)),IF($X$1=2,(VLOOKUP(B360,'X2'!$B:$AZ,5,FALSE)),IF($X$1=3,(VLOOKUP(B360,'X3'!$B:$AZ,5,FALSE)),IF($X$1=4,(VLOOKUP(B360,'X4'!$B:$AZ,5,FALSE)),IF($X$1=5,(VLOOKUP(B360,'X5'!$B:$AZ,5,FALSE)),IF($X$1=6,(VLOOKUP(B360,'X6'!$B:$AZ,5,FALSE)),IF($X$1=7,(VLOOKUP(B360,'X7'!$B:$AZ,5,FALSE)),IF($X$1=8,(VLOOKUP(B360,'X8'!$B:$AZ,5,FALSE)),IF($X$1=9,(VLOOKUP(B360,'X9'!$B:$AZ,5,FALSE)),IF($X$1=10,(VLOOKUP(B360,'X10'!$B:$AZ,5,FALSE)),IF($X$1=11,(VLOOKUP(B360,'X11'!$B:$AZ,5,FALSE)),IF($X$1=12,(VLOOKUP(B360,'X12'!$B:$AZ,5,FALSE)),IF($X$1=13,(VLOOKUP(B360,'X13'!$B:$AZ,5,FALSE)),"B"))))))))))))))=TRUE," ",(IF($X$1=1,(VLOOKUP(B360,'X1'!$B:$AZ,5,FALSE)),IF($X$1=2,(VLOOKUP(B360,'X2'!$B:$AZ,5,FALSE)),IF($X$1=3,(VLOOKUP(B360,'X3'!$B:$AZ,5,FALSE)),IF($X$1=4,(VLOOKUP(B360,'X4'!$B:$AZ,5,FALSE)),IF($X$1=5,(VLOOKUP(B360,'X5'!$B:$AZ,5,FALSE)),IF($X$1=6,(VLOOKUP(B360,'X6'!$B:$AZ,5,FALSE)),IF($X$1=7,(VLOOKUP(B360,'X7'!$B:$AZ,5,FALSE)),IF($X$1=8,(VLOOKUP(B360,'X8'!$B:$AZ,5,FALSE)),IF($X$1=9,(VLOOKUP(B360,'X9'!$B:$AZ,5,FALSE)),IF($X$1=10,(VLOOKUP(B360,'X10'!$B:$AZ,5,FALSE)),IF($X$1=11,(VLOOKUP(B360,'X11'!$B:$AZ,5,FALSE)),IF($X$1=12,(VLOOKUP(B360,'X12'!$B:$AZ,5,FALSE)),IF($X$1=13,(VLOOKUP(B360,'X13'!$B:$AZ,5,FALSE)),"B")))))))))))))))</f>
        <v xml:space="preserve"> </v>
      </c>
      <c r="L360" s="184" t="str">
        <f ca="1">IF(ISERROR(IF($X$1=1,(VLOOKUP(B360,'X1'!$B:$AZ,9,FALSE)),IF($X$1=2,(VLOOKUP(B360,'X2'!$B:$AZ,9,FALSE)),IF($X$1=3,(VLOOKUP(B360,'X3'!$B:$AZ,9,FALSE)),IF($X$1=4,(VLOOKUP(B360,'X4'!$B:$AZ,9,FALSE)),IF($X$1=5,(VLOOKUP(B360,'X5'!$B:$AZ,9,FALSE)),IF($X$1=6,(VLOOKUP(B360,'X6'!$B:$AZ,9,FALSE)),IF($X$1=7,(VLOOKUP(B360,'X7'!$B:$AZ,9,FALSE)),IF($X$1=8,(VLOOKUP(B360,'X8'!$B:$AZ,9,FALSE)),IF($X$1=9,(VLOOKUP(B360,'X9'!$B:$AZ,9,FALSE)),IF($X$1=10,(VLOOKUP(B360,'X10'!$B:$AZ,9,FALSE)),IF($X$1=11,(VLOOKUP(B360,'X11'!$B:$AZ,9,FALSE)),IF($X$1=12,(VLOOKUP(B360,'X12'!$B:$AZ,9,FALSE)),IF($X$1=13,(VLOOKUP(B360,'X13'!$B:$AZ,9,FALSE)),"B"))))))))))))))=TRUE," ",(IF($X$1=1,(VLOOKUP(B360,'X1'!$B:$AZ,9,FALSE)),IF($X$1=2,(VLOOKUP(B360,'X2'!$B:$AZ,9,FALSE)),IF($X$1=3,(VLOOKUP(B360,'X3'!$B:$AZ,9,FALSE)),IF($X$1=4,(VLOOKUP(B360,'X4'!$B:$AZ,9,FALSE)),IF($X$1=5,(VLOOKUP(B360,'X5'!$B:$AZ,9,FALSE)),IF($X$1=6,(VLOOKUP(B360,'X6'!$B:$AZ,9,FALSE)),IF($X$1=7,(VLOOKUP(B360,'X7'!$B:$AZ,9,FALSE)),IF($X$1=8,(VLOOKUP(B360,'X8'!$B:$AZ,9,FALSE)),IF($X$1=9,(VLOOKUP(B360,'X9'!$B:$AZ,9,FALSE)),IF($X$1=10,(VLOOKUP(B360,'X10'!$B:$AZ,9,FALSE)),IF($X$1=11,(VLOOKUP(B360,'X11'!$B:$AZ,9,FALSE)),IF($X$1=12,(VLOOKUP(B360,'X12'!$B:$AZ,9,FALSE)),IF($X$1=13,(VLOOKUP(B360,'X13'!$B:$AZ,9,FALSE)),"B")))))))))))))))</f>
        <v xml:space="preserve"> </v>
      </c>
      <c r="M360" s="184" t="str">
        <f ca="1">IF(ISERROR(IF($X$1=1,(VLOOKUP(B360,'X1'!$B:$AZ,10,FALSE)),IF($X$1=2,(VLOOKUP(B360,'X2'!$B:$AZ,10,FALSE)),IF($X$1=3,(VLOOKUP(B360,'X3'!$B:$AZ,10,FALSE)),IF($X$1=4,(VLOOKUP(B360,'X4'!$B:$AZ,10,FALSE)),IF($X$1=5,(VLOOKUP(B360,'X5'!$B:$AZ,10,FALSE)),IF($X$1=6,(VLOOKUP(B360,'X6'!$B:$AZ,10,FALSE)),IF($X$1=7,(VLOOKUP(B360,'X7'!$B:$AZ,10,FALSE)),IF($X$1=8,(VLOOKUP(B360,'X8'!$B:$AZ,10,FALSE)),IF($X$1=9,(VLOOKUP(B360,'X9'!$B:$AZ,10,FALSE)),IF($X$1=10,(VLOOKUP(B360,'X10'!$B:$AZ,10,FALSE)),IF($X$1=11,(VLOOKUP(B360,'X11'!$B:$AZ,10,FALSE)),IF($X$1=12,(VLOOKUP(B360,'X12'!$B:$AZ,10,FALSE)),IF($X$1=13,(VLOOKUP(B360,'X13'!$B:$AZ,10,FALSE)),"B"))))))))))))))=TRUE," ",(IF($X$1=1,(VLOOKUP(B360,'X1'!$B:$AZ,10,FALSE)),IF($X$1=2,(VLOOKUP(B360,'X2'!$B:$AZ,10,FALSE)),IF($X$1=3,(VLOOKUP(B360,'X3'!$B:$AZ,10,FALSE)),IF($X$1=4,(VLOOKUP(B360,'X4'!$B:$AZ,10,FALSE)),IF($X$1=5,(VLOOKUP(B360,'X5'!$B:$AZ,10,FALSE)),IF($X$1=6,(VLOOKUP(B360,'X6'!$B:$AZ,10,FALSE)),IF($X$1=7,(VLOOKUP(B360,'X7'!$B:$AZ,10,FALSE)),IF($X$1=8,(VLOOKUP(B360,'X8'!$B:$AZ,10,FALSE)),IF($X$1=9,(VLOOKUP(B360,'X9'!$B:$AZ,10,FALSE)),IF($X$1=10,(VLOOKUP(B360,'X10'!$B:$AZ,10,FALSE)),IF($X$1=11,(VLOOKUP(B360,'X11'!$B:$AZ,10,FALSE)),IF($X$1=12,(VLOOKUP(B360,'X12'!$B:$AZ,10,FALSE)),IF($X$1=13,(VLOOKUP(B360,'X13'!$B:$AZ,10,FALSE)),"B")))))))))))))))</f>
        <v xml:space="preserve"> </v>
      </c>
      <c r="N360" s="185" t="str">
        <f ca="1">IF(ISERROR(IF($X$1=1,(VLOOKUP(B360,'X1'!$B:$AZ,45,FALSE)),IF($X$1=2,(VLOOKUP(B360,'X2'!$B:$AZ,45,FALSE)),IF($X$1=3,(VLOOKUP(B360,'X3'!$B:$AZ,45,FALSE)),IF($X$1=4,(VLOOKUP(B360,'X4'!$B:$AZ,45,FALSE)),IF($X$1=5,(VLOOKUP(B360,'X5'!$B:$AZ,45,FALSE)),IF($X$1=6,(VLOOKUP(B360,'X6'!$B:$AZ,45,FALSE)),IF($X$1=7,(VLOOKUP(B360,'X7'!$B:$AZ,45,FALSE)),IF($X$1=8,(VLOOKUP(B360,'X8'!$B:$AZ,45,FALSE)),IF($X$1=9,(VLOOKUP(B360,'X9'!$B:$AZ,45,FALSE)),IF($X$1=10,(VLOOKUP(B360,'X10'!$B:$AZ,45,FALSE)),IF($X$1=11,(VLOOKUP(B360,'X11'!$B:$AZ,45,FALSE)),IF($X$1=12,(VLOOKUP(B360,'X12'!$B:$AZ,45,FALSE)),IF($X$1=13,(VLOOKUP(B360,'X13'!$B:$AZ,45,FALSE)),"B"))))))))))))))=TRUE," ",(IF($X$1=1,(VLOOKUP(B360,'X1'!$B:$AZ,45,FALSE)),IF($X$1=2,(VLOOKUP(B360,'X2'!$B:$AZ,45,FALSE)),IF($X$1=3,(VLOOKUP(B360,'X3'!$B:$AZ,45,FALSE)),IF($X$1=4,(VLOOKUP(B360,'X4'!$B:$AZ,45,FALSE)),IF($X$1=5,(VLOOKUP(B360,'X5'!$B:$AZ,45,FALSE)),IF($X$1=6,(VLOOKUP(B360,'X6'!$B:$AZ,45,FALSE)),IF($X$1=7,(VLOOKUP(B360,'X7'!$B:$AZ,45,FALSE)),IF($X$1=8,(VLOOKUP(B360,'X8'!$B:$AZ,45,FALSE)),IF($X$1=9,(VLOOKUP(B360,'X9'!$B:$AZ,45,FALSE)),IF($X$1=10,(VLOOKUP(B360,'X10'!$B:$AZ,45,FALSE)),IF($X$1=11,(VLOOKUP(B360,'X11'!$B:$AZ,45,FALSE)),IF($X$1=12,(VLOOKUP(B360,'X12'!$B:$AZ,45,FALSE)),IF($X$1=13,(VLOOKUP(B360,'X13'!$B:$AZ,45,FALSE)),"B")))))))))))))))</f>
        <v xml:space="preserve"> </v>
      </c>
      <c r="O360" s="184" t="str">
        <f ca="1">IF(ISERROR(IF($X$1=1,(VLOOKUP(B360,'X1'!$B:$AZ,11,FALSE)),IF($X$1=2,(VLOOKUP(B360,'X2'!$B:$AZ,11,FALSE)),IF($X$1=3,(VLOOKUP(B360,'X3'!$B:$AZ,11,FALSE)),IF($X$1=4,(VLOOKUP(B360,'X4'!$B:$AZ,11,FALSE)),IF($X$1=5,(VLOOKUP(B360,'X5'!$B:$AZ,11,FALSE)),IF($X$1=6,(VLOOKUP(B360,'X6'!$B:$AZ,11,FALSE)),IF($X$1=7,(VLOOKUP(B360,'X7'!$B:$AZ,11,FALSE)),IF($X$1=8,(VLOOKUP(B360,'X8'!$B:$AZ,11,FALSE)),IF($X$1=9,(VLOOKUP(B360,'X9'!$B:$AZ,11,FALSE)),IF($X$1=10,(VLOOKUP(B360,'X10'!$B:$AZ,11,FALSE)),IF($X$1=11,(VLOOKUP(B360,'X11'!$B:$AZ,11,FALSE)),IF($X$1=12,(VLOOKUP(B360,'X12'!$B:$AZ,11,FALSE)),IF($X$1=13,(VLOOKUP(B360,'X13'!$B:$AZ,11,FALSE)),"B"))))))))))))))=TRUE," ",(IF($X$1=1,(VLOOKUP(B360,'X1'!$B:$AZ,11,FALSE)),IF($X$1=2,(VLOOKUP(B360,'X2'!$B:$AZ,11,FALSE)),IF($X$1=3,(VLOOKUP(B360,'X3'!$B:$AZ,11,FALSE)),IF($X$1=4,(VLOOKUP(B360,'X4'!$B:$AZ,11,FALSE)),IF($X$1=5,(VLOOKUP(B360,'X5'!$B:$AZ,11,FALSE)),IF($X$1=6,(VLOOKUP(B360,'X6'!$B:$AZ,11,FALSE)),IF($X$1=7,(VLOOKUP(B360,'X7'!$B:$AZ,11,FALSE)),IF($X$1=8,(VLOOKUP(B360,'X8'!$B:$AZ,11,FALSE)),IF($X$1=9,(VLOOKUP(B360,'X9'!$B:$AZ,11,FALSE)),IF($X$1=10,(VLOOKUP(B360,'X10'!$B:$AZ,11,FALSE)),IF($X$1=11,(VLOOKUP(B360,'X11'!$B:$AZ,11,FALSE)),IF($X$1=12,(VLOOKUP(B360,'X12'!$B:$AZ,11,FALSE)),IF($X$1=13,(VLOOKUP(B360,'X13'!$B:$AZ,11,FALSE)),"B")))))))))))))))</f>
        <v xml:space="preserve"> </v>
      </c>
      <c r="P360" s="184" t="str">
        <f ca="1">IF(ISERROR(IF($X$1=1,(VLOOKUP(B360,'X1'!$B:$AZ,12,FALSE)),IF($X$1=2,(VLOOKUP(B360,'X2'!$B:$AZ,12,FALSE)),IF($X$1=3,(VLOOKUP(B360,'X3'!$B:$AZ,12,FALSE)),IF($X$1=4,(VLOOKUP(B360,'X4'!$B:$AZ,12,FALSE)),IF($X$1=5,(VLOOKUP(B360,'X5'!$B:$AZ,12,FALSE)),IF($X$1=6,(VLOOKUP(B360,'X6'!$B:$AZ,12,FALSE)),IF($X$1=7,(VLOOKUP(B360,'X7'!$B:$AZ,12,FALSE)),IF($X$1=8,(VLOOKUP(B360,'X8'!$B:$AZ,12,FALSE)),IF($X$1=9,(VLOOKUP(B360,'X9'!$B:$AZ,12,FALSE)),IF($X$1=10,(VLOOKUP(B360,'X10'!$B:$AZ,12,FALSE)),IF($X$1=11,(VLOOKUP(B360,'X11'!$B:$AZ,12,FALSE)),IF($X$1=12,(VLOOKUP(B360,'X12'!$B:$AZ,12,FALSE)),IF($X$1=13,(VLOOKUP(B360,'X13'!$B:$AZ,12,FALSE)),"B"))))))))))))))=TRUE," ",(IF($X$1=1,(VLOOKUP(B360,'X1'!$B:$AZ,12,FALSE)),IF($X$1=2,(VLOOKUP(B360,'X2'!$B:$AZ,12,FALSE)),IF($X$1=3,(VLOOKUP(B360,'X3'!$B:$AZ,12,FALSE)),IF($X$1=4,(VLOOKUP(B360,'X4'!$B:$AZ,12,FALSE)),IF($X$1=5,(VLOOKUP(B360,'X5'!$B:$AZ,12,FALSE)),IF($X$1=6,(VLOOKUP(B360,'X6'!$B:$AZ,12,FALSE)),IF($X$1=7,(VLOOKUP(B360,'X7'!$B:$AZ,12,FALSE)),IF($X$1=8,(VLOOKUP(B360,'X8'!$B:$AZ,12,FALSE)),IF($X$1=9,(VLOOKUP(B360,'X9'!$B:$AZ,12,FALSE)),IF($X$1=10,(VLOOKUP(B360,'X10'!$B:$AZ,12,FALSE)),IF($X$1=11,(VLOOKUP(B360,'X11'!$B:$AZ,12,FALSE)),IF($X$1=12,(VLOOKUP(B360,'X12'!$B:$AZ,12,FALSE)),IF($X$1=13,(VLOOKUP(B360,'X13'!$B:$AZ,12,FALSE)),"B")))))))))))))))</f>
        <v xml:space="preserve"> </v>
      </c>
      <c r="Q360" s="185" t="str">
        <f ca="1">IF(ISERROR(IF($X$1=1,(VLOOKUP(B360,'X1'!$B:$AZ,46,FALSE)),IF($X$1=2,(VLOOKUP(B360,'X2'!$B:$AZ,46,FALSE)),IF($X$1=3,(VLOOKUP(B360,'X3'!$B:$AZ,46,FALSE)),IF($X$1=4,(VLOOKUP(B360,'X4'!$B:$AZ,46,FALSE)),IF($X$1=5,(VLOOKUP(B360,'X5'!$B:$AZ,46,FALSE)),IF($X$1=6,(VLOOKUP(B360,'X6'!$B:$AZ,46,FALSE)),IF($X$1=7,(VLOOKUP(B360,'X7'!$B:$AZ,46,FALSE)),IF($X$1=8,(VLOOKUP(B360,'X8'!$B:$AZ,46,FALSE)),IF($X$1=9,(VLOOKUP(B360,'X9'!$B:$AZ,46,FALSE)),IF($X$1=10,(VLOOKUP(B360,'X10'!$B:$AZ,46,FALSE)),IF($X$1=11,(VLOOKUP(B360,'X11'!$B:$AZ,46,FALSE)),IF($X$1=12,(VLOOKUP(B360,'X12'!$B:$AZ,46,FALSE)),IF($X$1=13,(VLOOKUP(B360,'X13'!$B:$AZ,46,FALSE)),"B"))))))))))))))=TRUE," ",(IF($X$1=1,(VLOOKUP(B360,'X1'!$B:$AZ,46,FALSE)),IF($X$1=2,(VLOOKUP(B360,'X2'!$B:$AZ,46,FALSE)),IF($X$1=3,(VLOOKUP(B360,'X3'!$B:$AZ,46,FALSE)),IF($X$1=4,(VLOOKUP(B360,'X4'!$B:$AZ,46,FALSE)),IF($X$1=5,(VLOOKUP(B360,'X5'!$B:$AZ,46,FALSE)),IF($X$1=6,(VLOOKUP(B360,'X6'!$B:$AZ,46,FALSE)),IF($X$1=7,(VLOOKUP(B360,'X7'!$B:$AZ,46,FALSE)),IF($X$1=8,(VLOOKUP(B360,'X8'!$B:$AZ,46,FALSE)),IF($X$1=9,(VLOOKUP(B360,'X9'!$B:$AZ,46,FALSE)),IF($X$1=10,(VLOOKUP(B360,'X10'!$B:$AZ,46,FALSE)),IF($X$1=11,(VLOOKUP(B360,'X11'!$B:$AZ,46,FALSE)),IF($X$1=12,(VLOOKUP(B360,'X12'!$B:$AZ,46,FALSE)),IF($X$1=13,(VLOOKUP(B360,'X13'!$B:$AZ,46,FALSE)),"B")))))))))))))))</f>
        <v xml:space="preserve"> </v>
      </c>
      <c r="R360" s="185" t="str">
        <f ca="1">IF(ISERROR(IF($X$1=1,(VLOOKUP(B360,'X1'!$B:$AZ,15,FALSE)),IF($X$1=2,(VLOOKUP(B360,'X2'!$B:$AZ,15,FALSE)),IF($X$1=3,(VLOOKUP(B360,'X3'!$B:$AZ,15,FALSE)),IF($X$1=4,(VLOOKUP(B360,'X4'!$B:$AZ,15,FALSE)),IF($X$1=5,(VLOOKUP(B360,'X5'!$B:$AZ,15,FALSE)),IF($X$1=6,(VLOOKUP(B360,'X6'!$B:$AZ,15,FALSE)),IF($X$1=7,(VLOOKUP(B360,'X7'!$B:$AZ,15,FALSE)),IF($X$1=8,(VLOOKUP(B360,'X8'!$B:$AZ,15,FALSE)),IF($X$1=9,(VLOOKUP(B360,'X9'!$B:$AZ,15,FALSE)),IF($X$1=10,(VLOOKUP(B360,'X10'!$B:$AZ,15,FALSE)),IF($X$1=11,(VLOOKUP(B360,'X11'!$B:$AZ,15,FALSE)),IF($X$1=12,(VLOOKUP(B360,'X12'!$B:$AZ,15,FALSE)),IF($X$1=13,(VLOOKUP(B360,'X13'!$B:$AZ,15,FALSE)),"B"))))))))))))))=TRUE," ",(IF($X$1=1,(VLOOKUP(B360,'X1'!$B:$AZ,15,FALSE)),IF($X$1=2,(VLOOKUP(B360,'X2'!$B:$AZ,15,FALSE)),IF($X$1=3,(VLOOKUP(B360,'X3'!$B:$AZ,15,FALSE)),IF($X$1=4,(VLOOKUP(B360,'X4'!$B:$AZ,15,FALSE)),IF($X$1=5,(VLOOKUP(B360,'X5'!$B:$AZ,15,FALSE)),IF($X$1=6,(VLOOKUP(B360,'X6'!$B:$AZ,15,FALSE)),IF($X$1=7,(VLOOKUP(B360,'X7'!$B:$AZ,15,FALSE)),IF($X$1=8,(VLOOKUP(B360,'X8'!$B:$AZ,15,FALSE)),IF($X$1=9,(VLOOKUP(B360,'X9'!$B:$AZ,15,FALSE)),IF($X$1=10,(VLOOKUP(B360,'X10'!$B:$AZ,15,FALSE)),IF($X$1=11,(VLOOKUP(B360,'X11'!$B:$AZ,15,FALSE)),IF($X$1=12,(VLOOKUP(B360,'X12'!$B:$AZ,15,FALSE)),IF($X$1=13,(VLOOKUP(B360,'X13'!$B:$AZ,15,FALSE)),"B")))))))))))))))</f>
        <v xml:space="preserve"> </v>
      </c>
      <c r="S360" s="185" t="str">
        <f ca="1">IF(ISERROR(IF((IF($X$1=1,(VLOOKUP(B360,'X1'!$B:$AZ,14,FALSE)),(IF($X$1=2,(VLOOKUP(B360,'X2'!$B:$AZ,14,FALSE)),(IF($X$1=3,(VLOOKUP(B360,'X3'!$B:$AZ,14,FALSE)),(IF($X$1=4,(VLOOKUP(B360,'X4'!$B:$AZ,14,FALSE)),(IF($X$1=5,(VLOOKUP(B360,'X5'!$B:$AZ,14,FALSE)),(IF($X$1=6,(VLOOKUP(B360,'X6'!$B:$AZ,14,FALSE)),(IF($X$1=7,(VLOOKUP(B360,'X7'!$B:$AZ,14,FALSE)),(IF($X$1=8,(VLOOKUP(B360,'X8'!$B:$AZ,14,FALSE)),(IF($X$1=9,(VLOOKUP(B360,'X9'!$B:$AZ,14,FALSE)),(IF($X$1=10,(VLOOKUP(B360,'X10'!$B:$AZ,14,FALSE)),(IF($X$1=11,(VLOOKUP(B360,'X11'!$B:$AZ,14,FALSE)),(IF($X$1=12,(VLOOKUP(B360,'X12'!$B:$AZ,14,FALSE)),(VLOOKUP(B360,'X13'!$B:$AZ,14,FALSE))))))))))))))))))))))))))=$V$1," ",(IF($X$1=1,(VLOOKUP(B360,'X1'!$B:$AZ,14,FALSE)),(IF($X$1=2,(VLOOKUP(B360,'X2'!$B:$AZ,14,FALSE)),(IF($X$1=3,(VLOOKUP(B360,'X3'!$B:$AZ,14,FALSE)),(IF($X$1=4,(VLOOKUP(B360,'X4'!$B:$AZ,14,FALSE)),(IF($X$1=5,(VLOOKUP(B360,'X5'!$B:$AZ,14,FALSE)),(IF($X$1=6,(VLOOKUP(B360,'X6'!$B:$AZ,14,FALSE)),(IF($X$1=7,(VLOOKUP(B360,'X7'!$B:$AZ,14,FALSE)),(IF($X$1=8,(VLOOKUP(B360,'X8'!$B:$AZ,14,FALSE)),(IF($X$1=9,(VLOOKUP(B360,'X9'!$B:$AZ,14,FALSE)),(IF($X$1=10,(VLOOKUP(B360,'X10'!$B:$AZ,14,FALSE)),(IF($X$1=11,(VLOOKUP(B360,'X11'!$B:$AZ,14,FALSE)),(IF($X$1=12,(VLOOKUP(B360,'X12'!$B:$AZ,14,FALSE)),(VLOOKUP(B360,'X13'!$B:$AZ,14,FALSE))))))))))))))))))))))))))))=TRUE," ",(IF((IF($X$1=1,(VLOOKUP(B360,'X1'!$B:$AZ,14,FALSE)),(IF($X$1=2,(VLOOKUP(B360,'X2'!$B:$AZ,14,FALSE)),(IF($X$1=3,(VLOOKUP(B360,'X3'!$B:$AZ,14,FALSE)),(IF($X$1=4,(VLOOKUP(B360,'X4'!$B:$AZ,14,FALSE)),(IF($X$1=5,(VLOOKUP(B360,'X5'!$B:$AZ,14,FALSE)),(IF($X$1=6,(VLOOKUP(B360,'X6'!$B:$AZ,14,FALSE)),(IF($X$1=7,(VLOOKUP(B360,'X7'!$B:$AZ,14,FALSE)),(IF($X$1=8,(VLOOKUP(B360,'X8'!$B:$AZ,14,FALSE)),(IF($X$1=9,(VLOOKUP(B360,'X9'!$B:$AZ,14,FALSE)),(IF($X$1=10,(VLOOKUP(B360,'X10'!$B:$AZ,14,FALSE)),(IF($X$1=11,(VLOOKUP(B360,'X11'!$B:$AZ,14,FALSE)),(IF($X$1=12,(VLOOKUP(B360,'X12'!$B:$AZ,14,FALSE)),(VLOOKUP(B360,'X13'!$B:$AZ,14,FALSE))))))))))))))))))))))))))=$V$1," ",(IF($X$1=1,(VLOOKUP(B360,'X1'!$B:$AZ,14,FALSE)),(IF($X$1=2,(VLOOKUP(B360,'X2'!$B:$AZ,14,FALSE)),(IF($X$1=3,(VLOOKUP(B360,'X3'!$B:$AZ,14,FALSE)),(IF($X$1=4,(VLOOKUP(B360,'X4'!$B:$AZ,14,FALSE)),(IF($X$1=5,(VLOOKUP(B360,'X5'!$B:$AZ,14,FALSE)),(IF($X$1=6,(VLOOKUP(B360,'X6'!$B:$AZ,14,FALSE)),(IF($X$1=7,(VLOOKUP(B360,'X7'!$B:$AZ,14,FALSE)),(IF($X$1=8,(VLOOKUP(B360,'X8'!$B:$AZ,14,FALSE)),(IF($X$1=9,(VLOOKUP(B360,'X9'!$B:$AZ,14,FALSE)),(IF($X$1=10,(VLOOKUP(B360,'X10'!$B:$AZ,14,FALSE)),(IF($X$1=11,(VLOOKUP(B360,'X11'!$B:$AZ,14,FALSE)),(IF($X$1=12,(VLOOKUP(B360,'X12'!$B:$AZ,14,FALSE)),(VLOOKUP(B360,'X13'!$B:$AZ,14,FALSE)))))))))))))))))))))))))))))</f>
        <v xml:space="preserve"> </v>
      </c>
    </row>
    <row r="361" spans="1:19" ht="14.1" customHeight="1" x14ac:dyDescent="0.2">
      <c r="A361" s="156" t="s">
        <v>1058</v>
      </c>
      <c r="B361" s="122" t="str">
        <f>IF(ISERROR(IF($U$16=1,(VLOOKUP(A361,$AC$89:$AH$125,2,FALSE)),IF((IF($X$1=1,'X1'!B320,(IF($X$1=2,'X2'!B320,(IF($X$1=3,'X3'!B320,(IF($X$1=4,'X4'!B320,(IF($X$1=5,'X5'!B320,(IF($X$1=6,'X6'!B320,(IF($X$1=7,'X7'!B320,(IF($X$1=8,'X8'!B320,(IF($X$1=9,'X9'!B320,(IF($X$1=10,'X10'!B320,(IF($X$1=11,'X11'!B320,(IF($X$1=12,'X12'!B320,'X13'!B320))))))))))))))))))))))))="","",(IF($X$1=1,'X1'!B320,(IF($X$1=2,'X2'!B320,(IF($X$1=3,'X3'!B320,(IF($X$1=4,'X4'!B320,(IF($X$1=5,'X5'!B320,(IF($X$1=6,'X6'!B320,(IF($X$1=7,'X7'!B320,(IF($X$1=8,'X8'!B320,(IF($X$1=9,'X9'!B320,(IF($X$1=10,'X10'!B320,(IF($X$1=11,'X11'!B320,(IF($X$1=12,'X12'!B320,'X13'!B320)))))))))))))))))))))))))))=TRUE," ",(IF($U$16=1,(VLOOKUP(A361,$AC$89:$AH$125,2,FALSE)),IF((IF($X$1=1,'X1'!B320,(IF($X$1=2,'X2'!B320,(IF($X$1=3,'X3'!B320,(IF($X$1=4,'X4'!B320,(IF($X$1=5,'X5'!B320,(IF($X$1=6,'X6'!B320,(IF($X$1=7,'X7'!B320,(IF($X$1=8,'X8'!B320,(IF($X$1=9,'X9'!B320,(IF($X$1=10,'X10'!B320,(IF($X$1=11,'X11'!B320,(IF($X$1=12,'X12'!B320,'X13'!B320))))))))))))))))))))))))="","",(IF($X$1=1,'X1'!B320,(IF($X$1=2,'X2'!B320,(IF($X$1=3,'X3'!B320,(IF($X$1=4,'X4'!B320,(IF($X$1=5,'X5'!B320,(IF($X$1=6,'X6'!B320,(IF($X$1=7,'X7'!B320,(IF($X$1=8,'X8'!B320,(IF($X$1=9,'X9'!B320,(IF($X$1=10,'X10'!B320,(IF($X$1=11,'X11'!B320,(IF($X$1=12,'X12'!B320,'X13'!B320))))))))))))))))))))))))))))</f>
        <v/>
      </c>
      <c r="C361" s="181" t="str">
        <f ca="1">IF(ISERROR(IF($X$1=1,(VLOOKUP(B361,'X1'!$B:$AZ,47,FALSE)),IF($X$1=2,(VLOOKUP(B361,'X2'!$B:$AZ,47,FALSE)),IF($X$1=3,(VLOOKUP(B361,'X3'!$B:$AZ,47,FALSE)),IF($X$1=4,(VLOOKUP(B361,'X4'!$B:$AZ,47,FALSE)),IF($X$1=5,(VLOOKUP(B361,'X5'!$B:$AZ,47,FALSE)),IF($X$1=6,(VLOOKUP(B361,'X6'!$B:$AZ,47,FALSE)),IF($X$1=7,(VLOOKUP(B361,'X7'!$B:$AZ,47,FALSE)),IF($X$1=8,(VLOOKUP(B361,'X8'!$B:$AZ,47,FALSE)),IF($X$1=9,(VLOOKUP(B361,'X9'!$B:$AZ,47,FALSE)),IF($X$1=10,(VLOOKUP(B361,'X10'!$B:$AZ,47,FALSE)),IF($X$1=11,(VLOOKUP(B361,'X11'!$B:$AZ,47,FALSE)),IF($X$1=12,(VLOOKUP(B361,'X12'!$B:$AZ,47,FALSE)),IF($X$1=13,(VLOOKUP(B361,'X13'!$B:$AZ,47,FALSE)),"B"))))))))))))))=TRUE," ",(IF($X$1=1,(VLOOKUP(B361,'X1'!$B:$AZ,47,FALSE)),IF($X$1=2,(VLOOKUP(B361,'X2'!$B:$AZ,47,FALSE)),IF($X$1=3,(VLOOKUP(B361,'X3'!$B:$AZ,47,FALSE)),IF($X$1=4,(VLOOKUP(B361,'X4'!$B:$AZ,47,FALSE)),IF($X$1=5,(VLOOKUP(B361,'X5'!$B:$AZ,47,FALSE)),IF($X$1=6,(VLOOKUP(B361,'X6'!$B:$AZ,47,FALSE)),IF($X$1=7,(VLOOKUP(B361,'X7'!$B:$AZ,47,FALSE)),IF($X$1=8,(VLOOKUP(B361,'X8'!$B:$AZ,47,FALSE)),IF($X$1=9,(VLOOKUP(B361,'X9'!$B:$AZ,47,FALSE)),IF($X$1=10,(VLOOKUP(B361,'X10'!$B:$AZ,47,FALSE)),IF($X$1=11,(VLOOKUP(B361,'X11'!$B:$AZ,47,FALSE)),IF($X$1=12,(VLOOKUP(B361,'X12'!$B:$AZ,47,FALSE)),IF($X$1=13,(VLOOKUP(B361,'X13'!$B:$AZ,47,FALSE)),"B")))))))))))))))</f>
        <v xml:space="preserve"> </v>
      </c>
      <c r="D361" s="181" t="str">
        <f ca="1">IF(ISERROR(IF($X$1=1,(VLOOKUP(B361,'X1'!$B:$AP,41,FALSE)),IF($X$1=2,(VLOOKUP(B361,'X2'!$B:$AP,41,FALSE)),IF($X$1=3,(VLOOKUP(B361,'X3'!$B:$AP,41,FALSE)),IF($X$1=4,(VLOOKUP(B361,'X4'!$B:$AP,41,FALSE)),IF($X$1=5,(VLOOKUP(B361,'X5'!$B:$AP,41,FALSE)),IF($X$1=6,(VLOOKUP(B361,'X6'!$B:$AP,41,FALSE)),IF($X$1=7,(VLOOKUP(B361,'X7'!$B:$AP,41,FALSE)),IF($X$1=8,(VLOOKUP(B361,'X8'!$B:$AP,41,FALSE)),IF($X$1=9,(VLOOKUP(B361,'X9'!$B:$AP,41,FALSE)),IF($X$1=10,(VLOOKUP(B361,'X10'!$B:$AP,41,FALSE)),IF($X$1=11,(VLOOKUP(B361,'X11'!$B:$AP,41,FALSE)),IF($X$1=12,(VLOOKUP(B361,'X12'!$B:$AP,41,FALSE)),IF($X$1=13,(VLOOKUP(B361,'X13'!$B:$AP,41,FALSE)),"B"))))))))))))))=TRUE," ",(IF($X$1=1,(VLOOKUP(B361,'X1'!$B:$AP,41,FALSE)),IF($X$1=2,(VLOOKUP(B361,'X2'!$B:$AP,41,FALSE)),IF($X$1=3,(VLOOKUP(B361,'X3'!$B:$AP,41,FALSE)),IF($X$1=4,(VLOOKUP(B361,'X4'!$B:$AP,41,FALSE)),IF($X$1=5,(VLOOKUP(B361,'X5'!$B:$AP,41,FALSE)),IF($X$1=6,(VLOOKUP(B361,'X6'!$B:$AP,41,FALSE)),IF($X$1=7,(VLOOKUP(B361,'X7'!$B:$AP,41,FALSE)),IF($X$1=8,(VLOOKUP(B361,'X8'!$B:$AP,41,FALSE)),IF($X$1=9,(VLOOKUP(B361,'X9'!$B:$AP,41,FALSE)),IF($X$1=10,(VLOOKUP(B361,'X10'!$B:$AP,41,FALSE)),IF($X$1=11,(VLOOKUP(B361,'X11'!$B:$AP,41,FALSE)),IF($X$1=12,(VLOOKUP(B361,'X12'!$B:$AP,41,FALSE)),IF($X$1=13,(VLOOKUP(B361,'X13'!$B:$AP,41,FALSE)),"B")))))))))))))))</f>
        <v xml:space="preserve"> </v>
      </c>
      <c r="E361" s="182" t="str">
        <f ca="1">IF(ISERROR(IF($X$1=1,(VLOOKUP(B361,'X1'!$B:$AP,7,FALSE)),IF($X$1=2,(VLOOKUP(B361,'X2'!$B:$AP,7,FALSE)),IF($X$1=3,(VLOOKUP(B361,'X3'!$B:$AP,7,FALSE)),IF($X$1=4,(VLOOKUP(B361,'X4'!$B:$AP,7,FALSE)),IF($X$1=5,(VLOOKUP(B361,'X5'!$B:$AP,7,FALSE)),IF($X$1=6,(VLOOKUP(B361,'X6'!$B:$AP,7,FALSE)),IF($X$1=7,(VLOOKUP(B361,'X7'!$B:$AP,7,FALSE)),IF($X$1=8,(VLOOKUP(B361,'X8'!$B:$AP,7,FALSE)),IF($X$1=9,(VLOOKUP(B361,'X9'!$B:$AP,7,FALSE)),IF($X$1=10,(VLOOKUP(B361,'X10'!$B:$AP,7,FALSE)),IF($X$1=11,(VLOOKUP(B361,'X11'!$B:$AP,7,FALSE)),IF($X$1=12,(VLOOKUP(B361,'X12'!$B:$AP,7,FALSE)),IF($X$1=13,(VLOOKUP(B361,'X13'!$B:$AP,7,FALSE)),"B"))))))))))))))=TRUE," ",(IF($X$1=1,(VLOOKUP(B361,'X1'!$B:$AP,7,FALSE)),IF($X$1=2,(VLOOKUP(B361,'X2'!$B:$AP,7,FALSE)),IF($X$1=3,(VLOOKUP(B361,'X3'!$B:$AP,7,FALSE)),IF($X$1=4,(VLOOKUP(B361,'X4'!$B:$AP,7,FALSE)),IF($X$1=5,(VLOOKUP(B361,'X5'!$B:$AP,7,FALSE)),IF($X$1=6,(VLOOKUP(B361,'X6'!$B:$AP,7,FALSE)),IF($X$1=7,(VLOOKUP(B361,'X7'!$B:$AP,7,FALSE)),IF($X$1=8,(VLOOKUP(B361,'X8'!$B:$AP,7,FALSE)),IF($X$1=9,(VLOOKUP(B361,'X9'!$B:$AP,7,FALSE)),IF($X$1=10,(VLOOKUP(B361,'X10'!$B:$AP,7,FALSE)),IF($X$1=11,(VLOOKUP(B361,'X11'!$B:$AP,7,FALSE)),IF($X$1=12,(VLOOKUP(B361,'X12'!$B:$AP,7,FALSE)),IF($X$1=13,(VLOOKUP(B361,'X13'!$B:$AP,7,FALSE)),"B")))))))))))))))</f>
        <v xml:space="preserve"> </v>
      </c>
      <c r="F361" s="182" t="str">
        <f ca="1">IF(ISERROR(IF((IF($X$1=1,(VLOOKUP(B361,'X1'!$B:$AO,6,FALSE)),(IF($X$1=2,(VLOOKUP(B361,'X2'!$B:$AO,6,FALSE)),(IF($X$1=3,(VLOOKUP(B361,'X3'!$B:$AO,6,FALSE)),(IF($X$1=4,(VLOOKUP(B361,'X4'!$B:$AO,6,FALSE)),(IF($X$1=5,(VLOOKUP(B361,'X5'!$B:$AO,6,FALSE)),(IF($X$1=6,(VLOOKUP(B361,'X6'!$B:$AO,6,FALSE)),(IF($X$1=7,(VLOOKUP(B361,'X7'!$B:$AO,6,FALSE)),(IF($X$1=8,(VLOOKUP(B361,'X8'!$B:$AO,6,FALSE)),(IF($X$1=9,(VLOOKUP(B361,'X9'!$B:$AO,6,FALSE)),(IF($X$1=10,(VLOOKUP(B361,'X10'!$B:$AO,6,FALSE)),(IF($X$1=11,(VLOOKUP(B361,'X11'!$B:$AO,6,FALSE)),(IF($X$1=12,(VLOOKUP(B361,'X12'!$B:$AO,6,FALSE)),(VLOOKUP(B361,'X13'!$B:$AO,6,FALSE))))))))))))))))))))))))))=$V$1," ",(IF($X$1=1,(VLOOKUP(B361,'X1'!$B:$AO,6,FALSE)),(IF($X$1=2,(VLOOKUP(B361,'X2'!$B:$AO,6,FALSE)),(IF($X$1=3,(VLOOKUP(B361,'X3'!$B:$AO,6,FALSE)),(IF($X$1=4,(VLOOKUP(B361,'X4'!$B:$AO,6,FALSE)),(IF($X$1=5,(VLOOKUP(B361,'X5'!$B:$AO,6,FALSE)),(IF($X$1=6,(VLOOKUP(B361,'X6'!$B:$AO,6,FALSE)),(IF($X$1=7,(VLOOKUP(B361,'X7'!$B:$AO,6,FALSE)),(IF($X$1=8,(VLOOKUP(B361,'X8'!$B:$AO,6,FALSE)),(IF($X$1=9,(VLOOKUP(B361,'X9'!$B:$AO,6,FALSE)),(IF($X$1=10,(VLOOKUP(B361,'X10'!$B:$AO,6,FALSE)),(IF($X$1=11,(VLOOKUP(B361,'X11'!$B:$AO,6,FALSE)),(IF($X$1=12,(VLOOKUP(B361,'X12'!$B:$AO,6,FALSE)),(VLOOKUP(B361,'X13'!$B:$AO,6,FALSE))))))))))))))))))))))))))))=TRUE," ",(IF((IF($X$1=1,(VLOOKUP(B361,'X1'!$B:$AO,6,FALSE)),(IF($X$1=2,(VLOOKUP(B361,'X2'!$B:$AO,6,FALSE)),(IF($X$1=3,(VLOOKUP(B361,'X3'!$B:$AO,6,FALSE)),(IF($X$1=4,(VLOOKUP(B361,'X4'!$B:$AO,6,FALSE)),(IF($X$1=5,(VLOOKUP(B361,'X5'!$B:$AO,6,FALSE)),(IF($X$1=6,(VLOOKUP(B361,'X6'!$B:$AO,6,FALSE)),(IF($X$1=7,(VLOOKUP(B361,'X7'!$B:$AO,6,FALSE)),(IF($X$1=8,(VLOOKUP(B361,'X8'!$B:$AO,6,FALSE)),(IF($X$1=9,(VLOOKUP(B361,'X9'!$B:$AO,6,FALSE)),(IF($X$1=10,(VLOOKUP(B361,'X10'!$B:$AO,6,FALSE)),(IF($X$1=11,(VLOOKUP(B361,'X11'!$B:$AO,6,FALSE)),(IF($X$1=12,(VLOOKUP(B361,'X12'!$B:$AO,6,FALSE)),(VLOOKUP(B361,'X13'!$B:$AO,6,FALSE))))))))))))))))))))))))))=$V$1," ",(IF($X$1=1,(VLOOKUP(B361,'X1'!$B:$AO,6,FALSE)),(IF($X$1=2,(VLOOKUP(B361,'X2'!$B:$AO,6,FALSE)),(IF($X$1=3,(VLOOKUP(B361,'X3'!$B:$AO,6,FALSE)),(IF($X$1=4,(VLOOKUP(B361,'X4'!$B:$AO,6,FALSE)),(IF($X$1=5,(VLOOKUP(B361,'X5'!$B:$AO,6,FALSE)),(IF($X$1=6,(VLOOKUP(B361,'X6'!$B:$AO,6,FALSE)),(IF($X$1=7,(VLOOKUP(B361,'X7'!$B:$AO,6,FALSE)),(IF($X$1=8,(VLOOKUP(B361,'X8'!$B:$AO,6,FALSE)),(IF($X$1=9,(VLOOKUP(B361,'X9'!$B:$AO,6,FALSE)),(IF($X$1=10,(VLOOKUP(B361,'X10'!$B:$AO,6,FALSE)),(IF($X$1=11,(VLOOKUP(B361,'X11'!$B:$AO,6,FALSE)),(IF($X$1=12,(VLOOKUP(B361,'X12'!$B:$AO,6,FALSE)),(VLOOKUP(B361,'X13'!$B:$AO,6,FALSE)))))))))))))))))))))))))))))</f>
        <v xml:space="preserve"> </v>
      </c>
      <c r="G361" s="182" t="str">
        <f ca="1">IF(ISERROR(IF($X$1=1,(VLOOKUP(B361,'X1'!$B:$AZ,44,FALSE)),IF($X$1=2,(VLOOKUP(B361,'X2'!$B:$AZ,44,FALSE)),IF($X$1=3,(VLOOKUP(B361,'X3'!$B:$AZ,44,FALSE)),IF($X$1=4,(VLOOKUP(B361,'X4'!$B:$AZ,44,FALSE)),IF($X$1=5,(VLOOKUP(B361,'X5'!$B:$AZ,44,FALSE)),IF($X$1=6,(VLOOKUP(B361,'X6'!$B:$AZ,44,FALSE)),IF($X$1=7,(VLOOKUP(B361,'X7'!$B:$AZ,44,FALSE)),IF($X$1=8,(VLOOKUP(B361,'X8'!$B:$AZ,44,FALSE)),IF($X$1=9,(VLOOKUP(B361,'X9'!$B:$AZ,44,FALSE)),IF($X$1=10,(VLOOKUP(B361,'X10'!$B:$AZ,44,FALSE)),IF($X$1=11,(VLOOKUP(B361,'X11'!$B:$AZ,44,FALSE)),IF($X$1=12,(VLOOKUP(B361,'X12'!$B:$AZ,44,FALSE)),IF($X$1=13,(VLOOKUP(B361,'X13'!$B:$AZ,44,FALSE)),"B"))))))))))))))=TRUE," ",(IF($X$1=1,(VLOOKUP(B361,'X1'!$B:$AZ,44,FALSE)),IF($X$1=2,(VLOOKUP(B361,'X2'!$B:$AZ,44,FALSE)),IF($X$1=3,(VLOOKUP(B361,'X3'!$B:$AZ,44,FALSE)),IF($X$1=4,(VLOOKUP(B361,'X4'!$B:$AZ,44,FALSE)),IF($X$1=5,(VLOOKUP(B361,'X5'!$B:$AZ,44,FALSE)),IF($X$1=6,(VLOOKUP(B361,'X6'!$B:$AZ,44,FALSE)),IF($X$1=7,(VLOOKUP(B361,'X7'!$B:$AZ,44,FALSE)),IF($X$1=8,(VLOOKUP(B361,'X8'!$B:$AZ,44,FALSE)),IF($X$1=9,(VLOOKUP(B361,'X9'!$B:$AZ,44,FALSE)),IF($X$1=10,(VLOOKUP(B361,'X10'!$B:$AZ,44,FALSE)),IF($X$1=11,(VLOOKUP(B361,'X11'!$B:$AZ,44,FALSE)),IF($X$1=12,(VLOOKUP(B361,'X12'!$B:$AZ,44,FALSE)),IF($X$1=13,(VLOOKUP(B361,'X13'!$B:$AZ,44,FALSE)),"B")))))))))))))))</f>
        <v xml:space="preserve"> </v>
      </c>
      <c r="H361" s="182" t="str">
        <f ca="1">IF(ISERROR(IF($X$1=1,(VLOOKUP(B361,'X1'!$B:$AZ,8,FALSE)),IF($X$1=2,(VLOOKUP(B361,'X2'!$B:$AZ,8,FALSE)),IF($X$1=3,(VLOOKUP(B361,'X3'!$B:$AZ,8,FALSE)),IF($X$1=4,(VLOOKUP(B361,'X4'!$B:$AZ,8,FALSE)),IF($X$1=5,(VLOOKUP(B361,'X5'!$B:$AZ,8,FALSE)),IF($X$1=6,(VLOOKUP(B361,'X6'!$B:$AZ,8,FALSE)),IF($X$1=7,(VLOOKUP(B361,'X7'!$B:$AZ,8,FALSE)),IF($X$1=8,(VLOOKUP(B361,'X8'!$B:$AZ,8,FALSE)),IF($X$1=9,(VLOOKUP(B361,'X9'!$B:$AZ,8,FALSE)),IF($X$1=10,(VLOOKUP(B361,'X10'!$B:$AZ,8,FALSE)),IF($X$1=11,(VLOOKUP(B361,'X11'!$B:$AZ,8,FALSE)),IF($X$1=12,(VLOOKUP(B361,'X12'!$B:$AZ,8,FALSE)),IF($X$1=13,(VLOOKUP(B361,'X13'!$B:$AZ,8,FALSE)),"B"))))))))))))))=TRUE," ",(IF($X$1=1,(VLOOKUP(B361,'X1'!$B:$AZ,8,FALSE)),IF($X$1=2,(VLOOKUP(B361,'X2'!$B:$AZ,8,FALSE)),IF($X$1=3,(VLOOKUP(B361,'X3'!$B:$AZ,8,FALSE)),IF($X$1=4,(VLOOKUP(B361,'X4'!$B:$AZ,8,FALSE)),IF($X$1=5,(VLOOKUP(B361,'X5'!$B:$AZ,8,FALSE)),IF($X$1=6,(VLOOKUP(B361,'X6'!$B:$AZ,8,FALSE)),IF($X$1=7,(VLOOKUP(B361,'X7'!$B:$AZ,8,FALSE)),IF($X$1=8,(VLOOKUP(B361,'X8'!$B:$AZ,8,FALSE)),IF($X$1=9,(VLOOKUP(B361,'X9'!$B:$AZ,8,FALSE)),IF($X$1=10,(VLOOKUP(B361,'X10'!$B:$AZ,8,FALSE)),IF($X$1=11,(VLOOKUP(B361,'X11'!$B:$AZ,8,FALSE)),IF($X$1=12,(VLOOKUP(B361,'X12'!$B:$AZ,8,FALSE)),IF($X$1=13,(VLOOKUP(B361,'X13'!$B:$AZ,8,FALSE)),"B")))))))))))))))</f>
        <v xml:space="preserve"> </v>
      </c>
      <c r="I361" s="183" t="str">
        <f ca="1">IF(ISERROR(IF($X$1=1,(VLOOKUP(B361,'X1'!$B:$AZ,2,FALSE)),IF($X$1=2,(VLOOKUP(B361,'X2'!$B:$AZ,2,FALSE)),IF($X$1=3,(VLOOKUP(B361,'X3'!$B:$AZ,2,FALSE)),IF($X$1=4,(VLOOKUP(B361,'X4'!$B:$AZ,2,FALSE)),IF($X$1=5,(VLOOKUP(B361,'X5'!$B:$AZ,2,FALSE)),IF($X$1=6,(VLOOKUP(B361,'X6'!$B:$AZ,2,FALSE)),IF($X$1=7,(VLOOKUP(B361,'X7'!$B:$AZ,2,FALSE)),IF($X$1=8,(VLOOKUP(B361,'X8'!$B:$AZ,2,FALSE)),IF($X$1=9,(VLOOKUP(B361,'X9'!$B:$AZ,2,FALSE)),IF($X$1=10,(VLOOKUP(B361,'X10'!$B:$AZ,2,FALSE)),IF($X$1=11,(VLOOKUP(B361,'X11'!$B:$AZ,2,FALSE)),IF($X$1=12,(VLOOKUP(B361,'X12'!$B:$AZ,2,FALSE)),IF($X$1=13,(VLOOKUP(B361,'X13'!$B:$AZ,2,FALSE)),"B"))))))))))))))=TRUE," ",(IF($X$1=1,(VLOOKUP(B361,'X1'!$B:$AZ,2,FALSE)),IF($X$1=2,(VLOOKUP(B361,'X2'!$B:$AZ,2,FALSE)),IF($X$1=3,(VLOOKUP(B361,'X3'!$B:$AZ,2,FALSE)),IF($X$1=4,(VLOOKUP(B361,'X4'!$B:$AZ,2,FALSE)),IF($X$1=5,(VLOOKUP(B361,'X5'!$B:$AZ,2,FALSE)),IF($X$1=6,(VLOOKUP(B361,'X6'!$B:$AZ,2,FALSE)),IF($X$1=7,(VLOOKUP(B361,'X7'!$B:$AZ,2,FALSE)),IF($X$1=8,(VLOOKUP(B361,'X8'!$B:$AZ,2,FALSE)),IF($X$1=9,(VLOOKUP(B361,'X9'!$B:$AZ,2,FALSE)),IF($X$1=10,(VLOOKUP(B361,'X10'!$B:$AZ,2,FALSE)),IF($X$1=11,(VLOOKUP(B361,'X11'!$B:$AZ,2,FALSE)),IF($X$1=12,(VLOOKUP(B361,'X12'!$B:$AZ,2,FALSE)),IF($X$1=13,(VLOOKUP(B361,'X13'!$B:$AZ,2,FALSE)),"B")))))))))))))))</f>
        <v xml:space="preserve"> </v>
      </c>
      <c r="J361" s="183" t="str">
        <f ca="1">IF(ISERROR(IF($X$1=1,(VLOOKUP(B361,'X1'!$B:$AZ,3,FALSE)),IF($X$1=2,(VLOOKUP(B361,'X2'!$B:$AZ,3,FALSE)),IF($X$1=3,(VLOOKUP(B361,'X3'!$B:$AZ,3,FALSE)),IF($X$1=4,(VLOOKUP(B361,'X4'!$B:$AZ,3,FALSE)),IF($X$1=5,(VLOOKUP(B361,'X5'!$B:$AZ,3,FALSE)),IF($X$1=6,(VLOOKUP(B361,'X6'!$B:$AZ,3,FALSE)),IF($X$1=7,(VLOOKUP(B361,'X7'!$B:$AZ,3,FALSE)),IF($X$1=8,(VLOOKUP(B361,'X8'!$B:$AZ,3,FALSE)),IF($X$1=9,(VLOOKUP(B361,'X9'!$B:$AZ,3,FALSE)),IF($X$1=10,(VLOOKUP(B361,'X10'!$B:$AZ,3,FALSE)),IF($X$1=11,(VLOOKUP(B361,'X11'!$B:$AZ,3,FALSE)),IF($X$1=12,(VLOOKUP(B361,'X12'!$B:$AZ,3,FALSE)),IF($X$1=13,(VLOOKUP(B361,'X13'!$B:$AZ,3,FALSE)),"B"))))))))))))))=TRUE," ",(IF($X$1=1,(VLOOKUP(B361,'X1'!$B:$AZ,3,FALSE)),IF($X$1=2,(VLOOKUP(B361,'X2'!$B:$AZ,3,FALSE)),IF($X$1=3,(VLOOKUP(B361,'X3'!$B:$AZ,3,FALSE)),IF($X$1=4,(VLOOKUP(B361,'X4'!$B:$AZ,3,FALSE)),IF($X$1=5,(VLOOKUP(B361,'X5'!$B:$AZ,3,FALSE)),IF($X$1=6,(VLOOKUP(B361,'X6'!$B:$AZ,3,FALSE)),IF($X$1=7,(VLOOKUP(B361,'X7'!$B:$AZ,3,FALSE)),IF($X$1=8,(VLOOKUP(B361,'X8'!$B:$AZ,3,FALSE)),IF($X$1=9,(VLOOKUP(B361,'X9'!$B:$AZ,3,FALSE)),IF($X$1=10,(VLOOKUP(B361,'X10'!$B:$AZ,3,FALSE)),IF($X$1=11,(VLOOKUP(B361,'X11'!$B:$AZ,3,FALSE)),IF($X$1=12,(VLOOKUP(B361,'X12'!$B:$AZ,3,FALSE)),IF($X$1=13,(VLOOKUP(B361,'X13'!$B:$AZ,3,FALSE)),"B")))))))))))))))</f>
        <v xml:space="preserve"> </v>
      </c>
      <c r="K361" s="183" t="str">
        <f ca="1">IF(ISERROR(IF($X$1=1,(VLOOKUP(B361,'X1'!$B:$AZ,5,FALSE)),IF($X$1=2,(VLOOKUP(B361,'X2'!$B:$AZ,5,FALSE)),IF($X$1=3,(VLOOKUP(B361,'X3'!$B:$AZ,5,FALSE)),IF($X$1=4,(VLOOKUP(B361,'X4'!$B:$AZ,5,FALSE)),IF($X$1=5,(VLOOKUP(B361,'X5'!$B:$AZ,5,FALSE)),IF($X$1=6,(VLOOKUP(B361,'X6'!$B:$AZ,5,FALSE)),IF($X$1=7,(VLOOKUP(B361,'X7'!$B:$AZ,5,FALSE)),IF($X$1=8,(VLOOKUP(B361,'X8'!$B:$AZ,5,FALSE)),IF($X$1=9,(VLOOKUP(B361,'X9'!$B:$AZ,5,FALSE)),IF($X$1=10,(VLOOKUP(B361,'X10'!$B:$AZ,5,FALSE)),IF($X$1=11,(VLOOKUP(B361,'X11'!$B:$AZ,5,FALSE)),IF($X$1=12,(VLOOKUP(B361,'X12'!$B:$AZ,5,FALSE)),IF($X$1=13,(VLOOKUP(B361,'X13'!$B:$AZ,5,FALSE)),"B"))))))))))))))=TRUE," ",(IF($X$1=1,(VLOOKUP(B361,'X1'!$B:$AZ,5,FALSE)),IF($X$1=2,(VLOOKUP(B361,'X2'!$B:$AZ,5,FALSE)),IF($X$1=3,(VLOOKUP(B361,'X3'!$B:$AZ,5,FALSE)),IF($X$1=4,(VLOOKUP(B361,'X4'!$B:$AZ,5,FALSE)),IF($X$1=5,(VLOOKUP(B361,'X5'!$B:$AZ,5,FALSE)),IF($X$1=6,(VLOOKUP(B361,'X6'!$B:$AZ,5,FALSE)),IF($X$1=7,(VLOOKUP(B361,'X7'!$B:$AZ,5,FALSE)),IF($X$1=8,(VLOOKUP(B361,'X8'!$B:$AZ,5,FALSE)),IF($X$1=9,(VLOOKUP(B361,'X9'!$B:$AZ,5,FALSE)),IF($X$1=10,(VLOOKUP(B361,'X10'!$B:$AZ,5,FALSE)),IF($X$1=11,(VLOOKUP(B361,'X11'!$B:$AZ,5,FALSE)),IF($X$1=12,(VLOOKUP(B361,'X12'!$B:$AZ,5,FALSE)),IF($X$1=13,(VLOOKUP(B361,'X13'!$B:$AZ,5,FALSE)),"B")))))))))))))))</f>
        <v xml:space="preserve"> </v>
      </c>
      <c r="L361" s="184" t="str">
        <f ca="1">IF(ISERROR(IF($X$1=1,(VLOOKUP(B361,'X1'!$B:$AZ,9,FALSE)),IF($X$1=2,(VLOOKUP(B361,'X2'!$B:$AZ,9,FALSE)),IF($X$1=3,(VLOOKUP(B361,'X3'!$B:$AZ,9,FALSE)),IF($X$1=4,(VLOOKUP(B361,'X4'!$B:$AZ,9,FALSE)),IF($X$1=5,(VLOOKUP(B361,'X5'!$B:$AZ,9,FALSE)),IF($X$1=6,(VLOOKUP(B361,'X6'!$B:$AZ,9,FALSE)),IF($X$1=7,(VLOOKUP(B361,'X7'!$B:$AZ,9,FALSE)),IF($X$1=8,(VLOOKUP(B361,'X8'!$B:$AZ,9,FALSE)),IF($X$1=9,(VLOOKUP(B361,'X9'!$B:$AZ,9,FALSE)),IF($X$1=10,(VLOOKUP(B361,'X10'!$B:$AZ,9,FALSE)),IF($X$1=11,(VLOOKUP(B361,'X11'!$B:$AZ,9,FALSE)),IF($X$1=12,(VLOOKUP(B361,'X12'!$B:$AZ,9,FALSE)),IF($X$1=13,(VLOOKUP(B361,'X13'!$B:$AZ,9,FALSE)),"B"))))))))))))))=TRUE," ",(IF($X$1=1,(VLOOKUP(B361,'X1'!$B:$AZ,9,FALSE)),IF($X$1=2,(VLOOKUP(B361,'X2'!$B:$AZ,9,FALSE)),IF($X$1=3,(VLOOKUP(B361,'X3'!$B:$AZ,9,FALSE)),IF($X$1=4,(VLOOKUP(B361,'X4'!$B:$AZ,9,FALSE)),IF($X$1=5,(VLOOKUP(B361,'X5'!$B:$AZ,9,FALSE)),IF($X$1=6,(VLOOKUP(B361,'X6'!$B:$AZ,9,FALSE)),IF($X$1=7,(VLOOKUP(B361,'X7'!$B:$AZ,9,FALSE)),IF($X$1=8,(VLOOKUP(B361,'X8'!$B:$AZ,9,FALSE)),IF($X$1=9,(VLOOKUP(B361,'X9'!$B:$AZ,9,FALSE)),IF($X$1=10,(VLOOKUP(B361,'X10'!$B:$AZ,9,FALSE)),IF($X$1=11,(VLOOKUP(B361,'X11'!$B:$AZ,9,FALSE)),IF($X$1=12,(VLOOKUP(B361,'X12'!$B:$AZ,9,FALSE)),IF($X$1=13,(VLOOKUP(B361,'X13'!$B:$AZ,9,FALSE)),"B")))))))))))))))</f>
        <v xml:space="preserve"> </v>
      </c>
      <c r="M361" s="184" t="str">
        <f ca="1">IF(ISERROR(IF($X$1=1,(VLOOKUP(B361,'X1'!$B:$AZ,10,FALSE)),IF($X$1=2,(VLOOKUP(B361,'X2'!$B:$AZ,10,FALSE)),IF($X$1=3,(VLOOKUP(B361,'X3'!$B:$AZ,10,FALSE)),IF($X$1=4,(VLOOKUP(B361,'X4'!$B:$AZ,10,FALSE)),IF($X$1=5,(VLOOKUP(B361,'X5'!$B:$AZ,10,FALSE)),IF($X$1=6,(VLOOKUP(B361,'X6'!$B:$AZ,10,FALSE)),IF($X$1=7,(VLOOKUP(B361,'X7'!$B:$AZ,10,FALSE)),IF($X$1=8,(VLOOKUP(B361,'X8'!$B:$AZ,10,FALSE)),IF($X$1=9,(VLOOKUP(B361,'X9'!$B:$AZ,10,FALSE)),IF($X$1=10,(VLOOKUP(B361,'X10'!$B:$AZ,10,FALSE)),IF($X$1=11,(VLOOKUP(B361,'X11'!$B:$AZ,10,FALSE)),IF($X$1=12,(VLOOKUP(B361,'X12'!$B:$AZ,10,FALSE)),IF($X$1=13,(VLOOKUP(B361,'X13'!$B:$AZ,10,FALSE)),"B"))))))))))))))=TRUE," ",(IF($X$1=1,(VLOOKUP(B361,'X1'!$B:$AZ,10,FALSE)),IF($X$1=2,(VLOOKUP(B361,'X2'!$B:$AZ,10,FALSE)),IF($X$1=3,(VLOOKUP(B361,'X3'!$B:$AZ,10,FALSE)),IF($X$1=4,(VLOOKUP(B361,'X4'!$B:$AZ,10,FALSE)),IF($X$1=5,(VLOOKUP(B361,'X5'!$B:$AZ,10,FALSE)),IF($X$1=6,(VLOOKUP(B361,'X6'!$B:$AZ,10,FALSE)),IF($X$1=7,(VLOOKUP(B361,'X7'!$B:$AZ,10,FALSE)),IF($X$1=8,(VLOOKUP(B361,'X8'!$B:$AZ,10,FALSE)),IF($X$1=9,(VLOOKUP(B361,'X9'!$B:$AZ,10,FALSE)),IF($X$1=10,(VLOOKUP(B361,'X10'!$B:$AZ,10,FALSE)),IF($X$1=11,(VLOOKUP(B361,'X11'!$B:$AZ,10,FALSE)),IF($X$1=12,(VLOOKUP(B361,'X12'!$B:$AZ,10,FALSE)),IF($X$1=13,(VLOOKUP(B361,'X13'!$B:$AZ,10,FALSE)),"B")))))))))))))))</f>
        <v xml:space="preserve"> </v>
      </c>
      <c r="N361" s="185" t="str">
        <f ca="1">IF(ISERROR(IF($X$1=1,(VLOOKUP(B361,'X1'!$B:$AZ,45,FALSE)),IF($X$1=2,(VLOOKUP(B361,'X2'!$B:$AZ,45,FALSE)),IF($X$1=3,(VLOOKUP(B361,'X3'!$B:$AZ,45,FALSE)),IF($X$1=4,(VLOOKUP(B361,'X4'!$B:$AZ,45,FALSE)),IF($X$1=5,(VLOOKUP(B361,'X5'!$B:$AZ,45,FALSE)),IF($X$1=6,(VLOOKUP(B361,'X6'!$B:$AZ,45,FALSE)),IF($X$1=7,(VLOOKUP(B361,'X7'!$B:$AZ,45,FALSE)),IF($X$1=8,(VLOOKUP(B361,'X8'!$B:$AZ,45,FALSE)),IF($X$1=9,(VLOOKUP(B361,'X9'!$B:$AZ,45,FALSE)),IF($X$1=10,(VLOOKUP(B361,'X10'!$B:$AZ,45,FALSE)),IF($X$1=11,(VLOOKUP(B361,'X11'!$B:$AZ,45,FALSE)),IF($X$1=12,(VLOOKUP(B361,'X12'!$B:$AZ,45,FALSE)),IF($X$1=13,(VLOOKUP(B361,'X13'!$B:$AZ,45,FALSE)),"B"))))))))))))))=TRUE," ",(IF($X$1=1,(VLOOKUP(B361,'X1'!$B:$AZ,45,FALSE)),IF($X$1=2,(VLOOKUP(B361,'X2'!$B:$AZ,45,FALSE)),IF($X$1=3,(VLOOKUP(B361,'X3'!$B:$AZ,45,FALSE)),IF($X$1=4,(VLOOKUP(B361,'X4'!$B:$AZ,45,FALSE)),IF($X$1=5,(VLOOKUP(B361,'X5'!$B:$AZ,45,FALSE)),IF($X$1=6,(VLOOKUP(B361,'X6'!$B:$AZ,45,FALSE)),IF($X$1=7,(VLOOKUP(B361,'X7'!$B:$AZ,45,FALSE)),IF($X$1=8,(VLOOKUP(B361,'X8'!$B:$AZ,45,FALSE)),IF($X$1=9,(VLOOKUP(B361,'X9'!$B:$AZ,45,FALSE)),IF($X$1=10,(VLOOKUP(B361,'X10'!$B:$AZ,45,FALSE)),IF($X$1=11,(VLOOKUP(B361,'X11'!$B:$AZ,45,FALSE)),IF($X$1=12,(VLOOKUP(B361,'X12'!$B:$AZ,45,FALSE)),IF($X$1=13,(VLOOKUP(B361,'X13'!$B:$AZ,45,FALSE)),"B")))))))))))))))</f>
        <v xml:space="preserve"> </v>
      </c>
      <c r="O361" s="184" t="str">
        <f ca="1">IF(ISERROR(IF($X$1=1,(VLOOKUP(B361,'X1'!$B:$AZ,11,FALSE)),IF($X$1=2,(VLOOKUP(B361,'X2'!$B:$AZ,11,FALSE)),IF($X$1=3,(VLOOKUP(B361,'X3'!$B:$AZ,11,FALSE)),IF($X$1=4,(VLOOKUP(B361,'X4'!$B:$AZ,11,FALSE)),IF($X$1=5,(VLOOKUP(B361,'X5'!$B:$AZ,11,FALSE)),IF($X$1=6,(VLOOKUP(B361,'X6'!$B:$AZ,11,FALSE)),IF($X$1=7,(VLOOKUP(B361,'X7'!$B:$AZ,11,FALSE)),IF($X$1=8,(VLOOKUP(B361,'X8'!$B:$AZ,11,FALSE)),IF($X$1=9,(VLOOKUP(B361,'X9'!$B:$AZ,11,FALSE)),IF($X$1=10,(VLOOKUP(B361,'X10'!$B:$AZ,11,FALSE)),IF($X$1=11,(VLOOKUP(B361,'X11'!$B:$AZ,11,FALSE)),IF($X$1=12,(VLOOKUP(B361,'X12'!$B:$AZ,11,FALSE)),IF($X$1=13,(VLOOKUP(B361,'X13'!$B:$AZ,11,FALSE)),"B"))))))))))))))=TRUE," ",(IF($X$1=1,(VLOOKUP(B361,'X1'!$B:$AZ,11,FALSE)),IF($X$1=2,(VLOOKUP(B361,'X2'!$B:$AZ,11,FALSE)),IF($X$1=3,(VLOOKUP(B361,'X3'!$B:$AZ,11,FALSE)),IF($X$1=4,(VLOOKUP(B361,'X4'!$B:$AZ,11,FALSE)),IF($X$1=5,(VLOOKUP(B361,'X5'!$B:$AZ,11,FALSE)),IF($X$1=6,(VLOOKUP(B361,'X6'!$B:$AZ,11,FALSE)),IF($X$1=7,(VLOOKUP(B361,'X7'!$B:$AZ,11,FALSE)),IF($X$1=8,(VLOOKUP(B361,'X8'!$B:$AZ,11,FALSE)),IF($X$1=9,(VLOOKUP(B361,'X9'!$B:$AZ,11,FALSE)),IF($X$1=10,(VLOOKUP(B361,'X10'!$B:$AZ,11,FALSE)),IF($X$1=11,(VLOOKUP(B361,'X11'!$B:$AZ,11,FALSE)),IF($X$1=12,(VLOOKUP(B361,'X12'!$B:$AZ,11,FALSE)),IF($X$1=13,(VLOOKUP(B361,'X13'!$B:$AZ,11,FALSE)),"B")))))))))))))))</f>
        <v xml:space="preserve"> </v>
      </c>
      <c r="P361" s="184" t="str">
        <f ca="1">IF(ISERROR(IF($X$1=1,(VLOOKUP(B361,'X1'!$B:$AZ,12,FALSE)),IF($X$1=2,(VLOOKUP(B361,'X2'!$B:$AZ,12,FALSE)),IF($X$1=3,(VLOOKUP(B361,'X3'!$B:$AZ,12,FALSE)),IF($X$1=4,(VLOOKUP(B361,'X4'!$B:$AZ,12,FALSE)),IF($X$1=5,(VLOOKUP(B361,'X5'!$B:$AZ,12,FALSE)),IF($X$1=6,(VLOOKUP(B361,'X6'!$B:$AZ,12,FALSE)),IF($X$1=7,(VLOOKUP(B361,'X7'!$B:$AZ,12,FALSE)),IF($X$1=8,(VLOOKUP(B361,'X8'!$B:$AZ,12,FALSE)),IF($X$1=9,(VLOOKUP(B361,'X9'!$B:$AZ,12,FALSE)),IF($X$1=10,(VLOOKUP(B361,'X10'!$B:$AZ,12,FALSE)),IF($X$1=11,(VLOOKUP(B361,'X11'!$B:$AZ,12,FALSE)),IF($X$1=12,(VLOOKUP(B361,'X12'!$B:$AZ,12,FALSE)),IF($X$1=13,(VLOOKUP(B361,'X13'!$B:$AZ,12,FALSE)),"B"))))))))))))))=TRUE," ",(IF($X$1=1,(VLOOKUP(B361,'X1'!$B:$AZ,12,FALSE)),IF($X$1=2,(VLOOKUP(B361,'X2'!$B:$AZ,12,FALSE)),IF($X$1=3,(VLOOKUP(B361,'X3'!$B:$AZ,12,FALSE)),IF($X$1=4,(VLOOKUP(B361,'X4'!$B:$AZ,12,FALSE)),IF($X$1=5,(VLOOKUP(B361,'X5'!$B:$AZ,12,FALSE)),IF($X$1=6,(VLOOKUP(B361,'X6'!$B:$AZ,12,FALSE)),IF($X$1=7,(VLOOKUP(B361,'X7'!$B:$AZ,12,FALSE)),IF($X$1=8,(VLOOKUP(B361,'X8'!$B:$AZ,12,FALSE)),IF($X$1=9,(VLOOKUP(B361,'X9'!$B:$AZ,12,FALSE)),IF($X$1=10,(VLOOKUP(B361,'X10'!$B:$AZ,12,FALSE)),IF($X$1=11,(VLOOKUP(B361,'X11'!$B:$AZ,12,FALSE)),IF($X$1=12,(VLOOKUP(B361,'X12'!$B:$AZ,12,FALSE)),IF($X$1=13,(VLOOKUP(B361,'X13'!$B:$AZ,12,FALSE)),"B")))))))))))))))</f>
        <v xml:space="preserve"> </v>
      </c>
      <c r="Q361" s="185" t="str">
        <f ca="1">IF(ISERROR(IF($X$1=1,(VLOOKUP(B361,'X1'!$B:$AZ,46,FALSE)),IF($X$1=2,(VLOOKUP(B361,'X2'!$B:$AZ,46,FALSE)),IF($X$1=3,(VLOOKUP(B361,'X3'!$B:$AZ,46,FALSE)),IF($X$1=4,(VLOOKUP(B361,'X4'!$B:$AZ,46,FALSE)),IF($X$1=5,(VLOOKUP(B361,'X5'!$B:$AZ,46,FALSE)),IF($X$1=6,(VLOOKUP(B361,'X6'!$B:$AZ,46,FALSE)),IF($X$1=7,(VLOOKUP(B361,'X7'!$B:$AZ,46,FALSE)),IF($X$1=8,(VLOOKUP(B361,'X8'!$B:$AZ,46,FALSE)),IF($X$1=9,(VLOOKUP(B361,'X9'!$B:$AZ,46,FALSE)),IF($X$1=10,(VLOOKUP(B361,'X10'!$B:$AZ,46,FALSE)),IF($X$1=11,(VLOOKUP(B361,'X11'!$B:$AZ,46,FALSE)),IF($X$1=12,(VLOOKUP(B361,'X12'!$B:$AZ,46,FALSE)),IF($X$1=13,(VLOOKUP(B361,'X13'!$B:$AZ,46,FALSE)),"B"))))))))))))))=TRUE," ",(IF($X$1=1,(VLOOKUP(B361,'X1'!$B:$AZ,46,FALSE)),IF($X$1=2,(VLOOKUP(B361,'X2'!$B:$AZ,46,FALSE)),IF($X$1=3,(VLOOKUP(B361,'X3'!$B:$AZ,46,FALSE)),IF($X$1=4,(VLOOKUP(B361,'X4'!$B:$AZ,46,FALSE)),IF($X$1=5,(VLOOKUP(B361,'X5'!$B:$AZ,46,FALSE)),IF($X$1=6,(VLOOKUP(B361,'X6'!$B:$AZ,46,FALSE)),IF($X$1=7,(VLOOKUP(B361,'X7'!$B:$AZ,46,FALSE)),IF($X$1=8,(VLOOKUP(B361,'X8'!$B:$AZ,46,FALSE)),IF($X$1=9,(VLOOKUP(B361,'X9'!$B:$AZ,46,FALSE)),IF($X$1=10,(VLOOKUP(B361,'X10'!$B:$AZ,46,FALSE)),IF($X$1=11,(VLOOKUP(B361,'X11'!$B:$AZ,46,FALSE)),IF($X$1=12,(VLOOKUP(B361,'X12'!$B:$AZ,46,FALSE)),IF($X$1=13,(VLOOKUP(B361,'X13'!$B:$AZ,46,FALSE)),"B")))))))))))))))</f>
        <v xml:space="preserve"> </v>
      </c>
      <c r="R361" s="185" t="str">
        <f ca="1">IF(ISERROR(IF($X$1=1,(VLOOKUP(B361,'X1'!$B:$AZ,15,FALSE)),IF($X$1=2,(VLOOKUP(B361,'X2'!$B:$AZ,15,FALSE)),IF($X$1=3,(VLOOKUP(B361,'X3'!$B:$AZ,15,FALSE)),IF($X$1=4,(VLOOKUP(B361,'X4'!$B:$AZ,15,FALSE)),IF($X$1=5,(VLOOKUP(B361,'X5'!$B:$AZ,15,FALSE)),IF($X$1=6,(VLOOKUP(B361,'X6'!$B:$AZ,15,FALSE)),IF($X$1=7,(VLOOKUP(B361,'X7'!$B:$AZ,15,FALSE)),IF($X$1=8,(VLOOKUP(B361,'X8'!$B:$AZ,15,FALSE)),IF($X$1=9,(VLOOKUP(B361,'X9'!$B:$AZ,15,FALSE)),IF($X$1=10,(VLOOKUP(B361,'X10'!$B:$AZ,15,FALSE)),IF($X$1=11,(VLOOKUP(B361,'X11'!$B:$AZ,15,FALSE)),IF($X$1=12,(VLOOKUP(B361,'X12'!$B:$AZ,15,FALSE)),IF($X$1=13,(VLOOKUP(B361,'X13'!$B:$AZ,15,FALSE)),"B"))))))))))))))=TRUE," ",(IF($X$1=1,(VLOOKUP(B361,'X1'!$B:$AZ,15,FALSE)),IF($X$1=2,(VLOOKUP(B361,'X2'!$B:$AZ,15,FALSE)),IF($X$1=3,(VLOOKUP(B361,'X3'!$B:$AZ,15,FALSE)),IF($X$1=4,(VLOOKUP(B361,'X4'!$B:$AZ,15,FALSE)),IF($X$1=5,(VLOOKUP(B361,'X5'!$B:$AZ,15,FALSE)),IF($X$1=6,(VLOOKUP(B361,'X6'!$B:$AZ,15,FALSE)),IF($X$1=7,(VLOOKUP(B361,'X7'!$B:$AZ,15,FALSE)),IF($X$1=8,(VLOOKUP(B361,'X8'!$B:$AZ,15,FALSE)),IF($X$1=9,(VLOOKUP(B361,'X9'!$B:$AZ,15,FALSE)),IF($X$1=10,(VLOOKUP(B361,'X10'!$B:$AZ,15,FALSE)),IF($X$1=11,(VLOOKUP(B361,'X11'!$B:$AZ,15,FALSE)),IF($X$1=12,(VLOOKUP(B361,'X12'!$B:$AZ,15,FALSE)),IF($X$1=13,(VLOOKUP(B361,'X13'!$B:$AZ,15,FALSE)),"B")))))))))))))))</f>
        <v xml:space="preserve"> </v>
      </c>
      <c r="S361" s="185" t="str">
        <f ca="1">IF(ISERROR(IF((IF($X$1=1,(VLOOKUP(B361,'X1'!$B:$AZ,14,FALSE)),(IF($X$1=2,(VLOOKUP(B361,'X2'!$B:$AZ,14,FALSE)),(IF($X$1=3,(VLOOKUP(B361,'X3'!$B:$AZ,14,FALSE)),(IF($X$1=4,(VLOOKUP(B361,'X4'!$B:$AZ,14,FALSE)),(IF($X$1=5,(VLOOKUP(B361,'X5'!$B:$AZ,14,FALSE)),(IF($X$1=6,(VLOOKUP(B361,'X6'!$B:$AZ,14,FALSE)),(IF($X$1=7,(VLOOKUP(B361,'X7'!$B:$AZ,14,FALSE)),(IF($X$1=8,(VLOOKUP(B361,'X8'!$B:$AZ,14,FALSE)),(IF($X$1=9,(VLOOKUP(B361,'X9'!$B:$AZ,14,FALSE)),(IF($X$1=10,(VLOOKUP(B361,'X10'!$B:$AZ,14,FALSE)),(IF($X$1=11,(VLOOKUP(B361,'X11'!$B:$AZ,14,FALSE)),(IF($X$1=12,(VLOOKUP(B361,'X12'!$B:$AZ,14,FALSE)),(VLOOKUP(B361,'X13'!$B:$AZ,14,FALSE))))))))))))))))))))))))))=$V$1," ",(IF($X$1=1,(VLOOKUP(B361,'X1'!$B:$AZ,14,FALSE)),(IF($X$1=2,(VLOOKUP(B361,'X2'!$B:$AZ,14,FALSE)),(IF($X$1=3,(VLOOKUP(B361,'X3'!$B:$AZ,14,FALSE)),(IF($X$1=4,(VLOOKUP(B361,'X4'!$B:$AZ,14,FALSE)),(IF($X$1=5,(VLOOKUP(B361,'X5'!$B:$AZ,14,FALSE)),(IF($X$1=6,(VLOOKUP(B361,'X6'!$B:$AZ,14,FALSE)),(IF($X$1=7,(VLOOKUP(B361,'X7'!$B:$AZ,14,FALSE)),(IF($X$1=8,(VLOOKUP(B361,'X8'!$B:$AZ,14,FALSE)),(IF($X$1=9,(VLOOKUP(B361,'X9'!$B:$AZ,14,FALSE)),(IF($X$1=10,(VLOOKUP(B361,'X10'!$B:$AZ,14,FALSE)),(IF($X$1=11,(VLOOKUP(B361,'X11'!$B:$AZ,14,FALSE)),(IF($X$1=12,(VLOOKUP(B361,'X12'!$B:$AZ,14,FALSE)),(VLOOKUP(B361,'X13'!$B:$AZ,14,FALSE))))))))))))))))))))))))))))=TRUE," ",(IF((IF($X$1=1,(VLOOKUP(B361,'X1'!$B:$AZ,14,FALSE)),(IF($X$1=2,(VLOOKUP(B361,'X2'!$B:$AZ,14,FALSE)),(IF($X$1=3,(VLOOKUP(B361,'X3'!$B:$AZ,14,FALSE)),(IF($X$1=4,(VLOOKUP(B361,'X4'!$B:$AZ,14,FALSE)),(IF($X$1=5,(VLOOKUP(B361,'X5'!$B:$AZ,14,FALSE)),(IF($X$1=6,(VLOOKUP(B361,'X6'!$B:$AZ,14,FALSE)),(IF($X$1=7,(VLOOKUP(B361,'X7'!$B:$AZ,14,FALSE)),(IF($X$1=8,(VLOOKUP(B361,'X8'!$B:$AZ,14,FALSE)),(IF($X$1=9,(VLOOKUP(B361,'X9'!$B:$AZ,14,FALSE)),(IF($X$1=10,(VLOOKUP(B361,'X10'!$B:$AZ,14,FALSE)),(IF($X$1=11,(VLOOKUP(B361,'X11'!$B:$AZ,14,FALSE)),(IF($X$1=12,(VLOOKUP(B361,'X12'!$B:$AZ,14,FALSE)),(VLOOKUP(B361,'X13'!$B:$AZ,14,FALSE))))))))))))))))))))))))))=$V$1," ",(IF($X$1=1,(VLOOKUP(B361,'X1'!$B:$AZ,14,FALSE)),(IF($X$1=2,(VLOOKUP(B361,'X2'!$B:$AZ,14,FALSE)),(IF($X$1=3,(VLOOKUP(B361,'X3'!$B:$AZ,14,FALSE)),(IF($X$1=4,(VLOOKUP(B361,'X4'!$B:$AZ,14,FALSE)),(IF($X$1=5,(VLOOKUP(B361,'X5'!$B:$AZ,14,FALSE)),(IF($X$1=6,(VLOOKUP(B361,'X6'!$B:$AZ,14,FALSE)),(IF($X$1=7,(VLOOKUP(B361,'X7'!$B:$AZ,14,FALSE)),(IF($X$1=8,(VLOOKUP(B361,'X8'!$B:$AZ,14,FALSE)),(IF($X$1=9,(VLOOKUP(B361,'X9'!$B:$AZ,14,FALSE)),(IF($X$1=10,(VLOOKUP(B361,'X10'!$B:$AZ,14,FALSE)),(IF($X$1=11,(VLOOKUP(B361,'X11'!$B:$AZ,14,FALSE)),(IF($X$1=12,(VLOOKUP(B361,'X12'!$B:$AZ,14,FALSE)),(VLOOKUP(B361,'X13'!$B:$AZ,14,FALSE)))))))))))))))))))))))))))))</f>
        <v xml:space="preserve"> </v>
      </c>
    </row>
    <row r="362" spans="1:19" ht="14.1" customHeight="1" x14ac:dyDescent="0.2">
      <c r="A362" s="156" t="s">
        <v>1058</v>
      </c>
      <c r="B362" s="122" t="str">
        <f>IF(ISERROR(IF($U$16=1,(VLOOKUP(A362,$AC$89:$AH$125,2,FALSE)),IF((IF($X$1=1,'X1'!B321,(IF($X$1=2,'X2'!B321,(IF($X$1=3,'X3'!B321,(IF($X$1=4,'X4'!B321,(IF($X$1=5,'X5'!B321,(IF($X$1=6,'X6'!B321,(IF($X$1=7,'X7'!B321,(IF($X$1=8,'X8'!B321,(IF($X$1=9,'X9'!B321,(IF($X$1=10,'X10'!B321,(IF($X$1=11,'X11'!B321,(IF($X$1=12,'X12'!B321,'X13'!B321))))))))))))))))))))))))="","",(IF($X$1=1,'X1'!B321,(IF($X$1=2,'X2'!B321,(IF($X$1=3,'X3'!B321,(IF($X$1=4,'X4'!B321,(IF($X$1=5,'X5'!B321,(IF($X$1=6,'X6'!B321,(IF($X$1=7,'X7'!B321,(IF($X$1=8,'X8'!B321,(IF($X$1=9,'X9'!B321,(IF($X$1=10,'X10'!B321,(IF($X$1=11,'X11'!B321,(IF($X$1=12,'X12'!B321,'X13'!B321)))))))))))))))))))))))))))=TRUE," ",(IF($U$16=1,(VLOOKUP(A362,$AC$89:$AH$125,2,FALSE)),IF((IF($X$1=1,'X1'!B321,(IF($X$1=2,'X2'!B321,(IF($X$1=3,'X3'!B321,(IF($X$1=4,'X4'!B321,(IF($X$1=5,'X5'!B321,(IF($X$1=6,'X6'!B321,(IF($X$1=7,'X7'!B321,(IF($X$1=8,'X8'!B321,(IF($X$1=9,'X9'!B321,(IF($X$1=10,'X10'!B321,(IF($X$1=11,'X11'!B321,(IF($X$1=12,'X12'!B321,'X13'!B321))))))))))))))))))))))))="","",(IF($X$1=1,'X1'!B321,(IF($X$1=2,'X2'!B321,(IF($X$1=3,'X3'!B321,(IF($X$1=4,'X4'!B321,(IF($X$1=5,'X5'!B321,(IF($X$1=6,'X6'!B321,(IF($X$1=7,'X7'!B321,(IF($X$1=8,'X8'!B321,(IF($X$1=9,'X9'!B321,(IF($X$1=10,'X10'!B321,(IF($X$1=11,'X11'!B321,(IF($X$1=12,'X12'!B321,'X13'!B321))))))))))))))))))))))))))))</f>
        <v/>
      </c>
      <c r="C362" s="181" t="str">
        <f ca="1">IF(ISERROR(IF($X$1=1,(VLOOKUP(B362,'X1'!$B:$AZ,47,FALSE)),IF($X$1=2,(VLOOKUP(B362,'X2'!$B:$AZ,47,FALSE)),IF($X$1=3,(VLOOKUP(B362,'X3'!$B:$AZ,47,FALSE)),IF($X$1=4,(VLOOKUP(B362,'X4'!$B:$AZ,47,FALSE)),IF($X$1=5,(VLOOKUP(B362,'X5'!$B:$AZ,47,FALSE)),IF($X$1=6,(VLOOKUP(B362,'X6'!$B:$AZ,47,FALSE)),IF($X$1=7,(VLOOKUP(B362,'X7'!$B:$AZ,47,FALSE)),IF($X$1=8,(VLOOKUP(B362,'X8'!$B:$AZ,47,FALSE)),IF($X$1=9,(VLOOKUP(B362,'X9'!$B:$AZ,47,FALSE)),IF($X$1=10,(VLOOKUP(B362,'X10'!$B:$AZ,47,FALSE)),IF($X$1=11,(VLOOKUP(B362,'X11'!$B:$AZ,47,FALSE)),IF($X$1=12,(VLOOKUP(B362,'X12'!$B:$AZ,47,FALSE)),IF($X$1=13,(VLOOKUP(B362,'X13'!$B:$AZ,47,FALSE)),"B"))))))))))))))=TRUE," ",(IF($X$1=1,(VLOOKUP(B362,'X1'!$B:$AZ,47,FALSE)),IF($X$1=2,(VLOOKUP(B362,'X2'!$B:$AZ,47,FALSE)),IF($X$1=3,(VLOOKUP(B362,'X3'!$B:$AZ,47,FALSE)),IF($X$1=4,(VLOOKUP(B362,'X4'!$B:$AZ,47,FALSE)),IF($X$1=5,(VLOOKUP(B362,'X5'!$B:$AZ,47,FALSE)),IF($X$1=6,(VLOOKUP(B362,'X6'!$B:$AZ,47,FALSE)),IF($X$1=7,(VLOOKUP(B362,'X7'!$B:$AZ,47,FALSE)),IF($X$1=8,(VLOOKUP(B362,'X8'!$B:$AZ,47,FALSE)),IF($X$1=9,(VLOOKUP(B362,'X9'!$B:$AZ,47,FALSE)),IF($X$1=10,(VLOOKUP(B362,'X10'!$B:$AZ,47,FALSE)),IF($X$1=11,(VLOOKUP(B362,'X11'!$B:$AZ,47,FALSE)),IF($X$1=12,(VLOOKUP(B362,'X12'!$B:$AZ,47,FALSE)),IF($X$1=13,(VLOOKUP(B362,'X13'!$B:$AZ,47,FALSE)),"B")))))))))))))))</f>
        <v xml:space="preserve"> </v>
      </c>
      <c r="D362" s="181" t="str">
        <f ca="1">IF(ISERROR(IF($X$1=1,(VLOOKUP(B362,'X1'!$B:$AP,41,FALSE)),IF($X$1=2,(VLOOKUP(B362,'X2'!$B:$AP,41,FALSE)),IF($X$1=3,(VLOOKUP(B362,'X3'!$B:$AP,41,FALSE)),IF($X$1=4,(VLOOKUP(B362,'X4'!$B:$AP,41,FALSE)),IF($X$1=5,(VLOOKUP(B362,'X5'!$B:$AP,41,FALSE)),IF($X$1=6,(VLOOKUP(B362,'X6'!$B:$AP,41,FALSE)),IF($X$1=7,(VLOOKUP(B362,'X7'!$B:$AP,41,FALSE)),IF($X$1=8,(VLOOKUP(B362,'X8'!$B:$AP,41,FALSE)),IF($X$1=9,(VLOOKUP(B362,'X9'!$B:$AP,41,FALSE)),IF($X$1=10,(VLOOKUP(B362,'X10'!$B:$AP,41,FALSE)),IF($X$1=11,(VLOOKUP(B362,'X11'!$B:$AP,41,FALSE)),IF($X$1=12,(VLOOKUP(B362,'X12'!$B:$AP,41,FALSE)),IF($X$1=13,(VLOOKUP(B362,'X13'!$B:$AP,41,FALSE)),"B"))))))))))))))=TRUE," ",(IF($X$1=1,(VLOOKUP(B362,'X1'!$B:$AP,41,FALSE)),IF($X$1=2,(VLOOKUP(B362,'X2'!$B:$AP,41,FALSE)),IF($X$1=3,(VLOOKUP(B362,'X3'!$B:$AP,41,FALSE)),IF($X$1=4,(VLOOKUP(B362,'X4'!$B:$AP,41,FALSE)),IF($X$1=5,(VLOOKUP(B362,'X5'!$B:$AP,41,FALSE)),IF($X$1=6,(VLOOKUP(B362,'X6'!$B:$AP,41,FALSE)),IF($X$1=7,(VLOOKUP(B362,'X7'!$B:$AP,41,FALSE)),IF($X$1=8,(VLOOKUP(B362,'X8'!$B:$AP,41,FALSE)),IF($X$1=9,(VLOOKUP(B362,'X9'!$B:$AP,41,FALSE)),IF($X$1=10,(VLOOKUP(B362,'X10'!$B:$AP,41,FALSE)),IF($X$1=11,(VLOOKUP(B362,'X11'!$B:$AP,41,FALSE)),IF($X$1=12,(VLOOKUP(B362,'X12'!$B:$AP,41,FALSE)),IF($X$1=13,(VLOOKUP(B362,'X13'!$B:$AP,41,FALSE)),"B")))))))))))))))</f>
        <v xml:space="preserve"> </v>
      </c>
      <c r="E362" s="182" t="str">
        <f ca="1">IF(ISERROR(IF($X$1=1,(VLOOKUP(B362,'X1'!$B:$AP,7,FALSE)),IF($X$1=2,(VLOOKUP(B362,'X2'!$B:$AP,7,FALSE)),IF($X$1=3,(VLOOKUP(B362,'X3'!$B:$AP,7,FALSE)),IF($X$1=4,(VLOOKUP(B362,'X4'!$B:$AP,7,FALSE)),IF($X$1=5,(VLOOKUP(B362,'X5'!$B:$AP,7,FALSE)),IF($X$1=6,(VLOOKUP(B362,'X6'!$B:$AP,7,FALSE)),IF($X$1=7,(VLOOKUP(B362,'X7'!$B:$AP,7,FALSE)),IF($X$1=8,(VLOOKUP(B362,'X8'!$B:$AP,7,FALSE)),IF($X$1=9,(VLOOKUP(B362,'X9'!$B:$AP,7,FALSE)),IF($X$1=10,(VLOOKUP(B362,'X10'!$B:$AP,7,FALSE)),IF($X$1=11,(VLOOKUP(B362,'X11'!$B:$AP,7,FALSE)),IF($X$1=12,(VLOOKUP(B362,'X12'!$B:$AP,7,FALSE)),IF($X$1=13,(VLOOKUP(B362,'X13'!$B:$AP,7,FALSE)),"B"))))))))))))))=TRUE," ",(IF($X$1=1,(VLOOKUP(B362,'X1'!$B:$AP,7,FALSE)),IF($X$1=2,(VLOOKUP(B362,'X2'!$B:$AP,7,FALSE)),IF($X$1=3,(VLOOKUP(B362,'X3'!$B:$AP,7,FALSE)),IF($X$1=4,(VLOOKUP(B362,'X4'!$B:$AP,7,FALSE)),IF($X$1=5,(VLOOKUP(B362,'X5'!$B:$AP,7,FALSE)),IF($X$1=6,(VLOOKUP(B362,'X6'!$B:$AP,7,FALSE)),IF($X$1=7,(VLOOKUP(B362,'X7'!$B:$AP,7,FALSE)),IF($X$1=8,(VLOOKUP(B362,'X8'!$B:$AP,7,FALSE)),IF($X$1=9,(VLOOKUP(B362,'X9'!$B:$AP,7,FALSE)),IF($X$1=10,(VLOOKUP(B362,'X10'!$B:$AP,7,FALSE)),IF($X$1=11,(VLOOKUP(B362,'X11'!$B:$AP,7,FALSE)),IF($X$1=12,(VLOOKUP(B362,'X12'!$B:$AP,7,FALSE)),IF($X$1=13,(VLOOKUP(B362,'X13'!$B:$AP,7,FALSE)),"B")))))))))))))))</f>
        <v xml:space="preserve"> </v>
      </c>
      <c r="F362" s="182" t="str">
        <f ca="1">IF(ISERROR(IF((IF($X$1=1,(VLOOKUP(B362,'X1'!$B:$AO,6,FALSE)),(IF($X$1=2,(VLOOKUP(B362,'X2'!$B:$AO,6,FALSE)),(IF($X$1=3,(VLOOKUP(B362,'X3'!$B:$AO,6,FALSE)),(IF($X$1=4,(VLOOKUP(B362,'X4'!$B:$AO,6,FALSE)),(IF($X$1=5,(VLOOKUP(B362,'X5'!$B:$AO,6,FALSE)),(IF($X$1=6,(VLOOKUP(B362,'X6'!$B:$AO,6,FALSE)),(IF($X$1=7,(VLOOKUP(B362,'X7'!$B:$AO,6,FALSE)),(IF($X$1=8,(VLOOKUP(B362,'X8'!$B:$AO,6,FALSE)),(IF($X$1=9,(VLOOKUP(B362,'X9'!$B:$AO,6,FALSE)),(IF($X$1=10,(VLOOKUP(B362,'X10'!$B:$AO,6,FALSE)),(IF($X$1=11,(VLOOKUP(B362,'X11'!$B:$AO,6,FALSE)),(IF($X$1=12,(VLOOKUP(B362,'X12'!$B:$AO,6,FALSE)),(VLOOKUP(B362,'X13'!$B:$AO,6,FALSE))))))))))))))))))))))))))=$V$1," ",(IF($X$1=1,(VLOOKUP(B362,'X1'!$B:$AO,6,FALSE)),(IF($X$1=2,(VLOOKUP(B362,'X2'!$B:$AO,6,FALSE)),(IF($X$1=3,(VLOOKUP(B362,'X3'!$B:$AO,6,FALSE)),(IF($X$1=4,(VLOOKUP(B362,'X4'!$B:$AO,6,FALSE)),(IF($X$1=5,(VLOOKUP(B362,'X5'!$B:$AO,6,FALSE)),(IF($X$1=6,(VLOOKUP(B362,'X6'!$B:$AO,6,FALSE)),(IF($X$1=7,(VLOOKUP(B362,'X7'!$B:$AO,6,FALSE)),(IF($X$1=8,(VLOOKUP(B362,'X8'!$B:$AO,6,FALSE)),(IF($X$1=9,(VLOOKUP(B362,'X9'!$B:$AO,6,FALSE)),(IF($X$1=10,(VLOOKUP(B362,'X10'!$B:$AO,6,FALSE)),(IF($X$1=11,(VLOOKUP(B362,'X11'!$B:$AO,6,FALSE)),(IF($X$1=12,(VLOOKUP(B362,'X12'!$B:$AO,6,FALSE)),(VLOOKUP(B362,'X13'!$B:$AO,6,FALSE))))))))))))))))))))))))))))=TRUE," ",(IF((IF($X$1=1,(VLOOKUP(B362,'X1'!$B:$AO,6,FALSE)),(IF($X$1=2,(VLOOKUP(B362,'X2'!$B:$AO,6,FALSE)),(IF($X$1=3,(VLOOKUP(B362,'X3'!$B:$AO,6,FALSE)),(IF($X$1=4,(VLOOKUP(B362,'X4'!$B:$AO,6,FALSE)),(IF($X$1=5,(VLOOKUP(B362,'X5'!$B:$AO,6,FALSE)),(IF($X$1=6,(VLOOKUP(B362,'X6'!$B:$AO,6,FALSE)),(IF($X$1=7,(VLOOKUP(B362,'X7'!$B:$AO,6,FALSE)),(IF($X$1=8,(VLOOKUP(B362,'X8'!$B:$AO,6,FALSE)),(IF($X$1=9,(VLOOKUP(B362,'X9'!$B:$AO,6,FALSE)),(IF($X$1=10,(VLOOKUP(B362,'X10'!$B:$AO,6,FALSE)),(IF($X$1=11,(VLOOKUP(B362,'X11'!$B:$AO,6,FALSE)),(IF($X$1=12,(VLOOKUP(B362,'X12'!$B:$AO,6,FALSE)),(VLOOKUP(B362,'X13'!$B:$AO,6,FALSE))))))))))))))))))))))))))=$V$1," ",(IF($X$1=1,(VLOOKUP(B362,'X1'!$B:$AO,6,FALSE)),(IF($X$1=2,(VLOOKUP(B362,'X2'!$B:$AO,6,FALSE)),(IF($X$1=3,(VLOOKUP(B362,'X3'!$B:$AO,6,FALSE)),(IF($X$1=4,(VLOOKUP(B362,'X4'!$B:$AO,6,FALSE)),(IF($X$1=5,(VLOOKUP(B362,'X5'!$B:$AO,6,FALSE)),(IF($X$1=6,(VLOOKUP(B362,'X6'!$B:$AO,6,FALSE)),(IF($X$1=7,(VLOOKUP(B362,'X7'!$B:$AO,6,FALSE)),(IF($X$1=8,(VLOOKUP(B362,'X8'!$B:$AO,6,FALSE)),(IF($X$1=9,(VLOOKUP(B362,'X9'!$B:$AO,6,FALSE)),(IF($X$1=10,(VLOOKUP(B362,'X10'!$B:$AO,6,FALSE)),(IF($X$1=11,(VLOOKUP(B362,'X11'!$B:$AO,6,FALSE)),(IF($X$1=12,(VLOOKUP(B362,'X12'!$B:$AO,6,FALSE)),(VLOOKUP(B362,'X13'!$B:$AO,6,FALSE)))))))))))))))))))))))))))))</f>
        <v xml:space="preserve"> </v>
      </c>
      <c r="G362" s="182" t="str">
        <f ca="1">IF(ISERROR(IF($X$1=1,(VLOOKUP(B362,'X1'!$B:$AZ,44,FALSE)),IF($X$1=2,(VLOOKUP(B362,'X2'!$B:$AZ,44,FALSE)),IF($X$1=3,(VLOOKUP(B362,'X3'!$B:$AZ,44,FALSE)),IF($X$1=4,(VLOOKUP(B362,'X4'!$B:$AZ,44,FALSE)),IF($X$1=5,(VLOOKUP(B362,'X5'!$B:$AZ,44,FALSE)),IF($X$1=6,(VLOOKUP(B362,'X6'!$B:$AZ,44,FALSE)),IF($X$1=7,(VLOOKUP(B362,'X7'!$B:$AZ,44,FALSE)),IF($X$1=8,(VLOOKUP(B362,'X8'!$B:$AZ,44,FALSE)),IF($X$1=9,(VLOOKUP(B362,'X9'!$B:$AZ,44,FALSE)),IF($X$1=10,(VLOOKUP(B362,'X10'!$B:$AZ,44,FALSE)),IF($X$1=11,(VLOOKUP(B362,'X11'!$B:$AZ,44,FALSE)),IF($X$1=12,(VLOOKUP(B362,'X12'!$B:$AZ,44,FALSE)),IF($X$1=13,(VLOOKUP(B362,'X13'!$B:$AZ,44,FALSE)),"B"))))))))))))))=TRUE," ",(IF($X$1=1,(VLOOKUP(B362,'X1'!$B:$AZ,44,FALSE)),IF($X$1=2,(VLOOKUP(B362,'X2'!$B:$AZ,44,FALSE)),IF($X$1=3,(VLOOKUP(B362,'X3'!$B:$AZ,44,FALSE)),IF($X$1=4,(VLOOKUP(B362,'X4'!$B:$AZ,44,FALSE)),IF($X$1=5,(VLOOKUP(B362,'X5'!$B:$AZ,44,FALSE)),IF($X$1=6,(VLOOKUP(B362,'X6'!$B:$AZ,44,FALSE)),IF($X$1=7,(VLOOKUP(B362,'X7'!$B:$AZ,44,FALSE)),IF($X$1=8,(VLOOKUP(B362,'X8'!$B:$AZ,44,FALSE)),IF($X$1=9,(VLOOKUP(B362,'X9'!$B:$AZ,44,FALSE)),IF($X$1=10,(VLOOKUP(B362,'X10'!$B:$AZ,44,FALSE)),IF($X$1=11,(VLOOKUP(B362,'X11'!$B:$AZ,44,FALSE)),IF($X$1=12,(VLOOKUP(B362,'X12'!$B:$AZ,44,FALSE)),IF($X$1=13,(VLOOKUP(B362,'X13'!$B:$AZ,44,FALSE)),"B")))))))))))))))</f>
        <v xml:space="preserve"> </v>
      </c>
      <c r="H362" s="182" t="str">
        <f ca="1">IF(ISERROR(IF($X$1=1,(VLOOKUP(B362,'X1'!$B:$AZ,8,FALSE)),IF($X$1=2,(VLOOKUP(B362,'X2'!$B:$AZ,8,FALSE)),IF($X$1=3,(VLOOKUP(B362,'X3'!$B:$AZ,8,FALSE)),IF($X$1=4,(VLOOKUP(B362,'X4'!$B:$AZ,8,FALSE)),IF($X$1=5,(VLOOKUP(B362,'X5'!$B:$AZ,8,FALSE)),IF($X$1=6,(VLOOKUP(B362,'X6'!$B:$AZ,8,FALSE)),IF($X$1=7,(VLOOKUP(B362,'X7'!$B:$AZ,8,FALSE)),IF($X$1=8,(VLOOKUP(B362,'X8'!$B:$AZ,8,FALSE)),IF($X$1=9,(VLOOKUP(B362,'X9'!$B:$AZ,8,FALSE)),IF($X$1=10,(VLOOKUP(B362,'X10'!$B:$AZ,8,FALSE)),IF($X$1=11,(VLOOKUP(B362,'X11'!$B:$AZ,8,FALSE)),IF($X$1=12,(VLOOKUP(B362,'X12'!$B:$AZ,8,FALSE)),IF($X$1=13,(VLOOKUP(B362,'X13'!$B:$AZ,8,FALSE)),"B"))))))))))))))=TRUE," ",(IF($X$1=1,(VLOOKUP(B362,'X1'!$B:$AZ,8,FALSE)),IF($X$1=2,(VLOOKUP(B362,'X2'!$B:$AZ,8,FALSE)),IF($X$1=3,(VLOOKUP(B362,'X3'!$B:$AZ,8,FALSE)),IF($X$1=4,(VLOOKUP(B362,'X4'!$B:$AZ,8,FALSE)),IF($X$1=5,(VLOOKUP(B362,'X5'!$B:$AZ,8,FALSE)),IF($X$1=6,(VLOOKUP(B362,'X6'!$B:$AZ,8,FALSE)),IF($X$1=7,(VLOOKUP(B362,'X7'!$B:$AZ,8,FALSE)),IF($X$1=8,(VLOOKUP(B362,'X8'!$B:$AZ,8,FALSE)),IF($X$1=9,(VLOOKUP(B362,'X9'!$B:$AZ,8,FALSE)),IF($X$1=10,(VLOOKUP(B362,'X10'!$B:$AZ,8,FALSE)),IF($X$1=11,(VLOOKUP(B362,'X11'!$B:$AZ,8,FALSE)),IF($X$1=12,(VLOOKUP(B362,'X12'!$B:$AZ,8,FALSE)),IF($X$1=13,(VLOOKUP(B362,'X13'!$B:$AZ,8,FALSE)),"B")))))))))))))))</f>
        <v xml:space="preserve"> </v>
      </c>
      <c r="I362" s="183" t="str">
        <f ca="1">IF(ISERROR(IF($X$1=1,(VLOOKUP(B362,'X1'!$B:$AZ,2,FALSE)),IF($X$1=2,(VLOOKUP(B362,'X2'!$B:$AZ,2,FALSE)),IF($X$1=3,(VLOOKUP(B362,'X3'!$B:$AZ,2,FALSE)),IF($X$1=4,(VLOOKUP(B362,'X4'!$B:$AZ,2,FALSE)),IF($X$1=5,(VLOOKUP(B362,'X5'!$B:$AZ,2,FALSE)),IF($X$1=6,(VLOOKUP(B362,'X6'!$B:$AZ,2,FALSE)),IF($X$1=7,(VLOOKUP(B362,'X7'!$B:$AZ,2,FALSE)),IF($X$1=8,(VLOOKUP(B362,'X8'!$B:$AZ,2,FALSE)),IF($X$1=9,(VLOOKUP(B362,'X9'!$B:$AZ,2,FALSE)),IF($X$1=10,(VLOOKUP(B362,'X10'!$B:$AZ,2,FALSE)),IF($X$1=11,(VLOOKUP(B362,'X11'!$B:$AZ,2,FALSE)),IF($X$1=12,(VLOOKUP(B362,'X12'!$B:$AZ,2,FALSE)),IF($X$1=13,(VLOOKUP(B362,'X13'!$B:$AZ,2,FALSE)),"B"))))))))))))))=TRUE," ",(IF($X$1=1,(VLOOKUP(B362,'X1'!$B:$AZ,2,FALSE)),IF($X$1=2,(VLOOKUP(B362,'X2'!$B:$AZ,2,FALSE)),IF($X$1=3,(VLOOKUP(B362,'X3'!$B:$AZ,2,FALSE)),IF($X$1=4,(VLOOKUP(B362,'X4'!$B:$AZ,2,FALSE)),IF($X$1=5,(VLOOKUP(B362,'X5'!$B:$AZ,2,FALSE)),IF($X$1=6,(VLOOKUP(B362,'X6'!$B:$AZ,2,FALSE)),IF($X$1=7,(VLOOKUP(B362,'X7'!$B:$AZ,2,FALSE)),IF($X$1=8,(VLOOKUP(B362,'X8'!$B:$AZ,2,FALSE)),IF($X$1=9,(VLOOKUP(B362,'X9'!$B:$AZ,2,FALSE)),IF($X$1=10,(VLOOKUP(B362,'X10'!$B:$AZ,2,FALSE)),IF($X$1=11,(VLOOKUP(B362,'X11'!$B:$AZ,2,FALSE)),IF($X$1=12,(VLOOKUP(B362,'X12'!$B:$AZ,2,FALSE)),IF($X$1=13,(VLOOKUP(B362,'X13'!$B:$AZ,2,FALSE)),"B")))))))))))))))</f>
        <v xml:space="preserve"> </v>
      </c>
      <c r="J362" s="183" t="str">
        <f ca="1">IF(ISERROR(IF($X$1=1,(VLOOKUP(B362,'X1'!$B:$AZ,3,FALSE)),IF($X$1=2,(VLOOKUP(B362,'X2'!$B:$AZ,3,FALSE)),IF($X$1=3,(VLOOKUP(B362,'X3'!$B:$AZ,3,FALSE)),IF($X$1=4,(VLOOKUP(B362,'X4'!$B:$AZ,3,FALSE)),IF($X$1=5,(VLOOKUP(B362,'X5'!$B:$AZ,3,FALSE)),IF($X$1=6,(VLOOKUP(B362,'X6'!$B:$AZ,3,FALSE)),IF($X$1=7,(VLOOKUP(B362,'X7'!$B:$AZ,3,FALSE)),IF($X$1=8,(VLOOKUP(B362,'X8'!$B:$AZ,3,FALSE)),IF($X$1=9,(VLOOKUP(B362,'X9'!$B:$AZ,3,FALSE)),IF($X$1=10,(VLOOKUP(B362,'X10'!$B:$AZ,3,FALSE)),IF($X$1=11,(VLOOKUP(B362,'X11'!$B:$AZ,3,FALSE)),IF($X$1=12,(VLOOKUP(B362,'X12'!$B:$AZ,3,FALSE)),IF($X$1=13,(VLOOKUP(B362,'X13'!$B:$AZ,3,FALSE)),"B"))))))))))))))=TRUE," ",(IF($X$1=1,(VLOOKUP(B362,'X1'!$B:$AZ,3,FALSE)),IF($X$1=2,(VLOOKUP(B362,'X2'!$B:$AZ,3,FALSE)),IF($X$1=3,(VLOOKUP(B362,'X3'!$B:$AZ,3,FALSE)),IF($X$1=4,(VLOOKUP(B362,'X4'!$B:$AZ,3,FALSE)),IF($X$1=5,(VLOOKUP(B362,'X5'!$B:$AZ,3,FALSE)),IF($X$1=6,(VLOOKUP(B362,'X6'!$B:$AZ,3,FALSE)),IF($X$1=7,(VLOOKUP(B362,'X7'!$B:$AZ,3,FALSE)),IF($X$1=8,(VLOOKUP(B362,'X8'!$B:$AZ,3,FALSE)),IF($X$1=9,(VLOOKUP(B362,'X9'!$B:$AZ,3,FALSE)),IF($X$1=10,(VLOOKUP(B362,'X10'!$B:$AZ,3,FALSE)),IF($X$1=11,(VLOOKUP(B362,'X11'!$B:$AZ,3,FALSE)),IF($X$1=12,(VLOOKUP(B362,'X12'!$B:$AZ,3,FALSE)),IF($X$1=13,(VLOOKUP(B362,'X13'!$B:$AZ,3,FALSE)),"B")))))))))))))))</f>
        <v xml:space="preserve"> </v>
      </c>
      <c r="K362" s="183" t="str">
        <f ca="1">IF(ISERROR(IF($X$1=1,(VLOOKUP(B362,'X1'!$B:$AZ,5,FALSE)),IF($X$1=2,(VLOOKUP(B362,'X2'!$B:$AZ,5,FALSE)),IF($X$1=3,(VLOOKUP(B362,'X3'!$B:$AZ,5,FALSE)),IF($X$1=4,(VLOOKUP(B362,'X4'!$B:$AZ,5,FALSE)),IF($X$1=5,(VLOOKUP(B362,'X5'!$B:$AZ,5,FALSE)),IF($X$1=6,(VLOOKUP(B362,'X6'!$B:$AZ,5,FALSE)),IF($X$1=7,(VLOOKUP(B362,'X7'!$B:$AZ,5,FALSE)),IF($X$1=8,(VLOOKUP(B362,'X8'!$B:$AZ,5,FALSE)),IF($X$1=9,(VLOOKUP(B362,'X9'!$B:$AZ,5,FALSE)),IF($X$1=10,(VLOOKUP(B362,'X10'!$B:$AZ,5,FALSE)),IF($X$1=11,(VLOOKUP(B362,'X11'!$B:$AZ,5,FALSE)),IF($X$1=12,(VLOOKUP(B362,'X12'!$B:$AZ,5,FALSE)),IF($X$1=13,(VLOOKUP(B362,'X13'!$B:$AZ,5,FALSE)),"B"))))))))))))))=TRUE," ",(IF($X$1=1,(VLOOKUP(B362,'X1'!$B:$AZ,5,FALSE)),IF($X$1=2,(VLOOKUP(B362,'X2'!$B:$AZ,5,FALSE)),IF($X$1=3,(VLOOKUP(B362,'X3'!$B:$AZ,5,FALSE)),IF($X$1=4,(VLOOKUP(B362,'X4'!$B:$AZ,5,FALSE)),IF($X$1=5,(VLOOKUP(B362,'X5'!$B:$AZ,5,FALSE)),IF($X$1=6,(VLOOKUP(B362,'X6'!$B:$AZ,5,FALSE)),IF($X$1=7,(VLOOKUP(B362,'X7'!$B:$AZ,5,FALSE)),IF($X$1=8,(VLOOKUP(B362,'X8'!$B:$AZ,5,FALSE)),IF($X$1=9,(VLOOKUP(B362,'X9'!$B:$AZ,5,FALSE)),IF($X$1=10,(VLOOKUP(B362,'X10'!$B:$AZ,5,FALSE)),IF($X$1=11,(VLOOKUP(B362,'X11'!$B:$AZ,5,FALSE)),IF($X$1=12,(VLOOKUP(B362,'X12'!$B:$AZ,5,FALSE)),IF($X$1=13,(VLOOKUP(B362,'X13'!$B:$AZ,5,FALSE)),"B")))))))))))))))</f>
        <v xml:space="preserve"> </v>
      </c>
      <c r="L362" s="184" t="str">
        <f ca="1">IF(ISERROR(IF($X$1=1,(VLOOKUP(B362,'X1'!$B:$AZ,9,FALSE)),IF($X$1=2,(VLOOKUP(B362,'X2'!$B:$AZ,9,FALSE)),IF($X$1=3,(VLOOKUP(B362,'X3'!$B:$AZ,9,FALSE)),IF($X$1=4,(VLOOKUP(B362,'X4'!$B:$AZ,9,FALSE)),IF($X$1=5,(VLOOKUP(B362,'X5'!$B:$AZ,9,FALSE)),IF($X$1=6,(VLOOKUP(B362,'X6'!$B:$AZ,9,FALSE)),IF($X$1=7,(VLOOKUP(B362,'X7'!$B:$AZ,9,FALSE)),IF($X$1=8,(VLOOKUP(B362,'X8'!$B:$AZ,9,FALSE)),IF($X$1=9,(VLOOKUP(B362,'X9'!$B:$AZ,9,FALSE)),IF($X$1=10,(VLOOKUP(B362,'X10'!$B:$AZ,9,FALSE)),IF($X$1=11,(VLOOKUP(B362,'X11'!$B:$AZ,9,FALSE)),IF($X$1=12,(VLOOKUP(B362,'X12'!$B:$AZ,9,FALSE)),IF($X$1=13,(VLOOKUP(B362,'X13'!$B:$AZ,9,FALSE)),"B"))))))))))))))=TRUE," ",(IF($X$1=1,(VLOOKUP(B362,'X1'!$B:$AZ,9,FALSE)),IF($X$1=2,(VLOOKUP(B362,'X2'!$B:$AZ,9,FALSE)),IF($X$1=3,(VLOOKUP(B362,'X3'!$B:$AZ,9,FALSE)),IF($X$1=4,(VLOOKUP(B362,'X4'!$B:$AZ,9,FALSE)),IF($X$1=5,(VLOOKUP(B362,'X5'!$B:$AZ,9,FALSE)),IF($X$1=6,(VLOOKUP(B362,'X6'!$B:$AZ,9,FALSE)),IF($X$1=7,(VLOOKUP(B362,'X7'!$B:$AZ,9,FALSE)),IF($X$1=8,(VLOOKUP(B362,'X8'!$B:$AZ,9,FALSE)),IF($X$1=9,(VLOOKUP(B362,'X9'!$B:$AZ,9,FALSE)),IF($X$1=10,(VLOOKUP(B362,'X10'!$B:$AZ,9,FALSE)),IF($X$1=11,(VLOOKUP(B362,'X11'!$B:$AZ,9,FALSE)),IF($X$1=12,(VLOOKUP(B362,'X12'!$B:$AZ,9,FALSE)),IF($X$1=13,(VLOOKUP(B362,'X13'!$B:$AZ,9,FALSE)),"B")))))))))))))))</f>
        <v xml:space="preserve"> </v>
      </c>
      <c r="M362" s="184" t="str">
        <f ca="1">IF(ISERROR(IF($X$1=1,(VLOOKUP(B362,'X1'!$B:$AZ,10,FALSE)),IF($X$1=2,(VLOOKUP(B362,'X2'!$B:$AZ,10,FALSE)),IF($X$1=3,(VLOOKUP(B362,'X3'!$B:$AZ,10,FALSE)),IF($X$1=4,(VLOOKUP(B362,'X4'!$B:$AZ,10,FALSE)),IF($X$1=5,(VLOOKUP(B362,'X5'!$B:$AZ,10,FALSE)),IF($X$1=6,(VLOOKUP(B362,'X6'!$B:$AZ,10,FALSE)),IF($X$1=7,(VLOOKUP(B362,'X7'!$B:$AZ,10,FALSE)),IF($X$1=8,(VLOOKUP(B362,'X8'!$B:$AZ,10,FALSE)),IF($X$1=9,(VLOOKUP(B362,'X9'!$B:$AZ,10,FALSE)),IF($X$1=10,(VLOOKUP(B362,'X10'!$B:$AZ,10,FALSE)),IF($X$1=11,(VLOOKUP(B362,'X11'!$B:$AZ,10,FALSE)),IF($X$1=12,(VLOOKUP(B362,'X12'!$B:$AZ,10,FALSE)),IF($X$1=13,(VLOOKUP(B362,'X13'!$B:$AZ,10,FALSE)),"B"))))))))))))))=TRUE," ",(IF($X$1=1,(VLOOKUP(B362,'X1'!$B:$AZ,10,FALSE)),IF($X$1=2,(VLOOKUP(B362,'X2'!$B:$AZ,10,FALSE)),IF($X$1=3,(VLOOKUP(B362,'X3'!$B:$AZ,10,FALSE)),IF($X$1=4,(VLOOKUP(B362,'X4'!$B:$AZ,10,FALSE)),IF($X$1=5,(VLOOKUP(B362,'X5'!$B:$AZ,10,FALSE)),IF($X$1=6,(VLOOKUP(B362,'X6'!$B:$AZ,10,FALSE)),IF($X$1=7,(VLOOKUP(B362,'X7'!$B:$AZ,10,FALSE)),IF($X$1=8,(VLOOKUP(B362,'X8'!$B:$AZ,10,FALSE)),IF($X$1=9,(VLOOKUP(B362,'X9'!$B:$AZ,10,FALSE)),IF($X$1=10,(VLOOKUP(B362,'X10'!$B:$AZ,10,FALSE)),IF($X$1=11,(VLOOKUP(B362,'X11'!$B:$AZ,10,FALSE)),IF($X$1=12,(VLOOKUP(B362,'X12'!$B:$AZ,10,FALSE)),IF($X$1=13,(VLOOKUP(B362,'X13'!$B:$AZ,10,FALSE)),"B")))))))))))))))</f>
        <v xml:space="preserve"> </v>
      </c>
      <c r="N362" s="185" t="str">
        <f ca="1">IF(ISERROR(IF($X$1=1,(VLOOKUP(B362,'X1'!$B:$AZ,45,FALSE)),IF($X$1=2,(VLOOKUP(B362,'X2'!$B:$AZ,45,FALSE)),IF($X$1=3,(VLOOKUP(B362,'X3'!$B:$AZ,45,FALSE)),IF($X$1=4,(VLOOKUP(B362,'X4'!$B:$AZ,45,FALSE)),IF($X$1=5,(VLOOKUP(B362,'X5'!$B:$AZ,45,FALSE)),IF($X$1=6,(VLOOKUP(B362,'X6'!$B:$AZ,45,FALSE)),IF($X$1=7,(VLOOKUP(B362,'X7'!$B:$AZ,45,FALSE)),IF($X$1=8,(VLOOKUP(B362,'X8'!$B:$AZ,45,FALSE)),IF($X$1=9,(VLOOKUP(B362,'X9'!$B:$AZ,45,FALSE)),IF($X$1=10,(VLOOKUP(B362,'X10'!$B:$AZ,45,FALSE)),IF($X$1=11,(VLOOKUP(B362,'X11'!$B:$AZ,45,FALSE)),IF($X$1=12,(VLOOKUP(B362,'X12'!$B:$AZ,45,FALSE)),IF($X$1=13,(VLOOKUP(B362,'X13'!$B:$AZ,45,FALSE)),"B"))))))))))))))=TRUE," ",(IF($X$1=1,(VLOOKUP(B362,'X1'!$B:$AZ,45,FALSE)),IF($X$1=2,(VLOOKUP(B362,'X2'!$B:$AZ,45,FALSE)),IF($X$1=3,(VLOOKUP(B362,'X3'!$B:$AZ,45,FALSE)),IF($X$1=4,(VLOOKUP(B362,'X4'!$B:$AZ,45,FALSE)),IF($X$1=5,(VLOOKUP(B362,'X5'!$B:$AZ,45,FALSE)),IF($X$1=6,(VLOOKUP(B362,'X6'!$B:$AZ,45,FALSE)),IF($X$1=7,(VLOOKUP(B362,'X7'!$B:$AZ,45,FALSE)),IF($X$1=8,(VLOOKUP(B362,'X8'!$B:$AZ,45,FALSE)),IF($X$1=9,(VLOOKUP(B362,'X9'!$B:$AZ,45,FALSE)),IF($X$1=10,(VLOOKUP(B362,'X10'!$B:$AZ,45,FALSE)),IF($X$1=11,(VLOOKUP(B362,'X11'!$B:$AZ,45,FALSE)),IF($X$1=12,(VLOOKUP(B362,'X12'!$B:$AZ,45,FALSE)),IF($X$1=13,(VLOOKUP(B362,'X13'!$B:$AZ,45,FALSE)),"B")))))))))))))))</f>
        <v xml:space="preserve"> </v>
      </c>
      <c r="O362" s="184" t="str">
        <f ca="1">IF(ISERROR(IF($X$1=1,(VLOOKUP(B362,'X1'!$B:$AZ,11,FALSE)),IF($X$1=2,(VLOOKUP(B362,'X2'!$B:$AZ,11,FALSE)),IF($X$1=3,(VLOOKUP(B362,'X3'!$B:$AZ,11,FALSE)),IF($X$1=4,(VLOOKUP(B362,'X4'!$B:$AZ,11,FALSE)),IF($X$1=5,(VLOOKUP(B362,'X5'!$B:$AZ,11,FALSE)),IF($X$1=6,(VLOOKUP(B362,'X6'!$B:$AZ,11,FALSE)),IF($X$1=7,(VLOOKUP(B362,'X7'!$B:$AZ,11,FALSE)),IF($X$1=8,(VLOOKUP(B362,'X8'!$B:$AZ,11,FALSE)),IF($X$1=9,(VLOOKUP(B362,'X9'!$B:$AZ,11,FALSE)),IF($X$1=10,(VLOOKUP(B362,'X10'!$B:$AZ,11,FALSE)),IF($X$1=11,(VLOOKUP(B362,'X11'!$B:$AZ,11,FALSE)),IF($X$1=12,(VLOOKUP(B362,'X12'!$B:$AZ,11,FALSE)),IF($X$1=13,(VLOOKUP(B362,'X13'!$B:$AZ,11,FALSE)),"B"))))))))))))))=TRUE," ",(IF($X$1=1,(VLOOKUP(B362,'X1'!$B:$AZ,11,FALSE)),IF($X$1=2,(VLOOKUP(B362,'X2'!$B:$AZ,11,FALSE)),IF($X$1=3,(VLOOKUP(B362,'X3'!$B:$AZ,11,FALSE)),IF($X$1=4,(VLOOKUP(B362,'X4'!$B:$AZ,11,FALSE)),IF($X$1=5,(VLOOKUP(B362,'X5'!$B:$AZ,11,FALSE)),IF($X$1=6,(VLOOKUP(B362,'X6'!$B:$AZ,11,FALSE)),IF($X$1=7,(VLOOKUP(B362,'X7'!$B:$AZ,11,FALSE)),IF($X$1=8,(VLOOKUP(B362,'X8'!$B:$AZ,11,FALSE)),IF($X$1=9,(VLOOKUP(B362,'X9'!$B:$AZ,11,FALSE)),IF($X$1=10,(VLOOKUP(B362,'X10'!$B:$AZ,11,FALSE)),IF($X$1=11,(VLOOKUP(B362,'X11'!$B:$AZ,11,FALSE)),IF($X$1=12,(VLOOKUP(B362,'X12'!$B:$AZ,11,FALSE)),IF($X$1=13,(VLOOKUP(B362,'X13'!$B:$AZ,11,FALSE)),"B")))))))))))))))</f>
        <v xml:space="preserve"> </v>
      </c>
      <c r="P362" s="184" t="str">
        <f ca="1">IF(ISERROR(IF($X$1=1,(VLOOKUP(B362,'X1'!$B:$AZ,12,FALSE)),IF($X$1=2,(VLOOKUP(B362,'X2'!$B:$AZ,12,FALSE)),IF($X$1=3,(VLOOKUP(B362,'X3'!$B:$AZ,12,FALSE)),IF($X$1=4,(VLOOKUP(B362,'X4'!$B:$AZ,12,FALSE)),IF($X$1=5,(VLOOKUP(B362,'X5'!$B:$AZ,12,FALSE)),IF($X$1=6,(VLOOKUP(B362,'X6'!$B:$AZ,12,FALSE)),IF($X$1=7,(VLOOKUP(B362,'X7'!$B:$AZ,12,FALSE)),IF($X$1=8,(VLOOKUP(B362,'X8'!$B:$AZ,12,FALSE)),IF($X$1=9,(VLOOKUP(B362,'X9'!$B:$AZ,12,FALSE)),IF($X$1=10,(VLOOKUP(B362,'X10'!$B:$AZ,12,FALSE)),IF($X$1=11,(VLOOKUP(B362,'X11'!$B:$AZ,12,FALSE)),IF($X$1=12,(VLOOKUP(B362,'X12'!$B:$AZ,12,FALSE)),IF($X$1=13,(VLOOKUP(B362,'X13'!$B:$AZ,12,FALSE)),"B"))))))))))))))=TRUE," ",(IF($X$1=1,(VLOOKUP(B362,'X1'!$B:$AZ,12,FALSE)),IF($X$1=2,(VLOOKUP(B362,'X2'!$B:$AZ,12,FALSE)),IF($X$1=3,(VLOOKUP(B362,'X3'!$B:$AZ,12,FALSE)),IF($X$1=4,(VLOOKUP(B362,'X4'!$B:$AZ,12,FALSE)),IF($X$1=5,(VLOOKUP(B362,'X5'!$B:$AZ,12,FALSE)),IF($X$1=6,(VLOOKUP(B362,'X6'!$B:$AZ,12,FALSE)),IF($X$1=7,(VLOOKUP(B362,'X7'!$B:$AZ,12,FALSE)),IF($X$1=8,(VLOOKUP(B362,'X8'!$B:$AZ,12,FALSE)),IF($X$1=9,(VLOOKUP(B362,'X9'!$B:$AZ,12,FALSE)),IF($X$1=10,(VLOOKUP(B362,'X10'!$B:$AZ,12,FALSE)),IF($X$1=11,(VLOOKUP(B362,'X11'!$B:$AZ,12,FALSE)),IF($X$1=12,(VLOOKUP(B362,'X12'!$B:$AZ,12,FALSE)),IF($X$1=13,(VLOOKUP(B362,'X13'!$B:$AZ,12,FALSE)),"B")))))))))))))))</f>
        <v xml:space="preserve"> </v>
      </c>
      <c r="Q362" s="185" t="str">
        <f ca="1">IF(ISERROR(IF($X$1=1,(VLOOKUP(B362,'X1'!$B:$AZ,46,FALSE)),IF($X$1=2,(VLOOKUP(B362,'X2'!$B:$AZ,46,FALSE)),IF($X$1=3,(VLOOKUP(B362,'X3'!$B:$AZ,46,FALSE)),IF($X$1=4,(VLOOKUP(B362,'X4'!$B:$AZ,46,FALSE)),IF($X$1=5,(VLOOKUP(B362,'X5'!$B:$AZ,46,FALSE)),IF($X$1=6,(VLOOKUP(B362,'X6'!$B:$AZ,46,FALSE)),IF($X$1=7,(VLOOKUP(B362,'X7'!$B:$AZ,46,FALSE)),IF($X$1=8,(VLOOKUP(B362,'X8'!$B:$AZ,46,FALSE)),IF($X$1=9,(VLOOKUP(B362,'X9'!$B:$AZ,46,FALSE)),IF($X$1=10,(VLOOKUP(B362,'X10'!$B:$AZ,46,FALSE)),IF($X$1=11,(VLOOKUP(B362,'X11'!$B:$AZ,46,FALSE)),IF($X$1=12,(VLOOKUP(B362,'X12'!$B:$AZ,46,FALSE)),IF($X$1=13,(VLOOKUP(B362,'X13'!$B:$AZ,46,FALSE)),"B"))))))))))))))=TRUE," ",(IF($X$1=1,(VLOOKUP(B362,'X1'!$B:$AZ,46,FALSE)),IF($X$1=2,(VLOOKUP(B362,'X2'!$B:$AZ,46,FALSE)),IF($X$1=3,(VLOOKUP(B362,'X3'!$B:$AZ,46,FALSE)),IF($X$1=4,(VLOOKUP(B362,'X4'!$B:$AZ,46,FALSE)),IF($X$1=5,(VLOOKUP(B362,'X5'!$B:$AZ,46,FALSE)),IF($X$1=6,(VLOOKUP(B362,'X6'!$B:$AZ,46,FALSE)),IF($X$1=7,(VLOOKUP(B362,'X7'!$B:$AZ,46,FALSE)),IF($X$1=8,(VLOOKUP(B362,'X8'!$B:$AZ,46,FALSE)),IF($X$1=9,(VLOOKUP(B362,'X9'!$B:$AZ,46,FALSE)),IF($X$1=10,(VLOOKUP(B362,'X10'!$B:$AZ,46,FALSE)),IF($X$1=11,(VLOOKUP(B362,'X11'!$B:$AZ,46,FALSE)),IF($X$1=12,(VLOOKUP(B362,'X12'!$B:$AZ,46,FALSE)),IF($X$1=13,(VLOOKUP(B362,'X13'!$B:$AZ,46,FALSE)),"B")))))))))))))))</f>
        <v xml:space="preserve"> </v>
      </c>
      <c r="R362" s="185" t="str">
        <f ca="1">IF(ISERROR(IF($X$1=1,(VLOOKUP(B362,'X1'!$B:$AZ,15,FALSE)),IF($X$1=2,(VLOOKUP(B362,'X2'!$B:$AZ,15,FALSE)),IF($X$1=3,(VLOOKUP(B362,'X3'!$B:$AZ,15,FALSE)),IF($X$1=4,(VLOOKUP(B362,'X4'!$B:$AZ,15,FALSE)),IF($X$1=5,(VLOOKUP(B362,'X5'!$B:$AZ,15,FALSE)),IF($X$1=6,(VLOOKUP(B362,'X6'!$B:$AZ,15,FALSE)),IF($X$1=7,(VLOOKUP(B362,'X7'!$B:$AZ,15,FALSE)),IF($X$1=8,(VLOOKUP(B362,'X8'!$B:$AZ,15,FALSE)),IF($X$1=9,(VLOOKUP(B362,'X9'!$B:$AZ,15,FALSE)),IF($X$1=10,(VLOOKUP(B362,'X10'!$B:$AZ,15,FALSE)),IF($X$1=11,(VLOOKUP(B362,'X11'!$B:$AZ,15,FALSE)),IF($X$1=12,(VLOOKUP(B362,'X12'!$B:$AZ,15,FALSE)),IF($X$1=13,(VLOOKUP(B362,'X13'!$B:$AZ,15,FALSE)),"B"))))))))))))))=TRUE," ",(IF($X$1=1,(VLOOKUP(B362,'X1'!$B:$AZ,15,FALSE)),IF($X$1=2,(VLOOKUP(B362,'X2'!$B:$AZ,15,FALSE)),IF($X$1=3,(VLOOKUP(B362,'X3'!$B:$AZ,15,FALSE)),IF($X$1=4,(VLOOKUP(B362,'X4'!$B:$AZ,15,FALSE)),IF($X$1=5,(VLOOKUP(B362,'X5'!$B:$AZ,15,FALSE)),IF($X$1=6,(VLOOKUP(B362,'X6'!$B:$AZ,15,FALSE)),IF($X$1=7,(VLOOKUP(B362,'X7'!$B:$AZ,15,FALSE)),IF($X$1=8,(VLOOKUP(B362,'X8'!$B:$AZ,15,FALSE)),IF($X$1=9,(VLOOKUP(B362,'X9'!$B:$AZ,15,FALSE)),IF($X$1=10,(VLOOKUP(B362,'X10'!$B:$AZ,15,FALSE)),IF($X$1=11,(VLOOKUP(B362,'X11'!$B:$AZ,15,FALSE)),IF($X$1=12,(VLOOKUP(B362,'X12'!$B:$AZ,15,FALSE)),IF($X$1=13,(VLOOKUP(B362,'X13'!$B:$AZ,15,FALSE)),"B")))))))))))))))</f>
        <v xml:space="preserve"> </v>
      </c>
      <c r="S362" s="185" t="str">
        <f ca="1">IF(ISERROR(IF((IF($X$1=1,(VLOOKUP(B362,'X1'!$B:$AZ,14,FALSE)),(IF($X$1=2,(VLOOKUP(B362,'X2'!$B:$AZ,14,FALSE)),(IF($X$1=3,(VLOOKUP(B362,'X3'!$B:$AZ,14,FALSE)),(IF($X$1=4,(VLOOKUP(B362,'X4'!$B:$AZ,14,FALSE)),(IF($X$1=5,(VLOOKUP(B362,'X5'!$B:$AZ,14,FALSE)),(IF($X$1=6,(VLOOKUP(B362,'X6'!$B:$AZ,14,FALSE)),(IF($X$1=7,(VLOOKUP(B362,'X7'!$B:$AZ,14,FALSE)),(IF($X$1=8,(VLOOKUP(B362,'X8'!$B:$AZ,14,FALSE)),(IF($X$1=9,(VLOOKUP(B362,'X9'!$B:$AZ,14,FALSE)),(IF($X$1=10,(VLOOKUP(B362,'X10'!$B:$AZ,14,FALSE)),(IF($X$1=11,(VLOOKUP(B362,'X11'!$B:$AZ,14,FALSE)),(IF($X$1=12,(VLOOKUP(B362,'X12'!$B:$AZ,14,FALSE)),(VLOOKUP(B362,'X13'!$B:$AZ,14,FALSE))))))))))))))))))))))))))=$V$1," ",(IF($X$1=1,(VLOOKUP(B362,'X1'!$B:$AZ,14,FALSE)),(IF($X$1=2,(VLOOKUP(B362,'X2'!$B:$AZ,14,FALSE)),(IF($X$1=3,(VLOOKUP(B362,'X3'!$B:$AZ,14,FALSE)),(IF($X$1=4,(VLOOKUP(B362,'X4'!$B:$AZ,14,FALSE)),(IF($X$1=5,(VLOOKUP(B362,'X5'!$B:$AZ,14,FALSE)),(IF($X$1=6,(VLOOKUP(B362,'X6'!$B:$AZ,14,FALSE)),(IF($X$1=7,(VLOOKUP(B362,'X7'!$B:$AZ,14,FALSE)),(IF($X$1=8,(VLOOKUP(B362,'X8'!$B:$AZ,14,FALSE)),(IF($X$1=9,(VLOOKUP(B362,'X9'!$B:$AZ,14,FALSE)),(IF($X$1=10,(VLOOKUP(B362,'X10'!$B:$AZ,14,FALSE)),(IF($X$1=11,(VLOOKUP(B362,'X11'!$B:$AZ,14,FALSE)),(IF($X$1=12,(VLOOKUP(B362,'X12'!$B:$AZ,14,FALSE)),(VLOOKUP(B362,'X13'!$B:$AZ,14,FALSE))))))))))))))))))))))))))))=TRUE," ",(IF((IF($X$1=1,(VLOOKUP(B362,'X1'!$B:$AZ,14,FALSE)),(IF($X$1=2,(VLOOKUP(B362,'X2'!$B:$AZ,14,FALSE)),(IF($X$1=3,(VLOOKUP(B362,'X3'!$B:$AZ,14,FALSE)),(IF($X$1=4,(VLOOKUP(B362,'X4'!$B:$AZ,14,FALSE)),(IF($X$1=5,(VLOOKUP(B362,'X5'!$B:$AZ,14,FALSE)),(IF($X$1=6,(VLOOKUP(B362,'X6'!$B:$AZ,14,FALSE)),(IF($X$1=7,(VLOOKUP(B362,'X7'!$B:$AZ,14,FALSE)),(IF($X$1=8,(VLOOKUP(B362,'X8'!$B:$AZ,14,FALSE)),(IF($X$1=9,(VLOOKUP(B362,'X9'!$B:$AZ,14,FALSE)),(IF($X$1=10,(VLOOKUP(B362,'X10'!$B:$AZ,14,FALSE)),(IF($X$1=11,(VLOOKUP(B362,'X11'!$B:$AZ,14,FALSE)),(IF($X$1=12,(VLOOKUP(B362,'X12'!$B:$AZ,14,FALSE)),(VLOOKUP(B362,'X13'!$B:$AZ,14,FALSE))))))))))))))))))))))))))=$V$1," ",(IF($X$1=1,(VLOOKUP(B362,'X1'!$B:$AZ,14,FALSE)),(IF($X$1=2,(VLOOKUP(B362,'X2'!$B:$AZ,14,FALSE)),(IF($X$1=3,(VLOOKUP(B362,'X3'!$B:$AZ,14,FALSE)),(IF($X$1=4,(VLOOKUP(B362,'X4'!$B:$AZ,14,FALSE)),(IF($X$1=5,(VLOOKUP(B362,'X5'!$B:$AZ,14,FALSE)),(IF($X$1=6,(VLOOKUP(B362,'X6'!$B:$AZ,14,FALSE)),(IF($X$1=7,(VLOOKUP(B362,'X7'!$B:$AZ,14,FALSE)),(IF($X$1=8,(VLOOKUP(B362,'X8'!$B:$AZ,14,FALSE)),(IF($X$1=9,(VLOOKUP(B362,'X9'!$B:$AZ,14,FALSE)),(IF($X$1=10,(VLOOKUP(B362,'X10'!$B:$AZ,14,FALSE)),(IF($X$1=11,(VLOOKUP(B362,'X11'!$B:$AZ,14,FALSE)),(IF($X$1=12,(VLOOKUP(B362,'X12'!$B:$AZ,14,FALSE)),(VLOOKUP(B362,'X13'!$B:$AZ,14,FALSE)))))))))))))))))))))))))))))</f>
        <v xml:space="preserve"> </v>
      </c>
    </row>
    <row r="363" spans="1:19" ht="14.1" customHeight="1" x14ac:dyDescent="0.2">
      <c r="A363" s="156" t="s">
        <v>1058</v>
      </c>
      <c r="B363" s="122" t="str">
        <f>IF(ISERROR(IF($U$16=1,(VLOOKUP(A363,$AC$89:$AH$125,2,FALSE)),IF((IF($X$1=1,'X1'!B322,(IF($X$1=2,'X2'!B322,(IF($X$1=3,'X3'!B322,(IF($X$1=4,'X4'!B322,(IF($X$1=5,'X5'!B322,(IF($X$1=6,'X6'!B322,(IF($X$1=7,'X7'!B322,(IF($X$1=8,'X8'!B322,(IF($X$1=9,'X9'!B322,(IF($X$1=10,'X10'!B322,(IF($X$1=11,'X11'!B322,(IF($X$1=12,'X12'!B322,'X13'!B322))))))))))))))))))))))))="","",(IF($X$1=1,'X1'!B322,(IF($X$1=2,'X2'!B322,(IF($X$1=3,'X3'!B322,(IF($X$1=4,'X4'!B322,(IF($X$1=5,'X5'!B322,(IF($X$1=6,'X6'!B322,(IF($X$1=7,'X7'!B322,(IF($X$1=8,'X8'!B322,(IF($X$1=9,'X9'!B322,(IF($X$1=10,'X10'!B322,(IF($X$1=11,'X11'!B322,(IF($X$1=12,'X12'!B322,'X13'!B322)))))))))))))))))))))))))))=TRUE," ",(IF($U$16=1,(VLOOKUP(A363,$AC$89:$AH$125,2,FALSE)),IF((IF($X$1=1,'X1'!B322,(IF($X$1=2,'X2'!B322,(IF($X$1=3,'X3'!B322,(IF($X$1=4,'X4'!B322,(IF($X$1=5,'X5'!B322,(IF($X$1=6,'X6'!B322,(IF($X$1=7,'X7'!B322,(IF($X$1=8,'X8'!B322,(IF($X$1=9,'X9'!B322,(IF($X$1=10,'X10'!B322,(IF($X$1=11,'X11'!B322,(IF($X$1=12,'X12'!B322,'X13'!B322))))))))))))))))))))))))="","",(IF($X$1=1,'X1'!B322,(IF($X$1=2,'X2'!B322,(IF($X$1=3,'X3'!B322,(IF($X$1=4,'X4'!B322,(IF($X$1=5,'X5'!B322,(IF($X$1=6,'X6'!B322,(IF($X$1=7,'X7'!B322,(IF($X$1=8,'X8'!B322,(IF($X$1=9,'X9'!B322,(IF($X$1=10,'X10'!B322,(IF($X$1=11,'X11'!B322,(IF($X$1=12,'X12'!B322,'X13'!B322))))))))))))))))))))))))))))</f>
        <v/>
      </c>
      <c r="C363" s="181" t="str">
        <f ca="1">IF(ISERROR(IF($X$1=1,(VLOOKUP(B363,'X1'!$B:$AZ,47,FALSE)),IF($X$1=2,(VLOOKUP(B363,'X2'!$B:$AZ,47,FALSE)),IF($X$1=3,(VLOOKUP(B363,'X3'!$B:$AZ,47,FALSE)),IF($X$1=4,(VLOOKUP(B363,'X4'!$B:$AZ,47,FALSE)),IF($X$1=5,(VLOOKUP(B363,'X5'!$B:$AZ,47,FALSE)),IF($X$1=6,(VLOOKUP(B363,'X6'!$B:$AZ,47,FALSE)),IF($X$1=7,(VLOOKUP(B363,'X7'!$B:$AZ,47,FALSE)),IF($X$1=8,(VLOOKUP(B363,'X8'!$B:$AZ,47,FALSE)),IF($X$1=9,(VLOOKUP(B363,'X9'!$B:$AZ,47,FALSE)),IF($X$1=10,(VLOOKUP(B363,'X10'!$B:$AZ,47,FALSE)),IF($X$1=11,(VLOOKUP(B363,'X11'!$B:$AZ,47,FALSE)),IF($X$1=12,(VLOOKUP(B363,'X12'!$B:$AZ,47,FALSE)),IF($X$1=13,(VLOOKUP(B363,'X13'!$B:$AZ,47,FALSE)),"B"))))))))))))))=TRUE," ",(IF($X$1=1,(VLOOKUP(B363,'X1'!$B:$AZ,47,FALSE)),IF($X$1=2,(VLOOKUP(B363,'X2'!$B:$AZ,47,FALSE)),IF($X$1=3,(VLOOKUP(B363,'X3'!$B:$AZ,47,FALSE)),IF($X$1=4,(VLOOKUP(B363,'X4'!$B:$AZ,47,FALSE)),IF($X$1=5,(VLOOKUP(B363,'X5'!$B:$AZ,47,FALSE)),IF($X$1=6,(VLOOKUP(B363,'X6'!$B:$AZ,47,FALSE)),IF($X$1=7,(VLOOKUP(B363,'X7'!$B:$AZ,47,FALSE)),IF($X$1=8,(VLOOKUP(B363,'X8'!$B:$AZ,47,FALSE)),IF($X$1=9,(VLOOKUP(B363,'X9'!$B:$AZ,47,FALSE)),IF($X$1=10,(VLOOKUP(B363,'X10'!$B:$AZ,47,FALSE)),IF($X$1=11,(VLOOKUP(B363,'X11'!$B:$AZ,47,FALSE)),IF($X$1=12,(VLOOKUP(B363,'X12'!$B:$AZ,47,FALSE)),IF($X$1=13,(VLOOKUP(B363,'X13'!$B:$AZ,47,FALSE)),"B")))))))))))))))</f>
        <v xml:space="preserve"> </v>
      </c>
      <c r="D363" s="181" t="str">
        <f ca="1">IF(ISERROR(IF($X$1=1,(VLOOKUP(B363,'X1'!$B:$AP,41,FALSE)),IF($X$1=2,(VLOOKUP(B363,'X2'!$B:$AP,41,FALSE)),IF($X$1=3,(VLOOKUP(B363,'X3'!$B:$AP,41,FALSE)),IF($X$1=4,(VLOOKUP(B363,'X4'!$B:$AP,41,FALSE)),IF($X$1=5,(VLOOKUP(B363,'X5'!$B:$AP,41,FALSE)),IF($X$1=6,(VLOOKUP(B363,'X6'!$B:$AP,41,FALSE)),IF($X$1=7,(VLOOKUP(B363,'X7'!$B:$AP,41,FALSE)),IF($X$1=8,(VLOOKUP(B363,'X8'!$B:$AP,41,FALSE)),IF($X$1=9,(VLOOKUP(B363,'X9'!$B:$AP,41,FALSE)),IF($X$1=10,(VLOOKUP(B363,'X10'!$B:$AP,41,FALSE)),IF($X$1=11,(VLOOKUP(B363,'X11'!$B:$AP,41,FALSE)),IF($X$1=12,(VLOOKUP(B363,'X12'!$B:$AP,41,FALSE)),IF($X$1=13,(VLOOKUP(B363,'X13'!$B:$AP,41,FALSE)),"B"))))))))))))))=TRUE," ",(IF($X$1=1,(VLOOKUP(B363,'X1'!$B:$AP,41,FALSE)),IF($X$1=2,(VLOOKUP(B363,'X2'!$B:$AP,41,FALSE)),IF($X$1=3,(VLOOKUP(B363,'X3'!$B:$AP,41,FALSE)),IF($X$1=4,(VLOOKUP(B363,'X4'!$B:$AP,41,FALSE)),IF($X$1=5,(VLOOKUP(B363,'X5'!$B:$AP,41,FALSE)),IF($X$1=6,(VLOOKUP(B363,'X6'!$B:$AP,41,FALSE)),IF($X$1=7,(VLOOKUP(B363,'X7'!$B:$AP,41,FALSE)),IF($X$1=8,(VLOOKUP(B363,'X8'!$B:$AP,41,FALSE)),IF($X$1=9,(VLOOKUP(B363,'X9'!$B:$AP,41,FALSE)),IF($X$1=10,(VLOOKUP(B363,'X10'!$B:$AP,41,FALSE)),IF($X$1=11,(VLOOKUP(B363,'X11'!$B:$AP,41,FALSE)),IF($X$1=12,(VLOOKUP(B363,'X12'!$B:$AP,41,FALSE)),IF($X$1=13,(VLOOKUP(B363,'X13'!$B:$AP,41,FALSE)),"B")))))))))))))))</f>
        <v xml:space="preserve"> </v>
      </c>
      <c r="E363" s="182" t="str">
        <f ca="1">IF(ISERROR(IF($X$1=1,(VLOOKUP(B363,'X1'!$B:$AP,7,FALSE)),IF($X$1=2,(VLOOKUP(B363,'X2'!$B:$AP,7,FALSE)),IF($X$1=3,(VLOOKUP(B363,'X3'!$B:$AP,7,FALSE)),IF($X$1=4,(VLOOKUP(B363,'X4'!$B:$AP,7,FALSE)),IF($X$1=5,(VLOOKUP(B363,'X5'!$B:$AP,7,FALSE)),IF($X$1=6,(VLOOKUP(B363,'X6'!$B:$AP,7,FALSE)),IF($X$1=7,(VLOOKUP(B363,'X7'!$B:$AP,7,FALSE)),IF($X$1=8,(VLOOKUP(B363,'X8'!$B:$AP,7,FALSE)),IF($X$1=9,(VLOOKUP(B363,'X9'!$B:$AP,7,FALSE)),IF($X$1=10,(VLOOKUP(B363,'X10'!$B:$AP,7,FALSE)),IF($X$1=11,(VLOOKUP(B363,'X11'!$B:$AP,7,FALSE)),IF($X$1=12,(VLOOKUP(B363,'X12'!$B:$AP,7,FALSE)),IF($X$1=13,(VLOOKUP(B363,'X13'!$B:$AP,7,FALSE)),"B"))))))))))))))=TRUE," ",(IF($X$1=1,(VLOOKUP(B363,'X1'!$B:$AP,7,FALSE)),IF($X$1=2,(VLOOKUP(B363,'X2'!$B:$AP,7,FALSE)),IF($X$1=3,(VLOOKUP(B363,'X3'!$B:$AP,7,FALSE)),IF($X$1=4,(VLOOKUP(B363,'X4'!$B:$AP,7,FALSE)),IF($X$1=5,(VLOOKUP(B363,'X5'!$B:$AP,7,FALSE)),IF($X$1=6,(VLOOKUP(B363,'X6'!$B:$AP,7,FALSE)),IF($X$1=7,(VLOOKUP(B363,'X7'!$B:$AP,7,FALSE)),IF($X$1=8,(VLOOKUP(B363,'X8'!$B:$AP,7,FALSE)),IF($X$1=9,(VLOOKUP(B363,'X9'!$B:$AP,7,FALSE)),IF($X$1=10,(VLOOKUP(B363,'X10'!$B:$AP,7,FALSE)),IF($X$1=11,(VLOOKUP(B363,'X11'!$B:$AP,7,FALSE)),IF($X$1=12,(VLOOKUP(B363,'X12'!$B:$AP,7,FALSE)),IF($X$1=13,(VLOOKUP(B363,'X13'!$B:$AP,7,FALSE)),"B")))))))))))))))</f>
        <v xml:space="preserve"> </v>
      </c>
      <c r="F363" s="182" t="str">
        <f ca="1">IF(ISERROR(IF((IF($X$1=1,(VLOOKUP(B363,'X1'!$B:$AO,6,FALSE)),(IF($X$1=2,(VLOOKUP(B363,'X2'!$B:$AO,6,FALSE)),(IF($X$1=3,(VLOOKUP(B363,'X3'!$B:$AO,6,FALSE)),(IF($X$1=4,(VLOOKUP(B363,'X4'!$B:$AO,6,FALSE)),(IF($X$1=5,(VLOOKUP(B363,'X5'!$B:$AO,6,FALSE)),(IF($X$1=6,(VLOOKUP(B363,'X6'!$B:$AO,6,FALSE)),(IF($X$1=7,(VLOOKUP(B363,'X7'!$B:$AO,6,FALSE)),(IF($X$1=8,(VLOOKUP(B363,'X8'!$B:$AO,6,FALSE)),(IF($X$1=9,(VLOOKUP(B363,'X9'!$B:$AO,6,FALSE)),(IF($X$1=10,(VLOOKUP(B363,'X10'!$B:$AO,6,FALSE)),(IF($X$1=11,(VLOOKUP(B363,'X11'!$B:$AO,6,FALSE)),(IF($X$1=12,(VLOOKUP(B363,'X12'!$B:$AO,6,FALSE)),(VLOOKUP(B363,'X13'!$B:$AO,6,FALSE))))))))))))))))))))))))))=$V$1," ",(IF($X$1=1,(VLOOKUP(B363,'X1'!$B:$AO,6,FALSE)),(IF($X$1=2,(VLOOKUP(B363,'X2'!$B:$AO,6,FALSE)),(IF($X$1=3,(VLOOKUP(B363,'X3'!$B:$AO,6,FALSE)),(IF($X$1=4,(VLOOKUP(B363,'X4'!$B:$AO,6,FALSE)),(IF($X$1=5,(VLOOKUP(B363,'X5'!$B:$AO,6,FALSE)),(IF($X$1=6,(VLOOKUP(B363,'X6'!$B:$AO,6,FALSE)),(IF($X$1=7,(VLOOKUP(B363,'X7'!$B:$AO,6,FALSE)),(IF($X$1=8,(VLOOKUP(B363,'X8'!$B:$AO,6,FALSE)),(IF($X$1=9,(VLOOKUP(B363,'X9'!$B:$AO,6,FALSE)),(IF($X$1=10,(VLOOKUP(B363,'X10'!$B:$AO,6,FALSE)),(IF($X$1=11,(VLOOKUP(B363,'X11'!$B:$AO,6,FALSE)),(IF($X$1=12,(VLOOKUP(B363,'X12'!$B:$AO,6,FALSE)),(VLOOKUP(B363,'X13'!$B:$AO,6,FALSE))))))))))))))))))))))))))))=TRUE," ",(IF((IF($X$1=1,(VLOOKUP(B363,'X1'!$B:$AO,6,FALSE)),(IF($X$1=2,(VLOOKUP(B363,'X2'!$B:$AO,6,FALSE)),(IF($X$1=3,(VLOOKUP(B363,'X3'!$B:$AO,6,FALSE)),(IF($X$1=4,(VLOOKUP(B363,'X4'!$B:$AO,6,FALSE)),(IF($X$1=5,(VLOOKUP(B363,'X5'!$B:$AO,6,FALSE)),(IF($X$1=6,(VLOOKUP(B363,'X6'!$B:$AO,6,FALSE)),(IF($X$1=7,(VLOOKUP(B363,'X7'!$B:$AO,6,FALSE)),(IF($X$1=8,(VLOOKUP(B363,'X8'!$B:$AO,6,FALSE)),(IF($X$1=9,(VLOOKUP(B363,'X9'!$B:$AO,6,FALSE)),(IF($X$1=10,(VLOOKUP(B363,'X10'!$B:$AO,6,FALSE)),(IF($X$1=11,(VLOOKUP(B363,'X11'!$B:$AO,6,FALSE)),(IF($X$1=12,(VLOOKUP(B363,'X12'!$B:$AO,6,FALSE)),(VLOOKUP(B363,'X13'!$B:$AO,6,FALSE))))))))))))))))))))))))))=$V$1," ",(IF($X$1=1,(VLOOKUP(B363,'X1'!$B:$AO,6,FALSE)),(IF($X$1=2,(VLOOKUP(B363,'X2'!$B:$AO,6,FALSE)),(IF($X$1=3,(VLOOKUP(B363,'X3'!$B:$AO,6,FALSE)),(IF($X$1=4,(VLOOKUP(B363,'X4'!$B:$AO,6,FALSE)),(IF($X$1=5,(VLOOKUP(B363,'X5'!$B:$AO,6,FALSE)),(IF($X$1=6,(VLOOKUP(B363,'X6'!$B:$AO,6,FALSE)),(IF($X$1=7,(VLOOKUP(B363,'X7'!$B:$AO,6,FALSE)),(IF($X$1=8,(VLOOKUP(B363,'X8'!$B:$AO,6,FALSE)),(IF($X$1=9,(VLOOKUP(B363,'X9'!$B:$AO,6,FALSE)),(IF($X$1=10,(VLOOKUP(B363,'X10'!$B:$AO,6,FALSE)),(IF($X$1=11,(VLOOKUP(B363,'X11'!$B:$AO,6,FALSE)),(IF($X$1=12,(VLOOKUP(B363,'X12'!$B:$AO,6,FALSE)),(VLOOKUP(B363,'X13'!$B:$AO,6,FALSE)))))))))))))))))))))))))))))</f>
        <v xml:space="preserve"> </v>
      </c>
      <c r="G363" s="182" t="str">
        <f ca="1">IF(ISERROR(IF($X$1=1,(VLOOKUP(B363,'X1'!$B:$AZ,44,FALSE)),IF($X$1=2,(VLOOKUP(B363,'X2'!$B:$AZ,44,FALSE)),IF($X$1=3,(VLOOKUP(B363,'X3'!$B:$AZ,44,FALSE)),IF($X$1=4,(VLOOKUP(B363,'X4'!$B:$AZ,44,FALSE)),IF($X$1=5,(VLOOKUP(B363,'X5'!$B:$AZ,44,FALSE)),IF($X$1=6,(VLOOKUP(B363,'X6'!$B:$AZ,44,FALSE)),IF($X$1=7,(VLOOKUP(B363,'X7'!$B:$AZ,44,FALSE)),IF($X$1=8,(VLOOKUP(B363,'X8'!$B:$AZ,44,FALSE)),IF($X$1=9,(VLOOKUP(B363,'X9'!$B:$AZ,44,FALSE)),IF($X$1=10,(VLOOKUP(B363,'X10'!$B:$AZ,44,FALSE)),IF($X$1=11,(VLOOKUP(B363,'X11'!$B:$AZ,44,FALSE)),IF($X$1=12,(VLOOKUP(B363,'X12'!$B:$AZ,44,FALSE)),IF($X$1=13,(VLOOKUP(B363,'X13'!$B:$AZ,44,FALSE)),"B"))))))))))))))=TRUE," ",(IF($X$1=1,(VLOOKUP(B363,'X1'!$B:$AZ,44,FALSE)),IF($X$1=2,(VLOOKUP(B363,'X2'!$B:$AZ,44,FALSE)),IF($X$1=3,(VLOOKUP(B363,'X3'!$B:$AZ,44,FALSE)),IF($X$1=4,(VLOOKUP(B363,'X4'!$B:$AZ,44,FALSE)),IF($X$1=5,(VLOOKUP(B363,'X5'!$B:$AZ,44,FALSE)),IF($X$1=6,(VLOOKUP(B363,'X6'!$B:$AZ,44,FALSE)),IF($X$1=7,(VLOOKUP(B363,'X7'!$B:$AZ,44,FALSE)),IF($X$1=8,(VLOOKUP(B363,'X8'!$B:$AZ,44,FALSE)),IF($X$1=9,(VLOOKUP(B363,'X9'!$B:$AZ,44,FALSE)),IF($X$1=10,(VLOOKUP(B363,'X10'!$B:$AZ,44,FALSE)),IF($X$1=11,(VLOOKUP(B363,'X11'!$B:$AZ,44,FALSE)),IF($X$1=12,(VLOOKUP(B363,'X12'!$B:$AZ,44,FALSE)),IF($X$1=13,(VLOOKUP(B363,'X13'!$B:$AZ,44,FALSE)),"B")))))))))))))))</f>
        <v xml:space="preserve"> </v>
      </c>
      <c r="H363" s="182" t="str">
        <f ca="1">IF(ISERROR(IF($X$1=1,(VLOOKUP(B363,'X1'!$B:$AZ,8,FALSE)),IF($X$1=2,(VLOOKUP(B363,'X2'!$B:$AZ,8,FALSE)),IF($X$1=3,(VLOOKUP(B363,'X3'!$B:$AZ,8,FALSE)),IF($X$1=4,(VLOOKUP(B363,'X4'!$B:$AZ,8,FALSE)),IF($X$1=5,(VLOOKUP(B363,'X5'!$B:$AZ,8,FALSE)),IF($X$1=6,(VLOOKUP(B363,'X6'!$B:$AZ,8,FALSE)),IF($X$1=7,(VLOOKUP(B363,'X7'!$B:$AZ,8,FALSE)),IF($X$1=8,(VLOOKUP(B363,'X8'!$B:$AZ,8,FALSE)),IF($X$1=9,(VLOOKUP(B363,'X9'!$B:$AZ,8,FALSE)),IF($X$1=10,(VLOOKUP(B363,'X10'!$B:$AZ,8,FALSE)),IF($X$1=11,(VLOOKUP(B363,'X11'!$B:$AZ,8,FALSE)),IF($X$1=12,(VLOOKUP(B363,'X12'!$B:$AZ,8,FALSE)),IF($X$1=13,(VLOOKUP(B363,'X13'!$B:$AZ,8,FALSE)),"B"))))))))))))))=TRUE," ",(IF($X$1=1,(VLOOKUP(B363,'X1'!$B:$AZ,8,FALSE)),IF($X$1=2,(VLOOKUP(B363,'X2'!$B:$AZ,8,FALSE)),IF($X$1=3,(VLOOKUP(B363,'X3'!$B:$AZ,8,FALSE)),IF($X$1=4,(VLOOKUP(B363,'X4'!$B:$AZ,8,FALSE)),IF($X$1=5,(VLOOKUP(B363,'X5'!$B:$AZ,8,FALSE)),IF($X$1=6,(VLOOKUP(B363,'X6'!$B:$AZ,8,FALSE)),IF($X$1=7,(VLOOKUP(B363,'X7'!$B:$AZ,8,FALSE)),IF($X$1=8,(VLOOKUP(B363,'X8'!$B:$AZ,8,FALSE)),IF($X$1=9,(VLOOKUP(B363,'X9'!$B:$AZ,8,FALSE)),IF($X$1=10,(VLOOKUP(B363,'X10'!$B:$AZ,8,FALSE)),IF($X$1=11,(VLOOKUP(B363,'X11'!$B:$AZ,8,FALSE)),IF($X$1=12,(VLOOKUP(B363,'X12'!$B:$AZ,8,FALSE)),IF($X$1=13,(VLOOKUP(B363,'X13'!$B:$AZ,8,FALSE)),"B")))))))))))))))</f>
        <v xml:space="preserve"> </v>
      </c>
      <c r="I363" s="183" t="str">
        <f ca="1">IF(ISERROR(IF($X$1=1,(VLOOKUP(B363,'X1'!$B:$AZ,2,FALSE)),IF($X$1=2,(VLOOKUP(B363,'X2'!$B:$AZ,2,FALSE)),IF($X$1=3,(VLOOKUP(B363,'X3'!$B:$AZ,2,FALSE)),IF($X$1=4,(VLOOKUP(B363,'X4'!$B:$AZ,2,FALSE)),IF($X$1=5,(VLOOKUP(B363,'X5'!$B:$AZ,2,FALSE)),IF($X$1=6,(VLOOKUP(B363,'X6'!$B:$AZ,2,FALSE)),IF($X$1=7,(VLOOKUP(B363,'X7'!$B:$AZ,2,FALSE)),IF($X$1=8,(VLOOKUP(B363,'X8'!$B:$AZ,2,FALSE)),IF($X$1=9,(VLOOKUP(B363,'X9'!$B:$AZ,2,FALSE)),IF($X$1=10,(VLOOKUP(B363,'X10'!$B:$AZ,2,FALSE)),IF($X$1=11,(VLOOKUP(B363,'X11'!$B:$AZ,2,FALSE)),IF($X$1=12,(VLOOKUP(B363,'X12'!$B:$AZ,2,FALSE)),IF($X$1=13,(VLOOKUP(B363,'X13'!$B:$AZ,2,FALSE)),"B"))))))))))))))=TRUE," ",(IF($X$1=1,(VLOOKUP(B363,'X1'!$B:$AZ,2,FALSE)),IF($X$1=2,(VLOOKUP(B363,'X2'!$B:$AZ,2,FALSE)),IF($X$1=3,(VLOOKUP(B363,'X3'!$B:$AZ,2,FALSE)),IF($X$1=4,(VLOOKUP(B363,'X4'!$B:$AZ,2,FALSE)),IF($X$1=5,(VLOOKUP(B363,'X5'!$B:$AZ,2,FALSE)),IF($X$1=6,(VLOOKUP(B363,'X6'!$B:$AZ,2,FALSE)),IF($X$1=7,(VLOOKUP(B363,'X7'!$B:$AZ,2,FALSE)),IF($X$1=8,(VLOOKUP(B363,'X8'!$B:$AZ,2,FALSE)),IF($X$1=9,(VLOOKUP(B363,'X9'!$B:$AZ,2,FALSE)),IF($X$1=10,(VLOOKUP(B363,'X10'!$B:$AZ,2,FALSE)),IF($X$1=11,(VLOOKUP(B363,'X11'!$B:$AZ,2,FALSE)),IF($X$1=12,(VLOOKUP(B363,'X12'!$B:$AZ,2,FALSE)),IF($X$1=13,(VLOOKUP(B363,'X13'!$B:$AZ,2,FALSE)),"B")))))))))))))))</f>
        <v xml:space="preserve"> </v>
      </c>
      <c r="J363" s="183" t="str">
        <f ca="1">IF(ISERROR(IF($X$1=1,(VLOOKUP(B363,'X1'!$B:$AZ,3,FALSE)),IF($X$1=2,(VLOOKUP(B363,'X2'!$B:$AZ,3,FALSE)),IF($X$1=3,(VLOOKUP(B363,'X3'!$B:$AZ,3,FALSE)),IF($X$1=4,(VLOOKUP(B363,'X4'!$B:$AZ,3,FALSE)),IF($X$1=5,(VLOOKUP(B363,'X5'!$B:$AZ,3,FALSE)),IF($X$1=6,(VLOOKUP(B363,'X6'!$B:$AZ,3,FALSE)),IF($X$1=7,(VLOOKUP(B363,'X7'!$B:$AZ,3,FALSE)),IF($X$1=8,(VLOOKUP(B363,'X8'!$B:$AZ,3,FALSE)),IF($X$1=9,(VLOOKUP(B363,'X9'!$B:$AZ,3,FALSE)),IF($X$1=10,(VLOOKUP(B363,'X10'!$B:$AZ,3,FALSE)),IF($X$1=11,(VLOOKUP(B363,'X11'!$B:$AZ,3,FALSE)),IF($X$1=12,(VLOOKUP(B363,'X12'!$B:$AZ,3,FALSE)),IF($X$1=13,(VLOOKUP(B363,'X13'!$B:$AZ,3,FALSE)),"B"))))))))))))))=TRUE," ",(IF($X$1=1,(VLOOKUP(B363,'X1'!$B:$AZ,3,FALSE)),IF($X$1=2,(VLOOKUP(B363,'X2'!$B:$AZ,3,FALSE)),IF($X$1=3,(VLOOKUP(B363,'X3'!$B:$AZ,3,FALSE)),IF($X$1=4,(VLOOKUP(B363,'X4'!$B:$AZ,3,FALSE)),IF($X$1=5,(VLOOKUP(B363,'X5'!$B:$AZ,3,FALSE)),IF($X$1=6,(VLOOKUP(B363,'X6'!$B:$AZ,3,FALSE)),IF($X$1=7,(VLOOKUP(B363,'X7'!$B:$AZ,3,FALSE)),IF($X$1=8,(VLOOKUP(B363,'X8'!$B:$AZ,3,FALSE)),IF($X$1=9,(VLOOKUP(B363,'X9'!$B:$AZ,3,FALSE)),IF($X$1=10,(VLOOKUP(B363,'X10'!$B:$AZ,3,FALSE)),IF($X$1=11,(VLOOKUP(B363,'X11'!$B:$AZ,3,FALSE)),IF($X$1=12,(VLOOKUP(B363,'X12'!$B:$AZ,3,FALSE)),IF($X$1=13,(VLOOKUP(B363,'X13'!$B:$AZ,3,FALSE)),"B")))))))))))))))</f>
        <v xml:space="preserve"> </v>
      </c>
      <c r="K363" s="183" t="str">
        <f ca="1">IF(ISERROR(IF($X$1=1,(VLOOKUP(B363,'X1'!$B:$AZ,5,FALSE)),IF($X$1=2,(VLOOKUP(B363,'X2'!$B:$AZ,5,FALSE)),IF($X$1=3,(VLOOKUP(B363,'X3'!$B:$AZ,5,FALSE)),IF($X$1=4,(VLOOKUP(B363,'X4'!$B:$AZ,5,FALSE)),IF($X$1=5,(VLOOKUP(B363,'X5'!$B:$AZ,5,FALSE)),IF($X$1=6,(VLOOKUP(B363,'X6'!$B:$AZ,5,FALSE)),IF($X$1=7,(VLOOKUP(B363,'X7'!$B:$AZ,5,FALSE)),IF($X$1=8,(VLOOKUP(B363,'X8'!$B:$AZ,5,FALSE)),IF($X$1=9,(VLOOKUP(B363,'X9'!$B:$AZ,5,FALSE)),IF($X$1=10,(VLOOKUP(B363,'X10'!$B:$AZ,5,FALSE)),IF($X$1=11,(VLOOKUP(B363,'X11'!$B:$AZ,5,FALSE)),IF($X$1=12,(VLOOKUP(B363,'X12'!$B:$AZ,5,FALSE)),IF($X$1=13,(VLOOKUP(B363,'X13'!$B:$AZ,5,FALSE)),"B"))))))))))))))=TRUE," ",(IF($X$1=1,(VLOOKUP(B363,'X1'!$B:$AZ,5,FALSE)),IF($X$1=2,(VLOOKUP(B363,'X2'!$B:$AZ,5,FALSE)),IF($X$1=3,(VLOOKUP(B363,'X3'!$B:$AZ,5,FALSE)),IF($X$1=4,(VLOOKUP(B363,'X4'!$B:$AZ,5,FALSE)),IF($X$1=5,(VLOOKUP(B363,'X5'!$B:$AZ,5,FALSE)),IF($X$1=6,(VLOOKUP(B363,'X6'!$B:$AZ,5,FALSE)),IF($X$1=7,(VLOOKUP(B363,'X7'!$B:$AZ,5,FALSE)),IF($X$1=8,(VLOOKUP(B363,'X8'!$B:$AZ,5,FALSE)),IF($X$1=9,(VLOOKUP(B363,'X9'!$B:$AZ,5,FALSE)),IF($X$1=10,(VLOOKUP(B363,'X10'!$B:$AZ,5,FALSE)),IF($X$1=11,(VLOOKUP(B363,'X11'!$B:$AZ,5,FALSE)),IF($X$1=12,(VLOOKUP(B363,'X12'!$B:$AZ,5,FALSE)),IF($X$1=13,(VLOOKUP(B363,'X13'!$B:$AZ,5,FALSE)),"B")))))))))))))))</f>
        <v xml:space="preserve"> </v>
      </c>
      <c r="L363" s="184" t="str">
        <f ca="1">IF(ISERROR(IF($X$1=1,(VLOOKUP(B363,'X1'!$B:$AZ,9,FALSE)),IF($X$1=2,(VLOOKUP(B363,'X2'!$B:$AZ,9,FALSE)),IF($X$1=3,(VLOOKUP(B363,'X3'!$B:$AZ,9,FALSE)),IF($X$1=4,(VLOOKUP(B363,'X4'!$B:$AZ,9,FALSE)),IF($X$1=5,(VLOOKUP(B363,'X5'!$B:$AZ,9,FALSE)),IF($X$1=6,(VLOOKUP(B363,'X6'!$B:$AZ,9,FALSE)),IF($X$1=7,(VLOOKUP(B363,'X7'!$B:$AZ,9,FALSE)),IF($X$1=8,(VLOOKUP(B363,'X8'!$B:$AZ,9,FALSE)),IF($X$1=9,(VLOOKUP(B363,'X9'!$B:$AZ,9,FALSE)),IF($X$1=10,(VLOOKUP(B363,'X10'!$B:$AZ,9,FALSE)),IF($X$1=11,(VLOOKUP(B363,'X11'!$B:$AZ,9,FALSE)),IF($X$1=12,(VLOOKUP(B363,'X12'!$B:$AZ,9,FALSE)),IF($X$1=13,(VLOOKUP(B363,'X13'!$B:$AZ,9,FALSE)),"B"))))))))))))))=TRUE," ",(IF($X$1=1,(VLOOKUP(B363,'X1'!$B:$AZ,9,FALSE)),IF($X$1=2,(VLOOKUP(B363,'X2'!$B:$AZ,9,FALSE)),IF($X$1=3,(VLOOKUP(B363,'X3'!$B:$AZ,9,FALSE)),IF($X$1=4,(VLOOKUP(B363,'X4'!$B:$AZ,9,FALSE)),IF($X$1=5,(VLOOKUP(B363,'X5'!$B:$AZ,9,FALSE)),IF($X$1=6,(VLOOKUP(B363,'X6'!$B:$AZ,9,FALSE)),IF($X$1=7,(VLOOKUP(B363,'X7'!$B:$AZ,9,FALSE)),IF($X$1=8,(VLOOKUP(B363,'X8'!$B:$AZ,9,FALSE)),IF($X$1=9,(VLOOKUP(B363,'X9'!$B:$AZ,9,FALSE)),IF($X$1=10,(VLOOKUP(B363,'X10'!$B:$AZ,9,FALSE)),IF($X$1=11,(VLOOKUP(B363,'X11'!$B:$AZ,9,FALSE)),IF($X$1=12,(VLOOKUP(B363,'X12'!$B:$AZ,9,FALSE)),IF($X$1=13,(VLOOKUP(B363,'X13'!$B:$AZ,9,FALSE)),"B")))))))))))))))</f>
        <v xml:space="preserve"> </v>
      </c>
      <c r="M363" s="184" t="str">
        <f ca="1">IF(ISERROR(IF($X$1=1,(VLOOKUP(B363,'X1'!$B:$AZ,10,FALSE)),IF($X$1=2,(VLOOKUP(B363,'X2'!$B:$AZ,10,FALSE)),IF($X$1=3,(VLOOKUP(B363,'X3'!$B:$AZ,10,FALSE)),IF($X$1=4,(VLOOKUP(B363,'X4'!$B:$AZ,10,FALSE)),IF($X$1=5,(VLOOKUP(B363,'X5'!$B:$AZ,10,FALSE)),IF($X$1=6,(VLOOKUP(B363,'X6'!$B:$AZ,10,FALSE)),IF($X$1=7,(VLOOKUP(B363,'X7'!$B:$AZ,10,FALSE)),IF($X$1=8,(VLOOKUP(B363,'X8'!$B:$AZ,10,FALSE)),IF($X$1=9,(VLOOKUP(B363,'X9'!$B:$AZ,10,FALSE)),IF($X$1=10,(VLOOKUP(B363,'X10'!$B:$AZ,10,FALSE)),IF($X$1=11,(VLOOKUP(B363,'X11'!$B:$AZ,10,FALSE)),IF($X$1=12,(VLOOKUP(B363,'X12'!$B:$AZ,10,FALSE)),IF($X$1=13,(VLOOKUP(B363,'X13'!$B:$AZ,10,FALSE)),"B"))))))))))))))=TRUE," ",(IF($X$1=1,(VLOOKUP(B363,'X1'!$B:$AZ,10,FALSE)),IF($X$1=2,(VLOOKUP(B363,'X2'!$B:$AZ,10,FALSE)),IF($X$1=3,(VLOOKUP(B363,'X3'!$B:$AZ,10,FALSE)),IF($X$1=4,(VLOOKUP(B363,'X4'!$B:$AZ,10,FALSE)),IF($X$1=5,(VLOOKUP(B363,'X5'!$B:$AZ,10,FALSE)),IF($X$1=6,(VLOOKUP(B363,'X6'!$B:$AZ,10,FALSE)),IF($X$1=7,(VLOOKUP(B363,'X7'!$B:$AZ,10,FALSE)),IF($X$1=8,(VLOOKUP(B363,'X8'!$B:$AZ,10,FALSE)),IF($X$1=9,(VLOOKUP(B363,'X9'!$B:$AZ,10,FALSE)),IF($X$1=10,(VLOOKUP(B363,'X10'!$B:$AZ,10,FALSE)),IF($X$1=11,(VLOOKUP(B363,'X11'!$B:$AZ,10,FALSE)),IF($X$1=12,(VLOOKUP(B363,'X12'!$B:$AZ,10,FALSE)),IF($X$1=13,(VLOOKUP(B363,'X13'!$B:$AZ,10,FALSE)),"B")))))))))))))))</f>
        <v xml:space="preserve"> </v>
      </c>
      <c r="N363" s="185" t="str">
        <f ca="1">IF(ISERROR(IF($X$1=1,(VLOOKUP(B363,'X1'!$B:$AZ,45,FALSE)),IF($X$1=2,(VLOOKUP(B363,'X2'!$B:$AZ,45,FALSE)),IF($X$1=3,(VLOOKUP(B363,'X3'!$B:$AZ,45,FALSE)),IF($X$1=4,(VLOOKUP(B363,'X4'!$B:$AZ,45,FALSE)),IF($X$1=5,(VLOOKUP(B363,'X5'!$B:$AZ,45,FALSE)),IF($X$1=6,(VLOOKUP(B363,'X6'!$B:$AZ,45,FALSE)),IF($X$1=7,(VLOOKUP(B363,'X7'!$B:$AZ,45,FALSE)),IF($X$1=8,(VLOOKUP(B363,'X8'!$B:$AZ,45,FALSE)),IF($X$1=9,(VLOOKUP(B363,'X9'!$B:$AZ,45,FALSE)),IF($X$1=10,(VLOOKUP(B363,'X10'!$B:$AZ,45,FALSE)),IF($X$1=11,(VLOOKUP(B363,'X11'!$B:$AZ,45,FALSE)),IF($X$1=12,(VLOOKUP(B363,'X12'!$B:$AZ,45,FALSE)),IF($X$1=13,(VLOOKUP(B363,'X13'!$B:$AZ,45,FALSE)),"B"))))))))))))))=TRUE," ",(IF($X$1=1,(VLOOKUP(B363,'X1'!$B:$AZ,45,FALSE)),IF($X$1=2,(VLOOKUP(B363,'X2'!$B:$AZ,45,FALSE)),IF($X$1=3,(VLOOKUP(B363,'X3'!$B:$AZ,45,FALSE)),IF($X$1=4,(VLOOKUP(B363,'X4'!$B:$AZ,45,FALSE)),IF($X$1=5,(VLOOKUP(B363,'X5'!$B:$AZ,45,FALSE)),IF($X$1=6,(VLOOKUP(B363,'X6'!$B:$AZ,45,FALSE)),IF($X$1=7,(VLOOKUP(B363,'X7'!$B:$AZ,45,FALSE)),IF($X$1=8,(VLOOKUP(B363,'X8'!$B:$AZ,45,FALSE)),IF($X$1=9,(VLOOKUP(B363,'X9'!$B:$AZ,45,FALSE)),IF($X$1=10,(VLOOKUP(B363,'X10'!$B:$AZ,45,FALSE)),IF($X$1=11,(VLOOKUP(B363,'X11'!$B:$AZ,45,FALSE)),IF($X$1=12,(VLOOKUP(B363,'X12'!$B:$AZ,45,FALSE)),IF($X$1=13,(VLOOKUP(B363,'X13'!$B:$AZ,45,FALSE)),"B")))))))))))))))</f>
        <v xml:space="preserve"> </v>
      </c>
      <c r="O363" s="184" t="str">
        <f ca="1">IF(ISERROR(IF($X$1=1,(VLOOKUP(B363,'X1'!$B:$AZ,11,FALSE)),IF($X$1=2,(VLOOKUP(B363,'X2'!$B:$AZ,11,FALSE)),IF($X$1=3,(VLOOKUP(B363,'X3'!$B:$AZ,11,FALSE)),IF($X$1=4,(VLOOKUP(B363,'X4'!$B:$AZ,11,FALSE)),IF($X$1=5,(VLOOKUP(B363,'X5'!$B:$AZ,11,FALSE)),IF($X$1=6,(VLOOKUP(B363,'X6'!$B:$AZ,11,FALSE)),IF($X$1=7,(VLOOKUP(B363,'X7'!$B:$AZ,11,FALSE)),IF($X$1=8,(VLOOKUP(B363,'X8'!$B:$AZ,11,FALSE)),IF($X$1=9,(VLOOKUP(B363,'X9'!$B:$AZ,11,FALSE)),IF($X$1=10,(VLOOKUP(B363,'X10'!$B:$AZ,11,FALSE)),IF($X$1=11,(VLOOKUP(B363,'X11'!$B:$AZ,11,FALSE)),IF($X$1=12,(VLOOKUP(B363,'X12'!$B:$AZ,11,FALSE)),IF($X$1=13,(VLOOKUP(B363,'X13'!$B:$AZ,11,FALSE)),"B"))))))))))))))=TRUE," ",(IF($X$1=1,(VLOOKUP(B363,'X1'!$B:$AZ,11,FALSE)),IF($X$1=2,(VLOOKUP(B363,'X2'!$B:$AZ,11,FALSE)),IF($X$1=3,(VLOOKUP(B363,'X3'!$B:$AZ,11,FALSE)),IF($X$1=4,(VLOOKUP(B363,'X4'!$B:$AZ,11,FALSE)),IF($X$1=5,(VLOOKUP(B363,'X5'!$B:$AZ,11,FALSE)),IF($X$1=6,(VLOOKUP(B363,'X6'!$B:$AZ,11,FALSE)),IF($X$1=7,(VLOOKUP(B363,'X7'!$B:$AZ,11,FALSE)),IF($X$1=8,(VLOOKUP(B363,'X8'!$B:$AZ,11,FALSE)),IF($X$1=9,(VLOOKUP(B363,'X9'!$B:$AZ,11,FALSE)),IF($X$1=10,(VLOOKUP(B363,'X10'!$B:$AZ,11,FALSE)),IF($X$1=11,(VLOOKUP(B363,'X11'!$B:$AZ,11,FALSE)),IF($X$1=12,(VLOOKUP(B363,'X12'!$B:$AZ,11,FALSE)),IF($X$1=13,(VLOOKUP(B363,'X13'!$B:$AZ,11,FALSE)),"B")))))))))))))))</f>
        <v xml:space="preserve"> </v>
      </c>
      <c r="P363" s="184" t="str">
        <f ca="1">IF(ISERROR(IF($X$1=1,(VLOOKUP(B363,'X1'!$B:$AZ,12,FALSE)),IF($X$1=2,(VLOOKUP(B363,'X2'!$B:$AZ,12,FALSE)),IF($X$1=3,(VLOOKUP(B363,'X3'!$B:$AZ,12,FALSE)),IF($X$1=4,(VLOOKUP(B363,'X4'!$B:$AZ,12,FALSE)),IF($X$1=5,(VLOOKUP(B363,'X5'!$B:$AZ,12,FALSE)),IF($X$1=6,(VLOOKUP(B363,'X6'!$B:$AZ,12,FALSE)),IF($X$1=7,(VLOOKUP(B363,'X7'!$B:$AZ,12,FALSE)),IF($X$1=8,(VLOOKUP(B363,'X8'!$B:$AZ,12,FALSE)),IF($X$1=9,(VLOOKUP(B363,'X9'!$B:$AZ,12,FALSE)),IF($X$1=10,(VLOOKUP(B363,'X10'!$B:$AZ,12,FALSE)),IF($X$1=11,(VLOOKUP(B363,'X11'!$B:$AZ,12,FALSE)),IF($X$1=12,(VLOOKUP(B363,'X12'!$B:$AZ,12,FALSE)),IF($X$1=13,(VLOOKUP(B363,'X13'!$B:$AZ,12,FALSE)),"B"))))))))))))))=TRUE," ",(IF($X$1=1,(VLOOKUP(B363,'X1'!$B:$AZ,12,FALSE)),IF($X$1=2,(VLOOKUP(B363,'X2'!$B:$AZ,12,FALSE)),IF($X$1=3,(VLOOKUP(B363,'X3'!$B:$AZ,12,FALSE)),IF($X$1=4,(VLOOKUP(B363,'X4'!$B:$AZ,12,FALSE)),IF($X$1=5,(VLOOKUP(B363,'X5'!$B:$AZ,12,FALSE)),IF($X$1=6,(VLOOKUP(B363,'X6'!$B:$AZ,12,FALSE)),IF($X$1=7,(VLOOKUP(B363,'X7'!$B:$AZ,12,FALSE)),IF($X$1=8,(VLOOKUP(B363,'X8'!$B:$AZ,12,FALSE)),IF($X$1=9,(VLOOKUP(B363,'X9'!$B:$AZ,12,FALSE)),IF($X$1=10,(VLOOKUP(B363,'X10'!$B:$AZ,12,FALSE)),IF($X$1=11,(VLOOKUP(B363,'X11'!$B:$AZ,12,FALSE)),IF($X$1=12,(VLOOKUP(B363,'X12'!$B:$AZ,12,FALSE)),IF($X$1=13,(VLOOKUP(B363,'X13'!$B:$AZ,12,FALSE)),"B")))))))))))))))</f>
        <v xml:space="preserve"> </v>
      </c>
      <c r="Q363" s="185" t="str">
        <f ca="1">IF(ISERROR(IF($X$1=1,(VLOOKUP(B363,'X1'!$B:$AZ,46,FALSE)),IF($X$1=2,(VLOOKUP(B363,'X2'!$B:$AZ,46,FALSE)),IF($X$1=3,(VLOOKUP(B363,'X3'!$B:$AZ,46,FALSE)),IF($X$1=4,(VLOOKUP(B363,'X4'!$B:$AZ,46,FALSE)),IF($X$1=5,(VLOOKUP(B363,'X5'!$B:$AZ,46,FALSE)),IF($X$1=6,(VLOOKUP(B363,'X6'!$B:$AZ,46,FALSE)),IF($X$1=7,(VLOOKUP(B363,'X7'!$B:$AZ,46,FALSE)),IF($X$1=8,(VLOOKUP(B363,'X8'!$B:$AZ,46,FALSE)),IF($X$1=9,(VLOOKUP(B363,'X9'!$B:$AZ,46,FALSE)),IF($X$1=10,(VLOOKUP(B363,'X10'!$B:$AZ,46,FALSE)),IF($X$1=11,(VLOOKUP(B363,'X11'!$B:$AZ,46,FALSE)),IF($X$1=12,(VLOOKUP(B363,'X12'!$B:$AZ,46,FALSE)),IF($X$1=13,(VLOOKUP(B363,'X13'!$B:$AZ,46,FALSE)),"B"))))))))))))))=TRUE," ",(IF($X$1=1,(VLOOKUP(B363,'X1'!$B:$AZ,46,FALSE)),IF($X$1=2,(VLOOKUP(B363,'X2'!$B:$AZ,46,FALSE)),IF($X$1=3,(VLOOKUP(B363,'X3'!$B:$AZ,46,FALSE)),IF($X$1=4,(VLOOKUP(B363,'X4'!$B:$AZ,46,FALSE)),IF($X$1=5,(VLOOKUP(B363,'X5'!$B:$AZ,46,FALSE)),IF($X$1=6,(VLOOKUP(B363,'X6'!$B:$AZ,46,FALSE)),IF($X$1=7,(VLOOKUP(B363,'X7'!$B:$AZ,46,FALSE)),IF($X$1=8,(VLOOKUP(B363,'X8'!$B:$AZ,46,FALSE)),IF($X$1=9,(VLOOKUP(B363,'X9'!$B:$AZ,46,FALSE)),IF($X$1=10,(VLOOKUP(B363,'X10'!$B:$AZ,46,FALSE)),IF($X$1=11,(VLOOKUP(B363,'X11'!$B:$AZ,46,FALSE)),IF($X$1=12,(VLOOKUP(B363,'X12'!$B:$AZ,46,FALSE)),IF($X$1=13,(VLOOKUP(B363,'X13'!$B:$AZ,46,FALSE)),"B")))))))))))))))</f>
        <v xml:space="preserve"> </v>
      </c>
      <c r="R363" s="185" t="str">
        <f ca="1">IF(ISERROR(IF($X$1=1,(VLOOKUP(B363,'X1'!$B:$AZ,15,FALSE)),IF($X$1=2,(VLOOKUP(B363,'X2'!$B:$AZ,15,FALSE)),IF($X$1=3,(VLOOKUP(B363,'X3'!$B:$AZ,15,FALSE)),IF($X$1=4,(VLOOKUP(B363,'X4'!$B:$AZ,15,FALSE)),IF($X$1=5,(VLOOKUP(B363,'X5'!$B:$AZ,15,FALSE)),IF($X$1=6,(VLOOKUP(B363,'X6'!$B:$AZ,15,FALSE)),IF($X$1=7,(VLOOKUP(B363,'X7'!$B:$AZ,15,FALSE)),IF($X$1=8,(VLOOKUP(B363,'X8'!$B:$AZ,15,FALSE)),IF($X$1=9,(VLOOKUP(B363,'X9'!$B:$AZ,15,FALSE)),IF($X$1=10,(VLOOKUP(B363,'X10'!$B:$AZ,15,FALSE)),IF($X$1=11,(VLOOKUP(B363,'X11'!$B:$AZ,15,FALSE)),IF($X$1=12,(VLOOKUP(B363,'X12'!$B:$AZ,15,FALSE)),IF($X$1=13,(VLOOKUP(B363,'X13'!$B:$AZ,15,FALSE)),"B"))))))))))))))=TRUE," ",(IF($X$1=1,(VLOOKUP(B363,'X1'!$B:$AZ,15,FALSE)),IF($X$1=2,(VLOOKUP(B363,'X2'!$B:$AZ,15,FALSE)),IF($X$1=3,(VLOOKUP(B363,'X3'!$B:$AZ,15,FALSE)),IF($X$1=4,(VLOOKUP(B363,'X4'!$B:$AZ,15,FALSE)),IF($X$1=5,(VLOOKUP(B363,'X5'!$B:$AZ,15,FALSE)),IF($X$1=6,(VLOOKUP(B363,'X6'!$B:$AZ,15,FALSE)),IF($X$1=7,(VLOOKUP(B363,'X7'!$B:$AZ,15,FALSE)),IF($X$1=8,(VLOOKUP(B363,'X8'!$B:$AZ,15,FALSE)),IF($X$1=9,(VLOOKUP(B363,'X9'!$B:$AZ,15,FALSE)),IF($X$1=10,(VLOOKUP(B363,'X10'!$B:$AZ,15,FALSE)),IF($X$1=11,(VLOOKUP(B363,'X11'!$B:$AZ,15,FALSE)),IF($X$1=12,(VLOOKUP(B363,'X12'!$B:$AZ,15,FALSE)),IF($X$1=13,(VLOOKUP(B363,'X13'!$B:$AZ,15,FALSE)),"B")))))))))))))))</f>
        <v xml:space="preserve"> </v>
      </c>
      <c r="S363" s="185" t="str">
        <f ca="1">IF(ISERROR(IF((IF($X$1=1,(VLOOKUP(B363,'X1'!$B:$AZ,14,FALSE)),(IF($X$1=2,(VLOOKUP(B363,'X2'!$B:$AZ,14,FALSE)),(IF($X$1=3,(VLOOKUP(B363,'X3'!$B:$AZ,14,FALSE)),(IF($X$1=4,(VLOOKUP(B363,'X4'!$B:$AZ,14,FALSE)),(IF($X$1=5,(VLOOKUP(B363,'X5'!$B:$AZ,14,FALSE)),(IF($X$1=6,(VLOOKUP(B363,'X6'!$B:$AZ,14,FALSE)),(IF($X$1=7,(VLOOKUP(B363,'X7'!$B:$AZ,14,FALSE)),(IF($X$1=8,(VLOOKUP(B363,'X8'!$B:$AZ,14,FALSE)),(IF($X$1=9,(VLOOKUP(B363,'X9'!$B:$AZ,14,FALSE)),(IF($X$1=10,(VLOOKUP(B363,'X10'!$B:$AZ,14,FALSE)),(IF($X$1=11,(VLOOKUP(B363,'X11'!$B:$AZ,14,FALSE)),(IF($X$1=12,(VLOOKUP(B363,'X12'!$B:$AZ,14,FALSE)),(VLOOKUP(B363,'X13'!$B:$AZ,14,FALSE))))))))))))))))))))))))))=$V$1," ",(IF($X$1=1,(VLOOKUP(B363,'X1'!$B:$AZ,14,FALSE)),(IF($X$1=2,(VLOOKUP(B363,'X2'!$B:$AZ,14,FALSE)),(IF($X$1=3,(VLOOKUP(B363,'X3'!$B:$AZ,14,FALSE)),(IF($X$1=4,(VLOOKUP(B363,'X4'!$B:$AZ,14,FALSE)),(IF($X$1=5,(VLOOKUP(B363,'X5'!$B:$AZ,14,FALSE)),(IF($X$1=6,(VLOOKUP(B363,'X6'!$B:$AZ,14,FALSE)),(IF($X$1=7,(VLOOKUP(B363,'X7'!$B:$AZ,14,FALSE)),(IF($X$1=8,(VLOOKUP(B363,'X8'!$B:$AZ,14,FALSE)),(IF($X$1=9,(VLOOKUP(B363,'X9'!$B:$AZ,14,FALSE)),(IF($X$1=10,(VLOOKUP(B363,'X10'!$B:$AZ,14,FALSE)),(IF($X$1=11,(VLOOKUP(B363,'X11'!$B:$AZ,14,FALSE)),(IF($X$1=12,(VLOOKUP(B363,'X12'!$B:$AZ,14,FALSE)),(VLOOKUP(B363,'X13'!$B:$AZ,14,FALSE))))))))))))))))))))))))))))=TRUE," ",(IF((IF($X$1=1,(VLOOKUP(B363,'X1'!$B:$AZ,14,FALSE)),(IF($X$1=2,(VLOOKUP(B363,'X2'!$B:$AZ,14,FALSE)),(IF($X$1=3,(VLOOKUP(B363,'X3'!$B:$AZ,14,FALSE)),(IF($X$1=4,(VLOOKUP(B363,'X4'!$B:$AZ,14,FALSE)),(IF($X$1=5,(VLOOKUP(B363,'X5'!$B:$AZ,14,FALSE)),(IF($X$1=6,(VLOOKUP(B363,'X6'!$B:$AZ,14,FALSE)),(IF($X$1=7,(VLOOKUP(B363,'X7'!$B:$AZ,14,FALSE)),(IF($X$1=8,(VLOOKUP(B363,'X8'!$B:$AZ,14,FALSE)),(IF($X$1=9,(VLOOKUP(B363,'X9'!$B:$AZ,14,FALSE)),(IF($X$1=10,(VLOOKUP(B363,'X10'!$B:$AZ,14,FALSE)),(IF($X$1=11,(VLOOKUP(B363,'X11'!$B:$AZ,14,FALSE)),(IF($X$1=12,(VLOOKUP(B363,'X12'!$B:$AZ,14,FALSE)),(VLOOKUP(B363,'X13'!$B:$AZ,14,FALSE))))))))))))))))))))))))))=$V$1," ",(IF($X$1=1,(VLOOKUP(B363,'X1'!$B:$AZ,14,FALSE)),(IF($X$1=2,(VLOOKUP(B363,'X2'!$B:$AZ,14,FALSE)),(IF($X$1=3,(VLOOKUP(B363,'X3'!$B:$AZ,14,FALSE)),(IF($X$1=4,(VLOOKUP(B363,'X4'!$B:$AZ,14,FALSE)),(IF($X$1=5,(VLOOKUP(B363,'X5'!$B:$AZ,14,FALSE)),(IF($X$1=6,(VLOOKUP(B363,'X6'!$B:$AZ,14,FALSE)),(IF($X$1=7,(VLOOKUP(B363,'X7'!$B:$AZ,14,FALSE)),(IF($X$1=8,(VLOOKUP(B363,'X8'!$B:$AZ,14,FALSE)),(IF($X$1=9,(VLOOKUP(B363,'X9'!$B:$AZ,14,FALSE)),(IF($X$1=10,(VLOOKUP(B363,'X10'!$B:$AZ,14,FALSE)),(IF($X$1=11,(VLOOKUP(B363,'X11'!$B:$AZ,14,FALSE)),(IF($X$1=12,(VLOOKUP(B363,'X12'!$B:$AZ,14,FALSE)),(VLOOKUP(B363,'X13'!$B:$AZ,14,FALSE)))))))))))))))))))))))))))))</f>
        <v xml:space="preserve"> </v>
      </c>
    </row>
    <row r="364" spans="1:19" ht="14.1" customHeight="1" x14ac:dyDescent="0.2">
      <c r="A364" s="156" t="s">
        <v>1058</v>
      </c>
      <c r="B364" s="122" t="str">
        <f>IF(ISERROR(IF($U$16=1,(VLOOKUP(A364,$AC$89:$AH$125,2,FALSE)),IF((IF($X$1=1,'X1'!B323,(IF($X$1=2,'X2'!B323,(IF($X$1=3,'X3'!B323,(IF($X$1=4,'X4'!B323,(IF($X$1=5,'X5'!B323,(IF($X$1=6,'X6'!B323,(IF($X$1=7,'X7'!B323,(IF($X$1=8,'X8'!B323,(IF($X$1=9,'X9'!B323,(IF($X$1=10,'X10'!B323,(IF($X$1=11,'X11'!B323,(IF($X$1=12,'X12'!B323,'X13'!B323))))))))))))))))))))))))="","",(IF($X$1=1,'X1'!B323,(IF($X$1=2,'X2'!B323,(IF($X$1=3,'X3'!B323,(IF($X$1=4,'X4'!B323,(IF($X$1=5,'X5'!B323,(IF($X$1=6,'X6'!B323,(IF($X$1=7,'X7'!B323,(IF($X$1=8,'X8'!B323,(IF($X$1=9,'X9'!B323,(IF($X$1=10,'X10'!B323,(IF($X$1=11,'X11'!B323,(IF($X$1=12,'X12'!B323,'X13'!B323)))))))))))))))))))))))))))=TRUE," ",(IF($U$16=1,(VLOOKUP(A364,$AC$89:$AH$125,2,FALSE)),IF((IF($X$1=1,'X1'!B323,(IF($X$1=2,'X2'!B323,(IF($X$1=3,'X3'!B323,(IF($X$1=4,'X4'!B323,(IF($X$1=5,'X5'!B323,(IF($X$1=6,'X6'!B323,(IF($X$1=7,'X7'!B323,(IF($X$1=8,'X8'!B323,(IF($X$1=9,'X9'!B323,(IF($X$1=10,'X10'!B323,(IF($X$1=11,'X11'!B323,(IF($X$1=12,'X12'!B323,'X13'!B323))))))))))))))))))))))))="","",(IF($X$1=1,'X1'!B323,(IF($X$1=2,'X2'!B323,(IF($X$1=3,'X3'!B323,(IF($X$1=4,'X4'!B323,(IF($X$1=5,'X5'!B323,(IF($X$1=6,'X6'!B323,(IF($X$1=7,'X7'!B323,(IF($X$1=8,'X8'!B323,(IF($X$1=9,'X9'!B323,(IF($X$1=10,'X10'!B323,(IF($X$1=11,'X11'!B323,(IF($X$1=12,'X12'!B323,'X13'!B323))))))))))))))))))))))))))))</f>
        <v/>
      </c>
      <c r="C364" s="181" t="str">
        <f ca="1">IF(ISERROR(IF($X$1=1,(VLOOKUP(B364,'X1'!$B:$AZ,47,FALSE)),IF($X$1=2,(VLOOKUP(B364,'X2'!$B:$AZ,47,FALSE)),IF($X$1=3,(VLOOKUP(B364,'X3'!$B:$AZ,47,FALSE)),IF($X$1=4,(VLOOKUP(B364,'X4'!$B:$AZ,47,FALSE)),IF($X$1=5,(VLOOKUP(B364,'X5'!$B:$AZ,47,FALSE)),IF($X$1=6,(VLOOKUP(B364,'X6'!$B:$AZ,47,FALSE)),IF($X$1=7,(VLOOKUP(B364,'X7'!$B:$AZ,47,FALSE)),IF($X$1=8,(VLOOKUP(B364,'X8'!$B:$AZ,47,FALSE)),IF($X$1=9,(VLOOKUP(B364,'X9'!$B:$AZ,47,FALSE)),IF($X$1=10,(VLOOKUP(B364,'X10'!$B:$AZ,47,FALSE)),IF($X$1=11,(VLOOKUP(B364,'X11'!$B:$AZ,47,FALSE)),IF($X$1=12,(VLOOKUP(B364,'X12'!$B:$AZ,47,FALSE)),IF($X$1=13,(VLOOKUP(B364,'X13'!$B:$AZ,47,FALSE)),"B"))))))))))))))=TRUE," ",(IF($X$1=1,(VLOOKUP(B364,'X1'!$B:$AZ,47,FALSE)),IF($X$1=2,(VLOOKUP(B364,'X2'!$B:$AZ,47,FALSE)),IF($X$1=3,(VLOOKUP(B364,'X3'!$B:$AZ,47,FALSE)),IF($X$1=4,(VLOOKUP(B364,'X4'!$B:$AZ,47,FALSE)),IF($X$1=5,(VLOOKUP(B364,'X5'!$B:$AZ,47,FALSE)),IF($X$1=6,(VLOOKUP(B364,'X6'!$B:$AZ,47,FALSE)),IF($X$1=7,(VLOOKUP(B364,'X7'!$B:$AZ,47,FALSE)),IF($X$1=8,(VLOOKUP(B364,'X8'!$B:$AZ,47,FALSE)),IF($X$1=9,(VLOOKUP(B364,'X9'!$B:$AZ,47,FALSE)),IF($X$1=10,(VLOOKUP(B364,'X10'!$B:$AZ,47,FALSE)),IF($X$1=11,(VLOOKUP(B364,'X11'!$B:$AZ,47,FALSE)),IF($X$1=12,(VLOOKUP(B364,'X12'!$B:$AZ,47,FALSE)),IF($X$1=13,(VLOOKUP(B364,'X13'!$B:$AZ,47,FALSE)),"B")))))))))))))))</f>
        <v xml:space="preserve"> </v>
      </c>
      <c r="D364" s="181" t="str">
        <f ca="1">IF(ISERROR(IF($X$1=1,(VLOOKUP(B364,'X1'!$B:$AP,41,FALSE)),IF($X$1=2,(VLOOKUP(B364,'X2'!$B:$AP,41,FALSE)),IF($X$1=3,(VLOOKUP(B364,'X3'!$B:$AP,41,FALSE)),IF($X$1=4,(VLOOKUP(B364,'X4'!$B:$AP,41,FALSE)),IF($X$1=5,(VLOOKUP(B364,'X5'!$B:$AP,41,FALSE)),IF($X$1=6,(VLOOKUP(B364,'X6'!$B:$AP,41,FALSE)),IF($X$1=7,(VLOOKUP(B364,'X7'!$B:$AP,41,FALSE)),IF($X$1=8,(VLOOKUP(B364,'X8'!$B:$AP,41,FALSE)),IF($X$1=9,(VLOOKUP(B364,'X9'!$B:$AP,41,FALSE)),IF($X$1=10,(VLOOKUP(B364,'X10'!$B:$AP,41,FALSE)),IF($X$1=11,(VLOOKUP(B364,'X11'!$B:$AP,41,FALSE)),IF($X$1=12,(VLOOKUP(B364,'X12'!$B:$AP,41,FALSE)),IF($X$1=13,(VLOOKUP(B364,'X13'!$B:$AP,41,FALSE)),"B"))))))))))))))=TRUE," ",(IF($X$1=1,(VLOOKUP(B364,'X1'!$B:$AP,41,FALSE)),IF($X$1=2,(VLOOKUP(B364,'X2'!$B:$AP,41,FALSE)),IF($X$1=3,(VLOOKUP(B364,'X3'!$B:$AP,41,FALSE)),IF($X$1=4,(VLOOKUP(B364,'X4'!$B:$AP,41,FALSE)),IF($X$1=5,(VLOOKUP(B364,'X5'!$B:$AP,41,FALSE)),IF($X$1=6,(VLOOKUP(B364,'X6'!$B:$AP,41,FALSE)),IF($X$1=7,(VLOOKUP(B364,'X7'!$B:$AP,41,FALSE)),IF($X$1=8,(VLOOKUP(B364,'X8'!$B:$AP,41,FALSE)),IF($X$1=9,(VLOOKUP(B364,'X9'!$B:$AP,41,FALSE)),IF($X$1=10,(VLOOKUP(B364,'X10'!$B:$AP,41,FALSE)),IF($X$1=11,(VLOOKUP(B364,'X11'!$B:$AP,41,FALSE)),IF($X$1=12,(VLOOKUP(B364,'X12'!$B:$AP,41,FALSE)),IF($X$1=13,(VLOOKUP(B364,'X13'!$B:$AP,41,FALSE)),"B")))))))))))))))</f>
        <v xml:space="preserve"> </v>
      </c>
      <c r="E364" s="182" t="str">
        <f ca="1">IF(ISERROR(IF($X$1=1,(VLOOKUP(B364,'X1'!$B:$AP,7,FALSE)),IF($X$1=2,(VLOOKUP(B364,'X2'!$B:$AP,7,FALSE)),IF($X$1=3,(VLOOKUP(B364,'X3'!$B:$AP,7,FALSE)),IF($X$1=4,(VLOOKUP(B364,'X4'!$B:$AP,7,FALSE)),IF($X$1=5,(VLOOKUP(B364,'X5'!$B:$AP,7,FALSE)),IF($X$1=6,(VLOOKUP(B364,'X6'!$B:$AP,7,FALSE)),IF($X$1=7,(VLOOKUP(B364,'X7'!$B:$AP,7,FALSE)),IF($X$1=8,(VLOOKUP(B364,'X8'!$B:$AP,7,FALSE)),IF($X$1=9,(VLOOKUP(B364,'X9'!$B:$AP,7,FALSE)),IF($X$1=10,(VLOOKUP(B364,'X10'!$B:$AP,7,FALSE)),IF($X$1=11,(VLOOKUP(B364,'X11'!$B:$AP,7,FALSE)),IF($X$1=12,(VLOOKUP(B364,'X12'!$B:$AP,7,FALSE)),IF($X$1=13,(VLOOKUP(B364,'X13'!$B:$AP,7,FALSE)),"B"))))))))))))))=TRUE," ",(IF($X$1=1,(VLOOKUP(B364,'X1'!$B:$AP,7,FALSE)),IF($X$1=2,(VLOOKUP(B364,'X2'!$B:$AP,7,FALSE)),IF($X$1=3,(VLOOKUP(B364,'X3'!$B:$AP,7,FALSE)),IF($X$1=4,(VLOOKUP(B364,'X4'!$B:$AP,7,FALSE)),IF($X$1=5,(VLOOKUP(B364,'X5'!$B:$AP,7,FALSE)),IF($X$1=6,(VLOOKUP(B364,'X6'!$B:$AP,7,FALSE)),IF($X$1=7,(VLOOKUP(B364,'X7'!$B:$AP,7,FALSE)),IF($X$1=8,(VLOOKUP(B364,'X8'!$B:$AP,7,FALSE)),IF($X$1=9,(VLOOKUP(B364,'X9'!$B:$AP,7,FALSE)),IF($X$1=10,(VLOOKUP(B364,'X10'!$B:$AP,7,FALSE)),IF($X$1=11,(VLOOKUP(B364,'X11'!$B:$AP,7,FALSE)),IF($X$1=12,(VLOOKUP(B364,'X12'!$B:$AP,7,FALSE)),IF($X$1=13,(VLOOKUP(B364,'X13'!$B:$AP,7,FALSE)),"B")))))))))))))))</f>
        <v xml:space="preserve"> </v>
      </c>
      <c r="F364" s="182" t="str">
        <f ca="1">IF(ISERROR(IF((IF($X$1=1,(VLOOKUP(B364,'X1'!$B:$AO,6,FALSE)),(IF($X$1=2,(VLOOKUP(B364,'X2'!$B:$AO,6,FALSE)),(IF($X$1=3,(VLOOKUP(B364,'X3'!$B:$AO,6,FALSE)),(IF($X$1=4,(VLOOKUP(B364,'X4'!$B:$AO,6,FALSE)),(IF($X$1=5,(VLOOKUP(B364,'X5'!$B:$AO,6,FALSE)),(IF($X$1=6,(VLOOKUP(B364,'X6'!$B:$AO,6,FALSE)),(IF($X$1=7,(VLOOKUP(B364,'X7'!$B:$AO,6,FALSE)),(IF($X$1=8,(VLOOKUP(B364,'X8'!$B:$AO,6,FALSE)),(IF($X$1=9,(VLOOKUP(B364,'X9'!$B:$AO,6,FALSE)),(IF($X$1=10,(VLOOKUP(B364,'X10'!$B:$AO,6,FALSE)),(IF($X$1=11,(VLOOKUP(B364,'X11'!$B:$AO,6,FALSE)),(IF($X$1=12,(VLOOKUP(B364,'X12'!$B:$AO,6,FALSE)),(VLOOKUP(B364,'X13'!$B:$AO,6,FALSE))))))))))))))))))))))))))=$V$1," ",(IF($X$1=1,(VLOOKUP(B364,'X1'!$B:$AO,6,FALSE)),(IF($X$1=2,(VLOOKUP(B364,'X2'!$B:$AO,6,FALSE)),(IF($X$1=3,(VLOOKUP(B364,'X3'!$B:$AO,6,FALSE)),(IF($X$1=4,(VLOOKUP(B364,'X4'!$B:$AO,6,FALSE)),(IF($X$1=5,(VLOOKUP(B364,'X5'!$B:$AO,6,FALSE)),(IF($X$1=6,(VLOOKUP(B364,'X6'!$B:$AO,6,FALSE)),(IF($X$1=7,(VLOOKUP(B364,'X7'!$B:$AO,6,FALSE)),(IF($X$1=8,(VLOOKUP(B364,'X8'!$B:$AO,6,FALSE)),(IF($X$1=9,(VLOOKUP(B364,'X9'!$B:$AO,6,FALSE)),(IF($X$1=10,(VLOOKUP(B364,'X10'!$B:$AO,6,FALSE)),(IF($X$1=11,(VLOOKUP(B364,'X11'!$B:$AO,6,FALSE)),(IF($X$1=12,(VLOOKUP(B364,'X12'!$B:$AO,6,FALSE)),(VLOOKUP(B364,'X13'!$B:$AO,6,FALSE))))))))))))))))))))))))))))=TRUE," ",(IF((IF($X$1=1,(VLOOKUP(B364,'X1'!$B:$AO,6,FALSE)),(IF($X$1=2,(VLOOKUP(B364,'X2'!$B:$AO,6,FALSE)),(IF($X$1=3,(VLOOKUP(B364,'X3'!$B:$AO,6,FALSE)),(IF($X$1=4,(VLOOKUP(B364,'X4'!$B:$AO,6,FALSE)),(IF($X$1=5,(VLOOKUP(B364,'X5'!$B:$AO,6,FALSE)),(IF($X$1=6,(VLOOKUP(B364,'X6'!$B:$AO,6,FALSE)),(IF($X$1=7,(VLOOKUP(B364,'X7'!$B:$AO,6,FALSE)),(IF($X$1=8,(VLOOKUP(B364,'X8'!$B:$AO,6,FALSE)),(IF($X$1=9,(VLOOKUP(B364,'X9'!$B:$AO,6,FALSE)),(IF($X$1=10,(VLOOKUP(B364,'X10'!$B:$AO,6,FALSE)),(IF($X$1=11,(VLOOKUP(B364,'X11'!$B:$AO,6,FALSE)),(IF($X$1=12,(VLOOKUP(B364,'X12'!$B:$AO,6,FALSE)),(VLOOKUP(B364,'X13'!$B:$AO,6,FALSE))))))))))))))))))))))))))=$V$1," ",(IF($X$1=1,(VLOOKUP(B364,'X1'!$B:$AO,6,FALSE)),(IF($X$1=2,(VLOOKUP(B364,'X2'!$B:$AO,6,FALSE)),(IF($X$1=3,(VLOOKUP(B364,'X3'!$B:$AO,6,FALSE)),(IF($X$1=4,(VLOOKUP(B364,'X4'!$B:$AO,6,FALSE)),(IF($X$1=5,(VLOOKUP(B364,'X5'!$B:$AO,6,FALSE)),(IF($X$1=6,(VLOOKUP(B364,'X6'!$B:$AO,6,FALSE)),(IF($X$1=7,(VLOOKUP(B364,'X7'!$B:$AO,6,FALSE)),(IF($X$1=8,(VLOOKUP(B364,'X8'!$B:$AO,6,FALSE)),(IF($X$1=9,(VLOOKUP(B364,'X9'!$B:$AO,6,FALSE)),(IF($X$1=10,(VLOOKUP(B364,'X10'!$B:$AO,6,FALSE)),(IF($X$1=11,(VLOOKUP(B364,'X11'!$B:$AO,6,FALSE)),(IF($X$1=12,(VLOOKUP(B364,'X12'!$B:$AO,6,FALSE)),(VLOOKUP(B364,'X13'!$B:$AO,6,FALSE)))))))))))))))))))))))))))))</f>
        <v xml:space="preserve"> </v>
      </c>
      <c r="G364" s="182" t="str">
        <f ca="1">IF(ISERROR(IF($X$1=1,(VLOOKUP(B364,'X1'!$B:$AZ,44,FALSE)),IF($X$1=2,(VLOOKUP(B364,'X2'!$B:$AZ,44,FALSE)),IF($X$1=3,(VLOOKUP(B364,'X3'!$B:$AZ,44,FALSE)),IF($X$1=4,(VLOOKUP(B364,'X4'!$B:$AZ,44,FALSE)),IF($X$1=5,(VLOOKUP(B364,'X5'!$B:$AZ,44,FALSE)),IF($X$1=6,(VLOOKUP(B364,'X6'!$B:$AZ,44,FALSE)),IF($X$1=7,(VLOOKUP(B364,'X7'!$B:$AZ,44,FALSE)),IF($X$1=8,(VLOOKUP(B364,'X8'!$B:$AZ,44,FALSE)),IF($X$1=9,(VLOOKUP(B364,'X9'!$B:$AZ,44,FALSE)),IF($X$1=10,(VLOOKUP(B364,'X10'!$B:$AZ,44,FALSE)),IF($X$1=11,(VLOOKUP(B364,'X11'!$B:$AZ,44,FALSE)),IF($X$1=12,(VLOOKUP(B364,'X12'!$B:$AZ,44,FALSE)),IF($X$1=13,(VLOOKUP(B364,'X13'!$B:$AZ,44,FALSE)),"B"))))))))))))))=TRUE," ",(IF($X$1=1,(VLOOKUP(B364,'X1'!$B:$AZ,44,FALSE)),IF($X$1=2,(VLOOKUP(B364,'X2'!$B:$AZ,44,FALSE)),IF($X$1=3,(VLOOKUP(B364,'X3'!$B:$AZ,44,FALSE)),IF($X$1=4,(VLOOKUP(B364,'X4'!$B:$AZ,44,FALSE)),IF($X$1=5,(VLOOKUP(B364,'X5'!$B:$AZ,44,FALSE)),IF($X$1=6,(VLOOKUP(B364,'X6'!$B:$AZ,44,FALSE)),IF($X$1=7,(VLOOKUP(B364,'X7'!$B:$AZ,44,FALSE)),IF($X$1=8,(VLOOKUP(B364,'X8'!$B:$AZ,44,FALSE)),IF($X$1=9,(VLOOKUP(B364,'X9'!$B:$AZ,44,FALSE)),IF($X$1=10,(VLOOKUP(B364,'X10'!$B:$AZ,44,FALSE)),IF($X$1=11,(VLOOKUP(B364,'X11'!$B:$AZ,44,FALSE)),IF($X$1=12,(VLOOKUP(B364,'X12'!$B:$AZ,44,FALSE)),IF($X$1=13,(VLOOKUP(B364,'X13'!$B:$AZ,44,FALSE)),"B")))))))))))))))</f>
        <v xml:space="preserve"> </v>
      </c>
      <c r="H364" s="182" t="str">
        <f ca="1">IF(ISERROR(IF($X$1=1,(VLOOKUP(B364,'X1'!$B:$AZ,8,FALSE)),IF($X$1=2,(VLOOKUP(B364,'X2'!$B:$AZ,8,FALSE)),IF($X$1=3,(VLOOKUP(B364,'X3'!$B:$AZ,8,FALSE)),IF($X$1=4,(VLOOKUP(B364,'X4'!$B:$AZ,8,FALSE)),IF($X$1=5,(VLOOKUP(B364,'X5'!$B:$AZ,8,FALSE)),IF($X$1=6,(VLOOKUP(B364,'X6'!$B:$AZ,8,FALSE)),IF($X$1=7,(VLOOKUP(B364,'X7'!$B:$AZ,8,FALSE)),IF($X$1=8,(VLOOKUP(B364,'X8'!$B:$AZ,8,FALSE)),IF($X$1=9,(VLOOKUP(B364,'X9'!$B:$AZ,8,FALSE)),IF($X$1=10,(VLOOKUP(B364,'X10'!$B:$AZ,8,FALSE)),IF($X$1=11,(VLOOKUP(B364,'X11'!$B:$AZ,8,FALSE)),IF($X$1=12,(VLOOKUP(B364,'X12'!$B:$AZ,8,FALSE)),IF($X$1=13,(VLOOKUP(B364,'X13'!$B:$AZ,8,FALSE)),"B"))))))))))))))=TRUE," ",(IF($X$1=1,(VLOOKUP(B364,'X1'!$B:$AZ,8,FALSE)),IF($X$1=2,(VLOOKUP(B364,'X2'!$B:$AZ,8,FALSE)),IF($X$1=3,(VLOOKUP(B364,'X3'!$B:$AZ,8,FALSE)),IF($X$1=4,(VLOOKUP(B364,'X4'!$B:$AZ,8,FALSE)),IF($X$1=5,(VLOOKUP(B364,'X5'!$B:$AZ,8,FALSE)),IF($X$1=6,(VLOOKUP(B364,'X6'!$B:$AZ,8,FALSE)),IF($X$1=7,(VLOOKUP(B364,'X7'!$B:$AZ,8,FALSE)),IF($X$1=8,(VLOOKUP(B364,'X8'!$B:$AZ,8,FALSE)),IF($X$1=9,(VLOOKUP(B364,'X9'!$B:$AZ,8,FALSE)),IF($X$1=10,(VLOOKUP(B364,'X10'!$B:$AZ,8,FALSE)),IF($X$1=11,(VLOOKUP(B364,'X11'!$B:$AZ,8,FALSE)),IF($X$1=12,(VLOOKUP(B364,'X12'!$B:$AZ,8,FALSE)),IF($X$1=13,(VLOOKUP(B364,'X13'!$B:$AZ,8,FALSE)),"B")))))))))))))))</f>
        <v xml:space="preserve"> </v>
      </c>
      <c r="I364" s="183" t="str">
        <f ca="1">IF(ISERROR(IF($X$1=1,(VLOOKUP(B364,'X1'!$B:$AZ,2,FALSE)),IF($X$1=2,(VLOOKUP(B364,'X2'!$B:$AZ,2,FALSE)),IF($X$1=3,(VLOOKUP(B364,'X3'!$B:$AZ,2,FALSE)),IF($X$1=4,(VLOOKUP(B364,'X4'!$B:$AZ,2,FALSE)),IF($X$1=5,(VLOOKUP(B364,'X5'!$B:$AZ,2,FALSE)),IF($X$1=6,(VLOOKUP(B364,'X6'!$B:$AZ,2,FALSE)),IF($X$1=7,(VLOOKUP(B364,'X7'!$B:$AZ,2,FALSE)),IF($X$1=8,(VLOOKUP(B364,'X8'!$B:$AZ,2,FALSE)),IF($X$1=9,(VLOOKUP(B364,'X9'!$B:$AZ,2,FALSE)),IF($X$1=10,(VLOOKUP(B364,'X10'!$B:$AZ,2,FALSE)),IF($X$1=11,(VLOOKUP(B364,'X11'!$B:$AZ,2,FALSE)),IF($X$1=12,(VLOOKUP(B364,'X12'!$B:$AZ,2,FALSE)),IF($X$1=13,(VLOOKUP(B364,'X13'!$B:$AZ,2,FALSE)),"B"))))))))))))))=TRUE," ",(IF($X$1=1,(VLOOKUP(B364,'X1'!$B:$AZ,2,FALSE)),IF($X$1=2,(VLOOKUP(B364,'X2'!$B:$AZ,2,FALSE)),IF($X$1=3,(VLOOKUP(B364,'X3'!$B:$AZ,2,FALSE)),IF($X$1=4,(VLOOKUP(B364,'X4'!$B:$AZ,2,FALSE)),IF($X$1=5,(VLOOKUP(B364,'X5'!$B:$AZ,2,FALSE)),IF($X$1=6,(VLOOKUP(B364,'X6'!$B:$AZ,2,FALSE)),IF($X$1=7,(VLOOKUP(B364,'X7'!$B:$AZ,2,FALSE)),IF($X$1=8,(VLOOKUP(B364,'X8'!$B:$AZ,2,FALSE)),IF($X$1=9,(VLOOKUP(B364,'X9'!$B:$AZ,2,FALSE)),IF($X$1=10,(VLOOKUP(B364,'X10'!$B:$AZ,2,FALSE)),IF($X$1=11,(VLOOKUP(B364,'X11'!$B:$AZ,2,FALSE)),IF($X$1=12,(VLOOKUP(B364,'X12'!$B:$AZ,2,FALSE)),IF($X$1=13,(VLOOKUP(B364,'X13'!$B:$AZ,2,FALSE)),"B")))))))))))))))</f>
        <v xml:space="preserve"> </v>
      </c>
      <c r="J364" s="183" t="str">
        <f ca="1">IF(ISERROR(IF($X$1=1,(VLOOKUP(B364,'X1'!$B:$AZ,3,FALSE)),IF($X$1=2,(VLOOKUP(B364,'X2'!$B:$AZ,3,FALSE)),IF($X$1=3,(VLOOKUP(B364,'X3'!$B:$AZ,3,FALSE)),IF($X$1=4,(VLOOKUP(B364,'X4'!$B:$AZ,3,FALSE)),IF($X$1=5,(VLOOKUP(B364,'X5'!$B:$AZ,3,FALSE)),IF($X$1=6,(VLOOKUP(B364,'X6'!$B:$AZ,3,FALSE)),IF($X$1=7,(VLOOKUP(B364,'X7'!$B:$AZ,3,FALSE)),IF($X$1=8,(VLOOKUP(B364,'X8'!$B:$AZ,3,FALSE)),IF($X$1=9,(VLOOKUP(B364,'X9'!$B:$AZ,3,FALSE)),IF($X$1=10,(VLOOKUP(B364,'X10'!$B:$AZ,3,FALSE)),IF($X$1=11,(VLOOKUP(B364,'X11'!$B:$AZ,3,FALSE)),IF($X$1=12,(VLOOKUP(B364,'X12'!$B:$AZ,3,FALSE)),IF($X$1=13,(VLOOKUP(B364,'X13'!$B:$AZ,3,FALSE)),"B"))))))))))))))=TRUE," ",(IF($X$1=1,(VLOOKUP(B364,'X1'!$B:$AZ,3,FALSE)),IF($X$1=2,(VLOOKUP(B364,'X2'!$B:$AZ,3,FALSE)),IF($X$1=3,(VLOOKUP(B364,'X3'!$B:$AZ,3,FALSE)),IF($X$1=4,(VLOOKUP(B364,'X4'!$B:$AZ,3,FALSE)),IF($X$1=5,(VLOOKUP(B364,'X5'!$B:$AZ,3,FALSE)),IF($X$1=6,(VLOOKUP(B364,'X6'!$B:$AZ,3,FALSE)),IF($X$1=7,(VLOOKUP(B364,'X7'!$B:$AZ,3,FALSE)),IF($X$1=8,(VLOOKUP(B364,'X8'!$B:$AZ,3,FALSE)),IF($X$1=9,(VLOOKUP(B364,'X9'!$B:$AZ,3,FALSE)),IF($X$1=10,(VLOOKUP(B364,'X10'!$B:$AZ,3,FALSE)),IF($X$1=11,(VLOOKUP(B364,'X11'!$B:$AZ,3,FALSE)),IF($X$1=12,(VLOOKUP(B364,'X12'!$B:$AZ,3,FALSE)),IF($X$1=13,(VLOOKUP(B364,'X13'!$B:$AZ,3,FALSE)),"B")))))))))))))))</f>
        <v xml:space="preserve"> </v>
      </c>
      <c r="K364" s="183" t="str">
        <f ca="1">IF(ISERROR(IF($X$1=1,(VLOOKUP(B364,'X1'!$B:$AZ,5,FALSE)),IF($X$1=2,(VLOOKUP(B364,'X2'!$B:$AZ,5,FALSE)),IF($X$1=3,(VLOOKUP(B364,'X3'!$B:$AZ,5,FALSE)),IF($X$1=4,(VLOOKUP(B364,'X4'!$B:$AZ,5,FALSE)),IF($X$1=5,(VLOOKUP(B364,'X5'!$B:$AZ,5,FALSE)),IF($X$1=6,(VLOOKUP(B364,'X6'!$B:$AZ,5,FALSE)),IF($X$1=7,(VLOOKUP(B364,'X7'!$B:$AZ,5,FALSE)),IF($X$1=8,(VLOOKUP(B364,'X8'!$B:$AZ,5,FALSE)),IF($X$1=9,(VLOOKUP(B364,'X9'!$B:$AZ,5,FALSE)),IF($X$1=10,(VLOOKUP(B364,'X10'!$B:$AZ,5,FALSE)),IF($X$1=11,(VLOOKUP(B364,'X11'!$B:$AZ,5,FALSE)),IF($X$1=12,(VLOOKUP(B364,'X12'!$B:$AZ,5,FALSE)),IF($X$1=13,(VLOOKUP(B364,'X13'!$B:$AZ,5,FALSE)),"B"))))))))))))))=TRUE," ",(IF($X$1=1,(VLOOKUP(B364,'X1'!$B:$AZ,5,FALSE)),IF($X$1=2,(VLOOKUP(B364,'X2'!$B:$AZ,5,FALSE)),IF($X$1=3,(VLOOKUP(B364,'X3'!$B:$AZ,5,FALSE)),IF($X$1=4,(VLOOKUP(B364,'X4'!$B:$AZ,5,FALSE)),IF($X$1=5,(VLOOKUP(B364,'X5'!$B:$AZ,5,FALSE)),IF($X$1=6,(VLOOKUP(B364,'X6'!$B:$AZ,5,FALSE)),IF($X$1=7,(VLOOKUP(B364,'X7'!$B:$AZ,5,FALSE)),IF($X$1=8,(VLOOKUP(B364,'X8'!$B:$AZ,5,FALSE)),IF($X$1=9,(VLOOKUP(B364,'X9'!$B:$AZ,5,FALSE)),IF($X$1=10,(VLOOKUP(B364,'X10'!$B:$AZ,5,FALSE)),IF($X$1=11,(VLOOKUP(B364,'X11'!$B:$AZ,5,FALSE)),IF($X$1=12,(VLOOKUP(B364,'X12'!$B:$AZ,5,FALSE)),IF($X$1=13,(VLOOKUP(B364,'X13'!$B:$AZ,5,FALSE)),"B")))))))))))))))</f>
        <v xml:space="preserve"> </v>
      </c>
      <c r="L364" s="184" t="str">
        <f ca="1">IF(ISERROR(IF($X$1=1,(VLOOKUP(B364,'X1'!$B:$AZ,9,FALSE)),IF($X$1=2,(VLOOKUP(B364,'X2'!$B:$AZ,9,FALSE)),IF($X$1=3,(VLOOKUP(B364,'X3'!$B:$AZ,9,FALSE)),IF($X$1=4,(VLOOKUP(B364,'X4'!$B:$AZ,9,FALSE)),IF($X$1=5,(VLOOKUP(B364,'X5'!$B:$AZ,9,FALSE)),IF($X$1=6,(VLOOKUP(B364,'X6'!$B:$AZ,9,FALSE)),IF($X$1=7,(VLOOKUP(B364,'X7'!$B:$AZ,9,FALSE)),IF($X$1=8,(VLOOKUP(B364,'X8'!$B:$AZ,9,FALSE)),IF($X$1=9,(VLOOKUP(B364,'X9'!$B:$AZ,9,FALSE)),IF($X$1=10,(VLOOKUP(B364,'X10'!$B:$AZ,9,FALSE)),IF($X$1=11,(VLOOKUP(B364,'X11'!$B:$AZ,9,FALSE)),IF($X$1=12,(VLOOKUP(B364,'X12'!$B:$AZ,9,FALSE)),IF($X$1=13,(VLOOKUP(B364,'X13'!$B:$AZ,9,FALSE)),"B"))))))))))))))=TRUE," ",(IF($X$1=1,(VLOOKUP(B364,'X1'!$B:$AZ,9,FALSE)),IF($X$1=2,(VLOOKUP(B364,'X2'!$B:$AZ,9,FALSE)),IF($X$1=3,(VLOOKUP(B364,'X3'!$B:$AZ,9,FALSE)),IF($X$1=4,(VLOOKUP(B364,'X4'!$B:$AZ,9,FALSE)),IF($X$1=5,(VLOOKUP(B364,'X5'!$B:$AZ,9,FALSE)),IF($X$1=6,(VLOOKUP(B364,'X6'!$B:$AZ,9,FALSE)),IF($X$1=7,(VLOOKUP(B364,'X7'!$B:$AZ,9,FALSE)),IF($X$1=8,(VLOOKUP(B364,'X8'!$B:$AZ,9,FALSE)),IF($X$1=9,(VLOOKUP(B364,'X9'!$B:$AZ,9,FALSE)),IF($X$1=10,(VLOOKUP(B364,'X10'!$B:$AZ,9,FALSE)),IF($X$1=11,(VLOOKUP(B364,'X11'!$B:$AZ,9,FALSE)),IF($X$1=12,(VLOOKUP(B364,'X12'!$B:$AZ,9,FALSE)),IF($X$1=13,(VLOOKUP(B364,'X13'!$B:$AZ,9,FALSE)),"B")))))))))))))))</f>
        <v xml:space="preserve"> </v>
      </c>
      <c r="M364" s="184" t="str">
        <f ca="1">IF(ISERROR(IF($X$1=1,(VLOOKUP(B364,'X1'!$B:$AZ,10,FALSE)),IF($X$1=2,(VLOOKUP(B364,'X2'!$B:$AZ,10,FALSE)),IF($X$1=3,(VLOOKUP(B364,'X3'!$B:$AZ,10,FALSE)),IF($X$1=4,(VLOOKUP(B364,'X4'!$B:$AZ,10,FALSE)),IF($X$1=5,(VLOOKUP(B364,'X5'!$B:$AZ,10,FALSE)),IF($X$1=6,(VLOOKUP(B364,'X6'!$B:$AZ,10,FALSE)),IF($X$1=7,(VLOOKUP(B364,'X7'!$B:$AZ,10,FALSE)),IF($X$1=8,(VLOOKUP(B364,'X8'!$B:$AZ,10,FALSE)),IF($X$1=9,(VLOOKUP(B364,'X9'!$B:$AZ,10,FALSE)),IF($X$1=10,(VLOOKUP(B364,'X10'!$B:$AZ,10,FALSE)),IF($X$1=11,(VLOOKUP(B364,'X11'!$B:$AZ,10,FALSE)),IF($X$1=12,(VLOOKUP(B364,'X12'!$B:$AZ,10,FALSE)),IF($X$1=13,(VLOOKUP(B364,'X13'!$B:$AZ,10,FALSE)),"B"))))))))))))))=TRUE," ",(IF($X$1=1,(VLOOKUP(B364,'X1'!$B:$AZ,10,FALSE)),IF($X$1=2,(VLOOKUP(B364,'X2'!$B:$AZ,10,FALSE)),IF($X$1=3,(VLOOKUP(B364,'X3'!$B:$AZ,10,FALSE)),IF($X$1=4,(VLOOKUP(B364,'X4'!$B:$AZ,10,FALSE)),IF($X$1=5,(VLOOKUP(B364,'X5'!$B:$AZ,10,FALSE)),IF($X$1=6,(VLOOKUP(B364,'X6'!$B:$AZ,10,FALSE)),IF($X$1=7,(VLOOKUP(B364,'X7'!$B:$AZ,10,FALSE)),IF($X$1=8,(VLOOKUP(B364,'X8'!$B:$AZ,10,FALSE)),IF($X$1=9,(VLOOKUP(B364,'X9'!$B:$AZ,10,FALSE)),IF($X$1=10,(VLOOKUP(B364,'X10'!$B:$AZ,10,FALSE)),IF($X$1=11,(VLOOKUP(B364,'X11'!$B:$AZ,10,FALSE)),IF($X$1=12,(VLOOKUP(B364,'X12'!$B:$AZ,10,FALSE)),IF($X$1=13,(VLOOKUP(B364,'X13'!$B:$AZ,10,FALSE)),"B")))))))))))))))</f>
        <v xml:space="preserve"> </v>
      </c>
      <c r="N364" s="185" t="str">
        <f ca="1">IF(ISERROR(IF($X$1=1,(VLOOKUP(B364,'X1'!$B:$AZ,45,FALSE)),IF($X$1=2,(VLOOKUP(B364,'X2'!$B:$AZ,45,FALSE)),IF($X$1=3,(VLOOKUP(B364,'X3'!$B:$AZ,45,FALSE)),IF($X$1=4,(VLOOKUP(B364,'X4'!$B:$AZ,45,FALSE)),IF($X$1=5,(VLOOKUP(B364,'X5'!$B:$AZ,45,FALSE)),IF($X$1=6,(VLOOKUP(B364,'X6'!$B:$AZ,45,FALSE)),IF($X$1=7,(VLOOKUP(B364,'X7'!$B:$AZ,45,FALSE)),IF($X$1=8,(VLOOKUP(B364,'X8'!$B:$AZ,45,FALSE)),IF($X$1=9,(VLOOKUP(B364,'X9'!$B:$AZ,45,FALSE)),IF($X$1=10,(VLOOKUP(B364,'X10'!$B:$AZ,45,FALSE)),IF($X$1=11,(VLOOKUP(B364,'X11'!$B:$AZ,45,FALSE)),IF($X$1=12,(VLOOKUP(B364,'X12'!$B:$AZ,45,FALSE)),IF($X$1=13,(VLOOKUP(B364,'X13'!$B:$AZ,45,FALSE)),"B"))))))))))))))=TRUE," ",(IF($X$1=1,(VLOOKUP(B364,'X1'!$B:$AZ,45,FALSE)),IF($X$1=2,(VLOOKUP(B364,'X2'!$B:$AZ,45,FALSE)),IF($X$1=3,(VLOOKUP(B364,'X3'!$B:$AZ,45,FALSE)),IF($X$1=4,(VLOOKUP(B364,'X4'!$B:$AZ,45,FALSE)),IF($X$1=5,(VLOOKUP(B364,'X5'!$B:$AZ,45,FALSE)),IF($X$1=6,(VLOOKUP(B364,'X6'!$B:$AZ,45,FALSE)),IF($X$1=7,(VLOOKUP(B364,'X7'!$B:$AZ,45,FALSE)),IF($X$1=8,(VLOOKUP(B364,'X8'!$B:$AZ,45,FALSE)),IF($X$1=9,(VLOOKUP(B364,'X9'!$B:$AZ,45,FALSE)),IF($X$1=10,(VLOOKUP(B364,'X10'!$B:$AZ,45,FALSE)),IF($X$1=11,(VLOOKUP(B364,'X11'!$B:$AZ,45,FALSE)),IF($X$1=12,(VLOOKUP(B364,'X12'!$B:$AZ,45,FALSE)),IF($X$1=13,(VLOOKUP(B364,'X13'!$B:$AZ,45,FALSE)),"B")))))))))))))))</f>
        <v xml:space="preserve"> </v>
      </c>
      <c r="O364" s="184" t="str">
        <f ca="1">IF(ISERROR(IF($X$1=1,(VLOOKUP(B364,'X1'!$B:$AZ,11,FALSE)),IF($X$1=2,(VLOOKUP(B364,'X2'!$B:$AZ,11,FALSE)),IF($X$1=3,(VLOOKUP(B364,'X3'!$B:$AZ,11,FALSE)),IF($X$1=4,(VLOOKUP(B364,'X4'!$B:$AZ,11,FALSE)),IF($X$1=5,(VLOOKUP(B364,'X5'!$B:$AZ,11,FALSE)),IF($X$1=6,(VLOOKUP(B364,'X6'!$B:$AZ,11,FALSE)),IF($X$1=7,(VLOOKUP(B364,'X7'!$B:$AZ,11,FALSE)),IF($X$1=8,(VLOOKUP(B364,'X8'!$B:$AZ,11,FALSE)),IF($X$1=9,(VLOOKUP(B364,'X9'!$B:$AZ,11,FALSE)),IF($X$1=10,(VLOOKUP(B364,'X10'!$B:$AZ,11,FALSE)),IF($X$1=11,(VLOOKUP(B364,'X11'!$B:$AZ,11,FALSE)),IF($X$1=12,(VLOOKUP(B364,'X12'!$B:$AZ,11,FALSE)),IF($X$1=13,(VLOOKUP(B364,'X13'!$B:$AZ,11,FALSE)),"B"))))))))))))))=TRUE," ",(IF($X$1=1,(VLOOKUP(B364,'X1'!$B:$AZ,11,FALSE)),IF($X$1=2,(VLOOKUP(B364,'X2'!$B:$AZ,11,FALSE)),IF($X$1=3,(VLOOKUP(B364,'X3'!$B:$AZ,11,FALSE)),IF($X$1=4,(VLOOKUP(B364,'X4'!$B:$AZ,11,FALSE)),IF($X$1=5,(VLOOKUP(B364,'X5'!$B:$AZ,11,FALSE)),IF($X$1=6,(VLOOKUP(B364,'X6'!$B:$AZ,11,FALSE)),IF($X$1=7,(VLOOKUP(B364,'X7'!$B:$AZ,11,FALSE)),IF($X$1=8,(VLOOKUP(B364,'X8'!$B:$AZ,11,FALSE)),IF($X$1=9,(VLOOKUP(B364,'X9'!$B:$AZ,11,FALSE)),IF($X$1=10,(VLOOKUP(B364,'X10'!$B:$AZ,11,FALSE)),IF($X$1=11,(VLOOKUP(B364,'X11'!$B:$AZ,11,FALSE)),IF($X$1=12,(VLOOKUP(B364,'X12'!$B:$AZ,11,FALSE)),IF($X$1=13,(VLOOKUP(B364,'X13'!$B:$AZ,11,FALSE)),"B")))))))))))))))</f>
        <v xml:space="preserve"> </v>
      </c>
      <c r="P364" s="184" t="str">
        <f ca="1">IF(ISERROR(IF($X$1=1,(VLOOKUP(B364,'X1'!$B:$AZ,12,FALSE)),IF($X$1=2,(VLOOKUP(B364,'X2'!$B:$AZ,12,FALSE)),IF($X$1=3,(VLOOKUP(B364,'X3'!$B:$AZ,12,FALSE)),IF($X$1=4,(VLOOKUP(B364,'X4'!$B:$AZ,12,FALSE)),IF($X$1=5,(VLOOKUP(B364,'X5'!$B:$AZ,12,FALSE)),IF($X$1=6,(VLOOKUP(B364,'X6'!$B:$AZ,12,FALSE)),IF($X$1=7,(VLOOKUP(B364,'X7'!$B:$AZ,12,FALSE)),IF($X$1=8,(VLOOKUP(B364,'X8'!$B:$AZ,12,FALSE)),IF($X$1=9,(VLOOKUP(B364,'X9'!$B:$AZ,12,FALSE)),IF($X$1=10,(VLOOKUP(B364,'X10'!$B:$AZ,12,FALSE)),IF($X$1=11,(VLOOKUP(B364,'X11'!$B:$AZ,12,FALSE)),IF($X$1=12,(VLOOKUP(B364,'X12'!$B:$AZ,12,FALSE)),IF($X$1=13,(VLOOKUP(B364,'X13'!$B:$AZ,12,FALSE)),"B"))))))))))))))=TRUE," ",(IF($X$1=1,(VLOOKUP(B364,'X1'!$B:$AZ,12,FALSE)),IF($X$1=2,(VLOOKUP(B364,'X2'!$B:$AZ,12,FALSE)),IF($X$1=3,(VLOOKUP(B364,'X3'!$B:$AZ,12,FALSE)),IF($X$1=4,(VLOOKUP(B364,'X4'!$B:$AZ,12,FALSE)),IF($X$1=5,(VLOOKUP(B364,'X5'!$B:$AZ,12,FALSE)),IF($X$1=6,(VLOOKUP(B364,'X6'!$B:$AZ,12,FALSE)),IF($X$1=7,(VLOOKUP(B364,'X7'!$B:$AZ,12,FALSE)),IF($X$1=8,(VLOOKUP(B364,'X8'!$B:$AZ,12,FALSE)),IF($X$1=9,(VLOOKUP(B364,'X9'!$B:$AZ,12,FALSE)),IF($X$1=10,(VLOOKUP(B364,'X10'!$B:$AZ,12,FALSE)),IF($X$1=11,(VLOOKUP(B364,'X11'!$B:$AZ,12,FALSE)),IF($X$1=12,(VLOOKUP(B364,'X12'!$B:$AZ,12,FALSE)),IF($X$1=13,(VLOOKUP(B364,'X13'!$B:$AZ,12,FALSE)),"B")))))))))))))))</f>
        <v xml:space="preserve"> </v>
      </c>
      <c r="Q364" s="185" t="str">
        <f ca="1">IF(ISERROR(IF($X$1=1,(VLOOKUP(B364,'X1'!$B:$AZ,46,FALSE)),IF($X$1=2,(VLOOKUP(B364,'X2'!$B:$AZ,46,FALSE)),IF($X$1=3,(VLOOKUP(B364,'X3'!$B:$AZ,46,FALSE)),IF($X$1=4,(VLOOKUP(B364,'X4'!$B:$AZ,46,FALSE)),IF($X$1=5,(VLOOKUP(B364,'X5'!$B:$AZ,46,FALSE)),IF($X$1=6,(VLOOKUP(B364,'X6'!$B:$AZ,46,FALSE)),IF($X$1=7,(VLOOKUP(B364,'X7'!$B:$AZ,46,FALSE)),IF($X$1=8,(VLOOKUP(B364,'X8'!$B:$AZ,46,FALSE)),IF($X$1=9,(VLOOKUP(B364,'X9'!$B:$AZ,46,FALSE)),IF($X$1=10,(VLOOKUP(B364,'X10'!$B:$AZ,46,FALSE)),IF($X$1=11,(VLOOKUP(B364,'X11'!$B:$AZ,46,FALSE)),IF($X$1=12,(VLOOKUP(B364,'X12'!$B:$AZ,46,FALSE)),IF($X$1=13,(VLOOKUP(B364,'X13'!$B:$AZ,46,FALSE)),"B"))))))))))))))=TRUE," ",(IF($X$1=1,(VLOOKUP(B364,'X1'!$B:$AZ,46,FALSE)),IF($X$1=2,(VLOOKUP(B364,'X2'!$B:$AZ,46,FALSE)),IF($X$1=3,(VLOOKUP(B364,'X3'!$B:$AZ,46,FALSE)),IF($X$1=4,(VLOOKUP(B364,'X4'!$B:$AZ,46,FALSE)),IF($X$1=5,(VLOOKUP(B364,'X5'!$B:$AZ,46,FALSE)),IF($X$1=6,(VLOOKUP(B364,'X6'!$B:$AZ,46,FALSE)),IF($X$1=7,(VLOOKUP(B364,'X7'!$B:$AZ,46,FALSE)),IF($X$1=8,(VLOOKUP(B364,'X8'!$B:$AZ,46,FALSE)),IF($X$1=9,(VLOOKUP(B364,'X9'!$B:$AZ,46,FALSE)),IF($X$1=10,(VLOOKUP(B364,'X10'!$B:$AZ,46,FALSE)),IF($X$1=11,(VLOOKUP(B364,'X11'!$B:$AZ,46,FALSE)),IF($X$1=12,(VLOOKUP(B364,'X12'!$B:$AZ,46,FALSE)),IF($X$1=13,(VLOOKUP(B364,'X13'!$B:$AZ,46,FALSE)),"B")))))))))))))))</f>
        <v xml:space="preserve"> </v>
      </c>
      <c r="R364" s="185" t="str">
        <f ca="1">IF(ISERROR(IF($X$1=1,(VLOOKUP(B364,'X1'!$B:$AZ,15,FALSE)),IF($X$1=2,(VLOOKUP(B364,'X2'!$B:$AZ,15,FALSE)),IF($X$1=3,(VLOOKUP(B364,'X3'!$B:$AZ,15,FALSE)),IF($X$1=4,(VLOOKUP(B364,'X4'!$B:$AZ,15,FALSE)),IF($X$1=5,(VLOOKUP(B364,'X5'!$B:$AZ,15,FALSE)),IF($X$1=6,(VLOOKUP(B364,'X6'!$B:$AZ,15,FALSE)),IF($X$1=7,(VLOOKUP(B364,'X7'!$B:$AZ,15,FALSE)),IF($X$1=8,(VLOOKUP(B364,'X8'!$B:$AZ,15,FALSE)),IF($X$1=9,(VLOOKUP(B364,'X9'!$B:$AZ,15,FALSE)),IF($X$1=10,(VLOOKUP(B364,'X10'!$B:$AZ,15,FALSE)),IF($X$1=11,(VLOOKUP(B364,'X11'!$B:$AZ,15,FALSE)),IF($X$1=12,(VLOOKUP(B364,'X12'!$B:$AZ,15,FALSE)),IF($X$1=13,(VLOOKUP(B364,'X13'!$B:$AZ,15,FALSE)),"B"))))))))))))))=TRUE," ",(IF($X$1=1,(VLOOKUP(B364,'X1'!$B:$AZ,15,FALSE)),IF($X$1=2,(VLOOKUP(B364,'X2'!$B:$AZ,15,FALSE)),IF($X$1=3,(VLOOKUP(B364,'X3'!$B:$AZ,15,FALSE)),IF($X$1=4,(VLOOKUP(B364,'X4'!$B:$AZ,15,FALSE)),IF($X$1=5,(VLOOKUP(B364,'X5'!$B:$AZ,15,FALSE)),IF($X$1=6,(VLOOKUP(B364,'X6'!$B:$AZ,15,FALSE)),IF($X$1=7,(VLOOKUP(B364,'X7'!$B:$AZ,15,FALSE)),IF($X$1=8,(VLOOKUP(B364,'X8'!$B:$AZ,15,FALSE)),IF($X$1=9,(VLOOKUP(B364,'X9'!$B:$AZ,15,FALSE)),IF($X$1=10,(VLOOKUP(B364,'X10'!$B:$AZ,15,FALSE)),IF($X$1=11,(VLOOKUP(B364,'X11'!$B:$AZ,15,FALSE)),IF($X$1=12,(VLOOKUP(B364,'X12'!$B:$AZ,15,FALSE)),IF($X$1=13,(VLOOKUP(B364,'X13'!$B:$AZ,15,FALSE)),"B")))))))))))))))</f>
        <v xml:space="preserve"> </v>
      </c>
      <c r="S364" s="185" t="str">
        <f ca="1">IF(ISERROR(IF((IF($X$1=1,(VLOOKUP(B364,'X1'!$B:$AZ,14,FALSE)),(IF($X$1=2,(VLOOKUP(B364,'X2'!$B:$AZ,14,FALSE)),(IF($X$1=3,(VLOOKUP(B364,'X3'!$B:$AZ,14,FALSE)),(IF($X$1=4,(VLOOKUP(B364,'X4'!$B:$AZ,14,FALSE)),(IF($X$1=5,(VLOOKUP(B364,'X5'!$B:$AZ,14,FALSE)),(IF($X$1=6,(VLOOKUP(B364,'X6'!$B:$AZ,14,FALSE)),(IF($X$1=7,(VLOOKUP(B364,'X7'!$B:$AZ,14,FALSE)),(IF($X$1=8,(VLOOKUP(B364,'X8'!$B:$AZ,14,FALSE)),(IF($X$1=9,(VLOOKUP(B364,'X9'!$B:$AZ,14,FALSE)),(IF($X$1=10,(VLOOKUP(B364,'X10'!$B:$AZ,14,FALSE)),(IF($X$1=11,(VLOOKUP(B364,'X11'!$B:$AZ,14,FALSE)),(IF($X$1=12,(VLOOKUP(B364,'X12'!$B:$AZ,14,FALSE)),(VLOOKUP(B364,'X13'!$B:$AZ,14,FALSE))))))))))))))))))))))))))=$V$1," ",(IF($X$1=1,(VLOOKUP(B364,'X1'!$B:$AZ,14,FALSE)),(IF($X$1=2,(VLOOKUP(B364,'X2'!$B:$AZ,14,FALSE)),(IF($X$1=3,(VLOOKUP(B364,'X3'!$B:$AZ,14,FALSE)),(IF($X$1=4,(VLOOKUP(B364,'X4'!$B:$AZ,14,FALSE)),(IF($X$1=5,(VLOOKUP(B364,'X5'!$B:$AZ,14,FALSE)),(IF($X$1=6,(VLOOKUP(B364,'X6'!$B:$AZ,14,FALSE)),(IF($X$1=7,(VLOOKUP(B364,'X7'!$B:$AZ,14,FALSE)),(IF($X$1=8,(VLOOKUP(B364,'X8'!$B:$AZ,14,FALSE)),(IF($X$1=9,(VLOOKUP(B364,'X9'!$B:$AZ,14,FALSE)),(IF($X$1=10,(VLOOKUP(B364,'X10'!$B:$AZ,14,FALSE)),(IF($X$1=11,(VLOOKUP(B364,'X11'!$B:$AZ,14,FALSE)),(IF($X$1=12,(VLOOKUP(B364,'X12'!$B:$AZ,14,FALSE)),(VLOOKUP(B364,'X13'!$B:$AZ,14,FALSE))))))))))))))))))))))))))))=TRUE," ",(IF((IF($X$1=1,(VLOOKUP(B364,'X1'!$B:$AZ,14,FALSE)),(IF($X$1=2,(VLOOKUP(B364,'X2'!$B:$AZ,14,FALSE)),(IF($X$1=3,(VLOOKUP(B364,'X3'!$B:$AZ,14,FALSE)),(IF($X$1=4,(VLOOKUP(B364,'X4'!$B:$AZ,14,FALSE)),(IF($X$1=5,(VLOOKUP(B364,'X5'!$B:$AZ,14,FALSE)),(IF($X$1=6,(VLOOKUP(B364,'X6'!$B:$AZ,14,FALSE)),(IF($X$1=7,(VLOOKUP(B364,'X7'!$B:$AZ,14,FALSE)),(IF($X$1=8,(VLOOKUP(B364,'X8'!$B:$AZ,14,FALSE)),(IF($X$1=9,(VLOOKUP(B364,'X9'!$B:$AZ,14,FALSE)),(IF($X$1=10,(VLOOKUP(B364,'X10'!$B:$AZ,14,FALSE)),(IF($X$1=11,(VLOOKUP(B364,'X11'!$B:$AZ,14,FALSE)),(IF($X$1=12,(VLOOKUP(B364,'X12'!$B:$AZ,14,FALSE)),(VLOOKUP(B364,'X13'!$B:$AZ,14,FALSE))))))))))))))))))))))))))=$V$1," ",(IF($X$1=1,(VLOOKUP(B364,'X1'!$B:$AZ,14,FALSE)),(IF($X$1=2,(VLOOKUP(B364,'X2'!$B:$AZ,14,FALSE)),(IF($X$1=3,(VLOOKUP(B364,'X3'!$B:$AZ,14,FALSE)),(IF($X$1=4,(VLOOKUP(B364,'X4'!$B:$AZ,14,FALSE)),(IF($X$1=5,(VLOOKUP(B364,'X5'!$B:$AZ,14,FALSE)),(IF($X$1=6,(VLOOKUP(B364,'X6'!$B:$AZ,14,FALSE)),(IF($X$1=7,(VLOOKUP(B364,'X7'!$B:$AZ,14,FALSE)),(IF($X$1=8,(VLOOKUP(B364,'X8'!$B:$AZ,14,FALSE)),(IF($X$1=9,(VLOOKUP(B364,'X9'!$B:$AZ,14,FALSE)),(IF($X$1=10,(VLOOKUP(B364,'X10'!$B:$AZ,14,FALSE)),(IF($X$1=11,(VLOOKUP(B364,'X11'!$B:$AZ,14,FALSE)),(IF($X$1=12,(VLOOKUP(B364,'X12'!$B:$AZ,14,FALSE)),(VLOOKUP(B364,'X13'!$B:$AZ,14,FALSE)))))))))))))))))))))))))))))</f>
        <v xml:space="preserve"> </v>
      </c>
    </row>
    <row r="365" spans="1:19" ht="14.1" customHeight="1" x14ac:dyDescent="0.2">
      <c r="A365" s="156" t="s">
        <v>1058</v>
      </c>
      <c r="B365" s="122" t="str">
        <f>IF(ISERROR(IF($U$16=1,(VLOOKUP(A365,$AC$89:$AH$125,2,FALSE)),IF((IF($X$1=1,'X1'!B324,(IF($X$1=2,'X2'!B324,(IF($X$1=3,'X3'!B324,(IF($X$1=4,'X4'!B324,(IF($X$1=5,'X5'!B324,(IF($X$1=6,'X6'!B324,(IF($X$1=7,'X7'!B324,(IF($X$1=8,'X8'!B324,(IF($X$1=9,'X9'!B324,(IF($X$1=10,'X10'!B324,(IF($X$1=11,'X11'!B324,(IF($X$1=12,'X12'!B324,'X13'!B324))))))))))))))))))))))))="","",(IF($X$1=1,'X1'!B324,(IF($X$1=2,'X2'!B324,(IF($X$1=3,'X3'!B324,(IF($X$1=4,'X4'!B324,(IF($X$1=5,'X5'!B324,(IF($X$1=6,'X6'!B324,(IF($X$1=7,'X7'!B324,(IF($X$1=8,'X8'!B324,(IF($X$1=9,'X9'!B324,(IF($X$1=10,'X10'!B324,(IF($X$1=11,'X11'!B324,(IF($X$1=12,'X12'!B324,'X13'!B324)))))))))))))))))))))))))))=TRUE," ",(IF($U$16=1,(VLOOKUP(A365,$AC$89:$AH$125,2,FALSE)),IF((IF($X$1=1,'X1'!B324,(IF($X$1=2,'X2'!B324,(IF($X$1=3,'X3'!B324,(IF($X$1=4,'X4'!B324,(IF($X$1=5,'X5'!B324,(IF($X$1=6,'X6'!B324,(IF($X$1=7,'X7'!B324,(IF($X$1=8,'X8'!B324,(IF($X$1=9,'X9'!B324,(IF($X$1=10,'X10'!B324,(IF($X$1=11,'X11'!B324,(IF($X$1=12,'X12'!B324,'X13'!B324))))))))))))))))))))))))="","",(IF($X$1=1,'X1'!B324,(IF($X$1=2,'X2'!B324,(IF($X$1=3,'X3'!B324,(IF($X$1=4,'X4'!B324,(IF($X$1=5,'X5'!B324,(IF($X$1=6,'X6'!B324,(IF($X$1=7,'X7'!B324,(IF($X$1=8,'X8'!B324,(IF($X$1=9,'X9'!B324,(IF($X$1=10,'X10'!B324,(IF($X$1=11,'X11'!B324,(IF($X$1=12,'X12'!B324,'X13'!B324))))))))))))))))))))))))))))</f>
        <v/>
      </c>
      <c r="C365" s="181" t="str">
        <f ca="1">IF(ISERROR(IF($X$1=1,(VLOOKUP(B365,'X1'!$B:$AZ,47,FALSE)),IF($X$1=2,(VLOOKUP(B365,'X2'!$B:$AZ,47,FALSE)),IF($X$1=3,(VLOOKUP(B365,'X3'!$B:$AZ,47,FALSE)),IF($X$1=4,(VLOOKUP(B365,'X4'!$B:$AZ,47,FALSE)),IF($X$1=5,(VLOOKUP(B365,'X5'!$B:$AZ,47,FALSE)),IF($X$1=6,(VLOOKUP(B365,'X6'!$B:$AZ,47,FALSE)),IF($X$1=7,(VLOOKUP(B365,'X7'!$B:$AZ,47,FALSE)),IF($X$1=8,(VLOOKUP(B365,'X8'!$B:$AZ,47,FALSE)),IF($X$1=9,(VLOOKUP(B365,'X9'!$B:$AZ,47,FALSE)),IF($X$1=10,(VLOOKUP(B365,'X10'!$B:$AZ,47,FALSE)),IF($X$1=11,(VLOOKUP(B365,'X11'!$B:$AZ,47,FALSE)),IF($X$1=12,(VLOOKUP(B365,'X12'!$B:$AZ,47,FALSE)),IF($X$1=13,(VLOOKUP(B365,'X13'!$B:$AZ,47,FALSE)),"B"))))))))))))))=TRUE," ",(IF($X$1=1,(VLOOKUP(B365,'X1'!$B:$AZ,47,FALSE)),IF($X$1=2,(VLOOKUP(B365,'X2'!$B:$AZ,47,FALSE)),IF($X$1=3,(VLOOKUP(B365,'X3'!$B:$AZ,47,FALSE)),IF($X$1=4,(VLOOKUP(B365,'X4'!$B:$AZ,47,FALSE)),IF($X$1=5,(VLOOKUP(B365,'X5'!$B:$AZ,47,FALSE)),IF($X$1=6,(VLOOKUP(B365,'X6'!$B:$AZ,47,FALSE)),IF($X$1=7,(VLOOKUP(B365,'X7'!$B:$AZ,47,FALSE)),IF($X$1=8,(VLOOKUP(B365,'X8'!$B:$AZ,47,FALSE)),IF($X$1=9,(VLOOKUP(B365,'X9'!$B:$AZ,47,FALSE)),IF($X$1=10,(VLOOKUP(B365,'X10'!$B:$AZ,47,FALSE)),IF($X$1=11,(VLOOKUP(B365,'X11'!$B:$AZ,47,FALSE)),IF($X$1=12,(VLOOKUP(B365,'X12'!$B:$AZ,47,FALSE)),IF($X$1=13,(VLOOKUP(B365,'X13'!$B:$AZ,47,FALSE)),"B")))))))))))))))</f>
        <v xml:space="preserve"> </v>
      </c>
      <c r="D365" s="181" t="str">
        <f ca="1">IF(ISERROR(IF($X$1=1,(VLOOKUP(B365,'X1'!$B:$AP,41,FALSE)),IF($X$1=2,(VLOOKUP(B365,'X2'!$B:$AP,41,FALSE)),IF($X$1=3,(VLOOKUP(B365,'X3'!$B:$AP,41,FALSE)),IF($X$1=4,(VLOOKUP(B365,'X4'!$B:$AP,41,FALSE)),IF($X$1=5,(VLOOKUP(B365,'X5'!$B:$AP,41,FALSE)),IF($X$1=6,(VLOOKUP(B365,'X6'!$B:$AP,41,FALSE)),IF($X$1=7,(VLOOKUP(B365,'X7'!$B:$AP,41,FALSE)),IF($X$1=8,(VLOOKUP(B365,'X8'!$B:$AP,41,FALSE)),IF($X$1=9,(VLOOKUP(B365,'X9'!$B:$AP,41,FALSE)),IF($X$1=10,(VLOOKUP(B365,'X10'!$B:$AP,41,FALSE)),IF($X$1=11,(VLOOKUP(B365,'X11'!$B:$AP,41,FALSE)),IF($X$1=12,(VLOOKUP(B365,'X12'!$B:$AP,41,FALSE)),IF($X$1=13,(VLOOKUP(B365,'X13'!$B:$AP,41,FALSE)),"B"))))))))))))))=TRUE," ",(IF($X$1=1,(VLOOKUP(B365,'X1'!$B:$AP,41,FALSE)),IF($X$1=2,(VLOOKUP(B365,'X2'!$B:$AP,41,FALSE)),IF($X$1=3,(VLOOKUP(B365,'X3'!$B:$AP,41,FALSE)),IF($X$1=4,(VLOOKUP(B365,'X4'!$B:$AP,41,FALSE)),IF($X$1=5,(VLOOKUP(B365,'X5'!$B:$AP,41,FALSE)),IF($X$1=6,(VLOOKUP(B365,'X6'!$B:$AP,41,FALSE)),IF($X$1=7,(VLOOKUP(B365,'X7'!$B:$AP,41,FALSE)),IF($X$1=8,(VLOOKUP(B365,'X8'!$B:$AP,41,FALSE)),IF($X$1=9,(VLOOKUP(B365,'X9'!$B:$AP,41,FALSE)),IF($X$1=10,(VLOOKUP(B365,'X10'!$B:$AP,41,FALSE)),IF($X$1=11,(VLOOKUP(B365,'X11'!$B:$AP,41,FALSE)),IF($X$1=12,(VLOOKUP(B365,'X12'!$B:$AP,41,FALSE)),IF($X$1=13,(VLOOKUP(B365,'X13'!$B:$AP,41,FALSE)),"B")))))))))))))))</f>
        <v xml:space="preserve"> </v>
      </c>
      <c r="E365" s="182" t="str">
        <f ca="1">IF(ISERROR(IF($X$1=1,(VLOOKUP(B365,'X1'!$B:$AP,7,FALSE)),IF($X$1=2,(VLOOKUP(B365,'X2'!$B:$AP,7,FALSE)),IF($X$1=3,(VLOOKUP(B365,'X3'!$B:$AP,7,FALSE)),IF($X$1=4,(VLOOKUP(B365,'X4'!$B:$AP,7,FALSE)),IF($X$1=5,(VLOOKUP(B365,'X5'!$B:$AP,7,FALSE)),IF($X$1=6,(VLOOKUP(B365,'X6'!$B:$AP,7,FALSE)),IF($X$1=7,(VLOOKUP(B365,'X7'!$B:$AP,7,FALSE)),IF($X$1=8,(VLOOKUP(B365,'X8'!$B:$AP,7,FALSE)),IF($X$1=9,(VLOOKUP(B365,'X9'!$B:$AP,7,FALSE)),IF($X$1=10,(VLOOKUP(B365,'X10'!$B:$AP,7,FALSE)),IF($X$1=11,(VLOOKUP(B365,'X11'!$B:$AP,7,FALSE)),IF($X$1=12,(VLOOKUP(B365,'X12'!$B:$AP,7,FALSE)),IF($X$1=13,(VLOOKUP(B365,'X13'!$B:$AP,7,FALSE)),"B"))))))))))))))=TRUE," ",(IF($X$1=1,(VLOOKUP(B365,'X1'!$B:$AP,7,FALSE)),IF($X$1=2,(VLOOKUP(B365,'X2'!$B:$AP,7,FALSE)),IF($X$1=3,(VLOOKUP(B365,'X3'!$B:$AP,7,FALSE)),IF($X$1=4,(VLOOKUP(B365,'X4'!$B:$AP,7,FALSE)),IF($X$1=5,(VLOOKUP(B365,'X5'!$B:$AP,7,FALSE)),IF($X$1=6,(VLOOKUP(B365,'X6'!$B:$AP,7,FALSE)),IF($X$1=7,(VLOOKUP(B365,'X7'!$B:$AP,7,FALSE)),IF($X$1=8,(VLOOKUP(B365,'X8'!$B:$AP,7,FALSE)),IF($X$1=9,(VLOOKUP(B365,'X9'!$B:$AP,7,FALSE)),IF($X$1=10,(VLOOKUP(B365,'X10'!$B:$AP,7,FALSE)),IF($X$1=11,(VLOOKUP(B365,'X11'!$B:$AP,7,FALSE)),IF($X$1=12,(VLOOKUP(B365,'X12'!$B:$AP,7,FALSE)),IF($X$1=13,(VLOOKUP(B365,'X13'!$B:$AP,7,FALSE)),"B")))))))))))))))</f>
        <v xml:space="preserve"> </v>
      </c>
      <c r="F365" s="182" t="str">
        <f ca="1">IF(ISERROR(IF((IF($X$1=1,(VLOOKUP(B365,'X1'!$B:$AO,6,FALSE)),(IF($X$1=2,(VLOOKUP(B365,'X2'!$B:$AO,6,FALSE)),(IF($X$1=3,(VLOOKUP(B365,'X3'!$B:$AO,6,FALSE)),(IF($X$1=4,(VLOOKUP(B365,'X4'!$B:$AO,6,FALSE)),(IF($X$1=5,(VLOOKUP(B365,'X5'!$B:$AO,6,FALSE)),(IF($X$1=6,(VLOOKUP(B365,'X6'!$B:$AO,6,FALSE)),(IF($X$1=7,(VLOOKUP(B365,'X7'!$B:$AO,6,FALSE)),(IF($X$1=8,(VLOOKUP(B365,'X8'!$B:$AO,6,FALSE)),(IF($X$1=9,(VLOOKUP(B365,'X9'!$B:$AO,6,FALSE)),(IF($X$1=10,(VLOOKUP(B365,'X10'!$B:$AO,6,FALSE)),(IF($X$1=11,(VLOOKUP(B365,'X11'!$B:$AO,6,FALSE)),(IF($X$1=12,(VLOOKUP(B365,'X12'!$B:$AO,6,FALSE)),(VLOOKUP(B365,'X13'!$B:$AO,6,FALSE))))))))))))))))))))))))))=$V$1," ",(IF($X$1=1,(VLOOKUP(B365,'X1'!$B:$AO,6,FALSE)),(IF($X$1=2,(VLOOKUP(B365,'X2'!$B:$AO,6,FALSE)),(IF($X$1=3,(VLOOKUP(B365,'X3'!$B:$AO,6,FALSE)),(IF($X$1=4,(VLOOKUP(B365,'X4'!$B:$AO,6,FALSE)),(IF($X$1=5,(VLOOKUP(B365,'X5'!$B:$AO,6,FALSE)),(IF($X$1=6,(VLOOKUP(B365,'X6'!$B:$AO,6,FALSE)),(IF($X$1=7,(VLOOKUP(B365,'X7'!$B:$AO,6,FALSE)),(IF($X$1=8,(VLOOKUP(B365,'X8'!$B:$AO,6,FALSE)),(IF($X$1=9,(VLOOKUP(B365,'X9'!$B:$AO,6,FALSE)),(IF($X$1=10,(VLOOKUP(B365,'X10'!$B:$AO,6,FALSE)),(IF($X$1=11,(VLOOKUP(B365,'X11'!$B:$AO,6,FALSE)),(IF($X$1=12,(VLOOKUP(B365,'X12'!$B:$AO,6,FALSE)),(VLOOKUP(B365,'X13'!$B:$AO,6,FALSE))))))))))))))))))))))))))))=TRUE," ",(IF((IF($X$1=1,(VLOOKUP(B365,'X1'!$B:$AO,6,FALSE)),(IF($X$1=2,(VLOOKUP(B365,'X2'!$B:$AO,6,FALSE)),(IF($X$1=3,(VLOOKUP(B365,'X3'!$B:$AO,6,FALSE)),(IF($X$1=4,(VLOOKUP(B365,'X4'!$B:$AO,6,FALSE)),(IF($X$1=5,(VLOOKUP(B365,'X5'!$B:$AO,6,FALSE)),(IF($X$1=6,(VLOOKUP(B365,'X6'!$B:$AO,6,FALSE)),(IF($X$1=7,(VLOOKUP(B365,'X7'!$B:$AO,6,FALSE)),(IF($X$1=8,(VLOOKUP(B365,'X8'!$B:$AO,6,FALSE)),(IF($X$1=9,(VLOOKUP(B365,'X9'!$B:$AO,6,FALSE)),(IF($X$1=10,(VLOOKUP(B365,'X10'!$B:$AO,6,FALSE)),(IF($X$1=11,(VLOOKUP(B365,'X11'!$B:$AO,6,FALSE)),(IF($X$1=12,(VLOOKUP(B365,'X12'!$B:$AO,6,FALSE)),(VLOOKUP(B365,'X13'!$B:$AO,6,FALSE))))))))))))))))))))))))))=$V$1," ",(IF($X$1=1,(VLOOKUP(B365,'X1'!$B:$AO,6,FALSE)),(IF($X$1=2,(VLOOKUP(B365,'X2'!$B:$AO,6,FALSE)),(IF($X$1=3,(VLOOKUP(B365,'X3'!$B:$AO,6,FALSE)),(IF($X$1=4,(VLOOKUP(B365,'X4'!$B:$AO,6,FALSE)),(IF($X$1=5,(VLOOKUP(B365,'X5'!$B:$AO,6,FALSE)),(IF($X$1=6,(VLOOKUP(B365,'X6'!$B:$AO,6,FALSE)),(IF($X$1=7,(VLOOKUP(B365,'X7'!$B:$AO,6,FALSE)),(IF($X$1=8,(VLOOKUP(B365,'X8'!$B:$AO,6,FALSE)),(IF($X$1=9,(VLOOKUP(B365,'X9'!$B:$AO,6,FALSE)),(IF($X$1=10,(VLOOKUP(B365,'X10'!$B:$AO,6,FALSE)),(IF($X$1=11,(VLOOKUP(B365,'X11'!$B:$AO,6,FALSE)),(IF($X$1=12,(VLOOKUP(B365,'X12'!$B:$AO,6,FALSE)),(VLOOKUP(B365,'X13'!$B:$AO,6,FALSE)))))))))))))))))))))))))))))</f>
        <v xml:space="preserve"> </v>
      </c>
      <c r="G365" s="182" t="str">
        <f ca="1">IF(ISERROR(IF($X$1=1,(VLOOKUP(B365,'X1'!$B:$AZ,44,FALSE)),IF($X$1=2,(VLOOKUP(B365,'X2'!$B:$AZ,44,FALSE)),IF($X$1=3,(VLOOKUP(B365,'X3'!$B:$AZ,44,FALSE)),IF($X$1=4,(VLOOKUP(B365,'X4'!$B:$AZ,44,FALSE)),IF($X$1=5,(VLOOKUP(B365,'X5'!$B:$AZ,44,FALSE)),IF($X$1=6,(VLOOKUP(B365,'X6'!$B:$AZ,44,FALSE)),IF($X$1=7,(VLOOKUP(B365,'X7'!$B:$AZ,44,FALSE)),IF($X$1=8,(VLOOKUP(B365,'X8'!$B:$AZ,44,FALSE)),IF($X$1=9,(VLOOKUP(B365,'X9'!$B:$AZ,44,FALSE)),IF($X$1=10,(VLOOKUP(B365,'X10'!$B:$AZ,44,FALSE)),IF($X$1=11,(VLOOKUP(B365,'X11'!$B:$AZ,44,FALSE)),IF($X$1=12,(VLOOKUP(B365,'X12'!$B:$AZ,44,FALSE)),IF($X$1=13,(VLOOKUP(B365,'X13'!$B:$AZ,44,FALSE)),"B"))))))))))))))=TRUE," ",(IF($X$1=1,(VLOOKUP(B365,'X1'!$B:$AZ,44,FALSE)),IF($X$1=2,(VLOOKUP(B365,'X2'!$B:$AZ,44,FALSE)),IF($X$1=3,(VLOOKUP(B365,'X3'!$B:$AZ,44,FALSE)),IF($X$1=4,(VLOOKUP(B365,'X4'!$B:$AZ,44,FALSE)),IF($X$1=5,(VLOOKUP(B365,'X5'!$B:$AZ,44,FALSE)),IF($X$1=6,(VLOOKUP(B365,'X6'!$B:$AZ,44,FALSE)),IF($X$1=7,(VLOOKUP(B365,'X7'!$B:$AZ,44,FALSE)),IF($X$1=8,(VLOOKUP(B365,'X8'!$B:$AZ,44,FALSE)),IF($X$1=9,(VLOOKUP(B365,'X9'!$B:$AZ,44,FALSE)),IF($X$1=10,(VLOOKUP(B365,'X10'!$B:$AZ,44,FALSE)),IF($X$1=11,(VLOOKUP(B365,'X11'!$B:$AZ,44,FALSE)),IF($X$1=12,(VLOOKUP(B365,'X12'!$B:$AZ,44,FALSE)),IF($X$1=13,(VLOOKUP(B365,'X13'!$B:$AZ,44,FALSE)),"B")))))))))))))))</f>
        <v xml:space="preserve"> </v>
      </c>
      <c r="H365" s="182" t="str">
        <f ca="1">IF(ISERROR(IF($X$1=1,(VLOOKUP(B365,'X1'!$B:$AZ,8,FALSE)),IF($X$1=2,(VLOOKUP(B365,'X2'!$B:$AZ,8,FALSE)),IF($X$1=3,(VLOOKUP(B365,'X3'!$B:$AZ,8,FALSE)),IF($X$1=4,(VLOOKUP(B365,'X4'!$B:$AZ,8,FALSE)),IF($X$1=5,(VLOOKUP(B365,'X5'!$B:$AZ,8,FALSE)),IF($X$1=6,(VLOOKUP(B365,'X6'!$B:$AZ,8,FALSE)),IF($X$1=7,(VLOOKUP(B365,'X7'!$B:$AZ,8,FALSE)),IF($X$1=8,(VLOOKUP(B365,'X8'!$B:$AZ,8,FALSE)),IF($X$1=9,(VLOOKUP(B365,'X9'!$B:$AZ,8,FALSE)),IF($X$1=10,(VLOOKUP(B365,'X10'!$B:$AZ,8,FALSE)),IF($X$1=11,(VLOOKUP(B365,'X11'!$B:$AZ,8,FALSE)),IF($X$1=12,(VLOOKUP(B365,'X12'!$B:$AZ,8,FALSE)),IF($X$1=13,(VLOOKUP(B365,'X13'!$B:$AZ,8,FALSE)),"B"))))))))))))))=TRUE," ",(IF($X$1=1,(VLOOKUP(B365,'X1'!$B:$AZ,8,FALSE)),IF($X$1=2,(VLOOKUP(B365,'X2'!$B:$AZ,8,FALSE)),IF($X$1=3,(VLOOKUP(B365,'X3'!$B:$AZ,8,FALSE)),IF($X$1=4,(VLOOKUP(B365,'X4'!$B:$AZ,8,FALSE)),IF($X$1=5,(VLOOKUP(B365,'X5'!$B:$AZ,8,FALSE)),IF($X$1=6,(VLOOKUP(B365,'X6'!$B:$AZ,8,FALSE)),IF($X$1=7,(VLOOKUP(B365,'X7'!$B:$AZ,8,FALSE)),IF($X$1=8,(VLOOKUP(B365,'X8'!$B:$AZ,8,FALSE)),IF($X$1=9,(VLOOKUP(B365,'X9'!$B:$AZ,8,FALSE)),IF($X$1=10,(VLOOKUP(B365,'X10'!$B:$AZ,8,FALSE)),IF($X$1=11,(VLOOKUP(B365,'X11'!$B:$AZ,8,FALSE)),IF($X$1=12,(VLOOKUP(B365,'X12'!$B:$AZ,8,FALSE)),IF($X$1=13,(VLOOKUP(B365,'X13'!$B:$AZ,8,FALSE)),"B")))))))))))))))</f>
        <v xml:space="preserve"> </v>
      </c>
      <c r="I365" s="183" t="str">
        <f ca="1">IF(ISERROR(IF($X$1=1,(VLOOKUP(B365,'X1'!$B:$AZ,2,FALSE)),IF($X$1=2,(VLOOKUP(B365,'X2'!$B:$AZ,2,FALSE)),IF($X$1=3,(VLOOKUP(B365,'X3'!$B:$AZ,2,FALSE)),IF($X$1=4,(VLOOKUP(B365,'X4'!$B:$AZ,2,FALSE)),IF($X$1=5,(VLOOKUP(B365,'X5'!$B:$AZ,2,FALSE)),IF($X$1=6,(VLOOKUP(B365,'X6'!$B:$AZ,2,FALSE)),IF($X$1=7,(VLOOKUP(B365,'X7'!$B:$AZ,2,FALSE)),IF($X$1=8,(VLOOKUP(B365,'X8'!$B:$AZ,2,FALSE)),IF($X$1=9,(VLOOKUP(B365,'X9'!$B:$AZ,2,FALSE)),IF($X$1=10,(VLOOKUP(B365,'X10'!$B:$AZ,2,FALSE)),IF($X$1=11,(VLOOKUP(B365,'X11'!$B:$AZ,2,FALSE)),IF($X$1=12,(VLOOKUP(B365,'X12'!$B:$AZ,2,FALSE)),IF($X$1=13,(VLOOKUP(B365,'X13'!$B:$AZ,2,FALSE)),"B"))))))))))))))=TRUE," ",(IF($X$1=1,(VLOOKUP(B365,'X1'!$B:$AZ,2,FALSE)),IF($X$1=2,(VLOOKUP(B365,'X2'!$B:$AZ,2,FALSE)),IF($X$1=3,(VLOOKUP(B365,'X3'!$B:$AZ,2,FALSE)),IF($X$1=4,(VLOOKUP(B365,'X4'!$B:$AZ,2,FALSE)),IF($X$1=5,(VLOOKUP(B365,'X5'!$B:$AZ,2,FALSE)),IF($X$1=6,(VLOOKUP(B365,'X6'!$B:$AZ,2,FALSE)),IF($X$1=7,(VLOOKUP(B365,'X7'!$B:$AZ,2,FALSE)),IF($X$1=8,(VLOOKUP(B365,'X8'!$B:$AZ,2,FALSE)),IF($X$1=9,(VLOOKUP(B365,'X9'!$B:$AZ,2,FALSE)),IF($X$1=10,(VLOOKUP(B365,'X10'!$B:$AZ,2,FALSE)),IF($X$1=11,(VLOOKUP(B365,'X11'!$B:$AZ,2,FALSE)),IF($X$1=12,(VLOOKUP(B365,'X12'!$B:$AZ,2,FALSE)),IF($X$1=13,(VLOOKUP(B365,'X13'!$B:$AZ,2,FALSE)),"B")))))))))))))))</f>
        <v xml:space="preserve"> </v>
      </c>
      <c r="J365" s="183" t="str">
        <f ca="1">IF(ISERROR(IF($X$1=1,(VLOOKUP(B365,'X1'!$B:$AZ,3,FALSE)),IF($X$1=2,(VLOOKUP(B365,'X2'!$B:$AZ,3,FALSE)),IF($X$1=3,(VLOOKUP(B365,'X3'!$B:$AZ,3,FALSE)),IF($X$1=4,(VLOOKUP(B365,'X4'!$B:$AZ,3,FALSE)),IF($X$1=5,(VLOOKUP(B365,'X5'!$B:$AZ,3,FALSE)),IF($X$1=6,(VLOOKUP(B365,'X6'!$B:$AZ,3,FALSE)),IF($X$1=7,(VLOOKUP(B365,'X7'!$B:$AZ,3,FALSE)),IF($X$1=8,(VLOOKUP(B365,'X8'!$B:$AZ,3,FALSE)),IF($X$1=9,(VLOOKUP(B365,'X9'!$B:$AZ,3,FALSE)),IF($X$1=10,(VLOOKUP(B365,'X10'!$B:$AZ,3,FALSE)),IF($X$1=11,(VLOOKUP(B365,'X11'!$B:$AZ,3,FALSE)),IF($X$1=12,(VLOOKUP(B365,'X12'!$B:$AZ,3,FALSE)),IF($X$1=13,(VLOOKUP(B365,'X13'!$B:$AZ,3,FALSE)),"B"))))))))))))))=TRUE," ",(IF($X$1=1,(VLOOKUP(B365,'X1'!$B:$AZ,3,FALSE)),IF($X$1=2,(VLOOKUP(B365,'X2'!$B:$AZ,3,FALSE)),IF($X$1=3,(VLOOKUP(B365,'X3'!$B:$AZ,3,FALSE)),IF($X$1=4,(VLOOKUP(B365,'X4'!$B:$AZ,3,FALSE)),IF($X$1=5,(VLOOKUP(B365,'X5'!$B:$AZ,3,FALSE)),IF($X$1=6,(VLOOKUP(B365,'X6'!$B:$AZ,3,FALSE)),IF($X$1=7,(VLOOKUP(B365,'X7'!$B:$AZ,3,FALSE)),IF($X$1=8,(VLOOKUP(B365,'X8'!$B:$AZ,3,FALSE)),IF($X$1=9,(VLOOKUP(B365,'X9'!$B:$AZ,3,FALSE)),IF($X$1=10,(VLOOKUP(B365,'X10'!$B:$AZ,3,FALSE)),IF($X$1=11,(VLOOKUP(B365,'X11'!$B:$AZ,3,FALSE)),IF($X$1=12,(VLOOKUP(B365,'X12'!$B:$AZ,3,FALSE)),IF($X$1=13,(VLOOKUP(B365,'X13'!$B:$AZ,3,FALSE)),"B")))))))))))))))</f>
        <v xml:space="preserve"> </v>
      </c>
      <c r="K365" s="183" t="str">
        <f ca="1">IF(ISERROR(IF($X$1=1,(VLOOKUP(B365,'X1'!$B:$AZ,5,FALSE)),IF($X$1=2,(VLOOKUP(B365,'X2'!$B:$AZ,5,FALSE)),IF($X$1=3,(VLOOKUP(B365,'X3'!$B:$AZ,5,FALSE)),IF($X$1=4,(VLOOKUP(B365,'X4'!$B:$AZ,5,FALSE)),IF($X$1=5,(VLOOKUP(B365,'X5'!$B:$AZ,5,FALSE)),IF($X$1=6,(VLOOKUP(B365,'X6'!$B:$AZ,5,FALSE)),IF($X$1=7,(VLOOKUP(B365,'X7'!$B:$AZ,5,FALSE)),IF($X$1=8,(VLOOKUP(B365,'X8'!$B:$AZ,5,FALSE)),IF($X$1=9,(VLOOKUP(B365,'X9'!$B:$AZ,5,FALSE)),IF($X$1=10,(VLOOKUP(B365,'X10'!$B:$AZ,5,FALSE)),IF($X$1=11,(VLOOKUP(B365,'X11'!$B:$AZ,5,FALSE)),IF($X$1=12,(VLOOKUP(B365,'X12'!$B:$AZ,5,FALSE)),IF($X$1=13,(VLOOKUP(B365,'X13'!$B:$AZ,5,FALSE)),"B"))))))))))))))=TRUE," ",(IF($X$1=1,(VLOOKUP(B365,'X1'!$B:$AZ,5,FALSE)),IF($X$1=2,(VLOOKUP(B365,'X2'!$B:$AZ,5,FALSE)),IF($X$1=3,(VLOOKUP(B365,'X3'!$B:$AZ,5,FALSE)),IF($X$1=4,(VLOOKUP(B365,'X4'!$B:$AZ,5,FALSE)),IF($X$1=5,(VLOOKUP(B365,'X5'!$B:$AZ,5,FALSE)),IF($X$1=6,(VLOOKUP(B365,'X6'!$B:$AZ,5,FALSE)),IF($X$1=7,(VLOOKUP(B365,'X7'!$B:$AZ,5,FALSE)),IF($X$1=8,(VLOOKUP(B365,'X8'!$B:$AZ,5,FALSE)),IF($X$1=9,(VLOOKUP(B365,'X9'!$B:$AZ,5,FALSE)),IF($X$1=10,(VLOOKUP(B365,'X10'!$B:$AZ,5,FALSE)),IF($X$1=11,(VLOOKUP(B365,'X11'!$B:$AZ,5,FALSE)),IF($X$1=12,(VLOOKUP(B365,'X12'!$B:$AZ,5,FALSE)),IF($X$1=13,(VLOOKUP(B365,'X13'!$B:$AZ,5,FALSE)),"B")))))))))))))))</f>
        <v xml:space="preserve"> </v>
      </c>
      <c r="L365" s="184" t="str">
        <f ca="1">IF(ISERROR(IF($X$1=1,(VLOOKUP(B365,'X1'!$B:$AZ,9,FALSE)),IF($X$1=2,(VLOOKUP(B365,'X2'!$B:$AZ,9,FALSE)),IF($X$1=3,(VLOOKUP(B365,'X3'!$B:$AZ,9,FALSE)),IF($X$1=4,(VLOOKUP(B365,'X4'!$B:$AZ,9,FALSE)),IF($X$1=5,(VLOOKUP(B365,'X5'!$B:$AZ,9,FALSE)),IF($X$1=6,(VLOOKUP(B365,'X6'!$B:$AZ,9,FALSE)),IF($X$1=7,(VLOOKUP(B365,'X7'!$B:$AZ,9,FALSE)),IF($X$1=8,(VLOOKUP(B365,'X8'!$B:$AZ,9,FALSE)),IF($X$1=9,(VLOOKUP(B365,'X9'!$B:$AZ,9,FALSE)),IF($X$1=10,(VLOOKUP(B365,'X10'!$B:$AZ,9,FALSE)),IF($X$1=11,(VLOOKUP(B365,'X11'!$B:$AZ,9,FALSE)),IF($X$1=12,(VLOOKUP(B365,'X12'!$B:$AZ,9,FALSE)),IF($X$1=13,(VLOOKUP(B365,'X13'!$B:$AZ,9,FALSE)),"B"))))))))))))))=TRUE," ",(IF($X$1=1,(VLOOKUP(B365,'X1'!$B:$AZ,9,FALSE)),IF($X$1=2,(VLOOKUP(B365,'X2'!$B:$AZ,9,FALSE)),IF($X$1=3,(VLOOKUP(B365,'X3'!$B:$AZ,9,FALSE)),IF($X$1=4,(VLOOKUP(B365,'X4'!$B:$AZ,9,FALSE)),IF($X$1=5,(VLOOKUP(B365,'X5'!$B:$AZ,9,FALSE)),IF($X$1=6,(VLOOKUP(B365,'X6'!$B:$AZ,9,FALSE)),IF($X$1=7,(VLOOKUP(B365,'X7'!$B:$AZ,9,FALSE)),IF($X$1=8,(VLOOKUP(B365,'X8'!$B:$AZ,9,FALSE)),IF($X$1=9,(VLOOKUP(B365,'X9'!$B:$AZ,9,FALSE)),IF($X$1=10,(VLOOKUP(B365,'X10'!$B:$AZ,9,FALSE)),IF($X$1=11,(VLOOKUP(B365,'X11'!$B:$AZ,9,FALSE)),IF($X$1=12,(VLOOKUP(B365,'X12'!$B:$AZ,9,FALSE)),IF($X$1=13,(VLOOKUP(B365,'X13'!$B:$AZ,9,FALSE)),"B")))))))))))))))</f>
        <v xml:space="preserve"> </v>
      </c>
      <c r="M365" s="184" t="str">
        <f ca="1">IF(ISERROR(IF($X$1=1,(VLOOKUP(B365,'X1'!$B:$AZ,10,FALSE)),IF($X$1=2,(VLOOKUP(B365,'X2'!$B:$AZ,10,FALSE)),IF($X$1=3,(VLOOKUP(B365,'X3'!$B:$AZ,10,FALSE)),IF($X$1=4,(VLOOKUP(B365,'X4'!$B:$AZ,10,FALSE)),IF($X$1=5,(VLOOKUP(B365,'X5'!$B:$AZ,10,FALSE)),IF($X$1=6,(VLOOKUP(B365,'X6'!$B:$AZ,10,FALSE)),IF($X$1=7,(VLOOKUP(B365,'X7'!$B:$AZ,10,FALSE)),IF($X$1=8,(VLOOKUP(B365,'X8'!$B:$AZ,10,FALSE)),IF($X$1=9,(VLOOKUP(B365,'X9'!$B:$AZ,10,FALSE)),IF($X$1=10,(VLOOKUP(B365,'X10'!$B:$AZ,10,FALSE)),IF($X$1=11,(VLOOKUP(B365,'X11'!$B:$AZ,10,FALSE)),IF($X$1=12,(VLOOKUP(B365,'X12'!$B:$AZ,10,FALSE)),IF($X$1=13,(VLOOKUP(B365,'X13'!$B:$AZ,10,FALSE)),"B"))))))))))))))=TRUE," ",(IF($X$1=1,(VLOOKUP(B365,'X1'!$B:$AZ,10,FALSE)),IF($X$1=2,(VLOOKUP(B365,'X2'!$B:$AZ,10,FALSE)),IF($X$1=3,(VLOOKUP(B365,'X3'!$B:$AZ,10,FALSE)),IF($X$1=4,(VLOOKUP(B365,'X4'!$B:$AZ,10,FALSE)),IF($X$1=5,(VLOOKUP(B365,'X5'!$B:$AZ,10,FALSE)),IF($X$1=6,(VLOOKUP(B365,'X6'!$B:$AZ,10,FALSE)),IF($X$1=7,(VLOOKUP(B365,'X7'!$B:$AZ,10,FALSE)),IF($X$1=8,(VLOOKUP(B365,'X8'!$B:$AZ,10,FALSE)),IF($X$1=9,(VLOOKUP(B365,'X9'!$B:$AZ,10,FALSE)),IF($X$1=10,(VLOOKUP(B365,'X10'!$B:$AZ,10,FALSE)),IF($X$1=11,(VLOOKUP(B365,'X11'!$B:$AZ,10,FALSE)),IF($X$1=12,(VLOOKUP(B365,'X12'!$B:$AZ,10,FALSE)),IF($X$1=13,(VLOOKUP(B365,'X13'!$B:$AZ,10,FALSE)),"B")))))))))))))))</f>
        <v xml:space="preserve"> </v>
      </c>
      <c r="N365" s="185" t="str">
        <f ca="1">IF(ISERROR(IF($X$1=1,(VLOOKUP(B365,'X1'!$B:$AZ,45,FALSE)),IF($X$1=2,(VLOOKUP(B365,'X2'!$B:$AZ,45,FALSE)),IF($X$1=3,(VLOOKUP(B365,'X3'!$B:$AZ,45,FALSE)),IF($X$1=4,(VLOOKUP(B365,'X4'!$B:$AZ,45,FALSE)),IF($X$1=5,(VLOOKUP(B365,'X5'!$B:$AZ,45,FALSE)),IF($X$1=6,(VLOOKUP(B365,'X6'!$B:$AZ,45,FALSE)),IF($X$1=7,(VLOOKUP(B365,'X7'!$B:$AZ,45,FALSE)),IF($X$1=8,(VLOOKUP(B365,'X8'!$B:$AZ,45,FALSE)),IF($X$1=9,(VLOOKUP(B365,'X9'!$B:$AZ,45,FALSE)),IF($X$1=10,(VLOOKUP(B365,'X10'!$B:$AZ,45,FALSE)),IF($X$1=11,(VLOOKUP(B365,'X11'!$B:$AZ,45,FALSE)),IF($X$1=12,(VLOOKUP(B365,'X12'!$B:$AZ,45,FALSE)),IF($X$1=13,(VLOOKUP(B365,'X13'!$B:$AZ,45,FALSE)),"B"))))))))))))))=TRUE," ",(IF($X$1=1,(VLOOKUP(B365,'X1'!$B:$AZ,45,FALSE)),IF($X$1=2,(VLOOKUP(B365,'X2'!$B:$AZ,45,FALSE)),IF($X$1=3,(VLOOKUP(B365,'X3'!$B:$AZ,45,FALSE)),IF($X$1=4,(VLOOKUP(B365,'X4'!$B:$AZ,45,FALSE)),IF($X$1=5,(VLOOKUP(B365,'X5'!$B:$AZ,45,FALSE)),IF($X$1=6,(VLOOKUP(B365,'X6'!$B:$AZ,45,FALSE)),IF($X$1=7,(VLOOKUP(B365,'X7'!$B:$AZ,45,FALSE)),IF($X$1=8,(VLOOKUP(B365,'X8'!$B:$AZ,45,FALSE)),IF($X$1=9,(VLOOKUP(B365,'X9'!$B:$AZ,45,FALSE)),IF($X$1=10,(VLOOKUP(B365,'X10'!$B:$AZ,45,FALSE)),IF($X$1=11,(VLOOKUP(B365,'X11'!$B:$AZ,45,FALSE)),IF($X$1=12,(VLOOKUP(B365,'X12'!$B:$AZ,45,FALSE)),IF($X$1=13,(VLOOKUP(B365,'X13'!$B:$AZ,45,FALSE)),"B")))))))))))))))</f>
        <v xml:space="preserve"> </v>
      </c>
      <c r="O365" s="184" t="str">
        <f ca="1">IF(ISERROR(IF($X$1=1,(VLOOKUP(B365,'X1'!$B:$AZ,11,FALSE)),IF($X$1=2,(VLOOKUP(B365,'X2'!$B:$AZ,11,FALSE)),IF($X$1=3,(VLOOKUP(B365,'X3'!$B:$AZ,11,FALSE)),IF($X$1=4,(VLOOKUP(B365,'X4'!$B:$AZ,11,FALSE)),IF($X$1=5,(VLOOKUP(B365,'X5'!$B:$AZ,11,FALSE)),IF($X$1=6,(VLOOKUP(B365,'X6'!$B:$AZ,11,FALSE)),IF($X$1=7,(VLOOKUP(B365,'X7'!$B:$AZ,11,FALSE)),IF($X$1=8,(VLOOKUP(B365,'X8'!$B:$AZ,11,FALSE)),IF($X$1=9,(VLOOKUP(B365,'X9'!$B:$AZ,11,FALSE)),IF($X$1=10,(VLOOKUP(B365,'X10'!$B:$AZ,11,FALSE)),IF($X$1=11,(VLOOKUP(B365,'X11'!$B:$AZ,11,FALSE)),IF($X$1=12,(VLOOKUP(B365,'X12'!$B:$AZ,11,FALSE)),IF($X$1=13,(VLOOKUP(B365,'X13'!$B:$AZ,11,FALSE)),"B"))))))))))))))=TRUE," ",(IF($X$1=1,(VLOOKUP(B365,'X1'!$B:$AZ,11,FALSE)),IF($X$1=2,(VLOOKUP(B365,'X2'!$B:$AZ,11,FALSE)),IF($X$1=3,(VLOOKUP(B365,'X3'!$B:$AZ,11,FALSE)),IF($X$1=4,(VLOOKUP(B365,'X4'!$B:$AZ,11,FALSE)),IF($X$1=5,(VLOOKUP(B365,'X5'!$B:$AZ,11,FALSE)),IF($X$1=6,(VLOOKUP(B365,'X6'!$B:$AZ,11,FALSE)),IF($X$1=7,(VLOOKUP(B365,'X7'!$B:$AZ,11,FALSE)),IF($X$1=8,(VLOOKUP(B365,'X8'!$B:$AZ,11,FALSE)),IF($X$1=9,(VLOOKUP(B365,'X9'!$B:$AZ,11,FALSE)),IF($X$1=10,(VLOOKUP(B365,'X10'!$B:$AZ,11,FALSE)),IF($X$1=11,(VLOOKUP(B365,'X11'!$B:$AZ,11,FALSE)),IF($X$1=12,(VLOOKUP(B365,'X12'!$B:$AZ,11,FALSE)),IF($X$1=13,(VLOOKUP(B365,'X13'!$B:$AZ,11,FALSE)),"B")))))))))))))))</f>
        <v xml:space="preserve"> </v>
      </c>
      <c r="P365" s="184" t="str">
        <f ca="1">IF(ISERROR(IF($X$1=1,(VLOOKUP(B365,'X1'!$B:$AZ,12,FALSE)),IF($X$1=2,(VLOOKUP(B365,'X2'!$B:$AZ,12,FALSE)),IF($X$1=3,(VLOOKUP(B365,'X3'!$B:$AZ,12,FALSE)),IF($X$1=4,(VLOOKUP(B365,'X4'!$B:$AZ,12,FALSE)),IF($X$1=5,(VLOOKUP(B365,'X5'!$B:$AZ,12,FALSE)),IF($X$1=6,(VLOOKUP(B365,'X6'!$B:$AZ,12,FALSE)),IF($X$1=7,(VLOOKUP(B365,'X7'!$B:$AZ,12,FALSE)),IF($X$1=8,(VLOOKUP(B365,'X8'!$B:$AZ,12,FALSE)),IF($X$1=9,(VLOOKUP(B365,'X9'!$B:$AZ,12,FALSE)),IF($X$1=10,(VLOOKUP(B365,'X10'!$B:$AZ,12,FALSE)),IF($X$1=11,(VLOOKUP(B365,'X11'!$B:$AZ,12,FALSE)),IF($X$1=12,(VLOOKUP(B365,'X12'!$B:$AZ,12,FALSE)),IF($X$1=13,(VLOOKUP(B365,'X13'!$B:$AZ,12,FALSE)),"B"))))))))))))))=TRUE," ",(IF($X$1=1,(VLOOKUP(B365,'X1'!$B:$AZ,12,FALSE)),IF($X$1=2,(VLOOKUP(B365,'X2'!$B:$AZ,12,FALSE)),IF($X$1=3,(VLOOKUP(B365,'X3'!$B:$AZ,12,FALSE)),IF($X$1=4,(VLOOKUP(B365,'X4'!$B:$AZ,12,FALSE)),IF($X$1=5,(VLOOKUP(B365,'X5'!$B:$AZ,12,FALSE)),IF($X$1=6,(VLOOKUP(B365,'X6'!$B:$AZ,12,FALSE)),IF($X$1=7,(VLOOKUP(B365,'X7'!$B:$AZ,12,FALSE)),IF($X$1=8,(VLOOKUP(B365,'X8'!$B:$AZ,12,FALSE)),IF($X$1=9,(VLOOKUP(B365,'X9'!$B:$AZ,12,FALSE)),IF($X$1=10,(VLOOKUP(B365,'X10'!$B:$AZ,12,FALSE)),IF($X$1=11,(VLOOKUP(B365,'X11'!$B:$AZ,12,FALSE)),IF($X$1=12,(VLOOKUP(B365,'X12'!$B:$AZ,12,FALSE)),IF($X$1=13,(VLOOKUP(B365,'X13'!$B:$AZ,12,FALSE)),"B")))))))))))))))</f>
        <v xml:space="preserve"> </v>
      </c>
      <c r="Q365" s="185" t="str">
        <f ca="1">IF(ISERROR(IF($X$1=1,(VLOOKUP(B365,'X1'!$B:$AZ,46,FALSE)),IF($X$1=2,(VLOOKUP(B365,'X2'!$B:$AZ,46,FALSE)),IF($X$1=3,(VLOOKUP(B365,'X3'!$B:$AZ,46,FALSE)),IF($X$1=4,(VLOOKUP(B365,'X4'!$B:$AZ,46,FALSE)),IF($X$1=5,(VLOOKUP(B365,'X5'!$B:$AZ,46,FALSE)),IF($X$1=6,(VLOOKUP(B365,'X6'!$B:$AZ,46,FALSE)),IF($X$1=7,(VLOOKUP(B365,'X7'!$B:$AZ,46,FALSE)),IF($X$1=8,(VLOOKUP(B365,'X8'!$B:$AZ,46,FALSE)),IF($X$1=9,(VLOOKUP(B365,'X9'!$B:$AZ,46,FALSE)),IF($X$1=10,(VLOOKUP(B365,'X10'!$B:$AZ,46,FALSE)),IF($X$1=11,(VLOOKUP(B365,'X11'!$B:$AZ,46,FALSE)),IF($X$1=12,(VLOOKUP(B365,'X12'!$B:$AZ,46,FALSE)),IF($X$1=13,(VLOOKUP(B365,'X13'!$B:$AZ,46,FALSE)),"B"))))))))))))))=TRUE," ",(IF($X$1=1,(VLOOKUP(B365,'X1'!$B:$AZ,46,FALSE)),IF($X$1=2,(VLOOKUP(B365,'X2'!$B:$AZ,46,FALSE)),IF($X$1=3,(VLOOKUP(B365,'X3'!$B:$AZ,46,FALSE)),IF($X$1=4,(VLOOKUP(B365,'X4'!$B:$AZ,46,FALSE)),IF($X$1=5,(VLOOKUP(B365,'X5'!$B:$AZ,46,FALSE)),IF($X$1=6,(VLOOKUP(B365,'X6'!$B:$AZ,46,FALSE)),IF($X$1=7,(VLOOKUP(B365,'X7'!$B:$AZ,46,FALSE)),IF($X$1=8,(VLOOKUP(B365,'X8'!$B:$AZ,46,FALSE)),IF($X$1=9,(VLOOKUP(B365,'X9'!$B:$AZ,46,FALSE)),IF($X$1=10,(VLOOKUP(B365,'X10'!$B:$AZ,46,FALSE)),IF($X$1=11,(VLOOKUP(B365,'X11'!$B:$AZ,46,FALSE)),IF($X$1=12,(VLOOKUP(B365,'X12'!$B:$AZ,46,FALSE)),IF($X$1=13,(VLOOKUP(B365,'X13'!$B:$AZ,46,FALSE)),"B")))))))))))))))</f>
        <v xml:space="preserve"> </v>
      </c>
      <c r="R365" s="185" t="str">
        <f ca="1">IF(ISERROR(IF($X$1=1,(VLOOKUP(B365,'X1'!$B:$AZ,15,FALSE)),IF($X$1=2,(VLOOKUP(B365,'X2'!$B:$AZ,15,FALSE)),IF($X$1=3,(VLOOKUP(B365,'X3'!$B:$AZ,15,FALSE)),IF($X$1=4,(VLOOKUP(B365,'X4'!$B:$AZ,15,FALSE)),IF($X$1=5,(VLOOKUP(B365,'X5'!$B:$AZ,15,FALSE)),IF($X$1=6,(VLOOKUP(B365,'X6'!$B:$AZ,15,FALSE)),IF($X$1=7,(VLOOKUP(B365,'X7'!$B:$AZ,15,FALSE)),IF($X$1=8,(VLOOKUP(B365,'X8'!$B:$AZ,15,FALSE)),IF($X$1=9,(VLOOKUP(B365,'X9'!$B:$AZ,15,FALSE)),IF($X$1=10,(VLOOKUP(B365,'X10'!$B:$AZ,15,FALSE)),IF($X$1=11,(VLOOKUP(B365,'X11'!$B:$AZ,15,FALSE)),IF($X$1=12,(VLOOKUP(B365,'X12'!$B:$AZ,15,FALSE)),IF($X$1=13,(VLOOKUP(B365,'X13'!$B:$AZ,15,FALSE)),"B"))))))))))))))=TRUE," ",(IF($X$1=1,(VLOOKUP(B365,'X1'!$B:$AZ,15,FALSE)),IF($X$1=2,(VLOOKUP(B365,'X2'!$B:$AZ,15,FALSE)),IF($X$1=3,(VLOOKUP(B365,'X3'!$B:$AZ,15,FALSE)),IF($X$1=4,(VLOOKUP(B365,'X4'!$B:$AZ,15,FALSE)),IF($X$1=5,(VLOOKUP(B365,'X5'!$B:$AZ,15,FALSE)),IF($X$1=6,(VLOOKUP(B365,'X6'!$B:$AZ,15,FALSE)),IF($X$1=7,(VLOOKUP(B365,'X7'!$B:$AZ,15,FALSE)),IF($X$1=8,(VLOOKUP(B365,'X8'!$B:$AZ,15,FALSE)),IF($X$1=9,(VLOOKUP(B365,'X9'!$B:$AZ,15,FALSE)),IF($X$1=10,(VLOOKUP(B365,'X10'!$B:$AZ,15,FALSE)),IF($X$1=11,(VLOOKUP(B365,'X11'!$B:$AZ,15,FALSE)),IF($X$1=12,(VLOOKUP(B365,'X12'!$B:$AZ,15,FALSE)),IF($X$1=13,(VLOOKUP(B365,'X13'!$B:$AZ,15,FALSE)),"B")))))))))))))))</f>
        <v xml:space="preserve"> </v>
      </c>
      <c r="S365" s="185" t="str">
        <f ca="1">IF(ISERROR(IF((IF($X$1=1,(VLOOKUP(B365,'X1'!$B:$AZ,14,FALSE)),(IF($X$1=2,(VLOOKUP(B365,'X2'!$B:$AZ,14,FALSE)),(IF($X$1=3,(VLOOKUP(B365,'X3'!$B:$AZ,14,FALSE)),(IF($X$1=4,(VLOOKUP(B365,'X4'!$B:$AZ,14,FALSE)),(IF($X$1=5,(VLOOKUP(B365,'X5'!$B:$AZ,14,FALSE)),(IF($X$1=6,(VLOOKUP(B365,'X6'!$B:$AZ,14,FALSE)),(IF($X$1=7,(VLOOKUP(B365,'X7'!$B:$AZ,14,FALSE)),(IF($X$1=8,(VLOOKUP(B365,'X8'!$B:$AZ,14,FALSE)),(IF($X$1=9,(VLOOKUP(B365,'X9'!$B:$AZ,14,FALSE)),(IF($X$1=10,(VLOOKUP(B365,'X10'!$B:$AZ,14,FALSE)),(IF($X$1=11,(VLOOKUP(B365,'X11'!$B:$AZ,14,FALSE)),(IF($X$1=12,(VLOOKUP(B365,'X12'!$B:$AZ,14,FALSE)),(VLOOKUP(B365,'X13'!$B:$AZ,14,FALSE))))))))))))))))))))))))))=$V$1," ",(IF($X$1=1,(VLOOKUP(B365,'X1'!$B:$AZ,14,FALSE)),(IF($X$1=2,(VLOOKUP(B365,'X2'!$B:$AZ,14,FALSE)),(IF($X$1=3,(VLOOKUP(B365,'X3'!$B:$AZ,14,FALSE)),(IF($X$1=4,(VLOOKUP(B365,'X4'!$B:$AZ,14,FALSE)),(IF($X$1=5,(VLOOKUP(B365,'X5'!$B:$AZ,14,FALSE)),(IF($X$1=6,(VLOOKUP(B365,'X6'!$B:$AZ,14,FALSE)),(IF($X$1=7,(VLOOKUP(B365,'X7'!$B:$AZ,14,FALSE)),(IF($X$1=8,(VLOOKUP(B365,'X8'!$B:$AZ,14,FALSE)),(IF($X$1=9,(VLOOKUP(B365,'X9'!$B:$AZ,14,FALSE)),(IF($X$1=10,(VLOOKUP(B365,'X10'!$B:$AZ,14,FALSE)),(IF($X$1=11,(VLOOKUP(B365,'X11'!$B:$AZ,14,FALSE)),(IF($X$1=12,(VLOOKUP(B365,'X12'!$B:$AZ,14,FALSE)),(VLOOKUP(B365,'X13'!$B:$AZ,14,FALSE))))))))))))))))))))))))))))=TRUE," ",(IF((IF($X$1=1,(VLOOKUP(B365,'X1'!$B:$AZ,14,FALSE)),(IF($X$1=2,(VLOOKUP(B365,'X2'!$B:$AZ,14,FALSE)),(IF($X$1=3,(VLOOKUP(B365,'X3'!$B:$AZ,14,FALSE)),(IF($X$1=4,(VLOOKUP(B365,'X4'!$B:$AZ,14,FALSE)),(IF($X$1=5,(VLOOKUP(B365,'X5'!$B:$AZ,14,FALSE)),(IF($X$1=6,(VLOOKUP(B365,'X6'!$B:$AZ,14,FALSE)),(IF($X$1=7,(VLOOKUP(B365,'X7'!$B:$AZ,14,FALSE)),(IF($X$1=8,(VLOOKUP(B365,'X8'!$B:$AZ,14,FALSE)),(IF($X$1=9,(VLOOKUP(B365,'X9'!$B:$AZ,14,FALSE)),(IF($X$1=10,(VLOOKUP(B365,'X10'!$B:$AZ,14,FALSE)),(IF($X$1=11,(VLOOKUP(B365,'X11'!$B:$AZ,14,FALSE)),(IF($X$1=12,(VLOOKUP(B365,'X12'!$B:$AZ,14,FALSE)),(VLOOKUP(B365,'X13'!$B:$AZ,14,FALSE))))))))))))))))))))))))))=$V$1," ",(IF($X$1=1,(VLOOKUP(B365,'X1'!$B:$AZ,14,FALSE)),(IF($X$1=2,(VLOOKUP(B365,'X2'!$B:$AZ,14,FALSE)),(IF($X$1=3,(VLOOKUP(B365,'X3'!$B:$AZ,14,FALSE)),(IF($X$1=4,(VLOOKUP(B365,'X4'!$B:$AZ,14,FALSE)),(IF($X$1=5,(VLOOKUP(B365,'X5'!$B:$AZ,14,FALSE)),(IF($X$1=6,(VLOOKUP(B365,'X6'!$B:$AZ,14,FALSE)),(IF($X$1=7,(VLOOKUP(B365,'X7'!$B:$AZ,14,FALSE)),(IF($X$1=8,(VLOOKUP(B365,'X8'!$B:$AZ,14,FALSE)),(IF($X$1=9,(VLOOKUP(B365,'X9'!$B:$AZ,14,FALSE)),(IF($X$1=10,(VLOOKUP(B365,'X10'!$B:$AZ,14,FALSE)),(IF($X$1=11,(VLOOKUP(B365,'X11'!$B:$AZ,14,FALSE)),(IF($X$1=12,(VLOOKUP(B365,'X12'!$B:$AZ,14,FALSE)),(VLOOKUP(B365,'X13'!$B:$AZ,14,FALSE)))))))))))))))))))))))))))))</f>
        <v xml:space="preserve"> </v>
      </c>
    </row>
    <row r="366" spans="1:19" ht="14.1" customHeight="1" x14ac:dyDescent="0.2">
      <c r="A366" s="156" t="s">
        <v>1058</v>
      </c>
      <c r="B366" s="122" t="str">
        <f>IF(ISERROR(IF($U$16=1,(VLOOKUP(A366,$AC$89:$AH$125,2,FALSE)),IF((IF($X$1=1,'X1'!B325,(IF($X$1=2,'X2'!B325,(IF($X$1=3,'X3'!B325,(IF($X$1=4,'X4'!B325,(IF($X$1=5,'X5'!B325,(IF($X$1=6,'X6'!B325,(IF($X$1=7,'X7'!B325,(IF($X$1=8,'X8'!B325,(IF($X$1=9,'X9'!B325,(IF($X$1=10,'X10'!B325,(IF($X$1=11,'X11'!B325,(IF($X$1=12,'X12'!B325,'X13'!B325))))))))))))))))))))))))="","",(IF($X$1=1,'X1'!B325,(IF($X$1=2,'X2'!B325,(IF($X$1=3,'X3'!B325,(IF($X$1=4,'X4'!B325,(IF($X$1=5,'X5'!B325,(IF($X$1=6,'X6'!B325,(IF($X$1=7,'X7'!B325,(IF($X$1=8,'X8'!B325,(IF($X$1=9,'X9'!B325,(IF($X$1=10,'X10'!B325,(IF($X$1=11,'X11'!B325,(IF($X$1=12,'X12'!B325,'X13'!B325)))))))))))))))))))))))))))=TRUE," ",(IF($U$16=1,(VLOOKUP(A366,$AC$89:$AH$125,2,FALSE)),IF((IF($X$1=1,'X1'!B325,(IF($X$1=2,'X2'!B325,(IF($X$1=3,'X3'!B325,(IF($X$1=4,'X4'!B325,(IF($X$1=5,'X5'!B325,(IF($X$1=6,'X6'!B325,(IF($X$1=7,'X7'!B325,(IF($X$1=8,'X8'!B325,(IF($X$1=9,'X9'!B325,(IF($X$1=10,'X10'!B325,(IF($X$1=11,'X11'!B325,(IF($X$1=12,'X12'!B325,'X13'!B325))))))))))))))))))))))))="","",(IF($X$1=1,'X1'!B325,(IF($X$1=2,'X2'!B325,(IF($X$1=3,'X3'!B325,(IF($X$1=4,'X4'!B325,(IF($X$1=5,'X5'!B325,(IF($X$1=6,'X6'!B325,(IF($X$1=7,'X7'!B325,(IF($X$1=8,'X8'!B325,(IF($X$1=9,'X9'!B325,(IF($X$1=10,'X10'!B325,(IF($X$1=11,'X11'!B325,(IF($X$1=12,'X12'!B325,'X13'!B325))))))))))))))))))))))))))))</f>
        <v/>
      </c>
      <c r="C366" s="181" t="str">
        <f ca="1">IF(ISERROR(IF($X$1=1,(VLOOKUP(B366,'X1'!$B:$AZ,47,FALSE)),IF($X$1=2,(VLOOKUP(B366,'X2'!$B:$AZ,47,FALSE)),IF($X$1=3,(VLOOKUP(B366,'X3'!$B:$AZ,47,FALSE)),IF($X$1=4,(VLOOKUP(B366,'X4'!$B:$AZ,47,FALSE)),IF($X$1=5,(VLOOKUP(B366,'X5'!$B:$AZ,47,FALSE)),IF($X$1=6,(VLOOKUP(B366,'X6'!$B:$AZ,47,FALSE)),IF($X$1=7,(VLOOKUP(B366,'X7'!$B:$AZ,47,FALSE)),IF($X$1=8,(VLOOKUP(B366,'X8'!$B:$AZ,47,FALSE)),IF($X$1=9,(VLOOKUP(B366,'X9'!$B:$AZ,47,FALSE)),IF($X$1=10,(VLOOKUP(B366,'X10'!$B:$AZ,47,FALSE)),IF($X$1=11,(VLOOKUP(B366,'X11'!$B:$AZ,47,FALSE)),IF($X$1=12,(VLOOKUP(B366,'X12'!$B:$AZ,47,FALSE)),IF($X$1=13,(VLOOKUP(B366,'X13'!$B:$AZ,47,FALSE)),"B"))))))))))))))=TRUE," ",(IF($X$1=1,(VLOOKUP(B366,'X1'!$B:$AZ,47,FALSE)),IF($X$1=2,(VLOOKUP(B366,'X2'!$B:$AZ,47,FALSE)),IF($X$1=3,(VLOOKUP(B366,'X3'!$B:$AZ,47,FALSE)),IF($X$1=4,(VLOOKUP(B366,'X4'!$B:$AZ,47,FALSE)),IF($X$1=5,(VLOOKUP(B366,'X5'!$B:$AZ,47,FALSE)),IF($X$1=6,(VLOOKUP(B366,'X6'!$B:$AZ,47,FALSE)),IF($X$1=7,(VLOOKUP(B366,'X7'!$B:$AZ,47,FALSE)),IF($X$1=8,(VLOOKUP(B366,'X8'!$B:$AZ,47,FALSE)),IF($X$1=9,(VLOOKUP(B366,'X9'!$B:$AZ,47,FALSE)),IF($X$1=10,(VLOOKUP(B366,'X10'!$B:$AZ,47,FALSE)),IF($X$1=11,(VLOOKUP(B366,'X11'!$B:$AZ,47,FALSE)),IF($X$1=12,(VLOOKUP(B366,'X12'!$B:$AZ,47,FALSE)),IF($X$1=13,(VLOOKUP(B366,'X13'!$B:$AZ,47,FALSE)),"B")))))))))))))))</f>
        <v xml:space="preserve"> </v>
      </c>
      <c r="D366" s="181" t="str">
        <f ca="1">IF(ISERROR(IF($X$1=1,(VLOOKUP(B366,'X1'!$B:$AP,41,FALSE)),IF($X$1=2,(VLOOKUP(B366,'X2'!$B:$AP,41,FALSE)),IF($X$1=3,(VLOOKUP(B366,'X3'!$B:$AP,41,FALSE)),IF($X$1=4,(VLOOKUP(B366,'X4'!$B:$AP,41,FALSE)),IF($X$1=5,(VLOOKUP(B366,'X5'!$B:$AP,41,FALSE)),IF($X$1=6,(VLOOKUP(B366,'X6'!$B:$AP,41,FALSE)),IF($X$1=7,(VLOOKUP(B366,'X7'!$B:$AP,41,FALSE)),IF($X$1=8,(VLOOKUP(B366,'X8'!$B:$AP,41,FALSE)),IF($X$1=9,(VLOOKUP(B366,'X9'!$B:$AP,41,FALSE)),IF($X$1=10,(VLOOKUP(B366,'X10'!$B:$AP,41,FALSE)),IF($X$1=11,(VLOOKUP(B366,'X11'!$B:$AP,41,FALSE)),IF($X$1=12,(VLOOKUP(B366,'X12'!$B:$AP,41,FALSE)),IF($X$1=13,(VLOOKUP(B366,'X13'!$B:$AP,41,FALSE)),"B"))))))))))))))=TRUE," ",(IF($X$1=1,(VLOOKUP(B366,'X1'!$B:$AP,41,FALSE)),IF($X$1=2,(VLOOKUP(B366,'X2'!$B:$AP,41,FALSE)),IF($X$1=3,(VLOOKUP(B366,'X3'!$B:$AP,41,FALSE)),IF($X$1=4,(VLOOKUP(B366,'X4'!$B:$AP,41,FALSE)),IF($X$1=5,(VLOOKUP(B366,'X5'!$B:$AP,41,FALSE)),IF($X$1=6,(VLOOKUP(B366,'X6'!$B:$AP,41,FALSE)),IF($X$1=7,(VLOOKUP(B366,'X7'!$B:$AP,41,FALSE)),IF($X$1=8,(VLOOKUP(B366,'X8'!$B:$AP,41,FALSE)),IF($X$1=9,(VLOOKUP(B366,'X9'!$B:$AP,41,FALSE)),IF($X$1=10,(VLOOKUP(B366,'X10'!$B:$AP,41,FALSE)),IF($X$1=11,(VLOOKUP(B366,'X11'!$B:$AP,41,FALSE)),IF($X$1=12,(VLOOKUP(B366,'X12'!$B:$AP,41,FALSE)),IF($X$1=13,(VLOOKUP(B366,'X13'!$B:$AP,41,FALSE)),"B")))))))))))))))</f>
        <v xml:space="preserve"> </v>
      </c>
      <c r="E366" s="182" t="str">
        <f ca="1">IF(ISERROR(IF($X$1=1,(VLOOKUP(B366,'X1'!$B:$AP,7,FALSE)),IF($X$1=2,(VLOOKUP(B366,'X2'!$B:$AP,7,FALSE)),IF($X$1=3,(VLOOKUP(B366,'X3'!$B:$AP,7,FALSE)),IF($X$1=4,(VLOOKUP(B366,'X4'!$B:$AP,7,FALSE)),IF($X$1=5,(VLOOKUP(B366,'X5'!$B:$AP,7,FALSE)),IF($X$1=6,(VLOOKUP(B366,'X6'!$B:$AP,7,FALSE)),IF($X$1=7,(VLOOKUP(B366,'X7'!$B:$AP,7,FALSE)),IF($X$1=8,(VLOOKUP(B366,'X8'!$B:$AP,7,FALSE)),IF($X$1=9,(VLOOKUP(B366,'X9'!$B:$AP,7,FALSE)),IF($X$1=10,(VLOOKUP(B366,'X10'!$B:$AP,7,FALSE)),IF($X$1=11,(VLOOKUP(B366,'X11'!$B:$AP,7,FALSE)),IF($X$1=12,(VLOOKUP(B366,'X12'!$B:$AP,7,FALSE)),IF($X$1=13,(VLOOKUP(B366,'X13'!$B:$AP,7,FALSE)),"B"))))))))))))))=TRUE," ",(IF($X$1=1,(VLOOKUP(B366,'X1'!$B:$AP,7,FALSE)),IF($X$1=2,(VLOOKUP(B366,'X2'!$B:$AP,7,FALSE)),IF($X$1=3,(VLOOKUP(B366,'X3'!$B:$AP,7,FALSE)),IF($X$1=4,(VLOOKUP(B366,'X4'!$B:$AP,7,FALSE)),IF($X$1=5,(VLOOKUP(B366,'X5'!$B:$AP,7,FALSE)),IF($X$1=6,(VLOOKUP(B366,'X6'!$B:$AP,7,FALSE)),IF($X$1=7,(VLOOKUP(B366,'X7'!$B:$AP,7,FALSE)),IF($X$1=8,(VLOOKUP(B366,'X8'!$B:$AP,7,FALSE)),IF($X$1=9,(VLOOKUP(B366,'X9'!$B:$AP,7,FALSE)),IF($X$1=10,(VLOOKUP(B366,'X10'!$B:$AP,7,FALSE)),IF($X$1=11,(VLOOKUP(B366,'X11'!$B:$AP,7,FALSE)),IF($X$1=12,(VLOOKUP(B366,'X12'!$B:$AP,7,FALSE)),IF($X$1=13,(VLOOKUP(B366,'X13'!$B:$AP,7,FALSE)),"B")))))))))))))))</f>
        <v xml:space="preserve"> </v>
      </c>
      <c r="F366" s="182" t="str">
        <f ca="1">IF(ISERROR(IF((IF($X$1=1,(VLOOKUP(B366,'X1'!$B:$AO,6,FALSE)),(IF($X$1=2,(VLOOKUP(B366,'X2'!$B:$AO,6,FALSE)),(IF($X$1=3,(VLOOKUP(B366,'X3'!$B:$AO,6,FALSE)),(IF($X$1=4,(VLOOKUP(B366,'X4'!$B:$AO,6,FALSE)),(IF($X$1=5,(VLOOKUP(B366,'X5'!$B:$AO,6,FALSE)),(IF($X$1=6,(VLOOKUP(B366,'X6'!$B:$AO,6,FALSE)),(IF($X$1=7,(VLOOKUP(B366,'X7'!$B:$AO,6,FALSE)),(IF($X$1=8,(VLOOKUP(B366,'X8'!$B:$AO,6,FALSE)),(IF($X$1=9,(VLOOKUP(B366,'X9'!$B:$AO,6,FALSE)),(IF($X$1=10,(VLOOKUP(B366,'X10'!$B:$AO,6,FALSE)),(IF($X$1=11,(VLOOKUP(B366,'X11'!$B:$AO,6,FALSE)),(IF($X$1=12,(VLOOKUP(B366,'X12'!$B:$AO,6,FALSE)),(VLOOKUP(B366,'X13'!$B:$AO,6,FALSE))))))))))))))))))))))))))=$V$1," ",(IF($X$1=1,(VLOOKUP(B366,'X1'!$B:$AO,6,FALSE)),(IF($X$1=2,(VLOOKUP(B366,'X2'!$B:$AO,6,FALSE)),(IF($X$1=3,(VLOOKUP(B366,'X3'!$B:$AO,6,FALSE)),(IF($X$1=4,(VLOOKUP(B366,'X4'!$B:$AO,6,FALSE)),(IF($X$1=5,(VLOOKUP(B366,'X5'!$B:$AO,6,FALSE)),(IF($X$1=6,(VLOOKUP(B366,'X6'!$B:$AO,6,FALSE)),(IF($X$1=7,(VLOOKUP(B366,'X7'!$B:$AO,6,FALSE)),(IF($X$1=8,(VLOOKUP(B366,'X8'!$B:$AO,6,FALSE)),(IF($X$1=9,(VLOOKUP(B366,'X9'!$B:$AO,6,FALSE)),(IF($X$1=10,(VLOOKUP(B366,'X10'!$B:$AO,6,FALSE)),(IF($X$1=11,(VLOOKUP(B366,'X11'!$B:$AO,6,FALSE)),(IF($X$1=12,(VLOOKUP(B366,'X12'!$B:$AO,6,FALSE)),(VLOOKUP(B366,'X13'!$B:$AO,6,FALSE))))))))))))))))))))))))))))=TRUE," ",(IF((IF($X$1=1,(VLOOKUP(B366,'X1'!$B:$AO,6,FALSE)),(IF($X$1=2,(VLOOKUP(B366,'X2'!$B:$AO,6,FALSE)),(IF($X$1=3,(VLOOKUP(B366,'X3'!$B:$AO,6,FALSE)),(IF($X$1=4,(VLOOKUP(B366,'X4'!$B:$AO,6,FALSE)),(IF($X$1=5,(VLOOKUP(B366,'X5'!$B:$AO,6,FALSE)),(IF($X$1=6,(VLOOKUP(B366,'X6'!$B:$AO,6,FALSE)),(IF($X$1=7,(VLOOKUP(B366,'X7'!$B:$AO,6,FALSE)),(IF($X$1=8,(VLOOKUP(B366,'X8'!$B:$AO,6,FALSE)),(IF($X$1=9,(VLOOKUP(B366,'X9'!$B:$AO,6,FALSE)),(IF($X$1=10,(VLOOKUP(B366,'X10'!$B:$AO,6,FALSE)),(IF($X$1=11,(VLOOKUP(B366,'X11'!$B:$AO,6,FALSE)),(IF($X$1=12,(VLOOKUP(B366,'X12'!$B:$AO,6,FALSE)),(VLOOKUP(B366,'X13'!$B:$AO,6,FALSE))))))))))))))))))))))))))=$V$1," ",(IF($X$1=1,(VLOOKUP(B366,'X1'!$B:$AO,6,FALSE)),(IF($X$1=2,(VLOOKUP(B366,'X2'!$B:$AO,6,FALSE)),(IF($X$1=3,(VLOOKUP(B366,'X3'!$B:$AO,6,FALSE)),(IF($X$1=4,(VLOOKUP(B366,'X4'!$B:$AO,6,FALSE)),(IF($X$1=5,(VLOOKUP(B366,'X5'!$B:$AO,6,FALSE)),(IF($X$1=6,(VLOOKUP(B366,'X6'!$B:$AO,6,FALSE)),(IF($X$1=7,(VLOOKUP(B366,'X7'!$B:$AO,6,FALSE)),(IF($X$1=8,(VLOOKUP(B366,'X8'!$B:$AO,6,FALSE)),(IF($X$1=9,(VLOOKUP(B366,'X9'!$B:$AO,6,FALSE)),(IF($X$1=10,(VLOOKUP(B366,'X10'!$B:$AO,6,FALSE)),(IF($X$1=11,(VLOOKUP(B366,'X11'!$B:$AO,6,FALSE)),(IF($X$1=12,(VLOOKUP(B366,'X12'!$B:$AO,6,FALSE)),(VLOOKUP(B366,'X13'!$B:$AO,6,FALSE)))))))))))))))))))))))))))))</f>
        <v xml:space="preserve"> </v>
      </c>
      <c r="G366" s="182" t="str">
        <f ca="1">IF(ISERROR(IF($X$1=1,(VLOOKUP(B366,'X1'!$B:$AZ,44,FALSE)),IF($X$1=2,(VLOOKUP(B366,'X2'!$B:$AZ,44,FALSE)),IF($X$1=3,(VLOOKUP(B366,'X3'!$B:$AZ,44,FALSE)),IF($X$1=4,(VLOOKUP(B366,'X4'!$B:$AZ,44,FALSE)),IF($X$1=5,(VLOOKUP(B366,'X5'!$B:$AZ,44,FALSE)),IF($X$1=6,(VLOOKUP(B366,'X6'!$B:$AZ,44,FALSE)),IF($X$1=7,(VLOOKUP(B366,'X7'!$B:$AZ,44,FALSE)),IF($X$1=8,(VLOOKUP(B366,'X8'!$B:$AZ,44,FALSE)),IF($X$1=9,(VLOOKUP(B366,'X9'!$B:$AZ,44,FALSE)),IF($X$1=10,(VLOOKUP(B366,'X10'!$B:$AZ,44,FALSE)),IF($X$1=11,(VLOOKUP(B366,'X11'!$B:$AZ,44,FALSE)),IF($X$1=12,(VLOOKUP(B366,'X12'!$B:$AZ,44,FALSE)),IF($X$1=13,(VLOOKUP(B366,'X13'!$B:$AZ,44,FALSE)),"B"))))))))))))))=TRUE," ",(IF($X$1=1,(VLOOKUP(B366,'X1'!$B:$AZ,44,FALSE)),IF($X$1=2,(VLOOKUP(B366,'X2'!$B:$AZ,44,FALSE)),IF($X$1=3,(VLOOKUP(B366,'X3'!$B:$AZ,44,FALSE)),IF($X$1=4,(VLOOKUP(B366,'X4'!$B:$AZ,44,FALSE)),IF($X$1=5,(VLOOKUP(B366,'X5'!$B:$AZ,44,FALSE)),IF($X$1=6,(VLOOKUP(B366,'X6'!$B:$AZ,44,FALSE)),IF($X$1=7,(VLOOKUP(B366,'X7'!$B:$AZ,44,FALSE)),IF($X$1=8,(VLOOKUP(B366,'X8'!$B:$AZ,44,FALSE)),IF($X$1=9,(VLOOKUP(B366,'X9'!$B:$AZ,44,FALSE)),IF($X$1=10,(VLOOKUP(B366,'X10'!$B:$AZ,44,FALSE)),IF($X$1=11,(VLOOKUP(B366,'X11'!$B:$AZ,44,FALSE)),IF($X$1=12,(VLOOKUP(B366,'X12'!$B:$AZ,44,FALSE)),IF($X$1=13,(VLOOKUP(B366,'X13'!$B:$AZ,44,FALSE)),"B")))))))))))))))</f>
        <v xml:space="preserve"> </v>
      </c>
      <c r="H366" s="182" t="str">
        <f ca="1">IF(ISERROR(IF($X$1=1,(VLOOKUP(B366,'X1'!$B:$AZ,8,FALSE)),IF($X$1=2,(VLOOKUP(B366,'X2'!$B:$AZ,8,FALSE)),IF($X$1=3,(VLOOKUP(B366,'X3'!$B:$AZ,8,FALSE)),IF($X$1=4,(VLOOKUP(B366,'X4'!$B:$AZ,8,FALSE)),IF($X$1=5,(VLOOKUP(B366,'X5'!$B:$AZ,8,FALSE)),IF($X$1=6,(VLOOKUP(B366,'X6'!$B:$AZ,8,FALSE)),IF($X$1=7,(VLOOKUP(B366,'X7'!$B:$AZ,8,FALSE)),IF($X$1=8,(VLOOKUP(B366,'X8'!$B:$AZ,8,FALSE)),IF($X$1=9,(VLOOKUP(B366,'X9'!$B:$AZ,8,FALSE)),IF($X$1=10,(VLOOKUP(B366,'X10'!$B:$AZ,8,FALSE)),IF($X$1=11,(VLOOKUP(B366,'X11'!$B:$AZ,8,FALSE)),IF($X$1=12,(VLOOKUP(B366,'X12'!$B:$AZ,8,FALSE)),IF($X$1=13,(VLOOKUP(B366,'X13'!$B:$AZ,8,FALSE)),"B"))))))))))))))=TRUE," ",(IF($X$1=1,(VLOOKUP(B366,'X1'!$B:$AZ,8,FALSE)),IF($X$1=2,(VLOOKUP(B366,'X2'!$B:$AZ,8,FALSE)),IF($X$1=3,(VLOOKUP(B366,'X3'!$B:$AZ,8,FALSE)),IF($X$1=4,(VLOOKUP(B366,'X4'!$B:$AZ,8,FALSE)),IF($X$1=5,(VLOOKUP(B366,'X5'!$B:$AZ,8,FALSE)),IF($X$1=6,(VLOOKUP(B366,'X6'!$B:$AZ,8,FALSE)),IF($X$1=7,(VLOOKUP(B366,'X7'!$B:$AZ,8,FALSE)),IF($X$1=8,(VLOOKUP(B366,'X8'!$B:$AZ,8,FALSE)),IF($X$1=9,(VLOOKUP(B366,'X9'!$B:$AZ,8,FALSE)),IF($X$1=10,(VLOOKUP(B366,'X10'!$B:$AZ,8,FALSE)),IF($X$1=11,(VLOOKUP(B366,'X11'!$B:$AZ,8,FALSE)),IF($X$1=12,(VLOOKUP(B366,'X12'!$B:$AZ,8,FALSE)),IF($X$1=13,(VLOOKUP(B366,'X13'!$B:$AZ,8,FALSE)),"B")))))))))))))))</f>
        <v xml:space="preserve"> </v>
      </c>
      <c r="I366" s="183" t="str">
        <f ca="1">IF(ISERROR(IF($X$1=1,(VLOOKUP(B366,'X1'!$B:$AZ,2,FALSE)),IF($X$1=2,(VLOOKUP(B366,'X2'!$B:$AZ,2,FALSE)),IF($X$1=3,(VLOOKUP(B366,'X3'!$B:$AZ,2,FALSE)),IF($X$1=4,(VLOOKUP(B366,'X4'!$B:$AZ,2,FALSE)),IF($X$1=5,(VLOOKUP(B366,'X5'!$B:$AZ,2,FALSE)),IF($X$1=6,(VLOOKUP(B366,'X6'!$B:$AZ,2,FALSE)),IF($X$1=7,(VLOOKUP(B366,'X7'!$B:$AZ,2,FALSE)),IF($X$1=8,(VLOOKUP(B366,'X8'!$B:$AZ,2,FALSE)),IF($X$1=9,(VLOOKUP(B366,'X9'!$B:$AZ,2,FALSE)),IF($X$1=10,(VLOOKUP(B366,'X10'!$B:$AZ,2,FALSE)),IF($X$1=11,(VLOOKUP(B366,'X11'!$B:$AZ,2,FALSE)),IF($X$1=12,(VLOOKUP(B366,'X12'!$B:$AZ,2,FALSE)),IF($X$1=13,(VLOOKUP(B366,'X13'!$B:$AZ,2,FALSE)),"B"))))))))))))))=TRUE," ",(IF($X$1=1,(VLOOKUP(B366,'X1'!$B:$AZ,2,FALSE)),IF($X$1=2,(VLOOKUP(B366,'X2'!$B:$AZ,2,FALSE)),IF($X$1=3,(VLOOKUP(B366,'X3'!$B:$AZ,2,FALSE)),IF($X$1=4,(VLOOKUP(B366,'X4'!$B:$AZ,2,FALSE)),IF($X$1=5,(VLOOKUP(B366,'X5'!$B:$AZ,2,FALSE)),IF($X$1=6,(VLOOKUP(B366,'X6'!$B:$AZ,2,FALSE)),IF($X$1=7,(VLOOKUP(B366,'X7'!$B:$AZ,2,FALSE)),IF($X$1=8,(VLOOKUP(B366,'X8'!$B:$AZ,2,FALSE)),IF($X$1=9,(VLOOKUP(B366,'X9'!$B:$AZ,2,FALSE)),IF($X$1=10,(VLOOKUP(B366,'X10'!$B:$AZ,2,FALSE)),IF($X$1=11,(VLOOKUP(B366,'X11'!$B:$AZ,2,FALSE)),IF($X$1=12,(VLOOKUP(B366,'X12'!$B:$AZ,2,FALSE)),IF($X$1=13,(VLOOKUP(B366,'X13'!$B:$AZ,2,FALSE)),"B")))))))))))))))</f>
        <v xml:space="preserve"> </v>
      </c>
      <c r="J366" s="183" t="str">
        <f ca="1">IF(ISERROR(IF($X$1=1,(VLOOKUP(B366,'X1'!$B:$AZ,3,FALSE)),IF($X$1=2,(VLOOKUP(B366,'X2'!$B:$AZ,3,FALSE)),IF($X$1=3,(VLOOKUP(B366,'X3'!$B:$AZ,3,FALSE)),IF($X$1=4,(VLOOKUP(B366,'X4'!$B:$AZ,3,FALSE)),IF($X$1=5,(VLOOKUP(B366,'X5'!$B:$AZ,3,FALSE)),IF($X$1=6,(VLOOKUP(B366,'X6'!$B:$AZ,3,FALSE)),IF($X$1=7,(VLOOKUP(B366,'X7'!$B:$AZ,3,FALSE)),IF($X$1=8,(VLOOKUP(B366,'X8'!$B:$AZ,3,FALSE)),IF($X$1=9,(VLOOKUP(B366,'X9'!$B:$AZ,3,FALSE)),IF($X$1=10,(VLOOKUP(B366,'X10'!$B:$AZ,3,FALSE)),IF($X$1=11,(VLOOKUP(B366,'X11'!$B:$AZ,3,FALSE)),IF($X$1=12,(VLOOKUP(B366,'X12'!$B:$AZ,3,FALSE)),IF($X$1=13,(VLOOKUP(B366,'X13'!$B:$AZ,3,FALSE)),"B"))))))))))))))=TRUE," ",(IF($X$1=1,(VLOOKUP(B366,'X1'!$B:$AZ,3,FALSE)),IF($X$1=2,(VLOOKUP(B366,'X2'!$B:$AZ,3,FALSE)),IF($X$1=3,(VLOOKUP(B366,'X3'!$B:$AZ,3,FALSE)),IF($X$1=4,(VLOOKUP(B366,'X4'!$B:$AZ,3,FALSE)),IF($X$1=5,(VLOOKUP(B366,'X5'!$B:$AZ,3,FALSE)),IF($X$1=6,(VLOOKUP(B366,'X6'!$B:$AZ,3,FALSE)),IF($X$1=7,(VLOOKUP(B366,'X7'!$B:$AZ,3,FALSE)),IF($X$1=8,(VLOOKUP(B366,'X8'!$B:$AZ,3,FALSE)),IF($X$1=9,(VLOOKUP(B366,'X9'!$B:$AZ,3,FALSE)),IF($X$1=10,(VLOOKUP(B366,'X10'!$B:$AZ,3,FALSE)),IF($X$1=11,(VLOOKUP(B366,'X11'!$B:$AZ,3,FALSE)),IF($X$1=12,(VLOOKUP(B366,'X12'!$B:$AZ,3,FALSE)),IF($X$1=13,(VLOOKUP(B366,'X13'!$B:$AZ,3,FALSE)),"B")))))))))))))))</f>
        <v xml:space="preserve"> </v>
      </c>
      <c r="K366" s="183" t="str">
        <f ca="1">IF(ISERROR(IF($X$1=1,(VLOOKUP(B366,'X1'!$B:$AZ,5,FALSE)),IF($X$1=2,(VLOOKUP(B366,'X2'!$B:$AZ,5,FALSE)),IF($X$1=3,(VLOOKUP(B366,'X3'!$B:$AZ,5,FALSE)),IF($X$1=4,(VLOOKUP(B366,'X4'!$B:$AZ,5,FALSE)),IF($X$1=5,(VLOOKUP(B366,'X5'!$B:$AZ,5,FALSE)),IF($X$1=6,(VLOOKUP(B366,'X6'!$B:$AZ,5,FALSE)),IF($X$1=7,(VLOOKUP(B366,'X7'!$B:$AZ,5,FALSE)),IF($X$1=8,(VLOOKUP(B366,'X8'!$B:$AZ,5,FALSE)),IF($X$1=9,(VLOOKUP(B366,'X9'!$B:$AZ,5,FALSE)),IF($X$1=10,(VLOOKUP(B366,'X10'!$B:$AZ,5,FALSE)),IF($X$1=11,(VLOOKUP(B366,'X11'!$B:$AZ,5,FALSE)),IF($X$1=12,(VLOOKUP(B366,'X12'!$B:$AZ,5,FALSE)),IF($X$1=13,(VLOOKUP(B366,'X13'!$B:$AZ,5,FALSE)),"B"))))))))))))))=TRUE," ",(IF($X$1=1,(VLOOKUP(B366,'X1'!$B:$AZ,5,FALSE)),IF($X$1=2,(VLOOKUP(B366,'X2'!$B:$AZ,5,FALSE)),IF($X$1=3,(VLOOKUP(B366,'X3'!$B:$AZ,5,FALSE)),IF($X$1=4,(VLOOKUP(B366,'X4'!$B:$AZ,5,FALSE)),IF($X$1=5,(VLOOKUP(B366,'X5'!$B:$AZ,5,FALSE)),IF($X$1=6,(VLOOKUP(B366,'X6'!$B:$AZ,5,FALSE)),IF($X$1=7,(VLOOKUP(B366,'X7'!$B:$AZ,5,FALSE)),IF($X$1=8,(VLOOKUP(B366,'X8'!$B:$AZ,5,FALSE)),IF($X$1=9,(VLOOKUP(B366,'X9'!$B:$AZ,5,FALSE)),IF($X$1=10,(VLOOKUP(B366,'X10'!$B:$AZ,5,FALSE)),IF($X$1=11,(VLOOKUP(B366,'X11'!$B:$AZ,5,FALSE)),IF($X$1=12,(VLOOKUP(B366,'X12'!$B:$AZ,5,FALSE)),IF($X$1=13,(VLOOKUP(B366,'X13'!$B:$AZ,5,FALSE)),"B")))))))))))))))</f>
        <v xml:space="preserve"> </v>
      </c>
      <c r="L366" s="184" t="str">
        <f ca="1">IF(ISERROR(IF($X$1=1,(VLOOKUP(B366,'X1'!$B:$AZ,9,FALSE)),IF($X$1=2,(VLOOKUP(B366,'X2'!$B:$AZ,9,FALSE)),IF($X$1=3,(VLOOKUP(B366,'X3'!$B:$AZ,9,FALSE)),IF($X$1=4,(VLOOKUP(B366,'X4'!$B:$AZ,9,FALSE)),IF($X$1=5,(VLOOKUP(B366,'X5'!$B:$AZ,9,FALSE)),IF($X$1=6,(VLOOKUP(B366,'X6'!$B:$AZ,9,FALSE)),IF($X$1=7,(VLOOKUP(B366,'X7'!$B:$AZ,9,FALSE)),IF($X$1=8,(VLOOKUP(B366,'X8'!$B:$AZ,9,FALSE)),IF($X$1=9,(VLOOKUP(B366,'X9'!$B:$AZ,9,FALSE)),IF($X$1=10,(VLOOKUP(B366,'X10'!$B:$AZ,9,FALSE)),IF($X$1=11,(VLOOKUP(B366,'X11'!$B:$AZ,9,FALSE)),IF($X$1=12,(VLOOKUP(B366,'X12'!$B:$AZ,9,FALSE)),IF($X$1=13,(VLOOKUP(B366,'X13'!$B:$AZ,9,FALSE)),"B"))))))))))))))=TRUE," ",(IF($X$1=1,(VLOOKUP(B366,'X1'!$B:$AZ,9,FALSE)),IF($X$1=2,(VLOOKUP(B366,'X2'!$B:$AZ,9,FALSE)),IF($X$1=3,(VLOOKUP(B366,'X3'!$B:$AZ,9,FALSE)),IF($X$1=4,(VLOOKUP(B366,'X4'!$B:$AZ,9,FALSE)),IF($X$1=5,(VLOOKUP(B366,'X5'!$B:$AZ,9,FALSE)),IF($X$1=6,(VLOOKUP(B366,'X6'!$B:$AZ,9,FALSE)),IF($X$1=7,(VLOOKUP(B366,'X7'!$B:$AZ,9,FALSE)),IF($X$1=8,(VLOOKUP(B366,'X8'!$B:$AZ,9,FALSE)),IF($X$1=9,(VLOOKUP(B366,'X9'!$B:$AZ,9,FALSE)),IF($X$1=10,(VLOOKUP(B366,'X10'!$B:$AZ,9,FALSE)),IF($X$1=11,(VLOOKUP(B366,'X11'!$B:$AZ,9,FALSE)),IF($X$1=12,(VLOOKUP(B366,'X12'!$B:$AZ,9,FALSE)),IF($X$1=13,(VLOOKUP(B366,'X13'!$B:$AZ,9,FALSE)),"B")))))))))))))))</f>
        <v xml:space="preserve"> </v>
      </c>
      <c r="M366" s="184" t="str">
        <f ca="1">IF(ISERROR(IF($X$1=1,(VLOOKUP(B366,'X1'!$B:$AZ,10,FALSE)),IF($X$1=2,(VLOOKUP(B366,'X2'!$B:$AZ,10,FALSE)),IF($X$1=3,(VLOOKUP(B366,'X3'!$B:$AZ,10,FALSE)),IF($X$1=4,(VLOOKUP(B366,'X4'!$B:$AZ,10,FALSE)),IF($X$1=5,(VLOOKUP(B366,'X5'!$B:$AZ,10,FALSE)),IF($X$1=6,(VLOOKUP(B366,'X6'!$B:$AZ,10,FALSE)),IF($X$1=7,(VLOOKUP(B366,'X7'!$B:$AZ,10,FALSE)),IF($X$1=8,(VLOOKUP(B366,'X8'!$B:$AZ,10,FALSE)),IF($X$1=9,(VLOOKUP(B366,'X9'!$B:$AZ,10,FALSE)),IF($X$1=10,(VLOOKUP(B366,'X10'!$B:$AZ,10,FALSE)),IF($X$1=11,(VLOOKUP(B366,'X11'!$B:$AZ,10,FALSE)),IF($X$1=12,(VLOOKUP(B366,'X12'!$B:$AZ,10,FALSE)),IF($X$1=13,(VLOOKUP(B366,'X13'!$B:$AZ,10,FALSE)),"B"))))))))))))))=TRUE," ",(IF($X$1=1,(VLOOKUP(B366,'X1'!$B:$AZ,10,FALSE)),IF($X$1=2,(VLOOKUP(B366,'X2'!$B:$AZ,10,FALSE)),IF($X$1=3,(VLOOKUP(B366,'X3'!$B:$AZ,10,FALSE)),IF($X$1=4,(VLOOKUP(B366,'X4'!$B:$AZ,10,FALSE)),IF($X$1=5,(VLOOKUP(B366,'X5'!$B:$AZ,10,FALSE)),IF($X$1=6,(VLOOKUP(B366,'X6'!$B:$AZ,10,FALSE)),IF($X$1=7,(VLOOKUP(B366,'X7'!$B:$AZ,10,FALSE)),IF($X$1=8,(VLOOKUP(B366,'X8'!$B:$AZ,10,FALSE)),IF($X$1=9,(VLOOKUP(B366,'X9'!$B:$AZ,10,FALSE)),IF($X$1=10,(VLOOKUP(B366,'X10'!$B:$AZ,10,FALSE)),IF($X$1=11,(VLOOKUP(B366,'X11'!$B:$AZ,10,FALSE)),IF($X$1=12,(VLOOKUP(B366,'X12'!$B:$AZ,10,FALSE)),IF($X$1=13,(VLOOKUP(B366,'X13'!$B:$AZ,10,FALSE)),"B")))))))))))))))</f>
        <v xml:space="preserve"> </v>
      </c>
      <c r="N366" s="185" t="str">
        <f ca="1">IF(ISERROR(IF($X$1=1,(VLOOKUP(B366,'X1'!$B:$AZ,45,FALSE)),IF($X$1=2,(VLOOKUP(B366,'X2'!$B:$AZ,45,FALSE)),IF($X$1=3,(VLOOKUP(B366,'X3'!$B:$AZ,45,FALSE)),IF($X$1=4,(VLOOKUP(B366,'X4'!$B:$AZ,45,FALSE)),IF($X$1=5,(VLOOKUP(B366,'X5'!$B:$AZ,45,FALSE)),IF($X$1=6,(VLOOKUP(B366,'X6'!$B:$AZ,45,FALSE)),IF($X$1=7,(VLOOKUP(B366,'X7'!$B:$AZ,45,FALSE)),IF($X$1=8,(VLOOKUP(B366,'X8'!$B:$AZ,45,FALSE)),IF($X$1=9,(VLOOKUP(B366,'X9'!$B:$AZ,45,FALSE)),IF($X$1=10,(VLOOKUP(B366,'X10'!$B:$AZ,45,FALSE)),IF($X$1=11,(VLOOKUP(B366,'X11'!$B:$AZ,45,FALSE)),IF($X$1=12,(VLOOKUP(B366,'X12'!$B:$AZ,45,FALSE)),IF($X$1=13,(VLOOKUP(B366,'X13'!$B:$AZ,45,FALSE)),"B"))))))))))))))=TRUE," ",(IF($X$1=1,(VLOOKUP(B366,'X1'!$B:$AZ,45,FALSE)),IF($X$1=2,(VLOOKUP(B366,'X2'!$B:$AZ,45,FALSE)),IF($X$1=3,(VLOOKUP(B366,'X3'!$B:$AZ,45,FALSE)),IF($X$1=4,(VLOOKUP(B366,'X4'!$B:$AZ,45,FALSE)),IF($X$1=5,(VLOOKUP(B366,'X5'!$B:$AZ,45,FALSE)),IF($X$1=6,(VLOOKUP(B366,'X6'!$B:$AZ,45,FALSE)),IF($X$1=7,(VLOOKUP(B366,'X7'!$B:$AZ,45,FALSE)),IF($X$1=8,(VLOOKUP(B366,'X8'!$B:$AZ,45,FALSE)),IF($X$1=9,(VLOOKUP(B366,'X9'!$B:$AZ,45,FALSE)),IF($X$1=10,(VLOOKUP(B366,'X10'!$B:$AZ,45,FALSE)),IF($X$1=11,(VLOOKUP(B366,'X11'!$B:$AZ,45,FALSE)),IF($X$1=12,(VLOOKUP(B366,'X12'!$B:$AZ,45,FALSE)),IF($X$1=13,(VLOOKUP(B366,'X13'!$B:$AZ,45,FALSE)),"B")))))))))))))))</f>
        <v xml:space="preserve"> </v>
      </c>
      <c r="O366" s="184" t="str">
        <f ca="1">IF(ISERROR(IF($X$1=1,(VLOOKUP(B366,'X1'!$B:$AZ,11,FALSE)),IF($X$1=2,(VLOOKUP(B366,'X2'!$B:$AZ,11,FALSE)),IF($X$1=3,(VLOOKUP(B366,'X3'!$B:$AZ,11,FALSE)),IF($X$1=4,(VLOOKUP(B366,'X4'!$B:$AZ,11,FALSE)),IF($X$1=5,(VLOOKUP(B366,'X5'!$B:$AZ,11,FALSE)),IF($X$1=6,(VLOOKUP(B366,'X6'!$B:$AZ,11,FALSE)),IF($X$1=7,(VLOOKUP(B366,'X7'!$B:$AZ,11,FALSE)),IF($X$1=8,(VLOOKUP(B366,'X8'!$B:$AZ,11,FALSE)),IF($X$1=9,(VLOOKUP(B366,'X9'!$B:$AZ,11,FALSE)),IF($X$1=10,(VLOOKUP(B366,'X10'!$B:$AZ,11,FALSE)),IF($X$1=11,(VLOOKUP(B366,'X11'!$B:$AZ,11,FALSE)),IF($X$1=12,(VLOOKUP(B366,'X12'!$B:$AZ,11,FALSE)),IF($X$1=13,(VLOOKUP(B366,'X13'!$B:$AZ,11,FALSE)),"B"))))))))))))))=TRUE," ",(IF($X$1=1,(VLOOKUP(B366,'X1'!$B:$AZ,11,FALSE)),IF($X$1=2,(VLOOKUP(B366,'X2'!$B:$AZ,11,FALSE)),IF($X$1=3,(VLOOKUP(B366,'X3'!$B:$AZ,11,FALSE)),IF($X$1=4,(VLOOKUP(B366,'X4'!$B:$AZ,11,FALSE)),IF($X$1=5,(VLOOKUP(B366,'X5'!$B:$AZ,11,FALSE)),IF($X$1=6,(VLOOKUP(B366,'X6'!$B:$AZ,11,FALSE)),IF($X$1=7,(VLOOKUP(B366,'X7'!$B:$AZ,11,FALSE)),IF($X$1=8,(VLOOKUP(B366,'X8'!$B:$AZ,11,FALSE)),IF($X$1=9,(VLOOKUP(B366,'X9'!$B:$AZ,11,FALSE)),IF($X$1=10,(VLOOKUP(B366,'X10'!$B:$AZ,11,FALSE)),IF($X$1=11,(VLOOKUP(B366,'X11'!$B:$AZ,11,FALSE)),IF($X$1=12,(VLOOKUP(B366,'X12'!$B:$AZ,11,FALSE)),IF($X$1=13,(VLOOKUP(B366,'X13'!$B:$AZ,11,FALSE)),"B")))))))))))))))</f>
        <v xml:space="preserve"> </v>
      </c>
      <c r="P366" s="184" t="str">
        <f ca="1">IF(ISERROR(IF($X$1=1,(VLOOKUP(B366,'X1'!$B:$AZ,12,FALSE)),IF($X$1=2,(VLOOKUP(B366,'X2'!$B:$AZ,12,FALSE)),IF($X$1=3,(VLOOKUP(B366,'X3'!$B:$AZ,12,FALSE)),IF($X$1=4,(VLOOKUP(B366,'X4'!$B:$AZ,12,FALSE)),IF($X$1=5,(VLOOKUP(B366,'X5'!$B:$AZ,12,FALSE)),IF($X$1=6,(VLOOKUP(B366,'X6'!$B:$AZ,12,FALSE)),IF($X$1=7,(VLOOKUP(B366,'X7'!$B:$AZ,12,FALSE)),IF($X$1=8,(VLOOKUP(B366,'X8'!$B:$AZ,12,FALSE)),IF($X$1=9,(VLOOKUP(B366,'X9'!$B:$AZ,12,FALSE)),IF($X$1=10,(VLOOKUP(B366,'X10'!$B:$AZ,12,FALSE)),IF($X$1=11,(VLOOKUP(B366,'X11'!$B:$AZ,12,FALSE)),IF($X$1=12,(VLOOKUP(B366,'X12'!$B:$AZ,12,FALSE)),IF($X$1=13,(VLOOKUP(B366,'X13'!$B:$AZ,12,FALSE)),"B"))))))))))))))=TRUE," ",(IF($X$1=1,(VLOOKUP(B366,'X1'!$B:$AZ,12,FALSE)),IF($X$1=2,(VLOOKUP(B366,'X2'!$B:$AZ,12,FALSE)),IF($X$1=3,(VLOOKUP(B366,'X3'!$B:$AZ,12,FALSE)),IF($X$1=4,(VLOOKUP(B366,'X4'!$B:$AZ,12,FALSE)),IF($X$1=5,(VLOOKUP(B366,'X5'!$B:$AZ,12,FALSE)),IF($X$1=6,(VLOOKUP(B366,'X6'!$B:$AZ,12,FALSE)),IF($X$1=7,(VLOOKUP(B366,'X7'!$B:$AZ,12,FALSE)),IF($X$1=8,(VLOOKUP(B366,'X8'!$B:$AZ,12,FALSE)),IF($X$1=9,(VLOOKUP(B366,'X9'!$B:$AZ,12,FALSE)),IF($X$1=10,(VLOOKUP(B366,'X10'!$B:$AZ,12,FALSE)),IF($X$1=11,(VLOOKUP(B366,'X11'!$B:$AZ,12,FALSE)),IF($X$1=12,(VLOOKUP(B366,'X12'!$B:$AZ,12,FALSE)),IF($X$1=13,(VLOOKUP(B366,'X13'!$B:$AZ,12,FALSE)),"B")))))))))))))))</f>
        <v xml:space="preserve"> </v>
      </c>
      <c r="Q366" s="185" t="str">
        <f ca="1">IF(ISERROR(IF($X$1=1,(VLOOKUP(B366,'X1'!$B:$AZ,46,FALSE)),IF($X$1=2,(VLOOKUP(B366,'X2'!$B:$AZ,46,FALSE)),IF($X$1=3,(VLOOKUP(B366,'X3'!$B:$AZ,46,FALSE)),IF($X$1=4,(VLOOKUP(B366,'X4'!$B:$AZ,46,FALSE)),IF($X$1=5,(VLOOKUP(B366,'X5'!$B:$AZ,46,FALSE)),IF($X$1=6,(VLOOKUP(B366,'X6'!$B:$AZ,46,FALSE)),IF($X$1=7,(VLOOKUP(B366,'X7'!$B:$AZ,46,FALSE)),IF($X$1=8,(VLOOKUP(B366,'X8'!$B:$AZ,46,FALSE)),IF($X$1=9,(VLOOKUP(B366,'X9'!$B:$AZ,46,FALSE)),IF($X$1=10,(VLOOKUP(B366,'X10'!$B:$AZ,46,FALSE)),IF($X$1=11,(VLOOKUP(B366,'X11'!$B:$AZ,46,FALSE)),IF($X$1=12,(VLOOKUP(B366,'X12'!$B:$AZ,46,FALSE)),IF($X$1=13,(VLOOKUP(B366,'X13'!$B:$AZ,46,FALSE)),"B"))))))))))))))=TRUE," ",(IF($X$1=1,(VLOOKUP(B366,'X1'!$B:$AZ,46,FALSE)),IF($X$1=2,(VLOOKUP(B366,'X2'!$B:$AZ,46,FALSE)),IF($X$1=3,(VLOOKUP(B366,'X3'!$B:$AZ,46,FALSE)),IF($X$1=4,(VLOOKUP(B366,'X4'!$B:$AZ,46,FALSE)),IF($X$1=5,(VLOOKUP(B366,'X5'!$B:$AZ,46,FALSE)),IF($X$1=6,(VLOOKUP(B366,'X6'!$B:$AZ,46,FALSE)),IF($X$1=7,(VLOOKUP(B366,'X7'!$B:$AZ,46,FALSE)),IF($X$1=8,(VLOOKUP(B366,'X8'!$B:$AZ,46,FALSE)),IF($X$1=9,(VLOOKUP(B366,'X9'!$B:$AZ,46,FALSE)),IF($X$1=10,(VLOOKUP(B366,'X10'!$B:$AZ,46,FALSE)),IF($X$1=11,(VLOOKUP(B366,'X11'!$B:$AZ,46,FALSE)),IF($X$1=12,(VLOOKUP(B366,'X12'!$B:$AZ,46,FALSE)),IF($X$1=13,(VLOOKUP(B366,'X13'!$B:$AZ,46,FALSE)),"B")))))))))))))))</f>
        <v xml:space="preserve"> </v>
      </c>
      <c r="R366" s="185" t="str">
        <f ca="1">IF(ISERROR(IF($X$1=1,(VLOOKUP(B366,'X1'!$B:$AZ,15,FALSE)),IF($X$1=2,(VLOOKUP(B366,'X2'!$B:$AZ,15,FALSE)),IF($X$1=3,(VLOOKUP(B366,'X3'!$B:$AZ,15,FALSE)),IF($X$1=4,(VLOOKUP(B366,'X4'!$B:$AZ,15,FALSE)),IF($X$1=5,(VLOOKUP(B366,'X5'!$B:$AZ,15,FALSE)),IF($X$1=6,(VLOOKUP(B366,'X6'!$B:$AZ,15,FALSE)),IF($X$1=7,(VLOOKUP(B366,'X7'!$B:$AZ,15,FALSE)),IF($X$1=8,(VLOOKUP(B366,'X8'!$B:$AZ,15,FALSE)),IF($X$1=9,(VLOOKUP(B366,'X9'!$B:$AZ,15,FALSE)),IF($X$1=10,(VLOOKUP(B366,'X10'!$B:$AZ,15,FALSE)),IF($X$1=11,(VLOOKUP(B366,'X11'!$B:$AZ,15,FALSE)),IF($X$1=12,(VLOOKUP(B366,'X12'!$B:$AZ,15,FALSE)),IF($X$1=13,(VLOOKUP(B366,'X13'!$B:$AZ,15,FALSE)),"B"))))))))))))))=TRUE," ",(IF($X$1=1,(VLOOKUP(B366,'X1'!$B:$AZ,15,FALSE)),IF($X$1=2,(VLOOKUP(B366,'X2'!$B:$AZ,15,FALSE)),IF($X$1=3,(VLOOKUP(B366,'X3'!$B:$AZ,15,FALSE)),IF($X$1=4,(VLOOKUP(B366,'X4'!$B:$AZ,15,FALSE)),IF($X$1=5,(VLOOKUP(B366,'X5'!$B:$AZ,15,FALSE)),IF($X$1=6,(VLOOKUP(B366,'X6'!$B:$AZ,15,FALSE)),IF($X$1=7,(VLOOKUP(B366,'X7'!$B:$AZ,15,FALSE)),IF($X$1=8,(VLOOKUP(B366,'X8'!$B:$AZ,15,FALSE)),IF($X$1=9,(VLOOKUP(B366,'X9'!$B:$AZ,15,FALSE)),IF($X$1=10,(VLOOKUP(B366,'X10'!$B:$AZ,15,FALSE)),IF($X$1=11,(VLOOKUP(B366,'X11'!$B:$AZ,15,FALSE)),IF($X$1=12,(VLOOKUP(B366,'X12'!$B:$AZ,15,FALSE)),IF($X$1=13,(VLOOKUP(B366,'X13'!$B:$AZ,15,FALSE)),"B")))))))))))))))</f>
        <v xml:space="preserve"> </v>
      </c>
      <c r="S366" s="185" t="str">
        <f ca="1">IF(ISERROR(IF((IF($X$1=1,(VLOOKUP(B366,'X1'!$B:$AZ,14,FALSE)),(IF($X$1=2,(VLOOKUP(B366,'X2'!$B:$AZ,14,FALSE)),(IF($X$1=3,(VLOOKUP(B366,'X3'!$B:$AZ,14,FALSE)),(IF($X$1=4,(VLOOKUP(B366,'X4'!$B:$AZ,14,FALSE)),(IF($X$1=5,(VLOOKUP(B366,'X5'!$B:$AZ,14,FALSE)),(IF($X$1=6,(VLOOKUP(B366,'X6'!$B:$AZ,14,FALSE)),(IF($X$1=7,(VLOOKUP(B366,'X7'!$B:$AZ,14,FALSE)),(IF($X$1=8,(VLOOKUP(B366,'X8'!$B:$AZ,14,FALSE)),(IF($X$1=9,(VLOOKUP(B366,'X9'!$B:$AZ,14,FALSE)),(IF($X$1=10,(VLOOKUP(B366,'X10'!$B:$AZ,14,FALSE)),(IF($X$1=11,(VLOOKUP(B366,'X11'!$B:$AZ,14,FALSE)),(IF($X$1=12,(VLOOKUP(B366,'X12'!$B:$AZ,14,FALSE)),(VLOOKUP(B366,'X13'!$B:$AZ,14,FALSE))))))))))))))))))))))))))=$V$1," ",(IF($X$1=1,(VLOOKUP(B366,'X1'!$B:$AZ,14,FALSE)),(IF($X$1=2,(VLOOKUP(B366,'X2'!$B:$AZ,14,FALSE)),(IF($X$1=3,(VLOOKUP(B366,'X3'!$B:$AZ,14,FALSE)),(IF($X$1=4,(VLOOKUP(B366,'X4'!$B:$AZ,14,FALSE)),(IF($X$1=5,(VLOOKUP(B366,'X5'!$B:$AZ,14,FALSE)),(IF($X$1=6,(VLOOKUP(B366,'X6'!$B:$AZ,14,FALSE)),(IF($X$1=7,(VLOOKUP(B366,'X7'!$B:$AZ,14,FALSE)),(IF($X$1=8,(VLOOKUP(B366,'X8'!$B:$AZ,14,FALSE)),(IF($X$1=9,(VLOOKUP(B366,'X9'!$B:$AZ,14,FALSE)),(IF($X$1=10,(VLOOKUP(B366,'X10'!$B:$AZ,14,FALSE)),(IF($X$1=11,(VLOOKUP(B366,'X11'!$B:$AZ,14,FALSE)),(IF($X$1=12,(VLOOKUP(B366,'X12'!$B:$AZ,14,FALSE)),(VLOOKUP(B366,'X13'!$B:$AZ,14,FALSE))))))))))))))))))))))))))))=TRUE," ",(IF((IF($X$1=1,(VLOOKUP(B366,'X1'!$B:$AZ,14,FALSE)),(IF($X$1=2,(VLOOKUP(B366,'X2'!$B:$AZ,14,FALSE)),(IF($X$1=3,(VLOOKUP(B366,'X3'!$B:$AZ,14,FALSE)),(IF($X$1=4,(VLOOKUP(B366,'X4'!$B:$AZ,14,FALSE)),(IF($X$1=5,(VLOOKUP(B366,'X5'!$B:$AZ,14,FALSE)),(IF($X$1=6,(VLOOKUP(B366,'X6'!$B:$AZ,14,FALSE)),(IF($X$1=7,(VLOOKUP(B366,'X7'!$B:$AZ,14,FALSE)),(IF($X$1=8,(VLOOKUP(B366,'X8'!$B:$AZ,14,FALSE)),(IF($X$1=9,(VLOOKUP(B366,'X9'!$B:$AZ,14,FALSE)),(IF($X$1=10,(VLOOKUP(B366,'X10'!$B:$AZ,14,FALSE)),(IF($X$1=11,(VLOOKUP(B366,'X11'!$B:$AZ,14,FALSE)),(IF($X$1=12,(VLOOKUP(B366,'X12'!$B:$AZ,14,FALSE)),(VLOOKUP(B366,'X13'!$B:$AZ,14,FALSE))))))))))))))))))))))))))=$V$1," ",(IF($X$1=1,(VLOOKUP(B366,'X1'!$B:$AZ,14,FALSE)),(IF($X$1=2,(VLOOKUP(B366,'X2'!$B:$AZ,14,FALSE)),(IF($X$1=3,(VLOOKUP(B366,'X3'!$B:$AZ,14,FALSE)),(IF($X$1=4,(VLOOKUP(B366,'X4'!$B:$AZ,14,FALSE)),(IF($X$1=5,(VLOOKUP(B366,'X5'!$B:$AZ,14,FALSE)),(IF($X$1=6,(VLOOKUP(B366,'X6'!$B:$AZ,14,FALSE)),(IF($X$1=7,(VLOOKUP(B366,'X7'!$B:$AZ,14,FALSE)),(IF($X$1=8,(VLOOKUP(B366,'X8'!$B:$AZ,14,FALSE)),(IF($X$1=9,(VLOOKUP(B366,'X9'!$B:$AZ,14,FALSE)),(IF($X$1=10,(VLOOKUP(B366,'X10'!$B:$AZ,14,FALSE)),(IF($X$1=11,(VLOOKUP(B366,'X11'!$B:$AZ,14,FALSE)),(IF($X$1=12,(VLOOKUP(B366,'X12'!$B:$AZ,14,FALSE)),(VLOOKUP(B366,'X13'!$B:$AZ,14,FALSE)))))))))))))))))))))))))))))</f>
        <v xml:space="preserve"> </v>
      </c>
    </row>
    <row r="367" spans="1:19" ht="14.1" customHeight="1" x14ac:dyDescent="0.2">
      <c r="A367" s="156" t="s">
        <v>1058</v>
      </c>
      <c r="B367" s="122" t="str">
        <f>IF(ISERROR(IF($U$16=1,(VLOOKUP(A367,$AC$89:$AH$125,2,FALSE)),IF((IF($X$1=1,'X1'!B326,(IF($X$1=2,'X2'!B326,(IF($X$1=3,'X3'!B326,(IF($X$1=4,'X4'!B326,(IF($X$1=5,'X5'!B326,(IF($X$1=6,'X6'!B326,(IF($X$1=7,'X7'!B326,(IF($X$1=8,'X8'!B326,(IF($X$1=9,'X9'!B326,(IF($X$1=10,'X10'!B326,(IF($X$1=11,'X11'!B326,(IF($X$1=12,'X12'!B326,'X13'!B326))))))))))))))))))))))))="","",(IF($X$1=1,'X1'!B326,(IF($X$1=2,'X2'!B326,(IF($X$1=3,'X3'!B326,(IF($X$1=4,'X4'!B326,(IF($X$1=5,'X5'!B326,(IF($X$1=6,'X6'!B326,(IF($X$1=7,'X7'!B326,(IF($X$1=8,'X8'!B326,(IF($X$1=9,'X9'!B326,(IF($X$1=10,'X10'!B326,(IF($X$1=11,'X11'!B326,(IF($X$1=12,'X12'!B326,'X13'!B326)))))))))))))))))))))))))))=TRUE," ",(IF($U$16=1,(VLOOKUP(A367,$AC$89:$AH$125,2,FALSE)),IF((IF($X$1=1,'X1'!B326,(IF($X$1=2,'X2'!B326,(IF($X$1=3,'X3'!B326,(IF($X$1=4,'X4'!B326,(IF($X$1=5,'X5'!B326,(IF($X$1=6,'X6'!B326,(IF($X$1=7,'X7'!B326,(IF($X$1=8,'X8'!B326,(IF($X$1=9,'X9'!B326,(IF($X$1=10,'X10'!B326,(IF($X$1=11,'X11'!B326,(IF($X$1=12,'X12'!B326,'X13'!B326))))))))))))))))))))))))="","",(IF($X$1=1,'X1'!B326,(IF($X$1=2,'X2'!B326,(IF($X$1=3,'X3'!B326,(IF($X$1=4,'X4'!B326,(IF($X$1=5,'X5'!B326,(IF($X$1=6,'X6'!B326,(IF($X$1=7,'X7'!B326,(IF($X$1=8,'X8'!B326,(IF($X$1=9,'X9'!B326,(IF($X$1=10,'X10'!B326,(IF($X$1=11,'X11'!B326,(IF($X$1=12,'X12'!B326,'X13'!B326))))))))))))))))))))))))))))</f>
        <v/>
      </c>
      <c r="C367" s="181" t="str">
        <f ca="1">IF(ISERROR(IF($X$1=1,(VLOOKUP(B367,'X1'!$B:$AZ,47,FALSE)),IF($X$1=2,(VLOOKUP(B367,'X2'!$B:$AZ,47,FALSE)),IF($X$1=3,(VLOOKUP(B367,'X3'!$B:$AZ,47,FALSE)),IF($X$1=4,(VLOOKUP(B367,'X4'!$B:$AZ,47,FALSE)),IF($X$1=5,(VLOOKUP(B367,'X5'!$B:$AZ,47,FALSE)),IF($X$1=6,(VLOOKUP(B367,'X6'!$B:$AZ,47,FALSE)),IF($X$1=7,(VLOOKUP(B367,'X7'!$B:$AZ,47,FALSE)),IF($X$1=8,(VLOOKUP(B367,'X8'!$B:$AZ,47,FALSE)),IF($X$1=9,(VLOOKUP(B367,'X9'!$B:$AZ,47,FALSE)),IF($X$1=10,(VLOOKUP(B367,'X10'!$B:$AZ,47,FALSE)),IF($X$1=11,(VLOOKUP(B367,'X11'!$B:$AZ,47,FALSE)),IF($X$1=12,(VLOOKUP(B367,'X12'!$B:$AZ,47,FALSE)),IF($X$1=13,(VLOOKUP(B367,'X13'!$B:$AZ,47,FALSE)),"B"))))))))))))))=TRUE," ",(IF($X$1=1,(VLOOKUP(B367,'X1'!$B:$AZ,47,FALSE)),IF($X$1=2,(VLOOKUP(B367,'X2'!$B:$AZ,47,FALSE)),IF($X$1=3,(VLOOKUP(B367,'X3'!$B:$AZ,47,FALSE)),IF($X$1=4,(VLOOKUP(B367,'X4'!$B:$AZ,47,FALSE)),IF($X$1=5,(VLOOKUP(B367,'X5'!$B:$AZ,47,FALSE)),IF($X$1=6,(VLOOKUP(B367,'X6'!$B:$AZ,47,FALSE)),IF($X$1=7,(VLOOKUP(B367,'X7'!$B:$AZ,47,FALSE)),IF($X$1=8,(VLOOKUP(B367,'X8'!$B:$AZ,47,FALSE)),IF($X$1=9,(VLOOKUP(B367,'X9'!$B:$AZ,47,FALSE)),IF($X$1=10,(VLOOKUP(B367,'X10'!$B:$AZ,47,FALSE)),IF($X$1=11,(VLOOKUP(B367,'X11'!$B:$AZ,47,FALSE)),IF($X$1=12,(VLOOKUP(B367,'X12'!$B:$AZ,47,FALSE)),IF($X$1=13,(VLOOKUP(B367,'X13'!$B:$AZ,47,FALSE)),"B")))))))))))))))</f>
        <v xml:space="preserve"> </v>
      </c>
      <c r="D367" s="181" t="str">
        <f ca="1">IF(ISERROR(IF($X$1=1,(VLOOKUP(B367,'X1'!$B:$AP,41,FALSE)),IF($X$1=2,(VLOOKUP(B367,'X2'!$B:$AP,41,FALSE)),IF($X$1=3,(VLOOKUP(B367,'X3'!$B:$AP,41,FALSE)),IF($X$1=4,(VLOOKUP(B367,'X4'!$B:$AP,41,FALSE)),IF($X$1=5,(VLOOKUP(B367,'X5'!$B:$AP,41,FALSE)),IF($X$1=6,(VLOOKUP(B367,'X6'!$B:$AP,41,FALSE)),IF($X$1=7,(VLOOKUP(B367,'X7'!$B:$AP,41,FALSE)),IF($X$1=8,(VLOOKUP(B367,'X8'!$B:$AP,41,FALSE)),IF($X$1=9,(VLOOKUP(B367,'X9'!$B:$AP,41,FALSE)),IF($X$1=10,(VLOOKUP(B367,'X10'!$B:$AP,41,FALSE)),IF($X$1=11,(VLOOKUP(B367,'X11'!$B:$AP,41,FALSE)),IF($X$1=12,(VLOOKUP(B367,'X12'!$B:$AP,41,FALSE)),IF($X$1=13,(VLOOKUP(B367,'X13'!$B:$AP,41,FALSE)),"B"))))))))))))))=TRUE," ",(IF($X$1=1,(VLOOKUP(B367,'X1'!$B:$AP,41,FALSE)),IF($X$1=2,(VLOOKUP(B367,'X2'!$B:$AP,41,FALSE)),IF($X$1=3,(VLOOKUP(B367,'X3'!$B:$AP,41,FALSE)),IF($X$1=4,(VLOOKUP(B367,'X4'!$B:$AP,41,FALSE)),IF($X$1=5,(VLOOKUP(B367,'X5'!$B:$AP,41,FALSE)),IF($X$1=6,(VLOOKUP(B367,'X6'!$B:$AP,41,FALSE)),IF($X$1=7,(VLOOKUP(B367,'X7'!$B:$AP,41,FALSE)),IF($X$1=8,(VLOOKUP(B367,'X8'!$B:$AP,41,FALSE)),IF($X$1=9,(VLOOKUP(B367,'X9'!$B:$AP,41,FALSE)),IF($X$1=10,(VLOOKUP(B367,'X10'!$B:$AP,41,FALSE)),IF($X$1=11,(VLOOKUP(B367,'X11'!$B:$AP,41,FALSE)),IF($X$1=12,(VLOOKUP(B367,'X12'!$B:$AP,41,FALSE)),IF($X$1=13,(VLOOKUP(B367,'X13'!$B:$AP,41,FALSE)),"B")))))))))))))))</f>
        <v xml:space="preserve"> </v>
      </c>
      <c r="E367" s="182" t="str">
        <f ca="1">IF(ISERROR(IF($X$1=1,(VLOOKUP(B367,'X1'!$B:$AP,7,FALSE)),IF($X$1=2,(VLOOKUP(B367,'X2'!$B:$AP,7,FALSE)),IF($X$1=3,(VLOOKUP(B367,'X3'!$B:$AP,7,FALSE)),IF($X$1=4,(VLOOKUP(B367,'X4'!$B:$AP,7,FALSE)),IF($X$1=5,(VLOOKUP(B367,'X5'!$B:$AP,7,FALSE)),IF($X$1=6,(VLOOKUP(B367,'X6'!$B:$AP,7,FALSE)),IF($X$1=7,(VLOOKUP(B367,'X7'!$B:$AP,7,FALSE)),IF($X$1=8,(VLOOKUP(B367,'X8'!$B:$AP,7,FALSE)),IF($X$1=9,(VLOOKUP(B367,'X9'!$B:$AP,7,FALSE)),IF($X$1=10,(VLOOKUP(B367,'X10'!$B:$AP,7,FALSE)),IF($X$1=11,(VLOOKUP(B367,'X11'!$B:$AP,7,FALSE)),IF($X$1=12,(VLOOKUP(B367,'X12'!$B:$AP,7,FALSE)),IF($X$1=13,(VLOOKUP(B367,'X13'!$B:$AP,7,FALSE)),"B"))))))))))))))=TRUE," ",(IF($X$1=1,(VLOOKUP(B367,'X1'!$B:$AP,7,FALSE)),IF($X$1=2,(VLOOKUP(B367,'X2'!$B:$AP,7,FALSE)),IF($X$1=3,(VLOOKUP(B367,'X3'!$B:$AP,7,FALSE)),IF($X$1=4,(VLOOKUP(B367,'X4'!$B:$AP,7,FALSE)),IF($X$1=5,(VLOOKUP(B367,'X5'!$B:$AP,7,FALSE)),IF($X$1=6,(VLOOKUP(B367,'X6'!$B:$AP,7,FALSE)),IF($X$1=7,(VLOOKUP(B367,'X7'!$B:$AP,7,FALSE)),IF($X$1=8,(VLOOKUP(B367,'X8'!$B:$AP,7,FALSE)),IF($X$1=9,(VLOOKUP(B367,'X9'!$B:$AP,7,FALSE)),IF($X$1=10,(VLOOKUP(B367,'X10'!$B:$AP,7,FALSE)),IF($X$1=11,(VLOOKUP(B367,'X11'!$B:$AP,7,FALSE)),IF($X$1=12,(VLOOKUP(B367,'X12'!$B:$AP,7,FALSE)),IF($X$1=13,(VLOOKUP(B367,'X13'!$B:$AP,7,FALSE)),"B")))))))))))))))</f>
        <v xml:space="preserve"> </v>
      </c>
      <c r="F367" s="182" t="str">
        <f ca="1">IF(ISERROR(IF((IF($X$1=1,(VLOOKUP(B367,'X1'!$B:$AO,6,FALSE)),(IF($X$1=2,(VLOOKUP(B367,'X2'!$B:$AO,6,FALSE)),(IF($X$1=3,(VLOOKUP(B367,'X3'!$B:$AO,6,FALSE)),(IF($X$1=4,(VLOOKUP(B367,'X4'!$B:$AO,6,FALSE)),(IF($X$1=5,(VLOOKUP(B367,'X5'!$B:$AO,6,FALSE)),(IF($X$1=6,(VLOOKUP(B367,'X6'!$B:$AO,6,FALSE)),(IF($X$1=7,(VLOOKUP(B367,'X7'!$B:$AO,6,FALSE)),(IF($X$1=8,(VLOOKUP(B367,'X8'!$B:$AO,6,FALSE)),(IF($X$1=9,(VLOOKUP(B367,'X9'!$B:$AO,6,FALSE)),(IF($X$1=10,(VLOOKUP(B367,'X10'!$B:$AO,6,FALSE)),(IF($X$1=11,(VLOOKUP(B367,'X11'!$B:$AO,6,FALSE)),(IF($X$1=12,(VLOOKUP(B367,'X12'!$B:$AO,6,FALSE)),(VLOOKUP(B367,'X13'!$B:$AO,6,FALSE))))))))))))))))))))))))))=$V$1," ",(IF($X$1=1,(VLOOKUP(B367,'X1'!$B:$AO,6,FALSE)),(IF($X$1=2,(VLOOKUP(B367,'X2'!$B:$AO,6,FALSE)),(IF($X$1=3,(VLOOKUP(B367,'X3'!$B:$AO,6,FALSE)),(IF($X$1=4,(VLOOKUP(B367,'X4'!$B:$AO,6,FALSE)),(IF($X$1=5,(VLOOKUP(B367,'X5'!$B:$AO,6,FALSE)),(IF($X$1=6,(VLOOKUP(B367,'X6'!$B:$AO,6,FALSE)),(IF($X$1=7,(VLOOKUP(B367,'X7'!$B:$AO,6,FALSE)),(IF($X$1=8,(VLOOKUP(B367,'X8'!$B:$AO,6,FALSE)),(IF($X$1=9,(VLOOKUP(B367,'X9'!$B:$AO,6,FALSE)),(IF($X$1=10,(VLOOKUP(B367,'X10'!$B:$AO,6,FALSE)),(IF($X$1=11,(VLOOKUP(B367,'X11'!$B:$AO,6,FALSE)),(IF($X$1=12,(VLOOKUP(B367,'X12'!$B:$AO,6,FALSE)),(VLOOKUP(B367,'X13'!$B:$AO,6,FALSE))))))))))))))))))))))))))))=TRUE," ",(IF((IF($X$1=1,(VLOOKUP(B367,'X1'!$B:$AO,6,FALSE)),(IF($X$1=2,(VLOOKUP(B367,'X2'!$B:$AO,6,FALSE)),(IF($X$1=3,(VLOOKUP(B367,'X3'!$B:$AO,6,FALSE)),(IF($X$1=4,(VLOOKUP(B367,'X4'!$B:$AO,6,FALSE)),(IF($X$1=5,(VLOOKUP(B367,'X5'!$B:$AO,6,FALSE)),(IF($X$1=6,(VLOOKUP(B367,'X6'!$B:$AO,6,FALSE)),(IF($X$1=7,(VLOOKUP(B367,'X7'!$B:$AO,6,FALSE)),(IF($X$1=8,(VLOOKUP(B367,'X8'!$B:$AO,6,FALSE)),(IF($X$1=9,(VLOOKUP(B367,'X9'!$B:$AO,6,FALSE)),(IF($X$1=10,(VLOOKUP(B367,'X10'!$B:$AO,6,FALSE)),(IF($X$1=11,(VLOOKUP(B367,'X11'!$B:$AO,6,FALSE)),(IF($X$1=12,(VLOOKUP(B367,'X12'!$B:$AO,6,FALSE)),(VLOOKUP(B367,'X13'!$B:$AO,6,FALSE))))))))))))))))))))))))))=$V$1," ",(IF($X$1=1,(VLOOKUP(B367,'X1'!$B:$AO,6,FALSE)),(IF($X$1=2,(VLOOKUP(B367,'X2'!$B:$AO,6,FALSE)),(IF($X$1=3,(VLOOKUP(B367,'X3'!$B:$AO,6,FALSE)),(IF($X$1=4,(VLOOKUP(B367,'X4'!$B:$AO,6,FALSE)),(IF($X$1=5,(VLOOKUP(B367,'X5'!$B:$AO,6,FALSE)),(IF($X$1=6,(VLOOKUP(B367,'X6'!$B:$AO,6,FALSE)),(IF($X$1=7,(VLOOKUP(B367,'X7'!$B:$AO,6,FALSE)),(IF($X$1=8,(VLOOKUP(B367,'X8'!$B:$AO,6,FALSE)),(IF($X$1=9,(VLOOKUP(B367,'X9'!$B:$AO,6,FALSE)),(IF($X$1=10,(VLOOKUP(B367,'X10'!$B:$AO,6,FALSE)),(IF($X$1=11,(VLOOKUP(B367,'X11'!$B:$AO,6,FALSE)),(IF($X$1=12,(VLOOKUP(B367,'X12'!$B:$AO,6,FALSE)),(VLOOKUP(B367,'X13'!$B:$AO,6,FALSE)))))))))))))))))))))))))))))</f>
        <v xml:space="preserve"> </v>
      </c>
      <c r="G367" s="182" t="str">
        <f ca="1">IF(ISERROR(IF($X$1=1,(VLOOKUP(B367,'X1'!$B:$AZ,44,FALSE)),IF($X$1=2,(VLOOKUP(B367,'X2'!$B:$AZ,44,FALSE)),IF($X$1=3,(VLOOKUP(B367,'X3'!$B:$AZ,44,FALSE)),IF($X$1=4,(VLOOKUP(B367,'X4'!$B:$AZ,44,FALSE)),IF($X$1=5,(VLOOKUP(B367,'X5'!$B:$AZ,44,FALSE)),IF($X$1=6,(VLOOKUP(B367,'X6'!$B:$AZ,44,FALSE)),IF($X$1=7,(VLOOKUP(B367,'X7'!$B:$AZ,44,FALSE)),IF($X$1=8,(VLOOKUP(B367,'X8'!$B:$AZ,44,FALSE)),IF($X$1=9,(VLOOKUP(B367,'X9'!$B:$AZ,44,FALSE)),IF($X$1=10,(VLOOKUP(B367,'X10'!$B:$AZ,44,FALSE)),IF($X$1=11,(VLOOKUP(B367,'X11'!$B:$AZ,44,FALSE)),IF($X$1=12,(VLOOKUP(B367,'X12'!$B:$AZ,44,FALSE)),IF($X$1=13,(VLOOKUP(B367,'X13'!$B:$AZ,44,FALSE)),"B"))))))))))))))=TRUE," ",(IF($X$1=1,(VLOOKUP(B367,'X1'!$B:$AZ,44,FALSE)),IF($X$1=2,(VLOOKUP(B367,'X2'!$B:$AZ,44,FALSE)),IF($X$1=3,(VLOOKUP(B367,'X3'!$B:$AZ,44,FALSE)),IF($X$1=4,(VLOOKUP(B367,'X4'!$B:$AZ,44,FALSE)),IF($X$1=5,(VLOOKUP(B367,'X5'!$B:$AZ,44,FALSE)),IF($X$1=6,(VLOOKUP(B367,'X6'!$B:$AZ,44,FALSE)),IF($X$1=7,(VLOOKUP(B367,'X7'!$B:$AZ,44,FALSE)),IF($X$1=8,(VLOOKUP(B367,'X8'!$B:$AZ,44,FALSE)),IF($X$1=9,(VLOOKUP(B367,'X9'!$B:$AZ,44,FALSE)),IF($X$1=10,(VLOOKUP(B367,'X10'!$B:$AZ,44,FALSE)),IF($X$1=11,(VLOOKUP(B367,'X11'!$B:$AZ,44,FALSE)),IF($X$1=12,(VLOOKUP(B367,'X12'!$B:$AZ,44,FALSE)),IF($X$1=13,(VLOOKUP(B367,'X13'!$B:$AZ,44,FALSE)),"B")))))))))))))))</f>
        <v xml:space="preserve"> </v>
      </c>
      <c r="H367" s="182" t="str">
        <f ca="1">IF(ISERROR(IF($X$1=1,(VLOOKUP(B367,'X1'!$B:$AZ,8,FALSE)),IF($X$1=2,(VLOOKUP(B367,'X2'!$B:$AZ,8,FALSE)),IF($X$1=3,(VLOOKUP(B367,'X3'!$B:$AZ,8,FALSE)),IF($X$1=4,(VLOOKUP(B367,'X4'!$B:$AZ,8,FALSE)),IF($X$1=5,(VLOOKUP(B367,'X5'!$B:$AZ,8,FALSE)),IF($X$1=6,(VLOOKUP(B367,'X6'!$B:$AZ,8,FALSE)),IF($X$1=7,(VLOOKUP(B367,'X7'!$B:$AZ,8,FALSE)),IF($X$1=8,(VLOOKUP(B367,'X8'!$B:$AZ,8,FALSE)),IF($X$1=9,(VLOOKUP(B367,'X9'!$B:$AZ,8,FALSE)),IF($X$1=10,(VLOOKUP(B367,'X10'!$B:$AZ,8,FALSE)),IF($X$1=11,(VLOOKUP(B367,'X11'!$B:$AZ,8,FALSE)),IF($X$1=12,(VLOOKUP(B367,'X12'!$B:$AZ,8,FALSE)),IF($X$1=13,(VLOOKUP(B367,'X13'!$B:$AZ,8,FALSE)),"B"))))))))))))))=TRUE," ",(IF($X$1=1,(VLOOKUP(B367,'X1'!$B:$AZ,8,FALSE)),IF($X$1=2,(VLOOKUP(B367,'X2'!$B:$AZ,8,FALSE)),IF($X$1=3,(VLOOKUP(B367,'X3'!$B:$AZ,8,FALSE)),IF($X$1=4,(VLOOKUP(B367,'X4'!$B:$AZ,8,FALSE)),IF($X$1=5,(VLOOKUP(B367,'X5'!$B:$AZ,8,FALSE)),IF($X$1=6,(VLOOKUP(B367,'X6'!$B:$AZ,8,FALSE)),IF($X$1=7,(VLOOKUP(B367,'X7'!$B:$AZ,8,FALSE)),IF($X$1=8,(VLOOKUP(B367,'X8'!$B:$AZ,8,FALSE)),IF($X$1=9,(VLOOKUP(B367,'X9'!$B:$AZ,8,FALSE)),IF($X$1=10,(VLOOKUP(B367,'X10'!$B:$AZ,8,FALSE)),IF($X$1=11,(VLOOKUP(B367,'X11'!$B:$AZ,8,FALSE)),IF($X$1=12,(VLOOKUP(B367,'X12'!$B:$AZ,8,FALSE)),IF($X$1=13,(VLOOKUP(B367,'X13'!$B:$AZ,8,FALSE)),"B")))))))))))))))</f>
        <v xml:space="preserve"> </v>
      </c>
      <c r="I367" s="183" t="str">
        <f ca="1">IF(ISERROR(IF($X$1=1,(VLOOKUP(B367,'X1'!$B:$AZ,2,FALSE)),IF($X$1=2,(VLOOKUP(B367,'X2'!$B:$AZ,2,FALSE)),IF($X$1=3,(VLOOKUP(B367,'X3'!$B:$AZ,2,FALSE)),IF($X$1=4,(VLOOKUP(B367,'X4'!$B:$AZ,2,FALSE)),IF($X$1=5,(VLOOKUP(B367,'X5'!$B:$AZ,2,FALSE)),IF($X$1=6,(VLOOKUP(B367,'X6'!$B:$AZ,2,FALSE)),IF($X$1=7,(VLOOKUP(B367,'X7'!$B:$AZ,2,FALSE)),IF($X$1=8,(VLOOKUP(B367,'X8'!$B:$AZ,2,FALSE)),IF($X$1=9,(VLOOKUP(B367,'X9'!$B:$AZ,2,FALSE)),IF($X$1=10,(VLOOKUP(B367,'X10'!$B:$AZ,2,FALSE)),IF($X$1=11,(VLOOKUP(B367,'X11'!$B:$AZ,2,FALSE)),IF($X$1=12,(VLOOKUP(B367,'X12'!$B:$AZ,2,FALSE)),IF($X$1=13,(VLOOKUP(B367,'X13'!$B:$AZ,2,FALSE)),"B"))))))))))))))=TRUE," ",(IF($X$1=1,(VLOOKUP(B367,'X1'!$B:$AZ,2,FALSE)),IF($X$1=2,(VLOOKUP(B367,'X2'!$B:$AZ,2,FALSE)),IF($X$1=3,(VLOOKUP(B367,'X3'!$B:$AZ,2,FALSE)),IF($X$1=4,(VLOOKUP(B367,'X4'!$B:$AZ,2,FALSE)),IF($X$1=5,(VLOOKUP(B367,'X5'!$B:$AZ,2,FALSE)),IF($X$1=6,(VLOOKUP(B367,'X6'!$B:$AZ,2,FALSE)),IF($X$1=7,(VLOOKUP(B367,'X7'!$B:$AZ,2,FALSE)),IF($X$1=8,(VLOOKUP(B367,'X8'!$B:$AZ,2,FALSE)),IF($X$1=9,(VLOOKUP(B367,'X9'!$B:$AZ,2,FALSE)),IF($X$1=10,(VLOOKUP(B367,'X10'!$B:$AZ,2,FALSE)),IF($X$1=11,(VLOOKUP(B367,'X11'!$B:$AZ,2,FALSE)),IF($X$1=12,(VLOOKUP(B367,'X12'!$B:$AZ,2,FALSE)),IF($X$1=13,(VLOOKUP(B367,'X13'!$B:$AZ,2,FALSE)),"B")))))))))))))))</f>
        <v xml:space="preserve"> </v>
      </c>
      <c r="J367" s="183" t="str">
        <f ca="1">IF(ISERROR(IF($X$1=1,(VLOOKUP(B367,'X1'!$B:$AZ,3,FALSE)),IF($X$1=2,(VLOOKUP(B367,'X2'!$B:$AZ,3,FALSE)),IF($X$1=3,(VLOOKUP(B367,'X3'!$B:$AZ,3,FALSE)),IF($X$1=4,(VLOOKUP(B367,'X4'!$B:$AZ,3,FALSE)),IF($X$1=5,(VLOOKUP(B367,'X5'!$B:$AZ,3,FALSE)),IF($X$1=6,(VLOOKUP(B367,'X6'!$B:$AZ,3,FALSE)),IF($X$1=7,(VLOOKUP(B367,'X7'!$B:$AZ,3,FALSE)),IF($X$1=8,(VLOOKUP(B367,'X8'!$B:$AZ,3,FALSE)),IF($X$1=9,(VLOOKUP(B367,'X9'!$B:$AZ,3,FALSE)),IF($X$1=10,(VLOOKUP(B367,'X10'!$B:$AZ,3,FALSE)),IF($X$1=11,(VLOOKUP(B367,'X11'!$B:$AZ,3,FALSE)),IF($X$1=12,(VLOOKUP(B367,'X12'!$B:$AZ,3,FALSE)),IF($X$1=13,(VLOOKUP(B367,'X13'!$B:$AZ,3,FALSE)),"B"))))))))))))))=TRUE," ",(IF($X$1=1,(VLOOKUP(B367,'X1'!$B:$AZ,3,FALSE)),IF($X$1=2,(VLOOKUP(B367,'X2'!$B:$AZ,3,FALSE)),IF($X$1=3,(VLOOKUP(B367,'X3'!$B:$AZ,3,FALSE)),IF($X$1=4,(VLOOKUP(B367,'X4'!$B:$AZ,3,FALSE)),IF($X$1=5,(VLOOKUP(B367,'X5'!$B:$AZ,3,FALSE)),IF($X$1=6,(VLOOKUP(B367,'X6'!$B:$AZ,3,FALSE)),IF($X$1=7,(VLOOKUP(B367,'X7'!$B:$AZ,3,FALSE)),IF($X$1=8,(VLOOKUP(B367,'X8'!$B:$AZ,3,FALSE)),IF($X$1=9,(VLOOKUP(B367,'X9'!$B:$AZ,3,FALSE)),IF($X$1=10,(VLOOKUP(B367,'X10'!$B:$AZ,3,FALSE)),IF($X$1=11,(VLOOKUP(B367,'X11'!$B:$AZ,3,FALSE)),IF($X$1=12,(VLOOKUP(B367,'X12'!$B:$AZ,3,FALSE)),IF($X$1=13,(VLOOKUP(B367,'X13'!$B:$AZ,3,FALSE)),"B")))))))))))))))</f>
        <v xml:space="preserve"> </v>
      </c>
      <c r="K367" s="183" t="str">
        <f ca="1">IF(ISERROR(IF($X$1=1,(VLOOKUP(B367,'X1'!$B:$AZ,5,FALSE)),IF($X$1=2,(VLOOKUP(B367,'X2'!$B:$AZ,5,FALSE)),IF($X$1=3,(VLOOKUP(B367,'X3'!$B:$AZ,5,FALSE)),IF($X$1=4,(VLOOKUP(B367,'X4'!$B:$AZ,5,FALSE)),IF($X$1=5,(VLOOKUP(B367,'X5'!$B:$AZ,5,FALSE)),IF($X$1=6,(VLOOKUP(B367,'X6'!$B:$AZ,5,FALSE)),IF($X$1=7,(VLOOKUP(B367,'X7'!$B:$AZ,5,FALSE)),IF($X$1=8,(VLOOKUP(B367,'X8'!$B:$AZ,5,FALSE)),IF($X$1=9,(VLOOKUP(B367,'X9'!$B:$AZ,5,FALSE)),IF($X$1=10,(VLOOKUP(B367,'X10'!$B:$AZ,5,FALSE)),IF($X$1=11,(VLOOKUP(B367,'X11'!$B:$AZ,5,FALSE)),IF($X$1=12,(VLOOKUP(B367,'X12'!$B:$AZ,5,FALSE)),IF($X$1=13,(VLOOKUP(B367,'X13'!$B:$AZ,5,FALSE)),"B"))))))))))))))=TRUE," ",(IF($X$1=1,(VLOOKUP(B367,'X1'!$B:$AZ,5,FALSE)),IF($X$1=2,(VLOOKUP(B367,'X2'!$B:$AZ,5,FALSE)),IF($X$1=3,(VLOOKUP(B367,'X3'!$B:$AZ,5,FALSE)),IF($X$1=4,(VLOOKUP(B367,'X4'!$B:$AZ,5,FALSE)),IF($X$1=5,(VLOOKUP(B367,'X5'!$B:$AZ,5,FALSE)),IF($X$1=6,(VLOOKUP(B367,'X6'!$B:$AZ,5,FALSE)),IF($X$1=7,(VLOOKUP(B367,'X7'!$B:$AZ,5,FALSE)),IF($X$1=8,(VLOOKUP(B367,'X8'!$B:$AZ,5,FALSE)),IF($X$1=9,(VLOOKUP(B367,'X9'!$B:$AZ,5,FALSE)),IF($X$1=10,(VLOOKUP(B367,'X10'!$B:$AZ,5,FALSE)),IF($X$1=11,(VLOOKUP(B367,'X11'!$B:$AZ,5,FALSE)),IF($X$1=12,(VLOOKUP(B367,'X12'!$B:$AZ,5,FALSE)),IF($X$1=13,(VLOOKUP(B367,'X13'!$B:$AZ,5,FALSE)),"B")))))))))))))))</f>
        <v xml:space="preserve"> </v>
      </c>
      <c r="L367" s="184" t="str">
        <f ca="1">IF(ISERROR(IF($X$1=1,(VLOOKUP(B367,'X1'!$B:$AZ,9,FALSE)),IF($X$1=2,(VLOOKUP(B367,'X2'!$B:$AZ,9,FALSE)),IF($X$1=3,(VLOOKUP(B367,'X3'!$B:$AZ,9,FALSE)),IF($X$1=4,(VLOOKUP(B367,'X4'!$B:$AZ,9,FALSE)),IF($X$1=5,(VLOOKUP(B367,'X5'!$B:$AZ,9,FALSE)),IF($X$1=6,(VLOOKUP(B367,'X6'!$B:$AZ,9,FALSE)),IF($X$1=7,(VLOOKUP(B367,'X7'!$B:$AZ,9,FALSE)),IF($X$1=8,(VLOOKUP(B367,'X8'!$B:$AZ,9,FALSE)),IF($X$1=9,(VLOOKUP(B367,'X9'!$B:$AZ,9,FALSE)),IF($X$1=10,(VLOOKUP(B367,'X10'!$B:$AZ,9,FALSE)),IF($X$1=11,(VLOOKUP(B367,'X11'!$B:$AZ,9,FALSE)),IF($X$1=12,(VLOOKUP(B367,'X12'!$B:$AZ,9,FALSE)),IF($X$1=13,(VLOOKUP(B367,'X13'!$B:$AZ,9,FALSE)),"B"))))))))))))))=TRUE," ",(IF($X$1=1,(VLOOKUP(B367,'X1'!$B:$AZ,9,FALSE)),IF($X$1=2,(VLOOKUP(B367,'X2'!$B:$AZ,9,FALSE)),IF($X$1=3,(VLOOKUP(B367,'X3'!$B:$AZ,9,FALSE)),IF($X$1=4,(VLOOKUP(B367,'X4'!$B:$AZ,9,FALSE)),IF($X$1=5,(VLOOKUP(B367,'X5'!$B:$AZ,9,FALSE)),IF($X$1=6,(VLOOKUP(B367,'X6'!$B:$AZ,9,FALSE)),IF($X$1=7,(VLOOKUP(B367,'X7'!$B:$AZ,9,FALSE)),IF($X$1=8,(VLOOKUP(B367,'X8'!$B:$AZ,9,FALSE)),IF($X$1=9,(VLOOKUP(B367,'X9'!$B:$AZ,9,FALSE)),IF($X$1=10,(VLOOKUP(B367,'X10'!$B:$AZ,9,FALSE)),IF($X$1=11,(VLOOKUP(B367,'X11'!$B:$AZ,9,FALSE)),IF($X$1=12,(VLOOKUP(B367,'X12'!$B:$AZ,9,FALSE)),IF($X$1=13,(VLOOKUP(B367,'X13'!$B:$AZ,9,FALSE)),"B")))))))))))))))</f>
        <v xml:space="preserve"> </v>
      </c>
      <c r="M367" s="184" t="str">
        <f ca="1">IF(ISERROR(IF($X$1=1,(VLOOKUP(B367,'X1'!$B:$AZ,10,FALSE)),IF($X$1=2,(VLOOKUP(B367,'X2'!$B:$AZ,10,FALSE)),IF($X$1=3,(VLOOKUP(B367,'X3'!$B:$AZ,10,FALSE)),IF($X$1=4,(VLOOKUP(B367,'X4'!$B:$AZ,10,FALSE)),IF($X$1=5,(VLOOKUP(B367,'X5'!$B:$AZ,10,FALSE)),IF($X$1=6,(VLOOKUP(B367,'X6'!$B:$AZ,10,FALSE)),IF($X$1=7,(VLOOKUP(B367,'X7'!$B:$AZ,10,FALSE)),IF($X$1=8,(VLOOKUP(B367,'X8'!$B:$AZ,10,FALSE)),IF($X$1=9,(VLOOKUP(B367,'X9'!$B:$AZ,10,FALSE)),IF($X$1=10,(VLOOKUP(B367,'X10'!$B:$AZ,10,FALSE)),IF($X$1=11,(VLOOKUP(B367,'X11'!$B:$AZ,10,FALSE)),IF($X$1=12,(VLOOKUP(B367,'X12'!$B:$AZ,10,FALSE)),IF($X$1=13,(VLOOKUP(B367,'X13'!$B:$AZ,10,FALSE)),"B"))))))))))))))=TRUE," ",(IF($X$1=1,(VLOOKUP(B367,'X1'!$B:$AZ,10,FALSE)),IF($X$1=2,(VLOOKUP(B367,'X2'!$B:$AZ,10,FALSE)),IF($X$1=3,(VLOOKUP(B367,'X3'!$B:$AZ,10,FALSE)),IF($X$1=4,(VLOOKUP(B367,'X4'!$B:$AZ,10,FALSE)),IF($X$1=5,(VLOOKUP(B367,'X5'!$B:$AZ,10,FALSE)),IF($X$1=6,(VLOOKUP(B367,'X6'!$B:$AZ,10,FALSE)),IF($X$1=7,(VLOOKUP(B367,'X7'!$B:$AZ,10,FALSE)),IF($X$1=8,(VLOOKUP(B367,'X8'!$B:$AZ,10,FALSE)),IF($X$1=9,(VLOOKUP(B367,'X9'!$B:$AZ,10,FALSE)),IF($X$1=10,(VLOOKUP(B367,'X10'!$B:$AZ,10,FALSE)),IF($X$1=11,(VLOOKUP(B367,'X11'!$B:$AZ,10,FALSE)),IF($X$1=12,(VLOOKUP(B367,'X12'!$B:$AZ,10,FALSE)),IF($X$1=13,(VLOOKUP(B367,'X13'!$B:$AZ,10,FALSE)),"B")))))))))))))))</f>
        <v xml:space="preserve"> </v>
      </c>
      <c r="N367" s="185" t="str">
        <f ca="1">IF(ISERROR(IF($X$1=1,(VLOOKUP(B367,'X1'!$B:$AZ,45,FALSE)),IF($X$1=2,(VLOOKUP(B367,'X2'!$B:$AZ,45,FALSE)),IF($X$1=3,(VLOOKUP(B367,'X3'!$B:$AZ,45,FALSE)),IF($X$1=4,(VLOOKUP(B367,'X4'!$B:$AZ,45,FALSE)),IF($X$1=5,(VLOOKUP(B367,'X5'!$B:$AZ,45,FALSE)),IF($X$1=6,(VLOOKUP(B367,'X6'!$B:$AZ,45,FALSE)),IF($X$1=7,(VLOOKUP(B367,'X7'!$B:$AZ,45,FALSE)),IF($X$1=8,(VLOOKUP(B367,'X8'!$B:$AZ,45,FALSE)),IF($X$1=9,(VLOOKUP(B367,'X9'!$B:$AZ,45,FALSE)),IF($X$1=10,(VLOOKUP(B367,'X10'!$B:$AZ,45,FALSE)),IF($X$1=11,(VLOOKUP(B367,'X11'!$B:$AZ,45,FALSE)),IF($X$1=12,(VLOOKUP(B367,'X12'!$B:$AZ,45,FALSE)),IF($X$1=13,(VLOOKUP(B367,'X13'!$B:$AZ,45,FALSE)),"B"))))))))))))))=TRUE," ",(IF($X$1=1,(VLOOKUP(B367,'X1'!$B:$AZ,45,FALSE)),IF($X$1=2,(VLOOKUP(B367,'X2'!$B:$AZ,45,FALSE)),IF($X$1=3,(VLOOKUP(B367,'X3'!$B:$AZ,45,FALSE)),IF($X$1=4,(VLOOKUP(B367,'X4'!$B:$AZ,45,FALSE)),IF($X$1=5,(VLOOKUP(B367,'X5'!$B:$AZ,45,FALSE)),IF($X$1=6,(VLOOKUP(B367,'X6'!$B:$AZ,45,FALSE)),IF($X$1=7,(VLOOKUP(B367,'X7'!$B:$AZ,45,FALSE)),IF($X$1=8,(VLOOKUP(B367,'X8'!$B:$AZ,45,FALSE)),IF($X$1=9,(VLOOKUP(B367,'X9'!$B:$AZ,45,FALSE)),IF($X$1=10,(VLOOKUP(B367,'X10'!$B:$AZ,45,FALSE)),IF($X$1=11,(VLOOKUP(B367,'X11'!$B:$AZ,45,FALSE)),IF($X$1=12,(VLOOKUP(B367,'X12'!$B:$AZ,45,FALSE)),IF($X$1=13,(VLOOKUP(B367,'X13'!$B:$AZ,45,FALSE)),"B")))))))))))))))</f>
        <v xml:space="preserve"> </v>
      </c>
      <c r="O367" s="184" t="str">
        <f ca="1">IF(ISERROR(IF($X$1=1,(VLOOKUP(B367,'X1'!$B:$AZ,11,FALSE)),IF($X$1=2,(VLOOKUP(B367,'X2'!$B:$AZ,11,FALSE)),IF($X$1=3,(VLOOKUP(B367,'X3'!$B:$AZ,11,FALSE)),IF($X$1=4,(VLOOKUP(B367,'X4'!$B:$AZ,11,FALSE)),IF($X$1=5,(VLOOKUP(B367,'X5'!$B:$AZ,11,FALSE)),IF($X$1=6,(VLOOKUP(B367,'X6'!$B:$AZ,11,FALSE)),IF($X$1=7,(VLOOKUP(B367,'X7'!$B:$AZ,11,FALSE)),IF($X$1=8,(VLOOKUP(B367,'X8'!$B:$AZ,11,FALSE)),IF($X$1=9,(VLOOKUP(B367,'X9'!$B:$AZ,11,FALSE)),IF($X$1=10,(VLOOKUP(B367,'X10'!$B:$AZ,11,FALSE)),IF($X$1=11,(VLOOKUP(B367,'X11'!$B:$AZ,11,FALSE)),IF($X$1=12,(VLOOKUP(B367,'X12'!$B:$AZ,11,FALSE)),IF($X$1=13,(VLOOKUP(B367,'X13'!$B:$AZ,11,FALSE)),"B"))))))))))))))=TRUE," ",(IF($X$1=1,(VLOOKUP(B367,'X1'!$B:$AZ,11,FALSE)),IF($X$1=2,(VLOOKUP(B367,'X2'!$B:$AZ,11,FALSE)),IF($X$1=3,(VLOOKUP(B367,'X3'!$B:$AZ,11,FALSE)),IF($X$1=4,(VLOOKUP(B367,'X4'!$B:$AZ,11,FALSE)),IF($X$1=5,(VLOOKUP(B367,'X5'!$B:$AZ,11,FALSE)),IF($X$1=6,(VLOOKUP(B367,'X6'!$B:$AZ,11,FALSE)),IF($X$1=7,(VLOOKUP(B367,'X7'!$B:$AZ,11,FALSE)),IF($X$1=8,(VLOOKUP(B367,'X8'!$B:$AZ,11,FALSE)),IF($X$1=9,(VLOOKUP(B367,'X9'!$B:$AZ,11,FALSE)),IF($X$1=10,(VLOOKUP(B367,'X10'!$B:$AZ,11,FALSE)),IF($X$1=11,(VLOOKUP(B367,'X11'!$B:$AZ,11,FALSE)),IF($X$1=12,(VLOOKUP(B367,'X12'!$B:$AZ,11,FALSE)),IF($X$1=13,(VLOOKUP(B367,'X13'!$B:$AZ,11,FALSE)),"B")))))))))))))))</f>
        <v xml:space="preserve"> </v>
      </c>
      <c r="P367" s="184" t="str">
        <f ca="1">IF(ISERROR(IF($X$1=1,(VLOOKUP(B367,'X1'!$B:$AZ,12,FALSE)),IF($X$1=2,(VLOOKUP(B367,'X2'!$B:$AZ,12,FALSE)),IF($X$1=3,(VLOOKUP(B367,'X3'!$B:$AZ,12,FALSE)),IF($X$1=4,(VLOOKUP(B367,'X4'!$B:$AZ,12,FALSE)),IF($X$1=5,(VLOOKUP(B367,'X5'!$B:$AZ,12,FALSE)),IF($X$1=6,(VLOOKUP(B367,'X6'!$B:$AZ,12,FALSE)),IF($X$1=7,(VLOOKUP(B367,'X7'!$B:$AZ,12,FALSE)),IF($X$1=8,(VLOOKUP(B367,'X8'!$B:$AZ,12,FALSE)),IF($X$1=9,(VLOOKUP(B367,'X9'!$B:$AZ,12,FALSE)),IF($X$1=10,(VLOOKUP(B367,'X10'!$B:$AZ,12,FALSE)),IF($X$1=11,(VLOOKUP(B367,'X11'!$B:$AZ,12,FALSE)),IF($X$1=12,(VLOOKUP(B367,'X12'!$B:$AZ,12,FALSE)),IF($X$1=13,(VLOOKUP(B367,'X13'!$B:$AZ,12,FALSE)),"B"))))))))))))))=TRUE," ",(IF($X$1=1,(VLOOKUP(B367,'X1'!$B:$AZ,12,FALSE)),IF($X$1=2,(VLOOKUP(B367,'X2'!$B:$AZ,12,FALSE)),IF($X$1=3,(VLOOKUP(B367,'X3'!$B:$AZ,12,FALSE)),IF($X$1=4,(VLOOKUP(B367,'X4'!$B:$AZ,12,FALSE)),IF($X$1=5,(VLOOKUP(B367,'X5'!$B:$AZ,12,FALSE)),IF($X$1=6,(VLOOKUP(B367,'X6'!$B:$AZ,12,FALSE)),IF($X$1=7,(VLOOKUP(B367,'X7'!$B:$AZ,12,FALSE)),IF($X$1=8,(VLOOKUP(B367,'X8'!$B:$AZ,12,FALSE)),IF($X$1=9,(VLOOKUP(B367,'X9'!$B:$AZ,12,FALSE)),IF($X$1=10,(VLOOKUP(B367,'X10'!$B:$AZ,12,FALSE)),IF($X$1=11,(VLOOKUP(B367,'X11'!$B:$AZ,12,FALSE)),IF($X$1=12,(VLOOKUP(B367,'X12'!$B:$AZ,12,FALSE)),IF($X$1=13,(VLOOKUP(B367,'X13'!$B:$AZ,12,FALSE)),"B")))))))))))))))</f>
        <v xml:space="preserve"> </v>
      </c>
      <c r="Q367" s="185" t="str">
        <f ca="1">IF(ISERROR(IF($X$1=1,(VLOOKUP(B367,'X1'!$B:$AZ,46,FALSE)),IF($X$1=2,(VLOOKUP(B367,'X2'!$B:$AZ,46,FALSE)),IF($X$1=3,(VLOOKUP(B367,'X3'!$B:$AZ,46,FALSE)),IF($X$1=4,(VLOOKUP(B367,'X4'!$B:$AZ,46,FALSE)),IF($X$1=5,(VLOOKUP(B367,'X5'!$B:$AZ,46,FALSE)),IF($X$1=6,(VLOOKUP(B367,'X6'!$B:$AZ,46,FALSE)),IF($X$1=7,(VLOOKUP(B367,'X7'!$B:$AZ,46,FALSE)),IF($X$1=8,(VLOOKUP(B367,'X8'!$B:$AZ,46,FALSE)),IF($X$1=9,(VLOOKUP(B367,'X9'!$B:$AZ,46,FALSE)),IF($X$1=10,(VLOOKUP(B367,'X10'!$B:$AZ,46,FALSE)),IF($X$1=11,(VLOOKUP(B367,'X11'!$B:$AZ,46,FALSE)),IF($X$1=12,(VLOOKUP(B367,'X12'!$B:$AZ,46,FALSE)),IF($X$1=13,(VLOOKUP(B367,'X13'!$B:$AZ,46,FALSE)),"B"))))))))))))))=TRUE," ",(IF($X$1=1,(VLOOKUP(B367,'X1'!$B:$AZ,46,FALSE)),IF($X$1=2,(VLOOKUP(B367,'X2'!$B:$AZ,46,FALSE)),IF($X$1=3,(VLOOKUP(B367,'X3'!$B:$AZ,46,FALSE)),IF($X$1=4,(VLOOKUP(B367,'X4'!$B:$AZ,46,FALSE)),IF($X$1=5,(VLOOKUP(B367,'X5'!$B:$AZ,46,FALSE)),IF($X$1=6,(VLOOKUP(B367,'X6'!$B:$AZ,46,FALSE)),IF($X$1=7,(VLOOKUP(B367,'X7'!$B:$AZ,46,FALSE)),IF($X$1=8,(VLOOKUP(B367,'X8'!$B:$AZ,46,FALSE)),IF($X$1=9,(VLOOKUP(B367,'X9'!$B:$AZ,46,FALSE)),IF($X$1=10,(VLOOKUP(B367,'X10'!$B:$AZ,46,FALSE)),IF($X$1=11,(VLOOKUP(B367,'X11'!$B:$AZ,46,FALSE)),IF($X$1=12,(VLOOKUP(B367,'X12'!$B:$AZ,46,FALSE)),IF($X$1=13,(VLOOKUP(B367,'X13'!$B:$AZ,46,FALSE)),"B")))))))))))))))</f>
        <v xml:space="preserve"> </v>
      </c>
      <c r="R367" s="185" t="str">
        <f ca="1">IF(ISERROR(IF($X$1=1,(VLOOKUP(B367,'X1'!$B:$AZ,15,FALSE)),IF($X$1=2,(VLOOKUP(B367,'X2'!$B:$AZ,15,FALSE)),IF($X$1=3,(VLOOKUP(B367,'X3'!$B:$AZ,15,FALSE)),IF($X$1=4,(VLOOKUP(B367,'X4'!$B:$AZ,15,FALSE)),IF($X$1=5,(VLOOKUP(B367,'X5'!$B:$AZ,15,FALSE)),IF($X$1=6,(VLOOKUP(B367,'X6'!$B:$AZ,15,FALSE)),IF($X$1=7,(VLOOKUP(B367,'X7'!$B:$AZ,15,FALSE)),IF($X$1=8,(VLOOKUP(B367,'X8'!$B:$AZ,15,FALSE)),IF($X$1=9,(VLOOKUP(B367,'X9'!$B:$AZ,15,FALSE)),IF($X$1=10,(VLOOKUP(B367,'X10'!$B:$AZ,15,FALSE)),IF($X$1=11,(VLOOKUP(B367,'X11'!$B:$AZ,15,FALSE)),IF($X$1=12,(VLOOKUP(B367,'X12'!$B:$AZ,15,FALSE)),IF($X$1=13,(VLOOKUP(B367,'X13'!$B:$AZ,15,FALSE)),"B"))))))))))))))=TRUE," ",(IF($X$1=1,(VLOOKUP(B367,'X1'!$B:$AZ,15,FALSE)),IF($X$1=2,(VLOOKUP(B367,'X2'!$B:$AZ,15,FALSE)),IF($X$1=3,(VLOOKUP(B367,'X3'!$B:$AZ,15,FALSE)),IF($X$1=4,(VLOOKUP(B367,'X4'!$B:$AZ,15,FALSE)),IF($X$1=5,(VLOOKUP(B367,'X5'!$B:$AZ,15,FALSE)),IF($X$1=6,(VLOOKUP(B367,'X6'!$B:$AZ,15,FALSE)),IF($X$1=7,(VLOOKUP(B367,'X7'!$B:$AZ,15,FALSE)),IF($X$1=8,(VLOOKUP(B367,'X8'!$B:$AZ,15,FALSE)),IF($X$1=9,(VLOOKUP(B367,'X9'!$B:$AZ,15,FALSE)),IF($X$1=10,(VLOOKUP(B367,'X10'!$B:$AZ,15,FALSE)),IF($X$1=11,(VLOOKUP(B367,'X11'!$B:$AZ,15,FALSE)),IF($X$1=12,(VLOOKUP(B367,'X12'!$B:$AZ,15,FALSE)),IF($X$1=13,(VLOOKUP(B367,'X13'!$B:$AZ,15,FALSE)),"B")))))))))))))))</f>
        <v xml:space="preserve"> </v>
      </c>
      <c r="S367" s="185" t="str">
        <f ca="1">IF(ISERROR(IF((IF($X$1=1,(VLOOKUP(B367,'X1'!$B:$AZ,14,FALSE)),(IF($X$1=2,(VLOOKUP(B367,'X2'!$B:$AZ,14,FALSE)),(IF($X$1=3,(VLOOKUP(B367,'X3'!$B:$AZ,14,FALSE)),(IF($X$1=4,(VLOOKUP(B367,'X4'!$B:$AZ,14,FALSE)),(IF($X$1=5,(VLOOKUP(B367,'X5'!$B:$AZ,14,FALSE)),(IF($X$1=6,(VLOOKUP(B367,'X6'!$B:$AZ,14,FALSE)),(IF($X$1=7,(VLOOKUP(B367,'X7'!$B:$AZ,14,FALSE)),(IF($X$1=8,(VLOOKUP(B367,'X8'!$B:$AZ,14,FALSE)),(IF($X$1=9,(VLOOKUP(B367,'X9'!$B:$AZ,14,FALSE)),(IF($X$1=10,(VLOOKUP(B367,'X10'!$B:$AZ,14,FALSE)),(IF($X$1=11,(VLOOKUP(B367,'X11'!$B:$AZ,14,FALSE)),(IF($X$1=12,(VLOOKUP(B367,'X12'!$B:$AZ,14,FALSE)),(VLOOKUP(B367,'X13'!$B:$AZ,14,FALSE))))))))))))))))))))))))))=$V$1," ",(IF($X$1=1,(VLOOKUP(B367,'X1'!$B:$AZ,14,FALSE)),(IF($X$1=2,(VLOOKUP(B367,'X2'!$B:$AZ,14,FALSE)),(IF($X$1=3,(VLOOKUP(B367,'X3'!$B:$AZ,14,FALSE)),(IF($X$1=4,(VLOOKUP(B367,'X4'!$B:$AZ,14,FALSE)),(IF($X$1=5,(VLOOKUP(B367,'X5'!$B:$AZ,14,FALSE)),(IF($X$1=6,(VLOOKUP(B367,'X6'!$B:$AZ,14,FALSE)),(IF($X$1=7,(VLOOKUP(B367,'X7'!$B:$AZ,14,FALSE)),(IF($X$1=8,(VLOOKUP(B367,'X8'!$B:$AZ,14,FALSE)),(IF($X$1=9,(VLOOKUP(B367,'X9'!$B:$AZ,14,FALSE)),(IF($X$1=10,(VLOOKUP(B367,'X10'!$B:$AZ,14,FALSE)),(IF($X$1=11,(VLOOKUP(B367,'X11'!$B:$AZ,14,FALSE)),(IF($X$1=12,(VLOOKUP(B367,'X12'!$B:$AZ,14,FALSE)),(VLOOKUP(B367,'X13'!$B:$AZ,14,FALSE))))))))))))))))))))))))))))=TRUE," ",(IF((IF($X$1=1,(VLOOKUP(B367,'X1'!$B:$AZ,14,FALSE)),(IF($X$1=2,(VLOOKUP(B367,'X2'!$B:$AZ,14,FALSE)),(IF($X$1=3,(VLOOKUP(B367,'X3'!$B:$AZ,14,FALSE)),(IF($X$1=4,(VLOOKUP(B367,'X4'!$B:$AZ,14,FALSE)),(IF($X$1=5,(VLOOKUP(B367,'X5'!$B:$AZ,14,FALSE)),(IF($X$1=6,(VLOOKUP(B367,'X6'!$B:$AZ,14,FALSE)),(IF($X$1=7,(VLOOKUP(B367,'X7'!$B:$AZ,14,FALSE)),(IF($X$1=8,(VLOOKUP(B367,'X8'!$B:$AZ,14,FALSE)),(IF($X$1=9,(VLOOKUP(B367,'X9'!$B:$AZ,14,FALSE)),(IF($X$1=10,(VLOOKUP(B367,'X10'!$B:$AZ,14,FALSE)),(IF($X$1=11,(VLOOKUP(B367,'X11'!$B:$AZ,14,FALSE)),(IF($X$1=12,(VLOOKUP(B367,'X12'!$B:$AZ,14,FALSE)),(VLOOKUP(B367,'X13'!$B:$AZ,14,FALSE))))))))))))))))))))))))))=$V$1," ",(IF($X$1=1,(VLOOKUP(B367,'X1'!$B:$AZ,14,FALSE)),(IF($X$1=2,(VLOOKUP(B367,'X2'!$B:$AZ,14,FALSE)),(IF($X$1=3,(VLOOKUP(B367,'X3'!$B:$AZ,14,FALSE)),(IF($X$1=4,(VLOOKUP(B367,'X4'!$B:$AZ,14,FALSE)),(IF($X$1=5,(VLOOKUP(B367,'X5'!$B:$AZ,14,FALSE)),(IF($X$1=6,(VLOOKUP(B367,'X6'!$B:$AZ,14,FALSE)),(IF($X$1=7,(VLOOKUP(B367,'X7'!$B:$AZ,14,FALSE)),(IF($X$1=8,(VLOOKUP(B367,'X8'!$B:$AZ,14,FALSE)),(IF($X$1=9,(VLOOKUP(B367,'X9'!$B:$AZ,14,FALSE)),(IF($X$1=10,(VLOOKUP(B367,'X10'!$B:$AZ,14,FALSE)),(IF($X$1=11,(VLOOKUP(B367,'X11'!$B:$AZ,14,FALSE)),(IF($X$1=12,(VLOOKUP(B367,'X12'!$B:$AZ,14,FALSE)),(VLOOKUP(B367,'X13'!$B:$AZ,14,FALSE)))))))))))))))))))))))))))))</f>
        <v xml:space="preserve"> </v>
      </c>
    </row>
    <row r="368" spans="1:19" ht="14.1" customHeight="1" x14ac:dyDescent="0.2">
      <c r="A368" s="156" t="s">
        <v>1058</v>
      </c>
      <c r="B368" s="122" t="str">
        <f>IF(ISERROR(IF($U$16=1,(VLOOKUP(A368,$AC$89:$AH$125,2,FALSE)),IF((IF($X$1=1,'X1'!B327,(IF($X$1=2,'X2'!B327,(IF($X$1=3,'X3'!B327,(IF($X$1=4,'X4'!B327,(IF($X$1=5,'X5'!B327,(IF($X$1=6,'X6'!B327,(IF($X$1=7,'X7'!B327,(IF($X$1=8,'X8'!B327,(IF($X$1=9,'X9'!B327,(IF($X$1=10,'X10'!B327,(IF($X$1=11,'X11'!B327,(IF($X$1=12,'X12'!B327,'X13'!B327))))))))))))))))))))))))="","",(IF($X$1=1,'X1'!B327,(IF($X$1=2,'X2'!B327,(IF($X$1=3,'X3'!B327,(IF($X$1=4,'X4'!B327,(IF($X$1=5,'X5'!B327,(IF($X$1=6,'X6'!B327,(IF($X$1=7,'X7'!B327,(IF($X$1=8,'X8'!B327,(IF($X$1=9,'X9'!B327,(IF($X$1=10,'X10'!B327,(IF($X$1=11,'X11'!B327,(IF($X$1=12,'X12'!B327,'X13'!B327)))))))))))))))))))))))))))=TRUE," ",(IF($U$16=1,(VLOOKUP(A368,$AC$89:$AH$125,2,FALSE)),IF((IF($X$1=1,'X1'!B327,(IF($X$1=2,'X2'!B327,(IF($X$1=3,'X3'!B327,(IF($X$1=4,'X4'!B327,(IF($X$1=5,'X5'!B327,(IF($X$1=6,'X6'!B327,(IF($X$1=7,'X7'!B327,(IF($X$1=8,'X8'!B327,(IF($X$1=9,'X9'!B327,(IF($X$1=10,'X10'!B327,(IF($X$1=11,'X11'!B327,(IF($X$1=12,'X12'!B327,'X13'!B327))))))))))))))))))))))))="","",(IF($X$1=1,'X1'!B327,(IF($X$1=2,'X2'!B327,(IF($X$1=3,'X3'!B327,(IF($X$1=4,'X4'!B327,(IF($X$1=5,'X5'!B327,(IF($X$1=6,'X6'!B327,(IF($X$1=7,'X7'!B327,(IF($X$1=8,'X8'!B327,(IF($X$1=9,'X9'!B327,(IF($X$1=10,'X10'!B327,(IF($X$1=11,'X11'!B327,(IF($X$1=12,'X12'!B327,'X13'!B327))))))))))))))))))))))))))))</f>
        <v/>
      </c>
      <c r="C368" s="181" t="str">
        <f ca="1">IF(ISERROR(IF($X$1=1,(VLOOKUP(B368,'X1'!$B:$AZ,47,FALSE)),IF($X$1=2,(VLOOKUP(B368,'X2'!$B:$AZ,47,FALSE)),IF($X$1=3,(VLOOKUP(B368,'X3'!$B:$AZ,47,FALSE)),IF($X$1=4,(VLOOKUP(B368,'X4'!$B:$AZ,47,FALSE)),IF($X$1=5,(VLOOKUP(B368,'X5'!$B:$AZ,47,FALSE)),IF($X$1=6,(VLOOKUP(B368,'X6'!$B:$AZ,47,FALSE)),IF($X$1=7,(VLOOKUP(B368,'X7'!$B:$AZ,47,FALSE)),IF($X$1=8,(VLOOKUP(B368,'X8'!$B:$AZ,47,FALSE)),IF($X$1=9,(VLOOKUP(B368,'X9'!$B:$AZ,47,FALSE)),IF($X$1=10,(VLOOKUP(B368,'X10'!$B:$AZ,47,FALSE)),IF($X$1=11,(VLOOKUP(B368,'X11'!$B:$AZ,47,FALSE)),IF($X$1=12,(VLOOKUP(B368,'X12'!$B:$AZ,47,FALSE)),IF($X$1=13,(VLOOKUP(B368,'X13'!$B:$AZ,47,FALSE)),"B"))))))))))))))=TRUE," ",(IF($X$1=1,(VLOOKUP(B368,'X1'!$B:$AZ,47,FALSE)),IF($X$1=2,(VLOOKUP(B368,'X2'!$B:$AZ,47,FALSE)),IF($X$1=3,(VLOOKUP(B368,'X3'!$B:$AZ,47,FALSE)),IF($X$1=4,(VLOOKUP(B368,'X4'!$B:$AZ,47,FALSE)),IF($X$1=5,(VLOOKUP(B368,'X5'!$B:$AZ,47,FALSE)),IF($X$1=6,(VLOOKUP(B368,'X6'!$B:$AZ,47,FALSE)),IF($X$1=7,(VLOOKUP(B368,'X7'!$B:$AZ,47,FALSE)),IF($X$1=8,(VLOOKUP(B368,'X8'!$B:$AZ,47,FALSE)),IF($X$1=9,(VLOOKUP(B368,'X9'!$B:$AZ,47,FALSE)),IF($X$1=10,(VLOOKUP(B368,'X10'!$B:$AZ,47,FALSE)),IF($X$1=11,(VLOOKUP(B368,'X11'!$B:$AZ,47,FALSE)),IF($X$1=12,(VLOOKUP(B368,'X12'!$B:$AZ,47,FALSE)),IF($X$1=13,(VLOOKUP(B368,'X13'!$B:$AZ,47,FALSE)),"B")))))))))))))))</f>
        <v xml:space="preserve"> </v>
      </c>
      <c r="D368" s="181" t="str">
        <f ca="1">IF(ISERROR(IF($X$1=1,(VLOOKUP(B368,'X1'!$B:$AP,41,FALSE)),IF($X$1=2,(VLOOKUP(B368,'X2'!$B:$AP,41,FALSE)),IF($X$1=3,(VLOOKUP(B368,'X3'!$B:$AP,41,FALSE)),IF($X$1=4,(VLOOKUP(B368,'X4'!$B:$AP,41,FALSE)),IF($X$1=5,(VLOOKUP(B368,'X5'!$B:$AP,41,FALSE)),IF($X$1=6,(VLOOKUP(B368,'X6'!$B:$AP,41,FALSE)),IF($X$1=7,(VLOOKUP(B368,'X7'!$B:$AP,41,FALSE)),IF($X$1=8,(VLOOKUP(B368,'X8'!$B:$AP,41,FALSE)),IF($X$1=9,(VLOOKUP(B368,'X9'!$B:$AP,41,FALSE)),IF($X$1=10,(VLOOKUP(B368,'X10'!$B:$AP,41,FALSE)),IF($X$1=11,(VLOOKUP(B368,'X11'!$B:$AP,41,FALSE)),IF($X$1=12,(VLOOKUP(B368,'X12'!$B:$AP,41,FALSE)),IF($X$1=13,(VLOOKUP(B368,'X13'!$B:$AP,41,FALSE)),"B"))))))))))))))=TRUE," ",(IF($X$1=1,(VLOOKUP(B368,'X1'!$B:$AP,41,FALSE)),IF($X$1=2,(VLOOKUP(B368,'X2'!$B:$AP,41,FALSE)),IF($X$1=3,(VLOOKUP(B368,'X3'!$B:$AP,41,FALSE)),IF($X$1=4,(VLOOKUP(B368,'X4'!$B:$AP,41,FALSE)),IF($X$1=5,(VLOOKUP(B368,'X5'!$B:$AP,41,FALSE)),IF($X$1=6,(VLOOKUP(B368,'X6'!$B:$AP,41,FALSE)),IF($X$1=7,(VLOOKUP(B368,'X7'!$B:$AP,41,FALSE)),IF($X$1=8,(VLOOKUP(B368,'X8'!$B:$AP,41,FALSE)),IF($X$1=9,(VLOOKUP(B368,'X9'!$B:$AP,41,FALSE)),IF($X$1=10,(VLOOKUP(B368,'X10'!$B:$AP,41,FALSE)),IF($X$1=11,(VLOOKUP(B368,'X11'!$B:$AP,41,FALSE)),IF($X$1=12,(VLOOKUP(B368,'X12'!$B:$AP,41,FALSE)),IF($X$1=13,(VLOOKUP(B368,'X13'!$B:$AP,41,FALSE)),"B")))))))))))))))</f>
        <v xml:space="preserve"> </v>
      </c>
      <c r="E368" s="182" t="str">
        <f ca="1">IF(ISERROR(IF($X$1=1,(VLOOKUP(B368,'X1'!$B:$AP,7,FALSE)),IF($X$1=2,(VLOOKUP(B368,'X2'!$B:$AP,7,FALSE)),IF($X$1=3,(VLOOKUP(B368,'X3'!$B:$AP,7,FALSE)),IF($X$1=4,(VLOOKUP(B368,'X4'!$B:$AP,7,FALSE)),IF($X$1=5,(VLOOKUP(B368,'X5'!$B:$AP,7,FALSE)),IF($X$1=6,(VLOOKUP(B368,'X6'!$B:$AP,7,FALSE)),IF($X$1=7,(VLOOKUP(B368,'X7'!$B:$AP,7,FALSE)),IF($X$1=8,(VLOOKUP(B368,'X8'!$B:$AP,7,FALSE)),IF($X$1=9,(VLOOKUP(B368,'X9'!$B:$AP,7,FALSE)),IF($X$1=10,(VLOOKUP(B368,'X10'!$B:$AP,7,FALSE)),IF($X$1=11,(VLOOKUP(B368,'X11'!$B:$AP,7,FALSE)),IF($X$1=12,(VLOOKUP(B368,'X12'!$B:$AP,7,FALSE)),IF($X$1=13,(VLOOKUP(B368,'X13'!$B:$AP,7,FALSE)),"B"))))))))))))))=TRUE," ",(IF($X$1=1,(VLOOKUP(B368,'X1'!$B:$AP,7,FALSE)),IF($X$1=2,(VLOOKUP(B368,'X2'!$B:$AP,7,FALSE)),IF($X$1=3,(VLOOKUP(B368,'X3'!$B:$AP,7,FALSE)),IF($X$1=4,(VLOOKUP(B368,'X4'!$B:$AP,7,FALSE)),IF($X$1=5,(VLOOKUP(B368,'X5'!$B:$AP,7,FALSE)),IF($X$1=6,(VLOOKUP(B368,'X6'!$B:$AP,7,FALSE)),IF($X$1=7,(VLOOKUP(B368,'X7'!$B:$AP,7,FALSE)),IF($X$1=8,(VLOOKUP(B368,'X8'!$B:$AP,7,FALSE)),IF($X$1=9,(VLOOKUP(B368,'X9'!$B:$AP,7,FALSE)),IF($X$1=10,(VLOOKUP(B368,'X10'!$B:$AP,7,FALSE)),IF($X$1=11,(VLOOKUP(B368,'X11'!$B:$AP,7,FALSE)),IF($X$1=12,(VLOOKUP(B368,'X12'!$B:$AP,7,FALSE)),IF($X$1=13,(VLOOKUP(B368,'X13'!$B:$AP,7,FALSE)),"B")))))))))))))))</f>
        <v xml:space="preserve"> </v>
      </c>
      <c r="F368" s="182" t="str">
        <f ca="1">IF(ISERROR(IF((IF($X$1=1,(VLOOKUP(B368,'X1'!$B:$AO,6,FALSE)),(IF($X$1=2,(VLOOKUP(B368,'X2'!$B:$AO,6,FALSE)),(IF($X$1=3,(VLOOKUP(B368,'X3'!$B:$AO,6,FALSE)),(IF($X$1=4,(VLOOKUP(B368,'X4'!$B:$AO,6,FALSE)),(IF($X$1=5,(VLOOKUP(B368,'X5'!$B:$AO,6,FALSE)),(IF($X$1=6,(VLOOKUP(B368,'X6'!$B:$AO,6,FALSE)),(IF($X$1=7,(VLOOKUP(B368,'X7'!$B:$AO,6,FALSE)),(IF($X$1=8,(VLOOKUP(B368,'X8'!$B:$AO,6,FALSE)),(IF($X$1=9,(VLOOKUP(B368,'X9'!$B:$AO,6,FALSE)),(IF($X$1=10,(VLOOKUP(B368,'X10'!$B:$AO,6,FALSE)),(IF($X$1=11,(VLOOKUP(B368,'X11'!$B:$AO,6,FALSE)),(IF($X$1=12,(VLOOKUP(B368,'X12'!$B:$AO,6,FALSE)),(VLOOKUP(B368,'X13'!$B:$AO,6,FALSE))))))))))))))))))))))))))=$V$1," ",(IF($X$1=1,(VLOOKUP(B368,'X1'!$B:$AO,6,FALSE)),(IF($X$1=2,(VLOOKUP(B368,'X2'!$B:$AO,6,FALSE)),(IF($X$1=3,(VLOOKUP(B368,'X3'!$B:$AO,6,FALSE)),(IF($X$1=4,(VLOOKUP(B368,'X4'!$B:$AO,6,FALSE)),(IF($X$1=5,(VLOOKUP(B368,'X5'!$B:$AO,6,FALSE)),(IF($X$1=6,(VLOOKUP(B368,'X6'!$B:$AO,6,FALSE)),(IF($X$1=7,(VLOOKUP(B368,'X7'!$B:$AO,6,FALSE)),(IF($X$1=8,(VLOOKUP(B368,'X8'!$B:$AO,6,FALSE)),(IF($X$1=9,(VLOOKUP(B368,'X9'!$B:$AO,6,FALSE)),(IF($X$1=10,(VLOOKUP(B368,'X10'!$B:$AO,6,FALSE)),(IF($X$1=11,(VLOOKUP(B368,'X11'!$B:$AO,6,FALSE)),(IF($X$1=12,(VLOOKUP(B368,'X12'!$B:$AO,6,FALSE)),(VLOOKUP(B368,'X13'!$B:$AO,6,FALSE))))))))))))))))))))))))))))=TRUE," ",(IF((IF($X$1=1,(VLOOKUP(B368,'X1'!$B:$AO,6,FALSE)),(IF($X$1=2,(VLOOKUP(B368,'X2'!$B:$AO,6,FALSE)),(IF($X$1=3,(VLOOKUP(B368,'X3'!$B:$AO,6,FALSE)),(IF($X$1=4,(VLOOKUP(B368,'X4'!$B:$AO,6,FALSE)),(IF($X$1=5,(VLOOKUP(B368,'X5'!$B:$AO,6,FALSE)),(IF($X$1=6,(VLOOKUP(B368,'X6'!$B:$AO,6,FALSE)),(IF($X$1=7,(VLOOKUP(B368,'X7'!$B:$AO,6,FALSE)),(IF($X$1=8,(VLOOKUP(B368,'X8'!$B:$AO,6,FALSE)),(IF($X$1=9,(VLOOKUP(B368,'X9'!$B:$AO,6,FALSE)),(IF($X$1=10,(VLOOKUP(B368,'X10'!$B:$AO,6,FALSE)),(IF($X$1=11,(VLOOKUP(B368,'X11'!$B:$AO,6,FALSE)),(IF($X$1=12,(VLOOKUP(B368,'X12'!$B:$AO,6,FALSE)),(VLOOKUP(B368,'X13'!$B:$AO,6,FALSE))))))))))))))))))))))))))=$V$1," ",(IF($X$1=1,(VLOOKUP(B368,'X1'!$B:$AO,6,FALSE)),(IF($X$1=2,(VLOOKUP(B368,'X2'!$B:$AO,6,FALSE)),(IF($X$1=3,(VLOOKUP(B368,'X3'!$B:$AO,6,FALSE)),(IF($X$1=4,(VLOOKUP(B368,'X4'!$B:$AO,6,FALSE)),(IF($X$1=5,(VLOOKUP(B368,'X5'!$B:$AO,6,FALSE)),(IF($X$1=6,(VLOOKUP(B368,'X6'!$B:$AO,6,FALSE)),(IF($X$1=7,(VLOOKUP(B368,'X7'!$B:$AO,6,FALSE)),(IF($X$1=8,(VLOOKUP(B368,'X8'!$B:$AO,6,FALSE)),(IF($X$1=9,(VLOOKUP(B368,'X9'!$B:$AO,6,FALSE)),(IF($X$1=10,(VLOOKUP(B368,'X10'!$B:$AO,6,FALSE)),(IF($X$1=11,(VLOOKUP(B368,'X11'!$B:$AO,6,FALSE)),(IF($X$1=12,(VLOOKUP(B368,'X12'!$B:$AO,6,FALSE)),(VLOOKUP(B368,'X13'!$B:$AO,6,FALSE)))))))))))))))))))))))))))))</f>
        <v xml:space="preserve"> </v>
      </c>
      <c r="G368" s="182" t="str">
        <f ca="1">IF(ISERROR(IF($X$1=1,(VLOOKUP(B368,'X1'!$B:$AZ,44,FALSE)),IF($X$1=2,(VLOOKUP(B368,'X2'!$B:$AZ,44,FALSE)),IF($X$1=3,(VLOOKUP(B368,'X3'!$B:$AZ,44,FALSE)),IF($X$1=4,(VLOOKUP(B368,'X4'!$B:$AZ,44,FALSE)),IF($X$1=5,(VLOOKUP(B368,'X5'!$B:$AZ,44,FALSE)),IF($X$1=6,(VLOOKUP(B368,'X6'!$B:$AZ,44,FALSE)),IF($X$1=7,(VLOOKUP(B368,'X7'!$B:$AZ,44,FALSE)),IF($X$1=8,(VLOOKUP(B368,'X8'!$B:$AZ,44,FALSE)),IF($X$1=9,(VLOOKUP(B368,'X9'!$B:$AZ,44,FALSE)),IF($X$1=10,(VLOOKUP(B368,'X10'!$B:$AZ,44,FALSE)),IF($X$1=11,(VLOOKUP(B368,'X11'!$B:$AZ,44,FALSE)),IF($X$1=12,(VLOOKUP(B368,'X12'!$B:$AZ,44,FALSE)),IF($X$1=13,(VLOOKUP(B368,'X13'!$B:$AZ,44,FALSE)),"B"))))))))))))))=TRUE," ",(IF($X$1=1,(VLOOKUP(B368,'X1'!$B:$AZ,44,FALSE)),IF($X$1=2,(VLOOKUP(B368,'X2'!$B:$AZ,44,FALSE)),IF($X$1=3,(VLOOKUP(B368,'X3'!$B:$AZ,44,FALSE)),IF($X$1=4,(VLOOKUP(B368,'X4'!$B:$AZ,44,FALSE)),IF($X$1=5,(VLOOKUP(B368,'X5'!$B:$AZ,44,FALSE)),IF($X$1=6,(VLOOKUP(B368,'X6'!$B:$AZ,44,FALSE)),IF($X$1=7,(VLOOKUP(B368,'X7'!$B:$AZ,44,FALSE)),IF($X$1=8,(VLOOKUP(B368,'X8'!$B:$AZ,44,FALSE)),IF($X$1=9,(VLOOKUP(B368,'X9'!$B:$AZ,44,FALSE)),IF($X$1=10,(VLOOKUP(B368,'X10'!$B:$AZ,44,FALSE)),IF($X$1=11,(VLOOKUP(B368,'X11'!$B:$AZ,44,FALSE)),IF($X$1=12,(VLOOKUP(B368,'X12'!$B:$AZ,44,FALSE)),IF($X$1=13,(VLOOKUP(B368,'X13'!$B:$AZ,44,FALSE)),"B")))))))))))))))</f>
        <v xml:space="preserve"> </v>
      </c>
      <c r="H368" s="182" t="str">
        <f ca="1">IF(ISERROR(IF($X$1=1,(VLOOKUP(B368,'X1'!$B:$AZ,8,FALSE)),IF($X$1=2,(VLOOKUP(B368,'X2'!$B:$AZ,8,FALSE)),IF($X$1=3,(VLOOKUP(B368,'X3'!$B:$AZ,8,FALSE)),IF($X$1=4,(VLOOKUP(B368,'X4'!$B:$AZ,8,FALSE)),IF($X$1=5,(VLOOKUP(B368,'X5'!$B:$AZ,8,FALSE)),IF($X$1=6,(VLOOKUP(B368,'X6'!$B:$AZ,8,FALSE)),IF($X$1=7,(VLOOKUP(B368,'X7'!$B:$AZ,8,FALSE)),IF($X$1=8,(VLOOKUP(B368,'X8'!$B:$AZ,8,FALSE)),IF($X$1=9,(VLOOKUP(B368,'X9'!$B:$AZ,8,FALSE)),IF($X$1=10,(VLOOKUP(B368,'X10'!$B:$AZ,8,FALSE)),IF($X$1=11,(VLOOKUP(B368,'X11'!$B:$AZ,8,FALSE)),IF($X$1=12,(VLOOKUP(B368,'X12'!$B:$AZ,8,FALSE)),IF($X$1=13,(VLOOKUP(B368,'X13'!$B:$AZ,8,FALSE)),"B"))))))))))))))=TRUE," ",(IF($X$1=1,(VLOOKUP(B368,'X1'!$B:$AZ,8,FALSE)),IF($X$1=2,(VLOOKUP(B368,'X2'!$B:$AZ,8,FALSE)),IF($X$1=3,(VLOOKUP(B368,'X3'!$B:$AZ,8,FALSE)),IF($X$1=4,(VLOOKUP(B368,'X4'!$B:$AZ,8,FALSE)),IF($X$1=5,(VLOOKUP(B368,'X5'!$B:$AZ,8,FALSE)),IF($X$1=6,(VLOOKUP(B368,'X6'!$B:$AZ,8,FALSE)),IF($X$1=7,(VLOOKUP(B368,'X7'!$B:$AZ,8,FALSE)),IF($X$1=8,(VLOOKUP(B368,'X8'!$B:$AZ,8,FALSE)),IF($X$1=9,(VLOOKUP(B368,'X9'!$B:$AZ,8,FALSE)),IF($X$1=10,(VLOOKUP(B368,'X10'!$B:$AZ,8,FALSE)),IF($X$1=11,(VLOOKUP(B368,'X11'!$B:$AZ,8,FALSE)),IF($X$1=12,(VLOOKUP(B368,'X12'!$B:$AZ,8,FALSE)),IF($X$1=13,(VLOOKUP(B368,'X13'!$B:$AZ,8,FALSE)),"B")))))))))))))))</f>
        <v xml:space="preserve"> </v>
      </c>
      <c r="I368" s="183" t="str">
        <f ca="1">IF(ISERROR(IF($X$1=1,(VLOOKUP(B368,'X1'!$B:$AZ,2,FALSE)),IF($X$1=2,(VLOOKUP(B368,'X2'!$B:$AZ,2,FALSE)),IF($X$1=3,(VLOOKUP(B368,'X3'!$B:$AZ,2,FALSE)),IF($X$1=4,(VLOOKUP(B368,'X4'!$B:$AZ,2,FALSE)),IF($X$1=5,(VLOOKUP(B368,'X5'!$B:$AZ,2,FALSE)),IF($X$1=6,(VLOOKUP(B368,'X6'!$B:$AZ,2,FALSE)),IF($X$1=7,(VLOOKUP(B368,'X7'!$B:$AZ,2,FALSE)),IF($X$1=8,(VLOOKUP(B368,'X8'!$B:$AZ,2,FALSE)),IF($X$1=9,(VLOOKUP(B368,'X9'!$B:$AZ,2,FALSE)),IF($X$1=10,(VLOOKUP(B368,'X10'!$B:$AZ,2,FALSE)),IF($X$1=11,(VLOOKUP(B368,'X11'!$B:$AZ,2,FALSE)),IF($X$1=12,(VLOOKUP(B368,'X12'!$B:$AZ,2,FALSE)),IF($X$1=13,(VLOOKUP(B368,'X13'!$B:$AZ,2,FALSE)),"B"))))))))))))))=TRUE," ",(IF($X$1=1,(VLOOKUP(B368,'X1'!$B:$AZ,2,FALSE)),IF($X$1=2,(VLOOKUP(B368,'X2'!$B:$AZ,2,FALSE)),IF($X$1=3,(VLOOKUP(B368,'X3'!$B:$AZ,2,FALSE)),IF($X$1=4,(VLOOKUP(B368,'X4'!$B:$AZ,2,FALSE)),IF($X$1=5,(VLOOKUP(B368,'X5'!$B:$AZ,2,FALSE)),IF($X$1=6,(VLOOKUP(B368,'X6'!$B:$AZ,2,FALSE)),IF($X$1=7,(VLOOKUP(B368,'X7'!$B:$AZ,2,FALSE)),IF($X$1=8,(VLOOKUP(B368,'X8'!$B:$AZ,2,FALSE)),IF($X$1=9,(VLOOKUP(B368,'X9'!$B:$AZ,2,FALSE)),IF($X$1=10,(VLOOKUP(B368,'X10'!$B:$AZ,2,FALSE)),IF($X$1=11,(VLOOKUP(B368,'X11'!$B:$AZ,2,FALSE)),IF($X$1=12,(VLOOKUP(B368,'X12'!$B:$AZ,2,FALSE)),IF($X$1=13,(VLOOKUP(B368,'X13'!$B:$AZ,2,FALSE)),"B")))))))))))))))</f>
        <v xml:space="preserve"> </v>
      </c>
      <c r="J368" s="183" t="str">
        <f ca="1">IF(ISERROR(IF($X$1=1,(VLOOKUP(B368,'X1'!$B:$AZ,3,FALSE)),IF($X$1=2,(VLOOKUP(B368,'X2'!$B:$AZ,3,FALSE)),IF($X$1=3,(VLOOKUP(B368,'X3'!$B:$AZ,3,FALSE)),IF($X$1=4,(VLOOKUP(B368,'X4'!$B:$AZ,3,FALSE)),IF($X$1=5,(VLOOKUP(B368,'X5'!$B:$AZ,3,FALSE)),IF($X$1=6,(VLOOKUP(B368,'X6'!$B:$AZ,3,FALSE)),IF($X$1=7,(VLOOKUP(B368,'X7'!$B:$AZ,3,FALSE)),IF($X$1=8,(VLOOKUP(B368,'X8'!$B:$AZ,3,FALSE)),IF($X$1=9,(VLOOKUP(B368,'X9'!$B:$AZ,3,FALSE)),IF($X$1=10,(VLOOKUP(B368,'X10'!$B:$AZ,3,FALSE)),IF($X$1=11,(VLOOKUP(B368,'X11'!$B:$AZ,3,FALSE)),IF($X$1=12,(VLOOKUP(B368,'X12'!$B:$AZ,3,FALSE)),IF($X$1=13,(VLOOKUP(B368,'X13'!$B:$AZ,3,FALSE)),"B"))))))))))))))=TRUE," ",(IF($X$1=1,(VLOOKUP(B368,'X1'!$B:$AZ,3,FALSE)),IF($X$1=2,(VLOOKUP(B368,'X2'!$B:$AZ,3,FALSE)),IF($X$1=3,(VLOOKUP(B368,'X3'!$B:$AZ,3,FALSE)),IF($X$1=4,(VLOOKUP(B368,'X4'!$B:$AZ,3,FALSE)),IF($X$1=5,(VLOOKUP(B368,'X5'!$B:$AZ,3,FALSE)),IF($X$1=6,(VLOOKUP(B368,'X6'!$B:$AZ,3,FALSE)),IF($X$1=7,(VLOOKUP(B368,'X7'!$B:$AZ,3,FALSE)),IF($X$1=8,(VLOOKUP(B368,'X8'!$B:$AZ,3,FALSE)),IF($X$1=9,(VLOOKUP(B368,'X9'!$B:$AZ,3,FALSE)),IF($X$1=10,(VLOOKUP(B368,'X10'!$B:$AZ,3,FALSE)),IF($X$1=11,(VLOOKUP(B368,'X11'!$B:$AZ,3,FALSE)),IF($X$1=12,(VLOOKUP(B368,'X12'!$B:$AZ,3,FALSE)),IF($X$1=13,(VLOOKUP(B368,'X13'!$B:$AZ,3,FALSE)),"B")))))))))))))))</f>
        <v xml:space="preserve"> </v>
      </c>
      <c r="K368" s="183" t="str">
        <f ca="1">IF(ISERROR(IF($X$1=1,(VLOOKUP(B368,'X1'!$B:$AZ,5,FALSE)),IF($X$1=2,(VLOOKUP(B368,'X2'!$B:$AZ,5,FALSE)),IF($X$1=3,(VLOOKUP(B368,'X3'!$B:$AZ,5,FALSE)),IF($X$1=4,(VLOOKUP(B368,'X4'!$B:$AZ,5,FALSE)),IF($X$1=5,(VLOOKUP(B368,'X5'!$B:$AZ,5,FALSE)),IF($X$1=6,(VLOOKUP(B368,'X6'!$B:$AZ,5,FALSE)),IF($X$1=7,(VLOOKUP(B368,'X7'!$B:$AZ,5,FALSE)),IF($X$1=8,(VLOOKUP(B368,'X8'!$B:$AZ,5,FALSE)),IF($X$1=9,(VLOOKUP(B368,'X9'!$B:$AZ,5,FALSE)),IF($X$1=10,(VLOOKUP(B368,'X10'!$B:$AZ,5,FALSE)),IF($X$1=11,(VLOOKUP(B368,'X11'!$B:$AZ,5,FALSE)),IF($X$1=12,(VLOOKUP(B368,'X12'!$B:$AZ,5,FALSE)),IF($X$1=13,(VLOOKUP(B368,'X13'!$B:$AZ,5,FALSE)),"B"))))))))))))))=TRUE," ",(IF($X$1=1,(VLOOKUP(B368,'X1'!$B:$AZ,5,FALSE)),IF($X$1=2,(VLOOKUP(B368,'X2'!$B:$AZ,5,FALSE)),IF($X$1=3,(VLOOKUP(B368,'X3'!$B:$AZ,5,FALSE)),IF($X$1=4,(VLOOKUP(B368,'X4'!$B:$AZ,5,FALSE)),IF($X$1=5,(VLOOKUP(B368,'X5'!$B:$AZ,5,FALSE)),IF($X$1=6,(VLOOKUP(B368,'X6'!$B:$AZ,5,FALSE)),IF($X$1=7,(VLOOKUP(B368,'X7'!$B:$AZ,5,FALSE)),IF($X$1=8,(VLOOKUP(B368,'X8'!$B:$AZ,5,FALSE)),IF($X$1=9,(VLOOKUP(B368,'X9'!$B:$AZ,5,FALSE)),IF($X$1=10,(VLOOKUP(B368,'X10'!$B:$AZ,5,FALSE)),IF($X$1=11,(VLOOKUP(B368,'X11'!$B:$AZ,5,FALSE)),IF($X$1=12,(VLOOKUP(B368,'X12'!$B:$AZ,5,FALSE)),IF($X$1=13,(VLOOKUP(B368,'X13'!$B:$AZ,5,FALSE)),"B")))))))))))))))</f>
        <v xml:space="preserve"> </v>
      </c>
      <c r="L368" s="184" t="str">
        <f ca="1">IF(ISERROR(IF($X$1=1,(VLOOKUP(B368,'X1'!$B:$AZ,9,FALSE)),IF($X$1=2,(VLOOKUP(B368,'X2'!$B:$AZ,9,FALSE)),IF($X$1=3,(VLOOKUP(B368,'X3'!$B:$AZ,9,FALSE)),IF($X$1=4,(VLOOKUP(B368,'X4'!$B:$AZ,9,FALSE)),IF($X$1=5,(VLOOKUP(B368,'X5'!$B:$AZ,9,FALSE)),IF($X$1=6,(VLOOKUP(B368,'X6'!$B:$AZ,9,FALSE)),IF($X$1=7,(VLOOKUP(B368,'X7'!$B:$AZ,9,FALSE)),IF($X$1=8,(VLOOKUP(B368,'X8'!$B:$AZ,9,FALSE)),IF($X$1=9,(VLOOKUP(B368,'X9'!$B:$AZ,9,FALSE)),IF($X$1=10,(VLOOKUP(B368,'X10'!$B:$AZ,9,FALSE)),IF($X$1=11,(VLOOKUP(B368,'X11'!$B:$AZ,9,FALSE)),IF($X$1=12,(VLOOKUP(B368,'X12'!$B:$AZ,9,FALSE)),IF($X$1=13,(VLOOKUP(B368,'X13'!$B:$AZ,9,FALSE)),"B"))))))))))))))=TRUE," ",(IF($X$1=1,(VLOOKUP(B368,'X1'!$B:$AZ,9,FALSE)),IF($X$1=2,(VLOOKUP(B368,'X2'!$B:$AZ,9,FALSE)),IF($X$1=3,(VLOOKUP(B368,'X3'!$B:$AZ,9,FALSE)),IF($X$1=4,(VLOOKUP(B368,'X4'!$B:$AZ,9,FALSE)),IF($X$1=5,(VLOOKUP(B368,'X5'!$B:$AZ,9,FALSE)),IF($X$1=6,(VLOOKUP(B368,'X6'!$B:$AZ,9,FALSE)),IF($X$1=7,(VLOOKUP(B368,'X7'!$B:$AZ,9,FALSE)),IF($X$1=8,(VLOOKUP(B368,'X8'!$B:$AZ,9,FALSE)),IF($X$1=9,(VLOOKUP(B368,'X9'!$B:$AZ,9,FALSE)),IF($X$1=10,(VLOOKUP(B368,'X10'!$B:$AZ,9,FALSE)),IF($X$1=11,(VLOOKUP(B368,'X11'!$B:$AZ,9,FALSE)),IF($X$1=12,(VLOOKUP(B368,'X12'!$B:$AZ,9,FALSE)),IF($X$1=13,(VLOOKUP(B368,'X13'!$B:$AZ,9,FALSE)),"B")))))))))))))))</f>
        <v xml:space="preserve"> </v>
      </c>
      <c r="M368" s="184" t="str">
        <f ca="1">IF(ISERROR(IF($X$1=1,(VLOOKUP(B368,'X1'!$B:$AZ,10,FALSE)),IF($X$1=2,(VLOOKUP(B368,'X2'!$B:$AZ,10,FALSE)),IF($X$1=3,(VLOOKUP(B368,'X3'!$B:$AZ,10,FALSE)),IF($X$1=4,(VLOOKUP(B368,'X4'!$B:$AZ,10,FALSE)),IF($X$1=5,(VLOOKUP(B368,'X5'!$B:$AZ,10,FALSE)),IF($X$1=6,(VLOOKUP(B368,'X6'!$B:$AZ,10,FALSE)),IF($X$1=7,(VLOOKUP(B368,'X7'!$B:$AZ,10,FALSE)),IF($X$1=8,(VLOOKUP(B368,'X8'!$B:$AZ,10,FALSE)),IF($X$1=9,(VLOOKUP(B368,'X9'!$B:$AZ,10,FALSE)),IF($X$1=10,(VLOOKUP(B368,'X10'!$B:$AZ,10,FALSE)),IF($X$1=11,(VLOOKUP(B368,'X11'!$B:$AZ,10,FALSE)),IF($X$1=12,(VLOOKUP(B368,'X12'!$B:$AZ,10,FALSE)),IF($X$1=13,(VLOOKUP(B368,'X13'!$B:$AZ,10,FALSE)),"B"))))))))))))))=TRUE," ",(IF($X$1=1,(VLOOKUP(B368,'X1'!$B:$AZ,10,FALSE)),IF($X$1=2,(VLOOKUP(B368,'X2'!$B:$AZ,10,FALSE)),IF($X$1=3,(VLOOKUP(B368,'X3'!$B:$AZ,10,FALSE)),IF($X$1=4,(VLOOKUP(B368,'X4'!$B:$AZ,10,FALSE)),IF($X$1=5,(VLOOKUP(B368,'X5'!$B:$AZ,10,FALSE)),IF($X$1=6,(VLOOKUP(B368,'X6'!$B:$AZ,10,FALSE)),IF($X$1=7,(VLOOKUP(B368,'X7'!$B:$AZ,10,FALSE)),IF($X$1=8,(VLOOKUP(B368,'X8'!$B:$AZ,10,FALSE)),IF($X$1=9,(VLOOKUP(B368,'X9'!$B:$AZ,10,FALSE)),IF($X$1=10,(VLOOKUP(B368,'X10'!$B:$AZ,10,FALSE)),IF($X$1=11,(VLOOKUP(B368,'X11'!$B:$AZ,10,FALSE)),IF($X$1=12,(VLOOKUP(B368,'X12'!$B:$AZ,10,FALSE)),IF($X$1=13,(VLOOKUP(B368,'X13'!$B:$AZ,10,FALSE)),"B")))))))))))))))</f>
        <v xml:space="preserve"> </v>
      </c>
      <c r="N368" s="185" t="str">
        <f ca="1">IF(ISERROR(IF($X$1=1,(VLOOKUP(B368,'X1'!$B:$AZ,45,FALSE)),IF($X$1=2,(VLOOKUP(B368,'X2'!$B:$AZ,45,FALSE)),IF($X$1=3,(VLOOKUP(B368,'X3'!$B:$AZ,45,FALSE)),IF($X$1=4,(VLOOKUP(B368,'X4'!$B:$AZ,45,FALSE)),IF($X$1=5,(VLOOKUP(B368,'X5'!$B:$AZ,45,FALSE)),IF($X$1=6,(VLOOKUP(B368,'X6'!$B:$AZ,45,FALSE)),IF($X$1=7,(VLOOKUP(B368,'X7'!$B:$AZ,45,FALSE)),IF($X$1=8,(VLOOKUP(B368,'X8'!$B:$AZ,45,FALSE)),IF($X$1=9,(VLOOKUP(B368,'X9'!$B:$AZ,45,FALSE)),IF($X$1=10,(VLOOKUP(B368,'X10'!$B:$AZ,45,FALSE)),IF($X$1=11,(VLOOKUP(B368,'X11'!$B:$AZ,45,FALSE)),IF($X$1=12,(VLOOKUP(B368,'X12'!$B:$AZ,45,FALSE)),IF($X$1=13,(VLOOKUP(B368,'X13'!$B:$AZ,45,FALSE)),"B"))))))))))))))=TRUE," ",(IF($X$1=1,(VLOOKUP(B368,'X1'!$B:$AZ,45,FALSE)),IF($X$1=2,(VLOOKUP(B368,'X2'!$B:$AZ,45,FALSE)),IF($X$1=3,(VLOOKUP(B368,'X3'!$B:$AZ,45,FALSE)),IF($X$1=4,(VLOOKUP(B368,'X4'!$B:$AZ,45,FALSE)),IF($X$1=5,(VLOOKUP(B368,'X5'!$B:$AZ,45,FALSE)),IF($X$1=6,(VLOOKUP(B368,'X6'!$B:$AZ,45,FALSE)),IF($X$1=7,(VLOOKUP(B368,'X7'!$B:$AZ,45,FALSE)),IF($X$1=8,(VLOOKUP(B368,'X8'!$B:$AZ,45,FALSE)),IF($X$1=9,(VLOOKUP(B368,'X9'!$B:$AZ,45,FALSE)),IF($X$1=10,(VLOOKUP(B368,'X10'!$B:$AZ,45,FALSE)),IF($X$1=11,(VLOOKUP(B368,'X11'!$B:$AZ,45,FALSE)),IF($X$1=12,(VLOOKUP(B368,'X12'!$B:$AZ,45,FALSE)),IF($X$1=13,(VLOOKUP(B368,'X13'!$B:$AZ,45,FALSE)),"B")))))))))))))))</f>
        <v xml:space="preserve"> </v>
      </c>
      <c r="O368" s="184" t="str">
        <f ca="1">IF(ISERROR(IF($X$1=1,(VLOOKUP(B368,'X1'!$B:$AZ,11,FALSE)),IF($X$1=2,(VLOOKUP(B368,'X2'!$B:$AZ,11,FALSE)),IF($X$1=3,(VLOOKUP(B368,'X3'!$B:$AZ,11,FALSE)),IF($X$1=4,(VLOOKUP(B368,'X4'!$B:$AZ,11,FALSE)),IF($X$1=5,(VLOOKUP(B368,'X5'!$B:$AZ,11,FALSE)),IF($X$1=6,(VLOOKUP(B368,'X6'!$B:$AZ,11,FALSE)),IF($X$1=7,(VLOOKUP(B368,'X7'!$B:$AZ,11,FALSE)),IF($X$1=8,(VLOOKUP(B368,'X8'!$B:$AZ,11,FALSE)),IF($X$1=9,(VLOOKUP(B368,'X9'!$B:$AZ,11,FALSE)),IF($X$1=10,(VLOOKUP(B368,'X10'!$B:$AZ,11,FALSE)),IF($X$1=11,(VLOOKUP(B368,'X11'!$B:$AZ,11,FALSE)),IF($X$1=12,(VLOOKUP(B368,'X12'!$B:$AZ,11,FALSE)),IF($X$1=13,(VLOOKUP(B368,'X13'!$B:$AZ,11,FALSE)),"B"))))))))))))))=TRUE," ",(IF($X$1=1,(VLOOKUP(B368,'X1'!$B:$AZ,11,FALSE)),IF($X$1=2,(VLOOKUP(B368,'X2'!$B:$AZ,11,FALSE)),IF($X$1=3,(VLOOKUP(B368,'X3'!$B:$AZ,11,FALSE)),IF($X$1=4,(VLOOKUP(B368,'X4'!$B:$AZ,11,FALSE)),IF($X$1=5,(VLOOKUP(B368,'X5'!$B:$AZ,11,FALSE)),IF($X$1=6,(VLOOKUP(B368,'X6'!$B:$AZ,11,FALSE)),IF($X$1=7,(VLOOKUP(B368,'X7'!$B:$AZ,11,FALSE)),IF($X$1=8,(VLOOKUP(B368,'X8'!$B:$AZ,11,FALSE)),IF($X$1=9,(VLOOKUP(B368,'X9'!$B:$AZ,11,FALSE)),IF($X$1=10,(VLOOKUP(B368,'X10'!$B:$AZ,11,FALSE)),IF($X$1=11,(VLOOKUP(B368,'X11'!$B:$AZ,11,FALSE)),IF($X$1=12,(VLOOKUP(B368,'X12'!$B:$AZ,11,FALSE)),IF($X$1=13,(VLOOKUP(B368,'X13'!$B:$AZ,11,FALSE)),"B")))))))))))))))</f>
        <v xml:space="preserve"> </v>
      </c>
      <c r="P368" s="184" t="str">
        <f ca="1">IF(ISERROR(IF($X$1=1,(VLOOKUP(B368,'X1'!$B:$AZ,12,FALSE)),IF($X$1=2,(VLOOKUP(B368,'X2'!$B:$AZ,12,FALSE)),IF($X$1=3,(VLOOKUP(B368,'X3'!$B:$AZ,12,FALSE)),IF($X$1=4,(VLOOKUP(B368,'X4'!$B:$AZ,12,FALSE)),IF($X$1=5,(VLOOKUP(B368,'X5'!$B:$AZ,12,FALSE)),IF($X$1=6,(VLOOKUP(B368,'X6'!$B:$AZ,12,FALSE)),IF($X$1=7,(VLOOKUP(B368,'X7'!$B:$AZ,12,FALSE)),IF($X$1=8,(VLOOKUP(B368,'X8'!$B:$AZ,12,FALSE)),IF($X$1=9,(VLOOKUP(B368,'X9'!$B:$AZ,12,FALSE)),IF($X$1=10,(VLOOKUP(B368,'X10'!$B:$AZ,12,FALSE)),IF($X$1=11,(VLOOKUP(B368,'X11'!$B:$AZ,12,FALSE)),IF($X$1=12,(VLOOKUP(B368,'X12'!$B:$AZ,12,FALSE)),IF($X$1=13,(VLOOKUP(B368,'X13'!$B:$AZ,12,FALSE)),"B"))))))))))))))=TRUE," ",(IF($X$1=1,(VLOOKUP(B368,'X1'!$B:$AZ,12,FALSE)),IF($X$1=2,(VLOOKUP(B368,'X2'!$B:$AZ,12,FALSE)),IF($X$1=3,(VLOOKUP(B368,'X3'!$B:$AZ,12,FALSE)),IF($X$1=4,(VLOOKUP(B368,'X4'!$B:$AZ,12,FALSE)),IF($X$1=5,(VLOOKUP(B368,'X5'!$B:$AZ,12,FALSE)),IF($X$1=6,(VLOOKUP(B368,'X6'!$B:$AZ,12,FALSE)),IF($X$1=7,(VLOOKUP(B368,'X7'!$B:$AZ,12,FALSE)),IF($X$1=8,(VLOOKUP(B368,'X8'!$B:$AZ,12,FALSE)),IF($X$1=9,(VLOOKUP(B368,'X9'!$B:$AZ,12,FALSE)),IF($X$1=10,(VLOOKUP(B368,'X10'!$B:$AZ,12,FALSE)),IF($X$1=11,(VLOOKUP(B368,'X11'!$B:$AZ,12,FALSE)),IF($X$1=12,(VLOOKUP(B368,'X12'!$B:$AZ,12,FALSE)),IF($X$1=13,(VLOOKUP(B368,'X13'!$B:$AZ,12,FALSE)),"B")))))))))))))))</f>
        <v xml:space="preserve"> </v>
      </c>
      <c r="Q368" s="185" t="str">
        <f ca="1">IF(ISERROR(IF($X$1=1,(VLOOKUP(B368,'X1'!$B:$AZ,46,FALSE)),IF($X$1=2,(VLOOKUP(B368,'X2'!$B:$AZ,46,FALSE)),IF($X$1=3,(VLOOKUP(B368,'X3'!$B:$AZ,46,FALSE)),IF($X$1=4,(VLOOKUP(B368,'X4'!$B:$AZ,46,FALSE)),IF($X$1=5,(VLOOKUP(B368,'X5'!$B:$AZ,46,FALSE)),IF($X$1=6,(VLOOKUP(B368,'X6'!$B:$AZ,46,FALSE)),IF($X$1=7,(VLOOKUP(B368,'X7'!$B:$AZ,46,FALSE)),IF($X$1=8,(VLOOKUP(B368,'X8'!$B:$AZ,46,FALSE)),IF($X$1=9,(VLOOKUP(B368,'X9'!$B:$AZ,46,FALSE)),IF($X$1=10,(VLOOKUP(B368,'X10'!$B:$AZ,46,FALSE)),IF($X$1=11,(VLOOKUP(B368,'X11'!$B:$AZ,46,FALSE)),IF($X$1=12,(VLOOKUP(B368,'X12'!$B:$AZ,46,FALSE)),IF($X$1=13,(VLOOKUP(B368,'X13'!$B:$AZ,46,FALSE)),"B"))))))))))))))=TRUE," ",(IF($X$1=1,(VLOOKUP(B368,'X1'!$B:$AZ,46,FALSE)),IF($X$1=2,(VLOOKUP(B368,'X2'!$B:$AZ,46,FALSE)),IF($X$1=3,(VLOOKUP(B368,'X3'!$B:$AZ,46,FALSE)),IF($X$1=4,(VLOOKUP(B368,'X4'!$B:$AZ,46,FALSE)),IF($X$1=5,(VLOOKUP(B368,'X5'!$B:$AZ,46,FALSE)),IF($X$1=6,(VLOOKUP(B368,'X6'!$B:$AZ,46,FALSE)),IF($X$1=7,(VLOOKUP(B368,'X7'!$B:$AZ,46,FALSE)),IF($X$1=8,(VLOOKUP(B368,'X8'!$B:$AZ,46,FALSE)),IF($X$1=9,(VLOOKUP(B368,'X9'!$B:$AZ,46,FALSE)),IF($X$1=10,(VLOOKUP(B368,'X10'!$B:$AZ,46,FALSE)),IF($X$1=11,(VLOOKUP(B368,'X11'!$B:$AZ,46,FALSE)),IF($X$1=12,(VLOOKUP(B368,'X12'!$B:$AZ,46,FALSE)),IF($X$1=13,(VLOOKUP(B368,'X13'!$B:$AZ,46,FALSE)),"B")))))))))))))))</f>
        <v xml:space="preserve"> </v>
      </c>
      <c r="R368" s="185" t="str">
        <f ca="1">IF(ISERROR(IF($X$1=1,(VLOOKUP(B368,'X1'!$B:$AZ,15,FALSE)),IF($X$1=2,(VLOOKUP(B368,'X2'!$B:$AZ,15,FALSE)),IF($X$1=3,(VLOOKUP(B368,'X3'!$B:$AZ,15,FALSE)),IF($X$1=4,(VLOOKUP(B368,'X4'!$B:$AZ,15,FALSE)),IF($X$1=5,(VLOOKUP(B368,'X5'!$B:$AZ,15,FALSE)),IF($X$1=6,(VLOOKUP(B368,'X6'!$B:$AZ,15,FALSE)),IF($X$1=7,(VLOOKUP(B368,'X7'!$B:$AZ,15,FALSE)),IF($X$1=8,(VLOOKUP(B368,'X8'!$B:$AZ,15,FALSE)),IF($X$1=9,(VLOOKUP(B368,'X9'!$B:$AZ,15,FALSE)),IF($X$1=10,(VLOOKUP(B368,'X10'!$B:$AZ,15,FALSE)),IF($X$1=11,(VLOOKUP(B368,'X11'!$B:$AZ,15,FALSE)),IF($X$1=12,(VLOOKUP(B368,'X12'!$B:$AZ,15,FALSE)),IF($X$1=13,(VLOOKUP(B368,'X13'!$B:$AZ,15,FALSE)),"B"))))))))))))))=TRUE," ",(IF($X$1=1,(VLOOKUP(B368,'X1'!$B:$AZ,15,FALSE)),IF($X$1=2,(VLOOKUP(B368,'X2'!$B:$AZ,15,FALSE)),IF($X$1=3,(VLOOKUP(B368,'X3'!$B:$AZ,15,FALSE)),IF($X$1=4,(VLOOKUP(B368,'X4'!$B:$AZ,15,FALSE)),IF($X$1=5,(VLOOKUP(B368,'X5'!$B:$AZ,15,FALSE)),IF($X$1=6,(VLOOKUP(B368,'X6'!$B:$AZ,15,FALSE)),IF($X$1=7,(VLOOKUP(B368,'X7'!$B:$AZ,15,FALSE)),IF($X$1=8,(VLOOKUP(B368,'X8'!$B:$AZ,15,FALSE)),IF($X$1=9,(VLOOKUP(B368,'X9'!$B:$AZ,15,FALSE)),IF($X$1=10,(VLOOKUP(B368,'X10'!$B:$AZ,15,FALSE)),IF($X$1=11,(VLOOKUP(B368,'X11'!$B:$AZ,15,FALSE)),IF($X$1=12,(VLOOKUP(B368,'X12'!$B:$AZ,15,FALSE)),IF($X$1=13,(VLOOKUP(B368,'X13'!$B:$AZ,15,FALSE)),"B")))))))))))))))</f>
        <v xml:space="preserve"> </v>
      </c>
      <c r="S368" s="185" t="str">
        <f ca="1">IF(ISERROR(IF((IF($X$1=1,(VLOOKUP(B368,'X1'!$B:$AZ,14,FALSE)),(IF($X$1=2,(VLOOKUP(B368,'X2'!$B:$AZ,14,FALSE)),(IF($X$1=3,(VLOOKUP(B368,'X3'!$B:$AZ,14,FALSE)),(IF($X$1=4,(VLOOKUP(B368,'X4'!$B:$AZ,14,FALSE)),(IF($X$1=5,(VLOOKUP(B368,'X5'!$B:$AZ,14,FALSE)),(IF($X$1=6,(VLOOKUP(B368,'X6'!$B:$AZ,14,FALSE)),(IF($X$1=7,(VLOOKUP(B368,'X7'!$B:$AZ,14,FALSE)),(IF($X$1=8,(VLOOKUP(B368,'X8'!$B:$AZ,14,FALSE)),(IF($X$1=9,(VLOOKUP(B368,'X9'!$B:$AZ,14,FALSE)),(IF($X$1=10,(VLOOKUP(B368,'X10'!$B:$AZ,14,FALSE)),(IF($X$1=11,(VLOOKUP(B368,'X11'!$B:$AZ,14,FALSE)),(IF($X$1=12,(VLOOKUP(B368,'X12'!$B:$AZ,14,FALSE)),(VLOOKUP(B368,'X13'!$B:$AZ,14,FALSE))))))))))))))))))))))))))=$V$1," ",(IF($X$1=1,(VLOOKUP(B368,'X1'!$B:$AZ,14,FALSE)),(IF($X$1=2,(VLOOKUP(B368,'X2'!$B:$AZ,14,FALSE)),(IF($X$1=3,(VLOOKUP(B368,'X3'!$B:$AZ,14,FALSE)),(IF($X$1=4,(VLOOKUP(B368,'X4'!$B:$AZ,14,FALSE)),(IF($X$1=5,(VLOOKUP(B368,'X5'!$B:$AZ,14,FALSE)),(IF($X$1=6,(VLOOKUP(B368,'X6'!$B:$AZ,14,FALSE)),(IF($X$1=7,(VLOOKUP(B368,'X7'!$B:$AZ,14,FALSE)),(IF($X$1=8,(VLOOKUP(B368,'X8'!$B:$AZ,14,FALSE)),(IF($X$1=9,(VLOOKUP(B368,'X9'!$B:$AZ,14,FALSE)),(IF($X$1=10,(VLOOKUP(B368,'X10'!$B:$AZ,14,FALSE)),(IF($X$1=11,(VLOOKUP(B368,'X11'!$B:$AZ,14,FALSE)),(IF($X$1=12,(VLOOKUP(B368,'X12'!$B:$AZ,14,FALSE)),(VLOOKUP(B368,'X13'!$B:$AZ,14,FALSE))))))))))))))))))))))))))))=TRUE," ",(IF((IF($X$1=1,(VLOOKUP(B368,'X1'!$B:$AZ,14,FALSE)),(IF($X$1=2,(VLOOKUP(B368,'X2'!$B:$AZ,14,FALSE)),(IF($X$1=3,(VLOOKUP(B368,'X3'!$B:$AZ,14,FALSE)),(IF($X$1=4,(VLOOKUP(B368,'X4'!$B:$AZ,14,FALSE)),(IF($X$1=5,(VLOOKUP(B368,'X5'!$B:$AZ,14,FALSE)),(IF($X$1=6,(VLOOKUP(B368,'X6'!$B:$AZ,14,FALSE)),(IF($X$1=7,(VLOOKUP(B368,'X7'!$B:$AZ,14,FALSE)),(IF($X$1=8,(VLOOKUP(B368,'X8'!$B:$AZ,14,FALSE)),(IF($X$1=9,(VLOOKUP(B368,'X9'!$B:$AZ,14,FALSE)),(IF($X$1=10,(VLOOKUP(B368,'X10'!$B:$AZ,14,FALSE)),(IF($X$1=11,(VLOOKUP(B368,'X11'!$B:$AZ,14,FALSE)),(IF($X$1=12,(VLOOKUP(B368,'X12'!$B:$AZ,14,FALSE)),(VLOOKUP(B368,'X13'!$B:$AZ,14,FALSE))))))))))))))))))))))))))=$V$1," ",(IF($X$1=1,(VLOOKUP(B368,'X1'!$B:$AZ,14,FALSE)),(IF($X$1=2,(VLOOKUP(B368,'X2'!$B:$AZ,14,FALSE)),(IF($X$1=3,(VLOOKUP(B368,'X3'!$B:$AZ,14,FALSE)),(IF($X$1=4,(VLOOKUP(B368,'X4'!$B:$AZ,14,FALSE)),(IF($X$1=5,(VLOOKUP(B368,'X5'!$B:$AZ,14,FALSE)),(IF($X$1=6,(VLOOKUP(B368,'X6'!$B:$AZ,14,FALSE)),(IF($X$1=7,(VLOOKUP(B368,'X7'!$B:$AZ,14,FALSE)),(IF($X$1=8,(VLOOKUP(B368,'X8'!$B:$AZ,14,FALSE)),(IF($X$1=9,(VLOOKUP(B368,'X9'!$B:$AZ,14,FALSE)),(IF($X$1=10,(VLOOKUP(B368,'X10'!$B:$AZ,14,FALSE)),(IF($X$1=11,(VLOOKUP(B368,'X11'!$B:$AZ,14,FALSE)),(IF($X$1=12,(VLOOKUP(B368,'X12'!$B:$AZ,14,FALSE)),(VLOOKUP(B368,'X13'!$B:$AZ,14,FALSE)))))))))))))))))))))))))))))</f>
        <v xml:space="preserve"> </v>
      </c>
    </row>
    <row r="369" spans="1:19" ht="14.1" customHeight="1" x14ac:dyDescent="0.2">
      <c r="A369" s="156" t="s">
        <v>1058</v>
      </c>
      <c r="B369" s="122" t="str">
        <f>IF(ISERROR(IF($U$16=1,(VLOOKUP(A369,$AC$89:$AH$125,2,FALSE)),IF((IF($X$1=1,'X1'!B328,(IF($X$1=2,'X2'!B328,(IF($X$1=3,'X3'!B328,(IF($X$1=4,'X4'!B328,(IF($X$1=5,'X5'!B328,(IF($X$1=6,'X6'!B328,(IF($X$1=7,'X7'!B328,(IF($X$1=8,'X8'!B328,(IF($X$1=9,'X9'!B328,(IF($X$1=10,'X10'!B328,(IF($X$1=11,'X11'!B328,(IF($X$1=12,'X12'!B328,'X13'!B328))))))))))))))))))))))))="","",(IF($X$1=1,'X1'!B328,(IF($X$1=2,'X2'!B328,(IF($X$1=3,'X3'!B328,(IF($X$1=4,'X4'!B328,(IF($X$1=5,'X5'!B328,(IF($X$1=6,'X6'!B328,(IF($X$1=7,'X7'!B328,(IF($X$1=8,'X8'!B328,(IF($X$1=9,'X9'!B328,(IF($X$1=10,'X10'!B328,(IF($X$1=11,'X11'!B328,(IF($X$1=12,'X12'!B328,'X13'!B328)))))))))))))))))))))))))))=TRUE," ",(IF($U$16=1,(VLOOKUP(A369,$AC$89:$AH$125,2,FALSE)),IF((IF($X$1=1,'X1'!B328,(IF($X$1=2,'X2'!B328,(IF($X$1=3,'X3'!B328,(IF($X$1=4,'X4'!B328,(IF($X$1=5,'X5'!B328,(IF($X$1=6,'X6'!B328,(IF($X$1=7,'X7'!B328,(IF($X$1=8,'X8'!B328,(IF($X$1=9,'X9'!B328,(IF($X$1=10,'X10'!B328,(IF($X$1=11,'X11'!B328,(IF($X$1=12,'X12'!B328,'X13'!B328))))))))))))))))))))))))="","",(IF($X$1=1,'X1'!B328,(IF($X$1=2,'X2'!B328,(IF($X$1=3,'X3'!B328,(IF($X$1=4,'X4'!B328,(IF($X$1=5,'X5'!B328,(IF($X$1=6,'X6'!B328,(IF($X$1=7,'X7'!B328,(IF($X$1=8,'X8'!B328,(IF($X$1=9,'X9'!B328,(IF($X$1=10,'X10'!B328,(IF($X$1=11,'X11'!B328,(IF($X$1=12,'X12'!B328,'X13'!B328))))))))))))))))))))))))))))</f>
        <v/>
      </c>
      <c r="C369" s="181" t="str">
        <f ca="1">IF(ISERROR(IF($X$1=1,(VLOOKUP(B369,'X1'!$B:$AZ,47,FALSE)),IF($X$1=2,(VLOOKUP(B369,'X2'!$B:$AZ,47,FALSE)),IF($X$1=3,(VLOOKUP(B369,'X3'!$B:$AZ,47,FALSE)),IF($X$1=4,(VLOOKUP(B369,'X4'!$B:$AZ,47,FALSE)),IF($X$1=5,(VLOOKUP(B369,'X5'!$B:$AZ,47,FALSE)),IF($X$1=6,(VLOOKUP(B369,'X6'!$B:$AZ,47,FALSE)),IF($X$1=7,(VLOOKUP(B369,'X7'!$B:$AZ,47,FALSE)),IF($X$1=8,(VLOOKUP(B369,'X8'!$B:$AZ,47,FALSE)),IF($X$1=9,(VLOOKUP(B369,'X9'!$B:$AZ,47,FALSE)),IF($X$1=10,(VLOOKUP(B369,'X10'!$B:$AZ,47,FALSE)),IF($X$1=11,(VLOOKUP(B369,'X11'!$B:$AZ,47,FALSE)),IF($X$1=12,(VLOOKUP(B369,'X12'!$B:$AZ,47,FALSE)),IF($X$1=13,(VLOOKUP(B369,'X13'!$B:$AZ,47,FALSE)),"B"))))))))))))))=TRUE," ",(IF($X$1=1,(VLOOKUP(B369,'X1'!$B:$AZ,47,FALSE)),IF($X$1=2,(VLOOKUP(B369,'X2'!$B:$AZ,47,FALSE)),IF($X$1=3,(VLOOKUP(B369,'X3'!$B:$AZ,47,FALSE)),IF($X$1=4,(VLOOKUP(B369,'X4'!$B:$AZ,47,FALSE)),IF($X$1=5,(VLOOKUP(B369,'X5'!$B:$AZ,47,FALSE)),IF($X$1=6,(VLOOKUP(B369,'X6'!$B:$AZ,47,FALSE)),IF($X$1=7,(VLOOKUP(B369,'X7'!$B:$AZ,47,FALSE)),IF($X$1=8,(VLOOKUP(B369,'X8'!$B:$AZ,47,FALSE)),IF($X$1=9,(VLOOKUP(B369,'X9'!$B:$AZ,47,FALSE)),IF($X$1=10,(VLOOKUP(B369,'X10'!$B:$AZ,47,FALSE)),IF($X$1=11,(VLOOKUP(B369,'X11'!$B:$AZ,47,FALSE)),IF($X$1=12,(VLOOKUP(B369,'X12'!$B:$AZ,47,FALSE)),IF($X$1=13,(VLOOKUP(B369,'X13'!$B:$AZ,47,FALSE)),"B")))))))))))))))</f>
        <v xml:space="preserve"> </v>
      </c>
      <c r="D369" s="181" t="str">
        <f ca="1">IF(ISERROR(IF($X$1=1,(VLOOKUP(B369,'X1'!$B:$AP,41,FALSE)),IF($X$1=2,(VLOOKUP(B369,'X2'!$B:$AP,41,FALSE)),IF($X$1=3,(VLOOKUP(B369,'X3'!$B:$AP,41,FALSE)),IF($X$1=4,(VLOOKUP(B369,'X4'!$B:$AP,41,FALSE)),IF($X$1=5,(VLOOKUP(B369,'X5'!$B:$AP,41,FALSE)),IF($X$1=6,(VLOOKUP(B369,'X6'!$B:$AP,41,FALSE)),IF($X$1=7,(VLOOKUP(B369,'X7'!$B:$AP,41,FALSE)),IF($X$1=8,(VLOOKUP(B369,'X8'!$B:$AP,41,FALSE)),IF($X$1=9,(VLOOKUP(B369,'X9'!$B:$AP,41,FALSE)),IF($X$1=10,(VLOOKUP(B369,'X10'!$B:$AP,41,FALSE)),IF($X$1=11,(VLOOKUP(B369,'X11'!$B:$AP,41,FALSE)),IF($X$1=12,(VLOOKUP(B369,'X12'!$B:$AP,41,FALSE)),IF($X$1=13,(VLOOKUP(B369,'X13'!$B:$AP,41,FALSE)),"B"))))))))))))))=TRUE," ",(IF($X$1=1,(VLOOKUP(B369,'X1'!$B:$AP,41,FALSE)),IF($X$1=2,(VLOOKUP(B369,'X2'!$B:$AP,41,FALSE)),IF($X$1=3,(VLOOKUP(B369,'X3'!$B:$AP,41,FALSE)),IF($X$1=4,(VLOOKUP(B369,'X4'!$B:$AP,41,FALSE)),IF($X$1=5,(VLOOKUP(B369,'X5'!$B:$AP,41,FALSE)),IF($X$1=6,(VLOOKUP(B369,'X6'!$B:$AP,41,FALSE)),IF($X$1=7,(VLOOKUP(B369,'X7'!$B:$AP,41,FALSE)),IF($X$1=8,(VLOOKUP(B369,'X8'!$B:$AP,41,FALSE)),IF($X$1=9,(VLOOKUP(B369,'X9'!$B:$AP,41,FALSE)),IF($X$1=10,(VLOOKUP(B369,'X10'!$B:$AP,41,FALSE)),IF($X$1=11,(VLOOKUP(B369,'X11'!$B:$AP,41,FALSE)),IF($X$1=12,(VLOOKUP(B369,'X12'!$B:$AP,41,FALSE)),IF($X$1=13,(VLOOKUP(B369,'X13'!$B:$AP,41,FALSE)),"B")))))))))))))))</f>
        <v xml:space="preserve"> </v>
      </c>
      <c r="E369" s="182" t="str">
        <f ca="1">IF(ISERROR(IF($X$1=1,(VLOOKUP(B369,'X1'!$B:$AP,7,FALSE)),IF($X$1=2,(VLOOKUP(B369,'X2'!$B:$AP,7,FALSE)),IF($X$1=3,(VLOOKUP(B369,'X3'!$B:$AP,7,FALSE)),IF($X$1=4,(VLOOKUP(B369,'X4'!$B:$AP,7,FALSE)),IF($X$1=5,(VLOOKUP(B369,'X5'!$B:$AP,7,FALSE)),IF($X$1=6,(VLOOKUP(B369,'X6'!$B:$AP,7,FALSE)),IF($X$1=7,(VLOOKUP(B369,'X7'!$B:$AP,7,FALSE)),IF($X$1=8,(VLOOKUP(B369,'X8'!$B:$AP,7,FALSE)),IF($X$1=9,(VLOOKUP(B369,'X9'!$B:$AP,7,FALSE)),IF($X$1=10,(VLOOKUP(B369,'X10'!$B:$AP,7,FALSE)),IF($X$1=11,(VLOOKUP(B369,'X11'!$B:$AP,7,FALSE)),IF($X$1=12,(VLOOKUP(B369,'X12'!$B:$AP,7,FALSE)),IF($X$1=13,(VLOOKUP(B369,'X13'!$B:$AP,7,FALSE)),"B"))))))))))))))=TRUE," ",(IF($X$1=1,(VLOOKUP(B369,'X1'!$B:$AP,7,FALSE)),IF($X$1=2,(VLOOKUP(B369,'X2'!$B:$AP,7,FALSE)),IF($X$1=3,(VLOOKUP(B369,'X3'!$B:$AP,7,FALSE)),IF($X$1=4,(VLOOKUP(B369,'X4'!$B:$AP,7,FALSE)),IF($X$1=5,(VLOOKUP(B369,'X5'!$B:$AP,7,FALSE)),IF($X$1=6,(VLOOKUP(B369,'X6'!$B:$AP,7,FALSE)),IF($X$1=7,(VLOOKUP(B369,'X7'!$B:$AP,7,FALSE)),IF($X$1=8,(VLOOKUP(B369,'X8'!$B:$AP,7,FALSE)),IF($X$1=9,(VLOOKUP(B369,'X9'!$B:$AP,7,FALSE)),IF($X$1=10,(VLOOKUP(B369,'X10'!$B:$AP,7,FALSE)),IF($X$1=11,(VLOOKUP(B369,'X11'!$B:$AP,7,FALSE)),IF($X$1=12,(VLOOKUP(B369,'X12'!$B:$AP,7,FALSE)),IF($X$1=13,(VLOOKUP(B369,'X13'!$B:$AP,7,FALSE)),"B")))))))))))))))</f>
        <v xml:space="preserve"> </v>
      </c>
      <c r="F369" s="182" t="str">
        <f ca="1">IF(ISERROR(IF((IF($X$1=1,(VLOOKUP(B369,'X1'!$B:$AO,6,FALSE)),(IF($X$1=2,(VLOOKUP(B369,'X2'!$B:$AO,6,FALSE)),(IF($X$1=3,(VLOOKUP(B369,'X3'!$B:$AO,6,FALSE)),(IF($X$1=4,(VLOOKUP(B369,'X4'!$B:$AO,6,FALSE)),(IF($X$1=5,(VLOOKUP(B369,'X5'!$B:$AO,6,FALSE)),(IF($X$1=6,(VLOOKUP(B369,'X6'!$B:$AO,6,FALSE)),(IF($X$1=7,(VLOOKUP(B369,'X7'!$B:$AO,6,FALSE)),(IF($X$1=8,(VLOOKUP(B369,'X8'!$B:$AO,6,FALSE)),(IF($X$1=9,(VLOOKUP(B369,'X9'!$B:$AO,6,FALSE)),(IF($X$1=10,(VLOOKUP(B369,'X10'!$B:$AO,6,FALSE)),(IF($X$1=11,(VLOOKUP(B369,'X11'!$B:$AO,6,FALSE)),(IF($X$1=12,(VLOOKUP(B369,'X12'!$B:$AO,6,FALSE)),(VLOOKUP(B369,'X13'!$B:$AO,6,FALSE))))))))))))))))))))))))))=$V$1," ",(IF($X$1=1,(VLOOKUP(B369,'X1'!$B:$AO,6,FALSE)),(IF($X$1=2,(VLOOKUP(B369,'X2'!$B:$AO,6,FALSE)),(IF($X$1=3,(VLOOKUP(B369,'X3'!$B:$AO,6,FALSE)),(IF($X$1=4,(VLOOKUP(B369,'X4'!$B:$AO,6,FALSE)),(IF($X$1=5,(VLOOKUP(B369,'X5'!$B:$AO,6,FALSE)),(IF($X$1=6,(VLOOKUP(B369,'X6'!$B:$AO,6,FALSE)),(IF($X$1=7,(VLOOKUP(B369,'X7'!$B:$AO,6,FALSE)),(IF($X$1=8,(VLOOKUP(B369,'X8'!$B:$AO,6,FALSE)),(IF($X$1=9,(VLOOKUP(B369,'X9'!$B:$AO,6,FALSE)),(IF($X$1=10,(VLOOKUP(B369,'X10'!$B:$AO,6,FALSE)),(IF($X$1=11,(VLOOKUP(B369,'X11'!$B:$AO,6,FALSE)),(IF($X$1=12,(VLOOKUP(B369,'X12'!$B:$AO,6,FALSE)),(VLOOKUP(B369,'X13'!$B:$AO,6,FALSE))))))))))))))))))))))))))))=TRUE," ",(IF((IF($X$1=1,(VLOOKUP(B369,'X1'!$B:$AO,6,FALSE)),(IF($X$1=2,(VLOOKUP(B369,'X2'!$B:$AO,6,FALSE)),(IF($X$1=3,(VLOOKUP(B369,'X3'!$B:$AO,6,FALSE)),(IF($X$1=4,(VLOOKUP(B369,'X4'!$B:$AO,6,FALSE)),(IF($X$1=5,(VLOOKUP(B369,'X5'!$B:$AO,6,FALSE)),(IF($X$1=6,(VLOOKUP(B369,'X6'!$B:$AO,6,FALSE)),(IF($X$1=7,(VLOOKUP(B369,'X7'!$B:$AO,6,FALSE)),(IF($X$1=8,(VLOOKUP(B369,'X8'!$B:$AO,6,FALSE)),(IF($X$1=9,(VLOOKUP(B369,'X9'!$B:$AO,6,FALSE)),(IF($X$1=10,(VLOOKUP(B369,'X10'!$B:$AO,6,FALSE)),(IF($X$1=11,(VLOOKUP(B369,'X11'!$B:$AO,6,FALSE)),(IF($X$1=12,(VLOOKUP(B369,'X12'!$B:$AO,6,FALSE)),(VLOOKUP(B369,'X13'!$B:$AO,6,FALSE))))))))))))))))))))))))))=$V$1," ",(IF($X$1=1,(VLOOKUP(B369,'X1'!$B:$AO,6,FALSE)),(IF($X$1=2,(VLOOKUP(B369,'X2'!$B:$AO,6,FALSE)),(IF($X$1=3,(VLOOKUP(B369,'X3'!$B:$AO,6,FALSE)),(IF($X$1=4,(VLOOKUP(B369,'X4'!$B:$AO,6,FALSE)),(IF($X$1=5,(VLOOKUP(B369,'X5'!$B:$AO,6,FALSE)),(IF($X$1=6,(VLOOKUP(B369,'X6'!$B:$AO,6,FALSE)),(IF($X$1=7,(VLOOKUP(B369,'X7'!$B:$AO,6,FALSE)),(IF($X$1=8,(VLOOKUP(B369,'X8'!$B:$AO,6,FALSE)),(IF($X$1=9,(VLOOKUP(B369,'X9'!$B:$AO,6,FALSE)),(IF($X$1=10,(VLOOKUP(B369,'X10'!$B:$AO,6,FALSE)),(IF($X$1=11,(VLOOKUP(B369,'X11'!$B:$AO,6,FALSE)),(IF($X$1=12,(VLOOKUP(B369,'X12'!$B:$AO,6,FALSE)),(VLOOKUP(B369,'X13'!$B:$AO,6,FALSE)))))))))))))))))))))))))))))</f>
        <v xml:space="preserve"> </v>
      </c>
      <c r="G369" s="182" t="str">
        <f ca="1">IF(ISERROR(IF($X$1=1,(VLOOKUP(B369,'X1'!$B:$AZ,44,FALSE)),IF($X$1=2,(VLOOKUP(B369,'X2'!$B:$AZ,44,FALSE)),IF($X$1=3,(VLOOKUP(B369,'X3'!$B:$AZ,44,FALSE)),IF($X$1=4,(VLOOKUP(B369,'X4'!$B:$AZ,44,FALSE)),IF($X$1=5,(VLOOKUP(B369,'X5'!$B:$AZ,44,FALSE)),IF($X$1=6,(VLOOKUP(B369,'X6'!$B:$AZ,44,FALSE)),IF($X$1=7,(VLOOKUP(B369,'X7'!$B:$AZ,44,FALSE)),IF($X$1=8,(VLOOKUP(B369,'X8'!$B:$AZ,44,FALSE)),IF($X$1=9,(VLOOKUP(B369,'X9'!$B:$AZ,44,FALSE)),IF($X$1=10,(VLOOKUP(B369,'X10'!$B:$AZ,44,FALSE)),IF($X$1=11,(VLOOKUP(B369,'X11'!$B:$AZ,44,FALSE)),IF($X$1=12,(VLOOKUP(B369,'X12'!$B:$AZ,44,FALSE)),IF($X$1=13,(VLOOKUP(B369,'X13'!$B:$AZ,44,FALSE)),"B"))))))))))))))=TRUE," ",(IF($X$1=1,(VLOOKUP(B369,'X1'!$B:$AZ,44,FALSE)),IF($X$1=2,(VLOOKUP(B369,'X2'!$B:$AZ,44,FALSE)),IF($X$1=3,(VLOOKUP(B369,'X3'!$B:$AZ,44,FALSE)),IF($X$1=4,(VLOOKUP(B369,'X4'!$B:$AZ,44,FALSE)),IF($X$1=5,(VLOOKUP(B369,'X5'!$B:$AZ,44,FALSE)),IF($X$1=6,(VLOOKUP(B369,'X6'!$B:$AZ,44,FALSE)),IF($X$1=7,(VLOOKUP(B369,'X7'!$B:$AZ,44,FALSE)),IF($X$1=8,(VLOOKUP(B369,'X8'!$B:$AZ,44,FALSE)),IF($X$1=9,(VLOOKUP(B369,'X9'!$B:$AZ,44,FALSE)),IF($X$1=10,(VLOOKUP(B369,'X10'!$B:$AZ,44,FALSE)),IF($X$1=11,(VLOOKUP(B369,'X11'!$B:$AZ,44,FALSE)),IF($X$1=12,(VLOOKUP(B369,'X12'!$B:$AZ,44,FALSE)),IF($X$1=13,(VLOOKUP(B369,'X13'!$B:$AZ,44,FALSE)),"B")))))))))))))))</f>
        <v xml:space="preserve"> </v>
      </c>
      <c r="H369" s="182" t="str">
        <f ca="1">IF(ISERROR(IF($X$1=1,(VLOOKUP(B369,'X1'!$B:$AZ,8,FALSE)),IF($X$1=2,(VLOOKUP(B369,'X2'!$B:$AZ,8,FALSE)),IF($X$1=3,(VLOOKUP(B369,'X3'!$B:$AZ,8,FALSE)),IF($X$1=4,(VLOOKUP(B369,'X4'!$B:$AZ,8,FALSE)),IF($X$1=5,(VLOOKUP(B369,'X5'!$B:$AZ,8,FALSE)),IF($X$1=6,(VLOOKUP(B369,'X6'!$B:$AZ,8,FALSE)),IF($X$1=7,(VLOOKUP(B369,'X7'!$B:$AZ,8,FALSE)),IF($X$1=8,(VLOOKUP(B369,'X8'!$B:$AZ,8,FALSE)),IF($X$1=9,(VLOOKUP(B369,'X9'!$B:$AZ,8,FALSE)),IF($X$1=10,(VLOOKUP(B369,'X10'!$B:$AZ,8,FALSE)),IF($X$1=11,(VLOOKUP(B369,'X11'!$B:$AZ,8,FALSE)),IF($X$1=12,(VLOOKUP(B369,'X12'!$B:$AZ,8,FALSE)),IF($X$1=13,(VLOOKUP(B369,'X13'!$B:$AZ,8,FALSE)),"B"))))))))))))))=TRUE," ",(IF($X$1=1,(VLOOKUP(B369,'X1'!$B:$AZ,8,FALSE)),IF($X$1=2,(VLOOKUP(B369,'X2'!$B:$AZ,8,FALSE)),IF($X$1=3,(VLOOKUP(B369,'X3'!$B:$AZ,8,FALSE)),IF($X$1=4,(VLOOKUP(B369,'X4'!$B:$AZ,8,FALSE)),IF($X$1=5,(VLOOKUP(B369,'X5'!$B:$AZ,8,FALSE)),IF($X$1=6,(VLOOKUP(B369,'X6'!$B:$AZ,8,FALSE)),IF($X$1=7,(VLOOKUP(B369,'X7'!$B:$AZ,8,FALSE)),IF($X$1=8,(VLOOKUP(B369,'X8'!$B:$AZ,8,FALSE)),IF($X$1=9,(VLOOKUP(B369,'X9'!$B:$AZ,8,FALSE)),IF($X$1=10,(VLOOKUP(B369,'X10'!$B:$AZ,8,FALSE)),IF($X$1=11,(VLOOKUP(B369,'X11'!$B:$AZ,8,FALSE)),IF($X$1=12,(VLOOKUP(B369,'X12'!$B:$AZ,8,FALSE)),IF($X$1=13,(VLOOKUP(B369,'X13'!$B:$AZ,8,FALSE)),"B")))))))))))))))</f>
        <v xml:space="preserve"> </v>
      </c>
      <c r="I369" s="183" t="str">
        <f ca="1">IF(ISERROR(IF($X$1=1,(VLOOKUP(B369,'X1'!$B:$AZ,2,FALSE)),IF($X$1=2,(VLOOKUP(B369,'X2'!$B:$AZ,2,FALSE)),IF($X$1=3,(VLOOKUP(B369,'X3'!$B:$AZ,2,FALSE)),IF($X$1=4,(VLOOKUP(B369,'X4'!$B:$AZ,2,FALSE)),IF($X$1=5,(VLOOKUP(B369,'X5'!$B:$AZ,2,FALSE)),IF($X$1=6,(VLOOKUP(B369,'X6'!$B:$AZ,2,FALSE)),IF($X$1=7,(VLOOKUP(B369,'X7'!$B:$AZ,2,FALSE)),IF($X$1=8,(VLOOKUP(B369,'X8'!$B:$AZ,2,FALSE)),IF($X$1=9,(VLOOKUP(B369,'X9'!$B:$AZ,2,FALSE)),IF($X$1=10,(VLOOKUP(B369,'X10'!$B:$AZ,2,FALSE)),IF($X$1=11,(VLOOKUP(B369,'X11'!$B:$AZ,2,FALSE)),IF($X$1=12,(VLOOKUP(B369,'X12'!$B:$AZ,2,FALSE)),IF($X$1=13,(VLOOKUP(B369,'X13'!$B:$AZ,2,FALSE)),"B"))))))))))))))=TRUE," ",(IF($X$1=1,(VLOOKUP(B369,'X1'!$B:$AZ,2,FALSE)),IF($X$1=2,(VLOOKUP(B369,'X2'!$B:$AZ,2,FALSE)),IF($X$1=3,(VLOOKUP(B369,'X3'!$B:$AZ,2,FALSE)),IF($X$1=4,(VLOOKUP(B369,'X4'!$B:$AZ,2,FALSE)),IF($X$1=5,(VLOOKUP(B369,'X5'!$B:$AZ,2,FALSE)),IF($X$1=6,(VLOOKUP(B369,'X6'!$B:$AZ,2,FALSE)),IF($X$1=7,(VLOOKUP(B369,'X7'!$B:$AZ,2,FALSE)),IF($X$1=8,(VLOOKUP(B369,'X8'!$B:$AZ,2,FALSE)),IF($X$1=9,(VLOOKUP(B369,'X9'!$B:$AZ,2,FALSE)),IF($X$1=10,(VLOOKUP(B369,'X10'!$B:$AZ,2,FALSE)),IF($X$1=11,(VLOOKUP(B369,'X11'!$B:$AZ,2,FALSE)),IF($X$1=12,(VLOOKUP(B369,'X12'!$B:$AZ,2,FALSE)),IF($X$1=13,(VLOOKUP(B369,'X13'!$B:$AZ,2,FALSE)),"B")))))))))))))))</f>
        <v xml:space="preserve"> </v>
      </c>
      <c r="J369" s="183" t="str">
        <f ca="1">IF(ISERROR(IF($X$1=1,(VLOOKUP(B369,'X1'!$B:$AZ,3,FALSE)),IF($X$1=2,(VLOOKUP(B369,'X2'!$B:$AZ,3,FALSE)),IF($X$1=3,(VLOOKUP(B369,'X3'!$B:$AZ,3,FALSE)),IF($X$1=4,(VLOOKUP(B369,'X4'!$B:$AZ,3,FALSE)),IF($X$1=5,(VLOOKUP(B369,'X5'!$B:$AZ,3,FALSE)),IF($X$1=6,(VLOOKUP(B369,'X6'!$B:$AZ,3,FALSE)),IF($X$1=7,(VLOOKUP(B369,'X7'!$B:$AZ,3,FALSE)),IF($X$1=8,(VLOOKUP(B369,'X8'!$B:$AZ,3,FALSE)),IF($X$1=9,(VLOOKUP(B369,'X9'!$B:$AZ,3,FALSE)),IF($X$1=10,(VLOOKUP(B369,'X10'!$B:$AZ,3,FALSE)),IF($X$1=11,(VLOOKUP(B369,'X11'!$B:$AZ,3,FALSE)),IF($X$1=12,(VLOOKUP(B369,'X12'!$B:$AZ,3,FALSE)),IF($X$1=13,(VLOOKUP(B369,'X13'!$B:$AZ,3,FALSE)),"B"))))))))))))))=TRUE," ",(IF($X$1=1,(VLOOKUP(B369,'X1'!$B:$AZ,3,FALSE)),IF($X$1=2,(VLOOKUP(B369,'X2'!$B:$AZ,3,FALSE)),IF($X$1=3,(VLOOKUP(B369,'X3'!$B:$AZ,3,FALSE)),IF($X$1=4,(VLOOKUP(B369,'X4'!$B:$AZ,3,FALSE)),IF($X$1=5,(VLOOKUP(B369,'X5'!$B:$AZ,3,FALSE)),IF($X$1=6,(VLOOKUP(B369,'X6'!$B:$AZ,3,FALSE)),IF($X$1=7,(VLOOKUP(B369,'X7'!$B:$AZ,3,FALSE)),IF($X$1=8,(VLOOKUP(B369,'X8'!$B:$AZ,3,FALSE)),IF($X$1=9,(VLOOKUP(B369,'X9'!$B:$AZ,3,FALSE)),IF($X$1=10,(VLOOKUP(B369,'X10'!$B:$AZ,3,FALSE)),IF($X$1=11,(VLOOKUP(B369,'X11'!$B:$AZ,3,FALSE)),IF($X$1=12,(VLOOKUP(B369,'X12'!$B:$AZ,3,FALSE)),IF($X$1=13,(VLOOKUP(B369,'X13'!$B:$AZ,3,FALSE)),"B")))))))))))))))</f>
        <v xml:space="preserve"> </v>
      </c>
      <c r="K369" s="183" t="str">
        <f ca="1">IF(ISERROR(IF($X$1=1,(VLOOKUP(B369,'X1'!$B:$AZ,5,FALSE)),IF($X$1=2,(VLOOKUP(B369,'X2'!$B:$AZ,5,FALSE)),IF($X$1=3,(VLOOKUP(B369,'X3'!$B:$AZ,5,FALSE)),IF($X$1=4,(VLOOKUP(B369,'X4'!$B:$AZ,5,FALSE)),IF($X$1=5,(VLOOKUP(B369,'X5'!$B:$AZ,5,FALSE)),IF($X$1=6,(VLOOKUP(B369,'X6'!$B:$AZ,5,FALSE)),IF($X$1=7,(VLOOKUP(B369,'X7'!$B:$AZ,5,FALSE)),IF($X$1=8,(VLOOKUP(B369,'X8'!$B:$AZ,5,FALSE)),IF($X$1=9,(VLOOKUP(B369,'X9'!$B:$AZ,5,FALSE)),IF($X$1=10,(VLOOKUP(B369,'X10'!$B:$AZ,5,FALSE)),IF($X$1=11,(VLOOKUP(B369,'X11'!$B:$AZ,5,FALSE)),IF($X$1=12,(VLOOKUP(B369,'X12'!$B:$AZ,5,FALSE)),IF($X$1=13,(VLOOKUP(B369,'X13'!$B:$AZ,5,FALSE)),"B"))))))))))))))=TRUE," ",(IF($X$1=1,(VLOOKUP(B369,'X1'!$B:$AZ,5,FALSE)),IF($X$1=2,(VLOOKUP(B369,'X2'!$B:$AZ,5,FALSE)),IF($X$1=3,(VLOOKUP(B369,'X3'!$B:$AZ,5,FALSE)),IF($X$1=4,(VLOOKUP(B369,'X4'!$B:$AZ,5,FALSE)),IF($X$1=5,(VLOOKUP(B369,'X5'!$B:$AZ,5,FALSE)),IF($X$1=6,(VLOOKUP(B369,'X6'!$B:$AZ,5,FALSE)),IF($X$1=7,(VLOOKUP(B369,'X7'!$B:$AZ,5,FALSE)),IF($X$1=8,(VLOOKUP(B369,'X8'!$B:$AZ,5,FALSE)),IF($X$1=9,(VLOOKUP(B369,'X9'!$B:$AZ,5,FALSE)),IF($X$1=10,(VLOOKUP(B369,'X10'!$B:$AZ,5,FALSE)),IF($X$1=11,(VLOOKUP(B369,'X11'!$B:$AZ,5,FALSE)),IF($X$1=12,(VLOOKUP(B369,'X12'!$B:$AZ,5,FALSE)),IF($X$1=13,(VLOOKUP(B369,'X13'!$B:$AZ,5,FALSE)),"B")))))))))))))))</f>
        <v xml:space="preserve"> </v>
      </c>
      <c r="L369" s="184" t="str">
        <f ca="1">IF(ISERROR(IF($X$1=1,(VLOOKUP(B369,'X1'!$B:$AZ,9,FALSE)),IF($X$1=2,(VLOOKUP(B369,'X2'!$B:$AZ,9,FALSE)),IF($X$1=3,(VLOOKUP(B369,'X3'!$B:$AZ,9,FALSE)),IF($X$1=4,(VLOOKUP(B369,'X4'!$B:$AZ,9,FALSE)),IF($X$1=5,(VLOOKUP(B369,'X5'!$B:$AZ,9,FALSE)),IF($X$1=6,(VLOOKUP(B369,'X6'!$B:$AZ,9,FALSE)),IF($X$1=7,(VLOOKUP(B369,'X7'!$B:$AZ,9,FALSE)),IF($X$1=8,(VLOOKUP(B369,'X8'!$B:$AZ,9,FALSE)),IF($X$1=9,(VLOOKUP(B369,'X9'!$B:$AZ,9,FALSE)),IF($X$1=10,(VLOOKUP(B369,'X10'!$B:$AZ,9,FALSE)),IF($X$1=11,(VLOOKUP(B369,'X11'!$B:$AZ,9,FALSE)),IF($X$1=12,(VLOOKUP(B369,'X12'!$B:$AZ,9,FALSE)),IF($X$1=13,(VLOOKUP(B369,'X13'!$B:$AZ,9,FALSE)),"B"))))))))))))))=TRUE," ",(IF($X$1=1,(VLOOKUP(B369,'X1'!$B:$AZ,9,FALSE)),IF($X$1=2,(VLOOKUP(B369,'X2'!$B:$AZ,9,FALSE)),IF($X$1=3,(VLOOKUP(B369,'X3'!$B:$AZ,9,FALSE)),IF($X$1=4,(VLOOKUP(B369,'X4'!$B:$AZ,9,FALSE)),IF($X$1=5,(VLOOKUP(B369,'X5'!$B:$AZ,9,FALSE)),IF($X$1=6,(VLOOKUP(B369,'X6'!$B:$AZ,9,FALSE)),IF($X$1=7,(VLOOKUP(B369,'X7'!$B:$AZ,9,FALSE)),IF($X$1=8,(VLOOKUP(B369,'X8'!$B:$AZ,9,FALSE)),IF($X$1=9,(VLOOKUP(B369,'X9'!$B:$AZ,9,FALSE)),IF($X$1=10,(VLOOKUP(B369,'X10'!$B:$AZ,9,FALSE)),IF($X$1=11,(VLOOKUP(B369,'X11'!$B:$AZ,9,FALSE)),IF($X$1=12,(VLOOKUP(B369,'X12'!$B:$AZ,9,FALSE)),IF($X$1=13,(VLOOKUP(B369,'X13'!$B:$AZ,9,FALSE)),"B")))))))))))))))</f>
        <v xml:space="preserve"> </v>
      </c>
      <c r="M369" s="184" t="str">
        <f ca="1">IF(ISERROR(IF($X$1=1,(VLOOKUP(B369,'X1'!$B:$AZ,10,FALSE)),IF($X$1=2,(VLOOKUP(B369,'X2'!$B:$AZ,10,FALSE)),IF($X$1=3,(VLOOKUP(B369,'X3'!$B:$AZ,10,FALSE)),IF($X$1=4,(VLOOKUP(B369,'X4'!$B:$AZ,10,FALSE)),IF($X$1=5,(VLOOKUP(B369,'X5'!$B:$AZ,10,FALSE)),IF($X$1=6,(VLOOKUP(B369,'X6'!$B:$AZ,10,FALSE)),IF($X$1=7,(VLOOKUP(B369,'X7'!$B:$AZ,10,FALSE)),IF($X$1=8,(VLOOKUP(B369,'X8'!$B:$AZ,10,FALSE)),IF($X$1=9,(VLOOKUP(B369,'X9'!$B:$AZ,10,FALSE)),IF($X$1=10,(VLOOKUP(B369,'X10'!$B:$AZ,10,FALSE)),IF($X$1=11,(VLOOKUP(B369,'X11'!$B:$AZ,10,FALSE)),IF($X$1=12,(VLOOKUP(B369,'X12'!$B:$AZ,10,FALSE)),IF($X$1=13,(VLOOKUP(B369,'X13'!$B:$AZ,10,FALSE)),"B"))))))))))))))=TRUE," ",(IF($X$1=1,(VLOOKUP(B369,'X1'!$B:$AZ,10,FALSE)),IF($X$1=2,(VLOOKUP(B369,'X2'!$B:$AZ,10,FALSE)),IF($X$1=3,(VLOOKUP(B369,'X3'!$B:$AZ,10,FALSE)),IF($X$1=4,(VLOOKUP(B369,'X4'!$B:$AZ,10,FALSE)),IF($X$1=5,(VLOOKUP(B369,'X5'!$B:$AZ,10,FALSE)),IF($X$1=6,(VLOOKUP(B369,'X6'!$B:$AZ,10,FALSE)),IF($X$1=7,(VLOOKUP(B369,'X7'!$B:$AZ,10,FALSE)),IF($X$1=8,(VLOOKUP(B369,'X8'!$B:$AZ,10,FALSE)),IF($X$1=9,(VLOOKUP(B369,'X9'!$B:$AZ,10,FALSE)),IF($X$1=10,(VLOOKUP(B369,'X10'!$B:$AZ,10,FALSE)),IF($X$1=11,(VLOOKUP(B369,'X11'!$B:$AZ,10,FALSE)),IF($X$1=12,(VLOOKUP(B369,'X12'!$B:$AZ,10,FALSE)),IF($X$1=13,(VLOOKUP(B369,'X13'!$B:$AZ,10,FALSE)),"B")))))))))))))))</f>
        <v xml:space="preserve"> </v>
      </c>
      <c r="N369" s="185" t="str">
        <f ca="1">IF(ISERROR(IF($X$1=1,(VLOOKUP(B369,'X1'!$B:$AZ,45,FALSE)),IF($X$1=2,(VLOOKUP(B369,'X2'!$B:$AZ,45,FALSE)),IF($X$1=3,(VLOOKUP(B369,'X3'!$B:$AZ,45,FALSE)),IF($X$1=4,(VLOOKUP(B369,'X4'!$B:$AZ,45,FALSE)),IF($X$1=5,(VLOOKUP(B369,'X5'!$B:$AZ,45,FALSE)),IF($X$1=6,(VLOOKUP(B369,'X6'!$B:$AZ,45,FALSE)),IF($X$1=7,(VLOOKUP(B369,'X7'!$B:$AZ,45,FALSE)),IF($X$1=8,(VLOOKUP(B369,'X8'!$B:$AZ,45,FALSE)),IF($X$1=9,(VLOOKUP(B369,'X9'!$B:$AZ,45,FALSE)),IF($X$1=10,(VLOOKUP(B369,'X10'!$B:$AZ,45,FALSE)),IF($X$1=11,(VLOOKUP(B369,'X11'!$B:$AZ,45,FALSE)),IF($X$1=12,(VLOOKUP(B369,'X12'!$B:$AZ,45,FALSE)),IF($X$1=13,(VLOOKUP(B369,'X13'!$B:$AZ,45,FALSE)),"B"))))))))))))))=TRUE," ",(IF($X$1=1,(VLOOKUP(B369,'X1'!$B:$AZ,45,FALSE)),IF($X$1=2,(VLOOKUP(B369,'X2'!$B:$AZ,45,FALSE)),IF($X$1=3,(VLOOKUP(B369,'X3'!$B:$AZ,45,FALSE)),IF($X$1=4,(VLOOKUP(B369,'X4'!$B:$AZ,45,FALSE)),IF($X$1=5,(VLOOKUP(B369,'X5'!$B:$AZ,45,FALSE)),IF($X$1=6,(VLOOKUP(B369,'X6'!$B:$AZ,45,FALSE)),IF($X$1=7,(VLOOKUP(B369,'X7'!$B:$AZ,45,FALSE)),IF($X$1=8,(VLOOKUP(B369,'X8'!$B:$AZ,45,FALSE)),IF($X$1=9,(VLOOKUP(B369,'X9'!$B:$AZ,45,FALSE)),IF($X$1=10,(VLOOKUP(B369,'X10'!$B:$AZ,45,FALSE)),IF($X$1=11,(VLOOKUP(B369,'X11'!$B:$AZ,45,FALSE)),IF($X$1=12,(VLOOKUP(B369,'X12'!$B:$AZ,45,FALSE)),IF($X$1=13,(VLOOKUP(B369,'X13'!$B:$AZ,45,FALSE)),"B")))))))))))))))</f>
        <v xml:space="preserve"> </v>
      </c>
      <c r="O369" s="184" t="str">
        <f ca="1">IF(ISERROR(IF($X$1=1,(VLOOKUP(B369,'X1'!$B:$AZ,11,FALSE)),IF($X$1=2,(VLOOKUP(B369,'X2'!$B:$AZ,11,FALSE)),IF($X$1=3,(VLOOKUP(B369,'X3'!$B:$AZ,11,FALSE)),IF($X$1=4,(VLOOKUP(B369,'X4'!$B:$AZ,11,FALSE)),IF($X$1=5,(VLOOKUP(B369,'X5'!$B:$AZ,11,FALSE)),IF($X$1=6,(VLOOKUP(B369,'X6'!$B:$AZ,11,FALSE)),IF($X$1=7,(VLOOKUP(B369,'X7'!$B:$AZ,11,FALSE)),IF($X$1=8,(VLOOKUP(B369,'X8'!$B:$AZ,11,FALSE)),IF($X$1=9,(VLOOKUP(B369,'X9'!$B:$AZ,11,FALSE)),IF($X$1=10,(VLOOKUP(B369,'X10'!$B:$AZ,11,FALSE)),IF($X$1=11,(VLOOKUP(B369,'X11'!$B:$AZ,11,FALSE)),IF($X$1=12,(VLOOKUP(B369,'X12'!$B:$AZ,11,FALSE)),IF($X$1=13,(VLOOKUP(B369,'X13'!$B:$AZ,11,FALSE)),"B"))))))))))))))=TRUE," ",(IF($X$1=1,(VLOOKUP(B369,'X1'!$B:$AZ,11,FALSE)),IF($X$1=2,(VLOOKUP(B369,'X2'!$B:$AZ,11,FALSE)),IF($X$1=3,(VLOOKUP(B369,'X3'!$B:$AZ,11,FALSE)),IF($X$1=4,(VLOOKUP(B369,'X4'!$B:$AZ,11,FALSE)),IF($X$1=5,(VLOOKUP(B369,'X5'!$B:$AZ,11,FALSE)),IF($X$1=6,(VLOOKUP(B369,'X6'!$B:$AZ,11,FALSE)),IF($X$1=7,(VLOOKUP(B369,'X7'!$B:$AZ,11,FALSE)),IF($X$1=8,(VLOOKUP(B369,'X8'!$B:$AZ,11,FALSE)),IF($X$1=9,(VLOOKUP(B369,'X9'!$B:$AZ,11,FALSE)),IF($X$1=10,(VLOOKUP(B369,'X10'!$B:$AZ,11,FALSE)),IF($X$1=11,(VLOOKUP(B369,'X11'!$B:$AZ,11,FALSE)),IF($X$1=12,(VLOOKUP(B369,'X12'!$B:$AZ,11,FALSE)),IF($X$1=13,(VLOOKUP(B369,'X13'!$B:$AZ,11,FALSE)),"B")))))))))))))))</f>
        <v xml:space="preserve"> </v>
      </c>
      <c r="P369" s="184" t="str">
        <f ca="1">IF(ISERROR(IF($X$1=1,(VLOOKUP(B369,'X1'!$B:$AZ,12,FALSE)),IF($X$1=2,(VLOOKUP(B369,'X2'!$B:$AZ,12,FALSE)),IF($X$1=3,(VLOOKUP(B369,'X3'!$B:$AZ,12,FALSE)),IF($X$1=4,(VLOOKUP(B369,'X4'!$B:$AZ,12,FALSE)),IF($X$1=5,(VLOOKUP(B369,'X5'!$B:$AZ,12,FALSE)),IF($X$1=6,(VLOOKUP(B369,'X6'!$B:$AZ,12,FALSE)),IF($X$1=7,(VLOOKUP(B369,'X7'!$B:$AZ,12,FALSE)),IF($X$1=8,(VLOOKUP(B369,'X8'!$B:$AZ,12,FALSE)),IF($X$1=9,(VLOOKUP(B369,'X9'!$B:$AZ,12,FALSE)),IF($X$1=10,(VLOOKUP(B369,'X10'!$B:$AZ,12,FALSE)),IF($X$1=11,(VLOOKUP(B369,'X11'!$B:$AZ,12,FALSE)),IF($X$1=12,(VLOOKUP(B369,'X12'!$B:$AZ,12,FALSE)),IF($X$1=13,(VLOOKUP(B369,'X13'!$B:$AZ,12,FALSE)),"B"))))))))))))))=TRUE," ",(IF($X$1=1,(VLOOKUP(B369,'X1'!$B:$AZ,12,FALSE)),IF($X$1=2,(VLOOKUP(B369,'X2'!$B:$AZ,12,FALSE)),IF($X$1=3,(VLOOKUP(B369,'X3'!$B:$AZ,12,FALSE)),IF($X$1=4,(VLOOKUP(B369,'X4'!$B:$AZ,12,FALSE)),IF($X$1=5,(VLOOKUP(B369,'X5'!$B:$AZ,12,FALSE)),IF($X$1=6,(VLOOKUP(B369,'X6'!$B:$AZ,12,FALSE)),IF($X$1=7,(VLOOKUP(B369,'X7'!$B:$AZ,12,FALSE)),IF($X$1=8,(VLOOKUP(B369,'X8'!$B:$AZ,12,FALSE)),IF($X$1=9,(VLOOKUP(B369,'X9'!$B:$AZ,12,FALSE)),IF($X$1=10,(VLOOKUP(B369,'X10'!$B:$AZ,12,FALSE)),IF($X$1=11,(VLOOKUP(B369,'X11'!$B:$AZ,12,FALSE)),IF($X$1=12,(VLOOKUP(B369,'X12'!$B:$AZ,12,FALSE)),IF($X$1=13,(VLOOKUP(B369,'X13'!$B:$AZ,12,FALSE)),"B")))))))))))))))</f>
        <v xml:space="preserve"> </v>
      </c>
      <c r="Q369" s="185" t="str">
        <f ca="1">IF(ISERROR(IF($X$1=1,(VLOOKUP(B369,'X1'!$B:$AZ,46,FALSE)),IF($X$1=2,(VLOOKUP(B369,'X2'!$B:$AZ,46,FALSE)),IF($X$1=3,(VLOOKUP(B369,'X3'!$B:$AZ,46,FALSE)),IF($X$1=4,(VLOOKUP(B369,'X4'!$B:$AZ,46,FALSE)),IF($X$1=5,(VLOOKUP(B369,'X5'!$B:$AZ,46,FALSE)),IF($X$1=6,(VLOOKUP(B369,'X6'!$B:$AZ,46,FALSE)),IF($X$1=7,(VLOOKUP(B369,'X7'!$B:$AZ,46,FALSE)),IF($X$1=8,(VLOOKUP(B369,'X8'!$B:$AZ,46,FALSE)),IF($X$1=9,(VLOOKUP(B369,'X9'!$B:$AZ,46,FALSE)),IF($X$1=10,(VLOOKUP(B369,'X10'!$B:$AZ,46,FALSE)),IF($X$1=11,(VLOOKUP(B369,'X11'!$B:$AZ,46,FALSE)),IF($X$1=12,(VLOOKUP(B369,'X12'!$B:$AZ,46,FALSE)),IF($X$1=13,(VLOOKUP(B369,'X13'!$B:$AZ,46,FALSE)),"B"))))))))))))))=TRUE," ",(IF($X$1=1,(VLOOKUP(B369,'X1'!$B:$AZ,46,FALSE)),IF($X$1=2,(VLOOKUP(B369,'X2'!$B:$AZ,46,FALSE)),IF($X$1=3,(VLOOKUP(B369,'X3'!$B:$AZ,46,FALSE)),IF($X$1=4,(VLOOKUP(B369,'X4'!$B:$AZ,46,FALSE)),IF($X$1=5,(VLOOKUP(B369,'X5'!$B:$AZ,46,FALSE)),IF($X$1=6,(VLOOKUP(B369,'X6'!$B:$AZ,46,FALSE)),IF($X$1=7,(VLOOKUP(B369,'X7'!$B:$AZ,46,FALSE)),IF($X$1=8,(VLOOKUP(B369,'X8'!$B:$AZ,46,FALSE)),IF($X$1=9,(VLOOKUP(B369,'X9'!$B:$AZ,46,FALSE)),IF($X$1=10,(VLOOKUP(B369,'X10'!$B:$AZ,46,FALSE)),IF($X$1=11,(VLOOKUP(B369,'X11'!$B:$AZ,46,FALSE)),IF($X$1=12,(VLOOKUP(B369,'X12'!$B:$AZ,46,FALSE)),IF($X$1=13,(VLOOKUP(B369,'X13'!$B:$AZ,46,FALSE)),"B")))))))))))))))</f>
        <v xml:space="preserve"> </v>
      </c>
      <c r="R369" s="185" t="str">
        <f ca="1">IF(ISERROR(IF($X$1=1,(VLOOKUP(B369,'X1'!$B:$AZ,15,FALSE)),IF($X$1=2,(VLOOKUP(B369,'X2'!$B:$AZ,15,FALSE)),IF($X$1=3,(VLOOKUP(B369,'X3'!$B:$AZ,15,FALSE)),IF($X$1=4,(VLOOKUP(B369,'X4'!$B:$AZ,15,FALSE)),IF($X$1=5,(VLOOKUP(B369,'X5'!$B:$AZ,15,FALSE)),IF($X$1=6,(VLOOKUP(B369,'X6'!$B:$AZ,15,FALSE)),IF($X$1=7,(VLOOKUP(B369,'X7'!$B:$AZ,15,FALSE)),IF($X$1=8,(VLOOKUP(B369,'X8'!$B:$AZ,15,FALSE)),IF($X$1=9,(VLOOKUP(B369,'X9'!$B:$AZ,15,FALSE)),IF($X$1=10,(VLOOKUP(B369,'X10'!$B:$AZ,15,FALSE)),IF($X$1=11,(VLOOKUP(B369,'X11'!$B:$AZ,15,FALSE)),IF($X$1=12,(VLOOKUP(B369,'X12'!$B:$AZ,15,FALSE)),IF($X$1=13,(VLOOKUP(B369,'X13'!$B:$AZ,15,FALSE)),"B"))))))))))))))=TRUE," ",(IF($X$1=1,(VLOOKUP(B369,'X1'!$B:$AZ,15,FALSE)),IF($X$1=2,(VLOOKUP(B369,'X2'!$B:$AZ,15,FALSE)),IF($X$1=3,(VLOOKUP(B369,'X3'!$B:$AZ,15,FALSE)),IF($X$1=4,(VLOOKUP(B369,'X4'!$B:$AZ,15,FALSE)),IF($X$1=5,(VLOOKUP(B369,'X5'!$B:$AZ,15,FALSE)),IF($X$1=6,(VLOOKUP(B369,'X6'!$B:$AZ,15,FALSE)),IF($X$1=7,(VLOOKUP(B369,'X7'!$B:$AZ,15,FALSE)),IF($X$1=8,(VLOOKUP(B369,'X8'!$B:$AZ,15,FALSE)),IF($X$1=9,(VLOOKUP(B369,'X9'!$B:$AZ,15,FALSE)),IF($X$1=10,(VLOOKUP(B369,'X10'!$B:$AZ,15,FALSE)),IF($X$1=11,(VLOOKUP(B369,'X11'!$B:$AZ,15,FALSE)),IF($X$1=12,(VLOOKUP(B369,'X12'!$B:$AZ,15,FALSE)),IF($X$1=13,(VLOOKUP(B369,'X13'!$B:$AZ,15,FALSE)),"B")))))))))))))))</f>
        <v xml:space="preserve"> </v>
      </c>
      <c r="S369" s="185" t="str">
        <f ca="1">IF(ISERROR(IF((IF($X$1=1,(VLOOKUP(B369,'X1'!$B:$AZ,14,FALSE)),(IF($X$1=2,(VLOOKUP(B369,'X2'!$B:$AZ,14,FALSE)),(IF($X$1=3,(VLOOKUP(B369,'X3'!$B:$AZ,14,FALSE)),(IF($X$1=4,(VLOOKUP(B369,'X4'!$B:$AZ,14,FALSE)),(IF($X$1=5,(VLOOKUP(B369,'X5'!$B:$AZ,14,FALSE)),(IF($X$1=6,(VLOOKUP(B369,'X6'!$B:$AZ,14,FALSE)),(IF($X$1=7,(VLOOKUP(B369,'X7'!$B:$AZ,14,FALSE)),(IF($X$1=8,(VLOOKUP(B369,'X8'!$B:$AZ,14,FALSE)),(IF($X$1=9,(VLOOKUP(B369,'X9'!$B:$AZ,14,FALSE)),(IF($X$1=10,(VLOOKUP(B369,'X10'!$B:$AZ,14,FALSE)),(IF($X$1=11,(VLOOKUP(B369,'X11'!$B:$AZ,14,FALSE)),(IF($X$1=12,(VLOOKUP(B369,'X12'!$B:$AZ,14,FALSE)),(VLOOKUP(B369,'X13'!$B:$AZ,14,FALSE))))))))))))))))))))))))))=$V$1," ",(IF($X$1=1,(VLOOKUP(B369,'X1'!$B:$AZ,14,FALSE)),(IF($X$1=2,(VLOOKUP(B369,'X2'!$B:$AZ,14,FALSE)),(IF($X$1=3,(VLOOKUP(B369,'X3'!$B:$AZ,14,FALSE)),(IF($X$1=4,(VLOOKUP(B369,'X4'!$B:$AZ,14,FALSE)),(IF($X$1=5,(VLOOKUP(B369,'X5'!$B:$AZ,14,FALSE)),(IF($X$1=6,(VLOOKUP(B369,'X6'!$B:$AZ,14,FALSE)),(IF($X$1=7,(VLOOKUP(B369,'X7'!$B:$AZ,14,FALSE)),(IF($X$1=8,(VLOOKUP(B369,'X8'!$B:$AZ,14,FALSE)),(IF($X$1=9,(VLOOKUP(B369,'X9'!$B:$AZ,14,FALSE)),(IF($X$1=10,(VLOOKUP(B369,'X10'!$B:$AZ,14,FALSE)),(IF($X$1=11,(VLOOKUP(B369,'X11'!$B:$AZ,14,FALSE)),(IF($X$1=12,(VLOOKUP(B369,'X12'!$B:$AZ,14,FALSE)),(VLOOKUP(B369,'X13'!$B:$AZ,14,FALSE))))))))))))))))))))))))))))=TRUE," ",(IF((IF($X$1=1,(VLOOKUP(B369,'X1'!$B:$AZ,14,FALSE)),(IF($X$1=2,(VLOOKUP(B369,'X2'!$B:$AZ,14,FALSE)),(IF($X$1=3,(VLOOKUP(B369,'X3'!$B:$AZ,14,FALSE)),(IF($X$1=4,(VLOOKUP(B369,'X4'!$B:$AZ,14,FALSE)),(IF($X$1=5,(VLOOKUP(B369,'X5'!$B:$AZ,14,FALSE)),(IF($X$1=6,(VLOOKUP(B369,'X6'!$B:$AZ,14,FALSE)),(IF($X$1=7,(VLOOKUP(B369,'X7'!$B:$AZ,14,FALSE)),(IF($X$1=8,(VLOOKUP(B369,'X8'!$B:$AZ,14,FALSE)),(IF($X$1=9,(VLOOKUP(B369,'X9'!$B:$AZ,14,FALSE)),(IF($X$1=10,(VLOOKUP(B369,'X10'!$B:$AZ,14,FALSE)),(IF($X$1=11,(VLOOKUP(B369,'X11'!$B:$AZ,14,FALSE)),(IF($X$1=12,(VLOOKUP(B369,'X12'!$B:$AZ,14,FALSE)),(VLOOKUP(B369,'X13'!$B:$AZ,14,FALSE))))))))))))))))))))))))))=$V$1," ",(IF($X$1=1,(VLOOKUP(B369,'X1'!$B:$AZ,14,FALSE)),(IF($X$1=2,(VLOOKUP(B369,'X2'!$B:$AZ,14,FALSE)),(IF($X$1=3,(VLOOKUP(B369,'X3'!$B:$AZ,14,FALSE)),(IF($X$1=4,(VLOOKUP(B369,'X4'!$B:$AZ,14,FALSE)),(IF($X$1=5,(VLOOKUP(B369,'X5'!$B:$AZ,14,FALSE)),(IF($X$1=6,(VLOOKUP(B369,'X6'!$B:$AZ,14,FALSE)),(IF($X$1=7,(VLOOKUP(B369,'X7'!$B:$AZ,14,FALSE)),(IF($X$1=8,(VLOOKUP(B369,'X8'!$B:$AZ,14,FALSE)),(IF($X$1=9,(VLOOKUP(B369,'X9'!$B:$AZ,14,FALSE)),(IF($X$1=10,(VLOOKUP(B369,'X10'!$B:$AZ,14,FALSE)),(IF($X$1=11,(VLOOKUP(B369,'X11'!$B:$AZ,14,FALSE)),(IF($X$1=12,(VLOOKUP(B369,'X12'!$B:$AZ,14,FALSE)),(VLOOKUP(B369,'X13'!$B:$AZ,14,FALSE)))))))))))))))))))))))))))))</f>
        <v xml:space="preserve"> </v>
      </c>
    </row>
    <row r="370" spans="1:19" ht="14.1" customHeight="1" x14ac:dyDescent="0.2">
      <c r="A370" s="156" t="s">
        <v>1058</v>
      </c>
      <c r="B370" s="122" t="str">
        <f>IF(ISERROR(IF($U$16=1,(VLOOKUP(A370,$AC$89:$AH$125,2,FALSE)),IF((IF($X$1=1,'X1'!B329,(IF($X$1=2,'X2'!B329,(IF($X$1=3,'X3'!B329,(IF($X$1=4,'X4'!B329,(IF($X$1=5,'X5'!B329,(IF($X$1=6,'X6'!B329,(IF($X$1=7,'X7'!B329,(IF($X$1=8,'X8'!B329,(IF($X$1=9,'X9'!B329,(IF($X$1=10,'X10'!B329,(IF($X$1=11,'X11'!B329,(IF($X$1=12,'X12'!B329,'X13'!B329))))))))))))))))))))))))="","",(IF($X$1=1,'X1'!B329,(IF($X$1=2,'X2'!B329,(IF($X$1=3,'X3'!B329,(IF($X$1=4,'X4'!B329,(IF($X$1=5,'X5'!B329,(IF($X$1=6,'X6'!B329,(IF($X$1=7,'X7'!B329,(IF($X$1=8,'X8'!B329,(IF($X$1=9,'X9'!B329,(IF($X$1=10,'X10'!B329,(IF($X$1=11,'X11'!B329,(IF($X$1=12,'X12'!B329,'X13'!B329)))))))))))))))))))))))))))=TRUE," ",(IF($U$16=1,(VLOOKUP(A370,$AC$89:$AH$125,2,FALSE)),IF((IF($X$1=1,'X1'!B329,(IF($X$1=2,'X2'!B329,(IF($X$1=3,'X3'!B329,(IF($X$1=4,'X4'!B329,(IF($X$1=5,'X5'!B329,(IF($X$1=6,'X6'!B329,(IF($X$1=7,'X7'!B329,(IF($X$1=8,'X8'!B329,(IF($X$1=9,'X9'!B329,(IF($X$1=10,'X10'!B329,(IF($X$1=11,'X11'!B329,(IF($X$1=12,'X12'!B329,'X13'!B329))))))))))))))))))))))))="","",(IF($X$1=1,'X1'!B329,(IF($X$1=2,'X2'!B329,(IF($X$1=3,'X3'!B329,(IF($X$1=4,'X4'!B329,(IF($X$1=5,'X5'!B329,(IF($X$1=6,'X6'!B329,(IF($X$1=7,'X7'!B329,(IF($X$1=8,'X8'!B329,(IF($X$1=9,'X9'!B329,(IF($X$1=10,'X10'!B329,(IF($X$1=11,'X11'!B329,(IF($X$1=12,'X12'!B329,'X13'!B329))))))))))))))))))))))))))))</f>
        <v/>
      </c>
      <c r="C370" s="181" t="str">
        <f ca="1">IF(ISERROR(IF($X$1=1,(VLOOKUP(B370,'X1'!$B:$AZ,47,FALSE)),IF($X$1=2,(VLOOKUP(B370,'X2'!$B:$AZ,47,FALSE)),IF($X$1=3,(VLOOKUP(B370,'X3'!$B:$AZ,47,FALSE)),IF($X$1=4,(VLOOKUP(B370,'X4'!$B:$AZ,47,FALSE)),IF($X$1=5,(VLOOKUP(B370,'X5'!$B:$AZ,47,FALSE)),IF($X$1=6,(VLOOKUP(B370,'X6'!$B:$AZ,47,FALSE)),IF($X$1=7,(VLOOKUP(B370,'X7'!$B:$AZ,47,FALSE)),IF($X$1=8,(VLOOKUP(B370,'X8'!$B:$AZ,47,FALSE)),IF($X$1=9,(VLOOKUP(B370,'X9'!$B:$AZ,47,FALSE)),IF($X$1=10,(VLOOKUP(B370,'X10'!$B:$AZ,47,FALSE)),IF($X$1=11,(VLOOKUP(B370,'X11'!$B:$AZ,47,FALSE)),IF($X$1=12,(VLOOKUP(B370,'X12'!$B:$AZ,47,FALSE)),IF($X$1=13,(VLOOKUP(B370,'X13'!$B:$AZ,47,FALSE)),"B"))))))))))))))=TRUE," ",(IF($X$1=1,(VLOOKUP(B370,'X1'!$B:$AZ,47,FALSE)),IF($X$1=2,(VLOOKUP(B370,'X2'!$B:$AZ,47,FALSE)),IF($X$1=3,(VLOOKUP(B370,'X3'!$B:$AZ,47,FALSE)),IF($X$1=4,(VLOOKUP(B370,'X4'!$B:$AZ,47,FALSE)),IF($X$1=5,(VLOOKUP(B370,'X5'!$B:$AZ,47,FALSE)),IF($X$1=6,(VLOOKUP(B370,'X6'!$B:$AZ,47,FALSE)),IF($X$1=7,(VLOOKUP(B370,'X7'!$B:$AZ,47,FALSE)),IF($X$1=8,(VLOOKUP(B370,'X8'!$B:$AZ,47,FALSE)),IF($X$1=9,(VLOOKUP(B370,'X9'!$B:$AZ,47,FALSE)),IF($X$1=10,(VLOOKUP(B370,'X10'!$B:$AZ,47,FALSE)),IF($X$1=11,(VLOOKUP(B370,'X11'!$B:$AZ,47,FALSE)),IF($X$1=12,(VLOOKUP(B370,'X12'!$B:$AZ,47,FALSE)),IF($X$1=13,(VLOOKUP(B370,'X13'!$B:$AZ,47,FALSE)),"B")))))))))))))))</f>
        <v xml:space="preserve"> </v>
      </c>
      <c r="D370" s="181" t="str">
        <f ca="1">IF(ISERROR(IF($X$1=1,(VLOOKUP(B370,'X1'!$B:$AP,41,FALSE)),IF($X$1=2,(VLOOKUP(B370,'X2'!$B:$AP,41,FALSE)),IF($X$1=3,(VLOOKUP(B370,'X3'!$B:$AP,41,FALSE)),IF($X$1=4,(VLOOKUP(B370,'X4'!$B:$AP,41,FALSE)),IF($X$1=5,(VLOOKUP(B370,'X5'!$B:$AP,41,FALSE)),IF($X$1=6,(VLOOKUP(B370,'X6'!$B:$AP,41,FALSE)),IF($X$1=7,(VLOOKUP(B370,'X7'!$B:$AP,41,FALSE)),IF($X$1=8,(VLOOKUP(B370,'X8'!$B:$AP,41,FALSE)),IF($X$1=9,(VLOOKUP(B370,'X9'!$B:$AP,41,FALSE)),IF($X$1=10,(VLOOKUP(B370,'X10'!$B:$AP,41,FALSE)),IF($X$1=11,(VLOOKUP(B370,'X11'!$B:$AP,41,FALSE)),IF($X$1=12,(VLOOKUP(B370,'X12'!$B:$AP,41,FALSE)),IF($X$1=13,(VLOOKUP(B370,'X13'!$B:$AP,41,FALSE)),"B"))))))))))))))=TRUE," ",(IF($X$1=1,(VLOOKUP(B370,'X1'!$B:$AP,41,FALSE)),IF($X$1=2,(VLOOKUP(B370,'X2'!$B:$AP,41,FALSE)),IF($X$1=3,(VLOOKUP(B370,'X3'!$B:$AP,41,FALSE)),IF($X$1=4,(VLOOKUP(B370,'X4'!$B:$AP,41,FALSE)),IF($X$1=5,(VLOOKUP(B370,'X5'!$B:$AP,41,FALSE)),IF($X$1=6,(VLOOKUP(B370,'X6'!$B:$AP,41,FALSE)),IF($X$1=7,(VLOOKUP(B370,'X7'!$B:$AP,41,FALSE)),IF($X$1=8,(VLOOKUP(B370,'X8'!$B:$AP,41,FALSE)),IF($X$1=9,(VLOOKUP(B370,'X9'!$B:$AP,41,FALSE)),IF($X$1=10,(VLOOKUP(B370,'X10'!$B:$AP,41,FALSE)),IF($X$1=11,(VLOOKUP(B370,'X11'!$B:$AP,41,FALSE)),IF($X$1=12,(VLOOKUP(B370,'X12'!$B:$AP,41,FALSE)),IF($X$1=13,(VLOOKUP(B370,'X13'!$B:$AP,41,FALSE)),"B")))))))))))))))</f>
        <v xml:space="preserve"> </v>
      </c>
      <c r="E370" s="182" t="str">
        <f ca="1">IF(ISERROR(IF($X$1=1,(VLOOKUP(B370,'X1'!$B:$AP,7,FALSE)),IF($X$1=2,(VLOOKUP(B370,'X2'!$B:$AP,7,FALSE)),IF($X$1=3,(VLOOKUP(B370,'X3'!$B:$AP,7,FALSE)),IF($X$1=4,(VLOOKUP(B370,'X4'!$B:$AP,7,FALSE)),IF($X$1=5,(VLOOKUP(B370,'X5'!$B:$AP,7,FALSE)),IF($X$1=6,(VLOOKUP(B370,'X6'!$B:$AP,7,FALSE)),IF($X$1=7,(VLOOKUP(B370,'X7'!$B:$AP,7,FALSE)),IF($X$1=8,(VLOOKUP(B370,'X8'!$B:$AP,7,FALSE)),IF($X$1=9,(VLOOKUP(B370,'X9'!$B:$AP,7,FALSE)),IF($X$1=10,(VLOOKUP(B370,'X10'!$B:$AP,7,FALSE)),IF($X$1=11,(VLOOKUP(B370,'X11'!$B:$AP,7,FALSE)),IF($X$1=12,(VLOOKUP(B370,'X12'!$B:$AP,7,FALSE)),IF($X$1=13,(VLOOKUP(B370,'X13'!$B:$AP,7,FALSE)),"B"))))))))))))))=TRUE," ",(IF($X$1=1,(VLOOKUP(B370,'X1'!$B:$AP,7,FALSE)),IF($X$1=2,(VLOOKUP(B370,'X2'!$B:$AP,7,FALSE)),IF($X$1=3,(VLOOKUP(B370,'X3'!$B:$AP,7,FALSE)),IF($X$1=4,(VLOOKUP(B370,'X4'!$B:$AP,7,FALSE)),IF($X$1=5,(VLOOKUP(B370,'X5'!$B:$AP,7,FALSE)),IF($X$1=6,(VLOOKUP(B370,'X6'!$B:$AP,7,FALSE)),IF($X$1=7,(VLOOKUP(B370,'X7'!$B:$AP,7,FALSE)),IF($X$1=8,(VLOOKUP(B370,'X8'!$B:$AP,7,FALSE)),IF($X$1=9,(VLOOKUP(B370,'X9'!$B:$AP,7,FALSE)),IF($X$1=10,(VLOOKUP(B370,'X10'!$B:$AP,7,FALSE)),IF($X$1=11,(VLOOKUP(B370,'X11'!$B:$AP,7,FALSE)),IF($X$1=12,(VLOOKUP(B370,'X12'!$B:$AP,7,FALSE)),IF($X$1=13,(VLOOKUP(B370,'X13'!$B:$AP,7,FALSE)),"B")))))))))))))))</f>
        <v xml:space="preserve"> </v>
      </c>
      <c r="F370" s="182" t="str">
        <f ca="1">IF(ISERROR(IF((IF($X$1=1,(VLOOKUP(B370,'X1'!$B:$AO,6,FALSE)),(IF($X$1=2,(VLOOKUP(B370,'X2'!$B:$AO,6,FALSE)),(IF($X$1=3,(VLOOKUP(B370,'X3'!$B:$AO,6,FALSE)),(IF($X$1=4,(VLOOKUP(B370,'X4'!$B:$AO,6,FALSE)),(IF($X$1=5,(VLOOKUP(B370,'X5'!$B:$AO,6,FALSE)),(IF($X$1=6,(VLOOKUP(B370,'X6'!$B:$AO,6,FALSE)),(IF($X$1=7,(VLOOKUP(B370,'X7'!$B:$AO,6,FALSE)),(IF($X$1=8,(VLOOKUP(B370,'X8'!$B:$AO,6,FALSE)),(IF($X$1=9,(VLOOKUP(B370,'X9'!$B:$AO,6,FALSE)),(IF($X$1=10,(VLOOKUP(B370,'X10'!$B:$AO,6,FALSE)),(IF($X$1=11,(VLOOKUP(B370,'X11'!$B:$AO,6,FALSE)),(IF($X$1=12,(VLOOKUP(B370,'X12'!$B:$AO,6,FALSE)),(VLOOKUP(B370,'X13'!$B:$AO,6,FALSE))))))))))))))))))))))))))=$V$1," ",(IF($X$1=1,(VLOOKUP(B370,'X1'!$B:$AO,6,FALSE)),(IF($X$1=2,(VLOOKUP(B370,'X2'!$B:$AO,6,FALSE)),(IF($X$1=3,(VLOOKUP(B370,'X3'!$B:$AO,6,FALSE)),(IF($X$1=4,(VLOOKUP(B370,'X4'!$B:$AO,6,FALSE)),(IF($X$1=5,(VLOOKUP(B370,'X5'!$B:$AO,6,FALSE)),(IF($X$1=6,(VLOOKUP(B370,'X6'!$B:$AO,6,FALSE)),(IF($X$1=7,(VLOOKUP(B370,'X7'!$B:$AO,6,FALSE)),(IF($X$1=8,(VLOOKUP(B370,'X8'!$B:$AO,6,FALSE)),(IF($X$1=9,(VLOOKUP(B370,'X9'!$B:$AO,6,FALSE)),(IF($X$1=10,(VLOOKUP(B370,'X10'!$B:$AO,6,FALSE)),(IF($X$1=11,(VLOOKUP(B370,'X11'!$B:$AO,6,FALSE)),(IF($X$1=12,(VLOOKUP(B370,'X12'!$B:$AO,6,FALSE)),(VLOOKUP(B370,'X13'!$B:$AO,6,FALSE))))))))))))))))))))))))))))=TRUE," ",(IF((IF($X$1=1,(VLOOKUP(B370,'X1'!$B:$AO,6,FALSE)),(IF($X$1=2,(VLOOKUP(B370,'X2'!$B:$AO,6,FALSE)),(IF($X$1=3,(VLOOKUP(B370,'X3'!$B:$AO,6,FALSE)),(IF($X$1=4,(VLOOKUP(B370,'X4'!$B:$AO,6,FALSE)),(IF($X$1=5,(VLOOKUP(B370,'X5'!$B:$AO,6,FALSE)),(IF($X$1=6,(VLOOKUP(B370,'X6'!$B:$AO,6,FALSE)),(IF($X$1=7,(VLOOKUP(B370,'X7'!$B:$AO,6,FALSE)),(IF($X$1=8,(VLOOKUP(B370,'X8'!$B:$AO,6,FALSE)),(IF($X$1=9,(VLOOKUP(B370,'X9'!$B:$AO,6,FALSE)),(IF($X$1=10,(VLOOKUP(B370,'X10'!$B:$AO,6,FALSE)),(IF($X$1=11,(VLOOKUP(B370,'X11'!$B:$AO,6,FALSE)),(IF($X$1=12,(VLOOKUP(B370,'X12'!$B:$AO,6,FALSE)),(VLOOKUP(B370,'X13'!$B:$AO,6,FALSE))))))))))))))))))))))))))=$V$1," ",(IF($X$1=1,(VLOOKUP(B370,'X1'!$B:$AO,6,FALSE)),(IF($X$1=2,(VLOOKUP(B370,'X2'!$B:$AO,6,FALSE)),(IF($X$1=3,(VLOOKUP(B370,'X3'!$B:$AO,6,FALSE)),(IF($X$1=4,(VLOOKUP(B370,'X4'!$B:$AO,6,FALSE)),(IF($X$1=5,(VLOOKUP(B370,'X5'!$B:$AO,6,FALSE)),(IF($X$1=6,(VLOOKUP(B370,'X6'!$B:$AO,6,FALSE)),(IF($X$1=7,(VLOOKUP(B370,'X7'!$B:$AO,6,FALSE)),(IF($X$1=8,(VLOOKUP(B370,'X8'!$B:$AO,6,FALSE)),(IF($X$1=9,(VLOOKUP(B370,'X9'!$B:$AO,6,FALSE)),(IF($X$1=10,(VLOOKUP(B370,'X10'!$B:$AO,6,FALSE)),(IF($X$1=11,(VLOOKUP(B370,'X11'!$B:$AO,6,FALSE)),(IF($X$1=12,(VLOOKUP(B370,'X12'!$B:$AO,6,FALSE)),(VLOOKUP(B370,'X13'!$B:$AO,6,FALSE)))))))))))))))))))))))))))))</f>
        <v xml:space="preserve"> </v>
      </c>
      <c r="G370" s="182" t="str">
        <f ca="1">IF(ISERROR(IF($X$1=1,(VLOOKUP(B370,'X1'!$B:$AZ,44,FALSE)),IF($X$1=2,(VLOOKUP(B370,'X2'!$B:$AZ,44,FALSE)),IF($X$1=3,(VLOOKUP(B370,'X3'!$B:$AZ,44,FALSE)),IF($X$1=4,(VLOOKUP(B370,'X4'!$B:$AZ,44,FALSE)),IF($X$1=5,(VLOOKUP(B370,'X5'!$B:$AZ,44,FALSE)),IF($X$1=6,(VLOOKUP(B370,'X6'!$B:$AZ,44,FALSE)),IF($X$1=7,(VLOOKUP(B370,'X7'!$B:$AZ,44,FALSE)),IF($X$1=8,(VLOOKUP(B370,'X8'!$B:$AZ,44,FALSE)),IF($X$1=9,(VLOOKUP(B370,'X9'!$B:$AZ,44,FALSE)),IF($X$1=10,(VLOOKUP(B370,'X10'!$B:$AZ,44,FALSE)),IF($X$1=11,(VLOOKUP(B370,'X11'!$B:$AZ,44,FALSE)),IF($X$1=12,(VLOOKUP(B370,'X12'!$B:$AZ,44,FALSE)),IF($X$1=13,(VLOOKUP(B370,'X13'!$B:$AZ,44,FALSE)),"B"))))))))))))))=TRUE," ",(IF($X$1=1,(VLOOKUP(B370,'X1'!$B:$AZ,44,FALSE)),IF($X$1=2,(VLOOKUP(B370,'X2'!$B:$AZ,44,FALSE)),IF($X$1=3,(VLOOKUP(B370,'X3'!$B:$AZ,44,FALSE)),IF($X$1=4,(VLOOKUP(B370,'X4'!$B:$AZ,44,FALSE)),IF($X$1=5,(VLOOKUP(B370,'X5'!$B:$AZ,44,FALSE)),IF($X$1=6,(VLOOKUP(B370,'X6'!$B:$AZ,44,FALSE)),IF($X$1=7,(VLOOKUP(B370,'X7'!$B:$AZ,44,FALSE)),IF($X$1=8,(VLOOKUP(B370,'X8'!$B:$AZ,44,FALSE)),IF($X$1=9,(VLOOKUP(B370,'X9'!$B:$AZ,44,FALSE)),IF($X$1=10,(VLOOKUP(B370,'X10'!$B:$AZ,44,FALSE)),IF($X$1=11,(VLOOKUP(B370,'X11'!$B:$AZ,44,FALSE)),IF($X$1=12,(VLOOKUP(B370,'X12'!$B:$AZ,44,FALSE)),IF($X$1=13,(VLOOKUP(B370,'X13'!$B:$AZ,44,FALSE)),"B")))))))))))))))</f>
        <v xml:space="preserve"> </v>
      </c>
      <c r="H370" s="182" t="str">
        <f ca="1">IF(ISERROR(IF($X$1=1,(VLOOKUP(B370,'X1'!$B:$AZ,8,FALSE)),IF($X$1=2,(VLOOKUP(B370,'X2'!$B:$AZ,8,FALSE)),IF($X$1=3,(VLOOKUP(B370,'X3'!$B:$AZ,8,FALSE)),IF($X$1=4,(VLOOKUP(B370,'X4'!$B:$AZ,8,FALSE)),IF($X$1=5,(VLOOKUP(B370,'X5'!$B:$AZ,8,FALSE)),IF($X$1=6,(VLOOKUP(B370,'X6'!$B:$AZ,8,FALSE)),IF($X$1=7,(VLOOKUP(B370,'X7'!$B:$AZ,8,FALSE)),IF($X$1=8,(VLOOKUP(B370,'X8'!$B:$AZ,8,FALSE)),IF($X$1=9,(VLOOKUP(B370,'X9'!$B:$AZ,8,FALSE)),IF($X$1=10,(VLOOKUP(B370,'X10'!$B:$AZ,8,FALSE)),IF($X$1=11,(VLOOKUP(B370,'X11'!$B:$AZ,8,FALSE)),IF($X$1=12,(VLOOKUP(B370,'X12'!$B:$AZ,8,FALSE)),IF($X$1=13,(VLOOKUP(B370,'X13'!$B:$AZ,8,FALSE)),"B"))))))))))))))=TRUE," ",(IF($X$1=1,(VLOOKUP(B370,'X1'!$B:$AZ,8,FALSE)),IF($X$1=2,(VLOOKUP(B370,'X2'!$B:$AZ,8,FALSE)),IF($X$1=3,(VLOOKUP(B370,'X3'!$B:$AZ,8,FALSE)),IF($X$1=4,(VLOOKUP(B370,'X4'!$B:$AZ,8,FALSE)),IF($X$1=5,(VLOOKUP(B370,'X5'!$B:$AZ,8,FALSE)),IF($X$1=6,(VLOOKUP(B370,'X6'!$B:$AZ,8,FALSE)),IF($X$1=7,(VLOOKUP(B370,'X7'!$B:$AZ,8,FALSE)),IF($X$1=8,(VLOOKUP(B370,'X8'!$B:$AZ,8,FALSE)),IF($X$1=9,(VLOOKUP(B370,'X9'!$B:$AZ,8,FALSE)),IF($X$1=10,(VLOOKUP(B370,'X10'!$B:$AZ,8,FALSE)),IF($X$1=11,(VLOOKUP(B370,'X11'!$B:$AZ,8,FALSE)),IF($X$1=12,(VLOOKUP(B370,'X12'!$B:$AZ,8,FALSE)),IF($X$1=13,(VLOOKUP(B370,'X13'!$B:$AZ,8,FALSE)),"B")))))))))))))))</f>
        <v xml:space="preserve"> </v>
      </c>
      <c r="I370" s="183" t="str">
        <f ca="1">IF(ISERROR(IF($X$1=1,(VLOOKUP(B370,'X1'!$B:$AZ,2,FALSE)),IF($X$1=2,(VLOOKUP(B370,'X2'!$B:$AZ,2,FALSE)),IF($X$1=3,(VLOOKUP(B370,'X3'!$B:$AZ,2,FALSE)),IF($X$1=4,(VLOOKUP(B370,'X4'!$B:$AZ,2,FALSE)),IF($X$1=5,(VLOOKUP(B370,'X5'!$B:$AZ,2,FALSE)),IF($X$1=6,(VLOOKUP(B370,'X6'!$B:$AZ,2,FALSE)),IF($X$1=7,(VLOOKUP(B370,'X7'!$B:$AZ,2,FALSE)),IF($X$1=8,(VLOOKUP(B370,'X8'!$B:$AZ,2,FALSE)),IF($X$1=9,(VLOOKUP(B370,'X9'!$B:$AZ,2,FALSE)),IF($X$1=10,(VLOOKUP(B370,'X10'!$B:$AZ,2,FALSE)),IF($X$1=11,(VLOOKUP(B370,'X11'!$B:$AZ,2,FALSE)),IF($X$1=12,(VLOOKUP(B370,'X12'!$B:$AZ,2,FALSE)),IF($X$1=13,(VLOOKUP(B370,'X13'!$B:$AZ,2,FALSE)),"B"))))))))))))))=TRUE," ",(IF($X$1=1,(VLOOKUP(B370,'X1'!$B:$AZ,2,FALSE)),IF($X$1=2,(VLOOKUP(B370,'X2'!$B:$AZ,2,FALSE)),IF($X$1=3,(VLOOKUP(B370,'X3'!$B:$AZ,2,FALSE)),IF($X$1=4,(VLOOKUP(B370,'X4'!$B:$AZ,2,FALSE)),IF($X$1=5,(VLOOKUP(B370,'X5'!$B:$AZ,2,FALSE)),IF($X$1=6,(VLOOKUP(B370,'X6'!$B:$AZ,2,FALSE)),IF($X$1=7,(VLOOKUP(B370,'X7'!$B:$AZ,2,FALSE)),IF($X$1=8,(VLOOKUP(B370,'X8'!$B:$AZ,2,FALSE)),IF($X$1=9,(VLOOKUP(B370,'X9'!$B:$AZ,2,FALSE)),IF($X$1=10,(VLOOKUP(B370,'X10'!$B:$AZ,2,FALSE)),IF($X$1=11,(VLOOKUP(B370,'X11'!$B:$AZ,2,FALSE)),IF($X$1=12,(VLOOKUP(B370,'X12'!$B:$AZ,2,FALSE)),IF($X$1=13,(VLOOKUP(B370,'X13'!$B:$AZ,2,FALSE)),"B")))))))))))))))</f>
        <v xml:space="preserve"> </v>
      </c>
      <c r="J370" s="183" t="str">
        <f ca="1">IF(ISERROR(IF($X$1=1,(VLOOKUP(B370,'X1'!$B:$AZ,3,FALSE)),IF($X$1=2,(VLOOKUP(B370,'X2'!$B:$AZ,3,FALSE)),IF($X$1=3,(VLOOKUP(B370,'X3'!$B:$AZ,3,FALSE)),IF($X$1=4,(VLOOKUP(B370,'X4'!$B:$AZ,3,FALSE)),IF($X$1=5,(VLOOKUP(B370,'X5'!$B:$AZ,3,FALSE)),IF($X$1=6,(VLOOKUP(B370,'X6'!$B:$AZ,3,FALSE)),IF($X$1=7,(VLOOKUP(B370,'X7'!$B:$AZ,3,FALSE)),IF($X$1=8,(VLOOKUP(B370,'X8'!$B:$AZ,3,FALSE)),IF($X$1=9,(VLOOKUP(B370,'X9'!$B:$AZ,3,FALSE)),IF($X$1=10,(VLOOKUP(B370,'X10'!$B:$AZ,3,FALSE)),IF($X$1=11,(VLOOKUP(B370,'X11'!$B:$AZ,3,FALSE)),IF($X$1=12,(VLOOKUP(B370,'X12'!$B:$AZ,3,FALSE)),IF($X$1=13,(VLOOKUP(B370,'X13'!$B:$AZ,3,FALSE)),"B"))))))))))))))=TRUE," ",(IF($X$1=1,(VLOOKUP(B370,'X1'!$B:$AZ,3,FALSE)),IF($X$1=2,(VLOOKUP(B370,'X2'!$B:$AZ,3,FALSE)),IF($X$1=3,(VLOOKUP(B370,'X3'!$B:$AZ,3,FALSE)),IF($X$1=4,(VLOOKUP(B370,'X4'!$B:$AZ,3,FALSE)),IF($X$1=5,(VLOOKUP(B370,'X5'!$B:$AZ,3,FALSE)),IF($X$1=6,(VLOOKUP(B370,'X6'!$B:$AZ,3,FALSE)),IF($X$1=7,(VLOOKUP(B370,'X7'!$B:$AZ,3,FALSE)),IF($X$1=8,(VLOOKUP(B370,'X8'!$B:$AZ,3,FALSE)),IF($X$1=9,(VLOOKUP(B370,'X9'!$B:$AZ,3,FALSE)),IF($X$1=10,(VLOOKUP(B370,'X10'!$B:$AZ,3,FALSE)),IF($X$1=11,(VLOOKUP(B370,'X11'!$B:$AZ,3,FALSE)),IF($X$1=12,(VLOOKUP(B370,'X12'!$B:$AZ,3,FALSE)),IF($X$1=13,(VLOOKUP(B370,'X13'!$B:$AZ,3,FALSE)),"B")))))))))))))))</f>
        <v xml:space="preserve"> </v>
      </c>
      <c r="K370" s="183" t="str">
        <f ca="1">IF(ISERROR(IF($X$1=1,(VLOOKUP(B370,'X1'!$B:$AZ,5,FALSE)),IF($X$1=2,(VLOOKUP(B370,'X2'!$B:$AZ,5,FALSE)),IF($X$1=3,(VLOOKUP(B370,'X3'!$B:$AZ,5,FALSE)),IF($X$1=4,(VLOOKUP(B370,'X4'!$B:$AZ,5,FALSE)),IF($X$1=5,(VLOOKUP(B370,'X5'!$B:$AZ,5,FALSE)),IF($X$1=6,(VLOOKUP(B370,'X6'!$B:$AZ,5,FALSE)),IF($X$1=7,(VLOOKUP(B370,'X7'!$B:$AZ,5,FALSE)),IF($X$1=8,(VLOOKUP(B370,'X8'!$B:$AZ,5,FALSE)),IF($X$1=9,(VLOOKUP(B370,'X9'!$B:$AZ,5,FALSE)),IF($X$1=10,(VLOOKUP(B370,'X10'!$B:$AZ,5,FALSE)),IF($X$1=11,(VLOOKUP(B370,'X11'!$B:$AZ,5,FALSE)),IF($X$1=12,(VLOOKUP(B370,'X12'!$B:$AZ,5,FALSE)),IF($X$1=13,(VLOOKUP(B370,'X13'!$B:$AZ,5,FALSE)),"B"))))))))))))))=TRUE," ",(IF($X$1=1,(VLOOKUP(B370,'X1'!$B:$AZ,5,FALSE)),IF($X$1=2,(VLOOKUP(B370,'X2'!$B:$AZ,5,FALSE)),IF($X$1=3,(VLOOKUP(B370,'X3'!$B:$AZ,5,FALSE)),IF($X$1=4,(VLOOKUP(B370,'X4'!$B:$AZ,5,FALSE)),IF($X$1=5,(VLOOKUP(B370,'X5'!$B:$AZ,5,FALSE)),IF($X$1=6,(VLOOKUP(B370,'X6'!$B:$AZ,5,FALSE)),IF($X$1=7,(VLOOKUP(B370,'X7'!$B:$AZ,5,FALSE)),IF($X$1=8,(VLOOKUP(B370,'X8'!$B:$AZ,5,FALSE)),IF($X$1=9,(VLOOKUP(B370,'X9'!$B:$AZ,5,FALSE)),IF($X$1=10,(VLOOKUP(B370,'X10'!$B:$AZ,5,FALSE)),IF($X$1=11,(VLOOKUP(B370,'X11'!$B:$AZ,5,FALSE)),IF($X$1=12,(VLOOKUP(B370,'X12'!$B:$AZ,5,FALSE)),IF($X$1=13,(VLOOKUP(B370,'X13'!$B:$AZ,5,FALSE)),"B")))))))))))))))</f>
        <v xml:space="preserve"> </v>
      </c>
      <c r="L370" s="184" t="str">
        <f ca="1">IF(ISERROR(IF($X$1=1,(VLOOKUP(B370,'X1'!$B:$AZ,9,FALSE)),IF($X$1=2,(VLOOKUP(B370,'X2'!$B:$AZ,9,FALSE)),IF($X$1=3,(VLOOKUP(B370,'X3'!$B:$AZ,9,FALSE)),IF($X$1=4,(VLOOKUP(B370,'X4'!$B:$AZ,9,FALSE)),IF($X$1=5,(VLOOKUP(B370,'X5'!$B:$AZ,9,FALSE)),IF($X$1=6,(VLOOKUP(B370,'X6'!$B:$AZ,9,FALSE)),IF($X$1=7,(VLOOKUP(B370,'X7'!$B:$AZ,9,FALSE)),IF($X$1=8,(VLOOKUP(B370,'X8'!$B:$AZ,9,FALSE)),IF($X$1=9,(VLOOKUP(B370,'X9'!$B:$AZ,9,FALSE)),IF($X$1=10,(VLOOKUP(B370,'X10'!$B:$AZ,9,FALSE)),IF($X$1=11,(VLOOKUP(B370,'X11'!$B:$AZ,9,FALSE)),IF($X$1=12,(VLOOKUP(B370,'X12'!$B:$AZ,9,FALSE)),IF($X$1=13,(VLOOKUP(B370,'X13'!$B:$AZ,9,FALSE)),"B"))))))))))))))=TRUE," ",(IF($X$1=1,(VLOOKUP(B370,'X1'!$B:$AZ,9,FALSE)),IF($X$1=2,(VLOOKUP(B370,'X2'!$B:$AZ,9,FALSE)),IF($X$1=3,(VLOOKUP(B370,'X3'!$B:$AZ,9,FALSE)),IF($X$1=4,(VLOOKUP(B370,'X4'!$B:$AZ,9,FALSE)),IF($X$1=5,(VLOOKUP(B370,'X5'!$B:$AZ,9,FALSE)),IF($X$1=6,(VLOOKUP(B370,'X6'!$B:$AZ,9,FALSE)),IF($X$1=7,(VLOOKUP(B370,'X7'!$B:$AZ,9,FALSE)),IF($X$1=8,(VLOOKUP(B370,'X8'!$B:$AZ,9,FALSE)),IF($X$1=9,(VLOOKUP(B370,'X9'!$B:$AZ,9,FALSE)),IF($X$1=10,(VLOOKUP(B370,'X10'!$B:$AZ,9,FALSE)),IF($X$1=11,(VLOOKUP(B370,'X11'!$B:$AZ,9,FALSE)),IF($X$1=12,(VLOOKUP(B370,'X12'!$B:$AZ,9,FALSE)),IF($X$1=13,(VLOOKUP(B370,'X13'!$B:$AZ,9,FALSE)),"B")))))))))))))))</f>
        <v xml:space="preserve"> </v>
      </c>
      <c r="M370" s="184" t="str">
        <f ca="1">IF(ISERROR(IF($X$1=1,(VLOOKUP(B370,'X1'!$B:$AZ,10,FALSE)),IF($X$1=2,(VLOOKUP(B370,'X2'!$B:$AZ,10,FALSE)),IF($X$1=3,(VLOOKUP(B370,'X3'!$B:$AZ,10,FALSE)),IF($X$1=4,(VLOOKUP(B370,'X4'!$B:$AZ,10,FALSE)),IF($X$1=5,(VLOOKUP(B370,'X5'!$B:$AZ,10,FALSE)),IF($X$1=6,(VLOOKUP(B370,'X6'!$B:$AZ,10,FALSE)),IF($X$1=7,(VLOOKUP(B370,'X7'!$B:$AZ,10,FALSE)),IF($X$1=8,(VLOOKUP(B370,'X8'!$B:$AZ,10,FALSE)),IF($X$1=9,(VLOOKUP(B370,'X9'!$B:$AZ,10,FALSE)),IF($X$1=10,(VLOOKUP(B370,'X10'!$B:$AZ,10,FALSE)),IF($X$1=11,(VLOOKUP(B370,'X11'!$B:$AZ,10,FALSE)),IF($X$1=12,(VLOOKUP(B370,'X12'!$B:$AZ,10,FALSE)),IF($X$1=13,(VLOOKUP(B370,'X13'!$B:$AZ,10,FALSE)),"B"))))))))))))))=TRUE," ",(IF($X$1=1,(VLOOKUP(B370,'X1'!$B:$AZ,10,FALSE)),IF($X$1=2,(VLOOKUP(B370,'X2'!$B:$AZ,10,FALSE)),IF($X$1=3,(VLOOKUP(B370,'X3'!$B:$AZ,10,FALSE)),IF($X$1=4,(VLOOKUP(B370,'X4'!$B:$AZ,10,FALSE)),IF($X$1=5,(VLOOKUP(B370,'X5'!$B:$AZ,10,FALSE)),IF($X$1=6,(VLOOKUP(B370,'X6'!$B:$AZ,10,FALSE)),IF($X$1=7,(VLOOKUP(B370,'X7'!$B:$AZ,10,FALSE)),IF($X$1=8,(VLOOKUP(B370,'X8'!$B:$AZ,10,FALSE)),IF($X$1=9,(VLOOKUP(B370,'X9'!$B:$AZ,10,FALSE)),IF($X$1=10,(VLOOKUP(B370,'X10'!$B:$AZ,10,FALSE)),IF($X$1=11,(VLOOKUP(B370,'X11'!$B:$AZ,10,FALSE)),IF($X$1=12,(VLOOKUP(B370,'X12'!$B:$AZ,10,FALSE)),IF($X$1=13,(VLOOKUP(B370,'X13'!$B:$AZ,10,FALSE)),"B")))))))))))))))</f>
        <v xml:space="preserve"> </v>
      </c>
      <c r="N370" s="185" t="str">
        <f ca="1">IF(ISERROR(IF($X$1=1,(VLOOKUP(B370,'X1'!$B:$AZ,45,FALSE)),IF($X$1=2,(VLOOKUP(B370,'X2'!$B:$AZ,45,FALSE)),IF($X$1=3,(VLOOKUP(B370,'X3'!$B:$AZ,45,FALSE)),IF($X$1=4,(VLOOKUP(B370,'X4'!$B:$AZ,45,FALSE)),IF($X$1=5,(VLOOKUP(B370,'X5'!$B:$AZ,45,FALSE)),IF($X$1=6,(VLOOKUP(B370,'X6'!$B:$AZ,45,FALSE)),IF($X$1=7,(VLOOKUP(B370,'X7'!$B:$AZ,45,FALSE)),IF($X$1=8,(VLOOKUP(B370,'X8'!$B:$AZ,45,FALSE)),IF($X$1=9,(VLOOKUP(B370,'X9'!$B:$AZ,45,FALSE)),IF($X$1=10,(VLOOKUP(B370,'X10'!$B:$AZ,45,FALSE)),IF($X$1=11,(VLOOKUP(B370,'X11'!$B:$AZ,45,FALSE)),IF($X$1=12,(VLOOKUP(B370,'X12'!$B:$AZ,45,FALSE)),IF($X$1=13,(VLOOKUP(B370,'X13'!$B:$AZ,45,FALSE)),"B"))))))))))))))=TRUE," ",(IF($X$1=1,(VLOOKUP(B370,'X1'!$B:$AZ,45,FALSE)),IF($X$1=2,(VLOOKUP(B370,'X2'!$B:$AZ,45,FALSE)),IF($X$1=3,(VLOOKUP(B370,'X3'!$B:$AZ,45,FALSE)),IF($X$1=4,(VLOOKUP(B370,'X4'!$B:$AZ,45,FALSE)),IF($X$1=5,(VLOOKUP(B370,'X5'!$B:$AZ,45,FALSE)),IF($X$1=6,(VLOOKUP(B370,'X6'!$B:$AZ,45,FALSE)),IF($X$1=7,(VLOOKUP(B370,'X7'!$B:$AZ,45,FALSE)),IF($X$1=8,(VLOOKUP(B370,'X8'!$B:$AZ,45,FALSE)),IF($X$1=9,(VLOOKUP(B370,'X9'!$B:$AZ,45,FALSE)),IF($X$1=10,(VLOOKUP(B370,'X10'!$B:$AZ,45,FALSE)),IF($X$1=11,(VLOOKUP(B370,'X11'!$B:$AZ,45,FALSE)),IF($X$1=12,(VLOOKUP(B370,'X12'!$B:$AZ,45,FALSE)),IF($X$1=13,(VLOOKUP(B370,'X13'!$B:$AZ,45,FALSE)),"B")))))))))))))))</f>
        <v xml:space="preserve"> </v>
      </c>
      <c r="O370" s="184" t="str">
        <f ca="1">IF(ISERROR(IF($X$1=1,(VLOOKUP(B370,'X1'!$B:$AZ,11,FALSE)),IF($X$1=2,(VLOOKUP(B370,'X2'!$B:$AZ,11,FALSE)),IF($X$1=3,(VLOOKUP(B370,'X3'!$B:$AZ,11,FALSE)),IF($X$1=4,(VLOOKUP(B370,'X4'!$B:$AZ,11,FALSE)),IF($X$1=5,(VLOOKUP(B370,'X5'!$B:$AZ,11,FALSE)),IF($X$1=6,(VLOOKUP(B370,'X6'!$B:$AZ,11,FALSE)),IF($X$1=7,(VLOOKUP(B370,'X7'!$B:$AZ,11,FALSE)),IF($X$1=8,(VLOOKUP(B370,'X8'!$B:$AZ,11,FALSE)),IF($X$1=9,(VLOOKUP(B370,'X9'!$B:$AZ,11,FALSE)),IF($X$1=10,(VLOOKUP(B370,'X10'!$B:$AZ,11,FALSE)),IF($X$1=11,(VLOOKUP(B370,'X11'!$B:$AZ,11,FALSE)),IF($X$1=12,(VLOOKUP(B370,'X12'!$B:$AZ,11,FALSE)),IF($X$1=13,(VLOOKUP(B370,'X13'!$B:$AZ,11,FALSE)),"B"))))))))))))))=TRUE," ",(IF($X$1=1,(VLOOKUP(B370,'X1'!$B:$AZ,11,FALSE)),IF($X$1=2,(VLOOKUP(B370,'X2'!$B:$AZ,11,FALSE)),IF($X$1=3,(VLOOKUP(B370,'X3'!$B:$AZ,11,FALSE)),IF($X$1=4,(VLOOKUP(B370,'X4'!$B:$AZ,11,FALSE)),IF($X$1=5,(VLOOKUP(B370,'X5'!$B:$AZ,11,FALSE)),IF($X$1=6,(VLOOKUP(B370,'X6'!$B:$AZ,11,FALSE)),IF($X$1=7,(VLOOKUP(B370,'X7'!$B:$AZ,11,FALSE)),IF($X$1=8,(VLOOKUP(B370,'X8'!$B:$AZ,11,FALSE)),IF($X$1=9,(VLOOKUP(B370,'X9'!$B:$AZ,11,FALSE)),IF($X$1=10,(VLOOKUP(B370,'X10'!$B:$AZ,11,FALSE)),IF($X$1=11,(VLOOKUP(B370,'X11'!$B:$AZ,11,FALSE)),IF($X$1=12,(VLOOKUP(B370,'X12'!$B:$AZ,11,FALSE)),IF($X$1=13,(VLOOKUP(B370,'X13'!$B:$AZ,11,FALSE)),"B")))))))))))))))</f>
        <v xml:space="preserve"> </v>
      </c>
      <c r="P370" s="184" t="str">
        <f ca="1">IF(ISERROR(IF($X$1=1,(VLOOKUP(B370,'X1'!$B:$AZ,12,FALSE)),IF($X$1=2,(VLOOKUP(B370,'X2'!$B:$AZ,12,FALSE)),IF($X$1=3,(VLOOKUP(B370,'X3'!$B:$AZ,12,FALSE)),IF($X$1=4,(VLOOKUP(B370,'X4'!$B:$AZ,12,FALSE)),IF($X$1=5,(VLOOKUP(B370,'X5'!$B:$AZ,12,FALSE)),IF($X$1=6,(VLOOKUP(B370,'X6'!$B:$AZ,12,FALSE)),IF($X$1=7,(VLOOKUP(B370,'X7'!$B:$AZ,12,FALSE)),IF($X$1=8,(VLOOKUP(B370,'X8'!$B:$AZ,12,FALSE)),IF($X$1=9,(VLOOKUP(B370,'X9'!$B:$AZ,12,FALSE)),IF($X$1=10,(VLOOKUP(B370,'X10'!$B:$AZ,12,FALSE)),IF($X$1=11,(VLOOKUP(B370,'X11'!$B:$AZ,12,FALSE)),IF($X$1=12,(VLOOKUP(B370,'X12'!$B:$AZ,12,FALSE)),IF($X$1=13,(VLOOKUP(B370,'X13'!$B:$AZ,12,FALSE)),"B"))))))))))))))=TRUE," ",(IF($X$1=1,(VLOOKUP(B370,'X1'!$B:$AZ,12,FALSE)),IF($X$1=2,(VLOOKUP(B370,'X2'!$B:$AZ,12,FALSE)),IF($X$1=3,(VLOOKUP(B370,'X3'!$B:$AZ,12,FALSE)),IF($X$1=4,(VLOOKUP(B370,'X4'!$B:$AZ,12,FALSE)),IF($X$1=5,(VLOOKUP(B370,'X5'!$B:$AZ,12,FALSE)),IF($X$1=6,(VLOOKUP(B370,'X6'!$B:$AZ,12,FALSE)),IF($X$1=7,(VLOOKUP(B370,'X7'!$B:$AZ,12,FALSE)),IF($X$1=8,(VLOOKUP(B370,'X8'!$B:$AZ,12,FALSE)),IF($X$1=9,(VLOOKUP(B370,'X9'!$B:$AZ,12,FALSE)),IF($X$1=10,(VLOOKUP(B370,'X10'!$B:$AZ,12,FALSE)),IF($X$1=11,(VLOOKUP(B370,'X11'!$B:$AZ,12,FALSE)),IF($X$1=12,(VLOOKUP(B370,'X12'!$B:$AZ,12,FALSE)),IF($X$1=13,(VLOOKUP(B370,'X13'!$B:$AZ,12,FALSE)),"B")))))))))))))))</f>
        <v xml:space="preserve"> </v>
      </c>
      <c r="Q370" s="185" t="str">
        <f ca="1">IF(ISERROR(IF($X$1=1,(VLOOKUP(B370,'X1'!$B:$AZ,46,FALSE)),IF($X$1=2,(VLOOKUP(B370,'X2'!$B:$AZ,46,FALSE)),IF($X$1=3,(VLOOKUP(B370,'X3'!$B:$AZ,46,FALSE)),IF($X$1=4,(VLOOKUP(B370,'X4'!$B:$AZ,46,FALSE)),IF($X$1=5,(VLOOKUP(B370,'X5'!$B:$AZ,46,FALSE)),IF($X$1=6,(VLOOKUP(B370,'X6'!$B:$AZ,46,FALSE)),IF($X$1=7,(VLOOKUP(B370,'X7'!$B:$AZ,46,FALSE)),IF($X$1=8,(VLOOKUP(B370,'X8'!$B:$AZ,46,FALSE)),IF($X$1=9,(VLOOKUP(B370,'X9'!$B:$AZ,46,FALSE)),IF($X$1=10,(VLOOKUP(B370,'X10'!$B:$AZ,46,FALSE)),IF($X$1=11,(VLOOKUP(B370,'X11'!$B:$AZ,46,FALSE)),IF($X$1=12,(VLOOKUP(B370,'X12'!$B:$AZ,46,FALSE)),IF($X$1=13,(VLOOKUP(B370,'X13'!$B:$AZ,46,FALSE)),"B"))))))))))))))=TRUE," ",(IF($X$1=1,(VLOOKUP(B370,'X1'!$B:$AZ,46,FALSE)),IF($X$1=2,(VLOOKUP(B370,'X2'!$B:$AZ,46,FALSE)),IF($X$1=3,(VLOOKUP(B370,'X3'!$B:$AZ,46,FALSE)),IF($X$1=4,(VLOOKUP(B370,'X4'!$B:$AZ,46,FALSE)),IF($X$1=5,(VLOOKUP(B370,'X5'!$B:$AZ,46,FALSE)),IF($X$1=6,(VLOOKUP(B370,'X6'!$B:$AZ,46,FALSE)),IF($X$1=7,(VLOOKUP(B370,'X7'!$B:$AZ,46,FALSE)),IF($X$1=8,(VLOOKUP(B370,'X8'!$B:$AZ,46,FALSE)),IF($X$1=9,(VLOOKUP(B370,'X9'!$B:$AZ,46,FALSE)),IF($X$1=10,(VLOOKUP(B370,'X10'!$B:$AZ,46,FALSE)),IF($X$1=11,(VLOOKUP(B370,'X11'!$B:$AZ,46,FALSE)),IF($X$1=12,(VLOOKUP(B370,'X12'!$B:$AZ,46,FALSE)),IF($X$1=13,(VLOOKUP(B370,'X13'!$B:$AZ,46,FALSE)),"B")))))))))))))))</f>
        <v xml:space="preserve"> </v>
      </c>
      <c r="R370" s="185" t="str">
        <f ca="1">IF(ISERROR(IF($X$1=1,(VLOOKUP(B370,'X1'!$B:$AZ,15,FALSE)),IF($X$1=2,(VLOOKUP(B370,'X2'!$B:$AZ,15,FALSE)),IF($X$1=3,(VLOOKUP(B370,'X3'!$B:$AZ,15,FALSE)),IF($X$1=4,(VLOOKUP(B370,'X4'!$B:$AZ,15,FALSE)),IF($X$1=5,(VLOOKUP(B370,'X5'!$B:$AZ,15,FALSE)),IF($X$1=6,(VLOOKUP(B370,'X6'!$B:$AZ,15,FALSE)),IF($X$1=7,(VLOOKUP(B370,'X7'!$B:$AZ,15,FALSE)),IF($X$1=8,(VLOOKUP(B370,'X8'!$B:$AZ,15,FALSE)),IF($X$1=9,(VLOOKUP(B370,'X9'!$B:$AZ,15,FALSE)),IF($X$1=10,(VLOOKUP(B370,'X10'!$B:$AZ,15,FALSE)),IF($X$1=11,(VLOOKUP(B370,'X11'!$B:$AZ,15,FALSE)),IF($X$1=12,(VLOOKUP(B370,'X12'!$B:$AZ,15,FALSE)),IF($X$1=13,(VLOOKUP(B370,'X13'!$B:$AZ,15,FALSE)),"B"))))))))))))))=TRUE," ",(IF($X$1=1,(VLOOKUP(B370,'X1'!$B:$AZ,15,FALSE)),IF($X$1=2,(VLOOKUP(B370,'X2'!$B:$AZ,15,FALSE)),IF($X$1=3,(VLOOKUP(B370,'X3'!$B:$AZ,15,FALSE)),IF($X$1=4,(VLOOKUP(B370,'X4'!$B:$AZ,15,FALSE)),IF($X$1=5,(VLOOKUP(B370,'X5'!$B:$AZ,15,FALSE)),IF($X$1=6,(VLOOKUP(B370,'X6'!$B:$AZ,15,FALSE)),IF($X$1=7,(VLOOKUP(B370,'X7'!$B:$AZ,15,FALSE)),IF($X$1=8,(VLOOKUP(B370,'X8'!$B:$AZ,15,FALSE)),IF($X$1=9,(VLOOKUP(B370,'X9'!$B:$AZ,15,FALSE)),IF($X$1=10,(VLOOKUP(B370,'X10'!$B:$AZ,15,FALSE)),IF($X$1=11,(VLOOKUP(B370,'X11'!$B:$AZ,15,FALSE)),IF($X$1=12,(VLOOKUP(B370,'X12'!$B:$AZ,15,FALSE)),IF($X$1=13,(VLOOKUP(B370,'X13'!$B:$AZ,15,FALSE)),"B")))))))))))))))</f>
        <v xml:space="preserve"> </v>
      </c>
      <c r="S370" s="185" t="str">
        <f ca="1">IF(ISERROR(IF((IF($X$1=1,(VLOOKUP(B370,'X1'!$B:$AZ,14,FALSE)),(IF($X$1=2,(VLOOKUP(B370,'X2'!$B:$AZ,14,FALSE)),(IF($X$1=3,(VLOOKUP(B370,'X3'!$B:$AZ,14,FALSE)),(IF($X$1=4,(VLOOKUP(B370,'X4'!$B:$AZ,14,FALSE)),(IF($X$1=5,(VLOOKUP(B370,'X5'!$B:$AZ,14,FALSE)),(IF($X$1=6,(VLOOKUP(B370,'X6'!$B:$AZ,14,FALSE)),(IF($X$1=7,(VLOOKUP(B370,'X7'!$B:$AZ,14,FALSE)),(IF($X$1=8,(VLOOKUP(B370,'X8'!$B:$AZ,14,FALSE)),(IF($X$1=9,(VLOOKUP(B370,'X9'!$B:$AZ,14,FALSE)),(IF($X$1=10,(VLOOKUP(B370,'X10'!$B:$AZ,14,FALSE)),(IF($X$1=11,(VLOOKUP(B370,'X11'!$B:$AZ,14,FALSE)),(IF($X$1=12,(VLOOKUP(B370,'X12'!$B:$AZ,14,FALSE)),(VLOOKUP(B370,'X13'!$B:$AZ,14,FALSE))))))))))))))))))))))))))=$V$1," ",(IF($X$1=1,(VLOOKUP(B370,'X1'!$B:$AZ,14,FALSE)),(IF($X$1=2,(VLOOKUP(B370,'X2'!$B:$AZ,14,FALSE)),(IF($X$1=3,(VLOOKUP(B370,'X3'!$B:$AZ,14,FALSE)),(IF($X$1=4,(VLOOKUP(B370,'X4'!$B:$AZ,14,FALSE)),(IF($X$1=5,(VLOOKUP(B370,'X5'!$B:$AZ,14,FALSE)),(IF($X$1=6,(VLOOKUP(B370,'X6'!$B:$AZ,14,FALSE)),(IF($X$1=7,(VLOOKUP(B370,'X7'!$B:$AZ,14,FALSE)),(IF($X$1=8,(VLOOKUP(B370,'X8'!$B:$AZ,14,FALSE)),(IF($X$1=9,(VLOOKUP(B370,'X9'!$B:$AZ,14,FALSE)),(IF($X$1=10,(VLOOKUP(B370,'X10'!$B:$AZ,14,FALSE)),(IF($X$1=11,(VLOOKUP(B370,'X11'!$B:$AZ,14,FALSE)),(IF($X$1=12,(VLOOKUP(B370,'X12'!$B:$AZ,14,FALSE)),(VLOOKUP(B370,'X13'!$B:$AZ,14,FALSE))))))))))))))))))))))))))))=TRUE," ",(IF((IF($X$1=1,(VLOOKUP(B370,'X1'!$B:$AZ,14,FALSE)),(IF($X$1=2,(VLOOKUP(B370,'X2'!$B:$AZ,14,FALSE)),(IF($X$1=3,(VLOOKUP(B370,'X3'!$B:$AZ,14,FALSE)),(IF($X$1=4,(VLOOKUP(B370,'X4'!$B:$AZ,14,FALSE)),(IF($X$1=5,(VLOOKUP(B370,'X5'!$B:$AZ,14,FALSE)),(IF($X$1=6,(VLOOKUP(B370,'X6'!$B:$AZ,14,FALSE)),(IF($X$1=7,(VLOOKUP(B370,'X7'!$B:$AZ,14,FALSE)),(IF($X$1=8,(VLOOKUP(B370,'X8'!$B:$AZ,14,FALSE)),(IF($X$1=9,(VLOOKUP(B370,'X9'!$B:$AZ,14,FALSE)),(IF($X$1=10,(VLOOKUP(B370,'X10'!$B:$AZ,14,FALSE)),(IF($X$1=11,(VLOOKUP(B370,'X11'!$B:$AZ,14,FALSE)),(IF($X$1=12,(VLOOKUP(B370,'X12'!$B:$AZ,14,FALSE)),(VLOOKUP(B370,'X13'!$B:$AZ,14,FALSE))))))))))))))))))))))))))=$V$1," ",(IF($X$1=1,(VLOOKUP(B370,'X1'!$B:$AZ,14,FALSE)),(IF($X$1=2,(VLOOKUP(B370,'X2'!$B:$AZ,14,FALSE)),(IF($X$1=3,(VLOOKUP(B370,'X3'!$B:$AZ,14,FALSE)),(IF($X$1=4,(VLOOKUP(B370,'X4'!$B:$AZ,14,FALSE)),(IF($X$1=5,(VLOOKUP(B370,'X5'!$B:$AZ,14,FALSE)),(IF($X$1=6,(VLOOKUP(B370,'X6'!$B:$AZ,14,FALSE)),(IF($X$1=7,(VLOOKUP(B370,'X7'!$B:$AZ,14,FALSE)),(IF($X$1=8,(VLOOKUP(B370,'X8'!$B:$AZ,14,FALSE)),(IF($X$1=9,(VLOOKUP(B370,'X9'!$B:$AZ,14,FALSE)),(IF($X$1=10,(VLOOKUP(B370,'X10'!$B:$AZ,14,FALSE)),(IF($X$1=11,(VLOOKUP(B370,'X11'!$B:$AZ,14,FALSE)),(IF($X$1=12,(VLOOKUP(B370,'X12'!$B:$AZ,14,FALSE)),(VLOOKUP(B370,'X13'!$B:$AZ,14,FALSE)))))))))))))))))))))))))))))</f>
        <v xml:space="preserve"> </v>
      </c>
    </row>
    <row r="371" spans="1:19" ht="14.1" customHeight="1" x14ac:dyDescent="0.2">
      <c r="A371" s="156" t="s">
        <v>1058</v>
      </c>
      <c r="B371" s="122" t="str">
        <f>IF(ISERROR(IF($U$16=1,(VLOOKUP(A371,$AC$89:$AH$125,2,FALSE)),IF((IF($X$1=1,'X1'!B330,(IF($X$1=2,'X2'!B330,(IF($X$1=3,'X3'!B330,(IF($X$1=4,'X4'!B330,(IF($X$1=5,'X5'!B330,(IF($X$1=6,'X6'!B330,(IF($X$1=7,'X7'!B330,(IF($X$1=8,'X8'!B330,(IF($X$1=9,'X9'!B330,(IF($X$1=10,'X10'!B330,(IF($X$1=11,'X11'!B330,(IF($X$1=12,'X12'!B330,'X13'!B330))))))))))))))))))))))))="","",(IF($X$1=1,'X1'!B330,(IF($X$1=2,'X2'!B330,(IF($X$1=3,'X3'!B330,(IF($X$1=4,'X4'!B330,(IF($X$1=5,'X5'!B330,(IF($X$1=6,'X6'!B330,(IF($X$1=7,'X7'!B330,(IF($X$1=8,'X8'!B330,(IF($X$1=9,'X9'!B330,(IF($X$1=10,'X10'!B330,(IF($X$1=11,'X11'!B330,(IF($X$1=12,'X12'!B330,'X13'!B330)))))))))))))))))))))))))))=TRUE," ",(IF($U$16=1,(VLOOKUP(A371,$AC$89:$AH$125,2,FALSE)),IF((IF($X$1=1,'X1'!B330,(IF($X$1=2,'X2'!B330,(IF($X$1=3,'X3'!B330,(IF($X$1=4,'X4'!B330,(IF($X$1=5,'X5'!B330,(IF($X$1=6,'X6'!B330,(IF($X$1=7,'X7'!B330,(IF($X$1=8,'X8'!B330,(IF($X$1=9,'X9'!B330,(IF($X$1=10,'X10'!B330,(IF($X$1=11,'X11'!B330,(IF($X$1=12,'X12'!B330,'X13'!B330))))))))))))))))))))))))="","",(IF($X$1=1,'X1'!B330,(IF($X$1=2,'X2'!B330,(IF($X$1=3,'X3'!B330,(IF($X$1=4,'X4'!B330,(IF($X$1=5,'X5'!B330,(IF($X$1=6,'X6'!B330,(IF($X$1=7,'X7'!B330,(IF($X$1=8,'X8'!B330,(IF($X$1=9,'X9'!B330,(IF($X$1=10,'X10'!B330,(IF($X$1=11,'X11'!B330,(IF($X$1=12,'X12'!B330,'X13'!B330))))))))))))))))))))))))))))</f>
        <v/>
      </c>
      <c r="C371" s="181" t="str">
        <f ca="1">IF(ISERROR(IF($X$1=1,(VLOOKUP(B371,'X1'!$B:$AZ,47,FALSE)),IF($X$1=2,(VLOOKUP(B371,'X2'!$B:$AZ,47,FALSE)),IF($X$1=3,(VLOOKUP(B371,'X3'!$B:$AZ,47,FALSE)),IF($X$1=4,(VLOOKUP(B371,'X4'!$B:$AZ,47,FALSE)),IF($X$1=5,(VLOOKUP(B371,'X5'!$B:$AZ,47,FALSE)),IF($X$1=6,(VLOOKUP(B371,'X6'!$B:$AZ,47,FALSE)),IF($X$1=7,(VLOOKUP(B371,'X7'!$B:$AZ,47,FALSE)),IF($X$1=8,(VLOOKUP(B371,'X8'!$B:$AZ,47,FALSE)),IF($X$1=9,(VLOOKUP(B371,'X9'!$B:$AZ,47,FALSE)),IF($X$1=10,(VLOOKUP(B371,'X10'!$B:$AZ,47,FALSE)),IF($X$1=11,(VLOOKUP(B371,'X11'!$B:$AZ,47,FALSE)),IF($X$1=12,(VLOOKUP(B371,'X12'!$B:$AZ,47,FALSE)),IF($X$1=13,(VLOOKUP(B371,'X13'!$B:$AZ,47,FALSE)),"B"))))))))))))))=TRUE," ",(IF($X$1=1,(VLOOKUP(B371,'X1'!$B:$AZ,47,FALSE)),IF($X$1=2,(VLOOKUP(B371,'X2'!$B:$AZ,47,FALSE)),IF($X$1=3,(VLOOKUP(B371,'X3'!$B:$AZ,47,FALSE)),IF($X$1=4,(VLOOKUP(B371,'X4'!$B:$AZ,47,FALSE)),IF($X$1=5,(VLOOKUP(B371,'X5'!$B:$AZ,47,FALSE)),IF($X$1=6,(VLOOKUP(B371,'X6'!$B:$AZ,47,FALSE)),IF($X$1=7,(VLOOKUP(B371,'X7'!$B:$AZ,47,FALSE)),IF($X$1=8,(VLOOKUP(B371,'X8'!$B:$AZ,47,FALSE)),IF($X$1=9,(VLOOKUP(B371,'X9'!$B:$AZ,47,FALSE)),IF($X$1=10,(VLOOKUP(B371,'X10'!$B:$AZ,47,FALSE)),IF($X$1=11,(VLOOKUP(B371,'X11'!$B:$AZ,47,FALSE)),IF($X$1=12,(VLOOKUP(B371,'X12'!$B:$AZ,47,FALSE)),IF($X$1=13,(VLOOKUP(B371,'X13'!$B:$AZ,47,FALSE)),"B")))))))))))))))</f>
        <v xml:space="preserve"> </v>
      </c>
      <c r="D371" s="181" t="str">
        <f ca="1">IF(ISERROR(IF($X$1=1,(VLOOKUP(B371,'X1'!$B:$AP,41,FALSE)),IF($X$1=2,(VLOOKUP(B371,'X2'!$B:$AP,41,FALSE)),IF($X$1=3,(VLOOKUP(B371,'X3'!$B:$AP,41,FALSE)),IF($X$1=4,(VLOOKUP(B371,'X4'!$B:$AP,41,FALSE)),IF($X$1=5,(VLOOKUP(B371,'X5'!$B:$AP,41,FALSE)),IF($X$1=6,(VLOOKUP(B371,'X6'!$B:$AP,41,FALSE)),IF($X$1=7,(VLOOKUP(B371,'X7'!$B:$AP,41,FALSE)),IF($X$1=8,(VLOOKUP(B371,'X8'!$B:$AP,41,FALSE)),IF($X$1=9,(VLOOKUP(B371,'X9'!$B:$AP,41,FALSE)),IF($X$1=10,(VLOOKUP(B371,'X10'!$B:$AP,41,FALSE)),IF($X$1=11,(VLOOKUP(B371,'X11'!$B:$AP,41,FALSE)),IF($X$1=12,(VLOOKUP(B371,'X12'!$B:$AP,41,FALSE)),IF($X$1=13,(VLOOKUP(B371,'X13'!$B:$AP,41,FALSE)),"B"))))))))))))))=TRUE," ",(IF($X$1=1,(VLOOKUP(B371,'X1'!$B:$AP,41,FALSE)),IF($X$1=2,(VLOOKUP(B371,'X2'!$B:$AP,41,FALSE)),IF($X$1=3,(VLOOKUP(B371,'X3'!$B:$AP,41,FALSE)),IF($X$1=4,(VLOOKUP(B371,'X4'!$B:$AP,41,FALSE)),IF($X$1=5,(VLOOKUP(B371,'X5'!$B:$AP,41,FALSE)),IF($X$1=6,(VLOOKUP(B371,'X6'!$B:$AP,41,FALSE)),IF($X$1=7,(VLOOKUP(B371,'X7'!$B:$AP,41,FALSE)),IF($X$1=8,(VLOOKUP(B371,'X8'!$B:$AP,41,FALSE)),IF($X$1=9,(VLOOKUP(B371,'X9'!$B:$AP,41,FALSE)),IF($X$1=10,(VLOOKUP(B371,'X10'!$B:$AP,41,FALSE)),IF($X$1=11,(VLOOKUP(B371,'X11'!$B:$AP,41,FALSE)),IF($X$1=12,(VLOOKUP(B371,'X12'!$B:$AP,41,FALSE)),IF($X$1=13,(VLOOKUP(B371,'X13'!$B:$AP,41,FALSE)),"B")))))))))))))))</f>
        <v xml:space="preserve"> </v>
      </c>
      <c r="E371" s="182" t="str">
        <f ca="1">IF(ISERROR(IF($X$1=1,(VLOOKUP(B371,'X1'!$B:$AP,7,FALSE)),IF($X$1=2,(VLOOKUP(B371,'X2'!$B:$AP,7,FALSE)),IF($X$1=3,(VLOOKUP(B371,'X3'!$B:$AP,7,FALSE)),IF($X$1=4,(VLOOKUP(B371,'X4'!$B:$AP,7,FALSE)),IF($X$1=5,(VLOOKUP(B371,'X5'!$B:$AP,7,FALSE)),IF($X$1=6,(VLOOKUP(B371,'X6'!$B:$AP,7,FALSE)),IF($X$1=7,(VLOOKUP(B371,'X7'!$B:$AP,7,FALSE)),IF($X$1=8,(VLOOKUP(B371,'X8'!$B:$AP,7,FALSE)),IF($X$1=9,(VLOOKUP(B371,'X9'!$B:$AP,7,FALSE)),IF($X$1=10,(VLOOKUP(B371,'X10'!$B:$AP,7,FALSE)),IF($X$1=11,(VLOOKUP(B371,'X11'!$B:$AP,7,FALSE)),IF($X$1=12,(VLOOKUP(B371,'X12'!$B:$AP,7,FALSE)),IF($X$1=13,(VLOOKUP(B371,'X13'!$B:$AP,7,FALSE)),"B"))))))))))))))=TRUE," ",(IF($X$1=1,(VLOOKUP(B371,'X1'!$B:$AP,7,FALSE)),IF($X$1=2,(VLOOKUP(B371,'X2'!$B:$AP,7,FALSE)),IF($X$1=3,(VLOOKUP(B371,'X3'!$B:$AP,7,FALSE)),IF($X$1=4,(VLOOKUP(B371,'X4'!$B:$AP,7,FALSE)),IF($X$1=5,(VLOOKUP(B371,'X5'!$B:$AP,7,FALSE)),IF($X$1=6,(VLOOKUP(B371,'X6'!$B:$AP,7,FALSE)),IF($X$1=7,(VLOOKUP(B371,'X7'!$B:$AP,7,FALSE)),IF($X$1=8,(VLOOKUP(B371,'X8'!$B:$AP,7,FALSE)),IF($X$1=9,(VLOOKUP(B371,'X9'!$B:$AP,7,FALSE)),IF($X$1=10,(VLOOKUP(B371,'X10'!$B:$AP,7,FALSE)),IF($X$1=11,(VLOOKUP(B371,'X11'!$B:$AP,7,FALSE)),IF($X$1=12,(VLOOKUP(B371,'X12'!$B:$AP,7,FALSE)),IF($X$1=13,(VLOOKUP(B371,'X13'!$B:$AP,7,FALSE)),"B")))))))))))))))</f>
        <v xml:space="preserve"> </v>
      </c>
      <c r="F371" s="182" t="str">
        <f ca="1">IF(ISERROR(IF((IF($X$1=1,(VLOOKUP(B371,'X1'!$B:$AO,6,FALSE)),(IF($X$1=2,(VLOOKUP(B371,'X2'!$B:$AO,6,FALSE)),(IF($X$1=3,(VLOOKUP(B371,'X3'!$B:$AO,6,FALSE)),(IF($X$1=4,(VLOOKUP(B371,'X4'!$B:$AO,6,FALSE)),(IF($X$1=5,(VLOOKUP(B371,'X5'!$B:$AO,6,FALSE)),(IF($X$1=6,(VLOOKUP(B371,'X6'!$B:$AO,6,FALSE)),(IF($X$1=7,(VLOOKUP(B371,'X7'!$B:$AO,6,FALSE)),(IF($X$1=8,(VLOOKUP(B371,'X8'!$B:$AO,6,FALSE)),(IF($X$1=9,(VLOOKUP(B371,'X9'!$B:$AO,6,FALSE)),(IF($X$1=10,(VLOOKUP(B371,'X10'!$B:$AO,6,FALSE)),(IF($X$1=11,(VLOOKUP(B371,'X11'!$B:$AO,6,FALSE)),(IF($X$1=12,(VLOOKUP(B371,'X12'!$B:$AO,6,FALSE)),(VLOOKUP(B371,'X13'!$B:$AO,6,FALSE))))))))))))))))))))))))))=$V$1," ",(IF($X$1=1,(VLOOKUP(B371,'X1'!$B:$AO,6,FALSE)),(IF($X$1=2,(VLOOKUP(B371,'X2'!$B:$AO,6,FALSE)),(IF($X$1=3,(VLOOKUP(B371,'X3'!$B:$AO,6,FALSE)),(IF($X$1=4,(VLOOKUP(B371,'X4'!$B:$AO,6,FALSE)),(IF($X$1=5,(VLOOKUP(B371,'X5'!$B:$AO,6,FALSE)),(IF($X$1=6,(VLOOKUP(B371,'X6'!$B:$AO,6,FALSE)),(IF($X$1=7,(VLOOKUP(B371,'X7'!$B:$AO,6,FALSE)),(IF($X$1=8,(VLOOKUP(B371,'X8'!$B:$AO,6,FALSE)),(IF($X$1=9,(VLOOKUP(B371,'X9'!$B:$AO,6,FALSE)),(IF($X$1=10,(VLOOKUP(B371,'X10'!$B:$AO,6,FALSE)),(IF($X$1=11,(VLOOKUP(B371,'X11'!$B:$AO,6,FALSE)),(IF($X$1=12,(VLOOKUP(B371,'X12'!$B:$AO,6,FALSE)),(VLOOKUP(B371,'X13'!$B:$AO,6,FALSE))))))))))))))))))))))))))))=TRUE," ",(IF((IF($X$1=1,(VLOOKUP(B371,'X1'!$B:$AO,6,FALSE)),(IF($X$1=2,(VLOOKUP(B371,'X2'!$B:$AO,6,FALSE)),(IF($X$1=3,(VLOOKUP(B371,'X3'!$B:$AO,6,FALSE)),(IF($X$1=4,(VLOOKUP(B371,'X4'!$B:$AO,6,FALSE)),(IF($X$1=5,(VLOOKUP(B371,'X5'!$B:$AO,6,FALSE)),(IF($X$1=6,(VLOOKUP(B371,'X6'!$B:$AO,6,FALSE)),(IF($X$1=7,(VLOOKUP(B371,'X7'!$B:$AO,6,FALSE)),(IF($X$1=8,(VLOOKUP(B371,'X8'!$B:$AO,6,FALSE)),(IF($X$1=9,(VLOOKUP(B371,'X9'!$B:$AO,6,FALSE)),(IF($X$1=10,(VLOOKUP(B371,'X10'!$B:$AO,6,FALSE)),(IF($X$1=11,(VLOOKUP(B371,'X11'!$B:$AO,6,FALSE)),(IF($X$1=12,(VLOOKUP(B371,'X12'!$B:$AO,6,FALSE)),(VLOOKUP(B371,'X13'!$B:$AO,6,FALSE))))))))))))))))))))))))))=$V$1," ",(IF($X$1=1,(VLOOKUP(B371,'X1'!$B:$AO,6,FALSE)),(IF($X$1=2,(VLOOKUP(B371,'X2'!$B:$AO,6,FALSE)),(IF($X$1=3,(VLOOKUP(B371,'X3'!$B:$AO,6,FALSE)),(IF($X$1=4,(VLOOKUP(B371,'X4'!$B:$AO,6,FALSE)),(IF($X$1=5,(VLOOKUP(B371,'X5'!$B:$AO,6,FALSE)),(IF($X$1=6,(VLOOKUP(B371,'X6'!$B:$AO,6,FALSE)),(IF($X$1=7,(VLOOKUP(B371,'X7'!$B:$AO,6,FALSE)),(IF($X$1=8,(VLOOKUP(B371,'X8'!$B:$AO,6,FALSE)),(IF($X$1=9,(VLOOKUP(B371,'X9'!$B:$AO,6,FALSE)),(IF($X$1=10,(VLOOKUP(B371,'X10'!$B:$AO,6,FALSE)),(IF($X$1=11,(VLOOKUP(B371,'X11'!$B:$AO,6,FALSE)),(IF($X$1=12,(VLOOKUP(B371,'X12'!$B:$AO,6,FALSE)),(VLOOKUP(B371,'X13'!$B:$AO,6,FALSE)))))))))))))))))))))))))))))</f>
        <v xml:space="preserve"> </v>
      </c>
      <c r="G371" s="182" t="str">
        <f ca="1">IF(ISERROR(IF($X$1=1,(VLOOKUP(B371,'X1'!$B:$AZ,44,FALSE)),IF($X$1=2,(VLOOKUP(B371,'X2'!$B:$AZ,44,FALSE)),IF($X$1=3,(VLOOKUP(B371,'X3'!$B:$AZ,44,FALSE)),IF($X$1=4,(VLOOKUP(B371,'X4'!$B:$AZ,44,FALSE)),IF($X$1=5,(VLOOKUP(B371,'X5'!$B:$AZ,44,FALSE)),IF($X$1=6,(VLOOKUP(B371,'X6'!$B:$AZ,44,FALSE)),IF($X$1=7,(VLOOKUP(B371,'X7'!$B:$AZ,44,FALSE)),IF($X$1=8,(VLOOKUP(B371,'X8'!$B:$AZ,44,FALSE)),IF($X$1=9,(VLOOKUP(B371,'X9'!$B:$AZ,44,FALSE)),IF($X$1=10,(VLOOKUP(B371,'X10'!$B:$AZ,44,FALSE)),IF($X$1=11,(VLOOKUP(B371,'X11'!$B:$AZ,44,FALSE)),IF($X$1=12,(VLOOKUP(B371,'X12'!$B:$AZ,44,FALSE)),IF($X$1=13,(VLOOKUP(B371,'X13'!$B:$AZ,44,FALSE)),"B"))))))))))))))=TRUE," ",(IF($X$1=1,(VLOOKUP(B371,'X1'!$B:$AZ,44,FALSE)),IF($X$1=2,(VLOOKUP(B371,'X2'!$B:$AZ,44,FALSE)),IF($X$1=3,(VLOOKUP(B371,'X3'!$B:$AZ,44,FALSE)),IF($X$1=4,(VLOOKUP(B371,'X4'!$B:$AZ,44,FALSE)),IF($X$1=5,(VLOOKUP(B371,'X5'!$B:$AZ,44,FALSE)),IF($X$1=6,(VLOOKUP(B371,'X6'!$B:$AZ,44,FALSE)),IF($X$1=7,(VLOOKUP(B371,'X7'!$B:$AZ,44,FALSE)),IF($X$1=8,(VLOOKUP(B371,'X8'!$B:$AZ,44,FALSE)),IF($X$1=9,(VLOOKUP(B371,'X9'!$B:$AZ,44,FALSE)),IF($X$1=10,(VLOOKUP(B371,'X10'!$B:$AZ,44,FALSE)),IF($X$1=11,(VLOOKUP(B371,'X11'!$B:$AZ,44,FALSE)),IF($X$1=12,(VLOOKUP(B371,'X12'!$B:$AZ,44,FALSE)),IF($X$1=13,(VLOOKUP(B371,'X13'!$B:$AZ,44,FALSE)),"B")))))))))))))))</f>
        <v xml:space="preserve"> </v>
      </c>
      <c r="H371" s="182" t="str">
        <f ca="1">IF(ISERROR(IF($X$1=1,(VLOOKUP(B371,'X1'!$B:$AZ,8,FALSE)),IF($X$1=2,(VLOOKUP(B371,'X2'!$B:$AZ,8,FALSE)),IF($X$1=3,(VLOOKUP(B371,'X3'!$B:$AZ,8,FALSE)),IF($X$1=4,(VLOOKUP(B371,'X4'!$B:$AZ,8,FALSE)),IF($X$1=5,(VLOOKUP(B371,'X5'!$B:$AZ,8,FALSE)),IF($X$1=6,(VLOOKUP(B371,'X6'!$B:$AZ,8,FALSE)),IF($X$1=7,(VLOOKUP(B371,'X7'!$B:$AZ,8,FALSE)),IF($X$1=8,(VLOOKUP(B371,'X8'!$B:$AZ,8,FALSE)),IF($X$1=9,(VLOOKUP(B371,'X9'!$B:$AZ,8,FALSE)),IF($X$1=10,(VLOOKUP(B371,'X10'!$B:$AZ,8,FALSE)),IF($X$1=11,(VLOOKUP(B371,'X11'!$B:$AZ,8,FALSE)),IF($X$1=12,(VLOOKUP(B371,'X12'!$B:$AZ,8,FALSE)),IF($X$1=13,(VLOOKUP(B371,'X13'!$B:$AZ,8,FALSE)),"B"))))))))))))))=TRUE," ",(IF($X$1=1,(VLOOKUP(B371,'X1'!$B:$AZ,8,FALSE)),IF($X$1=2,(VLOOKUP(B371,'X2'!$B:$AZ,8,FALSE)),IF($X$1=3,(VLOOKUP(B371,'X3'!$B:$AZ,8,FALSE)),IF($X$1=4,(VLOOKUP(B371,'X4'!$B:$AZ,8,FALSE)),IF($X$1=5,(VLOOKUP(B371,'X5'!$B:$AZ,8,FALSE)),IF($X$1=6,(VLOOKUP(B371,'X6'!$B:$AZ,8,FALSE)),IF($X$1=7,(VLOOKUP(B371,'X7'!$B:$AZ,8,FALSE)),IF($X$1=8,(VLOOKUP(B371,'X8'!$B:$AZ,8,FALSE)),IF($X$1=9,(VLOOKUP(B371,'X9'!$B:$AZ,8,FALSE)),IF($X$1=10,(VLOOKUP(B371,'X10'!$B:$AZ,8,FALSE)),IF($X$1=11,(VLOOKUP(B371,'X11'!$B:$AZ,8,FALSE)),IF($X$1=12,(VLOOKUP(B371,'X12'!$B:$AZ,8,FALSE)),IF($X$1=13,(VLOOKUP(B371,'X13'!$B:$AZ,8,FALSE)),"B")))))))))))))))</f>
        <v xml:space="preserve"> </v>
      </c>
      <c r="I371" s="183" t="str">
        <f ca="1">IF(ISERROR(IF($X$1=1,(VLOOKUP(B371,'X1'!$B:$AZ,2,FALSE)),IF($X$1=2,(VLOOKUP(B371,'X2'!$B:$AZ,2,FALSE)),IF($X$1=3,(VLOOKUP(B371,'X3'!$B:$AZ,2,FALSE)),IF($X$1=4,(VLOOKUP(B371,'X4'!$B:$AZ,2,FALSE)),IF($X$1=5,(VLOOKUP(B371,'X5'!$B:$AZ,2,FALSE)),IF($X$1=6,(VLOOKUP(B371,'X6'!$B:$AZ,2,FALSE)),IF($X$1=7,(VLOOKUP(B371,'X7'!$B:$AZ,2,FALSE)),IF($X$1=8,(VLOOKUP(B371,'X8'!$B:$AZ,2,FALSE)),IF($X$1=9,(VLOOKUP(B371,'X9'!$B:$AZ,2,FALSE)),IF($X$1=10,(VLOOKUP(B371,'X10'!$B:$AZ,2,FALSE)),IF($X$1=11,(VLOOKUP(B371,'X11'!$B:$AZ,2,FALSE)),IF($X$1=12,(VLOOKUP(B371,'X12'!$B:$AZ,2,FALSE)),IF($X$1=13,(VLOOKUP(B371,'X13'!$B:$AZ,2,FALSE)),"B"))))))))))))))=TRUE," ",(IF($X$1=1,(VLOOKUP(B371,'X1'!$B:$AZ,2,FALSE)),IF($X$1=2,(VLOOKUP(B371,'X2'!$B:$AZ,2,FALSE)),IF($X$1=3,(VLOOKUP(B371,'X3'!$B:$AZ,2,FALSE)),IF($X$1=4,(VLOOKUP(B371,'X4'!$B:$AZ,2,FALSE)),IF($X$1=5,(VLOOKUP(B371,'X5'!$B:$AZ,2,FALSE)),IF($X$1=6,(VLOOKUP(B371,'X6'!$B:$AZ,2,FALSE)),IF($X$1=7,(VLOOKUP(B371,'X7'!$B:$AZ,2,FALSE)),IF($X$1=8,(VLOOKUP(B371,'X8'!$B:$AZ,2,FALSE)),IF($X$1=9,(VLOOKUP(B371,'X9'!$B:$AZ,2,FALSE)),IF($X$1=10,(VLOOKUP(B371,'X10'!$B:$AZ,2,FALSE)),IF($X$1=11,(VLOOKUP(B371,'X11'!$B:$AZ,2,FALSE)),IF($X$1=12,(VLOOKUP(B371,'X12'!$B:$AZ,2,FALSE)),IF($X$1=13,(VLOOKUP(B371,'X13'!$B:$AZ,2,FALSE)),"B")))))))))))))))</f>
        <v xml:space="preserve"> </v>
      </c>
      <c r="J371" s="183" t="str">
        <f ca="1">IF(ISERROR(IF($X$1=1,(VLOOKUP(B371,'X1'!$B:$AZ,3,FALSE)),IF($X$1=2,(VLOOKUP(B371,'X2'!$B:$AZ,3,FALSE)),IF($X$1=3,(VLOOKUP(B371,'X3'!$B:$AZ,3,FALSE)),IF($X$1=4,(VLOOKUP(B371,'X4'!$B:$AZ,3,FALSE)),IF($X$1=5,(VLOOKUP(B371,'X5'!$B:$AZ,3,FALSE)),IF($X$1=6,(VLOOKUP(B371,'X6'!$B:$AZ,3,FALSE)),IF($X$1=7,(VLOOKUP(B371,'X7'!$B:$AZ,3,FALSE)),IF($X$1=8,(VLOOKUP(B371,'X8'!$B:$AZ,3,FALSE)),IF($X$1=9,(VLOOKUP(B371,'X9'!$B:$AZ,3,FALSE)),IF($X$1=10,(VLOOKUP(B371,'X10'!$B:$AZ,3,FALSE)),IF($X$1=11,(VLOOKUP(B371,'X11'!$B:$AZ,3,FALSE)),IF($X$1=12,(VLOOKUP(B371,'X12'!$B:$AZ,3,FALSE)),IF($X$1=13,(VLOOKUP(B371,'X13'!$B:$AZ,3,FALSE)),"B"))))))))))))))=TRUE," ",(IF($X$1=1,(VLOOKUP(B371,'X1'!$B:$AZ,3,FALSE)),IF($X$1=2,(VLOOKUP(B371,'X2'!$B:$AZ,3,FALSE)),IF($X$1=3,(VLOOKUP(B371,'X3'!$B:$AZ,3,FALSE)),IF($X$1=4,(VLOOKUP(B371,'X4'!$B:$AZ,3,FALSE)),IF($X$1=5,(VLOOKUP(B371,'X5'!$B:$AZ,3,FALSE)),IF($X$1=6,(VLOOKUP(B371,'X6'!$B:$AZ,3,FALSE)),IF($X$1=7,(VLOOKUP(B371,'X7'!$B:$AZ,3,FALSE)),IF($X$1=8,(VLOOKUP(B371,'X8'!$B:$AZ,3,FALSE)),IF($X$1=9,(VLOOKUP(B371,'X9'!$B:$AZ,3,FALSE)),IF($X$1=10,(VLOOKUP(B371,'X10'!$B:$AZ,3,FALSE)),IF($X$1=11,(VLOOKUP(B371,'X11'!$B:$AZ,3,FALSE)),IF($X$1=12,(VLOOKUP(B371,'X12'!$B:$AZ,3,FALSE)),IF($X$1=13,(VLOOKUP(B371,'X13'!$B:$AZ,3,FALSE)),"B")))))))))))))))</f>
        <v xml:space="preserve"> </v>
      </c>
      <c r="K371" s="183" t="str">
        <f ca="1">IF(ISERROR(IF($X$1=1,(VLOOKUP(B371,'X1'!$B:$AZ,5,FALSE)),IF($X$1=2,(VLOOKUP(B371,'X2'!$B:$AZ,5,FALSE)),IF($X$1=3,(VLOOKUP(B371,'X3'!$B:$AZ,5,FALSE)),IF($X$1=4,(VLOOKUP(B371,'X4'!$B:$AZ,5,FALSE)),IF($X$1=5,(VLOOKUP(B371,'X5'!$B:$AZ,5,FALSE)),IF($X$1=6,(VLOOKUP(B371,'X6'!$B:$AZ,5,FALSE)),IF($X$1=7,(VLOOKUP(B371,'X7'!$B:$AZ,5,FALSE)),IF($X$1=8,(VLOOKUP(B371,'X8'!$B:$AZ,5,FALSE)),IF($X$1=9,(VLOOKUP(B371,'X9'!$B:$AZ,5,FALSE)),IF($X$1=10,(VLOOKUP(B371,'X10'!$B:$AZ,5,FALSE)),IF($X$1=11,(VLOOKUP(B371,'X11'!$B:$AZ,5,FALSE)),IF($X$1=12,(VLOOKUP(B371,'X12'!$B:$AZ,5,FALSE)),IF($X$1=13,(VLOOKUP(B371,'X13'!$B:$AZ,5,FALSE)),"B"))))))))))))))=TRUE," ",(IF($X$1=1,(VLOOKUP(B371,'X1'!$B:$AZ,5,FALSE)),IF($X$1=2,(VLOOKUP(B371,'X2'!$B:$AZ,5,FALSE)),IF($X$1=3,(VLOOKUP(B371,'X3'!$B:$AZ,5,FALSE)),IF($X$1=4,(VLOOKUP(B371,'X4'!$B:$AZ,5,FALSE)),IF($X$1=5,(VLOOKUP(B371,'X5'!$B:$AZ,5,FALSE)),IF($X$1=6,(VLOOKUP(B371,'X6'!$B:$AZ,5,FALSE)),IF($X$1=7,(VLOOKUP(B371,'X7'!$B:$AZ,5,FALSE)),IF($X$1=8,(VLOOKUP(B371,'X8'!$B:$AZ,5,FALSE)),IF($X$1=9,(VLOOKUP(B371,'X9'!$B:$AZ,5,FALSE)),IF($X$1=10,(VLOOKUP(B371,'X10'!$B:$AZ,5,FALSE)),IF($X$1=11,(VLOOKUP(B371,'X11'!$B:$AZ,5,FALSE)),IF($X$1=12,(VLOOKUP(B371,'X12'!$B:$AZ,5,FALSE)),IF($X$1=13,(VLOOKUP(B371,'X13'!$B:$AZ,5,FALSE)),"B")))))))))))))))</f>
        <v xml:space="preserve"> </v>
      </c>
      <c r="L371" s="184" t="str">
        <f ca="1">IF(ISERROR(IF($X$1=1,(VLOOKUP(B371,'X1'!$B:$AZ,9,FALSE)),IF($X$1=2,(VLOOKUP(B371,'X2'!$B:$AZ,9,FALSE)),IF($X$1=3,(VLOOKUP(B371,'X3'!$B:$AZ,9,FALSE)),IF($X$1=4,(VLOOKUP(B371,'X4'!$B:$AZ,9,FALSE)),IF($X$1=5,(VLOOKUP(B371,'X5'!$B:$AZ,9,FALSE)),IF($X$1=6,(VLOOKUP(B371,'X6'!$B:$AZ,9,FALSE)),IF($X$1=7,(VLOOKUP(B371,'X7'!$B:$AZ,9,FALSE)),IF($X$1=8,(VLOOKUP(B371,'X8'!$B:$AZ,9,FALSE)),IF($X$1=9,(VLOOKUP(B371,'X9'!$B:$AZ,9,FALSE)),IF($X$1=10,(VLOOKUP(B371,'X10'!$B:$AZ,9,FALSE)),IF($X$1=11,(VLOOKUP(B371,'X11'!$B:$AZ,9,FALSE)),IF($X$1=12,(VLOOKUP(B371,'X12'!$B:$AZ,9,FALSE)),IF($X$1=13,(VLOOKUP(B371,'X13'!$B:$AZ,9,FALSE)),"B"))))))))))))))=TRUE," ",(IF($X$1=1,(VLOOKUP(B371,'X1'!$B:$AZ,9,FALSE)),IF($X$1=2,(VLOOKUP(B371,'X2'!$B:$AZ,9,FALSE)),IF($X$1=3,(VLOOKUP(B371,'X3'!$B:$AZ,9,FALSE)),IF($X$1=4,(VLOOKUP(B371,'X4'!$B:$AZ,9,FALSE)),IF($X$1=5,(VLOOKUP(B371,'X5'!$B:$AZ,9,FALSE)),IF($X$1=6,(VLOOKUP(B371,'X6'!$B:$AZ,9,FALSE)),IF($X$1=7,(VLOOKUP(B371,'X7'!$B:$AZ,9,FALSE)),IF($X$1=8,(VLOOKUP(B371,'X8'!$B:$AZ,9,FALSE)),IF($X$1=9,(VLOOKUP(B371,'X9'!$B:$AZ,9,FALSE)),IF($X$1=10,(VLOOKUP(B371,'X10'!$B:$AZ,9,FALSE)),IF($X$1=11,(VLOOKUP(B371,'X11'!$B:$AZ,9,FALSE)),IF($X$1=12,(VLOOKUP(B371,'X12'!$B:$AZ,9,FALSE)),IF($X$1=13,(VLOOKUP(B371,'X13'!$B:$AZ,9,FALSE)),"B")))))))))))))))</f>
        <v xml:space="preserve"> </v>
      </c>
      <c r="M371" s="184" t="str">
        <f ca="1">IF(ISERROR(IF($X$1=1,(VLOOKUP(B371,'X1'!$B:$AZ,10,FALSE)),IF($X$1=2,(VLOOKUP(B371,'X2'!$B:$AZ,10,FALSE)),IF($X$1=3,(VLOOKUP(B371,'X3'!$B:$AZ,10,FALSE)),IF($X$1=4,(VLOOKUP(B371,'X4'!$B:$AZ,10,FALSE)),IF($X$1=5,(VLOOKUP(B371,'X5'!$B:$AZ,10,FALSE)),IF($X$1=6,(VLOOKUP(B371,'X6'!$B:$AZ,10,FALSE)),IF($X$1=7,(VLOOKUP(B371,'X7'!$B:$AZ,10,FALSE)),IF($X$1=8,(VLOOKUP(B371,'X8'!$B:$AZ,10,FALSE)),IF($X$1=9,(VLOOKUP(B371,'X9'!$B:$AZ,10,FALSE)),IF($X$1=10,(VLOOKUP(B371,'X10'!$B:$AZ,10,FALSE)),IF($X$1=11,(VLOOKUP(B371,'X11'!$B:$AZ,10,FALSE)),IF($X$1=12,(VLOOKUP(B371,'X12'!$B:$AZ,10,FALSE)),IF($X$1=13,(VLOOKUP(B371,'X13'!$B:$AZ,10,FALSE)),"B"))))))))))))))=TRUE," ",(IF($X$1=1,(VLOOKUP(B371,'X1'!$B:$AZ,10,FALSE)),IF($X$1=2,(VLOOKUP(B371,'X2'!$B:$AZ,10,FALSE)),IF($X$1=3,(VLOOKUP(B371,'X3'!$B:$AZ,10,FALSE)),IF($X$1=4,(VLOOKUP(B371,'X4'!$B:$AZ,10,FALSE)),IF($X$1=5,(VLOOKUP(B371,'X5'!$B:$AZ,10,FALSE)),IF($X$1=6,(VLOOKUP(B371,'X6'!$B:$AZ,10,FALSE)),IF($X$1=7,(VLOOKUP(B371,'X7'!$B:$AZ,10,FALSE)),IF($X$1=8,(VLOOKUP(B371,'X8'!$B:$AZ,10,FALSE)),IF($X$1=9,(VLOOKUP(B371,'X9'!$B:$AZ,10,FALSE)),IF($X$1=10,(VLOOKUP(B371,'X10'!$B:$AZ,10,FALSE)),IF($X$1=11,(VLOOKUP(B371,'X11'!$B:$AZ,10,FALSE)),IF($X$1=12,(VLOOKUP(B371,'X12'!$B:$AZ,10,FALSE)),IF($X$1=13,(VLOOKUP(B371,'X13'!$B:$AZ,10,FALSE)),"B")))))))))))))))</f>
        <v xml:space="preserve"> </v>
      </c>
      <c r="N371" s="185" t="str">
        <f ca="1">IF(ISERROR(IF($X$1=1,(VLOOKUP(B371,'X1'!$B:$AZ,45,FALSE)),IF($X$1=2,(VLOOKUP(B371,'X2'!$B:$AZ,45,FALSE)),IF($X$1=3,(VLOOKUP(B371,'X3'!$B:$AZ,45,FALSE)),IF($X$1=4,(VLOOKUP(B371,'X4'!$B:$AZ,45,FALSE)),IF($X$1=5,(VLOOKUP(B371,'X5'!$B:$AZ,45,FALSE)),IF($X$1=6,(VLOOKUP(B371,'X6'!$B:$AZ,45,FALSE)),IF($X$1=7,(VLOOKUP(B371,'X7'!$B:$AZ,45,FALSE)),IF($X$1=8,(VLOOKUP(B371,'X8'!$B:$AZ,45,FALSE)),IF($X$1=9,(VLOOKUP(B371,'X9'!$B:$AZ,45,FALSE)),IF($X$1=10,(VLOOKUP(B371,'X10'!$B:$AZ,45,FALSE)),IF($X$1=11,(VLOOKUP(B371,'X11'!$B:$AZ,45,FALSE)),IF($X$1=12,(VLOOKUP(B371,'X12'!$B:$AZ,45,FALSE)),IF($X$1=13,(VLOOKUP(B371,'X13'!$B:$AZ,45,FALSE)),"B"))))))))))))))=TRUE," ",(IF($X$1=1,(VLOOKUP(B371,'X1'!$B:$AZ,45,FALSE)),IF($X$1=2,(VLOOKUP(B371,'X2'!$B:$AZ,45,FALSE)),IF($X$1=3,(VLOOKUP(B371,'X3'!$B:$AZ,45,FALSE)),IF($X$1=4,(VLOOKUP(B371,'X4'!$B:$AZ,45,FALSE)),IF($X$1=5,(VLOOKUP(B371,'X5'!$B:$AZ,45,FALSE)),IF($X$1=6,(VLOOKUP(B371,'X6'!$B:$AZ,45,FALSE)),IF($X$1=7,(VLOOKUP(B371,'X7'!$B:$AZ,45,FALSE)),IF($X$1=8,(VLOOKUP(B371,'X8'!$B:$AZ,45,FALSE)),IF($X$1=9,(VLOOKUP(B371,'X9'!$B:$AZ,45,FALSE)),IF($X$1=10,(VLOOKUP(B371,'X10'!$B:$AZ,45,FALSE)),IF($X$1=11,(VLOOKUP(B371,'X11'!$B:$AZ,45,FALSE)),IF($X$1=12,(VLOOKUP(B371,'X12'!$B:$AZ,45,FALSE)),IF($X$1=13,(VLOOKUP(B371,'X13'!$B:$AZ,45,FALSE)),"B")))))))))))))))</f>
        <v xml:space="preserve"> </v>
      </c>
      <c r="O371" s="184" t="str">
        <f ca="1">IF(ISERROR(IF($X$1=1,(VLOOKUP(B371,'X1'!$B:$AZ,11,FALSE)),IF($X$1=2,(VLOOKUP(B371,'X2'!$B:$AZ,11,FALSE)),IF($X$1=3,(VLOOKUP(B371,'X3'!$B:$AZ,11,FALSE)),IF($X$1=4,(VLOOKUP(B371,'X4'!$B:$AZ,11,FALSE)),IF($X$1=5,(VLOOKUP(B371,'X5'!$B:$AZ,11,FALSE)),IF($X$1=6,(VLOOKUP(B371,'X6'!$B:$AZ,11,FALSE)),IF($X$1=7,(VLOOKUP(B371,'X7'!$B:$AZ,11,FALSE)),IF($X$1=8,(VLOOKUP(B371,'X8'!$B:$AZ,11,FALSE)),IF($X$1=9,(VLOOKUP(B371,'X9'!$B:$AZ,11,FALSE)),IF($X$1=10,(VLOOKUP(B371,'X10'!$B:$AZ,11,FALSE)),IF($X$1=11,(VLOOKUP(B371,'X11'!$B:$AZ,11,FALSE)),IF($X$1=12,(VLOOKUP(B371,'X12'!$B:$AZ,11,FALSE)),IF($X$1=13,(VLOOKUP(B371,'X13'!$B:$AZ,11,FALSE)),"B"))))))))))))))=TRUE," ",(IF($X$1=1,(VLOOKUP(B371,'X1'!$B:$AZ,11,FALSE)),IF($X$1=2,(VLOOKUP(B371,'X2'!$B:$AZ,11,FALSE)),IF($X$1=3,(VLOOKUP(B371,'X3'!$B:$AZ,11,FALSE)),IF($X$1=4,(VLOOKUP(B371,'X4'!$B:$AZ,11,FALSE)),IF($X$1=5,(VLOOKUP(B371,'X5'!$B:$AZ,11,FALSE)),IF($X$1=6,(VLOOKUP(B371,'X6'!$B:$AZ,11,FALSE)),IF($X$1=7,(VLOOKUP(B371,'X7'!$B:$AZ,11,FALSE)),IF($X$1=8,(VLOOKUP(B371,'X8'!$B:$AZ,11,FALSE)),IF($X$1=9,(VLOOKUP(B371,'X9'!$B:$AZ,11,FALSE)),IF($X$1=10,(VLOOKUP(B371,'X10'!$B:$AZ,11,FALSE)),IF($X$1=11,(VLOOKUP(B371,'X11'!$B:$AZ,11,FALSE)),IF($X$1=12,(VLOOKUP(B371,'X12'!$B:$AZ,11,FALSE)),IF($X$1=13,(VLOOKUP(B371,'X13'!$B:$AZ,11,FALSE)),"B")))))))))))))))</f>
        <v xml:space="preserve"> </v>
      </c>
      <c r="P371" s="184" t="str">
        <f ca="1">IF(ISERROR(IF($X$1=1,(VLOOKUP(B371,'X1'!$B:$AZ,12,FALSE)),IF($X$1=2,(VLOOKUP(B371,'X2'!$B:$AZ,12,FALSE)),IF($X$1=3,(VLOOKUP(B371,'X3'!$B:$AZ,12,FALSE)),IF($X$1=4,(VLOOKUP(B371,'X4'!$B:$AZ,12,FALSE)),IF($X$1=5,(VLOOKUP(B371,'X5'!$B:$AZ,12,FALSE)),IF($X$1=6,(VLOOKUP(B371,'X6'!$B:$AZ,12,FALSE)),IF($X$1=7,(VLOOKUP(B371,'X7'!$B:$AZ,12,FALSE)),IF($X$1=8,(VLOOKUP(B371,'X8'!$B:$AZ,12,FALSE)),IF($X$1=9,(VLOOKUP(B371,'X9'!$B:$AZ,12,FALSE)),IF($X$1=10,(VLOOKUP(B371,'X10'!$B:$AZ,12,FALSE)),IF($X$1=11,(VLOOKUP(B371,'X11'!$B:$AZ,12,FALSE)),IF($X$1=12,(VLOOKUP(B371,'X12'!$B:$AZ,12,FALSE)),IF($X$1=13,(VLOOKUP(B371,'X13'!$B:$AZ,12,FALSE)),"B"))))))))))))))=TRUE," ",(IF($X$1=1,(VLOOKUP(B371,'X1'!$B:$AZ,12,FALSE)),IF($X$1=2,(VLOOKUP(B371,'X2'!$B:$AZ,12,FALSE)),IF($X$1=3,(VLOOKUP(B371,'X3'!$B:$AZ,12,FALSE)),IF($X$1=4,(VLOOKUP(B371,'X4'!$B:$AZ,12,FALSE)),IF($X$1=5,(VLOOKUP(B371,'X5'!$B:$AZ,12,FALSE)),IF($X$1=6,(VLOOKUP(B371,'X6'!$B:$AZ,12,FALSE)),IF($X$1=7,(VLOOKUP(B371,'X7'!$B:$AZ,12,FALSE)),IF($X$1=8,(VLOOKUP(B371,'X8'!$B:$AZ,12,FALSE)),IF($X$1=9,(VLOOKUP(B371,'X9'!$B:$AZ,12,FALSE)),IF($X$1=10,(VLOOKUP(B371,'X10'!$B:$AZ,12,FALSE)),IF($X$1=11,(VLOOKUP(B371,'X11'!$B:$AZ,12,FALSE)),IF($X$1=12,(VLOOKUP(B371,'X12'!$B:$AZ,12,FALSE)),IF($X$1=13,(VLOOKUP(B371,'X13'!$B:$AZ,12,FALSE)),"B")))))))))))))))</f>
        <v xml:space="preserve"> </v>
      </c>
      <c r="Q371" s="185" t="str">
        <f ca="1">IF(ISERROR(IF($X$1=1,(VLOOKUP(B371,'X1'!$B:$AZ,46,FALSE)),IF($X$1=2,(VLOOKUP(B371,'X2'!$B:$AZ,46,FALSE)),IF($X$1=3,(VLOOKUP(B371,'X3'!$B:$AZ,46,FALSE)),IF($X$1=4,(VLOOKUP(B371,'X4'!$B:$AZ,46,FALSE)),IF($X$1=5,(VLOOKUP(B371,'X5'!$B:$AZ,46,FALSE)),IF($X$1=6,(VLOOKUP(B371,'X6'!$B:$AZ,46,FALSE)),IF($X$1=7,(VLOOKUP(B371,'X7'!$B:$AZ,46,FALSE)),IF($X$1=8,(VLOOKUP(B371,'X8'!$B:$AZ,46,FALSE)),IF($X$1=9,(VLOOKUP(B371,'X9'!$B:$AZ,46,FALSE)),IF($X$1=10,(VLOOKUP(B371,'X10'!$B:$AZ,46,FALSE)),IF($X$1=11,(VLOOKUP(B371,'X11'!$B:$AZ,46,FALSE)),IF($X$1=12,(VLOOKUP(B371,'X12'!$B:$AZ,46,FALSE)),IF($X$1=13,(VLOOKUP(B371,'X13'!$B:$AZ,46,FALSE)),"B"))))))))))))))=TRUE," ",(IF($X$1=1,(VLOOKUP(B371,'X1'!$B:$AZ,46,FALSE)),IF($X$1=2,(VLOOKUP(B371,'X2'!$B:$AZ,46,FALSE)),IF($X$1=3,(VLOOKUP(B371,'X3'!$B:$AZ,46,FALSE)),IF($X$1=4,(VLOOKUP(B371,'X4'!$B:$AZ,46,FALSE)),IF($X$1=5,(VLOOKUP(B371,'X5'!$B:$AZ,46,FALSE)),IF($X$1=6,(VLOOKUP(B371,'X6'!$B:$AZ,46,FALSE)),IF($X$1=7,(VLOOKUP(B371,'X7'!$B:$AZ,46,FALSE)),IF($X$1=8,(VLOOKUP(B371,'X8'!$B:$AZ,46,FALSE)),IF($X$1=9,(VLOOKUP(B371,'X9'!$B:$AZ,46,FALSE)),IF($X$1=10,(VLOOKUP(B371,'X10'!$B:$AZ,46,FALSE)),IF($X$1=11,(VLOOKUP(B371,'X11'!$B:$AZ,46,FALSE)),IF($X$1=12,(VLOOKUP(B371,'X12'!$B:$AZ,46,FALSE)),IF($X$1=13,(VLOOKUP(B371,'X13'!$B:$AZ,46,FALSE)),"B")))))))))))))))</f>
        <v xml:space="preserve"> </v>
      </c>
      <c r="R371" s="185" t="str">
        <f ca="1">IF(ISERROR(IF($X$1=1,(VLOOKUP(B371,'X1'!$B:$AZ,15,FALSE)),IF($X$1=2,(VLOOKUP(B371,'X2'!$B:$AZ,15,FALSE)),IF($X$1=3,(VLOOKUP(B371,'X3'!$B:$AZ,15,FALSE)),IF($X$1=4,(VLOOKUP(B371,'X4'!$B:$AZ,15,FALSE)),IF($X$1=5,(VLOOKUP(B371,'X5'!$B:$AZ,15,FALSE)),IF($X$1=6,(VLOOKUP(B371,'X6'!$B:$AZ,15,FALSE)),IF($X$1=7,(VLOOKUP(B371,'X7'!$B:$AZ,15,FALSE)),IF($X$1=8,(VLOOKUP(B371,'X8'!$B:$AZ,15,FALSE)),IF($X$1=9,(VLOOKUP(B371,'X9'!$B:$AZ,15,FALSE)),IF($X$1=10,(VLOOKUP(B371,'X10'!$B:$AZ,15,FALSE)),IF($X$1=11,(VLOOKUP(B371,'X11'!$B:$AZ,15,FALSE)),IF($X$1=12,(VLOOKUP(B371,'X12'!$B:$AZ,15,FALSE)),IF($X$1=13,(VLOOKUP(B371,'X13'!$B:$AZ,15,FALSE)),"B"))))))))))))))=TRUE," ",(IF($X$1=1,(VLOOKUP(B371,'X1'!$B:$AZ,15,FALSE)),IF($X$1=2,(VLOOKUP(B371,'X2'!$B:$AZ,15,FALSE)),IF($X$1=3,(VLOOKUP(B371,'X3'!$B:$AZ,15,FALSE)),IF($X$1=4,(VLOOKUP(B371,'X4'!$B:$AZ,15,FALSE)),IF($X$1=5,(VLOOKUP(B371,'X5'!$B:$AZ,15,FALSE)),IF($X$1=6,(VLOOKUP(B371,'X6'!$B:$AZ,15,FALSE)),IF($X$1=7,(VLOOKUP(B371,'X7'!$B:$AZ,15,FALSE)),IF($X$1=8,(VLOOKUP(B371,'X8'!$B:$AZ,15,FALSE)),IF($X$1=9,(VLOOKUP(B371,'X9'!$B:$AZ,15,FALSE)),IF($X$1=10,(VLOOKUP(B371,'X10'!$B:$AZ,15,FALSE)),IF($X$1=11,(VLOOKUP(B371,'X11'!$B:$AZ,15,FALSE)),IF($X$1=12,(VLOOKUP(B371,'X12'!$B:$AZ,15,FALSE)),IF($X$1=13,(VLOOKUP(B371,'X13'!$B:$AZ,15,FALSE)),"B")))))))))))))))</f>
        <v xml:space="preserve"> </v>
      </c>
      <c r="S371" s="185" t="str">
        <f ca="1">IF(ISERROR(IF((IF($X$1=1,(VLOOKUP(B371,'X1'!$B:$AZ,14,FALSE)),(IF($X$1=2,(VLOOKUP(B371,'X2'!$B:$AZ,14,FALSE)),(IF($X$1=3,(VLOOKUP(B371,'X3'!$B:$AZ,14,FALSE)),(IF($X$1=4,(VLOOKUP(B371,'X4'!$B:$AZ,14,FALSE)),(IF($X$1=5,(VLOOKUP(B371,'X5'!$B:$AZ,14,FALSE)),(IF($X$1=6,(VLOOKUP(B371,'X6'!$B:$AZ,14,FALSE)),(IF($X$1=7,(VLOOKUP(B371,'X7'!$B:$AZ,14,FALSE)),(IF($X$1=8,(VLOOKUP(B371,'X8'!$B:$AZ,14,FALSE)),(IF($X$1=9,(VLOOKUP(B371,'X9'!$B:$AZ,14,FALSE)),(IF($X$1=10,(VLOOKUP(B371,'X10'!$B:$AZ,14,FALSE)),(IF($X$1=11,(VLOOKUP(B371,'X11'!$B:$AZ,14,FALSE)),(IF($X$1=12,(VLOOKUP(B371,'X12'!$B:$AZ,14,FALSE)),(VLOOKUP(B371,'X13'!$B:$AZ,14,FALSE))))))))))))))))))))))))))=$V$1," ",(IF($X$1=1,(VLOOKUP(B371,'X1'!$B:$AZ,14,FALSE)),(IF($X$1=2,(VLOOKUP(B371,'X2'!$B:$AZ,14,FALSE)),(IF($X$1=3,(VLOOKUP(B371,'X3'!$B:$AZ,14,FALSE)),(IF($X$1=4,(VLOOKUP(B371,'X4'!$B:$AZ,14,FALSE)),(IF($X$1=5,(VLOOKUP(B371,'X5'!$B:$AZ,14,FALSE)),(IF($X$1=6,(VLOOKUP(B371,'X6'!$B:$AZ,14,FALSE)),(IF($X$1=7,(VLOOKUP(B371,'X7'!$B:$AZ,14,FALSE)),(IF($X$1=8,(VLOOKUP(B371,'X8'!$B:$AZ,14,FALSE)),(IF($X$1=9,(VLOOKUP(B371,'X9'!$B:$AZ,14,FALSE)),(IF($X$1=10,(VLOOKUP(B371,'X10'!$B:$AZ,14,FALSE)),(IF($X$1=11,(VLOOKUP(B371,'X11'!$B:$AZ,14,FALSE)),(IF($X$1=12,(VLOOKUP(B371,'X12'!$B:$AZ,14,FALSE)),(VLOOKUP(B371,'X13'!$B:$AZ,14,FALSE))))))))))))))))))))))))))))=TRUE," ",(IF((IF($X$1=1,(VLOOKUP(B371,'X1'!$B:$AZ,14,FALSE)),(IF($X$1=2,(VLOOKUP(B371,'X2'!$B:$AZ,14,FALSE)),(IF($X$1=3,(VLOOKUP(B371,'X3'!$B:$AZ,14,FALSE)),(IF($X$1=4,(VLOOKUP(B371,'X4'!$B:$AZ,14,FALSE)),(IF($X$1=5,(VLOOKUP(B371,'X5'!$B:$AZ,14,FALSE)),(IF($X$1=6,(VLOOKUP(B371,'X6'!$B:$AZ,14,FALSE)),(IF($X$1=7,(VLOOKUP(B371,'X7'!$B:$AZ,14,FALSE)),(IF($X$1=8,(VLOOKUP(B371,'X8'!$B:$AZ,14,FALSE)),(IF($X$1=9,(VLOOKUP(B371,'X9'!$B:$AZ,14,FALSE)),(IF($X$1=10,(VLOOKUP(B371,'X10'!$B:$AZ,14,FALSE)),(IF($X$1=11,(VLOOKUP(B371,'X11'!$B:$AZ,14,FALSE)),(IF($X$1=12,(VLOOKUP(B371,'X12'!$B:$AZ,14,FALSE)),(VLOOKUP(B371,'X13'!$B:$AZ,14,FALSE))))))))))))))))))))))))))=$V$1," ",(IF($X$1=1,(VLOOKUP(B371,'X1'!$B:$AZ,14,FALSE)),(IF($X$1=2,(VLOOKUP(B371,'X2'!$B:$AZ,14,FALSE)),(IF($X$1=3,(VLOOKUP(B371,'X3'!$B:$AZ,14,FALSE)),(IF($X$1=4,(VLOOKUP(B371,'X4'!$B:$AZ,14,FALSE)),(IF($X$1=5,(VLOOKUP(B371,'X5'!$B:$AZ,14,FALSE)),(IF($X$1=6,(VLOOKUP(B371,'X6'!$B:$AZ,14,FALSE)),(IF($X$1=7,(VLOOKUP(B371,'X7'!$B:$AZ,14,FALSE)),(IF($X$1=8,(VLOOKUP(B371,'X8'!$B:$AZ,14,FALSE)),(IF($X$1=9,(VLOOKUP(B371,'X9'!$B:$AZ,14,FALSE)),(IF($X$1=10,(VLOOKUP(B371,'X10'!$B:$AZ,14,FALSE)),(IF($X$1=11,(VLOOKUP(B371,'X11'!$B:$AZ,14,FALSE)),(IF($X$1=12,(VLOOKUP(B371,'X12'!$B:$AZ,14,FALSE)),(VLOOKUP(B371,'X13'!$B:$AZ,14,FALSE)))))))))))))))))))))))))))))</f>
        <v xml:space="preserve"> </v>
      </c>
    </row>
    <row r="372" spans="1:19" ht="14.1" customHeight="1" x14ac:dyDescent="0.2">
      <c r="A372" s="156" t="s">
        <v>1058</v>
      </c>
      <c r="B372" s="122" t="str">
        <f>IF(ISERROR(IF($U$16=1,(VLOOKUP(A372,$AC$89:$AH$125,2,FALSE)),IF((IF($X$1=1,'X1'!B331,(IF($X$1=2,'X2'!B331,(IF($X$1=3,'X3'!B331,(IF($X$1=4,'X4'!B331,(IF($X$1=5,'X5'!B331,(IF($X$1=6,'X6'!B331,(IF($X$1=7,'X7'!B331,(IF($X$1=8,'X8'!B331,(IF($X$1=9,'X9'!B331,(IF($X$1=10,'X10'!B331,(IF($X$1=11,'X11'!B331,(IF($X$1=12,'X12'!B331,'X13'!B331))))))))))))))))))))))))="","",(IF($X$1=1,'X1'!B331,(IF($X$1=2,'X2'!B331,(IF($X$1=3,'X3'!B331,(IF($X$1=4,'X4'!B331,(IF($X$1=5,'X5'!B331,(IF($X$1=6,'X6'!B331,(IF($X$1=7,'X7'!B331,(IF($X$1=8,'X8'!B331,(IF($X$1=9,'X9'!B331,(IF($X$1=10,'X10'!B331,(IF($X$1=11,'X11'!B331,(IF($X$1=12,'X12'!B331,'X13'!B331)))))))))))))))))))))))))))=TRUE," ",(IF($U$16=1,(VLOOKUP(A372,$AC$89:$AH$125,2,FALSE)),IF((IF($X$1=1,'X1'!B331,(IF($X$1=2,'X2'!B331,(IF($X$1=3,'X3'!B331,(IF($X$1=4,'X4'!B331,(IF($X$1=5,'X5'!B331,(IF($X$1=6,'X6'!B331,(IF($X$1=7,'X7'!B331,(IF($X$1=8,'X8'!B331,(IF($X$1=9,'X9'!B331,(IF($X$1=10,'X10'!B331,(IF($X$1=11,'X11'!B331,(IF($X$1=12,'X12'!B331,'X13'!B331))))))))))))))))))))))))="","",(IF($X$1=1,'X1'!B331,(IF($X$1=2,'X2'!B331,(IF($X$1=3,'X3'!B331,(IF($X$1=4,'X4'!B331,(IF($X$1=5,'X5'!B331,(IF($X$1=6,'X6'!B331,(IF($X$1=7,'X7'!B331,(IF($X$1=8,'X8'!B331,(IF($X$1=9,'X9'!B331,(IF($X$1=10,'X10'!B331,(IF($X$1=11,'X11'!B331,(IF($X$1=12,'X12'!B331,'X13'!B331))))))))))))))))))))))))))))</f>
        <v/>
      </c>
      <c r="C372" s="181" t="str">
        <f ca="1">IF(ISERROR(IF($X$1=1,(VLOOKUP(B372,'X1'!$B:$AZ,47,FALSE)),IF($X$1=2,(VLOOKUP(B372,'X2'!$B:$AZ,47,FALSE)),IF($X$1=3,(VLOOKUP(B372,'X3'!$B:$AZ,47,FALSE)),IF($X$1=4,(VLOOKUP(B372,'X4'!$B:$AZ,47,FALSE)),IF($X$1=5,(VLOOKUP(B372,'X5'!$B:$AZ,47,FALSE)),IF($X$1=6,(VLOOKUP(B372,'X6'!$B:$AZ,47,FALSE)),IF($X$1=7,(VLOOKUP(B372,'X7'!$B:$AZ,47,FALSE)),IF($X$1=8,(VLOOKUP(B372,'X8'!$B:$AZ,47,FALSE)),IF($X$1=9,(VLOOKUP(B372,'X9'!$B:$AZ,47,FALSE)),IF($X$1=10,(VLOOKUP(B372,'X10'!$B:$AZ,47,FALSE)),IF($X$1=11,(VLOOKUP(B372,'X11'!$B:$AZ,47,FALSE)),IF($X$1=12,(VLOOKUP(B372,'X12'!$B:$AZ,47,FALSE)),IF($X$1=13,(VLOOKUP(B372,'X13'!$B:$AZ,47,FALSE)),"B"))))))))))))))=TRUE," ",(IF($X$1=1,(VLOOKUP(B372,'X1'!$B:$AZ,47,FALSE)),IF($X$1=2,(VLOOKUP(B372,'X2'!$B:$AZ,47,FALSE)),IF($X$1=3,(VLOOKUP(B372,'X3'!$B:$AZ,47,FALSE)),IF($X$1=4,(VLOOKUP(B372,'X4'!$B:$AZ,47,FALSE)),IF($X$1=5,(VLOOKUP(B372,'X5'!$B:$AZ,47,FALSE)),IF($X$1=6,(VLOOKUP(B372,'X6'!$B:$AZ,47,FALSE)),IF($X$1=7,(VLOOKUP(B372,'X7'!$B:$AZ,47,FALSE)),IF($X$1=8,(VLOOKUP(B372,'X8'!$B:$AZ,47,FALSE)),IF($X$1=9,(VLOOKUP(B372,'X9'!$B:$AZ,47,FALSE)),IF($X$1=10,(VLOOKUP(B372,'X10'!$B:$AZ,47,FALSE)),IF($X$1=11,(VLOOKUP(B372,'X11'!$B:$AZ,47,FALSE)),IF($X$1=12,(VLOOKUP(B372,'X12'!$B:$AZ,47,FALSE)),IF($X$1=13,(VLOOKUP(B372,'X13'!$B:$AZ,47,FALSE)),"B")))))))))))))))</f>
        <v xml:space="preserve"> </v>
      </c>
      <c r="D372" s="181" t="str">
        <f ca="1">IF(ISERROR(IF($X$1=1,(VLOOKUP(B372,'X1'!$B:$AP,41,FALSE)),IF($X$1=2,(VLOOKUP(B372,'X2'!$B:$AP,41,FALSE)),IF($X$1=3,(VLOOKUP(B372,'X3'!$B:$AP,41,FALSE)),IF($X$1=4,(VLOOKUP(B372,'X4'!$B:$AP,41,FALSE)),IF($X$1=5,(VLOOKUP(B372,'X5'!$B:$AP,41,FALSE)),IF($X$1=6,(VLOOKUP(B372,'X6'!$B:$AP,41,FALSE)),IF($X$1=7,(VLOOKUP(B372,'X7'!$B:$AP,41,FALSE)),IF($X$1=8,(VLOOKUP(B372,'X8'!$B:$AP,41,FALSE)),IF($X$1=9,(VLOOKUP(B372,'X9'!$B:$AP,41,FALSE)),IF($X$1=10,(VLOOKUP(B372,'X10'!$B:$AP,41,FALSE)),IF($X$1=11,(VLOOKUP(B372,'X11'!$B:$AP,41,FALSE)),IF($X$1=12,(VLOOKUP(B372,'X12'!$B:$AP,41,FALSE)),IF($X$1=13,(VLOOKUP(B372,'X13'!$B:$AP,41,FALSE)),"B"))))))))))))))=TRUE," ",(IF($X$1=1,(VLOOKUP(B372,'X1'!$B:$AP,41,FALSE)),IF($X$1=2,(VLOOKUP(B372,'X2'!$B:$AP,41,FALSE)),IF($X$1=3,(VLOOKUP(B372,'X3'!$B:$AP,41,FALSE)),IF($X$1=4,(VLOOKUP(B372,'X4'!$B:$AP,41,FALSE)),IF($X$1=5,(VLOOKUP(B372,'X5'!$B:$AP,41,FALSE)),IF($X$1=6,(VLOOKUP(B372,'X6'!$B:$AP,41,FALSE)),IF($X$1=7,(VLOOKUP(B372,'X7'!$B:$AP,41,FALSE)),IF($X$1=8,(VLOOKUP(B372,'X8'!$B:$AP,41,FALSE)),IF($X$1=9,(VLOOKUP(B372,'X9'!$B:$AP,41,FALSE)),IF($X$1=10,(VLOOKUP(B372,'X10'!$B:$AP,41,FALSE)),IF($X$1=11,(VLOOKUP(B372,'X11'!$B:$AP,41,FALSE)),IF($X$1=12,(VLOOKUP(B372,'X12'!$B:$AP,41,FALSE)),IF($X$1=13,(VLOOKUP(B372,'X13'!$B:$AP,41,FALSE)),"B")))))))))))))))</f>
        <v xml:space="preserve"> </v>
      </c>
      <c r="E372" s="182" t="str">
        <f ca="1">IF(ISERROR(IF($X$1=1,(VLOOKUP(B372,'X1'!$B:$AP,7,FALSE)),IF($X$1=2,(VLOOKUP(B372,'X2'!$B:$AP,7,FALSE)),IF($X$1=3,(VLOOKUP(B372,'X3'!$B:$AP,7,FALSE)),IF($X$1=4,(VLOOKUP(B372,'X4'!$B:$AP,7,FALSE)),IF($X$1=5,(VLOOKUP(B372,'X5'!$B:$AP,7,FALSE)),IF($X$1=6,(VLOOKUP(B372,'X6'!$B:$AP,7,FALSE)),IF($X$1=7,(VLOOKUP(B372,'X7'!$B:$AP,7,FALSE)),IF($X$1=8,(VLOOKUP(B372,'X8'!$B:$AP,7,FALSE)),IF($X$1=9,(VLOOKUP(B372,'X9'!$B:$AP,7,FALSE)),IF($X$1=10,(VLOOKUP(B372,'X10'!$B:$AP,7,FALSE)),IF($X$1=11,(VLOOKUP(B372,'X11'!$B:$AP,7,FALSE)),IF($X$1=12,(VLOOKUP(B372,'X12'!$B:$AP,7,FALSE)),IF($X$1=13,(VLOOKUP(B372,'X13'!$B:$AP,7,FALSE)),"B"))))))))))))))=TRUE," ",(IF($X$1=1,(VLOOKUP(B372,'X1'!$B:$AP,7,FALSE)),IF($X$1=2,(VLOOKUP(B372,'X2'!$B:$AP,7,FALSE)),IF($X$1=3,(VLOOKUP(B372,'X3'!$B:$AP,7,FALSE)),IF($X$1=4,(VLOOKUP(B372,'X4'!$B:$AP,7,FALSE)),IF($X$1=5,(VLOOKUP(B372,'X5'!$B:$AP,7,FALSE)),IF($X$1=6,(VLOOKUP(B372,'X6'!$B:$AP,7,FALSE)),IF($X$1=7,(VLOOKUP(B372,'X7'!$B:$AP,7,FALSE)),IF($X$1=8,(VLOOKUP(B372,'X8'!$B:$AP,7,FALSE)),IF($X$1=9,(VLOOKUP(B372,'X9'!$B:$AP,7,FALSE)),IF($X$1=10,(VLOOKUP(B372,'X10'!$B:$AP,7,FALSE)),IF($X$1=11,(VLOOKUP(B372,'X11'!$B:$AP,7,FALSE)),IF($X$1=12,(VLOOKUP(B372,'X12'!$B:$AP,7,FALSE)),IF($X$1=13,(VLOOKUP(B372,'X13'!$B:$AP,7,FALSE)),"B")))))))))))))))</f>
        <v xml:space="preserve"> </v>
      </c>
      <c r="F372" s="182" t="str">
        <f ca="1">IF(ISERROR(IF((IF($X$1=1,(VLOOKUP(B372,'X1'!$B:$AO,6,FALSE)),(IF($X$1=2,(VLOOKUP(B372,'X2'!$B:$AO,6,FALSE)),(IF($X$1=3,(VLOOKUP(B372,'X3'!$B:$AO,6,FALSE)),(IF($X$1=4,(VLOOKUP(B372,'X4'!$B:$AO,6,FALSE)),(IF($X$1=5,(VLOOKUP(B372,'X5'!$B:$AO,6,FALSE)),(IF($X$1=6,(VLOOKUP(B372,'X6'!$B:$AO,6,FALSE)),(IF($X$1=7,(VLOOKUP(B372,'X7'!$B:$AO,6,FALSE)),(IF($X$1=8,(VLOOKUP(B372,'X8'!$B:$AO,6,FALSE)),(IF($X$1=9,(VLOOKUP(B372,'X9'!$B:$AO,6,FALSE)),(IF($X$1=10,(VLOOKUP(B372,'X10'!$B:$AO,6,FALSE)),(IF($X$1=11,(VLOOKUP(B372,'X11'!$B:$AO,6,FALSE)),(IF($X$1=12,(VLOOKUP(B372,'X12'!$B:$AO,6,FALSE)),(VLOOKUP(B372,'X13'!$B:$AO,6,FALSE))))))))))))))))))))))))))=$V$1," ",(IF($X$1=1,(VLOOKUP(B372,'X1'!$B:$AO,6,FALSE)),(IF($X$1=2,(VLOOKUP(B372,'X2'!$B:$AO,6,FALSE)),(IF($X$1=3,(VLOOKUP(B372,'X3'!$B:$AO,6,FALSE)),(IF($X$1=4,(VLOOKUP(B372,'X4'!$B:$AO,6,FALSE)),(IF($X$1=5,(VLOOKUP(B372,'X5'!$B:$AO,6,FALSE)),(IF($X$1=6,(VLOOKUP(B372,'X6'!$B:$AO,6,FALSE)),(IF($X$1=7,(VLOOKUP(B372,'X7'!$B:$AO,6,FALSE)),(IF($X$1=8,(VLOOKUP(B372,'X8'!$B:$AO,6,FALSE)),(IF($X$1=9,(VLOOKUP(B372,'X9'!$B:$AO,6,FALSE)),(IF($X$1=10,(VLOOKUP(B372,'X10'!$B:$AO,6,FALSE)),(IF($X$1=11,(VLOOKUP(B372,'X11'!$B:$AO,6,FALSE)),(IF($X$1=12,(VLOOKUP(B372,'X12'!$B:$AO,6,FALSE)),(VLOOKUP(B372,'X13'!$B:$AO,6,FALSE))))))))))))))))))))))))))))=TRUE," ",(IF((IF($X$1=1,(VLOOKUP(B372,'X1'!$B:$AO,6,FALSE)),(IF($X$1=2,(VLOOKUP(B372,'X2'!$B:$AO,6,FALSE)),(IF($X$1=3,(VLOOKUP(B372,'X3'!$B:$AO,6,FALSE)),(IF($X$1=4,(VLOOKUP(B372,'X4'!$B:$AO,6,FALSE)),(IF($X$1=5,(VLOOKUP(B372,'X5'!$B:$AO,6,FALSE)),(IF($X$1=6,(VLOOKUP(B372,'X6'!$B:$AO,6,FALSE)),(IF($X$1=7,(VLOOKUP(B372,'X7'!$B:$AO,6,FALSE)),(IF($X$1=8,(VLOOKUP(B372,'X8'!$B:$AO,6,FALSE)),(IF($X$1=9,(VLOOKUP(B372,'X9'!$B:$AO,6,FALSE)),(IF($X$1=10,(VLOOKUP(B372,'X10'!$B:$AO,6,FALSE)),(IF($X$1=11,(VLOOKUP(B372,'X11'!$B:$AO,6,FALSE)),(IF($X$1=12,(VLOOKUP(B372,'X12'!$B:$AO,6,FALSE)),(VLOOKUP(B372,'X13'!$B:$AO,6,FALSE))))))))))))))))))))))))))=$V$1," ",(IF($X$1=1,(VLOOKUP(B372,'X1'!$B:$AO,6,FALSE)),(IF($X$1=2,(VLOOKUP(B372,'X2'!$B:$AO,6,FALSE)),(IF($X$1=3,(VLOOKUP(B372,'X3'!$B:$AO,6,FALSE)),(IF($X$1=4,(VLOOKUP(B372,'X4'!$B:$AO,6,FALSE)),(IF($X$1=5,(VLOOKUP(B372,'X5'!$B:$AO,6,FALSE)),(IF($X$1=6,(VLOOKUP(B372,'X6'!$B:$AO,6,FALSE)),(IF($X$1=7,(VLOOKUP(B372,'X7'!$B:$AO,6,FALSE)),(IF($X$1=8,(VLOOKUP(B372,'X8'!$B:$AO,6,FALSE)),(IF($X$1=9,(VLOOKUP(B372,'X9'!$B:$AO,6,FALSE)),(IF($X$1=10,(VLOOKUP(B372,'X10'!$B:$AO,6,FALSE)),(IF($X$1=11,(VLOOKUP(B372,'X11'!$B:$AO,6,FALSE)),(IF($X$1=12,(VLOOKUP(B372,'X12'!$B:$AO,6,FALSE)),(VLOOKUP(B372,'X13'!$B:$AO,6,FALSE)))))))))))))))))))))))))))))</f>
        <v xml:space="preserve"> </v>
      </c>
      <c r="G372" s="182" t="str">
        <f ca="1">IF(ISERROR(IF($X$1=1,(VLOOKUP(B372,'X1'!$B:$AZ,44,FALSE)),IF($X$1=2,(VLOOKUP(B372,'X2'!$B:$AZ,44,FALSE)),IF($X$1=3,(VLOOKUP(B372,'X3'!$B:$AZ,44,FALSE)),IF($X$1=4,(VLOOKUP(B372,'X4'!$B:$AZ,44,FALSE)),IF($X$1=5,(VLOOKUP(B372,'X5'!$B:$AZ,44,FALSE)),IF($X$1=6,(VLOOKUP(B372,'X6'!$B:$AZ,44,FALSE)),IF($X$1=7,(VLOOKUP(B372,'X7'!$B:$AZ,44,FALSE)),IF($X$1=8,(VLOOKUP(B372,'X8'!$B:$AZ,44,FALSE)),IF($X$1=9,(VLOOKUP(B372,'X9'!$B:$AZ,44,FALSE)),IF($X$1=10,(VLOOKUP(B372,'X10'!$B:$AZ,44,FALSE)),IF($X$1=11,(VLOOKUP(B372,'X11'!$B:$AZ,44,FALSE)),IF($X$1=12,(VLOOKUP(B372,'X12'!$B:$AZ,44,FALSE)),IF($X$1=13,(VLOOKUP(B372,'X13'!$B:$AZ,44,FALSE)),"B"))))))))))))))=TRUE," ",(IF($X$1=1,(VLOOKUP(B372,'X1'!$B:$AZ,44,FALSE)),IF($X$1=2,(VLOOKUP(B372,'X2'!$B:$AZ,44,FALSE)),IF($X$1=3,(VLOOKUP(B372,'X3'!$B:$AZ,44,FALSE)),IF($X$1=4,(VLOOKUP(B372,'X4'!$B:$AZ,44,FALSE)),IF($X$1=5,(VLOOKUP(B372,'X5'!$B:$AZ,44,FALSE)),IF($X$1=6,(VLOOKUP(B372,'X6'!$B:$AZ,44,FALSE)),IF($X$1=7,(VLOOKUP(B372,'X7'!$B:$AZ,44,FALSE)),IF($X$1=8,(VLOOKUP(B372,'X8'!$B:$AZ,44,FALSE)),IF($X$1=9,(VLOOKUP(B372,'X9'!$B:$AZ,44,FALSE)),IF($X$1=10,(VLOOKUP(B372,'X10'!$B:$AZ,44,FALSE)),IF($X$1=11,(VLOOKUP(B372,'X11'!$B:$AZ,44,FALSE)),IF($X$1=12,(VLOOKUP(B372,'X12'!$B:$AZ,44,FALSE)),IF($X$1=13,(VLOOKUP(B372,'X13'!$B:$AZ,44,FALSE)),"B")))))))))))))))</f>
        <v xml:space="preserve"> </v>
      </c>
      <c r="H372" s="182" t="str">
        <f ca="1">IF(ISERROR(IF($X$1=1,(VLOOKUP(B372,'X1'!$B:$AZ,8,FALSE)),IF($X$1=2,(VLOOKUP(B372,'X2'!$B:$AZ,8,FALSE)),IF($X$1=3,(VLOOKUP(B372,'X3'!$B:$AZ,8,FALSE)),IF($X$1=4,(VLOOKUP(B372,'X4'!$B:$AZ,8,FALSE)),IF($X$1=5,(VLOOKUP(B372,'X5'!$B:$AZ,8,FALSE)),IF($X$1=6,(VLOOKUP(B372,'X6'!$B:$AZ,8,FALSE)),IF($X$1=7,(VLOOKUP(B372,'X7'!$B:$AZ,8,FALSE)),IF($X$1=8,(VLOOKUP(B372,'X8'!$B:$AZ,8,FALSE)),IF($X$1=9,(VLOOKUP(B372,'X9'!$B:$AZ,8,FALSE)),IF($X$1=10,(VLOOKUP(B372,'X10'!$B:$AZ,8,FALSE)),IF($X$1=11,(VLOOKUP(B372,'X11'!$B:$AZ,8,FALSE)),IF($X$1=12,(VLOOKUP(B372,'X12'!$B:$AZ,8,FALSE)),IF($X$1=13,(VLOOKUP(B372,'X13'!$B:$AZ,8,FALSE)),"B"))))))))))))))=TRUE," ",(IF($X$1=1,(VLOOKUP(B372,'X1'!$B:$AZ,8,FALSE)),IF($X$1=2,(VLOOKUP(B372,'X2'!$B:$AZ,8,FALSE)),IF($X$1=3,(VLOOKUP(B372,'X3'!$B:$AZ,8,FALSE)),IF($X$1=4,(VLOOKUP(B372,'X4'!$B:$AZ,8,FALSE)),IF($X$1=5,(VLOOKUP(B372,'X5'!$B:$AZ,8,FALSE)),IF($X$1=6,(VLOOKUP(B372,'X6'!$B:$AZ,8,FALSE)),IF($X$1=7,(VLOOKUP(B372,'X7'!$B:$AZ,8,FALSE)),IF($X$1=8,(VLOOKUP(B372,'X8'!$B:$AZ,8,FALSE)),IF($X$1=9,(VLOOKUP(B372,'X9'!$B:$AZ,8,FALSE)),IF($X$1=10,(VLOOKUP(B372,'X10'!$B:$AZ,8,FALSE)),IF($X$1=11,(VLOOKUP(B372,'X11'!$B:$AZ,8,FALSE)),IF($X$1=12,(VLOOKUP(B372,'X12'!$B:$AZ,8,FALSE)),IF($X$1=13,(VLOOKUP(B372,'X13'!$B:$AZ,8,FALSE)),"B")))))))))))))))</f>
        <v xml:space="preserve"> </v>
      </c>
      <c r="I372" s="183" t="str">
        <f ca="1">IF(ISERROR(IF($X$1=1,(VLOOKUP(B372,'X1'!$B:$AZ,2,FALSE)),IF($X$1=2,(VLOOKUP(B372,'X2'!$B:$AZ,2,FALSE)),IF($X$1=3,(VLOOKUP(B372,'X3'!$B:$AZ,2,FALSE)),IF($X$1=4,(VLOOKUP(B372,'X4'!$B:$AZ,2,FALSE)),IF($X$1=5,(VLOOKUP(B372,'X5'!$B:$AZ,2,FALSE)),IF($X$1=6,(VLOOKUP(B372,'X6'!$B:$AZ,2,FALSE)),IF($X$1=7,(VLOOKUP(B372,'X7'!$B:$AZ,2,FALSE)),IF($X$1=8,(VLOOKUP(B372,'X8'!$B:$AZ,2,FALSE)),IF($X$1=9,(VLOOKUP(B372,'X9'!$B:$AZ,2,FALSE)),IF($X$1=10,(VLOOKUP(B372,'X10'!$B:$AZ,2,FALSE)),IF($X$1=11,(VLOOKUP(B372,'X11'!$B:$AZ,2,FALSE)),IF($X$1=12,(VLOOKUP(B372,'X12'!$B:$AZ,2,FALSE)),IF($X$1=13,(VLOOKUP(B372,'X13'!$B:$AZ,2,FALSE)),"B"))))))))))))))=TRUE," ",(IF($X$1=1,(VLOOKUP(B372,'X1'!$B:$AZ,2,FALSE)),IF($X$1=2,(VLOOKUP(B372,'X2'!$B:$AZ,2,FALSE)),IF($X$1=3,(VLOOKUP(B372,'X3'!$B:$AZ,2,FALSE)),IF($X$1=4,(VLOOKUP(B372,'X4'!$B:$AZ,2,FALSE)),IF($X$1=5,(VLOOKUP(B372,'X5'!$B:$AZ,2,FALSE)),IF($X$1=6,(VLOOKUP(B372,'X6'!$B:$AZ,2,FALSE)),IF($X$1=7,(VLOOKUP(B372,'X7'!$B:$AZ,2,FALSE)),IF($X$1=8,(VLOOKUP(B372,'X8'!$B:$AZ,2,FALSE)),IF($X$1=9,(VLOOKUP(B372,'X9'!$B:$AZ,2,FALSE)),IF($X$1=10,(VLOOKUP(B372,'X10'!$B:$AZ,2,FALSE)),IF($X$1=11,(VLOOKUP(B372,'X11'!$B:$AZ,2,FALSE)),IF($X$1=12,(VLOOKUP(B372,'X12'!$B:$AZ,2,FALSE)),IF($X$1=13,(VLOOKUP(B372,'X13'!$B:$AZ,2,FALSE)),"B")))))))))))))))</f>
        <v xml:space="preserve"> </v>
      </c>
      <c r="J372" s="183" t="str">
        <f ca="1">IF(ISERROR(IF($X$1=1,(VLOOKUP(B372,'X1'!$B:$AZ,3,FALSE)),IF($X$1=2,(VLOOKUP(B372,'X2'!$B:$AZ,3,FALSE)),IF($X$1=3,(VLOOKUP(B372,'X3'!$B:$AZ,3,FALSE)),IF($X$1=4,(VLOOKUP(B372,'X4'!$B:$AZ,3,FALSE)),IF($X$1=5,(VLOOKUP(B372,'X5'!$B:$AZ,3,FALSE)),IF($X$1=6,(VLOOKUP(B372,'X6'!$B:$AZ,3,FALSE)),IF($X$1=7,(VLOOKUP(B372,'X7'!$B:$AZ,3,FALSE)),IF($X$1=8,(VLOOKUP(B372,'X8'!$B:$AZ,3,FALSE)),IF($X$1=9,(VLOOKUP(B372,'X9'!$B:$AZ,3,FALSE)),IF($X$1=10,(VLOOKUP(B372,'X10'!$B:$AZ,3,FALSE)),IF($X$1=11,(VLOOKUP(B372,'X11'!$B:$AZ,3,FALSE)),IF($X$1=12,(VLOOKUP(B372,'X12'!$B:$AZ,3,FALSE)),IF($X$1=13,(VLOOKUP(B372,'X13'!$B:$AZ,3,FALSE)),"B"))))))))))))))=TRUE," ",(IF($X$1=1,(VLOOKUP(B372,'X1'!$B:$AZ,3,FALSE)),IF($X$1=2,(VLOOKUP(B372,'X2'!$B:$AZ,3,FALSE)),IF($X$1=3,(VLOOKUP(B372,'X3'!$B:$AZ,3,FALSE)),IF($X$1=4,(VLOOKUP(B372,'X4'!$B:$AZ,3,FALSE)),IF($X$1=5,(VLOOKUP(B372,'X5'!$B:$AZ,3,FALSE)),IF($X$1=6,(VLOOKUP(B372,'X6'!$B:$AZ,3,FALSE)),IF($X$1=7,(VLOOKUP(B372,'X7'!$B:$AZ,3,FALSE)),IF($X$1=8,(VLOOKUP(B372,'X8'!$B:$AZ,3,FALSE)),IF($X$1=9,(VLOOKUP(B372,'X9'!$B:$AZ,3,FALSE)),IF($X$1=10,(VLOOKUP(B372,'X10'!$B:$AZ,3,FALSE)),IF($X$1=11,(VLOOKUP(B372,'X11'!$B:$AZ,3,FALSE)),IF($X$1=12,(VLOOKUP(B372,'X12'!$B:$AZ,3,FALSE)),IF($X$1=13,(VLOOKUP(B372,'X13'!$B:$AZ,3,FALSE)),"B")))))))))))))))</f>
        <v xml:space="preserve"> </v>
      </c>
      <c r="K372" s="183" t="str">
        <f ca="1">IF(ISERROR(IF($X$1=1,(VLOOKUP(B372,'X1'!$B:$AZ,5,FALSE)),IF($X$1=2,(VLOOKUP(B372,'X2'!$B:$AZ,5,FALSE)),IF($X$1=3,(VLOOKUP(B372,'X3'!$B:$AZ,5,FALSE)),IF($X$1=4,(VLOOKUP(B372,'X4'!$B:$AZ,5,FALSE)),IF($X$1=5,(VLOOKUP(B372,'X5'!$B:$AZ,5,FALSE)),IF($X$1=6,(VLOOKUP(B372,'X6'!$B:$AZ,5,FALSE)),IF($X$1=7,(VLOOKUP(B372,'X7'!$B:$AZ,5,FALSE)),IF($X$1=8,(VLOOKUP(B372,'X8'!$B:$AZ,5,FALSE)),IF($X$1=9,(VLOOKUP(B372,'X9'!$B:$AZ,5,FALSE)),IF($X$1=10,(VLOOKUP(B372,'X10'!$B:$AZ,5,FALSE)),IF($X$1=11,(VLOOKUP(B372,'X11'!$B:$AZ,5,FALSE)),IF($X$1=12,(VLOOKUP(B372,'X12'!$B:$AZ,5,FALSE)),IF($X$1=13,(VLOOKUP(B372,'X13'!$B:$AZ,5,FALSE)),"B"))))))))))))))=TRUE," ",(IF($X$1=1,(VLOOKUP(B372,'X1'!$B:$AZ,5,FALSE)),IF($X$1=2,(VLOOKUP(B372,'X2'!$B:$AZ,5,FALSE)),IF($X$1=3,(VLOOKUP(B372,'X3'!$B:$AZ,5,FALSE)),IF($X$1=4,(VLOOKUP(B372,'X4'!$B:$AZ,5,FALSE)),IF($X$1=5,(VLOOKUP(B372,'X5'!$B:$AZ,5,FALSE)),IF($X$1=6,(VLOOKUP(B372,'X6'!$B:$AZ,5,FALSE)),IF($X$1=7,(VLOOKUP(B372,'X7'!$B:$AZ,5,FALSE)),IF($X$1=8,(VLOOKUP(B372,'X8'!$B:$AZ,5,FALSE)),IF($X$1=9,(VLOOKUP(B372,'X9'!$B:$AZ,5,FALSE)),IF($X$1=10,(VLOOKUP(B372,'X10'!$B:$AZ,5,FALSE)),IF($X$1=11,(VLOOKUP(B372,'X11'!$B:$AZ,5,FALSE)),IF($X$1=12,(VLOOKUP(B372,'X12'!$B:$AZ,5,FALSE)),IF($X$1=13,(VLOOKUP(B372,'X13'!$B:$AZ,5,FALSE)),"B")))))))))))))))</f>
        <v xml:space="preserve"> </v>
      </c>
      <c r="L372" s="184" t="str">
        <f ca="1">IF(ISERROR(IF($X$1=1,(VLOOKUP(B372,'X1'!$B:$AZ,9,FALSE)),IF($X$1=2,(VLOOKUP(B372,'X2'!$B:$AZ,9,FALSE)),IF($X$1=3,(VLOOKUP(B372,'X3'!$B:$AZ,9,FALSE)),IF($X$1=4,(VLOOKUP(B372,'X4'!$B:$AZ,9,FALSE)),IF($X$1=5,(VLOOKUP(B372,'X5'!$B:$AZ,9,FALSE)),IF($X$1=6,(VLOOKUP(B372,'X6'!$B:$AZ,9,FALSE)),IF($X$1=7,(VLOOKUP(B372,'X7'!$B:$AZ,9,FALSE)),IF($X$1=8,(VLOOKUP(B372,'X8'!$B:$AZ,9,FALSE)),IF($X$1=9,(VLOOKUP(B372,'X9'!$B:$AZ,9,FALSE)),IF($X$1=10,(VLOOKUP(B372,'X10'!$B:$AZ,9,FALSE)),IF($X$1=11,(VLOOKUP(B372,'X11'!$B:$AZ,9,FALSE)),IF($X$1=12,(VLOOKUP(B372,'X12'!$B:$AZ,9,FALSE)),IF($X$1=13,(VLOOKUP(B372,'X13'!$B:$AZ,9,FALSE)),"B"))))))))))))))=TRUE," ",(IF($X$1=1,(VLOOKUP(B372,'X1'!$B:$AZ,9,FALSE)),IF($X$1=2,(VLOOKUP(B372,'X2'!$B:$AZ,9,FALSE)),IF($X$1=3,(VLOOKUP(B372,'X3'!$B:$AZ,9,FALSE)),IF($X$1=4,(VLOOKUP(B372,'X4'!$B:$AZ,9,FALSE)),IF($X$1=5,(VLOOKUP(B372,'X5'!$B:$AZ,9,FALSE)),IF($X$1=6,(VLOOKUP(B372,'X6'!$B:$AZ,9,FALSE)),IF($X$1=7,(VLOOKUP(B372,'X7'!$B:$AZ,9,FALSE)),IF($X$1=8,(VLOOKUP(B372,'X8'!$B:$AZ,9,FALSE)),IF($X$1=9,(VLOOKUP(B372,'X9'!$B:$AZ,9,FALSE)),IF($X$1=10,(VLOOKUP(B372,'X10'!$B:$AZ,9,FALSE)),IF($X$1=11,(VLOOKUP(B372,'X11'!$B:$AZ,9,FALSE)),IF($X$1=12,(VLOOKUP(B372,'X12'!$B:$AZ,9,FALSE)),IF($X$1=13,(VLOOKUP(B372,'X13'!$B:$AZ,9,FALSE)),"B")))))))))))))))</f>
        <v xml:space="preserve"> </v>
      </c>
      <c r="M372" s="184" t="str">
        <f ca="1">IF(ISERROR(IF($X$1=1,(VLOOKUP(B372,'X1'!$B:$AZ,10,FALSE)),IF($X$1=2,(VLOOKUP(B372,'X2'!$B:$AZ,10,FALSE)),IF($X$1=3,(VLOOKUP(B372,'X3'!$B:$AZ,10,FALSE)),IF($X$1=4,(VLOOKUP(B372,'X4'!$B:$AZ,10,FALSE)),IF($X$1=5,(VLOOKUP(B372,'X5'!$B:$AZ,10,FALSE)),IF($X$1=6,(VLOOKUP(B372,'X6'!$B:$AZ,10,FALSE)),IF($X$1=7,(VLOOKUP(B372,'X7'!$B:$AZ,10,FALSE)),IF($X$1=8,(VLOOKUP(B372,'X8'!$B:$AZ,10,FALSE)),IF($X$1=9,(VLOOKUP(B372,'X9'!$B:$AZ,10,FALSE)),IF($X$1=10,(VLOOKUP(B372,'X10'!$B:$AZ,10,FALSE)),IF($X$1=11,(VLOOKUP(B372,'X11'!$B:$AZ,10,FALSE)),IF($X$1=12,(VLOOKUP(B372,'X12'!$B:$AZ,10,FALSE)),IF($X$1=13,(VLOOKUP(B372,'X13'!$B:$AZ,10,FALSE)),"B"))))))))))))))=TRUE," ",(IF($X$1=1,(VLOOKUP(B372,'X1'!$B:$AZ,10,FALSE)),IF($X$1=2,(VLOOKUP(B372,'X2'!$B:$AZ,10,FALSE)),IF($X$1=3,(VLOOKUP(B372,'X3'!$B:$AZ,10,FALSE)),IF($X$1=4,(VLOOKUP(B372,'X4'!$B:$AZ,10,FALSE)),IF($X$1=5,(VLOOKUP(B372,'X5'!$B:$AZ,10,FALSE)),IF($X$1=6,(VLOOKUP(B372,'X6'!$B:$AZ,10,FALSE)),IF($X$1=7,(VLOOKUP(B372,'X7'!$B:$AZ,10,FALSE)),IF($X$1=8,(VLOOKUP(B372,'X8'!$B:$AZ,10,FALSE)),IF($X$1=9,(VLOOKUP(B372,'X9'!$B:$AZ,10,FALSE)),IF($X$1=10,(VLOOKUP(B372,'X10'!$B:$AZ,10,FALSE)),IF($X$1=11,(VLOOKUP(B372,'X11'!$B:$AZ,10,FALSE)),IF($X$1=12,(VLOOKUP(B372,'X12'!$B:$AZ,10,FALSE)),IF($X$1=13,(VLOOKUP(B372,'X13'!$B:$AZ,10,FALSE)),"B")))))))))))))))</f>
        <v xml:space="preserve"> </v>
      </c>
      <c r="N372" s="185" t="str">
        <f ca="1">IF(ISERROR(IF($X$1=1,(VLOOKUP(B372,'X1'!$B:$AZ,45,FALSE)),IF($X$1=2,(VLOOKUP(B372,'X2'!$B:$AZ,45,FALSE)),IF($X$1=3,(VLOOKUP(B372,'X3'!$B:$AZ,45,FALSE)),IF($X$1=4,(VLOOKUP(B372,'X4'!$B:$AZ,45,FALSE)),IF($X$1=5,(VLOOKUP(B372,'X5'!$B:$AZ,45,FALSE)),IF($X$1=6,(VLOOKUP(B372,'X6'!$B:$AZ,45,FALSE)),IF($X$1=7,(VLOOKUP(B372,'X7'!$B:$AZ,45,FALSE)),IF($X$1=8,(VLOOKUP(B372,'X8'!$B:$AZ,45,FALSE)),IF($X$1=9,(VLOOKUP(B372,'X9'!$B:$AZ,45,FALSE)),IF($X$1=10,(VLOOKUP(B372,'X10'!$B:$AZ,45,FALSE)),IF($X$1=11,(VLOOKUP(B372,'X11'!$B:$AZ,45,FALSE)),IF($X$1=12,(VLOOKUP(B372,'X12'!$B:$AZ,45,FALSE)),IF($X$1=13,(VLOOKUP(B372,'X13'!$B:$AZ,45,FALSE)),"B"))))))))))))))=TRUE," ",(IF($X$1=1,(VLOOKUP(B372,'X1'!$B:$AZ,45,FALSE)),IF($X$1=2,(VLOOKUP(B372,'X2'!$B:$AZ,45,FALSE)),IF($X$1=3,(VLOOKUP(B372,'X3'!$B:$AZ,45,FALSE)),IF($X$1=4,(VLOOKUP(B372,'X4'!$B:$AZ,45,FALSE)),IF($X$1=5,(VLOOKUP(B372,'X5'!$B:$AZ,45,FALSE)),IF($X$1=6,(VLOOKUP(B372,'X6'!$B:$AZ,45,FALSE)),IF($X$1=7,(VLOOKUP(B372,'X7'!$B:$AZ,45,FALSE)),IF($X$1=8,(VLOOKUP(B372,'X8'!$B:$AZ,45,FALSE)),IF($X$1=9,(VLOOKUP(B372,'X9'!$B:$AZ,45,FALSE)),IF($X$1=10,(VLOOKUP(B372,'X10'!$B:$AZ,45,FALSE)),IF($X$1=11,(VLOOKUP(B372,'X11'!$B:$AZ,45,FALSE)),IF($X$1=12,(VLOOKUP(B372,'X12'!$B:$AZ,45,FALSE)),IF($X$1=13,(VLOOKUP(B372,'X13'!$B:$AZ,45,FALSE)),"B")))))))))))))))</f>
        <v xml:space="preserve"> </v>
      </c>
      <c r="O372" s="184" t="str">
        <f ca="1">IF(ISERROR(IF($X$1=1,(VLOOKUP(B372,'X1'!$B:$AZ,11,FALSE)),IF($X$1=2,(VLOOKUP(B372,'X2'!$B:$AZ,11,FALSE)),IF($X$1=3,(VLOOKUP(B372,'X3'!$B:$AZ,11,FALSE)),IF($X$1=4,(VLOOKUP(B372,'X4'!$B:$AZ,11,FALSE)),IF($X$1=5,(VLOOKUP(B372,'X5'!$B:$AZ,11,FALSE)),IF($X$1=6,(VLOOKUP(B372,'X6'!$B:$AZ,11,FALSE)),IF($X$1=7,(VLOOKUP(B372,'X7'!$B:$AZ,11,FALSE)),IF($X$1=8,(VLOOKUP(B372,'X8'!$B:$AZ,11,FALSE)),IF($X$1=9,(VLOOKUP(B372,'X9'!$B:$AZ,11,FALSE)),IF($X$1=10,(VLOOKUP(B372,'X10'!$B:$AZ,11,FALSE)),IF($X$1=11,(VLOOKUP(B372,'X11'!$B:$AZ,11,FALSE)),IF($X$1=12,(VLOOKUP(B372,'X12'!$B:$AZ,11,FALSE)),IF($X$1=13,(VLOOKUP(B372,'X13'!$B:$AZ,11,FALSE)),"B"))))))))))))))=TRUE," ",(IF($X$1=1,(VLOOKUP(B372,'X1'!$B:$AZ,11,FALSE)),IF($X$1=2,(VLOOKUP(B372,'X2'!$B:$AZ,11,FALSE)),IF($X$1=3,(VLOOKUP(B372,'X3'!$B:$AZ,11,FALSE)),IF($X$1=4,(VLOOKUP(B372,'X4'!$B:$AZ,11,FALSE)),IF($X$1=5,(VLOOKUP(B372,'X5'!$B:$AZ,11,FALSE)),IF($X$1=6,(VLOOKUP(B372,'X6'!$B:$AZ,11,FALSE)),IF($X$1=7,(VLOOKUP(B372,'X7'!$B:$AZ,11,FALSE)),IF($X$1=8,(VLOOKUP(B372,'X8'!$B:$AZ,11,FALSE)),IF($X$1=9,(VLOOKUP(B372,'X9'!$B:$AZ,11,FALSE)),IF($X$1=10,(VLOOKUP(B372,'X10'!$B:$AZ,11,FALSE)),IF($X$1=11,(VLOOKUP(B372,'X11'!$B:$AZ,11,FALSE)),IF($X$1=12,(VLOOKUP(B372,'X12'!$B:$AZ,11,FALSE)),IF($X$1=13,(VLOOKUP(B372,'X13'!$B:$AZ,11,FALSE)),"B")))))))))))))))</f>
        <v xml:space="preserve"> </v>
      </c>
      <c r="P372" s="184" t="str">
        <f ca="1">IF(ISERROR(IF($X$1=1,(VLOOKUP(B372,'X1'!$B:$AZ,12,FALSE)),IF($X$1=2,(VLOOKUP(B372,'X2'!$B:$AZ,12,FALSE)),IF($X$1=3,(VLOOKUP(B372,'X3'!$B:$AZ,12,FALSE)),IF($X$1=4,(VLOOKUP(B372,'X4'!$B:$AZ,12,FALSE)),IF($X$1=5,(VLOOKUP(B372,'X5'!$B:$AZ,12,FALSE)),IF($X$1=6,(VLOOKUP(B372,'X6'!$B:$AZ,12,FALSE)),IF($X$1=7,(VLOOKUP(B372,'X7'!$B:$AZ,12,FALSE)),IF($X$1=8,(VLOOKUP(B372,'X8'!$B:$AZ,12,FALSE)),IF($X$1=9,(VLOOKUP(B372,'X9'!$B:$AZ,12,FALSE)),IF($X$1=10,(VLOOKUP(B372,'X10'!$B:$AZ,12,FALSE)),IF($X$1=11,(VLOOKUP(B372,'X11'!$B:$AZ,12,FALSE)),IF($X$1=12,(VLOOKUP(B372,'X12'!$B:$AZ,12,FALSE)),IF($X$1=13,(VLOOKUP(B372,'X13'!$B:$AZ,12,FALSE)),"B"))))))))))))))=TRUE," ",(IF($X$1=1,(VLOOKUP(B372,'X1'!$B:$AZ,12,FALSE)),IF($X$1=2,(VLOOKUP(B372,'X2'!$B:$AZ,12,FALSE)),IF($X$1=3,(VLOOKUP(B372,'X3'!$B:$AZ,12,FALSE)),IF($X$1=4,(VLOOKUP(B372,'X4'!$B:$AZ,12,FALSE)),IF($X$1=5,(VLOOKUP(B372,'X5'!$B:$AZ,12,FALSE)),IF($X$1=6,(VLOOKUP(B372,'X6'!$B:$AZ,12,FALSE)),IF($X$1=7,(VLOOKUP(B372,'X7'!$B:$AZ,12,FALSE)),IF($X$1=8,(VLOOKUP(B372,'X8'!$B:$AZ,12,FALSE)),IF($X$1=9,(VLOOKUP(B372,'X9'!$B:$AZ,12,FALSE)),IF($X$1=10,(VLOOKUP(B372,'X10'!$B:$AZ,12,FALSE)),IF($X$1=11,(VLOOKUP(B372,'X11'!$B:$AZ,12,FALSE)),IF($X$1=12,(VLOOKUP(B372,'X12'!$B:$AZ,12,FALSE)),IF($X$1=13,(VLOOKUP(B372,'X13'!$B:$AZ,12,FALSE)),"B")))))))))))))))</f>
        <v xml:space="preserve"> </v>
      </c>
      <c r="Q372" s="185" t="str">
        <f ca="1">IF(ISERROR(IF($X$1=1,(VLOOKUP(B372,'X1'!$B:$AZ,46,FALSE)),IF($X$1=2,(VLOOKUP(B372,'X2'!$B:$AZ,46,FALSE)),IF($X$1=3,(VLOOKUP(B372,'X3'!$B:$AZ,46,FALSE)),IF($X$1=4,(VLOOKUP(B372,'X4'!$B:$AZ,46,FALSE)),IF($X$1=5,(VLOOKUP(B372,'X5'!$B:$AZ,46,FALSE)),IF($X$1=6,(VLOOKUP(B372,'X6'!$B:$AZ,46,FALSE)),IF($X$1=7,(VLOOKUP(B372,'X7'!$B:$AZ,46,FALSE)),IF($X$1=8,(VLOOKUP(B372,'X8'!$B:$AZ,46,FALSE)),IF($X$1=9,(VLOOKUP(B372,'X9'!$B:$AZ,46,FALSE)),IF($X$1=10,(VLOOKUP(B372,'X10'!$B:$AZ,46,FALSE)),IF($X$1=11,(VLOOKUP(B372,'X11'!$B:$AZ,46,FALSE)),IF($X$1=12,(VLOOKUP(B372,'X12'!$B:$AZ,46,FALSE)),IF($X$1=13,(VLOOKUP(B372,'X13'!$B:$AZ,46,FALSE)),"B"))))))))))))))=TRUE," ",(IF($X$1=1,(VLOOKUP(B372,'X1'!$B:$AZ,46,FALSE)),IF($X$1=2,(VLOOKUP(B372,'X2'!$B:$AZ,46,FALSE)),IF($X$1=3,(VLOOKUP(B372,'X3'!$B:$AZ,46,FALSE)),IF($X$1=4,(VLOOKUP(B372,'X4'!$B:$AZ,46,FALSE)),IF($X$1=5,(VLOOKUP(B372,'X5'!$B:$AZ,46,FALSE)),IF($X$1=6,(VLOOKUP(B372,'X6'!$B:$AZ,46,FALSE)),IF($X$1=7,(VLOOKUP(B372,'X7'!$B:$AZ,46,FALSE)),IF($X$1=8,(VLOOKUP(B372,'X8'!$B:$AZ,46,FALSE)),IF($X$1=9,(VLOOKUP(B372,'X9'!$B:$AZ,46,FALSE)),IF($X$1=10,(VLOOKUP(B372,'X10'!$B:$AZ,46,FALSE)),IF($X$1=11,(VLOOKUP(B372,'X11'!$B:$AZ,46,FALSE)),IF($X$1=12,(VLOOKUP(B372,'X12'!$B:$AZ,46,FALSE)),IF($X$1=13,(VLOOKUP(B372,'X13'!$B:$AZ,46,FALSE)),"B")))))))))))))))</f>
        <v xml:space="preserve"> </v>
      </c>
      <c r="R372" s="185" t="str">
        <f ca="1">IF(ISERROR(IF($X$1=1,(VLOOKUP(B372,'X1'!$B:$AZ,15,FALSE)),IF($X$1=2,(VLOOKUP(B372,'X2'!$B:$AZ,15,FALSE)),IF($X$1=3,(VLOOKUP(B372,'X3'!$B:$AZ,15,FALSE)),IF($X$1=4,(VLOOKUP(B372,'X4'!$B:$AZ,15,FALSE)),IF($X$1=5,(VLOOKUP(B372,'X5'!$B:$AZ,15,FALSE)),IF($X$1=6,(VLOOKUP(B372,'X6'!$B:$AZ,15,FALSE)),IF($X$1=7,(VLOOKUP(B372,'X7'!$B:$AZ,15,FALSE)),IF($X$1=8,(VLOOKUP(B372,'X8'!$B:$AZ,15,FALSE)),IF($X$1=9,(VLOOKUP(B372,'X9'!$B:$AZ,15,FALSE)),IF($X$1=10,(VLOOKUP(B372,'X10'!$B:$AZ,15,FALSE)),IF($X$1=11,(VLOOKUP(B372,'X11'!$B:$AZ,15,FALSE)),IF($X$1=12,(VLOOKUP(B372,'X12'!$B:$AZ,15,FALSE)),IF($X$1=13,(VLOOKUP(B372,'X13'!$B:$AZ,15,FALSE)),"B"))))))))))))))=TRUE," ",(IF($X$1=1,(VLOOKUP(B372,'X1'!$B:$AZ,15,FALSE)),IF($X$1=2,(VLOOKUP(B372,'X2'!$B:$AZ,15,FALSE)),IF($X$1=3,(VLOOKUP(B372,'X3'!$B:$AZ,15,FALSE)),IF($X$1=4,(VLOOKUP(B372,'X4'!$B:$AZ,15,FALSE)),IF($X$1=5,(VLOOKUP(B372,'X5'!$B:$AZ,15,FALSE)),IF($X$1=6,(VLOOKUP(B372,'X6'!$B:$AZ,15,FALSE)),IF($X$1=7,(VLOOKUP(B372,'X7'!$B:$AZ,15,FALSE)),IF($X$1=8,(VLOOKUP(B372,'X8'!$B:$AZ,15,FALSE)),IF($X$1=9,(VLOOKUP(B372,'X9'!$B:$AZ,15,FALSE)),IF($X$1=10,(VLOOKUP(B372,'X10'!$B:$AZ,15,FALSE)),IF($X$1=11,(VLOOKUP(B372,'X11'!$B:$AZ,15,FALSE)),IF($X$1=12,(VLOOKUP(B372,'X12'!$B:$AZ,15,FALSE)),IF($X$1=13,(VLOOKUP(B372,'X13'!$B:$AZ,15,FALSE)),"B")))))))))))))))</f>
        <v xml:space="preserve"> </v>
      </c>
      <c r="S372" s="185" t="str">
        <f ca="1">IF(ISERROR(IF((IF($X$1=1,(VLOOKUP(B372,'X1'!$B:$AZ,14,FALSE)),(IF($X$1=2,(VLOOKUP(B372,'X2'!$B:$AZ,14,FALSE)),(IF($X$1=3,(VLOOKUP(B372,'X3'!$B:$AZ,14,FALSE)),(IF($X$1=4,(VLOOKUP(B372,'X4'!$B:$AZ,14,FALSE)),(IF($X$1=5,(VLOOKUP(B372,'X5'!$B:$AZ,14,FALSE)),(IF($X$1=6,(VLOOKUP(B372,'X6'!$B:$AZ,14,FALSE)),(IF($X$1=7,(VLOOKUP(B372,'X7'!$B:$AZ,14,FALSE)),(IF($X$1=8,(VLOOKUP(B372,'X8'!$B:$AZ,14,FALSE)),(IF($X$1=9,(VLOOKUP(B372,'X9'!$B:$AZ,14,FALSE)),(IF($X$1=10,(VLOOKUP(B372,'X10'!$B:$AZ,14,FALSE)),(IF($X$1=11,(VLOOKUP(B372,'X11'!$B:$AZ,14,FALSE)),(IF($X$1=12,(VLOOKUP(B372,'X12'!$B:$AZ,14,FALSE)),(VLOOKUP(B372,'X13'!$B:$AZ,14,FALSE))))))))))))))))))))))))))=$V$1," ",(IF($X$1=1,(VLOOKUP(B372,'X1'!$B:$AZ,14,FALSE)),(IF($X$1=2,(VLOOKUP(B372,'X2'!$B:$AZ,14,FALSE)),(IF($X$1=3,(VLOOKUP(B372,'X3'!$B:$AZ,14,FALSE)),(IF($X$1=4,(VLOOKUP(B372,'X4'!$B:$AZ,14,FALSE)),(IF($X$1=5,(VLOOKUP(B372,'X5'!$B:$AZ,14,FALSE)),(IF($X$1=6,(VLOOKUP(B372,'X6'!$B:$AZ,14,FALSE)),(IF($X$1=7,(VLOOKUP(B372,'X7'!$B:$AZ,14,FALSE)),(IF($X$1=8,(VLOOKUP(B372,'X8'!$B:$AZ,14,FALSE)),(IF($X$1=9,(VLOOKUP(B372,'X9'!$B:$AZ,14,FALSE)),(IF($X$1=10,(VLOOKUP(B372,'X10'!$B:$AZ,14,FALSE)),(IF($X$1=11,(VLOOKUP(B372,'X11'!$B:$AZ,14,FALSE)),(IF($X$1=12,(VLOOKUP(B372,'X12'!$B:$AZ,14,FALSE)),(VLOOKUP(B372,'X13'!$B:$AZ,14,FALSE))))))))))))))))))))))))))))=TRUE," ",(IF((IF($X$1=1,(VLOOKUP(B372,'X1'!$B:$AZ,14,FALSE)),(IF($X$1=2,(VLOOKUP(B372,'X2'!$B:$AZ,14,FALSE)),(IF($X$1=3,(VLOOKUP(B372,'X3'!$B:$AZ,14,FALSE)),(IF($X$1=4,(VLOOKUP(B372,'X4'!$B:$AZ,14,FALSE)),(IF($X$1=5,(VLOOKUP(B372,'X5'!$B:$AZ,14,FALSE)),(IF($X$1=6,(VLOOKUP(B372,'X6'!$B:$AZ,14,FALSE)),(IF($X$1=7,(VLOOKUP(B372,'X7'!$B:$AZ,14,FALSE)),(IF($X$1=8,(VLOOKUP(B372,'X8'!$B:$AZ,14,FALSE)),(IF($X$1=9,(VLOOKUP(B372,'X9'!$B:$AZ,14,FALSE)),(IF($X$1=10,(VLOOKUP(B372,'X10'!$B:$AZ,14,FALSE)),(IF($X$1=11,(VLOOKUP(B372,'X11'!$B:$AZ,14,FALSE)),(IF($X$1=12,(VLOOKUP(B372,'X12'!$B:$AZ,14,FALSE)),(VLOOKUP(B372,'X13'!$B:$AZ,14,FALSE))))))))))))))))))))))))))=$V$1," ",(IF($X$1=1,(VLOOKUP(B372,'X1'!$B:$AZ,14,FALSE)),(IF($X$1=2,(VLOOKUP(B372,'X2'!$B:$AZ,14,FALSE)),(IF($X$1=3,(VLOOKUP(B372,'X3'!$B:$AZ,14,FALSE)),(IF($X$1=4,(VLOOKUP(B372,'X4'!$B:$AZ,14,FALSE)),(IF($X$1=5,(VLOOKUP(B372,'X5'!$B:$AZ,14,FALSE)),(IF($X$1=6,(VLOOKUP(B372,'X6'!$B:$AZ,14,FALSE)),(IF($X$1=7,(VLOOKUP(B372,'X7'!$B:$AZ,14,FALSE)),(IF($X$1=8,(VLOOKUP(B372,'X8'!$B:$AZ,14,FALSE)),(IF($X$1=9,(VLOOKUP(B372,'X9'!$B:$AZ,14,FALSE)),(IF($X$1=10,(VLOOKUP(B372,'X10'!$B:$AZ,14,FALSE)),(IF($X$1=11,(VLOOKUP(B372,'X11'!$B:$AZ,14,FALSE)),(IF($X$1=12,(VLOOKUP(B372,'X12'!$B:$AZ,14,FALSE)),(VLOOKUP(B372,'X13'!$B:$AZ,14,FALSE)))))))))))))))))))))))))))))</f>
        <v xml:space="preserve"> </v>
      </c>
    </row>
    <row r="373" spans="1:19" ht="14.1" customHeight="1" x14ac:dyDescent="0.2">
      <c r="A373" s="156" t="s">
        <v>1058</v>
      </c>
      <c r="B373" s="122" t="str">
        <f>IF(ISERROR(IF($U$16=1,(VLOOKUP(A373,$AC$89:$AH$125,2,FALSE)),IF((IF($X$1=1,'X1'!B332,(IF($X$1=2,'X2'!B332,(IF($X$1=3,'X3'!B332,(IF($X$1=4,'X4'!B332,(IF($X$1=5,'X5'!B332,(IF($X$1=6,'X6'!B332,(IF($X$1=7,'X7'!B332,(IF($X$1=8,'X8'!B332,(IF($X$1=9,'X9'!B332,(IF($X$1=10,'X10'!B332,(IF($X$1=11,'X11'!B332,(IF($X$1=12,'X12'!B332,'X13'!B332))))))))))))))))))))))))="","",(IF($X$1=1,'X1'!B332,(IF($X$1=2,'X2'!B332,(IF($X$1=3,'X3'!B332,(IF($X$1=4,'X4'!B332,(IF($X$1=5,'X5'!B332,(IF($X$1=6,'X6'!B332,(IF($X$1=7,'X7'!B332,(IF($X$1=8,'X8'!B332,(IF($X$1=9,'X9'!B332,(IF($X$1=10,'X10'!B332,(IF($X$1=11,'X11'!B332,(IF($X$1=12,'X12'!B332,'X13'!B332)))))))))))))))))))))))))))=TRUE," ",(IF($U$16=1,(VLOOKUP(A373,$AC$89:$AH$125,2,FALSE)),IF((IF($X$1=1,'X1'!B332,(IF($X$1=2,'X2'!B332,(IF($X$1=3,'X3'!B332,(IF($X$1=4,'X4'!B332,(IF($X$1=5,'X5'!B332,(IF($X$1=6,'X6'!B332,(IF($X$1=7,'X7'!B332,(IF($X$1=8,'X8'!B332,(IF($X$1=9,'X9'!B332,(IF($X$1=10,'X10'!B332,(IF($X$1=11,'X11'!B332,(IF($X$1=12,'X12'!B332,'X13'!B332))))))))))))))))))))))))="","",(IF($X$1=1,'X1'!B332,(IF($X$1=2,'X2'!B332,(IF($X$1=3,'X3'!B332,(IF($X$1=4,'X4'!B332,(IF($X$1=5,'X5'!B332,(IF($X$1=6,'X6'!B332,(IF($X$1=7,'X7'!B332,(IF($X$1=8,'X8'!B332,(IF($X$1=9,'X9'!B332,(IF($X$1=10,'X10'!B332,(IF($X$1=11,'X11'!B332,(IF($X$1=12,'X12'!B332,'X13'!B332))))))))))))))))))))))))))))</f>
        <v/>
      </c>
      <c r="C373" s="181" t="str">
        <f ca="1">IF(ISERROR(IF($X$1=1,(VLOOKUP(B373,'X1'!$B:$AZ,47,FALSE)),IF($X$1=2,(VLOOKUP(B373,'X2'!$B:$AZ,47,FALSE)),IF($X$1=3,(VLOOKUP(B373,'X3'!$B:$AZ,47,FALSE)),IF($X$1=4,(VLOOKUP(B373,'X4'!$B:$AZ,47,FALSE)),IF($X$1=5,(VLOOKUP(B373,'X5'!$B:$AZ,47,FALSE)),IF($X$1=6,(VLOOKUP(B373,'X6'!$B:$AZ,47,FALSE)),IF($X$1=7,(VLOOKUP(B373,'X7'!$B:$AZ,47,FALSE)),IF($X$1=8,(VLOOKUP(B373,'X8'!$B:$AZ,47,FALSE)),IF($X$1=9,(VLOOKUP(B373,'X9'!$B:$AZ,47,FALSE)),IF($X$1=10,(VLOOKUP(B373,'X10'!$B:$AZ,47,FALSE)),IF($X$1=11,(VLOOKUP(B373,'X11'!$B:$AZ,47,FALSE)),IF($X$1=12,(VLOOKUP(B373,'X12'!$B:$AZ,47,FALSE)),IF($X$1=13,(VLOOKUP(B373,'X13'!$B:$AZ,47,FALSE)),"B"))))))))))))))=TRUE," ",(IF($X$1=1,(VLOOKUP(B373,'X1'!$B:$AZ,47,FALSE)),IF($X$1=2,(VLOOKUP(B373,'X2'!$B:$AZ,47,FALSE)),IF($X$1=3,(VLOOKUP(B373,'X3'!$B:$AZ,47,FALSE)),IF($X$1=4,(VLOOKUP(B373,'X4'!$B:$AZ,47,FALSE)),IF($X$1=5,(VLOOKUP(B373,'X5'!$B:$AZ,47,FALSE)),IF($X$1=6,(VLOOKUP(B373,'X6'!$B:$AZ,47,FALSE)),IF($X$1=7,(VLOOKUP(B373,'X7'!$B:$AZ,47,FALSE)),IF($X$1=8,(VLOOKUP(B373,'X8'!$B:$AZ,47,FALSE)),IF($X$1=9,(VLOOKUP(B373,'X9'!$B:$AZ,47,FALSE)),IF($X$1=10,(VLOOKUP(B373,'X10'!$B:$AZ,47,FALSE)),IF($X$1=11,(VLOOKUP(B373,'X11'!$B:$AZ,47,FALSE)),IF($X$1=12,(VLOOKUP(B373,'X12'!$B:$AZ,47,FALSE)),IF($X$1=13,(VLOOKUP(B373,'X13'!$B:$AZ,47,FALSE)),"B")))))))))))))))</f>
        <v xml:space="preserve"> </v>
      </c>
      <c r="D373" s="181" t="str">
        <f ca="1">IF(ISERROR(IF($X$1=1,(VLOOKUP(B373,'X1'!$B:$AP,41,FALSE)),IF($X$1=2,(VLOOKUP(B373,'X2'!$B:$AP,41,FALSE)),IF($X$1=3,(VLOOKUP(B373,'X3'!$B:$AP,41,FALSE)),IF($X$1=4,(VLOOKUP(B373,'X4'!$B:$AP,41,FALSE)),IF($X$1=5,(VLOOKUP(B373,'X5'!$B:$AP,41,FALSE)),IF($X$1=6,(VLOOKUP(B373,'X6'!$B:$AP,41,FALSE)),IF($X$1=7,(VLOOKUP(B373,'X7'!$B:$AP,41,FALSE)),IF($X$1=8,(VLOOKUP(B373,'X8'!$B:$AP,41,FALSE)),IF($X$1=9,(VLOOKUP(B373,'X9'!$B:$AP,41,FALSE)),IF($X$1=10,(VLOOKUP(B373,'X10'!$B:$AP,41,FALSE)),IF($X$1=11,(VLOOKUP(B373,'X11'!$B:$AP,41,FALSE)),IF($X$1=12,(VLOOKUP(B373,'X12'!$B:$AP,41,FALSE)),IF($X$1=13,(VLOOKUP(B373,'X13'!$B:$AP,41,FALSE)),"B"))))))))))))))=TRUE," ",(IF($X$1=1,(VLOOKUP(B373,'X1'!$B:$AP,41,FALSE)),IF($X$1=2,(VLOOKUP(B373,'X2'!$B:$AP,41,FALSE)),IF($X$1=3,(VLOOKUP(B373,'X3'!$B:$AP,41,FALSE)),IF($X$1=4,(VLOOKUP(B373,'X4'!$B:$AP,41,FALSE)),IF($X$1=5,(VLOOKUP(B373,'X5'!$B:$AP,41,FALSE)),IF($X$1=6,(VLOOKUP(B373,'X6'!$B:$AP,41,FALSE)),IF($X$1=7,(VLOOKUP(B373,'X7'!$B:$AP,41,FALSE)),IF($X$1=8,(VLOOKUP(B373,'X8'!$B:$AP,41,FALSE)),IF($X$1=9,(VLOOKUP(B373,'X9'!$B:$AP,41,FALSE)),IF($X$1=10,(VLOOKUP(B373,'X10'!$B:$AP,41,FALSE)),IF($X$1=11,(VLOOKUP(B373,'X11'!$B:$AP,41,FALSE)),IF($X$1=12,(VLOOKUP(B373,'X12'!$B:$AP,41,FALSE)),IF($X$1=13,(VLOOKUP(B373,'X13'!$B:$AP,41,FALSE)),"B")))))))))))))))</f>
        <v xml:space="preserve"> </v>
      </c>
      <c r="E373" s="182" t="str">
        <f ca="1">IF(ISERROR(IF($X$1=1,(VLOOKUP(B373,'X1'!$B:$AP,7,FALSE)),IF($X$1=2,(VLOOKUP(B373,'X2'!$B:$AP,7,FALSE)),IF($X$1=3,(VLOOKUP(B373,'X3'!$B:$AP,7,FALSE)),IF($X$1=4,(VLOOKUP(B373,'X4'!$B:$AP,7,FALSE)),IF($X$1=5,(VLOOKUP(B373,'X5'!$B:$AP,7,FALSE)),IF($X$1=6,(VLOOKUP(B373,'X6'!$B:$AP,7,FALSE)),IF($X$1=7,(VLOOKUP(B373,'X7'!$B:$AP,7,FALSE)),IF($X$1=8,(VLOOKUP(B373,'X8'!$B:$AP,7,FALSE)),IF($X$1=9,(VLOOKUP(B373,'X9'!$B:$AP,7,FALSE)),IF($X$1=10,(VLOOKUP(B373,'X10'!$B:$AP,7,FALSE)),IF($X$1=11,(VLOOKUP(B373,'X11'!$B:$AP,7,FALSE)),IF($X$1=12,(VLOOKUP(B373,'X12'!$B:$AP,7,FALSE)),IF($X$1=13,(VLOOKUP(B373,'X13'!$B:$AP,7,FALSE)),"B"))))))))))))))=TRUE," ",(IF($X$1=1,(VLOOKUP(B373,'X1'!$B:$AP,7,FALSE)),IF($X$1=2,(VLOOKUP(B373,'X2'!$B:$AP,7,FALSE)),IF($X$1=3,(VLOOKUP(B373,'X3'!$B:$AP,7,FALSE)),IF($X$1=4,(VLOOKUP(B373,'X4'!$B:$AP,7,FALSE)),IF($X$1=5,(VLOOKUP(B373,'X5'!$B:$AP,7,FALSE)),IF($X$1=6,(VLOOKUP(B373,'X6'!$B:$AP,7,FALSE)),IF($X$1=7,(VLOOKUP(B373,'X7'!$B:$AP,7,FALSE)),IF($X$1=8,(VLOOKUP(B373,'X8'!$B:$AP,7,FALSE)),IF($X$1=9,(VLOOKUP(B373,'X9'!$B:$AP,7,FALSE)),IF($X$1=10,(VLOOKUP(B373,'X10'!$B:$AP,7,FALSE)),IF($X$1=11,(VLOOKUP(B373,'X11'!$B:$AP,7,FALSE)),IF($X$1=12,(VLOOKUP(B373,'X12'!$B:$AP,7,FALSE)),IF($X$1=13,(VLOOKUP(B373,'X13'!$B:$AP,7,FALSE)),"B")))))))))))))))</f>
        <v xml:space="preserve"> </v>
      </c>
      <c r="F373" s="182" t="str">
        <f ca="1">IF(ISERROR(IF((IF($X$1=1,(VLOOKUP(B373,'X1'!$B:$AO,6,FALSE)),(IF($X$1=2,(VLOOKUP(B373,'X2'!$B:$AO,6,FALSE)),(IF($X$1=3,(VLOOKUP(B373,'X3'!$B:$AO,6,FALSE)),(IF($X$1=4,(VLOOKUP(B373,'X4'!$B:$AO,6,FALSE)),(IF($X$1=5,(VLOOKUP(B373,'X5'!$B:$AO,6,FALSE)),(IF($X$1=6,(VLOOKUP(B373,'X6'!$B:$AO,6,FALSE)),(IF($X$1=7,(VLOOKUP(B373,'X7'!$B:$AO,6,FALSE)),(IF($X$1=8,(VLOOKUP(B373,'X8'!$B:$AO,6,FALSE)),(IF($X$1=9,(VLOOKUP(B373,'X9'!$B:$AO,6,FALSE)),(IF($X$1=10,(VLOOKUP(B373,'X10'!$B:$AO,6,FALSE)),(IF($X$1=11,(VLOOKUP(B373,'X11'!$B:$AO,6,FALSE)),(IF($X$1=12,(VLOOKUP(B373,'X12'!$B:$AO,6,FALSE)),(VLOOKUP(B373,'X13'!$B:$AO,6,FALSE))))))))))))))))))))))))))=$V$1," ",(IF($X$1=1,(VLOOKUP(B373,'X1'!$B:$AO,6,FALSE)),(IF($X$1=2,(VLOOKUP(B373,'X2'!$B:$AO,6,FALSE)),(IF($X$1=3,(VLOOKUP(B373,'X3'!$B:$AO,6,FALSE)),(IF($X$1=4,(VLOOKUP(B373,'X4'!$B:$AO,6,FALSE)),(IF($X$1=5,(VLOOKUP(B373,'X5'!$B:$AO,6,FALSE)),(IF($X$1=6,(VLOOKUP(B373,'X6'!$B:$AO,6,FALSE)),(IF($X$1=7,(VLOOKUP(B373,'X7'!$B:$AO,6,FALSE)),(IF($X$1=8,(VLOOKUP(B373,'X8'!$B:$AO,6,FALSE)),(IF($X$1=9,(VLOOKUP(B373,'X9'!$B:$AO,6,FALSE)),(IF($X$1=10,(VLOOKUP(B373,'X10'!$B:$AO,6,FALSE)),(IF($X$1=11,(VLOOKUP(B373,'X11'!$B:$AO,6,FALSE)),(IF($X$1=12,(VLOOKUP(B373,'X12'!$B:$AO,6,FALSE)),(VLOOKUP(B373,'X13'!$B:$AO,6,FALSE))))))))))))))))))))))))))))=TRUE," ",(IF((IF($X$1=1,(VLOOKUP(B373,'X1'!$B:$AO,6,FALSE)),(IF($X$1=2,(VLOOKUP(B373,'X2'!$B:$AO,6,FALSE)),(IF($X$1=3,(VLOOKUP(B373,'X3'!$B:$AO,6,FALSE)),(IF($X$1=4,(VLOOKUP(B373,'X4'!$B:$AO,6,FALSE)),(IF($X$1=5,(VLOOKUP(B373,'X5'!$B:$AO,6,FALSE)),(IF($X$1=6,(VLOOKUP(B373,'X6'!$B:$AO,6,FALSE)),(IF($X$1=7,(VLOOKUP(B373,'X7'!$B:$AO,6,FALSE)),(IF($X$1=8,(VLOOKUP(B373,'X8'!$B:$AO,6,FALSE)),(IF($X$1=9,(VLOOKUP(B373,'X9'!$B:$AO,6,FALSE)),(IF($X$1=10,(VLOOKUP(B373,'X10'!$B:$AO,6,FALSE)),(IF($X$1=11,(VLOOKUP(B373,'X11'!$B:$AO,6,FALSE)),(IF($X$1=12,(VLOOKUP(B373,'X12'!$B:$AO,6,FALSE)),(VLOOKUP(B373,'X13'!$B:$AO,6,FALSE))))))))))))))))))))))))))=$V$1," ",(IF($X$1=1,(VLOOKUP(B373,'X1'!$B:$AO,6,FALSE)),(IF($X$1=2,(VLOOKUP(B373,'X2'!$B:$AO,6,FALSE)),(IF($X$1=3,(VLOOKUP(B373,'X3'!$B:$AO,6,FALSE)),(IF($X$1=4,(VLOOKUP(B373,'X4'!$B:$AO,6,FALSE)),(IF($X$1=5,(VLOOKUP(B373,'X5'!$B:$AO,6,FALSE)),(IF($X$1=6,(VLOOKUP(B373,'X6'!$B:$AO,6,FALSE)),(IF($X$1=7,(VLOOKUP(B373,'X7'!$B:$AO,6,FALSE)),(IF($X$1=8,(VLOOKUP(B373,'X8'!$B:$AO,6,FALSE)),(IF($X$1=9,(VLOOKUP(B373,'X9'!$B:$AO,6,FALSE)),(IF($X$1=10,(VLOOKUP(B373,'X10'!$B:$AO,6,FALSE)),(IF($X$1=11,(VLOOKUP(B373,'X11'!$B:$AO,6,FALSE)),(IF($X$1=12,(VLOOKUP(B373,'X12'!$B:$AO,6,FALSE)),(VLOOKUP(B373,'X13'!$B:$AO,6,FALSE)))))))))))))))))))))))))))))</f>
        <v xml:space="preserve"> </v>
      </c>
      <c r="G373" s="182" t="str">
        <f ca="1">IF(ISERROR(IF($X$1=1,(VLOOKUP(B373,'X1'!$B:$AZ,44,FALSE)),IF($X$1=2,(VLOOKUP(B373,'X2'!$B:$AZ,44,FALSE)),IF($X$1=3,(VLOOKUP(B373,'X3'!$B:$AZ,44,FALSE)),IF($X$1=4,(VLOOKUP(B373,'X4'!$B:$AZ,44,FALSE)),IF($X$1=5,(VLOOKUP(B373,'X5'!$B:$AZ,44,FALSE)),IF($X$1=6,(VLOOKUP(B373,'X6'!$B:$AZ,44,FALSE)),IF($X$1=7,(VLOOKUP(B373,'X7'!$B:$AZ,44,FALSE)),IF($X$1=8,(VLOOKUP(B373,'X8'!$B:$AZ,44,FALSE)),IF($X$1=9,(VLOOKUP(B373,'X9'!$B:$AZ,44,FALSE)),IF($X$1=10,(VLOOKUP(B373,'X10'!$B:$AZ,44,FALSE)),IF($X$1=11,(VLOOKUP(B373,'X11'!$B:$AZ,44,FALSE)),IF($X$1=12,(VLOOKUP(B373,'X12'!$B:$AZ,44,FALSE)),IF($X$1=13,(VLOOKUP(B373,'X13'!$B:$AZ,44,FALSE)),"B"))))))))))))))=TRUE," ",(IF($X$1=1,(VLOOKUP(B373,'X1'!$B:$AZ,44,FALSE)),IF($X$1=2,(VLOOKUP(B373,'X2'!$B:$AZ,44,FALSE)),IF($X$1=3,(VLOOKUP(B373,'X3'!$B:$AZ,44,FALSE)),IF($X$1=4,(VLOOKUP(B373,'X4'!$B:$AZ,44,FALSE)),IF($X$1=5,(VLOOKUP(B373,'X5'!$B:$AZ,44,FALSE)),IF($X$1=6,(VLOOKUP(B373,'X6'!$B:$AZ,44,FALSE)),IF($X$1=7,(VLOOKUP(B373,'X7'!$B:$AZ,44,FALSE)),IF($X$1=8,(VLOOKUP(B373,'X8'!$B:$AZ,44,FALSE)),IF($X$1=9,(VLOOKUP(B373,'X9'!$B:$AZ,44,FALSE)),IF($X$1=10,(VLOOKUP(B373,'X10'!$B:$AZ,44,FALSE)),IF($X$1=11,(VLOOKUP(B373,'X11'!$B:$AZ,44,FALSE)),IF($X$1=12,(VLOOKUP(B373,'X12'!$B:$AZ,44,FALSE)),IF($X$1=13,(VLOOKUP(B373,'X13'!$B:$AZ,44,FALSE)),"B")))))))))))))))</f>
        <v xml:space="preserve"> </v>
      </c>
      <c r="H373" s="182" t="str">
        <f ca="1">IF(ISERROR(IF($X$1=1,(VLOOKUP(B373,'X1'!$B:$AZ,8,FALSE)),IF($X$1=2,(VLOOKUP(B373,'X2'!$B:$AZ,8,FALSE)),IF($X$1=3,(VLOOKUP(B373,'X3'!$B:$AZ,8,FALSE)),IF($X$1=4,(VLOOKUP(B373,'X4'!$B:$AZ,8,FALSE)),IF($X$1=5,(VLOOKUP(B373,'X5'!$B:$AZ,8,FALSE)),IF($X$1=6,(VLOOKUP(B373,'X6'!$B:$AZ,8,FALSE)),IF($X$1=7,(VLOOKUP(B373,'X7'!$B:$AZ,8,FALSE)),IF($X$1=8,(VLOOKUP(B373,'X8'!$B:$AZ,8,FALSE)),IF($X$1=9,(VLOOKUP(B373,'X9'!$B:$AZ,8,FALSE)),IF($X$1=10,(VLOOKUP(B373,'X10'!$B:$AZ,8,FALSE)),IF($X$1=11,(VLOOKUP(B373,'X11'!$B:$AZ,8,FALSE)),IF($X$1=12,(VLOOKUP(B373,'X12'!$B:$AZ,8,FALSE)),IF($X$1=13,(VLOOKUP(B373,'X13'!$B:$AZ,8,FALSE)),"B"))))))))))))))=TRUE," ",(IF($X$1=1,(VLOOKUP(B373,'X1'!$B:$AZ,8,FALSE)),IF($X$1=2,(VLOOKUP(B373,'X2'!$B:$AZ,8,FALSE)),IF($X$1=3,(VLOOKUP(B373,'X3'!$B:$AZ,8,FALSE)),IF($X$1=4,(VLOOKUP(B373,'X4'!$B:$AZ,8,FALSE)),IF($X$1=5,(VLOOKUP(B373,'X5'!$B:$AZ,8,FALSE)),IF($X$1=6,(VLOOKUP(B373,'X6'!$B:$AZ,8,FALSE)),IF($X$1=7,(VLOOKUP(B373,'X7'!$B:$AZ,8,FALSE)),IF($X$1=8,(VLOOKUP(B373,'X8'!$B:$AZ,8,FALSE)),IF($X$1=9,(VLOOKUP(B373,'X9'!$B:$AZ,8,FALSE)),IF($X$1=10,(VLOOKUP(B373,'X10'!$B:$AZ,8,FALSE)),IF($X$1=11,(VLOOKUP(B373,'X11'!$B:$AZ,8,FALSE)),IF($X$1=12,(VLOOKUP(B373,'X12'!$B:$AZ,8,FALSE)),IF($X$1=13,(VLOOKUP(B373,'X13'!$B:$AZ,8,FALSE)),"B")))))))))))))))</f>
        <v xml:space="preserve"> </v>
      </c>
      <c r="I373" s="183" t="str">
        <f ca="1">IF(ISERROR(IF($X$1=1,(VLOOKUP(B373,'X1'!$B:$AZ,2,FALSE)),IF($X$1=2,(VLOOKUP(B373,'X2'!$B:$AZ,2,FALSE)),IF($X$1=3,(VLOOKUP(B373,'X3'!$B:$AZ,2,FALSE)),IF($X$1=4,(VLOOKUP(B373,'X4'!$B:$AZ,2,FALSE)),IF($X$1=5,(VLOOKUP(B373,'X5'!$B:$AZ,2,FALSE)),IF($X$1=6,(VLOOKUP(B373,'X6'!$B:$AZ,2,FALSE)),IF($X$1=7,(VLOOKUP(B373,'X7'!$B:$AZ,2,FALSE)),IF($X$1=8,(VLOOKUP(B373,'X8'!$B:$AZ,2,FALSE)),IF($X$1=9,(VLOOKUP(B373,'X9'!$B:$AZ,2,FALSE)),IF($X$1=10,(VLOOKUP(B373,'X10'!$B:$AZ,2,FALSE)),IF($X$1=11,(VLOOKUP(B373,'X11'!$B:$AZ,2,FALSE)),IF($X$1=12,(VLOOKUP(B373,'X12'!$B:$AZ,2,FALSE)),IF($X$1=13,(VLOOKUP(B373,'X13'!$B:$AZ,2,FALSE)),"B"))))))))))))))=TRUE," ",(IF($X$1=1,(VLOOKUP(B373,'X1'!$B:$AZ,2,FALSE)),IF($X$1=2,(VLOOKUP(B373,'X2'!$B:$AZ,2,FALSE)),IF($X$1=3,(VLOOKUP(B373,'X3'!$B:$AZ,2,FALSE)),IF($X$1=4,(VLOOKUP(B373,'X4'!$B:$AZ,2,FALSE)),IF($X$1=5,(VLOOKUP(B373,'X5'!$B:$AZ,2,FALSE)),IF($X$1=6,(VLOOKUP(B373,'X6'!$B:$AZ,2,FALSE)),IF($X$1=7,(VLOOKUP(B373,'X7'!$B:$AZ,2,FALSE)),IF($X$1=8,(VLOOKUP(B373,'X8'!$B:$AZ,2,FALSE)),IF($X$1=9,(VLOOKUP(B373,'X9'!$B:$AZ,2,FALSE)),IF($X$1=10,(VLOOKUP(B373,'X10'!$B:$AZ,2,FALSE)),IF($X$1=11,(VLOOKUP(B373,'X11'!$B:$AZ,2,FALSE)),IF($X$1=12,(VLOOKUP(B373,'X12'!$B:$AZ,2,FALSE)),IF($X$1=13,(VLOOKUP(B373,'X13'!$B:$AZ,2,FALSE)),"B")))))))))))))))</f>
        <v xml:space="preserve"> </v>
      </c>
      <c r="J373" s="183" t="str">
        <f ca="1">IF(ISERROR(IF($X$1=1,(VLOOKUP(B373,'X1'!$B:$AZ,3,FALSE)),IF($X$1=2,(VLOOKUP(B373,'X2'!$B:$AZ,3,FALSE)),IF($X$1=3,(VLOOKUP(B373,'X3'!$B:$AZ,3,FALSE)),IF($X$1=4,(VLOOKUP(B373,'X4'!$B:$AZ,3,FALSE)),IF($X$1=5,(VLOOKUP(B373,'X5'!$B:$AZ,3,FALSE)),IF($X$1=6,(VLOOKUP(B373,'X6'!$B:$AZ,3,FALSE)),IF($X$1=7,(VLOOKUP(B373,'X7'!$B:$AZ,3,FALSE)),IF($X$1=8,(VLOOKUP(B373,'X8'!$B:$AZ,3,FALSE)),IF($X$1=9,(VLOOKUP(B373,'X9'!$B:$AZ,3,FALSE)),IF($X$1=10,(VLOOKUP(B373,'X10'!$B:$AZ,3,FALSE)),IF($X$1=11,(VLOOKUP(B373,'X11'!$B:$AZ,3,FALSE)),IF($X$1=12,(VLOOKUP(B373,'X12'!$B:$AZ,3,FALSE)),IF($X$1=13,(VLOOKUP(B373,'X13'!$B:$AZ,3,FALSE)),"B"))))))))))))))=TRUE," ",(IF($X$1=1,(VLOOKUP(B373,'X1'!$B:$AZ,3,FALSE)),IF($X$1=2,(VLOOKUP(B373,'X2'!$B:$AZ,3,FALSE)),IF($X$1=3,(VLOOKUP(B373,'X3'!$B:$AZ,3,FALSE)),IF($X$1=4,(VLOOKUP(B373,'X4'!$B:$AZ,3,FALSE)),IF($X$1=5,(VLOOKUP(B373,'X5'!$B:$AZ,3,FALSE)),IF($X$1=6,(VLOOKUP(B373,'X6'!$B:$AZ,3,FALSE)),IF($X$1=7,(VLOOKUP(B373,'X7'!$B:$AZ,3,FALSE)),IF($X$1=8,(VLOOKUP(B373,'X8'!$B:$AZ,3,FALSE)),IF($X$1=9,(VLOOKUP(B373,'X9'!$B:$AZ,3,FALSE)),IF($X$1=10,(VLOOKUP(B373,'X10'!$B:$AZ,3,FALSE)),IF($X$1=11,(VLOOKUP(B373,'X11'!$B:$AZ,3,FALSE)),IF($X$1=12,(VLOOKUP(B373,'X12'!$B:$AZ,3,FALSE)),IF($X$1=13,(VLOOKUP(B373,'X13'!$B:$AZ,3,FALSE)),"B")))))))))))))))</f>
        <v xml:space="preserve"> </v>
      </c>
      <c r="K373" s="183" t="str">
        <f ca="1">IF(ISERROR(IF($X$1=1,(VLOOKUP(B373,'X1'!$B:$AZ,5,FALSE)),IF($X$1=2,(VLOOKUP(B373,'X2'!$B:$AZ,5,FALSE)),IF($X$1=3,(VLOOKUP(B373,'X3'!$B:$AZ,5,FALSE)),IF($X$1=4,(VLOOKUP(B373,'X4'!$B:$AZ,5,FALSE)),IF($X$1=5,(VLOOKUP(B373,'X5'!$B:$AZ,5,FALSE)),IF($X$1=6,(VLOOKUP(B373,'X6'!$B:$AZ,5,FALSE)),IF($X$1=7,(VLOOKUP(B373,'X7'!$B:$AZ,5,FALSE)),IF($X$1=8,(VLOOKUP(B373,'X8'!$B:$AZ,5,FALSE)),IF($X$1=9,(VLOOKUP(B373,'X9'!$B:$AZ,5,FALSE)),IF($X$1=10,(VLOOKUP(B373,'X10'!$B:$AZ,5,FALSE)),IF($X$1=11,(VLOOKUP(B373,'X11'!$B:$AZ,5,FALSE)),IF($X$1=12,(VLOOKUP(B373,'X12'!$B:$AZ,5,FALSE)),IF($X$1=13,(VLOOKUP(B373,'X13'!$B:$AZ,5,FALSE)),"B"))))))))))))))=TRUE," ",(IF($X$1=1,(VLOOKUP(B373,'X1'!$B:$AZ,5,FALSE)),IF($X$1=2,(VLOOKUP(B373,'X2'!$B:$AZ,5,FALSE)),IF($X$1=3,(VLOOKUP(B373,'X3'!$B:$AZ,5,FALSE)),IF($X$1=4,(VLOOKUP(B373,'X4'!$B:$AZ,5,FALSE)),IF($X$1=5,(VLOOKUP(B373,'X5'!$B:$AZ,5,FALSE)),IF($X$1=6,(VLOOKUP(B373,'X6'!$B:$AZ,5,FALSE)),IF($X$1=7,(VLOOKUP(B373,'X7'!$B:$AZ,5,FALSE)),IF($X$1=8,(VLOOKUP(B373,'X8'!$B:$AZ,5,FALSE)),IF($X$1=9,(VLOOKUP(B373,'X9'!$B:$AZ,5,FALSE)),IF($X$1=10,(VLOOKUP(B373,'X10'!$B:$AZ,5,FALSE)),IF($X$1=11,(VLOOKUP(B373,'X11'!$B:$AZ,5,FALSE)),IF($X$1=12,(VLOOKUP(B373,'X12'!$B:$AZ,5,FALSE)),IF($X$1=13,(VLOOKUP(B373,'X13'!$B:$AZ,5,FALSE)),"B")))))))))))))))</f>
        <v xml:space="preserve"> </v>
      </c>
      <c r="L373" s="184" t="str">
        <f ca="1">IF(ISERROR(IF($X$1=1,(VLOOKUP(B373,'X1'!$B:$AZ,9,FALSE)),IF($X$1=2,(VLOOKUP(B373,'X2'!$B:$AZ,9,FALSE)),IF($X$1=3,(VLOOKUP(B373,'X3'!$B:$AZ,9,FALSE)),IF($X$1=4,(VLOOKUP(B373,'X4'!$B:$AZ,9,FALSE)),IF($X$1=5,(VLOOKUP(B373,'X5'!$B:$AZ,9,FALSE)),IF($X$1=6,(VLOOKUP(B373,'X6'!$B:$AZ,9,FALSE)),IF($X$1=7,(VLOOKUP(B373,'X7'!$B:$AZ,9,FALSE)),IF($X$1=8,(VLOOKUP(B373,'X8'!$B:$AZ,9,FALSE)),IF($X$1=9,(VLOOKUP(B373,'X9'!$B:$AZ,9,FALSE)),IF($X$1=10,(VLOOKUP(B373,'X10'!$B:$AZ,9,FALSE)),IF($X$1=11,(VLOOKUP(B373,'X11'!$B:$AZ,9,FALSE)),IF($X$1=12,(VLOOKUP(B373,'X12'!$B:$AZ,9,FALSE)),IF($X$1=13,(VLOOKUP(B373,'X13'!$B:$AZ,9,FALSE)),"B"))))))))))))))=TRUE," ",(IF($X$1=1,(VLOOKUP(B373,'X1'!$B:$AZ,9,FALSE)),IF($X$1=2,(VLOOKUP(B373,'X2'!$B:$AZ,9,FALSE)),IF($X$1=3,(VLOOKUP(B373,'X3'!$B:$AZ,9,FALSE)),IF($X$1=4,(VLOOKUP(B373,'X4'!$B:$AZ,9,FALSE)),IF($X$1=5,(VLOOKUP(B373,'X5'!$B:$AZ,9,FALSE)),IF($X$1=6,(VLOOKUP(B373,'X6'!$B:$AZ,9,FALSE)),IF($X$1=7,(VLOOKUP(B373,'X7'!$B:$AZ,9,FALSE)),IF($X$1=8,(VLOOKUP(B373,'X8'!$B:$AZ,9,FALSE)),IF($X$1=9,(VLOOKUP(B373,'X9'!$B:$AZ,9,FALSE)),IF($X$1=10,(VLOOKUP(B373,'X10'!$B:$AZ,9,FALSE)),IF($X$1=11,(VLOOKUP(B373,'X11'!$B:$AZ,9,FALSE)),IF($X$1=12,(VLOOKUP(B373,'X12'!$B:$AZ,9,FALSE)),IF($X$1=13,(VLOOKUP(B373,'X13'!$B:$AZ,9,FALSE)),"B")))))))))))))))</f>
        <v xml:space="preserve"> </v>
      </c>
      <c r="M373" s="184" t="str">
        <f ca="1">IF(ISERROR(IF($X$1=1,(VLOOKUP(B373,'X1'!$B:$AZ,10,FALSE)),IF($X$1=2,(VLOOKUP(B373,'X2'!$B:$AZ,10,FALSE)),IF($X$1=3,(VLOOKUP(B373,'X3'!$B:$AZ,10,FALSE)),IF($X$1=4,(VLOOKUP(B373,'X4'!$B:$AZ,10,FALSE)),IF($X$1=5,(VLOOKUP(B373,'X5'!$B:$AZ,10,FALSE)),IF($X$1=6,(VLOOKUP(B373,'X6'!$B:$AZ,10,FALSE)),IF($X$1=7,(VLOOKUP(B373,'X7'!$B:$AZ,10,FALSE)),IF($X$1=8,(VLOOKUP(B373,'X8'!$B:$AZ,10,FALSE)),IF($X$1=9,(VLOOKUP(B373,'X9'!$B:$AZ,10,FALSE)),IF($X$1=10,(VLOOKUP(B373,'X10'!$B:$AZ,10,FALSE)),IF($X$1=11,(VLOOKUP(B373,'X11'!$B:$AZ,10,FALSE)),IF($X$1=12,(VLOOKUP(B373,'X12'!$B:$AZ,10,FALSE)),IF($X$1=13,(VLOOKUP(B373,'X13'!$B:$AZ,10,FALSE)),"B"))))))))))))))=TRUE," ",(IF($X$1=1,(VLOOKUP(B373,'X1'!$B:$AZ,10,FALSE)),IF($X$1=2,(VLOOKUP(B373,'X2'!$B:$AZ,10,FALSE)),IF($X$1=3,(VLOOKUP(B373,'X3'!$B:$AZ,10,FALSE)),IF($X$1=4,(VLOOKUP(B373,'X4'!$B:$AZ,10,FALSE)),IF($X$1=5,(VLOOKUP(B373,'X5'!$B:$AZ,10,FALSE)),IF($X$1=6,(VLOOKUP(B373,'X6'!$B:$AZ,10,FALSE)),IF($X$1=7,(VLOOKUP(B373,'X7'!$B:$AZ,10,FALSE)),IF($X$1=8,(VLOOKUP(B373,'X8'!$B:$AZ,10,FALSE)),IF($X$1=9,(VLOOKUP(B373,'X9'!$B:$AZ,10,FALSE)),IF($X$1=10,(VLOOKUP(B373,'X10'!$B:$AZ,10,FALSE)),IF($X$1=11,(VLOOKUP(B373,'X11'!$B:$AZ,10,FALSE)),IF($X$1=12,(VLOOKUP(B373,'X12'!$B:$AZ,10,FALSE)),IF($X$1=13,(VLOOKUP(B373,'X13'!$B:$AZ,10,FALSE)),"B")))))))))))))))</f>
        <v xml:space="preserve"> </v>
      </c>
      <c r="N373" s="185" t="str">
        <f ca="1">IF(ISERROR(IF($X$1=1,(VLOOKUP(B373,'X1'!$B:$AZ,45,FALSE)),IF($X$1=2,(VLOOKUP(B373,'X2'!$B:$AZ,45,FALSE)),IF($X$1=3,(VLOOKUP(B373,'X3'!$B:$AZ,45,FALSE)),IF($X$1=4,(VLOOKUP(B373,'X4'!$B:$AZ,45,FALSE)),IF($X$1=5,(VLOOKUP(B373,'X5'!$B:$AZ,45,FALSE)),IF($X$1=6,(VLOOKUP(B373,'X6'!$B:$AZ,45,FALSE)),IF($X$1=7,(VLOOKUP(B373,'X7'!$B:$AZ,45,FALSE)),IF($X$1=8,(VLOOKUP(B373,'X8'!$B:$AZ,45,FALSE)),IF($X$1=9,(VLOOKUP(B373,'X9'!$B:$AZ,45,FALSE)),IF($X$1=10,(VLOOKUP(B373,'X10'!$B:$AZ,45,FALSE)),IF($X$1=11,(VLOOKUP(B373,'X11'!$B:$AZ,45,FALSE)),IF($X$1=12,(VLOOKUP(B373,'X12'!$B:$AZ,45,FALSE)),IF($X$1=13,(VLOOKUP(B373,'X13'!$B:$AZ,45,FALSE)),"B"))))))))))))))=TRUE," ",(IF($X$1=1,(VLOOKUP(B373,'X1'!$B:$AZ,45,FALSE)),IF($X$1=2,(VLOOKUP(B373,'X2'!$B:$AZ,45,FALSE)),IF($X$1=3,(VLOOKUP(B373,'X3'!$B:$AZ,45,FALSE)),IF($X$1=4,(VLOOKUP(B373,'X4'!$B:$AZ,45,FALSE)),IF($X$1=5,(VLOOKUP(B373,'X5'!$B:$AZ,45,FALSE)),IF($X$1=6,(VLOOKUP(B373,'X6'!$B:$AZ,45,FALSE)),IF($X$1=7,(VLOOKUP(B373,'X7'!$B:$AZ,45,FALSE)),IF($X$1=8,(VLOOKUP(B373,'X8'!$B:$AZ,45,FALSE)),IF($X$1=9,(VLOOKUP(B373,'X9'!$B:$AZ,45,FALSE)),IF($X$1=10,(VLOOKUP(B373,'X10'!$B:$AZ,45,FALSE)),IF($X$1=11,(VLOOKUP(B373,'X11'!$B:$AZ,45,FALSE)),IF($X$1=12,(VLOOKUP(B373,'X12'!$B:$AZ,45,FALSE)),IF($X$1=13,(VLOOKUP(B373,'X13'!$B:$AZ,45,FALSE)),"B")))))))))))))))</f>
        <v xml:space="preserve"> </v>
      </c>
      <c r="O373" s="184" t="str">
        <f ca="1">IF(ISERROR(IF($X$1=1,(VLOOKUP(B373,'X1'!$B:$AZ,11,FALSE)),IF($X$1=2,(VLOOKUP(B373,'X2'!$B:$AZ,11,FALSE)),IF($X$1=3,(VLOOKUP(B373,'X3'!$B:$AZ,11,FALSE)),IF($X$1=4,(VLOOKUP(B373,'X4'!$B:$AZ,11,FALSE)),IF($X$1=5,(VLOOKUP(B373,'X5'!$B:$AZ,11,FALSE)),IF($X$1=6,(VLOOKUP(B373,'X6'!$B:$AZ,11,FALSE)),IF($X$1=7,(VLOOKUP(B373,'X7'!$B:$AZ,11,FALSE)),IF($X$1=8,(VLOOKUP(B373,'X8'!$B:$AZ,11,FALSE)),IF($X$1=9,(VLOOKUP(B373,'X9'!$B:$AZ,11,FALSE)),IF($X$1=10,(VLOOKUP(B373,'X10'!$B:$AZ,11,FALSE)),IF($X$1=11,(VLOOKUP(B373,'X11'!$B:$AZ,11,FALSE)),IF($X$1=12,(VLOOKUP(B373,'X12'!$B:$AZ,11,FALSE)),IF($X$1=13,(VLOOKUP(B373,'X13'!$B:$AZ,11,FALSE)),"B"))))))))))))))=TRUE," ",(IF($X$1=1,(VLOOKUP(B373,'X1'!$B:$AZ,11,FALSE)),IF($X$1=2,(VLOOKUP(B373,'X2'!$B:$AZ,11,FALSE)),IF($X$1=3,(VLOOKUP(B373,'X3'!$B:$AZ,11,FALSE)),IF($X$1=4,(VLOOKUP(B373,'X4'!$B:$AZ,11,FALSE)),IF($X$1=5,(VLOOKUP(B373,'X5'!$B:$AZ,11,FALSE)),IF($X$1=6,(VLOOKUP(B373,'X6'!$B:$AZ,11,FALSE)),IF($X$1=7,(VLOOKUP(B373,'X7'!$B:$AZ,11,FALSE)),IF($X$1=8,(VLOOKUP(B373,'X8'!$B:$AZ,11,FALSE)),IF($X$1=9,(VLOOKUP(B373,'X9'!$B:$AZ,11,FALSE)),IF($X$1=10,(VLOOKUP(B373,'X10'!$B:$AZ,11,FALSE)),IF($X$1=11,(VLOOKUP(B373,'X11'!$B:$AZ,11,FALSE)),IF($X$1=12,(VLOOKUP(B373,'X12'!$B:$AZ,11,FALSE)),IF($X$1=13,(VLOOKUP(B373,'X13'!$B:$AZ,11,FALSE)),"B")))))))))))))))</f>
        <v xml:space="preserve"> </v>
      </c>
      <c r="P373" s="184" t="str">
        <f ca="1">IF(ISERROR(IF($X$1=1,(VLOOKUP(B373,'X1'!$B:$AZ,12,FALSE)),IF($X$1=2,(VLOOKUP(B373,'X2'!$B:$AZ,12,FALSE)),IF($X$1=3,(VLOOKUP(B373,'X3'!$B:$AZ,12,FALSE)),IF($X$1=4,(VLOOKUP(B373,'X4'!$B:$AZ,12,FALSE)),IF($X$1=5,(VLOOKUP(B373,'X5'!$B:$AZ,12,FALSE)),IF($X$1=6,(VLOOKUP(B373,'X6'!$B:$AZ,12,FALSE)),IF($X$1=7,(VLOOKUP(B373,'X7'!$B:$AZ,12,FALSE)),IF($X$1=8,(VLOOKUP(B373,'X8'!$B:$AZ,12,FALSE)),IF($X$1=9,(VLOOKUP(B373,'X9'!$B:$AZ,12,FALSE)),IF($X$1=10,(VLOOKUP(B373,'X10'!$B:$AZ,12,FALSE)),IF($X$1=11,(VLOOKUP(B373,'X11'!$B:$AZ,12,FALSE)),IF($X$1=12,(VLOOKUP(B373,'X12'!$B:$AZ,12,FALSE)),IF($X$1=13,(VLOOKUP(B373,'X13'!$B:$AZ,12,FALSE)),"B"))))))))))))))=TRUE," ",(IF($X$1=1,(VLOOKUP(B373,'X1'!$B:$AZ,12,FALSE)),IF($X$1=2,(VLOOKUP(B373,'X2'!$B:$AZ,12,FALSE)),IF($X$1=3,(VLOOKUP(B373,'X3'!$B:$AZ,12,FALSE)),IF($X$1=4,(VLOOKUP(B373,'X4'!$B:$AZ,12,FALSE)),IF($X$1=5,(VLOOKUP(B373,'X5'!$B:$AZ,12,FALSE)),IF($X$1=6,(VLOOKUP(B373,'X6'!$B:$AZ,12,FALSE)),IF($X$1=7,(VLOOKUP(B373,'X7'!$B:$AZ,12,FALSE)),IF($X$1=8,(VLOOKUP(B373,'X8'!$B:$AZ,12,FALSE)),IF($X$1=9,(VLOOKUP(B373,'X9'!$B:$AZ,12,FALSE)),IF($X$1=10,(VLOOKUP(B373,'X10'!$B:$AZ,12,FALSE)),IF($X$1=11,(VLOOKUP(B373,'X11'!$B:$AZ,12,FALSE)),IF($X$1=12,(VLOOKUP(B373,'X12'!$B:$AZ,12,FALSE)),IF($X$1=13,(VLOOKUP(B373,'X13'!$B:$AZ,12,FALSE)),"B")))))))))))))))</f>
        <v xml:space="preserve"> </v>
      </c>
      <c r="Q373" s="185" t="str">
        <f ca="1">IF(ISERROR(IF($X$1=1,(VLOOKUP(B373,'X1'!$B:$AZ,46,FALSE)),IF($X$1=2,(VLOOKUP(B373,'X2'!$B:$AZ,46,FALSE)),IF($X$1=3,(VLOOKUP(B373,'X3'!$B:$AZ,46,FALSE)),IF($X$1=4,(VLOOKUP(B373,'X4'!$B:$AZ,46,FALSE)),IF($X$1=5,(VLOOKUP(B373,'X5'!$B:$AZ,46,FALSE)),IF($X$1=6,(VLOOKUP(B373,'X6'!$B:$AZ,46,FALSE)),IF($X$1=7,(VLOOKUP(B373,'X7'!$B:$AZ,46,FALSE)),IF($X$1=8,(VLOOKUP(B373,'X8'!$B:$AZ,46,FALSE)),IF($X$1=9,(VLOOKUP(B373,'X9'!$B:$AZ,46,FALSE)),IF($X$1=10,(VLOOKUP(B373,'X10'!$B:$AZ,46,FALSE)),IF($X$1=11,(VLOOKUP(B373,'X11'!$B:$AZ,46,FALSE)),IF($X$1=12,(VLOOKUP(B373,'X12'!$B:$AZ,46,FALSE)),IF($X$1=13,(VLOOKUP(B373,'X13'!$B:$AZ,46,FALSE)),"B"))))))))))))))=TRUE," ",(IF($X$1=1,(VLOOKUP(B373,'X1'!$B:$AZ,46,FALSE)),IF($X$1=2,(VLOOKUP(B373,'X2'!$B:$AZ,46,FALSE)),IF($X$1=3,(VLOOKUP(B373,'X3'!$B:$AZ,46,FALSE)),IF($X$1=4,(VLOOKUP(B373,'X4'!$B:$AZ,46,FALSE)),IF($X$1=5,(VLOOKUP(B373,'X5'!$B:$AZ,46,FALSE)),IF($X$1=6,(VLOOKUP(B373,'X6'!$B:$AZ,46,FALSE)),IF($X$1=7,(VLOOKUP(B373,'X7'!$B:$AZ,46,FALSE)),IF($X$1=8,(VLOOKUP(B373,'X8'!$B:$AZ,46,FALSE)),IF($X$1=9,(VLOOKUP(B373,'X9'!$B:$AZ,46,FALSE)),IF($X$1=10,(VLOOKUP(B373,'X10'!$B:$AZ,46,FALSE)),IF($X$1=11,(VLOOKUP(B373,'X11'!$B:$AZ,46,FALSE)),IF($X$1=12,(VLOOKUP(B373,'X12'!$B:$AZ,46,FALSE)),IF($X$1=13,(VLOOKUP(B373,'X13'!$B:$AZ,46,FALSE)),"B")))))))))))))))</f>
        <v xml:space="preserve"> </v>
      </c>
      <c r="R373" s="185" t="str">
        <f ca="1">IF(ISERROR(IF($X$1=1,(VLOOKUP(B373,'X1'!$B:$AZ,15,FALSE)),IF($X$1=2,(VLOOKUP(B373,'X2'!$B:$AZ,15,FALSE)),IF($X$1=3,(VLOOKUP(B373,'X3'!$B:$AZ,15,FALSE)),IF($X$1=4,(VLOOKUP(B373,'X4'!$B:$AZ,15,FALSE)),IF($X$1=5,(VLOOKUP(B373,'X5'!$B:$AZ,15,FALSE)),IF($X$1=6,(VLOOKUP(B373,'X6'!$B:$AZ,15,FALSE)),IF($X$1=7,(VLOOKUP(B373,'X7'!$B:$AZ,15,FALSE)),IF($X$1=8,(VLOOKUP(B373,'X8'!$B:$AZ,15,FALSE)),IF($X$1=9,(VLOOKUP(B373,'X9'!$B:$AZ,15,FALSE)),IF($X$1=10,(VLOOKUP(B373,'X10'!$B:$AZ,15,FALSE)),IF($X$1=11,(VLOOKUP(B373,'X11'!$B:$AZ,15,FALSE)),IF($X$1=12,(VLOOKUP(B373,'X12'!$B:$AZ,15,FALSE)),IF($X$1=13,(VLOOKUP(B373,'X13'!$B:$AZ,15,FALSE)),"B"))))))))))))))=TRUE," ",(IF($X$1=1,(VLOOKUP(B373,'X1'!$B:$AZ,15,FALSE)),IF($X$1=2,(VLOOKUP(B373,'X2'!$B:$AZ,15,FALSE)),IF($X$1=3,(VLOOKUP(B373,'X3'!$B:$AZ,15,FALSE)),IF($X$1=4,(VLOOKUP(B373,'X4'!$B:$AZ,15,FALSE)),IF($X$1=5,(VLOOKUP(B373,'X5'!$B:$AZ,15,FALSE)),IF($X$1=6,(VLOOKUP(B373,'X6'!$B:$AZ,15,FALSE)),IF($X$1=7,(VLOOKUP(B373,'X7'!$B:$AZ,15,FALSE)),IF($X$1=8,(VLOOKUP(B373,'X8'!$B:$AZ,15,FALSE)),IF($X$1=9,(VLOOKUP(B373,'X9'!$B:$AZ,15,FALSE)),IF($X$1=10,(VLOOKUP(B373,'X10'!$B:$AZ,15,FALSE)),IF($X$1=11,(VLOOKUP(B373,'X11'!$B:$AZ,15,FALSE)),IF($X$1=12,(VLOOKUP(B373,'X12'!$B:$AZ,15,FALSE)),IF($X$1=13,(VLOOKUP(B373,'X13'!$B:$AZ,15,FALSE)),"B")))))))))))))))</f>
        <v xml:space="preserve"> </v>
      </c>
      <c r="S373" s="185" t="str">
        <f ca="1">IF(ISERROR(IF((IF($X$1=1,(VLOOKUP(B373,'X1'!$B:$AZ,14,FALSE)),(IF($X$1=2,(VLOOKUP(B373,'X2'!$B:$AZ,14,FALSE)),(IF($X$1=3,(VLOOKUP(B373,'X3'!$B:$AZ,14,FALSE)),(IF($X$1=4,(VLOOKUP(B373,'X4'!$B:$AZ,14,FALSE)),(IF($X$1=5,(VLOOKUP(B373,'X5'!$B:$AZ,14,FALSE)),(IF($X$1=6,(VLOOKUP(B373,'X6'!$B:$AZ,14,FALSE)),(IF($X$1=7,(VLOOKUP(B373,'X7'!$B:$AZ,14,FALSE)),(IF($X$1=8,(VLOOKUP(B373,'X8'!$B:$AZ,14,FALSE)),(IF($X$1=9,(VLOOKUP(B373,'X9'!$B:$AZ,14,FALSE)),(IF($X$1=10,(VLOOKUP(B373,'X10'!$B:$AZ,14,FALSE)),(IF($X$1=11,(VLOOKUP(B373,'X11'!$B:$AZ,14,FALSE)),(IF($X$1=12,(VLOOKUP(B373,'X12'!$B:$AZ,14,FALSE)),(VLOOKUP(B373,'X13'!$B:$AZ,14,FALSE))))))))))))))))))))))))))=$V$1," ",(IF($X$1=1,(VLOOKUP(B373,'X1'!$B:$AZ,14,FALSE)),(IF($X$1=2,(VLOOKUP(B373,'X2'!$B:$AZ,14,FALSE)),(IF($X$1=3,(VLOOKUP(B373,'X3'!$B:$AZ,14,FALSE)),(IF($X$1=4,(VLOOKUP(B373,'X4'!$B:$AZ,14,FALSE)),(IF($X$1=5,(VLOOKUP(B373,'X5'!$B:$AZ,14,FALSE)),(IF($X$1=6,(VLOOKUP(B373,'X6'!$B:$AZ,14,FALSE)),(IF($X$1=7,(VLOOKUP(B373,'X7'!$B:$AZ,14,FALSE)),(IF($X$1=8,(VLOOKUP(B373,'X8'!$B:$AZ,14,FALSE)),(IF($X$1=9,(VLOOKUP(B373,'X9'!$B:$AZ,14,FALSE)),(IF($X$1=10,(VLOOKUP(B373,'X10'!$B:$AZ,14,FALSE)),(IF($X$1=11,(VLOOKUP(B373,'X11'!$B:$AZ,14,FALSE)),(IF($X$1=12,(VLOOKUP(B373,'X12'!$B:$AZ,14,FALSE)),(VLOOKUP(B373,'X13'!$B:$AZ,14,FALSE))))))))))))))))))))))))))))=TRUE," ",(IF((IF($X$1=1,(VLOOKUP(B373,'X1'!$B:$AZ,14,FALSE)),(IF($X$1=2,(VLOOKUP(B373,'X2'!$B:$AZ,14,FALSE)),(IF($X$1=3,(VLOOKUP(B373,'X3'!$B:$AZ,14,FALSE)),(IF($X$1=4,(VLOOKUP(B373,'X4'!$B:$AZ,14,FALSE)),(IF($X$1=5,(VLOOKUP(B373,'X5'!$B:$AZ,14,FALSE)),(IF($X$1=6,(VLOOKUP(B373,'X6'!$B:$AZ,14,FALSE)),(IF($X$1=7,(VLOOKUP(B373,'X7'!$B:$AZ,14,FALSE)),(IF($X$1=8,(VLOOKUP(B373,'X8'!$B:$AZ,14,FALSE)),(IF($X$1=9,(VLOOKUP(B373,'X9'!$B:$AZ,14,FALSE)),(IF($X$1=10,(VLOOKUP(B373,'X10'!$B:$AZ,14,FALSE)),(IF($X$1=11,(VLOOKUP(B373,'X11'!$B:$AZ,14,FALSE)),(IF($X$1=12,(VLOOKUP(B373,'X12'!$B:$AZ,14,FALSE)),(VLOOKUP(B373,'X13'!$B:$AZ,14,FALSE))))))))))))))))))))))))))=$V$1," ",(IF($X$1=1,(VLOOKUP(B373,'X1'!$B:$AZ,14,FALSE)),(IF($X$1=2,(VLOOKUP(B373,'X2'!$B:$AZ,14,FALSE)),(IF($X$1=3,(VLOOKUP(B373,'X3'!$B:$AZ,14,FALSE)),(IF($X$1=4,(VLOOKUP(B373,'X4'!$B:$AZ,14,FALSE)),(IF($X$1=5,(VLOOKUP(B373,'X5'!$B:$AZ,14,FALSE)),(IF($X$1=6,(VLOOKUP(B373,'X6'!$B:$AZ,14,FALSE)),(IF($X$1=7,(VLOOKUP(B373,'X7'!$B:$AZ,14,FALSE)),(IF($X$1=8,(VLOOKUP(B373,'X8'!$B:$AZ,14,FALSE)),(IF($X$1=9,(VLOOKUP(B373,'X9'!$B:$AZ,14,FALSE)),(IF($X$1=10,(VLOOKUP(B373,'X10'!$B:$AZ,14,FALSE)),(IF($X$1=11,(VLOOKUP(B373,'X11'!$B:$AZ,14,FALSE)),(IF($X$1=12,(VLOOKUP(B373,'X12'!$B:$AZ,14,FALSE)),(VLOOKUP(B373,'X13'!$B:$AZ,14,FALSE)))))))))))))))))))))))))))))</f>
        <v xml:space="preserve"> </v>
      </c>
    </row>
    <row r="374" spans="1:19" ht="14.1" customHeight="1" x14ac:dyDescent="0.2">
      <c r="A374" s="156" t="s">
        <v>1058</v>
      </c>
      <c r="B374" s="122" t="str">
        <f>IF(ISERROR(IF($U$16=1,(VLOOKUP(A374,$AC$89:$AH$125,2,FALSE)),IF((IF($X$1=1,'X1'!B333,(IF($X$1=2,'X2'!B333,(IF($X$1=3,'X3'!B333,(IF($X$1=4,'X4'!B333,(IF($X$1=5,'X5'!B333,(IF($X$1=6,'X6'!B333,(IF($X$1=7,'X7'!B333,(IF($X$1=8,'X8'!B333,(IF($X$1=9,'X9'!B333,(IF($X$1=10,'X10'!B333,(IF($X$1=11,'X11'!B333,(IF($X$1=12,'X12'!B333,'X13'!B333))))))))))))))))))))))))="","",(IF($X$1=1,'X1'!B333,(IF($X$1=2,'X2'!B333,(IF($X$1=3,'X3'!B333,(IF($X$1=4,'X4'!B333,(IF($X$1=5,'X5'!B333,(IF($X$1=6,'X6'!B333,(IF($X$1=7,'X7'!B333,(IF($X$1=8,'X8'!B333,(IF($X$1=9,'X9'!B333,(IF($X$1=10,'X10'!B333,(IF($X$1=11,'X11'!B333,(IF($X$1=12,'X12'!B333,'X13'!B333)))))))))))))))))))))))))))=TRUE," ",(IF($U$16=1,(VLOOKUP(A374,$AC$89:$AH$125,2,FALSE)),IF((IF($X$1=1,'X1'!B333,(IF($X$1=2,'X2'!B333,(IF($X$1=3,'X3'!B333,(IF($X$1=4,'X4'!B333,(IF($X$1=5,'X5'!B333,(IF($X$1=6,'X6'!B333,(IF($X$1=7,'X7'!B333,(IF($X$1=8,'X8'!B333,(IF($X$1=9,'X9'!B333,(IF($X$1=10,'X10'!B333,(IF($X$1=11,'X11'!B333,(IF($X$1=12,'X12'!B333,'X13'!B333))))))))))))))))))))))))="","",(IF($X$1=1,'X1'!B333,(IF($X$1=2,'X2'!B333,(IF($X$1=3,'X3'!B333,(IF($X$1=4,'X4'!B333,(IF($X$1=5,'X5'!B333,(IF($X$1=6,'X6'!B333,(IF($X$1=7,'X7'!B333,(IF($X$1=8,'X8'!B333,(IF($X$1=9,'X9'!B333,(IF($X$1=10,'X10'!B333,(IF($X$1=11,'X11'!B333,(IF($X$1=12,'X12'!B333,'X13'!B333))))))))))))))))))))))))))))</f>
        <v/>
      </c>
      <c r="C374" s="181" t="str">
        <f ca="1">IF(ISERROR(IF($X$1=1,(VLOOKUP(B374,'X1'!$B:$AZ,47,FALSE)),IF($X$1=2,(VLOOKUP(B374,'X2'!$B:$AZ,47,FALSE)),IF($X$1=3,(VLOOKUP(B374,'X3'!$B:$AZ,47,FALSE)),IF($X$1=4,(VLOOKUP(B374,'X4'!$B:$AZ,47,FALSE)),IF($X$1=5,(VLOOKUP(B374,'X5'!$B:$AZ,47,FALSE)),IF($X$1=6,(VLOOKUP(B374,'X6'!$B:$AZ,47,FALSE)),IF($X$1=7,(VLOOKUP(B374,'X7'!$B:$AZ,47,FALSE)),IF($X$1=8,(VLOOKUP(B374,'X8'!$B:$AZ,47,FALSE)),IF($X$1=9,(VLOOKUP(B374,'X9'!$B:$AZ,47,FALSE)),IF($X$1=10,(VLOOKUP(B374,'X10'!$B:$AZ,47,FALSE)),IF($X$1=11,(VLOOKUP(B374,'X11'!$B:$AZ,47,FALSE)),IF($X$1=12,(VLOOKUP(B374,'X12'!$B:$AZ,47,FALSE)),IF($X$1=13,(VLOOKUP(B374,'X13'!$B:$AZ,47,FALSE)),"B"))))))))))))))=TRUE," ",(IF($X$1=1,(VLOOKUP(B374,'X1'!$B:$AZ,47,FALSE)),IF($X$1=2,(VLOOKUP(B374,'X2'!$B:$AZ,47,FALSE)),IF($X$1=3,(VLOOKUP(B374,'X3'!$B:$AZ,47,FALSE)),IF($X$1=4,(VLOOKUP(B374,'X4'!$B:$AZ,47,FALSE)),IF($X$1=5,(VLOOKUP(B374,'X5'!$B:$AZ,47,FALSE)),IF($X$1=6,(VLOOKUP(B374,'X6'!$B:$AZ,47,FALSE)),IF($X$1=7,(VLOOKUP(B374,'X7'!$B:$AZ,47,FALSE)),IF($X$1=8,(VLOOKUP(B374,'X8'!$B:$AZ,47,FALSE)),IF($X$1=9,(VLOOKUP(B374,'X9'!$B:$AZ,47,FALSE)),IF($X$1=10,(VLOOKUP(B374,'X10'!$B:$AZ,47,FALSE)),IF($X$1=11,(VLOOKUP(B374,'X11'!$B:$AZ,47,FALSE)),IF($X$1=12,(VLOOKUP(B374,'X12'!$B:$AZ,47,FALSE)),IF($X$1=13,(VLOOKUP(B374,'X13'!$B:$AZ,47,FALSE)),"B")))))))))))))))</f>
        <v xml:space="preserve"> </v>
      </c>
      <c r="D374" s="181" t="str">
        <f ca="1">IF(ISERROR(IF($X$1=1,(VLOOKUP(B374,'X1'!$B:$AP,41,FALSE)),IF($X$1=2,(VLOOKUP(B374,'X2'!$B:$AP,41,FALSE)),IF($X$1=3,(VLOOKUP(B374,'X3'!$B:$AP,41,FALSE)),IF($X$1=4,(VLOOKUP(B374,'X4'!$B:$AP,41,FALSE)),IF($X$1=5,(VLOOKUP(B374,'X5'!$B:$AP,41,FALSE)),IF($X$1=6,(VLOOKUP(B374,'X6'!$B:$AP,41,FALSE)),IF($X$1=7,(VLOOKUP(B374,'X7'!$B:$AP,41,FALSE)),IF($X$1=8,(VLOOKUP(B374,'X8'!$B:$AP,41,FALSE)),IF($X$1=9,(VLOOKUP(B374,'X9'!$B:$AP,41,FALSE)),IF($X$1=10,(VLOOKUP(B374,'X10'!$B:$AP,41,FALSE)),IF($X$1=11,(VLOOKUP(B374,'X11'!$B:$AP,41,FALSE)),IF($X$1=12,(VLOOKUP(B374,'X12'!$B:$AP,41,FALSE)),IF($X$1=13,(VLOOKUP(B374,'X13'!$B:$AP,41,FALSE)),"B"))))))))))))))=TRUE," ",(IF($X$1=1,(VLOOKUP(B374,'X1'!$B:$AP,41,FALSE)),IF($X$1=2,(VLOOKUP(B374,'X2'!$B:$AP,41,FALSE)),IF($X$1=3,(VLOOKUP(B374,'X3'!$B:$AP,41,FALSE)),IF($X$1=4,(VLOOKUP(B374,'X4'!$B:$AP,41,FALSE)),IF($X$1=5,(VLOOKUP(B374,'X5'!$B:$AP,41,FALSE)),IF($X$1=6,(VLOOKUP(B374,'X6'!$B:$AP,41,FALSE)),IF($X$1=7,(VLOOKUP(B374,'X7'!$B:$AP,41,FALSE)),IF($X$1=8,(VLOOKUP(B374,'X8'!$B:$AP,41,FALSE)),IF($X$1=9,(VLOOKUP(B374,'X9'!$B:$AP,41,FALSE)),IF($X$1=10,(VLOOKUP(B374,'X10'!$B:$AP,41,FALSE)),IF($X$1=11,(VLOOKUP(B374,'X11'!$B:$AP,41,FALSE)),IF($X$1=12,(VLOOKUP(B374,'X12'!$B:$AP,41,FALSE)),IF($X$1=13,(VLOOKUP(B374,'X13'!$B:$AP,41,FALSE)),"B")))))))))))))))</f>
        <v xml:space="preserve"> </v>
      </c>
      <c r="E374" s="182" t="str">
        <f ca="1">IF(ISERROR(IF($X$1=1,(VLOOKUP(B374,'X1'!$B:$AP,7,FALSE)),IF($X$1=2,(VLOOKUP(B374,'X2'!$B:$AP,7,FALSE)),IF($X$1=3,(VLOOKUP(B374,'X3'!$B:$AP,7,FALSE)),IF($X$1=4,(VLOOKUP(B374,'X4'!$B:$AP,7,FALSE)),IF($X$1=5,(VLOOKUP(B374,'X5'!$B:$AP,7,FALSE)),IF($X$1=6,(VLOOKUP(B374,'X6'!$B:$AP,7,FALSE)),IF($X$1=7,(VLOOKUP(B374,'X7'!$B:$AP,7,FALSE)),IF($X$1=8,(VLOOKUP(B374,'X8'!$B:$AP,7,FALSE)),IF($X$1=9,(VLOOKUP(B374,'X9'!$B:$AP,7,FALSE)),IF($X$1=10,(VLOOKUP(B374,'X10'!$B:$AP,7,FALSE)),IF($X$1=11,(VLOOKUP(B374,'X11'!$B:$AP,7,FALSE)),IF($X$1=12,(VLOOKUP(B374,'X12'!$B:$AP,7,FALSE)),IF($X$1=13,(VLOOKUP(B374,'X13'!$B:$AP,7,FALSE)),"B"))))))))))))))=TRUE," ",(IF($X$1=1,(VLOOKUP(B374,'X1'!$B:$AP,7,FALSE)),IF($X$1=2,(VLOOKUP(B374,'X2'!$B:$AP,7,FALSE)),IF($X$1=3,(VLOOKUP(B374,'X3'!$B:$AP,7,FALSE)),IF($X$1=4,(VLOOKUP(B374,'X4'!$B:$AP,7,FALSE)),IF($X$1=5,(VLOOKUP(B374,'X5'!$B:$AP,7,FALSE)),IF($X$1=6,(VLOOKUP(B374,'X6'!$B:$AP,7,FALSE)),IF($X$1=7,(VLOOKUP(B374,'X7'!$B:$AP,7,FALSE)),IF($X$1=8,(VLOOKUP(B374,'X8'!$B:$AP,7,FALSE)),IF($X$1=9,(VLOOKUP(B374,'X9'!$B:$AP,7,FALSE)),IF($X$1=10,(VLOOKUP(B374,'X10'!$B:$AP,7,FALSE)),IF($X$1=11,(VLOOKUP(B374,'X11'!$B:$AP,7,FALSE)),IF($X$1=12,(VLOOKUP(B374,'X12'!$B:$AP,7,FALSE)),IF($X$1=13,(VLOOKUP(B374,'X13'!$B:$AP,7,FALSE)),"B")))))))))))))))</f>
        <v xml:space="preserve"> </v>
      </c>
      <c r="F374" s="182" t="str">
        <f ca="1">IF(ISERROR(IF((IF($X$1=1,(VLOOKUP(B374,'X1'!$B:$AO,6,FALSE)),(IF($X$1=2,(VLOOKUP(B374,'X2'!$B:$AO,6,FALSE)),(IF($X$1=3,(VLOOKUP(B374,'X3'!$B:$AO,6,FALSE)),(IF($X$1=4,(VLOOKUP(B374,'X4'!$B:$AO,6,FALSE)),(IF($X$1=5,(VLOOKUP(B374,'X5'!$B:$AO,6,FALSE)),(IF($X$1=6,(VLOOKUP(B374,'X6'!$B:$AO,6,FALSE)),(IF($X$1=7,(VLOOKUP(B374,'X7'!$B:$AO,6,FALSE)),(IF($X$1=8,(VLOOKUP(B374,'X8'!$B:$AO,6,FALSE)),(IF($X$1=9,(VLOOKUP(B374,'X9'!$B:$AO,6,FALSE)),(IF($X$1=10,(VLOOKUP(B374,'X10'!$B:$AO,6,FALSE)),(IF($X$1=11,(VLOOKUP(B374,'X11'!$B:$AO,6,FALSE)),(IF($X$1=12,(VLOOKUP(B374,'X12'!$B:$AO,6,FALSE)),(VLOOKUP(B374,'X13'!$B:$AO,6,FALSE))))))))))))))))))))))))))=$V$1," ",(IF($X$1=1,(VLOOKUP(B374,'X1'!$B:$AO,6,FALSE)),(IF($X$1=2,(VLOOKUP(B374,'X2'!$B:$AO,6,FALSE)),(IF($X$1=3,(VLOOKUP(B374,'X3'!$B:$AO,6,FALSE)),(IF($X$1=4,(VLOOKUP(B374,'X4'!$B:$AO,6,FALSE)),(IF($X$1=5,(VLOOKUP(B374,'X5'!$B:$AO,6,FALSE)),(IF($X$1=6,(VLOOKUP(B374,'X6'!$B:$AO,6,FALSE)),(IF($X$1=7,(VLOOKUP(B374,'X7'!$B:$AO,6,FALSE)),(IF($X$1=8,(VLOOKUP(B374,'X8'!$B:$AO,6,FALSE)),(IF($X$1=9,(VLOOKUP(B374,'X9'!$B:$AO,6,FALSE)),(IF($X$1=10,(VLOOKUP(B374,'X10'!$B:$AO,6,FALSE)),(IF($X$1=11,(VLOOKUP(B374,'X11'!$B:$AO,6,FALSE)),(IF($X$1=12,(VLOOKUP(B374,'X12'!$B:$AO,6,FALSE)),(VLOOKUP(B374,'X13'!$B:$AO,6,FALSE))))))))))))))))))))))))))))=TRUE," ",(IF((IF($X$1=1,(VLOOKUP(B374,'X1'!$B:$AO,6,FALSE)),(IF($X$1=2,(VLOOKUP(B374,'X2'!$B:$AO,6,FALSE)),(IF($X$1=3,(VLOOKUP(B374,'X3'!$B:$AO,6,FALSE)),(IF($X$1=4,(VLOOKUP(B374,'X4'!$B:$AO,6,FALSE)),(IF($X$1=5,(VLOOKUP(B374,'X5'!$B:$AO,6,FALSE)),(IF($X$1=6,(VLOOKUP(B374,'X6'!$B:$AO,6,FALSE)),(IF($X$1=7,(VLOOKUP(B374,'X7'!$B:$AO,6,FALSE)),(IF($X$1=8,(VLOOKUP(B374,'X8'!$B:$AO,6,FALSE)),(IF($X$1=9,(VLOOKUP(B374,'X9'!$B:$AO,6,FALSE)),(IF($X$1=10,(VLOOKUP(B374,'X10'!$B:$AO,6,FALSE)),(IF($X$1=11,(VLOOKUP(B374,'X11'!$B:$AO,6,FALSE)),(IF($X$1=12,(VLOOKUP(B374,'X12'!$B:$AO,6,FALSE)),(VLOOKUP(B374,'X13'!$B:$AO,6,FALSE))))))))))))))))))))))))))=$V$1," ",(IF($X$1=1,(VLOOKUP(B374,'X1'!$B:$AO,6,FALSE)),(IF($X$1=2,(VLOOKUP(B374,'X2'!$B:$AO,6,FALSE)),(IF($X$1=3,(VLOOKUP(B374,'X3'!$B:$AO,6,FALSE)),(IF($X$1=4,(VLOOKUP(B374,'X4'!$B:$AO,6,FALSE)),(IF($X$1=5,(VLOOKUP(B374,'X5'!$B:$AO,6,FALSE)),(IF($X$1=6,(VLOOKUP(B374,'X6'!$B:$AO,6,FALSE)),(IF($X$1=7,(VLOOKUP(B374,'X7'!$B:$AO,6,FALSE)),(IF($X$1=8,(VLOOKUP(B374,'X8'!$B:$AO,6,FALSE)),(IF($X$1=9,(VLOOKUP(B374,'X9'!$B:$AO,6,FALSE)),(IF($X$1=10,(VLOOKUP(B374,'X10'!$B:$AO,6,FALSE)),(IF($X$1=11,(VLOOKUP(B374,'X11'!$B:$AO,6,FALSE)),(IF($X$1=12,(VLOOKUP(B374,'X12'!$B:$AO,6,FALSE)),(VLOOKUP(B374,'X13'!$B:$AO,6,FALSE)))))))))))))))))))))))))))))</f>
        <v xml:space="preserve"> </v>
      </c>
      <c r="G374" s="182" t="str">
        <f ca="1">IF(ISERROR(IF($X$1=1,(VLOOKUP(B374,'X1'!$B:$AZ,44,FALSE)),IF($X$1=2,(VLOOKUP(B374,'X2'!$B:$AZ,44,FALSE)),IF($X$1=3,(VLOOKUP(B374,'X3'!$B:$AZ,44,FALSE)),IF($X$1=4,(VLOOKUP(B374,'X4'!$B:$AZ,44,FALSE)),IF($X$1=5,(VLOOKUP(B374,'X5'!$B:$AZ,44,FALSE)),IF($X$1=6,(VLOOKUP(B374,'X6'!$B:$AZ,44,FALSE)),IF($X$1=7,(VLOOKUP(B374,'X7'!$B:$AZ,44,FALSE)),IF($X$1=8,(VLOOKUP(B374,'X8'!$B:$AZ,44,FALSE)),IF($X$1=9,(VLOOKUP(B374,'X9'!$B:$AZ,44,FALSE)),IF($X$1=10,(VLOOKUP(B374,'X10'!$B:$AZ,44,FALSE)),IF($X$1=11,(VLOOKUP(B374,'X11'!$B:$AZ,44,FALSE)),IF($X$1=12,(VLOOKUP(B374,'X12'!$B:$AZ,44,FALSE)),IF($X$1=13,(VLOOKUP(B374,'X13'!$B:$AZ,44,FALSE)),"B"))))))))))))))=TRUE," ",(IF($X$1=1,(VLOOKUP(B374,'X1'!$B:$AZ,44,FALSE)),IF($X$1=2,(VLOOKUP(B374,'X2'!$B:$AZ,44,FALSE)),IF($X$1=3,(VLOOKUP(B374,'X3'!$B:$AZ,44,FALSE)),IF($X$1=4,(VLOOKUP(B374,'X4'!$B:$AZ,44,FALSE)),IF($X$1=5,(VLOOKUP(B374,'X5'!$B:$AZ,44,FALSE)),IF($X$1=6,(VLOOKUP(B374,'X6'!$B:$AZ,44,FALSE)),IF($X$1=7,(VLOOKUP(B374,'X7'!$B:$AZ,44,FALSE)),IF($X$1=8,(VLOOKUP(B374,'X8'!$B:$AZ,44,FALSE)),IF($X$1=9,(VLOOKUP(B374,'X9'!$B:$AZ,44,FALSE)),IF($X$1=10,(VLOOKUP(B374,'X10'!$B:$AZ,44,FALSE)),IF($X$1=11,(VLOOKUP(B374,'X11'!$B:$AZ,44,FALSE)),IF($X$1=12,(VLOOKUP(B374,'X12'!$B:$AZ,44,FALSE)),IF($X$1=13,(VLOOKUP(B374,'X13'!$B:$AZ,44,FALSE)),"B")))))))))))))))</f>
        <v xml:space="preserve"> </v>
      </c>
      <c r="H374" s="182" t="str">
        <f ca="1">IF(ISERROR(IF($X$1=1,(VLOOKUP(B374,'X1'!$B:$AZ,8,FALSE)),IF($X$1=2,(VLOOKUP(B374,'X2'!$B:$AZ,8,FALSE)),IF($X$1=3,(VLOOKUP(B374,'X3'!$B:$AZ,8,FALSE)),IF($X$1=4,(VLOOKUP(B374,'X4'!$B:$AZ,8,FALSE)),IF($X$1=5,(VLOOKUP(B374,'X5'!$B:$AZ,8,FALSE)),IF($X$1=6,(VLOOKUP(B374,'X6'!$B:$AZ,8,FALSE)),IF($X$1=7,(VLOOKUP(B374,'X7'!$B:$AZ,8,FALSE)),IF($X$1=8,(VLOOKUP(B374,'X8'!$B:$AZ,8,FALSE)),IF($X$1=9,(VLOOKUP(B374,'X9'!$B:$AZ,8,FALSE)),IF($X$1=10,(VLOOKUP(B374,'X10'!$B:$AZ,8,FALSE)),IF($X$1=11,(VLOOKUP(B374,'X11'!$B:$AZ,8,FALSE)),IF($X$1=12,(VLOOKUP(B374,'X12'!$B:$AZ,8,FALSE)),IF($X$1=13,(VLOOKUP(B374,'X13'!$B:$AZ,8,FALSE)),"B"))))))))))))))=TRUE," ",(IF($X$1=1,(VLOOKUP(B374,'X1'!$B:$AZ,8,FALSE)),IF($X$1=2,(VLOOKUP(B374,'X2'!$B:$AZ,8,FALSE)),IF($X$1=3,(VLOOKUP(B374,'X3'!$B:$AZ,8,FALSE)),IF($X$1=4,(VLOOKUP(B374,'X4'!$B:$AZ,8,FALSE)),IF($X$1=5,(VLOOKUP(B374,'X5'!$B:$AZ,8,FALSE)),IF($X$1=6,(VLOOKUP(B374,'X6'!$B:$AZ,8,FALSE)),IF($X$1=7,(VLOOKUP(B374,'X7'!$B:$AZ,8,FALSE)),IF($X$1=8,(VLOOKUP(B374,'X8'!$B:$AZ,8,FALSE)),IF($X$1=9,(VLOOKUP(B374,'X9'!$B:$AZ,8,FALSE)),IF($X$1=10,(VLOOKUP(B374,'X10'!$B:$AZ,8,FALSE)),IF($X$1=11,(VLOOKUP(B374,'X11'!$B:$AZ,8,FALSE)),IF($X$1=12,(VLOOKUP(B374,'X12'!$B:$AZ,8,FALSE)),IF($X$1=13,(VLOOKUP(B374,'X13'!$B:$AZ,8,FALSE)),"B")))))))))))))))</f>
        <v xml:space="preserve"> </v>
      </c>
      <c r="I374" s="183" t="str">
        <f ca="1">IF(ISERROR(IF($X$1=1,(VLOOKUP(B374,'X1'!$B:$AZ,2,FALSE)),IF($X$1=2,(VLOOKUP(B374,'X2'!$B:$AZ,2,FALSE)),IF($X$1=3,(VLOOKUP(B374,'X3'!$B:$AZ,2,FALSE)),IF($X$1=4,(VLOOKUP(B374,'X4'!$B:$AZ,2,FALSE)),IF($X$1=5,(VLOOKUP(B374,'X5'!$B:$AZ,2,FALSE)),IF($X$1=6,(VLOOKUP(B374,'X6'!$B:$AZ,2,FALSE)),IF($X$1=7,(VLOOKUP(B374,'X7'!$B:$AZ,2,FALSE)),IF($X$1=8,(VLOOKUP(B374,'X8'!$B:$AZ,2,FALSE)),IF($X$1=9,(VLOOKUP(B374,'X9'!$B:$AZ,2,FALSE)),IF($X$1=10,(VLOOKUP(B374,'X10'!$B:$AZ,2,FALSE)),IF($X$1=11,(VLOOKUP(B374,'X11'!$B:$AZ,2,FALSE)),IF($X$1=12,(VLOOKUP(B374,'X12'!$B:$AZ,2,FALSE)),IF($X$1=13,(VLOOKUP(B374,'X13'!$B:$AZ,2,FALSE)),"B"))))))))))))))=TRUE," ",(IF($X$1=1,(VLOOKUP(B374,'X1'!$B:$AZ,2,FALSE)),IF($X$1=2,(VLOOKUP(B374,'X2'!$B:$AZ,2,FALSE)),IF($X$1=3,(VLOOKUP(B374,'X3'!$B:$AZ,2,FALSE)),IF($X$1=4,(VLOOKUP(B374,'X4'!$B:$AZ,2,FALSE)),IF($X$1=5,(VLOOKUP(B374,'X5'!$B:$AZ,2,FALSE)),IF($X$1=6,(VLOOKUP(B374,'X6'!$B:$AZ,2,FALSE)),IF($X$1=7,(VLOOKUP(B374,'X7'!$B:$AZ,2,FALSE)),IF($X$1=8,(VLOOKUP(B374,'X8'!$B:$AZ,2,FALSE)),IF($X$1=9,(VLOOKUP(B374,'X9'!$B:$AZ,2,FALSE)),IF($X$1=10,(VLOOKUP(B374,'X10'!$B:$AZ,2,FALSE)),IF($X$1=11,(VLOOKUP(B374,'X11'!$B:$AZ,2,FALSE)),IF($X$1=12,(VLOOKUP(B374,'X12'!$B:$AZ,2,FALSE)),IF($X$1=13,(VLOOKUP(B374,'X13'!$B:$AZ,2,FALSE)),"B")))))))))))))))</f>
        <v xml:space="preserve"> </v>
      </c>
      <c r="J374" s="183" t="str">
        <f ca="1">IF(ISERROR(IF($X$1=1,(VLOOKUP(B374,'X1'!$B:$AZ,3,FALSE)),IF($X$1=2,(VLOOKUP(B374,'X2'!$B:$AZ,3,FALSE)),IF($X$1=3,(VLOOKUP(B374,'X3'!$B:$AZ,3,FALSE)),IF($X$1=4,(VLOOKUP(B374,'X4'!$B:$AZ,3,FALSE)),IF($X$1=5,(VLOOKUP(B374,'X5'!$B:$AZ,3,FALSE)),IF($X$1=6,(VLOOKUP(B374,'X6'!$B:$AZ,3,FALSE)),IF($X$1=7,(VLOOKUP(B374,'X7'!$B:$AZ,3,FALSE)),IF($X$1=8,(VLOOKUP(B374,'X8'!$B:$AZ,3,FALSE)),IF($X$1=9,(VLOOKUP(B374,'X9'!$B:$AZ,3,FALSE)),IF($X$1=10,(VLOOKUP(B374,'X10'!$B:$AZ,3,FALSE)),IF($X$1=11,(VLOOKUP(B374,'X11'!$B:$AZ,3,FALSE)),IF($X$1=12,(VLOOKUP(B374,'X12'!$B:$AZ,3,FALSE)),IF($X$1=13,(VLOOKUP(B374,'X13'!$B:$AZ,3,FALSE)),"B"))))))))))))))=TRUE," ",(IF($X$1=1,(VLOOKUP(B374,'X1'!$B:$AZ,3,FALSE)),IF($X$1=2,(VLOOKUP(B374,'X2'!$B:$AZ,3,FALSE)),IF($X$1=3,(VLOOKUP(B374,'X3'!$B:$AZ,3,FALSE)),IF($X$1=4,(VLOOKUP(B374,'X4'!$B:$AZ,3,FALSE)),IF($X$1=5,(VLOOKUP(B374,'X5'!$B:$AZ,3,FALSE)),IF($X$1=6,(VLOOKUP(B374,'X6'!$B:$AZ,3,FALSE)),IF($X$1=7,(VLOOKUP(B374,'X7'!$B:$AZ,3,FALSE)),IF($X$1=8,(VLOOKUP(B374,'X8'!$B:$AZ,3,FALSE)),IF($X$1=9,(VLOOKUP(B374,'X9'!$B:$AZ,3,FALSE)),IF($X$1=10,(VLOOKUP(B374,'X10'!$B:$AZ,3,FALSE)),IF($X$1=11,(VLOOKUP(B374,'X11'!$B:$AZ,3,FALSE)),IF($X$1=12,(VLOOKUP(B374,'X12'!$B:$AZ,3,FALSE)),IF($X$1=13,(VLOOKUP(B374,'X13'!$B:$AZ,3,FALSE)),"B")))))))))))))))</f>
        <v xml:space="preserve"> </v>
      </c>
      <c r="K374" s="183" t="str">
        <f ca="1">IF(ISERROR(IF($X$1=1,(VLOOKUP(B374,'X1'!$B:$AZ,5,FALSE)),IF($X$1=2,(VLOOKUP(B374,'X2'!$B:$AZ,5,FALSE)),IF($X$1=3,(VLOOKUP(B374,'X3'!$B:$AZ,5,FALSE)),IF($X$1=4,(VLOOKUP(B374,'X4'!$B:$AZ,5,FALSE)),IF($X$1=5,(VLOOKUP(B374,'X5'!$B:$AZ,5,FALSE)),IF($X$1=6,(VLOOKUP(B374,'X6'!$B:$AZ,5,FALSE)),IF($X$1=7,(VLOOKUP(B374,'X7'!$B:$AZ,5,FALSE)),IF($X$1=8,(VLOOKUP(B374,'X8'!$B:$AZ,5,FALSE)),IF($X$1=9,(VLOOKUP(B374,'X9'!$B:$AZ,5,FALSE)),IF($X$1=10,(VLOOKUP(B374,'X10'!$B:$AZ,5,FALSE)),IF($X$1=11,(VLOOKUP(B374,'X11'!$B:$AZ,5,FALSE)),IF($X$1=12,(VLOOKUP(B374,'X12'!$B:$AZ,5,FALSE)),IF($X$1=13,(VLOOKUP(B374,'X13'!$B:$AZ,5,FALSE)),"B"))))))))))))))=TRUE," ",(IF($X$1=1,(VLOOKUP(B374,'X1'!$B:$AZ,5,FALSE)),IF($X$1=2,(VLOOKUP(B374,'X2'!$B:$AZ,5,FALSE)),IF($X$1=3,(VLOOKUP(B374,'X3'!$B:$AZ,5,FALSE)),IF($X$1=4,(VLOOKUP(B374,'X4'!$B:$AZ,5,FALSE)),IF($X$1=5,(VLOOKUP(B374,'X5'!$B:$AZ,5,FALSE)),IF($X$1=6,(VLOOKUP(B374,'X6'!$B:$AZ,5,FALSE)),IF($X$1=7,(VLOOKUP(B374,'X7'!$B:$AZ,5,FALSE)),IF($X$1=8,(VLOOKUP(B374,'X8'!$B:$AZ,5,FALSE)),IF($X$1=9,(VLOOKUP(B374,'X9'!$B:$AZ,5,FALSE)),IF($X$1=10,(VLOOKUP(B374,'X10'!$B:$AZ,5,FALSE)),IF($X$1=11,(VLOOKUP(B374,'X11'!$B:$AZ,5,FALSE)),IF($X$1=12,(VLOOKUP(B374,'X12'!$B:$AZ,5,FALSE)),IF($X$1=13,(VLOOKUP(B374,'X13'!$B:$AZ,5,FALSE)),"B")))))))))))))))</f>
        <v xml:space="preserve"> </v>
      </c>
      <c r="L374" s="184" t="str">
        <f ca="1">IF(ISERROR(IF($X$1=1,(VLOOKUP(B374,'X1'!$B:$AZ,9,FALSE)),IF($X$1=2,(VLOOKUP(B374,'X2'!$B:$AZ,9,FALSE)),IF($X$1=3,(VLOOKUP(B374,'X3'!$B:$AZ,9,FALSE)),IF($X$1=4,(VLOOKUP(B374,'X4'!$B:$AZ,9,FALSE)),IF($X$1=5,(VLOOKUP(B374,'X5'!$B:$AZ,9,FALSE)),IF($X$1=6,(VLOOKUP(B374,'X6'!$B:$AZ,9,FALSE)),IF($X$1=7,(VLOOKUP(B374,'X7'!$B:$AZ,9,FALSE)),IF($X$1=8,(VLOOKUP(B374,'X8'!$B:$AZ,9,FALSE)),IF($X$1=9,(VLOOKUP(B374,'X9'!$B:$AZ,9,FALSE)),IF($X$1=10,(VLOOKUP(B374,'X10'!$B:$AZ,9,FALSE)),IF($X$1=11,(VLOOKUP(B374,'X11'!$B:$AZ,9,FALSE)),IF($X$1=12,(VLOOKUP(B374,'X12'!$B:$AZ,9,FALSE)),IF($X$1=13,(VLOOKUP(B374,'X13'!$B:$AZ,9,FALSE)),"B"))))))))))))))=TRUE," ",(IF($X$1=1,(VLOOKUP(B374,'X1'!$B:$AZ,9,FALSE)),IF($X$1=2,(VLOOKUP(B374,'X2'!$B:$AZ,9,FALSE)),IF($X$1=3,(VLOOKUP(B374,'X3'!$B:$AZ,9,FALSE)),IF($X$1=4,(VLOOKUP(B374,'X4'!$B:$AZ,9,FALSE)),IF($X$1=5,(VLOOKUP(B374,'X5'!$B:$AZ,9,FALSE)),IF($X$1=6,(VLOOKUP(B374,'X6'!$B:$AZ,9,FALSE)),IF($X$1=7,(VLOOKUP(B374,'X7'!$B:$AZ,9,FALSE)),IF($X$1=8,(VLOOKUP(B374,'X8'!$B:$AZ,9,FALSE)),IF($X$1=9,(VLOOKUP(B374,'X9'!$B:$AZ,9,FALSE)),IF($X$1=10,(VLOOKUP(B374,'X10'!$B:$AZ,9,FALSE)),IF($X$1=11,(VLOOKUP(B374,'X11'!$B:$AZ,9,FALSE)),IF($X$1=12,(VLOOKUP(B374,'X12'!$B:$AZ,9,FALSE)),IF($X$1=13,(VLOOKUP(B374,'X13'!$B:$AZ,9,FALSE)),"B")))))))))))))))</f>
        <v xml:space="preserve"> </v>
      </c>
      <c r="M374" s="184" t="str">
        <f ca="1">IF(ISERROR(IF($X$1=1,(VLOOKUP(B374,'X1'!$B:$AZ,10,FALSE)),IF($X$1=2,(VLOOKUP(B374,'X2'!$B:$AZ,10,FALSE)),IF($X$1=3,(VLOOKUP(B374,'X3'!$B:$AZ,10,FALSE)),IF($X$1=4,(VLOOKUP(B374,'X4'!$B:$AZ,10,FALSE)),IF($X$1=5,(VLOOKUP(B374,'X5'!$B:$AZ,10,FALSE)),IF($X$1=6,(VLOOKUP(B374,'X6'!$B:$AZ,10,FALSE)),IF($X$1=7,(VLOOKUP(B374,'X7'!$B:$AZ,10,FALSE)),IF($X$1=8,(VLOOKUP(B374,'X8'!$B:$AZ,10,FALSE)),IF($X$1=9,(VLOOKUP(B374,'X9'!$B:$AZ,10,FALSE)),IF($X$1=10,(VLOOKUP(B374,'X10'!$B:$AZ,10,FALSE)),IF($X$1=11,(VLOOKUP(B374,'X11'!$B:$AZ,10,FALSE)),IF($X$1=12,(VLOOKUP(B374,'X12'!$B:$AZ,10,FALSE)),IF($X$1=13,(VLOOKUP(B374,'X13'!$B:$AZ,10,FALSE)),"B"))))))))))))))=TRUE," ",(IF($X$1=1,(VLOOKUP(B374,'X1'!$B:$AZ,10,FALSE)),IF($X$1=2,(VLOOKUP(B374,'X2'!$B:$AZ,10,FALSE)),IF($X$1=3,(VLOOKUP(B374,'X3'!$B:$AZ,10,FALSE)),IF($X$1=4,(VLOOKUP(B374,'X4'!$B:$AZ,10,FALSE)),IF($X$1=5,(VLOOKUP(B374,'X5'!$B:$AZ,10,FALSE)),IF($X$1=6,(VLOOKUP(B374,'X6'!$B:$AZ,10,FALSE)),IF($X$1=7,(VLOOKUP(B374,'X7'!$B:$AZ,10,FALSE)),IF($X$1=8,(VLOOKUP(B374,'X8'!$B:$AZ,10,FALSE)),IF($X$1=9,(VLOOKUP(B374,'X9'!$B:$AZ,10,FALSE)),IF($X$1=10,(VLOOKUP(B374,'X10'!$B:$AZ,10,FALSE)),IF($X$1=11,(VLOOKUP(B374,'X11'!$B:$AZ,10,FALSE)),IF($X$1=12,(VLOOKUP(B374,'X12'!$B:$AZ,10,FALSE)),IF($X$1=13,(VLOOKUP(B374,'X13'!$B:$AZ,10,FALSE)),"B")))))))))))))))</f>
        <v xml:space="preserve"> </v>
      </c>
      <c r="N374" s="185" t="str">
        <f ca="1">IF(ISERROR(IF($X$1=1,(VLOOKUP(B374,'X1'!$B:$AZ,45,FALSE)),IF($X$1=2,(VLOOKUP(B374,'X2'!$B:$AZ,45,FALSE)),IF($X$1=3,(VLOOKUP(B374,'X3'!$B:$AZ,45,FALSE)),IF($X$1=4,(VLOOKUP(B374,'X4'!$B:$AZ,45,FALSE)),IF($X$1=5,(VLOOKUP(B374,'X5'!$B:$AZ,45,FALSE)),IF($X$1=6,(VLOOKUP(B374,'X6'!$B:$AZ,45,FALSE)),IF($X$1=7,(VLOOKUP(B374,'X7'!$B:$AZ,45,FALSE)),IF($X$1=8,(VLOOKUP(B374,'X8'!$B:$AZ,45,FALSE)),IF($X$1=9,(VLOOKUP(B374,'X9'!$B:$AZ,45,FALSE)),IF($X$1=10,(VLOOKUP(B374,'X10'!$B:$AZ,45,FALSE)),IF($X$1=11,(VLOOKUP(B374,'X11'!$B:$AZ,45,FALSE)),IF($X$1=12,(VLOOKUP(B374,'X12'!$B:$AZ,45,FALSE)),IF($X$1=13,(VLOOKUP(B374,'X13'!$B:$AZ,45,FALSE)),"B"))))))))))))))=TRUE," ",(IF($X$1=1,(VLOOKUP(B374,'X1'!$B:$AZ,45,FALSE)),IF($X$1=2,(VLOOKUP(B374,'X2'!$B:$AZ,45,FALSE)),IF($X$1=3,(VLOOKUP(B374,'X3'!$B:$AZ,45,FALSE)),IF($X$1=4,(VLOOKUP(B374,'X4'!$B:$AZ,45,FALSE)),IF($X$1=5,(VLOOKUP(B374,'X5'!$B:$AZ,45,FALSE)),IF($X$1=6,(VLOOKUP(B374,'X6'!$B:$AZ,45,FALSE)),IF($X$1=7,(VLOOKUP(B374,'X7'!$B:$AZ,45,FALSE)),IF($X$1=8,(VLOOKUP(B374,'X8'!$B:$AZ,45,FALSE)),IF($X$1=9,(VLOOKUP(B374,'X9'!$B:$AZ,45,FALSE)),IF($X$1=10,(VLOOKUP(B374,'X10'!$B:$AZ,45,FALSE)),IF($X$1=11,(VLOOKUP(B374,'X11'!$B:$AZ,45,FALSE)),IF($X$1=12,(VLOOKUP(B374,'X12'!$B:$AZ,45,FALSE)),IF($X$1=13,(VLOOKUP(B374,'X13'!$B:$AZ,45,FALSE)),"B")))))))))))))))</f>
        <v xml:space="preserve"> </v>
      </c>
      <c r="O374" s="184" t="str">
        <f ca="1">IF(ISERROR(IF($X$1=1,(VLOOKUP(B374,'X1'!$B:$AZ,11,FALSE)),IF($X$1=2,(VLOOKUP(B374,'X2'!$B:$AZ,11,FALSE)),IF($X$1=3,(VLOOKUP(B374,'X3'!$B:$AZ,11,FALSE)),IF($X$1=4,(VLOOKUP(B374,'X4'!$B:$AZ,11,FALSE)),IF($X$1=5,(VLOOKUP(B374,'X5'!$B:$AZ,11,FALSE)),IF($X$1=6,(VLOOKUP(B374,'X6'!$B:$AZ,11,FALSE)),IF($X$1=7,(VLOOKUP(B374,'X7'!$B:$AZ,11,FALSE)),IF($X$1=8,(VLOOKUP(B374,'X8'!$B:$AZ,11,FALSE)),IF($X$1=9,(VLOOKUP(B374,'X9'!$B:$AZ,11,FALSE)),IF($X$1=10,(VLOOKUP(B374,'X10'!$B:$AZ,11,FALSE)),IF($X$1=11,(VLOOKUP(B374,'X11'!$B:$AZ,11,FALSE)),IF($X$1=12,(VLOOKUP(B374,'X12'!$B:$AZ,11,FALSE)),IF($X$1=13,(VLOOKUP(B374,'X13'!$B:$AZ,11,FALSE)),"B"))))))))))))))=TRUE," ",(IF($X$1=1,(VLOOKUP(B374,'X1'!$B:$AZ,11,FALSE)),IF($X$1=2,(VLOOKUP(B374,'X2'!$B:$AZ,11,FALSE)),IF($X$1=3,(VLOOKUP(B374,'X3'!$B:$AZ,11,FALSE)),IF($X$1=4,(VLOOKUP(B374,'X4'!$B:$AZ,11,FALSE)),IF($X$1=5,(VLOOKUP(B374,'X5'!$B:$AZ,11,FALSE)),IF($X$1=6,(VLOOKUP(B374,'X6'!$B:$AZ,11,FALSE)),IF($X$1=7,(VLOOKUP(B374,'X7'!$B:$AZ,11,FALSE)),IF($X$1=8,(VLOOKUP(B374,'X8'!$B:$AZ,11,FALSE)),IF($X$1=9,(VLOOKUP(B374,'X9'!$B:$AZ,11,FALSE)),IF($X$1=10,(VLOOKUP(B374,'X10'!$B:$AZ,11,FALSE)),IF($X$1=11,(VLOOKUP(B374,'X11'!$B:$AZ,11,FALSE)),IF($X$1=12,(VLOOKUP(B374,'X12'!$B:$AZ,11,FALSE)),IF($X$1=13,(VLOOKUP(B374,'X13'!$B:$AZ,11,FALSE)),"B")))))))))))))))</f>
        <v xml:space="preserve"> </v>
      </c>
      <c r="P374" s="184" t="str">
        <f ca="1">IF(ISERROR(IF($X$1=1,(VLOOKUP(B374,'X1'!$B:$AZ,12,FALSE)),IF($X$1=2,(VLOOKUP(B374,'X2'!$B:$AZ,12,FALSE)),IF($X$1=3,(VLOOKUP(B374,'X3'!$B:$AZ,12,FALSE)),IF($X$1=4,(VLOOKUP(B374,'X4'!$B:$AZ,12,FALSE)),IF($X$1=5,(VLOOKUP(B374,'X5'!$B:$AZ,12,FALSE)),IF($X$1=6,(VLOOKUP(B374,'X6'!$B:$AZ,12,FALSE)),IF($X$1=7,(VLOOKUP(B374,'X7'!$B:$AZ,12,FALSE)),IF($X$1=8,(VLOOKUP(B374,'X8'!$B:$AZ,12,FALSE)),IF($X$1=9,(VLOOKUP(B374,'X9'!$B:$AZ,12,FALSE)),IF($X$1=10,(VLOOKUP(B374,'X10'!$B:$AZ,12,FALSE)),IF($X$1=11,(VLOOKUP(B374,'X11'!$B:$AZ,12,FALSE)),IF($X$1=12,(VLOOKUP(B374,'X12'!$B:$AZ,12,FALSE)),IF($X$1=13,(VLOOKUP(B374,'X13'!$B:$AZ,12,FALSE)),"B"))))))))))))))=TRUE," ",(IF($X$1=1,(VLOOKUP(B374,'X1'!$B:$AZ,12,FALSE)),IF($X$1=2,(VLOOKUP(B374,'X2'!$B:$AZ,12,FALSE)),IF($X$1=3,(VLOOKUP(B374,'X3'!$B:$AZ,12,FALSE)),IF($X$1=4,(VLOOKUP(B374,'X4'!$B:$AZ,12,FALSE)),IF($X$1=5,(VLOOKUP(B374,'X5'!$B:$AZ,12,FALSE)),IF($X$1=6,(VLOOKUP(B374,'X6'!$B:$AZ,12,FALSE)),IF($X$1=7,(VLOOKUP(B374,'X7'!$B:$AZ,12,FALSE)),IF($X$1=8,(VLOOKUP(B374,'X8'!$B:$AZ,12,FALSE)),IF($X$1=9,(VLOOKUP(B374,'X9'!$B:$AZ,12,FALSE)),IF($X$1=10,(VLOOKUP(B374,'X10'!$B:$AZ,12,FALSE)),IF($X$1=11,(VLOOKUP(B374,'X11'!$B:$AZ,12,FALSE)),IF($X$1=12,(VLOOKUP(B374,'X12'!$B:$AZ,12,FALSE)),IF($X$1=13,(VLOOKUP(B374,'X13'!$B:$AZ,12,FALSE)),"B")))))))))))))))</f>
        <v xml:space="preserve"> </v>
      </c>
      <c r="Q374" s="185" t="str">
        <f ca="1">IF(ISERROR(IF($X$1=1,(VLOOKUP(B374,'X1'!$B:$AZ,46,FALSE)),IF($X$1=2,(VLOOKUP(B374,'X2'!$B:$AZ,46,FALSE)),IF($X$1=3,(VLOOKUP(B374,'X3'!$B:$AZ,46,FALSE)),IF($X$1=4,(VLOOKUP(B374,'X4'!$B:$AZ,46,FALSE)),IF($X$1=5,(VLOOKUP(B374,'X5'!$B:$AZ,46,FALSE)),IF($X$1=6,(VLOOKUP(B374,'X6'!$B:$AZ,46,FALSE)),IF($X$1=7,(VLOOKUP(B374,'X7'!$B:$AZ,46,FALSE)),IF($X$1=8,(VLOOKUP(B374,'X8'!$B:$AZ,46,FALSE)),IF($X$1=9,(VLOOKUP(B374,'X9'!$B:$AZ,46,FALSE)),IF($X$1=10,(VLOOKUP(B374,'X10'!$B:$AZ,46,FALSE)),IF($X$1=11,(VLOOKUP(B374,'X11'!$B:$AZ,46,FALSE)),IF($X$1=12,(VLOOKUP(B374,'X12'!$B:$AZ,46,FALSE)),IF($X$1=13,(VLOOKUP(B374,'X13'!$B:$AZ,46,FALSE)),"B"))))))))))))))=TRUE," ",(IF($X$1=1,(VLOOKUP(B374,'X1'!$B:$AZ,46,FALSE)),IF($X$1=2,(VLOOKUP(B374,'X2'!$B:$AZ,46,FALSE)),IF($X$1=3,(VLOOKUP(B374,'X3'!$B:$AZ,46,FALSE)),IF($X$1=4,(VLOOKUP(B374,'X4'!$B:$AZ,46,FALSE)),IF($X$1=5,(VLOOKUP(B374,'X5'!$B:$AZ,46,FALSE)),IF($X$1=6,(VLOOKUP(B374,'X6'!$B:$AZ,46,FALSE)),IF($X$1=7,(VLOOKUP(B374,'X7'!$B:$AZ,46,FALSE)),IF($X$1=8,(VLOOKUP(B374,'X8'!$B:$AZ,46,FALSE)),IF($X$1=9,(VLOOKUP(B374,'X9'!$B:$AZ,46,FALSE)),IF($X$1=10,(VLOOKUP(B374,'X10'!$B:$AZ,46,FALSE)),IF($X$1=11,(VLOOKUP(B374,'X11'!$B:$AZ,46,FALSE)),IF($X$1=12,(VLOOKUP(B374,'X12'!$B:$AZ,46,FALSE)),IF($X$1=13,(VLOOKUP(B374,'X13'!$B:$AZ,46,FALSE)),"B")))))))))))))))</f>
        <v xml:space="preserve"> </v>
      </c>
      <c r="R374" s="185" t="str">
        <f ca="1">IF(ISERROR(IF($X$1=1,(VLOOKUP(B374,'X1'!$B:$AZ,15,FALSE)),IF($X$1=2,(VLOOKUP(B374,'X2'!$B:$AZ,15,FALSE)),IF($X$1=3,(VLOOKUP(B374,'X3'!$B:$AZ,15,FALSE)),IF($X$1=4,(VLOOKUP(B374,'X4'!$B:$AZ,15,FALSE)),IF($X$1=5,(VLOOKUP(B374,'X5'!$B:$AZ,15,FALSE)),IF($X$1=6,(VLOOKUP(B374,'X6'!$B:$AZ,15,FALSE)),IF($X$1=7,(VLOOKUP(B374,'X7'!$B:$AZ,15,FALSE)),IF($X$1=8,(VLOOKUP(B374,'X8'!$B:$AZ,15,FALSE)),IF($X$1=9,(VLOOKUP(B374,'X9'!$B:$AZ,15,FALSE)),IF($X$1=10,(VLOOKUP(B374,'X10'!$B:$AZ,15,FALSE)),IF($X$1=11,(VLOOKUP(B374,'X11'!$B:$AZ,15,FALSE)),IF($X$1=12,(VLOOKUP(B374,'X12'!$B:$AZ,15,FALSE)),IF($X$1=13,(VLOOKUP(B374,'X13'!$B:$AZ,15,FALSE)),"B"))))))))))))))=TRUE," ",(IF($X$1=1,(VLOOKUP(B374,'X1'!$B:$AZ,15,FALSE)),IF($X$1=2,(VLOOKUP(B374,'X2'!$B:$AZ,15,FALSE)),IF($X$1=3,(VLOOKUP(B374,'X3'!$B:$AZ,15,FALSE)),IF($X$1=4,(VLOOKUP(B374,'X4'!$B:$AZ,15,FALSE)),IF($X$1=5,(VLOOKUP(B374,'X5'!$B:$AZ,15,FALSE)),IF($X$1=6,(VLOOKUP(B374,'X6'!$B:$AZ,15,FALSE)),IF($X$1=7,(VLOOKUP(B374,'X7'!$B:$AZ,15,FALSE)),IF($X$1=8,(VLOOKUP(B374,'X8'!$B:$AZ,15,FALSE)),IF($X$1=9,(VLOOKUP(B374,'X9'!$B:$AZ,15,FALSE)),IF($X$1=10,(VLOOKUP(B374,'X10'!$B:$AZ,15,FALSE)),IF($X$1=11,(VLOOKUP(B374,'X11'!$B:$AZ,15,FALSE)),IF($X$1=12,(VLOOKUP(B374,'X12'!$B:$AZ,15,FALSE)),IF($X$1=13,(VLOOKUP(B374,'X13'!$B:$AZ,15,FALSE)),"B")))))))))))))))</f>
        <v xml:space="preserve"> </v>
      </c>
      <c r="S374" s="185" t="str">
        <f ca="1">IF(ISERROR(IF((IF($X$1=1,(VLOOKUP(B374,'X1'!$B:$AZ,14,FALSE)),(IF($X$1=2,(VLOOKUP(B374,'X2'!$B:$AZ,14,FALSE)),(IF($X$1=3,(VLOOKUP(B374,'X3'!$B:$AZ,14,FALSE)),(IF($X$1=4,(VLOOKUP(B374,'X4'!$B:$AZ,14,FALSE)),(IF($X$1=5,(VLOOKUP(B374,'X5'!$B:$AZ,14,FALSE)),(IF($X$1=6,(VLOOKUP(B374,'X6'!$B:$AZ,14,FALSE)),(IF($X$1=7,(VLOOKUP(B374,'X7'!$B:$AZ,14,FALSE)),(IF($X$1=8,(VLOOKUP(B374,'X8'!$B:$AZ,14,FALSE)),(IF($X$1=9,(VLOOKUP(B374,'X9'!$B:$AZ,14,FALSE)),(IF($X$1=10,(VLOOKUP(B374,'X10'!$B:$AZ,14,FALSE)),(IF($X$1=11,(VLOOKUP(B374,'X11'!$B:$AZ,14,FALSE)),(IF($X$1=12,(VLOOKUP(B374,'X12'!$B:$AZ,14,FALSE)),(VLOOKUP(B374,'X13'!$B:$AZ,14,FALSE))))))))))))))))))))))))))=$V$1," ",(IF($X$1=1,(VLOOKUP(B374,'X1'!$B:$AZ,14,FALSE)),(IF($X$1=2,(VLOOKUP(B374,'X2'!$B:$AZ,14,FALSE)),(IF($X$1=3,(VLOOKUP(B374,'X3'!$B:$AZ,14,FALSE)),(IF($X$1=4,(VLOOKUP(B374,'X4'!$B:$AZ,14,FALSE)),(IF($X$1=5,(VLOOKUP(B374,'X5'!$B:$AZ,14,FALSE)),(IF($X$1=6,(VLOOKUP(B374,'X6'!$B:$AZ,14,FALSE)),(IF($X$1=7,(VLOOKUP(B374,'X7'!$B:$AZ,14,FALSE)),(IF($X$1=8,(VLOOKUP(B374,'X8'!$B:$AZ,14,FALSE)),(IF($X$1=9,(VLOOKUP(B374,'X9'!$B:$AZ,14,FALSE)),(IF($X$1=10,(VLOOKUP(B374,'X10'!$B:$AZ,14,FALSE)),(IF($X$1=11,(VLOOKUP(B374,'X11'!$B:$AZ,14,FALSE)),(IF($X$1=12,(VLOOKUP(B374,'X12'!$B:$AZ,14,FALSE)),(VLOOKUP(B374,'X13'!$B:$AZ,14,FALSE))))))))))))))))))))))))))))=TRUE," ",(IF((IF($X$1=1,(VLOOKUP(B374,'X1'!$B:$AZ,14,FALSE)),(IF($X$1=2,(VLOOKUP(B374,'X2'!$B:$AZ,14,FALSE)),(IF($X$1=3,(VLOOKUP(B374,'X3'!$B:$AZ,14,FALSE)),(IF($X$1=4,(VLOOKUP(B374,'X4'!$B:$AZ,14,FALSE)),(IF($X$1=5,(VLOOKUP(B374,'X5'!$B:$AZ,14,FALSE)),(IF($X$1=6,(VLOOKUP(B374,'X6'!$B:$AZ,14,FALSE)),(IF($X$1=7,(VLOOKUP(B374,'X7'!$B:$AZ,14,FALSE)),(IF($X$1=8,(VLOOKUP(B374,'X8'!$B:$AZ,14,FALSE)),(IF($X$1=9,(VLOOKUP(B374,'X9'!$B:$AZ,14,FALSE)),(IF($X$1=10,(VLOOKUP(B374,'X10'!$B:$AZ,14,FALSE)),(IF($X$1=11,(VLOOKUP(B374,'X11'!$B:$AZ,14,FALSE)),(IF($X$1=12,(VLOOKUP(B374,'X12'!$B:$AZ,14,FALSE)),(VLOOKUP(B374,'X13'!$B:$AZ,14,FALSE))))))))))))))))))))))))))=$V$1," ",(IF($X$1=1,(VLOOKUP(B374,'X1'!$B:$AZ,14,FALSE)),(IF($X$1=2,(VLOOKUP(B374,'X2'!$B:$AZ,14,FALSE)),(IF($X$1=3,(VLOOKUP(B374,'X3'!$B:$AZ,14,FALSE)),(IF($X$1=4,(VLOOKUP(B374,'X4'!$B:$AZ,14,FALSE)),(IF($X$1=5,(VLOOKUP(B374,'X5'!$B:$AZ,14,FALSE)),(IF($X$1=6,(VLOOKUP(B374,'X6'!$B:$AZ,14,FALSE)),(IF($X$1=7,(VLOOKUP(B374,'X7'!$B:$AZ,14,FALSE)),(IF($X$1=8,(VLOOKUP(B374,'X8'!$B:$AZ,14,FALSE)),(IF($X$1=9,(VLOOKUP(B374,'X9'!$B:$AZ,14,FALSE)),(IF($X$1=10,(VLOOKUP(B374,'X10'!$B:$AZ,14,FALSE)),(IF($X$1=11,(VLOOKUP(B374,'X11'!$B:$AZ,14,FALSE)),(IF($X$1=12,(VLOOKUP(B374,'X12'!$B:$AZ,14,FALSE)),(VLOOKUP(B374,'X13'!$B:$AZ,14,FALSE)))))))))))))))))))))))))))))</f>
        <v xml:space="preserve"> </v>
      </c>
    </row>
    <row r="375" spans="1:19" ht="14.1" customHeight="1" x14ac:dyDescent="0.2">
      <c r="A375" s="156" t="s">
        <v>1058</v>
      </c>
      <c r="B375" s="122" t="str">
        <f>IF(ISERROR(IF($U$16=1,(VLOOKUP(A375,$AC$89:$AH$125,2,FALSE)),IF((IF($X$1=1,'X1'!B334,(IF($X$1=2,'X2'!B334,(IF($X$1=3,'X3'!B334,(IF($X$1=4,'X4'!B334,(IF($X$1=5,'X5'!B334,(IF($X$1=6,'X6'!B334,(IF($X$1=7,'X7'!B334,(IF($X$1=8,'X8'!B334,(IF($X$1=9,'X9'!B334,(IF($X$1=10,'X10'!B334,(IF($X$1=11,'X11'!B334,(IF($X$1=12,'X12'!B334,'X13'!B334))))))))))))))))))))))))="","",(IF($X$1=1,'X1'!B334,(IF($X$1=2,'X2'!B334,(IF($X$1=3,'X3'!B334,(IF($X$1=4,'X4'!B334,(IF($X$1=5,'X5'!B334,(IF($X$1=6,'X6'!B334,(IF($X$1=7,'X7'!B334,(IF($X$1=8,'X8'!B334,(IF($X$1=9,'X9'!B334,(IF($X$1=10,'X10'!B334,(IF($X$1=11,'X11'!B334,(IF($X$1=12,'X12'!B334,'X13'!B334)))))))))))))))))))))))))))=TRUE," ",(IF($U$16=1,(VLOOKUP(A375,$AC$89:$AH$125,2,FALSE)),IF((IF($X$1=1,'X1'!B334,(IF($X$1=2,'X2'!B334,(IF($X$1=3,'X3'!B334,(IF($X$1=4,'X4'!B334,(IF($X$1=5,'X5'!B334,(IF($X$1=6,'X6'!B334,(IF($X$1=7,'X7'!B334,(IF($X$1=8,'X8'!B334,(IF($X$1=9,'X9'!B334,(IF($X$1=10,'X10'!B334,(IF($X$1=11,'X11'!B334,(IF($X$1=12,'X12'!B334,'X13'!B334))))))))))))))))))))))))="","",(IF($X$1=1,'X1'!B334,(IF($X$1=2,'X2'!B334,(IF($X$1=3,'X3'!B334,(IF($X$1=4,'X4'!B334,(IF($X$1=5,'X5'!B334,(IF($X$1=6,'X6'!B334,(IF($X$1=7,'X7'!B334,(IF($X$1=8,'X8'!B334,(IF($X$1=9,'X9'!B334,(IF($X$1=10,'X10'!B334,(IF($X$1=11,'X11'!B334,(IF($X$1=12,'X12'!B334,'X13'!B334))))))))))))))))))))))))))))</f>
        <v/>
      </c>
      <c r="C375" s="181" t="str">
        <f ca="1">IF(ISERROR(IF($X$1=1,(VLOOKUP(B375,'X1'!$B:$AZ,47,FALSE)),IF($X$1=2,(VLOOKUP(B375,'X2'!$B:$AZ,47,FALSE)),IF($X$1=3,(VLOOKUP(B375,'X3'!$B:$AZ,47,FALSE)),IF($X$1=4,(VLOOKUP(B375,'X4'!$B:$AZ,47,FALSE)),IF($X$1=5,(VLOOKUP(B375,'X5'!$B:$AZ,47,FALSE)),IF($X$1=6,(VLOOKUP(B375,'X6'!$B:$AZ,47,FALSE)),IF($X$1=7,(VLOOKUP(B375,'X7'!$B:$AZ,47,FALSE)),IF($X$1=8,(VLOOKUP(B375,'X8'!$B:$AZ,47,FALSE)),IF($X$1=9,(VLOOKUP(B375,'X9'!$B:$AZ,47,FALSE)),IF($X$1=10,(VLOOKUP(B375,'X10'!$B:$AZ,47,FALSE)),IF($X$1=11,(VLOOKUP(B375,'X11'!$B:$AZ,47,FALSE)),IF($X$1=12,(VLOOKUP(B375,'X12'!$B:$AZ,47,FALSE)),IF($X$1=13,(VLOOKUP(B375,'X13'!$B:$AZ,47,FALSE)),"B"))))))))))))))=TRUE," ",(IF($X$1=1,(VLOOKUP(B375,'X1'!$B:$AZ,47,FALSE)),IF($X$1=2,(VLOOKUP(B375,'X2'!$B:$AZ,47,FALSE)),IF($X$1=3,(VLOOKUP(B375,'X3'!$B:$AZ,47,FALSE)),IF($X$1=4,(VLOOKUP(B375,'X4'!$B:$AZ,47,FALSE)),IF($X$1=5,(VLOOKUP(B375,'X5'!$B:$AZ,47,FALSE)),IF($X$1=6,(VLOOKUP(B375,'X6'!$B:$AZ,47,FALSE)),IF($X$1=7,(VLOOKUP(B375,'X7'!$B:$AZ,47,FALSE)),IF($X$1=8,(VLOOKUP(B375,'X8'!$B:$AZ,47,FALSE)),IF($X$1=9,(VLOOKUP(B375,'X9'!$B:$AZ,47,FALSE)),IF($X$1=10,(VLOOKUP(B375,'X10'!$B:$AZ,47,FALSE)),IF($X$1=11,(VLOOKUP(B375,'X11'!$B:$AZ,47,FALSE)),IF($X$1=12,(VLOOKUP(B375,'X12'!$B:$AZ,47,FALSE)),IF($X$1=13,(VLOOKUP(B375,'X13'!$B:$AZ,47,FALSE)),"B")))))))))))))))</f>
        <v xml:space="preserve"> </v>
      </c>
      <c r="D375" s="181" t="str">
        <f ca="1">IF(ISERROR(IF($X$1=1,(VLOOKUP(B375,'X1'!$B:$AP,41,FALSE)),IF($X$1=2,(VLOOKUP(B375,'X2'!$B:$AP,41,FALSE)),IF($X$1=3,(VLOOKUP(B375,'X3'!$B:$AP,41,FALSE)),IF($X$1=4,(VLOOKUP(B375,'X4'!$B:$AP,41,FALSE)),IF($X$1=5,(VLOOKUP(B375,'X5'!$B:$AP,41,FALSE)),IF($X$1=6,(VLOOKUP(B375,'X6'!$B:$AP,41,FALSE)),IF($X$1=7,(VLOOKUP(B375,'X7'!$B:$AP,41,FALSE)),IF($X$1=8,(VLOOKUP(B375,'X8'!$B:$AP,41,FALSE)),IF($X$1=9,(VLOOKUP(B375,'X9'!$B:$AP,41,FALSE)),IF($X$1=10,(VLOOKUP(B375,'X10'!$B:$AP,41,FALSE)),IF($X$1=11,(VLOOKUP(B375,'X11'!$B:$AP,41,FALSE)),IF($X$1=12,(VLOOKUP(B375,'X12'!$B:$AP,41,FALSE)),IF($X$1=13,(VLOOKUP(B375,'X13'!$B:$AP,41,FALSE)),"B"))))))))))))))=TRUE," ",(IF($X$1=1,(VLOOKUP(B375,'X1'!$B:$AP,41,FALSE)),IF($X$1=2,(VLOOKUP(B375,'X2'!$B:$AP,41,FALSE)),IF($X$1=3,(VLOOKUP(B375,'X3'!$B:$AP,41,FALSE)),IF($X$1=4,(VLOOKUP(B375,'X4'!$B:$AP,41,FALSE)),IF($X$1=5,(VLOOKUP(B375,'X5'!$B:$AP,41,FALSE)),IF($X$1=6,(VLOOKUP(B375,'X6'!$B:$AP,41,FALSE)),IF($X$1=7,(VLOOKUP(B375,'X7'!$B:$AP,41,FALSE)),IF($X$1=8,(VLOOKUP(B375,'X8'!$B:$AP,41,FALSE)),IF($X$1=9,(VLOOKUP(B375,'X9'!$B:$AP,41,FALSE)),IF($X$1=10,(VLOOKUP(B375,'X10'!$B:$AP,41,FALSE)),IF($X$1=11,(VLOOKUP(B375,'X11'!$B:$AP,41,FALSE)),IF($X$1=12,(VLOOKUP(B375,'X12'!$B:$AP,41,FALSE)),IF($X$1=13,(VLOOKUP(B375,'X13'!$B:$AP,41,FALSE)),"B")))))))))))))))</f>
        <v xml:space="preserve"> </v>
      </c>
      <c r="E375" s="182" t="str">
        <f ca="1">IF(ISERROR(IF($X$1=1,(VLOOKUP(B375,'X1'!$B:$AP,7,FALSE)),IF($X$1=2,(VLOOKUP(B375,'X2'!$B:$AP,7,FALSE)),IF($X$1=3,(VLOOKUP(B375,'X3'!$B:$AP,7,FALSE)),IF($X$1=4,(VLOOKUP(B375,'X4'!$B:$AP,7,FALSE)),IF($X$1=5,(VLOOKUP(B375,'X5'!$B:$AP,7,FALSE)),IF($X$1=6,(VLOOKUP(B375,'X6'!$B:$AP,7,FALSE)),IF($X$1=7,(VLOOKUP(B375,'X7'!$B:$AP,7,FALSE)),IF($X$1=8,(VLOOKUP(B375,'X8'!$B:$AP,7,FALSE)),IF($X$1=9,(VLOOKUP(B375,'X9'!$B:$AP,7,FALSE)),IF($X$1=10,(VLOOKUP(B375,'X10'!$B:$AP,7,FALSE)),IF($X$1=11,(VLOOKUP(B375,'X11'!$B:$AP,7,FALSE)),IF($X$1=12,(VLOOKUP(B375,'X12'!$B:$AP,7,FALSE)),IF($X$1=13,(VLOOKUP(B375,'X13'!$B:$AP,7,FALSE)),"B"))))))))))))))=TRUE," ",(IF($X$1=1,(VLOOKUP(B375,'X1'!$B:$AP,7,FALSE)),IF($X$1=2,(VLOOKUP(B375,'X2'!$B:$AP,7,FALSE)),IF($X$1=3,(VLOOKUP(B375,'X3'!$B:$AP,7,FALSE)),IF($X$1=4,(VLOOKUP(B375,'X4'!$B:$AP,7,FALSE)),IF($X$1=5,(VLOOKUP(B375,'X5'!$B:$AP,7,FALSE)),IF($X$1=6,(VLOOKUP(B375,'X6'!$B:$AP,7,FALSE)),IF($X$1=7,(VLOOKUP(B375,'X7'!$B:$AP,7,FALSE)),IF($X$1=8,(VLOOKUP(B375,'X8'!$B:$AP,7,FALSE)),IF($X$1=9,(VLOOKUP(B375,'X9'!$B:$AP,7,FALSE)),IF($X$1=10,(VLOOKUP(B375,'X10'!$B:$AP,7,FALSE)),IF($X$1=11,(VLOOKUP(B375,'X11'!$B:$AP,7,FALSE)),IF($X$1=12,(VLOOKUP(B375,'X12'!$B:$AP,7,FALSE)),IF($X$1=13,(VLOOKUP(B375,'X13'!$B:$AP,7,FALSE)),"B")))))))))))))))</f>
        <v xml:space="preserve"> </v>
      </c>
      <c r="F375" s="182" t="str">
        <f ca="1">IF(ISERROR(IF((IF($X$1=1,(VLOOKUP(B375,'X1'!$B:$AO,6,FALSE)),(IF($X$1=2,(VLOOKUP(B375,'X2'!$B:$AO,6,FALSE)),(IF($X$1=3,(VLOOKUP(B375,'X3'!$B:$AO,6,FALSE)),(IF($X$1=4,(VLOOKUP(B375,'X4'!$B:$AO,6,FALSE)),(IF($X$1=5,(VLOOKUP(B375,'X5'!$B:$AO,6,FALSE)),(IF($X$1=6,(VLOOKUP(B375,'X6'!$B:$AO,6,FALSE)),(IF($X$1=7,(VLOOKUP(B375,'X7'!$B:$AO,6,FALSE)),(IF($X$1=8,(VLOOKUP(B375,'X8'!$B:$AO,6,FALSE)),(IF($X$1=9,(VLOOKUP(B375,'X9'!$B:$AO,6,FALSE)),(IF($X$1=10,(VLOOKUP(B375,'X10'!$B:$AO,6,FALSE)),(IF($X$1=11,(VLOOKUP(B375,'X11'!$B:$AO,6,FALSE)),(IF($X$1=12,(VLOOKUP(B375,'X12'!$B:$AO,6,FALSE)),(VLOOKUP(B375,'X13'!$B:$AO,6,FALSE))))))))))))))))))))))))))=$V$1," ",(IF($X$1=1,(VLOOKUP(B375,'X1'!$B:$AO,6,FALSE)),(IF($X$1=2,(VLOOKUP(B375,'X2'!$B:$AO,6,FALSE)),(IF($X$1=3,(VLOOKUP(B375,'X3'!$B:$AO,6,FALSE)),(IF($X$1=4,(VLOOKUP(B375,'X4'!$B:$AO,6,FALSE)),(IF($X$1=5,(VLOOKUP(B375,'X5'!$B:$AO,6,FALSE)),(IF($X$1=6,(VLOOKUP(B375,'X6'!$B:$AO,6,FALSE)),(IF($X$1=7,(VLOOKUP(B375,'X7'!$B:$AO,6,FALSE)),(IF($X$1=8,(VLOOKUP(B375,'X8'!$B:$AO,6,FALSE)),(IF($X$1=9,(VLOOKUP(B375,'X9'!$B:$AO,6,FALSE)),(IF($X$1=10,(VLOOKUP(B375,'X10'!$B:$AO,6,FALSE)),(IF($X$1=11,(VLOOKUP(B375,'X11'!$B:$AO,6,FALSE)),(IF($X$1=12,(VLOOKUP(B375,'X12'!$B:$AO,6,FALSE)),(VLOOKUP(B375,'X13'!$B:$AO,6,FALSE))))))))))))))))))))))))))))=TRUE," ",(IF((IF($X$1=1,(VLOOKUP(B375,'X1'!$B:$AO,6,FALSE)),(IF($X$1=2,(VLOOKUP(B375,'X2'!$B:$AO,6,FALSE)),(IF($X$1=3,(VLOOKUP(B375,'X3'!$B:$AO,6,FALSE)),(IF($X$1=4,(VLOOKUP(B375,'X4'!$B:$AO,6,FALSE)),(IF($X$1=5,(VLOOKUP(B375,'X5'!$B:$AO,6,FALSE)),(IF($X$1=6,(VLOOKUP(B375,'X6'!$B:$AO,6,FALSE)),(IF($X$1=7,(VLOOKUP(B375,'X7'!$B:$AO,6,FALSE)),(IF($X$1=8,(VLOOKUP(B375,'X8'!$B:$AO,6,FALSE)),(IF($X$1=9,(VLOOKUP(B375,'X9'!$B:$AO,6,FALSE)),(IF($X$1=10,(VLOOKUP(B375,'X10'!$B:$AO,6,FALSE)),(IF($X$1=11,(VLOOKUP(B375,'X11'!$B:$AO,6,FALSE)),(IF($X$1=12,(VLOOKUP(B375,'X12'!$B:$AO,6,FALSE)),(VLOOKUP(B375,'X13'!$B:$AO,6,FALSE))))))))))))))))))))))))))=$V$1," ",(IF($X$1=1,(VLOOKUP(B375,'X1'!$B:$AO,6,FALSE)),(IF($X$1=2,(VLOOKUP(B375,'X2'!$B:$AO,6,FALSE)),(IF($X$1=3,(VLOOKUP(B375,'X3'!$B:$AO,6,FALSE)),(IF($X$1=4,(VLOOKUP(B375,'X4'!$B:$AO,6,FALSE)),(IF($X$1=5,(VLOOKUP(B375,'X5'!$B:$AO,6,FALSE)),(IF($X$1=6,(VLOOKUP(B375,'X6'!$B:$AO,6,FALSE)),(IF($X$1=7,(VLOOKUP(B375,'X7'!$B:$AO,6,FALSE)),(IF($X$1=8,(VLOOKUP(B375,'X8'!$B:$AO,6,FALSE)),(IF($X$1=9,(VLOOKUP(B375,'X9'!$B:$AO,6,FALSE)),(IF($X$1=10,(VLOOKUP(B375,'X10'!$B:$AO,6,FALSE)),(IF($X$1=11,(VLOOKUP(B375,'X11'!$B:$AO,6,FALSE)),(IF($X$1=12,(VLOOKUP(B375,'X12'!$B:$AO,6,FALSE)),(VLOOKUP(B375,'X13'!$B:$AO,6,FALSE)))))))))))))))))))))))))))))</f>
        <v xml:space="preserve"> </v>
      </c>
      <c r="G375" s="182" t="str">
        <f ca="1">IF(ISERROR(IF($X$1=1,(VLOOKUP(B375,'X1'!$B:$AZ,44,FALSE)),IF($X$1=2,(VLOOKUP(B375,'X2'!$B:$AZ,44,FALSE)),IF($X$1=3,(VLOOKUP(B375,'X3'!$B:$AZ,44,FALSE)),IF($X$1=4,(VLOOKUP(B375,'X4'!$B:$AZ,44,FALSE)),IF($X$1=5,(VLOOKUP(B375,'X5'!$B:$AZ,44,FALSE)),IF($X$1=6,(VLOOKUP(B375,'X6'!$B:$AZ,44,FALSE)),IF($X$1=7,(VLOOKUP(B375,'X7'!$B:$AZ,44,FALSE)),IF($X$1=8,(VLOOKUP(B375,'X8'!$B:$AZ,44,FALSE)),IF($X$1=9,(VLOOKUP(B375,'X9'!$B:$AZ,44,FALSE)),IF($X$1=10,(VLOOKUP(B375,'X10'!$B:$AZ,44,FALSE)),IF($X$1=11,(VLOOKUP(B375,'X11'!$B:$AZ,44,FALSE)),IF($X$1=12,(VLOOKUP(B375,'X12'!$B:$AZ,44,FALSE)),IF($X$1=13,(VLOOKUP(B375,'X13'!$B:$AZ,44,FALSE)),"B"))))))))))))))=TRUE," ",(IF($X$1=1,(VLOOKUP(B375,'X1'!$B:$AZ,44,FALSE)),IF($X$1=2,(VLOOKUP(B375,'X2'!$B:$AZ,44,FALSE)),IF($X$1=3,(VLOOKUP(B375,'X3'!$B:$AZ,44,FALSE)),IF($X$1=4,(VLOOKUP(B375,'X4'!$B:$AZ,44,FALSE)),IF($X$1=5,(VLOOKUP(B375,'X5'!$B:$AZ,44,FALSE)),IF($X$1=6,(VLOOKUP(B375,'X6'!$B:$AZ,44,FALSE)),IF($X$1=7,(VLOOKUP(B375,'X7'!$B:$AZ,44,FALSE)),IF($X$1=8,(VLOOKUP(B375,'X8'!$B:$AZ,44,FALSE)),IF($X$1=9,(VLOOKUP(B375,'X9'!$B:$AZ,44,FALSE)),IF($X$1=10,(VLOOKUP(B375,'X10'!$B:$AZ,44,FALSE)),IF($X$1=11,(VLOOKUP(B375,'X11'!$B:$AZ,44,FALSE)),IF($X$1=12,(VLOOKUP(B375,'X12'!$B:$AZ,44,FALSE)),IF($X$1=13,(VLOOKUP(B375,'X13'!$B:$AZ,44,FALSE)),"B")))))))))))))))</f>
        <v xml:space="preserve"> </v>
      </c>
      <c r="H375" s="182" t="str">
        <f ca="1">IF(ISERROR(IF($X$1=1,(VLOOKUP(B375,'X1'!$B:$AZ,8,FALSE)),IF($X$1=2,(VLOOKUP(B375,'X2'!$B:$AZ,8,FALSE)),IF($X$1=3,(VLOOKUP(B375,'X3'!$B:$AZ,8,FALSE)),IF($X$1=4,(VLOOKUP(B375,'X4'!$B:$AZ,8,FALSE)),IF($X$1=5,(VLOOKUP(B375,'X5'!$B:$AZ,8,FALSE)),IF($X$1=6,(VLOOKUP(B375,'X6'!$B:$AZ,8,FALSE)),IF($X$1=7,(VLOOKUP(B375,'X7'!$B:$AZ,8,FALSE)),IF($X$1=8,(VLOOKUP(B375,'X8'!$B:$AZ,8,FALSE)),IF($X$1=9,(VLOOKUP(B375,'X9'!$B:$AZ,8,FALSE)),IF($X$1=10,(VLOOKUP(B375,'X10'!$B:$AZ,8,FALSE)),IF($X$1=11,(VLOOKUP(B375,'X11'!$B:$AZ,8,FALSE)),IF($X$1=12,(VLOOKUP(B375,'X12'!$B:$AZ,8,FALSE)),IF($X$1=13,(VLOOKUP(B375,'X13'!$B:$AZ,8,FALSE)),"B"))))))))))))))=TRUE," ",(IF($X$1=1,(VLOOKUP(B375,'X1'!$B:$AZ,8,FALSE)),IF($X$1=2,(VLOOKUP(B375,'X2'!$B:$AZ,8,FALSE)),IF($X$1=3,(VLOOKUP(B375,'X3'!$B:$AZ,8,FALSE)),IF($X$1=4,(VLOOKUP(B375,'X4'!$B:$AZ,8,FALSE)),IF($X$1=5,(VLOOKUP(B375,'X5'!$B:$AZ,8,FALSE)),IF($X$1=6,(VLOOKUP(B375,'X6'!$B:$AZ,8,FALSE)),IF($X$1=7,(VLOOKUP(B375,'X7'!$B:$AZ,8,FALSE)),IF($X$1=8,(VLOOKUP(B375,'X8'!$B:$AZ,8,FALSE)),IF($X$1=9,(VLOOKUP(B375,'X9'!$B:$AZ,8,FALSE)),IF($X$1=10,(VLOOKUP(B375,'X10'!$B:$AZ,8,FALSE)),IF($X$1=11,(VLOOKUP(B375,'X11'!$B:$AZ,8,FALSE)),IF($X$1=12,(VLOOKUP(B375,'X12'!$B:$AZ,8,FALSE)),IF($X$1=13,(VLOOKUP(B375,'X13'!$B:$AZ,8,FALSE)),"B")))))))))))))))</f>
        <v xml:space="preserve"> </v>
      </c>
      <c r="I375" s="183" t="str">
        <f ca="1">IF(ISERROR(IF($X$1=1,(VLOOKUP(B375,'X1'!$B:$AZ,2,FALSE)),IF($X$1=2,(VLOOKUP(B375,'X2'!$B:$AZ,2,FALSE)),IF($X$1=3,(VLOOKUP(B375,'X3'!$B:$AZ,2,FALSE)),IF($X$1=4,(VLOOKUP(B375,'X4'!$B:$AZ,2,FALSE)),IF($X$1=5,(VLOOKUP(B375,'X5'!$B:$AZ,2,FALSE)),IF($X$1=6,(VLOOKUP(B375,'X6'!$B:$AZ,2,FALSE)),IF($X$1=7,(VLOOKUP(B375,'X7'!$B:$AZ,2,FALSE)),IF($X$1=8,(VLOOKUP(B375,'X8'!$B:$AZ,2,FALSE)),IF($X$1=9,(VLOOKUP(B375,'X9'!$B:$AZ,2,FALSE)),IF($X$1=10,(VLOOKUP(B375,'X10'!$B:$AZ,2,FALSE)),IF($X$1=11,(VLOOKUP(B375,'X11'!$B:$AZ,2,FALSE)),IF($X$1=12,(VLOOKUP(B375,'X12'!$B:$AZ,2,FALSE)),IF($X$1=13,(VLOOKUP(B375,'X13'!$B:$AZ,2,FALSE)),"B"))))))))))))))=TRUE," ",(IF($X$1=1,(VLOOKUP(B375,'X1'!$B:$AZ,2,FALSE)),IF($X$1=2,(VLOOKUP(B375,'X2'!$B:$AZ,2,FALSE)),IF($X$1=3,(VLOOKUP(B375,'X3'!$B:$AZ,2,FALSE)),IF($X$1=4,(VLOOKUP(B375,'X4'!$B:$AZ,2,FALSE)),IF($X$1=5,(VLOOKUP(B375,'X5'!$B:$AZ,2,FALSE)),IF($X$1=6,(VLOOKUP(B375,'X6'!$B:$AZ,2,FALSE)),IF($X$1=7,(VLOOKUP(B375,'X7'!$B:$AZ,2,FALSE)),IF($X$1=8,(VLOOKUP(B375,'X8'!$B:$AZ,2,FALSE)),IF($X$1=9,(VLOOKUP(B375,'X9'!$B:$AZ,2,FALSE)),IF($X$1=10,(VLOOKUP(B375,'X10'!$B:$AZ,2,FALSE)),IF($X$1=11,(VLOOKUP(B375,'X11'!$B:$AZ,2,FALSE)),IF($X$1=12,(VLOOKUP(B375,'X12'!$B:$AZ,2,FALSE)),IF($X$1=13,(VLOOKUP(B375,'X13'!$B:$AZ,2,FALSE)),"B")))))))))))))))</f>
        <v xml:space="preserve"> </v>
      </c>
      <c r="J375" s="183" t="str">
        <f ca="1">IF(ISERROR(IF($X$1=1,(VLOOKUP(B375,'X1'!$B:$AZ,3,FALSE)),IF($X$1=2,(VLOOKUP(B375,'X2'!$B:$AZ,3,FALSE)),IF($X$1=3,(VLOOKUP(B375,'X3'!$B:$AZ,3,FALSE)),IF($X$1=4,(VLOOKUP(B375,'X4'!$B:$AZ,3,FALSE)),IF($X$1=5,(VLOOKUP(B375,'X5'!$B:$AZ,3,FALSE)),IF($X$1=6,(VLOOKUP(B375,'X6'!$B:$AZ,3,FALSE)),IF($X$1=7,(VLOOKUP(B375,'X7'!$B:$AZ,3,FALSE)),IF($X$1=8,(VLOOKUP(B375,'X8'!$B:$AZ,3,FALSE)),IF($X$1=9,(VLOOKUP(B375,'X9'!$B:$AZ,3,FALSE)),IF($X$1=10,(VLOOKUP(B375,'X10'!$B:$AZ,3,FALSE)),IF($X$1=11,(VLOOKUP(B375,'X11'!$B:$AZ,3,FALSE)),IF($X$1=12,(VLOOKUP(B375,'X12'!$B:$AZ,3,FALSE)),IF($X$1=13,(VLOOKUP(B375,'X13'!$B:$AZ,3,FALSE)),"B"))))))))))))))=TRUE," ",(IF($X$1=1,(VLOOKUP(B375,'X1'!$B:$AZ,3,FALSE)),IF($X$1=2,(VLOOKUP(B375,'X2'!$B:$AZ,3,FALSE)),IF($X$1=3,(VLOOKUP(B375,'X3'!$B:$AZ,3,FALSE)),IF($X$1=4,(VLOOKUP(B375,'X4'!$B:$AZ,3,FALSE)),IF($X$1=5,(VLOOKUP(B375,'X5'!$B:$AZ,3,FALSE)),IF($X$1=6,(VLOOKUP(B375,'X6'!$B:$AZ,3,FALSE)),IF($X$1=7,(VLOOKUP(B375,'X7'!$B:$AZ,3,FALSE)),IF($X$1=8,(VLOOKUP(B375,'X8'!$B:$AZ,3,FALSE)),IF($X$1=9,(VLOOKUP(B375,'X9'!$B:$AZ,3,FALSE)),IF($X$1=10,(VLOOKUP(B375,'X10'!$B:$AZ,3,FALSE)),IF($X$1=11,(VLOOKUP(B375,'X11'!$B:$AZ,3,FALSE)),IF($X$1=12,(VLOOKUP(B375,'X12'!$B:$AZ,3,FALSE)),IF($X$1=13,(VLOOKUP(B375,'X13'!$B:$AZ,3,FALSE)),"B")))))))))))))))</f>
        <v xml:space="preserve"> </v>
      </c>
      <c r="K375" s="183" t="str">
        <f ca="1">IF(ISERROR(IF($X$1=1,(VLOOKUP(B375,'X1'!$B:$AZ,5,FALSE)),IF($X$1=2,(VLOOKUP(B375,'X2'!$B:$AZ,5,FALSE)),IF($X$1=3,(VLOOKUP(B375,'X3'!$B:$AZ,5,FALSE)),IF($X$1=4,(VLOOKUP(B375,'X4'!$B:$AZ,5,FALSE)),IF($X$1=5,(VLOOKUP(B375,'X5'!$B:$AZ,5,FALSE)),IF($X$1=6,(VLOOKUP(B375,'X6'!$B:$AZ,5,FALSE)),IF($X$1=7,(VLOOKUP(B375,'X7'!$B:$AZ,5,FALSE)),IF($X$1=8,(VLOOKUP(B375,'X8'!$B:$AZ,5,FALSE)),IF($X$1=9,(VLOOKUP(B375,'X9'!$B:$AZ,5,FALSE)),IF($X$1=10,(VLOOKUP(B375,'X10'!$B:$AZ,5,FALSE)),IF($X$1=11,(VLOOKUP(B375,'X11'!$B:$AZ,5,FALSE)),IF($X$1=12,(VLOOKUP(B375,'X12'!$B:$AZ,5,FALSE)),IF($X$1=13,(VLOOKUP(B375,'X13'!$B:$AZ,5,FALSE)),"B"))))))))))))))=TRUE," ",(IF($X$1=1,(VLOOKUP(B375,'X1'!$B:$AZ,5,FALSE)),IF($X$1=2,(VLOOKUP(B375,'X2'!$B:$AZ,5,FALSE)),IF($X$1=3,(VLOOKUP(B375,'X3'!$B:$AZ,5,FALSE)),IF($X$1=4,(VLOOKUP(B375,'X4'!$B:$AZ,5,FALSE)),IF($X$1=5,(VLOOKUP(B375,'X5'!$B:$AZ,5,FALSE)),IF($X$1=6,(VLOOKUP(B375,'X6'!$B:$AZ,5,FALSE)),IF($X$1=7,(VLOOKUP(B375,'X7'!$B:$AZ,5,FALSE)),IF($X$1=8,(VLOOKUP(B375,'X8'!$B:$AZ,5,FALSE)),IF($X$1=9,(VLOOKUP(B375,'X9'!$B:$AZ,5,FALSE)),IF($X$1=10,(VLOOKUP(B375,'X10'!$B:$AZ,5,FALSE)),IF($X$1=11,(VLOOKUP(B375,'X11'!$B:$AZ,5,FALSE)),IF($X$1=12,(VLOOKUP(B375,'X12'!$B:$AZ,5,FALSE)),IF($X$1=13,(VLOOKUP(B375,'X13'!$B:$AZ,5,FALSE)),"B")))))))))))))))</f>
        <v xml:space="preserve"> </v>
      </c>
      <c r="L375" s="184" t="str">
        <f ca="1">IF(ISERROR(IF($X$1=1,(VLOOKUP(B375,'X1'!$B:$AZ,9,FALSE)),IF($X$1=2,(VLOOKUP(B375,'X2'!$B:$AZ,9,FALSE)),IF($X$1=3,(VLOOKUP(B375,'X3'!$B:$AZ,9,FALSE)),IF($X$1=4,(VLOOKUP(B375,'X4'!$B:$AZ,9,FALSE)),IF($X$1=5,(VLOOKUP(B375,'X5'!$B:$AZ,9,FALSE)),IF($X$1=6,(VLOOKUP(B375,'X6'!$B:$AZ,9,FALSE)),IF($X$1=7,(VLOOKUP(B375,'X7'!$B:$AZ,9,FALSE)),IF($X$1=8,(VLOOKUP(B375,'X8'!$B:$AZ,9,FALSE)),IF($X$1=9,(VLOOKUP(B375,'X9'!$B:$AZ,9,FALSE)),IF($X$1=10,(VLOOKUP(B375,'X10'!$B:$AZ,9,FALSE)),IF($X$1=11,(VLOOKUP(B375,'X11'!$B:$AZ,9,FALSE)),IF($X$1=12,(VLOOKUP(B375,'X12'!$B:$AZ,9,FALSE)),IF($X$1=13,(VLOOKUP(B375,'X13'!$B:$AZ,9,FALSE)),"B"))))))))))))))=TRUE," ",(IF($X$1=1,(VLOOKUP(B375,'X1'!$B:$AZ,9,FALSE)),IF($X$1=2,(VLOOKUP(B375,'X2'!$B:$AZ,9,FALSE)),IF($X$1=3,(VLOOKUP(B375,'X3'!$B:$AZ,9,FALSE)),IF($X$1=4,(VLOOKUP(B375,'X4'!$B:$AZ,9,FALSE)),IF($X$1=5,(VLOOKUP(B375,'X5'!$B:$AZ,9,FALSE)),IF($X$1=6,(VLOOKUP(B375,'X6'!$B:$AZ,9,FALSE)),IF($X$1=7,(VLOOKUP(B375,'X7'!$B:$AZ,9,FALSE)),IF($X$1=8,(VLOOKUP(B375,'X8'!$B:$AZ,9,FALSE)),IF($X$1=9,(VLOOKUP(B375,'X9'!$B:$AZ,9,FALSE)),IF($X$1=10,(VLOOKUP(B375,'X10'!$B:$AZ,9,FALSE)),IF($X$1=11,(VLOOKUP(B375,'X11'!$B:$AZ,9,FALSE)),IF($X$1=12,(VLOOKUP(B375,'X12'!$B:$AZ,9,FALSE)),IF($X$1=13,(VLOOKUP(B375,'X13'!$B:$AZ,9,FALSE)),"B")))))))))))))))</f>
        <v xml:space="preserve"> </v>
      </c>
      <c r="M375" s="184" t="str">
        <f ca="1">IF(ISERROR(IF($X$1=1,(VLOOKUP(B375,'X1'!$B:$AZ,10,FALSE)),IF($X$1=2,(VLOOKUP(B375,'X2'!$B:$AZ,10,FALSE)),IF($X$1=3,(VLOOKUP(B375,'X3'!$B:$AZ,10,FALSE)),IF($X$1=4,(VLOOKUP(B375,'X4'!$B:$AZ,10,FALSE)),IF($X$1=5,(VLOOKUP(B375,'X5'!$B:$AZ,10,FALSE)),IF($X$1=6,(VLOOKUP(B375,'X6'!$B:$AZ,10,FALSE)),IF($X$1=7,(VLOOKUP(B375,'X7'!$B:$AZ,10,FALSE)),IF($X$1=8,(VLOOKUP(B375,'X8'!$B:$AZ,10,FALSE)),IF($X$1=9,(VLOOKUP(B375,'X9'!$B:$AZ,10,FALSE)),IF($X$1=10,(VLOOKUP(B375,'X10'!$B:$AZ,10,FALSE)),IF($X$1=11,(VLOOKUP(B375,'X11'!$B:$AZ,10,FALSE)),IF($X$1=12,(VLOOKUP(B375,'X12'!$B:$AZ,10,FALSE)),IF($X$1=13,(VLOOKUP(B375,'X13'!$B:$AZ,10,FALSE)),"B"))))))))))))))=TRUE," ",(IF($X$1=1,(VLOOKUP(B375,'X1'!$B:$AZ,10,FALSE)),IF($X$1=2,(VLOOKUP(B375,'X2'!$B:$AZ,10,FALSE)),IF($X$1=3,(VLOOKUP(B375,'X3'!$B:$AZ,10,FALSE)),IF($X$1=4,(VLOOKUP(B375,'X4'!$B:$AZ,10,FALSE)),IF($X$1=5,(VLOOKUP(B375,'X5'!$B:$AZ,10,FALSE)),IF($X$1=6,(VLOOKUP(B375,'X6'!$B:$AZ,10,FALSE)),IF($X$1=7,(VLOOKUP(B375,'X7'!$B:$AZ,10,FALSE)),IF($X$1=8,(VLOOKUP(B375,'X8'!$B:$AZ,10,FALSE)),IF($X$1=9,(VLOOKUP(B375,'X9'!$B:$AZ,10,FALSE)),IF($X$1=10,(VLOOKUP(B375,'X10'!$B:$AZ,10,FALSE)),IF($X$1=11,(VLOOKUP(B375,'X11'!$B:$AZ,10,FALSE)),IF($X$1=12,(VLOOKUP(B375,'X12'!$B:$AZ,10,FALSE)),IF($X$1=13,(VLOOKUP(B375,'X13'!$B:$AZ,10,FALSE)),"B")))))))))))))))</f>
        <v xml:space="preserve"> </v>
      </c>
      <c r="N375" s="185" t="str">
        <f ca="1">IF(ISERROR(IF($X$1=1,(VLOOKUP(B375,'X1'!$B:$AZ,45,FALSE)),IF($X$1=2,(VLOOKUP(B375,'X2'!$B:$AZ,45,FALSE)),IF($X$1=3,(VLOOKUP(B375,'X3'!$B:$AZ,45,FALSE)),IF($X$1=4,(VLOOKUP(B375,'X4'!$B:$AZ,45,FALSE)),IF($X$1=5,(VLOOKUP(B375,'X5'!$B:$AZ,45,FALSE)),IF($X$1=6,(VLOOKUP(B375,'X6'!$B:$AZ,45,FALSE)),IF($X$1=7,(VLOOKUP(B375,'X7'!$B:$AZ,45,FALSE)),IF($X$1=8,(VLOOKUP(B375,'X8'!$B:$AZ,45,FALSE)),IF($X$1=9,(VLOOKUP(B375,'X9'!$B:$AZ,45,FALSE)),IF($X$1=10,(VLOOKUP(B375,'X10'!$B:$AZ,45,FALSE)),IF($X$1=11,(VLOOKUP(B375,'X11'!$B:$AZ,45,FALSE)),IF($X$1=12,(VLOOKUP(B375,'X12'!$B:$AZ,45,FALSE)),IF($X$1=13,(VLOOKUP(B375,'X13'!$B:$AZ,45,FALSE)),"B"))))))))))))))=TRUE," ",(IF($X$1=1,(VLOOKUP(B375,'X1'!$B:$AZ,45,FALSE)),IF($X$1=2,(VLOOKUP(B375,'X2'!$B:$AZ,45,FALSE)),IF($X$1=3,(VLOOKUP(B375,'X3'!$B:$AZ,45,FALSE)),IF($X$1=4,(VLOOKUP(B375,'X4'!$B:$AZ,45,FALSE)),IF($X$1=5,(VLOOKUP(B375,'X5'!$B:$AZ,45,FALSE)),IF($X$1=6,(VLOOKUP(B375,'X6'!$B:$AZ,45,FALSE)),IF($X$1=7,(VLOOKUP(B375,'X7'!$B:$AZ,45,FALSE)),IF($X$1=8,(VLOOKUP(B375,'X8'!$B:$AZ,45,FALSE)),IF($X$1=9,(VLOOKUP(B375,'X9'!$B:$AZ,45,FALSE)),IF($X$1=10,(VLOOKUP(B375,'X10'!$B:$AZ,45,FALSE)),IF($X$1=11,(VLOOKUP(B375,'X11'!$B:$AZ,45,FALSE)),IF($X$1=12,(VLOOKUP(B375,'X12'!$B:$AZ,45,FALSE)),IF($X$1=13,(VLOOKUP(B375,'X13'!$B:$AZ,45,FALSE)),"B")))))))))))))))</f>
        <v xml:space="preserve"> </v>
      </c>
      <c r="O375" s="184" t="str">
        <f ca="1">IF(ISERROR(IF($X$1=1,(VLOOKUP(B375,'X1'!$B:$AZ,11,FALSE)),IF($X$1=2,(VLOOKUP(B375,'X2'!$B:$AZ,11,FALSE)),IF($X$1=3,(VLOOKUP(B375,'X3'!$B:$AZ,11,FALSE)),IF($X$1=4,(VLOOKUP(B375,'X4'!$B:$AZ,11,FALSE)),IF($X$1=5,(VLOOKUP(B375,'X5'!$B:$AZ,11,FALSE)),IF($X$1=6,(VLOOKUP(B375,'X6'!$B:$AZ,11,FALSE)),IF($X$1=7,(VLOOKUP(B375,'X7'!$B:$AZ,11,FALSE)),IF($X$1=8,(VLOOKUP(B375,'X8'!$B:$AZ,11,FALSE)),IF($X$1=9,(VLOOKUP(B375,'X9'!$B:$AZ,11,FALSE)),IF($X$1=10,(VLOOKUP(B375,'X10'!$B:$AZ,11,FALSE)),IF($X$1=11,(VLOOKUP(B375,'X11'!$B:$AZ,11,FALSE)),IF($X$1=12,(VLOOKUP(B375,'X12'!$B:$AZ,11,FALSE)),IF($X$1=13,(VLOOKUP(B375,'X13'!$B:$AZ,11,FALSE)),"B"))))))))))))))=TRUE," ",(IF($X$1=1,(VLOOKUP(B375,'X1'!$B:$AZ,11,FALSE)),IF($X$1=2,(VLOOKUP(B375,'X2'!$B:$AZ,11,FALSE)),IF($X$1=3,(VLOOKUP(B375,'X3'!$B:$AZ,11,FALSE)),IF($X$1=4,(VLOOKUP(B375,'X4'!$B:$AZ,11,FALSE)),IF($X$1=5,(VLOOKUP(B375,'X5'!$B:$AZ,11,FALSE)),IF($X$1=6,(VLOOKUP(B375,'X6'!$B:$AZ,11,FALSE)),IF($X$1=7,(VLOOKUP(B375,'X7'!$B:$AZ,11,FALSE)),IF($X$1=8,(VLOOKUP(B375,'X8'!$B:$AZ,11,FALSE)),IF($X$1=9,(VLOOKUP(B375,'X9'!$B:$AZ,11,FALSE)),IF($X$1=10,(VLOOKUP(B375,'X10'!$B:$AZ,11,FALSE)),IF($X$1=11,(VLOOKUP(B375,'X11'!$B:$AZ,11,FALSE)),IF($X$1=12,(VLOOKUP(B375,'X12'!$B:$AZ,11,FALSE)),IF($X$1=13,(VLOOKUP(B375,'X13'!$B:$AZ,11,FALSE)),"B")))))))))))))))</f>
        <v xml:space="preserve"> </v>
      </c>
      <c r="P375" s="184" t="str">
        <f ca="1">IF(ISERROR(IF($X$1=1,(VLOOKUP(B375,'X1'!$B:$AZ,12,FALSE)),IF($X$1=2,(VLOOKUP(B375,'X2'!$B:$AZ,12,FALSE)),IF($X$1=3,(VLOOKUP(B375,'X3'!$B:$AZ,12,FALSE)),IF($X$1=4,(VLOOKUP(B375,'X4'!$B:$AZ,12,FALSE)),IF($X$1=5,(VLOOKUP(B375,'X5'!$B:$AZ,12,FALSE)),IF($X$1=6,(VLOOKUP(B375,'X6'!$B:$AZ,12,FALSE)),IF($X$1=7,(VLOOKUP(B375,'X7'!$B:$AZ,12,FALSE)),IF($X$1=8,(VLOOKUP(B375,'X8'!$B:$AZ,12,FALSE)),IF($X$1=9,(VLOOKUP(B375,'X9'!$B:$AZ,12,FALSE)),IF($X$1=10,(VLOOKUP(B375,'X10'!$B:$AZ,12,FALSE)),IF($X$1=11,(VLOOKUP(B375,'X11'!$B:$AZ,12,FALSE)),IF($X$1=12,(VLOOKUP(B375,'X12'!$B:$AZ,12,FALSE)),IF($X$1=13,(VLOOKUP(B375,'X13'!$B:$AZ,12,FALSE)),"B"))))))))))))))=TRUE," ",(IF($X$1=1,(VLOOKUP(B375,'X1'!$B:$AZ,12,FALSE)),IF($X$1=2,(VLOOKUP(B375,'X2'!$B:$AZ,12,FALSE)),IF($X$1=3,(VLOOKUP(B375,'X3'!$B:$AZ,12,FALSE)),IF($X$1=4,(VLOOKUP(B375,'X4'!$B:$AZ,12,FALSE)),IF($X$1=5,(VLOOKUP(B375,'X5'!$B:$AZ,12,FALSE)),IF($X$1=6,(VLOOKUP(B375,'X6'!$B:$AZ,12,FALSE)),IF($X$1=7,(VLOOKUP(B375,'X7'!$B:$AZ,12,FALSE)),IF($X$1=8,(VLOOKUP(B375,'X8'!$B:$AZ,12,FALSE)),IF($X$1=9,(VLOOKUP(B375,'X9'!$B:$AZ,12,FALSE)),IF($X$1=10,(VLOOKUP(B375,'X10'!$B:$AZ,12,FALSE)),IF($X$1=11,(VLOOKUP(B375,'X11'!$B:$AZ,12,FALSE)),IF($X$1=12,(VLOOKUP(B375,'X12'!$B:$AZ,12,FALSE)),IF($X$1=13,(VLOOKUP(B375,'X13'!$B:$AZ,12,FALSE)),"B")))))))))))))))</f>
        <v xml:space="preserve"> </v>
      </c>
      <c r="Q375" s="185" t="str">
        <f ca="1">IF(ISERROR(IF($X$1=1,(VLOOKUP(B375,'X1'!$B:$AZ,46,FALSE)),IF($X$1=2,(VLOOKUP(B375,'X2'!$B:$AZ,46,FALSE)),IF($X$1=3,(VLOOKUP(B375,'X3'!$B:$AZ,46,FALSE)),IF($X$1=4,(VLOOKUP(B375,'X4'!$B:$AZ,46,FALSE)),IF($X$1=5,(VLOOKUP(B375,'X5'!$B:$AZ,46,FALSE)),IF($X$1=6,(VLOOKUP(B375,'X6'!$B:$AZ,46,FALSE)),IF($X$1=7,(VLOOKUP(B375,'X7'!$B:$AZ,46,FALSE)),IF($X$1=8,(VLOOKUP(B375,'X8'!$B:$AZ,46,FALSE)),IF($X$1=9,(VLOOKUP(B375,'X9'!$B:$AZ,46,FALSE)),IF($X$1=10,(VLOOKUP(B375,'X10'!$B:$AZ,46,FALSE)),IF($X$1=11,(VLOOKUP(B375,'X11'!$B:$AZ,46,FALSE)),IF($X$1=12,(VLOOKUP(B375,'X12'!$B:$AZ,46,FALSE)),IF($X$1=13,(VLOOKUP(B375,'X13'!$B:$AZ,46,FALSE)),"B"))))))))))))))=TRUE," ",(IF($X$1=1,(VLOOKUP(B375,'X1'!$B:$AZ,46,FALSE)),IF($X$1=2,(VLOOKUP(B375,'X2'!$B:$AZ,46,FALSE)),IF($X$1=3,(VLOOKUP(B375,'X3'!$B:$AZ,46,FALSE)),IF($X$1=4,(VLOOKUP(B375,'X4'!$B:$AZ,46,FALSE)),IF($X$1=5,(VLOOKUP(B375,'X5'!$B:$AZ,46,FALSE)),IF($X$1=6,(VLOOKUP(B375,'X6'!$B:$AZ,46,FALSE)),IF($X$1=7,(VLOOKUP(B375,'X7'!$B:$AZ,46,FALSE)),IF($X$1=8,(VLOOKUP(B375,'X8'!$B:$AZ,46,FALSE)),IF($X$1=9,(VLOOKUP(B375,'X9'!$B:$AZ,46,FALSE)),IF($X$1=10,(VLOOKUP(B375,'X10'!$B:$AZ,46,FALSE)),IF($X$1=11,(VLOOKUP(B375,'X11'!$B:$AZ,46,FALSE)),IF($X$1=12,(VLOOKUP(B375,'X12'!$B:$AZ,46,FALSE)),IF($X$1=13,(VLOOKUP(B375,'X13'!$B:$AZ,46,FALSE)),"B")))))))))))))))</f>
        <v xml:space="preserve"> </v>
      </c>
      <c r="R375" s="185" t="str">
        <f ca="1">IF(ISERROR(IF($X$1=1,(VLOOKUP(B375,'X1'!$B:$AZ,15,FALSE)),IF($X$1=2,(VLOOKUP(B375,'X2'!$B:$AZ,15,FALSE)),IF($X$1=3,(VLOOKUP(B375,'X3'!$B:$AZ,15,FALSE)),IF($X$1=4,(VLOOKUP(B375,'X4'!$B:$AZ,15,FALSE)),IF($X$1=5,(VLOOKUP(B375,'X5'!$B:$AZ,15,FALSE)),IF($X$1=6,(VLOOKUP(B375,'X6'!$B:$AZ,15,FALSE)),IF($X$1=7,(VLOOKUP(B375,'X7'!$B:$AZ,15,FALSE)),IF($X$1=8,(VLOOKUP(B375,'X8'!$B:$AZ,15,FALSE)),IF($X$1=9,(VLOOKUP(B375,'X9'!$B:$AZ,15,FALSE)),IF($X$1=10,(VLOOKUP(B375,'X10'!$B:$AZ,15,FALSE)),IF($X$1=11,(VLOOKUP(B375,'X11'!$B:$AZ,15,FALSE)),IF($X$1=12,(VLOOKUP(B375,'X12'!$B:$AZ,15,FALSE)),IF($X$1=13,(VLOOKUP(B375,'X13'!$B:$AZ,15,FALSE)),"B"))))))))))))))=TRUE," ",(IF($X$1=1,(VLOOKUP(B375,'X1'!$B:$AZ,15,FALSE)),IF($X$1=2,(VLOOKUP(B375,'X2'!$B:$AZ,15,FALSE)),IF($X$1=3,(VLOOKUP(B375,'X3'!$B:$AZ,15,FALSE)),IF($X$1=4,(VLOOKUP(B375,'X4'!$B:$AZ,15,FALSE)),IF($X$1=5,(VLOOKUP(B375,'X5'!$B:$AZ,15,FALSE)),IF($X$1=6,(VLOOKUP(B375,'X6'!$B:$AZ,15,FALSE)),IF($X$1=7,(VLOOKUP(B375,'X7'!$B:$AZ,15,FALSE)),IF($X$1=8,(VLOOKUP(B375,'X8'!$B:$AZ,15,FALSE)),IF($X$1=9,(VLOOKUP(B375,'X9'!$B:$AZ,15,FALSE)),IF($X$1=10,(VLOOKUP(B375,'X10'!$B:$AZ,15,FALSE)),IF($X$1=11,(VLOOKUP(B375,'X11'!$B:$AZ,15,FALSE)),IF($X$1=12,(VLOOKUP(B375,'X12'!$B:$AZ,15,FALSE)),IF($X$1=13,(VLOOKUP(B375,'X13'!$B:$AZ,15,FALSE)),"B")))))))))))))))</f>
        <v xml:space="preserve"> </v>
      </c>
      <c r="S375" s="185" t="str">
        <f ca="1">IF(ISERROR(IF((IF($X$1=1,(VLOOKUP(B375,'X1'!$B:$AZ,14,FALSE)),(IF($X$1=2,(VLOOKUP(B375,'X2'!$B:$AZ,14,FALSE)),(IF($X$1=3,(VLOOKUP(B375,'X3'!$B:$AZ,14,FALSE)),(IF($X$1=4,(VLOOKUP(B375,'X4'!$B:$AZ,14,FALSE)),(IF($X$1=5,(VLOOKUP(B375,'X5'!$B:$AZ,14,FALSE)),(IF($X$1=6,(VLOOKUP(B375,'X6'!$B:$AZ,14,FALSE)),(IF($X$1=7,(VLOOKUP(B375,'X7'!$B:$AZ,14,FALSE)),(IF($X$1=8,(VLOOKUP(B375,'X8'!$B:$AZ,14,FALSE)),(IF($X$1=9,(VLOOKUP(B375,'X9'!$B:$AZ,14,FALSE)),(IF($X$1=10,(VLOOKUP(B375,'X10'!$B:$AZ,14,FALSE)),(IF($X$1=11,(VLOOKUP(B375,'X11'!$B:$AZ,14,FALSE)),(IF($X$1=12,(VLOOKUP(B375,'X12'!$B:$AZ,14,FALSE)),(VLOOKUP(B375,'X13'!$B:$AZ,14,FALSE))))))))))))))))))))))))))=$V$1," ",(IF($X$1=1,(VLOOKUP(B375,'X1'!$B:$AZ,14,FALSE)),(IF($X$1=2,(VLOOKUP(B375,'X2'!$B:$AZ,14,FALSE)),(IF($X$1=3,(VLOOKUP(B375,'X3'!$B:$AZ,14,FALSE)),(IF($X$1=4,(VLOOKUP(B375,'X4'!$B:$AZ,14,FALSE)),(IF($X$1=5,(VLOOKUP(B375,'X5'!$B:$AZ,14,FALSE)),(IF($X$1=6,(VLOOKUP(B375,'X6'!$B:$AZ,14,FALSE)),(IF($X$1=7,(VLOOKUP(B375,'X7'!$B:$AZ,14,FALSE)),(IF($X$1=8,(VLOOKUP(B375,'X8'!$B:$AZ,14,FALSE)),(IF($X$1=9,(VLOOKUP(B375,'X9'!$B:$AZ,14,FALSE)),(IF($X$1=10,(VLOOKUP(B375,'X10'!$B:$AZ,14,FALSE)),(IF($X$1=11,(VLOOKUP(B375,'X11'!$B:$AZ,14,FALSE)),(IF($X$1=12,(VLOOKUP(B375,'X12'!$B:$AZ,14,FALSE)),(VLOOKUP(B375,'X13'!$B:$AZ,14,FALSE))))))))))))))))))))))))))))=TRUE," ",(IF((IF($X$1=1,(VLOOKUP(B375,'X1'!$B:$AZ,14,FALSE)),(IF($X$1=2,(VLOOKUP(B375,'X2'!$B:$AZ,14,FALSE)),(IF($X$1=3,(VLOOKUP(B375,'X3'!$B:$AZ,14,FALSE)),(IF($X$1=4,(VLOOKUP(B375,'X4'!$B:$AZ,14,FALSE)),(IF($X$1=5,(VLOOKUP(B375,'X5'!$B:$AZ,14,FALSE)),(IF($X$1=6,(VLOOKUP(B375,'X6'!$B:$AZ,14,FALSE)),(IF($X$1=7,(VLOOKUP(B375,'X7'!$B:$AZ,14,FALSE)),(IF($X$1=8,(VLOOKUP(B375,'X8'!$B:$AZ,14,FALSE)),(IF($X$1=9,(VLOOKUP(B375,'X9'!$B:$AZ,14,FALSE)),(IF($X$1=10,(VLOOKUP(B375,'X10'!$B:$AZ,14,FALSE)),(IF($X$1=11,(VLOOKUP(B375,'X11'!$B:$AZ,14,FALSE)),(IF($X$1=12,(VLOOKUP(B375,'X12'!$B:$AZ,14,FALSE)),(VLOOKUP(B375,'X13'!$B:$AZ,14,FALSE))))))))))))))))))))))))))=$V$1," ",(IF($X$1=1,(VLOOKUP(B375,'X1'!$B:$AZ,14,FALSE)),(IF($X$1=2,(VLOOKUP(B375,'X2'!$B:$AZ,14,FALSE)),(IF($X$1=3,(VLOOKUP(B375,'X3'!$B:$AZ,14,FALSE)),(IF($X$1=4,(VLOOKUP(B375,'X4'!$B:$AZ,14,FALSE)),(IF($X$1=5,(VLOOKUP(B375,'X5'!$B:$AZ,14,FALSE)),(IF($X$1=6,(VLOOKUP(B375,'X6'!$B:$AZ,14,FALSE)),(IF($X$1=7,(VLOOKUP(B375,'X7'!$B:$AZ,14,FALSE)),(IF($X$1=8,(VLOOKUP(B375,'X8'!$B:$AZ,14,FALSE)),(IF($X$1=9,(VLOOKUP(B375,'X9'!$B:$AZ,14,FALSE)),(IF($X$1=10,(VLOOKUP(B375,'X10'!$B:$AZ,14,FALSE)),(IF($X$1=11,(VLOOKUP(B375,'X11'!$B:$AZ,14,FALSE)),(IF($X$1=12,(VLOOKUP(B375,'X12'!$B:$AZ,14,FALSE)),(VLOOKUP(B375,'X13'!$B:$AZ,14,FALSE)))))))))))))))))))))))))))))</f>
        <v xml:space="preserve"> </v>
      </c>
    </row>
    <row r="376" spans="1:19" ht="14.1" customHeight="1" x14ac:dyDescent="0.2">
      <c r="A376" s="156" t="s">
        <v>1058</v>
      </c>
      <c r="B376" s="122" t="str">
        <f>IF(ISERROR(IF($U$16=1,(VLOOKUP(A376,$AC$89:$AH$125,2,FALSE)),IF((IF($X$1=1,'X1'!B335,(IF($X$1=2,'X2'!B335,(IF($X$1=3,'X3'!B335,(IF($X$1=4,'X4'!B335,(IF($X$1=5,'X5'!B335,(IF($X$1=6,'X6'!B335,(IF($X$1=7,'X7'!B335,(IF($X$1=8,'X8'!B335,(IF($X$1=9,'X9'!B335,(IF($X$1=10,'X10'!B335,(IF($X$1=11,'X11'!B335,(IF($X$1=12,'X12'!B335,'X13'!B335))))))))))))))))))))))))="","",(IF($X$1=1,'X1'!B335,(IF($X$1=2,'X2'!B335,(IF($X$1=3,'X3'!B335,(IF($X$1=4,'X4'!B335,(IF($X$1=5,'X5'!B335,(IF($X$1=6,'X6'!B335,(IF($X$1=7,'X7'!B335,(IF($X$1=8,'X8'!B335,(IF($X$1=9,'X9'!B335,(IF($X$1=10,'X10'!B335,(IF($X$1=11,'X11'!B335,(IF($X$1=12,'X12'!B335,'X13'!B335)))))))))))))))))))))))))))=TRUE," ",(IF($U$16=1,(VLOOKUP(A376,$AC$89:$AH$125,2,FALSE)),IF((IF($X$1=1,'X1'!B335,(IF($X$1=2,'X2'!B335,(IF($X$1=3,'X3'!B335,(IF($X$1=4,'X4'!B335,(IF($X$1=5,'X5'!B335,(IF($X$1=6,'X6'!B335,(IF($X$1=7,'X7'!B335,(IF($X$1=8,'X8'!B335,(IF($X$1=9,'X9'!B335,(IF($X$1=10,'X10'!B335,(IF($X$1=11,'X11'!B335,(IF($X$1=12,'X12'!B335,'X13'!B335))))))))))))))))))))))))="","",(IF($X$1=1,'X1'!B335,(IF($X$1=2,'X2'!B335,(IF($X$1=3,'X3'!B335,(IF($X$1=4,'X4'!B335,(IF($X$1=5,'X5'!B335,(IF($X$1=6,'X6'!B335,(IF($X$1=7,'X7'!B335,(IF($X$1=8,'X8'!B335,(IF($X$1=9,'X9'!B335,(IF($X$1=10,'X10'!B335,(IF($X$1=11,'X11'!B335,(IF($X$1=12,'X12'!B335,'X13'!B335))))))))))))))))))))))))))))</f>
        <v/>
      </c>
      <c r="C376" s="181" t="str">
        <f ca="1">IF(ISERROR(IF($X$1=1,(VLOOKUP(B376,'X1'!$B:$AZ,47,FALSE)),IF($X$1=2,(VLOOKUP(B376,'X2'!$B:$AZ,47,FALSE)),IF($X$1=3,(VLOOKUP(B376,'X3'!$B:$AZ,47,FALSE)),IF($X$1=4,(VLOOKUP(B376,'X4'!$B:$AZ,47,FALSE)),IF($X$1=5,(VLOOKUP(B376,'X5'!$B:$AZ,47,FALSE)),IF($X$1=6,(VLOOKUP(B376,'X6'!$B:$AZ,47,FALSE)),IF($X$1=7,(VLOOKUP(B376,'X7'!$B:$AZ,47,FALSE)),IF($X$1=8,(VLOOKUP(B376,'X8'!$B:$AZ,47,FALSE)),IF($X$1=9,(VLOOKUP(B376,'X9'!$B:$AZ,47,FALSE)),IF($X$1=10,(VLOOKUP(B376,'X10'!$B:$AZ,47,FALSE)),IF($X$1=11,(VLOOKUP(B376,'X11'!$B:$AZ,47,FALSE)),IF($X$1=12,(VLOOKUP(B376,'X12'!$B:$AZ,47,FALSE)),IF($X$1=13,(VLOOKUP(B376,'X13'!$B:$AZ,47,FALSE)),"B"))))))))))))))=TRUE," ",(IF($X$1=1,(VLOOKUP(B376,'X1'!$B:$AZ,47,FALSE)),IF($X$1=2,(VLOOKUP(B376,'X2'!$B:$AZ,47,FALSE)),IF($X$1=3,(VLOOKUP(B376,'X3'!$B:$AZ,47,FALSE)),IF($X$1=4,(VLOOKUP(B376,'X4'!$B:$AZ,47,FALSE)),IF($X$1=5,(VLOOKUP(B376,'X5'!$B:$AZ,47,FALSE)),IF($X$1=6,(VLOOKUP(B376,'X6'!$B:$AZ,47,FALSE)),IF($X$1=7,(VLOOKUP(B376,'X7'!$B:$AZ,47,FALSE)),IF($X$1=8,(VLOOKUP(B376,'X8'!$B:$AZ,47,FALSE)),IF($X$1=9,(VLOOKUP(B376,'X9'!$B:$AZ,47,FALSE)),IF($X$1=10,(VLOOKUP(B376,'X10'!$B:$AZ,47,FALSE)),IF($X$1=11,(VLOOKUP(B376,'X11'!$B:$AZ,47,FALSE)),IF($X$1=12,(VLOOKUP(B376,'X12'!$B:$AZ,47,FALSE)),IF($X$1=13,(VLOOKUP(B376,'X13'!$B:$AZ,47,FALSE)),"B")))))))))))))))</f>
        <v xml:space="preserve"> </v>
      </c>
      <c r="D376" s="181" t="str">
        <f ca="1">IF(ISERROR(IF($X$1=1,(VLOOKUP(B376,'X1'!$B:$AP,41,FALSE)),IF($X$1=2,(VLOOKUP(B376,'X2'!$B:$AP,41,FALSE)),IF($X$1=3,(VLOOKUP(B376,'X3'!$B:$AP,41,FALSE)),IF($X$1=4,(VLOOKUP(B376,'X4'!$B:$AP,41,FALSE)),IF($X$1=5,(VLOOKUP(B376,'X5'!$B:$AP,41,FALSE)),IF($X$1=6,(VLOOKUP(B376,'X6'!$B:$AP,41,FALSE)),IF($X$1=7,(VLOOKUP(B376,'X7'!$B:$AP,41,FALSE)),IF($X$1=8,(VLOOKUP(B376,'X8'!$B:$AP,41,FALSE)),IF($X$1=9,(VLOOKUP(B376,'X9'!$B:$AP,41,FALSE)),IF($X$1=10,(VLOOKUP(B376,'X10'!$B:$AP,41,FALSE)),IF($X$1=11,(VLOOKUP(B376,'X11'!$B:$AP,41,FALSE)),IF($X$1=12,(VLOOKUP(B376,'X12'!$B:$AP,41,FALSE)),IF($X$1=13,(VLOOKUP(B376,'X13'!$B:$AP,41,FALSE)),"B"))))))))))))))=TRUE," ",(IF($X$1=1,(VLOOKUP(B376,'X1'!$B:$AP,41,FALSE)),IF($X$1=2,(VLOOKUP(B376,'X2'!$B:$AP,41,FALSE)),IF($X$1=3,(VLOOKUP(B376,'X3'!$B:$AP,41,FALSE)),IF($X$1=4,(VLOOKUP(B376,'X4'!$B:$AP,41,FALSE)),IF($X$1=5,(VLOOKUP(B376,'X5'!$B:$AP,41,FALSE)),IF($X$1=6,(VLOOKUP(B376,'X6'!$B:$AP,41,FALSE)),IF($X$1=7,(VLOOKUP(B376,'X7'!$B:$AP,41,FALSE)),IF($X$1=8,(VLOOKUP(B376,'X8'!$B:$AP,41,FALSE)),IF($X$1=9,(VLOOKUP(B376,'X9'!$B:$AP,41,FALSE)),IF($X$1=10,(VLOOKUP(B376,'X10'!$B:$AP,41,FALSE)),IF($X$1=11,(VLOOKUP(B376,'X11'!$B:$AP,41,FALSE)),IF($X$1=12,(VLOOKUP(B376,'X12'!$B:$AP,41,FALSE)),IF($X$1=13,(VLOOKUP(B376,'X13'!$B:$AP,41,FALSE)),"B")))))))))))))))</f>
        <v xml:space="preserve"> </v>
      </c>
      <c r="E376" s="182" t="str">
        <f ca="1">IF(ISERROR(IF($X$1=1,(VLOOKUP(B376,'X1'!$B:$AP,7,FALSE)),IF($X$1=2,(VLOOKUP(B376,'X2'!$B:$AP,7,FALSE)),IF($X$1=3,(VLOOKUP(B376,'X3'!$B:$AP,7,FALSE)),IF($X$1=4,(VLOOKUP(B376,'X4'!$B:$AP,7,FALSE)),IF($X$1=5,(VLOOKUP(B376,'X5'!$B:$AP,7,FALSE)),IF($X$1=6,(VLOOKUP(B376,'X6'!$B:$AP,7,FALSE)),IF($X$1=7,(VLOOKUP(B376,'X7'!$B:$AP,7,FALSE)),IF($X$1=8,(VLOOKUP(B376,'X8'!$B:$AP,7,FALSE)),IF($X$1=9,(VLOOKUP(B376,'X9'!$B:$AP,7,FALSE)),IF($X$1=10,(VLOOKUP(B376,'X10'!$B:$AP,7,FALSE)),IF($X$1=11,(VLOOKUP(B376,'X11'!$B:$AP,7,FALSE)),IF($X$1=12,(VLOOKUP(B376,'X12'!$B:$AP,7,FALSE)),IF($X$1=13,(VLOOKUP(B376,'X13'!$B:$AP,7,FALSE)),"B"))))))))))))))=TRUE," ",(IF($X$1=1,(VLOOKUP(B376,'X1'!$B:$AP,7,FALSE)),IF($X$1=2,(VLOOKUP(B376,'X2'!$B:$AP,7,FALSE)),IF($X$1=3,(VLOOKUP(B376,'X3'!$B:$AP,7,FALSE)),IF($X$1=4,(VLOOKUP(B376,'X4'!$B:$AP,7,FALSE)),IF($X$1=5,(VLOOKUP(B376,'X5'!$B:$AP,7,FALSE)),IF($X$1=6,(VLOOKUP(B376,'X6'!$B:$AP,7,FALSE)),IF($X$1=7,(VLOOKUP(B376,'X7'!$B:$AP,7,FALSE)),IF($X$1=8,(VLOOKUP(B376,'X8'!$B:$AP,7,FALSE)),IF($X$1=9,(VLOOKUP(B376,'X9'!$B:$AP,7,FALSE)),IF($X$1=10,(VLOOKUP(B376,'X10'!$B:$AP,7,FALSE)),IF($X$1=11,(VLOOKUP(B376,'X11'!$B:$AP,7,FALSE)),IF($X$1=12,(VLOOKUP(B376,'X12'!$B:$AP,7,FALSE)),IF($X$1=13,(VLOOKUP(B376,'X13'!$B:$AP,7,FALSE)),"B")))))))))))))))</f>
        <v xml:space="preserve"> </v>
      </c>
      <c r="F376" s="182" t="str">
        <f ca="1">IF(ISERROR(IF((IF($X$1=1,(VLOOKUP(B376,'X1'!$B:$AO,6,FALSE)),(IF($X$1=2,(VLOOKUP(B376,'X2'!$B:$AO,6,FALSE)),(IF($X$1=3,(VLOOKUP(B376,'X3'!$B:$AO,6,FALSE)),(IF($X$1=4,(VLOOKUP(B376,'X4'!$B:$AO,6,FALSE)),(IF($X$1=5,(VLOOKUP(B376,'X5'!$B:$AO,6,FALSE)),(IF($X$1=6,(VLOOKUP(B376,'X6'!$B:$AO,6,FALSE)),(IF($X$1=7,(VLOOKUP(B376,'X7'!$B:$AO,6,FALSE)),(IF($X$1=8,(VLOOKUP(B376,'X8'!$B:$AO,6,FALSE)),(IF($X$1=9,(VLOOKUP(B376,'X9'!$B:$AO,6,FALSE)),(IF($X$1=10,(VLOOKUP(B376,'X10'!$B:$AO,6,FALSE)),(IF($X$1=11,(VLOOKUP(B376,'X11'!$B:$AO,6,FALSE)),(IF($X$1=12,(VLOOKUP(B376,'X12'!$B:$AO,6,FALSE)),(VLOOKUP(B376,'X13'!$B:$AO,6,FALSE))))))))))))))))))))))))))=$V$1," ",(IF($X$1=1,(VLOOKUP(B376,'X1'!$B:$AO,6,FALSE)),(IF($X$1=2,(VLOOKUP(B376,'X2'!$B:$AO,6,FALSE)),(IF($X$1=3,(VLOOKUP(B376,'X3'!$B:$AO,6,FALSE)),(IF($X$1=4,(VLOOKUP(B376,'X4'!$B:$AO,6,FALSE)),(IF($X$1=5,(VLOOKUP(B376,'X5'!$B:$AO,6,FALSE)),(IF($X$1=6,(VLOOKUP(B376,'X6'!$B:$AO,6,FALSE)),(IF($X$1=7,(VLOOKUP(B376,'X7'!$B:$AO,6,FALSE)),(IF($X$1=8,(VLOOKUP(B376,'X8'!$B:$AO,6,FALSE)),(IF($X$1=9,(VLOOKUP(B376,'X9'!$B:$AO,6,FALSE)),(IF($X$1=10,(VLOOKUP(B376,'X10'!$B:$AO,6,FALSE)),(IF($X$1=11,(VLOOKUP(B376,'X11'!$B:$AO,6,FALSE)),(IF($X$1=12,(VLOOKUP(B376,'X12'!$B:$AO,6,FALSE)),(VLOOKUP(B376,'X13'!$B:$AO,6,FALSE))))))))))))))))))))))))))))=TRUE," ",(IF((IF($X$1=1,(VLOOKUP(B376,'X1'!$B:$AO,6,FALSE)),(IF($X$1=2,(VLOOKUP(B376,'X2'!$B:$AO,6,FALSE)),(IF($X$1=3,(VLOOKUP(B376,'X3'!$B:$AO,6,FALSE)),(IF($X$1=4,(VLOOKUP(B376,'X4'!$B:$AO,6,FALSE)),(IF($X$1=5,(VLOOKUP(B376,'X5'!$B:$AO,6,FALSE)),(IF($X$1=6,(VLOOKUP(B376,'X6'!$B:$AO,6,FALSE)),(IF($X$1=7,(VLOOKUP(B376,'X7'!$B:$AO,6,FALSE)),(IF($X$1=8,(VLOOKUP(B376,'X8'!$B:$AO,6,FALSE)),(IF($X$1=9,(VLOOKUP(B376,'X9'!$B:$AO,6,FALSE)),(IF($X$1=10,(VLOOKUP(B376,'X10'!$B:$AO,6,FALSE)),(IF($X$1=11,(VLOOKUP(B376,'X11'!$B:$AO,6,FALSE)),(IF($X$1=12,(VLOOKUP(B376,'X12'!$B:$AO,6,FALSE)),(VLOOKUP(B376,'X13'!$B:$AO,6,FALSE))))))))))))))))))))))))))=$V$1," ",(IF($X$1=1,(VLOOKUP(B376,'X1'!$B:$AO,6,FALSE)),(IF($X$1=2,(VLOOKUP(B376,'X2'!$B:$AO,6,FALSE)),(IF($X$1=3,(VLOOKUP(B376,'X3'!$B:$AO,6,FALSE)),(IF($X$1=4,(VLOOKUP(B376,'X4'!$B:$AO,6,FALSE)),(IF($X$1=5,(VLOOKUP(B376,'X5'!$B:$AO,6,FALSE)),(IF($X$1=6,(VLOOKUP(B376,'X6'!$B:$AO,6,FALSE)),(IF($X$1=7,(VLOOKUP(B376,'X7'!$B:$AO,6,FALSE)),(IF($X$1=8,(VLOOKUP(B376,'X8'!$B:$AO,6,FALSE)),(IF($X$1=9,(VLOOKUP(B376,'X9'!$B:$AO,6,FALSE)),(IF($X$1=10,(VLOOKUP(B376,'X10'!$B:$AO,6,FALSE)),(IF($X$1=11,(VLOOKUP(B376,'X11'!$B:$AO,6,FALSE)),(IF($X$1=12,(VLOOKUP(B376,'X12'!$B:$AO,6,FALSE)),(VLOOKUP(B376,'X13'!$B:$AO,6,FALSE)))))))))))))))))))))))))))))</f>
        <v xml:space="preserve"> </v>
      </c>
      <c r="G376" s="182" t="str">
        <f ca="1">IF(ISERROR(IF($X$1=1,(VLOOKUP(B376,'X1'!$B:$AZ,44,FALSE)),IF($X$1=2,(VLOOKUP(B376,'X2'!$B:$AZ,44,FALSE)),IF($X$1=3,(VLOOKUP(B376,'X3'!$B:$AZ,44,FALSE)),IF($X$1=4,(VLOOKUP(B376,'X4'!$B:$AZ,44,FALSE)),IF($X$1=5,(VLOOKUP(B376,'X5'!$B:$AZ,44,FALSE)),IF($X$1=6,(VLOOKUP(B376,'X6'!$B:$AZ,44,FALSE)),IF($X$1=7,(VLOOKUP(B376,'X7'!$B:$AZ,44,FALSE)),IF($X$1=8,(VLOOKUP(B376,'X8'!$B:$AZ,44,FALSE)),IF($X$1=9,(VLOOKUP(B376,'X9'!$B:$AZ,44,FALSE)),IF($X$1=10,(VLOOKUP(B376,'X10'!$B:$AZ,44,FALSE)),IF($X$1=11,(VLOOKUP(B376,'X11'!$B:$AZ,44,FALSE)),IF($X$1=12,(VLOOKUP(B376,'X12'!$B:$AZ,44,FALSE)),IF($X$1=13,(VLOOKUP(B376,'X13'!$B:$AZ,44,FALSE)),"B"))))))))))))))=TRUE," ",(IF($X$1=1,(VLOOKUP(B376,'X1'!$B:$AZ,44,FALSE)),IF($X$1=2,(VLOOKUP(B376,'X2'!$B:$AZ,44,FALSE)),IF($X$1=3,(VLOOKUP(B376,'X3'!$B:$AZ,44,FALSE)),IF($X$1=4,(VLOOKUP(B376,'X4'!$B:$AZ,44,FALSE)),IF($X$1=5,(VLOOKUP(B376,'X5'!$B:$AZ,44,FALSE)),IF($X$1=6,(VLOOKUP(B376,'X6'!$B:$AZ,44,FALSE)),IF($X$1=7,(VLOOKUP(B376,'X7'!$B:$AZ,44,FALSE)),IF($X$1=8,(VLOOKUP(B376,'X8'!$B:$AZ,44,FALSE)),IF($X$1=9,(VLOOKUP(B376,'X9'!$B:$AZ,44,FALSE)),IF($X$1=10,(VLOOKUP(B376,'X10'!$B:$AZ,44,FALSE)),IF($X$1=11,(VLOOKUP(B376,'X11'!$B:$AZ,44,FALSE)),IF($X$1=12,(VLOOKUP(B376,'X12'!$B:$AZ,44,FALSE)),IF($X$1=13,(VLOOKUP(B376,'X13'!$B:$AZ,44,FALSE)),"B")))))))))))))))</f>
        <v xml:space="preserve"> </v>
      </c>
      <c r="H376" s="182" t="str">
        <f ca="1">IF(ISERROR(IF($X$1=1,(VLOOKUP(B376,'X1'!$B:$AZ,8,FALSE)),IF($X$1=2,(VLOOKUP(B376,'X2'!$B:$AZ,8,FALSE)),IF($X$1=3,(VLOOKUP(B376,'X3'!$B:$AZ,8,FALSE)),IF($X$1=4,(VLOOKUP(B376,'X4'!$B:$AZ,8,FALSE)),IF($X$1=5,(VLOOKUP(B376,'X5'!$B:$AZ,8,FALSE)),IF($X$1=6,(VLOOKUP(B376,'X6'!$B:$AZ,8,FALSE)),IF($X$1=7,(VLOOKUP(B376,'X7'!$B:$AZ,8,FALSE)),IF($X$1=8,(VLOOKUP(B376,'X8'!$B:$AZ,8,FALSE)),IF($X$1=9,(VLOOKUP(B376,'X9'!$B:$AZ,8,FALSE)),IF($X$1=10,(VLOOKUP(B376,'X10'!$B:$AZ,8,FALSE)),IF($X$1=11,(VLOOKUP(B376,'X11'!$B:$AZ,8,FALSE)),IF($X$1=12,(VLOOKUP(B376,'X12'!$B:$AZ,8,FALSE)),IF($X$1=13,(VLOOKUP(B376,'X13'!$B:$AZ,8,FALSE)),"B"))))))))))))))=TRUE," ",(IF($X$1=1,(VLOOKUP(B376,'X1'!$B:$AZ,8,FALSE)),IF($X$1=2,(VLOOKUP(B376,'X2'!$B:$AZ,8,FALSE)),IF($X$1=3,(VLOOKUP(B376,'X3'!$B:$AZ,8,FALSE)),IF($X$1=4,(VLOOKUP(B376,'X4'!$B:$AZ,8,FALSE)),IF($X$1=5,(VLOOKUP(B376,'X5'!$B:$AZ,8,FALSE)),IF($X$1=6,(VLOOKUP(B376,'X6'!$B:$AZ,8,FALSE)),IF($X$1=7,(VLOOKUP(B376,'X7'!$B:$AZ,8,FALSE)),IF($X$1=8,(VLOOKUP(B376,'X8'!$B:$AZ,8,FALSE)),IF($X$1=9,(VLOOKUP(B376,'X9'!$B:$AZ,8,FALSE)),IF($X$1=10,(VLOOKUP(B376,'X10'!$B:$AZ,8,FALSE)),IF($X$1=11,(VLOOKUP(B376,'X11'!$B:$AZ,8,FALSE)),IF($X$1=12,(VLOOKUP(B376,'X12'!$B:$AZ,8,FALSE)),IF($X$1=13,(VLOOKUP(B376,'X13'!$B:$AZ,8,FALSE)),"B")))))))))))))))</f>
        <v xml:space="preserve"> </v>
      </c>
      <c r="I376" s="183" t="str">
        <f ca="1">IF(ISERROR(IF($X$1=1,(VLOOKUP(B376,'X1'!$B:$AZ,2,FALSE)),IF($X$1=2,(VLOOKUP(B376,'X2'!$B:$AZ,2,FALSE)),IF($X$1=3,(VLOOKUP(B376,'X3'!$B:$AZ,2,FALSE)),IF($X$1=4,(VLOOKUP(B376,'X4'!$B:$AZ,2,FALSE)),IF($X$1=5,(VLOOKUP(B376,'X5'!$B:$AZ,2,FALSE)),IF($X$1=6,(VLOOKUP(B376,'X6'!$B:$AZ,2,FALSE)),IF($X$1=7,(VLOOKUP(B376,'X7'!$B:$AZ,2,FALSE)),IF($X$1=8,(VLOOKUP(B376,'X8'!$B:$AZ,2,FALSE)),IF($X$1=9,(VLOOKUP(B376,'X9'!$B:$AZ,2,FALSE)),IF($X$1=10,(VLOOKUP(B376,'X10'!$B:$AZ,2,FALSE)),IF($X$1=11,(VLOOKUP(B376,'X11'!$B:$AZ,2,FALSE)),IF($X$1=12,(VLOOKUP(B376,'X12'!$B:$AZ,2,FALSE)),IF($X$1=13,(VLOOKUP(B376,'X13'!$B:$AZ,2,FALSE)),"B"))))))))))))))=TRUE," ",(IF($X$1=1,(VLOOKUP(B376,'X1'!$B:$AZ,2,FALSE)),IF($X$1=2,(VLOOKUP(B376,'X2'!$B:$AZ,2,FALSE)),IF($X$1=3,(VLOOKUP(B376,'X3'!$B:$AZ,2,FALSE)),IF($X$1=4,(VLOOKUP(B376,'X4'!$B:$AZ,2,FALSE)),IF($X$1=5,(VLOOKUP(B376,'X5'!$B:$AZ,2,FALSE)),IF($X$1=6,(VLOOKUP(B376,'X6'!$B:$AZ,2,FALSE)),IF($X$1=7,(VLOOKUP(B376,'X7'!$B:$AZ,2,FALSE)),IF($X$1=8,(VLOOKUP(B376,'X8'!$B:$AZ,2,FALSE)),IF($X$1=9,(VLOOKUP(B376,'X9'!$B:$AZ,2,FALSE)),IF($X$1=10,(VLOOKUP(B376,'X10'!$B:$AZ,2,FALSE)),IF($X$1=11,(VLOOKUP(B376,'X11'!$B:$AZ,2,FALSE)),IF($X$1=12,(VLOOKUP(B376,'X12'!$B:$AZ,2,FALSE)),IF($X$1=13,(VLOOKUP(B376,'X13'!$B:$AZ,2,FALSE)),"B")))))))))))))))</f>
        <v xml:space="preserve"> </v>
      </c>
      <c r="J376" s="183" t="str">
        <f ca="1">IF(ISERROR(IF($X$1=1,(VLOOKUP(B376,'X1'!$B:$AZ,3,FALSE)),IF($X$1=2,(VLOOKUP(B376,'X2'!$B:$AZ,3,FALSE)),IF($X$1=3,(VLOOKUP(B376,'X3'!$B:$AZ,3,FALSE)),IF($X$1=4,(VLOOKUP(B376,'X4'!$B:$AZ,3,FALSE)),IF($X$1=5,(VLOOKUP(B376,'X5'!$B:$AZ,3,FALSE)),IF($X$1=6,(VLOOKUP(B376,'X6'!$B:$AZ,3,FALSE)),IF($X$1=7,(VLOOKUP(B376,'X7'!$B:$AZ,3,FALSE)),IF($X$1=8,(VLOOKUP(B376,'X8'!$B:$AZ,3,FALSE)),IF($X$1=9,(VLOOKUP(B376,'X9'!$B:$AZ,3,FALSE)),IF($X$1=10,(VLOOKUP(B376,'X10'!$B:$AZ,3,FALSE)),IF($X$1=11,(VLOOKUP(B376,'X11'!$B:$AZ,3,FALSE)),IF($X$1=12,(VLOOKUP(B376,'X12'!$B:$AZ,3,FALSE)),IF($X$1=13,(VLOOKUP(B376,'X13'!$B:$AZ,3,FALSE)),"B"))))))))))))))=TRUE," ",(IF($X$1=1,(VLOOKUP(B376,'X1'!$B:$AZ,3,FALSE)),IF($X$1=2,(VLOOKUP(B376,'X2'!$B:$AZ,3,FALSE)),IF($X$1=3,(VLOOKUP(B376,'X3'!$B:$AZ,3,FALSE)),IF($X$1=4,(VLOOKUP(B376,'X4'!$B:$AZ,3,FALSE)),IF($X$1=5,(VLOOKUP(B376,'X5'!$B:$AZ,3,FALSE)),IF($X$1=6,(VLOOKUP(B376,'X6'!$B:$AZ,3,FALSE)),IF($X$1=7,(VLOOKUP(B376,'X7'!$B:$AZ,3,FALSE)),IF($X$1=8,(VLOOKUP(B376,'X8'!$B:$AZ,3,FALSE)),IF($X$1=9,(VLOOKUP(B376,'X9'!$B:$AZ,3,FALSE)),IF($X$1=10,(VLOOKUP(B376,'X10'!$B:$AZ,3,FALSE)),IF($X$1=11,(VLOOKUP(B376,'X11'!$B:$AZ,3,FALSE)),IF($X$1=12,(VLOOKUP(B376,'X12'!$B:$AZ,3,FALSE)),IF($X$1=13,(VLOOKUP(B376,'X13'!$B:$AZ,3,FALSE)),"B")))))))))))))))</f>
        <v xml:space="preserve"> </v>
      </c>
      <c r="K376" s="183" t="str">
        <f ca="1">IF(ISERROR(IF($X$1=1,(VLOOKUP(B376,'X1'!$B:$AZ,5,FALSE)),IF($X$1=2,(VLOOKUP(B376,'X2'!$B:$AZ,5,FALSE)),IF($X$1=3,(VLOOKUP(B376,'X3'!$B:$AZ,5,FALSE)),IF($X$1=4,(VLOOKUP(B376,'X4'!$B:$AZ,5,FALSE)),IF($X$1=5,(VLOOKUP(B376,'X5'!$B:$AZ,5,FALSE)),IF($X$1=6,(VLOOKUP(B376,'X6'!$B:$AZ,5,FALSE)),IF($X$1=7,(VLOOKUP(B376,'X7'!$B:$AZ,5,FALSE)),IF($X$1=8,(VLOOKUP(B376,'X8'!$B:$AZ,5,FALSE)),IF($X$1=9,(VLOOKUP(B376,'X9'!$B:$AZ,5,FALSE)),IF($X$1=10,(VLOOKUP(B376,'X10'!$B:$AZ,5,FALSE)),IF($X$1=11,(VLOOKUP(B376,'X11'!$B:$AZ,5,FALSE)),IF($X$1=12,(VLOOKUP(B376,'X12'!$B:$AZ,5,FALSE)),IF($X$1=13,(VLOOKUP(B376,'X13'!$B:$AZ,5,FALSE)),"B"))))))))))))))=TRUE," ",(IF($X$1=1,(VLOOKUP(B376,'X1'!$B:$AZ,5,FALSE)),IF($X$1=2,(VLOOKUP(B376,'X2'!$B:$AZ,5,FALSE)),IF($X$1=3,(VLOOKUP(B376,'X3'!$B:$AZ,5,FALSE)),IF($X$1=4,(VLOOKUP(B376,'X4'!$B:$AZ,5,FALSE)),IF($X$1=5,(VLOOKUP(B376,'X5'!$B:$AZ,5,FALSE)),IF($X$1=6,(VLOOKUP(B376,'X6'!$B:$AZ,5,FALSE)),IF($X$1=7,(VLOOKUP(B376,'X7'!$B:$AZ,5,FALSE)),IF($X$1=8,(VLOOKUP(B376,'X8'!$B:$AZ,5,FALSE)),IF($X$1=9,(VLOOKUP(B376,'X9'!$B:$AZ,5,FALSE)),IF($X$1=10,(VLOOKUP(B376,'X10'!$B:$AZ,5,FALSE)),IF($X$1=11,(VLOOKUP(B376,'X11'!$B:$AZ,5,FALSE)),IF($X$1=12,(VLOOKUP(B376,'X12'!$B:$AZ,5,FALSE)),IF($X$1=13,(VLOOKUP(B376,'X13'!$B:$AZ,5,FALSE)),"B")))))))))))))))</f>
        <v xml:space="preserve"> </v>
      </c>
      <c r="L376" s="184" t="str">
        <f ca="1">IF(ISERROR(IF($X$1=1,(VLOOKUP(B376,'X1'!$B:$AZ,9,FALSE)),IF($X$1=2,(VLOOKUP(B376,'X2'!$B:$AZ,9,FALSE)),IF($X$1=3,(VLOOKUP(B376,'X3'!$B:$AZ,9,FALSE)),IF($X$1=4,(VLOOKUP(B376,'X4'!$B:$AZ,9,FALSE)),IF($X$1=5,(VLOOKUP(B376,'X5'!$B:$AZ,9,FALSE)),IF($X$1=6,(VLOOKUP(B376,'X6'!$B:$AZ,9,FALSE)),IF($X$1=7,(VLOOKUP(B376,'X7'!$B:$AZ,9,FALSE)),IF($X$1=8,(VLOOKUP(B376,'X8'!$B:$AZ,9,FALSE)),IF($X$1=9,(VLOOKUP(B376,'X9'!$B:$AZ,9,FALSE)),IF($X$1=10,(VLOOKUP(B376,'X10'!$B:$AZ,9,FALSE)),IF($X$1=11,(VLOOKUP(B376,'X11'!$B:$AZ,9,FALSE)),IF($X$1=12,(VLOOKUP(B376,'X12'!$B:$AZ,9,FALSE)),IF($X$1=13,(VLOOKUP(B376,'X13'!$B:$AZ,9,FALSE)),"B"))))))))))))))=TRUE," ",(IF($X$1=1,(VLOOKUP(B376,'X1'!$B:$AZ,9,FALSE)),IF($X$1=2,(VLOOKUP(B376,'X2'!$B:$AZ,9,FALSE)),IF($X$1=3,(VLOOKUP(B376,'X3'!$B:$AZ,9,FALSE)),IF($X$1=4,(VLOOKUP(B376,'X4'!$B:$AZ,9,FALSE)),IF($X$1=5,(VLOOKUP(B376,'X5'!$B:$AZ,9,FALSE)),IF($X$1=6,(VLOOKUP(B376,'X6'!$B:$AZ,9,FALSE)),IF($X$1=7,(VLOOKUP(B376,'X7'!$B:$AZ,9,FALSE)),IF($X$1=8,(VLOOKUP(B376,'X8'!$B:$AZ,9,FALSE)),IF($X$1=9,(VLOOKUP(B376,'X9'!$B:$AZ,9,FALSE)),IF($X$1=10,(VLOOKUP(B376,'X10'!$B:$AZ,9,FALSE)),IF($X$1=11,(VLOOKUP(B376,'X11'!$B:$AZ,9,FALSE)),IF($X$1=12,(VLOOKUP(B376,'X12'!$B:$AZ,9,FALSE)),IF($X$1=13,(VLOOKUP(B376,'X13'!$B:$AZ,9,FALSE)),"B")))))))))))))))</f>
        <v xml:space="preserve"> </v>
      </c>
      <c r="M376" s="184" t="str">
        <f ca="1">IF(ISERROR(IF($X$1=1,(VLOOKUP(B376,'X1'!$B:$AZ,10,FALSE)),IF($X$1=2,(VLOOKUP(B376,'X2'!$B:$AZ,10,FALSE)),IF($X$1=3,(VLOOKUP(B376,'X3'!$B:$AZ,10,FALSE)),IF($X$1=4,(VLOOKUP(B376,'X4'!$B:$AZ,10,FALSE)),IF($X$1=5,(VLOOKUP(B376,'X5'!$B:$AZ,10,FALSE)),IF($X$1=6,(VLOOKUP(B376,'X6'!$B:$AZ,10,FALSE)),IF($X$1=7,(VLOOKUP(B376,'X7'!$B:$AZ,10,FALSE)),IF($X$1=8,(VLOOKUP(B376,'X8'!$B:$AZ,10,FALSE)),IF($X$1=9,(VLOOKUP(B376,'X9'!$B:$AZ,10,FALSE)),IF($X$1=10,(VLOOKUP(B376,'X10'!$B:$AZ,10,FALSE)),IF($X$1=11,(VLOOKUP(B376,'X11'!$B:$AZ,10,FALSE)),IF($X$1=12,(VLOOKUP(B376,'X12'!$B:$AZ,10,FALSE)),IF($X$1=13,(VLOOKUP(B376,'X13'!$B:$AZ,10,FALSE)),"B"))))))))))))))=TRUE," ",(IF($X$1=1,(VLOOKUP(B376,'X1'!$B:$AZ,10,FALSE)),IF($X$1=2,(VLOOKUP(B376,'X2'!$B:$AZ,10,FALSE)),IF($X$1=3,(VLOOKUP(B376,'X3'!$B:$AZ,10,FALSE)),IF($X$1=4,(VLOOKUP(B376,'X4'!$B:$AZ,10,FALSE)),IF($X$1=5,(VLOOKUP(B376,'X5'!$B:$AZ,10,FALSE)),IF($X$1=6,(VLOOKUP(B376,'X6'!$B:$AZ,10,FALSE)),IF($X$1=7,(VLOOKUP(B376,'X7'!$B:$AZ,10,FALSE)),IF($X$1=8,(VLOOKUP(B376,'X8'!$B:$AZ,10,FALSE)),IF($X$1=9,(VLOOKUP(B376,'X9'!$B:$AZ,10,FALSE)),IF($X$1=10,(VLOOKUP(B376,'X10'!$B:$AZ,10,FALSE)),IF($X$1=11,(VLOOKUP(B376,'X11'!$B:$AZ,10,FALSE)),IF($X$1=12,(VLOOKUP(B376,'X12'!$B:$AZ,10,FALSE)),IF($X$1=13,(VLOOKUP(B376,'X13'!$B:$AZ,10,FALSE)),"B")))))))))))))))</f>
        <v xml:space="preserve"> </v>
      </c>
      <c r="N376" s="185" t="str">
        <f ca="1">IF(ISERROR(IF($X$1=1,(VLOOKUP(B376,'X1'!$B:$AZ,45,FALSE)),IF($X$1=2,(VLOOKUP(B376,'X2'!$B:$AZ,45,FALSE)),IF($X$1=3,(VLOOKUP(B376,'X3'!$B:$AZ,45,FALSE)),IF($X$1=4,(VLOOKUP(B376,'X4'!$B:$AZ,45,FALSE)),IF($X$1=5,(VLOOKUP(B376,'X5'!$B:$AZ,45,FALSE)),IF($X$1=6,(VLOOKUP(B376,'X6'!$B:$AZ,45,FALSE)),IF($X$1=7,(VLOOKUP(B376,'X7'!$B:$AZ,45,FALSE)),IF($X$1=8,(VLOOKUP(B376,'X8'!$B:$AZ,45,FALSE)),IF($X$1=9,(VLOOKUP(B376,'X9'!$B:$AZ,45,FALSE)),IF($X$1=10,(VLOOKUP(B376,'X10'!$B:$AZ,45,FALSE)),IF($X$1=11,(VLOOKUP(B376,'X11'!$B:$AZ,45,FALSE)),IF($X$1=12,(VLOOKUP(B376,'X12'!$B:$AZ,45,FALSE)),IF($X$1=13,(VLOOKUP(B376,'X13'!$B:$AZ,45,FALSE)),"B"))))))))))))))=TRUE," ",(IF($X$1=1,(VLOOKUP(B376,'X1'!$B:$AZ,45,FALSE)),IF($X$1=2,(VLOOKUP(B376,'X2'!$B:$AZ,45,FALSE)),IF($X$1=3,(VLOOKUP(B376,'X3'!$B:$AZ,45,FALSE)),IF($X$1=4,(VLOOKUP(B376,'X4'!$B:$AZ,45,FALSE)),IF($X$1=5,(VLOOKUP(B376,'X5'!$B:$AZ,45,FALSE)),IF($X$1=6,(VLOOKUP(B376,'X6'!$B:$AZ,45,FALSE)),IF($X$1=7,(VLOOKUP(B376,'X7'!$B:$AZ,45,FALSE)),IF($X$1=8,(VLOOKUP(B376,'X8'!$B:$AZ,45,FALSE)),IF($X$1=9,(VLOOKUP(B376,'X9'!$B:$AZ,45,FALSE)),IF($X$1=10,(VLOOKUP(B376,'X10'!$B:$AZ,45,FALSE)),IF($X$1=11,(VLOOKUP(B376,'X11'!$B:$AZ,45,FALSE)),IF($X$1=12,(VLOOKUP(B376,'X12'!$B:$AZ,45,FALSE)),IF($X$1=13,(VLOOKUP(B376,'X13'!$B:$AZ,45,FALSE)),"B")))))))))))))))</f>
        <v xml:space="preserve"> </v>
      </c>
      <c r="O376" s="184" t="str">
        <f ca="1">IF(ISERROR(IF($X$1=1,(VLOOKUP(B376,'X1'!$B:$AZ,11,FALSE)),IF($X$1=2,(VLOOKUP(B376,'X2'!$B:$AZ,11,FALSE)),IF($X$1=3,(VLOOKUP(B376,'X3'!$B:$AZ,11,FALSE)),IF($X$1=4,(VLOOKUP(B376,'X4'!$B:$AZ,11,FALSE)),IF($X$1=5,(VLOOKUP(B376,'X5'!$B:$AZ,11,FALSE)),IF($X$1=6,(VLOOKUP(B376,'X6'!$B:$AZ,11,FALSE)),IF($X$1=7,(VLOOKUP(B376,'X7'!$B:$AZ,11,FALSE)),IF($X$1=8,(VLOOKUP(B376,'X8'!$B:$AZ,11,FALSE)),IF($X$1=9,(VLOOKUP(B376,'X9'!$B:$AZ,11,FALSE)),IF($X$1=10,(VLOOKUP(B376,'X10'!$B:$AZ,11,FALSE)),IF($X$1=11,(VLOOKUP(B376,'X11'!$B:$AZ,11,FALSE)),IF($X$1=12,(VLOOKUP(B376,'X12'!$B:$AZ,11,FALSE)),IF($X$1=13,(VLOOKUP(B376,'X13'!$B:$AZ,11,FALSE)),"B"))))))))))))))=TRUE," ",(IF($X$1=1,(VLOOKUP(B376,'X1'!$B:$AZ,11,FALSE)),IF($X$1=2,(VLOOKUP(B376,'X2'!$B:$AZ,11,FALSE)),IF($X$1=3,(VLOOKUP(B376,'X3'!$B:$AZ,11,FALSE)),IF($X$1=4,(VLOOKUP(B376,'X4'!$B:$AZ,11,FALSE)),IF($X$1=5,(VLOOKUP(B376,'X5'!$B:$AZ,11,FALSE)),IF($X$1=6,(VLOOKUP(B376,'X6'!$B:$AZ,11,FALSE)),IF($X$1=7,(VLOOKUP(B376,'X7'!$B:$AZ,11,FALSE)),IF($X$1=8,(VLOOKUP(B376,'X8'!$B:$AZ,11,FALSE)),IF($X$1=9,(VLOOKUP(B376,'X9'!$B:$AZ,11,FALSE)),IF($X$1=10,(VLOOKUP(B376,'X10'!$B:$AZ,11,FALSE)),IF($X$1=11,(VLOOKUP(B376,'X11'!$B:$AZ,11,FALSE)),IF($X$1=12,(VLOOKUP(B376,'X12'!$B:$AZ,11,FALSE)),IF($X$1=13,(VLOOKUP(B376,'X13'!$B:$AZ,11,FALSE)),"B")))))))))))))))</f>
        <v xml:space="preserve"> </v>
      </c>
      <c r="P376" s="184" t="str">
        <f ca="1">IF(ISERROR(IF($X$1=1,(VLOOKUP(B376,'X1'!$B:$AZ,12,FALSE)),IF($X$1=2,(VLOOKUP(B376,'X2'!$B:$AZ,12,FALSE)),IF($X$1=3,(VLOOKUP(B376,'X3'!$B:$AZ,12,FALSE)),IF($X$1=4,(VLOOKUP(B376,'X4'!$B:$AZ,12,FALSE)),IF($X$1=5,(VLOOKUP(B376,'X5'!$B:$AZ,12,FALSE)),IF($X$1=6,(VLOOKUP(B376,'X6'!$B:$AZ,12,FALSE)),IF($X$1=7,(VLOOKUP(B376,'X7'!$B:$AZ,12,FALSE)),IF($X$1=8,(VLOOKUP(B376,'X8'!$B:$AZ,12,FALSE)),IF($X$1=9,(VLOOKUP(B376,'X9'!$B:$AZ,12,FALSE)),IF($X$1=10,(VLOOKUP(B376,'X10'!$B:$AZ,12,FALSE)),IF($X$1=11,(VLOOKUP(B376,'X11'!$B:$AZ,12,FALSE)),IF($X$1=12,(VLOOKUP(B376,'X12'!$B:$AZ,12,FALSE)),IF($X$1=13,(VLOOKUP(B376,'X13'!$B:$AZ,12,FALSE)),"B"))))))))))))))=TRUE," ",(IF($X$1=1,(VLOOKUP(B376,'X1'!$B:$AZ,12,FALSE)),IF($X$1=2,(VLOOKUP(B376,'X2'!$B:$AZ,12,FALSE)),IF($X$1=3,(VLOOKUP(B376,'X3'!$B:$AZ,12,FALSE)),IF($X$1=4,(VLOOKUP(B376,'X4'!$B:$AZ,12,FALSE)),IF($X$1=5,(VLOOKUP(B376,'X5'!$B:$AZ,12,FALSE)),IF($X$1=6,(VLOOKUP(B376,'X6'!$B:$AZ,12,FALSE)),IF($X$1=7,(VLOOKUP(B376,'X7'!$B:$AZ,12,FALSE)),IF($X$1=8,(VLOOKUP(B376,'X8'!$B:$AZ,12,FALSE)),IF($X$1=9,(VLOOKUP(B376,'X9'!$B:$AZ,12,FALSE)),IF($X$1=10,(VLOOKUP(B376,'X10'!$B:$AZ,12,FALSE)),IF($X$1=11,(VLOOKUP(B376,'X11'!$B:$AZ,12,FALSE)),IF($X$1=12,(VLOOKUP(B376,'X12'!$B:$AZ,12,FALSE)),IF($X$1=13,(VLOOKUP(B376,'X13'!$B:$AZ,12,FALSE)),"B")))))))))))))))</f>
        <v xml:space="preserve"> </v>
      </c>
      <c r="Q376" s="185" t="str">
        <f ca="1">IF(ISERROR(IF($X$1=1,(VLOOKUP(B376,'X1'!$B:$AZ,46,FALSE)),IF($X$1=2,(VLOOKUP(B376,'X2'!$B:$AZ,46,FALSE)),IF($X$1=3,(VLOOKUP(B376,'X3'!$B:$AZ,46,FALSE)),IF($X$1=4,(VLOOKUP(B376,'X4'!$B:$AZ,46,FALSE)),IF($X$1=5,(VLOOKUP(B376,'X5'!$B:$AZ,46,FALSE)),IF($X$1=6,(VLOOKUP(B376,'X6'!$B:$AZ,46,FALSE)),IF($X$1=7,(VLOOKUP(B376,'X7'!$B:$AZ,46,FALSE)),IF($X$1=8,(VLOOKUP(B376,'X8'!$B:$AZ,46,FALSE)),IF($X$1=9,(VLOOKUP(B376,'X9'!$B:$AZ,46,FALSE)),IF($X$1=10,(VLOOKUP(B376,'X10'!$B:$AZ,46,FALSE)),IF($X$1=11,(VLOOKUP(B376,'X11'!$B:$AZ,46,FALSE)),IF($X$1=12,(VLOOKUP(B376,'X12'!$B:$AZ,46,FALSE)),IF($X$1=13,(VLOOKUP(B376,'X13'!$B:$AZ,46,FALSE)),"B"))))))))))))))=TRUE," ",(IF($X$1=1,(VLOOKUP(B376,'X1'!$B:$AZ,46,FALSE)),IF($X$1=2,(VLOOKUP(B376,'X2'!$B:$AZ,46,FALSE)),IF($X$1=3,(VLOOKUP(B376,'X3'!$B:$AZ,46,FALSE)),IF($X$1=4,(VLOOKUP(B376,'X4'!$B:$AZ,46,FALSE)),IF($X$1=5,(VLOOKUP(B376,'X5'!$B:$AZ,46,FALSE)),IF($X$1=6,(VLOOKUP(B376,'X6'!$B:$AZ,46,FALSE)),IF($X$1=7,(VLOOKUP(B376,'X7'!$B:$AZ,46,FALSE)),IF($X$1=8,(VLOOKUP(B376,'X8'!$B:$AZ,46,FALSE)),IF($X$1=9,(VLOOKUP(B376,'X9'!$B:$AZ,46,FALSE)),IF($X$1=10,(VLOOKUP(B376,'X10'!$B:$AZ,46,FALSE)),IF($X$1=11,(VLOOKUP(B376,'X11'!$B:$AZ,46,FALSE)),IF($X$1=12,(VLOOKUP(B376,'X12'!$B:$AZ,46,FALSE)),IF($X$1=13,(VLOOKUP(B376,'X13'!$B:$AZ,46,FALSE)),"B")))))))))))))))</f>
        <v xml:space="preserve"> </v>
      </c>
      <c r="R376" s="185" t="str">
        <f ca="1">IF(ISERROR(IF($X$1=1,(VLOOKUP(B376,'X1'!$B:$AZ,15,FALSE)),IF($X$1=2,(VLOOKUP(B376,'X2'!$B:$AZ,15,FALSE)),IF($X$1=3,(VLOOKUP(B376,'X3'!$B:$AZ,15,FALSE)),IF($X$1=4,(VLOOKUP(B376,'X4'!$B:$AZ,15,FALSE)),IF($X$1=5,(VLOOKUP(B376,'X5'!$B:$AZ,15,FALSE)),IF($X$1=6,(VLOOKUP(B376,'X6'!$B:$AZ,15,FALSE)),IF($X$1=7,(VLOOKUP(B376,'X7'!$B:$AZ,15,FALSE)),IF($X$1=8,(VLOOKUP(B376,'X8'!$B:$AZ,15,FALSE)),IF($X$1=9,(VLOOKUP(B376,'X9'!$B:$AZ,15,FALSE)),IF($X$1=10,(VLOOKUP(B376,'X10'!$B:$AZ,15,FALSE)),IF($X$1=11,(VLOOKUP(B376,'X11'!$B:$AZ,15,FALSE)),IF($X$1=12,(VLOOKUP(B376,'X12'!$B:$AZ,15,FALSE)),IF($X$1=13,(VLOOKUP(B376,'X13'!$B:$AZ,15,FALSE)),"B"))))))))))))))=TRUE," ",(IF($X$1=1,(VLOOKUP(B376,'X1'!$B:$AZ,15,FALSE)),IF($X$1=2,(VLOOKUP(B376,'X2'!$B:$AZ,15,FALSE)),IF($X$1=3,(VLOOKUP(B376,'X3'!$B:$AZ,15,FALSE)),IF($X$1=4,(VLOOKUP(B376,'X4'!$B:$AZ,15,FALSE)),IF($X$1=5,(VLOOKUP(B376,'X5'!$B:$AZ,15,FALSE)),IF($X$1=6,(VLOOKUP(B376,'X6'!$B:$AZ,15,FALSE)),IF($X$1=7,(VLOOKUP(B376,'X7'!$B:$AZ,15,FALSE)),IF($X$1=8,(VLOOKUP(B376,'X8'!$B:$AZ,15,FALSE)),IF($X$1=9,(VLOOKUP(B376,'X9'!$B:$AZ,15,FALSE)),IF($X$1=10,(VLOOKUP(B376,'X10'!$B:$AZ,15,FALSE)),IF($X$1=11,(VLOOKUP(B376,'X11'!$B:$AZ,15,FALSE)),IF($X$1=12,(VLOOKUP(B376,'X12'!$B:$AZ,15,FALSE)),IF($X$1=13,(VLOOKUP(B376,'X13'!$B:$AZ,15,FALSE)),"B")))))))))))))))</f>
        <v xml:space="preserve"> </v>
      </c>
      <c r="S376" s="185" t="str">
        <f ca="1">IF(ISERROR(IF((IF($X$1=1,(VLOOKUP(B376,'X1'!$B:$AZ,14,FALSE)),(IF($X$1=2,(VLOOKUP(B376,'X2'!$B:$AZ,14,FALSE)),(IF($X$1=3,(VLOOKUP(B376,'X3'!$B:$AZ,14,FALSE)),(IF($X$1=4,(VLOOKUP(B376,'X4'!$B:$AZ,14,FALSE)),(IF($X$1=5,(VLOOKUP(B376,'X5'!$B:$AZ,14,FALSE)),(IF($X$1=6,(VLOOKUP(B376,'X6'!$B:$AZ,14,FALSE)),(IF($X$1=7,(VLOOKUP(B376,'X7'!$B:$AZ,14,FALSE)),(IF($X$1=8,(VLOOKUP(B376,'X8'!$B:$AZ,14,FALSE)),(IF($X$1=9,(VLOOKUP(B376,'X9'!$B:$AZ,14,FALSE)),(IF($X$1=10,(VLOOKUP(B376,'X10'!$B:$AZ,14,FALSE)),(IF($X$1=11,(VLOOKUP(B376,'X11'!$B:$AZ,14,FALSE)),(IF($X$1=12,(VLOOKUP(B376,'X12'!$B:$AZ,14,FALSE)),(VLOOKUP(B376,'X13'!$B:$AZ,14,FALSE))))))))))))))))))))))))))=$V$1," ",(IF($X$1=1,(VLOOKUP(B376,'X1'!$B:$AZ,14,FALSE)),(IF($X$1=2,(VLOOKUP(B376,'X2'!$B:$AZ,14,FALSE)),(IF($X$1=3,(VLOOKUP(B376,'X3'!$B:$AZ,14,FALSE)),(IF($X$1=4,(VLOOKUP(B376,'X4'!$B:$AZ,14,FALSE)),(IF($X$1=5,(VLOOKUP(B376,'X5'!$B:$AZ,14,FALSE)),(IF($X$1=6,(VLOOKUP(B376,'X6'!$B:$AZ,14,FALSE)),(IF($X$1=7,(VLOOKUP(B376,'X7'!$B:$AZ,14,FALSE)),(IF($X$1=8,(VLOOKUP(B376,'X8'!$B:$AZ,14,FALSE)),(IF($X$1=9,(VLOOKUP(B376,'X9'!$B:$AZ,14,FALSE)),(IF($X$1=10,(VLOOKUP(B376,'X10'!$B:$AZ,14,FALSE)),(IF($X$1=11,(VLOOKUP(B376,'X11'!$B:$AZ,14,FALSE)),(IF($X$1=12,(VLOOKUP(B376,'X12'!$B:$AZ,14,FALSE)),(VLOOKUP(B376,'X13'!$B:$AZ,14,FALSE))))))))))))))))))))))))))))=TRUE," ",(IF((IF($X$1=1,(VLOOKUP(B376,'X1'!$B:$AZ,14,FALSE)),(IF($X$1=2,(VLOOKUP(B376,'X2'!$B:$AZ,14,FALSE)),(IF($X$1=3,(VLOOKUP(B376,'X3'!$B:$AZ,14,FALSE)),(IF($X$1=4,(VLOOKUP(B376,'X4'!$B:$AZ,14,FALSE)),(IF($X$1=5,(VLOOKUP(B376,'X5'!$B:$AZ,14,FALSE)),(IF($X$1=6,(VLOOKUP(B376,'X6'!$B:$AZ,14,FALSE)),(IF($X$1=7,(VLOOKUP(B376,'X7'!$B:$AZ,14,FALSE)),(IF($X$1=8,(VLOOKUP(B376,'X8'!$B:$AZ,14,FALSE)),(IF($X$1=9,(VLOOKUP(B376,'X9'!$B:$AZ,14,FALSE)),(IF($X$1=10,(VLOOKUP(B376,'X10'!$B:$AZ,14,FALSE)),(IF($X$1=11,(VLOOKUP(B376,'X11'!$B:$AZ,14,FALSE)),(IF($X$1=12,(VLOOKUP(B376,'X12'!$B:$AZ,14,FALSE)),(VLOOKUP(B376,'X13'!$B:$AZ,14,FALSE))))))))))))))))))))))))))=$V$1," ",(IF($X$1=1,(VLOOKUP(B376,'X1'!$B:$AZ,14,FALSE)),(IF($X$1=2,(VLOOKUP(B376,'X2'!$B:$AZ,14,FALSE)),(IF($X$1=3,(VLOOKUP(B376,'X3'!$B:$AZ,14,FALSE)),(IF($X$1=4,(VLOOKUP(B376,'X4'!$B:$AZ,14,FALSE)),(IF($X$1=5,(VLOOKUP(B376,'X5'!$B:$AZ,14,FALSE)),(IF($X$1=6,(VLOOKUP(B376,'X6'!$B:$AZ,14,FALSE)),(IF($X$1=7,(VLOOKUP(B376,'X7'!$B:$AZ,14,FALSE)),(IF($X$1=8,(VLOOKUP(B376,'X8'!$B:$AZ,14,FALSE)),(IF($X$1=9,(VLOOKUP(B376,'X9'!$B:$AZ,14,FALSE)),(IF($X$1=10,(VLOOKUP(B376,'X10'!$B:$AZ,14,FALSE)),(IF($X$1=11,(VLOOKUP(B376,'X11'!$B:$AZ,14,FALSE)),(IF($X$1=12,(VLOOKUP(B376,'X12'!$B:$AZ,14,FALSE)),(VLOOKUP(B376,'X13'!$B:$AZ,14,FALSE)))))))))))))))))))))))))))))</f>
        <v xml:space="preserve"> </v>
      </c>
    </row>
    <row r="377" spans="1:19" ht="14.1" customHeight="1" x14ac:dyDescent="0.2">
      <c r="A377" s="156" t="s">
        <v>1058</v>
      </c>
      <c r="B377" s="122" t="str">
        <f>IF(ISERROR(IF($U$16=1,(VLOOKUP(A377,$AC$89:$AH$125,2,FALSE)),IF((IF($X$1=1,'X1'!B336,(IF($X$1=2,'X2'!B336,(IF($X$1=3,'X3'!B336,(IF($X$1=4,'X4'!B336,(IF($X$1=5,'X5'!B336,(IF($X$1=6,'X6'!B336,(IF($X$1=7,'X7'!B336,(IF($X$1=8,'X8'!B336,(IF($X$1=9,'X9'!B336,(IF($X$1=10,'X10'!B336,(IF($X$1=11,'X11'!B336,(IF($X$1=12,'X12'!B336,'X13'!B336))))))))))))))))))))))))="","",(IF($X$1=1,'X1'!B336,(IF($X$1=2,'X2'!B336,(IF($X$1=3,'X3'!B336,(IF($X$1=4,'X4'!B336,(IF($X$1=5,'X5'!B336,(IF($X$1=6,'X6'!B336,(IF($X$1=7,'X7'!B336,(IF($X$1=8,'X8'!B336,(IF($X$1=9,'X9'!B336,(IF($X$1=10,'X10'!B336,(IF($X$1=11,'X11'!B336,(IF($X$1=12,'X12'!B336,'X13'!B336)))))))))))))))))))))))))))=TRUE," ",(IF($U$16=1,(VLOOKUP(A377,$AC$89:$AH$125,2,FALSE)),IF((IF($X$1=1,'X1'!B336,(IF($X$1=2,'X2'!B336,(IF($X$1=3,'X3'!B336,(IF($X$1=4,'X4'!B336,(IF($X$1=5,'X5'!B336,(IF($X$1=6,'X6'!B336,(IF($X$1=7,'X7'!B336,(IF($X$1=8,'X8'!B336,(IF($X$1=9,'X9'!B336,(IF($X$1=10,'X10'!B336,(IF($X$1=11,'X11'!B336,(IF($X$1=12,'X12'!B336,'X13'!B336))))))))))))))))))))))))="","",(IF($X$1=1,'X1'!B336,(IF($X$1=2,'X2'!B336,(IF($X$1=3,'X3'!B336,(IF($X$1=4,'X4'!B336,(IF($X$1=5,'X5'!B336,(IF($X$1=6,'X6'!B336,(IF($X$1=7,'X7'!B336,(IF($X$1=8,'X8'!B336,(IF($X$1=9,'X9'!B336,(IF($X$1=10,'X10'!B336,(IF($X$1=11,'X11'!B336,(IF($X$1=12,'X12'!B336,'X13'!B336))))))))))))))))))))))))))))</f>
        <v/>
      </c>
      <c r="C377" s="181" t="str">
        <f ca="1">IF(ISERROR(IF($X$1=1,(VLOOKUP(B377,'X1'!$B:$AZ,47,FALSE)),IF($X$1=2,(VLOOKUP(B377,'X2'!$B:$AZ,47,FALSE)),IF($X$1=3,(VLOOKUP(B377,'X3'!$B:$AZ,47,FALSE)),IF($X$1=4,(VLOOKUP(B377,'X4'!$B:$AZ,47,FALSE)),IF($X$1=5,(VLOOKUP(B377,'X5'!$B:$AZ,47,FALSE)),IF($X$1=6,(VLOOKUP(B377,'X6'!$B:$AZ,47,FALSE)),IF($X$1=7,(VLOOKUP(B377,'X7'!$B:$AZ,47,FALSE)),IF($X$1=8,(VLOOKUP(B377,'X8'!$B:$AZ,47,FALSE)),IF($X$1=9,(VLOOKUP(B377,'X9'!$B:$AZ,47,FALSE)),IF($X$1=10,(VLOOKUP(B377,'X10'!$B:$AZ,47,FALSE)),IF($X$1=11,(VLOOKUP(B377,'X11'!$B:$AZ,47,FALSE)),IF($X$1=12,(VLOOKUP(B377,'X12'!$B:$AZ,47,FALSE)),IF($X$1=13,(VLOOKUP(B377,'X13'!$B:$AZ,47,FALSE)),"B"))))))))))))))=TRUE," ",(IF($X$1=1,(VLOOKUP(B377,'X1'!$B:$AZ,47,FALSE)),IF($X$1=2,(VLOOKUP(B377,'X2'!$B:$AZ,47,FALSE)),IF($X$1=3,(VLOOKUP(B377,'X3'!$B:$AZ,47,FALSE)),IF($X$1=4,(VLOOKUP(B377,'X4'!$B:$AZ,47,FALSE)),IF($X$1=5,(VLOOKUP(B377,'X5'!$B:$AZ,47,FALSE)),IF($X$1=6,(VLOOKUP(B377,'X6'!$B:$AZ,47,FALSE)),IF($X$1=7,(VLOOKUP(B377,'X7'!$B:$AZ,47,FALSE)),IF($X$1=8,(VLOOKUP(B377,'X8'!$B:$AZ,47,FALSE)),IF($X$1=9,(VLOOKUP(B377,'X9'!$B:$AZ,47,FALSE)),IF($X$1=10,(VLOOKUP(B377,'X10'!$B:$AZ,47,FALSE)),IF($X$1=11,(VLOOKUP(B377,'X11'!$B:$AZ,47,FALSE)),IF($X$1=12,(VLOOKUP(B377,'X12'!$B:$AZ,47,FALSE)),IF($X$1=13,(VLOOKUP(B377,'X13'!$B:$AZ,47,FALSE)),"B")))))))))))))))</f>
        <v xml:space="preserve"> </v>
      </c>
      <c r="D377" s="181" t="str">
        <f ca="1">IF(ISERROR(IF($X$1=1,(VLOOKUP(B377,'X1'!$B:$AP,41,FALSE)),IF($X$1=2,(VLOOKUP(B377,'X2'!$B:$AP,41,FALSE)),IF($X$1=3,(VLOOKUP(B377,'X3'!$B:$AP,41,FALSE)),IF($X$1=4,(VLOOKUP(B377,'X4'!$B:$AP,41,FALSE)),IF($X$1=5,(VLOOKUP(B377,'X5'!$B:$AP,41,FALSE)),IF($X$1=6,(VLOOKUP(B377,'X6'!$B:$AP,41,FALSE)),IF($X$1=7,(VLOOKUP(B377,'X7'!$B:$AP,41,FALSE)),IF($X$1=8,(VLOOKUP(B377,'X8'!$B:$AP,41,FALSE)),IF($X$1=9,(VLOOKUP(B377,'X9'!$B:$AP,41,FALSE)),IF($X$1=10,(VLOOKUP(B377,'X10'!$B:$AP,41,FALSE)),IF($X$1=11,(VLOOKUP(B377,'X11'!$B:$AP,41,FALSE)),IF($X$1=12,(VLOOKUP(B377,'X12'!$B:$AP,41,FALSE)),IF($X$1=13,(VLOOKUP(B377,'X13'!$B:$AP,41,FALSE)),"B"))))))))))))))=TRUE," ",(IF($X$1=1,(VLOOKUP(B377,'X1'!$B:$AP,41,FALSE)),IF($X$1=2,(VLOOKUP(B377,'X2'!$B:$AP,41,FALSE)),IF($X$1=3,(VLOOKUP(B377,'X3'!$B:$AP,41,FALSE)),IF($X$1=4,(VLOOKUP(B377,'X4'!$B:$AP,41,FALSE)),IF($X$1=5,(VLOOKUP(B377,'X5'!$B:$AP,41,FALSE)),IF($X$1=6,(VLOOKUP(B377,'X6'!$B:$AP,41,FALSE)),IF($X$1=7,(VLOOKUP(B377,'X7'!$B:$AP,41,FALSE)),IF($X$1=8,(VLOOKUP(B377,'X8'!$B:$AP,41,FALSE)),IF($X$1=9,(VLOOKUP(B377,'X9'!$B:$AP,41,FALSE)),IF($X$1=10,(VLOOKUP(B377,'X10'!$B:$AP,41,FALSE)),IF($X$1=11,(VLOOKUP(B377,'X11'!$B:$AP,41,FALSE)),IF($X$1=12,(VLOOKUP(B377,'X12'!$B:$AP,41,FALSE)),IF($X$1=13,(VLOOKUP(B377,'X13'!$B:$AP,41,FALSE)),"B")))))))))))))))</f>
        <v xml:space="preserve"> </v>
      </c>
      <c r="E377" s="182" t="str">
        <f ca="1">IF(ISERROR(IF($X$1=1,(VLOOKUP(B377,'X1'!$B:$AP,7,FALSE)),IF($X$1=2,(VLOOKUP(B377,'X2'!$B:$AP,7,FALSE)),IF($X$1=3,(VLOOKUP(B377,'X3'!$B:$AP,7,FALSE)),IF($X$1=4,(VLOOKUP(B377,'X4'!$B:$AP,7,FALSE)),IF($X$1=5,(VLOOKUP(B377,'X5'!$B:$AP,7,FALSE)),IF($X$1=6,(VLOOKUP(B377,'X6'!$B:$AP,7,FALSE)),IF($X$1=7,(VLOOKUP(B377,'X7'!$B:$AP,7,FALSE)),IF($X$1=8,(VLOOKUP(B377,'X8'!$B:$AP,7,FALSE)),IF($X$1=9,(VLOOKUP(B377,'X9'!$B:$AP,7,FALSE)),IF($X$1=10,(VLOOKUP(B377,'X10'!$B:$AP,7,FALSE)),IF($X$1=11,(VLOOKUP(B377,'X11'!$B:$AP,7,FALSE)),IF($X$1=12,(VLOOKUP(B377,'X12'!$B:$AP,7,FALSE)),IF($X$1=13,(VLOOKUP(B377,'X13'!$B:$AP,7,FALSE)),"B"))))))))))))))=TRUE," ",(IF($X$1=1,(VLOOKUP(B377,'X1'!$B:$AP,7,FALSE)),IF($X$1=2,(VLOOKUP(B377,'X2'!$B:$AP,7,FALSE)),IF($X$1=3,(VLOOKUP(B377,'X3'!$B:$AP,7,FALSE)),IF($X$1=4,(VLOOKUP(B377,'X4'!$B:$AP,7,FALSE)),IF($X$1=5,(VLOOKUP(B377,'X5'!$B:$AP,7,FALSE)),IF($X$1=6,(VLOOKUP(B377,'X6'!$B:$AP,7,FALSE)),IF($X$1=7,(VLOOKUP(B377,'X7'!$B:$AP,7,FALSE)),IF($X$1=8,(VLOOKUP(B377,'X8'!$B:$AP,7,FALSE)),IF($X$1=9,(VLOOKUP(B377,'X9'!$B:$AP,7,FALSE)),IF($X$1=10,(VLOOKUP(B377,'X10'!$B:$AP,7,FALSE)),IF($X$1=11,(VLOOKUP(B377,'X11'!$B:$AP,7,FALSE)),IF($X$1=12,(VLOOKUP(B377,'X12'!$B:$AP,7,FALSE)),IF($X$1=13,(VLOOKUP(B377,'X13'!$B:$AP,7,FALSE)),"B")))))))))))))))</f>
        <v xml:space="preserve"> </v>
      </c>
      <c r="F377" s="182" t="str">
        <f ca="1">IF(ISERROR(IF((IF($X$1=1,(VLOOKUP(B377,'X1'!$B:$AO,6,FALSE)),(IF($X$1=2,(VLOOKUP(B377,'X2'!$B:$AO,6,FALSE)),(IF($X$1=3,(VLOOKUP(B377,'X3'!$B:$AO,6,FALSE)),(IF($X$1=4,(VLOOKUP(B377,'X4'!$B:$AO,6,FALSE)),(IF($X$1=5,(VLOOKUP(B377,'X5'!$B:$AO,6,FALSE)),(IF($X$1=6,(VLOOKUP(B377,'X6'!$B:$AO,6,FALSE)),(IF($X$1=7,(VLOOKUP(B377,'X7'!$B:$AO,6,FALSE)),(IF($X$1=8,(VLOOKUP(B377,'X8'!$B:$AO,6,FALSE)),(IF($X$1=9,(VLOOKUP(B377,'X9'!$B:$AO,6,FALSE)),(IF($X$1=10,(VLOOKUP(B377,'X10'!$B:$AO,6,FALSE)),(IF($X$1=11,(VLOOKUP(B377,'X11'!$B:$AO,6,FALSE)),(IF($X$1=12,(VLOOKUP(B377,'X12'!$B:$AO,6,FALSE)),(VLOOKUP(B377,'X13'!$B:$AO,6,FALSE))))))))))))))))))))))))))=$V$1," ",(IF($X$1=1,(VLOOKUP(B377,'X1'!$B:$AO,6,FALSE)),(IF($X$1=2,(VLOOKUP(B377,'X2'!$B:$AO,6,FALSE)),(IF($X$1=3,(VLOOKUP(B377,'X3'!$B:$AO,6,FALSE)),(IF($X$1=4,(VLOOKUP(B377,'X4'!$B:$AO,6,FALSE)),(IF($X$1=5,(VLOOKUP(B377,'X5'!$B:$AO,6,FALSE)),(IF($X$1=6,(VLOOKUP(B377,'X6'!$B:$AO,6,FALSE)),(IF($X$1=7,(VLOOKUP(B377,'X7'!$B:$AO,6,FALSE)),(IF($X$1=8,(VLOOKUP(B377,'X8'!$B:$AO,6,FALSE)),(IF($X$1=9,(VLOOKUP(B377,'X9'!$B:$AO,6,FALSE)),(IF($X$1=10,(VLOOKUP(B377,'X10'!$B:$AO,6,FALSE)),(IF($X$1=11,(VLOOKUP(B377,'X11'!$B:$AO,6,FALSE)),(IF($X$1=12,(VLOOKUP(B377,'X12'!$B:$AO,6,FALSE)),(VLOOKUP(B377,'X13'!$B:$AO,6,FALSE))))))))))))))))))))))))))))=TRUE," ",(IF((IF($X$1=1,(VLOOKUP(B377,'X1'!$B:$AO,6,FALSE)),(IF($X$1=2,(VLOOKUP(B377,'X2'!$B:$AO,6,FALSE)),(IF($X$1=3,(VLOOKUP(B377,'X3'!$B:$AO,6,FALSE)),(IF($X$1=4,(VLOOKUP(B377,'X4'!$B:$AO,6,FALSE)),(IF($X$1=5,(VLOOKUP(B377,'X5'!$B:$AO,6,FALSE)),(IF($X$1=6,(VLOOKUP(B377,'X6'!$B:$AO,6,FALSE)),(IF($X$1=7,(VLOOKUP(B377,'X7'!$B:$AO,6,FALSE)),(IF($X$1=8,(VLOOKUP(B377,'X8'!$B:$AO,6,FALSE)),(IF($X$1=9,(VLOOKUP(B377,'X9'!$B:$AO,6,FALSE)),(IF($X$1=10,(VLOOKUP(B377,'X10'!$B:$AO,6,FALSE)),(IF($X$1=11,(VLOOKUP(B377,'X11'!$B:$AO,6,FALSE)),(IF($X$1=12,(VLOOKUP(B377,'X12'!$B:$AO,6,FALSE)),(VLOOKUP(B377,'X13'!$B:$AO,6,FALSE))))))))))))))))))))))))))=$V$1," ",(IF($X$1=1,(VLOOKUP(B377,'X1'!$B:$AO,6,FALSE)),(IF($X$1=2,(VLOOKUP(B377,'X2'!$B:$AO,6,FALSE)),(IF($X$1=3,(VLOOKUP(B377,'X3'!$B:$AO,6,FALSE)),(IF($X$1=4,(VLOOKUP(B377,'X4'!$B:$AO,6,FALSE)),(IF($X$1=5,(VLOOKUP(B377,'X5'!$B:$AO,6,FALSE)),(IF($X$1=6,(VLOOKUP(B377,'X6'!$B:$AO,6,FALSE)),(IF($X$1=7,(VLOOKUP(B377,'X7'!$B:$AO,6,FALSE)),(IF($X$1=8,(VLOOKUP(B377,'X8'!$B:$AO,6,FALSE)),(IF($X$1=9,(VLOOKUP(B377,'X9'!$B:$AO,6,FALSE)),(IF($X$1=10,(VLOOKUP(B377,'X10'!$B:$AO,6,FALSE)),(IF($X$1=11,(VLOOKUP(B377,'X11'!$B:$AO,6,FALSE)),(IF($X$1=12,(VLOOKUP(B377,'X12'!$B:$AO,6,FALSE)),(VLOOKUP(B377,'X13'!$B:$AO,6,FALSE)))))))))))))))))))))))))))))</f>
        <v xml:space="preserve"> </v>
      </c>
      <c r="G377" s="182" t="str">
        <f ca="1">IF(ISERROR(IF($X$1=1,(VLOOKUP(B377,'X1'!$B:$AZ,44,FALSE)),IF($X$1=2,(VLOOKUP(B377,'X2'!$B:$AZ,44,FALSE)),IF($X$1=3,(VLOOKUP(B377,'X3'!$B:$AZ,44,FALSE)),IF($X$1=4,(VLOOKUP(B377,'X4'!$B:$AZ,44,FALSE)),IF($X$1=5,(VLOOKUP(B377,'X5'!$B:$AZ,44,FALSE)),IF($X$1=6,(VLOOKUP(B377,'X6'!$B:$AZ,44,FALSE)),IF($X$1=7,(VLOOKUP(B377,'X7'!$B:$AZ,44,FALSE)),IF($X$1=8,(VLOOKUP(B377,'X8'!$B:$AZ,44,FALSE)),IF($X$1=9,(VLOOKUP(B377,'X9'!$B:$AZ,44,FALSE)),IF($X$1=10,(VLOOKUP(B377,'X10'!$B:$AZ,44,FALSE)),IF($X$1=11,(VLOOKUP(B377,'X11'!$B:$AZ,44,FALSE)),IF($X$1=12,(VLOOKUP(B377,'X12'!$B:$AZ,44,FALSE)),IF($X$1=13,(VLOOKUP(B377,'X13'!$B:$AZ,44,FALSE)),"B"))))))))))))))=TRUE," ",(IF($X$1=1,(VLOOKUP(B377,'X1'!$B:$AZ,44,FALSE)),IF($X$1=2,(VLOOKUP(B377,'X2'!$B:$AZ,44,FALSE)),IF($X$1=3,(VLOOKUP(B377,'X3'!$B:$AZ,44,FALSE)),IF($X$1=4,(VLOOKUP(B377,'X4'!$B:$AZ,44,FALSE)),IF($X$1=5,(VLOOKUP(B377,'X5'!$B:$AZ,44,FALSE)),IF($X$1=6,(VLOOKUP(B377,'X6'!$B:$AZ,44,FALSE)),IF($X$1=7,(VLOOKUP(B377,'X7'!$B:$AZ,44,FALSE)),IF($X$1=8,(VLOOKUP(B377,'X8'!$B:$AZ,44,FALSE)),IF($X$1=9,(VLOOKUP(B377,'X9'!$B:$AZ,44,FALSE)),IF($X$1=10,(VLOOKUP(B377,'X10'!$B:$AZ,44,FALSE)),IF($X$1=11,(VLOOKUP(B377,'X11'!$B:$AZ,44,FALSE)),IF($X$1=12,(VLOOKUP(B377,'X12'!$B:$AZ,44,FALSE)),IF($X$1=13,(VLOOKUP(B377,'X13'!$B:$AZ,44,FALSE)),"B")))))))))))))))</f>
        <v xml:space="preserve"> </v>
      </c>
      <c r="H377" s="182" t="str">
        <f ca="1">IF(ISERROR(IF($X$1=1,(VLOOKUP(B377,'X1'!$B:$AZ,8,FALSE)),IF($X$1=2,(VLOOKUP(B377,'X2'!$B:$AZ,8,FALSE)),IF($X$1=3,(VLOOKUP(B377,'X3'!$B:$AZ,8,FALSE)),IF($X$1=4,(VLOOKUP(B377,'X4'!$B:$AZ,8,FALSE)),IF($X$1=5,(VLOOKUP(B377,'X5'!$B:$AZ,8,FALSE)),IF($X$1=6,(VLOOKUP(B377,'X6'!$B:$AZ,8,FALSE)),IF($X$1=7,(VLOOKUP(B377,'X7'!$B:$AZ,8,FALSE)),IF($X$1=8,(VLOOKUP(B377,'X8'!$B:$AZ,8,FALSE)),IF($X$1=9,(VLOOKUP(B377,'X9'!$B:$AZ,8,FALSE)),IF($X$1=10,(VLOOKUP(B377,'X10'!$B:$AZ,8,FALSE)),IF($X$1=11,(VLOOKUP(B377,'X11'!$B:$AZ,8,FALSE)),IF($X$1=12,(VLOOKUP(B377,'X12'!$B:$AZ,8,FALSE)),IF($X$1=13,(VLOOKUP(B377,'X13'!$B:$AZ,8,FALSE)),"B"))))))))))))))=TRUE," ",(IF($X$1=1,(VLOOKUP(B377,'X1'!$B:$AZ,8,FALSE)),IF($X$1=2,(VLOOKUP(B377,'X2'!$B:$AZ,8,FALSE)),IF($X$1=3,(VLOOKUP(B377,'X3'!$B:$AZ,8,FALSE)),IF($X$1=4,(VLOOKUP(B377,'X4'!$B:$AZ,8,FALSE)),IF($X$1=5,(VLOOKUP(B377,'X5'!$B:$AZ,8,FALSE)),IF($X$1=6,(VLOOKUP(B377,'X6'!$B:$AZ,8,FALSE)),IF($X$1=7,(VLOOKUP(B377,'X7'!$B:$AZ,8,FALSE)),IF($X$1=8,(VLOOKUP(B377,'X8'!$B:$AZ,8,FALSE)),IF($X$1=9,(VLOOKUP(B377,'X9'!$B:$AZ,8,FALSE)),IF($X$1=10,(VLOOKUP(B377,'X10'!$B:$AZ,8,FALSE)),IF($X$1=11,(VLOOKUP(B377,'X11'!$B:$AZ,8,FALSE)),IF($X$1=12,(VLOOKUP(B377,'X12'!$B:$AZ,8,FALSE)),IF($X$1=13,(VLOOKUP(B377,'X13'!$B:$AZ,8,FALSE)),"B")))))))))))))))</f>
        <v xml:space="preserve"> </v>
      </c>
      <c r="I377" s="183" t="str">
        <f ca="1">IF(ISERROR(IF($X$1=1,(VLOOKUP(B377,'X1'!$B:$AZ,2,FALSE)),IF($X$1=2,(VLOOKUP(B377,'X2'!$B:$AZ,2,FALSE)),IF($X$1=3,(VLOOKUP(B377,'X3'!$B:$AZ,2,FALSE)),IF($X$1=4,(VLOOKUP(B377,'X4'!$B:$AZ,2,FALSE)),IF($X$1=5,(VLOOKUP(B377,'X5'!$B:$AZ,2,FALSE)),IF($X$1=6,(VLOOKUP(B377,'X6'!$B:$AZ,2,FALSE)),IF($X$1=7,(VLOOKUP(B377,'X7'!$B:$AZ,2,FALSE)),IF($X$1=8,(VLOOKUP(B377,'X8'!$B:$AZ,2,FALSE)),IF($X$1=9,(VLOOKUP(B377,'X9'!$B:$AZ,2,FALSE)),IF($X$1=10,(VLOOKUP(B377,'X10'!$B:$AZ,2,FALSE)),IF($X$1=11,(VLOOKUP(B377,'X11'!$B:$AZ,2,FALSE)),IF($X$1=12,(VLOOKUP(B377,'X12'!$B:$AZ,2,FALSE)),IF($X$1=13,(VLOOKUP(B377,'X13'!$B:$AZ,2,FALSE)),"B"))))))))))))))=TRUE," ",(IF($X$1=1,(VLOOKUP(B377,'X1'!$B:$AZ,2,FALSE)),IF($X$1=2,(VLOOKUP(B377,'X2'!$B:$AZ,2,FALSE)),IF($X$1=3,(VLOOKUP(B377,'X3'!$B:$AZ,2,FALSE)),IF($X$1=4,(VLOOKUP(B377,'X4'!$B:$AZ,2,FALSE)),IF($X$1=5,(VLOOKUP(B377,'X5'!$B:$AZ,2,FALSE)),IF($X$1=6,(VLOOKUP(B377,'X6'!$B:$AZ,2,FALSE)),IF($X$1=7,(VLOOKUP(B377,'X7'!$B:$AZ,2,FALSE)),IF($X$1=8,(VLOOKUP(B377,'X8'!$B:$AZ,2,FALSE)),IF($X$1=9,(VLOOKUP(B377,'X9'!$B:$AZ,2,FALSE)),IF($X$1=10,(VLOOKUP(B377,'X10'!$B:$AZ,2,FALSE)),IF($X$1=11,(VLOOKUP(B377,'X11'!$B:$AZ,2,FALSE)),IF($X$1=12,(VLOOKUP(B377,'X12'!$B:$AZ,2,FALSE)),IF($X$1=13,(VLOOKUP(B377,'X13'!$B:$AZ,2,FALSE)),"B")))))))))))))))</f>
        <v xml:space="preserve"> </v>
      </c>
      <c r="J377" s="183" t="str">
        <f ca="1">IF(ISERROR(IF($X$1=1,(VLOOKUP(B377,'X1'!$B:$AZ,3,FALSE)),IF($X$1=2,(VLOOKUP(B377,'X2'!$B:$AZ,3,FALSE)),IF($X$1=3,(VLOOKUP(B377,'X3'!$B:$AZ,3,FALSE)),IF($X$1=4,(VLOOKUP(B377,'X4'!$B:$AZ,3,FALSE)),IF($X$1=5,(VLOOKUP(B377,'X5'!$B:$AZ,3,FALSE)),IF($X$1=6,(VLOOKUP(B377,'X6'!$B:$AZ,3,FALSE)),IF($X$1=7,(VLOOKUP(B377,'X7'!$B:$AZ,3,FALSE)),IF($X$1=8,(VLOOKUP(B377,'X8'!$B:$AZ,3,FALSE)),IF($X$1=9,(VLOOKUP(B377,'X9'!$B:$AZ,3,FALSE)),IF($X$1=10,(VLOOKUP(B377,'X10'!$B:$AZ,3,FALSE)),IF($X$1=11,(VLOOKUP(B377,'X11'!$B:$AZ,3,FALSE)),IF($X$1=12,(VLOOKUP(B377,'X12'!$B:$AZ,3,FALSE)),IF($X$1=13,(VLOOKUP(B377,'X13'!$B:$AZ,3,FALSE)),"B"))))))))))))))=TRUE," ",(IF($X$1=1,(VLOOKUP(B377,'X1'!$B:$AZ,3,FALSE)),IF($X$1=2,(VLOOKUP(B377,'X2'!$B:$AZ,3,FALSE)),IF($X$1=3,(VLOOKUP(B377,'X3'!$B:$AZ,3,FALSE)),IF($X$1=4,(VLOOKUP(B377,'X4'!$B:$AZ,3,FALSE)),IF($X$1=5,(VLOOKUP(B377,'X5'!$B:$AZ,3,FALSE)),IF($X$1=6,(VLOOKUP(B377,'X6'!$B:$AZ,3,FALSE)),IF($X$1=7,(VLOOKUP(B377,'X7'!$B:$AZ,3,FALSE)),IF($X$1=8,(VLOOKUP(B377,'X8'!$B:$AZ,3,FALSE)),IF($X$1=9,(VLOOKUP(B377,'X9'!$B:$AZ,3,FALSE)),IF($X$1=10,(VLOOKUP(B377,'X10'!$B:$AZ,3,FALSE)),IF($X$1=11,(VLOOKUP(B377,'X11'!$B:$AZ,3,FALSE)),IF($X$1=12,(VLOOKUP(B377,'X12'!$B:$AZ,3,FALSE)),IF($X$1=13,(VLOOKUP(B377,'X13'!$B:$AZ,3,FALSE)),"B")))))))))))))))</f>
        <v xml:space="preserve"> </v>
      </c>
      <c r="K377" s="183" t="str">
        <f ca="1">IF(ISERROR(IF($X$1=1,(VLOOKUP(B377,'X1'!$B:$AZ,5,FALSE)),IF($X$1=2,(VLOOKUP(B377,'X2'!$B:$AZ,5,FALSE)),IF($X$1=3,(VLOOKUP(B377,'X3'!$B:$AZ,5,FALSE)),IF($X$1=4,(VLOOKUP(B377,'X4'!$B:$AZ,5,FALSE)),IF($X$1=5,(VLOOKUP(B377,'X5'!$B:$AZ,5,FALSE)),IF($X$1=6,(VLOOKUP(B377,'X6'!$B:$AZ,5,FALSE)),IF($X$1=7,(VLOOKUP(B377,'X7'!$B:$AZ,5,FALSE)),IF($X$1=8,(VLOOKUP(B377,'X8'!$B:$AZ,5,FALSE)),IF($X$1=9,(VLOOKUP(B377,'X9'!$B:$AZ,5,FALSE)),IF($X$1=10,(VLOOKUP(B377,'X10'!$B:$AZ,5,FALSE)),IF($X$1=11,(VLOOKUP(B377,'X11'!$B:$AZ,5,FALSE)),IF($X$1=12,(VLOOKUP(B377,'X12'!$B:$AZ,5,FALSE)),IF($X$1=13,(VLOOKUP(B377,'X13'!$B:$AZ,5,FALSE)),"B"))))))))))))))=TRUE," ",(IF($X$1=1,(VLOOKUP(B377,'X1'!$B:$AZ,5,FALSE)),IF($X$1=2,(VLOOKUP(B377,'X2'!$B:$AZ,5,FALSE)),IF($X$1=3,(VLOOKUP(B377,'X3'!$B:$AZ,5,FALSE)),IF($X$1=4,(VLOOKUP(B377,'X4'!$B:$AZ,5,FALSE)),IF($X$1=5,(VLOOKUP(B377,'X5'!$B:$AZ,5,FALSE)),IF($X$1=6,(VLOOKUP(B377,'X6'!$B:$AZ,5,FALSE)),IF($X$1=7,(VLOOKUP(B377,'X7'!$B:$AZ,5,FALSE)),IF($X$1=8,(VLOOKUP(B377,'X8'!$B:$AZ,5,FALSE)),IF($X$1=9,(VLOOKUP(B377,'X9'!$B:$AZ,5,FALSE)),IF($X$1=10,(VLOOKUP(B377,'X10'!$B:$AZ,5,FALSE)),IF($X$1=11,(VLOOKUP(B377,'X11'!$B:$AZ,5,FALSE)),IF($X$1=12,(VLOOKUP(B377,'X12'!$B:$AZ,5,FALSE)),IF($X$1=13,(VLOOKUP(B377,'X13'!$B:$AZ,5,FALSE)),"B")))))))))))))))</f>
        <v xml:space="preserve"> </v>
      </c>
      <c r="L377" s="184" t="str">
        <f ca="1">IF(ISERROR(IF($X$1=1,(VLOOKUP(B377,'X1'!$B:$AZ,9,FALSE)),IF($X$1=2,(VLOOKUP(B377,'X2'!$B:$AZ,9,FALSE)),IF($X$1=3,(VLOOKUP(B377,'X3'!$B:$AZ,9,FALSE)),IF($X$1=4,(VLOOKUP(B377,'X4'!$B:$AZ,9,FALSE)),IF($X$1=5,(VLOOKUP(B377,'X5'!$B:$AZ,9,FALSE)),IF($X$1=6,(VLOOKUP(B377,'X6'!$B:$AZ,9,FALSE)),IF($X$1=7,(VLOOKUP(B377,'X7'!$B:$AZ,9,FALSE)),IF($X$1=8,(VLOOKUP(B377,'X8'!$B:$AZ,9,FALSE)),IF($X$1=9,(VLOOKUP(B377,'X9'!$B:$AZ,9,FALSE)),IF($X$1=10,(VLOOKUP(B377,'X10'!$B:$AZ,9,FALSE)),IF($X$1=11,(VLOOKUP(B377,'X11'!$B:$AZ,9,FALSE)),IF($X$1=12,(VLOOKUP(B377,'X12'!$B:$AZ,9,FALSE)),IF($X$1=13,(VLOOKUP(B377,'X13'!$B:$AZ,9,FALSE)),"B"))))))))))))))=TRUE," ",(IF($X$1=1,(VLOOKUP(B377,'X1'!$B:$AZ,9,FALSE)),IF($X$1=2,(VLOOKUP(B377,'X2'!$B:$AZ,9,FALSE)),IF($X$1=3,(VLOOKUP(B377,'X3'!$B:$AZ,9,FALSE)),IF($X$1=4,(VLOOKUP(B377,'X4'!$B:$AZ,9,FALSE)),IF($X$1=5,(VLOOKUP(B377,'X5'!$B:$AZ,9,FALSE)),IF($X$1=6,(VLOOKUP(B377,'X6'!$B:$AZ,9,FALSE)),IF($X$1=7,(VLOOKUP(B377,'X7'!$B:$AZ,9,FALSE)),IF($X$1=8,(VLOOKUP(B377,'X8'!$B:$AZ,9,FALSE)),IF($X$1=9,(VLOOKUP(B377,'X9'!$B:$AZ,9,FALSE)),IF($X$1=10,(VLOOKUP(B377,'X10'!$B:$AZ,9,FALSE)),IF($X$1=11,(VLOOKUP(B377,'X11'!$B:$AZ,9,FALSE)),IF($X$1=12,(VLOOKUP(B377,'X12'!$B:$AZ,9,FALSE)),IF($X$1=13,(VLOOKUP(B377,'X13'!$B:$AZ,9,FALSE)),"B")))))))))))))))</f>
        <v xml:space="preserve"> </v>
      </c>
      <c r="M377" s="184" t="str">
        <f ca="1">IF(ISERROR(IF($X$1=1,(VLOOKUP(B377,'X1'!$B:$AZ,10,FALSE)),IF($X$1=2,(VLOOKUP(B377,'X2'!$B:$AZ,10,FALSE)),IF($X$1=3,(VLOOKUP(B377,'X3'!$B:$AZ,10,FALSE)),IF($X$1=4,(VLOOKUP(B377,'X4'!$B:$AZ,10,FALSE)),IF($X$1=5,(VLOOKUP(B377,'X5'!$B:$AZ,10,FALSE)),IF($X$1=6,(VLOOKUP(B377,'X6'!$B:$AZ,10,FALSE)),IF($X$1=7,(VLOOKUP(B377,'X7'!$B:$AZ,10,FALSE)),IF($X$1=8,(VLOOKUP(B377,'X8'!$B:$AZ,10,FALSE)),IF($X$1=9,(VLOOKUP(B377,'X9'!$B:$AZ,10,FALSE)),IF($X$1=10,(VLOOKUP(B377,'X10'!$B:$AZ,10,FALSE)),IF($X$1=11,(VLOOKUP(B377,'X11'!$B:$AZ,10,FALSE)),IF($X$1=12,(VLOOKUP(B377,'X12'!$B:$AZ,10,FALSE)),IF($X$1=13,(VLOOKUP(B377,'X13'!$B:$AZ,10,FALSE)),"B"))))))))))))))=TRUE," ",(IF($X$1=1,(VLOOKUP(B377,'X1'!$B:$AZ,10,FALSE)),IF($X$1=2,(VLOOKUP(B377,'X2'!$B:$AZ,10,FALSE)),IF($X$1=3,(VLOOKUP(B377,'X3'!$B:$AZ,10,FALSE)),IF($X$1=4,(VLOOKUP(B377,'X4'!$B:$AZ,10,FALSE)),IF($X$1=5,(VLOOKUP(B377,'X5'!$B:$AZ,10,FALSE)),IF($X$1=6,(VLOOKUP(B377,'X6'!$B:$AZ,10,FALSE)),IF($X$1=7,(VLOOKUP(B377,'X7'!$B:$AZ,10,FALSE)),IF($X$1=8,(VLOOKUP(B377,'X8'!$B:$AZ,10,FALSE)),IF($X$1=9,(VLOOKUP(B377,'X9'!$B:$AZ,10,FALSE)),IF($X$1=10,(VLOOKUP(B377,'X10'!$B:$AZ,10,FALSE)),IF($X$1=11,(VLOOKUP(B377,'X11'!$B:$AZ,10,FALSE)),IF($X$1=12,(VLOOKUP(B377,'X12'!$B:$AZ,10,FALSE)),IF($X$1=13,(VLOOKUP(B377,'X13'!$B:$AZ,10,FALSE)),"B")))))))))))))))</f>
        <v xml:space="preserve"> </v>
      </c>
      <c r="N377" s="185" t="str">
        <f ca="1">IF(ISERROR(IF($X$1=1,(VLOOKUP(B377,'X1'!$B:$AZ,45,FALSE)),IF($X$1=2,(VLOOKUP(B377,'X2'!$B:$AZ,45,FALSE)),IF($X$1=3,(VLOOKUP(B377,'X3'!$B:$AZ,45,FALSE)),IF($X$1=4,(VLOOKUP(B377,'X4'!$B:$AZ,45,FALSE)),IF($X$1=5,(VLOOKUP(B377,'X5'!$B:$AZ,45,FALSE)),IF($X$1=6,(VLOOKUP(B377,'X6'!$B:$AZ,45,FALSE)),IF($X$1=7,(VLOOKUP(B377,'X7'!$B:$AZ,45,FALSE)),IF($X$1=8,(VLOOKUP(B377,'X8'!$B:$AZ,45,FALSE)),IF($X$1=9,(VLOOKUP(B377,'X9'!$B:$AZ,45,FALSE)),IF($X$1=10,(VLOOKUP(B377,'X10'!$B:$AZ,45,FALSE)),IF($X$1=11,(VLOOKUP(B377,'X11'!$B:$AZ,45,FALSE)),IF($X$1=12,(VLOOKUP(B377,'X12'!$B:$AZ,45,FALSE)),IF($X$1=13,(VLOOKUP(B377,'X13'!$B:$AZ,45,FALSE)),"B"))))))))))))))=TRUE," ",(IF($X$1=1,(VLOOKUP(B377,'X1'!$B:$AZ,45,FALSE)),IF($X$1=2,(VLOOKUP(B377,'X2'!$B:$AZ,45,FALSE)),IF($X$1=3,(VLOOKUP(B377,'X3'!$B:$AZ,45,FALSE)),IF($X$1=4,(VLOOKUP(B377,'X4'!$B:$AZ,45,FALSE)),IF($X$1=5,(VLOOKUP(B377,'X5'!$B:$AZ,45,FALSE)),IF($X$1=6,(VLOOKUP(B377,'X6'!$B:$AZ,45,FALSE)),IF($X$1=7,(VLOOKUP(B377,'X7'!$B:$AZ,45,FALSE)),IF($X$1=8,(VLOOKUP(B377,'X8'!$B:$AZ,45,FALSE)),IF($X$1=9,(VLOOKUP(B377,'X9'!$B:$AZ,45,FALSE)),IF($X$1=10,(VLOOKUP(B377,'X10'!$B:$AZ,45,FALSE)),IF($X$1=11,(VLOOKUP(B377,'X11'!$B:$AZ,45,FALSE)),IF($X$1=12,(VLOOKUP(B377,'X12'!$B:$AZ,45,FALSE)),IF($X$1=13,(VLOOKUP(B377,'X13'!$B:$AZ,45,FALSE)),"B")))))))))))))))</f>
        <v xml:space="preserve"> </v>
      </c>
      <c r="O377" s="184" t="str">
        <f ca="1">IF(ISERROR(IF($X$1=1,(VLOOKUP(B377,'X1'!$B:$AZ,11,FALSE)),IF($X$1=2,(VLOOKUP(B377,'X2'!$B:$AZ,11,FALSE)),IF($X$1=3,(VLOOKUP(B377,'X3'!$B:$AZ,11,FALSE)),IF($X$1=4,(VLOOKUP(B377,'X4'!$B:$AZ,11,FALSE)),IF($X$1=5,(VLOOKUP(B377,'X5'!$B:$AZ,11,FALSE)),IF($X$1=6,(VLOOKUP(B377,'X6'!$B:$AZ,11,FALSE)),IF($X$1=7,(VLOOKUP(B377,'X7'!$B:$AZ,11,FALSE)),IF($X$1=8,(VLOOKUP(B377,'X8'!$B:$AZ,11,FALSE)),IF($X$1=9,(VLOOKUP(B377,'X9'!$B:$AZ,11,FALSE)),IF($X$1=10,(VLOOKUP(B377,'X10'!$B:$AZ,11,FALSE)),IF($X$1=11,(VLOOKUP(B377,'X11'!$B:$AZ,11,FALSE)),IF($X$1=12,(VLOOKUP(B377,'X12'!$B:$AZ,11,FALSE)),IF($X$1=13,(VLOOKUP(B377,'X13'!$B:$AZ,11,FALSE)),"B"))))))))))))))=TRUE," ",(IF($X$1=1,(VLOOKUP(B377,'X1'!$B:$AZ,11,FALSE)),IF($X$1=2,(VLOOKUP(B377,'X2'!$B:$AZ,11,FALSE)),IF($X$1=3,(VLOOKUP(B377,'X3'!$B:$AZ,11,FALSE)),IF($X$1=4,(VLOOKUP(B377,'X4'!$B:$AZ,11,FALSE)),IF($X$1=5,(VLOOKUP(B377,'X5'!$B:$AZ,11,FALSE)),IF($X$1=6,(VLOOKUP(B377,'X6'!$B:$AZ,11,FALSE)),IF($X$1=7,(VLOOKUP(B377,'X7'!$B:$AZ,11,FALSE)),IF($X$1=8,(VLOOKUP(B377,'X8'!$B:$AZ,11,FALSE)),IF($X$1=9,(VLOOKUP(B377,'X9'!$B:$AZ,11,FALSE)),IF($X$1=10,(VLOOKUP(B377,'X10'!$B:$AZ,11,FALSE)),IF($X$1=11,(VLOOKUP(B377,'X11'!$B:$AZ,11,FALSE)),IF($X$1=12,(VLOOKUP(B377,'X12'!$B:$AZ,11,FALSE)),IF($X$1=13,(VLOOKUP(B377,'X13'!$B:$AZ,11,FALSE)),"B")))))))))))))))</f>
        <v xml:space="preserve"> </v>
      </c>
      <c r="P377" s="184" t="str">
        <f ca="1">IF(ISERROR(IF($X$1=1,(VLOOKUP(B377,'X1'!$B:$AZ,12,FALSE)),IF($X$1=2,(VLOOKUP(B377,'X2'!$B:$AZ,12,FALSE)),IF($X$1=3,(VLOOKUP(B377,'X3'!$B:$AZ,12,FALSE)),IF($X$1=4,(VLOOKUP(B377,'X4'!$B:$AZ,12,FALSE)),IF($X$1=5,(VLOOKUP(B377,'X5'!$B:$AZ,12,FALSE)),IF($X$1=6,(VLOOKUP(B377,'X6'!$B:$AZ,12,FALSE)),IF($X$1=7,(VLOOKUP(B377,'X7'!$B:$AZ,12,FALSE)),IF($X$1=8,(VLOOKUP(B377,'X8'!$B:$AZ,12,FALSE)),IF($X$1=9,(VLOOKUP(B377,'X9'!$B:$AZ,12,FALSE)),IF($X$1=10,(VLOOKUP(B377,'X10'!$B:$AZ,12,FALSE)),IF($X$1=11,(VLOOKUP(B377,'X11'!$B:$AZ,12,FALSE)),IF($X$1=12,(VLOOKUP(B377,'X12'!$B:$AZ,12,FALSE)),IF($X$1=13,(VLOOKUP(B377,'X13'!$B:$AZ,12,FALSE)),"B"))))))))))))))=TRUE," ",(IF($X$1=1,(VLOOKUP(B377,'X1'!$B:$AZ,12,FALSE)),IF($X$1=2,(VLOOKUP(B377,'X2'!$B:$AZ,12,FALSE)),IF($X$1=3,(VLOOKUP(B377,'X3'!$B:$AZ,12,FALSE)),IF($X$1=4,(VLOOKUP(B377,'X4'!$B:$AZ,12,FALSE)),IF($X$1=5,(VLOOKUP(B377,'X5'!$B:$AZ,12,FALSE)),IF($X$1=6,(VLOOKUP(B377,'X6'!$B:$AZ,12,FALSE)),IF($X$1=7,(VLOOKUP(B377,'X7'!$B:$AZ,12,FALSE)),IF($X$1=8,(VLOOKUP(B377,'X8'!$B:$AZ,12,FALSE)),IF($X$1=9,(VLOOKUP(B377,'X9'!$B:$AZ,12,FALSE)),IF($X$1=10,(VLOOKUP(B377,'X10'!$B:$AZ,12,FALSE)),IF($X$1=11,(VLOOKUP(B377,'X11'!$B:$AZ,12,FALSE)),IF($X$1=12,(VLOOKUP(B377,'X12'!$B:$AZ,12,FALSE)),IF($X$1=13,(VLOOKUP(B377,'X13'!$B:$AZ,12,FALSE)),"B")))))))))))))))</f>
        <v xml:space="preserve"> </v>
      </c>
      <c r="Q377" s="185" t="str">
        <f ca="1">IF(ISERROR(IF($X$1=1,(VLOOKUP(B377,'X1'!$B:$AZ,46,FALSE)),IF($X$1=2,(VLOOKUP(B377,'X2'!$B:$AZ,46,FALSE)),IF($X$1=3,(VLOOKUP(B377,'X3'!$B:$AZ,46,FALSE)),IF($X$1=4,(VLOOKUP(B377,'X4'!$B:$AZ,46,FALSE)),IF($X$1=5,(VLOOKUP(B377,'X5'!$B:$AZ,46,FALSE)),IF($X$1=6,(VLOOKUP(B377,'X6'!$B:$AZ,46,FALSE)),IF($X$1=7,(VLOOKUP(B377,'X7'!$B:$AZ,46,FALSE)),IF($X$1=8,(VLOOKUP(B377,'X8'!$B:$AZ,46,FALSE)),IF($X$1=9,(VLOOKUP(B377,'X9'!$B:$AZ,46,FALSE)),IF($X$1=10,(VLOOKUP(B377,'X10'!$B:$AZ,46,FALSE)),IF($X$1=11,(VLOOKUP(B377,'X11'!$B:$AZ,46,FALSE)),IF($X$1=12,(VLOOKUP(B377,'X12'!$B:$AZ,46,FALSE)),IF($X$1=13,(VLOOKUP(B377,'X13'!$B:$AZ,46,FALSE)),"B"))))))))))))))=TRUE," ",(IF($X$1=1,(VLOOKUP(B377,'X1'!$B:$AZ,46,FALSE)),IF($X$1=2,(VLOOKUP(B377,'X2'!$B:$AZ,46,FALSE)),IF($X$1=3,(VLOOKUP(B377,'X3'!$B:$AZ,46,FALSE)),IF($X$1=4,(VLOOKUP(B377,'X4'!$B:$AZ,46,FALSE)),IF($X$1=5,(VLOOKUP(B377,'X5'!$B:$AZ,46,FALSE)),IF($X$1=6,(VLOOKUP(B377,'X6'!$B:$AZ,46,FALSE)),IF($X$1=7,(VLOOKUP(B377,'X7'!$B:$AZ,46,FALSE)),IF($X$1=8,(VLOOKUP(B377,'X8'!$B:$AZ,46,FALSE)),IF($X$1=9,(VLOOKUP(B377,'X9'!$B:$AZ,46,FALSE)),IF($X$1=10,(VLOOKUP(B377,'X10'!$B:$AZ,46,FALSE)),IF($X$1=11,(VLOOKUP(B377,'X11'!$B:$AZ,46,FALSE)),IF($X$1=12,(VLOOKUP(B377,'X12'!$B:$AZ,46,FALSE)),IF($X$1=13,(VLOOKUP(B377,'X13'!$B:$AZ,46,FALSE)),"B")))))))))))))))</f>
        <v xml:space="preserve"> </v>
      </c>
      <c r="R377" s="185" t="str">
        <f ca="1">IF(ISERROR(IF($X$1=1,(VLOOKUP(B377,'X1'!$B:$AZ,15,FALSE)),IF($X$1=2,(VLOOKUP(B377,'X2'!$B:$AZ,15,FALSE)),IF($X$1=3,(VLOOKUP(B377,'X3'!$B:$AZ,15,FALSE)),IF($X$1=4,(VLOOKUP(B377,'X4'!$B:$AZ,15,FALSE)),IF($X$1=5,(VLOOKUP(B377,'X5'!$B:$AZ,15,FALSE)),IF($X$1=6,(VLOOKUP(B377,'X6'!$B:$AZ,15,FALSE)),IF($X$1=7,(VLOOKUP(B377,'X7'!$B:$AZ,15,FALSE)),IF($X$1=8,(VLOOKUP(B377,'X8'!$B:$AZ,15,FALSE)),IF($X$1=9,(VLOOKUP(B377,'X9'!$B:$AZ,15,FALSE)),IF($X$1=10,(VLOOKUP(B377,'X10'!$B:$AZ,15,FALSE)),IF($X$1=11,(VLOOKUP(B377,'X11'!$B:$AZ,15,FALSE)),IF($X$1=12,(VLOOKUP(B377,'X12'!$B:$AZ,15,FALSE)),IF($X$1=13,(VLOOKUP(B377,'X13'!$B:$AZ,15,FALSE)),"B"))))))))))))))=TRUE," ",(IF($X$1=1,(VLOOKUP(B377,'X1'!$B:$AZ,15,FALSE)),IF($X$1=2,(VLOOKUP(B377,'X2'!$B:$AZ,15,FALSE)),IF($X$1=3,(VLOOKUP(B377,'X3'!$B:$AZ,15,FALSE)),IF($X$1=4,(VLOOKUP(B377,'X4'!$B:$AZ,15,FALSE)),IF($X$1=5,(VLOOKUP(B377,'X5'!$B:$AZ,15,FALSE)),IF($X$1=6,(VLOOKUP(B377,'X6'!$B:$AZ,15,FALSE)),IF($X$1=7,(VLOOKUP(B377,'X7'!$B:$AZ,15,FALSE)),IF($X$1=8,(VLOOKUP(B377,'X8'!$B:$AZ,15,FALSE)),IF($X$1=9,(VLOOKUP(B377,'X9'!$B:$AZ,15,FALSE)),IF($X$1=10,(VLOOKUP(B377,'X10'!$B:$AZ,15,FALSE)),IF($X$1=11,(VLOOKUP(B377,'X11'!$B:$AZ,15,FALSE)),IF($X$1=12,(VLOOKUP(B377,'X12'!$B:$AZ,15,FALSE)),IF($X$1=13,(VLOOKUP(B377,'X13'!$B:$AZ,15,FALSE)),"B")))))))))))))))</f>
        <v xml:space="preserve"> </v>
      </c>
      <c r="S377" s="185" t="str">
        <f ca="1">IF(ISERROR(IF((IF($X$1=1,(VLOOKUP(B377,'X1'!$B:$AZ,14,FALSE)),(IF($X$1=2,(VLOOKUP(B377,'X2'!$B:$AZ,14,FALSE)),(IF($X$1=3,(VLOOKUP(B377,'X3'!$B:$AZ,14,FALSE)),(IF($X$1=4,(VLOOKUP(B377,'X4'!$B:$AZ,14,FALSE)),(IF($X$1=5,(VLOOKUP(B377,'X5'!$B:$AZ,14,FALSE)),(IF($X$1=6,(VLOOKUP(B377,'X6'!$B:$AZ,14,FALSE)),(IF($X$1=7,(VLOOKUP(B377,'X7'!$B:$AZ,14,FALSE)),(IF($X$1=8,(VLOOKUP(B377,'X8'!$B:$AZ,14,FALSE)),(IF($X$1=9,(VLOOKUP(B377,'X9'!$B:$AZ,14,FALSE)),(IF($X$1=10,(VLOOKUP(B377,'X10'!$B:$AZ,14,FALSE)),(IF($X$1=11,(VLOOKUP(B377,'X11'!$B:$AZ,14,FALSE)),(IF($X$1=12,(VLOOKUP(B377,'X12'!$B:$AZ,14,FALSE)),(VLOOKUP(B377,'X13'!$B:$AZ,14,FALSE))))))))))))))))))))))))))=$V$1," ",(IF($X$1=1,(VLOOKUP(B377,'X1'!$B:$AZ,14,FALSE)),(IF($X$1=2,(VLOOKUP(B377,'X2'!$B:$AZ,14,FALSE)),(IF($X$1=3,(VLOOKUP(B377,'X3'!$B:$AZ,14,FALSE)),(IF($X$1=4,(VLOOKUP(B377,'X4'!$B:$AZ,14,FALSE)),(IF($X$1=5,(VLOOKUP(B377,'X5'!$B:$AZ,14,FALSE)),(IF($X$1=6,(VLOOKUP(B377,'X6'!$B:$AZ,14,FALSE)),(IF($X$1=7,(VLOOKUP(B377,'X7'!$B:$AZ,14,FALSE)),(IF($X$1=8,(VLOOKUP(B377,'X8'!$B:$AZ,14,FALSE)),(IF($X$1=9,(VLOOKUP(B377,'X9'!$B:$AZ,14,FALSE)),(IF($X$1=10,(VLOOKUP(B377,'X10'!$B:$AZ,14,FALSE)),(IF($X$1=11,(VLOOKUP(B377,'X11'!$B:$AZ,14,FALSE)),(IF($X$1=12,(VLOOKUP(B377,'X12'!$B:$AZ,14,FALSE)),(VLOOKUP(B377,'X13'!$B:$AZ,14,FALSE))))))))))))))))))))))))))))=TRUE," ",(IF((IF($X$1=1,(VLOOKUP(B377,'X1'!$B:$AZ,14,FALSE)),(IF($X$1=2,(VLOOKUP(B377,'X2'!$B:$AZ,14,FALSE)),(IF($X$1=3,(VLOOKUP(B377,'X3'!$B:$AZ,14,FALSE)),(IF($X$1=4,(VLOOKUP(B377,'X4'!$B:$AZ,14,FALSE)),(IF($X$1=5,(VLOOKUP(B377,'X5'!$B:$AZ,14,FALSE)),(IF($X$1=6,(VLOOKUP(B377,'X6'!$B:$AZ,14,FALSE)),(IF($X$1=7,(VLOOKUP(B377,'X7'!$B:$AZ,14,FALSE)),(IF($X$1=8,(VLOOKUP(B377,'X8'!$B:$AZ,14,FALSE)),(IF($X$1=9,(VLOOKUP(B377,'X9'!$B:$AZ,14,FALSE)),(IF($X$1=10,(VLOOKUP(B377,'X10'!$B:$AZ,14,FALSE)),(IF($X$1=11,(VLOOKUP(B377,'X11'!$B:$AZ,14,FALSE)),(IF($X$1=12,(VLOOKUP(B377,'X12'!$B:$AZ,14,FALSE)),(VLOOKUP(B377,'X13'!$B:$AZ,14,FALSE))))))))))))))))))))))))))=$V$1," ",(IF($X$1=1,(VLOOKUP(B377,'X1'!$B:$AZ,14,FALSE)),(IF($X$1=2,(VLOOKUP(B377,'X2'!$B:$AZ,14,FALSE)),(IF($X$1=3,(VLOOKUP(B377,'X3'!$B:$AZ,14,FALSE)),(IF($X$1=4,(VLOOKUP(B377,'X4'!$B:$AZ,14,FALSE)),(IF($X$1=5,(VLOOKUP(B377,'X5'!$B:$AZ,14,FALSE)),(IF($X$1=6,(VLOOKUP(B377,'X6'!$B:$AZ,14,FALSE)),(IF($X$1=7,(VLOOKUP(B377,'X7'!$B:$AZ,14,FALSE)),(IF($X$1=8,(VLOOKUP(B377,'X8'!$B:$AZ,14,FALSE)),(IF($X$1=9,(VLOOKUP(B377,'X9'!$B:$AZ,14,FALSE)),(IF($X$1=10,(VLOOKUP(B377,'X10'!$B:$AZ,14,FALSE)),(IF($X$1=11,(VLOOKUP(B377,'X11'!$B:$AZ,14,FALSE)),(IF($X$1=12,(VLOOKUP(B377,'X12'!$B:$AZ,14,FALSE)),(VLOOKUP(B377,'X13'!$B:$AZ,14,FALSE)))))))))))))))))))))))))))))</f>
        <v xml:space="preserve"> </v>
      </c>
    </row>
    <row r="378" spans="1:19" ht="14.1" customHeight="1" x14ac:dyDescent="0.2">
      <c r="A378" s="156" t="s">
        <v>1058</v>
      </c>
      <c r="B378" s="122" t="str">
        <f>IF(ISERROR(IF($U$16=1,(VLOOKUP(A378,$AC$89:$AH$125,2,FALSE)),IF((IF($X$1=1,'X1'!B337,(IF($X$1=2,'X2'!B337,(IF($X$1=3,'X3'!B337,(IF($X$1=4,'X4'!B337,(IF($X$1=5,'X5'!B337,(IF($X$1=6,'X6'!B337,(IF($X$1=7,'X7'!B337,(IF($X$1=8,'X8'!B337,(IF($X$1=9,'X9'!B337,(IF($X$1=10,'X10'!B337,(IF($X$1=11,'X11'!B337,(IF($X$1=12,'X12'!B337,'X13'!B337))))))))))))))))))))))))="","",(IF($X$1=1,'X1'!B337,(IF($X$1=2,'X2'!B337,(IF($X$1=3,'X3'!B337,(IF($X$1=4,'X4'!B337,(IF($X$1=5,'X5'!B337,(IF($X$1=6,'X6'!B337,(IF($X$1=7,'X7'!B337,(IF($X$1=8,'X8'!B337,(IF($X$1=9,'X9'!B337,(IF($X$1=10,'X10'!B337,(IF($X$1=11,'X11'!B337,(IF($X$1=12,'X12'!B337,'X13'!B337)))))))))))))))))))))))))))=TRUE," ",(IF($U$16=1,(VLOOKUP(A378,$AC$89:$AH$125,2,FALSE)),IF((IF($X$1=1,'X1'!B337,(IF($X$1=2,'X2'!B337,(IF($X$1=3,'X3'!B337,(IF($X$1=4,'X4'!B337,(IF($X$1=5,'X5'!B337,(IF($X$1=6,'X6'!B337,(IF($X$1=7,'X7'!B337,(IF($X$1=8,'X8'!B337,(IF($X$1=9,'X9'!B337,(IF($X$1=10,'X10'!B337,(IF($X$1=11,'X11'!B337,(IF($X$1=12,'X12'!B337,'X13'!B337))))))))))))))))))))))))="","",(IF($X$1=1,'X1'!B337,(IF($X$1=2,'X2'!B337,(IF($X$1=3,'X3'!B337,(IF($X$1=4,'X4'!B337,(IF($X$1=5,'X5'!B337,(IF($X$1=6,'X6'!B337,(IF($X$1=7,'X7'!B337,(IF($X$1=8,'X8'!B337,(IF($X$1=9,'X9'!B337,(IF($X$1=10,'X10'!B337,(IF($X$1=11,'X11'!B337,(IF($X$1=12,'X12'!B337,'X13'!B337))))))))))))))))))))))))))))</f>
        <v/>
      </c>
      <c r="C378" s="181" t="str">
        <f ca="1">IF(ISERROR(IF($X$1=1,(VLOOKUP(B378,'X1'!$B:$AZ,47,FALSE)),IF($X$1=2,(VLOOKUP(B378,'X2'!$B:$AZ,47,FALSE)),IF($X$1=3,(VLOOKUP(B378,'X3'!$B:$AZ,47,FALSE)),IF($X$1=4,(VLOOKUP(B378,'X4'!$B:$AZ,47,FALSE)),IF($X$1=5,(VLOOKUP(B378,'X5'!$B:$AZ,47,FALSE)),IF($X$1=6,(VLOOKUP(B378,'X6'!$B:$AZ,47,FALSE)),IF($X$1=7,(VLOOKUP(B378,'X7'!$B:$AZ,47,FALSE)),IF($X$1=8,(VLOOKUP(B378,'X8'!$B:$AZ,47,FALSE)),IF($X$1=9,(VLOOKUP(B378,'X9'!$B:$AZ,47,FALSE)),IF($X$1=10,(VLOOKUP(B378,'X10'!$B:$AZ,47,FALSE)),IF($X$1=11,(VLOOKUP(B378,'X11'!$B:$AZ,47,FALSE)),IF($X$1=12,(VLOOKUP(B378,'X12'!$B:$AZ,47,FALSE)),IF($X$1=13,(VLOOKUP(B378,'X13'!$B:$AZ,47,FALSE)),"B"))))))))))))))=TRUE," ",(IF($X$1=1,(VLOOKUP(B378,'X1'!$B:$AZ,47,FALSE)),IF($X$1=2,(VLOOKUP(B378,'X2'!$B:$AZ,47,FALSE)),IF($X$1=3,(VLOOKUP(B378,'X3'!$B:$AZ,47,FALSE)),IF($X$1=4,(VLOOKUP(B378,'X4'!$B:$AZ,47,FALSE)),IF($X$1=5,(VLOOKUP(B378,'X5'!$B:$AZ,47,FALSE)),IF($X$1=6,(VLOOKUP(B378,'X6'!$B:$AZ,47,FALSE)),IF($X$1=7,(VLOOKUP(B378,'X7'!$B:$AZ,47,FALSE)),IF($X$1=8,(VLOOKUP(B378,'X8'!$B:$AZ,47,FALSE)),IF($X$1=9,(VLOOKUP(B378,'X9'!$B:$AZ,47,FALSE)),IF($X$1=10,(VLOOKUP(B378,'X10'!$B:$AZ,47,FALSE)),IF($X$1=11,(VLOOKUP(B378,'X11'!$B:$AZ,47,FALSE)),IF($X$1=12,(VLOOKUP(B378,'X12'!$B:$AZ,47,FALSE)),IF($X$1=13,(VLOOKUP(B378,'X13'!$B:$AZ,47,FALSE)),"B")))))))))))))))</f>
        <v xml:space="preserve"> </v>
      </c>
      <c r="D378" s="181" t="str">
        <f ca="1">IF(ISERROR(IF($X$1=1,(VLOOKUP(B378,'X1'!$B:$AP,41,FALSE)),IF($X$1=2,(VLOOKUP(B378,'X2'!$B:$AP,41,FALSE)),IF($X$1=3,(VLOOKUP(B378,'X3'!$B:$AP,41,FALSE)),IF($X$1=4,(VLOOKUP(B378,'X4'!$B:$AP,41,FALSE)),IF($X$1=5,(VLOOKUP(B378,'X5'!$B:$AP,41,FALSE)),IF($X$1=6,(VLOOKUP(B378,'X6'!$B:$AP,41,FALSE)),IF($X$1=7,(VLOOKUP(B378,'X7'!$B:$AP,41,FALSE)),IF($X$1=8,(VLOOKUP(B378,'X8'!$B:$AP,41,FALSE)),IF($X$1=9,(VLOOKUP(B378,'X9'!$B:$AP,41,FALSE)),IF($X$1=10,(VLOOKUP(B378,'X10'!$B:$AP,41,FALSE)),IF($X$1=11,(VLOOKUP(B378,'X11'!$B:$AP,41,FALSE)),IF($X$1=12,(VLOOKUP(B378,'X12'!$B:$AP,41,FALSE)),IF($X$1=13,(VLOOKUP(B378,'X13'!$B:$AP,41,FALSE)),"B"))))))))))))))=TRUE," ",(IF($X$1=1,(VLOOKUP(B378,'X1'!$B:$AP,41,FALSE)),IF($X$1=2,(VLOOKUP(B378,'X2'!$B:$AP,41,FALSE)),IF($X$1=3,(VLOOKUP(B378,'X3'!$B:$AP,41,FALSE)),IF($X$1=4,(VLOOKUP(B378,'X4'!$B:$AP,41,FALSE)),IF($X$1=5,(VLOOKUP(B378,'X5'!$B:$AP,41,FALSE)),IF($X$1=6,(VLOOKUP(B378,'X6'!$B:$AP,41,FALSE)),IF($X$1=7,(VLOOKUP(B378,'X7'!$B:$AP,41,FALSE)),IF($X$1=8,(VLOOKUP(B378,'X8'!$B:$AP,41,FALSE)),IF($X$1=9,(VLOOKUP(B378,'X9'!$B:$AP,41,FALSE)),IF($X$1=10,(VLOOKUP(B378,'X10'!$B:$AP,41,FALSE)),IF($X$1=11,(VLOOKUP(B378,'X11'!$B:$AP,41,FALSE)),IF($X$1=12,(VLOOKUP(B378,'X12'!$B:$AP,41,FALSE)),IF($X$1=13,(VLOOKUP(B378,'X13'!$B:$AP,41,FALSE)),"B")))))))))))))))</f>
        <v xml:space="preserve"> </v>
      </c>
      <c r="E378" s="182" t="str">
        <f ca="1">IF(ISERROR(IF($X$1=1,(VLOOKUP(B378,'X1'!$B:$AP,7,FALSE)),IF($X$1=2,(VLOOKUP(B378,'X2'!$B:$AP,7,FALSE)),IF($X$1=3,(VLOOKUP(B378,'X3'!$B:$AP,7,FALSE)),IF($X$1=4,(VLOOKUP(B378,'X4'!$B:$AP,7,FALSE)),IF($X$1=5,(VLOOKUP(B378,'X5'!$B:$AP,7,FALSE)),IF($X$1=6,(VLOOKUP(B378,'X6'!$B:$AP,7,FALSE)),IF($X$1=7,(VLOOKUP(B378,'X7'!$B:$AP,7,FALSE)),IF($X$1=8,(VLOOKUP(B378,'X8'!$B:$AP,7,FALSE)),IF($X$1=9,(VLOOKUP(B378,'X9'!$B:$AP,7,FALSE)),IF($X$1=10,(VLOOKUP(B378,'X10'!$B:$AP,7,FALSE)),IF($X$1=11,(VLOOKUP(B378,'X11'!$B:$AP,7,FALSE)),IF($X$1=12,(VLOOKUP(B378,'X12'!$B:$AP,7,FALSE)),IF($X$1=13,(VLOOKUP(B378,'X13'!$B:$AP,7,FALSE)),"B"))))))))))))))=TRUE," ",(IF($X$1=1,(VLOOKUP(B378,'X1'!$B:$AP,7,FALSE)),IF($X$1=2,(VLOOKUP(B378,'X2'!$B:$AP,7,FALSE)),IF($X$1=3,(VLOOKUP(B378,'X3'!$B:$AP,7,FALSE)),IF($X$1=4,(VLOOKUP(B378,'X4'!$B:$AP,7,FALSE)),IF($X$1=5,(VLOOKUP(B378,'X5'!$B:$AP,7,FALSE)),IF($X$1=6,(VLOOKUP(B378,'X6'!$B:$AP,7,FALSE)),IF($X$1=7,(VLOOKUP(B378,'X7'!$B:$AP,7,FALSE)),IF($X$1=8,(VLOOKUP(B378,'X8'!$B:$AP,7,FALSE)),IF($X$1=9,(VLOOKUP(B378,'X9'!$B:$AP,7,FALSE)),IF($X$1=10,(VLOOKUP(B378,'X10'!$B:$AP,7,FALSE)),IF($X$1=11,(VLOOKUP(B378,'X11'!$B:$AP,7,FALSE)),IF($X$1=12,(VLOOKUP(B378,'X12'!$B:$AP,7,FALSE)),IF($X$1=13,(VLOOKUP(B378,'X13'!$B:$AP,7,FALSE)),"B")))))))))))))))</f>
        <v xml:space="preserve"> </v>
      </c>
      <c r="F378" s="182" t="str">
        <f ca="1">IF(ISERROR(IF((IF($X$1=1,(VLOOKUP(B378,'X1'!$B:$AO,6,FALSE)),(IF($X$1=2,(VLOOKUP(B378,'X2'!$B:$AO,6,FALSE)),(IF($X$1=3,(VLOOKUP(B378,'X3'!$B:$AO,6,FALSE)),(IF($X$1=4,(VLOOKUP(B378,'X4'!$B:$AO,6,FALSE)),(IF($X$1=5,(VLOOKUP(B378,'X5'!$B:$AO,6,FALSE)),(IF($X$1=6,(VLOOKUP(B378,'X6'!$B:$AO,6,FALSE)),(IF($X$1=7,(VLOOKUP(B378,'X7'!$B:$AO,6,FALSE)),(IF($X$1=8,(VLOOKUP(B378,'X8'!$B:$AO,6,FALSE)),(IF($X$1=9,(VLOOKUP(B378,'X9'!$B:$AO,6,FALSE)),(IF($X$1=10,(VLOOKUP(B378,'X10'!$B:$AO,6,FALSE)),(IF($X$1=11,(VLOOKUP(B378,'X11'!$B:$AO,6,FALSE)),(IF($X$1=12,(VLOOKUP(B378,'X12'!$B:$AO,6,FALSE)),(VLOOKUP(B378,'X13'!$B:$AO,6,FALSE))))))))))))))))))))))))))=$V$1," ",(IF($X$1=1,(VLOOKUP(B378,'X1'!$B:$AO,6,FALSE)),(IF($X$1=2,(VLOOKUP(B378,'X2'!$B:$AO,6,FALSE)),(IF($X$1=3,(VLOOKUP(B378,'X3'!$B:$AO,6,FALSE)),(IF($X$1=4,(VLOOKUP(B378,'X4'!$B:$AO,6,FALSE)),(IF($X$1=5,(VLOOKUP(B378,'X5'!$B:$AO,6,FALSE)),(IF($X$1=6,(VLOOKUP(B378,'X6'!$B:$AO,6,FALSE)),(IF($X$1=7,(VLOOKUP(B378,'X7'!$B:$AO,6,FALSE)),(IF($X$1=8,(VLOOKUP(B378,'X8'!$B:$AO,6,FALSE)),(IF($X$1=9,(VLOOKUP(B378,'X9'!$B:$AO,6,FALSE)),(IF($X$1=10,(VLOOKUP(B378,'X10'!$B:$AO,6,FALSE)),(IF($X$1=11,(VLOOKUP(B378,'X11'!$B:$AO,6,FALSE)),(IF($X$1=12,(VLOOKUP(B378,'X12'!$B:$AO,6,FALSE)),(VLOOKUP(B378,'X13'!$B:$AO,6,FALSE))))))))))))))))))))))))))))=TRUE," ",(IF((IF($X$1=1,(VLOOKUP(B378,'X1'!$B:$AO,6,FALSE)),(IF($X$1=2,(VLOOKUP(B378,'X2'!$B:$AO,6,FALSE)),(IF($X$1=3,(VLOOKUP(B378,'X3'!$B:$AO,6,FALSE)),(IF($X$1=4,(VLOOKUP(B378,'X4'!$B:$AO,6,FALSE)),(IF($X$1=5,(VLOOKUP(B378,'X5'!$B:$AO,6,FALSE)),(IF($X$1=6,(VLOOKUP(B378,'X6'!$B:$AO,6,FALSE)),(IF($X$1=7,(VLOOKUP(B378,'X7'!$B:$AO,6,FALSE)),(IF($X$1=8,(VLOOKUP(B378,'X8'!$B:$AO,6,FALSE)),(IF($X$1=9,(VLOOKUP(B378,'X9'!$B:$AO,6,FALSE)),(IF($X$1=10,(VLOOKUP(B378,'X10'!$B:$AO,6,FALSE)),(IF($X$1=11,(VLOOKUP(B378,'X11'!$B:$AO,6,FALSE)),(IF($X$1=12,(VLOOKUP(B378,'X12'!$B:$AO,6,FALSE)),(VLOOKUP(B378,'X13'!$B:$AO,6,FALSE))))))))))))))))))))))))))=$V$1," ",(IF($X$1=1,(VLOOKUP(B378,'X1'!$B:$AO,6,FALSE)),(IF($X$1=2,(VLOOKUP(B378,'X2'!$B:$AO,6,FALSE)),(IF($X$1=3,(VLOOKUP(B378,'X3'!$B:$AO,6,FALSE)),(IF($X$1=4,(VLOOKUP(B378,'X4'!$B:$AO,6,FALSE)),(IF($X$1=5,(VLOOKUP(B378,'X5'!$B:$AO,6,FALSE)),(IF($X$1=6,(VLOOKUP(B378,'X6'!$B:$AO,6,FALSE)),(IF($X$1=7,(VLOOKUP(B378,'X7'!$B:$AO,6,FALSE)),(IF($X$1=8,(VLOOKUP(B378,'X8'!$B:$AO,6,FALSE)),(IF($X$1=9,(VLOOKUP(B378,'X9'!$B:$AO,6,FALSE)),(IF($X$1=10,(VLOOKUP(B378,'X10'!$B:$AO,6,FALSE)),(IF($X$1=11,(VLOOKUP(B378,'X11'!$B:$AO,6,FALSE)),(IF($X$1=12,(VLOOKUP(B378,'X12'!$B:$AO,6,FALSE)),(VLOOKUP(B378,'X13'!$B:$AO,6,FALSE)))))))))))))))))))))))))))))</f>
        <v xml:space="preserve"> </v>
      </c>
      <c r="G378" s="182" t="str">
        <f ca="1">IF(ISERROR(IF($X$1=1,(VLOOKUP(B378,'X1'!$B:$AZ,44,FALSE)),IF($X$1=2,(VLOOKUP(B378,'X2'!$B:$AZ,44,FALSE)),IF($X$1=3,(VLOOKUP(B378,'X3'!$B:$AZ,44,FALSE)),IF($X$1=4,(VLOOKUP(B378,'X4'!$B:$AZ,44,FALSE)),IF($X$1=5,(VLOOKUP(B378,'X5'!$B:$AZ,44,FALSE)),IF($X$1=6,(VLOOKUP(B378,'X6'!$B:$AZ,44,FALSE)),IF($X$1=7,(VLOOKUP(B378,'X7'!$B:$AZ,44,FALSE)),IF($X$1=8,(VLOOKUP(B378,'X8'!$B:$AZ,44,FALSE)),IF($X$1=9,(VLOOKUP(B378,'X9'!$B:$AZ,44,FALSE)),IF($X$1=10,(VLOOKUP(B378,'X10'!$B:$AZ,44,FALSE)),IF($X$1=11,(VLOOKUP(B378,'X11'!$B:$AZ,44,FALSE)),IF($X$1=12,(VLOOKUP(B378,'X12'!$B:$AZ,44,FALSE)),IF($X$1=13,(VLOOKUP(B378,'X13'!$B:$AZ,44,FALSE)),"B"))))))))))))))=TRUE," ",(IF($X$1=1,(VLOOKUP(B378,'X1'!$B:$AZ,44,FALSE)),IF($X$1=2,(VLOOKUP(B378,'X2'!$B:$AZ,44,FALSE)),IF($X$1=3,(VLOOKUP(B378,'X3'!$B:$AZ,44,FALSE)),IF($X$1=4,(VLOOKUP(B378,'X4'!$B:$AZ,44,FALSE)),IF($X$1=5,(VLOOKUP(B378,'X5'!$B:$AZ,44,FALSE)),IF($X$1=6,(VLOOKUP(B378,'X6'!$B:$AZ,44,FALSE)),IF($X$1=7,(VLOOKUP(B378,'X7'!$B:$AZ,44,FALSE)),IF($X$1=8,(VLOOKUP(B378,'X8'!$B:$AZ,44,FALSE)),IF($X$1=9,(VLOOKUP(B378,'X9'!$B:$AZ,44,FALSE)),IF($X$1=10,(VLOOKUP(B378,'X10'!$B:$AZ,44,FALSE)),IF($X$1=11,(VLOOKUP(B378,'X11'!$B:$AZ,44,FALSE)),IF($X$1=12,(VLOOKUP(B378,'X12'!$B:$AZ,44,FALSE)),IF($X$1=13,(VLOOKUP(B378,'X13'!$B:$AZ,44,FALSE)),"B")))))))))))))))</f>
        <v xml:space="preserve"> </v>
      </c>
      <c r="H378" s="182" t="str">
        <f ca="1">IF(ISERROR(IF($X$1=1,(VLOOKUP(B378,'X1'!$B:$AZ,8,FALSE)),IF($X$1=2,(VLOOKUP(B378,'X2'!$B:$AZ,8,FALSE)),IF($X$1=3,(VLOOKUP(B378,'X3'!$B:$AZ,8,FALSE)),IF($X$1=4,(VLOOKUP(B378,'X4'!$B:$AZ,8,FALSE)),IF($X$1=5,(VLOOKUP(B378,'X5'!$B:$AZ,8,FALSE)),IF($X$1=6,(VLOOKUP(B378,'X6'!$B:$AZ,8,FALSE)),IF($X$1=7,(VLOOKUP(B378,'X7'!$B:$AZ,8,FALSE)),IF($X$1=8,(VLOOKUP(B378,'X8'!$B:$AZ,8,FALSE)),IF($X$1=9,(VLOOKUP(B378,'X9'!$B:$AZ,8,FALSE)),IF($X$1=10,(VLOOKUP(B378,'X10'!$B:$AZ,8,FALSE)),IF($X$1=11,(VLOOKUP(B378,'X11'!$B:$AZ,8,FALSE)),IF($X$1=12,(VLOOKUP(B378,'X12'!$B:$AZ,8,FALSE)),IF($X$1=13,(VLOOKUP(B378,'X13'!$B:$AZ,8,FALSE)),"B"))))))))))))))=TRUE," ",(IF($X$1=1,(VLOOKUP(B378,'X1'!$B:$AZ,8,FALSE)),IF($X$1=2,(VLOOKUP(B378,'X2'!$B:$AZ,8,FALSE)),IF($X$1=3,(VLOOKUP(B378,'X3'!$B:$AZ,8,FALSE)),IF($X$1=4,(VLOOKUP(B378,'X4'!$B:$AZ,8,FALSE)),IF($X$1=5,(VLOOKUP(B378,'X5'!$B:$AZ,8,FALSE)),IF($X$1=6,(VLOOKUP(B378,'X6'!$B:$AZ,8,FALSE)),IF($X$1=7,(VLOOKUP(B378,'X7'!$B:$AZ,8,FALSE)),IF($X$1=8,(VLOOKUP(B378,'X8'!$B:$AZ,8,FALSE)),IF($X$1=9,(VLOOKUP(B378,'X9'!$B:$AZ,8,FALSE)),IF($X$1=10,(VLOOKUP(B378,'X10'!$B:$AZ,8,FALSE)),IF($X$1=11,(VLOOKUP(B378,'X11'!$B:$AZ,8,FALSE)),IF($X$1=12,(VLOOKUP(B378,'X12'!$B:$AZ,8,FALSE)),IF($X$1=13,(VLOOKUP(B378,'X13'!$B:$AZ,8,FALSE)),"B")))))))))))))))</f>
        <v xml:space="preserve"> </v>
      </c>
      <c r="I378" s="183" t="str">
        <f ca="1">IF(ISERROR(IF($X$1=1,(VLOOKUP(B378,'X1'!$B:$AZ,2,FALSE)),IF($X$1=2,(VLOOKUP(B378,'X2'!$B:$AZ,2,FALSE)),IF($X$1=3,(VLOOKUP(B378,'X3'!$B:$AZ,2,FALSE)),IF($X$1=4,(VLOOKUP(B378,'X4'!$B:$AZ,2,FALSE)),IF($X$1=5,(VLOOKUP(B378,'X5'!$B:$AZ,2,FALSE)),IF($X$1=6,(VLOOKUP(B378,'X6'!$B:$AZ,2,FALSE)),IF($X$1=7,(VLOOKUP(B378,'X7'!$B:$AZ,2,FALSE)),IF($X$1=8,(VLOOKUP(B378,'X8'!$B:$AZ,2,FALSE)),IF($X$1=9,(VLOOKUP(B378,'X9'!$B:$AZ,2,FALSE)),IF($X$1=10,(VLOOKUP(B378,'X10'!$B:$AZ,2,FALSE)),IF($X$1=11,(VLOOKUP(B378,'X11'!$B:$AZ,2,FALSE)),IF($X$1=12,(VLOOKUP(B378,'X12'!$B:$AZ,2,FALSE)),IF($X$1=13,(VLOOKUP(B378,'X13'!$B:$AZ,2,FALSE)),"B"))))))))))))))=TRUE," ",(IF($X$1=1,(VLOOKUP(B378,'X1'!$B:$AZ,2,FALSE)),IF($X$1=2,(VLOOKUP(B378,'X2'!$B:$AZ,2,FALSE)),IF($X$1=3,(VLOOKUP(B378,'X3'!$B:$AZ,2,FALSE)),IF($X$1=4,(VLOOKUP(B378,'X4'!$B:$AZ,2,FALSE)),IF($X$1=5,(VLOOKUP(B378,'X5'!$B:$AZ,2,FALSE)),IF($X$1=6,(VLOOKUP(B378,'X6'!$B:$AZ,2,FALSE)),IF($X$1=7,(VLOOKUP(B378,'X7'!$B:$AZ,2,FALSE)),IF($X$1=8,(VLOOKUP(B378,'X8'!$B:$AZ,2,FALSE)),IF($X$1=9,(VLOOKUP(B378,'X9'!$B:$AZ,2,FALSE)),IF($X$1=10,(VLOOKUP(B378,'X10'!$B:$AZ,2,FALSE)),IF($X$1=11,(VLOOKUP(B378,'X11'!$B:$AZ,2,FALSE)),IF($X$1=12,(VLOOKUP(B378,'X12'!$B:$AZ,2,FALSE)),IF($X$1=13,(VLOOKUP(B378,'X13'!$B:$AZ,2,FALSE)),"B")))))))))))))))</f>
        <v xml:space="preserve"> </v>
      </c>
      <c r="J378" s="183" t="str">
        <f ca="1">IF(ISERROR(IF($X$1=1,(VLOOKUP(B378,'X1'!$B:$AZ,3,FALSE)),IF($X$1=2,(VLOOKUP(B378,'X2'!$B:$AZ,3,FALSE)),IF($X$1=3,(VLOOKUP(B378,'X3'!$B:$AZ,3,FALSE)),IF($X$1=4,(VLOOKUP(B378,'X4'!$B:$AZ,3,FALSE)),IF($X$1=5,(VLOOKUP(B378,'X5'!$B:$AZ,3,FALSE)),IF($X$1=6,(VLOOKUP(B378,'X6'!$B:$AZ,3,FALSE)),IF($X$1=7,(VLOOKUP(B378,'X7'!$B:$AZ,3,FALSE)),IF($X$1=8,(VLOOKUP(B378,'X8'!$B:$AZ,3,FALSE)),IF($X$1=9,(VLOOKUP(B378,'X9'!$B:$AZ,3,FALSE)),IF($X$1=10,(VLOOKUP(B378,'X10'!$B:$AZ,3,FALSE)),IF($X$1=11,(VLOOKUP(B378,'X11'!$B:$AZ,3,FALSE)),IF($X$1=12,(VLOOKUP(B378,'X12'!$B:$AZ,3,FALSE)),IF($X$1=13,(VLOOKUP(B378,'X13'!$B:$AZ,3,FALSE)),"B"))))))))))))))=TRUE," ",(IF($X$1=1,(VLOOKUP(B378,'X1'!$B:$AZ,3,FALSE)),IF($X$1=2,(VLOOKUP(B378,'X2'!$B:$AZ,3,FALSE)),IF($X$1=3,(VLOOKUP(B378,'X3'!$B:$AZ,3,FALSE)),IF($X$1=4,(VLOOKUP(B378,'X4'!$B:$AZ,3,FALSE)),IF($X$1=5,(VLOOKUP(B378,'X5'!$B:$AZ,3,FALSE)),IF($X$1=6,(VLOOKUP(B378,'X6'!$B:$AZ,3,FALSE)),IF($X$1=7,(VLOOKUP(B378,'X7'!$B:$AZ,3,FALSE)),IF($X$1=8,(VLOOKUP(B378,'X8'!$B:$AZ,3,FALSE)),IF($X$1=9,(VLOOKUP(B378,'X9'!$B:$AZ,3,FALSE)),IF($X$1=10,(VLOOKUP(B378,'X10'!$B:$AZ,3,FALSE)),IF($X$1=11,(VLOOKUP(B378,'X11'!$B:$AZ,3,FALSE)),IF($X$1=12,(VLOOKUP(B378,'X12'!$B:$AZ,3,FALSE)),IF($X$1=13,(VLOOKUP(B378,'X13'!$B:$AZ,3,FALSE)),"B")))))))))))))))</f>
        <v xml:space="preserve"> </v>
      </c>
      <c r="K378" s="183" t="str">
        <f ca="1">IF(ISERROR(IF($X$1=1,(VLOOKUP(B378,'X1'!$B:$AZ,5,FALSE)),IF($X$1=2,(VLOOKUP(B378,'X2'!$B:$AZ,5,FALSE)),IF($X$1=3,(VLOOKUP(B378,'X3'!$B:$AZ,5,FALSE)),IF($X$1=4,(VLOOKUP(B378,'X4'!$B:$AZ,5,FALSE)),IF($X$1=5,(VLOOKUP(B378,'X5'!$B:$AZ,5,FALSE)),IF($X$1=6,(VLOOKUP(B378,'X6'!$B:$AZ,5,FALSE)),IF($X$1=7,(VLOOKUP(B378,'X7'!$B:$AZ,5,FALSE)),IF($X$1=8,(VLOOKUP(B378,'X8'!$B:$AZ,5,FALSE)),IF($X$1=9,(VLOOKUP(B378,'X9'!$B:$AZ,5,FALSE)),IF($X$1=10,(VLOOKUP(B378,'X10'!$B:$AZ,5,FALSE)),IF($X$1=11,(VLOOKUP(B378,'X11'!$B:$AZ,5,FALSE)),IF($X$1=12,(VLOOKUP(B378,'X12'!$B:$AZ,5,FALSE)),IF($X$1=13,(VLOOKUP(B378,'X13'!$B:$AZ,5,FALSE)),"B"))))))))))))))=TRUE," ",(IF($X$1=1,(VLOOKUP(B378,'X1'!$B:$AZ,5,FALSE)),IF($X$1=2,(VLOOKUP(B378,'X2'!$B:$AZ,5,FALSE)),IF($X$1=3,(VLOOKUP(B378,'X3'!$B:$AZ,5,FALSE)),IF($X$1=4,(VLOOKUP(B378,'X4'!$B:$AZ,5,FALSE)),IF($X$1=5,(VLOOKUP(B378,'X5'!$B:$AZ,5,FALSE)),IF($X$1=6,(VLOOKUP(B378,'X6'!$B:$AZ,5,FALSE)),IF($X$1=7,(VLOOKUP(B378,'X7'!$B:$AZ,5,FALSE)),IF($X$1=8,(VLOOKUP(B378,'X8'!$B:$AZ,5,FALSE)),IF($X$1=9,(VLOOKUP(B378,'X9'!$B:$AZ,5,FALSE)),IF($X$1=10,(VLOOKUP(B378,'X10'!$B:$AZ,5,FALSE)),IF($X$1=11,(VLOOKUP(B378,'X11'!$B:$AZ,5,FALSE)),IF($X$1=12,(VLOOKUP(B378,'X12'!$B:$AZ,5,FALSE)),IF($X$1=13,(VLOOKUP(B378,'X13'!$B:$AZ,5,FALSE)),"B")))))))))))))))</f>
        <v xml:space="preserve"> </v>
      </c>
      <c r="L378" s="184" t="str">
        <f ca="1">IF(ISERROR(IF($X$1=1,(VLOOKUP(B378,'X1'!$B:$AZ,9,FALSE)),IF($X$1=2,(VLOOKUP(B378,'X2'!$B:$AZ,9,FALSE)),IF($X$1=3,(VLOOKUP(B378,'X3'!$B:$AZ,9,FALSE)),IF($X$1=4,(VLOOKUP(B378,'X4'!$B:$AZ,9,FALSE)),IF($X$1=5,(VLOOKUP(B378,'X5'!$B:$AZ,9,FALSE)),IF($X$1=6,(VLOOKUP(B378,'X6'!$B:$AZ,9,FALSE)),IF($X$1=7,(VLOOKUP(B378,'X7'!$B:$AZ,9,FALSE)),IF($X$1=8,(VLOOKUP(B378,'X8'!$B:$AZ,9,FALSE)),IF($X$1=9,(VLOOKUP(B378,'X9'!$B:$AZ,9,FALSE)),IF($X$1=10,(VLOOKUP(B378,'X10'!$B:$AZ,9,FALSE)),IF($X$1=11,(VLOOKUP(B378,'X11'!$B:$AZ,9,FALSE)),IF($X$1=12,(VLOOKUP(B378,'X12'!$B:$AZ,9,FALSE)),IF($X$1=13,(VLOOKUP(B378,'X13'!$B:$AZ,9,FALSE)),"B"))))))))))))))=TRUE," ",(IF($X$1=1,(VLOOKUP(B378,'X1'!$B:$AZ,9,FALSE)),IF($X$1=2,(VLOOKUP(B378,'X2'!$B:$AZ,9,FALSE)),IF($X$1=3,(VLOOKUP(B378,'X3'!$B:$AZ,9,FALSE)),IF($X$1=4,(VLOOKUP(B378,'X4'!$B:$AZ,9,FALSE)),IF($X$1=5,(VLOOKUP(B378,'X5'!$B:$AZ,9,FALSE)),IF($X$1=6,(VLOOKUP(B378,'X6'!$B:$AZ,9,FALSE)),IF($X$1=7,(VLOOKUP(B378,'X7'!$B:$AZ,9,FALSE)),IF($X$1=8,(VLOOKUP(B378,'X8'!$B:$AZ,9,FALSE)),IF($X$1=9,(VLOOKUP(B378,'X9'!$B:$AZ,9,FALSE)),IF($X$1=10,(VLOOKUP(B378,'X10'!$B:$AZ,9,FALSE)),IF($X$1=11,(VLOOKUP(B378,'X11'!$B:$AZ,9,FALSE)),IF($X$1=12,(VLOOKUP(B378,'X12'!$B:$AZ,9,FALSE)),IF($X$1=13,(VLOOKUP(B378,'X13'!$B:$AZ,9,FALSE)),"B")))))))))))))))</f>
        <v xml:space="preserve"> </v>
      </c>
      <c r="M378" s="184" t="str">
        <f ca="1">IF(ISERROR(IF($X$1=1,(VLOOKUP(B378,'X1'!$B:$AZ,10,FALSE)),IF($X$1=2,(VLOOKUP(B378,'X2'!$B:$AZ,10,FALSE)),IF($X$1=3,(VLOOKUP(B378,'X3'!$B:$AZ,10,FALSE)),IF($X$1=4,(VLOOKUP(B378,'X4'!$B:$AZ,10,FALSE)),IF($X$1=5,(VLOOKUP(B378,'X5'!$B:$AZ,10,FALSE)),IF($X$1=6,(VLOOKUP(B378,'X6'!$B:$AZ,10,FALSE)),IF($X$1=7,(VLOOKUP(B378,'X7'!$B:$AZ,10,FALSE)),IF($X$1=8,(VLOOKUP(B378,'X8'!$B:$AZ,10,FALSE)),IF($X$1=9,(VLOOKUP(B378,'X9'!$B:$AZ,10,FALSE)),IF($X$1=10,(VLOOKUP(B378,'X10'!$B:$AZ,10,FALSE)),IF($X$1=11,(VLOOKUP(B378,'X11'!$B:$AZ,10,FALSE)),IF($X$1=12,(VLOOKUP(B378,'X12'!$B:$AZ,10,FALSE)),IF($X$1=13,(VLOOKUP(B378,'X13'!$B:$AZ,10,FALSE)),"B"))))))))))))))=TRUE," ",(IF($X$1=1,(VLOOKUP(B378,'X1'!$B:$AZ,10,FALSE)),IF($X$1=2,(VLOOKUP(B378,'X2'!$B:$AZ,10,FALSE)),IF($X$1=3,(VLOOKUP(B378,'X3'!$B:$AZ,10,FALSE)),IF($X$1=4,(VLOOKUP(B378,'X4'!$B:$AZ,10,FALSE)),IF($X$1=5,(VLOOKUP(B378,'X5'!$B:$AZ,10,FALSE)),IF($X$1=6,(VLOOKUP(B378,'X6'!$B:$AZ,10,FALSE)),IF($X$1=7,(VLOOKUP(B378,'X7'!$B:$AZ,10,FALSE)),IF($X$1=8,(VLOOKUP(B378,'X8'!$B:$AZ,10,FALSE)),IF($X$1=9,(VLOOKUP(B378,'X9'!$B:$AZ,10,FALSE)),IF($X$1=10,(VLOOKUP(B378,'X10'!$B:$AZ,10,FALSE)),IF($X$1=11,(VLOOKUP(B378,'X11'!$B:$AZ,10,FALSE)),IF($X$1=12,(VLOOKUP(B378,'X12'!$B:$AZ,10,FALSE)),IF($X$1=13,(VLOOKUP(B378,'X13'!$B:$AZ,10,FALSE)),"B")))))))))))))))</f>
        <v xml:space="preserve"> </v>
      </c>
      <c r="N378" s="185" t="str">
        <f ca="1">IF(ISERROR(IF($X$1=1,(VLOOKUP(B378,'X1'!$B:$AZ,45,FALSE)),IF($X$1=2,(VLOOKUP(B378,'X2'!$B:$AZ,45,FALSE)),IF($X$1=3,(VLOOKUP(B378,'X3'!$B:$AZ,45,FALSE)),IF($X$1=4,(VLOOKUP(B378,'X4'!$B:$AZ,45,FALSE)),IF($X$1=5,(VLOOKUP(B378,'X5'!$B:$AZ,45,FALSE)),IF($X$1=6,(VLOOKUP(B378,'X6'!$B:$AZ,45,FALSE)),IF($X$1=7,(VLOOKUP(B378,'X7'!$B:$AZ,45,FALSE)),IF($X$1=8,(VLOOKUP(B378,'X8'!$B:$AZ,45,FALSE)),IF($X$1=9,(VLOOKUP(B378,'X9'!$B:$AZ,45,FALSE)),IF($X$1=10,(VLOOKUP(B378,'X10'!$B:$AZ,45,FALSE)),IF($X$1=11,(VLOOKUP(B378,'X11'!$B:$AZ,45,FALSE)),IF($X$1=12,(VLOOKUP(B378,'X12'!$B:$AZ,45,FALSE)),IF($X$1=13,(VLOOKUP(B378,'X13'!$B:$AZ,45,FALSE)),"B"))))))))))))))=TRUE," ",(IF($X$1=1,(VLOOKUP(B378,'X1'!$B:$AZ,45,FALSE)),IF($X$1=2,(VLOOKUP(B378,'X2'!$B:$AZ,45,FALSE)),IF($X$1=3,(VLOOKUP(B378,'X3'!$B:$AZ,45,FALSE)),IF($X$1=4,(VLOOKUP(B378,'X4'!$B:$AZ,45,FALSE)),IF($X$1=5,(VLOOKUP(B378,'X5'!$B:$AZ,45,FALSE)),IF($X$1=6,(VLOOKUP(B378,'X6'!$B:$AZ,45,FALSE)),IF($X$1=7,(VLOOKUP(B378,'X7'!$B:$AZ,45,FALSE)),IF($X$1=8,(VLOOKUP(B378,'X8'!$B:$AZ,45,FALSE)),IF($X$1=9,(VLOOKUP(B378,'X9'!$B:$AZ,45,FALSE)),IF($X$1=10,(VLOOKUP(B378,'X10'!$B:$AZ,45,FALSE)),IF($X$1=11,(VLOOKUP(B378,'X11'!$B:$AZ,45,FALSE)),IF($X$1=12,(VLOOKUP(B378,'X12'!$B:$AZ,45,FALSE)),IF($X$1=13,(VLOOKUP(B378,'X13'!$B:$AZ,45,FALSE)),"B")))))))))))))))</f>
        <v xml:space="preserve"> </v>
      </c>
      <c r="O378" s="184" t="str">
        <f ca="1">IF(ISERROR(IF($X$1=1,(VLOOKUP(B378,'X1'!$B:$AZ,11,FALSE)),IF($X$1=2,(VLOOKUP(B378,'X2'!$B:$AZ,11,FALSE)),IF($X$1=3,(VLOOKUP(B378,'X3'!$B:$AZ,11,FALSE)),IF($X$1=4,(VLOOKUP(B378,'X4'!$B:$AZ,11,FALSE)),IF($X$1=5,(VLOOKUP(B378,'X5'!$B:$AZ,11,FALSE)),IF($X$1=6,(VLOOKUP(B378,'X6'!$B:$AZ,11,FALSE)),IF($X$1=7,(VLOOKUP(B378,'X7'!$B:$AZ,11,FALSE)),IF($X$1=8,(VLOOKUP(B378,'X8'!$B:$AZ,11,FALSE)),IF($X$1=9,(VLOOKUP(B378,'X9'!$B:$AZ,11,FALSE)),IF($X$1=10,(VLOOKUP(B378,'X10'!$B:$AZ,11,FALSE)),IF($X$1=11,(VLOOKUP(B378,'X11'!$B:$AZ,11,FALSE)),IF($X$1=12,(VLOOKUP(B378,'X12'!$B:$AZ,11,FALSE)),IF($X$1=13,(VLOOKUP(B378,'X13'!$B:$AZ,11,FALSE)),"B"))))))))))))))=TRUE," ",(IF($X$1=1,(VLOOKUP(B378,'X1'!$B:$AZ,11,FALSE)),IF($X$1=2,(VLOOKUP(B378,'X2'!$B:$AZ,11,FALSE)),IF($X$1=3,(VLOOKUP(B378,'X3'!$B:$AZ,11,FALSE)),IF($X$1=4,(VLOOKUP(B378,'X4'!$B:$AZ,11,FALSE)),IF($X$1=5,(VLOOKUP(B378,'X5'!$B:$AZ,11,FALSE)),IF($X$1=6,(VLOOKUP(B378,'X6'!$B:$AZ,11,FALSE)),IF($X$1=7,(VLOOKUP(B378,'X7'!$B:$AZ,11,FALSE)),IF($X$1=8,(VLOOKUP(B378,'X8'!$B:$AZ,11,FALSE)),IF($X$1=9,(VLOOKUP(B378,'X9'!$B:$AZ,11,FALSE)),IF($X$1=10,(VLOOKUP(B378,'X10'!$B:$AZ,11,FALSE)),IF($X$1=11,(VLOOKUP(B378,'X11'!$B:$AZ,11,FALSE)),IF($X$1=12,(VLOOKUP(B378,'X12'!$B:$AZ,11,FALSE)),IF($X$1=13,(VLOOKUP(B378,'X13'!$B:$AZ,11,FALSE)),"B")))))))))))))))</f>
        <v xml:space="preserve"> </v>
      </c>
      <c r="P378" s="184" t="str">
        <f ca="1">IF(ISERROR(IF($X$1=1,(VLOOKUP(B378,'X1'!$B:$AZ,12,FALSE)),IF($X$1=2,(VLOOKUP(B378,'X2'!$B:$AZ,12,FALSE)),IF($X$1=3,(VLOOKUP(B378,'X3'!$B:$AZ,12,FALSE)),IF($X$1=4,(VLOOKUP(B378,'X4'!$B:$AZ,12,FALSE)),IF($X$1=5,(VLOOKUP(B378,'X5'!$B:$AZ,12,FALSE)),IF($X$1=6,(VLOOKUP(B378,'X6'!$B:$AZ,12,FALSE)),IF($X$1=7,(VLOOKUP(B378,'X7'!$B:$AZ,12,FALSE)),IF($X$1=8,(VLOOKUP(B378,'X8'!$B:$AZ,12,FALSE)),IF($X$1=9,(VLOOKUP(B378,'X9'!$B:$AZ,12,FALSE)),IF($X$1=10,(VLOOKUP(B378,'X10'!$B:$AZ,12,FALSE)),IF($X$1=11,(VLOOKUP(B378,'X11'!$B:$AZ,12,FALSE)),IF($X$1=12,(VLOOKUP(B378,'X12'!$B:$AZ,12,FALSE)),IF($X$1=13,(VLOOKUP(B378,'X13'!$B:$AZ,12,FALSE)),"B"))))))))))))))=TRUE," ",(IF($X$1=1,(VLOOKUP(B378,'X1'!$B:$AZ,12,FALSE)),IF($X$1=2,(VLOOKUP(B378,'X2'!$B:$AZ,12,FALSE)),IF($X$1=3,(VLOOKUP(B378,'X3'!$B:$AZ,12,FALSE)),IF($X$1=4,(VLOOKUP(B378,'X4'!$B:$AZ,12,FALSE)),IF($X$1=5,(VLOOKUP(B378,'X5'!$B:$AZ,12,FALSE)),IF($X$1=6,(VLOOKUP(B378,'X6'!$B:$AZ,12,FALSE)),IF($X$1=7,(VLOOKUP(B378,'X7'!$B:$AZ,12,FALSE)),IF($X$1=8,(VLOOKUP(B378,'X8'!$B:$AZ,12,FALSE)),IF($X$1=9,(VLOOKUP(B378,'X9'!$B:$AZ,12,FALSE)),IF($X$1=10,(VLOOKUP(B378,'X10'!$B:$AZ,12,FALSE)),IF($X$1=11,(VLOOKUP(B378,'X11'!$B:$AZ,12,FALSE)),IF($X$1=12,(VLOOKUP(B378,'X12'!$B:$AZ,12,FALSE)),IF($X$1=13,(VLOOKUP(B378,'X13'!$B:$AZ,12,FALSE)),"B")))))))))))))))</f>
        <v xml:space="preserve"> </v>
      </c>
      <c r="Q378" s="185" t="str">
        <f ca="1">IF(ISERROR(IF($X$1=1,(VLOOKUP(B378,'X1'!$B:$AZ,46,FALSE)),IF($X$1=2,(VLOOKUP(B378,'X2'!$B:$AZ,46,FALSE)),IF($X$1=3,(VLOOKUP(B378,'X3'!$B:$AZ,46,FALSE)),IF($X$1=4,(VLOOKUP(B378,'X4'!$B:$AZ,46,FALSE)),IF($X$1=5,(VLOOKUP(B378,'X5'!$B:$AZ,46,FALSE)),IF($X$1=6,(VLOOKUP(B378,'X6'!$B:$AZ,46,FALSE)),IF($X$1=7,(VLOOKUP(B378,'X7'!$B:$AZ,46,FALSE)),IF($X$1=8,(VLOOKUP(B378,'X8'!$B:$AZ,46,FALSE)),IF($X$1=9,(VLOOKUP(B378,'X9'!$B:$AZ,46,FALSE)),IF($X$1=10,(VLOOKUP(B378,'X10'!$B:$AZ,46,FALSE)),IF($X$1=11,(VLOOKUP(B378,'X11'!$B:$AZ,46,FALSE)),IF($X$1=12,(VLOOKUP(B378,'X12'!$B:$AZ,46,FALSE)),IF($X$1=13,(VLOOKUP(B378,'X13'!$B:$AZ,46,FALSE)),"B"))))))))))))))=TRUE," ",(IF($X$1=1,(VLOOKUP(B378,'X1'!$B:$AZ,46,FALSE)),IF($X$1=2,(VLOOKUP(B378,'X2'!$B:$AZ,46,FALSE)),IF($X$1=3,(VLOOKUP(B378,'X3'!$B:$AZ,46,FALSE)),IF($X$1=4,(VLOOKUP(B378,'X4'!$B:$AZ,46,FALSE)),IF($X$1=5,(VLOOKUP(B378,'X5'!$B:$AZ,46,FALSE)),IF($X$1=6,(VLOOKUP(B378,'X6'!$B:$AZ,46,FALSE)),IF($X$1=7,(VLOOKUP(B378,'X7'!$B:$AZ,46,FALSE)),IF($X$1=8,(VLOOKUP(B378,'X8'!$B:$AZ,46,FALSE)),IF($X$1=9,(VLOOKUP(B378,'X9'!$B:$AZ,46,FALSE)),IF($X$1=10,(VLOOKUP(B378,'X10'!$B:$AZ,46,FALSE)),IF($X$1=11,(VLOOKUP(B378,'X11'!$B:$AZ,46,FALSE)),IF($X$1=12,(VLOOKUP(B378,'X12'!$B:$AZ,46,FALSE)),IF($X$1=13,(VLOOKUP(B378,'X13'!$B:$AZ,46,FALSE)),"B")))))))))))))))</f>
        <v xml:space="preserve"> </v>
      </c>
      <c r="R378" s="185" t="str">
        <f ca="1">IF(ISERROR(IF($X$1=1,(VLOOKUP(B378,'X1'!$B:$AZ,15,FALSE)),IF($X$1=2,(VLOOKUP(B378,'X2'!$B:$AZ,15,FALSE)),IF($X$1=3,(VLOOKUP(B378,'X3'!$B:$AZ,15,FALSE)),IF($X$1=4,(VLOOKUP(B378,'X4'!$B:$AZ,15,FALSE)),IF($X$1=5,(VLOOKUP(B378,'X5'!$B:$AZ,15,FALSE)),IF($X$1=6,(VLOOKUP(B378,'X6'!$B:$AZ,15,FALSE)),IF($X$1=7,(VLOOKUP(B378,'X7'!$B:$AZ,15,FALSE)),IF($X$1=8,(VLOOKUP(B378,'X8'!$B:$AZ,15,FALSE)),IF($X$1=9,(VLOOKUP(B378,'X9'!$B:$AZ,15,FALSE)),IF($X$1=10,(VLOOKUP(B378,'X10'!$B:$AZ,15,FALSE)),IF($X$1=11,(VLOOKUP(B378,'X11'!$B:$AZ,15,FALSE)),IF($X$1=12,(VLOOKUP(B378,'X12'!$B:$AZ,15,FALSE)),IF($X$1=13,(VLOOKUP(B378,'X13'!$B:$AZ,15,FALSE)),"B"))))))))))))))=TRUE," ",(IF($X$1=1,(VLOOKUP(B378,'X1'!$B:$AZ,15,FALSE)),IF($X$1=2,(VLOOKUP(B378,'X2'!$B:$AZ,15,FALSE)),IF($X$1=3,(VLOOKUP(B378,'X3'!$B:$AZ,15,FALSE)),IF($X$1=4,(VLOOKUP(B378,'X4'!$B:$AZ,15,FALSE)),IF($X$1=5,(VLOOKUP(B378,'X5'!$B:$AZ,15,FALSE)),IF($X$1=6,(VLOOKUP(B378,'X6'!$B:$AZ,15,FALSE)),IF($X$1=7,(VLOOKUP(B378,'X7'!$B:$AZ,15,FALSE)),IF($X$1=8,(VLOOKUP(B378,'X8'!$B:$AZ,15,FALSE)),IF($X$1=9,(VLOOKUP(B378,'X9'!$B:$AZ,15,FALSE)),IF($X$1=10,(VLOOKUP(B378,'X10'!$B:$AZ,15,FALSE)),IF($X$1=11,(VLOOKUP(B378,'X11'!$B:$AZ,15,FALSE)),IF($X$1=12,(VLOOKUP(B378,'X12'!$B:$AZ,15,FALSE)),IF($X$1=13,(VLOOKUP(B378,'X13'!$B:$AZ,15,FALSE)),"B")))))))))))))))</f>
        <v xml:space="preserve"> </v>
      </c>
      <c r="S378" s="185" t="str">
        <f ca="1">IF(ISERROR(IF((IF($X$1=1,(VLOOKUP(B378,'X1'!$B:$AZ,14,FALSE)),(IF($X$1=2,(VLOOKUP(B378,'X2'!$B:$AZ,14,FALSE)),(IF($X$1=3,(VLOOKUP(B378,'X3'!$B:$AZ,14,FALSE)),(IF($X$1=4,(VLOOKUP(B378,'X4'!$B:$AZ,14,FALSE)),(IF($X$1=5,(VLOOKUP(B378,'X5'!$B:$AZ,14,FALSE)),(IF($X$1=6,(VLOOKUP(B378,'X6'!$B:$AZ,14,FALSE)),(IF($X$1=7,(VLOOKUP(B378,'X7'!$B:$AZ,14,FALSE)),(IF($X$1=8,(VLOOKUP(B378,'X8'!$B:$AZ,14,FALSE)),(IF($X$1=9,(VLOOKUP(B378,'X9'!$B:$AZ,14,FALSE)),(IF($X$1=10,(VLOOKUP(B378,'X10'!$B:$AZ,14,FALSE)),(IF($X$1=11,(VLOOKUP(B378,'X11'!$B:$AZ,14,FALSE)),(IF($X$1=12,(VLOOKUP(B378,'X12'!$B:$AZ,14,FALSE)),(VLOOKUP(B378,'X13'!$B:$AZ,14,FALSE))))))))))))))))))))))))))=$V$1," ",(IF($X$1=1,(VLOOKUP(B378,'X1'!$B:$AZ,14,FALSE)),(IF($X$1=2,(VLOOKUP(B378,'X2'!$B:$AZ,14,FALSE)),(IF($X$1=3,(VLOOKUP(B378,'X3'!$B:$AZ,14,FALSE)),(IF($X$1=4,(VLOOKUP(B378,'X4'!$B:$AZ,14,FALSE)),(IF($X$1=5,(VLOOKUP(B378,'X5'!$B:$AZ,14,FALSE)),(IF($X$1=6,(VLOOKUP(B378,'X6'!$B:$AZ,14,FALSE)),(IF($X$1=7,(VLOOKUP(B378,'X7'!$B:$AZ,14,FALSE)),(IF($X$1=8,(VLOOKUP(B378,'X8'!$B:$AZ,14,FALSE)),(IF($X$1=9,(VLOOKUP(B378,'X9'!$B:$AZ,14,FALSE)),(IF($X$1=10,(VLOOKUP(B378,'X10'!$B:$AZ,14,FALSE)),(IF($X$1=11,(VLOOKUP(B378,'X11'!$B:$AZ,14,FALSE)),(IF($X$1=12,(VLOOKUP(B378,'X12'!$B:$AZ,14,FALSE)),(VLOOKUP(B378,'X13'!$B:$AZ,14,FALSE))))))))))))))))))))))))))))=TRUE," ",(IF((IF($X$1=1,(VLOOKUP(B378,'X1'!$B:$AZ,14,FALSE)),(IF($X$1=2,(VLOOKUP(B378,'X2'!$B:$AZ,14,FALSE)),(IF($X$1=3,(VLOOKUP(B378,'X3'!$B:$AZ,14,FALSE)),(IF($X$1=4,(VLOOKUP(B378,'X4'!$B:$AZ,14,FALSE)),(IF($X$1=5,(VLOOKUP(B378,'X5'!$B:$AZ,14,FALSE)),(IF($X$1=6,(VLOOKUP(B378,'X6'!$B:$AZ,14,FALSE)),(IF($X$1=7,(VLOOKUP(B378,'X7'!$B:$AZ,14,FALSE)),(IF($X$1=8,(VLOOKUP(B378,'X8'!$B:$AZ,14,FALSE)),(IF($X$1=9,(VLOOKUP(B378,'X9'!$B:$AZ,14,FALSE)),(IF($X$1=10,(VLOOKUP(B378,'X10'!$B:$AZ,14,FALSE)),(IF($X$1=11,(VLOOKUP(B378,'X11'!$B:$AZ,14,FALSE)),(IF($X$1=12,(VLOOKUP(B378,'X12'!$B:$AZ,14,FALSE)),(VLOOKUP(B378,'X13'!$B:$AZ,14,FALSE))))))))))))))))))))))))))=$V$1," ",(IF($X$1=1,(VLOOKUP(B378,'X1'!$B:$AZ,14,FALSE)),(IF($X$1=2,(VLOOKUP(B378,'X2'!$B:$AZ,14,FALSE)),(IF($X$1=3,(VLOOKUP(B378,'X3'!$B:$AZ,14,FALSE)),(IF($X$1=4,(VLOOKUP(B378,'X4'!$B:$AZ,14,FALSE)),(IF($X$1=5,(VLOOKUP(B378,'X5'!$B:$AZ,14,FALSE)),(IF($X$1=6,(VLOOKUP(B378,'X6'!$B:$AZ,14,FALSE)),(IF($X$1=7,(VLOOKUP(B378,'X7'!$B:$AZ,14,FALSE)),(IF($X$1=8,(VLOOKUP(B378,'X8'!$B:$AZ,14,FALSE)),(IF($X$1=9,(VLOOKUP(B378,'X9'!$B:$AZ,14,FALSE)),(IF($X$1=10,(VLOOKUP(B378,'X10'!$B:$AZ,14,FALSE)),(IF($X$1=11,(VLOOKUP(B378,'X11'!$B:$AZ,14,FALSE)),(IF($X$1=12,(VLOOKUP(B378,'X12'!$B:$AZ,14,FALSE)),(VLOOKUP(B378,'X13'!$B:$AZ,14,FALSE)))))))))))))))))))))))))))))</f>
        <v xml:space="preserve"> </v>
      </c>
    </row>
    <row r="379" spans="1:19" ht="14.1" customHeight="1" x14ac:dyDescent="0.2">
      <c r="A379" s="156" t="s">
        <v>1058</v>
      </c>
      <c r="B379" s="122" t="str">
        <f>IF(ISERROR(IF($U$16=1,(VLOOKUP(A379,$AC$89:$AH$125,2,FALSE)),IF((IF($X$1=1,'X1'!B338,(IF($X$1=2,'X2'!B338,(IF($X$1=3,'X3'!B338,(IF($X$1=4,'X4'!B338,(IF($X$1=5,'X5'!B338,(IF($X$1=6,'X6'!B338,(IF($X$1=7,'X7'!B338,(IF($X$1=8,'X8'!B338,(IF($X$1=9,'X9'!B338,(IF($X$1=10,'X10'!B338,(IF($X$1=11,'X11'!B338,(IF($X$1=12,'X12'!B338,'X13'!B338))))))))))))))))))))))))="","",(IF($X$1=1,'X1'!B338,(IF($X$1=2,'X2'!B338,(IF($X$1=3,'X3'!B338,(IF($X$1=4,'X4'!B338,(IF($X$1=5,'X5'!B338,(IF($X$1=6,'X6'!B338,(IF($X$1=7,'X7'!B338,(IF($X$1=8,'X8'!B338,(IF($X$1=9,'X9'!B338,(IF($X$1=10,'X10'!B338,(IF($X$1=11,'X11'!B338,(IF($X$1=12,'X12'!B338,'X13'!B338)))))))))))))))))))))))))))=TRUE," ",(IF($U$16=1,(VLOOKUP(A379,$AC$89:$AH$125,2,FALSE)),IF((IF($X$1=1,'X1'!B338,(IF($X$1=2,'X2'!B338,(IF($X$1=3,'X3'!B338,(IF($X$1=4,'X4'!B338,(IF($X$1=5,'X5'!B338,(IF($X$1=6,'X6'!B338,(IF($X$1=7,'X7'!B338,(IF($X$1=8,'X8'!B338,(IF($X$1=9,'X9'!B338,(IF($X$1=10,'X10'!B338,(IF($X$1=11,'X11'!B338,(IF($X$1=12,'X12'!B338,'X13'!B338))))))))))))))))))))))))="","",(IF($X$1=1,'X1'!B338,(IF($X$1=2,'X2'!B338,(IF($X$1=3,'X3'!B338,(IF($X$1=4,'X4'!B338,(IF($X$1=5,'X5'!B338,(IF($X$1=6,'X6'!B338,(IF($X$1=7,'X7'!B338,(IF($X$1=8,'X8'!B338,(IF($X$1=9,'X9'!B338,(IF($X$1=10,'X10'!B338,(IF($X$1=11,'X11'!B338,(IF($X$1=12,'X12'!B338,'X13'!B338))))))))))))))))))))))))))))</f>
        <v/>
      </c>
      <c r="C379" s="181" t="str">
        <f ca="1">IF(ISERROR(IF($X$1=1,(VLOOKUP(B379,'X1'!$B:$AZ,47,FALSE)),IF($X$1=2,(VLOOKUP(B379,'X2'!$B:$AZ,47,FALSE)),IF($X$1=3,(VLOOKUP(B379,'X3'!$B:$AZ,47,FALSE)),IF($X$1=4,(VLOOKUP(B379,'X4'!$B:$AZ,47,FALSE)),IF($X$1=5,(VLOOKUP(B379,'X5'!$B:$AZ,47,FALSE)),IF($X$1=6,(VLOOKUP(B379,'X6'!$B:$AZ,47,FALSE)),IF($X$1=7,(VLOOKUP(B379,'X7'!$B:$AZ,47,FALSE)),IF($X$1=8,(VLOOKUP(B379,'X8'!$B:$AZ,47,FALSE)),IF($X$1=9,(VLOOKUP(B379,'X9'!$B:$AZ,47,FALSE)),IF($X$1=10,(VLOOKUP(B379,'X10'!$B:$AZ,47,FALSE)),IF($X$1=11,(VLOOKUP(B379,'X11'!$B:$AZ,47,FALSE)),IF($X$1=12,(VLOOKUP(B379,'X12'!$B:$AZ,47,FALSE)),IF($X$1=13,(VLOOKUP(B379,'X13'!$B:$AZ,47,FALSE)),"B"))))))))))))))=TRUE," ",(IF($X$1=1,(VLOOKUP(B379,'X1'!$B:$AZ,47,FALSE)),IF($X$1=2,(VLOOKUP(B379,'X2'!$B:$AZ,47,FALSE)),IF($X$1=3,(VLOOKUP(B379,'X3'!$B:$AZ,47,FALSE)),IF($X$1=4,(VLOOKUP(B379,'X4'!$B:$AZ,47,FALSE)),IF($X$1=5,(VLOOKUP(B379,'X5'!$B:$AZ,47,FALSE)),IF($X$1=6,(VLOOKUP(B379,'X6'!$B:$AZ,47,FALSE)),IF($X$1=7,(VLOOKUP(B379,'X7'!$B:$AZ,47,FALSE)),IF($X$1=8,(VLOOKUP(B379,'X8'!$B:$AZ,47,FALSE)),IF($X$1=9,(VLOOKUP(B379,'X9'!$B:$AZ,47,FALSE)),IF($X$1=10,(VLOOKUP(B379,'X10'!$B:$AZ,47,FALSE)),IF($X$1=11,(VLOOKUP(B379,'X11'!$B:$AZ,47,FALSE)),IF($X$1=12,(VLOOKUP(B379,'X12'!$B:$AZ,47,FALSE)),IF($X$1=13,(VLOOKUP(B379,'X13'!$B:$AZ,47,FALSE)),"B")))))))))))))))</f>
        <v xml:space="preserve"> </v>
      </c>
      <c r="D379" s="181" t="str">
        <f ca="1">IF(ISERROR(IF($X$1=1,(VLOOKUP(B379,'X1'!$B:$AP,41,FALSE)),IF($X$1=2,(VLOOKUP(B379,'X2'!$B:$AP,41,FALSE)),IF($X$1=3,(VLOOKUP(B379,'X3'!$B:$AP,41,FALSE)),IF($X$1=4,(VLOOKUP(B379,'X4'!$B:$AP,41,FALSE)),IF($X$1=5,(VLOOKUP(B379,'X5'!$B:$AP,41,FALSE)),IF($X$1=6,(VLOOKUP(B379,'X6'!$B:$AP,41,FALSE)),IF($X$1=7,(VLOOKUP(B379,'X7'!$B:$AP,41,FALSE)),IF($X$1=8,(VLOOKUP(B379,'X8'!$B:$AP,41,FALSE)),IF($X$1=9,(VLOOKUP(B379,'X9'!$B:$AP,41,FALSE)),IF($X$1=10,(VLOOKUP(B379,'X10'!$B:$AP,41,FALSE)),IF($X$1=11,(VLOOKUP(B379,'X11'!$B:$AP,41,FALSE)),IF($X$1=12,(VLOOKUP(B379,'X12'!$B:$AP,41,FALSE)),IF($X$1=13,(VLOOKUP(B379,'X13'!$B:$AP,41,FALSE)),"B"))))))))))))))=TRUE," ",(IF($X$1=1,(VLOOKUP(B379,'X1'!$B:$AP,41,FALSE)),IF($X$1=2,(VLOOKUP(B379,'X2'!$B:$AP,41,FALSE)),IF($X$1=3,(VLOOKUP(B379,'X3'!$B:$AP,41,FALSE)),IF($X$1=4,(VLOOKUP(B379,'X4'!$B:$AP,41,FALSE)),IF($X$1=5,(VLOOKUP(B379,'X5'!$B:$AP,41,FALSE)),IF($X$1=6,(VLOOKUP(B379,'X6'!$B:$AP,41,FALSE)),IF($X$1=7,(VLOOKUP(B379,'X7'!$B:$AP,41,FALSE)),IF($X$1=8,(VLOOKUP(B379,'X8'!$B:$AP,41,FALSE)),IF($X$1=9,(VLOOKUP(B379,'X9'!$B:$AP,41,FALSE)),IF($X$1=10,(VLOOKUP(B379,'X10'!$B:$AP,41,FALSE)),IF($X$1=11,(VLOOKUP(B379,'X11'!$B:$AP,41,FALSE)),IF($X$1=12,(VLOOKUP(B379,'X12'!$B:$AP,41,FALSE)),IF($X$1=13,(VLOOKUP(B379,'X13'!$B:$AP,41,FALSE)),"B")))))))))))))))</f>
        <v xml:space="preserve"> </v>
      </c>
      <c r="E379" s="182" t="str">
        <f ca="1">IF(ISERROR(IF($X$1=1,(VLOOKUP(B379,'X1'!$B:$AP,7,FALSE)),IF($X$1=2,(VLOOKUP(B379,'X2'!$B:$AP,7,FALSE)),IF($X$1=3,(VLOOKUP(B379,'X3'!$B:$AP,7,FALSE)),IF($X$1=4,(VLOOKUP(B379,'X4'!$B:$AP,7,FALSE)),IF($X$1=5,(VLOOKUP(B379,'X5'!$B:$AP,7,FALSE)),IF($X$1=6,(VLOOKUP(B379,'X6'!$B:$AP,7,FALSE)),IF($X$1=7,(VLOOKUP(B379,'X7'!$B:$AP,7,FALSE)),IF($X$1=8,(VLOOKUP(B379,'X8'!$B:$AP,7,FALSE)),IF($X$1=9,(VLOOKUP(B379,'X9'!$B:$AP,7,FALSE)),IF($X$1=10,(VLOOKUP(B379,'X10'!$B:$AP,7,FALSE)),IF($X$1=11,(VLOOKUP(B379,'X11'!$B:$AP,7,FALSE)),IF($X$1=12,(VLOOKUP(B379,'X12'!$B:$AP,7,FALSE)),IF($X$1=13,(VLOOKUP(B379,'X13'!$B:$AP,7,FALSE)),"B"))))))))))))))=TRUE," ",(IF($X$1=1,(VLOOKUP(B379,'X1'!$B:$AP,7,FALSE)),IF($X$1=2,(VLOOKUP(B379,'X2'!$B:$AP,7,FALSE)),IF($X$1=3,(VLOOKUP(B379,'X3'!$B:$AP,7,FALSE)),IF($X$1=4,(VLOOKUP(B379,'X4'!$B:$AP,7,FALSE)),IF($X$1=5,(VLOOKUP(B379,'X5'!$B:$AP,7,FALSE)),IF($X$1=6,(VLOOKUP(B379,'X6'!$B:$AP,7,FALSE)),IF($X$1=7,(VLOOKUP(B379,'X7'!$B:$AP,7,FALSE)),IF($X$1=8,(VLOOKUP(B379,'X8'!$B:$AP,7,FALSE)),IF($X$1=9,(VLOOKUP(B379,'X9'!$B:$AP,7,FALSE)),IF($X$1=10,(VLOOKUP(B379,'X10'!$B:$AP,7,FALSE)),IF($X$1=11,(VLOOKUP(B379,'X11'!$B:$AP,7,FALSE)),IF($X$1=12,(VLOOKUP(B379,'X12'!$B:$AP,7,FALSE)),IF($X$1=13,(VLOOKUP(B379,'X13'!$B:$AP,7,FALSE)),"B")))))))))))))))</f>
        <v xml:space="preserve"> </v>
      </c>
      <c r="F379" s="182" t="str">
        <f ca="1">IF(ISERROR(IF((IF($X$1=1,(VLOOKUP(B379,'X1'!$B:$AO,6,FALSE)),(IF($X$1=2,(VLOOKUP(B379,'X2'!$B:$AO,6,FALSE)),(IF($X$1=3,(VLOOKUP(B379,'X3'!$B:$AO,6,FALSE)),(IF($X$1=4,(VLOOKUP(B379,'X4'!$B:$AO,6,FALSE)),(IF($X$1=5,(VLOOKUP(B379,'X5'!$B:$AO,6,FALSE)),(IF($X$1=6,(VLOOKUP(B379,'X6'!$B:$AO,6,FALSE)),(IF($X$1=7,(VLOOKUP(B379,'X7'!$B:$AO,6,FALSE)),(IF($X$1=8,(VLOOKUP(B379,'X8'!$B:$AO,6,FALSE)),(IF($X$1=9,(VLOOKUP(B379,'X9'!$B:$AO,6,FALSE)),(IF($X$1=10,(VLOOKUP(B379,'X10'!$B:$AO,6,FALSE)),(IF($X$1=11,(VLOOKUP(B379,'X11'!$B:$AO,6,FALSE)),(IF($X$1=12,(VLOOKUP(B379,'X12'!$B:$AO,6,FALSE)),(VLOOKUP(B379,'X13'!$B:$AO,6,FALSE))))))))))))))))))))))))))=$V$1," ",(IF($X$1=1,(VLOOKUP(B379,'X1'!$B:$AO,6,FALSE)),(IF($X$1=2,(VLOOKUP(B379,'X2'!$B:$AO,6,FALSE)),(IF($X$1=3,(VLOOKUP(B379,'X3'!$B:$AO,6,FALSE)),(IF($X$1=4,(VLOOKUP(B379,'X4'!$B:$AO,6,FALSE)),(IF($X$1=5,(VLOOKUP(B379,'X5'!$B:$AO,6,FALSE)),(IF($X$1=6,(VLOOKUP(B379,'X6'!$B:$AO,6,FALSE)),(IF($X$1=7,(VLOOKUP(B379,'X7'!$B:$AO,6,FALSE)),(IF($X$1=8,(VLOOKUP(B379,'X8'!$B:$AO,6,FALSE)),(IF($X$1=9,(VLOOKUP(B379,'X9'!$B:$AO,6,FALSE)),(IF($X$1=10,(VLOOKUP(B379,'X10'!$B:$AO,6,FALSE)),(IF($X$1=11,(VLOOKUP(B379,'X11'!$B:$AO,6,FALSE)),(IF($X$1=12,(VLOOKUP(B379,'X12'!$B:$AO,6,FALSE)),(VLOOKUP(B379,'X13'!$B:$AO,6,FALSE))))))))))))))))))))))))))))=TRUE," ",(IF((IF($X$1=1,(VLOOKUP(B379,'X1'!$B:$AO,6,FALSE)),(IF($X$1=2,(VLOOKUP(B379,'X2'!$B:$AO,6,FALSE)),(IF($X$1=3,(VLOOKUP(B379,'X3'!$B:$AO,6,FALSE)),(IF($X$1=4,(VLOOKUP(B379,'X4'!$B:$AO,6,FALSE)),(IF($X$1=5,(VLOOKUP(B379,'X5'!$B:$AO,6,FALSE)),(IF($X$1=6,(VLOOKUP(B379,'X6'!$B:$AO,6,FALSE)),(IF($X$1=7,(VLOOKUP(B379,'X7'!$B:$AO,6,FALSE)),(IF($X$1=8,(VLOOKUP(B379,'X8'!$B:$AO,6,FALSE)),(IF($X$1=9,(VLOOKUP(B379,'X9'!$B:$AO,6,FALSE)),(IF($X$1=10,(VLOOKUP(B379,'X10'!$B:$AO,6,FALSE)),(IF($X$1=11,(VLOOKUP(B379,'X11'!$B:$AO,6,FALSE)),(IF($X$1=12,(VLOOKUP(B379,'X12'!$B:$AO,6,FALSE)),(VLOOKUP(B379,'X13'!$B:$AO,6,FALSE))))))))))))))))))))))))))=$V$1," ",(IF($X$1=1,(VLOOKUP(B379,'X1'!$B:$AO,6,FALSE)),(IF($X$1=2,(VLOOKUP(B379,'X2'!$B:$AO,6,FALSE)),(IF($X$1=3,(VLOOKUP(B379,'X3'!$B:$AO,6,FALSE)),(IF($X$1=4,(VLOOKUP(B379,'X4'!$B:$AO,6,FALSE)),(IF($X$1=5,(VLOOKUP(B379,'X5'!$B:$AO,6,FALSE)),(IF($X$1=6,(VLOOKUP(B379,'X6'!$B:$AO,6,FALSE)),(IF($X$1=7,(VLOOKUP(B379,'X7'!$B:$AO,6,FALSE)),(IF($X$1=8,(VLOOKUP(B379,'X8'!$B:$AO,6,FALSE)),(IF($X$1=9,(VLOOKUP(B379,'X9'!$B:$AO,6,FALSE)),(IF($X$1=10,(VLOOKUP(B379,'X10'!$B:$AO,6,FALSE)),(IF($X$1=11,(VLOOKUP(B379,'X11'!$B:$AO,6,FALSE)),(IF($X$1=12,(VLOOKUP(B379,'X12'!$B:$AO,6,FALSE)),(VLOOKUP(B379,'X13'!$B:$AO,6,FALSE)))))))))))))))))))))))))))))</f>
        <v xml:space="preserve"> </v>
      </c>
      <c r="G379" s="182" t="str">
        <f ca="1">IF(ISERROR(IF($X$1=1,(VLOOKUP(B379,'X1'!$B:$AZ,44,FALSE)),IF($X$1=2,(VLOOKUP(B379,'X2'!$B:$AZ,44,FALSE)),IF($X$1=3,(VLOOKUP(B379,'X3'!$B:$AZ,44,FALSE)),IF($X$1=4,(VLOOKUP(B379,'X4'!$B:$AZ,44,FALSE)),IF($X$1=5,(VLOOKUP(B379,'X5'!$B:$AZ,44,FALSE)),IF($X$1=6,(VLOOKUP(B379,'X6'!$B:$AZ,44,FALSE)),IF($X$1=7,(VLOOKUP(B379,'X7'!$B:$AZ,44,FALSE)),IF($X$1=8,(VLOOKUP(B379,'X8'!$B:$AZ,44,FALSE)),IF($X$1=9,(VLOOKUP(B379,'X9'!$B:$AZ,44,FALSE)),IF($X$1=10,(VLOOKUP(B379,'X10'!$B:$AZ,44,FALSE)),IF($X$1=11,(VLOOKUP(B379,'X11'!$B:$AZ,44,FALSE)),IF($X$1=12,(VLOOKUP(B379,'X12'!$B:$AZ,44,FALSE)),IF($X$1=13,(VLOOKUP(B379,'X13'!$B:$AZ,44,FALSE)),"B"))))))))))))))=TRUE," ",(IF($X$1=1,(VLOOKUP(B379,'X1'!$B:$AZ,44,FALSE)),IF($X$1=2,(VLOOKUP(B379,'X2'!$B:$AZ,44,FALSE)),IF($X$1=3,(VLOOKUP(B379,'X3'!$B:$AZ,44,FALSE)),IF($X$1=4,(VLOOKUP(B379,'X4'!$B:$AZ,44,FALSE)),IF($X$1=5,(VLOOKUP(B379,'X5'!$B:$AZ,44,FALSE)),IF($X$1=6,(VLOOKUP(B379,'X6'!$B:$AZ,44,FALSE)),IF($X$1=7,(VLOOKUP(B379,'X7'!$B:$AZ,44,FALSE)),IF($X$1=8,(VLOOKUP(B379,'X8'!$B:$AZ,44,FALSE)),IF($X$1=9,(VLOOKUP(B379,'X9'!$B:$AZ,44,FALSE)),IF($X$1=10,(VLOOKUP(B379,'X10'!$B:$AZ,44,FALSE)),IF($X$1=11,(VLOOKUP(B379,'X11'!$B:$AZ,44,FALSE)),IF($X$1=12,(VLOOKUP(B379,'X12'!$B:$AZ,44,FALSE)),IF($X$1=13,(VLOOKUP(B379,'X13'!$B:$AZ,44,FALSE)),"B")))))))))))))))</f>
        <v xml:space="preserve"> </v>
      </c>
      <c r="H379" s="182" t="str">
        <f ca="1">IF(ISERROR(IF($X$1=1,(VLOOKUP(B379,'X1'!$B:$AZ,8,FALSE)),IF($X$1=2,(VLOOKUP(B379,'X2'!$B:$AZ,8,FALSE)),IF($X$1=3,(VLOOKUP(B379,'X3'!$B:$AZ,8,FALSE)),IF($X$1=4,(VLOOKUP(B379,'X4'!$B:$AZ,8,FALSE)),IF($X$1=5,(VLOOKUP(B379,'X5'!$B:$AZ,8,FALSE)),IF($X$1=6,(VLOOKUP(B379,'X6'!$B:$AZ,8,FALSE)),IF($X$1=7,(VLOOKUP(B379,'X7'!$B:$AZ,8,FALSE)),IF($X$1=8,(VLOOKUP(B379,'X8'!$B:$AZ,8,FALSE)),IF($X$1=9,(VLOOKUP(B379,'X9'!$B:$AZ,8,FALSE)),IF($X$1=10,(VLOOKUP(B379,'X10'!$B:$AZ,8,FALSE)),IF($X$1=11,(VLOOKUP(B379,'X11'!$B:$AZ,8,FALSE)),IF($X$1=12,(VLOOKUP(B379,'X12'!$B:$AZ,8,FALSE)),IF($X$1=13,(VLOOKUP(B379,'X13'!$B:$AZ,8,FALSE)),"B"))))))))))))))=TRUE," ",(IF($X$1=1,(VLOOKUP(B379,'X1'!$B:$AZ,8,FALSE)),IF($X$1=2,(VLOOKUP(B379,'X2'!$B:$AZ,8,FALSE)),IF($X$1=3,(VLOOKUP(B379,'X3'!$B:$AZ,8,FALSE)),IF($X$1=4,(VLOOKUP(B379,'X4'!$B:$AZ,8,FALSE)),IF($X$1=5,(VLOOKUP(B379,'X5'!$B:$AZ,8,FALSE)),IF($X$1=6,(VLOOKUP(B379,'X6'!$B:$AZ,8,FALSE)),IF($X$1=7,(VLOOKUP(B379,'X7'!$B:$AZ,8,FALSE)),IF($X$1=8,(VLOOKUP(B379,'X8'!$B:$AZ,8,FALSE)),IF($X$1=9,(VLOOKUP(B379,'X9'!$B:$AZ,8,FALSE)),IF($X$1=10,(VLOOKUP(B379,'X10'!$B:$AZ,8,FALSE)),IF($X$1=11,(VLOOKUP(B379,'X11'!$B:$AZ,8,FALSE)),IF($X$1=12,(VLOOKUP(B379,'X12'!$B:$AZ,8,FALSE)),IF($X$1=13,(VLOOKUP(B379,'X13'!$B:$AZ,8,FALSE)),"B")))))))))))))))</f>
        <v xml:space="preserve"> </v>
      </c>
      <c r="I379" s="183" t="str">
        <f ca="1">IF(ISERROR(IF($X$1=1,(VLOOKUP(B379,'X1'!$B:$AZ,2,FALSE)),IF($X$1=2,(VLOOKUP(B379,'X2'!$B:$AZ,2,FALSE)),IF($X$1=3,(VLOOKUP(B379,'X3'!$B:$AZ,2,FALSE)),IF($X$1=4,(VLOOKUP(B379,'X4'!$B:$AZ,2,FALSE)),IF($X$1=5,(VLOOKUP(B379,'X5'!$B:$AZ,2,FALSE)),IF($X$1=6,(VLOOKUP(B379,'X6'!$B:$AZ,2,FALSE)),IF($X$1=7,(VLOOKUP(B379,'X7'!$B:$AZ,2,FALSE)),IF($X$1=8,(VLOOKUP(B379,'X8'!$B:$AZ,2,FALSE)),IF($X$1=9,(VLOOKUP(B379,'X9'!$B:$AZ,2,FALSE)),IF($X$1=10,(VLOOKUP(B379,'X10'!$B:$AZ,2,FALSE)),IF($X$1=11,(VLOOKUP(B379,'X11'!$B:$AZ,2,FALSE)),IF($X$1=12,(VLOOKUP(B379,'X12'!$B:$AZ,2,FALSE)),IF($X$1=13,(VLOOKUP(B379,'X13'!$B:$AZ,2,FALSE)),"B"))))))))))))))=TRUE," ",(IF($X$1=1,(VLOOKUP(B379,'X1'!$B:$AZ,2,FALSE)),IF($X$1=2,(VLOOKUP(B379,'X2'!$B:$AZ,2,FALSE)),IF($X$1=3,(VLOOKUP(B379,'X3'!$B:$AZ,2,FALSE)),IF($X$1=4,(VLOOKUP(B379,'X4'!$B:$AZ,2,FALSE)),IF($X$1=5,(VLOOKUP(B379,'X5'!$B:$AZ,2,FALSE)),IF($X$1=6,(VLOOKUP(B379,'X6'!$B:$AZ,2,FALSE)),IF($X$1=7,(VLOOKUP(B379,'X7'!$B:$AZ,2,FALSE)),IF($X$1=8,(VLOOKUP(B379,'X8'!$B:$AZ,2,FALSE)),IF($X$1=9,(VLOOKUP(B379,'X9'!$B:$AZ,2,FALSE)),IF($X$1=10,(VLOOKUP(B379,'X10'!$B:$AZ,2,FALSE)),IF($X$1=11,(VLOOKUP(B379,'X11'!$B:$AZ,2,FALSE)),IF($X$1=12,(VLOOKUP(B379,'X12'!$B:$AZ,2,FALSE)),IF($X$1=13,(VLOOKUP(B379,'X13'!$B:$AZ,2,FALSE)),"B")))))))))))))))</f>
        <v xml:space="preserve"> </v>
      </c>
      <c r="J379" s="183" t="str">
        <f ca="1">IF(ISERROR(IF($X$1=1,(VLOOKUP(B379,'X1'!$B:$AZ,3,FALSE)),IF($X$1=2,(VLOOKUP(B379,'X2'!$B:$AZ,3,FALSE)),IF($X$1=3,(VLOOKUP(B379,'X3'!$B:$AZ,3,FALSE)),IF($X$1=4,(VLOOKUP(B379,'X4'!$B:$AZ,3,FALSE)),IF($X$1=5,(VLOOKUP(B379,'X5'!$B:$AZ,3,FALSE)),IF($X$1=6,(VLOOKUP(B379,'X6'!$B:$AZ,3,FALSE)),IF($X$1=7,(VLOOKUP(B379,'X7'!$B:$AZ,3,FALSE)),IF($X$1=8,(VLOOKUP(B379,'X8'!$B:$AZ,3,FALSE)),IF($X$1=9,(VLOOKUP(B379,'X9'!$B:$AZ,3,FALSE)),IF($X$1=10,(VLOOKUP(B379,'X10'!$B:$AZ,3,FALSE)),IF($X$1=11,(VLOOKUP(B379,'X11'!$B:$AZ,3,FALSE)),IF($X$1=12,(VLOOKUP(B379,'X12'!$B:$AZ,3,FALSE)),IF($X$1=13,(VLOOKUP(B379,'X13'!$B:$AZ,3,FALSE)),"B"))))))))))))))=TRUE," ",(IF($X$1=1,(VLOOKUP(B379,'X1'!$B:$AZ,3,FALSE)),IF($X$1=2,(VLOOKUP(B379,'X2'!$B:$AZ,3,FALSE)),IF($X$1=3,(VLOOKUP(B379,'X3'!$B:$AZ,3,FALSE)),IF($X$1=4,(VLOOKUP(B379,'X4'!$B:$AZ,3,FALSE)),IF($X$1=5,(VLOOKUP(B379,'X5'!$B:$AZ,3,FALSE)),IF($X$1=6,(VLOOKUP(B379,'X6'!$B:$AZ,3,FALSE)),IF($X$1=7,(VLOOKUP(B379,'X7'!$B:$AZ,3,FALSE)),IF($X$1=8,(VLOOKUP(B379,'X8'!$B:$AZ,3,FALSE)),IF($X$1=9,(VLOOKUP(B379,'X9'!$B:$AZ,3,FALSE)),IF($X$1=10,(VLOOKUP(B379,'X10'!$B:$AZ,3,FALSE)),IF($X$1=11,(VLOOKUP(B379,'X11'!$B:$AZ,3,FALSE)),IF($X$1=12,(VLOOKUP(B379,'X12'!$B:$AZ,3,FALSE)),IF($X$1=13,(VLOOKUP(B379,'X13'!$B:$AZ,3,FALSE)),"B")))))))))))))))</f>
        <v xml:space="preserve"> </v>
      </c>
      <c r="K379" s="183" t="str">
        <f ca="1">IF(ISERROR(IF($X$1=1,(VLOOKUP(B379,'X1'!$B:$AZ,5,FALSE)),IF($X$1=2,(VLOOKUP(B379,'X2'!$B:$AZ,5,FALSE)),IF($X$1=3,(VLOOKUP(B379,'X3'!$B:$AZ,5,FALSE)),IF($X$1=4,(VLOOKUP(B379,'X4'!$B:$AZ,5,FALSE)),IF($X$1=5,(VLOOKUP(B379,'X5'!$B:$AZ,5,FALSE)),IF($X$1=6,(VLOOKUP(B379,'X6'!$B:$AZ,5,FALSE)),IF($X$1=7,(VLOOKUP(B379,'X7'!$B:$AZ,5,FALSE)),IF($X$1=8,(VLOOKUP(B379,'X8'!$B:$AZ,5,FALSE)),IF($X$1=9,(VLOOKUP(B379,'X9'!$B:$AZ,5,FALSE)),IF($X$1=10,(VLOOKUP(B379,'X10'!$B:$AZ,5,FALSE)),IF($X$1=11,(VLOOKUP(B379,'X11'!$B:$AZ,5,FALSE)),IF($X$1=12,(VLOOKUP(B379,'X12'!$B:$AZ,5,FALSE)),IF($X$1=13,(VLOOKUP(B379,'X13'!$B:$AZ,5,FALSE)),"B"))))))))))))))=TRUE," ",(IF($X$1=1,(VLOOKUP(B379,'X1'!$B:$AZ,5,FALSE)),IF($X$1=2,(VLOOKUP(B379,'X2'!$B:$AZ,5,FALSE)),IF($X$1=3,(VLOOKUP(B379,'X3'!$B:$AZ,5,FALSE)),IF($X$1=4,(VLOOKUP(B379,'X4'!$B:$AZ,5,FALSE)),IF($X$1=5,(VLOOKUP(B379,'X5'!$B:$AZ,5,FALSE)),IF($X$1=6,(VLOOKUP(B379,'X6'!$B:$AZ,5,FALSE)),IF($X$1=7,(VLOOKUP(B379,'X7'!$B:$AZ,5,FALSE)),IF($X$1=8,(VLOOKUP(B379,'X8'!$B:$AZ,5,FALSE)),IF($X$1=9,(VLOOKUP(B379,'X9'!$B:$AZ,5,FALSE)),IF($X$1=10,(VLOOKUP(B379,'X10'!$B:$AZ,5,FALSE)),IF($X$1=11,(VLOOKUP(B379,'X11'!$B:$AZ,5,FALSE)),IF($X$1=12,(VLOOKUP(B379,'X12'!$B:$AZ,5,FALSE)),IF($X$1=13,(VLOOKUP(B379,'X13'!$B:$AZ,5,FALSE)),"B")))))))))))))))</f>
        <v xml:space="preserve"> </v>
      </c>
      <c r="L379" s="184" t="str">
        <f ca="1">IF(ISERROR(IF($X$1=1,(VLOOKUP(B379,'X1'!$B:$AZ,9,FALSE)),IF($X$1=2,(VLOOKUP(B379,'X2'!$B:$AZ,9,FALSE)),IF($X$1=3,(VLOOKUP(B379,'X3'!$B:$AZ,9,FALSE)),IF($X$1=4,(VLOOKUP(B379,'X4'!$B:$AZ,9,FALSE)),IF($X$1=5,(VLOOKUP(B379,'X5'!$B:$AZ,9,FALSE)),IF($X$1=6,(VLOOKUP(B379,'X6'!$B:$AZ,9,FALSE)),IF($X$1=7,(VLOOKUP(B379,'X7'!$B:$AZ,9,FALSE)),IF($X$1=8,(VLOOKUP(B379,'X8'!$B:$AZ,9,FALSE)),IF($X$1=9,(VLOOKUP(B379,'X9'!$B:$AZ,9,FALSE)),IF($X$1=10,(VLOOKUP(B379,'X10'!$B:$AZ,9,FALSE)),IF($X$1=11,(VLOOKUP(B379,'X11'!$B:$AZ,9,FALSE)),IF($X$1=12,(VLOOKUP(B379,'X12'!$B:$AZ,9,FALSE)),IF($X$1=13,(VLOOKUP(B379,'X13'!$B:$AZ,9,FALSE)),"B"))))))))))))))=TRUE," ",(IF($X$1=1,(VLOOKUP(B379,'X1'!$B:$AZ,9,FALSE)),IF($X$1=2,(VLOOKUP(B379,'X2'!$B:$AZ,9,FALSE)),IF($X$1=3,(VLOOKUP(B379,'X3'!$B:$AZ,9,FALSE)),IF($X$1=4,(VLOOKUP(B379,'X4'!$B:$AZ,9,FALSE)),IF($X$1=5,(VLOOKUP(B379,'X5'!$B:$AZ,9,FALSE)),IF($X$1=6,(VLOOKUP(B379,'X6'!$B:$AZ,9,FALSE)),IF($X$1=7,(VLOOKUP(B379,'X7'!$B:$AZ,9,FALSE)),IF($X$1=8,(VLOOKUP(B379,'X8'!$B:$AZ,9,FALSE)),IF($X$1=9,(VLOOKUP(B379,'X9'!$B:$AZ,9,FALSE)),IF($X$1=10,(VLOOKUP(B379,'X10'!$B:$AZ,9,FALSE)),IF($X$1=11,(VLOOKUP(B379,'X11'!$B:$AZ,9,FALSE)),IF($X$1=12,(VLOOKUP(B379,'X12'!$B:$AZ,9,FALSE)),IF($X$1=13,(VLOOKUP(B379,'X13'!$B:$AZ,9,FALSE)),"B")))))))))))))))</f>
        <v xml:space="preserve"> </v>
      </c>
      <c r="M379" s="184" t="str">
        <f ca="1">IF(ISERROR(IF($X$1=1,(VLOOKUP(B379,'X1'!$B:$AZ,10,FALSE)),IF($X$1=2,(VLOOKUP(B379,'X2'!$B:$AZ,10,FALSE)),IF($X$1=3,(VLOOKUP(B379,'X3'!$B:$AZ,10,FALSE)),IF($X$1=4,(VLOOKUP(B379,'X4'!$B:$AZ,10,FALSE)),IF($X$1=5,(VLOOKUP(B379,'X5'!$B:$AZ,10,FALSE)),IF($X$1=6,(VLOOKUP(B379,'X6'!$B:$AZ,10,FALSE)),IF($X$1=7,(VLOOKUP(B379,'X7'!$B:$AZ,10,FALSE)),IF($X$1=8,(VLOOKUP(B379,'X8'!$B:$AZ,10,FALSE)),IF($X$1=9,(VLOOKUP(B379,'X9'!$B:$AZ,10,FALSE)),IF($X$1=10,(VLOOKUP(B379,'X10'!$B:$AZ,10,FALSE)),IF($X$1=11,(VLOOKUP(B379,'X11'!$B:$AZ,10,FALSE)),IF($X$1=12,(VLOOKUP(B379,'X12'!$B:$AZ,10,FALSE)),IF($X$1=13,(VLOOKUP(B379,'X13'!$B:$AZ,10,FALSE)),"B"))))))))))))))=TRUE," ",(IF($X$1=1,(VLOOKUP(B379,'X1'!$B:$AZ,10,FALSE)),IF($X$1=2,(VLOOKUP(B379,'X2'!$B:$AZ,10,FALSE)),IF($X$1=3,(VLOOKUP(B379,'X3'!$B:$AZ,10,FALSE)),IF($X$1=4,(VLOOKUP(B379,'X4'!$B:$AZ,10,FALSE)),IF($X$1=5,(VLOOKUP(B379,'X5'!$B:$AZ,10,FALSE)),IF($X$1=6,(VLOOKUP(B379,'X6'!$B:$AZ,10,FALSE)),IF($X$1=7,(VLOOKUP(B379,'X7'!$B:$AZ,10,FALSE)),IF($X$1=8,(VLOOKUP(B379,'X8'!$B:$AZ,10,FALSE)),IF($X$1=9,(VLOOKUP(B379,'X9'!$B:$AZ,10,FALSE)),IF($X$1=10,(VLOOKUP(B379,'X10'!$B:$AZ,10,FALSE)),IF($X$1=11,(VLOOKUP(B379,'X11'!$B:$AZ,10,FALSE)),IF($X$1=12,(VLOOKUP(B379,'X12'!$B:$AZ,10,FALSE)),IF($X$1=13,(VLOOKUP(B379,'X13'!$B:$AZ,10,FALSE)),"B")))))))))))))))</f>
        <v xml:space="preserve"> </v>
      </c>
      <c r="N379" s="185" t="str">
        <f ca="1">IF(ISERROR(IF($X$1=1,(VLOOKUP(B379,'X1'!$B:$AZ,45,FALSE)),IF($X$1=2,(VLOOKUP(B379,'X2'!$B:$AZ,45,FALSE)),IF($X$1=3,(VLOOKUP(B379,'X3'!$B:$AZ,45,FALSE)),IF($X$1=4,(VLOOKUP(B379,'X4'!$B:$AZ,45,FALSE)),IF($X$1=5,(VLOOKUP(B379,'X5'!$B:$AZ,45,FALSE)),IF($X$1=6,(VLOOKUP(B379,'X6'!$B:$AZ,45,FALSE)),IF($X$1=7,(VLOOKUP(B379,'X7'!$B:$AZ,45,FALSE)),IF($X$1=8,(VLOOKUP(B379,'X8'!$B:$AZ,45,FALSE)),IF($X$1=9,(VLOOKUP(B379,'X9'!$B:$AZ,45,FALSE)),IF($X$1=10,(VLOOKUP(B379,'X10'!$B:$AZ,45,FALSE)),IF($X$1=11,(VLOOKUP(B379,'X11'!$B:$AZ,45,FALSE)),IF($X$1=12,(VLOOKUP(B379,'X12'!$B:$AZ,45,FALSE)),IF($X$1=13,(VLOOKUP(B379,'X13'!$B:$AZ,45,FALSE)),"B"))))))))))))))=TRUE," ",(IF($X$1=1,(VLOOKUP(B379,'X1'!$B:$AZ,45,FALSE)),IF($X$1=2,(VLOOKUP(B379,'X2'!$B:$AZ,45,FALSE)),IF($X$1=3,(VLOOKUP(B379,'X3'!$B:$AZ,45,FALSE)),IF($X$1=4,(VLOOKUP(B379,'X4'!$B:$AZ,45,FALSE)),IF($X$1=5,(VLOOKUP(B379,'X5'!$B:$AZ,45,FALSE)),IF($X$1=6,(VLOOKUP(B379,'X6'!$B:$AZ,45,FALSE)),IF($X$1=7,(VLOOKUP(B379,'X7'!$B:$AZ,45,FALSE)),IF($X$1=8,(VLOOKUP(B379,'X8'!$B:$AZ,45,FALSE)),IF($X$1=9,(VLOOKUP(B379,'X9'!$B:$AZ,45,FALSE)),IF($X$1=10,(VLOOKUP(B379,'X10'!$B:$AZ,45,FALSE)),IF($X$1=11,(VLOOKUP(B379,'X11'!$B:$AZ,45,FALSE)),IF($X$1=12,(VLOOKUP(B379,'X12'!$B:$AZ,45,FALSE)),IF($X$1=13,(VLOOKUP(B379,'X13'!$B:$AZ,45,FALSE)),"B")))))))))))))))</f>
        <v xml:space="preserve"> </v>
      </c>
      <c r="O379" s="184" t="str">
        <f ca="1">IF(ISERROR(IF($X$1=1,(VLOOKUP(B379,'X1'!$B:$AZ,11,FALSE)),IF($X$1=2,(VLOOKUP(B379,'X2'!$B:$AZ,11,FALSE)),IF($X$1=3,(VLOOKUP(B379,'X3'!$B:$AZ,11,FALSE)),IF($X$1=4,(VLOOKUP(B379,'X4'!$B:$AZ,11,FALSE)),IF($X$1=5,(VLOOKUP(B379,'X5'!$B:$AZ,11,FALSE)),IF($X$1=6,(VLOOKUP(B379,'X6'!$B:$AZ,11,FALSE)),IF($X$1=7,(VLOOKUP(B379,'X7'!$B:$AZ,11,FALSE)),IF($X$1=8,(VLOOKUP(B379,'X8'!$B:$AZ,11,FALSE)),IF($X$1=9,(VLOOKUP(B379,'X9'!$B:$AZ,11,FALSE)),IF($X$1=10,(VLOOKUP(B379,'X10'!$B:$AZ,11,FALSE)),IF($X$1=11,(VLOOKUP(B379,'X11'!$B:$AZ,11,FALSE)),IF($X$1=12,(VLOOKUP(B379,'X12'!$B:$AZ,11,FALSE)),IF($X$1=13,(VLOOKUP(B379,'X13'!$B:$AZ,11,FALSE)),"B"))))))))))))))=TRUE," ",(IF($X$1=1,(VLOOKUP(B379,'X1'!$B:$AZ,11,FALSE)),IF($X$1=2,(VLOOKUP(B379,'X2'!$B:$AZ,11,FALSE)),IF($X$1=3,(VLOOKUP(B379,'X3'!$B:$AZ,11,FALSE)),IF($X$1=4,(VLOOKUP(B379,'X4'!$B:$AZ,11,FALSE)),IF($X$1=5,(VLOOKUP(B379,'X5'!$B:$AZ,11,FALSE)),IF($X$1=6,(VLOOKUP(B379,'X6'!$B:$AZ,11,FALSE)),IF($X$1=7,(VLOOKUP(B379,'X7'!$B:$AZ,11,FALSE)),IF($X$1=8,(VLOOKUP(B379,'X8'!$B:$AZ,11,FALSE)),IF($X$1=9,(VLOOKUP(B379,'X9'!$B:$AZ,11,FALSE)),IF($X$1=10,(VLOOKUP(B379,'X10'!$B:$AZ,11,FALSE)),IF($X$1=11,(VLOOKUP(B379,'X11'!$B:$AZ,11,FALSE)),IF($X$1=12,(VLOOKUP(B379,'X12'!$B:$AZ,11,FALSE)),IF($X$1=13,(VLOOKUP(B379,'X13'!$B:$AZ,11,FALSE)),"B")))))))))))))))</f>
        <v xml:space="preserve"> </v>
      </c>
      <c r="P379" s="184" t="str">
        <f ca="1">IF(ISERROR(IF($X$1=1,(VLOOKUP(B379,'X1'!$B:$AZ,12,FALSE)),IF($X$1=2,(VLOOKUP(B379,'X2'!$B:$AZ,12,FALSE)),IF($X$1=3,(VLOOKUP(B379,'X3'!$B:$AZ,12,FALSE)),IF($X$1=4,(VLOOKUP(B379,'X4'!$B:$AZ,12,FALSE)),IF($X$1=5,(VLOOKUP(B379,'X5'!$B:$AZ,12,FALSE)),IF($X$1=6,(VLOOKUP(B379,'X6'!$B:$AZ,12,FALSE)),IF($X$1=7,(VLOOKUP(B379,'X7'!$B:$AZ,12,FALSE)),IF($X$1=8,(VLOOKUP(B379,'X8'!$B:$AZ,12,FALSE)),IF($X$1=9,(VLOOKUP(B379,'X9'!$B:$AZ,12,FALSE)),IF($X$1=10,(VLOOKUP(B379,'X10'!$B:$AZ,12,FALSE)),IF($X$1=11,(VLOOKUP(B379,'X11'!$B:$AZ,12,FALSE)),IF($X$1=12,(VLOOKUP(B379,'X12'!$B:$AZ,12,FALSE)),IF($X$1=13,(VLOOKUP(B379,'X13'!$B:$AZ,12,FALSE)),"B"))))))))))))))=TRUE," ",(IF($X$1=1,(VLOOKUP(B379,'X1'!$B:$AZ,12,FALSE)),IF($X$1=2,(VLOOKUP(B379,'X2'!$B:$AZ,12,FALSE)),IF($X$1=3,(VLOOKUP(B379,'X3'!$B:$AZ,12,FALSE)),IF($X$1=4,(VLOOKUP(B379,'X4'!$B:$AZ,12,FALSE)),IF($X$1=5,(VLOOKUP(B379,'X5'!$B:$AZ,12,FALSE)),IF($X$1=6,(VLOOKUP(B379,'X6'!$B:$AZ,12,FALSE)),IF($X$1=7,(VLOOKUP(B379,'X7'!$B:$AZ,12,FALSE)),IF($X$1=8,(VLOOKUP(B379,'X8'!$B:$AZ,12,FALSE)),IF($X$1=9,(VLOOKUP(B379,'X9'!$B:$AZ,12,FALSE)),IF($X$1=10,(VLOOKUP(B379,'X10'!$B:$AZ,12,FALSE)),IF($X$1=11,(VLOOKUP(B379,'X11'!$B:$AZ,12,FALSE)),IF($X$1=12,(VLOOKUP(B379,'X12'!$B:$AZ,12,FALSE)),IF($X$1=13,(VLOOKUP(B379,'X13'!$B:$AZ,12,FALSE)),"B")))))))))))))))</f>
        <v xml:space="preserve"> </v>
      </c>
      <c r="Q379" s="185" t="str">
        <f ca="1">IF(ISERROR(IF($X$1=1,(VLOOKUP(B379,'X1'!$B:$AZ,46,FALSE)),IF($X$1=2,(VLOOKUP(B379,'X2'!$B:$AZ,46,FALSE)),IF($X$1=3,(VLOOKUP(B379,'X3'!$B:$AZ,46,FALSE)),IF($X$1=4,(VLOOKUP(B379,'X4'!$B:$AZ,46,FALSE)),IF($X$1=5,(VLOOKUP(B379,'X5'!$B:$AZ,46,FALSE)),IF($X$1=6,(VLOOKUP(B379,'X6'!$B:$AZ,46,FALSE)),IF($X$1=7,(VLOOKUP(B379,'X7'!$B:$AZ,46,FALSE)),IF($X$1=8,(VLOOKUP(B379,'X8'!$B:$AZ,46,FALSE)),IF($X$1=9,(VLOOKUP(B379,'X9'!$B:$AZ,46,FALSE)),IF($X$1=10,(VLOOKUP(B379,'X10'!$B:$AZ,46,FALSE)),IF($X$1=11,(VLOOKUP(B379,'X11'!$B:$AZ,46,FALSE)),IF($X$1=12,(VLOOKUP(B379,'X12'!$B:$AZ,46,FALSE)),IF($X$1=13,(VLOOKUP(B379,'X13'!$B:$AZ,46,FALSE)),"B"))))))))))))))=TRUE," ",(IF($X$1=1,(VLOOKUP(B379,'X1'!$B:$AZ,46,FALSE)),IF($X$1=2,(VLOOKUP(B379,'X2'!$B:$AZ,46,FALSE)),IF($X$1=3,(VLOOKUP(B379,'X3'!$B:$AZ,46,FALSE)),IF($X$1=4,(VLOOKUP(B379,'X4'!$B:$AZ,46,FALSE)),IF($X$1=5,(VLOOKUP(B379,'X5'!$B:$AZ,46,FALSE)),IF($X$1=6,(VLOOKUP(B379,'X6'!$B:$AZ,46,FALSE)),IF($X$1=7,(VLOOKUP(B379,'X7'!$B:$AZ,46,FALSE)),IF($X$1=8,(VLOOKUP(B379,'X8'!$B:$AZ,46,FALSE)),IF($X$1=9,(VLOOKUP(B379,'X9'!$B:$AZ,46,FALSE)),IF($X$1=10,(VLOOKUP(B379,'X10'!$B:$AZ,46,FALSE)),IF($X$1=11,(VLOOKUP(B379,'X11'!$B:$AZ,46,FALSE)),IF($X$1=12,(VLOOKUP(B379,'X12'!$B:$AZ,46,FALSE)),IF($X$1=13,(VLOOKUP(B379,'X13'!$B:$AZ,46,FALSE)),"B")))))))))))))))</f>
        <v xml:space="preserve"> </v>
      </c>
      <c r="R379" s="185" t="str">
        <f ca="1">IF(ISERROR(IF($X$1=1,(VLOOKUP(B379,'X1'!$B:$AZ,15,FALSE)),IF($X$1=2,(VLOOKUP(B379,'X2'!$B:$AZ,15,FALSE)),IF($X$1=3,(VLOOKUP(B379,'X3'!$B:$AZ,15,FALSE)),IF($X$1=4,(VLOOKUP(B379,'X4'!$B:$AZ,15,FALSE)),IF($X$1=5,(VLOOKUP(B379,'X5'!$B:$AZ,15,FALSE)),IF($X$1=6,(VLOOKUP(B379,'X6'!$B:$AZ,15,FALSE)),IF($X$1=7,(VLOOKUP(B379,'X7'!$B:$AZ,15,FALSE)),IF($X$1=8,(VLOOKUP(B379,'X8'!$B:$AZ,15,FALSE)),IF($X$1=9,(VLOOKUP(B379,'X9'!$B:$AZ,15,FALSE)),IF($X$1=10,(VLOOKUP(B379,'X10'!$B:$AZ,15,FALSE)),IF($X$1=11,(VLOOKUP(B379,'X11'!$B:$AZ,15,FALSE)),IF($X$1=12,(VLOOKUP(B379,'X12'!$B:$AZ,15,FALSE)),IF($X$1=13,(VLOOKUP(B379,'X13'!$B:$AZ,15,FALSE)),"B"))))))))))))))=TRUE," ",(IF($X$1=1,(VLOOKUP(B379,'X1'!$B:$AZ,15,FALSE)),IF($X$1=2,(VLOOKUP(B379,'X2'!$B:$AZ,15,FALSE)),IF($X$1=3,(VLOOKUP(B379,'X3'!$B:$AZ,15,FALSE)),IF($X$1=4,(VLOOKUP(B379,'X4'!$B:$AZ,15,FALSE)),IF($X$1=5,(VLOOKUP(B379,'X5'!$B:$AZ,15,FALSE)),IF($X$1=6,(VLOOKUP(B379,'X6'!$B:$AZ,15,FALSE)),IF($X$1=7,(VLOOKUP(B379,'X7'!$B:$AZ,15,FALSE)),IF($X$1=8,(VLOOKUP(B379,'X8'!$B:$AZ,15,FALSE)),IF($X$1=9,(VLOOKUP(B379,'X9'!$B:$AZ,15,FALSE)),IF($X$1=10,(VLOOKUP(B379,'X10'!$B:$AZ,15,FALSE)),IF($X$1=11,(VLOOKUP(B379,'X11'!$B:$AZ,15,FALSE)),IF($X$1=12,(VLOOKUP(B379,'X12'!$B:$AZ,15,FALSE)),IF($X$1=13,(VLOOKUP(B379,'X13'!$B:$AZ,15,FALSE)),"B")))))))))))))))</f>
        <v xml:space="preserve"> </v>
      </c>
      <c r="S379" s="185" t="str">
        <f ca="1">IF(ISERROR(IF((IF($X$1=1,(VLOOKUP(B379,'X1'!$B:$AZ,14,FALSE)),(IF($X$1=2,(VLOOKUP(B379,'X2'!$B:$AZ,14,FALSE)),(IF($X$1=3,(VLOOKUP(B379,'X3'!$B:$AZ,14,FALSE)),(IF($X$1=4,(VLOOKUP(B379,'X4'!$B:$AZ,14,FALSE)),(IF($X$1=5,(VLOOKUP(B379,'X5'!$B:$AZ,14,FALSE)),(IF($X$1=6,(VLOOKUP(B379,'X6'!$B:$AZ,14,FALSE)),(IF($X$1=7,(VLOOKUP(B379,'X7'!$B:$AZ,14,FALSE)),(IF($X$1=8,(VLOOKUP(B379,'X8'!$B:$AZ,14,FALSE)),(IF($X$1=9,(VLOOKUP(B379,'X9'!$B:$AZ,14,FALSE)),(IF($X$1=10,(VLOOKUP(B379,'X10'!$B:$AZ,14,FALSE)),(IF($X$1=11,(VLOOKUP(B379,'X11'!$B:$AZ,14,FALSE)),(IF($X$1=12,(VLOOKUP(B379,'X12'!$B:$AZ,14,FALSE)),(VLOOKUP(B379,'X13'!$B:$AZ,14,FALSE))))))))))))))))))))))))))=$V$1," ",(IF($X$1=1,(VLOOKUP(B379,'X1'!$B:$AZ,14,FALSE)),(IF($X$1=2,(VLOOKUP(B379,'X2'!$B:$AZ,14,FALSE)),(IF($X$1=3,(VLOOKUP(B379,'X3'!$B:$AZ,14,FALSE)),(IF($X$1=4,(VLOOKUP(B379,'X4'!$B:$AZ,14,FALSE)),(IF($X$1=5,(VLOOKUP(B379,'X5'!$B:$AZ,14,FALSE)),(IF($X$1=6,(VLOOKUP(B379,'X6'!$B:$AZ,14,FALSE)),(IF($X$1=7,(VLOOKUP(B379,'X7'!$B:$AZ,14,FALSE)),(IF($X$1=8,(VLOOKUP(B379,'X8'!$B:$AZ,14,FALSE)),(IF($X$1=9,(VLOOKUP(B379,'X9'!$B:$AZ,14,FALSE)),(IF($X$1=10,(VLOOKUP(B379,'X10'!$B:$AZ,14,FALSE)),(IF($X$1=11,(VLOOKUP(B379,'X11'!$B:$AZ,14,FALSE)),(IF($X$1=12,(VLOOKUP(B379,'X12'!$B:$AZ,14,FALSE)),(VLOOKUP(B379,'X13'!$B:$AZ,14,FALSE))))))))))))))))))))))))))))=TRUE," ",(IF((IF($X$1=1,(VLOOKUP(B379,'X1'!$B:$AZ,14,FALSE)),(IF($X$1=2,(VLOOKUP(B379,'X2'!$B:$AZ,14,FALSE)),(IF($X$1=3,(VLOOKUP(B379,'X3'!$B:$AZ,14,FALSE)),(IF($X$1=4,(VLOOKUP(B379,'X4'!$B:$AZ,14,FALSE)),(IF($X$1=5,(VLOOKUP(B379,'X5'!$B:$AZ,14,FALSE)),(IF($X$1=6,(VLOOKUP(B379,'X6'!$B:$AZ,14,FALSE)),(IF($X$1=7,(VLOOKUP(B379,'X7'!$B:$AZ,14,FALSE)),(IF($X$1=8,(VLOOKUP(B379,'X8'!$B:$AZ,14,FALSE)),(IF($X$1=9,(VLOOKUP(B379,'X9'!$B:$AZ,14,FALSE)),(IF($X$1=10,(VLOOKUP(B379,'X10'!$B:$AZ,14,FALSE)),(IF($X$1=11,(VLOOKUP(B379,'X11'!$B:$AZ,14,FALSE)),(IF($X$1=12,(VLOOKUP(B379,'X12'!$B:$AZ,14,FALSE)),(VLOOKUP(B379,'X13'!$B:$AZ,14,FALSE))))))))))))))))))))))))))=$V$1," ",(IF($X$1=1,(VLOOKUP(B379,'X1'!$B:$AZ,14,FALSE)),(IF($X$1=2,(VLOOKUP(B379,'X2'!$B:$AZ,14,FALSE)),(IF($X$1=3,(VLOOKUP(B379,'X3'!$B:$AZ,14,FALSE)),(IF($X$1=4,(VLOOKUP(B379,'X4'!$B:$AZ,14,FALSE)),(IF($X$1=5,(VLOOKUP(B379,'X5'!$B:$AZ,14,FALSE)),(IF($X$1=6,(VLOOKUP(B379,'X6'!$B:$AZ,14,FALSE)),(IF($X$1=7,(VLOOKUP(B379,'X7'!$B:$AZ,14,FALSE)),(IF($X$1=8,(VLOOKUP(B379,'X8'!$B:$AZ,14,FALSE)),(IF($X$1=9,(VLOOKUP(B379,'X9'!$B:$AZ,14,FALSE)),(IF($X$1=10,(VLOOKUP(B379,'X10'!$B:$AZ,14,FALSE)),(IF($X$1=11,(VLOOKUP(B379,'X11'!$B:$AZ,14,FALSE)),(IF($X$1=12,(VLOOKUP(B379,'X12'!$B:$AZ,14,FALSE)),(VLOOKUP(B379,'X13'!$B:$AZ,14,FALSE)))))))))))))))))))))))))))))</f>
        <v xml:space="preserve"> </v>
      </c>
    </row>
    <row r="380" spans="1:19" ht="14.1" customHeight="1" x14ac:dyDescent="0.2">
      <c r="A380" s="156" t="s">
        <v>1058</v>
      </c>
      <c r="B380" s="122" t="str">
        <f>IF(ISERROR(IF($U$16=1,(VLOOKUP(A380,$AC$89:$AH$125,2,FALSE)),IF((IF($X$1=1,'X1'!B339,(IF($X$1=2,'X2'!B339,(IF($X$1=3,'X3'!B339,(IF($X$1=4,'X4'!B339,(IF($X$1=5,'X5'!B339,(IF($X$1=6,'X6'!B339,(IF($X$1=7,'X7'!B339,(IF($X$1=8,'X8'!B339,(IF($X$1=9,'X9'!B339,(IF($X$1=10,'X10'!B339,(IF($X$1=11,'X11'!B339,(IF($X$1=12,'X12'!B339,'X13'!B339))))))))))))))))))))))))="","",(IF($X$1=1,'X1'!B339,(IF($X$1=2,'X2'!B339,(IF($X$1=3,'X3'!B339,(IF($X$1=4,'X4'!B339,(IF($X$1=5,'X5'!B339,(IF($X$1=6,'X6'!B339,(IF($X$1=7,'X7'!B339,(IF($X$1=8,'X8'!B339,(IF($X$1=9,'X9'!B339,(IF($X$1=10,'X10'!B339,(IF($X$1=11,'X11'!B339,(IF($X$1=12,'X12'!B339,'X13'!B339)))))))))))))))))))))))))))=TRUE," ",(IF($U$16=1,(VLOOKUP(A380,$AC$89:$AH$125,2,FALSE)),IF((IF($X$1=1,'X1'!B339,(IF($X$1=2,'X2'!B339,(IF($X$1=3,'X3'!B339,(IF($X$1=4,'X4'!B339,(IF($X$1=5,'X5'!B339,(IF($X$1=6,'X6'!B339,(IF($X$1=7,'X7'!B339,(IF($X$1=8,'X8'!B339,(IF($X$1=9,'X9'!B339,(IF($X$1=10,'X10'!B339,(IF($X$1=11,'X11'!B339,(IF($X$1=12,'X12'!B339,'X13'!B339))))))))))))))))))))))))="","",(IF($X$1=1,'X1'!B339,(IF($X$1=2,'X2'!B339,(IF($X$1=3,'X3'!B339,(IF($X$1=4,'X4'!B339,(IF($X$1=5,'X5'!B339,(IF($X$1=6,'X6'!B339,(IF($X$1=7,'X7'!B339,(IF($X$1=8,'X8'!B339,(IF($X$1=9,'X9'!B339,(IF($X$1=10,'X10'!B339,(IF($X$1=11,'X11'!B339,(IF($X$1=12,'X12'!B339,'X13'!B339))))))))))))))))))))))))))))</f>
        <v/>
      </c>
      <c r="C380" s="181" t="str">
        <f ca="1">IF(ISERROR(IF($X$1=1,(VLOOKUP(B380,'X1'!$B:$AZ,47,FALSE)),IF($X$1=2,(VLOOKUP(B380,'X2'!$B:$AZ,47,FALSE)),IF($X$1=3,(VLOOKUP(B380,'X3'!$B:$AZ,47,FALSE)),IF($X$1=4,(VLOOKUP(B380,'X4'!$B:$AZ,47,FALSE)),IF($X$1=5,(VLOOKUP(B380,'X5'!$B:$AZ,47,FALSE)),IF($X$1=6,(VLOOKUP(B380,'X6'!$B:$AZ,47,FALSE)),IF($X$1=7,(VLOOKUP(B380,'X7'!$B:$AZ,47,FALSE)),IF($X$1=8,(VLOOKUP(B380,'X8'!$B:$AZ,47,FALSE)),IF($X$1=9,(VLOOKUP(B380,'X9'!$B:$AZ,47,FALSE)),IF($X$1=10,(VLOOKUP(B380,'X10'!$B:$AZ,47,FALSE)),IF($X$1=11,(VLOOKUP(B380,'X11'!$B:$AZ,47,FALSE)),IF($X$1=12,(VLOOKUP(B380,'X12'!$B:$AZ,47,FALSE)),IF($X$1=13,(VLOOKUP(B380,'X13'!$B:$AZ,47,FALSE)),"B"))))))))))))))=TRUE," ",(IF($X$1=1,(VLOOKUP(B380,'X1'!$B:$AZ,47,FALSE)),IF($X$1=2,(VLOOKUP(B380,'X2'!$B:$AZ,47,FALSE)),IF($X$1=3,(VLOOKUP(B380,'X3'!$B:$AZ,47,FALSE)),IF($X$1=4,(VLOOKUP(B380,'X4'!$B:$AZ,47,FALSE)),IF($X$1=5,(VLOOKUP(B380,'X5'!$B:$AZ,47,FALSE)),IF($X$1=6,(VLOOKUP(B380,'X6'!$B:$AZ,47,FALSE)),IF($X$1=7,(VLOOKUP(B380,'X7'!$B:$AZ,47,FALSE)),IF($X$1=8,(VLOOKUP(B380,'X8'!$B:$AZ,47,FALSE)),IF($X$1=9,(VLOOKUP(B380,'X9'!$B:$AZ,47,FALSE)),IF($X$1=10,(VLOOKUP(B380,'X10'!$B:$AZ,47,FALSE)),IF($X$1=11,(VLOOKUP(B380,'X11'!$B:$AZ,47,FALSE)),IF($X$1=12,(VLOOKUP(B380,'X12'!$B:$AZ,47,FALSE)),IF($X$1=13,(VLOOKUP(B380,'X13'!$B:$AZ,47,FALSE)),"B")))))))))))))))</f>
        <v xml:space="preserve"> </v>
      </c>
      <c r="D380" s="181" t="str">
        <f ca="1">IF(ISERROR(IF($X$1=1,(VLOOKUP(B380,'X1'!$B:$AP,41,FALSE)),IF($X$1=2,(VLOOKUP(B380,'X2'!$B:$AP,41,FALSE)),IF($X$1=3,(VLOOKUP(B380,'X3'!$B:$AP,41,FALSE)),IF($X$1=4,(VLOOKUP(B380,'X4'!$B:$AP,41,FALSE)),IF($X$1=5,(VLOOKUP(B380,'X5'!$B:$AP,41,FALSE)),IF($X$1=6,(VLOOKUP(B380,'X6'!$B:$AP,41,FALSE)),IF($X$1=7,(VLOOKUP(B380,'X7'!$B:$AP,41,FALSE)),IF($X$1=8,(VLOOKUP(B380,'X8'!$B:$AP,41,FALSE)),IF($X$1=9,(VLOOKUP(B380,'X9'!$B:$AP,41,FALSE)),IF($X$1=10,(VLOOKUP(B380,'X10'!$B:$AP,41,FALSE)),IF($X$1=11,(VLOOKUP(B380,'X11'!$B:$AP,41,FALSE)),IF($X$1=12,(VLOOKUP(B380,'X12'!$B:$AP,41,FALSE)),IF($X$1=13,(VLOOKUP(B380,'X13'!$B:$AP,41,FALSE)),"B"))))))))))))))=TRUE," ",(IF($X$1=1,(VLOOKUP(B380,'X1'!$B:$AP,41,FALSE)),IF($X$1=2,(VLOOKUP(B380,'X2'!$B:$AP,41,FALSE)),IF($X$1=3,(VLOOKUP(B380,'X3'!$B:$AP,41,FALSE)),IF($X$1=4,(VLOOKUP(B380,'X4'!$B:$AP,41,FALSE)),IF($X$1=5,(VLOOKUP(B380,'X5'!$B:$AP,41,FALSE)),IF($X$1=6,(VLOOKUP(B380,'X6'!$B:$AP,41,FALSE)),IF($X$1=7,(VLOOKUP(B380,'X7'!$B:$AP,41,FALSE)),IF($X$1=8,(VLOOKUP(B380,'X8'!$B:$AP,41,FALSE)),IF($X$1=9,(VLOOKUP(B380,'X9'!$B:$AP,41,FALSE)),IF($X$1=10,(VLOOKUP(B380,'X10'!$B:$AP,41,FALSE)),IF($X$1=11,(VLOOKUP(B380,'X11'!$B:$AP,41,FALSE)),IF($X$1=12,(VLOOKUP(B380,'X12'!$B:$AP,41,FALSE)),IF($X$1=13,(VLOOKUP(B380,'X13'!$B:$AP,41,FALSE)),"B")))))))))))))))</f>
        <v xml:space="preserve"> </v>
      </c>
      <c r="E380" s="182" t="str">
        <f ca="1">IF(ISERROR(IF($X$1=1,(VLOOKUP(B380,'X1'!$B:$AP,7,FALSE)),IF($X$1=2,(VLOOKUP(B380,'X2'!$B:$AP,7,FALSE)),IF($X$1=3,(VLOOKUP(B380,'X3'!$B:$AP,7,FALSE)),IF($X$1=4,(VLOOKUP(B380,'X4'!$B:$AP,7,FALSE)),IF($X$1=5,(VLOOKUP(B380,'X5'!$B:$AP,7,FALSE)),IF($X$1=6,(VLOOKUP(B380,'X6'!$B:$AP,7,FALSE)),IF($X$1=7,(VLOOKUP(B380,'X7'!$B:$AP,7,FALSE)),IF($X$1=8,(VLOOKUP(B380,'X8'!$B:$AP,7,FALSE)),IF($X$1=9,(VLOOKUP(B380,'X9'!$B:$AP,7,FALSE)),IF($X$1=10,(VLOOKUP(B380,'X10'!$B:$AP,7,FALSE)),IF($X$1=11,(VLOOKUP(B380,'X11'!$B:$AP,7,FALSE)),IF($X$1=12,(VLOOKUP(B380,'X12'!$B:$AP,7,FALSE)),IF($X$1=13,(VLOOKUP(B380,'X13'!$B:$AP,7,FALSE)),"B"))))))))))))))=TRUE," ",(IF($X$1=1,(VLOOKUP(B380,'X1'!$B:$AP,7,FALSE)),IF($X$1=2,(VLOOKUP(B380,'X2'!$B:$AP,7,FALSE)),IF($X$1=3,(VLOOKUP(B380,'X3'!$B:$AP,7,FALSE)),IF($X$1=4,(VLOOKUP(B380,'X4'!$B:$AP,7,FALSE)),IF($X$1=5,(VLOOKUP(B380,'X5'!$B:$AP,7,FALSE)),IF($X$1=6,(VLOOKUP(B380,'X6'!$B:$AP,7,FALSE)),IF($X$1=7,(VLOOKUP(B380,'X7'!$B:$AP,7,FALSE)),IF($X$1=8,(VLOOKUP(B380,'X8'!$B:$AP,7,FALSE)),IF($X$1=9,(VLOOKUP(B380,'X9'!$B:$AP,7,FALSE)),IF($X$1=10,(VLOOKUP(B380,'X10'!$B:$AP,7,FALSE)),IF($X$1=11,(VLOOKUP(B380,'X11'!$B:$AP,7,FALSE)),IF($X$1=12,(VLOOKUP(B380,'X12'!$B:$AP,7,FALSE)),IF($X$1=13,(VLOOKUP(B380,'X13'!$B:$AP,7,FALSE)),"B")))))))))))))))</f>
        <v xml:space="preserve"> </v>
      </c>
      <c r="F380" s="182" t="str">
        <f ca="1">IF(ISERROR(IF((IF($X$1=1,(VLOOKUP(B380,'X1'!$B:$AO,6,FALSE)),(IF($X$1=2,(VLOOKUP(B380,'X2'!$B:$AO,6,FALSE)),(IF($X$1=3,(VLOOKUP(B380,'X3'!$B:$AO,6,FALSE)),(IF($X$1=4,(VLOOKUP(B380,'X4'!$B:$AO,6,FALSE)),(IF($X$1=5,(VLOOKUP(B380,'X5'!$B:$AO,6,FALSE)),(IF($X$1=6,(VLOOKUP(B380,'X6'!$B:$AO,6,FALSE)),(IF($X$1=7,(VLOOKUP(B380,'X7'!$B:$AO,6,FALSE)),(IF($X$1=8,(VLOOKUP(B380,'X8'!$B:$AO,6,FALSE)),(IF($X$1=9,(VLOOKUP(B380,'X9'!$B:$AO,6,FALSE)),(IF($X$1=10,(VLOOKUP(B380,'X10'!$B:$AO,6,FALSE)),(IF($X$1=11,(VLOOKUP(B380,'X11'!$B:$AO,6,FALSE)),(IF($X$1=12,(VLOOKUP(B380,'X12'!$B:$AO,6,FALSE)),(VLOOKUP(B380,'X13'!$B:$AO,6,FALSE))))))))))))))))))))))))))=$V$1," ",(IF($X$1=1,(VLOOKUP(B380,'X1'!$B:$AO,6,FALSE)),(IF($X$1=2,(VLOOKUP(B380,'X2'!$B:$AO,6,FALSE)),(IF($X$1=3,(VLOOKUP(B380,'X3'!$B:$AO,6,FALSE)),(IF($X$1=4,(VLOOKUP(B380,'X4'!$B:$AO,6,FALSE)),(IF($X$1=5,(VLOOKUP(B380,'X5'!$B:$AO,6,FALSE)),(IF($X$1=6,(VLOOKUP(B380,'X6'!$B:$AO,6,FALSE)),(IF($X$1=7,(VLOOKUP(B380,'X7'!$B:$AO,6,FALSE)),(IF($X$1=8,(VLOOKUP(B380,'X8'!$B:$AO,6,FALSE)),(IF($X$1=9,(VLOOKUP(B380,'X9'!$B:$AO,6,FALSE)),(IF($X$1=10,(VLOOKUP(B380,'X10'!$B:$AO,6,FALSE)),(IF($X$1=11,(VLOOKUP(B380,'X11'!$B:$AO,6,FALSE)),(IF($X$1=12,(VLOOKUP(B380,'X12'!$B:$AO,6,FALSE)),(VLOOKUP(B380,'X13'!$B:$AO,6,FALSE))))))))))))))))))))))))))))=TRUE," ",(IF((IF($X$1=1,(VLOOKUP(B380,'X1'!$B:$AO,6,FALSE)),(IF($X$1=2,(VLOOKUP(B380,'X2'!$B:$AO,6,FALSE)),(IF($X$1=3,(VLOOKUP(B380,'X3'!$B:$AO,6,FALSE)),(IF($X$1=4,(VLOOKUP(B380,'X4'!$B:$AO,6,FALSE)),(IF($X$1=5,(VLOOKUP(B380,'X5'!$B:$AO,6,FALSE)),(IF($X$1=6,(VLOOKUP(B380,'X6'!$B:$AO,6,FALSE)),(IF($X$1=7,(VLOOKUP(B380,'X7'!$B:$AO,6,FALSE)),(IF($X$1=8,(VLOOKUP(B380,'X8'!$B:$AO,6,FALSE)),(IF($X$1=9,(VLOOKUP(B380,'X9'!$B:$AO,6,FALSE)),(IF($X$1=10,(VLOOKUP(B380,'X10'!$B:$AO,6,FALSE)),(IF($X$1=11,(VLOOKUP(B380,'X11'!$B:$AO,6,FALSE)),(IF($X$1=12,(VLOOKUP(B380,'X12'!$B:$AO,6,FALSE)),(VLOOKUP(B380,'X13'!$B:$AO,6,FALSE))))))))))))))))))))))))))=$V$1," ",(IF($X$1=1,(VLOOKUP(B380,'X1'!$B:$AO,6,FALSE)),(IF($X$1=2,(VLOOKUP(B380,'X2'!$B:$AO,6,FALSE)),(IF($X$1=3,(VLOOKUP(B380,'X3'!$B:$AO,6,FALSE)),(IF($X$1=4,(VLOOKUP(B380,'X4'!$B:$AO,6,FALSE)),(IF($X$1=5,(VLOOKUP(B380,'X5'!$B:$AO,6,FALSE)),(IF($X$1=6,(VLOOKUP(B380,'X6'!$B:$AO,6,FALSE)),(IF($X$1=7,(VLOOKUP(B380,'X7'!$B:$AO,6,FALSE)),(IF($X$1=8,(VLOOKUP(B380,'X8'!$B:$AO,6,FALSE)),(IF($X$1=9,(VLOOKUP(B380,'X9'!$B:$AO,6,FALSE)),(IF($X$1=10,(VLOOKUP(B380,'X10'!$B:$AO,6,FALSE)),(IF($X$1=11,(VLOOKUP(B380,'X11'!$B:$AO,6,FALSE)),(IF($X$1=12,(VLOOKUP(B380,'X12'!$B:$AO,6,FALSE)),(VLOOKUP(B380,'X13'!$B:$AO,6,FALSE)))))))))))))))))))))))))))))</f>
        <v xml:space="preserve"> </v>
      </c>
      <c r="G380" s="182" t="str">
        <f ca="1">IF(ISERROR(IF($X$1=1,(VLOOKUP(B380,'X1'!$B:$AZ,44,FALSE)),IF($X$1=2,(VLOOKUP(B380,'X2'!$B:$AZ,44,FALSE)),IF($X$1=3,(VLOOKUP(B380,'X3'!$B:$AZ,44,FALSE)),IF($X$1=4,(VLOOKUP(B380,'X4'!$B:$AZ,44,FALSE)),IF($X$1=5,(VLOOKUP(B380,'X5'!$B:$AZ,44,FALSE)),IF($X$1=6,(VLOOKUP(B380,'X6'!$B:$AZ,44,FALSE)),IF($X$1=7,(VLOOKUP(B380,'X7'!$B:$AZ,44,FALSE)),IF($X$1=8,(VLOOKUP(B380,'X8'!$B:$AZ,44,FALSE)),IF($X$1=9,(VLOOKUP(B380,'X9'!$B:$AZ,44,FALSE)),IF($X$1=10,(VLOOKUP(B380,'X10'!$B:$AZ,44,FALSE)),IF($X$1=11,(VLOOKUP(B380,'X11'!$B:$AZ,44,FALSE)),IF($X$1=12,(VLOOKUP(B380,'X12'!$B:$AZ,44,FALSE)),IF($X$1=13,(VLOOKUP(B380,'X13'!$B:$AZ,44,FALSE)),"B"))))))))))))))=TRUE," ",(IF($X$1=1,(VLOOKUP(B380,'X1'!$B:$AZ,44,FALSE)),IF($X$1=2,(VLOOKUP(B380,'X2'!$B:$AZ,44,FALSE)),IF($X$1=3,(VLOOKUP(B380,'X3'!$B:$AZ,44,FALSE)),IF($X$1=4,(VLOOKUP(B380,'X4'!$B:$AZ,44,FALSE)),IF($X$1=5,(VLOOKUP(B380,'X5'!$B:$AZ,44,FALSE)),IF($X$1=6,(VLOOKUP(B380,'X6'!$B:$AZ,44,FALSE)),IF($X$1=7,(VLOOKUP(B380,'X7'!$B:$AZ,44,FALSE)),IF($X$1=8,(VLOOKUP(B380,'X8'!$B:$AZ,44,FALSE)),IF($X$1=9,(VLOOKUP(B380,'X9'!$B:$AZ,44,FALSE)),IF($X$1=10,(VLOOKUP(B380,'X10'!$B:$AZ,44,FALSE)),IF($X$1=11,(VLOOKUP(B380,'X11'!$B:$AZ,44,FALSE)),IF($X$1=12,(VLOOKUP(B380,'X12'!$B:$AZ,44,FALSE)),IF($X$1=13,(VLOOKUP(B380,'X13'!$B:$AZ,44,FALSE)),"B")))))))))))))))</f>
        <v xml:space="preserve"> </v>
      </c>
      <c r="H380" s="182" t="str">
        <f ca="1">IF(ISERROR(IF($X$1=1,(VLOOKUP(B380,'X1'!$B:$AZ,8,FALSE)),IF($X$1=2,(VLOOKUP(B380,'X2'!$B:$AZ,8,FALSE)),IF($X$1=3,(VLOOKUP(B380,'X3'!$B:$AZ,8,FALSE)),IF($X$1=4,(VLOOKUP(B380,'X4'!$B:$AZ,8,FALSE)),IF($X$1=5,(VLOOKUP(B380,'X5'!$B:$AZ,8,FALSE)),IF($X$1=6,(VLOOKUP(B380,'X6'!$B:$AZ,8,FALSE)),IF($X$1=7,(VLOOKUP(B380,'X7'!$B:$AZ,8,FALSE)),IF($X$1=8,(VLOOKUP(B380,'X8'!$B:$AZ,8,FALSE)),IF($X$1=9,(VLOOKUP(B380,'X9'!$B:$AZ,8,FALSE)),IF($X$1=10,(VLOOKUP(B380,'X10'!$B:$AZ,8,FALSE)),IF($X$1=11,(VLOOKUP(B380,'X11'!$B:$AZ,8,FALSE)),IF($X$1=12,(VLOOKUP(B380,'X12'!$B:$AZ,8,FALSE)),IF($X$1=13,(VLOOKUP(B380,'X13'!$B:$AZ,8,FALSE)),"B"))))))))))))))=TRUE," ",(IF($X$1=1,(VLOOKUP(B380,'X1'!$B:$AZ,8,FALSE)),IF($X$1=2,(VLOOKUP(B380,'X2'!$B:$AZ,8,FALSE)),IF($X$1=3,(VLOOKUP(B380,'X3'!$B:$AZ,8,FALSE)),IF($X$1=4,(VLOOKUP(B380,'X4'!$B:$AZ,8,FALSE)),IF($X$1=5,(VLOOKUP(B380,'X5'!$B:$AZ,8,FALSE)),IF($X$1=6,(VLOOKUP(B380,'X6'!$B:$AZ,8,FALSE)),IF($X$1=7,(VLOOKUP(B380,'X7'!$B:$AZ,8,FALSE)),IF($X$1=8,(VLOOKUP(B380,'X8'!$B:$AZ,8,FALSE)),IF($X$1=9,(VLOOKUP(B380,'X9'!$B:$AZ,8,FALSE)),IF($X$1=10,(VLOOKUP(B380,'X10'!$B:$AZ,8,FALSE)),IF($X$1=11,(VLOOKUP(B380,'X11'!$B:$AZ,8,FALSE)),IF($X$1=12,(VLOOKUP(B380,'X12'!$B:$AZ,8,FALSE)),IF($X$1=13,(VLOOKUP(B380,'X13'!$B:$AZ,8,FALSE)),"B")))))))))))))))</f>
        <v xml:space="preserve"> </v>
      </c>
      <c r="I380" s="183" t="str">
        <f ca="1">IF(ISERROR(IF($X$1=1,(VLOOKUP(B380,'X1'!$B:$AZ,2,FALSE)),IF($X$1=2,(VLOOKUP(B380,'X2'!$B:$AZ,2,FALSE)),IF($X$1=3,(VLOOKUP(B380,'X3'!$B:$AZ,2,FALSE)),IF($X$1=4,(VLOOKUP(B380,'X4'!$B:$AZ,2,FALSE)),IF($X$1=5,(VLOOKUP(B380,'X5'!$B:$AZ,2,FALSE)),IF($X$1=6,(VLOOKUP(B380,'X6'!$B:$AZ,2,FALSE)),IF($X$1=7,(VLOOKUP(B380,'X7'!$B:$AZ,2,FALSE)),IF($X$1=8,(VLOOKUP(B380,'X8'!$B:$AZ,2,FALSE)),IF($X$1=9,(VLOOKUP(B380,'X9'!$B:$AZ,2,FALSE)),IF($X$1=10,(VLOOKUP(B380,'X10'!$B:$AZ,2,FALSE)),IF($X$1=11,(VLOOKUP(B380,'X11'!$B:$AZ,2,FALSE)),IF($X$1=12,(VLOOKUP(B380,'X12'!$B:$AZ,2,FALSE)),IF($X$1=13,(VLOOKUP(B380,'X13'!$B:$AZ,2,FALSE)),"B"))))))))))))))=TRUE," ",(IF($X$1=1,(VLOOKUP(B380,'X1'!$B:$AZ,2,FALSE)),IF($X$1=2,(VLOOKUP(B380,'X2'!$B:$AZ,2,FALSE)),IF($X$1=3,(VLOOKUP(B380,'X3'!$B:$AZ,2,FALSE)),IF($X$1=4,(VLOOKUP(B380,'X4'!$B:$AZ,2,FALSE)),IF($X$1=5,(VLOOKUP(B380,'X5'!$B:$AZ,2,FALSE)),IF($X$1=6,(VLOOKUP(B380,'X6'!$B:$AZ,2,FALSE)),IF($X$1=7,(VLOOKUP(B380,'X7'!$B:$AZ,2,FALSE)),IF($X$1=8,(VLOOKUP(B380,'X8'!$B:$AZ,2,FALSE)),IF($X$1=9,(VLOOKUP(B380,'X9'!$B:$AZ,2,FALSE)),IF($X$1=10,(VLOOKUP(B380,'X10'!$B:$AZ,2,FALSE)),IF($X$1=11,(VLOOKUP(B380,'X11'!$B:$AZ,2,FALSE)),IF($X$1=12,(VLOOKUP(B380,'X12'!$B:$AZ,2,FALSE)),IF($X$1=13,(VLOOKUP(B380,'X13'!$B:$AZ,2,FALSE)),"B")))))))))))))))</f>
        <v xml:space="preserve"> </v>
      </c>
      <c r="J380" s="183" t="str">
        <f ca="1">IF(ISERROR(IF($X$1=1,(VLOOKUP(B380,'X1'!$B:$AZ,3,FALSE)),IF($X$1=2,(VLOOKUP(B380,'X2'!$B:$AZ,3,FALSE)),IF($X$1=3,(VLOOKUP(B380,'X3'!$B:$AZ,3,FALSE)),IF($X$1=4,(VLOOKUP(B380,'X4'!$B:$AZ,3,FALSE)),IF($X$1=5,(VLOOKUP(B380,'X5'!$B:$AZ,3,FALSE)),IF($X$1=6,(VLOOKUP(B380,'X6'!$B:$AZ,3,FALSE)),IF($X$1=7,(VLOOKUP(B380,'X7'!$B:$AZ,3,FALSE)),IF($X$1=8,(VLOOKUP(B380,'X8'!$B:$AZ,3,FALSE)),IF($X$1=9,(VLOOKUP(B380,'X9'!$B:$AZ,3,FALSE)),IF($X$1=10,(VLOOKUP(B380,'X10'!$B:$AZ,3,FALSE)),IF($X$1=11,(VLOOKUP(B380,'X11'!$B:$AZ,3,FALSE)),IF($X$1=12,(VLOOKUP(B380,'X12'!$B:$AZ,3,FALSE)),IF($X$1=13,(VLOOKUP(B380,'X13'!$B:$AZ,3,FALSE)),"B"))))))))))))))=TRUE," ",(IF($X$1=1,(VLOOKUP(B380,'X1'!$B:$AZ,3,FALSE)),IF($X$1=2,(VLOOKUP(B380,'X2'!$B:$AZ,3,FALSE)),IF($X$1=3,(VLOOKUP(B380,'X3'!$B:$AZ,3,FALSE)),IF($X$1=4,(VLOOKUP(B380,'X4'!$B:$AZ,3,FALSE)),IF($X$1=5,(VLOOKUP(B380,'X5'!$B:$AZ,3,FALSE)),IF($X$1=6,(VLOOKUP(B380,'X6'!$B:$AZ,3,FALSE)),IF($X$1=7,(VLOOKUP(B380,'X7'!$B:$AZ,3,FALSE)),IF($X$1=8,(VLOOKUP(B380,'X8'!$B:$AZ,3,FALSE)),IF($X$1=9,(VLOOKUP(B380,'X9'!$B:$AZ,3,FALSE)),IF($X$1=10,(VLOOKUP(B380,'X10'!$B:$AZ,3,FALSE)),IF($X$1=11,(VLOOKUP(B380,'X11'!$B:$AZ,3,FALSE)),IF($X$1=12,(VLOOKUP(B380,'X12'!$B:$AZ,3,FALSE)),IF($X$1=13,(VLOOKUP(B380,'X13'!$B:$AZ,3,FALSE)),"B")))))))))))))))</f>
        <v xml:space="preserve"> </v>
      </c>
      <c r="K380" s="183" t="str">
        <f ca="1">IF(ISERROR(IF($X$1=1,(VLOOKUP(B380,'X1'!$B:$AZ,5,FALSE)),IF($X$1=2,(VLOOKUP(B380,'X2'!$B:$AZ,5,FALSE)),IF($X$1=3,(VLOOKUP(B380,'X3'!$B:$AZ,5,FALSE)),IF($X$1=4,(VLOOKUP(B380,'X4'!$B:$AZ,5,FALSE)),IF($X$1=5,(VLOOKUP(B380,'X5'!$B:$AZ,5,FALSE)),IF($X$1=6,(VLOOKUP(B380,'X6'!$B:$AZ,5,FALSE)),IF($X$1=7,(VLOOKUP(B380,'X7'!$B:$AZ,5,FALSE)),IF($X$1=8,(VLOOKUP(B380,'X8'!$B:$AZ,5,FALSE)),IF($X$1=9,(VLOOKUP(B380,'X9'!$B:$AZ,5,FALSE)),IF($X$1=10,(VLOOKUP(B380,'X10'!$B:$AZ,5,FALSE)),IF($X$1=11,(VLOOKUP(B380,'X11'!$B:$AZ,5,FALSE)),IF($X$1=12,(VLOOKUP(B380,'X12'!$B:$AZ,5,FALSE)),IF($X$1=13,(VLOOKUP(B380,'X13'!$B:$AZ,5,FALSE)),"B"))))))))))))))=TRUE," ",(IF($X$1=1,(VLOOKUP(B380,'X1'!$B:$AZ,5,FALSE)),IF($X$1=2,(VLOOKUP(B380,'X2'!$B:$AZ,5,FALSE)),IF($X$1=3,(VLOOKUP(B380,'X3'!$B:$AZ,5,FALSE)),IF($X$1=4,(VLOOKUP(B380,'X4'!$B:$AZ,5,FALSE)),IF($X$1=5,(VLOOKUP(B380,'X5'!$B:$AZ,5,FALSE)),IF($X$1=6,(VLOOKUP(B380,'X6'!$B:$AZ,5,FALSE)),IF($X$1=7,(VLOOKUP(B380,'X7'!$B:$AZ,5,FALSE)),IF($X$1=8,(VLOOKUP(B380,'X8'!$B:$AZ,5,FALSE)),IF($X$1=9,(VLOOKUP(B380,'X9'!$B:$AZ,5,FALSE)),IF($X$1=10,(VLOOKUP(B380,'X10'!$B:$AZ,5,FALSE)),IF($X$1=11,(VLOOKUP(B380,'X11'!$B:$AZ,5,FALSE)),IF($X$1=12,(VLOOKUP(B380,'X12'!$B:$AZ,5,FALSE)),IF($X$1=13,(VLOOKUP(B380,'X13'!$B:$AZ,5,FALSE)),"B")))))))))))))))</f>
        <v xml:space="preserve"> </v>
      </c>
      <c r="L380" s="184" t="str">
        <f ca="1">IF(ISERROR(IF($X$1=1,(VLOOKUP(B380,'X1'!$B:$AZ,9,FALSE)),IF($X$1=2,(VLOOKUP(B380,'X2'!$B:$AZ,9,FALSE)),IF($X$1=3,(VLOOKUP(B380,'X3'!$B:$AZ,9,FALSE)),IF($X$1=4,(VLOOKUP(B380,'X4'!$B:$AZ,9,FALSE)),IF($X$1=5,(VLOOKUP(B380,'X5'!$B:$AZ,9,FALSE)),IF($X$1=6,(VLOOKUP(B380,'X6'!$B:$AZ,9,FALSE)),IF($X$1=7,(VLOOKUP(B380,'X7'!$B:$AZ,9,FALSE)),IF($X$1=8,(VLOOKUP(B380,'X8'!$B:$AZ,9,FALSE)),IF($X$1=9,(VLOOKUP(B380,'X9'!$B:$AZ,9,FALSE)),IF($X$1=10,(VLOOKUP(B380,'X10'!$B:$AZ,9,FALSE)),IF($X$1=11,(VLOOKUP(B380,'X11'!$B:$AZ,9,FALSE)),IF($X$1=12,(VLOOKUP(B380,'X12'!$B:$AZ,9,FALSE)),IF($X$1=13,(VLOOKUP(B380,'X13'!$B:$AZ,9,FALSE)),"B"))))))))))))))=TRUE," ",(IF($X$1=1,(VLOOKUP(B380,'X1'!$B:$AZ,9,FALSE)),IF($X$1=2,(VLOOKUP(B380,'X2'!$B:$AZ,9,FALSE)),IF($X$1=3,(VLOOKUP(B380,'X3'!$B:$AZ,9,FALSE)),IF($X$1=4,(VLOOKUP(B380,'X4'!$B:$AZ,9,FALSE)),IF($X$1=5,(VLOOKUP(B380,'X5'!$B:$AZ,9,FALSE)),IF($X$1=6,(VLOOKUP(B380,'X6'!$B:$AZ,9,FALSE)),IF($X$1=7,(VLOOKUP(B380,'X7'!$B:$AZ,9,FALSE)),IF($X$1=8,(VLOOKUP(B380,'X8'!$B:$AZ,9,FALSE)),IF($X$1=9,(VLOOKUP(B380,'X9'!$B:$AZ,9,FALSE)),IF($X$1=10,(VLOOKUP(B380,'X10'!$B:$AZ,9,FALSE)),IF($X$1=11,(VLOOKUP(B380,'X11'!$B:$AZ,9,FALSE)),IF($X$1=12,(VLOOKUP(B380,'X12'!$B:$AZ,9,FALSE)),IF($X$1=13,(VLOOKUP(B380,'X13'!$B:$AZ,9,FALSE)),"B")))))))))))))))</f>
        <v xml:space="preserve"> </v>
      </c>
      <c r="M380" s="184" t="str">
        <f ca="1">IF(ISERROR(IF($X$1=1,(VLOOKUP(B380,'X1'!$B:$AZ,10,FALSE)),IF($X$1=2,(VLOOKUP(B380,'X2'!$B:$AZ,10,FALSE)),IF($X$1=3,(VLOOKUP(B380,'X3'!$B:$AZ,10,FALSE)),IF($X$1=4,(VLOOKUP(B380,'X4'!$B:$AZ,10,FALSE)),IF($X$1=5,(VLOOKUP(B380,'X5'!$B:$AZ,10,FALSE)),IF($X$1=6,(VLOOKUP(B380,'X6'!$B:$AZ,10,FALSE)),IF($X$1=7,(VLOOKUP(B380,'X7'!$B:$AZ,10,FALSE)),IF($X$1=8,(VLOOKUP(B380,'X8'!$B:$AZ,10,FALSE)),IF($X$1=9,(VLOOKUP(B380,'X9'!$B:$AZ,10,FALSE)),IF($X$1=10,(VLOOKUP(B380,'X10'!$B:$AZ,10,FALSE)),IF($X$1=11,(VLOOKUP(B380,'X11'!$B:$AZ,10,FALSE)),IF($X$1=12,(VLOOKUP(B380,'X12'!$B:$AZ,10,FALSE)),IF($X$1=13,(VLOOKUP(B380,'X13'!$B:$AZ,10,FALSE)),"B"))))))))))))))=TRUE," ",(IF($X$1=1,(VLOOKUP(B380,'X1'!$B:$AZ,10,FALSE)),IF($X$1=2,(VLOOKUP(B380,'X2'!$B:$AZ,10,FALSE)),IF($X$1=3,(VLOOKUP(B380,'X3'!$B:$AZ,10,FALSE)),IF($X$1=4,(VLOOKUP(B380,'X4'!$B:$AZ,10,FALSE)),IF($X$1=5,(VLOOKUP(B380,'X5'!$B:$AZ,10,FALSE)),IF($X$1=6,(VLOOKUP(B380,'X6'!$B:$AZ,10,FALSE)),IF($X$1=7,(VLOOKUP(B380,'X7'!$B:$AZ,10,FALSE)),IF($X$1=8,(VLOOKUP(B380,'X8'!$B:$AZ,10,FALSE)),IF($X$1=9,(VLOOKUP(B380,'X9'!$B:$AZ,10,FALSE)),IF($X$1=10,(VLOOKUP(B380,'X10'!$B:$AZ,10,FALSE)),IF($X$1=11,(VLOOKUP(B380,'X11'!$B:$AZ,10,FALSE)),IF($X$1=12,(VLOOKUP(B380,'X12'!$B:$AZ,10,FALSE)),IF($X$1=13,(VLOOKUP(B380,'X13'!$B:$AZ,10,FALSE)),"B")))))))))))))))</f>
        <v xml:space="preserve"> </v>
      </c>
      <c r="N380" s="185" t="str">
        <f ca="1">IF(ISERROR(IF($X$1=1,(VLOOKUP(B380,'X1'!$B:$AZ,45,FALSE)),IF($X$1=2,(VLOOKUP(B380,'X2'!$B:$AZ,45,FALSE)),IF($X$1=3,(VLOOKUP(B380,'X3'!$B:$AZ,45,FALSE)),IF($X$1=4,(VLOOKUP(B380,'X4'!$B:$AZ,45,FALSE)),IF($X$1=5,(VLOOKUP(B380,'X5'!$B:$AZ,45,FALSE)),IF($X$1=6,(VLOOKUP(B380,'X6'!$B:$AZ,45,FALSE)),IF($X$1=7,(VLOOKUP(B380,'X7'!$B:$AZ,45,FALSE)),IF($X$1=8,(VLOOKUP(B380,'X8'!$B:$AZ,45,FALSE)),IF($X$1=9,(VLOOKUP(B380,'X9'!$B:$AZ,45,FALSE)),IF($X$1=10,(VLOOKUP(B380,'X10'!$B:$AZ,45,FALSE)),IF($X$1=11,(VLOOKUP(B380,'X11'!$B:$AZ,45,FALSE)),IF($X$1=12,(VLOOKUP(B380,'X12'!$B:$AZ,45,FALSE)),IF($X$1=13,(VLOOKUP(B380,'X13'!$B:$AZ,45,FALSE)),"B"))))))))))))))=TRUE," ",(IF($X$1=1,(VLOOKUP(B380,'X1'!$B:$AZ,45,FALSE)),IF($X$1=2,(VLOOKUP(B380,'X2'!$B:$AZ,45,FALSE)),IF($X$1=3,(VLOOKUP(B380,'X3'!$B:$AZ,45,FALSE)),IF($X$1=4,(VLOOKUP(B380,'X4'!$B:$AZ,45,FALSE)),IF($X$1=5,(VLOOKUP(B380,'X5'!$B:$AZ,45,FALSE)),IF($X$1=6,(VLOOKUP(B380,'X6'!$B:$AZ,45,FALSE)),IF($X$1=7,(VLOOKUP(B380,'X7'!$B:$AZ,45,FALSE)),IF($X$1=8,(VLOOKUP(B380,'X8'!$B:$AZ,45,FALSE)),IF($X$1=9,(VLOOKUP(B380,'X9'!$B:$AZ,45,FALSE)),IF($X$1=10,(VLOOKUP(B380,'X10'!$B:$AZ,45,FALSE)),IF($X$1=11,(VLOOKUP(B380,'X11'!$B:$AZ,45,FALSE)),IF($X$1=12,(VLOOKUP(B380,'X12'!$B:$AZ,45,FALSE)),IF($X$1=13,(VLOOKUP(B380,'X13'!$B:$AZ,45,FALSE)),"B")))))))))))))))</f>
        <v xml:space="preserve"> </v>
      </c>
      <c r="O380" s="184" t="str">
        <f ca="1">IF(ISERROR(IF($X$1=1,(VLOOKUP(B380,'X1'!$B:$AZ,11,FALSE)),IF($X$1=2,(VLOOKUP(B380,'X2'!$B:$AZ,11,FALSE)),IF($X$1=3,(VLOOKUP(B380,'X3'!$B:$AZ,11,FALSE)),IF($X$1=4,(VLOOKUP(B380,'X4'!$B:$AZ,11,FALSE)),IF($X$1=5,(VLOOKUP(B380,'X5'!$B:$AZ,11,FALSE)),IF($X$1=6,(VLOOKUP(B380,'X6'!$B:$AZ,11,FALSE)),IF($X$1=7,(VLOOKUP(B380,'X7'!$B:$AZ,11,FALSE)),IF($X$1=8,(VLOOKUP(B380,'X8'!$B:$AZ,11,FALSE)),IF($X$1=9,(VLOOKUP(B380,'X9'!$B:$AZ,11,FALSE)),IF($X$1=10,(VLOOKUP(B380,'X10'!$B:$AZ,11,FALSE)),IF($X$1=11,(VLOOKUP(B380,'X11'!$B:$AZ,11,FALSE)),IF($X$1=12,(VLOOKUP(B380,'X12'!$B:$AZ,11,FALSE)),IF($X$1=13,(VLOOKUP(B380,'X13'!$B:$AZ,11,FALSE)),"B"))))))))))))))=TRUE," ",(IF($X$1=1,(VLOOKUP(B380,'X1'!$B:$AZ,11,FALSE)),IF($X$1=2,(VLOOKUP(B380,'X2'!$B:$AZ,11,FALSE)),IF($X$1=3,(VLOOKUP(B380,'X3'!$B:$AZ,11,FALSE)),IF($X$1=4,(VLOOKUP(B380,'X4'!$B:$AZ,11,FALSE)),IF($X$1=5,(VLOOKUP(B380,'X5'!$B:$AZ,11,FALSE)),IF($X$1=6,(VLOOKUP(B380,'X6'!$B:$AZ,11,FALSE)),IF($X$1=7,(VLOOKUP(B380,'X7'!$B:$AZ,11,FALSE)),IF($X$1=8,(VLOOKUP(B380,'X8'!$B:$AZ,11,FALSE)),IF($X$1=9,(VLOOKUP(B380,'X9'!$B:$AZ,11,FALSE)),IF($X$1=10,(VLOOKUP(B380,'X10'!$B:$AZ,11,FALSE)),IF($X$1=11,(VLOOKUP(B380,'X11'!$B:$AZ,11,FALSE)),IF($X$1=12,(VLOOKUP(B380,'X12'!$B:$AZ,11,FALSE)),IF($X$1=13,(VLOOKUP(B380,'X13'!$B:$AZ,11,FALSE)),"B")))))))))))))))</f>
        <v xml:space="preserve"> </v>
      </c>
      <c r="P380" s="184" t="str">
        <f ca="1">IF(ISERROR(IF($X$1=1,(VLOOKUP(B380,'X1'!$B:$AZ,12,FALSE)),IF($X$1=2,(VLOOKUP(B380,'X2'!$B:$AZ,12,FALSE)),IF($X$1=3,(VLOOKUP(B380,'X3'!$B:$AZ,12,FALSE)),IF($X$1=4,(VLOOKUP(B380,'X4'!$B:$AZ,12,FALSE)),IF($X$1=5,(VLOOKUP(B380,'X5'!$B:$AZ,12,FALSE)),IF($X$1=6,(VLOOKUP(B380,'X6'!$B:$AZ,12,FALSE)),IF($X$1=7,(VLOOKUP(B380,'X7'!$B:$AZ,12,FALSE)),IF($X$1=8,(VLOOKUP(B380,'X8'!$B:$AZ,12,FALSE)),IF($X$1=9,(VLOOKUP(B380,'X9'!$B:$AZ,12,FALSE)),IF($X$1=10,(VLOOKUP(B380,'X10'!$B:$AZ,12,FALSE)),IF($X$1=11,(VLOOKUP(B380,'X11'!$B:$AZ,12,FALSE)),IF($X$1=12,(VLOOKUP(B380,'X12'!$B:$AZ,12,FALSE)),IF($X$1=13,(VLOOKUP(B380,'X13'!$B:$AZ,12,FALSE)),"B"))))))))))))))=TRUE," ",(IF($X$1=1,(VLOOKUP(B380,'X1'!$B:$AZ,12,FALSE)),IF($X$1=2,(VLOOKUP(B380,'X2'!$B:$AZ,12,FALSE)),IF($X$1=3,(VLOOKUP(B380,'X3'!$B:$AZ,12,FALSE)),IF($X$1=4,(VLOOKUP(B380,'X4'!$B:$AZ,12,FALSE)),IF($X$1=5,(VLOOKUP(B380,'X5'!$B:$AZ,12,FALSE)),IF($X$1=6,(VLOOKUP(B380,'X6'!$B:$AZ,12,FALSE)),IF($X$1=7,(VLOOKUP(B380,'X7'!$B:$AZ,12,FALSE)),IF($X$1=8,(VLOOKUP(B380,'X8'!$B:$AZ,12,FALSE)),IF($X$1=9,(VLOOKUP(B380,'X9'!$B:$AZ,12,FALSE)),IF($X$1=10,(VLOOKUP(B380,'X10'!$B:$AZ,12,FALSE)),IF($X$1=11,(VLOOKUP(B380,'X11'!$B:$AZ,12,FALSE)),IF($X$1=12,(VLOOKUP(B380,'X12'!$B:$AZ,12,FALSE)),IF($X$1=13,(VLOOKUP(B380,'X13'!$B:$AZ,12,FALSE)),"B")))))))))))))))</f>
        <v xml:space="preserve"> </v>
      </c>
      <c r="Q380" s="185" t="str">
        <f ca="1">IF(ISERROR(IF($X$1=1,(VLOOKUP(B380,'X1'!$B:$AZ,46,FALSE)),IF($X$1=2,(VLOOKUP(B380,'X2'!$B:$AZ,46,FALSE)),IF($X$1=3,(VLOOKUP(B380,'X3'!$B:$AZ,46,FALSE)),IF($X$1=4,(VLOOKUP(B380,'X4'!$B:$AZ,46,FALSE)),IF($X$1=5,(VLOOKUP(B380,'X5'!$B:$AZ,46,FALSE)),IF($X$1=6,(VLOOKUP(B380,'X6'!$B:$AZ,46,FALSE)),IF($X$1=7,(VLOOKUP(B380,'X7'!$B:$AZ,46,FALSE)),IF($X$1=8,(VLOOKUP(B380,'X8'!$B:$AZ,46,FALSE)),IF($X$1=9,(VLOOKUP(B380,'X9'!$B:$AZ,46,FALSE)),IF($X$1=10,(VLOOKUP(B380,'X10'!$B:$AZ,46,FALSE)),IF($X$1=11,(VLOOKUP(B380,'X11'!$B:$AZ,46,FALSE)),IF($X$1=12,(VLOOKUP(B380,'X12'!$B:$AZ,46,FALSE)),IF($X$1=13,(VLOOKUP(B380,'X13'!$B:$AZ,46,FALSE)),"B"))))))))))))))=TRUE," ",(IF($X$1=1,(VLOOKUP(B380,'X1'!$B:$AZ,46,FALSE)),IF($X$1=2,(VLOOKUP(B380,'X2'!$B:$AZ,46,FALSE)),IF($X$1=3,(VLOOKUP(B380,'X3'!$B:$AZ,46,FALSE)),IF($X$1=4,(VLOOKUP(B380,'X4'!$B:$AZ,46,FALSE)),IF($X$1=5,(VLOOKUP(B380,'X5'!$B:$AZ,46,FALSE)),IF($X$1=6,(VLOOKUP(B380,'X6'!$B:$AZ,46,FALSE)),IF($X$1=7,(VLOOKUP(B380,'X7'!$B:$AZ,46,FALSE)),IF($X$1=8,(VLOOKUP(B380,'X8'!$B:$AZ,46,FALSE)),IF($X$1=9,(VLOOKUP(B380,'X9'!$B:$AZ,46,FALSE)),IF($X$1=10,(VLOOKUP(B380,'X10'!$B:$AZ,46,FALSE)),IF($X$1=11,(VLOOKUP(B380,'X11'!$B:$AZ,46,FALSE)),IF($X$1=12,(VLOOKUP(B380,'X12'!$B:$AZ,46,FALSE)),IF($X$1=13,(VLOOKUP(B380,'X13'!$B:$AZ,46,FALSE)),"B")))))))))))))))</f>
        <v xml:space="preserve"> </v>
      </c>
      <c r="R380" s="185" t="str">
        <f ca="1">IF(ISERROR(IF($X$1=1,(VLOOKUP(B380,'X1'!$B:$AZ,15,FALSE)),IF($X$1=2,(VLOOKUP(B380,'X2'!$B:$AZ,15,FALSE)),IF($X$1=3,(VLOOKUP(B380,'X3'!$B:$AZ,15,FALSE)),IF($X$1=4,(VLOOKUP(B380,'X4'!$B:$AZ,15,FALSE)),IF($X$1=5,(VLOOKUP(B380,'X5'!$B:$AZ,15,FALSE)),IF($X$1=6,(VLOOKUP(B380,'X6'!$B:$AZ,15,FALSE)),IF($X$1=7,(VLOOKUP(B380,'X7'!$B:$AZ,15,FALSE)),IF($X$1=8,(VLOOKUP(B380,'X8'!$B:$AZ,15,FALSE)),IF($X$1=9,(VLOOKUP(B380,'X9'!$B:$AZ,15,FALSE)),IF($X$1=10,(VLOOKUP(B380,'X10'!$B:$AZ,15,FALSE)),IF($X$1=11,(VLOOKUP(B380,'X11'!$B:$AZ,15,FALSE)),IF($X$1=12,(VLOOKUP(B380,'X12'!$B:$AZ,15,FALSE)),IF($X$1=13,(VLOOKUP(B380,'X13'!$B:$AZ,15,FALSE)),"B"))))))))))))))=TRUE," ",(IF($X$1=1,(VLOOKUP(B380,'X1'!$B:$AZ,15,FALSE)),IF($X$1=2,(VLOOKUP(B380,'X2'!$B:$AZ,15,FALSE)),IF($X$1=3,(VLOOKUP(B380,'X3'!$B:$AZ,15,FALSE)),IF($X$1=4,(VLOOKUP(B380,'X4'!$B:$AZ,15,FALSE)),IF($X$1=5,(VLOOKUP(B380,'X5'!$B:$AZ,15,FALSE)),IF($X$1=6,(VLOOKUP(B380,'X6'!$B:$AZ,15,FALSE)),IF($X$1=7,(VLOOKUP(B380,'X7'!$B:$AZ,15,FALSE)),IF($X$1=8,(VLOOKUP(B380,'X8'!$B:$AZ,15,FALSE)),IF($X$1=9,(VLOOKUP(B380,'X9'!$B:$AZ,15,FALSE)),IF($X$1=10,(VLOOKUP(B380,'X10'!$B:$AZ,15,FALSE)),IF($X$1=11,(VLOOKUP(B380,'X11'!$B:$AZ,15,FALSE)),IF($X$1=12,(VLOOKUP(B380,'X12'!$B:$AZ,15,FALSE)),IF($X$1=13,(VLOOKUP(B380,'X13'!$B:$AZ,15,FALSE)),"B")))))))))))))))</f>
        <v xml:space="preserve"> </v>
      </c>
      <c r="S380" s="185" t="str">
        <f ca="1">IF(ISERROR(IF((IF($X$1=1,(VLOOKUP(B380,'X1'!$B:$AZ,14,FALSE)),(IF($X$1=2,(VLOOKUP(B380,'X2'!$B:$AZ,14,FALSE)),(IF($X$1=3,(VLOOKUP(B380,'X3'!$B:$AZ,14,FALSE)),(IF($X$1=4,(VLOOKUP(B380,'X4'!$B:$AZ,14,FALSE)),(IF($X$1=5,(VLOOKUP(B380,'X5'!$B:$AZ,14,FALSE)),(IF($X$1=6,(VLOOKUP(B380,'X6'!$B:$AZ,14,FALSE)),(IF($X$1=7,(VLOOKUP(B380,'X7'!$B:$AZ,14,FALSE)),(IF($X$1=8,(VLOOKUP(B380,'X8'!$B:$AZ,14,FALSE)),(IF($X$1=9,(VLOOKUP(B380,'X9'!$B:$AZ,14,FALSE)),(IF($X$1=10,(VLOOKUP(B380,'X10'!$B:$AZ,14,FALSE)),(IF($X$1=11,(VLOOKUP(B380,'X11'!$B:$AZ,14,FALSE)),(IF($X$1=12,(VLOOKUP(B380,'X12'!$B:$AZ,14,FALSE)),(VLOOKUP(B380,'X13'!$B:$AZ,14,FALSE))))))))))))))))))))))))))=$V$1," ",(IF($X$1=1,(VLOOKUP(B380,'X1'!$B:$AZ,14,FALSE)),(IF($X$1=2,(VLOOKUP(B380,'X2'!$B:$AZ,14,FALSE)),(IF($X$1=3,(VLOOKUP(B380,'X3'!$B:$AZ,14,FALSE)),(IF($X$1=4,(VLOOKUP(B380,'X4'!$B:$AZ,14,FALSE)),(IF($X$1=5,(VLOOKUP(B380,'X5'!$B:$AZ,14,FALSE)),(IF($X$1=6,(VLOOKUP(B380,'X6'!$B:$AZ,14,FALSE)),(IF($X$1=7,(VLOOKUP(B380,'X7'!$B:$AZ,14,FALSE)),(IF($X$1=8,(VLOOKUP(B380,'X8'!$B:$AZ,14,FALSE)),(IF($X$1=9,(VLOOKUP(B380,'X9'!$B:$AZ,14,FALSE)),(IF($X$1=10,(VLOOKUP(B380,'X10'!$B:$AZ,14,FALSE)),(IF($X$1=11,(VLOOKUP(B380,'X11'!$B:$AZ,14,FALSE)),(IF($X$1=12,(VLOOKUP(B380,'X12'!$B:$AZ,14,FALSE)),(VLOOKUP(B380,'X13'!$B:$AZ,14,FALSE))))))))))))))))))))))))))))=TRUE," ",(IF((IF($X$1=1,(VLOOKUP(B380,'X1'!$B:$AZ,14,FALSE)),(IF($X$1=2,(VLOOKUP(B380,'X2'!$B:$AZ,14,FALSE)),(IF($X$1=3,(VLOOKUP(B380,'X3'!$B:$AZ,14,FALSE)),(IF($X$1=4,(VLOOKUP(B380,'X4'!$B:$AZ,14,FALSE)),(IF($X$1=5,(VLOOKUP(B380,'X5'!$B:$AZ,14,FALSE)),(IF($X$1=6,(VLOOKUP(B380,'X6'!$B:$AZ,14,FALSE)),(IF($X$1=7,(VLOOKUP(B380,'X7'!$B:$AZ,14,FALSE)),(IF($X$1=8,(VLOOKUP(B380,'X8'!$B:$AZ,14,FALSE)),(IF($X$1=9,(VLOOKUP(B380,'X9'!$B:$AZ,14,FALSE)),(IF($X$1=10,(VLOOKUP(B380,'X10'!$B:$AZ,14,FALSE)),(IF($X$1=11,(VLOOKUP(B380,'X11'!$B:$AZ,14,FALSE)),(IF($X$1=12,(VLOOKUP(B380,'X12'!$B:$AZ,14,FALSE)),(VLOOKUP(B380,'X13'!$B:$AZ,14,FALSE))))))))))))))))))))))))))=$V$1," ",(IF($X$1=1,(VLOOKUP(B380,'X1'!$B:$AZ,14,FALSE)),(IF($X$1=2,(VLOOKUP(B380,'X2'!$B:$AZ,14,FALSE)),(IF($X$1=3,(VLOOKUP(B380,'X3'!$B:$AZ,14,FALSE)),(IF($X$1=4,(VLOOKUP(B380,'X4'!$B:$AZ,14,FALSE)),(IF($X$1=5,(VLOOKUP(B380,'X5'!$B:$AZ,14,FALSE)),(IF($X$1=6,(VLOOKUP(B380,'X6'!$B:$AZ,14,FALSE)),(IF($X$1=7,(VLOOKUP(B380,'X7'!$B:$AZ,14,FALSE)),(IF($X$1=8,(VLOOKUP(B380,'X8'!$B:$AZ,14,FALSE)),(IF($X$1=9,(VLOOKUP(B380,'X9'!$B:$AZ,14,FALSE)),(IF($X$1=10,(VLOOKUP(B380,'X10'!$B:$AZ,14,FALSE)),(IF($X$1=11,(VLOOKUP(B380,'X11'!$B:$AZ,14,FALSE)),(IF($X$1=12,(VLOOKUP(B380,'X12'!$B:$AZ,14,FALSE)),(VLOOKUP(B380,'X13'!$B:$AZ,14,FALSE)))))))))))))))))))))))))))))</f>
        <v xml:space="preserve"> </v>
      </c>
    </row>
    <row r="381" spans="1:19" ht="14.1" customHeight="1" x14ac:dyDescent="0.2">
      <c r="A381" s="156" t="s">
        <v>1058</v>
      </c>
      <c r="B381" s="122" t="str">
        <f>IF(ISERROR(IF($U$16=1,(VLOOKUP(A381,$AC$89:$AH$125,2,FALSE)),IF((IF($X$1=1,'X1'!B340,(IF($X$1=2,'X2'!B340,(IF($X$1=3,'X3'!B340,(IF($X$1=4,'X4'!B340,(IF($X$1=5,'X5'!B340,(IF($X$1=6,'X6'!B340,(IF($X$1=7,'X7'!B340,(IF($X$1=8,'X8'!B340,(IF($X$1=9,'X9'!B340,(IF($X$1=10,'X10'!B340,(IF($X$1=11,'X11'!B340,(IF($X$1=12,'X12'!B340,'X13'!B340))))))))))))))))))))))))="","",(IF($X$1=1,'X1'!B340,(IF($X$1=2,'X2'!B340,(IF($X$1=3,'X3'!B340,(IF($X$1=4,'X4'!B340,(IF($X$1=5,'X5'!B340,(IF($X$1=6,'X6'!B340,(IF($X$1=7,'X7'!B340,(IF($X$1=8,'X8'!B340,(IF($X$1=9,'X9'!B340,(IF($X$1=10,'X10'!B340,(IF($X$1=11,'X11'!B340,(IF($X$1=12,'X12'!B340,'X13'!B340)))))))))))))))))))))))))))=TRUE," ",(IF($U$16=1,(VLOOKUP(A381,$AC$89:$AH$125,2,FALSE)),IF((IF($X$1=1,'X1'!B340,(IF($X$1=2,'X2'!B340,(IF($X$1=3,'X3'!B340,(IF($X$1=4,'X4'!B340,(IF($X$1=5,'X5'!B340,(IF($X$1=6,'X6'!B340,(IF($X$1=7,'X7'!B340,(IF($X$1=8,'X8'!B340,(IF($X$1=9,'X9'!B340,(IF($X$1=10,'X10'!B340,(IF($X$1=11,'X11'!B340,(IF($X$1=12,'X12'!B340,'X13'!B340))))))))))))))))))))))))="","",(IF($X$1=1,'X1'!B340,(IF($X$1=2,'X2'!B340,(IF($X$1=3,'X3'!B340,(IF($X$1=4,'X4'!B340,(IF($X$1=5,'X5'!B340,(IF($X$1=6,'X6'!B340,(IF($X$1=7,'X7'!B340,(IF($X$1=8,'X8'!B340,(IF($X$1=9,'X9'!B340,(IF($X$1=10,'X10'!B340,(IF($X$1=11,'X11'!B340,(IF($X$1=12,'X12'!B340,'X13'!B340))))))))))))))))))))))))))))</f>
        <v/>
      </c>
      <c r="C381" s="181" t="str">
        <f ca="1">IF(ISERROR(IF($X$1=1,(VLOOKUP(B381,'X1'!$B:$AZ,47,FALSE)),IF($X$1=2,(VLOOKUP(B381,'X2'!$B:$AZ,47,FALSE)),IF($X$1=3,(VLOOKUP(B381,'X3'!$B:$AZ,47,FALSE)),IF($X$1=4,(VLOOKUP(B381,'X4'!$B:$AZ,47,FALSE)),IF($X$1=5,(VLOOKUP(B381,'X5'!$B:$AZ,47,FALSE)),IF($X$1=6,(VLOOKUP(B381,'X6'!$B:$AZ,47,FALSE)),IF($X$1=7,(VLOOKUP(B381,'X7'!$B:$AZ,47,FALSE)),IF($X$1=8,(VLOOKUP(B381,'X8'!$B:$AZ,47,FALSE)),IF($X$1=9,(VLOOKUP(B381,'X9'!$B:$AZ,47,FALSE)),IF($X$1=10,(VLOOKUP(B381,'X10'!$B:$AZ,47,FALSE)),IF($X$1=11,(VLOOKUP(B381,'X11'!$B:$AZ,47,FALSE)),IF($X$1=12,(VLOOKUP(B381,'X12'!$B:$AZ,47,FALSE)),IF($X$1=13,(VLOOKUP(B381,'X13'!$B:$AZ,47,FALSE)),"B"))))))))))))))=TRUE," ",(IF($X$1=1,(VLOOKUP(B381,'X1'!$B:$AZ,47,FALSE)),IF($X$1=2,(VLOOKUP(B381,'X2'!$B:$AZ,47,FALSE)),IF($X$1=3,(VLOOKUP(B381,'X3'!$B:$AZ,47,FALSE)),IF($X$1=4,(VLOOKUP(B381,'X4'!$B:$AZ,47,FALSE)),IF($X$1=5,(VLOOKUP(B381,'X5'!$B:$AZ,47,FALSE)),IF($X$1=6,(VLOOKUP(B381,'X6'!$B:$AZ,47,FALSE)),IF($X$1=7,(VLOOKUP(B381,'X7'!$B:$AZ,47,FALSE)),IF($X$1=8,(VLOOKUP(B381,'X8'!$B:$AZ,47,FALSE)),IF($X$1=9,(VLOOKUP(B381,'X9'!$B:$AZ,47,FALSE)),IF($X$1=10,(VLOOKUP(B381,'X10'!$B:$AZ,47,FALSE)),IF($X$1=11,(VLOOKUP(B381,'X11'!$B:$AZ,47,FALSE)),IF($X$1=12,(VLOOKUP(B381,'X12'!$B:$AZ,47,FALSE)),IF($X$1=13,(VLOOKUP(B381,'X13'!$B:$AZ,47,FALSE)),"B")))))))))))))))</f>
        <v xml:space="preserve"> </v>
      </c>
      <c r="D381" s="181" t="str">
        <f ca="1">IF(ISERROR(IF($X$1=1,(VLOOKUP(B381,'X1'!$B:$AP,41,FALSE)),IF($X$1=2,(VLOOKUP(B381,'X2'!$B:$AP,41,FALSE)),IF($X$1=3,(VLOOKUP(B381,'X3'!$B:$AP,41,FALSE)),IF($X$1=4,(VLOOKUP(B381,'X4'!$B:$AP,41,FALSE)),IF($X$1=5,(VLOOKUP(B381,'X5'!$B:$AP,41,FALSE)),IF($X$1=6,(VLOOKUP(B381,'X6'!$B:$AP,41,FALSE)),IF($X$1=7,(VLOOKUP(B381,'X7'!$B:$AP,41,FALSE)),IF($X$1=8,(VLOOKUP(B381,'X8'!$B:$AP,41,FALSE)),IF($X$1=9,(VLOOKUP(B381,'X9'!$B:$AP,41,FALSE)),IF($X$1=10,(VLOOKUP(B381,'X10'!$B:$AP,41,FALSE)),IF($X$1=11,(VLOOKUP(B381,'X11'!$B:$AP,41,FALSE)),IF($X$1=12,(VLOOKUP(B381,'X12'!$B:$AP,41,FALSE)),IF($X$1=13,(VLOOKUP(B381,'X13'!$B:$AP,41,FALSE)),"B"))))))))))))))=TRUE," ",(IF($X$1=1,(VLOOKUP(B381,'X1'!$B:$AP,41,FALSE)),IF($X$1=2,(VLOOKUP(B381,'X2'!$B:$AP,41,FALSE)),IF($X$1=3,(VLOOKUP(B381,'X3'!$B:$AP,41,FALSE)),IF($X$1=4,(VLOOKUP(B381,'X4'!$B:$AP,41,FALSE)),IF($X$1=5,(VLOOKUP(B381,'X5'!$B:$AP,41,FALSE)),IF($X$1=6,(VLOOKUP(B381,'X6'!$B:$AP,41,FALSE)),IF($X$1=7,(VLOOKUP(B381,'X7'!$B:$AP,41,FALSE)),IF($X$1=8,(VLOOKUP(B381,'X8'!$B:$AP,41,FALSE)),IF($X$1=9,(VLOOKUP(B381,'X9'!$B:$AP,41,FALSE)),IF($X$1=10,(VLOOKUP(B381,'X10'!$B:$AP,41,FALSE)),IF($X$1=11,(VLOOKUP(B381,'X11'!$B:$AP,41,FALSE)),IF($X$1=12,(VLOOKUP(B381,'X12'!$B:$AP,41,FALSE)),IF($X$1=13,(VLOOKUP(B381,'X13'!$B:$AP,41,FALSE)),"B")))))))))))))))</f>
        <v xml:space="preserve"> </v>
      </c>
      <c r="E381" s="182" t="str">
        <f ca="1">IF(ISERROR(IF($X$1=1,(VLOOKUP(B381,'X1'!$B:$AP,7,FALSE)),IF($X$1=2,(VLOOKUP(B381,'X2'!$B:$AP,7,FALSE)),IF($X$1=3,(VLOOKUP(B381,'X3'!$B:$AP,7,FALSE)),IF($X$1=4,(VLOOKUP(B381,'X4'!$B:$AP,7,FALSE)),IF($X$1=5,(VLOOKUP(B381,'X5'!$B:$AP,7,FALSE)),IF($X$1=6,(VLOOKUP(B381,'X6'!$B:$AP,7,FALSE)),IF($X$1=7,(VLOOKUP(B381,'X7'!$B:$AP,7,FALSE)),IF($X$1=8,(VLOOKUP(B381,'X8'!$B:$AP,7,FALSE)),IF($X$1=9,(VLOOKUP(B381,'X9'!$B:$AP,7,FALSE)),IF($X$1=10,(VLOOKUP(B381,'X10'!$B:$AP,7,FALSE)),IF($X$1=11,(VLOOKUP(B381,'X11'!$B:$AP,7,FALSE)),IF($X$1=12,(VLOOKUP(B381,'X12'!$B:$AP,7,FALSE)),IF($X$1=13,(VLOOKUP(B381,'X13'!$B:$AP,7,FALSE)),"B"))))))))))))))=TRUE," ",(IF($X$1=1,(VLOOKUP(B381,'X1'!$B:$AP,7,FALSE)),IF($X$1=2,(VLOOKUP(B381,'X2'!$B:$AP,7,FALSE)),IF($X$1=3,(VLOOKUP(B381,'X3'!$B:$AP,7,FALSE)),IF($X$1=4,(VLOOKUP(B381,'X4'!$B:$AP,7,FALSE)),IF($X$1=5,(VLOOKUP(B381,'X5'!$B:$AP,7,FALSE)),IF($X$1=6,(VLOOKUP(B381,'X6'!$B:$AP,7,FALSE)),IF($X$1=7,(VLOOKUP(B381,'X7'!$B:$AP,7,FALSE)),IF($X$1=8,(VLOOKUP(B381,'X8'!$B:$AP,7,FALSE)),IF($X$1=9,(VLOOKUP(B381,'X9'!$B:$AP,7,FALSE)),IF($X$1=10,(VLOOKUP(B381,'X10'!$B:$AP,7,FALSE)),IF($X$1=11,(VLOOKUP(B381,'X11'!$B:$AP,7,FALSE)),IF($X$1=12,(VLOOKUP(B381,'X12'!$B:$AP,7,FALSE)),IF($X$1=13,(VLOOKUP(B381,'X13'!$B:$AP,7,FALSE)),"B")))))))))))))))</f>
        <v xml:space="preserve"> </v>
      </c>
      <c r="F381" s="182" t="str">
        <f ca="1">IF(ISERROR(IF((IF($X$1=1,(VLOOKUP(B381,'X1'!$B:$AO,6,FALSE)),(IF($X$1=2,(VLOOKUP(B381,'X2'!$B:$AO,6,FALSE)),(IF($X$1=3,(VLOOKUP(B381,'X3'!$B:$AO,6,FALSE)),(IF($X$1=4,(VLOOKUP(B381,'X4'!$B:$AO,6,FALSE)),(IF($X$1=5,(VLOOKUP(B381,'X5'!$B:$AO,6,FALSE)),(IF($X$1=6,(VLOOKUP(B381,'X6'!$B:$AO,6,FALSE)),(IF($X$1=7,(VLOOKUP(B381,'X7'!$B:$AO,6,FALSE)),(IF($X$1=8,(VLOOKUP(B381,'X8'!$B:$AO,6,FALSE)),(IF($X$1=9,(VLOOKUP(B381,'X9'!$B:$AO,6,FALSE)),(IF($X$1=10,(VLOOKUP(B381,'X10'!$B:$AO,6,FALSE)),(IF($X$1=11,(VLOOKUP(B381,'X11'!$B:$AO,6,FALSE)),(IF($X$1=12,(VLOOKUP(B381,'X12'!$B:$AO,6,FALSE)),(VLOOKUP(B381,'X13'!$B:$AO,6,FALSE))))))))))))))))))))))))))=$V$1," ",(IF($X$1=1,(VLOOKUP(B381,'X1'!$B:$AO,6,FALSE)),(IF($X$1=2,(VLOOKUP(B381,'X2'!$B:$AO,6,FALSE)),(IF($X$1=3,(VLOOKUP(B381,'X3'!$B:$AO,6,FALSE)),(IF($X$1=4,(VLOOKUP(B381,'X4'!$B:$AO,6,FALSE)),(IF($X$1=5,(VLOOKUP(B381,'X5'!$B:$AO,6,FALSE)),(IF($X$1=6,(VLOOKUP(B381,'X6'!$B:$AO,6,FALSE)),(IF($X$1=7,(VLOOKUP(B381,'X7'!$B:$AO,6,FALSE)),(IF($X$1=8,(VLOOKUP(B381,'X8'!$B:$AO,6,FALSE)),(IF($X$1=9,(VLOOKUP(B381,'X9'!$B:$AO,6,FALSE)),(IF($X$1=10,(VLOOKUP(B381,'X10'!$B:$AO,6,FALSE)),(IF($X$1=11,(VLOOKUP(B381,'X11'!$B:$AO,6,FALSE)),(IF($X$1=12,(VLOOKUP(B381,'X12'!$B:$AO,6,FALSE)),(VLOOKUP(B381,'X13'!$B:$AO,6,FALSE))))))))))))))))))))))))))))=TRUE," ",(IF((IF($X$1=1,(VLOOKUP(B381,'X1'!$B:$AO,6,FALSE)),(IF($X$1=2,(VLOOKUP(B381,'X2'!$B:$AO,6,FALSE)),(IF($X$1=3,(VLOOKUP(B381,'X3'!$B:$AO,6,FALSE)),(IF($X$1=4,(VLOOKUP(B381,'X4'!$B:$AO,6,FALSE)),(IF($X$1=5,(VLOOKUP(B381,'X5'!$B:$AO,6,FALSE)),(IF($X$1=6,(VLOOKUP(B381,'X6'!$B:$AO,6,FALSE)),(IF($X$1=7,(VLOOKUP(B381,'X7'!$B:$AO,6,FALSE)),(IF($X$1=8,(VLOOKUP(B381,'X8'!$B:$AO,6,FALSE)),(IF($X$1=9,(VLOOKUP(B381,'X9'!$B:$AO,6,FALSE)),(IF($X$1=10,(VLOOKUP(B381,'X10'!$B:$AO,6,FALSE)),(IF($X$1=11,(VLOOKUP(B381,'X11'!$B:$AO,6,FALSE)),(IF($X$1=12,(VLOOKUP(B381,'X12'!$B:$AO,6,FALSE)),(VLOOKUP(B381,'X13'!$B:$AO,6,FALSE))))))))))))))))))))))))))=$V$1," ",(IF($X$1=1,(VLOOKUP(B381,'X1'!$B:$AO,6,FALSE)),(IF($X$1=2,(VLOOKUP(B381,'X2'!$B:$AO,6,FALSE)),(IF($X$1=3,(VLOOKUP(B381,'X3'!$B:$AO,6,FALSE)),(IF($X$1=4,(VLOOKUP(B381,'X4'!$B:$AO,6,FALSE)),(IF($X$1=5,(VLOOKUP(B381,'X5'!$B:$AO,6,FALSE)),(IF($X$1=6,(VLOOKUP(B381,'X6'!$B:$AO,6,FALSE)),(IF($X$1=7,(VLOOKUP(B381,'X7'!$B:$AO,6,FALSE)),(IF($X$1=8,(VLOOKUP(B381,'X8'!$B:$AO,6,FALSE)),(IF($X$1=9,(VLOOKUP(B381,'X9'!$B:$AO,6,FALSE)),(IF($X$1=10,(VLOOKUP(B381,'X10'!$B:$AO,6,FALSE)),(IF($X$1=11,(VLOOKUP(B381,'X11'!$B:$AO,6,FALSE)),(IF($X$1=12,(VLOOKUP(B381,'X12'!$B:$AO,6,FALSE)),(VLOOKUP(B381,'X13'!$B:$AO,6,FALSE)))))))))))))))))))))))))))))</f>
        <v xml:space="preserve"> </v>
      </c>
      <c r="G381" s="182" t="str">
        <f ca="1">IF(ISERROR(IF($X$1=1,(VLOOKUP(B381,'X1'!$B:$AZ,44,FALSE)),IF($X$1=2,(VLOOKUP(B381,'X2'!$B:$AZ,44,FALSE)),IF($X$1=3,(VLOOKUP(B381,'X3'!$B:$AZ,44,FALSE)),IF($X$1=4,(VLOOKUP(B381,'X4'!$B:$AZ,44,FALSE)),IF($X$1=5,(VLOOKUP(B381,'X5'!$B:$AZ,44,FALSE)),IF($X$1=6,(VLOOKUP(B381,'X6'!$B:$AZ,44,FALSE)),IF($X$1=7,(VLOOKUP(B381,'X7'!$B:$AZ,44,FALSE)),IF($X$1=8,(VLOOKUP(B381,'X8'!$B:$AZ,44,FALSE)),IF($X$1=9,(VLOOKUP(B381,'X9'!$B:$AZ,44,FALSE)),IF($X$1=10,(VLOOKUP(B381,'X10'!$B:$AZ,44,FALSE)),IF($X$1=11,(VLOOKUP(B381,'X11'!$B:$AZ,44,FALSE)),IF($X$1=12,(VLOOKUP(B381,'X12'!$B:$AZ,44,FALSE)),IF($X$1=13,(VLOOKUP(B381,'X13'!$B:$AZ,44,FALSE)),"B"))))))))))))))=TRUE," ",(IF($X$1=1,(VLOOKUP(B381,'X1'!$B:$AZ,44,FALSE)),IF($X$1=2,(VLOOKUP(B381,'X2'!$B:$AZ,44,FALSE)),IF($X$1=3,(VLOOKUP(B381,'X3'!$B:$AZ,44,FALSE)),IF($X$1=4,(VLOOKUP(B381,'X4'!$B:$AZ,44,FALSE)),IF($X$1=5,(VLOOKUP(B381,'X5'!$B:$AZ,44,FALSE)),IF($X$1=6,(VLOOKUP(B381,'X6'!$B:$AZ,44,FALSE)),IF($X$1=7,(VLOOKUP(B381,'X7'!$B:$AZ,44,FALSE)),IF($X$1=8,(VLOOKUP(B381,'X8'!$B:$AZ,44,FALSE)),IF($X$1=9,(VLOOKUP(B381,'X9'!$B:$AZ,44,FALSE)),IF($X$1=10,(VLOOKUP(B381,'X10'!$B:$AZ,44,FALSE)),IF($X$1=11,(VLOOKUP(B381,'X11'!$B:$AZ,44,FALSE)),IF($X$1=12,(VLOOKUP(B381,'X12'!$B:$AZ,44,FALSE)),IF($X$1=13,(VLOOKUP(B381,'X13'!$B:$AZ,44,FALSE)),"B")))))))))))))))</f>
        <v xml:space="preserve"> </v>
      </c>
      <c r="H381" s="182" t="str">
        <f ca="1">IF(ISERROR(IF($X$1=1,(VLOOKUP(B381,'X1'!$B:$AZ,8,FALSE)),IF($X$1=2,(VLOOKUP(B381,'X2'!$B:$AZ,8,FALSE)),IF($X$1=3,(VLOOKUP(B381,'X3'!$B:$AZ,8,FALSE)),IF($X$1=4,(VLOOKUP(B381,'X4'!$B:$AZ,8,FALSE)),IF($X$1=5,(VLOOKUP(B381,'X5'!$B:$AZ,8,FALSE)),IF($X$1=6,(VLOOKUP(B381,'X6'!$B:$AZ,8,FALSE)),IF($X$1=7,(VLOOKUP(B381,'X7'!$B:$AZ,8,FALSE)),IF($X$1=8,(VLOOKUP(B381,'X8'!$B:$AZ,8,FALSE)),IF($X$1=9,(VLOOKUP(B381,'X9'!$B:$AZ,8,FALSE)),IF($X$1=10,(VLOOKUP(B381,'X10'!$B:$AZ,8,FALSE)),IF($X$1=11,(VLOOKUP(B381,'X11'!$B:$AZ,8,FALSE)),IF($X$1=12,(VLOOKUP(B381,'X12'!$B:$AZ,8,FALSE)),IF($X$1=13,(VLOOKUP(B381,'X13'!$B:$AZ,8,FALSE)),"B"))))))))))))))=TRUE," ",(IF($X$1=1,(VLOOKUP(B381,'X1'!$B:$AZ,8,FALSE)),IF($X$1=2,(VLOOKUP(B381,'X2'!$B:$AZ,8,FALSE)),IF($X$1=3,(VLOOKUP(B381,'X3'!$B:$AZ,8,FALSE)),IF($X$1=4,(VLOOKUP(B381,'X4'!$B:$AZ,8,FALSE)),IF($X$1=5,(VLOOKUP(B381,'X5'!$B:$AZ,8,FALSE)),IF($X$1=6,(VLOOKUP(B381,'X6'!$B:$AZ,8,FALSE)),IF($X$1=7,(VLOOKUP(B381,'X7'!$B:$AZ,8,FALSE)),IF($X$1=8,(VLOOKUP(B381,'X8'!$B:$AZ,8,FALSE)),IF($X$1=9,(VLOOKUP(B381,'X9'!$B:$AZ,8,FALSE)),IF($X$1=10,(VLOOKUP(B381,'X10'!$B:$AZ,8,FALSE)),IF($X$1=11,(VLOOKUP(B381,'X11'!$B:$AZ,8,FALSE)),IF($X$1=12,(VLOOKUP(B381,'X12'!$B:$AZ,8,FALSE)),IF($X$1=13,(VLOOKUP(B381,'X13'!$B:$AZ,8,FALSE)),"B")))))))))))))))</f>
        <v xml:space="preserve"> </v>
      </c>
      <c r="I381" s="183" t="str">
        <f ca="1">IF(ISERROR(IF($X$1=1,(VLOOKUP(B381,'X1'!$B:$AZ,2,FALSE)),IF($X$1=2,(VLOOKUP(B381,'X2'!$B:$AZ,2,FALSE)),IF($X$1=3,(VLOOKUP(B381,'X3'!$B:$AZ,2,FALSE)),IF($X$1=4,(VLOOKUP(B381,'X4'!$B:$AZ,2,FALSE)),IF($X$1=5,(VLOOKUP(B381,'X5'!$B:$AZ,2,FALSE)),IF($X$1=6,(VLOOKUP(B381,'X6'!$B:$AZ,2,FALSE)),IF($X$1=7,(VLOOKUP(B381,'X7'!$B:$AZ,2,FALSE)),IF($X$1=8,(VLOOKUP(B381,'X8'!$B:$AZ,2,FALSE)),IF($X$1=9,(VLOOKUP(B381,'X9'!$B:$AZ,2,FALSE)),IF($X$1=10,(VLOOKUP(B381,'X10'!$B:$AZ,2,FALSE)),IF($X$1=11,(VLOOKUP(B381,'X11'!$B:$AZ,2,FALSE)),IF($X$1=12,(VLOOKUP(B381,'X12'!$B:$AZ,2,FALSE)),IF($X$1=13,(VLOOKUP(B381,'X13'!$B:$AZ,2,FALSE)),"B"))))))))))))))=TRUE," ",(IF($X$1=1,(VLOOKUP(B381,'X1'!$B:$AZ,2,FALSE)),IF($X$1=2,(VLOOKUP(B381,'X2'!$B:$AZ,2,FALSE)),IF($X$1=3,(VLOOKUP(B381,'X3'!$B:$AZ,2,FALSE)),IF($X$1=4,(VLOOKUP(B381,'X4'!$B:$AZ,2,FALSE)),IF($X$1=5,(VLOOKUP(B381,'X5'!$B:$AZ,2,FALSE)),IF($X$1=6,(VLOOKUP(B381,'X6'!$B:$AZ,2,FALSE)),IF($X$1=7,(VLOOKUP(B381,'X7'!$B:$AZ,2,FALSE)),IF($X$1=8,(VLOOKUP(B381,'X8'!$B:$AZ,2,FALSE)),IF($X$1=9,(VLOOKUP(B381,'X9'!$B:$AZ,2,FALSE)),IF($X$1=10,(VLOOKUP(B381,'X10'!$B:$AZ,2,FALSE)),IF($X$1=11,(VLOOKUP(B381,'X11'!$B:$AZ,2,FALSE)),IF($X$1=12,(VLOOKUP(B381,'X12'!$B:$AZ,2,FALSE)),IF($X$1=13,(VLOOKUP(B381,'X13'!$B:$AZ,2,FALSE)),"B")))))))))))))))</f>
        <v xml:space="preserve"> </v>
      </c>
      <c r="J381" s="183" t="str">
        <f ca="1">IF(ISERROR(IF($X$1=1,(VLOOKUP(B381,'X1'!$B:$AZ,3,FALSE)),IF($X$1=2,(VLOOKUP(B381,'X2'!$B:$AZ,3,FALSE)),IF($X$1=3,(VLOOKUP(B381,'X3'!$B:$AZ,3,FALSE)),IF($X$1=4,(VLOOKUP(B381,'X4'!$B:$AZ,3,FALSE)),IF($X$1=5,(VLOOKUP(B381,'X5'!$B:$AZ,3,FALSE)),IF($X$1=6,(VLOOKUP(B381,'X6'!$B:$AZ,3,FALSE)),IF($X$1=7,(VLOOKUP(B381,'X7'!$B:$AZ,3,FALSE)),IF($X$1=8,(VLOOKUP(B381,'X8'!$B:$AZ,3,FALSE)),IF($X$1=9,(VLOOKUP(B381,'X9'!$B:$AZ,3,FALSE)),IF($X$1=10,(VLOOKUP(B381,'X10'!$B:$AZ,3,FALSE)),IF($X$1=11,(VLOOKUP(B381,'X11'!$B:$AZ,3,FALSE)),IF($X$1=12,(VLOOKUP(B381,'X12'!$B:$AZ,3,FALSE)),IF($X$1=13,(VLOOKUP(B381,'X13'!$B:$AZ,3,FALSE)),"B"))))))))))))))=TRUE," ",(IF($X$1=1,(VLOOKUP(B381,'X1'!$B:$AZ,3,FALSE)),IF($X$1=2,(VLOOKUP(B381,'X2'!$B:$AZ,3,FALSE)),IF($X$1=3,(VLOOKUP(B381,'X3'!$B:$AZ,3,FALSE)),IF($X$1=4,(VLOOKUP(B381,'X4'!$B:$AZ,3,FALSE)),IF($X$1=5,(VLOOKUP(B381,'X5'!$B:$AZ,3,FALSE)),IF($X$1=6,(VLOOKUP(B381,'X6'!$B:$AZ,3,FALSE)),IF($X$1=7,(VLOOKUP(B381,'X7'!$B:$AZ,3,FALSE)),IF($X$1=8,(VLOOKUP(B381,'X8'!$B:$AZ,3,FALSE)),IF($X$1=9,(VLOOKUP(B381,'X9'!$B:$AZ,3,FALSE)),IF($X$1=10,(VLOOKUP(B381,'X10'!$B:$AZ,3,FALSE)),IF($X$1=11,(VLOOKUP(B381,'X11'!$B:$AZ,3,FALSE)),IF($X$1=12,(VLOOKUP(B381,'X12'!$B:$AZ,3,FALSE)),IF($X$1=13,(VLOOKUP(B381,'X13'!$B:$AZ,3,FALSE)),"B")))))))))))))))</f>
        <v xml:space="preserve"> </v>
      </c>
      <c r="K381" s="183" t="str">
        <f ca="1">IF(ISERROR(IF($X$1=1,(VLOOKUP(B381,'X1'!$B:$AZ,5,FALSE)),IF($X$1=2,(VLOOKUP(B381,'X2'!$B:$AZ,5,FALSE)),IF($X$1=3,(VLOOKUP(B381,'X3'!$B:$AZ,5,FALSE)),IF($X$1=4,(VLOOKUP(B381,'X4'!$B:$AZ,5,FALSE)),IF($X$1=5,(VLOOKUP(B381,'X5'!$B:$AZ,5,FALSE)),IF($X$1=6,(VLOOKUP(B381,'X6'!$B:$AZ,5,FALSE)),IF($X$1=7,(VLOOKUP(B381,'X7'!$B:$AZ,5,FALSE)),IF($X$1=8,(VLOOKUP(B381,'X8'!$B:$AZ,5,FALSE)),IF($X$1=9,(VLOOKUP(B381,'X9'!$B:$AZ,5,FALSE)),IF($X$1=10,(VLOOKUP(B381,'X10'!$B:$AZ,5,FALSE)),IF($X$1=11,(VLOOKUP(B381,'X11'!$B:$AZ,5,FALSE)),IF($X$1=12,(VLOOKUP(B381,'X12'!$B:$AZ,5,FALSE)),IF($X$1=13,(VLOOKUP(B381,'X13'!$B:$AZ,5,FALSE)),"B"))))))))))))))=TRUE," ",(IF($X$1=1,(VLOOKUP(B381,'X1'!$B:$AZ,5,FALSE)),IF($X$1=2,(VLOOKUP(B381,'X2'!$B:$AZ,5,FALSE)),IF($X$1=3,(VLOOKUP(B381,'X3'!$B:$AZ,5,FALSE)),IF($X$1=4,(VLOOKUP(B381,'X4'!$B:$AZ,5,FALSE)),IF($X$1=5,(VLOOKUP(B381,'X5'!$B:$AZ,5,FALSE)),IF($X$1=6,(VLOOKUP(B381,'X6'!$B:$AZ,5,FALSE)),IF($X$1=7,(VLOOKUP(B381,'X7'!$B:$AZ,5,FALSE)),IF($X$1=8,(VLOOKUP(B381,'X8'!$B:$AZ,5,FALSE)),IF($X$1=9,(VLOOKUP(B381,'X9'!$B:$AZ,5,FALSE)),IF($X$1=10,(VLOOKUP(B381,'X10'!$B:$AZ,5,FALSE)),IF($X$1=11,(VLOOKUP(B381,'X11'!$B:$AZ,5,FALSE)),IF($X$1=12,(VLOOKUP(B381,'X12'!$B:$AZ,5,FALSE)),IF($X$1=13,(VLOOKUP(B381,'X13'!$B:$AZ,5,FALSE)),"B")))))))))))))))</f>
        <v xml:space="preserve"> </v>
      </c>
      <c r="L381" s="184" t="str">
        <f ca="1">IF(ISERROR(IF($X$1=1,(VLOOKUP(B381,'X1'!$B:$AZ,9,FALSE)),IF($X$1=2,(VLOOKUP(B381,'X2'!$B:$AZ,9,FALSE)),IF($X$1=3,(VLOOKUP(B381,'X3'!$B:$AZ,9,FALSE)),IF($X$1=4,(VLOOKUP(B381,'X4'!$B:$AZ,9,FALSE)),IF($X$1=5,(VLOOKUP(B381,'X5'!$B:$AZ,9,FALSE)),IF($X$1=6,(VLOOKUP(B381,'X6'!$B:$AZ,9,FALSE)),IF($X$1=7,(VLOOKUP(B381,'X7'!$B:$AZ,9,FALSE)),IF($X$1=8,(VLOOKUP(B381,'X8'!$B:$AZ,9,FALSE)),IF($X$1=9,(VLOOKUP(B381,'X9'!$B:$AZ,9,FALSE)),IF($X$1=10,(VLOOKUP(B381,'X10'!$B:$AZ,9,FALSE)),IF($X$1=11,(VLOOKUP(B381,'X11'!$B:$AZ,9,FALSE)),IF($X$1=12,(VLOOKUP(B381,'X12'!$B:$AZ,9,FALSE)),IF($X$1=13,(VLOOKUP(B381,'X13'!$B:$AZ,9,FALSE)),"B"))))))))))))))=TRUE," ",(IF($X$1=1,(VLOOKUP(B381,'X1'!$B:$AZ,9,FALSE)),IF($X$1=2,(VLOOKUP(B381,'X2'!$B:$AZ,9,FALSE)),IF($X$1=3,(VLOOKUP(B381,'X3'!$B:$AZ,9,FALSE)),IF($X$1=4,(VLOOKUP(B381,'X4'!$B:$AZ,9,FALSE)),IF($X$1=5,(VLOOKUP(B381,'X5'!$B:$AZ,9,FALSE)),IF($X$1=6,(VLOOKUP(B381,'X6'!$B:$AZ,9,FALSE)),IF($X$1=7,(VLOOKUP(B381,'X7'!$B:$AZ,9,FALSE)),IF($X$1=8,(VLOOKUP(B381,'X8'!$B:$AZ,9,FALSE)),IF($X$1=9,(VLOOKUP(B381,'X9'!$B:$AZ,9,FALSE)),IF($X$1=10,(VLOOKUP(B381,'X10'!$B:$AZ,9,FALSE)),IF($X$1=11,(VLOOKUP(B381,'X11'!$B:$AZ,9,FALSE)),IF($X$1=12,(VLOOKUP(B381,'X12'!$B:$AZ,9,FALSE)),IF($X$1=13,(VLOOKUP(B381,'X13'!$B:$AZ,9,FALSE)),"B")))))))))))))))</f>
        <v xml:space="preserve"> </v>
      </c>
      <c r="M381" s="184" t="str">
        <f ca="1">IF(ISERROR(IF($X$1=1,(VLOOKUP(B381,'X1'!$B:$AZ,10,FALSE)),IF($X$1=2,(VLOOKUP(B381,'X2'!$B:$AZ,10,FALSE)),IF($X$1=3,(VLOOKUP(B381,'X3'!$B:$AZ,10,FALSE)),IF($X$1=4,(VLOOKUP(B381,'X4'!$B:$AZ,10,FALSE)),IF($X$1=5,(VLOOKUP(B381,'X5'!$B:$AZ,10,FALSE)),IF($X$1=6,(VLOOKUP(B381,'X6'!$B:$AZ,10,FALSE)),IF($X$1=7,(VLOOKUP(B381,'X7'!$B:$AZ,10,FALSE)),IF($X$1=8,(VLOOKUP(B381,'X8'!$B:$AZ,10,FALSE)),IF($X$1=9,(VLOOKUP(B381,'X9'!$B:$AZ,10,FALSE)),IF($X$1=10,(VLOOKUP(B381,'X10'!$B:$AZ,10,FALSE)),IF($X$1=11,(VLOOKUP(B381,'X11'!$B:$AZ,10,FALSE)),IF($X$1=12,(VLOOKUP(B381,'X12'!$B:$AZ,10,FALSE)),IF($X$1=13,(VLOOKUP(B381,'X13'!$B:$AZ,10,FALSE)),"B"))))))))))))))=TRUE," ",(IF($X$1=1,(VLOOKUP(B381,'X1'!$B:$AZ,10,FALSE)),IF($X$1=2,(VLOOKUP(B381,'X2'!$B:$AZ,10,FALSE)),IF($X$1=3,(VLOOKUP(B381,'X3'!$B:$AZ,10,FALSE)),IF($X$1=4,(VLOOKUP(B381,'X4'!$B:$AZ,10,FALSE)),IF($X$1=5,(VLOOKUP(B381,'X5'!$B:$AZ,10,FALSE)),IF($X$1=6,(VLOOKUP(B381,'X6'!$B:$AZ,10,FALSE)),IF($X$1=7,(VLOOKUP(B381,'X7'!$B:$AZ,10,FALSE)),IF($X$1=8,(VLOOKUP(B381,'X8'!$B:$AZ,10,FALSE)),IF($X$1=9,(VLOOKUP(B381,'X9'!$B:$AZ,10,FALSE)),IF($X$1=10,(VLOOKUP(B381,'X10'!$B:$AZ,10,FALSE)),IF($X$1=11,(VLOOKUP(B381,'X11'!$B:$AZ,10,FALSE)),IF($X$1=12,(VLOOKUP(B381,'X12'!$B:$AZ,10,FALSE)),IF($X$1=13,(VLOOKUP(B381,'X13'!$B:$AZ,10,FALSE)),"B")))))))))))))))</f>
        <v xml:space="preserve"> </v>
      </c>
      <c r="N381" s="185" t="str">
        <f ca="1">IF(ISERROR(IF($X$1=1,(VLOOKUP(B381,'X1'!$B:$AZ,45,FALSE)),IF($X$1=2,(VLOOKUP(B381,'X2'!$B:$AZ,45,FALSE)),IF($X$1=3,(VLOOKUP(B381,'X3'!$B:$AZ,45,FALSE)),IF($X$1=4,(VLOOKUP(B381,'X4'!$B:$AZ,45,FALSE)),IF($X$1=5,(VLOOKUP(B381,'X5'!$B:$AZ,45,FALSE)),IF($X$1=6,(VLOOKUP(B381,'X6'!$B:$AZ,45,FALSE)),IF($X$1=7,(VLOOKUP(B381,'X7'!$B:$AZ,45,FALSE)),IF($X$1=8,(VLOOKUP(B381,'X8'!$B:$AZ,45,FALSE)),IF($X$1=9,(VLOOKUP(B381,'X9'!$B:$AZ,45,FALSE)),IF($X$1=10,(VLOOKUP(B381,'X10'!$B:$AZ,45,FALSE)),IF($X$1=11,(VLOOKUP(B381,'X11'!$B:$AZ,45,FALSE)),IF($X$1=12,(VLOOKUP(B381,'X12'!$B:$AZ,45,FALSE)),IF($X$1=13,(VLOOKUP(B381,'X13'!$B:$AZ,45,FALSE)),"B"))))))))))))))=TRUE," ",(IF($X$1=1,(VLOOKUP(B381,'X1'!$B:$AZ,45,FALSE)),IF($X$1=2,(VLOOKUP(B381,'X2'!$B:$AZ,45,FALSE)),IF($X$1=3,(VLOOKUP(B381,'X3'!$B:$AZ,45,FALSE)),IF($X$1=4,(VLOOKUP(B381,'X4'!$B:$AZ,45,FALSE)),IF($X$1=5,(VLOOKUP(B381,'X5'!$B:$AZ,45,FALSE)),IF($X$1=6,(VLOOKUP(B381,'X6'!$B:$AZ,45,FALSE)),IF($X$1=7,(VLOOKUP(B381,'X7'!$B:$AZ,45,FALSE)),IF($X$1=8,(VLOOKUP(B381,'X8'!$B:$AZ,45,FALSE)),IF($X$1=9,(VLOOKUP(B381,'X9'!$B:$AZ,45,FALSE)),IF($X$1=10,(VLOOKUP(B381,'X10'!$B:$AZ,45,FALSE)),IF($X$1=11,(VLOOKUP(B381,'X11'!$B:$AZ,45,FALSE)),IF($X$1=12,(VLOOKUP(B381,'X12'!$B:$AZ,45,FALSE)),IF($X$1=13,(VLOOKUP(B381,'X13'!$B:$AZ,45,FALSE)),"B")))))))))))))))</f>
        <v xml:space="preserve"> </v>
      </c>
      <c r="O381" s="184" t="str">
        <f ca="1">IF(ISERROR(IF($X$1=1,(VLOOKUP(B381,'X1'!$B:$AZ,11,FALSE)),IF($X$1=2,(VLOOKUP(B381,'X2'!$B:$AZ,11,FALSE)),IF($X$1=3,(VLOOKUP(B381,'X3'!$B:$AZ,11,FALSE)),IF($X$1=4,(VLOOKUP(B381,'X4'!$B:$AZ,11,FALSE)),IF($X$1=5,(VLOOKUP(B381,'X5'!$B:$AZ,11,FALSE)),IF($X$1=6,(VLOOKUP(B381,'X6'!$B:$AZ,11,FALSE)),IF($X$1=7,(VLOOKUP(B381,'X7'!$B:$AZ,11,FALSE)),IF($X$1=8,(VLOOKUP(B381,'X8'!$B:$AZ,11,FALSE)),IF($X$1=9,(VLOOKUP(B381,'X9'!$B:$AZ,11,FALSE)),IF($X$1=10,(VLOOKUP(B381,'X10'!$B:$AZ,11,FALSE)),IF($X$1=11,(VLOOKUP(B381,'X11'!$B:$AZ,11,FALSE)),IF($X$1=12,(VLOOKUP(B381,'X12'!$B:$AZ,11,FALSE)),IF($X$1=13,(VLOOKUP(B381,'X13'!$B:$AZ,11,FALSE)),"B"))))))))))))))=TRUE," ",(IF($X$1=1,(VLOOKUP(B381,'X1'!$B:$AZ,11,FALSE)),IF($X$1=2,(VLOOKUP(B381,'X2'!$B:$AZ,11,FALSE)),IF($X$1=3,(VLOOKUP(B381,'X3'!$B:$AZ,11,FALSE)),IF($X$1=4,(VLOOKUP(B381,'X4'!$B:$AZ,11,FALSE)),IF($X$1=5,(VLOOKUP(B381,'X5'!$B:$AZ,11,FALSE)),IF($X$1=6,(VLOOKUP(B381,'X6'!$B:$AZ,11,FALSE)),IF($X$1=7,(VLOOKUP(B381,'X7'!$B:$AZ,11,FALSE)),IF($X$1=8,(VLOOKUP(B381,'X8'!$B:$AZ,11,FALSE)),IF($X$1=9,(VLOOKUP(B381,'X9'!$B:$AZ,11,FALSE)),IF($X$1=10,(VLOOKUP(B381,'X10'!$B:$AZ,11,FALSE)),IF($X$1=11,(VLOOKUP(B381,'X11'!$B:$AZ,11,FALSE)),IF($X$1=12,(VLOOKUP(B381,'X12'!$B:$AZ,11,FALSE)),IF($X$1=13,(VLOOKUP(B381,'X13'!$B:$AZ,11,FALSE)),"B")))))))))))))))</f>
        <v xml:space="preserve"> </v>
      </c>
      <c r="P381" s="184" t="str">
        <f ca="1">IF(ISERROR(IF($X$1=1,(VLOOKUP(B381,'X1'!$B:$AZ,12,FALSE)),IF($X$1=2,(VLOOKUP(B381,'X2'!$B:$AZ,12,FALSE)),IF($X$1=3,(VLOOKUP(B381,'X3'!$B:$AZ,12,FALSE)),IF($X$1=4,(VLOOKUP(B381,'X4'!$B:$AZ,12,FALSE)),IF($X$1=5,(VLOOKUP(B381,'X5'!$B:$AZ,12,FALSE)),IF($X$1=6,(VLOOKUP(B381,'X6'!$B:$AZ,12,FALSE)),IF($X$1=7,(VLOOKUP(B381,'X7'!$B:$AZ,12,FALSE)),IF($X$1=8,(VLOOKUP(B381,'X8'!$B:$AZ,12,FALSE)),IF($X$1=9,(VLOOKUP(B381,'X9'!$B:$AZ,12,FALSE)),IF($X$1=10,(VLOOKUP(B381,'X10'!$B:$AZ,12,FALSE)),IF($X$1=11,(VLOOKUP(B381,'X11'!$B:$AZ,12,FALSE)),IF($X$1=12,(VLOOKUP(B381,'X12'!$B:$AZ,12,FALSE)),IF($X$1=13,(VLOOKUP(B381,'X13'!$B:$AZ,12,FALSE)),"B"))))))))))))))=TRUE," ",(IF($X$1=1,(VLOOKUP(B381,'X1'!$B:$AZ,12,FALSE)),IF($X$1=2,(VLOOKUP(B381,'X2'!$B:$AZ,12,FALSE)),IF($X$1=3,(VLOOKUP(B381,'X3'!$B:$AZ,12,FALSE)),IF($X$1=4,(VLOOKUP(B381,'X4'!$B:$AZ,12,FALSE)),IF($X$1=5,(VLOOKUP(B381,'X5'!$B:$AZ,12,FALSE)),IF($X$1=6,(VLOOKUP(B381,'X6'!$B:$AZ,12,FALSE)),IF($X$1=7,(VLOOKUP(B381,'X7'!$B:$AZ,12,FALSE)),IF($X$1=8,(VLOOKUP(B381,'X8'!$B:$AZ,12,FALSE)),IF($X$1=9,(VLOOKUP(B381,'X9'!$B:$AZ,12,FALSE)),IF($X$1=10,(VLOOKUP(B381,'X10'!$B:$AZ,12,FALSE)),IF($X$1=11,(VLOOKUP(B381,'X11'!$B:$AZ,12,FALSE)),IF($X$1=12,(VLOOKUP(B381,'X12'!$B:$AZ,12,FALSE)),IF($X$1=13,(VLOOKUP(B381,'X13'!$B:$AZ,12,FALSE)),"B")))))))))))))))</f>
        <v xml:space="preserve"> </v>
      </c>
      <c r="Q381" s="185" t="str">
        <f ca="1">IF(ISERROR(IF($X$1=1,(VLOOKUP(B381,'X1'!$B:$AZ,46,FALSE)),IF($X$1=2,(VLOOKUP(B381,'X2'!$B:$AZ,46,FALSE)),IF($X$1=3,(VLOOKUP(B381,'X3'!$B:$AZ,46,FALSE)),IF($X$1=4,(VLOOKUP(B381,'X4'!$B:$AZ,46,FALSE)),IF($X$1=5,(VLOOKUP(B381,'X5'!$B:$AZ,46,FALSE)),IF($X$1=6,(VLOOKUP(B381,'X6'!$B:$AZ,46,FALSE)),IF($X$1=7,(VLOOKUP(B381,'X7'!$B:$AZ,46,FALSE)),IF($X$1=8,(VLOOKUP(B381,'X8'!$B:$AZ,46,FALSE)),IF($X$1=9,(VLOOKUP(B381,'X9'!$B:$AZ,46,FALSE)),IF($X$1=10,(VLOOKUP(B381,'X10'!$B:$AZ,46,FALSE)),IF($X$1=11,(VLOOKUP(B381,'X11'!$B:$AZ,46,FALSE)),IF($X$1=12,(VLOOKUP(B381,'X12'!$B:$AZ,46,FALSE)),IF($X$1=13,(VLOOKUP(B381,'X13'!$B:$AZ,46,FALSE)),"B"))))))))))))))=TRUE," ",(IF($X$1=1,(VLOOKUP(B381,'X1'!$B:$AZ,46,FALSE)),IF($X$1=2,(VLOOKUP(B381,'X2'!$B:$AZ,46,FALSE)),IF($X$1=3,(VLOOKUP(B381,'X3'!$B:$AZ,46,FALSE)),IF($X$1=4,(VLOOKUP(B381,'X4'!$B:$AZ,46,FALSE)),IF($X$1=5,(VLOOKUP(B381,'X5'!$B:$AZ,46,FALSE)),IF($X$1=6,(VLOOKUP(B381,'X6'!$B:$AZ,46,FALSE)),IF($X$1=7,(VLOOKUP(B381,'X7'!$B:$AZ,46,FALSE)),IF($X$1=8,(VLOOKUP(B381,'X8'!$B:$AZ,46,FALSE)),IF($X$1=9,(VLOOKUP(B381,'X9'!$B:$AZ,46,FALSE)),IF($X$1=10,(VLOOKUP(B381,'X10'!$B:$AZ,46,FALSE)),IF($X$1=11,(VLOOKUP(B381,'X11'!$B:$AZ,46,FALSE)),IF($X$1=12,(VLOOKUP(B381,'X12'!$B:$AZ,46,FALSE)),IF($X$1=13,(VLOOKUP(B381,'X13'!$B:$AZ,46,FALSE)),"B")))))))))))))))</f>
        <v xml:space="preserve"> </v>
      </c>
      <c r="R381" s="185" t="str">
        <f ca="1">IF(ISERROR(IF($X$1=1,(VLOOKUP(B381,'X1'!$B:$AZ,15,FALSE)),IF($X$1=2,(VLOOKUP(B381,'X2'!$B:$AZ,15,FALSE)),IF($X$1=3,(VLOOKUP(B381,'X3'!$B:$AZ,15,FALSE)),IF($X$1=4,(VLOOKUP(B381,'X4'!$B:$AZ,15,FALSE)),IF($X$1=5,(VLOOKUP(B381,'X5'!$B:$AZ,15,FALSE)),IF($X$1=6,(VLOOKUP(B381,'X6'!$B:$AZ,15,FALSE)),IF($X$1=7,(VLOOKUP(B381,'X7'!$B:$AZ,15,FALSE)),IF($X$1=8,(VLOOKUP(B381,'X8'!$B:$AZ,15,FALSE)),IF($X$1=9,(VLOOKUP(B381,'X9'!$B:$AZ,15,FALSE)),IF($X$1=10,(VLOOKUP(B381,'X10'!$B:$AZ,15,FALSE)),IF($X$1=11,(VLOOKUP(B381,'X11'!$B:$AZ,15,FALSE)),IF($X$1=12,(VLOOKUP(B381,'X12'!$B:$AZ,15,FALSE)),IF($X$1=13,(VLOOKUP(B381,'X13'!$B:$AZ,15,FALSE)),"B"))))))))))))))=TRUE," ",(IF($X$1=1,(VLOOKUP(B381,'X1'!$B:$AZ,15,FALSE)),IF($X$1=2,(VLOOKUP(B381,'X2'!$B:$AZ,15,FALSE)),IF($X$1=3,(VLOOKUP(B381,'X3'!$B:$AZ,15,FALSE)),IF($X$1=4,(VLOOKUP(B381,'X4'!$B:$AZ,15,FALSE)),IF($X$1=5,(VLOOKUP(B381,'X5'!$B:$AZ,15,FALSE)),IF($X$1=6,(VLOOKUP(B381,'X6'!$B:$AZ,15,FALSE)),IF($X$1=7,(VLOOKUP(B381,'X7'!$B:$AZ,15,FALSE)),IF($X$1=8,(VLOOKUP(B381,'X8'!$B:$AZ,15,FALSE)),IF($X$1=9,(VLOOKUP(B381,'X9'!$B:$AZ,15,FALSE)),IF($X$1=10,(VLOOKUP(B381,'X10'!$B:$AZ,15,FALSE)),IF($X$1=11,(VLOOKUP(B381,'X11'!$B:$AZ,15,FALSE)),IF($X$1=12,(VLOOKUP(B381,'X12'!$B:$AZ,15,FALSE)),IF($X$1=13,(VLOOKUP(B381,'X13'!$B:$AZ,15,FALSE)),"B")))))))))))))))</f>
        <v xml:space="preserve"> </v>
      </c>
      <c r="S381" s="185" t="str">
        <f ca="1">IF(ISERROR(IF((IF($X$1=1,(VLOOKUP(B381,'X1'!$B:$AZ,14,FALSE)),(IF($X$1=2,(VLOOKUP(B381,'X2'!$B:$AZ,14,FALSE)),(IF($X$1=3,(VLOOKUP(B381,'X3'!$B:$AZ,14,FALSE)),(IF($X$1=4,(VLOOKUP(B381,'X4'!$B:$AZ,14,FALSE)),(IF($X$1=5,(VLOOKUP(B381,'X5'!$B:$AZ,14,FALSE)),(IF($X$1=6,(VLOOKUP(B381,'X6'!$B:$AZ,14,FALSE)),(IF($X$1=7,(VLOOKUP(B381,'X7'!$B:$AZ,14,FALSE)),(IF($X$1=8,(VLOOKUP(B381,'X8'!$B:$AZ,14,FALSE)),(IF($X$1=9,(VLOOKUP(B381,'X9'!$B:$AZ,14,FALSE)),(IF($X$1=10,(VLOOKUP(B381,'X10'!$B:$AZ,14,FALSE)),(IF($X$1=11,(VLOOKUP(B381,'X11'!$B:$AZ,14,FALSE)),(IF($X$1=12,(VLOOKUP(B381,'X12'!$B:$AZ,14,FALSE)),(VLOOKUP(B381,'X13'!$B:$AZ,14,FALSE))))))))))))))))))))))))))=$V$1," ",(IF($X$1=1,(VLOOKUP(B381,'X1'!$B:$AZ,14,FALSE)),(IF($X$1=2,(VLOOKUP(B381,'X2'!$B:$AZ,14,FALSE)),(IF($X$1=3,(VLOOKUP(B381,'X3'!$B:$AZ,14,FALSE)),(IF($X$1=4,(VLOOKUP(B381,'X4'!$B:$AZ,14,FALSE)),(IF($X$1=5,(VLOOKUP(B381,'X5'!$B:$AZ,14,FALSE)),(IF($X$1=6,(VLOOKUP(B381,'X6'!$B:$AZ,14,FALSE)),(IF($X$1=7,(VLOOKUP(B381,'X7'!$B:$AZ,14,FALSE)),(IF($X$1=8,(VLOOKUP(B381,'X8'!$B:$AZ,14,FALSE)),(IF($X$1=9,(VLOOKUP(B381,'X9'!$B:$AZ,14,FALSE)),(IF($X$1=10,(VLOOKUP(B381,'X10'!$B:$AZ,14,FALSE)),(IF($X$1=11,(VLOOKUP(B381,'X11'!$B:$AZ,14,FALSE)),(IF($X$1=12,(VLOOKUP(B381,'X12'!$B:$AZ,14,FALSE)),(VLOOKUP(B381,'X13'!$B:$AZ,14,FALSE))))))))))))))))))))))))))))=TRUE," ",(IF((IF($X$1=1,(VLOOKUP(B381,'X1'!$B:$AZ,14,FALSE)),(IF($X$1=2,(VLOOKUP(B381,'X2'!$B:$AZ,14,FALSE)),(IF($X$1=3,(VLOOKUP(B381,'X3'!$B:$AZ,14,FALSE)),(IF($X$1=4,(VLOOKUP(B381,'X4'!$B:$AZ,14,FALSE)),(IF($X$1=5,(VLOOKUP(B381,'X5'!$B:$AZ,14,FALSE)),(IF($X$1=6,(VLOOKUP(B381,'X6'!$B:$AZ,14,FALSE)),(IF($X$1=7,(VLOOKUP(B381,'X7'!$B:$AZ,14,FALSE)),(IF($X$1=8,(VLOOKUP(B381,'X8'!$B:$AZ,14,FALSE)),(IF($X$1=9,(VLOOKUP(B381,'X9'!$B:$AZ,14,FALSE)),(IF($X$1=10,(VLOOKUP(B381,'X10'!$B:$AZ,14,FALSE)),(IF($X$1=11,(VLOOKUP(B381,'X11'!$B:$AZ,14,FALSE)),(IF($X$1=12,(VLOOKUP(B381,'X12'!$B:$AZ,14,FALSE)),(VLOOKUP(B381,'X13'!$B:$AZ,14,FALSE))))))))))))))))))))))))))=$V$1," ",(IF($X$1=1,(VLOOKUP(B381,'X1'!$B:$AZ,14,FALSE)),(IF($X$1=2,(VLOOKUP(B381,'X2'!$B:$AZ,14,FALSE)),(IF($X$1=3,(VLOOKUP(B381,'X3'!$B:$AZ,14,FALSE)),(IF($X$1=4,(VLOOKUP(B381,'X4'!$B:$AZ,14,FALSE)),(IF($X$1=5,(VLOOKUP(B381,'X5'!$B:$AZ,14,FALSE)),(IF($X$1=6,(VLOOKUP(B381,'X6'!$B:$AZ,14,FALSE)),(IF($X$1=7,(VLOOKUP(B381,'X7'!$B:$AZ,14,FALSE)),(IF($X$1=8,(VLOOKUP(B381,'X8'!$B:$AZ,14,FALSE)),(IF($X$1=9,(VLOOKUP(B381,'X9'!$B:$AZ,14,FALSE)),(IF($X$1=10,(VLOOKUP(B381,'X10'!$B:$AZ,14,FALSE)),(IF($X$1=11,(VLOOKUP(B381,'X11'!$B:$AZ,14,FALSE)),(IF($X$1=12,(VLOOKUP(B381,'X12'!$B:$AZ,14,FALSE)),(VLOOKUP(B381,'X13'!$B:$AZ,14,FALSE)))))))))))))))))))))))))))))</f>
        <v xml:space="preserve"> </v>
      </c>
    </row>
    <row r="382" spans="1:19" ht="14.1" customHeight="1" x14ac:dyDescent="0.2">
      <c r="A382" s="156" t="s">
        <v>1058</v>
      </c>
      <c r="B382" s="122" t="str">
        <f>IF(ISERROR(IF($U$16=1,(VLOOKUP(A382,$AC$89:$AH$125,2,FALSE)),IF((IF($X$1=1,'X1'!B341,(IF($X$1=2,'X2'!B341,(IF($X$1=3,'X3'!B341,(IF($X$1=4,'X4'!B341,(IF($X$1=5,'X5'!B341,(IF($X$1=6,'X6'!B341,(IF($X$1=7,'X7'!B341,(IF($X$1=8,'X8'!B341,(IF($X$1=9,'X9'!B341,(IF($X$1=10,'X10'!B341,(IF($X$1=11,'X11'!B341,(IF($X$1=12,'X12'!B341,'X13'!B341))))))))))))))))))))))))="","",(IF($X$1=1,'X1'!B341,(IF($X$1=2,'X2'!B341,(IF($X$1=3,'X3'!B341,(IF($X$1=4,'X4'!B341,(IF($X$1=5,'X5'!B341,(IF($X$1=6,'X6'!B341,(IF($X$1=7,'X7'!B341,(IF($X$1=8,'X8'!B341,(IF($X$1=9,'X9'!B341,(IF($X$1=10,'X10'!B341,(IF($X$1=11,'X11'!B341,(IF($X$1=12,'X12'!B341,'X13'!B341)))))))))))))))))))))))))))=TRUE," ",(IF($U$16=1,(VLOOKUP(A382,$AC$89:$AH$125,2,FALSE)),IF((IF($X$1=1,'X1'!B341,(IF($X$1=2,'X2'!B341,(IF($X$1=3,'X3'!B341,(IF($X$1=4,'X4'!B341,(IF($X$1=5,'X5'!B341,(IF($X$1=6,'X6'!B341,(IF($X$1=7,'X7'!B341,(IF($X$1=8,'X8'!B341,(IF($X$1=9,'X9'!B341,(IF($X$1=10,'X10'!B341,(IF($X$1=11,'X11'!B341,(IF($X$1=12,'X12'!B341,'X13'!B341))))))))))))))))))))))))="","",(IF($X$1=1,'X1'!B341,(IF($X$1=2,'X2'!B341,(IF($X$1=3,'X3'!B341,(IF($X$1=4,'X4'!B341,(IF($X$1=5,'X5'!B341,(IF($X$1=6,'X6'!B341,(IF($X$1=7,'X7'!B341,(IF($X$1=8,'X8'!B341,(IF($X$1=9,'X9'!B341,(IF($X$1=10,'X10'!B341,(IF($X$1=11,'X11'!B341,(IF($X$1=12,'X12'!B341,'X13'!B341))))))))))))))))))))))))))))</f>
        <v/>
      </c>
      <c r="C382" s="181" t="str">
        <f ca="1">IF(ISERROR(IF($X$1=1,(VLOOKUP(B382,'X1'!$B:$AZ,47,FALSE)),IF($X$1=2,(VLOOKUP(B382,'X2'!$B:$AZ,47,FALSE)),IF($X$1=3,(VLOOKUP(B382,'X3'!$B:$AZ,47,FALSE)),IF($X$1=4,(VLOOKUP(B382,'X4'!$B:$AZ,47,FALSE)),IF($X$1=5,(VLOOKUP(B382,'X5'!$B:$AZ,47,FALSE)),IF($X$1=6,(VLOOKUP(B382,'X6'!$B:$AZ,47,FALSE)),IF($X$1=7,(VLOOKUP(B382,'X7'!$B:$AZ,47,FALSE)),IF($X$1=8,(VLOOKUP(B382,'X8'!$B:$AZ,47,FALSE)),IF($X$1=9,(VLOOKUP(B382,'X9'!$B:$AZ,47,FALSE)),IF($X$1=10,(VLOOKUP(B382,'X10'!$B:$AZ,47,FALSE)),IF($X$1=11,(VLOOKUP(B382,'X11'!$B:$AZ,47,FALSE)),IF($X$1=12,(VLOOKUP(B382,'X12'!$B:$AZ,47,FALSE)),IF($X$1=13,(VLOOKUP(B382,'X13'!$B:$AZ,47,FALSE)),"B"))))))))))))))=TRUE," ",(IF($X$1=1,(VLOOKUP(B382,'X1'!$B:$AZ,47,FALSE)),IF($X$1=2,(VLOOKUP(B382,'X2'!$B:$AZ,47,FALSE)),IF($X$1=3,(VLOOKUP(B382,'X3'!$B:$AZ,47,FALSE)),IF($X$1=4,(VLOOKUP(B382,'X4'!$B:$AZ,47,FALSE)),IF($X$1=5,(VLOOKUP(B382,'X5'!$B:$AZ,47,FALSE)),IF($X$1=6,(VLOOKUP(B382,'X6'!$B:$AZ,47,FALSE)),IF($X$1=7,(VLOOKUP(B382,'X7'!$B:$AZ,47,FALSE)),IF($X$1=8,(VLOOKUP(B382,'X8'!$B:$AZ,47,FALSE)),IF($X$1=9,(VLOOKUP(B382,'X9'!$B:$AZ,47,FALSE)),IF($X$1=10,(VLOOKUP(B382,'X10'!$B:$AZ,47,FALSE)),IF($X$1=11,(VLOOKUP(B382,'X11'!$B:$AZ,47,FALSE)),IF($X$1=12,(VLOOKUP(B382,'X12'!$B:$AZ,47,FALSE)),IF($X$1=13,(VLOOKUP(B382,'X13'!$B:$AZ,47,FALSE)),"B")))))))))))))))</f>
        <v xml:space="preserve"> </v>
      </c>
      <c r="D382" s="181" t="str">
        <f ca="1">IF(ISERROR(IF($X$1=1,(VLOOKUP(B382,'X1'!$B:$AP,41,FALSE)),IF($X$1=2,(VLOOKUP(B382,'X2'!$B:$AP,41,FALSE)),IF($X$1=3,(VLOOKUP(B382,'X3'!$B:$AP,41,FALSE)),IF($X$1=4,(VLOOKUP(B382,'X4'!$B:$AP,41,FALSE)),IF($X$1=5,(VLOOKUP(B382,'X5'!$B:$AP,41,FALSE)),IF($X$1=6,(VLOOKUP(B382,'X6'!$B:$AP,41,FALSE)),IF($X$1=7,(VLOOKUP(B382,'X7'!$B:$AP,41,FALSE)),IF($X$1=8,(VLOOKUP(B382,'X8'!$B:$AP,41,FALSE)),IF($X$1=9,(VLOOKUP(B382,'X9'!$B:$AP,41,FALSE)),IF($X$1=10,(VLOOKUP(B382,'X10'!$B:$AP,41,FALSE)),IF($X$1=11,(VLOOKUP(B382,'X11'!$B:$AP,41,FALSE)),IF($X$1=12,(VLOOKUP(B382,'X12'!$B:$AP,41,FALSE)),IF($X$1=13,(VLOOKUP(B382,'X13'!$B:$AP,41,FALSE)),"B"))))))))))))))=TRUE," ",(IF($X$1=1,(VLOOKUP(B382,'X1'!$B:$AP,41,FALSE)),IF($X$1=2,(VLOOKUP(B382,'X2'!$B:$AP,41,FALSE)),IF($X$1=3,(VLOOKUP(B382,'X3'!$B:$AP,41,FALSE)),IF($X$1=4,(VLOOKUP(B382,'X4'!$B:$AP,41,FALSE)),IF($X$1=5,(VLOOKUP(B382,'X5'!$B:$AP,41,FALSE)),IF($X$1=6,(VLOOKUP(B382,'X6'!$B:$AP,41,FALSE)),IF($X$1=7,(VLOOKUP(B382,'X7'!$B:$AP,41,FALSE)),IF($X$1=8,(VLOOKUP(B382,'X8'!$B:$AP,41,FALSE)),IF($X$1=9,(VLOOKUP(B382,'X9'!$B:$AP,41,FALSE)),IF($X$1=10,(VLOOKUP(B382,'X10'!$B:$AP,41,FALSE)),IF($X$1=11,(VLOOKUP(B382,'X11'!$B:$AP,41,FALSE)),IF($X$1=12,(VLOOKUP(B382,'X12'!$B:$AP,41,FALSE)),IF($X$1=13,(VLOOKUP(B382,'X13'!$B:$AP,41,FALSE)),"B")))))))))))))))</f>
        <v xml:space="preserve"> </v>
      </c>
      <c r="E382" s="182" t="str">
        <f ca="1">IF(ISERROR(IF($X$1=1,(VLOOKUP(B382,'X1'!$B:$AP,7,FALSE)),IF($X$1=2,(VLOOKUP(B382,'X2'!$B:$AP,7,FALSE)),IF($X$1=3,(VLOOKUP(B382,'X3'!$B:$AP,7,FALSE)),IF($X$1=4,(VLOOKUP(B382,'X4'!$B:$AP,7,FALSE)),IF($X$1=5,(VLOOKUP(B382,'X5'!$B:$AP,7,FALSE)),IF($X$1=6,(VLOOKUP(B382,'X6'!$B:$AP,7,FALSE)),IF($X$1=7,(VLOOKUP(B382,'X7'!$B:$AP,7,FALSE)),IF($X$1=8,(VLOOKUP(B382,'X8'!$B:$AP,7,FALSE)),IF($X$1=9,(VLOOKUP(B382,'X9'!$B:$AP,7,FALSE)),IF($X$1=10,(VLOOKUP(B382,'X10'!$B:$AP,7,FALSE)),IF($X$1=11,(VLOOKUP(B382,'X11'!$B:$AP,7,FALSE)),IF($X$1=12,(VLOOKUP(B382,'X12'!$B:$AP,7,FALSE)),IF($X$1=13,(VLOOKUP(B382,'X13'!$B:$AP,7,FALSE)),"B"))))))))))))))=TRUE," ",(IF($X$1=1,(VLOOKUP(B382,'X1'!$B:$AP,7,FALSE)),IF($X$1=2,(VLOOKUP(B382,'X2'!$B:$AP,7,FALSE)),IF($X$1=3,(VLOOKUP(B382,'X3'!$B:$AP,7,FALSE)),IF($X$1=4,(VLOOKUP(B382,'X4'!$B:$AP,7,FALSE)),IF($X$1=5,(VLOOKUP(B382,'X5'!$B:$AP,7,FALSE)),IF($X$1=6,(VLOOKUP(B382,'X6'!$B:$AP,7,FALSE)),IF($X$1=7,(VLOOKUP(B382,'X7'!$B:$AP,7,FALSE)),IF($X$1=8,(VLOOKUP(B382,'X8'!$B:$AP,7,FALSE)),IF($X$1=9,(VLOOKUP(B382,'X9'!$B:$AP,7,FALSE)),IF($X$1=10,(VLOOKUP(B382,'X10'!$B:$AP,7,FALSE)),IF($X$1=11,(VLOOKUP(B382,'X11'!$B:$AP,7,FALSE)),IF($X$1=12,(VLOOKUP(B382,'X12'!$B:$AP,7,FALSE)),IF($X$1=13,(VLOOKUP(B382,'X13'!$B:$AP,7,FALSE)),"B")))))))))))))))</f>
        <v xml:space="preserve"> </v>
      </c>
      <c r="F382" s="182" t="str">
        <f ca="1">IF(ISERROR(IF((IF($X$1=1,(VLOOKUP(B382,'X1'!$B:$AO,6,FALSE)),(IF($X$1=2,(VLOOKUP(B382,'X2'!$B:$AO,6,FALSE)),(IF($X$1=3,(VLOOKUP(B382,'X3'!$B:$AO,6,FALSE)),(IF($X$1=4,(VLOOKUP(B382,'X4'!$B:$AO,6,FALSE)),(IF($X$1=5,(VLOOKUP(B382,'X5'!$B:$AO,6,FALSE)),(IF($X$1=6,(VLOOKUP(B382,'X6'!$B:$AO,6,FALSE)),(IF($X$1=7,(VLOOKUP(B382,'X7'!$B:$AO,6,FALSE)),(IF($X$1=8,(VLOOKUP(B382,'X8'!$B:$AO,6,FALSE)),(IF($X$1=9,(VLOOKUP(B382,'X9'!$B:$AO,6,FALSE)),(IF($X$1=10,(VLOOKUP(B382,'X10'!$B:$AO,6,FALSE)),(IF($X$1=11,(VLOOKUP(B382,'X11'!$B:$AO,6,FALSE)),(IF($X$1=12,(VLOOKUP(B382,'X12'!$B:$AO,6,FALSE)),(VLOOKUP(B382,'X13'!$B:$AO,6,FALSE))))))))))))))))))))))))))=$V$1," ",(IF($X$1=1,(VLOOKUP(B382,'X1'!$B:$AO,6,FALSE)),(IF($X$1=2,(VLOOKUP(B382,'X2'!$B:$AO,6,FALSE)),(IF($X$1=3,(VLOOKUP(B382,'X3'!$B:$AO,6,FALSE)),(IF($X$1=4,(VLOOKUP(B382,'X4'!$B:$AO,6,FALSE)),(IF($X$1=5,(VLOOKUP(B382,'X5'!$B:$AO,6,FALSE)),(IF($X$1=6,(VLOOKUP(B382,'X6'!$B:$AO,6,FALSE)),(IF($X$1=7,(VLOOKUP(B382,'X7'!$B:$AO,6,FALSE)),(IF($X$1=8,(VLOOKUP(B382,'X8'!$B:$AO,6,FALSE)),(IF($X$1=9,(VLOOKUP(B382,'X9'!$B:$AO,6,FALSE)),(IF($X$1=10,(VLOOKUP(B382,'X10'!$B:$AO,6,FALSE)),(IF($X$1=11,(VLOOKUP(B382,'X11'!$B:$AO,6,FALSE)),(IF($X$1=12,(VLOOKUP(B382,'X12'!$B:$AO,6,FALSE)),(VLOOKUP(B382,'X13'!$B:$AO,6,FALSE))))))))))))))))))))))))))))=TRUE," ",(IF((IF($X$1=1,(VLOOKUP(B382,'X1'!$B:$AO,6,FALSE)),(IF($X$1=2,(VLOOKUP(B382,'X2'!$B:$AO,6,FALSE)),(IF($X$1=3,(VLOOKUP(B382,'X3'!$B:$AO,6,FALSE)),(IF($X$1=4,(VLOOKUP(B382,'X4'!$B:$AO,6,FALSE)),(IF($X$1=5,(VLOOKUP(B382,'X5'!$B:$AO,6,FALSE)),(IF($X$1=6,(VLOOKUP(B382,'X6'!$B:$AO,6,FALSE)),(IF($X$1=7,(VLOOKUP(B382,'X7'!$B:$AO,6,FALSE)),(IF($X$1=8,(VLOOKUP(B382,'X8'!$B:$AO,6,FALSE)),(IF($X$1=9,(VLOOKUP(B382,'X9'!$B:$AO,6,FALSE)),(IF($X$1=10,(VLOOKUP(B382,'X10'!$B:$AO,6,FALSE)),(IF($X$1=11,(VLOOKUP(B382,'X11'!$B:$AO,6,FALSE)),(IF($X$1=12,(VLOOKUP(B382,'X12'!$B:$AO,6,FALSE)),(VLOOKUP(B382,'X13'!$B:$AO,6,FALSE))))))))))))))))))))))))))=$V$1," ",(IF($X$1=1,(VLOOKUP(B382,'X1'!$B:$AO,6,FALSE)),(IF($X$1=2,(VLOOKUP(B382,'X2'!$B:$AO,6,FALSE)),(IF($X$1=3,(VLOOKUP(B382,'X3'!$B:$AO,6,FALSE)),(IF($X$1=4,(VLOOKUP(B382,'X4'!$B:$AO,6,FALSE)),(IF($X$1=5,(VLOOKUP(B382,'X5'!$B:$AO,6,FALSE)),(IF($X$1=6,(VLOOKUP(B382,'X6'!$B:$AO,6,FALSE)),(IF($X$1=7,(VLOOKUP(B382,'X7'!$B:$AO,6,FALSE)),(IF($X$1=8,(VLOOKUP(B382,'X8'!$B:$AO,6,FALSE)),(IF($X$1=9,(VLOOKUP(B382,'X9'!$B:$AO,6,FALSE)),(IF($X$1=10,(VLOOKUP(B382,'X10'!$B:$AO,6,FALSE)),(IF($X$1=11,(VLOOKUP(B382,'X11'!$B:$AO,6,FALSE)),(IF($X$1=12,(VLOOKUP(B382,'X12'!$B:$AO,6,FALSE)),(VLOOKUP(B382,'X13'!$B:$AO,6,FALSE)))))))))))))))))))))))))))))</f>
        <v xml:space="preserve"> </v>
      </c>
      <c r="G382" s="182" t="str">
        <f ca="1">IF(ISERROR(IF($X$1=1,(VLOOKUP(B382,'X1'!$B:$AZ,44,FALSE)),IF($X$1=2,(VLOOKUP(B382,'X2'!$B:$AZ,44,FALSE)),IF($X$1=3,(VLOOKUP(B382,'X3'!$B:$AZ,44,FALSE)),IF($X$1=4,(VLOOKUP(B382,'X4'!$B:$AZ,44,FALSE)),IF($X$1=5,(VLOOKUP(B382,'X5'!$B:$AZ,44,FALSE)),IF($X$1=6,(VLOOKUP(B382,'X6'!$B:$AZ,44,FALSE)),IF($X$1=7,(VLOOKUP(B382,'X7'!$B:$AZ,44,FALSE)),IF($X$1=8,(VLOOKUP(B382,'X8'!$B:$AZ,44,FALSE)),IF($X$1=9,(VLOOKUP(B382,'X9'!$B:$AZ,44,FALSE)),IF($X$1=10,(VLOOKUP(B382,'X10'!$B:$AZ,44,FALSE)),IF($X$1=11,(VLOOKUP(B382,'X11'!$B:$AZ,44,FALSE)),IF($X$1=12,(VLOOKUP(B382,'X12'!$B:$AZ,44,FALSE)),IF($X$1=13,(VLOOKUP(B382,'X13'!$B:$AZ,44,FALSE)),"B"))))))))))))))=TRUE," ",(IF($X$1=1,(VLOOKUP(B382,'X1'!$B:$AZ,44,FALSE)),IF($X$1=2,(VLOOKUP(B382,'X2'!$B:$AZ,44,FALSE)),IF($X$1=3,(VLOOKUP(B382,'X3'!$B:$AZ,44,FALSE)),IF($X$1=4,(VLOOKUP(B382,'X4'!$B:$AZ,44,FALSE)),IF($X$1=5,(VLOOKUP(B382,'X5'!$B:$AZ,44,FALSE)),IF($X$1=6,(VLOOKUP(B382,'X6'!$B:$AZ,44,FALSE)),IF($X$1=7,(VLOOKUP(B382,'X7'!$B:$AZ,44,FALSE)),IF($X$1=8,(VLOOKUP(B382,'X8'!$B:$AZ,44,FALSE)),IF($X$1=9,(VLOOKUP(B382,'X9'!$B:$AZ,44,FALSE)),IF($X$1=10,(VLOOKUP(B382,'X10'!$B:$AZ,44,FALSE)),IF($X$1=11,(VLOOKUP(B382,'X11'!$B:$AZ,44,FALSE)),IF($X$1=12,(VLOOKUP(B382,'X12'!$B:$AZ,44,FALSE)),IF($X$1=13,(VLOOKUP(B382,'X13'!$B:$AZ,44,FALSE)),"B")))))))))))))))</f>
        <v xml:space="preserve"> </v>
      </c>
      <c r="H382" s="182" t="str">
        <f ca="1">IF(ISERROR(IF($X$1=1,(VLOOKUP(B382,'X1'!$B:$AZ,8,FALSE)),IF($X$1=2,(VLOOKUP(B382,'X2'!$B:$AZ,8,FALSE)),IF($X$1=3,(VLOOKUP(B382,'X3'!$B:$AZ,8,FALSE)),IF($X$1=4,(VLOOKUP(B382,'X4'!$B:$AZ,8,FALSE)),IF($X$1=5,(VLOOKUP(B382,'X5'!$B:$AZ,8,FALSE)),IF($X$1=6,(VLOOKUP(B382,'X6'!$B:$AZ,8,FALSE)),IF($X$1=7,(VLOOKUP(B382,'X7'!$B:$AZ,8,FALSE)),IF($X$1=8,(VLOOKUP(B382,'X8'!$B:$AZ,8,FALSE)),IF($X$1=9,(VLOOKUP(B382,'X9'!$B:$AZ,8,FALSE)),IF($X$1=10,(VLOOKUP(B382,'X10'!$B:$AZ,8,FALSE)),IF($X$1=11,(VLOOKUP(B382,'X11'!$B:$AZ,8,FALSE)),IF($X$1=12,(VLOOKUP(B382,'X12'!$B:$AZ,8,FALSE)),IF($X$1=13,(VLOOKUP(B382,'X13'!$B:$AZ,8,FALSE)),"B"))))))))))))))=TRUE," ",(IF($X$1=1,(VLOOKUP(B382,'X1'!$B:$AZ,8,FALSE)),IF($X$1=2,(VLOOKUP(B382,'X2'!$B:$AZ,8,FALSE)),IF($X$1=3,(VLOOKUP(B382,'X3'!$B:$AZ,8,FALSE)),IF($X$1=4,(VLOOKUP(B382,'X4'!$B:$AZ,8,FALSE)),IF($X$1=5,(VLOOKUP(B382,'X5'!$B:$AZ,8,FALSE)),IF($X$1=6,(VLOOKUP(B382,'X6'!$B:$AZ,8,FALSE)),IF($X$1=7,(VLOOKUP(B382,'X7'!$B:$AZ,8,FALSE)),IF($X$1=8,(VLOOKUP(B382,'X8'!$B:$AZ,8,FALSE)),IF($X$1=9,(VLOOKUP(B382,'X9'!$B:$AZ,8,FALSE)),IF($X$1=10,(VLOOKUP(B382,'X10'!$B:$AZ,8,FALSE)),IF($X$1=11,(VLOOKUP(B382,'X11'!$B:$AZ,8,FALSE)),IF($X$1=12,(VLOOKUP(B382,'X12'!$B:$AZ,8,FALSE)),IF($X$1=13,(VLOOKUP(B382,'X13'!$B:$AZ,8,FALSE)),"B")))))))))))))))</f>
        <v xml:space="preserve"> </v>
      </c>
      <c r="I382" s="183" t="str">
        <f ca="1">IF(ISERROR(IF($X$1=1,(VLOOKUP(B382,'X1'!$B:$AZ,2,FALSE)),IF($X$1=2,(VLOOKUP(B382,'X2'!$B:$AZ,2,FALSE)),IF($X$1=3,(VLOOKUP(B382,'X3'!$B:$AZ,2,FALSE)),IF($X$1=4,(VLOOKUP(B382,'X4'!$B:$AZ,2,FALSE)),IF($X$1=5,(VLOOKUP(B382,'X5'!$B:$AZ,2,FALSE)),IF($X$1=6,(VLOOKUP(B382,'X6'!$B:$AZ,2,FALSE)),IF($X$1=7,(VLOOKUP(B382,'X7'!$B:$AZ,2,FALSE)),IF($X$1=8,(VLOOKUP(B382,'X8'!$B:$AZ,2,FALSE)),IF($X$1=9,(VLOOKUP(B382,'X9'!$B:$AZ,2,FALSE)),IF($X$1=10,(VLOOKUP(B382,'X10'!$B:$AZ,2,FALSE)),IF($X$1=11,(VLOOKUP(B382,'X11'!$B:$AZ,2,FALSE)),IF($X$1=12,(VLOOKUP(B382,'X12'!$B:$AZ,2,FALSE)),IF($X$1=13,(VLOOKUP(B382,'X13'!$B:$AZ,2,FALSE)),"B"))))))))))))))=TRUE," ",(IF($X$1=1,(VLOOKUP(B382,'X1'!$B:$AZ,2,FALSE)),IF($X$1=2,(VLOOKUP(B382,'X2'!$B:$AZ,2,FALSE)),IF($X$1=3,(VLOOKUP(B382,'X3'!$B:$AZ,2,FALSE)),IF($X$1=4,(VLOOKUP(B382,'X4'!$B:$AZ,2,FALSE)),IF($X$1=5,(VLOOKUP(B382,'X5'!$B:$AZ,2,FALSE)),IF($X$1=6,(VLOOKUP(B382,'X6'!$B:$AZ,2,FALSE)),IF($X$1=7,(VLOOKUP(B382,'X7'!$B:$AZ,2,FALSE)),IF($X$1=8,(VLOOKUP(B382,'X8'!$B:$AZ,2,FALSE)),IF($X$1=9,(VLOOKUP(B382,'X9'!$B:$AZ,2,FALSE)),IF($X$1=10,(VLOOKUP(B382,'X10'!$B:$AZ,2,FALSE)),IF($X$1=11,(VLOOKUP(B382,'X11'!$B:$AZ,2,FALSE)),IF($X$1=12,(VLOOKUP(B382,'X12'!$B:$AZ,2,FALSE)),IF($X$1=13,(VLOOKUP(B382,'X13'!$B:$AZ,2,FALSE)),"B")))))))))))))))</f>
        <v xml:space="preserve"> </v>
      </c>
      <c r="J382" s="183" t="str">
        <f ca="1">IF(ISERROR(IF($X$1=1,(VLOOKUP(B382,'X1'!$B:$AZ,3,FALSE)),IF($X$1=2,(VLOOKUP(B382,'X2'!$B:$AZ,3,FALSE)),IF($X$1=3,(VLOOKUP(B382,'X3'!$B:$AZ,3,FALSE)),IF($X$1=4,(VLOOKUP(B382,'X4'!$B:$AZ,3,FALSE)),IF($X$1=5,(VLOOKUP(B382,'X5'!$B:$AZ,3,FALSE)),IF($X$1=6,(VLOOKUP(B382,'X6'!$B:$AZ,3,FALSE)),IF($X$1=7,(VLOOKUP(B382,'X7'!$B:$AZ,3,FALSE)),IF($X$1=8,(VLOOKUP(B382,'X8'!$B:$AZ,3,FALSE)),IF($X$1=9,(VLOOKUP(B382,'X9'!$B:$AZ,3,FALSE)),IF($X$1=10,(VLOOKUP(B382,'X10'!$B:$AZ,3,FALSE)),IF($X$1=11,(VLOOKUP(B382,'X11'!$B:$AZ,3,FALSE)),IF($X$1=12,(VLOOKUP(B382,'X12'!$B:$AZ,3,FALSE)),IF($X$1=13,(VLOOKUP(B382,'X13'!$B:$AZ,3,FALSE)),"B"))))))))))))))=TRUE," ",(IF($X$1=1,(VLOOKUP(B382,'X1'!$B:$AZ,3,FALSE)),IF($X$1=2,(VLOOKUP(B382,'X2'!$B:$AZ,3,FALSE)),IF($X$1=3,(VLOOKUP(B382,'X3'!$B:$AZ,3,FALSE)),IF($X$1=4,(VLOOKUP(B382,'X4'!$B:$AZ,3,FALSE)),IF($X$1=5,(VLOOKUP(B382,'X5'!$B:$AZ,3,FALSE)),IF($X$1=6,(VLOOKUP(B382,'X6'!$B:$AZ,3,FALSE)),IF($X$1=7,(VLOOKUP(B382,'X7'!$B:$AZ,3,FALSE)),IF($X$1=8,(VLOOKUP(B382,'X8'!$B:$AZ,3,FALSE)),IF($X$1=9,(VLOOKUP(B382,'X9'!$B:$AZ,3,FALSE)),IF($X$1=10,(VLOOKUP(B382,'X10'!$B:$AZ,3,FALSE)),IF($X$1=11,(VLOOKUP(B382,'X11'!$B:$AZ,3,FALSE)),IF($X$1=12,(VLOOKUP(B382,'X12'!$B:$AZ,3,FALSE)),IF($X$1=13,(VLOOKUP(B382,'X13'!$B:$AZ,3,FALSE)),"B")))))))))))))))</f>
        <v xml:space="preserve"> </v>
      </c>
      <c r="K382" s="183" t="str">
        <f ca="1">IF(ISERROR(IF($X$1=1,(VLOOKUP(B382,'X1'!$B:$AZ,5,FALSE)),IF($X$1=2,(VLOOKUP(B382,'X2'!$B:$AZ,5,FALSE)),IF($X$1=3,(VLOOKUP(B382,'X3'!$B:$AZ,5,FALSE)),IF($X$1=4,(VLOOKUP(B382,'X4'!$B:$AZ,5,FALSE)),IF($X$1=5,(VLOOKUP(B382,'X5'!$B:$AZ,5,FALSE)),IF($X$1=6,(VLOOKUP(B382,'X6'!$B:$AZ,5,FALSE)),IF($X$1=7,(VLOOKUP(B382,'X7'!$B:$AZ,5,FALSE)),IF($X$1=8,(VLOOKUP(B382,'X8'!$B:$AZ,5,FALSE)),IF($X$1=9,(VLOOKUP(B382,'X9'!$B:$AZ,5,FALSE)),IF($X$1=10,(VLOOKUP(B382,'X10'!$B:$AZ,5,FALSE)),IF($X$1=11,(VLOOKUP(B382,'X11'!$B:$AZ,5,FALSE)),IF($X$1=12,(VLOOKUP(B382,'X12'!$B:$AZ,5,FALSE)),IF($X$1=13,(VLOOKUP(B382,'X13'!$B:$AZ,5,FALSE)),"B"))))))))))))))=TRUE," ",(IF($X$1=1,(VLOOKUP(B382,'X1'!$B:$AZ,5,FALSE)),IF($X$1=2,(VLOOKUP(B382,'X2'!$B:$AZ,5,FALSE)),IF($X$1=3,(VLOOKUP(B382,'X3'!$B:$AZ,5,FALSE)),IF($X$1=4,(VLOOKUP(B382,'X4'!$B:$AZ,5,FALSE)),IF($X$1=5,(VLOOKUP(B382,'X5'!$B:$AZ,5,FALSE)),IF($X$1=6,(VLOOKUP(B382,'X6'!$B:$AZ,5,FALSE)),IF($X$1=7,(VLOOKUP(B382,'X7'!$B:$AZ,5,FALSE)),IF($X$1=8,(VLOOKUP(B382,'X8'!$B:$AZ,5,FALSE)),IF($X$1=9,(VLOOKUP(B382,'X9'!$B:$AZ,5,FALSE)),IF($X$1=10,(VLOOKUP(B382,'X10'!$B:$AZ,5,FALSE)),IF($X$1=11,(VLOOKUP(B382,'X11'!$B:$AZ,5,FALSE)),IF($X$1=12,(VLOOKUP(B382,'X12'!$B:$AZ,5,FALSE)),IF($X$1=13,(VLOOKUP(B382,'X13'!$B:$AZ,5,FALSE)),"B")))))))))))))))</f>
        <v xml:space="preserve"> </v>
      </c>
      <c r="L382" s="184" t="str">
        <f ca="1">IF(ISERROR(IF($X$1=1,(VLOOKUP(B382,'X1'!$B:$AZ,9,FALSE)),IF($X$1=2,(VLOOKUP(B382,'X2'!$B:$AZ,9,FALSE)),IF($X$1=3,(VLOOKUP(B382,'X3'!$B:$AZ,9,FALSE)),IF($X$1=4,(VLOOKUP(B382,'X4'!$B:$AZ,9,FALSE)),IF($X$1=5,(VLOOKUP(B382,'X5'!$B:$AZ,9,FALSE)),IF($X$1=6,(VLOOKUP(B382,'X6'!$B:$AZ,9,FALSE)),IF($X$1=7,(VLOOKUP(B382,'X7'!$B:$AZ,9,FALSE)),IF($X$1=8,(VLOOKUP(B382,'X8'!$B:$AZ,9,FALSE)),IF($X$1=9,(VLOOKUP(B382,'X9'!$B:$AZ,9,FALSE)),IF($X$1=10,(VLOOKUP(B382,'X10'!$B:$AZ,9,FALSE)),IF($X$1=11,(VLOOKUP(B382,'X11'!$B:$AZ,9,FALSE)),IF($X$1=12,(VLOOKUP(B382,'X12'!$B:$AZ,9,FALSE)),IF($X$1=13,(VLOOKUP(B382,'X13'!$B:$AZ,9,FALSE)),"B"))))))))))))))=TRUE," ",(IF($X$1=1,(VLOOKUP(B382,'X1'!$B:$AZ,9,FALSE)),IF($X$1=2,(VLOOKUP(B382,'X2'!$B:$AZ,9,FALSE)),IF($X$1=3,(VLOOKUP(B382,'X3'!$B:$AZ,9,FALSE)),IF($X$1=4,(VLOOKUP(B382,'X4'!$B:$AZ,9,FALSE)),IF($X$1=5,(VLOOKUP(B382,'X5'!$B:$AZ,9,FALSE)),IF($X$1=6,(VLOOKUP(B382,'X6'!$B:$AZ,9,FALSE)),IF($X$1=7,(VLOOKUP(B382,'X7'!$B:$AZ,9,FALSE)),IF($X$1=8,(VLOOKUP(B382,'X8'!$B:$AZ,9,FALSE)),IF($X$1=9,(VLOOKUP(B382,'X9'!$B:$AZ,9,FALSE)),IF($X$1=10,(VLOOKUP(B382,'X10'!$B:$AZ,9,FALSE)),IF($X$1=11,(VLOOKUP(B382,'X11'!$B:$AZ,9,FALSE)),IF($X$1=12,(VLOOKUP(B382,'X12'!$B:$AZ,9,FALSE)),IF($X$1=13,(VLOOKUP(B382,'X13'!$B:$AZ,9,FALSE)),"B")))))))))))))))</f>
        <v xml:space="preserve"> </v>
      </c>
      <c r="M382" s="184" t="str">
        <f ca="1">IF(ISERROR(IF($X$1=1,(VLOOKUP(B382,'X1'!$B:$AZ,10,FALSE)),IF($X$1=2,(VLOOKUP(B382,'X2'!$B:$AZ,10,FALSE)),IF($X$1=3,(VLOOKUP(B382,'X3'!$B:$AZ,10,FALSE)),IF($X$1=4,(VLOOKUP(B382,'X4'!$B:$AZ,10,FALSE)),IF($X$1=5,(VLOOKUP(B382,'X5'!$B:$AZ,10,FALSE)),IF($X$1=6,(VLOOKUP(B382,'X6'!$B:$AZ,10,FALSE)),IF($X$1=7,(VLOOKUP(B382,'X7'!$B:$AZ,10,FALSE)),IF($X$1=8,(VLOOKUP(B382,'X8'!$B:$AZ,10,FALSE)),IF($X$1=9,(VLOOKUP(B382,'X9'!$B:$AZ,10,FALSE)),IF($X$1=10,(VLOOKUP(B382,'X10'!$B:$AZ,10,FALSE)),IF($X$1=11,(VLOOKUP(B382,'X11'!$B:$AZ,10,FALSE)),IF($X$1=12,(VLOOKUP(B382,'X12'!$B:$AZ,10,FALSE)),IF($X$1=13,(VLOOKUP(B382,'X13'!$B:$AZ,10,FALSE)),"B"))))))))))))))=TRUE," ",(IF($X$1=1,(VLOOKUP(B382,'X1'!$B:$AZ,10,FALSE)),IF($X$1=2,(VLOOKUP(B382,'X2'!$B:$AZ,10,FALSE)),IF($X$1=3,(VLOOKUP(B382,'X3'!$B:$AZ,10,FALSE)),IF($X$1=4,(VLOOKUP(B382,'X4'!$B:$AZ,10,FALSE)),IF($X$1=5,(VLOOKUP(B382,'X5'!$B:$AZ,10,FALSE)),IF($X$1=6,(VLOOKUP(B382,'X6'!$B:$AZ,10,FALSE)),IF($X$1=7,(VLOOKUP(B382,'X7'!$B:$AZ,10,FALSE)),IF($X$1=8,(VLOOKUP(B382,'X8'!$B:$AZ,10,FALSE)),IF($X$1=9,(VLOOKUP(B382,'X9'!$B:$AZ,10,FALSE)),IF($X$1=10,(VLOOKUP(B382,'X10'!$B:$AZ,10,FALSE)),IF($X$1=11,(VLOOKUP(B382,'X11'!$B:$AZ,10,FALSE)),IF($X$1=12,(VLOOKUP(B382,'X12'!$B:$AZ,10,FALSE)),IF($X$1=13,(VLOOKUP(B382,'X13'!$B:$AZ,10,FALSE)),"B")))))))))))))))</f>
        <v xml:space="preserve"> </v>
      </c>
      <c r="N382" s="185" t="str">
        <f ca="1">IF(ISERROR(IF($X$1=1,(VLOOKUP(B382,'X1'!$B:$AZ,45,FALSE)),IF($X$1=2,(VLOOKUP(B382,'X2'!$B:$AZ,45,FALSE)),IF($X$1=3,(VLOOKUP(B382,'X3'!$B:$AZ,45,FALSE)),IF($X$1=4,(VLOOKUP(B382,'X4'!$B:$AZ,45,FALSE)),IF($X$1=5,(VLOOKUP(B382,'X5'!$B:$AZ,45,FALSE)),IF($X$1=6,(VLOOKUP(B382,'X6'!$B:$AZ,45,FALSE)),IF($X$1=7,(VLOOKUP(B382,'X7'!$B:$AZ,45,FALSE)),IF($X$1=8,(VLOOKUP(B382,'X8'!$B:$AZ,45,FALSE)),IF($X$1=9,(VLOOKUP(B382,'X9'!$B:$AZ,45,FALSE)),IF($X$1=10,(VLOOKUP(B382,'X10'!$B:$AZ,45,FALSE)),IF($X$1=11,(VLOOKUP(B382,'X11'!$B:$AZ,45,FALSE)),IF($X$1=12,(VLOOKUP(B382,'X12'!$B:$AZ,45,FALSE)),IF($X$1=13,(VLOOKUP(B382,'X13'!$B:$AZ,45,FALSE)),"B"))))))))))))))=TRUE," ",(IF($X$1=1,(VLOOKUP(B382,'X1'!$B:$AZ,45,FALSE)),IF($X$1=2,(VLOOKUP(B382,'X2'!$B:$AZ,45,FALSE)),IF($X$1=3,(VLOOKUP(B382,'X3'!$B:$AZ,45,FALSE)),IF($X$1=4,(VLOOKUP(B382,'X4'!$B:$AZ,45,FALSE)),IF($X$1=5,(VLOOKUP(B382,'X5'!$B:$AZ,45,FALSE)),IF($X$1=6,(VLOOKUP(B382,'X6'!$B:$AZ,45,FALSE)),IF($X$1=7,(VLOOKUP(B382,'X7'!$B:$AZ,45,FALSE)),IF($X$1=8,(VLOOKUP(B382,'X8'!$B:$AZ,45,FALSE)),IF($X$1=9,(VLOOKUP(B382,'X9'!$B:$AZ,45,FALSE)),IF($X$1=10,(VLOOKUP(B382,'X10'!$B:$AZ,45,FALSE)),IF($X$1=11,(VLOOKUP(B382,'X11'!$B:$AZ,45,FALSE)),IF($X$1=12,(VLOOKUP(B382,'X12'!$B:$AZ,45,FALSE)),IF($X$1=13,(VLOOKUP(B382,'X13'!$B:$AZ,45,FALSE)),"B")))))))))))))))</f>
        <v xml:space="preserve"> </v>
      </c>
      <c r="O382" s="184" t="str">
        <f ca="1">IF(ISERROR(IF($X$1=1,(VLOOKUP(B382,'X1'!$B:$AZ,11,FALSE)),IF($X$1=2,(VLOOKUP(B382,'X2'!$B:$AZ,11,FALSE)),IF($X$1=3,(VLOOKUP(B382,'X3'!$B:$AZ,11,FALSE)),IF($X$1=4,(VLOOKUP(B382,'X4'!$B:$AZ,11,FALSE)),IF($X$1=5,(VLOOKUP(B382,'X5'!$B:$AZ,11,FALSE)),IF($X$1=6,(VLOOKUP(B382,'X6'!$B:$AZ,11,FALSE)),IF($X$1=7,(VLOOKUP(B382,'X7'!$B:$AZ,11,FALSE)),IF($X$1=8,(VLOOKUP(B382,'X8'!$B:$AZ,11,FALSE)),IF($X$1=9,(VLOOKUP(B382,'X9'!$B:$AZ,11,FALSE)),IF($X$1=10,(VLOOKUP(B382,'X10'!$B:$AZ,11,FALSE)),IF($X$1=11,(VLOOKUP(B382,'X11'!$B:$AZ,11,FALSE)),IF($X$1=12,(VLOOKUP(B382,'X12'!$B:$AZ,11,FALSE)),IF($X$1=13,(VLOOKUP(B382,'X13'!$B:$AZ,11,FALSE)),"B"))))))))))))))=TRUE," ",(IF($X$1=1,(VLOOKUP(B382,'X1'!$B:$AZ,11,FALSE)),IF($X$1=2,(VLOOKUP(B382,'X2'!$B:$AZ,11,FALSE)),IF($X$1=3,(VLOOKUP(B382,'X3'!$B:$AZ,11,FALSE)),IF($X$1=4,(VLOOKUP(B382,'X4'!$B:$AZ,11,FALSE)),IF($X$1=5,(VLOOKUP(B382,'X5'!$B:$AZ,11,FALSE)),IF($X$1=6,(VLOOKUP(B382,'X6'!$B:$AZ,11,FALSE)),IF($X$1=7,(VLOOKUP(B382,'X7'!$B:$AZ,11,FALSE)),IF($X$1=8,(VLOOKUP(B382,'X8'!$B:$AZ,11,FALSE)),IF($X$1=9,(VLOOKUP(B382,'X9'!$B:$AZ,11,FALSE)),IF($X$1=10,(VLOOKUP(B382,'X10'!$B:$AZ,11,FALSE)),IF($X$1=11,(VLOOKUP(B382,'X11'!$B:$AZ,11,FALSE)),IF($X$1=12,(VLOOKUP(B382,'X12'!$B:$AZ,11,FALSE)),IF($X$1=13,(VLOOKUP(B382,'X13'!$B:$AZ,11,FALSE)),"B")))))))))))))))</f>
        <v xml:space="preserve"> </v>
      </c>
      <c r="P382" s="184" t="str">
        <f ca="1">IF(ISERROR(IF($X$1=1,(VLOOKUP(B382,'X1'!$B:$AZ,12,FALSE)),IF($X$1=2,(VLOOKUP(B382,'X2'!$B:$AZ,12,FALSE)),IF($X$1=3,(VLOOKUP(B382,'X3'!$B:$AZ,12,FALSE)),IF($X$1=4,(VLOOKUP(B382,'X4'!$B:$AZ,12,FALSE)),IF($X$1=5,(VLOOKUP(B382,'X5'!$B:$AZ,12,FALSE)),IF($X$1=6,(VLOOKUP(B382,'X6'!$B:$AZ,12,FALSE)),IF($X$1=7,(VLOOKUP(B382,'X7'!$B:$AZ,12,FALSE)),IF($X$1=8,(VLOOKUP(B382,'X8'!$B:$AZ,12,FALSE)),IF($X$1=9,(VLOOKUP(B382,'X9'!$B:$AZ,12,FALSE)),IF($X$1=10,(VLOOKUP(B382,'X10'!$B:$AZ,12,FALSE)),IF($X$1=11,(VLOOKUP(B382,'X11'!$B:$AZ,12,FALSE)),IF($X$1=12,(VLOOKUP(B382,'X12'!$B:$AZ,12,FALSE)),IF($X$1=13,(VLOOKUP(B382,'X13'!$B:$AZ,12,FALSE)),"B"))))))))))))))=TRUE," ",(IF($X$1=1,(VLOOKUP(B382,'X1'!$B:$AZ,12,FALSE)),IF($X$1=2,(VLOOKUP(B382,'X2'!$B:$AZ,12,FALSE)),IF($X$1=3,(VLOOKUP(B382,'X3'!$B:$AZ,12,FALSE)),IF($X$1=4,(VLOOKUP(B382,'X4'!$B:$AZ,12,FALSE)),IF($X$1=5,(VLOOKUP(B382,'X5'!$B:$AZ,12,FALSE)),IF($X$1=6,(VLOOKUP(B382,'X6'!$B:$AZ,12,FALSE)),IF($X$1=7,(VLOOKUP(B382,'X7'!$B:$AZ,12,FALSE)),IF($X$1=8,(VLOOKUP(B382,'X8'!$B:$AZ,12,FALSE)),IF($X$1=9,(VLOOKUP(B382,'X9'!$B:$AZ,12,FALSE)),IF($X$1=10,(VLOOKUP(B382,'X10'!$B:$AZ,12,FALSE)),IF($X$1=11,(VLOOKUP(B382,'X11'!$B:$AZ,12,FALSE)),IF($X$1=12,(VLOOKUP(B382,'X12'!$B:$AZ,12,FALSE)),IF($X$1=13,(VLOOKUP(B382,'X13'!$B:$AZ,12,FALSE)),"B")))))))))))))))</f>
        <v xml:space="preserve"> </v>
      </c>
      <c r="Q382" s="185" t="str">
        <f ca="1">IF(ISERROR(IF($X$1=1,(VLOOKUP(B382,'X1'!$B:$AZ,46,FALSE)),IF($X$1=2,(VLOOKUP(B382,'X2'!$B:$AZ,46,FALSE)),IF($X$1=3,(VLOOKUP(B382,'X3'!$B:$AZ,46,FALSE)),IF($X$1=4,(VLOOKUP(B382,'X4'!$B:$AZ,46,FALSE)),IF($X$1=5,(VLOOKUP(B382,'X5'!$B:$AZ,46,FALSE)),IF($X$1=6,(VLOOKUP(B382,'X6'!$B:$AZ,46,FALSE)),IF($X$1=7,(VLOOKUP(B382,'X7'!$B:$AZ,46,FALSE)),IF($X$1=8,(VLOOKUP(B382,'X8'!$B:$AZ,46,FALSE)),IF($X$1=9,(VLOOKUP(B382,'X9'!$B:$AZ,46,FALSE)),IF($X$1=10,(VLOOKUP(B382,'X10'!$B:$AZ,46,FALSE)),IF($X$1=11,(VLOOKUP(B382,'X11'!$B:$AZ,46,FALSE)),IF($X$1=12,(VLOOKUP(B382,'X12'!$B:$AZ,46,FALSE)),IF($X$1=13,(VLOOKUP(B382,'X13'!$B:$AZ,46,FALSE)),"B"))))))))))))))=TRUE," ",(IF($X$1=1,(VLOOKUP(B382,'X1'!$B:$AZ,46,FALSE)),IF($X$1=2,(VLOOKUP(B382,'X2'!$B:$AZ,46,FALSE)),IF($X$1=3,(VLOOKUP(B382,'X3'!$B:$AZ,46,FALSE)),IF($X$1=4,(VLOOKUP(B382,'X4'!$B:$AZ,46,FALSE)),IF($X$1=5,(VLOOKUP(B382,'X5'!$B:$AZ,46,FALSE)),IF($X$1=6,(VLOOKUP(B382,'X6'!$B:$AZ,46,FALSE)),IF($X$1=7,(VLOOKUP(B382,'X7'!$B:$AZ,46,FALSE)),IF($X$1=8,(VLOOKUP(B382,'X8'!$B:$AZ,46,FALSE)),IF($X$1=9,(VLOOKUP(B382,'X9'!$B:$AZ,46,FALSE)),IF($X$1=10,(VLOOKUP(B382,'X10'!$B:$AZ,46,FALSE)),IF($X$1=11,(VLOOKUP(B382,'X11'!$B:$AZ,46,FALSE)),IF($X$1=12,(VLOOKUP(B382,'X12'!$B:$AZ,46,FALSE)),IF($X$1=13,(VLOOKUP(B382,'X13'!$B:$AZ,46,FALSE)),"B")))))))))))))))</f>
        <v xml:space="preserve"> </v>
      </c>
      <c r="R382" s="185" t="str">
        <f ca="1">IF(ISERROR(IF($X$1=1,(VLOOKUP(B382,'X1'!$B:$AZ,15,FALSE)),IF($X$1=2,(VLOOKUP(B382,'X2'!$B:$AZ,15,FALSE)),IF($X$1=3,(VLOOKUP(B382,'X3'!$B:$AZ,15,FALSE)),IF($X$1=4,(VLOOKUP(B382,'X4'!$B:$AZ,15,FALSE)),IF($X$1=5,(VLOOKUP(B382,'X5'!$B:$AZ,15,FALSE)),IF($X$1=6,(VLOOKUP(B382,'X6'!$B:$AZ,15,FALSE)),IF($X$1=7,(VLOOKUP(B382,'X7'!$B:$AZ,15,FALSE)),IF($X$1=8,(VLOOKUP(B382,'X8'!$B:$AZ,15,FALSE)),IF($X$1=9,(VLOOKUP(B382,'X9'!$B:$AZ,15,FALSE)),IF($X$1=10,(VLOOKUP(B382,'X10'!$B:$AZ,15,FALSE)),IF($X$1=11,(VLOOKUP(B382,'X11'!$B:$AZ,15,FALSE)),IF($X$1=12,(VLOOKUP(B382,'X12'!$B:$AZ,15,FALSE)),IF($X$1=13,(VLOOKUP(B382,'X13'!$B:$AZ,15,FALSE)),"B"))))))))))))))=TRUE," ",(IF($X$1=1,(VLOOKUP(B382,'X1'!$B:$AZ,15,FALSE)),IF($X$1=2,(VLOOKUP(B382,'X2'!$B:$AZ,15,FALSE)),IF($X$1=3,(VLOOKUP(B382,'X3'!$B:$AZ,15,FALSE)),IF($X$1=4,(VLOOKUP(B382,'X4'!$B:$AZ,15,FALSE)),IF($X$1=5,(VLOOKUP(B382,'X5'!$B:$AZ,15,FALSE)),IF($X$1=6,(VLOOKUP(B382,'X6'!$B:$AZ,15,FALSE)),IF($X$1=7,(VLOOKUP(B382,'X7'!$B:$AZ,15,FALSE)),IF($X$1=8,(VLOOKUP(B382,'X8'!$B:$AZ,15,FALSE)),IF($X$1=9,(VLOOKUP(B382,'X9'!$B:$AZ,15,FALSE)),IF($X$1=10,(VLOOKUP(B382,'X10'!$B:$AZ,15,FALSE)),IF($X$1=11,(VLOOKUP(B382,'X11'!$B:$AZ,15,FALSE)),IF($X$1=12,(VLOOKUP(B382,'X12'!$B:$AZ,15,FALSE)),IF($X$1=13,(VLOOKUP(B382,'X13'!$B:$AZ,15,FALSE)),"B")))))))))))))))</f>
        <v xml:space="preserve"> </v>
      </c>
      <c r="S382" s="185" t="str">
        <f ca="1">IF(ISERROR(IF((IF($X$1=1,(VLOOKUP(B382,'X1'!$B:$AZ,14,FALSE)),(IF($X$1=2,(VLOOKUP(B382,'X2'!$B:$AZ,14,FALSE)),(IF($X$1=3,(VLOOKUP(B382,'X3'!$B:$AZ,14,FALSE)),(IF($X$1=4,(VLOOKUP(B382,'X4'!$B:$AZ,14,FALSE)),(IF($X$1=5,(VLOOKUP(B382,'X5'!$B:$AZ,14,FALSE)),(IF($X$1=6,(VLOOKUP(B382,'X6'!$B:$AZ,14,FALSE)),(IF($X$1=7,(VLOOKUP(B382,'X7'!$B:$AZ,14,FALSE)),(IF($X$1=8,(VLOOKUP(B382,'X8'!$B:$AZ,14,FALSE)),(IF($X$1=9,(VLOOKUP(B382,'X9'!$B:$AZ,14,FALSE)),(IF($X$1=10,(VLOOKUP(B382,'X10'!$B:$AZ,14,FALSE)),(IF($X$1=11,(VLOOKUP(B382,'X11'!$B:$AZ,14,FALSE)),(IF($X$1=12,(VLOOKUP(B382,'X12'!$B:$AZ,14,FALSE)),(VLOOKUP(B382,'X13'!$B:$AZ,14,FALSE))))))))))))))))))))))))))=$V$1," ",(IF($X$1=1,(VLOOKUP(B382,'X1'!$B:$AZ,14,FALSE)),(IF($X$1=2,(VLOOKUP(B382,'X2'!$B:$AZ,14,FALSE)),(IF($X$1=3,(VLOOKUP(B382,'X3'!$B:$AZ,14,FALSE)),(IF($X$1=4,(VLOOKUP(B382,'X4'!$B:$AZ,14,FALSE)),(IF($X$1=5,(VLOOKUP(B382,'X5'!$B:$AZ,14,FALSE)),(IF($X$1=6,(VLOOKUP(B382,'X6'!$B:$AZ,14,FALSE)),(IF($X$1=7,(VLOOKUP(B382,'X7'!$B:$AZ,14,FALSE)),(IF($X$1=8,(VLOOKUP(B382,'X8'!$B:$AZ,14,FALSE)),(IF($X$1=9,(VLOOKUP(B382,'X9'!$B:$AZ,14,FALSE)),(IF($X$1=10,(VLOOKUP(B382,'X10'!$B:$AZ,14,FALSE)),(IF($X$1=11,(VLOOKUP(B382,'X11'!$B:$AZ,14,FALSE)),(IF($X$1=12,(VLOOKUP(B382,'X12'!$B:$AZ,14,FALSE)),(VLOOKUP(B382,'X13'!$B:$AZ,14,FALSE))))))))))))))))))))))))))))=TRUE," ",(IF((IF($X$1=1,(VLOOKUP(B382,'X1'!$B:$AZ,14,FALSE)),(IF($X$1=2,(VLOOKUP(B382,'X2'!$B:$AZ,14,FALSE)),(IF($X$1=3,(VLOOKUP(B382,'X3'!$B:$AZ,14,FALSE)),(IF($X$1=4,(VLOOKUP(B382,'X4'!$B:$AZ,14,FALSE)),(IF($X$1=5,(VLOOKUP(B382,'X5'!$B:$AZ,14,FALSE)),(IF($X$1=6,(VLOOKUP(B382,'X6'!$B:$AZ,14,FALSE)),(IF($X$1=7,(VLOOKUP(B382,'X7'!$B:$AZ,14,FALSE)),(IF($X$1=8,(VLOOKUP(B382,'X8'!$B:$AZ,14,FALSE)),(IF($X$1=9,(VLOOKUP(B382,'X9'!$B:$AZ,14,FALSE)),(IF($X$1=10,(VLOOKUP(B382,'X10'!$B:$AZ,14,FALSE)),(IF($X$1=11,(VLOOKUP(B382,'X11'!$B:$AZ,14,FALSE)),(IF($X$1=12,(VLOOKUP(B382,'X12'!$B:$AZ,14,FALSE)),(VLOOKUP(B382,'X13'!$B:$AZ,14,FALSE))))))))))))))))))))))))))=$V$1," ",(IF($X$1=1,(VLOOKUP(B382,'X1'!$B:$AZ,14,FALSE)),(IF($X$1=2,(VLOOKUP(B382,'X2'!$B:$AZ,14,FALSE)),(IF($X$1=3,(VLOOKUP(B382,'X3'!$B:$AZ,14,FALSE)),(IF($X$1=4,(VLOOKUP(B382,'X4'!$B:$AZ,14,FALSE)),(IF($X$1=5,(VLOOKUP(B382,'X5'!$B:$AZ,14,FALSE)),(IF($X$1=6,(VLOOKUP(B382,'X6'!$B:$AZ,14,FALSE)),(IF($X$1=7,(VLOOKUP(B382,'X7'!$B:$AZ,14,FALSE)),(IF($X$1=8,(VLOOKUP(B382,'X8'!$B:$AZ,14,FALSE)),(IF($X$1=9,(VLOOKUP(B382,'X9'!$B:$AZ,14,FALSE)),(IF($X$1=10,(VLOOKUP(B382,'X10'!$B:$AZ,14,FALSE)),(IF($X$1=11,(VLOOKUP(B382,'X11'!$B:$AZ,14,FALSE)),(IF($X$1=12,(VLOOKUP(B382,'X12'!$B:$AZ,14,FALSE)),(VLOOKUP(B382,'X13'!$B:$AZ,14,FALSE)))))))))))))))))))))))))))))</f>
        <v xml:space="preserve"> </v>
      </c>
    </row>
    <row r="383" spans="1:19" ht="14.1" customHeight="1" x14ac:dyDescent="0.2">
      <c r="A383" s="156" t="s">
        <v>1058</v>
      </c>
      <c r="B383" s="122" t="str">
        <f>IF(ISERROR(IF($U$16=1,(VLOOKUP(A383,$AC$89:$AH$125,2,FALSE)),IF((IF($X$1=1,'X1'!B342,(IF($X$1=2,'X2'!B342,(IF($X$1=3,'X3'!B342,(IF($X$1=4,'X4'!B342,(IF($X$1=5,'X5'!B342,(IF($X$1=6,'X6'!B342,(IF($X$1=7,'X7'!B342,(IF($X$1=8,'X8'!B342,(IF($X$1=9,'X9'!B342,(IF($X$1=10,'X10'!B342,(IF($X$1=11,'X11'!B342,(IF($X$1=12,'X12'!B342,'X13'!B342))))))))))))))))))))))))="","",(IF($X$1=1,'X1'!B342,(IF($X$1=2,'X2'!B342,(IF($X$1=3,'X3'!B342,(IF($X$1=4,'X4'!B342,(IF($X$1=5,'X5'!B342,(IF($X$1=6,'X6'!B342,(IF($X$1=7,'X7'!B342,(IF($X$1=8,'X8'!B342,(IF($X$1=9,'X9'!B342,(IF($X$1=10,'X10'!B342,(IF($X$1=11,'X11'!B342,(IF($X$1=12,'X12'!B342,'X13'!B342)))))))))))))))))))))))))))=TRUE," ",(IF($U$16=1,(VLOOKUP(A383,$AC$89:$AH$125,2,FALSE)),IF((IF($X$1=1,'X1'!B342,(IF($X$1=2,'X2'!B342,(IF($X$1=3,'X3'!B342,(IF($X$1=4,'X4'!B342,(IF($X$1=5,'X5'!B342,(IF($X$1=6,'X6'!B342,(IF($X$1=7,'X7'!B342,(IF($X$1=8,'X8'!B342,(IF($X$1=9,'X9'!B342,(IF($X$1=10,'X10'!B342,(IF($X$1=11,'X11'!B342,(IF($X$1=12,'X12'!B342,'X13'!B342))))))))))))))))))))))))="","",(IF($X$1=1,'X1'!B342,(IF($X$1=2,'X2'!B342,(IF($X$1=3,'X3'!B342,(IF($X$1=4,'X4'!B342,(IF($X$1=5,'X5'!B342,(IF($X$1=6,'X6'!B342,(IF($X$1=7,'X7'!B342,(IF($X$1=8,'X8'!B342,(IF($X$1=9,'X9'!B342,(IF($X$1=10,'X10'!B342,(IF($X$1=11,'X11'!B342,(IF($X$1=12,'X12'!B342,'X13'!B342))))))))))))))))))))))))))))</f>
        <v/>
      </c>
      <c r="C383" s="181" t="str">
        <f ca="1">IF(ISERROR(IF($X$1=1,(VLOOKUP(B383,'X1'!$B:$AZ,47,FALSE)),IF($X$1=2,(VLOOKUP(B383,'X2'!$B:$AZ,47,FALSE)),IF($X$1=3,(VLOOKUP(B383,'X3'!$B:$AZ,47,FALSE)),IF($X$1=4,(VLOOKUP(B383,'X4'!$B:$AZ,47,FALSE)),IF($X$1=5,(VLOOKUP(B383,'X5'!$B:$AZ,47,FALSE)),IF($X$1=6,(VLOOKUP(B383,'X6'!$B:$AZ,47,FALSE)),IF($X$1=7,(VLOOKUP(B383,'X7'!$B:$AZ,47,FALSE)),IF($X$1=8,(VLOOKUP(B383,'X8'!$B:$AZ,47,FALSE)),IF($X$1=9,(VLOOKUP(B383,'X9'!$B:$AZ,47,FALSE)),IF($X$1=10,(VLOOKUP(B383,'X10'!$B:$AZ,47,FALSE)),IF($X$1=11,(VLOOKUP(B383,'X11'!$B:$AZ,47,FALSE)),IF($X$1=12,(VLOOKUP(B383,'X12'!$B:$AZ,47,FALSE)),IF($X$1=13,(VLOOKUP(B383,'X13'!$B:$AZ,47,FALSE)),"B"))))))))))))))=TRUE," ",(IF($X$1=1,(VLOOKUP(B383,'X1'!$B:$AZ,47,FALSE)),IF($X$1=2,(VLOOKUP(B383,'X2'!$B:$AZ,47,FALSE)),IF($X$1=3,(VLOOKUP(B383,'X3'!$B:$AZ,47,FALSE)),IF($X$1=4,(VLOOKUP(B383,'X4'!$B:$AZ,47,FALSE)),IF($X$1=5,(VLOOKUP(B383,'X5'!$B:$AZ,47,FALSE)),IF($X$1=6,(VLOOKUP(B383,'X6'!$B:$AZ,47,FALSE)),IF($X$1=7,(VLOOKUP(B383,'X7'!$B:$AZ,47,FALSE)),IF($X$1=8,(VLOOKUP(B383,'X8'!$B:$AZ,47,FALSE)),IF($X$1=9,(VLOOKUP(B383,'X9'!$B:$AZ,47,FALSE)),IF($X$1=10,(VLOOKUP(B383,'X10'!$B:$AZ,47,FALSE)),IF($X$1=11,(VLOOKUP(B383,'X11'!$B:$AZ,47,FALSE)),IF($X$1=12,(VLOOKUP(B383,'X12'!$B:$AZ,47,FALSE)),IF($X$1=13,(VLOOKUP(B383,'X13'!$B:$AZ,47,FALSE)),"B")))))))))))))))</f>
        <v xml:space="preserve"> </v>
      </c>
      <c r="D383" s="181" t="str">
        <f ca="1">IF(ISERROR(IF($X$1=1,(VLOOKUP(B383,'X1'!$B:$AP,41,FALSE)),IF($X$1=2,(VLOOKUP(B383,'X2'!$B:$AP,41,FALSE)),IF($X$1=3,(VLOOKUP(B383,'X3'!$B:$AP,41,FALSE)),IF($X$1=4,(VLOOKUP(B383,'X4'!$B:$AP,41,FALSE)),IF($X$1=5,(VLOOKUP(B383,'X5'!$B:$AP,41,FALSE)),IF($X$1=6,(VLOOKUP(B383,'X6'!$B:$AP,41,FALSE)),IF($X$1=7,(VLOOKUP(B383,'X7'!$B:$AP,41,FALSE)),IF($X$1=8,(VLOOKUP(B383,'X8'!$B:$AP,41,FALSE)),IF($X$1=9,(VLOOKUP(B383,'X9'!$B:$AP,41,FALSE)),IF($X$1=10,(VLOOKUP(B383,'X10'!$B:$AP,41,FALSE)),IF($X$1=11,(VLOOKUP(B383,'X11'!$B:$AP,41,FALSE)),IF($X$1=12,(VLOOKUP(B383,'X12'!$B:$AP,41,FALSE)),IF($X$1=13,(VLOOKUP(B383,'X13'!$B:$AP,41,FALSE)),"B"))))))))))))))=TRUE," ",(IF($X$1=1,(VLOOKUP(B383,'X1'!$B:$AP,41,FALSE)),IF($X$1=2,(VLOOKUP(B383,'X2'!$B:$AP,41,FALSE)),IF($X$1=3,(VLOOKUP(B383,'X3'!$B:$AP,41,FALSE)),IF($X$1=4,(VLOOKUP(B383,'X4'!$B:$AP,41,FALSE)),IF($X$1=5,(VLOOKUP(B383,'X5'!$B:$AP,41,FALSE)),IF($X$1=6,(VLOOKUP(B383,'X6'!$B:$AP,41,FALSE)),IF($X$1=7,(VLOOKUP(B383,'X7'!$B:$AP,41,FALSE)),IF($X$1=8,(VLOOKUP(B383,'X8'!$B:$AP,41,FALSE)),IF($X$1=9,(VLOOKUP(B383,'X9'!$B:$AP,41,FALSE)),IF($X$1=10,(VLOOKUP(B383,'X10'!$B:$AP,41,FALSE)),IF($X$1=11,(VLOOKUP(B383,'X11'!$B:$AP,41,FALSE)),IF($X$1=12,(VLOOKUP(B383,'X12'!$B:$AP,41,FALSE)),IF($X$1=13,(VLOOKUP(B383,'X13'!$B:$AP,41,FALSE)),"B")))))))))))))))</f>
        <v xml:space="preserve"> </v>
      </c>
      <c r="E383" s="182" t="str">
        <f ca="1">IF(ISERROR(IF($X$1=1,(VLOOKUP(B383,'X1'!$B:$AP,7,FALSE)),IF($X$1=2,(VLOOKUP(B383,'X2'!$B:$AP,7,FALSE)),IF($X$1=3,(VLOOKUP(B383,'X3'!$B:$AP,7,FALSE)),IF($X$1=4,(VLOOKUP(B383,'X4'!$B:$AP,7,FALSE)),IF($X$1=5,(VLOOKUP(B383,'X5'!$B:$AP,7,FALSE)),IF($X$1=6,(VLOOKUP(B383,'X6'!$B:$AP,7,FALSE)),IF($X$1=7,(VLOOKUP(B383,'X7'!$B:$AP,7,FALSE)),IF($X$1=8,(VLOOKUP(B383,'X8'!$B:$AP,7,FALSE)),IF($X$1=9,(VLOOKUP(B383,'X9'!$B:$AP,7,FALSE)),IF($X$1=10,(VLOOKUP(B383,'X10'!$B:$AP,7,FALSE)),IF($X$1=11,(VLOOKUP(B383,'X11'!$B:$AP,7,FALSE)),IF($X$1=12,(VLOOKUP(B383,'X12'!$B:$AP,7,FALSE)),IF($X$1=13,(VLOOKUP(B383,'X13'!$B:$AP,7,FALSE)),"B"))))))))))))))=TRUE," ",(IF($X$1=1,(VLOOKUP(B383,'X1'!$B:$AP,7,FALSE)),IF($X$1=2,(VLOOKUP(B383,'X2'!$B:$AP,7,FALSE)),IF($X$1=3,(VLOOKUP(B383,'X3'!$B:$AP,7,FALSE)),IF($X$1=4,(VLOOKUP(B383,'X4'!$B:$AP,7,FALSE)),IF($X$1=5,(VLOOKUP(B383,'X5'!$B:$AP,7,FALSE)),IF($X$1=6,(VLOOKUP(B383,'X6'!$B:$AP,7,FALSE)),IF($X$1=7,(VLOOKUP(B383,'X7'!$B:$AP,7,FALSE)),IF($X$1=8,(VLOOKUP(B383,'X8'!$B:$AP,7,FALSE)),IF($X$1=9,(VLOOKUP(B383,'X9'!$B:$AP,7,FALSE)),IF($X$1=10,(VLOOKUP(B383,'X10'!$B:$AP,7,FALSE)),IF($X$1=11,(VLOOKUP(B383,'X11'!$B:$AP,7,FALSE)),IF($X$1=12,(VLOOKUP(B383,'X12'!$B:$AP,7,FALSE)),IF($X$1=13,(VLOOKUP(B383,'X13'!$B:$AP,7,FALSE)),"B")))))))))))))))</f>
        <v xml:space="preserve"> </v>
      </c>
      <c r="F383" s="182" t="str">
        <f ca="1">IF(ISERROR(IF((IF($X$1=1,(VLOOKUP(B383,'X1'!$B:$AO,6,FALSE)),(IF($X$1=2,(VLOOKUP(B383,'X2'!$B:$AO,6,FALSE)),(IF($X$1=3,(VLOOKUP(B383,'X3'!$B:$AO,6,FALSE)),(IF($X$1=4,(VLOOKUP(B383,'X4'!$B:$AO,6,FALSE)),(IF($X$1=5,(VLOOKUP(B383,'X5'!$B:$AO,6,FALSE)),(IF($X$1=6,(VLOOKUP(B383,'X6'!$B:$AO,6,FALSE)),(IF($X$1=7,(VLOOKUP(B383,'X7'!$B:$AO,6,FALSE)),(IF($X$1=8,(VLOOKUP(B383,'X8'!$B:$AO,6,FALSE)),(IF($X$1=9,(VLOOKUP(B383,'X9'!$B:$AO,6,FALSE)),(IF($X$1=10,(VLOOKUP(B383,'X10'!$B:$AO,6,FALSE)),(IF($X$1=11,(VLOOKUP(B383,'X11'!$B:$AO,6,FALSE)),(IF($X$1=12,(VLOOKUP(B383,'X12'!$B:$AO,6,FALSE)),(VLOOKUP(B383,'X13'!$B:$AO,6,FALSE))))))))))))))))))))))))))=$V$1," ",(IF($X$1=1,(VLOOKUP(B383,'X1'!$B:$AO,6,FALSE)),(IF($X$1=2,(VLOOKUP(B383,'X2'!$B:$AO,6,FALSE)),(IF($X$1=3,(VLOOKUP(B383,'X3'!$B:$AO,6,FALSE)),(IF($X$1=4,(VLOOKUP(B383,'X4'!$B:$AO,6,FALSE)),(IF($X$1=5,(VLOOKUP(B383,'X5'!$B:$AO,6,FALSE)),(IF($X$1=6,(VLOOKUP(B383,'X6'!$B:$AO,6,FALSE)),(IF($X$1=7,(VLOOKUP(B383,'X7'!$B:$AO,6,FALSE)),(IF($X$1=8,(VLOOKUP(B383,'X8'!$B:$AO,6,FALSE)),(IF($X$1=9,(VLOOKUP(B383,'X9'!$B:$AO,6,FALSE)),(IF($X$1=10,(VLOOKUP(B383,'X10'!$B:$AO,6,FALSE)),(IF($X$1=11,(VLOOKUP(B383,'X11'!$B:$AO,6,FALSE)),(IF($X$1=12,(VLOOKUP(B383,'X12'!$B:$AO,6,FALSE)),(VLOOKUP(B383,'X13'!$B:$AO,6,FALSE))))))))))))))))))))))))))))=TRUE," ",(IF((IF($X$1=1,(VLOOKUP(B383,'X1'!$B:$AO,6,FALSE)),(IF($X$1=2,(VLOOKUP(B383,'X2'!$B:$AO,6,FALSE)),(IF($X$1=3,(VLOOKUP(B383,'X3'!$B:$AO,6,FALSE)),(IF($X$1=4,(VLOOKUP(B383,'X4'!$B:$AO,6,FALSE)),(IF($X$1=5,(VLOOKUP(B383,'X5'!$B:$AO,6,FALSE)),(IF($X$1=6,(VLOOKUP(B383,'X6'!$B:$AO,6,FALSE)),(IF($X$1=7,(VLOOKUP(B383,'X7'!$B:$AO,6,FALSE)),(IF($X$1=8,(VLOOKUP(B383,'X8'!$B:$AO,6,FALSE)),(IF($X$1=9,(VLOOKUP(B383,'X9'!$B:$AO,6,FALSE)),(IF($X$1=10,(VLOOKUP(B383,'X10'!$B:$AO,6,FALSE)),(IF($X$1=11,(VLOOKUP(B383,'X11'!$B:$AO,6,FALSE)),(IF($X$1=12,(VLOOKUP(B383,'X12'!$B:$AO,6,FALSE)),(VLOOKUP(B383,'X13'!$B:$AO,6,FALSE))))))))))))))))))))))))))=$V$1," ",(IF($X$1=1,(VLOOKUP(B383,'X1'!$B:$AO,6,FALSE)),(IF($X$1=2,(VLOOKUP(B383,'X2'!$B:$AO,6,FALSE)),(IF($X$1=3,(VLOOKUP(B383,'X3'!$B:$AO,6,FALSE)),(IF($X$1=4,(VLOOKUP(B383,'X4'!$B:$AO,6,FALSE)),(IF($X$1=5,(VLOOKUP(B383,'X5'!$B:$AO,6,FALSE)),(IF($X$1=6,(VLOOKUP(B383,'X6'!$B:$AO,6,FALSE)),(IF($X$1=7,(VLOOKUP(B383,'X7'!$B:$AO,6,FALSE)),(IF($X$1=8,(VLOOKUP(B383,'X8'!$B:$AO,6,FALSE)),(IF($X$1=9,(VLOOKUP(B383,'X9'!$B:$AO,6,FALSE)),(IF($X$1=10,(VLOOKUP(B383,'X10'!$B:$AO,6,FALSE)),(IF($X$1=11,(VLOOKUP(B383,'X11'!$B:$AO,6,FALSE)),(IF($X$1=12,(VLOOKUP(B383,'X12'!$B:$AO,6,FALSE)),(VLOOKUP(B383,'X13'!$B:$AO,6,FALSE)))))))))))))))))))))))))))))</f>
        <v xml:space="preserve"> </v>
      </c>
      <c r="G383" s="182" t="str">
        <f ca="1">IF(ISERROR(IF($X$1=1,(VLOOKUP(B383,'X1'!$B:$AZ,44,FALSE)),IF($X$1=2,(VLOOKUP(B383,'X2'!$B:$AZ,44,FALSE)),IF($X$1=3,(VLOOKUP(B383,'X3'!$B:$AZ,44,FALSE)),IF($X$1=4,(VLOOKUP(B383,'X4'!$B:$AZ,44,FALSE)),IF($X$1=5,(VLOOKUP(B383,'X5'!$B:$AZ,44,FALSE)),IF($X$1=6,(VLOOKUP(B383,'X6'!$B:$AZ,44,FALSE)),IF($X$1=7,(VLOOKUP(B383,'X7'!$B:$AZ,44,FALSE)),IF($X$1=8,(VLOOKUP(B383,'X8'!$B:$AZ,44,FALSE)),IF($X$1=9,(VLOOKUP(B383,'X9'!$B:$AZ,44,FALSE)),IF($X$1=10,(VLOOKUP(B383,'X10'!$B:$AZ,44,FALSE)),IF($X$1=11,(VLOOKUP(B383,'X11'!$B:$AZ,44,FALSE)),IF($X$1=12,(VLOOKUP(B383,'X12'!$B:$AZ,44,FALSE)),IF($X$1=13,(VLOOKUP(B383,'X13'!$B:$AZ,44,FALSE)),"B"))))))))))))))=TRUE," ",(IF($X$1=1,(VLOOKUP(B383,'X1'!$B:$AZ,44,FALSE)),IF($X$1=2,(VLOOKUP(B383,'X2'!$B:$AZ,44,FALSE)),IF($X$1=3,(VLOOKUP(B383,'X3'!$B:$AZ,44,FALSE)),IF($X$1=4,(VLOOKUP(B383,'X4'!$B:$AZ,44,FALSE)),IF($X$1=5,(VLOOKUP(B383,'X5'!$B:$AZ,44,FALSE)),IF($X$1=6,(VLOOKUP(B383,'X6'!$B:$AZ,44,FALSE)),IF($X$1=7,(VLOOKUP(B383,'X7'!$B:$AZ,44,FALSE)),IF($X$1=8,(VLOOKUP(B383,'X8'!$B:$AZ,44,FALSE)),IF($X$1=9,(VLOOKUP(B383,'X9'!$B:$AZ,44,FALSE)),IF($X$1=10,(VLOOKUP(B383,'X10'!$B:$AZ,44,FALSE)),IF($X$1=11,(VLOOKUP(B383,'X11'!$B:$AZ,44,FALSE)),IF($X$1=12,(VLOOKUP(B383,'X12'!$B:$AZ,44,FALSE)),IF($X$1=13,(VLOOKUP(B383,'X13'!$B:$AZ,44,FALSE)),"B")))))))))))))))</f>
        <v xml:space="preserve"> </v>
      </c>
      <c r="H383" s="182" t="str">
        <f ca="1">IF(ISERROR(IF($X$1=1,(VLOOKUP(B383,'X1'!$B:$AZ,8,FALSE)),IF($X$1=2,(VLOOKUP(B383,'X2'!$B:$AZ,8,FALSE)),IF($X$1=3,(VLOOKUP(B383,'X3'!$B:$AZ,8,FALSE)),IF($X$1=4,(VLOOKUP(B383,'X4'!$B:$AZ,8,FALSE)),IF($X$1=5,(VLOOKUP(B383,'X5'!$B:$AZ,8,FALSE)),IF($X$1=6,(VLOOKUP(B383,'X6'!$B:$AZ,8,FALSE)),IF($X$1=7,(VLOOKUP(B383,'X7'!$B:$AZ,8,FALSE)),IF($X$1=8,(VLOOKUP(B383,'X8'!$B:$AZ,8,FALSE)),IF($X$1=9,(VLOOKUP(B383,'X9'!$B:$AZ,8,FALSE)),IF($X$1=10,(VLOOKUP(B383,'X10'!$B:$AZ,8,FALSE)),IF($X$1=11,(VLOOKUP(B383,'X11'!$B:$AZ,8,FALSE)),IF($X$1=12,(VLOOKUP(B383,'X12'!$B:$AZ,8,FALSE)),IF($X$1=13,(VLOOKUP(B383,'X13'!$B:$AZ,8,FALSE)),"B"))))))))))))))=TRUE," ",(IF($X$1=1,(VLOOKUP(B383,'X1'!$B:$AZ,8,FALSE)),IF($X$1=2,(VLOOKUP(B383,'X2'!$B:$AZ,8,FALSE)),IF($X$1=3,(VLOOKUP(B383,'X3'!$B:$AZ,8,FALSE)),IF($X$1=4,(VLOOKUP(B383,'X4'!$B:$AZ,8,FALSE)),IF($X$1=5,(VLOOKUP(B383,'X5'!$B:$AZ,8,FALSE)),IF($X$1=6,(VLOOKUP(B383,'X6'!$B:$AZ,8,FALSE)),IF($X$1=7,(VLOOKUP(B383,'X7'!$B:$AZ,8,FALSE)),IF($X$1=8,(VLOOKUP(B383,'X8'!$B:$AZ,8,FALSE)),IF($X$1=9,(VLOOKUP(B383,'X9'!$B:$AZ,8,FALSE)),IF($X$1=10,(VLOOKUP(B383,'X10'!$B:$AZ,8,FALSE)),IF($X$1=11,(VLOOKUP(B383,'X11'!$B:$AZ,8,FALSE)),IF($X$1=12,(VLOOKUP(B383,'X12'!$B:$AZ,8,FALSE)),IF($X$1=13,(VLOOKUP(B383,'X13'!$B:$AZ,8,FALSE)),"B")))))))))))))))</f>
        <v xml:space="preserve"> </v>
      </c>
      <c r="I383" s="183" t="str">
        <f ca="1">IF(ISERROR(IF($X$1=1,(VLOOKUP(B383,'X1'!$B:$AZ,2,FALSE)),IF($X$1=2,(VLOOKUP(B383,'X2'!$B:$AZ,2,FALSE)),IF($X$1=3,(VLOOKUP(B383,'X3'!$B:$AZ,2,FALSE)),IF($X$1=4,(VLOOKUP(B383,'X4'!$B:$AZ,2,FALSE)),IF($X$1=5,(VLOOKUP(B383,'X5'!$B:$AZ,2,FALSE)),IF($X$1=6,(VLOOKUP(B383,'X6'!$B:$AZ,2,FALSE)),IF($X$1=7,(VLOOKUP(B383,'X7'!$B:$AZ,2,FALSE)),IF($X$1=8,(VLOOKUP(B383,'X8'!$B:$AZ,2,FALSE)),IF($X$1=9,(VLOOKUP(B383,'X9'!$B:$AZ,2,FALSE)),IF($X$1=10,(VLOOKUP(B383,'X10'!$B:$AZ,2,FALSE)),IF($X$1=11,(VLOOKUP(B383,'X11'!$B:$AZ,2,FALSE)),IF($X$1=12,(VLOOKUP(B383,'X12'!$B:$AZ,2,FALSE)),IF($X$1=13,(VLOOKUP(B383,'X13'!$B:$AZ,2,FALSE)),"B"))))))))))))))=TRUE," ",(IF($X$1=1,(VLOOKUP(B383,'X1'!$B:$AZ,2,FALSE)),IF($X$1=2,(VLOOKUP(B383,'X2'!$B:$AZ,2,FALSE)),IF($X$1=3,(VLOOKUP(B383,'X3'!$B:$AZ,2,FALSE)),IF($X$1=4,(VLOOKUP(B383,'X4'!$B:$AZ,2,FALSE)),IF($X$1=5,(VLOOKUP(B383,'X5'!$B:$AZ,2,FALSE)),IF($X$1=6,(VLOOKUP(B383,'X6'!$B:$AZ,2,FALSE)),IF($X$1=7,(VLOOKUP(B383,'X7'!$B:$AZ,2,FALSE)),IF($X$1=8,(VLOOKUP(B383,'X8'!$B:$AZ,2,FALSE)),IF($X$1=9,(VLOOKUP(B383,'X9'!$B:$AZ,2,FALSE)),IF($X$1=10,(VLOOKUP(B383,'X10'!$B:$AZ,2,FALSE)),IF($X$1=11,(VLOOKUP(B383,'X11'!$B:$AZ,2,FALSE)),IF($X$1=12,(VLOOKUP(B383,'X12'!$B:$AZ,2,FALSE)),IF($X$1=13,(VLOOKUP(B383,'X13'!$B:$AZ,2,FALSE)),"B")))))))))))))))</f>
        <v xml:space="preserve"> </v>
      </c>
      <c r="J383" s="183" t="str">
        <f ca="1">IF(ISERROR(IF($X$1=1,(VLOOKUP(B383,'X1'!$B:$AZ,3,FALSE)),IF($X$1=2,(VLOOKUP(B383,'X2'!$B:$AZ,3,FALSE)),IF($X$1=3,(VLOOKUP(B383,'X3'!$B:$AZ,3,FALSE)),IF($X$1=4,(VLOOKUP(B383,'X4'!$B:$AZ,3,FALSE)),IF($X$1=5,(VLOOKUP(B383,'X5'!$B:$AZ,3,FALSE)),IF($X$1=6,(VLOOKUP(B383,'X6'!$B:$AZ,3,FALSE)),IF($X$1=7,(VLOOKUP(B383,'X7'!$B:$AZ,3,FALSE)),IF($X$1=8,(VLOOKUP(B383,'X8'!$B:$AZ,3,FALSE)),IF($X$1=9,(VLOOKUP(B383,'X9'!$B:$AZ,3,FALSE)),IF($X$1=10,(VLOOKUP(B383,'X10'!$B:$AZ,3,FALSE)),IF($X$1=11,(VLOOKUP(B383,'X11'!$B:$AZ,3,FALSE)),IF($X$1=12,(VLOOKUP(B383,'X12'!$B:$AZ,3,FALSE)),IF($X$1=13,(VLOOKUP(B383,'X13'!$B:$AZ,3,FALSE)),"B"))))))))))))))=TRUE," ",(IF($X$1=1,(VLOOKUP(B383,'X1'!$B:$AZ,3,FALSE)),IF($X$1=2,(VLOOKUP(B383,'X2'!$B:$AZ,3,FALSE)),IF($X$1=3,(VLOOKUP(B383,'X3'!$B:$AZ,3,FALSE)),IF($X$1=4,(VLOOKUP(B383,'X4'!$B:$AZ,3,FALSE)),IF($X$1=5,(VLOOKUP(B383,'X5'!$B:$AZ,3,FALSE)),IF($X$1=6,(VLOOKUP(B383,'X6'!$B:$AZ,3,FALSE)),IF($X$1=7,(VLOOKUP(B383,'X7'!$B:$AZ,3,FALSE)),IF($X$1=8,(VLOOKUP(B383,'X8'!$B:$AZ,3,FALSE)),IF($X$1=9,(VLOOKUP(B383,'X9'!$B:$AZ,3,FALSE)),IF($X$1=10,(VLOOKUP(B383,'X10'!$B:$AZ,3,FALSE)),IF($X$1=11,(VLOOKUP(B383,'X11'!$B:$AZ,3,FALSE)),IF($X$1=12,(VLOOKUP(B383,'X12'!$B:$AZ,3,FALSE)),IF($X$1=13,(VLOOKUP(B383,'X13'!$B:$AZ,3,FALSE)),"B")))))))))))))))</f>
        <v xml:space="preserve"> </v>
      </c>
      <c r="K383" s="183" t="str">
        <f ca="1">IF(ISERROR(IF($X$1=1,(VLOOKUP(B383,'X1'!$B:$AZ,5,FALSE)),IF($X$1=2,(VLOOKUP(B383,'X2'!$B:$AZ,5,FALSE)),IF($X$1=3,(VLOOKUP(B383,'X3'!$B:$AZ,5,FALSE)),IF($X$1=4,(VLOOKUP(B383,'X4'!$B:$AZ,5,FALSE)),IF($X$1=5,(VLOOKUP(B383,'X5'!$B:$AZ,5,FALSE)),IF($X$1=6,(VLOOKUP(B383,'X6'!$B:$AZ,5,FALSE)),IF($X$1=7,(VLOOKUP(B383,'X7'!$B:$AZ,5,FALSE)),IF($X$1=8,(VLOOKUP(B383,'X8'!$B:$AZ,5,FALSE)),IF($X$1=9,(VLOOKUP(B383,'X9'!$B:$AZ,5,FALSE)),IF($X$1=10,(VLOOKUP(B383,'X10'!$B:$AZ,5,FALSE)),IF($X$1=11,(VLOOKUP(B383,'X11'!$B:$AZ,5,FALSE)),IF($X$1=12,(VLOOKUP(B383,'X12'!$B:$AZ,5,FALSE)),IF($X$1=13,(VLOOKUP(B383,'X13'!$B:$AZ,5,FALSE)),"B"))))))))))))))=TRUE," ",(IF($X$1=1,(VLOOKUP(B383,'X1'!$B:$AZ,5,FALSE)),IF($X$1=2,(VLOOKUP(B383,'X2'!$B:$AZ,5,FALSE)),IF($X$1=3,(VLOOKUP(B383,'X3'!$B:$AZ,5,FALSE)),IF($X$1=4,(VLOOKUP(B383,'X4'!$B:$AZ,5,FALSE)),IF($X$1=5,(VLOOKUP(B383,'X5'!$B:$AZ,5,FALSE)),IF($X$1=6,(VLOOKUP(B383,'X6'!$B:$AZ,5,FALSE)),IF($X$1=7,(VLOOKUP(B383,'X7'!$B:$AZ,5,FALSE)),IF($X$1=8,(VLOOKUP(B383,'X8'!$B:$AZ,5,FALSE)),IF($X$1=9,(VLOOKUP(B383,'X9'!$B:$AZ,5,FALSE)),IF($X$1=10,(VLOOKUP(B383,'X10'!$B:$AZ,5,FALSE)),IF($X$1=11,(VLOOKUP(B383,'X11'!$B:$AZ,5,FALSE)),IF($X$1=12,(VLOOKUP(B383,'X12'!$B:$AZ,5,FALSE)),IF($X$1=13,(VLOOKUP(B383,'X13'!$B:$AZ,5,FALSE)),"B")))))))))))))))</f>
        <v xml:space="preserve"> </v>
      </c>
      <c r="L383" s="184" t="str">
        <f ca="1">IF(ISERROR(IF($X$1=1,(VLOOKUP(B383,'X1'!$B:$AZ,9,FALSE)),IF($X$1=2,(VLOOKUP(B383,'X2'!$B:$AZ,9,FALSE)),IF($X$1=3,(VLOOKUP(B383,'X3'!$B:$AZ,9,FALSE)),IF($X$1=4,(VLOOKUP(B383,'X4'!$B:$AZ,9,FALSE)),IF($X$1=5,(VLOOKUP(B383,'X5'!$B:$AZ,9,FALSE)),IF($X$1=6,(VLOOKUP(B383,'X6'!$B:$AZ,9,FALSE)),IF($X$1=7,(VLOOKUP(B383,'X7'!$B:$AZ,9,FALSE)),IF($X$1=8,(VLOOKUP(B383,'X8'!$B:$AZ,9,FALSE)),IF($X$1=9,(VLOOKUP(B383,'X9'!$B:$AZ,9,FALSE)),IF($X$1=10,(VLOOKUP(B383,'X10'!$B:$AZ,9,FALSE)),IF($X$1=11,(VLOOKUP(B383,'X11'!$B:$AZ,9,FALSE)),IF($X$1=12,(VLOOKUP(B383,'X12'!$B:$AZ,9,FALSE)),IF($X$1=13,(VLOOKUP(B383,'X13'!$B:$AZ,9,FALSE)),"B"))))))))))))))=TRUE," ",(IF($X$1=1,(VLOOKUP(B383,'X1'!$B:$AZ,9,FALSE)),IF($X$1=2,(VLOOKUP(B383,'X2'!$B:$AZ,9,FALSE)),IF($X$1=3,(VLOOKUP(B383,'X3'!$B:$AZ,9,FALSE)),IF($X$1=4,(VLOOKUP(B383,'X4'!$B:$AZ,9,FALSE)),IF($X$1=5,(VLOOKUP(B383,'X5'!$B:$AZ,9,FALSE)),IF($X$1=6,(VLOOKUP(B383,'X6'!$B:$AZ,9,FALSE)),IF($X$1=7,(VLOOKUP(B383,'X7'!$B:$AZ,9,FALSE)),IF($X$1=8,(VLOOKUP(B383,'X8'!$B:$AZ,9,FALSE)),IF($X$1=9,(VLOOKUP(B383,'X9'!$B:$AZ,9,FALSE)),IF($X$1=10,(VLOOKUP(B383,'X10'!$B:$AZ,9,FALSE)),IF($X$1=11,(VLOOKUP(B383,'X11'!$B:$AZ,9,FALSE)),IF($X$1=12,(VLOOKUP(B383,'X12'!$B:$AZ,9,FALSE)),IF($X$1=13,(VLOOKUP(B383,'X13'!$B:$AZ,9,FALSE)),"B")))))))))))))))</f>
        <v xml:space="preserve"> </v>
      </c>
      <c r="M383" s="184" t="str">
        <f ca="1">IF(ISERROR(IF($X$1=1,(VLOOKUP(B383,'X1'!$B:$AZ,10,FALSE)),IF($X$1=2,(VLOOKUP(B383,'X2'!$B:$AZ,10,FALSE)),IF($X$1=3,(VLOOKUP(B383,'X3'!$B:$AZ,10,FALSE)),IF($X$1=4,(VLOOKUP(B383,'X4'!$B:$AZ,10,FALSE)),IF($X$1=5,(VLOOKUP(B383,'X5'!$B:$AZ,10,FALSE)),IF($X$1=6,(VLOOKUP(B383,'X6'!$B:$AZ,10,FALSE)),IF($X$1=7,(VLOOKUP(B383,'X7'!$B:$AZ,10,FALSE)),IF($X$1=8,(VLOOKUP(B383,'X8'!$B:$AZ,10,FALSE)),IF($X$1=9,(VLOOKUP(B383,'X9'!$B:$AZ,10,FALSE)),IF($X$1=10,(VLOOKUP(B383,'X10'!$B:$AZ,10,FALSE)),IF($X$1=11,(VLOOKUP(B383,'X11'!$B:$AZ,10,FALSE)),IF($X$1=12,(VLOOKUP(B383,'X12'!$B:$AZ,10,FALSE)),IF($X$1=13,(VLOOKUP(B383,'X13'!$B:$AZ,10,FALSE)),"B"))))))))))))))=TRUE," ",(IF($X$1=1,(VLOOKUP(B383,'X1'!$B:$AZ,10,FALSE)),IF($X$1=2,(VLOOKUP(B383,'X2'!$B:$AZ,10,FALSE)),IF($X$1=3,(VLOOKUP(B383,'X3'!$B:$AZ,10,FALSE)),IF($X$1=4,(VLOOKUP(B383,'X4'!$B:$AZ,10,FALSE)),IF($X$1=5,(VLOOKUP(B383,'X5'!$B:$AZ,10,FALSE)),IF($X$1=6,(VLOOKUP(B383,'X6'!$B:$AZ,10,FALSE)),IF($X$1=7,(VLOOKUP(B383,'X7'!$B:$AZ,10,FALSE)),IF($X$1=8,(VLOOKUP(B383,'X8'!$B:$AZ,10,FALSE)),IF($X$1=9,(VLOOKUP(B383,'X9'!$B:$AZ,10,FALSE)),IF($X$1=10,(VLOOKUP(B383,'X10'!$B:$AZ,10,FALSE)),IF($X$1=11,(VLOOKUP(B383,'X11'!$B:$AZ,10,FALSE)),IF($X$1=12,(VLOOKUP(B383,'X12'!$B:$AZ,10,FALSE)),IF($X$1=13,(VLOOKUP(B383,'X13'!$B:$AZ,10,FALSE)),"B")))))))))))))))</f>
        <v xml:space="preserve"> </v>
      </c>
      <c r="N383" s="185" t="str">
        <f ca="1">IF(ISERROR(IF($X$1=1,(VLOOKUP(B383,'X1'!$B:$AZ,45,FALSE)),IF($X$1=2,(VLOOKUP(B383,'X2'!$B:$AZ,45,FALSE)),IF($X$1=3,(VLOOKUP(B383,'X3'!$B:$AZ,45,FALSE)),IF($X$1=4,(VLOOKUP(B383,'X4'!$B:$AZ,45,FALSE)),IF($X$1=5,(VLOOKUP(B383,'X5'!$B:$AZ,45,FALSE)),IF($X$1=6,(VLOOKUP(B383,'X6'!$B:$AZ,45,FALSE)),IF($X$1=7,(VLOOKUP(B383,'X7'!$B:$AZ,45,FALSE)),IF($X$1=8,(VLOOKUP(B383,'X8'!$B:$AZ,45,FALSE)),IF($X$1=9,(VLOOKUP(B383,'X9'!$B:$AZ,45,FALSE)),IF($X$1=10,(VLOOKUP(B383,'X10'!$B:$AZ,45,FALSE)),IF($X$1=11,(VLOOKUP(B383,'X11'!$B:$AZ,45,FALSE)),IF($X$1=12,(VLOOKUP(B383,'X12'!$B:$AZ,45,FALSE)),IF($X$1=13,(VLOOKUP(B383,'X13'!$B:$AZ,45,FALSE)),"B"))))))))))))))=TRUE," ",(IF($X$1=1,(VLOOKUP(B383,'X1'!$B:$AZ,45,FALSE)),IF($X$1=2,(VLOOKUP(B383,'X2'!$B:$AZ,45,FALSE)),IF($X$1=3,(VLOOKUP(B383,'X3'!$B:$AZ,45,FALSE)),IF($X$1=4,(VLOOKUP(B383,'X4'!$B:$AZ,45,FALSE)),IF($X$1=5,(VLOOKUP(B383,'X5'!$B:$AZ,45,FALSE)),IF($X$1=6,(VLOOKUP(B383,'X6'!$B:$AZ,45,FALSE)),IF($X$1=7,(VLOOKUP(B383,'X7'!$B:$AZ,45,FALSE)),IF($X$1=8,(VLOOKUP(B383,'X8'!$B:$AZ,45,FALSE)),IF($X$1=9,(VLOOKUP(B383,'X9'!$B:$AZ,45,FALSE)),IF($X$1=10,(VLOOKUP(B383,'X10'!$B:$AZ,45,FALSE)),IF($X$1=11,(VLOOKUP(B383,'X11'!$B:$AZ,45,FALSE)),IF($X$1=12,(VLOOKUP(B383,'X12'!$B:$AZ,45,FALSE)),IF($X$1=13,(VLOOKUP(B383,'X13'!$B:$AZ,45,FALSE)),"B")))))))))))))))</f>
        <v xml:space="preserve"> </v>
      </c>
      <c r="O383" s="184" t="str">
        <f ca="1">IF(ISERROR(IF($X$1=1,(VLOOKUP(B383,'X1'!$B:$AZ,11,FALSE)),IF($X$1=2,(VLOOKUP(B383,'X2'!$B:$AZ,11,FALSE)),IF($X$1=3,(VLOOKUP(B383,'X3'!$B:$AZ,11,FALSE)),IF($X$1=4,(VLOOKUP(B383,'X4'!$B:$AZ,11,FALSE)),IF($X$1=5,(VLOOKUP(B383,'X5'!$B:$AZ,11,FALSE)),IF($X$1=6,(VLOOKUP(B383,'X6'!$B:$AZ,11,FALSE)),IF($X$1=7,(VLOOKUP(B383,'X7'!$B:$AZ,11,FALSE)),IF($X$1=8,(VLOOKUP(B383,'X8'!$B:$AZ,11,FALSE)),IF($X$1=9,(VLOOKUP(B383,'X9'!$B:$AZ,11,FALSE)),IF($X$1=10,(VLOOKUP(B383,'X10'!$B:$AZ,11,FALSE)),IF($X$1=11,(VLOOKUP(B383,'X11'!$B:$AZ,11,FALSE)),IF($X$1=12,(VLOOKUP(B383,'X12'!$B:$AZ,11,FALSE)),IF($X$1=13,(VLOOKUP(B383,'X13'!$B:$AZ,11,FALSE)),"B"))))))))))))))=TRUE," ",(IF($X$1=1,(VLOOKUP(B383,'X1'!$B:$AZ,11,FALSE)),IF($X$1=2,(VLOOKUP(B383,'X2'!$B:$AZ,11,FALSE)),IF($X$1=3,(VLOOKUP(B383,'X3'!$B:$AZ,11,FALSE)),IF($X$1=4,(VLOOKUP(B383,'X4'!$B:$AZ,11,FALSE)),IF($X$1=5,(VLOOKUP(B383,'X5'!$B:$AZ,11,FALSE)),IF($X$1=6,(VLOOKUP(B383,'X6'!$B:$AZ,11,FALSE)),IF($X$1=7,(VLOOKUP(B383,'X7'!$B:$AZ,11,FALSE)),IF($X$1=8,(VLOOKUP(B383,'X8'!$B:$AZ,11,FALSE)),IF($X$1=9,(VLOOKUP(B383,'X9'!$B:$AZ,11,FALSE)),IF($X$1=10,(VLOOKUP(B383,'X10'!$B:$AZ,11,FALSE)),IF($X$1=11,(VLOOKUP(B383,'X11'!$B:$AZ,11,FALSE)),IF($X$1=12,(VLOOKUP(B383,'X12'!$B:$AZ,11,FALSE)),IF($X$1=13,(VLOOKUP(B383,'X13'!$B:$AZ,11,FALSE)),"B")))))))))))))))</f>
        <v xml:space="preserve"> </v>
      </c>
      <c r="P383" s="184" t="str">
        <f ca="1">IF(ISERROR(IF($X$1=1,(VLOOKUP(B383,'X1'!$B:$AZ,12,FALSE)),IF($X$1=2,(VLOOKUP(B383,'X2'!$B:$AZ,12,FALSE)),IF($X$1=3,(VLOOKUP(B383,'X3'!$B:$AZ,12,FALSE)),IF($X$1=4,(VLOOKUP(B383,'X4'!$B:$AZ,12,FALSE)),IF($X$1=5,(VLOOKUP(B383,'X5'!$B:$AZ,12,FALSE)),IF($X$1=6,(VLOOKUP(B383,'X6'!$B:$AZ,12,FALSE)),IF($X$1=7,(VLOOKUP(B383,'X7'!$B:$AZ,12,FALSE)),IF($X$1=8,(VLOOKUP(B383,'X8'!$B:$AZ,12,FALSE)),IF($X$1=9,(VLOOKUP(B383,'X9'!$B:$AZ,12,FALSE)),IF($X$1=10,(VLOOKUP(B383,'X10'!$B:$AZ,12,FALSE)),IF($X$1=11,(VLOOKUP(B383,'X11'!$B:$AZ,12,FALSE)),IF($X$1=12,(VLOOKUP(B383,'X12'!$B:$AZ,12,FALSE)),IF($X$1=13,(VLOOKUP(B383,'X13'!$B:$AZ,12,FALSE)),"B"))))))))))))))=TRUE," ",(IF($X$1=1,(VLOOKUP(B383,'X1'!$B:$AZ,12,FALSE)),IF($X$1=2,(VLOOKUP(B383,'X2'!$B:$AZ,12,FALSE)),IF($X$1=3,(VLOOKUP(B383,'X3'!$B:$AZ,12,FALSE)),IF($X$1=4,(VLOOKUP(B383,'X4'!$B:$AZ,12,FALSE)),IF($X$1=5,(VLOOKUP(B383,'X5'!$B:$AZ,12,FALSE)),IF($X$1=6,(VLOOKUP(B383,'X6'!$B:$AZ,12,FALSE)),IF($X$1=7,(VLOOKUP(B383,'X7'!$B:$AZ,12,FALSE)),IF($X$1=8,(VLOOKUP(B383,'X8'!$B:$AZ,12,FALSE)),IF($X$1=9,(VLOOKUP(B383,'X9'!$B:$AZ,12,FALSE)),IF($X$1=10,(VLOOKUP(B383,'X10'!$B:$AZ,12,FALSE)),IF($X$1=11,(VLOOKUP(B383,'X11'!$B:$AZ,12,FALSE)),IF($X$1=12,(VLOOKUP(B383,'X12'!$B:$AZ,12,FALSE)),IF($X$1=13,(VLOOKUP(B383,'X13'!$B:$AZ,12,FALSE)),"B")))))))))))))))</f>
        <v xml:space="preserve"> </v>
      </c>
      <c r="Q383" s="185" t="str">
        <f ca="1">IF(ISERROR(IF($X$1=1,(VLOOKUP(B383,'X1'!$B:$AZ,46,FALSE)),IF($X$1=2,(VLOOKUP(B383,'X2'!$B:$AZ,46,FALSE)),IF($X$1=3,(VLOOKUP(B383,'X3'!$B:$AZ,46,FALSE)),IF($X$1=4,(VLOOKUP(B383,'X4'!$B:$AZ,46,FALSE)),IF($X$1=5,(VLOOKUP(B383,'X5'!$B:$AZ,46,FALSE)),IF($X$1=6,(VLOOKUP(B383,'X6'!$B:$AZ,46,FALSE)),IF($X$1=7,(VLOOKUP(B383,'X7'!$B:$AZ,46,FALSE)),IF($X$1=8,(VLOOKUP(B383,'X8'!$B:$AZ,46,FALSE)),IF($X$1=9,(VLOOKUP(B383,'X9'!$B:$AZ,46,FALSE)),IF($X$1=10,(VLOOKUP(B383,'X10'!$B:$AZ,46,FALSE)),IF($X$1=11,(VLOOKUP(B383,'X11'!$B:$AZ,46,FALSE)),IF($X$1=12,(VLOOKUP(B383,'X12'!$B:$AZ,46,FALSE)),IF($X$1=13,(VLOOKUP(B383,'X13'!$B:$AZ,46,FALSE)),"B"))))))))))))))=TRUE," ",(IF($X$1=1,(VLOOKUP(B383,'X1'!$B:$AZ,46,FALSE)),IF($X$1=2,(VLOOKUP(B383,'X2'!$B:$AZ,46,FALSE)),IF($X$1=3,(VLOOKUP(B383,'X3'!$B:$AZ,46,FALSE)),IF($X$1=4,(VLOOKUP(B383,'X4'!$B:$AZ,46,FALSE)),IF($X$1=5,(VLOOKUP(B383,'X5'!$B:$AZ,46,FALSE)),IF($X$1=6,(VLOOKUP(B383,'X6'!$B:$AZ,46,FALSE)),IF($X$1=7,(VLOOKUP(B383,'X7'!$B:$AZ,46,FALSE)),IF($X$1=8,(VLOOKUP(B383,'X8'!$B:$AZ,46,FALSE)),IF($X$1=9,(VLOOKUP(B383,'X9'!$B:$AZ,46,FALSE)),IF($X$1=10,(VLOOKUP(B383,'X10'!$B:$AZ,46,FALSE)),IF($X$1=11,(VLOOKUP(B383,'X11'!$B:$AZ,46,FALSE)),IF($X$1=12,(VLOOKUP(B383,'X12'!$B:$AZ,46,FALSE)),IF($X$1=13,(VLOOKUP(B383,'X13'!$B:$AZ,46,FALSE)),"B")))))))))))))))</f>
        <v xml:space="preserve"> </v>
      </c>
      <c r="R383" s="185" t="str">
        <f ca="1">IF(ISERROR(IF($X$1=1,(VLOOKUP(B383,'X1'!$B:$AZ,15,FALSE)),IF($X$1=2,(VLOOKUP(B383,'X2'!$B:$AZ,15,FALSE)),IF($X$1=3,(VLOOKUP(B383,'X3'!$B:$AZ,15,FALSE)),IF($X$1=4,(VLOOKUP(B383,'X4'!$B:$AZ,15,FALSE)),IF($X$1=5,(VLOOKUP(B383,'X5'!$B:$AZ,15,FALSE)),IF($X$1=6,(VLOOKUP(B383,'X6'!$B:$AZ,15,FALSE)),IF($X$1=7,(VLOOKUP(B383,'X7'!$B:$AZ,15,FALSE)),IF($X$1=8,(VLOOKUP(B383,'X8'!$B:$AZ,15,FALSE)),IF($X$1=9,(VLOOKUP(B383,'X9'!$B:$AZ,15,FALSE)),IF($X$1=10,(VLOOKUP(B383,'X10'!$B:$AZ,15,FALSE)),IF($X$1=11,(VLOOKUP(B383,'X11'!$B:$AZ,15,FALSE)),IF($X$1=12,(VLOOKUP(B383,'X12'!$B:$AZ,15,FALSE)),IF($X$1=13,(VLOOKUP(B383,'X13'!$B:$AZ,15,FALSE)),"B"))))))))))))))=TRUE," ",(IF($X$1=1,(VLOOKUP(B383,'X1'!$B:$AZ,15,FALSE)),IF($X$1=2,(VLOOKUP(B383,'X2'!$B:$AZ,15,FALSE)),IF($X$1=3,(VLOOKUP(B383,'X3'!$B:$AZ,15,FALSE)),IF($X$1=4,(VLOOKUP(B383,'X4'!$B:$AZ,15,FALSE)),IF($X$1=5,(VLOOKUP(B383,'X5'!$B:$AZ,15,FALSE)),IF($X$1=6,(VLOOKUP(B383,'X6'!$B:$AZ,15,FALSE)),IF($X$1=7,(VLOOKUP(B383,'X7'!$B:$AZ,15,FALSE)),IF($X$1=8,(VLOOKUP(B383,'X8'!$B:$AZ,15,FALSE)),IF($X$1=9,(VLOOKUP(B383,'X9'!$B:$AZ,15,FALSE)),IF($X$1=10,(VLOOKUP(B383,'X10'!$B:$AZ,15,FALSE)),IF($X$1=11,(VLOOKUP(B383,'X11'!$B:$AZ,15,FALSE)),IF($X$1=12,(VLOOKUP(B383,'X12'!$B:$AZ,15,FALSE)),IF($X$1=13,(VLOOKUP(B383,'X13'!$B:$AZ,15,FALSE)),"B")))))))))))))))</f>
        <v xml:space="preserve"> </v>
      </c>
      <c r="S383" s="185" t="str">
        <f ca="1">IF(ISERROR(IF((IF($X$1=1,(VLOOKUP(B383,'X1'!$B:$AZ,14,FALSE)),(IF($X$1=2,(VLOOKUP(B383,'X2'!$B:$AZ,14,FALSE)),(IF($X$1=3,(VLOOKUP(B383,'X3'!$B:$AZ,14,FALSE)),(IF($X$1=4,(VLOOKUP(B383,'X4'!$B:$AZ,14,FALSE)),(IF($X$1=5,(VLOOKUP(B383,'X5'!$B:$AZ,14,FALSE)),(IF($X$1=6,(VLOOKUP(B383,'X6'!$B:$AZ,14,FALSE)),(IF($X$1=7,(VLOOKUP(B383,'X7'!$B:$AZ,14,FALSE)),(IF($X$1=8,(VLOOKUP(B383,'X8'!$B:$AZ,14,FALSE)),(IF($X$1=9,(VLOOKUP(B383,'X9'!$B:$AZ,14,FALSE)),(IF($X$1=10,(VLOOKUP(B383,'X10'!$B:$AZ,14,FALSE)),(IF($X$1=11,(VLOOKUP(B383,'X11'!$B:$AZ,14,FALSE)),(IF($X$1=12,(VLOOKUP(B383,'X12'!$B:$AZ,14,FALSE)),(VLOOKUP(B383,'X13'!$B:$AZ,14,FALSE))))))))))))))))))))))))))=$V$1," ",(IF($X$1=1,(VLOOKUP(B383,'X1'!$B:$AZ,14,FALSE)),(IF($X$1=2,(VLOOKUP(B383,'X2'!$B:$AZ,14,FALSE)),(IF($X$1=3,(VLOOKUP(B383,'X3'!$B:$AZ,14,FALSE)),(IF($X$1=4,(VLOOKUP(B383,'X4'!$B:$AZ,14,FALSE)),(IF($X$1=5,(VLOOKUP(B383,'X5'!$B:$AZ,14,FALSE)),(IF($X$1=6,(VLOOKUP(B383,'X6'!$B:$AZ,14,FALSE)),(IF($X$1=7,(VLOOKUP(B383,'X7'!$B:$AZ,14,FALSE)),(IF($X$1=8,(VLOOKUP(B383,'X8'!$B:$AZ,14,FALSE)),(IF($X$1=9,(VLOOKUP(B383,'X9'!$B:$AZ,14,FALSE)),(IF($X$1=10,(VLOOKUP(B383,'X10'!$B:$AZ,14,FALSE)),(IF($X$1=11,(VLOOKUP(B383,'X11'!$B:$AZ,14,FALSE)),(IF($X$1=12,(VLOOKUP(B383,'X12'!$B:$AZ,14,FALSE)),(VLOOKUP(B383,'X13'!$B:$AZ,14,FALSE))))))))))))))))))))))))))))=TRUE," ",(IF((IF($X$1=1,(VLOOKUP(B383,'X1'!$B:$AZ,14,FALSE)),(IF($X$1=2,(VLOOKUP(B383,'X2'!$B:$AZ,14,FALSE)),(IF($X$1=3,(VLOOKUP(B383,'X3'!$B:$AZ,14,FALSE)),(IF($X$1=4,(VLOOKUP(B383,'X4'!$B:$AZ,14,FALSE)),(IF($X$1=5,(VLOOKUP(B383,'X5'!$B:$AZ,14,FALSE)),(IF($X$1=6,(VLOOKUP(B383,'X6'!$B:$AZ,14,FALSE)),(IF($X$1=7,(VLOOKUP(B383,'X7'!$B:$AZ,14,FALSE)),(IF($X$1=8,(VLOOKUP(B383,'X8'!$B:$AZ,14,FALSE)),(IF($X$1=9,(VLOOKUP(B383,'X9'!$B:$AZ,14,FALSE)),(IF($X$1=10,(VLOOKUP(B383,'X10'!$B:$AZ,14,FALSE)),(IF($X$1=11,(VLOOKUP(B383,'X11'!$B:$AZ,14,FALSE)),(IF($X$1=12,(VLOOKUP(B383,'X12'!$B:$AZ,14,FALSE)),(VLOOKUP(B383,'X13'!$B:$AZ,14,FALSE))))))))))))))))))))))))))=$V$1," ",(IF($X$1=1,(VLOOKUP(B383,'X1'!$B:$AZ,14,FALSE)),(IF($X$1=2,(VLOOKUP(B383,'X2'!$B:$AZ,14,FALSE)),(IF($X$1=3,(VLOOKUP(B383,'X3'!$B:$AZ,14,FALSE)),(IF($X$1=4,(VLOOKUP(B383,'X4'!$B:$AZ,14,FALSE)),(IF($X$1=5,(VLOOKUP(B383,'X5'!$B:$AZ,14,FALSE)),(IF($X$1=6,(VLOOKUP(B383,'X6'!$B:$AZ,14,FALSE)),(IF($X$1=7,(VLOOKUP(B383,'X7'!$B:$AZ,14,FALSE)),(IF($X$1=8,(VLOOKUP(B383,'X8'!$B:$AZ,14,FALSE)),(IF($X$1=9,(VLOOKUP(B383,'X9'!$B:$AZ,14,FALSE)),(IF($X$1=10,(VLOOKUP(B383,'X10'!$B:$AZ,14,FALSE)),(IF($X$1=11,(VLOOKUP(B383,'X11'!$B:$AZ,14,FALSE)),(IF($X$1=12,(VLOOKUP(B383,'X12'!$B:$AZ,14,FALSE)),(VLOOKUP(B383,'X13'!$B:$AZ,14,FALSE)))))))))))))))))))))))))))))</f>
        <v xml:space="preserve"> </v>
      </c>
    </row>
    <row r="384" spans="1:19" ht="14.1" customHeight="1" x14ac:dyDescent="0.2">
      <c r="A384" s="156" t="s">
        <v>1058</v>
      </c>
      <c r="B384" s="122" t="str">
        <f>IF(ISERROR(IF($U$16=1,(VLOOKUP(A384,$AC$89:$AH$125,2,FALSE)),IF((IF($X$1=1,'X1'!B343,(IF($X$1=2,'X2'!B343,(IF($X$1=3,'X3'!B343,(IF($X$1=4,'X4'!B343,(IF($X$1=5,'X5'!B343,(IF($X$1=6,'X6'!B343,(IF($X$1=7,'X7'!B343,(IF($X$1=8,'X8'!B343,(IF($X$1=9,'X9'!B343,(IF($X$1=10,'X10'!B343,(IF($X$1=11,'X11'!B343,(IF($X$1=12,'X12'!B343,'X13'!B343))))))))))))))))))))))))="","",(IF($X$1=1,'X1'!B343,(IF($X$1=2,'X2'!B343,(IF($X$1=3,'X3'!B343,(IF($X$1=4,'X4'!B343,(IF($X$1=5,'X5'!B343,(IF($X$1=6,'X6'!B343,(IF($X$1=7,'X7'!B343,(IF($X$1=8,'X8'!B343,(IF($X$1=9,'X9'!B343,(IF($X$1=10,'X10'!B343,(IF($X$1=11,'X11'!B343,(IF($X$1=12,'X12'!B343,'X13'!B343)))))))))))))))))))))))))))=TRUE," ",(IF($U$16=1,(VLOOKUP(A384,$AC$89:$AH$125,2,FALSE)),IF((IF($X$1=1,'X1'!B343,(IF($X$1=2,'X2'!B343,(IF($X$1=3,'X3'!B343,(IF($X$1=4,'X4'!B343,(IF($X$1=5,'X5'!B343,(IF($X$1=6,'X6'!B343,(IF($X$1=7,'X7'!B343,(IF($X$1=8,'X8'!B343,(IF($X$1=9,'X9'!B343,(IF($X$1=10,'X10'!B343,(IF($X$1=11,'X11'!B343,(IF($X$1=12,'X12'!B343,'X13'!B343))))))))))))))))))))))))="","",(IF($X$1=1,'X1'!B343,(IF($X$1=2,'X2'!B343,(IF($X$1=3,'X3'!B343,(IF($X$1=4,'X4'!B343,(IF($X$1=5,'X5'!B343,(IF($X$1=6,'X6'!B343,(IF($X$1=7,'X7'!B343,(IF($X$1=8,'X8'!B343,(IF($X$1=9,'X9'!B343,(IF($X$1=10,'X10'!B343,(IF($X$1=11,'X11'!B343,(IF($X$1=12,'X12'!B343,'X13'!B343))))))))))))))))))))))))))))</f>
        <v/>
      </c>
      <c r="C384" s="181" t="str">
        <f ca="1">IF(ISERROR(IF($X$1=1,(VLOOKUP(B384,'X1'!$B:$AZ,47,FALSE)),IF($X$1=2,(VLOOKUP(B384,'X2'!$B:$AZ,47,FALSE)),IF($X$1=3,(VLOOKUP(B384,'X3'!$B:$AZ,47,FALSE)),IF($X$1=4,(VLOOKUP(B384,'X4'!$B:$AZ,47,FALSE)),IF($X$1=5,(VLOOKUP(B384,'X5'!$B:$AZ,47,FALSE)),IF($X$1=6,(VLOOKUP(B384,'X6'!$B:$AZ,47,FALSE)),IF($X$1=7,(VLOOKUP(B384,'X7'!$B:$AZ,47,FALSE)),IF($X$1=8,(VLOOKUP(B384,'X8'!$B:$AZ,47,FALSE)),IF($X$1=9,(VLOOKUP(B384,'X9'!$B:$AZ,47,FALSE)),IF($X$1=10,(VLOOKUP(B384,'X10'!$B:$AZ,47,FALSE)),IF($X$1=11,(VLOOKUP(B384,'X11'!$B:$AZ,47,FALSE)),IF($X$1=12,(VLOOKUP(B384,'X12'!$B:$AZ,47,FALSE)),IF($X$1=13,(VLOOKUP(B384,'X13'!$B:$AZ,47,FALSE)),"B"))))))))))))))=TRUE," ",(IF($X$1=1,(VLOOKUP(B384,'X1'!$B:$AZ,47,FALSE)),IF($X$1=2,(VLOOKUP(B384,'X2'!$B:$AZ,47,FALSE)),IF($X$1=3,(VLOOKUP(B384,'X3'!$B:$AZ,47,FALSE)),IF($X$1=4,(VLOOKUP(B384,'X4'!$B:$AZ,47,FALSE)),IF($X$1=5,(VLOOKUP(B384,'X5'!$B:$AZ,47,FALSE)),IF($X$1=6,(VLOOKUP(B384,'X6'!$B:$AZ,47,FALSE)),IF($X$1=7,(VLOOKUP(B384,'X7'!$B:$AZ,47,FALSE)),IF($X$1=8,(VLOOKUP(B384,'X8'!$B:$AZ,47,FALSE)),IF($X$1=9,(VLOOKUP(B384,'X9'!$B:$AZ,47,FALSE)),IF($X$1=10,(VLOOKUP(B384,'X10'!$B:$AZ,47,FALSE)),IF($X$1=11,(VLOOKUP(B384,'X11'!$B:$AZ,47,FALSE)),IF($X$1=12,(VLOOKUP(B384,'X12'!$B:$AZ,47,FALSE)),IF($X$1=13,(VLOOKUP(B384,'X13'!$B:$AZ,47,FALSE)),"B")))))))))))))))</f>
        <v xml:space="preserve"> </v>
      </c>
      <c r="D384" s="181" t="str">
        <f ca="1">IF(ISERROR(IF($X$1=1,(VLOOKUP(B384,'X1'!$B:$AP,41,FALSE)),IF($X$1=2,(VLOOKUP(B384,'X2'!$B:$AP,41,FALSE)),IF($X$1=3,(VLOOKUP(B384,'X3'!$B:$AP,41,FALSE)),IF($X$1=4,(VLOOKUP(B384,'X4'!$B:$AP,41,FALSE)),IF($X$1=5,(VLOOKUP(B384,'X5'!$B:$AP,41,FALSE)),IF($X$1=6,(VLOOKUP(B384,'X6'!$B:$AP,41,FALSE)),IF($X$1=7,(VLOOKUP(B384,'X7'!$B:$AP,41,FALSE)),IF($X$1=8,(VLOOKUP(B384,'X8'!$B:$AP,41,FALSE)),IF($X$1=9,(VLOOKUP(B384,'X9'!$B:$AP,41,FALSE)),IF($X$1=10,(VLOOKUP(B384,'X10'!$B:$AP,41,FALSE)),IF($X$1=11,(VLOOKUP(B384,'X11'!$B:$AP,41,FALSE)),IF($X$1=12,(VLOOKUP(B384,'X12'!$B:$AP,41,FALSE)),IF($X$1=13,(VLOOKUP(B384,'X13'!$B:$AP,41,FALSE)),"B"))))))))))))))=TRUE," ",(IF($X$1=1,(VLOOKUP(B384,'X1'!$B:$AP,41,FALSE)),IF($X$1=2,(VLOOKUP(B384,'X2'!$B:$AP,41,FALSE)),IF($X$1=3,(VLOOKUP(B384,'X3'!$B:$AP,41,FALSE)),IF($X$1=4,(VLOOKUP(B384,'X4'!$B:$AP,41,FALSE)),IF($X$1=5,(VLOOKUP(B384,'X5'!$B:$AP,41,FALSE)),IF($X$1=6,(VLOOKUP(B384,'X6'!$B:$AP,41,FALSE)),IF($X$1=7,(VLOOKUP(B384,'X7'!$B:$AP,41,FALSE)),IF($X$1=8,(VLOOKUP(B384,'X8'!$B:$AP,41,FALSE)),IF($X$1=9,(VLOOKUP(B384,'X9'!$B:$AP,41,FALSE)),IF($X$1=10,(VLOOKUP(B384,'X10'!$B:$AP,41,FALSE)),IF($X$1=11,(VLOOKUP(B384,'X11'!$B:$AP,41,FALSE)),IF($X$1=12,(VLOOKUP(B384,'X12'!$B:$AP,41,FALSE)),IF($X$1=13,(VLOOKUP(B384,'X13'!$B:$AP,41,FALSE)),"B")))))))))))))))</f>
        <v xml:space="preserve"> </v>
      </c>
      <c r="E384" s="182" t="str">
        <f ca="1">IF(ISERROR(IF($X$1=1,(VLOOKUP(B384,'X1'!$B:$AP,7,FALSE)),IF($X$1=2,(VLOOKUP(B384,'X2'!$B:$AP,7,FALSE)),IF($X$1=3,(VLOOKUP(B384,'X3'!$B:$AP,7,FALSE)),IF($X$1=4,(VLOOKUP(B384,'X4'!$B:$AP,7,FALSE)),IF($X$1=5,(VLOOKUP(B384,'X5'!$B:$AP,7,FALSE)),IF($X$1=6,(VLOOKUP(B384,'X6'!$B:$AP,7,FALSE)),IF($X$1=7,(VLOOKUP(B384,'X7'!$B:$AP,7,FALSE)),IF($X$1=8,(VLOOKUP(B384,'X8'!$B:$AP,7,FALSE)),IF($X$1=9,(VLOOKUP(B384,'X9'!$B:$AP,7,FALSE)),IF($X$1=10,(VLOOKUP(B384,'X10'!$B:$AP,7,FALSE)),IF($X$1=11,(VLOOKUP(B384,'X11'!$B:$AP,7,FALSE)),IF($X$1=12,(VLOOKUP(B384,'X12'!$B:$AP,7,FALSE)),IF($X$1=13,(VLOOKUP(B384,'X13'!$B:$AP,7,FALSE)),"B"))))))))))))))=TRUE," ",(IF($X$1=1,(VLOOKUP(B384,'X1'!$B:$AP,7,FALSE)),IF($X$1=2,(VLOOKUP(B384,'X2'!$B:$AP,7,FALSE)),IF($X$1=3,(VLOOKUP(B384,'X3'!$B:$AP,7,FALSE)),IF($X$1=4,(VLOOKUP(B384,'X4'!$B:$AP,7,FALSE)),IF($X$1=5,(VLOOKUP(B384,'X5'!$B:$AP,7,FALSE)),IF($X$1=6,(VLOOKUP(B384,'X6'!$B:$AP,7,FALSE)),IF($X$1=7,(VLOOKUP(B384,'X7'!$B:$AP,7,FALSE)),IF($X$1=8,(VLOOKUP(B384,'X8'!$B:$AP,7,FALSE)),IF($X$1=9,(VLOOKUP(B384,'X9'!$B:$AP,7,FALSE)),IF($X$1=10,(VLOOKUP(B384,'X10'!$B:$AP,7,FALSE)),IF($X$1=11,(VLOOKUP(B384,'X11'!$B:$AP,7,FALSE)),IF($X$1=12,(VLOOKUP(B384,'X12'!$B:$AP,7,FALSE)),IF($X$1=13,(VLOOKUP(B384,'X13'!$B:$AP,7,FALSE)),"B")))))))))))))))</f>
        <v xml:space="preserve"> </v>
      </c>
      <c r="F384" s="182" t="str">
        <f ca="1">IF(ISERROR(IF((IF($X$1=1,(VLOOKUP(B384,'X1'!$B:$AO,6,FALSE)),(IF($X$1=2,(VLOOKUP(B384,'X2'!$B:$AO,6,FALSE)),(IF($X$1=3,(VLOOKUP(B384,'X3'!$B:$AO,6,FALSE)),(IF($X$1=4,(VLOOKUP(B384,'X4'!$B:$AO,6,FALSE)),(IF($X$1=5,(VLOOKUP(B384,'X5'!$B:$AO,6,FALSE)),(IF($X$1=6,(VLOOKUP(B384,'X6'!$B:$AO,6,FALSE)),(IF($X$1=7,(VLOOKUP(B384,'X7'!$B:$AO,6,FALSE)),(IF($X$1=8,(VLOOKUP(B384,'X8'!$B:$AO,6,FALSE)),(IF($X$1=9,(VLOOKUP(B384,'X9'!$B:$AO,6,FALSE)),(IF($X$1=10,(VLOOKUP(B384,'X10'!$B:$AO,6,FALSE)),(IF($X$1=11,(VLOOKUP(B384,'X11'!$B:$AO,6,FALSE)),(IF($X$1=12,(VLOOKUP(B384,'X12'!$B:$AO,6,FALSE)),(VLOOKUP(B384,'X13'!$B:$AO,6,FALSE))))))))))))))))))))))))))=$V$1," ",(IF($X$1=1,(VLOOKUP(B384,'X1'!$B:$AO,6,FALSE)),(IF($X$1=2,(VLOOKUP(B384,'X2'!$B:$AO,6,FALSE)),(IF($X$1=3,(VLOOKUP(B384,'X3'!$B:$AO,6,FALSE)),(IF($X$1=4,(VLOOKUP(B384,'X4'!$B:$AO,6,FALSE)),(IF($X$1=5,(VLOOKUP(B384,'X5'!$B:$AO,6,FALSE)),(IF($X$1=6,(VLOOKUP(B384,'X6'!$B:$AO,6,FALSE)),(IF($X$1=7,(VLOOKUP(B384,'X7'!$B:$AO,6,FALSE)),(IF($X$1=8,(VLOOKUP(B384,'X8'!$B:$AO,6,FALSE)),(IF($X$1=9,(VLOOKUP(B384,'X9'!$B:$AO,6,FALSE)),(IF($X$1=10,(VLOOKUP(B384,'X10'!$B:$AO,6,FALSE)),(IF($X$1=11,(VLOOKUP(B384,'X11'!$B:$AO,6,FALSE)),(IF($X$1=12,(VLOOKUP(B384,'X12'!$B:$AO,6,FALSE)),(VLOOKUP(B384,'X13'!$B:$AO,6,FALSE))))))))))))))))))))))))))))=TRUE," ",(IF((IF($X$1=1,(VLOOKUP(B384,'X1'!$B:$AO,6,FALSE)),(IF($X$1=2,(VLOOKUP(B384,'X2'!$B:$AO,6,FALSE)),(IF($X$1=3,(VLOOKUP(B384,'X3'!$B:$AO,6,FALSE)),(IF($X$1=4,(VLOOKUP(B384,'X4'!$B:$AO,6,FALSE)),(IF($X$1=5,(VLOOKUP(B384,'X5'!$B:$AO,6,FALSE)),(IF($X$1=6,(VLOOKUP(B384,'X6'!$B:$AO,6,FALSE)),(IF($X$1=7,(VLOOKUP(B384,'X7'!$B:$AO,6,FALSE)),(IF($X$1=8,(VLOOKUP(B384,'X8'!$B:$AO,6,FALSE)),(IF($X$1=9,(VLOOKUP(B384,'X9'!$B:$AO,6,FALSE)),(IF($X$1=10,(VLOOKUP(B384,'X10'!$B:$AO,6,FALSE)),(IF($X$1=11,(VLOOKUP(B384,'X11'!$B:$AO,6,FALSE)),(IF($X$1=12,(VLOOKUP(B384,'X12'!$B:$AO,6,FALSE)),(VLOOKUP(B384,'X13'!$B:$AO,6,FALSE))))))))))))))))))))))))))=$V$1," ",(IF($X$1=1,(VLOOKUP(B384,'X1'!$B:$AO,6,FALSE)),(IF($X$1=2,(VLOOKUP(B384,'X2'!$B:$AO,6,FALSE)),(IF($X$1=3,(VLOOKUP(B384,'X3'!$B:$AO,6,FALSE)),(IF($X$1=4,(VLOOKUP(B384,'X4'!$B:$AO,6,FALSE)),(IF($X$1=5,(VLOOKUP(B384,'X5'!$B:$AO,6,FALSE)),(IF($X$1=6,(VLOOKUP(B384,'X6'!$B:$AO,6,FALSE)),(IF($X$1=7,(VLOOKUP(B384,'X7'!$B:$AO,6,FALSE)),(IF($X$1=8,(VLOOKUP(B384,'X8'!$B:$AO,6,FALSE)),(IF($X$1=9,(VLOOKUP(B384,'X9'!$B:$AO,6,FALSE)),(IF($X$1=10,(VLOOKUP(B384,'X10'!$B:$AO,6,FALSE)),(IF($X$1=11,(VLOOKUP(B384,'X11'!$B:$AO,6,FALSE)),(IF($X$1=12,(VLOOKUP(B384,'X12'!$B:$AO,6,FALSE)),(VLOOKUP(B384,'X13'!$B:$AO,6,FALSE)))))))))))))))))))))))))))))</f>
        <v xml:space="preserve"> </v>
      </c>
      <c r="G384" s="182" t="str">
        <f ca="1">IF(ISERROR(IF($X$1=1,(VLOOKUP(B384,'X1'!$B:$AZ,44,FALSE)),IF($X$1=2,(VLOOKUP(B384,'X2'!$B:$AZ,44,FALSE)),IF($X$1=3,(VLOOKUP(B384,'X3'!$B:$AZ,44,FALSE)),IF($X$1=4,(VLOOKUP(B384,'X4'!$B:$AZ,44,FALSE)),IF($X$1=5,(VLOOKUP(B384,'X5'!$B:$AZ,44,FALSE)),IF($X$1=6,(VLOOKUP(B384,'X6'!$B:$AZ,44,FALSE)),IF($X$1=7,(VLOOKUP(B384,'X7'!$B:$AZ,44,FALSE)),IF($X$1=8,(VLOOKUP(B384,'X8'!$B:$AZ,44,FALSE)),IF($X$1=9,(VLOOKUP(B384,'X9'!$B:$AZ,44,FALSE)),IF($X$1=10,(VLOOKUP(B384,'X10'!$B:$AZ,44,FALSE)),IF($X$1=11,(VLOOKUP(B384,'X11'!$B:$AZ,44,FALSE)),IF($X$1=12,(VLOOKUP(B384,'X12'!$B:$AZ,44,FALSE)),IF($X$1=13,(VLOOKUP(B384,'X13'!$B:$AZ,44,FALSE)),"B"))))))))))))))=TRUE," ",(IF($X$1=1,(VLOOKUP(B384,'X1'!$B:$AZ,44,FALSE)),IF($X$1=2,(VLOOKUP(B384,'X2'!$B:$AZ,44,FALSE)),IF($X$1=3,(VLOOKUP(B384,'X3'!$B:$AZ,44,FALSE)),IF($X$1=4,(VLOOKUP(B384,'X4'!$B:$AZ,44,FALSE)),IF($X$1=5,(VLOOKUP(B384,'X5'!$B:$AZ,44,FALSE)),IF($X$1=6,(VLOOKUP(B384,'X6'!$B:$AZ,44,FALSE)),IF($X$1=7,(VLOOKUP(B384,'X7'!$B:$AZ,44,FALSE)),IF($X$1=8,(VLOOKUP(B384,'X8'!$B:$AZ,44,FALSE)),IF($X$1=9,(VLOOKUP(B384,'X9'!$B:$AZ,44,FALSE)),IF($X$1=10,(VLOOKUP(B384,'X10'!$B:$AZ,44,FALSE)),IF($X$1=11,(VLOOKUP(B384,'X11'!$B:$AZ,44,FALSE)),IF($X$1=12,(VLOOKUP(B384,'X12'!$B:$AZ,44,FALSE)),IF($X$1=13,(VLOOKUP(B384,'X13'!$B:$AZ,44,FALSE)),"B")))))))))))))))</f>
        <v xml:space="preserve"> </v>
      </c>
      <c r="H384" s="182" t="str">
        <f ca="1">IF(ISERROR(IF($X$1=1,(VLOOKUP(B384,'X1'!$B:$AZ,8,FALSE)),IF($X$1=2,(VLOOKUP(B384,'X2'!$B:$AZ,8,FALSE)),IF($X$1=3,(VLOOKUP(B384,'X3'!$B:$AZ,8,FALSE)),IF($X$1=4,(VLOOKUP(B384,'X4'!$B:$AZ,8,FALSE)),IF($X$1=5,(VLOOKUP(B384,'X5'!$B:$AZ,8,FALSE)),IF($X$1=6,(VLOOKUP(B384,'X6'!$B:$AZ,8,FALSE)),IF($X$1=7,(VLOOKUP(B384,'X7'!$B:$AZ,8,FALSE)),IF($X$1=8,(VLOOKUP(B384,'X8'!$B:$AZ,8,FALSE)),IF($X$1=9,(VLOOKUP(B384,'X9'!$B:$AZ,8,FALSE)),IF($X$1=10,(VLOOKUP(B384,'X10'!$B:$AZ,8,FALSE)),IF($X$1=11,(VLOOKUP(B384,'X11'!$B:$AZ,8,FALSE)),IF($X$1=12,(VLOOKUP(B384,'X12'!$B:$AZ,8,FALSE)),IF($X$1=13,(VLOOKUP(B384,'X13'!$B:$AZ,8,FALSE)),"B"))))))))))))))=TRUE," ",(IF($X$1=1,(VLOOKUP(B384,'X1'!$B:$AZ,8,FALSE)),IF($X$1=2,(VLOOKUP(B384,'X2'!$B:$AZ,8,FALSE)),IF($X$1=3,(VLOOKUP(B384,'X3'!$B:$AZ,8,FALSE)),IF($X$1=4,(VLOOKUP(B384,'X4'!$B:$AZ,8,FALSE)),IF($X$1=5,(VLOOKUP(B384,'X5'!$B:$AZ,8,FALSE)),IF($X$1=6,(VLOOKUP(B384,'X6'!$B:$AZ,8,FALSE)),IF($X$1=7,(VLOOKUP(B384,'X7'!$B:$AZ,8,FALSE)),IF($X$1=8,(VLOOKUP(B384,'X8'!$B:$AZ,8,FALSE)),IF($X$1=9,(VLOOKUP(B384,'X9'!$B:$AZ,8,FALSE)),IF($X$1=10,(VLOOKUP(B384,'X10'!$B:$AZ,8,FALSE)),IF($X$1=11,(VLOOKUP(B384,'X11'!$B:$AZ,8,FALSE)),IF($X$1=12,(VLOOKUP(B384,'X12'!$B:$AZ,8,FALSE)),IF($X$1=13,(VLOOKUP(B384,'X13'!$B:$AZ,8,FALSE)),"B")))))))))))))))</f>
        <v xml:space="preserve"> </v>
      </c>
      <c r="I384" s="183" t="str">
        <f ca="1">IF(ISERROR(IF($X$1=1,(VLOOKUP(B384,'X1'!$B:$AZ,2,FALSE)),IF($X$1=2,(VLOOKUP(B384,'X2'!$B:$AZ,2,FALSE)),IF($X$1=3,(VLOOKUP(B384,'X3'!$B:$AZ,2,FALSE)),IF($X$1=4,(VLOOKUP(B384,'X4'!$B:$AZ,2,FALSE)),IF($X$1=5,(VLOOKUP(B384,'X5'!$B:$AZ,2,FALSE)),IF($X$1=6,(VLOOKUP(B384,'X6'!$B:$AZ,2,FALSE)),IF($X$1=7,(VLOOKUP(B384,'X7'!$B:$AZ,2,FALSE)),IF($X$1=8,(VLOOKUP(B384,'X8'!$B:$AZ,2,FALSE)),IF($X$1=9,(VLOOKUP(B384,'X9'!$B:$AZ,2,FALSE)),IF($X$1=10,(VLOOKUP(B384,'X10'!$B:$AZ,2,FALSE)),IF($X$1=11,(VLOOKUP(B384,'X11'!$B:$AZ,2,FALSE)),IF($X$1=12,(VLOOKUP(B384,'X12'!$B:$AZ,2,FALSE)),IF($X$1=13,(VLOOKUP(B384,'X13'!$B:$AZ,2,FALSE)),"B"))))))))))))))=TRUE," ",(IF($X$1=1,(VLOOKUP(B384,'X1'!$B:$AZ,2,FALSE)),IF($X$1=2,(VLOOKUP(B384,'X2'!$B:$AZ,2,FALSE)),IF($X$1=3,(VLOOKUP(B384,'X3'!$B:$AZ,2,FALSE)),IF($X$1=4,(VLOOKUP(B384,'X4'!$B:$AZ,2,FALSE)),IF($X$1=5,(VLOOKUP(B384,'X5'!$B:$AZ,2,FALSE)),IF($X$1=6,(VLOOKUP(B384,'X6'!$B:$AZ,2,FALSE)),IF($X$1=7,(VLOOKUP(B384,'X7'!$B:$AZ,2,FALSE)),IF($X$1=8,(VLOOKUP(B384,'X8'!$B:$AZ,2,FALSE)),IF($X$1=9,(VLOOKUP(B384,'X9'!$B:$AZ,2,FALSE)),IF($X$1=10,(VLOOKUP(B384,'X10'!$B:$AZ,2,FALSE)),IF($X$1=11,(VLOOKUP(B384,'X11'!$B:$AZ,2,FALSE)),IF($X$1=12,(VLOOKUP(B384,'X12'!$B:$AZ,2,FALSE)),IF($X$1=13,(VLOOKUP(B384,'X13'!$B:$AZ,2,FALSE)),"B")))))))))))))))</f>
        <v xml:space="preserve"> </v>
      </c>
      <c r="J384" s="183" t="str">
        <f ca="1">IF(ISERROR(IF($X$1=1,(VLOOKUP(B384,'X1'!$B:$AZ,3,FALSE)),IF($X$1=2,(VLOOKUP(B384,'X2'!$B:$AZ,3,FALSE)),IF($X$1=3,(VLOOKUP(B384,'X3'!$B:$AZ,3,FALSE)),IF($X$1=4,(VLOOKUP(B384,'X4'!$B:$AZ,3,FALSE)),IF($X$1=5,(VLOOKUP(B384,'X5'!$B:$AZ,3,FALSE)),IF($X$1=6,(VLOOKUP(B384,'X6'!$B:$AZ,3,FALSE)),IF($X$1=7,(VLOOKUP(B384,'X7'!$B:$AZ,3,FALSE)),IF($X$1=8,(VLOOKUP(B384,'X8'!$B:$AZ,3,FALSE)),IF($X$1=9,(VLOOKUP(B384,'X9'!$B:$AZ,3,FALSE)),IF($X$1=10,(VLOOKUP(B384,'X10'!$B:$AZ,3,FALSE)),IF($X$1=11,(VLOOKUP(B384,'X11'!$B:$AZ,3,FALSE)),IF($X$1=12,(VLOOKUP(B384,'X12'!$B:$AZ,3,FALSE)),IF($X$1=13,(VLOOKUP(B384,'X13'!$B:$AZ,3,FALSE)),"B"))))))))))))))=TRUE," ",(IF($X$1=1,(VLOOKUP(B384,'X1'!$B:$AZ,3,FALSE)),IF($X$1=2,(VLOOKUP(B384,'X2'!$B:$AZ,3,FALSE)),IF($X$1=3,(VLOOKUP(B384,'X3'!$B:$AZ,3,FALSE)),IF($X$1=4,(VLOOKUP(B384,'X4'!$B:$AZ,3,FALSE)),IF($X$1=5,(VLOOKUP(B384,'X5'!$B:$AZ,3,FALSE)),IF($X$1=6,(VLOOKUP(B384,'X6'!$B:$AZ,3,FALSE)),IF($X$1=7,(VLOOKUP(B384,'X7'!$B:$AZ,3,FALSE)),IF($X$1=8,(VLOOKUP(B384,'X8'!$B:$AZ,3,FALSE)),IF($X$1=9,(VLOOKUP(B384,'X9'!$B:$AZ,3,FALSE)),IF($X$1=10,(VLOOKUP(B384,'X10'!$B:$AZ,3,FALSE)),IF($X$1=11,(VLOOKUP(B384,'X11'!$B:$AZ,3,FALSE)),IF($X$1=12,(VLOOKUP(B384,'X12'!$B:$AZ,3,FALSE)),IF($X$1=13,(VLOOKUP(B384,'X13'!$B:$AZ,3,FALSE)),"B")))))))))))))))</f>
        <v xml:space="preserve"> </v>
      </c>
      <c r="K384" s="183" t="str">
        <f ca="1">IF(ISERROR(IF($X$1=1,(VLOOKUP(B384,'X1'!$B:$AZ,5,FALSE)),IF($X$1=2,(VLOOKUP(B384,'X2'!$B:$AZ,5,FALSE)),IF($X$1=3,(VLOOKUP(B384,'X3'!$B:$AZ,5,FALSE)),IF($X$1=4,(VLOOKUP(B384,'X4'!$B:$AZ,5,FALSE)),IF($X$1=5,(VLOOKUP(B384,'X5'!$B:$AZ,5,FALSE)),IF($X$1=6,(VLOOKUP(B384,'X6'!$B:$AZ,5,FALSE)),IF($X$1=7,(VLOOKUP(B384,'X7'!$B:$AZ,5,FALSE)),IF($X$1=8,(VLOOKUP(B384,'X8'!$B:$AZ,5,FALSE)),IF($X$1=9,(VLOOKUP(B384,'X9'!$B:$AZ,5,FALSE)),IF($X$1=10,(VLOOKUP(B384,'X10'!$B:$AZ,5,FALSE)),IF($X$1=11,(VLOOKUP(B384,'X11'!$B:$AZ,5,FALSE)),IF($X$1=12,(VLOOKUP(B384,'X12'!$B:$AZ,5,FALSE)),IF($X$1=13,(VLOOKUP(B384,'X13'!$B:$AZ,5,FALSE)),"B"))))))))))))))=TRUE," ",(IF($X$1=1,(VLOOKUP(B384,'X1'!$B:$AZ,5,FALSE)),IF($X$1=2,(VLOOKUP(B384,'X2'!$B:$AZ,5,FALSE)),IF($X$1=3,(VLOOKUP(B384,'X3'!$B:$AZ,5,FALSE)),IF($X$1=4,(VLOOKUP(B384,'X4'!$B:$AZ,5,FALSE)),IF($X$1=5,(VLOOKUP(B384,'X5'!$B:$AZ,5,FALSE)),IF($X$1=6,(VLOOKUP(B384,'X6'!$B:$AZ,5,FALSE)),IF($X$1=7,(VLOOKUP(B384,'X7'!$B:$AZ,5,FALSE)),IF($X$1=8,(VLOOKUP(B384,'X8'!$B:$AZ,5,FALSE)),IF($X$1=9,(VLOOKUP(B384,'X9'!$B:$AZ,5,FALSE)),IF($X$1=10,(VLOOKUP(B384,'X10'!$B:$AZ,5,FALSE)),IF($X$1=11,(VLOOKUP(B384,'X11'!$B:$AZ,5,FALSE)),IF($X$1=12,(VLOOKUP(B384,'X12'!$B:$AZ,5,FALSE)),IF($X$1=13,(VLOOKUP(B384,'X13'!$B:$AZ,5,FALSE)),"B")))))))))))))))</f>
        <v xml:space="preserve"> </v>
      </c>
      <c r="L384" s="184" t="str">
        <f ca="1">IF(ISERROR(IF($X$1=1,(VLOOKUP(B384,'X1'!$B:$AZ,9,FALSE)),IF($X$1=2,(VLOOKUP(B384,'X2'!$B:$AZ,9,FALSE)),IF($X$1=3,(VLOOKUP(B384,'X3'!$B:$AZ,9,FALSE)),IF($X$1=4,(VLOOKUP(B384,'X4'!$B:$AZ,9,FALSE)),IF($X$1=5,(VLOOKUP(B384,'X5'!$B:$AZ,9,FALSE)),IF($X$1=6,(VLOOKUP(B384,'X6'!$B:$AZ,9,FALSE)),IF($X$1=7,(VLOOKUP(B384,'X7'!$B:$AZ,9,FALSE)),IF($X$1=8,(VLOOKUP(B384,'X8'!$B:$AZ,9,FALSE)),IF($X$1=9,(VLOOKUP(B384,'X9'!$B:$AZ,9,FALSE)),IF($X$1=10,(VLOOKUP(B384,'X10'!$B:$AZ,9,FALSE)),IF($X$1=11,(VLOOKUP(B384,'X11'!$B:$AZ,9,FALSE)),IF($X$1=12,(VLOOKUP(B384,'X12'!$B:$AZ,9,FALSE)),IF($X$1=13,(VLOOKUP(B384,'X13'!$B:$AZ,9,FALSE)),"B"))))))))))))))=TRUE," ",(IF($X$1=1,(VLOOKUP(B384,'X1'!$B:$AZ,9,FALSE)),IF($X$1=2,(VLOOKUP(B384,'X2'!$B:$AZ,9,FALSE)),IF($X$1=3,(VLOOKUP(B384,'X3'!$B:$AZ,9,FALSE)),IF($X$1=4,(VLOOKUP(B384,'X4'!$B:$AZ,9,FALSE)),IF($X$1=5,(VLOOKUP(B384,'X5'!$B:$AZ,9,FALSE)),IF($X$1=6,(VLOOKUP(B384,'X6'!$B:$AZ,9,FALSE)),IF($X$1=7,(VLOOKUP(B384,'X7'!$B:$AZ,9,FALSE)),IF($X$1=8,(VLOOKUP(B384,'X8'!$B:$AZ,9,FALSE)),IF($X$1=9,(VLOOKUP(B384,'X9'!$B:$AZ,9,FALSE)),IF($X$1=10,(VLOOKUP(B384,'X10'!$B:$AZ,9,FALSE)),IF($X$1=11,(VLOOKUP(B384,'X11'!$B:$AZ,9,FALSE)),IF($X$1=12,(VLOOKUP(B384,'X12'!$B:$AZ,9,FALSE)),IF($X$1=13,(VLOOKUP(B384,'X13'!$B:$AZ,9,FALSE)),"B")))))))))))))))</f>
        <v xml:space="preserve"> </v>
      </c>
      <c r="M384" s="184" t="str">
        <f ca="1">IF(ISERROR(IF($X$1=1,(VLOOKUP(B384,'X1'!$B:$AZ,10,FALSE)),IF($X$1=2,(VLOOKUP(B384,'X2'!$B:$AZ,10,FALSE)),IF($X$1=3,(VLOOKUP(B384,'X3'!$B:$AZ,10,FALSE)),IF($X$1=4,(VLOOKUP(B384,'X4'!$B:$AZ,10,FALSE)),IF($X$1=5,(VLOOKUP(B384,'X5'!$B:$AZ,10,FALSE)),IF($X$1=6,(VLOOKUP(B384,'X6'!$B:$AZ,10,FALSE)),IF($X$1=7,(VLOOKUP(B384,'X7'!$B:$AZ,10,FALSE)),IF($X$1=8,(VLOOKUP(B384,'X8'!$B:$AZ,10,FALSE)),IF($X$1=9,(VLOOKUP(B384,'X9'!$B:$AZ,10,FALSE)),IF($X$1=10,(VLOOKUP(B384,'X10'!$B:$AZ,10,FALSE)),IF($X$1=11,(VLOOKUP(B384,'X11'!$B:$AZ,10,FALSE)),IF($X$1=12,(VLOOKUP(B384,'X12'!$B:$AZ,10,FALSE)),IF($X$1=13,(VLOOKUP(B384,'X13'!$B:$AZ,10,FALSE)),"B"))))))))))))))=TRUE," ",(IF($X$1=1,(VLOOKUP(B384,'X1'!$B:$AZ,10,FALSE)),IF($X$1=2,(VLOOKUP(B384,'X2'!$B:$AZ,10,FALSE)),IF($X$1=3,(VLOOKUP(B384,'X3'!$B:$AZ,10,FALSE)),IF($X$1=4,(VLOOKUP(B384,'X4'!$B:$AZ,10,FALSE)),IF($X$1=5,(VLOOKUP(B384,'X5'!$B:$AZ,10,FALSE)),IF($X$1=6,(VLOOKUP(B384,'X6'!$B:$AZ,10,FALSE)),IF($X$1=7,(VLOOKUP(B384,'X7'!$B:$AZ,10,FALSE)),IF($X$1=8,(VLOOKUP(B384,'X8'!$B:$AZ,10,FALSE)),IF($X$1=9,(VLOOKUP(B384,'X9'!$B:$AZ,10,FALSE)),IF($X$1=10,(VLOOKUP(B384,'X10'!$B:$AZ,10,FALSE)),IF($X$1=11,(VLOOKUP(B384,'X11'!$B:$AZ,10,FALSE)),IF($X$1=12,(VLOOKUP(B384,'X12'!$B:$AZ,10,FALSE)),IF($X$1=13,(VLOOKUP(B384,'X13'!$B:$AZ,10,FALSE)),"B")))))))))))))))</f>
        <v xml:space="preserve"> </v>
      </c>
      <c r="N384" s="185" t="str">
        <f ca="1">IF(ISERROR(IF($X$1=1,(VLOOKUP(B384,'X1'!$B:$AZ,45,FALSE)),IF($X$1=2,(VLOOKUP(B384,'X2'!$B:$AZ,45,FALSE)),IF($X$1=3,(VLOOKUP(B384,'X3'!$B:$AZ,45,FALSE)),IF($X$1=4,(VLOOKUP(B384,'X4'!$B:$AZ,45,FALSE)),IF($X$1=5,(VLOOKUP(B384,'X5'!$B:$AZ,45,FALSE)),IF($X$1=6,(VLOOKUP(B384,'X6'!$B:$AZ,45,FALSE)),IF($X$1=7,(VLOOKUP(B384,'X7'!$B:$AZ,45,FALSE)),IF($X$1=8,(VLOOKUP(B384,'X8'!$B:$AZ,45,FALSE)),IF($X$1=9,(VLOOKUP(B384,'X9'!$B:$AZ,45,FALSE)),IF($X$1=10,(VLOOKUP(B384,'X10'!$B:$AZ,45,FALSE)),IF($X$1=11,(VLOOKUP(B384,'X11'!$B:$AZ,45,FALSE)),IF($X$1=12,(VLOOKUP(B384,'X12'!$B:$AZ,45,FALSE)),IF($X$1=13,(VLOOKUP(B384,'X13'!$B:$AZ,45,FALSE)),"B"))))))))))))))=TRUE," ",(IF($X$1=1,(VLOOKUP(B384,'X1'!$B:$AZ,45,FALSE)),IF($X$1=2,(VLOOKUP(B384,'X2'!$B:$AZ,45,FALSE)),IF($X$1=3,(VLOOKUP(B384,'X3'!$B:$AZ,45,FALSE)),IF($X$1=4,(VLOOKUP(B384,'X4'!$B:$AZ,45,FALSE)),IF($X$1=5,(VLOOKUP(B384,'X5'!$B:$AZ,45,FALSE)),IF($X$1=6,(VLOOKUP(B384,'X6'!$B:$AZ,45,FALSE)),IF($X$1=7,(VLOOKUP(B384,'X7'!$B:$AZ,45,FALSE)),IF($X$1=8,(VLOOKUP(B384,'X8'!$B:$AZ,45,FALSE)),IF($X$1=9,(VLOOKUP(B384,'X9'!$B:$AZ,45,FALSE)),IF($X$1=10,(VLOOKUP(B384,'X10'!$B:$AZ,45,FALSE)),IF($X$1=11,(VLOOKUP(B384,'X11'!$B:$AZ,45,FALSE)),IF($X$1=12,(VLOOKUP(B384,'X12'!$B:$AZ,45,FALSE)),IF($X$1=13,(VLOOKUP(B384,'X13'!$B:$AZ,45,FALSE)),"B")))))))))))))))</f>
        <v xml:space="preserve"> </v>
      </c>
      <c r="O384" s="184" t="str">
        <f ca="1">IF(ISERROR(IF($X$1=1,(VLOOKUP(B384,'X1'!$B:$AZ,11,FALSE)),IF($X$1=2,(VLOOKUP(B384,'X2'!$B:$AZ,11,FALSE)),IF($X$1=3,(VLOOKUP(B384,'X3'!$B:$AZ,11,FALSE)),IF($X$1=4,(VLOOKUP(B384,'X4'!$B:$AZ,11,FALSE)),IF($X$1=5,(VLOOKUP(B384,'X5'!$B:$AZ,11,FALSE)),IF($X$1=6,(VLOOKUP(B384,'X6'!$B:$AZ,11,FALSE)),IF($X$1=7,(VLOOKUP(B384,'X7'!$B:$AZ,11,FALSE)),IF($X$1=8,(VLOOKUP(B384,'X8'!$B:$AZ,11,FALSE)),IF($X$1=9,(VLOOKUP(B384,'X9'!$B:$AZ,11,FALSE)),IF($X$1=10,(VLOOKUP(B384,'X10'!$B:$AZ,11,FALSE)),IF($X$1=11,(VLOOKUP(B384,'X11'!$B:$AZ,11,FALSE)),IF($X$1=12,(VLOOKUP(B384,'X12'!$B:$AZ,11,FALSE)),IF($X$1=13,(VLOOKUP(B384,'X13'!$B:$AZ,11,FALSE)),"B"))))))))))))))=TRUE," ",(IF($X$1=1,(VLOOKUP(B384,'X1'!$B:$AZ,11,FALSE)),IF($X$1=2,(VLOOKUP(B384,'X2'!$B:$AZ,11,FALSE)),IF($X$1=3,(VLOOKUP(B384,'X3'!$B:$AZ,11,FALSE)),IF($X$1=4,(VLOOKUP(B384,'X4'!$B:$AZ,11,FALSE)),IF($X$1=5,(VLOOKUP(B384,'X5'!$B:$AZ,11,FALSE)),IF($X$1=6,(VLOOKUP(B384,'X6'!$B:$AZ,11,FALSE)),IF($X$1=7,(VLOOKUP(B384,'X7'!$B:$AZ,11,FALSE)),IF($X$1=8,(VLOOKUP(B384,'X8'!$B:$AZ,11,FALSE)),IF($X$1=9,(VLOOKUP(B384,'X9'!$B:$AZ,11,FALSE)),IF($X$1=10,(VLOOKUP(B384,'X10'!$B:$AZ,11,FALSE)),IF($X$1=11,(VLOOKUP(B384,'X11'!$B:$AZ,11,FALSE)),IF($X$1=12,(VLOOKUP(B384,'X12'!$B:$AZ,11,FALSE)),IF($X$1=13,(VLOOKUP(B384,'X13'!$B:$AZ,11,FALSE)),"B")))))))))))))))</f>
        <v xml:space="preserve"> </v>
      </c>
      <c r="P384" s="184" t="str">
        <f ca="1">IF(ISERROR(IF($X$1=1,(VLOOKUP(B384,'X1'!$B:$AZ,12,FALSE)),IF($X$1=2,(VLOOKUP(B384,'X2'!$B:$AZ,12,FALSE)),IF($X$1=3,(VLOOKUP(B384,'X3'!$B:$AZ,12,FALSE)),IF($X$1=4,(VLOOKUP(B384,'X4'!$B:$AZ,12,FALSE)),IF($X$1=5,(VLOOKUP(B384,'X5'!$B:$AZ,12,FALSE)),IF($X$1=6,(VLOOKUP(B384,'X6'!$B:$AZ,12,FALSE)),IF($X$1=7,(VLOOKUP(B384,'X7'!$B:$AZ,12,FALSE)),IF($X$1=8,(VLOOKUP(B384,'X8'!$B:$AZ,12,FALSE)),IF($X$1=9,(VLOOKUP(B384,'X9'!$B:$AZ,12,FALSE)),IF($X$1=10,(VLOOKUP(B384,'X10'!$B:$AZ,12,FALSE)),IF($X$1=11,(VLOOKUP(B384,'X11'!$B:$AZ,12,FALSE)),IF($X$1=12,(VLOOKUP(B384,'X12'!$B:$AZ,12,FALSE)),IF($X$1=13,(VLOOKUP(B384,'X13'!$B:$AZ,12,FALSE)),"B"))))))))))))))=TRUE," ",(IF($X$1=1,(VLOOKUP(B384,'X1'!$B:$AZ,12,FALSE)),IF($X$1=2,(VLOOKUP(B384,'X2'!$B:$AZ,12,FALSE)),IF($X$1=3,(VLOOKUP(B384,'X3'!$B:$AZ,12,FALSE)),IF($X$1=4,(VLOOKUP(B384,'X4'!$B:$AZ,12,FALSE)),IF($X$1=5,(VLOOKUP(B384,'X5'!$B:$AZ,12,FALSE)),IF($X$1=6,(VLOOKUP(B384,'X6'!$B:$AZ,12,FALSE)),IF($X$1=7,(VLOOKUP(B384,'X7'!$B:$AZ,12,FALSE)),IF($X$1=8,(VLOOKUP(B384,'X8'!$B:$AZ,12,FALSE)),IF($X$1=9,(VLOOKUP(B384,'X9'!$B:$AZ,12,FALSE)),IF($X$1=10,(VLOOKUP(B384,'X10'!$B:$AZ,12,FALSE)),IF($X$1=11,(VLOOKUP(B384,'X11'!$B:$AZ,12,FALSE)),IF($X$1=12,(VLOOKUP(B384,'X12'!$B:$AZ,12,FALSE)),IF($X$1=13,(VLOOKUP(B384,'X13'!$B:$AZ,12,FALSE)),"B")))))))))))))))</f>
        <v xml:space="preserve"> </v>
      </c>
      <c r="Q384" s="185" t="str">
        <f ca="1">IF(ISERROR(IF($X$1=1,(VLOOKUP(B384,'X1'!$B:$AZ,46,FALSE)),IF($X$1=2,(VLOOKUP(B384,'X2'!$B:$AZ,46,FALSE)),IF($X$1=3,(VLOOKUP(B384,'X3'!$B:$AZ,46,FALSE)),IF($X$1=4,(VLOOKUP(B384,'X4'!$B:$AZ,46,FALSE)),IF($X$1=5,(VLOOKUP(B384,'X5'!$B:$AZ,46,FALSE)),IF($X$1=6,(VLOOKUP(B384,'X6'!$B:$AZ,46,FALSE)),IF($X$1=7,(VLOOKUP(B384,'X7'!$B:$AZ,46,FALSE)),IF($X$1=8,(VLOOKUP(B384,'X8'!$B:$AZ,46,FALSE)),IF($X$1=9,(VLOOKUP(B384,'X9'!$B:$AZ,46,FALSE)),IF($X$1=10,(VLOOKUP(B384,'X10'!$B:$AZ,46,FALSE)),IF($X$1=11,(VLOOKUP(B384,'X11'!$B:$AZ,46,FALSE)),IF($X$1=12,(VLOOKUP(B384,'X12'!$B:$AZ,46,FALSE)),IF($X$1=13,(VLOOKUP(B384,'X13'!$B:$AZ,46,FALSE)),"B"))))))))))))))=TRUE," ",(IF($X$1=1,(VLOOKUP(B384,'X1'!$B:$AZ,46,FALSE)),IF($X$1=2,(VLOOKUP(B384,'X2'!$B:$AZ,46,FALSE)),IF($X$1=3,(VLOOKUP(B384,'X3'!$B:$AZ,46,FALSE)),IF($X$1=4,(VLOOKUP(B384,'X4'!$B:$AZ,46,FALSE)),IF($X$1=5,(VLOOKUP(B384,'X5'!$B:$AZ,46,FALSE)),IF($X$1=6,(VLOOKUP(B384,'X6'!$B:$AZ,46,FALSE)),IF($X$1=7,(VLOOKUP(B384,'X7'!$B:$AZ,46,FALSE)),IF($X$1=8,(VLOOKUP(B384,'X8'!$B:$AZ,46,FALSE)),IF($X$1=9,(VLOOKUP(B384,'X9'!$B:$AZ,46,FALSE)),IF($X$1=10,(VLOOKUP(B384,'X10'!$B:$AZ,46,FALSE)),IF($X$1=11,(VLOOKUP(B384,'X11'!$B:$AZ,46,FALSE)),IF($X$1=12,(VLOOKUP(B384,'X12'!$B:$AZ,46,FALSE)),IF($X$1=13,(VLOOKUP(B384,'X13'!$B:$AZ,46,FALSE)),"B")))))))))))))))</f>
        <v xml:space="preserve"> </v>
      </c>
      <c r="R384" s="185" t="str">
        <f ca="1">IF(ISERROR(IF($X$1=1,(VLOOKUP(B384,'X1'!$B:$AZ,15,FALSE)),IF($X$1=2,(VLOOKUP(B384,'X2'!$B:$AZ,15,FALSE)),IF($X$1=3,(VLOOKUP(B384,'X3'!$B:$AZ,15,FALSE)),IF($X$1=4,(VLOOKUP(B384,'X4'!$B:$AZ,15,FALSE)),IF($X$1=5,(VLOOKUP(B384,'X5'!$B:$AZ,15,FALSE)),IF($X$1=6,(VLOOKUP(B384,'X6'!$B:$AZ,15,FALSE)),IF($X$1=7,(VLOOKUP(B384,'X7'!$B:$AZ,15,FALSE)),IF($X$1=8,(VLOOKUP(B384,'X8'!$B:$AZ,15,FALSE)),IF($X$1=9,(VLOOKUP(B384,'X9'!$B:$AZ,15,FALSE)),IF($X$1=10,(VLOOKUP(B384,'X10'!$B:$AZ,15,FALSE)),IF($X$1=11,(VLOOKUP(B384,'X11'!$B:$AZ,15,FALSE)),IF($X$1=12,(VLOOKUP(B384,'X12'!$B:$AZ,15,FALSE)),IF($X$1=13,(VLOOKUP(B384,'X13'!$B:$AZ,15,FALSE)),"B"))))))))))))))=TRUE," ",(IF($X$1=1,(VLOOKUP(B384,'X1'!$B:$AZ,15,FALSE)),IF($X$1=2,(VLOOKUP(B384,'X2'!$B:$AZ,15,FALSE)),IF($X$1=3,(VLOOKUP(B384,'X3'!$B:$AZ,15,FALSE)),IF($X$1=4,(VLOOKUP(B384,'X4'!$B:$AZ,15,FALSE)),IF($X$1=5,(VLOOKUP(B384,'X5'!$B:$AZ,15,FALSE)),IF($X$1=6,(VLOOKUP(B384,'X6'!$B:$AZ,15,FALSE)),IF($X$1=7,(VLOOKUP(B384,'X7'!$B:$AZ,15,FALSE)),IF($X$1=8,(VLOOKUP(B384,'X8'!$B:$AZ,15,FALSE)),IF($X$1=9,(VLOOKUP(B384,'X9'!$B:$AZ,15,FALSE)),IF($X$1=10,(VLOOKUP(B384,'X10'!$B:$AZ,15,FALSE)),IF($X$1=11,(VLOOKUP(B384,'X11'!$B:$AZ,15,FALSE)),IF($X$1=12,(VLOOKUP(B384,'X12'!$B:$AZ,15,FALSE)),IF($X$1=13,(VLOOKUP(B384,'X13'!$B:$AZ,15,FALSE)),"B")))))))))))))))</f>
        <v xml:space="preserve"> </v>
      </c>
      <c r="S384" s="185" t="str">
        <f ca="1">IF(ISERROR(IF((IF($X$1=1,(VLOOKUP(B384,'X1'!$B:$AZ,14,FALSE)),(IF($X$1=2,(VLOOKUP(B384,'X2'!$B:$AZ,14,FALSE)),(IF($X$1=3,(VLOOKUP(B384,'X3'!$B:$AZ,14,FALSE)),(IF($X$1=4,(VLOOKUP(B384,'X4'!$B:$AZ,14,FALSE)),(IF($X$1=5,(VLOOKUP(B384,'X5'!$B:$AZ,14,FALSE)),(IF($X$1=6,(VLOOKUP(B384,'X6'!$B:$AZ,14,FALSE)),(IF($X$1=7,(VLOOKUP(B384,'X7'!$B:$AZ,14,FALSE)),(IF($X$1=8,(VLOOKUP(B384,'X8'!$B:$AZ,14,FALSE)),(IF($X$1=9,(VLOOKUP(B384,'X9'!$B:$AZ,14,FALSE)),(IF($X$1=10,(VLOOKUP(B384,'X10'!$B:$AZ,14,FALSE)),(IF($X$1=11,(VLOOKUP(B384,'X11'!$B:$AZ,14,FALSE)),(IF($X$1=12,(VLOOKUP(B384,'X12'!$B:$AZ,14,FALSE)),(VLOOKUP(B384,'X13'!$B:$AZ,14,FALSE))))))))))))))))))))))))))=$V$1," ",(IF($X$1=1,(VLOOKUP(B384,'X1'!$B:$AZ,14,FALSE)),(IF($X$1=2,(VLOOKUP(B384,'X2'!$B:$AZ,14,FALSE)),(IF($X$1=3,(VLOOKUP(B384,'X3'!$B:$AZ,14,FALSE)),(IF($X$1=4,(VLOOKUP(B384,'X4'!$B:$AZ,14,FALSE)),(IF($X$1=5,(VLOOKUP(B384,'X5'!$B:$AZ,14,FALSE)),(IF($X$1=6,(VLOOKUP(B384,'X6'!$B:$AZ,14,FALSE)),(IF($X$1=7,(VLOOKUP(B384,'X7'!$B:$AZ,14,FALSE)),(IF($X$1=8,(VLOOKUP(B384,'X8'!$B:$AZ,14,FALSE)),(IF($X$1=9,(VLOOKUP(B384,'X9'!$B:$AZ,14,FALSE)),(IF($X$1=10,(VLOOKUP(B384,'X10'!$B:$AZ,14,FALSE)),(IF($X$1=11,(VLOOKUP(B384,'X11'!$B:$AZ,14,FALSE)),(IF($X$1=12,(VLOOKUP(B384,'X12'!$B:$AZ,14,FALSE)),(VLOOKUP(B384,'X13'!$B:$AZ,14,FALSE))))))))))))))))))))))))))))=TRUE," ",(IF((IF($X$1=1,(VLOOKUP(B384,'X1'!$B:$AZ,14,FALSE)),(IF($X$1=2,(VLOOKUP(B384,'X2'!$B:$AZ,14,FALSE)),(IF($X$1=3,(VLOOKUP(B384,'X3'!$B:$AZ,14,FALSE)),(IF($X$1=4,(VLOOKUP(B384,'X4'!$B:$AZ,14,FALSE)),(IF($X$1=5,(VLOOKUP(B384,'X5'!$B:$AZ,14,FALSE)),(IF($X$1=6,(VLOOKUP(B384,'X6'!$B:$AZ,14,FALSE)),(IF($X$1=7,(VLOOKUP(B384,'X7'!$B:$AZ,14,FALSE)),(IF($X$1=8,(VLOOKUP(B384,'X8'!$B:$AZ,14,FALSE)),(IF($X$1=9,(VLOOKUP(B384,'X9'!$B:$AZ,14,FALSE)),(IF($X$1=10,(VLOOKUP(B384,'X10'!$B:$AZ,14,FALSE)),(IF($X$1=11,(VLOOKUP(B384,'X11'!$B:$AZ,14,FALSE)),(IF($X$1=12,(VLOOKUP(B384,'X12'!$B:$AZ,14,FALSE)),(VLOOKUP(B384,'X13'!$B:$AZ,14,FALSE))))))))))))))))))))))))))=$V$1," ",(IF($X$1=1,(VLOOKUP(B384,'X1'!$B:$AZ,14,FALSE)),(IF($X$1=2,(VLOOKUP(B384,'X2'!$B:$AZ,14,FALSE)),(IF($X$1=3,(VLOOKUP(B384,'X3'!$B:$AZ,14,FALSE)),(IF($X$1=4,(VLOOKUP(B384,'X4'!$B:$AZ,14,FALSE)),(IF($X$1=5,(VLOOKUP(B384,'X5'!$B:$AZ,14,FALSE)),(IF($X$1=6,(VLOOKUP(B384,'X6'!$B:$AZ,14,FALSE)),(IF($X$1=7,(VLOOKUP(B384,'X7'!$B:$AZ,14,FALSE)),(IF($X$1=8,(VLOOKUP(B384,'X8'!$B:$AZ,14,FALSE)),(IF($X$1=9,(VLOOKUP(B384,'X9'!$B:$AZ,14,FALSE)),(IF($X$1=10,(VLOOKUP(B384,'X10'!$B:$AZ,14,FALSE)),(IF($X$1=11,(VLOOKUP(B384,'X11'!$B:$AZ,14,FALSE)),(IF($X$1=12,(VLOOKUP(B384,'X12'!$B:$AZ,14,FALSE)),(VLOOKUP(B384,'X13'!$B:$AZ,14,FALSE)))))))))))))))))))))))))))))</f>
        <v xml:space="preserve"> </v>
      </c>
    </row>
    <row r="385" spans="1:19" ht="14.1" customHeight="1" x14ac:dyDescent="0.2">
      <c r="A385" s="156" t="s">
        <v>1058</v>
      </c>
      <c r="B385" s="122" t="str">
        <f>IF(ISERROR(IF($U$16=1,(VLOOKUP(A385,$AC$89:$AH$125,2,FALSE)),IF((IF($X$1=1,'X1'!B344,(IF($X$1=2,'X2'!B344,(IF($X$1=3,'X3'!B344,(IF($X$1=4,'X4'!B344,(IF($X$1=5,'X5'!B344,(IF($X$1=6,'X6'!B344,(IF($X$1=7,'X7'!B344,(IF($X$1=8,'X8'!B344,(IF($X$1=9,'X9'!B344,(IF($X$1=10,'X10'!B344,(IF($X$1=11,'X11'!B344,(IF($X$1=12,'X12'!B344,'X13'!B344))))))))))))))))))))))))="","",(IF($X$1=1,'X1'!B344,(IF($X$1=2,'X2'!B344,(IF($X$1=3,'X3'!B344,(IF($X$1=4,'X4'!B344,(IF($X$1=5,'X5'!B344,(IF($X$1=6,'X6'!B344,(IF($X$1=7,'X7'!B344,(IF($X$1=8,'X8'!B344,(IF($X$1=9,'X9'!B344,(IF($X$1=10,'X10'!B344,(IF($X$1=11,'X11'!B344,(IF($X$1=12,'X12'!B344,'X13'!B344)))))))))))))))))))))))))))=TRUE," ",(IF($U$16=1,(VLOOKUP(A385,$AC$89:$AH$125,2,FALSE)),IF((IF($X$1=1,'X1'!B344,(IF($X$1=2,'X2'!B344,(IF($X$1=3,'X3'!B344,(IF($X$1=4,'X4'!B344,(IF($X$1=5,'X5'!B344,(IF($X$1=6,'X6'!B344,(IF($X$1=7,'X7'!B344,(IF($X$1=8,'X8'!B344,(IF($X$1=9,'X9'!B344,(IF($X$1=10,'X10'!B344,(IF($X$1=11,'X11'!B344,(IF($X$1=12,'X12'!B344,'X13'!B344))))))))))))))))))))))))="","",(IF($X$1=1,'X1'!B344,(IF($X$1=2,'X2'!B344,(IF($X$1=3,'X3'!B344,(IF($X$1=4,'X4'!B344,(IF($X$1=5,'X5'!B344,(IF($X$1=6,'X6'!B344,(IF($X$1=7,'X7'!B344,(IF($X$1=8,'X8'!B344,(IF($X$1=9,'X9'!B344,(IF($X$1=10,'X10'!B344,(IF($X$1=11,'X11'!B344,(IF($X$1=12,'X12'!B344,'X13'!B344))))))))))))))))))))))))))))</f>
        <v/>
      </c>
      <c r="C385" s="181" t="str">
        <f ca="1">IF(ISERROR(IF($X$1=1,(VLOOKUP(B385,'X1'!$B:$AZ,47,FALSE)),IF($X$1=2,(VLOOKUP(B385,'X2'!$B:$AZ,47,FALSE)),IF($X$1=3,(VLOOKUP(B385,'X3'!$B:$AZ,47,FALSE)),IF($X$1=4,(VLOOKUP(B385,'X4'!$B:$AZ,47,FALSE)),IF($X$1=5,(VLOOKUP(B385,'X5'!$B:$AZ,47,FALSE)),IF($X$1=6,(VLOOKUP(B385,'X6'!$B:$AZ,47,FALSE)),IF($X$1=7,(VLOOKUP(B385,'X7'!$B:$AZ,47,FALSE)),IF($X$1=8,(VLOOKUP(B385,'X8'!$B:$AZ,47,FALSE)),IF($X$1=9,(VLOOKUP(B385,'X9'!$B:$AZ,47,FALSE)),IF($X$1=10,(VLOOKUP(B385,'X10'!$B:$AZ,47,FALSE)),IF($X$1=11,(VLOOKUP(B385,'X11'!$B:$AZ,47,FALSE)),IF($X$1=12,(VLOOKUP(B385,'X12'!$B:$AZ,47,FALSE)),IF($X$1=13,(VLOOKUP(B385,'X13'!$B:$AZ,47,FALSE)),"B"))))))))))))))=TRUE," ",(IF($X$1=1,(VLOOKUP(B385,'X1'!$B:$AZ,47,FALSE)),IF($X$1=2,(VLOOKUP(B385,'X2'!$B:$AZ,47,FALSE)),IF($X$1=3,(VLOOKUP(B385,'X3'!$B:$AZ,47,FALSE)),IF($X$1=4,(VLOOKUP(B385,'X4'!$B:$AZ,47,FALSE)),IF($X$1=5,(VLOOKUP(B385,'X5'!$B:$AZ,47,FALSE)),IF($X$1=6,(VLOOKUP(B385,'X6'!$B:$AZ,47,FALSE)),IF($X$1=7,(VLOOKUP(B385,'X7'!$B:$AZ,47,FALSE)),IF($X$1=8,(VLOOKUP(B385,'X8'!$B:$AZ,47,FALSE)),IF($X$1=9,(VLOOKUP(B385,'X9'!$B:$AZ,47,FALSE)),IF($X$1=10,(VLOOKUP(B385,'X10'!$B:$AZ,47,FALSE)),IF($X$1=11,(VLOOKUP(B385,'X11'!$B:$AZ,47,FALSE)),IF($X$1=12,(VLOOKUP(B385,'X12'!$B:$AZ,47,FALSE)),IF($X$1=13,(VLOOKUP(B385,'X13'!$B:$AZ,47,FALSE)),"B")))))))))))))))</f>
        <v xml:space="preserve"> </v>
      </c>
      <c r="D385" s="181" t="str">
        <f ca="1">IF(ISERROR(IF($X$1=1,(VLOOKUP(B385,'X1'!$B:$AP,41,FALSE)),IF($X$1=2,(VLOOKUP(B385,'X2'!$B:$AP,41,FALSE)),IF($X$1=3,(VLOOKUP(B385,'X3'!$B:$AP,41,FALSE)),IF($X$1=4,(VLOOKUP(B385,'X4'!$B:$AP,41,FALSE)),IF($X$1=5,(VLOOKUP(B385,'X5'!$B:$AP,41,FALSE)),IF($X$1=6,(VLOOKUP(B385,'X6'!$B:$AP,41,FALSE)),IF($X$1=7,(VLOOKUP(B385,'X7'!$B:$AP,41,FALSE)),IF($X$1=8,(VLOOKUP(B385,'X8'!$B:$AP,41,FALSE)),IF($X$1=9,(VLOOKUP(B385,'X9'!$B:$AP,41,FALSE)),IF($X$1=10,(VLOOKUP(B385,'X10'!$B:$AP,41,FALSE)),IF($X$1=11,(VLOOKUP(B385,'X11'!$B:$AP,41,FALSE)),IF($X$1=12,(VLOOKUP(B385,'X12'!$B:$AP,41,FALSE)),IF($X$1=13,(VLOOKUP(B385,'X13'!$B:$AP,41,FALSE)),"B"))))))))))))))=TRUE," ",(IF($X$1=1,(VLOOKUP(B385,'X1'!$B:$AP,41,FALSE)),IF($X$1=2,(VLOOKUP(B385,'X2'!$B:$AP,41,FALSE)),IF($X$1=3,(VLOOKUP(B385,'X3'!$B:$AP,41,FALSE)),IF($X$1=4,(VLOOKUP(B385,'X4'!$B:$AP,41,FALSE)),IF($X$1=5,(VLOOKUP(B385,'X5'!$B:$AP,41,FALSE)),IF($X$1=6,(VLOOKUP(B385,'X6'!$B:$AP,41,FALSE)),IF($X$1=7,(VLOOKUP(B385,'X7'!$B:$AP,41,FALSE)),IF($X$1=8,(VLOOKUP(B385,'X8'!$B:$AP,41,FALSE)),IF($X$1=9,(VLOOKUP(B385,'X9'!$B:$AP,41,FALSE)),IF($X$1=10,(VLOOKUP(B385,'X10'!$B:$AP,41,FALSE)),IF($X$1=11,(VLOOKUP(B385,'X11'!$B:$AP,41,FALSE)),IF($X$1=12,(VLOOKUP(B385,'X12'!$B:$AP,41,FALSE)),IF($X$1=13,(VLOOKUP(B385,'X13'!$B:$AP,41,FALSE)),"B")))))))))))))))</f>
        <v xml:space="preserve"> </v>
      </c>
      <c r="E385" s="182" t="str">
        <f ca="1">IF(ISERROR(IF($X$1=1,(VLOOKUP(B385,'X1'!$B:$AP,7,FALSE)),IF($X$1=2,(VLOOKUP(B385,'X2'!$B:$AP,7,FALSE)),IF($X$1=3,(VLOOKUP(B385,'X3'!$B:$AP,7,FALSE)),IF($X$1=4,(VLOOKUP(B385,'X4'!$B:$AP,7,FALSE)),IF($X$1=5,(VLOOKUP(B385,'X5'!$B:$AP,7,FALSE)),IF($X$1=6,(VLOOKUP(B385,'X6'!$B:$AP,7,FALSE)),IF($X$1=7,(VLOOKUP(B385,'X7'!$B:$AP,7,FALSE)),IF($X$1=8,(VLOOKUP(B385,'X8'!$B:$AP,7,FALSE)),IF($X$1=9,(VLOOKUP(B385,'X9'!$B:$AP,7,FALSE)),IF($X$1=10,(VLOOKUP(B385,'X10'!$B:$AP,7,FALSE)),IF($X$1=11,(VLOOKUP(B385,'X11'!$B:$AP,7,FALSE)),IF($X$1=12,(VLOOKUP(B385,'X12'!$B:$AP,7,FALSE)),IF($X$1=13,(VLOOKUP(B385,'X13'!$B:$AP,7,FALSE)),"B"))))))))))))))=TRUE," ",(IF($X$1=1,(VLOOKUP(B385,'X1'!$B:$AP,7,FALSE)),IF($X$1=2,(VLOOKUP(B385,'X2'!$B:$AP,7,FALSE)),IF($X$1=3,(VLOOKUP(B385,'X3'!$B:$AP,7,FALSE)),IF($X$1=4,(VLOOKUP(B385,'X4'!$B:$AP,7,FALSE)),IF($X$1=5,(VLOOKUP(B385,'X5'!$B:$AP,7,FALSE)),IF($X$1=6,(VLOOKUP(B385,'X6'!$B:$AP,7,FALSE)),IF($X$1=7,(VLOOKUP(B385,'X7'!$B:$AP,7,FALSE)),IF($X$1=8,(VLOOKUP(B385,'X8'!$B:$AP,7,FALSE)),IF($X$1=9,(VLOOKUP(B385,'X9'!$B:$AP,7,FALSE)),IF($X$1=10,(VLOOKUP(B385,'X10'!$B:$AP,7,FALSE)),IF($X$1=11,(VLOOKUP(B385,'X11'!$B:$AP,7,FALSE)),IF($X$1=12,(VLOOKUP(B385,'X12'!$B:$AP,7,FALSE)),IF($X$1=13,(VLOOKUP(B385,'X13'!$B:$AP,7,FALSE)),"B")))))))))))))))</f>
        <v xml:space="preserve"> </v>
      </c>
      <c r="F385" s="182" t="str">
        <f ca="1">IF(ISERROR(IF((IF($X$1=1,(VLOOKUP(B385,'X1'!$B:$AO,6,FALSE)),(IF($X$1=2,(VLOOKUP(B385,'X2'!$B:$AO,6,FALSE)),(IF($X$1=3,(VLOOKUP(B385,'X3'!$B:$AO,6,FALSE)),(IF($X$1=4,(VLOOKUP(B385,'X4'!$B:$AO,6,FALSE)),(IF($X$1=5,(VLOOKUP(B385,'X5'!$B:$AO,6,FALSE)),(IF($X$1=6,(VLOOKUP(B385,'X6'!$B:$AO,6,FALSE)),(IF($X$1=7,(VLOOKUP(B385,'X7'!$B:$AO,6,FALSE)),(IF($X$1=8,(VLOOKUP(B385,'X8'!$B:$AO,6,FALSE)),(IF($X$1=9,(VLOOKUP(B385,'X9'!$B:$AO,6,FALSE)),(IF($X$1=10,(VLOOKUP(B385,'X10'!$B:$AO,6,FALSE)),(IF($X$1=11,(VLOOKUP(B385,'X11'!$B:$AO,6,FALSE)),(IF($X$1=12,(VLOOKUP(B385,'X12'!$B:$AO,6,FALSE)),(VLOOKUP(B385,'X13'!$B:$AO,6,FALSE))))))))))))))))))))))))))=$V$1," ",(IF($X$1=1,(VLOOKUP(B385,'X1'!$B:$AO,6,FALSE)),(IF($X$1=2,(VLOOKUP(B385,'X2'!$B:$AO,6,FALSE)),(IF($X$1=3,(VLOOKUP(B385,'X3'!$B:$AO,6,FALSE)),(IF($X$1=4,(VLOOKUP(B385,'X4'!$B:$AO,6,FALSE)),(IF($X$1=5,(VLOOKUP(B385,'X5'!$B:$AO,6,FALSE)),(IF($X$1=6,(VLOOKUP(B385,'X6'!$B:$AO,6,FALSE)),(IF($X$1=7,(VLOOKUP(B385,'X7'!$B:$AO,6,FALSE)),(IF($X$1=8,(VLOOKUP(B385,'X8'!$B:$AO,6,FALSE)),(IF($X$1=9,(VLOOKUP(B385,'X9'!$B:$AO,6,FALSE)),(IF($X$1=10,(VLOOKUP(B385,'X10'!$B:$AO,6,FALSE)),(IF($X$1=11,(VLOOKUP(B385,'X11'!$B:$AO,6,FALSE)),(IF($X$1=12,(VLOOKUP(B385,'X12'!$B:$AO,6,FALSE)),(VLOOKUP(B385,'X13'!$B:$AO,6,FALSE))))))))))))))))))))))))))))=TRUE," ",(IF((IF($X$1=1,(VLOOKUP(B385,'X1'!$B:$AO,6,FALSE)),(IF($X$1=2,(VLOOKUP(B385,'X2'!$B:$AO,6,FALSE)),(IF($X$1=3,(VLOOKUP(B385,'X3'!$B:$AO,6,FALSE)),(IF($X$1=4,(VLOOKUP(B385,'X4'!$B:$AO,6,FALSE)),(IF($X$1=5,(VLOOKUP(B385,'X5'!$B:$AO,6,FALSE)),(IF($X$1=6,(VLOOKUP(B385,'X6'!$B:$AO,6,FALSE)),(IF($X$1=7,(VLOOKUP(B385,'X7'!$B:$AO,6,FALSE)),(IF($X$1=8,(VLOOKUP(B385,'X8'!$B:$AO,6,FALSE)),(IF($X$1=9,(VLOOKUP(B385,'X9'!$B:$AO,6,FALSE)),(IF($X$1=10,(VLOOKUP(B385,'X10'!$B:$AO,6,FALSE)),(IF($X$1=11,(VLOOKUP(B385,'X11'!$B:$AO,6,FALSE)),(IF($X$1=12,(VLOOKUP(B385,'X12'!$B:$AO,6,FALSE)),(VLOOKUP(B385,'X13'!$B:$AO,6,FALSE))))))))))))))))))))))))))=$V$1," ",(IF($X$1=1,(VLOOKUP(B385,'X1'!$B:$AO,6,FALSE)),(IF($X$1=2,(VLOOKUP(B385,'X2'!$B:$AO,6,FALSE)),(IF($X$1=3,(VLOOKUP(B385,'X3'!$B:$AO,6,FALSE)),(IF($X$1=4,(VLOOKUP(B385,'X4'!$B:$AO,6,FALSE)),(IF($X$1=5,(VLOOKUP(B385,'X5'!$B:$AO,6,FALSE)),(IF($X$1=6,(VLOOKUP(B385,'X6'!$B:$AO,6,FALSE)),(IF($X$1=7,(VLOOKUP(B385,'X7'!$B:$AO,6,FALSE)),(IF($X$1=8,(VLOOKUP(B385,'X8'!$B:$AO,6,FALSE)),(IF($X$1=9,(VLOOKUP(B385,'X9'!$B:$AO,6,FALSE)),(IF($X$1=10,(VLOOKUP(B385,'X10'!$B:$AO,6,FALSE)),(IF($X$1=11,(VLOOKUP(B385,'X11'!$B:$AO,6,FALSE)),(IF($X$1=12,(VLOOKUP(B385,'X12'!$B:$AO,6,FALSE)),(VLOOKUP(B385,'X13'!$B:$AO,6,FALSE)))))))))))))))))))))))))))))</f>
        <v xml:space="preserve"> </v>
      </c>
      <c r="G385" s="182" t="str">
        <f ca="1">IF(ISERROR(IF($X$1=1,(VLOOKUP(B385,'X1'!$B:$AZ,44,FALSE)),IF($X$1=2,(VLOOKUP(B385,'X2'!$B:$AZ,44,FALSE)),IF($X$1=3,(VLOOKUP(B385,'X3'!$B:$AZ,44,FALSE)),IF($X$1=4,(VLOOKUP(B385,'X4'!$B:$AZ,44,FALSE)),IF($X$1=5,(VLOOKUP(B385,'X5'!$B:$AZ,44,FALSE)),IF($X$1=6,(VLOOKUP(B385,'X6'!$B:$AZ,44,FALSE)),IF($X$1=7,(VLOOKUP(B385,'X7'!$B:$AZ,44,FALSE)),IF($X$1=8,(VLOOKUP(B385,'X8'!$B:$AZ,44,FALSE)),IF($X$1=9,(VLOOKUP(B385,'X9'!$B:$AZ,44,FALSE)),IF($X$1=10,(VLOOKUP(B385,'X10'!$B:$AZ,44,FALSE)),IF($X$1=11,(VLOOKUP(B385,'X11'!$B:$AZ,44,FALSE)),IF($X$1=12,(VLOOKUP(B385,'X12'!$B:$AZ,44,FALSE)),IF($X$1=13,(VLOOKUP(B385,'X13'!$B:$AZ,44,FALSE)),"B"))))))))))))))=TRUE," ",(IF($X$1=1,(VLOOKUP(B385,'X1'!$B:$AZ,44,FALSE)),IF($X$1=2,(VLOOKUP(B385,'X2'!$B:$AZ,44,FALSE)),IF($X$1=3,(VLOOKUP(B385,'X3'!$B:$AZ,44,FALSE)),IF($X$1=4,(VLOOKUP(B385,'X4'!$B:$AZ,44,FALSE)),IF($X$1=5,(VLOOKUP(B385,'X5'!$B:$AZ,44,FALSE)),IF($X$1=6,(VLOOKUP(B385,'X6'!$B:$AZ,44,FALSE)),IF($X$1=7,(VLOOKUP(B385,'X7'!$B:$AZ,44,FALSE)),IF($X$1=8,(VLOOKUP(B385,'X8'!$B:$AZ,44,FALSE)),IF($X$1=9,(VLOOKUP(B385,'X9'!$B:$AZ,44,FALSE)),IF($X$1=10,(VLOOKUP(B385,'X10'!$B:$AZ,44,FALSE)),IF($X$1=11,(VLOOKUP(B385,'X11'!$B:$AZ,44,FALSE)),IF($X$1=12,(VLOOKUP(B385,'X12'!$B:$AZ,44,FALSE)),IF($X$1=13,(VLOOKUP(B385,'X13'!$B:$AZ,44,FALSE)),"B")))))))))))))))</f>
        <v xml:space="preserve"> </v>
      </c>
      <c r="H385" s="182" t="str">
        <f ca="1">IF(ISERROR(IF($X$1=1,(VLOOKUP(B385,'X1'!$B:$AZ,8,FALSE)),IF($X$1=2,(VLOOKUP(B385,'X2'!$B:$AZ,8,FALSE)),IF($X$1=3,(VLOOKUP(B385,'X3'!$B:$AZ,8,FALSE)),IF($X$1=4,(VLOOKUP(B385,'X4'!$B:$AZ,8,FALSE)),IF($X$1=5,(VLOOKUP(B385,'X5'!$B:$AZ,8,FALSE)),IF($X$1=6,(VLOOKUP(B385,'X6'!$B:$AZ,8,FALSE)),IF($X$1=7,(VLOOKUP(B385,'X7'!$B:$AZ,8,FALSE)),IF($X$1=8,(VLOOKUP(B385,'X8'!$B:$AZ,8,FALSE)),IF($X$1=9,(VLOOKUP(B385,'X9'!$B:$AZ,8,FALSE)),IF($X$1=10,(VLOOKUP(B385,'X10'!$B:$AZ,8,FALSE)),IF($X$1=11,(VLOOKUP(B385,'X11'!$B:$AZ,8,FALSE)),IF($X$1=12,(VLOOKUP(B385,'X12'!$B:$AZ,8,FALSE)),IF($X$1=13,(VLOOKUP(B385,'X13'!$B:$AZ,8,FALSE)),"B"))))))))))))))=TRUE," ",(IF($X$1=1,(VLOOKUP(B385,'X1'!$B:$AZ,8,FALSE)),IF($X$1=2,(VLOOKUP(B385,'X2'!$B:$AZ,8,FALSE)),IF($X$1=3,(VLOOKUP(B385,'X3'!$B:$AZ,8,FALSE)),IF($X$1=4,(VLOOKUP(B385,'X4'!$B:$AZ,8,FALSE)),IF($X$1=5,(VLOOKUP(B385,'X5'!$B:$AZ,8,FALSE)),IF($X$1=6,(VLOOKUP(B385,'X6'!$B:$AZ,8,FALSE)),IF($X$1=7,(VLOOKUP(B385,'X7'!$B:$AZ,8,FALSE)),IF($X$1=8,(VLOOKUP(B385,'X8'!$B:$AZ,8,FALSE)),IF($X$1=9,(VLOOKUP(B385,'X9'!$B:$AZ,8,FALSE)),IF($X$1=10,(VLOOKUP(B385,'X10'!$B:$AZ,8,FALSE)),IF($X$1=11,(VLOOKUP(B385,'X11'!$B:$AZ,8,FALSE)),IF($X$1=12,(VLOOKUP(B385,'X12'!$B:$AZ,8,FALSE)),IF($X$1=13,(VLOOKUP(B385,'X13'!$B:$AZ,8,FALSE)),"B")))))))))))))))</f>
        <v xml:space="preserve"> </v>
      </c>
      <c r="I385" s="183" t="str">
        <f ca="1">IF(ISERROR(IF($X$1=1,(VLOOKUP(B385,'X1'!$B:$AZ,2,FALSE)),IF($X$1=2,(VLOOKUP(B385,'X2'!$B:$AZ,2,FALSE)),IF($X$1=3,(VLOOKUP(B385,'X3'!$B:$AZ,2,FALSE)),IF($X$1=4,(VLOOKUP(B385,'X4'!$B:$AZ,2,FALSE)),IF($X$1=5,(VLOOKUP(B385,'X5'!$B:$AZ,2,FALSE)),IF($X$1=6,(VLOOKUP(B385,'X6'!$B:$AZ,2,FALSE)),IF($X$1=7,(VLOOKUP(B385,'X7'!$B:$AZ,2,FALSE)),IF($X$1=8,(VLOOKUP(B385,'X8'!$B:$AZ,2,FALSE)),IF($X$1=9,(VLOOKUP(B385,'X9'!$B:$AZ,2,FALSE)),IF($X$1=10,(VLOOKUP(B385,'X10'!$B:$AZ,2,FALSE)),IF($X$1=11,(VLOOKUP(B385,'X11'!$B:$AZ,2,FALSE)),IF($X$1=12,(VLOOKUP(B385,'X12'!$B:$AZ,2,FALSE)),IF($X$1=13,(VLOOKUP(B385,'X13'!$B:$AZ,2,FALSE)),"B"))))))))))))))=TRUE," ",(IF($X$1=1,(VLOOKUP(B385,'X1'!$B:$AZ,2,FALSE)),IF($X$1=2,(VLOOKUP(B385,'X2'!$B:$AZ,2,FALSE)),IF($X$1=3,(VLOOKUP(B385,'X3'!$B:$AZ,2,FALSE)),IF($X$1=4,(VLOOKUP(B385,'X4'!$B:$AZ,2,FALSE)),IF($X$1=5,(VLOOKUP(B385,'X5'!$B:$AZ,2,FALSE)),IF($X$1=6,(VLOOKUP(B385,'X6'!$B:$AZ,2,FALSE)),IF($X$1=7,(VLOOKUP(B385,'X7'!$B:$AZ,2,FALSE)),IF($X$1=8,(VLOOKUP(B385,'X8'!$B:$AZ,2,FALSE)),IF($X$1=9,(VLOOKUP(B385,'X9'!$B:$AZ,2,FALSE)),IF($X$1=10,(VLOOKUP(B385,'X10'!$B:$AZ,2,FALSE)),IF($X$1=11,(VLOOKUP(B385,'X11'!$B:$AZ,2,FALSE)),IF($X$1=12,(VLOOKUP(B385,'X12'!$B:$AZ,2,FALSE)),IF($X$1=13,(VLOOKUP(B385,'X13'!$B:$AZ,2,FALSE)),"B")))))))))))))))</f>
        <v xml:space="preserve"> </v>
      </c>
      <c r="J385" s="183" t="str">
        <f ca="1">IF(ISERROR(IF($X$1=1,(VLOOKUP(B385,'X1'!$B:$AZ,3,FALSE)),IF($X$1=2,(VLOOKUP(B385,'X2'!$B:$AZ,3,FALSE)),IF($X$1=3,(VLOOKUP(B385,'X3'!$B:$AZ,3,FALSE)),IF($X$1=4,(VLOOKUP(B385,'X4'!$B:$AZ,3,FALSE)),IF($X$1=5,(VLOOKUP(B385,'X5'!$B:$AZ,3,FALSE)),IF($X$1=6,(VLOOKUP(B385,'X6'!$B:$AZ,3,FALSE)),IF($X$1=7,(VLOOKUP(B385,'X7'!$B:$AZ,3,FALSE)),IF($X$1=8,(VLOOKUP(B385,'X8'!$B:$AZ,3,FALSE)),IF($X$1=9,(VLOOKUP(B385,'X9'!$B:$AZ,3,FALSE)),IF($X$1=10,(VLOOKUP(B385,'X10'!$B:$AZ,3,FALSE)),IF($X$1=11,(VLOOKUP(B385,'X11'!$B:$AZ,3,FALSE)),IF($X$1=12,(VLOOKUP(B385,'X12'!$B:$AZ,3,FALSE)),IF($X$1=13,(VLOOKUP(B385,'X13'!$B:$AZ,3,FALSE)),"B"))))))))))))))=TRUE," ",(IF($X$1=1,(VLOOKUP(B385,'X1'!$B:$AZ,3,FALSE)),IF($X$1=2,(VLOOKUP(B385,'X2'!$B:$AZ,3,FALSE)),IF($X$1=3,(VLOOKUP(B385,'X3'!$B:$AZ,3,FALSE)),IF($X$1=4,(VLOOKUP(B385,'X4'!$B:$AZ,3,FALSE)),IF($X$1=5,(VLOOKUP(B385,'X5'!$B:$AZ,3,FALSE)),IF($X$1=6,(VLOOKUP(B385,'X6'!$B:$AZ,3,FALSE)),IF($X$1=7,(VLOOKUP(B385,'X7'!$B:$AZ,3,FALSE)),IF($X$1=8,(VLOOKUP(B385,'X8'!$B:$AZ,3,FALSE)),IF($X$1=9,(VLOOKUP(B385,'X9'!$B:$AZ,3,FALSE)),IF($X$1=10,(VLOOKUP(B385,'X10'!$B:$AZ,3,FALSE)),IF($X$1=11,(VLOOKUP(B385,'X11'!$B:$AZ,3,FALSE)),IF($X$1=12,(VLOOKUP(B385,'X12'!$B:$AZ,3,FALSE)),IF($X$1=13,(VLOOKUP(B385,'X13'!$B:$AZ,3,FALSE)),"B")))))))))))))))</f>
        <v xml:space="preserve"> </v>
      </c>
      <c r="K385" s="183" t="str">
        <f ca="1">IF(ISERROR(IF($X$1=1,(VLOOKUP(B385,'X1'!$B:$AZ,5,FALSE)),IF($X$1=2,(VLOOKUP(B385,'X2'!$B:$AZ,5,FALSE)),IF($X$1=3,(VLOOKUP(B385,'X3'!$B:$AZ,5,FALSE)),IF($X$1=4,(VLOOKUP(B385,'X4'!$B:$AZ,5,FALSE)),IF($X$1=5,(VLOOKUP(B385,'X5'!$B:$AZ,5,FALSE)),IF($X$1=6,(VLOOKUP(B385,'X6'!$B:$AZ,5,FALSE)),IF($X$1=7,(VLOOKUP(B385,'X7'!$B:$AZ,5,FALSE)),IF($X$1=8,(VLOOKUP(B385,'X8'!$B:$AZ,5,FALSE)),IF($X$1=9,(VLOOKUP(B385,'X9'!$B:$AZ,5,FALSE)),IF($X$1=10,(VLOOKUP(B385,'X10'!$B:$AZ,5,FALSE)),IF($X$1=11,(VLOOKUP(B385,'X11'!$B:$AZ,5,FALSE)),IF($X$1=12,(VLOOKUP(B385,'X12'!$B:$AZ,5,FALSE)),IF($X$1=13,(VLOOKUP(B385,'X13'!$B:$AZ,5,FALSE)),"B"))))))))))))))=TRUE," ",(IF($X$1=1,(VLOOKUP(B385,'X1'!$B:$AZ,5,FALSE)),IF($X$1=2,(VLOOKUP(B385,'X2'!$B:$AZ,5,FALSE)),IF($X$1=3,(VLOOKUP(B385,'X3'!$B:$AZ,5,FALSE)),IF($X$1=4,(VLOOKUP(B385,'X4'!$B:$AZ,5,FALSE)),IF($X$1=5,(VLOOKUP(B385,'X5'!$B:$AZ,5,FALSE)),IF($X$1=6,(VLOOKUP(B385,'X6'!$B:$AZ,5,FALSE)),IF($X$1=7,(VLOOKUP(B385,'X7'!$B:$AZ,5,FALSE)),IF($X$1=8,(VLOOKUP(B385,'X8'!$B:$AZ,5,FALSE)),IF($X$1=9,(VLOOKUP(B385,'X9'!$B:$AZ,5,FALSE)),IF($X$1=10,(VLOOKUP(B385,'X10'!$B:$AZ,5,FALSE)),IF($X$1=11,(VLOOKUP(B385,'X11'!$B:$AZ,5,FALSE)),IF($X$1=12,(VLOOKUP(B385,'X12'!$B:$AZ,5,FALSE)),IF($X$1=13,(VLOOKUP(B385,'X13'!$B:$AZ,5,FALSE)),"B")))))))))))))))</f>
        <v xml:space="preserve"> </v>
      </c>
      <c r="L385" s="184" t="str">
        <f ca="1">IF(ISERROR(IF($X$1=1,(VLOOKUP(B385,'X1'!$B:$AZ,9,FALSE)),IF($X$1=2,(VLOOKUP(B385,'X2'!$B:$AZ,9,FALSE)),IF($X$1=3,(VLOOKUP(B385,'X3'!$B:$AZ,9,FALSE)),IF($X$1=4,(VLOOKUP(B385,'X4'!$B:$AZ,9,FALSE)),IF($X$1=5,(VLOOKUP(B385,'X5'!$B:$AZ,9,FALSE)),IF($X$1=6,(VLOOKUP(B385,'X6'!$B:$AZ,9,FALSE)),IF($X$1=7,(VLOOKUP(B385,'X7'!$B:$AZ,9,FALSE)),IF($X$1=8,(VLOOKUP(B385,'X8'!$B:$AZ,9,FALSE)),IF($X$1=9,(VLOOKUP(B385,'X9'!$B:$AZ,9,FALSE)),IF($X$1=10,(VLOOKUP(B385,'X10'!$B:$AZ,9,FALSE)),IF($X$1=11,(VLOOKUP(B385,'X11'!$B:$AZ,9,FALSE)),IF($X$1=12,(VLOOKUP(B385,'X12'!$B:$AZ,9,FALSE)),IF($X$1=13,(VLOOKUP(B385,'X13'!$B:$AZ,9,FALSE)),"B"))))))))))))))=TRUE," ",(IF($X$1=1,(VLOOKUP(B385,'X1'!$B:$AZ,9,FALSE)),IF($X$1=2,(VLOOKUP(B385,'X2'!$B:$AZ,9,FALSE)),IF($X$1=3,(VLOOKUP(B385,'X3'!$B:$AZ,9,FALSE)),IF($X$1=4,(VLOOKUP(B385,'X4'!$B:$AZ,9,FALSE)),IF($X$1=5,(VLOOKUP(B385,'X5'!$B:$AZ,9,FALSE)),IF($X$1=6,(VLOOKUP(B385,'X6'!$B:$AZ,9,FALSE)),IF($X$1=7,(VLOOKUP(B385,'X7'!$B:$AZ,9,FALSE)),IF($X$1=8,(VLOOKUP(B385,'X8'!$B:$AZ,9,FALSE)),IF($X$1=9,(VLOOKUP(B385,'X9'!$B:$AZ,9,FALSE)),IF($X$1=10,(VLOOKUP(B385,'X10'!$B:$AZ,9,FALSE)),IF($X$1=11,(VLOOKUP(B385,'X11'!$B:$AZ,9,FALSE)),IF($X$1=12,(VLOOKUP(B385,'X12'!$B:$AZ,9,FALSE)),IF($X$1=13,(VLOOKUP(B385,'X13'!$B:$AZ,9,FALSE)),"B")))))))))))))))</f>
        <v xml:space="preserve"> </v>
      </c>
      <c r="M385" s="184" t="str">
        <f ca="1">IF(ISERROR(IF($X$1=1,(VLOOKUP(B385,'X1'!$B:$AZ,10,FALSE)),IF($X$1=2,(VLOOKUP(B385,'X2'!$B:$AZ,10,FALSE)),IF($X$1=3,(VLOOKUP(B385,'X3'!$B:$AZ,10,FALSE)),IF($X$1=4,(VLOOKUP(B385,'X4'!$B:$AZ,10,FALSE)),IF($X$1=5,(VLOOKUP(B385,'X5'!$B:$AZ,10,FALSE)),IF($X$1=6,(VLOOKUP(B385,'X6'!$B:$AZ,10,FALSE)),IF($X$1=7,(VLOOKUP(B385,'X7'!$B:$AZ,10,FALSE)),IF($X$1=8,(VLOOKUP(B385,'X8'!$B:$AZ,10,FALSE)),IF($X$1=9,(VLOOKUP(B385,'X9'!$B:$AZ,10,FALSE)),IF($X$1=10,(VLOOKUP(B385,'X10'!$B:$AZ,10,FALSE)),IF($X$1=11,(VLOOKUP(B385,'X11'!$B:$AZ,10,FALSE)),IF($X$1=12,(VLOOKUP(B385,'X12'!$B:$AZ,10,FALSE)),IF($X$1=13,(VLOOKUP(B385,'X13'!$B:$AZ,10,FALSE)),"B"))))))))))))))=TRUE," ",(IF($X$1=1,(VLOOKUP(B385,'X1'!$B:$AZ,10,FALSE)),IF($X$1=2,(VLOOKUP(B385,'X2'!$B:$AZ,10,FALSE)),IF($X$1=3,(VLOOKUP(B385,'X3'!$B:$AZ,10,FALSE)),IF($X$1=4,(VLOOKUP(B385,'X4'!$B:$AZ,10,FALSE)),IF($X$1=5,(VLOOKUP(B385,'X5'!$B:$AZ,10,FALSE)),IF($X$1=6,(VLOOKUP(B385,'X6'!$B:$AZ,10,FALSE)),IF($X$1=7,(VLOOKUP(B385,'X7'!$B:$AZ,10,FALSE)),IF($X$1=8,(VLOOKUP(B385,'X8'!$B:$AZ,10,FALSE)),IF($X$1=9,(VLOOKUP(B385,'X9'!$B:$AZ,10,FALSE)),IF($X$1=10,(VLOOKUP(B385,'X10'!$B:$AZ,10,FALSE)),IF($X$1=11,(VLOOKUP(B385,'X11'!$B:$AZ,10,FALSE)),IF($X$1=12,(VLOOKUP(B385,'X12'!$B:$AZ,10,FALSE)),IF($X$1=13,(VLOOKUP(B385,'X13'!$B:$AZ,10,FALSE)),"B")))))))))))))))</f>
        <v xml:space="preserve"> </v>
      </c>
      <c r="N385" s="185" t="str">
        <f ca="1">IF(ISERROR(IF($X$1=1,(VLOOKUP(B385,'X1'!$B:$AZ,45,FALSE)),IF($X$1=2,(VLOOKUP(B385,'X2'!$B:$AZ,45,FALSE)),IF($X$1=3,(VLOOKUP(B385,'X3'!$B:$AZ,45,FALSE)),IF($X$1=4,(VLOOKUP(B385,'X4'!$B:$AZ,45,FALSE)),IF($X$1=5,(VLOOKUP(B385,'X5'!$B:$AZ,45,FALSE)),IF($X$1=6,(VLOOKUP(B385,'X6'!$B:$AZ,45,FALSE)),IF($X$1=7,(VLOOKUP(B385,'X7'!$B:$AZ,45,FALSE)),IF($X$1=8,(VLOOKUP(B385,'X8'!$B:$AZ,45,FALSE)),IF($X$1=9,(VLOOKUP(B385,'X9'!$B:$AZ,45,FALSE)),IF($X$1=10,(VLOOKUP(B385,'X10'!$B:$AZ,45,FALSE)),IF($X$1=11,(VLOOKUP(B385,'X11'!$B:$AZ,45,FALSE)),IF($X$1=12,(VLOOKUP(B385,'X12'!$B:$AZ,45,FALSE)),IF($X$1=13,(VLOOKUP(B385,'X13'!$B:$AZ,45,FALSE)),"B"))))))))))))))=TRUE," ",(IF($X$1=1,(VLOOKUP(B385,'X1'!$B:$AZ,45,FALSE)),IF($X$1=2,(VLOOKUP(B385,'X2'!$B:$AZ,45,FALSE)),IF($X$1=3,(VLOOKUP(B385,'X3'!$B:$AZ,45,FALSE)),IF($X$1=4,(VLOOKUP(B385,'X4'!$B:$AZ,45,FALSE)),IF($X$1=5,(VLOOKUP(B385,'X5'!$B:$AZ,45,FALSE)),IF($X$1=6,(VLOOKUP(B385,'X6'!$B:$AZ,45,FALSE)),IF($X$1=7,(VLOOKUP(B385,'X7'!$B:$AZ,45,FALSE)),IF($X$1=8,(VLOOKUP(B385,'X8'!$B:$AZ,45,FALSE)),IF($X$1=9,(VLOOKUP(B385,'X9'!$B:$AZ,45,FALSE)),IF($X$1=10,(VLOOKUP(B385,'X10'!$B:$AZ,45,FALSE)),IF($X$1=11,(VLOOKUP(B385,'X11'!$B:$AZ,45,FALSE)),IF($X$1=12,(VLOOKUP(B385,'X12'!$B:$AZ,45,FALSE)),IF($X$1=13,(VLOOKUP(B385,'X13'!$B:$AZ,45,FALSE)),"B")))))))))))))))</f>
        <v xml:space="preserve"> </v>
      </c>
      <c r="O385" s="184" t="str">
        <f ca="1">IF(ISERROR(IF($X$1=1,(VLOOKUP(B385,'X1'!$B:$AZ,11,FALSE)),IF($X$1=2,(VLOOKUP(B385,'X2'!$B:$AZ,11,FALSE)),IF($X$1=3,(VLOOKUP(B385,'X3'!$B:$AZ,11,FALSE)),IF($X$1=4,(VLOOKUP(B385,'X4'!$B:$AZ,11,FALSE)),IF($X$1=5,(VLOOKUP(B385,'X5'!$B:$AZ,11,FALSE)),IF($X$1=6,(VLOOKUP(B385,'X6'!$B:$AZ,11,FALSE)),IF($X$1=7,(VLOOKUP(B385,'X7'!$B:$AZ,11,FALSE)),IF($X$1=8,(VLOOKUP(B385,'X8'!$B:$AZ,11,FALSE)),IF($X$1=9,(VLOOKUP(B385,'X9'!$B:$AZ,11,FALSE)),IF($X$1=10,(VLOOKUP(B385,'X10'!$B:$AZ,11,FALSE)),IF($X$1=11,(VLOOKUP(B385,'X11'!$B:$AZ,11,FALSE)),IF($X$1=12,(VLOOKUP(B385,'X12'!$B:$AZ,11,FALSE)),IF($X$1=13,(VLOOKUP(B385,'X13'!$B:$AZ,11,FALSE)),"B"))))))))))))))=TRUE," ",(IF($X$1=1,(VLOOKUP(B385,'X1'!$B:$AZ,11,FALSE)),IF($X$1=2,(VLOOKUP(B385,'X2'!$B:$AZ,11,FALSE)),IF($X$1=3,(VLOOKUP(B385,'X3'!$B:$AZ,11,FALSE)),IF($X$1=4,(VLOOKUP(B385,'X4'!$B:$AZ,11,FALSE)),IF($X$1=5,(VLOOKUP(B385,'X5'!$B:$AZ,11,FALSE)),IF($X$1=6,(VLOOKUP(B385,'X6'!$B:$AZ,11,FALSE)),IF($X$1=7,(VLOOKUP(B385,'X7'!$B:$AZ,11,FALSE)),IF($X$1=8,(VLOOKUP(B385,'X8'!$B:$AZ,11,FALSE)),IF($X$1=9,(VLOOKUP(B385,'X9'!$B:$AZ,11,FALSE)),IF($X$1=10,(VLOOKUP(B385,'X10'!$B:$AZ,11,FALSE)),IF($X$1=11,(VLOOKUP(B385,'X11'!$B:$AZ,11,FALSE)),IF($X$1=12,(VLOOKUP(B385,'X12'!$B:$AZ,11,FALSE)),IF($X$1=13,(VLOOKUP(B385,'X13'!$B:$AZ,11,FALSE)),"B")))))))))))))))</f>
        <v xml:space="preserve"> </v>
      </c>
      <c r="P385" s="184" t="str">
        <f ca="1">IF(ISERROR(IF($X$1=1,(VLOOKUP(B385,'X1'!$B:$AZ,12,FALSE)),IF($X$1=2,(VLOOKUP(B385,'X2'!$B:$AZ,12,FALSE)),IF($X$1=3,(VLOOKUP(B385,'X3'!$B:$AZ,12,FALSE)),IF($X$1=4,(VLOOKUP(B385,'X4'!$B:$AZ,12,FALSE)),IF($X$1=5,(VLOOKUP(B385,'X5'!$B:$AZ,12,FALSE)),IF($X$1=6,(VLOOKUP(B385,'X6'!$B:$AZ,12,FALSE)),IF($X$1=7,(VLOOKUP(B385,'X7'!$B:$AZ,12,FALSE)),IF($X$1=8,(VLOOKUP(B385,'X8'!$B:$AZ,12,FALSE)),IF($X$1=9,(VLOOKUP(B385,'X9'!$B:$AZ,12,FALSE)),IF($X$1=10,(VLOOKUP(B385,'X10'!$B:$AZ,12,FALSE)),IF($X$1=11,(VLOOKUP(B385,'X11'!$B:$AZ,12,FALSE)),IF($X$1=12,(VLOOKUP(B385,'X12'!$B:$AZ,12,FALSE)),IF($X$1=13,(VLOOKUP(B385,'X13'!$B:$AZ,12,FALSE)),"B"))))))))))))))=TRUE," ",(IF($X$1=1,(VLOOKUP(B385,'X1'!$B:$AZ,12,FALSE)),IF($X$1=2,(VLOOKUP(B385,'X2'!$B:$AZ,12,FALSE)),IF($X$1=3,(VLOOKUP(B385,'X3'!$B:$AZ,12,FALSE)),IF($X$1=4,(VLOOKUP(B385,'X4'!$B:$AZ,12,FALSE)),IF($X$1=5,(VLOOKUP(B385,'X5'!$B:$AZ,12,FALSE)),IF($X$1=6,(VLOOKUP(B385,'X6'!$B:$AZ,12,FALSE)),IF($X$1=7,(VLOOKUP(B385,'X7'!$B:$AZ,12,FALSE)),IF($X$1=8,(VLOOKUP(B385,'X8'!$B:$AZ,12,FALSE)),IF($X$1=9,(VLOOKUP(B385,'X9'!$B:$AZ,12,FALSE)),IF($X$1=10,(VLOOKUP(B385,'X10'!$B:$AZ,12,FALSE)),IF($X$1=11,(VLOOKUP(B385,'X11'!$B:$AZ,12,FALSE)),IF($X$1=12,(VLOOKUP(B385,'X12'!$B:$AZ,12,FALSE)),IF($X$1=13,(VLOOKUP(B385,'X13'!$B:$AZ,12,FALSE)),"B")))))))))))))))</f>
        <v xml:space="preserve"> </v>
      </c>
      <c r="Q385" s="185" t="str">
        <f ca="1">IF(ISERROR(IF($X$1=1,(VLOOKUP(B385,'X1'!$B:$AZ,46,FALSE)),IF($X$1=2,(VLOOKUP(B385,'X2'!$B:$AZ,46,FALSE)),IF($X$1=3,(VLOOKUP(B385,'X3'!$B:$AZ,46,FALSE)),IF($X$1=4,(VLOOKUP(B385,'X4'!$B:$AZ,46,FALSE)),IF($X$1=5,(VLOOKUP(B385,'X5'!$B:$AZ,46,FALSE)),IF($X$1=6,(VLOOKUP(B385,'X6'!$B:$AZ,46,FALSE)),IF($X$1=7,(VLOOKUP(B385,'X7'!$B:$AZ,46,FALSE)),IF($X$1=8,(VLOOKUP(B385,'X8'!$B:$AZ,46,FALSE)),IF($X$1=9,(VLOOKUP(B385,'X9'!$B:$AZ,46,FALSE)),IF($X$1=10,(VLOOKUP(B385,'X10'!$B:$AZ,46,FALSE)),IF($X$1=11,(VLOOKUP(B385,'X11'!$B:$AZ,46,FALSE)),IF($X$1=12,(VLOOKUP(B385,'X12'!$B:$AZ,46,FALSE)),IF($X$1=13,(VLOOKUP(B385,'X13'!$B:$AZ,46,FALSE)),"B"))))))))))))))=TRUE," ",(IF($X$1=1,(VLOOKUP(B385,'X1'!$B:$AZ,46,FALSE)),IF($X$1=2,(VLOOKUP(B385,'X2'!$B:$AZ,46,FALSE)),IF($X$1=3,(VLOOKUP(B385,'X3'!$B:$AZ,46,FALSE)),IF($X$1=4,(VLOOKUP(B385,'X4'!$B:$AZ,46,FALSE)),IF($X$1=5,(VLOOKUP(B385,'X5'!$B:$AZ,46,FALSE)),IF($X$1=6,(VLOOKUP(B385,'X6'!$B:$AZ,46,FALSE)),IF($X$1=7,(VLOOKUP(B385,'X7'!$B:$AZ,46,FALSE)),IF($X$1=8,(VLOOKUP(B385,'X8'!$B:$AZ,46,FALSE)),IF($X$1=9,(VLOOKUP(B385,'X9'!$B:$AZ,46,FALSE)),IF($X$1=10,(VLOOKUP(B385,'X10'!$B:$AZ,46,FALSE)),IF($X$1=11,(VLOOKUP(B385,'X11'!$B:$AZ,46,FALSE)),IF($X$1=12,(VLOOKUP(B385,'X12'!$B:$AZ,46,FALSE)),IF($X$1=13,(VLOOKUP(B385,'X13'!$B:$AZ,46,FALSE)),"B")))))))))))))))</f>
        <v xml:space="preserve"> </v>
      </c>
      <c r="R385" s="185" t="str">
        <f ca="1">IF(ISERROR(IF($X$1=1,(VLOOKUP(B385,'X1'!$B:$AZ,15,FALSE)),IF($X$1=2,(VLOOKUP(B385,'X2'!$B:$AZ,15,FALSE)),IF($X$1=3,(VLOOKUP(B385,'X3'!$B:$AZ,15,FALSE)),IF($X$1=4,(VLOOKUP(B385,'X4'!$B:$AZ,15,FALSE)),IF($X$1=5,(VLOOKUP(B385,'X5'!$B:$AZ,15,FALSE)),IF($X$1=6,(VLOOKUP(B385,'X6'!$B:$AZ,15,FALSE)),IF($X$1=7,(VLOOKUP(B385,'X7'!$B:$AZ,15,FALSE)),IF($X$1=8,(VLOOKUP(B385,'X8'!$B:$AZ,15,FALSE)),IF($X$1=9,(VLOOKUP(B385,'X9'!$B:$AZ,15,FALSE)),IF($X$1=10,(VLOOKUP(B385,'X10'!$B:$AZ,15,FALSE)),IF($X$1=11,(VLOOKUP(B385,'X11'!$B:$AZ,15,FALSE)),IF($X$1=12,(VLOOKUP(B385,'X12'!$B:$AZ,15,FALSE)),IF($X$1=13,(VLOOKUP(B385,'X13'!$B:$AZ,15,FALSE)),"B"))))))))))))))=TRUE," ",(IF($X$1=1,(VLOOKUP(B385,'X1'!$B:$AZ,15,FALSE)),IF($X$1=2,(VLOOKUP(B385,'X2'!$B:$AZ,15,FALSE)),IF($X$1=3,(VLOOKUP(B385,'X3'!$B:$AZ,15,FALSE)),IF($X$1=4,(VLOOKUP(B385,'X4'!$B:$AZ,15,FALSE)),IF($X$1=5,(VLOOKUP(B385,'X5'!$B:$AZ,15,FALSE)),IF($X$1=6,(VLOOKUP(B385,'X6'!$B:$AZ,15,FALSE)),IF($X$1=7,(VLOOKUP(B385,'X7'!$B:$AZ,15,FALSE)),IF($X$1=8,(VLOOKUP(B385,'X8'!$B:$AZ,15,FALSE)),IF($X$1=9,(VLOOKUP(B385,'X9'!$B:$AZ,15,FALSE)),IF($X$1=10,(VLOOKUP(B385,'X10'!$B:$AZ,15,FALSE)),IF($X$1=11,(VLOOKUP(B385,'X11'!$B:$AZ,15,FALSE)),IF($X$1=12,(VLOOKUP(B385,'X12'!$B:$AZ,15,FALSE)),IF($X$1=13,(VLOOKUP(B385,'X13'!$B:$AZ,15,FALSE)),"B")))))))))))))))</f>
        <v xml:space="preserve"> </v>
      </c>
      <c r="S385" s="185" t="str">
        <f ca="1">IF(ISERROR(IF((IF($X$1=1,(VLOOKUP(B385,'X1'!$B:$AZ,14,FALSE)),(IF($X$1=2,(VLOOKUP(B385,'X2'!$B:$AZ,14,FALSE)),(IF($X$1=3,(VLOOKUP(B385,'X3'!$B:$AZ,14,FALSE)),(IF($X$1=4,(VLOOKUP(B385,'X4'!$B:$AZ,14,FALSE)),(IF($X$1=5,(VLOOKUP(B385,'X5'!$B:$AZ,14,FALSE)),(IF($X$1=6,(VLOOKUP(B385,'X6'!$B:$AZ,14,FALSE)),(IF($X$1=7,(VLOOKUP(B385,'X7'!$B:$AZ,14,FALSE)),(IF($X$1=8,(VLOOKUP(B385,'X8'!$B:$AZ,14,FALSE)),(IF($X$1=9,(VLOOKUP(B385,'X9'!$B:$AZ,14,FALSE)),(IF($X$1=10,(VLOOKUP(B385,'X10'!$B:$AZ,14,FALSE)),(IF($X$1=11,(VLOOKUP(B385,'X11'!$B:$AZ,14,FALSE)),(IF($X$1=12,(VLOOKUP(B385,'X12'!$B:$AZ,14,FALSE)),(VLOOKUP(B385,'X13'!$B:$AZ,14,FALSE))))))))))))))))))))))))))=$V$1," ",(IF($X$1=1,(VLOOKUP(B385,'X1'!$B:$AZ,14,FALSE)),(IF($X$1=2,(VLOOKUP(B385,'X2'!$B:$AZ,14,FALSE)),(IF($X$1=3,(VLOOKUP(B385,'X3'!$B:$AZ,14,FALSE)),(IF($X$1=4,(VLOOKUP(B385,'X4'!$B:$AZ,14,FALSE)),(IF($X$1=5,(VLOOKUP(B385,'X5'!$B:$AZ,14,FALSE)),(IF($X$1=6,(VLOOKUP(B385,'X6'!$B:$AZ,14,FALSE)),(IF($X$1=7,(VLOOKUP(B385,'X7'!$B:$AZ,14,FALSE)),(IF($X$1=8,(VLOOKUP(B385,'X8'!$B:$AZ,14,FALSE)),(IF($X$1=9,(VLOOKUP(B385,'X9'!$B:$AZ,14,FALSE)),(IF($X$1=10,(VLOOKUP(B385,'X10'!$B:$AZ,14,FALSE)),(IF($X$1=11,(VLOOKUP(B385,'X11'!$B:$AZ,14,FALSE)),(IF($X$1=12,(VLOOKUP(B385,'X12'!$B:$AZ,14,FALSE)),(VLOOKUP(B385,'X13'!$B:$AZ,14,FALSE))))))))))))))))))))))))))))=TRUE," ",(IF((IF($X$1=1,(VLOOKUP(B385,'X1'!$B:$AZ,14,FALSE)),(IF($X$1=2,(VLOOKUP(B385,'X2'!$B:$AZ,14,FALSE)),(IF($X$1=3,(VLOOKUP(B385,'X3'!$B:$AZ,14,FALSE)),(IF($X$1=4,(VLOOKUP(B385,'X4'!$B:$AZ,14,FALSE)),(IF($X$1=5,(VLOOKUP(B385,'X5'!$B:$AZ,14,FALSE)),(IF($X$1=6,(VLOOKUP(B385,'X6'!$B:$AZ,14,FALSE)),(IF($X$1=7,(VLOOKUP(B385,'X7'!$B:$AZ,14,FALSE)),(IF($X$1=8,(VLOOKUP(B385,'X8'!$B:$AZ,14,FALSE)),(IF($X$1=9,(VLOOKUP(B385,'X9'!$B:$AZ,14,FALSE)),(IF($X$1=10,(VLOOKUP(B385,'X10'!$B:$AZ,14,FALSE)),(IF($X$1=11,(VLOOKUP(B385,'X11'!$B:$AZ,14,FALSE)),(IF($X$1=12,(VLOOKUP(B385,'X12'!$B:$AZ,14,FALSE)),(VLOOKUP(B385,'X13'!$B:$AZ,14,FALSE))))))))))))))))))))))))))=$V$1," ",(IF($X$1=1,(VLOOKUP(B385,'X1'!$B:$AZ,14,FALSE)),(IF($X$1=2,(VLOOKUP(B385,'X2'!$B:$AZ,14,FALSE)),(IF($X$1=3,(VLOOKUP(B385,'X3'!$B:$AZ,14,FALSE)),(IF($X$1=4,(VLOOKUP(B385,'X4'!$B:$AZ,14,FALSE)),(IF($X$1=5,(VLOOKUP(B385,'X5'!$B:$AZ,14,FALSE)),(IF($X$1=6,(VLOOKUP(B385,'X6'!$B:$AZ,14,FALSE)),(IF($X$1=7,(VLOOKUP(B385,'X7'!$B:$AZ,14,FALSE)),(IF($X$1=8,(VLOOKUP(B385,'X8'!$B:$AZ,14,FALSE)),(IF($X$1=9,(VLOOKUP(B385,'X9'!$B:$AZ,14,FALSE)),(IF($X$1=10,(VLOOKUP(B385,'X10'!$B:$AZ,14,FALSE)),(IF($X$1=11,(VLOOKUP(B385,'X11'!$B:$AZ,14,FALSE)),(IF($X$1=12,(VLOOKUP(B385,'X12'!$B:$AZ,14,FALSE)),(VLOOKUP(B385,'X13'!$B:$AZ,14,FALSE)))))))))))))))))))))))))))))</f>
        <v xml:space="preserve"> </v>
      </c>
    </row>
    <row r="386" spans="1:19" ht="14.1" customHeight="1" x14ac:dyDescent="0.2">
      <c r="A386" s="156" t="s">
        <v>1058</v>
      </c>
      <c r="B386" s="122" t="str">
        <f>IF(ISERROR(IF($U$16=1,(VLOOKUP(A386,$AC$89:$AH$125,2,FALSE)),IF((IF($X$1=1,'X1'!B345,(IF($X$1=2,'X2'!B345,(IF($X$1=3,'X3'!B345,(IF($X$1=4,'X4'!B345,(IF($X$1=5,'X5'!B345,(IF($X$1=6,'X6'!B345,(IF($X$1=7,'X7'!B345,(IF($X$1=8,'X8'!B345,(IF($X$1=9,'X9'!B345,(IF($X$1=10,'X10'!B345,(IF($X$1=11,'X11'!B345,(IF($X$1=12,'X12'!B345,'X13'!B345))))))))))))))))))))))))="","",(IF($X$1=1,'X1'!B345,(IF($X$1=2,'X2'!B345,(IF($X$1=3,'X3'!B345,(IF($X$1=4,'X4'!B345,(IF($X$1=5,'X5'!B345,(IF($X$1=6,'X6'!B345,(IF($X$1=7,'X7'!B345,(IF($X$1=8,'X8'!B345,(IF($X$1=9,'X9'!B345,(IF($X$1=10,'X10'!B345,(IF($X$1=11,'X11'!B345,(IF($X$1=12,'X12'!B345,'X13'!B345)))))))))))))))))))))))))))=TRUE," ",(IF($U$16=1,(VLOOKUP(A386,$AC$89:$AH$125,2,FALSE)),IF((IF($X$1=1,'X1'!B345,(IF($X$1=2,'X2'!B345,(IF($X$1=3,'X3'!B345,(IF($X$1=4,'X4'!B345,(IF($X$1=5,'X5'!B345,(IF($X$1=6,'X6'!B345,(IF($X$1=7,'X7'!B345,(IF($X$1=8,'X8'!B345,(IF($X$1=9,'X9'!B345,(IF($X$1=10,'X10'!B345,(IF($X$1=11,'X11'!B345,(IF($X$1=12,'X12'!B345,'X13'!B345))))))))))))))))))))))))="","",(IF($X$1=1,'X1'!B345,(IF($X$1=2,'X2'!B345,(IF($X$1=3,'X3'!B345,(IF($X$1=4,'X4'!B345,(IF($X$1=5,'X5'!B345,(IF($X$1=6,'X6'!B345,(IF($X$1=7,'X7'!B345,(IF($X$1=8,'X8'!B345,(IF($X$1=9,'X9'!B345,(IF($X$1=10,'X10'!B345,(IF($X$1=11,'X11'!B345,(IF($X$1=12,'X12'!B345,'X13'!B345))))))))))))))))))))))))))))</f>
        <v/>
      </c>
      <c r="C386" s="181" t="str">
        <f ca="1">IF(ISERROR(IF($X$1=1,(VLOOKUP(B386,'X1'!$B:$AZ,47,FALSE)),IF($X$1=2,(VLOOKUP(B386,'X2'!$B:$AZ,47,FALSE)),IF($X$1=3,(VLOOKUP(B386,'X3'!$B:$AZ,47,FALSE)),IF($X$1=4,(VLOOKUP(B386,'X4'!$B:$AZ,47,FALSE)),IF($X$1=5,(VLOOKUP(B386,'X5'!$B:$AZ,47,FALSE)),IF($X$1=6,(VLOOKUP(B386,'X6'!$B:$AZ,47,FALSE)),IF($X$1=7,(VLOOKUP(B386,'X7'!$B:$AZ,47,FALSE)),IF($X$1=8,(VLOOKUP(B386,'X8'!$B:$AZ,47,FALSE)),IF($X$1=9,(VLOOKUP(B386,'X9'!$B:$AZ,47,FALSE)),IF($X$1=10,(VLOOKUP(B386,'X10'!$B:$AZ,47,FALSE)),IF($X$1=11,(VLOOKUP(B386,'X11'!$B:$AZ,47,FALSE)),IF($X$1=12,(VLOOKUP(B386,'X12'!$B:$AZ,47,FALSE)),IF($X$1=13,(VLOOKUP(B386,'X13'!$B:$AZ,47,FALSE)),"B"))))))))))))))=TRUE," ",(IF($X$1=1,(VLOOKUP(B386,'X1'!$B:$AZ,47,FALSE)),IF($X$1=2,(VLOOKUP(B386,'X2'!$B:$AZ,47,FALSE)),IF($X$1=3,(VLOOKUP(B386,'X3'!$B:$AZ,47,FALSE)),IF($X$1=4,(VLOOKUP(B386,'X4'!$B:$AZ,47,FALSE)),IF($X$1=5,(VLOOKUP(B386,'X5'!$B:$AZ,47,FALSE)),IF($X$1=6,(VLOOKUP(B386,'X6'!$B:$AZ,47,FALSE)),IF($X$1=7,(VLOOKUP(B386,'X7'!$B:$AZ,47,FALSE)),IF($X$1=8,(VLOOKUP(B386,'X8'!$B:$AZ,47,FALSE)),IF($X$1=9,(VLOOKUP(B386,'X9'!$B:$AZ,47,FALSE)),IF($X$1=10,(VLOOKUP(B386,'X10'!$B:$AZ,47,FALSE)),IF($X$1=11,(VLOOKUP(B386,'X11'!$B:$AZ,47,FALSE)),IF($X$1=12,(VLOOKUP(B386,'X12'!$B:$AZ,47,FALSE)),IF($X$1=13,(VLOOKUP(B386,'X13'!$B:$AZ,47,FALSE)),"B")))))))))))))))</f>
        <v xml:space="preserve"> </v>
      </c>
      <c r="D386" s="181" t="str">
        <f ca="1">IF(ISERROR(IF($X$1=1,(VLOOKUP(B386,'X1'!$B:$AP,41,FALSE)),IF($X$1=2,(VLOOKUP(B386,'X2'!$B:$AP,41,FALSE)),IF($X$1=3,(VLOOKUP(B386,'X3'!$B:$AP,41,FALSE)),IF($X$1=4,(VLOOKUP(B386,'X4'!$B:$AP,41,FALSE)),IF($X$1=5,(VLOOKUP(B386,'X5'!$B:$AP,41,FALSE)),IF($X$1=6,(VLOOKUP(B386,'X6'!$B:$AP,41,FALSE)),IF($X$1=7,(VLOOKUP(B386,'X7'!$B:$AP,41,FALSE)),IF($X$1=8,(VLOOKUP(B386,'X8'!$B:$AP,41,FALSE)),IF($X$1=9,(VLOOKUP(B386,'X9'!$B:$AP,41,FALSE)),IF($X$1=10,(VLOOKUP(B386,'X10'!$B:$AP,41,FALSE)),IF($X$1=11,(VLOOKUP(B386,'X11'!$B:$AP,41,FALSE)),IF($X$1=12,(VLOOKUP(B386,'X12'!$B:$AP,41,FALSE)),IF($X$1=13,(VLOOKUP(B386,'X13'!$B:$AP,41,FALSE)),"B"))))))))))))))=TRUE," ",(IF($X$1=1,(VLOOKUP(B386,'X1'!$B:$AP,41,FALSE)),IF($X$1=2,(VLOOKUP(B386,'X2'!$B:$AP,41,FALSE)),IF($X$1=3,(VLOOKUP(B386,'X3'!$B:$AP,41,FALSE)),IF($X$1=4,(VLOOKUP(B386,'X4'!$B:$AP,41,FALSE)),IF($X$1=5,(VLOOKUP(B386,'X5'!$B:$AP,41,FALSE)),IF($X$1=6,(VLOOKUP(B386,'X6'!$B:$AP,41,FALSE)),IF($X$1=7,(VLOOKUP(B386,'X7'!$B:$AP,41,FALSE)),IF($X$1=8,(VLOOKUP(B386,'X8'!$B:$AP,41,FALSE)),IF($X$1=9,(VLOOKUP(B386,'X9'!$B:$AP,41,FALSE)),IF($X$1=10,(VLOOKUP(B386,'X10'!$B:$AP,41,FALSE)),IF($X$1=11,(VLOOKUP(B386,'X11'!$B:$AP,41,FALSE)),IF($X$1=12,(VLOOKUP(B386,'X12'!$B:$AP,41,FALSE)),IF($X$1=13,(VLOOKUP(B386,'X13'!$B:$AP,41,FALSE)),"B")))))))))))))))</f>
        <v xml:space="preserve"> </v>
      </c>
      <c r="E386" s="182" t="str">
        <f ca="1">IF(ISERROR(IF($X$1=1,(VLOOKUP(B386,'X1'!$B:$AP,7,FALSE)),IF($X$1=2,(VLOOKUP(B386,'X2'!$B:$AP,7,FALSE)),IF($X$1=3,(VLOOKUP(B386,'X3'!$B:$AP,7,FALSE)),IF($X$1=4,(VLOOKUP(B386,'X4'!$B:$AP,7,FALSE)),IF($X$1=5,(VLOOKUP(B386,'X5'!$B:$AP,7,FALSE)),IF($X$1=6,(VLOOKUP(B386,'X6'!$B:$AP,7,FALSE)),IF($X$1=7,(VLOOKUP(B386,'X7'!$B:$AP,7,FALSE)),IF($X$1=8,(VLOOKUP(B386,'X8'!$B:$AP,7,FALSE)),IF($X$1=9,(VLOOKUP(B386,'X9'!$B:$AP,7,FALSE)),IF($X$1=10,(VLOOKUP(B386,'X10'!$B:$AP,7,FALSE)),IF($X$1=11,(VLOOKUP(B386,'X11'!$B:$AP,7,FALSE)),IF($X$1=12,(VLOOKUP(B386,'X12'!$B:$AP,7,FALSE)),IF($X$1=13,(VLOOKUP(B386,'X13'!$B:$AP,7,FALSE)),"B"))))))))))))))=TRUE," ",(IF($X$1=1,(VLOOKUP(B386,'X1'!$B:$AP,7,FALSE)),IF($X$1=2,(VLOOKUP(B386,'X2'!$B:$AP,7,FALSE)),IF($X$1=3,(VLOOKUP(B386,'X3'!$B:$AP,7,FALSE)),IF($X$1=4,(VLOOKUP(B386,'X4'!$B:$AP,7,FALSE)),IF($X$1=5,(VLOOKUP(B386,'X5'!$B:$AP,7,FALSE)),IF($X$1=6,(VLOOKUP(B386,'X6'!$B:$AP,7,FALSE)),IF($X$1=7,(VLOOKUP(B386,'X7'!$B:$AP,7,FALSE)),IF($X$1=8,(VLOOKUP(B386,'X8'!$B:$AP,7,FALSE)),IF($X$1=9,(VLOOKUP(B386,'X9'!$B:$AP,7,FALSE)),IF($X$1=10,(VLOOKUP(B386,'X10'!$B:$AP,7,FALSE)),IF($X$1=11,(VLOOKUP(B386,'X11'!$B:$AP,7,FALSE)),IF($X$1=12,(VLOOKUP(B386,'X12'!$B:$AP,7,FALSE)),IF($X$1=13,(VLOOKUP(B386,'X13'!$B:$AP,7,FALSE)),"B")))))))))))))))</f>
        <v xml:space="preserve"> </v>
      </c>
      <c r="F386" s="182" t="str">
        <f ca="1">IF(ISERROR(IF((IF($X$1=1,(VLOOKUP(B386,'X1'!$B:$AO,6,FALSE)),(IF($X$1=2,(VLOOKUP(B386,'X2'!$B:$AO,6,FALSE)),(IF($X$1=3,(VLOOKUP(B386,'X3'!$B:$AO,6,FALSE)),(IF($X$1=4,(VLOOKUP(B386,'X4'!$B:$AO,6,FALSE)),(IF($X$1=5,(VLOOKUP(B386,'X5'!$B:$AO,6,FALSE)),(IF($X$1=6,(VLOOKUP(B386,'X6'!$B:$AO,6,FALSE)),(IF($X$1=7,(VLOOKUP(B386,'X7'!$B:$AO,6,FALSE)),(IF($X$1=8,(VLOOKUP(B386,'X8'!$B:$AO,6,FALSE)),(IF($X$1=9,(VLOOKUP(B386,'X9'!$B:$AO,6,FALSE)),(IF($X$1=10,(VLOOKUP(B386,'X10'!$B:$AO,6,FALSE)),(IF($X$1=11,(VLOOKUP(B386,'X11'!$B:$AO,6,FALSE)),(IF($X$1=12,(VLOOKUP(B386,'X12'!$B:$AO,6,FALSE)),(VLOOKUP(B386,'X13'!$B:$AO,6,FALSE))))))))))))))))))))))))))=$V$1," ",(IF($X$1=1,(VLOOKUP(B386,'X1'!$B:$AO,6,FALSE)),(IF($X$1=2,(VLOOKUP(B386,'X2'!$B:$AO,6,FALSE)),(IF($X$1=3,(VLOOKUP(B386,'X3'!$B:$AO,6,FALSE)),(IF($X$1=4,(VLOOKUP(B386,'X4'!$B:$AO,6,FALSE)),(IF($X$1=5,(VLOOKUP(B386,'X5'!$B:$AO,6,FALSE)),(IF($X$1=6,(VLOOKUP(B386,'X6'!$B:$AO,6,FALSE)),(IF($X$1=7,(VLOOKUP(B386,'X7'!$B:$AO,6,FALSE)),(IF($X$1=8,(VLOOKUP(B386,'X8'!$B:$AO,6,FALSE)),(IF($X$1=9,(VLOOKUP(B386,'X9'!$B:$AO,6,FALSE)),(IF($X$1=10,(VLOOKUP(B386,'X10'!$B:$AO,6,FALSE)),(IF($X$1=11,(VLOOKUP(B386,'X11'!$B:$AO,6,FALSE)),(IF($X$1=12,(VLOOKUP(B386,'X12'!$B:$AO,6,FALSE)),(VLOOKUP(B386,'X13'!$B:$AO,6,FALSE))))))))))))))))))))))))))))=TRUE," ",(IF((IF($X$1=1,(VLOOKUP(B386,'X1'!$B:$AO,6,FALSE)),(IF($X$1=2,(VLOOKUP(B386,'X2'!$B:$AO,6,FALSE)),(IF($X$1=3,(VLOOKUP(B386,'X3'!$B:$AO,6,FALSE)),(IF($X$1=4,(VLOOKUP(B386,'X4'!$B:$AO,6,FALSE)),(IF($X$1=5,(VLOOKUP(B386,'X5'!$B:$AO,6,FALSE)),(IF($X$1=6,(VLOOKUP(B386,'X6'!$B:$AO,6,FALSE)),(IF($X$1=7,(VLOOKUP(B386,'X7'!$B:$AO,6,FALSE)),(IF($X$1=8,(VLOOKUP(B386,'X8'!$B:$AO,6,FALSE)),(IF($X$1=9,(VLOOKUP(B386,'X9'!$B:$AO,6,FALSE)),(IF($X$1=10,(VLOOKUP(B386,'X10'!$B:$AO,6,FALSE)),(IF($X$1=11,(VLOOKUP(B386,'X11'!$B:$AO,6,FALSE)),(IF($X$1=12,(VLOOKUP(B386,'X12'!$B:$AO,6,FALSE)),(VLOOKUP(B386,'X13'!$B:$AO,6,FALSE))))))))))))))))))))))))))=$V$1," ",(IF($X$1=1,(VLOOKUP(B386,'X1'!$B:$AO,6,FALSE)),(IF($X$1=2,(VLOOKUP(B386,'X2'!$B:$AO,6,FALSE)),(IF($X$1=3,(VLOOKUP(B386,'X3'!$B:$AO,6,FALSE)),(IF($X$1=4,(VLOOKUP(B386,'X4'!$B:$AO,6,FALSE)),(IF($X$1=5,(VLOOKUP(B386,'X5'!$B:$AO,6,FALSE)),(IF($X$1=6,(VLOOKUP(B386,'X6'!$B:$AO,6,FALSE)),(IF($X$1=7,(VLOOKUP(B386,'X7'!$B:$AO,6,FALSE)),(IF($X$1=8,(VLOOKUP(B386,'X8'!$B:$AO,6,FALSE)),(IF($X$1=9,(VLOOKUP(B386,'X9'!$B:$AO,6,FALSE)),(IF($X$1=10,(VLOOKUP(B386,'X10'!$B:$AO,6,FALSE)),(IF($X$1=11,(VLOOKUP(B386,'X11'!$B:$AO,6,FALSE)),(IF($X$1=12,(VLOOKUP(B386,'X12'!$B:$AO,6,FALSE)),(VLOOKUP(B386,'X13'!$B:$AO,6,FALSE)))))))))))))))))))))))))))))</f>
        <v xml:space="preserve"> </v>
      </c>
      <c r="G386" s="182" t="str">
        <f ca="1">IF(ISERROR(IF($X$1=1,(VLOOKUP(B386,'X1'!$B:$AZ,44,FALSE)),IF($X$1=2,(VLOOKUP(B386,'X2'!$B:$AZ,44,FALSE)),IF($X$1=3,(VLOOKUP(B386,'X3'!$B:$AZ,44,FALSE)),IF($X$1=4,(VLOOKUP(B386,'X4'!$B:$AZ,44,FALSE)),IF($X$1=5,(VLOOKUP(B386,'X5'!$B:$AZ,44,FALSE)),IF($X$1=6,(VLOOKUP(B386,'X6'!$B:$AZ,44,FALSE)),IF($X$1=7,(VLOOKUP(B386,'X7'!$B:$AZ,44,FALSE)),IF($X$1=8,(VLOOKUP(B386,'X8'!$B:$AZ,44,FALSE)),IF($X$1=9,(VLOOKUP(B386,'X9'!$B:$AZ,44,FALSE)),IF($X$1=10,(VLOOKUP(B386,'X10'!$B:$AZ,44,FALSE)),IF($X$1=11,(VLOOKUP(B386,'X11'!$B:$AZ,44,FALSE)),IF($X$1=12,(VLOOKUP(B386,'X12'!$B:$AZ,44,FALSE)),IF($X$1=13,(VLOOKUP(B386,'X13'!$B:$AZ,44,FALSE)),"B"))))))))))))))=TRUE," ",(IF($X$1=1,(VLOOKUP(B386,'X1'!$B:$AZ,44,FALSE)),IF($X$1=2,(VLOOKUP(B386,'X2'!$B:$AZ,44,FALSE)),IF($X$1=3,(VLOOKUP(B386,'X3'!$B:$AZ,44,FALSE)),IF($X$1=4,(VLOOKUP(B386,'X4'!$B:$AZ,44,FALSE)),IF($X$1=5,(VLOOKUP(B386,'X5'!$B:$AZ,44,FALSE)),IF($X$1=6,(VLOOKUP(B386,'X6'!$B:$AZ,44,FALSE)),IF($X$1=7,(VLOOKUP(B386,'X7'!$B:$AZ,44,FALSE)),IF($X$1=8,(VLOOKUP(B386,'X8'!$B:$AZ,44,FALSE)),IF($X$1=9,(VLOOKUP(B386,'X9'!$B:$AZ,44,FALSE)),IF($X$1=10,(VLOOKUP(B386,'X10'!$B:$AZ,44,FALSE)),IF($X$1=11,(VLOOKUP(B386,'X11'!$B:$AZ,44,FALSE)),IF($X$1=12,(VLOOKUP(B386,'X12'!$B:$AZ,44,FALSE)),IF($X$1=13,(VLOOKUP(B386,'X13'!$B:$AZ,44,FALSE)),"B")))))))))))))))</f>
        <v xml:space="preserve"> </v>
      </c>
      <c r="H386" s="182" t="str">
        <f ca="1">IF(ISERROR(IF($X$1=1,(VLOOKUP(B386,'X1'!$B:$AZ,8,FALSE)),IF($X$1=2,(VLOOKUP(B386,'X2'!$B:$AZ,8,FALSE)),IF($X$1=3,(VLOOKUP(B386,'X3'!$B:$AZ,8,FALSE)),IF($X$1=4,(VLOOKUP(B386,'X4'!$B:$AZ,8,FALSE)),IF($X$1=5,(VLOOKUP(B386,'X5'!$B:$AZ,8,FALSE)),IF($X$1=6,(VLOOKUP(B386,'X6'!$B:$AZ,8,FALSE)),IF($X$1=7,(VLOOKUP(B386,'X7'!$B:$AZ,8,FALSE)),IF($X$1=8,(VLOOKUP(B386,'X8'!$B:$AZ,8,FALSE)),IF($X$1=9,(VLOOKUP(B386,'X9'!$B:$AZ,8,FALSE)),IF($X$1=10,(VLOOKUP(B386,'X10'!$B:$AZ,8,FALSE)),IF($X$1=11,(VLOOKUP(B386,'X11'!$B:$AZ,8,FALSE)),IF($X$1=12,(VLOOKUP(B386,'X12'!$B:$AZ,8,FALSE)),IF($X$1=13,(VLOOKUP(B386,'X13'!$B:$AZ,8,FALSE)),"B"))))))))))))))=TRUE," ",(IF($X$1=1,(VLOOKUP(B386,'X1'!$B:$AZ,8,FALSE)),IF($X$1=2,(VLOOKUP(B386,'X2'!$B:$AZ,8,FALSE)),IF($X$1=3,(VLOOKUP(B386,'X3'!$B:$AZ,8,FALSE)),IF($X$1=4,(VLOOKUP(B386,'X4'!$B:$AZ,8,FALSE)),IF($X$1=5,(VLOOKUP(B386,'X5'!$B:$AZ,8,FALSE)),IF($X$1=6,(VLOOKUP(B386,'X6'!$B:$AZ,8,FALSE)),IF($X$1=7,(VLOOKUP(B386,'X7'!$B:$AZ,8,FALSE)),IF($X$1=8,(VLOOKUP(B386,'X8'!$B:$AZ,8,FALSE)),IF($X$1=9,(VLOOKUP(B386,'X9'!$B:$AZ,8,FALSE)),IF($X$1=10,(VLOOKUP(B386,'X10'!$B:$AZ,8,FALSE)),IF($X$1=11,(VLOOKUP(B386,'X11'!$B:$AZ,8,FALSE)),IF($X$1=12,(VLOOKUP(B386,'X12'!$B:$AZ,8,FALSE)),IF($X$1=13,(VLOOKUP(B386,'X13'!$B:$AZ,8,FALSE)),"B")))))))))))))))</f>
        <v xml:space="preserve"> </v>
      </c>
      <c r="I386" s="183" t="str">
        <f ca="1">IF(ISERROR(IF($X$1=1,(VLOOKUP(B386,'X1'!$B:$AZ,2,FALSE)),IF($X$1=2,(VLOOKUP(B386,'X2'!$B:$AZ,2,FALSE)),IF($X$1=3,(VLOOKUP(B386,'X3'!$B:$AZ,2,FALSE)),IF($X$1=4,(VLOOKUP(B386,'X4'!$B:$AZ,2,FALSE)),IF($X$1=5,(VLOOKUP(B386,'X5'!$B:$AZ,2,FALSE)),IF($X$1=6,(VLOOKUP(B386,'X6'!$B:$AZ,2,FALSE)),IF($X$1=7,(VLOOKUP(B386,'X7'!$B:$AZ,2,FALSE)),IF($X$1=8,(VLOOKUP(B386,'X8'!$B:$AZ,2,FALSE)),IF($X$1=9,(VLOOKUP(B386,'X9'!$B:$AZ,2,FALSE)),IF($X$1=10,(VLOOKUP(B386,'X10'!$B:$AZ,2,FALSE)),IF($X$1=11,(VLOOKUP(B386,'X11'!$B:$AZ,2,FALSE)),IF($X$1=12,(VLOOKUP(B386,'X12'!$B:$AZ,2,FALSE)),IF($X$1=13,(VLOOKUP(B386,'X13'!$B:$AZ,2,FALSE)),"B"))))))))))))))=TRUE," ",(IF($X$1=1,(VLOOKUP(B386,'X1'!$B:$AZ,2,FALSE)),IF($X$1=2,(VLOOKUP(B386,'X2'!$B:$AZ,2,FALSE)),IF($X$1=3,(VLOOKUP(B386,'X3'!$B:$AZ,2,FALSE)),IF($X$1=4,(VLOOKUP(B386,'X4'!$B:$AZ,2,FALSE)),IF($X$1=5,(VLOOKUP(B386,'X5'!$B:$AZ,2,FALSE)),IF($X$1=6,(VLOOKUP(B386,'X6'!$B:$AZ,2,FALSE)),IF($X$1=7,(VLOOKUP(B386,'X7'!$B:$AZ,2,FALSE)),IF($X$1=8,(VLOOKUP(B386,'X8'!$B:$AZ,2,FALSE)),IF($X$1=9,(VLOOKUP(B386,'X9'!$B:$AZ,2,FALSE)),IF($X$1=10,(VLOOKUP(B386,'X10'!$B:$AZ,2,FALSE)),IF($X$1=11,(VLOOKUP(B386,'X11'!$B:$AZ,2,FALSE)),IF($X$1=12,(VLOOKUP(B386,'X12'!$B:$AZ,2,FALSE)),IF($X$1=13,(VLOOKUP(B386,'X13'!$B:$AZ,2,FALSE)),"B")))))))))))))))</f>
        <v xml:space="preserve"> </v>
      </c>
      <c r="J386" s="183" t="str">
        <f ca="1">IF(ISERROR(IF($X$1=1,(VLOOKUP(B386,'X1'!$B:$AZ,3,FALSE)),IF($X$1=2,(VLOOKUP(B386,'X2'!$B:$AZ,3,FALSE)),IF($X$1=3,(VLOOKUP(B386,'X3'!$B:$AZ,3,FALSE)),IF($X$1=4,(VLOOKUP(B386,'X4'!$B:$AZ,3,FALSE)),IF($X$1=5,(VLOOKUP(B386,'X5'!$B:$AZ,3,FALSE)),IF($X$1=6,(VLOOKUP(B386,'X6'!$B:$AZ,3,FALSE)),IF($X$1=7,(VLOOKUP(B386,'X7'!$B:$AZ,3,FALSE)),IF($X$1=8,(VLOOKUP(B386,'X8'!$B:$AZ,3,FALSE)),IF($X$1=9,(VLOOKUP(B386,'X9'!$B:$AZ,3,FALSE)),IF($X$1=10,(VLOOKUP(B386,'X10'!$B:$AZ,3,FALSE)),IF($X$1=11,(VLOOKUP(B386,'X11'!$B:$AZ,3,FALSE)),IF($X$1=12,(VLOOKUP(B386,'X12'!$B:$AZ,3,FALSE)),IF($X$1=13,(VLOOKUP(B386,'X13'!$B:$AZ,3,FALSE)),"B"))))))))))))))=TRUE," ",(IF($X$1=1,(VLOOKUP(B386,'X1'!$B:$AZ,3,FALSE)),IF($X$1=2,(VLOOKUP(B386,'X2'!$B:$AZ,3,FALSE)),IF($X$1=3,(VLOOKUP(B386,'X3'!$B:$AZ,3,FALSE)),IF($X$1=4,(VLOOKUP(B386,'X4'!$B:$AZ,3,FALSE)),IF($X$1=5,(VLOOKUP(B386,'X5'!$B:$AZ,3,FALSE)),IF($X$1=6,(VLOOKUP(B386,'X6'!$B:$AZ,3,FALSE)),IF($X$1=7,(VLOOKUP(B386,'X7'!$B:$AZ,3,FALSE)),IF($X$1=8,(VLOOKUP(B386,'X8'!$B:$AZ,3,FALSE)),IF($X$1=9,(VLOOKUP(B386,'X9'!$B:$AZ,3,FALSE)),IF($X$1=10,(VLOOKUP(B386,'X10'!$B:$AZ,3,FALSE)),IF($X$1=11,(VLOOKUP(B386,'X11'!$B:$AZ,3,FALSE)),IF($X$1=12,(VLOOKUP(B386,'X12'!$B:$AZ,3,FALSE)),IF($X$1=13,(VLOOKUP(B386,'X13'!$B:$AZ,3,FALSE)),"B")))))))))))))))</f>
        <v xml:space="preserve"> </v>
      </c>
      <c r="K386" s="183" t="str">
        <f ca="1">IF(ISERROR(IF($X$1=1,(VLOOKUP(B386,'X1'!$B:$AZ,5,FALSE)),IF($X$1=2,(VLOOKUP(B386,'X2'!$B:$AZ,5,FALSE)),IF($X$1=3,(VLOOKUP(B386,'X3'!$B:$AZ,5,FALSE)),IF($X$1=4,(VLOOKUP(B386,'X4'!$B:$AZ,5,FALSE)),IF($X$1=5,(VLOOKUP(B386,'X5'!$B:$AZ,5,FALSE)),IF($X$1=6,(VLOOKUP(B386,'X6'!$B:$AZ,5,FALSE)),IF($X$1=7,(VLOOKUP(B386,'X7'!$B:$AZ,5,FALSE)),IF($X$1=8,(VLOOKUP(B386,'X8'!$B:$AZ,5,FALSE)),IF($X$1=9,(VLOOKUP(B386,'X9'!$B:$AZ,5,FALSE)),IF($X$1=10,(VLOOKUP(B386,'X10'!$B:$AZ,5,FALSE)),IF($X$1=11,(VLOOKUP(B386,'X11'!$B:$AZ,5,FALSE)),IF($X$1=12,(VLOOKUP(B386,'X12'!$B:$AZ,5,FALSE)),IF($X$1=13,(VLOOKUP(B386,'X13'!$B:$AZ,5,FALSE)),"B"))))))))))))))=TRUE," ",(IF($X$1=1,(VLOOKUP(B386,'X1'!$B:$AZ,5,FALSE)),IF($X$1=2,(VLOOKUP(B386,'X2'!$B:$AZ,5,FALSE)),IF($X$1=3,(VLOOKUP(B386,'X3'!$B:$AZ,5,FALSE)),IF($X$1=4,(VLOOKUP(B386,'X4'!$B:$AZ,5,FALSE)),IF($X$1=5,(VLOOKUP(B386,'X5'!$B:$AZ,5,FALSE)),IF($X$1=6,(VLOOKUP(B386,'X6'!$B:$AZ,5,FALSE)),IF($X$1=7,(VLOOKUP(B386,'X7'!$B:$AZ,5,FALSE)),IF($X$1=8,(VLOOKUP(B386,'X8'!$B:$AZ,5,FALSE)),IF($X$1=9,(VLOOKUP(B386,'X9'!$B:$AZ,5,FALSE)),IF($X$1=10,(VLOOKUP(B386,'X10'!$B:$AZ,5,FALSE)),IF($X$1=11,(VLOOKUP(B386,'X11'!$B:$AZ,5,FALSE)),IF($X$1=12,(VLOOKUP(B386,'X12'!$B:$AZ,5,FALSE)),IF($X$1=13,(VLOOKUP(B386,'X13'!$B:$AZ,5,FALSE)),"B")))))))))))))))</f>
        <v xml:space="preserve"> </v>
      </c>
      <c r="L386" s="184" t="str">
        <f ca="1">IF(ISERROR(IF($X$1=1,(VLOOKUP(B386,'X1'!$B:$AZ,9,FALSE)),IF($X$1=2,(VLOOKUP(B386,'X2'!$B:$AZ,9,FALSE)),IF($X$1=3,(VLOOKUP(B386,'X3'!$B:$AZ,9,FALSE)),IF($X$1=4,(VLOOKUP(B386,'X4'!$B:$AZ,9,FALSE)),IF($X$1=5,(VLOOKUP(B386,'X5'!$B:$AZ,9,FALSE)),IF($X$1=6,(VLOOKUP(B386,'X6'!$B:$AZ,9,FALSE)),IF($X$1=7,(VLOOKUP(B386,'X7'!$B:$AZ,9,FALSE)),IF($X$1=8,(VLOOKUP(B386,'X8'!$B:$AZ,9,FALSE)),IF($X$1=9,(VLOOKUP(B386,'X9'!$B:$AZ,9,FALSE)),IF($X$1=10,(VLOOKUP(B386,'X10'!$B:$AZ,9,FALSE)),IF($X$1=11,(VLOOKUP(B386,'X11'!$B:$AZ,9,FALSE)),IF($X$1=12,(VLOOKUP(B386,'X12'!$B:$AZ,9,FALSE)),IF($X$1=13,(VLOOKUP(B386,'X13'!$B:$AZ,9,FALSE)),"B"))))))))))))))=TRUE," ",(IF($X$1=1,(VLOOKUP(B386,'X1'!$B:$AZ,9,FALSE)),IF($X$1=2,(VLOOKUP(B386,'X2'!$B:$AZ,9,FALSE)),IF($X$1=3,(VLOOKUP(B386,'X3'!$B:$AZ,9,FALSE)),IF($X$1=4,(VLOOKUP(B386,'X4'!$B:$AZ,9,FALSE)),IF($X$1=5,(VLOOKUP(B386,'X5'!$B:$AZ,9,FALSE)),IF($X$1=6,(VLOOKUP(B386,'X6'!$B:$AZ,9,FALSE)),IF($X$1=7,(VLOOKUP(B386,'X7'!$B:$AZ,9,FALSE)),IF($X$1=8,(VLOOKUP(B386,'X8'!$B:$AZ,9,FALSE)),IF($X$1=9,(VLOOKUP(B386,'X9'!$B:$AZ,9,FALSE)),IF($X$1=10,(VLOOKUP(B386,'X10'!$B:$AZ,9,FALSE)),IF($X$1=11,(VLOOKUP(B386,'X11'!$B:$AZ,9,FALSE)),IF($X$1=12,(VLOOKUP(B386,'X12'!$B:$AZ,9,FALSE)),IF($X$1=13,(VLOOKUP(B386,'X13'!$B:$AZ,9,FALSE)),"B")))))))))))))))</f>
        <v xml:space="preserve"> </v>
      </c>
      <c r="M386" s="184" t="str">
        <f ca="1">IF(ISERROR(IF($X$1=1,(VLOOKUP(B386,'X1'!$B:$AZ,10,FALSE)),IF($X$1=2,(VLOOKUP(B386,'X2'!$B:$AZ,10,FALSE)),IF($X$1=3,(VLOOKUP(B386,'X3'!$B:$AZ,10,FALSE)),IF($X$1=4,(VLOOKUP(B386,'X4'!$B:$AZ,10,FALSE)),IF($X$1=5,(VLOOKUP(B386,'X5'!$B:$AZ,10,FALSE)),IF($X$1=6,(VLOOKUP(B386,'X6'!$B:$AZ,10,FALSE)),IF($X$1=7,(VLOOKUP(B386,'X7'!$B:$AZ,10,FALSE)),IF($X$1=8,(VLOOKUP(B386,'X8'!$B:$AZ,10,FALSE)),IF($X$1=9,(VLOOKUP(B386,'X9'!$B:$AZ,10,FALSE)),IF($X$1=10,(VLOOKUP(B386,'X10'!$B:$AZ,10,FALSE)),IF($X$1=11,(VLOOKUP(B386,'X11'!$B:$AZ,10,FALSE)),IF($X$1=12,(VLOOKUP(B386,'X12'!$B:$AZ,10,FALSE)),IF($X$1=13,(VLOOKUP(B386,'X13'!$B:$AZ,10,FALSE)),"B"))))))))))))))=TRUE," ",(IF($X$1=1,(VLOOKUP(B386,'X1'!$B:$AZ,10,FALSE)),IF($X$1=2,(VLOOKUP(B386,'X2'!$B:$AZ,10,FALSE)),IF($X$1=3,(VLOOKUP(B386,'X3'!$B:$AZ,10,FALSE)),IF($X$1=4,(VLOOKUP(B386,'X4'!$B:$AZ,10,FALSE)),IF($X$1=5,(VLOOKUP(B386,'X5'!$B:$AZ,10,FALSE)),IF($X$1=6,(VLOOKUP(B386,'X6'!$B:$AZ,10,FALSE)),IF($X$1=7,(VLOOKUP(B386,'X7'!$B:$AZ,10,FALSE)),IF($X$1=8,(VLOOKUP(B386,'X8'!$B:$AZ,10,FALSE)),IF($X$1=9,(VLOOKUP(B386,'X9'!$B:$AZ,10,FALSE)),IF($X$1=10,(VLOOKUP(B386,'X10'!$B:$AZ,10,FALSE)),IF($X$1=11,(VLOOKUP(B386,'X11'!$B:$AZ,10,FALSE)),IF($X$1=12,(VLOOKUP(B386,'X12'!$B:$AZ,10,FALSE)),IF($X$1=13,(VLOOKUP(B386,'X13'!$B:$AZ,10,FALSE)),"B")))))))))))))))</f>
        <v xml:space="preserve"> </v>
      </c>
      <c r="N386" s="185" t="str">
        <f ca="1">IF(ISERROR(IF($X$1=1,(VLOOKUP(B386,'X1'!$B:$AZ,45,FALSE)),IF($X$1=2,(VLOOKUP(B386,'X2'!$B:$AZ,45,FALSE)),IF($X$1=3,(VLOOKUP(B386,'X3'!$B:$AZ,45,FALSE)),IF($X$1=4,(VLOOKUP(B386,'X4'!$B:$AZ,45,FALSE)),IF($X$1=5,(VLOOKUP(B386,'X5'!$B:$AZ,45,FALSE)),IF($X$1=6,(VLOOKUP(B386,'X6'!$B:$AZ,45,FALSE)),IF($X$1=7,(VLOOKUP(B386,'X7'!$B:$AZ,45,FALSE)),IF($X$1=8,(VLOOKUP(B386,'X8'!$B:$AZ,45,FALSE)),IF($X$1=9,(VLOOKUP(B386,'X9'!$B:$AZ,45,FALSE)),IF($X$1=10,(VLOOKUP(B386,'X10'!$B:$AZ,45,FALSE)),IF($X$1=11,(VLOOKUP(B386,'X11'!$B:$AZ,45,FALSE)),IF($X$1=12,(VLOOKUP(B386,'X12'!$B:$AZ,45,FALSE)),IF($X$1=13,(VLOOKUP(B386,'X13'!$B:$AZ,45,FALSE)),"B"))))))))))))))=TRUE," ",(IF($X$1=1,(VLOOKUP(B386,'X1'!$B:$AZ,45,FALSE)),IF($X$1=2,(VLOOKUP(B386,'X2'!$B:$AZ,45,FALSE)),IF($X$1=3,(VLOOKUP(B386,'X3'!$B:$AZ,45,FALSE)),IF($X$1=4,(VLOOKUP(B386,'X4'!$B:$AZ,45,FALSE)),IF($X$1=5,(VLOOKUP(B386,'X5'!$B:$AZ,45,FALSE)),IF($X$1=6,(VLOOKUP(B386,'X6'!$B:$AZ,45,FALSE)),IF($X$1=7,(VLOOKUP(B386,'X7'!$B:$AZ,45,FALSE)),IF($X$1=8,(VLOOKUP(B386,'X8'!$B:$AZ,45,FALSE)),IF($X$1=9,(VLOOKUP(B386,'X9'!$B:$AZ,45,FALSE)),IF($X$1=10,(VLOOKUP(B386,'X10'!$B:$AZ,45,FALSE)),IF($X$1=11,(VLOOKUP(B386,'X11'!$B:$AZ,45,FALSE)),IF($X$1=12,(VLOOKUP(B386,'X12'!$B:$AZ,45,FALSE)),IF($X$1=13,(VLOOKUP(B386,'X13'!$B:$AZ,45,FALSE)),"B")))))))))))))))</f>
        <v xml:space="preserve"> </v>
      </c>
      <c r="O386" s="184" t="str">
        <f ca="1">IF(ISERROR(IF($X$1=1,(VLOOKUP(B386,'X1'!$B:$AZ,11,FALSE)),IF($X$1=2,(VLOOKUP(B386,'X2'!$B:$AZ,11,FALSE)),IF($X$1=3,(VLOOKUP(B386,'X3'!$B:$AZ,11,FALSE)),IF($X$1=4,(VLOOKUP(B386,'X4'!$B:$AZ,11,FALSE)),IF($X$1=5,(VLOOKUP(B386,'X5'!$B:$AZ,11,FALSE)),IF($X$1=6,(VLOOKUP(B386,'X6'!$B:$AZ,11,FALSE)),IF($X$1=7,(VLOOKUP(B386,'X7'!$B:$AZ,11,FALSE)),IF($X$1=8,(VLOOKUP(B386,'X8'!$B:$AZ,11,FALSE)),IF($X$1=9,(VLOOKUP(B386,'X9'!$B:$AZ,11,FALSE)),IF($X$1=10,(VLOOKUP(B386,'X10'!$B:$AZ,11,FALSE)),IF($X$1=11,(VLOOKUP(B386,'X11'!$B:$AZ,11,FALSE)),IF($X$1=12,(VLOOKUP(B386,'X12'!$B:$AZ,11,FALSE)),IF($X$1=13,(VLOOKUP(B386,'X13'!$B:$AZ,11,FALSE)),"B"))))))))))))))=TRUE," ",(IF($X$1=1,(VLOOKUP(B386,'X1'!$B:$AZ,11,FALSE)),IF($X$1=2,(VLOOKUP(B386,'X2'!$B:$AZ,11,FALSE)),IF($X$1=3,(VLOOKUP(B386,'X3'!$B:$AZ,11,FALSE)),IF($X$1=4,(VLOOKUP(B386,'X4'!$B:$AZ,11,FALSE)),IF($X$1=5,(VLOOKUP(B386,'X5'!$B:$AZ,11,FALSE)),IF($X$1=6,(VLOOKUP(B386,'X6'!$B:$AZ,11,FALSE)),IF($X$1=7,(VLOOKUP(B386,'X7'!$B:$AZ,11,FALSE)),IF($X$1=8,(VLOOKUP(B386,'X8'!$B:$AZ,11,FALSE)),IF($X$1=9,(VLOOKUP(B386,'X9'!$B:$AZ,11,FALSE)),IF($X$1=10,(VLOOKUP(B386,'X10'!$B:$AZ,11,FALSE)),IF($X$1=11,(VLOOKUP(B386,'X11'!$B:$AZ,11,FALSE)),IF($X$1=12,(VLOOKUP(B386,'X12'!$B:$AZ,11,FALSE)),IF($X$1=13,(VLOOKUP(B386,'X13'!$B:$AZ,11,FALSE)),"B")))))))))))))))</f>
        <v xml:space="preserve"> </v>
      </c>
      <c r="P386" s="184" t="str">
        <f ca="1">IF(ISERROR(IF($X$1=1,(VLOOKUP(B386,'X1'!$B:$AZ,12,FALSE)),IF($X$1=2,(VLOOKUP(B386,'X2'!$B:$AZ,12,FALSE)),IF($X$1=3,(VLOOKUP(B386,'X3'!$B:$AZ,12,FALSE)),IF($X$1=4,(VLOOKUP(B386,'X4'!$B:$AZ,12,FALSE)),IF($X$1=5,(VLOOKUP(B386,'X5'!$B:$AZ,12,FALSE)),IF($X$1=6,(VLOOKUP(B386,'X6'!$B:$AZ,12,FALSE)),IF($X$1=7,(VLOOKUP(B386,'X7'!$B:$AZ,12,FALSE)),IF($X$1=8,(VLOOKUP(B386,'X8'!$B:$AZ,12,FALSE)),IF($X$1=9,(VLOOKUP(B386,'X9'!$B:$AZ,12,FALSE)),IF($X$1=10,(VLOOKUP(B386,'X10'!$B:$AZ,12,FALSE)),IF($X$1=11,(VLOOKUP(B386,'X11'!$B:$AZ,12,FALSE)),IF($X$1=12,(VLOOKUP(B386,'X12'!$B:$AZ,12,FALSE)),IF($X$1=13,(VLOOKUP(B386,'X13'!$B:$AZ,12,FALSE)),"B"))))))))))))))=TRUE," ",(IF($X$1=1,(VLOOKUP(B386,'X1'!$B:$AZ,12,FALSE)),IF($X$1=2,(VLOOKUP(B386,'X2'!$B:$AZ,12,FALSE)),IF($X$1=3,(VLOOKUP(B386,'X3'!$B:$AZ,12,FALSE)),IF($X$1=4,(VLOOKUP(B386,'X4'!$B:$AZ,12,FALSE)),IF($X$1=5,(VLOOKUP(B386,'X5'!$B:$AZ,12,FALSE)),IF($X$1=6,(VLOOKUP(B386,'X6'!$B:$AZ,12,FALSE)),IF($X$1=7,(VLOOKUP(B386,'X7'!$B:$AZ,12,FALSE)),IF($X$1=8,(VLOOKUP(B386,'X8'!$B:$AZ,12,FALSE)),IF($X$1=9,(VLOOKUP(B386,'X9'!$B:$AZ,12,FALSE)),IF($X$1=10,(VLOOKUP(B386,'X10'!$B:$AZ,12,FALSE)),IF($X$1=11,(VLOOKUP(B386,'X11'!$B:$AZ,12,FALSE)),IF($X$1=12,(VLOOKUP(B386,'X12'!$B:$AZ,12,FALSE)),IF($X$1=13,(VLOOKUP(B386,'X13'!$B:$AZ,12,FALSE)),"B")))))))))))))))</f>
        <v xml:space="preserve"> </v>
      </c>
      <c r="Q386" s="185" t="str">
        <f ca="1">IF(ISERROR(IF($X$1=1,(VLOOKUP(B386,'X1'!$B:$AZ,46,FALSE)),IF($X$1=2,(VLOOKUP(B386,'X2'!$B:$AZ,46,FALSE)),IF($X$1=3,(VLOOKUP(B386,'X3'!$B:$AZ,46,FALSE)),IF($X$1=4,(VLOOKUP(B386,'X4'!$B:$AZ,46,FALSE)),IF($X$1=5,(VLOOKUP(B386,'X5'!$B:$AZ,46,FALSE)),IF($X$1=6,(VLOOKUP(B386,'X6'!$B:$AZ,46,FALSE)),IF($X$1=7,(VLOOKUP(B386,'X7'!$B:$AZ,46,FALSE)),IF($X$1=8,(VLOOKUP(B386,'X8'!$B:$AZ,46,FALSE)),IF($X$1=9,(VLOOKUP(B386,'X9'!$B:$AZ,46,FALSE)),IF($X$1=10,(VLOOKUP(B386,'X10'!$B:$AZ,46,FALSE)),IF($X$1=11,(VLOOKUP(B386,'X11'!$B:$AZ,46,FALSE)),IF($X$1=12,(VLOOKUP(B386,'X12'!$B:$AZ,46,FALSE)),IF($X$1=13,(VLOOKUP(B386,'X13'!$B:$AZ,46,FALSE)),"B"))))))))))))))=TRUE," ",(IF($X$1=1,(VLOOKUP(B386,'X1'!$B:$AZ,46,FALSE)),IF($X$1=2,(VLOOKUP(B386,'X2'!$B:$AZ,46,FALSE)),IF($X$1=3,(VLOOKUP(B386,'X3'!$B:$AZ,46,FALSE)),IF($X$1=4,(VLOOKUP(B386,'X4'!$B:$AZ,46,FALSE)),IF($X$1=5,(VLOOKUP(B386,'X5'!$B:$AZ,46,FALSE)),IF($X$1=6,(VLOOKUP(B386,'X6'!$B:$AZ,46,FALSE)),IF($X$1=7,(VLOOKUP(B386,'X7'!$B:$AZ,46,FALSE)),IF($X$1=8,(VLOOKUP(B386,'X8'!$B:$AZ,46,FALSE)),IF($X$1=9,(VLOOKUP(B386,'X9'!$B:$AZ,46,FALSE)),IF($X$1=10,(VLOOKUP(B386,'X10'!$B:$AZ,46,FALSE)),IF($X$1=11,(VLOOKUP(B386,'X11'!$B:$AZ,46,FALSE)),IF($X$1=12,(VLOOKUP(B386,'X12'!$B:$AZ,46,FALSE)),IF($X$1=13,(VLOOKUP(B386,'X13'!$B:$AZ,46,FALSE)),"B")))))))))))))))</f>
        <v xml:space="preserve"> </v>
      </c>
      <c r="R386" s="185" t="str">
        <f ca="1">IF(ISERROR(IF($X$1=1,(VLOOKUP(B386,'X1'!$B:$AZ,15,FALSE)),IF($X$1=2,(VLOOKUP(B386,'X2'!$B:$AZ,15,FALSE)),IF($X$1=3,(VLOOKUP(B386,'X3'!$B:$AZ,15,FALSE)),IF($X$1=4,(VLOOKUP(B386,'X4'!$B:$AZ,15,FALSE)),IF($X$1=5,(VLOOKUP(B386,'X5'!$B:$AZ,15,FALSE)),IF($X$1=6,(VLOOKUP(B386,'X6'!$B:$AZ,15,FALSE)),IF($X$1=7,(VLOOKUP(B386,'X7'!$B:$AZ,15,FALSE)),IF($X$1=8,(VLOOKUP(B386,'X8'!$B:$AZ,15,FALSE)),IF($X$1=9,(VLOOKUP(B386,'X9'!$B:$AZ,15,FALSE)),IF($X$1=10,(VLOOKUP(B386,'X10'!$B:$AZ,15,FALSE)),IF($X$1=11,(VLOOKUP(B386,'X11'!$B:$AZ,15,FALSE)),IF($X$1=12,(VLOOKUP(B386,'X12'!$B:$AZ,15,FALSE)),IF($X$1=13,(VLOOKUP(B386,'X13'!$B:$AZ,15,FALSE)),"B"))))))))))))))=TRUE," ",(IF($X$1=1,(VLOOKUP(B386,'X1'!$B:$AZ,15,FALSE)),IF($X$1=2,(VLOOKUP(B386,'X2'!$B:$AZ,15,FALSE)),IF($X$1=3,(VLOOKUP(B386,'X3'!$B:$AZ,15,FALSE)),IF($X$1=4,(VLOOKUP(B386,'X4'!$B:$AZ,15,FALSE)),IF($X$1=5,(VLOOKUP(B386,'X5'!$B:$AZ,15,FALSE)),IF($X$1=6,(VLOOKUP(B386,'X6'!$B:$AZ,15,FALSE)),IF($X$1=7,(VLOOKUP(B386,'X7'!$B:$AZ,15,FALSE)),IF($X$1=8,(VLOOKUP(B386,'X8'!$B:$AZ,15,FALSE)),IF($X$1=9,(VLOOKUP(B386,'X9'!$B:$AZ,15,FALSE)),IF($X$1=10,(VLOOKUP(B386,'X10'!$B:$AZ,15,FALSE)),IF($X$1=11,(VLOOKUP(B386,'X11'!$B:$AZ,15,FALSE)),IF($X$1=12,(VLOOKUP(B386,'X12'!$B:$AZ,15,FALSE)),IF($X$1=13,(VLOOKUP(B386,'X13'!$B:$AZ,15,FALSE)),"B")))))))))))))))</f>
        <v xml:space="preserve"> </v>
      </c>
      <c r="S386" s="185" t="str">
        <f ca="1">IF(ISERROR(IF((IF($X$1=1,(VLOOKUP(B386,'X1'!$B:$AZ,14,FALSE)),(IF($X$1=2,(VLOOKUP(B386,'X2'!$B:$AZ,14,FALSE)),(IF($X$1=3,(VLOOKUP(B386,'X3'!$B:$AZ,14,FALSE)),(IF($X$1=4,(VLOOKUP(B386,'X4'!$B:$AZ,14,FALSE)),(IF($X$1=5,(VLOOKUP(B386,'X5'!$B:$AZ,14,FALSE)),(IF($X$1=6,(VLOOKUP(B386,'X6'!$B:$AZ,14,FALSE)),(IF($X$1=7,(VLOOKUP(B386,'X7'!$B:$AZ,14,FALSE)),(IF($X$1=8,(VLOOKUP(B386,'X8'!$B:$AZ,14,FALSE)),(IF($X$1=9,(VLOOKUP(B386,'X9'!$B:$AZ,14,FALSE)),(IF($X$1=10,(VLOOKUP(B386,'X10'!$B:$AZ,14,FALSE)),(IF($X$1=11,(VLOOKUP(B386,'X11'!$B:$AZ,14,FALSE)),(IF($X$1=12,(VLOOKUP(B386,'X12'!$B:$AZ,14,FALSE)),(VLOOKUP(B386,'X13'!$B:$AZ,14,FALSE))))))))))))))))))))))))))=$V$1," ",(IF($X$1=1,(VLOOKUP(B386,'X1'!$B:$AZ,14,FALSE)),(IF($X$1=2,(VLOOKUP(B386,'X2'!$B:$AZ,14,FALSE)),(IF($X$1=3,(VLOOKUP(B386,'X3'!$B:$AZ,14,FALSE)),(IF($X$1=4,(VLOOKUP(B386,'X4'!$B:$AZ,14,FALSE)),(IF($X$1=5,(VLOOKUP(B386,'X5'!$B:$AZ,14,FALSE)),(IF($X$1=6,(VLOOKUP(B386,'X6'!$B:$AZ,14,FALSE)),(IF($X$1=7,(VLOOKUP(B386,'X7'!$B:$AZ,14,FALSE)),(IF($X$1=8,(VLOOKUP(B386,'X8'!$B:$AZ,14,FALSE)),(IF($X$1=9,(VLOOKUP(B386,'X9'!$B:$AZ,14,FALSE)),(IF($X$1=10,(VLOOKUP(B386,'X10'!$B:$AZ,14,FALSE)),(IF($X$1=11,(VLOOKUP(B386,'X11'!$B:$AZ,14,FALSE)),(IF($X$1=12,(VLOOKUP(B386,'X12'!$B:$AZ,14,FALSE)),(VLOOKUP(B386,'X13'!$B:$AZ,14,FALSE))))))))))))))))))))))))))))=TRUE," ",(IF((IF($X$1=1,(VLOOKUP(B386,'X1'!$B:$AZ,14,FALSE)),(IF($X$1=2,(VLOOKUP(B386,'X2'!$B:$AZ,14,FALSE)),(IF($X$1=3,(VLOOKUP(B386,'X3'!$B:$AZ,14,FALSE)),(IF($X$1=4,(VLOOKUP(B386,'X4'!$B:$AZ,14,FALSE)),(IF($X$1=5,(VLOOKUP(B386,'X5'!$B:$AZ,14,FALSE)),(IF($X$1=6,(VLOOKUP(B386,'X6'!$B:$AZ,14,FALSE)),(IF($X$1=7,(VLOOKUP(B386,'X7'!$B:$AZ,14,FALSE)),(IF($X$1=8,(VLOOKUP(B386,'X8'!$B:$AZ,14,FALSE)),(IF($X$1=9,(VLOOKUP(B386,'X9'!$B:$AZ,14,FALSE)),(IF($X$1=10,(VLOOKUP(B386,'X10'!$B:$AZ,14,FALSE)),(IF($X$1=11,(VLOOKUP(B386,'X11'!$B:$AZ,14,FALSE)),(IF($X$1=12,(VLOOKUP(B386,'X12'!$B:$AZ,14,FALSE)),(VLOOKUP(B386,'X13'!$B:$AZ,14,FALSE))))))))))))))))))))))))))=$V$1," ",(IF($X$1=1,(VLOOKUP(B386,'X1'!$B:$AZ,14,FALSE)),(IF($X$1=2,(VLOOKUP(B386,'X2'!$B:$AZ,14,FALSE)),(IF($X$1=3,(VLOOKUP(B386,'X3'!$B:$AZ,14,FALSE)),(IF($X$1=4,(VLOOKUP(B386,'X4'!$B:$AZ,14,FALSE)),(IF($X$1=5,(VLOOKUP(B386,'X5'!$B:$AZ,14,FALSE)),(IF($X$1=6,(VLOOKUP(B386,'X6'!$B:$AZ,14,FALSE)),(IF($X$1=7,(VLOOKUP(B386,'X7'!$B:$AZ,14,FALSE)),(IF($X$1=8,(VLOOKUP(B386,'X8'!$B:$AZ,14,FALSE)),(IF($X$1=9,(VLOOKUP(B386,'X9'!$B:$AZ,14,FALSE)),(IF($X$1=10,(VLOOKUP(B386,'X10'!$B:$AZ,14,FALSE)),(IF($X$1=11,(VLOOKUP(B386,'X11'!$B:$AZ,14,FALSE)),(IF($X$1=12,(VLOOKUP(B386,'X12'!$B:$AZ,14,FALSE)),(VLOOKUP(B386,'X13'!$B:$AZ,14,FALSE)))))))))))))))))))))))))))))</f>
        <v xml:space="preserve"> </v>
      </c>
    </row>
    <row r="387" spans="1:19" ht="14.1" customHeight="1" x14ac:dyDescent="0.2">
      <c r="A387" s="156" t="s">
        <v>1058</v>
      </c>
      <c r="B387" s="122" t="str">
        <f>IF(ISERROR(IF($U$16=1,(VLOOKUP(A387,$AC$89:$AH$125,2,FALSE)),IF((IF($X$1=1,'X1'!B346,(IF($X$1=2,'X2'!B346,(IF($X$1=3,'X3'!B346,(IF($X$1=4,'X4'!B346,(IF($X$1=5,'X5'!B346,(IF($X$1=6,'X6'!B346,(IF($X$1=7,'X7'!B346,(IF($X$1=8,'X8'!B346,(IF($X$1=9,'X9'!B346,(IF($X$1=10,'X10'!B346,(IF($X$1=11,'X11'!B346,(IF($X$1=12,'X12'!B346,'X13'!B346))))))))))))))))))))))))="","",(IF($X$1=1,'X1'!B346,(IF($X$1=2,'X2'!B346,(IF($X$1=3,'X3'!B346,(IF($X$1=4,'X4'!B346,(IF($X$1=5,'X5'!B346,(IF($X$1=6,'X6'!B346,(IF($X$1=7,'X7'!B346,(IF($X$1=8,'X8'!B346,(IF($X$1=9,'X9'!B346,(IF($X$1=10,'X10'!B346,(IF($X$1=11,'X11'!B346,(IF($X$1=12,'X12'!B346,'X13'!B346)))))))))))))))))))))))))))=TRUE," ",(IF($U$16=1,(VLOOKUP(A387,$AC$89:$AH$125,2,FALSE)),IF((IF($X$1=1,'X1'!B346,(IF($X$1=2,'X2'!B346,(IF($X$1=3,'X3'!B346,(IF($X$1=4,'X4'!B346,(IF($X$1=5,'X5'!B346,(IF($X$1=6,'X6'!B346,(IF($X$1=7,'X7'!B346,(IF($X$1=8,'X8'!B346,(IF($X$1=9,'X9'!B346,(IF($X$1=10,'X10'!B346,(IF($X$1=11,'X11'!B346,(IF($X$1=12,'X12'!B346,'X13'!B346))))))))))))))))))))))))="","",(IF($X$1=1,'X1'!B346,(IF($X$1=2,'X2'!B346,(IF($X$1=3,'X3'!B346,(IF($X$1=4,'X4'!B346,(IF($X$1=5,'X5'!B346,(IF($X$1=6,'X6'!B346,(IF($X$1=7,'X7'!B346,(IF($X$1=8,'X8'!B346,(IF($X$1=9,'X9'!B346,(IF($X$1=10,'X10'!B346,(IF($X$1=11,'X11'!B346,(IF($X$1=12,'X12'!B346,'X13'!B346))))))))))))))))))))))))))))</f>
        <v/>
      </c>
      <c r="C387" s="181" t="str">
        <f ca="1">IF(ISERROR(IF($X$1=1,(VLOOKUP(B387,'X1'!$B:$AZ,47,FALSE)),IF($X$1=2,(VLOOKUP(B387,'X2'!$B:$AZ,47,FALSE)),IF($X$1=3,(VLOOKUP(B387,'X3'!$B:$AZ,47,FALSE)),IF($X$1=4,(VLOOKUP(B387,'X4'!$B:$AZ,47,FALSE)),IF($X$1=5,(VLOOKUP(B387,'X5'!$B:$AZ,47,FALSE)),IF($X$1=6,(VLOOKUP(B387,'X6'!$B:$AZ,47,FALSE)),IF($X$1=7,(VLOOKUP(B387,'X7'!$B:$AZ,47,FALSE)),IF($X$1=8,(VLOOKUP(B387,'X8'!$B:$AZ,47,FALSE)),IF($X$1=9,(VLOOKUP(B387,'X9'!$B:$AZ,47,FALSE)),IF($X$1=10,(VLOOKUP(B387,'X10'!$B:$AZ,47,FALSE)),IF($X$1=11,(VLOOKUP(B387,'X11'!$B:$AZ,47,FALSE)),IF($X$1=12,(VLOOKUP(B387,'X12'!$B:$AZ,47,FALSE)),IF($X$1=13,(VLOOKUP(B387,'X13'!$B:$AZ,47,FALSE)),"B"))))))))))))))=TRUE," ",(IF($X$1=1,(VLOOKUP(B387,'X1'!$B:$AZ,47,FALSE)),IF($X$1=2,(VLOOKUP(B387,'X2'!$B:$AZ,47,FALSE)),IF($X$1=3,(VLOOKUP(B387,'X3'!$B:$AZ,47,FALSE)),IF($X$1=4,(VLOOKUP(B387,'X4'!$B:$AZ,47,FALSE)),IF($X$1=5,(VLOOKUP(B387,'X5'!$B:$AZ,47,FALSE)),IF($X$1=6,(VLOOKUP(B387,'X6'!$B:$AZ,47,FALSE)),IF($X$1=7,(VLOOKUP(B387,'X7'!$B:$AZ,47,FALSE)),IF($X$1=8,(VLOOKUP(B387,'X8'!$B:$AZ,47,FALSE)),IF($X$1=9,(VLOOKUP(B387,'X9'!$B:$AZ,47,FALSE)),IF($X$1=10,(VLOOKUP(B387,'X10'!$B:$AZ,47,FALSE)),IF($X$1=11,(VLOOKUP(B387,'X11'!$B:$AZ,47,FALSE)),IF($X$1=12,(VLOOKUP(B387,'X12'!$B:$AZ,47,FALSE)),IF($X$1=13,(VLOOKUP(B387,'X13'!$B:$AZ,47,FALSE)),"B")))))))))))))))</f>
        <v xml:space="preserve"> </v>
      </c>
      <c r="D387" s="181" t="str">
        <f ca="1">IF(ISERROR(IF($X$1=1,(VLOOKUP(B387,'X1'!$B:$AP,41,FALSE)),IF($X$1=2,(VLOOKUP(B387,'X2'!$B:$AP,41,FALSE)),IF($X$1=3,(VLOOKUP(B387,'X3'!$B:$AP,41,FALSE)),IF($X$1=4,(VLOOKUP(B387,'X4'!$B:$AP,41,FALSE)),IF($X$1=5,(VLOOKUP(B387,'X5'!$B:$AP,41,FALSE)),IF($X$1=6,(VLOOKUP(B387,'X6'!$B:$AP,41,FALSE)),IF($X$1=7,(VLOOKUP(B387,'X7'!$B:$AP,41,FALSE)),IF($X$1=8,(VLOOKUP(B387,'X8'!$B:$AP,41,FALSE)),IF($X$1=9,(VLOOKUP(B387,'X9'!$B:$AP,41,FALSE)),IF($X$1=10,(VLOOKUP(B387,'X10'!$B:$AP,41,FALSE)),IF($X$1=11,(VLOOKUP(B387,'X11'!$B:$AP,41,FALSE)),IF($X$1=12,(VLOOKUP(B387,'X12'!$B:$AP,41,FALSE)),IF($X$1=13,(VLOOKUP(B387,'X13'!$B:$AP,41,FALSE)),"B"))))))))))))))=TRUE," ",(IF($X$1=1,(VLOOKUP(B387,'X1'!$B:$AP,41,FALSE)),IF($X$1=2,(VLOOKUP(B387,'X2'!$B:$AP,41,FALSE)),IF($X$1=3,(VLOOKUP(B387,'X3'!$B:$AP,41,FALSE)),IF($X$1=4,(VLOOKUP(B387,'X4'!$B:$AP,41,FALSE)),IF($X$1=5,(VLOOKUP(B387,'X5'!$B:$AP,41,FALSE)),IF($X$1=6,(VLOOKUP(B387,'X6'!$B:$AP,41,FALSE)),IF($X$1=7,(VLOOKUP(B387,'X7'!$B:$AP,41,FALSE)),IF($X$1=8,(VLOOKUP(B387,'X8'!$B:$AP,41,FALSE)),IF($X$1=9,(VLOOKUP(B387,'X9'!$B:$AP,41,FALSE)),IF($X$1=10,(VLOOKUP(B387,'X10'!$B:$AP,41,FALSE)),IF($X$1=11,(VLOOKUP(B387,'X11'!$B:$AP,41,FALSE)),IF($X$1=12,(VLOOKUP(B387,'X12'!$B:$AP,41,FALSE)),IF($X$1=13,(VLOOKUP(B387,'X13'!$B:$AP,41,FALSE)),"B")))))))))))))))</f>
        <v xml:space="preserve"> </v>
      </c>
      <c r="E387" s="182" t="str">
        <f ca="1">IF(ISERROR(IF($X$1=1,(VLOOKUP(B387,'X1'!$B:$AP,7,FALSE)),IF($X$1=2,(VLOOKUP(B387,'X2'!$B:$AP,7,FALSE)),IF($X$1=3,(VLOOKUP(B387,'X3'!$B:$AP,7,FALSE)),IF($X$1=4,(VLOOKUP(B387,'X4'!$B:$AP,7,FALSE)),IF($X$1=5,(VLOOKUP(B387,'X5'!$B:$AP,7,FALSE)),IF($X$1=6,(VLOOKUP(B387,'X6'!$B:$AP,7,FALSE)),IF($X$1=7,(VLOOKUP(B387,'X7'!$B:$AP,7,FALSE)),IF($X$1=8,(VLOOKUP(B387,'X8'!$B:$AP,7,FALSE)),IF($X$1=9,(VLOOKUP(B387,'X9'!$B:$AP,7,FALSE)),IF($X$1=10,(VLOOKUP(B387,'X10'!$B:$AP,7,FALSE)),IF($X$1=11,(VLOOKUP(B387,'X11'!$B:$AP,7,FALSE)),IF($X$1=12,(VLOOKUP(B387,'X12'!$B:$AP,7,FALSE)),IF($X$1=13,(VLOOKUP(B387,'X13'!$B:$AP,7,FALSE)),"B"))))))))))))))=TRUE," ",(IF($X$1=1,(VLOOKUP(B387,'X1'!$B:$AP,7,FALSE)),IF($X$1=2,(VLOOKUP(B387,'X2'!$B:$AP,7,FALSE)),IF($X$1=3,(VLOOKUP(B387,'X3'!$B:$AP,7,FALSE)),IF($X$1=4,(VLOOKUP(B387,'X4'!$B:$AP,7,FALSE)),IF($X$1=5,(VLOOKUP(B387,'X5'!$B:$AP,7,FALSE)),IF($X$1=6,(VLOOKUP(B387,'X6'!$B:$AP,7,FALSE)),IF($X$1=7,(VLOOKUP(B387,'X7'!$B:$AP,7,FALSE)),IF($X$1=8,(VLOOKUP(B387,'X8'!$B:$AP,7,FALSE)),IF($X$1=9,(VLOOKUP(B387,'X9'!$B:$AP,7,FALSE)),IF($X$1=10,(VLOOKUP(B387,'X10'!$B:$AP,7,FALSE)),IF($X$1=11,(VLOOKUP(B387,'X11'!$B:$AP,7,FALSE)),IF($X$1=12,(VLOOKUP(B387,'X12'!$B:$AP,7,FALSE)),IF($X$1=13,(VLOOKUP(B387,'X13'!$B:$AP,7,FALSE)),"B")))))))))))))))</f>
        <v xml:space="preserve"> </v>
      </c>
      <c r="F387" s="182" t="str">
        <f ca="1">IF(ISERROR(IF((IF($X$1=1,(VLOOKUP(B387,'X1'!$B:$AO,6,FALSE)),(IF($X$1=2,(VLOOKUP(B387,'X2'!$B:$AO,6,FALSE)),(IF($X$1=3,(VLOOKUP(B387,'X3'!$B:$AO,6,FALSE)),(IF($X$1=4,(VLOOKUP(B387,'X4'!$B:$AO,6,FALSE)),(IF($X$1=5,(VLOOKUP(B387,'X5'!$B:$AO,6,FALSE)),(IF($X$1=6,(VLOOKUP(B387,'X6'!$B:$AO,6,FALSE)),(IF($X$1=7,(VLOOKUP(B387,'X7'!$B:$AO,6,FALSE)),(IF($X$1=8,(VLOOKUP(B387,'X8'!$B:$AO,6,FALSE)),(IF($X$1=9,(VLOOKUP(B387,'X9'!$B:$AO,6,FALSE)),(IF($X$1=10,(VLOOKUP(B387,'X10'!$B:$AO,6,FALSE)),(IF($X$1=11,(VLOOKUP(B387,'X11'!$B:$AO,6,FALSE)),(IF($X$1=12,(VLOOKUP(B387,'X12'!$B:$AO,6,FALSE)),(VLOOKUP(B387,'X13'!$B:$AO,6,FALSE))))))))))))))))))))))))))=$V$1," ",(IF($X$1=1,(VLOOKUP(B387,'X1'!$B:$AO,6,FALSE)),(IF($X$1=2,(VLOOKUP(B387,'X2'!$B:$AO,6,FALSE)),(IF($X$1=3,(VLOOKUP(B387,'X3'!$B:$AO,6,FALSE)),(IF($X$1=4,(VLOOKUP(B387,'X4'!$B:$AO,6,FALSE)),(IF($X$1=5,(VLOOKUP(B387,'X5'!$B:$AO,6,FALSE)),(IF($X$1=6,(VLOOKUP(B387,'X6'!$B:$AO,6,FALSE)),(IF($X$1=7,(VLOOKUP(B387,'X7'!$B:$AO,6,FALSE)),(IF($X$1=8,(VLOOKUP(B387,'X8'!$B:$AO,6,FALSE)),(IF($X$1=9,(VLOOKUP(B387,'X9'!$B:$AO,6,FALSE)),(IF($X$1=10,(VLOOKUP(B387,'X10'!$B:$AO,6,FALSE)),(IF($X$1=11,(VLOOKUP(B387,'X11'!$B:$AO,6,FALSE)),(IF($X$1=12,(VLOOKUP(B387,'X12'!$B:$AO,6,FALSE)),(VLOOKUP(B387,'X13'!$B:$AO,6,FALSE))))))))))))))))))))))))))))=TRUE," ",(IF((IF($X$1=1,(VLOOKUP(B387,'X1'!$B:$AO,6,FALSE)),(IF($X$1=2,(VLOOKUP(B387,'X2'!$B:$AO,6,FALSE)),(IF($X$1=3,(VLOOKUP(B387,'X3'!$B:$AO,6,FALSE)),(IF($X$1=4,(VLOOKUP(B387,'X4'!$B:$AO,6,FALSE)),(IF($X$1=5,(VLOOKUP(B387,'X5'!$B:$AO,6,FALSE)),(IF($X$1=6,(VLOOKUP(B387,'X6'!$B:$AO,6,FALSE)),(IF($X$1=7,(VLOOKUP(B387,'X7'!$B:$AO,6,FALSE)),(IF($X$1=8,(VLOOKUP(B387,'X8'!$B:$AO,6,FALSE)),(IF($X$1=9,(VLOOKUP(B387,'X9'!$B:$AO,6,FALSE)),(IF($X$1=10,(VLOOKUP(B387,'X10'!$B:$AO,6,FALSE)),(IF($X$1=11,(VLOOKUP(B387,'X11'!$B:$AO,6,FALSE)),(IF($X$1=12,(VLOOKUP(B387,'X12'!$B:$AO,6,FALSE)),(VLOOKUP(B387,'X13'!$B:$AO,6,FALSE))))))))))))))))))))))))))=$V$1," ",(IF($X$1=1,(VLOOKUP(B387,'X1'!$B:$AO,6,FALSE)),(IF($X$1=2,(VLOOKUP(B387,'X2'!$B:$AO,6,FALSE)),(IF($X$1=3,(VLOOKUP(B387,'X3'!$B:$AO,6,FALSE)),(IF($X$1=4,(VLOOKUP(B387,'X4'!$B:$AO,6,FALSE)),(IF($X$1=5,(VLOOKUP(B387,'X5'!$B:$AO,6,FALSE)),(IF($X$1=6,(VLOOKUP(B387,'X6'!$B:$AO,6,FALSE)),(IF($X$1=7,(VLOOKUP(B387,'X7'!$B:$AO,6,FALSE)),(IF($X$1=8,(VLOOKUP(B387,'X8'!$B:$AO,6,FALSE)),(IF($X$1=9,(VLOOKUP(B387,'X9'!$B:$AO,6,FALSE)),(IF($X$1=10,(VLOOKUP(B387,'X10'!$B:$AO,6,FALSE)),(IF($X$1=11,(VLOOKUP(B387,'X11'!$B:$AO,6,FALSE)),(IF($X$1=12,(VLOOKUP(B387,'X12'!$B:$AO,6,FALSE)),(VLOOKUP(B387,'X13'!$B:$AO,6,FALSE)))))))))))))))))))))))))))))</f>
        <v xml:space="preserve"> </v>
      </c>
      <c r="G387" s="182" t="str">
        <f ca="1">IF(ISERROR(IF($X$1=1,(VLOOKUP(B387,'X1'!$B:$AZ,44,FALSE)),IF($X$1=2,(VLOOKUP(B387,'X2'!$B:$AZ,44,FALSE)),IF($X$1=3,(VLOOKUP(B387,'X3'!$B:$AZ,44,FALSE)),IF($X$1=4,(VLOOKUP(B387,'X4'!$B:$AZ,44,FALSE)),IF($X$1=5,(VLOOKUP(B387,'X5'!$B:$AZ,44,FALSE)),IF($X$1=6,(VLOOKUP(B387,'X6'!$B:$AZ,44,FALSE)),IF($X$1=7,(VLOOKUP(B387,'X7'!$B:$AZ,44,FALSE)),IF($X$1=8,(VLOOKUP(B387,'X8'!$B:$AZ,44,FALSE)),IF($X$1=9,(VLOOKUP(B387,'X9'!$B:$AZ,44,FALSE)),IF($X$1=10,(VLOOKUP(B387,'X10'!$B:$AZ,44,FALSE)),IF($X$1=11,(VLOOKUP(B387,'X11'!$B:$AZ,44,FALSE)),IF($X$1=12,(VLOOKUP(B387,'X12'!$B:$AZ,44,FALSE)),IF($X$1=13,(VLOOKUP(B387,'X13'!$B:$AZ,44,FALSE)),"B"))))))))))))))=TRUE," ",(IF($X$1=1,(VLOOKUP(B387,'X1'!$B:$AZ,44,FALSE)),IF($X$1=2,(VLOOKUP(B387,'X2'!$B:$AZ,44,FALSE)),IF($X$1=3,(VLOOKUP(B387,'X3'!$B:$AZ,44,FALSE)),IF($X$1=4,(VLOOKUP(B387,'X4'!$B:$AZ,44,FALSE)),IF($X$1=5,(VLOOKUP(B387,'X5'!$B:$AZ,44,FALSE)),IF($X$1=6,(VLOOKUP(B387,'X6'!$B:$AZ,44,FALSE)),IF($X$1=7,(VLOOKUP(B387,'X7'!$B:$AZ,44,FALSE)),IF($X$1=8,(VLOOKUP(B387,'X8'!$B:$AZ,44,FALSE)),IF($X$1=9,(VLOOKUP(B387,'X9'!$B:$AZ,44,FALSE)),IF($X$1=10,(VLOOKUP(B387,'X10'!$B:$AZ,44,FALSE)),IF($X$1=11,(VLOOKUP(B387,'X11'!$B:$AZ,44,FALSE)),IF($X$1=12,(VLOOKUP(B387,'X12'!$B:$AZ,44,FALSE)),IF($X$1=13,(VLOOKUP(B387,'X13'!$B:$AZ,44,FALSE)),"B")))))))))))))))</f>
        <v xml:space="preserve"> </v>
      </c>
      <c r="H387" s="182" t="str">
        <f ca="1">IF(ISERROR(IF($X$1=1,(VLOOKUP(B387,'X1'!$B:$AZ,8,FALSE)),IF($X$1=2,(VLOOKUP(B387,'X2'!$B:$AZ,8,FALSE)),IF($X$1=3,(VLOOKUP(B387,'X3'!$B:$AZ,8,FALSE)),IF($X$1=4,(VLOOKUP(B387,'X4'!$B:$AZ,8,FALSE)),IF($X$1=5,(VLOOKUP(B387,'X5'!$B:$AZ,8,FALSE)),IF($X$1=6,(VLOOKUP(B387,'X6'!$B:$AZ,8,FALSE)),IF($X$1=7,(VLOOKUP(B387,'X7'!$B:$AZ,8,FALSE)),IF($X$1=8,(VLOOKUP(B387,'X8'!$B:$AZ,8,FALSE)),IF($X$1=9,(VLOOKUP(B387,'X9'!$B:$AZ,8,FALSE)),IF($X$1=10,(VLOOKUP(B387,'X10'!$B:$AZ,8,FALSE)),IF($X$1=11,(VLOOKUP(B387,'X11'!$B:$AZ,8,FALSE)),IF($X$1=12,(VLOOKUP(B387,'X12'!$B:$AZ,8,FALSE)),IF($X$1=13,(VLOOKUP(B387,'X13'!$B:$AZ,8,FALSE)),"B"))))))))))))))=TRUE," ",(IF($X$1=1,(VLOOKUP(B387,'X1'!$B:$AZ,8,FALSE)),IF($X$1=2,(VLOOKUP(B387,'X2'!$B:$AZ,8,FALSE)),IF($X$1=3,(VLOOKUP(B387,'X3'!$B:$AZ,8,FALSE)),IF($X$1=4,(VLOOKUP(B387,'X4'!$B:$AZ,8,FALSE)),IF($X$1=5,(VLOOKUP(B387,'X5'!$B:$AZ,8,FALSE)),IF($X$1=6,(VLOOKUP(B387,'X6'!$B:$AZ,8,FALSE)),IF($X$1=7,(VLOOKUP(B387,'X7'!$B:$AZ,8,FALSE)),IF($X$1=8,(VLOOKUP(B387,'X8'!$B:$AZ,8,FALSE)),IF($X$1=9,(VLOOKUP(B387,'X9'!$B:$AZ,8,FALSE)),IF($X$1=10,(VLOOKUP(B387,'X10'!$B:$AZ,8,FALSE)),IF($X$1=11,(VLOOKUP(B387,'X11'!$B:$AZ,8,FALSE)),IF($X$1=12,(VLOOKUP(B387,'X12'!$B:$AZ,8,FALSE)),IF($X$1=13,(VLOOKUP(B387,'X13'!$B:$AZ,8,FALSE)),"B")))))))))))))))</f>
        <v xml:space="preserve"> </v>
      </c>
      <c r="I387" s="183" t="str">
        <f ca="1">IF(ISERROR(IF($X$1=1,(VLOOKUP(B387,'X1'!$B:$AZ,2,FALSE)),IF($X$1=2,(VLOOKUP(B387,'X2'!$B:$AZ,2,FALSE)),IF($X$1=3,(VLOOKUP(B387,'X3'!$B:$AZ,2,FALSE)),IF($X$1=4,(VLOOKUP(B387,'X4'!$B:$AZ,2,FALSE)),IF($X$1=5,(VLOOKUP(B387,'X5'!$B:$AZ,2,FALSE)),IF($X$1=6,(VLOOKUP(B387,'X6'!$B:$AZ,2,FALSE)),IF($X$1=7,(VLOOKUP(B387,'X7'!$B:$AZ,2,FALSE)),IF($X$1=8,(VLOOKUP(B387,'X8'!$B:$AZ,2,FALSE)),IF($X$1=9,(VLOOKUP(B387,'X9'!$B:$AZ,2,FALSE)),IF($X$1=10,(VLOOKUP(B387,'X10'!$B:$AZ,2,FALSE)),IF($X$1=11,(VLOOKUP(B387,'X11'!$B:$AZ,2,FALSE)),IF($X$1=12,(VLOOKUP(B387,'X12'!$B:$AZ,2,FALSE)),IF($X$1=13,(VLOOKUP(B387,'X13'!$B:$AZ,2,FALSE)),"B"))))))))))))))=TRUE," ",(IF($X$1=1,(VLOOKUP(B387,'X1'!$B:$AZ,2,FALSE)),IF($X$1=2,(VLOOKUP(B387,'X2'!$B:$AZ,2,FALSE)),IF($X$1=3,(VLOOKUP(B387,'X3'!$B:$AZ,2,FALSE)),IF($X$1=4,(VLOOKUP(B387,'X4'!$B:$AZ,2,FALSE)),IF($X$1=5,(VLOOKUP(B387,'X5'!$B:$AZ,2,FALSE)),IF($X$1=6,(VLOOKUP(B387,'X6'!$B:$AZ,2,FALSE)),IF($X$1=7,(VLOOKUP(B387,'X7'!$B:$AZ,2,FALSE)),IF($X$1=8,(VLOOKUP(B387,'X8'!$B:$AZ,2,FALSE)),IF($X$1=9,(VLOOKUP(B387,'X9'!$B:$AZ,2,FALSE)),IF($X$1=10,(VLOOKUP(B387,'X10'!$B:$AZ,2,FALSE)),IF($X$1=11,(VLOOKUP(B387,'X11'!$B:$AZ,2,FALSE)),IF($X$1=12,(VLOOKUP(B387,'X12'!$B:$AZ,2,FALSE)),IF($X$1=13,(VLOOKUP(B387,'X13'!$B:$AZ,2,FALSE)),"B")))))))))))))))</f>
        <v xml:space="preserve"> </v>
      </c>
      <c r="J387" s="183" t="str">
        <f ca="1">IF(ISERROR(IF($X$1=1,(VLOOKUP(B387,'X1'!$B:$AZ,3,FALSE)),IF($X$1=2,(VLOOKUP(B387,'X2'!$B:$AZ,3,FALSE)),IF($X$1=3,(VLOOKUP(B387,'X3'!$B:$AZ,3,FALSE)),IF($X$1=4,(VLOOKUP(B387,'X4'!$B:$AZ,3,FALSE)),IF($X$1=5,(VLOOKUP(B387,'X5'!$B:$AZ,3,FALSE)),IF($X$1=6,(VLOOKUP(B387,'X6'!$B:$AZ,3,FALSE)),IF($X$1=7,(VLOOKUP(B387,'X7'!$B:$AZ,3,FALSE)),IF($X$1=8,(VLOOKUP(B387,'X8'!$B:$AZ,3,FALSE)),IF($X$1=9,(VLOOKUP(B387,'X9'!$B:$AZ,3,FALSE)),IF($X$1=10,(VLOOKUP(B387,'X10'!$B:$AZ,3,FALSE)),IF($X$1=11,(VLOOKUP(B387,'X11'!$B:$AZ,3,FALSE)),IF($X$1=12,(VLOOKUP(B387,'X12'!$B:$AZ,3,FALSE)),IF($X$1=13,(VLOOKUP(B387,'X13'!$B:$AZ,3,FALSE)),"B"))))))))))))))=TRUE," ",(IF($X$1=1,(VLOOKUP(B387,'X1'!$B:$AZ,3,FALSE)),IF($X$1=2,(VLOOKUP(B387,'X2'!$B:$AZ,3,FALSE)),IF($X$1=3,(VLOOKUP(B387,'X3'!$B:$AZ,3,FALSE)),IF($X$1=4,(VLOOKUP(B387,'X4'!$B:$AZ,3,FALSE)),IF($X$1=5,(VLOOKUP(B387,'X5'!$B:$AZ,3,FALSE)),IF($X$1=6,(VLOOKUP(B387,'X6'!$B:$AZ,3,FALSE)),IF($X$1=7,(VLOOKUP(B387,'X7'!$B:$AZ,3,FALSE)),IF($X$1=8,(VLOOKUP(B387,'X8'!$B:$AZ,3,FALSE)),IF($X$1=9,(VLOOKUP(B387,'X9'!$B:$AZ,3,FALSE)),IF($X$1=10,(VLOOKUP(B387,'X10'!$B:$AZ,3,FALSE)),IF($X$1=11,(VLOOKUP(B387,'X11'!$B:$AZ,3,FALSE)),IF($X$1=12,(VLOOKUP(B387,'X12'!$B:$AZ,3,FALSE)),IF($X$1=13,(VLOOKUP(B387,'X13'!$B:$AZ,3,FALSE)),"B")))))))))))))))</f>
        <v xml:space="preserve"> </v>
      </c>
      <c r="K387" s="183" t="str">
        <f ca="1">IF(ISERROR(IF($X$1=1,(VLOOKUP(B387,'X1'!$B:$AZ,5,FALSE)),IF($X$1=2,(VLOOKUP(B387,'X2'!$B:$AZ,5,FALSE)),IF($X$1=3,(VLOOKUP(B387,'X3'!$B:$AZ,5,FALSE)),IF($X$1=4,(VLOOKUP(B387,'X4'!$B:$AZ,5,FALSE)),IF($X$1=5,(VLOOKUP(B387,'X5'!$B:$AZ,5,FALSE)),IF($X$1=6,(VLOOKUP(B387,'X6'!$B:$AZ,5,FALSE)),IF($X$1=7,(VLOOKUP(B387,'X7'!$B:$AZ,5,FALSE)),IF($X$1=8,(VLOOKUP(B387,'X8'!$B:$AZ,5,FALSE)),IF($X$1=9,(VLOOKUP(B387,'X9'!$B:$AZ,5,FALSE)),IF($X$1=10,(VLOOKUP(B387,'X10'!$B:$AZ,5,FALSE)),IF($X$1=11,(VLOOKUP(B387,'X11'!$B:$AZ,5,FALSE)),IF($X$1=12,(VLOOKUP(B387,'X12'!$B:$AZ,5,FALSE)),IF($X$1=13,(VLOOKUP(B387,'X13'!$B:$AZ,5,FALSE)),"B"))))))))))))))=TRUE," ",(IF($X$1=1,(VLOOKUP(B387,'X1'!$B:$AZ,5,FALSE)),IF($X$1=2,(VLOOKUP(B387,'X2'!$B:$AZ,5,FALSE)),IF($X$1=3,(VLOOKUP(B387,'X3'!$B:$AZ,5,FALSE)),IF($X$1=4,(VLOOKUP(B387,'X4'!$B:$AZ,5,FALSE)),IF($X$1=5,(VLOOKUP(B387,'X5'!$B:$AZ,5,FALSE)),IF($X$1=6,(VLOOKUP(B387,'X6'!$B:$AZ,5,FALSE)),IF($X$1=7,(VLOOKUP(B387,'X7'!$B:$AZ,5,FALSE)),IF($X$1=8,(VLOOKUP(B387,'X8'!$B:$AZ,5,FALSE)),IF($X$1=9,(VLOOKUP(B387,'X9'!$B:$AZ,5,FALSE)),IF($X$1=10,(VLOOKUP(B387,'X10'!$B:$AZ,5,FALSE)),IF($X$1=11,(VLOOKUP(B387,'X11'!$B:$AZ,5,FALSE)),IF($X$1=12,(VLOOKUP(B387,'X12'!$B:$AZ,5,FALSE)),IF($X$1=13,(VLOOKUP(B387,'X13'!$B:$AZ,5,FALSE)),"B")))))))))))))))</f>
        <v xml:space="preserve"> </v>
      </c>
      <c r="L387" s="184" t="str">
        <f ca="1">IF(ISERROR(IF($X$1=1,(VLOOKUP(B387,'X1'!$B:$AZ,9,FALSE)),IF($X$1=2,(VLOOKUP(B387,'X2'!$B:$AZ,9,FALSE)),IF($X$1=3,(VLOOKUP(B387,'X3'!$B:$AZ,9,FALSE)),IF($X$1=4,(VLOOKUP(B387,'X4'!$B:$AZ,9,FALSE)),IF($X$1=5,(VLOOKUP(B387,'X5'!$B:$AZ,9,FALSE)),IF($X$1=6,(VLOOKUP(B387,'X6'!$B:$AZ,9,FALSE)),IF($X$1=7,(VLOOKUP(B387,'X7'!$B:$AZ,9,FALSE)),IF($X$1=8,(VLOOKUP(B387,'X8'!$B:$AZ,9,FALSE)),IF($X$1=9,(VLOOKUP(B387,'X9'!$B:$AZ,9,FALSE)),IF($X$1=10,(VLOOKUP(B387,'X10'!$B:$AZ,9,FALSE)),IF($X$1=11,(VLOOKUP(B387,'X11'!$B:$AZ,9,FALSE)),IF($X$1=12,(VLOOKUP(B387,'X12'!$B:$AZ,9,FALSE)),IF($X$1=13,(VLOOKUP(B387,'X13'!$B:$AZ,9,FALSE)),"B"))))))))))))))=TRUE," ",(IF($X$1=1,(VLOOKUP(B387,'X1'!$B:$AZ,9,FALSE)),IF($X$1=2,(VLOOKUP(B387,'X2'!$B:$AZ,9,FALSE)),IF($X$1=3,(VLOOKUP(B387,'X3'!$B:$AZ,9,FALSE)),IF($X$1=4,(VLOOKUP(B387,'X4'!$B:$AZ,9,FALSE)),IF($X$1=5,(VLOOKUP(B387,'X5'!$B:$AZ,9,FALSE)),IF($X$1=6,(VLOOKUP(B387,'X6'!$B:$AZ,9,FALSE)),IF($X$1=7,(VLOOKUP(B387,'X7'!$B:$AZ,9,FALSE)),IF($X$1=8,(VLOOKUP(B387,'X8'!$B:$AZ,9,FALSE)),IF($X$1=9,(VLOOKUP(B387,'X9'!$B:$AZ,9,FALSE)),IF($X$1=10,(VLOOKUP(B387,'X10'!$B:$AZ,9,FALSE)),IF($X$1=11,(VLOOKUP(B387,'X11'!$B:$AZ,9,FALSE)),IF($X$1=12,(VLOOKUP(B387,'X12'!$B:$AZ,9,FALSE)),IF($X$1=13,(VLOOKUP(B387,'X13'!$B:$AZ,9,FALSE)),"B")))))))))))))))</f>
        <v xml:space="preserve"> </v>
      </c>
      <c r="M387" s="184" t="str">
        <f ca="1">IF(ISERROR(IF($X$1=1,(VLOOKUP(B387,'X1'!$B:$AZ,10,FALSE)),IF($X$1=2,(VLOOKUP(B387,'X2'!$B:$AZ,10,FALSE)),IF($X$1=3,(VLOOKUP(B387,'X3'!$B:$AZ,10,FALSE)),IF($X$1=4,(VLOOKUP(B387,'X4'!$B:$AZ,10,FALSE)),IF($X$1=5,(VLOOKUP(B387,'X5'!$B:$AZ,10,FALSE)),IF($X$1=6,(VLOOKUP(B387,'X6'!$B:$AZ,10,FALSE)),IF($X$1=7,(VLOOKUP(B387,'X7'!$B:$AZ,10,FALSE)),IF($X$1=8,(VLOOKUP(B387,'X8'!$B:$AZ,10,FALSE)),IF($X$1=9,(VLOOKUP(B387,'X9'!$B:$AZ,10,FALSE)),IF($X$1=10,(VLOOKUP(B387,'X10'!$B:$AZ,10,FALSE)),IF($X$1=11,(VLOOKUP(B387,'X11'!$B:$AZ,10,FALSE)),IF($X$1=12,(VLOOKUP(B387,'X12'!$B:$AZ,10,FALSE)),IF($X$1=13,(VLOOKUP(B387,'X13'!$B:$AZ,10,FALSE)),"B"))))))))))))))=TRUE," ",(IF($X$1=1,(VLOOKUP(B387,'X1'!$B:$AZ,10,FALSE)),IF($X$1=2,(VLOOKUP(B387,'X2'!$B:$AZ,10,FALSE)),IF($X$1=3,(VLOOKUP(B387,'X3'!$B:$AZ,10,FALSE)),IF($X$1=4,(VLOOKUP(B387,'X4'!$B:$AZ,10,FALSE)),IF($X$1=5,(VLOOKUP(B387,'X5'!$B:$AZ,10,FALSE)),IF($X$1=6,(VLOOKUP(B387,'X6'!$B:$AZ,10,FALSE)),IF($X$1=7,(VLOOKUP(B387,'X7'!$B:$AZ,10,FALSE)),IF($X$1=8,(VLOOKUP(B387,'X8'!$B:$AZ,10,FALSE)),IF($X$1=9,(VLOOKUP(B387,'X9'!$B:$AZ,10,FALSE)),IF($X$1=10,(VLOOKUP(B387,'X10'!$B:$AZ,10,FALSE)),IF($X$1=11,(VLOOKUP(B387,'X11'!$B:$AZ,10,FALSE)),IF($X$1=12,(VLOOKUP(B387,'X12'!$B:$AZ,10,FALSE)),IF($X$1=13,(VLOOKUP(B387,'X13'!$B:$AZ,10,FALSE)),"B")))))))))))))))</f>
        <v xml:space="preserve"> </v>
      </c>
      <c r="N387" s="185" t="str">
        <f ca="1">IF(ISERROR(IF($X$1=1,(VLOOKUP(B387,'X1'!$B:$AZ,45,FALSE)),IF($X$1=2,(VLOOKUP(B387,'X2'!$B:$AZ,45,FALSE)),IF($X$1=3,(VLOOKUP(B387,'X3'!$B:$AZ,45,FALSE)),IF($X$1=4,(VLOOKUP(B387,'X4'!$B:$AZ,45,FALSE)),IF($X$1=5,(VLOOKUP(B387,'X5'!$B:$AZ,45,FALSE)),IF($X$1=6,(VLOOKUP(B387,'X6'!$B:$AZ,45,FALSE)),IF($X$1=7,(VLOOKUP(B387,'X7'!$B:$AZ,45,FALSE)),IF($X$1=8,(VLOOKUP(B387,'X8'!$B:$AZ,45,FALSE)),IF($X$1=9,(VLOOKUP(B387,'X9'!$B:$AZ,45,FALSE)),IF($X$1=10,(VLOOKUP(B387,'X10'!$B:$AZ,45,FALSE)),IF($X$1=11,(VLOOKUP(B387,'X11'!$B:$AZ,45,FALSE)),IF($X$1=12,(VLOOKUP(B387,'X12'!$B:$AZ,45,FALSE)),IF($X$1=13,(VLOOKUP(B387,'X13'!$B:$AZ,45,FALSE)),"B"))))))))))))))=TRUE," ",(IF($X$1=1,(VLOOKUP(B387,'X1'!$B:$AZ,45,FALSE)),IF($X$1=2,(VLOOKUP(B387,'X2'!$B:$AZ,45,FALSE)),IF($X$1=3,(VLOOKUP(B387,'X3'!$B:$AZ,45,FALSE)),IF($X$1=4,(VLOOKUP(B387,'X4'!$B:$AZ,45,FALSE)),IF($X$1=5,(VLOOKUP(B387,'X5'!$B:$AZ,45,FALSE)),IF($X$1=6,(VLOOKUP(B387,'X6'!$B:$AZ,45,FALSE)),IF($X$1=7,(VLOOKUP(B387,'X7'!$B:$AZ,45,FALSE)),IF($X$1=8,(VLOOKUP(B387,'X8'!$B:$AZ,45,FALSE)),IF($X$1=9,(VLOOKUP(B387,'X9'!$B:$AZ,45,FALSE)),IF($X$1=10,(VLOOKUP(B387,'X10'!$B:$AZ,45,FALSE)),IF($X$1=11,(VLOOKUP(B387,'X11'!$B:$AZ,45,FALSE)),IF($X$1=12,(VLOOKUP(B387,'X12'!$B:$AZ,45,FALSE)),IF($X$1=13,(VLOOKUP(B387,'X13'!$B:$AZ,45,FALSE)),"B")))))))))))))))</f>
        <v xml:space="preserve"> </v>
      </c>
      <c r="O387" s="184" t="str">
        <f ca="1">IF(ISERROR(IF($X$1=1,(VLOOKUP(B387,'X1'!$B:$AZ,11,FALSE)),IF($X$1=2,(VLOOKUP(B387,'X2'!$B:$AZ,11,FALSE)),IF($X$1=3,(VLOOKUP(B387,'X3'!$B:$AZ,11,FALSE)),IF($X$1=4,(VLOOKUP(B387,'X4'!$B:$AZ,11,FALSE)),IF($X$1=5,(VLOOKUP(B387,'X5'!$B:$AZ,11,FALSE)),IF($X$1=6,(VLOOKUP(B387,'X6'!$B:$AZ,11,FALSE)),IF($X$1=7,(VLOOKUP(B387,'X7'!$B:$AZ,11,FALSE)),IF($X$1=8,(VLOOKUP(B387,'X8'!$B:$AZ,11,FALSE)),IF($X$1=9,(VLOOKUP(B387,'X9'!$B:$AZ,11,FALSE)),IF($X$1=10,(VLOOKUP(B387,'X10'!$B:$AZ,11,FALSE)),IF($X$1=11,(VLOOKUP(B387,'X11'!$B:$AZ,11,FALSE)),IF($X$1=12,(VLOOKUP(B387,'X12'!$B:$AZ,11,FALSE)),IF($X$1=13,(VLOOKUP(B387,'X13'!$B:$AZ,11,FALSE)),"B"))))))))))))))=TRUE," ",(IF($X$1=1,(VLOOKUP(B387,'X1'!$B:$AZ,11,FALSE)),IF($X$1=2,(VLOOKUP(B387,'X2'!$B:$AZ,11,FALSE)),IF($X$1=3,(VLOOKUP(B387,'X3'!$B:$AZ,11,FALSE)),IF($X$1=4,(VLOOKUP(B387,'X4'!$B:$AZ,11,FALSE)),IF($X$1=5,(VLOOKUP(B387,'X5'!$B:$AZ,11,FALSE)),IF($X$1=6,(VLOOKUP(B387,'X6'!$B:$AZ,11,FALSE)),IF($X$1=7,(VLOOKUP(B387,'X7'!$B:$AZ,11,FALSE)),IF($X$1=8,(VLOOKUP(B387,'X8'!$B:$AZ,11,FALSE)),IF($X$1=9,(VLOOKUP(B387,'X9'!$B:$AZ,11,FALSE)),IF($X$1=10,(VLOOKUP(B387,'X10'!$B:$AZ,11,FALSE)),IF($X$1=11,(VLOOKUP(B387,'X11'!$B:$AZ,11,FALSE)),IF($X$1=12,(VLOOKUP(B387,'X12'!$B:$AZ,11,FALSE)),IF($X$1=13,(VLOOKUP(B387,'X13'!$B:$AZ,11,FALSE)),"B")))))))))))))))</f>
        <v xml:space="preserve"> </v>
      </c>
      <c r="P387" s="184" t="str">
        <f ca="1">IF(ISERROR(IF($X$1=1,(VLOOKUP(B387,'X1'!$B:$AZ,12,FALSE)),IF($X$1=2,(VLOOKUP(B387,'X2'!$B:$AZ,12,FALSE)),IF($X$1=3,(VLOOKUP(B387,'X3'!$B:$AZ,12,FALSE)),IF($X$1=4,(VLOOKUP(B387,'X4'!$B:$AZ,12,FALSE)),IF($X$1=5,(VLOOKUP(B387,'X5'!$B:$AZ,12,FALSE)),IF($X$1=6,(VLOOKUP(B387,'X6'!$B:$AZ,12,FALSE)),IF($X$1=7,(VLOOKUP(B387,'X7'!$B:$AZ,12,FALSE)),IF($X$1=8,(VLOOKUP(B387,'X8'!$B:$AZ,12,FALSE)),IF($X$1=9,(VLOOKUP(B387,'X9'!$B:$AZ,12,FALSE)),IF($X$1=10,(VLOOKUP(B387,'X10'!$B:$AZ,12,FALSE)),IF($X$1=11,(VLOOKUP(B387,'X11'!$B:$AZ,12,FALSE)),IF($X$1=12,(VLOOKUP(B387,'X12'!$B:$AZ,12,FALSE)),IF($X$1=13,(VLOOKUP(B387,'X13'!$B:$AZ,12,FALSE)),"B"))))))))))))))=TRUE," ",(IF($X$1=1,(VLOOKUP(B387,'X1'!$B:$AZ,12,FALSE)),IF($X$1=2,(VLOOKUP(B387,'X2'!$B:$AZ,12,FALSE)),IF($X$1=3,(VLOOKUP(B387,'X3'!$B:$AZ,12,FALSE)),IF($X$1=4,(VLOOKUP(B387,'X4'!$B:$AZ,12,FALSE)),IF($X$1=5,(VLOOKUP(B387,'X5'!$B:$AZ,12,FALSE)),IF($X$1=6,(VLOOKUP(B387,'X6'!$B:$AZ,12,FALSE)),IF($X$1=7,(VLOOKUP(B387,'X7'!$B:$AZ,12,FALSE)),IF($X$1=8,(VLOOKUP(B387,'X8'!$B:$AZ,12,FALSE)),IF($X$1=9,(VLOOKUP(B387,'X9'!$B:$AZ,12,FALSE)),IF($X$1=10,(VLOOKUP(B387,'X10'!$B:$AZ,12,FALSE)),IF($X$1=11,(VLOOKUP(B387,'X11'!$B:$AZ,12,FALSE)),IF($X$1=12,(VLOOKUP(B387,'X12'!$B:$AZ,12,FALSE)),IF($X$1=13,(VLOOKUP(B387,'X13'!$B:$AZ,12,FALSE)),"B")))))))))))))))</f>
        <v xml:space="preserve"> </v>
      </c>
      <c r="Q387" s="185" t="str">
        <f ca="1">IF(ISERROR(IF($X$1=1,(VLOOKUP(B387,'X1'!$B:$AZ,46,FALSE)),IF($X$1=2,(VLOOKUP(B387,'X2'!$B:$AZ,46,FALSE)),IF($X$1=3,(VLOOKUP(B387,'X3'!$B:$AZ,46,FALSE)),IF($X$1=4,(VLOOKUP(B387,'X4'!$B:$AZ,46,FALSE)),IF($X$1=5,(VLOOKUP(B387,'X5'!$B:$AZ,46,FALSE)),IF($X$1=6,(VLOOKUP(B387,'X6'!$B:$AZ,46,FALSE)),IF($X$1=7,(VLOOKUP(B387,'X7'!$B:$AZ,46,FALSE)),IF($X$1=8,(VLOOKUP(B387,'X8'!$B:$AZ,46,FALSE)),IF($X$1=9,(VLOOKUP(B387,'X9'!$B:$AZ,46,FALSE)),IF($X$1=10,(VLOOKUP(B387,'X10'!$B:$AZ,46,FALSE)),IF($X$1=11,(VLOOKUP(B387,'X11'!$B:$AZ,46,FALSE)),IF($X$1=12,(VLOOKUP(B387,'X12'!$B:$AZ,46,FALSE)),IF($X$1=13,(VLOOKUP(B387,'X13'!$B:$AZ,46,FALSE)),"B"))))))))))))))=TRUE," ",(IF($X$1=1,(VLOOKUP(B387,'X1'!$B:$AZ,46,FALSE)),IF($X$1=2,(VLOOKUP(B387,'X2'!$B:$AZ,46,FALSE)),IF($X$1=3,(VLOOKUP(B387,'X3'!$B:$AZ,46,FALSE)),IF($X$1=4,(VLOOKUP(B387,'X4'!$B:$AZ,46,FALSE)),IF($X$1=5,(VLOOKUP(B387,'X5'!$B:$AZ,46,FALSE)),IF($X$1=6,(VLOOKUP(B387,'X6'!$B:$AZ,46,FALSE)),IF($X$1=7,(VLOOKUP(B387,'X7'!$B:$AZ,46,FALSE)),IF($X$1=8,(VLOOKUP(B387,'X8'!$B:$AZ,46,FALSE)),IF($X$1=9,(VLOOKUP(B387,'X9'!$B:$AZ,46,FALSE)),IF($X$1=10,(VLOOKUP(B387,'X10'!$B:$AZ,46,FALSE)),IF($X$1=11,(VLOOKUP(B387,'X11'!$B:$AZ,46,FALSE)),IF($X$1=12,(VLOOKUP(B387,'X12'!$B:$AZ,46,FALSE)),IF($X$1=13,(VLOOKUP(B387,'X13'!$B:$AZ,46,FALSE)),"B")))))))))))))))</f>
        <v xml:space="preserve"> </v>
      </c>
      <c r="R387" s="185" t="str">
        <f ca="1">IF(ISERROR(IF($X$1=1,(VLOOKUP(B387,'X1'!$B:$AZ,15,FALSE)),IF($X$1=2,(VLOOKUP(B387,'X2'!$B:$AZ,15,FALSE)),IF($X$1=3,(VLOOKUP(B387,'X3'!$B:$AZ,15,FALSE)),IF($X$1=4,(VLOOKUP(B387,'X4'!$B:$AZ,15,FALSE)),IF($X$1=5,(VLOOKUP(B387,'X5'!$B:$AZ,15,FALSE)),IF($X$1=6,(VLOOKUP(B387,'X6'!$B:$AZ,15,FALSE)),IF($X$1=7,(VLOOKUP(B387,'X7'!$B:$AZ,15,FALSE)),IF($X$1=8,(VLOOKUP(B387,'X8'!$B:$AZ,15,FALSE)),IF($X$1=9,(VLOOKUP(B387,'X9'!$B:$AZ,15,FALSE)),IF($X$1=10,(VLOOKUP(B387,'X10'!$B:$AZ,15,FALSE)),IF($X$1=11,(VLOOKUP(B387,'X11'!$B:$AZ,15,FALSE)),IF($X$1=12,(VLOOKUP(B387,'X12'!$B:$AZ,15,FALSE)),IF($X$1=13,(VLOOKUP(B387,'X13'!$B:$AZ,15,FALSE)),"B"))))))))))))))=TRUE," ",(IF($X$1=1,(VLOOKUP(B387,'X1'!$B:$AZ,15,FALSE)),IF($X$1=2,(VLOOKUP(B387,'X2'!$B:$AZ,15,FALSE)),IF($X$1=3,(VLOOKUP(B387,'X3'!$B:$AZ,15,FALSE)),IF($X$1=4,(VLOOKUP(B387,'X4'!$B:$AZ,15,FALSE)),IF($X$1=5,(VLOOKUP(B387,'X5'!$B:$AZ,15,FALSE)),IF($X$1=6,(VLOOKUP(B387,'X6'!$B:$AZ,15,FALSE)),IF($X$1=7,(VLOOKUP(B387,'X7'!$B:$AZ,15,FALSE)),IF($X$1=8,(VLOOKUP(B387,'X8'!$B:$AZ,15,FALSE)),IF($X$1=9,(VLOOKUP(B387,'X9'!$B:$AZ,15,FALSE)),IF($X$1=10,(VLOOKUP(B387,'X10'!$B:$AZ,15,FALSE)),IF($X$1=11,(VLOOKUP(B387,'X11'!$B:$AZ,15,FALSE)),IF($X$1=12,(VLOOKUP(B387,'X12'!$B:$AZ,15,FALSE)),IF($X$1=13,(VLOOKUP(B387,'X13'!$B:$AZ,15,FALSE)),"B")))))))))))))))</f>
        <v xml:space="preserve"> </v>
      </c>
      <c r="S387" s="185" t="str">
        <f ca="1">IF(ISERROR(IF((IF($X$1=1,(VLOOKUP(B387,'X1'!$B:$AZ,14,FALSE)),(IF($X$1=2,(VLOOKUP(B387,'X2'!$B:$AZ,14,FALSE)),(IF($X$1=3,(VLOOKUP(B387,'X3'!$B:$AZ,14,FALSE)),(IF($X$1=4,(VLOOKUP(B387,'X4'!$B:$AZ,14,FALSE)),(IF($X$1=5,(VLOOKUP(B387,'X5'!$B:$AZ,14,FALSE)),(IF($X$1=6,(VLOOKUP(B387,'X6'!$B:$AZ,14,FALSE)),(IF($X$1=7,(VLOOKUP(B387,'X7'!$B:$AZ,14,FALSE)),(IF($X$1=8,(VLOOKUP(B387,'X8'!$B:$AZ,14,FALSE)),(IF($X$1=9,(VLOOKUP(B387,'X9'!$B:$AZ,14,FALSE)),(IF($X$1=10,(VLOOKUP(B387,'X10'!$B:$AZ,14,FALSE)),(IF($X$1=11,(VLOOKUP(B387,'X11'!$B:$AZ,14,FALSE)),(IF($X$1=12,(VLOOKUP(B387,'X12'!$B:$AZ,14,FALSE)),(VLOOKUP(B387,'X13'!$B:$AZ,14,FALSE))))))))))))))))))))))))))=$V$1," ",(IF($X$1=1,(VLOOKUP(B387,'X1'!$B:$AZ,14,FALSE)),(IF($X$1=2,(VLOOKUP(B387,'X2'!$B:$AZ,14,FALSE)),(IF($X$1=3,(VLOOKUP(B387,'X3'!$B:$AZ,14,FALSE)),(IF($X$1=4,(VLOOKUP(B387,'X4'!$B:$AZ,14,FALSE)),(IF($X$1=5,(VLOOKUP(B387,'X5'!$B:$AZ,14,FALSE)),(IF($X$1=6,(VLOOKUP(B387,'X6'!$B:$AZ,14,FALSE)),(IF($X$1=7,(VLOOKUP(B387,'X7'!$B:$AZ,14,FALSE)),(IF($X$1=8,(VLOOKUP(B387,'X8'!$B:$AZ,14,FALSE)),(IF($X$1=9,(VLOOKUP(B387,'X9'!$B:$AZ,14,FALSE)),(IF($X$1=10,(VLOOKUP(B387,'X10'!$B:$AZ,14,FALSE)),(IF($X$1=11,(VLOOKUP(B387,'X11'!$B:$AZ,14,FALSE)),(IF($X$1=12,(VLOOKUP(B387,'X12'!$B:$AZ,14,FALSE)),(VLOOKUP(B387,'X13'!$B:$AZ,14,FALSE))))))))))))))))))))))))))))=TRUE," ",(IF((IF($X$1=1,(VLOOKUP(B387,'X1'!$B:$AZ,14,FALSE)),(IF($X$1=2,(VLOOKUP(B387,'X2'!$B:$AZ,14,FALSE)),(IF($X$1=3,(VLOOKUP(B387,'X3'!$B:$AZ,14,FALSE)),(IF($X$1=4,(VLOOKUP(B387,'X4'!$B:$AZ,14,FALSE)),(IF($X$1=5,(VLOOKUP(B387,'X5'!$B:$AZ,14,FALSE)),(IF($X$1=6,(VLOOKUP(B387,'X6'!$B:$AZ,14,FALSE)),(IF($X$1=7,(VLOOKUP(B387,'X7'!$B:$AZ,14,FALSE)),(IF($X$1=8,(VLOOKUP(B387,'X8'!$B:$AZ,14,FALSE)),(IF($X$1=9,(VLOOKUP(B387,'X9'!$B:$AZ,14,FALSE)),(IF($X$1=10,(VLOOKUP(B387,'X10'!$B:$AZ,14,FALSE)),(IF($X$1=11,(VLOOKUP(B387,'X11'!$B:$AZ,14,FALSE)),(IF($X$1=12,(VLOOKUP(B387,'X12'!$B:$AZ,14,FALSE)),(VLOOKUP(B387,'X13'!$B:$AZ,14,FALSE))))))))))))))))))))))))))=$V$1," ",(IF($X$1=1,(VLOOKUP(B387,'X1'!$B:$AZ,14,FALSE)),(IF($X$1=2,(VLOOKUP(B387,'X2'!$B:$AZ,14,FALSE)),(IF($X$1=3,(VLOOKUP(B387,'X3'!$B:$AZ,14,FALSE)),(IF($X$1=4,(VLOOKUP(B387,'X4'!$B:$AZ,14,FALSE)),(IF($X$1=5,(VLOOKUP(B387,'X5'!$B:$AZ,14,FALSE)),(IF($X$1=6,(VLOOKUP(B387,'X6'!$B:$AZ,14,FALSE)),(IF($X$1=7,(VLOOKUP(B387,'X7'!$B:$AZ,14,FALSE)),(IF($X$1=8,(VLOOKUP(B387,'X8'!$B:$AZ,14,FALSE)),(IF($X$1=9,(VLOOKUP(B387,'X9'!$B:$AZ,14,FALSE)),(IF($X$1=10,(VLOOKUP(B387,'X10'!$B:$AZ,14,FALSE)),(IF($X$1=11,(VLOOKUP(B387,'X11'!$B:$AZ,14,FALSE)),(IF($X$1=12,(VLOOKUP(B387,'X12'!$B:$AZ,14,FALSE)),(VLOOKUP(B387,'X13'!$B:$AZ,14,FALSE)))))))))))))))))))))))))))))</f>
        <v xml:space="preserve"> </v>
      </c>
    </row>
    <row r="388" spans="1:19" ht="14.1" customHeight="1" x14ac:dyDescent="0.2">
      <c r="A388" s="156" t="s">
        <v>1058</v>
      </c>
      <c r="B388" s="122" t="str">
        <f>IF(ISERROR(IF($U$16=1,(VLOOKUP(A388,$AC$89:$AH$125,2,FALSE)),IF((IF($X$1=1,'X1'!B347,(IF($X$1=2,'X2'!B347,(IF($X$1=3,'X3'!B347,(IF($X$1=4,'X4'!B347,(IF($X$1=5,'X5'!B347,(IF($X$1=6,'X6'!B347,(IF($X$1=7,'X7'!B347,(IF($X$1=8,'X8'!B347,(IF($X$1=9,'X9'!B347,(IF($X$1=10,'X10'!B347,(IF($X$1=11,'X11'!B347,(IF($X$1=12,'X12'!B347,'X13'!B347))))))))))))))))))))))))="","",(IF($X$1=1,'X1'!B347,(IF($X$1=2,'X2'!B347,(IF($X$1=3,'X3'!B347,(IF($X$1=4,'X4'!B347,(IF($X$1=5,'X5'!B347,(IF($X$1=6,'X6'!B347,(IF($X$1=7,'X7'!B347,(IF($X$1=8,'X8'!B347,(IF($X$1=9,'X9'!B347,(IF($X$1=10,'X10'!B347,(IF($X$1=11,'X11'!B347,(IF($X$1=12,'X12'!B347,'X13'!B347)))))))))))))))))))))))))))=TRUE," ",(IF($U$16=1,(VLOOKUP(A388,$AC$89:$AH$125,2,FALSE)),IF((IF($X$1=1,'X1'!B347,(IF($X$1=2,'X2'!B347,(IF($X$1=3,'X3'!B347,(IF($X$1=4,'X4'!B347,(IF($X$1=5,'X5'!B347,(IF($X$1=6,'X6'!B347,(IF($X$1=7,'X7'!B347,(IF($X$1=8,'X8'!B347,(IF($X$1=9,'X9'!B347,(IF($X$1=10,'X10'!B347,(IF($X$1=11,'X11'!B347,(IF($X$1=12,'X12'!B347,'X13'!B347))))))))))))))))))))))))="","",(IF($X$1=1,'X1'!B347,(IF($X$1=2,'X2'!B347,(IF($X$1=3,'X3'!B347,(IF($X$1=4,'X4'!B347,(IF($X$1=5,'X5'!B347,(IF($X$1=6,'X6'!B347,(IF($X$1=7,'X7'!B347,(IF($X$1=8,'X8'!B347,(IF($X$1=9,'X9'!B347,(IF($X$1=10,'X10'!B347,(IF($X$1=11,'X11'!B347,(IF($X$1=12,'X12'!B347,'X13'!B347))))))))))))))))))))))))))))</f>
        <v/>
      </c>
      <c r="C388" s="181" t="str">
        <f ca="1">IF(ISERROR(IF($X$1=1,(VLOOKUP(B388,'X1'!$B:$AZ,47,FALSE)),IF($X$1=2,(VLOOKUP(B388,'X2'!$B:$AZ,47,FALSE)),IF($X$1=3,(VLOOKUP(B388,'X3'!$B:$AZ,47,FALSE)),IF($X$1=4,(VLOOKUP(B388,'X4'!$B:$AZ,47,FALSE)),IF($X$1=5,(VLOOKUP(B388,'X5'!$B:$AZ,47,FALSE)),IF($X$1=6,(VLOOKUP(B388,'X6'!$B:$AZ,47,FALSE)),IF($X$1=7,(VLOOKUP(B388,'X7'!$B:$AZ,47,FALSE)),IF($X$1=8,(VLOOKUP(B388,'X8'!$B:$AZ,47,FALSE)),IF($X$1=9,(VLOOKUP(B388,'X9'!$B:$AZ,47,FALSE)),IF($X$1=10,(VLOOKUP(B388,'X10'!$B:$AZ,47,FALSE)),IF($X$1=11,(VLOOKUP(B388,'X11'!$B:$AZ,47,FALSE)),IF($X$1=12,(VLOOKUP(B388,'X12'!$B:$AZ,47,FALSE)),IF($X$1=13,(VLOOKUP(B388,'X13'!$B:$AZ,47,FALSE)),"B"))))))))))))))=TRUE," ",(IF($X$1=1,(VLOOKUP(B388,'X1'!$B:$AZ,47,FALSE)),IF($X$1=2,(VLOOKUP(B388,'X2'!$B:$AZ,47,FALSE)),IF($X$1=3,(VLOOKUP(B388,'X3'!$B:$AZ,47,FALSE)),IF($X$1=4,(VLOOKUP(B388,'X4'!$B:$AZ,47,FALSE)),IF($X$1=5,(VLOOKUP(B388,'X5'!$B:$AZ,47,FALSE)),IF($X$1=6,(VLOOKUP(B388,'X6'!$B:$AZ,47,FALSE)),IF($X$1=7,(VLOOKUP(B388,'X7'!$B:$AZ,47,FALSE)),IF($X$1=8,(VLOOKUP(B388,'X8'!$B:$AZ,47,FALSE)),IF($X$1=9,(VLOOKUP(B388,'X9'!$B:$AZ,47,FALSE)),IF($X$1=10,(VLOOKUP(B388,'X10'!$B:$AZ,47,FALSE)),IF($X$1=11,(VLOOKUP(B388,'X11'!$B:$AZ,47,FALSE)),IF($X$1=12,(VLOOKUP(B388,'X12'!$B:$AZ,47,FALSE)),IF($X$1=13,(VLOOKUP(B388,'X13'!$B:$AZ,47,FALSE)),"B")))))))))))))))</f>
        <v xml:space="preserve"> </v>
      </c>
      <c r="D388" s="181" t="str">
        <f ca="1">IF(ISERROR(IF($X$1=1,(VLOOKUP(B388,'X1'!$B:$AP,41,FALSE)),IF($X$1=2,(VLOOKUP(B388,'X2'!$B:$AP,41,FALSE)),IF($X$1=3,(VLOOKUP(B388,'X3'!$B:$AP,41,FALSE)),IF($X$1=4,(VLOOKUP(B388,'X4'!$B:$AP,41,FALSE)),IF($X$1=5,(VLOOKUP(B388,'X5'!$B:$AP,41,FALSE)),IF($X$1=6,(VLOOKUP(B388,'X6'!$B:$AP,41,FALSE)),IF($X$1=7,(VLOOKUP(B388,'X7'!$B:$AP,41,FALSE)),IF($X$1=8,(VLOOKUP(B388,'X8'!$B:$AP,41,FALSE)),IF($X$1=9,(VLOOKUP(B388,'X9'!$B:$AP,41,FALSE)),IF($X$1=10,(VLOOKUP(B388,'X10'!$B:$AP,41,FALSE)),IF($X$1=11,(VLOOKUP(B388,'X11'!$B:$AP,41,FALSE)),IF($X$1=12,(VLOOKUP(B388,'X12'!$B:$AP,41,FALSE)),IF($X$1=13,(VLOOKUP(B388,'X13'!$B:$AP,41,FALSE)),"B"))))))))))))))=TRUE," ",(IF($X$1=1,(VLOOKUP(B388,'X1'!$B:$AP,41,FALSE)),IF($X$1=2,(VLOOKUP(B388,'X2'!$B:$AP,41,FALSE)),IF($X$1=3,(VLOOKUP(B388,'X3'!$B:$AP,41,FALSE)),IF($X$1=4,(VLOOKUP(B388,'X4'!$B:$AP,41,FALSE)),IF($X$1=5,(VLOOKUP(B388,'X5'!$B:$AP,41,FALSE)),IF($X$1=6,(VLOOKUP(B388,'X6'!$B:$AP,41,FALSE)),IF($X$1=7,(VLOOKUP(B388,'X7'!$B:$AP,41,FALSE)),IF($X$1=8,(VLOOKUP(B388,'X8'!$B:$AP,41,FALSE)),IF($X$1=9,(VLOOKUP(B388,'X9'!$B:$AP,41,FALSE)),IF($X$1=10,(VLOOKUP(B388,'X10'!$B:$AP,41,FALSE)),IF($X$1=11,(VLOOKUP(B388,'X11'!$B:$AP,41,FALSE)),IF($X$1=12,(VLOOKUP(B388,'X12'!$B:$AP,41,FALSE)),IF($X$1=13,(VLOOKUP(B388,'X13'!$B:$AP,41,FALSE)),"B")))))))))))))))</f>
        <v xml:space="preserve"> </v>
      </c>
      <c r="E388" s="182" t="str">
        <f ca="1">IF(ISERROR(IF($X$1=1,(VLOOKUP(B388,'X1'!$B:$AP,7,FALSE)),IF($X$1=2,(VLOOKUP(B388,'X2'!$B:$AP,7,FALSE)),IF($X$1=3,(VLOOKUP(B388,'X3'!$B:$AP,7,FALSE)),IF($X$1=4,(VLOOKUP(B388,'X4'!$B:$AP,7,FALSE)),IF($X$1=5,(VLOOKUP(B388,'X5'!$B:$AP,7,FALSE)),IF($X$1=6,(VLOOKUP(B388,'X6'!$B:$AP,7,FALSE)),IF($X$1=7,(VLOOKUP(B388,'X7'!$B:$AP,7,FALSE)),IF($X$1=8,(VLOOKUP(B388,'X8'!$B:$AP,7,FALSE)),IF($X$1=9,(VLOOKUP(B388,'X9'!$B:$AP,7,FALSE)),IF($X$1=10,(VLOOKUP(B388,'X10'!$B:$AP,7,FALSE)),IF($X$1=11,(VLOOKUP(B388,'X11'!$B:$AP,7,FALSE)),IF($X$1=12,(VLOOKUP(B388,'X12'!$B:$AP,7,FALSE)),IF($X$1=13,(VLOOKUP(B388,'X13'!$B:$AP,7,FALSE)),"B"))))))))))))))=TRUE," ",(IF($X$1=1,(VLOOKUP(B388,'X1'!$B:$AP,7,FALSE)),IF($X$1=2,(VLOOKUP(B388,'X2'!$B:$AP,7,FALSE)),IF($X$1=3,(VLOOKUP(B388,'X3'!$B:$AP,7,FALSE)),IF($X$1=4,(VLOOKUP(B388,'X4'!$B:$AP,7,FALSE)),IF($X$1=5,(VLOOKUP(B388,'X5'!$B:$AP,7,FALSE)),IF($X$1=6,(VLOOKUP(B388,'X6'!$B:$AP,7,FALSE)),IF($X$1=7,(VLOOKUP(B388,'X7'!$B:$AP,7,FALSE)),IF($X$1=8,(VLOOKUP(B388,'X8'!$B:$AP,7,FALSE)),IF($X$1=9,(VLOOKUP(B388,'X9'!$B:$AP,7,FALSE)),IF($X$1=10,(VLOOKUP(B388,'X10'!$B:$AP,7,FALSE)),IF($X$1=11,(VLOOKUP(B388,'X11'!$B:$AP,7,FALSE)),IF($X$1=12,(VLOOKUP(B388,'X12'!$B:$AP,7,FALSE)),IF($X$1=13,(VLOOKUP(B388,'X13'!$B:$AP,7,FALSE)),"B")))))))))))))))</f>
        <v xml:space="preserve"> </v>
      </c>
      <c r="F388" s="182" t="str">
        <f ca="1">IF(ISERROR(IF((IF($X$1=1,(VLOOKUP(B388,'X1'!$B:$AO,6,FALSE)),(IF($X$1=2,(VLOOKUP(B388,'X2'!$B:$AO,6,FALSE)),(IF($X$1=3,(VLOOKUP(B388,'X3'!$B:$AO,6,FALSE)),(IF($X$1=4,(VLOOKUP(B388,'X4'!$B:$AO,6,FALSE)),(IF($X$1=5,(VLOOKUP(B388,'X5'!$B:$AO,6,FALSE)),(IF($X$1=6,(VLOOKUP(B388,'X6'!$B:$AO,6,FALSE)),(IF($X$1=7,(VLOOKUP(B388,'X7'!$B:$AO,6,FALSE)),(IF($X$1=8,(VLOOKUP(B388,'X8'!$B:$AO,6,FALSE)),(IF($X$1=9,(VLOOKUP(B388,'X9'!$B:$AO,6,FALSE)),(IF($X$1=10,(VLOOKUP(B388,'X10'!$B:$AO,6,FALSE)),(IF($X$1=11,(VLOOKUP(B388,'X11'!$B:$AO,6,FALSE)),(IF($X$1=12,(VLOOKUP(B388,'X12'!$B:$AO,6,FALSE)),(VLOOKUP(B388,'X13'!$B:$AO,6,FALSE))))))))))))))))))))))))))=$V$1," ",(IF($X$1=1,(VLOOKUP(B388,'X1'!$B:$AO,6,FALSE)),(IF($X$1=2,(VLOOKUP(B388,'X2'!$B:$AO,6,FALSE)),(IF($X$1=3,(VLOOKUP(B388,'X3'!$B:$AO,6,FALSE)),(IF($X$1=4,(VLOOKUP(B388,'X4'!$B:$AO,6,FALSE)),(IF($X$1=5,(VLOOKUP(B388,'X5'!$B:$AO,6,FALSE)),(IF($X$1=6,(VLOOKUP(B388,'X6'!$B:$AO,6,FALSE)),(IF($X$1=7,(VLOOKUP(B388,'X7'!$B:$AO,6,FALSE)),(IF($X$1=8,(VLOOKUP(B388,'X8'!$B:$AO,6,FALSE)),(IF($X$1=9,(VLOOKUP(B388,'X9'!$B:$AO,6,FALSE)),(IF($X$1=10,(VLOOKUP(B388,'X10'!$B:$AO,6,FALSE)),(IF($X$1=11,(VLOOKUP(B388,'X11'!$B:$AO,6,FALSE)),(IF($X$1=12,(VLOOKUP(B388,'X12'!$B:$AO,6,FALSE)),(VLOOKUP(B388,'X13'!$B:$AO,6,FALSE))))))))))))))))))))))))))))=TRUE," ",(IF((IF($X$1=1,(VLOOKUP(B388,'X1'!$B:$AO,6,FALSE)),(IF($X$1=2,(VLOOKUP(B388,'X2'!$B:$AO,6,FALSE)),(IF($X$1=3,(VLOOKUP(B388,'X3'!$B:$AO,6,FALSE)),(IF($X$1=4,(VLOOKUP(B388,'X4'!$B:$AO,6,FALSE)),(IF($X$1=5,(VLOOKUP(B388,'X5'!$B:$AO,6,FALSE)),(IF($X$1=6,(VLOOKUP(B388,'X6'!$B:$AO,6,FALSE)),(IF($X$1=7,(VLOOKUP(B388,'X7'!$B:$AO,6,FALSE)),(IF($X$1=8,(VLOOKUP(B388,'X8'!$B:$AO,6,FALSE)),(IF($X$1=9,(VLOOKUP(B388,'X9'!$B:$AO,6,FALSE)),(IF($X$1=10,(VLOOKUP(B388,'X10'!$B:$AO,6,FALSE)),(IF($X$1=11,(VLOOKUP(B388,'X11'!$B:$AO,6,FALSE)),(IF($X$1=12,(VLOOKUP(B388,'X12'!$B:$AO,6,FALSE)),(VLOOKUP(B388,'X13'!$B:$AO,6,FALSE))))))))))))))))))))))))))=$V$1," ",(IF($X$1=1,(VLOOKUP(B388,'X1'!$B:$AO,6,FALSE)),(IF($X$1=2,(VLOOKUP(B388,'X2'!$B:$AO,6,FALSE)),(IF($X$1=3,(VLOOKUP(B388,'X3'!$B:$AO,6,FALSE)),(IF($X$1=4,(VLOOKUP(B388,'X4'!$B:$AO,6,FALSE)),(IF($X$1=5,(VLOOKUP(B388,'X5'!$B:$AO,6,FALSE)),(IF($X$1=6,(VLOOKUP(B388,'X6'!$B:$AO,6,FALSE)),(IF($X$1=7,(VLOOKUP(B388,'X7'!$B:$AO,6,FALSE)),(IF($X$1=8,(VLOOKUP(B388,'X8'!$B:$AO,6,FALSE)),(IF($X$1=9,(VLOOKUP(B388,'X9'!$B:$AO,6,FALSE)),(IF($X$1=10,(VLOOKUP(B388,'X10'!$B:$AO,6,FALSE)),(IF($X$1=11,(VLOOKUP(B388,'X11'!$B:$AO,6,FALSE)),(IF($X$1=12,(VLOOKUP(B388,'X12'!$B:$AO,6,FALSE)),(VLOOKUP(B388,'X13'!$B:$AO,6,FALSE)))))))))))))))))))))))))))))</f>
        <v xml:space="preserve"> </v>
      </c>
      <c r="G388" s="182" t="str">
        <f ca="1">IF(ISERROR(IF($X$1=1,(VLOOKUP(B388,'X1'!$B:$AZ,44,FALSE)),IF($X$1=2,(VLOOKUP(B388,'X2'!$B:$AZ,44,FALSE)),IF($X$1=3,(VLOOKUP(B388,'X3'!$B:$AZ,44,FALSE)),IF($X$1=4,(VLOOKUP(B388,'X4'!$B:$AZ,44,FALSE)),IF($X$1=5,(VLOOKUP(B388,'X5'!$B:$AZ,44,FALSE)),IF($X$1=6,(VLOOKUP(B388,'X6'!$B:$AZ,44,FALSE)),IF($X$1=7,(VLOOKUP(B388,'X7'!$B:$AZ,44,FALSE)),IF($X$1=8,(VLOOKUP(B388,'X8'!$B:$AZ,44,FALSE)),IF($X$1=9,(VLOOKUP(B388,'X9'!$B:$AZ,44,FALSE)),IF($X$1=10,(VLOOKUP(B388,'X10'!$B:$AZ,44,FALSE)),IF($X$1=11,(VLOOKUP(B388,'X11'!$B:$AZ,44,FALSE)),IF($X$1=12,(VLOOKUP(B388,'X12'!$B:$AZ,44,FALSE)),IF($X$1=13,(VLOOKUP(B388,'X13'!$B:$AZ,44,FALSE)),"B"))))))))))))))=TRUE," ",(IF($X$1=1,(VLOOKUP(B388,'X1'!$B:$AZ,44,FALSE)),IF($X$1=2,(VLOOKUP(B388,'X2'!$B:$AZ,44,FALSE)),IF($X$1=3,(VLOOKUP(B388,'X3'!$B:$AZ,44,FALSE)),IF($X$1=4,(VLOOKUP(B388,'X4'!$B:$AZ,44,FALSE)),IF($X$1=5,(VLOOKUP(B388,'X5'!$B:$AZ,44,FALSE)),IF($X$1=6,(VLOOKUP(B388,'X6'!$B:$AZ,44,FALSE)),IF($X$1=7,(VLOOKUP(B388,'X7'!$B:$AZ,44,FALSE)),IF($X$1=8,(VLOOKUP(B388,'X8'!$B:$AZ,44,FALSE)),IF($X$1=9,(VLOOKUP(B388,'X9'!$B:$AZ,44,FALSE)),IF($X$1=10,(VLOOKUP(B388,'X10'!$B:$AZ,44,FALSE)),IF($X$1=11,(VLOOKUP(B388,'X11'!$B:$AZ,44,FALSE)),IF($X$1=12,(VLOOKUP(B388,'X12'!$B:$AZ,44,FALSE)),IF($X$1=13,(VLOOKUP(B388,'X13'!$B:$AZ,44,FALSE)),"B")))))))))))))))</f>
        <v xml:space="preserve"> </v>
      </c>
      <c r="H388" s="182" t="str">
        <f ca="1">IF(ISERROR(IF($X$1=1,(VLOOKUP(B388,'X1'!$B:$AZ,8,FALSE)),IF($X$1=2,(VLOOKUP(B388,'X2'!$B:$AZ,8,FALSE)),IF($X$1=3,(VLOOKUP(B388,'X3'!$B:$AZ,8,FALSE)),IF($X$1=4,(VLOOKUP(B388,'X4'!$B:$AZ,8,FALSE)),IF($X$1=5,(VLOOKUP(B388,'X5'!$B:$AZ,8,FALSE)),IF($X$1=6,(VLOOKUP(B388,'X6'!$B:$AZ,8,FALSE)),IF($X$1=7,(VLOOKUP(B388,'X7'!$B:$AZ,8,FALSE)),IF($X$1=8,(VLOOKUP(B388,'X8'!$B:$AZ,8,FALSE)),IF($X$1=9,(VLOOKUP(B388,'X9'!$B:$AZ,8,FALSE)),IF($X$1=10,(VLOOKUP(B388,'X10'!$B:$AZ,8,FALSE)),IF($X$1=11,(VLOOKUP(B388,'X11'!$B:$AZ,8,FALSE)),IF($X$1=12,(VLOOKUP(B388,'X12'!$B:$AZ,8,FALSE)),IF($X$1=13,(VLOOKUP(B388,'X13'!$B:$AZ,8,FALSE)),"B"))))))))))))))=TRUE," ",(IF($X$1=1,(VLOOKUP(B388,'X1'!$B:$AZ,8,FALSE)),IF($X$1=2,(VLOOKUP(B388,'X2'!$B:$AZ,8,FALSE)),IF($X$1=3,(VLOOKUP(B388,'X3'!$B:$AZ,8,FALSE)),IF($X$1=4,(VLOOKUP(B388,'X4'!$B:$AZ,8,FALSE)),IF($X$1=5,(VLOOKUP(B388,'X5'!$B:$AZ,8,FALSE)),IF($X$1=6,(VLOOKUP(B388,'X6'!$B:$AZ,8,FALSE)),IF($X$1=7,(VLOOKUP(B388,'X7'!$B:$AZ,8,FALSE)),IF($X$1=8,(VLOOKUP(B388,'X8'!$B:$AZ,8,FALSE)),IF($X$1=9,(VLOOKUP(B388,'X9'!$B:$AZ,8,FALSE)),IF($X$1=10,(VLOOKUP(B388,'X10'!$B:$AZ,8,FALSE)),IF($X$1=11,(VLOOKUP(B388,'X11'!$B:$AZ,8,FALSE)),IF($X$1=12,(VLOOKUP(B388,'X12'!$B:$AZ,8,FALSE)),IF($X$1=13,(VLOOKUP(B388,'X13'!$B:$AZ,8,FALSE)),"B")))))))))))))))</f>
        <v xml:space="preserve"> </v>
      </c>
      <c r="I388" s="183" t="str">
        <f ca="1">IF(ISERROR(IF($X$1=1,(VLOOKUP(B388,'X1'!$B:$AZ,2,FALSE)),IF($X$1=2,(VLOOKUP(B388,'X2'!$B:$AZ,2,FALSE)),IF($X$1=3,(VLOOKUP(B388,'X3'!$B:$AZ,2,FALSE)),IF($X$1=4,(VLOOKUP(B388,'X4'!$B:$AZ,2,FALSE)),IF($X$1=5,(VLOOKUP(B388,'X5'!$B:$AZ,2,FALSE)),IF($X$1=6,(VLOOKUP(B388,'X6'!$B:$AZ,2,FALSE)),IF($X$1=7,(VLOOKUP(B388,'X7'!$B:$AZ,2,FALSE)),IF($X$1=8,(VLOOKUP(B388,'X8'!$B:$AZ,2,FALSE)),IF($X$1=9,(VLOOKUP(B388,'X9'!$B:$AZ,2,FALSE)),IF($X$1=10,(VLOOKUP(B388,'X10'!$B:$AZ,2,FALSE)),IF($X$1=11,(VLOOKUP(B388,'X11'!$B:$AZ,2,FALSE)),IF($X$1=12,(VLOOKUP(B388,'X12'!$B:$AZ,2,FALSE)),IF($X$1=13,(VLOOKUP(B388,'X13'!$B:$AZ,2,FALSE)),"B"))))))))))))))=TRUE," ",(IF($X$1=1,(VLOOKUP(B388,'X1'!$B:$AZ,2,FALSE)),IF($X$1=2,(VLOOKUP(B388,'X2'!$B:$AZ,2,FALSE)),IF($X$1=3,(VLOOKUP(B388,'X3'!$B:$AZ,2,FALSE)),IF($X$1=4,(VLOOKUP(B388,'X4'!$B:$AZ,2,FALSE)),IF($X$1=5,(VLOOKUP(B388,'X5'!$B:$AZ,2,FALSE)),IF($X$1=6,(VLOOKUP(B388,'X6'!$B:$AZ,2,FALSE)),IF($X$1=7,(VLOOKUP(B388,'X7'!$B:$AZ,2,FALSE)),IF($X$1=8,(VLOOKUP(B388,'X8'!$B:$AZ,2,FALSE)),IF($X$1=9,(VLOOKUP(B388,'X9'!$B:$AZ,2,FALSE)),IF($X$1=10,(VLOOKUP(B388,'X10'!$B:$AZ,2,FALSE)),IF($X$1=11,(VLOOKUP(B388,'X11'!$B:$AZ,2,FALSE)),IF($X$1=12,(VLOOKUP(B388,'X12'!$B:$AZ,2,FALSE)),IF($X$1=13,(VLOOKUP(B388,'X13'!$B:$AZ,2,FALSE)),"B")))))))))))))))</f>
        <v xml:space="preserve"> </v>
      </c>
      <c r="J388" s="183" t="str">
        <f ca="1">IF(ISERROR(IF($X$1=1,(VLOOKUP(B388,'X1'!$B:$AZ,3,FALSE)),IF($X$1=2,(VLOOKUP(B388,'X2'!$B:$AZ,3,FALSE)),IF($X$1=3,(VLOOKUP(B388,'X3'!$B:$AZ,3,FALSE)),IF($X$1=4,(VLOOKUP(B388,'X4'!$B:$AZ,3,FALSE)),IF($X$1=5,(VLOOKUP(B388,'X5'!$B:$AZ,3,FALSE)),IF($X$1=6,(VLOOKUP(B388,'X6'!$B:$AZ,3,FALSE)),IF($X$1=7,(VLOOKUP(B388,'X7'!$B:$AZ,3,FALSE)),IF($X$1=8,(VLOOKUP(B388,'X8'!$B:$AZ,3,FALSE)),IF($X$1=9,(VLOOKUP(B388,'X9'!$B:$AZ,3,FALSE)),IF($X$1=10,(VLOOKUP(B388,'X10'!$B:$AZ,3,FALSE)),IF($X$1=11,(VLOOKUP(B388,'X11'!$B:$AZ,3,FALSE)),IF($X$1=12,(VLOOKUP(B388,'X12'!$B:$AZ,3,FALSE)),IF($X$1=13,(VLOOKUP(B388,'X13'!$B:$AZ,3,FALSE)),"B"))))))))))))))=TRUE," ",(IF($X$1=1,(VLOOKUP(B388,'X1'!$B:$AZ,3,FALSE)),IF($X$1=2,(VLOOKUP(B388,'X2'!$B:$AZ,3,FALSE)),IF($X$1=3,(VLOOKUP(B388,'X3'!$B:$AZ,3,FALSE)),IF($X$1=4,(VLOOKUP(B388,'X4'!$B:$AZ,3,FALSE)),IF($X$1=5,(VLOOKUP(B388,'X5'!$B:$AZ,3,FALSE)),IF($X$1=6,(VLOOKUP(B388,'X6'!$B:$AZ,3,FALSE)),IF($X$1=7,(VLOOKUP(B388,'X7'!$B:$AZ,3,FALSE)),IF($X$1=8,(VLOOKUP(B388,'X8'!$B:$AZ,3,FALSE)),IF($X$1=9,(VLOOKUP(B388,'X9'!$B:$AZ,3,FALSE)),IF($X$1=10,(VLOOKUP(B388,'X10'!$B:$AZ,3,FALSE)),IF($X$1=11,(VLOOKUP(B388,'X11'!$B:$AZ,3,FALSE)),IF($X$1=12,(VLOOKUP(B388,'X12'!$B:$AZ,3,FALSE)),IF($X$1=13,(VLOOKUP(B388,'X13'!$B:$AZ,3,FALSE)),"B")))))))))))))))</f>
        <v xml:space="preserve"> </v>
      </c>
      <c r="K388" s="183" t="str">
        <f ca="1">IF(ISERROR(IF($X$1=1,(VLOOKUP(B388,'X1'!$B:$AZ,5,FALSE)),IF($X$1=2,(VLOOKUP(B388,'X2'!$B:$AZ,5,FALSE)),IF($X$1=3,(VLOOKUP(B388,'X3'!$B:$AZ,5,FALSE)),IF($X$1=4,(VLOOKUP(B388,'X4'!$B:$AZ,5,FALSE)),IF($X$1=5,(VLOOKUP(B388,'X5'!$B:$AZ,5,FALSE)),IF($X$1=6,(VLOOKUP(B388,'X6'!$B:$AZ,5,FALSE)),IF($X$1=7,(VLOOKUP(B388,'X7'!$B:$AZ,5,FALSE)),IF($X$1=8,(VLOOKUP(B388,'X8'!$B:$AZ,5,FALSE)),IF($X$1=9,(VLOOKUP(B388,'X9'!$B:$AZ,5,FALSE)),IF($X$1=10,(VLOOKUP(B388,'X10'!$B:$AZ,5,FALSE)),IF($X$1=11,(VLOOKUP(B388,'X11'!$B:$AZ,5,FALSE)),IF($X$1=12,(VLOOKUP(B388,'X12'!$B:$AZ,5,FALSE)),IF($X$1=13,(VLOOKUP(B388,'X13'!$B:$AZ,5,FALSE)),"B"))))))))))))))=TRUE," ",(IF($X$1=1,(VLOOKUP(B388,'X1'!$B:$AZ,5,FALSE)),IF($X$1=2,(VLOOKUP(B388,'X2'!$B:$AZ,5,FALSE)),IF($X$1=3,(VLOOKUP(B388,'X3'!$B:$AZ,5,FALSE)),IF($X$1=4,(VLOOKUP(B388,'X4'!$B:$AZ,5,FALSE)),IF($X$1=5,(VLOOKUP(B388,'X5'!$B:$AZ,5,FALSE)),IF($X$1=6,(VLOOKUP(B388,'X6'!$B:$AZ,5,FALSE)),IF($X$1=7,(VLOOKUP(B388,'X7'!$B:$AZ,5,FALSE)),IF($X$1=8,(VLOOKUP(B388,'X8'!$B:$AZ,5,FALSE)),IF($X$1=9,(VLOOKUP(B388,'X9'!$B:$AZ,5,FALSE)),IF($X$1=10,(VLOOKUP(B388,'X10'!$B:$AZ,5,FALSE)),IF($X$1=11,(VLOOKUP(B388,'X11'!$B:$AZ,5,FALSE)),IF($X$1=12,(VLOOKUP(B388,'X12'!$B:$AZ,5,FALSE)),IF($X$1=13,(VLOOKUP(B388,'X13'!$B:$AZ,5,FALSE)),"B")))))))))))))))</f>
        <v xml:space="preserve"> </v>
      </c>
      <c r="L388" s="184" t="str">
        <f ca="1">IF(ISERROR(IF($X$1=1,(VLOOKUP(B388,'X1'!$B:$AZ,9,FALSE)),IF($X$1=2,(VLOOKUP(B388,'X2'!$B:$AZ,9,FALSE)),IF($X$1=3,(VLOOKUP(B388,'X3'!$B:$AZ,9,FALSE)),IF($X$1=4,(VLOOKUP(B388,'X4'!$B:$AZ,9,FALSE)),IF($X$1=5,(VLOOKUP(B388,'X5'!$B:$AZ,9,FALSE)),IF($X$1=6,(VLOOKUP(B388,'X6'!$B:$AZ,9,FALSE)),IF($X$1=7,(VLOOKUP(B388,'X7'!$B:$AZ,9,FALSE)),IF($X$1=8,(VLOOKUP(B388,'X8'!$B:$AZ,9,FALSE)),IF($X$1=9,(VLOOKUP(B388,'X9'!$B:$AZ,9,FALSE)),IF($X$1=10,(VLOOKUP(B388,'X10'!$B:$AZ,9,FALSE)),IF($X$1=11,(VLOOKUP(B388,'X11'!$B:$AZ,9,FALSE)),IF($X$1=12,(VLOOKUP(B388,'X12'!$B:$AZ,9,FALSE)),IF($X$1=13,(VLOOKUP(B388,'X13'!$B:$AZ,9,FALSE)),"B"))))))))))))))=TRUE," ",(IF($X$1=1,(VLOOKUP(B388,'X1'!$B:$AZ,9,FALSE)),IF($X$1=2,(VLOOKUP(B388,'X2'!$B:$AZ,9,FALSE)),IF($X$1=3,(VLOOKUP(B388,'X3'!$B:$AZ,9,FALSE)),IF($X$1=4,(VLOOKUP(B388,'X4'!$B:$AZ,9,FALSE)),IF($X$1=5,(VLOOKUP(B388,'X5'!$B:$AZ,9,FALSE)),IF($X$1=6,(VLOOKUP(B388,'X6'!$B:$AZ,9,FALSE)),IF($X$1=7,(VLOOKUP(B388,'X7'!$B:$AZ,9,FALSE)),IF($X$1=8,(VLOOKUP(B388,'X8'!$B:$AZ,9,FALSE)),IF($X$1=9,(VLOOKUP(B388,'X9'!$B:$AZ,9,FALSE)),IF($X$1=10,(VLOOKUP(B388,'X10'!$B:$AZ,9,FALSE)),IF($X$1=11,(VLOOKUP(B388,'X11'!$B:$AZ,9,FALSE)),IF($X$1=12,(VLOOKUP(B388,'X12'!$B:$AZ,9,FALSE)),IF($X$1=13,(VLOOKUP(B388,'X13'!$B:$AZ,9,FALSE)),"B")))))))))))))))</f>
        <v xml:space="preserve"> </v>
      </c>
      <c r="M388" s="184" t="str">
        <f ca="1">IF(ISERROR(IF($X$1=1,(VLOOKUP(B388,'X1'!$B:$AZ,10,FALSE)),IF($X$1=2,(VLOOKUP(B388,'X2'!$B:$AZ,10,FALSE)),IF($X$1=3,(VLOOKUP(B388,'X3'!$B:$AZ,10,FALSE)),IF($X$1=4,(VLOOKUP(B388,'X4'!$B:$AZ,10,FALSE)),IF($X$1=5,(VLOOKUP(B388,'X5'!$B:$AZ,10,FALSE)),IF($X$1=6,(VLOOKUP(B388,'X6'!$B:$AZ,10,FALSE)),IF($X$1=7,(VLOOKUP(B388,'X7'!$B:$AZ,10,FALSE)),IF($X$1=8,(VLOOKUP(B388,'X8'!$B:$AZ,10,FALSE)),IF($X$1=9,(VLOOKUP(B388,'X9'!$B:$AZ,10,FALSE)),IF($X$1=10,(VLOOKUP(B388,'X10'!$B:$AZ,10,FALSE)),IF($X$1=11,(VLOOKUP(B388,'X11'!$B:$AZ,10,FALSE)),IF($X$1=12,(VLOOKUP(B388,'X12'!$B:$AZ,10,FALSE)),IF($X$1=13,(VLOOKUP(B388,'X13'!$B:$AZ,10,FALSE)),"B"))))))))))))))=TRUE," ",(IF($X$1=1,(VLOOKUP(B388,'X1'!$B:$AZ,10,FALSE)),IF($X$1=2,(VLOOKUP(B388,'X2'!$B:$AZ,10,FALSE)),IF($X$1=3,(VLOOKUP(B388,'X3'!$B:$AZ,10,FALSE)),IF($X$1=4,(VLOOKUP(B388,'X4'!$B:$AZ,10,FALSE)),IF($X$1=5,(VLOOKUP(B388,'X5'!$B:$AZ,10,FALSE)),IF($X$1=6,(VLOOKUP(B388,'X6'!$B:$AZ,10,FALSE)),IF($X$1=7,(VLOOKUP(B388,'X7'!$B:$AZ,10,FALSE)),IF($X$1=8,(VLOOKUP(B388,'X8'!$B:$AZ,10,FALSE)),IF($X$1=9,(VLOOKUP(B388,'X9'!$B:$AZ,10,FALSE)),IF($X$1=10,(VLOOKUP(B388,'X10'!$B:$AZ,10,FALSE)),IF($X$1=11,(VLOOKUP(B388,'X11'!$B:$AZ,10,FALSE)),IF($X$1=12,(VLOOKUP(B388,'X12'!$B:$AZ,10,FALSE)),IF($X$1=13,(VLOOKUP(B388,'X13'!$B:$AZ,10,FALSE)),"B")))))))))))))))</f>
        <v xml:space="preserve"> </v>
      </c>
      <c r="N388" s="185" t="str">
        <f ca="1">IF(ISERROR(IF($X$1=1,(VLOOKUP(B388,'X1'!$B:$AZ,45,FALSE)),IF($X$1=2,(VLOOKUP(B388,'X2'!$B:$AZ,45,FALSE)),IF($X$1=3,(VLOOKUP(B388,'X3'!$B:$AZ,45,FALSE)),IF($X$1=4,(VLOOKUP(B388,'X4'!$B:$AZ,45,FALSE)),IF($X$1=5,(VLOOKUP(B388,'X5'!$B:$AZ,45,FALSE)),IF($X$1=6,(VLOOKUP(B388,'X6'!$B:$AZ,45,FALSE)),IF($X$1=7,(VLOOKUP(B388,'X7'!$B:$AZ,45,FALSE)),IF($X$1=8,(VLOOKUP(B388,'X8'!$B:$AZ,45,FALSE)),IF($X$1=9,(VLOOKUP(B388,'X9'!$B:$AZ,45,FALSE)),IF($X$1=10,(VLOOKUP(B388,'X10'!$B:$AZ,45,FALSE)),IF($X$1=11,(VLOOKUP(B388,'X11'!$B:$AZ,45,FALSE)),IF($X$1=12,(VLOOKUP(B388,'X12'!$B:$AZ,45,FALSE)),IF($X$1=13,(VLOOKUP(B388,'X13'!$B:$AZ,45,FALSE)),"B"))))))))))))))=TRUE," ",(IF($X$1=1,(VLOOKUP(B388,'X1'!$B:$AZ,45,FALSE)),IF($X$1=2,(VLOOKUP(B388,'X2'!$B:$AZ,45,FALSE)),IF($X$1=3,(VLOOKUP(B388,'X3'!$B:$AZ,45,FALSE)),IF($X$1=4,(VLOOKUP(B388,'X4'!$B:$AZ,45,FALSE)),IF($X$1=5,(VLOOKUP(B388,'X5'!$B:$AZ,45,FALSE)),IF($X$1=6,(VLOOKUP(B388,'X6'!$B:$AZ,45,FALSE)),IF($X$1=7,(VLOOKUP(B388,'X7'!$B:$AZ,45,FALSE)),IF($X$1=8,(VLOOKUP(B388,'X8'!$B:$AZ,45,FALSE)),IF($X$1=9,(VLOOKUP(B388,'X9'!$B:$AZ,45,FALSE)),IF($X$1=10,(VLOOKUP(B388,'X10'!$B:$AZ,45,FALSE)),IF($X$1=11,(VLOOKUP(B388,'X11'!$B:$AZ,45,FALSE)),IF($X$1=12,(VLOOKUP(B388,'X12'!$B:$AZ,45,FALSE)),IF($X$1=13,(VLOOKUP(B388,'X13'!$B:$AZ,45,FALSE)),"B")))))))))))))))</f>
        <v xml:space="preserve"> </v>
      </c>
      <c r="O388" s="184" t="str">
        <f ca="1">IF(ISERROR(IF($X$1=1,(VLOOKUP(B388,'X1'!$B:$AZ,11,FALSE)),IF($X$1=2,(VLOOKUP(B388,'X2'!$B:$AZ,11,FALSE)),IF($X$1=3,(VLOOKUP(B388,'X3'!$B:$AZ,11,FALSE)),IF($X$1=4,(VLOOKUP(B388,'X4'!$B:$AZ,11,FALSE)),IF($X$1=5,(VLOOKUP(B388,'X5'!$B:$AZ,11,FALSE)),IF($X$1=6,(VLOOKUP(B388,'X6'!$B:$AZ,11,FALSE)),IF($X$1=7,(VLOOKUP(B388,'X7'!$B:$AZ,11,FALSE)),IF($X$1=8,(VLOOKUP(B388,'X8'!$B:$AZ,11,FALSE)),IF($X$1=9,(VLOOKUP(B388,'X9'!$B:$AZ,11,FALSE)),IF($X$1=10,(VLOOKUP(B388,'X10'!$B:$AZ,11,FALSE)),IF($X$1=11,(VLOOKUP(B388,'X11'!$B:$AZ,11,FALSE)),IF($X$1=12,(VLOOKUP(B388,'X12'!$B:$AZ,11,FALSE)),IF($X$1=13,(VLOOKUP(B388,'X13'!$B:$AZ,11,FALSE)),"B"))))))))))))))=TRUE," ",(IF($X$1=1,(VLOOKUP(B388,'X1'!$B:$AZ,11,FALSE)),IF($X$1=2,(VLOOKUP(B388,'X2'!$B:$AZ,11,FALSE)),IF($X$1=3,(VLOOKUP(B388,'X3'!$B:$AZ,11,FALSE)),IF($X$1=4,(VLOOKUP(B388,'X4'!$B:$AZ,11,FALSE)),IF($X$1=5,(VLOOKUP(B388,'X5'!$B:$AZ,11,FALSE)),IF($X$1=6,(VLOOKUP(B388,'X6'!$B:$AZ,11,FALSE)),IF($X$1=7,(VLOOKUP(B388,'X7'!$B:$AZ,11,FALSE)),IF($X$1=8,(VLOOKUP(B388,'X8'!$B:$AZ,11,FALSE)),IF($X$1=9,(VLOOKUP(B388,'X9'!$B:$AZ,11,FALSE)),IF($X$1=10,(VLOOKUP(B388,'X10'!$B:$AZ,11,FALSE)),IF($X$1=11,(VLOOKUP(B388,'X11'!$B:$AZ,11,FALSE)),IF($X$1=12,(VLOOKUP(B388,'X12'!$B:$AZ,11,FALSE)),IF($X$1=13,(VLOOKUP(B388,'X13'!$B:$AZ,11,FALSE)),"B")))))))))))))))</f>
        <v xml:space="preserve"> </v>
      </c>
      <c r="P388" s="184" t="str">
        <f ca="1">IF(ISERROR(IF($X$1=1,(VLOOKUP(B388,'X1'!$B:$AZ,12,FALSE)),IF($X$1=2,(VLOOKUP(B388,'X2'!$B:$AZ,12,FALSE)),IF($X$1=3,(VLOOKUP(B388,'X3'!$B:$AZ,12,FALSE)),IF($X$1=4,(VLOOKUP(B388,'X4'!$B:$AZ,12,FALSE)),IF($X$1=5,(VLOOKUP(B388,'X5'!$B:$AZ,12,FALSE)),IF($X$1=6,(VLOOKUP(B388,'X6'!$B:$AZ,12,FALSE)),IF($X$1=7,(VLOOKUP(B388,'X7'!$B:$AZ,12,FALSE)),IF($X$1=8,(VLOOKUP(B388,'X8'!$B:$AZ,12,FALSE)),IF($X$1=9,(VLOOKUP(B388,'X9'!$B:$AZ,12,FALSE)),IF($X$1=10,(VLOOKUP(B388,'X10'!$B:$AZ,12,FALSE)),IF($X$1=11,(VLOOKUP(B388,'X11'!$B:$AZ,12,FALSE)),IF($X$1=12,(VLOOKUP(B388,'X12'!$B:$AZ,12,FALSE)),IF($X$1=13,(VLOOKUP(B388,'X13'!$B:$AZ,12,FALSE)),"B"))))))))))))))=TRUE," ",(IF($X$1=1,(VLOOKUP(B388,'X1'!$B:$AZ,12,FALSE)),IF($X$1=2,(VLOOKUP(B388,'X2'!$B:$AZ,12,FALSE)),IF($X$1=3,(VLOOKUP(B388,'X3'!$B:$AZ,12,FALSE)),IF($X$1=4,(VLOOKUP(B388,'X4'!$B:$AZ,12,FALSE)),IF($X$1=5,(VLOOKUP(B388,'X5'!$B:$AZ,12,FALSE)),IF($X$1=6,(VLOOKUP(B388,'X6'!$B:$AZ,12,FALSE)),IF($X$1=7,(VLOOKUP(B388,'X7'!$B:$AZ,12,FALSE)),IF($X$1=8,(VLOOKUP(B388,'X8'!$B:$AZ,12,FALSE)),IF($X$1=9,(VLOOKUP(B388,'X9'!$B:$AZ,12,FALSE)),IF($X$1=10,(VLOOKUP(B388,'X10'!$B:$AZ,12,FALSE)),IF($X$1=11,(VLOOKUP(B388,'X11'!$B:$AZ,12,FALSE)),IF($X$1=12,(VLOOKUP(B388,'X12'!$B:$AZ,12,FALSE)),IF($X$1=13,(VLOOKUP(B388,'X13'!$B:$AZ,12,FALSE)),"B")))))))))))))))</f>
        <v xml:space="preserve"> </v>
      </c>
      <c r="Q388" s="185" t="str">
        <f ca="1">IF(ISERROR(IF($X$1=1,(VLOOKUP(B388,'X1'!$B:$AZ,46,FALSE)),IF($X$1=2,(VLOOKUP(B388,'X2'!$B:$AZ,46,FALSE)),IF($X$1=3,(VLOOKUP(B388,'X3'!$B:$AZ,46,FALSE)),IF($X$1=4,(VLOOKUP(B388,'X4'!$B:$AZ,46,FALSE)),IF($X$1=5,(VLOOKUP(B388,'X5'!$B:$AZ,46,FALSE)),IF($X$1=6,(VLOOKUP(B388,'X6'!$B:$AZ,46,FALSE)),IF($X$1=7,(VLOOKUP(B388,'X7'!$B:$AZ,46,FALSE)),IF($X$1=8,(VLOOKUP(B388,'X8'!$B:$AZ,46,FALSE)),IF($X$1=9,(VLOOKUP(B388,'X9'!$B:$AZ,46,FALSE)),IF($X$1=10,(VLOOKUP(B388,'X10'!$B:$AZ,46,FALSE)),IF($X$1=11,(VLOOKUP(B388,'X11'!$B:$AZ,46,FALSE)),IF($X$1=12,(VLOOKUP(B388,'X12'!$B:$AZ,46,FALSE)),IF($X$1=13,(VLOOKUP(B388,'X13'!$B:$AZ,46,FALSE)),"B"))))))))))))))=TRUE," ",(IF($X$1=1,(VLOOKUP(B388,'X1'!$B:$AZ,46,FALSE)),IF($X$1=2,(VLOOKUP(B388,'X2'!$B:$AZ,46,FALSE)),IF($X$1=3,(VLOOKUP(B388,'X3'!$B:$AZ,46,FALSE)),IF($X$1=4,(VLOOKUP(B388,'X4'!$B:$AZ,46,FALSE)),IF($X$1=5,(VLOOKUP(B388,'X5'!$B:$AZ,46,FALSE)),IF($X$1=6,(VLOOKUP(B388,'X6'!$B:$AZ,46,FALSE)),IF($X$1=7,(VLOOKUP(B388,'X7'!$B:$AZ,46,FALSE)),IF($X$1=8,(VLOOKUP(B388,'X8'!$B:$AZ,46,FALSE)),IF($X$1=9,(VLOOKUP(B388,'X9'!$B:$AZ,46,FALSE)),IF($X$1=10,(VLOOKUP(B388,'X10'!$B:$AZ,46,FALSE)),IF($X$1=11,(VLOOKUP(B388,'X11'!$B:$AZ,46,FALSE)),IF($X$1=12,(VLOOKUP(B388,'X12'!$B:$AZ,46,FALSE)),IF($X$1=13,(VLOOKUP(B388,'X13'!$B:$AZ,46,FALSE)),"B")))))))))))))))</f>
        <v xml:space="preserve"> </v>
      </c>
      <c r="R388" s="185" t="str">
        <f ca="1">IF(ISERROR(IF($X$1=1,(VLOOKUP(B388,'X1'!$B:$AZ,15,FALSE)),IF($X$1=2,(VLOOKUP(B388,'X2'!$B:$AZ,15,FALSE)),IF($X$1=3,(VLOOKUP(B388,'X3'!$B:$AZ,15,FALSE)),IF($X$1=4,(VLOOKUP(B388,'X4'!$B:$AZ,15,FALSE)),IF($X$1=5,(VLOOKUP(B388,'X5'!$B:$AZ,15,FALSE)),IF($X$1=6,(VLOOKUP(B388,'X6'!$B:$AZ,15,FALSE)),IF($X$1=7,(VLOOKUP(B388,'X7'!$B:$AZ,15,FALSE)),IF($X$1=8,(VLOOKUP(B388,'X8'!$B:$AZ,15,FALSE)),IF($X$1=9,(VLOOKUP(B388,'X9'!$B:$AZ,15,FALSE)),IF($X$1=10,(VLOOKUP(B388,'X10'!$B:$AZ,15,FALSE)),IF($X$1=11,(VLOOKUP(B388,'X11'!$B:$AZ,15,FALSE)),IF($X$1=12,(VLOOKUP(B388,'X12'!$B:$AZ,15,FALSE)),IF($X$1=13,(VLOOKUP(B388,'X13'!$B:$AZ,15,FALSE)),"B"))))))))))))))=TRUE," ",(IF($X$1=1,(VLOOKUP(B388,'X1'!$B:$AZ,15,FALSE)),IF($X$1=2,(VLOOKUP(B388,'X2'!$B:$AZ,15,FALSE)),IF($X$1=3,(VLOOKUP(B388,'X3'!$B:$AZ,15,FALSE)),IF($X$1=4,(VLOOKUP(B388,'X4'!$B:$AZ,15,FALSE)),IF($X$1=5,(VLOOKUP(B388,'X5'!$B:$AZ,15,FALSE)),IF($X$1=6,(VLOOKUP(B388,'X6'!$B:$AZ,15,FALSE)),IF($X$1=7,(VLOOKUP(B388,'X7'!$B:$AZ,15,FALSE)),IF($X$1=8,(VLOOKUP(B388,'X8'!$B:$AZ,15,FALSE)),IF($X$1=9,(VLOOKUP(B388,'X9'!$B:$AZ,15,FALSE)),IF($X$1=10,(VLOOKUP(B388,'X10'!$B:$AZ,15,FALSE)),IF($X$1=11,(VLOOKUP(B388,'X11'!$B:$AZ,15,FALSE)),IF($X$1=12,(VLOOKUP(B388,'X12'!$B:$AZ,15,FALSE)),IF($X$1=13,(VLOOKUP(B388,'X13'!$B:$AZ,15,FALSE)),"B")))))))))))))))</f>
        <v xml:space="preserve"> </v>
      </c>
      <c r="S388" s="185" t="str">
        <f ca="1">IF(ISERROR(IF((IF($X$1=1,(VLOOKUP(B388,'X1'!$B:$AZ,14,FALSE)),(IF($X$1=2,(VLOOKUP(B388,'X2'!$B:$AZ,14,FALSE)),(IF($X$1=3,(VLOOKUP(B388,'X3'!$B:$AZ,14,FALSE)),(IF($X$1=4,(VLOOKUP(B388,'X4'!$B:$AZ,14,FALSE)),(IF($X$1=5,(VLOOKUP(B388,'X5'!$B:$AZ,14,FALSE)),(IF($X$1=6,(VLOOKUP(B388,'X6'!$B:$AZ,14,FALSE)),(IF($X$1=7,(VLOOKUP(B388,'X7'!$B:$AZ,14,FALSE)),(IF($X$1=8,(VLOOKUP(B388,'X8'!$B:$AZ,14,FALSE)),(IF($X$1=9,(VLOOKUP(B388,'X9'!$B:$AZ,14,FALSE)),(IF($X$1=10,(VLOOKUP(B388,'X10'!$B:$AZ,14,FALSE)),(IF($X$1=11,(VLOOKUP(B388,'X11'!$B:$AZ,14,FALSE)),(IF($X$1=12,(VLOOKUP(B388,'X12'!$B:$AZ,14,FALSE)),(VLOOKUP(B388,'X13'!$B:$AZ,14,FALSE))))))))))))))))))))))))))=$V$1," ",(IF($X$1=1,(VLOOKUP(B388,'X1'!$B:$AZ,14,FALSE)),(IF($X$1=2,(VLOOKUP(B388,'X2'!$B:$AZ,14,FALSE)),(IF($X$1=3,(VLOOKUP(B388,'X3'!$B:$AZ,14,FALSE)),(IF($X$1=4,(VLOOKUP(B388,'X4'!$B:$AZ,14,FALSE)),(IF($X$1=5,(VLOOKUP(B388,'X5'!$B:$AZ,14,FALSE)),(IF($X$1=6,(VLOOKUP(B388,'X6'!$B:$AZ,14,FALSE)),(IF($X$1=7,(VLOOKUP(B388,'X7'!$B:$AZ,14,FALSE)),(IF($X$1=8,(VLOOKUP(B388,'X8'!$B:$AZ,14,FALSE)),(IF($X$1=9,(VLOOKUP(B388,'X9'!$B:$AZ,14,FALSE)),(IF($X$1=10,(VLOOKUP(B388,'X10'!$B:$AZ,14,FALSE)),(IF($X$1=11,(VLOOKUP(B388,'X11'!$B:$AZ,14,FALSE)),(IF($X$1=12,(VLOOKUP(B388,'X12'!$B:$AZ,14,FALSE)),(VLOOKUP(B388,'X13'!$B:$AZ,14,FALSE))))))))))))))))))))))))))))=TRUE," ",(IF((IF($X$1=1,(VLOOKUP(B388,'X1'!$B:$AZ,14,FALSE)),(IF($X$1=2,(VLOOKUP(B388,'X2'!$B:$AZ,14,FALSE)),(IF($X$1=3,(VLOOKUP(B388,'X3'!$B:$AZ,14,FALSE)),(IF($X$1=4,(VLOOKUP(B388,'X4'!$B:$AZ,14,FALSE)),(IF($X$1=5,(VLOOKUP(B388,'X5'!$B:$AZ,14,FALSE)),(IF($X$1=6,(VLOOKUP(B388,'X6'!$B:$AZ,14,FALSE)),(IF($X$1=7,(VLOOKUP(B388,'X7'!$B:$AZ,14,FALSE)),(IF($X$1=8,(VLOOKUP(B388,'X8'!$B:$AZ,14,FALSE)),(IF($X$1=9,(VLOOKUP(B388,'X9'!$B:$AZ,14,FALSE)),(IF($X$1=10,(VLOOKUP(B388,'X10'!$B:$AZ,14,FALSE)),(IF($X$1=11,(VLOOKUP(B388,'X11'!$B:$AZ,14,FALSE)),(IF($X$1=12,(VLOOKUP(B388,'X12'!$B:$AZ,14,FALSE)),(VLOOKUP(B388,'X13'!$B:$AZ,14,FALSE))))))))))))))))))))))))))=$V$1," ",(IF($X$1=1,(VLOOKUP(B388,'X1'!$B:$AZ,14,FALSE)),(IF($X$1=2,(VLOOKUP(B388,'X2'!$B:$AZ,14,FALSE)),(IF($X$1=3,(VLOOKUP(B388,'X3'!$B:$AZ,14,FALSE)),(IF($X$1=4,(VLOOKUP(B388,'X4'!$B:$AZ,14,FALSE)),(IF($X$1=5,(VLOOKUP(B388,'X5'!$B:$AZ,14,FALSE)),(IF($X$1=6,(VLOOKUP(B388,'X6'!$B:$AZ,14,FALSE)),(IF($X$1=7,(VLOOKUP(B388,'X7'!$B:$AZ,14,FALSE)),(IF($X$1=8,(VLOOKUP(B388,'X8'!$B:$AZ,14,FALSE)),(IF($X$1=9,(VLOOKUP(B388,'X9'!$B:$AZ,14,FALSE)),(IF($X$1=10,(VLOOKUP(B388,'X10'!$B:$AZ,14,FALSE)),(IF($X$1=11,(VLOOKUP(B388,'X11'!$B:$AZ,14,FALSE)),(IF($X$1=12,(VLOOKUP(B388,'X12'!$B:$AZ,14,FALSE)),(VLOOKUP(B388,'X13'!$B:$AZ,14,FALSE)))))))))))))))))))))))))))))</f>
        <v xml:space="preserve"> </v>
      </c>
    </row>
    <row r="389" spans="1:19" ht="14.1" customHeight="1" x14ac:dyDescent="0.2">
      <c r="A389" s="156" t="s">
        <v>1058</v>
      </c>
      <c r="B389" s="122" t="str">
        <f>IF(ISERROR(IF($U$16=1,(VLOOKUP(A389,$AC$89:$AH$125,2,FALSE)),IF((IF($X$1=1,'X1'!B348,(IF($X$1=2,'X2'!B348,(IF($X$1=3,'X3'!B348,(IF($X$1=4,'X4'!B348,(IF($X$1=5,'X5'!B348,(IF($X$1=6,'X6'!B348,(IF($X$1=7,'X7'!B348,(IF($X$1=8,'X8'!B348,(IF($X$1=9,'X9'!B348,(IF($X$1=10,'X10'!B348,(IF($X$1=11,'X11'!B348,(IF($X$1=12,'X12'!B348,'X13'!B348))))))))))))))))))))))))="","",(IF($X$1=1,'X1'!B348,(IF($X$1=2,'X2'!B348,(IF($X$1=3,'X3'!B348,(IF($X$1=4,'X4'!B348,(IF($X$1=5,'X5'!B348,(IF($X$1=6,'X6'!B348,(IF($X$1=7,'X7'!B348,(IF($X$1=8,'X8'!B348,(IF($X$1=9,'X9'!B348,(IF($X$1=10,'X10'!B348,(IF($X$1=11,'X11'!B348,(IF($X$1=12,'X12'!B348,'X13'!B348)))))))))))))))))))))))))))=TRUE," ",(IF($U$16=1,(VLOOKUP(A389,$AC$89:$AH$125,2,FALSE)),IF((IF($X$1=1,'X1'!B348,(IF($X$1=2,'X2'!B348,(IF($X$1=3,'X3'!B348,(IF($X$1=4,'X4'!B348,(IF($X$1=5,'X5'!B348,(IF($X$1=6,'X6'!B348,(IF($X$1=7,'X7'!B348,(IF($X$1=8,'X8'!B348,(IF($X$1=9,'X9'!B348,(IF($X$1=10,'X10'!B348,(IF($X$1=11,'X11'!B348,(IF($X$1=12,'X12'!B348,'X13'!B348))))))))))))))))))))))))="","",(IF($X$1=1,'X1'!B348,(IF($X$1=2,'X2'!B348,(IF($X$1=3,'X3'!B348,(IF($X$1=4,'X4'!B348,(IF($X$1=5,'X5'!B348,(IF($X$1=6,'X6'!B348,(IF($X$1=7,'X7'!B348,(IF($X$1=8,'X8'!B348,(IF($X$1=9,'X9'!B348,(IF($X$1=10,'X10'!B348,(IF($X$1=11,'X11'!B348,(IF($X$1=12,'X12'!B348,'X13'!B348))))))))))))))))))))))))))))</f>
        <v/>
      </c>
      <c r="C389" s="181" t="str">
        <f ca="1">IF(ISERROR(IF($X$1=1,(VLOOKUP(B389,'X1'!$B:$AZ,47,FALSE)),IF($X$1=2,(VLOOKUP(B389,'X2'!$B:$AZ,47,FALSE)),IF($X$1=3,(VLOOKUP(B389,'X3'!$B:$AZ,47,FALSE)),IF($X$1=4,(VLOOKUP(B389,'X4'!$B:$AZ,47,FALSE)),IF($X$1=5,(VLOOKUP(B389,'X5'!$B:$AZ,47,FALSE)),IF($X$1=6,(VLOOKUP(B389,'X6'!$B:$AZ,47,FALSE)),IF($X$1=7,(VLOOKUP(B389,'X7'!$B:$AZ,47,FALSE)),IF($X$1=8,(VLOOKUP(B389,'X8'!$B:$AZ,47,FALSE)),IF($X$1=9,(VLOOKUP(B389,'X9'!$B:$AZ,47,FALSE)),IF($X$1=10,(VLOOKUP(B389,'X10'!$B:$AZ,47,FALSE)),IF($X$1=11,(VLOOKUP(B389,'X11'!$B:$AZ,47,FALSE)),IF($X$1=12,(VLOOKUP(B389,'X12'!$B:$AZ,47,FALSE)),IF($X$1=13,(VLOOKUP(B389,'X13'!$B:$AZ,47,FALSE)),"B"))))))))))))))=TRUE," ",(IF($X$1=1,(VLOOKUP(B389,'X1'!$B:$AZ,47,FALSE)),IF($X$1=2,(VLOOKUP(B389,'X2'!$B:$AZ,47,FALSE)),IF($X$1=3,(VLOOKUP(B389,'X3'!$B:$AZ,47,FALSE)),IF($X$1=4,(VLOOKUP(B389,'X4'!$B:$AZ,47,FALSE)),IF($X$1=5,(VLOOKUP(B389,'X5'!$B:$AZ,47,FALSE)),IF($X$1=6,(VLOOKUP(B389,'X6'!$B:$AZ,47,FALSE)),IF($X$1=7,(VLOOKUP(B389,'X7'!$B:$AZ,47,FALSE)),IF($X$1=8,(VLOOKUP(B389,'X8'!$B:$AZ,47,FALSE)),IF($X$1=9,(VLOOKUP(B389,'X9'!$B:$AZ,47,FALSE)),IF($X$1=10,(VLOOKUP(B389,'X10'!$B:$AZ,47,FALSE)),IF($X$1=11,(VLOOKUP(B389,'X11'!$B:$AZ,47,FALSE)),IF($X$1=12,(VLOOKUP(B389,'X12'!$B:$AZ,47,FALSE)),IF($X$1=13,(VLOOKUP(B389,'X13'!$B:$AZ,47,FALSE)),"B")))))))))))))))</f>
        <v xml:space="preserve"> </v>
      </c>
      <c r="D389" s="181" t="str">
        <f ca="1">IF(ISERROR(IF($X$1=1,(VLOOKUP(B389,'X1'!$B:$AP,41,FALSE)),IF($X$1=2,(VLOOKUP(B389,'X2'!$B:$AP,41,FALSE)),IF($X$1=3,(VLOOKUP(B389,'X3'!$B:$AP,41,FALSE)),IF($X$1=4,(VLOOKUP(B389,'X4'!$B:$AP,41,FALSE)),IF($X$1=5,(VLOOKUP(B389,'X5'!$B:$AP,41,FALSE)),IF($X$1=6,(VLOOKUP(B389,'X6'!$B:$AP,41,FALSE)),IF($X$1=7,(VLOOKUP(B389,'X7'!$B:$AP,41,FALSE)),IF($X$1=8,(VLOOKUP(B389,'X8'!$B:$AP,41,FALSE)),IF($X$1=9,(VLOOKUP(B389,'X9'!$B:$AP,41,FALSE)),IF($X$1=10,(VLOOKUP(B389,'X10'!$B:$AP,41,FALSE)),IF($X$1=11,(VLOOKUP(B389,'X11'!$B:$AP,41,FALSE)),IF($X$1=12,(VLOOKUP(B389,'X12'!$B:$AP,41,FALSE)),IF($X$1=13,(VLOOKUP(B389,'X13'!$B:$AP,41,FALSE)),"B"))))))))))))))=TRUE," ",(IF($X$1=1,(VLOOKUP(B389,'X1'!$B:$AP,41,FALSE)),IF($X$1=2,(VLOOKUP(B389,'X2'!$B:$AP,41,FALSE)),IF($X$1=3,(VLOOKUP(B389,'X3'!$B:$AP,41,FALSE)),IF($X$1=4,(VLOOKUP(B389,'X4'!$B:$AP,41,FALSE)),IF($X$1=5,(VLOOKUP(B389,'X5'!$B:$AP,41,FALSE)),IF($X$1=6,(VLOOKUP(B389,'X6'!$B:$AP,41,FALSE)),IF($X$1=7,(VLOOKUP(B389,'X7'!$B:$AP,41,FALSE)),IF($X$1=8,(VLOOKUP(B389,'X8'!$B:$AP,41,FALSE)),IF($X$1=9,(VLOOKUP(B389,'X9'!$B:$AP,41,FALSE)),IF($X$1=10,(VLOOKUP(B389,'X10'!$B:$AP,41,FALSE)),IF($X$1=11,(VLOOKUP(B389,'X11'!$B:$AP,41,FALSE)),IF($X$1=12,(VLOOKUP(B389,'X12'!$B:$AP,41,FALSE)),IF($X$1=13,(VLOOKUP(B389,'X13'!$B:$AP,41,FALSE)),"B")))))))))))))))</f>
        <v xml:space="preserve"> </v>
      </c>
      <c r="E389" s="182" t="str">
        <f ca="1">IF(ISERROR(IF($X$1=1,(VLOOKUP(B389,'X1'!$B:$AP,7,FALSE)),IF($X$1=2,(VLOOKUP(B389,'X2'!$B:$AP,7,FALSE)),IF($X$1=3,(VLOOKUP(B389,'X3'!$B:$AP,7,FALSE)),IF($X$1=4,(VLOOKUP(B389,'X4'!$B:$AP,7,FALSE)),IF($X$1=5,(VLOOKUP(B389,'X5'!$B:$AP,7,FALSE)),IF($X$1=6,(VLOOKUP(B389,'X6'!$B:$AP,7,FALSE)),IF($X$1=7,(VLOOKUP(B389,'X7'!$B:$AP,7,FALSE)),IF($X$1=8,(VLOOKUP(B389,'X8'!$B:$AP,7,FALSE)),IF($X$1=9,(VLOOKUP(B389,'X9'!$B:$AP,7,FALSE)),IF($X$1=10,(VLOOKUP(B389,'X10'!$B:$AP,7,FALSE)),IF($X$1=11,(VLOOKUP(B389,'X11'!$B:$AP,7,FALSE)),IF($X$1=12,(VLOOKUP(B389,'X12'!$B:$AP,7,FALSE)),IF($X$1=13,(VLOOKUP(B389,'X13'!$B:$AP,7,FALSE)),"B"))))))))))))))=TRUE," ",(IF($X$1=1,(VLOOKUP(B389,'X1'!$B:$AP,7,FALSE)),IF($X$1=2,(VLOOKUP(B389,'X2'!$B:$AP,7,FALSE)),IF($X$1=3,(VLOOKUP(B389,'X3'!$B:$AP,7,FALSE)),IF($X$1=4,(VLOOKUP(B389,'X4'!$B:$AP,7,FALSE)),IF($X$1=5,(VLOOKUP(B389,'X5'!$B:$AP,7,FALSE)),IF($X$1=6,(VLOOKUP(B389,'X6'!$B:$AP,7,FALSE)),IF($X$1=7,(VLOOKUP(B389,'X7'!$B:$AP,7,FALSE)),IF($X$1=8,(VLOOKUP(B389,'X8'!$B:$AP,7,FALSE)),IF($X$1=9,(VLOOKUP(B389,'X9'!$B:$AP,7,FALSE)),IF($X$1=10,(VLOOKUP(B389,'X10'!$B:$AP,7,FALSE)),IF($X$1=11,(VLOOKUP(B389,'X11'!$B:$AP,7,FALSE)),IF($X$1=12,(VLOOKUP(B389,'X12'!$B:$AP,7,FALSE)),IF($X$1=13,(VLOOKUP(B389,'X13'!$B:$AP,7,FALSE)),"B")))))))))))))))</f>
        <v xml:space="preserve"> </v>
      </c>
      <c r="F389" s="182" t="str">
        <f ca="1">IF(ISERROR(IF((IF($X$1=1,(VLOOKUP(B389,'X1'!$B:$AO,6,FALSE)),(IF($X$1=2,(VLOOKUP(B389,'X2'!$B:$AO,6,FALSE)),(IF($X$1=3,(VLOOKUP(B389,'X3'!$B:$AO,6,FALSE)),(IF($X$1=4,(VLOOKUP(B389,'X4'!$B:$AO,6,FALSE)),(IF($X$1=5,(VLOOKUP(B389,'X5'!$B:$AO,6,FALSE)),(IF($X$1=6,(VLOOKUP(B389,'X6'!$B:$AO,6,FALSE)),(IF($X$1=7,(VLOOKUP(B389,'X7'!$B:$AO,6,FALSE)),(IF($X$1=8,(VLOOKUP(B389,'X8'!$B:$AO,6,FALSE)),(IF($X$1=9,(VLOOKUP(B389,'X9'!$B:$AO,6,FALSE)),(IF($X$1=10,(VLOOKUP(B389,'X10'!$B:$AO,6,FALSE)),(IF($X$1=11,(VLOOKUP(B389,'X11'!$B:$AO,6,FALSE)),(IF($X$1=12,(VLOOKUP(B389,'X12'!$B:$AO,6,FALSE)),(VLOOKUP(B389,'X13'!$B:$AO,6,FALSE))))))))))))))))))))))))))=$V$1," ",(IF($X$1=1,(VLOOKUP(B389,'X1'!$B:$AO,6,FALSE)),(IF($X$1=2,(VLOOKUP(B389,'X2'!$B:$AO,6,FALSE)),(IF($X$1=3,(VLOOKUP(B389,'X3'!$B:$AO,6,FALSE)),(IF($X$1=4,(VLOOKUP(B389,'X4'!$B:$AO,6,FALSE)),(IF($X$1=5,(VLOOKUP(B389,'X5'!$B:$AO,6,FALSE)),(IF($X$1=6,(VLOOKUP(B389,'X6'!$B:$AO,6,FALSE)),(IF($X$1=7,(VLOOKUP(B389,'X7'!$B:$AO,6,FALSE)),(IF($X$1=8,(VLOOKUP(B389,'X8'!$B:$AO,6,FALSE)),(IF($X$1=9,(VLOOKUP(B389,'X9'!$B:$AO,6,FALSE)),(IF($X$1=10,(VLOOKUP(B389,'X10'!$B:$AO,6,FALSE)),(IF($X$1=11,(VLOOKUP(B389,'X11'!$B:$AO,6,FALSE)),(IF($X$1=12,(VLOOKUP(B389,'X12'!$B:$AO,6,FALSE)),(VLOOKUP(B389,'X13'!$B:$AO,6,FALSE))))))))))))))))))))))))))))=TRUE," ",(IF((IF($X$1=1,(VLOOKUP(B389,'X1'!$B:$AO,6,FALSE)),(IF($X$1=2,(VLOOKUP(B389,'X2'!$B:$AO,6,FALSE)),(IF($X$1=3,(VLOOKUP(B389,'X3'!$B:$AO,6,FALSE)),(IF($X$1=4,(VLOOKUP(B389,'X4'!$B:$AO,6,FALSE)),(IF($X$1=5,(VLOOKUP(B389,'X5'!$B:$AO,6,FALSE)),(IF($X$1=6,(VLOOKUP(B389,'X6'!$B:$AO,6,FALSE)),(IF($X$1=7,(VLOOKUP(B389,'X7'!$B:$AO,6,FALSE)),(IF($X$1=8,(VLOOKUP(B389,'X8'!$B:$AO,6,FALSE)),(IF($X$1=9,(VLOOKUP(B389,'X9'!$B:$AO,6,FALSE)),(IF($X$1=10,(VLOOKUP(B389,'X10'!$B:$AO,6,FALSE)),(IF($X$1=11,(VLOOKUP(B389,'X11'!$B:$AO,6,FALSE)),(IF($X$1=12,(VLOOKUP(B389,'X12'!$B:$AO,6,FALSE)),(VLOOKUP(B389,'X13'!$B:$AO,6,FALSE))))))))))))))))))))))))))=$V$1," ",(IF($X$1=1,(VLOOKUP(B389,'X1'!$B:$AO,6,FALSE)),(IF($X$1=2,(VLOOKUP(B389,'X2'!$B:$AO,6,FALSE)),(IF($X$1=3,(VLOOKUP(B389,'X3'!$B:$AO,6,FALSE)),(IF($X$1=4,(VLOOKUP(B389,'X4'!$B:$AO,6,FALSE)),(IF($X$1=5,(VLOOKUP(B389,'X5'!$B:$AO,6,FALSE)),(IF($X$1=6,(VLOOKUP(B389,'X6'!$B:$AO,6,FALSE)),(IF($X$1=7,(VLOOKUP(B389,'X7'!$B:$AO,6,FALSE)),(IF($X$1=8,(VLOOKUP(B389,'X8'!$B:$AO,6,FALSE)),(IF($X$1=9,(VLOOKUP(B389,'X9'!$B:$AO,6,FALSE)),(IF($X$1=10,(VLOOKUP(B389,'X10'!$B:$AO,6,FALSE)),(IF($X$1=11,(VLOOKUP(B389,'X11'!$B:$AO,6,FALSE)),(IF($X$1=12,(VLOOKUP(B389,'X12'!$B:$AO,6,FALSE)),(VLOOKUP(B389,'X13'!$B:$AO,6,FALSE)))))))))))))))))))))))))))))</f>
        <v xml:space="preserve"> </v>
      </c>
      <c r="G389" s="182" t="str">
        <f ca="1">IF(ISERROR(IF($X$1=1,(VLOOKUP(B389,'X1'!$B:$AZ,44,FALSE)),IF($X$1=2,(VLOOKUP(B389,'X2'!$B:$AZ,44,FALSE)),IF($X$1=3,(VLOOKUP(B389,'X3'!$B:$AZ,44,FALSE)),IF($X$1=4,(VLOOKUP(B389,'X4'!$B:$AZ,44,FALSE)),IF($X$1=5,(VLOOKUP(B389,'X5'!$B:$AZ,44,FALSE)),IF($X$1=6,(VLOOKUP(B389,'X6'!$B:$AZ,44,FALSE)),IF($X$1=7,(VLOOKUP(B389,'X7'!$B:$AZ,44,FALSE)),IF($X$1=8,(VLOOKUP(B389,'X8'!$B:$AZ,44,FALSE)),IF($X$1=9,(VLOOKUP(B389,'X9'!$B:$AZ,44,FALSE)),IF($X$1=10,(VLOOKUP(B389,'X10'!$B:$AZ,44,FALSE)),IF($X$1=11,(VLOOKUP(B389,'X11'!$B:$AZ,44,FALSE)),IF($X$1=12,(VLOOKUP(B389,'X12'!$B:$AZ,44,FALSE)),IF($X$1=13,(VLOOKUP(B389,'X13'!$B:$AZ,44,FALSE)),"B"))))))))))))))=TRUE," ",(IF($X$1=1,(VLOOKUP(B389,'X1'!$B:$AZ,44,FALSE)),IF($X$1=2,(VLOOKUP(B389,'X2'!$B:$AZ,44,FALSE)),IF($X$1=3,(VLOOKUP(B389,'X3'!$B:$AZ,44,FALSE)),IF($X$1=4,(VLOOKUP(B389,'X4'!$B:$AZ,44,FALSE)),IF($X$1=5,(VLOOKUP(B389,'X5'!$B:$AZ,44,FALSE)),IF($X$1=6,(VLOOKUP(B389,'X6'!$B:$AZ,44,FALSE)),IF($X$1=7,(VLOOKUP(B389,'X7'!$B:$AZ,44,FALSE)),IF($X$1=8,(VLOOKUP(B389,'X8'!$B:$AZ,44,FALSE)),IF($X$1=9,(VLOOKUP(B389,'X9'!$B:$AZ,44,FALSE)),IF($X$1=10,(VLOOKUP(B389,'X10'!$B:$AZ,44,FALSE)),IF($X$1=11,(VLOOKUP(B389,'X11'!$B:$AZ,44,FALSE)),IF($X$1=12,(VLOOKUP(B389,'X12'!$B:$AZ,44,FALSE)),IF($X$1=13,(VLOOKUP(B389,'X13'!$B:$AZ,44,FALSE)),"B")))))))))))))))</f>
        <v xml:space="preserve"> </v>
      </c>
      <c r="H389" s="182" t="str">
        <f ca="1">IF(ISERROR(IF($X$1=1,(VLOOKUP(B389,'X1'!$B:$AZ,8,FALSE)),IF($X$1=2,(VLOOKUP(B389,'X2'!$B:$AZ,8,FALSE)),IF($X$1=3,(VLOOKUP(B389,'X3'!$B:$AZ,8,FALSE)),IF($X$1=4,(VLOOKUP(B389,'X4'!$B:$AZ,8,FALSE)),IF($X$1=5,(VLOOKUP(B389,'X5'!$B:$AZ,8,FALSE)),IF($X$1=6,(VLOOKUP(B389,'X6'!$B:$AZ,8,FALSE)),IF($X$1=7,(VLOOKUP(B389,'X7'!$B:$AZ,8,FALSE)),IF($X$1=8,(VLOOKUP(B389,'X8'!$B:$AZ,8,FALSE)),IF($X$1=9,(VLOOKUP(B389,'X9'!$B:$AZ,8,FALSE)),IF($X$1=10,(VLOOKUP(B389,'X10'!$B:$AZ,8,FALSE)),IF($X$1=11,(VLOOKUP(B389,'X11'!$B:$AZ,8,FALSE)),IF($X$1=12,(VLOOKUP(B389,'X12'!$B:$AZ,8,FALSE)),IF($X$1=13,(VLOOKUP(B389,'X13'!$B:$AZ,8,FALSE)),"B"))))))))))))))=TRUE," ",(IF($X$1=1,(VLOOKUP(B389,'X1'!$B:$AZ,8,FALSE)),IF($X$1=2,(VLOOKUP(B389,'X2'!$B:$AZ,8,FALSE)),IF($X$1=3,(VLOOKUP(B389,'X3'!$B:$AZ,8,FALSE)),IF($X$1=4,(VLOOKUP(B389,'X4'!$B:$AZ,8,FALSE)),IF($X$1=5,(VLOOKUP(B389,'X5'!$B:$AZ,8,FALSE)),IF($X$1=6,(VLOOKUP(B389,'X6'!$B:$AZ,8,FALSE)),IF($X$1=7,(VLOOKUP(B389,'X7'!$B:$AZ,8,FALSE)),IF($X$1=8,(VLOOKUP(B389,'X8'!$B:$AZ,8,FALSE)),IF($X$1=9,(VLOOKUP(B389,'X9'!$B:$AZ,8,FALSE)),IF($X$1=10,(VLOOKUP(B389,'X10'!$B:$AZ,8,FALSE)),IF($X$1=11,(VLOOKUP(B389,'X11'!$B:$AZ,8,FALSE)),IF($X$1=12,(VLOOKUP(B389,'X12'!$B:$AZ,8,FALSE)),IF($X$1=13,(VLOOKUP(B389,'X13'!$B:$AZ,8,FALSE)),"B")))))))))))))))</f>
        <v xml:space="preserve"> </v>
      </c>
      <c r="I389" s="183" t="str">
        <f ca="1">IF(ISERROR(IF($X$1=1,(VLOOKUP(B389,'X1'!$B:$AZ,2,FALSE)),IF($X$1=2,(VLOOKUP(B389,'X2'!$B:$AZ,2,FALSE)),IF($X$1=3,(VLOOKUP(B389,'X3'!$B:$AZ,2,FALSE)),IF($X$1=4,(VLOOKUP(B389,'X4'!$B:$AZ,2,FALSE)),IF($X$1=5,(VLOOKUP(B389,'X5'!$B:$AZ,2,FALSE)),IF($X$1=6,(VLOOKUP(B389,'X6'!$B:$AZ,2,FALSE)),IF($X$1=7,(VLOOKUP(B389,'X7'!$B:$AZ,2,FALSE)),IF($X$1=8,(VLOOKUP(B389,'X8'!$B:$AZ,2,FALSE)),IF($X$1=9,(VLOOKUP(B389,'X9'!$B:$AZ,2,FALSE)),IF($X$1=10,(VLOOKUP(B389,'X10'!$B:$AZ,2,FALSE)),IF($X$1=11,(VLOOKUP(B389,'X11'!$B:$AZ,2,FALSE)),IF($X$1=12,(VLOOKUP(B389,'X12'!$B:$AZ,2,FALSE)),IF($X$1=13,(VLOOKUP(B389,'X13'!$B:$AZ,2,FALSE)),"B"))))))))))))))=TRUE," ",(IF($X$1=1,(VLOOKUP(B389,'X1'!$B:$AZ,2,FALSE)),IF($X$1=2,(VLOOKUP(B389,'X2'!$B:$AZ,2,FALSE)),IF($X$1=3,(VLOOKUP(B389,'X3'!$B:$AZ,2,FALSE)),IF($X$1=4,(VLOOKUP(B389,'X4'!$B:$AZ,2,FALSE)),IF($X$1=5,(VLOOKUP(B389,'X5'!$B:$AZ,2,FALSE)),IF($X$1=6,(VLOOKUP(B389,'X6'!$B:$AZ,2,FALSE)),IF($X$1=7,(VLOOKUP(B389,'X7'!$B:$AZ,2,FALSE)),IF($X$1=8,(VLOOKUP(B389,'X8'!$B:$AZ,2,FALSE)),IF($X$1=9,(VLOOKUP(B389,'X9'!$B:$AZ,2,FALSE)),IF($X$1=10,(VLOOKUP(B389,'X10'!$B:$AZ,2,FALSE)),IF($X$1=11,(VLOOKUP(B389,'X11'!$B:$AZ,2,FALSE)),IF($X$1=12,(VLOOKUP(B389,'X12'!$B:$AZ,2,FALSE)),IF($X$1=13,(VLOOKUP(B389,'X13'!$B:$AZ,2,FALSE)),"B")))))))))))))))</f>
        <v xml:space="preserve"> </v>
      </c>
      <c r="J389" s="183" t="str">
        <f ca="1">IF(ISERROR(IF($X$1=1,(VLOOKUP(B389,'X1'!$B:$AZ,3,FALSE)),IF($X$1=2,(VLOOKUP(B389,'X2'!$B:$AZ,3,FALSE)),IF($X$1=3,(VLOOKUP(B389,'X3'!$B:$AZ,3,FALSE)),IF($X$1=4,(VLOOKUP(B389,'X4'!$B:$AZ,3,FALSE)),IF($X$1=5,(VLOOKUP(B389,'X5'!$B:$AZ,3,FALSE)),IF($X$1=6,(VLOOKUP(B389,'X6'!$B:$AZ,3,FALSE)),IF($X$1=7,(VLOOKUP(B389,'X7'!$B:$AZ,3,FALSE)),IF($X$1=8,(VLOOKUP(B389,'X8'!$B:$AZ,3,FALSE)),IF($X$1=9,(VLOOKUP(B389,'X9'!$B:$AZ,3,FALSE)),IF($X$1=10,(VLOOKUP(B389,'X10'!$B:$AZ,3,FALSE)),IF($X$1=11,(VLOOKUP(B389,'X11'!$B:$AZ,3,FALSE)),IF($X$1=12,(VLOOKUP(B389,'X12'!$B:$AZ,3,FALSE)),IF($X$1=13,(VLOOKUP(B389,'X13'!$B:$AZ,3,FALSE)),"B"))))))))))))))=TRUE," ",(IF($X$1=1,(VLOOKUP(B389,'X1'!$B:$AZ,3,FALSE)),IF($X$1=2,(VLOOKUP(B389,'X2'!$B:$AZ,3,FALSE)),IF($X$1=3,(VLOOKUP(B389,'X3'!$B:$AZ,3,FALSE)),IF($X$1=4,(VLOOKUP(B389,'X4'!$B:$AZ,3,FALSE)),IF($X$1=5,(VLOOKUP(B389,'X5'!$B:$AZ,3,FALSE)),IF($X$1=6,(VLOOKUP(B389,'X6'!$B:$AZ,3,FALSE)),IF($X$1=7,(VLOOKUP(B389,'X7'!$B:$AZ,3,FALSE)),IF($X$1=8,(VLOOKUP(B389,'X8'!$B:$AZ,3,FALSE)),IF($X$1=9,(VLOOKUP(B389,'X9'!$B:$AZ,3,FALSE)),IF($X$1=10,(VLOOKUP(B389,'X10'!$B:$AZ,3,FALSE)),IF($X$1=11,(VLOOKUP(B389,'X11'!$B:$AZ,3,FALSE)),IF($X$1=12,(VLOOKUP(B389,'X12'!$B:$AZ,3,FALSE)),IF($X$1=13,(VLOOKUP(B389,'X13'!$B:$AZ,3,FALSE)),"B")))))))))))))))</f>
        <v xml:space="preserve"> </v>
      </c>
      <c r="K389" s="183" t="str">
        <f ca="1">IF(ISERROR(IF($X$1=1,(VLOOKUP(B389,'X1'!$B:$AZ,5,FALSE)),IF($X$1=2,(VLOOKUP(B389,'X2'!$B:$AZ,5,FALSE)),IF($X$1=3,(VLOOKUP(B389,'X3'!$B:$AZ,5,FALSE)),IF($X$1=4,(VLOOKUP(B389,'X4'!$B:$AZ,5,FALSE)),IF($X$1=5,(VLOOKUP(B389,'X5'!$B:$AZ,5,FALSE)),IF($X$1=6,(VLOOKUP(B389,'X6'!$B:$AZ,5,FALSE)),IF($X$1=7,(VLOOKUP(B389,'X7'!$B:$AZ,5,FALSE)),IF($X$1=8,(VLOOKUP(B389,'X8'!$B:$AZ,5,FALSE)),IF($X$1=9,(VLOOKUP(B389,'X9'!$B:$AZ,5,FALSE)),IF($X$1=10,(VLOOKUP(B389,'X10'!$B:$AZ,5,FALSE)),IF($X$1=11,(VLOOKUP(B389,'X11'!$B:$AZ,5,FALSE)),IF($X$1=12,(VLOOKUP(B389,'X12'!$B:$AZ,5,FALSE)),IF($X$1=13,(VLOOKUP(B389,'X13'!$B:$AZ,5,FALSE)),"B"))))))))))))))=TRUE," ",(IF($X$1=1,(VLOOKUP(B389,'X1'!$B:$AZ,5,FALSE)),IF($X$1=2,(VLOOKUP(B389,'X2'!$B:$AZ,5,FALSE)),IF($X$1=3,(VLOOKUP(B389,'X3'!$B:$AZ,5,FALSE)),IF($X$1=4,(VLOOKUP(B389,'X4'!$B:$AZ,5,FALSE)),IF($X$1=5,(VLOOKUP(B389,'X5'!$B:$AZ,5,FALSE)),IF($X$1=6,(VLOOKUP(B389,'X6'!$B:$AZ,5,FALSE)),IF($X$1=7,(VLOOKUP(B389,'X7'!$B:$AZ,5,FALSE)),IF($X$1=8,(VLOOKUP(B389,'X8'!$B:$AZ,5,FALSE)),IF($X$1=9,(VLOOKUP(B389,'X9'!$B:$AZ,5,FALSE)),IF($X$1=10,(VLOOKUP(B389,'X10'!$B:$AZ,5,FALSE)),IF($X$1=11,(VLOOKUP(B389,'X11'!$B:$AZ,5,FALSE)),IF($X$1=12,(VLOOKUP(B389,'X12'!$B:$AZ,5,FALSE)),IF($X$1=13,(VLOOKUP(B389,'X13'!$B:$AZ,5,FALSE)),"B")))))))))))))))</f>
        <v xml:space="preserve"> </v>
      </c>
      <c r="L389" s="184" t="str">
        <f ca="1">IF(ISERROR(IF($X$1=1,(VLOOKUP(B389,'X1'!$B:$AZ,9,FALSE)),IF($X$1=2,(VLOOKUP(B389,'X2'!$B:$AZ,9,FALSE)),IF($X$1=3,(VLOOKUP(B389,'X3'!$B:$AZ,9,FALSE)),IF($X$1=4,(VLOOKUP(B389,'X4'!$B:$AZ,9,FALSE)),IF($X$1=5,(VLOOKUP(B389,'X5'!$B:$AZ,9,FALSE)),IF($X$1=6,(VLOOKUP(B389,'X6'!$B:$AZ,9,FALSE)),IF($X$1=7,(VLOOKUP(B389,'X7'!$B:$AZ,9,FALSE)),IF($X$1=8,(VLOOKUP(B389,'X8'!$B:$AZ,9,FALSE)),IF($X$1=9,(VLOOKUP(B389,'X9'!$B:$AZ,9,FALSE)),IF($X$1=10,(VLOOKUP(B389,'X10'!$B:$AZ,9,FALSE)),IF($X$1=11,(VLOOKUP(B389,'X11'!$B:$AZ,9,FALSE)),IF($X$1=12,(VLOOKUP(B389,'X12'!$B:$AZ,9,FALSE)),IF($X$1=13,(VLOOKUP(B389,'X13'!$B:$AZ,9,FALSE)),"B"))))))))))))))=TRUE," ",(IF($X$1=1,(VLOOKUP(B389,'X1'!$B:$AZ,9,FALSE)),IF($X$1=2,(VLOOKUP(B389,'X2'!$B:$AZ,9,FALSE)),IF($X$1=3,(VLOOKUP(B389,'X3'!$B:$AZ,9,FALSE)),IF($X$1=4,(VLOOKUP(B389,'X4'!$B:$AZ,9,FALSE)),IF($X$1=5,(VLOOKUP(B389,'X5'!$B:$AZ,9,FALSE)),IF($X$1=6,(VLOOKUP(B389,'X6'!$B:$AZ,9,FALSE)),IF($X$1=7,(VLOOKUP(B389,'X7'!$B:$AZ,9,FALSE)),IF($X$1=8,(VLOOKUP(B389,'X8'!$B:$AZ,9,FALSE)),IF($X$1=9,(VLOOKUP(B389,'X9'!$B:$AZ,9,FALSE)),IF($X$1=10,(VLOOKUP(B389,'X10'!$B:$AZ,9,FALSE)),IF($X$1=11,(VLOOKUP(B389,'X11'!$B:$AZ,9,FALSE)),IF($X$1=12,(VLOOKUP(B389,'X12'!$B:$AZ,9,FALSE)),IF($X$1=13,(VLOOKUP(B389,'X13'!$B:$AZ,9,FALSE)),"B")))))))))))))))</f>
        <v xml:space="preserve"> </v>
      </c>
      <c r="M389" s="184" t="str">
        <f ca="1">IF(ISERROR(IF($X$1=1,(VLOOKUP(B389,'X1'!$B:$AZ,10,FALSE)),IF($X$1=2,(VLOOKUP(B389,'X2'!$B:$AZ,10,FALSE)),IF($X$1=3,(VLOOKUP(B389,'X3'!$B:$AZ,10,FALSE)),IF($X$1=4,(VLOOKUP(B389,'X4'!$B:$AZ,10,FALSE)),IF($X$1=5,(VLOOKUP(B389,'X5'!$B:$AZ,10,FALSE)),IF($X$1=6,(VLOOKUP(B389,'X6'!$B:$AZ,10,FALSE)),IF($X$1=7,(VLOOKUP(B389,'X7'!$B:$AZ,10,FALSE)),IF($X$1=8,(VLOOKUP(B389,'X8'!$B:$AZ,10,FALSE)),IF($X$1=9,(VLOOKUP(B389,'X9'!$B:$AZ,10,FALSE)),IF($X$1=10,(VLOOKUP(B389,'X10'!$B:$AZ,10,FALSE)),IF($X$1=11,(VLOOKUP(B389,'X11'!$B:$AZ,10,FALSE)),IF($X$1=12,(VLOOKUP(B389,'X12'!$B:$AZ,10,FALSE)),IF($X$1=13,(VLOOKUP(B389,'X13'!$B:$AZ,10,FALSE)),"B"))))))))))))))=TRUE," ",(IF($X$1=1,(VLOOKUP(B389,'X1'!$B:$AZ,10,FALSE)),IF($X$1=2,(VLOOKUP(B389,'X2'!$B:$AZ,10,FALSE)),IF($X$1=3,(VLOOKUP(B389,'X3'!$B:$AZ,10,FALSE)),IF($X$1=4,(VLOOKUP(B389,'X4'!$B:$AZ,10,FALSE)),IF($X$1=5,(VLOOKUP(B389,'X5'!$B:$AZ,10,FALSE)),IF($X$1=6,(VLOOKUP(B389,'X6'!$B:$AZ,10,FALSE)),IF($X$1=7,(VLOOKUP(B389,'X7'!$B:$AZ,10,FALSE)),IF($X$1=8,(VLOOKUP(B389,'X8'!$B:$AZ,10,FALSE)),IF($X$1=9,(VLOOKUP(B389,'X9'!$B:$AZ,10,FALSE)),IF($X$1=10,(VLOOKUP(B389,'X10'!$B:$AZ,10,FALSE)),IF($X$1=11,(VLOOKUP(B389,'X11'!$B:$AZ,10,FALSE)),IF($X$1=12,(VLOOKUP(B389,'X12'!$B:$AZ,10,FALSE)),IF($X$1=13,(VLOOKUP(B389,'X13'!$B:$AZ,10,FALSE)),"B")))))))))))))))</f>
        <v xml:space="preserve"> </v>
      </c>
      <c r="N389" s="185" t="str">
        <f ca="1">IF(ISERROR(IF($X$1=1,(VLOOKUP(B389,'X1'!$B:$AZ,45,FALSE)),IF($X$1=2,(VLOOKUP(B389,'X2'!$B:$AZ,45,FALSE)),IF($X$1=3,(VLOOKUP(B389,'X3'!$B:$AZ,45,FALSE)),IF($X$1=4,(VLOOKUP(B389,'X4'!$B:$AZ,45,FALSE)),IF($X$1=5,(VLOOKUP(B389,'X5'!$B:$AZ,45,FALSE)),IF($X$1=6,(VLOOKUP(B389,'X6'!$B:$AZ,45,FALSE)),IF($X$1=7,(VLOOKUP(B389,'X7'!$B:$AZ,45,FALSE)),IF($X$1=8,(VLOOKUP(B389,'X8'!$B:$AZ,45,FALSE)),IF($X$1=9,(VLOOKUP(B389,'X9'!$B:$AZ,45,FALSE)),IF($X$1=10,(VLOOKUP(B389,'X10'!$B:$AZ,45,FALSE)),IF($X$1=11,(VLOOKUP(B389,'X11'!$B:$AZ,45,FALSE)),IF($X$1=12,(VLOOKUP(B389,'X12'!$B:$AZ,45,FALSE)),IF($X$1=13,(VLOOKUP(B389,'X13'!$B:$AZ,45,FALSE)),"B"))))))))))))))=TRUE," ",(IF($X$1=1,(VLOOKUP(B389,'X1'!$B:$AZ,45,FALSE)),IF($X$1=2,(VLOOKUP(B389,'X2'!$B:$AZ,45,FALSE)),IF($X$1=3,(VLOOKUP(B389,'X3'!$B:$AZ,45,FALSE)),IF($X$1=4,(VLOOKUP(B389,'X4'!$B:$AZ,45,FALSE)),IF($X$1=5,(VLOOKUP(B389,'X5'!$B:$AZ,45,FALSE)),IF($X$1=6,(VLOOKUP(B389,'X6'!$B:$AZ,45,FALSE)),IF($X$1=7,(VLOOKUP(B389,'X7'!$B:$AZ,45,FALSE)),IF($X$1=8,(VLOOKUP(B389,'X8'!$B:$AZ,45,FALSE)),IF($X$1=9,(VLOOKUP(B389,'X9'!$B:$AZ,45,FALSE)),IF($X$1=10,(VLOOKUP(B389,'X10'!$B:$AZ,45,FALSE)),IF($X$1=11,(VLOOKUP(B389,'X11'!$B:$AZ,45,FALSE)),IF($X$1=12,(VLOOKUP(B389,'X12'!$B:$AZ,45,FALSE)),IF($X$1=13,(VLOOKUP(B389,'X13'!$B:$AZ,45,FALSE)),"B")))))))))))))))</f>
        <v xml:space="preserve"> </v>
      </c>
      <c r="O389" s="184" t="str">
        <f ca="1">IF(ISERROR(IF($X$1=1,(VLOOKUP(B389,'X1'!$B:$AZ,11,FALSE)),IF($X$1=2,(VLOOKUP(B389,'X2'!$B:$AZ,11,FALSE)),IF($X$1=3,(VLOOKUP(B389,'X3'!$B:$AZ,11,FALSE)),IF($X$1=4,(VLOOKUP(B389,'X4'!$B:$AZ,11,FALSE)),IF($X$1=5,(VLOOKUP(B389,'X5'!$B:$AZ,11,FALSE)),IF($X$1=6,(VLOOKUP(B389,'X6'!$B:$AZ,11,FALSE)),IF($X$1=7,(VLOOKUP(B389,'X7'!$B:$AZ,11,FALSE)),IF($X$1=8,(VLOOKUP(B389,'X8'!$B:$AZ,11,FALSE)),IF($X$1=9,(VLOOKUP(B389,'X9'!$B:$AZ,11,FALSE)),IF($X$1=10,(VLOOKUP(B389,'X10'!$B:$AZ,11,FALSE)),IF($X$1=11,(VLOOKUP(B389,'X11'!$B:$AZ,11,FALSE)),IF($X$1=12,(VLOOKUP(B389,'X12'!$B:$AZ,11,FALSE)),IF($X$1=13,(VLOOKUP(B389,'X13'!$B:$AZ,11,FALSE)),"B"))))))))))))))=TRUE," ",(IF($X$1=1,(VLOOKUP(B389,'X1'!$B:$AZ,11,FALSE)),IF($X$1=2,(VLOOKUP(B389,'X2'!$B:$AZ,11,FALSE)),IF($X$1=3,(VLOOKUP(B389,'X3'!$B:$AZ,11,FALSE)),IF($X$1=4,(VLOOKUP(B389,'X4'!$B:$AZ,11,FALSE)),IF($X$1=5,(VLOOKUP(B389,'X5'!$B:$AZ,11,FALSE)),IF($X$1=6,(VLOOKUP(B389,'X6'!$B:$AZ,11,FALSE)),IF($X$1=7,(VLOOKUP(B389,'X7'!$B:$AZ,11,FALSE)),IF($X$1=8,(VLOOKUP(B389,'X8'!$B:$AZ,11,FALSE)),IF($X$1=9,(VLOOKUP(B389,'X9'!$B:$AZ,11,FALSE)),IF($X$1=10,(VLOOKUP(B389,'X10'!$B:$AZ,11,FALSE)),IF($X$1=11,(VLOOKUP(B389,'X11'!$B:$AZ,11,FALSE)),IF($X$1=12,(VLOOKUP(B389,'X12'!$B:$AZ,11,FALSE)),IF($X$1=13,(VLOOKUP(B389,'X13'!$B:$AZ,11,FALSE)),"B")))))))))))))))</f>
        <v xml:space="preserve"> </v>
      </c>
      <c r="P389" s="184" t="str">
        <f ca="1">IF(ISERROR(IF($X$1=1,(VLOOKUP(B389,'X1'!$B:$AZ,12,FALSE)),IF($X$1=2,(VLOOKUP(B389,'X2'!$B:$AZ,12,FALSE)),IF($X$1=3,(VLOOKUP(B389,'X3'!$B:$AZ,12,FALSE)),IF($X$1=4,(VLOOKUP(B389,'X4'!$B:$AZ,12,FALSE)),IF($X$1=5,(VLOOKUP(B389,'X5'!$B:$AZ,12,FALSE)),IF($X$1=6,(VLOOKUP(B389,'X6'!$B:$AZ,12,FALSE)),IF($X$1=7,(VLOOKUP(B389,'X7'!$B:$AZ,12,FALSE)),IF($X$1=8,(VLOOKUP(B389,'X8'!$B:$AZ,12,FALSE)),IF($X$1=9,(VLOOKUP(B389,'X9'!$B:$AZ,12,FALSE)),IF($X$1=10,(VLOOKUP(B389,'X10'!$B:$AZ,12,FALSE)),IF($X$1=11,(VLOOKUP(B389,'X11'!$B:$AZ,12,FALSE)),IF($X$1=12,(VLOOKUP(B389,'X12'!$B:$AZ,12,FALSE)),IF($X$1=13,(VLOOKUP(B389,'X13'!$B:$AZ,12,FALSE)),"B"))))))))))))))=TRUE," ",(IF($X$1=1,(VLOOKUP(B389,'X1'!$B:$AZ,12,FALSE)),IF($X$1=2,(VLOOKUP(B389,'X2'!$B:$AZ,12,FALSE)),IF($X$1=3,(VLOOKUP(B389,'X3'!$B:$AZ,12,FALSE)),IF($X$1=4,(VLOOKUP(B389,'X4'!$B:$AZ,12,FALSE)),IF($X$1=5,(VLOOKUP(B389,'X5'!$B:$AZ,12,FALSE)),IF($X$1=6,(VLOOKUP(B389,'X6'!$B:$AZ,12,FALSE)),IF($X$1=7,(VLOOKUP(B389,'X7'!$B:$AZ,12,FALSE)),IF($X$1=8,(VLOOKUP(B389,'X8'!$B:$AZ,12,FALSE)),IF($X$1=9,(VLOOKUP(B389,'X9'!$B:$AZ,12,FALSE)),IF($X$1=10,(VLOOKUP(B389,'X10'!$B:$AZ,12,FALSE)),IF($X$1=11,(VLOOKUP(B389,'X11'!$B:$AZ,12,FALSE)),IF($X$1=12,(VLOOKUP(B389,'X12'!$B:$AZ,12,FALSE)),IF($X$1=13,(VLOOKUP(B389,'X13'!$B:$AZ,12,FALSE)),"B")))))))))))))))</f>
        <v xml:space="preserve"> </v>
      </c>
      <c r="Q389" s="185" t="str">
        <f ca="1">IF(ISERROR(IF($X$1=1,(VLOOKUP(B389,'X1'!$B:$AZ,46,FALSE)),IF($X$1=2,(VLOOKUP(B389,'X2'!$B:$AZ,46,FALSE)),IF($X$1=3,(VLOOKUP(B389,'X3'!$B:$AZ,46,FALSE)),IF($X$1=4,(VLOOKUP(B389,'X4'!$B:$AZ,46,FALSE)),IF($X$1=5,(VLOOKUP(B389,'X5'!$B:$AZ,46,FALSE)),IF($X$1=6,(VLOOKUP(B389,'X6'!$B:$AZ,46,FALSE)),IF($X$1=7,(VLOOKUP(B389,'X7'!$B:$AZ,46,FALSE)),IF($X$1=8,(VLOOKUP(B389,'X8'!$B:$AZ,46,FALSE)),IF($X$1=9,(VLOOKUP(B389,'X9'!$B:$AZ,46,FALSE)),IF($X$1=10,(VLOOKUP(B389,'X10'!$B:$AZ,46,FALSE)),IF($X$1=11,(VLOOKUP(B389,'X11'!$B:$AZ,46,FALSE)),IF($X$1=12,(VLOOKUP(B389,'X12'!$B:$AZ,46,FALSE)),IF($X$1=13,(VLOOKUP(B389,'X13'!$B:$AZ,46,FALSE)),"B"))))))))))))))=TRUE," ",(IF($X$1=1,(VLOOKUP(B389,'X1'!$B:$AZ,46,FALSE)),IF($X$1=2,(VLOOKUP(B389,'X2'!$B:$AZ,46,FALSE)),IF($X$1=3,(VLOOKUP(B389,'X3'!$B:$AZ,46,FALSE)),IF($X$1=4,(VLOOKUP(B389,'X4'!$B:$AZ,46,FALSE)),IF($X$1=5,(VLOOKUP(B389,'X5'!$B:$AZ,46,FALSE)),IF($X$1=6,(VLOOKUP(B389,'X6'!$B:$AZ,46,FALSE)),IF($X$1=7,(VLOOKUP(B389,'X7'!$B:$AZ,46,FALSE)),IF($X$1=8,(VLOOKUP(B389,'X8'!$B:$AZ,46,FALSE)),IF($X$1=9,(VLOOKUP(B389,'X9'!$B:$AZ,46,FALSE)),IF($X$1=10,(VLOOKUP(B389,'X10'!$B:$AZ,46,FALSE)),IF($X$1=11,(VLOOKUP(B389,'X11'!$B:$AZ,46,FALSE)),IF($X$1=12,(VLOOKUP(B389,'X12'!$B:$AZ,46,FALSE)),IF($X$1=13,(VLOOKUP(B389,'X13'!$B:$AZ,46,FALSE)),"B")))))))))))))))</f>
        <v xml:space="preserve"> </v>
      </c>
      <c r="R389" s="185" t="str">
        <f ca="1">IF(ISERROR(IF($X$1=1,(VLOOKUP(B389,'X1'!$B:$AZ,15,FALSE)),IF($X$1=2,(VLOOKUP(B389,'X2'!$B:$AZ,15,FALSE)),IF($X$1=3,(VLOOKUP(B389,'X3'!$B:$AZ,15,FALSE)),IF($X$1=4,(VLOOKUP(B389,'X4'!$B:$AZ,15,FALSE)),IF($X$1=5,(VLOOKUP(B389,'X5'!$B:$AZ,15,FALSE)),IF($X$1=6,(VLOOKUP(B389,'X6'!$B:$AZ,15,FALSE)),IF($X$1=7,(VLOOKUP(B389,'X7'!$B:$AZ,15,FALSE)),IF($X$1=8,(VLOOKUP(B389,'X8'!$B:$AZ,15,FALSE)),IF($X$1=9,(VLOOKUP(B389,'X9'!$B:$AZ,15,FALSE)),IF($X$1=10,(VLOOKUP(B389,'X10'!$B:$AZ,15,FALSE)),IF($X$1=11,(VLOOKUP(B389,'X11'!$B:$AZ,15,FALSE)),IF($X$1=12,(VLOOKUP(B389,'X12'!$B:$AZ,15,FALSE)),IF($X$1=13,(VLOOKUP(B389,'X13'!$B:$AZ,15,FALSE)),"B"))))))))))))))=TRUE," ",(IF($X$1=1,(VLOOKUP(B389,'X1'!$B:$AZ,15,FALSE)),IF($X$1=2,(VLOOKUP(B389,'X2'!$B:$AZ,15,FALSE)),IF($X$1=3,(VLOOKUP(B389,'X3'!$B:$AZ,15,FALSE)),IF($X$1=4,(VLOOKUP(B389,'X4'!$B:$AZ,15,FALSE)),IF($X$1=5,(VLOOKUP(B389,'X5'!$B:$AZ,15,FALSE)),IF($X$1=6,(VLOOKUP(B389,'X6'!$B:$AZ,15,FALSE)),IF($X$1=7,(VLOOKUP(B389,'X7'!$B:$AZ,15,FALSE)),IF($X$1=8,(VLOOKUP(B389,'X8'!$B:$AZ,15,FALSE)),IF($X$1=9,(VLOOKUP(B389,'X9'!$B:$AZ,15,FALSE)),IF($X$1=10,(VLOOKUP(B389,'X10'!$B:$AZ,15,FALSE)),IF($X$1=11,(VLOOKUP(B389,'X11'!$B:$AZ,15,FALSE)),IF($X$1=12,(VLOOKUP(B389,'X12'!$B:$AZ,15,FALSE)),IF($X$1=13,(VLOOKUP(B389,'X13'!$B:$AZ,15,FALSE)),"B")))))))))))))))</f>
        <v xml:space="preserve"> </v>
      </c>
      <c r="S389" s="185" t="str">
        <f ca="1">IF(ISERROR(IF((IF($X$1=1,(VLOOKUP(B389,'X1'!$B:$AZ,14,FALSE)),(IF($X$1=2,(VLOOKUP(B389,'X2'!$B:$AZ,14,FALSE)),(IF($X$1=3,(VLOOKUP(B389,'X3'!$B:$AZ,14,FALSE)),(IF($X$1=4,(VLOOKUP(B389,'X4'!$B:$AZ,14,FALSE)),(IF($X$1=5,(VLOOKUP(B389,'X5'!$B:$AZ,14,FALSE)),(IF($X$1=6,(VLOOKUP(B389,'X6'!$B:$AZ,14,FALSE)),(IF($X$1=7,(VLOOKUP(B389,'X7'!$B:$AZ,14,FALSE)),(IF($X$1=8,(VLOOKUP(B389,'X8'!$B:$AZ,14,FALSE)),(IF($X$1=9,(VLOOKUP(B389,'X9'!$B:$AZ,14,FALSE)),(IF($X$1=10,(VLOOKUP(B389,'X10'!$B:$AZ,14,FALSE)),(IF($X$1=11,(VLOOKUP(B389,'X11'!$B:$AZ,14,FALSE)),(IF($X$1=12,(VLOOKUP(B389,'X12'!$B:$AZ,14,FALSE)),(VLOOKUP(B389,'X13'!$B:$AZ,14,FALSE))))))))))))))))))))))))))=$V$1," ",(IF($X$1=1,(VLOOKUP(B389,'X1'!$B:$AZ,14,FALSE)),(IF($X$1=2,(VLOOKUP(B389,'X2'!$B:$AZ,14,FALSE)),(IF($X$1=3,(VLOOKUP(B389,'X3'!$B:$AZ,14,FALSE)),(IF($X$1=4,(VLOOKUP(B389,'X4'!$B:$AZ,14,FALSE)),(IF($X$1=5,(VLOOKUP(B389,'X5'!$B:$AZ,14,FALSE)),(IF($X$1=6,(VLOOKUP(B389,'X6'!$B:$AZ,14,FALSE)),(IF($X$1=7,(VLOOKUP(B389,'X7'!$B:$AZ,14,FALSE)),(IF($X$1=8,(VLOOKUP(B389,'X8'!$B:$AZ,14,FALSE)),(IF($X$1=9,(VLOOKUP(B389,'X9'!$B:$AZ,14,FALSE)),(IF($X$1=10,(VLOOKUP(B389,'X10'!$B:$AZ,14,FALSE)),(IF($X$1=11,(VLOOKUP(B389,'X11'!$B:$AZ,14,FALSE)),(IF($X$1=12,(VLOOKUP(B389,'X12'!$B:$AZ,14,FALSE)),(VLOOKUP(B389,'X13'!$B:$AZ,14,FALSE))))))))))))))))))))))))))))=TRUE," ",(IF((IF($X$1=1,(VLOOKUP(B389,'X1'!$B:$AZ,14,FALSE)),(IF($X$1=2,(VLOOKUP(B389,'X2'!$B:$AZ,14,FALSE)),(IF($X$1=3,(VLOOKUP(B389,'X3'!$B:$AZ,14,FALSE)),(IF($X$1=4,(VLOOKUP(B389,'X4'!$B:$AZ,14,FALSE)),(IF($X$1=5,(VLOOKUP(B389,'X5'!$B:$AZ,14,FALSE)),(IF($X$1=6,(VLOOKUP(B389,'X6'!$B:$AZ,14,FALSE)),(IF($X$1=7,(VLOOKUP(B389,'X7'!$B:$AZ,14,FALSE)),(IF($X$1=8,(VLOOKUP(B389,'X8'!$B:$AZ,14,FALSE)),(IF($X$1=9,(VLOOKUP(B389,'X9'!$B:$AZ,14,FALSE)),(IF($X$1=10,(VLOOKUP(B389,'X10'!$B:$AZ,14,FALSE)),(IF($X$1=11,(VLOOKUP(B389,'X11'!$B:$AZ,14,FALSE)),(IF($X$1=12,(VLOOKUP(B389,'X12'!$B:$AZ,14,FALSE)),(VLOOKUP(B389,'X13'!$B:$AZ,14,FALSE))))))))))))))))))))))))))=$V$1," ",(IF($X$1=1,(VLOOKUP(B389,'X1'!$B:$AZ,14,FALSE)),(IF($X$1=2,(VLOOKUP(B389,'X2'!$B:$AZ,14,FALSE)),(IF($X$1=3,(VLOOKUP(B389,'X3'!$B:$AZ,14,FALSE)),(IF($X$1=4,(VLOOKUP(B389,'X4'!$B:$AZ,14,FALSE)),(IF($X$1=5,(VLOOKUP(B389,'X5'!$B:$AZ,14,FALSE)),(IF($X$1=6,(VLOOKUP(B389,'X6'!$B:$AZ,14,FALSE)),(IF($X$1=7,(VLOOKUP(B389,'X7'!$B:$AZ,14,FALSE)),(IF($X$1=8,(VLOOKUP(B389,'X8'!$B:$AZ,14,FALSE)),(IF($X$1=9,(VLOOKUP(B389,'X9'!$B:$AZ,14,FALSE)),(IF($X$1=10,(VLOOKUP(B389,'X10'!$B:$AZ,14,FALSE)),(IF($X$1=11,(VLOOKUP(B389,'X11'!$B:$AZ,14,FALSE)),(IF($X$1=12,(VLOOKUP(B389,'X12'!$B:$AZ,14,FALSE)),(VLOOKUP(B389,'X13'!$B:$AZ,14,FALSE)))))))))))))))))))))))))))))</f>
        <v xml:space="preserve"> </v>
      </c>
    </row>
    <row r="390" spans="1:19" ht="14.1" customHeight="1" x14ac:dyDescent="0.2">
      <c r="A390" s="156" t="s">
        <v>1058</v>
      </c>
      <c r="B390" s="122" t="str">
        <f>IF(ISERROR(IF($U$16=1,(VLOOKUP(A390,$AC$89:$AH$125,2,FALSE)),IF((IF($X$1=1,'X1'!B349,(IF($X$1=2,'X2'!B349,(IF($X$1=3,'X3'!B349,(IF($X$1=4,'X4'!B349,(IF($X$1=5,'X5'!B349,(IF($X$1=6,'X6'!B349,(IF($X$1=7,'X7'!B349,(IF($X$1=8,'X8'!B349,(IF($X$1=9,'X9'!B349,(IF($X$1=10,'X10'!B349,(IF($X$1=11,'X11'!B349,(IF($X$1=12,'X12'!B349,'X13'!B349))))))))))))))))))))))))="","",(IF($X$1=1,'X1'!B349,(IF($X$1=2,'X2'!B349,(IF($X$1=3,'X3'!B349,(IF($X$1=4,'X4'!B349,(IF($X$1=5,'X5'!B349,(IF($X$1=6,'X6'!B349,(IF($X$1=7,'X7'!B349,(IF($X$1=8,'X8'!B349,(IF($X$1=9,'X9'!B349,(IF($X$1=10,'X10'!B349,(IF($X$1=11,'X11'!B349,(IF($X$1=12,'X12'!B349,'X13'!B349)))))))))))))))))))))))))))=TRUE," ",(IF($U$16=1,(VLOOKUP(A390,$AC$89:$AH$125,2,FALSE)),IF((IF($X$1=1,'X1'!B349,(IF($X$1=2,'X2'!B349,(IF($X$1=3,'X3'!B349,(IF($X$1=4,'X4'!B349,(IF($X$1=5,'X5'!B349,(IF($X$1=6,'X6'!B349,(IF($X$1=7,'X7'!B349,(IF($X$1=8,'X8'!B349,(IF($X$1=9,'X9'!B349,(IF($X$1=10,'X10'!B349,(IF($X$1=11,'X11'!B349,(IF($X$1=12,'X12'!B349,'X13'!B349))))))))))))))))))))))))="","",(IF($X$1=1,'X1'!B349,(IF($X$1=2,'X2'!B349,(IF($X$1=3,'X3'!B349,(IF($X$1=4,'X4'!B349,(IF($X$1=5,'X5'!B349,(IF($X$1=6,'X6'!B349,(IF($X$1=7,'X7'!B349,(IF($X$1=8,'X8'!B349,(IF($X$1=9,'X9'!B349,(IF($X$1=10,'X10'!B349,(IF($X$1=11,'X11'!B349,(IF($X$1=12,'X12'!B349,'X13'!B349))))))))))))))))))))))))))))</f>
        <v/>
      </c>
      <c r="C390" s="181" t="str">
        <f ca="1">IF(ISERROR(IF($X$1=1,(VLOOKUP(B390,'X1'!$B:$AZ,47,FALSE)),IF($X$1=2,(VLOOKUP(B390,'X2'!$B:$AZ,47,FALSE)),IF($X$1=3,(VLOOKUP(B390,'X3'!$B:$AZ,47,FALSE)),IF($X$1=4,(VLOOKUP(B390,'X4'!$B:$AZ,47,FALSE)),IF($X$1=5,(VLOOKUP(B390,'X5'!$B:$AZ,47,FALSE)),IF($X$1=6,(VLOOKUP(B390,'X6'!$B:$AZ,47,FALSE)),IF($X$1=7,(VLOOKUP(B390,'X7'!$B:$AZ,47,FALSE)),IF($X$1=8,(VLOOKUP(B390,'X8'!$B:$AZ,47,FALSE)),IF($X$1=9,(VLOOKUP(B390,'X9'!$B:$AZ,47,FALSE)),IF($X$1=10,(VLOOKUP(B390,'X10'!$B:$AZ,47,FALSE)),IF($X$1=11,(VLOOKUP(B390,'X11'!$B:$AZ,47,FALSE)),IF($X$1=12,(VLOOKUP(B390,'X12'!$B:$AZ,47,FALSE)),IF($X$1=13,(VLOOKUP(B390,'X13'!$B:$AZ,47,FALSE)),"B"))))))))))))))=TRUE," ",(IF($X$1=1,(VLOOKUP(B390,'X1'!$B:$AZ,47,FALSE)),IF($X$1=2,(VLOOKUP(B390,'X2'!$B:$AZ,47,FALSE)),IF($X$1=3,(VLOOKUP(B390,'X3'!$B:$AZ,47,FALSE)),IF($X$1=4,(VLOOKUP(B390,'X4'!$B:$AZ,47,FALSE)),IF($X$1=5,(VLOOKUP(B390,'X5'!$B:$AZ,47,FALSE)),IF($X$1=6,(VLOOKUP(B390,'X6'!$B:$AZ,47,FALSE)),IF($X$1=7,(VLOOKUP(B390,'X7'!$B:$AZ,47,FALSE)),IF($X$1=8,(VLOOKUP(B390,'X8'!$B:$AZ,47,FALSE)),IF($X$1=9,(VLOOKUP(B390,'X9'!$B:$AZ,47,FALSE)),IF($X$1=10,(VLOOKUP(B390,'X10'!$B:$AZ,47,FALSE)),IF($X$1=11,(VLOOKUP(B390,'X11'!$B:$AZ,47,FALSE)),IF($X$1=12,(VLOOKUP(B390,'X12'!$B:$AZ,47,FALSE)),IF($X$1=13,(VLOOKUP(B390,'X13'!$B:$AZ,47,FALSE)),"B")))))))))))))))</f>
        <v xml:space="preserve"> </v>
      </c>
      <c r="D390" s="181" t="str">
        <f ca="1">IF(ISERROR(IF($X$1=1,(VLOOKUP(B390,'X1'!$B:$AP,41,FALSE)),IF($X$1=2,(VLOOKUP(B390,'X2'!$B:$AP,41,FALSE)),IF($X$1=3,(VLOOKUP(B390,'X3'!$B:$AP,41,FALSE)),IF($X$1=4,(VLOOKUP(B390,'X4'!$B:$AP,41,FALSE)),IF($X$1=5,(VLOOKUP(B390,'X5'!$B:$AP,41,FALSE)),IF($X$1=6,(VLOOKUP(B390,'X6'!$B:$AP,41,FALSE)),IF($X$1=7,(VLOOKUP(B390,'X7'!$B:$AP,41,FALSE)),IF($X$1=8,(VLOOKUP(B390,'X8'!$B:$AP,41,FALSE)),IF($X$1=9,(VLOOKUP(B390,'X9'!$B:$AP,41,FALSE)),IF($X$1=10,(VLOOKUP(B390,'X10'!$B:$AP,41,FALSE)),IF($X$1=11,(VLOOKUP(B390,'X11'!$B:$AP,41,FALSE)),IF($X$1=12,(VLOOKUP(B390,'X12'!$B:$AP,41,FALSE)),IF($X$1=13,(VLOOKUP(B390,'X13'!$B:$AP,41,FALSE)),"B"))))))))))))))=TRUE," ",(IF($X$1=1,(VLOOKUP(B390,'X1'!$B:$AP,41,FALSE)),IF($X$1=2,(VLOOKUP(B390,'X2'!$B:$AP,41,FALSE)),IF($X$1=3,(VLOOKUP(B390,'X3'!$B:$AP,41,FALSE)),IF($X$1=4,(VLOOKUP(B390,'X4'!$B:$AP,41,FALSE)),IF($X$1=5,(VLOOKUP(B390,'X5'!$B:$AP,41,FALSE)),IF($X$1=6,(VLOOKUP(B390,'X6'!$B:$AP,41,FALSE)),IF($X$1=7,(VLOOKUP(B390,'X7'!$B:$AP,41,FALSE)),IF($X$1=8,(VLOOKUP(B390,'X8'!$B:$AP,41,FALSE)),IF($X$1=9,(VLOOKUP(B390,'X9'!$B:$AP,41,FALSE)),IF($X$1=10,(VLOOKUP(B390,'X10'!$B:$AP,41,FALSE)),IF($X$1=11,(VLOOKUP(B390,'X11'!$B:$AP,41,FALSE)),IF($X$1=12,(VLOOKUP(B390,'X12'!$B:$AP,41,FALSE)),IF($X$1=13,(VLOOKUP(B390,'X13'!$B:$AP,41,FALSE)),"B")))))))))))))))</f>
        <v xml:space="preserve"> </v>
      </c>
      <c r="E390" s="182" t="str">
        <f ca="1">IF(ISERROR(IF($X$1=1,(VLOOKUP(B390,'X1'!$B:$AP,7,FALSE)),IF($X$1=2,(VLOOKUP(B390,'X2'!$B:$AP,7,FALSE)),IF($X$1=3,(VLOOKUP(B390,'X3'!$B:$AP,7,FALSE)),IF($X$1=4,(VLOOKUP(B390,'X4'!$B:$AP,7,FALSE)),IF($X$1=5,(VLOOKUP(B390,'X5'!$B:$AP,7,FALSE)),IF($X$1=6,(VLOOKUP(B390,'X6'!$B:$AP,7,FALSE)),IF($X$1=7,(VLOOKUP(B390,'X7'!$B:$AP,7,FALSE)),IF($X$1=8,(VLOOKUP(B390,'X8'!$B:$AP,7,FALSE)),IF($X$1=9,(VLOOKUP(B390,'X9'!$B:$AP,7,FALSE)),IF($X$1=10,(VLOOKUP(B390,'X10'!$B:$AP,7,FALSE)),IF($X$1=11,(VLOOKUP(B390,'X11'!$B:$AP,7,FALSE)),IF($X$1=12,(VLOOKUP(B390,'X12'!$B:$AP,7,FALSE)),IF($X$1=13,(VLOOKUP(B390,'X13'!$B:$AP,7,FALSE)),"B"))))))))))))))=TRUE," ",(IF($X$1=1,(VLOOKUP(B390,'X1'!$B:$AP,7,FALSE)),IF($X$1=2,(VLOOKUP(B390,'X2'!$B:$AP,7,FALSE)),IF($X$1=3,(VLOOKUP(B390,'X3'!$B:$AP,7,FALSE)),IF($X$1=4,(VLOOKUP(B390,'X4'!$B:$AP,7,FALSE)),IF($X$1=5,(VLOOKUP(B390,'X5'!$B:$AP,7,FALSE)),IF($X$1=6,(VLOOKUP(B390,'X6'!$B:$AP,7,FALSE)),IF($X$1=7,(VLOOKUP(B390,'X7'!$B:$AP,7,FALSE)),IF($X$1=8,(VLOOKUP(B390,'X8'!$B:$AP,7,FALSE)),IF($X$1=9,(VLOOKUP(B390,'X9'!$B:$AP,7,FALSE)),IF($X$1=10,(VLOOKUP(B390,'X10'!$B:$AP,7,FALSE)),IF($X$1=11,(VLOOKUP(B390,'X11'!$B:$AP,7,FALSE)),IF($X$1=12,(VLOOKUP(B390,'X12'!$B:$AP,7,FALSE)),IF($X$1=13,(VLOOKUP(B390,'X13'!$B:$AP,7,FALSE)),"B")))))))))))))))</f>
        <v xml:space="preserve"> </v>
      </c>
      <c r="F390" s="182" t="str">
        <f ca="1">IF(ISERROR(IF((IF($X$1=1,(VLOOKUP(B390,'X1'!$B:$AO,6,FALSE)),(IF($X$1=2,(VLOOKUP(B390,'X2'!$B:$AO,6,FALSE)),(IF($X$1=3,(VLOOKUP(B390,'X3'!$B:$AO,6,FALSE)),(IF($X$1=4,(VLOOKUP(B390,'X4'!$B:$AO,6,FALSE)),(IF($X$1=5,(VLOOKUP(B390,'X5'!$B:$AO,6,FALSE)),(IF($X$1=6,(VLOOKUP(B390,'X6'!$B:$AO,6,FALSE)),(IF($X$1=7,(VLOOKUP(B390,'X7'!$B:$AO,6,FALSE)),(IF($X$1=8,(VLOOKUP(B390,'X8'!$B:$AO,6,FALSE)),(IF($X$1=9,(VLOOKUP(B390,'X9'!$B:$AO,6,FALSE)),(IF($X$1=10,(VLOOKUP(B390,'X10'!$B:$AO,6,FALSE)),(IF($X$1=11,(VLOOKUP(B390,'X11'!$B:$AO,6,FALSE)),(IF($X$1=12,(VLOOKUP(B390,'X12'!$B:$AO,6,FALSE)),(VLOOKUP(B390,'X13'!$B:$AO,6,FALSE))))))))))))))))))))))))))=$V$1," ",(IF($X$1=1,(VLOOKUP(B390,'X1'!$B:$AO,6,FALSE)),(IF($X$1=2,(VLOOKUP(B390,'X2'!$B:$AO,6,FALSE)),(IF($X$1=3,(VLOOKUP(B390,'X3'!$B:$AO,6,FALSE)),(IF($X$1=4,(VLOOKUP(B390,'X4'!$B:$AO,6,FALSE)),(IF($X$1=5,(VLOOKUP(B390,'X5'!$B:$AO,6,FALSE)),(IF($X$1=6,(VLOOKUP(B390,'X6'!$B:$AO,6,FALSE)),(IF($X$1=7,(VLOOKUP(B390,'X7'!$B:$AO,6,FALSE)),(IF($X$1=8,(VLOOKUP(B390,'X8'!$B:$AO,6,FALSE)),(IF($X$1=9,(VLOOKUP(B390,'X9'!$B:$AO,6,FALSE)),(IF($X$1=10,(VLOOKUP(B390,'X10'!$B:$AO,6,FALSE)),(IF($X$1=11,(VLOOKUP(B390,'X11'!$B:$AO,6,FALSE)),(IF($X$1=12,(VLOOKUP(B390,'X12'!$B:$AO,6,FALSE)),(VLOOKUP(B390,'X13'!$B:$AO,6,FALSE))))))))))))))))))))))))))))=TRUE," ",(IF((IF($X$1=1,(VLOOKUP(B390,'X1'!$B:$AO,6,FALSE)),(IF($X$1=2,(VLOOKUP(B390,'X2'!$B:$AO,6,FALSE)),(IF($X$1=3,(VLOOKUP(B390,'X3'!$B:$AO,6,FALSE)),(IF($X$1=4,(VLOOKUP(B390,'X4'!$B:$AO,6,FALSE)),(IF($X$1=5,(VLOOKUP(B390,'X5'!$B:$AO,6,FALSE)),(IF($X$1=6,(VLOOKUP(B390,'X6'!$B:$AO,6,FALSE)),(IF($X$1=7,(VLOOKUP(B390,'X7'!$B:$AO,6,FALSE)),(IF($X$1=8,(VLOOKUP(B390,'X8'!$B:$AO,6,FALSE)),(IF($X$1=9,(VLOOKUP(B390,'X9'!$B:$AO,6,FALSE)),(IF($X$1=10,(VLOOKUP(B390,'X10'!$B:$AO,6,FALSE)),(IF($X$1=11,(VLOOKUP(B390,'X11'!$B:$AO,6,FALSE)),(IF($X$1=12,(VLOOKUP(B390,'X12'!$B:$AO,6,FALSE)),(VLOOKUP(B390,'X13'!$B:$AO,6,FALSE))))))))))))))))))))))))))=$V$1," ",(IF($X$1=1,(VLOOKUP(B390,'X1'!$B:$AO,6,FALSE)),(IF($X$1=2,(VLOOKUP(B390,'X2'!$B:$AO,6,FALSE)),(IF($X$1=3,(VLOOKUP(B390,'X3'!$B:$AO,6,FALSE)),(IF($X$1=4,(VLOOKUP(B390,'X4'!$B:$AO,6,FALSE)),(IF($X$1=5,(VLOOKUP(B390,'X5'!$B:$AO,6,FALSE)),(IF($X$1=6,(VLOOKUP(B390,'X6'!$B:$AO,6,FALSE)),(IF($X$1=7,(VLOOKUP(B390,'X7'!$B:$AO,6,FALSE)),(IF($X$1=8,(VLOOKUP(B390,'X8'!$B:$AO,6,FALSE)),(IF($X$1=9,(VLOOKUP(B390,'X9'!$B:$AO,6,FALSE)),(IF($X$1=10,(VLOOKUP(B390,'X10'!$B:$AO,6,FALSE)),(IF($X$1=11,(VLOOKUP(B390,'X11'!$B:$AO,6,FALSE)),(IF($X$1=12,(VLOOKUP(B390,'X12'!$B:$AO,6,FALSE)),(VLOOKUP(B390,'X13'!$B:$AO,6,FALSE)))))))))))))))))))))))))))))</f>
        <v xml:space="preserve"> </v>
      </c>
      <c r="G390" s="182" t="str">
        <f ca="1">IF(ISERROR(IF($X$1=1,(VLOOKUP(B390,'X1'!$B:$AZ,44,FALSE)),IF($X$1=2,(VLOOKUP(B390,'X2'!$B:$AZ,44,FALSE)),IF($X$1=3,(VLOOKUP(B390,'X3'!$B:$AZ,44,FALSE)),IF($X$1=4,(VLOOKUP(B390,'X4'!$B:$AZ,44,FALSE)),IF($X$1=5,(VLOOKUP(B390,'X5'!$B:$AZ,44,FALSE)),IF($X$1=6,(VLOOKUP(B390,'X6'!$B:$AZ,44,FALSE)),IF($X$1=7,(VLOOKUP(B390,'X7'!$B:$AZ,44,FALSE)),IF($X$1=8,(VLOOKUP(B390,'X8'!$B:$AZ,44,FALSE)),IF($X$1=9,(VLOOKUP(B390,'X9'!$B:$AZ,44,FALSE)),IF($X$1=10,(VLOOKUP(B390,'X10'!$B:$AZ,44,FALSE)),IF($X$1=11,(VLOOKUP(B390,'X11'!$B:$AZ,44,FALSE)),IF($X$1=12,(VLOOKUP(B390,'X12'!$B:$AZ,44,FALSE)),IF($X$1=13,(VLOOKUP(B390,'X13'!$B:$AZ,44,FALSE)),"B"))))))))))))))=TRUE," ",(IF($X$1=1,(VLOOKUP(B390,'X1'!$B:$AZ,44,FALSE)),IF($X$1=2,(VLOOKUP(B390,'X2'!$B:$AZ,44,FALSE)),IF($X$1=3,(VLOOKUP(B390,'X3'!$B:$AZ,44,FALSE)),IF($X$1=4,(VLOOKUP(B390,'X4'!$B:$AZ,44,FALSE)),IF($X$1=5,(VLOOKUP(B390,'X5'!$B:$AZ,44,FALSE)),IF($X$1=6,(VLOOKUP(B390,'X6'!$B:$AZ,44,FALSE)),IF($X$1=7,(VLOOKUP(B390,'X7'!$B:$AZ,44,FALSE)),IF($X$1=8,(VLOOKUP(B390,'X8'!$B:$AZ,44,FALSE)),IF($X$1=9,(VLOOKUP(B390,'X9'!$B:$AZ,44,FALSE)),IF($X$1=10,(VLOOKUP(B390,'X10'!$B:$AZ,44,FALSE)),IF($X$1=11,(VLOOKUP(B390,'X11'!$B:$AZ,44,FALSE)),IF($X$1=12,(VLOOKUP(B390,'X12'!$B:$AZ,44,FALSE)),IF($X$1=13,(VLOOKUP(B390,'X13'!$B:$AZ,44,FALSE)),"B")))))))))))))))</f>
        <v xml:space="preserve"> </v>
      </c>
      <c r="H390" s="182" t="str">
        <f ca="1">IF(ISERROR(IF($X$1=1,(VLOOKUP(B390,'X1'!$B:$AZ,8,FALSE)),IF($X$1=2,(VLOOKUP(B390,'X2'!$B:$AZ,8,FALSE)),IF($X$1=3,(VLOOKUP(B390,'X3'!$B:$AZ,8,FALSE)),IF($X$1=4,(VLOOKUP(B390,'X4'!$B:$AZ,8,FALSE)),IF($X$1=5,(VLOOKUP(B390,'X5'!$B:$AZ,8,FALSE)),IF($X$1=6,(VLOOKUP(B390,'X6'!$B:$AZ,8,FALSE)),IF($X$1=7,(VLOOKUP(B390,'X7'!$B:$AZ,8,FALSE)),IF($X$1=8,(VLOOKUP(B390,'X8'!$B:$AZ,8,FALSE)),IF($X$1=9,(VLOOKUP(B390,'X9'!$B:$AZ,8,FALSE)),IF($X$1=10,(VLOOKUP(B390,'X10'!$B:$AZ,8,FALSE)),IF($X$1=11,(VLOOKUP(B390,'X11'!$B:$AZ,8,FALSE)),IF($X$1=12,(VLOOKUP(B390,'X12'!$B:$AZ,8,FALSE)),IF($X$1=13,(VLOOKUP(B390,'X13'!$B:$AZ,8,FALSE)),"B"))))))))))))))=TRUE," ",(IF($X$1=1,(VLOOKUP(B390,'X1'!$B:$AZ,8,FALSE)),IF($X$1=2,(VLOOKUP(B390,'X2'!$B:$AZ,8,FALSE)),IF($X$1=3,(VLOOKUP(B390,'X3'!$B:$AZ,8,FALSE)),IF($X$1=4,(VLOOKUP(B390,'X4'!$B:$AZ,8,FALSE)),IF($X$1=5,(VLOOKUP(B390,'X5'!$B:$AZ,8,FALSE)),IF($X$1=6,(VLOOKUP(B390,'X6'!$B:$AZ,8,FALSE)),IF($X$1=7,(VLOOKUP(B390,'X7'!$B:$AZ,8,FALSE)),IF($X$1=8,(VLOOKUP(B390,'X8'!$B:$AZ,8,FALSE)),IF($X$1=9,(VLOOKUP(B390,'X9'!$B:$AZ,8,FALSE)),IF($X$1=10,(VLOOKUP(B390,'X10'!$B:$AZ,8,FALSE)),IF($X$1=11,(VLOOKUP(B390,'X11'!$B:$AZ,8,FALSE)),IF($X$1=12,(VLOOKUP(B390,'X12'!$B:$AZ,8,FALSE)),IF($X$1=13,(VLOOKUP(B390,'X13'!$B:$AZ,8,FALSE)),"B")))))))))))))))</f>
        <v xml:space="preserve"> </v>
      </c>
      <c r="I390" s="183" t="str">
        <f ca="1">IF(ISERROR(IF($X$1=1,(VLOOKUP(B390,'X1'!$B:$AZ,2,FALSE)),IF($X$1=2,(VLOOKUP(B390,'X2'!$B:$AZ,2,FALSE)),IF($X$1=3,(VLOOKUP(B390,'X3'!$B:$AZ,2,FALSE)),IF($X$1=4,(VLOOKUP(B390,'X4'!$B:$AZ,2,FALSE)),IF($X$1=5,(VLOOKUP(B390,'X5'!$B:$AZ,2,FALSE)),IF($X$1=6,(VLOOKUP(B390,'X6'!$B:$AZ,2,FALSE)),IF($X$1=7,(VLOOKUP(B390,'X7'!$B:$AZ,2,FALSE)),IF($X$1=8,(VLOOKUP(B390,'X8'!$B:$AZ,2,FALSE)),IF($X$1=9,(VLOOKUP(B390,'X9'!$B:$AZ,2,FALSE)),IF($X$1=10,(VLOOKUP(B390,'X10'!$B:$AZ,2,FALSE)),IF($X$1=11,(VLOOKUP(B390,'X11'!$B:$AZ,2,FALSE)),IF($X$1=12,(VLOOKUP(B390,'X12'!$B:$AZ,2,FALSE)),IF($X$1=13,(VLOOKUP(B390,'X13'!$B:$AZ,2,FALSE)),"B"))))))))))))))=TRUE," ",(IF($X$1=1,(VLOOKUP(B390,'X1'!$B:$AZ,2,FALSE)),IF($X$1=2,(VLOOKUP(B390,'X2'!$B:$AZ,2,FALSE)),IF($X$1=3,(VLOOKUP(B390,'X3'!$B:$AZ,2,FALSE)),IF($X$1=4,(VLOOKUP(B390,'X4'!$B:$AZ,2,FALSE)),IF($X$1=5,(VLOOKUP(B390,'X5'!$B:$AZ,2,FALSE)),IF($X$1=6,(VLOOKUP(B390,'X6'!$B:$AZ,2,FALSE)),IF($X$1=7,(VLOOKUP(B390,'X7'!$B:$AZ,2,FALSE)),IF($X$1=8,(VLOOKUP(B390,'X8'!$B:$AZ,2,FALSE)),IF($X$1=9,(VLOOKUP(B390,'X9'!$B:$AZ,2,FALSE)),IF($X$1=10,(VLOOKUP(B390,'X10'!$B:$AZ,2,FALSE)),IF($X$1=11,(VLOOKUP(B390,'X11'!$B:$AZ,2,FALSE)),IF($X$1=12,(VLOOKUP(B390,'X12'!$B:$AZ,2,FALSE)),IF($X$1=13,(VLOOKUP(B390,'X13'!$B:$AZ,2,FALSE)),"B")))))))))))))))</f>
        <v xml:space="preserve"> </v>
      </c>
      <c r="J390" s="183" t="str">
        <f ca="1">IF(ISERROR(IF($X$1=1,(VLOOKUP(B390,'X1'!$B:$AZ,3,FALSE)),IF($X$1=2,(VLOOKUP(B390,'X2'!$B:$AZ,3,FALSE)),IF($X$1=3,(VLOOKUP(B390,'X3'!$B:$AZ,3,FALSE)),IF($X$1=4,(VLOOKUP(B390,'X4'!$B:$AZ,3,FALSE)),IF($X$1=5,(VLOOKUP(B390,'X5'!$B:$AZ,3,FALSE)),IF($X$1=6,(VLOOKUP(B390,'X6'!$B:$AZ,3,FALSE)),IF($X$1=7,(VLOOKUP(B390,'X7'!$B:$AZ,3,FALSE)),IF($X$1=8,(VLOOKUP(B390,'X8'!$B:$AZ,3,FALSE)),IF($X$1=9,(VLOOKUP(B390,'X9'!$B:$AZ,3,FALSE)),IF($X$1=10,(VLOOKUP(B390,'X10'!$B:$AZ,3,FALSE)),IF($X$1=11,(VLOOKUP(B390,'X11'!$B:$AZ,3,FALSE)),IF($X$1=12,(VLOOKUP(B390,'X12'!$B:$AZ,3,FALSE)),IF($X$1=13,(VLOOKUP(B390,'X13'!$B:$AZ,3,FALSE)),"B"))))))))))))))=TRUE," ",(IF($X$1=1,(VLOOKUP(B390,'X1'!$B:$AZ,3,FALSE)),IF($X$1=2,(VLOOKUP(B390,'X2'!$B:$AZ,3,FALSE)),IF($X$1=3,(VLOOKUP(B390,'X3'!$B:$AZ,3,FALSE)),IF($X$1=4,(VLOOKUP(B390,'X4'!$B:$AZ,3,FALSE)),IF($X$1=5,(VLOOKUP(B390,'X5'!$B:$AZ,3,FALSE)),IF($X$1=6,(VLOOKUP(B390,'X6'!$B:$AZ,3,FALSE)),IF($X$1=7,(VLOOKUP(B390,'X7'!$B:$AZ,3,FALSE)),IF($X$1=8,(VLOOKUP(B390,'X8'!$B:$AZ,3,FALSE)),IF($X$1=9,(VLOOKUP(B390,'X9'!$B:$AZ,3,FALSE)),IF($X$1=10,(VLOOKUP(B390,'X10'!$B:$AZ,3,FALSE)),IF($X$1=11,(VLOOKUP(B390,'X11'!$B:$AZ,3,FALSE)),IF($X$1=12,(VLOOKUP(B390,'X12'!$B:$AZ,3,FALSE)),IF($X$1=13,(VLOOKUP(B390,'X13'!$B:$AZ,3,FALSE)),"B")))))))))))))))</f>
        <v xml:space="preserve"> </v>
      </c>
      <c r="K390" s="183" t="str">
        <f ca="1">IF(ISERROR(IF($X$1=1,(VLOOKUP(B390,'X1'!$B:$AZ,5,FALSE)),IF($X$1=2,(VLOOKUP(B390,'X2'!$B:$AZ,5,FALSE)),IF($X$1=3,(VLOOKUP(B390,'X3'!$B:$AZ,5,FALSE)),IF($X$1=4,(VLOOKUP(B390,'X4'!$B:$AZ,5,FALSE)),IF($X$1=5,(VLOOKUP(B390,'X5'!$B:$AZ,5,FALSE)),IF($X$1=6,(VLOOKUP(B390,'X6'!$B:$AZ,5,FALSE)),IF($X$1=7,(VLOOKUP(B390,'X7'!$B:$AZ,5,FALSE)),IF($X$1=8,(VLOOKUP(B390,'X8'!$B:$AZ,5,FALSE)),IF($X$1=9,(VLOOKUP(B390,'X9'!$B:$AZ,5,FALSE)),IF($X$1=10,(VLOOKUP(B390,'X10'!$B:$AZ,5,FALSE)),IF($X$1=11,(VLOOKUP(B390,'X11'!$B:$AZ,5,FALSE)),IF($X$1=12,(VLOOKUP(B390,'X12'!$B:$AZ,5,FALSE)),IF($X$1=13,(VLOOKUP(B390,'X13'!$B:$AZ,5,FALSE)),"B"))))))))))))))=TRUE," ",(IF($X$1=1,(VLOOKUP(B390,'X1'!$B:$AZ,5,FALSE)),IF($X$1=2,(VLOOKUP(B390,'X2'!$B:$AZ,5,FALSE)),IF($X$1=3,(VLOOKUP(B390,'X3'!$B:$AZ,5,FALSE)),IF($X$1=4,(VLOOKUP(B390,'X4'!$B:$AZ,5,FALSE)),IF($X$1=5,(VLOOKUP(B390,'X5'!$B:$AZ,5,FALSE)),IF($X$1=6,(VLOOKUP(B390,'X6'!$B:$AZ,5,FALSE)),IF($X$1=7,(VLOOKUP(B390,'X7'!$B:$AZ,5,FALSE)),IF($X$1=8,(VLOOKUP(B390,'X8'!$B:$AZ,5,FALSE)),IF($X$1=9,(VLOOKUP(B390,'X9'!$B:$AZ,5,FALSE)),IF($X$1=10,(VLOOKUP(B390,'X10'!$B:$AZ,5,FALSE)),IF($X$1=11,(VLOOKUP(B390,'X11'!$B:$AZ,5,FALSE)),IF($X$1=12,(VLOOKUP(B390,'X12'!$B:$AZ,5,FALSE)),IF($X$1=13,(VLOOKUP(B390,'X13'!$B:$AZ,5,FALSE)),"B")))))))))))))))</f>
        <v xml:space="preserve"> </v>
      </c>
      <c r="L390" s="184" t="str">
        <f ca="1">IF(ISERROR(IF($X$1=1,(VLOOKUP(B390,'X1'!$B:$AZ,9,FALSE)),IF($X$1=2,(VLOOKUP(B390,'X2'!$B:$AZ,9,FALSE)),IF($X$1=3,(VLOOKUP(B390,'X3'!$B:$AZ,9,FALSE)),IF($X$1=4,(VLOOKUP(B390,'X4'!$B:$AZ,9,FALSE)),IF($X$1=5,(VLOOKUP(B390,'X5'!$B:$AZ,9,FALSE)),IF($X$1=6,(VLOOKUP(B390,'X6'!$B:$AZ,9,FALSE)),IF($X$1=7,(VLOOKUP(B390,'X7'!$B:$AZ,9,FALSE)),IF($X$1=8,(VLOOKUP(B390,'X8'!$B:$AZ,9,FALSE)),IF($X$1=9,(VLOOKUP(B390,'X9'!$B:$AZ,9,FALSE)),IF($X$1=10,(VLOOKUP(B390,'X10'!$B:$AZ,9,FALSE)),IF($X$1=11,(VLOOKUP(B390,'X11'!$B:$AZ,9,FALSE)),IF($X$1=12,(VLOOKUP(B390,'X12'!$B:$AZ,9,FALSE)),IF($X$1=13,(VLOOKUP(B390,'X13'!$B:$AZ,9,FALSE)),"B"))))))))))))))=TRUE," ",(IF($X$1=1,(VLOOKUP(B390,'X1'!$B:$AZ,9,FALSE)),IF($X$1=2,(VLOOKUP(B390,'X2'!$B:$AZ,9,FALSE)),IF($X$1=3,(VLOOKUP(B390,'X3'!$B:$AZ,9,FALSE)),IF($X$1=4,(VLOOKUP(B390,'X4'!$B:$AZ,9,FALSE)),IF($X$1=5,(VLOOKUP(B390,'X5'!$B:$AZ,9,FALSE)),IF($X$1=6,(VLOOKUP(B390,'X6'!$B:$AZ,9,FALSE)),IF($X$1=7,(VLOOKUP(B390,'X7'!$B:$AZ,9,FALSE)),IF($X$1=8,(VLOOKUP(B390,'X8'!$B:$AZ,9,FALSE)),IF($X$1=9,(VLOOKUP(B390,'X9'!$B:$AZ,9,FALSE)),IF($X$1=10,(VLOOKUP(B390,'X10'!$B:$AZ,9,FALSE)),IF($X$1=11,(VLOOKUP(B390,'X11'!$B:$AZ,9,FALSE)),IF($X$1=12,(VLOOKUP(B390,'X12'!$B:$AZ,9,FALSE)),IF($X$1=13,(VLOOKUP(B390,'X13'!$B:$AZ,9,FALSE)),"B")))))))))))))))</f>
        <v xml:space="preserve"> </v>
      </c>
      <c r="M390" s="184" t="str">
        <f ca="1">IF(ISERROR(IF($X$1=1,(VLOOKUP(B390,'X1'!$B:$AZ,10,FALSE)),IF($X$1=2,(VLOOKUP(B390,'X2'!$B:$AZ,10,FALSE)),IF($X$1=3,(VLOOKUP(B390,'X3'!$B:$AZ,10,FALSE)),IF($X$1=4,(VLOOKUP(B390,'X4'!$B:$AZ,10,FALSE)),IF($X$1=5,(VLOOKUP(B390,'X5'!$B:$AZ,10,FALSE)),IF($X$1=6,(VLOOKUP(B390,'X6'!$B:$AZ,10,FALSE)),IF($X$1=7,(VLOOKUP(B390,'X7'!$B:$AZ,10,FALSE)),IF($X$1=8,(VLOOKUP(B390,'X8'!$B:$AZ,10,FALSE)),IF($X$1=9,(VLOOKUP(B390,'X9'!$B:$AZ,10,FALSE)),IF($X$1=10,(VLOOKUP(B390,'X10'!$B:$AZ,10,FALSE)),IF($X$1=11,(VLOOKUP(B390,'X11'!$B:$AZ,10,FALSE)),IF($X$1=12,(VLOOKUP(B390,'X12'!$B:$AZ,10,FALSE)),IF($X$1=13,(VLOOKUP(B390,'X13'!$B:$AZ,10,FALSE)),"B"))))))))))))))=TRUE," ",(IF($X$1=1,(VLOOKUP(B390,'X1'!$B:$AZ,10,FALSE)),IF($X$1=2,(VLOOKUP(B390,'X2'!$B:$AZ,10,FALSE)),IF($X$1=3,(VLOOKUP(B390,'X3'!$B:$AZ,10,FALSE)),IF($X$1=4,(VLOOKUP(B390,'X4'!$B:$AZ,10,FALSE)),IF($X$1=5,(VLOOKUP(B390,'X5'!$B:$AZ,10,FALSE)),IF($X$1=6,(VLOOKUP(B390,'X6'!$B:$AZ,10,FALSE)),IF($X$1=7,(VLOOKUP(B390,'X7'!$B:$AZ,10,FALSE)),IF($X$1=8,(VLOOKUP(B390,'X8'!$B:$AZ,10,FALSE)),IF($X$1=9,(VLOOKUP(B390,'X9'!$B:$AZ,10,FALSE)),IF($X$1=10,(VLOOKUP(B390,'X10'!$B:$AZ,10,FALSE)),IF($X$1=11,(VLOOKUP(B390,'X11'!$B:$AZ,10,FALSE)),IF($X$1=12,(VLOOKUP(B390,'X12'!$B:$AZ,10,FALSE)),IF($X$1=13,(VLOOKUP(B390,'X13'!$B:$AZ,10,FALSE)),"B")))))))))))))))</f>
        <v xml:space="preserve"> </v>
      </c>
      <c r="N390" s="185" t="str">
        <f ca="1">IF(ISERROR(IF($X$1=1,(VLOOKUP(B390,'X1'!$B:$AZ,45,FALSE)),IF($X$1=2,(VLOOKUP(B390,'X2'!$B:$AZ,45,FALSE)),IF($X$1=3,(VLOOKUP(B390,'X3'!$B:$AZ,45,FALSE)),IF($X$1=4,(VLOOKUP(B390,'X4'!$B:$AZ,45,FALSE)),IF($X$1=5,(VLOOKUP(B390,'X5'!$B:$AZ,45,FALSE)),IF($X$1=6,(VLOOKUP(B390,'X6'!$B:$AZ,45,FALSE)),IF($X$1=7,(VLOOKUP(B390,'X7'!$B:$AZ,45,FALSE)),IF($X$1=8,(VLOOKUP(B390,'X8'!$B:$AZ,45,FALSE)),IF($X$1=9,(VLOOKUP(B390,'X9'!$B:$AZ,45,FALSE)),IF($X$1=10,(VLOOKUP(B390,'X10'!$B:$AZ,45,FALSE)),IF($X$1=11,(VLOOKUP(B390,'X11'!$B:$AZ,45,FALSE)),IF($X$1=12,(VLOOKUP(B390,'X12'!$B:$AZ,45,FALSE)),IF($X$1=13,(VLOOKUP(B390,'X13'!$B:$AZ,45,FALSE)),"B"))))))))))))))=TRUE," ",(IF($X$1=1,(VLOOKUP(B390,'X1'!$B:$AZ,45,FALSE)),IF($X$1=2,(VLOOKUP(B390,'X2'!$B:$AZ,45,FALSE)),IF($X$1=3,(VLOOKUP(B390,'X3'!$B:$AZ,45,FALSE)),IF($X$1=4,(VLOOKUP(B390,'X4'!$B:$AZ,45,FALSE)),IF($X$1=5,(VLOOKUP(B390,'X5'!$B:$AZ,45,FALSE)),IF($X$1=6,(VLOOKUP(B390,'X6'!$B:$AZ,45,FALSE)),IF($X$1=7,(VLOOKUP(B390,'X7'!$B:$AZ,45,FALSE)),IF($X$1=8,(VLOOKUP(B390,'X8'!$B:$AZ,45,FALSE)),IF($X$1=9,(VLOOKUP(B390,'X9'!$B:$AZ,45,FALSE)),IF($X$1=10,(VLOOKUP(B390,'X10'!$B:$AZ,45,FALSE)),IF($X$1=11,(VLOOKUP(B390,'X11'!$B:$AZ,45,FALSE)),IF($X$1=12,(VLOOKUP(B390,'X12'!$B:$AZ,45,FALSE)),IF($X$1=13,(VLOOKUP(B390,'X13'!$B:$AZ,45,FALSE)),"B")))))))))))))))</f>
        <v xml:space="preserve"> </v>
      </c>
      <c r="O390" s="184" t="str">
        <f ca="1">IF(ISERROR(IF($X$1=1,(VLOOKUP(B390,'X1'!$B:$AZ,11,FALSE)),IF($X$1=2,(VLOOKUP(B390,'X2'!$B:$AZ,11,FALSE)),IF($X$1=3,(VLOOKUP(B390,'X3'!$B:$AZ,11,FALSE)),IF($X$1=4,(VLOOKUP(B390,'X4'!$B:$AZ,11,FALSE)),IF($X$1=5,(VLOOKUP(B390,'X5'!$B:$AZ,11,FALSE)),IF($X$1=6,(VLOOKUP(B390,'X6'!$B:$AZ,11,FALSE)),IF($X$1=7,(VLOOKUP(B390,'X7'!$B:$AZ,11,FALSE)),IF($X$1=8,(VLOOKUP(B390,'X8'!$B:$AZ,11,FALSE)),IF($X$1=9,(VLOOKUP(B390,'X9'!$B:$AZ,11,FALSE)),IF($X$1=10,(VLOOKUP(B390,'X10'!$B:$AZ,11,FALSE)),IF($X$1=11,(VLOOKUP(B390,'X11'!$B:$AZ,11,FALSE)),IF($X$1=12,(VLOOKUP(B390,'X12'!$B:$AZ,11,FALSE)),IF($X$1=13,(VLOOKUP(B390,'X13'!$B:$AZ,11,FALSE)),"B"))))))))))))))=TRUE," ",(IF($X$1=1,(VLOOKUP(B390,'X1'!$B:$AZ,11,FALSE)),IF($X$1=2,(VLOOKUP(B390,'X2'!$B:$AZ,11,FALSE)),IF($X$1=3,(VLOOKUP(B390,'X3'!$B:$AZ,11,FALSE)),IF($X$1=4,(VLOOKUP(B390,'X4'!$B:$AZ,11,FALSE)),IF($X$1=5,(VLOOKUP(B390,'X5'!$B:$AZ,11,FALSE)),IF($X$1=6,(VLOOKUP(B390,'X6'!$B:$AZ,11,FALSE)),IF($X$1=7,(VLOOKUP(B390,'X7'!$B:$AZ,11,FALSE)),IF($X$1=8,(VLOOKUP(B390,'X8'!$B:$AZ,11,FALSE)),IF($X$1=9,(VLOOKUP(B390,'X9'!$B:$AZ,11,FALSE)),IF($X$1=10,(VLOOKUP(B390,'X10'!$B:$AZ,11,FALSE)),IF($X$1=11,(VLOOKUP(B390,'X11'!$B:$AZ,11,FALSE)),IF($X$1=12,(VLOOKUP(B390,'X12'!$B:$AZ,11,FALSE)),IF($X$1=13,(VLOOKUP(B390,'X13'!$B:$AZ,11,FALSE)),"B")))))))))))))))</f>
        <v xml:space="preserve"> </v>
      </c>
      <c r="P390" s="184" t="str">
        <f ca="1">IF(ISERROR(IF($X$1=1,(VLOOKUP(B390,'X1'!$B:$AZ,12,FALSE)),IF($X$1=2,(VLOOKUP(B390,'X2'!$B:$AZ,12,FALSE)),IF($X$1=3,(VLOOKUP(B390,'X3'!$B:$AZ,12,FALSE)),IF($X$1=4,(VLOOKUP(B390,'X4'!$B:$AZ,12,FALSE)),IF($X$1=5,(VLOOKUP(B390,'X5'!$B:$AZ,12,FALSE)),IF($X$1=6,(VLOOKUP(B390,'X6'!$B:$AZ,12,FALSE)),IF($X$1=7,(VLOOKUP(B390,'X7'!$B:$AZ,12,FALSE)),IF($X$1=8,(VLOOKUP(B390,'X8'!$B:$AZ,12,FALSE)),IF($X$1=9,(VLOOKUP(B390,'X9'!$B:$AZ,12,FALSE)),IF($X$1=10,(VLOOKUP(B390,'X10'!$B:$AZ,12,FALSE)),IF($X$1=11,(VLOOKUP(B390,'X11'!$B:$AZ,12,FALSE)),IF($X$1=12,(VLOOKUP(B390,'X12'!$B:$AZ,12,FALSE)),IF($X$1=13,(VLOOKUP(B390,'X13'!$B:$AZ,12,FALSE)),"B"))))))))))))))=TRUE," ",(IF($X$1=1,(VLOOKUP(B390,'X1'!$B:$AZ,12,FALSE)),IF($X$1=2,(VLOOKUP(B390,'X2'!$B:$AZ,12,FALSE)),IF($X$1=3,(VLOOKUP(B390,'X3'!$B:$AZ,12,FALSE)),IF($X$1=4,(VLOOKUP(B390,'X4'!$B:$AZ,12,FALSE)),IF($X$1=5,(VLOOKUP(B390,'X5'!$B:$AZ,12,FALSE)),IF($X$1=6,(VLOOKUP(B390,'X6'!$B:$AZ,12,FALSE)),IF($X$1=7,(VLOOKUP(B390,'X7'!$B:$AZ,12,FALSE)),IF($X$1=8,(VLOOKUP(B390,'X8'!$B:$AZ,12,FALSE)),IF($X$1=9,(VLOOKUP(B390,'X9'!$B:$AZ,12,FALSE)),IF($X$1=10,(VLOOKUP(B390,'X10'!$B:$AZ,12,FALSE)),IF($X$1=11,(VLOOKUP(B390,'X11'!$B:$AZ,12,FALSE)),IF($X$1=12,(VLOOKUP(B390,'X12'!$B:$AZ,12,FALSE)),IF($X$1=13,(VLOOKUP(B390,'X13'!$B:$AZ,12,FALSE)),"B")))))))))))))))</f>
        <v xml:space="preserve"> </v>
      </c>
      <c r="Q390" s="185" t="str">
        <f ca="1">IF(ISERROR(IF($X$1=1,(VLOOKUP(B390,'X1'!$B:$AZ,46,FALSE)),IF($X$1=2,(VLOOKUP(B390,'X2'!$B:$AZ,46,FALSE)),IF($X$1=3,(VLOOKUP(B390,'X3'!$B:$AZ,46,FALSE)),IF($X$1=4,(VLOOKUP(B390,'X4'!$B:$AZ,46,FALSE)),IF($X$1=5,(VLOOKUP(B390,'X5'!$B:$AZ,46,FALSE)),IF($X$1=6,(VLOOKUP(B390,'X6'!$B:$AZ,46,FALSE)),IF($X$1=7,(VLOOKUP(B390,'X7'!$B:$AZ,46,FALSE)),IF($X$1=8,(VLOOKUP(B390,'X8'!$B:$AZ,46,FALSE)),IF($X$1=9,(VLOOKUP(B390,'X9'!$B:$AZ,46,FALSE)),IF($X$1=10,(VLOOKUP(B390,'X10'!$B:$AZ,46,FALSE)),IF($X$1=11,(VLOOKUP(B390,'X11'!$B:$AZ,46,FALSE)),IF($X$1=12,(VLOOKUP(B390,'X12'!$B:$AZ,46,FALSE)),IF($X$1=13,(VLOOKUP(B390,'X13'!$B:$AZ,46,FALSE)),"B"))))))))))))))=TRUE," ",(IF($X$1=1,(VLOOKUP(B390,'X1'!$B:$AZ,46,FALSE)),IF($X$1=2,(VLOOKUP(B390,'X2'!$B:$AZ,46,FALSE)),IF($X$1=3,(VLOOKUP(B390,'X3'!$B:$AZ,46,FALSE)),IF($X$1=4,(VLOOKUP(B390,'X4'!$B:$AZ,46,FALSE)),IF($X$1=5,(VLOOKUP(B390,'X5'!$B:$AZ,46,FALSE)),IF($X$1=6,(VLOOKUP(B390,'X6'!$B:$AZ,46,FALSE)),IF($X$1=7,(VLOOKUP(B390,'X7'!$B:$AZ,46,FALSE)),IF($X$1=8,(VLOOKUP(B390,'X8'!$B:$AZ,46,FALSE)),IF($X$1=9,(VLOOKUP(B390,'X9'!$B:$AZ,46,FALSE)),IF($X$1=10,(VLOOKUP(B390,'X10'!$B:$AZ,46,FALSE)),IF($X$1=11,(VLOOKUP(B390,'X11'!$B:$AZ,46,FALSE)),IF($X$1=12,(VLOOKUP(B390,'X12'!$B:$AZ,46,FALSE)),IF($X$1=13,(VLOOKUP(B390,'X13'!$B:$AZ,46,FALSE)),"B")))))))))))))))</f>
        <v xml:space="preserve"> </v>
      </c>
      <c r="R390" s="185" t="str">
        <f ca="1">IF(ISERROR(IF($X$1=1,(VLOOKUP(B390,'X1'!$B:$AZ,15,FALSE)),IF($X$1=2,(VLOOKUP(B390,'X2'!$B:$AZ,15,FALSE)),IF($X$1=3,(VLOOKUP(B390,'X3'!$B:$AZ,15,FALSE)),IF($X$1=4,(VLOOKUP(B390,'X4'!$B:$AZ,15,FALSE)),IF($X$1=5,(VLOOKUP(B390,'X5'!$B:$AZ,15,FALSE)),IF($X$1=6,(VLOOKUP(B390,'X6'!$B:$AZ,15,FALSE)),IF($X$1=7,(VLOOKUP(B390,'X7'!$B:$AZ,15,FALSE)),IF($X$1=8,(VLOOKUP(B390,'X8'!$B:$AZ,15,FALSE)),IF($X$1=9,(VLOOKUP(B390,'X9'!$B:$AZ,15,FALSE)),IF($X$1=10,(VLOOKUP(B390,'X10'!$B:$AZ,15,FALSE)),IF($X$1=11,(VLOOKUP(B390,'X11'!$B:$AZ,15,FALSE)),IF($X$1=12,(VLOOKUP(B390,'X12'!$B:$AZ,15,FALSE)),IF($X$1=13,(VLOOKUP(B390,'X13'!$B:$AZ,15,FALSE)),"B"))))))))))))))=TRUE," ",(IF($X$1=1,(VLOOKUP(B390,'X1'!$B:$AZ,15,FALSE)),IF($X$1=2,(VLOOKUP(B390,'X2'!$B:$AZ,15,FALSE)),IF($X$1=3,(VLOOKUP(B390,'X3'!$B:$AZ,15,FALSE)),IF($X$1=4,(VLOOKUP(B390,'X4'!$B:$AZ,15,FALSE)),IF($X$1=5,(VLOOKUP(B390,'X5'!$B:$AZ,15,FALSE)),IF($X$1=6,(VLOOKUP(B390,'X6'!$B:$AZ,15,FALSE)),IF($X$1=7,(VLOOKUP(B390,'X7'!$B:$AZ,15,FALSE)),IF($X$1=8,(VLOOKUP(B390,'X8'!$B:$AZ,15,FALSE)),IF($X$1=9,(VLOOKUP(B390,'X9'!$B:$AZ,15,FALSE)),IF($X$1=10,(VLOOKUP(B390,'X10'!$B:$AZ,15,FALSE)),IF($X$1=11,(VLOOKUP(B390,'X11'!$B:$AZ,15,FALSE)),IF($X$1=12,(VLOOKUP(B390,'X12'!$B:$AZ,15,FALSE)),IF($X$1=13,(VLOOKUP(B390,'X13'!$B:$AZ,15,FALSE)),"B")))))))))))))))</f>
        <v xml:space="preserve"> </v>
      </c>
      <c r="S390" s="185" t="str">
        <f ca="1">IF(ISERROR(IF((IF($X$1=1,(VLOOKUP(B390,'X1'!$B:$AZ,14,FALSE)),(IF($X$1=2,(VLOOKUP(B390,'X2'!$B:$AZ,14,FALSE)),(IF($X$1=3,(VLOOKUP(B390,'X3'!$B:$AZ,14,FALSE)),(IF($X$1=4,(VLOOKUP(B390,'X4'!$B:$AZ,14,FALSE)),(IF($X$1=5,(VLOOKUP(B390,'X5'!$B:$AZ,14,FALSE)),(IF($X$1=6,(VLOOKUP(B390,'X6'!$B:$AZ,14,FALSE)),(IF($X$1=7,(VLOOKUP(B390,'X7'!$B:$AZ,14,FALSE)),(IF($X$1=8,(VLOOKUP(B390,'X8'!$B:$AZ,14,FALSE)),(IF($X$1=9,(VLOOKUP(B390,'X9'!$B:$AZ,14,FALSE)),(IF($X$1=10,(VLOOKUP(B390,'X10'!$B:$AZ,14,FALSE)),(IF($X$1=11,(VLOOKUP(B390,'X11'!$B:$AZ,14,FALSE)),(IF($X$1=12,(VLOOKUP(B390,'X12'!$B:$AZ,14,FALSE)),(VLOOKUP(B390,'X13'!$B:$AZ,14,FALSE))))))))))))))))))))))))))=$V$1," ",(IF($X$1=1,(VLOOKUP(B390,'X1'!$B:$AZ,14,FALSE)),(IF($X$1=2,(VLOOKUP(B390,'X2'!$B:$AZ,14,FALSE)),(IF($X$1=3,(VLOOKUP(B390,'X3'!$B:$AZ,14,FALSE)),(IF($X$1=4,(VLOOKUP(B390,'X4'!$B:$AZ,14,FALSE)),(IF($X$1=5,(VLOOKUP(B390,'X5'!$B:$AZ,14,FALSE)),(IF($X$1=6,(VLOOKUP(B390,'X6'!$B:$AZ,14,FALSE)),(IF($X$1=7,(VLOOKUP(B390,'X7'!$B:$AZ,14,FALSE)),(IF($X$1=8,(VLOOKUP(B390,'X8'!$B:$AZ,14,FALSE)),(IF($X$1=9,(VLOOKUP(B390,'X9'!$B:$AZ,14,FALSE)),(IF($X$1=10,(VLOOKUP(B390,'X10'!$B:$AZ,14,FALSE)),(IF($X$1=11,(VLOOKUP(B390,'X11'!$B:$AZ,14,FALSE)),(IF($X$1=12,(VLOOKUP(B390,'X12'!$B:$AZ,14,FALSE)),(VLOOKUP(B390,'X13'!$B:$AZ,14,FALSE))))))))))))))))))))))))))))=TRUE," ",(IF((IF($X$1=1,(VLOOKUP(B390,'X1'!$B:$AZ,14,FALSE)),(IF($X$1=2,(VLOOKUP(B390,'X2'!$B:$AZ,14,FALSE)),(IF($X$1=3,(VLOOKUP(B390,'X3'!$B:$AZ,14,FALSE)),(IF($X$1=4,(VLOOKUP(B390,'X4'!$B:$AZ,14,FALSE)),(IF($X$1=5,(VLOOKUP(B390,'X5'!$B:$AZ,14,FALSE)),(IF($X$1=6,(VLOOKUP(B390,'X6'!$B:$AZ,14,FALSE)),(IF($X$1=7,(VLOOKUP(B390,'X7'!$B:$AZ,14,FALSE)),(IF($X$1=8,(VLOOKUP(B390,'X8'!$B:$AZ,14,FALSE)),(IF($X$1=9,(VLOOKUP(B390,'X9'!$B:$AZ,14,FALSE)),(IF($X$1=10,(VLOOKUP(B390,'X10'!$B:$AZ,14,FALSE)),(IF($X$1=11,(VLOOKUP(B390,'X11'!$B:$AZ,14,FALSE)),(IF($X$1=12,(VLOOKUP(B390,'X12'!$B:$AZ,14,FALSE)),(VLOOKUP(B390,'X13'!$B:$AZ,14,FALSE))))))))))))))))))))))))))=$V$1," ",(IF($X$1=1,(VLOOKUP(B390,'X1'!$B:$AZ,14,FALSE)),(IF($X$1=2,(VLOOKUP(B390,'X2'!$B:$AZ,14,FALSE)),(IF($X$1=3,(VLOOKUP(B390,'X3'!$B:$AZ,14,FALSE)),(IF($X$1=4,(VLOOKUP(B390,'X4'!$B:$AZ,14,FALSE)),(IF($X$1=5,(VLOOKUP(B390,'X5'!$B:$AZ,14,FALSE)),(IF($X$1=6,(VLOOKUP(B390,'X6'!$B:$AZ,14,FALSE)),(IF($X$1=7,(VLOOKUP(B390,'X7'!$B:$AZ,14,FALSE)),(IF($X$1=8,(VLOOKUP(B390,'X8'!$B:$AZ,14,FALSE)),(IF($X$1=9,(VLOOKUP(B390,'X9'!$B:$AZ,14,FALSE)),(IF($X$1=10,(VLOOKUP(B390,'X10'!$B:$AZ,14,FALSE)),(IF($X$1=11,(VLOOKUP(B390,'X11'!$B:$AZ,14,FALSE)),(IF($X$1=12,(VLOOKUP(B390,'X12'!$B:$AZ,14,FALSE)),(VLOOKUP(B390,'X13'!$B:$AZ,14,FALSE)))))))))))))))))))))))))))))</f>
        <v xml:space="preserve"> </v>
      </c>
    </row>
    <row r="391" spans="1:19" ht="14.1" customHeight="1" x14ac:dyDescent="0.2">
      <c r="A391" s="156" t="s">
        <v>1058</v>
      </c>
      <c r="B391" s="122" t="str">
        <f>IF(ISERROR(IF($U$16=1,(VLOOKUP(A391,$AC$89:$AH$125,2,FALSE)),IF((IF($X$1=1,'X1'!B350,(IF($X$1=2,'X2'!B350,(IF($X$1=3,'X3'!B350,(IF($X$1=4,'X4'!B350,(IF($X$1=5,'X5'!B350,(IF($X$1=6,'X6'!B350,(IF($X$1=7,'X7'!B350,(IF($X$1=8,'X8'!B350,(IF($X$1=9,'X9'!B350,(IF($X$1=10,'X10'!B350,(IF($X$1=11,'X11'!B350,(IF($X$1=12,'X12'!B350,'X13'!B350))))))))))))))))))))))))="","",(IF($X$1=1,'X1'!B350,(IF($X$1=2,'X2'!B350,(IF($X$1=3,'X3'!B350,(IF($X$1=4,'X4'!B350,(IF($X$1=5,'X5'!B350,(IF($X$1=6,'X6'!B350,(IF($X$1=7,'X7'!B350,(IF($X$1=8,'X8'!B350,(IF($X$1=9,'X9'!B350,(IF($X$1=10,'X10'!B350,(IF($X$1=11,'X11'!B350,(IF($X$1=12,'X12'!B350,'X13'!B350)))))))))))))))))))))))))))=TRUE," ",(IF($U$16=1,(VLOOKUP(A391,$AC$89:$AH$125,2,FALSE)),IF((IF($X$1=1,'X1'!B350,(IF($X$1=2,'X2'!B350,(IF($X$1=3,'X3'!B350,(IF($X$1=4,'X4'!B350,(IF($X$1=5,'X5'!B350,(IF($X$1=6,'X6'!B350,(IF($X$1=7,'X7'!B350,(IF($X$1=8,'X8'!B350,(IF($X$1=9,'X9'!B350,(IF($X$1=10,'X10'!B350,(IF($X$1=11,'X11'!B350,(IF($X$1=12,'X12'!B350,'X13'!B350))))))))))))))))))))))))="","",(IF($X$1=1,'X1'!B350,(IF($X$1=2,'X2'!B350,(IF($X$1=3,'X3'!B350,(IF($X$1=4,'X4'!B350,(IF($X$1=5,'X5'!B350,(IF($X$1=6,'X6'!B350,(IF($X$1=7,'X7'!B350,(IF($X$1=8,'X8'!B350,(IF($X$1=9,'X9'!B350,(IF($X$1=10,'X10'!B350,(IF($X$1=11,'X11'!B350,(IF($X$1=12,'X12'!B350,'X13'!B350))))))))))))))))))))))))))))</f>
        <v/>
      </c>
      <c r="C391" s="181" t="str">
        <f ca="1">IF(ISERROR(IF($X$1=1,(VLOOKUP(B391,'X1'!$B:$AZ,47,FALSE)),IF($X$1=2,(VLOOKUP(B391,'X2'!$B:$AZ,47,FALSE)),IF($X$1=3,(VLOOKUP(B391,'X3'!$B:$AZ,47,FALSE)),IF($X$1=4,(VLOOKUP(B391,'X4'!$B:$AZ,47,FALSE)),IF($X$1=5,(VLOOKUP(B391,'X5'!$B:$AZ,47,FALSE)),IF($X$1=6,(VLOOKUP(B391,'X6'!$B:$AZ,47,FALSE)),IF($X$1=7,(VLOOKUP(B391,'X7'!$B:$AZ,47,FALSE)),IF($X$1=8,(VLOOKUP(B391,'X8'!$B:$AZ,47,FALSE)),IF($X$1=9,(VLOOKUP(B391,'X9'!$B:$AZ,47,FALSE)),IF($X$1=10,(VLOOKUP(B391,'X10'!$B:$AZ,47,FALSE)),IF($X$1=11,(VLOOKUP(B391,'X11'!$B:$AZ,47,FALSE)),IF($X$1=12,(VLOOKUP(B391,'X12'!$B:$AZ,47,FALSE)),IF($X$1=13,(VLOOKUP(B391,'X13'!$B:$AZ,47,FALSE)),"B"))))))))))))))=TRUE," ",(IF($X$1=1,(VLOOKUP(B391,'X1'!$B:$AZ,47,FALSE)),IF($X$1=2,(VLOOKUP(B391,'X2'!$B:$AZ,47,FALSE)),IF($X$1=3,(VLOOKUP(B391,'X3'!$B:$AZ,47,FALSE)),IF($X$1=4,(VLOOKUP(B391,'X4'!$B:$AZ,47,FALSE)),IF($X$1=5,(VLOOKUP(B391,'X5'!$B:$AZ,47,FALSE)),IF($X$1=6,(VLOOKUP(B391,'X6'!$B:$AZ,47,FALSE)),IF($X$1=7,(VLOOKUP(B391,'X7'!$B:$AZ,47,FALSE)),IF($X$1=8,(VLOOKUP(B391,'X8'!$B:$AZ,47,FALSE)),IF($X$1=9,(VLOOKUP(B391,'X9'!$B:$AZ,47,FALSE)),IF($X$1=10,(VLOOKUP(B391,'X10'!$B:$AZ,47,FALSE)),IF($X$1=11,(VLOOKUP(B391,'X11'!$B:$AZ,47,FALSE)),IF($X$1=12,(VLOOKUP(B391,'X12'!$B:$AZ,47,FALSE)),IF($X$1=13,(VLOOKUP(B391,'X13'!$B:$AZ,47,FALSE)),"B")))))))))))))))</f>
        <v xml:space="preserve"> </v>
      </c>
      <c r="D391" s="181" t="str">
        <f ca="1">IF(ISERROR(IF($X$1=1,(VLOOKUP(B391,'X1'!$B:$AP,41,FALSE)),IF($X$1=2,(VLOOKUP(B391,'X2'!$B:$AP,41,FALSE)),IF($X$1=3,(VLOOKUP(B391,'X3'!$B:$AP,41,FALSE)),IF($X$1=4,(VLOOKUP(B391,'X4'!$B:$AP,41,FALSE)),IF($X$1=5,(VLOOKUP(B391,'X5'!$B:$AP,41,FALSE)),IF($X$1=6,(VLOOKUP(B391,'X6'!$B:$AP,41,FALSE)),IF($X$1=7,(VLOOKUP(B391,'X7'!$B:$AP,41,FALSE)),IF($X$1=8,(VLOOKUP(B391,'X8'!$B:$AP,41,FALSE)),IF($X$1=9,(VLOOKUP(B391,'X9'!$B:$AP,41,FALSE)),IF($X$1=10,(VLOOKUP(B391,'X10'!$B:$AP,41,FALSE)),IF($X$1=11,(VLOOKUP(B391,'X11'!$B:$AP,41,FALSE)),IF($X$1=12,(VLOOKUP(B391,'X12'!$B:$AP,41,FALSE)),IF($X$1=13,(VLOOKUP(B391,'X13'!$B:$AP,41,FALSE)),"B"))))))))))))))=TRUE," ",(IF($X$1=1,(VLOOKUP(B391,'X1'!$B:$AP,41,FALSE)),IF($X$1=2,(VLOOKUP(B391,'X2'!$B:$AP,41,FALSE)),IF($X$1=3,(VLOOKUP(B391,'X3'!$B:$AP,41,FALSE)),IF($X$1=4,(VLOOKUP(B391,'X4'!$B:$AP,41,FALSE)),IF($X$1=5,(VLOOKUP(B391,'X5'!$B:$AP,41,FALSE)),IF($X$1=6,(VLOOKUP(B391,'X6'!$B:$AP,41,FALSE)),IF($X$1=7,(VLOOKUP(B391,'X7'!$B:$AP,41,FALSE)),IF($X$1=8,(VLOOKUP(B391,'X8'!$B:$AP,41,FALSE)),IF($X$1=9,(VLOOKUP(B391,'X9'!$B:$AP,41,FALSE)),IF($X$1=10,(VLOOKUP(B391,'X10'!$B:$AP,41,FALSE)),IF($X$1=11,(VLOOKUP(B391,'X11'!$B:$AP,41,FALSE)),IF($X$1=12,(VLOOKUP(B391,'X12'!$B:$AP,41,FALSE)),IF($X$1=13,(VLOOKUP(B391,'X13'!$B:$AP,41,FALSE)),"B")))))))))))))))</f>
        <v xml:space="preserve"> </v>
      </c>
      <c r="E391" s="182" t="str">
        <f ca="1">IF(ISERROR(IF($X$1=1,(VLOOKUP(B391,'X1'!$B:$AP,7,FALSE)),IF($X$1=2,(VLOOKUP(B391,'X2'!$B:$AP,7,FALSE)),IF($X$1=3,(VLOOKUP(B391,'X3'!$B:$AP,7,FALSE)),IF($X$1=4,(VLOOKUP(B391,'X4'!$B:$AP,7,FALSE)),IF($X$1=5,(VLOOKUP(B391,'X5'!$B:$AP,7,FALSE)),IF($X$1=6,(VLOOKUP(B391,'X6'!$B:$AP,7,FALSE)),IF($X$1=7,(VLOOKUP(B391,'X7'!$B:$AP,7,FALSE)),IF($X$1=8,(VLOOKUP(B391,'X8'!$B:$AP,7,FALSE)),IF($X$1=9,(VLOOKUP(B391,'X9'!$B:$AP,7,FALSE)),IF($X$1=10,(VLOOKUP(B391,'X10'!$B:$AP,7,FALSE)),IF($X$1=11,(VLOOKUP(B391,'X11'!$B:$AP,7,FALSE)),IF($X$1=12,(VLOOKUP(B391,'X12'!$B:$AP,7,FALSE)),IF($X$1=13,(VLOOKUP(B391,'X13'!$B:$AP,7,FALSE)),"B"))))))))))))))=TRUE," ",(IF($X$1=1,(VLOOKUP(B391,'X1'!$B:$AP,7,FALSE)),IF($X$1=2,(VLOOKUP(B391,'X2'!$B:$AP,7,FALSE)),IF($X$1=3,(VLOOKUP(B391,'X3'!$B:$AP,7,FALSE)),IF($X$1=4,(VLOOKUP(B391,'X4'!$B:$AP,7,FALSE)),IF($X$1=5,(VLOOKUP(B391,'X5'!$B:$AP,7,FALSE)),IF($X$1=6,(VLOOKUP(B391,'X6'!$B:$AP,7,FALSE)),IF($X$1=7,(VLOOKUP(B391,'X7'!$B:$AP,7,FALSE)),IF($X$1=8,(VLOOKUP(B391,'X8'!$B:$AP,7,FALSE)),IF($X$1=9,(VLOOKUP(B391,'X9'!$B:$AP,7,FALSE)),IF($X$1=10,(VLOOKUP(B391,'X10'!$B:$AP,7,FALSE)),IF($X$1=11,(VLOOKUP(B391,'X11'!$B:$AP,7,FALSE)),IF($X$1=12,(VLOOKUP(B391,'X12'!$B:$AP,7,FALSE)),IF($X$1=13,(VLOOKUP(B391,'X13'!$B:$AP,7,FALSE)),"B")))))))))))))))</f>
        <v xml:space="preserve"> </v>
      </c>
      <c r="F391" s="182" t="str">
        <f ca="1">IF(ISERROR(IF((IF($X$1=1,(VLOOKUP(B391,'X1'!$B:$AO,6,FALSE)),(IF($X$1=2,(VLOOKUP(B391,'X2'!$B:$AO,6,FALSE)),(IF($X$1=3,(VLOOKUP(B391,'X3'!$B:$AO,6,FALSE)),(IF($X$1=4,(VLOOKUP(B391,'X4'!$B:$AO,6,FALSE)),(IF($X$1=5,(VLOOKUP(B391,'X5'!$B:$AO,6,FALSE)),(IF($X$1=6,(VLOOKUP(B391,'X6'!$B:$AO,6,FALSE)),(IF($X$1=7,(VLOOKUP(B391,'X7'!$B:$AO,6,FALSE)),(IF($X$1=8,(VLOOKUP(B391,'X8'!$B:$AO,6,FALSE)),(IF($X$1=9,(VLOOKUP(B391,'X9'!$B:$AO,6,FALSE)),(IF($X$1=10,(VLOOKUP(B391,'X10'!$B:$AO,6,FALSE)),(IF($X$1=11,(VLOOKUP(B391,'X11'!$B:$AO,6,FALSE)),(IF($X$1=12,(VLOOKUP(B391,'X12'!$B:$AO,6,FALSE)),(VLOOKUP(B391,'X13'!$B:$AO,6,FALSE))))))))))))))))))))))))))=$V$1," ",(IF($X$1=1,(VLOOKUP(B391,'X1'!$B:$AO,6,FALSE)),(IF($X$1=2,(VLOOKUP(B391,'X2'!$B:$AO,6,FALSE)),(IF($X$1=3,(VLOOKUP(B391,'X3'!$B:$AO,6,FALSE)),(IF($X$1=4,(VLOOKUP(B391,'X4'!$B:$AO,6,FALSE)),(IF($X$1=5,(VLOOKUP(B391,'X5'!$B:$AO,6,FALSE)),(IF($X$1=6,(VLOOKUP(B391,'X6'!$B:$AO,6,FALSE)),(IF($X$1=7,(VLOOKUP(B391,'X7'!$B:$AO,6,FALSE)),(IF($X$1=8,(VLOOKUP(B391,'X8'!$B:$AO,6,FALSE)),(IF($X$1=9,(VLOOKUP(B391,'X9'!$B:$AO,6,FALSE)),(IF($X$1=10,(VLOOKUP(B391,'X10'!$B:$AO,6,FALSE)),(IF($X$1=11,(VLOOKUP(B391,'X11'!$B:$AO,6,FALSE)),(IF($X$1=12,(VLOOKUP(B391,'X12'!$B:$AO,6,FALSE)),(VLOOKUP(B391,'X13'!$B:$AO,6,FALSE))))))))))))))))))))))))))))=TRUE," ",(IF((IF($X$1=1,(VLOOKUP(B391,'X1'!$B:$AO,6,FALSE)),(IF($X$1=2,(VLOOKUP(B391,'X2'!$B:$AO,6,FALSE)),(IF($X$1=3,(VLOOKUP(B391,'X3'!$B:$AO,6,FALSE)),(IF($X$1=4,(VLOOKUP(B391,'X4'!$B:$AO,6,FALSE)),(IF($X$1=5,(VLOOKUP(B391,'X5'!$B:$AO,6,FALSE)),(IF($X$1=6,(VLOOKUP(B391,'X6'!$B:$AO,6,FALSE)),(IF($X$1=7,(VLOOKUP(B391,'X7'!$B:$AO,6,FALSE)),(IF($X$1=8,(VLOOKUP(B391,'X8'!$B:$AO,6,FALSE)),(IF($X$1=9,(VLOOKUP(B391,'X9'!$B:$AO,6,FALSE)),(IF($X$1=10,(VLOOKUP(B391,'X10'!$B:$AO,6,FALSE)),(IF($X$1=11,(VLOOKUP(B391,'X11'!$B:$AO,6,FALSE)),(IF($X$1=12,(VLOOKUP(B391,'X12'!$B:$AO,6,FALSE)),(VLOOKUP(B391,'X13'!$B:$AO,6,FALSE))))))))))))))))))))))))))=$V$1," ",(IF($X$1=1,(VLOOKUP(B391,'X1'!$B:$AO,6,FALSE)),(IF($X$1=2,(VLOOKUP(B391,'X2'!$B:$AO,6,FALSE)),(IF($X$1=3,(VLOOKUP(B391,'X3'!$B:$AO,6,FALSE)),(IF($X$1=4,(VLOOKUP(B391,'X4'!$B:$AO,6,FALSE)),(IF($X$1=5,(VLOOKUP(B391,'X5'!$B:$AO,6,FALSE)),(IF($X$1=6,(VLOOKUP(B391,'X6'!$B:$AO,6,FALSE)),(IF($X$1=7,(VLOOKUP(B391,'X7'!$B:$AO,6,FALSE)),(IF($X$1=8,(VLOOKUP(B391,'X8'!$B:$AO,6,FALSE)),(IF($X$1=9,(VLOOKUP(B391,'X9'!$B:$AO,6,FALSE)),(IF($X$1=10,(VLOOKUP(B391,'X10'!$B:$AO,6,FALSE)),(IF($X$1=11,(VLOOKUP(B391,'X11'!$B:$AO,6,FALSE)),(IF($X$1=12,(VLOOKUP(B391,'X12'!$B:$AO,6,FALSE)),(VLOOKUP(B391,'X13'!$B:$AO,6,FALSE)))))))))))))))))))))))))))))</f>
        <v xml:space="preserve"> </v>
      </c>
      <c r="G391" s="182" t="str">
        <f ca="1">IF(ISERROR(IF($X$1=1,(VLOOKUP(B391,'X1'!$B:$AZ,44,FALSE)),IF($X$1=2,(VLOOKUP(B391,'X2'!$B:$AZ,44,FALSE)),IF($X$1=3,(VLOOKUP(B391,'X3'!$B:$AZ,44,FALSE)),IF($X$1=4,(VLOOKUP(B391,'X4'!$B:$AZ,44,FALSE)),IF($X$1=5,(VLOOKUP(B391,'X5'!$B:$AZ,44,FALSE)),IF($X$1=6,(VLOOKUP(B391,'X6'!$B:$AZ,44,FALSE)),IF($X$1=7,(VLOOKUP(B391,'X7'!$B:$AZ,44,FALSE)),IF($X$1=8,(VLOOKUP(B391,'X8'!$B:$AZ,44,FALSE)),IF($X$1=9,(VLOOKUP(B391,'X9'!$B:$AZ,44,FALSE)),IF($X$1=10,(VLOOKUP(B391,'X10'!$B:$AZ,44,FALSE)),IF($X$1=11,(VLOOKUP(B391,'X11'!$B:$AZ,44,FALSE)),IF($X$1=12,(VLOOKUP(B391,'X12'!$B:$AZ,44,FALSE)),IF($X$1=13,(VLOOKUP(B391,'X13'!$B:$AZ,44,FALSE)),"B"))))))))))))))=TRUE," ",(IF($X$1=1,(VLOOKUP(B391,'X1'!$B:$AZ,44,FALSE)),IF($X$1=2,(VLOOKUP(B391,'X2'!$B:$AZ,44,FALSE)),IF($X$1=3,(VLOOKUP(B391,'X3'!$B:$AZ,44,FALSE)),IF($X$1=4,(VLOOKUP(B391,'X4'!$B:$AZ,44,FALSE)),IF($X$1=5,(VLOOKUP(B391,'X5'!$B:$AZ,44,FALSE)),IF($X$1=6,(VLOOKUP(B391,'X6'!$B:$AZ,44,FALSE)),IF($X$1=7,(VLOOKUP(B391,'X7'!$B:$AZ,44,FALSE)),IF($X$1=8,(VLOOKUP(B391,'X8'!$B:$AZ,44,FALSE)),IF($X$1=9,(VLOOKUP(B391,'X9'!$B:$AZ,44,FALSE)),IF($X$1=10,(VLOOKUP(B391,'X10'!$B:$AZ,44,FALSE)),IF($X$1=11,(VLOOKUP(B391,'X11'!$B:$AZ,44,FALSE)),IF($X$1=12,(VLOOKUP(B391,'X12'!$B:$AZ,44,FALSE)),IF($X$1=13,(VLOOKUP(B391,'X13'!$B:$AZ,44,FALSE)),"B")))))))))))))))</f>
        <v xml:space="preserve"> </v>
      </c>
      <c r="H391" s="182" t="str">
        <f ca="1">IF(ISERROR(IF($X$1=1,(VLOOKUP(B391,'X1'!$B:$AZ,8,FALSE)),IF($X$1=2,(VLOOKUP(B391,'X2'!$B:$AZ,8,FALSE)),IF($X$1=3,(VLOOKUP(B391,'X3'!$B:$AZ,8,FALSE)),IF($X$1=4,(VLOOKUP(B391,'X4'!$B:$AZ,8,FALSE)),IF($X$1=5,(VLOOKUP(B391,'X5'!$B:$AZ,8,FALSE)),IF($X$1=6,(VLOOKUP(B391,'X6'!$B:$AZ,8,FALSE)),IF($X$1=7,(VLOOKUP(B391,'X7'!$B:$AZ,8,FALSE)),IF($X$1=8,(VLOOKUP(B391,'X8'!$B:$AZ,8,FALSE)),IF($X$1=9,(VLOOKUP(B391,'X9'!$B:$AZ,8,FALSE)),IF($X$1=10,(VLOOKUP(B391,'X10'!$B:$AZ,8,FALSE)),IF($X$1=11,(VLOOKUP(B391,'X11'!$B:$AZ,8,FALSE)),IF($X$1=12,(VLOOKUP(B391,'X12'!$B:$AZ,8,FALSE)),IF($X$1=13,(VLOOKUP(B391,'X13'!$B:$AZ,8,FALSE)),"B"))))))))))))))=TRUE," ",(IF($X$1=1,(VLOOKUP(B391,'X1'!$B:$AZ,8,FALSE)),IF($X$1=2,(VLOOKUP(B391,'X2'!$B:$AZ,8,FALSE)),IF($X$1=3,(VLOOKUP(B391,'X3'!$B:$AZ,8,FALSE)),IF($X$1=4,(VLOOKUP(B391,'X4'!$B:$AZ,8,FALSE)),IF($X$1=5,(VLOOKUP(B391,'X5'!$B:$AZ,8,FALSE)),IF($X$1=6,(VLOOKUP(B391,'X6'!$B:$AZ,8,FALSE)),IF($X$1=7,(VLOOKUP(B391,'X7'!$B:$AZ,8,FALSE)),IF($X$1=8,(VLOOKUP(B391,'X8'!$B:$AZ,8,FALSE)),IF($X$1=9,(VLOOKUP(B391,'X9'!$B:$AZ,8,FALSE)),IF($X$1=10,(VLOOKUP(B391,'X10'!$B:$AZ,8,FALSE)),IF($X$1=11,(VLOOKUP(B391,'X11'!$B:$AZ,8,FALSE)),IF($X$1=12,(VLOOKUP(B391,'X12'!$B:$AZ,8,FALSE)),IF($X$1=13,(VLOOKUP(B391,'X13'!$B:$AZ,8,FALSE)),"B")))))))))))))))</f>
        <v xml:space="preserve"> </v>
      </c>
      <c r="I391" s="183" t="str">
        <f ca="1">IF(ISERROR(IF($X$1=1,(VLOOKUP(B391,'X1'!$B:$AZ,2,FALSE)),IF($X$1=2,(VLOOKUP(B391,'X2'!$B:$AZ,2,FALSE)),IF($X$1=3,(VLOOKUP(B391,'X3'!$B:$AZ,2,FALSE)),IF($X$1=4,(VLOOKUP(B391,'X4'!$B:$AZ,2,FALSE)),IF($X$1=5,(VLOOKUP(B391,'X5'!$B:$AZ,2,FALSE)),IF($X$1=6,(VLOOKUP(B391,'X6'!$B:$AZ,2,FALSE)),IF($X$1=7,(VLOOKUP(B391,'X7'!$B:$AZ,2,FALSE)),IF($X$1=8,(VLOOKUP(B391,'X8'!$B:$AZ,2,FALSE)),IF($X$1=9,(VLOOKUP(B391,'X9'!$B:$AZ,2,FALSE)),IF($X$1=10,(VLOOKUP(B391,'X10'!$B:$AZ,2,FALSE)),IF($X$1=11,(VLOOKUP(B391,'X11'!$B:$AZ,2,FALSE)),IF($X$1=12,(VLOOKUP(B391,'X12'!$B:$AZ,2,FALSE)),IF($X$1=13,(VLOOKUP(B391,'X13'!$B:$AZ,2,FALSE)),"B"))))))))))))))=TRUE," ",(IF($X$1=1,(VLOOKUP(B391,'X1'!$B:$AZ,2,FALSE)),IF($X$1=2,(VLOOKUP(B391,'X2'!$B:$AZ,2,FALSE)),IF($X$1=3,(VLOOKUP(B391,'X3'!$B:$AZ,2,FALSE)),IF($X$1=4,(VLOOKUP(B391,'X4'!$B:$AZ,2,FALSE)),IF($X$1=5,(VLOOKUP(B391,'X5'!$B:$AZ,2,FALSE)),IF($X$1=6,(VLOOKUP(B391,'X6'!$B:$AZ,2,FALSE)),IF($X$1=7,(VLOOKUP(B391,'X7'!$B:$AZ,2,FALSE)),IF($X$1=8,(VLOOKUP(B391,'X8'!$B:$AZ,2,FALSE)),IF($X$1=9,(VLOOKUP(B391,'X9'!$B:$AZ,2,FALSE)),IF($X$1=10,(VLOOKUP(B391,'X10'!$B:$AZ,2,FALSE)),IF($X$1=11,(VLOOKUP(B391,'X11'!$B:$AZ,2,FALSE)),IF($X$1=12,(VLOOKUP(B391,'X12'!$B:$AZ,2,FALSE)),IF($X$1=13,(VLOOKUP(B391,'X13'!$B:$AZ,2,FALSE)),"B")))))))))))))))</f>
        <v xml:space="preserve"> </v>
      </c>
      <c r="J391" s="183" t="str">
        <f ca="1">IF(ISERROR(IF($X$1=1,(VLOOKUP(B391,'X1'!$B:$AZ,3,FALSE)),IF($X$1=2,(VLOOKUP(B391,'X2'!$B:$AZ,3,FALSE)),IF($X$1=3,(VLOOKUP(B391,'X3'!$B:$AZ,3,FALSE)),IF($X$1=4,(VLOOKUP(B391,'X4'!$B:$AZ,3,FALSE)),IF($X$1=5,(VLOOKUP(B391,'X5'!$B:$AZ,3,FALSE)),IF($X$1=6,(VLOOKUP(B391,'X6'!$B:$AZ,3,FALSE)),IF($X$1=7,(VLOOKUP(B391,'X7'!$B:$AZ,3,FALSE)),IF($X$1=8,(VLOOKUP(B391,'X8'!$B:$AZ,3,FALSE)),IF($X$1=9,(VLOOKUP(B391,'X9'!$B:$AZ,3,FALSE)),IF($X$1=10,(VLOOKUP(B391,'X10'!$B:$AZ,3,FALSE)),IF($X$1=11,(VLOOKUP(B391,'X11'!$B:$AZ,3,FALSE)),IF($X$1=12,(VLOOKUP(B391,'X12'!$B:$AZ,3,FALSE)),IF($X$1=13,(VLOOKUP(B391,'X13'!$B:$AZ,3,FALSE)),"B"))))))))))))))=TRUE," ",(IF($X$1=1,(VLOOKUP(B391,'X1'!$B:$AZ,3,FALSE)),IF($X$1=2,(VLOOKUP(B391,'X2'!$B:$AZ,3,FALSE)),IF($X$1=3,(VLOOKUP(B391,'X3'!$B:$AZ,3,FALSE)),IF($X$1=4,(VLOOKUP(B391,'X4'!$B:$AZ,3,FALSE)),IF($X$1=5,(VLOOKUP(B391,'X5'!$B:$AZ,3,FALSE)),IF($X$1=6,(VLOOKUP(B391,'X6'!$B:$AZ,3,FALSE)),IF($X$1=7,(VLOOKUP(B391,'X7'!$B:$AZ,3,FALSE)),IF($X$1=8,(VLOOKUP(B391,'X8'!$B:$AZ,3,FALSE)),IF($X$1=9,(VLOOKUP(B391,'X9'!$B:$AZ,3,FALSE)),IF($X$1=10,(VLOOKUP(B391,'X10'!$B:$AZ,3,FALSE)),IF($X$1=11,(VLOOKUP(B391,'X11'!$B:$AZ,3,FALSE)),IF($X$1=12,(VLOOKUP(B391,'X12'!$B:$AZ,3,FALSE)),IF($X$1=13,(VLOOKUP(B391,'X13'!$B:$AZ,3,FALSE)),"B")))))))))))))))</f>
        <v xml:space="preserve"> </v>
      </c>
      <c r="K391" s="183" t="str">
        <f ca="1">IF(ISERROR(IF($X$1=1,(VLOOKUP(B391,'X1'!$B:$AZ,5,FALSE)),IF($X$1=2,(VLOOKUP(B391,'X2'!$B:$AZ,5,FALSE)),IF($X$1=3,(VLOOKUP(B391,'X3'!$B:$AZ,5,FALSE)),IF($X$1=4,(VLOOKUP(B391,'X4'!$B:$AZ,5,FALSE)),IF($X$1=5,(VLOOKUP(B391,'X5'!$B:$AZ,5,FALSE)),IF($X$1=6,(VLOOKUP(B391,'X6'!$B:$AZ,5,FALSE)),IF($X$1=7,(VLOOKUP(B391,'X7'!$B:$AZ,5,FALSE)),IF($X$1=8,(VLOOKUP(B391,'X8'!$B:$AZ,5,FALSE)),IF($X$1=9,(VLOOKUP(B391,'X9'!$B:$AZ,5,FALSE)),IF($X$1=10,(VLOOKUP(B391,'X10'!$B:$AZ,5,FALSE)),IF($X$1=11,(VLOOKUP(B391,'X11'!$B:$AZ,5,FALSE)),IF($X$1=12,(VLOOKUP(B391,'X12'!$B:$AZ,5,FALSE)),IF($X$1=13,(VLOOKUP(B391,'X13'!$B:$AZ,5,FALSE)),"B"))))))))))))))=TRUE," ",(IF($X$1=1,(VLOOKUP(B391,'X1'!$B:$AZ,5,FALSE)),IF($X$1=2,(VLOOKUP(B391,'X2'!$B:$AZ,5,FALSE)),IF($X$1=3,(VLOOKUP(B391,'X3'!$B:$AZ,5,FALSE)),IF($X$1=4,(VLOOKUP(B391,'X4'!$B:$AZ,5,FALSE)),IF($X$1=5,(VLOOKUP(B391,'X5'!$B:$AZ,5,FALSE)),IF($X$1=6,(VLOOKUP(B391,'X6'!$B:$AZ,5,FALSE)),IF($X$1=7,(VLOOKUP(B391,'X7'!$B:$AZ,5,FALSE)),IF($X$1=8,(VLOOKUP(B391,'X8'!$B:$AZ,5,FALSE)),IF($X$1=9,(VLOOKUP(B391,'X9'!$B:$AZ,5,FALSE)),IF($X$1=10,(VLOOKUP(B391,'X10'!$B:$AZ,5,FALSE)),IF($X$1=11,(VLOOKUP(B391,'X11'!$B:$AZ,5,FALSE)),IF($X$1=12,(VLOOKUP(B391,'X12'!$B:$AZ,5,FALSE)),IF($X$1=13,(VLOOKUP(B391,'X13'!$B:$AZ,5,FALSE)),"B")))))))))))))))</f>
        <v xml:space="preserve"> </v>
      </c>
      <c r="L391" s="184" t="str">
        <f ca="1">IF(ISERROR(IF($X$1=1,(VLOOKUP(B391,'X1'!$B:$AZ,9,FALSE)),IF($X$1=2,(VLOOKUP(B391,'X2'!$B:$AZ,9,FALSE)),IF($X$1=3,(VLOOKUP(B391,'X3'!$B:$AZ,9,FALSE)),IF($X$1=4,(VLOOKUP(B391,'X4'!$B:$AZ,9,FALSE)),IF($X$1=5,(VLOOKUP(B391,'X5'!$B:$AZ,9,FALSE)),IF($X$1=6,(VLOOKUP(B391,'X6'!$B:$AZ,9,FALSE)),IF($X$1=7,(VLOOKUP(B391,'X7'!$B:$AZ,9,FALSE)),IF($X$1=8,(VLOOKUP(B391,'X8'!$B:$AZ,9,FALSE)),IF($X$1=9,(VLOOKUP(B391,'X9'!$B:$AZ,9,FALSE)),IF($X$1=10,(VLOOKUP(B391,'X10'!$B:$AZ,9,FALSE)),IF($X$1=11,(VLOOKUP(B391,'X11'!$B:$AZ,9,FALSE)),IF($X$1=12,(VLOOKUP(B391,'X12'!$B:$AZ,9,FALSE)),IF($X$1=13,(VLOOKUP(B391,'X13'!$B:$AZ,9,FALSE)),"B"))))))))))))))=TRUE," ",(IF($X$1=1,(VLOOKUP(B391,'X1'!$B:$AZ,9,FALSE)),IF($X$1=2,(VLOOKUP(B391,'X2'!$B:$AZ,9,FALSE)),IF($X$1=3,(VLOOKUP(B391,'X3'!$B:$AZ,9,FALSE)),IF($X$1=4,(VLOOKUP(B391,'X4'!$B:$AZ,9,FALSE)),IF($X$1=5,(VLOOKUP(B391,'X5'!$B:$AZ,9,FALSE)),IF($X$1=6,(VLOOKUP(B391,'X6'!$B:$AZ,9,FALSE)),IF($X$1=7,(VLOOKUP(B391,'X7'!$B:$AZ,9,FALSE)),IF($X$1=8,(VLOOKUP(B391,'X8'!$B:$AZ,9,FALSE)),IF($X$1=9,(VLOOKUP(B391,'X9'!$B:$AZ,9,FALSE)),IF($X$1=10,(VLOOKUP(B391,'X10'!$B:$AZ,9,FALSE)),IF($X$1=11,(VLOOKUP(B391,'X11'!$B:$AZ,9,FALSE)),IF($X$1=12,(VLOOKUP(B391,'X12'!$B:$AZ,9,FALSE)),IF($X$1=13,(VLOOKUP(B391,'X13'!$B:$AZ,9,FALSE)),"B")))))))))))))))</f>
        <v xml:space="preserve"> </v>
      </c>
      <c r="M391" s="184" t="str">
        <f ca="1">IF(ISERROR(IF($X$1=1,(VLOOKUP(B391,'X1'!$B:$AZ,10,FALSE)),IF($X$1=2,(VLOOKUP(B391,'X2'!$B:$AZ,10,FALSE)),IF($X$1=3,(VLOOKUP(B391,'X3'!$B:$AZ,10,FALSE)),IF($X$1=4,(VLOOKUP(B391,'X4'!$B:$AZ,10,FALSE)),IF($X$1=5,(VLOOKUP(B391,'X5'!$B:$AZ,10,FALSE)),IF($X$1=6,(VLOOKUP(B391,'X6'!$B:$AZ,10,FALSE)),IF($X$1=7,(VLOOKUP(B391,'X7'!$B:$AZ,10,FALSE)),IF($X$1=8,(VLOOKUP(B391,'X8'!$B:$AZ,10,FALSE)),IF($X$1=9,(VLOOKUP(B391,'X9'!$B:$AZ,10,FALSE)),IF($X$1=10,(VLOOKUP(B391,'X10'!$B:$AZ,10,FALSE)),IF($X$1=11,(VLOOKUP(B391,'X11'!$B:$AZ,10,FALSE)),IF($X$1=12,(VLOOKUP(B391,'X12'!$B:$AZ,10,FALSE)),IF($X$1=13,(VLOOKUP(B391,'X13'!$B:$AZ,10,FALSE)),"B"))))))))))))))=TRUE," ",(IF($X$1=1,(VLOOKUP(B391,'X1'!$B:$AZ,10,FALSE)),IF($X$1=2,(VLOOKUP(B391,'X2'!$B:$AZ,10,FALSE)),IF($X$1=3,(VLOOKUP(B391,'X3'!$B:$AZ,10,FALSE)),IF($X$1=4,(VLOOKUP(B391,'X4'!$B:$AZ,10,FALSE)),IF($X$1=5,(VLOOKUP(B391,'X5'!$B:$AZ,10,FALSE)),IF($X$1=6,(VLOOKUP(B391,'X6'!$B:$AZ,10,FALSE)),IF($X$1=7,(VLOOKUP(B391,'X7'!$B:$AZ,10,FALSE)),IF($X$1=8,(VLOOKUP(B391,'X8'!$B:$AZ,10,FALSE)),IF($X$1=9,(VLOOKUP(B391,'X9'!$B:$AZ,10,FALSE)),IF($X$1=10,(VLOOKUP(B391,'X10'!$B:$AZ,10,FALSE)),IF($X$1=11,(VLOOKUP(B391,'X11'!$B:$AZ,10,FALSE)),IF($X$1=12,(VLOOKUP(B391,'X12'!$B:$AZ,10,FALSE)),IF($X$1=13,(VLOOKUP(B391,'X13'!$B:$AZ,10,FALSE)),"B")))))))))))))))</f>
        <v xml:space="preserve"> </v>
      </c>
      <c r="N391" s="185" t="str">
        <f ca="1">IF(ISERROR(IF($X$1=1,(VLOOKUP(B391,'X1'!$B:$AZ,45,FALSE)),IF($X$1=2,(VLOOKUP(B391,'X2'!$B:$AZ,45,FALSE)),IF($X$1=3,(VLOOKUP(B391,'X3'!$B:$AZ,45,FALSE)),IF($X$1=4,(VLOOKUP(B391,'X4'!$B:$AZ,45,FALSE)),IF($X$1=5,(VLOOKUP(B391,'X5'!$B:$AZ,45,FALSE)),IF($X$1=6,(VLOOKUP(B391,'X6'!$B:$AZ,45,FALSE)),IF($X$1=7,(VLOOKUP(B391,'X7'!$B:$AZ,45,FALSE)),IF($X$1=8,(VLOOKUP(B391,'X8'!$B:$AZ,45,FALSE)),IF($X$1=9,(VLOOKUP(B391,'X9'!$B:$AZ,45,FALSE)),IF($X$1=10,(VLOOKUP(B391,'X10'!$B:$AZ,45,FALSE)),IF($X$1=11,(VLOOKUP(B391,'X11'!$B:$AZ,45,FALSE)),IF($X$1=12,(VLOOKUP(B391,'X12'!$B:$AZ,45,FALSE)),IF($X$1=13,(VLOOKUP(B391,'X13'!$B:$AZ,45,FALSE)),"B"))))))))))))))=TRUE," ",(IF($X$1=1,(VLOOKUP(B391,'X1'!$B:$AZ,45,FALSE)),IF($X$1=2,(VLOOKUP(B391,'X2'!$B:$AZ,45,FALSE)),IF($X$1=3,(VLOOKUP(B391,'X3'!$B:$AZ,45,FALSE)),IF($X$1=4,(VLOOKUP(B391,'X4'!$B:$AZ,45,FALSE)),IF($X$1=5,(VLOOKUP(B391,'X5'!$B:$AZ,45,FALSE)),IF($X$1=6,(VLOOKUP(B391,'X6'!$B:$AZ,45,FALSE)),IF($X$1=7,(VLOOKUP(B391,'X7'!$B:$AZ,45,FALSE)),IF($X$1=8,(VLOOKUP(B391,'X8'!$B:$AZ,45,FALSE)),IF($X$1=9,(VLOOKUP(B391,'X9'!$B:$AZ,45,FALSE)),IF($X$1=10,(VLOOKUP(B391,'X10'!$B:$AZ,45,FALSE)),IF($X$1=11,(VLOOKUP(B391,'X11'!$B:$AZ,45,FALSE)),IF($X$1=12,(VLOOKUP(B391,'X12'!$B:$AZ,45,FALSE)),IF($X$1=13,(VLOOKUP(B391,'X13'!$B:$AZ,45,FALSE)),"B")))))))))))))))</f>
        <v xml:space="preserve"> </v>
      </c>
      <c r="O391" s="184" t="str">
        <f ca="1">IF(ISERROR(IF($X$1=1,(VLOOKUP(B391,'X1'!$B:$AZ,11,FALSE)),IF($X$1=2,(VLOOKUP(B391,'X2'!$B:$AZ,11,FALSE)),IF($X$1=3,(VLOOKUP(B391,'X3'!$B:$AZ,11,FALSE)),IF($X$1=4,(VLOOKUP(B391,'X4'!$B:$AZ,11,FALSE)),IF($X$1=5,(VLOOKUP(B391,'X5'!$B:$AZ,11,FALSE)),IF($X$1=6,(VLOOKUP(B391,'X6'!$B:$AZ,11,FALSE)),IF($X$1=7,(VLOOKUP(B391,'X7'!$B:$AZ,11,FALSE)),IF($X$1=8,(VLOOKUP(B391,'X8'!$B:$AZ,11,FALSE)),IF($X$1=9,(VLOOKUP(B391,'X9'!$B:$AZ,11,FALSE)),IF($X$1=10,(VLOOKUP(B391,'X10'!$B:$AZ,11,FALSE)),IF($X$1=11,(VLOOKUP(B391,'X11'!$B:$AZ,11,FALSE)),IF($X$1=12,(VLOOKUP(B391,'X12'!$B:$AZ,11,FALSE)),IF($X$1=13,(VLOOKUP(B391,'X13'!$B:$AZ,11,FALSE)),"B"))))))))))))))=TRUE," ",(IF($X$1=1,(VLOOKUP(B391,'X1'!$B:$AZ,11,FALSE)),IF($X$1=2,(VLOOKUP(B391,'X2'!$B:$AZ,11,FALSE)),IF($X$1=3,(VLOOKUP(B391,'X3'!$B:$AZ,11,FALSE)),IF($X$1=4,(VLOOKUP(B391,'X4'!$B:$AZ,11,FALSE)),IF($X$1=5,(VLOOKUP(B391,'X5'!$B:$AZ,11,FALSE)),IF($X$1=6,(VLOOKUP(B391,'X6'!$B:$AZ,11,FALSE)),IF($X$1=7,(VLOOKUP(B391,'X7'!$B:$AZ,11,FALSE)),IF($X$1=8,(VLOOKUP(B391,'X8'!$B:$AZ,11,FALSE)),IF($X$1=9,(VLOOKUP(B391,'X9'!$B:$AZ,11,FALSE)),IF($X$1=10,(VLOOKUP(B391,'X10'!$B:$AZ,11,FALSE)),IF($X$1=11,(VLOOKUP(B391,'X11'!$B:$AZ,11,FALSE)),IF($X$1=12,(VLOOKUP(B391,'X12'!$B:$AZ,11,FALSE)),IF($X$1=13,(VLOOKUP(B391,'X13'!$B:$AZ,11,FALSE)),"B")))))))))))))))</f>
        <v xml:space="preserve"> </v>
      </c>
      <c r="P391" s="184" t="str">
        <f ca="1">IF(ISERROR(IF($X$1=1,(VLOOKUP(B391,'X1'!$B:$AZ,12,FALSE)),IF($X$1=2,(VLOOKUP(B391,'X2'!$B:$AZ,12,FALSE)),IF($X$1=3,(VLOOKUP(B391,'X3'!$B:$AZ,12,FALSE)),IF($X$1=4,(VLOOKUP(B391,'X4'!$B:$AZ,12,FALSE)),IF($X$1=5,(VLOOKUP(B391,'X5'!$B:$AZ,12,FALSE)),IF($X$1=6,(VLOOKUP(B391,'X6'!$B:$AZ,12,FALSE)),IF($X$1=7,(VLOOKUP(B391,'X7'!$B:$AZ,12,FALSE)),IF($X$1=8,(VLOOKUP(B391,'X8'!$B:$AZ,12,FALSE)),IF($X$1=9,(VLOOKUP(B391,'X9'!$B:$AZ,12,FALSE)),IF($X$1=10,(VLOOKUP(B391,'X10'!$B:$AZ,12,FALSE)),IF($X$1=11,(VLOOKUP(B391,'X11'!$B:$AZ,12,FALSE)),IF($X$1=12,(VLOOKUP(B391,'X12'!$B:$AZ,12,FALSE)),IF($X$1=13,(VLOOKUP(B391,'X13'!$B:$AZ,12,FALSE)),"B"))))))))))))))=TRUE," ",(IF($X$1=1,(VLOOKUP(B391,'X1'!$B:$AZ,12,FALSE)),IF($X$1=2,(VLOOKUP(B391,'X2'!$B:$AZ,12,FALSE)),IF($X$1=3,(VLOOKUP(B391,'X3'!$B:$AZ,12,FALSE)),IF($X$1=4,(VLOOKUP(B391,'X4'!$B:$AZ,12,FALSE)),IF($X$1=5,(VLOOKUP(B391,'X5'!$B:$AZ,12,FALSE)),IF($X$1=6,(VLOOKUP(B391,'X6'!$B:$AZ,12,FALSE)),IF($X$1=7,(VLOOKUP(B391,'X7'!$B:$AZ,12,FALSE)),IF($X$1=8,(VLOOKUP(B391,'X8'!$B:$AZ,12,FALSE)),IF($X$1=9,(VLOOKUP(B391,'X9'!$B:$AZ,12,FALSE)),IF($X$1=10,(VLOOKUP(B391,'X10'!$B:$AZ,12,FALSE)),IF($X$1=11,(VLOOKUP(B391,'X11'!$B:$AZ,12,FALSE)),IF($X$1=12,(VLOOKUP(B391,'X12'!$B:$AZ,12,FALSE)),IF($X$1=13,(VLOOKUP(B391,'X13'!$B:$AZ,12,FALSE)),"B")))))))))))))))</f>
        <v xml:space="preserve"> </v>
      </c>
      <c r="Q391" s="185" t="str">
        <f ca="1">IF(ISERROR(IF($X$1=1,(VLOOKUP(B391,'X1'!$B:$AZ,46,FALSE)),IF($X$1=2,(VLOOKUP(B391,'X2'!$B:$AZ,46,FALSE)),IF($X$1=3,(VLOOKUP(B391,'X3'!$B:$AZ,46,FALSE)),IF($X$1=4,(VLOOKUP(B391,'X4'!$B:$AZ,46,FALSE)),IF($X$1=5,(VLOOKUP(B391,'X5'!$B:$AZ,46,FALSE)),IF($X$1=6,(VLOOKUP(B391,'X6'!$B:$AZ,46,FALSE)),IF($X$1=7,(VLOOKUP(B391,'X7'!$B:$AZ,46,FALSE)),IF($X$1=8,(VLOOKUP(B391,'X8'!$B:$AZ,46,FALSE)),IF($X$1=9,(VLOOKUP(B391,'X9'!$B:$AZ,46,FALSE)),IF($X$1=10,(VLOOKUP(B391,'X10'!$B:$AZ,46,FALSE)),IF($X$1=11,(VLOOKUP(B391,'X11'!$B:$AZ,46,FALSE)),IF($X$1=12,(VLOOKUP(B391,'X12'!$B:$AZ,46,FALSE)),IF($X$1=13,(VLOOKUP(B391,'X13'!$B:$AZ,46,FALSE)),"B"))))))))))))))=TRUE," ",(IF($X$1=1,(VLOOKUP(B391,'X1'!$B:$AZ,46,FALSE)),IF($X$1=2,(VLOOKUP(B391,'X2'!$B:$AZ,46,FALSE)),IF($X$1=3,(VLOOKUP(B391,'X3'!$B:$AZ,46,FALSE)),IF($X$1=4,(VLOOKUP(B391,'X4'!$B:$AZ,46,FALSE)),IF($X$1=5,(VLOOKUP(B391,'X5'!$B:$AZ,46,FALSE)),IF($X$1=6,(VLOOKUP(B391,'X6'!$B:$AZ,46,FALSE)),IF($X$1=7,(VLOOKUP(B391,'X7'!$B:$AZ,46,FALSE)),IF($X$1=8,(VLOOKUP(B391,'X8'!$B:$AZ,46,FALSE)),IF($X$1=9,(VLOOKUP(B391,'X9'!$B:$AZ,46,FALSE)),IF($X$1=10,(VLOOKUP(B391,'X10'!$B:$AZ,46,FALSE)),IF($X$1=11,(VLOOKUP(B391,'X11'!$B:$AZ,46,FALSE)),IF($X$1=12,(VLOOKUP(B391,'X12'!$B:$AZ,46,FALSE)),IF($X$1=13,(VLOOKUP(B391,'X13'!$B:$AZ,46,FALSE)),"B")))))))))))))))</f>
        <v xml:space="preserve"> </v>
      </c>
      <c r="R391" s="185" t="str">
        <f ca="1">IF(ISERROR(IF($X$1=1,(VLOOKUP(B391,'X1'!$B:$AZ,15,FALSE)),IF($X$1=2,(VLOOKUP(B391,'X2'!$B:$AZ,15,FALSE)),IF($X$1=3,(VLOOKUP(B391,'X3'!$B:$AZ,15,FALSE)),IF($X$1=4,(VLOOKUP(B391,'X4'!$B:$AZ,15,FALSE)),IF($X$1=5,(VLOOKUP(B391,'X5'!$B:$AZ,15,FALSE)),IF($X$1=6,(VLOOKUP(B391,'X6'!$B:$AZ,15,FALSE)),IF($X$1=7,(VLOOKUP(B391,'X7'!$B:$AZ,15,FALSE)),IF($X$1=8,(VLOOKUP(B391,'X8'!$B:$AZ,15,FALSE)),IF($X$1=9,(VLOOKUP(B391,'X9'!$B:$AZ,15,FALSE)),IF($X$1=10,(VLOOKUP(B391,'X10'!$B:$AZ,15,FALSE)),IF($X$1=11,(VLOOKUP(B391,'X11'!$B:$AZ,15,FALSE)),IF($X$1=12,(VLOOKUP(B391,'X12'!$B:$AZ,15,FALSE)),IF($X$1=13,(VLOOKUP(B391,'X13'!$B:$AZ,15,FALSE)),"B"))))))))))))))=TRUE," ",(IF($X$1=1,(VLOOKUP(B391,'X1'!$B:$AZ,15,FALSE)),IF($X$1=2,(VLOOKUP(B391,'X2'!$B:$AZ,15,FALSE)),IF($X$1=3,(VLOOKUP(B391,'X3'!$B:$AZ,15,FALSE)),IF($X$1=4,(VLOOKUP(B391,'X4'!$B:$AZ,15,FALSE)),IF($X$1=5,(VLOOKUP(B391,'X5'!$B:$AZ,15,FALSE)),IF($X$1=6,(VLOOKUP(B391,'X6'!$B:$AZ,15,FALSE)),IF($X$1=7,(VLOOKUP(B391,'X7'!$B:$AZ,15,FALSE)),IF($X$1=8,(VLOOKUP(B391,'X8'!$B:$AZ,15,FALSE)),IF($X$1=9,(VLOOKUP(B391,'X9'!$B:$AZ,15,FALSE)),IF($X$1=10,(VLOOKUP(B391,'X10'!$B:$AZ,15,FALSE)),IF($X$1=11,(VLOOKUP(B391,'X11'!$B:$AZ,15,FALSE)),IF($X$1=12,(VLOOKUP(B391,'X12'!$B:$AZ,15,FALSE)),IF($X$1=13,(VLOOKUP(B391,'X13'!$B:$AZ,15,FALSE)),"B")))))))))))))))</f>
        <v xml:space="preserve"> </v>
      </c>
      <c r="S391" s="185" t="str">
        <f ca="1">IF(ISERROR(IF((IF($X$1=1,(VLOOKUP(B391,'X1'!$B:$AZ,14,FALSE)),(IF($X$1=2,(VLOOKUP(B391,'X2'!$B:$AZ,14,FALSE)),(IF($X$1=3,(VLOOKUP(B391,'X3'!$B:$AZ,14,FALSE)),(IF($X$1=4,(VLOOKUP(B391,'X4'!$B:$AZ,14,FALSE)),(IF($X$1=5,(VLOOKUP(B391,'X5'!$B:$AZ,14,FALSE)),(IF($X$1=6,(VLOOKUP(B391,'X6'!$B:$AZ,14,FALSE)),(IF($X$1=7,(VLOOKUP(B391,'X7'!$B:$AZ,14,FALSE)),(IF($X$1=8,(VLOOKUP(B391,'X8'!$B:$AZ,14,FALSE)),(IF($X$1=9,(VLOOKUP(B391,'X9'!$B:$AZ,14,FALSE)),(IF($X$1=10,(VLOOKUP(B391,'X10'!$B:$AZ,14,FALSE)),(IF($X$1=11,(VLOOKUP(B391,'X11'!$B:$AZ,14,FALSE)),(IF($X$1=12,(VLOOKUP(B391,'X12'!$B:$AZ,14,FALSE)),(VLOOKUP(B391,'X13'!$B:$AZ,14,FALSE))))))))))))))))))))))))))=$V$1," ",(IF($X$1=1,(VLOOKUP(B391,'X1'!$B:$AZ,14,FALSE)),(IF($X$1=2,(VLOOKUP(B391,'X2'!$B:$AZ,14,FALSE)),(IF($X$1=3,(VLOOKUP(B391,'X3'!$B:$AZ,14,FALSE)),(IF($X$1=4,(VLOOKUP(B391,'X4'!$B:$AZ,14,FALSE)),(IF($X$1=5,(VLOOKUP(B391,'X5'!$B:$AZ,14,FALSE)),(IF($X$1=6,(VLOOKUP(B391,'X6'!$B:$AZ,14,FALSE)),(IF($X$1=7,(VLOOKUP(B391,'X7'!$B:$AZ,14,FALSE)),(IF($X$1=8,(VLOOKUP(B391,'X8'!$B:$AZ,14,FALSE)),(IF($X$1=9,(VLOOKUP(B391,'X9'!$B:$AZ,14,FALSE)),(IF($X$1=10,(VLOOKUP(B391,'X10'!$B:$AZ,14,FALSE)),(IF($X$1=11,(VLOOKUP(B391,'X11'!$B:$AZ,14,FALSE)),(IF($X$1=12,(VLOOKUP(B391,'X12'!$B:$AZ,14,FALSE)),(VLOOKUP(B391,'X13'!$B:$AZ,14,FALSE))))))))))))))))))))))))))))=TRUE," ",(IF((IF($X$1=1,(VLOOKUP(B391,'X1'!$B:$AZ,14,FALSE)),(IF($X$1=2,(VLOOKUP(B391,'X2'!$B:$AZ,14,FALSE)),(IF($X$1=3,(VLOOKUP(B391,'X3'!$B:$AZ,14,FALSE)),(IF($X$1=4,(VLOOKUP(B391,'X4'!$B:$AZ,14,FALSE)),(IF($X$1=5,(VLOOKUP(B391,'X5'!$B:$AZ,14,FALSE)),(IF($X$1=6,(VLOOKUP(B391,'X6'!$B:$AZ,14,FALSE)),(IF($X$1=7,(VLOOKUP(B391,'X7'!$B:$AZ,14,FALSE)),(IF($X$1=8,(VLOOKUP(B391,'X8'!$B:$AZ,14,FALSE)),(IF($X$1=9,(VLOOKUP(B391,'X9'!$B:$AZ,14,FALSE)),(IF($X$1=10,(VLOOKUP(B391,'X10'!$B:$AZ,14,FALSE)),(IF($X$1=11,(VLOOKUP(B391,'X11'!$B:$AZ,14,FALSE)),(IF($X$1=12,(VLOOKUP(B391,'X12'!$B:$AZ,14,FALSE)),(VLOOKUP(B391,'X13'!$B:$AZ,14,FALSE))))))))))))))))))))))))))=$V$1," ",(IF($X$1=1,(VLOOKUP(B391,'X1'!$B:$AZ,14,FALSE)),(IF($X$1=2,(VLOOKUP(B391,'X2'!$B:$AZ,14,FALSE)),(IF($X$1=3,(VLOOKUP(B391,'X3'!$B:$AZ,14,FALSE)),(IF($X$1=4,(VLOOKUP(B391,'X4'!$B:$AZ,14,FALSE)),(IF($X$1=5,(VLOOKUP(B391,'X5'!$B:$AZ,14,FALSE)),(IF($X$1=6,(VLOOKUP(B391,'X6'!$B:$AZ,14,FALSE)),(IF($X$1=7,(VLOOKUP(B391,'X7'!$B:$AZ,14,FALSE)),(IF($X$1=8,(VLOOKUP(B391,'X8'!$B:$AZ,14,FALSE)),(IF($X$1=9,(VLOOKUP(B391,'X9'!$B:$AZ,14,FALSE)),(IF($X$1=10,(VLOOKUP(B391,'X10'!$B:$AZ,14,FALSE)),(IF($X$1=11,(VLOOKUP(B391,'X11'!$B:$AZ,14,FALSE)),(IF($X$1=12,(VLOOKUP(B391,'X12'!$B:$AZ,14,FALSE)),(VLOOKUP(B391,'X13'!$B:$AZ,14,FALSE)))))))))))))))))))))))))))))</f>
        <v xml:space="preserve"> </v>
      </c>
    </row>
    <row r="392" spans="1:19" ht="14.1" customHeight="1" x14ac:dyDescent="0.2">
      <c r="A392" s="156" t="s">
        <v>1058</v>
      </c>
      <c r="B392" s="122" t="str">
        <f>IF(ISERROR(IF($U$16=1,(VLOOKUP(A392,$AC$89:$AH$125,2,FALSE)),IF((IF($X$1=1,'X1'!B351,(IF($X$1=2,'X2'!B351,(IF($X$1=3,'X3'!B351,(IF($X$1=4,'X4'!B351,(IF($X$1=5,'X5'!B351,(IF($X$1=6,'X6'!B351,(IF($X$1=7,'X7'!B351,(IF($X$1=8,'X8'!B351,(IF($X$1=9,'X9'!B351,(IF($X$1=10,'X10'!B351,(IF($X$1=11,'X11'!B351,(IF($X$1=12,'X12'!B351,'X13'!B351))))))))))))))))))))))))="","",(IF($X$1=1,'X1'!B351,(IF($X$1=2,'X2'!B351,(IF($X$1=3,'X3'!B351,(IF($X$1=4,'X4'!B351,(IF($X$1=5,'X5'!B351,(IF($X$1=6,'X6'!B351,(IF($X$1=7,'X7'!B351,(IF($X$1=8,'X8'!B351,(IF($X$1=9,'X9'!B351,(IF($X$1=10,'X10'!B351,(IF($X$1=11,'X11'!B351,(IF($X$1=12,'X12'!B351,'X13'!B351)))))))))))))))))))))))))))=TRUE," ",(IF($U$16=1,(VLOOKUP(A392,$AC$89:$AH$125,2,FALSE)),IF((IF($X$1=1,'X1'!B351,(IF($X$1=2,'X2'!B351,(IF($X$1=3,'X3'!B351,(IF($X$1=4,'X4'!B351,(IF($X$1=5,'X5'!B351,(IF($X$1=6,'X6'!B351,(IF($X$1=7,'X7'!B351,(IF($X$1=8,'X8'!B351,(IF($X$1=9,'X9'!B351,(IF($X$1=10,'X10'!B351,(IF($X$1=11,'X11'!B351,(IF($X$1=12,'X12'!B351,'X13'!B351))))))))))))))))))))))))="","",(IF($X$1=1,'X1'!B351,(IF($X$1=2,'X2'!B351,(IF($X$1=3,'X3'!B351,(IF($X$1=4,'X4'!B351,(IF($X$1=5,'X5'!B351,(IF($X$1=6,'X6'!B351,(IF($X$1=7,'X7'!B351,(IF($X$1=8,'X8'!B351,(IF($X$1=9,'X9'!B351,(IF($X$1=10,'X10'!B351,(IF($X$1=11,'X11'!B351,(IF($X$1=12,'X12'!B351,'X13'!B351))))))))))))))))))))))))))))</f>
        <v/>
      </c>
      <c r="C392" s="181" t="str">
        <f ca="1">IF(ISERROR(IF($X$1=1,(VLOOKUP(B392,'X1'!$B:$AZ,47,FALSE)),IF($X$1=2,(VLOOKUP(B392,'X2'!$B:$AZ,47,FALSE)),IF($X$1=3,(VLOOKUP(B392,'X3'!$B:$AZ,47,FALSE)),IF($X$1=4,(VLOOKUP(B392,'X4'!$B:$AZ,47,FALSE)),IF($X$1=5,(VLOOKUP(B392,'X5'!$B:$AZ,47,FALSE)),IF($X$1=6,(VLOOKUP(B392,'X6'!$B:$AZ,47,FALSE)),IF($X$1=7,(VLOOKUP(B392,'X7'!$B:$AZ,47,FALSE)),IF($X$1=8,(VLOOKUP(B392,'X8'!$B:$AZ,47,FALSE)),IF($X$1=9,(VLOOKUP(B392,'X9'!$B:$AZ,47,FALSE)),IF($X$1=10,(VLOOKUP(B392,'X10'!$B:$AZ,47,FALSE)),IF($X$1=11,(VLOOKUP(B392,'X11'!$B:$AZ,47,FALSE)),IF($X$1=12,(VLOOKUP(B392,'X12'!$B:$AZ,47,FALSE)),IF($X$1=13,(VLOOKUP(B392,'X13'!$B:$AZ,47,FALSE)),"B"))))))))))))))=TRUE," ",(IF($X$1=1,(VLOOKUP(B392,'X1'!$B:$AZ,47,FALSE)),IF($X$1=2,(VLOOKUP(B392,'X2'!$B:$AZ,47,FALSE)),IF($X$1=3,(VLOOKUP(B392,'X3'!$B:$AZ,47,FALSE)),IF($X$1=4,(VLOOKUP(B392,'X4'!$B:$AZ,47,FALSE)),IF($X$1=5,(VLOOKUP(B392,'X5'!$B:$AZ,47,FALSE)),IF($X$1=6,(VLOOKUP(B392,'X6'!$B:$AZ,47,FALSE)),IF($X$1=7,(VLOOKUP(B392,'X7'!$B:$AZ,47,FALSE)),IF($X$1=8,(VLOOKUP(B392,'X8'!$B:$AZ,47,FALSE)),IF($X$1=9,(VLOOKUP(B392,'X9'!$B:$AZ,47,FALSE)),IF($X$1=10,(VLOOKUP(B392,'X10'!$B:$AZ,47,FALSE)),IF($X$1=11,(VLOOKUP(B392,'X11'!$B:$AZ,47,FALSE)),IF($X$1=12,(VLOOKUP(B392,'X12'!$B:$AZ,47,FALSE)),IF($X$1=13,(VLOOKUP(B392,'X13'!$B:$AZ,47,FALSE)),"B")))))))))))))))</f>
        <v xml:space="preserve"> </v>
      </c>
      <c r="D392" s="181" t="str">
        <f ca="1">IF(ISERROR(IF($X$1=1,(VLOOKUP(B392,'X1'!$B:$AP,41,FALSE)),IF($X$1=2,(VLOOKUP(B392,'X2'!$B:$AP,41,FALSE)),IF($X$1=3,(VLOOKUP(B392,'X3'!$B:$AP,41,FALSE)),IF($X$1=4,(VLOOKUP(B392,'X4'!$B:$AP,41,FALSE)),IF($X$1=5,(VLOOKUP(B392,'X5'!$B:$AP,41,FALSE)),IF($X$1=6,(VLOOKUP(B392,'X6'!$B:$AP,41,FALSE)),IF($X$1=7,(VLOOKUP(B392,'X7'!$B:$AP,41,FALSE)),IF($X$1=8,(VLOOKUP(B392,'X8'!$B:$AP,41,FALSE)),IF($X$1=9,(VLOOKUP(B392,'X9'!$B:$AP,41,FALSE)),IF($X$1=10,(VLOOKUP(B392,'X10'!$B:$AP,41,FALSE)),IF($X$1=11,(VLOOKUP(B392,'X11'!$B:$AP,41,FALSE)),IF($X$1=12,(VLOOKUP(B392,'X12'!$B:$AP,41,FALSE)),IF($X$1=13,(VLOOKUP(B392,'X13'!$B:$AP,41,FALSE)),"B"))))))))))))))=TRUE," ",(IF($X$1=1,(VLOOKUP(B392,'X1'!$B:$AP,41,FALSE)),IF($X$1=2,(VLOOKUP(B392,'X2'!$B:$AP,41,FALSE)),IF($X$1=3,(VLOOKUP(B392,'X3'!$B:$AP,41,FALSE)),IF($X$1=4,(VLOOKUP(B392,'X4'!$B:$AP,41,FALSE)),IF($X$1=5,(VLOOKUP(B392,'X5'!$B:$AP,41,FALSE)),IF($X$1=6,(VLOOKUP(B392,'X6'!$B:$AP,41,FALSE)),IF($X$1=7,(VLOOKUP(B392,'X7'!$B:$AP,41,FALSE)),IF($X$1=8,(VLOOKUP(B392,'X8'!$B:$AP,41,FALSE)),IF($X$1=9,(VLOOKUP(B392,'X9'!$B:$AP,41,FALSE)),IF($X$1=10,(VLOOKUP(B392,'X10'!$B:$AP,41,FALSE)),IF($X$1=11,(VLOOKUP(B392,'X11'!$B:$AP,41,FALSE)),IF($X$1=12,(VLOOKUP(B392,'X12'!$B:$AP,41,FALSE)),IF($X$1=13,(VLOOKUP(B392,'X13'!$B:$AP,41,FALSE)),"B")))))))))))))))</f>
        <v xml:space="preserve"> </v>
      </c>
      <c r="E392" s="182" t="str">
        <f ca="1">IF(ISERROR(IF($X$1=1,(VLOOKUP(B392,'X1'!$B:$AP,7,FALSE)),IF($X$1=2,(VLOOKUP(B392,'X2'!$B:$AP,7,FALSE)),IF($X$1=3,(VLOOKUP(B392,'X3'!$B:$AP,7,FALSE)),IF($X$1=4,(VLOOKUP(B392,'X4'!$B:$AP,7,FALSE)),IF($X$1=5,(VLOOKUP(B392,'X5'!$B:$AP,7,FALSE)),IF($X$1=6,(VLOOKUP(B392,'X6'!$B:$AP,7,FALSE)),IF($X$1=7,(VLOOKUP(B392,'X7'!$B:$AP,7,FALSE)),IF($X$1=8,(VLOOKUP(B392,'X8'!$B:$AP,7,FALSE)),IF($X$1=9,(VLOOKUP(B392,'X9'!$B:$AP,7,FALSE)),IF($X$1=10,(VLOOKUP(B392,'X10'!$B:$AP,7,FALSE)),IF($X$1=11,(VLOOKUP(B392,'X11'!$B:$AP,7,FALSE)),IF($X$1=12,(VLOOKUP(B392,'X12'!$B:$AP,7,FALSE)),IF($X$1=13,(VLOOKUP(B392,'X13'!$B:$AP,7,FALSE)),"B"))))))))))))))=TRUE," ",(IF($X$1=1,(VLOOKUP(B392,'X1'!$B:$AP,7,FALSE)),IF($X$1=2,(VLOOKUP(B392,'X2'!$B:$AP,7,FALSE)),IF($X$1=3,(VLOOKUP(B392,'X3'!$B:$AP,7,FALSE)),IF($X$1=4,(VLOOKUP(B392,'X4'!$B:$AP,7,FALSE)),IF($X$1=5,(VLOOKUP(B392,'X5'!$B:$AP,7,FALSE)),IF($X$1=6,(VLOOKUP(B392,'X6'!$B:$AP,7,FALSE)),IF($X$1=7,(VLOOKUP(B392,'X7'!$B:$AP,7,FALSE)),IF($X$1=8,(VLOOKUP(B392,'X8'!$B:$AP,7,FALSE)),IF($X$1=9,(VLOOKUP(B392,'X9'!$B:$AP,7,FALSE)),IF($X$1=10,(VLOOKUP(B392,'X10'!$B:$AP,7,FALSE)),IF($X$1=11,(VLOOKUP(B392,'X11'!$B:$AP,7,FALSE)),IF($X$1=12,(VLOOKUP(B392,'X12'!$B:$AP,7,FALSE)),IF($X$1=13,(VLOOKUP(B392,'X13'!$B:$AP,7,FALSE)),"B")))))))))))))))</f>
        <v xml:space="preserve"> </v>
      </c>
      <c r="F392" s="182" t="str">
        <f ca="1">IF(ISERROR(IF((IF($X$1=1,(VLOOKUP(B392,'X1'!$B:$AO,6,FALSE)),(IF($X$1=2,(VLOOKUP(B392,'X2'!$B:$AO,6,FALSE)),(IF($X$1=3,(VLOOKUP(B392,'X3'!$B:$AO,6,FALSE)),(IF($X$1=4,(VLOOKUP(B392,'X4'!$B:$AO,6,FALSE)),(IF($X$1=5,(VLOOKUP(B392,'X5'!$B:$AO,6,FALSE)),(IF($X$1=6,(VLOOKUP(B392,'X6'!$B:$AO,6,FALSE)),(IF($X$1=7,(VLOOKUP(B392,'X7'!$B:$AO,6,FALSE)),(IF($X$1=8,(VLOOKUP(B392,'X8'!$B:$AO,6,FALSE)),(IF($X$1=9,(VLOOKUP(B392,'X9'!$B:$AO,6,FALSE)),(IF($X$1=10,(VLOOKUP(B392,'X10'!$B:$AO,6,FALSE)),(IF($X$1=11,(VLOOKUP(B392,'X11'!$B:$AO,6,FALSE)),(IF($X$1=12,(VLOOKUP(B392,'X12'!$B:$AO,6,FALSE)),(VLOOKUP(B392,'X13'!$B:$AO,6,FALSE))))))))))))))))))))))))))=$V$1," ",(IF($X$1=1,(VLOOKUP(B392,'X1'!$B:$AO,6,FALSE)),(IF($X$1=2,(VLOOKUP(B392,'X2'!$B:$AO,6,FALSE)),(IF($X$1=3,(VLOOKUP(B392,'X3'!$B:$AO,6,FALSE)),(IF($X$1=4,(VLOOKUP(B392,'X4'!$B:$AO,6,FALSE)),(IF($X$1=5,(VLOOKUP(B392,'X5'!$B:$AO,6,FALSE)),(IF($X$1=6,(VLOOKUP(B392,'X6'!$B:$AO,6,FALSE)),(IF($X$1=7,(VLOOKUP(B392,'X7'!$B:$AO,6,FALSE)),(IF($X$1=8,(VLOOKUP(B392,'X8'!$B:$AO,6,FALSE)),(IF($X$1=9,(VLOOKUP(B392,'X9'!$B:$AO,6,FALSE)),(IF($X$1=10,(VLOOKUP(B392,'X10'!$B:$AO,6,FALSE)),(IF($X$1=11,(VLOOKUP(B392,'X11'!$B:$AO,6,FALSE)),(IF($X$1=12,(VLOOKUP(B392,'X12'!$B:$AO,6,FALSE)),(VLOOKUP(B392,'X13'!$B:$AO,6,FALSE))))))))))))))))))))))))))))=TRUE," ",(IF((IF($X$1=1,(VLOOKUP(B392,'X1'!$B:$AO,6,FALSE)),(IF($X$1=2,(VLOOKUP(B392,'X2'!$B:$AO,6,FALSE)),(IF($X$1=3,(VLOOKUP(B392,'X3'!$B:$AO,6,FALSE)),(IF($X$1=4,(VLOOKUP(B392,'X4'!$B:$AO,6,FALSE)),(IF($X$1=5,(VLOOKUP(B392,'X5'!$B:$AO,6,FALSE)),(IF($X$1=6,(VLOOKUP(B392,'X6'!$B:$AO,6,FALSE)),(IF($X$1=7,(VLOOKUP(B392,'X7'!$B:$AO,6,FALSE)),(IF($X$1=8,(VLOOKUP(B392,'X8'!$B:$AO,6,FALSE)),(IF($X$1=9,(VLOOKUP(B392,'X9'!$B:$AO,6,FALSE)),(IF($X$1=10,(VLOOKUP(B392,'X10'!$B:$AO,6,FALSE)),(IF($X$1=11,(VLOOKUP(B392,'X11'!$B:$AO,6,FALSE)),(IF($X$1=12,(VLOOKUP(B392,'X12'!$B:$AO,6,FALSE)),(VLOOKUP(B392,'X13'!$B:$AO,6,FALSE))))))))))))))))))))))))))=$V$1," ",(IF($X$1=1,(VLOOKUP(B392,'X1'!$B:$AO,6,FALSE)),(IF($X$1=2,(VLOOKUP(B392,'X2'!$B:$AO,6,FALSE)),(IF($X$1=3,(VLOOKUP(B392,'X3'!$B:$AO,6,FALSE)),(IF($X$1=4,(VLOOKUP(B392,'X4'!$B:$AO,6,FALSE)),(IF($X$1=5,(VLOOKUP(B392,'X5'!$B:$AO,6,FALSE)),(IF($X$1=6,(VLOOKUP(B392,'X6'!$B:$AO,6,FALSE)),(IF($X$1=7,(VLOOKUP(B392,'X7'!$B:$AO,6,FALSE)),(IF($X$1=8,(VLOOKUP(B392,'X8'!$B:$AO,6,FALSE)),(IF($X$1=9,(VLOOKUP(B392,'X9'!$B:$AO,6,FALSE)),(IF($X$1=10,(VLOOKUP(B392,'X10'!$B:$AO,6,FALSE)),(IF($X$1=11,(VLOOKUP(B392,'X11'!$B:$AO,6,FALSE)),(IF($X$1=12,(VLOOKUP(B392,'X12'!$B:$AO,6,FALSE)),(VLOOKUP(B392,'X13'!$B:$AO,6,FALSE)))))))))))))))))))))))))))))</f>
        <v xml:space="preserve"> </v>
      </c>
      <c r="G392" s="182" t="str">
        <f ca="1">IF(ISERROR(IF($X$1=1,(VLOOKUP(B392,'X1'!$B:$AZ,44,FALSE)),IF($X$1=2,(VLOOKUP(B392,'X2'!$B:$AZ,44,FALSE)),IF($X$1=3,(VLOOKUP(B392,'X3'!$B:$AZ,44,FALSE)),IF($X$1=4,(VLOOKUP(B392,'X4'!$B:$AZ,44,FALSE)),IF($X$1=5,(VLOOKUP(B392,'X5'!$B:$AZ,44,FALSE)),IF($X$1=6,(VLOOKUP(B392,'X6'!$B:$AZ,44,FALSE)),IF($X$1=7,(VLOOKUP(B392,'X7'!$B:$AZ,44,FALSE)),IF($X$1=8,(VLOOKUP(B392,'X8'!$B:$AZ,44,FALSE)),IF($X$1=9,(VLOOKUP(B392,'X9'!$B:$AZ,44,FALSE)),IF($X$1=10,(VLOOKUP(B392,'X10'!$B:$AZ,44,FALSE)),IF($X$1=11,(VLOOKUP(B392,'X11'!$B:$AZ,44,FALSE)),IF($X$1=12,(VLOOKUP(B392,'X12'!$B:$AZ,44,FALSE)),IF($X$1=13,(VLOOKUP(B392,'X13'!$B:$AZ,44,FALSE)),"B"))))))))))))))=TRUE," ",(IF($X$1=1,(VLOOKUP(B392,'X1'!$B:$AZ,44,FALSE)),IF($X$1=2,(VLOOKUP(B392,'X2'!$B:$AZ,44,FALSE)),IF($X$1=3,(VLOOKUP(B392,'X3'!$B:$AZ,44,FALSE)),IF($X$1=4,(VLOOKUP(B392,'X4'!$B:$AZ,44,FALSE)),IF($X$1=5,(VLOOKUP(B392,'X5'!$B:$AZ,44,FALSE)),IF($X$1=6,(VLOOKUP(B392,'X6'!$B:$AZ,44,FALSE)),IF($X$1=7,(VLOOKUP(B392,'X7'!$B:$AZ,44,FALSE)),IF($X$1=8,(VLOOKUP(B392,'X8'!$B:$AZ,44,FALSE)),IF($X$1=9,(VLOOKUP(B392,'X9'!$B:$AZ,44,FALSE)),IF($X$1=10,(VLOOKUP(B392,'X10'!$B:$AZ,44,FALSE)),IF($X$1=11,(VLOOKUP(B392,'X11'!$B:$AZ,44,FALSE)),IF($X$1=12,(VLOOKUP(B392,'X12'!$B:$AZ,44,FALSE)),IF($X$1=13,(VLOOKUP(B392,'X13'!$B:$AZ,44,FALSE)),"B")))))))))))))))</f>
        <v xml:space="preserve"> </v>
      </c>
      <c r="H392" s="182" t="str">
        <f ca="1">IF(ISERROR(IF($X$1=1,(VLOOKUP(B392,'X1'!$B:$AZ,8,FALSE)),IF($X$1=2,(VLOOKUP(B392,'X2'!$B:$AZ,8,FALSE)),IF($X$1=3,(VLOOKUP(B392,'X3'!$B:$AZ,8,FALSE)),IF($X$1=4,(VLOOKUP(B392,'X4'!$B:$AZ,8,FALSE)),IF($X$1=5,(VLOOKUP(B392,'X5'!$B:$AZ,8,FALSE)),IF($X$1=6,(VLOOKUP(B392,'X6'!$B:$AZ,8,FALSE)),IF($X$1=7,(VLOOKUP(B392,'X7'!$B:$AZ,8,FALSE)),IF($X$1=8,(VLOOKUP(B392,'X8'!$B:$AZ,8,FALSE)),IF($X$1=9,(VLOOKUP(B392,'X9'!$B:$AZ,8,FALSE)),IF($X$1=10,(VLOOKUP(B392,'X10'!$B:$AZ,8,FALSE)),IF($X$1=11,(VLOOKUP(B392,'X11'!$B:$AZ,8,FALSE)),IF($X$1=12,(VLOOKUP(B392,'X12'!$B:$AZ,8,FALSE)),IF($X$1=13,(VLOOKUP(B392,'X13'!$B:$AZ,8,FALSE)),"B"))))))))))))))=TRUE," ",(IF($X$1=1,(VLOOKUP(B392,'X1'!$B:$AZ,8,FALSE)),IF($X$1=2,(VLOOKUP(B392,'X2'!$B:$AZ,8,FALSE)),IF($X$1=3,(VLOOKUP(B392,'X3'!$B:$AZ,8,FALSE)),IF($X$1=4,(VLOOKUP(B392,'X4'!$B:$AZ,8,FALSE)),IF($X$1=5,(VLOOKUP(B392,'X5'!$B:$AZ,8,FALSE)),IF($X$1=6,(VLOOKUP(B392,'X6'!$B:$AZ,8,FALSE)),IF($X$1=7,(VLOOKUP(B392,'X7'!$B:$AZ,8,FALSE)),IF($X$1=8,(VLOOKUP(B392,'X8'!$B:$AZ,8,FALSE)),IF($X$1=9,(VLOOKUP(B392,'X9'!$B:$AZ,8,FALSE)),IF($X$1=10,(VLOOKUP(B392,'X10'!$B:$AZ,8,FALSE)),IF($X$1=11,(VLOOKUP(B392,'X11'!$B:$AZ,8,FALSE)),IF($X$1=12,(VLOOKUP(B392,'X12'!$B:$AZ,8,FALSE)),IF($X$1=13,(VLOOKUP(B392,'X13'!$B:$AZ,8,FALSE)),"B")))))))))))))))</f>
        <v xml:space="preserve"> </v>
      </c>
      <c r="I392" s="183" t="str">
        <f ca="1">IF(ISERROR(IF($X$1=1,(VLOOKUP(B392,'X1'!$B:$AZ,2,FALSE)),IF($X$1=2,(VLOOKUP(B392,'X2'!$B:$AZ,2,FALSE)),IF($X$1=3,(VLOOKUP(B392,'X3'!$B:$AZ,2,FALSE)),IF($X$1=4,(VLOOKUP(B392,'X4'!$B:$AZ,2,FALSE)),IF($X$1=5,(VLOOKUP(B392,'X5'!$B:$AZ,2,FALSE)),IF($X$1=6,(VLOOKUP(B392,'X6'!$B:$AZ,2,FALSE)),IF($X$1=7,(VLOOKUP(B392,'X7'!$B:$AZ,2,FALSE)),IF($X$1=8,(VLOOKUP(B392,'X8'!$B:$AZ,2,FALSE)),IF($X$1=9,(VLOOKUP(B392,'X9'!$B:$AZ,2,FALSE)),IF($X$1=10,(VLOOKUP(B392,'X10'!$B:$AZ,2,FALSE)),IF($X$1=11,(VLOOKUP(B392,'X11'!$B:$AZ,2,FALSE)),IF($X$1=12,(VLOOKUP(B392,'X12'!$B:$AZ,2,FALSE)),IF($X$1=13,(VLOOKUP(B392,'X13'!$B:$AZ,2,FALSE)),"B"))))))))))))))=TRUE," ",(IF($X$1=1,(VLOOKUP(B392,'X1'!$B:$AZ,2,FALSE)),IF($X$1=2,(VLOOKUP(B392,'X2'!$B:$AZ,2,FALSE)),IF($X$1=3,(VLOOKUP(B392,'X3'!$B:$AZ,2,FALSE)),IF($X$1=4,(VLOOKUP(B392,'X4'!$B:$AZ,2,FALSE)),IF($X$1=5,(VLOOKUP(B392,'X5'!$B:$AZ,2,FALSE)),IF($X$1=6,(VLOOKUP(B392,'X6'!$B:$AZ,2,FALSE)),IF($X$1=7,(VLOOKUP(B392,'X7'!$B:$AZ,2,FALSE)),IF($X$1=8,(VLOOKUP(B392,'X8'!$B:$AZ,2,FALSE)),IF($X$1=9,(VLOOKUP(B392,'X9'!$B:$AZ,2,FALSE)),IF($X$1=10,(VLOOKUP(B392,'X10'!$B:$AZ,2,FALSE)),IF($X$1=11,(VLOOKUP(B392,'X11'!$B:$AZ,2,FALSE)),IF($X$1=12,(VLOOKUP(B392,'X12'!$B:$AZ,2,FALSE)),IF($X$1=13,(VLOOKUP(B392,'X13'!$B:$AZ,2,FALSE)),"B")))))))))))))))</f>
        <v xml:space="preserve"> </v>
      </c>
      <c r="J392" s="183" t="str">
        <f ca="1">IF(ISERROR(IF($X$1=1,(VLOOKUP(B392,'X1'!$B:$AZ,3,FALSE)),IF($X$1=2,(VLOOKUP(B392,'X2'!$B:$AZ,3,FALSE)),IF($X$1=3,(VLOOKUP(B392,'X3'!$B:$AZ,3,FALSE)),IF($X$1=4,(VLOOKUP(B392,'X4'!$B:$AZ,3,FALSE)),IF($X$1=5,(VLOOKUP(B392,'X5'!$B:$AZ,3,FALSE)),IF($X$1=6,(VLOOKUP(B392,'X6'!$B:$AZ,3,FALSE)),IF($X$1=7,(VLOOKUP(B392,'X7'!$B:$AZ,3,FALSE)),IF($X$1=8,(VLOOKUP(B392,'X8'!$B:$AZ,3,FALSE)),IF($X$1=9,(VLOOKUP(B392,'X9'!$B:$AZ,3,FALSE)),IF($X$1=10,(VLOOKUP(B392,'X10'!$B:$AZ,3,FALSE)),IF($X$1=11,(VLOOKUP(B392,'X11'!$B:$AZ,3,FALSE)),IF($X$1=12,(VLOOKUP(B392,'X12'!$B:$AZ,3,FALSE)),IF($X$1=13,(VLOOKUP(B392,'X13'!$B:$AZ,3,FALSE)),"B"))))))))))))))=TRUE," ",(IF($X$1=1,(VLOOKUP(B392,'X1'!$B:$AZ,3,FALSE)),IF($X$1=2,(VLOOKUP(B392,'X2'!$B:$AZ,3,FALSE)),IF($X$1=3,(VLOOKUP(B392,'X3'!$B:$AZ,3,FALSE)),IF($X$1=4,(VLOOKUP(B392,'X4'!$B:$AZ,3,FALSE)),IF($X$1=5,(VLOOKUP(B392,'X5'!$B:$AZ,3,FALSE)),IF($X$1=6,(VLOOKUP(B392,'X6'!$B:$AZ,3,FALSE)),IF($X$1=7,(VLOOKUP(B392,'X7'!$B:$AZ,3,FALSE)),IF($X$1=8,(VLOOKUP(B392,'X8'!$B:$AZ,3,FALSE)),IF($X$1=9,(VLOOKUP(B392,'X9'!$B:$AZ,3,FALSE)),IF($X$1=10,(VLOOKUP(B392,'X10'!$B:$AZ,3,FALSE)),IF($X$1=11,(VLOOKUP(B392,'X11'!$B:$AZ,3,FALSE)),IF($X$1=12,(VLOOKUP(B392,'X12'!$B:$AZ,3,FALSE)),IF($X$1=13,(VLOOKUP(B392,'X13'!$B:$AZ,3,FALSE)),"B")))))))))))))))</f>
        <v xml:space="preserve"> </v>
      </c>
      <c r="K392" s="183" t="str">
        <f ca="1">IF(ISERROR(IF($X$1=1,(VLOOKUP(B392,'X1'!$B:$AZ,5,FALSE)),IF($X$1=2,(VLOOKUP(B392,'X2'!$B:$AZ,5,FALSE)),IF($X$1=3,(VLOOKUP(B392,'X3'!$B:$AZ,5,FALSE)),IF($X$1=4,(VLOOKUP(B392,'X4'!$B:$AZ,5,FALSE)),IF($X$1=5,(VLOOKUP(B392,'X5'!$B:$AZ,5,FALSE)),IF($X$1=6,(VLOOKUP(B392,'X6'!$B:$AZ,5,FALSE)),IF($X$1=7,(VLOOKUP(B392,'X7'!$B:$AZ,5,FALSE)),IF($X$1=8,(VLOOKUP(B392,'X8'!$B:$AZ,5,FALSE)),IF($X$1=9,(VLOOKUP(B392,'X9'!$B:$AZ,5,FALSE)),IF($X$1=10,(VLOOKUP(B392,'X10'!$B:$AZ,5,FALSE)),IF($X$1=11,(VLOOKUP(B392,'X11'!$B:$AZ,5,FALSE)),IF($X$1=12,(VLOOKUP(B392,'X12'!$B:$AZ,5,FALSE)),IF($X$1=13,(VLOOKUP(B392,'X13'!$B:$AZ,5,FALSE)),"B"))))))))))))))=TRUE," ",(IF($X$1=1,(VLOOKUP(B392,'X1'!$B:$AZ,5,FALSE)),IF($X$1=2,(VLOOKUP(B392,'X2'!$B:$AZ,5,FALSE)),IF($X$1=3,(VLOOKUP(B392,'X3'!$B:$AZ,5,FALSE)),IF($X$1=4,(VLOOKUP(B392,'X4'!$B:$AZ,5,FALSE)),IF($X$1=5,(VLOOKUP(B392,'X5'!$B:$AZ,5,FALSE)),IF($X$1=6,(VLOOKUP(B392,'X6'!$B:$AZ,5,FALSE)),IF($X$1=7,(VLOOKUP(B392,'X7'!$B:$AZ,5,FALSE)),IF($X$1=8,(VLOOKUP(B392,'X8'!$B:$AZ,5,FALSE)),IF($X$1=9,(VLOOKUP(B392,'X9'!$B:$AZ,5,FALSE)),IF($X$1=10,(VLOOKUP(B392,'X10'!$B:$AZ,5,FALSE)),IF($X$1=11,(VLOOKUP(B392,'X11'!$B:$AZ,5,FALSE)),IF($X$1=12,(VLOOKUP(B392,'X12'!$B:$AZ,5,FALSE)),IF($X$1=13,(VLOOKUP(B392,'X13'!$B:$AZ,5,FALSE)),"B")))))))))))))))</f>
        <v xml:space="preserve"> </v>
      </c>
      <c r="L392" s="184" t="str">
        <f ca="1">IF(ISERROR(IF($X$1=1,(VLOOKUP(B392,'X1'!$B:$AZ,9,FALSE)),IF($X$1=2,(VLOOKUP(B392,'X2'!$B:$AZ,9,FALSE)),IF($X$1=3,(VLOOKUP(B392,'X3'!$B:$AZ,9,FALSE)),IF($X$1=4,(VLOOKUP(B392,'X4'!$B:$AZ,9,FALSE)),IF($X$1=5,(VLOOKUP(B392,'X5'!$B:$AZ,9,FALSE)),IF($X$1=6,(VLOOKUP(B392,'X6'!$B:$AZ,9,FALSE)),IF($X$1=7,(VLOOKUP(B392,'X7'!$B:$AZ,9,FALSE)),IF($X$1=8,(VLOOKUP(B392,'X8'!$B:$AZ,9,FALSE)),IF($X$1=9,(VLOOKUP(B392,'X9'!$B:$AZ,9,FALSE)),IF($X$1=10,(VLOOKUP(B392,'X10'!$B:$AZ,9,FALSE)),IF($X$1=11,(VLOOKUP(B392,'X11'!$B:$AZ,9,FALSE)),IF($X$1=12,(VLOOKUP(B392,'X12'!$B:$AZ,9,FALSE)),IF($X$1=13,(VLOOKUP(B392,'X13'!$B:$AZ,9,FALSE)),"B"))))))))))))))=TRUE," ",(IF($X$1=1,(VLOOKUP(B392,'X1'!$B:$AZ,9,FALSE)),IF($X$1=2,(VLOOKUP(B392,'X2'!$B:$AZ,9,FALSE)),IF($X$1=3,(VLOOKUP(B392,'X3'!$B:$AZ,9,FALSE)),IF($X$1=4,(VLOOKUP(B392,'X4'!$B:$AZ,9,FALSE)),IF($X$1=5,(VLOOKUP(B392,'X5'!$B:$AZ,9,FALSE)),IF($X$1=6,(VLOOKUP(B392,'X6'!$B:$AZ,9,FALSE)),IF($X$1=7,(VLOOKUP(B392,'X7'!$B:$AZ,9,FALSE)),IF($X$1=8,(VLOOKUP(B392,'X8'!$B:$AZ,9,FALSE)),IF($X$1=9,(VLOOKUP(B392,'X9'!$B:$AZ,9,FALSE)),IF($X$1=10,(VLOOKUP(B392,'X10'!$B:$AZ,9,FALSE)),IF($X$1=11,(VLOOKUP(B392,'X11'!$B:$AZ,9,FALSE)),IF($X$1=12,(VLOOKUP(B392,'X12'!$B:$AZ,9,FALSE)),IF($X$1=13,(VLOOKUP(B392,'X13'!$B:$AZ,9,FALSE)),"B")))))))))))))))</f>
        <v xml:space="preserve"> </v>
      </c>
      <c r="M392" s="184" t="str">
        <f ca="1">IF(ISERROR(IF($X$1=1,(VLOOKUP(B392,'X1'!$B:$AZ,10,FALSE)),IF($X$1=2,(VLOOKUP(B392,'X2'!$B:$AZ,10,FALSE)),IF($X$1=3,(VLOOKUP(B392,'X3'!$B:$AZ,10,FALSE)),IF($X$1=4,(VLOOKUP(B392,'X4'!$B:$AZ,10,FALSE)),IF($X$1=5,(VLOOKUP(B392,'X5'!$B:$AZ,10,FALSE)),IF($X$1=6,(VLOOKUP(B392,'X6'!$B:$AZ,10,FALSE)),IF($X$1=7,(VLOOKUP(B392,'X7'!$B:$AZ,10,FALSE)),IF($X$1=8,(VLOOKUP(B392,'X8'!$B:$AZ,10,FALSE)),IF($X$1=9,(VLOOKUP(B392,'X9'!$B:$AZ,10,FALSE)),IF($X$1=10,(VLOOKUP(B392,'X10'!$B:$AZ,10,FALSE)),IF($X$1=11,(VLOOKUP(B392,'X11'!$B:$AZ,10,FALSE)),IF($X$1=12,(VLOOKUP(B392,'X12'!$B:$AZ,10,FALSE)),IF($X$1=13,(VLOOKUP(B392,'X13'!$B:$AZ,10,FALSE)),"B"))))))))))))))=TRUE," ",(IF($X$1=1,(VLOOKUP(B392,'X1'!$B:$AZ,10,FALSE)),IF($X$1=2,(VLOOKUP(B392,'X2'!$B:$AZ,10,FALSE)),IF($X$1=3,(VLOOKUP(B392,'X3'!$B:$AZ,10,FALSE)),IF($X$1=4,(VLOOKUP(B392,'X4'!$B:$AZ,10,FALSE)),IF($X$1=5,(VLOOKUP(B392,'X5'!$B:$AZ,10,FALSE)),IF($X$1=6,(VLOOKUP(B392,'X6'!$B:$AZ,10,FALSE)),IF($X$1=7,(VLOOKUP(B392,'X7'!$B:$AZ,10,FALSE)),IF($X$1=8,(VLOOKUP(B392,'X8'!$B:$AZ,10,FALSE)),IF($X$1=9,(VLOOKUP(B392,'X9'!$B:$AZ,10,FALSE)),IF($X$1=10,(VLOOKUP(B392,'X10'!$B:$AZ,10,FALSE)),IF($X$1=11,(VLOOKUP(B392,'X11'!$B:$AZ,10,FALSE)),IF($X$1=12,(VLOOKUP(B392,'X12'!$B:$AZ,10,FALSE)),IF($X$1=13,(VLOOKUP(B392,'X13'!$B:$AZ,10,FALSE)),"B")))))))))))))))</f>
        <v xml:space="preserve"> </v>
      </c>
      <c r="N392" s="185" t="str">
        <f ca="1">IF(ISERROR(IF($X$1=1,(VLOOKUP(B392,'X1'!$B:$AZ,45,FALSE)),IF($X$1=2,(VLOOKUP(B392,'X2'!$B:$AZ,45,FALSE)),IF($X$1=3,(VLOOKUP(B392,'X3'!$B:$AZ,45,FALSE)),IF($X$1=4,(VLOOKUP(B392,'X4'!$B:$AZ,45,FALSE)),IF($X$1=5,(VLOOKUP(B392,'X5'!$B:$AZ,45,FALSE)),IF($X$1=6,(VLOOKUP(B392,'X6'!$B:$AZ,45,FALSE)),IF($X$1=7,(VLOOKUP(B392,'X7'!$B:$AZ,45,FALSE)),IF($X$1=8,(VLOOKUP(B392,'X8'!$B:$AZ,45,FALSE)),IF($X$1=9,(VLOOKUP(B392,'X9'!$B:$AZ,45,FALSE)),IF($X$1=10,(VLOOKUP(B392,'X10'!$B:$AZ,45,FALSE)),IF($X$1=11,(VLOOKUP(B392,'X11'!$B:$AZ,45,FALSE)),IF($X$1=12,(VLOOKUP(B392,'X12'!$B:$AZ,45,FALSE)),IF($X$1=13,(VLOOKUP(B392,'X13'!$B:$AZ,45,FALSE)),"B"))))))))))))))=TRUE," ",(IF($X$1=1,(VLOOKUP(B392,'X1'!$B:$AZ,45,FALSE)),IF($X$1=2,(VLOOKUP(B392,'X2'!$B:$AZ,45,FALSE)),IF($X$1=3,(VLOOKUP(B392,'X3'!$B:$AZ,45,FALSE)),IF($X$1=4,(VLOOKUP(B392,'X4'!$B:$AZ,45,FALSE)),IF($X$1=5,(VLOOKUP(B392,'X5'!$B:$AZ,45,FALSE)),IF($X$1=6,(VLOOKUP(B392,'X6'!$B:$AZ,45,FALSE)),IF($X$1=7,(VLOOKUP(B392,'X7'!$B:$AZ,45,FALSE)),IF($X$1=8,(VLOOKUP(B392,'X8'!$B:$AZ,45,FALSE)),IF($X$1=9,(VLOOKUP(B392,'X9'!$B:$AZ,45,FALSE)),IF($X$1=10,(VLOOKUP(B392,'X10'!$B:$AZ,45,FALSE)),IF($X$1=11,(VLOOKUP(B392,'X11'!$B:$AZ,45,FALSE)),IF($X$1=12,(VLOOKUP(B392,'X12'!$B:$AZ,45,FALSE)),IF($X$1=13,(VLOOKUP(B392,'X13'!$B:$AZ,45,FALSE)),"B")))))))))))))))</f>
        <v xml:space="preserve"> </v>
      </c>
      <c r="O392" s="184" t="str">
        <f ca="1">IF(ISERROR(IF($X$1=1,(VLOOKUP(B392,'X1'!$B:$AZ,11,FALSE)),IF($X$1=2,(VLOOKUP(B392,'X2'!$B:$AZ,11,FALSE)),IF($X$1=3,(VLOOKUP(B392,'X3'!$B:$AZ,11,FALSE)),IF($X$1=4,(VLOOKUP(B392,'X4'!$B:$AZ,11,FALSE)),IF($X$1=5,(VLOOKUP(B392,'X5'!$B:$AZ,11,FALSE)),IF($X$1=6,(VLOOKUP(B392,'X6'!$B:$AZ,11,FALSE)),IF($X$1=7,(VLOOKUP(B392,'X7'!$B:$AZ,11,FALSE)),IF($X$1=8,(VLOOKUP(B392,'X8'!$B:$AZ,11,FALSE)),IF($X$1=9,(VLOOKUP(B392,'X9'!$B:$AZ,11,FALSE)),IF($X$1=10,(VLOOKUP(B392,'X10'!$B:$AZ,11,FALSE)),IF($X$1=11,(VLOOKUP(B392,'X11'!$B:$AZ,11,FALSE)),IF($X$1=12,(VLOOKUP(B392,'X12'!$B:$AZ,11,FALSE)),IF($X$1=13,(VLOOKUP(B392,'X13'!$B:$AZ,11,FALSE)),"B"))))))))))))))=TRUE," ",(IF($X$1=1,(VLOOKUP(B392,'X1'!$B:$AZ,11,FALSE)),IF($X$1=2,(VLOOKUP(B392,'X2'!$B:$AZ,11,FALSE)),IF($X$1=3,(VLOOKUP(B392,'X3'!$B:$AZ,11,FALSE)),IF($X$1=4,(VLOOKUP(B392,'X4'!$B:$AZ,11,FALSE)),IF($X$1=5,(VLOOKUP(B392,'X5'!$B:$AZ,11,FALSE)),IF($X$1=6,(VLOOKUP(B392,'X6'!$B:$AZ,11,FALSE)),IF($X$1=7,(VLOOKUP(B392,'X7'!$B:$AZ,11,FALSE)),IF($X$1=8,(VLOOKUP(B392,'X8'!$B:$AZ,11,FALSE)),IF($X$1=9,(VLOOKUP(B392,'X9'!$B:$AZ,11,FALSE)),IF($X$1=10,(VLOOKUP(B392,'X10'!$B:$AZ,11,FALSE)),IF($X$1=11,(VLOOKUP(B392,'X11'!$B:$AZ,11,FALSE)),IF($X$1=12,(VLOOKUP(B392,'X12'!$B:$AZ,11,FALSE)),IF($X$1=13,(VLOOKUP(B392,'X13'!$B:$AZ,11,FALSE)),"B")))))))))))))))</f>
        <v xml:space="preserve"> </v>
      </c>
      <c r="P392" s="184" t="str">
        <f ca="1">IF(ISERROR(IF($X$1=1,(VLOOKUP(B392,'X1'!$B:$AZ,12,FALSE)),IF($X$1=2,(VLOOKUP(B392,'X2'!$B:$AZ,12,FALSE)),IF($X$1=3,(VLOOKUP(B392,'X3'!$B:$AZ,12,FALSE)),IF($X$1=4,(VLOOKUP(B392,'X4'!$B:$AZ,12,FALSE)),IF($X$1=5,(VLOOKUP(B392,'X5'!$B:$AZ,12,FALSE)),IF($X$1=6,(VLOOKUP(B392,'X6'!$B:$AZ,12,FALSE)),IF($X$1=7,(VLOOKUP(B392,'X7'!$B:$AZ,12,FALSE)),IF($X$1=8,(VLOOKUP(B392,'X8'!$B:$AZ,12,FALSE)),IF($X$1=9,(VLOOKUP(B392,'X9'!$B:$AZ,12,FALSE)),IF($X$1=10,(VLOOKUP(B392,'X10'!$B:$AZ,12,FALSE)),IF($X$1=11,(VLOOKUP(B392,'X11'!$B:$AZ,12,FALSE)),IF($X$1=12,(VLOOKUP(B392,'X12'!$B:$AZ,12,FALSE)),IF($X$1=13,(VLOOKUP(B392,'X13'!$B:$AZ,12,FALSE)),"B"))))))))))))))=TRUE," ",(IF($X$1=1,(VLOOKUP(B392,'X1'!$B:$AZ,12,FALSE)),IF($X$1=2,(VLOOKUP(B392,'X2'!$B:$AZ,12,FALSE)),IF($X$1=3,(VLOOKUP(B392,'X3'!$B:$AZ,12,FALSE)),IF($X$1=4,(VLOOKUP(B392,'X4'!$B:$AZ,12,FALSE)),IF($X$1=5,(VLOOKUP(B392,'X5'!$B:$AZ,12,FALSE)),IF($X$1=6,(VLOOKUP(B392,'X6'!$B:$AZ,12,FALSE)),IF($X$1=7,(VLOOKUP(B392,'X7'!$B:$AZ,12,FALSE)),IF($X$1=8,(VLOOKUP(B392,'X8'!$B:$AZ,12,FALSE)),IF($X$1=9,(VLOOKUP(B392,'X9'!$B:$AZ,12,FALSE)),IF($X$1=10,(VLOOKUP(B392,'X10'!$B:$AZ,12,FALSE)),IF($X$1=11,(VLOOKUP(B392,'X11'!$B:$AZ,12,FALSE)),IF($X$1=12,(VLOOKUP(B392,'X12'!$B:$AZ,12,FALSE)),IF($X$1=13,(VLOOKUP(B392,'X13'!$B:$AZ,12,FALSE)),"B")))))))))))))))</f>
        <v xml:space="preserve"> </v>
      </c>
      <c r="Q392" s="185" t="str">
        <f ca="1">IF(ISERROR(IF($X$1=1,(VLOOKUP(B392,'X1'!$B:$AZ,46,FALSE)),IF($X$1=2,(VLOOKUP(B392,'X2'!$B:$AZ,46,FALSE)),IF($X$1=3,(VLOOKUP(B392,'X3'!$B:$AZ,46,FALSE)),IF($X$1=4,(VLOOKUP(B392,'X4'!$B:$AZ,46,FALSE)),IF($X$1=5,(VLOOKUP(B392,'X5'!$B:$AZ,46,FALSE)),IF($X$1=6,(VLOOKUP(B392,'X6'!$B:$AZ,46,FALSE)),IF($X$1=7,(VLOOKUP(B392,'X7'!$B:$AZ,46,FALSE)),IF($X$1=8,(VLOOKUP(B392,'X8'!$B:$AZ,46,FALSE)),IF($X$1=9,(VLOOKUP(B392,'X9'!$B:$AZ,46,FALSE)),IF($X$1=10,(VLOOKUP(B392,'X10'!$B:$AZ,46,FALSE)),IF($X$1=11,(VLOOKUP(B392,'X11'!$B:$AZ,46,FALSE)),IF($X$1=12,(VLOOKUP(B392,'X12'!$B:$AZ,46,FALSE)),IF($X$1=13,(VLOOKUP(B392,'X13'!$B:$AZ,46,FALSE)),"B"))))))))))))))=TRUE," ",(IF($X$1=1,(VLOOKUP(B392,'X1'!$B:$AZ,46,FALSE)),IF($X$1=2,(VLOOKUP(B392,'X2'!$B:$AZ,46,FALSE)),IF($X$1=3,(VLOOKUP(B392,'X3'!$B:$AZ,46,FALSE)),IF($X$1=4,(VLOOKUP(B392,'X4'!$B:$AZ,46,FALSE)),IF($X$1=5,(VLOOKUP(B392,'X5'!$B:$AZ,46,FALSE)),IF($X$1=6,(VLOOKUP(B392,'X6'!$B:$AZ,46,FALSE)),IF($X$1=7,(VLOOKUP(B392,'X7'!$B:$AZ,46,FALSE)),IF($X$1=8,(VLOOKUP(B392,'X8'!$B:$AZ,46,FALSE)),IF($X$1=9,(VLOOKUP(B392,'X9'!$B:$AZ,46,FALSE)),IF($X$1=10,(VLOOKUP(B392,'X10'!$B:$AZ,46,FALSE)),IF($X$1=11,(VLOOKUP(B392,'X11'!$B:$AZ,46,FALSE)),IF($X$1=12,(VLOOKUP(B392,'X12'!$B:$AZ,46,FALSE)),IF($X$1=13,(VLOOKUP(B392,'X13'!$B:$AZ,46,FALSE)),"B")))))))))))))))</f>
        <v xml:space="preserve"> </v>
      </c>
      <c r="R392" s="185" t="str">
        <f ca="1">IF(ISERROR(IF($X$1=1,(VLOOKUP(B392,'X1'!$B:$AZ,15,FALSE)),IF($X$1=2,(VLOOKUP(B392,'X2'!$B:$AZ,15,FALSE)),IF($X$1=3,(VLOOKUP(B392,'X3'!$B:$AZ,15,FALSE)),IF($X$1=4,(VLOOKUP(B392,'X4'!$B:$AZ,15,FALSE)),IF($X$1=5,(VLOOKUP(B392,'X5'!$B:$AZ,15,FALSE)),IF($X$1=6,(VLOOKUP(B392,'X6'!$B:$AZ,15,FALSE)),IF($X$1=7,(VLOOKUP(B392,'X7'!$B:$AZ,15,FALSE)),IF($X$1=8,(VLOOKUP(B392,'X8'!$B:$AZ,15,FALSE)),IF($X$1=9,(VLOOKUP(B392,'X9'!$B:$AZ,15,FALSE)),IF($X$1=10,(VLOOKUP(B392,'X10'!$B:$AZ,15,FALSE)),IF($X$1=11,(VLOOKUP(B392,'X11'!$B:$AZ,15,FALSE)),IF($X$1=12,(VLOOKUP(B392,'X12'!$B:$AZ,15,FALSE)),IF($X$1=13,(VLOOKUP(B392,'X13'!$B:$AZ,15,FALSE)),"B"))))))))))))))=TRUE," ",(IF($X$1=1,(VLOOKUP(B392,'X1'!$B:$AZ,15,FALSE)),IF($X$1=2,(VLOOKUP(B392,'X2'!$B:$AZ,15,FALSE)),IF($X$1=3,(VLOOKUP(B392,'X3'!$B:$AZ,15,FALSE)),IF($X$1=4,(VLOOKUP(B392,'X4'!$B:$AZ,15,FALSE)),IF($X$1=5,(VLOOKUP(B392,'X5'!$B:$AZ,15,FALSE)),IF($X$1=6,(VLOOKUP(B392,'X6'!$B:$AZ,15,FALSE)),IF($X$1=7,(VLOOKUP(B392,'X7'!$B:$AZ,15,FALSE)),IF($X$1=8,(VLOOKUP(B392,'X8'!$B:$AZ,15,FALSE)),IF($X$1=9,(VLOOKUP(B392,'X9'!$B:$AZ,15,FALSE)),IF($X$1=10,(VLOOKUP(B392,'X10'!$B:$AZ,15,FALSE)),IF($X$1=11,(VLOOKUP(B392,'X11'!$B:$AZ,15,FALSE)),IF($X$1=12,(VLOOKUP(B392,'X12'!$B:$AZ,15,FALSE)),IF($X$1=13,(VLOOKUP(B392,'X13'!$B:$AZ,15,FALSE)),"B")))))))))))))))</f>
        <v xml:space="preserve"> </v>
      </c>
      <c r="S392" s="185" t="str">
        <f ca="1">IF(ISERROR(IF((IF($X$1=1,(VLOOKUP(B392,'X1'!$B:$AZ,14,FALSE)),(IF($X$1=2,(VLOOKUP(B392,'X2'!$B:$AZ,14,FALSE)),(IF($X$1=3,(VLOOKUP(B392,'X3'!$B:$AZ,14,FALSE)),(IF($X$1=4,(VLOOKUP(B392,'X4'!$B:$AZ,14,FALSE)),(IF($X$1=5,(VLOOKUP(B392,'X5'!$B:$AZ,14,FALSE)),(IF($X$1=6,(VLOOKUP(B392,'X6'!$B:$AZ,14,FALSE)),(IF($X$1=7,(VLOOKUP(B392,'X7'!$B:$AZ,14,FALSE)),(IF($X$1=8,(VLOOKUP(B392,'X8'!$B:$AZ,14,FALSE)),(IF($X$1=9,(VLOOKUP(B392,'X9'!$B:$AZ,14,FALSE)),(IF($X$1=10,(VLOOKUP(B392,'X10'!$B:$AZ,14,FALSE)),(IF($X$1=11,(VLOOKUP(B392,'X11'!$B:$AZ,14,FALSE)),(IF($X$1=12,(VLOOKUP(B392,'X12'!$B:$AZ,14,FALSE)),(VLOOKUP(B392,'X13'!$B:$AZ,14,FALSE))))))))))))))))))))))))))=$V$1," ",(IF($X$1=1,(VLOOKUP(B392,'X1'!$B:$AZ,14,FALSE)),(IF($X$1=2,(VLOOKUP(B392,'X2'!$B:$AZ,14,FALSE)),(IF($X$1=3,(VLOOKUP(B392,'X3'!$B:$AZ,14,FALSE)),(IF($X$1=4,(VLOOKUP(B392,'X4'!$B:$AZ,14,FALSE)),(IF($X$1=5,(VLOOKUP(B392,'X5'!$B:$AZ,14,FALSE)),(IF($X$1=6,(VLOOKUP(B392,'X6'!$B:$AZ,14,FALSE)),(IF($X$1=7,(VLOOKUP(B392,'X7'!$B:$AZ,14,FALSE)),(IF($X$1=8,(VLOOKUP(B392,'X8'!$B:$AZ,14,FALSE)),(IF($X$1=9,(VLOOKUP(B392,'X9'!$B:$AZ,14,FALSE)),(IF($X$1=10,(VLOOKUP(B392,'X10'!$B:$AZ,14,FALSE)),(IF($X$1=11,(VLOOKUP(B392,'X11'!$B:$AZ,14,FALSE)),(IF($X$1=12,(VLOOKUP(B392,'X12'!$B:$AZ,14,FALSE)),(VLOOKUP(B392,'X13'!$B:$AZ,14,FALSE))))))))))))))))))))))))))))=TRUE," ",(IF((IF($X$1=1,(VLOOKUP(B392,'X1'!$B:$AZ,14,FALSE)),(IF($X$1=2,(VLOOKUP(B392,'X2'!$B:$AZ,14,FALSE)),(IF($X$1=3,(VLOOKUP(B392,'X3'!$B:$AZ,14,FALSE)),(IF($X$1=4,(VLOOKUP(B392,'X4'!$B:$AZ,14,FALSE)),(IF($X$1=5,(VLOOKUP(B392,'X5'!$B:$AZ,14,FALSE)),(IF($X$1=6,(VLOOKUP(B392,'X6'!$B:$AZ,14,FALSE)),(IF($X$1=7,(VLOOKUP(B392,'X7'!$B:$AZ,14,FALSE)),(IF($X$1=8,(VLOOKUP(B392,'X8'!$B:$AZ,14,FALSE)),(IF($X$1=9,(VLOOKUP(B392,'X9'!$B:$AZ,14,FALSE)),(IF($X$1=10,(VLOOKUP(B392,'X10'!$B:$AZ,14,FALSE)),(IF($X$1=11,(VLOOKUP(B392,'X11'!$B:$AZ,14,FALSE)),(IF($X$1=12,(VLOOKUP(B392,'X12'!$B:$AZ,14,FALSE)),(VLOOKUP(B392,'X13'!$B:$AZ,14,FALSE))))))))))))))))))))))))))=$V$1," ",(IF($X$1=1,(VLOOKUP(B392,'X1'!$B:$AZ,14,FALSE)),(IF($X$1=2,(VLOOKUP(B392,'X2'!$B:$AZ,14,FALSE)),(IF($X$1=3,(VLOOKUP(B392,'X3'!$B:$AZ,14,FALSE)),(IF($X$1=4,(VLOOKUP(B392,'X4'!$B:$AZ,14,FALSE)),(IF($X$1=5,(VLOOKUP(B392,'X5'!$B:$AZ,14,FALSE)),(IF($X$1=6,(VLOOKUP(B392,'X6'!$B:$AZ,14,FALSE)),(IF($X$1=7,(VLOOKUP(B392,'X7'!$B:$AZ,14,FALSE)),(IF($X$1=8,(VLOOKUP(B392,'X8'!$B:$AZ,14,FALSE)),(IF($X$1=9,(VLOOKUP(B392,'X9'!$B:$AZ,14,FALSE)),(IF($X$1=10,(VLOOKUP(B392,'X10'!$B:$AZ,14,FALSE)),(IF($X$1=11,(VLOOKUP(B392,'X11'!$B:$AZ,14,FALSE)),(IF($X$1=12,(VLOOKUP(B392,'X12'!$B:$AZ,14,FALSE)),(VLOOKUP(B392,'X13'!$B:$AZ,14,FALSE)))))))))))))))))))))))))))))</f>
        <v xml:space="preserve"> </v>
      </c>
    </row>
    <row r="393" spans="1:19" ht="14.1" customHeight="1" x14ac:dyDescent="0.2">
      <c r="A393" s="156" t="s">
        <v>1058</v>
      </c>
      <c r="B393" s="122" t="str">
        <f>IF(ISERROR(IF($U$16=1,(VLOOKUP(A393,$AC$89:$AH$125,2,FALSE)),IF((IF($X$1=1,'X1'!B352,(IF($X$1=2,'X2'!B352,(IF($X$1=3,'X3'!B352,(IF($X$1=4,'X4'!B352,(IF($X$1=5,'X5'!B352,(IF($X$1=6,'X6'!B352,(IF($X$1=7,'X7'!B352,(IF($X$1=8,'X8'!B352,(IF($X$1=9,'X9'!B352,(IF($X$1=10,'X10'!B352,(IF($X$1=11,'X11'!B352,(IF($X$1=12,'X12'!B352,'X13'!B352))))))))))))))))))))))))="","",(IF($X$1=1,'X1'!B352,(IF($X$1=2,'X2'!B352,(IF($X$1=3,'X3'!B352,(IF($X$1=4,'X4'!B352,(IF($X$1=5,'X5'!B352,(IF($X$1=6,'X6'!B352,(IF($X$1=7,'X7'!B352,(IF($X$1=8,'X8'!B352,(IF($X$1=9,'X9'!B352,(IF($X$1=10,'X10'!B352,(IF($X$1=11,'X11'!B352,(IF($X$1=12,'X12'!B352,'X13'!B352)))))))))))))))))))))))))))=TRUE," ",(IF($U$16=1,(VLOOKUP(A393,$AC$89:$AH$125,2,FALSE)),IF((IF($X$1=1,'X1'!B352,(IF($X$1=2,'X2'!B352,(IF($X$1=3,'X3'!B352,(IF($X$1=4,'X4'!B352,(IF($X$1=5,'X5'!B352,(IF($X$1=6,'X6'!B352,(IF($X$1=7,'X7'!B352,(IF($X$1=8,'X8'!B352,(IF($X$1=9,'X9'!B352,(IF($X$1=10,'X10'!B352,(IF($X$1=11,'X11'!B352,(IF($X$1=12,'X12'!B352,'X13'!B352))))))))))))))))))))))))="","",(IF($X$1=1,'X1'!B352,(IF($X$1=2,'X2'!B352,(IF($X$1=3,'X3'!B352,(IF($X$1=4,'X4'!B352,(IF($X$1=5,'X5'!B352,(IF($X$1=6,'X6'!B352,(IF($X$1=7,'X7'!B352,(IF($X$1=8,'X8'!B352,(IF($X$1=9,'X9'!B352,(IF($X$1=10,'X10'!B352,(IF($X$1=11,'X11'!B352,(IF($X$1=12,'X12'!B352,'X13'!B352))))))))))))))))))))))))))))</f>
        <v/>
      </c>
      <c r="C393" s="181" t="str">
        <f ca="1">IF(ISERROR(IF($X$1=1,(VLOOKUP(B393,'X1'!$B:$AZ,47,FALSE)),IF($X$1=2,(VLOOKUP(B393,'X2'!$B:$AZ,47,FALSE)),IF($X$1=3,(VLOOKUP(B393,'X3'!$B:$AZ,47,FALSE)),IF($X$1=4,(VLOOKUP(B393,'X4'!$B:$AZ,47,FALSE)),IF($X$1=5,(VLOOKUP(B393,'X5'!$B:$AZ,47,FALSE)),IF($X$1=6,(VLOOKUP(B393,'X6'!$B:$AZ,47,FALSE)),IF($X$1=7,(VLOOKUP(B393,'X7'!$B:$AZ,47,FALSE)),IF($X$1=8,(VLOOKUP(B393,'X8'!$B:$AZ,47,FALSE)),IF($X$1=9,(VLOOKUP(B393,'X9'!$B:$AZ,47,FALSE)),IF($X$1=10,(VLOOKUP(B393,'X10'!$B:$AZ,47,FALSE)),IF($X$1=11,(VLOOKUP(B393,'X11'!$B:$AZ,47,FALSE)),IF($X$1=12,(VLOOKUP(B393,'X12'!$B:$AZ,47,FALSE)),IF($X$1=13,(VLOOKUP(B393,'X13'!$B:$AZ,47,FALSE)),"B"))))))))))))))=TRUE," ",(IF($X$1=1,(VLOOKUP(B393,'X1'!$B:$AZ,47,FALSE)),IF($X$1=2,(VLOOKUP(B393,'X2'!$B:$AZ,47,FALSE)),IF($X$1=3,(VLOOKUP(B393,'X3'!$B:$AZ,47,FALSE)),IF($X$1=4,(VLOOKUP(B393,'X4'!$B:$AZ,47,FALSE)),IF($X$1=5,(VLOOKUP(B393,'X5'!$B:$AZ,47,FALSE)),IF($X$1=6,(VLOOKUP(B393,'X6'!$B:$AZ,47,FALSE)),IF($X$1=7,(VLOOKUP(B393,'X7'!$B:$AZ,47,FALSE)),IF($X$1=8,(VLOOKUP(B393,'X8'!$B:$AZ,47,FALSE)),IF($X$1=9,(VLOOKUP(B393,'X9'!$B:$AZ,47,FALSE)),IF($X$1=10,(VLOOKUP(B393,'X10'!$B:$AZ,47,FALSE)),IF($X$1=11,(VLOOKUP(B393,'X11'!$B:$AZ,47,FALSE)),IF($X$1=12,(VLOOKUP(B393,'X12'!$B:$AZ,47,FALSE)),IF($X$1=13,(VLOOKUP(B393,'X13'!$B:$AZ,47,FALSE)),"B")))))))))))))))</f>
        <v xml:space="preserve"> </v>
      </c>
      <c r="D393" s="181" t="str">
        <f ca="1">IF(ISERROR(IF($X$1=1,(VLOOKUP(B393,'X1'!$B:$AP,41,FALSE)),IF($X$1=2,(VLOOKUP(B393,'X2'!$B:$AP,41,FALSE)),IF($X$1=3,(VLOOKUP(B393,'X3'!$B:$AP,41,FALSE)),IF($X$1=4,(VLOOKUP(B393,'X4'!$B:$AP,41,FALSE)),IF($X$1=5,(VLOOKUP(B393,'X5'!$B:$AP,41,FALSE)),IF($X$1=6,(VLOOKUP(B393,'X6'!$B:$AP,41,FALSE)),IF($X$1=7,(VLOOKUP(B393,'X7'!$B:$AP,41,FALSE)),IF($X$1=8,(VLOOKUP(B393,'X8'!$B:$AP,41,FALSE)),IF($X$1=9,(VLOOKUP(B393,'X9'!$B:$AP,41,FALSE)),IF($X$1=10,(VLOOKUP(B393,'X10'!$B:$AP,41,FALSE)),IF($X$1=11,(VLOOKUP(B393,'X11'!$B:$AP,41,FALSE)),IF($X$1=12,(VLOOKUP(B393,'X12'!$B:$AP,41,FALSE)),IF($X$1=13,(VLOOKUP(B393,'X13'!$B:$AP,41,FALSE)),"B"))))))))))))))=TRUE," ",(IF($X$1=1,(VLOOKUP(B393,'X1'!$B:$AP,41,FALSE)),IF($X$1=2,(VLOOKUP(B393,'X2'!$B:$AP,41,FALSE)),IF($X$1=3,(VLOOKUP(B393,'X3'!$B:$AP,41,FALSE)),IF($X$1=4,(VLOOKUP(B393,'X4'!$B:$AP,41,FALSE)),IF($X$1=5,(VLOOKUP(B393,'X5'!$B:$AP,41,FALSE)),IF($X$1=6,(VLOOKUP(B393,'X6'!$B:$AP,41,FALSE)),IF($X$1=7,(VLOOKUP(B393,'X7'!$B:$AP,41,FALSE)),IF($X$1=8,(VLOOKUP(B393,'X8'!$B:$AP,41,FALSE)),IF($X$1=9,(VLOOKUP(B393,'X9'!$B:$AP,41,FALSE)),IF($X$1=10,(VLOOKUP(B393,'X10'!$B:$AP,41,FALSE)),IF($X$1=11,(VLOOKUP(B393,'X11'!$B:$AP,41,FALSE)),IF($X$1=12,(VLOOKUP(B393,'X12'!$B:$AP,41,FALSE)),IF($X$1=13,(VLOOKUP(B393,'X13'!$B:$AP,41,FALSE)),"B")))))))))))))))</f>
        <v xml:space="preserve"> </v>
      </c>
      <c r="E393" s="182" t="str">
        <f ca="1">IF(ISERROR(IF($X$1=1,(VLOOKUP(B393,'X1'!$B:$AP,7,FALSE)),IF($X$1=2,(VLOOKUP(B393,'X2'!$B:$AP,7,FALSE)),IF($X$1=3,(VLOOKUP(B393,'X3'!$B:$AP,7,FALSE)),IF($X$1=4,(VLOOKUP(B393,'X4'!$B:$AP,7,FALSE)),IF($X$1=5,(VLOOKUP(B393,'X5'!$B:$AP,7,FALSE)),IF($X$1=6,(VLOOKUP(B393,'X6'!$B:$AP,7,FALSE)),IF($X$1=7,(VLOOKUP(B393,'X7'!$B:$AP,7,FALSE)),IF($X$1=8,(VLOOKUP(B393,'X8'!$B:$AP,7,FALSE)),IF($X$1=9,(VLOOKUP(B393,'X9'!$B:$AP,7,FALSE)),IF($X$1=10,(VLOOKUP(B393,'X10'!$B:$AP,7,FALSE)),IF($X$1=11,(VLOOKUP(B393,'X11'!$B:$AP,7,FALSE)),IF($X$1=12,(VLOOKUP(B393,'X12'!$B:$AP,7,FALSE)),IF($X$1=13,(VLOOKUP(B393,'X13'!$B:$AP,7,FALSE)),"B"))))))))))))))=TRUE," ",(IF($X$1=1,(VLOOKUP(B393,'X1'!$B:$AP,7,FALSE)),IF($X$1=2,(VLOOKUP(B393,'X2'!$B:$AP,7,FALSE)),IF($X$1=3,(VLOOKUP(B393,'X3'!$B:$AP,7,FALSE)),IF($X$1=4,(VLOOKUP(B393,'X4'!$B:$AP,7,FALSE)),IF($X$1=5,(VLOOKUP(B393,'X5'!$B:$AP,7,FALSE)),IF($X$1=6,(VLOOKUP(B393,'X6'!$B:$AP,7,FALSE)),IF($X$1=7,(VLOOKUP(B393,'X7'!$B:$AP,7,FALSE)),IF($X$1=8,(VLOOKUP(B393,'X8'!$B:$AP,7,FALSE)),IF($X$1=9,(VLOOKUP(B393,'X9'!$B:$AP,7,FALSE)),IF($X$1=10,(VLOOKUP(B393,'X10'!$B:$AP,7,FALSE)),IF($X$1=11,(VLOOKUP(B393,'X11'!$B:$AP,7,FALSE)),IF($X$1=12,(VLOOKUP(B393,'X12'!$B:$AP,7,FALSE)),IF($X$1=13,(VLOOKUP(B393,'X13'!$B:$AP,7,FALSE)),"B")))))))))))))))</f>
        <v xml:space="preserve"> </v>
      </c>
      <c r="F393" s="182" t="str">
        <f ca="1">IF(ISERROR(IF((IF($X$1=1,(VLOOKUP(B393,'X1'!$B:$AO,6,FALSE)),(IF($X$1=2,(VLOOKUP(B393,'X2'!$B:$AO,6,FALSE)),(IF($X$1=3,(VLOOKUP(B393,'X3'!$B:$AO,6,FALSE)),(IF($X$1=4,(VLOOKUP(B393,'X4'!$B:$AO,6,FALSE)),(IF($X$1=5,(VLOOKUP(B393,'X5'!$B:$AO,6,FALSE)),(IF($X$1=6,(VLOOKUP(B393,'X6'!$B:$AO,6,FALSE)),(IF($X$1=7,(VLOOKUP(B393,'X7'!$B:$AO,6,FALSE)),(IF($X$1=8,(VLOOKUP(B393,'X8'!$B:$AO,6,FALSE)),(IF($X$1=9,(VLOOKUP(B393,'X9'!$B:$AO,6,FALSE)),(IF($X$1=10,(VLOOKUP(B393,'X10'!$B:$AO,6,FALSE)),(IF($X$1=11,(VLOOKUP(B393,'X11'!$B:$AO,6,FALSE)),(IF($X$1=12,(VLOOKUP(B393,'X12'!$B:$AO,6,FALSE)),(VLOOKUP(B393,'X13'!$B:$AO,6,FALSE))))))))))))))))))))))))))=$V$1," ",(IF($X$1=1,(VLOOKUP(B393,'X1'!$B:$AO,6,FALSE)),(IF($X$1=2,(VLOOKUP(B393,'X2'!$B:$AO,6,FALSE)),(IF($X$1=3,(VLOOKUP(B393,'X3'!$B:$AO,6,FALSE)),(IF($X$1=4,(VLOOKUP(B393,'X4'!$B:$AO,6,FALSE)),(IF($X$1=5,(VLOOKUP(B393,'X5'!$B:$AO,6,FALSE)),(IF($X$1=6,(VLOOKUP(B393,'X6'!$B:$AO,6,FALSE)),(IF($X$1=7,(VLOOKUP(B393,'X7'!$B:$AO,6,FALSE)),(IF($X$1=8,(VLOOKUP(B393,'X8'!$B:$AO,6,FALSE)),(IF($X$1=9,(VLOOKUP(B393,'X9'!$B:$AO,6,FALSE)),(IF($X$1=10,(VLOOKUP(B393,'X10'!$B:$AO,6,FALSE)),(IF($X$1=11,(VLOOKUP(B393,'X11'!$B:$AO,6,FALSE)),(IF($X$1=12,(VLOOKUP(B393,'X12'!$B:$AO,6,FALSE)),(VLOOKUP(B393,'X13'!$B:$AO,6,FALSE))))))))))))))))))))))))))))=TRUE," ",(IF((IF($X$1=1,(VLOOKUP(B393,'X1'!$B:$AO,6,FALSE)),(IF($X$1=2,(VLOOKUP(B393,'X2'!$B:$AO,6,FALSE)),(IF($X$1=3,(VLOOKUP(B393,'X3'!$B:$AO,6,FALSE)),(IF($X$1=4,(VLOOKUP(B393,'X4'!$B:$AO,6,FALSE)),(IF($X$1=5,(VLOOKUP(B393,'X5'!$B:$AO,6,FALSE)),(IF($X$1=6,(VLOOKUP(B393,'X6'!$B:$AO,6,FALSE)),(IF($X$1=7,(VLOOKUP(B393,'X7'!$B:$AO,6,FALSE)),(IF($X$1=8,(VLOOKUP(B393,'X8'!$B:$AO,6,FALSE)),(IF($X$1=9,(VLOOKUP(B393,'X9'!$B:$AO,6,FALSE)),(IF($X$1=10,(VLOOKUP(B393,'X10'!$B:$AO,6,FALSE)),(IF($X$1=11,(VLOOKUP(B393,'X11'!$B:$AO,6,FALSE)),(IF($X$1=12,(VLOOKUP(B393,'X12'!$B:$AO,6,FALSE)),(VLOOKUP(B393,'X13'!$B:$AO,6,FALSE))))))))))))))))))))))))))=$V$1," ",(IF($X$1=1,(VLOOKUP(B393,'X1'!$B:$AO,6,FALSE)),(IF($X$1=2,(VLOOKUP(B393,'X2'!$B:$AO,6,FALSE)),(IF($X$1=3,(VLOOKUP(B393,'X3'!$B:$AO,6,FALSE)),(IF($X$1=4,(VLOOKUP(B393,'X4'!$B:$AO,6,FALSE)),(IF($X$1=5,(VLOOKUP(B393,'X5'!$B:$AO,6,FALSE)),(IF($X$1=6,(VLOOKUP(B393,'X6'!$B:$AO,6,FALSE)),(IF($X$1=7,(VLOOKUP(B393,'X7'!$B:$AO,6,FALSE)),(IF($X$1=8,(VLOOKUP(B393,'X8'!$B:$AO,6,FALSE)),(IF($X$1=9,(VLOOKUP(B393,'X9'!$B:$AO,6,FALSE)),(IF($X$1=10,(VLOOKUP(B393,'X10'!$B:$AO,6,FALSE)),(IF($X$1=11,(VLOOKUP(B393,'X11'!$B:$AO,6,FALSE)),(IF($X$1=12,(VLOOKUP(B393,'X12'!$B:$AO,6,FALSE)),(VLOOKUP(B393,'X13'!$B:$AO,6,FALSE)))))))))))))))))))))))))))))</f>
        <v xml:space="preserve"> </v>
      </c>
      <c r="G393" s="182" t="str">
        <f ca="1">IF(ISERROR(IF($X$1=1,(VLOOKUP(B393,'X1'!$B:$AZ,44,FALSE)),IF($X$1=2,(VLOOKUP(B393,'X2'!$B:$AZ,44,FALSE)),IF($X$1=3,(VLOOKUP(B393,'X3'!$B:$AZ,44,FALSE)),IF($X$1=4,(VLOOKUP(B393,'X4'!$B:$AZ,44,FALSE)),IF($X$1=5,(VLOOKUP(B393,'X5'!$B:$AZ,44,FALSE)),IF($X$1=6,(VLOOKUP(B393,'X6'!$B:$AZ,44,FALSE)),IF($X$1=7,(VLOOKUP(B393,'X7'!$B:$AZ,44,FALSE)),IF($X$1=8,(VLOOKUP(B393,'X8'!$B:$AZ,44,FALSE)),IF($X$1=9,(VLOOKUP(B393,'X9'!$B:$AZ,44,FALSE)),IF($X$1=10,(VLOOKUP(B393,'X10'!$B:$AZ,44,FALSE)),IF($X$1=11,(VLOOKUP(B393,'X11'!$B:$AZ,44,FALSE)),IF($X$1=12,(VLOOKUP(B393,'X12'!$B:$AZ,44,FALSE)),IF($X$1=13,(VLOOKUP(B393,'X13'!$B:$AZ,44,FALSE)),"B"))))))))))))))=TRUE," ",(IF($X$1=1,(VLOOKUP(B393,'X1'!$B:$AZ,44,FALSE)),IF($X$1=2,(VLOOKUP(B393,'X2'!$B:$AZ,44,FALSE)),IF($X$1=3,(VLOOKUP(B393,'X3'!$B:$AZ,44,FALSE)),IF($X$1=4,(VLOOKUP(B393,'X4'!$B:$AZ,44,FALSE)),IF($X$1=5,(VLOOKUP(B393,'X5'!$B:$AZ,44,FALSE)),IF($X$1=6,(VLOOKUP(B393,'X6'!$B:$AZ,44,FALSE)),IF($X$1=7,(VLOOKUP(B393,'X7'!$B:$AZ,44,FALSE)),IF($X$1=8,(VLOOKUP(B393,'X8'!$B:$AZ,44,FALSE)),IF($X$1=9,(VLOOKUP(B393,'X9'!$B:$AZ,44,FALSE)),IF($X$1=10,(VLOOKUP(B393,'X10'!$B:$AZ,44,FALSE)),IF($X$1=11,(VLOOKUP(B393,'X11'!$B:$AZ,44,FALSE)),IF($X$1=12,(VLOOKUP(B393,'X12'!$B:$AZ,44,FALSE)),IF($X$1=13,(VLOOKUP(B393,'X13'!$B:$AZ,44,FALSE)),"B")))))))))))))))</f>
        <v xml:space="preserve"> </v>
      </c>
      <c r="H393" s="182" t="str">
        <f ca="1">IF(ISERROR(IF($X$1=1,(VLOOKUP(B393,'X1'!$B:$AZ,8,FALSE)),IF($X$1=2,(VLOOKUP(B393,'X2'!$B:$AZ,8,FALSE)),IF($X$1=3,(VLOOKUP(B393,'X3'!$B:$AZ,8,FALSE)),IF($X$1=4,(VLOOKUP(B393,'X4'!$B:$AZ,8,FALSE)),IF($X$1=5,(VLOOKUP(B393,'X5'!$B:$AZ,8,FALSE)),IF($X$1=6,(VLOOKUP(B393,'X6'!$B:$AZ,8,FALSE)),IF($X$1=7,(VLOOKUP(B393,'X7'!$B:$AZ,8,FALSE)),IF($X$1=8,(VLOOKUP(B393,'X8'!$B:$AZ,8,FALSE)),IF($X$1=9,(VLOOKUP(B393,'X9'!$B:$AZ,8,FALSE)),IF($X$1=10,(VLOOKUP(B393,'X10'!$B:$AZ,8,FALSE)),IF($X$1=11,(VLOOKUP(B393,'X11'!$B:$AZ,8,FALSE)),IF($X$1=12,(VLOOKUP(B393,'X12'!$B:$AZ,8,FALSE)),IF($X$1=13,(VLOOKUP(B393,'X13'!$B:$AZ,8,FALSE)),"B"))))))))))))))=TRUE," ",(IF($X$1=1,(VLOOKUP(B393,'X1'!$B:$AZ,8,FALSE)),IF($X$1=2,(VLOOKUP(B393,'X2'!$B:$AZ,8,FALSE)),IF($X$1=3,(VLOOKUP(B393,'X3'!$B:$AZ,8,FALSE)),IF($X$1=4,(VLOOKUP(B393,'X4'!$B:$AZ,8,FALSE)),IF($X$1=5,(VLOOKUP(B393,'X5'!$B:$AZ,8,FALSE)),IF($X$1=6,(VLOOKUP(B393,'X6'!$B:$AZ,8,FALSE)),IF($X$1=7,(VLOOKUP(B393,'X7'!$B:$AZ,8,FALSE)),IF($X$1=8,(VLOOKUP(B393,'X8'!$B:$AZ,8,FALSE)),IF($X$1=9,(VLOOKUP(B393,'X9'!$B:$AZ,8,FALSE)),IF($X$1=10,(VLOOKUP(B393,'X10'!$B:$AZ,8,FALSE)),IF($X$1=11,(VLOOKUP(B393,'X11'!$B:$AZ,8,FALSE)),IF($X$1=12,(VLOOKUP(B393,'X12'!$B:$AZ,8,FALSE)),IF($X$1=13,(VLOOKUP(B393,'X13'!$B:$AZ,8,FALSE)),"B")))))))))))))))</f>
        <v xml:space="preserve"> </v>
      </c>
      <c r="I393" s="183" t="str">
        <f ca="1">IF(ISERROR(IF($X$1=1,(VLOOKUP(B393,'X1'!$B:$AZ,2,FALSE)),IF($X$1=2,(VLOOKUP(B393,'X2'!$B:$AZ,2,FALSE)),IF($X$1=3,(VLOOKUP(B393,'X3'!$B:$AZ,2,FALSE)),IF($X$1=4,(VLOOKUP(B393,'X4'!$B:$AZ,2,FALSE)),IF($X$1=5,(VLOOKUP(B393,'X5'!$B:$AZ,2,FALSE)),IF($X$1=6,(VLOOKUP(B393,'X6'!$B:$AZ,2,FALSE)),IF($X$1=7,(VLOOKUP(B393,'X7'!$B:$AZ,2,FALSE)),IF($X$1=8,(VLOOKUP(B393,'X8'!$B:$AZ,2,FALSE)),IF($X$1=9,(VLOOKUP(B393,'X9'!$B:$AZ,2,FALSE)),IF($X$1=10,(VLOOKUP(B393,'X10'!$B:$AZ,2,FALSE)),IF($X$1=11,(VLOOKUP(B393,'X11'!$B:$AZ,2,FALSE)),IF($X$1=12,(VLOOKUP(B393,'X12'!$B:$AZ,2,FALSE)),IF($X$1=13,(VLOOKUP(B393,'X13'!$B:$AZ,2,FALSE)),"B"))))))))))))))=TRUE," ",(IF($X$1=1,(VLOOKUP(B393,'X1'!$B:$AZ,2,FALSE)),IF($X$1=2,(VLOOKUP(B393,'X2'!$B:$AZ,2,FALSE)),IF($X$1=3,(VLOOKUP(B393,'X3'!$B:$AZ,2,FALSE)),IF($X$1=4,(VLOOKUP(B393,'X4'!$B:$AZ,2,FALSE)),IF($X$1=5,(VLOOKUP(B393,'X5'!$B:$AZ,2,FALSE)),IF($X$1=6,(VLOOKUP(B393,'X6'!$B:$AZ,2,FALSE)),IF($X$1=7,(VLOOKUP(B393,'X7'!$B:$AZ,2,FALSE)),IF($X$1=8,(VLOOKUP(B393,'X8'!$B:$AZ,2,FALSE)),IF($X$1=9,(VLOOKUP(B393,'X9'!$B:$AZ,2,FALSE)),IF($X$1=10,(VLOOKUP(B393,'X10'!$B:$AZ,2,FALSE)),IF($X$1=11,(VLOOKUP(B393,'X11'!$B:$AZ,2,FALSE)),IF($X$1=12,(VLOOKUP(B393,'X12'!$B:$AZ,2,FALSE)),IF($X$1=13,(VLOOKUP(B393,'X13'!$B:$AZ,2,FALSE)),"B")))))))))))))))</f>
        <v xml:space="preserve"> </v>
      </c>
      <c r="J393" s="183" t="str">
        <f ca="1">IF(ISERROR(IF($X$1=1,(VLOOKUP(B393,'X1'!$B:$AZ,3,FALSE)),IF($X$1=2,(VLOOKUP(B393,'X2'!$B:$AZ,3,FALSE)),IF($X$1=3,(VLOOKUP(B393,'X3'!$B:$AZ,3,FALSE)),IF($X$1=4,(VLOOKUP(B393,'X4'!$B:$AZ,3,FALSE)),IF($X$1=5,(VLOOKUP(B393,'X5'!$B:$AZ,3,FALSE)),IF($X$1=6,(VLOOKUP(B393,'X6'!$B:$AZ,3,FALSE)),IF($X$1=7,(VLOOKUP(B393,'X7'!$B:$AZ,3,FALSE)),IF($X$1=8,(VLOOKUP(B393,'X8'!$B:$AZ,3,FALSE)),IF($X$1=9,(VLOOKUP(B393,'X9'!$B:$AZ,3,FALSE)),IF($X$1=10,(VLOOKUP(B393,'X10'!$B:$AZ,3,FALSE)),IF($X$1=11,(VLOOKUP(B393,'X11'!$B:$AZ,3,FALSE)),IF($X$1=12,(VLOOKUP(B393,'X12'!$B:$AZ,3,FALSE)),IF($X$1=13,(VLOOKUP(B393,'X13'!$B:$AZ,3,FALSE)),"B"))))))))))))))=TRUE," ",(IF($X$1=1,(VLOOKUP(B393,'X1'!$B:$AZ,3,FALSE)),IF($X$1=2,(VLOOKUP(B393,'X2'!$B:$AZ,3,FALSE)),IF($X$1=3,(VLOOKUP(B393,'X3'!$B:$AZ,3,FALSE)),IF($X$1=4,(VLOOKUP(B393,'X4'!$B:$AZ,3,FALSE)),IF($X$1=5,(VLOOKUP(B393,'X5'!$B:$AZ,3,FALSE)),IF($X$1=6,(VLOOKUP(B393,'X6'!$B:$AZ,3,FALSE)),IF($X$1=7,(VLOOKUP(B393,'X7'!$B:$AZ,3,FALSE)),IF($X$1=8,(VLOOKUP(B393,'X8'!$B:$AZ,3,FALSE)),IF($X$1=9,(VLOOKUP(B393,'X9'!$B:$AZ,3,FALSE)),IF($X$1=10,(VLOOKUP(B393,'X10'!$B:$AZ,3,FALSE)),IF($X$1=11,(VLOOKUP(B393,'X11'!$B:$AZ,3,FALSE)),IF($X$1=12,(VLOOKUP(B393,'X12'!$B:$AZ,3,FALSE)),IF($X$1=13,(VLOOKUP(B393,'X13'!$B:$AZ,3,FALSE)),"B")))))))))))))))</f>
        <v xml:space="preserve"> </v>
      </c>
      <c r="K393" s="183" t="str">
        <f ca="1">IF(ISERROR(IF($X$1=1,(VLOOKUP(B393,'X1'!$B:$AZ,5,FALSE)),IF($X$1=2,(VLOOKUP(B393,'X2'!$B:$AZ,5,FALSE)),IF($X$1=3,(VLOOKUP(B393,'X3'!$B:$AZ,5,FALSE)),IF($X$1=4,(VLOOKUP(B393,'X4'!$B:$AZ,5,FALSE)),IF($X$1=5,(VLOOKUP(B393,'X5'!$B:$AZ,5,FALSE)),IF($X$1=6,(VLOOKUP(B393,'X6'!$B:$AZ,5,FALSE)),IF($X$1=7,(VLOOKUP(B393,'X7'!$B:$AZ,5,FALSE)),IF($X$1=8,(VLOOKUP(B393,'X8'!$B:$AZ,5,FALSE)),IF($X$1=9,(VLOOKUP(B393,'X9'!$B:$AZ,5,FALSE)),IF($X$1=10,(VLOOKUP(B393,'X10'!$B:$AZ,5,FALSE)),IF($X$1=11,(VLOOKUP(B393,'X11'!$B:$AZ,5,FALSE)),IF($X$1=12,(VLOOKUP(B393,'X12'!$B:$AZ,5,FALSE)),IF($X$1=13,(VLOOKUP(B393,'X13'!$B:$AZ,5,FALSE)),"B"))))))))))))))=TRUE," ",(IF($X$1=1,(VLOOKUP(B393,'X1'!$B:$AZ,5,FALSE)),IF($X$1=2,(VLOOKUP(B393,'X2'!$B:$AZ,5,FALSE)),IF($X$1=3,(VLOOKUP(B393,'X3'!$B:$AZ,5,FALSE)),IF($X$1=4,(VLOOKUP(B393,'X4'!$B:$AZ,5,FALSE)),IF($X$1=5,(VLOOKUP(B393,'X5'!$B:$AZ,5,FALSE)),IF($X$1=6,(VLOOKUP(B393,'X6'!$B:$AZ,5,FALSE)),IF($X$1=7,(VLOOKUP(B393,'X7'!$B:$AZ,5,FALSE)),IF($X$1=8,(VLOOKUP(B393,'X8'!$B:$AZ,5,FALSE)),IF($X$1=9,(VLOOKUP(B393,'X9'!$B:$AZ,5,FALSE)),IF($X$1=10,(VLOOKUP(B393,'X10'!$B:$AZ,5,FALSE)),IF($X$1=11,(VLOOKUP(B393,'X11'!$B:$AZ,5,FALSE)),IF($X$1=12,(VLOOKUP(B393,'X12'!$B:$AZ,5,FALSE)),IF($X$1=13,(VLOOKUP(B393,'X13'!$B:$AZ,5,FALSE)),"B")))))))))))))))</f>
        <v xml:space="preserve"> </v>
      </c>
      <c r="L393" s="184" t="str">
        <f ca="1">IF(ISERROR(IF($X$1=1,(VLOOKUP(B393,'X1'!$B:$AZ,9,FALSE)),IF($X$1=2,(VLOOKUP(B393,'X2'!$B:$AZ,9,FALSE)),IF($X$1=3,(VLOOKUP(B393,'X3'!$B:$AZ,9,FALSE)),IF($X$1=4,(VLOOKUP(B393,'X4'!$B:$AZ,9,FALSE)),IF($X$1=5,(VLOOKUP(B393,'X5'!$B:$AZ,9,FALSE)),IF($X$1=6,(VLOOKUP(B393,'X6'!$B:$AZ,9,FALSE)),IF($X$1=7,(VLOOKUP(B393,'X7'!$B:$AZ,9,FALSE)),IF($X$1=8,(VLOOKUP(B393,'X8'!$B:$AZ,9,FALSE)),IF($X$1=9,(VLOOKUP(B393,'X9'!$B:$AZ,9,FALSE)),IF($X$1=10,(VLOOKUP(B393,'X10'!$B:$AZ,9,FALSE)),IF($X$1=11,(VLOOKUP(B393,'X11'!$B:$AZ,9,FALSE)),IF($X$1=12,(VLOOKUP(B393,'X12'!$B:$AZ,9,FALSE)),IF($X$1=13,(VLOOKUP(B393,'X13'!$B:$AZ,9,FALSE)),"B"))))))))))))))=TRUE," ",(IF($X$1=1,(VLOOKUP(B393,'X1'!$B:$AZ,9,FALSE)),IF($X$1=2,(VLOOKUP(B393,'X2'!$B:$AZ,9,FALSE)),IF($X$1=3,(VLOOKUP(B393,'X3'!$B:$AZ,9,FALSE)),IF($X$1=4,(VLOOKUP(B393,'X4'!$B:$AZ,9,FALSE)),IF($X$1=5,(VLOOKUP(B393,'X5'!$B:$AZ,9,FALSE)),IF($X$1=6,(VLOOKUP(B393,'X6'!$B:$AZ,9,FALSE)),IF($X$1=7,(VLOOKUP(B393,'X7'!$B:$AZ,9,FALSE)),IF($X$1=8,(VLOOKUP(B393,'X8'!$B:$AZ,9,FALSE)),IF($X$1=9,(VLOOKUP(B393,'X9'!$B:$AZ,9,FALSE)),IF($X$1=10,(VLOOKUP(B393,'X10'!$B:$AZ,9,FALSE)),IF($X$1=11,(VLOOKUP(B393,'X11'!$B:$AZ,9,FALSE)),IF($X$1=12,(VLOOKUP(B393,'X12'!$B:$AZ,9,FALSE)),IF($X$1=13,(VLOOKUP(B393,'X13'!$B:$AZ,9,FALSE)),"B")))))))))))))))</f>
        <v xml:space="preserve"> </v>
      </c>
      <c r="M393" s="184" t="str">
        <f ca="1">IF(ISERROR(IF($X$1=1,(VLOOKUP(B393,'X1'!$B:$AZ,10,FALSE)),IF($X$1=2,(VLOOKUP(B393,'X2'!$B:$AZ,10,FALSE)),IF($X$1=3,(VLOOKUP(B393,'X3'!$B:$AZ,10,FALSE)),IF($X$1=4,(VLOOKUP(B393,'X4'!$B:$AZ,10,FALSE)),IF($X$1=5,(VLOOKUP(B393,'X5'!$B:$AZ,10,FALSE)),IF($X$1=6,(VLOOKUP(B393,'X6'!$B:$AZ,10,FALSE)),IF($X$1=7,(VLOOKUP(B393,'X7'!$B:$AZ,10,FALSE)),IF($X$1=8,(VLOOKUP(B393,'X8'!$B:$AZ,10,FALSE)),IF($X$1=9,(VLOOKUP(B393,'X9'!$B:$AZ,10,FALSE)),IF($X$1=10,(VLOOKUP(B393,'X10'!$B:$AZ,10,FALSE)),IF($X$1=11,(VLOOKUP(B393,'X11'!$B:$AZ,10,FALSE)),IF($X$1=12,(VLOOKUP(B393,'X12'!$B:$AZ,10,FALSE)),IF($X$1=13,(VLOOKUP(B393,'X13'!$B:$AZ,10,FALSE)),"B"))))))))))))))=TRUE," ",(IF($X$1=1,(VLOOKUP(B393,'X1'!$B:$AZ,10,FALSE)),IF($X$1=2,(VLOOKUP(B393,'X2'!$B:$AZ,10,FALSE)),IF($X$1=3,(VLOOKUP(B393,'X3'!$B:$AZ,10,FALSE)),IF($X$1=4,(VLOOKUP(B393,'X4'!$B:$AZ,10,FALSE)),IF($X$1=5,(VLOOKUP(B393,'X5'!$B:$AZ,10,FALSE)),IF($X$1=6,(VLOOKUP(B393,'X6'!$B:$AZ,10,FALSE)),IF($X$1=7,(VLOOKUP(B393,'X7'!$B:$AZ,10,FALSE)),IF($X$1=8,(VLOOKUP(B393,'X8'!$B:$AZ,10,FALSE)),IF($X$1=9,(VLOOKUP(B393,'X9'!$B:$AZ,10,FALSE)),IF($X$1=10,(VLOOKUP(B393,'X10'!$B:$AZ,10,FALSE)),IF($X$1=11,(VLOOKUP(B393,'X11'!$B:$AZ,10,FALSE)),IF($X$1=12,(VLOOKUP(B393,'X12'!$B:$AZ,10,FALSE)),IF($X$1=13,(VLOOKUP(B393,'X13'!$B:$AZ,10,FALSE)),"B")))))))))))))))</f>
        <v xml:space="preserve"> </v>
      </c>
      <c r="N393" s="185" t="str">
        <f ca="1">IF(ISERROR(IF($X$1=1,(VLOOKUP(B393,'X1'!$B:$AZ,45,FALSE)),IF($X$1=2,(VLOOKUP(B393,'X2'!$B:$AZ,45,FALSE)),IF($X$1=3,(VLOOKUP(B393,'X3'!$B:$AZ,45,FALSE)),IF($X$1=4,(VLOOKUP(B393,'X4'!$B:$AZ,45,FALSE)),IF($X$1=5,(VLOOKUP(B393,'X5'!$B:$AZ,45,FALSE)),IF($X$1=6,(VLOOKUP(B393,'X6'!$B:$AZ,45,FALSE)),IF($X$1=7,(VLOOKUP(B393,'X7'!$B:$AZ,45,FALSE)),IF($X$1=8,(VLOOKUP(B393,'X8'!$B:$AZ,45,FALSE)),IF($X$1=9,(VLOOKUP(B393,'X9'!$B:$AZ,45,FALSE)),IF($X$1=10,(VLOOKUP(B393,'X10'!$B:$AZ,45,FALSE)),IF($X$1=11,(VLOOKUP(B393,'X11'!$B:$AZ,45,FALSE)),IF($X$1=12,(VLOOKUP(B393,'X12'!$B:$AZ,45,FALSE)),IF($X$1=13,(VLOOKUP(B393,'X13'!$B:$AZ,45,FALSE)),"B"))))))))))))))=TRUE," ",(IF($X$1=1,(VLOOKUP(B393,'X1'!$B:$AZ,45,FALSE)),IF($X$1=2,(VLOOKUP(B393,'X2'!$B:$AZ,45,FALSE)),IF($X$1=3,(VLOOKUP(B393,'X3'!$B:$AZ,45,FALSE)),IF($X$1=4,(VLOOKUP(B393,'X4'!$B:$AZ,45,FALSE)),IF($X$1=5,(VLOOKUP(B393,'X5'!$B:$AZ,45,FALSE)),IF($X$1=6,(VLOOKUP(B393,'X6'!$B:$AZ,45,FALSE)),IF($X$1=7,(VLOOKUP(B393,'X7'!$B:$AZ,45,FALSE)),IF($X$1=8,(VLOOKUP(B393,'X8'!$B:$AZ,45,FALSE)),IF($X$1=9,(VLOOKUP(B393,'X9'!$B:$AZ,45,FALSE)),IF($X$1=10,(VLOOKUP(B393,'X10'!$B:$AZ,45,FALSE)),IF($X$1=11,(VLOOKUP(B393,'X11'!$B:$AZ,45,FALSE)),IF($X$1=12,(VLOOKUP(B393,'X12'!$B:$AZ,45,FALSE)),IF($X$1=13,(VLOOKUP(B393,'X13'!$B:$AZ,45,FALSE)),"B")))))))))))))))</f>
        <v xml:space="preserve"> </v>
      </c>
      <c r="O393" s="184" t="str">
        <f ca="1">IF(ISERROR(IF($X$1=1,(VLOOKUP(B393,'X1'!$B:$AZ,11,FALSE)),IF($X$1=2,(VLOOKUP(B393,'X2'!$B:$AZ,11,FALSE)),IF($X$1=3,(VLOOKUP(B393,'X3'!$B:$AZ,11,FALSE)),IF($X$1=4,(VLOOKUP(B393,'X4'!$B:$AZ,11,FALSE)),IF($X$1=5,(VLOOKUP(B393,'X5'!$B:$AZ,11,FALSE)),IF($X$1=6,(VLOOKUP(B393,'X6'!$B:$AZ,11,FALSE)),IF($X$1=7,(VLOOKUP(B393,'X7'!$B:$AZ,11,FALSE)),IF($X$1=8,(VLOOKUP(B393,'X8'!$B:$AZ,11,FALSE)),IF($X$1=9,(VLOOKUP(B393,'X9'!$B:$AZ,11,FALSE)),IF($X$1=10,(VLOOKUP(B393,'X10'!$B:$AZ,11,FALSE)),IF($X$1=11,(VLOOKUP(B393,'X11'!$B:$AZ,11,FALSE)),IF($X$1=12,(VLOOKUP(B393,'X12'!$B:$AZ,11,FALSE)),IF($X$1=13,(VLOOKUP(B393,'X13'!$B:$AZ,11,FALSE)),"B"))))))))))))))=TRUE," ",(IF($X$1=1,(VLOOKUP(B393,'X1'!$B:$AZ,11,FALSE)),IF($X$1=2,(VLOOKUP(B393,'X2'!$B:$AZ,11,FALSE)),IF($X$1=3,(VLOOKUP(B393,'X3'!$B:$AZ,11,FALSE)),IF($X$1=4,(VLOOKUP(B393,'X4'!$B:$AZ,11,FALSE)),IF($X$1=5,(VLOOKUP(B393,'X5'!$B:$AZ,11,FALSE)),IF($X$1=6,(VLOOKUP(B393,'X6'!$B:$AZ,11,FALSE)),IF($X$1=7,(VLOOKUP(B393,'X7'!$B:$AZ,11,FALSE)),IF($X$1=8,(VLOOKUP(B393,'X8'!$B:$AZ,11,FALSE)),IF($X$1=9,(VLOOKUP(B393,'X9'!$B:$AZ,11,FALSE)),IF($X$1=10,(VLOOKUP(B393,'X10'!$B:$AZ,11,FALSE)),IF($X$1=11,(VLOOKUP(B393,'X11'!$B:$AZ,11,FALSE)),IF($X$1=12,(VLOOKUP(B393,'X12'!$B:$AZ,11,FALSE)),IF($X$1=13,(VLOOKUP(B393,'X13'!$B:$AZ,11,FALSE)),"B")))))))))))))))</f>
        <v xml:space="preserve"> </v>
      </c>
      <c r="P393" s="184" t="str">
        <f ca="1">IF(ISERROR(IF($X$1=1,(VLOOKUP(B393,'X1'!$B:$AZ,12,FALSE)),IF($X$1=2,(VLOOKUP(B393,'X2'!$B:$AZ,12,FALSE)),IF($X$1=3,(VLOOKUP(B393,'X3'!$B:$AZ,12,FALSE)),IF($X$1=4,(VLOOKUP(B393,'X4'!$B:$AZ,12,FALSE)),IF($X$1=5,(VLOOKUP(B393,'X5'!$B:$AZ,12,FALSE)),IF($X$1=6,(VLOOKUP(B393,'X6'!$B:$AZ,12,FALSE)),IF($X$1=7,(VLOOKUP(B393,'X7'!$B:$AZ,12,FALSE)),IF($X$1=8,(VLOOKUP(B393,'X8'!$B:$AZ,12,FALSE)),IF($X$1=9,(VLOOKUP(B393,'X9'!$B:$AZ,12,FALSE)),IF($X$1=10,(VLOOKUP(B393,'X10'!$B:$AZ,12,FALSE)),IF($X$1=11,(VLOOKUP(B393,'X11'!$B:$AZ,12,FALSE)),IF($X$1=12,(VLOOKUP(B393,'X12'!$B:$AZ,12,FALSE)),IF($X$1=13,(VLOOKUP(B393,'X13'!$B:$AZ,12,FALSE)),"B"))))))))))))))=TRUE," ",(IF($X$1=1,(VLOOKUP(B393,'X1'!$B:$AZ,12,FALSE)),IF($X$1=2,(VLOOKUP(B393,'X2'!$B:$AZ,12,FALSE)),IF($X$1=3,(VLOOKUP(B393,'X3'!$B:$AZ,12,FALSE)),IF($X$1=4,(VLOOKUP(B393,'X4'!$B:$AZ,12,FALSE)),IF($X$1=5,(VLOOKUP(B393,'X5'!$B:$AZ,12,FALSE)),IF($X$1=6,(VLOOKUP(B393,'X6'!$B:$AZ,12,FALSE)),IF($X$1=7,(VLOOKUP(B393,'X7'!$B:$AZ,12,FALSE)),IF($X$1=8,(VLOOKUP(B393,'X8'!$B:$AZ,12,FALSE)),IF($X$1=9,(VLOOKUP(B393,'X9'!$B:$AZ,12,FALSE)),IF($X$1=10,(VLOOKUP(B393,'X10'!$B:$AZ,12,FALSE)),IF($X$1=11,(VLOOKUP(B393,'X11'!$B:$AZ,12,FALSE)),IF($X$1=12,(VLOOKUP(B393,'X12'!$B:$AZ,12,FALSE)),IF($X$1=13,(VLOOKUP(B393,'X13'!$B:$AZ,12,FALSE)),"B")))))))))))))))</f>
        <v xml:space="preserve"> </v>
      </c>
      <c r="Q393" s="185" t="str">
        <f ca="1">IF(ISERROR(IF($X$1=1,(VLOOKUP(B393,'X1'!$B:$AZ,46,FALSE)),IF($X$1=2,(VLOOKUP(B393,'X2'!$B:$AZ,46,FALSE)),IF($X$1=3,(VLOOKUP(B393,'X3'!$B:$AZ,46,FALSE)),IF($X$1=4,(VLOOKUP(B393,'X4'!$B:$AZ,46,FALSE)),IF($X$1=5,(VLOOKUP(B393,'X5'!$B:$AZ,46,FALSE)),IF($X$1=6,(VLOOKUP(B393,'X6'!$B:$AZ,46,FALSE)),IF($X$1=7,(VLOOKUP(B393,'X7'!$B:$AZ,46,FALSE)),IF($X$1=8,(VLOOKUP(B393,'X8'!$B:$AZ,46,FALSE)),IF($X$1=9,(VLOOKUP(B393,'X9'!$B:$AZ,46,FALSE)),IF($X$1=10,(VLOOKUP(B393,'X10'!$B:$AZ,46,FALSE)),IF($X$1=11,(VLOOKUP(B393,'X11'!$B:$AZ,46,FALSE)),IF($X$1=12,(VLOOKUP(B393,'X12'!$B:$AZ,46,FALSE)),IF($X$1=13,(VLOOKUP(B393,'X13'!$B:$AZ,46,FALSE)),"B"))))))))))))))=TRUE," ",(IF($X$1=1,(VLOOKUP(B393,'X1'!$B:$AZ,46,FALSE)),IF($X$1=2,(VLOOKUP(B393,'X2'!$B:$AZ,46,FALSE)),IF($X$1=3,(VLOOKUP(B393,'X3'!$B:$AZ,46,FALSE)),IF($X$1=4,(VLOOKUP(B393,'X4'!$B:$AZ,46,FALSE)),IF($X$1=5,(VLOOKUP(B393,'X5'!$B:$AZ,46,FALSE)),IF($X$1=6,(VLOOKUP(B393,'X6'!$B:$AZ,46,FALSE)),IF($X$1=7,(VLOOKUP(B393,'X7'!$B:$AZ,46,FALSE)),IF($X$1=8,(VLOOKUP(B393,'X8'!$B:$AZ,46,FALSE)),IF($X$1=9,(VLOOKUP(B393,'X9'!$B:$AZ,46,FALSE)),IF($X$1=10,(VLOOKUP(B393,'X10'!$B:$AZ,46,FALSE)),IF($X$1=11,(VLOOKUP(B393,'X11'!$B:$AZ,46,FALSE)),IF($X$1=12,(VLOOKUP(B393,'X12'!$B:$AZ,46,FALSE)),IF($X$1=13,(VLOOKUP(B393,'X13'!$B:$AZ,46,FALSE)),"B")))))))))))))))</f>
        <v xml:space="preserve"> </v>
      </c>
      <c r="R393" s="185" t="str">
        <f ca="1">IF(ISERROR(IF($X$1=1,(VLOOKUP(B393,'X1'!$B:$AZ,15,FALSE)),IF($X$1=2,(VLOOKUP(B393,'X2'!$B:$AZ,15,FALSE)),IF($X$1=3,(VLOOKUP(B393,'X3'!$B:$AZ,15,FALSE)),IF($X$1=4,(VLOOKUP(B393,'X4'!$B:$AZ,15,FALSE)),IF($X$1=5,(VLOOKUP(B393,'X5'!$B:$AZ,15,FALSE)),IF($X$1=6,(VLOOKUP(B393,'X6'!$B:$AZ,15,FALSE)),IF($X$1=7,(VLOOKUP(B393,'X7'!$B:$AZ,15,FALSE)),IF($X$1=8,(VLOOKUP(B393,'X8'!$B:$AZ,15,FALSE)),IF($X$1=9,(VLOOKUP(B393,'X9'!$B:$AZ,15,FALSE)),IF($X$1=10,(VLOOKUP(B393,'X10'!$B:$AZ,15,FALSE)),IF($X$1=11,(VLOOKUP(B393,'X11'!$B:$AZ,15,FALSE)),IF($X$1=12,(VLOOKUP(B393,'X12'!$B:$AZ,15,FALSE)),IF($X$1=13,(VLOOKUP(B393,'X13'!$B:$AZ,15,FALSE)),"B"))))))))))))))=TRUE," ",(IF($X$1=1,(VLOOKUP(B393,'X1'!$B:$AZ,15,FALSE)),IF($X$1=2,(VLOOKUP(B393,'X2'!$B:$AZ,15,FALSE)),IF($X$1=3,(VLOOKUP(B393,'X3'!$B:$AZ,15,FALSE)),IF($X$1=4,(VLOOKUP(B393,'X4'!$B:$AZ,15,FALSE)),IF($X$1=5,(VLOOKUP(B393,'X5'!$B:$AZ,15,FALSE)),IF($X$1=6,(VLOOKUP(B393,'X6'!$B:$AZ,15,FALSE)),IF($X$1=7,(VLOOKUP(B393,'X7'!$B:$AZ,15,FALSE)),IF($X$1=8,(VLOOKUP(B393,'X8'!$B:$AZ,15,FALSE)),IF($X$1=9,(VLOOKUP(B393,'X9'!$B:$AZ,15,FALSE)),IF($X$1=10,(VLOOKUP(B393,'X10'!$B:$AZ,15,FALSE)),IF($X$1=11,(VLOOKUP(B393,'X11'!$B:$AZ,15,FALSE)),IF($X$1=12,(VLOOKUP(B393,'X12'!$B:$AZ,15,FALSE)),IF($X$1=13,(VLOOKUP(B393,'X13'!$B:$AZ,15,FALSE)),"B")))))))))))))))</f>
        <v xml:space="preserve"> </v>
      </c>
      <c r="S393" s="185" t="str">
        <f ca="1">IF(ISERROR(IF((IF($X$1=1,(VLOOKUP(B393,'X1'!$B:$AZ,14,FALSE)),(IF($X$1=2,(VLOOKUP(B393,'X2'!$B:$AZ,14,FALSE)),(IF($X$1=3,(VLOOKUP(B393,'X3'!$B:$AZ,14,FALSE)),(IF($X$1=4,(VLOOKUP(B393,'X4'!$B:$AZ,14,FALSE)),(IF($X$1=5,(VLOOKUP(B393,'X5'!$B:$AZ,14,FALSE)),(IF($X$1=6,(VLOOKUP(B393,'X6'!$B:$AZ,14,FALSE)),(IF($X$1=7,(VLOOKUP(B393,'X7'!$B:$AZ,14,FALSE)),(IF($X$1=8,(VLOOKUP(B393,'X8'!$B:$AZ,14,FALSE)),(IF($X$1=9,(VLOOKUP(B393,'X9'!$B:$AZ,14,FALSE)),(IF($X$1=10,(VLOOKUP(B393,'X10'!$B:$AZ,14,FALSE)),(IF($X$1=11,(VLOOKUP(B393,'X11'!$B:$AZ,14,FALSE)),(IF($X$1=12,(VLOOKUP(B393,'X12'!$B:$AZ,14,FALSE)),(VLOOKUP(B393,'X13'!$B:$AZ,14,FALSE))))))))))))))))))))))))))=$V$1," ",(IF($X$1=1,(VLOOKUP(B393,'X1'!$B:$AZ,14,FALSE)),(IF($X$1=2,(VLOOKUP(B393,'X2'!$B:$AZ,14,FALSE)),(IF($X$1=3,(VLOOKUP(B393,'X3'!$B:$AZ,14,FALSE)),(IF($X$1=4,(VLOOKUP(B393,'X4'!$B:$AZ,14,FALSE)),(IF($X$1=5,(VLOOKUP(B393,'X5'!$B:$AZ,14,FALSE)),(IF($X$1=6,(VLOOKUP(B393,'X6'!$B:$AZ,14,FALSE)),(IF($X$1=7,(VLOOKUP(B393,'X7'!$B:$AZ,14,FALSE)),(IF($X$1=8,(VLOOKUP(B393,'X8'!$B:$AZ,14,FALSE)),(IF($X$1=9,(VLOOKUP(B393,'X9'!$B:$AZ,14,FALSE)),(IF($X$1=10,(VLOOKUP(B393,'X10'!$B:$AZ,14,FALSE)),(IF($X$1=11,(VLOOKUP(B393,'X11'!$B:$AZ,14,FALSE)),(IF($X$1=12,(VLOOKUP(B393,'X12'!$B:$AZ,14,FALSE)),(VLOOKUP(B393,'X13'!$B:$AZ,14,FALSE))))))))))))))))))))))))))))=TRUE," ",(IF((IF($X$1=1,(VLOOKUP(B393,'X1'!$B:$AZ,14,FALSE)),(IF($X$1=2,(VLOOKUP(B393,'X2'!$B:$AZ,14,FALSE)),(IF($X$1=3,(VLOOKUP(B393,'X3'!$B:$AZ,14,FALSE)),(IF($X$1=4,(VLOOKUP(B393,'X4'!$B:$AZ,14,FALSE)),(IF($X$1=5,(VLOOKUP(B393,'X5'!$B:$AZ,14,FALSE)),(IF($X$1=6,(VLOOKUP(B393,'X6'!$B:$AZ,14,FALSE)),(IF($X$1=7,(VLOOKUP(B393,'X7'!$B:$AZ,14,FALSE)),(IF($X$1=8,(VLOOKUP(B393,'X8'!$B:$AZ,14,FALSE)),(IF($X$1=9,(VLOOKUP(B393,'X9'!$B:$AZ,14,FALSE)),(IF($X$1=10,(VLOOKUP(B393,'X10'!$B:$AZ,14,FALSE)),(IF($X$1=11,(VLOOKUP(B393,'X11'!$B:$AZ,14,FALSE)),(IF($X$1=12,(VLOOKUP(B393,'X12'!$B:$AZ,14,FALSE)),(VLOOKUP(B393,'X13'!$B:$AZ,14,FALSE))))))))))))))))))))))))))=$V$1," ",(IF($X$1=1,(VLOOKUP(B393,'X1'!$B:$AZ,14,FALSE)),(IF($X$1=2,(VLOOKUP(B393,'X2'!$B:$AZ,14,FALSE)),(IF($X$1=3,(VLOOKUP(B393,'X3'!$B:$AZ,14,FALSE)),(IF($X$1=4,(VLOOKUP(B393,'X4'!$B:$AZ,14,FALSE)),(IF($X$1=5,(VLOOKUP(B393,'X5'!$B:$AZ,14,FALSE)),(IF($X$1=6,(VLOOKUP(B393,'X6'!$B:$AZ,14,FALSE)),(IF($X$1=7,(VLOOKUP(B393,'X7'!$B:$AZ,14,FALSE)),(IF($X$1=8,(VLOOKUP(B393,'X8'!$B:$AZ,14,FALSE)),(IF($X$1=9,(VLOOKUP(B393,'X9'!$B:$AZ,14,FALSE)),(IF($X$1=10,(VLOOKUP(B393,'X10'!$B:$AZ,14,FALSE)),(IF($X$1=11,(VLOOKUP(B393,'X11'!$B:$AZ,14,FALSE)),(IF($X$1=12,(VLOOKUP(B393,'X12'!$B:$AZ,14,FALSE)),(VLOOKUP(B393,'X13'!$B:$AZ,14,FALSE)))))))))))))))))))))))))))))</f>
        <v xml:space="preserve"> </v>
      </c>
    </row>
    <row r="394" spans="1:19" ht="14.1" customHeight="1" x14ac:dyDescent="0.2">
      <c r="A394" s="156" t="s">
        <v>1058</v>
      </c>
      <c r="B394" s="122" t="str">
        <f>IF(ISERROR(IF($U$16=1,(VLOOKUP(A394,$AC$89:$AH$125,2,FALSE)),IF((IF($X$1=1,'X1'!B353,(IF($X$1=2,'X2'!B353,(IF($X$1=3,'X3'!B353,(IF($X$1=4,'X4'!B353,(IF($X$1=5,'X5'!B353,(IF($X$1=6,'X6'!B353,(IF($X$1=7,'X7'!B353,(IF($X$1=8,'X8'!B353,(IF($X$1=9,'X9'!B353,(IF($X$1=10,'X10'!B353,(IF($X$1=11,'X11'!B353,(IF($X$1=12,'X12'!B353,'X13'!B353))))))))))))))))))))))))="","",(IF($X$1=1,'X1'!B353,(IF($X$1=2,'X2'!B353,(IF($X$1=3,'X3'!B353,(IF($X$1=4,'X4'!B353,(IF($X$1=5,'X5'!B353,(IF($X$1=6,'X6'!B353,(IF($X$1=7,'X7'!B353,(IF($X$1=8,'X8'!B353,(IF($X$1=9,'X9'!B353,(IF($X$1=10,'X10'!B353,(IF($X$1=11,'X11'!B353,(IF($X$1=12,'X12'!B353,'X13'!B353)))))))))))))))))))))))))))=TRUE," ",(IF($U$16=1,(VLOOKUP(A394,$AC$89:$AH$125,2,FALSE)),IF((IF($X$1=1,'X1'!B353,(IF($X$1=2,'X2'!B353,(IF($X$1=3,'X3'!B353,(IF($X$1=4,'X4'!B353,(IF($X$1=5,'X5'!B353,(IF($X$1=6,'X6'!B353,(IF($X$1=7,'X7'!B353,(IF($X$1=8,'X8'!B353,(IF($X$1=9,'X9'!B353,(IF($X$1=10,'X10'!B353,(IF($X$1=11,'X11'!B353,(IF($X$1=12,'X12'!B353,'X13'!B353))))))))))))))))))))))))="","",(IF($X$1=1,'X1'!B353,(IF($X$1=2,'X2'!B353,(IF($X$1=3,'X3'!B353,(IF($X$1=4,'X4'!B353,(IF($X$1=5,'X5'!B353,(IF($X$1=6,'X6'!B353,(IF($X$1=7,'X7'!B353,(IF($X$1=8,'X8'!B353,(IF($X$1=9,'X9'!B353,(IF($X$1=10,'X10'!B353,(IF($X$1=11,'X11'!B353,(IF($X$1=12,'X12'!B353,'X13'!B353))))))))))))))))))))))))))))</f>
        <v/>
      </c>
      <c r="C394" s="181" t="str">
        <f ca="1">IF(ISERROR(IF($X$1=1,(VLOOKUP(B394,'X1'!$B:$AZ,47,FALSE)),IF($X$1=2,(VLOOKUP(B394,'X2'!$B:$AZ,47,FALSE)),IF($X$1=3,(VLOOKUP(B394,'X3'!$B:$AZ,47,FALSE)),IF($X$1=4,(VLOOKUP(B394,'X4'!$B:$AZ,47,FALSE)),IF($X$1=5,(VLOOKUP(B394,'X5'!$B:$AZ,47,FALSE)),IF($X$1=6,(VLOOKUP(B394,'X6'!$B:$AZ,47,FALSE)),IF($X$1=7,(VLOOKUP(B394,'X7'!$B:$AZ,47,FALSE)),IF($X$1=8,(VLOOKUP(B394,'X8'!$B:$AZ,47,FALSE)),IF($X$1=9,(VLOOKUP(B394,'X9'!$B:$AZ,47,FALSE)),IF($X$1=10,(VLOOKUP(B394,'X10'!$B:$AZ,47,FALSE)),IF($X$1=11,(VLOOKUP(B394,'X11'!$B:$AZ,47,FALSE)),IF($X$1=12,(VLOOKUP(B394,'X12'!$B:$AZ,47,FALSE)),IF($X$1=13,(VLOOKUP(B394,'X13'!$B:$AZ,47,FALSE)),"B"))))))))))))))=TRUE," ",(IF($X$1=1,(VLOOKUP(B394,'X1'!$B:$AZ,47,FALSE)),IF($X$1=2,(VLOOKUP(B394,'X2'!$B:$AZ,47,FALSE)),IF($X$1=3,(VLOOKUP(B394,'X3'!$B:$AZ,47,FALSE)),IF($X$1=4,(VLOOKUP(B394,'X4'!$B:$AZ,47,FALSE)),IF($X$1=5,(VLOOKUP(B394,'X5'!$B:$AZ,47,FALSE)),IF($X$1=6,(VLOOKUP(B394,'X6'!$B:$AZ,47,FALSE)),IF($X$1=7,(VLOOKUP(B394,'X7'!$B:$AZ,47,FALSE)),IF($X$1=8,(VLOOKUP(B394,'X8'!$B:$AZ,47,FALSE)),IF($X$1=9,(VLOOKUP(B394,'X9'!$B:$AZ,47,FALSE)),IF($X$1=10,(VLOOKUP(B394,'X10'!$B:$AZ,47,FALSE)),IF($X$1=11,(VLOOKUP(B394,'X11'!$B:$AZ,47,FALSE)),IF($X$1=12,(VLOOKUP(B394,'X12'!$B:$AZ,47,FALSE)),IF($X$1=13,(VLOOKUP(B394,'X13'!$B:$AZ,47,FALSE)),"B")))))))))))))))</f>
        <v xml:space="preserve"> </v>
      </c>
      <c r="D394" s="181" t="str">
        <f ca="1">IF(ISERROR(IF($X$1=1,(VLOOKUP(B394,'X1'!$B:$AP,41,FALSE)),IF($X$1=2,(VLOOKUP(B394,'X2'!$B:$AP,41,FALSE)),IF($X$1=3,(VLOOKUP(B394,'X3'!$B:$AP,41,FALSE)),IF($X$1=4,(VLOOKUP(B394,'X4'!$B:$AP,41,FALSE)),IF($X$1=5,(VLOOKUP(B394,'X5'!$B:$AP,41,FALSE)),IF($X$1=6,(VLOOKUP(B394,'X6'!$B:$AP,41,FALSE)),IF($X$1=7,(VLOOKUP(B394,'X7'!$B:$AP,41,FALSE)),IF($X$1=8,(VLOOKUP(B394,'X8'!$B:$AP,41,FALSE)),IF($X$1=9,(VLOOKUP(B394,'X9'!$B:$AP,41,FALSE)),IF($X$1=10,(VLOOKUP(B394,'X10'!$B:$AP,41,FALSE)),IF($X$1=11,(VLOOKUP(B394,'X11'!$B:$AP,41,FALSE)),IF($X$1=12,(VLOOKUP(B394,'X12'!$B:$AP,41,FALSE)),IF($X$1=13,(VLOOKUP(B394,'X13'!$B:$AP,41,FALSE)),"B"))))))))))))))=TRUE," ",(IF($X$1=1,(VLOOKUP(B394,'X1'!$B:$AP,41,FALSE)),IF($X$1=2,(VLOOKUP(B394,'X2'!$B:$AP,41,FALSE)),IF($X$1=3,(VLOOKUP(B394,'X3'!$B:$AP,41,FALSE)),IF($X$1=4,(VLOOKUP(B394,'X4'!$B:$AP,41,FALSE)),IF($X$1=5,(VLOOKUP(B394,'X5'!$B:$AP,41,FALSE)),IF($X$1=6,(VLOOKUP(B394,'X6'!$B:$AP,41,FALSE)),IF($X$1=7,(VLOOKUP(B394,'X7'!$B:$AP,41,FALSE)),IF($X$1=8,(VLOOKUP(B394,'X8'!$B:$AP,41,FALSE)),IF($X$1=9,(VLOOKUP(B394,'X9'!$B:$AP,41,FALSE)),IF($X$1=10,(VLOOKUP(B394,'X10'!$B:$AP,41,FALSE)),IF($X$1=11,(VLOOKUP(B394,'X11'!$B:$AP,41,FALSE)),IF($X$1=12,(VLOOKUP(B394,'X12'!$B:$AP,41,FALSE)),IF($X$1=13,(VLOOKUP(B394,'X13'!$B:$AP,41,FALSE)),"B")))))))))))))))</f>
        <v xml:space="preserve"> </v>
      </c>
      <c r="E394" s="182" t="str">
        <f ca="1">IF(ISERROR(IF($X$1=1,(VLOOKUP(B394,'X1'!$B:$AP,7,FALSE)),IF($X$1=2,(VLOOKUP(B394,'X2'!$B:$AP,7,FALSE)),IF($X$1=3,(VLOOKUP(B394,'X3'!$B:$AP,7,FALSE)),IF($X$1=4,(VLOOKUP(B394,'X4'!$B:$AP,7,FALSE)),IF($X$1=5,(VLOOKUP(B394,'X5'!$B:$AP,7,FALSE)),IF($X$1=6,(VLOOKUP(B394,'X6'!$B:$AP,7,FALSE)),IF($X$1=7,(VLOOKUP(B394,'X7'!$B:$AP,7,FALSE)),IF($X$1=8,(VLOOKUP(B394,'X8'!$B:$AP,7,FALSE)),IF($X$1=9,(VLOOKUP(B394,'X9'!$B:$AP,7,FALSE)),IF($X$1=10,(VLOOKUP(B394,'X10'!$B:$AP,7,FALSE)),IF($X$1=11,(VLOOKUP(B394,'X11'!$B:$AP,7,FALSE)),IF($X$1=12,(VLOOKUP(B394,'X12'!$B:$AP,7,FALSE)),IF($X$1=13,(VLOOKUP(B394,'X13'!$B:$AP,7,FALSE)),"B"))))))))))))))=TRUE," ",(IF($X$1=1,(VLOOKUP(B394,'X1'!$B:$AP,7,FALSE)),IF($X$1=2,(VLOOKUP(B394,'X2'!$B:$AP,7,FALSE)),IF($X$1=3,(VLOOKUP(B394,'X3'!$B:$AP,7,FALSE)),IF($X$1=4,(VLOOKUP(B394,'X4'!$B:$AP,7,FALSE)),IF($X$1=5,(VLOOKUP(B394,'X5'!$B:$AP,7,FALSE)),IF($X$1=6,(VLOOKUP(B394,'X6'!$B:$AP,7,FALSE)),IF($X$1=7,(VLOOKUP(B394,'X7'!$B:$AP,7,FALSE)),IF($X$1=8,(VLOOKUP(B394,'X8'!$B:$AP,7,FALSE)),IF($X$1=9,(VLOOKUP(B394,'X9'!$B:$AP,7,FALSE)),IF($X$1=10,(VLOOKUP(B394,'X10'!$B:$AP,7,FALSE)),IF($X$1=11,(VLOOKUP(B394,'X11'!$B:$AP,7,FALSE)),IF($X$1=12,(VLOOKUP(B394,'X12'!$B:$AP,7,FALSE)),IF($X$1=13,(VLOOKUP(B394,'X13'!$B:$AP,7,FALSE)),"B")))))))))))))))</f>
        <v xml:space="preserve"> </v>
      </c>
      <c r="F394" s="182" t="str">
        <f ca="1">IF(ISERROR(IF((IF($X$1=1,(VLOOKUP(B394,'X1'!$B:$AO,6,FALSE)),(IF($X$1=2,(VLOOKUP(B394,'X2'!$B:$AO,6,FALSE)),(IF($X$1=3,(VLOOKUP(B394,'X3'!$B:$AO,6,FALSE)),(IF($X$1=4,(VLOOKUP(B394,'X4'!$B:$AO,6,FALSE)),(IF($X$1=5,(VLOOKUP(B394,'X5'!$B:$AO,6,FALSE)),(IF($X$1=6,(VLOOKUP(B394,'X6'!$B:$AO,6,FALSE)),(IF($X$1=7,(VLOOKUP(B394,'X7'!$B:$AO,6,FALSE)),(IF($X$1=8,(VLOOKUP(B394,'X8'!$B:$AO,6,FALSE)),(IF($X$1=9,(VLOOKUP(B394,'X9'!$B:$AO,6,FALSE)),(IF($X$1=10,(VLOOKUP(B394,'X10'!$B:$AO,6,FALSE)),(IF($X$1=11,(VLOOKUP(B394,'X11'!$B:$AO,6,FALSE)),(IF($X$1=12,(VLOOKUP(B394,'X12'!$B:$AO,6,FALSE)),(VLOOKUP(B394,'X13'!$B:$AO,6,FALSE))))))))))))))))))))))))))=$V$1," ",(IF($X$1=1,(VLOOKUP(B394,'X1'!$B:$AO,6,FALSE)),(IF($X$1=2,(VLOOKUP(B394,'X2'!$B:$AO,6,FALSE)),(IF($X$1=3,(VLOOKUP(B394,'X3'!$B:$AO,6,FALSE)),(IF($X$1=4,(VLOOKUP(B394,'X4'!$B:$AO,6,FALSE)),(IF($X$1=5,(VLOOKUP(B394,'X5'!$B:$AO,6,FALSE)),(IF($X$1=6,(VLOOKUP(B394,'X6'!$B:$AO,6,FALSE)),(IF($X$1=7,(VLOOKUP(B394,'X7'!$B:$AO,6,FALSE)),(IF($X$1=8,(VLOOKUP(B394,'X8'!$B:$AO,6,FALSE)),(IF($X$1=9,(VLOOKUP(B394,'X9'!$B:$AO,6,FALSE)),(IF($X$1=10,(VLOOKUP(B394,'X10'!$B:$AO,6,FALSE)),(IF($X$1=11,(VLOOKUP(B394,'X11'!$B:$AO,6,FALSE)),(IF($X$1=12,(VLOOKUP(B394,'X12'!$B:$AO,6,FALSE)),(VLOOKUP(B394,'X13'!$B:$AO,6,FALSE))))))))))))))))))))))))))))=TRUE," ",(IF((IF($X$1=1,(VLOOKUP(B394,'X1'!$B:$AO,6,FALSE)),(IF($X$1=2,(VLOOKUP(B394,'X2'!$B:$AO,6,FALSE)),(IF($X$1=3,(VLOOKUP(B394,'X3'!$B:$AO,6,FALSE)),(IF($X$1=4,(VLOOKUP(B394,'X4'!$B:$AO,6,FALSE)),(IF($X$1=5,(VLOOKUP(B394,'X5'!$B:$AO,6,FALSE)),(IF($X$1=6,(VLOOKUP(B394,'X6'!$B:$AO,6,FALSE)),(IF($X$1=7,(VLOOKUP(B394,'X7'!$B:$AO,6,FALSE)),(IF($X$1=8,(VLOOKUP(B394,'X8'!$B:$AO,6,FALSE)),(IF($X$1=9,(VLOOKUP(B394,'X9'!$B:$AO,6,FALSE)),(IF($X$1=10,(VLOOKUP(B394,'X10'!$B:$AO,6,FALSE)),(IF($X$1=11,(VLOOKUP(B394,'X11'!$B:$AO,6,FALSE)),(IF($X$1=12,(VLOOKUP(B394,'X12'!$B:$AO,6,FALSE)),(VLOOKUP(B394,'X13'!$B:$AO,6,FALSE))))))))))))))))))))))))))=$V$1," ",(IF($X$1=1,(VLOOKUP(B394,'X1'!$B:$AO,6,FALSE)),(IF($X$1=2,(VLOOKUP(B394,'X2'!$B:$AO,6,FALSE)),(IF($X$1=3,(VLOOKUP(B394,'X3'!$B:$AO,6,FALSE)),(IF($X$1=4,(VLOOKUP(B394,'X4'!$B:$AO,6,FALSE)),(IF($X$1=5,(VLOOKUP(B394,'X5'!$B:$AO,6,FALSE)),(IF($X$1=6,(VLOOKUP(B394,'X6'!$B:$AO,6,FALSE)),(IF($X$1=7,(VLOOKUP(B394,'X7'!$B:$AO,6,FALSE)),(IF($X$1=8,(VLOOKUP(B394,'X8'!$B:$AO,6,FALSE)),(IF($X$1=9,(VLOOKUP(B394,'X9'!$B:$AO,6,FALSE)),(IF($X$1=10,(VLOOKUP(B394,'X10'!$B:$AO,6,FALSE)),(IF($X$1=11,(VLOOKUP(B394,'X11'!$B:$AO,6,FALSE)),(IF($X$1=12,(VLOOKUP(B394,'X12'!$B:$AO,6,FALSE)),(VLOOKUP(B394,'X13'!$B:$AO,6,FALSE)))))))))))))))))))))))))))))</f>
        <v xml:space="preserve"> </v>
      </c>
      <c r="G394" s="182" t="str">
        <f ca="1">IF(ISERROR(IF($X$1=1,(VLOOKUP(B394,'X1'!$B:$AZ,44,FALSE)),IF($X$1=2,(VLOOKUP(B394,'X2'!$B:$AZ,44,FALSE)),IF($X$1=3,(VLOOKUP(B394,'X3'!$B:$AZ,44,FALSE)),IF($X$1=4,(VLOOKUP(B394,'X4'!$B:$AZ,44,FALSE)),IF($X$1=5,(VLOOKUP(B394,'X5'!$B:$AZ,44,FALSE)),IF($X$1=6,(VLOOKUP(B394,'X6'!$B:$AZ,44,FALSE)),IF($X$1=7,(VLOOKUP(B394,'X7'!$B:$AZ,44,FALSE)),IF($X$1=8,(VLOOKUP(B394,'X8'!$B:$AZ,44,FALSE)),IF($X$1=9,(VLOOKUP(B394,'X9'!$B:$AZ,44,FALSE)),IF($X$1=10,(VLOOKUP(B394,'X10'!$B:$AZ,44,FALSE)),IF($X$1=11,(VLOOKUP(B394,'X11'!$B:$AZ,44,FALSE)),IF($X$1=12,(VLOOKUP(B394,'X12'!$B:$AZ,44,FALSE)),IF($X$1=13,(VLOOKUP(B394,'X13'!$B:$AZ,44,FALSE)),"B"))))))))))))))=TRUE," ",(IF($X$1=1,(VLOOKUP(B394,'X1'!$B:$AZ,44,FALSE)),IF($X$1=2,(VLOOKUP(B394,'X2'!$B:$AZ,44,FALSE)),IF($X$1=3,(VLOOKUP(B394,'X3'!$B:$AZ,44,FALSE)),IF($X$1=4,(VLOOKUP(B394,'X4'!$B:$AZ,44,FALSE)),IF($X$1=5,(VLOOKUP(B394,'X5'!$B:$AZ,44,FALSE)),IF($X$1=6,(VLOOKUP(B394,'X6'!$B:$AZ,44,FALSE)),IF($X$1=7,(VLOOKUP(B394,'X7'!$B:$AZ,44,FALSE)),IF($X$1=8,(VLOOKUP(B394,'X8'!$B:$AZ,44,FALSE)),IF($X$1=9,(VLOOKUP(B394,'X9'!$B:$AZ,44,FALSE)),IF($X$1=10,(VLOOKUP(B394,'X10'!$B:$AZ,44,FALSE)),IF($X$1=11,(VLOOKUP(B394,'X11'!$B:$AZ,44,FALSE)),IF($X$1=12,(VLOOKUP(B394,'X12'!$B:$AZ,44,FALSE)),IF($X$1=13,(VLOOKUP(B394,'X13'!$B:$AZ,44,FALSE)),"B")))))))))))))))</f>
        <v xml:space="preserve"> </v>
      </c>
      <c r="H394" s="182" t="str">
        <f ca="1">IF(ISERROR(IF($X$1=1,(VLOOKUP(B394,'X1'!$B:$AZ,8,FALSE)),IF($X$1=2,(VLOOKUP(B394,'X2'!$B:$AZ,8,FALSE)),IF($X$1=3,(VLOOKUP(B394,'X3'!$B:$AZ,8,FALSE)),IF($X$1=4,(VLOOKUP(B394,'X4'!$B:$AZ,8,FALSE)),IF($X$1=5,(VLOOKUP(B394,'X5'!$B:$AZ,8,FALSE)),IF($X$1=6,(VLOOKUP(B394,'X6'!$B:$AZ,8,FALSE)),IF($X$1=7,(VLOOKUP(B394,'X7'!$B:$AZ,8,FALSE)),IF($X$1=8,(VLOOKUP(B394,'X8'!$B:$AZ,8,FALSE)),IF($X$1=9,(VLOOKUP(B394,'X9'!$B:$AZ,8,FALSE)),IF($X$1=10,(VLOOKUP(B394,'X10'!$B:$AZ,8,FALSE)),IF($X$1=11,(VLOOKUP(B394,'X11'!$B:$AZ,8,FALSE)),IF($X$1=12,(VLOOKUP(B394,'X12'!$B:$AZ,8,FALSE)),IF($X$1=13,(VLOOKUP(B394,'X13'!$B:$AZ,8,FALSE)),"B"))))))))))))))=TRUE," ",(IF($X$1=1,(VLOOKUP(B394,'X1'!$B:$AZ,8,FALSE)),IF($X$1=2,(VLOOKUP(B394,'X2'!$B:$AZ,8,FALSE)),IF($X$1=3,(VLOOKUP(B394,'X3'!$B:$AZ,8,FALSE)),IF($X$1=4,(VLOOKUP(B394,'X4'!$B:$AZ,8,FALSE)),IF($X$1=5,(VLOOKUP(B394,'X5'!$B:$AZ,8,FALSE)),IF($X$1=6,(VLOOKUP(B394,'X6'!$B:$AZ,8,FALSE)),IF($X$1=7,(VLOOKUP(B394,'X7'!$B:$AZ,8,FALSE)),IF($X$1=8,(VLOOKUP(B394,'X8'!$B:$AZ,8,FALSE)),IF($X$1=9,(VLOOKUP(B394,'X9'!$B:$AZ,8,FALSE)),IF($X$1=10,(VLOOKUP(B394,'X10'!$B:$AZ,8,FALSE)),IF($X$1=11,(VLOOKUP(B394,'X11'!$B:$AZ,8,FALSE)),IF($X$1=12,(VLOOKUP(B394,'X12'!$B:$AZ,8,FALSE)),IF($X$1=13,(VLOOKUP(B394,'X13'!$B:$AZ,8,FALSE)),"B")))))))))))))))</f>
        <v xml:space="preserve"> </v>
      </c>
      <c r="I394" s="183" t="str">
        <f ca="1">IF(ISERROR(IF($X$1=1,(VLOOKUP(B394,'X1'!$B:$AZ,2,FALSE)),IF($X$1=2,(VLOOKUP(B394,'X2'!$B:$AZ,2,FALSE)),IF($X$1=3,(VLOOKUP(B394,'X3'!$B:$AZ,2,FALSE)),IF($X$1=4,(VLOOKUP(B394,'X4'!$B:$AZ,2,FALSE)),IF($X$1=5,(VLOOKUP(B394,'X5'!$B:$AZ,2,FALSE)),IF($X$1=6,(VLOOKUP(B394,'X6'!$B:$AZ,2,FALSE)),IF($X$1=7,(VLOOKUP(B394,'X7'!$B:$AZ,2,FALSE)),IF($X$1=8,(VLOOKUP(B394,'X8'!$B:$AZ,2,FALSE)),IF($X$1=9,(VLOOKUP(B394,'X9'!$B:$AZ,2,FALSE)),IF($X$1=10,(VLOOKUP(B394,'X10'!$B:$AZ,2,FALSE)),IF($X$1=11,(VLOOKUP(B394,'X11'!$B:$AZ,2,FALSE)),IF($X$1=12,(VLOOKUP(B394,'X12'!$B:$AZ,2,FALSE)),IF($X$1=13,(VLOOKUP(B394,'X13'!$B:$AZ,2,FALSE)),"B"))))))))))))))=TRUE," ",(IF($X$1=1,(VLOOKUP(B394,'X1'!$B:$AZ,2,FALSE)),IF($X$1=2,(VLOOKUP(B394,'X2'!$B:$AZ,2,FALSE)),IF($X$1=3,(VLOOKUP(B394,'X3'!$B:$AZ,2,FALSE)),IF($X$1=4,(VLOOKUP(B394,'X4'!$B:$AZ,2,FALSE)),IF($X$1=5,(VLOOKUP(B394,'X5'!$B:$AZ,2,FALSE)),IF($X$1=6,(VLOOKUP(B394,'X6'!$B:$AZ,2,FALSE)),IF($X$1=7,(VLOOKUP(B394,'X7'!$B:$AZ,2,FALSE)),IF($X$1=8,(VLOOKUP(B394,'X8'!$B:$AZ,2,FALSE)),IF($X$1=9,(VLOOKUP(B394,'X9'!$B:$AZ,2,FALSE)),IF($X$1=10,(VLOOKUP(B394,'X10'!$B:$AZ,2,FALSE)),IF($X$1=11,(VLOOKUP(B394,'X11'!$B:$AZ,2,FALSE)),IF($X$1=12,(VLOOKUP(B394,'X12'!$B:$AZ,2,FALSE)),IF($X$1=13,(VLOOKUP(B394,'X13'!$B:$AZ,2,FALSE)),"B")))))))))))))))</f>
        <v xml:space="preserve"> </v>
      </c>
      <c r="J394" s="183" t="str">
        <f ca="1">IF(ISERROR(IF($X$1=1,(VLOOKUP(B394,'X1'!$B:$AZ,3,FALSE)),IF($X$1=2,(VLOOKUP(B394,'X2'!$B:$AZ,3,FALSE)),IF($X$1=3,(VLOOKUP(B394,'X3'!$B:$AZ,3,FALSE)),IF($X$1=4,(VLOOKUP(B394,'X4'!$B:$AZ,3,FALSE)),IF($X$1=5,(VLOOKUP(B394,'X5'!$B:$AZ,3,FALSE)),IF($X$1=6,(VLOOKUP(B394,'X6'!$B:$AZ,3,FALSE)),IF($X$1=7,(VLOOKUP(B394,'X7'!$B:$AZ,3,FALSE)),IF($X$1=8,(VLOOKUP(B394,'X8'!$B:$AZ,3,FALSE)),IF($X$1=9,(VLOOKUP(B394,'X9'!$B:$AZ,3,FALSE)),IF($X$1=10,(VLOOKUP(B394,'X10'!$B:$AZ,3,FALSE)),IF($X$1=11,(VLOOKUP(B394,'X11'!$B:$AZ,3,FALSE)),IF($X$1=12,(VLOOKUP(B394,'X12'!$B:$AZ,3,FALSE)),IF($X$1=13,(VLOOKUP(B394,'X13'!$B:$AZ,3,FALSE)),"B"))))))))))))))=TRUE," ",(IF($X$1=1,(VLOOKUP(B394,'X1'!$B:$AZ,3,FALSE)),IF($X$1=2,(VLOOKUP(B394,'X2'!$B:$AZ,3,FALSE)),IF($X$1=3,(VLOOKUP(B394,'X3'!$B:$AZ,3,FALSE)),IF($X$1=4,(VLOOKUP(B394,'X4'!$B:$AZ,3,FALSE)),IF($X$1=5,(VLOOKUP(B394,'X5'!$B:$AZ,3,FALSE)),IF($X$1=6,(VLOOKUP(B394,'X6'!$B:$AZ,3,FALSE)),IF($X$1=7,(VLOOKUP(B394,'X7'!$B:$AZ,3,FALSE)),IF($X$1=8,(VLOOKUP(B394,'X8'!$B:$AZ,3,FALSE)),IF($X$1=9,(VLOOKUP(B394,'X9'!$B:$AZ,3,FALSE)),IF($X$1=10,(VLOOKUP(B394,'X10'!$B:$AZ,3,FALSE)),IF($X$1=11,(VLOOKUP(B394,'X11'!$B:$AZ,3,FALSE)),IF($X$1=12,(VLOOKUP(B394,'X12'!$B:$AZ,3,FALSE)),IF($X$1=13,(VLOOKUP(B394,'X13'!$B:$AZ,3,FALSE)),"B")))))))))))))))</f>
        <v xml:space="preserve"> </v>
      </c>
      <c r="K394" s="183" t="str">
        <f ca="1">IF(ISERROR(IF($X$1=1,(VLOOKUP(B394,'X1'!$B:$AZ,5,FALSE)),IF($X$1=2,(VLOOKUP(B394,'X2'!$B:$AZ,5,FALSE)),IF($X$1=3,(VLOOKUP(B394,'X3'!$B:$AZ,5,FALSE)),IF($X$1=4,(VLOOKUP(B394,'X4'!$B:$AZ,5,FALSE)),IF($X$1=5,(VLOOKUP(B394,'X5'!$B:$AZ,5,FALSE)),IF($X$1=6,(VLOOKUP(B394,'X6'!$B:$AZ,5,FALSE)),IF($X$1=7,(VLOOKUP(B394,'X7'!$B:$AZ,5,FALSE)),IF($X$1=8,(VLOOKUP(B394,'X8'!$B:$AZ,5,FALSE)),IF($X$1=9,(VLOOKUP(B394,'X9'!$B:$AZ,5,FALSE)),IF($X$1=10,(VLOOKUP(B394,'X10'!$B:$AZ,5,FALSE)),IF($X$1=11,(VLOOKUP(B394,'X11'!$B:$AZ,5,FALSE)),IF($X$1=12,(VLOOKUP(B394,'X12'!$B:$AZ,5,FALSE)),IF($X$1=13,(VLOOKUP(B394,'X13'!$B:$AZ,5,FALSE)),"B"))))))))))))))=TRUE," ",(IF($X$1=1,(VLOOKUP(B394,'X1'!$B:$AZ,5,FALSE)),IF($X$1=2,(VLOOKUP(B394,'X2'!$B:$AZ,5,FALSE)),IF($X$1=3,(VLOOKUP(B394,'X3'!$B:$AZ,5,FALSE)),IF($X$1=4,(VLOOKUP(B394,'X4'!$B:$AZ,5,FALSE)),IF($X$1=5,(VLOOKUP(B394,'X5'!$B:$AZ,5,FALSE)),IF($X$1=6,(VLOOKUP(B394,'X6'!$B:$AZ,5,FALSE)),IF($X$1=7,(VLOOKUP(B394,'X7'!$B:$AZ,5,FALSE)),IF($X$1=8,(VLOOKUP(B394,'X8'!$B:$AZ,5,FALSE)),IF($X$1=9,(VLOOKUP(B394,'X9'!$B:$AZ,5,FALSE)),IF($X$1=10,(VLOOKUP(B394,'X10'!$B:$AZ,5,FALSE)),IF($X$1=11,(VLOOKUP(B394,'X11'!$B:$AZ,5,FALSE)),IF($X$1=12,(VLOOKUP(B394,'X12'!$B:$AZ,5,FALSE)),IF($X$1=13,(VLOOKUP(B394,'X13'!$B:$AZ,5,FALSE)),"B")))))))))))))))</f>
        <v xml:space="preserve"> </v>
      </c>
      <c r="L394" s="184" t="str">
        <f ca="1">IF(ISERROR(IF($X$1=1,(VLOOKUP(B394,'X1'!$B:$AZ,9,FALSE)),IF($X$1=2,(VLOOKUP(B394,'X2'!$B:$AZ,9,FALSE)),IF($X$1=3,(VLOOKUP(B394,'X3'!$B:$AZ,9,FALSE)),IF($X$1=4,(VLOOKUP(B394,'X4'!$B:$AZ,9,FALSE)),IF($X$1=5,(VLOOKUP(B394,'X5'!$B:$AZ,9,FALSE)),IF($X$1=6,(VLOOKUP(B394,'X6'!$B:$AZ,9,FALSE)),IF($X$1=7,(VLOOKUP(B394,'X7'!$B:$AZ,9,FALSE)),IF($X$1=8,(VLOOKUP(B394,'X8'!$B:$AZ,9,FALSE)),IF($X$1=9,(VLOOKUP(B394,'X9'!$B:$AZ,9,FALSE)),IF($X$1=10,(VLOOKUP(B394,'X10'!$B:$AZ,9,FALSE)),IF($X$1=11,(VLOOKUP(B394,'X11'!$B:$AZ,9,FALSE)),IF($X$1=12,(VLOOKUP(B394,'X12'!$B:$AZ,9,FALSE)),IF($X$1=13,(VLOOKUP(B394,'X13'!$B:$AZ,9,FALSE)),"B"))))))))))))))=TRUE," ",(IF($X$1=1,(VLOOKUP(B394,'X1'!$B:$AZ,9,FALSE)),IF($X$1=2,(VLOOKUP(B394,'X2'!$B:$AZ,9,FALSE)),IF($X$1=3,(VLOOKUP(B394,'X3'!$B:$AZ,9,FALSE)),IF($X$1=4,(VLOOKUP(B394,'X4'!$B:$AZ,9,FALSE)),IF($X$1=5,(VLOOKUP(B394,'X5'!$B:$AZ,9,FALSE)),IF($X$1=6,(VLOOKUP(B394,'X6'!$B:$AZ,9,FALSE)),IF($X$1=7,(VLOOKUP(B394,'X7'!$B:$AZ,9,FALSE)),IF($X$1=8,(VLOOKUP(B394,'X8'!$B:$AZ,9,FALSE)),IF($X$1=9,(VLOOKUP(B394,'X9'!$B:$AZ,9,FALSE)),IF($X$1=10,(VLOOKUP(B394,'X10'!$B:$AZ,9,FALSE)),IF($X$1=11,(VLOOKUP(B394,'X11'!$B:$AZ,9,FALSE)),IF($X$1=12,(VLOOKUP(B394,'X12'!$B:$AZ,9,FALSE)),IF($X$1=13,(VLOOKUP(B394,'X13'!$B:$AZ,9,FALSE)),"B")))))))))))))))</f>
        <v xml:space="preserve"> </v>
      </c>
      <c r="M394" s="184" t="str">
        <f ca="1">IF(ISERROR(IF($X$1=1,(VLOOKUP(B394,'X1'!$B:$AZ,10,FALSE)),IF($X$1=2,(VLOOKUP(B394,'X2'!$B:$AZ,10,FALSE)),IF($X$1=3,(VLOOKUP(B394,'X3'!$B:$AZ,10,FALSE)),IF($X$1=4,(VLOOKUP(B394,'X4'!$B:$AZ,10,FALSE)),IF($X$1=5,(VLOOKUP(B394,'X5'!$B:$AZ,10,FALSE)),IF($X$1=6,(VLOOKUP(B394,'X6'!$B:$AZ,10,FALSE)),IF($X$1=7,(VLOOKUP(B394,'X7'!$B:$AZ,10,FALSE)),IF($X$1=8,(VLOOKUP(B394,'X8'!$B:$AZ,10,FALSE)),IF($X$1=9,(VLOOKUP(B394,'X9'!$B:$AZ,10,FALSE)),IF($X$1=10,(VLOOKUP(B394,'X10'!$B:$AZ,10,FALSE)),IF($X$1=11,(VLOOKUP(B394,'X11'!$B:$AZ,10,FALSE)),IF($X$1=12,(VLOOKUP(B394,'X12'!$B:$AZ,10,FALSE)),IF($X$1=13,(VLOOKUP(B394,'X13'!$B:$AZ,10,FALSE)),"B"))))))))))))))=TRUE," ",(IF($X$1=1,(VLOOKUP(B394,'X1'!$B:$AZ,10,FALSE)),IF($X$1=2,(VLOOKUP(B394,'X2'!$B:$AZ,10,FALSE)),IF($X$1=3,(VLOOKUP(B394,'X3'!$B:$AZ,10,FALSE)),IF($X$1=4,(VLOOKUP(B394,'X4'!$B:$AZ,10,FALSE)),IF($X$1=5,(VLOOKUP(B394,'X5'!$B:$AZ,10,FALSE)),IF($X$1=6,(VLOOKUP(B394,'X6'!$B:$AZ,10,FALSE)),IF($X$1=7,(VLOOKUP(B394,'X7'!$B:$AZ,10,FALSE)),IF($X$1=8,(VLOOKUP(B394,'X8'!$B:$AZ,10,FALSE)),IF($X$1=9,(VLOOKUP(B394,'X9'!$B:$AZ,10,FALSE)),IF($X$1=10,(VLOOKUP(B394,'X10'!$B:$AZ,10,FALSE)),IF($X$1=11,(VLOOKUP(B394,'X11'!$B:$AZ,10,FALSE)),IF($X$1=12,(VLOOKUP(B394,'X12'!$B:$AZ,10,FALSE)),IF($X$1=13,(VLOOKUP(B394,'X13'!$B:$AZ,10,FALSE)),"B")))))))))))))))</f>
        <v xml:space="preserve"> </v>
      </c>
      <c r="N394" s="185" t="str">
        <f ca="1">IF(ISERROR(IF($X$1=1,(VLOOKUP(B394,'X1'!$B:$AZ,45,FALSE)),IF($X$1=2,(VLOOKUP(B394,'X2'!$B:$AZ,45,FALSE)),IF($X$1=3,(VLOOKUP(B394,'X3'!$B:$AZ,45,FALSE)),IF($X$1=4,(VLOOKUP(B394,'X4'!$B:$AZ,45,FALSE)),IF($X$1=5,(VLOOKUP(B394,'X5'!$B:$AZ,45,FALSE)),IF($X$1=6,(VLOOKUP(B394,'X6'!$B:$AZ,45,FALSE)),IF($X$1=7,(VLOOKUP(B394,'X7'!$B:$AZ,45,FALSE)),IF($X$1=8,(VLOOKUP(B394,'X8'!$B:$AZ,45,FALSE)),IF($X$1=9,(VLOOKUP(B394,'X9'!$B:$AZ,45,FALSE)),IF($X$1=10,(VLOOKUP(B394,'X10'!$B:$AZ,45,FALSE)),IF($X$1=11,(VLOOKUP(B394,'X11'!$B:$AZ,45,FALSE)),IF($X$1=12,(VLOOKUP(B394,'X12'!$B:$AZ,45,FALSE)),IF($X$1=13,(VLOOKUP(B394,'X13'!$B:$AZ,45,FALSE)),"B"))))))))))))))=TRUE," ",(IF($X$1=1,(VLOOKUP(B394,'X1'!$B:$AZ,45,FALSE)),IF($X$1=2,(VLOOKUP(B394,'X2'!$B:$AZ,45,FALSE)),IF($X$1=3,(VLOOKUP(B394,'X3'!$B:$AZ,45,FALSE)),IF($X$1=4,(VLOOKUP(B394,'X4'!$B:$AZ,45,FALSE)),IF($X$1=5,(VLOOKUP(B394,'X5'!$B:$AZ,45,FALSE)),IF($X$1=6,(VLOOKUP(B394,'X6'!$B:$AZ,45,FALSE)),IF($X$1=7,(VLOOKUP(B394,'X7'!$B:$AZ,45,FALSE)),IF($X$1=8,(VLOOKUP(B394,'X8'!$B:$AZ,45,FALSE)),IF($X$1=9,(VLOOKUP(B394,'X9'!$B:$AZ,45,FALSE)),IF($X$1=10,(VLOOKUP(B394,'X10'!$B:$AZ,45,FALSE)),IF($X$1=11,(VLOOKUP(B394,'X11'!$B:$AZ,45,FALSE)),IF($X$1=12,(VLOOKUP(B394,'X12'!$B:$AZ,45,FALSE)),IF($X$1=13,(VLOOKUP(B394,'X13'!$B:$AZ,45,FALSE)),"B")))))))))))))))</f>
        <v xml:space="preserve"> </v>
      </c>
      <c r="O394" s="184" t="str">
        <f ca="1">IF(ISERROR(IF($X$1=1,(VLOOKUP(B394,'X1'!$B:$AZ,11,FALSE)),IF($X$1=2,(VLOOKUP(B394,'X2'!$B:$AZ,11,FALSE)),IF($X$1=3,(VLOOKUP(B394,'X3'!$B:$AZ,11,FALSE)),IF($X$1=4,(VLOOKUP(B394,'X4'!$B:$AZ,11,FALSE)),IF($X$1=5,(VLOOKUP(B394,'X5'!$B:$AZ,11,FALSE)),IF($X$1=6,(VLOOKUP(B394,'X6'!$B:$AZ,11,FALSE)),IF($X$1=7,(VLOOKUP(B394,'X7'!$B:$AZ,11,FALSE)),IF($X$1=8,(VLOOKUP(B394,'X8'!$B:$AZ,11,FALSE)),IF($X$1=9,(VLOOKUP(B394,'X9'!$B:$AZ,11,FALSE)),IF($X$1=10,(VLOOKUP(B394,'X10'!$B:$AZ,11,FALSE)),IF($X$1=11,(VLOOKUP(B394,'X11'!$B:$AZ,11,FALSE)),IF($X$1=12,(VLOOKUP(B394,'X12'!$B:$AZ,11,FALSE)),IF($X$1=13,(VLOOKUP(B394,'X13'!$B:$AZ,11,FALSE)),"B"))))))))))))))=TRUE," ",(IF($X$1=1,(VLOOKUP(B394,'X1'!$B:$AZ,11,FALSE)),IF($X$1=2,(VLOOKUP(B394,'X2'!$B:$AZ,11,FALSE)),IF($X$1=3,(VLOOKUP(B394,'X3'!$B:$AZ,11,FALSE)),IF($X$1=4,(VLOOKUP(B394,'X4'!$B:$AZ,11,FALSE)),IF($X$1=5,(VLOOKUP(B394,'X5'!$B:$AZ,11,FALSE)),IF($X$1=6,(VLOOKUP(B394,'X6'!$B:$AZ,11,FALSE)),IF($X$1=7,(VLOOKUP(B394,'X7'!$B:$AZ,11,FALSE)),IF($X$1=8,(VLOOKUP(B394,'X8'!$B:$AZ,11,FALSE)),IF($X$1=9,(VLOOKUP(B394,'X9'!$B:$AZ,11,FALSE)),IF($X$1=10,(VLOOKUP(B394,'X10'!$B:$AZ,11,FALSE)),IF($X$1=11,(VLOOKUP(B394,'X11'!$B:$AZ,11,FALSE)),IF($X$1=12,(VLOOKUP(B394,'X12'!$B:$AZ,11,FALSE)),IF($X$1=13,(VLOOKUP(B394,'X13'!$B:$AZ,11,FALSE)),"B")))))))))))))))</f>
        <v xml:space="preserve"> </v>
      </c>
      <c r="P394" s="184" t="str">
        <f ca="1">IF(ISERROR(IF($X$1=1,(VLOOKUP(B394,'X1'!$B:$AZ,12,FALSE)),IF($X$1=2,(VLOOKUP(B394,'X2'!$B:$AZ,12,FALSE)),IF($X$1=3,(VLOOKUP(B394,'X3'!$B:$AZ,12,FALSE)),IF($X$1=4,(VLOOKUP(B394,'X4'!$B:$AZ,12,FALSE)),IF($X$1=5,(VLOOKUP(B394,'X5'!$B:$AZ,12,FALSE)),IF($X$1=6,(VLOOKUP(B394,'X6'!$B:$AZ,12,FALSE)),IF($X$1=7,(VLOOKUP(B394,'X7'!$B:$AZ,12,FALSE)),IF($X$1=8,(VLOOKUP(B394,'X8'!$B:$AZ,12,FALSE)),IF($X$1=9,(VLOOKUP(B394,'X9'!$B:$AZ,12,FALSE)),IF($X$1=10,(VLOOKUP(B394,'X10'!$B:$AZ,12,FALSE)),IF($X$1=11,(VLOOKUP(B394,'X11'!$B:$AZ,12,FALSE)),IF($X$1=12,(VLOOKUP(B394,'X12'!$B:$AZ,12,FALSE)),IF($X$1=13,(VLOOKUP(B394,'X13'!$B:$AZ,12,FALSE)),"B"))))))))))))))=TRUE," ",(IF($X$1=1,(VLOOKUP(B394,'X1'!$B:$AZ,12,FALSE)),IF($X$1=2,(VLOOKUP(B394,'X2'!$B:$AZ,12,FALSE)),IF($X$1=3,(VLOOKUP(B394,'X3'!$B:$AZ,12,FALSE)),IF($X$1=4,(VLOOKUP(B394,'X4'!$B:$AZ,12,FALSE)),IF($X$1=5,(VLOOKUP(B394,'X5'!$B:$AZ,12,FALSE)),IF($X$1=6,(VLOOKUP(B394,'X6'!$B:$AZ,12,FALSE)),IF($X$1=7,(VLOOKUP(B394,'X7'!$B:$AZ,12,FALSE)),IF($X$1=8,(VLOOKUP(B394,'X8'!$B:$AZ,12,FALSE)),IF($X$1=9,(VLOOKUP(B394,'X9'!$B:$AZ,12,FALSE)),IF($X$1=10,(VLOOKUP(B394,'X10'!$B:$AZ,12,FALSE)),IF($X$1=11,(VLOOKUP(B394,'X11'!$B:$AZ,12,FALSE)),IF($X$1=12,(VLOOKUP(B394,'X12'!$B:$AZ,12,FALSE)),IF($X$1=13,(VLOOKUP(B394,'X13'!$B:$AZ,12,FALSE)),"B")))))))))))))))</f>
        <v xml:space="preserve"> </v>
      </c>
      <c r="Q394" s="185" t="str">
        <f ca="1">IF(ISERROR(IF($X$1=1,(VLOOKUP(B394,'X1'!$B:$AZ,46,FALSE)),IF($X$1=2,(VLOOKUP(B394,'X2'!$B:$AZ,46,FALSE)),IF($X$1=3,(VLOOKUP(B394,'X3'!$B:$AZ,46,FALSE)),IF($X$1=4,(VLOOKUP(B394,'X4'!$B:$AZ,46,FALSE)),IF($X$1=5,(VLOOKUP(B394,'X5'!$B:$AZ,46,FALSE)),IF($X$1=6,(VLOOKUP(B394,'X6'!$B:$AZ,46,FALSE)),IF($X$1=7,(VLOOKUP(B394,'X7'!$B:$AZ,46,FALSE)),IF($X$1=8,(VLOOKUP(B394,'X8'!$B:$AZ,46,FALSE)),IF($X$1=9,(VLOOKUP(B394,'X9'!$B:$AZ,46,FALSE)),IF($X$1=10,(VLOOKUP(B394,'X10'!$B:$AZ,46,FALSE)),IF($X$1=11,(VLOOKUP(B394,'X11'!$B:$AZ,46,FALSE)),IF($X$1=12,(VLOOKUP(B394,'X12'!$B:$AZ,46,FALSE)),IF($X$1=13,(VLOOKUP(B394,'X13'!$B:$AZ,46,FALSE)),"B"))))))))))))))=TRUE," ",(IF($X$1=1,(VLOOKUP(B394,'X1'!$B:$AZ,46,FALSE)),IF($X$1=2,(VLOOKUP(B394,'X2'!$B:$AZ,46,FALSE)),IF($X$1=3,(VLOOKUP(B394,'X3'!$B:$AZ,46,FALSE)),IF($X$1=4,(VLOOKUP(B394,'X4'!$B:$AZ,46,FALSE)),IF($X$1=5,(VLOOKUP(B394,'X5'!$B:$AZ,46,FALSE)),IF($X$1=6,(VLOOKUP(B394,'X6'!$B:$AZ,46,FALSE)),IF($X$1=7,(VLOOKUP(B394,'X7'!$B:$AZ,46,FALSE)),IF($X$1=8,(VLOOKUP(B394,'X8'!$B:$AZ,46,FALSE)),IF($X$1=9,(VLOOKUP(B394,'X9'!$B:$AZ,46,FALSE)),IF($X$1=10,(VLOOKUP(B394,'X10'!$B:$AZ,46,FALSE)),IF($X$1=11,(VLOOKUP(B394,'X11'!$B:$AZ,46,FALSE)),IF($X$1=12,(VLOOKUP(B394,'X12'!$B:$AZ,46,FALSE)),IF($X$1=13,(VLOOKUP(B394,'X13'!$B:$AZ,46,FALSE)),"B")))))))))))))))</f>
        <v xml:space="preserve"> </v>
      </c>
      <c r="R394" s="185" t="str">
        <f ca="1">IF(ISERROR(IF($X$1=1,(VLOOKUP(B394,'X1'!$B:$AZ,15,FALSE)),IF($X$1=2,(VLOOKUP(B394,'X2'!$B:$AZ,15,FALSE)),IF($X$1=3,(VLOOKUP(B394,'X3'!$B:$AZ,15,FALSE)),IF($X$1=4,(VLOOKUP(B394,'X4'!$B:$AZ,15,FALSE)),IF($X$1=5,(VLOOKUP(B394,'X5'!$B:$AZ,15,FALSE)),IF($X$1=6,(VLOOKUP(B394,'X6'!$B:$AZ,15,FALSE)),IF($X$1=7,(VLOOKUP(B394,'X7'!$B:$AZ,15,FALSE)),IF($X$1=8,(VLOOKUP(B394,'X8'!$B:$AZ,15,FALSE)),IF($X$1=9,(VLOOKUP(B394,'X9'!$B:$AZ,15,FALSE)),IF($X$1=10,(VLOOKUP(B394,'X10'!$B:$AZ,15,FALSE)),IF($X$1=11,(VLOOKUP(B394,'X11'!$B:$AZ,15,FALSE)),IF($X$1=12,(VLOOKUP(B394,'X12'!$B:$AZ,15,FALSE)),IF($X$1=13,(VLOOKUP(B394,'X13'!$B:$AZ,15,FALSE)),"B"))))))))))))))=TRUE," ",(IF($X$1=1,(VLOOKUP(B394,'X1'!$B:$AZ,15,FALSE)),IF($X$1=2,(VLOOKUP(B394,'X2'!$B:$AZ,15,FALSE)),IF($X$1=3,(VLOOKUP(B394,'X3'!$B:$AZ,15,FALSE)),IF($X$1=4,(VLOOKUP(B394,'X4'!$B:$AZ,15,FALSE)),IF($X$1=5,(VLOOKUP(B394,'X5'!$B:$AZ,15,FALSE)),IF($X$1=6,(VLOOKUP(B394,'X6'!$B:$AZ,15,FALSE)),IF($X$1=7,(VLOOKUP(B394,'X7'!$B:$AZ,15,FALSE)),IF($X$1=8,(VLOOKUP(B394,'X8'!$B:$AZ,15,FALSE)),IF($X$1=9,(VLOOKUP(B394,'X9'!$B:$AZ,15,FALSE)),IF($X$1=10,(VLOOKUP(B394,'X10'!$B:$AZ,15,FALSE)),IF($X$1=11,(VLOOKUP(B394,'X11'!$B:$AZ,15,FALSE)),IF($X$1=12,(VLOOKUP(B394,'X12'!$B:$AZ,15,FALSE)),IF($X$1=13,(VLOOKUP(B394,'X13'!$B:$AZ,15,FALSE)),"B")))))))))))))))</f>
        <v xml:space="preserve"> </v>
      </c>
      <c r="S394" s="185" t="str">
        <f ca="1">IF(ISERROR(IF((IF($X$1=1,(VLOOKUP(B394,'X1'!$B:$AZ,14,FALSE)),(IF($X$1=2,(VLOOKUP(B394,'X2'!$B:$AZ,14,FALSE)),(IF($X$1=3,(VLOOKUP(B394,'X3'!$B:$AZ,14,FALSE)),(IF($X$1=4,(VLOOKUP(B394,'X4'!$B:$AZ,14,FALSE)),(IF($X$1=5,(VLOOKUP(B394,'X5'!$B:$AZ,14,FALSE)),(IF($X$1=6,(VLOOKUP(B394,'X6'!$B:$AZ,14,FALSE)),(IF($X$1=7,(VLOOKUP(B394,'X7'!$B:$AZ,14,FALSE)),(IF($X$1=8,(VLOOKUP(B394,'X8'!$B:$AZ,14,FALSE)),(IF($X$1=9,(VLOOKUP(B394,'X9'!$B:$AZ,14,FALSE)),(IF($X$1=10,(VLOOKUP(B394,'X10'!$B:$AZ,14,FALSE)),(IF($X$1=11,(VLOOKUP(B394,'X11'!$B:$AZ,14,FALSE)),(IF($X$1=12,(VLOOKUP(B394,'X12'!$B:$AZ,14,FALSE)),(VLOOKUP(B394,'X13'!$B:$AZ,14,FALSE))))))))))))))))))))))))))=$V$1," ",(IF($X$1=1,(VLOOKUP(B394,'X1'!$B:$AZ,14,FALSE)),(IF($X$1=2,(VLOOKUP(B394,'X2'!$B:$AZ,14,FALSE)),(IF($X$1=3,(VLOOKUP(B394,'X3'!$B:$AZ,14,FALSE)),(IF($X$1=4,(VLOOKUP(B394,'X4'!$B:$AZ,14,FALSE)),(IF($X$1=5,(VLOOKUP(B394,'X5'!$B:$AZ,14,FALSE)),(IF($X$1=6,(VLOOKUP(B394,'X6'!$B:$AZ,14,FALSE)),(IF($X$1=7,(VLOOKUP(B394,'X7'!$B:$AZ,14,FALSE)),(IF($X$1=8,(VLOOKUP(B394,'X8'!$B:$AZ,14,FALSE)),(IF($X$1=9,(VLOOKUP(B394,'X9'!$B:$AZ,14,FALSE)),(IF($X$1=10,(VLOOKUP(B394,'X10'!$B:$AZ,14,FALSE)),(IF($X$1=11,(VLOOKUP(B394,'X11'!$B:$AZ,14,FALSE)),(IF($X$1=12,(VLOOKUP(B394,'X12'!$B:$AZ,14,FALSE)),(VLOOKUP(B394,'X13'!$B:$AZ,14,FALSE))))))))))))))))))))))))))))=TRUE," ",(IF((IF($X$1=1,(VLOOKUP(B394,'X1'!$B:$AZ,14,FALSE)),(IF($X$1=2,(VLOOKUP(B394,'X2'!$B:$AZ,14,FALSE)),(IF($X$1=3,(VLOOKUP(B394,'X3'!$B:$AZ,14,FALSE)),(IF($X$1=4,(VLOOKUP(B394,'X4'!$B:$AZ,14,FALSE)),(IF($X$1=5,(VLOOKUP(B394,'X5'!$B:$AZ,14,FALSE)),(IF($X$1=6,(VLOOKUP(B394,'X6'!$B:$AZ,14,FALSE)),(IF($X$1=7,(VLOOKUP(B394,'X7'!$B:$AZ,14,FALSE)),(IF($X$1=8,(VLOOKUP(B394,'X8'!$B:$AZ,14,FALSE)),(IF($X$1=9,(VLOOKUP(B394,'X9'!$B:$AZ,14,FALSE)),(IF($X$1=10,(VLOOKUP(B394,'X10'!$B:$AZ,14,FALSE)),(IF($X$1=11,(VLOOKUP(B394,'X11'!$B:$AZ,14,FALSE)),(IF($X$1=12,(VLOOKUP(B394,'X12'!$B:$AZ,14,FALSE)),(VLOOKUP(B394,'X13'!$B:$AZ,14,FALSE))))))))))))))))))))))))))=$V$1," ",(IF($X$1=1,(VLOOKUP(B394,'X1'!$B:$AZ,14,FALSE)),(IF($X$1=2,(VLOOKUP(B394,'X2'!$B:$AZ,14,FALSE)),(IF($X$1=3,(VLOOKUP(B394,'X3'!$B:$AZ,14,FALSE)),(IF($X$1=4,(VLOOKUP(B394,'X4'!$B:$AZ,14,FALSE)),(IF($X$1=5,(VLOOKUP(B394,'X5'!$B:$AZ,14,FALSE)),(IF($X$1=6,(VLOOKUP(B394,'X6'!$B:$AZ,14,FALSE)),(IF($X$1=7,(VLOOKUP(B394,'X7'!$B:$AZ,14,FALSE)),(IF($X$1=8,(VLOOKUP(B394,'X8'!$B:$AZ,14,FALSE)),(IF($X$1=9,(VLOOKUP(B394,'X9'!$B:$AZ,14,FALSE)),(IF($X$1=10,(VLOOKUP(B394,'X10'!$B:$AZ,14,FALSE)),(IF($X$1=11,(VLOOKUP(B394,'X11'!$B:$AZ,14,FALSE)),(IF($X$1=12,(VLOOKUP(B394,'X12'!$B:$AZ,14,FALSE)),(VLOOKUP(B394,'X13'!$B:$AZ,14,FALSE)))))))))))))))))))))))))))))</f>
        <v xml:space="preserve"> </v>
      </c>
    </row>
    <row r="395" spans="1:19" ht="14.1" customHeight="1" x14ac:dyDescent="0.2">
      <c r="A395" s="156" t="s">
        <v>1058</v>
      </c>
      <c r="B395" s="122" t="str">
        <f>IF(ISERROR(IF($U$16=1,(VLOOKUP(A395,$AC$89:$AH$125,2,FALSE)),IF((IF($X$1=1,'X1'!B354,(IF($X$1=2,'X2'!B354,(IF($X$1=3,'X3'!B354,(IF($X$1=4,'X4'!B354,(IF($X$1=5,'X5'!B354,(IF($X$1=6,'X6'!B354,(IF($X$1=7,'X7'!B354,(IF($X$1=8,'X8'!B354,(IF($X$1=9,'X9'!B354,(IF($X$1=10,'X10'!B354,(IF($X$1=11,'X11'!B354,(IF($X$1=12,'X12'!B354,'X13'!B354))))))))))))))))))))))))="","",(IF($X$1=1,'X1'!B354,(IF($X$1=2,'X2'!B354,(IF($X$1=3,'X3'!B354,(IF($X$1=4,'X4'!B354,(IF($X$1=5,'X5'!B354,(IF($X$1=6,'X6'!B354,(IF($X$1=7,'X7'!B354,(IF($X$1=8,'X8'!B354,(IF($X$1=9,'X9'!B354,(IF($X$1=10,'X10'!B354,(IF($X$1=11,'X11'!B354,(IF($X$1=12,'X12'!B354,'X13'!B354)))))))))))))))))))))))))))=TRUE," ",(IF($U$16=1,(VLOOKUP(A395,$AC$89:$AH$125,2,FALSE)),IF((IF($X$1=1,'X1'!B354,(IF($X$1=2,'X2'!B354,(IF($X$1=3,'X3'!B354,(IF($X$1=4,'X4'!B354,(IF($X$1=5,'X5'!B354,(IF($X$1=6,'X6'!B354,(IF($X$1=7,'X7'!B354,(IF($X$1=8,'X8'!B354,(IF($X$1=9,'X9'!B354,(IF($X$1=10,'X10'!B354,(IF($X$1=11,'X11'!B354,(IF($X$1=12,'X12'!B354,'X13'!B354))))))))))))))))))))))))="","",(IF($X$1=1,'X1'!B354,(IF($X$1=2,'X2'!B354,(IF($X$1=3,'X3'!B354,(IF($X$1=4,'X4'!B354,(IF($X$1=5,'X5'!B354,(IF($X$1=6,'X6'!B354,(IF($X$1=7,'X7'!B354,(IF($X$1=8,'X8'!B354,(IF($X$1=9,'X9'!B354,(IF($X$1=10,'X10'!B354,(IF($X$1=11,'X11'!B354,(IF($X$1=12,'X12'!B354,'X13'!B354))))))))))))))))))))))))))))</f>
        <v/>
      </c>
      <c r="C395" s="181" t="str">
        <f ca="1">IF(ISERROR(IF($X$1=1,(VLOOKUP(B395,'X1'!$B:$AZ,47,FALSE)),IF($X$1=2,(VLOOKUP(B395,'X2'!$B:$AZ,47,FALSE)),IF($X$1=3,(VLOOKUP(B395,'X3'!$B:$AZ,47,FALSE)),IF($X$1=4,(VLOOKUP(B395,'X4'!$B:$AZ,47,FALSE)),IF($X$1=5,(VLOOKUP(B395,'X5'!$B:$AZ,47,FALSE)),IF($X$1=6,(VLOOKUP(B395,'X6'!$B:$AZ,47,FALSE)),IF($X$1=7,(VLOOKUP(B395,'X7'!$B:$AZ,47,FALSE)),IF($X$1=8,(VLOOKUP(B395,'X8'!$B:$AZ,47,FALSE)),IF($X$1=9,(VLOOKUP(B395,'X9'!$B:$AZ,47,FALSE)),IF($X$1=10,(VLOOKUP(B395,'X10'!$B:$AZ,47,FALSE)),IF($X$1=11,(VLOOKUP(B395,'X11'!$B:$AZ,47,FALSE)),IF($X$1=12,(VLOOKUP(B395,'X12'!$B:$AZ,47,FALSE)),IF($X$1=13,(VLOOKUP(B395,'X13'!$B:$AZ,47,FALSE)),"B"))))))))))))))=TRUE," ",(IF($X$1=1,(VLOOKUP(B395,'X1'!$B:$AZ,47,FALSE)),IF($X$1=2,(VLOOKUP(B395,'X2'!$B:$AZ,47,FALSE)),IF($X$1=3,(VLOOKUP(B395,'X3'!$B:$AZ,47,FALSE)),IF($X$1=4,(VLOOKUP(B395,'X4'!$B:$AZ,47,FALSE)),IF($X$1=5,(VLOOKUP(B395,'X5'!$B:$AZ,47,FALSE)),IF($X$1=6,(VLOOKUP(B395,'X6'!$B:$AZ,47,FALSE)),IF($X$1=7,(VLOOKUP(B395,'X7'!$B:$AZ,47,FALSE)),IF($X$1=8,(VLOOKUP(B395,'X8'!$B:$AZ,47,FALSE)),IF($X$1=9,(VLOOKUP(B395,'X9'!$B:$AZ,47,FALSE)),IF($X$1=10,(VLOOKUP(B395,'X10'!$B:$AZ,47,FALSE)),IF($X$1=11,(VLOOKUP(B395,'X11'!$B:$AZ,47,FALSE)),IF($X$1=12,(VLOOKUP(B395,'X12'!$B:$AZ,47,FALSE)),IF($X$1=13,(VLOOKUP(B395,'X13'!$B:$AZ,47,FALSE)),"B")))))))))))))))</f>
        <v xml:space="preserve"> </v>
      </c>
      <c r="D395" s="181" t="str">
        <f ca="1">IF(ISERROR(IF($X$1=1,(VLOOKUP(B395,'X1'!$B:$AP,41,FALSE)),IF($X$1=2,(VLOOKUP(B395,'X2'!$B:$AP,41,FALSE)),IF($X$1=3,(VLOOKUP(B395,'X3'!$B:$AP,41,FALSE)),IF($X$1=4,(VLOOKUP(B395,'X4'!$B:$AP,41,FALSE)),IF($X$1=5,(VLOOKUP(B395,'X5'!$B:$AP,41,FALSE)),IF($X$1=6,(VLOOKUP(B395,'X6'!$B:$AP,41,FALSE)),IF($X$1=7,(VLOOKUP(B395,'X7'!$B:$AP,41,FALSE)),IF($X$1=8,(VLOOKUP(B395,'X8'!$B:$AP,41,FALSE)),IF($X$1=9,(VLOOKUP(B395,'X9'!$B:$AP,41,FALSE)),IF($X$1=10,(VLOOKUP(B395,'X10'!$B:$AP,41,FALSE)),IF($X$1=11,(VLOOKUP(B395,'X11'!$B:$AP,41,FALSE)),IF($X$1=12,(VLOOKUP(B395,'X12'!$B:$AP,41,FALSE)),IF($X$1=13,(VLOOKUP(B395,'X13'!$B:$AP,41,FALSE)),"B"))))))))))))))=TRUE," ",(IF($X$1=1,(VLOOKUP(B395,'X1'!$B:$AP,41,FALSE)),IF($X$1=2,(VLOOKUP(B395,'X2'!$B:$AP,41,FALSE)),IF($X$1=3,(VLOOKUP(B395,'X3'!$B:$AP,41,FALSE)),IF($X$1=4,(VLOOKUP(B395,'X4'!$B:$AP,41,FALSE)),IF($X$1=5,(VLOOKUP(B395,'X5'!$B:$AP,41,FALSE)),IF($X$1=6,(VLOOKUP(B395,'X6'!$B:$AP,41,FALSE)),IF($X$1=7,(VLOOKUP(B395,'X7'!$B:$AP,41,FALSE)),IF($X$1=8,(VLOOKUP(B395,'X8'!$B:$AP,41,FALSE)),IF($X$1=9,(VLOOKUP(B395,'X9'!$B:$AP,41,FALSE)),IF($X$1=10,(VLOOKUP(B395,'X10'!$B:$AP,41,FALSE)),IF($X$1=11,(VLOOKUP(B395,'X11'!$B:$AP,41,FALSE)),IF($X$1=12,(VLOOKUP(B395,'X12'!$B:$AP,41,FALSE)),IF($X$1=13,(VLOOKUP(B395,'X13'!$B:$AP,41,FALSE)),"B")))))))))))))))</f>
        <v xml:space="preserve"> </v>
      </c>
      <c r="E395" s="182" t="str">
        <f ca="1">IF(ISERROR(IF($X$1=1,(VLOOKUP(B395,'X1'!$B:$AP,7,FALSE)),IF($X$1=2,(VLOOKUP(B395,'X2'!$B:$AP,7,FALSE)),IF($X$1=3,(VLOOKUP(B395,'X3'!$B:$AP,7,FALSE)),IF($X$1=4,(VLOOKUP(B395,'X4'!$B:$AP,7,FALSE)),IF($X$1=5,(VLOOKUP(B395,'X5'!$B:$AP,7,FALSE)),IF($X$1=6,(VLOOKUP(B395,'X6'!$B:$AP,7,FALSE)),IF($X$1=7,(VLOOKUP(B395,'X7'!$B:$AP,7,FALSE)),IF($X$1=8,(VLOOKUP(B395,'X8'!$B:$AP,7,FALSE)),IF($X$1=9,(VLOOKUP(B395,'X9'!$B:$AP,7,FALSE)),IF($X$1=10,(VLOOKUP(B395,'X10'!$B:$AP,7,FALSE)),IF($X$1=11,(VLOOKUP(B395,'X11'!$B:$AP,7,FALSE)),IF($X$1=12,(VLOOKUP(B395,'X12'!$B:$AP,7,FALSE)),IF($X$1=13,(VLOOKUP(B395,'X13'!$B:$AP,7,FALSE)),"B"))))))))))))))=TRUE," ",(IF($X$1=1,(VLOOKUP(B395,'X1'!$B:$AP,7,FALSE)),IF($X$1=2,(VLOOKUP(B395,'X2'!$B:$AP,7,FALSE)),IF($X$1=3,(VLOOKUP(B395,'X3'!$B:$AP,7,FALSE)),IF($X$1=4,(VLOOKUP(B395,'X4'!$B:$AP,7,FALSE)),IF($X$1=5,(VLOOKUP(B395,'X5'!$B:$AP,7,FALSE)),IF($X$1=6,(VLOOKUP(B395,'X6'!$B:$AP,7,FALSE)),IF($X$1=7,(VLOOKUP(B395,'X7'!$B:$AP,7,FALSE)),IF($X$1=8,(VLOOKUP(B395,'X8'!$B:$AP,7,FALSE)),IF($X$1=9,(VLOOKUP(B395,'X9'!$B:$AP,7,FALSE)),IF($X$1=10,(VLOOKUP(B395,'X10'!$B:$AP,7,FALSE)),IF($X$1=11,(VLOOKUP(B395,'X11'!$B:$AP,7,FALSE)),IF($X$1=12,(VLOOKUP(B395,'X12'!$B:$AP,7,FALSE)),IF($X$1=13,(VLOOKUP(B395,'X13'!$B:$AP,7,FALSE)),"B")))))))))))))))</f>
        <v xml:space="preserve"> </v>
      </c>
      <c r="F395" s="182" t="str">
        <f ca="1">IF(ISERROR(IF((IF($X$1=1,(VLOOKUP(B395,'X1'!$B:$AO,6,FALSE)),(IF($X$1=2,(VLOOKUP(B395,'X2'!$B:$AO,6,FALSE)),(IF($X$1=3,(VLOOKUP(B395,'X3'!$B:$AO,6,FALSE)),(IF($X$1=4,(VLOOKUP(B395,'X4'!$B:$AO,6,FALSE)),(IF($X$1=5,(VLOOKUP(B395,'X5'!$B:$AO,6,FALSE)),(IF($X$1=6,(VLOOKUP(B395,'X6'!$B:$AO,6,FALSE)),(IF($X$1=7,(VLOOKUP(B395,'X7'!$B:$AO,6,FALSE)),(IF($X$1=8,(VLOOKUP(B395,'X8'!$B:$AO,6,FALSE)),(IF($X$1=9,(VLOOKUP(B395,'X9'!$B:$AO,6,FALSE)),(IF($X$1=10,(VLOOKUP(B395,'X10'!$B:$AO,6,FALSE)),(IF($X$1=11,(VLOOKUP(B395,'X11'!$B:$AO,6,FALSE)),(IF($X$1=12,(VLOOKUP(B395,'X12'!$B:$AO,6,FALSE)),(VLOOKUP(B395,'X13'!$B:$AO,6,FALSE))))))))))))))))))))))))))=$V$1," ",(IF($X$1=1,(VLOOKUP(B395,'X1'!$B:$AO,6,FALSE)),(IF($X$1=2,(VLOOKUP(B395,'X2'!$B:$AO,6,FALSE)),(IF($X$1=3,(VLOOKUP(B395,'X3'!$B:$AO,6,FALSE)),(IF($X$1=4,(VLOOKUP(B395,'X4'!$B:$AO,6,FALSE)),(IF($X$1=5,(VLOOKUP(B395,'X5'!$B:$AO,6,FALSE)),(IF($X$1=6,(VLOOKUP(B395,'X6'!$B:$AO,6,FALSE)),(IF($X$1=7,(VLOOKUP(B395,'X7'!$B:$AO,6,FALSE)),(IF($X$1=8,(VLOOKUP(B395,'X8'!$B:$AO,6,FALSE)),(IF($X$1=9,(VLOOKUP(B395,'X9'!$B:$AO,6,FALSE)),(IF($X$1=10,(VLOOKUP(B395,'X10'!$B:$AO,6,FALSE)),(IF($X$1=11,(VLOOKUP(B395,'X11'!$B:$AO,6,FALSE)),(IF($X$1=12,(VLOOKUP(B395,'X12'!$B:$AO,6,FALSE)),(VLOOKUP(B395,'X13'!$B:$AO,6,FALSE))))))))))))))))))))))))))))=TRUE," ",(IF((IF($X$1=1,(VLOOKUP(B395,'X1'!$B:$AO,6,FALSE)),(IF($X$1=2,(VLOOKUP(B395,'X2'!$B:$AO,6,FALSE)),(IF($X$1=3,(VLOOKUP(B395,'X3'!$B:$AO,6,FALSE)),(IF($X$1=4,(VLOOKUP(B395,'X4'!$B:$AO,6,FALSE)),(IF($X$1=5,(VLOOKUP(B395,'X5'!$B:$AO,6,FALSE)),(IF($X$1=6,(VLOOKUP(B395,'X6'!$B:$AO,6,FALSE)),(IF($X$1=7,(VLOOKUP(B395,'X7'!$B:$AO,6,FALSE)),(IF($X$1=8,(VLOOKUP(B395,'X8'!$B:$AO,6,FALSE)),(IF($X$1=9,(VLOOKUP(B395,'X9'!$B:$AO,6,FALSE)),(IF($X$1=10,(VLOOKUP(B395,'X10'!$B:$AO,6,FALSE)),(IF($X$1=11,(VLOOKUP(B395,'X11'!$B:$AO,6,FALSE)),(IF($X$1=12,(VLOOKUP(B395,'X12'!$B:$AO,6,FALSE)),(VLOOKUP(B395,'X13'!$B:$AO,6,FALSE))))))))))))))))))))))))))=$V$1," ",(IF($X$1=1,(VLOOKUP(B395,'X1'!$B:$AO,6,FALSE)),(IF($X$1=2,(VLOOKUP(B395,'X2'!$B:$AO,6,FALSE)),(IF($X$1=3,(VLOOKUP(B395,'X3'!$B:$AO,6,FALSE)),(IF($X$1=4,(VLOOKUP(B395,'X4'!$B:$AO,6,FALSE)),(IF($X$1=5,(VLOOKUP(B395,'X5'!$B:$AO,6,FALSE)),(IF($X$1=6,(VLOOKUP(B395,'X6'!$B:$AO,6,FALSE)),(IF($X$1=7,(VLOOKUP(B395,'X7'!$B:$AO,6,FALSE)),(IF($X$1=8,(VLOOKUP(B395,'X8'!$B:$AO,6,FALSE)),(IF($X$1=9,(VLOOKUP(B395,'X9'!$B:$AO,6,FALSE)),(IF($X$1=10,(VLOOKUP(B395,'X10'!$B:$AO,6,FALSE)),(IF($X$1=11,(VLOOKUP(B395,'X11'!$B:$AO,6,FALSE)),(IF($X$1=12,(VLOOKUP(B395,'X12'!$B:$AO,6,FALSE)),(VLOOKUP(B395,'X13'!$B:$AO,6,FALSE)))))))))))))))))))))))))))))</f>
        <v xml:space="preserve"> </v>
      </c>
      <c r="G395" s="182" t="str">
        <f ca="1">IF(ISERROR(IF($X$1=1,(VLOOKUP(B395,'X1'!$B:$AZ,44,FALSE)),IF($X$1=2,(VLOOKUP(B395,'X2'!$B:$AZ,44,FALSE)),IF($X$1=3,(VLOOKUP(B395,'X3'!$B:$AZ,44,FALSE)),IF($X$1=4,(VLOOKUP(B395,'X4'!$B:$AZ,44,FALSE)),IF($X$1=5,(VLOOKUP(B395,'X5'!$B:$AZ,44,FALSE)),IF($X$1=6,(VLOOKUP(B395,'X6'!$B:$AZ,44,FALSE)),IF($X$1=7,(VLOOKUP(B395,'X7'!$B:$AZ,44,FALSE)),IF($X$1=8,(VLOOKUP(B395,'X8'!$B:$AZ,44,FALSE)),IF($X$1=9,(VLOOKUP(B395,'X9'!$B:$AZ,44,FALSE)),IF($X$1=10,(VLOOKUP(B395,'X10'!$B:$AZ,44,FALSE)),IF($X$1=11,(VLOOKUP(B395,'X11'!$B:$AZ,44,FALSE)),IF($X$1=12,(VLOOKUP(B395,'X12'!$B:$AZ,44,FALSE)),IF($X$1=13,(VLOOKUP(B395,'X13'!$B:$AZ,44,FALSE)),"B"))))))))))))))=TRUE," ",(IF($X$1=1,(VLOOKUP(B395,'X1'!$B:$AZ,44,FALSE)),IF($X$1=2,(VLOOKUP(B395,'X2'!$B:$AZ,44,FALSE)),IF($X$1=3,(VLOOKUP(B395,'X3'!$B:$AZ,44,FALSE)),IF($X$1=4,(VLOOKUP(B395,'X4'!$B:$AZ,44,FALSE)),IF($X$1=5,(VLOOKUP(B395,'X5'!$B:$AZ,44,FALSE)),IF($X$1=6,(VLOOKUP(B395,'X6'!$B:$AZ,44,FALSE)),IF($X$1=7,(VLOOKUP(B395,'X7'!$B:$AZ,44,FALSE)),IF($X$1=8,(VLOOKUP(B395,'X8'!$B:$AZ,44,FALSE)),IF($X$1=9,(VLOOKUP(B395,'X9'!$B:$AZ,44,FALSE)),IF($X$1=10,(VLOOKUP(B395,'X10'!$B:$AZ,44,FALSE)),IF($X$1=11,(VLOOKUP(B395,'X11'!$B:$AZ,44,FALSE)),IF($X$1=12,(VLOOKUP(B395,'X12'!$B:$AZ,44,FALSE)),IF($X$1=13,(VLOOKUP(B395,'X13'!$B:$AZ,44,FALSE)),"B")))))))))))))))</f>
        <v xml:space="preserve"> </v>
      </c>
      <c r="H395" s="182" t="str">
        <f ca="1">IF(ISERROR(IF($X$1=1,(VLOOKUP(B395,'X1'!$B:$AZ,8,FALSE)),IF($X$1=2,(VLOOKUP(B395,'X2'!$B:$AZ,8,FALSE)),IF($X$1=3,(VLOOKUP(B395,'X3'!$B:$AZ,8,FALSE)),IF($X$1=4,(VLOOKUP(B395,'X4'!$B:$AZ,8,FALSE)),IF($X$1=5,(VLOOKUP(B395,'X5'!$B:$AZ,8,FALSE)),IF($X$1=6,(VLOOKUP(B395,'X6'!$B:$AZ,8,FALSE)),IF($X$1=7,(VLOOKUP(B395,'X7'!$B:$AZ,8,FALSE)),IF($X$1=8,(VLOOKUP(B395,'X8'!$B:$AZ,8,FALSE)),IF($X$1=9,(VLOOKUP(B395,'X9'!$B:$AZ,8,FALSE)),IF($X$1=10,(VLOOKUP(B395,'X10'!$B:$AZ,8,FALSE)),IF($X$1=11,(VLOOKUP(B395,'X11'!$B:$AZ,8,FALSE)),IF($X$1=12,(VLOOKUP(B395,'X12'!$B:$AZ,8,FALSE)),IF($X$1=13,(VLOOKUP(B395,'X13'!$B:$AZ,8,FALSE)),"B"))))))))))))))=TRUE," ",(IF($X$1=1,(VLOOKUP(B395,'X1'!$B:$AZ,8,FALSE)),IF($X$1=2,(VLOOKUP(B395,'X2'!$B:$AZ,8,FALSE)),IF($X$1=3,(VLOOKUP(B395,'X3'!$B:$AZ,8,FALSE)),IF($X$1=4,(VLOOKUP(B395,'X4'!$B:$AZ,8,FALSE)),IF($X$1=5,(VLOOKUP(B395,'X5'!$B:$AZ,8,FALSE)),IF($X$1=6,(VLOOKUP(B395,'X6'!$B:$AZ,8,FALSE)),IF($X$1=7,(VLOOKUP(B395,'X7'!$B:$AZ,8,FALSE)),IF($X$1=8,(VLOOKUP(B395,'X8'!$B:$AZ,8,FALSE)),IF($X$1=9,(VLOOKUP(B395,'X9'!$B:$AZ,8,FALSE)),IF($X$1=10,(VLOOKUP(B395,'X10'!$B:$AZ,8,FALSE)),IF($X$1=11,(VLOOKUP(B395,'X11'!$B:$AZ,8,FALSE)),IF($X$1=12,(VLOOKUP(B395,'X12'!$B:$AZ,8,FALSE)),IF($X$1=13,(VLOOKUP(B395,'X13'!$B:$AZ,8,FALSE)),"B")))))))))))))))</f>
        <v xml:space="preserve"> </v>
      </c>
      <c r="I395" s="183" t="str">
        <f ca="1">IF(ISERROR(IF($X$1=1,(VLOOKUP(B395,'X1'!$B:$AZ,2,FALSE)),IF($X$1=2,(VLOOKUP(B395,'X2'!$B:$AZ,2,FALSE)),IF($X$1=3,(VLOOKUP(B395,'X3'!$B:$AZ,2,FALSE)),IF($X$1=4,(VLOOKUP(B395,'X4'!$B:$AZ,2,FALSE)),IF($X$1=5,(VLOOKUP(B395,'X5'!$B:$AZ,2,FALSE)),IF($X$1=6,(VLOOKUP(B395,'X6'!$B:$AZ,2,FALSE)),IF($X$1=7,(VLOOKUP(B395,'X7'!$B:$AZ,2,FALSE)),IF($X$1=8,(VLOOKUP(B395,'X8'!$B:$AZ,2,FALSE)),IF($X$1=9,(VLOOKUP(B395,'X9'!$B:$AZ,2,FALSE)),IF($X$1=10,(VLOOKUP(B395,'X10'!$B:$AZ,2,FALSE)),IF($X$1=11,(VLOOKUP(B395,'X11'!$B:$AZ,2,FALSE)),IF($X$1=12,(VLOOKUP(B395,'X12'!$B:$AZ,2,FALSE)),IF($X$1=13,(VLOOKUP(B395,'X13'!$B:$AZ,2,FALSE)),"B"))))))))))))))=TRUE," ",(IF($X$1=1,(VLOOKUP(B395,'X1'!$B:$AZ,2,FALSE)),IF($X$1=2,(VLOOKUP(B395,'X2'!$B:$AZ,2,FALSE)),IF($X$1=3,(VLOOKUP(B395,'X3'!$B:$AZ,2,FALSE)),IF($X$1=4,(VLOOKUP(B395,'X4'!$B:$AZ,2,FALSE)),IF($X$1=5,(VLOOKUP(B395,'X5'!$B:$AZ,2,FALSE)),IF($X$1=6,(VLOOKUP(B395,'X6'!$B:$AZ,2,FALSE)),IF($X$1=7,(VLOOKUP(B395,'X7'!$B:$AZ,2,FALSE)),IF($X$1=8,(VLOOKUP(B395,'X8'!$B:$AZ,2,FALSE)),IF($X$1=9,(VLOOKUP(B395,'X9'!$B:$AZ,2,FALSE)),IF($X$1=10,(VLOOKUP(B395,'X10'!$B:$AZ,2,FALSE)),IF($X$1=11,(VLOOKUP(B395,'X11'!$B:$AZ,2,FALSE)),IF($X$1=12,(VLOOKUP(B395,'X12'!$B:$AZ,2,FALSE)),IF($X$1=13,(VLOOKUP(B395,'X13'!$B:$AZ,2,FALSE)),"B")))))))))))))))</f>
        <v xml:space="preserve"> </v>
      </c>
      <c r="J395" s="183" t="str">
        <f ca="1">IF(ISERROR(IF($X$1=1,(VLOOKUP(B395,'X1'!$B:$AZ,3,FALSE)),IF($X$1=2,(VLOOKUP(B395,'X2'!$B:$AZ,3,FALSE)),IF($X$1=3,(VLOOKUP(B395,'X3'!$B:$AZ,3,FALSE)),IF($X$1=4,(VLOOKUP(B395,'X4'!$B:$AZ,3,FALSE)),IF($X$1=5,(VLOOKUP(B395,'X5'!$B:$AZ,3,FALSE)),IF($X$1=6,(VLOOKUP(B395,'X6'!$B:$AZ,3,FALSE)),IF($X$1=7,(VLOOKUP(B395,'X7'!$B:$AZ,3,FALSE)),IF($X$1=8,(VLOOKUP(B395,'X8'!$B:$AZ,3,FALSE)),IF($X$1=9,(VLOOKUP(B395,'X9'!$B:$AZ,3,FALSE)),IF($X$1=10,(VLOOKUP(B395,'X10'!$B:$AZ,3,FALSE)),IF($X$1=11,(VLOOKUP(B395,'X11'!$B:$AZ,3,FALSE)),IF($X$1=12,(VLOOKUP(B395,'X12'!$B:$AZ,3,FALSE)),IF($X$1=13,(VLOOKUP(B395,'X13'!$B:$AZ,3,FALSE)),"B"))))))))))))))=TRUE," ",(IF($X$1=1,(VLOOKUP(B395,'X1'!$B:$AZ,3,FALSE)),IF($X$1=2,(VLOOKUP(B395,'X2'!$B:$AZ,3,FALSE)),IF($X$1=3,(VLOOKUP(B395,'X3'!$B:$AZ,3,FALSE)),IF($X$1=4,(VLOOKUP(B395,'X4'!$B:$AZ,3,FALSE)),IF($X$1=5,(VLOOKUP(B395,'X5'!$B:$AZ,3,FALSE)),IF($X$1=6,(VLOOKUP(B395,'X6'!$B:$AZ,3,FALSE)),IF($X$1=7,(VLOOKUP(B395,'X7'!$B:$AZ,3,FALSE)),IF($X$1=8,(VLOOKUP(B395,'X8'!$B:$AZ,3,FALSE)),IF($X$1=9,(VLOOKUP(B395,'X9'!$B:$AZ,3,FALSE)),IF($X$1=10,(VLOOKUP(B395,'X10'!$B:$AZ,3,FALSE)),IF($X$1=11,(VLOOKUP(B395,'X11'!$B:$AZ,3,FALSE)),IF($X$1=12,(VLOOKUP(B395,'X12'!$B:$AZ,3,FALSE)),IF($X$1=13,(VLOOKUP(B395,'X13'!$B:$AZ,3,FALSE)),"B")))))))))))))))</f>
        <v xml:space="preserve"> </v>
      </c>
      <c r="K395" s="183" t="str">
        <f ca="1">IF(ISERROR(IF($X$1=1,(VLOOKUP(B395,'X1'!$B:$AZ,5,FALSE)),IF($X$1=2,(VLOOKUP(B395,'X2'!$B:$AZ,5,FALSE)),IF($X$1=3,(VLOOKUP(B395,'X3'!$B:$AZ,5,FALSE)),IF($X$1=4,(VLOOKUP(B395,'X4'!$B:$AZ,5,FALSE)),IF($X$1=5,(VLOOKUP(B395,'X5'!$B:$AZ,5,FALSE)),IF($X$1=6,(VLOOKUP(B395,'X6'!$B:$AZ,5,FALSE)),IF($X$1=7,(VLOOKUP(B395,'X7'!$B:$AZ,5,FALSE)),IF($X$1=8,(VLOOKUP(B395,'X8'!$B:$AZ,5,FALSE)),IF($X$1=9,(VLOOKUP(B395,'X9'!$B:$AZ,5,FALSE)),IF($X$1=10,(VLOOKUP(B395,'X10'!$B:$AZ,5,FALSE)),IF($X$1=11,(VLOOKUP(B395,'X11'!$B:$AZ,5,FALSE)),IF($X$1=12,(VLOOKUP(B395,'X12'!$B:$AZ,5,FALSE)),IF($X$1=13,(VLOOKUP(B395,'X13'!$B:$AZ,5,FALSE)),"B"))))))))))))))=TRUE," ",(IF($X$1=1,(VLOOKUP(B395,'X1'!$B:$AZ,5,FALSE)),IF($X$1=2,(VLOOKUP(B395,'X2'!$B:$AZ,5,FALSE)),IF($X$1=3,(VLOOKUP(B395,'X3'!$B:$AZ,5,FALSE)),IF($X$1=4,(VLOOKUP(B395,'X4'!$B:$AZ,5,FALSE)),IF($X$1=5,(VLOOKUP(B395,'X5'!$B:$AZ,5,FALSE)),IF($X$1=6,(VLOOKUP(B395,'X6'!$B:$AZ,5,FALSE)),IF($X$1=7,(VLOOKUP(B395,'X7'!$B:$AZ,5,FALSE)),IF($X$1=8,(VLOOKUP(B395,'X8'!$B:$AZ,5,FALSE)),IF($X$1=9,(VLOOKUP(B395,'X9'!$B:$AZ,5,FALSE)),IF($X$1=10,(VLOOKUP(B395,'X10'!$B:$AZ,5,FALSE)),IF($X$1=11,(VLOOKUP(B395,'X11'!$B:$AZ,5,FALSE)),IF($X$1=12,(VLOOKUP(B395,'X12'!$B:$AZ,5,FALSE)),IF($X$1=13,(VLOOKUP(B395,'X13'!$B:$AZ,5,FALSE)),"B")))))))))))))))</f>
        <v xml:space="preserve"> </v>
      </c>
      <c r="L395" s="184" t="str">
        <f ca="1">IF(ISERROR(IF($X$1=1,(VLOOKUP(B395,'X1'!$B:$AZ,9,FALSE)),IF($X$1=2,(VLOOKUP(B395,'X2'!$B:$AZ,9,FALSE)),IF($X$1=3,(VLOOKUP(B395,'X3'!$B:$AZ,9,FALSE)),IF($X$1=4,(VLOOKUP(B395,'X4'!$B:$AZ,9,FALSE)),IF($X$1=5,(VLOOKUP(B395,'X5'!$B:$AZ,9,FALSE)),IF($X$1=6,(VLOOKUP(B395,'X6'!$B:$AZ,9,FALSE)),IF($X$1=7,(VLOOKUP(B395,'X7'!$B:$AZ,9,FALSE)),IF($X$1=8,(VLOOKUP(B395,'X8'!$B:$AZ,9,FALSE)),IF($X$1=9,(VLOOKUP(B395,'X9'!$B:$AZ,9,FALSE)),IF($X$1=10,(VLOOKUP(B395,'X10'!$B:$AZ,9,FALSE)),IF($X$1=11,(VLOOKUP(B395,'X11'!$B:$AZ,9,FALSE)),IF($X$1=12,(VLOOKUP(B395,'X12'!$B:$AZ,9,FALSE)),IF($X$1=13,(VLOOKUP(B395,'X13'!$B:$AZ,9,FALSE)),"B"))))))))))))))=TRUE," ",(IF($X$1=1,(VLOOKUP(B395,'X1'!$B:$AZ,9,FALSE)),IF($X$1=2,(VLOOKUP(B395,'X2'!$B:$AZ,9,FALSE)),IF($X$1=3,(VLOOKUP(B395,'X3'!$B:$AZ,9,FALSE)),IF($X$1=4,(VLOOKUP(B395,'X4'!$B:$AZ,9,FALSE)),IF($X$1=5,(VLOOKUP(B395,'X5'!$B:$AZ,9,FALSE)),IF($X$1=6,(VLOOKUP(B395,'X6'!$B:$AZ,9,FALSE)),IF($X$1=7,(VLOOKUP(B395,'X7'!$B:$AZ,9,FALSE)),IF($X$1=8,(VLOOKUP(B395,'X8'!$B:$AZ,9,FALSE)),IF($X$1=9,(VLOOKUP(B395,'X9'!$B:$AZ,9,FALSE)),IF($X$1=10,(VLOOKUP(B395,'X10'!$B:$AZ,9,FALSE)),IF($X$1=11,(VLOOKUP(B395,'X11'!$B:$AZ,9,FALSE)),IF($X$1=12,(VLOOKUP(B395,'X12'!$B:$AZ,9,FALSE)),IF($X$1=13,(VLOOKUP(B395,'X13'!$B:$AZ,9,FALSE)),"B")))))))))))))))</f>
        <v xml:space="preserve"> </v>
      </c>
      <c r="M395" s="184" t="str">
        <f ca="1">IF(ISERROR(IF($X$1=1,(VLOOKUP(B395,'X1'!$B:$AZ,10,FALSE)),IF($X$1=2,(VLOOKUP(B395,'X2'!$B:$AZ,10,FALSE)),IF($X$1=3,(VLOOKUP(B395,'X3'!$B:$AZ,10,FALSE)),IF($X$1=4,(VLOOKUP(B395,'X4'!$B:$AZ,10,FALSE)),IF($X$1=5,(VLOOKUP(B395,'X5'!$B:$AZ,10,FALSE)),IF($X$1=6,(VLOOKUP(B395,'X6'!$B:$AZ,10,FALSE)),IF($X$1=7,(VLOOKUP(B395,'X7'!$B:$AZ,10,FALSE)),IF($X$1=8,(VLOOKUP(B395,'X8'!$B:$AZ,10,FALSE)),IF($X$1=9,(VLOOKUP(B395,'X9'!$B:$AZ,10,FALSE)),IF($X$1=10,(VLOOKUP(B395,'X10'!$B:$AZ,10,FALSE)),IF($X$1=11,(VLOOKUP(B395,'X11'!$B:$AZ,10,FALSE)),IF($X$1=12,(VLOOKUP(B395,'X12'!$B:$AZ,10,FALSE)),IF($X$1=13,(VLOOKUP(B395,'X13'!$B:$AZ,10,FALSE)),"B"))))))))))))))=TRUE," ",(IF($X$1=1,(VLOOKUP(B395,'X1'!$B:$AZ,10,FALSE)),IF($X$1=2,(VLOOKUP(B395,'X2'!$B:$AZ,10,FALSE)),IF($X$1=3,(VLOOKUP(B395,'X3'!$B:$AZ,10,FALSE)),IF($X$1=4,(VLOOKUP(B395,'X4'!$B:$AZ,10,FALSE)),IF($X$1=5,(VLOOKUP(B395,'X5'!$B:$AZ,10,FALSE)),IF($X$1=6,(VLOOKUP(B395,'X6'!$B:$AZ,10,FALSE)),IF($X$1=7,(VLOOKUP(B395,'X7'!$B:$AZ,10,FALSE)),IF($X$1=8,(VLOOKUP(B395,'X8'!$B:$AZ,10,FALSE)),IF($X$1=9,(VLOOKUP(B395,'X9'!$B:$AZ,10,FALSE)),IF($X$1=10,(VLOOKUP(B395,'X10'!$B:$AZ,10,FALSE)),IF($X$1=11,(VLOOKUP(B395,'X11'!$B:$AZ,10,FALSE)),IF($X$1=12,(VLOOKUP(B395,'X12'!$B:$AZ,10,FALSE)),IF($X$1=13,(VLOOKUP(B395,'X13'!$B:$AZ,10,FALSE)),"B")))))))))))))))</f>
        <v xml:space="preserve"> </v>
      </c>
      <c r="N395" s="185" t="str">
        <f ca="1">IF(ISERROR(IF($X$1=1,(VLOOKUP(B395,'X1'!$B:$AZ,45,FALSE)),IF($X$1=2,(VLOOKUP(B395,'X2'!$B:$AZ,45,FALSE)),IF($X$1=3,(VLOOKUP(B395,'X3'!$B:$AZ,45,FALSE)),IF($X$1=4,(VLOOKUP(B395,'X4'!$B:$AZ,45,FALSE)),IF($X$1=5,(VLOOKUP(B395,'X5'!$B:$AZ,45,FALSE)),IF($X$1=6,(VLOOKUP(B395,'X6'!$B:$AZ,45,FALSE)),IF($X$1=7,(VLOOKUP(B395,'X7'!$B:$AZ,45,FALSE)),IF($X$1=8,(VLOOKUP(B395,'X8'!$B:$AZ,45,FALSE)),IF($X$1=9,(VLOOKUP(B395,'X9'!$B:$AZ,45,FALSE)),IF($X$1=10,(VLOOKUP(B395,'X10'!$B:$AZ,45,FALSE)),IF($X$1=11,(VLOOKUP(B395,'X11'!$B:$AZ,45,FALSE)),IF($X$1=12,(VLOOKUP(B395,'X12'!$B:$AZ,45,FALSE)),IF($X$1=13,(VLOOKUP(B395,'X13'!$B:$AZ,45,FALSE)),"B"))))))))))))))=TRUE," ",(IF($X$1=1,(VLOOKUP(B395,'X1'!$B:$AZ,45,FALSE)),IF($X$1=2,(VLOOKUP(B395,'X2'!$B:$AZ,45,FALSE)),IF($X$1=3,(VLOOKUP(B395,'X3'!$B:$AZ,45,FALSE)),IF($X$1=4,(VLOOKUP(B395,'X4'!$B:$AZ,45,FALSE)),IF($X$1=5,(VLOOKUP(B395,'X5'!$B:$AZ,45,FALSE)),IF($X$1=6,(VLOOKUP(B395,'X6'!$B:$AZ,45,FALSE)),IF($X$1=7,(VLOOKUP(B395,'X7'!$B:$AZ,45,FALSE)),IF($X$1=8,(VLOOKUP(B395,'X8'!$B:$AZ,45,FALSE)),IF($X$1=9,(VLOOKUP(B395,'X9'!$B:$AZ,45,FALSE)),IF($X$1=10,(VLOOKUP(B395,'X10'!$B:$AZ,45,FALSE)),IF($X$1=11,(VLOOKUP(B395,'X11'!$B:$AZ,45,FALSE)),IF($X$1=12,(VLOOKUP(B395,'X12'!$B:$AZ,45,FALSE)),IF($X$1=13,(VLOOKUP(B395,'X13'!$B:$AZ,45,FALSE)),"B")))))))))))))))</f>
        <v xml:space="preserve"> </v>
      </c>
      <c r="O395" s="184" t="str">
        <f ca="1">IF(ISERROR(IF($X$1=1,(VLOOKUP(B395,'X1'!$B:$AZ,11,FALSE)),IF($X$1=2,(VLOOKUP(B395,'X2'!$B:$AZ,11,FALSE)),IF($X$1=3,(VLOOKUP(B395,'X3'!$B:$AZ,11,FALSE)),IF($X$1=4,(VLOOKUP(B395,'X4'!$B:$AZ,11,FALSE)),IF($X$1=5,(VLOOKUP(B395,'X5'!$B:$AZ,11,FALSE)),IF($X$1=6,(VLOOKUP(B395,'X6'!$B:$AZ,11,FALSE)),IF($X$1=7,(VLOOKUP(B395,'X7'!$B:$AZ,11,FALSE)),IF($X$1=8,(VLOOKUP(B395,'X8'!$B:$AZ,11,FALSE)),IF($X$1=9,(VLOOKUP(B395,'X9'!$B:$AZ,11,FALSE)),IF($X$1=10,(VLOOKUP(B395,'X10'!$B:$AZ,11,FALSE)),IF($X$1=11,(VLOOKUP(B395,'X11'!$B:$AZ,11,FALSE)),IF($X$1=12,(VLOOKUP(B395,'X12'!$B:$AZ,11,FALSE)),IF($X$1=13,(VLOOKUP(B395,'X13'!$B:$AZ,11,FALSE)),"B"))))))))))))))=TRUE," ",(IF($X$1=1,(VLOOKUP(B395,'X1'!$B:$AZ,11,FALSE)),IF($X$1=2,(VLOOKUP(B395,'X2'!$B:$AZ,11,FALSE)),IF($X$1=3,(VLOOKUP(B395,'X3'!$B:$AZ,11,FALSE)),IF($X$1=4,(VLOOKUP(B395,'X4'!$B:$AZ,11,FALSE)),IF($X$1=5,(VLOOKUP(B395,'X5'!$B:$AZ,11,FALSE)),IF($X$1=6,(VLOOKUP(B395,'X6'!$B:$AZ,11,FALSE)),IF($X$1=7,(VLOOKUP(B395,'X7'!$B:$AZ,11,FALSE)),IF($X$1=8,(VLOOKUP(B395,'X8'!$B:$AZ,11,FALSE)),IF($X$1=9,(VLOOKUP(B395,'X9'!$B:$AZ,11,FALSE)),IF($X$1=10,(VLOOKUP(B395,'X10'!$B:$AZ,11,FALSE)),IF($X$1=11,(VLOOKUP(B395,'X11'!$B:$AZ,11,FALSE)),IF($X$1=12,(VLOOKUP(B395,'X12'!$B:$AZ,11,FALSE)),IF($X$1=13,(VLOOKUP(B395,'X13'!$B:$AZ,11,FALSE)),"B")))))))))))))))</f>
        <v xml:space="preserve"> </v>
      </c>
      <c r="P395" s="184" t="str">
        <f ca="1">IF(ISERROR(IF($X$1=1,(VLOOKUP(B395,'X1'!$B:$AZ,12,FALSE)),IF($X$1=2,(VLOOKUP(B395,'X2'!$B:$AZ,12,FALSE)),IF($X$1=3,(VLOOKUP(B395,'X3'!$B:$AZ,12,FALSE)),IF($X$1=4,(VLOOKUP(B395,'X4'!$B:$AZ,12,FALSE)),IF($X$1=5,(VLOOKUP(B395,'X5'!$B:$AZ,12,FALSE)),IF($X$1=6,(VLOOKUP(B395,'X6'!$B:$AZ,12,FALSE)),IF($X$1=7,(VLOOKUP(B395,'X7'!$B:$AZ,12,FALSE)),IF($X$1=8,(VLOOKUP(B395,'X8'!$B:$AZ,12,FALSE)),IF($X$1=9,(VLOOKUP(B395,'X9'!$B:$AZ,12,FALSE)),IF($X$1=10,(VLOOKUP(B395,'X10'!$B:$AZ,12,FALSE)),IF($X$1=11,(VLOOKUP(B395,'X11'!$B:$AZ,12,FALSE)),IF($X$1=12,(VLOOKUP(B395,'X12'!$B:$AZ,12,FALSE)),IF($X$1=13,(VLOOKUP(B395,'X13'!$B:$AZ,12,FALSE)),"B"))))))))))))))=TRUE," ",(IF($X$1=1,(VLOOKUP(B395,'X1'!$B:$AZ,12,FALSE)),IF($X$1=2,(VLOOKUP(B395,'X2'!$B:$AZ,12,FALSE)),IF($X$1=3,(VLOOKUP(B395,'X3'!$B:$AZ,12,FALSE)),IF($X$1=4,(VLOOKUP(B395,'X4'!$B:$AZ,12,FALSE)),IF($X$1=5,(VLOOKUP(B395,'X5'!$B:$AZ,12,FALSE)),IF($X$1=6,(VLOOKUP(B395,'X6'!$B:$AZ,12,FALSE)),IF($X$1=7,(VLOOKUP(B395,'X7'!$B:$AZ,12,FALSE)),IF($X$1=8,(VLOOKUP(B395,'X8'!$B:$AZ,12,FALSE)),IF($X$1=9,(VLOOKUP(B395,'X9'!$B:$AZ,12,FALSE)),IF($X$1=10,(VLOOKUP(B395,'X10'!$B:$AZ,12,FALSE)),IF($X$1=11,(VLOOKUP(B395,'X11'!$B:$AZ,12,FALSE)),IF($X$1=12,(VLOOKUP(B395,'X12'!$B:$AZ,12,FALSE)),IF($X$1=13,(VLOOKUP(B395,'X13'!$B:$AZ,12,FALSE)),"B")))))))))))))))</f>
        <v xml:space="preserve"> </v>
      </c>
      <c r="Q395" s="185" t="str">
        <f ca="1">IF(ISERROR(IF($X$1=1,(VLOOKUP(B395,'X1'!$B:$AZ,46,FALSE)),IF($X$1=2,(VLOOKUP(B395,'X2'!$B:$AZ,46,FALSE)),IF($X$1=3,(VLOOKUP(B395,'X3'!$B:$AZ,46,FALSE)),IF($X$1=4,(VLOOKUP(B395,'X4'!$B:$AZ,46,FALSE)),IF($X$1=5,(VLOOKUP(B395,'X5'!$B:$AZ,46,FALSE)),IF($X$1=6,(VLOOKUP(B395,'X6'!$B:$AZ,46,FALSE)),IF($X$1=7,(VLOOKUP(B395,'X7'!$B:$AZ,46,FALSE)),IF($X$1=8,(VLOOKUP(B395,'X8'!$B:$AZ,46,FALSE)),IF($X$1=9,(VLOOKUP(B395,'X9'!$B:$AZ,46,FALSE)),IF($X$1=10,(VLOOKUP(B395,'X10'!$B:$AZ,46,FALSE)),IF($X$1=11,(VLOOKUP(B395,'X11'!$B:$AZ,46,FALSE)),IF($X$1=12,(VLOOKUP(B395,'X12'!$B:$AZ,46,FALSE)),IF($X$1=13,(VLOOKUP(B395,'X13'!$B:$AZ,46,FALSE)),"B"))))))))))))))=TRUE," ",(IF($X$1=1,(VLOOKUP(B395,'X1'!$B:$AZ,46,FALSE)),IF($X$1=2,(VLOOKUP(B395,'X2'!$B:$AZ,46,FALSE)),IF($X$1=3,(VLOOKUP(B395,'X3'!$B:$AZ,46,FALSE)),IF($X$1=4,(VLOOKUP(B395,'X4'!$B:$AZ,46,FALSE)),IF($X$1=5,(VLOOKUP(B395,'X5'!$B:$AZ,46,FALSE)),IF($X$1=6,(VLOOKUP(B395,'X6'!$B:$AZ,46,FALSE)),IF($X$1=7,(VLOOKUP(B395,'X7'!$B:$AZ,46,FALSE)),IF($X$1=8,(VLOOKUP(B395,'X8'!$B:$AZ,46,FALSE)),IF($X$1=9,(VLOOKUP(B395,'X9'!$B:$AZ,46,FALSE)),IF($X$1=10,(VLOOKUP(B395,'X10'!$B:$AZ,46,FALSE)),IF($X$1=11,(VLOOKUP(B395,'X11'!$B:$AZ,46,FALSE)),IF($X$1=12,(VLOOKUP(B395,'X12'!$B:$AZ,46,FALSE)),IF($X$1=13,(VLOOKUP(B395,'X13'!$B:$AZ,46,FALSE)),"B")))))))))))))))</f>
        <v xml:space="preserve"> </v>
      </c>
      <c r="R395" s="185" t="str">
        <f ca="1">IF(ISERROR(IF($X$1=1,(VLOOKUP(B395,'X1'!$B:$AZ,15,FALSE)),IF($X$1=2,(VLOOKUP(B395,'X2'!$B:$AZ,15,FALSE)),IF($X$1=3,(VLOOKUP(B395,'X3'!$B:$AZ,15,FALSE)),IF($X$1=4,(VLOOKUP(B395,'X4'!$B:$AZ,15,FALSE)),IF($X$1=5,(VLOOKUP(B395,'X5'!$B:$AZ,15,FALSE)),IF($X$1=6,(VLOOKUP(B395,'X6'!$B:$AZ,15,FALSE)),IF($X$1=7,(VLOOKUP(B395,'X7'!$B:$AZ,15,FALSE)),IF($X$1=8,(VLOOKUP(B395,'X8'!$B:$AZ,15,FALSE)),IF($X$1=9,(VLOOKUP(B395,'X9'!$B:$AZ,15,FALSE)),IF($X$1=10,(VLOOKUP(B395,'X10'!$B:$AZ,15,FALSE)),IF($X$1=11,(VLOOKUP(B395,'X11'!$B:$AZ,15,FALSE)),IF($X$1=12,(VLOOKUP(B395,'X12'!$B:$AZ,15,FALSE)),IF($X$1=13,(VLOOKUP(B395,'X13'!$B:$AZ,15,FALSE)),"B"))))))))))))))=TRUE," ",(IF($X$1=1,(VLOOKUP(B395,'X1'!$B:$AZ,15,FALSE)),IF($X$1=2,(VLOOKUP(B395,'X2'!$B:$AZ,15,FALSE)),IF($X$1=3,(VLOOKUP(B395,'X3'!$B:$AZ,15,FALSE)),IF($X$1=4,(VLOOKUP(B395,'X4'!$B:$AZ,15,FALSE)),IF($X$1=5,(VLOOKUP(B395,'X5'!$B:$AZ,15,FALSE)),IF($X$1=6,(VLOOKUP(B395,'X6'!$B:$AZ,15,FALSE)),IF($X$1=7,(VLOOKUP(B395,'X7'!$B:$AZ,15,FALSE)),IF($X$1=8,(VLOOKUP(B395,'X8'!$B:$AZ,15,FALSE)),IF($X$1=9,(VLOOKUP(B395,'X9'!$B:$AZ,15,FALSE)),IF($X$1=10,(VLOOKUP(B395,'X10'!$B:$AZ,15,FALSE)),IF($X$1=11,(VLOOKUP(B395,'X11'!$B:$AZ,15,FALSE)),IF($X$1=12,(VLOOKUP(B395,'X12'!$B:$AZ,15,FALSE)),IF($X$1=13,(VLOOKUP(B395,'X13'!$B:$AZ,15,FALSE)),"B")))))))))))))))</f>
        <v xml:space="preserve"> </v>
      </c>
      <c r="S395" s="185" t="str">
        <f ca="1">IF(ISERROR(IF((IF($X$1=1,(VLOOKUP(B395,'X1'!$B:$AZ,14,FALSE)),(IF($X$1=2,(VLOOKUP(B395,'X2'!$B:$AZ,14,FALSE)),(IF($X$1=3,(VLOOKUP(B395,'X3'!$B:$AZ,14,FALSE)),(IF($X$1=4,(VLOOKUP(B395,'X4'!$B:$AZ,14,FALSE)),(IF($X$1=5,(VLOOKUP(B395,'X5'!$B:$AZ,14,FALSE)),(IF($X$1=6,(VLOOKUP(B395,'X6'!$B:$AZ,14,FALSE)),(IF($X$1=7,(VLOOKUP(B395,'X7'!$B:$AZ,14,FALSE)),(IF($X$1=8,(VLOOKUP(B395,'X8'!$B:$AZ,14,FALSE)),(IF($X$1=9,(VLOOKUP(B395,'X9'!$B:$AZ,14,FALSE)),(IF($X$1=10,(VLOOKUP(B395,'X10'!$B:$AZ,14,FALSE)),(IF($X$1=11,(VLOOKUP(B395,'X11'!$B:$AZ,14,FALSE)),(IF($X$1=12,(VLOOKUP(B395,'X12'!$B:$AZ,14,FALSE)),(VLOOKUP(B395,'X13'!$B:$AZ,14,FALSE))))))))))))))))))))))))))=$V$1," ",(IF($X$1=1,(VLOOKUP(B395,'X1'!$B:$AZ,14,FALSE)),(IF($X$1=2,(VLOOKUP(B395,'X2'!$B:$AZ,14,FALSE)),(IF($X$1=3,(VLOOKUP(B395,'X3'!$B:$AZ,14,FALSE)),(IF($X$1=4,(VLOOKUP(B395,'X4'!$B:$AZ,14,FALSE)),(IF($X$1=5,(VLOOKUP(B395,'X5'!$B:$AZ,14,FALSE)),(IF($X$1=6,(VLOOKUP(B395,'X6'!$B:$AZ,14,FALSE)),(IF($X$1=7,(VLOOKUP(B395,'X7'!$B:$AZ,14,FALSE)),(IF($X$1=8,(VLOOKUP(B395,'X8'!$B:$AZ,14,FALSE)),(IF($X$1=9,(VLOOKUP(B395,'X9'!$B:$AZ,14,FALSE)),(IF($X$1=10,(VLOOKUP(B395,'X10'!$B:$AZ,14,FALSE)),(IF($X$1=11,(VLOOKUP(B395,'X11'!$B:$AZ,14,FALSE)),(IF($X$1=12,(VLOOKUP(B395,'X12'!$B:$AZ,14,FALSE)),(VLOOKUP(B395,'X13'!$B:$AZ,14,FALSE))))))))))))))))))))))))))))=TRUE," ",(IF((IF($X$1=1,(VLOOKUP(B395,'X1'!$B:$AZ,14,FALSE)),(IF($X$1=2,(VLOOKUP(B395,'X2'!$B:$AZ,14,FALSE)),(IF($X$1=3,(VLOOKUP(B395,'X3'!$B:$AZ,14,FALSE)),(IF($X$1=4,(VLOOKUP(B395,'X4'!$B:$AZ,14,FALSE)),(IF($X$1=5,(VLOOKUP(B395,'X5'!$B:$AZ,14,FALSE)),(IF($X$1=6,(VLOOKUP(B395,'X6'!$B:$AZ,14,FALSE)),(IF($X$1=7,(VLOOKUP(B395,'X7'!$B:$AZ,14,FALSE)),(IF($X$1=8,(VLOOKUP(B395,'X8'!$B:$AZ,14,FALSE)),(IF($X$1=9,(VLOOKUP(B395,'X9'!$B:$AZ,14,FALSE)),(IF($X$1=10,(VLOOKUP(B395,'X10'!$B:$AZ,14,FALSE)),(IF($X$1=11,(VLOOKUP(B395,'X11'!$B:$AZ,14,FALSE)),(IF($X$1=12,(VLOOKUP(B395,'X12'!$B:$AZ,14,FALSE)),(VLOOKUP(B395,'X13'!$B:$AZ,14,FALSE))))))))))))))))))))))))))=$V$1," ",(IF($X$1=1,(VLOOKUP(B395,'X1'!$B:$AZ,14,FALSE)),(IF($X$1=2,(VLOOKUP(B395,'X2'!$B:$AZ,14,FALSE)),(IF($X$1=3,(VLOOKUP(B395,'X3'!$B:$AZ,14,FALSE)),(IF($X$1=4,(VLOOKUP(B395,'X4'!$B:$AZ,14,FALSE)),(IF($X$1=5,(VLOOKUP(B395,'X5'!$B:$AZ,14,FALSE)),(IF($X$1=6,(VLOOKUP(B395,'X6'!$B:$AZ,14,FALSE)),(IF($X$1=7,(VLOOKUP(B395,'X7'!$B:$AZ,14,FALSE)),(IF($X$1=8,(VLOOKUP(B395,'X8'!$B:$AZ,14,FALSE)),(IF($X$1=9,(VLOOKUP(B395,'X9'!$B:$AZ,14,FALSE)),(IF($X$1=10,(VLOOKUP(B395,'X10'!$B:$AZ,14,FALSE)),(IF($X$1=11,(VLOOKUP(B395,'X11'!$B:$AZ,14,FALSE)),(IF($X$1=12,(VLOOKUP(B395,'X12'!$B:$AZ,14,FALSE)),(VLOOKUP(B395,'X13'!$B:$AZ,14,FALSE)))))))))))))))))))))))))))))</f>
        <v xml:space="preserve"> </v>
      </c>
    </row>
    <row r="396" spans="1:19" ht="14.1" customHeight="1" x14ac:dyDescent="0.2">
      <c r="A396" s="156" t="s">
        <v>1058</v>
      </c>
      <c r="B396" s="122" t="str">
        <f>IF(ISERROR(IF($U$16=1,(VLOOKUP(A396,$AC$89:$AH$125,2,FALSE)),IF((IF($X$1=1,'X1'!B355,(IF($X$1=2,'X2'!B355,(IF($X$1=3,'X3'!B355,(IF($X$1=4,'X4'!B355,(IF($X$1=5,'X5'!B355,(IF($X$1=6,'X6'!B355,(IF($X$1=7,'X7'!B355,(IF($X$1=8,'X8'!B355,(IF($X$1=9,'X9'!B355,(IF($X$1=10,'X10'!B355,(IF($X$1=11,'X11'!B355,(IF($X$1=12,'X12'!B355,'X13'!B355))))))))))))))))))))))))="","",(IF($X$1=1,'X1'!B355,(IF($X$1=2,'X2'!B355,(IF($X$1=3,'X3'!B355,(IF($X$1=4,'X4'!B355,(IF($X$1=5,'X5'!B355,(IF($X$1=6,'X6'!B355,(IF($X$1=7,'X7'!B355,(IF($X$1=8,'X8'!B355,(IF($X$1=9,'X9'!B355,(IF($X$1=10,'X10'!B355,(IF($X$1=11,'X11'!B355,(IF($X$1=12,'X12'!B355,'X13'!B355)))))))))))))))))))))))))))=TRUE," ",(IF($U$16=1,(VLOOKUP(A396,$AC$89:$AH$125,2,FALSE)),IF((IF($X$1=1,'X1'!B355,(IF($X$1=2,'X2'!B355,(IF($X$1=3,'X3'!B355,(IF($X$1=4,'X4'!B355,(IF($X$1=5,'X5'!B355,(IF($X$1=6,'X6'!B355,(IF($X$1=7,'X7'!B355,(IF($X$1=8,'X8'!B355,(IF($X$1=9,'X9'!B355,(IF($X$1=10,'X10'!B355,(IF($X$1=11,'X11'!B355,(IF($X$1=12,'X12'!B355,'X13'!B355))))))))))))))))))))))))="","",(IF($X$1=1,'X1'!B355,(IF($X$1=2,'X2'!B355,(IF($X$1=3,'X3'!B355,(IF($X$1=4,'X4'!B355,(IF($X$1=5,'X5'!B355,(IF($X$1=6,'X6'!B355,(IF($X$1=7,'X7'!B355,(IF($X$1=8,'X8'!B355,(IF($X$1=9,'X9'!B355,(IF($X$1=10,'X10'!B355,(IF($X$1=11,'X11'!B355,(IF($X$1=12,'X12'!B355,'X13'!B355))))))))))))))))))))))))))))</f>
        <v/>
      </c>
      <c r="C396" s="181" t="str">
        <f ca="1">IF(ISERROR(IF($X$1=1,(VLOOKUP(B396,'X1'!$B:$AZ,47,FALSE)),IF($X$1=2,(VLOOKUP(B396,'X2'!$B:$AZ,47,FALSE)),IF($X$1=3,(VLOOKUP(B396,'X3'!$B:$AZ,47,FALSE)),IF($X$1=4,(VLOOKUP(B396,'X4'!$B:$AZ,47,FALSE)),IF($X$1=5,(VLOOKUP(B396,'X5'!$B:$AZ,47,FALSE)),IF($X$1=6,(VLOOKUP(B396,'X6'!$B:$AZ,47,FALSE)),IF($X$1=7,(VLOOKUP(B396,'X7'!$B:$AZ,47,FALSE)),IF($X$1=8,(VLOOKUP(B396,'X8'!$B:$AZ,47,FALSE)),IF($X$1=9,(VLOOKUP(B396,'X9'!$B:$AZ,47,FALSE)),IF($X$1=10,(VLOOKUP(B396,'X10'!$B:$AZ,47,FALSE)),IF($X$1=11,(VLOOKUP(B396,'X11'!$B:$AZ,47,FALSE)),IF($X$1=12,(VLOOKUP(B396,'X12'!$B:$AZ,47,FALSE)),IF($X$1=13,(VLOOKUP(B396,'X13'!$B:$AZ,47,FALSE)),"B"))))))))))))))=TRUE," ",(IF($X$1=1,(VLOOKUP(B396,'X1'!$B:$AZ,47,FALSE)),IF($X$1=2,(VLOOKUP(B396,'X2'!$B:$AZ,47,FALSE)),IF($X$1=3,(VLOOKUP(B396,'X3'!$B:$AZ,47,FALSE)),IF($X$1=4,(VLOOKUP(B396,'X4'!$B:$AZ,47,FALSE)),IF($X$1=5,(VLOOKUP(B396,'X5'!$B:$AZ,47,FALSE)),IF($X$1=6,(VLOOKUP(B396,'X6'!$B:$AZ,47,FALSE)),IF($X$1=7,(VLOOKUP(B396,'X7'!$B:$AZ,47,FALSE)),IF($X$1=8,(VLOOKUP(B396,'X8'!$B:$AZ,47,FALSE)),IF($X$1=9,(VLOOKUP(B396,'X9'!$B:$AZ,47,FALSE)),IF($X$1=10,(VLOOKUP(B396,'X10'!$B:$AZ,47,FALSE)),IF($X$1=11,(VLOOKUP(B396,'X11'!$B:$AZ,47,FALSE)),IF($X$1=12,(VLOOKUP(B396,'X12'!$B:$AZ,47,FALSE)),IF($X$1=13,(VLOOKUP(B396,'X13'!$B:$AZ,47,FALSE)),"B")))))))))))))))</f>
        <v xml:space="preserve"> </v>
      </c>
      <c r="D396" s="181" t="str">
        <f ca="1">IF(ISERROR(IF($X$1=1,(VLOOKUP(B396,'X1'!$B:$AP,41,FALSE)),IF($X$1=2,(VLOOKUP(B396,'X2'!$B:$AP,41,FALSE)),IF($X$1=3,(VLOOKUP(B396,'X3'!$B:$AP,41,FALSE)),IF($X$1=4,(VLOOKUP(B396,'X4'!$B:$AP,41,FALSE)),IF($X$1=5,(VLOOKUP(B396,'X5'!$B:$AP,41,FALSE)),IF($X$1=6,(VLOOKUP(B396,'X6'!$B:$AP,41,FALSE)),IF($X$1=7,(VLOOKUP(B396,'X7'!$B:$AP,41,FALSE)),IF($X$1=8,(VLOOKUP(B396,'X8'!$B:$AP,41,FALSE)),IF($X$1=9,(VLOOKUP(B396,'X9'!$B:$AP,41,FALSE)),IF($X$1=10,(VLOOKUP(B396,'X10'!$B:$AP,41,FALSE)),IF($X$1=11,(VLOOKUP(B396,'X11'!$B:$AP,41,FALSE)),IF($X$1=12,(VLOOKUP(B396,'X12'!$B:$AP,41,FALSE)),IF($X$1=13,(VLOOKUP(B396,'X13'!$B:$AP,41,FALSE)),"B"))))))))))))))=TRUE," ",(IF($X$1=1,(VLOOKUP(B396,'X1'!$B:$AP,41,FALSE)),IF($X$1=2,(VLOOKUP(B396,'X2'!$B:$AP,41,FALSE)),IF($X$1=3,(VLOOKUP(B396,'X3'!$B:$AP,41,FALSE)),IF($X$1=4,(VLOOKUP(B396,'X4'!$B:$AP,41,FALSE)),IF($X$1=5,(VLOOKUP(B396,'X5'!$B:$AP,41,FALSE)),IF($X$1=6,(VLOOKUP(B396,'X6'!$B:$AP,41,FALSE)),IF($X$1=7,(VLOOKUP(B396,'X7'!$B:$AP,41,FALSE)),IF($X$1=8,(VLOOKUP(B396,'X8'!$B:$AP,41,FALSE)),IF($X$1=9,(VLOOKUP(B396,'X9'!$B:$AP,41,FALSE)),IF($X$1=10,(VLOOKUP(B396,'X10'!$B:$AP,41,FALSE)),IF($X$1=11,(VLOOKUP(B396,'X11'!$B:$AP,41,FALSE)),IF($X$1=12,(VLOOKUP(B396,'X12'!$B:$AP,41,FALSE)),IF($X$1=13,(VLOOKUP(B396,'X13'!$B:$AP,41,FALSE)),"B")))))))))))))))</f>
        <v xml:space="preserve"> </v>
      </c>
      <c r="E396" s="182" t="str">
        <f ca="1">IF(ISERROR(IF($X$1=1,(VLOOKUP(B396,'X1'!$B:$AP,7,FALSE)),IF($X$1=2,(VLOOKUP(B396,'X2'!$B:$AP,7,FALSE)),IF($X$1=3,(VLOOKUP(B396,'X3'!$B:$AP,7,FALSE)),IF($X$1=4,(VLOOKUP(B396,'X4'!$B:$AP,7,FALSE)),IF($X$1=5,(VLOOKUP(B396,'X5'!$B:$AP,7,FALSE)),IF($X$1=6,(VLOOKUP(B396,'X6'!$B:$AP,7,FALSE)),IF($X$1=7,(VLOOKUP(B396,'X7'!$B:$AP,7,FALSE)),IF($X$1=8,(VLOOKUP(B396,'X8'!$B:$AP,7,FALSE)),IF($X$1=9,(VLOOKUP(B396,'X9'!$B:$AP,7,FALSE)),IF($X$1=10,(VLOOKUP(B396,'X10'!$B:$AP,7,FALSE)),IF($X$1=11,(VLOOKUP(B396,'X11'!$B:$AP,7,FALSE)),IF($X$1=12,(VLOOKUP(B396,'X12'!$B:$AP,7,FALSE)),IF($X$1=13,(VLOOKUP(B396,'X13'!$B:$AP,7,FALSE)),"B"))))))))))))))=TRUE," ",(IF($X$1=1,(VLOOKUP(B396,'X1'!$B:$AP,7,FALSE)),IF($X$1=2,(VLOOKUP(B396,'X2'!$B:$AP,7,FALSE)),IF($X$1=3,(VLOOKUP(B396,'X3'!$B:$AP,7,FALSE)),IF($X$1=4,(VLOOKUP(B396,'X4'!$B:$AP,7,FALSE)),IF($X$1=5,(VLOOKUP(B396,'X5'!$B:$AP,7,FALSE)),IF($X$1=6,(VLOOKUP(B396,'X6'!$B:$AP,7,FALSE)),IF($X$1=7,(VLOOKUP(B396,'X7'!$B:$AP,7,FALSE)),IF($X$1=8,(VLOOKUP(B396,'X8'!$B:$AP,7,FALSE)),IF($X$1=9,(VLOOKUP(B396,'X9'!$B:$AP,7,FALSE)),IF($X$1=10,(VLOOKUP(B396,'X10'!$B:$AP,7,FALSE)),IF($X$1=11,(VLOOKUP(B396,'X11'!$B:$AP,7,FALSE)),IF($X$1=12,(VLOOKUP(B396,'X12'!$B:$AP,7,FALSE)),IF($X$1=13,(VLOOKUP(B396,'X13'!$B:$AP,7,FALSE)),"B")))))))))))))))</f>
        <v xml:space="preserve"> </v>
      </c>
      <c r="F396" s="182" t="str">
        <f ca="1">IF(ISERROR(IF((IF($X$1=1,(VLOOKUP(B396,'X1'!$B:$AO,6,FALSE)),(IF($X$1=2,(VLOOKUP(B396,'X2'!$B:$AO,6,FALSE)),(IF($X$1=3,(VLOOKUP(B396,'X3'!$B:$AO,6,FALSE)),(IF($X$1=4,(VLOOKUP(B396,'X4'!$B:$AO,6,FALSE)),(IF($X$1=5,(VLOOKUP(B396,'X5'!$B:$AO,6,FALSE)),(IF($X$1=6,(VLOOKUP(B396,'X6'!$B:$AO,6,FALSE)),(IF($X$1=7,(VLOOKUP(B396,'X7'!$B:$AO,6,FALSE)),(IF($X$1=8,(VLOOKUP(B396,'X8'!$B:$AO,6,FALSE)),(IF($X$1=9,(VLOOKUP(B396,'X9'!$B:$AO,6,FALSE)),(IF($X$1=10,(VLOOKUP(B396,'X10'!$B:$AO,6,FALSE)),(IF($X$1=11,(VLOOKUP(B396,'X11'!$B:$AO,6,FALSE)),(IF($X$1=12,(VLOOKUP(B396,'X12'!$B:$AO,6,FALSE)),(VLOOKUP(B396,'X13'!$B:$AO,6,FALSE))))))))))))))))))))))))))=$V$1," ",(IF($X$1=1,(VLOOKUP(B396,'X1'!$B:$AO,6,FALSE)),(IF($X$1=2,(VLOOKUP(B396,'X2'!$B:$AO,6,FALSE)),(IF($X$1=3,(VLOOKUP(B396,'X3'!$B:$AO,6,FALSE)),(IF($X$1=4,(VLOOKUP(B396,'X4'!$B:$AO,6,FALSE)),(IF($X$1=5,(VLOOKUP(B396,'X5'!$B:$AO,6,FALSE)),(IF($X$1=6,(VLOOKUP(B396,'X6'!$B:$AO,6,FALSE)),(IF($X$1=7,(VLOOKUP(B396,'X7'!$B:$AO,6,FALSE)),(IF($X$1=8,(VLOOKUP(B396,'X8'!$B:$AO,6,FALSE)),(IF($X$1=9,(VLOOKUP(B396,'X9'!$B:$AO,6,FALSE)),(IF($X$1=10,(VLOOKUP(B396,'X10'!$B:$AO,6,FALSE)),(IF($X$1=11,(VLOOKUP(B396,'X11'!$B:$AO,6,FALSE)),(IF($X$1=12,(VLOOKUP(B396,'X12'!$B:$AO,6,FALSE)),(VLOOKUP(B396,'X13'!$B:$AO,6,FALSE))))))))))))))))))))))))))))=TRUE," ",(IF((IF($X$1=1,(VLOOKUP(B396,'X1'!$B:$AO,6,FALSE)),(IF($X$1=2,(VLOOKUP(B396,'X2'!$B:$AO,6,FALSE)),(IF($X$1=3,(VLOOKUP(B396,'X3'!$B:$AO,6,FALSE)),(IF($X$1=4,(VLOOKUP(B396,'X4'!$B:$AO,6,FALSE)),(IF($X$1=5,(VLOOKUP(B396,'X5'!$B:$AO,6,FALSE)),(IF($X$1=6,(VLOOKUP(B396,'X6'!$B:$AO,6,FALSE)),(IF($X$1=7,(VLOOKUP(B396,'X7'!$B:$AO,6,FALSE)),(IF($X$1=8,(VLOOKUP(B396,'X8'!$B:$AO,6,FALSE)),(IF($X$1=9,(VLOOKUP(B396,'X9'!$B:$AO,6,FALSE)),(IF($X$1=10,(VLOOKUP(B396,'X10'!$B:$AO,6,FALSE)),(IF($X$1=11,(VLOOKUP(B396,'X11'!$B:$AO,6,FALSE)),(IF($X$1=12,(VLOOKUP(B396,'X12'!$B:$AO,6,FALSE)),(VLOOKUP(B396,'X13'!$B:$AO,6,FALSE))))))))))))))))))))))))))=$V$1," ",(IF($X$1=1,(VLOOKUP(B396,'X1'!$B:$AO,6,FALSE)),(IF($X$1=2,(VLOOKUP(B396,'X2'!$B:$AO,6,FALSE)),(IF($X$1=3,(VLOOKUP(B396,'X3'!$B:$AO,6,FALSE)),(IF($X$1=4,(VLOOKUP(B396,'X4'!$B:$AO,6,FALSE)),(IF($X$1=5,(VLOOKUP(B396,'X5'!$B:$AO,6,FALSE)),(IF($X$1=6,(VLOOKUP(B396,'X6'!$B:$AO,6,FALSE)),(IF($X$1=7,(VLOOKUP(B396,'X7'!$B:$AO,6,FALSE)),(IF($X$1=8,(VLOOKUP(B396,'X8'!$B:$AO,6,FALSE)),(IF($X$1=9,(VLOOKUP(B396,'X9'!$B:$AO,6,FALSE)),(IF($X$1=10,(VLOOKUP(B396,'X10'!$B:$AO,6,FALSE)),(IF($X$1=11,(VLOOKUP(B396,'X11'!$B:$AO,6,FALSE)),(IF($X$1=12,(VLOOKUP(B396,'X12'!$B:$AO,6,FALSE)),(VLOOKUP(B396,'X13'!$B:$AO,6,FALSE)))))))))))))))))))))))))))))</f>
        <v xml:space="preserve"> </v>
      </c>
      <c r="G396" s="182" t="str">
        <f ca="1">IF(ISERROR(IF($X$1=1,(VLOOKUP(B396,'X1'!$B:$AZ,44,FALSE)),IF($X$1=2,(VLOOKUP(B396,'X2'!$B:$AZ,44,FALSE)),IF($X$1=3,(VLOOKUP(B396,'X3'!$B:$AZ,44,FALSE)),IF($X$1=4,(VLOOKUP(B396,'X4'!$B:$AZ,44,FALSE)),IF($X$1=5,(VLOOKUP(B396,'X5'!$B:$AZ,44,FALSE)),IF($X$1=6,(VLOOKUP(B396,'X6'!$B:$AZ,44,FALSE)),IF($X$1=7,(VLOOKUP(B396,'X7'!$B:$AZ,44,FALSE)),IF($X$1=8,(VLOOKUP(B396,'X8'!$B:$AZ,44,FALSE)),IF($X$1=9,(VLOOKUP(B396,'X9'!$B:$AZ,44,FALSE)),IF($X$1=10,(VLOOKUP(B396,'X10'!$B:$AZ,44,FALSE)),IF($X$1=11,(VLOOKUP(B396,'X11'!$B:$AZ,44,FALSE)),IF($X$1=12,(VLOOKUP(B396,'X12'!$B:$AZ,44,FALSE)),IF($X$1=13,(VLOOKUP(B396,'X13'!$B:$AZ,44,FALSE)),"B"))))))))))))))=TRUE," ",(IF($X$1=1,(VLOOKUP(B396,'X1'!$B:$AZ,44,FALSE)),IF($X$1=2,(VLOOKUP(B396,'X2'!$B:$AZ,44,FALSE)),IF($X$1=3,(VLOOKUP(B396,'X3'!$B:$AZ,44,FALSE)),IF($X$1=4,(VLOOKUP(B396,'X4'!$B:$AZ,44,FALSE)),IF($X$1=5,(VLOOKUP(B396,'X5'!$B:$AZ,44,FALSE)),IF($X$1=6,(VLOOKUP(B396,'X6'!$B:$AZ,44,FALSE)),IF($X$1=7,(VLOOKUP(B396,'X7'!$B:$AZ,44,FALSE)),IF($X$1=8,(VLOOKUP(B396,'X8'!$B:$AZ,44,FALSE)),IF($X$1=9,(VLOOKUP(B396,'X9'!$B:$AZ,44,FALSE)),IF($X$1=10,(VLOOKUP(B396,'X10'!$B:$AZ,44,FALSE)),IF($X$1=11,(VLOOKUP(B396,'X11'!$B:$AZ,44,FALSE)),IF($X$1=12,(VLOOKUP(B396,'X12'!$B:$AZ,44,FALSE)),IF($X$1=13,(VLOOKUP(B396,'X13'!$B:$AZ,44,FALSE)),"B")))))))))))))))</f>
        <v xml:space="preserve"> </v>
      </c>
      <c r="H396" s="182" t="str">
        <f ca="1">IF(ISERROR(IF($X$1=1,(VLOOKUP(B396,'X1'!$B:$AZ,8,FALSE)),IF($X$1=2,(VLOOKUP(B396,'X2'!$B:$AZ,8,FALSE)),IF($X$1=3,(VLOOKUP(B396,'X3'!$B:$AZ,8,FALSE)),IF($X$1=4,(VLOOKUP(B396,'X4'!$B:$AZ,8,FALSE)),IF($X$1=5,(VLOOKUP(B396,'X5'!$B:$AZ,8,FALSE)),IF($X$1=6,(VLOOKUP(B396,'X6'!$B:$AZ,8,FALSE)),IF($X$1=7,(VLOOKUP(B396,'X7'!$B:$AZ,8,FALSE)),IF($X$1=8,(VLOOKUP(B396,'X8'!$B:$AZ,8,FALSE)),IF($X$1=9,(VLOOKUP(B396,'X9'!$B:$AZ,8,FALSE)),IF($X$1=10,(VLOOKUP(B396,'X10'!$B:$AZ,8,FALSE)),IF($X$1=11,(VLOOKUP(B396,'X11'!$B:$AZ,8,FALSE)),IF($X$1=12,(VLOOKUP(B396,'X12'!$B:$AZ,8,FALSE)),IF($X$1=13,(VLOOKUP(B396,'X13'!$B:$AZ,8,FALSE)),"B"))))))))))))))=TRUE," ",(IF($X$1=1,(VLOOKUP(B396,'X1'!$B:$AZ,8,FALSE)),IF($X$1=2,(VLOOKUP(B396,'X2'!$B:$AZ,8,FALSE)),IF($X$1=3,(VLOOKUP(B396,'X3'!$B:$AZ,8,FALSE)),IF($X$1=4,(VLOOKUP(B396,'X4'!$B:$AZ,8,FALSE)),IF($X$1=5,(VLOOKUP(B396,'X5'!$B:$AZ,8,FALSE)),IF($X$1=6,(VLOOKUP(B396,'X6'!$B:$AZ,8,FALSE)),IF($X$1=7,(VLOOKUP(B396,'X7'!$B:$AZ,8,FALSE)),IF($X$1=8,(VLOOKUP(B396,'X8'!$B:$AZ,8,FALSE)),IF($X$1=9,(VLOOKUP(B396,'X9'!$B:$AZ,8,FALSE)),IF($X$1=10,(VLOOKUP(B396,'X10'!$B:$AZ,8,FALSE)),IF($X$1=11,(VLOOKUP(B396,'X11'!$B:$AZ,8,FALSE)),IF($X$1=12,(VLOOKUP(B396,'X12'!$B:$AZ,8,FALSE)),IF($X$1=13,(VLOOKUP(B396,'X13'!$B:$AZ,8,FALSE)),"B")))))))))))))))</f>
        <v xml:space="preserve"> </v>
      </c>
      <c r="I396" s="183" t="str">
        <f ca="1">IF(ISERROR(IF($X$1=1,(VLOOKUP(B396,'X1'!$B:$AZ,2,FALSE)),IF($X$1=2,(VLOOKUP(B396,'X2'!$B:$AZ,2,FALSE)),IF($X$1=3,(VLOOKUP(B396,'X3'!$B:$AZ,2,FALSE)),IF($X$1=4,(VLOOKUP(B396,'X4'!$B:$AZ,2,FALSE)),IF($X$1=5,(VLOOKUP(B396,'X5'!$B:$AZ,2,FALSE)),IF($X$1=6,(VLOOKUP(B396,'X6'!$B:$AZ,2,FALSE)),IF($X$1=7,(VLOOKUP(B396,'X7'!$B:$AZ,2,FALSE)),IF($X$1=8,(VLOOKUP(B396,'X8'!$B:$AZ,2,FALSE)),IF($X$1=9,(VLOOKUP(B396,'X9'!$B:$AZ,2,FALSE)),IF($X$1=10,(VLOOKUP(B396,'X10'!$B:$AZ,2,FALSE)),IF($X$1=11,(VLOOKUP(B396,'X11'!$B:$AZ,2,FALSE)),IF($X$1=12,(VLOOKUP(B396,'X12'!$B:$AZ,2,FALSE)),IF($X$1=13,(VLOOKUP(B396,'X13'!$B:$AZ,2,FALSE)),"B"))))))))))))))=TRUE," ",(IF($X$1=1,(VLOOKUP(B396,'X1'!$B:$AZ,2,FALSE)),IF($X$1=2,(VLOOKUP(B396,'X2'!$B:$AZ,2,FALSE)),IF($X$1=3,(VLOOKUP(B396,'X3'!$B:$AZ,2,FALSE)),IF($X$1=4,(VLOOKUP(B396,'X4'!$B:$AZ,2,FALSE)),IF($X$1=5,(VLOOKUP(B396,'X5'!$B:$AZ,2,FALSE)),IF($X$1=6,(VLOOKUP(B396,'X6'!$B:$AZ,2,FALSE)),IF($X$1=7,(VLOOKUP(B396,'X7'!$B:$AZ,2,FALSE)),IF($X$1=8,(VLOOKUP(B396,'X8'!$B:$AZ,2,FALSE)),IF($X$1=9,(VLOOKUP(B396,'X9'!$B:$AZ,2,FALSE)),IF($X$1=10,(VLOOKUP(B396,'X10'!$B:$AZ,2,FALSE)),IF($X$1=11,(VLOOKUP(B396,'X11'!$B:$AZ,2,FALSE)),IF($X$1=12,(VLOOKUP(B396,'X12'!$B:$AZ,2,FALSE)),IF($X$1=13,(VLOOKUP(B396,'X13'!$B:$AZ,2,FALSE)),"B")))))))))))))))</f>
        <v xml:space="preserve"> </v>
      </c>
      <c r="J396" s="183" t="str">
        <f ca="1">IF(ISERROR(IF($X$1=1,(VLOOKUP(B396,'X1'!$B:$AZ,3,FALSE)),IF($X$1=2,(VLOOKUP(B396,'X2'!$B:$AZ,3,FALSE)),IF($X$1=3,(VLOOKUP(B396,'X3'!$B:$AZ,3,FALSE)),IF($X$1=4,(VLOOKUP(B396,'X4'!$B:$AZ,3,FALSE)),IF($X$1=5,(VLOOKUP(B396,'X5'!$B:$AZ,3,FALSE)),IF($X$1=6,(VLOOKUP(B396,'X6'!$B:$AZ,3,FALSE)),IF($X$1=7,(VLOOKUP(B396,'X7'!$B:$AZ,3,FALSE)),IF($X$1=8,(VLOOKUP(B396,'X8'!$B:$AZ,3,FALSE)),IF($X$1=9,(VLOOKUP(B396,'X9'!$B:$AZ,3,FALSE)),IF($X$1=10,(VLOOKUP(B396,'X10'!$B:$AZ,3,FALSE)),IF($X$1=11,(VLOOKUP(B396,'X11'!$B:$AZ,3,FALSE)),IF($X$1=12,(VLOOKUP(B396,'X12'!$B:$AZ,3,FALSE)),IF($X$1=13,(VLOOKUP(B396,'X13'!$B:$AZ,3,FALSE)),"B"))))))))))))))=TRUE," ",(IF($X$1=1,(VLOOKUP(B396,'X1'!$B:$AZ,3,FALSE)),IF($X$1=2,(VLOOKUP(B396,'X2'!$B:$AZ,3,FALSE)),IF($X$1=3,(VLOOKUP(B396,'X3'!$B:$AZ,3,FALSE)),IF($X$1=4,(VLOOKUP(B396,'X4'!$B:$AZ,3,FALSE)),IF($X$1=5,(VLOOKUP(B396,'X5'!$B:$AZ,3,FALSE)),IF($X$1=6,(VLOOKUP(B396,'X6'!$B:$AZ,3,FALSE)),IF($X$1=7,(VLOOKUP(B396,'X7'!$B:$AZ,3,FALSE)),IF($X$1=8,(VLOOKUP(B396,'X8'!$B:$AZ,3,FALSE)),IF($X$1=9,(VLOOKUP(B396,'X9'!$B:$AZ,3,FALSE)),IF($X$1=10,(VLOOKUP(B396,'X10'!$B:$AZ,3,FALSE)),IF($X$1=11,(VLOOKUP(B396,'X11'!$B:$AZ,3,FALSE)),IF($X$1=12,(VLOOKUP(B396,'X12'!$B:$AZ,3,FALSE)),IF($X$1=13,(VLOOKUP(B396,'X13'!$B:$AZ,3,FALSE)),"B")))))))))))))))</f>
        <v xml:space="preserve"> </v>
      </c>
      <c r="K396" s="183" t="str">
        <f ca="1">IF(ISERROR(IF($X$1=1,(VLOOKUP(B396,'X1'!$B:$AZ,5,FALSE)),IF($X$1=2,(VLOOKUP(B396,'X2'!$B:$AZ,5,FALSE)),IF($X$1=3,(VLOOKUP(B396,'X3'!$B:$AZ,5,FALSE)),IF($X$1=4,(VLOOKUP(B396,'X4'!$B:$AZ,5,FALSE)),IF($X$1=5,(VLOOKUP(B396,'X5'!$B:$AZ,5,FALSE)),IF($X$1=6,(VLOOKUP(B396,'X6'!$B:$AZ,5,FALSE)),IF($X$1=7,(VLOOKUP(B396,'X7'!$B:$AZ,5,FALSE)),IF($X$1=8,(VLOOKUP(B396,'X8'!$B:$AZ,5,FALSE)),IF($X$1=9,(VLOOKUP(B396,'X9'!$B:$AZ,5,FALSE)),IF($X$1=10,(VLOOKUP(B396,'X10'!$B:$AZ,5,FALSE)),IF($X$1=11,(VLOOKUP(B396,'X11'!$B:$AZ,5,FALSE)),IF($X$1=12,(VLOOKUP(B396,'X12'!$B:$AZ,5,FALSE)),IF($X$1=13,(VLOOKUP(B396,'X13'!$B:$AZ,5,FALSE)),"B"))))))))))))))=TRUE," ",(IF($X$1=1,(VLOOKUP(B396,'X1'!$B:$AZ,5,FALSE)),IF($X$1=2,(VLOOKUP(B396,'X2'!$B:$AZ,5,FALSE)),IF($X$1=3,(VLOOKUP(B396,'X3'!$B:$AZ,5,FALSE)),IF($X$1=4,(VLOOKUP(B396,'X4'!$B:$AZ,5,FALSE)),IF($X$1=5,(VLOOKUP(B396,'X5'!$B:$AZ,5,FALSE)),IF($X$1=6,(VLOOKUP(B396,'X6'!$B:$AZ,5,FALSE)),IF($X$1=7,(VLOOKUP(B396,'X7'!$B:$AZ,5,FALSE)),IF($X$1=8,(VLOOKUP(B396,'X8'!$B:$AZ,5,FALSE)),IF($X$1=9,(VLOOKUP(B396,'X9'!$B:$AZ,5,FALSE)),IF($X$1=10,(VLOOKUP(B396,'X10'!$B:$AZ,5,FALSE)),IF($X$1=11,(VLOOKUP(B396,'X11'!$B:$AZ,5,FALSE)),IF($X$1=12,(VLOOKUP(B396,'X12'!$B:$AZ,5,FALSE)),IF($X$1=13,(VLOOKUP(B396,'X13'!$B:$AZ,5,FALSE)),"B")))))))))))))))</f>
        <v xml:space="preserve"> </v>
      </c>
      <c r="L396" s="184" t="str">
        <f ca="1">IF(ISERROR(IF($X$1=1,(VLOOKUP(B396,'X1'!$B:$AZ,9,FALSE)),IF($X$1=2,(VLOOKUP(B396,'X2'!$B:$AZ,9,FALSE)),IF($X$1=3,(VLOOKUP(B396,'X3'!$B:$AZ,9,FALSE)),IF($X$1=4,(VLOOKUP(B396,'X4'!$B:$AZ,9,FALSE)),IF($X$1=5,(VLOOKUP(B396,'X5'!$B:$AZ,9,FALSE)),IF($X$1=6,(VLOOKUP(B396,'X6'!$B:$AZ,9,FALSE)),IF($X$1=7,(VLOOKUP(B396,'X7'!$B:$AZ,9,FALSE)),IF($X$1=8,(VLOOKUP(B396,'X8'!$B:$AZ,9,FALSE)),IF($X$1=9,(VLOOKUP(B396,'X9'!$B:$AZ,9,FALSE)),IF($X$1=10,(VLOOKUP(B396,'X10'!$B:$AZ,9,FALSE)),IF($X$1=11,(VLOOKUP(B396,'X11'!$B:$AZ,9,FALSE)),IF($X$1=12,(VLOOKUP(B396,'X12'!$B:$AZ,9,FALSE)),IF($X$1=13,(VLOOKUP(B396,'X13'!$B:$AZ,9,FALSE)),"B"))))))))))))))=TRUE," ",(IF($X$1=1,(VLOOKUP(B396,'X1'!$B:$AZ,9,FALSE)),IF($X$1=2,(VLOOKUP(B396,'X2'!$B:$AZ,9,FALSE)),IF($X$1=3,(VLOOKUP(B396,'X3'!$B:$AZ,9,FALSE)),IF($X$1=4,(VLOOKUP(B396,'X4'!$B:$AZ,9,FALSE)),IF($X$1=5,(VLOOKUP(B396,'X5'!$B:$AZ,9,FALSE)),IF($X$1=6,(VLOOKUP(B396,'X6'!$B:$AZ,9,FALSE)),IF($X$1=7,(VLOOKUP(B396,'X7'!$B:$AZ,9,FALSE)),IF($X$1=8,(VLOOKUP(B396,'X8'!$B:$AZ,9,FALSE)),IF($X$1=9,(VLOOKUP(B396,'X9'!$B:$AZ,9,FALSE)),IF($X$1=10,(VLOOKUP(B396,'X10'!$B:$AZ,9,FALSE)),IF($X$1=11,(VLOOKUP(B396,'X11'!$B:$AZ,9,FALSE)),IF($X$1=12,(VLOOKUP(B396,'X12'!$B:$AZ,9,FALSE)),IF($X$1=13,(VLOOKUP(B396,'X13'!$B:$AZ,9,FALSE)),"B")))))))))))))))</f>
        <v xml:space="preserve"> </v>
      </c>
      <c r="M396" s="184" t="str">
        <f ca="1">IF(ISERROR(IF($X$1=1,(VLOOKUP(B396,'X1'!$B:$AZ,10,FALSE)),IF($X$1=2,(VLOOKUP(B396,'X2'!$B:$AZ,10,FALSE)),IF($X$1=3,(VLOOKUP(B396,'X3'!$B:$AZ,10,FALSE)),IF($X$1=4,(VLOOKUP(B396,'X4'!$B:$AZ,10,FALSE)),IF($X$1=5,(VLOOKUP(B396,'X5'!$B:$AZ,10,FALSE)),IF($X$1=6,(VLOOKUP(B396,'X6'!$B:$AZ,10,FALSE)),IF($X$1=7,(VLOOKUP(B396,'X7'!$B:$AZ,10,FALSE)),IF($X$1=8,(VLOOKUP(B396,'X8'!$B:$AZ,10,FALSE)),IF($X$1=9,(VLOOKUP(B396,'X9'!$B:$AZ,10,FALSE)),IF($X$1=10,(VLOOKUP(B396,'X10'!$B:$AZ,10,FALSE)),IF($X$1=11,(VLOOKUP(B396,'X11'!$B:$AZ,10,FALSE)),IF($X$1=12,(VLOOKUP(B396,'X12'!$B:$AZ,10,FALSE)),IF($X$1=13,(VLOOKUP(B396,'X13'!$B:$AZ,10,FALSE)),"B"))))))))))))))=TRUE," ",(IF($X$1=1,(VLOOKUP(B396,'X1'!$B:$AZ,10,FALSE)),IF($X$1=2,(VLOOKUP(B396,'X2'!$B:$AZ,10,FALSE)),IF($X$1=3,(VLOOKUP(B396,'X3'!$B:$AZ,10,FALSE)),IF($X$1=4,(VLOOKUP(B396,'X4'!$B:$AZ,10,FALSE)),IF($X$1=5,(VLOOKUP(B396,'X5'!$B:$AZ,10,FALSE)),IF($X$1=6,(VLOOKUP(B396,'X6'!$B:$AZ,10,FALSE)),IF($X$1=7,(VLOOKUP(B396,'X7'!$B:$AZ,10,FALSE)),IF($X$1=8,(VLOOKUP(B396,'X8'!$B:$AZ,10,FALSE)),IF($X$1=9,(VLOOKUP(B396,'X9'!$B:$AZ,10,FALSE)),IF($X$1=10,(VLOOKUP(B396,'X10'!$B:$AZ,10,FALSE)),IF($X$1=11,(VLOOKUP(B396,'X11'!$B:$AZ,10,FALSE)),IF($X$1=12,(VLOOKUP(B396,'X12'!$B:$AZ,10,FALSE)),IF($X$1=13,(VLOOKUP(B396,'X13'!$B:$AZ,10,FALSE)),"B")))))))))))))))</f>
        <v xml:space="preserve"> </v>
      </c>
      <c r="N396" s="185" t="str">
        <f ca="1">IF(ISERROR(IF($X$1=1,(VLOOKUP(B396,'X1'!$B:$AZ,45,FALSE)),IF($X$1=2,(VLOOKUP(B396,'X2'!$B:$AZ,45,FALSE)),IF($X$1=3,(VLOOKUP(B396,'X3'!$B:$AZ,45,FALSE)),IF($X$1=4,(VLOOKUP(B396,'X4'!$B:$AZ,45,FALSE)),IF($X$1=5,(VLOOKUP(B396,'X5'!$B:$AZ,45,FALSE)),IF($X$1=6,(VLOOKUP(B396,'X6'!$B:$AZ,45,FALSE)),IF($X$1=7,(VLOOKUP(B396,'X7'!$B:$AZ,45,FALSE)),IF($X$1=8,(VLOOKUP(B396,'X8'!$B:$AZ,45,FALSE)),IF($X$1=9,(VLOOKUP(B396,'X9'!$B:$AZ,45,FALSE)),IF($X$1=10,(VLOOKUP(B396,'X10'!$B:$AZ,45,FALSE)),IF($X$1=11,(VLOOKUP(B396,'X11'!$B:$AZ,45,FALSE)),IF($X$1=12,(VLOOKUP(B396,'X12'!$B:$AZ,45,FALSE)),IF($X$1=13,(VLOOKUP(B396,'X13'!$B:$AZ,45,FALSE)),"B"))))))))))))))=TRUE," ",(IF($X$1=1,(VLOOKUP(B396,'X1'!$B:$AZ,45,FALSE)),IF($X$1=2,(VLOOKUP(B396,'X2'!$B:$AZ,45,FALSE)),IF($X$1=3,(VLOOKUP(B396,'X3'!$B:$AZ,45,FALSE)),IF($X$1=4,(VLOOKUP(B396,'X4'!$B:$AZ,45,FALSE)),IF($X$1=5,(VLOOKUP(B396,'X5'!$B:$AZ,45,FALSE)),IF($X$1=6,(VLOOKUP(B396,'X6'!$B:$AZ,45,FALSE)),IF($X$1=7,(VLOOKUP(B396,'X7'!$B:$AZ,45,FALSE)),IF($X$1=8,(VLOOKUP(B396,'X8'!$B:$AZ,45,FALSE)),IF($X$1=9,(VLOOKUP(B396,'X9'!$B:$AZ,45,FALSE)),IF($X$1=10,(VLOOKUP(B396,'X10'!$B:$AZ,45,FALSE)),IF($X$1=11,(VLOOKUP(B396,'X11'!$B:$AZ,45,FALSE)),IF($X$1=12,(VLOOKUP(B396,'X12'!$B:$AZ,45,FALSE)),IF($X$1=13,(VLOOKUP(B396,'X13'!$B:$AZ,45,FALSE)),"B")))))))))))))))</f>
        <v xml:space="preserve"> </v>
      </c>
      <c r="O396" s="184" t="str">
        <f ca="1">IF(ISERROR(IF($X$1=1,(VLOOKUP(B396,'X1'!$B:$AZ,11,FALSE)),IF($X$1=2,(VLOOKUP(B396,'X2'!$B:$AZ,11,FALSE)),IF($X$1=3,(VLOOKUP(B396,'X3'!$B:$AZ,11,FALSE)),IF($X$1=4,(VLOOKUP(B396,'X4'!$B:$AZ,11,FALSE)),IF($X$1=5,(VLOOKUP(B396,'X5'!$B:$AZ,11,FALSE)),IF($X$1=6,(VLOOKUP(B396,'X6'!$B:$AZ,11,FALSE)),IF($X$1=7,(VLOOKUP(B396,'X7'!$B:$AZ,11,FALSE)),IF($X$1=8,(VLOOKUP(B396,'X8'!$B:$AZ,11,FALSE)),IF($X$1=9,(VLOOKUP(B396,'X9'!$B:$AZ,11,FALSE)),IF($X$1=10,(VLOOKUP(B396,'X10'!$B:$AZ,11,FALSE)),IF($X$1=11,(VLOOKUP(B396,'X11'!$B:$AZ,11,FALSE)),IF($X$1=12,(VLOOKUP(B396,'X12'!$B:$AZ,11,FALSE)),IF($X$1=13,(VLOOKUP(B396,'X13'!$B:$AZ,11,FALSE)),"B"))))))))))))))=TRUE," ",(IF($X$1=1,(VLOOKUP(B396,'X1'!$B:$AZ,11,FALSE)),IF($X$1=2,(VLOOKUP(B396,'X2'!$B:$AZ,11,FALSE)),IF($X$1=3,(VLOOKUP(B396,'X3'!$B:$AZ,11,FALSE)),IF($X$1=4,(VLOOKUP(B396,'X4'!$B:$AZ,11,FALSE)),IF($X$1=5,(VLOOKUP(B396,'X5'!$B:$AZ,11,FALSE)),IF($X$1=6,(VLOOKUP(B396,'X6'!$B:$AZ,11,FALSE)),IF($X$1=7,(VLOOKUP(B396,'X7'!$B:$AZ,11,FALSE)),IF($X$1=8,(VLOOKUP(B396,'X8'!$B:$AZ,11,FALSE)),IF($X$1=9,(VLOOKUP(B396,'X9'!$B:$AZ,11,FALSE)),IF($X$1=10,(VLOOKUP(B396,'X10'!$B:$AZ,11,FALSE)),IF($X$1=11,(VLOOKUP(B396,'X11'!$B:$AZ,11,FALSE)),IF($X$1=12,(VLOOKUP(B396,'X12'!$B:$AZ,11,FALSE)),IF($X$1=13,(VLOOKUP(B396,'X13'!$B:$AZ,11,FALSE)),"B")))))))))))))))</f>
        <v xml:space="preserve"> </v>
      </c>
      <c r="P396" s="184" t="str">
        <f ca="1">IF(ISERROR(IF($X$1=1,(VLOOKUP(B396,'X1'!$B:$AZ,12,FALSE)),IF($X$1=2,(VLOOKUP(B396,'X2'!$B:$AZ,12,FALSE)),IF($X$1=3,(VLOOKUP(B396,'X3'!$B:$AZ,12,FALSE)),IF($X$1=4,(VLOOKUP(B396,'X4'!$B:$AZ,12,FALSE)),IF($X$1=5,(VLOOKUP(B396,'X5'!$B:$AZ,12,FALSE)),IF($X$1=6,(VLOOKUP(B396,'X6'!$B:$AZ,12,FALSE)),IF($X$1=7,(VLOOKUP(B396,'X7'!$B:$AZ,12,FALSE)),IF($X$1=8,(VLOOKUP(B396,'X8'!$B:$AZ,12,FALSE)),IF($X$1=9,(VLOOKUP(B396,'X9'!$B:$AZ,12,FALSE)),IF($X$1=10,(VLOOKUP(B396,'X10'!$B:$AZ,12,FALSE)),IF($X$1=11,(VLOOKUP(B396,'X11'!$B:$AZ,12,FALSE)),IF($X$1=12,(VLOOKUP(B396,'X12'!$B:$AZ,12,FALSE)),IF($X$1=13,(VLOOKUP(B396,'X13'!$B:$AZ,12,FALSE)),"B"))))))))))))))=TRUE," ",(IF($X$1=1,(VLOOKUP(B396,'X1'!$B:$AZ,12,FALSE)),IF($X$1=2,(VLOOKUP(B396,'X2'!$B:$AZ,12,FALSE)),IF($X$1=3,(VLOOKUP(B396,'X3'!$B:$AZ,12,FALSE)),IF($X$1=4,(VLOOKUP(B396,'X4'!$B:$AZ,12,FALSE)),IF($X$1=5,(VLOOKUP(B396,'X5'!$B:$AZ,12,FALSE)),IF($X$1=6,(VLOOKUP(B396,'X6'!$B:$AZ,12,FALSE)),IF($X$1=7,(VLOOKUP(B396,'X7'!$B:$AZ,12,FALSE)),IF($X$1=8,(VLOOKUP(B396,'X8'!$B:$AZ,12,FALSE)),IF($X$1=9,(VLOOKUP(B396,'X9'!$B:$AZ,12,FALSE)),IF($X$1=10,(VLOOKUP(B396,'X10'!$B:$AZ,12,FALSE)),IF($X$1=11,(VLOOKUP(B396,'X11'!$B:$AZ,12,FALSE)),IF($X$1=12,(VLOOKUP(B396,'X12'!$B:$AZ,12,FALSE)),IF($X$1=13,(VLOOKUP(B396,'X13'!$B:$AZ,12,FALSE)),"B")))))))))))))))</f>
        <v xml:space="preserve"> </v>
      </c>
      <c r="Q396" s="185" t="str">
        <f ca="1">IF(ISERROR(IF($X$1=1,(VLOOKUP(B396,'X1'!$B:$AZ,46,FALSE)),IF($X$1=2,(VLOOKUP(B396,'X2'!$B:$AZ,46,FALSE)),IF($X$1=3,(VLOOKUP(B396,'X3'!$B:$AZ,46,FALSE)),IF($X$1=4,(VLOOKUP(B396,'X4'!$B:$AZ,46,FALSE)),IF($X$1=5,(VLOOKUP(B396,'X5'!$B:$AZ,46,FALSE)),IF($X$1=6,(VLOOKUP(B396,'X6'!$B:$AZ,46,FALSE)),IF($X$1=7,(VLOOKUP(B396,'X7'!$B:$AZ,46,FALSE)),IF($X$1=8,(VLOOKUP(B396,'X8'!$B:$AZ,46,FALSE)),IF($X$1=9,(VLOOKUP(B396,'X9'!$B:$AZ,46,FALSE)),IF($X$1=10,(VLOOKUP(B396,'X10'!$B:$AZ,46,FALSE)),IF($X$1=11,(VLOOKUP(B396,'X11'!$B:$AZ,46,FALSE)),IF($X$1=12,(VLOOKUP(B396,'X12'!$B:$AZ,46,FALSE)),IF($X$1=13,(VLOOKUP(B396,'X13'!$B:$AZ,46,FALSE)),"B"))))))))))))))=TRUE," ",(IF($X$1=1,(VLOOKUP(B396,'X1'!$B:$AZ,46,FALSE)),IF($X$1=2,(VLOOKUP(B396,'X2'!$B:$AZ,46,FALSE)),IF($X$1=3,(VLOOKUP(B396,'X3'!$B:$AZ,46,FALSE)),IF($X$1=4,(VLOOKUP(B396,'X4'!$B:$AZ,46,FALSE)),IF($X$1=5,(VLOOKUP(B396,'X5'!$B:$AZ,46,FALSE)),IF($X$1=6,(VLOOKUP(B396,'X6'!$B:$AZ,46,FALSE)),IF($X$1=7,(VLOOKUP(B396,'X7'!$B:$AZ,46,FALSE)),IF($X$1=8,(VLOOKUP(B396,'X8'!$B:$AZ,46,FALSE)),IF($X$1=9,(VLOOKUP(B396,'X9'!$B:$AZ,46,FALSE)),IF($X$1=10,(VLOOKUP(B396,'X10'!$B:$AZ,46,FALSE)),IF($X$1=11,(VLOOKUP(B396,'X11'!$B:$AZ,46,FALSE)),IF($X$1=12,(VLOOKUP(B396,'X12'!$B:$AZ,46,FALSE)),IF($X$1=13,(VLOOKUP(B396,'X13'!$B:$AZ,46,FALSE)),"B")))))))))))))))</f>
        <v xml:space="preserve"> </v>
      </c>
      <c r="R396" s="185" t="str">
        <f ca="1">IF(ISERROR(IF($X$1=1,(VLOOKUP(B396,'X1'!$B:$AZ,15,FALSE)),IF($X$1=2,(VLOOKUP(B396,'X2'!$B:$AZ,15,FALSE)),IF($X$1=3,(VLOOKUP(B396,'X3'!$B:$AZ,15,FALSE)),IF($X$1=4,(VLOOKUP(B396,'X4'!$B:$AZ,15,FALSE)),IF($X$1=5,(VLOOKUP(B396,'X5'!$B:$AZ,15,FALSE)),IF($X$1=6,(VLOOKUP(B396,'X6'!$B:$AZ,15,FALSE)),IF($X$1=7,(VLOOKUP(B396,'X7'!$B:$AZ,15,FALSE)),IF($X$1=8,(VLOOKUP(B396,'X8'!$B:$AZ,15,FALSE)),IF($X$1=9,(VLOOKUP(B396,'X9'!$B:$AZ,15,FALSE)),IF($X$1=10,(VLOOKUP(B396,'X10'!$B:$AZ,15,FALSE)),IF($X$1=11,(VLOOKUP(B396,'X11'!$B:$AZ,15,FALSE)),IF($X$1=12,(VLOOKUP(B396,'X12'!$B:$AZ,15,FALSE)),IF($X$1=13,(VLOOKUP(B396,'X13'!$B:$AZ,15,FALSE)),"B"))))))))))))))=TRUE," ",(IF($X$1=1,(VLOOKUP(B396,'X1'!$B:$AZ,15,FALSE)),IF($X$1=2,(VLOOKUP(B396,'X2'!$B:$AZ,15,FALSE)),IF($X$1=3,(VLOOKUP(B396,'X3'!$B:$AZ,15,FALSE)),IF($X$1=4,(VLOOKUP(B396,'X4'!$B:$AZ,15,FALSE)),IF($X$1=5,(VLOOKUP(B396,'X5'!$B:$AZ,15,FALSE)),IF($X$1=6,(VLOOKUP(B396,'X6'!$B:$AZ,15,FALSE)),IF($X$1=7,(VLOOKUP(B396,'X7'!$B:$AZ,15,FALSE)),IF($X$1=8,(VLOOKUP(B396,'X8'!$B:$AZ,15,FALSE)),IF($X$1=9,(VLOOKUP(B396,'X9'!$B:$AZ,15,FALSE)),IF($X$1=10,(VLOOKUP(B396,'X10'!$B:$AZ,15,FALSE)),IF($X$1=11,(VLOOKUP(B396,'X11'!$B:$AZ,15,FALSE)),IF($X$1=12,(VLOOKUP(B396,'X12'!$B:$AZ,15,FALSE)),IF($X$1=13,(VLOOKUP(B396,'X13'!$B:$AZ,15,FALSE)),"B")))))))))))))))</f>
        <v xml:space="preserve"> </v>
      </c>
      <c r="S396" s="185" t="str">
        <f ca="1">IF(ISERROR(IF((IF($X$1=1,(VLOOKUP(B396,'X1'!$B:$AZ,14,FALSE)),(IF($X$1=2,(VLOOKUP(B396,'X2'!$B:$AZ,14,FALSE)),(IF($X$1=3,(VLOOKUP(B396,'X3'!$B:$AZ,14,FALSE)),(IF($X$1=4,(VLOOKUP(B396,'X4'!$B:$AZ,14,FALSE)),(IF($X$1=5,(VLOOKUP(B396,'X5'!$B:$AZ,14,FALSE)),(IF($X$1=6,(VLOOKUP(B396,'X6'!$B:$AZ,14,FALSE)),(IF($X$1=7,(VLOOKUP(B396,'X7'!$B:$AZ,14,FALSE)),(IF($X$1=8,(VLOOKUP(B396,'X8'!$B:$AZ,14,FALSE)),(IF($X$1=9,(VLOOKUP(B396,'X9'!$B:$AZ,14,FALSE)),(IF($X$1=10,(VLOOKUP(B396,'X10'!$B:$AZ,14,FALSE)),(IF($X$1=11,(VLOOKUP(B396,'X11'!$B:$AZ,14,FALSE)),(IF($X$1=12,(VLOOKUP(B396,'X12'!$B:$AZ,14,FALSE)),(VLOOKUP(B396,'X13'!$B:$AZ,14,FALSE))))))))))))))))))))))))))=$V$1," ",(IF($X$1=1,(VLOOKUP(B396,'X1'!$B:$AZ,14,FALSE)),(IF($X$1=2,(VLOOKUP(B396,'X2'!$B:$AZ,14,FALSE)),(IF($X$1=3,(VLOOKUP(B396,'X3'!$B:$AZ,14,FALSE)),(IF($X$1=4,(VLOOKUP(B396,'X4'!$B:$AZ,14,FALSE)),(IF($X$1=5,(VLOOKUP(B396,'X5'!$B:$AZ,14,FALSE)),(IF($X$1=6,(VLOOKUP(B396,'X6'!$B:$AZ,14,FALSE)),(IF($X$1=7,(VLOOKUP(B396,'X7'!$B:$AZ,14,FALSE)),(IF($X$1=8,(VLOOKUP(B396,'X8'!$B:$AZ,14,FALSE)),(IF($X$1=9,(VLOOKUP(B396,'X9'!$B:$AZ,14,FALSE)),(IF($X$1=10,(VLOOKUP(B396,'X10'!$B:$AZ,14,FALSE)),(IF($X$1=11,(VLOOKUP(B396,'X11'!$B:$AZ,14,FALSE)),(IF($X$1=12,(VLOOKUP(B396,'X12'!$B:$AZ,14,FALSE)),(VLOOKUP(B396,'X13'!$B:$AZ,14,FALSE))))))))))))))))))))))))))))=TRUE," ",(IF((IF($X$1=1,(VLOOKUP(B396,'X1'!$B:$AZ,14,FALSE)),(IF($X$1=2,(VLOOKUP(B396,'X2'!$B:$AZ,14,FALSE)),(IF($X$1=3,(VLOOKUP(B396,'X3'!$B:$AZ,14,FALSE)),(IF($X$1=4,(VLOOKUP(B396,'X4'!$B:$AZ,14,FALSE)),(IF($X$1=5,(VLOOKUP(B396,'X5'!$B:$AZ,14,FALSE)),(IF($X$1=6,(VLOOKUP(B396,'X6'!$B:$AZ,14,FALSE)),(IF($X$1=7,(VLOOKUP(B396,'X7'!$B:$AZ,14,FALSE)),(IF($X$1=8,(VLOOKUP(B396,'X8'!$B:$AZ,14,FALSE)),(IF($X$1=9,(VLOOKUP(B396,'X9'!$B:$AZ,14,FALSE)),(IF($X$1=10,(VLOOKUP(B396,'X10'!$B:$AZ,14,FALSE)),(IF($X$1=11,(VLOOKUP(B396,'X11'!$B:$AZ,14,FALSE)),(IF($X$1=12,(VLOOKUP(B396,'X12'!$B:$AZ,14,FALSE)),(VLOOKUP(B396,'X13'!$B:$AZ,14,FALSE))))))))))))))))))))))))))=$V$1," ",(IF($X$1=1,(VLOOKUP(B396,'X1'!$B:$AZ,14,FALSE)),(IF($X$1=2,(VLOOKUP(B396,'X2'!$B:$AZ,14,FALSE)),(IF($X$1=3,(VLOOKUP(B396,'X3'!$B:$AZ,14,FALSE)),(IF($X$1=4,(VLOOKUP(B396,'X4'!$B:$AZ,14,FALSE)),(IF($X$1=5,(VLOOKUP(B396,'X5'!$B:$AZ,14,FALSE)),(IF($X$1=6,(VLOOKUP(B396,'X6'!$B:$AZ,14,FALSE)),(IF($X$1=7,(VLOOKUP(B396,'X7'!$B:$AZ,14,FALSE)),(IF($X$1=8,(VLOOKUP(B396,'X8'!$B:$AZ,14,FALSE)),(IF($X$1=9,(VLOOKUP(B396,'X9'!$B:$AZ,14,FALSE)),(IF($X$1=10,(VLOOKUP(B396,'X10'!$B:$AZ,14,FALSE)),(IF($X$1=11,(VLOOKUP(B396,'X11'!$B:$AZ,14,FALSE)),(IF($X$1=12,(VLOOKUP(B396,'X12'!$B:$AZ,14,FALSE)),(VLOOKUP(B396,'X13'!$B:$AZ,14,FALSE)))))))))))))))))))))))))))))</f>
        <v xml:space="preserve"> </v>
      </c>
    </row>
    <row r="397" spans="1:19" ht="14.1" customHeight="1" x14ac:dyDescent="0.2">
      <c r="A397" s="156" t="s">
        <v>1058</v>
      </c>
      <c r="B397" s="122" t="str">
        <f>IF(ISERROR(IF($U$16=1,(VLOOKUP(A397,$AC$89:$AH$125,2,FALSE)),IF((IF($X$1=1,'X1'!B356,(IF($X$1=2,'X2'!B356,(IF($X$1=3,'X3'!B356,(IF($X$1=4,'X4'!B356,(IF($X$1=5,'X5'!B356,(IF($X$1=6,'X6'!B356,(IF($X$1=7,'X7'!B356,(IF($X$1=8,'X8'!B356,(IF($X$1=9,'X9'!B356,(IF($X$1=10,'X10'!B356,(IF($X$1=11,'X11'!B356,(IF($X$1=12,'X12'!B356,'X13'!B356))))))))))))))))))))))))="","",(IF($X$1=1,'X1'!B356,(IF($X$1=2,'X2'!B356,(IF($X$1=3,'X3'!B356,(IF($X$1=4,'X4'!B356,(IF($X$1=5,'X5'!B356,(IF($X$1=6,'X6'!B356,(IF($X$1=7,'X7'!B356,(IF($X$1=8,'X8'!B356,(IF($X$1=9,'X9'!B356,(IF($X$1=10,'X10'!B356,(IF($X$1=11,'X11'!B356,(IF($X$1=12,'X12'!B356,'X13'!B356)))))))))))))))))))))))))))=TRUE," ",(IF($U$16=1,(VLOOKUP(A397,$AC$89:$AH$125,2,FALSE)),IF((IF($X$1=1,'X1'!B356,(IF($X$1=2,'X2'!B356,(IF($X$1=3,'X3'!B356,(IF($X$1=4,'X4'!B356,(IF($X$1=5,'X5'!B356,(IF($X$1=6,'X6'!B356,(IF($X$1=7,'X7'!B356,(IF($X$1=8,'X8'!B356,(IF($X$1=9,'X9'!B356,(IF($X$1=10,'X10'!B356,(IF($X$1=11,'X11'!B356,(IF($X$1=12,'X12'!B356,'X13'!B356))))))))))))))))))))))))="","",(IF($X$1=1,'X1'!B356,(IF($X$1=2,'X2'!B356,(IF($X$1=3,'X3'!B356,(IF($X$1=4,'X4'!B356,(IF($X$1=5,'X5'!B356,(IF($X$1=6,'X6'!B356,(IF($X$1=7,'X7'!B356,(IF($X$1=8,'X8'!B356,(IF($X$1=9,'X9'!B356,(IF($X$1=10,'X10'!B356,(IF($X$1=11,'X11'!B356,(IF($X$1=12,'X12'!B356,'X13'!B356))))))))))))))))))))))))))))</f>
        <v/>
      </c>
      <c r="C397" s="181" t="str">
        <f ca="1">IF(ISERROR(IF($X$1=1,(VLOOKUP(B397,'X1'!$B:$AZ,47,FALSE)),IF($X$1=2,(VLOOKUP(B397,'X2'!$B:$AZ,47,FALSE)),IF($X$1=3,(VLOOKUP(B397,'X3'!$B:$AZ,47,FALSE)),IF($X$1=4,(VLOOKUP(B397,'X4'!$B:$AZ,47,FALSE)),IF($X$1=5,(VLOOKUP(B397,'X5'!$B:$AZ,47,FALSE)),IF($X$1=6,(VLOOKUP(B397,'X6'!$B:$AZ,47,FALSE)),IF($X$1=7,(VLOOKUP(B397,'X7'!$B:$AZ,47,FALSE)),IF($X$1=8,(VLOOKUP(B397,'X8'!$B:$AZ,47,FALSE)),IF($X$1=9,(VLOOKUP(B397,'X9'!$B:$AZ,47,FALSE)),IF($X$1=10,(VLOOKUP(B397,'X10'!$B:$AZ,47,FALSE)),IF($X$1=11,(VLOOKUP(B397,'X11'!$B:$AZ,47,FALSE)),IF($X$1=12,(VLOOKUP(B397,'X12'!$B:$AZ,47,FALSE)),IF($X$1=13,(VLOOKUP(B397,'X13'!$B:$AZ,47,FALSE)),"B"))))))))))))))=TRUE," ",(IF($X$1=1,(VLOOKUP(B397,'X1'!$B:$AZ,47,FALSE)),IF($X$1=2,(VLOOKUP(B397,'X2'!$B:$AZ,47,FALSE)),IF($X$1=3,(VLOOKUP(B397,'X3'!$B:$AZ,47,FALSE)),IF($X$1=4,(VLOOKUP(B397,'X4'!$B:$AZ,47,FALSE)),IF($X$1=5,(VLOOKUP(B397,'X5'!$B:$AZ,47,FALSE)),IF($X$1=6,(VLOOKUP(B397,'X6'!$B:$AZ,47,FALSE)),IF($X$1=7,(VLOOKUP(B397,'X7'!$B:$AZ,47,FALSE)),IF($X$1=8,(VLOOKUP(B397,'X8'!$B:$AZ,47,FALSE)),IF($X$1=9,(VLOOKUP(B397,'X9'!$B:$AZ,47,FALSE)),IF($X$1=10,(VLOOKUP(B397,'X10'!$B:$AZ,47,FALSE)),IF($X$1=11,(VLOOKUP(B397,'X11'!$B:$AZ,47,FALSE)),IF($X$1=12,(VLOOKUP(B397,'X12'!$B:$AZ,47,FALSE)),IF($X$1=13,(VLOOKUP(B397,'X13'!$B:$AZ,47,FALSE)),"B")))))))))))))))</f>
        <v xml:space="preserve"> </v>
      </c>
      <c r="D397" s="181" t="str">
        <f ca="1">IF(ISERROR(IF($X$1=1,(VLOOKUP(B397,'X1'!$B:$AP,41,FALSE)),IF($X$1=2,(VLOOKUP(B397,'X2'!$B:$AP,41,FALSE)),IF($X$1=3,(VLOOKUP(B397,'X3'!$B:$AP,41,FALSE)),IF($X$1=4,(VLOOKUP(B397,'X4'!$B:$AP,41,FALSE)),IF($X$1=5,(VLOOKUP(B397,'X5'!$B:$AP,41,FALSE)),IF($X$1=6,(VLOOKUP(B397,'X6'!$B:$AP,41,FALSE)),IF($X$1=7,(VLOOKUP(B397,'X7'!$B:$AP,41,FALSE)),IF($X$1=8,(VLOOKUP(B397,'X8'!$B:$AP,41,FALSE)),IF($X$1=9,(VLOOKUP(B397,'X9'!$B:$AP,41,FALSE)),IF($X$1=10,(VLOOKUP(B397,'X10'!$B:$AP,41,FALSE)),IF($X$1=11,(VLOOKUP(B397,'X11'!$B:$AP,41,FALSE)),IF($X$1=12,(VLOOKUP(B397,'X12'!$B:$AP,41,FALSE)),IF($X$1=13,(VLOOKUP(B397,'X13'!$B:$AP,41,FALSE)),"B"))))))))))))))=TRUE," ",(IF($X$1=1,(VLOOKUP(B397,'X1'!$B:$AP,41,FALSE)),IF($X$1=2,(VLOOKUP(B397,'X2'!$B:$AP,41,FALSE)),IF($X$1=3,(VLOOKUP(B397,'X3'!$B:$AP,41,FALSE)),IF($X$1=4,(VLOOKUP(B397,'X4'!$B:$AP,41,FALSE)),IF($X$1=5,(VLOOKUP(B397,'X5'!$B:$AP,41,FALSE)),IF($X$1=6,(VLOOKUP(B397,'X6'!$B:$AP,41,FALSE)),IF($X$1=7,(VLOOKUP(B397,'X7'!$B:$AP,41,FALSE)),IF($X$1=8,(VLOOKUP(B397,'X8'!$B:$AP,41,FALSE)),IF($X$1=9,(VLOOKUP(B397,'X9'!$B:$AP,41,FALSE)),IF($X$1=10,(VLOOKUP(B397,'X10'!$B:$AP,41,FALSE)),IF($X$1=11,(VLOOKUP(B397,'X11'!$B:$AP,41,FALSE)),IF($X$1=12,(VLOOKUP(B397,'X12'!$B:$AP,41,FALSE)),IF($X$1=13,(VLOOKUP(B397,'X13'!$B:$AP,41,FALSE)),"B")))))))))))))))</f>
        <v xml:space="preserve"> </v>
      </c>
      <c r="E397" s="182" t="str">
        <f ca="1">IF(ISERROR(IF($X$1=1,(VLOOKUP(B397,'X1'!$B:$AP,7,FALSE)),IF($X$1=2,(VLOOKUP(B397,'X2'!$B:$AP,7,FALSE)),IF($X$1=3,(VLOOKUP(B397,'X3'!$B:$AP,7,FALSE)),IF($X$1=4,(VLOOKUP(B397,'X4'!$B:$AP,7,FALSE)),IF($X$1=5,(VLOOKUP(B397,'X5'!$B:$AP,7,FALSE)),IF($X$1=6,(VLOOKUP(B397,'X6'!$B:$AP,7,FALSE)),IF($X$1=7,(VLOOKUP(B397,'X7'!$B:$AP,7,FALSE)),IF($X$1=8,(VLOOKUP(B397,'X8'!$B:$AP,7,FALSE)),IF($X$1=9,(VLOOKUP(B397,'X9'!$B:$AP,7,FALSE)),IF($X$1=10,(VLOOKUP(B397,'X10'!$B:$AP,7,FALSE)),IF($X$1=11,(VLOOKUP(B397,'X11'!$B:$AP,7,FALSE)),IF($X$1=12,(VLOOKUP(B397,'X12'!$B:$AP,7,FALSE)),IF($X$1=13,(VLOOKUP(B397,'X13'!$B:$AP,7,FALSE)),"B"))))))))))))))=TRUE," ",(IF($X$1=1,(VLOOKUP(B397,'X1'!$B:$AP,7,FALSE)),IF($X$1=2,(VLOOKUP(B397,'X2'!$B:$AP,7,FALSE)),IF($X$1=3,(VLOOKUP(B397,'X3'!$B:$AP,7,FALSE)),IF($X$1=4,(VLOOKUP(B397,'X4'!$B:$AP,7,FALSE)),IF($X$1=5,(VLOOKUP(B397,'X5'!$B:$AP,7,FALSE)),IF($X$1=6,(VLOOKUP(B397,'X6'!$B:$AP,7,FALSE)),IF($X$1=7,(VLOOKUP(B397,'X7'!$B:$AP,7,FALSE)),IF($X$1=8,(VLOOKUP(B397,'X8'!$B:$AP,7,FALSE)),IF($X$1=9,(VLOOKUP(B397,'X9'!$B:$AP,7,FALSE)),IF($X$1=10,(VLOOKUP(B397,'X10'!$B:$AP,7,FALSE)),IF($X$1=11,(VLOOKUP(B397,'X11'!$B:$AP,7,FALSE)),IF($X$1=12,(VLOOKUP(B397,'X12'!$B:$AP,7,FALSE)),IF($X$1=13,(VLOOKUP(B397,'X13'!$B:$AP,7,FALSE)),"B")))))))))))))))</f>
        <v xml:space="preserve"> </v>
      </c>
      <c r="F397" s="182" t="str">
        <f ca="1">IF(ISERROR(IF((IF($X$1=1,(VLOOKUP(B397,'X1'!$B:$AO,6,FALSE)),(IF($X$1=2,(VLOOKUP(B397,'X2'!$B:$AO,6,FALSE)),(IF($X$1=3,(VLOOKUP(B397,'X3'!$B:$AO,6,FALSE)),(IF($X$1=4,(VLOOKUP(B397,'X4'!$B:$AO,6,FALSE)),(IF($X$1=5,(VLOOKUP(B397,'X5'!$B:$AO,6,FALSE)),(IF($X$1=6,(VLOOKUP(B397,'X6'!$B:$AO,6,FALSE)),(IF($X$1=7,(VLOOKUP(B397,'X7'!$B:$AO,6,FALSE)),(IF($X$1=8,(VLOOKUP(B397,'X8'!$B:$AO,6,FALSE)),(IF($X$1=9,(VLOOKUP(B397,'X9'!$B:$AO,6,FALSE)),(IF($X$1=10,(VLOOKUP(B397,'X10'!$B:$AO,6,FALSE)),(IF($X$1=11,(VLOOKUP(B397,'X11'!$B:$AO,6,FALSE)),(IF($X$1=12,(VLOOKUP(B397,'X12'!$B:$AO,6,FALSE)),(VLOOKUP(B397,'X13'!$B:$AO,6,FALSE))))))))))))))))))))))))))=$V$1," ",(IF($X$1=1,(VLOOKUP(B397,'X1'!$B:$AO,6,FALSE)),(IF($X$1=2,(VLOOKUP(B397,'X2'!$B:$AO,6,FALSE)),(IF($X$1=3,(VLOOKUP(B397,'X3'!$B:$AO,6,FALSE)),(IF($X$1=4,(VLOOKUP(B397,'X4'!$B:$AO,6,FALSE)),(IF($X$1=5,(VLOOKUP(B397,'X5'!$B:$AO,6,FALSE)),(IF($X$1=6,(VLOOKUP(B397,'X6'!$B:$AO,6,FALSE)),(IF($X$1=7,(VLOOKUP(B397,'X7'!$B:$AO,6,FALSE)),(IF($X$1=8,(VLOOKUP(B397,'X8'!$B:$AO,6,FALSE)),(IF($X$1=9,(VLOOKUP(B397,'X9'!$B:$AO,6,FALSE)),(IF($X$1=10,(VLOOKUP(B397,'X10'!$B:$AO,6,FALSE)),(IF($X$1=11,(VLOOKUP(B397,'X11'!$B:$AO,6,FALSE)),(IF($X$1=12,(VLOOKUP(B397,'X12'!$B:$AO,6,FALSE)),(VLOOKUP(B397,'X13'!$B:$AO,6,FALSE))))))))))))))))))))))))))))=TRUE," ",(IF((IF($X$1=1,(VLOOKUP(B397,'X1'!$B:$AO,6,FALSE)),(IF($X$1=2,(VLOOKUP(B397,'X2'!$B:$AO,6,FALSE)),(IF($X$1=3,(VLOOKUP(B397,'X3'!$B:$AO,6,FALSE)),(IF($X$1=4,(VLOOKUP(B397,'X4'!$B:$AO,6,FALSE)),(IF($X$1=5,(VLOOKUP(B397,'X5'!$B:$AO,6,FALSE)),(IF($X$1=6,(VLOOKUP(B397,'X6'!$B:$AO,6,FALSE)),(IF($X$1=7,(VLOOKUP(B397,'X7'!$B:$AO,6,FALSE)),(IF($X$1=8,(VLOOKUP(B397,'X8'!$B:$AO,6,FALSE)),(IF($X$1=9,(VLOOKUP(B397,'X9'!$B:$AO,6,FALSE)),(IF($X$1=10,(VLOOKUP(B397,'X10'!$B:$AO,6,FALSE)),(IF($X$1=11,(VLOOKUP(B397,'X11'!$B:$AO,6,FALSE)),(IF($X$1=12,(VLOOKUP(B397,'X12'!$B:$AO,6,FALSE)),(VLOOKUP(B397,'X13'!$B:$AO,6,FALSE))))))))))))))))))))))))))=$V$1," ",(IF($X$1=1,(VLOOKUP(B397,'X1'!$B:$AO,6,FALSE)),(IF($X$1=2,(VLOOKUP(B397,'X2'!$B:$AO,6,FALSE)),(IF($X$1=3,(VLOOKUP(B397,'X3'!$B:$AO,6,FALSE)),(IF($X$1=4,(VLOOKUP(B397,'X4'!$B:$AO,6,FALSE)),(IF($X$1=5,(VLOOKUP(B397,'X5'!$B:$AO,6,FALSE)),(IF($X$1=6,(VLOOKUP(B397,'X6'!$B:$AO,6,FALSE)),(IF($X$1=7,(VLOOKUP(B397,'X7'!$B:$AO,6,FALSE)),(IF($X$1=8,(VLOOKUP(B397,'X8'!$B:$AO,6,FALSE)),(IF($X$1=9,(VLOOKUP(B397,'X9'!$B:$AO,6,FALSE)),(IF($X$1=10,(VLOOKUP(B397,'X10'!$B:$AO,6,FALSE)),(IF($X$1=11,(VLOOKUP(B397,'X11'!$B:$AO,6,FALSE)),(IF($X$1=12,(VLOOKUP(B397,'X12'!$B:$AO,6,FALSE)),(VLOOKUP(B397,'X13'!$B:$AO,6,FALSE)))))))))))))))))))))))))))))</f>
        <v xml:space="preserve"> </v>
      </c>
      <c r="G397" s="182" t="str">
        <f ca="1">IF(ISERROR(IF($X$1=1,(VLOOKUP(B397,'X1'!$B:$AZ,44,FALSE)),IF($X$1=2,(VLOOKUP(B397,'X2'!$B:$AZ,44,FALSE)),IF($X$1=3,(VLOOKUP(B397,'X3'!$B:$AZ,44,FALSE)),IF($X$1=4,(VLOOKUP(B397,'X4'!$B:$AZ,44,FALSE)),IF($X$1=5,(VLOOKUP(B397,'X5'!$B:$AZ,44,FALSE)),IF($X$1=6,(VLOOKUP(B397,'X6'!$B:$AZ,44,FALSE)),IF($X$1=7,(VLOOKUP(B397,'X7'!$B:$AZ,44,FALSE)),IF($X$1=8,(VLOOKUP(B397,'X8'!$B:$AZ,44,FALSE)),IF($X$1=9,(VLOOKUP(B397,'X9'!$B:$AZ,44,FALSE)),IF($X$1=10,(VLOOKUP(B397,'X10'!$B:$AZ,44,FALSE)),IF($X$1=11,(VLOOKUP(B397,'X11'!$B:$AZ,44,FALSE)),IF($X$1=12,(VLOOKUP(B397,'X12'!$B:$AZ,44,FALSE)),IF($X$1=13,(VLOOKUP(B397,'X13'!$B:$AZ,44,FALSE)),"B"))))))))))))))=TRUE," ",(IF($X$1=1,(VLOOKUP(B397,'X1'!$B:$AZ,44,FALSE)),IF($X$1=2,(VLOOKUP(B397,'X2'!$B:$AZ,44,FALSE)),IF($X$1=3,(VLOOKUP(B397,'X3'!$B:$AZ,44,FALSE)),IF($X$1=4,(VLOOKUP(B397,'X4'!$B:$AZ,44,FALSE)),IF($X$1=5,(VLOOKUP(B397,'X5'!$B:$AZ,44,FALSE)),IF($X$1=6,(VLOOKUP(B397,'X6'!$B:$AZ,44,FALSE)),IF($X$1=7,(VLOOKUP(B397,'X7'!$B:$AZ,44,FALSE)),IF($X$1=8,(VLOOKUP(B397,'X8'!$B:$AZ,44,FALSE)),IF($X$1=9,(VLOOKUP(B397,'X9'!$B:$AZ,44,FALSE)),IF($X$1=10,(VLOOKUP(B397,'X10'!$B:$AZ,44,FALSE)),IF($X$1=11,(VLOOKUP(B397,'X11'!$B:$AZ,44,FALSE)),IF($X$1=12,(VLOOKUP(B397,'X12'!$B:$AZ,44,FALSE)),IF($X$1=13,(VLOOKUP(B397,'X13'!$B:$AZ,44,FALSE)),"B")))))))))))))))</f>
        <v xml:space="preserve"> </v>
      </c>
      <c r="H397" s="182" t="str">
        <f ca="1">IF(ISERROR(IF($X$1=1,(VLOOKUP(B397,'X1'!$B:$AZ,8,FALSE)),IF($X$1=2,(VLOOKUP(B397,'X2'!$B:$AZ,8,FALSE)),IF($X$1=3,(VLOOKUP(B397,'X3'!$B:$AZ,8,FALSE)),IF($X$1=4,(VLOOKUP(B397,'X4'!$B:$AZ,8,FALSE)),IF($X$1=5,(VLOOKUP(B397,'X5'!$B:$AZ,8,FALSE)),IF($X$1=6,(VLOOKUP(B397,'X6'!$B:$AZ,8,FALSE)),IF($X$1=7,(VLOOKUP(B397,'X7'!$B:$AZ,8,FALSE)),IF($X$1=8,(VLOOKUP(B397,'X8'!$B:$AZ,8,FALSE)),IF($X$1=9,(VLOOKUP(B397,'X9'!$B:$AZ,8,FALSE)),IF($X$1=10,(VLOOKUP(B397,'X10'!$B:$AZ,8,FALSE)),IF($X$1=11,(VLOOKUP(B397,'X11'!$B:$AZ,8,FALSE)),IF($X$1=12,(VLOOKUP(B397,'X12'!$B:$AZ,8,FALSE)),IF($X$1=13,(VLOOKUP(B397,'X13'!$B:$AZ,8,FALSE)),"B"))))))))))))))=TRUE," ",(IF($X$1=1,(VLOOKUP(B397,'X1'!$B:$AZ,8,FALSE)),IF($X$1=2,(VLOOKUP(B397,'X2'!$B:$AZ,8,FALSE)),IF($X$1=3,(VLOOKUP(B397,'X3'!$B:$AZ,8,FALSE)),IF($X$1=4,(VLOOKUP(B397,'X4'!$B:$AZ,8,FALSE)),IF($X$1=5,(VLOOKUP(B397,'X5'!$B:$AZ,8,FALSE)),IF($X$1=6,(VLOOKUP(B397,'X6'!$B:$AZ,8,FALSE)),IF($X$1=7,(VLOOKUP(B397,'X7'!$B:$AZ,8,FALSE)),IF($X$1=8,(VLOOKUP(B397,'X8'!$B:$AZ,8,FALSE)),IF($X$1=9,(VLOOKUP(B397,'X9'!$B:$AZ,8,FALSE)),IF($X$1=10,(VLOOKUP(B397,'X10'!$B:$AZ,8,FALSE)),IF($X$1=11,(VLOOKUP(B397,'X11'!$B:$AZ,8,FALSE)),IF($X$1=12,(VLOOKUP(B397,'X12'!$B:$AZ,8,FALSE)),IF($X$1=13,(VLOOKUP(B397,'X13'!$B:$AZ,8,FALSE)),"B")))))))))))))))</f>
        <v xml:space="preserve"> </v>
      </c>
      <c r="I397" s="183" t="str">
        <f ca="1">IF(ISERROR(IF($X$1=1,(VLOOKUP(B397,'X1'!$B:$AZ,2,FALSE)),IF($X$1=2,(VLOOKUP(B397,'X2'!$B:$AZ,2,FALSE)),IF($X$1=3,(VLOOKUP(B397,'X3'!$B:$AZ,2,FALSE)),IF($X$1=4,(VLOOKUP(B397,'X4'!$B:$AZ,2,FALSE)),IF($X$1=5,(VLOOKUP(B397,'X5'!$B:$AZ,2,FALSE)),IF($X$1=6,(VLOOKUP(B397,'X6'!$B:$AZ,2,FALSE)),IF($X$1=7,(VLOOKUP(B397,'X7'!$B:$AZ,2,FALSE)),IF($X$1=8,(VLOOKUP(B397,'X8'!$B:$AZ,2,FALSE)),IF($X$1=9,(VLOOKUP(B397,'X9'!$B:$AZ,2,FALSE)),IF($X$1=10,(VLOOKUP(B397,'X10'!$B:$AZ,2,FALSE)),IF($X$1=11,(VLOOKUP(B397,'X11'!$B:$AZ,2,FALSE)),IF($X$1=12,(VLOOKUP(B397,'X12'!$B:$AZ,2,FALSE)),IF($X$1=13,(VLOOKUP(B397,'X13'!$B:$AZ,2,FALSE)),"B"))))))))))))))=TRUE," ",(IF($X$1=1,(VLOOKUP(B397,'X1'!$B:$AZ,2,FALSE)),IF($X$1=2,(VLOOKUP(B397,'X2'!$B:$AZ,2,FALSE)),IF($X$1=3,(VLOOKUP(B397,'X3'!$B:$AZ,2,FALSE)),IF($X$1=4,(VLOOKUP(B397,'X4'!$B:$AZ,2,FALSE)),IF($X$1=5,(VLOOKUP(B397,'X5'!$B:$AZ,2,FALSE)),IF($X$1=6,(VLOOKUP(B397,'X6'!$B:$AZ,2,FALSE)),IF($X$1=7,(VLOOKUP(B397,'X7'!$B:$AZ,2,FALSE)),IF($X$1=8,(VLOOKUP(B397,'X8'!$B:$AZ,2,FALSE)),IF($X$1=9,(VLOOKUP(B397,'X9'!$B:$AZ,2,FALSE)),IF($X$1=10,(VLOOKUP(B397,'X10'!$B:$AZ,2,FALSE)),IF($X$1=11,(VLOOKUP(B397,'X11'!$B:$AZ,2,FALSE)),IF($X$1=12,(VLOOKUP(B397,'X12'!$B:$AZ,2,FALSE)),IF($X$1=13,(VLOOKUP(B397,'X13'!$B:$AZ,2,FALSE)),"B")))))))))))))))</f>
        <v xml:space="preserve"> </v>
      </c>
      <c r="J397" s="183" t="str">
        <f ca="1">IF(ISERROR(IF($X$1=1,(VLOOKUP(B397,'X1'!$B:$AZ,3,FALSE)),IF($X$1=2,(VLOOKUP(B397,'X2'!$B:$AZ,3,FALSE)),IF($X$1=3,(VLOOKUP(B397,'X3'!$B:$AZ,3,FALSE)),IF($X$1=4,(VLOOKUP(B397,'X4'!$B:$AZ,3,FALSE)),IF($X$1=5,(VLOOKUP(B397,'X5'!$B:$AZ,3,FALSE)),IF($X$1=6,(VLOOKUP(B397,'X6'!$B:$AZ,3,FALSE)),IF($X$1=7,(VLOOKUP(B397,'X7'!$B:$AZ,3,FALSE)),IF($X$1=8,(VLOOKUP(B397,'X8'!$B:$AZ,3,FALSE)),IF($X$1=9,(VLOOKUP(B397,'X9'!$B:$AZ,3,FALSE)),IF($X$1=10,(VLOOKUP(B397,'X10'!$B:$AZ,3,FALSE)),IF($X$1=11,(VLOOKUP(B397,'X11'!$B:$AZ,3,FALSE)),IF($X$1=12,(VLOOKUP(B397,'X12'!$B:$AZ,3,FALSE)),IF($X$1=13,(VLOOKUP(B397,'X13'!$B:$AZ,3,FALSE)),"B"))))))))))))))=TRUE," ",(IF($X$1=1,(VLOOKUP(B397,'X1'!$B:$AZ,3,FALSE)),IF($X$1=2,(VLOOKUP(B397,'X2'!$B:$AZ,3,FALSE)),IF($X$1=3,(VLOOKUP(B397,'X3'!$B:$AZ,3,FALSE)),IF($X$1=4,(VLOOKUP(B397,'X4'!$B:$AZ,3,FALSE)),IF($X$1=5,(VLOOKUP(B397,'X5'!$B:$AZ,3,FALSE)),IF($X$1=6,(VLOOKUP(B397,'X6'!$B:$AZ,3,FALSE)),IF($X$1=7,(VLOOKUP(B397,'X7'!$B:$AZ,3,FALSE)),IF($X$1=8,(VLOOKUP(B397,'X8'!$B:$AZ,3,FALSE)),IF($X$1=9,(VLOOKUP(B397,'X9'!$B:$AZ,3,FALSE)),IF($X$1=10,(VLOOKUP(B397,'X10'!$B:$AZ,3,FALSE)),IF($X$1=11,(VLOOKUP(B397,'X11'!$B:$AZ,3,FALSE)),IF($X$1=12,(VLOOKUP(B397,'X12'!$B:$AZ,3,FALSE)),IF($X$1=13,(VLOOKUP(B397,'X13'!$B:$AZ,3,FALSE)),"B")))))))))))))))</f>
        <v xml:space="preserve"> </v>
      </c>
      <c r="K397" s="183" t="str">
        <f ca="1">IF(ISERROR(IF($X$1=1,(VLOOKUP(B397,'X1'!$B:$AZ,5,FALSE)),IF($X$1=2,(VLOOKUP(B397,'X2'!$B:$AZ,5,FALSE)),IF($X$1=3,(VLOOKUP(B397,'X3'!$B:$AZ,5,FALSE)),IF($X$1=4,(VLOOKUP(B397,'X4'!$B:$AZ,5,FALSE)),IF($X$1=5,(VLOOKUP(B397,'X5'!$B:$AZ,5,FALSE)),IF($X$1=6,(VLOOKUP(B397,'X6'!$B:$AZ,5,FALSE)),IF($X$1=7,(VLOOKUP(B397,'X7'!$B:$AZ,5,FALSE)),IF($X$1=8,(VLOOKUP(B397,'X8'!$B:$AZ,5,FALSE)),IF($X$1=9,(VLOOKUP(B397,'X9'!$B:$AZ,5,FALSE)),IF($X$1=10,(VLOOKUP(B397,'X10'!$B:$AZ,5,FALSE)),IF($X$1=11,(VLOOKUP(B397,'X11'!$B:$AZ,5,FALSE)),IF($X$1=12,(VLOOKUP(B397,'X12'!$B:$AZ,5,FALSE)),IF($X$1=13,(VLOOKUP(B397,'X13'!$B:$AZ,5,FALSE)),"B"))))))))))))))=TRUE," ",(IF($X$1=1,(VLOOKUP(B397,'X1'!$B:$AZ,5,FALSE)),IF($X$1=2,(VLOOKUP(B397,'X2'!$B:$AZ,5,FALSE)),IF($X$1=3,(VLOOKUP(B397,'X3'!$B:$AZ,5,FALSE)),IF($X$1=4,(VLOOKUP(B397,'X4'!$B:$AZ,5,FALSE)),IF($X$1=5,(VLOOKUP(B397,'X5'!$B:$AZ,5,FALSE)),IF($X$1=6,(VLOOKUP(B397,'X6'!$B:$AZ,5,FALSE)),IF($X$1=7,(VLOOKUP(B397,'X7'!$B:$AZ,5,FALSE)),IF($X$1=8,(VLOOKUP(B397,'X8'!$B:$AZ,5,FALSE)),IF($X$1=9,(VLOOKUP(B397,'X9'!$B:$AZ,5,FALSE)),IF($X$1=10,(VLOOKUP(B397,'X10'!$B:$AZ,5,FALSE)),IF($X$1=11,(VLOOKUP(B397,'X11'!$B:$AZ,5,FALSE)),IF($X$1=12,(VLOOKUP(B397,'X12'!$B:$AZ,5,FALSE)),IF($X$1=13,(VLOOKUP(B397,'X13'!$B:$AZ,5,FALSE)),"B")))))))))))))))</f>
        <v xml:space="preserve"> </v>
      </c>
      <c r="L397" s="184" t="str">
        <f ca="1">IF(ISERROR(IF($X$1=1,(VLOOKUP(B397,'X1'!$B:$AZ,9,FALSE)),IF($X$1=2,(VLOOKUP(B397,'X2'!$B:$AZ,9,FALSE)),IF($X$1=3,(VLOOKUP(B397,'X3'!$B:$AZ,9,FALSE)),IF($X$1=4,(VLOOKUP(B397,'X4'!$B:$AZ,9,FALSE)),IF($X$1=5,(VLOOKUP(B397,'X5'!$B:$AZ,9,FALSE)),IF($X$1=6,(VLOOKUP(B397,'X6'!$B:$AZ,9,FALSE)),IF($X$1=7,(VLOOKUP(B397,'X7'!$B:$AZ,9,FALSE)),IF($X$1=8,(VLOOKUP(B397,'X8'!$B:$AZ,9,FALSE)),IF($X$1=9,(VLOOKUP(B397,'X9'!$B:$AZ,9,FALSE)),IF($X$1=10,(VLOOKUP(B397,'X10'!$B:$AZ,9,FALSE)),IF($X$1=11,(VLOOKUP(B397,'X11'!$B:$AZ,9,FALSE)),IF($X$1=12,(VLOOKUP(B397,'X12'!$B:$AZ,9,FALSE)),IF($X$1=13,(VLOOKUP(B397,'X13'!$B:$AZ,9,FALSE)),"B"))))))))))))))=TRUE," ",(IF($X$1=1,(VLOOKUP(B397,'X1'!$B:$AZ,9,FALSE)),IF($X$1=2,(VLOOKUP(B397,'X2'!$B:$AZ,9,FALSE)),IF($X$1=3,(VLOOKUP(B397,'X3'!$B:$AZ,9,FALSE)),IF($X$1=4,(VLOOKUP(B397,'X4'!$B:$AZ,9,FALSE)),IF($X$1=5,(VLOOKUP(B397,'X5'!$B:$AZ,9,FALSE)),IF($X$1=6,(VLOOKUP(B397,'X6'!$B:$AZ,9,FALSE)),IF($X$1=7,(VLOOKUP(B397,'X7'!$B:$AZ,9,FALSE)),IF($X$1=8,(VLOOKUP(B397,'X8'!$B:$AZ,9,FALSE)),IF($X$1=9,(VLOOKUP(B397,'X9'!$B:$AZ,9,FALSE)),IF($X$1=10,(VLOOKUP(B397,'X10'!$B:$AZ,9,FALSE)),IF($X$1=11,(VLOOKUP(B397,'X11'!$B:$AZ,9,FALSE)),IF($X$1=12,(VLOOKUP(B397,'X12'!$B:$AZ,9,FALSE)),IF($X$1=13,(VLOOKUP(B397,'X13'!$B:$AZ,9,FALSE)),"B")))))))))))))))</f>
        <v xml:space="preserve"> </v>
      </c>
      <c r="M397" s="184" t="str">
        <f ca="1">IF(ISERROR(IF($X$1=1,(VLOOKUP(B397,'X1'!$B:$AZ,10,FALSE)),IF($X$1=2,(VLOOKUP(B397,'X2'!$B:$AZ,10,FALSE)),IF($X$1=3,(VLOOKUP(B397,'X3'!$B:$AZ,10,FALSE)),IF($X$1=4,(VLOOKUP(B397,'X4'!$B:$AZ,10,FALSE)),IF($X$1=5,(VLOOKUP(B397,'X5'!$B:$AZ,10,FALSE)),IF($X$1=6,(VLOOKUP(B397,'X6'!$B:$AZ,10,FALSE)),IF($X$1=7,(VLOOKUP(B397,'X7'!$B:$AZ,10,FALSE)),IF($X$1=8,(VLOOKUP(B397,'X8'!$B:$AZ,10,FALSE)),IF($X$1=9,(VLOOKUP(B397,'X9'!$B:$AZ,10,FALSE)),IF($X$1=10,(VLOOKUP(B397,'X10'!$B:$AZ,10,FALSE)),IF($X$1=11,(VLOOKUP(B397,'X11'!$B:$AZ,10,FALSE)),IF($X$1=12,(VLOOKUP(B397,'X12'!$B:$AZ,10,FALSE)),IF($X$1=13,(VLOOKUP(B397,'X13'!$B:$AZ,10,FALSE)),"B"))))))))))))))=TRUE," ",(IF($X$1=1,(VLOOKUP(B397,'X1'!$B:$AZ,10,FALSE)),IF($X$1=2,(VLOOKUP(B397,'X2'!$B:$AZ,10,FALSE)),IF($X$1=3,(VLOOKUP(B397,'X3'!$B:$AZ,10,FALSE)),IF($X$1=4,(VLOOKUP(B397,'X4'!$B:$AZ,10,FALSE)),IF($X$1=5,(VLOOKUP(B397,'X5'!$B:$AZ,10,FALSE)),IF($X$1=6,(VLOOKUP(B397,'X6'!$B:$AZ,10,FALSE)),IF($X$1=7,(VLOOKUP(B397,'X7'!$B:$AZ,10,FALSE)),IF($X$1=8,(VLOOKUP(B397,'X8'!$B:$AZ,10,FALSE)),IF($X$1=9,(VLOOKUP(B397,'X9'!$B:$AZ,10,FALSE)),IF($X$1=10,(VLOOKUP(B397,'X10'!$B:$AZ,10,FALSE)),IF($X$1=11,(VLOOKUP(B397,'X11'!$B:$AZ,10,FALSE)),IF($X$1=12,(VLOOKUP(B397,'X12'!$B:$AZ,10,FALSE)),IF($X$1=13,(VLOOKUP(B397,'X13'!$B:$AZ,10,FALSE)),"B")))))))))))))))</f>
        <v xml:space="preserve"> </v>
      </c>
      <c r="N397" s="185" t="str">
        <f ca="1">IF(ISERROR(IF($X$1=1,(VLOOKUP(B397,'X1'!$B:$AZ,45,FALSE)),IF($X$1=2,(VLOOKUP(B397,'X2'!$B:$AZ,45,FALSE)),IF($X$1=3,(VLOOKUP(B397,'X3'!$B:$AZ,45,FALSE)),IF($X$1=4,(VLOOKUP(B397,'X4'!$B:$AZ,45,FALSE)),IF($X$1=5,(VLOOKUP(B397,'X5'!$B:$AZ,45,FALSE)),IF($X$1=6,(VLOOKUP(B397,'X6'!$B:$AZ,45,FALSE)),IF($X$1=7,(VLOOKUP(B397,'X7'!$B:$AZ,45,FALSE)),IF($X$1=8,(VLOOKUP(B397,'X8'!$B:$AZ,45,FALSE)),IF($X$1=9,(VLOOKUP(B397,'X9'!$B:$AZ,45,FALSE)),IF($X$1=10,(VLOOKUP(B397,'X10'!$B:$AZ,45,FALSE)),IF($X$1=11,(VLOOKUP(B397,'X11'!$B:$AZ,45,FALSE)),IF($X$1=12,(VLOOKUP(B397,'X12'!$B:$AZ,45,FALSE)),IF($X$1=13,(VLOOKUP(B397,'X13'!$B:$AZ,45,FALSE)),"B"))))))))))))))=TRUE," ",(IF($X$1=1,(VLOOKUP(B397,'X1'!$B:$AZ,45,FALSE)),IF($X$1=2,(VLOOKUP(B397,'X2'!$B:$AZ,45,FALSE)),IF($X$1=3,(VLOOKUP(B397,'X3'!$B:$AZ,45,FALSE)),IF($X$1=4,(VLOOKUP(B397,'X4'!$B:$AZ,45,FALSE)),IF($X$1=5,(VLOOKUP(B397,'X5'!$B:$AZ,45,FALSE)),IF($X$1=6,(VLOOKUP(B397,'X6'!$B:$AZ,45,FALSE)),IF($X$1=7,(VLOOKUP(B397,'X7'!$B:$AZ,45,FALSE)),IF($X$1=8,(VLOOKUP(B397,'X8'!$B:$AZ,45,FALSE)),IF($X$1=9,(VLOOKUP(B397,'X9'!$B:$AZ,45,FALSE)),IF($X$1=10,(VLOOKUP(B397,'X10'!$B:$AZ,45,FALSE)),IF($X$1=11,(VLOOKUP(B397,'X11'!$B:$AZ,45,FALSE)),IF($X$1=12,(VLOOKUP(B397,'X12'!$B:$AZ,45,FALSE)),IF($X$1=13,(VLOOKUP(B397,'X13'!$B:$AZ,45,FALSE)),"B")))))))))))))))</f>
        <v xml:space="preserve"> </v>
      </c>
      <c r="O397" s="184" t="str">
        <f ca="1">IF(ISERROR(IF($X$1=1,(VLOOKUP(B397,'X1'!$B:$AZ,11,FALSE)),IF($X$1=2,(VLOOKUP(B397,'X2'!$B:$AZ,11,FALSE)),IF($X$1=3,(VLOOKUP(B397,'X3'!$B:$AZ,11,FALSE)),IF($X$1=4,(VLOOKUP(B397,'X4'!$B:$AZ,11,FALSE)),IF($X$1=5,(VLOOKUP(B397,'X5'!$B:$AZ,11,FALSE)),IF($X$1=6,(VLOOKUP(B397,'X6'!$B:$AZ,11,FALSE)),IF($X$1=7,(VLOOKUP(B397,'X7'!$B:$AZ,11,FALSE)),IF($X$1=8,(VLOOKUP(B397,'X8'!$B:$AZ,11,FALSE)),IF($X$1=9,(VLOOKUP(B397,'X9'!$B:$AZ,11,FALSE)),IF($X$1=10,(VLOOKUP(B397,'X10'!$B:$AZ,11,FALSE)),IF($X$1=11,(VLOOKUP(B397,'X11'!$B:$AZ,11,FALSE)),IF($X$1=12,(VLOOKUP(B397,'X12'!$B:$AZ,11,FALSE)),IF($X$1=13,(VLOOKUP(B397,'X13'!$B:$AZ,11,FALSE)),"B"))))))))))))))=TRUE," ",(IF($X$1=1,(VLOOKUP(B397,'X1'!$B:$AZ,11,FALSE)),IF($X$1=2,(VLOOKUP(B397,'X2'!$B:$AZ,11,FALSE)),IF($X$1=3,(VLOOKUP(B397,'X3'!$B:$AZ,11,FALSE)),IF($X$1=4,(VLOOKUP(B397,'X4'!$B:$AZ,11,FALSE)),IF($X$1=5,(VLOOKUP(B397,'X5'!$B:$AZ,11,FALSE)),IF($X$1=6,(VLOOKUP(B397,'X6'!$B:$AZ,11,FALSE)),IF($X$1=7,(VLOOKUP(B397,'X7'!$B:$AZ,11,FALSE)),IF($X$1=8,(VLOOKUP(B397,'X8'!$B:$AZ,11,FALSE)),IF($X$1=9,(VLOOKUP(B397,'X9'!$B:$AZ,11,FALSE)),IF($X$1=10,(VLOOKUP(B397,'X10'!$B:$AZ,11,FALSE)),IF($X$1=11,(VLOOKUP(B397,'X11'!$B:$AZ,11,FALSE)),IF($X$1=12,(VLOOKUP(B397,'X12'!$B:$AZ,11,FALSE)),IF($X$1=13,(VLOOKUP(B397,'X13'!$B:$AZ,11,FALSE)),"B")))))))))))))))</f>
        <v xml:space="preserve"> </v>
      </c>
      <c r="P397" s="184" t="str">
        <f ca="1">IF(ISERROR(IF($X$1=1,(VLOOKUP(B397,'X1'!$B:$AZ,12,FALSE)),IF($X$1=2,(VLOOKUP(B397,'X2'!$B:$AZ,12,FALSE)),IF($X$1=3,(VLOOKUP(B397,'X3'!$B:$AZ,12,FALSE)),IF($X$1=4,(VLOOKUP(B397,'X4'!$B:$AZ,12,FALSE)),IF($X$1=5,(VLOOKUP(B397,'X5'!$B:$AZ,12,FALSE)),IF($X$1=6,(VLOOKUP(B397,'X6'!$B:$AZ,12,FALSE)),IF($X$1=7,(VLOOKUP(B397,'X7'!$B:$AZ,12,FALSE)),IF($X$1=8,(VLOOKUP(B397,'X8'!$B:$AZ,12,FALSE)),IF($X$1=9,(VLOOKUP(B397,'X9'!$B:$AZ,12,FALSE)),IF($X$1=10,(VLOOKUP(B397,'X10'!$B:$AZ,12,FALSE)),IF($X$1=11,(VLOOKUP(B397,'X11'!$B:$AZ,12,FALSE)),IF($X$1=12,(VLOOKUP(B397,'X12'!$B:$AZ,12,FALSE)),IF($X$1=13,(VLOOKUP(B397,'X13'!$B:$AZ,12,FALSE)),"B"))))))))))))))=TRUE," ",(IF($X$1=1,(VLOOKUP(B397,'X1'!$B:$AZ,12,FALSE)),IF($X$1=2,(VLOOKUP(B397,'X2'!$B:$AZ,12,FALSE)),IF($X$1=3,(VLOOKUP(B397,'X3'!$B:$AZ,12,FALSE)),IF($X$1=4,(VLOOKUP(B397,'X4'!$B:$AZ,12,FALSE)),IF($X$1=5,(VLOOKUP(B397,'X5'!$B:$AZ,12,FALSE)),IF($X$1=6,(VLOOKUP(B397,'X6'!$B:$AZ,12,FALSE)),IF($X$1=7,(VLOOKUP(B397,'X7'!$B:$AZ,12,FALSE)),IF($X$1=8,(VLOOKUP(B397,'X8'!$B:$AZ,12,FALSE)),IF($X$1=9,(VLOOKUP(B397,'X9'!$B:$AZ,12,FALSE)),IF($X$1=10,(VLOOKUP(B397,'X10'!$B:$AZ,12,FALSE)),IF($X$1=11,(VLOOKUP(B397,'X11'!$B:$AZ,12,FALSE)),IF($X$1=12,(VLOOKUP(B397,'X12'!$B:$AZ,12,FALSE)),IF($X$1=13,(VLOOKUP(B397,'X13'!$B:$AZ,12,FALSE)),"B")))))))))))))))</f>
        <v xml:space="preserve"> </v>
      </c>
      <c r="Q397" s="185" t="str">
        <f ca="1">IF(ISERROR(IF($X$1=1,(VLOOKUP(B397,'X1'!$B:$AZ,46,FALSE)),IF($X$1=2,(VLOOKUP(B397,'X2'!$B:$AZ,46,FALSE)),IF($X$1=3,(VLOOKUP(B397,'X3'!$B:$AZ,46,FALSE)),IF($X$1=4,(VLOOKUP(B397,'X4'!$B:$AZ,46,FALSE)),IF($X$1=5,(VLOOKUP(B397,'X5'!$B:$AZ,46,FALSE)),IF($X$1=6,(VLOOKUP(B397,'X6'!$B:$AZ,46,FALSE)),IF($X$1=7,(VLOOKUP(B397,'X7'!$B:$AZ,46,FALSE)),IF($X$1=8,(VLOOKUP(B397,'X8'!$B:$AZ,46,FALSE)),IF($X$1=9,(VLOOKUP(B397,'X9'!$B:$AZ,46,FALSE)),IF($X$1=10,(VLOOKUP(B397,'X10'!$B:$AZ,46,FALSE)),IF($X$1=11,(VLOOKUP(B397,'X11'!$B:$AZ,46,FALSE)),IF($X$1=12,(VLOOKUP(B397,'X12'!$B:$AZ,46,FALSE)),IF($X$1=13,(VLOOKUP(B397,'X13'!$B:$AZ,46,FALSE)),"B"))))))))))))))=TRUE," ",(IF($X$1=1,(VLOOKUP(B397,'X1'!$B:$AZ,46,FALSE)),IF($X$1=2,(VLOOKUP(B397,'X2'!$B:$AZ,46,FALSE)),IF($X$1=3,(VLOOKUP(B397,'X3'!$B:$AZ,46,FALSE)),IF($X$1=4,(VLOOKUP(B397,'X4'!$B:$AZ,46,FALSE)),IF($X$1=5,(VLOOKUP(B397,'X5'!$B:$AZ,46,FALSE)),IF($X$1=6,(VLOOKUP(B397,'X6'!$B:$AZ,46,FALSE)),IF($X$1=7,(VLOOKUP(B397,'X7'!$B:$AZ,46,FALSE)),IF($X$1=8,(VLOOKUP(B397,'X8'!$B:$AZ,46,FALSE)),IF($X$1=9,(VLOOKUP(B397,'X9'!$B:$AZ,46,FALSE)),IF($X$1=10,(VLOOKUP(B397,'X10'!$B:$AZ,46,FALSE)),IF($X$1=11,(VLOOKUP(B397,'X11'!$B:$AZ,46,FALSE)),IF($X$1=12,(VLOOKUP(B397,'X12'!$B:$AZ,46,FALSE)),IF($X$1=13,(VLOOKUP(B397,'X13'!$B:$AZ,46,FALSE)),"B")))))))))))))))</f>
        <v xml:space="preserve"> </v>
      </c>
      <c r="R397" s="185" t="str">
        <f ca="1">IF(ISERROR(IF($X$1=1,(VLOOKUP(B397,'X1'!$B:$AZ,15,FALSE)),IF($X$1=2,(VLOOKUP(B397,'X2'!$B:$AZ,15,FALSE)),IF($X$1=3,(VLOOKUP(B397,'X3'!$B:$AZ,15,FALSE)),IF($X$1=4,(VLOOKUP(B397,'X4'!$B:$AZ,15,FALSE)),IF($X$1=5,(VLOOKUP(B397,'X5'!$B:$AZ,15,FALSE)),IF($X$1=6,(VLOOKUP(B397,'X6'!$B:$AZ,15,FALSE)),IF($X$1=7,(VLOOKUP(B397,'X7'!$B:$AZ,15,FALSE)),IF($X$1=8,(VLOOKUP(B397,'X8'!$B:$AZ,15,FALSE)),IF($X$1=9,(VLOOKUP(B397,'X9'!$B:$AZ,15,FALSE)),IF($X$1=10,(VLOOKUP(B397,'X10'!$B:$AZ,15,FALSE)),IF($X$1=11,(VLOOKUP(B397,'X11'!$B:$AZ,15,FALSE)),IF($X$1=12,(VLOOKUP(B397,'X12'!$B:$AZ,15,FALSE)),IF($X$1=13,(VLOOKUP(B397,'X13'!$B:$AZ,15,FALSE)),"B"))))))))))))))=TRUE," ",(IF($X$1=1,(VLOOKUP(B397,'X1'!$B:$AZ,15,FALSE)),IF($X$1=2,(VLOOKUP(B397,'X2'!$B:$AZ,15,FALSE)),IF($X$1=3,(VLOOKUP(B397,'X3'!$B:$AZ,15,FALSE)),IF($X$1=4,(VLOOKUP(B397,'X4'!$B:$AZ,15,FALSE)),IF($X$1=5,(VLOOKUP(B397,'X5'!$B:$AZ,15,FALSE)),IF($X$1=6,(VLOOKUP(B397,'X6'!$B:$AZ,15,FALSE)),IF($X$1=7,(VLOOKUP(B397,'X7'!$B:$AZ,15,FALSE)),IF($X$1=8,(VLOOKUP(B397,'X8'!$B:$AZ,15,FALSE)),IF($X$1=9,(VLOOKUP(B397,'X9'!$B:$AZ,15,FALSE)),IF($X$1=10,(VLOOKUP(B397,'X10'!$B:$AZ,15,FALSE)),IF($X$1=11,(VLOOKUP(B397,'X11'!$B:$AZ,15,FALSE)),IF($X$1=12,(VLOOKUP(B397,'X12'!$B:$AZ,15,FALSE)),IF($X$1=13,(VLOOKUP(B397,'X13'!$B:$AZ,15,FALSE)),"B")))))))))))))))</f>
        <v xml:space="preserve"> </v>
      </c>
      <c r="S397" s="185" t="str">
        <f ca="1">IF(ISERROR(IF((IF($X$1=1,(VLOOKUP(B397,'X1'!$B:$AZ,14,FALSE)),(IF($X$1=2,(VLOOKUP(B397,'X2'!$B:$AZ,14,FALSE)),(IF($X$1=3,(VLOOKUP(B397,'X3'!$B:$AZ,14,FALSE)),(IF($X$1=4,(VLOOKUP(B397,'X4'!$B:$AZ,14,FALSE)),(IF($X$1=5,(VLOOKUP(B397,'X5'!$B:$AZ,14,FALSE)),(IF($X$1=6,(VLOOKUP(B397,'X6'!$B:$AZ,14,FALSE)),(IF($X$1=7,(VLOOKUP(B397,'X7'!$B:$AZ,14,FALSE)),(IF($X$1=8,(VLOOKUP(B397,'X8'!$B:$AZ,14,FALSE)),(IF($X$1=9,(VLOOKUP(B397,'X9'!$B:$AZ,14,FALSE)),(IF($X$1=10,(VLOOKUP(B397,'X10'!$B:$AZ,14,FALSE)),(IF($X$1=11,(VLOOKUP(B397,'X11'!$B:$AZ,14,FALSE)),(IF($X$1=12,(VLOOKUP(B397,'X12'!$B:$AZ,14,FALSE)),(VLOOKUP(B397,'X13'!$B:$AZ,14,FALSE))))))))))))))))))))))))))=$V$1," ",(IF($X$1=1,(VLOOKUP(B397,'X1'!$B:$AZ,14,FALSE)),(IF($X$1=2,(VLOOKUP(B397,'X2'!$B:$AZ,14,FALSE)),(IF($X$1=3,(VLOOKUP(B397,'X3'!$B:$AZ,14,FALSE)),(IF($X$1=4,(VLOOKUP(B397,'X4'!$B:$AZ,14,FALSE)),(IF($X$1=5,(VLOOKUP(B397,'X5'!$B:$AZ,14,FALSE)),(IF($X$1=6,(VLOOKUP(B397,'X6'!$B:$AZ,14,FALSE)),(IF($X$1=7,(VLOOKUP(B397,'X7'!$B:$AZ,14,FALSE)),(IF($X$1=8,(VLOOKUP(B397,'X8'!$B:$AZ,14,FALSE)),(IF($X$1=9,(VLOOKUP(B397,'X9'!$B:$AZ,14,FALSE)),(IF($X$1=10,(VLOOKUP(B397,'X10'!$B:$AZ,14,FALSE)),(IF($X$1=11,(VLOOKUP(B397,'X11'!$B:$AZ,14,FALSE)),(IF($X$1=12,(VLOOKUP(B397,'X12'!$B:$AZ,14,FALSE)),(VLOOKUP(B397,'X13'!$B:$AZ,14,FALSE))))))))))))))))))))))))))))=TRUE," ",(IF((IF($X$1=1,(VLOOKUP(B397,'X1'!$B:$AZ,14,FALSE)),(IF($X$1=2,(VLOOKUP(B397,'X2'!$B:$AZ,14,FALSE)),(IF($X$1=3,(VLOOKUP(B397,'X3'!$B:$AZ,14,FALSE)),(IF($X$1=4,(VLOOKUP(B397,'X4'!$B:$AZ,14,FALSE)),(IF($X$1=5,(VLOOKUP(B397,'X5'!$B:$AZ,14,FALSE)),(IF($X$1=6,(VLOOKUP(B397,'X6'!$B:$AZ,14,FALSE)),(IF($X$1=7,(VLOOKUP(B397,'X7'!$B:$AZ,14,FALSE)),(IF($X$1=8,(VLOOKUP(B397,'X8'!$B:$AZ,14,FALSE)),(IF($X$1=9,(VLOOKUP(B397,'X9'!$B:$AZ,14,FALSE)),(IF($X$1=10,(VLOOKUP(B397,'X10'!$B:$AZ,14,FALSE)),(IF($X$1=11,(VLOOKUP(B397,'X11'!$B:$AZ,14,FALSE)),(IF($X$1=12,(VLOOKUP(B397,'X12'!$B:$AZ,14,FALSE)),(VLOOKUP(B397,'X13'!$B:$AZ,14,FALSE))))))))))))))))))))))))))=$V$1," ",(IF($X$1=1,(VLOOKUP(B397,'X1'!$B:$AZ,14,FALSE)),(IF($X$1=2,(VLOOKUP(B397,'X2'!$B:$AZ,14,FALSE)),(IF($X$1=3,(VLOOKUP(B397,'X3'!$B:$AZ,14,FALSE)),(IF($X$1=4,(VLOOKUP(B397,'X4'!$B:$AZ,14,FALSE)),(IF($X$1=5,(VLOOKUP(B397,'X5'!$B:$AZ,14,FALSE)),(IF($X$1=6,(VLOOKUP(B397,'X6'!$B:$AZ,14,FALSE)),(IF($X$1=7,(VLOOKUP(B397,'X7'!$B:$AZ,14,FALSE)),(IF($X$1=8,(VLOOKUP(B397,'X8'!$B:$AZ,14,FALSE)),(IF($X$1=9,(VLOOKUP(B397,'X9'!$B:$AZ,14,FALSE)),(IF($X$1=10,(VLOOKUP(B397,'X10'!$B:$AZ,14,FALSE)),(IF($X$1=11,(VLOOKUP(B397,'X11'!$B:$AZ,14,FALSE)),(IF($X$1=12,(VLOOKUP(B397,'X12'!$B:$AZ,14,FALSE)),(VLOOKUP(B397,'X13'!$B:$AZ,14,FALSE)))))))))))))))))))))))))))))</f>
        <v xml:space="preserve"> </v>
      </c>
    </row>
    <row r="398" spans="1:19" ht="14.1" customHeight="1" x14ac:dyDescent="0.2">
      <c r="A398" s="156" t="s">
        <v>1058</v>
      </c>
      <c r="B398" s="122" t="str">
        <f>IF(ISERROR(IF($U$16=1,(VLOOKUP(A398,$AC$89:$AH$125,2,FALSE)),IF((IF($X$1=1,'X1'!B357,(IF($X$1=2,'X2'!B357,(IF($X$1=3,'X3'!B357,(IF($X$1=4,'X4'!B357,(IF($X$1=5,'X5'!B357,(IF($X$1=6,'X6'!B357,(IF($X$1=7,'X7'!B357,(IF($X$1=8,'X8'!B357,(IF($X$1=9,'X9'!B357,(IF($X$1=10,'X10'!B357,(IF($X$1=11,'X11'!B357,(IF($X$1=12,'X12'!B357,'X13'!B357))))))))))))))))))))))))="","",(IF($X$1=1,'X1'!B357,(IF($X$1=2,'X2'!B357,(IF($X$1=3,'X3'!B357,(IF($X$1=4,'X4'!B357,(IF($X$1=5,'X5'!B357,(IF($X$1=6,'X6'!B357,(IF($X$1=7,'X7'!B357,(IF($X$1=8,'X8'!B357,(IF($X$1=9,'X9'!B357,(IF($X$1=10,'X10'!B357,(IF($X$1=11,'X11'!B357,(IF($X$1=12,'X12'!B357,'X13'!B357)))))))))))))))))))))))))))=TRUE," ",(IF($U$16=1,(VLOOKUP(A398,$AC$89:$AH$125,2,FALSE)),IF((IF($X$1=1,'X1'!B357,(IF($X$1=2,'X2'!B357,(IF($X$1=3,'X3'!B357,(IF($X$1=4,'X4'!B357,(IF($X$1=5,'X5'!B357,(IF($X$1=6,'X6'!B357,(IF($X$1=7,'X7'!B357,(IF($X$1=8,'X8'!B357,(IF($X$1=9,'X9'!B357,(IF($X$1=10,'X10'!B357,(IF($X$1=11,'X11'!B357,(IF($X$1=12,'X12'!B357,'X13'!B357))))))))))))))))))))))))="","",(IF($X$1=1,'X1'!B357,(IF($X$1=2,'X2'!B357,(IF($X$1=3,'X3'!B357,(IF($X$1=4,'X4'!B357,(IF($X$1=5,'X5'!B357,(IF($X$1=6,'X6'!B357,(IF($X$1=7,'X7'!B357,(IF($X$1=8,'X8'!B357,(IF($X$1=9,'X9'!B357,(IF($X$1=10,'X10'!B357,(IF($X$1=11,'X11'!B357,(IF($X$1=12,'X12'!B357,'X13'!B357))))))))))))))))))))))))))))</f>
        <v/>
      </c>
      <c r="C398" s="181" t="str">
        <f ca="1">IF(ISERROR(IF($X$1=1,(VLOOKUP(B398,'X1'!$B:$AZ,47,FALSE)),IF($X$1=2,(VLOOKUP(B398,'X2'!$B:$AZ,47,FALSE)),IF($X$1=3,(VLOOKUP(B398,'X3'!$B:$AZ,47,FALSE)),IF($X$1=4,(VLOOKUP(B398,'X4'!$B:$AZ,47,FALSE)),IF($X$1=5,(VLOOKUP(B398,'X5'!$B:$AZ,47,FALSE)),IF($X$1=6,(VLOOKUP(B398,'X6'!$B:$AZ,47,FALSE)),IF($X$1=7,(VLOOKUP(B398,'X7'!$B:$AZ,47,FALSE)),IF($X$1=8,(VLOOKUP(B398,'X8'!$B:$AZ,47,FALSE)),IF($X$1=9,(VLOOKUP(B398,'X9'!$B:$AZ,47,FALSE)),IF($X$1=10,(VLOOKUP(B398,'X10'!$B:$AZ,47,FALSE)),IF($X$1=11,(VLOOKUP(B398,'X11'!$B:$AZ,47,FALSE)),IF($X$1=12,(VLOOKUP(B398,'X12'!$B:$AZ,47,FALSE)),IF($X$1=13,(VLOOKUP(B398,'X13'!$B:$AZ,47,FALSE)),"B"))))))))))))))=TRUE," ",(IF($X$1=1,(VLOOKUP(B398,'X1'!$B:$AZ,47,FALSE)),IF($X$1=2,(VLOOKUP(B398,'X2'!$B:$AZ,47,FALSE)),IF($X$1=3,(VLOOKUP(B398,'X3'!$B:$AZ,47,FALSE)),IF($X$1=4,(VLOOKUP(B398,'X4'!$B:$AZ,47,FALSE)),IF($X$1=5,(VLOOKUP(B398,'X5'!$B:$AZ,47,FALSE)),IF($X$1=6,(VLOOKUP(B398,'X6'!$B:$AZ,47,FALSE)),IF($X$1=7,(VLOOKUP(B398,'X7'!$B:$AZ,47,FALSE)),IF($X$1=8,(VLOOKUP(B398,'X8'!$B:$AZ,47,FALSE)),IF($X$1=9,(VLOOKUP(B398,'X9'!$B:$AZ,47,FALSE)),IF($X$1=10,(VLOOKUP(B398,'X10'!$B:$AZ,47,FALSE)),IF($X$1=11,(VLOOKUP(B398,'X11'!$B:$AZ,47,FALSE)),IF($X$1=12,(VLOOKUP(B398,'X12'!$B:$AZ,47,FALSE)),IF($X$1=13,(VLOOKUP(B398,'X13'!$B:$AZ,47,FALSE)),"B")))))))))))))))</f>
        <v xml:space="preserve"> </v>
      </c>
      <c r="D398" s="181" t="str">
        <f ca="1">IF(ISERROR(IF($X$1=1,(VLOOKUP(B398,'X1'!$B:$AP,41,FALSE)),IF($X$1=2,(VLOOKUP(B398,'X2'!$B:$AP,41,FALSE)),IF($X$1=3,(VLOOKUP(B398,'X3'!$B:$AP,41,FALSE)),IF($X$1=4,(VLOOKUP(B398,'X4'!$B:$AP,41,FALSE)),IF($X$1=5,(VLOOKUP(B398,'X5'!$B:$AP,41,FALSE)),IF($X$1=6,(VLOOKUP(B398,'X6'!$B:$AP,41,FALSE)),IF($X$1=7,(VLOOKUP(B398,'X7'!$B:$AP,41,FALSE)),IF($X$1=8,(VLOOKUP(B398,'X8'!$B:$AP,41,FALSE)),IF($X$1=9,(VLOOKUP(B398,'X9'!$B:$AP,41,FALSE)),IF($X$1=10,(VLOOKUP(B398,'X10'!$B:$AP,41,FALSE)),IF($X$1=11,(VLOOKUP(B398,'X11'!$B:$AP,41,FALSE)),IF($X$1=12,(VLOOKUP(B398,'X12'!$B:$AP,41,FALSE)),IF($X$1=13,(VLOOKUP(B398,'X13'!$B:$AP,41,FALSE)),"B"))))))))))))))=TRUE," ",(IF($X$1=1,(VLOOKUP(B398,'X1'!$B:$AP,41,FALSE)),IF($X$1=2,(VLOOKUP(B398,'X2'!$B:$AP,41,FALSE)),IF($X$1=3,(VLOOKUP(B398,'X3'!$B:$AP,41,FALSE)),IF($X$1=4,(VLOOKUP(B398,'X4'!$B:$AP,41,FALSE)),IF($X$1=5,(VLOOKUP(B398,'X5'!$B:$AP,41,FALSE)),IF($X$1=6,(VLOOKUP(B398,'X6'!$B:$AP,41,FALSE)),IF($X$1=7,(VLOOKUP(B398,'X7'!$B:$AP,41,FALSE)),IF($X$1=8,(VLOOKUP(B398,'X8'!$B:$AP,41,FALSE)),IF($X$1=9,(VLOOKUP(B398,'X9'!$B:$AP,41,FALSE)),IF($X$1=10,(VLOOKUP(B398,'X10'!$B:$AP,41,FALSE)),IF($X$1=11,(VLOOKUP(B398,'X11'!$B:$AP,41,FALSE)),IF($X$1=12,(VLOOKUP(B398,'X12'!$B:$AP,41,FALSE)),IF($X$1=13,(VLOOKUP(B398,'X13'!$B:$AP,41,FALSE)),"B")))))))))))))))</f>
        <v xml:space="preserve"> </v>
      </c>
      <c r="E398" s="182" t="str">
        <f ca="1">IF(ISERROR(IF($X$1=1,(VLOOKUP(B398,'X1'!$B:$AP,7,FALSE)),IF($X$1=2,(VLOOKUP(B398,'X2'!$B:$AP,7,FALSE)),IF($X$1=3,(VLOOKUP(B398,'X3'!$B:$AP,7,FALSE)),IF($X$1=4,(VLOOKUP(B398,'X4'!$B:$AP,7,FALSE)),IF($X$1=5,(VLOOKUP(B398,'X5'!$B:$AP,7,FALSE)),IF($X$1=6,(VLOOKUP(B398,'X6'!$B:$AP,7,FALSE)),IF($X$1=7,(VLOOKUP(B398,'X7'!$B:$AP,7,FALSE)),IF($X$1=8,(VLOOKUP(B398,'X8'!$B:$AP,7,FALSE)),IF($X$1=9,(VLOOKUP(B398,'X9'!$B:$AP,7,FALSE)),IF($X$1=10,(VLOOKUP(B398,'X10'!$B:$AP,7,FALSE)),IF($X$1=11,(VLOOKUP(B398,'X11'!$B:$AP,7,FALSE)),IF($X$1=12,(VLOOKUP(B398,'X12'!$B:$AP,7,FALSE)),IF($X$1=13,(VLOOKUP(B398,'X13'!$B:$AP,7,FALSE)),"B"))))))))))))))=TRUE," ",(IF($X$1=1,(VLOOKUP(B398,'X1'!$B:$AP,7,FALSE)),IF($X$1=2,(VLOOKUP(B398,'X2'!$B:$AP,7,FALSE)),IF($X$1=3,(VLOOKUP(B398,'X3'!$B:$AP,7,FALSE)),IF($X$1=4,(VLOOKUP(B398,'X4'!$B:$AP,7,FALSE)),IF($X$1=5,(VLOOKUP(B398,'X5'!$B:$AP,7,FALSE)),IF($X$1=6,(VLOOKUP(B398,'X6'!$B:$AP,7,FALSE)),IF($X$1=7,(VLOOKUP(B398,'X7'!$B:$AP,7,FALSE)),IF($X$1=8,(VLOOKUP(B398,'X8'!$B:$AP,7,FALSE)),IF($X$1=9,(VLOOKUP(B398,'X9'!$B:$AP,7,FALSE)),IF($X$1=10,(VLOOKUP(B398,'X10'!$B:$AP,7,FALSE)),IF($X$1=11,(VLOOKUP(B398,'X11'!$B:$AP,7,FALSE)),IF($X$1=12,(VLOOKUP(B398,'X12'!$B:$AP,7,FALSE)),IF($X$1=13,(VLOOKUP(B398,'X13'!$B:$AP,7,FALSE)),"B")))))))))))))))</f>
        <v xml:space="preserve"> </v>
      </c>
      <c r="F398" s="182" t="str">
        <f ca="1">IF(ISERROR(IF((IF($X$1=1,(VLOOKUP(B398,'X1'!$B:$AO,6,FALSE)),(IF($X$1=2,(VLOOKUP(B398,'X2'!$B:$AO,6,FALSE)),(IF($X$1=3,(VLOOKUP(B398,'X3'!$B:$AO,6,FALSE)),(IF($X$1=4,(VLOOKUP(B398,'X4'!$B:$AO,6,FALSE)),(IF($X$1=5,(VLOOKUP(B398,'X5'!$B:$AO,6,FALSE)),(IF($X$1=6,(VLOOKUP(B398,'X6'!$B:$AO,6,FALSE)),(IF($X$1=7,(VLOOKUP(B398,'X7'!$B:$AO,6,FALSE)),(IF($X$1=8,(VLOOKUP(B398,'X8'!$B:$AO,6,FALSE)),(IF($X$1=9,(VLOOKUP(B398,'X9'!$B:$AO,6,FALSE)),(IF($X$1=10,(VLOOKUP(B398,'X10'!$B:$AO,6,FALSE)),(IF($X$1=11,(VLOOKUP(B398,'X11'!$B:$AO,6,FALSE)),(IF($X$1=12,(VLOOKUP(B398,'X12'!$B:$AO,6,FALSE)),(VLOOKUP(B398,'X13'!$B:$AO,6,FALSE))))))))))))))))))))))))))=$V$1," ",(IF($X$1=1,(VLOOKUP(B398,'X1'!$B:$AO,6,FALSE)),(IF($X$1=2,(VLOOKUP(B398,'X2'!$B:$AO,6,FALSE)),(IF($X$1=3,(VLOOKUP(B398,'X3'!$B:$AO,6,FALSE)),(IF($X$1=4,(VLOOKUP(B398,'X4'!$B:$AO,6,FALSE)),(IF($X$1=5,(VLOOKUP(B398,'X5'!$B:$AO,6,FALSE)),(IF($X$1=6,(VLOOKUP(B398,'X6'!$B:$AO,6,FALSE)),(IF($X$1=7,(VLOOKUP(B398,'X7'!$B:$AO,6,FALSE)),(IF($X$1=8,(VLOOKUP(B398,'X8'!$B:$AO,6,FALSE)),(IF($X$1=9,(VLOOKUP(B398,'X9'!$B:$AO,6,FALSE)),(IF($X$1=10,(VLOOKUP(B398,'X10'!$B:$AO,6,FALSE)),(IF($X$1=11,(VLOOKUP(B398,'X11'!$B:$AO,6,FALSE)),(IF($X$1=12,(VLOOKUP(B398,'X12'!$B:$AO,6,FALSE)),(VLOOKUP(B398,'X13'!$B:$AO,6,FALSE))))))))))))))))))))))))))))=TRUE," ",(IF((IF($X$1=1,(VLOOKUP(B398,'X1'!$B:$AO,6,FALSE)),(IF($X$1=2,(VLOOKUP(B398,'X2'!$B:$AO,6,FALSE)),(IF($X$1=3,(VLOOKUP(B398,'X3'!$B:$AO,6,FALSE)),(IF($X$1=4,(VLOOKUP(B398,'X4'!$B:$AO,6,FALSE)),(IF($X$1=5,(VLOOKUP(B398,'X5'!$B:$AO,6,FALSE)),(IF($X$1=6,(VLOOKUP(B398,'X6'!$B:$AO,6,FALSE)),(IF($X$1=7,(VLOOKUP(B398,'X7'!$B:$AO,6,FALSE)),(IF($X$1=8,(VLOOKUP(B398,'X8'!$B:$AO,6,FALSE)),(IF($X$1=9,(VLOOKUP(B398,'X9'!$B:$AO,6,FALSE)),(IF($X$1=10,(VLOOKUP(B398,'X10'!$B:$AO,6,FALSE)),(IF($X$1=11,(VLOOKUP(B398,'X11'!$B:$AO,6,FALSE)),(IF($X$1=12,(VLOOKUP(B398,'X12'!$B:$AO,6,FALSE)),(VLOOKUP(B398,'X13'!$B:$AO,6,FALSE))))))))))))))))))))))))))=$V$1," ",(IF($X$1=1,(VLOOKUP(B398,'X1'!$B:$AO,6,FALSE)),(IF($X$1=2,(VLOOKUP(B398,'X2'!$B:$AO,6,FALSE)),(IF($X$1=3,(VLOOKUP(B398,'X3'!$B:$AO,6,FALSE)),(IF($X$1=4,(VLOOKUP(B398,'X4'!$B:$AO,6,FALSE)),(IF($X$1=5,(VLOOKUP(B398,'X5'!$B:$AO,6,FALSE)),(IF($X$1=6,(VLOOKUP(B398,'X6'!$B:$AO,6,FALSE)),(IF($X$1=7,(VLOOKUP(B398,'X7'!$B:$AO,6,FALSE)),(IF($X$1=8,(VLOOKUP(B398,'X8'!$B:$AO,6,FALSE)),(IF($X$1=9,(VLOOKUP(B398,'X9'!$B:$AO,6,FALSE)),(IF($X$1=10,(VLOOKUP(B398,'X10'!$B:$AO,6,FALSE)),(IF($X$1=11,(VLOOKUP(B398,'X11'!$B:$AO,6,FALSE)),(IF($X$1=12,(VLOOKUP(B398,'X12'!$B:$AO,6,FALSE)),(VLOOKUP(B398,'X13'!$B:$AO,6,FALSE)))))))))))))))))))))))))))))</f>
        <v xml:space="preserve"> </v>
      </c>
      <c r="G398" s="182" t="str">
        <f ca="1">IF(ISERROR(IF($X$1=1,(VLOOKUP(B398,'X1'!$B:$AZ,44,FALSE)),IF($X$1=2,(VLOOKUP(B398,'X2'!$B:$AZ,44,FALSE)),IF($X$1=3,(VLOOKUP(B398,'X3'!$B:$AZ,44,FALSE)),IF($X$1=4,(VLOOKUP(B398,'X4'!$B:$AZ,44,FALSE)),IF($X$1=5,(VLOOKUP(B398,'X5'!$B:$AZ,44,FALSE)),IF($X$1=6,(VLOOKUP(B398,'X6'!$B:$AZ,44,FALSE)),IF($X$1=7,(VLOOKUP(B398,'X7'!$B:$AZ,44,FALSE)),IF($X$1=8,(VLOOKUP(B398,'X8'!$B:$AZ,44,FALSE)),IF($X$1=9,(VLOOKUP(B398,'X9'!$B:$AZ,44,FALSE)),IF($X$1=10,(VLOOKUP(B398,'X10'!$B:$AZ,44,FALSE)),IF($X$1=11,(VLOOKUP(B398,'X11'!$B:$AZ,44,FALSE)),IF($X$1=12,(VLOOKUP(B398,'X12'!$B:$AZ,44,FALSE)),IF($X$1=13,(VLOOKUP(B398,'X13'!$B:$AZ,44,FALSE)),"B"))))))))))))))=TRUE," ",(IF($X$1=1,(VLOOKUP(B398,'X1'!$B:$AZ,44,FALSE)),IF($X$1=2,(VLOOKUP(B398,'X2'!$B:$AZ,44,FALSE)),IF($X$1=3,(VLOOKUP(B398,'X3'!$B:$AZ,44,FALSE)),IF($X$1=4,(VLOOKUP(B398,'X4'!$B:$AZ,44,FALSE)),IF($X$1=5,(VLOOKUP(B398,'X5'!$B:$AZ,44,FALSE)),IF($X$1=6,(VLOOKUP(B398,'X6'!$B:$AZ,44,FALSE)),IF($X$1=7,(VLOOKUP(B398,'X7'!$B:$AZ,44,FALSE)),IF($X$1=8,(VLOOKUP(B398,'X8'!$B:$AZ,44,FALSE)),IF($X$1=9,(VLOOKUP(B398,'X9'!$B:$AZ,44,FALSE)),IF($X$1=10,(VLOOKUP(B398,'X10'!$B:$AZ,44,FALSE)),IF($X$1=11,(VLOOKUP(B398,'X11'!$B:$AZ,44,FALSE)),IF($X$1=12,(VLOOKUP(B398,'X12'!$B:$AZ,44,FALSE)),IF($X$1=13,(VLOOKUP(B398,'X13'!$B:$AZ,44,FALSE)),"B")))))))))))))))</f>
        <v xml:space="preserve"> </v>
      </c>
      <c r="H398" s="182" t="str">
        <f ca="1">IF(ISERROR(IF($X$1=1,(VLOOKUP(B398,'X1'!$B:$AZ,8,FALSE)),IF($X$1=2,(VLOOKUP(B398,'X2'!$B:$AZ,8,FALSE)),IF($X$1=3,(VLOOKUP(B398,'X3'!$B:$AZ,8,FALSE)),IF($X$1=4,(VLOOKUP(B398,'X4'!$B:$AZ,8,FALSE)),IF($X$1=5,(VLOOKUP(B398,'X5'!$B:$AZ,8,FALSE)),IF($X$1=6,(VLOOKUP(B398,'X6'!$B:$AZ,8,FALSE)),IF($X$1=7,(VLOOKUP(B398,'X7'!$B:$AZ,8,FALSE)),IF($X$1=8,(VLOOKUP(B398,'X8'!$B:$AZ,8,FALSE)),IF($X$1=9,(VLOOKUP(B398,'X9'!$B:$AZ,8,FALSE)),IF($X$1=10,(VLOOKUP(B398,'X10'!$B:$AZ,8,FALSE)),IF($X$1=11,(VLOOKUP(B398,'X11'!$B:$AZ,8,FALSE)),IF($X$1=12,(VLOOKUP(B398,'X12'!$B:$AZ,8,FALSE)),IF($X$1=13,(VLOOKUP(B398,'X13'!$B:$AZ,8,FALSE)),"B"))))))))))))))=TRUE," ",(IF($X$1=1,(VLOOKUP(B398,'X1'!$B:$AZ,8,FALSE)),IF($X$1=2,(VLOOKUP(B398,'X2'!$B:$AZ,8,FALSE)),IF($X$1=3,(VLOOKUP(B398,'X3'!$B:$AZ,8,FALSE)),IF($X$1=4,(VLOOKUP(B398,'X4'!$B:$AZ,8,FALSE)),IF($X$1=5,(VLOOKUP(B398,'X5'!$B:$AZ,8,FALSE)),IF($X$1=6,(VLOOKUP(B398,'X6'!$B:$AZ,8,FALSE)),IF($X$1=7,(VLOOKUP(B398,'X7'!$B:$AZ,8,FALSE)),IF($X$1=8,(VLOOKUP(B398,'X8'!$B:$AZ,8,FALSE)),IF($X$1=9,(VLOOKUP(B398,'X9'!$B:$AZ,8,FALSE)),IF($X$1=10,(VLOOKUP(B398,'X10'!$B:$AZ,8,FALSE)),IF($X$1=11,(VLOOKUP(B398,'X11'!$B:$AZ,8,FALSE)),IF($X$1=12,(VLOOKUP(B398,'X12'!$B:$AZ,8,FALSE)),IF($X$1=13,(VLOOKUP(B398,'X13'!$B:$AZ,8,FALSE)),"B")))))))))))))))</f>
        <v xml:space="preserve"> </v>
      </c>
      <c r="I398" s="183" t="str">
        <f ca="1">IF(ISERROR(IF($X$1=1,(VLOOKUP(B398,'X1'!$B:$AZ,2,FALSE)),IF($X$1=2,(VLOOKUP(B398,'X2'!$B:$AZ,2,FALSE)),IF($X$1=3,(VLOOKUP(B398,'X3'!$B:$AZ,2,FALSE)),IF($X$1=4,(VLOOKUP(B398,'X4'!$B:$AZ,2,FALSE)),IF($X$1=5,(VLOOKUP(B398,'X5'!$B:$AZ,2,FALSE)),IF($X$1=6,(VLOOKUP(B398,'X6'!$B:$AZ,2,FALSE)),IF($X$1=7,(VLOOKUP(B398,'X7'!$B:$AZ,2,FALSE)),IF($X$1=8,(VLOOKUP(B398,'X8'!$B:$AZ,2,FALSE)),IF($X$1=9,(VLOOKUP(B398,'X9'!$B:$AZ,2,FALSE)),IF($X$1=10,(VLOOKUP(B398,'X10'!$B:$AZ,2,FALSE)),IF($X$1=11,(VLOOKUP(B398,'X11'!$B:$AZ,2,FALSE)),IF($X$1=12,(VLOOKUP(B398,'X12'!$B:$AZ,2,FALSE)),IF($X$1=13,(VLOOKUP(B398,'X13'!$B:$AZ,2,FALSE)),"B"))))))))))))))=TRUE," ",(IF($X$1=1,(VLOOKUP(B398,'X1'!$B:$AZ,2,FALSE)),IF($X$1=2,(VLOOKUP(B398,'X2'!$B:$AZ,2,FALSE)),IF($X$1=3,(VLOOKUP(B398,'X3'!$B:$AZ,2,FALSE)),IF($X$1=4,(VLOOKUP(B398,'X4'!$B:$AZ,2,FALSE)),IF($X$1=5,(VLOOKUP(B398,'X5'!$B:$AZ,2,FALSE)),IF($X$1=6,(VLOOKUP(B398,'X6'!$B:$AZ,2,FALSE)),IF($X$1=7,(VLOOKUP(B398,'X7'!$B:$AZ,2,FALSE)),IF($X$1=8,(VLOOKUP(B398,'X8'!$B:$AZ,2,FALSE)),IF($X$1=9,(VLOOKUP(B398,'X9'!$B:$AZ,2,FALSE)),IF($X$1=10,(VLOOKUP(B398,'X10'!$B:$AZ,2,FALSE)),IF($X$1=11,(VLOOKUP(B398,'X11'!$B:$AZ,2,FALSE)),IF($X$1=12,(VLOOKUP(B398,'X12'!$B:$AZ,2,FALSE)),IF($X$1=13,(VLOOKUP(B398,'X13'!$B:$AZ,2,FALSE)),"B")))))))))))))))</f>
        <v xml:space="preserve"> </v>
      </c>
      <c r="J398" s="183" t="str">
        <f ca="1">IF(ISERROR(IF($X$1=1,(VLOOKUP(B398,'X1'!$B:$AZ,3,FALSE)),IF($X$1=2,(VLOOKUP(B398,'X2'!$B:$AZ,3,FALSE)),IF($X$1=3,(VLOOKUP(B398,'X3'!$B:$AZ,3,FALSE)),IF($X$1=4,(VLOOKUP(B398,'X4'!$B:$AZ,3,FALSE)),IF($X$1=5,(VLOOKUP(B398,'X5'!$B:$AZ,3,FALSE)),IF($X$1=6,(VLOOKUP(B398,'X6'!$B:$AZ,3,FALSE)),IF($X$1=7,(VLOOKUP(B398,'X7'!$B:$AZ,3,FALSE)),IF($X$1=8,(VLOOKUP(B398,'X8'!$B:$AZ,3,FALSE)),IF($X$1=9,(VLOOKUP(B398,'X9'!$B:$AZ,3,FALSE)),IF($X$1=10,(VLOOKUP(B398,'X10'!$B:$AZ,3,FALSE)),IF($X$1=11,(VLOOKUP(B398,'X11'!$B:$AZ,3,FALSE)),IF($X$1=12,(VLOOKUP(B398,'X12'!$B:$AZ,3,FALSE)),IF($X$1=13,(VLOOKUP(B398,'X13'!$B:$AZ,3,FALSE)),"B"))))))))))))))=TRUE," ",(IF($X$1=1,(VLOOKUP(B398,'X1'!$B:$AZ,3,FALSE)),IF($X$1=2,(VLOOKUP(B398,'X2'!$B:$AZ,3,FALSE)),IF($X$1=3,(VLOOKUP(B398,'X3'!$B:$AZ,3,FALSE)),IF($X$1=4,(VLOOKUP(B398,'X4'!$B:$AZ,3,FALSE)),IF($X$1=5,(VLOOKUP(B398,'X5'!$B:$AZ,3,FALSE)),IF($X$1=6,(VLOOKUP(B398,'X6'!$B:$AZ,3,FALSE)),IF($X$1=7,(VLOOKUP(B398,'X7'!$B:$AZ,3,FALSE)),IF($X$1=8,(VLOOKUP(B398,'X8'!$B:$AZ,3,FALSE)),IF($X$1=9,(VLOOKUP(B398,'X9'!$B:$AZ,3,FALSE)),IF($X$1=10,(VLOOKUP(B398,'X10'!$B:$AZ,3,FALSE)),IF($X$1=11,(VLOOKUP(B398,'X11'!$B:$AZ,3,FALSE)),IF($X$1=12,(VLOOKUP(B398,'X12'!$B:$AZ,3,FALSE)),IF($X$1=13,(VLOOKUP(B398,'X13'!$B:$AZ,3,FALSE)),"B")))))))))))))))</f>
        <v xml:space="preserve"> </v>
      </c>
      <c r="K398" s="183" t="str">
        <f ca="1">IF(ISERROR(IF($X$1=1,(VLOOKUP(B398,'X1'!$B:$AZ,5,FALSE)),IF($X$1=2,(VLOOKUP(B398,'X2'!$B:$AZ,5,FALSE)),IF($X$1=3,(VLOOKUP(B398,'X3'!$B:$AZ,5,FALSE)),IF($X$1=4,(VLOOKUP(B398,'X4'!$B:$AZ,5,FALSE)),IF($X$1=5,(VLOOKUP(B398,'X5'!$B:$AZ,5,FALSE)),IF($X$1=6,(VLOOKUP(B398,'X6'!$B:$AZ,5,FALSE)),IF($X$1=7,(VLOOKUP(B398,'X7'!$B:$AZ,5,FALSE)),IF($X$1=8,(VLOOKUP(B398,'X8'!$B:$AZ,5,FALSE)),IF($X$1=9,(VLOOKUP(B398,'X9'!$B:$AZ,5,FALSE)),IF($X$1=10,(VLOOKUP(B398,'X10'!$B:$AZ,5,FALSE)),IF($X$1=11,(VLOOKUP(B398,'X11'!$B:$AZ,5,FALSE)),IF($X$1=12,(VLOOKUP(B398,'X12'!$B:$AZ,5,FALSE)),IF($X$1=13,(VLOOKUP(B398,'X13'!$B:$AZ,5,FALSE)),"B"))))))))))))))=TRUE," ",(IF($X$1=1,(VLOOKUP(B398,'X1'!$B:$AZ,5,FALSE)),IF($X$1=2,(VLOOKUP(B398,'X2'!$B:$AZ,5,FALSE)),IF($X$1=3,(VLOOKUP(B398,'X3'!$B:$AZ,5,FALSE)),IF($X$1=4,(VLOOKUP(B398,'X4'!$B:$AZ,5,FALSE)),IF($X$1=5,(VLOOKUP(B398,'X5'!$B:$AZ,5,FALSE)),IF($X$1=6,(VLOOKUP(B398,'X6'!$B:$AZ,5,FALSE)),IF($X$1=7,(VLOOKUP(B398,'X7'!$B:$AZ,5,FALSE)),IF($X$1=8,(VLOOKUP(B398,'X8'!$B:$AZ,5,FALSE)),IF($X$1=9,(VLOOKUP(B398,'X9'!$B:$AZ,5,FALSE)),IF($X$1=10,(VLOOKUP(B398,'X10'!$B:$AZ,5,FALSE)),IF($X$1=11,(VLOOKUP(B398,'X11'!$B:$AZ,5,FALSE)),IF($X$1=12,(VLOOKUP(B398,'X12'!$B:$AZ,5,FALSE)),IF($X$1=13,(VLOOKUP(B398,'X13'!$B:$AZ,5,FALSE)),"B")))))))))))))))</f>
        <v xml:space="preserve"> </v>
      </c>
      <c r="L398" s="184" t="str">
        <f ca="1">IF(ISERROR(IF($X$1=1,(VLOOKUP(B398,'X1'!$B:$AZ,9,FALSE)),IF($X$1=2,(VLOOKUP(B398,'X2'!$B:$AZ,9,FALSE)),IF($X$1=3,(VLOOKUP(B398,'X3'!$B:$AZ,9,FALSE)),IF($X$1=4,(VLOOKUP(B398,'X4'!$B:$AZ,9,FALSE)),IF($X$1=5,(VLOOKUP(B398,'X5'!$B:$AZ,9,FALSE)),IF($X$1=6,(VLOOKUP(B398,'X6'!$B:$AZ,9,FALSE)),IF($X$1=7,(VLOOKUP(B398,'X7'!$B:$AZ,9,FALSE)),IF($X$1=8,(VLOOKUP(B398,'X8'!$B:$AZ,9,FALSE)),IF($X$1=9,(VLOOKUP(B398,'X9'!$B:$AZ,9,FALSE)),IF($X$1=10,(VLOOKUP(B398,'X10'!$B:$AZ,9,FALSE)),IF($X$1=11,(VLOOKUP(B398,'X11'!$B:$AZ,9,FALSE)),IF($X$1=12,(VLOOKUP(B398,'X12'!$B:$AZ,9,FALSE)),IF($X$1=13,(VLOOKUP(B398,'X13'!$B:$AZ,9,FALSE)),"B"))))))))))))))=TRUE," ",(IF($X$1=1,(VLOOKUP(B398,'X1'!$B:$AZ,9,FALSE)),IF($X$1=2,(VLOOKUP(B398,'X2'!$B:$AZ,9,FALSE)),IF($X$1=3,(VLOOKUP(B398,'X3'!$B:$AZ,9,FALSE)),IF($X$1=4,(VLOOKUP(B398,'X4'!$B:$AZ,9,FALSE)),IF($X$1=5,(VLOOKUP(B398,'X5'!$B:$AZ,9,FALSE)),IF($X$1=6,(VLOOKUP(B398,'X6'!$B:$AZ,9,FALSE)),IF($X$1=7,(VLOOKUP(B398,'X7'!$B:$AZ,9,FALSE)),IF($X$1=8,(VLOOKUP(B398,'X8'!$B:$AZ,9,FALSE)),IF($X$1=9,(VLOOKUP(B398,'X9'!$B:$AZ,9,FALSE)),IF($X$1=10,(VLOOKUP(B398,'X10'!$B:$AZ,9,FALSE)),IF($X$1=11,(VLOOKUP(B398,'X11'!$B:$AZ,9,FALSE)),IF($X$1=12,(VLOOKUP(B398,'X12'!$B:$AZ,9,FALSE)),IF($X$1=13,(VLOOKUP(B398,'X13'!$B:$AZ,9,FALSE)),"B")))))))))))))))</f>
        <v xml:space="preserve"> </v>
      </c>
      <c r="M398" s="184" t="str">
        <f ca="1">IF(ISERROR(IF($X$1=1,(VLOOKUP(B398,'X1'!$B:$AZ,10,FALSE)),IF($X$1=2,(VLOOKUP(B398,'X2'!$B:$AZ,10,FALSE)),IF($X$1=3,(VLOOKUP(B398,'X3'!$B:$AZ,10,FALSE)),IF($X$1=4,(VLOOKUP(B398,'X4'!$B:$AZ,10,FALSE)),IF($X$1=5,(VLOOKUP(B398,'X5'!$B:$AZ,10,FALSE)),IF($X$1=6,(VLOOKUP(B398,'X6'!$B:$AZ,10,FALSE)),IF($X$1=7,(VLOOKUP(B398,'X7'!$B:$AZ,10,FALSE)),IF($X$1=8,(VLOOKUP(B398,'X8'!$B:$AZ,10,FALSE)),IF($X$1=9,(VLOOKUP(B398,'X9'!$B:$AZ,10,FALSE)),IF($X$1=10,(VLOOKUP(B398,'X10'!$B:$AZ,10,FALSE)),IF($X$1=11,(VLOOKUP(B398,'X11'!$B:$AZ,10,FALSE)),IF($X$1=12,(VLOOKUP(B398,'X12'!$B:$AZ,10,FALSE)),IF($X$1=13,(VLOOKUP(B398,'X13'!$B:$AZ,10,FALSE)),"B"))))))))))))))=TRUE," ",(IF($X$1=1,(VLOOKUP(B398,'X1'!$B:$AZ,10,FALSE)),IF($X$1=2,(VLOOKUP(B398,'X2'!$B:$AZ,10,FALSE)),IF($X$1=3,(VLOOKUP(B398,'X3'!$B:$AZ,10,FALSE)),IF($X$1=4,(VLOOKUP(B398,'X4'!$B:$AZ,10,FALSE)),IF($X$1=5,(VLOOKUP(B398,'X5'!$B:$AZ,10,FALSE)),IF($X$1=6,(VLOOKUP(B398,'X6'!$B:$AZ,10,FALSE)),IF($X$1=7,(VLOOKUP(B398,'X7'!$B:$AZ,10,FALSE)),IF($X$1=8,(VLOOKUP(B398,'X8'!$B:$AZ,10,FALSE)),IF($X$1=9,(VLOOKUP(B398,'X9'!$B:$AZ,10,FALSE)),IF($X$1=10,(VLOOKUP(B398,'X10'!$B:$AZ,10,FALSE)),IF($X$1=11,(VLOOKUP(B398,'X11'!$B:$AZ,10,FALSE)),IF($X$1=12,(VLOOKUP(B398,'X12'!$B:$AZ,10,FALSE)),IF($X$1=13,(VLOOKUP(B398,'X13'!$B:$AZ,10,FALSE)),"B")))))))))))))))</f>
        <v xml:space="preserve"> </v>
      </c>
      <c r="N398" s="185" t="str">
        <f ca="1">IF(ISERROR(IF($X$1=1,(VLOOKUP(B398,'X1'!$B:$AZ,45,FALSE)),IF($X$1=2,(VLOOKUP(B398,'X2'!$B:$AZ,45,FALSE)),IF($X$1=3,(VLOOKUP(B398,'X3'!$B:$AZ,45,FALSE)),IF($X$1=4,(VLOOKUP(B398,'X4'!$B:$AZ,45,FALSE)),IF($X$1=5,(VLOOKUP(B398,'X5'!$B:$AZ,45,FALSE)),IF($X$1=6,(VLOOKUP(B398,'X6'!$B:$AZ,45,FALSE)),IF($X$1=7,(VLOOKUP(B398,'X7'!$B:$AZ,45,FALSE)),IF($X$1=8,(VLOOKUP(B398,'X8'!$B:$AZ,45,FALSE)),IF($X$1=9,(VLOOKUP(B398,'X9'!$B:$AZ,45,FALSE)),IF($X$1=10,(VLOOKUP(B398,'X10'!$B:$AZ,45,FALSE)),IF($X$1=11,(VLOOKUP(B398,'X11'!$B:$AZ,45,FALSE)),IF($X$1=12,(VLOOKUP(B398,'X12'!$B:$AZ,45,FALSE)),IF($X$1=13,(VLOOKUP(B398,'X13'!$B:$AZ,45,FALSE)),"B"))))))))))))))=TRUE," ",(IF($X$1=1,(VLOOKUP(B398,'X1'!$B:$AZ,45,FALSE)),IF($X$1=2,(VLOOKUP(B398,'X2'!$B:$AZ,45,FALSE)),IF($X$1=3,(VLOOKUP(B398,'X3'!$B:$AZ,45,FALSE)),IF($X$1=4,(VLOOKUP(B398,'X4'!$B:$AZ,45,FALSE)),IF($X$1=5,(VLOOKUP(B398,'X5'!$B:$AZ,45,FALSE)),IF($X$1=6,(VLOOKUP(B398,'X6'!$B:$AZ,45,FALSE)),IF($X$1=7,(VLOOKUP(B398,'X7'!$B:$AZ,45,FALSE)),IF($X$1=8,(VLOOKUP(B398,'X8'!$B:$AZ,45,FALSE)),IF($X$1=9,(VLOOKUP(B398,'X9'!$B:$AZ,45,FALSE)),IF($X$1=10,(VLOOKUP(B398,'X10'!$B:$AZ,45,FALSE)),IF($X$1=11,(VLOOKUP(B398,'X11'!$B:$AZ,45,FALSE)),IF($X$1=12,(VLOOKUP(B398,'X12'!$B:$AZ,45,FALSE)),IF($X$1=13,(VLOOKUP(B398,'X13'!$B:$AZ,45,FALSE)),"B")))))))))))))))</f>
        <v xml:space="preserve"> </v>
      </c>
      <c r="O398" s="184" t="str">
        <f ca="1">IF(ISERROR(IF($X$1=1,(VLOOKUP(B398,'X1'!$B:$AZ,11,FALSE)),IF($X$1=2,(VLOOKUP(B398,'X2'!$B:$AZ,11,FALSE)),IF($X$1=3,(VLOOKUP(B398,'X3'!$B:$AZ,11,FALSE)),IF($X$1=4,(VLOOKUP(B398,'X4'!$B:$AZ,11,FALSE)),IF($X$1=5,(VLOOKUP(B398,'X5'!$B:$AZ,11,FALSE)),IF($X$1=6,(VLOOKUP(B398,'X6'!$B:$AZ,11,FALSE)),IF($X$1=7,(VLOOKUP(B398,'X7'!$B:$AZ,11,FALSE)),IF($X$1=8,(VLOOKUP(B398,'X8'!$B:$AZ,11,FALSE)),IF($X$1=9,(VLOOKUP(B398,'X9'!$B:$AZ,11,FALSE)),IF($X$1=10,(VLOOKUP(B398,'X10'!$B:$AZ,11,FALSE)),IF($X$1=11,(VLOOKUP(B398,'X11'!$B:$AZ,11,FALSE)),IF($X$1=12,(VLOOKUP(B398,'X12'!$B:$AZ,11,FALSE)),IF($X$1=13,(VLOOKUP(B398,'X13'!$B:$AZ,11,FALSE)),"B"))))))))))))))=TRUE," ",(IF($X$1=1,(VLOOKUP(B398,'X1'!$B:$AZ,11,FALSE)),IF($X$1=2,(VLOOKUP(B398,'X2'!$B:$AZ,11,FALSE)),IF($X$1=3,(VLOOKUP(B398,'X3'!$B:$AZ,11,FALSE)),IF($X$1=4,(VLOOKUP(B398,'X4'!$B:$AZ,11,FALSE)),IF($X$1=5,(VLOOKUP(B398,'X5'!$B:$AZ,11,FALSE)),IF($X$1=6,(VLOOKUP(B398,'X6'!$B:$AZ,11,FALSE)),IF($X$1=7,(VLOOKUP(B398,'X7'!$B:$AZ,11,FALSE)),IF($X$1=8,(VLOOKUP(B398,'X8'!$B:$AZ,11,FALSE)),IF($X$1=9,(VLOOKUP(B398,'X9'!$B:$AZ,11,FALSE)),IF($X$1=10,(VLOOKUP(B398,'X10'!$B:$AZ,11,FALSE)),IF($X$1=11,(VLOOKUP(B398,'X11'!$B:$AZ,11,FALSE)),IF($X$1=12,(VLOOKUP(B398,'X12'!$B:$AZ,11,FALSE)),IF($X$1=13,(VLOOKUP(B398,'X13'!$B:$AZ,11,FALSE)),"B")))))))))))))))</f>
        <v xml:space="preserve"> </v>
      </c>
      <c r="P398" s="184" t="str">
        <f ca="1">IF(ISERROR(IF($X$1=1,(VLOOKUP(B398,'X1'!$B:$AZ,12,FALSE)),IF($X$1=2,(VLOOKUP(B398,'X2'!$B:$AZ,12,FALSE)),IF($X$1=3,(VLOOKUP(B398,'X3'!$B:$AZ,12,FALSE)),IF($X$1=4,(VLOOKUP(B398,'X4'!$B:$AZ,12,FALSE)),IF($X$1=5,(VLOOKUP(B398,'X5'!$B:$AZ,12,FALSE)),IF($X$1=6,(VLOOKUP(B398,'X6'!$B:$AZ,12,FALSE)),IF($X$1=7,(VLOOKUP(B398,'X7'!$B:$AZ,12,FALSE)),IF($X$1=8,(VLOOKUP(B398,'X8'!$B:$AZ,12,FALSE)),IF($X$1=9,(VLOOKUP(B398,'X9'!$B:$AZ,12,FALSE)),IF($X$1=10,(VLOOKUP(B398,'X10'!$B:$AZ,12,FALSE)),IF($X$1=11,(VLOOKUP(B398,'X11'!$B:$AZ,12,FALSE)),IF($X$1=12,(VLOOKUP(B398,'X12'!$B:$AZ,12,FALSE)),IF($X$1=13,(VLOOKUP(B398,'X13'!$B:$AZ,12,FALSE)),"B"))))))))))))))=TRUE," ",(IF($X$1=1,(VLOOKUP(B398,'X1'!$B:$AZ,12,FALSE)),IF($X$1=2,(VLOOKUP(B398,'X2'!$B:$AZ,12,FALSE)),IF($X$1=3,(VLOOKUP(B398,'X3'!$B:$AZ,12,FALSE)),IF($X$1=4,(VLOOKUP(B398,'X4'!$B:$AZ,12,FALSE)),IF($X$1=5,(VLOOKUP(B398,'X5'!$B:$AZ,12,FALSE)),IF($X$1=6,(VLOOKUP(B398,'X6'!$B:$AZ,12,FALSE)),IF($X$1=7,(VLOOKUP(B398,'X7'!$B:$AZ,12,FALSE)),IF($X$1=8,(VLOOKUP(B398,'X8'!$B:$AZ,12,FALSE)),IF($X$1=9,(VLOOKUP(B398,'X9'!$B:$AZ,12,FALSE)),IF($X$1=10,(VLOOKUP(B398,'X10'!$B:$AZ,12,FALSE)),IF($X$1=11,(VLOOKUP(B398,'X11'!$B:$AZ,12,FALSE)),IF($X$1=12,(VLOOKUP(B398,'X12'!$B:$AZ,12,FALSE)),IF($X$1=13,(VLOOKUP(B398,'X13'!$B:$AZ,12,FALSE)),"B")))))))))))))))</f>
        <v xml:space="preserve"> </v>
      </c>
      <c r="Q398" s="185" t="str">
        <f ca="1">IF(ISERROR(IF($X$1=1,(VLOOKUP(B398,'X1'!$B:$AZ,46,FALSE)),IF($X$1=2,(VLOOKUP(B398,'X2'!$B:$AZ,46,FALSE)),IF($X$1=3,(VLOOKUP(B398,'X3'!$B:$AZ,46,FALSE)),IF($X$1=4,(VLOOKUP(B398,'X4'!$B:$AZ,46,FALSE)),IF($X$1=5,(VLOOKUP(B398,'X5'!$B:$AZ,46,FALSE)),IF($X$1=6,(VLOOKUP(B398,'X6'!$B:$AZ,46,FALSE)),IF($X$1=7,(VLOOKUP(B398,'X7'!$B:$AZ,46,FALSE)),IF($X$1=8,(VLOOKUP(B398,'X8'!$B:$AZ,46,FALSE)),IF($X$1=9,(VLOOKUP(B398,'X9'!$B:$AZ,46,FALSE)),IF($X$1=10,(VLOOKUP(B398,'X10'!$B:$AZ,46,FALSE)),IF($X$1=11,(VLOOKUP(B398,'X11'!$B:$AZ,46,FALSE)),IF($X$1=12,(VLOOKUP(B398,'X12'!$B:$AZ,46,FALSE)),IF($X$1=13,(VLOOKUP(B398,'X13'!$B:$AZ,46,FALSE)),"B"))))))))))))))=TRUE," ",(IF($X$1=1,(VLOOKUP(B398,'X1'!$B:$AZ,46,FALSE)),IF($X$1=2,(VLOOKUP(B398,'X2'!$B:$AZ,46,FALSE)),IF($X$1=3,(VLOOKUP(B398,'X3'!$B:$AZ,46,FALSE)),IF($X$1=4,(VLOOKUP(B398,'X4'!$B:$AZ,46,FALSE)),IF($X$1=5,(VLOOKUP(B398,'X5'!$B:$AZ,46,FALSE)),IF($X$1=6,(VLOOKUP(B398,'X6'!$B:$AZ,46,FALSE)),IF($X$1=7,(VLOOKUP(B398,'X7'!$B:$AZ,46,FALSE)),IF($X$1=8,(VLOOKUP(B398,'X8'!$B:$AZ,46,FALSE)),IF($X$1=9,(VLOOKUP(B398,'X9'!$B:$AZ,46,FALSE)),IF($X$1=10,(VLOOKUP(B398,'X10'!$B:$AZ,46,FALSE)),IF($X$1=11,(VLOOKUP(B398,'X11'!$B:$AZ,46,FALSE)),IF($X$1=12,(VLOOKUP(B398,'X12'!$B:$AZ,46,FALSE)),IF($X$1=13,(VLOOKUP(B398,'X13'!$B:$AZ,46,FALSE)),"B")))))))))))))))</f>
        <v xml:space="preserve"> </v>
      </c>
      <c r="R398" s="185" t="str">
        <f ca="1">IF(ISERROR(IF($X$1=1,(VLOOKUP(B398,'X1'!$B:$AZ,15,FALSE)),IF($X$1=2,(VLOOKUP(B398,'X2'!$B:$AZ,15,FALSE)),IF($X$1=3,(VLOOKUP(B398,'X3'!$B:$AZ,15,FALSE)),IF($X$1=4,(VLOOKUP(B398,'X4'!$B:$AZ,15,FALSE)),IF($X$1=5,(VLOOKUP(B398,'X5'!$B:$AZ,15,FALSE)),IF($X$1=6,(VLOOKUP(B398,'X6'!$B:$AZ,15,FALSE)),IF($X$1=7,(VLOOKUP(B398,'X7'!$B:$AZ,15,FALSE)),IF($X$1=8,(VLOOKUP(B398,'X8'!$B:$AZ,15,FALSE)),IF($X$1=9,(VLOOKUP(B398,'X9'!$B:$AZ,15,FALSE)),IF($X$1=10,(VLOOKUP(B398,'X10'!$B:$AZ,15,FALSE)),IF($X$1=11,(VLOOKUP(B398,'X11'!$B:$AZ,15,FALSE)),IF($X$1=12,(VLOOKUP(B398,'X12'!$B:$AZ,15,FALSE)),IF($X$1=13,(VLOOKUP(B398,'X13'!$B:$AZ,15,FALSE)),"B"))))))))))))))=TRUE," ",(IF($X$1=1,(VLOOKUP(B398,'X1'!$B:$AZ,15,FALSE)),IF($X$1=2,(VLOOKUP(B398,'X2'!$B:$AZ,15,FALSE)),IF($X$1=3,(VLOOKUP(B398,'X3'!$B:$AZ,15,FALSE)),IF($X$1=4,(VLOOKUP(B398,'X4'!$B:$AZ,15,FALSE)),IF($X$1=5,(VLOOKUP(B398,'X5'!$B:$AZ,15,FALSE)),IF($X$1=6,(VLOOKUP(B398,'X6'!$B:$AZ,15,FALSE)),IF($X$1=7,(VLOOKUP(B398,'X7'!$B:$AZ,15,FALSE)),IF($X$1=8,(VLOOKUP(B398,'X8'!$B:$AZ,15,FALSE)),IF($X$1=9,(VLOOKUP(B398,'X9'!$B:$AZ,15,FALSE)),IF($X$1=10,(VLOOKUP(B398,'X10'!$B:$AZ,15,FALSE)),IF($X$1=11,(VLOOKUP(B398,'X11'!$B:$AZ,15,FALSE)),IF($X$1=12,(VLOOKUP(B398,'X12'!$B:$AZ,15,FALSE)),IF($X$1=13,(VLOOKUP(B398,'X13'!$B:$AZ,15,FALSE)),"B")))))))))))))))</f>
        <v xml:space="preserve"> </v>
      </c>
      <c r="S398" s="185" t="str">
        <f ca="1">IF(ISERROR(IF((IF($X$1=1,(VLOOKUP(B398,'X1'!$B:$AZ,14,FALSE)),(IF($X$1=2,(VLOOKUP(B398,'X2'!$B:$AZ,14,FALSE)),(IF($X$1=3,(VLOOKUP(B398,'X3'!$B:$AZ,14,FALSE)),(IF($X$1=4,(VLOOKUP(B398,'X4'!$B:$AZ,14,FALSE)),(IF($X$1=5,(VLOOKUP(B398,'X5'!$B:$AZ,14,FALSE)),(IF($X$1=6,(VLOOKUP(B398,'X6'!$B:$AZ,14,FALSE)),(IF($X$1=7,(VLOOKUP(B398,'X7'!$B:$AZ,14,FALSE)),(IF($X$1=8,(VLOOKUP(B398,'X8'!$B:$AZ,14,FALSE)),(IF($X$1=9,(VLOOKUP(B398,'X9'!$B:$AZ,14,FALSE)),(IF($X$1=10,(VLOOKUP(B398,'X10'!$B:$AZ,14,FALSE)),(IF($X$1=11,(VLOOKUP(B398,'X11'!$B:$AZ,14,FALSE)),(IF($X$1=12,(VLOOKUP(B398,'X12'!$B:$AZ,14,FALSE)),(VLOOKUP(B398,'X13'!$B:$AZ,14,FALSE))))))))))))))))))))))))))=$V$1," ",(IF($X$1=1,(VLOOKUP(B398,'X1'!$B:$AZ,14,FALSE)),(IF($X$1=2,(VLOOKUP(B398,'X2'!$B:$AZ,14,FALSE)),(IF($X$1=3,(VLOOKUP(B398,'X3'!$B:$AZ,14,FALSE)),(IF($X$1=4,(VLOOKUP(B398,'X4'!$B:$AZ,14,FALSE)),(IF($X$1=5,(VLOOKUP(B398,'X5'!$B:$AZ,14,FALSE)),(IF($X$1=6,(VLOOKUP(B398,'X6'!$B:$AZ,14,FALSE)),(IF($X$1=7,(VLOOKUP(B398,'X7'!$B:$AZ,14,FALSE)),(IF($X$1=8,(VLOOKUP(B398,'X8'!$B:$AZ,14,FALSE)),(IF($X$1=9,(VLOOKUP(B398,'X9'!$B:$AZ,14,FALSE)),(IF($X$1=10,(VLOOKUP(B398,'X10'!$B:$AZ,14,FALSE)),(IF($X$1=11,(VLOOKUP(B398,'X11'!$B:$AZ,14,FALSE)),(IF($X$1=12,(VLOOKUP(B398,'X12'!$B:$AZ,14,FALSE)),(VLOOKUP(B398,'X13'!$B:$AZ,14,FALSE))))))))))))))))))))))))))))=TRUE," ",(IF((IF($X$1=1,(VLOOKUP(B398,'X1'!$B:$AZ,14,FALSE)),(IF($X$1=2,(VLOOKUP(B398,'X2'!$B:$AZ,14,FALSE)),(IF($X$1=3,(VLOOKUP(B398,'X3'!$B:$AZ,14,FALSE)),(IF($X$1=4,(VLOOKUP(B398,'X4'!$B:$AZ,14,FALSE)),(IF($X$1=5,(VLOOKUP(B398,'X5'!$B:$AZ,14,FALSE)),(IF($X$1=6,(VLOOKUP(B398,'X6'!$B:$AZ,14,FALSE)),(IF($X$1=7,(VLOOKUP(B398,'X7'!$B:$AZ,14,FALSE)),(IF($X$1=8,(VLOOKUP(B398,'X8'!$B:$AZ,14,FALSE)),(IF($X$1=9,(VLOOKUP(B398,'X9'!$B:$AZ,14,FALSE)),(IF($X$1=10,(VLOOKUP(B398,'X10'!$B:$AZ,14,FALSE)),(IF($X$1=11,(VLOOKUP(B398,'X11'!$B:$AZ,14,FALSE)),(IF($X$1=12,(VLOOKUP(B398,'X12'!$B:$AZ,14,FALSE)),(VLOOKUP(B398,'X13'!$B:$AZ,14,FALSE))))))))))))))))))))))))))=$V$1," ",(IF($X$1=1,(VLOOKUP(B398,'X1'!$B:$AZ,14,FALSE)),(IF($X$1=2,(VLOOKUP(B398,'X2'!$B:$AZ,14,FALSE)),(IF($X$1=3,(VLOOKUP(B398,'X3'!$B:$AZ,14,FALSE)),(IF($X$1=4,(VLOOKUP(B398,'X4'!$B:$AZ,14,FALSE)),(IF($X$1=5,(VLOOKUP(B398,'X5'!$B:$AZ,14,FALSE)),(IF($X$1=6,(VLOOKUP(B398,'X6'!$B:$AZ,14,FALSE)),(IF($X$1=7,(VLOOKUP(B398,'X7'!$B:$AZ,14,FALSE)),(IF($X$1=8,(VLOOKUP(B398,'X8'!$B:$AZ,14,FALSE)),(IF($X$1=9,(VLOOKUP(B398,'X9'!$B:$AZ,14,FALSE)),(IF($X$1=10,(VLOOKUP(B398,'X10'!$B:$AZ,14,FALSE)),(IF($X$1=11,(VLOOKUP(B398,'X11'!$B:$AZ,14,FALSE)),(IF($X$1=12,(VLOOKUP(B398,'X12'!$B:$AZ,14,FALSE)),(VLOOKUP(B398,'X13'!$B:$AZ,14,FALSE)))))))))))))))))))))))))))))</f>
        <v xml:space="preserve"> </v>
      </c>
    </row>
    <row r="399" spans="1:19" ht="14.1" customHeight="1" x14ac:dyDescent="0.2">
      <c r="A399" s="156" t="s">
        <v>1058</v>
      </c>
      <c r="B399" s="122" t="str">
        <f>IF(ISERROR(IF($U$16=1,(VLOOKUP(A399,$AC$89:$AH$125,2,FALSE)),IF((IF($X$1=1,'X1'!B358,(IF($X$1=2,'X2'!B358,(IF($X$1=3,'X3'!B358,(IF($X$1=4,'X4'!B358,(IF($X$1=5,'X5'!B358,(IF($X$1=6,'X6'!B358,(IF($X$1=7,'X7'!B358,(IF($X$1=8,'X8'!B358,(IF($X$1=9,'X9'!B358,(IF($X$1=10,'X10'!B358,(IF($X$1=11,'X11'!B358,(IF($X$1=12,'X12'!B358,'X13'!B358))))))))))))))))))))))))="","",(IF($X$1=1,'X1'!B358,(IF($X$1=2,'X2'!B358,(IF($X$1=3,'X3'!B358,(IF($X$1=4,'X4'!B358,(IF($X$1=5,'X5'!B358,(IF($X$1=6,'X6'!B358,(IF($X$1=7,'X7'!B358,(IF($X$1=8,'X8'!B358,(IF($X$1=9,'X9'!B358,(IF($X$1=10,'X10'!B358,(IF($X$1=11,'X11'!B358,(IF($X$1=12,'X12'!B358,'X13'!B358)))))))))))))))))))))))))))=TRUE," ",(IF($U$16=1,(VLOOKUP(A399,$AC$89:$AH$125,2,FALSE)),IF((IF($X$1=1,'X1'!B358,(IF($X$1=2,'X2'!B358,(IF($X$1=3,'X3'!B358,(IF($X$1=4,'X4'!B358,(IF($X$1=5,'X5'!B358,(IF($X$1=6,'X6'!B358,(IF($X$1=7,'X7'!B358,(IF($X$1=8,'X8'!B358,(IF($X$1=9,'X9'!B358,(IF($X$1=10,'X10'!B358,(IF($X$1=11,'X11'!B358,(IF($X$1=12,'X12'!B358,'X13'!B358))))))))))))))))))))))))="","",(IF($X$1=1,'X1'!B358,(IF($X$1=2,'X2'!B358,(IF($X$1=3,'X3'!B358,(IF($X$1=4,'X4'!B358,(IF($X$1=5,'X5'!B358,(IF($X$1=6,'X6'!B358,(IF($X$1=7,'X7'!B358,(IF($X$1=8,'X8'!B358,(IF($X$1=9,'X9'!B358,(IF($X$1=10,'X10'!B358,(IF($X$1=11,'X11'!B358,(IF($X$1=12,'X12'!B358,'X13'!B358))))))))))))))))))))))))))))</f>
        <v/>
      </c>
      <c r="C399" s="181" t="str">
        <f ca="1">IF(ISERROR(IF($X$1=1,(VLOOKUP(B399,'X1'!$B:$AZ,47,FALSE)),IF($X$1=2,(VLOOKUP(B399,'X2'!$B:$AZ,47,FALSE)),IF($X$1=3,(VLOOKUP(B399,'X3'!$B:$AZ,47,FALSE)),IF($X$1=4,(VLOOKUP(B399,'X4'!$B:$AZ,47,FALSE)),IF($X$1=5,(VLOOKUP(B399,'X5'!$B:$AZ,47,FALSE)),IF($X$1=6,(VLOOKUP(B399,'X6'!$B:$AZ,47,FALSE)),IF($X$1=7,(VLOOKUP(B399,'X7'!$B:$AZ,47,FALSE)),IF($X$1=8,(VLOOKUP(B399,'X8'!$B:$AZ,47,FALSE)),IF($X$1=9,(VLOOKUP(B399,'X9'!$B:$AZ,47,FALSE)),IF($X$1=10,(VLOOKUP(B399,'X10'!$B:$AZ,47,FALSE)),IF($X$1=11,(VLOOKUP(B399,'X11'!$B:$AZ,47,FALSE)),IF($X$1=12,(VLOOKUP(B399,'X12'!$B:$AZ,47,FALSE)),IF($X$1=13,(VLOOKUP(B399,'X13'!$B:$AZ,47,FALSE)),"B"))))))))))))))=TRUE," ",(IF($X$1=1,(VLOOKUP(B399,'X1'!$B:$AZ,47,FALSE)),IF($X$1=2,(VLOOKUP(B399,'X2'!$B:$AZ,47,FALSE)),IF($X$1=3,(VLOOKUP(B399,'X3'!$B:$AZ,47,FALSE)),IF($X$1=4,(VLOOKUP(B399,'X4'!$B:$AZ,47,FALSE)),IF($X$1=5,(VLOOKUP(B399,'X5'!$B:$AZ,47,FALSE)),IF($X$1=6,(VLOOKUP(B399,'X6'!$B:$AZ,47,FALSE)),IF($X$1=7,(VLOOKUP(B399,'X7'!$B:$AZ,47,FALSE)),IF($X$1=8,(VLOOKUP(B399,'X8'!$B:$AZ,47,FALSE)),IF($X$1=9,(VLOOKUP(B399,'X9'!$B:$AZ,47,FALSE)),IF($X$1=10,(VLOOKUP(B399,'X10'!$B:$AZ,47,FALSE)),IF($X$1=11,(VLOOKUP(B399,'X11'!$B:$AZ,47,FALSE)),IF($X$1=12,(VLOOKUP(B399,'X12'!$B:$AZ,47,FALSE)),IF($X$1=13,(VLOOKUP(B399,'X13'!$B:$AZ,47,FALSE)),"B")))))))))))))))</f>
        <v xml:space="preserve"> </v>
      </c>
      <c r="D399" s="181" t="str">
        <f ca="1">IF(ISERROR(IF($X$1=1,(VLOOKUP(B399,'X1'!$B:$AP,41,FALSE)),IF($X$1=2,(VLOOKUP(B399,'X2'!$B:$AP,41,FALSE)),IF($X$1=3,(VLOOKUP(B399,'X3'!$B:$AP,41,FALSE)),IF($X$1=4,(VLOOKUP(B399,'X4'!$B:$AP,41,FALSE)),IF($X$1=5,(VLOOKUP(B399,'X5'!$B:$AP,41,FALSE)),IF($X$1=6,(VLOOKUP(B399,'X6'!$B:$AP,41,FALSE)),IF($X$1=7,(VLOOKUP(B399,'X7'!$B:$AP,41,FALSE)),IF($X$1=8,(VLOOKUP(B399,'X8'!$B:$AP,41,FALSE)),IF($X$1=9,(VLOOKUP(B399,'X9'!$B:$AP,41,FALSE)),IF($X$1=10,(VLOOKUP(B399,'X10'!$B:$AP,41,FALSE)),IF($X$1=11,(VLOOKUP(B399,'X11'!$B:$AP,41,FALSE)),IF($X$1=12,(VLOOKUP(B399,'X12'!$B:$AP,41,FALSE)),IF($X$1=13,(VLOOKUP(B399,'X13'!$B:$AP,41,FALSE)),"B"))))))))))))))=TRUE," ",(IF($X$1=1,(VLOOKUP(B399,'X1'!$B:$AP,41,FALSE)),IF($X$1=2,(VLOOKUP(B399,'X2'!$B:$AP,41,FALSE)),IF($X$1=3,(VLOOKUP(B399,'X3'!$B:$AP,41,FALSE)),IF($X$1=4,(VLOOKUP(B399,'X4'!$B:$AP,41,FALSE)),IF($X$1=5,(VLOOKUP(B399,'X5'!$B:$AP,41,FALSE)),IF($X$1=6,(VLOOKUP(B399,'X6'!$B:$AP,41,FALSE)),IF($X$1=7,(VLOOKUP(B399,'X7'!$B:$AP,41,FALSE)),IF($X$1=8,(VLOOKUP(B399,'X8'!$B:$AP,41,FALSE)),IF($X$1=9,(VLOOKUP(B399,'X9'!$B:$AP,41,FALSE)),IF($X$1=10,(VLOOKUP(B399,'X10'!$B:$AP,41,FALSE)),IF($X$1=11,(VLOOKUP(B399,'X11'!$B:$AP,41,FALSE)),IF($X$1=12,(VLOOKUP(B399,'X12'!$B:$AP,41,FALSE)),IF($X$1=13,(VLOOKUP(B399,'X13'!$B:$AP,41,FALSE)),"B")))))))))))))))</f>
        <v xml:space="preserve"> </v>
      </c>
      <c r="E399" s="182" t="str">
        <f ca="1">IF(ISERROR(IF($X$1=1,(VLOOKUP(B399,'X1'!$B:$AP,7,FALSE)),IF($X$1=2,(VLOOKUP(B399,'X2'!$B:$AP,7,FALSE)),IF($X$1=3,(VLOOKUP(B399,'X3'!$B:$AP,7,FALSE)),IF($X$1=4,(VLOOKUP(B399,'X4'!$B:$AP,7,FALSE)),IF($X$1=5,(VLOOKUP(B399,'X5'!$B:$AP,7,FALSE)),IF($X$1=6,(VLOOKUP(B399,'X6'!$B:$AP,7,FALSE)),IF($X$1=7,(VLOOKUP(B399,'X7'!$B:$AP,7,FALSE)),IF($X$1=8,(VLOOKUP(B399,'X8'!$B:$AP,7,FALSE)),IF($X$1=9,(VLOOKUP(B399,'X9'!$B:$AP,7,FALSE)),IF($X$1=10,(VLOOKUP(B399,'X10'!$B:$AP,7,FALSE)),IF($X$1=11,(VLOOKUP(B399,'X11'!$B:$AP,7,FALSE)),IF($X$1=12,(VLOOKUP(B399,'X12'!$B:$AP,7,FALSE)),IF($X$1=13,(VLOOKUP(B399,'X13'!$B:$AP,7,FALSE)),"B"))))))))))))))=TRUE," ",(IF($X$1=1,(VLOOKUP(B399,'X1'!$B:$AP,7,FALSE)),IF($X$1=2,(VLOOKUP(B399,'X2'!$B:$AP,7,FALSE)),IF($X$1=3,(VLOOKUP(B399,'X3'!$B:$AP,7,FALSE)),IF($X$1=4,(VLOOKUP(B399,'X4'!$B:$AP,7,FALSE)),IF($X$1=5,(VLOOKUP(B399,'X5'!$B:$AP,7,FALSE)),IF($X$1=6,(VLOOKUP(B399,'X6'!$B:$AP,7,FALSE)),IF($X$1=7,(VLOOKUP(B399,'X7'!$B:$AP,7,FALSE)),IF($X$1=8,(VLOOKUP(B399,'X8'!$B:$AP,7,FALSE)),IF($X$1=9,(VLOOKUP(B399,'X9'!$B:$AP,7,FALSE)),IF($X$1=10,(VLOOKUP(B399,'X10'!$B:$AP,7,FALSE)),IF($X$1=11,(VLOOKUP(B399,'X11'!$B:$AP,7,FALSE)),IF($X$1=12,(VLOOKUP(B399,'X12'!$B:$AP,7,FALSE)),IF($X$1=13,(VLOOKUP(B399,'X13'!$B:$AP,7,FALSE)),"B")))))))))))))))</f>
        <v xml:space="preserve"> </v>
      </c>
      <c r="F399" s="182" t="str">
        <f ca="1">IF(ISERROR(IF((IF($X$1=1,(VLOOKUP(B399,'X1'!$B:$AO,6,FALSE)),(IF($X$1=2,(VLOOKUP(B399,'X2'!$B:$AO,6,FALSE)),(IF($X$1=3,(VLOOKUP(B399,'X3'!$B:$AO,6,FALSE)),(IF($X$1=4,(VLOOKUP(B399,'X4'!$B:$AO,6,FALSE)),(IF($X$1=5,(VLOOKUP(B399,'X5'!$B:$AO,6,FALSE)),(IF($X$1=6,(VLOOKUP(B399,'X6'!$B:$AO,6,FALSE)),(IF($X$1=7,(VLOOKUP(B399,'X7'!$B:$AO,6,FALSE)),(IF($X$1=8,(VLOOKUP(B399,'X8'!$B:$AO,6,FALSE)),(IF($X$1=9,(VLOOKUP(B399,'X9'!$B:$AO,6,FALSE)),(IF($X$1=10,(VLOOKUP(B399,'X10'!$B:$AO,6,FALSE)),(IF($X$1=11,(VLOOKUP(B399,'X11'!$B:$AO,6,FALSE)),(IF($X$1=12,(VLOOKUP(B399,'X12'!$B:$AO,6,FALSE)),(VLOOKUP(B399,'X13'!$B:$AO,6,FALSE))))))))))))))))))))))))))=$V$1," ",(IF($X$1=1,(VLOOKUP(B399,'X1'!$B:$AO,6,FALSE)),(IF($X$1=2,(VLOOKUP(B399,'X2'!$B:$AO,6,FALSE)),(IF($X$1=3,(VLOOKUP(B399,'X3'!$B:$AO,6,FALSE)),(IF($X$1=4,(VLOOKUP(B399,'X4'!$B:$AO,6,FALSE)),(IF($X$1=5,(VLOOKUP(B399,'X5'!$B:$AO,6,FALSE)),(IF($X$1=6,(VLOOKUP(B399,'X6'!$B:$AO,6,FALSE)),(IF($X$1=7,(VLOOKUP(B399,'X7'!$B:$AO,6,FALSE)),(IF($X$1=8,(VLOOKUP(B399,'X8'!$B:$AO,6,FALSE)),(IF($X$1=9,(VLOOKUP(B399,'X9'!$B:$AO,6,FALSE)),(IF($X$1=10,(VLOOKUP(B399,'X10'!$B:$AO,6,FALSE)),(IF($X$1=11,(VLOOKUP(B399,'X11'!$B:$AO,6,FALSE)),(IF($X$1=12,(VLOOKUP(B399,'X12'!$B:$AO,6,FALSE)),(VLOOKUP(B399,'X13'!$B:$AO,6,FALSE))))))))))))))))))))))))))))=TRUE," ",(IF((IF($X$1=1,(VLOOKUP(B399,'X1'!$B:$AO,6,FALSE)),(IF($X$1=2,(VLOOKUP(B399,'X2'!$B:$AO,6,FALSE)),(IF($X$1=3,(VLOOKUP(B399,'X3'!$B:$AO,6,FALSE)),(IF($X$1=4,(VLOOKUP(B399,'X4'!$B:$AO,6,FALSE)),(IF($X$1=5,(VLOOKUP(B399,'X5'!$B:$AO,6,FALSE)),(IF($X$1=6,(VLOOKUP(B399,'X6'!$B:$AO,6,FALSE)),(IF($X$1=7,(VLOOKUP(B399,'X7'!$B:$AO,6,FALSE)),(IF($X$1=8,(VLOOKUP(B399,'X8'!$B:$AO,6,FALSE)),(IF($X$1=9,(VLOOKUP(B399,'X9'!$B:$AO,6,FALSE)),(IF($X$1=10,(VLOOKUP(B399,'X10'!$B:$AO,6,FALSE)),(IF($X$1=11,(VLOOKUP(B399,'X11'!$B:$AO,6,FALSE)),(IF($X$1=12,(VLOOKUP(B399,'X12'!$B:$AO,6,FALSE)),(VLOOKUP(B399,'X13'!$B:$AO,6,FALSE))))))))))))))))))))))))))=$V$1," ",(IF($X$1=1,(VLOOKUP(B399,'X1'!$B:$AO,6,FALSE)),(IF($X$1=2,(VLOOKUP(B399,'X2'!$B:$AO,6,FALSE)),(IF($X$1=3,(VLOOKUP(B399,'X3'!$B:$AO,6,FALSE)),(IF($X$1=4,(VLOOKUP(B399,'X4'!$B:$AO,6,FALSE)),(IF($X$1=5,(VLOOKUP(B399,'X5'!$B:$AO,6,FALSE)),(IF($X$1=6,(VLOOKUP(B399,'X6'!$B:$AO,6,FALSE)),(IF($X$1=7,(VLOOKUP(B399,'X7'!$B:$AO,6,FALSE)),(IF($X$1=8,(VLOOKUP(B399,'X8'!$B:$AO,6,FALSE)),(IF($X$1=9,(VLOOKUP(B399,'X9'!$B:$AO,6,FALSE)),(IF($X$1=10,(VLOOKUP(B399,'X10'!$B:$AO,6,FALSE)),(IF($X$1=11,(VLOOKUP(B399,'X11'!$B:$AO,6,FALSE)),(IF($X$1=12,(VLOOKUP(B399,'X12'!$B:$AO,6,FALSE)),(VLOOKUP(B399,'X13'!$B:$AO,6,FALSE)))))))))))))))))))))))))))))</f>
        <v xml:space="preserve"> </v>
      </c>
      <c r="G399" s="182" t="str">
        <f ca="1">IF(ISERROR(IF($X$1=1,(VLOOKUP(B399,'X1'!$B:$AZ,44,FALSE)),IF($X$1=2,(VLOOKUP(B399,'X2'!$B:$AZ,44,FALSE)),IF($X$1=3,(VLOOKUP(B399,'X3'!$B:$AZ,44,FALSE)),IF($X$1=4,(VLOOKUP(B399,'X4'!$B:$AZ,44,FALSE)),IF($X$1=5,(VLOOKUP(B399,'X5'!$B:$AZ,44,FALSE)),IF($X$1=6,(VLOOKUP(B399,'X6'!$B:$AZ,44,FALSE)),IF($X$1=7,(VLOOKUP(B399,'X7'!$B:$AZ,44,FALSE)),IF($X$1=8,(VLOOKUP(B399,'X8'!$B:$AZ,44,FALSE)),IF($X$1=9,(VLOOKUP(B399,'X9'!$B:$AZ,44,FALSE)),IF($X$1=10,(VLOOKUP(B399,'X10'!$B:$AZ,44,FALSE)),IF($X$1=11,(VLOOKUP(B399,'X11'!$B:$AZ,44,FALSE)),IF($X$1=12,(VLOOKUP(B399,'X12'!$B:$AZ,44,FALSE)),IF($X$1=13,(VLOOKUP(B399,'X13'!$B:$AZ,44,FALSE)),"B"))))))))))))))=TRUE," ",(IF($X$1=1,(VLOOKUP(B399,'X1'!$B:$AZ,44,FALSE)),IF($X$1=2,(VLOOKUP(B399,'X2'!$B:$AZ,44,FALSE)),IF($X$1=3,(VLOOKUP(B399,'X3'!$B:$AZ,44,FALSE)),IF($X$1=4,(VLOOKUP(B399,'X4'!$B:$AZ,44,FALSE)),IF($X$1=5,(VLOOKUP(B399,'X5'!$B:$AZ,44,FALSE)),IF($X$1=6,(VLOOKUP(B399,'X6'!$B:$AZ,44,FALSE)),IF($X$1=7,(VLOOKUP(B399,'X7'!$B:$AZ,44,FALSE)),IF($X$1=8,(VLOOKUP(B399,'X8'!$B:$AZ,44,FALSE)),IF($X$1=9,(VLOOKUP(B399,'X9'!$B:$AZ,44,FALSE)),IF($X$1=10,(VLOOKUP(B399,'X10'!$B:$AZ,44,FALSE)),IF($X$1=11,(VLOOKUP(B399,'X11'!$B:$AZ,44,FALSE)),IF($X$1=12,(VLOOKUP(B399,'X12'!$B:$AZ,44,FALSE)),IF($X$1=13,(VLOOKUP(B399,'X13'!$B:$AZ,44,FALSE)),"B")))))))))))))))</f>
        <v xml:space="preserve"> </v>
      </c>
      <c r="H399" s="182" t="str">
        <f ca="1">IF(ISERROR(IF($X$1=1,(VLOOKUP(B399,'X1'!$B:$AZ,8,FALSE)),IF($X$1=2,(VLOOKUP(B399,'X2'!$B:$AZ,8,FALSE)),IF($X$1=3,(VLOOKUP(B399,'X3'!$B:$AZ,8,FALSE)),IF($X$1=4,(VLOOKUP(B399,'X4'!$B:$AZ,8,FALSE)),IF($X$1=5,(VLOOKUP(B399,'X5'!$B:$AZ,8,FALSE)),IF($X$1=6,(VLOOKUP(B399,'X6'!$B:$AZ,8,FALSE)),IF($X$1=7,(VLOOKUP(B399,'X7'!$B:$AZ,8,FALSE)),IF($X$1=8,(VLOOKUP(B399,'X8'!$B:$AZ,8,FALSE)),IF($X$1=9,(VLOOKUP(B399,'X9'!$B:$AZ,8,FALSE)),IF($X$1=10,(VLOOKUP(B399,'X10'!$B:$AZ,8,FALSE)),IF($X$1=11,(VLOOKUP(B399,'X11'!$B:$AZ,8,FALSE)),IF($X$1=12,(VLOOKUP(B399,'X12'!$B:$AZ,8,FALSE)),IF($X$1=13,(VLOOKUP(B399,'X13'!$B:$AZ,8,FALSE)),"B"))))))))))))))=TRUE," ",(IF($X$1=1,(VLOOKUP(B399,'X1'!$B:$AZ,8,FALSE)),IF($X$1=2,(VLOOKUP(B399,'X2'!$B:$AZ,8,FALSE)),IF($X$1=3,(VLOOKUP(B399,'X3'!$B:$AZ,8,FALSE)),IF($X$1=4,(VLOOKUP(B399,'X4'!$B:$AZ,8,FALSE)),IF($X$1=5,(VLOOKUP(B399,'X5'!$B:$AZ,8,FALSE)),IF($X$1=6,(VLOOKUP(B399,'X6'!$B:$AZ,8,FALSE)),IF($X$1=7,(VLOOKUP(B399,'X7'!$B:$AZ,8,FALSE)),IF($X$1=8,(VLOOKUP(B399,'X8'!$B:$AZ,8,FALSE)),IF($X$1=9,(VLOOKUP(B399,'X9'!$B:$AZ,8,FALSE)),IF($X$1=10,(VLOOKUP(B399,'X10'!$B:$AZ,8,FALSE)),IF($X$1=11,(VLOOKUP(B399,'X11'!$B:$AZ,8,FALSE)),IF($X$1=12,(VLOOKUP(B399,'X12'!$B:$AZ,8,FALSE)),IF($X$1=13,(VLOOKUP(B399,'X13'!$B:$AZ,8,FALSE)),"B")))))))))))))))</f>
        <v xml:space="preserve"> </v>
      </c>
      <c r="I399" s="183" t="str">
        <f ca="1">IF(ISERROR(IF($X$1=1,(VLOOKUP(B399,'X1'!$B:$AZ,2,FALSE)),IF($X$1=2,(VLOOKUP(B399,'X2'!$B:$AZ,2,FALSE)),IF($X$1=3,(VLOOKUP(B399,'X3'!$B:$AZ,2,FALSE)),IF($X$1=4,(VLOOKUP(B399,'X4'!$B:$AZ,2,FALSE)),IF($X$1=5,(VLOOKUP(B399,'X5'!$B:$AZ,2,FALSE)),IF($X$1=6,(VLOOKUP(B399,'X6'!$B:$AZ,2,FALSE)),IF($X$1=7,(VLOOKUP(B399,'X7'!$B:$AZ,2,FALSE)),IF($X$1=8,(VLOOKUP(B399,'X8'!$B:$AZ,2,FALSE)),IF($X$1=9,(VLOOKUP(B399,'X9'!$B:$AZ,2,FALSE)),IF($X$1=10,(VLOOKUP(B399,'X10'!$B:$AZ,2,FALSE)),IF($X$1=11,(VLOOKUP(B399,'X11'!$B:$AZ,2,FALSE)),IF($X$1=12,(VLOOKUP(B399,'X12'!$B:$AZ,2,FALSE)),IF($X$1=13,(VLOOKUP(B399,'X13'!$B:$AZ,2,FALSE)),"B"))))))))))))))=TRUE," ",(IF($X$1=1,(VLOOKUP(B399,'X1'!$B:$AZ,2,FALSE)),IF($X$1=2,(VLOOKUP(B399,'X2'!$B:$AZ,2,FALSE)),IF($X$1=3,(VLOOKUP(B399,'X3'!$B:$AZ,2,FALSE)),IF($X$1=4,(VLOOKUP(B399,'X4'!$B:$AZ,2,FALSE)),IF($X$1=5,(VLOOKUP(B399,'X5'!$B:$AZ,2,FALSE)),IF($X$1=6,(VLOOKUP(B399,'X6'!$B:$AZ,2,FALSE)),IF($X$1=7,(VLOOKUP(B399,'X7'!$B:$AZ,2,FALSE)),IF($X$1=8,(VLOOKUP(B399,'X8'!$B:$AZ,2,FALSE)),IF($X$1=9,(VLOOKUP(B399,'X9'!$B:$AZ,2,FALSE)),IF($X$1=10,(VLOOKUP(B399,'X10'!$B:$AZ,2,FALSE)),IF($X$1=11,(VLOOKUP(B399,'X11'!$B:$AZ,2,FALSE)),IF($X$1=12,(VLOOKUP(B399,'X12'!$B:$AZ,2,FALSE)),IF($X$1=13,(VLOOKUP(B399,'X13'!$B:$AZ,2,FALSE)),"B")))))))))))))))</f>
        <v xml:space="preserve"> </v>
      </c>
      <c r="J399" s="183" t="str">
        <f ca="1">IF(ISERROR(IF($X$1=1,(VLOOKUP(B399,'X1'!$B:$AZ,3,FALSE)),IF($X$1=2,(VLOOKUP(B399,'X2'!$B:$AZ,3,FALSE)),IF($X$1=3,(VLOOKUP(B399,'X3'!$B:$AZ,3,FALSE)),IF($X$1=4,(VLOOKUP(B399,'X4'!$B:$AZ,3,FALSE)),IF($X$1=5,(VLOOKUP(B399,'X5'!$B:$AZ,3,FALSE)),IF($X$1=6,(VLOOKUP(B399,'X6'!$B:$AZ,3,FALSE)),IF($X$1=7,(VLOOKUP(B399,'X7'!$B:$AZ,3,FALSE)),IF($X$1=8,(VLOOKUP(B399,'X8'!$B:$AZ,3,FALSE)),IF($X$1=9,(VLOOKUP(B399,'X9'!$B:$AZ,3,FALSE)),IF($X$1=10,(VLOOKUP(B399,'X10'!$B:$AZ,3,FALSE)),IF($X$1=11,(VLOOKUP(B399,'X11'!$B:$AZ,3,FALSE)),IF($X$1=12,(VLOOKUP(B399,'X12'!$B:$AZ,3,FALSE)),IF($X$1=13,(VLOOKUP(B399,'X13'!$B:$AZ,3,FALSE)),"B"))))))))))))))=TRUE," ",(IF($X$1=1,(VLOOKUP(B399,'X1'!$B:$AZ,3,FALSE)),IF($X$1=2,(VLOOKUP(B399,'X2'!$B:$AZ,3,FALSE)),IF($X$1=3,(VLOOKUP(B399,'X3'!$B:$AZ,3,FALSE)),IF($X$1=4,(VLOOKUP(B399,'X4'!$B:$AZ,3,FALSE)),IF($X$1=5,(VLOOKUP(B399,'X5'!$B:$AZ,3,FALSE)),IF($X$1=6,(VLOOKUP(B399,'X6'!$B:$AZ,3,FALSE)),IF($X$1=7,(VLOOKUP(B399,'X7'!$B:$AZ,3,FALSE)),IF($X$1=8,(VLOOKUP(B399,'X8'!$B:$AZ,3,FALSE)),IF($X$1=9,(VLOOKUP(B399,'X9'!$B:$AZ,3,FALSE)),IF($X$1=10,(VLOOKUP(B399,'X10'!$B:$AZ,3,FALSE)),IF($X$1=11,(VLOOKUP(B399,'X11'!$B:$AZ,3,FALSE)),IF($X$1=12,(VLOOKUP(B399,'X12'!$B:$AZ,3,FALSE)),IF($X$1=13,(VLOOKUP(B399,'X13'!$B:$AZ,3,FALSE)),"B")))))))))))))))</f>
        <v xml:space="preserve"> </v>
      </c>
      <c r="K399" s="183" t="str">
        <f ca="1">IF(ISERROR(IF($X$1=1,(VLOOKUP(B399,'X1'!$B:$AZ,5,FALSE)),IF($X$1=2,(VLOOKUP(B399,'X2'!$B:$AZ,5,FALSE)),IF($X$1=3,(VLOOKUP(B399,'X3'!$B:$AZ,5,FALSE)),IF($X$1=4,(VLOOKUP(B399,'X4'!$B:$AZ,5,FALSE)),IF($X$1=5,(VLOOKUP(B399,'X5'!$B:$AZ,5,FALSE)),IF($X$1=6,(VLOOKUP(B399,'X6'!$B:$AZ,5,FALSE)),IF($X$1=7,(VLOOKUP(B399,'X7'!$B:$AZ,5,FALSE)),IF($X$1=8,(VLOOKUP(B399,'X8'!$B:$AZ,5,FALSE)),IF($X$1=9,(VLOOKUP(B399,'X9'!$B:$AZ,5,FALSE)),IF($X$1=10,(VLOOKUP(B399,'X10'!$B:$AZ,5,FALSE)),IF($X$1=11,(VLOOKUP(B399,'X11'!$B:$AZ,5,FALSE)),IF($X$1=12,(VLOOKUP(B399,'X12'!$B:$AZ,5,FALSE)),IF($X$1=13,(VLOOKUP(B399,'X13'!$B:$AZ,5,FALSE)),"B"))))))))))))))=TRUE," ",(IF($X$1=1,(VLOOKUP(B399,'X1'!$B:$AZ,5,FALSE)),IF($X$1=2,(VLOOKUP(B399,'X2'!$B:$AZ,5,FALSE)),IF($X$1=3,(VLOOKUP(B399,'X3'!$B:$AZ,5,FALSE)),IF($X$1=4,(VLOOKUP(B399,'X4'!$B:$AZ,5,FALSE)),IF($X$1=5,(VLOOKUP(B399,'X5'!$B:$AZ,5,FALSE)),IF($X$1=6,(VLOOKUP(B399,'X6'!$B:$AZ,5,FALSE)),IF($X$1=7,(VLOOKUP(B399,'X7'!$B:$AZ,5,FALSE)),IF($X$1=8,(VLOOKUP(B399,'X8'!$B:$AZ,5,FALSE)),IF($X$1=9,(VLOOKUP(B399,'X9'!$B:$AZ,5,FALSE)),IF($X$1=10,(VLOOKUP(B399,'X10'!$B:$AZ,5,FALSE)),IF($X$1=11,(VLOOKUP(B399,'X11'!$B:$AZ,5,FALSE)),IF($X$1=12,(VLOOKUP(B399,'X12'!$B:$AZ,5,FALSE)),IF($X$1=13,(VLOOKUP(B399,'X13'!$B:$AZ,5,FALSE)),"B")))))))))))))))</f>
        <v xml:space="preserve"> </v>
      </c>
      <c r="L399" s="184" t="str">
        <f ca="1">IF(ISERROR(IF($X$1=1,(VLOOKUP(B399,'X1'!$B:$AZ,9,FALSE)),IF($X$1=2,(VLOOKUP(B399,'X2'!$B:$AZ,9,FALSE)),IF($X$1=3,(VLOOKUP(B399,'X3'!$B:$AZ,9,FALSE)),IF($X$1=4,(VLOOKUP(B399,'X4'!$B:$AZ,9,FALSE)),IF($X$1=5,(VLOOKUP(B399,'X5'!$B:$AZ,9,FALSE)),IF($X$1=6,(VLOOKUP(B399,'X6'!$B:$AZ,9,FALSE)),IF($X$1=7,(VLOOKUP(B399,'X7'!$B:$AZ,9,FALSE)),IF($X$1=8,(VLOOKUP(B399,'X8'!$B:$AZ,9,FALSE)),IF($X$1=9,(VLOOKUP(B399,'X9'!$B:$AZ,9,FALSE)),IF($X$1=10,(VLOOKUP(B399,'X10'!$B:$AZ,9,FALSE)),IF($X$1=11,(VLOOKUP(B399,'X11'!$B:$AZ,9,FALSE)),IF($X$1=12,(VLOOKUP(B399,'X12'!$B:$AZ,9,FALSE)),IF($X$1=13,(VLOOKUP(B399,'X13'!$B:$AZ,9,FALSE)),"B"))))))))))))))=TRUE," ",(IF($X$1=1,(VLOOKUP(B399,'X1'!$B:$AZ,9,FALSE)),IF($X$1=2,(VLOOKUP(B399,'X2'!$B:$AZ,9,FALSE)),IF($X$1=3,(VLOOKUP(B399,'X3'!$B:$AZ,9,FALSE)),IF($X$1=4,(VLOOKUP(B399,'X4'!$B:$AZ,9,FALSE)),IF($X$1=5,(VLOOKUP(B399,'X5'!$B:$AZ,9,FALSE)),IF($X$1=6,(VLOOKUP(B399,'X6'!$B:$AZ,9,FALSE)),IF($X$1=7,(VLOOKUP(B399,'X7'!$B:$AZ,9,FALSE)),IF($X$1=8,(VLOOKUP(B399,'X8'!$B:$AZ,9,FALSE)),IF($X$1=9,(VLOOKUP(B399,'X9'!$B:$AZ,9,FALSE)),IF($X$1=10,(VLOOKUP(B399,'X10'!$B:$AZ,9,FALSE)),IF($X$1=11,(VLOOKUP(B399,'X11'!$B:$AZ,9,FALSE)),IF($X$1=12,(VLOOKUP(B399,'X12'!$B:$AZ,9,FALSE)),IF($X$1=13,(VLOOKUP(B399,'X13'!$B:$AZ,9,FALSE)),"B")))))))))))))))</f>
        <v xml:space="preserve"> </v>
      </c>
      <c r="M399" s="184" t="str">
        <f ca="1">IF(ISERROR(IF($X$1=1,(VLOOKUP(B399,'X1'!$B:$AZ,10,FALSE)),IF($X$1=2,(VLOOKUP(B399,'X2'!$B:$AZ,10,FALSE)),IF($X$1=3,(VLOOKUP(B399,'X3'!$B:$AZ,10,FALSE)),IF($X$1=4,(VLOOKUP(B399,'X4'!$B:$AZ,10,FALSE)),IF($X$1=5,(VLOOKUP(B399,'X5'!$B:$AZ,10,FALSE)),IF($X$1=6,(VLOOKUP(B399,'X6'!$B:$AZ,10,FALSE)),IF($X$1=7,(VLOOKUP(B399,'X7'!$B:$AZ,10,FALSE)),IF($X$1=8,(VLOOKUP(B399,'X8'!$B:$AZ,10,FALSE)),IF($X$1=9,(VLOOKUP(B399,'X9'!$B:$AZ,10,FALSE)),IF($X$1=10,(VLOOKUP(B399,'X10'!$B:$AZ,10,FALSE)),IF($X$1=11,(VLOOKUP(B399,'X11'!$B:$AZ,10,FALSE)),IF($X$1=12,(VLOOKUP(B399,'X12'!$B:$AZ,10,FALSE)),IF($X$1=13,(VLOOKUP(B399,'X13'!$B:$AZ,10,FALSE)),"B"))))))))))))))=TRUE," ",(IF($X$1=1,(VLOOKUP(B399,'X1'!$B:$AZ,10,FALSE)),IF($X$1=2,(VLOOKUP(B399,'X2'!$B:$AZ,10,FALSE)),IF($X$1=3,(VLOOKUP(B399,'X3'!$B:$AZ,10,FALSE)),IF($X$1=4,(VLOOKUP(B399,'X4'!$B:$AZ,10,FALSE)),IF($X$1=5,(VLOOKUP(B399,'X5'!$B:$AZ,10,FALSE)),IF($X$1=6,(VLOOKUP(B399,'X6'!$B:$AZ,10,FALSE)),IF($X$1=7,(VLOOKUP(B399,'X7'!$B:$AZ,10,FALSE)),IF($X$1=8,(VLOOKUP(B399,'X8'!$B:$AZ,10,FALSE)),IF($X$1=9,(VLOOKUP(B399,'X9'!$B:$AZ,10,FALSE)),IF($X$1=10,(VLOOKUP(B399,'X10'!$B:$AZ,10,FALSE)),IF($X$1=11,(VLOOKUP(B399,'X11'!$B:$AZ,10,FALSE)),IF($X$1=12,(VLOOKUP(B399,'X12'!$B:$AZ,10,FALSE)),IF($X$1=13,(VLOOKUP(B399,'X13'!$B:$AZ,10,FALSE)),"B")))))))))))))))</f>
        <v xml:space="preserve"> </v>
      </c>
      <c r="N399" s="185" t="str">
        <f ca="1">IF(ISERROR(IF($X$1=1,(VLOOKUP(B399,'X1'!$B:$AZ,45,FALSE)),IF($X$1=2,(VLOOKUP(B399,'X2'!$B:$AZ,45,FALSE)),IF($X$1=3,(VLOOKUP(B399,'X3'!$B:$AZ,45,FALSE)),IF($X$1=4,(VLOOKUP(B399,'X4'!$B:$AZ,45,FALSE)),IF($X$1=5,(VLOOKUP(B399,'X5'!$B:$AZ,45,FALSE)),IF($X$1=6,(VLOOKUP(B399,'X6'!$B:$AZ,45,FALSE)),IF($X$1=7,(VLOOKUP(B399,'X7'!$B:$AZ,45,FALSE)),IF($X$1=8,(VLOOKUP(B399,'X8'!$B:$AZ,45,FALSE)),IF($X$1=9,(VLOOKUP(B399,'X9'!$B:$AZ,45,FALSE)),IF($X$1=10,(VLOOKUP(B399,'X10'!$B:$AZ,45,FALSE)),IF($X$1=11,(VLOOKUP(B399,'X11'!$B:$AZ,45,FALSE)),IF($X$1=12,(VLOOKUP(B399,'X12'!$B:$AZ,45,FALSE)),IF($X$1=13,(VLOOKUP(B399,'X13'!$B:$AZ,45,FALSE)),"B"))))))))))))))=TRUE," ",(IF($X$1=1,(VLOOKUP(B399,'X1'!$B:$AZ,45,FALSE)),IF($X$1=2,(VLOOKUP(B399,'X2'!$B:$AZ,45,FALSE)),IF($X$1=3,(VLOOKUP(B399,'X3'!$B:$AZ,45,FALSE)),IF($X$1=4,(VLOOKUP(B399,'X4'!$B:$AZ,45,FALSE)),IF($X$1=5,(VLOOKUP(B399,'X5'!$B:$AZ,45,FALSE)),IF($X$1=6,(VLOOKUP(B399,'X6'!$B:$AZ,45,FALSE)),IF($X$1=7,(VLOOKUP(B399,'X7'!$B:$AZ,45,FALSE)),IF($X$1=8,(VLOOKUP(B399,'X8'!$B:$AZ,45,FALSE)),IF($X$1=9,(VLOOKUP(B399,'X9'!$B:$AZ,45,FALSE)),IF($X$1=10,(VLOOKUP(B399,'X10'!$B:$AZ,45,FALSE)),IF($X$1=11,(VLOOKUP(B399,'X11'!$B:$AZ,45,FALSE)),IF($X$1=12,(VLOOKUP(B399,'X12'!$B:$AZ,45,FALSE)),IF($X$1=13,(VLOOKUP(B399,'X13'!$B:$AZ,45,FALSE)),"B")))))))))))))))</f>
        <v xml:space="preserve"> </v>
      </c>
      <c r="O399" s="184" t="str">
        <f ca="1">IF(ISERROR(IF($X$1=1,(VLOOKUP(B399,'X1'!$B:$AZ,11,FALSE)),IF($X$1=2,(VLOOKUP(B399,'X2'!$B:$AZ,11,FALSE)),IF($X$1=3,(VLOOKUP(B399,'X3'!$B:$AZ,11,FALSE)),IF($X$1=4,(VLOOKUP(B399,'X4'!$B:$AZ,11,FALSE)),IF($X$1=5,(VLOOKUP(B399,'X5'!$B:$AZ,11,FALSE)),IF($X$1=6,(VLOOKUP(B399,'X6'!$B:$AZ,11,FALSE)),IF($X$1=7,(VLOOKUP(B399,'X7'!$B:$AZ,11,FALSE)),IF($X$1=8,(VLOOKUP(B399,'X8'!$B:$AZ,11,FALSE)),IF($X$1=9,(VLOOKUP(B399,'X9'!$B:$AZ,11,FALSE)),IF($X$1=10,(VLOOKUP(B399,'X10'!$B:$AZ,11,FALSE)),IF($X$1=11,(VLOOKUP(B399,'X11'!$B:$AZ,11,FALSE)),IF($X$1=12,(VLOOKUP(B399,'X12'!$B:$AZ,11,FALSE)),IF($X$1=13,(VLOOKUP(B399,'X13'!$B:$AZ,11,FALSE)),"B"))))))))))))))=TRUE," ",(IF($X$1=1,(VLOOKUP(B399,'X1'!$B:$AZ,11,FALSE)),IF($X$1=2,(VLOOKUP(B399,'X2'!$B:$AZ,11,FALSE)),IF($X$1=3,(VLOOKUP(B399,'X3'!$B:$AZ,11,FALSE)),IF($X$1=4,(VLOOKUP(B399,'X4'!$B:$AZ,11,FALSE)),IF($X$1=5,(VLOOKUP(B399,'X5'!$B:$AZ,11,FALSE)),IF($X$1=6,(VLOOKUP(B399,'X6'!$B:$AZ,11,FALSE)),IF($X$1=7,(VLOOKUP(B399,'X7'!$B:$AZ,11,FALSE)),IF($X$1=8,(VLOOKUP(B399,'X8'!$B:$AZ,11,FALSE)),IF($X$1=9,(VLOOKUP(B399,'X9'!$B:$AZ,11,FALSE)),IF($X$1=10,(VLOOKUP(B399,'X10'!$B:$AZ,11,FALSE)),IF($X$1=11,(VLOOKUP(B399,'X11'!$B:$AZ,11,FALSE)),IF($X$1=12,(VLOOKUP(B399,'X12'!$B:$AZ,11,FALSE)),IF($X$1=13,(VLOOKUP(B399,'X13'!$B:$AZ,11,FALSE)),"B")))))))))))))))</f>
        <v xml:space="preserve"> </v>
      </c>
      <c r="P399" s="184" t="str">
        <f ca="1">IF(ISERROR(IF($X$1=1,(VLOOKUP(B399,'X1'!$B:$AZ,12,FALSE)),IF($X$1=2,(VLOOKUP(B399,'X2'!$B:$AZ,12,FALSE)),IF($X$1=3,(VLOOKUP(B399,'X3'!$B:$AZ,12,FALSE)),IF($X$1=4,(VLOOKUP(B399,'X4'!$B:$AZ,12,FALSE)),IF($X$1=5,(VLOOKUP(B399,'X5'!$B:$AZ,12,FALSE)),IF($X$1=6,(VLOOKUP(B399,'X6'!$B:$AZ,12,FALSE)),IF($X$1=7,(VLOOKUP(B399,'X7'!$B:$AZ,12,FALSE)),IF($X$1=8,(VLOOKUP(B399,'X8'!$B:$AZ,12,FALSE)),IF($X$1=9,(VLOOKUP(B399,'X9'!$B:$AZ,12,FALSE)),IF($X$1=10,(VLOOKUP(B399,'X10'!$B:$AZ,12,FALSE)),IF($X$1=11,(VLOOKUP(B399,'X11'!$B:$AZ,12,FALSE)),IF($X$1=12,(VLOOKUP(B399,'X12'!$B:$AZ,12,FALSE)),IF($X$1=13,(VLOOKUP(B399,'X13'!$B:$AZ,12,FALSE)),"B"))))))))))))))=TRUE," ",(IF($X$1=1,(VLOOKUP(B399,'X1'!$B:$AZ,12,FALSE)),IF($X$1=2,(VLOOKUP(B399,'X2'!$B:$AZ,12,FALSE)),IF($X$1=3,(VLOOKUP(B399,'X3'!$B:$AZ,12,FALSE)),IF($X$1=4,(VLOOKUP(B399,'X4'!$B:$AZ,12,FALSE)),IF($X$1=5,(VLOOKUP(B399,'X5'!$B:$AZ,12,FALSE)),IF($X$1=6,(VLOOKUP(B399,'X6'!$B:$AZ,12,FALSE)),IF($X$1=7,(VLOOKUP(B399,'X7'!$B:$AZ,12,FALSE)),IF($X$1=8,(VLOOKUP(B399,'X8'!$B:$AZ,12,FALSE)),IF($X$1=9,(VLOOKUP(B399,'X9'!$B:$AZ,12,FALSE)),IF($X$1=10,(VLOOKUP(B399,'X10'!$B:$AZ,12,FALSE)),IF($X$1=11,(VLOOKUP(B399,'X11'!$B:$AZ,12,FALSE)),IF($X$1=12,(VLOOKUP(B399,'X12'!$B:$AZ,12,FALSE)),IF($X$1=13,(VLOOKUP(B399,'X13'!$B:$AZ,12,FALSE)),"B")))))))))))))))</f>
        <v xml:space="preserve"> </v>
      </c>
      <c r="Q399" s="185" t="str">
        <f ca="1">IF(ISERROR(IF($X$1=1,(VLOOKUP(B399,'X1'!$B:$AZ,46,FALSE)),IF($X$1=2,(VLOOKUP(B399,'X2'!$B:$AZ,46,FALSE)),IF($X$1=3,(VLOOKUP(B399,'X3'!$B:$AZ,46,FALSE)),IF($X$1=4,(VLOOKUP(B399,'X4'!$B:$AZ,46,FALSE)),IF($X$1=5,(VLOOKUP(B399,'X5'!$B:$AZ,46,FALSE)),IF($X$1=6,(VLOOKUP(B399,'X6'!$B:$AZ,46,FALSE)),IF($X$1=7,(VLOOKUP(B399,'X7'!$B:$AZ,46,FALSE)),IF($X$1=8,(VLOOKUP(B399,'X8'!$B:$AZ,46,FALSE)),IF($X$1=9,(VLOOKUP(B399,'X9'!$B:$AZ,46,FALSE)),IF($X$1=10,(VLOOKUP(B399,'X10'!$B:$AZ,46,FALSE)),IF($X$1=11,(VLOOKUP(B399,'X11'!$B:$AZ,46,FALSE)),IF($X$1=12,(VLOOKUP(B399,'X12'!$B:$AZ,46,FALSE)),IF($X$1=13,(VLOOKUP(B399,'X13'!$B:$AZ,46,FALSE)),"B"))))))))))))))=TRUE," ",(IF($X$1=1,(VLOOKUP(B399,'X1'!$B:$AZ,46,FALSE)),IF($X$1=2,(VLOOKUP(B399,'X2'!$B:$AZ,46,FALSE)),IF($X$1=3,(VLOOKUP(B399,'X3'!$B:$AZ,46,FALSE)),IF($X$1=4,(VLOOKUP(B399,'X4'!$B:$AZ,46,FALSE)),IF($X$1=5,(VLOOKUP(B399,'X5'!$B:$AZ,46,FALSE)),IF($X$1=6,(VLOOKUP(B399,'X6'!$B:$AZ,46,FALSE)),IF($X$1=7,(VLOOKUP(B399,'X7'!$B:$AZ,46,FALSE)),IF($X$1=8,(VLOOKUP(B399,'X8'!$B:$AZ,46,FALSE)),IF($X$1=9,(VLOOKUP(B399,'X9'!$B:$AZ,46,FALSE)),IF($X$1=10,(VLOOKUP(B399,'X10'!$B:$AZ,46,FALSE)),IF($X$1=11,(VLOOKUP(B399,'X11'!$B:$AZ,46,FALSE)),IF($X$1=12,(VLOOKUP(B399,'X12'!$B:$AZ,46,FALSE)),IF($X$1=13,(VLOOKUP(B399,'X13'!$B:$AZ,46,FALSE)),"B")))))))))))))))</f>
        <v xml:space="preserve"> </v>
      </c>
      <c r="R399" s="185" t="str">
        <f ca="1">IF(ISERROR(IF($X$1=1,(VLOOKUP(B399,'X1'!$B:$AZ,15,FALSE)),IF($X$1=2,(VLOOKUP(B399,'X2'!$B:$AZ,15,FALSE)),IF($X$1=3,(VLOOKUP(B399,'X3'!$B:$AZ,15,FALSE)),IF($X$1=4,(VLOOKUP(B399,'X4'!$B:$AZ,15,FALSE)),IF($X$1=5,(VLOOKUP(B399,'X5'!$B:$AZ,15,FALSE)),IF($X$1=6,(VLOOKUP(B399,'X6'!$B:$AZ,15,FALSE)),IF($X$1=7,(VLOOKUP(B399,'X7'!$B:$AZ,15,FALSE)),IF($X$1=8,(VLOOKUP(B399,'X8'!$B:$AZ,15,FALSE)),IF($X$1=9,(VLOOKUP(B399,'X9'!$B:$AZ,15,FALSE)),IF($X$1=10,(VLOOKUP(B399,'X10'!$B:$AZ,15,FALSE)),IF($X$1=11,(VLOOKUP(B399,'X11'!$B:$AZ,15,FALSE)),IF($X$1=12,(VLOOKUP(B399,'X12'!$B:$AZ,15,FALSE)),IF($X$1=13,(VLOOKUP(B399,'X13'!$B:$AZ,15,FALSE)),"B"))))))))))))))=TRUE," ",(IF($X$1=1,(VLOOKUP(B399,'X1'!$B:$AZ,15,FALSE)),IF($X$1=2,(VLOOKUP(B399,'X2'!$B:$AZ,15,FALSE)),IF($X$1=3,(VLOOKUP(B399,'X3'!$B:$AZ,15,FALSE)),IF($X$1=4,(VLOOKUP(B399,'X4'!$B:$AZ,15,FALSE)),IF($X$1=5,(VLOOKUP(B399,'X5'!$B:$AZ,15,FALSE)),IF($X$1=6,(VLOOKUP(B399,'X6'!$B:$AZ,15,FALSE)),IF($X$1=7,(VLOOKUP(B399,'X7'!$B:$AZ,15,FALSE)),IF($X$1=8,(VLOOKUP(B399,'X8'!$B:$AZ,15,FALSE)),IF($X$1=9,(VLOOKUP(B399,'X9'!$B:$AZ,15,FALSE)),IF($X$1=10,(VLOOKUP(B399,'X10'!$B:$AZ,15,FALSE)),IF($X$1=11,(VLOOKUP(B399,'X11'!$B:$AZ,15,FALSE)),IF($X$1=12,(VLOOKUP(B399,'X12'!$B:$AZ,15,FALSE)),IF($X$1=13,(VLOOKUP(B399,'X13'!$B:$AZ,15,FALSE)),"B")))))))))))))))</f>
        <v xml:space="preserve"> </v>
      </c>
      <c r="S399" s="185" t="str">
        <f ca="1">IF(ISERROR(IF((IF($X$1=1,(VLOOKUP(B399,'X1'!$B:$AZ,14,FALSE)),(IF($X$1=2,(VLOOKUP(B399,'X2'!$B:$AZ,14,FALSE)),(IF($X$1=3,(VLOOKUP(B399,'X3'!$B:$AZ,14,FALSE)),(IF($X$1=4,(VLOOKUP(B399,'X4'!$B:$AZ,14,FALSE)),(IF($X$1=5,(VLOOKUP(B399,'X5'!$B:$AZ,14,FALSE)),(IF($X$1=6,(VLOOKUP(B399,'X6'!$B:$AZ,14,FALSE)),(IF($X$1=7,(VLOOKUP(B399,'X7'!$B:$AZ,14,FALSE)),(IF($X$1=8,(VLOOKUP(B399,'X8'!$B:$AZ,14,FALSE)),(IF($X$1=9,(VLOOKUP(B399,'X9'!$B:$AZ,14,FALSE)),(IF($X$1=10,(VLOOKUP(B399,'X10'!$B:$AZ,14,FALSE)),(IF($X$1=11,(VLOOKUP(B399,'X11'!$B:$AZ,14,FALSE)),(IF($X$1=12,(VLOOKUP(B399,'X12'!$B:$AZ,14,FALSE)),(VLOOKUP(B399,'X13'!$B:$AZ,14,FALSE))))))))))))))))))))))))))=$V$1," ",(IF($X$1=1,(VLOOKUP(B399,'X1'!$B:$AZ,14,FALSE)),(IF($X$1=2,(VLOOKUP(B399,'X2'!$B:$AZ,14,FALSE)),(IF($X$1=3,(VLOOKUP(B399,'X3'!$B:$AZ,14,FALSE)),(IF($X$1=4,(VLOOKUP(B399,'X4'!$B:$AZ,14,FALSE)),(IF($X$1=5,(VLOOKUP(B399,'X5'!$B:$AZ,14,FALSE)),(IF($X$1=6,(VLOOKUP(B399,'X6'!$B:$AZ,14,FALSE)),(IF($X$1=7,(VLOOKUP(B399,'X7'!$B:$AZ,14,FALSE)),(IF($X$1=8,(VLOOKUP(B399,'X8'!$B:$AZ,14,FALSE)),(IF($X$1=9,(VLOOKUP(B399,'X9'!$B:$AZ,14,FALSE)),(IF($X$1=10,(VLOOKUP(B399,'X10'!$B:$AZ,14,FALSE)),(IF($X$1=11,(VLOOKUP(B399,'X11'!$B:$AZ,14,FALSE)),(IF($X$1=12,(VLOOKUP(B399,'X12'!$B:$AZ,14,FALSE)),(VLOOKUP(B399,'X13'!$B:$AZ,14,FALSE))))))))))))))))))))))))))))=TRUE," ",(IF((IF($X$1=1,(VLOOKUP(B399,'X1'!$B:$AZ,14,FALSE)),(IF($X$1=2,(VLOOKUP(B399,'X2'!$B:$AZ,14,FALSE)),(IF($X$1=3,(VLOOKUP(B399,'X3'!$B:$AZ,14,FALSE)),(IF($X$1=4,(VLOOKUP(B399,'X4'!$B:$AZ,14,FALSE)),(IF($X$1=5,(VLOOKUP(B399,'X5'!$B:$AZ,14,FALSE)),(IF($X$1=6,(VLOOKUP(B399,'X6'!$B:$AZ,14,FALSE)),(IF($X$1=7,(VLOOKUP(B399,'X7'!$B:$AZ,14,FALSE)),(IF($X$1=8,(VLOOKUP(B399,'X8'!$B:$AZ,14,FALSE)),(IF($X$1=9,(VLOOKUP(B399,'X9'!$B:$AZ,14,FALSE)),(IF($X$1=10,(VLOOKUP(B399,'X10'!$B:$AZ,14,FALSE)),(IF($X$1=11,(VLOOKUP(B399,'X11'!$B:$AZ,14,FALSE)),(IF($X$1=12,(VLOOKUP(B399,'X12'!$B:$AZ,14,FALSE)),(VLOOKUP(B399,'X13'!$B:$AZ,14,FALSE))))))))))))))))))))))))))=$V$1," ",(IF($X$1=1,(VLOOKUP(B399,'X1'!$B:$AZ,14,FALSE)),(IF($X$1=2,(VLOOKUP(B399,'X2'!$B:$AZ,14,FALSE)),(IF($X$1=3,(VLOOKUP(B399,'X3'!$B:$AZ,14,FALSE)),(IF($X$1=4,(VLOOKUP(B399,'X4'!$B:$AZ,14,FALSE)),(IF($X$1=5,(VLOOKUP(B399,'X5'!$B:$AZ,14,FALSE)),(IF($X$1=6,(VLOOKUP(B399,'X6'!$B:$AZ,14,FALSE)),(IF($X$1=7,(VLOOKUP(B399,'X7'!$B:$AZ,14,FALSE)),(IF($X$1=8,(VLOOKUP(B399,'X8'!$B:$AZ,14,FALSE)),(IF($X$1=9,(VLOOKUP(B399,'X9'!$B:$AZ,14,FALSE)),(IF($X$1=10,(VLOOKUP(B399,'X10'!$B:$AZ,14,FALSE)),(IF($X$1=11,(VLOOKUP(B399,'X11'!$B:$AZ,14,FALSE)),(IF($X$1=12,(VLOOKUP(B399,'X12'!$B:$AZ,14,FALSE)),(VLOOKUP(B399,'X13'!$B:$AZ,14,FALSE)))))))))))))))))))))))))))))</f>
        <v xml:space="preserve"> </v>
      </c>
    </row>
    <row r="400" spans="1:19" ht="14.1" customHeight="1" x14ac:dyDescent="0.2">
      <c r="A400" s="156" t="s">
        <v>1058</v>
      </c>
      <c r="B400" s="122" t="str">
        <f>IF(ISERROR(IF($U$16=1,(VLOOKUP(A400,$AC$89:$AH$125,2,FALSE)),IF((IF($X$1=1,'X1'!B359,(IF($X$1=2,'X2'!B359,(IF($X$1=3,'X3'!B359,(IF($X$1=4,'X4'!B359,(IF($X$1=5,'X5'!B359,(IF($X$1=6,'X6'!B359,(IF($X$1=7,'X7'!B359,(IF($X$1=8,'X8'!B359,(IF($X$1=9,'X9'!B359,(IF($X$1=10,'X10'!B359,(IF($X$1=11,'X11'!B359,(IF($X$1=12,'X12'!B359,'X13'!B359))))))))))))))))))))))))="","",(IF($X$1=1,'X1'!B359,(IF($X$1=2,'X2'!B359,(IF($X$1=3,'X3'!B359,(IF($X$1=4,'X4'!B359,(IF($X$1=5,'X5'!B359,(IF($X$1=6,'X6'!B359,(IF($X$1=7,'X7'!B359,(IF($X$1=8,'X8'!B359,(IF($X$1=9,'X9'!B359,(IF($X$1=10,'X10'!B359,(IF($X$1=11,'X11'!B359,(IF($X$1=12,'X12'!B359,'X13'!B359)))))))))))))))))))))))))))=TRUE," ",(IF($U$16=1,(VLOOKUP(A400,$AC$89:$AH$125,2,FALSE)),IF((IF($X$1=1,'X1'!B359,(IF($X$1=2,'X2'!B359,(IF($X$1=3,'X3'!B359,(IF($X$1=4,'X4'!B359,(IF($X$1=5,'X5'!B359,(IF($X$1=6,'X6'!B359,(IF($X$1=7,'X7'!B359,(IF($X$1=8,'X8'!B359,(IF($X$1=9,'X9'!B359,(IF($X$1=10,'X10'!B359,(IF($X$1=11,'X11'!B359,(IF($X$1=12,'X12'!B359,'X13'!B359))))))))))))))))))))))))="","",(IF($X$1=1,'X1'!B359,(IF($X$1=2,'X2'!B359,(IF($X$1=3,'X3'!B359,(IF($X$1=4,'X4'!B359,(IF($X$1=5,'X5'!B359,(IF($X$1=6,'X6'!B359,(IF($X$1=7,'X7'!B359,(IF($X$1=8,'X8'!B359,(IF($X$1=9,'X9'!B359,(IF($X$1=10,'X10'!B359,(IF($X$1=11,'X11'!B359,(IF($X$1=12,'X12'!B359,'X13'!B359))))))))))))))))))))))))))))</f>
        <v/>
      </c>
      <c r="C400" s="181" t="str">
        <f ca="1">IF(ISERROR(IF($X$1=1,(VLOOKUP(B400,'X1'!$B:$AZ,47,FALSE)),IF($X$1=2,(VLOOKUP(B400,'X2'!$B:$AZ,47,FALSE)),IF($X$1=3,(VLOOKUP(B400,'X3'!$B:$AZ,47,FALSE)),IF($X$1=4,(VLOOKUP(B400,'X4'!$B:$AZ,47,FALSE)),IF($X$1=5,(VLOOKUP(B400,'X5'!$B:$AZ,47,FALSE)),IF($X$1=6,(VLOOKUP(B400,'X6'!$B:$AZ,47,FALSE)),IF($X$1=7,(VLOOKUP(B400,'X7'!$B:$AZ,47,FALSE)),IF($X$1=8,(VLOOKUP(B400,'X8'!$B:$AZ,47,FALSE)),IF($X$1=9,(VLOOKUP(B400,'X9'!$B:$AZ,47,FALSE)),IF($X$1=10,(VLOOKUP(B400,'X10'!$B:$AZ,47,FALSE)),IF($X$1=11,(VLOOKUP(B400,'X11'!$B:$AZ,47,FALSE)),IF($X$1=12,(VLOOKUP(B400,'X12'!$B:$AZ,47,FALSE)),IF($X$1=13,(VLOOKUP(B400,'X13'!$B:$AZ,47,FALSE)),"B"))))))))))))))=TRUE," ",(IF($X$1=1,(VLOOKUP(B400,'X1'!$B:$AZ,47,FALSE)),IF($X$1=2,(VLOOKUP(B400,'X2'!$B:$AZ,47,FALSE)),IF($X$1=3,(VLOOKUP(B400,'X3'!$B:$AZ,47,FALSE)),IF($X$1=4,(VLOOKUP(B400,'X4'!$B:$AZ,47,FALSE)),IF($X$1=5,(VLOOKUP(B400,'X5'!$B:$AZ,47,FALSE)),IF($X$1=6,(VLOOKUP(B400,'X6'!$B:$AZ,47,FALSE)),IF($X$1=7,(VLOOKUP(B400,'X7'!$B:$AZ,47,FALSE)),IF($X$1=8,(VLOOKUP(B400,'X8'!$B:$AZ,47,FALSE)),IF($X$1=9,(VLOOKUP(B400,'X9'!$B:$AZ,47,FALSE)),IF($X$1=10,(VLOOKUP(B400,'X10'!$B:$AZ,47,FALSE)),IF($X$1=11,(VLOOKUP(B400,'X11'!$B:$AZ,47,FALSE)),IF($X$1=12,(VLOOKUP(B400,'X12'!$B:$AZ,47,FALSE)),IF($X$1=13,(VLOOKUP(B400,'X13'!$B:$AZ,47,FALSE)),"B")))))))))))))))</f>
        <v xml:space="preserve"> </v>
      </c>
      <c r="D400" s="181" t="str">
        <f ca="1">IF(ISERROR(IF($X$1=1,(VLOOKUP(B400,'X1'!$B:$AP,41,FALSE)),IF($X$1=2,(VLOOKUP(B400,'X2'!$B:$AP,41,FALSE)),IF($X$1=3,(VLOOKUP(B400,'X3'!$B:$AP,41,FALSE)),IF($X$1=4,(VLOOKUP(B400,'X4'!$B:$AP,41,FALSE)),IF($X$1=5,(VLOOKUP(B400,'X5'!$B:$AP,41,FALSE)),IF($X$1=6,(VLOOKUP(B400,'X6'!$B:$AP,41,FALSE)),IF($X$1=7,(VLOOKUP(B400,'X7'!$B:$AP,41,FALSE)),IF($X$1=8,(VLOOKUP(B400,'X8'!$B:$AP,41,FALSE)),IF($X$1=9,(VLOOKUP(B400,'X9'!$B:$AP,41,FALSE)),IF($X$1=10,(VLOOKUP(B400,'X10'!$B:$AP,41,FALSE)),IF($X$1=11,(VLOOKUP(B400,'X11'!$B:$AP,41,FALSE)),IF($X$1=12,(VLOOKUP(B400,'X12'!$B:$AP,41,FALSE)),IF($X$1=13,(VLOOKUP(B400,'X13'!$B:$AP,41,FALSE)),"B"))))))))))))))=TRUE," ",(IF($X$1=1,(VLOOKUP(B400,'X1'!$B:$AP,41,FALSE)),IF($X$1=2,(VLOOKUP(B400,'X2'!$B:$AP,41,FALSE)),IF($X$1=3,(VLOOKUP(B400,'X3'!$B:$AP,41,FALSE)),IF($X$1=4,(VLOOKUP(B400,'X4'!$B:$AP,41,FALSE)),IF($X$1=5,(VLOOKUP(B400,'X5'!$B:$AP,41,FALSE)),IF($X$1=6,(VLOOKUP(B400,'X6'!$B:$AP,41,FALSE)),IF($X$1=7,(VLOOKUP(B400,'X7'!$B:$AP,41,FALSE)),IF($X$1=8,(VLOOKUP(B400,'X8'!$B:$AP,41,FALSE)),IF($X$1=9,(VLOOKUP(B400,'X9'!$B:$AP,41,FALSE)),IF($X$1=10,(VLOOKUP(B400,'X10'!$B:$AP,41,FALSE)),IF($X$1=11,(VLOOKUP(B400,'X11'!$B:$AP,41,FALSE)),IF($X$1=12,(VLOOKUP(B400,'X12'!$B:$AP,41,FALSE)),IF($X$1=13,(VLOOKUP(B400,'X13'!$B:$AP,41,FALSE)),"B")))))))))))))))</f>
        <v xml:space="preserve"> </v>
      </c>
      <c r="E400" s="182" t="str">
        <f ca="1">IF(ISERROR(IF($X$1=1,(VLOOKUP(B400,'X1'!$B:$AP,7,FALSE)),IF($X$1=2,(VLOOKUP(B400,'X2'!$B:$AP,7,FALSE)),IF($X$1=3,(VLOOKUP(B400,'X3'!$B:$AP,7,FALSE)),IF($X$1=4,(VLOOKUP(B400,'X4'!$B:$AP,7,FALSE)),IF($X$1=5,(VLOOKUP(B400,'X5'!$B:$AP,7,FALSE)),IF($X$1=6,(VLOOKUP(B400,'X6'!$B:$AP,7,FALSE)),IF($X$1=7,(VLOOKUP(B400,'X7'!$B:$AP,7,FALSE)),IF($X$1=8,(VLOOKUP(B400,'X8'!$B:$AP,7,FALSE)),IF($X$1=9,(VLOOKUP(B400,'X9'!$B:$AP,7,FALSE)),IF($X$1=10,(VLOOKUP(B400,'X10'!$B:$AP,7,FALSE)),IF($X$1=11,(VLOOKUP(B400,'X11'!$B:$AP,7,FALSE)),IF($X$1=12,(VLOOKUP(B400,'X12'!$B:$AP,7,FALSE)),IF($X$1=13,(VLOOKUP(B400,'X13'!$B:$AP,7,FALSE)),"B"))))))))))))))=TRUE," ",(IF($X$1=1,(VLOOKUP(B400,'X1'!$B:$AP,7,FALSE)),IF($X$1=2,(VLOOKUP(B400,'X2'!$B:$AP,7,FALSE)),IF($X$1=3,(VLOOKUP(B400,'X3'!$B:$AP,7,FALSE)),IF($X$1=4,(VLOOKUP(B400,'X4'!$B:$AP,7,FALSE)),IF($X$1=5,(VLOOKUP(B400,'X5'!$B:$AP,7,FALSE)),IF($X$1=6,(VLOOKUP(B400,'X6'!$B:$AP,7,FALSE)),IF($X$1=7,(VLOOKUP(B400,'X7'!$B:$AP,7,FALSE)),IF($X$1=8,(VLOOKUP(B400,'X8'!$B:$AP,7,FALSE)),IF($X$1=9,(VLOOKUP(B400,'X9'!$B:$AP,7,FALSE)),IF($X$1=10,(VLOOKUP(B400,'X10'!$B:$AP,7,FALSE)),IF($X$1=11,(VLOOKUP(B400,'X11'!$B:$AP,7,FALSE)),IF($X$1=12,(VLOOKUP(B400,'X12'!$B:$AP,7,FALSE)),IF($X$1=13,(VLOOKUP(B400,'X13'!$B:$AP,7,FALSE)),"B")))))))))))))))</f>
        <v xml:space="preserve"> </v>
      </c>
      <c r="F400" s="182" t="str">
        <f ca="1">IF(ISERROR(IF((IF($X$1=1,(VLOOKUP(B400,'X1'!$B:$AO,6,FALSE)),(IF($X$1=2,(VLOOKUP(B400,'X2'!$B:$AO,6,FALSE)),(IF($X$1=3,(VLOOKUP(B400,'X3'!$B:$AO,6,FALSE)),(IF($X$1=4,(VLOOKUP(B400,'X4'!$B:$AO,6,FALSE)),(IF($X$1=5,(VLOOKUP(B400,'X5'!$B:$AO,6,FALSE)),(IF($X$1=6,(VLOOKUP(B400,'X6'!$B:$AO,6,FALSE)),(IF($X$1=7,(VLOOKUP(B400,'X7'!$B:$AO,6,FALSE)),(IF($X$1=8,(VLOOKUP(B400,'X8'!$B:$AO,6,FALSE)),(IF($X$1=9,(VLOOKUP(B400,'X9'!$B:$AO,6,FALSE)),(IF($X$1=10,(VLOOKUP(B400,'X10'!$B:$AO,6,FALSE)),(IF($X$1=11,(VLOOKUP(B400,'X11'!$B:$AO,6,FALSE)),(IF($X$1=12,(VLOOKUP(B400,'X12'!$B:$AO,6,FALSE)),(VLOOKUP(B400,'X13'!$B:$AO,6,FALSE))))))))))))))))))))))))))=$V$1," ",(IF($X$1=1,(VLOOKUP(B400,'X1'!$B:$AO,6,FALSE)),(IF($X$1=2,(VLOOKUP(B400,'X2'!$B:$AO,6,FALSE)),(IF($X$1=3,(VLOOKUP(B400,'X3'!$B:$AO,6,FALSE)),(IF($X$1=4,(VLOOKUP(B400,'X4'!$B:$AO,6,FALSE)),(IF($X$1=5,(VLOOKUP(B400,'X5'!$B:$AO,6,FALSE)),(IF($X$1=6,(VLOOKUP(B400,'X6'!$B:$AO,6,FALSE)),(IF($X$1=7,(VLOOKUP(B400,'X7'!$B:$AO,6,FALSE)),(IF($X$1=8,(VLOOKUP(B400,'X8'!$B:$AO,6,FALSE)),(IF($X$1=9,(VLOOKUP(B400,'X9'!$B:$AO,6,FALSE)),(IF($X$1=10,(VLOOKUP(B400,'X10'!$B:$AO,6,FALSE)),(IF($X$1=11,(VLOOKUP(B400,'X11'!$B:$AO,6,FALSE)),(IF($X$1=12,(VLOOKUP(B400,'X12'!$B:$AO,6,FALSE)),(VLOOKUP(B400,'X13'!$B:$AO,6,FALSE))))))))))))))))))))))))))))=TRUE," ",(IF((IF($X$1=1,(VLOOKUP(B400,'X1'!$B:$AO,6,FALSE)),(IF($X$1=2,(VLOOKUP(B400,'X2'!$B:$AO,6,FALSE)),(IF($X$1=3,(VLOOKUP(B400,'X3'!$B:$AO,6,FALSE)),(IF($X$1=4,(VLOOKUP(B400,'X4'!$B:$AO,6,FALSE)),(IF($X$1=5,(VLOOKUP(B400,'X5'!$B:$AO,6,FALSE)),(IF($X$1=6,(VLOOKUP(B400,'X6'!$B:$AO,6,FALSE)),(IF($X$1=7,(VLOOKUP(B400,'X7'!$B:$AO,6,FALSE)),(IF($X$1=8,(VLOOKUP(B400,'X8'!$B:$AO,6,FALSE)),(IF($X$1=9,(VLOOKUP(B400,'X9'!$B:$AO,6,FALSE)),(IF($X$1=10,(VLOOKUP(B400,'X10'!$B:$AO,6,FALSE)),(IF($X$1=11,(VLOOKUP(B400,'X11'!$B:$AO,6,FALSE)),(IF($X$1=12,(VLOOKUP(B400,'X12'!$B:$AO,6,FALSE)),(VLOOKUP(B400,'X13'!$B:$AO,6,FALSE))))))))))))))))))))))))))=$V$1," ",(IF($X$1=1,(VLOOKUP(B400,'X1'!$B:$AO,6,FALSE)),(IF($X$1=2,(VLOOKUP(B400,'X2'!$B:$AO,6,FALSE)),(IF($X$1=3,(VLOOKUP(B400,'X3'!$B:$AO,6,FALSE)),(IF($X$1=4,(VLOOKUP(B400,'X4'!$B:$AO,6,FALSE)),(IF($X$1=5,(VLOOKUP(B400,'X5'!$B:$AO,6,FALSE)),(IF($X$1=6,(VLOOKUP(B400,'X6'!$B:$AO,6,FALSE)),(IF($X$1=7,(VLOOKUP(B400,'X7'!$B:$AO,6,FALSE)),(IF($X$1=8,(VLOOKUP(B400,'X8'!$B:$AO,6,FALSE)),(IF($X$1=9,(VLOOKUP(B400,'X9'!$B:$AO,6,FALSE)),(IF($X$1=10,(VLOOKUP(B400,'X10'!$B:$AO,6,FALSE)),(IF($X$1=11,(VLOOKUP(B400,'X11'!$B:$AO,6,FALSE)),(IF($X$1=12,(VLOOKUP(B400,'X12'!$B:$AO,6,FALSE)),(VLOOKUP(B400,'X13'!$B:$AO,6,FALSE)))))))))))))))))))))))))))))</f>
        <v xml:space="preserve"> </v>
      </c>
      <c r="G400" s="182" t="str">
        <f ca="1">IF(ISERROR(IF($X$1=1,(VLOOKUP(B400,'X1'!$B:$AZ,44,FALSE)),IF($X$1=2,(VLOOKUP(B400,'X2'!$B:$AZ,44,FALSE)),IF($X$1=3,(VLOOKUP(B400,'X3'!$B:$AZ,44,FALSE)),IF($X$1=4,(VLOOKUP(B400,'X4'!$B:$AZ,44,FALSE)),IF($X$1=5,(VLOOKUP(B400,'X5'!$B:$AZ,44,FALSE)),IF($X$1=6,(VLOOKUP(B400,'X6'!$B:$AZ,44,FALSE)),IF($X$1=7,(VLOOKUP(B400,'X7'!$B:$AZ,44,FALSE)),IF($X$1=8,(VLOOKUP(B400,'X8'!$B:$AZ,44,FALSE)),IF($X$1=9,(VLOOKUP(B400,'X9'!$B:$AZ,44,FALSE)),IF($X$1=10,(VLOOKUP(B400,'X10'!$B:$AZ,44,FALSE)),IF($X$1=11,(VLOOKUP(B400,'X11'!$B:$AZ,44,FALSE)),IF($X$1=12,(VLOOKUP(B400,'X12'!$B:$AZ,44,FALSE)),IF($X$1=13,(VLOOKUP(B400,'X13'!$B:$AZ,44,FALSE)),"B"))))))))))))))=TRUE," ",(IF($X$1=1,(VLOOKUP(B400,'X1'!$B:$AZ,44,FALSE)),IF($X$1=2,(VLOOKUP(B400,'X2'!$B:$AZ,44,FALSE)),IF($X$1=3,(VLOOKUP(B400,'X3'!$B:$AZ,44,FALSE)),IF($X$1=4,(VLOOKUP(B400,'X4'!$B:$AZ,44,FALSE)),IF($X$1=5,(VLOOKUP(B400,'X5'!$B:$AZ,44,FALSE)),IF($X$1=6,(VLOOKUP(B400,'X6'!$B:$AZ,44,FALSE)),IF($X$1=7,(VLOOKUP(B400,'X7'!$B:$AZ,44,FALSE)),IF($X$1=8,(VLOOKUP(B400,'X8'!$B:$AZ,44,FALSE)),IF($X$1=9,(VLOOKUP(B400,'X9'!$B:$AZ,44,FALSE)),IF($X$1=10,(VLOOKUP(B400,'X10'!$B:$AZ,44,FALSE)),IF($X$1=11,(VLOOKUP(B400,'X11'!$B:$AZ,44,FALSE)),IF($X$1=12,(VLOOKUP(B400,'X12'!$B:$AZ,44,FALSE)),IF($X$1=13,(VLOOKUP(B400,'X13'!$B:$AZ,44,FALSE)),"B")))))))))))))))</f>
        <v xml:space="preserve"> </v>
      </c>
      <c r="H400" s="182" t="str">
        <f ca="1">IF(ISERROR(IF($X$1=1,(VLOOKUP(B400,'X1'!$B:$AZ,8,FALSE)),IF($X$1=2,(VLOOKUP(B400,'X2'!$B:$AZ,8,FALSE)),IF($X$1=3,(VLOOKUP(B400,'X3'!$B:$AZ,8,FALSE)),IF($X$1=4,(VLOOKUP(B400,'X4'!$B:$AZ,8,FALSE)),IF($X$1=5,(VLOOKUP(B400,'X5'!$B:$AZ,8,FALSE)),IF($X$1=6,(VLOOKUP(B400,'X6'!$B:$AZ,8,FALSE)),IF($X$1=7,(VLOOKUP(B400,'X7'!$B:$AZ,8,FALSE)),IF($X$1=8,(VLOOKUP(B400,'X8'!$B:$AZ,8,FALSE)),IF($X$1=9,(VLOOKUP(B400,'X9'!$B:$AZ,8,FALSE)),IF($X$1=10,(VLOOKUP(B400,'X10'!$B:$AZ,8,FALSE)),IF($X$1=11,(VLOOKUP(B400,'X11'!$B:$AZ,8,FALSE)),IF($X$1=12,(VLOOKUP(B400,'X12'!$B:$AZ,8,FALSE)),IF($X$1=13,(VLOOKUP(B400,'X13'!$B:$AZ,8,FALSE)),"B"))))))))))))))=TRUE," ",(IF($X$1=1,(VLOOKUP(B400,'X1'!$B:$AZ,8,FALSE)),IF($X$1=2,(VLOOKUP(B400,'X2'!$B:$AZ,8,FALSE)),IF($X$1=3,(VLOOKUP(B400,'X3'!$B:$AZ,8,FALSE)),IF($X$1=4,(VLOOKUP(B400,'X4'!$B:$AZ,8,FALSE)),IF($X$1=5,(VLOOKUP(B400,'X5'!$B:$AZ,8,FALSE)),IF($X$1=6,(VLOOKUP(B400,'X6'!$B:$AZ,8,FALSE)),IF($X$1=7,(VLOOKUP(B400,'X7'!$B:$AZ,8,FALSE)),IF($X$1=8,(VLOOKUP(B400,'X8'!$B:$AZ,8,FALSE)),IF($X$1=9,(VLOOKUP(B400,'X9'!$B:$AZ,8,FALSE)),IF($X$1=10,(VLOOKUP(B400,'X10'!$B:$AZ,8,FALSE)),IF($X$1=11,(VLOOKUP(B400,'X11'!$B:$AZ,8,FALSE)),IF($X$1=12,(VLOOKUP(B400,'X12'!$B:$AZ,8,FALSE)),IF($X$1=13,(VLOOKUP(B400,'X13'!$B:$AZ,8,FALSE)),"B")))))))))))))))</f>
        <v xml:space="preserve"> </v>
      </c>
      <c r="I400" s="183" t="str">
        <f ca="1">IF(ISERROR(IF($X$1=1,(VLOOKUP(B400,'X1'!$B:$AZ,2,FALSE)),IF($X$1=2,(VLOOKUP(B400,'X2'!$B:$AZ,2,FALSE)),IF($X$1=3,(VLOOKUP(B400,'X3'!$B:$AZ,2,FALSE)),IF($X$1=4,(VLOOKUP(B400,'X4'!$B:$AZ,2,FALSE)),IF($X$1=5,(VLOOKUP(B400,'X5'!$B:$AZ,2,FALSE)),IF($X$1=6,(VLOOKUP(B400,'X6'!$B:$AZ,2,FALSE)),IF($X$1=7,(VLOOKUP(B400,'X7'!$B:$AZ,2,FALSE)),IF($X$1=8,(VLOOKUP(B400,'X8'!$B:$AZ,2,FALSE)),IF($X$1=9,(VLOOKUP(B400,'X9'!$B:$AZ,2,FALSE)),IF($X$1=10,(VLOOKUP(B400,'X10'!$B:$AZ,2,FALSE)),IF($X$1=11,(VLOOKUP(B400,'X11'!$B:$AZ,2,FALSE)),IF($X$1=12,(VLOOKUP(B400,'X12'!$B:$AZ,2,FALSE)),IF($X$1=13,(VLOOKUP(B400,'X13'!$B:$AZ,2,FALSE)),"B"))))))))))))))=TRUE," ",(IF($X$1=1,(VLOOKUP(B400,'X1'!$B:$AZ,2,FALSE)),IF($X$1=2,(VLOOKUP(B400,'X2'!$B:$AZ,2,FALSE)),IF($X$1=3,(VLOOKUP(B400,'X3'!$B:$AZ,2,FALSE)),IF($X$1=4,(VLOOKUP(B400,'X4'!$B:$AZ,2,FALSE)),IF($X$1=5,(VLOOKUP(B400,'X5'!$B:$AZ,2,FALSE)),IF($X$1=6,(VLOOKUP(B400,'X6'!$B:$AZ,2,FALSE)),IF($X$1=7,(VLOOKUP(B400,'X7'!$B:$AZ,2,FALSE)),IF($X$1=8,(VLOOKUP(B400,'X8'!$B:$AZ,2,FALSE)),IF($X$1=9,(VLOOKUP(B400,'X9'!$B:$AZ,2,FALSE)),IF($X$1=10,(VLOOKUP(B400,'X10'!$B:$AZ,2,FALSE)),IF($X$1=11,(VLOOKUP(B400,'X11'!$B:$AZ,2,FALSE)),IF($X$1=12,(VLOOKUP(B400,'X12'!$B:$AZ,2,FALSE)),IF($X$1=13,(VLOOKUP(B400,'X13'!$B:$AZ,2,FALSE)),"B")))))))))))))))</f>
        <v xml:space="preserve"> </v>
      </c>
      <c r="J400" s="183" t="str">
        <f ca="1">IF(ISERROR(IF($X$1=1,(VLOOKUP(B400,'X1'!$B:$AZ,3,FALSE)),IF($X$1=2,(VLOOKUP(B400,'X2'!$B:$AZ,3,FALSE)),IF($X$1=3,(VLOOKUP(B400,'X3'!$B:$AZ,3,FALSE)),IF($X$1=4,(VLOOKUP(B400,'X4'!$B:$AZ,3,FALSE)),IF($X$1=5,(VLOOKUP(B400,'X5'!$B:$AZ,3,FALSE)),IF($X$1=6,(VLOOKUP(B400,'X6'!$B:$AZ,3,FALSE)),IF($X$1=7,(VLOOKUP(B400,'X7'!$B:$AZ,3,FALSE)),IF($X$1=8,(VLOOKUP(B400,'X8'!$B:$AZ,3,FALSE)),IF($X$1=9,(VLOOKUP(B400,'X9'!$B:$AZ,3,FALSE)),IF($X$1=10,(VLOOKUP(B400,'X10'!$B:$AZ,3,FALSE)),IF($X$1=11,(VLOOKUP(B400,'X11'!$B:$AZ,3,FALSE)),IF($X$1=12,(VLOOKUP(B400,'X12'!$B:$AZ,3,FALSE)),IF($X$1=13,(VLOOKUP(B400,'X13'!$B:$AZ,3,FALSE)),"B"))))))))))))))=TRUE," ",(IF($X$1=1,(VLOOKUP(B400,'X1'!$B:$AZ,3,FALSE)),IF($X$1=2,(VLOOKUP(B400,'X2'!$B:$AZ,3,FALSE)),IF($X$1=3,(VLOOKUP(B400,'X3'!$B:$AZ,3,FALSE)),IF($X$1=4,(VLOOKUP(B400,'X4'!$B:$AZ,3,FALSE)),IF($X$1=5,(VLOOKUP(B400,'X5'!$B:$AZ,3,FALSE)),IF($X$1=6,(VLOOKUP(B400,'X6'!$B:$AZ,3,FALSE)),IF($X$1=7,(VLOOKUP(B400,'X7'!$B:$AZ,3,FALSE)),IF($X$1=8,(VLOOKUP(B400,'X8'!$B:$AZ,3,FALSE)),IF($X$1=9,(VLOOKUP(B400,'X9'!$B:$AZ,3,FALSE)),IF($X$1=10,(VLOOKUP(B400,'X10'!$B:$AZ,3,FALSE)),IF($X$1=11,(VLOOKUP(B400,'X11'!$B:$AZ,3,FALSE)),IF($X$1=12,(VLOOKUP(B400,'X12'!$B:$AZ,3,FALSE)),IF($X$1=13,(VLOOKUP(B400,'X13'!$B:$AZ,3,FALSE)),"B")))))))))))))))</f>
        <v xml:space="preserve"> </v>
      </c>
      <c r="K400" s="183" t="str">
        <f ca="1">IF(ISERROR(IF($X$1=1,(VLOOKUP(B400,'X1'!$B:$AZ,5,FALSE)),IF($X$1=2,(VLOOKUP(B400,'X2'!$B:$AZ,5,FALSE)),IF($X$1=3,(VLOOKUP(B400,'X3'!$B:$AZ,5,FALSE)),IF($X$1=4,(VLOOKUP(B400,'X4'!$B:$AZ,5,FALSE)),IF($X$1=5,(VLOOKUP(B400,'X5'!$B:$AZ,5,FALSE)),IF($X$1=6,(VLOOKUP(B400,'X6'!$B:$AZ,5,FALSE)),IF($X$1=7,(VLOOKUP(B400,'X7'!$B:$AZ,5,FALSE)),IF($X$1=8,(VLOOKUP(B400,'X8'!$B:$AZ,5,FALSE)),IF($X$1=9,(VLOOKUP(B400,'X9'!$B:$AZ,5,FALSE)),IF($X$1=10,(VLOOKUP(B400,'X10'!$B:$AZ,5,FALSE)),IF($X$1=11,(VLOOKUP(B400,'X11'!$B:$AZ,5,FALSE)),IF($X$1=12,(VLOOKUP(B400,'X12'!$B:$AZ,5,FALSE)),IF($X$1=13,(VLOOKUP(B400,'X13'!$B:$AZ,5,FALSE)),"B"))))))))))))))=TRUE," ",(IF($X$1=1,(VLOOKUP(B400,'X1'!$B:$AZ,5,FALSE)),IF($X$1=2,(VLOOKUP(B400,'X2'!$B:$AZ,5,FALSE)),IF($X$1=3,(VLOOKUP(B400,'X3'!$B:$AZ,5,FALSE)),IF($X$1=4,(VLOOKUP(B400,'X4'!$B:$AZ,5,FALSE)),IF($X$1=5,(VLOOKUP(B400,'X5'!$B:$AZ,5,FALSE)),IF($X$1=6,(VLOOKUP(B400,'X6'!$B:$AZ,5,FALSE)),IF($X$1=7,(VLOOKUP(B400,'X7'!$B:$AZ,5,FALSE)),IF($X$1=8,(VLOOKUP(B400,'X8'!$B:$AZ,5,FALSE)),IF($X$1=9,(VLOOKUP(B400,'X9'!$B:$AZ,5,FALSE)),IF($X$1=10,(VLOOKUP(B400,'X10'!$B:$AZ,5,FALSE)),IF($X$1=11,(VLOOKUP(B400,'X11'!$B:$AZ,5,FALSE)),IF($X$1=12,(VLOOKUP(B400,'X12'!$B:$AZ,5,FALSE)),IF($X$1=13,(VLOOKUP(B400,'X13'!$B:$AZ,5,FALSE)),"B")))))))))))))))</f>
        <v xml:space="preserve"> </v>
      </c>
      <c r="L400" s="184" t="str">
        <f ca="1">IF(ISERROR(IF($X$1=1,(VLOOKUP(B400,'X1'!$B:$AZ,9,FALSE)),IF($X$1=2,(VLOOKUP(B400,'X2'!$B:$AZ,9,FALSE)),IF($X$1=3,(VLOOKUP(B400,'X3'!$B:$AZ,9,FALSE)),IF($X$1=4,(VLOOKUP(B400,'X4'!$B:$AZ,9,FALSE)),IF($X$1=5,(VLOOKUP(B400,'X5'!$B:$AZ,9,FALSE)),IF($X$1=6,(VLOOKUP(B400,'X6'!$B:$AZ,9,FALSE)),IF($X$1=7,(VLOOKUP(B400,'X7'!$B:$AZ,9,FALSE)),IF($X$1=8,(VLOOKUP(B400,'X8'!$B:$AZ,9,FALSE)),IF($X$1=9,(VLOOKUP(B400,'X9'!$B:$AZ,9,FALSE)),IF($X$1=10,(VLOOKUP(B400,'X10'!$B:$AZ,9,FALSE)),IF($X$1=11,(VLOOKUP(B400,'X11'!$B:$AZ,9,FALSE)),IF($X$1=12,(VLOOKUP(B400,'X12'!$B:$AZ,9,FALSE)),IF($X$1=13,(VLOOKUP(B400,'X13'!$B:$AZ,9,FALSE)),"B"))))))))))))))=TRUE," ",(IF($X$1=1,(VLOOKUP(B400,'X1'!$B:$AZ,9,FALSE)),IF($X$1=2,(VLOOKUP(B400,'X2'!$B:$AZ,9,FALSE)),IF($X$1=3,(VLOOKUP(B400,'X3'!$B:$AZ,9,FALSE)),IF($X$1=4,(VLOOKUP(B400,'X4'!$B:$AZ,9,FALSE)),IF($X$1=5,(VLOOKUP(B400,'X5'!$B:$AZ,9,FALSE)),IF($X$1=6,(VLOOKUP(B400,'X6'!$B:$AZ,9,FALSE)),IF($X$1=7,(VLOOKUP(B400,'X7'!$B:$AZ,9,FALSE)),IF($X$1=8,(VLOOKUP(B400,'X8'!$B:$AZ,9,FALSE)),IF($X$1=9,(VLOOKUP(B400,'X9'!$B:$AZ,9,FALSE)),IF($X$1=10,(VLOOKUP(B400,'X10'!$B:$AZ,9,FALSE)),IF($X$1=11,(VLOOKUP(B400,'X11'!$B:$AZ,9,FALSE)),IF($X$1=12,(VLOOKUP(B400,'X12'!$B:$AZ,9,FALSE)),IF($X$1=13,(VLOOKUP(B400,'X13'!$B:$AZ,9,FALSE)),"B")))))))))))))))</f>
        <v xml:space="preserve"> </v>
      </c>
      <c r="M400" s="184" t="str">
        <f ca="1">IF(ISERROR(IF($X$1=1,(VLOOKUP(B400,'X1'!$B:$AZ,10,FALSE)),IF($X$1=2,(VLOOKUP(B400,'X2'!$B:$AZ,10,FALSE)),IF($X$1=3,(VLOOKUP(B400,'X3'!$B:$AZ,10,FALSE)),IF($X$1=4,(VLOOKUP(B400,'X4'!$B:$AZ,10,FALSE)),IF($X$1=5,(VLOOKUP(B400,'X5'!$B:$AZ,10,FALSE)),IF($X$1=6,(VLOOKUP(B400,'X6'!$B:$AZ,10,FALSE)),IF($X$1=7,(VLOOKUP(B400,'X7'!$B:$AZ,10,FALSE)),IF($X$1=8,(VLOOKUP(B400,'X8'!$B:$AZ,10,FALSE)),IF($X$1=9,(VLOOKUP(B400,'X9'!$B:$AZ,10,FALSE)),IF($X$1=10,(VLOOKUP(B400,'X10'!$B:$AZ,10,FALSE)),IF($X$1=11,(VLOOKUP(B400,'X11'!$B:$AZ,10,FALSE)),IF($X$1=12,(VLOOKUP(B400,'X12'!$B:$AZ,10,FALSE)),IF($X$1=13,(VLOOKUP(B400,'X13'!$B:$AZ,10,FALSE)),"B"))))))))))))))=TRUE," ",(IF($X$1=1,(VLOOKUP(B400,'X1'!$B:$AZ,10,FALSE)),IF($X$1=2,(VLOOKUP(B400,'X2'!$B:$AZ,10,FALSE)),IF($X$1=3,(VLOOKUP(B400,'X3'!$B:$AZ,10,FALSE)),IF($X$1=4,(VLOOKUP(B400,'X4'!$B:$AZ,10,FALSE)),IF($X$1=5,(VLOOKUP(B400,'X5'!$B:$AZ,10,FALSE)),IF($X$1=6,(VLOOKUP(B400,'X6'!$B:$AZ,10,FALSE)),IF($X$1=7,(VLOOKUP(B400,'X7'!$B:$AZ,10,FALSE)),IF($X$1=8,(VLOOKUP(B400,'X8'!$B:$AZ,10,FALSE)),IF($X$1=9,(VLOOKUP(B400,'X9'!$B:$AZ,10,FALSE)),IF($X$1=10,(VLOOKUP(B400,'X10'!$B:$AZ,10,FALSE)),IF($X$1=11,(VLOOKUP(B400,'X11'!$B:$AZ,10,FALSE)),IF($X$1=12,(VLOOKUP(B400,'X12'!$B:$AZ,10,FALSE)),IF($X$1=13,(VLOOKUP(B400,'X13'!$B:$AZ,10,FALSE)),"B")))))))))))))))</f>
        <v xml:space="preserve"> </v>
      </c>
      <c r="N400" s="185" t="str">
        <f ca="1">IF(ISERROR(IF($X$1=1,(VLOOKUP(B400,'X1'!$B:$AZ,45,FALSE)),IF($X$1=2,(VLOOKUP(B400,'X2'!$B:$AZ,45,FALSE)),IF($X$1=3,(VLOOKUP(B400,'X3'!$B:$AZ,45,FALSE)),IF($X$1=4,(VLOOKUP(B400,'X4'!$B:$AZ,45,FALSE)),IF($X$1=5,(VLOOKUP(B400,'X5'!$B:$AZ,45,FALSE)),IF($X$1=6,(VLOOKUP(B400,'X6'!$B:$AZ,45,FALSE)),IF($X$1=7,(VLOOKUP(B400,'X7'!$B:$AZ,45,FALSE)),IF($X$1=8,(VLOOKUP(B400,'X8'!$B:$AZ,45,FALSE)),IF($X$1=9,(VLOOKUP(B400,'X9'!$B:$AZ,45,FALSE)),IF($X$1=10,(VLOOKUP(B400,'X10'!$B:$AZ,45,FALSE)),IF($X$1=11,(VLOOKUP(B400,'X11'!$B:$AZ,45,FALSE)),IF($X$1=12,(VLOOKUP(B400,'X12'!$B:$AZ,45,FALSE)),IF($X$1=13,(VLOOKUP(B400,'X13'!$B:$AZ,45,FALSE)),"B"))))))))))))))=TRUE," ",(IF($X$1=1,(VLOOKUP(B400,'X1'!$B:$AZ,45,FALSE)),IF($X$1=2,(VLOOKUP(B400,'X2'!$B:$AZ,45,FALSE)),IF($X$1=3,(VLOOKUP(B400,'X3'!$B:$AZ,45,FALSE)),IF($X$1=4,(VLOOKUP(B400,'X4'!$B:$AZ,45,FALSE)),IF($X$1=5,(VLOOKUP(B400,'X5'!$B:$AZ,45,FALSE)),IF($X$1=6,(VLOOKUP(B400,'X6'!$B:$AZ,45,FALSE)),IF($X$1=7,(VLOOKUP(B400,'X7'!$B:$AZ,45,FALSE)),IF($X$1=8,(VLOOKUP(B400,'X8'!$B:$AZ,45,FALSE)),IF($X$1=9,(VLOOKUP(B400,'X9'!$B:$AZ,45,FALSE)),IF($X$1=10,(VLOOKUP(B400,'X10'!$B:$AZ,45,FALSE)),IF($X$1=11,(VLOOKUP(B400,'X11'!$B:$AZ,45,FALSE)),IF($X$1=12,(VLOOKUP(B400,'X12'!$B:$AZ,45,FALSE)),IF($X$1=13,(VLOOKUP(B400,'X13'!$B:$AZ,45,FALSE)),"B")))))))))))))))</f>
        <v xml:space="preserve"> </v>
      </c>
      <c r="O400" s="184" t="str">
        <f ca="1">IF(ISERROR(IF($X$1=1,(VLOOKUP(B400,'X1'!$B:$AZ,11,FALSE)),IF($X$1=2,(VLOOKUP(B400,'X2'!$B:$AZ,11,FALSE)),IF($X$1=3,(VLOOKUP(B400,'X3'!$B:$AZ,11,FALSE)),IF($X$1=4,(VLOOKUP(B400,'X4'!$B:$AZ,11,FALSE)),IF($X$1=5,(VLOOKUP(B400,'X5'!$B:$AZ,11,FALSE)),IF($X$1=6,(VLOOKUP(B400,'X6'!$B:$AZ,11,FALSE)),IF($X$1=7,(VLOOKUP(B400,'X7'!$B:$AZ,11,FALSE)),IF($X$1=8,(VLOOKUP(B400,'X8'!$B:$AZ,11,FALSE)),IF($X$1=9,(VLOOKUP(B400,'X9'!$B:$AZ,11,FALSE)),IF($X$1=10,(VLOOKUP(B400,'X10'!$B:$AZ,11,FALSE)),IF($X$1=11,(VLOOKUP(B400,'X11'!$B:$AZ,11,FALSE)),IF($X$1=12,(VLOOKUP(B400,'X12'!$B:$AZ,11,FALSE)),IF($X$1=13,(VLOOKUP(B400,'X13'!$B:$AZ,11,FALSE)),"B"))))))))))))))=TRUE," ",(IF($X$1=1,(VLOOKUP(B400,'X1'!$B:$AZ,11,FALSE)),IF($X$1=2,(VLOOKUP(B400,'X2'!$B:$AZ,11,FALSE)),IF($X$1=3,(VLOOKUP(B400,'X3'!$B:$AZ,11,FALSE)),IF($X$1=4,(VLOOKUP(B400,'X4'!$B:$AZ,11,FALSE)),IF($X$1=5,(VLOOKUP(B400,'X5'!$B:$AZ,11,FALSE)),IF($X$1=6,(VLOOKUP(B400,'X6'!$B:$AZ,11,FALSE)),IF($X$1=7,(VLOOKUP(B400,'X7'!$B:$AZ,11,FALSE)),IF($X$1=8,(VLOOKUP(B400,'X8'!$B:$AZ,11,FALSE)),IF($X$1=9,(VLOOKUP(B400,'X9'!$B:$AZ,11,FALSE)),IF($X$1=10,(VLOOKUP(B400,'X10'!$B:$AZ,11,FALSE)),IF($X$1=11,(VLOOKUP(B400,'X11'!$B:$AZ,11,FALSE)),IF($X$1=12,(VLOOKUP(B400,'X12'!$B:$AZ,11,FALSE)),IF($X$1=13,(VLOOKUP(B400,'X13'!$B:$AZ,11,FALSE)),"B")))))))))))))))</f>
        <v xml:space="preserve"> </v>
      </c>
      <c r="P400" s="184" t="str">
        <f ca="1">IF(ISERROR(IF($X$1=1,(VLOOKUP(B400,'X1'!$B:$AZ,12,FALSE)),IF($X$1=2,(VLOOKUP(B400,'X2'!$B:$AZ,12,FALSE)),IF($X$1=3,(VLOOKUP(B400,'X3'!$B:$AZ,12,FALSE)),IF($X$1=4,(VLOOKUP(B400,'X4'!$B:$AZ,12,FALSE)),IF($X$1=5,(VLOOKUP(B400,'X5'!$B:$AZ,12,FALSE)),IF($X$1=6,(VLOOKUP(B400,'X6'!$B:$AZ,12,FALSE)),IF($X$1=7,(VLOOKUP(B400,'X7'!$B:$AZ,12,FALSE)),IF($X$1=8,(VLOOKUP(B400,'X8'!$B:$AZ,12,FALSE)),IF($X$1=9,(VLOOKUP(B400,'X9'!$B:$AZ,12,FALSE)),IF($X$1=10,(VLOOKUP(B400,'X10'!$B:$AZ,12,FALSE)),IF($X$1=11,(VLOOKUP(B400,'X11'!$B:$AZ,12,FALSE)),IF($X$1=12,(VLOOKUP(B400,'X12'!$B:$AZ,12,FALSE)),IF($X$1=13,(VLOOKUP(B400,'X13'!$B:$AZ,12,FALSE)),"B"))))))))))))))=TRUE," ",(IF($X$1=1,(VLOOKUP(B400,'X1'!$B:$AZ,12,FALSE)),IF($X$1=2,(VLOOKUP(B400,'X2'!$B:$AZ,12,FALSE)),IF($X$1=3,(VLOOKUP(B400,'X3'!$B:$AZ,12,FALSE)),IF($X$1=4,(VLOOKUP(B400,'X4'!$B:$AZ,12,FALSE)),IF($X$1=5,(VLOOKUP(B400,'X5'!$B:$AZ,12,FALSE)),IF($X$1=6,(VLOOKUP(B400,'X6'!$B:$AZ,12,FALSE)),IF($X$1=7,(VLOOKUP(B400,'X7'!$B:$AZ,12,FALSE)),IF($X$1=8,(VLOOKUP(B400,'X8'!$B:$AZ,12,FALSE)),IF($X$1=9,(VLOOKUP(B400,'X9'!$B:$AZ,12,FALSE)),IF($X$1=10,(VLOOKUP(B400,'X10'!$B:$AZ,12,FALSE)),IF($X$1=11,(VLOOKUP(B400,'X11'!$B:$AZ,12,FALSE)),IF($X$1=12,(VLOOKUP(B400,'X12'!$B:$AZ,12,FALSE)),IF($X$1=13,(VLOOKUP(B400,'X13'!$B:$AZ,12,FALSE)),"B")))))))))))))))</f>
        <v xml:space="preserve"> </v>
      </c>
      <c r="Q400" s="185" t="str">
        <f ca="1">IF(ISERROR(IF($X$1=1,(VLOOKUP(B400,'X1'!$B:$AZ,46,FALSE)),IF($X$1=2,(VLOOKUP(B400,'X2'!$B:$AZ,46,FALSE)),IF($X$1=3,(VLOOKUP(B400,'X3'!$B:$AZ,46,FALSE)),IF($X$1=4,(VLOOKUP(B400,'X4'!$B:$AZ,46,FALSE)),IF($X$1=5,(VLOOKUP(B400,'X5'!$B:$AZ,46,FALSE)),IF($X$1=6,(VLOOKUP(B400,'X6'!$B:$AZ,46,FALSE)),IF($X$1=7,(VLOOKUP(B400,'X7'!$B:$AZ,46,FALSE)),IF($X$1=8,(VLOOKUP(B400,'X8'!$B:$AZ,46,FALSE)),IF($X$1=9,(VLOOKUP(B400,'X9'!$B:$AZ,46,FALSE)),IF($X$1=10,(VLOOKUP(B400,'X10'!$B:$AZ,46,FALSE)),IF($X$1=11,(VLOOKUP(B400,'X11'!$B:$AZ,46,FALSE)),IF($X$1=12,(VLOOKUP(B400,'X12'!$B:$AZ,46,FALSE)),IF($X$1=13,(VLOOKUP(B400,'X13'!$B:$AZ,46,FALSE)),"B"))))))))))))))=TRUE," ",(IF($X$1=1,(VLOOKUP(B400,'X1'!$B:$AZ,46,FALSE)),IF($X$1=2,(VLOOKUP(B400,'X2'!$B:$AZ,46,FALSE)),IF($X$1=3,(VLOOKUP(B400,'X3'!$B:$AZ,46,FALSE)),IF($X$1=4,(VLOOKUP(B400,'X4'!$B:$AZ,46,FALSE)),IF($X$1=5,(VLOOKUP(B400,'X5'!$B:$AZ,46,FALSE)),IF($X$1=6,(VLOOKUP(B400,'X6'!$B:$AZ,46,FALSE)),IF($X$1=7,(VLOOKUP(B400,'X7'!$B:$AZ,46,FALSE)),IF($X$1=8,(VLOOKUP(B400,'X8'!$B:$AZ,46,FALSE)),IF($X$1=9,(VLOOKUP(B400,'X9'!$B:$AZ,46,FALSE)),IF($X$1=10,(VLOOKUP(B400,'X10'!$B:$AZ,46,FALSE)),IF($X$1=11,(VLOOKUP(B400,'X11'!$B:$AZ,46,FALSE)),IF($X$1=12,(VLOOKUP(B400,'X12'!$B:$AZ,46,FALSE)),IF($X$1=13,(VLOOKUP(B400,'X13'!$B:$AZ,46,FALSE)),"B")))))))))))))))</f>
        <v xml:space="preserve"> </v>
      </c>
      <c r="R400" s="185" t="str">
        <f ca="1">IF(ISERROR(IF($X$1=1,(VLOOKUP(B400,'X1'!$B:$AZ,15,FALSE)),IF($X$1=2,(VLOOKUP(B400,'X2'!$B:$AZ,15,FALSE)),IF($X$1=3,(VLOOKUP(B400,'X3'!$B:$AZ,15,FALSE)),IF($X$1=4,(VLOOKUP(B400,'X4'!$B:$AZ,15,FALSE)),IF($X$1=5,(VLOOKUP(B400,'X5'!$B:$AZ,15,FALSE)),IF($X$1=6,(VLOOKUP(B400,'X6'!$B:$AZ,15,FALSE)),IF($X$1=7,(VLOOKUP(B400,'X7'!$B:$AZ,15,FALSE)),IF($X$1=8,(VLOOKUP(B400,'X8'!$B:$AZ,15,FALSE)),IF($X$1=9,(VLOOKUP(B400,'X9'!$B:$AZ,15,FALSE)),IF($X$1=10,(VLOOKUP(B400,'X10'!$B:$AZ,15,FALSE)),IF($X$1=11,(VLOOKUP(B400,'X11'!$B:$AZ,15,FALSE)),IF($X$1=12,(VLOOKUP(B400,'X12'!$B:$AZ,15,FALSE)),IF($X$1=13,(VLOOKUP(B400,'X13'!$B:$AZ,15,FALSE)),"B"))))))))))))))=TRUE," ",(IF($X$1=1,(VLOOKUP(B400,'X1'!$B:$AZ,15,FALSE)),IF($X$1=2,(VLOOKUP(B400,'X2'!$B:$AZ,15,FALSE)),IF($X$1=3,(VLOOKUP(B400,'X3'!$B:$AZ,15,FALSE)),IF($X$1=4,(VLOOKUP(B400,'X4'!$B:$AZ,15,FALSE)),IF($X$1=5,(VLOOKUP(B400,'X5'!$B:$AZ,15,FALSE)),IF($X$1=6,(VLOOKUP(B400,'X6'!$B:$AZ,15,FALSE)),IF($X$1=7,(VLOOKUP(B400,'X7'!$B:$AZ,15,FALSE)),IF($X$1=8,(VLOOKUP(B400,'X8'!$B:$AZ,15,FALSE)),IF($X$1=9,(VLOOKUP(B400,'X9'!$B:$AZ,15,FALSE)),IF($X$1=10,(VLOOKUP(B400,'X10'!$B:$AZ,15,FALSE)),IF($X$1=11,(VLOOKUP(B400,'X11'!$B:$AZ,15,FALSE)),IF($X$1=12,(VLOOKUP(B400,'X12'!$B:$AZ,15,FALSE)),IF($X$1=13,(VLOOKUP(B400,'X13'!$B:$AZ,15,FALSE)),"B")))))))))))))))</f>
        <v xml:space="preserve"> </v>
      </c>
      <c r="S400" s="185" t="str">
        <f ca="1">IF(ISERROR(IF((IF($X$1=1,(VLOOKUP(B400,'X1'!$B:$AZ,14,FALSE)),(IF($X$1=2,(VLOOKUP(B400,'X2'!$B:$AZ,14,FALSE)),(IF($X$1=3,(VLOOKUP(B400,'X3'!$B:$AZ,14,FALSE)),(IF($X$1=4,(VLOOKUP(B400,'X4'!$B:$AZ,14,FALSE)),(IF($X$1=5,(VLOOKUP(B400,'X5'!$B:$AZ,14,FALSE)),(IF($X$1=6,(VLOOKUP(B400,'X6'!$B:$AZ,14,FALSE)),(IF($X$1=7,(VLOOKUP(B400,'X7'!$B:$AZ,14,FALSE)),(IF($X$1=8,(VLOOKUP(B400,'X8'!$B:$AZ,14,FALSE)),(IF($X$1=9,(VLOOKUP(B400,'X9'!$B:$AZ,14,FALSE)),(IF($X$1=10,(VLOOKUP(B400,'X10'!$B:$AZ,14,FALSE)),(IF($X$1=11,(VLOOKUP(B400,'X11'!$B:$AZ,14,FALSE)),(IF($X$1=12,(VLOOKUP(B400,'X12'!$B:$AZ,14,FALSE)),(VLOOKUP(B400,'X13'!$B:$AZ,14,FALSE))))))))))))))))))))))))))=$V$1," ",(IF($X$1=1,(VLOOKUP(B400,'X1'!$B:$AZ,14,FALSE)),(IF($X$1=2,(VLOOKUP(B400,'X2'!$B:$AZ,14,FALSE)),(IF($X$1=3,(VLOOKUP(B400,'X3'!$B:$AZ,14,FALSE)),(IF($X$1=4,(VLOOKUP(B400,'X4'!$B:$AZ,14,FALSE)),(IF($X$1=5,(VLOOKUP(B400,'X5'!$B:$AZ,14,FALSE)),(IF($X$1=6,(VLOOKUP(B400,'X6'!$B:$AZ,14,FALSE)),(IF($X$1=7,(VLOOKUP(B400,'X7'!$B:$AZ,14,FALSE)),(IF($X$1=8,(VLOOKUP(B400,'X8'!$B:$AZ,14,FALSE)),(IF($X$1=9,(VLOOKUP(B400,'X9'!$B:$AZ,14,FALSE)),(IF($X$1=10,(VLOOKUP(B400,'X10'!$B:$AZ,14,FALSE)),(IF($X$1=11,(VLOOKUP(B400,'X11'!$B:$AZ,14,FALSE)),(IF($X$1=12,(VLOOKUP(B400,'X12'!$B:$AZ,14,FALSE)),(VLOOKUP(B400,'X13'!$B:$AZ,14,FALSE))))))))))))))))))))))))))))=TRUE," ",(IF((IF($X$1=1,(VLOOKUP(B400,'X1'!$B:$AZ,14,FALSE)),(IF($X$1=2,(VLOOKUP(B400,'X2'!$B:$AZ,14,FALSE)),(IF($X$1=3,(VLOOKUP(B400,'X3'!$B:$AZ,14,FALSE)),(IF($X$1=4,(VLOOKUP(B400,'X4'!$B:$AZ,14,FALSE)),(IF($X$1=5,(VLOOKUP(B400,'X5'!$B:$AZ,14,FALSE)),(IF($X$1=6,(VLOOKUP(B400,'X6'!$B:$AZ,14,FALSE)),(IF($X$1=7,(VLOOKUP(B400,'X7'!$B:$AZ,14,FALSE)),(IF($X$1=8,(VLOOKUP(B400,'X8'!$B:$AZ,14,FALSE)),(IF($X$1=9,(VLOOKUP(B400,'X9'!$B:$AZ,14,FALSE)),(IF($X$1=10,(VLOOKUP(B400,'X10'!$B:$AZ,14,FALSE)),(IF($X$1=11,(VLOOKUP(B400,'X11'!$B:$AZ,14,FALSE)),(IF($X$1=12,(VLOOKUP(B400,'X12'!$B:$AZ,14,FALSE)),(VLOOKUP(B400,'X13'!$B:$AZ,14,FALSE))))))))))))))))))))))))))=$V$1," ",(IF($X$1=1,(VLOOKUP(B400,'X1'!$B:$AZ,14,FALSE)),(IF($X$1=2,(VLOOKUP(B400,'X2'!$B:$AZ,14,FALSE)),(IF($X$1=3,(VLOOKUP(B400,'X3'!$B:$AZ,14,FALSE)),(IF($X$1=4,(VLOOKUP(B400,'X4'!$B:$AZ,14,FALSE)),(IF($X$1=5,(VLOOKUP(B400,'X5'!$B:$AZ,14,FALSE)),(IF($X$1=6,(VLOOKUP(B400,'X6'!$B:$AZ,14,FALSE)),(IF($X$1=7,(VLOOKUP(B400,'X7'!$B:$AZ,14,FALSE)),(IF($X$1=8,(VLOOKUP(B400,'X8'!$B:$AZ,14,FALSE)),(IF($X$1=9,(VLOOKUP(B400,'X9'!$B:$AZ,14,FALSE)),(IF($X$1=10,(VLOOKUP(B400,'X10'!$B:$AZ,14,FALSE)),(IF($X$1=11,(VLOOKUP(B400,'X11'!$B:$AZ,14,FALSE)),(IF($X$1=12,(VLOOKUP(B400,'X12'!$B:$AZ,14,FALSE)),(VLOOKUP(B400,'X13'!$B:$AZ,14,FALSE)))))))))))))))))))))))))))))</f>
        <v xml:space="preserve"> </v>
      </c>
    </row>
    <row r="401" spans="1:19" ht="14.1" customHeight="1" x14ac:dyDescent="0.2">
      <c r="A401" s="156" t="s">
        <v>1058</v>
      </c>
      <c r="B401" s="122" t="str">
        <f>IF(ISERROR(IF($U$16=1,(VLOOKUP(A401,$AC$89:$AH$125,2,FALSE)),IF((IF($X$1=1,'X1'!B360,(IF($X$1=2,'X2'!B360,(IF($X$1=3,'X3'!B360,(IF($X$1=4,'X4'!B360,(IF($X$1=5,'X5'!B360,(IF($X$1=6,'X6'!B360,(IF($X$1=7,'X7'!B360,(IF($X$1=8,'X8'!B360,(IF($X$1=9,'X9'!B360,(IF($X$1=10,'X10'!B360,(IF($X$1=11,'X11'!B360,(IF($X$1=12,'X12'!B360,'X13'!B360))))))))))))))))))))))))="","",(IF($X$1=1,'X1'!B360,(IF($X$1=2,'X2'!B360,(IF($X$1=3,'X3'!B360,(IF($X$1=4,'X4'!B360,(IF($X$1=5,'X5'!B360,(IF($X$1=6,'X6'!B360,(IF($X$1=7,'X7'!B360,(IF($X$1=8,'X8'!B360,(IF($X$1=9,'X9'!B360,(IF($X$1=10,'X10'!B360,(IF($X$1=11,'X11'!B360,(IF($X$1=12,'X12'!B360,'X13'!B360)))))))))))))))))))))))))))=TRUE," ",(IF($U$16=1,(VLOOKUP(A401,$AC$89:$AH$125,2,FALSE)),IF((IF($X$1=1,'X1'!B360,(IF($X$1=2,'X2'!B360,(IF($X$1=3,'X3'!B360,(IF($X$1=4,'X4'!B360,(IF($X$1=5,'X5'!B360,(IF($X$1=6,'X6'!B360,(IF($X$1=7,'X7'!B360,(IF($X$1=8,'X8'!B360,(IF($X$1=9,'X9'!B360,(IF($X$1=10,'X10'!B360,(IF($X$1=11,'X11'!B360,(IF($X$1=12,'X12'!B360,'X13'!B360))))))))))))))))))))))))="","",(IF($X$1=1,'X1'!B360,(IF($X$1=2,'X2'!B360,(IF($X$1=3,'X3'!B360,(IF($X$1=4,'X4'!B360,(IF($X$1=5,'X5'!B360,(IF($X$1=6,'X6'!B360,(IF($X$1=7,'X7'!B360,(IF($X$1=8,'X8'!B360,(IF($X$1=9,'X9'!B360,(IF($X$1=10,'X10'!B360,(IF($X$1=11,'X11'!B360,(IF($X$1=12,'X12'!B360,'X13'!B360))))))))))))))))))))))))))))</f>
        <v/>
      </c>
      <c r="C401" s="181" t="str">
        <f ca="1">IF(ISERROR(IF($X$1=1,(VLOOKUP(B401,'X1'!$B:$AZ,47,FALSE)),IF($X$1=2,(VLOOKUP(B401,'X2'!$B:$AZ,47,FALSE)),IF($X$1=3,(VLOOKUP(B401,'X3'!$B:$AZ,47,FALSE)),IF($X$1=4,(VLOOKUP(B401,'X4'!$B:$AZ,47,FALSE)),IF($X$1=5,(VLOOKUP(B401,'X5'!$B:$AZ,47,FALSE)),IF($X$1=6,(VLOOKUP(B401,'X6'!$B:$AZ,47,FALSE)),IF($X$1=7,(VLOOKUP(B401,'X7'!$B:$AZ,47,FALSE)),IF($X$1=8,(VLOOKUP(B401,'X8'!$B:$AZ,47,FALSE)),IF($X$1=9,(VLOOKUP(B401,'X9'!$B:$AZ,47,FALSE)),IF($X$1=10,(VLOOKUP(B401,'X10'!$B:$AZ,47,FALSE)),IF($X$1=11,(VLOOKUP(B401,'X11'!$B:$AZ,47,FALSE)),IF($X$1=12,(VLOOKUP(B401,'X12'!$B:$AZ,47,FALSE)),IF($X$1=13,(VLOOKUP(B401,'X13'!$B:$AZ,47,FALSE)),"B"))))))))))))))=TRUE," ",(IF($X$1=1,(VLOOKUP(B401,'X1'!$B:$AZ,47,FALSE)),IF($X$1=2,(VLOOKUP(B401,'X2'!$B:$AZ,47,FALSE)),IF($X$1=3,(VLOOKUP(B401,'X3'!$B:$AZ,47,FALSE)),IF($X$1=4,(VLOOKUP(B401,'X4'!$B:$AZ,47,FALSE)),IF($X$1=5,(VLOOKUP(B401,'X5'!$B:$AZ,47,FALSE)),IF($X$1=6,(VLOOKUP(B401,'X6'!$B:$AZ,47,FALSE)),IF($X$1=7,(VLOOKUP(B401,'X7'!$B:$AZ,47,FALSE)),IF($X$1=8,(VLOOKUP(B401,'X8'!$B:$AZ,47,FALSE)),IF($X$1=9,(VLOOKUP(B401,'X9'!$B:$AZ,47,FALSE)),IF($X$1=10,(VLOOKUP(B401,'X10'!$B:$AZ,47,FALSE)),IF($X$1=11,(VLOOKUP(B401,'X11'!$B:$AZ,47,FALSE)),IF($X$1=12,(VLOOKUP(B401,'X12'!$B:$AZ,47,FALSE)),IF($X$1=13,(VLOOKUP(B401,'X13'!$B:$AZ,47,FALSE)),"B")))))))))))))))</f>
        <v xml:space="preserve"> </v>
      </c>
      <c r="D401" s="181" t="str">
        <f ca="1">IF(ISERROR(IF($X$1=1,(VLOOKUP(B401,'X1'!$B:$AP,41,FALSE)),IF($X$1=2,(VLOOKUP(B401,'X2'!$B:$AP,41,FALSE)),IF($X$1=3,(VLOOKUP(B401,'X3'!$B:$AP,41,FALSE)),IF($X$1=4,(VLOOKUP(B401,'X4'!$B:$AP,41,FALSE)),IF($X$1=5,(VLOOKUP(B401,'X5'!$B:$AP,41,FALSE)),IF($X$1=6,(VLOOKUP(B401,'X6'!$B:$AP,41,FALSE)),IF($X$1=7,(VLOOKUP(B401,'X7'!$B:$AP,41,FALSE)),IF($X$1=8,(VLOOKUP(B401,'X8'!$B:$AP,41,FALSE)),IF($X$1=9,(VLOOKUP(B401,'X9'!$B:$AP,41,FALSE)),IF($X$1=10,(VLOOKUP(B401,'X10'!$B:$AP,41,FALSE)),IF($X$1=11,(VLOOKUP(B401,'X11'!$B:$AP,41,FALSE)),IF($X$1=12,(VLOOKUP(B401,'X12'!$B:$AP,41,FALSE)),IF($X$1=13,(VLOOKUP(B401,'X13'!$B:$AP,41,FALSE)),"B"))))))))))))))=TRUE," ",(IF($X$1=1,(VLOOKUP(B401,'X1'!$B:$AP,41,FALSE)),IF($X$1=2,(VLOOKUP(B401,'X2'!$B:$AP,41,FALSE)),IF($X$1=3,(VLOOKUP(B401,'X3'!$B:$AP,41,FALSE)),IF($X$1=4,(VLOOKUP(B401,'X4'!$B:$AP,41,FALSE)),IF($X$1=5,(VLOOKUP(B401,'X5'!$B:$AP,41,FALSE)),IF($X$1=6,(VLOOKUP(B401,'X6'!$B:$AP,41,FALSE)),IF($X$1=7,(VLOOKUP(B401,'X7'!$B:$AP,41,FALSE)),IF($X$1=8,(VLOOKUP(B401,'X8'!$B:$AP,41,FALSE)),IF($X$1=9,(VLOOKUP(B401,'X9'!$B:$AP,41,FALSE)),IF($X$1=10,(VLOOKUP(B401,'X10'!$B:$AP,41,FALSE)),IF($X$1=11,(VLOOKUP(B401,'X11'!$B:$AP,41,FALSE)),IF($X$1=12,(VLOOKUP(B401,'X12'!$B:$AP,41,FALSE)),IF($X$1=13,(VLOOKUP(B401,'X13'!$B:$AP,41,FALSE)),"B")))))))))))))))</f>
        <v xml:space="preserve"> </v>
      </c>
      <c r="E401" s="182" t="str">
        <f ca="1">IF(ISERROR(IF($X$1=1,(VLOOKUP(B401,'X1'!$B:$AP,7,FALSE)),IF($X$1=2,(VLOOKUP(B401,'X2'!$B:$AP,7,FALSE)),IF($X$1=3,(VLOOKUP(B401,'X3'!$B:$AP,7,FALSE)),IF($X$1=4,(VLOOKUP(B401,'X4'!$B:$AP,7,FALSE)),IF($X$1=5,(VLOOKUP(B401,'X5'!$B:$AP,7,FALSE)),IF($X$1=6,(VLOOKUP(B401,'X6'!$B:$AP,7,FALSE)),IF($X$1=7,(VLOOKUP(B401,'X7'!$B:$AP,7,FALSE)),IF($X$1=8,(VLOOKUP(B401,'X8'!$B:$AP,7,FALSE)),IF($X$1=9,(VLOOKUP(B401,'X9'!$B:$AP,7,FALSE)),IF($X$1=10,(VLOOKUP(B401,'X10'!$B:$AP,7,FALSE)),IF($X$1=11,(VLOOKUP(B401,'X11'!$B:$AP,7,FALSE)),IF($X$1=12,(VLOOKUP(B401,'X12'!$B:$AP,7,FALSE)),IF($X$1=13,(VLOOKUP(B401,'X13'!$B:$AP,7,FALSE)),"B"))))))))))))))=TRUE," ",(IF($X$1=1,(VLOOKUP(B401,'X1'!$B:$AP,7,FALSE)),IF($X$1=2,(VLOOKUP(B401,'X2'!$B:$AP,7,FALSE)),IF($X$1=3,(VLOOKUP(B401,'X3'!$B:$AP,7,FALSE)),IF($X$1=4,(VLOOKUP(B401,'X4'!$B:$AP,7,FALSE)),IF($X$1=5,(VLOOKUP(B401,'X5'!$B:$AP,7,FALSE)),IF($X$1=6,(VLOOKUP(B401,'X6'!$B:$AP,7,FALSE)),IF($X$1=7,(VLOOKUP(B401,'X7'!$B:$AP,7,FALSE)),IF($X$1=8,(VLOOKUP(B401,'X8'!$B:$AP,7,FALSE)),IF($X$1=9,(VLOOKUP(B401,'X9'!$B:$AP,7,FALSE)),IF($X$1=10,(VLOOKUP(B401,'X10'!$B:$AP,7,FALSE)),IF($X$1=11,(VLOOKUP(B401,'X11'!$B:$AP,7,FALSE)),IF($X$1=12,(VLOOKUP(B401,'X12'!$B:$AP,7,FALSE)),IF($X$1=13,(VLOOKUP(B401,'X13'!$B:$AP,7,FALSE)),"B")))))))))))))))</f>
        <v xml:space="preserve"> </v>
      </c>
      <c r="F401" s="182" t="str">
        <f ca="1">IF(ISERROR(IF((IF($X$1=1,(VLOOKUP(B401,'X1'!$B:$AO,6,FALSE)),(IF($X$1=2,(VLOOKUP(B401,'X2'!$B:$AO,6,FALSE)),(IF($X$1=3,(VLOOKUP(B401,'X3'!$B:$AO,6,FALSE)),(IF($X$1=4,(VLOOKUP(B401,'X4'!$B:$AO,6,FALSE)),(IF($X$1=5,(VLOOKUP(B401,'X5'!$B:$AO,6,FALSE)),(IF($X$1=6,(VLOOKUP(B401,'X6'!$B:$AO,6,FALSE)),(IF($X$1=7,(VLOOKUP(B401,'X7'!$B:$AO,6,FALSE)),(IF($X$1=8,(VLOOKUP(B401,'X8'!$B:$AO,6,FALSE)),(IF($X$1=9,(VLOOKUP(B401,'X9'!$B:$AO,6,FALSE)),(IF($X$1=10,(VLOOKUP(B401,'X10'!$B:$AO,6,FALSE)),(IF($X$1=11,(VLOOKUP(B401,'X11'!$B:$AO,6,FALSE)),(IF($X$1=12,(VLOOKUP(B401,'X12'!$B:$AO,6,FALSE)),(VLOOKUP(B401,'X13'!$B:$AO,6,FALSE))))))))))))))))))))))))))=$V$1," ",(IF($X$1=1,(VLOOKUP(B401,'X1'!$B:$AO,6,FALSE)),(IF($X$1=2,(VLOOKUP(B401,'X2'!$B:$AO,6,FALSE)),(IF($X$1=3,(VLOOKUP(B401,'X3'!$B:$AO,6,FALSE)),(IF($X$1=4,(VLOOKUP(B401,'X4'!$B:$AO,6,FALSE)),(IF($X$1=5,(VLOOKUP(B401,'X5'!$B:$AO,6,FALSE)),(IF($X$1=6,(VLOOKUP(B401,'X6'!$B:$AO,6,FALSE)),(IF($X$1=7,(VLOOKUP(B401,'X7'!$B:$AO,6,FALSE)),(IF($X$1=8,(VLOOKUP(B401,'X8'!$B:$AO,6,FALSE)),(IF($X$1=9,(VLOOKUP(B401,'X9'!$B:$AO,6,FALSE)),(IF($X$1=10,(VLOOKUP(B401,'X10'!$B:$AO,6,FALSE)),(IF($X$1=11,(VLOOKUP(B401,'X11'!$B:$AO,6,FALSE)),(IF($X$1=12,(VLOOKUP(B401,'X12'!$B:$AO,6,FALSE)),(VLOOKUP(B401,'X13'!$B:$AO,6,FALSE))))))))))))))))))))))))))))=TRUE," ",(IF((IF($X$1=1,(VLOOKUP(B401,'X1'!$B:$AO,6,FALSE)),(IF($X$1=2,(VLOOKUP(B401,'X2'!$B:$AO,6,FALSE)),(IF($X$1=3,(VLOOKUP(B401,'X3'!$B:$AO,6,FALSE)),(IF($X$1=4,(VLOOKUP(B401,'X4'!$B:$AO,6,FALSE)),(IF($X$1=5,(VLOOKUP(B401,'X5'!$B:$AO,6,FALSE)),(IF($X$1=6,(VLOOKUP(B401,'X6'!$B:$AO,6,FALSE)),(IF($X$1=7,(VLOOKUP(B401,'X7'!$B:$AO,6,FALSE)),(IF($X$1=8,(VLOOKUP(B401,'X8'!$B:$AO,6,FALSE)),(IF($X$1=9,(VLOOKUP(B401,'X9'!$B:$AO,6,FALSE)),(IF($X$1=10,(VLOOKUP(B401,'X10'!$B:$AO,6,FALSE)),(IF($X$1=11,(VLOOKUP(B401,'X11'!$B:$AO,6,FALSE)),(IF($X$1=12,(VLOOKUP(B401,'X12'!$B:$AO,6,FALSE)),(VLOOKUP(B401,'X13'!$B:$AO,6,FALSE))))))))))))))))))))))))))=$V$1," ",(IF($X$1=1,(VLOOKUP(B401,'X1'!$B:$AO,6,FALSE)),(IF($X$1=2,(VLOOKUP(B401,'X2'!$B:$AO,6,FALSE)),(IF($X$1=3,(VLOOKUP(B401,'X3'!$B:$AO,6,FALSE)),(IF($X$1=4,(VLOOKUP(B401,'X4'!$B:$AO,6,FALSE)),(IF($X$1=5,(VLOOKUP(B401,'X5'!$B:$AO,6,FALSE)),(IF($X$1=6,(VLOOKUP(B401,'X6'!$B:$AO,6,FALSE)),(IF($X$1=7,(VLOOKUP(B401,'X7'!$B:$AO,6,FALSE)),(IF($X$1=8,(VLOOKUP(B401,'X8'!$B:$AO,6,FALSE)),(IF($X$1=9,(VLOOKUP(B401,'X9'!$B:$AO,6,FALSE)),(IF($X$1=10,(VLOOKUP(B401,'X10'!$B:$AO,6,FALSE)),(IF($X$1=11,(VLOOKUP(B401,'X11'!$B:$AO,6,FALSE)),(IF($X$1=12,(VLOOKUP(B401,'X12'!$B:$AO,6,FALSE)),(VLOOKUP(B401,'X13'!$B:$AO,6,FALSE)))))))))))))))))))))))))))))</f>
        <v xml:space="preserve"> </v>
      </c>
      <c r="G401" s="182" t="str">
        <f ca="1">IF(ISERROR(IF($X$1=1,(VLOOKUP(B401,'X1'!$B:$AZ,44,FALSE)),IF($X$1=2,(VLOOKUP(B401,'X2'!$B:$AZ,44,FALSE)),IF($X$1=3,(VLOOKUP(B401,'X3'!$B:$AZ,44,FALSE)),IF($X$1=4,(VLOOKUP(B401,'X4'!$B:$AZ,44,FALSE)),IF($X$1=5,(VLOOKUP(B401,'X5'!$B:$AZ,44,FALSE)),IF($X$1=6,(VLOOKUP(B401,'X6'!$B:$AZ,44,FALSE)),IF($X$1=7,(VLOOKUP(B401,'X7'!$B:$AZ,44,FALSE)),IF($X$1=8,(VLOOKUP(B401,'X8'!$B:$AZ,44,FALSE)),IF($X$1=9,(VLOOKUP(B401,'X9'!$B:$AZ,44,FALSE)),IF($X$1=10,(VLOOKUP(B401,'X10'!$B:$AZ,44,FALSE)),IF($X$1=11,(VLOOKUP(B401,'X11'!$B:$AZ,44,FALSE)),IF($X$1=12,(VLOOKUP(B401,'X12'!$B:$AZ,44,FALSE)),IF($X$1=13,(VLOOKUP(B401,'X13'!$B:$AZ,44,FALSE)),"B"))))))))))))))=TRUE," ",(IF($X$1=1,(VLOOKUP(B401,'X1'!$B:$AZ,44,FALSE)),IF($X$1=2,(VLOOKUP(B401,'X2'!$B:$AZ,44,FALSE)),IF($X$1=3,(VLOOKUP(B401,'X3'!$B:$AZ,44,FALSE)),IF($X$1=4,(VLOOKUP(B401,'X4'!$B:$AZ,44,FALSE)),IF($X$1=5,(VLOOKUP(B401,'X5'!$B:$AZ,44,FALSE)),IF($X$1=6,(VLOOKUP(B401,'X6'!$B:$AZ,44,FALSE)),IF($X$1=7,(VLOOKUP(B401,'X7'!$B:$AZ,44,FALSE)),IF($X$1=8,(VLOOKUP(B401,'X8'!$B:$AZ,44,FALSE)),IF($X$1=9,(VLOOKUP(B401,'X9'!$B:$AZ,44,FALSE)),IF($X$1=10,(VLOOKUP(B401,'X10'!$B:$AZ,44,FALSE)),IF($X$1=11,(VLOOKUP(B401,'X11'!$B:$AZ,44,FALSE)),IF($X$1=12,(VLOOKUP(B401,'X12'!$B:$AZ,44,FALSE)),IF($X$1=13,(VLOOKUP(B401,'X13'!$B:$AZ,44,FALSE)),"B")))))))))))))))</f>
        <v xml:space="preserve"> </v>
      </c>
      <c r="H401" s="182" t="str">
        <f ca="1">IF(ISERROR(IF($X$1=1,(VLOOKUP(B401,'X1'!$B:$AZ,8,FALSE)),IF($X$1=2,(VLOOKUP(B401,'X2'!$B:$AZ,8,FALSE)),IF($X$1=3,(VLOOKUP(B401,'X3'!$B:$AZ,8,FALSE)),IF($X$1=4,(VLOOKUP(B401,'X4'!$B:$AZ,8,FALSE)),IF($X$1=5,(VLOOKUP(B401,'X5'!$B:$AZ,8,FALSE)),IF($X$1=6,(VLOOKUP(B401,'X6'!$B:$AZ,8,FALSE)),IF($X$1=7,(VLOOKUP(B401,'X7'!$B:$AZ,8,FALSE)),IF($X$1=8,(VLOOKUP(B401,'X8'!$B:$AZ,8,FALSE)),IF($X$1=9,(VLOOKUP(B401,'X9'!$B:$AZ,8,FALSE)),IF($X$1=10,(VLOOKUP(B401,'X10'!$B:$AZ,8,FALSE)),IF($X$1=11,(VLOOKUP(B401,'X11'!$B:$AZ,8,FALSE)),IF($X$1=12,(VLOOKUP(B401,'X12'!$B:$AZ,8,FALSE)),IF($X$1=13,(VLOOKUP(B401,'X13'!$B:$AZ,8,FALSE)),"B"))))))))))))))=TRUE," ",(IF($X$1=1,(VLOOKUP(B401,'X1'!$B:$AZ,8,FALSE)),IF($X$1=2,(VLOOKUP(B401,'X2'!$B:$AZ,8,FALSE)),IF($X$1=3,(VLOOKUP(B401,'X3'!$B:$AZ,8,FALSE)),IF($X$1=4,(VLOOKUP(B401,'X4'!$B:$AZ,8,FALSE)),IF($X$1=5,(VLOOKUP(B401,'X5'!$B:$AZ,8,FALSE)),IF($X$1=6,(VLOOKUP(B401,'X6'!$B:$AZ,8,FALSE)),IF($X$1=7,(VLOOKUP(B401,'X7'!$B:$AZ,8,FALSE)),IF($X$1=8,(VLOOKUP(B401,'X8'!$B:$AZ,8,FALSE)),IF($X$1=9,(VLOOKUP(B401,'X9'!$B:$AZ,8,FALSE)),IF($X$1=10,(VLOOKUP(B401,'X10'!$B:$AZ,8,FALSE)),IF($X$1=11,(VLOOKUP(B401,'X11'!$B:$AZ,8,FALSE)),IF($X$1=12,(VLOOKUP(B401,'X12'!$B:$AZ,8,FALSE)),IF($X$1=13,(VLOOKUP(B401,'X13'!$B:$AZ,8,FALSE)),"B")))))))))))))))</f>
        <v xml:space="preserve"> </v>
      </c>
      <c r="I401" s="183" t="str">
        <f ca="1">IF(ISERROR(IF($X$1=1,(VLOOKUP(B401,'X1'!$B:$AZ,2,FALSE)),IF($X$1=2,(VLOOKUP(B401,'X2'!$B:$AZ,2,FALSE)),IF($X$1=3,(VLOOKUP(B401,'X3'!$B:$AZ,2,FALSE)),IF($X$1=4,(VLOOKUP(B401,'X4'!$B:$AZ,2,FALSE)),IF($X$1=5,(VLOOKUP(B401,'X5'!$B:$AZ,2,FALSE)),IF($X$1=6,(VLOOKUP(B401,'X6'!$B:$AZ,2,FALSE)),IF($X$1=7,(VLOOKUP(B401,'X7'!$B:$AZ,2,FALSE)),IF($X$1=8,(VLOOKUP(B401,'X8'!$B:$AZ,2,FALSE)),IF($X$1=9,(VLOOKUP(B401,'X9'!$B:$AZ,2,FALSE)),IF($X$1=10,(VLOOKUP(B401,'X10'!$B:$AZ,2,FALSE)),IF($X$1=11,(VLOOKUP(B401,'X11'!$B:$AZ,2,FALSE)),IF($X$1=12,(VLOOKUP(B401,'X12'!$B:$AZ,2,FALSE)),IF($X$1=13,(VLOOKUP(B401,'X13'!$B:$AZ,2,FALSE)),"B"))))))))))))))=TRUE," ",(IF($X$1=1,(VLOOKUP(B401,'X1'!$B:$AZ,2,FALSE)),IF($X$1=2,(VLOOKUP(B401,'X2'!$B:$AZ,2,FALSE)),IF($X$1=3,(VLOOKUP(B401,'X3'!$B:$AZ,2,FALSE)),IF($X$1=4,(VLOOKUP(B401,'X4'!$B:$AZ,2,FALSE)),IF($X$1=5,(VLOOKUP(B401,'X5'!$B:$AZ,2,FALSE)),IF($X$1=6,(VLOOKUP(B401,'X6'!$B:$AZ,2,FALSE)),IF($X$1=7,(VLOOKUP(B401,'X7'!$B:$AZ,2,FALSE)),IF($X$1=8,(VLOOKUP(B401,'X8'!$B:$AZ,2,FALSE)),IF($X$1=9,(VLOOKUP(B401,'X9'!$B:$AZ,2,FALSE)),IF($X$1=10,(VLOOKUP(B401,'X10'!$B:$AZ,2,FALSE)),IF($X$1=11,(VLOOKUP(B401,'X11'!$B:$AZ,2,FALSE)),IF($X$1=12,(VLOOKUP(B401,'X12'!$B:$AZ,2,FALSE)),IF($X$1=13,(VLOOKUP(B401,'X13'!$B:$AZ,2,FALSE)),"B")))))))))))))))</f>
        <v xml:space="preserve"> </v>
      </c>
      <c r="J401" s="183" t="str">
        <f ca="1">IF(ISERROR(IF($X$1=1,(VLOOKUP(B401,'X1'!$B:$AZ,3,FALSE)),IF($X$1=2,(VLOOKUP(B401,'X2'!$B:$AZ,3,FALSE)),IF($X$1=3,(VLOOKUP(B401,'X3'!$B:$AZ,3,FALSE)),IF($X$1=4,(VLOOKUP(B401,'X4'!$B:$AZ,3,FALSE)),IF($X$1=5,(VLOOKUP(B401,'X5'!$B:$AZ,3,FALSE)),IF($X$1=6,(VLOOKUP(B401,'X6'!$B:$AZ,3,FALSE)),IF($X$1=7,(VLOOKUP(B401,'X7'!$B:$AZ,3,FALSE)),IF($X$1=8,(VLOOKUP(B401,'X8'!$B:$AZ,3,FALSE)),IF($X$1=9,(VLOOKUP(B401,'X9'!$B:$AZ,3,FALSE)),IF($X$1=10,(VLOOKUP(B401,'X10'!$B:$AZ,3,FALSE)),IF($X$1=11,(VLOOKUP(B401,'X11'!$B:$AZ,3,FALSE)),IF($X$1=12,(VLOOKUP(B401,'X12'!$B:$AZ,3,FALSE)),IF($X$1=13,(VLOOKUP(B401,'X13'!$B:$AZ,3,FALSE)),"B"))))))))))))))=TRUE," ",(IF($X$1=1,(VLOOKUP(B401,'X1'!$B:$AZ,3,FALSE)),IF($X$1=2,(VLOOKUP(B401,'X2'!$B:$AZ,3,FALSE)),IF($X$1=3,(VLOOKUP(B401,'X3'!$B:$AZ,3,FALSE)),IF($X$1=4,(VLOOKUP(B401,'X4'!$B:$AZ,3,FALSE)),IF($X$1=5,(VLOOKUP(B401,'X5'!$B:$AZ,3,FALSE)),IF($X$1=6,(VLOOKUP(B401,'X6'!$B:$AZ,3,FALSE)),IF($X$1=7,(VLOOKUP(B401,'X7'!$B:$AZ,3,FALSE)),IF($X$1=8,(VLOOKUP(B401,'X8'!$B:$AZ,3,FALSE)),IF($X$1=9,(VLOOKUP(B401,'X9'!$B:$AZ,3,FALSE)),IF($X$1=10,(VLOOKUP(B401,'X10'!$B:$AZ,3,FALSE)),IF($X$1=11,(VLOOKUP(B401,'X11'!$B:$AZ,3,FALSE)),IF($X$1=12,(VLOOKUP(B401,'X12'!$B:$AZ,3,FALSE)),IF($X$1=13,(VLOOKUP(B401,'X13'!$B:$AZ,3,FALSE)),"B")))))))))))))))</f>
        <v xml:space="preserve"> </v>
      </c>
      <c r="K401" s="183" t="str">
        <f ca="1">IF(ISERROR(IF($X$1=1,(VLOOKUP(B401,'X1'!$B:$AZ,5,FALSE)),IF($X$1=2,(VLOOKUP(B401,'X2'!$B:$AZ,5,FALSE)),IF($X$1=3,(VLOOKUP(B401,'X3'!$B:$AZ,5,FALSE)),IF($X$1=4,(VLOOKUP(B401,'X4'!$B:$AZ,5,FALSE)),IF($X$1=5,(VLOOKUP(B401,'X5'!$B:$AZ,5,FALSE)),IF($X$1=6,(VLOOKUP(B401,'X6'!$B:$AZ,5,FALSE)),IF($X$1=7,(VLOOKUP(B401,'X7'!$B:$AZ,5,FALSE)),IF($X$1=8,(VLOOKUP(B401,'X8'!$B:$AZ,5,FALSE)),IF($X$1=9,(VLOOKUP(B401,'X9'!$B:$AZ,5,FALSE)),IF($X$1=10,(VLOOKUP(B401,'X10'!$B:$AZ,5,FALSE)),IF($X$1=11,(VLOOKUP(B401,'X11'!$B:$AZ,5,FALSE)),IF($X$1=12,(VLOOKUP(B401,'X12'!$B:$AZ,5,FALSE)),IF($X$1=13,(VLOOKUP(B401,'X13'!$B:$AZ,5,FALSE)),"B"))))))))))))))=TRUE," ",(IF($X$1=1,(VLOOKUP(B401,'X1'!$B:$AZ,5,FALSE)),IF($X$1=2,(VLOOKUP(B401,'X2'!$B:$AZ,5,FALSE)),IF($X$1=3,(VLOOKUP(B401,'X3'!$B:$AZ,5,FALSE)),IF($X$1=4,(VLOOKUP(B401,'X4'!$B:$AZ,5,FALSE)),IF($X$1=5,(VLOOKUP(B401,'X5'!$B:$AZ,5,FALSE)),IF($X$1=6,(VLOOKUP(B401,'X6'!$B:$AZ,5,FALSE)),IF($X$1=7,(VLOOKUP(B401,'X7'!$B:$AZ,5,FALSE)),IF($X$1=8,(VLOOKUP(B401,'X8'!$B:$AZ,5,FALSE)),IF($X$1=9,(VLOOKUP(B401,'X9'!$B:$AZ,5,FALSE)),IF($X$1=10,(VLOOKUP(B401,'X10'!$B:$AZ,5,FALSE)),IF($X$1=11,(VLOOKUP(B401,'X11'!$B:$AZ,5,FALSE)),IF($X$1=12,(VLOOKUP(B401,'X12'!$B:$AZ,5,FALSE)),IF($X$1=13,(VLOOKUP(B401,'X13'!$B:$AZ,5,FALSE)),"B")))))))))))))))</f>
        <v xml:space="preserve"> </v>
      </c>
      <c r="L401" s="184" t="str">
        <f ca="1">IF(ISERROR(IF($X$1=1,(VLOOKUP(B401,'X1'!$B:$AZ,9,FALSE)),IF($X$1=2,(VLOOKUP(B401,'X2'!$B:$AZ,9,FALSE)),IF($X$1=3,(VLOOKUP(B401,'X3'!$B:$AZ,9,FALSE)),IF($X$1=4,(VLOOKUP(B401,'X4'!$B:$AZ,9,FALSE)),IF($X$1=5,(VLOOKUP(B401,'X5'!$B:$AZ,9,FALSE)),IF($X$1=6,(VLOOKUP(B401,'X6'!$B:$AZ,9,FALSE)),IF($X$1=7,(VLOOKUP(B401,'X7'!$B:$AZ,9,FALSE)),IF($X$1=8,(VLOOKUP(B401,'X8'!$B:$AZ,9,FALSE)),IF($X$1=9,(VLOOKUP(B401,'X9'!$B:$AZ,9,FALSE)),IF($X$1=10,(VLOOKUP(B401,'X10'!$B:$AZ,9,FALSE)),IF($X$1=11,(VLOOKUP(B401,'X11'!$B:$AZ,9,FALSE)),IF($X$1=12,(VLOOKUP(B401,'X12'!$B:$AZ,9,FALSE)),IF($X$1=13,(VLOOKUP(B401,'X13'!$B:$AZ,9,FALSE)),"B"))))))))))))))=TRUE," ",(IF($X$1=1,(VLOOKUP(B401,'X1'!$B:$AZ,9,FALSE)),IF($X$1=2,(VLOOKUP(B401,'X2'!$B:$AZ,9,FALSE)),IF($X$1=3,(VLOOKUP(B401,'X3'!$B:$AZ,9,FALSE)),IF($X$1=4,(VLOOKUP(B401,'X4'!$B:$AZ,9,FALSE)),IF($X$1=5,(VLOOKUP(B401,'X5'!$B:$AZ,9,FALSE)),IF($X$1=6,(VLOOKUP(B401,'X6'!$B:$AZ,9,FALSE)),IF($X$1=7,(VLOOKUP(B401,'X7'!$B:$AZ,9,FALSE)),IF($X$1=8,(VLOOKUP(B401,'X8'!$B:$AZ,9,FALSE)),IF($X$1=9,(VLOOKUP(B401,'X9'!$B:$AZ,9,FALSE)),IF($X$1=10,(VLOOKUP(B401,'X10'!$B:$AZ,9,FALSE)),IF($X$1=11,(VLOOKUP(B401,'X11'!$B:$AZ,9,FALSE)),IF($X$1=12,(VLOOKUP(B401,'X12'!$B:$AZ,9,FALSE)),IF($X$1=13,(VLOOKUP(B401,'X13'!$B:$AZ,9,FALSE)),"B")))))))))))))))</f>
        <v xml:space="preserve"> </v>
      </c>
      <c r="M401" s="184" t="str">
        <f ca="1">IF(ISERROR(IF($X$1=1,(VLOOKUP(B401,'X1'!$B:$AZ,10,FALSE)),IF($X$1=2,(VLOOKUP(B401,'X2'!$B:$AZ,10,FALSE)),IF($X$1=3,(VLOOKUP(B401,'X3'!$B:$AZ,10,FALSE)),IF($X$1=4,(VLOOKUP(B401,'X4'!$B:$AZ,10,FALSE)),IF($X$1=5,(VLOOKUP(B401,'X5'!$B:$AZ,10,FALSE)),IF($X$1=6,(VLOOKUP(B401,'X6'!$B:$AZ,10,FALSE)),IF($X$1=7,(VLOOKUP(B401,'X7'!$B:$AZ,10,FALSE)),IF($X$1=8,(VLOOKUP(B401,'X8'!$B:$AZ,10,FALSE)),IF($X$1=9,(VLOOKUP(B401,'X9'!$B:$AZ,10,FALSE)),IF($X$1=10,(VLOOKUP(B401,'X10'!$B:$AZ,10,FALSE)),IF($X$1=11,(VLOOKUP(B401,'X11'!$B:$AZ,10,FALSE)),IF($X$1=12,(VLOOKUP(B401,'X12'!$B:$AZ,10,FALSE)),IF($X$1=13,(VLOOKUP(B401,'X13'!$B:$AZ,10,FALSE)),"B"))))))))))))))=TRUE," ",(IF($X$1=1,(VLOOKUP(B401,'X1'!$B:$AZ,10,FALSE)),IF($X$1=2,(VLOOKUP(B401,'X2'!$B:$AZ,10,FALSE)),IF($X$1=3,(VLOOKUP(B401,'X3'!$B:$AZ,10,FALSE)),IF($X$1=4,(VLOOKUP(B401,'X4'!$B:$AZ,10,FALSE)),IF($X$1=5,(VLOOKUP(B401,'X5'!$B:$AZ,10,FALSE)),IF($X$1=6,(VLOOKUP(B401,'X6'!$B:$AZ,10,FALSE)),IF($X$1=7,(VLOOKUP(B401,'X7'!$B:$AZ,10,FALSE)),IF($X$1=8,(VLOOKUP(B401,'X8'!$B:$AZ,10,FALSE)),IF($X$1=9,(VLOOKUP(B401,'X9'!$B:$AZ,10,FALSE)),IF($X$1=10,(VLOOKUP(B401,'X10'!$B:$AZ,10,FALSE)),IF($X$1=11,(VLOOKUP(B401,'X11'!$B:$AZ,10,FALSE)),IF($X$1=12,(VLOOKUP(B401,'X12'!$B:$AZ,10,FALSE)),IF($X$1=13,(VLOOKUP(B401,'X13'!$B:$AZ,10,FALSE)),"B")))))))))))))))</f>
        <v xml:space="preserve"> </v>
      </c>
      <c r="N401" s="185" t="str">
        <f ca="1">IF(ISERROR(IF($X$1=1,(VLOOKUP(B401,'X1'!$B:$AZ,45,FALSE)),IF($X$1=2,(VLOOKUP(B401,'X2'!$B:$AZ,45,FALSE)),IF($X$1=3,(VLOOKUP(B401,'X3'!$B:$AZ,45,FALSE)),IF($X$1=4,(VLOOKUP(B401,'X4'!$B:$AZ,45,FALSE)),IF($X$1=5,(VLOOKUP(B401,'X5'!$B:$AZ,45,FALSE)),IF($X$1=6,(VLOOKUP(B401,'X6'!$B:$AZ,45,FALSE)),IF($X$1=7,(VLOOKUP(B401,'X7'!$B:$AZ,45,FALSE)),IF($X$1=8,(VLOOKUP(B401,'X8'!$B:$AZ,45,FALSE)),IF($X$1=9,(VLOOKUP(B401,'X9'!$B:$AZ,45,FALSE)),IF($X$1=10,(VLOOKUP(B401,'X10'!$B:$AZ,45,FALSE)),IF($X$1=11,(VLOOKUP(B401,'X11'!$B:$AZ,45,FALSE)),IF($X$1=12,(VLOOKUP(B401,'X12'!$B:$AZ,45,FALSE)),IF($X$1=13,(VLOOKUP(B401,'X13'!$B:$AZ,45,FALSE)),"B"))))))))))))))=TRUE," ",(IF($X$1=1,(VLOOKUP(B401,'X1'!$B:$AZ,45,FALSE)),IF($X$1=2,(VLOOKUP(B401,'X2'!$B:$AZ,45,FALSE)),IF($X$1=3,(VLOOKUP(B401,'X3'!$B:$AZ,45,FALSE)),IF($X$1=4,(VLOOKUP(B401,'X4'!$B:$AZ,45,FALSE)),IF($X$1=5,(VLOOKUP(B401,'X5'!$B:$AZ,45,FALSE)),IF($X$1=6,(VLOOKUP(B401,'X6'!$B:$AZ,45,FALSE)),IF($X$1=7,(VLOOKUP(B401,'X7'!$B:$AZ,45,FALSE)),IF($X$1=8,(VLOOKUP(B401,'X8'!$B:$AZ,45,FALSE)),IF($X$1=9,(VLOOKUP(B401,'X9'!$B:$AZ,45,FALSE)),IF($X$1=10,(VLOOKUP(B401,'X10'!$B:$AZ,45,FALSE)),IF($X$1=11,(VLOOKUP(B401,'X11'!$B:$AZ,45,FALSE)),IF($X$1=12,(VLOOKUP(B401,'X12'!$B:$AZ,45,FALSE)),IF($X$1=13,(VLOOKUP(B401,'X13'!$B:$AZ,45,FALSE)),"B")))))))))))))))</f>
        <v xml:space="preserve"> </v>
      </c>
      <c r="O401" s="184" t="str">
        <f ca="1">IF(ISERROR(IF($X$1=1,(VLOOKUP(B401,'X1'!$B:$AZ,11,FALSE)),IF($X$1=2,(VLOOKUP(B401,'X2'!$B:$AZ,11,FALSE)),IF($X$1=3,(VLOOKUP(B401,'X3'!$B:$AZ,11,FALSE)),IF($X$1=4,(VLOOKUP(B401,'X4'!$B:$AZ,11,FALSE)),IF($X$1=5,(VLOOKUP(B401,'X5'!$B:$AZ,11,FALSE)),IF($X$1=6,(VLOOKUP(B401,'X6'!$B:$AZ,11,FALSE)),IF($X$1=7,(VLOOKUP(B401,'X7'!$B:$AZ,11,FALSE)),IF($X$1=8,(VLOOKUP(B401,'X8'!$B:$AZ,11,FALSE)),IF($X$1=9,(VLOOKUP(B401,'X9'!$B:$AZ,11,FALSE)),IF($X$1=10,(VLOOKUP(B401,'X10'!$B:$AZ,11,FALSE)),IF($X$1=11,(VLOOKUP(B401,'X11'!$B:$AZ,11,FALSE)),IF($X$1=12,(VLOOKUP(B401,'X12'!$B:$AZ,11,FALSE)),IF($X$1=13,(VLOOKUP(B401,'X13'!$B:$AZ,11,FALSE)),"B"))))))))))))))=TRUE," ",(IF($X$1=1,(VLOOKUP(B401,'X1'!$B:$AZ,11,FALSE)),IF($X$1=2,(VLOOKUP(B401,'X2'!$B:$AZ,11,FALSE)),IF($X$1=3,(VLOOKUP(B401,'X3'!$B:$AZ,11,FALSE)),IF($X$1=4,(VLOOKUP(B401,'X4'!$B:$AZ,11,FALSE)),IF($X$1=5,(VLOOKUP(B401,'X5'!$B:$AZ,11,FALSE)),IF($X$1=6,(VLOOKUP(B401,'X6'!$B:$AZ,11,FALSE)),IF($X$1=7,(VLOOKUP(B401,'X7'!$B:$AZ,11,FALSE)),IF($X$1=8,(VLOOKUP(B401,'X8'!$B:$AZ,11,FALSE)),IF($X$1=9,(VLOOKUP(B401,'X9'!$B:$AZ,11,FALSE)),IF($X$1=10,(VLOOKUP(B401,'X10'!$B:$AZ,11,FALSE)),IF($X$1=11,(VLOOKUP(B401,'X11'!$B:$AZ,11,FALSE)),IF($X$1=12,(VLOOKUP(B401,'X12'!$B:$AZ,11,FALSE)),IF($X$1=13,(VLOOKUP(B401,'X13'!$B:$AZ,11,FALSE)),"B")))))))))))))))</f>
        <v xml:space="preserve"> </v>
      </c>
      <c r="P401" s="184" t="str">
        <f ca="1">IF(ISERROR(IF($X$1=1,(VLOOKUP(B401,'X1'!$B:$AZ,12,FALSE)),IF($X$1=2,(VLOOKUP(B401,'X2'!$B:$AZ,12,FALSE)),IF($X$1=3,(VLOOKUP(B401,'X3'!$B:$AZ,12,FALSE)),IF($X$1=4,(VLOOKUP(B401,'X4'!$B:$AZ,12,FALSE)),IF($X$1=5,(VLOOKUP(B401,'X5'!$B:$AZ,12,FALSE)),IF($X$1=6,(VLOOKUP(B401,'X6'!$B:$AZ,12,FALSE)),IF($X$1=7,(VLOOKUP(B401,'X7'!$B:$AZ,12,FALSE)),IF($X$1=8,(VLOOKUP(B401,'X8'!$B:$AZ,12,FALSE)),IF($X$1=9,(VLOOKUP(B401,'X9'!$B:$AZ,12,FALSE)),IF($X$1=10,(VLOOKUP(B401,'X10'!$B:$AZ,12,FALSE)),IF($X$1=11,(VLOOKUP(B401,'X11'!$B:$AZ,12,FALSE)),IF($X$1=12,(VLOOKUP(B401,'X12'!$B:$AZ,12,FALSE)),IF($X$1=13,(VLOOKUP(B401,'X13'!$B:$AZ,12,FALSE)),"B"))))))))))))))=TRUE," ",(IF($X$1=1,(VLOOKUP(B401,'X1'!$B:$AZ,12,FALSE)),IF($X$1=2,(VLOOKUP(B401,'X2'!$B:$AZ,12,FALSE)),IF($X$1=3,(VLOOKUP(B401,'X3'!$B:$AZ,12,FALSE)),IF($X$1=4,(VLOOKUP(B401,'X4'!$B:$AZ,12,FALSE)),IF($X$1=5,(VLOOKUP(B401,'X5'!$B:$AZ,12,FALSE)),IF($X$1=6,(VLOOKUP(B401,'X6'!$B:$AZ,12,FALSE)),IF($X$1=7,(VLOOKUP(B401,'X7'!$B:$AZ,12,FALSE)),IF($X$1=8,(VLOOKUP(B401,'X8'!$B:$AZ,12,FALSE)),IF($X$1=9,(VLOOKUP(B401,'X9'!$B:$AZ,12,FALSE)),IF($X$1=10,(VLOOKUP(B401,'X10'!$B:$AZ,12,FALSE)),IF($X$1=11,(VLOOKUP(B401,'X11'!$B:$AZ,12,FALSE)),IF($X$1=12,(VLOOKUP(B401,'X12'!$B:$AZ,12,FALSE)),IF($X$1=13,(VLOOKUP(B401,'X13'!$B:$AZ,12,FALSE)),"B")))))))))))))))</f>
        <v xml:space="preserve"> </v>
      </c>
      <c r="Q401" s="185" t="str">
        <f ca="1">IF(ISERROR(IF($X$1=1,(VLOOKUP(B401,'X1'!$B:$AZ,46,FALSE)),IF($X$1=2,(VLOOKUP(B401,'X2'!$B:$AZ,46,FALSE)),IF($X$1=3,(VLOOKUP(B401,'X3'!$B:$AZ,46,FALSE)),IF($X$1=4,(VLOOKUP(B401,'X4'!$B:$AZ,46,FALSE)),IF($X$1=5,(VLOOKUP(B401,'X5'!$B:$AZ,46,FALSE)),IF($X$1=6,(VLOOKUP(B401,'X6'!$B:$AZ,46,FALSE)),IF($X$1=7,(VLOOKUP(B401,'X7'!$B:$AZ,46,FALSE)),IF($X$1=8,(VLOOKUP(B401,'X8'!$B:$AZ,46,FALSE)),IF($X$1=9,(VLOOKUP(B401,'X9'!$B:$AZ,46,FALSE)),IF($X$1=10,(VLOOKUP(B401,'X10'!$B:$AZ,46,FALSE)),IF($X$1=11,(VLOOKUP(B401,'X11'!$B:$AZ,46,FALSE)),IF($X$1=12,(VLOOKUP(B401,'X12'!$B:$AZ,46,FALSE)),IF($X$1=13,(VLOOKUP(B401,'X13'!$B:$AZ,46,FALSE)),"B"))))))))))))))=TRUE," ",(IF($X$1=1,(VLOOKUP(B401,'X1'!$B:$AZ,46,FALSE)),IF($X$1=2,(VLOOKUP(B401,'X2'!$B:$AZ,46,FALSE)),IF($X$1=3,(VLOOKUP(B401,'X3'!$B:$AZ,46,FALSE)),IF($X$1=4,(VLOOKUP(B401,'X4'!$B:$AZ,46,FALSE)),IF($X$1=5,(VLOOKUP(B401,'X5'!$B:$AZ,46,FALSE)),IF($X$1=6,(VLOOKUP(B401,'X6'!$B:$AZ,46,FALSE)),IF($X$1=7,(VLOOKUP(B401,'X7'!$B:$AZ,46,FALSE)),IF($X$1=8,(VLOOKUP(B401,'X8'!$B:$AZ,46,FALSE)),IF($X$1=9,(VLOOKUP(B401,'X9'!$B:$AZ,46,FALSE)),IF($X$1=10,(VLOOKUP(B401,'X10'!$B:$AZ,46,FALSE)),IF($X$1=11,(VLOOKUP(B401,'X11'!$B:$AZ,46,FALSE)),IF($X$1=12,(VLOOKUP(B401,'X12'!$B:$AZ,46,FALSE)),IF($X$1=13,(VLOOKUP(B401,'X13'!$B:$AZ,46,FALSE)),"B")))))))))))))))</f>
        <v xml:space="preserve"> </v>
      </c>
      <c r="R401" s="185" t="str">
        <f ca="1">IF(ISERROR(IF($X$1=1,(VLOOKUP(B401,'X1'!$B:$AZ,15,FALSE)),IF($X$1=2,(VLOOKUP(B401,'X2'!$B:$AZ,15,FALSE)),IF($X$1=3,(VLOOKUP(B401,'X3'!$B:$AZ,15,FALSE)),IF($X$1=4,(VLOOKUP(B401,'X4'!$B:$AZ,15,FALSE)),IF($X$1=5,(VLOOKUP(B401,'X5'!$B:$AZ,15,FALSE)),IF($X$1=6,(VLOOKUP(B401,'X6'!$B:$AZ,15,FALSE)),IF($X$1=7,(VLOOKUP(B401,'X7'!$B:$AZ,15,FALSE)),IF($X$1=8,(VLOOKUP(B401,'X8'!$B:$AZ,15,FALSE)),IF($X$1=9,(VLOOKUP(B401,'X9'!$B:$AZ,15,FALSE)),IF($X$1=10,(VLOOKUP(B401,'X10'!$B:$AZ,15,FALSE)),IF($X$1=11,(VLOOKUP(B401,'X11'!$B:$AZ,15,FALSE)),IF($X$1=12,(VLOOKUP(B401,'X12'!$B:$AZ,15,FALSE)),IF($X$1=13,(VLOOKUP(B401,'X13'!$B:$AZ,15,FALSE)),"B"))))))))))))))=TRUE," ",(IF($X$1=1,(VLOOKUP(B401,'X1'!$B:$AZ,15,FALSE)),IF($X$1=2,(VLOOKUP(B401,'X2'!$B:$AZ,15,FALSE)),IF($X$1=3,(VLOOKUP(B401,'X3'!$B:$AZ,15,FALSE)),IF($X$1=4,(VLOOKUP(B401,'X4'!$B:$AZ,15,FALSE)),IF($X$1=5,(VLOOKUP(B401,'X5'!$B:$AZ,15,FALSE)),IF($X$1=6,(VLOOKUP(B401,'X6'!$B:$AZ,15,FALSE)),IF($X$1=7,(VLOOKUP(B401,'X7'!$B:$AZ,15,FALSE)),IF($X$1=8,(VLOOKUP(B401,'X8'!$B:$AZ,15,FALSE)),IF($X$1=9,(VLOOKUP(B401,'X9'!$B:$AZ,15,FALSE)),IF($X$1=10,(VLOOKUP(B401,'X10'!$B:$AZ,15,FALSE)),IF($X$1=11,(VLOOKUP(B401,'X11'!$B:$AZ,15,FALSE)),IF($X$1=12,(VLOOKUP(B401,'X12'!$B:$AZ,15,FALSE)),IF($X$1=13,(VLOOKUP(B401,'X13'!$B:$AZ,15,FALSE)),"B")))))))))))))))</f>
        <v xml:space="preserve"> </v>
      </c>
      <c r="S401" s="185" t="str">
        <f ca="1">IF(ISERROR(IF((IF($X$1=1,(VLOOKUP(B401,'X1'!$B:$AZ,14,FALSE)),(IF($X$1=2,(VLOOKUP(B401,'X2'!$B:$AZ,14,FALSE)),(IF($X$1=3,(VLOOKUP(B401,'X3'!$B:$AZ,14,FALSE)),(IF($X$1=4,(VLOOKUP(B401,'X4'!$B:$AZ,14,FALSE)),(IF($X$1=5,(VLOOKUP(B401,'X5'!$B:$AZ,14,FALSE)),(IF($X$1=6,(VLOOKUP(B401,'X6'!$B:$AZ,14,FALSE)),(IF($X$1=7,(VLOOKUP(B401,'X7'!$B:$AZ,14,FALSE)),(IF($X$1=8,(VLOOKUP(B401,'X8'!$B:$AZ,14,FALSE)),(IF($X$1=9,(VLOOKUP(B401,'X9'!$B:$AZ,14,FALSE)),(IF($X$1=10,(VLOOKUP(B401,'X10'!$B:$AZ,14,FALSE)),(IF($X$1=11,(VLOOKUP(B401,'X11'!$B:$AZ,14,FALSE)),(IF($X$1=12,(VLOOKUP(B401,'X12'!$B:$AZ,14,FALSE)),(VLOOKUP(B401,'X13'!$B:$AZ,14,FALSE))))))))))))))))))))))))))=$V$1," ",(IF($X$1=1,(VLOOKUP(B401,'X1'!$B:$AZ,14,FALSE)),(IF($X$1=2,(VLOOKUP(B401,'X2'!$B:$AZ,14,FALSE)),(IF($X$1=3,(VLOOKUP(B401,'X3'!$B:$AZ,14,FALSE)),(IF($X$1=4,(VLOOKUP(B401,'X4'!$B:$AZ,14,FALSE)),(IF($X$1=5,(VLOOKUP(B401,'X5'!$B:$AZ,14,FALSE)),(IF($X$1=6,(VLOOKUP(B401,'X6'!$B:$AZ,14,FALSE)),(IF($X$1=7,(VLOOKUP(B401,'X7'!$B:$AZ,14,FALSE)),(IF($X$1=8,(VLOOKUP(B401,'X8'!$B:$AZ,14,FALSE)),(IF($X$1=9,(VLOOKUP(B401,'X9'!$B:$AZ,14,FALSE)),(IF($X$1=10,(VLOOKUP(B401,'X10'!$B:$AZ,14,FALSE)),(IF($X$1=11,(VLOOKUP(B401,'X11'!$B:$AZ,14,FALSE)),(IF($X$1=12,(VLOOKUP(B401,'X12'!$B:$AZ,14,FALSE)),(VLOOKUP(B401,'X13'!$B:$AZ,14,FALSE))))))))))))))))))))))))))))=TRUE," ",(IF((IF($X$1=1,(VLOOKUP(B401,'X1'!$B:$AZ,14,FALSE)),(IF($X$1=2,(VLOOKUP(B401,'X2'!$B:$AZ,14,FALSE)),(IF($X$1=3,(VLOOKUP(B401,'X3'!$B:$AZ,14,FALSE)),(IF($X$1=4,(VLOOKUP(B401,'X4'!$B:$AZ,14,FALSE)),(IF($X$1=5,(VLOOKUP(B401,'X5'!$B:$AZ,14,FALSE)),(IF($X$1=6,(VLOOKUP(B401,'X6'!$B:$AZ,14,FALSE)),(IF($X$1=7,(VLOOKUP(B401,'X7'!$B:$AZ,14,FALSE)),(IF($X$1=8,(VLOOKUP(B401,'X8'!$B:$AZ,14,FALSE)),(IF($X$1=9,(VLOOKUP(B401,'X9'!$B:$AZ,14,FALSE)),(IF($X$1=10,(VLOOKUP(B401,'X10'!$B:$AZ,14,FALSE)),(IF($X$1=11,(VLOOKUP(B401,'X11'!$B:$AZ,14,FALSE)),(IF($X$1=12,(VLOOKUP(B401,'X12'!$B:$AZ,14,FALSE)),(VLOOKUP(B401,'X13'!$B:$AZ,14,FALSE))))))))))))))))))))))))))=$V$1," ",(IF($X$1=1,(VLOOKUP(B401,'X1'!$B:$AZ,14,FALSE)),(IF($X$1=2,(VLOOKUP(B401,'X2'!$B:$AZ,14,FALSE)),(IF($X$1=3,(VLOOKUP(B401,'X3'!$B:$AZ,14,FALSE)),(IF($X$1=4,(VLOOKUP(B401,'X4'!$B:$AZ,14,FALSE)),(IF($X$1=5,(VLOOKUP(B401,'X5'!$B:$AZ,14,FALSE)),(IF($X$1=6,(VLOOKUP(B401,'X6'!$B:$AZ,14,FALSE)),(IF($X$1=7,(VLOOKUP(B401,'X7'!$B:$AZ,14,FALSE)),(IF($X$1=8,(VLOOKUP(B401,'X8'!$B:$AZ,14,FALSE)),(IF($X$1=9,(VLOOKUP(B401,'X9'!$B:$AZ,14,FALSE)),(IF($X$1=10,(VLOOKUP(B401,'X10'!$B:$AZ,14,FALSE)),(IF($X$1=11,(VLOOKUP(B401,'X11'!$B:$AZ,14,FALSE)),(IF($X$1=12,(VLOOKUP(B401,'X12'!$B:$AZ,14,FALSE)),(VLOOKUP(B401,'X13'!$B:$AZ,14,FALSE)))))))))))))))))))))))))))))</f>
        <v xml:space="preserve"> </v>
      </c>
    </row>
    <row r="402" spans="1:19" ht="14.1" customHeight="1" x14ac:dyDescent="0.2">
      <c r="A402" s="156" t="s">
        <v>1058</v>
      </c>
      <c r="B402" s="122" t="str">
        <f>IF(ISERROR(IF($U$16=1,(VLOOKUP(A402,$AC$89:$AH$125,2,FALSE)),IF((IF($X$1=1,'X1'!B361,(IF($X$1=2,'X2'!B361,(IF($X$1=3,'X3'!B361,(IF($X$1=4,'X4'!B361,(IF($X$1=5,'X5'!B361,(IF($X$1=6,'X6'!B361,(IF($X$1=7,'X7'!B361,(IF($X$1=8,'X8'!B361,(IF($X$1=9,'X9'!B361,(IF($X$1=10,'X10'!B361,(IF($X$1=11,'X11'!B361,(IF($X$1=12,'X12'!B361,'X13'!B361))))))))))))))))))))))))="","",(IF($X$1=1,'X1'!B361,(IF($X$1=2,'X2'!B361,(IF($X$1=3,'X3'!B361,(IF($X$1=4,'X4'!B361,(IF($X$1=5,'X5'!B361,(IF($X$1=6,'X6'!B361,(IF($X$1=7,'X7'!B361,(IF($X$1=8,'X8'!B361,(IF($X$1=9,'X9'!B361,(IF($X$1=10,'X10'!B361,(IF($X$1=11,'X11'!B361,(IF($X$1=12,'X12'!B361,'X13'!B361)))))))))))))))))))))))))))=TRUE," ",(IF($U$16=1,(VLOOKUP(A402,$AC$89:$AH$125,2,FALSE)),IF((IF($X$1=1,'X1'!B361,(IF($X$1=2,'X2'!B361,(IF($X$1=3,'X3'!B361,(IF($X$1=4,'X4'!B361,(IF($X$1=5,'X5'!B361,(IF($X$1=6,'X6'!B361,(IF($X$1=7,'X7'!B361,(IF($X$1=8,'X8'!B361,(IF($X$1=9,'X9'!B361,(IF($X$1=10,'X10'!B361,(IF($X$1=11,'X11'!B361,(IF($X$1=12,'X12'!B361,'X13'!B361))))))))))))))))))))))))="","",(IF($X$1=1,'X1'!B361,(IF($X$1=2,'X2'!B361,(IF($X$1=3,'X3'!B361,(IF($X$1=4,'X4'!B361,(IF($X$1=5,'X5'!B361,(IF($X$1=6,'X6'!B361,(IF($X$1=7,'X7'!B361,(IF($X$1=8,'X8'!B361,(IF($X$1=9,'X9'!B361,(IF($X$1=10,'X10'!B361,(IF($X$1=11,'X11'!B361,(IF($X$1=12,'X12'!B361,'X13'!B361))))))))))))))))))))))))))))</f>
        <v/>
      </c>
      <c r="C402" s="181" t="str">
        <f ca="1">IF(ISERROR(IF($X$1=1,(VLOOKUP(B402,'X1'!$B:$AZ,47,FALSE)),IF($X$1=2,(VLOOKUP(B402,'X2'!$B:$AZ,47,FALSE)),IF($X$1=3,(VLOOKUP(B402,'X3'!$B:$AZ,47,FALSE)),IF($X$1=4,(VLOOKUP(B402,'X4'!$B:$AZ,47,FALSE)),IF($X$1=5,(VLOOKUP(B402,'X5'!$B:$AZ,47,FALSE)),IF($X$1=6,(VLOOKUP(B402,'X6'!$B:$AZ,47,FALSE)),IF($X$1=7,(VLOOKUP(B402,'X7'!$B:$AZ,47,FALSE)),IF($X$1=8,(VLOOKUP(B402,'X8'!$B:$AZ,47,FALSE)),IF($X$1=9,(VLOOKUP(B402,'X9'!$B:$AZ,47,FALSE)),IF($X$1=10,(VLOOKUP(B402,'X10'!$B:$AZ,47,FALSE)),IF($X$1=11,(VLOOKUP(B402,'X11'!$B:$AZ,47,FALSE)),IF($X$1=12,(VLOOKUP(B402,'X12'!$B:$AZ,47,FALSE)),IF($X$1=13,(VLOOKUP(B402,'X13'!$B:$AZ,47,FALSE)),"B"))))))))))))))=TRUE," ",(IF($X$1=1,(VLOOKUP(B402,'X1'!$B:$AZ,47,FALSE)),IF($X$1=2,(VLOOKUP(B402,'X2'!$B:$AZ,47,FALSE)),IF($X$1=3,(VLOOKUP(B402,'X3'!$B:$AZ,47,FALSE)),IF($X$1=4,(VLOOKUP(B402,'X4'!$B:$AZ,47,FALSE)),IF($X$1=5,(VLOOKUP(B402,'X5'!$B:$AZ,47,FALSE)),IF($X$1=6,(VLOOKUP(B402,'X6'!$B:$AZ,47,FALSE)),IF($X$1=7,(VLOOKUP(B402,'X7'!$B:$AZ,47,FALSE)),IF($X$1=8,(VLOOKUP(B402,'X8'!$B:$AZ,47,FALSE)),IF($X$1=9,(VLOOKUP(B402,'X9'!$B:$AZ,47,FALSE)),IF($X$1=10,(VLOOKUP(B402,'X10'!$B:$AZ,47,FALSE)),IF($X$1=11,(VLOOKUP(B402,'X11'!$B:$AZ,47,FALSE)),IF($X$1=12,(VLOOKUP(B402,'X12'!$B:$AZ,47,FALSE)),IF($X$1=13,(VLOOKUP(B402,'X13'!$B:$AZ,47,FALSE)),"B")))))))))))))))</f>
        <v xml:space="preserve"> </v>
      </c>
      <c r="D402" s="181" t="str">
        <f ca="1">IF(ISERROR(IF($X$1=1,(VLOOKUP(B402,'X1'!$B:$AP,41,FALSE)),IF($X$1=2,(VLOOKUP(B402,'X2'!$B:$AP,41,FALSE)),IF($X$1=3,(VLOOKUP(B402,'X3'!$B:$AP,41,FALSE)),IF($X$1=4,(VLOOKUP(B402,'X4'!$B:$AP,41,FALSE)),IF($X$1=5,(VLOOKUP(B402,'X5'!$B:$AP,41,FALSE)),IF($X$1=6,(VLOOKUP(B402,'X6'!$B:$AP,41,FALSE)),IF($X$1=7,(VLOOKUP(B402,'X7'!$B:$AP,41,FALSE)),IF($X$1=8,(VLOOKUP(B402,'X8'!$B:$AP,41,FALSE)),IF($X$1=9,(VLOOKUP(B402,'X9'!$B:$AP,41,FALSE)),IF($X$1=10,(VLOOKUP(B402,'X10'!$B:$AP,41,FALSE)),IF($X$1=11,(VLOOKUP(B402,'X11'!$B:$AP,41,FALSE)),IF($X$1=12,(VLOOKUP(B402,'X12'!$B:$AP,41,FALSE)),IF($X$1=13,(VLOOKUP(B402,'X13'!$B:$AP,41,FALSE)),"B"))))))))))))))=TRUE," ",(IF($X$1=1,(VLOOKUP(B402,'X1'!$B:$AP,41,FALSE)),IF($X$1=2,(VLOOKUP(B402,'X2'!$B:$AP,41,FALSE)),IF($X$1=3,(VLOOKUP(B402,'X3'!$B:$AP,41,FALSE)),IF($X$1=4,(VLOOKUP(B402,'X4'!$B:$AP,41,FALSE)),IF($X$1=5,(VLOOKUP(B402,'X5'!$B:$AP,41,FALSE)),IF($X$1=6,(VLOOKUP(B402,'X6'!$B:$AP,41,FALSE)),IF($X$1=7,(VLOOKUP(B402,'X7'!$B:$AP,41,FALSE)),IF($X$1=8,(VLOOKUP(B402,'X8'!$B:$AP,41,FALSE)),IF($X$1=9,(VLOOKUP(B402,'X9'!$B:$AP,41,FALSE)),IF($X$1=10,(VLOOKUP(B402,'X10'!$B:$AP,41,FALSE)),IF($X$1=11,(VLOOKUP(B402,'X11'!$B:$AP,41,FALSE)),IF($X$1=12,(VLOOKUP(B402,'X12'!$B:$AP,41,FALSE)),IF($X$1=13,(VLOOKUP(B402,'X13'!$B:$AP,41,FALSE)),"B")))))))))))))))</f>
        <v xml:space="preserve"> </v>
      </c>
      <c r="E402" s="182" t="str">
        <f ca="1">IF(ISERROR(IF($X$1=1,(VLOOKUP(B402,'X1'!$B:$AP,7,FALSE)),IF($X$1=2,(VLOOKUP(B402,'X2'!$B:$AP,7,FALSE)),IF($X$1=3,(VLOOKUP(B402,'X3'!$B:$AP,7,FALSE)),IF($X$1=4,(VLOOKUP(B402,'X4'!$B:$AP,7,FALSE)),IF($X$1=5,(VLOOKUP(B402,'X5'!$B:$AP,7,FALSE)),IF($X$1=6,(VLOOKUP(B402,'X6'!$B:$AP,7,FALSE)),IF($X$1=7,(VLOOKUP(B402,'X7'!$B:$AP,7,FALSE)),IF($X$1=8,(VLOOKUP(B402,'X8'!$B:$AP,7,FALSE)),IF($X$1=9,(VLOOKUP(B402,'X9'!$B:$AP,7,FALSE)),IF($X$1=10,(VLOOKUP(B402,'X10'!$B:$AP,7,FALSE)),IF($X$1=11,(VLOOKUP(B402,'X11'!$B:$AP,7,FALSE)),IF($X$1=12,(VLOOKUP(B402,'X12'!$B:$AP,7,FALSE)),IF($X$1=13,(VLOOKUP(B402,'X13'!$B:$AP,7,FALSE)),"B"))))))))))))))=TRUE," ",(IF($X$1=1,(VLOOKUP(B402,'X1'!$B:$AP,7,FALSE)),IF($X$1=2,(VLOOKUP(B402,'X2'!$B:$AP,7,FALSE)),IF($X$1=3,(VLOOKUP(B402,'X3'!$B:$AP,7,FALSE)),IF($X$1=4,(VLOOKUP(B402,'X4'!$B:$AP,7,FALSE)),IF($X$1=5,(VLOOKUP(B402,'X5'!$B:$AP,7,FALSE)),IF($X$1=6,(VLOOKUP(B402,'X6'!$B:$AP,7,FALSE)),IF($X$1=7,(VLOOKUP(B402,'X7'!$B:$AP,7,FALSE)),IF($X$1=8,(VLOOKUP(B402,'X8'!$B:$AP,7,FALSE)),IF($X$1=9,(VLOOKUP(B402,'X9'!$B:$AP,7,FALSE)),IF($X$1=10,(VLOOKUP(B402,'X10'!$B:$AP,7,FALSE)),IF($X$1=11,(VLOOKUP(B402,'X11'!$B:$AP,7,FALSE)),IF($X$1=12,(VLOOKUP(B402,'X12'!$B:$AP,7,FALSE)),IF($X$1=13,(VLOOKUP(B402,'X13'!$B:$AP,7,FALSE)),"B")))))))))))))))</f>
        <v xml:space="preserve"> </v>
      </c>
      <c r="F402" s="182" t="str">
        <f ca="1">IF(ISERROR(IF((IF($X$1=1,(VLOOKUP(B402,'X1'!$B:$AO,6,FALSE)),(IF($X$1=2,(VLOOKUP(B402,'X2'!$B:$AO,6,FALSE)),(IF($X$1=3,(VLOOKUP(B402,'X3'!$B:$AO,6,FALSE)),(IF($X$1=4,(VLOOKUP(B402,'X4'!$B:$AO,6,FALSE)),(IF($X$1=5,(VLOOKUP(B402,'X5'!$B:$AO,6,FALSE)),(IF($X$1=6,(VLOOKUP(B402,'X6'!$B:$AO,6,FALSE)),(IF($X$1=7,(VLOOKUP(B402,'X7'!$B:$AO,6,FALSE)),(IF($X$1=8,(VLOOKUP(B402,'X8'!$B:$AO,6,FALSE)),(IF($X$1=9,(VLOOKUP(B402,'X9'!$B:$AO,6,FALSE)),(IF($X$1=10,(VLOOKUP(B402,'X10'!$B:$AO,6,FALSE)),(IF($X$1=11,(VLOOKUP(B402,'X11'!$B:$AO,6,FALSE)),(IF($X$1=12,(VLOOKUP(B402,'X12'!$B:$AO,6,FALSE)),(VLOOKUP(B402,'X13'!$B:$AO,6,FALSE))))))))))))))))))))))))))=$V$1," ",(IF($X$1=1,(VLOOKUP(B402,'X1'!$B:$AO,6,FALSE)),(IF($X$1=2,(VLOOKUP(B402,'X2'!$B:$AO,6,FALSE)),(IF($X$1=3,(VLOOKUP(B402,'X3'!$B:$AO,6,FALSE)),(IF($X$1=4,(VLOOKUP(B402,'X4'!$B:$AO,6,FALSE)),(IF($X$1=5,(VLOOKUP(B402,'X5'!$B:$AO,6,FALSE)),(IF($X$1=6,(VLOOKUP(B402,'X6'!$B:$AO,6,FALSE)),(IF($X$1=7,(VLOOKUP(B402,'X7'!$B:$AO,6,FALSE)),(IF($X$1=8,(VLOOKUP(B402,'X8'!$B:$AO,6,FALSE)),(IF($X$1=9,(VLOOKUP(B402,'X9'!$B:$AO,6,FALSE)),(IF($X$1=10,(VLOOKUP(B402,'X10'!$B:$AO,6,FALSE)),(IF($X$1=11,(VLOOKUP(B402,'X11'!$B:$AO,6,FALSE)),(IF($X$1=12,(VLOOKUP(B402,'X12'!$B:$AO,6,FALSE)),(VLOOKUP(B402,'X13'!$B:$AO,6,FALSE))))))))))))))))))))))))))))=TRUE," ",(IF((IF($X$1=1,(VLOOKUP(B402,'X1'!$B:$AO,6,FALSE)),(IF($X$1=2,(VLOOKUP(B402,'X2'!$B:$AO,6,FALSE)),(IF($X$1=3,(VLOOKUP(B402,'X3'!$B:$AO,6,FALSE)),(IF($X$1=4,(VLOOKUP(B402,'X4'!$B:$AO,6,FALSE)),(IF($X$1=5,(VLOOKUP(B402,'X5'!$B:$AO,6,FALSE)),(IF($X$1=6,(VLOOKUP(B402,'X6'!$B:$AO,6,FALSE)),(IF($X$1=7,(VLOOKUP(B402,'X7'!$B:$AO,6,FALSE)),(IF($X$1=8,(VLOOKUP(B402,'X8'!$B:$AO,6,FALSE)),(IF($X$1=9,(VLOOKUP(B402,'X9'!$B:$AO,6,FALSE)),(IF($X$1=10,(VLOOKUP(B402,'X10'!$B:$AO,6,FALSE)),(IF($X$1=11,(VLOOKUP(B402,'X11'!$B:$AO,6,FALSE)),(IF($X$1=12,(VLOOKUP(B402,'X12'!$B:$AO,6,FALSE)),(VLOOKUP(B402,'X13'!$B:$AO,6,FALSE))))))))))))))))))))))))))=$V$1," ",(IF($X$1=1,(VLOOKUP(B402,'X1'!$B:$AO,6,FALSE)),(IF($X$1=2,(VLOOKUP(B402,'X2'!$B:$AO,6,FALSE)),(IF($X$1=3,(VLOOKUP(B402,'X3'!$B:$AO,6,FALSE)),(IF($X$1=4,(VLOOKUP(B402,'X4'!$B:$AO,6,FALSE)),(IF($X$1=5,(VLOOKUP(B402,'X5'!$B:$AO,6,FALSE)),(IF($X$1=6,(VLOOKUP(B402,'X6'!$B:$AO,6,FALSE)),(IF($X$1=7,(VLOOKUP(B402,'X7'!$B:$AO,6,FALSE)),(IF($X$1=8,(VLOOKUP(B402,'X8'!$B:$AO,6,FALSE)),(IF($X$1=9,(VLOOKUP(B402,'X9'!$B:$AO,6,FALSE)),(IF($X$1=10,(VLOOKUP(B402,'X10'!$B:$AO,6,FALSE)),(IF($X$1=11,(VLOOKUP(B402,'X11'!$B:$AO,6,FALSE)),(IF($X$1=12,(VLOOKUP(B402,'X12'!$B:$AO,6,FALSE)),(VLOOKUP(B402,'X13'!$B:$AO,6,FALSE)))))))))))))))))))))))))))))</f>
        <v xml:space="preserve"> </v>
      </c>
      <c r="G402" s="182" t="str">
        <f ca="1">IF(ISERROR(IF($X$1=1,(VLOOKUP(B402,'X1'!$B:$AZ,44,FALSE)),IF($X$1=2,(VLOOKUP(B402,'X2'!$B:$AZ,44,FALSE)),IF($X$1=3,(VLOOKUP(B402,'X3'!$B:$AZ,44,FALSE)),IF($X$1=4,(VLOOKUP(B402,'X4'!$B:$AZ,44,FALSE)),IF($X$1=5,(VLOOKUP(B402,'X5'!$B:$AZ,44,FALSE)),IF($X$1=6,(VLOOKUP(B402,'X6'!$B:$AZ,44,FALSE)),IF($X$1=7,(VLOOKUP(B402,'X7'!$B:$AZ,44,FALSE)),IF($X$1=8,(VLOOKUP(B402,'X8'!$B:$AZ,44,FALSE)),IF($X$1=9,(VLOOKUP(B402,'X9'!$B:$AZ,44,FALSE)),IF($X$1=10,(VLOOKUP(B402,'X10'!$B:$AZ,44,FALSE)),IF($X$1=11,(VLOOKUP(B402,'X11'!$B:$AZ,44,FALSE)),IF($X$1=12,(VLOOKUP(B402,'X12'!$B:$AZ,44,FALSE)),IF($X$1=13,(VLOOKUP(B402,'X13'!$B:$AZ,44,FALSE)),"B"))))))))))))))=TRUE," ",(IF($X$1=1,(VLOOKUP(B402,'X1'!$B:$AZ,44,FALSE)),IF($X$1=2,(VLOOKUP(B402,'X2'!$B:$AZ,44,FALSE)),IF($X$1=3,(VLOOKUP(B402,'X3'!$B:$AZ,44,FALSE)),IF($X$1=4,(VLOOKUP(B402,'X4'!$B:$AZ,44,FALSE)),IF($X$1=5,(VLOOKUP(B402,'X5'!$B:$AZ,44,FALSE)),IF($X$1=6,(VLOOKUP(B402,'X6'!$B:$AZ,44,FALSE)),IF($X$1=7,(VLOOKUP(B402,'X7'!$B:$AZ,44,FALSE)),IF($X$1=8,(VLOOKUP(B402,'X8'!$B:$AZ,44,FALSE)),IF($X$1=9,(VLOOKUP(B402,'X9'!$B:$AZ,44,FALSE)),IF($X$1=10,(VLOOKUP(B402,'X10'!$B:$AZ,44,FALSE)),IF($X$1=11,(VLOOKUP(B402,'X11'!$B:$AZ,44,FALSE)),IF($X$1=12,(VLOOKUP(B402,'X12'!$B:$AZ,44,FALSE)),IF($X$1=13,(VLOOKUP(B402,'X13'!$B:$AZ,44,FALSE)),"B")))))))))))))))</f>
        <v xml:space="preserve"> </v>
      </c>
      <c r="H402" s="182" t="str">
        <f ca="1">IF(ISERROR(IF($X$1=1,(VLOOKUP(B402,'X1'!$B:$AZ,8,FALSE)),IF($X$1=2,(VLOOKUP(B402,'X2'!$B:$AZ,8,FALSE)),IF($X$1=3,(VLOOKUP(B402,'X3'!$B:$AZ,8,FALSE)),IF($X$1=4,(VLOOKUP(B402,'X4'!$B:$AZ,8,FALSE)),IF($X$1=5,(VLOOKUP(B402,'X5'!$B:$AZ,8,FALSE)),IF($X$1=6,(VLOOKUP(B402,'X6'!$B:$AZ,8,FALSE)),IF($X$1=7,(VLOOKUP(B402,'X7'!$B:$AZ,8,FALSE)),IF($X$1=8,(VLOOKUP(B402,'X8'!$B:$AZ,8,FALSE)),IF($X$1=9,(VLOOKUP(B402,'X9'!$B:$AZ,8,FALSE)),IF($X$1=10,(VLOOKUP(B402,'X10'!$B:$AZ,8,FALSE)),IF($X$1=11,(VLOOKUP(B402,'X11'!$B:$AZ,8,FALSE)),IF($X$1=12,(VLOOKUP(B402,'X12'!$B:$AZ,8,FALSE)),IF($X$1=13,(VLOOKUP(B402,'X13'!$B:$AZ,8,FALSE)),"B"))))))))))))))=TRUE," ",(IF($X$1=1,(VLOOKUP(B402,'X1'!$B:$AZ,8,FALSE)),IF($X$1=2,(VLOOKUP(B402,'X2'!$B:$AZ,8,FALSE)),IF($X$1=3,(VLOOKUP(B402,'X3'!$B:$AZ,8,FALSE)),IF($X$1=4,(VLOOKUP(B402,'X4'!$B:$AZ,8,FALSE)),IF($X$1=5,(VLOOKUP(B402,'X5'!$B:$AZ,8,FALSE)),IF($X$1=6,(VLOOKUP(B402,'X6'!$B:$AZ,8,FALSE)),IF($X$1=7,(VLOOKUP(B402,'X7'!$B:$AZ,8,FALSE)),IF($X$1=8,(VLOOKUP(B402,'X8'!$B:$AZ,8,FALSE)),IF($X$1=9,(VLOOKUP(B402,'X9'!$B:$AZ,8,FALSE)),IF($X$1=10,(VLOOKUP(B402,'X10'!$B:$AZ,8,FALSE)),IF($X$1=11,(VLOOKUP(B402,'X11'!$B:$AZ,8,FALSE)),IF($X$1=12,(VLOOKUP(B402,'X12'!$B:$AZ,8,FALSE)),IF($X$1=13,(VLOOKUP(B402,'X13'!$B:$AZ,8,FALSE)),"B")))))))))))))))</f>
        <v xml:space="preserve"> </v>
      </c>
      <c r="I402" s="183" t="str">
        <f ca="1">IF(ISERROR(IF($X$1=1,(VLOOKUP(B402,'X1'!$B:$AZ,2,FALSE)),IF($X$1=2,(VLOOKUP(B402,'X2'!$B:$AZ,2,FALSE)),IF($X$1=3,(VLOOKUP(B402,'X3'!$B:$AZ,2,FALSE)),IF($X$1=4,(VLOOKUP(B402,'X4'!$B:$AZ,2,FALSE)),IF($X$1=5,(VLOOKUP(B402,'X5'!$B:$AZ,2,FALSE)),IF($X$1=6,(VLOOKUP(B402,'X6'!$B:$AZ,2,FALSE)),IF($X$1=7,(VLOOKUP(B402,'X7'!$B:$AZ,2,FALSE)),IF($X$1=8,(VLOOKUP(B402,'X8'!$B:$AZ,2,FALSE)),IF($X$1=9,(VLOOKUP(B402,'X9'!$B:$AZ,2,FALSE)),IF($X$1=10,(VLOOKUP(B402,'X10'!$B:$AZ,2,FALSE)),IF($X$1=11,(VLOOKUP(B402,'X11'!$B:$AZ,2,FALSE)),IF($X$1=12,(VLOOKUP(B402,'X12'!$B:$AZ,2,FALSE)),IF($X$1=13,(VLOOKUP(B402,'X13'!$B:$AZ,2,FALSE)),"B"))))))))))))))=TRUE," ",(IF($X$1=1,(VLOOKUP(B402,'X1'!$B:$AZ,2,FALSE)),IF($X$1=2,(VLOOKUP(B402,'X2'!$B:$AZ,2,FALSE)),IF($X$1=3,(VLOOKUP(B402,'X3'!$B:$AZ,2,FALSE)),IF($X$1=4,(VLOOKUP(B402,'X4'!$B:$AZ,2,FALSE)),IF($X$1=5,(VLOOKUP(B402,'X5'!$B:$AZ,2,FALSE)),IF($X$1=6,(VLOOKUP(B402,'X6'!$B:$AZ,2,FALSE)),IF($X$1=7,(VLOOKUP(B402,'X7'!$B:$AZ,2,FALSE)),IF($X$1=8,(VLOOKUP(B402,'X8'!$B:$AZ,2,FALSE)),IF($X$1=9,(VLOOKUP(B402,'X9'!$B:$AZ,2,FALSE)),IF($X$1=10,(VLOOKUP(B402,'X10'!$B:$AZ,2,FALSE)),IF($X$1=11,(VLOOKUP(B402,'X11'!$B:$AZ,2,FALSE)),IF($X$1=12,(VLOOKUP(B402,'X12'!$B:$AZ,2,FALSE)),IF($X$1=13,(VLOOKUP(B402,'X13'!$B:$AZ,2,FALSE)),"B")))))))))))))))</f>
        <v xml:space="preserve"> </v>
      </c>
      <c r="J402" s="183" t="str">
        <f ca="1">IF(ISERROR(IF($X$1=1,(VLOOKUP(B402,'X1'!$B:$AZ,3,FALSE)),IF($X$1=2,(VLOOKUP(B402,'X2'!$B:$AZ,3,FALSE)),IF($X$1=3,(VLOOKUP(B402,'X3'!$B:$AZ,3,FALSE)),IF($X$1=4,(VLOOKUP(B402,'X4'!$B:$AZ,3,FALSE)),IF($X$1=5,(VLOOKUP(B402,'X5'!$B:$AZ,3,FALSE)),IF($X$1=6,(VLOOKUP(B402,'X6'!$B:$AZ,3,FALSE)),IF($X$1=7,(VLOOKUP(B402,'X7'!$B:$AZ,3,FALSE)),IF($X$1=8,(VLOOKUP(B402,'X8'!$B:$AZ,3,FALSE)),IF($X$1=9,(VLOOKUP(B402,'X9'!$B:$AZ,3,FALSE)),IF($X$1=10,(VLOOKUP(B402,'X10'!$B:$AZ,3,FALSE)),IF($X$1=11,(VLOOKUP(B402,'X11'!$B:$AZ,3,FALSE)),IF($X$1=12,(VLOOKUP(B402,'X12'!$B:$AZ,3,FALSE)),IF($X$1=13,(VLOOKUP(B402,'X13'!$B:$AZ,3,FALSE)),"B"))))))))))))))=TRUE," ",(IF($X$1=1,(VLOOKUP(B402,'X1'!$B:$AZ,3,FALSE)),IF($X$1=2,(VLOOKUP(B402,'X2'!$B:$AZ,3,FALSE)),IF($X$1=3,(VLOOKUP(B402,'X3'!$B:$AZ,3,FALSE)),IF($X$1=4,(VLOOKUP(B402,'X4'!$B:$AZ,3,FALSE)),IF($X$1=5,(VLOOKUP(B402,'X5'!$B:$AZ,3,FALSE)),IF($X$1=6,(VLOOKUP(B402,'X6'!$B:$AZ,3,FALSE)),IF($X$1=7,(VLOOKUP(B402,'X7'!$B:$AZ,3,FALSE)),IF($X$1=8,(VLOOKUP(B402,'X8'!$B:$AZ,3,FALSE)),IF($X$1=9,(VLOOKUP(B402,'X9'!$B:$AZ,3,FALSE)),IF($X$1=10,(VLOOKUP(B402,'X10'!$B:$AZ,3,FALSE)),IF($X$1=11,(VLOOKUP(B402,'X11'!$B:$AZ,3,FALSE)),IF($X$1=12,(VLOOKUP(B402,'X12'!$B:$AZ,3,FALSE)),IF($X$1=13,(VLOOKUP(B402,'X13'!$B:$AZ,3,FALSE)),"B")))))))))))))))</f>
        <v xml:space="preserve"> </v>
      </c>
      <c r="K402" s="183" t="str">
        <f ca="1">IF(ISERROR(IF($X$1=1,(VLOOKUP(B402,'X1'!$B:$AZ,5,FALSE)),IF($X$1=2,(VLOOKUP(B402,'X2'!$B:$AZ,5,FALSE)),IF($X$1=3,(VLOOKUP(B402,'X3'!$B:$AZ,5,FALSE)),IF($X$1=4,(VLOOKUP(B402,'X4'!$B:$AZ,5,FALSE)),IF($X$1=5,(VLOOKUP(B402,'X5'!$B:$AZ,5,FALSE)),IF($X$1=6,(VLOOKUP(B402,'X6'!$B:$AZ,5,FALSE)),IF($X$1=7,(VLOOKUP(B402,'X7'!$B:$AZ,5,FALSE)),IF($X$1=8,(VLOOKUP(B402,'X8'!$B:$AZ,5,FALSE)),IF($X$1=9,(VLOOKUP(B402,'X9'!$B:$AZ,5,FALSE)),IF($X$1=10,(VLOOKUP(B402,'X10'!$B:$AZ,5,FALSE)),IF($X$1=11,(VLOOKUP(B402,'X11'!$B:$AZ,5,FALSE)),IF($X$1=12,(VLOOKUP(B402,'X12'!$B:$AZ,5,FALSE)),IF($X$1=13,(VLOOKUP(B402,'X13'!$B:$AZ,5,FALSE)),"B"))))))))))))))=TRUE," ",(IF($X$1=1,(VLOOKUP(B402,'X1'!$B:$AZ,5,FALSE)),IF($X$1=2,(VLOOKUP(B402,'X2'!$B:$AZ,5,FALSE)),IF($X$1=3,(VLOOKUP(B402,'X3'!$B:$AZ,5,FALSE)),IF($X$1=4,(VLOOKUP(B402,'X4'!$B:$AZ,5,FALSE)),IF($X$1=5,(VLOOKUP(B402,'X5'!$B:$AZ,5,FALSE)),IF($X$1=6,(VLOOKUP(B402,'X6'!$B:$AZ,5,FALSE)),IF($X$1=7,(VLOOKUP(B402,'X7'!$B:$AZ,5,FALSE)),IF($X$1=8,(VLOOKUP(B402,'X8'!$B:$AZ,5,FALSE)),IF($X$1=9,(VLOOKUP(B402,'X9'!$B:$AZ,5,FALSE)),IF($X$1=10,(VLOOKUP(B402,'X10'!$B:$AZ,5,FALSE)),IF($X$1=11,(VLOOKUP(B402,'X11'!$B:$AZ,5,FALSE)),IF($X$1=12,(VLOOKUP(B402,'X12'!$B:$AZ,5,FALSE)),IF($X$1=13,(VLOOKUP(B402,'X13'!$B:$AZ,5,FALSE)),"B")))))))))))))))</f>
        <v xml:space="preserve"> </v>
      </c>
      <c r="L402" s="184" t="str">
        <f ca="1">IF(ISERROR(IF($X$1=1,(VLOOKUP(B402,'X1'!$B:$AZ,9,FALSE)),IF($X$1=2,(VLOOKUP(B402,'X2'!$B:$AZ,9,FALSE)),IF($X$1=3,(VLOOKUP(B402,'X3'!$B:$AZ,9,FALSE)),IF($X$1=4,(VLOOKUP(B402,'X4'!$B:$AZ,9,FALSE)),IF($X$1=5,(VLOOKUP(B402,'X5'!$B:$AZ,9,FALSE)),IF($X$1=6,(VLOOKUP(B402,'X6'!$B:$AZ,9,FALSE)),IF($X$1=7,(VLOOKUP(B402,'X7'!$B:$AZ,9,FALSE)),IF($X$1=8,(VLOOKUP(B402,'X8'!$B:$AZ,9,FALSE)),IF($X$1=9,(VLOOKUP(B402,'X9'!$B:$AZ,9,FALSE)),IF($X$1=10,(VLOOKUP(B402,'X10'!$B:$AZ,9,FALSE)),IF($X$1=11,(VLOOKUP(B402,'X11'!$B:$AZ,9,FALSE)),IF($X$1=12,(VLOOKUP(B402,'X12'!$B:$AZ,9,FALSE)),IF($X$1=13,(VLOOKUP(B402,'X13'!$B:$AZ,9,FALSE)),"B"))))))))))))))=TRUE," ",(IF($X$1=1,(VLOOKUP(B402,'X1'!$B:$AZ,9,FALSE)),IF($X$1=2,(VLOOKUP(B402,'X2'!$B:$AZ,9,FALSE)),IF($X$1=3,(VLOOKUP(B402,'X3'!$B:$AZ,9,FALSE)),IF($X$1=4,(VLOOKUP(B402,'X4'!$B:$AZ,9,FALSE)),IF($X$1=5,(VLOOKUP(B402,'X5'!$B:$AZ,9,FALSE)),IF($X$1=6,(VLOOKUP(B402,'X6'!$B:$AZ,9,FALSE)),IF($X$1=7,(VLOOKUP(B402,'X7'!$B:$AZ,9,FALSE)),IF($X$1=8,(VLOOKUP(B402,'X8'!$B:$AZ,9,FALSE)),IF($X$1=9,(VLOOKUP(B402,'X9'!$B:$AZ,9,FALSE)),IF($X$1=10,(VLOOKUP(B402,'X10'!$B:$AZ,9,FALSE)),IF($X$1=11,(VLOOKUP(B402,'X11'!$B:$AZ,9,FALSE)),IF($X$1=12,(VLOOKUP(B402,'X12'!$B:$AZ,9,FALSE)),IF($X$1=13,(VLOOKUP(B402,'X13'!$B:$AZ,9,FALSE)),"B")))))))))))))))</f>
        <v xml:space="preserve"> </v>
      </c>
      <c r="M402" s="184" t="str">
        <f ca="1">IF(ISERROR(IF($X$1=1,(VLOOKUP(B402,'X1'!$B:$AZ,10,FALSE)),IF($X$1=2,(VLOOKUP(B402,'X2'!$B:$AZ,10,FALSE)),IF($X$1=3,(VLOOKUP(B402,'X3'!$B:$AZ,10,FALSE)),IF($X$1=4,(VLOOKUP(B402,'X4'!$B:$AZ,10,FALSE)),IF($X$1=5,(VLOOKUP(B402,'X5'!$B:$AZ,10,FALSE)),IF($X$1=6,(VLOOKUP(B402,'X6'!$B:$AZ,10,FALSE)),IF($X$1=7,(VLOOKUP(B402,'X7'!$B:$AZ,10,FALSE)),IF($X$1=8,(VLOOKUP(B402,'X8'!$B:$AZ,10,FALSE)),IF($X$1=9,(VLOOKUP(B402,'X9'!$B:$AZ,10,FALSE)),IF($X$1=10,(VLOOKUP(B402,'X10'!$B:$AZ,10,FALSE)),IF($X$1=11,(VLOOKUP(B402,'X11'!$B:$AZ,10,FALSE)),IF($X$1=12,(VLOOKUP(B402,'X12'!$B:$AZ,10,FALSE)),IF($X$1=13,(VLOOKUP(B402,'X13'!$B:$AZ,10,FALSE)),"B"))))))))))))))=TRUE," ",(IF($X$1=1,(VLOOKUP(B402,'X1'!$B:$AZ,10,FALSE)),IF($X$1=2,(VLOOKUP(B402,'X2'!$B:$AZ,10,FALSE)),IF($X$1=3,(VLOOKUP(B402,'X3'!$B:$AZ,10,FALSE)),IF($X$1=4,(VLOOKUP(B402,'X4'!$B:$AZ,10,FALSE)),IF($X$1=5,(VLOOKUP(B402,'X5'!$B:$AZ,10,FALSE)),IF($X$1=6,(VLOOKUP(B402,'X6'!$B:$AZ,10,FALSE)),IF($X$1=7,(VLOOKUP(B402,'X7'!$B:$AZ,10,FALSE)),IF($X$1=8,(VLOOKUP(B402,'X8'!$B:$AZ,10,FALSE)),IF($X$1=9,(VLOOKUP(B402,'X9'!$B:$AZ,10,FALSE)),IF($X$1=10,(VLOOKUP(B402,'X10'!$B:$AZ,10,FALSE)),IF($X$1=11,(VLOOKUP(B402,'X11'!$B:$AZ,10,FALSE)),IF($X$1=12,(VLOOKUP(B402,'X12'!$B:$AZ,10,FALSE)),IF($X$1=13,(VLOOKUP(B402,'X13'!$B:$AZ,10,FALSE)),"B")))))))))))))))</f>
        <v xml:space="preserve"> </v>
      </c>
      <c r="N402" s="185" t="str">
        <f ca="1">IF(ISERROR(IF($X$1=1,(VLOOKUP(B402,'X1'!$B:$AZ,45,FALSE)),IF($X$1=2,(VLOOKUP(B402,'X2'!$B:$AZ,45,FALSE)),IF($X$1=3,(VLOOKUP(B402,'X3'!$B:$AZ,45,FALSE)),IF($X$1=4,(VLOOKUP(B402,'X4'!$B:$AZ,45,FALSE)),IF($X$1=5,(VLOOKUP(B402,'X5'!$B:$AZ,45,FALSE)),IF($X$1=6,(VLOOKUP(B402,'X6'!$B:$AZ,45,FALSE)),IF($X$1=7,(VLOOKUP(B402,'X7'!$B:$AZ,45,FALSE)),IF($X$1=8,(VLOOKUP(B402,'X8'!$B:$AZ,45,FALSE)),IF($X$1=9,(VLOOKUP(B402,'X9'!$B:$AZ,45,FALSE)),IF($X$1=10,(VLOOKUP(B402,'X10'!$B:$AZ,45,FALSE)),IF($X$1=11,(VLOOKUP(B402,'X11'!$B:$AZ,45,FALSE)),IF($X$1=12,(VLOOKUP(B402,'X12'!$B:$AZ,45,FALSE)),IF($X$1=13,(VLOOKUP(B402,'X13'!$B:$AZ,45,FALSE)),"B"))))))))))))))=TRUE," ",(IF($X$1=1,(VLOOKUP(B402,'X1'!$B:$AZ,45,FALSE)),IF($X$1=2,(VLOOKUP(B402,'X2'!$B:$AZ,45,FALSE)),IF($X$1=3,(VLOOKUP(B402,'X3'!$B:$AZ,45,FALSE)),IF($X$1=4,(VLOOKUP(B402,'X4'!$B:$AZ,45,FALSE)),IF($X$1=5,(VLOOKUP(B402,'X5'!$B:$AZ,45,FALSE)),IF($X$1=6,(VLOOKUP(B402,'X6'!$B:$AZ,45,FALSE)),IF($X$1=7,(VLOOKUP(B402,'X7'!$B:$AZ,45,FALSE)),IF($X$1=8,(VLOOKUP(B402,'X8'!$B:$AZ,45,FALSE)),IF($X$1=9,(VLOOKUP(B402,'X9'!$B:$AZ,45,FALSE)),IF($X$1=10,(VLOOKUP(B402,'X10'!$B:$AZ,45,FALSE)),IF($X$1=11,(VLOOKUP(B402,'X11'!$B:$AZ,45,FALSE)),IF($X$1=12,(VLOOKUP(B402,'X12'!$B:$AZ,45,FALSE)),IF($X$1=13,(VLOOKUP(B402,'X13'!$B:$AZ,45,FALSE)),"B")))))))))))))))</f>
        <v xml:space="preserve"> </v>
      </c>
      <c r="O402" s="184" t="str">
        <f ca="1">IF(ISERROR(IF($X$1=1,(VLOOKUP(B402,'X1'!$B:$AZ,11,FALSE)),IF($X$1=2,(VLOOKUP(B402,'X2'!$B:$AZ,11,FALSE)),IF($X$1=3,(VLOOKUP(B402,'X3'!$B:$AZ,11,FALSE)),IF($X$1=4,(VLOOKUP(B402,'X4'!$B:$AZ,11,FALSE)),IF($X$1=5,(VLOOKUP(B402,'X5'!$B:$AZ,11,FALSE)),IF($X$1=6,(VLOOKUP(B402,'X6'!$B:$AZ,11,FALSE)),IF($X$1=7,(VLOOKUP(B402,'X7'!$B:$AZ,11,FALSE)),IF($X$1=8,(VLOOKUP(B402,'X8'!$B:$AZ,11,FALSE)),IF($X$1=9,(VLOOKUP(B402,'X9'!$B:$AZ,11,FALSE)),IF($X$1=10,(VLOOKUP(B402,'X10'!$B:$AZ,11,FALSE)),IF($X$1=11,(VLOOKUP(B402,'X11'!$B:$AZ,11,FALSE)),IF($X$1=12,(VLOOKUP(B402,'X12'!$B:$AZ,11,FALSE)),IF($X$1=13,(VLOOKUP(B402,'X13'!$B:$AZ,11,FALSE)),"B"))))))))))))))=TRUE," ",(IF($X$1=1,(VLOOKUP(B402,'X1'!$B:$AZ,11,FALSE)),IF($X$1=2,(VLOOKUP(B402,'X2'!$B:$AZ,11,FALSE)),IF($X$1=3,(VLOOKUP(B402,'X3'!$B:$AZ,11,FALSE)),IF($X$1=4,(VLOOKUP(B402,'X4'!$B:$AZ,11,FALSE)),IF($X$1=5,(VLOOKUP(B402,'X5'!$B:$AZ,11,FALSE)),IF($X$1=6,(VLOOKUP(B402,'X6'!$B:$AZ,11,FALSE)),IF($X$1=7,(VLOOKUP(B402,'X7'!$B:$AZ,11,FALSE)),IF($X$1=8,(VLOOKUP(B402,'X8'!$B:$AZ,11,FALSE)),IF($X$1=9,(VLOOKUP(B402,'X9'!$B:$AZ,11,FALSE)),IF($X$1=10,(VLOOKUP(B402,'X10'!$B:$AZ,11,FALSE)),IF($X$1=11,(VLOOKUP(B402,'X11'!$B:$AZ,11,FALSE)),IF($X$1=12,(VLOOKUP(B402,'X12'!$B:$AZ,11,FALSE)),IF($X$1=13,(VLOOKUP(B402,'X13'!$B:$AZ,11,FALSE)),"B")))))))))))))))</f>
        <v xml:space="preserve"> </v>
      </c>
      <c r="P402" s="184" t="str">
        <f ca="1">IF(ISERROR(IF($X$1=1,(VLOOKUP(B402,'X1'!$B:$AZ,12,FALSE)),IF($X$1=2,(VLOOKUP(B402,'X2'!$B:$AZ,12,FALSE)),IF($X$1=3,(VLOOKUP(B402,'X3'!$B:$AZ,12,FALSE)),IF($X$1=4,(VLOOKUP(B402,'X4'!$B:$AZ,12,FALSE)),IF($X$1=5,(VLOOKUP(B402,'X5'!$B:$AZ,12,FALSE)),IF($X$1=6,(VLOOKUP(B402,'X6'!$B:$AZ,12,FALSE)),IF($X$1=7,(VLOOKUP(B402,'X7'!$B:$AZ,12,FALSE)),IF($X$1=8,(VLOOKUP(B402,'X8'!$B:$AZ,12,FALSE)),IF($X$1=9,(VLOOKUP(B402,'X9'!$B:$AZ,12,FALSE)),IF($X$1=10,(VLOOKUP(B402,'X10'!$B:$AZ,12,FALSE)),IF($X$1=11,(VLOOKUP(B402,'X11'!$B:$AZ,12,FALSE)),IF($X$1=12,(VLOOKUP(B402,'X12'!$B:$AZ,12,FALSE)),IF($X$1=13,(VLOOKUP(B402,'X13'!$B:$AZ,12,FALSE)),"B"))))))))))))))=TRUE," ",(IF($X$1=1,(VLOOKUP(B402,'X1'!$B:$AZ,12,FALSE)),IF($X$1=2,(VLOOKUP(B402,'X2'!$B:$AZ,12,FALSE)),IF($X$1=3,(VLOOKUP(B402,'X3'!$B:$AZ,12,FALSE)),IF($X$1=4,(VLOOKUP(B402,'X4'!$B:$AZ,12,FALSE)),IF($X$1=5,(VLOOKUP(B402,'X5'!$B:$AZ,12,FALSE)),IF($X$1=6,(VLOOKUP(B402,'X6'!$B:$AZ,12,FALSE)),IF($X$1=7,(VLOOKUP(B402,'X7'!$B:$AZ,12,FALSE)),IF($X$1=8,(VLOOKUP(B402,'X8'!$B:$AZ,12,FALSE)),IF($X$1=9,(VLOOKUP(B402,'X9'!$B:$AZ,12,FALSE)),IF($X$1=10,(VLOOKUP(B402,'X10'!$B:$AZ,12,FALSE)),IF($X$1=11,(VLOOKUP(B402,'X11'!$B:$AZ,12,FALSE)),IF($X$1=12,(VLOOKUP(B402,'X12'!$B:$AZ,12,FALSE)),IF($X$1=13,(VLOOKUP(B402,'X13'!$B:$AZ,12,FALSE)),"B")))))))))))))))</f>
        <v xml:space="preserve"> </v>
      </c>
      <c r="Q402" s="185" t="str">
        <f ca="1">IF(ISERROR(IF($X$1=1,(VLOOKUP(B402,'X1'!$B:$AZ,46,FALSE)),IF($X$1=2,(VLOOKUP(B402,'X2'!$B:$AZ,46,FALSE)),IF($X$1=3,(VLOOKUP(B402,'X3'!$B:$AZ,46,FALSE)),IF($X$1=4,(VLOOKUP(B402,'X4'!$B:$AZ,46,FALSE)),IF($X$1=5,(VLOOKUP(B402,'X5'!$B:$AZ,46,FALSE)),IF($X$1=6,(VLOOKUP(B402,'X6'!$B:$AZ,46,FALSE)),IF($X$1=7,(VLOOKUP(B402,'X7'!$B:$AZ,46,FALSE)),IF($X$1=8,(VLOOKUP(B402,'X8'!$B:$AZ,46,FALSE)),IF($X$1=9,(VLOOKUP(B402,'X9'!$B:$AZ,46,FALSE)),IF($X$1=10,(VLOOKUP(B402,'X10'!$B:$AZ,46,FALSE)),IF($X$1=11,(VLOOKUP(B402,'X11'!$B:$AZ,46,FALSE)),IF($X$1=12,(VLOOKUP(B402,'X12'!$B:$AZ,46,FALSE)),IF($X$1=13,(VLOOKUP(B402,'X13'!$B:$AZ,46,FALSE)),"B"))))))))))))))=TRUE," ",(IF($X$1=1,(VLOOKUP(B402,'X1'!$B:$AZ,46,FALSE)),IF($X$1=2,(VLOOKUP(B402,'X2'!$B:$AZ,46,FALSE)),IF($X$1=3,(VLOOKUP(B402,'X3'!$B:$AZ,46,FALSE)),IF($X$1=4,(VLOOKUP(B402,'X4'!$B:$AZ,46,FALSE)),IF($X$1=5,(VLOOKUP(B402,'X5'!$B:$AZ,46,FALSE)),IF($X$1=6,(VLOOKUP(B402,'X6'!$B:$AZ,46,FALSE)),IF($X$1=7,(VLOOKUP(B402,'X7'!$B:$AZ,46,FALSE)),IF($X$1=8,(VLOOKUP(B402,'X8'!$B:$AZ,46,FALSE)),IF($X$1=9,(VLOOKUP(B402,'X9'!$B:$AZ,46,FALSE)),IF($X$1=10,(VLOOKUP(B402,'X10'!$B:$AZ,46,FALSE)),IF($X$1=11,(VLOOKUP(B402,'X11'!$B:$AZ,46,FALSE)),IF($X$1=12,(VLOOKUP(B402,'X12'!$B:$AZ,46,FALSE)),IF($X$1=13,(VLOOKUP(B402,'X13'!$B:$AZ,46,FALSE)),"B")))))))))))))))</f>
        <v xml:space="preserve"> </v>
      </c>
      <c r="R402" s="185" t="str">
        <f ca="1">IF(ISERROR(IF($X$1=1,(VLOOKUP(B402,'X1'!$B:$AZ,15,FALSE)),IF($X$1=2,(VLOOKUP(B402,'X2'!$B:$AZ,15,FALSE)),IF($X$1=3,(VLOOKUP(B402,'X3'!$B:$AZ,15,FALSE)),IF($X$1=4,(VLOOKUP(B402,'X4'!$B:$AZ,15,FALSE)),IF($X$1=5,(VLOOKUP(B402,'X5'!$B:$AZ,15,FALSE)),IF($X$1=6,(VLOOKUP(B402,'X6'!$B:$AZ,15,FALSE)),IF($X$1=7,(VLOOKUP(B402,'X7'!$B:$AZ,15,FALSE)),IF($X$1=8,(VLOOKUP(B402,'X8'!$B:$AZ,15,FALSE)),IF($X$1=9,(VLOOKUP(B402,'X9'!$B:$AZ,15,FALSE)),IF($X$1=10,(VLOOKUP(B402,'X10'!$B:$AZ,15,FALSE)),IF($X$1=11,(VLOOKUP(B402,'X11'!$B:$AZ,15,FALSE)),IF($X$1=12,(VLOOKUP(B402,'X12'!$B:$AZ,15,FALSE)),IF($X$1=13,(VLOOKUP(B402,'X13'!$B:$AZ,15,FALSE)),"B"))))))))))))))=TRUE," ",(IF($X$1=1,(VLOOKUP(B402,'X1'!$B:$AZ,15,FALSE)),IF($X$1=2,(VLOOKUP(B402,'X2'!$B:$AZ,15,FALSE)),IF($X$1=3,(VLOOKUP(B402,'X3'!$B:$AZ,15,FALSE)),IF($X$1=4,(VLOOKUP(B402,'X4'!$B:$AZ,15,FALSE)),IF($X$1=5,(VLOOKUP(B402,'X5'!$B:$AZ,15,FALSE)),IF($X$1=6,(VLOOKUP(B402,'X6'!$B:$AZ,15,FALSE)),IF($X$1=7,(VLOOKUP(B402,'X7'!$B:$AZ,15,FALSE)),IF($X$1=8,(VLOOKUP(B402,'X8'!$B:$AZ,15,FALSE)),IF($X$1=9,(VLOOKUP(B402,'X9'!$B:$AZ,15,FALSE)),IF($X$1=10,(VLOOKUP(B402,'X10'!$B:$AZ,15,FALSE)),IF($X$1=11,(VLOOKUP(B402,'X11'!$B:$AZ,15,FALSE)),IF($X$1=12,(VLOOKUP(B402,'X12'!$B:$AZ,15,FALSE)),IF($X$1=13,(VLOOKUP(B402,'X13'!$B:$AZ,15,FALSE)),"B")))))))))))))))</f>
        <v xml:space="preserve"> </v>
      </c>
      <c r="S402" s="185" t="str">
        <f ca="1">IF(ISERROR(IF((IF($X$1=1,(VLOOKUP(B402,'X1'!$B:$AZ,14,FALSE)),(IF($X$1=2,(VLOOKUP(B402,'X2'!$B:$AZ,14,FALSE)),(IF($X$1=3,(VLOOKUP(B402,'X3'!$B:$AZ,14,FALSE)),(IF($X$1=4,(VLOOKUP(B402,'X4'!$B:$AZ,14,FALSE)),(IF($X$1=5,(VLOOKUP(B402,'X5'!$B:$AZ,14,FALSE)),(IF($X$1=6,(VLOOKUP(B402,'X6'!$B:$AZ,14,FALSE)),(IF($X$1=7,(VLOOKUP(B402,'X7'!$B:$AZ,14,FALSE)),(IF($X$1=8,(VLOOKUP(B402,'X8'!$B:$AZ,14,FALSE)),(IF($X$1=9,(VLOOKUP(B402,'X9'!$B:$AZ,14,FALSE)),(IF($X$1=10,(VLOOKUP(B402,'X10'!$B:$AZ,14,FALSE)),(IF($X$1=11,(VLOOKUP(B402,'X11'!$B:$AZ,14,FALSE)),(IF($X$1=12,(VLOOKUP(B402,'X12'!$B:$AZ,14,FALSE)),(VLOOKUP(B402,'X13'!$B:$AZ,14,FALSE))))))))))))))))))))))))))=$V$1," ",(IF($X$1=1,(VLOOKUP(B402,'X1'!$B:$AZ,14,FALSE)),(IF($X$1=2,(VLOOKUP(B402,'X2'!$B:$AZ,14,FALSE)),(IF($X$1=3,(VLOOKUP(B402,'X3'!$B:$AZ,14,FALSE)),(IF($X$1=4,(VLOOKUP(B402,'X4'!$B:$AZ,14,FALSE)),(IF($X$1=5,(VLOOKUP(B402,'X5'!$B:$AZ,14,FALSE)),(IF($X$1=6,(VLOOKUP(B402,'X6'!$B:$AZ,14,FALSE)),(IF($X$1=7,(VLOOKUP(B402,'X7'!$B:$AZ,14,FALSE)),(IF($X$1=8,(VLOOKUP(B402,'X8'!$B:$AZ,14,FALSE)),(IF($X$1=9,(VLOOKUP(B402,'X9'!$B:$AZ,14,FALSE)),(IF($X$1=10,(VLOOKUP(B402,'X10'!$B:$AZ,14,FALSE)),(IF($X$1=11,(VLOOKUP(B402,'X11'!$B:$AZ,14,FALSE)),(IF($X$1=12,(VLOOKUP(B402,'X12'!$B:$AZ,14,FALSE)),(VLOOKUP(B402,'X13'!$B:$AZ,14,FALSE))))))))))))))))))))))))))))=TRUE," ",(IF((IF($X$1=1,(VLOOKUP(B402,'X1'!$B:$AZ,14,FALSE)),(IF($X$1=2,(VLOOKUP(B402,'X2'!$B:$AZ,14,FALSE)),(IF($X$1=3,(VLOOKUP(B402,'X3'!$B:$AZ,14,FALSE)),(IF($X$1=4,(VLOOKUP(B402,'X4'!$B:$AZ,14,FALSE)),(IF($X$1=5,(VLOOKUP(B402,'X5'!$B:$AZ,14,FALSE)),(IF($X$1=6,(VLOOKUP(B402,'X6'!$B:$AZ,14,FALSE)),(IF($X$1=7,(VLOOKUP(B402,'X7'!$B:$AZ,14,FALSE)),(IF($X$1=8,(VLOOKUP(B402,'X8'!$B:$AZ,14,FALSE)),(IF($X$1=9,(VLOOKUP(B402,'X9'!$B:$AZ,14,FALSE)),(IF($X$1=10,(VLOOKUP(B402,'X10'!$B:$AZ,14,FALSE)),(IF($X$1=11,(VLOOKUP(B402,'X11'!$B:$AZ,14,FALSE)),(IF($X$1=12,(VLOOKUP(B402,'X12'!$B:$AZ,14,FALSE)),(VLOOKUP(B402,'X13'!$B:$AZ,14,FALSE))))))))))))))))))))))))))=$V$1," ",(IF($X$1=1,(VLOOKUP(B402,'X1'!$B:$AZ,14,FALSE)),(IF($X$1=2,(VLOOKUP(B402,'X2'!$B:$AZ,14,FALSE)),(IF($X$1=3,(VLOOKUP(B402,'X3'!$B:$AZ,14,FALSE)),(IF($X$1=4,(VLOOKUP(B402,'X4'!$B:$AZ,14,FALSE)),(IF($X$1=5,(VLOOKUP(B402,'X5'!$B:$AZ,14,FALSE)),(IF($X$1=6,(VLOOKUP(B402,'X6'!$B:$AZ,14,FALSE)),(IF($X$1=7,(VLOOKUP(B402,'X7'!$B:$AZ,14,FALSE)),(IF($X$1=8,(VLOOKUP(B402,'X8'!$B:$AZ,14,FALSE)),(IF($X$1=9,(VLOOKUP(B402,'X9'!$B:$AZ,14,FALSE)),(IF($X$1=10,(VLOOKUP(B402,'X10'!$B:$AZ,14,FALSE)),(IF($X$1=11,(VLOOKUP(B402,'X11'!$B:$AZ,14,FALSE)),(IF($X$1=12,(VLOOKUP(B402,'X12'!$B:$AZ,14,FALSE)),(VLOOKUP(B402,'X13'!$B:$AZ,14,FALSE)))))))))))))))))))))))))))))</f>
        <v xml:space="preserve"> </v>
      </c>
    </row>
    <row r="403" spans="1:19" ht="14.1" customHeight="1" x14ac:dyDescent="0.2">
      <c r="A403" s="156" t="s">
        <v>1058</v>
      </c>
      <c r="B403" s="122" t="str">
        <f>IF(ISERROR(IF($U$16=1,(VLOOKUP(A403,$AC$89:$AH$125,2,FALSE)),IF((IF($X$1=1,'X1'!B362,(IF($X$1=2,'X2'!B362,(IF($X$1=3,'X3'!B362,(IF($X$1=4,'X4'!B362,(IF($X$1=5,'X5'!B362,(IF($X$1=6,'X6'!B362,(IF($X$1=7,'X7'!B362,(IF($X$1=8,'X8'!B362,(IF($X$1=9,'X9'!B362,(IF($X$1=10,'X10'!B362,(IF($X$1=11,'X11'!B362,(IF($X$1=12,'X12'!B362,'X13'!B362))))))))))))))))))))))))="","",(IF($X$1=1,'X1'!B362,(IF($X$1=2,'X2'!B362,(IF($X$1=3,'X3'!B362,(IF($X$1=4,'X4'!B362,(IF($X$1=5,'X5'!B362,(IF($X$1=6,'X6'!B362,(IF($X$1=7,'X7'!B362,(IF($X$1=8,'X8'!B362,(IF($X$1=9,'X9'!B362,(IF($X$1=10,'X10'!B362,(IF($X$1=11,'X11'!B362,(IF($X$1=12,'X12'!B362,'X13'!B362)))))))))))))))))))))))))))=TRUE," ",(IF($U$16=1,(VLOOKUP(A403,$AC$89:$AH$125,2,FALSE)),IF((IF($X$1=1,'X1'!B362,(IF($X$1=2,'X2'!B362,(IF($X$1=3,'X3'!B362,(IF($X$1=4,'X4'!B362,(IF($X$1=5,'X5'!B362,(IF($X$1=6,'X6'!B362,(IF($X$1=7,'X7'!B362,(IF($X$1=8,'X8'!B362,(IF($X$1=9,'X9'!B362,(IF($X$1=10,'X10'!B362,(IF($X$1=11,'X11'!B362,(IF($X$1=12,'X12'!B362,'X13'!B362))))))))))))))))))))))))="","",(IF($X$1=1,'X1'!B362,(IF($X$1=2,'X2'!B362,(IF($X$1=3,'X3'!B362,(IF($X$1=4,'X4'!B362,(IF($X$1=5,'X5'!B362,(IF($X$1=6,'X6'!B362,(IF($X$1=7,'X7'!B362,(IF($X$1=8,'X8'!B362,(IF($X$1=9,'X9'!B362,(IF($X$1=10,'X10'!B362,(IF($X$1=11,'X11'!B362,(IF($X$1=12,'X12'!B362,'X13'!B362))))))))))))))))))))))))))))</f>
        <v/>
      </c>
      <c r="C403" s="181" t="str">
        <f ca="1">IF(ISERROR(IF($X$1=1,(VLOOKUP(B403,'X1'!$B:$AZ,47,FALSE)),IF($X$1=2,(VLOOKUP(B403,'X2'!$B:$AZ,47,FALSE)),IF($X$1=3,(VLOOKUP(B403,'X3'!$B:$AZ,47,FALSE)),IF($X$1=4,(VLOOKUP(B403,'X4'!$B:$AZ,47,FALSE)),IF($X$1=5,(VLOOKUP(B403,'X5'!$B:$AZ,47,FALSE)),IF($X$1=6,(VLOOKUP(B403,'X6'!$B:$AZ,47,FALSE)),IF($X$1=7,(VLOOKUP(B403,'X7'!$B:$AZ,47,FALSE)),IF($X$1=8,(VLOOKUP(B403,'X8'!$B:$AZ,47,FALSE)),IF($X$1=9,(VLOOKUP(B403,'X9'!$B:$AZ,47,FALSE)),IF($X$1=10,(VLOOKUP(B403,'X10'!$B:$AZ,47,FALSE)),IF($X$1=11,(VLOOKUP(B403,'X11'!$B:$AZ,47,FALSE)),IF($X$1=12,(VLOOKUP(B403,'X12'!$B:$AZ,47,FALSE)),IF($X$1=13,(VLOOKUP(B403,'X13'!$B:$AZ,47,FALSE)),"B"))))))))))))))=TRUE," ",(IF($X$1=1,(VLOOKUP(B403,'X1'!$B:$AZ,47,FALSE)),IF($X$1=2,(VLOOKUP(B403,'X2'!$B:$AZ,47,FALSE)),IF($X$1=3,(VLOOKUP(B403,'X3'!$B:$AZ,47,FALSE)),IF($X$1=4,(VLOOKUP(B403,'X4'!$B:$AZ,47,FALSE)),IF($X$1=5,(VLOOKUP(B403,'X5'!$B:$AZ,47,FALSE)),IF($X$1=6,(VLOOKUP(B403,'X6'!$B:$AZ,47,FALSE)),IF($X$1=7,(VLOOKUP(B403,'X7'!$B:$AZ,47,FALSE)),IF($X$1=8,(VLOOKUP(B403,'X8'!$B:$AZ,47,FALSE)),IF($X$1=9,(VLOOKUP(B403,'X9'!$B:$AZ,47,FALSE)),IF($X$1=10,(VLOOKUP(B403,'X10'!$B:$AZ,47,FALSE)),IF($X$1=11,(VLOOKUP(B403,'X11'!$B:$AZ,47,FALSE)),IF($X$1=12,(VLOOKUP(B403,'X12'!$B:$AZ,47,FALSE)),IF($X$1=13,(VLOOKUP(B403,'X13'!$B:$AZ,47,FALSE)),"B")))))))))))))))</f>
        <v xml:space="preserve"> </v>
      </c>
      <c r="D403" s="181" t="str">
        <f ca="1">IF(ISERROR(IF($X$1=1,(VLOOKUP(B403,'X1'!$B:$AP,41,FALSE)),IF($X$1=2,(VLOOKUP(B403,'X2'!$B:$AP,41,FALSE)),IF($X$1=3,(VLOOKUP(B403,'X3'!$B:$AP,41,FALSE)),IF($X$1=4,(VLOOKUP(B403,'X4'!$B:$AP,41,FALSE)),IF($X$1=5,(VLOOKUP(B403,'X5'!$B:$AP,41,FALSE)),IF($X$1=6,(VLOOKUP(B403,'X6'!$B:$AP,41,FALSE)),IF($X$1=7,(VLOOKUP(B403,'X7'!$B:$AP,41,FALSE)),IF($X$1=8,(VLOOKUP(B403,'X8'!$B:$AP,41,FALSE)),IF($X$1=9,(VLOOKUP(B403,'X9'!$B:$AP,41,FALSE)),IF($X$1=10,(VLOOKUP(B403,'X10'!$B:$AP,41,FALSE)),IF($X$1=11,(VLOOKUP(B403,'X11'!$B:$AP,41,FALSE)),IF($X$1=12,(VLOOKUP(B403,'X12'!$B:$AP,41,FALSE)),IF($X$1=13,(VLOOKUP(B403,'X13'!$B:$AP,41,FALSE)),"B"))))))))))))))=TRUE," ",(IF($X$1=1,(VLOOKUP(B403,'X1'!$B:$AP,41,FALSE)),IF($X$1=2,(VLOOKUP(B403,'X2'!$B:$AP,41,FALSE)),IF($X$1=3,(VLOOKUP(B403,'X3'!$B:$AP,41,FALSE)),IF($X$1=4,(VLOOKUP(B403,'X4'!$B:$AP,41,FALSE)),IF($X$1=5,(VLOOKUP(B403,'X5'!$B:$AP,41,FALSE)),IF($X$1=6,(VLOOKUP(B403,'X6'!$B:$AP,41,FALSE)),IF($X$1=7,(VLOOKUP(B403,'X7'!$B:$AP,41,FALSE)),IF($X$1=8,(VLOOKUP(B403,'X8'!$B:$AP,41,FALSE)),IF($X$1=9,(VLOOKUP(B403,'X9'!$B:$AP,41,FALSE)),IF($X$1=10,(VLOOKUP(B403,'X10'!$B:$AP,41,FALSE)),IF($X$1=11,(VLOOKUP(B403,'X11'!$B:$AP,41,FALSE)),IF($X$1=12,(VLOOKUP(B403,'X12'!$B:$AP,41,FALSE)),IF($X$1=13,(VLOOKUP(B403,'X13'!$B:$AP,41,FALSE)),"B")))))))))))))))</f>
        <v xml:space="preserve"> </v>
      </c>
      <c r="E403" s="182" t="str">
        <f ca="1">IF(ISERROR(IF($X$1=1,(VLOOKUP(B403,'X1'!$B:$AP,7,FALSE)),IF($X$1=2,(VLOOKUP(B403,'X2'!$B:$AP,7,FALSE)),IF($X$1=3,(VLOOKUP(B403,'X3'!$B:$AP,7,FALSE)),IF($X$1=4,(VLOOKUP(B403,'X4'!$B:$AP,7,FALSE)),IF($X$1=5,(VLOOKUP(B403,'X5'!$B:$AP,7,FALSE)),IF($X$1=6,(VLOOKUP(B403,'X6'!$B:$AP,7,FALSE)),IF($X$1=7,(VLOOKUP(B403,'X7'!$B:$AP,7,FALSE)),IF($X$1=8,(VLOOKUP(B403,'X8'!$B:$AP,7,FALSE)),IF($X$1=9,(VLOOKUP(B403,'X9'!$B:$AP,7,FALSE)),IF($X$1=10,(VLOOKUP(B403,'X10'!$B:$AP,7,FALSE)),IF($X$1=11,(VLOOKUP(B403,'X11'!$B:$AP,7,FALSE)),IF($X$1=12,(VLOOKUP(B403,'X12'!$B:$AP,7,FALSE)),IF($X$1=13,(VLOOKUP(B403,'X13'!$B:$AP,7,FALSE)),"B"))))))))))))))=TRUE," ",(IF($X$1=1,(VLOOKUP(B403,'X1'!$B:$AP,7,FALSE)),IF($X$1=2,(VLOOKUP(B403,'X2'!$B:$AP,7,FALSE)),IF($X$1=3,(VLOOKUP(B403,'X3'!$B:$AP,7,FALSE)),IF($X$1=4,(VLOOKUP(B403,'X4'!$B:$AP,7,FALSE)),IF($X$1=5,(VLOOKUP(B403,'X5'!$B:$AP,7,FALSE)),IF($X$1=6,(VLOOKUP(B403,'X6'!$B:$AP,7,FALSE)),IF($X$1=7,(VLOOKUP(B403,'X7'!$B:$AP,7,FALSE)),IF($X$1=8,(VLOOKUP(B403,'X8'!$B:$AP,7,FALSE)),IF($X$1=9,(VLOOKUP(B403,'X9'!$B:$AP,7,FALSE)),IF($X$1=10,(VLOOKUP(B403,'X10'!$B:$AP,7,FALSE)),IF($X$1=11,(VLOOKUP(B403,'X11'!$B:$AP,7,FALSE)),IF($X$1=12,(VLOOKUP(B403,'X12'!$B:$AP,7,FALSE)),IF($X$1=13,(VLOOKUP(B403,'X13'!$B:$AP,7,FALSE)),"B")))))))))))))))</f>
        <v xml:space="preserve"> </v>
      </c>
      <c r="F403" s="182" t="str">
        <f ca="1">IF(ISERROR(IF((IF($X$1=1,(VLOOKUP(B403,'X1'!$B:$AO,6,FALSE)),(IF($X$1=2,(VLOOKUP(B403,'X2'!$B:$AO,6,FALSE)),(IF($X$1=3,(VLOOKUP(B403,'X3'!$B:$AO,6,FALSE)),(IF($X$1=4,(VLOOKUP(B403,'X4'!$B:$AO,6,FALSE)),(IF($X$1=5,(VLOOKUP(B403,'X5'!$B:$AO,6,FALSE)),(IF($X$1=6,(VLOOKUP(B403,'X6'!$B:$AO,6,FALSE)),(IF($X$1=7,(VLOOKUP(B403,'X7'!$B:$AO,6,FALSE)),(IF($X$1=8,(VLOOKUP(B403,'X8'!$B:$AO,6,FALSE)),(IF($X$1=9,(VLOOKUP(B403,'X9'!$B:$AO,6,FALSE)),(IF($X$1=10,(VLOOKUP(B403,'X10'!$B:$AO,6,FALSE)),(IF($X$1=11,(VLOOKUP(B403,'X11'!$B:$AO,6,FALSE)),(IF($X$1=12,(VLOOKUP(B403,'X12'!$B:$AO,6,FALSE)),(VLOOKUP(B403,'X13'!$B:$AO,6,FALSE))))))))))))))))))))))))))=$V$1," ",(IF($X$1=1,(VLOOKUP(B403,'X1'!$B:$AO,6,FALSE)),(IF($X$1=2,(VLOOKUP(B403,'X2'!$B:$AO,6,FALSE)),(IF($X$1=3,(VLOOKUP(B403,'X3'!$B:$AO,6,FALSE)),(IF($X$1=4,(VLOOKUP(B403,'X4'!$B:$AO,6,FALSE)),(IF($X$1=5,(VLOOKUP(B403,'X5'!$B:$AO,6,FALSE)),(IF($X$1=6,(VLOOKUP(B403,'X6'!$B:$AO,6,FALSE)),(IF($X$1=7,(VLOOKUP(B403,'X7'!$B:$AO,6,FALSE)),(IF($X$1=8,(VLOOKUP(B403,'X8'!$B:$AO,6,FALSE)),(IF($X$1=9,(VLOOKUP(B403,'X9'!$B:$AO,6,FALSE)),(IF($X$1=10,(VLOOKUP(B403,'X10'!$B:$AO,6,FALSE)),(IF($X$1=11,(VLOOKUP(B403,'X11'!$B:$AO,6,FALSE)),(IF($X$1=12,(VLOOKUP(B403,'X12'!$B:$AO,6,FALSE)),(VLOOKUP(B403,'X13'!$B:$AO,6,FALSE))))))))))))))))))))))))))))=TRUE," ",(IF((IF($X$1=1,(VLOOKUP(B403,'X1'!$B:$AO,6,FALSE)),(IF($X$1=2,(VLOOKUP(B403,'X2'!$B:$AO,6,FALSE)),(IF($X$1=3,(VLOOKUP(B403,'X3'!$B:$AO,6,FALSE)),(IF($X$1=4,(VLOOKUP(B403,'X4'!$B:$AO,6,FALSE)),(IF($X$1=5,(VLOOKUP(B403,'X5'!$B:$AO,6,FALSE)),(IF($X$1=6,(VLOOKUP(B403,'X6'!$B:$AO,6,FALSE)),(IF($X$1=7,(VLOOKUP(B403,'X7'!$B:$AO,6,FALSE)),(IF($X$1=8,(VLOOKUP(B403,'X8'!$B:$AO,6,FALSE)),(IF($X$1=9,(VLOOKUP(B403,'X9'!$B:$AO,6,FALSE)),(IF($X$1=10,(VLOOKUP(B403,'X10'!$B:$AO,6,FALSE)),(IF($X$1=11,(VLOOKUP(B403,'X11'!$B:$AO,6,FALSE)),(IF($X$1=12,(VLOOKUP(B403,'X12'!$B:$AO,6,FALSE)),(VLOOKUP(B403,'X13'!$B:$AO,6,FALSE))))))))))))))))))))))))))=$V$1," ",(IF($X$1=1,(VLOOKUP(B403,'X1'!$B:$AO,6,FALSE)),(IF($X$1=2,(VLOOKUP(B403,'X2'!$B:$AO,6,FALSE)),(IF($X$1=3,(VLOOKUP(B403,'X3'!$B:$AO,6,FALSE)),(IF($X$1=4,(VLOOKUP(B403,'X4'!$B:$AO,6,FALSE)),(IF($X$1=5,(VLOOKUP(B403,'X5'!$B:$AO,6,FALSE)),(IF($X$1=6,(VLOOKUP(B403,'X6'!$B:$AO,6,FALSE)),(IF($X$1=7,(VLOOKUP(B403,'X7'!$B:$AO,6,FALSE)),(IF($X$1=8,(VLOOKUP(B403,'X8'!$B:$AO,6,FALSE)),(IF($X$1=9,(VLOOKUP(B403,'X9'!$B:$AO,6,FALSE)),(IF($X$1=10,(VLOOKUP(B403,'X10'!$B:$AO,6,FALSE)),(IF($X$1=11,(VLOOKUP(B403,'X11'!$B:$AO,6,FALSE)),(IF($X$1=12,(VLOOKUP(B403,'X12'!$B:$AO,6,FALSE)),(VLOOKUP(B403,'X13'!$B:$AO,6,FALSE)))))))))))))))))))))))))))))</f>
        <v xml:space="preserve"> </v>
      </c>
      <c r="G403" s="182" t="str">
        <f ca="1">IF(ISERROR(IF($X$1=1,(VLOOKUP(B403,'X1'!$B:$AZ,44,FALSE)),IF($X$1=2,(VLOOKUP(B403,'X2'!$B:$AZ,44,FALSE)),IF($X$1=3,(VLOOKUP(B403,'X3'!$B:$AZ,44,FALSE)),IF($X$1=4,(VLOOKUP(B403,'X4'!$B:$AZ,44,FALSE)),IF($X$1=5,(VLOOKUP(B403,'X5'!$B:$AZ,44,FALSE)),IF($X$1=6,(VLOOKUP(B403,'X6'!$B:$AZ,44,FALSE)),IF($X$1=7,(VLOOKUP(B403,'X7'!$B:$AZ,44,FALSE)),IF($X$1=8,(VLOOKUP(B403,'X8'!$B:$AZ,44,FALSE)),IF($X$1=9,(VLOOKUP(B403,'X9'!$B:$AZ,44,FALSE)),IF($X$1=10,(VLOOKUP(B403,'X10'!$B:$AZ,44,FALSE)),IF($X$1=11,(VLOOKUP(B403,'X11'!$B:$AZ,44,FALSE)),IF($X$1=12,(VLOOKUP(B403,'X12'!$B:$AZ,44,FALSE)),IF($X$1=13,(VLOOKUP(B403,'X13'!$B:$AZ,44,FALSE)),"B"))))))))))))))=TRUE," ",(IF($X$1=1,(VLOOKUP(B403,'X1'!$B:$AZ,44,FALSE)),IF($X$1=2,(VLOOKUP(B403,'X2'!$B:$AZ,44,FALSE)),IF($X$1=3,(VLOOKUP(B403,'X3'!$B:$AZ,44,FALSE)),IF($X$1=4,(VLOOKUP(B403,'X4'!$B:$AZ,44,FALSE)),IF($X$1=5,(VLOOKUP(B403,'X5'!$B:$AZ,44,FALSE)),IF($X$1=6,(VLOOKUP(B403,'X6'!$B:$AZ,44,FALSE)),IF($X$1=7,(VLOOKUP(B403,'X7'!$B:$AZ,44,FALSE)),IF($X$1=8,(VLOOKUP(B403,'X8'!$B:$AZ,44,FALSE)),IF($X$1=9,(VLOOKUP(B403,'X9'!$B:$AZ,44,FALSE)),IF($X$1=10,(VLOOKUP(B403,'X10'!$B:$AZ,44,FALSE)),IF($X$1=11,(VLOOKUP(B403,'X11'!$B:$AZ,44,FALSE)),IF($X$1=12,(VLOOKUP(B403,'X12'!$B:$AZ,44,FALSE)),IF($X$1=13,(VLOOKUP(B403,'X13'!$B:$AZ,44,FALSE)),"B")))))))))))))))</f>
        <v xml:space="preserve"> </v>
      </c>
      <c r="H403" s="182" t="str">
        <f ca="1">IF(ISERROR(IF($X$1=1,(VLOOKUP(B403,'X1'!$B:$AZ,8,FALSE)),IF($X$1=2,(VLOOKUP(B403,'X2'!$B:$AZ,8,FALSE)),IF($X$1=3,(VLOOKUP(B403,'X3'!$B:$AZ,8,FALSE)),IF($X$1=4,(VLOOKUP(B403,'X4'!$B:$AZ,8,FALSE)),IF($X$1=5,(VLOOKUP(B403,'X5'!$B:$AZ,8,FALSE)),IF($X$1=6,(VLOOKUP(B403,'X6'!$B:$AZ,8,FALSE)),IF($X$1=7,(VLOOKUP(B403,'X7'!$B:$AZ,8,FALSE)),IF($X$1=8,(VLOOKUP(B403,'X8'!$B:$AZ,8,FALSE)),IF($X$1=9,(VLOOKUP(B403,'X9'!$B:$AZ,8,FALSE)),IF($X$1=10,(VLOOKUP(B403,'X10'!$B:$AZ,8,FALSE)),IF($X$1=11,(VLOOKUP(B403,'X11'!$B:$AZ,8,FALSE)),IF($X$1=12,(VLOOKUP(B403,'X12'!$B:$AZ,8,FALSE)),IF($X$1=13,(VLOOKUP(B403,'X13'!$B:$AZ,8,FALSE)),"B"))))))))))))))=TRUE," ",(IF($X$1=1,(VLOOKUP(B403,'X1'!$B:$AZ,8,FALSE)),IF($X$1=2,(VLOOKUP(B403,'X2'!$B:$AZ,8,FALSE)),IF($X$1=3,(VLOOKUP(B403,'X3'!$B:$AZ,8,FALSE)),IF($X$1=4,(VLOOKUP(B403,'X4'!$B:$AZ,8,FALSE)),IF($X$1=5,(VLOOKUP(B403,'X5'!$B:$AZ,8,FALSE)),IF($X$1=6,(VLOOKUP(B403,'X6'!$B:$AZ,8,FALSE)),IF($X$1=7,(VLOOKUP(B403,'X7'!$B:$AZ,8,FALSE)),IF($X$1=8,(VLOOKUP(B403,'X8'!$B:$AZ,8,FALSE)),IF($X$1=9,(VLOOKUP(B403,'X9'!$B:$AZ,8,FALSE)),IF($X$1=10,(VLOOKUP(B403,'X10'!$B:$AZ,8,FALSE)),IF($X$1=11,(VLOOKUP(B403,'X11'!$B:$AZ,8,FALSE)),IF($X$1=12,(VLOOKUP(B403,'X12'!$B:$AZ,8,FALSE)),IF($X$1=13,(VLOOKUP(B403,'X13'!$B:$AZ,8,FALSE)),"B")))))))))))))))</f>
        <v xml:space="preserve"> </v>
      </c>
      <c r="I403" s="183" t="str">
        <f ca="1">IF(ISERROR(IF($X$1=1,(VLOOKUP(B403,'X1'!$B:$AZ,2,FALSE)),IF($X$1=2,(VLOOKUP(B403,'X2'!$B:$AZ,2,FALSE)),IF($X$1=3,(VLOOKUP(B403,'X3'!$B:$AZ,2,FALSE)),IF($X$1=4,(VLOOKUP(B403,'X4'!$B:$AZ,2,FALSE)),IF($X$1=5,(VLOOKUP(B403,'X5'!$B:$AZ,2,FALSE)),IF($X$1=6,(VLOOKUP(B403,'X6'!$B:$AZ,2,FALSE)),IF($X$1=7,(VLOOKUP(B403,'X7'!$B:$AZ,2,FALSE)),IF($X$1=8,(VLOOKUP(B403,'X8'!$B:$AZ,2,FALSE)),IF($X$1=9,(VLOOKUP(B403,'X9'!$B:$AZ,2,FALSE)),IF($X$1=10,(VLOOKUP(B403,'X10'!$B:$AZ,2,FALSE)),IF($X$1=11,(VLOOKUP(B403,'X11'!$B:$AZ,2,FALSE)),IF($X$1=12,(VLOOKUP(B403,'X12'!$B:$AZ,2,FALSE)),IF($X$1=13,(VLOOKUP(B403,'X13'!$B:$AZ,2,FALSE)),"B"))))))))))))))=TRUE," ",(IF($X$1=1,(VLOOKUP(B403,'X1'!$B:$AZ,2,FALSE)),IF($X$1=2,(VLOOKUP(B403,'X2'!$B:$AZ,2,FALSE)),IF($X$1=3,(VLOOKUP(B403,'X3'!$B:$AZ,2,FALSE)),IF($X$1=4,(VLOOKUP(B403,'X4'!$B:$AZ,2,FALSE)),IF($X$1=5,(VLOOKUP(B403,'X5'!$B:$AZ,2,FALSE)),IF($X$1=6,(VLOOKUP(B403,'X6'!$B:$AZ,2,FALSE)),IF($X$1=7,(VLOOKUP(B403,'X7'!$B:$AZ,2,FALSE)),IF($X$1=8,(VLOOKUP(B403,'X8'!$B:$AZ,2,FALSE)),IF($X$1=9,(VLOOKUP(B403,'X9'!$B:$AZ,2,FALSE)),IF($X$1=10,(VLOOKUP(B403,'X10'!$B:$AZ,2,FALSE)),IF($X$1=11,(VLOOKUP(B403,'X11'!$B:$AZ,2,FALSE)),IF($X$1=12,(VLOOKUP(B403,'X12'!$B:$AZ,2,FALSE)),IF($X$1=13,(VLOOKUP(B403,'X13'!$B:$AZ,2,FALSE)),"B")))))))))))))))</f>
        <v xml:space="preserve"> </v>
      </c>
      <c r="J403" s="183" t="str">
        <f ca="1">IF(ISERROR(IF($X$1=1,(VLOOKUP(B403,'X1'!$B:$AZ,3,FALSE)),IF($X$1=2,(VLOOKUP(B403,'X2'!$B:$AZ,3,FALSE)),IF($X$1=3,(VLOOKUP(B403,'X3'!$B:$AZ,3,FALSE)),IF($X$1=4,(VLOOKUP(B403,'X4'!$B:$AZ,3,FALSE)),IF($X$1=5,(VLOOKUP(B403,'X5'!$B:$AZ,3,FALSE)),IF($X$1=6,(VLOOKUP(B403,'X6'!$B:$AZ,3,FALSE)),IF($X$1=7,(VLOOKUP(B403,'X7'!$B:$AZ,3,FALSE)),IF($X$1=8,(VLOOKUP(B403,'X8'!$B:$AZ,3,FALSE)),IF($X$1=9,(VLOOKUP(B403,'X9'!$B:$AZ,3,FALSE)),IF($X$1=10,(VLOOKUP(B403,'X10'!$B:$AZ,3,FALSE)),IF($X$1=11,(VLOOKUP(B403,'X11'!$B:$AZ,3,FALSE)),IF($X$1=12,(VLOOKUP(B403,'X12'!$B:$AZ,3,FALSE)),IF($X$1=13,(VLOOKUP(B403,'X13'!$B:$AZ,3,FALSE)),"B"))))))))))))))=TRUE," ",(IF($X$1=1,(VLOOKUP(B403,'X1'!$B:$AZ,3,FALSE)),IF($X$1=2,(VLOOKUP(B403,'X2'!$B:$AZ,3,FALSE)),IF($X$1=3,(VLOOKUP(B403,'X3'!$B:$AZ,3,FALSE)),IF($X$1=4,(VLOOKUP(B403,'X4'!$B:$AZ,3,FALSE)),IF($X$1=5,(VLOOKUP(B403,'X5'!$B:$AZ,3,FALSE)),IF($X$1=6,(VLOOKUP(B403,'X6'!$B:$AZ,3,FALSE)),IF($X$1=7,(VLOOKUP(B403,'X7'!$B:$AZ,3,FALSE)),IF($X$1=8,(VLOOKUP(B403,'X8'!$B:$AZ,3,FALSE)),IF($X$1=9,(VLOOKUP(B403,'X9'!$B:$AZ,3,FALSE)),IF($X$1=10,(VLOOKUP(B403,'X10'!$B:$AZ,3,FALSE)),IF($X$1=11,(VLOOKUP(B403,'X11'!$B:$AZ,3,FALSE)),IF($X$1=12,(VLOOKUP(B403,'X12'!$B:$AZ,3,FALSE)),IF($X$1=13,(VLOOKUP(B403,'X13'!$B:$AZ,3,FALSE)),"B")))))))))))))))</f>
        <v xml:space="preserve"> </v>
      </c>
      <c r="K403" s="183" t="str">
        <f ca="1">IF(ISERROR(IF($X$1=1,(VLOOKUP(B403,'X1'!$B:$AZ,5,FALSE)),IF($X$1=2,(VLOOKUP(B403,'X2'!$B:$AZ,5,FALSE)),IF($X$1=3,(VLOOKUP(B403,'X3'!$B:$AZ,5,FALSE)),IF($X$1=4,(VLOOKUP(B403,'X4'!$B:$AZ,5,FALSE)),IF($X$1=5,(VLOOKUP(B403,'X5'!$B:$AZ,5,FALSE)),IF($X$1=6,(VLOOKUP(B403,'X6'!$B:$AZ,5,FALSE)),IF($X$1=7,(VLOOKUP(B403,'X7'!$B:$AZ,5,FALSE)),IF($X$1=8,(VLOOKUP(B403,'X8'!$B:$AZ,5,FALSE)),IF($X$1=9,(VLOOKUP(B403,'X9'!$B:$AZ,5,FALSE)),IF($X$1=10,(VLOOKUP(B403,'X10'!$B:$AZ,5,FALSE)),IF($X$1=11,(VLOOKUP(B403,'X11'!$B:$AZ,5,FALSE)),IF($X$1=12,(VLOOKUP(B403,'X12'!$B:$AZ,5,FALSE)),IF($X$1=13,(VLOOKUP(B403,'X13'!$B:$AZ,5,FALSE)),"B"))))))))))))))=TRUE," ",(IF($X$1=1,(VLOOKUP(B403,'X1'!$B:$AZ,5,FALSE)),IF($X$1=2,(VLOOKUP(B403,'X2'!$B:$AZ,5,FALSE)),IF($X$1=3,(VLOOKUP(B403,'X3'!$B:$AZ,5,FALSE)),IF($X$1=4,(VLOOKUP(B403,'X4'!$B:$AZ,5,FALSE)),IF($X$1=5,(VLOOKUP(B403,'X5'!$B:$AZ,5,FALSE)),IF($X$1=6,(VLOOKUP(B403,'X6'!$B:$AZ,5,FALSE)),IF($X$1=7,(VLOOKUP(B403,'X7'!$B:$AZ,5,FALSE)),IF($X$1=8,(VLOOKUP(B403,'X8'!$B:$AZ,5,FALSE)),IF($X$1=9,(VLOOKUP(B403,'X9'!$B:$AZ,5,FALSE)),IF($X$1=10,(VLOOKUP(B403,'X10'!$B:$AZ,5,FALSE)),IF($X$1=11,(VLOOKUP(B403,'X11'!$B:$AZ,5,FALSE)),IF($X$1=12,(VLOOKUP(B403,'X12'!$B:$AZ,5,FALSE)),IF($X$1=13,(VLOOKUP(B403,'X13'!$B:$AZ,5,FALSE)),"B")))))))))))))))</f>
        <v xml:space="preserve"> </v>
      </c>
      <c r="L403" s="184" t="str">
        <f ca="1">IF(ISERROR(IF($X$1=1,(VLOOKUP(B403,'X1'!$B:$AZ,9,FALSE)),IF($X$1=2,(VLOOKUP(B403,'X2'!$B:$AZ,9,FALSE)),IF($X$1=3,(VLOOKUP(B403,'X3'!$B:$AZ,9,FALSE)),IF($X$1=4,(VLOOKUP(B403,'X4'!$B:$AZ,9,FALSE)),IF($X$1=5,(VLOOKUP(B403,'X5'!$B:$AZ,9,FALSE)),IF($X$1=6,(VLOOKUP(B403,'X6'!$B:$AZ,9,FALSE)),IF($X$1=7,(VLOOKUP(B403,'X7'!$B:$AZ,9,FALSE)),IF($X$1=8,(VLOOKUP(B403,'X8'!$B:$AZ,9,FALSE)),IF($X$1=9,(VLOOKUP(B403,'X9'!$B:$AZ,9,FALSE)),IF($X$1=10,(VLOOKUP(B403,'X10'!$B:$AZ,9,FALSE)),IF($X$1=11,(VLOOKUP(B403,'X11'!$B:$AZ,9,FALSE)),IF($X$1=12,(VLOOKUP(B403,'X12'!$B:$AZ,9,FALSE)),IF($X$1=13,(VLOOKUP(B403,'X13'!$B:$AZ,9,FALSE)),"B"))))))))))))))=TRUE," ",(IF($X$1=1,(VLOOKUP(B403,'X1'!$B:$AZ,9,FALSE)),IF($X$1=2,(VLOOKUP(B403,'X2'!$B:$AZ,9,FALSE)),IF($X$1=3,(VLOOKUP(B403,'X3'!$B:$AZ,9,FALSE)),IF($X$1=4,(VLOOKUP(B403,'X4'!$B:$AZ,9,FALSE)),IF($X$1=5,(VLOOKUP(B403,'X5'!$B:$AZ,9,FALSE)),IF($X$1=6,(VLOOKUP(B403,'X6'!$B:$AZ,9,FALSE)),IF($X$1=7,(VLOOKUP(B403,'X7'!$B:$AZ,9,FALSE)),IF($X$1=8,(VLOOKUP(B403,'X8'!$B:$AZ,9,FALSE)),IF($X$1=9,(VLOOKUP(B403,'X9'!$B:$AZ,9,FALSE)),IF($X$1=10,(VLOOKUP(B403,'X10'!$B:$AZ,9,FALSE)),IF($X$1=11,(VLOOKUP(B403,'X11'!$B:$AZ,9,FALSE)),IF($X$1=12,(VLOOKUP(B403,'X12'!$B:$AZ,9,FALSE)),IF($X$1=13,(VLOOKUP(B403,'X13'!$B:$AZ,9,FALSE)),"B")))))))))))))))</f>
        <v xml:space="preserve"> </v>
      </c>
      <c r="M403" s="184" t="str">
        <f ca="1">IF(ISERROR(IF($X$1=1,(VLOOKUP(B403,'X1'!$B:$AZ,10,FALSE)),IF($X$1=2,(VLOOKUP(B403,'X2'!$B:$AZ,10,FALSE)),IF($X$1=3,(VLOOKUP(B403,'X3'!$B:$AZ,10,FALSE)),IF($X$1=4,(VLOOKUP(B403,'X4'!$B:$AZ,10,FALSE)),IF($X$1=5,(VLOOKUP(B403,'X5'!$B:$AZ,10,FALSE)),IF($X$1=6,(VLOOKUP(B403,'X6'!$B:$AZ,10,FALSE)),IF($X$1=7,(VLOOKUP(B403,'X7'!$B:$AZ,10,FALSE)),IF($X$1=8,(VLOOKUP(B403,'X8'!$B:$AZ,10,FALSE)),IF($X$1=9,(VLOOKUP(B403,'X9'!$B:$AZ,10,FALSE)),IF($X$1=10,(VLOOKUP(B403,'X10'!$B:$AZ,10,FALSE)),IF($X$1=11,(VLOOKUP(B403,'X11'!$B:$AZ,10,FALSE)),IF($X$1=12,(VLOOKUP(B403,'X12'!$B:$AZ,10,FALSE)),IF($X$1=13,(VLOOKUP(B403,'X13'!$B:$AZ,10,FALSE)),"B"))))))))))))))=TRUE," ",(IF($X$1=1,(VLOOKUP(B403,'X1'!$B:$AZ,10,FALSE)),IF($X$1=2,(VLOOKUP(B403,'X2'!$B:$AZ,10,FALSE)),IF($X$1=3,(VLOOKUP(B403,'X3'!$B:$AZ,10,FALSE)),IF($X$1=4,(VLOOKUP(B403,'X4'!$B:$AZ,10,FALSE)),IF($X$1=5,(VLOOKUP(B403,'X5'!$B:$AZ,10,FALSE)),IF($X$1=6,(VLOOKUP(B403,'X6'!$B:$AZ,10,FALSE)),IF($X$1=7,(VLOOKUP(B403,'X7'!$B:$AZ,10,FALSE)),IF($X$1=8,(VLOOKUP(B403,'X8'!$B:$AZ,10,FALSE)),IF($X$1=9,(VLOOKUP(B403,'X9'!$B:$AZ,10,FALSE)),IF($X$1=10,(VLOOKUP(B403,'X10'!$B:$AZ,10,FALSE)),IF($X$1=11,(VLOOKUP(B403,'X11'!$B:$AZ,10,FALSE)),IF($X$1=12,(VLOOKUP(B403,'X12'!$B:$AZ,10,FALSE)),IF($X$1=13,(VLOOKUP(B403,'X13'!$B:$AZ,10,FALSE)),"B")))))))))))))))</f>
        <v xml:space="preserve"> </v>
      </c>
      <c r="N403" s="185" t="str">
        <f ca="1">IF(ISERROR(IF($X$1=1,(VLOOKUP(B403,'X1'!$B:$AZ,45,FALSE)),IF($X$1=2,(VLOOKUP(B403,'X2'!$B:$AZ,45,FALSE)),IF($X$1=3,(VLOOKUP(B403,'X3'!$B:$AZ,45,FALSE)),IF($X$1=4,(VLOOKUP(B403,'X4'!$B:$AZ,45,FALSE)),IF($X$1=5,(VLOOKUP(B403,'X5'!$B:$AZ,45,FALSE)),IF($X$1=6,(VLOOKUP(B403,'X6'!$B:$AZ,45,FALSE)),IF($X$1=7,(VLOOKUP(B403,'X7'!$B:$AZ,45,FALSE)),IF($X$1=8,(VLOOKUP(B403,'X8'!$B:$AZ,45,FALSE)),IF($X$1=9,(VLOOKUP(B403,'X9'!$B:$AZ,45,FALSE)),IF($X$1=10,(VLOOKUP(B403,'X10'!$B:$AZ,45,FALSE)),IF($X$1=11,(VLOOKUP(B403,'X11'!$B:$AZ,45,FALSE)),IF($X$1=12,(VLOOKUP(B403,'X12'!$B:$AZ,45,FALSE)),IF($X$1=13,(VLOOKUP(B403,'X13'!$B:$AZ,45,FALSE)),"B"))))))))))))))=TRUE," ",(IF($X$1=1,(VLOOKUP(B403,'X1'!$B:$AZ,45,FALSE)),IF($X$1=2,(VLOOKUP(B403,'X2'!$B:$AZ,45,FALSE)),IF($X$1=3,(VLOOKUP(B403,'X3'!$B:$AZ,45,FALSE)),IF($X$1=4,(VLOOKUP(B403,'X4'!$B:$AZ,45,FALSE)),IF($X$1=5,(VLOOKUP(B403,'X5'!$B:$AZ,45,FALSE)),IF($X$1=6,(VLOOKUP(B403,'X6'!$B:$AZ,45,FALSE)),IF($X$1=7,(VLOOKUP(B403,'X7'!$B:$AZ,45,FALSE)),IF($X$1=8,(VLOOKUP(B403,'X8'!$B:$AZ,45,FALSE)),IF($X$1=9,(VLOOKUP(B403,'X9'!$B:$AZ,45,FALSE)),IF($X$1=10,(VLOOKUP(B403,'X10'!$B:$AZ,45,FALSE)),IF($X$1=11,(VLOOKUP(B403,'X11'!$B:$AZ,45,FALSE)),IF($X$1=12,(VLOOKUP(B403,'X12'!$B:$AZ,45,FALSE)),IF($X$1=13,(VLOOKUP(B403,'X13'!$B:$AZ,45,FALSE)),"B")))))))))))))))</f>
        <v xml:space="preserve"> </v>
      </c>
      <c r="O403" s="184" t="str">
        <f ca="1">IF(ISERROR(IF($X$1=1,(VLOOKUP(B403,'X1'!$B:$AZ,11,FALSE)),IF($X$1=2,(VLOOKUP(B403,'X2'!$B:$AZ,11,FALSE)),IF($X$1=3,(VLOOKUP(B403,'X3'!$B:$AZ,11,FALSE)),IF($X$1=4,(VLOOKUP(B403,'X4'!$B:$AZ,11,FALSE)),IF($X$1=5,(VLOOKUP(B403,'X5'!$B:$AZ,11,FALSE)),IF($X$1=6,(VLOOKUP(B403,'X6'!$B:$AZ,11,FALSE)),IF($X$1=7,(VLOOKUP(B403,'X7'!$B:$AZ,11,FALSE)),IF($X$1=8,(VLOOKUP(B403,'X8'!$B:$AZ,11,FALSE)),IF($X$1=9,(VLOOKUP(B403,'X9'!$B:$AZ,11,FALSE)),IF($X$1=10,(VLOOKUP(B403,'X10'!$B:$AZ,11,FALSE)),IF($X$1=11,(VLOOKUP(B403,'X11'!$B:$AZ,11,FALSE)),IF($X$1=12,(VLOOKUP(B403,'X12'!$B:$AZ,11,FALSE)),IF($X$1=13,(VLOOKUP(B403,'X13'!$B:$AZ,11,FALSE)),"B"))))))))))))))=TRUE," ",(IF($X$1=1,(VLOOKUP(B403,'X1'!$B:$AZ,11,FALSE)),IF($X$1=2,(VLOOKUP(B403,'X2'!$B:$AZ,11,FALSE)),IF($X$1=3,(VLOOKUP(B403,'X3'!$B:$AZ,11,FALSE)),IF($X$1=4,(VLOOKUP(B403,'X4'!$B:$AZ,11,FALSE)),IF($X$1=5,(VLOOKUP(B403,'X5'!$B:$AZ,11,FALSE)),IF($X$1=6,(VLOOKUP(B403,'X6'!$B:$AZ,11,FALSE)),IF($X$1=7,(VLOOKUP(B403,'X7'!$B:$AZ,11,FALSE)),IF($X$1=8,(VLOOKUP(B403,'X8'!$B:$AZ,11,FALSE)),IF($X$1=9,(VLOOKUP(B403,'X9'!$B:$AZ,11,FALSE)),IF($X$1=10,(VLOOKUP(B403,'X10'!$B:$AZ,11,FALSE)),IF($X$1=11,(VLOOKUP(B403,'X11'!$B:$AZ,11,FALSE)),IF($X$1=12,(VLOOKUP(B403,'X12'!$B:$AZ,11,FALSE)),IF($X$1=13,(VLOOKUP(B403,'X13'!$B:$AZ,11,FALSE)),"B")))))))))))))))</f>
        <v xml:space="preserve"> </v>
      </c>
      <c r="P403" s="184" t="str">
        <f ca="1">IF(ISERROR(IF($X$1=1,(VLOOKUP(B403,'X1'!$B:$AZ,12,FALSE)),IF($X$1=2,(VLOOKUP(B403,'X2'!$B:$AZ,12,FALSE)),IF($X$1=3,(VLOOKUP(B403,'X3'!$B:$AZ,12,FALSE)),IF($X$1=4,(VLOOKUP(B403,'X4'!$B:$AZ,12,FALSE)),IF($X$1=5,(VLOOKUP(B403,'X5'!$B:$AZ,12,FALSE)),IF($X$1=6,(VLOOKUP(B403,'X6'!$B:$AZ,12,FALSE)),IF($X$1=7,(VLOOKUP(B403,'X7'!$B:$AZ,12,FALSE)),IF($X$1=8,(VLOOKUP(B403,'X8'!$B:$AZ,12,FALSE)),IF($X$1=9,(VLOOKUP(B403,'X9'!$B:$AZ,12,FALSE)),IF($X$1=10,(VLOOKUP(B403,'X10'!$B:$AZ,12,FALSE)),IF($X$1=11,(VLOOKUP(B403,'X11'!$B:$AZ,12,FALSE)),IF($X$1=12,(VLOOKUP(B403,'X12'!$B:$AZ,12,FALSE)),IF($X$1=13,(VLOOKUP(B403,'X13'!$B:$AZ,12,FALSE)),"B"))))))))))))))=TRUE," ",(IF($X$1=1,(VLOOKUP(B403,'X1'!$B:$AZ,12,FALSE)),IF($X$1=2,(VLOOKUP(B403,'X2'!$B:$AZ,12,FALSE)),IF($X$1=3,(VLOOKUP(B403,'X3'!$B:$AZ,12,FALSE)),IF($X$1=4,(VLOOKUP(B403,'X4'!$B:$AZ,12,FALSE)),IF($X$1=5,(VLOOKUP(B403,'X5'!$B:$AZ,12,FALSE)),IF($X$1=6,(VLOOKUP(B403,'X6'!$B:$AZ,12,FALSE)),IF($X$1=7,(VLOOKUP(B403,'X7'!$B:$AZ,12,FALSE)),IF($X$1=8,(VLOOKUP(B403,'X8'!$B:$AZ,12,FALSE)),IF($X$1=9,(VLOOKUP(B403,'X9'!$B:$AZ,12,FALSE)),IF($X$1=10,(VLOOKUP(B403,'X10'!$B:$AZ,12,FALSE)),IF($X$1=11,(VLOOKUP(B403,'X11'!$B:$AZ,12,FALSE)),IF($X$1=12,(VLOOKUP(B403,'X12'!$B:$AZ,12,FALSE)),IF($X$1=13,(VLOOKUP(B403,'X13'!$B:$AZ,12,FALSE)),"B")))))))))))))))</f>
        <v xml:space="preserve"> </v>
      </c>
      <c r="Q403" s="185" t="str">
        <f ca="1">IF(ISERROR(IF($X$1=1,(VLOOKUP(B403,'X1'!$B:$AZ,46,FALSE)),IF($X$1=2,(VLOOKUP(B403,'X2'!$B:$AZ,46,FALSE)),IF($X$1=3,(VLOOKUP(B403,'X3'!$B:$AZ,46,FALSE)),IF($X$1=4,(VLOOKUP(B403,'X4'!$B:$AZ,46,FALSE)),IF($X$1=5,(VLOOKUP(B403,'X5'!$B:$AZ,46,FALSE)),IF($X$1=6,(VLOOKUP(B403,'X6'!$B:$AZ,46,FALSE)),IF($X$1=7,(VLOOKUP(B403,'X7'!$B:$AZ,46,FALSE)),IF($X$1=8,(VLOOKUP(B403,'X8'!$B:$AZ,46,FALSE)),IF($X$1=9,(VLOOKUP(B403,'X9'!$B:$AZ,46,FALSE)),IF($X$1=10,(VLOOKUP(B403,'X10'!$B:$AZ,46,FALSE)),IF($X$1=11,(VLOOKUP(B403,'X11'!$B:$AZ,46,FALSE)),IF($X$1=12,(VLOOKUP(B403,'X12'!$B:$AZ,46,FALSE)),IF($X$1=13,(VLOOKUP(B403,'X13'!$B:$AZ,46,FALSE)),"B"))))))))))))))=TRUE," ",(IF($X$1=1,(VLOOKUP(B403,'X1'!$B:$AZ,46,FALSE)),IF($X$1=2,(VLOOKUP(B403,'X2'!$B:$AZ,46,FALSE)),IF($X$1=3,(VLOOKUP(B403,'X3'!$B:$AZ,46,FALSE)),IF($X$1=4,(VLOOKUP(B403,'X4'!$B:$AZ,46,FALSE)),IF($X$1=5,(VLOOKUP(B403,'X5'!$B:$AZ,46,FALSE)),IF($X$1=6,(VLOOKUP(B403,'X6'!$B:$AZ,46,FALSE)),IF($X$1=7,(VLOOKUP(B403,'X7'!$B:$AZ,46,FALSE)),IF($X$1=8,(VLOOKUP(B403,'X8'!$B:$AZ,46,FALSE)),IF($X$1=9,(VLOOKUP(B403,'X9'!$B:$AZ,46,FALSE)),IF($X$1=10,(VLOOKUP(B403,'X10'!$B:$AZ,46,FALSE)),IF($X$1=11,(VLOOKUP(B403,'X11'!$B:$AZ,46,FALSE)),IF($X$1=12,(VLOOKUP(B403,'X12'!$B:$AZ,46,FALSE)),IF($X$1=13,(VLOOKUP(B403,'X13'!$B:$AZ,46,FALSE)),"B")))))))))))))))</f>
        <v xml:space="preserve"> </v>
      </c>
      <c r="R403" s="185" t="str">
        <f ca="1">IF(ISERROR(IF($X$1=1,(VLOOKUP(B403,'X1'!$B:$AZ,15,FALSE)),IF($X$1=2,(VLOOKUP(B403,'X2'!$B:$AZ,15,FALSE)),IF($X$1=3,(VLOOKUP(B403,'X3'!$B:$AZ,15,FALSE)),IF($X$1=4,(VLOOKUP(B403,'X4'!$B:$AZ,15,FALSE)),IF($X$1=5,(VLOOKUP(B403,'X5'!$B:$AZ,15,FALSE)),IF($X$1=6,(VLOOKUP(B403,'X6'!$B:$AZ,15,FALSE)),IF($X$1=7,(VLOOKUP(B403,'X7'!$B:$AZ,15,FALSE)),IF($X$1=8,(VLOOKUP(B403,'X8'!$B:$AZ,15,FALSE)),IF($X$1=9,(VLOOKUP(B403,'X9'!$B:$AZ,15,FALSE)),IF($X$1=10,(VLOOKUP(B403,'X10'!$B:$AZ,15,FALSE)),IF($X$1=11,(VLOOKUP(B403,'X11'!$B:$AZ,15,FALSE)),IF($X$1=12,(VLOOKUP(B403,'X12'!$B:$AZ,15,FALSE)),IF($X$1=13,(VLOOKUP(B403,'X13'!$B:$AZ,15,FALSE)),"B"))))))))))))))=TRUE," ",(IF($X$1=1,(VLOOKUP(B403,'X1'!$B:$AZ,15,FALSE)),IF($X$1=2,(VLOOKUP(B403,'X2'!$B:$AZ,15,FALSE)),IF($X$1=3,(VLOOKUP(B403,'X3'!$B:$AZ,15,FALSE)),IF($X$1=4,(VLOOKUP(B403,'X4'!$B:$AZ,15,FALSE)),IF($X$1=5,(VLOOKUP(B403,'X5'!$B:$AZ,15,FALSE)),IF($X$1=6,(VLOOKUP(B403,'X6'!$B:$AZ,15,FALSE)),IF($X$1=7,(VLOOKUP(B403,'X7'!$B:$AZ,15,FALSE)),IF($X$1=8,(VLOOKUP(B403,'X8'!$B:$AZ,15,FALSE)),IF($X$1=9,(VLOOKUP(B403,'X9'!$B:$AZ,15,FALSE)),IF($X$1=10,(VLOOKUP(B403,'X10'!$B:$AZ,15,FALSE)),IF($X$1=11,(VLOOKUP(B403,'X11'!$B:$AZ,15,FALSE)),IF($X$1=12,(VLOOKUP(B403,'X12'!$B:$AZ,15,FALSE)),IF($X$1=13,(VLOOKUP(B403,'X13'!$B:$AZ,15,FALSE)),"B")))))))))))))))</f>
        <v xml:space="preserve"> </v>
      </c>
      <c r="S403" s="185" t="str">
        <f ca="1">IF(ISERROR(IF((IF($X$1=1,(VLOOKUP(B403,'X1'!$B:$AZ,14,FALSE)),(IF($X$1=2,(VLOOKUP(B403,'X2'!$B:$AZ,14,FALSE)),(IF($X$1=3,(VLOOKUP(B403,'X3'!$B:$AZ,14,FALSE)),(IF($X$1=4,(VLOOKUP(B403,'X4'!$B:$AZ,14,FALSE)),(IF($X$1=5,(VLOOKUP(B403,'X5'!$B:$AZ,14,FALSE)),(IF($X$1=6,(VLOOKUP(B403,'X6'!$B:$AZ,14,FALSE)),(IF($X$1=7,(VLOOKUP(B403,'X7'!$B:$AZ,14,FALSE)),(IF($X$1=8,(VLOOKUP(B403,'X8'!$B:$AZ,14,FALSE)),(IF($X$1=9,(VLOOKUP(B403,'X9'!$B:$AZ,14,FALSE)),(IF($X$1=10,(VLOOKUP(B403,'X10'!$B:$AZ,14,FALSE)),(IF($X$1=11,(VLOOKUP(B403,'X11'!$B:$AZ,14,FALSE)),(IF($X$1=12,(VLOOKUP(B403,'X12'!$B:$AZ,14,FALSE)),(VLOOKUP(B403,'X13'!$B:$AZ,14,FALSE))))))))))))))))))))))))))=$V$1," ",(IF($X$1=1,(VLOOKUP(B403,'X1'!$B:$AZ,14,FALSE)),(IF($X$1=2,(VLOOKUP(B403,'X2'!$B:$AZ,14,FALSE)),(IF($X$1=3,(VLOOKUP(B403,'X3'!$B:$AZ,14,FALSE)),(IF($X$1=4,(VLOOKUP(B403,'X4'!$B:$AZ,14,FALSE)),(IF($X$1=5,(VLOOKUP(B403,'X5'!$B:$AZ,14,FALSE)),(IF($X$1=6,(VLOOKUP(B403,'X6'!$B:$AZ,14,FALSE)),(IF($X$1=7,(VLOOKUP(B403,'X7'!$B:$AZ,14,FALSE)),(IF($X$1=8,(VLOOKUP(B403,'X8'!$B:$AZ,14,FALSE)),(IF($X$1=9,(VLOOKUP(B403,'X9'!$B:$AZ,14,FALSE)),(IF($X$1=10,(VLOOKUP(B403,'X10'!$B:$AZ,14,FALSE)),(IF($X$1=11,(VLOOKUP(B403,'X11'!$B:$AZ,14,FALSE)),(IF($X$1=12,(VLOOKUP(B403,'X12'!$B:$AZ,14,FALSE)),(VLOOKUP(B403,'X13'!$B:$AZ,14,FALSE))))))))))))))))))))))))))))=TRUE," ",(IF((IF($X$1=1,(VLOOKUP(B403,'X1'!$B:$AZ,14,FALSE)),(IF($X$1=2,(VLOOKUP(B403,'X2'!$B:$AZ,14,FALSE)),(IF($X$1=3,(VLOOKUP(B403,'X3'!$B:$AZ,14,FALSE)),(IF($X$1=4,(VLOOKUP(B403,'X4'!$B:$AZ,14,FALSE)),(IF($X$1=5,(VLOOKUP(B403,'X5'!$B:$AZ,14,FALSE)),(IF($X$1=6,(VLOOKUP(B403,'X6'!$B:$AZ,14,FALSE)),(IF($X$1=7,(VLOOKUP(B403,'X7'!$B:$AZ,14,FALSE)),(IF($X$1=8,(VLOOKUP(B403,'X8'!$B:$AZ,14,FALSE)),(IF($X$1=9,(VLOOKUP(B403,'X9'!$B:$AZ,14,FALSE)),(IF($X$1=10,(VLOOKUP(B403,'X10'!$B:$AZ,14,FALSE)),(IF($X$1=11,(VLOOKUP(B403,'X11'!$B:$AZ,14,FALSE)),(IF($X$1=12,(VLOOKUP(B403,'X12'!$B:$AZ,14,FALSE)),(VLOOKUP(B403,'X13'!$B:$AZ,14,FALSE))))))))))))))))))))))))))=$V$1," ",(IF($X$1=1,(VLOOKUP(B403,'X1'!$B:$AZ,14,FALSE)),(IF($X$1=2,(VLOOKUP(B403,'X2'!$B:$AZ,14,FALSE)),(IF($X$1=3,(VLOOKUP(B403,'X3'!$B:$AZ,14,FALSE)),(IF($X$1=4,(VLOOKUP(B403,'X4'!$B:$AZ,14,FALSE)),(IF($X$1=5,(VLOOKUP(B403,'X5'!$B:$AZ,14,FALSE)),(IF($X$1=6,(VLOOKUP(B403,'X6'!$B:$AZ,14,FALSE)),(IF($X$1=7,(VLOOKUP(B403,'X7'!$B:$AZ,14,FALSE)),(IF($X$1=8,(VLOOKUP(B403,'X8'!$B:$AZ,14,FALSE)),(IF($X$1=9,(VLOOKUP(B403,'X9'!$B:$AZ,14,FALSE)),(IF($X$1=10,(VLOOKUP(B403,'X10'!$B:$AZ,14,FALSE)),(IF($X$1=11,(VLOOKUP(B403,'X11'!$B:$AZ,14,FALSE)),(IF($X$1=12,(VLOOKUP(B403,'X12'!$B:$AZ,14,FALSE)),(VLOOKUP(B403,'X13'!$B:$AZ,14,FALSE)))))))))))))))))))))))))))))</f>
        <v xml:space="preserve"> </v>
      </c>
    </row>
    <row r="404" spans="1:19" ht="14.1" customHeight="1" x14ac:dyDescent="0.2">
      <c r="A404" s="156" t="s">
        <v>1058</v>
      </c>
      <c r="B404" s="122" t="str">
        <f>IF(ISERROR(IF($U$16=1,(VLOOKUP(A404,$AC$89:$AH$125,2,FALSE)),IF((IF($X$1=1,'X1'!B363,(IF($X$1=2,'X2'!B363,(IF($X$1=3,'X3'!B363,(IF($X$1=4,'X4'!B363,(IF($X$1=5,'X5'!B363,(IF($X$1=6,'X6'!B363,(IF($X$1=7,'X7'!B363,(IF($X$1=8,'X8'!B363,(IF($X$1=9,'X9'!B363,(IF($X$1=10,'X10'!B363,(IF($X$1=11,'X11'!B363,(IF($X$1=12,'X12'!B363,'X13'!B363))))))))))))))))))))))))="","",(IF($X$1=1,'X1'!B363,(IF($X$1=2,'X2'!B363,(IF($X$1=3,'X3'!B363,(IF($X$1=4,'X4'!B363,(IF($X$1=5,'X5'!B363,(IF($X$1=6,'X6'!B363,(IF($X$1=7,'X7'!B363,(IF($X$1=8,'X8'!B363,(IF($X$1=9,'X9'!B363,(IF($X$1=10,'X10'!B363,(IF($X$1=11,'X11'!B363,(IF($X$1=12,'X12'!B363,'X13'!B363)))))))))))))))))))))))))))=TRUE," ",(IF($U$16=1,(VLOOKUP(A404,$AC$89:$AH$125,2,FALSE)),IF((IF($X$1=1,'X1'!B363,(IF($X$1=2,'X2'!B363,(IF($X$1=3,'X3'!B363,(IF($X$1=4,'X4'!B363,(IF($X$1=5,'X5'!B363,(IF($X$1=6,'X6'!B363,(IF($X$1=7,'X7'!B363,(IF($X$1=8,'X8'!B363,(IF($X$1=9,'X9'!B363,(IF($X$1=10,'X10'!B363,(IF($X$1=11,'X11'!B363,(IF($X$1=12,'X12'!B363,'X13'!B363))))))))))))))))))))))))="","",(IF($X$1=1,'X1'!B363,(IF($X$1=2,'X2'!B363,(IF($X$1=3,'X3'!B363,(IF($X$1=4,'X4'!B363,(IF($X$1=5,'X5'!B363,(IF($X$1=6,'X6'!B363,(IF($X$1=7,'X7'!B363,(IF($X$1=8,'X8'!B363,(IF($X$1=9,'X9'!B363,(IF($X$1=10,'X10'!B363,(IF($X$1=11,'X11'!B363,(IF($X$1=12,'X12'!B363,'X13'!B363))))))))))))))))))))))))))))</f>
        <v/>
      </c>
      <c r="C404" s="181" t="str">
        <f ca="1">IF(ISERROR(IF($X$1=1,(VLOOKUP(B404,'X1'!$B:$AZ,47,FALSE)),IF($X$1=2,(VLOOKUP(B404,'X2'!$B:$AZ,47,FALSE)),IF($X$1=3,(VLOOKUP(B404,'X3'!$B:$AZ,47,FALSE)),IF($X$1=4,(VLOOKUP(B404,'X4'!$B:$AZ,47,FALSE)),IF($X$1=5,(VLOOKUP(B404,'X5'!$B:$AZ,47,FALSE)),IF($X$1=6,(VLOOKUP(B404,'X6'!$B:$AZ,47,FALSE)),IF($X$1=7,(VLOOKUP(B404,'X7'!$B:$AZ,47,FALSE)),IF($X$1=8,(VLOOKUP(B404,'X8'!$B:$AZ,47,FALSE)),IF($X$1=9,(VLOOKUP(B404,'X9'!$B:$AZ,47,FALSE)),IF($X$1=10,(VLOOKUP(B404,'X10'!$B:$AZ,47,FALSE)),IF($X$1=11,(VLOOKUP(B404,'X11'!$B:$AZ,47,FALSE)),IF($X$1=12,(VLOOKUP(B404,'X12'!$B:$AZ,47,FALSE)),IF($X$1=13,(VLOOKUP(B404,'X13'!$B:$AZ,47,FALSE)),"B"))))))))))))))=TRUE," ",(IF($X$1=1,(VLOOKUP(B404,'X1'!$B:$AZ,47,FALSE)),IF($X$1=2,(VLOOKUP(B404,'X2'!$B:$AZ,47,FALSE)),IF($X$1=3,(VLOOKUP(B404,'X3'!$B:$AZ,47,FALSE)),IF($X$1=4,(VLOOKUP(B404,'X4'!$B:$AZ,47,FALSE)),IF($X$1=5,(VLOOKUP(B404,'X5'!$B:$AZ,47,FALSE)),IF($X$1=6,(VLOOKUP(B404,'X6'!$B:$AZ,47,FALSE)),IF($X$1=7,(VLOOKUP(B404,'X7'!$B:$AZ,47,FALSE)),IF($X$1=8,(VLOOKUP(B404,'X8'!$B:$AZ,47,FALSE)),IF($X$1=9,(VLOOKUP(B404,'X9'!$B:$AZ,47,FALSE)),IF($X$1=10,(VLOOKUP(B404,'X10'!$B:$AZ,47,FALSE)),IF($X$1=11,(VLOOKUP(B404,'X11'!$B:$AZ,47,FALSE)),IF($X$1=12,(VLOOKUP(B404,'X12'!$B:$AZ,47,FALSE)),IF($X$1=13,(VLOOKUP(B404,'X13'!$B:$AZ,47,FALSE)),"B")))))))))))))))</f>
        <v xml:space="preserve"> </v>
      </c>
      <c r="D404" s="181" t="str">
        <f ca="1">IF(ISERROR(IF($X$1=1,(VLOOKUP(B404,'X1'!$B:$AP,41,FALSE)),IF($X$1=2,(VLOOKUP(B404,'X2'!$B:$AP,41,FALSE)),IF($X$1=3,(VLOOKUP(B404,'X3'!$B:$AP,41,FALSE)),IF($X$1=4,(VLOOKUP(B404,'X4'!$B:$AP,41,FALSE)),IF($X$1=5,(VLOOKUP(B404,'X5'!$B:$AP,41,FALSE)),IF($X$1=6,(VLOOKUP(B404,'X6'!$B:$AP,41,FALSE)),IF($X$1=7,(VLOOKUP(B404,'X7'!$B:$AP,41,FALSE)),IF($X$1=8,(VLOOKUP(B404,'X8'!$B:$AP,41,FALSE)),IF($X$1=9,(VLOOKUP(B404,'X9'!$B:$AP,41,FALSE)),IF($X$1=10,(VLOOKUP(B404,'X10'!$B:$AP,41,FALSE)),IF($X$1=11,(VLOOKUP(B404,'X11'!$B:$AP,41,FALSE)),IF($X$1=12,(VLOOKUP(B404,'X12'!$B:$AP,41,FALSE)),IF($X$1=13,(VLOOKUP(B404,'X13'!$B:$AP,41,FALSE)),"B"))))))))))))))=TRUE," ",(IF($X$1=1,(VLOOKUP(B404,'X1'!$B:$AP,41,FALSE)),IF($X$1=2,(VLOOKUP(B404,'X2'!$B:$AP,41,FALSE)),IF($X$1=3,(VLOOKUP(B404,'X3'!$B:$AP,41,FALSE)),IF($X$1=4,(VLOOKUP(B404,'X4'!$B:$AP,41,FALSE)),IF($X$1=5,(VLOOKUP(B404,'X5'!$B:$AP,41,FALSE)),IF($X$1=6,(VLOOKUP(B404,'X6'!$B:$AP,41,FALSE)),IF($X$1=7,(VLOOKUP(B404,'X7'!$B:$AP,41,FALSE)),IF($X$1=8,(VLOOKUP(B404,'X8'!$B:$AP,41,FALSE)),IF($X$1=9,(VLOOKUP(B404,'X9'!$B:$AP,41,FALSE)),IF($X$1=10,(VLOOKUP(B404,'X10'!$B:$AP,41,FALSE)),IF($X$1=11,(VLOOKUP(B404,'X11'!$B:$AP,41,FALSE)),IF($X$1=12,(VLOOKUP(B404,'X12'!$B:$AP,41,FALSE)),IF($X$1=13,(VLOOKUP(B404,'X13'!$B:$AP,41,FALSE)),"B")))))))))))))))</f>
        <v xml:space="preserve"> </v>
      </c>
      <c r="E404" s="182" t="str">
        <f ca="1">IF(ISERROR(IF($X$1=1,(VLOOKUP(B404,'X1'!$B:$AP,7,FALSE)),IF($X$1=2,(VLOOKUP(B404,'X2'!$B:$AP,7,FALSE)),IF($X$1=3,(VLOOKUP(B404,'X3'!$B:$AP,7,FALSE)),IF($X$1=4,(VLOOKUP(B404,'X4'!$B:$AP,7,FALSE)),IF($X$1=5,(VLOOKUP(B404,'X5'!$B:$AP,7,FALSE)),IF($X$1=6,(VLOOKUP(B404,'X6'!$B:$AP,7,FALSE)),IF($X$1=7,(VLOOKUP(B404,'X7'!$B:$AP,7,FALSE)),IF($X$1=8,(VLOOKUP(B404,'X8'!$B:$AP,7,FALSE)),IF($X$1=9,(VLOOKUP(B404,'X9'!$B:$AP,7,FALSE)),IF($X$1=10,(VLOOKUP(B404,'X10'!$B:$AP,7,FALSE)),IF($X$1=11,(VLOOKUP(B404,'X11'!$B:$AP,7,FALSE)),IF($X$1=12,(VLOOKUP(B404,'X12'!$B:$AP,7,FALSE)),IF($X$1=13,(VLOOKUP(B404,'X13'!$B:$AP,7,FALSE)),"B"))))))))))))))=TRUE," ",(IF($X$1=1,(VLOOKUP(B404,'X1'!$B:$AP,7,FALSE)),IF($X$1=2,(VLOOKUP(B404,'X2'!$B:$AP,7,FALSE)),IF($X$1=3,(VLOOKUP(B404,'X3'!$B:$AP,7,FALSE)),IF($X$1=4,(VLOOKUP(B404,'X4'!$B:$AP,7,FALSE)),IF($X$1=5,(VLOOKUP(B404,'X5'!$B:$AP,7,FALSE)),IF($X$1=6,(VLOOKUP(B404,'X6'!$B:$AP,7,FALSE)),IF($X$1=7,(VLOOKUP(B404,'X7'!$B:$AP,7,FALSE)),IF($X$1=8,(VLOOKUP(B404,'X8'!$B:$AP,7,FALSE)),IF($X$1=9,(VLOOKUP(B404,'X9'!$B:$AP,7,FALSE)),IF($X$1=10,(VLOOKUP(B404,'X10'!$B:$AP,7,FALSE)),IF($X$1=11,(VLOOKUP(B404,'X11'!$B:$AP,7,FALSE)),IF($X$1=12,(VLOOKUP(B404,'X12'!$B:$AP,7,FALSE)),IF($X$1=13,(VLOOKUP(B404,'X13'!$B:$AP,7,FALSE)),"B")))))))))))))))</f>
        <v xml:space="preserve"> </v>
      </c>
      <c r="F404" s="182" t="str">
        <f ca="1">IF(ISERROR(IF((IF($X$1=1,(VLOOKUP(B404,'X1'!$B:$AO,6,FALSE)),(IF($X$1=2,(VLOOKUP(B404,'X2'!$B:$AO,6,FALSE)),(IF($X$1=3,(VLOOKUP(B404,'X3'!$B:$AO,6,FALSE)),(IF($X$1=4,(VLOOKUP(B404,'X4'!$B:$AO,6,FALSE)),(IF($X$1=5,(VLOOKUP(B404,'X5'!$B:$AO,6,FALSE)),(IF($X$1=6,(VLOOKUP(B404,'X6'!$B:$AO,6,FALSE)),(IF($X$1=7,(VLOOKUP(B404,'X7'!$B:$AO,6,FALSE)),(IF($X$1=8,(VLOOKUP(B404,'X8'!$B:$AO,6,FALSE)),(IF($X$1=9,(VLOOKUP(B404,'X9'!$B:$AO,6,FALSE)),(IF($X$1=10,(VLOOKUP(B404,'X10'!$B:$AO,6,FALSE)),(IF($X$1=11,(VLOOKUP(B404,'X11'!$B:$AO,6,FALSE)),(IF($X$1=12,(VLOOKUP(B404,'X12'!$B:$AO,6,FALSE)),(VLOOKUP(B404,'X13'!$B:$AO,6,FALSE))))))))))))))))))))))))))=$V$1," ",(IF($X$1=1,(VLOOKUP(B404,'X1'!$B:$AO,6,FALSE)),(IF($X$1=2,(VLOOKUP(B404,'X2'!$B:$AO,6,FALSE)),(IF($X$1=3,(VLOOKUP(B404,'X3'!$B:$AO,6,FALSE)),(IF($X$1=4,(VLOOKUP(B404,'X4'!$B:$AO,6,FALSE)),(IF($X$1=5,(VLOOKUP(B404,'X5'!$B:$AO,6,FALSE)),(IF($X$1=6,(VLOOKUP(B404,'X6'!$B:$AO,6,FALSE)),(IF($X$1=7,(VLOOKUP(B404,'X7'!$B:$AO,6,FALSE)),(IF($X$1=8,(VLOOKUP(B404,'X8'!$B:$AO,6,FALSE)),(IF($X$1=9,(VLOOKUP(B404,'X9'!$B:$AO,6,FALSE)),(IF($X$1=10,(VLOOKUP(B404,'X10'!$B:$AO,6,FALSE)),(IF($X$1=11,(VLOOKUP(B404,'X11'!$B:$AO,6,FALSE)),(IF($X$1=12,(VLOOKUP(B404,'X12'!$B:$AO,6,FALSE)),(VLOOKUP(B404,'X13'!$B:$AO,6,FALSE))))))))))))))))))))))))))))=TRUE," ",(IF((IF($X$1=1,(VLOOKUP(B404,'X1'!$B:$AO,6,FALSE)),(IF($X$1=2,(VLOOKUP(B404,'X2'!$B:$AO,6,FALSE)),(IF($X$1=3,(VLOOKUP(B404,'X3'!$B:$AO,6,FALSE)),(IF($X$1=4,(VLOOKUP(B404,'X4'!$B:$AO,6,FALSE)),(IF($X$1=5,(VLOOKUP(B404,'X5'!$B:$AO,6,FALSE)),(IF($X$1=6,(VLOOKUP(B404,'X6'!$B:$AO,6,FALSE)),(IF($X$1=7,(VLOOKUP(B404,'X7'!$B:$AO,6,FALSE)),(IF($X$1=8,(VLOOKUP(B404,'X8'!$B:$AO,6,FALSE)),(IF($X$1=9,(VLOOKUP(B404,'X9'!$B:$AO,6,FALSE)),(IF($X$1=10,(VLOOKUP(B404,'X10'!$B:$AO,6,FALSE)),(IF($X$1=11,(VLOOKUP(B404,'X11'!$B:$AO,6,FALSE)),(IF($X$1=12,(VLOOKUP(B404,'X12'!$B:$AO,6,FALSE)),(VLOOKUP(B404,'X13'!$B:$AO,6,FALSE))))))))))))))))))))))))))=$V$1," ",(IF($X$1=1,(VLOOKUP(B404,'X1'!$B:$AO,6,FALSE)),(IF($X$1=2,(VLOOKUP(B404,'X2'!$B:$AO,6,FALSE)),(IF($X$1=3,(VLOOKUP(B404,'X3'!$B:$AO,6,FALSE)),(IF($X$1=4,(VLOOKUP(B404,'X4'!$B:$AO,6,FALSE)),(IF($X$1=5,(VLOOKUP(B404,'X5'!$B:$AO,6,FALSE)),(IF($X$1=6,(VLOOKUP(B404,'X6'!$B:$AO,6,FALSE)),(IF($X$1=7,(VLOOKUP(B404,'X7'!$B:$AO,6,FALSE)),(IF($X$1=8,(VLOOKUP(B404,'X8'!$B:$AO,6,FALSE)),(IF($X$1=9,(VLOOKUP(B404,'X9'!$B:$AO,6,FALSE)),(IF($X$1=10,(VLOOKUP(B404,'X10'!$B:$AO,6,FALSE)),(IF($X$1=11,(VLOOKUP(B404,'X11'!$B:$AO,6,FALSE)),(IF($X$1=12,(VLOOKUP(B404,'X12'!$B:$AO,6,FALSE)),(VLOOKUP(B404,'X13'!$B:$AO,6,FALSE)))))))))))))))))))))))))))))</f>
        <v xml:space="preserve"> </v>
      </c>
      <c r="G404" s="182" t="str">
        <f ca="1">IF(ISERROR(IF($X$1=1,(VLOOKUP(B404,'X1'!$B:$AZ,44,FALSE)),IF($X$1=2,(VLOOKUP(B404,'X2'!$B:$AZ,44,FALSE)),IF($X$1=3,(VLOOKUP(B404,'X3'!$B:$AZ,44,FALSE)),IF($X$1=4,(VLOOKUP(B404,'X4'!$B:$AZ,44,FALSE)),IF($X$1=5,(VLOOKUP(B404,'X5'!$B:$AZ,44,FALSE)),IF($X$1=6,(VLOOKUP(B404,'X6'!$B:$AZ,44,FALSE)),IF($X$1=7,(VLOOKUP(B404,'X7'!$B:$AZ,44,FALSE)),IF($X$1=8,(VLOOKUP(B404,'X8'!$B:$AZ,44,FALSE)),IF($X$1=9,(VLOOKUP(B404,'X9'!$B:$AZ,44,FALSE)),IF($X$1=10,(VLOOKUP(B404,'X10'!$B:$AZ,44,FALSE)),IF($X$1=11,(VLOOKUP(B404,'X11'!$B:$AZ,44,FALSE)),IF($X$1=12,(VLOOKUP(B404,'X12'!$B:$AZ,44,FALSE)),IF($X$1=13,(VLOOKUP(B404,'X13'!$B:$AZ,44,FALSE)),"B"))))))))))))))=TRUE," ",(IF($X$1=1,(VLOOKUP(B404,'X1'!$B:$AZ,44,FALSE)),IF($X$1=2,(VLOOKUP(B404,'X2'!$B:$AZ,44,FALSE)),IF($X$1=3,(VLOOKUP(B404,'X3'!$B:$AZ,44,FALSE)),IF($X$1=4,(VLOOKUP(B404,'X4'!$B:$AZ,44,FALSE)),IF($X$1=5,(VLOOKUP(B404,'X5'!$B:$AZ,44,FALSE)),IF($X$1=6,(VLOOKUP(B404,'X6'!$B:$AZ,44,FALSE)),IF($X$1=7,(VLOOKUP(B404,'X7'!$B:$AZ,44,FALSE)),IF($X$1=8,(VLOOKUP(B404,'X8'!$B:$AZ,44,FALSE)),IF($X$1=9,(VLOOKUP(B404,'X9'!$B:$AZ,44,FALSE)),IF($X$1=10,(VLOOKUP(B404,'X10'!$B:$AZ,44,FALSE)),IF($X$1=11,(VLOOKUP(B404,'X11'!$B:$AZ,44,FALSE)),IF($X$1=12,(VLOOKUP(B404,'X12'!$B:$AZ,44,FALSE)),IF($X$1=13,(VLOOKUP(B404,'X13'!$B:$AZ,44,FALSE)),"B")))))))))))))))</f>
        <v xml:space="preserve"> </v>
      </c>
      <c r="H404" s="182" t="str">
        <f ca="1">IF(ISERROR(IF($X$1=1,(VLOOKUP(B404,'X1'!$B:$AZ,8,FALSE)),IF($X$1=2,(VLOOKUP(B404,'X2'!$B:$AZ,8,FALSE)),IF($X$1=3,(VLOOKUP(B404,'X3'!$B:$AZ,8,FALSE)),IF($X$1=4,(VLOOKUP(B404,'X4'!$B:$AZ,8,FALSE)),IF($X$1=5,(VLOOKUP(B404,'X5'!$B:$AZ,8,FALSE)),IF($X$1=6,(VLOOKUP(B404,'X6'!$B:$AZ,8,FALSE)),IF($X$1=7,(VLOOKUP(B404,'X7'!$B:$AZ,8,FALSE)),IF($X$1=8,(VLOOKUP(B404,'X8'!$B:$AZ,8,FALSE)),IF($X$1=9,(VLOOKUP(B404,'X9'!$B:$AZ,8,FALSE)),IF($X$1=10,(VLOOKUP(B404,'X10'!$B:$AZ,8,FALSE)),IF($X$1=11,(VLOOKUP(B404,'X11'!$B:$AZ,8,FALSE)),IF($X$1=12,(VLOOKUP(B404,'X12'!$B:$AZ,8,FALSE)),IF($X$1=13,(VLOOKUP(B404,'X13'!$B:$AZ,8,FALSE)),"B"))))))))))))))=TRUE," ",(IF($X$1=1,(VLOOKUP(B404,'X1'!$B:$AZ,8,FALSE)),IF($X$1=2,(VLOOKUP(B404,'X2'!$B:$AZ,8,FALSE)),IF($X$1=3,(VLOOKUP(B404,'X3'!$B:$AZ,8,FALSE)),IF($X$1=4,(VLOOKUP(B404,'X4'!$B:$AZ,8,FALSE)),IF($X$1=5,(VLOOKUP(B404,'X5'!$B:$AZ,8,FALSE)),IF($X$1=6,(VLOOKUP(B404,'X6'!$B:$AZ,8,FALSE)),IF($X$1=7,(VLOOKUP(B404,'X7'!$B:$AZ,8,FALSE)),IF($X$1=8,(VLOOKUP(B404,'X8'!$B:$AZ,8,FALSE)),IF($X$1=9,(VLOOKUP(B404,'X9'!$B:$AZ,8,FALSE)),IF($X$1=10,(VLOOKUP(B404,'X10'!$B:$AZ,8,FALSE)),IF($X$1=11,(VLOOKUP(B404,'X11'!$B:$AZ,8,FALSE)),IF($X$1=12,(VLOOKUP(B404,'X12'!$B:$AZ,8,FALSE)),IF($X$1=13,(VLOOKUP(B404,'X13'!$B:$AZ,8,FALSE)),"B")))))))))))))))</f>
        <v xml:space="preserve"> </v>
      </c>
      <c r="I404" s="183" t="str">
        <f ca="1">IF(ISERROR(IF($X$1=1,(VLOOKUP(B404,'X1'!$B:$AZ,2,FALSE)),IF($X$1=2,(VLOOKUP(B404,'X2'!$B:$AZ,2,FALSE)),IF($X$1=3,(VLOOKUP(B404,'X3'!$B:$AZ,2,FALSE)),IF($X$1=4,(VLOOKUP(B404,'X4'!$B:$AZ,2,FALSE)),IF($X$1=5,(VLOOKUP(B404,'X5'!$B:$AZ,2,FALSE)),IF($X$1=6,(VLOOKUP(B404,'X6'!$B:$AZ,2,FALSE)),IF($X$1=7,(VLOOKUP(B404,'X7'!$B:$AZ,2,FALSE)),IF($X$1=8,(VLOOKUP(B404,'X8'!$B:$AZ,2,FALSE)),IF($X$1=9,(VLOOKUP(B404,'X9'!$B:$AZ,2,FALSE)),IF($X$1=10,(VLOOKUP(B404,'X10'!$B:$AZ,2,FALSE)),IF($X$1=11,(VLOOKUP(B404,'X11'!$B:$AZ,2,FALSE)),IF($X$1=12,(VLOOKUP(B404,'X12'!$B:$AZ,2,FALSE)),IF($X$1=13,(VLOOKUP(B404,'X13'!$B:$AZ,2,FALSE)),"B"))))))))))))))=TRUE," ",(IF($X$1=1,(VLOOKUP(B404,'X1'!$B:$AZ,2,FALSE)),IF($X$1=2,(VLOOKUP(B404,'X2'!$B:$AZ,2,FALSE)),IF($X$1=3,(VLOOKUP(B404,'X3'!$B:$AZ,2,FALSE)),IF($X$1=4,(VLOOKUP(B404,'X4'!$B:$AZ,2,FALSE)),IF($X$1=5,(VLOOKUP(B404,'X5'!$B:$AZ,2,FALSE)),IF($X$1=6,(VLOOKUP(B404,'X6'!$B:$AZ,2,FALSE)),IF($X$1=7,(VLOOKUP(B404,'X7'!$B:$AZ,2,FALSE)),IF($X$1=8,(VLOOKUP(B404,'X8'!$B:$AZ,2,FALSE)),IF($X$1=9,(VLOOKUP(B404,'X9'!$B:$AZ,2,FALSE)),IF($X$1=10,(VLOOKUP(B404,'X10'!$B:$AZ,2,FALSE)),IF($X$1=11,(VLOOKUP(B404,'X11'!$B:$AZ,2,FALSE)),IF($X$1=12,(VLOOKUP(B404,'X12'!$B:$AZ,2,FALSE)),IF($X$1=13,(VLOOKUP(B404,'X13'!$B:$AZ,2,FALSE)),"B")))))))))))))))</f>
        <v xml:space="preserve"> </v>
      </c>
      <c r="J404" s="183" t="str">
        <f ca="1">IF(ISERROR(IF($X$1=1,(VLOOKUP(B404,'X1'!$B:$AZ,3,FALSE)),IF($X$1=2,(VLOOKUP(B404,'X2'!$B:$AZ,3,FALSE)),IF($X$1=3,(VLOOKUP(B404,'X3'!$B:$AZ,3,FALSE)),IF($X$1=4,(VLOOKUP(B404,'X4'!$B:$AZ,3,FALSE)),IF($X$1=5,(VLOOKUP(B404,'X5'!$B:$AZ,3,FALSE)),IF($X$1=6,(VLOOKUP(B404,'X6'!$B:$AZ,3,FALSE)),IF($X$1=7,(VLOOKUP(B404,'X7'!$B:$AZ,3,FALSE)),IF($X$1=8,(VLOOKUP(B404,'X8'!$B:$AZ,3,FALSE)),IF($X$1=9,(VLOOKUP(B404,'X9'!$B:$AZ,3,FALSE)),IF($X$1=10,(VLOOKUP(B404,'X10'!$B:$AZ,3,FALSE)),IF($X$1=11,(VLOOKUP(B404,'X11'!$B:$AZ,3,FALSE)),IF($X$1=12,(VLOOKUP(B404,'X12'!$B:$AZ,3,FALSE)),IF($X$1=13,(VLOOKUP(B404,'X13'!$B:$AZ,3,FALSE)),"B"))))))))))))))=TRUE," ",(IF($X$1=1,(VLOOKUP(B404,'X1'!$B:$AZ,3,FALSE)),IF($X$1=2,(VLOOKUP(B404,'X2'!$B:$AZ,3,FALSE)),IF($X$1=3,(VLOOKUP(B404,'X3'!$B:$AZ,3,FALSE)),IF($X$1=4,(VLOOKUP(B404,'X4'!$B:$AZ,3,FALSE)),IF($X$1=5,(VLOOKUP(B404,'X5'!$B:$AZ,3,FALSE)),IF($X$1=6,(VLOOKUP(B404,'X6'!$B:$AZ,3,FALSE)),IF($X$1=7,(VLOOKUP(B404,'X7'!$B:$AZ,3,FALSE)),IF($X$1=8,(VLOOKUP(B404,'X8'!$B:$AZ,3,FALSE)),IF($X$1=9,(VLOOKUP(B404,'X9'!$B:$AZ,3,FALSE)),IF($X$1=10,(VLOOKUP(B404,'X10'!$B:$AZ,3,FALSE)),IF($X$1=11,(VLOOKUP(B404,'X11'!$B:$AZ,3,FALSE)),IF($X$1=12,(VLOOKUP(B404,'X12'!$B:$AZ,3,FALSE)),IF($X$1=13,(VLOOKUP(B404,'X13'!$B:$AZ,3,FALSE)),"B")))))))))))))))</f>
        <v xml:space="preserve"> </v>
      </c>
      <c r="K404" s="183" t="str">
        <f ca="1">IF(ISERROR(IF($X$1=1,(VLOOKUP(B404,'X1'!$B:$AZ,5,FALSE)),IF($X$1=2,(VLOOKUP(B404,'X2'!$B:$AZ,5,FALSE)),IF($X$1=3,(VLOOKUP(B404,'X3'!$B:$AZ,5,FALSE)),IF($X$1=4,(VLOOKUP(B404,'X4'!$B:$AZ,5,FALSE)),IF($X$1=5,(VLOOKUP(B404,'X5'!$B:$AZ,5,FALSE)),IF($X$1=6,(VLOOKUP(B404,'X6'!$B:$AZ,5,FALSE)),IF($X$1=7,(VLOOKUP(B404,'X7'!$B:$AZ,5,FALSE)),IF($X$1=8,(VLOOKUP(B404,'X8'!$B:$AZ,5,FALSE)),IF($X$1=9,(VLOOKUP(B404,'X9'!$B:$AZ,5,FALSE)),IF($X$1=10,(VLOOKUP(B404,'X10'!$B:$AZ,5,FALSE)),IF($X$1=11,(VLOOKUP(B404,'X11'!$B:$AZ,5,FALSE)),IF($X$1=12,(VLOOKUP(B404,'X12'!$B:$AZ,5,FALSE)),IF($X$1=13,(VLOOKUP(B404,'X13'!$B:$AZ,5,FALSE)),"B"))))))))))))))=TRUE," ",(IF($X$1=1,(VLOOKUP(B404,'X1'!$B:$AZ,5,FALSE)),IF($X$1=2,(VLOOKUP(B404,'X2'!$B:$AZ,5,FALSE)),IF($X$1=3,(VLOOKUP(B404,'X3'!$B:$AZ,5,FALSE)),IF($X$1=4,(VLOOKUP(B404,'X4'!$B:$AZ,5,FALSE)),IF($X$1=5,(VLOOKUP(B404,'X5'!$B:$AZ,5,FALSE)),IF($X$1=6,(VLOOKUP(B404,'X6'!$B:$AZ,5,FALSE)),IF($X$1=7,(VLOOKUP(B404,'X7'!$B:$AZ,5,FALSE)),IF($X$1=8,(VLOOKUP(B404,'X8'!$B:$AZ,5,FALSE)),IF($X$1=9,(VLOOKUP(B404,'X9'!$B:$AZ,5,FALSE)),IF($X$1=10,(VLOOKUP(B404,'X10'!$B:$AZ,5,FALSE)),IF($X$1=11,(VLOOKUP(B404,'X11'!$B:$AZ,5,FALSE)),IF($X$1=12,(VLOOKUP(B404,'X12'!$B:$AZ,5,FALSE)),IF($X$1=13,(VLOOKUP(B404,'X13'!$B:$AZ,5,FALSE)),"B")))))))))))))))</f>
        <v xml:space="preserve"> </v>
      </c>
      <c r="L404" s="184" t="str">
        <f ca="1">IF(ISERROR(IF($X$1=1,(VLOOKUP(B404,'X1'!$B:$AZ,9,FALSE)),IF($X$1=2,(VLOOKUP(B404,'X2'!$B:$AZ,9,FALSE)),IF($X$1=3,(VLOOKUP(B404,'X3'!$B:$AZ,9,FALSE)),IF($X$1=4,(VLOOKUP(B404,'X4'!$B:$AZ,9,FALSE)),IF($X$1=5,(VLOOKUP(B404,'X5'!$B:$AZ,9,FALSE)),IF($X$1=6,(VLOOKUP(B404,'X6'!$B:$AZ,9,FALSE)),IF($X$1=7,(VLOOKUP(B404,'X7'!$B:$AZ,9,FALSE)),IF($X$1=8,(VLOOKUP(B404,'X8'!$B:$AZ,9,FALSE)),IF($X$1=9,(VLOOKUP(B404,'X9'!$B:$AZ,9,FALSE)),IF($X$1=10,(VLOOKUP(B404,'X10'!$B:$AZ,9,FALSE)),IF($X$1=11,(VLOOKUP(B404,'X11'!$B:$AZ,9,FALSE)),IF($X$1=12,(VLOOKUP(B404,'X12'!$B:$AZ,9,FALSE)),IF($X$1=13,(VLOOKUP(B404,'X13'!$B:$AZ,9,FALSE)),"B"))))))))))))))=TRUE," ",(IF($X$1=1,(VLOOKUP(B404,'X1'!$B:$AZ,9,FALSE)),IF($X$1=2,(VLOOKUP(B404,'X2'!$B:$AZ,9,FALSE)),IF($X$1=3,(VLOOKUP(B404,'X3'!$B:$AZ,9,FALSE)),IF($X$1=4,(VLOOKUP(B404,'X4'!$B:$AZ,9,FALSE)),IF($X$1=5,(VLOOKUP(B404,'X5'!$B:$AZ,9,FALSE)),IF($X$1=6,(VLOOKUP(B404,'X6'!$B:$AZ,9,FALSE)),IF($X$1=7,(VLOOKUP(B404,'X7'!$B:$AZ,9,FALSE)),IF($X$1=8,(VLOOKUP(B404,'X8'!$B:$AZ,9,FALSE)),IF($X$1=9,(VLOOKUP(B404,'X9'!$B:$AZ,9,FALSE)),IF($X$1=10,(VLOOKUP(B404,'X10'!$B:$AZ,9,FALSE)),IF($X$1=11,(VLOOKUP(B404,'X11'!$B:$AZ,9,FALSE)),IF($X$1=12,(VLOOKUP(B404,'X12'!$B:$AZ,9,FALSE)),IF($X$1=13,(VLOOKUP(B404,'X13'!$B:$AZ,9,FALSE)),"B")))))))))))))))</f>
        <v xml:space="preserve"> </v>
      </c>
      <c r="M404" s="184" t="str">
        <f ca="1">IF(ISERROR(IF($X$1=1,(VLOOKUP(B404,'X1'!$B:$AZ,10,FALSE)),IF($X$1=2,(VLOOKUP(B404,'X2'!$B:$AZ,10,FALSE)),IF($X$1=3,(VLOOKUP(B404,'X3'!$B:$AZ,10,FALSE)),IF($X$1=4,(VLOOKUP(B404,'X4'!$B:$AZ,10,FALSE)),IF($X$1=5,(VLOOKUP(B404,'X5'!$B:$AZ,10,FALSE)),IF($X$1=6,(VLOOKUP(B404,'X6'!$B:$AZ,10,FALSE)),IF($X$1=7,(VLOOKUP(B404,'X7'!$B:$AZ,10,FALSE)),IF($X$1=8,(VLOOKUP(B404,'X8'!$B:$AZ,10,FALSE)),IF($X$1=9,(VLOOKUP(B404,'X9'!$B:$AZ,10,FALSE)),IF($X$1=10,(VLOOKUP(B404,'X10'!$B:$AZ,10,FALSE)),IF($X$1=11,(VLOOKUP(B404,'X11'!$B:$AZ,10,FALSE)),IF($X$1=12,(VLOOKUP(B404,'X12'!$B:$AZ,10,FALSE)),IF($X$1=13,(VLOOKUP(B404,'X13'!$B:$AZ,10,FALSE)),"B"))))))))))))))=TRUE," ",(IF($X$1=1,(VLOOKUP(B404,'X1'!$B:$AZ,10,FALSE)),IF($X$1=2,(VLOOKUP(B404,'X2'!$B:$AZ,10,FALSE)),IF($X$1=3,(VLOOKUP(B404,'X3'!$B:$AZ,10,FALSE)),IF($X$1=4,(VLOOKUP(B404,'X4'!$B:$AZ,10,FALSE)),IF($X$1=5,(VLOOKUP(B404,'X5'!$B:$AZ,10,FALSE)),IF($X$1=6,(VLOOKUP(B404,'X6'!$B:$AZ,10,FALSE)),IF($X$1=7,(VLOOKUP(B404,'X7'!$B:$AZ,10,FALSE)),IF($X$1=8,(VLOOKUP(B404,'X8'!$B:$AZ,10,FALSE)),IF($X$1=9,(VLOOKUP(B404,'X9'!$B:$AZ,10,FALSE)),IF($X$1=10,(VLOOKUP(B404,'X10'!$B:$AZ,10,FALSE)),IF($X$1=11,(VLOOKUP(B404,'X11'!$B:$AZ,10,FALSE)),IF($X$1=12,(VLOOKUP(B404,'X12'!$B:$AZ,10,FALSE)),IF($X$1=13,(VLOOKUP(B404,'X13'!$B:$AZ,10,FALSE)),"B")))))))))))))))</f>
        <v xml:space="preserve"> </v>
      </c>
      <c r="N404" s="185" t="str">
        <f ca="1">IF(ISERROR(IF($X$1=1,(VLOOKUP(B404,'X1'!$B:$AZ,45,FALSE)),IF($X$1=2,(VLOOKUP(B404,'X2'!$B:$AZ,45,FALSE)),IF($X$1=3,(VLOOKUP(B404,'X3'!$B:$AZ,45,FALSE)),IF($X$1=4,(VLOOKUP(B404,'X4'!$B:$AZ,45,FALSE)),IF($X$1=5,(VLOOKUP(B404,'X5'!$B:$AZ,45,FALSE)),IF($X$1=6,(VLOOKUP(B404,'X6'!$B:$AZ,45,FALSE)),IF($X$1=7,(VLOOKUP(B404,'X7'!$B:$AZ,45,FALSE)),IF($X$1=8,(VLOOKUP(B404,'X8'!$B:$AZ,45,FALSE)),IF($X$1=9,(VLOOKUP(B404,'X9'!$B:$AZ,45,FALSE)),IF($X$1=10,(VLOOKUP(B404,'X10'!$B:$AZ,45,FALSE)),IF($X$1=11,(VLOOKUP(B404,'X11'!$B:$AZ,45,FALSE)),IF($X$1=12,(VLOOKUP(B404,'X12'!$B:$AZ,45,FALSE)),IF($X$1=13,(VLOOKUP(B404,'X13'!$B:$AZ,45,FALSE)),"B"))))))))))))))=TRUE," ",(IF($X$1=1,(VLOOKUP(B404,'X1'!$B:$AZ,45,FALSE)),IF($X$1=2,(VLOOKUP(B404,'X2'!$B:$AZ,45,FALSE)),IF($X$1=3,(VLOOKUP(B404,'X3'!$B:$AZ,45,FALSE)),IF($X$1=4,(VLOOKUP(B404,'X4'!$B:$AZ,45,FALSE)),IF($X$1=5,(VLOOKUP(B404,'X5'!$B:$AZ,45,FALSE)),IF($X$1=6,(VLOOKUP(B404,'X6'!$B:$AZ,45,FALSE)),IF($X$1=7,(VLOOKUP(B404,'X7'!$B:$AZ,45,FALSE)),IF($X$1=8,(VLOOKUP(B404,'X8'!$B:$AZ,45,FALSE)),IF($X$1=9,(VLOOKUP(B404,'X9'!$B:$AZ,45,FALSE)),IF($X$1=10,(VLOOKUP(B404,'X10'!$B:$AZ,45,FALSE)),IF($X$1=11,(VLOOKUP(B404,'X11'!$B:$AZ,45,FALSE)),IF($X$1=12,(VLOOKUP(B404,'X12'!$B:$AZ,45,FALSE)),IF($X$1=13,(VLOOKUP(B404,'X13'!$B:$AZ,45,FALSE)),"B")))))))))))))))</f>
        <v xml:space="preserve"> </v>
      </c>
      <c r="O404" s="184" t="str">
        <f ca="1">IF(ISERROR(IF($X$1=1,(VLOOKUP(B404,'X1'!$B:$AZ,11,FALSE)),IF($X$1=2,(VLOOKUP(B404,'X2'!$B:$AZ,11,FALSE)),IF($X$1=3,(VLOOKUP(B404,'X3'!$B:$AZ,11,FALSE)),IF($X$1=4,(VLOOKUP(B404,'X4'!$B:$AZ,11,FALSE)),IF($X$1=5,(VLOOKUP(B404,'X5'!$B:$AZ,11,FALSE)),IF($X$1=6,(VLOOKUP(B404,'X6'!$B:$AZ,11,FALSE)),IF($X$1=7,(VLOOKUP(B404,'X7'!$B:$AZ,11,FALSE)),IF($X$1=8,(VLOOKUP(B404,'X8'!$B:$AZ,11,FALSE)),IF($X$1=9,(VLOOKUP(B404,'X9'!$B:$AZ,11,FALSE)),IF($X$1=10,(VLOOKUP(B404,'X10'!$B:$AZ,11,FALSE)),IF($X$1=11,(VLOOKUP(B404,'X11'!$B:$AZ,11,FALSE)),IF($X$1=12,(VLOOKUP(B404,'X12'!$B:$AZ,11,FALSE)),IF($X$1=13,(VLOOKUP(B404,'X13'!$B:$AZ,11,FALSE)),"B"))))))))))))))=TRUE," ",(IF($X$1=1,(VLOOKUP(B404,'X1'!$B:$AZ,11,FALSE)),IF($X$1=2,(VLOOKUP(B404,'X2'!$B:$AZ,11,FALSE)),IF($X$1=3,(VLOOKUP(B404,'X3'!$B:$AZ,11,FALSE)),IF($X$1=4,(VLOOKUP(B404,'X4'!$B:$AZ,11,FALSE)),IF($X$1=5,(VLOOKUP(B404,'X5'!$B:$AZ,11,FALSE)),IF($X$1=6,(VLOOKUP(B404,'X6'!$B:$AZ,11,FALSE)),IF($X$1=7,(VLOOKUP(B404,'X7'!$B:$AZ,11,FALSE)),IF($X$1=8,(VLOOKUP(B404,'X8'!$B:$AZ,11,FALSE)),IF($X$1=9,(VLOOKUP(B404,'X9'!$B:$AZ,11,FALSE)),IF($X$1=10,(VLOOKUP(B404,'X10'!$B:$AZ,11,FALSE)),IF($X$1=11,(VLOOKUP(B404,'X11'!$B:$AZ,11,FALSE)),IF($X$1=12,(VLOOKUP(B404,'X12'!$B:$AZ,11,FALSE)),IF($X$1=13,(VLOOKUP(B404,'X13'!$B:$AZ,11,FALSE)),"B")))))))))))))))</f>
        <v xml:space="preserve"> </v>
      </c>
      <c r="P404" s="184" t="str">
        <f ca="1">IF(ISERROR(IF($X$1=1,(VLOOKUP(B404,'X1'!$B:$AZ,12,FALSE)),IF($X$1=2,(VLOOKUP(B404,'X2'!$B:$AZ,12,FALSE)),IF($X$1=3,(VLOOKUP(B404,'X3'!$B:$AZ,12,FALSE)),IF($X$1=4,(VLOOKUP(B404,'X4'!$B:$AZ,12,FALSE)),IF($X$1=5,(VLOOKUP(B404,'X5'!$B:$AZ,12,FALSE)),IF($X$1=6,(VLOOKUP(B404,'X6'!$B:$AZ,12,FALSE)),IF($X$1=7,(VLOOKUP(B404,'X7'!$B:$AZ,12,FALSE)),IF($X$1=8,(VLOOKUP(B404,'X8'!$B:$AZ,12,FALSE)),IF($X$1=9,(VLOOKUP(B404,'X9'!$B:$AZ,12,FALSE)),IF($X$1=10,(VLOOKUP(B404,'X10'!$B:$AZ,12,FALSE)),IF($X$1=11,(VLOOKUP(B404,'X11'!$B:$AZ,12,FALSE)),IF($X$1=12,(VLOOKUP(B404,'X12'!$B:$AZ,12,FALSE)),IF($X$1=13,(VLOOKUP(B404,'X13'!$B:$AZ,12,FALSE)),"B"))))))))))))))=TRUE," ",(IF($X$1=1,(VLOOKUP(B404,'X1'!$B:$AZ,12,FALSE)),IF($X$1=2,(VLOOKUP(B404,'X2'!$B:$AZ,12,FALSE)),IF($X$1=3,(VLOOKUP(B404,'X3'!$B:$AZ,12,FALSE)),IF($X$1=4,(VLOOKUP(B404,'X4'!$B:$AZ,12,FALSE)),IF($X$1=5,(VLOOKUP(B404,'X5'!$B:$AZ,12,FALSE)),IF($X$1=6,(VLOOKUP(B404,'X6'!$B:$AZ,12,FALSE)),IF($X$1=7,(VLOOKUP(B404,'X7'!$B:$AZ,12,FALSE)),IF($X$1=8,(VLOOKUP(B404,'X8'!$B:$AZ,12,FALSE)),IF($X$1=9,(VLOOKUP(B404,'X9'!$B:$AZ,12,FALSE)),IF($X$1=10,(VLOOKUP(B404,'X10'!$B:$AZ,12,FALSE)),IF($X$1=11,(VLOOKUP(B404,'X11'!$B:$AZ,12,FALSE)),IF($X$1=12,(VLOOKUP(B404,'X12'!$B:$AZ,12,FALSE)),IF($X$1=13,(VLOOKUP(B404,'X13'!$B:$AZ,12,FALSE)),"B")))))))))))))))</f>
        <v xml:space="preserve"> </v>
      </c>
      <c r="Q404" s="185" t="str">
        <f ca="1">IF(ISERROR(IF($X$1=1,(VLOOKUP(B404,'X1'!$B:$AZ,46,FALSE)),IF($X$1=2,(VLOOKUP(B404,'X2'!$B:$AZ,46,FALSE)),IF($X$1=3,(VLOOKUP(B404,'X3'!$B:$AZ,46,FALSE)),IF($X$1=4,(VLOOKUP(B404,'X4'!$B:$AZ,46,FALSE)),IF($X$1=5,(VLOOKUP(B404,'X5'!$B:$AZ,46,FALSE)),IF($X$1=6,(VLOOKUP(B404,'X6'!$B:$AZ,46,FALSE)),IF($X$1=7,(VLOOKUP(B404,'X7'!$B:$AZ,46,FALSE)),IF($X$1=8,(VLOOKUP(B404,'X8'!$B:$AZ,46,FALSE)),IF($X$1=9,(VLOOKUP(B404,'X9'!$B:$AZ,46,FALSE)),IF($X$1=10,(VLOOKUP(B404,'X10'!$B:$AZ,46,FALSE)),IF($X$1=11,(VLOOKUP(B404,'X11'!$B:$AZ,46,FALSE)),IF($X$1=12,(VLOOKUP(B404,'X12'!$B:$AZ,46,FALSE)),IF($X$1=13,(VLOOKUP(B404,'X13'!$B:$AZ,46,FALSE)),"B"))))))))))))))=TRUE," ",(IF($X$1=1,(VLOOKUP(B404,'X1'!$B:$AZ,46,FALSE)),IF($X$1=2,(VLOOKUP(B404,'X2'!$B:$AZ,46,FALSE)),IF($X$1=3,(VLOOKUP(B404,'X3'!$B:$AZ,46,FALSE)),IF($X$1=4,(VLOOKUP(B404,'X4'!$B:$AZ,46,FALSE)),IF($X$1=5,(VLOOKUP(B404,'X5'!$B:$AZ,46,FALSE)),IF($X$1=6,(VLOOKUP(B404,'X6'!$B:$AZ,46,FALSE)),IF($X$1=7,(VLOOKUP(B404,'X7'!$B:$AZ,46,FALSE)),IF($X$1=8,(VLOOKUP(B404,'X8'!$B:$AZ,46,FALSE)),IF($X$1=9,(VLOOKUP(B404,'X9'!$B:$AZ,46,FALSE)),IF($X$1=10,(VLOOKUP(B404,'X10'!$B:$AZ,46,FALSE)),IF($X$1=11,(VLOOKUP(B404,'X11'!$B:$AZ,46,FALSE)),IF($X$1=12,(VLOOKUP(B404,'X12'!$B:$AZ,46,FALSE)),IF($X$1=13,(VLOOKUP(B404,'X13'!$B:$AZ,46,FALSE)),"B")))))))))))))))</f>
        <v xml:space="preserve"> </v>
      </c>
      <c r="R404" s="185" t="str">
        <f ca="1">IF(ISERROR(IF($X$1=1,(VLOOKUP(B404,'X1'!$B:$AZ,15,FALSE)),IF($X$1=2,(VLOOKUP(B404,'X2'!$B:$AZ,15,FALSE)),IF($X$1=3,(VLOOKUP(B404,'X3'!$B:$AZ,15,FALSE)),IF($X$1=4,(VLOOKUP(B404,'X4'!$B:$AZ,15,FALSE)),IF($X$1=5,(VLOOKUP(B404,'X5'!$B:$AZ,15,FALSE)),IF($X$1=6,(VLOOKUP(B404,'X6'!$B:$AZ,15,FALSE)),IF($X$1=7,(VLOOKUP(B404,'X7'!$B:$AZ,15,FALSE)),IF($X$1=8,(VLOOKUP(B404,'X8'!$B:$AZ,15,FALSE)),IF($X$1=9,(VLOOKUP(B404,'X9'!$B:$AZ,15,FALSE)),IF($X$1=10,(VLOOKUP(B404,'X10'!$B:$AZ,15,FALSE)),IF($X$1=11,(VLOOKUP(B404,'X11'!$B:$AZ,15,FALSE)),IF($X$1=12,(VLOOKUP(B404,'X12'!$B:$AZ,15,FALSE)),IF($X$1=13,(VLOOKUP(B404,'X13'!$B:$AZ,15,FALSE)),"B"))))))))))))))=TRUE," ",(IF($X$1=1,(VLOOKUP(B404,'X1'!$B:$AZ,15,FALSE)),IF($X$1=2,(VLOOKUP(B404,'X2'!$B:$AZ,15,FALSE)),IF($X$1=3,(VLOOKUP(B404,'X3'!$B:$AZ,15,FALSE)),IF($X$1=4,(VLOOKUP(B404,'X4'!$B:$AZ,15,FALSE)),IF($X$1=5,(VLOOKUP(B404,'X5'!$B:$AZ,15,FALSE)),IF($X$1=6,(VLOOKUP(B404,'X6'!$B:$AZ,15,FALSE)),IF($X$1=7,(VLOOKUP(B404,'X7'!$B:$AZ,15,FALSE)),IF($X$1=8,(VLOOKUP(B404,'X8'!$B:$AZ,15,FALSE)),IF($X$1=9,(VLOOKUP(B404,'X9'!$B:$AZ,15,FALSE)),IF($X$1=10,(VLOOKUP(B404,'X10'!$B:$AZ,15,FALSE)),IF($X$1=11,(VLOOKUP(B404,'X11'!$B:$AZ,15,FALSE)),IF($X$1=12,(VLOOKUP(B404,'X12'!$B:$AZ,15,FALSE)),IF($X$1=13,(VLOOKUP(B404,'X13'!$B:$AZ,15,FALSE)),"B")))))))))))))))</f>
        <v xml:space="preserve"> </v>
      </c>
      <c r="S404" s="185" t="str">
        <f ca="1">IF(ISERROR(IF((IF($X$1=1,(VLOOKUP(B404,'X1'!$B:$AZ,14,FALSE)),(IF($X$1=2,(VLOOKUP(B404,'X2'!$B:$AZ,14,FALSE)),(IF($X$1=3,(VLOOKUP(B404,'X3'!$B:$AZ,14,FALSE)),(IF($X$1=4,(VLOOKUP(B404,'X4'!$B:$AZ,14,FALSE)),(IF($X$1=5,(VLOOKUP(B404,'X5'!$B:$AZ,14,FALSE)),(IF($X$1=6,(VLOOKUP(B404,'X6'!$B:$AZ,14,FALSE)),(IF($X$1=7,(VLOOKUP(B404,'X7'!$B:$AZ,14,FALSE)),(IF($X$1=8,(VLOOKUP(B404,'X8'!$B:$AZ,14,FALSE)),(IF($X$1=9,(VLOOKUP(B404,'X9'!$B:$AZ,14,FALSE)),(IF($X$1=10,(VLOOKUP(B404,'X10'!$B:$AZ,14,FALSE)),(IF($X$1=11,(VLOOKUP(B404,'X11'!$B:$AZ,14,FALSE)),(IF($X$1=12,(VLOOKUP(B404,'X12'!$B:$AZ,14,FALSE)),(VLOOKUP(B404,'X13'!$B:$AZ,14,FALSE))))))))))))))))))))))))))=$V$1," ",(IF($X$1=1,(VLOOKUP(B404,'X1'!$B:$AZ,14,FALSE)),(IF($X$1=2,(VLOOKUP(B404,'X2'!$B:$AZ,14,FALSE)),(IF($X$1=3,(VLOOKUP(B404,'X3'!$B:$AZ,14,FALSE)),(IF($X$1=4,(VLOOKUP(B404,'X4'!$B:$AZ,14,FALSE)),(IF($X$1=5,(VLOOKUP(B404,'X5'!$B:$AZ,14,FALSE)),(IF($X$1=6,(VLOOKUP(B404,'X6'!$B:$AZ,14,FALSE)),(IF($X$1=7,(VLOOKUP(B404,'X7'!$B:$AZ,14,FALSE)),(IF($X$1=8,(VLOOKUP(B404,'X8'!$B:$AZ,14,FALSE)),(IF($X$1=9,(VLOOKUP(B404,'X9'!$B:$AZ,14,FALSE)),(IF($X$1=10,(VLOOKUP(B404,'X10'!$B:$AZ,14,FALSE)),(IF($X$1=11,(VLOOKUP(B404,'X11'!$B:$AZ,14,FALSE)),(IF($X$1=12,(VLOOKUP(B404,'X12'!$B:$AZ,14,FALSE)),(VLOOKUP(B404,'X13'!$B:$AZ,14,FALSE))))))))))))))))))))))))))))=TRUE," ",(IF((IF($X$1=1,(VLOOKUP(B404,'X1'!$B:$AZ,14,FALSE)),(IF($X$1=2,(VLOOKUP(B404,'X2'!$B:$AZ,14,FALSE)),(IF($X$1=3,(VLOOKUP(B404,'X3'!$B:$AZ,14,FALSE)),(IF($X$1=4,(VLOOKUP(B404,'X4'!$B:$AZ,14,FALSE)),(IF($X$1=5,(VLOOKUP(B404,'X5'!$B:$AZ,14,FALSE)),(IF($X$1=6,(VLOOKUP(B404,'X6'!$B:$AZ,14,FALSE)),(IF($X$1=7,(VLOOKUP(B404,'X7'!$B:$AZ,14,FALSE)),(IF($X$1=8,(VLOOKUP(B404,'X8'!$B:$AZ,14,FALSE)),(IF($X$1=9,(VLOOKUP(B404,'X9'!$B:$AZ,14,FALSE)),(IF($X$1=10,(VLOOKUP(B404,'X10'!$B:$AZ,14,FALSE)),(IF($X$1=11,(VLOOKUP(B404,'X11'!$B:$AZ,14,FALSE)),(IF($X$1=12,(VLOOKUP(B404,'X12'!$B:$AZ,14,FALSE)),(VLOOKUP(B404,'X13'!$B:$AZ,14,FALSE))))))))))))))))))))))))))=$V$1," ",(IF($X$1=1,(VLOOKUP(B404,'X1'!$B:$AZ,14,FALSE)),(IF($X$1=2,(VLOOKUP(B404,'X2'!$B:$AZ,14,FALSE)),(IF($X$1=3,(VLOOKUP(B404,'X3'!$B:$AZ,14,FALSE)),(IF($X$1=4,(VLOOKUP(B404,'X4'!$B:$AZ,14,FALSE)),(IF($X$1=5,(VLOOKUP(B404,'X5'!$B:$AZ,14,FALSE)),(IF($X$1=6,(VLOOKUP(B404,'X6'!$B:$AZ,14,FALSE)),(IF($X$1=7,(VLOOKUP(B404,'X7'!$B:$AZ,14,FALSE)),(IF($X$1=8,(VLOOKUP(B404,'X8'!$B:$AZ,14,FALSE)),(IF($X$1=9,(VLOOKUP(B404,'X9'!$B:$AZ,14,FALSE)),(IF($X$1=10,(VLOOKUP(B404,'X10'!$B:$AZ,14,FALSE)),(IF($X$1=11,(VLOOKUP(B404,'X11'!$B:$AZ,14,FALSE)),(IF($X$1=12,(VLOOKUP(B404,'X12'!$B:$AZ,14,FALSE)),(VLOOKUP(B404,'X13'!$B:$AZ,14,FALSE)))))))))))))))))))))))))))))</f>
        <v xml:space="preserve"> </v>
      </c>
    </row>
    <row r="405" spans="1:19" ht="14.1" customHeight="1" x14ac:dyDescent="0.2">
      <c r="A405" s="156" t="s">
        <v>1058</v>
      </c>
      <c r="B405" s="122" t="str">
        <f>IF(ISERROR(IF($U$16=1,(VLOOKUP(A405,$AC$89:$AH$125,2,FALSE)),IF((IF($X$1=1,'X1'!B364,(IF($X$1=2,'X2'!B364,(IF($X$1=3,'X3'!B364,(IF($X$1=4,'X4'!B364,(IF($X$1=5,'X5'!B364,(IF($X$1=6,'X6'!B364,(IF($X$1=7,'X7'!B364,(IF($X$1=8,'X8'!B364,(IF($X$1=9,'X9'!B364,(IF($X$1=10,'X10'!B364,(IF($X$1=11,'X11'!B364,(IF($X$1=12,'X12'!B364,'X13'!B364))))))))))))))))))))))))="","",(IF($X$1=1,'X1'!B364,(IF($X$1=2,'X2'!B364,(IF($X$1=3,'X3'!B364,(IF($X$1=4,'X4'!B364,(IF($X$1=5,'X5'!B364,(IF($X$1=6,'X6'!B364,(IF($X$1=7,'X7'!B364,(IF($X$1=8,'X8'!B364,(IF($X$1=9,'X9'!B364,(IF($X$1=10,'X10'!B364,(IF($X$1=11,'X11'!B364,(IF($X$1=12,'X12'!B364,'X13'!B364)))))))))))))))))))))))))))=TRUE," ",(IF($U$16=1,(VLOOKUP(A405,$AC$89:$AH$125,2,FALSE)),IF((IF($X$1=1,'X1'!B364,(IF($X$1=2,'X2'!B364,(IF($X$1=3,'X3'!B364,(IF($X$1=4,'X4'!B364,(IF($X$1=5,'X5'!B364,(IF($X$1=6,'X6'!B364,(IF($X$1=7,'X7'!B364,(IF($X$1=8,'X8'!B364,(IF($X$1=9,'X9'!B364,(IF($X$1=10,'X10'!B364,(IF($X$1=11,'X11'!B364,(IF($X$1=12,'X12'!B364,'X13'!B364))))))))))))))))))))))))="","",(IF($X$1=1,'X1'!B364,(IF($X$1=2,'X2'!B364,(IF($X$1=3,'X3'!B364,(IF($X$1=4,'X4'!B364,(IF($X$1=5,'X5'!B364,(IF($X$1=6,'X6'!B364,(IF($X$1=7,'X7'!B364,(IF($X$1=8,'X8'!B364,(IF($X$1=9,'X9'!B364,(IF($X$1=10,'X10'!B364,(IF($X$1=11,'X11'!B364,(IF($X$1=12,'X12'!B364,'X13'!B364))))))))))))))))))))))))))))</f>
        <v/>
      </c>
      <c r="C405" s="181" t="str">
        <f ca="1">IF(ISERROR(IF($X$1=1,(VLOOKUP(B405,'X1'!$B:$AZ,47,FALSE)),IF($X$1=2,(VLOOKUP(B405,'X2'!$B:$AZ,47,FALSE)),IF($X$1=3,(VLOOKUP(B405,'X3'!$B:$AZ,47,FALSE)),IF($X$1=4,(VLOOKUP(B405,'X4'!$B:$AZ,47,FALSE)),IF($X$1=5,(VLOOKUP(B405,'X5'!$B:$AZ,47,FALSE)),IF($X$1=6,(VLOOKUP(B405,'X6'!$B:$AZ,47,FALSE)),IF($X$1=7,(VLOOKUP(B405,'X7'!$B:$AZ,47,FALSE)),IF($X$1=8,(VLOOKUP(B405,'X8'!$B:$AZ,47,FALSE)),IF($X$1=9,(VLOOKUP(B405,'X9'!$B:$AZ,47,FALSE)),IF($X$1=10,(VLOOKUP(B405,'X10'!$B:$AZ,47,FALSE)),IF($X$1=11,(VLOOKUP(B405,'X11'!$B:$AZ,47,FALSE)),IF($X$1=12,(VLOOKUP(B405,'X12'!$B:$AZ,47,FALSE)),IF($X$1=13,(VLOOKUP(B405,'X13'!$B:$AZ,47,FALSE)),"B"))))))))))))))=TRUE," ",(IF($X$1=1,(VLOOKUP(B405,'X1'!$B:$AZ,47,FALSE)),IF($X$1=2,(VLOOKUP(B405,'X2'!$B:$AZ,47,FALSE)),IF($X$1=3,(VLOOKUP(B405,'X3'!$B:$AZ,47,FALSE)),IF($X$1=4,(VLOOKUP(B405,'X4'!$B:$AZ,47,FALSE)),IF($X$1=5,(VLOOKUP(B405,'X5'!$B:$AZ,47,FALSE)),IF($X$1=6,(VLOOKUP(B405,'X6'!$B:$AZ,47,FALSE)),IF($X$1=7,(VLOOKUP(B405,'X7'!$B:$AZ,47,FALSE)),IF($X$1=8,(VLOOKUP(B405,'X8'!$B:$AZ,47,FALSE)),IF($X$1=9,(VLOOKUP(B405,'X9'!$B:$AZ,47,FALSE)),IF($X$1=10,(VLOOKUP(B405,'X10'!$B:$AZ,47,FALSE)),IF($X$1=11,(VLOOKUP(B405,'X11'!$B:$AZ,47,FALSE)),IF($X$1=12,(VLOOKUP(B405,'X12'!$B:$AZ,47,FALSE)),IF($X$1=13,(VLOOKUP(B405,'X13'!$B:$AZ,47,FALSE)),"B")))))))))))))))</f>
        <v xml:space="preserve"> </v>
      </c>
      <c r="D405" s="181" t="str">
        <f ca="1">IF(ISERROR(IF($X$1=1,(VLOOKUP(B405,'X1'!$B:$AP,41,FALSE)),IF($X$1=2,(VLOOKUP(B405,'X2'!$B:$AP,41,FALSE)),IF($X$1=3,(VLOOKUP(B405,'X3'!$B:$AP,41,FALSE)),IF($X$1=4,(VLOOKUP(B405,'X4'!$B:$AP,41,FALSE)),IF($X$1=5,(VLOOKUP(B405,'X5'!$B:$AP,41,FALSE)),IF($X$1=6,(VLOOKUP(B405,'X6'!$B:$AP,41,FALSE)),IF($X$1=7,(VLOOKUP(B405,'X7'!$B:$AP,41,FALSE)),IF($X$1=8,(VLOOKUP(B405,'X8'!$B:$AP,41,FALSE)),IF($X$1=9,(VLOOKUP(B405,'X9'!$B:$AP,41,FALSE)),IF($X$1=10,(VLOOKUP(B405,'X10'!$B:$AP,41,FALSE)),IF($X$1=11,(VLOOKUP(B405,'X11'!$B:$AP,41,FALSE)),IF($X$1=12,(VLOOKUP(B405,'X12'!$B:$AP,41,FALSE)),IF($X$1=13,(VLOOKUP(B405,'X13'!$B:$AP,41,FALSE)),"B"))))))))))))))=TRUE," ",(IF($X$1=1,(VLOOKUP(B405,'X1'!$B:$AP,41,FALSE)),IF($X$1=2,(VLOOKUP(B405,'X2'!$B:$AP,41,FALSE)),IF($X$1=3,(VLOOKUP(B405,'X3'!$B:$AP,41,FALSE)),IF($X$1=4,(VLOOKUP(B405,'X4'!$B:$AP,41,FALSE)),IF($X$1=5,(VLOOKUP(B405,'X5'!$B:$AP,41,FALSE)),IF($X$1=6,(VLOOKUP(B405,'X6'!$B:$AP,41,FALSE)),IF($X$1=7,(VLOOKUP(B405,'X7'!$B:$AP,41,FALSE)),IF($X$1=8,(VLOOKUP(B405,'X8'!$B:$AP,41,FALSE)),IF($X$1=9,(VLOOKUP(B405,'X9'!$B:$AP,41,FALSE)),IF($X$1=10,(VLOOKUP(B405,'X10'!$B:$AP,41,FALSE)),IF($X$1=11,(VLOOKUP(B405,'X11'!$B:$AP,41,FALSE)),IF($X$1=12,(VLOOKUP(B405,'X12'!$B:$AP,41,FALSE)),IF($X$1=13,(VLOOKUP(B405,'X13'!$B:$AP,41,FALSE)),"B")))))))))))))))</f>
        <v xml:space="preserve"> </v>
      </c>
      <c r="E405" s="182" t="str">
        <f ca="1">IF(ISERROR(IF($X$1=1,(VLOOKUP(B405,'X1'!$B:$AP,7,FALSE)),IF($X$1=2,(VLOOKUP(B405,'X2'!$B:$AP,7,FALSE)),IF($X$1=3,(VLOOKUP(B405,'X3'!$B:$AP,7,FALSE)),IF($X$1=4,(VLOOKUP(B405,'X4'!$B:$AP,7,FALSE)),IF($X$1=5,(VLOOKUP(B405,'X5'!$B:$AP,7,FALSE)),IF($X$1=6,(VLOOKUP(B405,'X6'!$B:$AP,7,FALSE)),IF($X$1=7,(VLOOKUP(B405,'X7'!$B:$AP,7,FALSE)),IF($X$1=8,(VLOOKUP(B405,'X8'!$B:$AP,7,FALSE)),IF($X$1=9,(VLOOKUP(B405,'X9'!$B:$AP,7,FALSE)),IF($X$1=10,(VLOOKUP(B405,'X10'!$B:$AP,7,FALSE)),IF($X$1=11,(VLOOKUP(B405,'X11'!$B:$AP,7,FALSE)),IF($X$1=12,(VLOOKUP(B405,'X12'!$B:$AP,7,FALSE)),IF($X$1=13,(VLOOKUP(B405,'X13'!$B:$AP,7,FALSE)),"B"))))))))))))))=TRUE," ",(IF($X$1=1,(VLOOKUP(B405,'X1'!$B:$AP,7,FALSE)),IF($X$1=2,(VLOOKUP(B405,'X2'!$B:$AP,7,FALSE)),IF($X$1=3,(VLOOKUP(B405,'X3'!$B:$AP,7,FALSE)),IF($X$1=4,(VLOOKUP(B405,'X4'!$B:$AP,7,FALSE)),IF($X$1=5,(VLOOKUP(B405,'X5'!$B:$AP,7,FALSE)),IF($X$1=6,(VLOOKUP(B405,'X6'!$B:$AP,7,FALSE)),IF($X$1=7,(VLOOKUP(B405,'X7'!$B:$AP,7,FALSE)),IF($X$1=8,(VLOOKUP(B405,'X8'!$B:$AP,7,FALSE)),IF($X$1=9,(VLOOKUP(B405,'X9'!$B:$AP,7,FALSE)),IF($X$1=10,(VLOOKUP(B405,'X10'!$B:$AP,7,FALSE)),IF($X$1=11,(VLOOKUP(B405,'X11'!$B:$AP,7,FALSE)),IF($X$1=12,(VLOOKUP(B405,'X12'!$B:$AP,7,FALSE)),IF($X$1=13,(VLOOKUP(B405,'X13'!$B:$AP,7,FALSE)),"B")))))))))))))))</f>
        <v xml:space="preserve"> </v>
      </c>
      <c r="F405" s="182" t="str">
        <f ca="1">IF(ISERROR(IF((IF($X$1=1,(VLOOKUP(B405,'X1'!$B:$AO,6,FALSE)),(IF($X$1=2,(VLOOKUP(B405,'X2'!$B:$AO,6,FALSE)),(IF($X$1=3,(VLOOKUP(B405,'X3'!$B:$AO,6,FALSE)),(IF($X$1=4,(VLOOKUP(B405,'X4'!$B:$AO,6,FALSE)),(IF($X$1=5,(VLOOKUP(B405,'X5'!$B:$AO,6,FALSE)),(IF($X$1=6,(VLOOKUP(B405,'X6'!$B:$AO,6,FALSE)),(IF($X$1=7,(VLOOKUP(B405,'X7'!$B:$AO,6,FALSE)),(IF($X$1=8,(VLOOKUP(B405,'X8'!$B:$AO,6,FALSE)),(IF($X$1=9,(VLOOKUP(B405,'X9'!$B:$AO,6,FALSE)),(IF($X$1=10,(VLOOKUP(B405,'X10'!$B:$AO,6,FALSE)),(IF($X$1=11,(VLOOKUP(B405,'X11'!$B:$AO,6,FALSE)),(IF($X$1=12,(VLOOKUP(B405,'X12'!$B:$AO,6,FALSE)),(VLOOKUP(B405,'X13'!$B:$AO,6,FALSE))))))))))))))))))))))))))=$V$1," ",(IF($X$1=1,(VLOOKUP(B405,'X1'!$B:$AO,6,FALSE)),(IF($X$1=2,(VLOOKUP(B405,'X2'!$B:$AO,6,FALSE)),(IF($X$1=3,(VLOOKUP(B405,'X3'!$B:$AO,6,FALSE)),(IF($X$1=4,(VLOOKUP(B405,'X4'!$B:$AO,6,FALSE)),(IF($X$1=5,(VLOOKUP(B405,'X5'!$B:$AO,6,FALSE)),(IF($X$1=6,(VLOOKUP(B405,'X6'!$B:$AO,6,FALSE)),(IF($X$1=7,(VLOOKUP(B405,'X7'!$B:$AO,6,FALSE)),(IF($X$1=8,(VLOOKUP(B405,'X8'!$B:$AO,6,FALSE)),(IF($X$1=9,(VLOOKUP(B405,'X9'!$B:$AO,6,FALSE)),(IF($X$1=10,(VLOOKUP(B405,'X10'!$B:$AO,6,FALSE)),(IF($X$1=11,(VLOOKUP(B405,'X11'!$B:$AO,6,FALSE)),(IF($X$1=12,(VLOOKUP(B405,'X12'!$B:$AO,6,FALSE)),(VLOOKUP(B405,'X13'!$B:$AO,6,FALSE))))))))))))))))))))))))))))=TRUE," ",(IF((IF($X$1=1,(VLOOKUP(B405,'X1'!$B:$AO,6,FALSE)),(IF($X$1=2,(VLOOKUP(B405,'X2'!$B:$AO,6,FALSE)),(IF($X$1=3,(VLOOKUP(B405,'X3'!$B:$AO,6,FALSE)),(IF($X$1=4,(VLOOKUP(B405,'X4'!$B:$AO,6,FALSE)),(IF($X$1=5,(VLOOKUP(B405,'X5'!$B:$AO,6,FALSE)),(IF($X$1=6,(VLOOKUP(B405,'X6'!$B:$AO,6,FALSE)),(IF($X$1=7,(VLOOKUP(B405,'X7'!$B:$AO,6,FALSE)),(IF($X$1=8,(VLOOKUP(B405,'X8'!$B:$AO,6,FALSE)),(IF($X$1=9,(VLOOKUP(B405,'X9'!$B:$AO,6,FALSE)),(IF($X$1=10,(VLOOKUP(B405,'X10'!$B:$AO,6,FALSE)),(IF($X$1=11,(VLOOKUP(B405,'X11'!$B:$AO,6,FALSE)),(IF($X$1=12,(VLOOKUP(B405,'X12'!$B:$AO,6,FALSE)),(VLOOKUP(B405,'X13'!$B:$AO,6,FALSE))))))))))))))))))))))))))=$V$1," ",(IF($X$1=1,(VLOOKUP(B405,'X1'!$B:$AO,6,FALSE)),(IF($X$1=2,(VLOOKUP(B405,'X2'!$B:$AO,6,FALSE)),(IF($X$1=3,(VLOOKUP(B405,'X3'!$B:$AO,6,FALSE)),(IF($X$1=4,(VLOOKUP(B405,'X4'!$B:$AO,6,FALSE)),(IF($X$1=5,(VLOOKUP(B405,'X5'!$B:$AO,6,FALSE)),(IF($X$1=6,(VLOOKUP(B405,'X6'!$B:$AO,6,FALSE)),(IF($X$1=7,(VLOOKUP(B405,'X7'!$B:$AO,6,FALSE)),(IF($X$1=8,(VLOOKUP(B405,'X8'!$B:$AO,6,FALSE)),(IF($X$1=9,(VLOOKUP(B405,'X9'!$B:$AO,6,FALSE)),(IF($X$1=10,(VLOOKUP(B405,'X10'!$B:$AO,6,FALSE)),(IF($X$1=11,(VLOOKUP(B405,'X11'!$B:$AO,6,FALSE)),(IF($X$1=12,(VLOOKUP(B405,'X12'!$B:$AO,6,FALSE)),(VLOOKUP(B405,'X13'!$B:$AO,6,FALSE)))))))))))))))))))))))))))))</f>
        <v xml:space="preserve"> </v>
      </c>
      <c r="G405" s="182" t="str">
        <f ca="1">IF(ISERROR(IF($X$1=1,(VLOOKUP(B405,'X1'!$B:$AZ,44,FALSE)),IF($X$1=2,(VLOOKUP(B405,'X2'!$B:$AZ,44,FALSE)),IF($X$1=3,(VLOOKUP(B405,'X3'!$B:$AZ,44,FALSE)),IF($X$1=4,(VLOOKUP(B405,'X4'!$B:$AZ,44,FALSE)),IF($X$1=5,(VLOOKUP(B405,'X5'!$B:$AZ,44,FALSE)),IF($X$1=6,(VLOOKUP(B405,'X6'!$B:$AZ,44,FALSE)),IF($X$1=7,(VLOOKUP(B405,'X7'!$B:$AZ,44,FALSE)),IF($X$1=8,(VLOOKUP(B405,'X8'!$B:$AZ,44,FALSE)),IF($X$1=9,(VLOOKUP(B405,'X9'!$B:$AZ,44,FALSE)),IF($X$1=10,(VLOOKUP(B405,'X10'!$B:$AZ,44,FALSE)),IF($X$1=11,(VLOOKUP(B405,'X11'!$B:$AZ,44,FALSE)),IF($X$1=12,(VLOOKUP(B405,'X12'!$B:$AZ,44,FALSE)),IF($X$1=13,(VLOOKUP(B405,'X13'!$B:$AZ,44,FALSE)),"B"))))))))))))))=TRUE," ",(IF($X$1=1,(VLOOKUP(B405,'X1'!$B:$AZ,44,FALSE)),IF($X$1=2,(VLOOKUP(B405,'X2'!$B:$AZ,44,FALSE)),IF($X$1=3,(VLOOKUP(B405,'X3'!$B:$AZ,44,FALSE)),IF($X$1=4,(VLOOKUP(B405,'X4'!$B:$AZ,44,FALSE)),IF($X$1=5,(VLOOKUP(B405,'X5'!$B:$AZ,44,FALSE)),IF($X$1=6,(VLOOKUP(B405,'X6'!$B:$AZ,44,FALSE)),IF($X$1=7,(VLOOKUP(B405,'X7'!$B:$AZ,44,FALSE)),IF($X$1=8,(VLOOKUP(B405,'X8'!$B:$AZ,44,FALSE)),IF($X$1=9,(VLOOKUP(B405,'X9'!$B:$AZ,44,FALSE)),IF($X$1=10,(VLOOKUP(B405,'X10'!$B:$AZ,44,FALSE)),IF($X$1=11,(VLOOKUP(B405,'X11'!$B:$AZ,44,FALSE)),IF($X$1=12,(VLOOKUP(B405,'X12'!$B:$AZ,44,FALSE)),IF($X$1=13,(VLOOKUP(B405,'X13'!$B:$AZ,44,FALSE)),"B")))))))))))))))</f>
        <v xml:space="preserve"> </v>
      </c>
      <c r="H405" s="182" t="str">
        <f ca="1">IF(ISERROR(IF($X$1=1,(VLOOKUP(B405,'X1'!$B:$AZ,8,FALSE)),IF($X$1=2,(VLOOKUP(B405,'X2'!$B:$AZ,8,FALSE)),IF($X$1=3,(VLOOKUP(B405,'X3'!$B:$AZ,8,FALSE)),IF($X$1=4,(VLOOKUP(B405,'X4'!$B:$AZ,8,FALSE)),IF($X$1=5,(VLOOKUP(B405,'X5'!$B:$AZ,8,FALSE)),IF($X$1=6,(VLOOKUP(B405,'X6'!$B:$AZ,8,FALSE)),IF($X$1=7,(VLOOKUP(B405,'X7'!$B:$AZ,8,FALSE)),IF($X$1=8,(VLOOKUP(B405,'X8'!$B:$AZ,8,FALSE)),IF($X$1=9,(VLOOKUP(B405,'X9'!$B:$AZ,8,FALSE)),IF($X$1=10,(VLOOKUP(B405,'X10'!$B:$AZ,8,FALSE)),IF($X$1=11,(VLOOKUP(B405,'X11'!$B:$AZ,8,FALSE)),IF($X$1=12,(VLOOKUP(B405,'X12'!$B:$AZ,8,FALSE)),IF($X$1=13,(VLOOKUP(B405,'X13'!$B:$AZ,8,FALSE)),"B"))))))))))))))=TRUE," ",(IF($X$1=1,(VLOOKUP(B405,'X1'!$B:$AZ,8,FALSE)),IF($X$1=2,(VLOOKUP(B405,'X2'!$B:$AZ,8,FALSE)),IF($X$1=3,(VLOOKUP(B405,'X3'!$B:$AZ,8,FALSE)),IF($X$1=4,(VLOOKUP(B405,'X4'!$B:$AZ,8,FALSE)),IF($X$1=5,(VLOOKUP(B405,'X5'!$B:$AZ,8,FALSE)),IF($X$1=6,(VLOOKUP(B405,'X6'!$B:$AZ,8,FALSE)),IF($X$1=7,(VLOOKUP(B405,'X7'!$B:$AZ,8,FALSE)),IF($X$1=8,(VLOOKUP(B405,'X8'!$B:$AZ,8,FALSE)),IF($X$1=9,(VLOOKUP(B405,'X9'!$B:$AZ,8,FALSE)),IF($X$1=10,(VLOOKUP(B405,'X10'!$B:$AZ,8,FALSE)),IF($X$1=11,(VLOOKUP(B405,'X11'!$B:$AZ,8,FALSE)),IF($X$1=12,(VLOOKUP(B405,'X12'!$B:$AZ,8,FALSE)),IF($X$1=13,(VLOOKUP(B405,'X13'!$B:$AZ,8,FALSE)),"B")))))))))))))))</f>
        <v xml:space="preserve"> </v>
      </c>
      <c r="I405" s="183" t="str">
        <f ca="1">IF(ISERROR(IF($X$1=1,(VLOOKUP(B405,'X1'!$B:$AZ,2,FALSE)),IF($X$1=2,(VLOOKUP(B405,'X2'!$B:$AZ,2,FALSE)),IF($X$1=3,(VLOOKUP(B405,'X3'!$B:$AZ,2,FALSE)),IF($X$1=4,(VLOOKUP(B405,'X4'!$B:$AZ,2,FALSE)),IF($X$1=5,(VLOOKUP(B405,'X5'!$B:$AZ,2,FALSE)),IF($X$1=6,(VLOOKUP(B405,'X6'!$B:$AZ,2,FALSE)),IF($X$1=7,(VLOOKUP(B405,'X7'!$B:$AZ,2,FALSE)),IF($X$1=8,(VLOOKUP(B405,'X8'!$B:$AZ,2,FALSE)),IF($X$1=9,(VLOOKUP(B405,'X9'!$B:$AZ,2,FALSE)),IF($X$1=10,(VLOOKUP(B405,'X10'!$B:$AZ,2,FALSE)),IF($X$1=11,(VLOOKUP(B405,'X11'!$B:$AZ,2,FALSE)),IF($X$1=12,(VLOOKUP(B405,'X12'!$B:$AZ,2,FALSE)),IF($X$1=13,(VLOOKUP(B405,'X13'!$B:$AZ,2,FALSE)),"B"))))))))))))))=TRUE," ",(IF($X$1=1,(VLOOKUP(B405,'X1'!$B:$AZ,2,FALSE)),IF($X$1=2,(VLOOKUP(B405,'X2'!$B:$AZ,2,FALSE)),IF($X$1=3,(VLOOKUP(B405,'X3'!$B:$AZ,2,FALSE)),IF($X$1=4,(VLOOKUP(B405,'X4'!$B:$AZ,2,FALSE)),IF($X$1=5,(VLOOKUP(B405,'X5'!$B:$AZ,2,FALSE)),IF($X$1=6,(VLOOKUP(B405,'X6'!$B:$AZ,2,FALSE)),IF($X$1=7,(VLOOKUP(B405,'X7'!$B:$AZ,2,FALSE)),IF($X$1=8,(VLOOKUP(B405,'X8'!$B:$AZ,2,FALSE)),IF($X$1=9,(VLOOKUP(B405,'X9'!$B:$AZ,2,FALSE)),IF($X$1=10,(VLOOKUP(B405,'X10'!$B:$AZ,2,FALSE)),IF($X$1=11,(VLOOKUP(B405,'X11'!$B:$AZ,2,FALSE)),IF($X$1=12,(VLOOKUP(B405,'X12'!$B:$AZ,2,FALSE)),IF($X$1=13,(VLOOKUP(B405,'X13'!$B:$AZ,2,FALSE)),"B")))))))))))))))</f>
        <v xml:space="preserve"> </v>
      </c>
      <c r="J405" s="183" t="str">
        <f ca="1">IF(ISERROR(IF($X$1=1,(VLOOKUP(B405,'X1'!$B:$AZ,3,FALSE)),IF($X$1=2,(VLOOKUP(B405,'X2'!$B:$AZ,3,FALSE)),IF($X$1=3,(VLOOKUP(B405,'X3'!$B:$AZ,3,FALSE)),IF($X$1=4,(VLOOKUP(B405,'X4'!$B:$AZ,3,FALSE)),IF($X$1=5,(VLOOKUP(B405,'X5'!$B:$AZ,3,FALSE)),IF($X$1=6,(VLOOKUP(B405,'X6'!$B:$AZ,3,FALSE)),IF($X$1=7,(VLOOKUP(B405,'X7'!$B:$AZ,3,FALSE)),IF($X$1=8,(VLOOKUP(B405,'X8'!$B:$AZ,3,FALSE)),IF($X$1=9,(VLOOKUP(B405,'X9'!$B:$AZ,3,FALSE)),IF($X$1=10,(VLOOKUP(B405,'X10'!$B:$AZ,3,FALSE)),IF($X$1=11,(VLOOKUP(B405,'X11'!$B:$AZ,3,FALSE)),IF($X$1=12,(VLOOKUP(B405,'X12'!$B:$AZ,3,FALSE)),IF($X$1=13,(VLOOKUP(B405,'X13'!$B:$AZ,3,FALSE)),"B"))))))))))))))=TRUE," ",(IF($X$1=1,(VLOOKUP(B405,'X1'!$B:$AZ,3,FALSE)),IF($X$1=2,(VLOOKUP(B405,'X2'!$B:$AZ,3,FALSE)),IF($X$1=3,(VLOOKUP(B405,'X3'!$B:$AZ,3,FALSE)),IF($X$1=4,(VLOOKUP(B405,'X4'!$B:$AZ,3,FALSE)),IF($X$1=5,(VLOOKUP(B405,'X5'!$B:$AZ,3,FALSE)),IF($X$1=6,(VLOOKUP(B405,'X6'!$B:$AZ,3,FALSE)),IF($X$1=7,(VLOOKUP(B405,'X7'!$B:$AZ,3,FALSE)),IF($X$1=8,(VLOOKUP(B405,'X8'!$B:$AZ,3,FALSE)),IF($X$1=9,(VLOOKUP(B405,'X9'!$B:$AZ,3,FALSE)),IF($X$1=10,(VLOOKUP(B405,'X10'!$B:$AZ,3,FALSE)),IF($X$1=11,(VLOOKUP(B405,'X11'!$B:$AZ,3,FALSE)),IF($X$1=12,(VLOOKUP(B405,'X12'!$B:$AZ,3,FALSE)),IF($X$1=13,(VLOOKUP(B405,'X13'!$B:$AZ,3,FALSE)),"B")))))))))))))))</f>
        <v xml:space="preserve"> </v>
      </c>
      <c r="K405" s="183" t="str">
        <f ca="1">IF(ISERROR(IF($X$1=1,(VLOOKUP(B405,'X1'!$B:$AZ,5,FALSE)),IF($X$1=2,(VLOOKUP(B405,'X2'!$B:$AZ,5,FALSE)),IF($X$1=3,(VLOOKUP(B405,'X3'!$B:$AZ,5,FALSE)),IF($X$1=4,(VLOOKUP(B405,'X4'!$B:$AZ,5,FALSE)),IF($X$1=5,(VLOOKUP(B405,'X5'!$B:$AZ,5,FALSE)),IF($X$1=6,(VLOOKUP(B405,'X6'!$B:$AZ,5,FALSE)),IF($X$1=7,(VLOOKUP(B405,'X7'!$B:$AZ,5,FALSE)),IF($X$1=8,(VLOOKUP(B405,'X8'!$B:$AZ,5,FALSE)),IF($X$1=9,(VLOOKUP(B405,'X9'!$B:$AZ,5,FALSE)),IF($X$1=10,(VLOOKUP(B405,'X10'!$B:$AZ,5,FALSE)),IF($X$1=11,(VLOOKUP(B405,'X11'!$B:$AZ,5,FALSE)),IF($X$1=12,(VLOOKUP(B405,'X12'!$B:$AZ,5,FALSE)),IF($X$1=13,(VLOOKUP(B405,'X13'!$B:$AZ,5,FALSE)),"B"))))))))))))))=TRUE," ",(IF($X$1=1,(VLOOKUP(B405,'X1'!$B:$AZ,5,FALSE)),IF($X$1=2,(VLOOKUP(B405,'X2'!$B:$AZ,5,FALSE)),IF($X$1=3,(VLOOKUP(B405,'X3'!$B:$AZ,5,FALSE)),IF($X$1=4,(VLOOKUP(B405,'X4'!$B:$AZ,5,FALSE)),IF($X$1=5,(VLOOKUP(B405,'X5'!$B:$AZ,5,FALSE)),IF($X$1=6,(VLOOKUP(B405,'X6'!$B:$AZ,5,FALSE)),IF($X$1=7,(VLOOKUP(B405,'X7'!$B:$AZ,5,FALSE)),IF($X$1=8,(VLOOKUP(B405,'X8'!$B:$AZ,5,FALSE)),IF($X$1=9,(VLOOKUP(B405,'X9'!$B:$AZ,5,FALSE)),IF($X$1=10,(VLOOKUP(B405,'X10'!$B:$AZ,5,FALSE)),IF($X$1=11,(VLOOKUP(B405,'X11'!$B:$AZ,5,FALSE)),IF($X$1=12,(VLOOKUP(B405,'X12'!$B:$AZ,5,FALSE)),IF($X$1=13,(VLOOKUP(B405,'X13'!$B:$AZ,5,FALSE)),"B")))))))))))))))</f>
        <v xml:space="preserve"> </v>
      </c>
      <c r="L405" s="184" t="str">
        <f ca="1">IF(ISERROR(IF($X$1=1,(VLOOKUP(B405,'X1'!$B:$AZ,9,FALSE)),IF($X$1=2,(VLOOKUP(B405,'X2'!$B:$AZ,9,FALSE)),IF($X$1=3,(VLOOKUP(B405,'X3'!$B:$AZ,9,FALSE)),IF($X$1=4,(VLOOKUP(B405,'X4'!$B:$AZ,9,FALSE)),IF($X$1=5,(VLOOKUP(B405,'X5'!$B:$AZ,9,FALSE)),IF($X$1=6,(VLOOKUP(B405,'X6'!$B:$AZ,9,FALSE)),IF($X$1=7,(VLOOKUP(B405,'X7'!$B:$AZ,9,FALSE)),IF($X$1=8,(VLOOKUP(B405,'X8'!$B:$AZ,9,FALSE)),IF($X$1=9,(VLOOKUP(B405,'X9'!$B:$AZ,9,FALSE)),IF($X$1=10,(VLOOKUP(B405,'X10'!$B:$AZ,9,FALSE)),IF($X$1=11,(VLOOKUP(B405,'X11'!$B:$AZ,9,FALSE)),IF($X$1=12,(VLOOKUP(B405,'X12'!$B:$AZ,9,FALSE)),IF($X$1=13,(VLOOKUP(B405,'X13'!$B:$AZ,9,FALSE)),"B"))))))))))))))=TRUE," ",(IF($X$1=1,(VLOOKUP(B405,'X1'!$B:$AZ,9,FALSE)),IF($X$1=2,(VLOOKUP(B405,'X2'!$B:$AZ,9,FALSE)),IF($X$1=3,(VLOOKUP(B405,'X3'!$B:$AZ,9,FALSE)),IF($X$1=4,(VLOOKUP(B405,'X4'!$B:$AZ,9,FALSE)),IF($X$1=5,(VLOOKUP(B405,'X5'!$B:$AZ,9,FALSE)),IF($X$1=6,(VLOOKUP(B405,'X6'!$B:$AZ,9,FALSE)),IF($X$1=7,(VLOOKUP(B405,'X7'!$B:$AZ,9,FALSE)),IF($X$1=8,(VLOOKUP(B405,'X8'!$B:$AZ,9,FALSE)),IF($X$1=9,(VLOOKUP(B405,'X9'!$B:$AZ,9,FALSE)),IF($X$1=10,(VLOOKUP(B405,'X10'!$B:$AZ,9,FALSE)),IF($X$1=11,(VLOOKUP(B405,'X11'!$B:$AZ,9,FALSE)),IF($X$1=12,(VLOOKUP(B405,'X12'!$B:$AZ,9,FALSE)),IF($X$1=13,(VLOOKUP(B405,'X13'!$B:$AZ,9,FALSE)),"B")))))))))))))))</f>
        <v xml:space="preserve"> </v>
      </c>
      <c r="M405" s="184" t="str">
        <f ca="1">IF(ISERROR(IF($X$1=1,(VLOOKUP(B405,'X1'!$B:$AZ,10,FALSE)),IF($X$1=2,(VLOOKUP(B405,'X2'!$B:$AZ,10,FALSE)),IF($X$1=3,(VLOOKUP(B405,'X3'!$B:$AZ,10,FALSE)),IF($X$1=4,(VLOOKUP(B405,'X4'!$B:$AZ,10,FALSE)),IF($X$1=5,(VLOOKUP(B405,'X5'!$B:$AZ,10,FALSE)),IF($X$1=6,(VLOOKUP(B405,'X6'!$B:$AZ,10,FALSE)),IF($X$1=7,(VLOOKUP(B405,'X7'!$B:$AZ,10,FALSE)),IF($X$1=8,(VLOOKUP(B405,'X8'!$B:$AZ,10,FALSE)),IF($X$1=9,(VLOOKUP(B405,'X9'!$B:$AZ,10,FALSE)),IF($X$1=10,(VLOOKUP(B405,'X10'!$B:$AZ,10,FALSE)),IF($X$1=11,(VLOOKUP(B405,'X11'!$B:$AZ,10,FALSE)),IF($X$1=12,(VLOOKUP(B405,'X12'!$B:$AZ,10,FALSE)),IF($X$1=13,(VLOOKUP(B405,'X13'!$B:$AZ,10,FALSE)),"B"))))))))))))))=TRUE," ",(IF($X$1=1,(VLOOKUP(B405,'X1'!$B:$AZ,10,FALSE)),IF($X$1=2,(VLOOKUP(B405,'X2'!$B:$AZ,10,FALSE)),IF($X$1=3,(VLOOKUP(B405,'X3'!$B:$AZ,10,FALSE)),IF($X$1=4,(VLOOKUP(B405,'X4'!$B:$AZ,10,FALSE)),IF($X$1=5,(VLOOKUP(B405,'X5'!$B:$AZ,10,FALSE)),IF($X$1=6,(VLOOKUP(B405,'X6'!$B:$AZ,10,FALSE)),IF($X$1=7,(VLOOKUP(B405,'X7'!$B:$AZ,10,FALSE)),IF($X$1=8,(VLOOKUP(B405,'X8'!$B:$AZ,10,FALSE)),IF($X$1=9,(VLOOKUP(B405,'X9'!$B:$AZ,10,FALSE)),IF($X$1=10,(VLOOKUP(B405,'X10'!$B:$AZ,10,FALSE)),IF($X$1=11,(VLOOKUP(B405,'X11'!$B:$AZ,10,FALSE)),IF($X$1=12,(VLOOKUP(B405,'X12'!$B:$AZ,10,FALSE)),IF($X$1=13,(VLOOKUP(B405,'X13'!$B:$AZ,10,FALSE)),"B")))))))))))))))</f>
        <v xml:space="preserve"> </v>
      </c>
      <c r="N405" s="185" t="str">
        <f ca="1">IF(ISERROR(IF($X$1=1,(VLOOKUP(B405,'X1'!$B:$AZ,45,FALSE)),IF($X$1=2,(VLOOKUP(B405,'X2'!$B:$AZ,45,FALSE)),IF($X$1=3,(VLOOKUP(B405,'X3'!$B:$AZ,45,FALSE)),IF($X$1=4,(VLOOKUP(B405,'X4'!$B:$AZ,45,FALSE)),IF($X$1=5,(VLOOKUP(B405,'X5'!$B:$AZ,45,FALSE)),IF($X$1=6,(VLOOKUP(B405,'X6'!$B:$AZ,45,FALSE)),IF($X$1=7,(VLOOKUP(B405,'X7'!$B:$AZ,45,FALSE)),IF($X$1=8,(VLOOKUP(B405,'X8'!$B:$AZ,45,FALSE)),IF($X$1=9,(VLOOKUP(B405,'X9'!$B:$AZ,45,FALSE)),IF($X$1=10,(VLOOKUP(B405,'X10'!$B:$AZ,45,FALSE)),IF($X$1=11,(VLOOKUP(B405,'X11'!$B:$AZ,45,FALSE)),IF($X$1=12,(VLOOKUP(B405,'X12'!$B:$AZ,45,FALSE)),IF($X$1=13,(VLOOKUP(B405,'X13'!$B:$AZ,45,FALSE)),"B"))))))))))))))=TRUE," ",(IF($X$1=1,(VLOOKUP(B405,'X1'!$B:$AZ,45,FALSE)),IF($X$1=2,(VLOOKUP(B405,'X2'!$B:$AZ,45,FALSE)),IF($X$1=3,(VLOOKUP(B405,'X3'!$B:$AZ,45,FALSE)),IF($X$1=4,(VLOOKUP(B405,'X4'!$B:$AZ,45,FALSE)),IF($X$1=5,(VLOOKUP(B405,'X5'!$B:$AZ,45,FALSE)),IF($X$1=6,(VLOOKUP(B405,'X6'!$B:$AZ,45,FALSE)),IF($X$1=7,(VLOOKUP(B405,'X7'!$B:$AZ,45,FALSE)),IF($X$1=8,(VLOOKUP(B405,'X8'!$B:$AZ,45,FALSE)),IF($X$1=9,(VLOOKUP(B405,'X9'!$B:$AZ,45,FALSE)),IF($X$1=10,(VLOOKUP(B405,'X10'!$B:$AZ,45,FALSE)),IF($X$1=11,(VLOOKUP(B405,'X11'!$B:$AZ,45,FALSE)),IF($X$1=12,(VLOOKUP(B405,'X12'!$B:$AZ,45,FALSE)),IF($X$1=13,(VLOOKUP(B405,'X13'!$B:$AZ,45,FALSE)),"B")))))))))))))))</f>
        <v xml:space="preserve"> </v>
      </c>
      <c r="O405" s="184" t="str">
        <f ca="1">IF(ISERROR(IF($X$1=1,(VLOOKUP(B405,'X1'!$B:$AZ,11,FALSE)),IF($X$1=2,(VLOOKUP(B405,'X2'!$B:$AZ,11,FALSE)),IF($X$1=3,(VLOOKUP(B405,'X3'!$B:$AZ,11,FALSE)),IF($X$1=4,(VLOOKUP(B405,'X4'!$B:$AZ,11,FALSE)),IF($X$1=5,(VLOOKUP(B405,'X5'!$B:$AZ,11,FALSE)),IF($X$1=6,(VLOOKUP(B405,'X6'!$B:$AZ,11,FALSE)),IF($X$1=7,(VLOOKUP(B405,'X7'!$B:$AZ,11,FALSE)),IF($X$1=8,(VLOOKUP(B405,'X8'!$B:$AZ,11,FALSE)),IF($X$1=9,(VLOOKUP(B405,'X9'!$B:$AZ,11,FALSE)),IF($X$1=10,(VLOOKUP(B405,'X10'!$B:$AZ,11,FALSE)),IF($X$1=11,(VLOOKUP(B405,'X11'!$B:$AZ,11,FALSE)),IF($X$1=12,(VLOOKUP(B405,'X12'!$B:$AZ,11,FALSE)),IF($X$1=13,(VLOOKUP(B405,'X13'!$B:$AZ,11,FALSE)),"B"))))))))))))))=TRUE," ",(IF($X$1=1,(VLOOKUP(B405,'X1'!$B:$AZ,11,FALSE)),IF($X$1=2,(VLOOKUP(B405,'X2'!$B:$AZ,11,FALSE)),IF($X$1=3,(VLOOKUP(B405,'X3'!$B:$AZ,11,FALSE)),IF($X$1=4,(VLOOKUP(B405,'X4'!$B:$AZ,11,FALSE)),IF($X$1=5,(VLOOKUP(B405,'X5'!$B:$AZ,11,FALSE)),IF($X$1=6,(VLOOKUP(B405,'X6'!$B:$AZ,11,FALSE)),IF($X$1=7,(VLOOKUP(B405,'X7'!$B:$AZ,11,FALSE)),IF($X$1=8,(VLOOKUP(B405,'X8'!$B:$AZ,11,FALSE)),IF($X$1=9,(VLOOKUP(B405,'X9'!$B:$AZ,11,FALSE)),IF($X$1=10,(VLOOKUP(B405,'X10'!$B:$AZ,11,FALSE)),IF($X$1=11,(VLOOKUP(B405,'X11'!$B:$AZ,11,FALSE)),IF($X$1=12,(VLOOKUP(B405,'X12'!$B:$AZ,11,FALSE)),IF($X$1=13,(VLOOKUP(B405,'X13'!$B:$AZ,11,FALSE)),"B")))))))))))))))</f>
        <v xml:space="preserve"> </v>
      </c>
      <c r="P405" s="184" t="str">
        <f ca="1">IF(ISERROR(IF($X$1=1,(VLOOKUP(B405,'X1'!$B:$AZ,12,FALSE)),IF($X$1=2,(VLOOKUP(B405,'X2'!$B:$AZ,12,FALSE)),IF($X$1=3,(VLOOKUP(B405,'X3'!$B:$AZ,12,FALSE)),IF($X$1=4,(VLOOKUP(B405,'X4'!$B:$AZ,12,FALSE)),IF($X$1=5,(VLOOKUP(B405,'X5'!$B:$AZ,12,FALSE)),IF($X$1=6,(VLOOKUP(B405,'X6'!$B:$AZ,12,FALSE)),IF($X$1=7,(VLOOKUP(B405,'X7'!$B:$AZ,12,FALSE)),IF($X$1=8,(VLOOKUP(B405,'X8'!$B:$AZ,12,FALSE)),IF($X$1=9,(VLOOKUP(B405,'X9'!$B:$AZ,12,FALSE)),IF($X$1=10,(VLOOKUP(B405,'X10'!$B:$AZ,12,FALSE)),IF($X$1=11,(VLOOKUP(B405,'X11'!$B:$AZ,12,FALSE)),IF($X$1=12,(VLOOKUP(B405,'X12'!$B:$AZ,12,FALSE)),IF($X$1=13,(VLOOKUP(B405,'X13'!$B:$AZ,12,FALSE)),"B"))))))))))))))=TRUE," ",(IF($X$1=1,(VLOOKUP(B405,'X1'!$B:$AZ,12,FALSE)),IF($X$1=2,(VLOOKUP(B405,'X2'!$B:$AZ,12,FALSE)),IF($X$1=3,(VLOOKUP(B405,'X3'!$B:$AZ,12,FALSE)),IF($X$1=4,(VLOOKUP(B405,'X4'!$B:$AZ,12,FALSE)),IF($X$1=5,(VLOOKUP(B405,'X5'!$B:$AZ,12,FALSE)),IF($X$1=6,(VLOOKUP(B405,'X6'!$B:$AZ,12,FALSE)),IF($X$1=7,(VLOOKUP(B405,'X7'!$B:$AZ,12,FALSE)),IF($X$1=8,(VLOOKUP(B405,'X8'!$B:$AZ,12,FALSE)),IF($X$1=9,(VLOOKUP(B405,'X9'!$B:$AZ,12,FALSE)),IF($X$1=10,(VLOOKUP(B405,'X10'!$B:$AZ,12,FALSE)),IF($X$1=11,(VLOOKUP(B405,'X11'!$B:$AZ,12,FALSE)),IF($X$1=12,(VLOOKUP(B405,'X12'!$B:$AZ,12,FALSE)),IF($X$1=13,(VLOOKUP(B405,'X13'!$B:$AZ,12,FALSE)),"B")))))))))))))))</f>
        <v xml:space="preserve"> </v>
      </c>
      <c r="Q405" s="185" t="str">
        <f ca="1">IF(ISERROR(IF($X$1=1,(VLOOKUP(B405,'X1'!$B:$AZ,46,FALSE)),IF($X$1=2,(VLOOKUP(B405,'X2'!$B:$AZ,46,FALSE)),IF($X$1=3,(VLOOKUP(B405,'X3'!$B:$AZ,46,FALSE)),IF($X$1=4,(VLOOKUP(B405,'X4'!$B:$AZ,46,FALSE)),IF($X$1=5,(VLOOKUP(B405,'X5'!$B:$AZ,46,FALSE)),IF($X$1=6,(VLOOKUP(B405,'X6'!$B:$AZ,46,FALSE)),IF($X$1=7,(VLOOKUP(B405,'X7'!$B:$AZ,46,FALSE)),IF($X$1=8,(VLOOKUP(B405,'X8'!$B:$AZ,46,FALSE)),IF($X$1=9,(VLOOKUP(B405,'X9'!$B:$AZ,46,FALSE)),IF($X$1=10,(VLOOKUP(B405,'X10'!$B:$AZ,46,FALSE)),IF($X$1=11,(VLOOKUP(B405,'X11'!$B:$AZ,46,FALSE)),IF($X$1=12,(VLOOKUP(B405,'X12'!$B:$AZ,46,FALSE)),IF($X$1=13,(VLOOKUP(B405,'X13'!$B:$AZ,46,FALSE)),"B"))))))))))))))=TRUE," ",(IF($X$1=1,(VLOOKUP(B405,'X1'!$B:$AZ,46,FALSE)),IF($X$1=2,(VLOOKUP(B405,'X2'!$B:$AZ,46,FALSE)),IF($X$1=3,(VLOOKUP(B405,'X3'!$B:$AZ,46,FALSE)),IF($X$1=4,(VLOOKUP(B405,'X4'!$B:$AZ,46,FALSE)),IF($X$1=5,(VLOOKUP(B405,'X5'!$B:$AZ,46,FALSE)),IF($X$1=6,(VLOOKUP(B405,'X6'!$B:$AZ,46,FALSE)),IF($X$1=7,(VLOOKUP(B405,'X7'!$B:$AZ,46,FALSE)),IF($X$1=8,(VLOOKUP(B405,'X8'!$B:$AZ,46,FALSE)),IF($X$1=9,(VLOOKUP(B405,'X9'!$B:$AZ,46,FALSE)),IF($X$1=10,(VLOOKUP(B405,'X10'!$B:$AZ,46,FALSE)),IF($X$1=11,(VLOOKUP(B405,'X11'!$B:$AZ,46,FALSE)),IF($X$1=12,(VLOOKUP(B405,'X12'!$B:$AZ,46,FALSE)),IF($X$1=13,(VLOOKUP(B405,'X13'!$B:$AZ,46,FALSE)),"B")))))))))))))))</f>
        <v xml:space="preserve"> </v>
      </c>
      <c r="R405" s="185" t="str">
        <f ca="1">IF(ISERROR(IF($X$1=1,(VLOOKUP(B405,'X1'!$B:$AZ,15,FALSE)),IF($X$1=2,(VLOOKUP(B405,'X2'!$B:$AZ,15,FALSE)),IF($X$1=3,(VLOOKUP(B405,'X3'!$B:$AZ,15,FALSE)),IF($X$1=4,(VLOOKUP(B405,'X4'!$B:$AZ,15,FALSE)),IF($X$1=5,(VLOOKUP(B405,'X5'!$B:$AZ,15,FALSE)),IF($X$1=6,(VLOOKUP(B405,'X6'!$B:$AZ,15,FALSE)),IF($X$1=7,(VLOOKUP(B405,'X7'!$B:$AZ,15,FALSE)),IF($X$1=8,(VLOOKUP(B405,'X8'!$B:$AZ,15,FALSE)),IF($X$1=9,(VLOOKUP(B405,'X9'!$B:$AZ,15,FALSE)),IF($X$1=10,(VLOOKUP(B405,'X10'!$B:$AZ,15,FALSE)),IF($X$1=11,(VLOOKUP(B405,'X11'!$B:$AZ,15,FALSE)),IF($X$1=12,(VLOOKUP(B405,'X12'!$B:$AZ,15,FALSE)),IF($X$1=13,(VLOOKUP(B405,'X13'!$B:$AZ,15,FALSE)),"B"))))))))))))))=TRUE," ",(IF($X$1=1,(VLOOKUP(B405,'X1'!$B:$AZ,15,FALSE)),IF($X$1=2,(VLOOKUP(B405,'X2'!$B:$AZ,15,FALSE)),IF($X$1=3,(VLOOKUP(B405,'X3'!$B:$AZ,15,FALSE)),IF($X$1=4,(VLOOKUP(B405,'X4'!$B:$AZ,15,FALSE)),IF($X$1=5,(VLOOKUP(B405,'X5'!$B:$AZ,15,FALSE)),IF($X$1=6,(VLOOKUP(B405,'X6'!$B:$AZ,15,FALSE)),IF($X$1=7,(VLOOKUP(B405,'X7'!$B:$AZ,15,FALSE)),IF($X$1=8,(VLOOKUP(B405,'X8'!$B:$AZ,15,FALSE)),IF($X$1=9,(VLOOKUP(B405,'X9'!$B:$AZ,15,FALSE)),IF($X$1=10,(VLOOKUP(B405,'X10'!$B:$AZ,15,FALSE)),IF($X$1=11,(VLOOKUP(B405,'X11'!$B:$AZ,15,FALSE)),IF($X$1=12,(VLOOKUP(B405,'X12'!$B:$AZ,15,FALSE)),IF($X$1=13,(VLOOKUP(B405,'X13'!$B:$AZ,15,FALSE)),"B")))))))))))))))</f>
        <v xml:space="preserve"> </v>
      </c>
      <c r="S405" s="185" t="str">
        <f ca="1">IF(ISERROR(IF((IF($X$1=1,(VLOOKUP(B405,'X1'!$B:$AZ,14,FALSE)),(IF($X$1=2,(VLOOKUP(B405,'X2'!$B:$AZ,14,FALSE)),(IF($X$1=3,(VLOOKUP(B405,'X3'!$B:$AZ,14,FALSE)),(IF($X$1=4,(VLOOKUP(B405,'X4'!$B:$AZ,14,FALSE)),(IF($X$1=5,(VLOOKUP(B405,'X5'!$B:$AZ,14,FALSE)),(IF($X$1=6,(VLOOKUP(B405,'X6'!$B:$AZ,14,FALSE)),(IF($X$1=7,(VLOOKUP(B405,'X7'!$B:$AZ,14,FALSE)),(IF($X$1=8,(VLOOKUP(B405,'X8'!$B:$AZ,14,FALSE)),(IF($X$1=9,(VLOOKUP(B405,'X9'!$B:$AZ,14,FALSE)),(IF($X$1=10,(VLOOKUP(B405,'X10'!$B:$AZ,14,FALSE)),(IF($X$1=11,(VLOOKUP(B405,'X11'!$B:$AZ,14,FALSE)),(IF($X$1=12,(VLOOKUP(B405,'X12'!$B:$AZ,14,FALSE)),(VLOOKUP(B405,'X13'!$B:$AZ,14,FALSE))))))))))))))))))))))))))=$V$1," ",(IF($X$1=1,(VLOOKUP(B405,'X1'!$B:$AZ,14,FALSE)),(IF($X$1=2,(VLOOKUP(B405,'X2'!$B:$AZ,14,FALSE)),(IF($X$1=3,(VLOOKUP(B405,'X3'!$B:$AZ,14,FALSE)),(IF($X$1=4,(VLOOKUP(B405,'X4'!$B:$AZ,14,FALSE)),(IF($X$1=5,(VLOOKUP(B405,'X5'!$B:$AZ,14,FALSE)),(IF($X$1=6,(VLOOKUP(B405,'X6'!$B:$AZ,14,FALSE)),(IF($X$1=7,(VLOOKUP(B405,'X7'!$B:$AZ,14,FALSE)),(IF($X$1=8,(VLOOKUP(B405,'X8'!$B:$AZ,14,FALSE)),(IF($X$1=9,(VLOOKUP(B405,'X9'!$B:$AZ,14,FALSE)),(IF($X$1=10,(VLOOKUP(B405,'X10'!$B:$AZ,14,FALSE)),(IF($X$1=11,(VLOOKUP(B405,'X11'!$B:$AZ,14,FALSE)),(IF($X$1=12,(VLOOKUP(B405,'X12'!$B:$AZ,14,FALSE)),(VLOOKUP(B405,'X13'!$B:$AZ,14,FALSE))))))))))))))))))))))))))))=TRUE," ",(IF((IF($X$1=1,(VLOOKUP(B405,'X1'!$B:$AZ,14,FALSE)),(IF($X$1=2,(VLOOKUP(B405,'X2'!$B:$AZ,14,FALSE)),(IF($X$1=3,(VLOOKUP(B405,'X3'!$B:$AZ,14,FALSE)),(IF($X$1=4,(VLOOKUP(B405,'X4'!$B:$AZ,14,FALSE)),(IF($X$1=5,(VLOOKUP(B405,'X5'!$B:$AZ,14,FALSE)),(IF($X$1=6,(VLOOKUP(B405,'X6'!$B:$AZ,14,FALSE)),(IF($X$1=7,(VLOOKUP(B405,'X7'!$B:$AZ,14,FALSE)),(IF($X$1=8,(VLOOKUP(B405,'X8'!$B:$AZ,14,FALSE)),(IF($X$1=9,(VLOOKUP(B405,'X9'!$B:$AZ,14,FALSE)),(IF($X$1=10,(VLOOKUP(B405,'X10'!$B:$AZ,14,FALSE)),(IF($X$1=11,(VLOOKUP(B405,'X11'!$B:$AZ,14,FALSE)),(IF($X$1=12,(VLOOKUP(B405,'X12'!$B:$AZ,14,FALSE)),(VLOOKUP(B405,'X13'!$B:$AZ,14,FALSE))))))))))))))))))))))))))=$V$1," ",(IF($X$1=1,(VLOOKUP(B405,'X1'!$B:$AZ,14,FALSE)),(IF($X$1=2,(VLOOKUP(B405,'X2'!$B:$AZ,14,FALSE)),(IF($X$1=3,(VLOOKUP(B405,'X3'!$B:$AZ,14,FALSE)),(IF($X$1=4,(VLOOKUP(B405,'X4'!$B:$AZ,14,FALSE)),(IF($X$1=5,(VLOOKUP(B405,'X5'!$B:$AZ,14,FALSE)),(IF($X$1=6,(VLOOKUP(B405,'X6'!$B:$AZ,14,FALSE)),(IF($X$1=7,(VLOOKUP(B405,'X7'!$B:$AZ,14,FALSE)),(IF($X$1=8,(VLOOKUP(B405,'X8'!$B:$AZ,14,FALSE)),(IF($X$1=9,(VLOOKUP(B405,'X9'!$B:$AZ,14,FALSE)),(IF($X$1=10,(VLOOKUP(B405,'X10'!$B:$AZ,14,FALSE)),(IF($X$1=11,(VLOOKUP(B405,'X11'!$B:$AZ,14,FALSE)),(IF($X$1=12,(VLOOKUP(B405,'X12'!$B:$AZ,14,FALSE)),(VLOOKUP(B405,'X13'!$B:$AZ,14,FALSE)))))))))))))))))))))))))))))</f>
        <v xml:space="preserve"> </v>
      </c>
    </row>
    <row r="406" spans="1:19" ht="14.1" customHeight="1" x14ac:dyDescent="0.2">
      <c r="A406" s="156" t="s">
        <v>1058</v>
      </c>
      <c r="B406" s="122" t="str">
        <f>IF(ISERROR(IF($U$16=1,(VLOOKUP(A406,$AC$89:$AH$125,2,FALSE)),IF((IF($X$1=1,'X1'!B365,(IF($X$1=2,'X2'!B365,(IF($X$1=3,'X3'!B365,(IF($X$1=4,'X4'!B365,(IF($X$1=5,'X5'!B365,(IF($X$1=6,'X6'!B365,(IF($X$1=7,'X7'!B365,(IF($X$1=8,'X8'!B365,(IF($X$1=9,'X9'!B365,(IF($X$1=10,'X10'!B365,(IF($X$1=11,'X11'!B365,(IF($X$1=12,'X12'!B365,'X13'!B365))))))))))))))))))))))))="","",(IF($X$1=1,'X1'!B365,(IF($X$1=2,'X2'!B365,(IF($X$1=3,'X3'!B365,(IF($X$1=4,'X4'!B365,(IF($X$1=5,'X5'!B365,(IF($X$1=6,'X6'!B365,(IF($X$1=7,'X7'!B365,(IF($X$1=8,'X8'!B365,(IF($X$1=9,'X9'!B365,(IF($X$1=10,'X10'!B365,(IF($X$1=11,'X11'!B365,(IF($X$1=12,'X12'!B365,'X13'!B365)))))))))))))))))))))))))))=TRUE," ",(IF($U$16=1,(VLOOKUP(A406,$AC$89:$AH$125,2,FALSE)),IF((IF($X$1=1,'X1'!B365,(IF($X$1=2,'X2'!B365,(IF($X$1=3,'X3'!B365,(IF($X$1=4,'X4'!B365,(IF($X$1=5,'X5'!B365,(IF($X$1=6,'X6'!B365,(IF($X$1=7,'X7'!B365,(IF($X$1=8,'X8'!B365,(IF($X$1=9,'X9'!B365,(IF($X$1=10,'X10'!B365,(IF($X$1=11,'X11'!B365,(IF($X$1=12,'X12'!B365,'X13'!B365))))))))))))))))))))))))="","",(IF($X$1=1,'X1'!B365,(IF($X$1=2,'X2'!B365,(IF($X$1=3,'X3'!B365,(IF($X$1=4,'X4'!B365,(IF($X$1=5,'X5'!B365,(IF($X$1=6,'X6'!B365,(IF($X$1=7,'X7'!B365,(IF($X$1=8,'X8'!B365,(IF($X$1=9,'X9'!B365,(IF($X$1=10,'X10'!B365,(IF($X$1=11,'X11'!B365,(IF($X$1=12,'X12'!B365,'X13'!B365))))))))))))))))))))))))))))</f>
        <v/>
      </c>
      <c r="C406" s="181" t="str">
        <f ca="1">IF(ISERROR(IF($X$1=1,(VLOOKUP(B406,'X1'!$B:$AZ,47,FALSE)),IF($X$1=2,(VLOOKUP(B406,'X2'!$B:$AZ,47,FALSE)),IF($X$1=3,(VLOOKUP(B406,'X3'!$B:$AZ,47,FALSE)),IF($X$1=4,(VLOOKUP(B406,'X4'!$B:$AZ,47,FALSE)),IF($X$1=5,(VLOOKUP(B406,'X5'!$B:$AZ,47,FALSE)),IF($X$1=6,(VLOOKUP(B406,'X6'!$B:$AZ,47,FALSE)),IF($X$1=7,(VLOOKUP(B406,'X7'!$B:$AZ,47,FALSE)),IF($X$1=8,(VLOOKUP(B406,'X8'!$B:$AZ,47,FALSE)),IF($X$1=9,(VLOOKUP(B406,'X9'!$B:$AZ,47,FALSE)),IF($X$1=10,(VLOOKUP(B406,'X10'!$B:$AZ,47,FALSE)),IF($X$1=11,(VLOOKUP(B406,'X11'!$B:$AZ,47,FALSE)),IF($X$1=12,(VLOOKUP(B406,'X12'!$B:$AZ,47,FALSE)),IF($X$1=13,(VLOOKUP(B406,'X13'!$B:$AZ,47,FALSE)),"B"))))))))))))))=TRUE," ",(IF($X$1=1,(VLOOKUP(B406,'X1'!$B:$AZ,47,FALSE)),IF($X$1=2,(VLOOKUP(B406,'X2'!$B:$AZ,47,FALSE)),IF($X$1=3,(VLOOKUP(B406,'X3'!$B:$AZ,47,FALSE)),IF($X$1=4,(VLOOKUP(B406,'X4'!$B:$AZ,47,FALSE)),IF($X$1=5,(VLOOKUP(B406,'X5'!$B:$AZ,47,FALSE)),IF($X$1=6,(VLOOKUP(B406,'X6'!$B:$AZ,47,FALSE)),IF($X$1=7,(VLOOKUP(B406,'X7'!$B:$AZ,47,FALSE)),IF($X$1=8,(VLOOKUP(B406,'X8'!$B:$AZ,47,FALSE)),IF($X$1=9,(VLOOKUP(B406,'X9'!$B:$AZ,47,FALSE)),IF($X$1=10,(VLOOKUP(B406,'X10'!$B:$AZ,47,FALSE)),IF($X$1=11,(VLOOKUP(B406,'X11'!$B:$AZ,47,FALSE)),IF($X$1=12,(VLOOKUP(B406,'X12'!$B:$AZ,47,FALSE)),IF($X$1=13,(VLOOKUP(B406,'X13'!$B:$AZ,47,FALSE)),"B")))))))))))))))</f>
        <v xml:space="preserve"> </v>
      </c>
      <c r="D406" s="181" t="str">
        <f ca="1">IF(ISERROR(IF($X$1=1,(VLOOKUP(B406,'X1'!$B:$AP,41,FALSE)),IF($X$1=2,(VLOOKUP(B406,'X2'!$B:$AP,41,FALSE)),IF($X$1=3,(VLOOKUP(B406,'X3'!$B:$AP,41,FALSE)),IF($X$1=4,(VLOOKUP(B406,'X4'!$B:$AP,41,FALSE)),IF($X$1=5,(VLOOKUP(B406,'X5'!$B:$AP,41,FALSE)),IF($X$1=6,(VLOOKUP(B406,'X6'!$B:$AP,41,FALSE)),IF($X$1=7,(VLOOKUP(B406,'X7'!$B:$AP,41,FALSE)),IF($X$1=8,(VLOOKUP(B406,'X8'!$B:$AP,41,FALSE)),IF($X$1=9,(VLOOKUP(B406,'X9'!$B:$AP,41,FALSE)),IF($X$1=10,(VLOOKUP(B406,'X10'!$B:$AP,41,FALSE)),IF($X$1=11,(VLOOKUP(B406,'X11'!$B:$AP,41,FALSE)),IF($X$1=12,(VLOOKUP(B406,'X12'!$B:$AP,41,FALSE)),IF($X$1=13,(VLOOKUP(B406,'X13'!$B:$AP,41,FALSE)),"B"))))))))))))))=TRUE," ",(IF($X$1=1,(VLOOKUP(B406,'X1'!$B:$AP,41,FALSE)),IF($X$1=2,(VLOOKUP(B406,'X2'!$B:$AP,41,FALSE)),IF($X$1=3,(VLOOKUP(B406,'X3'!$B:$AP,41,FALSE)),IF($X$1=4,(VLOOKUP(B406,'X4'!$B:$AP,41,FALSE)),IF($X$1=5,(VLOOKUP(B406,'X5'!$B:$AP,41,FALSE)),IF($X$1=6,(VLOOKUP(B406,'X6'!$B:$AP,41,FALSE)),IF($X$1=7,(VLOOKUP(B406,'X7'!$B:$AP,41,FALSE)),IF($X$1=8,(VLOOKUP(B406,'X8'!$B:$AP,41,FALSE)),IF($X$1=9,(VLOOKUP(B406,'X9'!$B:$AP,41,FALSE)),IF($X$1=10,(VLOOKUP(B406,'X10'!$B:$AP,41,FALSE)),IF($X$1=11,(VLOOKUP(B406,'X11'!$B:$AP,41,FALSE)),IF($X$1=12,(VLOOKUP(B406,'X12'!$B:$AP,41,FALSE)),IF($X$1=13,(VLOOKUP(B406,'X13'!$B:$AP,41,FALSE)),"B")))))))))))))))</f>
        <v xml:space="preserve"> </v>
      </c>
      <c r="E406" s="182" t="str">
        <f ca="1">IF(ISERROR(IF($X$1=1,(VLOOKUP(B406,'X1'!$B:$AP,7,FALSE)),IF($X$1=2,(VLOOKUP(B406,'X2'!$B:$AP,7,FALSE)),IF($X$1=3,(VLOOKUP(B406,'X3'!$B:$AP,7,FALSE)),IF($X$1=4,(VLOOKUP(B406,'X4'!$B:$AP,7,FALSE)),IF($X$1=5,(VLOOKUP(B406,'X5'!$B:$AP,7,FALSE)),IF($X$1=6,(VLOOKUP(B406,'X6'!$B:$AP,7,FALSE)),IF($X$1=7,(VLOOKUP(B406,'X7'!$B:$AP,7,FALSE)),IF($X$1=8,(VLOOKUP(B406,'X8'!$B:$AP,7,FALSE)),IF($X$1=9,(VLOOKUP(B406,'X9'!$B:$AP,7,FALSE)),IF($X$1=10,(VLOOKUP(B406,'X10'!$B:$AP,7,FALSE)),IF($X$1=11,(VLOOKUP(B406,'X11'!$B:$AP,7,FALSE)),IF($X$1=12,(VLOOKUP(B406,'X12'!$B:$AP,7,FALSE)),IF($X$1=13,(VLOOKUP(B406,'X13'!$B:$AP,7,FALSE)),"B"))))))))))))))=TRUE," ",(IF($X$1=1,(VLOOKUP(B406,'X1'!$B:$AP,7,FALSE)),IF($X$1=2,(VLOOKUP(B406,'X2'!$B:$AP,7,FALSE)),IF($X$1=3,(VLOOKUP(B406,'X3'!$B:$AP,7,FALSE)),IF($X$1=4,(VLOOKUP(B406,'X4'!$B:$AP,7,FALSE)),IF($X$1=5,(VLOOKUP(B406,'X5'!$B:$AP,7,FALSE)),IF($X$1=6,(VLOOKUP(B406,'X6'!$B:$AP,7,FALSE)),IF($X$1=7,(VLOOKUP(B406,'X7'!$B:$AP,7,FALSE)),IF($X$1=8,(VLOOKUP(B406,'X8'!$B:$AP,7,FALSE)),IF($X$1=9,(VLOOKUP(B406,'X9'!$B:$AP,7,FALSE)),IF($X$1=10,(VLOOKUP(B406,'X10'!$B:$AP,7,FALSE)),IF($X$1=11,(VLOOKUP(B406,'X11'!$B:$AP,7,FALSE)),IF($X$1=12,(VLOOKUP(B406,'X12'!$B:$AP,7,FALSE)),IF($X$1=13,(VLOOKUP(B406,'X13'!$B:$AP,7,FALSE)),"B")))))))))))))))</f>
        <v xml:space="preserve"> </v>
      </c>
      <c r="F406" s="182" t="str">
        <f ca="1">IF(ISERROR(IF((IF($X$1=1,(VLOOKUP(B406,'X1'!$B:$AO,6,FALSE)),(IF($X$1=2,(VLOOKUP(B406,'X2'!$B:$AO,6,FALSE)),(IF($X$1=3,(VLOOKUP(B406,'X3'!$B:$AO,6,FALSE)),(IF($X$1=4,(VLOOKUP(B406,'X4'!$B:$AO,6,FALSE)),(IF($X$1=5,(VLOOKUP(B406,'X5'!$B:$AO,6,FALSE)),(IF($X$1=6,(VLOOKUP(B406,'X6'!$B:$AO,6,FALSE)),(IF($X$1=7,(VLOOKUP(B406,'X7'!$B:$AO,6,FALSE)),(IF($X$1=8,(VLOOKUP(B406,'X8'!$B:$AO,6,FALSE)),(IF($X$1=9,(VLOOKUP(B406,'X9'!$B:$AO,6,FALSE)),(IF($X$1=10,(VLOOKUP(B406,'X10'!$B:$AO,6,FALSE)),(IF($X$1=11,(VLOOKUP(B406,'X11'!$B:$AO,6,FALSE)),(IF($X$1=12,(VLOOKUP(B406,'X12'!$B:$AO,6,FALSE)),(VLOOKUP(B406,'X13'!$B:$AO,6,FALSE))))))))))))))))))))))))))=$V$1," ",(IF($X$1=1,(VLOOKUP(B406,'X1'!$B:$AO,6,FALSE)),(IF($X$1=2,(VLOOKUP(B406,'X2'!$B:$AO,6,FALSE)),(IF($X$1=3,(VLOOKUP(B406,'X3'!$B:$AO,6,FALSE)),(IF($X$1=4,(VLOOKUP(B406,'X4'!$B:$AO,6,FALSE)),(IF($X$1=5,(VLOOKUP(B406,'X5'!$B:$AO,6,FALSE)),(IF($X$1=6,(VLOOKUP(B406,'X6'!$B:$AO,6,FALSE)),(IF($X$1=7,(VLOOKUP(B406,'X7'!$B:$AO,6,FALSE)),(IF($X$1=8,(VLOOKUP(B406,'X8'!$B:$AO,6,FALSE)),(IF($X$1=9,(VLOOKUP(B406,'X9'!$B:$AO,6,FALSE)),(IF($X$1=10,(VLOOKUP(B406,'X10'!$B:$AO,6,FALSE)),(IF($X$1=11,(VLOOKUP(B406,'X11'!$B:$AO,6,FALSE)),(IF($X$1=12,(VLOOKUP(B406,'X12'!$B:$AO,6,FALSE)),(VLOOKUP(B406,'X13'!$B:$AO,6,FALSE))))))))))))))))))))))))))))=TRUE," ",(IF((IF($X$1=1,(VLOOKUP(B406,'X1'!$B:$AO,6,FALSE)),(IF($X$1=2,(VLOOKUP(B406,'X2'!$B:$AO,6,FALSE)),(IF($X$1=3,(VLOOKUP(B406,'X3'!$B:$AO,6,FALSE)),(IF($X$1=4,(VLOOKUP(B406,'X4'!$B:$AO,6,FALSE)),(IF($X$1=5,(VLOOKUP(B406,'X5'!$B:$AO,6,FALSE)),(IF($X$1=6,(VLOOKUP(B406,'X6'!$B:$AO,6,FALSE)),(IF($X$1=7,(VLOOKUP(B406,'X7'!$B:$AO,6,FALSE)),(IF($X$1=8,(VLOOKUP(B406,'X8'!$B:$AO,6,FALSE)),(IF($X$1=9,(VLOOKUP(B406,'X9'!$B:$AO,6,FALSE)),(IF($X$1=10,(VLOOKUP(B406,'X10'!$B:$AO,6,FALSE)),(IF($X$1=11,(VLOOKUP(B406,'X11'!$B:$AO,6,FALSE)),(IF($X$1=12,(VLOOKUP(B406,'X12'!$B:$AO,6,FALSE)),(VLOOKUP(B406,'X13'!$B:$AO,6,FALSE))))))))))))))))))))))))))=$V$1," ",(IF($X$1=1,(VLOOKUP(B406,'X1'!$B:$AO,6,FALSE)),(IF($X$1=2,(VLOOKUP(B406,'X2'!$B:$AO,6,FALSE)),(IF($X$1=3,(VLOOKUP(B406,'X3'!$B:$AO,6,FALSE)),(IF($X$1=4,(VLOOKUP(B406,'X4'!$B:$AO,6,FALSE)),(IF($X$1=5,(VLOOKUP(B406,'X5'!$B:$AO,6,FALSE)),(IF($X$1=6,(VLOOKUP(B406,'X6'!$B:$AO,6,FALSE)),(IF($X$1=7,(VLOOKUP(B406,'X7'!$B:$AO,6,FALSE)),(IF($X$1=8,(VLOOKUP(B406,'X8'!$B:$AO,6,FALSE)),(IF($X$1=9,(VLOOKUP(B406,'X9'!$B:$AO,6,FALSE)),(IF($X$1=10,(VLOOKUP(B406,'X10'!$B:$AO,6,FALSE)),(IF($X$1=11,(VLOOKUP(B406,'X11'!$B:$AO,6,FALSE)),(IF($X$1=12,(VLOOKUP(B406,'X12'!$B:$AO,6,FALSE)),(VLOOKUP(B406,'X13'!$B:$AO,6,FALSE)))))))))))))))))))))))))))))</f>
        <v xml:space="preserve"> </v>
      </c>
      <c r="G406" s="182" t="str">
        <f ca="1">IF(ISERROR(IF($X$1=1,(VLOOKUP(B406,'X1'!$B:$AZ,44,FALSE)),IF($X$1=2,(VLOOKUP(B406,'X2'!$B:$AZ,44,FALSE)),IF($X$1=3,(VLOOKUP(B406,'X3'!$B:$AZ,44,FALSE)),IF($X$1=4,(VLOOKUP(B406,'X4'!$B:$AZ,44,FALSE)),IF($X$1=5,(VLOOKUP(B406,'X5'!$B:$AZ,44,FALSE)),IF($X$1=6,(VLOOKUP(B406,'X6'!$B:$AZ,44,FALSE)),IF($X$1=7,(VLOOKUP(B406,'X7'!$B:$AZ,44,FALSE)),IF($X$1=8,(VLOOKUP(B406,'X8'!$B:$AZ,44,FALSE)),IF($X$1=9,(VLOOKUP(B406,'X9'!$B:$AZ,44,FALSE)),IF($X$1=10,(VLOOKUP(B406,'X10'!$B:$AZ,44,FALSE)),IF($X$1=11,(VLOOKUP(B406,'X11'!$B:$AZ,44,FALSE)),IF($X$1=12,(VLOOKUP(B406,'X12'!$B:$AZ,44,FALSE)),IF($X$1=13,(VLOOKUP(B406,'X13'!$B:$AZ,44,FALSE)),"B"))))))))))))))=TRUE," ",(IF($X$1=1,(VLOOKUP(B406,'X1'!$B:$AZ,44,FALSE)),IF($X$1=2,(VLOOKUP(B406,'X2'!$B:$AZ,44,FALSE)),IF($X$1=3,(VLOOKUP(B406,'X3'!$B:$AZ,44,FALSE)),IF($X$1=4,(VLOOKUP(B406,'X4'!$B:$AZ,44,FALSE)),IF($X$1=5,(VLOOKUP(B406,'X5'!$B:$AZ,44,FALSE)),IF($X$1=6,(VLOOKUP(B406,'X6'!$B:$AZ,44,FALSE)),IF($X$1=7,(VLOOKUP(B406,'X7'!$B:$AZ,44,FALSE)),IF($X$1=8,(VLOOKUP(B406,'X8'!$B:$AZ,44,FALSE)),IF($X$1=9,(VLOOKUP(B406,'X9'!$B:$AZ,44,FALSE)),IF($X$1=10,(VLOOKUP(B406,'X10'!$B:$AZ,44,FALSE)),IF($X$1=11,(VLOOKUP(B406,'X11'!$B:$AZ,44,FALSE)),IF($X$1=12,(VLOOKUP(B406,'X12'!$B:$AZ,44,FALSE)),IF($X$1=13,(VLOOKUP(B406,'X13'!$B:$AZ,44,FALSE)),"B")))))))))))))))</f>
        <v xml:space="preserve"> </v>
      </c>
      <c r="H406" s="182" t="str">
        <f ca="1">IF(ISERROR(IF($X$1=1,(VLOOKUP(B406,'X1'!$B:$AZ,8,FALSE)),IF($X$1=2,(VLOOKUP(B406,'X2'!$B:$AZ,8,FALSE)),IF($X$1=3,(VLOOKUP(B406,'X3'!$B:$AZ,8,FALSE)),IF($X$1=4,(VLOOKUP(B406,'X4'!$B:$AZ,8,FALSE)),IF($X$1=5,(VLOOKUP(B406,'X5'!$B:$AZ,8,FALSE)),IF($X$1=6,(VLOOKUP(B406,'X6'!$B:$AZ,8,FALSE)),IF($X$1=7,(VLOOKUP(B406,'X7'!$B:$AZ,8,FALSE)),IF($X$1=8,(VLOOKUP(B406,'X8'!$B:$AZ,8,FALSE)),IF($X$1=9,(VLOOKUP(B406,'X9'!$B:$AZ,8,FALSE)),IF($X$1=10,(VLOOKUP(B406,'X10'!$B:$AZ,8,FALSE)),IF($X$1=11,(VLOOKUP(B406,'X11'!$B:$AZ,8,FALSE)),IF($X$1=12,(VLOOKUP(B406,'X12'!$B:$AZ,8,FALSE)),IF($X$1=13,(VLOOKUP(B406,'X13'!$B:$AZ,8,FALSE)),"B"))))))))))))))=TRUE," ",(IF($X$1=1,(VLOOKUP(B406,'X1'!$B:$AZ,8,FALSE)),IF($X$1=2,(VLOOKUP(B406,'X2'!$B:$AZ,8,FALSE)),IF($X$1=3,(VLOOKUP(B406,'X3'!$B:$AZ,8,FALSE)),IF($X$1=4,(VLOOKUP(B406,'X4'!$B:$AZ,8,FALSE)),IF($X$1=5,(VLOOKUP(B406,'X5'!$B:$AZ,8,FALSE)),IF($X$1=6,(VLOOKUP(B406,'X6'!$B:$AZ,8,FALSE)),IF($X$1=7,(VLOOKUP(B406,'X7'!$B:$AZ,8,FALSE)),IF($X$1=8,(VLOOKUP(B406,'X8'!$B:$AZ,8,FALSE)),IF($X$1=9,(VLOOKUP(B406,'X9'!$B:$AZ,8,FALSE)),IF($X$1=10,(VLOOKUP(B406,'X10'!$B:$AZ,8,FALSE)),IF($X$1=11,(VLOOKUP(B406,'X11'!$B:$AZ,8,FALSE)),IF($X$1=12,(VLOOKUP(B406,'X12'!$B:$AZ,8,FALSE)),IF($X$1=13,(VLOOKUP(B406,'X13'!$B:$AZ,8,FALSE)),"B")))))))))))))))</f>
        <v xml:space="preserve"> </v>
      </c>
      <c r="I406" s="183" t="str">
        <f ca="1">IF(ISERROR(IF($X$1=1,(VLOOKUP(B406,'X1'!$B:$AZ,2,FALSE)),IF($X$1=2,(VLOOKUP(B406,'X2'!$B:$AZ,2,FALSE)),IF($X$1=3,(VLOOKUP(B406,'X3'!$B:$AZ,2,FALSE)),IF($X$1=4,(VLOOKUP(B406,'X4'!$B:$AZ,2,FALSE)),IF($X$1=5,(VLOOKUP(B406,'X5'!$B:$AZ,2,FALSE)),IF($X$1=6,(VLOOKUP(B406,'X6'!$B:$AZ,2,FALSE)),IF($X$1=7,(VLOOKUP(B406,'X7'!$B:$AZ,2,FALSE)),IF($X$1=8,(VLOOKUP(B406,'X8'!$B:$AZ,2,FALSE)),IF($X$1=9,(VLOOKUP(B406,'X9'!$B:$AZ,2,FALSE)),IF($X$1=10,(VLOOKUP(B406,'X10'!$B:$AZ,2,FALSE)),IF($X$1=11,(VLOOKUP(B406,'X11'!$B:$AZ,2,FALSE)),IF($X$1=12,(VLOOKUP(B406,'X12'!$B:$AZ,2,FALSE)),IF($X$1=13,(VLOOKUP(B406,'X13'!$B:$AZ,2,FALSE)),"B"))))))))))))))=TRUE," ",(IF($X$1=1,(VLOOKUP(B406,'X1'!$B:$AZ,2,FALSE)),IF($X$1=2,(VLOOKUP(B406,'X2'!$B:$AZ,2,FALSE)),IF($X$1=3,(VLOOKUP(B406,'X3'!$B:$AZ,2,FALSE)),IF($X$1=4,(VLOOKUP(B406,'X4'!$B:$AZ,2,FALSE)),IF($X$1=5,(VLOOKUP(B406,'X5'!$B:$AZ,2,FALSE)),IF($X$1=6,(VLOOKUP(B406,'X6'!$B:$AZ,2,FALSE)),IF($X$1=7,(VLOOKUP(B406,'X7'!$B:$AZ,2,FALSE)),IF($X$1=8,(VLOOKUP(B406,'X8'!$B:$AZ,2,FALSE)),IF($X$1=9,(VLOOKUP(B406,'X9'!$B:$AZ,2,FALSE)),IF($X$1=10,(VLOOKUP(B406,'X10'!$B:$AZ,2,FALSE)),IF($X$1=11,(VLOOKUP(B406,'X11'!$B:$AZ,2,FALSE)),IF($X$1=12,(VLOOKUP(B406,'X12'!$B:$AZ,2,FALSE)),IF($X$1=13,(VLOOKUP(B406,'X13'!$B:$AZ,2,FALSE)),"B")))))))))))))))</f>
        <v xml:space="preserve"> </v>
      </c>
      <c r="J406" s="183" t="str">
        <f ca="1">IF(ISERROR(IF($X$1=1,(VLOOKUP(B406,'X1'!$B:$AZ,3,FALSE)),IF($X$1=2,(VLOOKUP(B406,'X2'!$B:$AZ,3,FALSE)),IF($X$1=3,(VLOOKUP(B406,'X3'!$B:$AZ,3,FALSE)),IF($X$1=4,(VLOOKUP(B406,'X4'!$B:$AZ,3,FALSE)),IF($X$1=5,(VLOOKUP(B406,'X5'!$B:$AZ,3,FALSE)),IF($X$1=6,(VLOOKUP(B406,'X6'!$B:$AZ,3,FALSE)),IF($X$1=7,(VLOOKUP(B406,'X7'!$B:$AZ,3,FALSE)),IF($X$1=8,(VLOOKUP(B406,'X8'!$B:$AZ,3,FALSE)),IF($X$1=9,(VLOOKUP(B406,'X9'!$B:$AZ,3,FALSE)),IF($X$1=10,(VLOOKUP(B406,'X10'!$B:$AZ,3,FALSE)),IF($X$1=11,(VLOOKUP(B406,'X11'!$B:$AZ,3,FALSE)),IF($X$1=12,(VLOOKUP(B406,'X12'!$B:$AZ,3,FALSE)),IF($X$1=13,(VLOOKUP(B406,'X13'!$B:$AZ,3,FALSE)),"B"))))))))))))))=TRUE," ",(IF($X$1=1,(VLOOKUP(B406,'X1'!$B:$AZ,3,FALSE)),IF($X$1=2,(VLOOKUP(B406,'X2'!$B:$AZ,3,FALSE)),IF($X$1=3,(VLOOKUP(B406,'X3'!$B:$AZ,3,FALSE)),IF($X$1=4,(VLOOKUP(B406,'X4'!$B:$AZ,3,FALSE)),IF($X$1=5,(VLOOKUP(B406,'X5'!$B:$AZ,3,FALSE)),IF($X$1=6,(VLOOKUP(B406,'X6'!$B:$AZ,3,FALSE)),IF($X$1=7,(VLOOKUP(B406,'X7'!$B:$AZ,3,FALSE)),IF($X$1=8,(VLOOKUP(B406,'X8'!$B:$AZ,3,FALSE)),IF($X$1=9,(VLOOKUP(B406,'X9'!$B:$AZ,3,FALSE)),IF($X$1=10,(VLOOKUP(B406,'X10'!$B:$AZ,3,FALSE)),IF($X$1=11,(VLOOKUP(B406,'X11'!$B:$AZ,3,FALSE)),IF($X$1=12,(VLOOKUP(B406,'X12'!$B:$AZ,3,FALSE)),IF($X$1=13,(VLOOKUP(B406,'X13'!$B:$AZ,3,FALSE)),"B")))))))))))))))</f>
        <v xml:space="preserve"> </v>
      </c>
      <c r="K406" s="183" t="str">
        <f ca="1">IF(ISERROR(IF($X$1=1,(VLOOKUP(B406,'X1'!$B:$AZ,5,FALSE)),IF($X$1=2,(VLOOKUP(B406,'X2'!$B:$AZ,5,FALSE)),IF($X$1=3,(VLOOKUP(B406,'X3'!$B:$AZ,5,FALSE)),IF($X$1=4,(VLOOKUP(B406,'X4'!$B:$AZ,5,FALSE)),IF($X$1=5,(VLOOKUP(B406,'X5'!$B:$AZ,5,FALSE)),IF($X$1=6,(VLOOKUP(B406,'X6'!$B:$AZ,5,FALSE)),IF($X$1=7,(VLOOKUP(B406,'X7'!$B:$AZ,5,FALSE)),IF($X$1=8,(VLOOKUP(B406,'X8'!$B:$AZ,5,FALSE)),IF($X$1=9,(VLOOKUP(B406,'X9'!$B:$AZ,5,FALSE)),IF($X$1=10,(VLOOKUP(B406,'X10'!$B:$AZ,5,FALSE)),IF($X$1=11,(VLOOKUP(B406,'X11'!$B:$AZ,5,FALSE)),IF($X$1=12,(VLOOKUP(B406,'X12'!$B:$AZ,5,FALSE)),IF($X$1=13,(VLOOKUP(B406,'X13'!$B:$AZ,5,FALSE)),"B"))))))))))))))=TRUE," ",(IF($X$1=1,(VLOOKUP(B406,'X1'!$B:$AZ,5,FALSE)),IF($X$1=2,(VLOOKUP(B406,'X2'!$B:$AZ,5,FALSE)),IF($X$1=3,(VLOOKUP(B406,'X3'!$B:$AZ,5,FALSE)),IF($X$1=4,(VLOOKUP(B406,'X4'!$B:$AZ,5,FALSE)),IF($X$1=5,(VLOOKUP(B406,'X5'!$B:$AZ,5,FALSE)),IF($X$1=6,(VLOOKUP(B406,'X6'!$B:$AZ,5,FALSE)),IF($X$1=7,(VLOOKUP(B406,'X7'!$B:$AZ,5,FALSE)),IF($X$1=8,(VLOOKUP(B406,'X8'!$B:$AZ,5,FALSE)),IF($X$1=9,(VLOOKUP(B406,'X9'!$B:$AZ,5,FALSE)),IF($X$1=10,(VLOOKUP(B406,'X10'!$B:$AZ,5,FALSE)),IF($X$1=11,(VLOOKUP(B406,'X11'!$B:$AZ,5,FALSE)),IF($X$1=12,(VLOOKUP(B406,'X12'!$B:$AZ,5,FALSE)),IF($X$1=13,(VLOOKUP(B406,'X13'!$B:$AZ,5,FALSE)),"B")))))))))))))))</f>
        <v xml:space="preserve"> </v>
      </c>
      <c r="L406" s="184" t="str">
        <f ca="1">IF(ISERROR(IF($X$1=1,(VLOOKUP(B406,'X1'!$B:$AZ,9,FALSE)),IF($X$1=2,(VLOOKUP(B406,'X2'!$B:$AZ,9,FALSE)),IF($X$1=3,(VLOOKUP(B406,'X3'!$B:$AZ,9,FALSE)),IF($X$1=4,(VLOOKUP(B406,'X4'!$B:$AZ,9,FALSE)),IF($X$1=5,(VLOOKUP(B406,'X5'!$B:$AZ,9,FALSE)),IF($X$1=6,(VLOOKUP(B406,'X6'!$B:$AZ,9,FALSE)),IF($X$1=7,(VLOOKUP(B406,'X7'!$B:$AZ,9,FALSE)),IF($X$1=8,(VLOOKUP(B406,'X8'!$B:$AZ,9,FALSE)),IF($X$1=9,(VLOOKUP(B406,'X9'!$B:$AZ,9,FALSE)),IF($X$1=10,(VLOOKUP(B406,'X10'!$B:$AZ,9,FALSE)),IF($X$1=11,(VLOOKUP(B406,'X11'!$B:$AZ,9,FALSE)),IF($X$1=12,(VLOOKUP(B406,'X12'!$B:$AZ,9,FALSE)),IF($X$1=13,(VLOOKUP(B406,'X13'!$B:$AZ,9,FALSE)),"B"))))))))))))))=TRUE," ",(IF($X$1=1,(VLOOKUP(B406,'X1'!$B:$AZ,9,FALSE)),IF($X$1=2,(VLOOKUP(B406,'X2'!$B:$AZ,9,FALSE)),IF($X$1=3,(VLOOKUP(B406,'X3'!$B:$AZ,9,FALSE)),IF($X$1=4,(VLOOKUP(B406,'X4'!$B:$AZ,9,FALSE)),IF($X$1=5,(VLOOKUP(B406,'X5'!$B:$AZ,9,FALSE)),IF($X$1=6,(VLOOKUP(B406,'X6'!$B:$AZ,9,FALSE)),IF($X$1=7,(VLOOKUP(B406,'X7'!$B:$AZ,9,FALSE)),IF($X$1=8,(VLOOKUP(B406,'X8'!$B:$AZ,9,FALSE)),IF($X$1=9,(VLOOKUP(B406,'X9'!$B:$AZ,9,FALSE)),IF($X$1=10,(VLOOKUP(B406,'X10'!$B:$AZ,9,FALSE)),IF($X$1=11,(VLOOKUP(B406,'X11'!$B:$AZ,9,FALSE)),IF($X$1=12,(VLOOKUP(B406,'X12'!$B:$AZ,9,FALSE)),IF($X$1=13,(VLOOKUP(B406,'X13'!$B:$AZ,9,FALSE)),"B")))))))))))))))</f>
        <v xml:space="preserve"> </v>
      </c>
      <c r="M406" s="184" t="str">
        <f ca="1">IF(ISERROR(IF($X$1=1,(VLOOKUP(B406,'X1'!$B:$AZ,10,FALSE)),IF($X$1=2,(VLOOKUP(B406,'X2'!$B:$AZ,10,FALSE)),IF($X$1=3,(VLOOKUP(B406,'X3'!$B:$AZ,10,FALSE)),IF($X$1=4,(VLOOKUP(B406,'X4'!$B:$AZ,10,FALSE)),IF($X$1=5,(VLOOKUP(B406,'X5'!$B:$AZ,10,FALSE)),IF($X$1=6,(VLOOKUP(B406,'X6'!$B:$AZ,10,FALSE)),IF($X$1=7,(VLOOKUP(B406,'X7'!$B:$AZ,10,FALSE)),IF($X$1=8,(VLOOKUP(B406,'X8'!$B:$AZ,10,FALSE)),IF($X$1=9,(VLOOKUP(B406,'X9'!$B:$AZ,10,FALSE)),IF($X$1=10,(VLOOKUP(B406,'X10'!$B:$AZ,10,FALSE)),IF($X$1=11,(VLOOKUP(B406,'X11'!$B:$AZ,10,FALSE)),IF($X$1=12,(VLOOKUP(B406,'X12'!$B:$AZ,10,FALSE)),IF($X$1=13,(VLOOKUP(B406,'X13'!$B:$AZ,10,FALSE)),"B"))))))))))))))=TRUE," ",(IF($X$1=1,(VLOOKUP(B406,'X1'!$B:$AZ,10,FALSE)),IF($X$1=2,(VLOOKUP(B406,'X2'!$B:$AZ,10,FALSE)),IF($X$1=3,(VLOOKUP(B406,'X3'!$B:$AZ,10,FALSE)),IF($X$1=4,(VLOOKUP(B406,'X4'!$B:$AZ,10,FALSE)),IF($X$1=5,(VLOOKUP(B406,'X5'!$B:$AZ,10,FALSE)),IF($X$1=6,(VLOOKUP(B406,'X6'!$B:$AZ,10,FALSE)),IF($X$1=7,(VLOOKUP(B406,'X7'!$B:$AZ,10,FALSE)),IF($X$1=8,(VLOOKUP(B406,'X8'!$B:$AZ,10,FALSE)),IF($X$1=9,(VLOOKUP(B406,'X9'!$B:$AZ,10,FALSE)),IF($X$1=10,(VLOOKUP(B406,'X10'!$B:$AZ,10,FALSE)),IF($X$1=11,(VLOOKUP(B406,'X11'!$B:$AZ,10,FALSE)),IF($X$1=12,(VLOOKUP(B406,'X12'!$B:$AZ,10,FALSE)),IF($X$1=13,(VLOOKUP(B406,'X13'!$B:$AZ,10,FALSE)),"B")))))))))))))))</f>
        <v xml:space="preserve"> </v>
      </c>
      <c r="N406" s="185" t="str">
        <f ca="1">IF(ISERROR(IF($X$1=1,(VLOOKUP(B406,'X1'!$B:$AZ,45,FALSE)),IF($X$1=2,(VLOOKUP(B406,'X2'!$B:$AZ,45,FALSE)),IF($X$1=3,(VLOOKUP(B406,'X3'!$B:$AZ,45,FALSE)),IF($X$1=4,(VLOOKUP(B406,'X4'!$B:$AZ,45,FALSE)),IF($X$1=5,(VLOOKUP(B406,'X5'!$B:$AZ,45,FALSE)),IF($X$1=6,(VLOOKUP(B406,'X6'!$B:$AZ,45,FALSE)),IF($X$1=7,(VLOOKUP(B406,'X7'!$B:$AZ,45,FALSE)),IF($X$1=8,(VLOOKUP(B406,'X8'!$B:$AZ,45,FALSE)),IF($X$1=9,(VLOOKUP(B406,'X9'!$B:$AZ,45,FALSE)),IF($X$1=10,(VLOOKUP(B406,'X10'!$B:$AZ,45,FALSE)),IF($X$1=11,(VLOOKUP(B406,'X11'!$B:$AZ,45,FALSE)),IF($X$1=12,(VLOOKUP(B406,'X12'!$B:$AZ,45,FALSE)),IF($X$1=13,(VLOOKUP(B406,'X13'!$B:$AZ,45,FALSE)),"B"))))))))))))))=TRUE," ",(IF($X$1=1,(VLOOKUP(B406,'X1'!$B:$AZ,45,FALSE)),IF($X$1=2,(VLOOKUP(B406,'X2'!$B:$AZ,45,FALSE)),IF($X$1=3,(VLOOKUP(B406,'X3'!$B:$AZ,45,FALSE)),IF($X$1=4,(VLOOKUP(B406,'X4'!$B:$AZ,45,FALSE)),IF($X$1=5,(VLOOKUP(B406,'X5'!$B:$AZ,45,FALSE)),IF($X$1=6,(VLOOKUP(B406,'X6'!$B:$AZ,45,FALSE)),IF($X$1=7,(VLOOKUP(B406,'X7'!$B:$AZ,45,FALSE)),IF($X$1=8,(VLOOKUP(B406,'X8'!$B:$AZ,45,FALSE)),IF($X$1=9,(VLOOKUP(B406,'X9'!$B:$AZ,45,FALSE)),IF($X$1=10,(VLOOKUP(B406,'X10'!$B:$AZ,45,FALSE)),IF($X$1=11,(VLOOKUP(B406,'X11'!$B:$AZ,45,FALSE)),IF($X$1=12,(VLOOKUP(B406,'X12'!$B:$AZ,45,FALSE)),IF($X$1=13,(VLOOKUP(B406,'X13'!$B:$AZ,45,FALSE)),"B")))))))))))))))</f>
        <v xml:space="preserve"> </v>
      </c>
      <c r="O406" s="184" t="str">
        <f ca="1">IF(ISERROR(IF($X$1=1,(VLOOKUP(B406,'X1'!$B:$AZ,11,FALSE)),IF($X$1=2,(VLOOKUP(B406,'X2'!$B:$AZ,11,FALSE)),IF($X$1=3,(VLOOKUP(B406,'X3'!$B:$AZ,11,FALSE)),IF($X$1=4,(VLOOKUP(B406,'X4'!$B:$AZ,11,FALSE)),IF($X$1=5,(VLOOKUP(B406,'X5'!$B:$AZ,11,FALSE)),IF($X$1=6,(VLOOKUP(B406,'X6'!$B:$AZ,11,FALSE)),IF($X$1=7,(VLOOKUP(B406,'X7'!$B:$AZ,11,FALSE)),IF($X$1=8,(VLOOKUP(B406,'X8'!$B:$AZ,11,FALSE)),IF($X$1=9,(VLOOKUP(B406,'X9'!$B:$AZ,11,FALSE)),IF($X$1=10,(VLOOKUP(B406,'X10'!$B:$AZ,11,FALSE)),IF($X$1=11,(VLOOKUP(B406,'X11'!$B:$AZ,11,FALSE)),IF($X$1=12,(VLOOKUP(B406,'X12'!$B:$AZ,11,FALSE)),IF($X$1=13,(VLOOKUP(B406,'X13'!$B:$AZ,11,FALSE)),"B"))))))))))))))=TRUE," ",(IF($X$1=1,(VLOOKUP(B406,'X1'!$B:$AZ,11,FALSE)),IF($X$1=2,(VLOOKUP(B406,'X2'!$B:$AZ,11,FALSE)),IF($X$1=3,(VLOOKUP(B406,'X3'!$B:$AZ,11,FALSE)),IF($X$1=4,(VLOOKUP(B406,'X4'!$B:$AZ,11,FALSE)),IF($X$1=5,(VLOOKUP(B406,'X5'!$B:$AZ,11,FALSE)),IF($X$1=6,(VLOOKUP(B406,'X6'!$B:$AZ,11,FALSE)),IF($X$1=7,(VLOOKUP(B406,'X7'!$B:$AZ,11,FALSE)),IF($X$1=8,(VLOOKUP(B406,'X8'!$B:$AZ,11,FALSE)),IF($X$1=9,(VLOOKUP(B406,'X9'!$B:$AZ,11,FALSE)),IF($X$1=10,(VLOOKUP(B406,'X10'!$B:$AZ,11,FALSE)),IF($X$1=11,(VLOOKUP(B406,'X11'!$B:$AZ,11,FALSE)),IF($X$1=12,(VLOOKUP(B406,'X12'!$B:$AZ,11,FALSE)),IF($X$1=13,(VLOOKUP(B406,'X13'!$B:$AZ,11,FALSE)),"B")))))))))))))))</f>
        <v xml:space="preserve"> </v>
      </c>
      <c r="P406" s="184" t="str">
        <f ca="1">IF(ISERROR(IF($X$1=1,(VLOOKUP(B406,'X1'!$B:$AZ,12,FALSE)),IF($X$1=2,(VLOOKUP(B406,'X2'!$B:$AZ,12,FALSE)),IF($X$1=3,(VLOOKUP(B406,'X3'!$B:$AZ,12,FALSE)),IF($X$1=4,(VLOOKUP(B406,'X4'!$B:$AZ,12,FALSE)),IF($X$1=5,(VLOOKUP(B406,'X5'!$B:$AZ,12,FALSE)),IF($X$1=6,(VLOOKUP(B406,'X6'!$B:$AZ,12,FALSE)),IF($X$1=7,(VLOOKUP(B406,'X7'!$B:$AZ,12,FALSE)),IF($X$1=8,(VLOOKUP(B406,'X8'!$B:$AZ,12,FALSE)),IF($X$1=9,(VLOOKUP(B406,'X9'!$B:$AZ,12,FALSE)),IF($X$1=10,(VLOOKUP(B406,'X10'!$B:$AZ,12,FALSE)),IF($X$1=11,(VLOOKUP(B406,'X11'!$B:$AZ,12,FALSE)),IF($X$1=12,(VLOOKUP(B406,'X12'!$B:$AZ,12,FALSE)),IF($X$1=13,(VLOOKUP(B406,'X13'!$B:$AZ,12,FALSE)),"B"))))))))))))))=TRUE," ",(IF($X$1=1,(VLOOKUP(B406,'X1'!$B:$AZ,12,FALSE)),IF($X$1=2,(VLOOKUP(B406,'X2'!$B:$AZ,12,FALSE)),IF($X$1=3,(VLOOKUP(B406,'X3'!$B:$AZ,12,FALSE)),IF($X$1=4,(VLOOKUP(B406,'X4'!$B:$AZ,12,FALSE)),IF($X$1=5,(VLOOKUP(B406,'X5'!$B:$AZ,12,FALSE)),IF($X$1=6,(VLOOKUP(B406,'X6'!$B:$AZ,12,FALSE)),IF($X$1=7,(VLOOKUP(B406,'X7'!$B:$AZ,12,FALSE)),IF($X$1=8,(VLOOKUP(B406,'X8'!$B:$AZ,12,FALSE)),IF($X$1=9,(VLOOKUP(B406,'X9'!$B:$AZ,12,FALSE)),IF($X$1=10,(VLOOKUP(B406,'X10'!$B:$AZ,12,FALSE)),IF($X$1=11,(VLOOKUP(B406,'X11'!$B:$AZ,12,FALSE)),IF($X$1=12,(VLOOKUP(B406,'X12'!$B:$AZ,12,FALSE)),IF($X$1=13,(VLOOKUP(B406,'X13'!$B:$AZ,12,FALSE)),"B")))))))))))))))</f>
        <v xml:space="preserve"> </v>
      </c>
      <c r="Q406" s="185" t="str">
        <f ca="1">IF(ISERROR(IF($X$1=1,(VLOOKUP(B406,'X1'!$B:$AZ,46,FALSE)),IF($X$1=2,(VLOOKUP(B406,'X2'!$B:$AZ,46,FALSE)),IF($X$1=3,(VLOOKUP(B406,'X3'!$B:$AZ,46,FALSE)),IF($X$1=4,(VLOOKUP(B406,'X4'!$B:$AZ,46,FALSE)),IF($X$1=5,(VLOOKUP(B406,'X5'!$B:$AZ,46,FALSE)),IF($X$1=6,(VLOOKUP(B406,'X6'!$B:$AZ,46,FALSE)),IF($X$1=7,(VLOOKUP(B406,'X7'!$B:$AZ,46,FALSE)),IF($X$1=8,(VLOOKUP(B406,'X8'!$B:$AZ,46,FALSE)),IF($X$1=9,(VLOOKUP(B406,'X9'!$B:$AZ,46,FALSE)),IF($X$1=10,(VLOOKUP(B406,'X10'!$B:$AZ,46,FALSE)),IF($X$1=11,(VLOOKUP(B406,'X11'!$B:$AZ,46,FALSE)),IF($X$1=12,(VLOOKUP(B406,'X12'!$B:$AZ,46,FALSE)),IF($X$1=13,(VLOOKUP(B406,'X13'!$B:$AZ,46,FALSE)),"B"))))))))))))))=TRUE," ",(IF($X$1=1,(VLOOKUP(B406,'X1'!$B:$AZ,46,FALSE)),IF($X$1=2,(VLOOKUP(B406,'X2'!$B:$AZ,46,FALSE)),IF($X$1=3,(VLOOKUP(B406,'X3'!$B:$AZ,46,FALSE)),IF($X$1=4,(VLOOKUP(B406,'X4'!$B:$AZ,46,FALSE)),IF($X$1=5,(VLOOKUP(B406,'X5'!$B:$AZ,46,FALSE)),IF($X$1=6,(VLOOKUP(B406,'X6'!$B:$AZ,46,FALSE)),IF($X$1=7,(VLOOKUP(B406,'X7'!$B:$AZ,46,FALSE)),IF($X$1=8,(VLOOKUP(B406,'X8'!$B:$AZ,46,FALSE)),IF($X$1=9,(VLOOKUP(B406,'X9'!$B:$AZ,46,FALSE)),IF($X$1=10,(VLOOKUP(B406,'X10'!$B:$AZ,46,FALSE)),IF($X$1=11,(VLOOKUP(B406,'X11'!$B:$AZ,46,FALSE)),IF($X$1=12,(VLOOKUP(B406,'X12'!$B:$AZ,46,FALSE)),IF($X$1=13,(VLOOKUP(B406,'X13'!$B:$AZ,46,FALSE)),"B")))))))))))))))</f>
        <v xml:space="preserve"> </v>
      </c>
      <c r="R406" s="185" t="str">
        <f ca="1">IF(ISERROR(IF($X$1=1,(VLOOKUP(B406,'X1'!$B:$AZ,15,FALSE)),IF($X$1=2,(VLOOKUP(B406,'X2'!$B:$AZ,15,FALSE)),IF($X$1=3,(VLOOKUP(B406,'X3'!$B:$AZ,15,FALSE)),IF($X$1=4,(VLOOKUP(B406,'X4'!$B:$AZ,15,FALSE)),IF($X$1=5,(VLOOKUP(B406,'X5'!$B:$AZ,15,FALSE)),IF($X$1=6,(VLOOKUP(B406,'X6'!$B:$AZ,15,FALSE)),IF($X$1=7,(VLOOKUP(B406,'X7'!$B:$AZ,15,FALSE)),IF($X$1=8,(VLOOKUP(B406,'X8'!$B:$AZ,15,FALSE)),IF($X$1=9,(VLOOKUP(B406,'X9'!$B:$AZ,15,FALSE)),IF($X$1=10,(VLOOKUP(B406,'X10'!$B:$AZ,15,FALSE)),IF($X$1=11,(VLOOKUP(B406,'X11'!$B:$AZ,15,FALSE)),IF($X$1=12,(VLOOKUP(B406,'X12'!$B:$AZ,15,FALSE)),IF($X$1=13,(VLOOKUP(B406,'X13'!$B:$AZ,15,FALSE)),"B"))))))))))))))=TRUE," ",(IF($X$1=1,(VLOOKUP(B406,'X1'!$B:$AZ,15,FALSE)),IF($X$1=2,(VLOOKUP(B406,'X2'!$B:$AZ,15,FALSE)),IF($X$1=3,(VLOOKUP(B406,'X3'!$B:$AZ,15,FALSE)),IF($X$1=4,(VLOOKUP(B406,'X4'!$B:$AZ,15,FALSE)),IF($X$1=5,(VLOOKUP(B406,'X5'!$B:$AZ,15,FALSE)),IF($X$1=6,(VLOOKUP(B406,'X6'!$B:$AZ,15,FALSE)),IF($X$1=7,(VLOOKUP(B406,'X7'!$B:$AZ,15,FALSE)),IF($X$1=8,(VLOOKUP(B406,'X8'!$B:$AZ,15,FALSE)),IF($X$1=9,(VLOOKUP(B406,'X9'!$B:$AZ,15,FALSE)),IF($X$1=10,(VLOOKUP(B406,'X10'!$B:$AZ,15,FALSE)),IF($X$1=11,(VLOOKUP(B406,'X11'!$B:$AZ,15,FALSE)),IF($X$1=12,(VLOOKUP(B406,'X12'!$B:$AZ,15,FALSE)),IF($X$1=13,(VLOOKUP(B406,'X13'!$B:$AZ,15,FALSE)),"B")))))))))))))))</f>
        <v xml:space="preserve"> </v>
      </c>
      <c r="S406" s="185" t="str">
        <f ca="1">IF(ISERROR(IF((IF($X$1=1,(VLOOKUP(B406,'X1'!$B:$AZ,14,FALSE)),(IF($X$1=2,(VLOOKUP(B406,'X2'!$B:$AZ,14,FALSE)),(IF($X$1=3,(VLOOKUP(B406,'X3'!$B:$AZ,14,FALSE)),(IF($X$1=4,(VLOOKUP(B406,'X4'!$B:$AZ,14,FALSE)),(IF($X$1=5,(VLOOKUP(B406,'X5'!$B:$AZ,14,FALSE)),(IF($X$1=6,(VLOOKUP(B406,'X6'!$B:$AZ,14,FALSE)),(IF($X$1=7,(VLOOKUP(B406,'X7'!$B:$AZ,14,FALSE)),(IF($X$1=8,(VLOOKUP(B406,'X8'!$B:$AZ,14,FALSE)),(IF($X$1=9,(VLOOKUP(B406,'X9'!$B:$AZ,14,FALSE)),(IF($X$1=10,(VLOOKUP(B406,'X10'!$B:$AZ,14,FALSE)),(IF($X$1=11,(VLOOKUP(B406,'X11'!$B:$AZ,14,FALSE)),(IF($X$1=12,(VLOOKUP(B406,'X12'!$B:$AZ,14,FALSE)),(VLOOKUP(B406,'X13'!$B:$AZ,14,FALSE))))))))))))))))))))))))))=$V$1," ",(IF($X$1=1,(VLOOKUP(B406,'X1'!$B:$AZ,14,FALSE)),(IF($X$1=2,(VLOOKUP(B406,'X2'!$B:$AZ,14,FALSE)),(IF($X$1=3,(VLOOKUP(B406,'X3'!$B:$AZ,14,FALSE)),(IF($X$1=4,(VLOOKUP(B406,'X4'!$B:$AZ,14,FALSE)),(IF($X$1=5,(VLOOKUP(B406,'X5'!$B:$AZ,14,FALSE)),(IF($X$1=6,(VLOOKUP(B406,'X6'!$B:$AZ,14,FALSE)),(IF($X$1=7,(VLOOKUP(B406,'X7'!$B:$AZ,14,FALSE)),(IF($X$1=8,(VLOOKUP(B406,'X8'!$B:$AZ,14,FALSE)),(IF($X$1=9,(VLOOKUP(B406,'X9'!$B:$AZ,14,FALSE)),(IF($X$1=10,(VLOOKUP(B406,'X10'!$B:$AZ,14,FALSE)),(IF($X$1=11,(VLOOKUP(B406,'X11'!$B:$AZ,14,FALSE)),(IF($X$1=12,(VLOOKUP(B406,'X12'!$B:$AZ,14,FALSE)),(VLOOKUP(B406,'X13'!$B:$AZ,14,FALSE))))))))))))))))))))))))))))=TRUE," ",(IF((IF($X$1=1,(VLOOKUP(B406,'X1'!$B:$AZ,14,FALSE)),(IF($X$1=2,(VLOOKUP(B406,'X2'!$B:$AZ,14,FALSE)),(IF($X$1=3,(VLOOKUP(B406,'X3'!$B:$AZ,14,FALSE)),(IF($X$1=4,(VLOOKUP(B406,'X4'!$B:$AZ,14,FALSE)),(IF($X$1=5,(VLOOKUP(B406,'X5'!$B:$AZ,14,FALSE)),(IF($X$1=6,(VLOOKUP(B406,'X6'!$B:$AZ,14,FALSE)),(IF($X$1=7,(VLOOKUP(B406,'X7'!$B:$AZ,14,FALSE)),(IF($X$1=8,(VLOOKUP(B406,'X8'!$B:$AZ,14,FALSE)),(IF($X$1=9,(VLOOKUP(B406,'X9'!$B:$AZ,14,FALSE)),(IF($X$1=10,(VLOOKUP(B406,'X10'!$B:$AZ,14,FALSE)),(IF($X$1=11,(VLOOKUP(B406,'X11'!$B:$AZ,14,FALSE)),(IF($X$1=12,(VLOOKUP(B406,'X12'!$B:$AZ,14,FALSE)),(VLOOKUP(B406,'X13'!$B:$AZ,14,FALSE))))))))))))))))))))))))))=$V$1," ",(IF($X$1=1,(VLOOKUP(B406,'X1'!$B:$AZ,14,FALSE)),(IF($X$1=2,(VLOOKUP(B406,'X2'!$B:$AZ,14,FALSE)),(IF($X$1=3,(VLOOKUP(B406,'X3'!$B:$AZ,14,FALSE)),(IF($X$1=4,(VLOOKUP(B406,'X4'!$B:$AZ,14,FALSE)),(IF($X$1=5,(VLOOKUP(B406,'X5'!$B:$AZ,14,FALSE)),(IF($X$1=6,(VLOOKUP(B406,'X6'!$B:$AZ,14,FALSE)),(IF($X$1=7,(VLOOKUP(B406,'X7'!$B:$AZ,14,FALSE)),(IF($X$1=8,(VLOOKUP(B406,'X8'!$B:$AZ,14,FALSE)),(IF($X$1=9,(VLOOKUP(B406,'X9'!$B:$AZ,14,FALSE)),(IF($X$1=10,(VLOOKUP(B406,'X10'!$B:$AZ,14,FALSE)),(IF($X$1=11,(VLOOKUP(B406,'X11'!$B:$AZ,14,FALSE)),(IF($X$1=12,(VLOOKUP(B406,'X12'!$B:$AZ,14,FALSE)),(VLOOKUP(B406,'X13'!$B:$AZ,14,FALSE)))))))))))))))))))))))))))))</f>
        <v xml:space="preserve"> </v>
      </c>
    </row>
    <row r="407" spans="1:19" ht="14.1" customHeight="1" x14ac:dyDescent="0.2">
      <c r="A407" s="156" t="s">
        <v>1058</v>
      </c>
      <c r="B407" s="122" t="str">
        <f>IF(ISERROR(IF($U$16=1,(VLOOKUP(A407,$AC$89:$AH$125,2,FALSE)),IF((IF($X$1=1,'X1'!B366,(IF($X$1=2,'X2'!B366,(IF($X$1=3,'X3'!B366,(IF($X$1=4,'X4'!B366,(IF($X$1=5,'X5'!B366,(IF($X$1=6,'X6'!B366,(IF($X$1=7,'X7'!B366,(IF($X$1=8,'X8'!B366,(IF($X$1=9,'X9'!B366,(IF($X$1=10,'X10'!B366,(IF($X$1=11,'X11'!B366,(IF($X$1=12,'X12'!B366,'X13'!B366))))))))))))))))))))))))="","",(IF($X$1=1,'X1'!B366,(IF($X$1=2,'X2'!B366,(IF($X$1=3,'X3'!B366,(IF($X$1=4,'X4'!B366,(IF($X$1=5,'X5'!B366,(IF($X$1=6,'X6'!B366,(IF($X$1=7,'X7'!B366,(IF($X$1=8,'X8'!B366,(IF($X$1=9,'X9'!B366,(IF($X$1=10,'X10'!B366,(IF($X$1=11,'X11'!B366,(IF($X$1=12,'X12'!B366,'X13'!B366)))))))))))))))))))))))))))=TRUE," ",(IF($U$16=1,(VLOOKUP(A407,$AC$89:$AH$125,2,FALSE)),IF((IF($X$1=1,'X1'!B366,(IF($X$1=2,'X2'!B366,(IF($X$1=3,'X3'!B366,(IF($X$1=4,'X4'!B366,(IF($X$1=5,'X5'!B366,(IF($X$1=6,'X6'!B366,(IF($X$1=7,'X7'!B366,(IF($X$1=8,'X8'!B366,(IF($X$1=9,'X9'!B366,(IF($X$1=10,'X10'!B366,(IF($X$1=11,'X11'!B366,(IF($X$1=12,'X12'!B366,'X13'!B366))))))))))))))))))))))))="","",(IF($X$1=1,'X1'!B366,(IF($X$1=2,'X2'!B366,(IF($X$1=3,'X3'!B366,(IF($X$1=4,'X4'!B366,(IF($X$1=5,'X5'!B366,(IF($X$1=6,'X6'!B366,(IF($X$1=7,'X7'!B366,(IF($X$1=8,'X8'!B366,(IF($X$1=9,'X9'!B366,(IF($X$1=10,'X10'!B366,(IF($X$1=11,'X11'!B366,(IF($X$1=12,'X12'!B366,'X13'!B366))))))))))))))))))))))))))))</f>
        <v/>
      </c>
      <c r="C407" s="181" t="str">
        <f ca="1">IF(ISERROR(IF($X$1=1,(VLOOKUP(B407,'X1'!$B:$AZ,47,FALSE)),IF($X$1=2,(VLOOKUP(B407,'X2'!$B:$AZ,47,FALSE)),IF($X$1=3,(VLOOKUP(B407,'X3'!$B:$AZ,47,FALSE)),IF($X$1=4,(VLOOKUP(B407,'X4'!$B:$AZ,47,FALSE)),IF($X$1=5,(VLOOKUP(B407,'X5'!$B:$AZ,47,FALSE)),IF($X$1=6,(VLOOKUP(B407,'X6'!$B:$AZ,47,FALSE)),IF($X$1=7,(VLOOKUP(B407,'X7'!$B:$AZ,47,FALSE)),IF($X$1=8,(VLOOKUP(B407,'X8'!$B:$AZ,47,FALSE)),IF($X$1=9,(VLOOKUP(B407,'X9'!$B:$AZ,47,FALSE)),IF($X$1=10,(VLOOKUP(B407,'X10'!$B:$AZ,47,FALSE)),IF($X$1=11,(VLOOKUP(B407,'X11'!$B:$AZ,47,FALSE)),IF($X$1=12,(VLOOKUP(B407,'X12'!$B:$AZ,47,FALSE)),IF($X$1=13,(VLOOKUP(B407,'X13'!$B:$AZ,47,FALSE)),"B"))))))))))))))=TRUE," ",(IF($X$1=1,(VLOOKUP(B407,'X1'!$B:$AZ,47,FALSE)),IF($X$1=2,(VLOOKUP(B407,'X2'!$B:$AZ,47,FALSE)),IF($X$1=3,(VLOOKUP(B407,'X3'!$B:$AZ,47,FALSE)),IF($X$1=4,(VLOOKUP(B407,'X4'!$B:$AZ,47,FALSE)),IF($X$1=5,(VLOOKUP(B407,'X5'!$B:$AZ,47,FALSE)),IF($X$1=6,(VLOOKUP(B407,'X6'!$B:$AZ,47,FALSE)),IF($X$1=7,(VLOOKUP(B407,'X7'!$B:$AZ,47,FALSE)),IF($X$1=8,(VLOOKUP(B407,'X8'!$B:$AZ,47,FALSE)),IF($X$1=9,(VLOOKUP(B407,'X9'!$B:$AZ,47,FALSE)),IF($X$1=10,(VLOOKUP(B407,'X10'!$B:$AZ,47,FALSE)),IF($X$1=11,(VLOOKUP(B407,'X11'!$B:$AZ,47,FALSE)),IF($X$1=12,(VLOOKUP(B407,'X12'!$B:$AZ,47,FALSE)),IF($X$1=13,(VLOOKUP(B407,'X13'!$B:$AZ,47,FALSE)),"B")))))))))))))))</f>
        <v xml:space="preserve"> </v>
      </c>
      <c r="D407" s="181" t="str">
        <f ca="1">IF(ISERROR(IF($X$1=1,(VLOOKUP(B407,'X1'!$B:$AP,41,FALSE)),IF($X$1=2,(VLOOKUP(B407,'X2'!$B:$AP,41,FALSE)),IF($X$1=3,(VLOOKUP(B407,'X3'!$B:$AP,41,FALSE)),IF($X$1=4,(VLOOKUP(B407,'X4'!$B:$AP,41,FALSE)),IF($X$1=5,(VLOOKUP(B407,'X5'!$B:$AP,41,FALSE)),IF($X$1=6,(VLOOKUP(B407,'X6'!$B:$AP,41,FALSE)),IF($X$1=7,(VLOOKUP(B407,'X7'!$B:$AP,41,FALSE)),IF($X$1=8,(VLOOKUP(B407,'X8'!$B:$AP,41,FALSE)),IF($X$1=9,(VLOOKUP(B407,'X9'!$B:$AP,41,FALSE)),IF($X$1=10,(VLOOKUP(B407,'X10'!$B:$AP,41,FALSE)),IF($X$1=11,(VLOOKUP(B407,'X11'!$B:$AP,41,FALSE)),IF($X$1=12,(VLOOKUP(B407,'X12'!$B:$AP,41,FALSE)),IF($X$1=13,(VLOOKUP(B407,'X13'!$B:$AP,41,FALSE)),"B"))))))))))))))=TRUE," ",(IF($X$1=1,(VLOOKUP(B407,'X1'!$B:$AP,41,FALSE)),IF($X$1=2,(VLOOKUP(B407,'X2'!$B:$AP,41,FALSE)),IF($X$1=3,(VLOOKUP(B407,'X3'!$B:$AP,41,FALSE)),IF($X$1=4,(VLOOKUP(B407,'X4'!$B:$AP,41,FALSE)),IF($X$1=5,(VLOOKUP(B407,'X5'!$B:$AP,41,FALSE)),IF($X$1=6,(VLOOKUP(B407,'X6'!$B:$AP,41,FALSE)),IF($X$1=7,(VLOOKUP(B407,'X7'!$B:$AP,41,FALSE)),IF($X$1=8,(VLOOKUP(B407,'X8'!$B:$AP,41,FALSE)),IF($X$1=9,(VLOOKUP(B407,'X9'!$B:$AP,41,FALSE)),IF($X$1=10,(VLOOKUP(B407,'X10'!$B:$AP,41,FALSE)),IF($X$1=11,(VLOOKUP(B407,'X11'!$B:$AP,41,FALSE)),IF($X$1=12,(VLOOKUP(B407,'X12'!$B:$AP,41,FALSE)),IF($X$1=13,(VLOOKUP(B407,'X13'!$B:$AP,41,FALSE)),"B")))))))))))))))</f>
        <v xml:space="preserve"> </v>
      </c>
      <c r="E407" s="182" t="str">
        <f ca="1">IF(ISERROR(IF($X$1=1,(VLOOKUP(B407,'X1'!$B:$AP,7,FALSE)),IF($X$1=2,(VLOOKUP(B407,'X2'!$B:$AP,7,FALSE)),IF($X$1=3,(VLOOKUP(B407,'X3'!$B:$AP,7,FALSE)),IF($X$1=4,(VLOOKUP(B407,'X4'!$B:$AP,7,FALSE)),IF($X$1=5,(VLOOKUP(B407,'X5'!$B:$AP,7,FALSE)),IF($X$1=6,(VLOOKUP(B407,'X6'!$B:$AP,7,FALSE)),IF($X$1=7,(VLOOKUP(B407,'X7'!$B:$AP,7,FALSE)),IF($X$1=8,(VLOOKUP(B407,'X8'!$B:$AP,7,FALSE)),IF($X$1=9,(VLOOKUP(B407,'X9'!$B:$AP,7,FALSE)),IF($X$1=10,(VLOOKUP(B407,'X10'!$B:$AP,7,FALSE)),IF($X$1=11,(VLOOKUP(B407,'X11'!$B:$AP,7,FALSE)),IF($X$1=12,(VLOOKUP(B407,'X12'!$B:$AP,7,FALSE)),IF($X$1=13,(VLOOKUP(B407,'X13'!$B:$AP,7,FALSE)),"B"))))))))))))))=TRUE," ",(IF($X$1=1,(VLOOKUP(B407,'X1'!$B:$AP,7,FALSE)),IF($X$1=2,(VLOOKUP(B407,'X2'!$B:$AP,7,FALSE)),IF($X$1=3,(VLOOKUP(B407,'X3'!$B:$AP,7,FALSE)),IF($X$1=4,(VLOOKUP(B407,'X4'!$B:$AP,7,FALSE)),IF($X$1=5,(VLOOKUP(B407,'X5'!$B:$AP,7,FALSE)),IF($X$1=6,(VLOOKUP(B407,'X6'!$B:$AP,7,FALSE)),IF($X$1=7,(VLOOKUP(B407,'X7'!$B:$AP,7,FALSE)),IF($X$1=8,(VLOOKUP(B407,'X8'!$B:$AP,7,FALSE)),IF($X$1=9,(VLOOKUP(B407,'X9'!$B:$AP,7,FALSE)),IF($X$1=10,(VLOOKUP(B407,'X10'!$B:$AP,7,FALSE)),IF($X$1=11,(VLOOKUP(B407,'X11'!$B:$AP,7,FALSE)),IF($X$1=12,(VLOOKUP(B407,'X12'!$B:$AP,7,FALSE)),IF($X$1=13,(VLOOKUP(B407,'X13'!$B:$AP,7,FALSE)),"B")))))))))))))))</f>
        <v xml:space="preserve"> </v>
      </c>
      <c r="F407" s="182" t="str">
        <f ca="1">IF(ISERROR(IF((IF($X$1=1,(VLOOKUP(B407,'X1'!$B:$AO,6,FALSE)),(IF($X$1=2,(VLOOKUP(B407,'X2'!$B:$AO,6,FALSE)),(IF($X$1=3,(VLOOKUP(B407,'X3'!$B:$AO,6,FALSE)),(IF($X$1=4,(VLOOKUP(B407,'X4'!$B:$AO,6,FALSE)),(IF($X$1=5,(VLOOKUP(B407,'X5'!$B:$AO,6,FALSE)),(IF($X$1=6,(VLOOKUP(B407,'X6'!$B:$AO,6,FALSE)),(IF($X$1=7,(VLOOKUP(B407,'X7'!$B:$AO,6,FALSE)),(IF($X$1=8,(VLOOKUP(B407,'X8'!$B:$AO,6,FALSE)),(IF($X$1=9,(VLOOKUP(B407,'X9'!$B:$AO,6,FALSE)),(IF($X$1=10,(VLOOKUP(B407,'X10'!$B:$AO,6,FALSE)),(IF($X$1=11,(VLOOKUP(B407,'X11'!$B:$AO,6,FALSE)),(IF($X$1=12,(VLOOKUP(B407,'X12'!$B:$AO,6,FALSE)),(VLOOKUP(B407,'X13'!$B:$AO,6,FALSE))))))))))))))))))))))))))=$V$1," ",(IF($X$1=1,(VLOOKUP(B407,'X1'!$B:$AO,6,FALSE)),(IF($X$1=2,(VLOOKUP(B407,'X2'!$B:$AO,6,FALSE)),(IF($X$1=3,(VLOOKUP(B407,'X3'!$B:$AO,6,FALSE)),(IF($X$1=4,(VLOOKUP(B407,'X4'!$B:$AO,6,FALSE)),(IF($X$1=5,(VLOOKUP(B407,'X5'!$B:$AO,6,FALSE)),(IF($X$1=6,(VLOOKUP(B407,'X6'!$B:$AO,6,FALSE)),(IF($X$1=7,(VLOOKUP(B407,'X7'!$B:$AO,6,FALSE)),(IF($X$1=8,(VLOOKUP(B407,'X8'!$B:$AO,6,FALSE)),(IF($X$1=9,(VLOOKUP(B407,'X9'!$B:$AO,6,FALSE)),(IF($X$1=10,(VLOOKUP(B407,'X10'!$B:$AO,6,FALSE)),(IF($X$1=11,(VLOOKUP(B407,'X11'!$B:$AO,6,FALSE)),(IF($X$1=12,(VLOOKUP(B407,'X12'!$B:$AO,6,FALSE)),(VLOOKUP(B407,'X13'!$B:$AO,6,FALSE))))))))))))))))))))))))))))=TRUE," ",(IF((IF($X$1=1,(VLOOKUP(B407,'X1'!$B:$AO,6,FALSE)),(IF($X$1=2,(VLOOKUP(B407,'X2'!$B:$AO,6,FALSE)),(IF($X$1=3,(VLOOKUP(B407,'X3'!$B:$AO,6,FALSE)),(IF($X$1=4,(VLOOKUP(B407,'X4'!$B:$AO,6,FALSE)),(IF($X$1=5,(VLOOKUP(B407,'X5'!$B:$AO,6,FALSE)),(IF($X$1=6,(VLOOKUP(B407,'X6'!$B:$AO,6,FALSE)),(IF($X$1=7,(VLOOKUP(B407,'X7'!$B:$AO,6,FALSE)),(IF($X$1=8,(VLOOKUP(B407,'X8'!$B:$AO,6,FALSE)),(IF($X$1=9,(VLOOKUP(B407,'X9'!$B:$AO,6,FALSE)),(IF($X$1=10,(VLOOKUP(B407,'X10'!$B:$AO,6,FALSE)),(IF($X$1=11,(VLOOKUP(B407,'X11'!$B:$AO,6,FALSE)),(IF($X$1=12,(VLOOKUP(B407,'X12'!$B:$AO,6,FALSE)),(VLOOKUP(B407,'X13'!$B:$AO,6,FALSE))))))))))))))))))))))))))=$V$1," ",(IF($X$1=1,(VLOOKUP(B407,'X1'!$B:$AO,6,FALSE)),(IF($X$1=2,(VLOOKUP(B407,'X2'!$B:$AO,6,FALSE)),(IF($X$1=3,(VLOOKUP(B407,'X3'!$B:$AO,6,FALSE)),(IF($X$1=4,(VLOOKUP(B407,'X4'!$B:$AO,6,FALSE)),(IF($X$1=5,(VLOOKUP(B407,'X5'!$B:$AO,6,FALSE)),(IF($X$1=6,(VLOOKUP(B407,'X6'!$B:$AO,6,FALSE)),(IF($X$1=7,(VLOOKUP(B407,'X7'!$B:$AO,6,FALSE)),(IF($X$1=8,(VLOOKUP(B407,'X8'!$B:$AO,6,FALSE)),(IF($X$1=9,(VLOOKUP(B407,'X9'!$B:$AO,6,FALSE)),(IF($X$1=10,(VLOOKUP(B407,'X10'!$B:$AO,6,FALSE)),(IF($X$1=11,(VLOOKUP(B407,'X11'!$B:$AO,6,FALSE)),(IF($X$1=12,(VLOOKUP(B407,'X12'!$B:$AO,6,FALSE)),(VLOOKUP(B407,'X13'!$B:$AO,6,FALSE)))))))))))))))))))))))))))))</f>
        <v xml:space="preserve"> </v>
      </c>
      <c r="G407" s="182" t="str">
        <f ca="1">IF(ISERROR(IF($X$1=1,(VLOOKUP(B407,'X1'!$B:$AZ,44,FALSE)),IF($X$1=2,(VLOOKUP(B407,'X2'!$B:$AZ,44,FALSE)),IF($X$1=3,(VLOOKUP(B407,'X3'!$B:$AZ,44,FALSE)),IF($X$1=4,(VLOOKUP(B407,'X4'!$B:$AZ,44,FALSE)),IF($X$1=5,(VLOOKUP(B407,'X5'!$B:$AZ,44,FALSE)),IF($X$1=6,(VLOOKUP(B407,'X6'!$B:$AZ,44,FALSE)),IF($X$1=7,(VLOOKUP(B407,'X7'!$B:$AZ,44,FALSE)),IF($X$1=8,(VLOOKUP(B407,'X8'!$B:$AZ,44,FALSE)),IF($X$1=9,(VLOOKUP(B407,'X9'!$B:$AZ,44,FALSE)),IF($X$1=10,(VLOOKUP(B407,'X10'!$B:$AZ,44,FALSE)),IF($X$1=11,(VLOOKUP(B407,'X11'!$B:$AZ,44,FALSE)),IF($X$1=12,(VLOOKUP(B407,'X12'!$B:$AZ,44,FALSE)),IF($X$1=13,(VLOOKUP(B407,'X13'!$B:$AZ,44,FALSE)),"B"))))))))))))))=TRUE," ",(IF($X$1=1,(VLOOKUP(B407,'X1'!$B:$AZ,44,FALSE)),IF($X$1=2,(VLOOKUP(B407,'X2'!$B:$AZ,44,FALSE)),IF($X$1=3,(VLOOKUP(B407,'X3'!$B:$AZ,44,FALSE)),IF($X$1=4,(VLOOKUP(B407,'X4'!$B:$AZ,44,FALSE)),IF($X$1=5,(VLOOKUP(B407,'X5'!$B:$AZ,44,FALSE)),IF($X$1=6,(VLOOKUP(B407,'X6'!$B:$AZ,44,FALSE)),IF($X$1=7,(VLOOKUP(B407,'X7'!$B:$AZ,44,FALSE)),IF($X$1=8,(VLOOKUP(B407,'X8'!$B:$AZ,44,FALSE)),IF($X$1=9,(VLOOKUP(B407,'X9'!$B:$AZ,44,FALSE)),IF($X$1=10,(VLOOKUP(B407,'X10'!$B:$AZ,44,FALSE)),IF($X$1=11,(VLOOKUP(B407,'X11'!$B:$AZ,44,FALSE)),IF($X$1=12,(VLOOKUP(B407,'X12'!$B:$AZ,44,FALSE)),IF($X$1=13,(VLOOKUP(B407,'X13'!$B:$AZ,44,FALSE)),"B")))))))))))))))</f>
        <v xml:space="preserve"> </v>
      </c>
      <c r="H407" s="182" t="str">
        <f ca="1">IF(ISERROR(IF($X$1=1,(VLOOKUP(B407,'X1'!$B:$AZ,8,FALSE)),IF($X$1=2,(VLOOKUP(B407,'X2'!$B:$AZ,8,FALSE)),IF($X$1=3,(VLOOKUP(B407,'X3'!$B:$AZ,8,FALSE)),IF($X$1=4,(VLOOKUP(B407,'X4'!$B:$AZ,8,FALSE)),IF($X$1=5,(VLOOKUP(B407,'X5'!$B:$AZ,8,FALSE)),IF($X$1=6,(VLOOKUP(B407,'X6'!$B:$AZ,8,FALSE)),IF($X$1=7,(VLOOKUP(B407,'X7'!$B:$AZ,8,FALSE)),IF($X$1=8,(VLOOKUP(B407,'X8'!$B:$AZ,8,FALSE)),IF($X$1=9,(VLOOKUP(B407,'X9'!$B:$AZ,8,FALSE)),IF($X$1=10,(VLOOKUP(B407,'X10'!$B:$AZ,8,FALSE)),IF($X$1=11,(VLOOKUP(B407,'X11'!$B:$AZ,8,FALSE)),IF($X$1=12,(VLOOKUP(B407,'X12'!$B:$AZ,8,FALSE)),IF($X$1=13,(VLOOKUP(B407,'X13'!$B:$AZ,8,FALSE)),"B"))))))))))))))=TRUE," ",(IF($X$1=1,(VLOOKUP(B407,'X1'!$B:$AZ,8,FALSE)),IF($X$1=2,(VLOOKUP(B407,'X2'!$B:$AZ,8,FALSE)),IF($X$1=3,(VLOOKUP(B407,'X3'!$B:$AZ,8,FALSE)),IF($X$1=4,(VLOOKUP(B407,'X4'!$B:$AZ,8,FALSE)),IF($X$1=5,(VLOOKUP(B407,'X5'!$B:$AZ,8,FALSE)),IF($X$1=6,(VLOOKUP(B407,'X6'!$B:$AZ,8,FALSE)),IF($X$1=7,(VLOOKUP(B407,'X7'!$B:$AZ,8,FALSE)),IF($X$1=8,(VLOOKUP(B407,'X8'!$B:$AZ,8,FALSE)),IF($X$1=9,(VLOOKUP(B407,'X9'!$B:$AZ,8,FALSE)),IF($X$1=10,(VLOOKUP(B407,'X10'!$B:$AZ,8,FALSE)),IF($X$1=11,(VLOOKUP(B407,'X11'!$B:$AZ,8,FALSE)),IF($X$1=12,(VLOOKUP(B407,'X12'!$B:$AZ,8,FALSE)),IF($X$1=13,(VLOOKUP(B407,'X13'!$B:$AZ,8,FALSE)),"B")))))))))))))))</f>
        <v xml:space="preserve"> </v>
      </c>
      <c r="I407" s="183" t="str">
        <f ca="1">IF(ISERROR(IF($X$1=1,(VLOOKUP(B407,'X1'!$B:$AZ,2,FALSE)),IF($X$1=2,(VLOOKUP(B407,'X2'!$B:$AZ,2,FALSE)),IF($X$1=3,(VLOOKUP(B407,'X3'!$B:$AZ,2,FALSE)),IF($X$1=4,(VLOOKUP(B407,'X4'!$B:$AZ,2,FALSE)),IF($X$1=5,(VLOOKUP(B407,'X5'!$B:$AZ,2,FALSE)),IF($X$1=6,(VLOOKUP(B407,'X6'!$B:$AZ,2,FALSE)),IF($X$1=7,(VLOOKUP(B407,'X7'!$B:$AZ,2,FALSE)),IF($X$1=8,(VLOOKUP(B407,'X8'!$B:$AZ,2,FALSE)),IF($X$1=9,(VLOOKUP(B407,'X9'!$B:$AZ,2,FALSE)),IF($X$1=10,(VLOOKUP(B407,'X10'!$B:$AZ,2,FALSE)),IF($X$1=11,(VLOOKUP(B407,'X11'!$B:$AZ,2,FALSE)),IF($X$1=12,(VLOOKUP(B407,'X12'!$B:$AZ,2,FALSE)),IF($X$1=13,(VLOOKUP(B407,'X13'!$B:$AZ,2,FALSE)),"B"))))))))))))))=TRUE," ",(IF($X$1=1,(VLOOKUP(B407,'X1'!$B:$AZ,2,FALSE)),IF($X$1=2,(VLOOKUP(B407,'X2'!$B:$AZ,2,FALSE)),IF($X$1=3,(VLOOKUP(B407,'X3'!$B:$AZ,2,FALSE)),IF($X$1=4,(VLOOKUP(B407,'X4'!$B:$AZ,2,FALSE)),IF($X$1=5,(VLOOKUP(B407,'X5'!$B:$AZ,2,FALSE)),IF($X$1=6,(VLOOKUP(B407,'X6'!$B:$AZ,2,FALSE)),IF($X$1=7,(VLOOKUP(B407,'X7'!$B:$AZ,2,FALSE)),IF($X$1=8,(VLOOKUP(B407,'X8'!$B:$AZ,2,FALSE)),IF($X$1=9,(VLOOKUP(B407,'X9'!$B:$AZ,2,FALSE)),IF($X$1=10,(VLOOKUP(B407,'X10'!$B:$AZ,2,FALSE)),IF($X$1=11,(VLOOKUP(B407,'X11'!$B:$AZ,2,FALSE)),IF($X$1=12,(VLOOKUP(B407,'X12'!$B:$AZ,2,FALSE)),IF($X$1=13,(VLOOKUP(B407,'X13'!$B:$AZ,2,FALSE)),"B")))))))))))))))</f>
        <v xml:space="preserve"> </v>
      </c>
      <c r="J407" s="183" t="str">
        <f ca="1">IF(ISERROR(IF($X$1=1,(VLOOKUP(B407,'X1'!$B:$AZ,3,FALSE)),IF($X$1=2,(VLOOKUP(B407,'X2'!$B:$AZ,3,FALSE)),IF($X$1=3,(VLOOKUP(B407,'X3'!$B:$AZ,3,FALSE)),IF($X$1=4,(VLOOKUP(B407,'X4'!$B:$AZ,3,FALSE)),IF($X$1=5,(VLOOKUP(B407,'X5'!$B:$AZ,3,FALSE)),IF($X$1=6,(VLOOKUP(B407,'X6'!$B:$AZ,3,FALSE)),IF($X$1=7,(VLOOKUP(B407,'X7'!$B:$AZ,3,FALSE)),IF($X$1=8,(VLOOKUP(B407,'X8'!$B:$AZ,3,FALSE)),IF($X$1=9,(VLOOKUP(B407,'X9'!$B:$AZ,3,FALSE)),IF($X$1=10,(VLOOKUP(B407,'X10'!$B:$AZ,3,FALSE)),IF($X$1=11,(VLOOKUP(B407,'X11'!$B:$AZ,3,FALSE)),IF($X$1=12,(VLOOKUP(B407,'X12'!$B:$AZ,3,FALSE)),IF($X$1=13,(VLOOKUP(B407,'X13'!$B:$AZ,3,FALSE)),"B"))))))))))))))=TRUE," ",(IF($X$1=1,(VLOOKUP(B407,'X1'!$B:$AZ,3,FALSE)),IF($X$1=2,(VLOOKUP(B407,'X2'!$B:$AZ,3,FALSE)),IF($X$1=3,(VLOOKUP(B407,'X3'!$B:$AZ,3,FALSE)),IF($X$1=4,(VLOOKUP(B407,'X4'!$B:$AZ,3,FALSE)),IF($X$1=5,(VLOOKUP(B407,'X5'!$B:$AZ,3,FALSE)),IF($X$1=6,(VLOOKUP(B407,'X6'!$B:$AZ,3,FALSE)),IF($X$1=7,(VLOOKUP(B407,'X7'!$B:$AZ,3,FALSE)),IF($X$1=8,(VLOOKUP(B407,'X8'!$B:$AZ,3,FALSE)),IF($X$1=9,(VLOOKUP(B407,'X9'!$B:$AZ,3,FALSE)),IF($X$1=10,(VLOOKUP(B407,'X10'!$B:$AZ,3,FALSE)),IF($X$1=11,(VLOOKUP(B407,'X11'!$B:$AZ,3,FALSE)),IF($X$1=12,(VLOOKUP(B407,'X12'!$B:$AZ,3,FALSE)),IF($X$1=13,(VLOOKUP(B407,'X13'!$B:$AZ,3,FALSE)),"B")))))))))))))))</f>
        <v xml:space="preserve"> </v>
      </c>
      <c r="K407" s="183" t="str">
        <f ca="1">IF(ISERROR(IF($X$1=1,(VLOOKUP(B407,'X1'!$B:$AZ,5,FALSE)),IF($X$1=2,(VLOOKUP(B407,'X2'!$B:$AZ,5,FALSE)),IF($X$1=3,(VLOOKUP(B407,'X3'!$B:$AZ,5,FALSE)),IF($X$1=4,(VLOOKUP(B407,'X4'!$B:$AZ,5,FALSE)),IF($X$1=5,(VLOOKUP(B407,'X5'!$B:$AZ,5,FALSE)),IF($X$1=6,(VLOOKUP(B407,'X6'!$B:$AZ,5,FALSE)),IF($X$1=7,(VLOOKUP(B407,'X7'!$B:$AZ,5,FALSE)),IF($X$1=8,(VLOOKUP(B407,'X8'!$B:$AZ,5,FALSE)),IF($X$1=9,(VLOOKUP(B407,'X9'!$B:$AZ,5,FALSE)),IF($X$1=10,(VLOOKUP(B407,'X10'!$B:$AZ,5,FALSE)),IF($X$1=11,(VLOOKUP(B407,'X11'!$B:$AZ,5,FALSE)),IF($X$1=12,(VLOOKUP(B407,'X12'!$B:$AZ,5,FALSE)),IF($X$1=13,(VLOOKUP(B407,'X13'!$B:$AZ,5,FALSE)),"B"))))))))))))))=TRUE," ",(IF($X$1=1,(VLOOKUP(B407,'X1'!$B:$AZ,5,FALSE)),IF($X$1=2,(VLOOKUP(B407,'X2'!$B:$AZ,5,FALSE)),IF($X$1=3,(VLOOKUP(B407,'X3'!$B:$AZ,5,FALSE)),IF($X$1=4,(VLOOKUP(B407,'X4'!$B:$AZ,5,FALSE)),IF($X$1=5,(VLOOKUP(B407,'X5'!$B:$AZ,5,FALSE)),IF($X$1=6,(VLOOKUP(B407,'X6'!$B:$AZ,5,FALSE)),IF($X$1=7,(VLOOKUP(B407,'X7'!$B:$AZ,5,FALSE)),IF($X$1=8,(VLOOKUP(B407,'X8'!$B:$AZ,5,FALSE)),IF($X$1=9,(VLOOKUP(B407,'X9'!$B:$AZ,5,FALSE)),IF($X$1=10,(VLOOKUP(B407,'X10'!$B:$AZ,5,FALSE)),IF($X$1=11,(VLOOKUP(B407,'X11'!$B:$AZ,5,FALSE)),IF($X$1=12,(VLOOKUP(B407,'X12'!$B:$AZ,5,FALSE)),IF($X$1=13,(VLOOKUP(B407,'X13'!$B:$AZ,5,FALSE)),"B")))))))))))))))</f>
        <v xml:space="preserve"> </v>
      </c>
      <c r="L407" s="184" t="str">
        <f ca="1">IF(ISERROR(IF($X$1=1,(VLOOKUP(B407,'X1'!$B:$AZ,9,FALSE)),IF($X$1=2,(VLOOKUP(B407,'X2'!$B:$AZ,9,FALSE)),IF($X$1=3,(VLOOKUP(B407,'X3'!$B:$AZ,9,FALSE)),IF($X$1=4,(VLOOKUP(B407,'X4'!$B:$AZ,9,FALSE)),IF($X$1=5,(VLOOKUP(B407,'X5'!$B:$AZ,9,FALSE)),IF($X$1=6,(VLOOKUP(B407,'X6'!$B:$AZ,9,FALSE)),IF($X$1=7,(VLOOKUP(B407,'X7'!$B:$AZ,9,FALSE)),IF($X$1=8,(VLOOKUP(B407,'X8'!$B:$AZ,9,FALSE)),IF($X$1=9,(VLOOKUP(B407,'X9'!$B:$AZ,9,FALSE)),IF($X$1=10,(VLOOKUP(B407,'X10'!$B:$AZ,9,FALSE)),IF($X$1=11,(VLOOKUP(B407,'X11'!$B:$AZ,9,FALSE)),IF($X$1=12,(VLOOKUP(B407,'X12'!$B:$AZ,9,FALSE)),IF($X$1=13,(VLOOKUP(B407,'X13'!$B:$AZ,9,FALSE)),"B"))))))))))))))=TRUE," ",(IF($X$1=1,(VLOOKUP(B407,'X1'!$B:$AZ,9,FALSE)),IF($X$1=2,(VLOOKUP(B407,'X2'!$B:$AZ,9,FALSE)),IF($X$1=3,(VLOOKUP(B407,'X3'!$B:$AZ,9,FALSE)),IF($X$1=4,(VLOOKUP(B407,'X4'!$B:$AZ,9,FALSE)),IF($X$1=5,(VLOOKUP(B407,'X5'!$B:$AZ,9,FALSE)),IF($X$1=6,(VLOOKUP(B407,'X6'!$B:$AZ,9,FALSE)),IF($X$1=7,(VLOOKUP(B407,'X7'!$B:$AZ,9,FALSE)),IF($X$1=8,(VLOOKUP(B407,'X8'!$B:$AZ,9,FALSE)),IF($X$1=9,(VLOOKUP(B407,'X9'!$B:$AZ,9,FALSE)),IF($X$1=10,(VLOOKUP(B407,'X10'!$B:$AZ,9,FALSE)),IF($X$1=11,(VLOOKUP(B407,'X11'!$B:$AZ,9,FALSE)),IF($X$1=12,(VLOOKUP(B407,'X12'!$B:$AZ,9,FALSE)),IF($X$1=13,(VLOOKUP(B407,'X13'!$B:$AZ,9,FALSE)),"B")))))))))))))))</f>
        <v xml:space="preserve"> </v>
      </c>
      <c r="M407" s="184" t="str">
        <f ca="1">IF(ISERROR(IF($X$1=1,(VLOOKUP(B407,'X1'!$B:$AZ,10,FALSE)),IF($X$1=2,(VLOOKUP(B407,'X2'!$B:$AZ,10,FALSE)),IF($X$1=3,(VLOOKUP(B407,'X3'!$B:$AZ,10,FALSE)),IF($X$1=4,(VLOOKUP(B407,'X4'!$B:$AZ,10,FALSE)),IF($X$1=5,(VLOOKUP(B407,'X5'!$B:$AZ,10,FALSE)),IF($X$1=6,(VLOOKUP(B407,'X6'!$B:$AZ,10,FALSE)),IF($X$1=7,(VLOOKUP(B407,'X7'!$B:$AZ,10,FALSE)),IF($X$1=8,(VLOOKUP(B407,'X8'!$B:$AZ,10,FALSE)),IF($X$1=9,(VLOOKUP(B407,'X9'!$B:$AZ,10,FALSE)),IF($X$1=10,(VLOOKUP(B407,'X10'!$B:$AZ,10,FALSE)),IF($X$1=11,(VLOOKUP(B407,'X11'!$B:$AZ,10,FALSE)),IF($X$1=12,(VLOOKUP(B407,'X12'!$B:$AZ,10,FALSE)),IF($X$1=13,(VLOOKUP(B407,'X13'!$B:$AZ,10,FALSE)),"B"))))))))))))))=TRUE," ",(IF($X$1=1,(VLOOKUP(B407,'X1'!$B:$AZ,10,FALSE)),IF($X$1=2,(VLOOKUP(B407,'X2'!$B:$AZ,10,FALSE)),IF($X$1=3,(VLOOKUP(B407,'X3'!$B:$AZ,10,FALSE)),IF($X$1=4,(VLOOKUP(B407,'X4'!$B:$AZ,10,FALSE)),IF($X$1=5,(VLOOKUP(B407,'X5'!$B:$AZ,10,FALSE)),IF($X$1=6,(VLOOKUP(B407,'X6'!$B:$AZ,10,FALSE)),IF($X$1=7,(VLOOKUP(B407,'X7'!$B:$AZ,10,FALSE)),IF($X$1=8,(VLOOKUP(B407,'X8'!$B:$AZ,10,FALSE)),IF($X$1=9,(VLOOKUP(B407,'X9'!$B:$AZ,10,FALSE)),IF($X$1=10,(VLOOKUP(B407,'X10'!$B:$AZ,10,FALSE)),IF($X$1=11,(VLOOKUP(B407,'X11'!$B:$AZ,10,FALSE)),IF($X$1=12,(VLOOKUP(B407,'X12'!$B:$AZ,10,FALSE)),IF($X$1=13,(VLOOKUP(B407,'X13'!$B:$AZ,10,FALSE)),"B")))))))))))))))</f>
        <v xml:space="preserve"> </v>
      </c>
      <c r="N407" s="185" t="str">
        <f ca="1">IF(ISERROR(IF($X$1=1,(VLOOKUP(B407,'X1'!$B:$AZ,45,FALSE)),IF($X$1=2,(VLOOKUP(B407,'X2'!$B:$AZ,45,FALSE)),IF($X$1=3,(VLOOKUP(B407,'X3'!$B:$AZ,45,FALSE)),IF($X$1=4,(VLOOKUP(B407,'X4'!$B:$AZ,45,FALSE)),IF($X$1=5,(VLOOKUP(B407,'X5'!$B:$AZ,45,FALSE)),IF($X$1=6,(VLOOKUP(B407,'X6'!$B:$AZ,45,FALSE)),IF($X$1=7,(VLOOKUP(B407,'X7'!$B:$AZ,45,FALSE)),IF($X$1=8,(VLOOKUP(B407,'X8'!$B:$AZ,45,FALSE)),IF($X$1=9,(VLOOKUP(B407,'X9'!$B:$AZ,45,FALSE)),IF($X$1=10,(VLOOKUP(B407,'X10'!$B:$AZ,45,FALSE)),IF($X$1=11,(VLOOKUP(B407,'X11'!$B:$AZ,45,FALSE)),IF($X$1=12,(VLOOKUP(B407,'X12'!$B:$AZ,45,FALSE)),IF($X$1=13,(VLOOKUP(B407,'X13'!$B:$AZ,45,FALSE)),"B"))))))))))))))=TRUE," ",(IF($X$1=1,(VLOOKUP(B407,'X1'!$B:$AZ,45,FALSE)),IF($X$1=2,(VLOOKUP(B407,'X2'!$B:$AZ,45,FALSE)),IF($X$1=3,(VLOOKUP(B407,'X3'!$B:$AZ,45,FALSE)),IF($X$1=4,(VLOOKUP(B407,'X4'!$B:$AZ,45,FALSE)),IF($X$1=5,(VLOOKUP(B407,'X5'!$B:$AZ,45,FALSE)),IF($X$1=6,(VLOOKUP(B407,'X6'!$B:$AZ,45,FALSE)),IF($X$1=7,(VLOOKUP(B407,'X7'!$B:$AZ,45,FALSE)),IF($X$1=8,(VLOOKUP(B407,'X8'!$B:$AZ,45,FALSE)),IF($X$1=9,(VLOOKUP(B407,'X9'!$B:$AZ,45,FALSE)),IF($X$1=10,(VLOOKUP(B407,'X10'!$B:$AZ,45,FALSE)),IF($X$1=11,(VLOOKUP(B407,'X11'!$B:$AZ,45,FALSE)),IF($X$1=12,(VLOOKUP(B407,'X12'!$B:$AZ,45,FALSE)),IF($X$1=13,(VLOOKUP(B407,'X13'!$B:$AZ,45,FALSE)),"B")))))))))))))))</f>
        <v xml:space="preserve"> </v>
      </c>
      <c r="O407" s="184" t="str">
        <f ca="1">IF(ISERROR(IF($X$1=1,(VLOOKUP(B407,'X1'!$B:$AZ,11,FALSE)),IF($X$1=2,(VLOOKUP(B407,'X2'!$B:$AZ,11,FALSE)),IF($X$1=3,(VLOOKUP(B407,'X3'!$B:$AZ,11,FALSE)),IF($X$1=4,(VLOOKUP(B407,'X4'!$B:$AZ,11,FALSE)),IF($X$1=5,(VLOOKUP(B407,'X5'!$B:$AZ,11,FALSE)),IF($X$1=6,(VLOOKUP(B407,'X6'!$B:$AZ,11,FALSE)),IF($X$1=7,(VLOOKUP(B407,'X7'!$B:$AZ,11,FALSE)),IF($X$1=8,(VLOOKUP(B407,'X8'!$B:$AZ,11,FALSE)),IF($X$1=9,(VLOOKUP(B407,'X9'!$B:$AZ,11,FALSE)),IF($X$1=10,(VLOOKUP(B407,'X10'!$B:$AZ,11,FALSE)),IF($X$1=11,(VLOOKUP(B407,'X11'!$B:$AZ,11,FALSE)),IF($X$1=12,(VLOOKUP(B407,'X12'!$B:$AZ,11,FALSE)),IF($X$1=13,(VLOOKUP(B407,'X13'!$B:$AZ,11,FALSE)),"B"))))))))))))))=TRUE," ",(IF($X$1=1,(VLOOKUP(B407,'X1'!$B:$AZ,11,FALSE)),IF($X$1=2,(VLOOKUP(B407,'X2'!$B:$AZ,11,FALSE)),IF($X$1=3,(VLOOKUP(B407,'X3'!$B:$AZ,11,FALSE)),IF($X$1=4,(VLOOKUP(B407,'X4'!$B:$AZ,11,FALSE)),IF($X$1=5,(VLOOKUP(B407,'X5'!$B:$AZ,11,FALSE)),IF($X$1=6,(VLOOKUP(B407,'X6'!$B:$AZ,11,FALSE)),IF($X$1=7,(VLOOKUP(B407,'X7'!$B:$AZ,11,FALSE)),IF($X$1=8,(VLOOKUP(B407,'X8'!$B:$AZ,11,FALSE)),IF($X$1=9,(VLOOKUP(B407,'X9'!$B:$AZ,11,FALSE)),IF($X$1=10,(VLOOKUP(B407,'X10'!$B:$AZ,11,FALSE)),IF($X$1=11,(VLOOKUP(B407,'X11'!$B:$AZ,11,FALSE)),IF($X$1=12,(VLOOKUP(B407,'X12'!$B:$AZ,11,FALSE)),IF($X$1=13,(VLOOKUP(B407,'X13'!$B:$AZ,11,FALSE)),"B")))))))))))))))</f>
        <v xml:space="preserve"> </v>
      </c>
      <c r="P407" s="184" t="str">
        <f ca="1">IF(ISERROR(IF($X$1=1,(VLOOKUP(B407,'X1'!$B:$AZ,12,FALSE)),IF($X$1=2,(VLOOKUP(B407,'X2'!$B:$AZ,12,FALSE)),IF($X$1=3,(VLOOKUP(B407,'X3'!$B:$AZ,12,FALSE)),IF($X$1=4,(VLOOKUP(B407,'X4'!$B:$AZ,12,FALSE)),IF($X$1=5,(VLOOKUP(B407,'X5'!$B:$AZ,12,FALSE)),IF($X$1=6,(VLOOKUP(B407,'X6'!$B:$AZ,12,FALSE)),IF($X$1=7,(VLOOKUP(B407,'X7'!$B:$AZ,12,FALSE)),IF($X$1=8,(VLOOKUP(B407,'X8'!$B:$AZ,12,FALSE)),IF($X$1=9,(VLOOKUP(B407,'X9'!$B:$AZ,12,FALSE)),IF($X$1=10,(VLOOKUP(B407,'X10'!$B:$AZ,12,FALSE)),IF($X$1=11,(VLOOKUP(B407,'X11'!$B:$AZ,12,FALSE)),IF($X$1=12,(VLOOKUP(B407,'X12'!$B:$AZ,12,FALSE)),IF($X$1=13,(VLOOKUP(B407,'X13'!$B:$AZ,12,FALSE)),"B"))))))))))))))=TRUE," ",(IF($X$1=1,(VLOOKUP(B407,'X1'!$B:$AZ,12,FALSE)),IF($X$1=2,(VLOOKUP(B407,'X2'!$B:$AZ,12,FALSE)),IF($X$1=3,(VLOOKUP(B407,'X3'!$B:$AZ,12,FALSE)),IF($X$1=4,(VLOOKUP(B407,'X4'!$B:$AZ,12,FALSE)),IF($X$1=5,(VLOOKUP(B407,'X5'!$B:$AZ,12,FALSE)),IF($X$1=6,(VLOOKUP(B407,'X6'!$B:$AZ,12,FALSE)),IF($X$1=7,(VLOOKUP(B407,'X7'!$B:$AZ,12,FALSE)),IF($X$1=8,(VLOOKUP(B407,'X8'!$B:$AZ,12,FALSE)),IF($X$1=9,(VLOOKUP(B407,'X9'!$B:$AZ,12,FALSE)),IF($X$1=10,(VLOOKUP(B407,'X10'!$B:$AZ,12,FALSE)),IF($X$1=11,(VLOOKUP(B407,'X11'!$B:$AZ,12,FALSE)),IF($X$1=12,(VLOOKUP(B407,'X12'!$B:$AZ,12,FALSE)),IF($X$1=13,(VLOOKUP(B407,'X13'!$B:$AZ,12,FALSE)),"B")))))))))))))))</f>
        <v xml:space="preserve"> </v>
      </c>
      <c r="Q407" s="185" t="str">
        <f ca="1">IF(ISERROR(IF($X$1=1,(VLOOKUP(B407,'X1'!$B:$AZ,46,FALSE)),IF($X$1=2,(VLOOKUP(B407,'X2'!$B:$AZ,46,FALSE)),IF($X$1=3,(VLOOKUP(B407,'X3'!$B:$AZ,46,FALSE)),IF($X$1=4,(VLOOKUP(B407,'X4'!$B:$AZ,46,FALSE)),IF($X$1=5,(VLOOKUP(B407,'X5'!$B:$AZ,46,FALSE)),IF($X$1=6,(VLOOKUP(B407,'X6'!$B:$AZ,46,FALSE)),IF($X$1=7,(VLOOKUP(B407,'X7'!$B:$AZ,46,FALSE)),IF($X$1=8,(VLOOKUP(B407,'X8'!$B:$AZ,46,FALSE)),IF($X$1=9,(VLOOKUP(B407,'X9'!$B:$AZ,46,FALSE)),IF($X$1=10,(VLOOKUP(B407,'X10'!$B:$AZ,46,FALSE)),IF($X$1=11,(VLOOKUP(B407,'X11'!$B:$AZ,46,FALSE)),IF($X$1=12,(VLOOKUP(B407,'X12'!$B:$AZ,46,FALSE)),IF($X$1=13,(VLOOKUP(B407,'X13'!$B:$AZ,46,FALSE)),"B"))))))))))))))=TRUE," ",(IF($X$1=1,(VLOOKUP(B407,'X1'!$B:$AZ,46,FALSE)),IF($X$1=2,(VLOOKUP(B407,'X2'!$B:$AZ,46,FALSE)),IF($X$1=3,(VLOOKUP(B407,'X3'!$B:$AZ,46,FALSE)),IF($X$1=4,(VLOOKUP(B407,'X4'!$B:$AZ,46,FALSE)),IF($X$1=5,(VLOOKUP(B407,'X5'!$B:$AZ,46,FALSE)),IF($X$1=6,(VLOOKUP(B407,'X6'!$B:$AZ,46,FALSE)),IF($X$1=7,(VLOOKUP(B407,'X7'!$B:$AZ,46,FALSE)),IF($X$1=8,(VLOOKUP(B407,'X8'!$B:$AZ,46,FALSE)),IF($X$1=9,(VLOOKUP(B407,'X9'!$B:$AZ,46,FALSE)),IF($X$1=10,(VLOOKUP(B407,'X10'!$B:$AZ,46,FALSE)),IF($X$1=11,(VLOOKUP(B407,'X11'!$B:$AZ,46,FALSE)),IF($X$1=12,(VLOOKUP(B407,'X12'!$B:$AZ,46,FALSE)),IF($X$1=13,(VLOOKUP(B407,'X13'!$B:$AZ,46,FALSE)),"B")))))))))))))))</f>
        <v xml:space="preserve"> </v>
      </c>
      <c r="R407" s="185" t="str">
        <f ca="1">IF(ISERROR(IF($X$1=1,(VLOOKUP(B407,'X1'!$B:$AZ,15,FALSE)),IF($X$1=2,(VLOOKUP(B407,'X2'!$B:$AZ,15,FALSE)),IF($X$1=3,(VLOOKUP(B407,'X3'!$B:$AZ,15,FALSE)),IF($X$1=4,(VLOOKUP(B407,'X4'!$B:$AZ,15,FALSE)),IF($X$1=5,(VLOOKUP(B407,'X5'!$B:$AZ,15,FALSE)),IF($X$1=6,(VLOOKUP(B407,'X6'!$B:$AZ,15,FALSE)),IF($X$1=7,(VLOOKUP(B407,'X7'!$B:$AZ,15,FALSE)),IF($X$1=8,(VLOOKUP(B407,'X8'!$B:$AZ,15,FALSE)),IF($X$1=9,(VLOOKUP(B407,'X9'!$B:$AZ,15,FALSE)),IF($X$1=10,(VLOOKUP(B407,'X10'!$B:$AZ,15,FALSE)),IF($X$1=11,(VLOOKUP(B407,'X11'!$B:$AZ,15,FALSE)),IF($X$1=12,(VLOOKUP(B407,'X12'!$B:$AZ,15,FALSE)),IF($X$1=13,(VLOOKUP(B407,'X13'!$B:$AZ,15,FALSE)),"B"))))))))))))))=TRUE," ",(IF($X$1=1,(VLOOKUP(B407,'X1'!$B:$AZ,15,FALSE)),IF($X$1=2,(VLOOKUP(B407,'X2'!$B:$AZ,15,FALSE)),IF($X$1=3,(VLOOKUP(B407,'X3'!$B:$AZ,15,FALSE)),IF($X$1=4,(VLOOKUP(B407,'X4'!$B:$AZ,15,FALSE)),IF($X$1=5,(VLOOKUP(B407,'X5'!$B:$AZ,15,FALSE)),IF($X$1=6,(VLOOKUP(B407,'X6'!$B:$AZ,15,FALSE)),IF($X$1=7,(VLOOKUP(B407,'X7'!$B:$AZ,15,FALSE)),IF($X$1=8,(VLOOKUP(B407,'X8'!$B:$AZ,15,FALSE)),IF($X$1=9,(VLOOKUP(B407,'X9'!$B:$AZ,15,FALSE)),IF($X$1=10,(VLOOKUP(B407,'X10'!$B:$AZ,15,FALSE)),IF($X$1=11,(VLOOKUP(B407,'X11'!$B:$AZ,15,FALSE)),IF($X$1=12,(VLOOKUP(B407,'X12'!$B:$AZ,15,FALSE)),IF($X$1=13,(VLOOKUP(B407,'X13'!$B:$AZ,15,FALSE)),"B")))))))))))))))</f>
        <v xml:space="preserve"> </v>
      </c>
      <c r="S407" s="185" t="str">
        <f ca="1">IF(ISERROR(IF((IF($X$1=1,(VLOOKUP(B407,'X1'!$B:$AZ,14,FALSE)),(IF($X$1=2,(VLOOKUP(B407,'X2'!$B:$AZ,14,FALSE)),(IF($X$1=3,(VLOOKUP(B407,'X3'!$B:$AZ,14,FALSE)),(IF($X$1=4,(VLOOKUP(B407,'X4'!$B:$AZ,14,FALSE)),(IF($X$1=5,(VLOOKUP(B407,'X5'!$B:$AZ,14,FALSE)),(IF($X$1=6,(VLOOKUP(B407,'X6'!$B:$AZ,14,FALSE)),(IF($X$1=7,(VLOOKUP(B407,'X7'!$B:$AZ,14,FALSE)),(IF($X$1=8,(VLOOKUP(B407,'X8'!$B:$AZ,14,FALSE)),(IF($X$1=9,(VLOOKUP(B407,'X9'!$B:$AZ,14,FALSE)),(IF($X$1=10,(VLOOKUP(B407,'X10'!$B:$AZ,14,FALSE)),(IF($X$1=11,(VLOOKUP(B407,'X11'!$B:$AZ,14,FALSE)),(IF($X$1=12,(VLOOKUP(B407,'X12'!$B:$AZ,14,FALSE)),(VLOOKUP(B407,'X13'!$B:$AZ,14,FALSE))))))))))))))))))))))))))=$V$1," ",(IF($X$1=1,(VLOOKUP(B407,'X1'!$B:$AZ,14,FALSE)),(IF($X$1=2,(VLOOKUP(B407,'X2'!$B:$AZ,14,FALSE)),(IF($X$1=3,(VLOOKUP(B407,'X3'!$B:$AZ,14,FALSE)),(IF($X$1=4,(VLOOKUP(B407,'X4'!$B:$AZ,14,FALSE)),(IF($X$1=5,(VLOOKUP(B407,'X5'!$B:$AZ,14,FALSE)),(IF($X$1=6,(VLOOKUP(B407,'X6'!$B:$AZ,14,FALSE)),(IF($X$1=7,(VLOOKUP(B407,'X7'!$B:$AZ,14,FALSE)),(IF($X$1=8,(VLOOKUP(B407,'X8'!$B:$AZ,14,FALSE)),(IF($X$1=9,(VLOOKUP(B407,'X9'!$B:$AZ,14,FALSE)),(IF($X$1=10,(VLOOKUP(B407,'X10'!$B:$AZ,14,FALSE)),(IF($X$1=11,(VLOOKUP(B407,'X11'!$B:$AZ,14,FALSE)),(IF($X$1=12,(VLOOKUP(B407,'X12'!$B:$AZ,14,FALSE)),(VLOOKUP(B407,'X13'!$B:$AZ,14,FALSE))))))))))))))))))))))))))))=TRUE," ",(IF((IF($X$1=1,(VLOOKUP(B407,'X1'!$B:$AZ,14,FALSE)),(IF($X$1=2,(VLOOKUP(B407,'X2'!$B:$AZ,14,FALSE)),(IF($X$1=3,(VLOOKUP(B407,'X3'!$B:$AZ,14,FALSE)),(IF($X$1=4,(VLOOKUP(B407,'X4'!$B:$AZ,14,FALSE)),(IF($X$1=5,(VLOOKUP(B407,'X5'!$B:$AZ,14,FALSE)),(IF($X$1=6,(VLOOKUP(B407,'X6'!$B:$AZ,14,FALSE)),(IF($X$1=7,(VLOOKUP(B407,'X7'!$B:$AZ,14,FALSE)),(IF($X$1=8,(VLOOKUP(B407,'X8'!$B:$AZ,14,FALSE)),(IF($X$1=9,(VLOOKUP(B407,'X9'!$B:$AZ,14,FALSE)),(IF($X$1=10,(VLOOKUP(B407,'X10'!$B:$AZ,14,FALSE)),(IF($X$1=11,(VLOOKUP(B407,'X11'!$B:$AZ,14,FALSE)),(IF($X$1=12,(VLOOKUP(B407,'X12'!$B:$AZ,14,FALSE)),(VLOOKUP(B407,'X13'!$B:$AZ,14,FALSE))))))))))))))))))))))))))=$V$1," ",(IF($X$1=1,(VLOOKUP(B407,'X1'!$B:$AZ,14,FALSE)),(IF($X$1=2,(VLOOKUP(B407,'X2'!$B:$AZ,14,FALSE)),(IF($X$1=3,(VLOOKUP(B407,'X3'!$B:$AZ,14,FALSE)),(IF($X$1=4,(VLOOKUP(B407,'X4'!$B:$AZ,14,FALSE)),(IF($X$1=5,(VLOOKUP(B407,'X5'!$B:$AZ,14,FALSE)),(IF($X$1=6,(VLOOKUP(B407,'X6'!$B:$AZ,14,FALSE)),(IF($X$1=7,(VLOOKUP(B407,'X7'!$B:$AZ,14,FALSE)),(IF($X$1=8,(VLOOKUP(B407,'X8'!$B:$AZ,14,FALSE)),(IF($X$1=9,(VLOOKUP(B407,'X9'!$B:$AZ,14,FALSE)),(IF($X$1=10,(VLOOKUP(B407,'X10'!$B:$AZ,14,FALSE)),(IF($X$1=11,(VLOOKUP(B407,'X11'!$B:$AZ,14,FALSE)),(IF($X$1=12,(VLOOKUP(B407,'X12'!$B:$AZ,14,FALSE)),(VLOOKUP(B407,'X13'!$B:$AZ,14,FALSE)))))))))))))))))))))))))))))</f>
        <v xml:space="preserve"> </v>
      </c>
    </row>
    <row r="408" spans="1:19" ht="14.1" customHeight="1" x14ac:dyDescent="0.2">
      <c r="A408" s="156" t="s">
        <v>1058</v>
      </c>
      <c r="B408" s="122" t="str">
        <f>IF(ISERROR(IF($U$16=1,(VLOOKUP(A408,$AC$89:$AH$125,2,FALSE)),IF((IF($X$1=1,'X1'!B367,(IF($X$1=2,'X2'!B367,(IF($X$1=3,'X3'!B367,(IF($X$1=4,'X4'!B367,(IF($X$1=5,'X5'!B367,(IF($X$1=6,'X6'!B367,(IF($X$1=7,'X7'!B367,(IF($X$1=8,'X8'!B367,(IF($X$1=9,'X9'!B367,(IF($X$1=10,'X10'!B367,(IF($X$1=11,'X11'!B367,(IF($X$1=12,'X12'!B367,'X13'!B367))))))))))))))))))))))))="","",(IF($X$1=1,'X1'!B367,(IF($X$1=2,'X2'!B367,(IF($X$1=3,'X3'!B367,(IF($X$1=4,'X4'!B367,(IF($X$1=5,'X5'!B367,(IF($X$1=6,'X6'!B367,(IF($X$1=7,'X7'!B367,(IF($X$1=8,'X8'!B367,(IF($X$1=9,'X9'!B367,(IF($X$1=10,'X10'!B367,(IF($X$1=11,'X11'!B367,(IF($X$1=12,'X12'!B367,'X13'!B367)))))))))))))))))))))))))))=TRUE," ",(IF($U$16=1,(VLOOKUP(A408,$AC$89:$AH$125,2,FALSE)),IF((IF($X$1=1,'X1'!B367,(IF($X$1=2,'X2'!B367,(IF($X$1=3,'X3'!B367,(IF($X$1=4,'X4'!B367,(IF($X$1=5,'X5'!B367,(IF($X$1=6,'X6'!B367,(IF($X$1=7,'X7'!B367,(IF($X$1=8,'X8'!B367,(IF($X$1=9,'X9'!B367,(IF($X$1=10,'X10'!B367,(IF($X$1=11,'X11'!B367,(IF($X$1=12,'X12'!B367,'X13'!B367))))))))))))))))))))))))="","",(IF($X$1=1,'X1'!B367,(IF($X$1=2,'X2'!B367,(IF($X$1=3,'X3'!B367,(IF($X$1=4,'X4'!B367,(IF($X$1=5,'X5'!B367,(IF($X$1=6,'X6'!B367,(IF($X$1=7,'X7'!B367,(IF($X$1=8,'X8'!B367,(IF($X$1=9,'X9'!B367,(IF($X$1=10,'X10'!B367,(IF($X$1=11,'X11'!B367,(IF($X$1=12,'X12'!B367,'X13'!B367))))))))))))))))))))))))))))</f>
        <v/>
      </c>
      <c r="C408" s="181" t="str">
        <f ca="1">IF(ISERROR(IF($X$1=1,(VLOOKUP(B408,'X1'!$B:$AZ,47,FALSE)),IF($X$1=2,(VLOOKUP(B408,'X2'!$B:$AZ,47,FALSE)),IF($X$1=3,(VLOOKUP(B408,'X3'!$B:$AZ,47,FALSE)),IF($X$1=4,(VLOOKUP(B408,'X4'!$B:$AZ,47,FALSE)),IF($X$1=5,(VLOOKUP(B408,'X5'!$B:$AZ,47,FALSE)),IF($X$1=6,(VLOOKUP(B408,'X6'!$B:$AZ,47,FALSE)),IF($X$1=7,(VLOOKUP(B408,'X7'!$B:$AZ,47,FALSE)),IF($X$1=8,(VLOOKUP(B408,'X8'!$B:$AZ,47,FALSE)),IF($X$1=9,(VLOOKUP(B408,'X9'!$B:$AZ,47,FALSE)),IF($X$1=10,(VLOOKUP(B408,'X10'!$B:$AZ,47,FALSE)),IF($X$1=11,(VLOOKUP(B408,'X11'!$B:$AZ,47,FALSE)),IF($X$1=12,(VLOOKUP(B408,'X12'!$B:$AZ,47,FALSE)),IF($X$1=13,(VLOOKUP(B408,'X13'!$B:$AZ,47,FALSE)),"B"))))))))))))))=TRUE," ",(IF($X$1=1,(VLOOKUP(B408,'X1'!$B:$AZ,47,FALSE)),IF($X$1=2,(VLOOKUP(B408,'X2'!$B:$AZ,47,FALSE)),IF($X$1=3,(VLOOKUP(B408,'X3'!$B:$AZ,47,FALSE)),IF($X$1=4,(VLOOKUP(B408,'X4'!$B:$AZ,47,FALSE)),IF($X$1=5,(VLOOKUP(B408,'X5'!$B:$AZ,47,FALSE)),IF($X$1=6,(VLOOKUP(B408,'X6'!$B:$AZ,47,FALSE)),IF($X$1=7,(VLOOKUP(B408,'X7'!$B:$AZ,47,FALSE)),IF($X$1=8,(VLOOKUP(B408,'X8'!$B:$AZ,47,FALSE)),IF($X$1=9,(VLOOKUP(B408,'X9'!$B:$AZ,47,FALSE)),IF($X$1=10,(VLOOKUP(B408,'X10'!$B:$AZ,47,FALSE)),IF($X$1=11,(VLOOKUP(B408,'X11'!$B:$AZ,47,FALSE)),IF($X$1=12,(VLOOKUP(B408,'X12'!$B:$AZ,47,FALSE)),IF($X$1=13,(VLOOKUP(B408,'X13'!$B:$AZ,47,FALSE)),"B")))))))))))))))</f>
        <v xml:space="preserve"> </v>
      </c>
      <c r="D408" s="181" t="str">
        <f ca="1">IF(ISERROR(IF($X$1=1,(VLOOKUP(B408,'X1'!$B:$AP,41,FALSE)),IF($X$1=2,(VLOOKUP(B408,'X2'!$B:$AP,41,FALSE)),IF($X$1=3,(VLOOKUP(B408,'X3'!$B:$AP,41,FALSE)),IF($X$1=4,(VLOOKUP(B408,'X4'!$B:$AP,41,FALSE)),IF($X$1=5,(VLOOKUP(B408,'X5'!$B:$AP,41,FALSE)),IF($X$1=6,(VLOOKUP(B408,'X6'!$B:$AP,41,FALSE)),IF($X$1=7,(VLOOKUP(B408,'X7'!$B:$AP,41,FALSE)),IF($X$1=8,(VLOOKUP(B408,'X8'!$B:$AP,41,FALSE)),IF($X$1=9,(VLOOKUP(B408,'X9'!$B:$AP,41,FALSE)),IF($X$1=10,(VLOOKUP(B408,'X10'!$B:$AP,41,FALSE)),IF($X$1=11,(VLOOKUP(B408,'X11'!$B:$AP,41,FALSE)),IF($X$1=12,(VLOOKUP(B408,'X12'!$B:$AP,41,FALSE)),IF($X$1=13,(VLOOKUP(B408,'X13'!$B:$AP,41,FALSE)),"B"))))))))))))))=TRUE," ",(IF($X$1=1,(VLOOKUP(B408,'X1'!$B:$AP,41,FALSE)),IF($X$1=2,(VLOOKUP(B408,'X2'!$B:$AP,41,FALSE)),IF($X$1=3,(VLOOKUP(B408,'X3'!$B:$AP,41,FALSE)),IF($X$1=4,(VLOOKUP(B408,'X4'!$B:$AP,41,FALSE)),IF($X$1=5,(VLOOKUP(B408,'X5'!$B:$AP,41,FALSE)),IF($X$1=6,(VLOOKUP(B408,'X6'!$B:$AP,41,FALSE)),IF($X$1=7,(VLOOKUP(B408,'X7'!$B:$AP,41,FALSE)),IF($X$1=8,(VLOOKUP(B408,'X8'!$B:$AP,41,FALSE)),IF($X$1=9,(VLOOKUP(B408,'X9'!$B:$AP,41,FALSE)),IF($X$1=10,(VLOOKUP(B408,'X10'!$B:$AP,41,FALSE)),IF($X$1=11,(VLOOKUP(B408,'X11'!$B:$AP,41,FALSE)),IF($X$1=12,(VLOOKUP(B408,'X12'!$B:$AP,41,FALSE)),IF($X$1=13,(VLOOKUP(B408,'X13'!$B:$AP,41,FALSE)),"B")))))))))))))))</f>
        <v xml:space="preserve"> </v>
      </c>
      <c r="E408" s="182" t="str">
        <f ca="1">IF(ISERROR(IF($X$1=1,(VLOOKUP(B408,'X1'!$B:$AP,7,FALSE)),IF($X$1=2,(VLOOKUP(B408,'X2'!$B:$AP,7,FALSE)),IF($X$1=3,(VLOOKUP(B408,'X3'!$B:$AP,7,FALSE)),IF($X$1=4,(VLOOKUP(B408,'X4'!$B:$AP,7,FALSE)),IF($X$1=5,(VLOOKUP(B408,'X5'!$B:$AP,7,FALSE)),IF($X$1=6,(VLOOKUP(B408,'X6'!$B:$AP,7,FALSE)),IF($X$1=7,(VLOOKUP(B408,'X7'!$B:$AP,7,FALSE)),IF($X$1=8,(VLOOKUP(B408,'X8'!$B:$AP,7,FALSE)),IF($X$1=9,(VLOOKUP(B408,'X9'!$B:$AP,7,FALSE)),IF($X$1=10,(VLOOKUP(B408,'X10'!$B:$AP,7,FALSE)),IF($X$1=11,(VLOOKUP(B408,'X11'!$B:$AP,7,FALSE)),IF($X$1=12,(VLOOKUP(B408,'X12'!$B:$AP,7,FALSE)),IF($X$1=13,(VLOOKUP(B408,'X13'!$B:$AP,7,FALSE)),"B"))))))))))))))=TRUE," ",(IF($X$1=1,(VLOOKUP(B408,'X1'!$B:$AP,7,FALSE)),IF($X$1=2,(VLOOKUP(B408,'X2'!$B:$AP,7,FALSE)),IF($X$1=3,(VLOOKUP(B408,'X3'!$B:$AP,7,FALSE)),IF($X$1=4,(VLOOKUP(B408,'X4'!$B:$AP,7,FALSE)),IF($X$1=5,(VLOOKUP(B408,'X5'!$B:$AP,7,FALSE)),IF($X$1=6,(VLOOKUP(B408,'X6'!$B:$AP,7,FALSE)),IF($X$1=7,(VLOOKUP(B408,'X7'!$B:$AP,7,FALSE)),IF($X$1=8,(VLOOKUP(B408,'X8'!$B:$AP,7,FALSE)),IF($X$1=9,(VLOOKUP(B408,'X9'!$B:$AP,7,FALSE)),IF($X$1=10,(VLOOKUP(B408,'X10'!$B:$AP,7,FALSE)),IF($X$1=11,(VLOOKUP(B408,'X11'!$B:$AP,7,FALSE)),IF($X$1=12,(VLOOKUP(B408,'X12'!$B:$AP,7,FALSE)),IF($X$1=13,(VLOOKUP(B408,'X13'!$B:$AP,7,FALSE)),"B")))))))))))))))</f>
        <v xml:space="preserve"> </v>
      </c>
      <c r="F408" s="182" t="str">
        <f ca="1">IF(ISERROR(IF((IF($X$1=1,(VLOOKUP(B408,'X1'!$B:$AO,6,FALSE)),(IF($X$1=2,(VLOOKUP(B408,'X2'!$B:$AO,6,FALSE)),(IF($X$1=3,(VLOOKUP(B408,'X3'!$B:$AO,6,FALSE)),(IF($X$1=4,(VLOOKUP(B408,'X4'!$B:$AO,6,FALSE)),(IF($X$1=5,(VLOOKUP(B408,'X5'!$B:$AO,6,FALSE)),(IF($X$1=6,(VLOOKUP(B408,'X6'!$B:$AO,6,FALSE)),(IF($X$1=7,(VLOOKUP(B408,'X7'!$B:$AO,6,FALSE)),(IF($X$1=8,(VLOOKUP(B408,'X8'!$B:$AO,6,FALSE)),(IF($X$1=9,(VLOOKUP(B408,'X9'!$B:$AO,6,FALSE)),(IF($X$1=10,(VLOOKUP(B408,'X10'!$B:$AO,6,FALSE)),(IF($X$1=11,(VLOOKUP(B408,'X11'!$B:$AO,6,FALSE)),(IF($X$1=12,(VLOOKUP(B408,'X12'!$B:$AO,6,FALSE)),(VLOOKUP(B408,'X13'!$B:$AO,6,FALSE))))))))))))))))))))))))))=$V$1," ",(IF($X$1=1,(VLOOKUP(B408,'X1'!$B:$AO,6,FALSE)),(IF($X$1=2,(VLOOKUP(B408,'X2'!$B:$AO,6,FALSE)),(IF($X$1=3,(VLOOKUP(B408,'X3'!$B:$AO,6,FALSE)),(IF($X$1=4,(VLOOKUP(B408,'X4'!$B:$AO,6,FALSE)),(IF($X$1=5,(VLOOKUP(B408,'X5'!$B:$AO,6,FALSE)),(IF($X$1=6,(VLOOKUP(B408,'X6'!$B:$AO,6,FALSE)),(IF($X$1=7,(VLOOKUP(B408,'X7'!$B:$AO,6,FALSE)),(IF($X$1=8,(VLOOKUP(B408,'X8'!$B:$AO,6,FALSE)),(IF($X$1=9,(VLOOKUP(B408,'X9'!$B:$AO,6,FALSE)),(IF($X$1=10,(VLOOKUP(B408,'X10'!$B:$AO,6,FALSE)),(IF($X$1=11,(VLOOKUP(B408,'X11'!$B:$AO,6,FALSE)),(IF($X$1=12,(VLOOKUP(B408,'X12'!$B:$AO,6,FALSE)),(VLOOKUP(B408,'X13'!$B:$AO,6,FALSE))))))))))))))))))))))))))))=TRUE," ",(IF((IF($X$1=1,(VLOOKUP(B408,'X1'!$B:$AO,6,FALSE)),(IF($X$1=2,(VLOOKUP(B408,'X2'!$B:$AO,6,FALSE)),(IF($X$1=3,(VLOOKUP(B408,'X3'!$B:$AO,6,FALSE)),(IF($X$1=4,(VLOOKUP(B408,'X4'!$B:$AO,6,FALSE)),(IF($X$1=5,(VLOOKUP(B408,'X5'!$B:$AO,6,FALSE)),(IF($X$1=6,(VLOOKUP(B408,'X6'!$B:$AO,6,FALSE)),(IF($X$1=7,(VLOOKUP(B408,'X7'!$B:$AO,6,FALSE)),(IF($X$1=8,(VLOOKUP(B408,'X8'!$B:$AO,6,FALSE)),(IF($X$1=9,(VLOOKUP(B408,'X9'!$B:$AO,6,FALSE)),(IF($X$1=10,(VLOOKUP(B408,'X10'!$B:$AO,6,FALSE)),(IF($X$1=11,(VLOOKUP(B408,'X11'!$B:$AO,6,FALSE)),(IF($X$1=12,(VLOOKUP(B408,'X12'!$B:$AO,6,FALSE)),(VLOOKUP(B408,'X13'!$B:$AO,6,FALSE))))))))))))))))))))))))))=$V$1," ",(IF($X$1=1,(VLOOKUP(B408,'X1'!$B:$AO,6,FALSE)),(IF($X$1=2,(VLOOKUP(B408,'X2'!$B:$AO,6,FALSE)),(IF($X$1=3,(VLOOKUP(B408,'X3'!$B:$AO,6,FALSE)),(IF($X$1=4,(VLOOKUP(B408,'X4'!$B:$AO,6,FALSE)),(IF($X$1=5,(VLOOKUP(B408,'X5'!$B:$AO,6,FALSE)),(IF($X$1=6,(VLOOKUP(B408,'X6'!$B:$AO,6,FALSE)),(IF($X$1=7,(VLOOKUP(B408,'X7'!$B:$AO,6,FALSE)),(IF($X$1=8,(VLOOKUP(B408,'X8'!$B:$AO,6,FALSE)),(IF($X$1=9,(VLOOKUP(B408,'X9'!$B:$AO,6,FALSE)),(IF($X$1=10,(VLOOKUP(B408,'X10'!$B:$AO,6,FALSE)),(IF($X$1=11,(VLOOKUP(B408,'X11'!$B:$AO,6,FALSE)),(IF($X$1=12,(VLOOKUP(B408,'X12'!$B:$AO,6,FALSE)),(VLOOKUP(B408,'X13'!$B:$AO,6,FALSE)))))))))))))))))))))))))))))</f>
        <v xml:space="preserve"> </v>
      </c>
      <c r="G408" s="182" t="str">
        <f ca="1">IF(ISERROR(IF($X$1=1,(VLOOKUP(B408,'X1'!$B:$AZ,44,FALSE)),IF($X$1=2,(VLOOKUP(B408,'X2'!$B:$AZ,44,FALSE)),IF($X$1=3,(VLOOKUP(B408,'X3'!$B:$AZ,44,FALSE)),IF($X$1=4,(VLOOKUP(B408,'X4'!$B:$AZ,44,FALSE)),IF($X$1=5,(VLOOKUP(B408,'X5'!$B:$AZ,44,FALSE)),IF($X$1=6,(VLOOKUP(B408,'X6'!$B:$AZ,44,FALSE)),IF($X$1=7,(VLOOKUP(B408,'X7'!$B:$AZ,44,FALSE)),IF($X$1=8,(VLOOKUP(B408,'X8'!$B:$AZ,44,FALSE)),IF($X$1=9,(VLOOKUP(B408,'X9'!$B:$AZ,44,FALSE)),IF($X$1=10,(VLOOKUP(B408,'X10'!$B:$AZ,44,FALSE)),IF($X$1=11,(VLOOKUP(B408,'X11'!$B:$AZ,44,FALSE)),IF($X$1=12,(VLOOKUP(B408,'X12'!$B:$AZ,44,FALSE)),IF($X$1=13,(VLOOKUP(B408,'X13'!$B:$AZ,44,FALSE)),"B"))))))))))))))=TRUE," ",(IF($X$1=1,(VLOOKUP(B408,'X1'!$B:$AZ,44,FALSE)),IF($X$1=2,(VLOOKUP(B408,'X2'!$B:$AZ,44,FALSE)),IF($X$1=3,(VLOOKUP(B408,'X3'!$B:$AZ,44,FALSE)),IF($X$1=4,(VLOOKUP(B408,'X4'!$B:$AZ,44,FALSE)),IF($X$1=5,(VLOOKUP(B408,'X5'!$B:$AZ,44,FALSE)),IF($X$1=6,(VLOOKUP(B408,'X6'!$B:$AZ,44,FALSE)),IF($X$1=7,(VLOOKUP(B408,'X7'!$B:$AZ,44,FALSE)),IF($X$1=8,(VLOOKUP(B408,'X8'!$B:$AZ,44,FALSE)),IF($X$1=9,(VLOOKUP(B408,'X9'!$B:$AZ,44,FALSE)),IF($X$1=10,(VLOOKUP(B408,'X10'!$B:$AZ,44,FALSE)),IF($X$1=11,(VLOOKUP(B408,'X11'!$B:$AZ,44,FALSE)),IF($X$1=12,(VLOOKUP(B408,'X12'!$B:$AZ,44,FALSE)),IF($X$1=13,(VLOOKUP(B408,'X13'!$B:$AZ,44,FALSE)),"B")))))))))))))))</f>
        <v xml:space="preserve"> </v>
      </c>
      <c r="H408" s="182" t="str">
        <f ca="1">IF(ISERROR(IF($X$1=1,(VLOOKUP(B408,'X1'!$B:$AZ,8,FALSE)),IF($X$1=2,(VLOOKUP(B408,'X2'!$B:$AZ,8,FALSE)),IF($X$1=3,(VLOOKUP(B408,'X3'!$B:$AZ,8,FALSE)),IF($X$1=4,(VLOOKUP(B408,'X4'!$B:$AZ,8,FALSE)),IF($X$1=5,(VLOOKUP(B408,'X5'!$B:$AZ,8,FALSE)),IF($X$1=6,(VLOOKUP(B408,'X6'!$B:$AZ,8,FALSE)),IF($X$1=7,(VLOOKUP(B408,'X7'!$B:$AZ,8,FALSE)),IF($X$1=8,(VLOOKUP(B408,'X8'!$B:$AZ,8,FALSE)),IF($X$1=9,(VLOOKUP(B408,'X9'!$B:$AZ,8,FALSE)),IF($X$1=10,(VLOOKUP(B408,'X10'!$B:$AZ,8,FALSE)),IF($X$1=11,(VLOOKUP(B408,'X11'!$B:$AZ,8,FALSE)),IF($X$1=12,(VLOOKUP(B408,'X12'!$B:$AZ,8,FALSE)),IF($X$1=13,(VLOOKUP(B408,'X13'!$B:$AZ,8,FALSE)),"B"))))))))))))))=TRUE," ",(IF($X$1=1,(VLOOKUP(B408,'X1'!$B:$AZ,8,FALSE)),IF($X$1=2,(VLOOKUP(B408,'X2'!$B:$AZ,8,FALSE)),IF($X$1=3,(VLOOKUP(B408,'X3'!$B:$AZ,8,FALSE)),IF($X$1=4,(VLOOKUP(B408,'X4'!$B:$AZ,8,FALSE)),IF($X$1=5,(VLOOKUP(B408,'X5'!$B:$AZ,8,FALSE)),IF($X$1=6,(VLOOKUP(B408,'X6'!$B:$AZ,8,FALSE)),IF($X$1=7,(VLOOKUP(B408,'X7'!$B:$AZ,8,FALSE)),IF($X$1=8,(VLOOKUP(B408,'X8'!$B:$AZ,8,FALSE)),IF($X$1=9,(VLOOKUP(B408,'X9'!$B:$AZ,8,FALSE)),IF($X$1=10,(VLOOKUP(B408,'X10'!$B:$AZ,8,FALSE)),IF($X$1=11,(VLOOKUP(B408,'X11'!$B:$AZ,8,FALSE)),IF($X$1=12,(VLOOKUP(B408,'X12'!$B:$AZ,8,FALSE)),IF($X$1=13,(VLOOKUP(B408,'X13'!$B:$AZ,8,FALSE)),"B")))))))))))))))</f>
        <v xml:space="preserve"> </v>
      </c>
      <c r="I408" s="183" t="str">
        <f ca="1">IF(ISERROR(IF($X$1=1,(VLOOKUP(B408,'X1'!$B:$AZ,2,FALSE)),IF($X$1=2,(VLOOKUP(B408,'X2'!$B:$AZ,2,FALSE)),IF($X$1=3,(VLOOKUP(B408,'X3'!$B:$AZ,2,FALSE)),IF($X$1=4,(VLOOKUP(B408,'X4'!$B:$AZ,2,FALSE)),IF($X$1=5,(VLOOKUP(B408,'X5'!$B:$AZ,2,FALSE)),IF($X$1=6,(VLOOKUP(B408,'X6'!$B:$AZ,2,FALSE)),IF($X$1=7,(VLOOKUP(B408,'X7'!$B:$AZ,2,FALSE)),IF($X$1=8,(VLOOKUP(B408,'X8'!$B:$AZ,2,FALSE)),IF($X$1=9,(VLOOKUP(B408,'X9'!$B:$AZ,2,FALSE)),IF($X$1=10,(VLOOKUP(B408,'X10'!$B:$AZ,2,FALSE)),IF($X$1=11,(VLOOKUP(B408,'X11'!$B:$AZ,2,FALSE)),IF($X$1=12,(VLOOKUP(B408,'X12'!$B:$AZ,2,FALSE)),IF($X$1=13,(VLOOKUP(B408,'X13'!$B:$AZ,2,FALSE)),"B"))))))))))))))=TRUE," ",(IF($X$1=1,(VLOOKUP(B408,'X1'!$B:$AZ,2,FALSE)),IF($X$1=2,(VLOOKUP(B408,'X2'!$B:$AZ,2,FALSE)),IF($X$1=3,(VLOOKUP(B408,'X3'!$B:$AZ,2,FALSE)),IF($X$1=4,(VLOOKUP(B408,'X4'!$B:$AZ,2,FALSE)),IF($X$1=5,(VLOOKUP(B408,'X5'!$B:$AZ,2,FALSE)),IF($X$1=6,(VLOOKUP(B408,'X6'!$B:$AZ,2,FALSE)),IF($X$1=7,(VLOOKUP(B408,'X7'!$B:$AZ,2,FALSE)),IF($X$1=8,(VLOOKUP(B408,'X8'!$B:$AZ,2,FALSE)),IF($X$1=9,(VLOOKUP(B408,'X9'!$B:$AZ,2,FALSE)),IF($X$1=10,(VLOOKUP(B408,'X10'!$B:$AZ,2,FALSE)),IF($X$1=11,(VLOOKUP(B408,'X11'!$B:$AZ,2,FALSE)),IF($X$1=12,(VLOOKUP(B408,'X12'!$B:$AZ,2,FALSE)),IF($X$1=13,(VLOOKUP(B408,'X13'!$B:$AZ,2,FALSE)),"B")))))))))))))))</f>
        <v xml:space="preserve"> </v>
      </c>
      <c r="J408" s="183" t="str">
        <f ca="1">IF(ISERROR(IF($X$1=1,(VLOOKUP(B408,'X1'!$B:$AZ,3,FALSE)),IF($X$1=2,(VLOOKUP(B408,'X2'!$B:$AZ,3,FALSE)),IF($X$1=3,(VLOOKUP(B408,'X3'!$B:$AZ,3,FALSE)),IF($X$1=4,(VLOOKUP(B408,'X4'!$B:$AZ,3,FALSE)),IF($X$1=5,(VLOOKUP(B408,'X5'!$B:$AZ,3,FALSE)),IF($X$1=6,(VLOOKUP(B408,'X6'!$B:$AZ,3,FALSE)),IF($X$1=7,(VLOOKUP(B408,'X7'!$B:$AZ,3,FALSE)),IF($X$1=8,(VLOOKUP(B408,'X8'!$B:$AZ,3,FALSE)),IF($X$1=9,(VLOOKUP(B408,'X9'!$B:$AZ,3,FALSE)),IF($X$1=10,(VLOOKUP(B408,'X10'!$B:$AZ,3,FALSE)),IF($X$1=11,(VLOOKUP(B408,'X11'!$B:$AZ,3,FALSE)),IF($X$1=12,(VLOOKUP(B408,'X12'!$B:$AZ,3,FALSE)),IF($X$1=13,(VLOOKUP(B408,'X13'!$B:$AZ,3,FALSE)),"B"))))))))))))))=TRUE," ",(IF($X$1=1,(VLOOKUP(B408,'X1'!$B:$AZ,3,FALSE)),IF($X$1=2,(VLOOKUP(B408,'X2'!$B:$AZ,3,FALSE)),IF($X$1=3,(VLOOKUP(B408,'X3'!$B:$AZ,3,FALSE)),IF($X$1=4,(VLOOKUP(B408,'X4'!$B:$AZ,3,FALSE)),IF($X$1=5,(VLOOKUP(B408,'X5'!$B:$AZ,3,FALSE)),IF($X$1=6,(VLOOKUP(B408,'X6'!$B:$AZ,3,FALSE)),IF($X$1=7,(VLOOKUP(B408,'X7'!$B:$AZ,3,FALSE)),IF($X$1=8,(VLOOKUP(B408,'X8'!$B:$AZ,3,FALSE)),IF($X$1=9,(VLOOKUP(B408,'X9'!$B:$AZ,3,FALSE)),IF($X$1=10,(VLOOKUP(B408,'X10'!$B:$AZ,3,FALSE)),IF($X$1=11,(VLOOKUP(B408,'X11'!$B:$AZ,3,FALSE)),IF($X$1=12,(VLOOKUP(B408,'X12'!$B:$AZ,3,FALSE)),IF($X$1=13,(VLOOKUP(B408,'X13'!$B:$AZ,3,FALSE)),"B")))))))))))))))</f>
        <v xml:space="preserve"> </v>
      </c>
      <c r="K408" s="183" t="str">
        <f ca="1">IF(ISERROR(IF($X$1=1,(VLOOKUP(B408,'X1'!$B:$AZ,5,FALSE)),IF($X$1=2,(VLOOKUP(B408,'X2'!$B:$AZ,5,FALSE)),IF($X$1=3,(VLOOKUP(B408,'X3'!$B:$AZ,5,FALSE)),IF($X$1=4,(VLOOKUP(B408,'X4'!$B:$AZ,5,FALSE)),IF($X$1=5,(VLOOKUP(B408,'X5'!$B:$AZ,5,FALSE)),IF($X$1=6,(VLOOKUP(B408,'X6'!$B:$AZ,5,FALSE)),IF($X$1=7,(VLOOKUP(B408,'X7'!$B:$AZ,5,FALSE)),IF($X$1=8,(VLOOKUP(B408,'X8'!$B:$AZ,5,FALSE)),IF($X$1=9,(VLOOKUP(B408,'X9'!$B:$AZ,5,FALSE)),IF($X$1=10,(VLOOKUP(B408,'X10'!$B:$AZ,5,FALSE)),IF($X$1=11,(VLOOKUP(B408,'X11'!$B:$AZ,5,FALSE)),IF($X$1=12,(VLOOKUP(B408,'X12'!$B:$AZ,5,FALSE)),IF($X$1=13,(VLOOKUP(B408,'X13'!$B:$AZ,5,FALSE)),"B"))))))))))))))=TRUE," ",(IF($X$1=1,(VLOOKUP(B408,'X1'!$B:$AZ,5,FALSE)),IF($X$1=2,(VLOOKUP(B408,'X2'!$B:$AZ,5,FALSE)),IF($X$1=3,(VLOOKUP(B408,'X3'!$B:$AZ,5,FALSE)),IF($X$1=4,(VLOOKUP(B408,'X4'!$B:$AZ,5,FALSE)),IF($X$1=5,(VLOOKUP(B408,'X5'!$B:$AZ,5,FALSE)),IF($X$1=6,(VLOOKUP(B408,'X6'!$B:$AZ,5,FALSE)),IF($X$1=7,(VLOOKUP(B408,'X7'!$B:$AZ,5,FALSE)),IF($X$1=8,(VLOOKUP(B408,'X8'!$B:$AZ,5,FALSE)),IF($X$1=9,(VLOOKUP(B408,'X9'!$B:$AZ,5,FALSE)),IF($X$1=10,(VLOOKUP(B408,'X10'!$B:$AZ,5,FALSE)),IF($X$1=11,(VLOOKUP(B408,'X11'!$B:$AZ,5,FALSE)),IF($X$1=12,(VLOOKUP(B408,'X12'!$B:$AZ,5,FALSE)),IF($X$1=13,(VLOOKUP(B408,'X13'!$B:$AZ,5,FALSE)),"B")))))))))))))))</f>
        <v xml:space="preserve"> </v>
      </c>
      <c r="L408" s="184" t="str">
        <f ca="1">IF(ISERROR(IF($X$1=1,(VLOOKUP(B408,'X1'!$B:$AZ,9,FALSE)),IF($X$1=2,(VLOOKUP(B408,'X2'!$B:$AZ,9,FALSE)),IF($X$1=3,(VLOOKUP(B408,'X3'!$B:$AZ,9,FALSE)),IF($X$1=4,(VLOOKUP(B408,'X4'!$B:$AZ,9,FALSE)),IF($X$1=5,(VLOOKUP(B408,'X5'!$B:$AZ,9,FALSE)),IF($X$1=6,(VLOOKUP(B408,'X6'!$B:$AZ,9,FALSE)),IF($X$1=7,(VLOOKUP(B408,'X7'!$B:$AZ,9,FALSE)),IF($X$1=8,(VLOOKUP(B408,'X8'!$B:$AZ,9,FALSE)),IF($X$1=9,(VLOOKUP(B408,'X9'!$B:$AZ,9,FALSE)),IF($X$1=10,(VLOOKUP(B408,'X10'!$B:$AZ,9,FALSE)),IF($X$1=11,(VLOOKUP(B408,'X11'!$B:$AZ,9,FALSE)),IF($X$1=12,(VLOOKUP(B408,'X12'!$B:$AZ,9,FALSE)),IF($X$1=13,(VLOOKUP(B408,'X13'!$B:$AZ,9,FALSE)),"B"))))))))))))))=TRUE," ",(IF($X$1=1,(VLOOKUP(B408,'X1'!$B:$AZ,9,FALSE)),IF($X$1=2,(VLOOKUP(B408,'X2'!$B:$AZ,9,FALSE)),IF($X$1=3,(VLOOKUP(B408,'X3'!$B:$AZ,9,FALSE)),IF($X$1=4,(VLOOKUP(B408,'X4'!$B:$AZ,9,FALSE)),IF($X$1=5,(VLOOKUP(B408,'X5'!$B:$AZ,9,FALSE)),IF($X$1=6,(VLOOKUP(B408,'X6'!$B:$AZ,9,FALSE)),IF($X$1=7,(VLOOKUP(B408,'X7'!$B:$AZ,9,FALSE)),IF($X$1=8,(VLOOKUP(B408,'X8'!$B:$AZ,9,FALSE)),IF($X$1=9,(VLOOKUP(B408,'X9'!$B:$AZ,9,FALSE)),IF($X$1=10,(VLOOKUP(B408,'X10'!$B:$AZ,9,FALSE)),IF($X$1=11,(VLOOKUP(B408,'X11'!$B:$AZ,9,FALSE)),IF($X$1=12,(VLOOKUP(B408,'X12'!$B:$AZ,9,FALSE)),IF($X$1=13,(VLOOKUP(B408,'X13'!$B:$AZ,9,FALSE)),"B")))))))))))))))</f>
        <v xml:space="preserve"> </v>
      </c>
      <c r="M408" s="184" t="str">
        <f ca="1">IF(ISERROR(IF($X$1=1,(VLOOKUP(B408,'X1'!$B:$AZ,10,FALSE)),IF($X$1=2,(VLOOKUP(B408,'X2'!$B:$AZ,10,FALSE)),IF($X$1=3,(VLOOKUP(B408,'X3'!$B:$AZ,10,FALSE)),IF($X$1=4,(VLOOKUP(B408,'X4'!$B:$AZ,10,FALSE)),IF($X$1=5,(VLOOKUP(B408,'X5'!$B:$AZ,10,FALSE)),IF($X$1=6,(VLOOKUP(B408,'X6'!$B:$AZ,10,FALSE)),IF($X$1=7,(VLOOKUP(B408,'X7'!$B:$AZ,10,FALSE)),IF($X$1=8,(VLOOKUP(B408,'X8'!$B:$AZ,10,FALSE)),IF($X$1=9,(VLOOKUP(B408,'X9'!$B:$AZ,10,FALSE)),IF($X$1=10,(VLOOKUP(B408,'X10'!$B:$AZ,10,FALSE)),IF($X$1=11,(VLOOKUP(B408,'X11'!$B:$AZ,10,FALSE)),IF($X$1=12,(VLOOKUP(B408,'X12'!$B:$AZ,10,FALSE)),IF($X$1=13,(VLOOKUP(B408,'X13'!$B:$AZ,10,FALSE)),"B"))))))))))))))=TRUE," ",(IF($X$1=1,(VLOOKUP(B408,'X1'!$B:$AZ,10,FALSE)),IF($X$1=2,(VLOOKUP(B408,'X2'!$B:$AZ,10,FALSE)),IF($X$1=3,(VLOOKUP(B408,'X3'!$B:$AZ,10,FALSE)),IF($X$1=4,(VLOOKUP(B408,'X4'!$B:$AZ,10,FALSE)),IF($X$1=5,(VLOOKUP(B408,'X5'!$B:$AZ,10,FALSE)),IF($X$1=6,(VLOOKUP(B408,'X6'!$B:$AZ,10,FALSE)),IF($X$1=7,(VLOOKUP(B408,'X7'!$B:$AZ,10,FALSE)),IF($X$1=8,(VLOOKUP(B408,'X8'!$B:$AZ,10,FALSE)),IF($X$1=9,(VLOOKUP(B408,'X9'!$B:$AZ,10,FALSE)),IF($X$1=10,(VLOOKUP(B408,'X10'!$B:$AZ,10,FALSE)),IF($X$1=11,(VLOOKUP(B408,'X11'!$B:$AZ,10,FALSE)),IF($X$1=12,(VLOOKUP(B408,'X12'!$B:$AZ,10,FALSE)),IF($X$1=13,(VLOOKUP(B408,'X13'!$B:$AZ,10,FALSE)),"B")))))))))))))))</f>
        <v xml:space="preserve"> </v>
      </c>
      <c r="N408" s="185" t="str">
        <f ca="1">IF(ISERROR(IF($X$1=1,(VLOOKUP(B408,'X1'!$B:$AZ,45,FALSE)),IF($X$1=2,(VLOOKUP(B408,'X2'!$B:$AZ,45,FALSE)),IF($X$1=3,(VLOOKUP(B408,'X3'!$B:$AZ,45,FALSE)),IF($X$1=4,(VLOOKUP(B408,'X4'!$B:$AZ,45,FALSE)),IF($X$1=5,(VLOOKUP(B408,'X5'!$B:$AZ,45,FALSE)),IF($X$1=6,(VLOOKUP(B408,'X6'!$B:$AZ,45,FALSE)),IF($X$1=7,(VLOOKUP(B408,'X7'!$B:$AZ,45,FALSE)),IF($X$1=8,(VLOOKUP(B408,'X8'!$B:$AZ,45,FALSE)),IF($X$1=9,(VLOOKUP(B408,'X9'!$B:$AZ,45,FALSE)),IF($X$1=10,(VLOOKUP(B408,'X10'!$B:$AZ,45,FALSE)),IF($X$1=11,(VLOOKUP(B408,'X11'!$B:$AZ,45,FALSE)),IF($X$1=12,(VLOOKUP(B408,'X12'!$B:$AZ,45,FALSE)),IF($X$1=13,(VLOOKUP(B408,'X13'!$B:$AZ,45,FALSE)),"B"))))))))))))))=TRUE," ",(IF($X$1=1,(VLOOKUP(B408,'X1'!$B:$AZ,45,FALSE)),IF($X$1=2,(VLOOKUP(B408,'X2'!$B:$AZ,45,FALSE)),IF($X$1=3,(VLOOKUP(B408,'X3'!$B:$AZ,45,FALSE)),IF($X$1=4,(VLOOKUP(B408,'X4'!$B:$AZ,45,FALSE)),IF($X$1=5,(VLOOKUP(B408,'X5'!$B:$AZ,45,FALSE)),IF($X$1=6,(VLOOKUP(B408,'X6'!$B:$AZ,45,FALSE)),IF($X$1=7,(VLOOKUP(B408,'X7'!$B:$AZ,45,FALSE)),IF($X$1=8,(VLOOKUP(B408,'X8'!$B:$AZ,45,FALSE)),IF($X$1=9,(VLOOKUP(B408,'X9'!$B:$AZ,45,FALSE)),IF($X$1=10,(VLOOKUP(B408,'X10'!$B:$AZ,45,FALSE)),IF($X$1=11,(VLOOKUP(B408,'X11'!$B:$AZ,45,FALSE)),IF($X$1=12,(VLOOKUP(B408,'X12'!$B:$AZ,45,FALSE)),IF($X$1=13,(VLOOKUP(B408,'X13'!$B:$AZ,45,FALSE)),"B")))))))))))))))</f>
        <v xml:space="preserve"> </v>
      </c>
      <c r="O408" s="184" t="str">
        <f ca="1">IF(ISERROR(IF($X$1=1,(VLOOKUP(B408,'X1'!$B:$AZ,11,FALSE)),IF($X$1=2,(VLOOKUP(B408,'X2'!$B:$AZ,11,FALSE)),IF($X$1=3,(VLOOKUP(B408,'X3'!$B:$AZ,11,FALSE)),IF($X$1=4,(VLOOKUP(B408,'X4'!$B:$AZ,11,FALSE)),IF($X$1=5,(VLOOKUP(B408,'X5'!$B:$AZ,11,FALSE)),IF($X$1=6,(VLOOKUP(B408,'X6'!$B:$AZ,11,FALSE)),IF($X$1=7,(VLOOKUP(B408,'X7'!$B:$AZ,11,FALSE)),IF($X$1=8,(VLOOKUP(B408,'X8'!$B:$AZ,11,FALSE)),IF($X$1=9,(VLOOKUP(B408,'X9'!$B:$AZ,11,FALSE)),IF($X$1=10,(VLOOKUP(B408,'X10'!$B:$AZ,11,FALSE)),IF($X$1=11,(VLOOKUP(B408,'X11'!$B:$AZ,11,FALSE)),IF($X$1=12,(VLOOKUP(B408,'X12'!$B:$AZ,11,FALSE)),IF($X$1=13,(VLOOKUP(B408,'X13'!$B:$AZ,11,FALSE)),"B"))))))))))))))=TRUE," ",(IF($X$1=1,(VLOOKUP(B408,'X1'!$B:$AZ,11,FALSE)),IF($X$1=2,(VLOOKUP(B408,'X2'!$B:$AZ,11,FALSE)),IF($X$1=3,(VLOOKUP(B408,'X3'!$B:$AZ,11,FALSE)),IF($X$1=4,(VLOOKUP(B408,'X4'!$B:$AZ,11,FALSE)),IF($X$1=5,(VLOOKUP(B408,'X5'!$B:$AZ,11,FALSE)),IF($X$1=6,(VLOOKUP(B408,'X6'!$B:$AZ,11,FALSE)),IF($X$1=7,(VLOOKUP(B408,'X7'!$B:$AZ,11,FALSE)),IF($X$1=8,(VLOOKUP(B408,'X8'!$B:$AZ,11,FALSE)),IF($X$1=9,(VLOOKUP(B408,'X9'!$B:$AZ,11,FALSE)),IF($X$1=10,(VLOOKUP(B408,'X10'!$B:$AZ,11,FALSE)),IF($X$1=11,(VLOOKUP(B408,'X11'!$B:$AZ,11,FALSE)),IF($X$1=12,(VLOOKUP(B408,'X12'!$B:$AZ,11,FALSE)),IF($X$1=13,(VLOOKUP(B408,'X13'!$B:$AZ,11,FALSE)),"B")))))))))))))))</f>
        <v xml:space="preserve"> </v>
      </c>
      <c r="P408" s="184" t="str">
        <f ca="1">IF(ISERROR(IF($X$1=1,(VLOOKUP(B408,'X1'!$B:$AZ,12,FALSE)),IF($X$1=2,(VLOOKUP(B408,'X2'!$B:$AZ,12,FALSE)),IF($X$1=3,(VLOOKUP(B408,'X3'!$B:$AZ,12,FALSE)),IF($X$1=4,(VLOOKUP(B408,'X4'!$B:$AZ,12,FALSE)),IF($X$1=5,(VLOOKUP(B408,'X5'!$B:$AZ,12,FALSE)),IF($X$1=6,(VLOOKUP(B408,'X6'!$B:$AZ,12,FALSE)),IF($X$1=7,(VLOOKUP(B408,'X7'!$B:$AZ,12,FALSE)),IF($X$1=8,(VLOOKUP(B408,'X8'!$B:$AZ,12,FALSE)),IF($X$1=9,(VLOOKUP(B408,'X9'!$B:$AZ,12,FALSE)),IF($X$1=10,(VLOOKUP(B408,'X10'!$B:$AZ,12,FALSE)),IF($X$1=11,(VLOOKUP(B408,'X11'!$B:$AZ,12,FALSE)),IF($X$1=12,(VLOOKUP(B408,'X12'!$B:$AZ,12,FALSE)),IF($X$1=13,(VLOOKUP(B408,'X13'!$B:$AZ,12,FALSE)),"B"))))))))))))))=TRUE," ",(IF($X$1=1,(VLOOKUP(B408,'X1'!$B:$AZ,12,FALSE)),IF($X$1=2,(VLOOKUP(B408,'X2'!$B:$AZ,12,FALSE)),IF($X$1=3,(VLOOKUP(B408,'X3'!$B:$AZ,12,FALSE)),IF($X$1=4,(VLOOKUP(B408,'X4'!$B:$AZ,12,FALSE)),IF($X$1=5,(VLOOKUP(B408,'X5'!$B:$AZ,12,FALSE)),IF($X$1=6,(VLOOKUP(B408,'X6'!$B:$AZ,12,FALSE)),IF($X$1=7,(VLOOKUP(B408,'X7'!$B:$AZ,12,FALSE)),IF($X$1=8,(VLOOKUP(B408,'X8'!$B:$AZ,12,FALSE)),IF($X$1=9,(VLOOKUP(B408,'X9'!$B:$AZ,12,FALSE)),IF($X$1=10,(VLOOKUP(B408,'X10'!$B:$AZ,12,FALSE)),IF($X$1=11,(VLOOKUP(B408,'X11'!$B:$AZ,12,FALSE)),IF($X$1=12,(VLOOKUP(B408,'X12'!$B:$AZ,12,FALSE)),IF($X$1=13,(VLOOKUP(B408,'X13'!$B:$AZ,12,FALSE)),"B")))))))))))))))</f>
        <v xml:space="preserve"> </v>
      </c>
      <c r="Q408" s="185" t="str">
        <f ca="1">IF(ISERROR(IF($X$1=1,(VLOOKUP(B408,'X1'!$B:$AZ,46,FALSE)),IF($X$1=2,(VLOOKUP(B408,'X2'!$B:$AZ,46,FALSE)),IF($X$1=3,(VLOOKUP(B408,'X3'!$B:$AZ,46,FALSE)),IF($X$1=4,(VLOOKUP(B408,'X4'!$B:$AZ,46,FALSE)),IF($X$1=5,(VLOOKUP(B408,'X5'!$B:$AZ,46,FALSE)),IF($X$1=6,(VLOOKUP(B408,'X6'!$B:$AZ,46,FALSE)),IF($X$1=7,(VLOOKUP(B408,'X7'!$B:$AZ,46,FALSE)),IF($X$1=8,(VLOOKUP(B408,'X8'!$B:$AZ,46,FALSE)),IF($X$1=9,(VLOOKUP(B408,'X9'!$B:$AZ,46,FALSE)),IF($X$1=10,(VLOOKUP(B408,'X10'!$B:$AZ,46,FALSE)),IF($X$1=11,(VLOOKUP(B408,'X11'!$B:$AZ,46,FALSE)),IF($X$1=12,(VLOOKUP(B408,'X12'!$B:$AZ,46,FALSE)),IF($X$1=13,(VLOOKUP(B408,'X13'!$B:$AZ,46,FALSE)),"B"))))))))))))))=TRUE," ",(IF($X$1=1,(VLOOKUP(B408,'X1'!$B:$AZ,46,FALSE)),IF($X$1=2,(VLOOKUP(B408,'X2'!$B:$AZ,46,FALSE)),IF($X$1=3,(VLOOKUP(B408,'X3'!$B:$AZ,46,FALSE)),IF($X$1=4,(VLOOKUP(B408,'X4'!$B:$AZ,46,FALSE)),IF($X$1=5,(VLOOKUP(B408,'X5'!$B:$AZ,46,FALSE)),IF($X$1=6,(VLOOKUP(B408,'X6'!$B:$AZ,46,FALSE)),IF($X$1=7,(VLOOKUP(B408,'X7'!$B:$AZ,46,FALSE)),IF($X$1=8,(VLOOKUP(B408,'X8'!$B:$AZ,46,FALSE)),IF($X$1=9,(VLOOKUP(B408,'X9'!$B:$AZ,46,FALSE)),IF($X$1=10,(VLOOKUP(B408,'X10'!$B:$AZ,46,FALSE)),IF($X$1=11,(VLOOKUP(B408,'X11'!$B:$AZ,46,FALSE)),IF($X$1=12,(VLOOKUP(B408,'X12'!$B:$AZ,46,FALSE)),IF($X$1=13,(VLOOKUP(B408,'X13'!$B:$AZ,46,FALSE)),"B")))))))))))))))</f>
        <v xml:space="preserve"> </v>
      </c>
      <c r="R408" s="185" t="str">
        <f ca="1">IF(ISERROR(IF($X$1=1,(VLOOKUP(B408,'X1'!$B:$AZ,15,FALSE)),IF($X$1=2,(VLOOKUP(B408,'X2'!$B:$AZ,15,FALSE)),IF($X$1=3,(VLOOKUP(B408,'X3'!$B:$AZ,15,FALSE)),IF($X$1=4,(VLOOKUP(B408,'X4'!$B:$AZ,15,FALSE)),IF($X$1=5,(VLOOKUP(B408,'X5'!$B:$AZ,15,FALSE)),IF($X$1=6,(VLOOKUP(B408,'X6'!$B:$AZ,15,FALSE)),IF($X$1=7,(VLOOKUP(B408,'X7'!$B:$AZ,15,FALSE)),IF($X$1=8,(VLOOKUP(B408,'X8'!$B:$AZ,15,FALSE)),IF($X$1=9,(VLOOKUP(B408,'X9'!$B:$AZ,15,FALSE)),IF($X$1=10,(VLOOKUP(B408,'X10'!$B:$AZ,15,FALSE)),IF($X$1=11,(VLOOKUP(B408,'X11'!$B:$AZ,15,FALSE)),IF($X$1=12,(VLOOKUP(B408,'X12'!$B:$AZ,15,FALSE)),IF($X$1=13,(VLOOKUP(B408,'X13'!$B:$AZ,15,FALSE)),"B"))))))))))))))=TRUE," ",(IF($X$1=1,(VLOOKUP(B408,'X1'!$B:$AZ,15,FALSE)),IF($X$1=2,(VLOOKUP(B408,'X2'!$B:$AZ,15,FALSE)),IF($X$1=3,(VLOOKUP(B408,'X3'!$B:$AZ,15,FALSE)),IF($X$1=4,(VLOOKUP(B408,'X4'!$B:$AZ,15,FALSE)),IF($X$1=5,(VLOOKUP(B408,'X5'!$B:$AZ,15,FALSE)),IF($X$1=6,(VLOOKUP(B408,'X6'!$B:$AZ,15,FALSE)),IF($X$1=7,(VLOOKUP(B408,'X7'!$B:$AZ,15,FALSE)),IF($X$1=8,(VLOOKUP(B408,'X8'!$B:$AZ,15,FALSE)),IF($X$1=9,(VLOOKUP(B408,'X9'!$B:$AZ,15,FALSE)),IF($X$1=10,(VLOOKUP(B408,'X10'!$B:$AZ,15,FALSE)),IF($X$1=11,(VLOOKUP(B408,'X11'!$B:$AZ,15,FALSE)),IF($X$1=12,(VLOOKUP(B408,'X12'!$B:$AZ,15,FALSE)),IF($X$1=13,(VLOOKUP(B408,'X13'!$B:$AZ,15,FALSE)),"B")))))))))))))))</f>
        <v xml:space="preserve"> </v>
      </c>
      <c r="S408" s="185" t="str">
        <f ca="1">IF(ISERROR(IF((IF($X$1=1,(VLOOKUP(B408,'X1'!$B:$AZ,14,FALSE)),(IF($X$1=2,(VLOOKUP(B408,'X2'!$B:$AZ,14,FALSE)),(IF($X$1=3,(VLOOKUP(B408,'X3'!$B:$AZ,14,FALSE)),(IF($X$1=4,(VLOOKUP(B408,'X4'!$B:$AZ,14,FALSE)),(IF($X$1=5,(VLOOKUP(B408,'X5'!$B:$AZ,14,FALSE)),(IF($X$1=6,(VLOOKUP(B408,'X6'!$B:$AZ,14,FALSE)),(IF($X$1=7,(VLOOKUP(B408,'X7'!$B:$AZ,14,FALSE)),(IF($X$1=8,(VLOOKUP(B408,'X8'!$B:$AZ,14,FALSE)),(IF($X$1=9,(VLOOKUP(B408,'X9'!$B:$AZ,14,FALSE)),(IF($X$1=10,(VLOOKUP(B408,'X10'!$B:$AZ,14,FALSE)),(IF($X$1=11,(VLOOKUP(B408,'X11'!$B:$AZ,14,FALSE)),(IF($X$1=12,(VLOOKUP(B408,'X12'!$B:$AZ,14,FALSE)),(VLOOKUP(B408,'X13'!$B:$AZ,14,FALSE))))))))))))))))))))))))))=$V$1," ",(IF($X$1=1,(VLOOKUP(B408,'X1'!$B:$AZ,14,FALSE)),(IF($X$1=2,(VLOOKUP(B408,'X2'!$B:$AZ,14,FALSE)),(IF($X$1=3,(VLOOKUP(B408,'X3'!$B:$AZ,14,FALSE)),(IF($X$1=4,(VLOOKUP(B408,'X4'!$B:$AZ,14,FALSE)),(IF($X$1=5,(VLOOKUP(B408,'X5'!$B:$AZ,14,FALSE)),(IF($X$1=6,(VLOOKUP(B408,'X6'!$B:$AZ,14,FALSE)),(IF($X$1=7,(VLOOKUP(B408,'X7'!$B:$AZ,14,FALSE)),(IF($X$1=8,(VLOOKUP(B408,'X8'!$B:$AZ,14,FALSE)),(IF($X$1=9,(VLOOKUP(B408,'X9'!$B:$AZ,14,FALSE)),(IF($X$1=10,(VLOOKUP(B408,'X10'!$B:$AZ,14,FALSE)),(IF($X$1=11,(VLOOKUP(B408,'X11'!$B:$AZ,14,FALSE)),(IF($X$1=12,(VLOOKUP(B408,'X12'!$B:$AZ,14,FALSE)),(VLOOKUP(B408,'X13'!$B:$AZ,14,FALSE))))))))))))))))))))))))))))=TRUE," ",(IF((IF($X$1=1,(VLOOKUP(B408,'X1'!$B:$AZ,14,FALSE)),(IF($X$1=2,(VLOOKUP(B408,'X2'!$B:$AZ,14,FALSE)),(IF($X$1=3,(VLOOKUP(B408,'X3'!$B:$AZ,14,FALSE)),(IF($X$1=4,(VLOOKUP(B408,'X4'!$B:$AZ,14,FALSE)),(IF($X$1=5,(VLOOKUP(B408,'X5'!$B:$AZ,14,FALSE)),(IF($X$1=6,(VLOOKUP(B408,'X6'!$B:$AZ,14,FALSE)),(IF($X$1=7,(VLOOKUP(B408,'X7'!$B:$AZ,14,FALSE)),(IF($X$1=8,(VLOOKUP(B408,'X8'!$B:$AZ,14,FALSE)),(IF($X$1=9,(VLOOKUP(B408,'X9'!$B:$AZ,14,FALSE)),(IF($X$1=10,(VLOOKUP(B408,'X10'!$B:$AZ,14,FALSE)),(IF($X$1=11,(VLOOKUP(B408,'X11'!$B:$AZ,14,FALSE)),(IF($X$1=12,(VLOOKUP(B408,'X12'!$B:$AZ,14,FALSE)),(VLOOKUP(B408,'X13'!$B:$AZ,14,FALSE))))))))))))))))))))))))))=$V$1," ",(IF($X$1=1,(VLOOKUP(B408,'X1'!$B:$AZ,14,FALSE)),(IF($X$1=2,(VLOOKUP(B408,'X2'!$B:$AZ,14,FALSE)),(IF($X$1=3,(VLOOKUP(B408,'X3'!$B:$AZ,14,FALSE)),(IF($X$1=4,(VLOOKUP(B408,'X4'!$B:$AZ,14,FALSE)),(IF($X$1=5,(VLOOKUP(B408,'X5'!$B:$AZ,14,FALSE)),(IF($X$1=6,(VLOOKUP(B408,'X6'!$B:$AZ,14,FALSE)),(IF($X$1=7,(VLOOKUP(B408,'X7'!$B:$AZ,14,FALSE)),(IF($X$1=8,(VLOOKUP(B408,'X8'!$B:$AZ,14,FALSE)),(IF($X$1=9,(VLOOKUP(B408,'X9'!$B:$AZ,14,FALSE)),(IF($X$1=10,(VLOOKUP(B408,'X10'!$B:$AZ,14,FALSE)),(IF($X$1=11,(VLOOKUP(B408,'X11'!$B:$AZ,14,FALSE)),(IF($X$1=12,(VLOOKUP(B408,'X12'!$B:$AZ,14,FALSE)),(VLOOKUP(B408,'X13'!$B:$AZ,14,FALSE)))))))))))))))))))))))))))))</f>
        <v xml:space="preserve"> </v>
      </c>
    </row>
    <row r="409" spans="1:19" ht="14.1" customHeight="1" x14ac:dyDescent="0.2">
      <c r="A409" s="156" t="s">
        <v>1058</v>
      </c>
      <c r="B409" s="122" t="str">
        <f>IF(ISERROR(IF($U$16=1,(VLOOKUP(A409,$AC$89:$AH$125,2,FALSE)),IF((IF($X$1=1,'X1'!B368,(IF($X$1=2,'X2'!B368,(IF($X$1=3,'X3'!B368,(IF($X$1=4,'X4'!B368,(IF($X$1=5,'X5'!B368,(IF($X$1=6,'X6'!B368,(IF($X$1=7,'X7'!B368,(IF($X$1=8,'X8'!B368,(IF($X$1=9,'X9'!B368,(IF($X$1=10,'X10'!B368,(IF($X$1=11,'X11'!B368,(IF($X$1=12,'X12'!B368,'X13'!B368))))))))))))))))))))))))="","",(IF($X$1=1,'X1'!B368,(IF($X$1=2,'X2'!B368,(IF($X$1=3,'X3'!B368,(IF($X$1=4,'X4'!B368,(IF($X$1=5,'X5'!B368,(IF($X$1=6,'X6'!B368,(IF($X$1=7,'X7'!B368,(IF($X$1=8,'X8'!B368,(IF($X$1=9,'X9'!B368,(IF($X$1=10,'X10'!B368,(IF($X$1=11,'X11'!B368,(IF($X$1=12,'X12'!B368,'X13'!B368)))))))))))))))))))))))))))=TRUE," ",(IF($U$16=1,(VLOOKUP(A409,$AC$89:$AH$125,2,FALSE)),IF((IF($X$1=1,'X1'!B368,(IF($X$1=2,'X2'!B368,(IF($X$1=3,'X3'!B368,(IF($X$1=4,'X4'!B368,(IF($X$1=5,'X5'!B368,(IF($X$1=6,'X6'!B368,(IF($X$1=7,'X7'!B368,(IF($X$1=8,'X8'!B368,(IF($X$1=9,'X9'!B368,(IF($X$1=10,'X10'!B368,(IF($X$1=11,'X11'!B368,(IF($X$1=12,'X12'!B368,'X13'!B368))))))))))))))))))))))))="","",(IF($X$1=1,'X1'!B368,(IF($X$1=2,'X2'!B368,(IF($X$1=3,'X3'!B368,(IF($X$1=4,'X4'!B368,(IF($X$1=5,'X5'!B368,(IF($X$1=6,'X6'!B368,(IF($X$1=7,'X7'!B368,(IF($X$1=8,'X8'!B368,(IF($X$1=9,'X9'!B368,(IF($X$1=10,'X10'!B368,(IF($X$1=11,'X11'!B368,(IF($X$1=12,'X12'!B368,'X13'!B368))))))))))))))))))))))))))))</f>
        <v/>
      </c>
      <c r="C409" s="181" t="str">
        <f ca="1">IF(ISERROR(IF($X$1=1,(VLOOKUP(B409,'X1'!$B:$AZ,47,FALSE)),IF($X$1=2,(VLOOKUP(B409,'X2'!$B:$AZ,47,FALSE)),IF($X$1=3,(VLOOKUP(B409,'X3'!$B:$AZ,47,FALSE)),IF($X$1=4,(VLOOKUP(B409,'X4'!$B:$AZ,47,FALSE)),IF($X$1=5,(VLOOKUP(B409,'X5'!$B:$AZ,47,FALSE)),IF($X$1=6,(VLOOKUP(B409,'X6'!$B:$AZ,47,FALSE)),IF($X$1=7,(VLOOKUP(B409,'X7'!$B:$AZ,47,FALSE)),IF($X$1=8,(VLOOKUP(B409,'X8'!$B:$AZ,47,FALSE)),IF($X$1=9,(VLOOKUP(B409,'X9'!$B:$AZ,47,FALSE)),IF($X$1=10,(VLOOKUP(B409,'X10'!$B:$AZ,47,FALSE)),IF($X$1=11,(VLOOKUP(B409,'X11'!$B:$AZ,47,FALSE)),IF($X$1=12,(VLOOKUP(B409,'X12'!$B:$AZ,47,FALSE)),IF($X$1=13,(VLOOKUP(B409,'X13'!$B:$AZ,47,FALSE)),"B"))))))))))))))=TRUE," ",(IF($X$1=1,(VLOOKUP(B409,'X1'!$B:$AZ,47,FALSE)),IF($X$1=2,(VLOOKUP(B409,'X2'!$B:$AZ,47,FALSE)),IF($X$1=3,(VLOOKUP(B409,'X3'!$B:$AZ,47,FALSE)),IF($X$1=4,(VLOOKUP(B409,'X4'!$B:$AZ,47,FALSE)),IF($X$1=5,(VLOOKUP(B409,'X5'!$B:$AZ,47,FALSE)),IF($X$1=6,(VLOOKUP(B409,'X6'!$B:$AZ,47,FALSE)),IF($X$1=7,(VLOOKUP(B409,'X7'!$B:$AZ,47,FALSE)),IF($X$1=8,(VLOOKUP(B409,'X8'!$B:$AZ,47,FALSE)),IF($X$1=9,(VLOOKUP(B409,'X9'!$B:$AZ,47,FALSE)),IF($X$1=10,(VLOOKUP(B409,'X10'!$B:$AZ,47,FALSE)),IF($X$1=11,(VLOOKUP(B409,'X11'!$B:$AZ,47,FALSE)),IF($X$1=12,(VLOOKUP(B409,'X12'!$B:$AZ,47,FALSE)),IF($X$1=13,(VLOOKUP(B409,'X13'!$B:$AZ,47,FALSE)),"B")))))))))))))))</f>
        <v xml:space="preserve"> </v>
      </c>
      <c r="D409" s="181" t="str">
        <f ca="1">IF(ISERROR(IF($X$1=1,(VLOOKUP(B409,'X1'!$B:$AP,41,FALSE)),IF($X$1=2,(VLOOKUP(B409,'X2'!$B:$AP,41,FALSE)),IF($X$1=3,(VLOOKUP(B409,'X3'!$B:$AP,41,FALSE)),IF($X$1=4,(VLOOKUP(B409,'X4'!$B:$AP,41,FALSE)),IF($X$1=5,(VLOOKUP(B409,'X5'!$B:$AP,41,FALSE)),IF($X$1=6,(VLOOKUP(B409,'X6'!$B:$AP,41,FALSE)),IF($X$1=7,(VLOOKUP(B409,'X7'!$B:$AP,41,FALSE)),IF($X$1=8,(VLOOKUP(B409,'X8'!$B:$AP,41,FALSE)),IF($X$1=9,(VLOOKUP(B409,'X9'!$B:$AP,41,FALSE)),IF($X$1=10,(VLOOKUP(B409,'X10'!$B:$AP,41,FALSE)),IF($X$1=11,(VLOOKUP(B409,'X11'!$B:$AP,41,FALSE)),IF($X$1=12,(VLOOKUP(B409,'X12'!$B:$AP,41,FALSE)),IF($X$1=13,(VLOOKUP(B409,'X13'!$B:$AP,41,FALSE)),"B"))))))))))))))=TRUE," ",(IF($X$1=1,(VLOOKUP(B409,'X1'!$B:$AP,41,FALSE)),IF($X$1=2,(VLOOKUP(B409,'X2'!$B:$AP,41,FALSE)),IF($X$1=3,(VLOOKUP(B409,'X3'!$B:$AP,41,FALSE)),IF($X$1=4,(VLOOKUP(B409,'X4'!$B:$AP,41,FALSE)),IF($X$1=5,(VLOOKUP(B409,'X5'!$B:$AP,41,FALSE)),IF($X$1=6,(VLOOKUP(B409,'X6'!$B:$AP,41,FALSE)),IF($X$1=7,(VLOOKUP(B409,'X7'!$B:$AP,41,FALSE)),IF($X$1=8,(VLOOKUP(B409,'X8'!$B:$AP,41,FALSE)),IF($X$1=9,(VLOOKUP(B409,'X9'!$B:$AP,41,FALSE)),IF($X$1=10,(VLOOKUP(B409,'X10'!$B:$AP,41,FALSE)),IF($X$1=11,(VLOOKUP(B409,'X11'!$B:$AP,41,FALSE)),IF($X$1=12,(VLOOKUP(B409,'X12'!$B:$AP,41,FALSE)),IF($X$1=13,(VLOOKUP(B409,'X13'!$B:$AP,41,FALSE)),"B")))))))))))))))</f>
        <v xml:space="preserve"> </v>
      </c>
      <c r="E409" s="182" t="str">
        <f ca="1">IF(ISERROR(IF($X$1=1,(VLOOKUP(B409,'X1'!$B:$AP,7,FALSE)),IF($X$1=2,(VLOOKUP(B409,'X2'!$B:$AP,7,FALSE)),IF($X$1=3,(VLOOKUP(B409,'X3'!$B:$AP,7,FALSE)),IF($X$1=4,(VLOOKUP(B409,'X4'!$B:$AP,7,FALSE)),IF($X$1=5,(VLOOKUP(B409,'X5'!$B:$AP,7,FALSE)),IF($X$1=6,(VLOOKUP(B409,'X6'!$B:$AP,7,FALSE)),IF($X$1=7,(VLOOKUP(B409,'X7'!$B:$AP,7,FALSE)),IF($X$1=8,(VLOOKUP(B409,'X8'!$B:$AP,7,FALSE)),IF($X$1=9,(VLOOKUP(B409,'X9'!$B:$AP,7,FALSE)),IF($X$1=10,(VLOOKUP(B409,'X10'!$B:$AP,7,FALSE)),IF($X$1=11,(VLOOKUP(B409,'X11'!$B:$AP,7,FALSE)),IF($X$1=12,(VLOOKUP(B409,'X12'!$B:$AP,7,FALSE)),IF($X$1=13,(VLOOKUP(B409,'X13'!$B:$AP,7,FALSE)),"B"))))))))))))))=TRUE," ",(IF($X$1=1,(VLOOKUP(B409,'X1'!$B:$AP,7,FALSE)),IF($X$1=2,(VLOOKUP(B409,'X2'!$B:$AP,7,FALSE)),IF($X$1=3,(VLOOKUP(B409,'X3'!$B:$AP,7,FALSE)),IF($X$1=4,(VLOOKUP(B409,'X4'!$B:$AP,7,FALSE)),IF($X$1=5,(VLOOKUP(B409,'X5'!$B:$AP,7,FALSE)),IF($X$1=6,(VLOOKUP(B409,'X6'!$B:$AP,7,FALSE)),IF($X$1=7,(VLOOKUP(B409,'X7'!$B:$AP,7,FALSE)),IF($X$1=8,(VLOOKUP(B409,'X8'!$B:$AP,7,FALSE)),IF($X$1=9,(VLOOKUP(B409,'X9'!$B:$AP,7,FALSE)),IF($X$1=10,(VLOOKUP(B409,'X10'!$B:$AP,7,FALSE)),IF($X$1=11,(VLOOKUP(B409,'X11'!$B:$AP,7,FALSE)),IF($X$1=12,(VLOOKUP(B409,'X12'!$B:$AP,7,FALSE)),IF($X$1=13,(VLOOKUP(B409,'X13'!$B:$AP,7,FALSE)),"B")))))))))))))))</f>
        <v xml:space="preserve"> </v>
      </c>
      <c r="F409" s="182" t="str">
        <f ca="1">IF(ISERROR(IF((IF($X$1=1,(VLOOKUP(B409,'X1'!$B:$AO,6,FALSE)),(IF($X$1=2,(VLOOKUP(B409,'X2'!$B:$AO,6,FALSE)),(IF($X$1=3,(VLOOKUP(B409,'X3'!$B:$AO,6,FALSE)),(IF($X$1=4,(VLOOKUP(B409,'X4'!$B:$AO,6,FALSE)),(IF($X$1=5,(VLOOKUP(B409,'X5'!$B:$AO,6,FALSE)),(IF($X$1=6,(VLOOKUP(B409,'X6'!$B:$AO,6,FALSE)),(IF($X$1=7,(VLOOKUP(B409,'X7'!$B:$AO,6,FALSE)),(IF($X$1=8,(VLOOKUP(B409,'X8'!$B:$AO,6,FALSE)),(IF($X$1=9,(VLOOKUP(B409,'X9'!$B:$AO,6,FALSE)),(IF($X$1=10,(VLOOKUP(B409,'X10'!$B:$AO,6,FALSE)),(IF($X$1=11,(VLOOKUP(B409,'X11'!$B:$AO,6,FALSE)),(IF($X$1=12,(VLOOKUP(B409,'X12'!$B:$AO,6,FALSE)),(VLOOKUP(B409,'X13'!$B:$AO,6,FALSE))))))))))))))))))))))))))=$V$1," ",(IF($X$1=1,(VLOOKUP(B409,'X1'!$B:$AO,6,FALSE)),(IF($X$1=2,(VLOOKUP(B409,'X2'!$B:$AO,6,FALSE)),(IF($X$1=3,(VLOOKUP(B409,'X3'!$B:$AO,6,FALSE)),(IF($X$1=4,(VLOOKUP(B409,'X4'!$B:$AO,6,FALSE)),(IF($X$1=5,(VLOOKUP(B409,'X5'!$B:$AO,6,FALSE)),(IF($X$1=6,(VLOOKUP(B409,'X6'!$B:$AO,6,FALSE)),(IF($X$1=7,(VLOOKUP(B409,'X7'!$B:$AO,6,FALSE)),(IF($X$1=8,(VLOOKUP(B409,'X8'!$B:$AO,6,FALSE)),(IF($X$1=9,(VLOOKUP(B409,'X9'!$B:$AO,6,FALSE)),(IF($X$1=10,(VLOOKUP(B409,'X10'!$B:$AO,6,FALSE)),(IF($X$1=11,(VLOOKUP(B409,'X11'!$B:$AO,6,FALSE)),(IF($X$1=12,(VLOOKUP(B409,'X12'!$B:$AO,6,FALSE)),(VLOOKUP(B409,'X13'!$B:$AO,6,FALSE))))))))))))))))))))))))))))=TRUE," ",(IF((IF($X$1=1,(VLOOKUP(B409,'X1'!$B:$AO,6,FALSE)),(IF($X$1=2,(VLOOKUP(B409,'X2'!$B:$AO,6,FALSE)),(IF($X$1=3,(VLOOKUP(B409,'X3'!$B:$AO,6,FALSE)),(IF($X$1=4,(VLOOKUP(B409,'X4'!$B:$AO,6,FALSE)),(IF($X$1=5,(VLOOKUP(B409,'X5'!$B:$AO,6,FALSE)),(IF($X$1=6,(VLOOKUP(B409,'X6'!$B:$AO,6,FALSE)),(IF($X$1=7,(VLOOKUP(B409,'X7'!$B:$AO,6,FALSE)),(IF($X$1=8,(VLOOKUP(B409,'X8'!$B:$AO,6,FALSE)),(IF($X$1=9,(VLOOKUP(B409,'X9'!$B:$AO,6,FALSE)),(IF($X$1=10,(VLOOKUP(B409,'X10'!$B:$AO,6,FALSE)),(IF($X$1=11,(VLOOKUP(B409,'X11'!$B:$AO,6,FALSE)),(IF($X$1=12,(VLOOKUP(B409,'X12'!$B:$AO,6,FALSE)),(VLOOKUP(B409,'X13'!$B:$AO,6,FALSE))))))))))))))))))))))))))=$V$1," ",(IF($X$1=1,(VLOOKUP(B409,'X1'!$B:$AO,6,FALSE)),(IF($X$1=2,(VLOOKUP(B409,'X2'!$B:$AO,6,FALSE)),(IF($X$1=3,(VLOOKUP(B409,'X3'!$B:$AO,6,FALSE)),(IF($X$1=4,(VLOOKUP(B409,'X4'!$B:$AO,6,FALSE)),(IF($X$1=5,(VLOOKUP(B409,'X5'!$B:$AO,6,FALSE)),(IF($X$1=6,(VLOOKUP(B409,'X6'!$B:$AO,6,FALSE)),(IF($X$1=7,(VLOOKUP(B409,'X7'!$B:$AO,6,FALSE)),(IF($X$1=8,(VLOOKUP(B409,'X8'!$B:$AO,6,FALSE)),(IF($X$1=9,(VLOOKUP(B409,'X9'!$B:$AO,6,FALSE)),(IF($X$1=10,(VLOOKUP(B409,'X10'!$B:$AO,6,FALSE)),(IF($X$1=11,(VLOOKUP(B409,'X11'!$B:$AO,6,FALSE)),(IF($X$1=12,(VLOOKUP(B409,'X12'!$B:$AO,6,FALSE)),(VLOOKUP(B409,'X13'!$B:$AO,6,FALSE)))))))))))))))))))))))))))))</f>
        <v xml:space="preserve"> </v>
      </c>
      <c r="G409" s="182" t="str">
        <f ca="1">IF(ISERROR(IF($X$1=1,(VLOOKUP(B409,'X1'!$B:$AZ,44,FALSE)),IF($X$1=2,(VLOOKUP(B409,'X2'!$B:$AZ,44,FALSE)),IF($X$1=3,(VLOOKUP(B409,'X3'!$B:$AZ,44,FALSE)),IF($X$1=4,(VLOOKUP(B409,'X4'!$B:$AZ,44,FALSE)),IF($X$1=5,(VLOOKUP(B409,'X5'!$B:$AZ,44,FALSE)),IF($X$1=6,(VLOOKUP(B409,'X6'!$B:$AZ,44,FALSE)),IF($X$1=7,(VLOOKUP(B409,'X7'!$B:$AZ,44,FALSE)),IF($X$1=8,(VLOOKUP(B409,'X8'!$B:$AZ,44,FALSE)),IF($X$1=9,(VLOOKUP(B409,'X9'!$B:$AZ,44,FALSE)),IF($X$1=10,(VLOOKUP(B409,'X10'!$B:$AZ,44,FALSE)),IF($X$1=11,(VLOOKUP(B409,'X11'!$B:$AZ,44,FALSE)),IF($X$1=12,(VLOOKUP(B409,'X12'!$B:$AZ,44,FALSE)),IF($X$1=13,(VLOOKUP(B409,'X13'!$B:$AZ,44,FALSE)),"B"))))))))))))))=TRUE," ",(IF($X$1=1,(VLOOKUP(B409,'X1'!$B:$AZ,44,FALSE)),IF($X$1=2,(VLOOKUP(B409,'X2'!$B:$AZ,44,FALSE)),IF($X$1=3,(VLOOKUP(B409,'X3'!$B:$AZ,44,FALSE)),IF($X$1=4,(VLOOKUP(B409,'X4'!$B:$AZ,44,FALSE)),IF($X$1=5,(VLOOKUP(B409,'X5'!$B:$AZ,44,FALSE)),IF($X$1=6,(VLOOKUP(B409,'X6'!$B:$AZ,44,FALSE)),IF($X$1=7,(VLOOKUP(B409,'X7'!$B:$AZ,44,FALSE)),IF($X$1=8,(VLOOKUP(B409,'X8'!$B:$AZ,44,FALSE)),IF($X$1=9,(VLOOKUP(B409,'X9'!$B:$AZ,44,FALSE)),IF($X$1=10,(VLOOKUP(B409,'X10'!$B:$AZ,44,FALSE)),IF($X$1=11,(VLOOKUP(B409,'X11'!$B:$AZ,44,FALSE)),IF($X$1=12,(VLOOKUP(B409,'X12'!$B:$AZ,44,FALSE)),IF($X$1=13,(VLOOKUP(B409,'X13'!$B:$AZ,44,FALSE)),"B")))))))))))))))</f>
        <v xml:space="preserve"> </v>
      </c>
      <c r="H409" s="182" t="str">
        <f ca="1">IF(ISERROR(IF($X$1=1,(VLOOKUP(B409,'X1'!$B:$AZ,8,FALSE)),IF($X$1=2,(VLOOKUP(B409,'X2'!$B:$AZ,8,FALSE)),IF($X$1=3,(VLOOKUP(B409,'X3'!$B:$AZ,8,FALSE)),IF($X$1=4,(VLOOKUP(B409,'X4'!$B:$AZ,8,FALSE)),IF($X$1=5,(VLOOKUP(B409,'X5'!$B:$AZ,8,FALSE)),IF($X$1=6,(VLOOKUP(B409,'X6'!$B:$AZ,8,FALSE)),IF($X$1=7,(VLOOKUP(B409,'X7'!$B:$AZ,8,FALSE)),IF($X$1=8,(VLOOKUP(B409,'X8'!$B:$AZ,8,FALSE)),IF($X$1=9,(VLOOKUP(B409,'X9'!$B:$AZ,8,FALSE)),IF($X$1=10,(VLOOKUP(B409,'X10'!$B:$AZ,8,FALSE)),IF($X$1=11,(VLOOKUP(B409,'X11'!$B:$AZ,8,FALSE)),IF($X$1=12,(VLOOKUP(B409,'X12'!$B:$AZ,8,FALSE)),IF($X$1=13,(VLOOKUP(B409,'X13'!$B:$AZ,8,FALSE)),"B"))))))))))))))=TRUE," ",(IF($X$1=1,(VLOOKUP(B409,'X1'!$B:$AZ,8,FALSE)),IF($X$1=2,(VLOOKUP(B409,'X2'!$B:$AZ,8,FALSE)),IF($X$1=3,(VLOOKUP(B409,'X3'!$B:$AZ,8,FALSE)),IF($X$1=4,(VLOOKUP(B409,'X4'!$B:$AZ,8,FALSE)),IF($X$1=5,(VLOOKUP(B409,'X5'!$B:$AZ,8,FALSE)),IF($X$1=6,(VLOOKUP(B409,'X6'!$B:$AZ,8,FALSE)),IF($X$1=7,(VLOOKUP(B409,'X7'!$B:$AZ,8,FALSE)),IF($X$1=8,(VLOOKUP(B409,'X8'!$B:$AZ,8,FALSE)),IF($X$1=9,(VLOOKUP(B409,'X9'!$B:$AZ,8,FALSE)),IF($X$1=10,(VLOOKUP(B409,'X10'!$B:$AZ,8,FALSE)),IF($X$1=11,(VLOOKUP(B409,'X11'!$B:$AZ,8,FALSE)),IF($X$1=12,(VLOOKUP(B409,'X12'!$B:$AZ,8,FALSE)),IF($X$1=13,(VLOOKUP(B409,'X13'!$B:$AZ,8,FALSE)),"B")))))))))))))))</f>
        <v xml:space="preserve"> </v>
      </c>
      <c r="I409" s="183" t="str">
        <f ca="1">IF(ISERROR(IF($X$1=1,(VLOOKUP(B409,'X1'!$B:$AZ,2,FALSE)),IF($X$1=2,(VLOOKUP(B409,'X2'!$B:$AZ,2,FALSE)),IF($X$1=3,(VLOOKUP(B409,'X3'!$B:$AZ,2,FALSE)),IF($X$1=4,(VLOOKUP(B409,'X4'!$B:$AZ,2,FALSE)),IF($X$1=5,(VLOOKUP(B409,'X5'!$B:$AZ,2,FALSE)),IF($X$1=6,(VLOOKUP(B409,'X6'!$B:$AZ,2,FALSE)),IF($X$1=7,(VLOOKUP(B409,'X7'!$B:$AZ,2,FALSE)),IF($X$1=8,(VLOOKUP(B409,'X8'!$B:$AZ,2,FALSE)),IF($X$1=9,(VLOOKUP(B409,'X9'!$B:$AZ,2,FALSE)),IF($X$1=10,(VLOOKUP(B409,'X10'!$B:$AZ,2,FALSE)),IF($X$1=11,(VLOOKUP(B409,'X11'!$B:$AZ,2,FALSE)),IF($X$1=12,(VLOOKUP(B409,'X12'!$B:$AZ,2,FALSE)),IF($X$1=13,(VLOOKUP(B409,'X13'!$B:$AZ,2,FALSE)),"B"))))))))))))))=TRUE," ",(IF($X$1=1,(VLOOKUP(B409,'X1'!$B:$AZ,2,FALSE)),IF($X$1=2,(VLOOKUP(B409,'X2'!$B:$AZ,2,FALSE)),IF($X$1=3,(VLOOKUP(B409,'X3'!$B:$AZ,2,FALSE)),IF($X$1=4,(VLOOKUP(B409,'X4'!$B:$AZ,2,FALSE)),IF($X$1=5,(VLOOKUP(B409,'X5'!$B:$AZ,2,FALSE)),IF($X$1=6,(VLOOKUP(B409,'X6'!$B:$AZ,2,FALSE)),IF($X$1=7,(VLOOKUP(B409,'X7'!$B:$AZ,2,FALSE)),IF($X$1=8,(VLOOKUP(B409,'X8'!$B:$AZ,2,FALSE)),IF($X$1=9,(VLOOKUP(B409,'X9'!$B:$AZ,2,FALSE)),IF($X$1=10,(VLOOKUP(B409,'X10'!$B:$AZ,2,FALSE)),IF($X$1=11,(VLOOKUP(B409,'X11'!$B:$AZ,2,FALSE)),IF($X$1=12,(VLOOKUP(B409,'X12'!$B:$AZ,2,FALSE)),IF($X$1=13,(VLOOKUP(B409,'X13'!$B:$AZ,2,FALSE)),"B")))))))))))))))</f>
        <v xml:space="preserve"> </v>
      </c>
      <c r="J409" s="183" t="str">
        <f ca="1">IF(ISERROR(IF($X$1=1,(VLOOKUP(B409,'X1'!$B:$AZ,3,FALSE)),IF($X$1=2,(VLOOKUP(B409,'X2'!$B:$AZ,3,FALSE)),IF($X$1=3,(VLOOKUP(B409,'X3'!$B:$AZ,3,FALSE)),IF($X$1=4,(VLOOKUP(B409,'X4'!$B:$AZ,3,FALSE)),IF($X$1=5,(VLOOKUP(B409,'X5'!$B:$AZ,3,FALSE)),IF($X$1=6,(VLOOKUP(B409,'X6'!$B:$AZ,3,FALSE)),IF($X$1=7,(VLOOKUP(B409,'X7'!$B:$AZ,3,FALSE)),IF($X$1=8,(VLOOKUP(B409,'X8'!$B:$AZ,3,FALSE)),IF($X$1=9,(VLOOKUP(B409,'X9'!$B:$AZ,3,FALSE)),IF($X$1=10,(VLOOKUP(B409,'X10'!$B:$AZ,3,FALSE)),IF($X$1=11,(VLOOKUP(B409,'X11'!$B:$AZ,3,FALSE)),IF($X$1=12,(VLOOKUP(B409,'X12'!$B:$AZ,3,FALSE)),IF($X$1=13,(VLOOKUP(B409,'X13'!$B:$AZ,3,FALSE)),"B"))))))))))))))=TRUE," ",(IF($X$1=1,(VLOOKUP(B409,'X1'!$B:$AZ,3,FALSE)),IF($X$1=2,(VLOOKUP(B409,'X2'!$B:$AZ,3,FALSE)),IF($X$1=3,(VLOOKUP(B409,'X3'!$B:$AZ,3,FALSE)),IF($X$1=4,(VLOOKUP(B409,'X4'!$B:$AZ,3,FALSE)),IF($X$1=5,(VLOOKUP(B409,'X5'!$B:$AZ,3,FALSE)),IF($X$1=6,(VLOOKUP(B409,'X6'!$B:$AZ,3,FALSE)),IF($X$1=7,(VLOOKUP(B409,'X7'!$B:$AZ,3,FALSE)),IF($X$1=8,(VLOOKUP(B409,'X8'!$B:$AZ,3,FALSE)),IF($X$1=9,(VLOOKUP(B409,'X9'!$B:$AZ,3,FALSE)),IF($X$1=10,(VLOOKUP(B409,'X10'!$B:$AZ,3,FALSE)),IF($X$1=11,(VLOOKUP(B409,'X11'!$B:$AZ,3,FALSE)),IF($X$1=12,(VLOOKUP(B409,'X12'!$B:$AZ,3,FALSE)),IF($X$1=13,(VLOOKUP(B409,'X13'!$B:$AZ,3,FALSE)),"B")))))))))))))))</f>
        <v xml:space="preserve"> </v>
      </c>
      <c r="K409" s="183" t="str">
        <f ca="1">IF(ISERROR(IF($X$1=1,(VLOOKUP(B409,'X1'!$B:$AZ,5,FALSE)),IF($X$1=2,(VLOOKUP(B409,'X2'!$B:$AZ,5,FALSE)),IF($X$1=3,(VLOOKUP(B409,'X3'!$B:$AZ,5,FALSE)),IF($X$1=4,(VLOOKUP(B409,'X4'!$B:$AZ,5,FALSE)),IF($X$1=5,(VLOOKUP(B409,'X5'!$B:$AZ,5,FALSE)),IF($X$1=6,(VLOOKUP(B409,'X6'!$B:$AZ,5,FALSE)),IF($X$1=7,(VLOOKUP(B409,'X7'!$B:$AZ,5,FALSE)),IF($X$1=8,(VLOOKUP(B409,'X8'!$B:$AZ,5,FALSE)),IF($X$1=9,(VLOOKUP(B409,'X9'!$B:$AZ,5,FALSE)),IF($X$1=10,(VLOOKUP(B409,'X10'!$B:$AZ,5,FALSE)),IF($X$1=11,(VLOOKUP(B409,'X11'!$B:$AZ,5,FALSE)),IF($X$1=12,(VLOOKUP(B409,'X12'!$B:$AZ,5,FALSE)),IF($X$1=13,(VLOOKUP(B409,'X13'!$B:$AZ,5,FALSE)),"B"))))))))))))))=TRUE," ",(IF($X$1=1,(VLOOKUP(B409,'X1'!$B:$AZ,5,FALSE)),IF($X$1=2,(VLOOKUP(B409,'X2'!$B:$AZ,5,FALSE)),IF($X$1=3,(VLOOKUP(B409,'X3'!$B:$AZ,5,FALSE)),IF($X$1=4,(VLOOKUP(B409,'X4'!$B:$AZ,5,FALSE)),IF($X$1=5,(VLOOKUP(B409,'X5'!$B:$AZ,5,FALSE)),IF($X$1=6,(VLOOKUP(B409,'X6'!$B:$AZ,5,FALSE)),IF($X$1=7,(VLOOKUP(B409,'X7'!$B:$AZ,5,FALSE)),IF($X$1=8,(VLOOKUP(B409,'X8'!$B:$AZ,5,FALSE)),IF($X$1=9,(VLOOKUP(B409,'X9'!$B:$AZ,5,FALSE)),IF($X$1=10,(VLOOKUP(B409,'X10'!$B:$AZ,5,FALSE)),IF($X$1=11,(VLOOKUP(B409,'X11'!$B:$AZ,5,FALSE)),IF($X$1=12,(VLOOKUP(B409,'X12'!$B:$AZ,5,FALSE)),IF($X$1=13,(VLOOKUP(B409,'X13'!$B:$AZ,5,FALSE)),"B")))))))))))))))</f>
        <v xml:space="preserve"> </v>
      </c>
      <c r="L409" s="184" t="str">
        <f ca="1">IF(ISERROR(IF($X$1=1,(VLOOKUP(B409,'X1'!$B:$AZ,9,FALSE)),IF($X$1=2,(VLOOKUP(B409,'X2'!$B:$AZ,9,FALSE)),IF($X$1=3,(VLOOKUP(B409,'X3'!$B:$AZ,9,FALSE)),IF($X$1=4,(VLOOKUP(B409,'X4'!$B:$AZ,9,FALSE)),IF($X$1=5,(VLOOKUP(B409,'X5'!$B:$AZ,9,FALSE)),IF($X$1=6,(VLOOKUP(B409,'X6'!$B:$AZ,9,FALSE)),IF($X$1=7,(VLOOKUP(B409,'X7'!$B:$AZ,9,FALSE)),IF($X$1=8,(VLOOKUP(B409,'X8'!$B:$AZ,9,FALSE)),IF($X$1=9,(VLOOKUP(B409,'X9'!$B:$AZ,9,FALSE)),IF($X$1=10,(VLOOKUP(B409,'X10'!$B:$AZ,9,FALSE)),IF($X$1=11,(VLOOKUP(B409,'X11'!$B:$AZ,9,FALSE)),IF($X$1=12,(VLOOKUP(B409,'X12'!$B:$AZ,9,FALSE)),IF($X$1=13,(VLOOKUP(B409,'X13'!$B:$AZ,9,FALSE)),"B"))))))))))))))=TRUE," ",(IF($X$1=1,(VLOOKUP(B409,'X1'!$B:$AZ,9,FALSE)),IF($X$1=2,(VLOOKUP(B409,'X2'!$B:$AZ,9,FALSE)),IF($X$1=3,(VLOOKUP(B409,'X3'!$B:$AZ,9,FALSE)),IF($X$1=4,(VLOOKUP(B409,'X4'!$B:$AZ,9,FALSE)),IF($X$1=5,(VLOOKUP(B409,'X5'!$B:$AZ,9,FALSE)),IF($X$1=6,(VLOOKUP(B409,'X6'!$B:$AZ,9,FALSE)),IF($X$1=7,(VLOOKUP(B409,'X7'!$B:$AZ,9,FALSE)),IF($X$1=8,(VLOOKUP(B409,'X8'!$B:$AZ,9,FALSE)),IF($X$1=9,(VLOOKUP(B409,'X9'!$B:$AZ,9,FALSE)),IF($X$1=10,(VLOOKUP(B409,'X10'!$B:$AZ,9,FALSE)),IF($X$1=11,(VLOOKUP(B409,'X11'!$B:$AZ,9,FALSE)),IF($X$1=12,(VLOOKUP(B409,'X12'!$B:$AZ,9,FALSE)),IF($X$1=13,(VLOOKUP(B409,'X13'!$B:$AZ,9,FALSE)),"B")))))))))))))))</f>
        <v xml:space="preserve"> </v>
      </c>
      <c r="M409" s="184" t="str">
        <f ca="1">IF(ISERROR(IF($X$1=1,(VLOOKUP(B409,'X1'!$B:$AZ,10,FALSE)),IF($X$1=2,(VLOOKUP(B409,'X2'!$B:$AZ,10,FALSE)),IF($X$1=3,(VLOOKUP(B409,'X3'!$B:$AZ,10,FALSE)),IF($X$1=4,(VLOOKUP(B409,'X4'!$B:$AZ,10,FALSE)),IF($X$1=5,(VLOOKUP(B409,'X5'!$B:$AZ,10,FALSE)),IF($X$1=6,(VLOOKUP(B409,'X6'!$B:$AZ,10,FALSE)),IF($X$1=7,(VLOOKUP(B409,'X7'!$B:$AZ,10,FALSE)),IF($X$1=8,(VLOOKUP(B409,'X8'!$B:$AZ,10,FALSE)),IF($X$1=9,(VLOOKUP(B409,'X9'!$B:$AZ,10,FALSE)),IF($X$1=10,(VLOOKUP(B409,'X10'!$B:$AZ,10,FALSE)),IF($X$1=11,(VLOOKUP(B409,'X11'!$B:$AZ,10,FALSE)),IF($X$1=12,(VLOOKUP(B409,'X12'!$B:$AZ,10,FALSE)),IF($X$1=13,(VLOOKUP(B409,'X13'!$B:$AZ,10,FALSE)),"B"))))))))))))))=TRUE," ",(IF($X$1=1,(VLOOKUP(B409,'X1'!$B:$AZ,10,FALSE)),IF($X$1=2,(VLOOKUP(B409,'X2'!$B:$AZ,10,FALSE)),IF($X$1=3,(VLOOKUP(B409,'X3'!$B:$AZ,10,FALSE)),IF($X$1=4,(VLOOKUP(B409,'X4'!$B:$AZ,10,FALSE)),IF($X$1=5,(VLOOKUP(B409,'X5'!$B:$AZ,10,FALSE)),IF($X$1=6,(VLOOKUP(B409,'X6'!$B:$AZ,10,FALSE)),IF($X$1=7,(VLOOKUP(B409,'X7'!$B:$AZ,10,FALSE)),IF($X$1=8,(VLOOKUP(B409,'X8'!$B:$AZ,10,FALSE)),IF($X$1=9,(VLOOKUP(B409,'X9'!$B:$AZ,10,FALSE)),IF($X$1=10,(VLOOKUP(B409,'X10'!$B:$AZ,10,FALSE)),IF($X$1=11,(VLOOKUP(B409,'X11'!$B:$AZ,10,FALSE)),IF($X$1=12,(VLOOKUP(B409,'X12'!$B:$AZ,10,FALSE)),IF($X$1=13,(VLOOKUP(B409,'X13'!$B:$AZ,10,FALSE)),"B")))))))))))))))</f>
        <v xml:space="preserve"> </v>
      </c>
      <c r="N409" s="185" t="str">
        <f ca="1">IF(ISERROR(IF($X$1=1,(VLOOKUP(B409,'X1'!$B:$AZ,45,FALSE)),IF($X$1=2,(VLOOKUP(B409,'X2'!$B:$AZ,45,FALSE)),IF($X$1=3,(VLOOKUP(B409,'X3'!$B:$AZ,45,FALSE)),IF($X$1=4,(VLOOKUP(B409,'X4'!$B:$AZ,45,FALSE)),IF($X$1=5,(VLOOKUP(B409,'X5'!$B:$AZ,45,FALSE)),IF($X$1=6,(VLOOKUP(B409,'X6'!$B:$AZ,45,FALSE)),IF($X$1=7,(VLOOKUP(B409,'X7'!$B:$AZ,45,FALSE)),IF($X$1=8,(VLOOKUP(B409,'X8'!$B:$AZ,45,FALSE)),IF($X$1=9,(VLOOKUP(B409,'X9'!$B:$AZ,45,FALSE)),IF($X$1=10,(VLOOKUP(B409,'X10'!$B:$AZ,45,FALSE)),IF($X$1=11,(VLOOKUP(B409,'X11'!$B:$AZ,45,FALSE)),IF($X$1=12,(VLOOKUP(B409,'X12'!$B:$AZ,45,FALSE)),IF($X$1=13,(VLOOKUP(B409,'X13'!$B:$AZ,45,FALSE)),"B"))))))))))))))=TRUE," ",(IF($X$1=1,(VLOOKUP(B409,'X1'!$B:$AZ,45,FALSE)),IF($X$1=2,(VLOOKUP(B409,'X2'!$B:$AZ,45,FALSE)),IF($X$1=3,(VLOOKUP(B409,'X3'!$B:$AZ,45,FALSE)),IF($X$1=4,(VLOOKUP(B409,'X4'!$B:$AZ,45,FALSE)),IF($X$1=5,(VLOOKUP(B409,'X5'!$B:$AZ,45,FALSE)),IF($X$1=6,(VLOOKUP(B409,'X6'!$B:$AZ,45,FALSE)),IF($X$1=7,(VLOOKUP(B409,'X7'!$B:$AZ,45,FALSE)),IF($X$1=8,(VLOOKUP(B409,'X8'!$B:$AZ,45,FALSE)),IF($X$1=9,(VLOOKUP(B409,'X9'!$B:$AZ,45,FALSE)),IF($X$1=10,(VLOOKUP(B409,'X10'!$B:$AZ,45,FALSE)),IF($X$1=11,(VLOOKUP(B409,'X11'!$B:$AZ,45,FALSE)),IF($X$1=12,(VLOOKUP(B409,'X12'!$B:$AZ,45,FALSE)),IF($X$1=13,(VLOOKUP(B409,'X13'!$B:$AZ,45,FALSE)),"B")))))))))))))))</f>
        <v xml:space="preserve"> </v>
      </c>
      <c r="O409" s="184" t="str">
        <f ca="1">IF(ISERROR(IF($X$1=1,(VLOOKUP(B409,'X1'!$B:$AZ,11,FALSE)),IF($X$1=2,(VLOOKUP(B409,'X2'!$B:$AZ,11,FALSE)),IF($X$1=3,(VLOOKUP(B409,'X3'!$B:$AZ,11,FALSE)),IF($X$1=4,(VLOOKUP(B409,'X4'!$B:$AZ,11,FALSE)),IF($X$1=5,(VLOOKUP(B409,'X5'!$B:$AZ,11,FALSE)),IF($X$1=6,(VLOOKUP(B409,'X6'!$B:$AZ,11,FALSE)),IF($X$1=7,(VLOOKUP(B409,'X7'!$B:$AZ,11,FALSE)),IF($X$1=8,(VLOOKUP(B409,'X8'!$B:$AZ,11,FALSE)),IF($X$1=9,(VLOOKUP(B409,'X9'!$B:$AZ,11,FALSE)),IF($X$1=10,(VLOOKUP(B409,'X10'!$B:$AZ,11,FALSE)),IF($X$1=11,(VLOOKUP(B409,'X11'!$B:$AZ,11,FALSE)),IF($X$1=12,(VLOOKUP(B409,'X12'!$B:$AZ,11,FALSE)),IF($X$1=13,(VLOOKUP(B409,'X13'!$B:$AZ,11,FALSE)),"B"))))))))))))))=TRUE," ",(IF($X$1=1,(VLOOKUP(B409,'X1'!$B:$AZ,11,FALSE)),IF($X$1=2,(VLOOKUP(B409,'X2'!$B:$AZ,11,FALSE)),IF($X$1=3,(VLOOKUP(B409,'X3'!$B:$AZ,11,FALSE)),IF($X$1=4,(VLOOKUP(B409,'X4'!$B:$AZ,11,FALSE)),IF($X$1=5,(VLOOKUP(B409,'X5'!$B:$AZ,11,FALSE)),IF($X$1=6,(VLOOKUP(B409,'X6'!$B:$AZ,11,FALSE)),IF($X$1=7,(VLOOKUP(B409,'X7'!$B:$AZ,11,FALSE)),IF($X$1=8,(VLOOKUP(B409,'X8'!$B:$AZ,11,FALSE)),IF($X$1=9,(VLOOKUP(B409,'X9'!$B:$AZ,11,FALSE)),IF($X$1=10,(VLOOKUP(B409,'X10'!$B:$AZ,11,FALSE)),IF($X$1=11,(VLOOKUP(B409,'X11'!$B:$AZ,11,FALSE)),IF($X$1=12,(VLOOKUP(B409,'X12'!$B:$AZ,11,FALSE)),IF($X$1=13,(VLOOKUP(B409,'X13'!$B:$AZ,11,FALSE)),"B")))))))))))))))</f>
        <v xml:space="preserve"> </v>
      </c>
      <c r="P409" s="184" t="str">
        <f ca="1">IF(ISERROR(IF($X$1=1,(VLOOKUP(B409,'X1'!$B:$AZ,12,FALSE)),IF($X$1=2,(VLOOKUP(B409,'X2'!$B:$AZ,12,FALSE)),IF($X$1=3,(VLOOKUP(B409,'X3'!$B:$AZ,12,FALSE)),IF($X$1=4,(VLOOKUP(B409,'X4'!$B:$AZ,12,FALSE)),IF($X$1=5,(VLOOKUP(B409,'X5'!$B:$AZ,12,FALSE)),IF($X$1=6,(VLOOKUP(B409,'X6'!$B:$AZ,12,FALSE)),IF($X$1=7,(VLOOKUP(B409,'X7'!$B:$AZ,12,FALSE)),IF($X$1=8,(VLOOKUP(B409,'X8'!$B:$AZ,12,FALSE)),IF($X$1=9,(VLOOKUP(B409,'X9'!$B:$AZ,12,FALSE)),IF($X$1=10,(VLOOKUP(B409,'X10'!$B:$AZ,12,FALSE)),IF($X$1=11,(VLOOKUP(B409,'X11'!$B:$AZ,12,FALSE)),IF($X$1=12,(VLOOKUP(B409,'X12'!$B:$AZ,12,FALSE)),IF($X$1=13,(VLOOKUP(B409,'X13'!$B:$AZ,12,FALSE)),"B"))))))))))))))=TRUE," ",(IF($X$1=1,(VLOOKUP(B409,'X1'!$B:$AZ,12,FALSE)),IF($X$1=2,(VLOOKUP(B409,'X2'!$B:$AZ,12,FALSE)),IF($X$1=3,(VLOOKUP(B409,'X3'!$B:$AZ,12,FALSE)),IF($X$1=4,(VLOOKUP(B409,'X4'!$B:$AZ,12,FALSE)),IF($X$1=5,(VLOOKUP(B409,'X5'!$B:$AZ,12,FALSE)),IF($X$1=6,(VLOOKUP(B409,'X6'!$B:$AZ,12,FALSE)),IF($X$1=7,(VLOOKUP(B409,'X7'!$B:$AZ,12,FALSE)),IF($X$1=8,(VLOOKUP(B409,'X8'!$B:$AZ,12,FALSE)),IF($X$1=9,(VLOOKUP(B409,'X9'!$B:$AZ,12,FALSE)),IF($X$1=10,(VLOOKUP(B409,'X10'!$B:$AZ,12,FALSE)),IF($X$1=11,(VLOOKUP(B409,'X11'!$B:$AZ,12,FALSE)),IF($X$1=12,(VLOOKUP(B409,'X12'!$B:$AZ,12,FALSE)),IF($X$1=13,(VLOOKUP(B409,'X13'!$B:$AZ,12,FALSE)),"B")))))))))))))))</f>
        <v xml:space="preserve"> </v>
      </c>
      <c r="Q409" s="185" t="str">
        <f ca="1">IF(ISERROR(IF($X$1=1,(VLOOKUP(B409,'X1'!$B:$AZ,46,FALSE)),IF($X$1=2,(VLOOKUP(B409,'X2'!$B:$AZ,46,FALSE)),IF($X$1=3,(VLOOKUP(B409,'X3'!$B:$AZ,46,FALSE)),IF($X$1=4,(VLOOKUP(B409,'X4'!$B:$AZ,46,FALSE)),IF($X$1=5,(VLOOKUP(B409,'X5'!$B:$AZ,46,FALSE)),IF($X$1=6,(VLOOKUP(B409,'X6'!$B:$AZ,46,FALSE)),IF($X$1=7,(VLOOKUP(B409,'X7'!$B:$AZ,46,FALSE)),IF($X$1=8,(VLOOKUP(B409,'X8'!$B:$AZ,46,FALSE)),IF($X$1=9,(VLOOKUP(B409,'X9'!$B:$AZ,46,FALSE)),IF($X$1=10,(VLOOKUP(B409,'X10'!$B:$AZ,46,FALSE)),IF($X$1=11,(VLOOKUP(B409,'X11'!$B:$AZ,46,FALSE)),IF($X$1=12,(VLOOKUP(B409,'X12'!$B:$AZ,46,FALSE)),IF($X$1=13,(VLOOKUP(B409,'X13'!$B:$AZ,46,FALSE)),"B"))))))))))))))=TRUE," ",(IF($X$1=1,(VLOOKUP(B409,'X1'!$B:$AZ,46,FALSE)),IF($X$1=2,(VLOOKUP(B409,'X2'!$B:$AZ,46,FALSE)),IF($X$1=3,(VLOOKUP(B409,'X3'!$B:$AZ,46,FALSE)),IF($X$1=4,(VLOOKUP(B409,'X4'!$B:$AZ,46,FALSE)),IF($X$1=5,(VLOOKUP(B409,'X5'!$B:$AZ,46,FALSE)),IF($X$1=6,(VLOOKUP(B409,'X6'!$B:$AZ,46,FALSE)),IF($X$1=7,(VLOOKUP(B409,'X7'!$B:$AZ,46,FALSE)),IF($X$1=8,(VLOOKUP(B409,'X8'!$B:$AZ,46,FALSE)),IF($X$1=9,(VLOOKUP(B409,'X9'!$B:$AZ,46,FALSE)),IF($X$1=10,(VLOOKUP(B409,'X10'!$B:$AZ,46,FALSE)),IF($X$1=11,(VLOOKUP(B409,'X11'!$B:$AZ,46,FALSE)),IF($X$1=12,(VLOOKUP(B409,'X12'!$B:$AZ,46,FALSE)),IF($X$1=13,(VLOOKUP(B409,'X13'!$B:$AZ,46,FALSE)),"B")))))))))))))))</f>
        <v xml:space="preserve"> </v>
      </c>
      <c r="R409" s="185" t="str">
        <f ca="1">IF(ISERROR(IF($X$1=1,(VLOOKUP(B409,'X1'!$B:$AZ,15,FALSE)),IF($X$1=2,(VLOOKUP(B409,'X2'!$B:$AZ,15,FALSE)),IF($X$1=3,(VLOOKUP(B409,'X3'!$B:$AZ,15,FALSE)),IF($X$1=4,(VLOOKUP(B409,'X4'!$B:$AZ,15,FALSE)),IF($X$1=5,(VLOOKUP(B409,'X5'!$B:$AZ,15,FALSE)),IF($X$1=6,(VLOOKUP(B409,'X6'!$B:$AZ,15,FALSE)),IF($X$1=7,(VLOOKUP(B409,'X7'!$B:$AZ,15,FALSE)),IF($X$1=8,(VLOOKUP(B409,'X8'!$B:$AZ,15,FALSE)),IF($X$1=9,(VLOOKUP(B409,'X9'!$B:$AZ,15,FALSE)),IF($X$1=10,(VLOOKUP(B409,'X10'!$B:$AZ,15,FALSE)),IF($X$1=11,(VLOOKUP(B409,'X11'!$B:$AZ,15,FALSE)),IF($X$1=12,(VLOOKUP(B409,'X12'!$B:$AZ,15,FALSE)),IF($X$1=13,(VLOOKUP(B409,'X13'!$B:$AZ,15,FALSE)),"B"))))))))))))))=TRUE," ",(IF($X$1=1,(VLOOKUP(B409,'X1'!$B:$AZ,15,FALSE)),IF($X$1=2,(VLOOKUP(B409,'X2'!$B:$AZ,15,FALSE)),IF($X$1=3,(VLOOKUP(B409,'X3'!$B:$AZ,15,FALSE)),IF($X$1=4,(VLOOKUP(B409,'X4'!$B:$AZ,15,FALSE)),IF($X$1=5,(VLOOKUP(B409,'X5'!$B:$AZ,15,FALSE)),IF($X$1=6,(VLOOKUP(B409,'X6'!$B:$AZ,15,FALSE)),IF($X$1=7,(VLOOKUP(B409,'X7'!$B:$AZ,15,FALSE)),IF($X$1=8,(VLOOKUP(B409,'X8'!$B:$AZ,15,FALSE)),IF($X$1=9,(VLOOKUP(B409,'X9'!$B:$AZ,15,FALSE)),IF($X$1=10,(VLOOKUP(B409,'X10'!$B:$AZ,15,FALSE)),IF($X$1=11,(VLOOKUP(B409,'X11'!$B:$AZ,15,FALSE)),IF($X$1=12,(VLOOKUP(B409,'X12'!$B:$AZ,15,FALSE)),IF($X$1=13,(VLOOKUP(B409,'X13'!$B:$AZ,15,FALSE)),"B")))))))))))))))</f>
        <v xml:space="preserve"> </v>
      </c>
      <c r="S409" s="185" t="str">
        <f ca="1">IF(ISERROR(IF((IF($X$1=1,(VLOOKUP(B409,'X1'!$B:$AZ,14,FALSE)),(IF($X$1=2,(VLOOKUP(B409,'X2'!$B:$AZ,14,FALSE)),(IF($X$1=3,(VLOOKUP(B409,'X3'!$B:$AZ,14,FALSE)),(IF($X$1=4,(VLOOKUP(B409,'X4'!$B:$AZ,14,FALSE)),(IF($X$1=5,(VLOOKUP(B409,'X5'!$B:$AZ,14,FALSE)),(IF($X$1=6,(VLOOKUP(B409,'X6'!$B:$AZ,14,FALSE)),(IF($X$1=7,(VLOOKUP(B409,'X7'!$B:$AZ,14,FALSE)),(IF($X$1=8,(VLOOKUP(B409,'X8'!$B:$AZ,14,FALSE)),(IF($X$1=9,(VLOOKUP(B409,'X9'!$B:$AZ,14,FALSE)),(IF($X$1=10,(VLOOKUP(B409,'X10'!$B:$AZ,14,FALSE)),(IF($X$1=11,(VLOOKUP(B409,'X11'!$B:$AZ,14,FALSE)),(IF($X$1=12,(VLOOKUP(B409,'X12'!$B:$AZ,14,FALSE)),(VLOOKUP(B409,'X13'!$B:$AZ,14,FALSE))))))))))))))))))))))))))=$V$1," ",(IF($X$1=1,(VLOOKUP(B409,'X1'!$B:$AZ,14,FALSE)),(IF($X$1=2,(VLOOKUP(B409,'X2'!$B:$AZ,14,FALSE)),(IF($X$1=3,(VLOOKUP(B409,'X3'!$B:$AZ,14,FALSE)),(IF($X$1=4,(VLOOKUP(B409,'X4'!$B:$AZ,14,FALSE)),(IF($X$1=5,(VLOOKUP(B409,'X5'!$B:$AZ,14,FALSE)),(IF($X$1=6,(VLOOKUP(B409,'X6'!$B:$AZ,14,FALSE)),(IF($X$1=7,(VLOOKUP(B409,'X7'!$B:$AZ,14,FALSE)),(IF($X$1=8,(VLOOKUP(B409,'X8'!$B:$AZ,14,FALSE)),(IF($X$1=9,(VLOOKUP(B409,'X9'!$B:$AZ,14,FALSE)),(IF($X$1=10,(VLOOKUP(B409,'X10'!$B:$AZ,14,FALSE)),(IF($X$1=11,(VLOOKUP(B409,'X11'!$B:$AZ,14,FALSE)),(IF($X$1=12,(VLOOKUP(B409,'X12'!$B:$AZ,14,FALSE)),(VLOOKUP(B409,'X13'!$B:$AZ,14,FALSE))))))))))))))))))))))))))))=TRUE," ",(IF((IF($X$1=1,(VLOOKUP(B409,'X1'!$B:$AZ,14,FALSE)),(IF($X$1=2,(VLOOKUP(B409,'X2'!$B:$AZ,14,FALSE)),(IF($X$1=3,(VLOOKUP(B409,'X3'!$B:$AZ,14,FALSE)),(IF($X$1=4,(VLOOKUP(B409,'X4'!$B:$AZ,14,FALSE)),(IF($X$1=5,(VLOOKUP(B409,'X5'!$B:$AZ,14,FALSE)),(IF($X$1=6,(VLOOKUP(B409,'X6'!$B:$AZ,14,FALSE)),(IF($X$1=7,(VLOOKUP(B409,'X7'!$B:$AZ,14,FALSE)),(IF($X$1=8,(VLOOKUP(B409,'X8'!$B:$AZ,14,FALSE)),(IF($X$1=9,(VLOOKUP(B409,'X9'!$B:$AZ,14,FALSE)),(IF($X$1=10,(VLOOKUP(B409,'X10'!$B:$AZ,14,FALSE)),(IF($X$1=11,(VLOOKUP(B409,'X11'!$B:$AZ,14,FALSE)),(IF($X$1=12,(VLOOKUP(B409,'X12'!$B:$AZ,14,FALSE)),(VLOOKUP(B409,'X13'!$B:$AZ,14,FALSE))))))))))))))))))))))))))=$V$1," ",(IF($X$1=1,(VLOOKUP(B409,'X1'!$B:$AZ,14,FALSE)),(IF($X$1=2,(VLOOKUP(B409,'X2'!$B:$AZ,14,FALSE)),(IF($X$1=3,(VLOOKUP(B409,'X3'!$B:$AZ,14,FALSE)),(IF($X$1=4,(VLOOKUP(B409,'X4'!$B:$AZ,14,FALSE)),(IF($X$1=5,(VLOOKUP(B409,'X5'!$B:$AZ,14,FALSE)),(IF($X$1=6,(VLOOKUP(B409,'X6'!$B:$AZ,14,FALSE)),(IF($X$1=7,(VLOOKUP(B409,'X7'!$B:$AZ,14,FALSE)),(IF($X$1=8,(VLOOKUP(B409,'X8'!$B:$AZ,14,FALSE)),(IF($X$1=9,(VLOOKUP(B409,'X9'!$B:$AZ,14,FALSE)),(IF($X$1=10,(VLOOKUP(B409,'X10'!$B:$AZ,14,FALSE)),(IF($X$1=11,(VLOOKUP(B409,'X11'!$B:$AZ,14,FALSE)),(IF($X$1=12,(VLOOKUP(B409,'X12'!$B:$AZ,14,FALSE)),(VLOOKUP(B409,'X13'!$B:$AZ,14,FALSE)))))))))))))))))))))))))))))</f>
        <v xml:space="preserve"> </v>
      </c>
    </row>
    <row r="410" spans="1:19" ht="14.1" customHeight="1" x14ac:dyDescent="0.2">
      <c r="A410" s="156" t="s">
        <v>1058</v>
      </c>
      <c r="B410" s="122" t="str">
        <f>IF(ISERROR(IF($U$16=1,(VLOOKUP(A410,$AC$89:$AH$125,2,FALSE)),IF((IF($X$1=1,'X1'!B369,(IF($X$1=2,'X2'!B369,(IF($X$1=3,'X3'!B369,(IF($X$1=4,'X4'!B369,(IF($X$1=5,'X5'!B369,(IF($X$1=6,'X6'!B369,(IF($X$1=7,'X7'!B369,(IF($X$1=8,'X8'!B369,(IF($X$1=9,'X9'!B369,(IF($X$1=10,'X10'!B369,(IF($X$1=11,'X11'!B369,(IF($X$1=12,'X12'!B369,'X13'!B369))))))))))))))))))))))))="","",(IF($X$1=1,'X1'!B369,(IF($X$1=2,'X2'!B369,(IF($X$1=3,'X3'!B369,(IF($X$1=4,'X4'!B369,(IF($X$1=5,'X5'!B369,(IF($X$1=6,'X6'!B369,(IF($X$1=7,'X7'!B369,(IF($X$1=8,'X8'!B369,(IF($X$1=9,'X9'!B369,(IF($X$1=10,'X10'!B369,(IF($X$1=11,'X11'!B369,(IF($X$1=12,'X12'!B369,'X13'!B369)))))))))))))))))))))))))))=TRUE," ",(IF($U$16=1,(VLOOKUP(A410,$AC$89:$AH$125,2,FALSE)),IF((IF($X$1=1,'X1'!B369,(IF($X$1=2,'X2'!B369,(IF($X$1=3,'X3'!B369,(IF($X$1=4,'X4'!B369,(IF($X$1=5,'X5'!B369,(IF($X$1=6,'X6'!B369,(IF($X$1=7,'X7'!B369,(IF($X$1=8,'X8'!B369,(IF($X$1=9,'X9'!B369,(IF($X$1=10,'X10'!B369,(IF($X$1=11,'X11'!B369,(IF($X$1=12,'X12'!B369,'X13'!B369))))))))))))))))))))))))="","",(IF($X$1=1,'X1'!B369,(IF($X$1=2,'X2'!B369,(IF($X$1=3,'X3'!B369,(IF($X$1=4,'X4'!B369,(IF($X$1=5,'X5'!B369,(IF($X$1=6,'X6'!B369,(IF($X$1=7,'X7'!B369,(IF($X$1=8,'X8'!B369,(IF($X$1=9,'X9'!B369,(IF($X$1=10,'X10'!B369,(IF($X$1=11,'X11'!B369,(IF($X$1=12,'X12'!B369,'X13'!B369))))))))))))))))))))))))))))</f>
        <v/>
      </c>
      <c r="C410" s="181" t="str">
        <f ca="1">IF(ISERROR(IF($X$1=1,(VLOOKUP(B410,'X1'!$B:$AZ,47,FALSE)),IF($X$1=2,(VLOOKUP(B410,'X2'!$B:$AZ,47,FALSE)),IF($X$1=3,(VLOOKUP(B410,'X3'!$B:$AZ,47,FALSE)),IF($X$1=4,(VLOOKUP(B410,'X4'!$B:$AZ,47,FALSE)),IF($X$1=5,(VLOOKUP(B410,'X5'!$B:$AZ,47,FALSE)),IF($X$1=6,(VLOOKUP(B410,'X6'!$B:$AZ,47,FALSE)),IF($X$1=7,(VLOOKUP(B410,'X7'!$B:$AZ,47,FALSE)),IF($X$1=8,(VLOOKUP(B410,'X8'!$B:$AZ,47,FALSE)),IF($X$1=9,(VLOOKUP(B410,'X9'!$B:$AZ,47,FALSE)),IF($X$1=10,(VLOOKUP(B410,'X10'!$B:$AZ,47,FALSE)),IF($X$1=11,(VLOOKUP(B410,'X11'!$B:$AZ,47,FALSE)),IF($X$1=12,(VLOOKUP(B410,'X12'!$B:$AZ,47,FALSE)),IF($X$1=13,(VLOOKUP(B410,'X13'!$B:$AZ,47,FALSE)),"B"))))))))))))))=TRUE," ",(IF($X$1=1,(VLOOKUP(B410,'X1'!$B:$AZ,47,FALSE)),IF($X$1=2,(VLOOKUP(B410,'X2'!$B:$AZ,47,FALSE)),IF($X$1=3,(VLOOKUP(B410,'X3'!$B:$AZ,47,FALSE)),IF($X$1=4,(VLOOKUP(B410,'X4'!$B:$AZ,47,FALSE)),IF($X$1=5,(VLOOKUP(B410,'X5'!$B:$AZ,47,FALSE)),IF($X$1=6,(VLOOKUP(B410,'X6'!$B:$AZ,47,FALSE)),IF($X$1=7,(VLOOKUP(B410,'X7'!$B:$AZ,47,FALSE)),IF($X$1=8,(VLOOKUP(B410,'X8'!$B:$AZ,47,FALSE)),IF($X$1=9,(VLOOKUP(B410,'X9'!$B:$AZ,47,FALSE)),IF($X$1=10,(VLOOKUP(B410,'X10'!$B:$AZ,47,FALSE)),IF($X$1=11,(VLOOKUP(B410,'X11'!$B:$AZ,47,FALSE)),IF($X$1=12,(VLOOKUP(B410,'X12'!$B:$AZ,47,FALSE)),IF($X$1=13,(VLOOKUP(B410,'X13'!$B:$AZ,47,FALSE)),"B")))))))))))))))</f>
        <v xml:space="preserve"> </v>
      </c>
      <c r="D410" s="181" t="str">
        <f ca="1">IF(ISERROR(IF($X$1=1,(VLOOKUP(B410,'X1'!$B:$AP,41,FALSE)),IF($X$1=2,(VLOOKUP(B410,'X2'!$B:$AP,41,FALSE)),IF($X$1=3,(VLOOKUP(B410,'X3'!$B:$AP,41,FALSE)),IF($X$1=4,(VLOOKUP(B410,'X4'!$B:$AP,41,FALSE)),IF($X$1=5,(VLOOKUP(B410,'X5'!$B:$AP,41,FALSE)),IF($X$1=6,(VLOOKUP(B410,'X6'!$B:$AP,41,FALSE)),IF($X$1=7,(VLOOKUP(B410,'X7'!$B:$AP,41,FALSE)),IF($X$1=8,(VLOOKUP(B410,'X8'!$B:$AP,41,FALSE)),IF($X$1=9,(VLOOKUP(B410,'X9'!$B:$AP,41,FALSE)),IF($X$1=10,(VLOOKUP(B410,'X10'!$B:$AP,41,FALSE)),IF($X$1=11,(VLOOKUP(B410,'X11'!$B:$AP,41,FALSE)),IF($X$1=12,(VLOOKUP(B410,'X12'!$B:$AP,41,FALSE)),IF($X$1=13,(VLOOKUP(B410,'X13'!$B:$AP,41,FALSE)),"B"))))))))))))))=TRUE," ",(IF($X$1=1,(VLOOKUP(B410,'X1'!$B:$AP,41,FALSE)),IF($X$1=2,(VLOOKUP(B410,'X2'!$B:$AP,41,FALSE)),IF($X$1=3,(VLOOKUP(B410,'X3'!$B:$AP,41,FALSE)),IF($X$1=4,(VLOOKUP(B410,'X4'!$B:$AP,41,FALSE)),IF($X$1=5,(VLOOKUP(B410,'X5'!$B:$AP,41,FALSE)),IF($X$1=6,(VLOOKUP(B410,'X6'!$B:$AP,41,FALSE)),IF($X$1=7,(VLOOKUP(B410,'X7'!$B:$AP,41,FALSE)),IF($X$1=8,(VLOOKUP(B410,'X8'!$B:$AP,41,FALSE)),IF($X$1=9,(VLOOKUP(B410,'X9'!$B:$AP,41,FALSE)),IF($X$1=10,(VLOOKUP(B410,'X10'!$B:$AP,41,FALSE)),IF($X$1=11,(VLOOKUP(B410,'X11'!$B:$AP,41,FALSE)),IF($X$1=12,(VLOOKUP(B410,'X12'!$B:$AP,41,FALSE)),IF($X$1=13,(VLOOKUP(B410,'X13'!$B:$AP,41,FALSE)),"B")))))))))))))))</f>
        <v xml:space="preserve"> </v>
      </c>
      <c r="E410" s="182" t="str">
        <f ca="1">IF(ISERROR(IF($X$1=1,(VLOOKUP(B410,'X1'!$B:$AP,7,FALSE)),IF($X$1=2,(VLOOKUP(B410,'X2'!$B:$AP,7,FALSE)),IF($X$1=3,(VLOOKUP(B410,'X3'!$B:$AP,7,FALSE)),IF($X$1=4,(VLOOKUP(B410,'X4'!$B:$AP,7,FALSE)),IF($X$1=5,(VLOOKUP(B410,'X5'!$B:$AP,7,FALSE)),IF($X$1=6,(VLOOKUP(B410,'X6'!$B:$AP,7,FALSE)),IF($X$1=7,(VLOOKUP(B410,'X7'!$B:$AP,7,FALSE)),IF($X$1=8,(VLOOKUP(B410,'X8'!$B:$AP,7,FALSE)),IF($X$1=9,(VLOOKUP(B410,'X9'!$B:$AP,7,FALSE)),IF($X$1=10,(VLOOKUP(B410,'X10'!$B:$AP,7,FALSE)),IF($X$1=11,(VLOOKUP(B410,'X11'!$B:$AP,7,FALSE)),IF($X$1=12,(VLOOKUP(B410,'X12'!$B:$AP,7,FALSE)),IF($X$1=13,(VLOOKUP(B410,'X13'!$B:$AP,7,FALSE)),"B"))))))))))))))=TRUE," ",(IF($X$1=1,(VLOOKUP(B410,'X1'!$B:$AP,7,FALSE)),IF($X$1=2,(VLOOKUP(B410,'X2'!$B:$AP,7,FALSE)),IF($X$1=3,(VLOOKUP(B410,'X3'!$B:$AP,7,FALSE)),IF($X$1=4,(VLOOKUP(B410,'X4'!$B:$AP,7,FALSE)),IF($X$1=5,(VLOOKUP(B410,'X5'!$B:$AP,7,FALSE)),IF($X$1=6,(VLOOKUP(B410,'X6'!$B:$AP,7,FALSE)),IF($X$1=7,(VLOOKUP(B410,'X7'!$B:$AP,7,FALSE)),IF($X$1=8,(VLOOKUP(B410,'X8'!$B:$AP,7,FALSE)),IF($X$1=9,(VLOOKUP(B410,'X9'!$B:$AP,7,FALSE)),IF($X$1=10,(VLOOKUP(B410,'X10'!$B:$AP,7,FALSE)),IF($X$1=11,(VLOOKUP(B410,'X11'!$B:$AP,7,FALSE)),IF($X$1=12,(VLOOKUP(B410,'X12'!$B:$AP,7,FALSE)),IF($X$1=13,(VLOOKUP(B410,'X13'!$B:$AP,7,FALSE)),"B")))))))))))))))</f>
        <v xml:space="preserve"> </v>
      </c>
      <c r="F410" s="182" t="str">
        <f ca="1">IF(ISERROR(IF((IF($X$1=1,(VLOOKUP(B410,'X1'!$B:$AO,6,FALSE)),(IF($X$1=2,(VLOOKUP(B410,'X2'!$B:$AO,6,FALSE)),(IF($X$1=3,(VLOOKUP(B410,'X3'!$B:$AO,6,FALSE)),(IF($X$1=4,(VLOOKUP(B410,'X4'!$B:$AO,6,FALSE)),(IF($X$1=5,(VLOOKUP(B410,'X5'!$B:$AO,6,FALSE)),(IF($X$1=6,(VLOOKUP(B410,'X6'!$B:$AO,6,FALSE)),(IF($X$1=7,(VLOOKUP(B410,'X7'!$B:$AO,6,FALSE)),(IF($X$1=8,(VLOOKUP(B410,'X8'!$B:$AO,6,FALSE)),(IF($X$1=9,(VLOOKUP(B410,'X9'!$B:$AO,6,FALSE)),(IF($X$1=10,(VLOOKUP(B410,'X10'!$B:$AO,6,FALSE)),(IF($X$1=11,(VLOOKUP(B410,'X11'!$B:$AO,6,FALSE)),(IF($X$1=12,(VLOOKUP(B410,'X12'!$B:$AO,6,FALSE)),(VLOOKUP(B410,'X13'!$B:$AO,6,FALSE))))))))))))))))))))))))))=$V$1," ",(IF($X$1=1,(VLOOKUP(B410,'X1'!$B:$AO,6,FALSE)),(IF($X$1=2,(VLOOKUP(B410,'X2'!$B:$AO,6,FALSE)),(IF($X$1=3,(VLOOKUP(B410,'X3'!$B:$AO,6,FALSE)),(IF($X$1=4,(VLOOKUP(B410,'X4'!$B:$AO,6,FALSE)),(IF($X$1=5,(VLOOKUP(B410,'X5'!$B:$AO,6,FALSE)),(IF($X$1=6,(VLOOKUP(B410,'X6'!$B:$AO,6,FALSE)),(IF($X$1=7,(VLOOKUP(B410,'X7'!$B:$AO,6,FALSE)),(IF($X$1=8,(VLOOKUP(B410,'X8'!$B:$AO,6,FALSE)),(IF($X$1=9,(VLOOKUP(B410,'X9'!$B:$AO,6,FALSE)),(IF($X$1=10,(VLOOKUP(B410,'X10'!$B:$AO,6,FALSE)),(IF($X$1=11,(VLOOKUP(B410,'X11'!$B:$AO,6,FALSE)),(IF($X$1=12,(VLOOKUP(B410,'X12'!$B:$AO,6,FALSE)),(VLOOKUP(B410,'X13'!$B:$AO,6,FALSE))))))))))))))))))))))))))))=TRUE," ",(IF((IF($X$1=1,(VLOOKUP(B410,'X1'!$B:$AO,6,FALSE)),(IF($X$1=2,(VLOOKUP(B410,'X2'!$B:$AO,6,FALSE)),(IF($X$1=3,(VLOOKUP(B410,'X3'!$B:$AO,6,FALSE)),(IF($X$1=4,(VLOOKUP(B410,'X4'!$B:$AO,6,FALSE)),(IF($X$1=5,(VLOOKUP(B410,'X5'!$B:$AO,6,FALSE)),(IF($X$1=6,(VLOOKUP(B410,'X6'!$B:$AO,6,FALSE)),(IF($X$1=7,(VLOOKUP(B410,'X7'!$B:$AO,6,FALSE)),(IF($X$1=8,(VLOOKUP(B410,'X8'!$B:$AO,6,FALSE)),(IF($X$1=9,(VLOOKUP(B410,'X9'!$B:$AO,6,FALSE)),(IF($X$1=10,(VLOOKUP(B410,'X10'!$B:$AO,6,FALSE)),(IF($X$1=11,(VLOOKUP(B410,'X11'!$B:$AO,6,FALSE)),(IF($X$1=12,(VLOOKUP(B410,'X12'!$B:$AO,6,FALSE)),(VLOOKUP(B410,'X13'!$B:$AO,6,FALSE))))))))))))))))))))))))))=$V$1," ",(IF($X$1=1,(VLOOKUP(B410,'X1'!$B:$AO,6,FALSE)),(IF($X$1=2,(VLOOKUP(B410,'X2'!$B:$AO,6,FALSE)),(IF($X$1=3,(VLOOKUP(B410,'X3'!$B:$AO,6,FALSE)),(IF($X$1=4,(VLOOKUP(B410,'X4'!$B:$AO,6,FALSE)),(IF($X$1=5,(VLOOKUP(B410,'X5'!$B:$AO,6,FALSE)),(IF($X$1=6,(VLOOKUP(B410,'X6'!$B:$AO,6,FALSE)),(IF($X$1=7,(VLOOKUP(B410,'X7'!$B:$AO,6,FALSE)),(IF($X$1=8,(VLOOKUP(B410,'X8'!$B:$AO,6,FALSE)),(IF($X$1=9,(VLOOKUP(B410,'X9'!$B:$AO,6,FALSE)),(IF($X$1=10,(VLOOKUP(B410,'X10'!$B:$AO,6,FALSE)),(IF($X$1=11,(VLOOKUP(B410,'X11'!$B:$AO,6,FALSE)),(IF($X$1=12,(VLOOKUP(B410,'X12'!$B:$AO,6,FALSE)),(VLOOKUP(B410,'X13'!$B:$AO,6,FALSE)))))))))))))))))))))))))))))</f>
        <v xml:space="preserve"> </v>
      </c>
      <c r="G410" s="182" t="str">
        <f ca="1">IF(ISERROR(IF($X$1=1,(VLOOKUP(B410,'X1'!$B:$AZ,44,FALSE)),IF($X$1=2,(VLOOKUP(B410,'X2'!$B:$AZ,44,FALSE)),IF($X$1=3,(VLOOKUP(B410,'X3'!$B:$AZ,44,FALSE)),IF($X$1=4,(VLOOKUP(B410,'X4'!$B:$AZ,44,FALSE)),IF($X$1=5,(VLOOKUP(B410,'X5'!$B:$AZ,44,FALSE)),IF($X$1=6,(VLOOKUP(B410,'X6'!$B:$AZ,44,FALSE)),IF($X$1=7,(VLOOKUP(B410,'X7'!$B:$AZ,44,FALSE)),IF($X$1=8,(VLOOKUP(B410,'X8'!$B:$AZ,44,FALSE)),IF($X$1=9,(VLOOKUP(B410,'X9'!$B:$AZ,44,FALSE)),IF($X$1=10,(VLOOKUP(B410,'X10'!$B:$AZ,44,FALSE)),IF($X$1=11,(VLOOKUP(B410,'X11'!$B:$AZ,44,FALSE)),IF($X$1=12,(VLOOKUP(B410,'X12'!$B:$AZ,44,FALSE)),IF($X$1=13,(VLOOKUP(B410,'X13'!$B:$AZ,44,FALSE)),"B"))))))))))))))=TRUE," ",(IF($X$1=1,(VLOOKUP(B410,'X1'!$B:$AZ,44,FALSE)),IF($X$1=2,(VLOOKUP(B410,'X2'!$B:$AZ,44,FALSE)),IF($X$1=3,(VLOOKUP(B410,'X3'!$B:$AZ,44,FALSE)),IF($X$1=4,(VLOOKUP(B410,'X4'!$B:$AZ,44,FALSE)),IF($X$1=5,(VLOOKUP(B410,'X5'!$B:$AZ,44,FALSE)),IF($X$1=6,(VLOOKUP(B410,'X6'!$B:$AZ,44,FALSE)),IF($X$1=7,(VLOOKUP(B410,'X7'!$B:$AZ,44,FALSE)),IF($X$1=8,(VLOOKUP(B410,'X8'!$B:$AZ,44,FALSE)),IF($X$1=9,(VLOOKUP(B410,'X9'!$B:$AZ,44,FALSE)),IF($X$1=10,(VLOOKUP(B410,'X10'!$B:$AZ,44,FALSE)),IF($X$1=11,(VLOOKUP(B410,'X11'!$B:$AZ,44,FALSE)),IF($X$1=12,(VLOOKUP(B410,'X12'!$B:$AZ,44,FALSE)),IF($X$1=13,(VLOOKUP(B410,'X13'!$B:$AZ,44,FALSE)),"B")))))))))))))))</f>
        <v xml:space="preserve"> </v>
      </c>
      <c r="H410" s="182" t="str">
        <f ca="1">IF(ISERROR(IF($X$1=1,(VLOOKUP(B410,'X1'!$B:$AZ,8,FALSE)),IF($X$1=2,(VLOOKUP(B410,'X2'!$B:$AZ,8,FALSE)),IF($X$1=3,(VLOOKUP(B410,'X3'!$B:$AZ,8,FALSE)),IF($X$1=4,(VLOOKUP(B410,'X4'!$B:$AZ,8,FALSE)),IF($X$1=5,(VLOOKUP(B410,'X5'!$B:$AZ,8,FALSE)),IF($X$1=6,(VLOOKUP(B410,'X6'!$B:$AZ,8,FALSE)),IF($X$1=7,(VLOOKUP(B410,'X7'!$B:$AZ,8,FALSE)),IF($X$1=8,(VLOOKUP(B410,'X8'!$B:$AZ,8,FALSE)),IF($X$1=9,(VLOOKUP(B410,'X9'!$B:$AZ,8,FALSE)),IF($X$1=10,(VLOOKUP(B410,'X10'!$B:$AZ,8,FALSE)),IF($X$1=11,(VLOOKUP(B410,'X11'!$B:$AZ,8,FALSE)),IF($X$1=12,(VLOOKUP(B410,'X12'!$B:$AZ,8,FALSE)),IF($X$1=13,(VLOOKUP(B410,'X13'!$B:$AZ,8,FALSE)),"B"))))))))))))))=TRUE," ",(IF($X$1=1,(VLOOKUP(B410,'X1'!$B:$AZ,8,FALSE)),IF($X$1=2,(VLOOKUP(B410,'X2'!$B:$AZ,8,FALSE)),IF($X$1=3,(VLOOKUP(B410,'X3'!$B:$AZ,8,FALSE)),IF($X$1=4,(VLOOKUP(B410,'X4'!$B:$AZ,8,FALSE)),IF($X$1=5,(VLOOKUP(B410,'X5'!$B:$AZ,8,FALSE)),IF($X$1=6,(VLOOKUP(B410,'X6'!$B:$AZ,8,FALSE)),IF($X$1=7,(VLOOKUP(B410,'X7'!$B:$AZ,8,FALSE)),IF($X$1=8,(VLOOKUP(B410,'X8'!$B:$AZ,8,FALSE)),IF($X$1=9,(VLOOKUP(B410,'X9'!$B:$AZ,8,FALSE)),IF($X$1=10,(VLOOKUP(B410,'X10'!$B:$AZ,8,FALSE)),IF($X$1=11,(VLOOKUP(B410,'X11'!$B:$AZ,8,FALSE)),IF($X$1=12,(VLOOKUP(B410,'X12'!$B:$AZ,8,FALSE)),IF($X$1=13,(VLOOKUP(B410,'X13'!$B:$AZ,8,FALSE)),"B")))))))))))))))</f>
        <v xml:space="preserve"> </v>
      </c>
      <c r="I410" s="183" t="str">
        <f ca="1">IF(ISERROR(IF($X$1=1,(VLOOKUP(B410,'X1'!$B:$AZ,2,FALSE)),IF($X$1=2,(VLOOKUP(B410,'X2'!$B:$AZ,2,FALSE)),IF($X$1=3,(VLOOKUP(B410,'X3'!$B:$AZ,2,FALSE)),IF($X$1=4,(VLOOKUP(B410,'X4'!$B:$AZ,2,FALSE)),IF($X$1=5,(VLOOKUP(B410,'X5'!$B:$AZ,2,FALSE)),IF($X$1=6,(VLOOKUP(B410,'X6'!$B:$AZ,2,FALSE)),IF($X$1=7,(VLOOKUP(B410,'X7'!$B:$AZ,2,FALSE)),IF($X$1=8,(VLOOKUP(B410,'X8'!$B:$AZ,2,FALSE)),IF($X$1=9,(VLOOKUP(B410,'X9'!$B:$AZ,2,FALSE)),IF($X$1=10,(VLOOKUP(B410,'X10'!$B:$AZ,2,FALSE)),IF($X$1=11,(VLOOKUP(B410,'X11'!$B:$AZ,2,FALSE)),IF($X$1=12,(VLOOKUP(B410,'X12'!$B:$AZ,2,FALSE)),IF($X$1=13,(VLOOKUP(B410,'X13'!$B:$AZ,2,FALSE)),"B"))))))))))))))=TRUE," ",(IF($X$1=1,(VLOOKUP(B410,'X1'!$B:$AZ,2,FALSE)),IF($X$1=2,(VLOOKUP(B410,'X2'!$B:$AZ,2,FALSE)),IF($X$1=3,(VLOOKUP(B410,'X3'!$B:$AZ,2,FALSE)),IF($X$1=4,(VLOOKUP(B410,'X4'!$B:$AZ,2,FALSE)),IF($X$1=5,(VLOOKUP(B410,'X5'!$B:$AZ,2,FALSE)),IF($X$1=6,(VLOOKUP(B410,'X6'!$B:$AZ,2,FALSE)),IF($X$1=7,(VLOOKUP(B410,'X7'!$B:$AZ,2,FALSE)),IF($X$1=8,(VLOOKUP(B410,'X8'!$B:$AZ,2,FALSE)),IF($X$1=9,(VLOOKUP(B410,'X9'!$B:$AZ,2,FALSE)),IF($X$1=10,(VLOOKUP(B410,'X10'!$B:$AZ,2,FALSE)),IF($X$1=11,(VLOOKUP(B410,'X11'!$B:$AZ,2,FALSE)),IF($X$1=12,(VLOOKUP(B410,'X12'!$B:$AZ,2,FALSE)),IF($X$1=13,(VLOOKUP(B410,'X13'!$B:$AZ,2,FALSE)),"B")))))))))))))))</f>
        <v xml:space="preserve"> </v>
      </c>
      <c r="J410" s="183" t="str">
        <f ca="1">IF(ISERROR(IF($X$1=1,(VLOOKUP(B410,'X1'!$B:$AZ,3,FALSE)),IF($X$1=2,(VLOOKUP(B410,'X2'!$B:$AZ,3,FALSE)),IF($X$1=3,(VLOOKUP(B410,'X3'!$B:$AZ,3,FALSE)),IF($X$1=4,(VLOOKUP(B410,'X4'!$B:$AZ,3,FALSE)),IF($X$1=5,(VLOOKUP(B410,'X5'!$B:$AZ,3,FALSE)),IF($X$1=6,(VLOOKUP(B410,'X6'!$B:$AZ,3,FALSE)),IF($X$1=7,(VLOOKUP(B410,'X7'!$B:$AZ,3,FALSE)),IF($X$1=8,(VLOOKUP(B410,'X8'!$B:$AZ,3,FALSE)),IF($X$1=9,(VLOOKUP(B410,'X9'!$B:$AZ,3,FALSE)),IF($X$1=10,(VLOOKUP(B410,'X10'!$B:$AZ,3,FALSE)),IF($X$1=11,(VLOOKUP(B410,'X11'!$B:$AZ,3,FALSE)),IF($X$1=12,(VLOOKUP(B410,'X12'!$B:$AZ,3,FALSE)),IF($X$1=13,(VLOOKUP(B410,'X13'!$B:$AZ,3,FALSE)),"B"))))))))))))))=TRUE," ",(IF($X$1=1,(VLOOKUP(B410,'X1'!$B:$AZ,3,FALSE)),IF($X$1=2,(VLOOKUP(B410,'X2'!$B:$AZ,3,FALSE)),IF($X$1=3,(VLOOKUP(B410,'X3'!$B:$AZ,3,FALSE)),IF($X$1=4,(VLOOKUP(B410,'X4'!$B:$AZ,3,FALSE)),IF($X$1=5,(VLOOKUP(B410,'X5'!$B:$AZ,3,FALSE)),IF($X$1=6,(VLOOKUP(B410,'X6'!$B:$AZ,3,FALSE)),IF($X$1=7,(VLOOKUP(B410,'X7'!$B:$AZ,3,FALSE)),IF($X$1=8,(VLOOKUP(B410,'X8'!$B:$AZ,3,FALSE)),IF($X$1=9,(VLOOKUP(B410,'X9'!$B:$AZ,3,FALSE)),IF($X$1=10,(VLOOKUP(B410,'X10'!$B:$AZ,3,FALSE)),IF($X$1=11,(VLOOKUP(B410,'X11'!$B:$AZ,3,FALSE)),IF($X$1=12,(VLOOKUP(B410,'X12'!$B:$AZ,3,FALSE)),IF($X$1=13,(VLOOKUP(B410,'X13'!$B:$AZ,3,FALSE)),"B")))))))))))))))</f>
        <v xml:space="preserve"> </v>
      </c>
      <c r="K410" s="183" t="str">
        <f ca="1">IF(ISERROR(IF($X$1=1,(VLOOKUP(B410,'X1'!$B:$AZ,5,FALSE)),IF($X$1=2,(VLOOKUP(B410,'X2'!$B:$AZ,5,FALSE)),IF($X$1=3,(VLOOKUP(B410,'X3'!$B:$AZ,5,FALSE)),IF($X$1=4,(VLOOKUP(B410,'X4'!$B:$AZ,5,FALSE)),IF($X$1=5,(VLOOKUP(B410,'X5'!$B:$AZ,5,FALSE)),IF($X$1=6,(VLOOKUP(B410,'X6'!$B:$AZ,5,FALSE)),IF($X$1=7,(VLOOKUP(B410,'X7'!$B:$AZ,5,FALSE)),IF($X$1=8,(VLOOKUP(B410,'X8'!$B:$AZ,5,FALSE)),IF($X$1=9,(VLOOKUP(B410,'X9'!$B:$AZ,5,FALSE)),IF($X$1=10,(VLOOKUP(B410,'X10'!$B:$AZ,5,FALSE)),IF($X$1=11,(VLOOKUP(B410,'X11'!$B:$AZ,5,FALSE)),IF($X$1=12,(VLOOKUP(B410,'X12'!$B:$AZ,5,FALSE)),IF($X$1=13,(VLOOKUP(B410,'X13'!$B:$AZ,5,FALSE)),"B"))))))))))))))=TRUE," ",(IF($X$1=1,(VLOOKUP(B410,'X1'!$B:$AZ,5,FALSE)),IF($X$1=2,(VLOOKUP(B410,'X2'!$B:$AZ,5,FALSE)),IF($X$1=3,(VLOOKUP(B410,'X3'!$B:$AZ,5,FALSE)),IF($X$1=4,(VLOOKUP(B410,'X4'!$B:$AZ,5,FALSE)),IF($X$1=5,(VLOOKUP(B410,'X5'!$B:$AZ,5,FALSE)),IF($X$1=6,(VLOOKUP(B410,'X6'!$B:$AZ,5,FALSE)),IF($X$1=7,(VLOOKUP(B410,'X7'!$B:$AZ,5,FALSE)),IF($X$1=8,(VLOOKUP(B410,'X8'!$B:$AZ,5,FALSE)),IF($X$1=9,(VLOOKUP(B410,'X9'!$B:$AZ,5,FALSE)),IF($X$1=10,(VLOOKUP(B410,'X10'!$B:$AZ,5,FALSE)),IF($X$1=11,(VLOOKUP(B410,'X11'!$B:$AZ,5,FALSE)),IF($X$1=12,(VLOOKUP(B410,'X12'!$B:$AZ,5,FALSE)),IF($X$1=13,(VLOOKUP(B410,'X13'!$B:$AZ,5,FALSE)),"B")))))))))))))))</f>
        <v xml:space="preserve"> </v>
      </c>
      <c r="L410" s="184" t="str">
        <f ca="1">IF(ISERROR(IF($X$1=1,(VLOOKUP(B410,'X1'!$B:$AZ,9,FALSE)),IF($X$1=2,(VLOOKUP(B410,'X2'!$B:$AZ,9,FALSE)),IF($X$1=3,(VLOOKUP(B410,'X3'!$B:$AZ,9,FALSE)),IF($X$1=4,(VLOOKUP(B410,'X4'!$B:$AZ,9,FALSE)),IF($X$1=5,(VLOOKUP(B410,'X5'!$B:$AZ,9,FALSE)),IF($X$1=6,(VLOOKUP(B410,'X6'!$B:$AZ,9,FALSE)),IF($X$1=7,(VLOOKUP(B410,'X7'!$B:$AZ,9,FALSE)),IF($X$1=8,(VLOOKUP(B410,'X8'!$B:$AZ,9,FALSE)),IF($X$1=9,(VLOOKUP(B410,'X9'!$B:$AZ,9,FALSE)),IF($X$1=10,(VLOOKUP(B410,'X10'!$B:$AZ,9,FALSE)),IF($X$1=11,(VLOOKUP(B410,'X11'!$B:$AZ,9,FALSE)),IF($X$1=12,(VLOOKUP(B410,'X12'!$B:$AZ,9,FALSE)),IF($X$1=13,(VLOOKUP(B410,'X13'!$B:$AZ,9,FALSE)),"B"))))))))))))))=TRUE," ",(IF($X$1=1,(VLOOKUP(B410,'X1'!$B:$AZ,9,FALSE)),IF($X$1=2,(VLOOKUP(B410,'X2'!$B:$AZ,9,FALSE)),IF($X$1=3,(VLOOKUP(B410,'X3'!$B:$AZ,9,FALSE)),IF($X$1=4,(VLOOKUP(B410,'X4'!$B:$AZ,9,FALSE)),IF($X$1=5,(VLOOKUP(B410,'X5'!$B:$AZ,9,FALSE)),IF($X$1=6,(VLOOKUP(B410,'X6'!$B:$AZ,9,FALSE)),IF($X$1=7,(VLOOKUP(B410,'X7'!$B:$AZ,9,FALSE)),IF($X$1=8,(VLOOKUP(B410,'X8'!$B:$AZ,9,FALSE)),IF($X$1=9,(VLOOKUP(B410,'X9'!$B:$AZ,9,FALSE)),IF($X$1=10,(VLOOKUP(B410,'X10'!$B:$AZ,9,FALSE)),IF($X$1=11,(VLOOKUP(B410,'X11'!$B:$AZ,9,FALSE)),IF($X$1=12,(VLOOKUP(B410,'X12'!$B:$AZ,9,FALSE)),IF($X$1=13,(VLOOKUP(B410,'X13'!$B:$AZ,9,FALSE)),"B")))))))))))))))</f>
        <v xml:space="preserve"> </v>
      </c>
      <c r="M410" s="184" t="str">
        <f ca="1">IF(ISERROR(IF($X$1=1,(VLOOKUP(B410,'X1'!$B:$AZ,10,FALSE)),IF($X$1=2,(VLOOKUP(B410,'X2'!$B:$AZ,10,FALSE)),IF($X$1=3,(VLOOKUP(B410,'X3'!$B:$AZ,10,FALSE)),IF($X$1=4,(VLOOKUP(B410,'X4'!$B:$AZ,10,FALSE)),IF($X$1=5,(VLOOKUP(B410,'X5'!$B:$AZ,10,FALSE)),IF($X$1=6,(VLOOKUP(B410,'X6'!$B:$AZ,10,FALSE)),IF($X$1=7,(VLOOKUP(B410,'X7'!$B:$AZ,10,FALSE)),IF($X$1=8,(VLOOKUP(B410,'X8'!$B:$AZ,10,FALSE)),IF($X$1=9,(VLOOKUP(B410,'X9'!$B:$AZ,10,FALSE)),IF($X$1=10,(VLOOKUP(B410,'X10'!$B:$AZ,10,FALSE)),IF($X$1=11,(VLOOKUP(B410,'X11'!$B:$AZ,10,FALSE)),IF($X$1=12,(VLOOKUP(B410,'X12'!$B:$AZ,10,FALSE)),IF($X$1=13,(VLOOKUP(B410,'X13'!$B:$AZ,10,FALSE)),"B"))))))))))))))=TRUE," ",(IF($X$1=1,(VLOOKUP(B410,'X1'!$B:$AZ,10,FALSE)),IF($X$1=2,(VLOOKUP(B410,'X2'!$B:$AZ,10,FALSE)),IF($X$1=3,(VLOOKUP(B410,'X3'!$B:$AZ,10,FALSE)),IF($X$1=4,(VLOOKUP(B410,'X4'!$B:$AZ,10,FALSE)),IF($X$1=5,(VLOOKUP(B410,'X5'!$B:$AZ,10,FALSE)),IF($X$1=6,(VLOOKUP(B410,'X6'!$B:$AZ,10,FALSE)),IF($X$1=7,(VLOOKUP(B410,'X7'!$B:$AZ,10,FALSE)),IF($X$1=8,(VLOOKUP(B410,'X8'!$B:$AZ,10,FALSE)),IF($X$1=9,(VLOOKUP(B410,'X9'!$B:$AZ,10,FALSE)),IF($X$1=10,(VLOOKUP(B410,'X10'!$B:$AZ,10,FALSE)),IF($X$1=11,(VLOOKUP(B410,'X11'!$B:$AZ,10,FALSE)),IF($X$1=12,(VLOOKUP(B410,'X12'!$B:$AZ,10,FALSE)),IF($X$1=13,(VLOOKUP(B410,'X13'!$B:$AZ,10,FALSE)),"B")))))))))))))))</f>
        <v xml:space="preserve"> </v>
      </c>
      <c r="N410" s="185" t="str">
        <f ca="1">IF(ISERROR(IF($X$1=1,(VLOOKUP(B410,'X1'!$B:$AZ,45,FALSE)),IF($X$1=2,(VLOOKUP(B410,'X2'!$B:$AZ,45,FALSE)),IF($X$1=3,(VLOOKUP(B410,'X3'!$B:$AZ,45,FALSE)),IF($X$1=4,(VLOOKUP(B410,'X4'!$B:$AZ,45,FALSE)),IF($X$1=5,(VLOOKUP(B410,'X5'!$B:$AZ,45,FALSE)),IF($X$1=6,(VLOOKUP(B410,'X6'!$B:$AZ,45,FALSE)),IF($X$1=7,(VLOOKUP(B410,'X7'!$B:$AZ,45,FALSE)),IF($X$1=8,(VLOOKUP(B410,'X8'!$B:$AZ,45,FALSE)),IF($X$1=9,(VLOOKUP(B410,'X9'!$B:$AZ,45,FALSE)),IF($X$1=10,(VLOOKUP(B410,'X10'!$B:$AZ,45,FALSE)),IF($X$1=11,(VLOOKUP(B410,'X11'!$B:$AZ,45,FALSE)),IF($X$1=12,(VLOOKUP(B410,'X12'!$B:$AZ,45,FALSE)),IF($X$1=13,(VLOOKUP(B410,'X13'!$B:$AZ,45,FALSE)),"B"))))))))))))))=TRUE," ",(IF($X$1=1,(VLOOKUP(B410,'X1'!$B:$AZ,45,FALSE)),IF($X$1=2,(VLOOKUP(B410,'X2'!$B:$AZ,45,FALSE)),IF($X$1=3,(VLOOKUP(B410,'X3'!$B:$AZ,45,FALSE)),IF($X$1=4,(VLOOKUP(B410,'X4'!$B:$AZ,45,FALSE)),IF($X$1=5,(VLOOKUP(B410,'X5'!$B:$AZ,45,FALSE)),IF($X$1=6,(VLOOKUP(B410,'X6'!$B:$AZ,45,FALSE)),IF($X$1=7,(VLOOKUP(B410,'X7'!$B:$AZ,45,FALSE)),IF($X$1=8,(VLOOKUP(B410,'X8'!$B:$AZ,45,FALSE)),IF($X$1=9,(VLOOKUP(B410,'X9'!$B:$AZ,45,FALSE)),IF($X$1=10,(VLOOKUP(B410,'X10'!$B:$AZ,45,FALSE)),IF($X$1=11,(VLOOKUP(B410,'X11'!$B:$AZ,45,FALSE)),IF($X$1=12,(VLOOKUP(B410,'X12'!$B:$AZ,45,FALSE)),IF($X$1=13,(VLOOKUP(B410,'X13'!$B:$AZ,45,FALSE)),"B")))))))))))))))</f>
        <v xml:space="preserve"> </v>
      </c>
      <c r="O410" s="184" t="str">
        <f ca="1">IF(ISERROR(IF($X$1=1,(VLOOKUP(B410,'X1'!$B:$AZ,11,FALSE)),IF($X$1=2,(VLOOKUP(B410,'X2'!$B:$AZ,11,FALSE)),IF($X$1=3,(VLOOKUP(B410,'X3'!$B:$AZ,11,FALSE)),IF($X$1=4,(VLOOKUP(B410,'X4'!$B:$AZ,11,FALSE)),IF($X$1=5,(VLOOKUP(B410,'X5'!$B:$AZ,11,FALSE)),IF($X$1=6,(VLOOKUP(B410,'X6'!$B:$AZ,11,FALSE)),IF($X$1=7,(VLOOKUP(B410,'X7'!$B:$AZ,11,FALSE)),IF($X$1=8,(VLOOKUP(B410,'X8'!$B:$AZ,11,FALSE)),IF($X$1=9,(VLOOKUP(B410,'X9'!$B:$AZ,11,FALSE)),IF($X$1=10,(VLOOKUP(B410,'X10'!$B:$AZ,11,FALSE)),IF($X$1=11,(VLOOKUP(B410,'X11'!$B:$AZ,11,FALSE)),IF($X$1=12,(VLOOKUP(B410,'X12'!$B:$AZ,11,FALSE)),IF($X$1=13,(VLOOKUP(B410,'X13'!$B:$AZ,11,FALSE)),"B"))))))))))))))=TRUE," ",(IF($X$1=1,(VLOOKUP(B410,'X1'!$B:$AZ,11,FALSE)),IF($X$1=2,(VLOOKUP(B410,'X2'!$B:$AZ,11,FALSE)),IF($X$1=3,(VLOOKUP(B410,'X3'!$B:$AZ,11,FALSE)),IF($X$1=4,(VLOOKUP(B410,'X4'!$B:$AZ,11,FALSE)),IF($X$1=5,(VLOOKUP(B410,'X5'!$B:$AZ,11,FALSE)),IF($X$1=6,(VLOOKUP(B410,'X6'!$B:$AZ,11,FALSE)),IF($X$1=7,(VLOOKUP(B410,'X7'!$B:$AZ,11,FALSE)),IF($X$1=8,(VLOOKUP(B410,'X8'!$B:$AZ,11,FALSE)),IF($X$1=9,(VLOOKUP(B410,'X9'!$B:$AZ,11,FALSE)),IF($X$1=10,(VLOOKUP(B410,'X10'!$B:$AZ,11,FALSE)),IF($X$1=11,(VLOOKUP(B410,'X11'!$B:$AZ,11,FALSE)),IF($X$1=12,(VLOOKUP(B410,'X12'!$B:$AZ,11,FALSE)),IF($X$1=13,(VLOOKUP(B410,'X13'!$B:$AZ,11,FALSE)),"B")))))))))))))))</f>
        <v xml:space="preserve"> </v>
      </c>
      <c r="P410" s="184" t="str">
        <f ca="1">IF(ISERROR(IF($X$1=1,(VLOOKUP(B410,'X1'!$B:$AZ,12,FALSE)),IF($X$1=2,(VLOOKUP(B410,'X2'!$B:$AZ,12,FALSE)),IF($X$1=3,(VLOOKUP(B410,'X3'!$B:$AZ,12,FALSE)),IF($X$1=4,(VLOOKUP(B410,'X4'!$B:$AZ,12,FALSE)),IF($X$1=5,(VLOOKUP(B410,'X5'!$B:$AZ,12,FALSE)),IF($X$1=6,(VLOOKUP(B410,'X6'!$B:$AZ,12,FALSE)),IF($X$1=7,(VLOOKUP(B410,'X7'!$B:$AZ,12,FALSE)),IF($X$1=8,(VLOOKUP(B410,'X8'!$B:$AZ,12,FALSE)),IF($X$1=9,(VLOOKUP(B410,'X9'!$B:$AZ,12,FALSE)),IF($X$1=10,(VLOOKUP(B410,'X10'!$B:$AZ,12,FALSE)),IF($X$1=11,(VLOOKUP(B410,'X11'!$B:$AZ,12,FALSE)),IF($X$1=12,(VLOOKUP(B410,'X12'!$B:$AZ,12,FALSE)),IF($X$1=13,(VLOOKUP(B410,'X13'!$B:$AZ,12,FALSE)),"B"))))))))))))))=TRUE," ",(IF($X$1=1,(VLOOKUP(B410,'X1'!$B:$AZ,12,FALSE)),IF($X$1=2,(VLOOKUP(B410,'X2'!$B:$AZ,12,FALSE)),IF($X$1=3,(VLOOKUP(B410,'X3'!$B:$AZ,12,FALSE)),IF($X$1=4,(VLOOKUP(B410,'X4'!$B:$AZ,12,FALSE)),IF($X$1=5,(VLOOKUP(B410,'X5'!$B:$AZ,12,FALSE)),IF($X$1=6,(VLOOKUP(B410,'X6'!$B:$AZ,12,FALSE)),IF($X$1=7,(VLOOKUP(B410,'X7'!$B:$AZ,12,FALSE)),IF($X$1=8,(VLOOKUP(B410,'X8'!$B:$AZ,12,FALSE)),IF($X$1=9,(VLOOKUP(B410,'X9'!$B:$AZ,12,FALSE)),IF($X$1=10,(VLOOKUP(B410,'X10'!$B:$AZ,12,FALSE)),IF($X$1=11,(VLOOKUP(B410,'X11'!$B:$AZ,12,FALSE)),IF($X$1=12,(VLOOKUP(B410,'X12'!$B:$AZ,12,FALSE)),IF($X$1=13,(VLOOKUP(B410,'X13'!$B:$AZ,12,FALSE)),"B")))))))))))))))</f>
        <v xml:space="preserve"> </v>
      </c>
      <c r="Q410" s="185" t="str">
        <f ca="1">IF(ISERROR(IF($X$1=1,(VLOOKUP(B410,'X1'!$B:$AZ,46,FALSE)),IF($X$1=2,(VLOOKUP(B410,'X2'!$B:$AZ,46,FALSE)),IF($X$1=3,(VLOOKUP(B410,'X3'!$B:$AZ,46,FALSE)),IF($X$1=4,(VLOOKUP(B410,'X4'!$B:$AZ,46,FALSE)),IF($X$1=5,(VLOOKUP(B410,'X5'!$B:$AZ,46,FALSE)),IF($X$1=6,(VLOOKUP(B410,'X6'!$B:$AZ,46,FALSE)),IF($X$1=7,(VLOOKUP(B410,'X7'!$B:$AZ,46,FALSE)),IF($X$1=8,(VLOOKUP(B410,'X8'!$B:$AZ,46,FALSE)),IF($X$1=9,(VLOOKUP(B410,'X9'!$B:$AZ,46,FALSE)),IF($X$1=10,(VLOOKUP(B410,'X10'!$B:$AZ,46,FALSE)),IF($X$1=11,(VLOOKUP(B410,'X11'!$B:$AZ,46,FALSE)),IF($X$1=12,(VLOOKUP(B410,'X12'!$B:$AZ,46,FALSE)),IF($X$1=13,(VLOOKUP(B410,'X13'!$B:$AZ,46,FALSE)),"B"))))))))))))))=TRUE," ",(IF($X$1=1,(VLOOKUP(B410,'X1'!$B:$AZ,46,FALSE)),IF($X$1=2,(VLOOKUP(B410,'X2'!$B:$AZ,46,FALSE)),IF($X$1=3,(VLOOKUP(B410,'X3'!$B:$AZ,46,FALSE)),IF($X$1=4,(VLOOKUP(B410,'X4'!$B:$AZ,46,FALSE)),IF($X$1=5,(VLOOKUP(B410,'X5'!$B:$AZ,46,FALSE)),IF($X$1=6,(VLOOKUP(B410,'X6'!$B:$AZ,46,FALSE)),IF($X$1=7,(VLOOKUP(B410,'X7'!$B:$AZ,46,FALSE)),IF($X$1=8,(VLOOKUP(B410,'X8'!$B:$AZ,46,FALSE)),IF($X$1=9,(VLOOKUP(B410,'X9'!$B:$AZ,46,FALSE)),IF($X$1=10,(VLOOKUP(B410,'X10'!$B:$AZ,46,FALSE)),IF($X$1=11,(VLOOKUP(B410,'X11'!$B:$AZ,46,FALSE)),IF($X$1=12,(VLOOKUP(B410,'X12'!$B:$AZ,46,FALSE)),IF($X$1=13,(VLOOKUP(B410,'X13'!$B:$AZ,46,FALSE)),"B")))))))))))))))</f>
        <v xml:space="preserve"> </v>
      </c>
      <c r="R410" s="185" t="str">
        <f ca="1">IF(ISERROR(IF($X$1=1,(VLOOKUP(B410,'X1'!$B:$AZ,15,FALSE)),IF($X$1=2,(VLOOKUP(B410,'X2'!$B:$AZ,15,FALSE)),IF($X$1=3,(VLOOKUP(B410,'X3'!$B:$AZ,15,FALSE)),IF($X$1=4,(VLOOKUP(B410,'X4'!$B:$AZ,15,FALSE)),IF($X$1=5,(VLOOKUP(B410,'X5'!$B:$AZ,15,FALSE)),IF($X$1=6,(VLOOKUP(B410,'X6'!$B:$AZ,15,FALSE)),IF($X$1=7,(VLOOKUP(B410,'X7'!$B:$AZ,15,FALSE)),IF($X$1=8,(VLOOKUP(B410,'X8'!$B:$AZ,15,FALSE)),IF($X$1=9,(VLOOKUP(B410,'X9'!$B:$AZ,15,FALSE)),IF($X$1=10,(VLOOKUP(B410,'X10'!$B:$AZ,15,FALSE)),IF($X$1=11,(VLOOKUP(B410,'X11'!$B:$AZ,15,FALSE)),IF($X$1=12,(VLOOKUP(B410,'X12'!$B:$AZ,15,FALSE)),IF($X$1=13,(VLOOKUP(B410,'X13'!$B:$AZ,15,FALSE)),"B"))))))))))))))=TRUE," ",(IF($X$1=1,(VLOOKUP(B410,'X1'!$B:$AZ,15,FALSE)),IF($X$1=2,(VLOOKUP(B410,'X2'!$B:$AZ,15,FALSE)),IF($X$1=3,(VLOOKUP(B410,'X3'!$B:$AZ,15,FALSE)),IF($X$1=4,(VLOOKUP(B410,'X4'!$B:$AZ,15,FALSE)),IF($X$1=5,(VLOOKUP(B410,'X5'!$B:$AZ,15,FALSE)),IF($X$1=6,(VLOOKUP(B410,'X6'!$B:$AZ,15,FALSE)),IF($X$1=7,(VLOOKUP(B410,'X7'!$B:$AZ,15,FALSE)),IF($X$1=8,(VLOOKUP(B410,'X8'!$B:$AZ,15,FALSE)),IF($X$1=9,(VLOOKUP(B410,'X9'!$B:$AZ,15,FALSE)),IF($X$1=10,(VLOOKUP(B410,'X10'!$B:$AZ,15,FALSE)),IF($X$1=11,(VLOOKUP(B410,'X11'!$B:$AZ,15,FALSE)),IF($X$1=12,(VLOOKUP(B410,'X12'!$B:$AZ,15,FALSE)),IF($X$1=13,(VLOOKUP(B410,'X13'!$B:$AZ,15,FALSE)),"B")))))))))))))))</f>
        <v xml:space="preserve"> </v>
      </c>
      <c r="S410" s="185" t="str">
        <f ca="1">IF(ISERROR(IF((IF($X$1=1,(VLOOKUP(B410,'X1'!$B:$AZ,14,FALSE)),(IF($X$1=2,(VLOOKUP(B410,'X2'!$B:$AZ,14,FALSE)),(IF($X$1=3,(VLOOKUP(B410,'X3'!$B:$AZ,14,FALSE)),(IF($X$1=4,(VLOOKUP(B410,'X4'!$B:$AZ,14,FALSE)),(IF($X$1=5,(VLOOKUP(B410,'X5'!$B:$AZ,14,FALSE)),(IF($X$1=6,(VLOOKUP(B410,'X6'!$B:$AZ,14,FALSE)),(IF($X$1=7,(VLOOKUP(B410,'X7'!$B:$AZ,14,FALSE)),(IF($X$1=8,(VLOOKUP(B410,'X8'!$B:$AZ,14,FALSE)),(IF($X$1=9,(VLOOKUP(B410,'X9'!$B:$AZ,14,FALSE)),(IF($X$1=10,(VLOOKUP(B410,'X10'!$B:$AZ,14,FALSE)),(IF($X$1=11,(VLOOKUP(B410,'X11'!$B:$AZ,14,FALSE)),(IF($X$1=12,(VLOOKUP(B410,'X12'!$B:$AZ,14,FALSE)),(VLOOKUP(B410,'X13'!$B:$AZ,14,FALSE))))))))))))))))))))))))))=$V$1," ",(IF($X$1=1,(VLOOKUP(B410,'X1'!$B:$AZ,14,FALSE)),(IF($X$1=2,(VLOOKUP(B410,'X2'!$B:$AZ,14,FALSE)),(IF($X$1=3,(VLOOKUP(B410,'X3'!$B:$AZ,14,FALSE)),(IF($X$1=4,(VLOOKUP(B410,'X4'!$B:$AZ,14,FALSE)),(IF($X$1=5,(VLOOKUP(B410,'X5'!$B:$AZ,14,FALSE)),(IF($X$1=6,(VLOOKUP(B410,'X6'!$B:$AZ,14,FALSE)),(IF($X$1=7,(VLOOKUP(B410,'X7'!$B:$AZ,14,FALSE)),(IF($X$1=8,(VLOOKUP(B410,'X8'!$B:$AZ,14,FALSE)),(IF($X$1=9,(VLOOKUP(B410,'X9'!$B:$AZ,14,FALSE)),(IF($X$1=10,(VLOOKUP(B410,'X10'!$B:$AZ,14,FALSE)),(IF($X$1=11,(VLOOKUP(B410,'X11'!$B:$AZ,14,FALSE)),(IF($X$1=12,(VLOOKUP(B410,'X12'!$B:$AZ,14,FALSE)),(VLOOKUP(B410,'X13'!$B:$AZ,14,FALSE))))))))))))))))))))))))))))=TRUE," ",(IF((IF($X$1=1,(VLOOKUP(B410,'X1'!$B:$AZ,14,FALSE)),(IF($X$1=2,(VLOOKUP(B410,'X2'!$B:$AZ,14,FALSE)),(IF($X$1=3,(VLOOKUP(B410,'X3'!$B:$AZ,14,FALSE)),(IF($X$1=4,(VLOOKUP(B410,'X4'!$B:$AZ,14,FALSE)),(IF($X$1=5,(VLOOKUP(B410,'X5'!$B:$AZ,14,FALSE)),(IF($X$1=6,(VLOOKUP(B410,'X6'!$B:$AZ,14,FALSE)),(IF($X$1=7,(VLOOKUP(B410,'X7'!$B:$AZ,14,FALSE)),(IF($X$1=8,(VLOOKUP(B410,'X8'!$B:$AZ,14,FALSE)),(IF($X$1=9,(VLOOKUP(B410,'X9'!$B:$AZ,14,FALSE)),(IF($X$1=10,(VLOOKUP(B410,'X10'!$B:$AZ,14,FALSE)),(IF($X$1=11,(VLOOKUP(B410,'X11'!$B:$AZ,14,FALSE)),(IF($X$1=12,(VLOOKUP(B410,'X12'!$B:$AZ,14,FALSE)),(VLOOKUP(B410,'X13'!$B:$AZ,14,FALSE))))))))))))))))))))))))))=$V$1," ",(IF($X$1=1,(VLOOKUP(B410,'X1'!$B:$AZ,14,FALSE)),(IF($X$1=2,(VLOOKUP(B410,'X2'!$B:$AZ,14,FALSE)),(IF($X$1=3,(VLOOKUP(B410,'X3'!$B:$AZ,14,FALSE)),(IF($X$1=4,(VLOOKUP(B410,'X4'!$B:$AZ,14,FALSE)),(IF($X$1=5,(VLOOKUP(B410,'X5'!$B:$AZ,14,FALSE)),(IF($X$1=6,(VLOOKUP(B410,'X6'!$B:$AZ,14,FALSE)),(IF($X$1=7,(VLOOKUP(B410,'X7'!$B:$AZ,14,FALSE)),(IF($X$1=8,(VLOOKUP(B410,'X8'!$B:$AZ,14,FALSE)),(IF($X$1=9,(VLOOKUP(B410,'X9'!$B:$AZ,14,FALSE)),(IF($X$1=10,(VLOOKUP(B410,'X10'!$B:$AZ,14,FALSE)),(IF($X$1=11,(VLOOKUP(B410,'X11'!$B:$AZ,14,FALSE)),(IF($X$1=12,(VLOOKUP(B410,'X12'!$B:$AZ,14,FALSE)),(VLOOKUP(B410,'X13'!$B:$AZ,14,FALSE)))))))))))))))))))))))))))))</f>
        <v xml:space="preserve"> </v>
      </c>
    </row>
    <row r="411" spans="1:19" ht="14.1" customHeight="1" x14ac:dyDescent="0.2">
      <c r="A411" s="156" t="s">
        <v>1058</v>
      </c>
      <c r="B411" s="122" t="str">
        <f>IF(ISERROR(IF($U$16=1,(VLOOKUP(A411,$AC$89:$AH$125,2,FALSE)),IF((IF($X$1=1,'X1'!B370,(IF($X$1=2,'X2'!B370,(IF($X$1=3,'X3'!B370,(IF($X$1=4,'X4'!B370,(IF($X$1=5,'X5'!B370,(IF($X$1=6,'X6'!B370,(IF($X$1=7,'X7'!B370,(IF($X$1=8,'X8'!B370,(IF($X$1=9,'X9'!B370,(IF($X$1=10,'X10'!B370,(IF($X$1=11,'X11'!B370,(IF($X$1=12,'X12'!B370,'X13'!B370))))))))))))))))))))))))="","",(IF($X$1=1,'X1'!B370,(IF($X$1=2,'X2'!B370,(IF($X$1=3,'X3'!B370,(IF($X$1=4,'X4'!B370,(IF($X$1=5,'X5'!B370,(IF($X$1=6,'X6'!B370,(IF($X$1=7,'X7'!B370,(IF($X$1=8,'X8'!B370,(IF($X$1=9,'X9'!B370,(IF($X$1=10,'X10'!B370,(IF($X$1=11,'X11'!B370,(IF($X$1=12,'X12'!B370,'X13'!B370)))))))))))))))))))))))))))=TRUE," ",(IF($U$16=1,(VLOOKUP(A411,$AC$89:$AH$125,2,FALSE)),IF((IF($X$1=1,'X1'!B370,(IF($X$1=2,'X2'!B370,(IF($X$1=3,'X3'!B370,(IF($X$1=4,'X4'!B370,(IF($X$1=5,'X5'!B370,(IF($X$1=6,'X6'!B370,(IF($X$1=7,'X7'!B370,(IF($X$1=8,'X8'!B370,(IF($X$1=9,'X9'!B370,(IF($X$1=10,'X10'!B370,(IF($X$1=11,'X11'!B370,(IF($X$1=12,'X12'!B370,'X13'!B370))))))))))))))))))))))))="","",(IF($X$1=1,'X1'!B370,(IF($X$1=2,'X2'!B370,(IF($X$1=3,'X3'!B370,(IF($X$1=4,'X4'!B370,(IF($X$1=5,'X5'!B370,(IF($X$1=6,'X6'!B370,(IF($X$1=7,'X7'!B370,(IF($X$1=8,'X8'!B370,(IF($X$1=9,'X9'!B370,(IF($X$1=10,'X10'!B370,(IF($X$1=11,'X11'!B370,(IF($X$1=12,'X12'!B370,'X13'!B370))))))))))))))))))))))))))))</f>
        <v/>
      </c>
      <c r="C411" s="181" t="str">
        <f ca="1">IF(ISERROR(IF($X$1=1,(VLOOKUP(B411,'X1'!$B:$AZ,47,FALSE)),IF($X$1=2,(VLOOKUP(B411,'X2'!$B:$AZ,47,FALSE)),IF($X$1=3,(VLOOKUP(B411,'X3'!$B:$AZ,47,FALSE)),IF($X$1=4,(VLOOKUP(B411,'X4'!$B:$AZ,47,FALSE)),IF($X$1=5,(VLOOKUP(B411,'X5'!$B:$AZ,47,FALSE)),IF($X$1=6,(VLOOKUP(B411,'X6'!$B:$AZ,47,FALSE)),IF($X$1=7,(VLOOKUP(B411,'X7'!$B:$AZ,47,FALSE)),IF($X$1=8,(VLOOKUP(B411,'X8'!$B:$AZ,47,FALSE)),IF($X$1=9,(VLOOKUP(B411,'X9'!$B:$AZ,47,FALSE)),IF($X$1=10,(VLOOKUP(B411,'X10'!$B:$AZ,47,FALSE)),IF($X$1=11,(VLOOKUP(B411,'X11'!$B:$AZ,47,FALSE)),IF($X$1=12,(VLOOKUP(B411,'X12'!$B:$AZ,47,FALSE)),IF($X$1=13,(VLOOKUP(B411,'X13'!$B:$AZ,47,FALSE)),"B"))))))))))))))=TRUE," ",(IF($X$1=1,(VLOOKUP(B411,'X1'!$B:$AZ,47,FALSE)),IF($X$1=2,(VLOOKUP(B411,'X2'!$B:$AZ,47,FALSE)),IF($X$1=3,(VLOOKUP(B411,'X3'!$B:$AZ,47,FALSE)),IF($X$1=4,(VLOOKUP(B411,'X4'!$B:$AZ,47,FALSE)),IF($X$1=5,(VLOOKUP(B411,'X5'!$B:$AZ,47,FALSE)),IF($X$1=6,(VLOOKUP(B411,'X6'!$B:$AZ,47,FALSE)),IF($X$1=7,(VLOOKUP(B411,'X7'!$B:$AZ,47,FALSE)),IF($X$1=8,(VLOOKUP(B411,'X8'!$B:$AZ,47,FALSE)),IF($X$1=9,(VLOOKUP(B411,'X9'!$B:$AZ,47,FALSE)),IF($X$1=10,(VLOOKUP(B411,'X10'!$B:$AZ,47,FALSE)),IF($X$1=11,(VLOOKUP(B411,'X11'!$B:$AZ,47,FALSE)),IF($X$1=12,(VLOOKUP(B411,'X12'!$B:$AZ,47,FALSE)),IF($X$1=13,(VLOOKUP(B411,'X13'!$B:$AZ,47,FALSE)),"B")))))))))))))))</f>
        <v xml:space="preserve"> </v>
      </c>
      <c r="D411" s="181" t="str">
        <f ca="1">IF(ISERROR(IF($X$1=1,(VLOOKUP(B411,'X1'!$B:$AP,41,FALSE)),IF($X$1=2,(VLOOKUP(B411,'X2'!$B:$AP,41,FALSE)),IF($X$1=3,(VLOOKUP(B411,'X3'!$B:$AP,41,FALSE)),IF($X$1=4,(VLOOKUP(B411,'X4'!$B:$AP,41,FALSE)),IF($X$1=5,(VLOOKUP(B411,'X5'!$B:$AP,41,FALSE)),IF($X$1=6,(VLOOKUP(B411,'X6'!$B:$AP,41,FALSE)),IF($X$1=7,(VLOOKUP(B411,'X7'!$B:$AP,41,FALSE)),IF($X$1=8,(VLOOKUP(B411,'X8'!$B:$AP,41,FALSE)),IF($X$1=9,(VLOOKUP(B411,'X9'!$B:$AP,41,FALSE)),IF($X$1=10,(VLOOKUP(B411,'X10'!$B:$AP,41,FALSE)),IF($X$1=11,(VLOOKUP(B411,'X11'!$B:$AP,41,FALSE)),IF($X$1=12,(VLOOKUP(B411,'X12'!$B:$AP,41,FALSE)),IF($X$1=13,(VLOOKUP(B411,'X13'!$B:$AP,41,FALSE)),"B"))))))))))))))=TRUE," ",(IF($X$1=1,(VLOOKUP(B411,'X1'!$B:$AP,41,FALSE)),IF($X$1=2,(VLOOKUP(B411,'X2'!$B:$AP,41,FALSE)),IF($X$1=3,(VLOOKUP(B411,'X3'!$B:$AP,41,FALSE)),IF($X$1=4,(VLOOKUP(B411,'X4'!$B:$AP,41,FALSE)),IF($X$1=5,(VLOOKUP(B411,'X5'!$B:$AP,41,FALSE)),IF($X$1=6,(VLOOKUP(B411,'X6'!$B:$AP,41,FALSE)),IF($X$1=7,(VLOOKUP(B411,'X7'!$B:$AP,41,FALSE)),IF($X$1=8,(VLOOKUP(B411,'X8'!$B:$AP,41,FALSE)),IF($X$1=9,(VLOOKUP(B411,'X9'!$B:$AP,41,FALSE)),IF($X$1=10,(VLOOKUP(B411,'X10'!$B:$AP,41,FALSE)),IF($X$1=11,(VLOOKUP(B411,'X11'!$B:$AP,41,FALSE)),IF($X$1=12,(VLOOKUP(B411,'X12'!$B:$AP,41,FALSE)),IF($X$1=13,(VLOOKUP(B411,'X13'!$B:$AP,41,FALSE)),"B")))))))))))))))</f>
        <v xml:space="preserve"> </v>
      </c>
      <c r="E411" s="182" t="str">
        <f ca="1">IF(ISERROR(IF($X$1=1,(VLOOKUP(B411,'X1'!$B:$AP,7,FALSE)),IF($X$1=2,(VLOOKUP(B411,'X2'!$B:$AP,7,FALSE)),IF($X$1=3,(VLOOKUP(B411,'X3'!$B:$AP,7,FALSE)),IF($X$1=4,(VLOOKUP(B411,'X4'!$B:$AP,7,FALSE)),IF($X$1=5,(VLOOKUP(B411,'X5'!$B:$AP,7,FALSE)),IF($X$1=6,(VLOOKUP(B411,'X6'!$B:$AP,7,FALSE)),IF($X$1=7,(VLOOKUP(B411,'X7'!$B:$AP,7,FALSE)),IF($X$1=8,(VLOOKUP(B411,'X8'!$B:$AP,7,FALSE)),IF($X$1=9,(VLOOKUP(B411,'X9'!$B:$AP,7,FALSE)),IF($X$1=10,(VLOOKUP(B411,'X10'!$B:$AP,7,FALSE)),IF($X$1=11,(VLOOKUP(B411,'X11'!$B:$AP,7,FALSE)),IF($X$1=12,(VLOOKUP(B411,'X12'!$B:$AP,7,FALSE)),IF($X$1=13,(VLOOKUP(B411,'X13'!$B:$AP,7,FALSE)),"B"))))))))))))))=TRUE," ",(IF($X$1=1,(VLOOKUP(B411,'X1'!$B:$AP,7,FALSE)),IF($X$1=2,(VLOOKUP(B411,'X2'!$B:$AP,7,FALSE)),IF($X$1=3,(VLOOKUP(B411,'X3'!$B:$AP,7,FALSE)),IF($X$1=4,(VLOOKUP(B411,'X4'!$B:$AP,7,FALSE)),IF($X$1=5,(VLOOKUP(B411,'X5'!$B:$AP,7,FALSE)),IF($X$1=6,(VLOOKUP(B411,'X6'!$B:$AP,7,FALSE)),IF($X$1=7,(VLOOKUP(B411,'X7'!$B:$AP,7,FALSE)),IF($X$1=8,(VLOOKUP(B411,'X8'!$B:$AP,7,FALSE)),IF($X$1=9,(VLOOKUP(B411,'X9'!$B:$AP,7,FALSE)),IF($X$1=10,(VLOOKUP(B411,'X10'!$B:$AP,7,FALSE)),IF($X$1=11,(VLOOKUP(B411,'X11'!$B:$AP,7,FALSE)),IF($X$1=12,(VLOOKUP(B411,'X12'!$B:$AP,7,FALSE)),IF($X$1=13,(VLOOKUP(B411,'X13'!$B:$AP,7,FALSE)),"B")))))))))))))))</f>
        <v xml:space="preserve"> </v>
      </c>
      <c r="F411" s="182" t="str">
        <f ca="1">IF(ISERROR(IF((IF($X$1=1,(VLOOKUP(B411,'X1'!$B:$AO,6,FALSE)),(IF($X$1=2,(VLOOKUP(B411,'X2'!$B:$AO,6,FALSE)),(IF($X$1=3,(VLOOKUP(B411,'X3'!$B:$AO,6,FALSE)),(IF($X$1=4,(VLOOKUP(B411,'X4'!$B:$AO,6,FALSE)),(IF($X$1=5,(VLOOKUP(B411,'X5'!$B:$AO,6,FALSE)),(IF($X$1=6,(VLOOKUP(B411,'X6'!$B:$AO,6,FALSE)),(IF($X$1=7,(VLOOKUP(B411,'X7'!$B:$AO,6,FALSE)),(IF($X$1=8,(VLOOKUP(B411,'X8'!$B:$AO,6,FALSE)),(IF($X$1=9,(VLOOKUP(B411,'X9'!$B:$AO,6,FALSE)),(IF($X$1=10,(VLOOKUP(B411,'X10'!$B:$AO,6,FALSE)),(IF($X$1=11,(VLOOKUP(B411,'X11'!$B:$AO,6,FALSE)),(IF($X$1=12,(VLOOKUP(B411,'X12'!$B:$AO,6,FALSE)),(VLOOKUP(B411,'X13'!$B:$AO,6,FALSE))))))))))))))))))))))))))=$V$1," ",(IF($X$1=1,(VLOOKUP(B411,'X1'!$B:$AO,6,FALSE)),(IF($X$1=2,(VLOOKUP(B411,'X2'!$B:$AO,6,FALSE)),(IF($X$1=3,(VLOOKUP(B411,'X3'!$B:$AO,6,FALSE)),(IF($X$1=4,(VLOOKUP(B411,'X4'!$B:$AO,6,FALSE)),(IF($X$1=5,(VLOOKUP(B411,'X5'!$B:$AO,6,FALSE)),(IF($X$1=6,(VLOOKUP(B411,'X6'!$B:$AO,6,FALSE)),(IF($X$1=7,(VLOOKUP(B411,'X7'!$B:$AO,6,FALSE)),(IF($X$1=8,(VLOOKUP(B411,'X8'!$B:$AO,6,FALSE)),(IF($X$1=9,(VLOOKUP(B411,'X9'!$B:$AO,6,FALSE)),(IF($X$1=10,(VLOOKUP(B411,'X10'!$B:$AO,6,FALSE)),(IF($X$1=11,(VLOOKUP(B411,'X11'!$B:$AO,6,FALSE)),(IF($X$1=12,(VLOOKUP(B411,'X12'!$B:$AO,6,FALSE)),(VLOOKUP(B411,'X13'!$B:$AO,6,FALSE))))))))))))))))))))))))))))=TRUE," ",(IF((IF($X$1=1,(VLOOKUP(B411,'X1'!$B:$AO,6,FALSE)),(IF($X$1=2,(VLOOKUP(B411,'X2'!$B:$AO,6,FALSE)),(IF($X$1=3,(VLOOKUP(B411,'X3'!$B:$AO,6,FALSE)),(IF($X$1=4,(VLOOKUP(B411,'X4'!$B:$AO,6,FALSE)),(IF($X$1=5,(VLOOKUP(B411,'X5'!$B:$AO,6,FALSE)),(IF($X$1=6,(VLOOKUP(B411,'X6'!$B:$AO,6,FALSE)),(IF($X$1=7,(VLOOKUP(B411,'X7'!$B:$AO,6,FALSE)),(IF($X$1=8,(VLOOKUP(B411,'X8'!$B:$AO,6,FALSE)),(IF($X$1=9,(VLOOKUP(B411,'X9'!$B:$AO,6,FALSE)),(IF($X$1=10,(VLOOKUP(B411,'X10'!$B:$AO,6,FALSE)),(IF($X$1=11,(VLOOKUP(B411,'X11'!$B:$AO,6,FALSE)),(IF($X$1=12,(VLOOKUP(B411,'X12'!$B:$AO,6,FALSE)),(VLOOKUP(B411,'X13'!$B:$AO,6,FALSE))))))))))))))))))))))))))=$V$1," ",(IF($X$1=1,(VLOOKUP(B411,'X1'!$B:$AO,6,FALSE)),(IF($X$1=2,(VLOOKUP(B411,'X2'!$B:$AO,6,FALSE)),(IF($X$1=3,(VLOOKUP(B411,'X3'!$B:$AO,6,FALSE)),(IF($X$1=4,(VLOOKUP(B411,'X4'!$B:$AO,6,FALSE)),(IF($X$1=5,(VLOOKUP(B411,'X5'!$B:$AO,6,FALSE)),(IF($X$1=6,(VLOOKUP(B411,'X6'!$B:$AO,6,FALSE)),(IF($X$1=7,(VLOOKUP(B411,'X7'!$B:$AO,6,FALSE)),(IF($X$1=8,(VLOOKUP(B411,'X8'!$B:$AO,6,FALSE)),(IF($X$1=9,(VLOOKUP(B411,'X9'!$B:$AO,6,FALSE)),(IF($X$1=10,(VLOOKUP(B411,'X10'!$B:$AO,6,FALSE)),(IF($X$1=11,(VLOOKUP(B411,'X11'!$B:$AO,6,FALSE)),(IF($X$1=12,(VLOOKUP(B411,'X12'!$B:$AO,6,FALSE)),(VLOOKUP(B411,'X13'!$B:$AO,6,FALSE)))))))))))))))))))))))))))))</f>
        <v xml:space="preserve"> </v>
      </c>
      <c r="G411" s="182" t="str">
        <f ca="1">IF(ISERROR(IF($X$1=1,(VLOOKUP(B411,'X1'!$B:$AZ,44,FALSE)),IF($X$1=2,(VLOOKUP(B411,'X2'!$B:$AZ,44,FALSE)),IF($X$1=3,(VLOOKUP(B411,'X3'!$B:$AZ,44,FALSE)),IF($X$1=4,(VLOOKUP(B411,'X4'!$B:$AZ,44,FALSE)),IF($X$1=5,(VLOOKUP(B411,'X5'!$B:$AZ,44,FALSE)),IF($X$1=6,(VLOOKUP(B411,'X6'!$B:$AZ,44,FALSE)),IF($X$1=7,(VLOOKUP(B411,'X7'!$B:$AZ,44,FALSE)),IF($X$1=8,(VLOOKUP(B411,'X8'!$B:$AZ,44,FALSE)),IF($X$1=9,(VLOOKUP(B411,'X9'!$B:$AZ,44,FALSE)),IF($X$1=10,(VLOOKUP(B411,'X10'!$B:$AZ,44,FALSE)),IF($X$1=11,(VLOOKUP(B411,'X11'!$B:$AZ,44,FALSE)),IF($X$1=12,(VLOOKUP(B411,'X12'!$B:$AZ,44,FALSE)),IF($X$1=13,(VLOOKUP(B411,'X13'!$B:$AZ,44,FALSE)),"B"))))))))))))))=TRUE," ",(IF($X$1=1,(VLOOKUP(B411,'X1'!$B:$AZ,44,FALSE)),IF($X$1=2,(VLOOKUP(B411,'X2'!$B:$AZ,44,FALSE)),IF($X$1=3,(VLOOKUP(B411,'X3'!$B:$AZ,44,FALSE)),IF($X$1=4,(VLOOKUP(B411,'X4'!$B:$AZ,44,FALSE)),IF($X$1=5,(VLOOKUP(B411,'X5'!$B:$AZ,44,FALSE)),IF($X$1=6,(VLOOKUP(B411,'X6'!$B:$AZ,44,FALSE)),IF($X$1=7,(VLOOKUP(B411,'X7'!$B:$AZ,44,FALSE)),IF($X$1=8,(VLOOKUP(B411,'X8'!$B:$AZ,44,FALSE)),IF($X$1=9,(VLOOKUP(B411,'X9'!$B:$AZ,44,FALSE)),IF($X$1=10,(VLOOKUP(B411,'X10'!$B:$AZ,44,FALSE)),IF($X$1=11,(VLOOKUP(B411,'X11'!$B:$AZ,44,FALSE)),IF($X$1=12,(VLOOKUP(B411,'X12'!$B:$AZ,44,FALSE)),IF($X$1=13,(VLOOKUP(B411,'X13'!$B:$AZ,44,FALSE)),"B")))))))))))))))</f>
        <v xml:space="preserve"> </v>
      </c>
      <c r="H411" s="182" t="str">
        <f ca="1">IF(ISERROR(IF($X$1=1,(VLOOKUP(B411,'X1'!$B:$AZ,8,FALSE)),IF($X$1=2,(VLOOKUP(B411,'X2'!$B:$AZ,8,FALSE)),IF($X$1=3,(VLOOKUP(B411,'X3'!$B:$AZ,8,FALSE)),IF($X$1=4,(VLOOKUP(B411,'X4'!$B:$AZ,8,FALSE)),IF($X$1=5,(VLOOKUP(B411,'X5'!$B:$AZ,8,FALSE)),IF($X$1=6,(VLOOKUP(B411,'X6'!$B:$AZ,8,FALSE)),IF($X$1=7,(VLOOKUP(B411,'X7'!$B:$AZ,8,FALSE)),IF($X$1=8,(VLOOKUP(B411,'X8'!$B:$AZ,8,FALSE)),IF($X$1=9,(VLOOKUP(B411,'X9'!$B:$AZ,8,FALSE)),IF($X$1=10,(VLOOKUP(B411,'X10'!$B:$AZ,8,FALSE)),IF($X$1=11,(VLOOKUP(B411,'X11'!$B:$AZ,8,FALSE)),IF($X$1=12,(VLOOKUP(B411,'X12'!$B:$AZ,8,FALSE)),IF($X$1=13,(VLOOKUP(B411,'X13'!$B:$AZ,8,FALSE)),"B"))))))))))))))=TRUE," ",(IF($X$1=1,(VLOOKUP(B411,'X1'!$B:$AZ,8,FALSE)),IF($X$1=2,(VLOOKUP(B411,'X2'!$B:$AZ,8,FALSE)),IF($X$1=3,(VLOOKUP(B411,'X3'!$B:$AZ,8,FALSE)),IF($X$1=4,(VLOOKUP(B411,'X4'!$B:$AZ,8,FALSE)),IF($X$1=5,(VLOOKUP(B411,'X5'!$B:$AZ,8,FALSE)),IF($X$1=6,(VLOOKUP(B411,'X6'!$B:$AZ,8,FALSE)),IF($X$1=7,(VLOOKUP(B411,'X7'!$B:$AZ,8,FALSE)),IF($X$1=8,(VLOOKUP(B411,'X8'!$B:$AZ,8,FALSE)),IF($X$1=9,(VLOOKUP(B411,'X9'!$B:$AZ,8,FALSE)),IF($X$1=10,(VLOOKUP(B411,'X10'!$B:$AZ,8,FALSE)),IF($X$1=11,(VLOOKUP(B411,'X11'!$B:$AZ,8,FALSE)),IF($X$1=12,(VLOOKUP(B411,'X12'!$B:$AZ,8,FALSE)),IF($X$1=13,(VLOOKUP(B411,'X13'!$B:$AZ,8,FALSE)),"B")))))))))))))))</f>
        <v xml:space="preserve"> </v>
      </c>
      <c r="I411" s="183" t="str">
        <f ca="1">IF(ISERROR(IF($X$1=1,(VLOOKUP(B411,'X1'!$B:$AZ,2,FALSE)),IF($X$1=2,(VLOOKUP(B411,'X2'!$B:$AZ,2,FALSE)),IF($X$1=3,(VLOOKUP(B411,'X3'!$B:$AZ,2,FALSE)),IF($X$1=4,(VLOOKUP(B411,'X4'!$B:$AZ,2,FALSE)),IF($X$1=5,(VLOOKUP(B411,'X5'!$B:$AZ,2,FALSE)),IF($X$1=6,(VLOOKUP(B411,'X6'!$B:$AZ,2,FALSE)),IF($X$1=7,(VLOOKUP(B411,'X7'!$B:$AZ,2,FALSE)),IF($X$1=8,(VLOOKUP(B411,'X8'!$B:$AZ,2,FALSE)),IF($X$1=9,(VLOOKUP(B411,'X9'!$B:$AZ,2,FALSE)),IF($X$1=10,(VLOOKUP(B411,'X10'!$B:$AZ,2,FALSE)),IF($X$1=11,(VLOOKUP(B411,'X11'!$B:$AZ,2,FALSE)),IF($X$1=12,(VLOOKUP(B411,'X12'!$B:$AZ,2,FALSE)),IF($X$1=13,(VLOOKUP(B411,'X13'!$B:$AZ,2,FALSE)),"B"))))))))))))))=TRUE," ",(IF($X$1=1,(VLOOKUP(B411,'X1'!$B:$AZ,2,FALSE)),IF($X$1=2,(VLOOKUP(B411,'X2'!$B:$AZ,2,FALSE)),IF($X$1=3,(VLOOKUP(B411,'X3'!$B:$AZ,2,FALSE)),IF($X$1=4,(VLOOKUP(B411,'X4'!$B:$AZ,2,FALSE)),IF($X$1=5,(VLOOKUP(B411,'X5'!$B:$AZ,2,FALSE)),IF($X$1=6,(VLOOKUP(B411,'X6'!$B:$AZ,2,FALSE)),IF($X$1=7,(VLOOKUP(B411,'X7'!$B:$AZ,2,FALSE)),IF($X$1=8,(VLOOKUP(B411,'X8'!$B:$AZ,2,FALSE)),IF($X$1=9,(VLOOKUP(B411,'X9'!$B:$AZ,2,FALSE)),IF($X$1=10,(VLOOKUP(B411,'X10'!$B:$AZ,2,FALSE)),IF($X$1=11,(VLOOKUP(B411,'X11'!$B:$AZ,2,FALSE)),IF($X$1=12,(VLOOKUP(B411,'X12'!$B:$AZ,2,FALSE)),IF($X$1=13,(VLOOKUP(B411,'X13'!$B:$AZ,2,FALSE)),"B")))))))))))))))</f>
        <v xml:space="preserve"> </v>
      </c>
      <c r="J411" s="183" t="str">
        <f ca="1">IF(ISERROR(IF($X$1=1,(VLOOKUP(B411,'X1'!$B:$AZ,3,FALSE)),IF($X$1=2,(VLOOKUP(B411,'X2'!$B:$AZ,3,FALSE)),IF($X$1=3,(VLOOKUP(B411,'X3'!$B:$AZ,3,FALSE)),IF($X$1=4,(VLOOKUP(B411,'X4'!$B:$AZ,3,FALSE)),IF($X$1=5,(VLOOKUP(B411,'X5'!$B:$AZ,3,FALSE)),IF($X$1=6,(VLOOKUP(B411,'X6'!$B:$AZ,3,FALSE)),IF($X$1=7,(VLOOKUP(B411,'X7'!$B:$AZ,3,FALSE)),IF($X$1=8,(VLOOKUP(B411,'X8'!$B:$AZ,3,FALSE)),IF($X$1=9,(VLOOKUP(B411,'X9'!$B:$AZ,3,FALSE)),IF($X$1=10,(VLOOKUP(B411,'X10'!$B:$AZ,3,FALSE)),IF($X$1=11,(VLOOKUP(B411,'X11'!$B:$AZ,3,FALSE)),IF($X$1=12,(VLOOKUP(B411,'X12'!$B:$AZ,3,FALSE)),IF($X$1=13,(VLOOKUP(B411,'X13'!$B:$AZ,3,FALSE)),"B"))))))))))))))=TRUE," ",(IF($X$1=1,(VLOOKUP(B411,'X1'!$B:$AZ,3,FALSE)),IF($X$1=2,(VLOOKUP(B411,'X2'!$B:$AZ,3,FALSE)),IF($X$1=3,(VLOOKUP(B411,'X3'!$B:$AZ,3,FALSE)),IF($X$1=4,(VLOOKUP(B411,'X4'!$B:$AZ,3,FALSE)),IF($X$1=5,(VLOOKUP(B411,'X5'!$B:$AZ,3,FALSE)),IF($X$1=6,(VLOOKUP(B411,'X6'!$B:$AZ,3,FALSE)),IF($X$1=7,(VLOOKUP(B411,'X7'!$B:$AZ,3,FALSE)),IF($X$1=8,(VLOOKUP(B411,'X8'!$B:$AZ,3,FALSE)),IF($X$1=9,(VLOOKUP(B411,'X9'!$B:$AZ,3,FALSE)),IF($X$1=10,(VLOOKUP(B411,'X10'!$B:$AZ,3,FALSE)),IF($X$1=11,(VLOOKUP(B411,'X11'!$B:$AZ,3,FALSE)),IF($X$1=12,(VLOOKUP(B411,'X12'!$B:$AZ,3,FALSE)),IF($X$1=13,(VLOOKUP(B411,'X13'!$B:$AZ,3,FALSE)),"B")))))))))))))))</f>
        <v xml:space="preserve"> </v>
      </c>
      <c r="K411" s="183" t="str">
        <f ca="1">IF(ISERROR(IF($X$1=1,(VLOOKUP(B411,'X1'!$B:$AZ,5,FALSE)),IF($X$1=2,(VLOOKUP(B411,'X2'!$B:$AZ,5,FALSE)),IF($X$1=3,(VLOOKUP(B411,'X3'!$B:$AZ,5,FALSE)),IF($X$1=4,(VLOOKUP(B411,'X4'!$B:$AZ,5,FALSE)),IF($X$1=5,(VLOOKUP(B411,'X5'!$B:$AZ,5,FALSE)),IF($X$1=6,(VLOOKUP(B411,'X6'!$B:$AZ,5,FALSE)),IF($X$1=7,(VLOOKUP(B411,'X7'!$B:$AZ,5,FALSE)),IF($X$1=8,(VLOOKUP(B411,'X8'!$B:$AZ,5,FALSE)),IF($X$1=9,(VLOOKUP(B411,'X9'!$B:$AZ,5,FALSE)),IF($X$1=10,(VLOOKUP(B411,'X10'!$B:$AZ,5,FALSE)),IF($X$1=11,(VLOOKUP(B411,'X11'!$B:$AZ,5,FALSE)),IF($X$1=12,(VLOOKUP(B411,'X12'!$B:$AZ,5,FALSE)),IF($X$1=13,(VLOOKUP(B411,'X13'!$B:$AZ,5,FALSE)),"B"))))))))))))))=TRUE," ",(IF($X$1=1,(VLOOKUP(B411,'X1'!$B:$AZ,5,FALSE)),IF($X$1=2,(VLOOKUP(B411,'X2'!$B:$AZ,5,FALSE)),IF($X$1=3,(VLOOKUP(B411,'X3'!$B:$AZ,5,FALSE)),IF($X$1=4,(VLOOKUP(B411,'X4'!$B:$AZ,5,FALSE)),IF($X$1=5,(VLOOKUP(B411,'X5'!$B:$AZ,5,FALSE)),IF($X$1=6,(VLOOKUP(B411,'X6'!$B:$AZ,5,FALSE)),IF($X$1=7,(VLOOKUP(B411,'X7'!$B:$AZ,5,FALSE)),IF($X$1=8,(VLOOKUP(B411,'X8'!$B:$AZ,5,FALSE)),IF($X$1=9,(VLOOKUP(B411,'X9'!$B:$AZ,5,FALSE)),IF($X$1=10,(VLOOKUP(B411,'X10'!$B:$AZ,5,FALSE)),IF($X$1=11,(VLOOKUP(B411,'X11'!$B:$AZ,5,FALSE)),IF($X$1=12,(VLOOKUP(B411,'X12'!$B:$AZ,5,FALSE)),IF($X$1=13,(VLOOKUP(B411,'X13'!$B:$AZ,5,FALSE)),"B")))))))))))))))</f>
        <v xml:space="preserve"> </v>
      </c>
      <c r="L411" s="184" t="str">
        <f ca="1">IF(ISERROR(IF($X$1=1,(VLOOKUP(B411,'X1'!$B:$AZ,9,FALSE)),IF($X$1=2,(VLOOKUP(B411,'X2'!$B:$AZ,9,FALSE)),IF($X$1=3,(VLOOKUP(B411,'X3'!$B:$AZ,9,FALSE)),IF($X$1=4,(VLOOKUP(B411,'X4'!$B:$AZ,9,FALSE)),IF($X$1=5,(VLOOKUP(B411,'X5'!$B:$AZ,9,FALSE)),IF($X$1=6,(VLOOKUP(B411,'X6'!$B:$AZ,9,FALSE)),IF($X$1=7,(VLOOKUP(B411,'X7'!$B:$AZ,9,FALSE)),IF($X$1=8,(VLOOKUP(B411,'X8'!$B:$AZ,9,FALSE)),IF($X$1=9,(VLOOKUP(B411,'X9'!$B:$AZ,9,FALSE)),IF($X$1=10,(VLOOKUP(B411,'X10'!$B:$AZ,9,FALSE)),IF($X$1=11,(VLOOKUP(B411,'X11'!$B:$AZ,9,FALSE)),IF($X$1=12,(VLOOKUP(B411,'X12'!$B:$AZ,9,FALSE)),IF($X$1=13,(VLOOKUP(B411,'X13'!$B:$AZ,9,FALSE)),"B"))))))))))))))=TRUE," ",(IF($X$1=1,(VLOOKUP(B411,'X1'!$B:$AZ,9,FALSE)),IF($X$1=2,(VLOOKUP(B411,'X2'!$B:$AZ,9,FALSE)),IF($X$1=3,(VLOOKUP(B411,'X3'!$B:$AZ,9,FALSE)),IF($X$1=4,(VLOOKUP(B411,'X4'!$B:$AZ,9,FALSE)),IF($X$1=5,(VLOOKUP(B411,'X5'!$B:$AZ,9,FALSE)),IF($X$1=6,(VLOOKUP(B411,'X6'!$B:$AZ,9,FALSE)),IF($X$1=7,(VLOOKUP(B411,'X7'!$B:$AZ,9,FALSE)),IF($X$1=8,(VLOOKUP(B411,'X8'!$B:$AZ,9,FALSE)),IF($X$1=9,(VLOOKUP(B411,'X9'!$B:$AZ,9,FALSE)),IF($X$1=10,(VLOOKUP(B411,'X10'!$B:$AZ,9,FALSE)),IF($X$1=11,(VLOOKUP(B411,'X11'!$B:$AZ,9,FALSE)),IF($X$1=12,(VLOOKUP(B411,'X12'!$B:$AZ,9,FALSE)),IF($X$1=13,(VLOOKUP(B411,'X13'!$B:$AZ,9,FALSE)),"B")))))))))))))))</f>
        <v xml:space="preserve"> </v>
      </c>
      <c r="M411" s="184" t="str">
        <f ca="1">IF(ISERROR(IF($X$1=1,(VLOOKUP(B411,'X1'!$B:$AZ,10,FALSE)),IF($X$1=2,(VLOOKUP(B411,'X2'!$B:$AZ,10,FALSE)),IF($X$1=3,(VLOOKUP(B411,'X3'!$B:$AZ,10,FALSE)),IF($X$1=4,(VLOOKUP(B411,'X4'!$B:$AZ,10,FALSE)),IF($X$1=5,(VLOOKUP(B411,'X5'!$B:$AZ,10,FALSE)),IF($X$1=6,(VLOOKUP(B411,'X6'!$B:$AZ,10,FALSE)),IF($X$1=7,(VLOOKUP(B411,'X7'!$B:$AZ,10,FALSE)),IF($X$1=8,(VLOOKUP(B411,'X8'!$B:$AZ,10,FALSE)),IF($X$1=9,(VLOOKUP(B411,'X9'!$B:$AZ,10,FALSE)),IF($X$1=10,(VLOOKUP(B411,'X10'!$B:$AZ,10,FALSE)),IF($X$1=11,(VLOOKUP(B411,'X11'!$B:$AZ,10,FALSE)),IF($X$1=12,(VLOOKUP(B411,'X12'!$B:$AZ,10,FALSE)),IF($X$1=13,(VLOOKUP(B411,'X13'!$B:$AZ,10,FALSE)),"B"))))))))))))))=TRUE," ",(IF($X$1=1,(VLOOKUP(B411,'X1'!$B:$AZ,10,FALSE)),IF($X$1=2,(VLOOKUP(B411,'X2'!$B:$AZ,10,FALSE)),IF($X$1=3,(VLOOKUP(B411,'X3'!$B:$AZ,10,FALSE)),IF($X$1=4,(VLOOKUP(B411,'X4'!$B:$AZ,10,FALSE)),IF($X$1=5,(VLOOKUP(B411,'X5'!$B:$AZ,10,FALSE)),IF($X$1=6,(VLOOKUP(B411,'X6'!$B:$AZ,10,FALSE)),IF($X$1=7,(VLOOKUP(B411,'X7'!$B:$AZ,10,FALSE)),IF($X$1=8,(VLOOKUP(B411,'X8'!$B:$AZ,10,FALSE)),IF($X$1=9,(VLOOKUP(B411,'X9'!$B:$AZ,10,FALSE)),IF($X$1=10,(VLOOKUP(B411,'X10'!$B:$AZ,10,FALSE)),IF($X$1=11,(VLOOKUP(B411,'X11'!$B:$AZ,10,FALSE)),IF($X$1=12,(VLOOKUP(B411,'X12'!$B:$AZ,10,FALSE)),IF($X$1=13,(VLOOKUP(B411,'X13'!$B:$AZ,10,FALSE)),"B")))))))))))))))</f>
        <v xml:space="preserve"> </v>
      </c>
      <c r="N411" s="185" t="str">
        <f ca="1">IF(ISERROR(IF($X$1=1,(VLOOKUP(B411,'X1'!$B:$AZ,45,FALSE)),IF($X$1=2,(VLOOKUP(B411,'X2'!$B:$AZ,45,FALSE)),IF($X$1=3,(VLOOKUP(B411,'X3'!$B:$AZ,45,FALSE)),IF($X$1=4,(VLOOKUP(B411,'X4'!$B:$AZ,45,FALSE)),IF($X$1=5,(VLOOKUP(B411,'X5'!$B:$AZ,45,FALSE)),IF($X$1=6,(VLOOKUP(B411,'X6'!$B:$AZ,45,FALSE)),IF($X$1=7,(VLOOKUP(B411,'X7'!$B:$AZ,45,FALSE)),IF($X$1=8,(VLOOKUP(B411,'X8'!$B:$AZ,45,FALSE)),IF($X$1=9,(VLOOKUP(B411,'X9'!$B:$AZ,45,FALSE)),IF($X$1=10,(VLOOKUP(B411,'X10'!$B:$AZ,45,FALSE)),IF($X$1=11,(VLOOKUP(B411,'X11'!$B:$AZ,45,FALSE)),IF($X$1=12,(VLOOKUP(B411,'X12'!$B:$AZ,45,FALSE)),IF($X$1=13,(VLOOKUP(B411,'X13'!$B:$AZ,45,FALSE)),"B"))))))))))))))=TRUE," ",(IF($X$1=1,(VLOOKUP(B411,'X1'!$B:$AZ,45,FALSE)),IF($X$1=2,(VLOOKUP(B411,'X2'!$B:$AZ,45,FALSE)),IF($X$1=3,(VLOOKUP(B411,'X3'!$B:$AZ,45,FALSE)),IF($X$1=4,(VLOOKUP(B411,'X4'!$B:$AZ,45,FALSE)),IF($X$1=5,(VLOOKUP(B411,'X5'!$B:$AZ,45,FALSE)),IF($X$1=6,(VLOOKUP(B411,'X6'!$B:$AZ,45,FALSE)),IF($X$1=7,(VLOOKUP(B411,'X7'!$B:$AZ,45,FALSE)),IF($X$1=8,(VLOOKUP(B411,'X8'!$B:$AZ,45,FALSE)),IF($X$1=9,(VLOOKUP(B411,'X9'!$B:$AZ,45,FALSE)),IF($X$1=10,(VLOOKUP(B411,'X10'!$B:$AZ,45,FALSE)),IF($X$1=11,(VLOOKUP(B411,'X11'!$B:$AZ,45,FALSE)),IF($X$1=12,(VLOOKUP(B411,'X12'!$B:$AZ,45,FALSE)),IF($X$1=13,(VLOOKUP(B411,'X13'!$B:$AZ,45,FALSE)),"B")))))))))))))))</f>
        <v xml:space="preserve"> </v>
      </c>
      <c r="O411" s="184" t="str">
        <f ca="1">IF(ISERROR(IF($X$1=1,(VLOOKUP(B411,'X1'!$B:$AZ,11,FALSE)),IF($X$1=2,(VLOOKUP(B411,'X2'!$B:$AZ,11,FALSE)),IF($X$1=3,(VLOOKUP(B411,'X3'!$B:$AZ,11,FALSE)),IF($X$1=4,(VLOOKUP(B411,'X4'!$B:$AZ,11,FALSE)),IF($X$1=5,(VLOOKUP(B411,'X5'!$B:$AZ,11,FALSE)),IF($X$1=6,(VLOOKUP(B411,'X6'!$B:$AZ,11,FALSE)),IF($X$1=7,(VLOOKUP(B411,'X7'!$B:$AZ,11,FALSE)),IF($X$1=8,(VLOOKUP(B411,'X8'!$B:$AZ,11,FALSE)),IF($X$1=9,(VLOOKUP(B411,'X9'!$B:$AZ,11,FALSE)),IF($X$1=10,(VLOOKUP(B411,'X10'!$B:$AZ,11,FALSE)),IF($X$1=11,(VLOOKUP(B411,'X11'!$B:$AZ,11,FALSE)),IF($X$1=12,(VLOOKUP(B411,'X12'!$B:$AZ,11,FALSE)),IF($X$1=13,(VLOOKUP(B411,'X13'!$B:$AZ,11,FALSE)),"B"))))))))))))))=TRUE," ",(IF($X$1=1,(VLOOKUP(B411,'X1'!$B:$AZ,11,FALSE)),IF($X$1=2,(VLOOKUP(B411,'X2'!$B:$AZ,11,FALSE)),IF($X$1=3,(VLOOKUP(B411,'X3'!$B:$AZ,11,FALSE)),IF($X$1=4,(VLOOKUP(B411,'X4'!$B:$AZ,11,FALSE)),IF($X$1=5,(VLOOKUP(B411,'X5'!$B:$AZ,11,FALSE)),IF($X$1=6,(VLOOKUP(B411,'X6'!$B:$AZ,11,FALSE)),IF($X$1=7,(VLOOKUP(B411,'X7'!$B:$AZ,11,FALSE)),IF($X$1=8,(VLOOKUP(B411,'X8'!$B:$AZ,11,FALSE)),IF($X$1=9,(VLOOKUP(B411,'X9'!$B:$AZ,11,FALSE)),IF($X$1=10,(VLOOKUP(B411,'X10'!$B:$AZ,11,FALSE)),IF($X$1=11,(VLOOKUP(B411,'X11'!$B:$AZ,11,FALSE)),IF($X$1=12,(VLOOKUP(B411,'X12'!$B:$AZ,11,FALSE)),IF($X$1=13,(VLOOKUP(B411,'X13'!$B:$AZ,11,FALSE)),"B")))))))))))))))</f>
        <v xml:space="preserve"> </v>
      </c>
      <c r="P411" s="184" t="str">
        <f ca="1">IF(ISERROR(IF($X$1=1,(VLOOKUP(B411,'X1'!$B:$AZ,12,FALSE)),IF($X$1=2,(VLOOKUP(B411,'X2'!$B:$AZ,12,FALSE)),IF($X$1=3,(VLOOKUP(B411,'X3'!$B:$AZ,12,FALSE)),IF($X$1=4,(VLOOKUP(B411,'X4'!$B:$AZ,12,FALSE)),IF($X$1=5,(VLOOKUP(B411,'X5'!$B:$AZ,12,FALSE)),IF($X$1=6,(VLOOKUP(B411,'X6'!$B:$AZ,12,FALSE)),IF($X$1=7,(VLOOKUP(B411,'X7'!$B:$AZ,12,FALSE)),IF($X$1=8,(VLOOKUP(B411,'X8'!$B:$AZ,12,FALSE)),IF($X$1=9,(VLOOKUP(B411,'X9'!$B:$AZ,12,FALSE)),IF($X$1=10,(VLOOKUP(B411,'X10'!$B:$AZ,12,FALSE)),IF($X$1=11,(VLOOKUP(B411,'X11'!$B:$AZ,12,FALSE)),IF($X$1=12,(VLOOKUP(B411,'X12'!$B:$AZ,12,FALSE)),IF($X$1=13,(VLOOKUP(B411,'X13'!$B:$AZ,12,FALSE)),"B"))))))))))))))=TRUE," ",(IF($X$1=1,(VLOOKUP(B411,'X1'!$B:$AZ,12,FALSE)),IF($X$1=2,(VLOOKUP(B411,'X2'!$B:$AZ,12,FALSE)),IF($X$1=3,(VLOOKUP(B411,'X3'!$B:$AZ,12,FALSE)),IF($X$1=4,(VLOOKUP(B411,'X4'!$B:$AZ,12,FALSE)),IF($X$1=5,(VLOOKUP(B411,'X5'!$B:$AZ,12,FALSE)),IF($X$1=6,(VLOOKUP(B411,'X6'!$B:$AZ,12,FALSE)),IF($X$1=7,(VLOOKUP(B411,'X7'!$B:$AZ,12,FALSE)),IF($X$1=8,(VLOOKUP(B411,'X8'!$B:$AZ,12,FALSE)),IF($X$1=9,(VLOOKUP(B411,'X9'!$B:$AZ,12,FALSE)),IF($X$1=10,(VLOOKUP(B411,'X10'!$B:$AZ,12,FALSE)),IF($X$1=11,(VLOOKUP(B411,'X11'!$B:$AZ,12,FALSE)),IF($X$1=12,(VLOOKUP(B411,'X12'!$B:$AZ,12,FALSE)),IF($X$1=13,(VLOOKUP(B411,'X13'!$B:$AZ,12,FALSE)),"B")))))))))))))))</f>
        <v xml:space="preserve"> </v>
      </c>
      <c r="Q411" s="185" t="str">
        <f ca="1">IF(ISERROR(IF($X$1=1,(VLOOKUP(B411,'X1'!$B:$AZ,46,FALSE)),IF($X$1=2,(VLOOKUP(B411,'X2'!$B:$AZ,46,FALSE)),IF($X$1=3,(VLOOKUP(B411,'X3'!$B:$AZ,46,FALSE)),IF($X$1=4,(VLOOKUP(B411,'X4'!$B:$AZ,46,FALSE)),IF($X$1=5,(VLOOKUP(B411,'X5'!$B:$AZ,46,FALSE)),IF($X$1=6,(VLOOKUP(B411,'X6'!$B:$AZ,46,FALSE)),IF($X$1=7,(VLOOKUP(B411,'X7'!$B:$AZ,46,FALSE)),IF($X$1=8,(VLOOKUP(B411,'X8'!$B:$AZ,46,FALSE)),IF($X$1=9,(VLOOKUP(B411,'X9'!$B:$AZ,46,FALSE)),IF($X$1=10,(VLOOKUP(B411,'X10'!$B:$AZ,46,FALSE)),IF($X$1=11,(VLOOKUP(B411,'X11'!$B:$AZ,46,FALSE)),IF($X$1=12,(VLOOKUP(B411,'X12'!$B:$AZ,46,FALSE)),IF($X$1=13,(VLOOKUP(B411,'X13'!$B:$AZ,46,FALSE)),"B"))))))))))))))=TRUE," ",(IF($X$1=1,(VLOOKUP(B411,'X1'!$B:$AZ,46,FALSE)),IF($X$1=2,(VLOOKUP(B411,'X2'!$B:$AZ,46,FALSE)),IF($X$1=3,(VLOOKUP(B411,'X3'!$B:$AZ,46,FALSE)),IF($X$1=4,(VLOOKUP(B411,'X4'!$B:$AZ,46,FALSE)),IF($X$1=5,(VLOOKUP(B411,'X5'!$B:$AZ,46,FALSE)),IF($X$1=6,(VLOOKUP(B411,'X6'!$B:$AZ,46,FALSE)),IF($X$1=7,(VLOOKUP(B411,'X7'!$B:$AZ,46,FALSE)),IF($X$1=8,(VLOOKUP(B411,'X8'!$B:$AZ,46,FALSE)),IF($X$1=9,(VLOOKUP(B411,'X9'!$B:$AZ,46,FALSE)),IF($X$1=10,(VLOOKUP(B411,'X10'!$B:$AZ,46,FALSE)),IF($X$1=11,(VLOOKUP(B411,'X11'!$B:$AZ,46,FALSE)),IF($X$1=12,(VLOOKUP(B411,'X12'!$B:$AZ,46,FALSE)),IF($X$1=13,(VLOOKUP(B411,'X13'!$B:$AZ,46,FALSE)),"B")))))))))))))))</f>
        <v xml:space="preserve"> </v>
      </c>
      <c r="R411" s="185" t="str">
        <f ca="1">IF(ISERROR(IF($X$1=1,(VLOOKUP(B411,'X1'!$B:$AZ,15,FALSE)),IF($X$1=2,(VLOOKUP(B411,'X2'!$B:$AZ,15,FALSE)),IF($X$1=3,(VLOOKUP(B411,'X3'!$B:$AZ,15,FALSE)),IF($X$1=4,(VLOOKUP(B411,'X4'!$B:$AZ,15,FALSE)),IF($X$1=5,(VLOOKUP(B411,'X5'!$B:$AZ,15,FALSE)),IF($X$1=6,(VLOOKUP(B411,'X6'!$B:$AZ,15,FALSE)),IF($X$1=7,(VLOOKUP(B411,'X7'!$B:$AZ,15,FALSE)),IF($X$1=8,(VLOOKUP(B411,'X8'!$B:$AZ,15,FALSE)),IF($X$1=9,(VLOOKUP(B411,'X9'!$B:$AZ,15,FALSE)),IF($X$1=10,(VLOOKUP(B411,'X10'!$B:$AZ,15,FALSE)),IF($X$1=11,(VLOOKUP(B411,'X11'!$B:$AZ,15,FALSE)),IF($X$1=12,(VLOOKUP(B411,'X12'!$B:$AZ,15,FALSE)),IF($X$1=13,(VLOOKUP(B411,'X13'!$B:$AZ,15,FALSE)),"B"))))))))))))))=TRUE," ",(IF($X$1=1,(VLOOKUP(B411,'X1'!$B:$AZ,15,FALSE)),IF($X$1=2,(VLOOKUP(B411,'X2'!$B:$AZ,15,FALSE)),IF($X$1=3,(VLOOKUP(B411,'X3'!$B:$AZ,15,FALSE)),IF($X$1=4,(VLOOKUP(B411,'X4'!$B:$AZ,15,FALSE)),IF($X$1=5,(VLOOKUP(B411,'X5'!$B:$AZ,15,FALSE)),IF($X$1=6,(VLOOKUP(B411,'X6'!$B:$AZ,15,FALSE)),IF($X$1=7,(VLOOKUP(B411,'X7'!$B:$AZ,15,FALSE)),IF($X$1=8,(VLOOKUP(B411,'X8'!$B:$AZ,15,FALSE)),IF($X$1=9,(VLOOKUP(B411,'X9'!$B:$AZ,15,FALSE)),IF($X$1=10,(VLOOKUP(B411,'X10'!$B:$AZ,15,FALSE)),IF($X$1=11,(VLOOKUP(B411,'X11'!$B:$AZ,15,FALSE)),IF($X$1=12,(VLOOKUP(B411,'X12'!$B:$AZ,15,FALSE)),IF($X$1=13,(VLOOKUP(B411,'X13'!$B:$AZ,15,FALSE)),"B")))))))))))))))</f>
        <v xml:space="preserve"> </v>
      </c>
      <c r="S411" s="185" t="str">
        <f ca="1">IF(ISERROR(IF((IF($X$1=1,(VLOOKUP(B411,'X1'!$B:$AZ,14,FALSE)),(IF($X$1=2,(VLOOKUP(B411,'X2'!$B:$AZ,14,FALSE)),(IF($X$1=3,(VLOOKUP(B411,'X3'!$B:$AZ,14,FALSE)),(IF($X$1=4,(VLOOKUP(B411,'X4'!$B:$AZ,14,FALSE)),(IF($X$1=5,(VLOOKUP(B411,'X5'!$B:$AZ,14,FALSE)),(IF($X$1=6,(VLOOKUP(B411,'X6'!$B:$AZ,14,FALSE)),(IF($X$1=7,(VLOOKUP(B411,'X7'!$B:$AZ,14,FALSE)),(IF($X$1=8,(VLOOKUP(B411,'X8'!$B:$AZ,14,FALSE)),(IF($X$1=9,(VLOOKUP(B411,'X9'!$B:$AZ,14,FALSE)),(IF($X$1=10,(VLOOKUP(B411,'X10'!$B:$AZ,14,FALSE)),(IF($X$1=11,(VLOOKUP(B411,'X11'!$B:$AZ,14,FALSE)),(IF($X$1=12,(VLOOKUP(B411,'X12'!$B:$AZ,14,FALSE)),(VLOOKUP(B411,'X13'!$B:$AZ,14,FALSE))))))))))))))))))))))))))=$V$1," ",(IF($X$1=1,(VLOOKUP(B411,'X1'!$B:$AZ,14,FALSE)),(IF($X$1=2,(VLOOKUP(B411,'X2'!$B:$AZ,14,FALSE)),(IF($X$1=3,(VLOOKUP(B411,'X3'!$B:$AZ,14,FALSE)),(IF($X$1=4,(VLOOKUP(B411,'X4'!$B:$AZ,14,FALSE)),(IF($X$1=5,(VLOOKUP(B411,'X5'!$B:$AZ,14,FALSE)),(IF($X$1=6,(VLOOKUP(B411,'X6'!$B:$AZ,14,FALSE)),(IF($X$1=7,(VLOOKUP(B411,'X7'!$B:$AZ,14,FALSE)),(IF($X$1=8,(VLOOKUP(B411,'X8'!$B:$AZ,14,FALSE)),(IF($X$1=9,(VLOOKUP(B411,'X9'!$B:$AZ,14,FALSE)),(IF($X$1=10,(VLOOKUP(B411,'X10'!$B:$AZ,14,FALSE)),(IF($X$1=11,(VLOOKUP(B411,'X11'!$B:$AZ,14,FALSE)),(IF($X$1=12,(VLOOKUP(B411,'X12'!$B:$AZ,14,FALSE)),(VLOOKUP(B411,'X13'!$B:$AZ,14,FALSE))))))))))))))))))))))))))))=TRUE," ",(IF((IF($X$1=1,(VLOOKUP(B411,'X1'!$B:$AZ,14,FALSE)),(IF($X$1=2,(VLOOKUP(B411,'X2'!$B:$AZ,14,FALSE)),(IF($X$1=3,(VLOOKUP(B411,'X3'!$B:$AZ,14,FALSE)),(IF($X$1=4,(VLOOKUP(B411,'X4'!$B:$AZ,14,FALSE)),(IF($X$1=5,(VLOOKUP(B411,'X5'!$B:$AZ,14,FALSE)),(IF($X$1=6,(VLOOKUP(B411,'X6'!$B:$AZ,14,FALSE)),(IF($X$1=7,(VLOOKUP(B411,'X7'!$B:$AZ,14,FALSE)),(IF($X$1=8,(VLOOKUP(B411,'X8'!$B:$AZ,14,FALSE)),(IF($X$1=9,(VLOOKUP(B411,'X9'!$B:$AZ,14,FALSE)),(IF($X$1=10,(VLOOKUP(B411,'X10'!$B:$AZ,14,FALSE)),(IF($X$1=11,(VLOOKUP(B411,'X11'!$B:$AZ,14,FALSE)),(IF($X$1=12,(VLOOKUP(B411,'X12'!$B:$AZ,14,FALSE)),(VLOOKUP(B411,'X13'!$B:$AZ,14,FALSE))))))))))))))))))))))))))=$V$1," ",(IF($X$1=1,(VLOOKUP(B411,'X1'!$B:$AZ,14,FALSE)),(IF($X$1=2,(VLOOKUP(B411,'X2'!$B:$AZ,14,FALSE)),(IF($X$1=3,(VLOOKUP(B411,'X3'!$B:$AZ,14,FALSE)),(IF($X$1=4,(VLOOKUP(B411,'X4'!$B:$AZ,14,FALSE)),(IF($X$1=5,(VLOOKUP(B411,'X5'!$B:$AZ,14,FALSE)),(IF($X$1=6,(VLOOKUP(B411,'X6'!$B:$AZ,14,FALSE)),(IF($X$1=7,(VLOOKUP(B411,'X7'!$B:$AZ,14,FALSE)),(IF($X$1=8,(VLOOKUP(B411,'X8'!$B:$AZ,14,FALSE)),(IF($X$1=9,(VLOOKUP(B411,'X9'!$B:$AZ,14,FALSE)),(IF($X$1=10,(VLOOKUP(B411,'X10'!$B:$AZ,14,FALSE)),(IF($X$1=11,(VLOOKUP(B411,'X11'!$B:$AZ,14,FALSE)),(IF($X$1=12,(VLOOKUP(B411,'X12'!$B:$AZ,14,FALSE)),(VLOOKUP(B411,'X13'!$B:$AZ,14,FALSE)))))))))))))))))))))))))))))</f>
        <v xml:space="preserve"> </v>
      </c>
    </row>
    <row r="412" spans="1:19" ht="14.1" customHeight="1" x14ac:dyDescent="0.2">
      <c r="A412" s="156" t="s">
        <v>1058</v>
      </c>
      <c r="B412" s="122" t="str">
        <f>IF(ISERROR(IF($U$16=1,(VLOOKUP(A412,$AC$89:$AH$125,2,FALSE)),IF((IF($X$1=1,'X1'!B371,(IF($X$1=2,'X2'!B371,(IF($X$1=3,'X3'!B371,(IF($X$1=4,'X4'!B371,(IF($X$1=5,'X5'!B371,(IF($X$1=6,'X6'!B371,(IF($X$1=7,'X7'!B371,(IF($X$1=8,'X8'!B371,(IF($X$1=9,'X9'!B371,(IF($X$1=10,'X10'!B371,(IF($X$1=11,'X11'!B371,(IF($X$1=12,'X12'!B371,'X13'!B371))))))))))))))))))))))))="","",(IF($X$1=1,'X1'!B371,(IF($X$1=2,'X2'!B371,(IF($X$1=3,'X3'!B371,(IF($X$1=4,'X4'!B371,(IF($X$1=5,'X5'!B371,(IF($X$1=6,'X6'!B371,(IF($X$1=7,'X7'!B371,(IF($X$1=8,'X8'!B371,(IF($X$1=9,'X9'!B371,(IF($X$1=10,'X10'!B371,(IF($X$1=11,'X11'!B371,(IF($X$1=12,'X12'!B371,'X13'!B371)))))))))))))))))))))))))))=TRUE," ",(IF($U$16=1,(VLOOKUP(A412,$AC$89:$AH$125,2,FALSE)),IF((IF($X$1=1,'X1'!B371,(IF($X$1=2,'X2'!B371,(IF($X$1=3,'X3'!B371,(IF($X$1=4,'X4'!B371,(IF($X$1=5,'X5'!B371,(IF($X$1=6,'X6'!B371,(IF($X$1=7,'X7'!B371,(IF($X$1=8,'X8'!B371,(IF($X$1=9,'X9'!B371,(IF($X$1=10,'X10'!B371,(IF($X$1=11,'X11'!B371,(IF($X$1=12,'X12'!B371,'X13'!B371))))))))))))))))))))))))="","",(IF($X$1=1,'X1'!B371,(IF($X$1=2,'X2'!B371,(IF($X$1=3,'X3'!B371,(IF($X$1=4,'X4'!B371,(IF($X$1=5,'X5'!B371,(IF($X$1=6,'X6'!B371,(IF($X$1=7,'X7'!B371,(IF($X$1=8,'X8'!B371,(IF($X$1=9,'X9'!B371,(IF($X$1=10,'X10'!B371,(IF($X$1=11,'X11'!B371,(IF($X$1=12,'X12'!B371,'X13'!B371))))))))))))))))))))))))))))</f>
        <v/>
      </c>
      <c r="C412" s="181" t="str">
        <f ca="1">IF(ISERROR(IF($X$1=1,(VLOOKUP(B412,'X1'!$B:$AZ,47,FALSE)),IF($X$1=2,(VLOOKUP(B412,'X2'!$B:$AZ,47,FALSE)),IF($X$1=3,(VLOOKUP(B412,'X3'!$B:$AZ,47,FALSE)),IF($X$1=4,(VLOOKUP(B412,'X4'!$B:$AZ,47,FALSE)),IF($X$1=5,(VLOOKUP(B412,'X5'!$B:$AZ,47,FALSE)),IF($X$1=6,(VLOOKUP(B412,'X6'!$B:$AZ,47,FALSE)),IF($X$1=7,(VLOOKUP(B412,'X7'!$B:$AZ,47,FALSE)),IF($X$1=8,(VLOOKUP(B412,'X8'!$B:$AZ,47,FALSE)),IF($X$1=9,(VLOOKUP(B412,'X9'!$B:$AZ,47,FALSE)),IF($X$1=10,(VLOOKUP(B412,'X10'!$B:$AZ,47,FALSE)),IF($X$1=11,(VLOOKUP(B412,'X11'!$B:$AZ,47,FALSE)),IF($X$1=12,(VLOOKUP(B412,'X12'!$B:$AZ,47,FALSE)),IF($X$1=13,(VLOOKUP(B412,'X13'!$B:$AZ,47,FALSE)),"B"))))))))))))))=TRUE," ",(IF($X$1=1,(VLOOKUP(B412,'X1'!$B:$AZ,47,FALSE)),IF($X$1=2,(VLOOKUP(B412,'X2'!$B:$AZ,47,FALSE)),IF($X$1=3,(VLOOKUP(B412,'X3'!$B:$AZ,47,FALSE)),IF($X$1=4,(VLOOKUP(B412,'X4'!$B:$AZ,47,FALSE)),IF($X$1=5,(VLOOKUP(B412,'X5'!$B:$AZ,47,FALSE)),IF($X$1=6,(VLOOKUP(B412,'X6'!$B:$AZ,47,FALSE)),IF($X$1=7,(VLOOKUP(B412,'X7'!$B:$AZ,47,FALSE)),IF($X$1=8,(VLOOKUP(B412,'X8'!$B:$AZ,47,FALSE)),IF($X$1=9,(VLOOKUP(B412,'X9'!$B:$AZ,47,FALSE)),IF($X$1=10,(VLOOKUP(B412,'X10'!$B:$AZ,47,FALSE)),IF($X$1=11,(VLOOKUP(B412,'X11'!$B:$AZ,47,FALSE)),IF($X$1=12,(VLOOKUP(B412,'X12'!$B:$AZ,47,FALSE)),IF($X$1=13,(VLOOKUP(B412,'X13'!$B:$AZ,47,FALSE)),"B")))))))))))))))</f>
        <v xml:space="preserve"> </v>
      </c>
      <c r="D412" s="181" t="str">
        <f ca="1">IF(ISERROR(IF($X$1=1,(VLOOKUP(B412,'X1'!$B:$AP,41,FALSE)),IF($X$1=2,(VLOOKUP(B412,'X2'!$B:$AP,41,FALSE)),IF($X$1=3,(VLOOKUP(B412,'X3'!$B:$AP,41,FALSE)),IF($X$1=4,(VLOOKUP(B412,'X4'!$B:$AP,41,FALSE)),IF($X$1=5,(VLOOKUP(B412,'X5'!$B:$AP,41,FALSE)),IF($X$1=6,(VLOOKUP(B412,'X6'!$B:$AP,41,FALSE)),IF($X$1=7,(VLOOKUP(B412,'X7'!$B:$AP,41,FALSE)),IF($X$1=8,(VLOOKUP(B412,'X8'!$B:$AP,41,FALSE)),IF($X$1=9,(VLOOKUP(B412,'X9'!$B:$AP,41,FALSE)),IF($X$1=10,(VLOOKUP(B412,'X10'!$B:$AP,41,FALSE)),IF($X$1=11,(VLOOKUP(B412,'X11'!$B:$AP,41,FALSE)),IF($X$1=12,(VLOOKUP(B412,'X12'!$B:$AP,41,FALSE)),IF($X$1=13,(VLOOKUP(B412,'X13'!$B:$AP,41,FALSE)),"B"))))))))))))))=TRUE," ",(IF($X$1=1,(VLOOKUP(B412,'X1'!$B:$AP,41,FALSE)),IF($X$1=2,(VLOOKUP(B412,'X2'!$B:$AP,41,FALSE)),IF($X$1=3,(VLOOKUP(B412,'X3'!$B:$AP,41,FALSE)),IF($X$1=4,(VLOOKUP(B412,'X4'!$B:$AP,41,FALSE)),IF($X$1=5,(VLOOKUP(B412,'X5'!$B:$AP,41,FALSE)),IF($X$1=6,(VLOOKUP(B412,'X6'!$B:$AP,41,FALSE)),IF($X$1=7,(VLOOKUP(B412,'X7'!$B:$AP,41,FALSE)),IF($X$1=8,(VLOOKUP(B412,'X8'!$B:$AP,41,FALSE)),IF($X$1=9,(VLOOKUP(B412,'X9'!$B:$AP,41,FALSE)),IF($X$1=10,(VLOOKUP(B412,'X10'!$B:$AP,41,FALSE)),IF($X$1=11,(VLOOKUP(B412,'X11'!$B:$AP,41,FALSE)),IF($X$1=12,(VLOOKUP(B412,'X12'!$B:$AP,41,FALSE)),IF($X$1=13,(VLOOKUP(B412,'X13'!$B:$AP,41,FALSE)),"B")))))))))))))))</f>
        <v xml:space="preserve"> </v>
      </c>
      <c r="E412" s="182" t="str">
        <f ca="1">IF(ISERROR(IF($X$1=1,(VLOOKUP(B412,'X1'!$B:$AP,7,FALSE)),IF($X$1=2,(VLOOKUP(B412,'X2'!$B:$AP,7,FALSE)),IF($X$1=3,(VLOOKUP(B412,'X3'!$B:$AP,7,FALSE)),IF($X$1=4,(VLOOKUP(B412,'X4'!$B:$AP,7,FALSE)),IF($X$1=5,(VLOOKUP(B412,'X5'!$B:$AP,7,FALSE)),IF($X$1=6,(VLOOKUP(B412,'X6'!$B:$AP,7,FALSE)),IF($X$1=7,(VLOOKUP(B412,'X7'!$B:$AP,7,FALSE)),IF($X$1=8,(VLOOKUP(B412,'X8'!$B:$AP,7,FALSE)),IF($X$1=9,(VLOOKUP(B412,'X9'!$B:$AP,7,FALSE)),IF($X$1=10,(VLOOKUP(B412,'X10'!$B:$AP,7,FALSE)),IF($X$1=11,(VLOOKUP(B412,'X11'!$B:$AP,7,FALSE)),IF($X$1=12,(VLOOKUP(B412,'X12'!$B:$AP,7,FALSE)),IF($X$1=13,(VLOOKUP(B412,'X13'!$B:$AP,7,FALSE)),"B"))))))))))))))=TRUE," ",(IF($X$1=1,(VLOOKUP(B412,'X1'!$B:$AP,7,FALSE)),IF($X$1=2,(VLOOKUP(B412,'X2'!$B:$AP,7,FALSE)),IF($X$1=3,(VLOOKUP(B412,'X3'!$B:$AP,7,FALSE)),IF($X$1=4,(VLOOKUP(B412,'X4'!$B:$AP,7,FALSE)),IF($X$1=5,(VLOOKUP(B412,'X5'!$B:$AP,7,FALSE)),IF($X$1=6,(VLOOKUP(B412,'X6'!$B:$AP,7,FALSE)),IF($X$1=7,(VLOOKUP(B412,'X7'!$B:$AP,7,FALSE)),IF($X$1=8,(VLOOKUP(B412,'X8'!$B:$AP,7,FALSE)),IF($X$1=9,(VLOOKUP(B412,'X9'!$B:$AP,7,FALSE)),IF($X$1=10,(VLOOKUP(B412,'X10'!$B:$AP,7,FALSE)),IF($X$1=11,(VLOOKUP(B412,'X11'!$B:$AP,7,FALSE)),IF($X$1=12,(VLOOKUP(B412,'X12'!$B:$AP,7,FALSE)),IF($X$1=13,(VLOOKUP(B412,'X13'!$B:$AP,7,FALSE)),"B")))))))))))))))</f>
        <v xml:space="preserve"> </v>
      </c>
      <c r="F412" s="182" t="str">
        <f ca="1">IF(ISERROR(IF((IF($X$1=1,(VLOOKUP(B412,'X1'!$B:$AO,6,FALSE)),(IF($X$1=2,(VLOOKUP(B412,'X2'!$B:$AO,6,FALSE)),(IF($X$1=3,(VLOOKUP(B412,'X3'!$B:$AO,6,FALSE)),(IF($X$1=4,(VLOOKUP(B412,'X4'!$B:$AO,6,FALSE)),(IF($X$1=5,(VLOOKUP(B412,'X5'!$B:$AO,6,FALSE)),(IF($X$1=6,(VLOOKUP(B412,'X6'!$B:$AO,6,FALSE)),(IF($X$1=7,(VLOOKUP(B412,'X7'!$B:$AO,6,FALSE)),(IF($X$1=8,(VLOOKUP(B412,'X8'!$B:$AO,6,FALSE)),(IF($X$1=9,(VLOOKUP(B412,'X9'!$B:$AO,6,FALSE)),(IF($X$1=10,(VLOOKUP(B412,'X10'!$B:$AO,6,FALSE)),(IF($X$1=11,(VLOOKUP(B412,'X11'!$B:$AO,6,FALSE)),(IF($X$1=12,(VLOOKUP(B412,'X12'!$B:$AO,6,FALSE)),(VLOOKUP(B412,'X13'!$B:$AO,6,FALSE))))))))))))))))))))))))))=$V$1," ",(IF($X$1=1,(VLOOKUP(B412,'X1'!$B:$AO,6,FALSE)),(IF($X$1=2,(VLOOKUP(B412,'X2'!$B:$AO,6,FALSE)),(IF($X$1=3,(VLOOKUP(B412,'X3'!$B:$AO,6,FALSE)),(IF($X$1=4,(VLOOKUP(B412,'X4'!$B:$AO,6,FALSE)),(IF($X$1=5,(VLOOKUP(B412,'X5'!$B:$AO,6,FALSE)),(IF($X$1=6,(VLOOKUP(B412,'X6'!$B:$AO,6,FALSE)),(IF($X$1=7,(VLOOKUP(B412,'X7'!$B:$AO,6,FALSE)),(IF($X$1=8,(VLOOKUP(B412,'X8'!$B:$AO,6,FALSE)),(IF($X$1=9,(VLOOKUP(B412,'X9'!$B:$AO,6,FALSE)),(IF($X$1=10,(VLOOKUP(B412,'X10'!$B:$AO,6,FALSE)),(IF($X$1=11,(VLOOKUP(B412,'X11'!$B:$AO,6,FALSE)),(IF($X$1=12,(VLOOKUP(B412,'X12'!$B:$AO,6,FALSE)),(VLOOKUP(B412,'X13'!$B:$AO,6,FALSE))))))))))))))))))))))))))))=TRUE," ",(IF((IF($X$1=1,(VLOOKUP(B412,'X1'!$B:$AO,6,FALSE)),(IF($X$1=2,(VLOOKUP(B412,'X2'!$B:$AO,6,FALSE)),(IF($X$1=3,(VLOOKUP(B412,'X3'!$B:$AO,6,FALSE)),(IF($X$1=4,(VLOOKUP(B412,'X4'!$B:$AO,6,FALSE)),(IF($X$1=5,(VLOOKUP(B412,'X5'!$B:$AO,6,FALSE)),(IF($X$1=6,(VLOOKUP(B412,'X6'!$B:$AO,6,FALSE)),(IF($X$1=7,(VLOOKUP(B412,'X7'!$B:$AO,6,FALSE)),(IF($X$1=8,(VLOOKUP(B412,'X8'!$B:$AO,6,FALSE)),(IF($X$1=9,(VLOOKUP(B412,'X9'!$B:$AO,6,FALSE)),(IF($X$1=10,(VLOOKUP(B412,'X10'!$B:$AO,6,FALSE)),(IF($X$1=11,(VLOOKUP(B412,'X11'!$B:$AO,6,FALSE)),(IF($X$1=12,(VLOOKUP(B412,'X12'!$B:$AO,6,FALSE)),(VLOOKUP(B412,'X13'!$B:$AO,6,FALSE))))))))))))))))))))))))))=$V$1," ",(IF($X$1=1,(VLOOKUP(B412,'X1'!$B:$AO,6,FALSE)),(IF($X$1=2,(VLOOKUP(B412,'X2'!$B:$AO,6,FALSE)),(IF($X$1=3,(VLOOKUP(B412,'X3'!$B:$AO,6,FALSE)),(IF($X$1=4,(VLOOKUP(B412,'X4'!$B:$AO,6,FALSE)),(IF($X$1=5,(VLOOKUP(B412,'X5'!$B:$AO,6,FALSE)),(IF($X$1=6,(VLOOKUP(B412,'X6'!$B:$AO,6,FALSE)),(IF($X$1=7,(VLOOKUP(B412,'X7'!$B:$AO,6,FALSE)),(IF($X$1=8,(VLOOKUP(B412,'X8'!$B:$AO,6,FALSE)),(IF($X$1=9,(VLOOKUP(B412,'X9'!$B:$AO,6,FALSE)),(IF($X$1=10,(VLOOKUP(B412,'X10'!$B:$AO,6,FALSE)),(IF($X$1=11,(VLOOKUP(B412,'X11'!$B:$AO,6,FALSE)),(IF($X$1=12,(VLOOKUP(B412,'X12'!$B:$AO,6,FALSE)),(VLOOKUP(B412,'X13'!$B:$AO,6,FALSE)))))))))))))))))))))))))))))</f>
        <v xml:space="preserve"> </v>
      </c>
      <c r="G412" s="182" t="str">
        <f ca="1">IF(ISERROR(IF($X$1=1,(VLOOKUP(B412,'X1'!$B:$AZ,44,FALSE)),IF($X$1=2,(VLOOKUP(B412,'X2'!$B:$AZ,44,FALSE)),IF($X$1=3,(VLOOKUP(B412,'X3'!$B:$AZ,44,FALSE)),IF($X$1=4,(VLOOKUP(B412,'X4'!$B:$AZ,44,FALSE)),IF($X$1=5,(VLOOKUP(B412,'X5'!$B:$AZ,44,FALSE)),IF($X$1=6,(VLOOKUP(B412,'X6'!$B:$AZ,44,FALSE)),IF($X$1=7,(VLOOKUP(B412,'X7'!$B:$AZ,44,FALSE)),IF($X$1=8,(VLOOKUP(B412,'X8'!$B:$AZ,44,FALSE)),IF($X$1=9,(VLOOKUP(B412,'X9'!$B:$AZ,44,FALSE)),IF($X$1=10,(VLOOKUP(B412,'X10'!$B:$AZ,44,FALSE)),IF($X$1=11,(VLOOKUP(B412,'X11'!$B:$AZ,44,FALSE)),IF($X$1=12,(VLOOKUP(B412,'X12'!$B:$AZ,44,FALSE)),IF($X$1=13,(VLOOKUP(B412,'X13'!$B:$AZ,44,FALSE)),"B"))))))))))))))=TRUE," ",(IF($X$1=1,(VLOOKUP(B412,'X1'!$B:$AZ,44,FALSE)),IF($X$1=2,(VLOOKUP(B412,'X2'!$B:$AZ,44,FALSE)),IF($X$1=3,(VLOOKUP(B412,'X3'!$B:$AZ,44,FALSE)),IF($X$1=4,(VLOOKUP(B412,'X4'!$B:$AZ,44,FALSE)),IF($X$1=5,(VLOOKUP(B412,'X5'!$B:$AZ,44,FALSE)),IF($X$1=6,(VLOOKUP(B412,'X6'!$B:$AZ,44,FALSE)),IF($X$1=7,(VLOOKUP(B412,'X7'!$B:$AZ,44,FALSE)),IF($X$1=8,(VLOOKUP(B412,'X8'!$B:$AZ,44,FALSE)),IF($X$1=9,(VLOOKUP(B412,'X9'!$B:$AZ,44,FALSE)),IF($X$1=10,(VLOOKUP(B412,'X10'!$B:$AZ,44,FALSE)),IF($X$1=11,(VLOOKUP(B412,'X11'!$B:$AZ,44,FALSE)),IF($X$1=12,(VLOOKUP(B412,'X12'!$B:$AZ,44,FALSE)),IF($X$1=13,(VLOOKUP(B412,'X13'!$B:$AZ,44,FALSE)),"B")))))))))))))))</f>
        <v xml:space="preserve"> </v>
      </c>
      <c r="H412" s="182" t="str">
        <f ca="1">IF(ISERROR(IF($X$1=1,(VLOOKUP(B412,'X1'!$B:$AZ,8,FALSE)),IF($X$1=2,(VLOOKUP(B412,'X2'!$B:$AZ,8,FALSE)),IF($X$1=3,(VLOOKUP(B412,'X3'!$B:$AZ,8,FALSE)),IF($X$1=4,(VLOOKUP(B412,'X4'!$B:$AZ,8,FALSE)),IF($X$1=5,(VLOOKUP(B412,'X5'!$B:$AZ,8,FALSE)),IF($X$1=6,(VLOOKUP(B412,'X6'!$B:$AZ,8,FALSE)),IF($X$1=7,(VLOOKUP(B412,'X7'!$B:$AZ,8,FALSE)),IF($X$1=8,(VLOOKUP(B412,'X8'!$B:$AZ,8,FALSE)),IF($X$1=9,(VLOOKUP(B412,'X9'!$B:$AZ,8,FALSE)),IF($X$1=10,(VLOOKUP(B412,'X10'!$B:$AZ,8,FALSE)),IF($X$1=11,(VLOOKUP(B412,'X11'!$B:$AZ,8,FALSE)),IF($X$1=12,(VLOOKUP(B412,'X12'!$B:$AZ,8,FALSE)),IF($X$1=13,(VLOOKUP(B412,'X13'!$B:$AZ,8,FALSE)),"B"))))))))))))))=TRUE," ",(IF($X$1=1,(VLOOKUP(B412,'X1'!$B:$AZ,8,FALSE)),IF($X$1=2,(VLOOKUP(B412,'X2'!$B:$AZ,8,FALSE)),IF($X$1=3,(VLOOKUP(B412,'X3'!$B:$AZ,8,FALSE)),IF($X$1=4,(VLOOKUP(B412,'X4'!$B:$AZ,8,FALSE)),IF($X$1=5,(VLOOKUP(B412,'X5'!$B:$AZ,8,FALSE)),IF($X$1=6,(VLOOKUP(B412,'X6'!$B:$AZ,8,FALSE)),IF($X$1=7,(VLOOKUP(B412,'X7'!$B:$AZ,8,FALSE)),IF($X$1=8,(VLOOKUP(B412,'X8'!$B:$AZ,8,FALSE)),IF($X$1=9,(VLOOKUP(B412,'X9'!$B:$AZ,8,FALSE)),IF($X$1=10,(VLOOKUP(B412,'X10'!$B:$AZ,8,FALSE)),IF($X$1=11,(VLOOKUP(B412,'X11'!$B:$AZ,8,FALSE)),IF($X$1=12,(VLOOKUP(B412,'X12'!$B:$AZ,8,FALSE)),IF($X$1=13,(VLOOKUP(B412,'X13'!$B:$AZ,8,FALSE)),"B")))))))))))))))</f>
        <v xml:space="preserve"> </v>
      </c>
      <c r="I412" s="183" t="str">
        <f ca="1">IF(ISERROR(IF($X$1=1,(VLOOKUP(B412,'X1'!$B:$AZ,2,FALSE)),IF($X$1=2,(VLOOKUP(B412,'X2'!$B:$AZ,2,FALSE)),IF($X$1=3,(VLOOKUP(B412,'X3'!$B:$AZ,2,FALSE)),IF($X$1=4,(VLOOKUP(B412,'X4'!$B:$AZ,2,FALSE)),IF($X$1=5,(VLOOKUP(B412,'X5'!$B:$AZ,2,FALSE)),IF($X$1=6,(VLOOKUP(B412,'X6'!$B:$AZ,2,FALSE)),IF($X$1=7,(VLOOKUP(B412,'X7'!$B:$AZ,2,FALSE)),IF($X$1=8,(VLOOKUP(B412,'X8'!$B:$AZ,2,FALSE)),IF($X$1=9,(VLOOKUP(B412,'X9'!$B:$AZ,2,FALSE)),IF($X$1=10,(VLOOKUP(B412,'X10'!$B:$AZ,2,FALSE)),IF($X$1=11,(VLOOKUP(B412,'X11'!$B:$AZ,2,FALSE)),IF($X$1=12,(VLOOKUP(B412,'X12'!$B:$AZ,2,FALSE)),IF($X$1=13,(VLOOKUP(B412,'X13'!$B:$AZ,2,FALSE)),"B"))))))))))))))=TRUE," ",(IF($X$1=1,(VLOOKUP(B412,'X1'!$B:$AZ,2,FALSE)),IF($X$1=2,(VLOOKUP(B412,'X2'!$B:$AZ,2,FALSE)),IF($X$1=3,(VLOOKUP(B412,'X3'!$B:$AZ,2,FALSE)),IF($X$1=4,(VLOOKUP(B412,'X4'!$B:$AZ,2,FALSE)),IF($X$1=5,(VLOOKUP(B412,'X5'!$B:$AZ,2,FALSE)),IF($X$1=6,(VLOOKUP(B412,'X6'!$B:$AZ,2,FALSE)),IF($X$1=7,(VLOOKUP(B412,'X7'!$B:$AZ,2,FALSE)),IF($X$1=8,(VLOOKUP(B412,'X8'!$B:$AZ,2,FALSE)),IF($X$1=9,(VLOOKUP(B412,'X9'!$B:$AZ,2,FALSE)),IF($X$1=10,(VLOOKUP(B412,'X10'!$B:$AZ,2,FALSE)),IF($X$1=11,(VLOOKUP(B412,'X11'!$B:$AZ,2,FALSE)),IF($X$1=12,(VLOOKUP(B412,'X12'!$B:$AZ,2,FALSE)),IF($X$1=13,(VLOOKUP(B412,'X13'!$B:$AZ,2,FALSE)),"B")))))))))))))))</f>
        <v xml:space="preserve"> </v>
      </c>
      <c r="J412" s="183" t="str">
        <f ca="1">IF(ISERROR(IF($X$1=1,(VLOOKUP(B412,'X1'!$B:$AZ,3,FALSE)),IF($X$1=2,(VLOOKUP(B412,'X2'!$B:$AZ,3,FALSE)),IF($X$1=3,(VLOOKUP(B412,'X3'!$B:$AZ,3,FALSE)),IF($X$1=4,(VLOOKUP(B412,'X4'!$B:$AZ,3,FALSE)),IF($X$1=5,(VLOOKUP(B412,'X5'!$B:$AZ,3,FALSE)),IF($X$1=6,(VLOOKUP(B412,'X6'!$B:$AZ,3,FALSE)),IF($X$1=7,(VLOOKUP(B412,'X7'!$B:$AZ,3,FALSE)),IF($X$1=8,(VLOOKUP(B412,'X8'!$B:$AZ,3,FALSE)),IF($X$1=9,(VLOOKUP(B412,'X9'!$B:$AZ,3,FALSE)),IF($X$1=10,(VLOOKUP(B412,'X10'!$B:$AZ,3,FALSE)),IF($X$1=11,(VLOOKUP(B412,'X11'!$B:$AZ,3,FALSE)),IF($X$1=12,(VLOOKUP(B412,'X12'!$B:$AZ,3,FALSE)),IF($X$1=13,(VLOOKUP(B412,'X13'!$B:$AZ,3,FALSE)),"B"))))))))))))))=TRUE," ",(IF($X$1=1,(VLOOKUP(B412,'X1'!$B:$AZ,3,FALSE)),IF($X$1=2,(VLOOKUP(B412,'X2'!$B:$AZ,3,FALSE)),IF($X$1=3,(VLOOKUP(B412,'X3'!$B:$AZ,3,FALSE)),IF($X$1=4,(VLOOKUP(B412,'X4'!$B:$AZ,3,FALSE)),IF($X$1=5,(VLOOKUP(B412,'X5'!$B:$AZ,3,FALSE)),IF($X$1=6,(VLOOKUP(B412,'X6'!$B:$AZ,3,FALSE)),IF($X$1=7,(VLOOKUP(B412,'X7'!$B:$AZ,3,FALSE)),IF($X$1=8,(VLOOKUP(B412,'X8'!$B:$AZ,3,FALSE)),IF($X$1=9,(VLOOKUP(B412,'X9'!$B:$AZ,3,FALSE)),IF($X$1=10,(VLOOKUP(B412,'X10'!$B:$AZ,3,FALSE)),IF($X$1=11,(VLOOKUP(B412,'X11'!$B:$AZ,3,FALSE)),IF($X$1=12,(VLOOKUP(B412,'X12'!$B:$AZ,3,FALSE)),IF($X$1=13,(VLOOKUP(B412,'X13'!$B:$AZ,3,FALSE)),"B")))))))))))))))</f>
        <v xml:space="preserve"> </v>
      </c>
      <c r="K412" s="183" t="str">
        <f ca="1">IF(ISERROR(IF($X$1=1,(VLOOKUP(B412,'X1'!$B:$AZ,5,FALSE)),IF($X$1=2,(VLOOKUP(B412,'X2'!$B:$AZ,5,FALSE)),IF($X$1=3,(VLOOKUP(B412,'X3'!$B:$AZ,5,FALSE)),IF($X$1=4,(VLOOKUP(B412,'X4'!$B:$AZ,5,FALSE)),IF($X$1=5,(VLOOKUP(B412,'X5'!$B:$AZ,5,FALSE)),IF($X$1=6,(VLOOKUP(B412,'X6'!$B:$AZ,5,FALSE)),IF($X$1=7,(VLOOKUP(B412,'X7'!$B:$AZ,5,FALSE)),IF($X$1=8,(VLOOKUP(B412,'X8'!$B:$AZ,5,FALSE)),IF($X$1=9,(VLOOKUP(B412,'X9'!$B:$AZ,5,FALSE)),IF($X$1=10,(VLOOKUP(B412,'X10'!$B:$AZ,5,FALSE)),IF($X$1=11,(VLOOKUP(B412,'X11'!$B:$AZ,5,FALSE)),IF($X$1=12,(VLOOKUP(B412,'X12'!$B:$AZ,5,FALSE)),IF($X$1=13,(VLOOKUP(B412,'X13'!$B:$AZ,5,FALSE)),"B"))))))))))))))=TRUE," ",(IF($X$1=1,(VLOOKUP(B412,'X1'!$B:$AZ,5,FALSE)),IF($X$1=2,(VLOOKUP(B412,'X2'!$B:$AZ,5,FALSE)),IF($X$1=3,(VLOOKUP(B412,'X3'!$B:$AZ,5,FALSE)),IF($X$1=4,(VLOOKUP(B412,'X4'!$B:$AZ,5,FALSE)),IF($X$1=5,(VLOOKUP(B412,'X5'!$B:$AZ,5,FALSE)),IF($X$1=6,(VLOOKUP(B412,'X6'!$B:$AZ,5,FALSE)),IF($X$1=7,(VLOOKUP(B412,'X7'!$B:$AZ,5,FALSE)),IF($X$1=8,(VLOOKUP(B412,'X8'!$B:$AZ,5,FALSE)),IF($X$1=9,(VLOOKUP(B412,'X9'!$B:$AZ,5,FALSE)),IF($X$1=10,(VLOOKUP(B412,'X10'!$B:$AZ,5,FALSE)),IF($X$1=11,(VLOOKUP(B412,'X11'!$B:$AZ,5,FALSE)),IF($X$1=12,(VLOOKUP(B412,'X12'!$B:$AZ,5,FALSE)),IF($X$1=13,(VLOOKUP(B412,'X13'!$B:$AZ,5,FALSE)),"B")))))))))))))))</f>
        <v xml:space="preserve"> </v>
      </c>
      <c r="L412" s="184" t="str">
        <f ca="1">IF(ISERROR(IF($X$1=1,(VLOOKUP(B412,'X1'!$B:$AZ,9,FALSE)),IF($X$1=2,(VLOOKUP(B412,'X2'!$B:$AZ,9,FALSE)),IF($X$1=3,(VLOOKUP(B412,'X3'!$B:$AZ,9,FALSE)),IF($X$1=4,(VLOOKUP(B412,'X4'!$B:$AZ,9,FALSE)),IF($X$1=5,(VLOOKUP(B412,'X5'!$B:$AZ,9,FALSE)),IF($X$1=6,(VLOOKUP(B412,'X6'!$B:$AZ,9,FALSE)),IF($X$1=7,(VLOOKUP(B412,'X7'!$B:$AZ,9,FALSE)),IF($X$1=8,(VLOOKUP(B412,'X8'!$B:$AZ,9,FALSE)),IF($X$1=9,(VLOOKUP(B412,'X9'!$B:$AZ,9,FALSE)),IF($X$1=10,(VLOOKUP(B412,'X10'!$B:$AZ,9,FALSE)),IF($X$1=11,(VLOOKUP(B412,'X11'!$B:$AZ,9,FALSE)),IF($X$1=12,(VLOOKUP(B412,'X12'!$B:$AZ,9,FALSE)),IF($X$1=13,(VLOOKUP(B412,'X13'!$B:$AZ,9,FALSE)),"B"))))))))))))))=TRUE," ",(IF($X$1=1,(VLOOKUP(B412,'X1'!$B:$AZ,9,FALSE)),IF($X$1=2,(VLOOKUP(B412,'X2'!$B:$AZ,9,FALSE)),IF($X$1=3,(VLOOKUP(B412,'X3'!$B:$AZ,9,FALSE)),IF($X$1=4,(VLOOKUP(B412,'X4'!$B:$AZ,9,FALSE)),IF($X$1=5,(VLOOKUP(B412,'X5'!$B:$AZ,9,FALSE)),IF($X$1=6,(VLOOKUP(B412,'X6'!$B:$AZ,9,FALSE)),IF($X$1=7,(VLOOKUP(B412,'X7'!$B:$AZ,9,FALSE)),IF($X$1=8,(VLOOKUP(B412,'X8'!$B:$AZ,9,FALSE)),IF($X$1=9,(VLOOKUP(B412,'X9'!$B:$AZ,9,FALSE)),IF($X$1=10,(VLOOKUP(B412,'X10'!$B:$AZ,9,FALSE)),IF($X$1=11,(VLOOKUP(B412,'X11'!$B:$AZ,9,FALSE)),IF($X$1=12,(VLOOKUP(B412,'X12'!$B:$AZ,9,FALSE)),IF($X$1=13,(VLOOKUP(B412,'X13'!$B:$AZ,9,FALSE)),"B")))))))))))))))</f>
        <v xml:space="preserve"> </v>
      </c>
      <c r="M412" s="184" t="str">
        <f ca="1">IF(ISERROR(IF($X$1=1,(VLOOKUP(B412,'X1'!$B:$AZ,10,FALSE)),IF($X$1=2,(VLOOKUP(B412,'X2'!$B:$AZ,10,FALSE)),IF($X$1=3,(VLOOKUP(B412,'X3'!$B:$AZ,10,FALSE)),IF($X$1=4,(VLOOKUP(B412,'X4'!$B:$AZ,10,FALSE)),IF($X$1=5,(VLOOKUP(B412,'X5'!$B:$AZ,10,FALSE)),IF($X$1=6,(VLOOKUP(B412,'X6'!$B:$AZ,10,FALSE)),IF($X$1=7,(VLOOKUP(B412,'X7'!$B:$AZ,10,FALSE)),IF($X$1=8,(VLOOKUP(B412,'X8'!$B:$AZ,10,FALSE)),IF($X$1=9,(VLOOKUP(B412,'X9'!$B:$AZ,10,FALSE)),IF($X$1=10,(VLOOKUP(B412,'X10'!$B:$AZ,10,FALSE)),IF($X$1=11,(VLOOKUP(B412,'X11'!$B:$AZ,10,FALSE)),IF($X$1=12,(VLOOKUP(B412,'X12'!$B:$AZ,10,FALSE)),IF($X$1=13,(VLOOKUP(B412,'X13'!$B:$AZ,10,FALSE)),"B"))))))))))))))=TRUE," ",(IF($X$1=1,(VLOOKUP(B412,'X1'!$B:$AZ,10,FALSE)),IF($X$1=2,(VLOOKUP(B412,'X2'!$B:$AZ,10,FALSE)),IF($X$1=3,(VLOOKUP(B412,'X3'!$B:$AZ,10,FALSE)),IF($X$1=4,(VLOOKUP(B412,'X4'!$B:$AZ,10,FALSE)),IF($X$1=5,(VLOOKUP(B412,'X5'!$B:$AZ,10,FALSE)),IF($X$1=6,(VLOOKUP(B412,'X6'!$B:$AZ,10,FALSE)),IF($X$1=7,(VLOOKUP(B412,'X7'!$B:$AZ,10,FALSE)),IF($X$1=8,(VLOOKUP(B412,'X8'!$B:$AZ,10,FALSE)),IF($X$1=9,(VLOOKUP(B412,'X9'!$B:$AZ,10,FALSE)),IF($X$1=10,(VLOOKUP(B412,'X10'!$B:$AZ,10,FALSE)),IF($X$1=11,(VLOOKUP(B412,'X11'!$B:$AZ,10,FALSE)),IF($X$1=12,(VLOOKUP(B412,'X12'!$B:$AZ,10,FALSE)),IF($X$1=13,(VLOOKUP(B412,'X13'!$B:$AZ,10,FALSE)),"B")))))))))))))))</f>
        <v xml:space="preserve"> </v>
      </c>
      <c r="N412" s="185" t="str">
        <f ca="1">IF(ISERROR(IF($X$1=1,(VLOOKUP(B412,'X1'!$B:$AZ,45,FALSE)),IF($X$1=2,(VLOOKUP(B412,'X2'!$B:$AZ,45,FALSE)),IF($X$1=3,(VLOOKUP(B412,'X3'!$B:$AZ,45,FALSE)),IF($X$1=4,(VLOOKUP(B412,'X4'!$B:$AZ,45,FALSE)),IF($X$1=5,(VLOOKUP(B412,'X5'!$B:$AZ,45,FALSE)),IF($X$1=6,(VLOOKUP(B412,'X6'!$B:$AZ,45,FALSE)),IF($X$1=7,(VLOOKUP(B412,'X7'!$B:$AZ,45,FALSE)),IF($X$1=8,(VLOOKUP(B412,'X8'!$B:$AZ,45,FALSE)),IF($X$1=9,(VLOOKUP(B412,'X9'!$B:$AZ,45,FALSE)),IF($X$1=10,(VLOOKUP(B412,'X10'!$B:$AZ,45,FALSE)),IF($X$1=11,(VLOOKUP(B412,'X11'!$B:$AZ,45,FALSE)),IF($X$1=12,(VLOOKUP(B412,'X12'!$B:$AZ,45,FALSE)),IF($X$1=13,(VLOOKUP(B412,'X13'!$B:$AZ,45,FALSE)),"B"))))))))))))))=TRUE," ",(IF($X$1=1,(VLOOKUP(B412,'X1'!$B:$AZ,45,FALSE)),IF($X$1=2,(VLOOKUP(B412,'X2'!$B:$AZ,45,FALSE)),IF($X$1=3,(VLOOKUP(B412,'X3'!$B:$AZ,45,FALSE)),IF($X$1=4,(VLOOKUP(B412,'X4'!$B:$AZ,45,FALSE)),IF($X$1=5,(VLOOKUP(B412,'X5'!$B:$AZ,45,FALSE)),IF($X$1=6,(VLOOKUP(B412,'X6'!$B:$AZ,45,FALSE)),IF($X$1=7,(VLOOKUP(B412,'X7'!$B:$AZ,45,FALSE)),IF($X$1=8,(VLOOKUP(B412,'X8'!$B:$AZ,45,FALSE)),IF($X$1=9,(VLOOKUP(B412,'X9'!$B:$AZ,45,FALSE)),IF($X$1=10,(VLOOKUP(B412,'X10'!$B:$AZ,45,FALSE)),IF($X$1=11,(VLOOKUP(B412,'X11'!$B:$AZ,45,FALSE)),IF($X$1=12,(VLOOKUP(B412,'X12'!$B:$AZ,45,FALSE)),IF($X$1=13,(VLOOKUP(B412,'X13'!$B:$AZ,45,FALSE)),"B")))))))))))))))</f>
        <v xml:space="preserve"> </v>
      </c>
      <c r="O412" s="184" t="str">
        <f ca="1">IF(ISERROR(IF($X$1=1,(VLOOKUP(B412,'X1'!$B:$AZ,11,FALSE)),IF($X$1=2,(VLOOKUP(B412,'X2'!$B:$AZ,11,FALSE)),IF($X$1=3,(VLOOKUP(B412,'X3'!$B:$AZ,11,FALSE)),IF($X$1=4,(VLOOKUP(B412,'X4'!$B:$AZ,11,FALSE)),IF($X$1=5,(VLOOKUP(B412,'X5'!$B:$AZ,11,FALSE)),IF($X$1=6,(VLOOKUP(B412,'X6'!$B:$AZ,11,FALSE)),IF($X$1=7,(VLOOKUP(B412,'X7'!$B:$AZ,11,FALSE)),IF($X$1=8,(VLOOKUP(B412,'X8'!$B:$AZ,11,FALSE)),IF($X$1=9,(VLOOKUP(B412,'X9'!$B:$AZ,11,FALSE)),IF($X$1=10,(VLOOKUP(B412,'X10'!$B:$AZ,11,FALSE)),IF($X$1=11,(VLOOKUP(B412,'X11'!$B:$AZ,11,FALSE)),IF($X$1=12,(VLOOKUP(B412,'X12'!$B:$AZ,11,FALSE)),IF($X$1=13,(VLOOKUP(B412,'X13'!$B:$AZ,11,FALSE)),"B"))))))))))))))=TRUE," ",(IF($X$1=1,(VLOOKUP(B412,'X1'!$B:$AZ,11,FALSE)),IF($X$1=2,(VLOOKUP(B412,'X2'!$B:$AZ,11,FALSE)),IF($X$1=3,(VLOOKUP(B412,'X3'!$B:$AZ,11,FALSE)),IF($X$1=4,(VLOOKUP(B412,'X4'!$B:$AZ,11,FALSE)),IF($X$1=5,(VLOOKUP(B412,'X5'!$B:$AZ,11,FALSE)),IF($X$1=6,(VLOOKUP(B412,'X6'!$B:$AZ,11,FALSE)),IF($X$1=7,(VLOOKUP(B412,'X7'!$B:$AZ,11,FALSE)),IF($X$1=8,(VLOOKUP(B412,'X8'!$B:$AZ,11,FALSE)),IF($X$1=9,(VLOOKUP(B412,'X9'!$B:$AZ,11,FALSE)),IF($X$1=10,(VLOOKUP(B412,'X10'!$B:$AZ,11,FALSE)),IF($X$1=11,(VLOOKUP(B412,'X11'!$B:$AZ,11,FALSE)),IF($X$1=12,(VLOOKUP(B412,'X12'!$B:$AZ,11,FALSE)),IF($X$1=13,(VLOOKUP(B412,'X13'!$B:$AZ,11,FALSE)),"B")))))))))))))))</f>
        <v xml:space="preserve"> </v>
      </c>
      <c r="P412" s="184" t="str">
        <f ca="1">IF(ISERROR(IF($X$1=1,(VLOOKUP(B412,'X1'!$B:$AZ,12,FALSE)),IF($X$1=2,(VLOOKUP(B412,'X2'!$B:$AZ,12,FALSE)),IF($X$1=3,(VLOOKUP(B412,'X3'!$B:$AZ,12,FALSE)),IF($X$1=4,(VLOOKUP(B412,'X4'!$B:$AZ,12,FALSE)),IF($X$1=5,(VLOOKUP(B412,'X5'!$B:$AZ,12,FALSE)),IF($X$1=6,(VLOOKUP(B412,'X6'!$B:$AZ,12,FALSE)),IF($X$1=7,(VLOOKUP(B412,'X7'!$B:$AZ,12,FALSE)),IF($X$1=8,(VLOOKUP(B412,'X8'!$B:$AZ,12,FALSE)),IF($X$1=9,(VLOOKUP(B412,'X9'!$B:$AZ,12,FALSE)),IF($X$1=10,(VLOOKUP(B412,'X10'!$B:$AZ,12,FALSE)),IF($X$1=11,(VLOOKUP(B412,'X11'!$B:$AZ,12,FALSE)),IF($X$1=12,(VLOOKUP(B412,'X12'!$B:$AZ,12,FALSE)),IF($X$1=13,(VLOOKUP(B412,'X13'!$B:$AZ,12,FALSE)),"B"))))))))))))))=TRUE," ",(IF($X$1=1,(VLOOKUP(B412,'X1'!$B:$AZ,12,FALSE)),IF($X$1=2,(VLOOKUP(B412,'X2'!$B:$AZ,12,FALSE)),IF($X$1=3,(VLOOKUP(B412,'X3'!$B:$AZ,12,FALSE)),IF($X$1=4,(VLOOKUP(B412,'X4'!$B:$AZ,12,FALSE)),IF($X$1=5,(VLOOKUP(B412,'X5'!$B:$AZ,12,FALSE)),IF($X$1=6,(VLOOKUP(B412,'X6'!$B:$AZ,12,FALSE)),IF($X$1=7,(VLOOKUP(B412,'X7'!$B:$AZ,12,FALSE)),IF($X$1=8,(VLOOKUP(B412,'X8'!$B:$AZ,12,FALSE)),IF($X$1=9,(VLOOKUP(B412,'X9'!$B:$AZ,12,FALSE)),IF($X$1=10,(VLOOKUP(B412,'X10'!$B:$AZ,12,FALSE)),IF($X$1=11,(VLOOKUP(B412,'X11'!$B:$AZ,12,FALSE)),IF($X$1=12,(VLOOKUP(B412,'X12'!$B:$AZ,12,FALSE)),IF($X$1=13,(VLOOKUP(B412,'X13'!$B:$AZ,12,FALSE)),"B")))))))))))))))</f>
        <v xml:space="preserve"> </v>
      </c>
      <c r="Q412" s="185" t="str">
        <f ca="1">IF(ISERROR(IF($X$1=1,(VLOOKUP(B412,'X1'!$B:$AZ,46,FALSE)),IF($X$1=2,(VLOOKUP(B412,'X2'!$B:$AZ,46,FALSE)),IF($X$1=3,(VLOOKUP(B412,'X3'!$B:$AZ,46,FALSE)),IF($X$1=4,(VLOOKUP(B412,'X4'!$B:$AZ,46,FALSE)),IF($X$1=5,(VLOOKUP(B412,'X5'!$B:$AZ,46,FALSE)),IF($X$1=6,(VLOOKUP(B412,'X6'!$B:$AZ,46,FALSE)),IF($X$1=7,(VLOOKUP(B412,'X7'!$B:$AZ,46,FALSE)),IF($X$1=8,(VLOOKUP(B412,'X8'!$B:$AZ,46,FALSE)),IF($X$1=9,(VLOOKUP(B412,'X9'!$B:$AZ,46,FALSE)),IF($X$1=10,(VLOOKUP(B412,'X10'!$B:$AZ,46,FALSE)),IF($X$1=11,(VLOOKUP(B412,'X11'!$B:$AZ,46,FALSE)),IF($X$1=12,(VLOOKUP(B412,'X12'!$B:$AZ,46,FALSE)),IF($X$1=13,(VLOOKUP(B412,'X13'!$B:$AZ,46,FALSE)),"B"))))))))))))))=TRUE," ",(IF($X$1=1,(VLOOKUP(B412,'X1'!$B:$AZ,46,FALSE)),IF($X$1=2,(VLOOKUP(B412,'X2'!$B:$AZ,46,FALSE)),IF($X$1=3,(VLOOKUP(B412,'X3'!$B:$AZ,46,FALSE)),IF($X$1=4,(VLOOKUP(B412,'X4'!$B:$AZ,46,FALSE)),IF($X$1=5,(VLOOKUP(B412,'X5'!$B:$AZ,46,FALSE)),IF($X$1=6,(VLOOKUP(B412,'X6'!$B:$AZ,46,FALSE)),IF($X$1=7,(VLOOKUP(B412,'X7'!$B:$AZ,46,FALSE)),IF($X$1=8,(VLOOKUP(B412,'X8'!$B:$AZ,46,FALSE)),IF($X$1=9,(VLOOKUP(B412,'X9'!$B:$AZ,46,FALSE)),IF($X$1=10,(VLOOKUP(B412,'X10'!$B:$AZ,46,FALSE)),IF($X$1=11,(VLOOKUP(B412,'X11'!$B:$AZ,46,FALSE)),IF($X$1=12,(VLOOKUP(B412,'X12'!$B:$AZ,46,FALSE)),IF($X$1=13,(VLOOKUP(B412,'X13'!$B:$AZ,46,FALSE)),"B")))))))))))))))</f>
        <v xml:space="preserve"> </v>
      </c>
      <c r="R412" s="185" t="str">
        <f ca="1">IF(ISERROR(IF($X$1=1,(VLOOKUP(B412,'X1'!$B:$AZ,15,FALSE)),IF($X$1=2,(VLOOKUP(B412,'X2'!$B:$AZ,15,FALSE)),IF($X$1=3,(VLOOKUP(B412,'X3'!$B:$AZ,15,FALSE)),IF($X$1=4,(VLOOKUP(B412,'X4'!$B:$AZ,15,FALSE)),IF($X$1=5,(VLOOKUP(B412,'X5'!$B:$AZ,15,FALSE)),IF($X$1=6,(VLOOKUP(B412,'X6'!$B:$AZ,15,FALSE)),IF($X$1=7,(VLOOKUP(B412,'X7'!$B:$AZ,15,FALSE)),IF($X$1=8,(VLOOKUP(B412,'X8'!$B:$AZ,15,FALSE)),IF($X$1=9,(VLOOKUP(B412,'X9'!$B:$AZ,15,FALSE)),IF($X$1=10,(VLOOKUP(B412,'X10'!$B:$AZ,15,FALSE)),IF($X$1=11,(VLOOKUP(B412,'X11'!$B:$AZ,15,FALSE)),IF($X$1=12,(VLOOKUP(B412,'X12'!$B:$AZ,15,FALSE)),IF($X$1=13,(VLOOKUP(B412,'X13'!$B:$AZ,15,FALSE)),"B"))))))))))))))=TRUE," ",(IF($X$1=1,(VLOOKUP(B412,'X1'!$B:$AZ,15,FALSE)),IF($X$1=2,(VLOOKUP(B412,'X2'!$B:$AZ,15,FALSE)),IF($X$1=3,(VLOOKUP(B412,'X3'!$B:$AZ,15,FALSE)),IF($X$1=4,(VLOOKUP(B412,'X4'!$B:$AZ,15,FALSE)),IF($X$1=5,(VLOOKUP(B412,'X5'!$B:$AZ,15,FALSE)),IF($X$1=6,(VLOOKUP(B412,'X6'!$B:$AZ,15,FALSE)),IF($X$1=7,(VLOOKUP(B412,'X7'!$B:$AZ,15,FALSE)),IF($X$1=8,(VLOOKUP(B412,'X8'!$B:$AZ,15,FALSE)),IF($X$1=9,(VLOOKUP(B412,'X9'!$B:$AZ,15,FALSE)),IF($X$1=10,(VLOOKUP(B412,'X10'!$B:$AZ,15,FALSE)),IF($X$1=11,(VLOOKUP(B412,'X11'!$B:$AZ,15,FALSE)),IF($X$1=12,(VLOOKUP(B412,'X12'!$B:$AZ,15,FALSE)),IF($X$1=13,(VLOOKUP(B412,'X13'!$B:$AZ,15,FALSE)),"B")))))))))))))))</f>
        <v xml:space="preserve"> </v>
      </c>
      <c r="S412" s="185" t="str">
        <f ca="1">IF(ISERROR(IF((IF($X$1=1,(VLOOKUP(B412,'X1'!$B:$AZ,14,FALSE)),(IF($X$1=2,(VLOOKUP(B412,'X2'!$B:$AZ,14,FALSE)),(IF($X$1=3,(VLOOKUP(B412,'X3'!$B:$AZ,14,FALSE)),(IF($X$1=4,(VLOOKUP(B412,'X4'!$B:$AZ,14,FALSE)),(IF($X$1=5,(VLOOKUP(B412,'X5'!$B:$AZ,14,FALSE)),(IF($X$1=6,(VLOOKUP(B412,'X6'!$B:$AZ,14,FALSE)),(IF($X$1=7,(VLOOKUP(B412,'X7'!$B:$AZ,14,FALSE)),(IF($X$1=8,(VLOOKUP(B412,'X8'!$B:$AZ,14,FALSE)),(IF($X$1=9,(VLOOKUP(B412,'X9'!$B:$AZ,14,FALSE)),(IF($X$1=10,(VLOOKUP(B412,'X10'!$B:$AZ,14,FALSE)),(IF($X$1=11,(VLOOKUP(B412,'X11'!$B:$AZ,14,FALSE)),(IF($X$1=12,(VLOOKUP(B412,'X12'!$B:$AZ,14,FALSE)),(VLOOKUP(B412,'X13'!$B:$AZ,14,FALSE))))))))))))))))))))))))))=$V$1," ",(IF($X$1=1,(VLOOKUP(B412,'X1'!$B:$AZ,14,FALSE)),(IF($X$1=2,(VLOOKUP(B412,'X2'!$B:$AZ,14,FALSE)),(IF($X$1=3,(VLOOKUP(B412,'X3'!$B:$AZ,14,FALSE)),(IF($X$1=4,(VLOOKUP(B412,'X4'!$B:$AZ,14,FALSE)),(IF($X$1=5,(VLOOKUP(B412,'X5'!$B:$AZ,14,FALSE)),(IF($X$1=6,(VLOOKUP(B412,'X6'!$B:$AZ,14,FALSE)),(IF($X$1=7,(VLOOKUP(B412,'X7'!$B:$AZ,14,FALSE)),(IF($X$1=8,(VLOOKUP(B412,'X8'!$B:$AZ,14,FALSE)),(IF($X$1=9,(VLOOKUP(B412,'X9'!$B:$AZ,14,FALSE)),(IF($X$1=10,(VLOOKUP(B412,'X10'!$B:$AZ,14,FALSE)),(IF($X$1=11,(VLOOKUP(B412,'X11'!$B:$AZ,14,FALSE)),(IF($X$1=12,(VLOOKUP(B412,'X12'!$B:$AZ,14,FALSE)),(VLOOKUP(B412,'X13'!$B:$AZ,14,FALSE))))))))))))))))))))))))))))=TRUE," ",(IF((IF($X$1=1,(VLOOKUP(B412,'X1'!$B:$AZ,14,FALSE)),(IF($X$1=2,(VLOOKUP(B412,'X2'!$B:$AZ,14,FALSE)),(IF($X$1=3,(VLOOKUP(B412,'X3'!$B:$AZ,14,FALSE)),(IF($X$1=4,(VLOOKUP(B412,'X4'!$B:$AZ,14,FALSE)),(IF($X$1=5,(VLOOKUP(B412,'X5'!$B:$AZ,14,FALSE)),(IF($X$1=6,(VLOOKUP(B412,'X6'!$B:$AZ,14,FALSE)),(IF($X$1=7,(VLOOKUP(B412,'X7'!$B:$AZ,14,FALSE)),(IF($X$1=8,(VLOOKUP(B412,'X8'!$B:$AZ,14,FALSE)),(IF($X$1=9,(VLOOKUP(B412,'X9'!$B:$AZ,14,FALSE)),(IF($X$1=10,(VLOOKUP(B412,'X10'!$B:$AZ,14,FALSE)),(IF($X$1=11,(VLOOKUP(B412,'X11'!$B:$AZ,14,FALSE)),(IF($X$1=12,(VLOOKUP(B412,'X12'!$B:$AZ,14,FALSE)),(VLOOKUP(B412,'X13'!$B:$AZ,14,FALSE))))))))))))))))))))))))))=$V$1," ",(IF($X$1=1,(VLOOKUP(B412,'X1'!$B:$AZ,14,FALSE)),(IF($X$1=2,(VLOOKUP(B412,'X2'!$B:$AZ,14,FALSE)),(IF($X$1=3,(VLOOKUP(B412,'X3'!$B:$AZ,14,FALSE)),(IF($X$1=4,(VLOOKUP(B412,'X4'!$B:$AZ,14,FALSE)),(IF($X$1=5,(VLOOKUP(B412,'X5'!$B:$AZ,14,FALSE)),(IF($X$1=6,(VLOOKUP(B412,'X6'!$B:$AZ,14,FALSE)),(IF($X$1=7,(VLOOKUP(B412,'X7'!$B:$AZ,14,FALSE)),(IF($X$1=8,(VLOOKUP(B412,'X8'!$B:$AZ,14,FALSE)),(IF($X$1=9,(VLOOKUP(B412,'X9'!$B:$AZ,14,FALSE)),(IF($X$1=10,(VLOOKUP(B412,'X10'!$B:$AZ,14,FALSE)),(IF($X$1=11,(VLOOKUP(B412,'X11'!$B:$AZ,14,FALSE)),(IF($X$1=12,(VLOOKUP(B412,'X12'!$B:$AZ,14,FALSE)),(VLOOKUP(B412,'X13'!$B:$AZ,14,FALSE)))))))))))))))))))))))))))))</f>
        <v xml:space="preserve"> </v>
      </c>
    </row>
    <row r="413" spans="1:19" ht="14.1" customHeight="1" x14ac:dyDescent="0.2">
      <c r="A413" s="156" t="s">
        <v>1058</v>
      </c>
      <c r="B413" s="122" t="str">
        <f>IF(ISERROR(IF($U$16=1,(VLOOKUP(A413,$AC$89:$AH$125,2,FALSE)),IF((IF($X$1=1,'X1'!B372,(IF($X$1=2,'X2'!B372,(IF($X$1=3,'X3'!B372,(IF($X$1=4,'X4'!B372,(IF($X$1=5,'X5'!B372,(IF($X$1=6,'X6'!B372,(IF($X$1=7,'X7'!B372,(IF($X$1=8,'X8'!B372,(IF($X$1=9,'X9'!B372,(IF($X$1=10,'X10'!B372,(IF($X$1=11,'X11'!B372,(IF($X$1=12,'X12'!B372,'X13'!B372))))))))))))))))))))))))="","",(IF($X$1=1,'X1'!B372,(IF($X$1=2,'X2'!B372,(IF($X$1=3,'X3'!B372,(IF($X$1=4,'X4'!B372,(IF($X$1=5,'X5'!B372,(IF($X$1=6,'X6'!B372,(IF($X$1=7,'X7'!B372,(IF($X$1=8,'X8'!B372,(IF($X$1=9,'X9'!B372,(IF($X$1=10,'X10'!B372,(IF($X$1=11,'X11'!B372,(IF($X$1=12,'X12'!B372,'X13'!B372)))))))))))))))))))))))))))=TRUE," ",(IF($U$16=1,(VLOOKUP(A413,$AC$89:$AH$125,2,FALSE)),IF((IF($X$1=1,'X1'!B372,(IF($X$1=2,'X2'!B372,(IF($X$1=3,'X3'!B372,(IF($X$1=4,'X4'!B372,(IF($X$1=5,'X5'!B372,(IF($X$1=6,'X6'!B372,(IF($X$1=7,'X7'!B372,(IF($X$1=8,'X8'!B372,(IF($X$1=9,'X9'!B372,(IF($X$1=10,'X10'!B372,(IF($X$1=11,'X11'!B372,(IF($X$1=12,'X12'!B372,'X13'!B372))))))))))))))))))))))))="","",(IF($X$1=1,'X1'!B372,(IF($X$1=2,'X2'!B372,(IF($X$1=3,'X3'!B372,(IF($X$1=4,'X4'!B372,(IF($X$1=5,'X5'!B372,(IF($X$1=6,'X6'!B372,(IF($X$1=7,'X7'!B372,(IF($X$1=8,'X8'!B372,(IF($X$1=9,'X9'!B372,(IF($X$1=10,'X10'!B372,(IF($X$1=11,'X11'!B372,(IF($X$1=12,'X12'!B372,'X13'!B372))))))))))))))))))))))))))))</f>
        <v/>
      </c>
      <c r="C413" s="181" t="str">
        <f ca="1">IF(ISERROR(IF($X$1=1,(VLOOKUP(B413,'X1'!$B:$AZ,47,FALSE)),IF($X$1=2,(VLOOKUP(B413,'X2'!$B:$AZ,47,FALSE)),IF($X$1=3,(VLOOKUP(B413,'X3'!$B:$AZ,47,FALSE)),IF($X$1=4,(VLOOKUP(B413,'X4'!$B:$AZ,47,FALSE)),IF($X$1=5,(VLOOKUP(B413,'X5'!$B:$AZ,47,FALSE)),IF($X$1=6,(VLOOKUP(B413,'X6'!$B:$AZ,47,FALSE)),IF($X$1=7,(VLOOKUP(B413,'X7'!$B:$AZ,47,FALSE)),IF($X$1=8,(VLOOKUP(B413,'X8'!$B:$AZ,47,FALSE)),IF($X$1=9,(VLOOKUP(B413,'X9'!$B:$AZ,47,FALSE)),IF($X$1=10,(VLOOKUP(B413,'X10'!$B:$AZ,47,FALSE)),IF($X$1=11,(VLOOKUP(B413,'X11'!$B:$AZ,47,FALSE)),IF($X$1=12,(VLOOKUP(B413,'X12'!$B:$AZ,47,FALSE)),IF($X$1=13,(VLOOKUP(B413,'X13'!$B:$AZ,47,FALSE)),"B"))))))))))))))=TRUE," ",(IF($X$1=1,(VLOOKUP(B413,'X1'!$B:$AZ,47,FALSE)),IF($X$1=2,(VLOOKUP(B413,'X2'!$B:$AZ,47,FALSE)),IF($X$1=3,(VLOOKUP(B413,'X3'!$B:$AZ,47,FALSE)),IF($X$1=4,(VLOOKUP(B413,'X4'!$B:$AZ,47,FALSE)),IF($X$1=5,(VLOOKUP(B413,'X5'!$B:$AZ,47,FALSE)),IF($X$1=6,(VLOOKUP(B413,'X6'!$B:$AZ,47,FALSE)),IF($X$1=7,(VLOOKUP(B413,'X7'!$B:$AZ,47,FALSE)),IF($X$1=8,(VLOOKUP(B413,'X8'!$B:$AZ,47,FALSE)),IF($X$1=9,(VLOOKUP(B413,'X9'!$B:$AZ,47,FALSE)),IF($X$1=10,(VLOOKUP(B413,'X10'!$B:$AZ,47,FALSE)),IF($X$1=11,(VLOOKUP(B413,'X11'!$B:$AZ,47,FALSE)),IF($X$1=12,(VLOOKUP(B413,'X12'!$B:$AZ,47,FALSE)),IF($X$1=13,(VLOOKUP(B413,'X13'!$B:$AZ,47,FALSE)),"B")))))))))))))))</f>
        <v xml:space="preserve"> </v>
      </c>
      <c r="D413" s="181" t="str">
        <f ca="1">IF(ISERROR(IF($X$1=1,(VLOOKUP(B413,'X1'!$B:$AP,41,FALSE)),IF($X$1=2,(VLOOKUP(B413,'X2'!$B:$AP,41,FALSE)),IF($X$1=3,(VLOOKUP(B413,'X3'!$B:$AP,41,FALSE)),IF($X$1=4,(VLOOKUP(B413,'X4'!$B:$AP,41,FALSE)),IF($X$1=5,(VLOOKUP(B413,'X5'!$B:$AP,41,FALSE)),IF($X$1=6,(VLOOKUP(B413,'X6'!$B:$AP,41,FALSE)),IF($X$1=7,(VLOOKUP(B413,'X7'!$B:$AP,41,FALSE)),IF($X$1=8,(VLOOKUP(B413,'X8'!$B:$AP,41,FALSE)),IF($X$1=9,(VLOOKUP(B413,'X9'!$B:$AP,41,FALSE)),IF($X$1=10,(VLOOKUP(B413,'X10'!$B:$AP,41,FALSE)),IF($X$1=11,(VLOOKUP(B413,'X11'!$B:$AP,41,FALSE)),IF($X$1=12,(VLOOKUP(B413,'X12'!$B:$AP,41,FALSE)),IF($X$1=13,(VLOOKUP(B413,'X13'!$B:$AP,41,FALSE)),"B"))))))))))))))=TRUE," ",(IF($X$1=1,(VLOOKUP(B413,'X1'!$B:$AP,41,FALSE)),IF($X$1=2,(VLOOKUP(B413,'X2'!$B:$AP,41,FALSE)),IF($X$1=3,(VLOOKUP(B413,'X3'!$B:$AP,41,FALSE)),IF($X$1=4,(VLOOKUP(B413,'X4'!$B:$AP,41,FALSE)),IF($X$1=5,(VLOOKUP(B413,'X5'!$B:$AP,41,FALSE)),IF($X$1=6,(VLOOKUP(B413,'X6'!$B:$AP,41,FALSE)),IF($X$1=7,(VLOOKUP(B413,'X7'!$B:$AP,41,FALSE)),IF($X$1=8,(VLOOKUP(B413,'X8'!$B:$AP,41,FALSE)),IF($X$1=9,(VLOOKUP(B413,'X9'!$B:$AP,41,FALSE)),IF($X$1=10,(VLOOKUP(B413,'X10'!$B:$AP,41,FALSE)),IF($X$1=11,(VLOOKUP(B413,'X11'!$B:$AP,41,FALSE)),IF($X$1=12,(VLOOKUP(B413,'X12'!$B:$AP,41,FALSE)),IF($X$1=13,(VLOOKUP(B413,'X13'!$B:$AP,41,FALSE)),"B")))))))))))))))</f>
        <v xml:space="preserve"> </v>
      </c>
      <c r="E413" s="182" t="str">
        <f ca="1">IF(ISERROR(IF($X$1=1,(VLOOKUP(B413,'X1'!$B:$AP,7,FALSE)),IF($X$1=2,(VLOOKUP(B413,'X2'!$B:$AP,7,FALSE)),IF($X$1=3,(VLOOKUP(B413,'X3'!$B:$AP,7,FALSE)),IF($X$1=4,(VLOOKUP(B413,'X4'!$B:$AP,7,FALSE)),IF($X$1=5,(VLOOKUP(B413,'X5'!$B:$AP,7,FALSE)),IF($X$1=6,(VLOOKUP(B413,'X6'!$B:$AP,7,FALSE)),IF($X$1=7,(VLOOKUP(B413,'X7'!$B:$AP,7,FALSE)),IF($X$1=8,(VLOOKUP(B413,'X8'!$B:$AP,7,FALSE)),IF($X$1=9,(VLOOKUP(B413,'X9'!$B:$AP,7,FALSE)),IF($X$1=10,(VLOOKUP(B413,'X10'!$B:$AP,7,FALSE)),IF($X$1=11,(VLOOKUP(B413,'X11'!$B:$AP,7,FALSE)),IF($X$1=12,(VLOOKUP(B413,'X12'!$B:$AP,7,FALSE)),IF($X$1=13,(VLOOKUP(B413,'X13'!$B:$AP,7,FALSE)),"B"))))))))))))))=TRUE," ",(IF($X$1=1,(VLOOKUP(B413,'X1'!$B:$AP,7,FALSE)),IF($X$1=2,(VLOOKUP(B413,'X2'!$B:$AP,7,FALSE)),IF($X$1=3,(VLOOKUP(B413,'X3'!$B:$AP,7,FALSE)),IF($X$1=4,(VLOOKUP(B413,'X4'!$B:$AP,7,FALSE)),IF($X$1=5,(VLOOKUP(B413,'X5'!$B:$AP,7,FALSE)),IF($X$1=6,(VLOOKUP(B413,'X6'!$B:$AP,7,FALSE)),IF($X$1=7,(VLOOKUP(B413,'X7'!$B:$AP,7,FALSE)),IF($X$1=8,(VLOOKUP(B413,'X8'!$B:$AP,7,FALSE)),IF($X$1=9,(VLOOKUP(B413,'X9'!$B:$AP,7,FALSE)),IF($X$1=10,(VLOOKUP(B413,'X10'!$B:$AP,7,FALSE)),IF($X$1=11,(VLOOKUP(B413,'X11'!$B:$AP,7,FALSE)),IF($X$1=12,(VLOOKUP(B413,'X12'!$B:$AP,7,FALSE)),IF($X$1=13,(VLOOKUP(B413,'X13'!$B:$AP,7,FALSE)),"B")))))))))))))))</f>
        <v xml:space="preserve"> </v>
      </c>
      <c r="F413" s="182" t="str">
        <f ca="1">IF(ISERROR(IF((IF($X$1=1,(VLOOKUP(B413,'X1'!$B:$AO,6,FALSE)),(IF($X$1=2,(VLOOKUP(B413,'X2'!$B:$AO,6,FALSE)),(IF($X$1=3,(VLOOKUP(B413,'X3'!$B:$AO,6,FALSE)),(IF($X$1=4,(VLOOKUP(B413,'X4'!$B:$AO,6,FALSE)),(IF($X$1=5,(VLOOKUP(B413,'X5'!$B:$AO,6,FALSE)),(IF($X$1=6,(VLOOKUP(B413,'X6'!$B:$AO,6,FALSE)),(IF($X$1=7,(VLOOKUP(B413,'X7'!$B:$AO,6,FALSE)),(IF($X$1=8,(VLOOKUP(B413,'X8'!$B:$AO,6,FALSE)),(IF($X$1=9,(VLOOKUP(B413,'X9'!$B:$AO,6,FALSE)),(IF($X$1=10,(VLOOKUP(B413,'X10'!$B:$AO,6,FALSE)),(IF($X$1=11,(VLOOKUP(B413,'X11'!$B:$AO,6,FALSE)),(IF($X$1=12,(VLOOKUP(B413,'X12'!$B:$AO,6,FALSE)),(VLOOKUP(B413,'X13'!$B:$AO,6,FALSE))))))))))))))))))))))))))=$V$1," ",(IF($X$1=1,(VLOOKUP(B413,'X1'!$B:$AO,6,FALSE)),(IF($X$1=2,(VLOOKUP(B413,'X2'!$B:$AO,6,FALSE)),(IF($X$1=3,(VLOOKUP(B413,'X3'!$B:$AO,6,FALSE)),(IF($X$1=4,(VLOOKUP(B413,'X4'!$B:$AO,6,FALSE)),(IF($X$1=5,(VLOOKUP(B413,'X5'!$B:$AO,6,FALSE)),(IF($X$1=6,(VLOOKUP(B413,'X6'!$B:$AO,6,FALSE)),(IF($X$1=7,(VLOOKUP(B413,'X7'!$B:$AO,6,FALSE)),(IF($X$1=8,(VLOOKUP(B413,'X8'!$B:$AO,6,FALSE)),(IF($X$1=9,(VLOOKUP(B413,'X9'!$B:$AO,6,FALSE)),(IF($X$1=10,(VLOOKUP(B413,'X10'!$B:$AO,6,FALSE)),(IF($X$1=11,(VLOOKUP(B413,'X11'!$B:$AO,6,FALSE)),(IF($X$1=12,(VLOOKUP(B413,'X12'!$B:$AO,6,FALSE)),(VLOOKUP(B413,'X13'!$B:$AO,6,FALSE))))))))))))))))))))))))))))=TRUE," ",(IF((IF($X$1=1,(VLOOKUP(B413,'X1'!$B:$AO,6,FALSE)),(IF($X$1=2,(VLOOKUP(B413,'X2'!$B:$AO,6,FALSE)),(IF($X$1=3,(VLOOKUP(B413,'X3'!$B:$AO,6,FALSE)),(IF($X$1=4,(VLOOKUP(B413,'X4'!$B:$AO,6,FALSE)),(IF($X$1=5,(VLOOKUP(B413,'X5'!$B:$AO,6,FALSE)),(IF($X$1=6,(VLOOKUP(B413,'X6'!$B:$AO,6,FALSE)),(IF($X$1=7,(VLOOKUP(B413,'X7'!$B:$AO,6,FALSE)),(IF($X$1=8,(VLOOKUP(B413,'X8'!$B:$AO,6,FALSE)),(IF($X$1=9,(VLOOKUP(B413,'X9'!$B:$AO,6,FALSE)),(IF($X$1=10,(VLOOKUP(B413,'X10'!$B:$AO,6,FALSE)),(IF($X$1=11,(VLOOKUP(B413,'X11'!$B:$AO,6,FALSE)),(IF($X$1=12,(VLOOKUP(B413,'X12'!$B:$AO,6,FALSE)),(VLOOKUP(B413,'X13'!$B:$AO,6,FALSE))))))))))))))))))))))))))=$V$1," ",(IF($X$1=1,(VLOOKUP(B413,'X1'!$B:$AO,6,FALSE)),(IF($X$1=2,(VLOOKUP(B413,'X2'!$B:$AO,6,FALSE)),(IF($X$1=3,(VLOOKUP(B413,'X3'!$B:$AO,6,FALSE)),(IF($X$1=4,(VLOOKUP(B413,'X4'!$B:$AO,6,FALSE)),(IF($X$1=5,(VLOOKUP(B413,'X5'!$B:$AO,6,FALSE)),(IF($X$1=6,(VLOOKUP(B413,'X6'!$B:$AO,6,FALSE)),(IF($X$1=7,(VLOOKUP(B413,'X7'!$B:$AO,6,FALSE)),(IF($X$1=8,(VLOOKUP(B413,'X8'!$B:$AO,6,FALSE)),(IF($X$1=9,(VLOOKUP(B413,'X9'!$B:$AO,6,FALSE)),(IF($X$1=10,(VLOOKUP(B413,'X10'!$B:$AO,6,FALSE)),(IF($X$1=11,(VLOOKUP(B413,'X11'!$B:$AO,6,FALSE)),(IF($X$1=12,(VLOOKUP(B413,'X12'!$B:$AO,6,FALSE)),(VLOOKUP(B413,'X13'!$B:$AO,6,FALSE)))))))))))))))))))))))))))))</f>
        <v xml:space="preserve"> </v>
      </c>
      <c r="G413" s="182" t="str">
        <f ca="1">IF(ISERROR(IF($X$1=1,(VLOOKUP(B413,'X1'!$B:$AZ,44,FALSE)),IF($X$1=2,(VLOOKUP(B413,'X2'!$B:$AZ,44,FALSE)),IF($X$1=3,(VLOOKUP(B413,'X3'!$B:$AZ,44,FALSE)),IF($X$1=4,(VLOOKUP(B413,'X4'!$B:$AZ,44,FALSE)),IF($X$1=5,(VLOOKUP(B413,'X5'!$B:$AZ,44,FALSE)),IF($X$1=6,(VLOOKUP(B413,'X6'!$B:$AZ,44,FALSE)),IF($X$1=7,(VLOOKUP(B413,'X7'!$B:$AZ,44,FALSE)),IF($X$1=8,(VLOOKUP(B413,'X8'!$B:$AZ,44,FALSE)),IF($X$1=9,(VLOOKUP(B413,'X9'!$B:$AZ,44,FALSE)),IF($X$1=10,(VLOOKUP(B413,'X10'!$B:$AZ,44,FALSE)),IF($X$1=11,(VLOOKUP(B413,'X11'!$B:$AZ,44,FALSE)),IF($X$1=12,(VLOOKUP(B413,'X12'!$B:$AZ,44,FALSE)),IF($X$1=13,(VLOOKUP(B413,'X13'!$B:$AZ,44,FALSE)),"B"))))))))))))))=TRUE," ",(IF($X$1=1,(VLOOKUP(B413,'X1'!$B:$AZ,44,FALSE)),IF($X$1=2,(VLOOKUP(B413,'X2'!$B:$AZ,44,FALSE)),IF($X$1=3,(VLOOKUP(B413,'X3'!$B:$AZ,44,FALSE)),IF($X$1=4,(VLOOKUP(B413,'X4'!$B:$AZ,44,FALSE)),IF($X$1=5,(VLOOKUP(B413,'X5'!$B:$AZ,44,FALSE)),IF($X$1=6,(VLOOKUP(B413,'X6'!$B:$AZ,44,FALSE)),IF($X$1=7,(VLOOKUP(B413,'X7'!$B:$AZ,44,FALSE)),IF($X$1=8,(VLOOKUP(B413,'X8'!$B:$AZ,44,FALSE)),IF($X$1=9,(VLOOKUP(B413,'X9'!$B:$AZ,44,FALSE)),IF($X$1=10,(VLOOKUP(B413,'X10'!$B:$AZ,44,FALSE)),IF($X$1=11,(VLOOKUP(B413,'X11'!$B:$AZ,44,FALSE)),IF($X$1=12,(VLOOKUP(B413,'X12'!$B:$AZ,44,FALSE)),IF($X$1=13,(VLOOKUP(B413,'X13'!$B:$AZ,44,FALSE)),"B")))))))))))))))</f>
        <v xml:space="preserve"> </v>
      </c>
      <c r="H413" s="182" t="str">
        <f ca="1">IF(ISERROR(IF($X$1=1,(VLOOKUP(B413,'X1'!$B:$AZ,8,FALSE)),IF($X$1=2,(VLOOKUP(B413,'X2'!$B:$AZ,8,FALSE)),IF($X$1=3,(VLOOKUP(B413,'X3'!$B:$AZ,8,FALSE)),IF($X$1=4,(VLOOKUP(B413,'X4'!$B:$AZ,8,FALSE)),IF($X$1=5,(VLOOKUP(B413,'X5'!$B:$AZ,8,FALSE)),IF($X$1=6,(VLOOKUP(B413,'X6'!$B:$AZ,8,FALSE)),IF($X$1=7,(VLOOKUP(B413,'X7'!$B:$AZ,8,FALSE)),IF($X$1=8,(VLOOKUP(B413,'X8'!$B:$AZ,8,FALSE)),IF($X$1=9,(VLOOKUP(B413,'X9'!$B:$AZ,8,FALSE)),IF($X$1=10,(VLOOKUP(B413,'X10'!$B:$AZ,8,FALSE)),IF($X$1=11,(VLOOKUP(B413,'X11'!$B:$AZ,8,FALSE)),IF($X$1=12,(VLOOKUP(B413,'X12'!$B:$AZ,8,FALSE)),IF($X$1=13,(VLOOKUP(B413,'X13'!$B:$AZ,8,FALSE)),"B"))))))))))))))=TRUE," ",(IF($X$1=1,(VLOOKUP(B413,'X1'!$B:$AZ,8,FALSE)),IF($X$1=2,(VLOOKUP(B413,'X2'!$B:$AZ,8,FALSE)),IF($X$1=3,(VLOOKUP(B413,'X3'!$B:$AZ,8,FALSE)),IF($X$1=4,(VLOOKUP(B413,'X4'!$B:$AZ,8,FALSE)),IF($X$1=5,(VLOOKUP(B413,'X5'!$B:$AZ,8,FALSE)),IF($X$1=6,(VLOOKUP(B413,'X6'!$B:$AZ,8,FALSE)),IF($X$1=7,(VLOOKUP(B413,'X7'!$B:$AZ,8,FALSE)),IF($X$1=8,(VLOOKUP(B413,'X8'!$B:$AZ,8,FALSE)),IF($X$1=9,(VLOOKUP(B413,'X9'!$B:$AZ,8,FALSE)),IF($X$1=10,(VLOOKUP(B413,'X10'!$B:$AZ,8,FALSE)),IF($X$1=11,(VLOOKUP(B413,'X11'!$B:$AZ,8,FALSE)),IF($X$1=12,(VLOOKUP(B413,'X12'!$B:$AZ,8,FALSE)),IF($X$1=13,(VLOOKUP(B413,'X13'!$B:$AZ,8,FALSE)),"B")))))))))))))))</f>
        <v xml:space="preserve"> </v>
      </c>
      <c r="I413" s="183" t="str">
        <f ca="1">IF(ISERROR(IF($X$1=1,(VLOOKUP(B413,'X1'!$B:$AZ,2,FALSE)),IF($X$1=2,(VLOOKUP(B413,'X2'!$B:$AZ,2,FALSE)),IF($X$1=3,(VLOOKUP(B413,'X3'!$B:$AZ,2,FALSE)),IF($X$1=4,(VLOOKUP(B413,'X4'!$B:$AZ,2,FALSE)),IF($X$1=5,(VLOOKUP(B413,'X5'!$B:$AZ,2,FALSE)),IF($X$1=6,(VLOOKUP(B413,'X6'!$B:$AZ,2,FALSE)),IF($X$1=7,(VLOOKUP(B413,'X7'!$B:$AZ,2,FALSE)),IF($X$1=8,(VLOOKUP(B413,'X8'!$B:$AZ,2,FALSE)),IF($X$1=9,(VLOOKUP(B413,'X9'!$B:$AZ,2,FALSE)),IF($X$1=10,(VLOOKUP(B413,'X10'!$B:$AZ,2,FALSE)),IF($X$1=11,(VLOOKUP(B413,'X11'!$B:$AZ,2,FALSE)),IF($X$1=12,(VLOOKUP(B413,'X12'!$B:$AZ,2,FALSE)),IF($X$1=13,(VLOOKUP(B413,'X13'!$B:$AZ,2,FALSE)),"B"))))))))))))))=TRUE," ",(IF($X$1=1,(VLOOKUP(B413,'X1'!$B:$AZ,2,FALSE)),IF($X$1=2,(VLOOKUP(B413,'X2'!$B:$AZ,2,FALSE)),IF($X$1=3,(VLOOKUP(B413,'X3'!$B:$AZ,2,FALSE)),IF($X$1=4,(VLOOKUP(B413,'X4'!$B:$AZ,2,FALSE)),IF($X$1=5,(VLOOKUP(B413,'X5'!$B:$AZ,2,FALSE)),IF($X$1=6,(VLOOKUP(B413,'X6'!$B:$AZ,2,FALSE)),IF($X$1=7,(VLOOKUP(B413,'X7'!$B:$AZ,2,FALSE)),IF($X$1=8,(VLOOKUP(B413,'X8'!$B:$AZ,2,FALSE)),IF($X$1=9,(VLOOKUP(B413,'X9'!$B:$AZ,2,FALSE)),IF($X$1=10,(VLOOKUP(B413,'X10'!$B:$AZ,2,FALSE)),IF($X$1=11,(VLOOKUP(B413,'X11'!$B:$AZ,2,FALSE)),IF($X$1=12,(VLOOKUP(B413,'X12'!$B:$AZ,2,FALSE)),IF($X$1=13,(VLOOKUP(B413,'X13'!$B:$AZ,2,FALSE)),"B")))))))))))))))</f>
        <v xml:space="preserve"> </v>
      </c>
      <c r="J413" s="183" t="str">
        <f ca="1">IF(ISERROR(IF($X$1=1,(VLOOKUP(B413,'X1'!$B:$AZ,3,FALSE)),IF($X$1=2,(VLOOKUP(B413,'X2'!$B:$AZ,3,FALSE)),IF($X$1=3,(VLOOKUP(B413,'X3'!$B:$AZ,3,FALSE)),IF($X$1=4,(VLOOKUP(B413,'X4'!$B:$AZ,3,FALSE)),IF($X$1=5,(VLOOKUP(B413,'X5'!$B:$AZ,3,FALSE)),IF($X$1=6,(VLOOKUP(B413,'X6'!$B:$AZ,3,FALSE)),IF($X$1=7,(VLOOKUP(B413,'X7'!$B:$AZ,3,FALSE)),IF($X$1=8,(VLOOKUP(B413,'X8'!$B:$AZ,3,FALSE)),IF($X$1=9,(VLOOKUP(B413,'X9'!$B:$AZ,3,FALSE)),IF($X$1=10,(VLOOKUP(B413,'X10'!$B:$AZ,3,FALSE)),IF($X$1=11,(VLOOKUP(B413,'X11'!$B:$AZ,3,FALSE)),IF($X$1=12,(VLOOKUP(B413,'X12'!$B:$AZ,3,FALSE)),IF($X$1=13,(VLOOKUP(B413,'X13'!$B:$AZ,3,FALSE)),"B"))))))))))))))=TRUE," ",(IF($X$1=1,(VLOOKUP(B413,'X1'!$B:$AZ,3,FALSE)),IF($X$1=2,(VLOOKUP(B413,'X2'!$B:$AZ,3,FALSE)),IF($X$1=3,(VLOOKUP(B413,'X3'!$B:$AZ,3,FALSE)),IF($X$1=4,(VLOOKUP(B413,'X4'!$B:$AZ,3,FALSE)),IF($X$1=5,(VLOOKUP(B413,'X5'!$B:$AZ,3,FALSE)),IF($X$1=6,(VLOOKUP(B413,'X6'!$B:$AZ,3,FALSE)),IF($X$1=7,(VLOOKUP(B413,'X7'!$B:$AZ,3,FALSE)),IF($X$1=8,(VLOOKUP(B413,'X8'!$B:$AZ,3,FALSE)),IF($X$1=9,(VLOOKUP(B413,'X9'!$B:$AZ,3,FALSE)),IF($X$1=10,(VLOOKUP(B413,'X10'!$B:$AZ,3,FALSE)),IF($X$1=11,(VLOOKUP(B413,'X11'!$B:$AZ,3,FALSE)),IF($X$1=12,(VLOOKUP(B413,'X12'!$B:$AZ,3,FALSE)),IF($X$1=13,(VLOOKUP(B413,'X13'!$B:$AZ,3,FALSE)),"B")))))))))))))))</f>
        <v xml:space="preserve"> </v>
      </c>
      <c r="K413" s="183" t="str">
        <f ca="1">IF(ISERROR(IF($X$1=1,(VLOOKUP(B413,'X1'!$B:$AZ,5,FALSE)),IF($X$1=2,(VLOOKUP(B413,'X2'!$B:$AZ,5,FALSE)),IF($X$1=3,(VLOOKUP(B413,'X3'!$B:$AZ,5,FALSE)),IF($X$1=4,(VLOOKUP(B413,'X4'!$B:$AZ,5,FALSE)),IF($X$1=5,(VLOOKUP(B413,'X5'!$B:$AZ,5,FALSE)),IF($X$1=6,(VLOOKUP(B413,'X6'!$B:$AZ,5,FALSE)),IF($X$1=7,(VLOOKUP(B413,'X7'!$B:$AZ,5,FALSE)),IF($X$1=8,(VLOOKUP(B413,'X8'!$B:$AZ,5,FALSE)),IF($X$1=9,(VLOOKUP(B413,'X9'!$B:$AZ,5,FALSE)),IF($X$1=10,(VLOOKUP(B413,'X10'!$B:$AZ,5,FALSE)),IF($X$1=11,(VLOOKUP(B413,'X11'!$B:$AZ,5,FALSE)),IF($X$1=12,(VLOOKUP(B413,'X12'!$B:$AZ,5,FALSE)),IF($X$1=13,(VLOOKUP(B413,'X13'!$B:$AZ,5,FALSE)),"B"))))))))))))))=TRUE," ",(IF($X$1=1,(VLOOKUP(B413,'X1'!$B:$AZ,5,FALSE)),IF($X$1=2,(VLOOKUP(B413,'X2'!$B:$AZ,5,FALSE)),IF($X$1=3,(VLOOKUP(B413,'X3'!$B:$AZ,5,FALSE)),IF($X$1=4,(VLOOKUP(B413,'X4'!$B:$AZ,5,FALSE)),IF($X$1=5,(VLOOKUP(B413,'X5'!$B:$AZ,5,FALSE)),IF($X$1=6,(VLOOKUP(B413,'X6'!$B:$AZ,5,FALSE)),IF($X$1=7,(VLOOKUP(B413,'X7'!$B:$AZ,5,FALSE)),IF($X$1=8,(VLOOKUP(B413,'X8'!$B:$AZ,5,FALSE)),IF($X$1=9,(VLOOKUP(B413,'X9'!$B:$AZ,5,FALSE)),IF($X$1=10,(VLOOKUP(B413,'X10'!$B:$AZ,5,FALSE)),IF($X$1=11,(VLOOKUP(B413,'X11'!$B:$AZ,5,FALSE)),IF($X$1=12,(VLOOKUP(B413,'X12'!$B:$AZ,5,FALSE)),IF($X$1=13,(VLOOKUP(B413,'X13'!$B:$AZ,5,FALSE)),"B")))))))))))))))</f>
        <v xml:space="preserve"> </v>
      </c>
      <c r="L413" s="184" t="str">
        <f ca="1">IF(ISERROR(IF($X$1=1,(VLOOKUP(B413,'X1'!$B:$AZ,9,FALSE)),IF($X$1=2,(VLOOKUP(B413,'X2'!$B:$AZ,9,FALSE)),IF($X$1=3,(VLOOKUP(B413,'X3'!$B:$AZ,9,FALSE)),IF($X$1=4,(VLOOKUP(B413,'X4'!$B:$AZ,9,FALSE)),IF($X$1=5,(VLOOKUP(B413,'X5'!$B:$AZ,9,FALSE)),IF($X$1=6,(VLOOKUP(B413,'X6'!$B:$AZ,9,FALSE)),IF($X$1=7,(VLOOKUP(B413,'X7'!$B:$AZ,9,FALSE)),IF($X$1=8,(VLOOKUP(B413,'X8'!$B:$AZ,9,FALSE)),IF($X$1=9,(VLOOKUP(B413,'X9'!$B:$AZ,9,FALSE)),IF($X$1=10,(VLOOKUP(B413,'X10'!$B:$AZ,9,FALSE)),IF($X$1=11,(VLOOKUP(B413,'X11'!$B:$AZ,9,FALSE)),IF($X$1=12,(VLOOKUP(B413,'X12'!$B:$AZ,9,FALSE)),IF($X$1=13,(VLOOKUP(B413,'X13'!$B:$AZ,9,FALSE)),"B"))))))))))))))=TRUE," ",(IF($X$1=1,(VLOOKUP(B413,'X1'!$B:$AZ,9,FALSE)),IF($X$1=2,(VLOOKUP(B413,'X2'!$B:$AZ,9,FALSE)),IF($X$1=3,(VLOOKUP(B413,'X3'!$B:$AZ,9,FALSE)),IF($X$1=4,(VLOOKUP(B413,'X4'!$B:$AZ,9,FALSE)),IF($X$1=5,(VLOOKUP(B413,'X5'!$B:$AZ,9,FALSE)),IF($X$1=6,(VLOOKUP(B413,'X6'!$B:$AZ,9,FALSE)),IF($X$1=7,(VLOOKUP(B413,'X7'!$B:$AZ,9,FALSE)),IF($X$1=8,(VLOOKUP(B413,'X8'!$B:$AZ,9,FALSE)),IF($X$1=9,(VLOOKUP(B413,'X9'!$B:$AZ,9,FALSE)),IF($X$1=10,(VLOOKUP(B413,'X10'!$B:$AZ,9,FALSE)),IF($X$1=11,(VLOOKUP(B413,'X11'!$B:$AZ,9,FALSE)),IF($X$1=12,(VLOOKUP(B413,'X12'!$B:$AZ,9,FALSE)),IF($X$1=13,(VLOOKUP(B413,'X13'!$B:$AZ,9,FALSE)),"B")))))))))))))))</f>
        <v xml:space="preserve"> </v>
      </c>
      <c r="M413" s="184" t="str">
        <f ca="1">IF(ISERROR(IF($X$1=1,(VLOOKUP(B413,'X1'!$B:$AZ,10,FALSE)),IF($X$1=2,(VLOOKUP(B413,'X2'!$B:$AZ,10,FALSE)),IF($X$1=3,(VLOOKUP(B413,'X3'!$B:$AZ,10,FALSE)),IF($X$1=4,(VLOOKUP(B413,'X4'!$B:$AZ,10,FALSE)),IF($X$1=5,(VLOOKUP(B413,'X5'!$B:$AZ,10,FALSE)),IF($X$1=6,(VLOOKUP(B413,'X6'!$B:$AZ,10,FALSE)),IF($X$1=7,(VLOOKUP(B413,'X7'!$B:$AZ,10,FALSE)),IF($X$1=8,(VLOOKUP(B413,'X8'!$B:$AZ,10,FALSE)),IF($X$1=9,(VLOOKUP(B413,'X9'!$B:$AZ,10,FALSE)),IF($X$1=10,(VLOOKUP(B413,'X10'!$B:$AZ,10,FALSE)),IF($X$1=11,(VLOOKUP(B413,'X11'!$B:$AZ,10,FALSE)),IF($X$1=12,(VLOOKUP(B413,'X12'!$B:$AZ,10,FALSE)),IF($X$1=13,(VLOOKUP(B413,'X13'!$B:$AZ,10,FALSE)),"B"))))))))))))))=TRUE," ",(IF($X$1=1,(VLOOKUP(B413,'X1'!$B:$AZ,10,FALSE)),IF($X$1=2,(VLOOKUP(B413,'X2'!$B:$AZ,10,FALSE)),IF($X$1=3,(VLOOKUP(B413,'X3'!$B:$AZ,10,FALSE)),IF($X$1=4,(VLOOKUP(B413,'X4'!$B:$AZ,10,FALSE)),IF($X$1=5,(VLOOKUP(B413,'X5'!$B:$AZ,10,FALSE)),IF($X$1=6,(VLOOKUP(B413,'X6'!$B:$AZ,10,FALSE)),IF($X$1=7,(VLOOKUP(B413,'X7'!$B:$AZ,10,FALSE)),IF($X$1=8,(VLOOKUP(B413,'X8'!$B:$AZ,10,FALSE)),IF($X$1=9,(VLOOKUP(B413,'X9'!$B:$AZ,10,FALSE)),IF($X$1=10,(VLOOKUP(B413,'X10'!$B:$AZ,10,FALSE)),IF($X$1=11,(VLOOKUP(B413,'X11'!$B:$AZ,10,FALSE)),IF($X$1=12,(VLOOKUP(B413,'X12'!$B:$AZ,10,FALSE)),IF($X$1=13,(VLOOKUP(B413,'X13'!$B:$AZ,10,FALSE)),"B")))))))))))))))</f>
        <v xml:space="preserve"> </v>
      </c>
      <c r="N413" s="185" t="str">
        <f ca="1">IF(ISERROR(IF($X$1=1,(VLOOKUP(B413,'X1'!$B:$AZ,45,FALSE)),IF($X$1=2,(VLOOKUP(B413,'X2'!$B:$AZ,45,FALSE)),IF($X$1=3,(VLOOKUP(B413,'X3'!$B:$AZ,45,FALSE)),IF($X$1=4,(VLOOKUP(B413,'X4'!$B:$AZ,45,FALSE)),IF($X$1=5,(VLOOKUP(B413,'X5'!$B:$AZ,45,FALSE)),IF($X$1=6,(VLOOKUP(B413,'X6'!$B:$AZ,45,FALSE)),IF($X$1=7,(VLOOKUP(B413,'X7'!$B:$AZ,45,FALSE)),IF($X$1=8,(VLOOKUP(B413,'X8'!$B:$AZ,45,FALSE)),IF($X$1=9,(VLOOKUP(B413,'X9'!$B:$AZ,45,FALSE)),IF($X$1=10,(VLOOKUP(B413,'X10'!$B:$AZ,45,FALSE)),IF($X$1=11,(VLOOKUP(B413,'X11'!$B:$AZ,45,FALSE)),IF($X$1=12,(VLOOKUP(B413,'X12'!$B:$AZ,45,FALSE)),IF($X$1=13,(VLOOKUP(B413,'X13'!$B:$AZ,45,FALSE)),"B"))))))))))))))=TRUE," ",(IF($X$1=1,(VLOOKUP(B413,'X1'!$B:$AZ,45,FALSE)),IF($X$1=2,(VLOOKUP(B413,'X2'!$B:$AZ,45,FALSE)),IF($X$1=3,(VLOOKUP(B413,'X3'!$B:$AZ,45,FALSE)),IF($X$1=4,(VLOOKUP(B413,'X4'!$B:$AZ,45,FALSE)),IF($X$1=5,(VLOOKUP(B413,'X5'!$B:$AZ,45,FALSE)),IF($X$1=6,(VLOOKUP(B413,'X6'!$B:$AZ,45,FALSE)),IF($X$1=7,(VLOOKUP(B413,'X7'!$B:$AZ,45,FALSE)),IF($X$1=8,(VLOOKUP(B413,'X8'!$B:$AZ,45,FALSE)),IF($X$1=9,(VLOOKUP(B413,'X9'!$B:$AZ,45,FALSE)),IF($X$1=10,(VLOOKUP(B413,'X10'!$B:$AZ,45,FALSE)),IF($X$1=11,(VLOOKUP(B413,'X11'!$B:$AZ,45,FALSE)),IF($X$1=12,(VLOOKUP(B413,'X12'!$B:$AZ,45,FALSE)),IF($X$1=13,(VLOOKUP(B413,'X13'!$B:$AZ,45,FALSE)),"B")))))))))))))))</f>
        <v xml:space="preserve"> </v>
      </c>
      <c r="O413" s="184" t="str">
        <f ca="1">IF(ISERROR(IF($X$1=1,(VLOOKUP(B413,'X1'!$B:$AZ,11,FALSE)),IF($X$1=2,(VLOOKUP(B413,'X2'!$B:$AZ,11,FALSE)),IF($X$1=3,(VLOOKUP(B413,'X3'!$B:$AZ,11,FALSE)),IF($X$1=4,(VLOOKUP(B413,'X4'!$B:$AZ,11,FALSE)),IF($X$1=5,(VLOOKUP(B413,'X5'!$B:$AZ,11,FALSE)),IF($X$1=6,(VLOOKUP(B413,'X6'!$B:$AZ,11,FALSE)),IF($X$1=7,(VLOOKUP(B413,'X7'!$B:$AZ,11,FALSE)),IF($X$1=8,(VLOOKUP(B413,'X8'!$B:$AZ,11,FALSE)),IF($X$1=9,(VLOOKUP(B413,'X9'!$B:$AZ,11,FALSE)),IF($X$1=10,(VLOOKUP(B413,'X10'!$B:$AZ,11,FALSE)),IF($X$1=11,(VLOOKUP(B413,'X11'!$B:$AZ,11,FALSE)),IF($X$1=12,(VLOOKUP(B413,'X12'!$B:$AZ,11,FALSE)),IF($X$1=13,(VLOOKUP(B413,'X13'!$B:$AZ,11,FALSE)),"B"))))))))))))))=TRUE," ",(IF($X$1=1,(VLOOKUP(B413,'X1'!$B:$AZ,11,FALSE)),IF($X$1=2,(VLOOKUP(B413,'X2'!$B:$AZ,11,FALSE)),IF($X$1=3,(VLOOKUP(B413,'X3'!$B:$AZ,11,FALSE)),IF($X$1=4,(VLOOKUP(B413,'X4'!$B:$AZ,11,FALSE)),IF($X$1=5,(VLOOKUP(B413,'X5'!$B:$AZ,11,FALSE)),IF($X$1=6,(VLOOKUP(B413,'X6'!$B:$AZ,11,FALSE)),IF($X$1=7,(VLOOKUP(B413,'X7'!$B:$AZ,11,FALSE)),IF($X$1=8,(VLOOKUP(B413,'X8'!$B:$AZ,11,FALSE)),IF($X$1=9,(VLOOKUP(B413,'X9'!$B:$AZ,11,FALSE)),IF($X$1=10,(VLOOKUP(B413,'X10'!$B:$AZ,11,FALSE)),IF($X$1=11,(VLOOKUP(B413,'X11'!$B:$AZ,11,FALSE)),IF($X$1=12,(VLOOKUP(B413,'X12'!$B:$AZ,11,FALSE)),IF($X$1=13,(VLOOKUP(B413,'X13'!$B:$AZ,11,FALSE)),"B")))))))))))))))</f>
        <v xml:space="preserve"> </v>
      </c>
      <c r="P413" s="184" t="str">
        <f ca="1">IF(ISERROR(IF($X$1=1,(VLOOKUP(B413,'X1'!$B:$AZ,12,FALSE)),IF($X$1=2,(VLOOKUP(B413,'X2'!$B:$AZ,12,FALSE)),IF($X$1=3,(VLOOKUP(B413,'X3'!$B:$AZ,12,FALSE)),IF($X$1=4,(VLOOKUP(B413,'X4'!$B:$AZ,12,FALSE)),IF($X$1=5,(VLOOKUP(B413,'X5'!$B:$AZ,12,FALSE)),IF($X$1=6,(VLOOKUP(B413,'X6'!$B:$AZ,12,FALSE)),IF($X$1=7,(VLOOKUP(B413,'X7'!$B:$AZ,12,FALSE)),IF($X$1=8,(VLOOKUP(B413,'X8'!$B:$AZ,12,FALSE)),IF($X$1=9,(VLOOKUP(B413,'X9'!$B:$AZ,12,FALSE)),IF($X$1=10,(VLOOKUP(B413,'X10'!$B:$AZ,12,FALSE)),IF($X$1=11,(VLOOKUP(B413,'X11'!$B:$AZ,12,FALSE)),IF($X$1=12,(VLOOKUP(B413,'X12'!$B:$AZ,12,FALSE)),IF($X$1=13,(VLOOKUP(B413,'X13'!$B:$AZ,12,FALSE)),"B"))))))))))))))=TRUE," ",(IF($X$1=1,(VLOOKUP(B413,'X1'!$B:$AZ,12,FALSE)),IF($X$1=2,(VLOOKUP(B413,'X2'!$B:$AZ,12,FALSE)),IF($X$1=3,(VLOOKUP(B413,'X3'!$B:$AZ,12,FALSE)),IF($X$1=4,(VLOOKUP(B413,'X4'!$B:$AZ,12,FALSE)),IF($X$1=5,(VLOOKUP(B413,'X5'!$B:$AZ,12,FALSE)),IF($X$1=6,(VLOOKUP(B413,'X6'!$B:$AZ,12,FALSE)),IF($X$1=7,(VLOOKUP(B413,'X7'!$B:$AZ,12,FALSE)),IF($X$1=8,(VLOOKUP(B413,'X8'!$B:$AZ,12,FALSE)),IF($X$1=9,(VLOOKUP(B413,'X9'!$B:$AZ,12,FALSE)),IF($X$1=10,(VLOOKUP(B413,'X10'!$B:$AZ,12,FALSE)),IF($X$1=11,(VLOOKUP(B413,'X11'!$B:$AZ,12,FALSE)),IF($X$1=12,(VLOOKUP(B413,'X12'!$B:$AZ,12,FALSE)),IF($X$1=13,(VLOOKUP(B413,'X13'!$B:$AZ,12,FALSE)),"B")))))))))))))))</f>
        <v xml:space="preserve"> </v>
      </c>
      <c r="Q413" s="185" t="str">
        <f ca="1">IF(ISERROR(IF($X$1=1,(VLOOKUP(B413,'X1'!$B:$AZ,46,FALSE)),IF($X$1=2,(VLOOKUP(B413,'X2'!$B:$AZ,46,FALSE)),IF($X$1=3,(VLOOKUP(B413,'X3'!$B:$AZ,46,FALSE)),IF($X$1=4,(VLOOKUP(B413,'X4'!$B:$AZ,46,FALSE)),IF($X$1=5,(VLOOKUP(B413,'X5'!$B:$AZ,46,FALSE)),IF($X$1=6,(VLOOKUP(B413,'X6'!$B:$AZ,46,FALSE)),IF($X$1=7,(VLOOKUP(B413,'X7'!$B:$AZ,46,FALSE)),IF($X$1=8,(VLOOKUP(B413,'X8'!$B:$AZ,46,FALSE)),IF($X$1=9,(VLOOKUP(B413,'X9'!$B:$AZ,46,FALSE)),IF($X$1=10,(VLOOKUP(B413,'X10'!$B:$AZ,46,FALSE)),IF($X$1=11,(VLOOKUP(B413,'X11'!$B:$AZ,46,FALSE)),IF($X$1=12,(VLOOKUP(B413,'X12'!$B:$AZ,46,FALSE)),IF($X$1=13,(VLOOKUP(B413,'X13'!$B:$AZ,46,FALSE)),"B"))))))))))))))=TRUE," ",(IF($X$1=1,(VLOOKUP(B413,'X1'!$B:$AZ,46,FALSE)),IF($X$1=2,(VLOOKUP(B413,'X2'!$B:$AZ,46,FALSE)),IF($X$1=3,(VLOOKUP(B413,'X3'!$B:$AZ,46,FALSE)),IF($X$1=4,(VLOOKUP(B413,'X4'!$B:$AZ,46,FALSE)),IF($X$1=5,(VLOOKUP(B413,'X5'!$B:$AZ,46,FALSE)),IF($X$1=6,(VLOOKUP(B413,'X6'!$B:$AZ,46,FALSE)),IF($X$1=7,(VLOOKUP(B413,'X7'!$B:$AZ,46,FALSE)),IF($X$1=8,(VLOOKUP(B413,'X8'!$B:$AZ,46,FALSE)),IF($X$1=9,(VLOOKUP(B413,'X9'!$B:$AZ,46,FALSE)),IF($X$1=10,(VLOOKUP(B413,'X10'!$B:$AZ,46,FALSE)),IF($X$1=11,(VLOOKUP(B413,'X11'!$B:$AZ,46,FALSE)),IF($X$1=12,(VLOOKUP(B413,'X12'!$B:$AZ,46,FALSE)),IF($X$1=13,(VLOOKUP(B413,'X13'!$B:$AZ,46,FALSE)),"B")))))))))))))))</f>
        <v xml:space="preserve"> </v>
      </c>
      <c r="R413" s="185" t="str">
        <f ca="1">IF(ISERROR(IF($X$1=1,(VLOOKUP(B413,'X1'!$B:$AZ,15,FALSE)),IF($X$1=2,(VLOOKUP(B413,'X2'!$B:$AZ,15,FALSE)),IF($X$1=3,(VLOOKUP(B413,'X3'!$B:$AZ,15,FALSE)),IF($X$1=4,(VLOOKUP(B413,'X4'!$B:$AZ,15,FALSE)),IF($X$1=5,(VLOOKUP(B413,'X5'!$B:$AZ,15,FALSE)),IF($X$1=6,(VLOOKUP(B413,'X6'!$B:$AZ,15,FALSE)),IF($X$1=7,(VLOOKUP(B413,'X7'!$B:$AZ,15,FALSE)),IF($X$1=8,(VLOOKUP(B413,'X8'!$B:$AZ,15,FALSE)),IF($X$1=9,(VLOOKUP(B413,'X9'!$B:$AZ,15,FALSE)),IF($X$1=10,(VLOOKUP(B413,'X10'!$B:$AZ,15,FALSE)),IF($X$1=11,(VLOOKUP(B413,'X11'!$B:$AZ,15,FALSE)),IF($X$1=12,(VLOOKUP(B413,'X12'!$B:$AZ,15,FALSE)),IF($X$1=13,(VLOOKUP(B413,'X13'!$B:$AZ,15,FALSE)),"B"))))))))))))))=TRUE," ",(IF($X$1=1,(VLOOKUP(B413,'X1'!$B:$AZ,15,FALSE)),IF($X$1=2,(VLOOKUP(B413,'X2'!$B:$AZ,15,FALSE)),IF($X$1=3,(VLOOKUP(B413,'X3'!$B:$AZ,15,FALSE)),IF($X$1=4,(VLOOKUP(B413,'X4'!$B:$AZ,15,FALSE)),IF($X$1=5,(VLOOKUP(B413,'X5'!$B:$AZ,15,FALSE)),IF($X$1=6,(VLOOKUP(B413,'X6'!$B:$AZ,15,FALSE)),IF($X$1=7,(VLOOKUP(B413,'X7'!$B:$AZ,15,FALSE)),IF($X$1=8,(VLOOKUP(B413,'X8'!$B:$AZ,15,FALSE)),IF($X$1=9,(VLOOKUP(B413,'X9'!$B:$AZ,15,FALSE)),IF($X$1=10,(VLOOKUP(B413,'X10'!$B:$AZ,15,FALSE)),IF($X$1=11,(VLOOKUP(B413,'X11'!$B:$AZ,15,FALSE)),IF($X$1=12,(VLOOKUP(B413,'X12'!$B:$AZ,15,FALSE)),IF($X$1=13,(VLOOKUP(B413,'X13'!$B:$AZ,15,FALSE)),"B")))))))))))))))</f>
        <v xml:space="preserve"> </v>
      </c>
      <c r="S413" s="185" t="str">
        <f ca="1">IF(ISERROR(IF((IF($X$1=1,(VLOOKUP(B413,'X1'!$B:$AZ,14,FALSE)),(IF($X$1=2,(VLOOKUP(B413,'X2'!$B:$AZ,14,FALSE)),(IF($X$1=3,(VLOOKUP(B413,'X3'!$B:$AZ,14,FALSE)),(IF($X$1=4,(VLOOKUP(B413,'X4'!$B:$AZ,14,FALSE)),(IF($X$1=5,(VLOOKUP(B413,'X5'!$B:$AZ,14,FALSE)),(IF($X$1=6,(VLOOKUP(B413,'X6'!$B:$AZ,14,FALSE)),(IF($X$1=7,(VLOOKUP(B413,'X7'!$B:$AZ,14,FALSE)),(IF($X$1=8,(VLOOKUP(B413,'X8'!$B:$AZ,14,FALSE)),(IF($X$1=9,(VLOOKUP(B413,'X9'!$B:$AZ,14,FALSE)),(IF($X$1=10,(VLOOKUP(B413,'X10'!$B:$AZ,14,FALSE)),(IF($X$1=11,(VLOOKUP(B413,'X11'!$B:$AZ,14,FALSE)),(IF($X$1=12,(VLOOKUP(B413,'X12'!$B:$AZ,14,FALSE)),(VLOOKUP(B413,'X13'!$B:$AZ,14,FALSE))))))))))))))))))))))))))=$V$1," ",(IF($X$1=1,(VLOOKUP(B413,'X1'!$B:$AZ,14,FALSE)),(IF($X$1=2,(VLOOKUP(B413,'X2'!$B:$AZ,14,FALSE)),(IF($X$1=3,(VLOOKUP(B413,'X3'!$B:$AZ,14,FALSE)),(IF($X$1=4,(VLOOKUP(B413,'X4'!$B:$AZ,14,FALSE)),(IF($X$1=5,(VLOOKUP(B413,'X5'!$B:$AZ,14,FALSE)),(IF($X$1=6,(VLOOKUP(B413,'X6'!$B:$AZ,14,FALSE)),(IF($X$1=7,(VLOOKUP(B413,'X7'!$B:$AZ,14,FALSE)),(IF($X$1=8,(VLOOKUP(B413,'X8'!$B:$AZ,14,FALSE)),(IF($X$1=9,(VLOOKUP(B413,'X9'!$B:$AZ,14,FALSE)),(IF($X$1=10,(VLOOKUP(B413,'X10'!$B:$AZ,14,FALSE)),(IF($X$1=11,(VLOOKUP(B413,'X11'!$B:$AZ,14,FALSE)),(IF($X$1=12,(VLOOKUP(B413,'X12'!$B:$AZ,14,FALSE)),(VLOOKUP(B413,'X13'!$B:$AZ,14,FALSE))))))))))))))))))))))))))))=TRUE," ",(IF((IF($X$1=1,(VLOOKUP(B413,'X1'!$B:$AZ,14,FALSE)),(IF($X$1=2,(VLOOKUP(B413,'X2'!$B:$AZ,14,FALSE)),(IF($X$1=3,(VLOOKUP(B413,'X3'!$B:$AZ,14,FALSE)),(IF($X$1=4,(VLOOKUP(B413,'X4'!$B:$AZ,14,FALSE)),(IF($X$1=5,(VLOOKUP(B413,'X5'!$B:$AZ,14,FALSE)),(IF($X$1=6,(VLOOKUP(B413,'X6'!$B:$AZ,14,FALSE)),(IF($X$1=7,(VLOOKUP(B413,'X7'!$B:$AZ,14,FALSE)),(IF($X$1=8,(VLOOKUP(B413,'X8'!$B:$AZ,14,FALSE)),(IF($X$1=9,(VLOOKUP(B413,'X9'!$B:$AZ,14,FALSE)),(IF($X$1=10,(VLOOKUP(B413,'X10'!$B:$AZ,14,FALSE)),(IF($X$1=11,(VLOOKUP(B413,'X11'!$B:$AZ,14,FALSE)),(IF($X$1=12,(VLOOKUP(B413,'X12'!$B:$AZ,14,FALSE)),(VLOOKUP(B413,'X13'!$B:$AZ,14,FALSE))))))))))))))))))))))))))=$V$1," ",(IF($X$1=1,(VLOOKUP(B413,'X1'!$B:$AZ,14,FALSE)),(IF($X$1=2,(VLOOKUP(B413,'X2'!$B:$AZ,14,FALSE)),(IF($X$1=3,(VLOOKUP(B413,'X3'!$B:$AZ,14,FALSE)),(IF($X$1=4,(VLOOKUP(B413,'X4'!$B:$AZ,14,FALSE)),(IF($X$1=5,(VLOOKUP(B413,'X5'!$B:$AZ,14,FALSE)),(IF($X$1=6,(VLOOKUP(B413,'X6'!$B:$AZ,14,FALSE)),(IF($X$1=7,(VLOOKUP(B413,'X7'!$B:$AZ,14,FALSE)),(IF($X$1=8,(VLOOKUP(B413,'X8'!$B:$AZ,14,FALSE)),(IF($X$1=9,(VLOOKUP(B413,'X9'!$B:$AZ,14,FALSE)),(IF($X$1=10,(VLOOKUP(B413,'X10'!$B:$AZ,14,FALSE)),(IF($X$1=11,(VLOOKUP(B413,'X11'!$B:$AZ,14,FALSE)),(IF($X$1=12,(VLOOKUP(B413,'X12'!$B:$AZ,14,FALSE)),(VLOOKUP(B413,'X13'!$B:$AZ,14,FALSE)))))))))))))))))))))))))))))</f>
        <v xml:space="preserve"> </v>
      </c>
    </row>
    <row r="414" spans="1:19" ht="14.1" customHeight="1" x14ac:dyDescent="0.2">
      <c r="A414" s="156" t="s">
        <v>1058</v>
      </c>
      <c r="B414" s="122" t="str">
        <f>IF(ISERROR(IF($U$16=1,(VLOOKUP(A414,$AC$89:$AH$125,2,FALSE)),IF((IF($X$1=1,'X1'!B373,(IF($X$1=2,'X2'!B373,(IF($X$1=3,'X3'!B373,(IF($X$1=4,'X4'!B373,(IF($X$1=5,'X5'!B373,(IF($X$1=6,'X6'!B373,(IF($X$1=7,'X7'!B373,(IF($X$1=8,'X8'!B373,(IF($X$1=9,'X9'!B373,(IF($X$1=10,'X10'!B373,(IF($X$1=11,'X11'!B373,(IF($X$1=12,'X12'!B373,'X13'!B373))))))))))))))))))))))))="","",(IF($X$1=1,'X1'!B373,(IF($X$1=2,'X2'!B373,(IF($X$1=3,'X3'!B373,(IF($X$1=4,'X4'!B373,(IF($X$1=5,'X5'!B373,(IF($X$1=6,'X6'!B373,(IF($X$1=7,'X7'!B373,(IF($X$1=8,'X8'!B373,(IF($X$1=9,'X9'!B373,(IF($X$1=10,'X10'!B373,(IF($X$1=11,'X11'!B373,(IF($X$1=12,'X12'!B373,'X13'!B373)))))))))))))))))))))))))))=TRUE," ",(IF($U$16=1,(VLOOKUP(A414,$AC$89:$AH$125,2,FALSE)),IF((IF($X$1=1,'X1'!B373,(IF($X$1=2,'X2'!B373,(IF($X$1=3,'X3'!B373,(IF($X$1=4,'X4'!B373,(IF($X$1=5,'X5'!B373,(IF($X$1=6,'X6'!B373,(IF($X$1=7,'X7'!B373,(IF($X$1=8,'X8'!B373,(IF($X$1=9,'X9'!B373,(IF($X$1=10,'X10'!B373,(IF($X$1=11,'X11'!B373,(IF($X$1=12,'X12'!B373,'X13'!B373))))))))))))))))))))))))="","",(IF($X$1=1,'X1'!B373,(IF($X$1=2,'X2'!B373,(IF($X$1=3,'X3'!B373,(IF($X$1=4,'X4'!B373,(IF($X$1=5,'X5'!B373,(IF($X$1=6,'X6'!B373,(IF($X$1=7,'X7'!B373,(IF($X$1=8,'X8'!B373,(IF($X$1=9,'X9'!B373,(IF($X$1=10,'X10'!B373,(IF($X$1=11,'X11'!B373,(IF($X$1=12,'X12'!B373,'X13'!B373))))))))))))))))))))))))))))</f>
        <v/>
      </c>
      <c r="C414" s="181" t="str">
        <f ca="1">IF(ISERROR(IF($X$1=1,(VLOOKUP(B414,'X1'!$B:$AZ,47,FALSE)),IF($X$1=2,(VLOOKUP(B414,'X2'!$B:$AZ,47,FALSE)),IF($X$1=3,(VLOOKUP(B414,'X3'!$B:$AZ,47,FALSE)),IF($X$1=4,(VLOOKUP(B414,'X4'!$B:$AZ,47,FALSE)),IF($X$1=5,(VLOOKUP(B414,'X5'!$B:$AZ,47,FALSE)),IF($X$1=6,(VLOOKUP(B414,'X6'!$B:$AZ,47,FALSE)),IF($X$1=7,(VLOOKUP(B414,'X7'!$B:$AZ,47,FALSE)),IF($X$1=8,(VLOOKUP(B414,'X8'!$B:$AZ,47,FALSE)),IF($X$1=9,(VLOOKUP(B414,'X9'!$B:$AZ,47,FALSE)),IF($X$1=10,(VLOOKUP(B414,'X10'!$B:$AZ,47,FALSE)),IF($X$1=11,(VLOOKUP(B414,'X11'!$B:$AZ,47,FALSE)),IF($X$1=12,(VLOOKUP(B414,'X12'!$B:$AZ,47,FALSE)),IF($X$1=13,(VLOOKUP(B414,'X13'!$B:$AZ,47,FALSE)),"B"))))))))))))))=TRUE," ",(IF($X$1=1,(VLOOKUP(B414,'X1'!$B:$AZ,47,FALSE)),IF($X$1=2,(VLOOKUP(B414,'X2'!$B:$AZ,47,FALSE)),IF($X$1=3,(VLOOKUP(B414,'X3'!$B:$AZ,47,FALSE)),IF($X$1=4,(VLOOKUP(B414,'X4'!$B:$AZ,47,FALSE)),IF($X$1=5,(VLOOKUP(B414,'X5'!$B:$AZ,47,FALSE)),IF($X$1=6,(VLOOKUP(B414,'X6'!$B:$AZ,47,FALSE)),IF($X$1=7,(VLOOKUP(B414,'X7'!$B:$AZ,47,FALSE)),IF($X$1=8,(VLOOKUP(B414,'X8'!$B:$AZ,47,FALSE)),IF($X$1=9,(VLOOKUP(B414,'X9'!$B:$AZ,47,FALSE)),IF($X$1=10,(VLOOKUP(B414,'X10'!$B:$AZ,47,FALSE)),IF($X$1=11,(VLOOKUP(B414,'X11'!$B:$AZ,47,FALSE)),IF($X$1=12,(VLOOKUP(B414,'X12'!$B:$AZ,47,FALSE)),IF($X$1=13,(VLOOKUP(B414,'X13'!$B:$AZ,47,FALSE)),"B")))))))))))))))</f>
        <v xml:space="preserve"> </v>
      </c>
      <c r="D414" s="181" t="str">
        <f ca="1">IF(ISERROR(IF($X$1=1,(VLOOKUP(B414,'X1'!$B:$AP,41,FALSE)),IF($X$1=2,(VLOOKUP(B414,'X2'!$B:$AP,41,FALSE)),IF($X$1=3,(VLOOKUP(B414,'X3'!$B:$AP,41,FALSE)),IF($X$1=4,(VLOOKUP(B414,'X4'!$B:$AP,41,FALSE)),IF($X$1=5,(VLOOKUP(B414,'X5'!$B:$AP,41,FALSE)),IF($X$1=6,(VLOOKUP(B414,'X6'!$B:$AP,41,FALSE)),IF($X$1=7,(VLOOKUP(B414,'X7'!$B:$AP,41,FALSE)),IF($X$1=8,(VLOOKUP(B414,'X8'!$B:$AP,41,FALSE)),IF($X$1=9,(VLOOKUP(B414,'X9'!$B:$AP,41,FALSE)),IF($X$1=10,(VLOOKUP(B414,'X10'!$B:$AP,41,FALSE)),IF($X$1=11,(VLOOKUP(B414,'X11'!$B:$AP,41,FALSE)),IF($X$1=12,(VLOOKUP(B414,'X12'!$B:$AP,41,FALSE)),IF($X$1=13,(VLOOKUP(B414,'X13'!$B:$AP,41,FALSE)),"B"))))))))))))))=TRUE," ",(IF($X$1=1,(VLOOKUP(B414,'X1'!$B:$AP,41,FALSE)),IF($X$1=2,(VLOOKUP(B414,'X2'!$B:$AP,41,FALSE)),IF($X$1=3,(VLOOKUP(B414,'X3'!$B:$AP,41,FALSE)),IF($X$1=4,(VLOOKUP(B414,'X4'!$B:$AP,41,FALSE)),IF($X$1=5,(VLOOKUP(B414,'X5'!$B:$AP,41,FALSE)),IF($X$1=6,(VLOOKUP(B414,'X6'!$B:$AP,41,FALSE)),IF($X$1=7,(VLOOKUP(B414,'X7'!$B:$AP,41,FALSE)),IF($X$1=8,(VLOOKUP(B414,'X8'!$B:$AP,41,FALSE)),IF($X$1=9,(VLOOKUP(B414,'X9'!$B:$AP,41,FALSE)),IF($X$1=10,(VLOOKUP(B414,'X10'!$B:$AP,41,FALSE)),IF($X$1=11,(VLOOKUP(B414,'X11'!$B:$AP,41,FALSE)),IF($X$1=12,(VLOOKUP(B414,'X12'!$B:$AP,41,FALSE)),IF($X$1=13,(VLOOKUP(B414,'X13'!$B:$AP,41,FALSE)),"B")))))))))))))))</f>
        <v xml:space="preserve"> </v>
      </c>
      <c r="E414" s="182" t="str">
        <f ca="1">IF(ISERROR(IF($X$1=1,(VLOOKUP(B414,'X1'!$B:$AP,7,FALSE)),IF($X$1=2,(VLOOKUP(B414,'X2'!$B:$AP,7,FALSE)),IF($X$1=3,(VLOOKUP(B414,'X3'!$B:$AP,7,FALSE)),IF($X$1=4,(VLOOKUP(B414,'X4'!$B:$AP,7,FALSE)),IF($X$1=5,(VLOOKUP(B414,'X5'!$B:$AP,7,FALSE)),IF($X$1=6,(VLOOKUP(B414,'X6'!$B:$AP,7,FALSE)),IF($X$1=7,(VLOOKUP(B414,'X7'!$B:$AP,7,FALSE)),IF($X$1=8,(VLOOKUP(B414,'X8'!$B:$AP,7,FALSE)),IF($X$1=9,(VLOOKUP(B414,'X9'!$B:$AP,7,FALSE)),IF($X$1=10,(VLOOKUP(B414,'X10'!$B:$AP,7,FALSE)),IF($X$1=11,(VLOOKUP(B414,'X11'!$B:$AP,7,FALSE)),IF($X$1=12,(VLOOKUP(B414,'X12'!$B:$AP,7,FALSE)),IF($X$1=13,(VLOOKUP(B414,'X13'!$B:$AP,7,FALSE)),"B"))))))))))))))=TRUE," ",(IF($X$1=1,(VLOOKUP(B414,'X1'!$B:$AP,7,FALSE)),IF($X$1=2,(VLOOKUP(B414,'X2'!$B:$AP,7,FALSE)),IF($X$1=3,(VLOOKUP(B414,'X3'!$B:$AP,7,FALSE)),IF($X$1=4,(VLOOKUP(B414,'X4'!$B:$AP,7,FALSE)),IF($X$1=5,(VLOOKUP(B414,'X5'!$B:$AP,7,FALSE)),IF($X$1=6,(VLOOKUP(B414,'X6'!$B:$AP,7,FALSE)),IF($X$1=7,(VLOOKUP(B414,'X7'!$B:$AP,7,FALSE)),IF($X$1=8,(VLOOKUP(B414,'X8'!$B:$AP,7,FALSE)),IF($X$1=9,(VLOOKUP(B414,'X9'!$B:$AP,7,FALSE)),IF($X$1=10,(VLOOKUP(B414,'X10'!$B:$AP,7,FALSE)),IF($X$1=11,(VLOOKUP(B414,'X11'!$B:$AP,7,FALSE)),IF($X$1=12,(VLOOKUP(B414,'X12'!$B:$AP,7,FALSE)),IF($X$1=13,(VLOOKUP(B414,'X13'!$B:$AP,7,FALSE)),"B")))))))))))))))</f>
        <v xml:space="preserve"> </v>
      </c>
      <c r="F414" s="182" t="str">
        <f ca="1">IF(ISERROR(IF((IF($X$1=1,(VLOOKUP(B414,'X1'!$B:$AO,6,FALSE)),(IF($X$1=2,(VLOOKUP(B414,'X2'!$B:$AO,6,FALSE)),(IF($X$1=3,(VLOOKUP(B414,'X3'!$B:$AO,6,FALSE)),(IF($X$1=4,(VLOOKUP(B414,'X4'!$B:$AO,6,FALSE)),(IF($X$1=5,(VLOOKUP(B414,'X5'!$B:$AO,6,FALSE)),(IF($X$1=6,(VLOOKUP(B414,'X6'!$B:$AO,6,FALSE)),(IF($X$1=7,(VLOOKUP(B414,'X7'!$B:$AO,6,FALSE)),(IF($X$1=8,(VLOOKUP(B414,'X8'!$B:$AO,6,FALSE)),(IF($X$1=9,(VLOOKUP(B414,'X9'!$B:$AO,6,FALSE)),(IF($X$1=10,(VLOOKUP(B414,'X10'!$B:$AO,6,FALSE)),(IF($X$1=11,(VLOOKUP(B414,'X11'!$B:$AO,6,FALSE)),(IF($X$1=12,(VLOOKUP(B414,'X12'!$B:$AO,6,FALSE)),(VLOOKUP(B414,'X13'!$B:$AO,6,FALSE))))))))))))))))))))))))))=$V$1," ",(IF($X$1=1,(VLOOKUP(B414,'X1'!$B:$AO,6,FALSE)),(IF($X$1=2,(VLOOKUP(B414,'X2'!$B:$AO,6,FALSE)),(IF($X$1=3,(VLOOKUP(B414,'X3'!$B:$AO,6,FALSE)),(IF($X$1=4,(VLOOKUP(B414,'X4'!$B:$AO,6,FALSE)),(IF($X$1=5,(VLOOKUP(B414,'X5'!$B:$AO,6,FALSE)),(IF($X$1=6,(VLOOKUP(B414,'X6'!$B:$AO,6,FALSE)),(IF($X$1=7,(VLOOKUP(B414,'X7'!$B:$AO,6,FALSE)),(IF($X$1=8,(VLOOKUP(B414,'X8'!$B:$AO,6,FALSE)),(IF($X$1=9,(VLOOKUP(B414,'X9'!$B:$AO,6,FALSE)),(IF($X$1=10,(VLOOKUP(B414,'X10'!$B:$AO,6,FALSE)),(IF($X$1=11,(VLOOKUP(B414,'X11'!$B:$AO,6,FALSE)),(IF($X$1=12,(VLOOKUP(B414,'X12'!$B:$AO,6,FALSE)),(VLOOKUP(B414,'X13'!$B:$AO,6,FALSE))))))))))))))))))))))))))))=TRUE," ",(IF((IF($X$1=1,(VLOOKUP(B414,'X1'!$B:$AO,6,FALSE)),(IF($X$1=2,(VLOOKUP(B414,'X2'!$B:$AO,6,FALSE)),(IF($X$1=3,(VLOOKUP(B414,'X3'!$B:$AO,6,FALSE)),(IF($X$1=4,(VLOOKUP(B414,'X4'!$B:$AO,6,FALSE)),(IF($X$1=5,(VLOOKUP(B414,'X5'!$B:$AO,6,FALSE)),(IF($X$1=6,(VLOOKUP(B414,'X6'!$B:$AO,6,FALSE)),(IF($X$1=7,(VLOOKUP(B414,'X7'!$B:$AO,6,FALSE)),(IF($X$1=8,(VLOOKUP(B414,'X8'!$B:$AO,6,FALSE)),(IF($X$1=9,(VLOOKUP(B414,'X9'!$B:$AO,6,FALSE)),(IF($X$1=10,(VLOOKUP(B414,'X10'!$B:$AO,6,FALSE)),(IF($X$1=11,(VLOOKUP(B414,'X11'!$B:$AO,6,FALSE)),(IF($X$1=12,(VLOOKUP(B414,'X12'!$B:$AO,6,FALSE)),(VLOOKUP(B414,'X13'!$B:$AO,6,FALSE))))))))))))))))))))))))))=$V$1," ",(IF($X$1=1,(VLOOKUP(B414,'X1'!$B:$AO,6,FALSE)),(IF($X$1=2,(VLOOKUP(B414,'X2'!$B:$AO,6,FALSE)),(IF($X$1=3,(VLOOKUP(B414,'X3'!$B:$AO,6,FALSE)),(IF($X$1=4,(VLOOKUP(B414,'X4'!$B:$AO,6,FALSE)),(IF($X$1=5,(VLOOKUP(B414,'X5'!$B:$AO,6,FALSE)),(IF($X$1=6,(VLOOKUP(B414,'X6'!$B:$AO,6,FALSE)),(IF($X$1=7,(VLOOKUP(B414,'X7'!$B:$AO,6,FALSE)),(IF($X$1=8,(VLOOKUP(B414,'X8'!$B:$AO,6,FALSE)),(IF($X$1=9,(VLOOKUP(B414,'X9'!$B:$AO,6,FALSE)),(IF($X$1=10,(VLOOKUP(B414,'X10'!$B:$AO,6,FALSE)),(IF($X$1=11,(VLOOKUP(B414,'X11'!$B:$AO,6,FALSE)),(IF($X$1=12,(VLOOKUP(B414,'X12'!$B:$AO,6,FALSE)),(VLOOKUP(B414,'X13'!$B:$AO,6,FALSE)))))))))))))))))))))))))))))</f>
        <v xml:space="preserve"> </v>
      </c>
      <c r="G414" s="182" t="str">
        <f ca="1">IF(ISERROR(IF($X$1=1,(VLOOKUP(B414,'X1'!$B:$AZ,44,FALSE)),IF($X$1=2,(VLOOKUP(B414,'X2'!$B:$AZ,44,FALSE)),IF($X$1=3,(VLOOKUP(B414,'X3'!$B:$AZ,44,FALSE)),IF($X$1=4,(VLOOKUP(B414,'X4'!$B:$AZ,44,FALSE)),IF($X$1=5,(VLOOKUP(B414,'X5'!$B:$AZ,44,FALSE)),IF($X$1=6,(VLOOKUP(B414,'X6'!$B:$AZ,44,FALSE)),IF($X$1=7,(VLOOKUP(B414,'X7'!$B:$AZ,44,FALSE)),IF($X$1=8,(VLOOKUP(B414,'X8'!$B:$AZ,44,FALSE)),IF($X$1=9,(VLOOKUP(B414,'X9'!$B:$AZ,44,FALSE)),IF($X$1=10,(VLOOKUP(B414,'X10'!$B:$AZ,44,FALSE)),IF($X$1=11,(VLOOKUP(B414,'X11'!$B:$AZ,44,FALSE)),IF($X$1=12,(VLOOKUP(B414,'X12'!$B:$AZ,44,FALSE)),IF($X$1=13,(VLOOKUP(B414,'X13'!$B:$AZ,44,FALSE)),"B"))))))))))))))=TRUE," ",(IF($X$1=1,(VLOOKUP(B414,'X1'!$B:$AZ,44,FALSE)),IF($X$1=2,(VLOOKUP(B414,'X2'!$B:$AZ,44,FALSE)),IF($X$1=3,(VLOOKUP(B414,'X3'!$B:$AZ,44,FALSE)),IF($X$1=4,(VLOOKUP(B414,'X4'!$B:$AZ,44,FALSE)),IF($X$1=5,(VLOOKUP(B414,'X5'!$B:$AZ,44,FALSE)),IF($X$1=6,(VLOOKUP(B414,'X6'!$B:$AZ,44,FALSE)),IF($X$1=7,(VLOOKUP(B414,'X7'!$B:$AZ,44,FALSE)),IF($X$1=8,(VLOOKUP(B414,'X8'!$B:$AZ,44,FALSE)),IF($X$1=9,(VLOOKUP(B414,'X9'!$B:$AZ,44,FALSE)),IF($X$1=10,(VLOOKUP(B414,'X10'!$B:$AZ,44,FALSE)),IF($X$1=11,(VLOOKUP(B414,'X11'!$B:$AZ,44,FALSE)),IF($X$1=12,(VLOOKUP(B414,'X12'!$B:$AZ,44,FALSE)),IF($X$1=13,(VLOOKUP(B414,'X13'!$B:$AZ,44,FALSE)),"B")))))))))))))))</f>
        <v xml:space="preserve"> </v>
      </c>
      <c r="H414" s="182" t="str">
        <f ca="1">IF(ISERROR(IF($X$1=1,(VLOOKUP(B414,'X1'!$B:$AZ,8,FALSE)),IF($X$1=2,(VLOOKUP(B414,'X2'!$B:$AZ,8,FALSE)),IF($X$1=3,(VLOOKUP(B414,'X3'!$B:$AZ,8,FALSE)),IF($X$1=4,(VLOOKUP(B414,'X4'!$B:$AZ,8,FALSE)),IF($X$1=5,(VLOOKUP(B414,'X5'!$B:$AZ,8,FALSE)),IF($X$1=6,(VLOOKUP(B414,'X6'!$B:$AZ,8,FALSE)),IF($X$1=7,(VLOOKUP(B414,'X7'!$B:$AZ,8,FALSE)),IF($X$1=8,(VLOOKUP(B414,'X8'!$B:$AZ,8,FALSE)),IF($X$1=9,(VLOOKUP(B414,'X9'!$B:$AZ,8,FALSE)),IF($X$1=10,(VLOOKUP(B414,'X10'!$B:$AZ,8,FALSE)),IF($X$1=11,(VLOOKUP(B414,'X11'!$B:$AZ,8,FALSE)),IF($X$1=12,(VLOOKUP(B414,'X12'!$B:$AZ,8,FALSE)),IF($X$1=13,(VLOOKUP(B414,'X13'!$B:$AZ,8,FALSE)),"B"))))))))))))))=TRUE," ",(IF($X$1=1,(VLOOKUP(B414,'X1'!$B:$AZ,8,FALSE)),IF($X$1=2,(VLOOKUP(B414,'X2'!$B:$AZ,8,FALSE)),IF($X$1=3,(VLOOKUP(B414,'X3'!$B:$AZ,8,FALSE)),IF($X$1=4,(VLOOKUP(B414,'X4'!$B:$AZ,8,FALSE)),IF($X$1=5,(VLOOKUP(B414,'X5'!$B:$AZ,8,FALSE)),IF($X$1=6,(VLOOKUP(B414,'X6'!$B:$AZ,8,FALSE)),IF($X$1=7,(VLOOKUP(B414,'X7'!$B:$AZ,8,FALSE)),IF($X$1=8,(VLOOKUP(B414,'X8'!$B:$AZ,8,FALSE)),IF($X$1=9,(VLOOKUP(B414,'X9'!$B:$AZ,8,FALSE)),IF($X$1=10,(VLOOKUP(B414,'X10'!$B:$AZ,8,FALSE)),IF($X$1=11,(VLOOKUP(B414,'X11'!$B:$AZ,8,FALSE)),IF($X$1=12,(VLOOKUP(B414,'X12'!$B:$AZ,8,FALSE)),IF($X$1=13,(VLOOKUP(B414,'X13'!$B:$AZ,8,FALSE)),"B")))))))))))))))</f>
        <v xml:space="preserve"> </v>
      </c>
      <c r="I414" s="183" t="str">
        <f ca="1">IF(ISERROR(IF($X$1=1,(VLOOKUP(B414,'X1'!$B:$AZ,2,FALSE)),IF($X$1=2,(VLOOKUP(B414,'X2'!$B:$AZ,2,FALSE)),IF($X$1=3,(VLOOKUP(B414,'X3'!$B:$AZ,2,FALSE)),IF($X$1=4,(VLOOKUP(B414,'X4'!$B:$AZ,2,FALSE)),IF($X$1=5,(VLOOKUP(B414,'X5'!$B:$AZ,2,FALSE)),IF($X$1=6,(VLOOKUP(B414,'X6'!$B:$AZ,2,FALSE)),IF($X$1=7,(VLOOKUP(B414,'X7'!$B:$AZ,2,FALSE)),IF($X$1=8,(VLOOKUP(B414,'X8'!$B:$AZ,2,FALSE)),IF($X$1=9,(VLOOKUP(B414,'X9'!$B:$AZ,2,FALSE)),IF($X$1=10,(VLOOKUP(B414,'X10'!$B:$AZ,2,FALSE)),IF($X$1=11,(VLOOKUP(B414,'X11'!$B:$AZ,2,FALSE)),IF($X$1=12,(VLOOKUP(B414,'X12'!$B:$AZ,2,FALSE)),IF($X$1=13,(VLOOKUP(B414,'X13'!$B:$AZ,2,FALSE)),"B"))))))))))))))=TRUE," ",(IF($X$1=1,(VLOOKUP(B414,'X1'!$B:$AZ,2,FALSE)),IF($X$1=2,(VLOOKUP(B414,'X2'!$B:$AZ,2,FALSE)),IF($X$1=3,(VLOOKUP(B414,'X3'!$B:$AZ,2,FALSE)),IF($X$1=4,(VLOOKUP(B414,'X4'!$B:$AZ,2,FALSE)),IF($X$1=5,(VLOOKUP(B414,'X5'!$B:$AZ,2,FALSE)),IF($X$1=6,(VLOOKUP(B414,'X6'!$B:$AZ,2,FALSE)),IF($X$1=7,(VLOOKUP(B414,'X7'!$B:$AZ,2,FALSE)),IF($X$1=8,(VLOOKUP(B414,'X8'!$B:$AZ,2,FALSE)),IF($X$1=9,(VLOOKUP(B414,'X9'!$B:$AZ,2,FALSE)),IF($X$1=10,(VLOOKUP(B414,'X10'!$B:$AZ,2,FALSE)),IF($X$1=11,(VLOOKUP(B414,'X11'!$B:$AZ,2,FALSE)),IF($X$1=12,(VLOOKUP(B414,'X12'!$B:$AZ,2,FALSE)),IF($X$1=13,(VLOOKUP(B414,'X13'!$B:$AZ,2,FALSE)),"B")))))))))))))))</f>
        <v xml:space="preserve"> </v>
      </c>
      <c r="J414" s="183" t="str">
        <f ca="1">IF(ISERROR(IF($X$1=1,(VLOOKUP(B414,'X1'!$B:$AZ,3,FALSE)),IF($X$1=2,(VLOOKUP(B414,'X2'!$B:$AZ,3,FALSE)),IF($X$1=3,(VLOOKUP(B414,'X3'!$B:$AZ,3,FALSE)),IF($X$1=4,(VLOOKUP(B414,'X4'!$B:$AZ,3,FALSE)),IF($X$1=5,(VLOOKUP(B414,'X5'!$B:$AZ,3,FALSE)),IF($X$1=6,(VLOOKUP(B414,'X6'!$B:$AZ,3,FALSE)),IF($X$1=7,(VLOOKUP(B414,'X7'!$B:$AZ,3,FALSE)),IF($X$1=8,(VLOOKUP(B414,'X8'!$B:$AZ,3,FALSE)),IF($X$1=9,(VLOOKUP(B414,'X9'!$B:$AZ,3,FALSE)),IF($X$1=10,(VLOOKUP(B414,'X10'!$B:$AZ,3,FALSE)),IF($X$1=11,(VLOOKUP(B414,'X11'!$B:$AZ,3,FALSE)),IF($X$1=12,(VLOOKUP(B414,'X12'!$B:$AZ,3,FALSE)),IF($X$1=13,(VLOOKUP(B414,'X13'!$B:$AZ,3,FALSE)),"B"))))))))))))))=TRUE," ",(IF($X$1=1,(VLOOKUP(B414,'X1'!$B:$AZ,3,FALSE)),IF($X$1=2,(VLOOKUP(B414,'X2'!$B:$AZ,3,FALSE)),IF($X$1=3,(VLOOKUP(B414,'X3'!$B:$AZ,3,FALSE)),IF($X$1=4,(VLOOKUP(B414,'X4'!$B:$AZ,3,FALSE)),IF($X$1=5,(VLOOKUP(B414,'X5'!$B:$AZ,3,FALSE)),IF($X$1=6,(VLOOKUP(B414,'X6'!$B:$AZ,3,FALSE)),IF($X$1=7,(VLOOKUP(B414,'X7'!$B:$AZ,3,FALSE)),IF($X$1=8,(VLOOKUP(B414,'X8'!$B:$AZ,3,FALSE)),IF($X$1=9,(VLOOKUP(B414,'X9'!$B:$AZ,3,FALSE)),IF($X$1=10,(VLOOKUP(B414,'X10'!$B:$AZ,3,FALSE)),IF($X$1=11,(VLOOKUP(B414,'X11'!$B:$AZ,3,FALSE)),IF($X$1=12,(VLOOKUP(B414,'X12'!$B:$AZ,3,FALSE)),IF($X$1=13,(VLOOKUP(B414,'X13'!$B:$AZ,3,FALSE)),"B")))))))))))))))</f>
        <v xml:space="preserve"> </v>
      </c>
      <c r="K414" s="183" t="str">
        <f ca="1">IF(ISERROR(IF($X$1=1,(VLOOKUP(B414,'X1'!$B:$AZ,5,FALSE)),IF($X$1=2,(VLOOKUP(B414,'X2'!$B:$AZ,5,FALSE)),IF($X$1=3,(VLOOKUP(B414,'X3'!$B:$AZ,5,FALSE)),IF($X$1=4,(VLOOKUP(B414,'X4'!$B:$AZ,5,FALSE)),IF($X$1=5,(VLOOKUP(B414,'X5'!$B:$AZ,5,FALSE)),IF($X$1=6,(VLOOKUP(B414,'X6'!$B:$AZ,5,FALSE)),IF($X$1=7,(VLOOKUP(B414,'X7'!$B:$AZ,5,FALSE)),IF($X$1=8,(VLOOKUP(B414,'X8'!$B:$AZ,5,FALSE)),IF($X$1=9,(VLOOKUP(B414,'X9'!$B:$AZ,5,FALSE)),IF($X$1=10,(VLOOKUP(B414,'X10'!$B:$AZ,5,FALSE)),IF($X$1=11,(VLOOKUP(B414,'X11'!$B:$AZ,5,FALSE)),IF($X$1=12,(VLOOKUP(B414,'X12'!$B:$AZ,5,FALSE)),IF($X$1=13,(VLOOKUP(B414,'X13'!$B:$AZ,5,FALSE)),"B"))))))))))))))=TRUE," ",(IF($X$1=1,(VLOOKUP(B414,'X1'!$B:$AZ,5,FALSE)),IF($X$1=2,(VLOOKUP(B414,'X2'!$B:$AZ,5,FALSE)),IF($X$1=3,(VLOOKUP(B414,'X3'!$B:$AZ,5,FALSE)),IF($X$1=4,(VLOOKUP(B414,'X4'!$B:$AZ,5,FALSE)),IF($X$1=5,(VLOOKUP(B414,'X5'!$B:$AZ,5,FALSE)),IF($X$1=6,(VLOOKUP(B414,'X6'!$B:$AZ,5,FALSE)),IF($X$1=7,(VLOOKUP(B414,'X7'!$B:$AZ,5,FALSE)),IF($X$1=8,(VLOOKUP(B414,'X8'!$B:$AZ,5,FALSE)),IF($X$1=9,(VLOOKUP(B414,'X9'!$B:$AZ,5,FALSE)),IF($X$1=10,(VLOOKUP(B414,'X10'!$B:$AZ,5,FALSE)),IF($X$1=11,(VLOOKUP(B414,'X11'!$B:$AZ,5,FALSE)),IF($X$1=12,(VLOOKUP(B414,'X12'!$B:$AZ,5,FALSE)),IF($X$1=13,(VLOOKUP(B414,'X13'!$B:$AZ,5,FALSE)),"B")))))))))))))))</f>
        <v xml:space="preserve"> </v>
      </c>
      <c r="L414" s="184" t="str">
        <f ca="1">IF(ISERROR(IF($X$1=1,(VLOOKUP(B414,'X1'!$B:$AZ,9,FALSE)),IF($X$1=2,(VLOOKUP(B414,'X2'!$B:$AZ,9,FALSE)),IF($X$1=3,(VLOOKUP(B414,'X3'!$B:$AZ,9,FALSE)),IF($X$1=4,(VLOOKUP(B414,'X4'!$B:$AZ,9,FALSE)),IF($X$1=5,(VLOOKUP(B414,'X5'!$B:$AZ,9,FALSE)),IF($X$1=6,(VLOOKUP(B414,'X6'!$B:$AZ,9,FALSE)),IF($X$1=7,(VLOOKUP(B414,'X7'!$B:$AZ,9,FALSE)),IF($X$1=8,(VLOOKUP(B414,'X8'!$B:$AZ,9,FALSE)),IF($X$1=9,(VLOOKUP(B414,'X9'!$B:$AZ,9,FALSE)),IF($X$1=10,(VLOOKUP(B414,'X10'!$B:$AZ,9,FALSE)),IF($X$1=11,(VLOOKUP(B414,'X11'!$B:$AZ,9,FALSE)),IF($X$1=12,(VLOOKUP(B414,'X12'!$B:$AZ,9,FALSE)),IF($X$1=13,(VLOOKUP(B414,'X13'!$B:$AZ,9,FALSE)),"B"))))))))))))))=TRUE," ",(IF($X$1=1,(VLOOKUP(B414,'X1'!$B:$AZ,9,FALSE)),IF($X$1=2,(VLOOKUP(B414,'X2'!$B:$AZ,9,FALSE)),IF($X$1=3,(VLOOKUP(B414,'X3'!$B:$AZ,9,FALSE)),IF($X$1=4,(VLOOKUP(B414,'X4'!$B:$AZ,9,FALSE)),IF($X$1=5,(VLOOKUP(B414,'X5'!$B:$AZ,9,FALSE)),IF($X$1=6,(VLOOKUP(B414,'X6'!$B:$AZ,9,FALSE)),IF($X$1=7,(VLOOKUP(B414,'X7'!$B:$AZ,9,FALSE)),IF($X$1=8,(VLOOKUP(B414,'X8'!$B:$AZ,9,FALSE)),IF($X$1=9,(VLOOKUP(B414,'X9'!$B:$AZ,9,FALSE)),IF($X$1=10,(VLOOKUP(B414,'X10'!$B:$AZ,9,FALSE)),IF($X$1=11,(VLOOKUP(B414,'X11'!$B:$AZ,9,FALSE)),IF($X$1=12,(VLOOKUP(B414,'X12'!$B:$AZ,9,FALSE)),IF($X$1=13,(VLOOKUP(B414,'X13'!$B:$AZ,9,FALSE)),"B")))))))))))))))</f>
        <v xml:space="preserve"> </v>
      </c>
      <c r="M414" s="184" t="str">
        <f ca="1">IF(ISERROR(IF($X$1=1,(VLOOKUP(B414,'X1'!$B:$AZ,10,FALSE)),IF($X$1=2,(VLOOKUP(B414,'X2'!$B:$AZ,10,FALSE)),IF($X$1=3,(VLOOKUP(B414,'X3'!$B:$AZ,10,FALSE)),IF($X$1=4,(VLOOKUP(B414,'X4'!$B:$AZ,10,FALSE)),IF($X$1=5,(VLOOKUP(B414,'X5'!$B:$AZ,10,FALSE)),IF($X$1=6,(VLOOKUP(B414,'X6'!$B:$AZ,10,FALSE)),IF($X$1=7,(VLOOKUP(B414,'X7'!$B:$AZ,10,FALSE)),IF($X$1=8,(VLOOKUP(B414,'X8'!$B:$AZ,10,FALSE)),IF($X$1=9,(VLOOKUP(B414,'X9'!$B:$AZ,10,FALSE)),IF($X$1=10,(VLOOKUP(B414,'X10'!$B:$AZ,10,FALSE)),IF($X$1=11,(VLOOKUP(B414,'X11'!$B:$AZ,10,FALSE)),IF($X$1=12,(VLOOKUP(B414,'X12'!$B:$AZ,10,FALSE)),IF($X$1=13,(VLOOKUP(B414,'X13'!$B:$AZ,10,FALSE)),"B"))))))))))))))=TRUE," ",(IF($X$1=1,(VLOOKUP(B414,'X1'!$B:$AZ,10,FALSE)),IF($X$1=2,(VLOOKUP(B414,'X2'!$B:$AZ,10,FALSE)),IF($X$1=3,(VLOOKUP(B414,'X3'!$B:$AZ,10,FALSE)),IF($X$1=4,(VLOOKUP(B414,'X4'!$B:$AZ,10,FALSE)),IF($X$1=5,(VLOOKUP(B414,'X5'!$B:$AZ,10,FALSE)),IF($X$1=6,(VLOOKUP(B414,'X6'!$B:$AZ,10,FALSE)),IF($X$1=7,(VLOOKUP(B414,'X7'!$B:$AZ,10,FALSE)),IF($X$1=8,(VLOOKUP(B414,'X8'!$B:$AZ,10,FALSE)),IF($X$1=9,(VLOOKUP(B414,'X9'!$B:$AZ,10,FALSE)),IF($X$1=10,(VLOOKUP(B414,'X10'!$B:$AZ,10,FALSE)),IF($X$1=11,(VLOOKUP(B414,'X11'!$B:$AZ,10,FALSE)),IF($X$1=12,(VLOOKUP(B414,'X12'!$B:$AZ,10,FALSE)),IF($X$1=13,(VLOOKUP(B414,'X13'!$B:$AZ,10,FALSE)),"B")))))))))))))))</f>
        <v xml:space="preserve"> </v>
      </c>
      <c r="N414" s="185" t="str">
        <f ca="1">IF(ISERROR(IF($X$1=1,(VLOOKUP(B414,'X1'!$B:$AZ,45,FALSE)),IF($X$1=2,(VLOOKUP(B414,'X2'!$B:$AZ,45,FALSE)),IF($X$1=3,(VLOOKUP(B414,'X3'!$B:$AZ,45,FALSE)),IF($X$1=4,(VLOOKUP(B414,'X4'!$B:$AZ,45,FALSE)),IF($X$1=5,(VLOOKUP(B414,'X5'!$B:$AZ,45,FALSE)),IF($X$1=6,(VLOOKUP(B414,'X6'!$B:$AZ,45,FALSE)),IF($X$1=7,(VLOOKUP(B414,'X7'!$B:$AZ,45,FALSE)),IF($X$1=8,(VLOOKUP(B414,'X8'!$B:$AZ,45,FALSE)),IF($X$1=9,(VLOOKUP(B414,'X9'!$B:$AZ,45,FALSE)),IF($X$1=10,(VLOOKUP(B414,'X10'!$B:$AZ,45,FALSE)),IF($X$1=11,(VLOOKUP(B414,'X11'!$B:$AZ,45,FALSE)),IF($X$1=12,(VLOOKUP(B414,'X12'!$B:$AZ,45,FALSE)),IF($X$1=13,(VLOOKUP(B414,'X13'!$B:$AZ,45,FALSE)),"B"))))))))))))))=TRUE," ",(IF($X$1=1,(VLOOKUP(B414,'X1'!$B:$AZ,45,FALSE)),IF($X$1=2,(VLOOKUP(B414,'X2'!$B:$AZ,45,FALSE)),IF($X$1=3,(VLOOKUP(B414,'X3'!$B:$AZ,45,FALSE)),IF($X$1=4,(VLOOKUP(B414,'X4'!$B:$AZ,45,FALSE)),IF($X$1=5,(VLOOKUP(B414,'X5'!$B:$AZ,45,FALSE)),IF($X$1=6,(VLOOKUP(B414,'X6'!$B:$AZ,45,FALSE)),IF($X$1=7,(VLOOKUP(B414,'X7'!$B:$AZ,45,FALSE)),IF($X$1=8,(VLOOKUP(B414,'X8'!$B:$AZ,45,FALSE)),IF($X$1=9,(VLOOKUP(B414,'X9'!$B:$AZ,45,FALSE)),IF($X$1=10,(VLOOKUP(B414,'X10'!$B:$AZ,45,FALSE)),IF($X$1=11,(VLOOKUP(B414,'X11'!$B:$AZ,45,FALSE)),IF($X$1=12,(VLOOKUP(B414,'X12'!$B:$AZ,45,FALSE)),IF($X$1=13,(VLOOKUP(B414,'X13'!$B:$AZ,45,FALSE)),"B")))))))))))))))</f>
        <v xml:space="preserve"> </v>
      </c>
      <c r="O414" s="184" t="str">
        <f ca="1">IF(ISERROR(IF($X$1=1,(VLOOKUP(B414,'X1'!$B:$AZ,11,FALSE)),IF($X$1=2,(VLOOKUP(B414,'X2'!$B:$AZ,11,FALSE)),IF($X$1=3,(VLOOKUP(B414,'X3'!$B:$AZ,11,FALSE)),IF($X$1=4,(VLOOKUP(B414,'X4'!$B:$AZ,11,FALSE)),IF($X$1=5,(VLOOKUP(B414,'X5'!$B:$AZ,11,FALSE)),IF($X$1=6,(VLOOKUP(B414,'X6'!$B:$AZ,11,FALSE)),IF($X$1=7,(VLOOKUP(B414,'X7'!$B:$AZ,11,FALSE)),IF($X$1=8,(VLOOKUP(B414,'X8'!$B:$AZ,11,FALSE)),IF($X$1=9,(VLOOKUP(B414,'X9'!$B:$AZ,11,FALSE)),IF($X$1=10,(VLOOKUP(B414,'X10'!$B:$AZ,11,FALSE)),IF($X$1=11,(VLOOKUP(B414,'X11'!$B:$AZ,11,FALSE)),IF($X$1=12,(VLOOKUP(B414,'X12'!$B:$AZ,11,FALSE)),IF($X$1=13,(VLOOKUP(B414,'X13'!$B:$AZ,11,FALSE)),"B"))))))))))))))=TRUE," ",(IF($X$1=1,(VLOOKUP(B414,'X1'!$B:$AZ,11,FALSE)),IF($X$1=2,(VLOOKUP(B414,'X2'!$B:$AZ,11,FALSE)),IF($X$1=3,(VLOOKUP(B414,'X3'!$B:$AZ,11,FALSE)),IF($X$1=4,(VLOOKUP(B414,'X4'!$B:$AZ,11,FALSE)),IF($X$1=5,(VLOOKUP(B414,'X5'!$B:$AZ,11,FALSE)),IF($X$1=6,(VLOOKUP(B414,'X6'!$B:$AZ,11,FALSE)),IF($X$1=7,(VLOOKUP(B414,'X7'!$B:$AZ,11,FALSE)),IF($X$1=8,(VLOOKUP(B414,'X8'!$B:$AZ,11,FALSE)),IF($X$1=9,(VLOOKUP(B414,'X9'!$B:$AZ,11,FALSE)),IF($X$1=10,(VLOOKUP(B414,'X10'!$B:$AZ,11,FALSE)),IF($X$1=11,(VLOOKUP(B414,'X11'!$B:$AZ,11,FALSE)),IF($X$1=12,(VLOOKUP(B414,'X12'!$B:$AZ,11,FALSE)),IF($X$1=13,(VLOOKUP(B414,'X13'!$B:$AZ,11,FALSE)),"B")))))))))))))))</f>
        <v xml:space="preserve"> </v>
      </c>
      <c r="P414" s="184" t="str">
        <f ca="1">IF(ISERROR(IF($X$1=1,(VLOOKUP(B414,'X1'!$B:$AZ,12,FALSE)),IF($X$1=2,(VLOOKUP(B414,'X2'!$B:$AZ,12,FALSE)),IF($X$1=3,(VLOOKUP(B414,'X3'!$B:$AZ,12,FALSE)),IF($X$1=4,(VLOOKUP(B414,'X4'!$B:$AZ,12,FALSE)),IF($X$1=5,(VLOOKUP(B414,'X5'!$B:$AZ,12,FALSE)),IF($X$1=6,(VLOOKUP(B414,'X6'!$B:$AZ,12,FALSE)),IF($X$1=7,(VLOOKUP(B414,'X7'!$B:$AZ,12,FALSE)),IF($X$1=8,(VLOOKUP(B414,'X8'!$B:$AZ,12,FALSE)),IF($X$1=9,(VLOOKUP(B414,'X9'!$B:$AZ,12,FALSE)),IF($X$1=10,(VLOOKUP(B414,'X10'!$B:$AZ,12,FALSE)),IF($X$1=11,(VLOOKUP(B414,'X11'!$B:$AZ,12,FALSE)),IF($X$1=12,(VLOOKUP(B414,'X12'!$B:$AZ,12,FALSE)),IF($X$1=13,(VLOOKUP(B414,'X13'!$B:$AZ,12,FALSE)),"B"))))))))))))))=TRUE," ",(IF($X$1=1,(VLOOKUP(B414,'X1'!$B:$AZ,12,FALSE)),IF($X$1=2,(VLOOKUP(B414,'X2'!$B:$AZ,12,FALSE)),IF($X$1=3,(VLOOKUP(B414,'X3'!$B:$AZ,12,FALSE)),IF($X$1=4,(VLOOKUP(B414,'X4'!$B:$AZ,12,FALSE)),IF($X$1=5,(VLOOKUP(B414,'X5'!$B:$AZ,12,FALSE)),IF($X$1=6,(VLOOKUP(B414,'X6'!$B:$AZ,12,FALSE)),IF($X$1=7,(VLOOKUP(B414,'X7'!$B:$AZ,12,FALSE)),IF($X$1=8,(VLOOKUP(B414,'X8'!$B:$AZ,12,FALSE)),IF($X$1=9,(VLOOKUP(B414,'X9'!$B:$AZ,12,FALSE)),IF($X$1=10,(VLOOKUP(B414,'X10'!$B:$AZ,12,FALSE)),IF($X$1=11,(VLOOKUP(B414,'X11'!$B:$AZ,12,FALSE)),IF($X$1=12,(VLOOKUP(B414,'X12'!$B:$AZ,12,FALSE)),IF($X$1=13,(VLOOKUP(B414,'X13'!$B:$AZ,12,FALSE)),"B")))))))))))))))</f>
        <v xml:space="preserve"> </v>
      </c>
      <c r="Q414" s="185" t="str">
        <f ca="1">IF(ISERROR(IF($X$1=1,(VLOOKUP(B414,'X1'!$B:$AZ,46,FALSE)),IF($X$1=2,(VLOOKUP(B414,'X2'!$B:$AZ,46,FALSE)),IF($X$1=3,(VLOOKUP(B414,'X3'!$B:$AZ,46,FALSE)),IF($X$1=4,(VLOOKUP(B414,'X4'!$B:$AZ,46,FALSE)),IF($X$1=5,(VLOOKUP(B414,'X5'!$B:$AZ,46,FALSE)),IF($X$1=6,(VLOOKUP(B414,'X6'!$B:$AZ,46,FALSE)),IF($X$1=7,(VLOOKUP(B414,'X7'!$B:$AZ,46,FALSE)),IF($X$1=8,(VLOOKUP(B414,'X8'!$B:$AZ,46,FALSE)),IF($X$1=9,(VLOOKUP(B414,'X9'!$B:$AZ,46,FALSE)),IF($X$1=10,(VLOOKUP(B414,'X10'!$B:$AZ,46,FALSE)),IF($X$1=11,(VLOOKUP(B414,'X11'!$B:$AZ,46,FALSE)),IF($X$1=12,(VLOOKUP(B414,'X12'!$B:$AZ,46,FALSE)),IF($X$1=13,(VLOOKUP(B414,'X13'!$B:$AZ,46,FALSE)),"B"))))))))))))))=TRUE," ",(IF($X$1=1,(VLOOKUP(B414,'X1'!$B:$AZ,46,FALSE)),IF($X$1=2,(VLOOKUP(B414,'X2'!$B:$AZ,46,FALSE)),IF($X$1=3,(VLOOKUP(B414,'X3'!$B:$AZ,46,FALSE)),IF($X$1=4,(VLOOKUP(B414,'X4'!$B:$AZ,46,FALSE)),IF($X$1=5,(VLOOKUP(B414,'X5'!$B:$AZ,46,FALSE)),IF($X$1=6,(VLOOKUP(B414,'X6'!$B:$AZ,46,FALSE)),IF($X$1=7,(VLOOKUP(B414,'X7'!$B:$AZ,46,FALSE)),IF($X$1=8,(VLOOKUP(B414,'X8'!$B:$AZ,46,FALSE)),IF($X$1=9,(VLOOKUP(B414,'X9'!$B:$AZ,46,FALSE)),IF($X$1=10,(VLOOKUP(B414,'X10'!$B:$AZ,46,FALSE)),IF($X$1=11,(VLOOKUP(B414,'X11'!$B:$AZ,46,FALSE)),IF($X$1=12,(VLOOKUP(B414,'X12'!$B:$AZ,46,FALSE)),IF($X$1=13,(VLOOKUP(B414,'X13'!$B:$AZ,46,FALSE)),"B")))))))))))))))</f>
        <v xml:space="preserve"> </v>
      </c>
      <c r="R414" s="185" t="str">
        <f ca="1">IF(ISERROR(IF($X$1=1,(VLOOKUP(B414,'X1'!$B:$AZ,15,FALSE)),IF($X$1=2,(VLOOKUP(B414,'X2'!$B:$AZ,15,FALSE)),IF($X$1=3,(VLOOKUP(B414,'X3'!$B:$AZ,15,FALSE)),IF($X$1=4,(VLOOKUP(B414,'X4'!$B:$AZ,15,FALSE)),IF($X$1=5,(VLOOKUP(B414,'X5'!$B:$AZ,15,FALSE)),IF($X$1=6,(VLOOKUP(B414,'X6'!$B:$AZ,15,FALSE)),IF($X$1=7,(VLOOKUP(B414,'X7'!$B:$AZ,15,FALSE)),IF($X$1=8,(VLOOKUP(B414,'X8'!$B:$AZ,15,FALSE)),IF($X$1=9,(VLOOKUP(B414,'X9'!$B:$AZ,15,FALSE)),IF($X$1=10,(VLOOKUP(B414,'X10'!$B:$AZ,15,FALSE)),IF($X$1=11,(VLOOKUP(B414,'X11'!$B:$AZ,15,FALSE)),IF($X$1=12,(VLOOKUP(B414,'X12'!$B:$AZ,15,FALSE)),IF($X$1=13,(VLOOKUP(B414,'X13'!$B:$AZ,15,FALSE)),"B"))))))))))))))=TRUE," ",(IF($X$1=1,(VLOOKUP(B414,'X1'!$B:$AZ,15,FALSE)),IF($X$1=2,(VLOOKUP(B414,'X2'!$B:$AZ,15,FALSE)),IF($X$1=3,(VLOOKUP(B414,'X3'!$B:$AZ,15,FALSE)),IF($X$1=4,(VLOOKUP(B414,'X4'!$B:$AZ,15,FALSE)),IF($X$1=5,(VLOOKUP(B414,'X5'!$B:$AZ,15,FALSE)),IF($X$1=6,(VLOOKUP(B414,'X6'!$B:$AZ,15,FALSE)),IF($X$1=7,(VLOOKUP(B414,'X7'!$B:$AZ,15,FALSE)),IF($X$1=8,(VLOOKUP(B414,'X8'!$B:$AZ,15,FALSE)),IF($X$1=9,(VLOOKUP(B414,'X9'!$B:$AZ,15,FALSE)),IF($X$1=10,(VLOOKUP(B414,'X10'!$B:$AZ,15,FALSE)),IF($X$1=11,(VLOOKUP(B414,'X11'!$B:$AZ,15,FALSE)),IF($X$1=12,(VLOOKUP(B414,'X12'!$B:$AZ,15,FALSE)),IF($X$1=13,(VLOOKUP(B414,'X13'!$B:$AZ,15,FALSE)),"B")))))))))))))))</f>
        <v xml:space="preserve"> </v>
      </c>
      <c r="S414" s="185" t="str">
        <f ca="1">IF(ISERROR(IF((IF($X$1=1,(VLOOKUP(B414,'X1'!$B:$AZ,14,FALSE)),(IF($X$1=2,(VLOOKUP(B414,'X2'!$B:$AZ,14,FALSE)),(IF($X$1=3,(VLOOKUP(B414,'X3'!$B:$AZ,14,FALSE)),(IF($X$1=4,(VLOOKUP(B414,'X4'!$B:$AZ,14,FALSE)),(IF($X$1=5,(VLOOKUP(B414,'X5'!$B:$AZ,14,FALSE)),(IF($X$1=6,(VLOOKUP(B414,'X6'!$B:$AZ,14,FALSE)),(IF($X$1=7,(VLOOKUP(B414,'X7'!$B:$AZ,14,FALSE)),(IF($X$1=8,(VLOOKUP(B414,'X8'!$B:$AZ,14,FALSE)),(IF($X$1=9,(VLOOKUP(B414,'X9'!$B:$AZ,14,FALSE)),(IF($X$1=10,(VLOOKUP(B414,'X10'!$B:$AZ,14,FALSE)),(IF($X$1=11,(VLOOKUP(B414,'X11'!$B:$AZ,14,FALSE)),(IF($X$1=12,(VLOOKUP(B414,'X12'!$B:$AZ,14,FALSE)),(VLOOKUP(B414,'X13'!$B:$AZ,14,FALSE))))))))))))))))))))))))))=$V$1," ",(IF($X$1=1,(VLOOKUP(B414,'X1'!$B:$AZ,14,FALSE)),(IF($X$1=2,(VLOOKUP(B414,'X2'!$B:$AZ,14,FALSE)),(IF($X$1=3,(VLOOKUP(B414,'X3'!$B:$AZ,14,FALSE)),(IF($X$1=4,(VLOOKUP(B414,'X4'!$B:$AZ,14,FALSE)),(IF($X$1=5,(VLOOKUP(B414,'X5'!$B:$AZ,14,FALSE)),(IF($X$1=6,(VLOOKUP(B414,'X6'!$B:$AZ,14,FALSE)),(IF($X$1=7,(VLOOKUP(B414,'X7'!$B:$AZ,14,FALSE)),(IF($X$1=8,(VLOOKUP(B414,'X8'!$B:$AZ,14,FALSE)),(IF($X$1=9,(VLOOKUP(B414,'X9'!$B:$AZ,14,FALSE)),(IF($X$1=10,(VLOOKUP(B414,'X10'!$B:$AZ,14,FALSE)),(IF($X$1=11,(VLOOKUP(B414,'X11'!$B:$AZ,14,FALSE)),(IF($X$1=12,(VLOOKUP(B414,'X12'!$B:$AZ,14,FALSE)),(VLOOKUP(B414,'X13'!$B:$AZ,14,FALSE))))))))))))))))))))))))))))=TRUE," ",(IF((IF($X$1=1,(VLOOKUP(B414,'X1'!$B:$AZ,14,FALSE)),(IF($X$1=2,(VLOOKUP(B414,'X2'!$B:$AZ,14,FALSE)),(IF($X$1=3,(VLOOKUP(B414,'X3'!$B:$AZ,14,FALSE)),(IF($X$1=4,(VLOOKUP(B414,'X4'!$B:$AZ,14,FALSE)),(IF($X$1=5,(VLOOKUP(B414,'X5'!$B:$AZ,14,FALSE)),(IF($X$1=6,(VLOOKUP(B414,'X6'!$B:$AZ,14,FALSE)),(IF($X$1=7,(VLOOKUP(B414,'X7'!$B:$AZ,14,FALSE)),(IF($X$1=8,(VLOOKUP(B414,'X8'!$B:$AZ,14,FALSE)),(IF($X$1=9,(VLOOKUP(B414,'X9'!$B:$AZ,14,FALSE)),(IF($X$1=10,(VLOOKUP(B414,'X10'!$B:$AZ,14,FALSE)),(IF($X$1=11,(VLOOKUP(B414,'X11'!$B:$AZ,14,FALSE)),(IF($X$1=12,(VLOOKUP(B414,'X12'!$B:$AZ,14,FALSE)),(VLOOKUP(B414,'X13'!$B:$AZ,14,FALSE))))))))))))))))))))))))))=$V$1," ",(IF($X$1=1,(VLOOKUP(B414,'X1'!$B:$AZ,14,FALSE)),(IF($X$1=2,(VLOOKUP(B414,'X2'!$B:$AZ,14,FALSE)),(IF($X$1=3,(VLOOKUP(B414,'X3'!$B:$AZ,14,FALSE)),(IF($X$1=4,(VLOOKUP(B414,'X4'!$B:$AZ,14,FALSE)),(IF($X$1=5,(VLOOKUP(B414,'X5'!$B:$AZ,14,FALSE)),(IF($X$1=6,(VLOOKUP(B414,'X6'!$B:$AZ,14,FALSE)),(IF($X$1=7,(VLOOKUP(B414,'X7'!$B:$AZ,14,FALSE)),(IF($X$1=8,(VLOOKUP(B414,'X8'!$B:$AZ,14,FALSE)),(IF($X$1=9,(VLOOKUP(B414,'X9'!$B:$AZ,14,FALSE)),(IF($X$1=10,(VLOOKUP(B414,'X10'!$B:$AZ,14,FALSE)),(IF($X$1=11,(VLOOKUP(B414,'X11'!$B:$AZ,14,FALSE)),(IF($X$1=12,(VLOOKUP(B414,'X12'!$B:$AZ,14,FALSE)),(VLOOKUP(B414,'X13'!$B:$AZ,14,FALSE)))))))))))))))))))))))))))))</f>
        <v xml:space="preserve"> </v>
      </c>
    </row>
    <row r="415" spans="1:19" ht="14.1" customHeight="1" x14ac:dyDescent="0.2">
      <c r="A415" s="156" t="s">
        <v>1058</v>
      </c>
      <c r="B415" s="122" t="str">
        <f>IF(ISERROR(IF($U$16=1,(VLOOKUP(A415,$AC$89:$AH$125,2,FALSE)),IF((IF($X$1=1,'X1'!B374,(IF($X$1=2,'X2'!B374,(IF($X$1=3,'X3'!B374,(IF($X$1=4,'X4'!B374,(IF($X$1=5,'X5'!B374,(IF($X$1=6,'X6'!B374,(IF($X$1=7,'X7'!B374,(IF($X$1=8,'X8'!B374,(IF($X$1=9,'X9'!B374,(IF($X$1=10,'X10'!B374,(IF($X$1=11,'X11'!B374,(IF($X$1=12,'X12'!B374,'X13'!B374))))))))))))))))))))))))="","",(IF($X$1=1,'X1'!B374,(IF($X$1=2,'X2'!B374,(IF($X$1=3,'X3'!B374,(IF($X$1=4,'X4'!B374,(IF($X$1=5,'X5'!B374,(IF($X$1=6,'X6'!B374,(IF($X$1=7,'X7'!B374,(IF($X$1=8,'X8'!B374,(IF($X$1=9,'X9'!B374,(IF($X$1=10,'X10'!B374,(IF($X$1=11,'X11'!B374,(IF($X$1=12,'X12'!B374,'X13'!B374)))))))))))))))))))))))))))=TRUE," ",(IF($U$16=1,(VLOOKUP(A415,$AC$89:$AH$125,2,FALSE)),IF((IF($X$1=1,'X1'!B374,(IF($X$1=2,'X2'!B374,(IF($X$1=3,'X3'!B374,(IF($X$1=4,'X4'!B374,(IF($X$1=5,'X5'!B374,(IF($X$1=6,'X6'!B374,(IF($X$1=7,'X7'!B374,(IF($X$1=8,'X8'!B374,(IF($X$1=9,'X9'!B374,(IF($X$1=10,'X10'!B374,(IF($X$1=11,'X11'!B374,(IF($X$1=12,'X12'!B374,'X13'!B374))))))))))))))))))))))))="","",(IF($X$1=1,'X1'!B374,(IF($X$1=2,'X2'!B374,(IF($X$1=3,'X3'!B374,(IF($X$1=4,'X4'!B374,(IF($X$1=5,'X5'!B374,(IF($X$1=6,'X6'!B374,(IF($X$1=7,'X7'!B374,(IF($X$1=8,'X8'!B374,(IF($X$1=9,'X9'!B374,(IF($X$1=10,'X10'!B374,(IF($X$1=11,'X11'!B374,(IF($X$1=12,'X12'!B374,'X13'!B374))))))))))))))))))))))))))))</f>
        <v/>
      </c>
      <c r="C415" s="181" t="str">
        <f ca="1">IF(ISERROR(IF($X$1=1,(VLOOKUP(B415,'X1'!$B:$AZ,47,FALSE)),IF($X$1=2,(VLOOKUP(B415,'X2'!$B:$AZ,47,FALSE)),IF($X$1=3,(VLOOKUP(B415,'X3'!$B:$AZ,47,FALSE)),IF($X$1=4,(VLOOKUP(B415,'X4'!$B:$AZ,47,FALSE)),IF($X$1=5,(VLOOKUP(B415,'X5'!$B:$AZ,47,FALSE)),IF($X$1=6,(VLOOKUP(B415,'X6'!$B:$AZ,47,FALSE)),IF($X$1=7,(VLOOKUP(B415,'X7'!$B:$AZ,47,FALSE)),IF($X$1=8,(VLOOKUP(B415,'X8'!$B:$AZ,47,FALSE)),IF($X$1=9,(VLOOKUP(B415,'X9'!$B:$AZ,47,FALSE)),IF($X$1=10,(VLOOKUP(B415,'X10'!$B:$AZ,47,FALSE)),IF($X$1=11,(VLOOKUP(B415,'X11'!$B:$AZ,47,FALSE)),IF($X$1=12,(VLOOKUP(B415,'X12'!$B:$AZ,47,FALSE)),IF($X$1=13,(VLOOKUP(B415,'X13'!$B:$AZ,47,FALSE)),"B"))))))))))))))=TRUE," ",(IF($X$1=1,(VLOOKUP(B415,'X1'!$B:$AZ,47,FALSE)),IF($X$1=2,(VLOOKUP(B415,'X2'!$B:$AZ,47,FALSE)),IF($X$1=3,(VLOOKUP(B415,'X3'!$B:$AZ,47,FALSE)),IF($X$1=4,(VLOOKUP(B415,'X4'!$B:$AZ,47,FALSE)),IF($X$1=5,(VLOOKUP(B415,'X5'!$B:$AZ,47,FALSE)),IF($X$1=6,(VLOOKUP(B415,'X6'!$B:$AZ,47,FALSE)),IF($X$1=7,(VLOOKUP(B415,'X7'!$B:$AZ,47,FALSE)),IF($X$1=8,(VLOOKUP(B415,'X8'!$B:$AZ,47,FALSE)),IF($X$1=9,(VLOOKUP(B415,'X9'!$B:$AZ,47,FALSE)),IF($X$1=10,(VLOOKUP(B415,'X10'!$B:$AZ,47,FALSE)),IF($X$1=11,(VLOOKUP(B415,'X11'!$B:$AZ,47,FALSE)),IF($X$1=12,(VLOOKUP(B415,'X12'!$B:$AZ,47,FALSE)),IF($X$1=13,(VLOOKUP(B415,'X13'!$B:$AZ,47,FALSE)),"B")))))))))))))))</f>
        <v xml:space="preserve"> </v>
      </c>
      <c r="D415" s="181" t="str">
        <f ca="1">IF(ISERROR(IF($X$1=1,(VLOOKUP(B415,'X1'!$B:$AP,41,FALSE)),IF($X$1=2,(VLOOKUP(B415,'X2'!$B:$AP,41,FALSE)),IF($X$1=3,(VLOOKUP(B415,'X3'!$B:$AP,41,FALSE)),IF($X$1=4,(VLOOKUP(B415,'X4'!$B:$AP,41,FALSE)),IF($X$1=5,(VLOOKUP(B415,'X5'!$B:$AP,41,FALSE)),IF($X$1=6,(VLOOKUP(B415,'X6'!$B:$AP,41,FALSE)),IF($X$1=7,(VLOOKUP(B415,'X7'!$B:$AP,41,FALSE)),IF($X$1=8,(VLOOKUP(B415,'X8'!$B:$AP,41,FALSE)),IF($X$1=9,(VLOOKUP(B415,'X9'!$B:$AP,41,FALSE)),IF($X$1=10,(VLOOKUP(B415,'X10'!$B:$AP,41,FALSE)),IF($X$1=11,(VLOOKUP(B415,'X11'!$B:$AP,41,FALSE)),IF($X$1=12,(VLOOKUP(B415,'X12'!$B:$AP,41,FALSE)),IF($X$1=13,(VLOOKUP(B415,'X13'!$B:$AP,41,FALSE)),"B"))))))))))))))=TRUE," ",(IF($X$1=1,(VLOOKUP(B415,'X1'!$B:$AP,41,FALSE)),IF($X$1=2,(VLOOKUP(B415,'X2'!$B:$AP,41,FALSE)),IF($X$1=3,(VLOOKUP(B415,'X3'!$B:$AP,41,FALSE)),IF($X$1=4,(VLOOKUP(B415,'X4'!$B:$AP,41,FALSE)),IF($X$1=5,(VLOOKUP(B415,'X5'!$B:$AP,41,FALSE)),IF($X$1=6,(VLOOKUP(B415,'X6'!$B:$AP,41,FALSE)),IF($X$1=7,(VLOOKUP(B415,'X7'!$B:$AP,41,FALSE)),IF($X$1=8,(VLOOKUP(B415,'X8'!$B:$AP,41,FALSE)),IF($X$1=9,(VLOOKUP(B415,'X9'!$B:$AP,41,FALSE)),IF($X$1=10,(VLOOKUP(B415,'X10'!$B:$AP,41,FALSE)),IF($X$1=11,(VLOOKUP(B415,'X11'!$B:$AP,41,FALSE)),IF($X$1=12,(VLOOKUP(B415,'X12'!$B:$AP,41,FALSE)),IF($X$1=13,(VLOOKUP(B415,'X13'!$B:$AP,41,FALSE)),"B")))))))))))))))</f>
        <v xml:space="preserve"> </v>
      </c>
      <c r="E415" s="182" t="str">
        <f ca="1">IF(ISERROR(IF($X$1=1,(VLOOKUP(B415,'X1'!$B:$AP,7,FALSE)),IF($X$1=2,(VLOOKUP(B415,'X2'!$B:$AP,7,FALSE)),IF($X$1=3,(VLOOKUP(B415,'X3'!$B:$AP,7,FALSE)),IF($X$1=4,(VLOOKUP(B415,'X4'!$B:$AP,7,FALSE)),IF($X$1=5,(VLOOKUP(B415,'X5'!$B:$AP,7,FALSE)),IF($X$1=6,(VLOOKUP(B415,'X6'!$B:$AP,7,FALSE)),IF($X$1=7,(VLOOKUP(B415,'X7'!$B:$AP,7,FALSE)),IF($X$1=8,(VLOOKUP(B415,'X8'!$B:$AP,7,FALSE)),IF($X$1=9,(VLOOKUP(B415,'X9'!$B:$AP,7,FALSE)),IF($X$1=10,(VLOOKUP(B415,'X10'!$B:$AP,7,FALSE)),IF($X$1=11,(VLOOKUP(B415,'X11'!$B:$AP,7,FALSE)),IF($X$1=12,(VLOOKUP(B415,'X12'!$B:$AP,7,FALSE)),IF($X$1=13,(VLOOKUP(B415,'X13'!$B:$AP,7,FALSE)),"B"))))))))))))))=TRUE," ",(IF($X$1=1,(VLOOKUP(B415,'X1'!$B:$AP,7,FALSE)),IF($X$1=2,(VLOOKUP(B415,'X2'!$B:$AP,7,FALSE)),IF($X$1=3,(VLOOKUP(B415,'X3'!$B:$AP,7,FALSE)),IF($X$1=4,(VLOOKUP(B415,'X4'!$B:$AP,7,FALSE)),IF($X$1=5,(VLOOKUP(B415,'X5'!$B:$AP,7,FALSE)),IF($X$1=6,(VLOOKUP(B415,'X6'!$B:$AP,7,FALSE)),IF($X$1=7,(VLOOKUP(B415,'X7'!$B:$AP,7,FALSE)),IF($X$1=8,(VLOOKUP(B415,'X8'!$B:$AP,7,FALSE)),IF($X$1=9,(VLOOKUP(B415,'X9'!$B:$AP,7,FALSE)),IF($X$1=10,(VLOOKUP(B415,'X10'!$B:$AP,7,FALSE)),IF($X$1=11,(VLOOKUP(B415,'X11'!$B:$AP,7,FALSE)),IF($X$1=12,(VLOOKUP(B415,'X12'!$B:$AP,7,FALSE)),IF($X$1=13,(VLOOKUP(B415,'X13'!$B:$AP,7,FALSE)),"B")))))))))))))))</f>
        <v xml:space="preserve"> </v>
      </c>
      <c r="F415" s="182" t="str">
        <f ca="1">IF(ISERROR(IF((IF($X$1=1,(VLOOKUP(B415,'X1'!$B:$AO,6,FALSE)),(IF($X$1=2,(VLOOKUP(B415,'X2'!$B:$AO,6,FALSE)),(IF($X$1=3,(VLOOKUP(B415,'X3'!$B:$AO,6,FALSE)),(IF($X$1=4,(VLOOKUP(B415,'X4'!$B:$AO,6,FALSE)),(IF($X$1=5,(VLOOKUP(B415,'X5'!$B:$AO,6,FALSE)),(IF($X$1=6,(VLOOKUP(B415,'X6'!$B:$AO,6,FALSE)),(IF($X$1=7,(VLOOKUP(B415,'X7'!$B:$AO,6,FALSE)),(IF($X$1=8,(VLOOKUP(B415,'X8'!$B:$AO,6,FALSE)),(IF($X$1=9,(VLOOKUP(B415,'X9'!$B:$AO,6,FALSE)),(IF($X$1=10,(VLOOKUP(B415,'X10'!$B:$AO,6,FALSE)),(IF($X$1=11,(VLOOKUP(B415,'X11'!$B:$AO,6,FALSE)),(IF($X$1=12,(VLOOKUP(B415,'X12'!$B:$AO,6,FALSE)),(VLOOKUP(B415,'X13'!$B:$AO,6,FALSE))))))))))))))))))))))))))=$V$1," ",(IF($X$1=1,(VLOOKUP(B415,'X1'!$B:$AO,6,FALSE)),(IF($X$1=2,(VLOOKUP(B415,'X2'!$B:$AO,6,FALSE)),(IF($X$1=3,(VLOOKUP(B415,'X3'!$B:$AO,6,FALSE)),(IF($X$1=4,(VLOOKUP(B415,'X4'!$B:$AO,6,FALSE)),(IF($X$1=5,(VLOOKUP(B415,'X5'!$B:$AO,6,FALSE)),(IF($X$1=6,(VLOOKUP(B415,'X6'!$B:$AO,6,FALSE)),(IF($X$1=7,(VLOOKUP(B415,'X7'!$B:$AO,6,FALSE)),(IF($X$1=8,(VLOOKUP(B415,'X8'!$B:$AO,6,FALSE)),(IF($X$1=9,(VLOOKUP(B415,'X9'!$B:$AO,6,FALSE)),(IF($X$1=10,(VLOOKUP(B415,'X10'!$B:$AO,6,FALSE)),(IF($X$1=11,(VLOOKUP(B415,'X11'!$B:$AO,6,FALSE)),(IF($X$1=12,(VLOOKUP(B415,'X12'!$B:$AO,6,FALSE)),(VLOOKUP(B415,'X13'!$B:$AO,6,FALSE))))))))))))))))))))))))))))=TRUE," ",(IF((IF($X$1=1,(VLOOKUP(B415,'X1'!$B:$AO,6,FALSE)),(IF($X$1=2,(VLOOKUP(B415,'X2'!$B:$AO,6,FALSE)),(IF($X$1=3,(VLOOKUP(B415,'X3'!$B:$AO,6,FALSE)),(IF($X$1=4,(VLOOKUP(B415,'X4'!$B:$AO,6,FALSE)),(IF($X$1=5,(VLOOKUP(B415,'X5'!$B:$AO,6,FALSE)),(IF($X$1=6,(VLOOKUP(B415,'X6'!$B:$AO,6,FALSE)),(IF($X$1=7,(VLOOKUP(B415,'X7'!$B:$AO,6,FALSE)),(IF($X$1=8,(VLOOKUP(B415,'X8'!$B:$AO,6,FALSE)),(IF($X$1=9,(VLOOKUP(B415,'X9'!$B:$AO,6,FALSE)),(IF($X$1=10,(VLOOKUP(B415,'X10'!$B:$AO,6,FALSE)),(IF($X$1=11,(VLOOKUP(B415,'X11'!$B:$AO,6,FALSE)),(IF($X$1=12,(VLOOKUP(B415,'X12'!$B:$AO,6,FALSE)),(VLOOKUP(B415,'X13'!$B:$AO,6,FALSE))))))))))))))))))))))))))=$V$1," ",(IF($X$1=1,(VLOOKUP(B415,'X1'!$B:$AO,6,FALSE)),(IF($X$1=2,(VLOOKUP(B415,'X2'!$B:$AO,6,FALSE)),(IF($X$1=3,(VLOOKUP(B415,'X3'!$B:$AO,6,FALSE)),(IF($X$1=4,(VLOOKUP(B415,'X4'!$B:$AO,6,FALSE)),(IF($X$1=5,(VLOOKUP(B415,'X5'!$B:$AO,6,FALSE)),(IF($X$1=6,(VLOOKUP(B415,'X6'!$B:$AO,6,FALSE)),(IF($X$1=7,(VLOOKUP(B415,'X7'!$B:$AO,6,FALSE)),(IF($X$1=8,(VLOOKUP(B415,'X8'!$B:$AO,6,FALSE)),(IF($X$1=9,(VLOOKUP(B415,'X9'!$B:$AO,6,FALSE)),(IF($X$1=10,(VLOOKUP(B415,'X10'!$B:$AO,6,FALSE)),(IF($X$1=11,(VLOOKUP(B415,'X11'!$B:$AO,6,FALSE)),(IF($X$1=12,(VLOOKUP(B415,'X12'!$B:$AO,6,FALSE)),(VLOOKUP(B415,'X13'!$B:$AO,6,FALSE)))))))))))))))))))))))))))))</f>
        <v xml:space="preserve"> </v>
      </c>
      <c r="G415" s="182" t="str">
        <f ca="1">IF(ISERROR(IF($X$1=1,(VLOOKUP(B415,'X1'!$B:$AZ,44,FALSE)),IF($X$1=2,(VLOOKUP(B415,'X2'!$B:$AZ,44,FALSE)),IF($X$1=3,(VLOOKUP(B415,'X3'!$B:$AZ,44,FALSE)),IF($X$1=4,(VLOOKUP(B415,'X4'!$B:$AZ,44,FALSE)),IF($X$1=5,(VLOOKUP(B415,'X5'!$B:$AZ,44,FALSE)),IF($X$1=6,(VLOOKUP(B415,'X6'!$B:$AZ,44,FALSE)),IF($X$1=7,(VLOOKUP(B415,'X7'!$B:$AZ,44,FALSE)),IF($X$1=8,(VLOOKUP(B415,'X8'!$B:$AZ,44,FALSE)),IF($X$1=9,(VLOOKUP(B415,'X9'!$B:$AZ,44,FALSE)),IF($X$1=10,(VLOOKUP(B415,'X10'!$B:$AZ,44,FALSE)),IF($X$1=11,(VLOOKUP(B415,'X11'!$B:$AZ,44,FALSE)),IF($X$1=12,(VLOOKUP(B415,'X12'!$B:$AZ,44,FALSE)),IF($X$1=13,(VLOOKUP(B415,'X13'!$B:$AZ,44,FALSE)),"B"))))))))))))))=TRUE," ",(IF($X$1=1,(VLOOKUP(B415,'X1'!$B:$AZ,44,FALSE)),IF($X$1=2,(VLOOKUP(B415,'X2'!$B:$AZ,44,FALSE)),IF($X$1=3,(VLOOKUP(B415,'X3'!$B:$AZ,44,FALSE)),IF($X$1=4,(VLOOKUP(B415,'X4'!$B:$AZ,44,FALSE)),IF($X$1=5,(VLOOKUP(B415,'X5'!$B:$AZ,44,FALSE)),IF($X$1=6,(VLOOKUP(B415,'X6'!$B:$AZ,44,FALSE)),IF($X$1=7,(VLOOKUP(B415,'X7'!$B:$AZ,44,FALSE)),IF($X$1=8,(VLOOKUP(B415,'X8'!$B:$AZ,44,FALSE)),IF($X$1=9,(VLOOKUP(B415,'X9'!$B:$AZ,44,FALSE)),IF($X$1=10,(VLOOKUP(B415,'X10'!$B:$AZ,44,FALSE)),IF($X$1=11,(VLOOKUP(B415,'X11'!$B:$AZ,44,FALSE)),IF($X$1=12,(VLOOKUP(B415,'X12'!$B:$AZ,44,FALSE)),IF($X$1=13,(VLOOKUP(B415,'X13'!$B:$AZ,44,FALSE)),"B")))))))))))))))</f>
        <v xml:space="preserve"> </v>
      </c>
      <c r="H415" s="182" t="str">
        <f ca="1">IF(ISERROR(IF($X$1=1,(VLOOKUP(B415,'X1'!$B:$AZ,8,FALSE)),IF($X$1=2,(VLOOKUP(B415,'X2'!$B:$AZ,8,FALSE)),IF($X$1=3,(VLOOKUP(B415,'X3'!$B:$AZ,8,FALSE)),IF($X$1=4,(VLOOKUP(B415,'X4'!$B:$AZ,8,FALSE)),IF($X$1=5,(VLOOKUP(B415,'X5'!$B:$AZ,8,FALSE)),IF($X$1=6,(VLOOKUP(B415,'X6'!$B:$AZ,8,FALSE)),IF($X$1=7,(VLOOKUP(B415,'X7'!$B:$AZ,8,FALSE)),IF($X$1=8,(VLOOKUP(B415,'X8'!$B:$AZ,8,FALSE)),IF($X$1=9,(VLOOKUP(B415,'X9'!$B:$AZ,8,FALSE)),IF($X$1=10,(VLOOKUP(B415,'X10'!$B:$AZ,8,FALSE)),IF($X$1=11,(VLOOKUP(B415,'X11'!$B:$AZ,8,FALSE)),IF($X$1=12,(VLOOKUP(B415,'X12'!$B:$AZ,8,FALSE)),IF($X$1=13,(VLOOKUP(B415,'X13'!$B:$AZ,8,FALSE)),"B"))))))))))))))=TRUE," ",(IF($X$1=1,(VLOOKUP(B415,'X1'!$B:$AZ,8,FALSE)),IF($X$1=2,(VLOOKUP(B415,'X2'!$B:$AZ,8,FALSE)),IF($X$1=3,(VLOOKUP(B415,'X3'!$B:$AZ,8,FALSE)),IF($X$1=4,(VLOOKUP(B415,'X4'!$B:$AZ,8,FALSE)),IF($X$1=5,(VLOOKUP(B415,'X5'!$B:$AZ,8,FALSE)),IF($X$1=6,(VLOOKUP(B415,'X6'!$B:$AZ,8,FALSE)),IF($X$1=7,(VLOOKUP(B415,'X7'!$B:$AZ,8,FALSE)),IF($X$1=8,(VLOOKUP(B415,'X8'!$B:$AZ,8,FALSE)),IF($X$1=9,(VLOOKUP(B415,'X9'!$B:$AZ,8,FALSE)),IF($X$1=10,(VLOOKUP(B415,'X10'!$B:$AZ,8,FALSE)),IF($X$1=11,(VLOOKUP(B415,'X11'!$B:$AZ,8,FALSE)),IF($X$1=12,(VLOOKUP(B415,'X12'!$B:$AZ,8,FALSE)),IF($X$1=13,(VLOOKUP(B415,'X13'!$B:$AZ,8,FALSE)),"B")))))))))))))))</f>
        <v xml:space="preserve"> </v>
      </c>
      <c r="I415" s="183" t="str">
        <f ca="1">IF(ISERROR(IF($X$1=1,(VLOOKUP(B415,'X1'!$B:$AZ,2,FALSE)),IF($X$1=2,(VLOOKUP(B415,'X2'!$B:$AZ,2,FALSE)),IF($X$1=3,(VLOOKUP(B415,'X3'!$B:$AZ,2,FALSE)),IF($X$1=4,(VLOOKUP(B415,'X4'!$B:$AZ,2,FALSE)),IF($X$1=5,(VLOOKUP(B415,'X5'!$B:$AZ,2,FALSE)),IF($X$1=6,(VLOOKUP(B415,'X6'!$B:$AZ,2,FALSE)),IF($X$1=7,(VLOOKUP(B415,'X7'!$B:$AZ,2,FALSE)),IF($X$1=8,(VLOOKUP(B415,'X8'!$B:$AZ,2,FALSE)),IF($X$1=9,(VLOOKUP(B415,'X9'!$B:$AZ,2,FALSE)),IF($X$1=10,(VLOOKUP(B415,'X10'!$B:$AZ,2,FALSE)),IF($X$1=11,(VLOOKUP(B415,'X11'!$B:$AZ,2,FALSE)),IF($X$1=12,(VLOOKUP(B415,'X12'!$B:$AZ,2,FALSE)),IF($X$1=13,(VLOOKUP(B415,'X13'!$B:$AZ,2,FALSE)),"B"))))))))))))))=TRUE," ",(IF($X$1=1,(VLOOKUP(B415,'X1'!$B:$AZ,2,FALSE)),IF($X$1=2,(VLOOKUP(B415,'X2'!$B:$AZ,2,FALSE)),IF($X$1=3,(VLOOKUP(B415,'X3'!$B:$AZ,2,FALSE)),IF($X$1=4,(VLOOKUP(B415,'X4'!$B:$AZ,2,FALSE)),IF($X$1=5,(VLOOKUP(B415,'X5'!$B:$AZ,2,FALSE)),IF($X$1=6,(VLOOKUP(B415,'X6'!$B:$AZ,2,FALSE)),IF($X$1=7,(VLOOKUP(B415,'X7'!$B:$AZ,2,FALSE)),IF($X$1=8,(VLOOKUP(B415,'X8'!$B:$AZ,2,FALSE)),IF($X$1=9,(VLOOKUP(B415,'X9'!$B:$AZ,2,FALSE)),IF($X$1=10,(VLOOKUP(B415,'X10'!$B:$AZ,2,FALSE)),IF($X$1=11,(VLOOKUP(B415,'X11'!$B:$AZ,2,FALSE)),IF($X$1=12,(VLOOKUP(B415,'X12'!$B:$AZ,2,FALSE)),IF($X$1=13,(VLOOKUP(B415,'X13'!$B:$AZ,2,FALSE)),"B")))))))))))))))</f>
        <v xml:space="preserve"> </v>
      </c>
      <c r="J415" s="183" t="str">
        <f ca="1">IF(ISERROR(IF($X$1=1,(VLOOKUP(B415,'X1'!$B:$AZ,3,FALSE)),IF($X$1=2,(VLOOKUP(B415,'X2'!$B:$AZ,3,FALSE)),IF($X$1=3,(VLOOKUP(B415,'X3'!$B:$AZ,3,FALSE)),IF($X$1=4,(VLOOKUP(B415,'X4'!$B:$AZ,3,FALSE)),IF($X$1=5,(VLOOKUP(B415,'X5'!$B:$AZ,3,FALSE)),IF($X$1=6,(VLOOKUP(B415,'X6'!$B:$AZ,3,FALSE)),IF($X$1=7,(VLOOKUP(B415,'X7'!$B:$AZ,3,FALSE)),IF($X$1=8,(VLOOKUP(B415,'X8'!$B:$AZ,3,FALSE)),IF($X$1=9,(VLOOKUP(B415,'X9'!$B:$AZ,3,FALSE)),IF($X$1=10,(VLOOKUP(B415,'X10'!$B:$AZ,3,FALSE)),IF($X$1=11,(VLOOKUP(B415,'X11'!$B:$AZ,3,FALSE)),IF($X$1=12,(VLOOKUP(B415,'X12'!$B:$AZ,3,FALSE)),IF($X$1=13,(VLOOKUP(B415,'X13'!$B:$AZ,3,FALSE)),"B"))))))))))))))=TRUE," ",(IF($X$1=1,(VLOOKUP(B415,'X1'!$B:$AZ,3,FALSE)),IF($X$1=2,(VLOOKUP(B415,'X2'!$B:$AZ,3,FALSE)),IF($X$1=3,(VLOOKUP(B415,'X3'!$B:$AZ,3,FALSE)),IF($X$1=4,(VLOOKUP(B415,'X4'!$B:$AZ,3,FALSE)),IF($X$1=5,(VLOOKUP(B415,'X5'!$B:$AZ,3,FALSE)),IF($X$1=6,(VLOOKUP(B415,'X6'!$B:$AZ,3,FALSE)),IF($X$1=7,(VLOOKUP(B415,'X7'!$B:$AZ,3,FALSE)),IF($X$1=8,(VLOOKUP(B415,'X8'!$B:$AZ,3,FALSE)),IF($X$1=9,(VLOOKUP(B415,'X9'!$B:$AZ,3,FALSE)),IF($X$1=10,(VLOOKUP(B415,'X10'!$B:$AZ,3,FALSE)),IF($X$1=11,(VLOOKUP(B415,'X11'!$B:$AZ,3,FALSE)),IF($X$1=12,(VLOOKUP(B415,'X12'!$B:$AZ,3,FALSE)),IF($X$1=13,(VLOOKUP(B415,'X13'!$B:$AZ,3,FALSE)),"B")))))))))))))))</f>
        <v xml:space="preserve"> </v>
      </c>
      <c r="K415" s="183" t="str">
        <f ca="1">IF(ISERROR(IF($X$1=1,(VLOOKUP(B415,'X1'!$B:$AZ,5,FALSE)),IF($X$1=2,(VLOOKUP(B415,'X2'!$B:$AZ,5,FALSE)),IF($X$1=3,(VLOOKUP(B415,'X3'!$B:$AZ,5,FALSE)),IF($X$1=4,(VLOOKUP(B415,'X4'!$B:$AZ,5,FALSE)),IF($X$1=5,(VLOOKUP(B415,'X5'!$B:$AZ,5,FALSE)),IF($X$1=6,(VLOOKUP(B415,'X6'!$B:$AZ,5,FALSE)),IF($X$1=7,(VLOOKUP(B415,'X7'!$B:$AZ,5,FALSE)),IF($X$1=8,(VLOOKUP(B415,'X8'!$B:$AZ,5,FALSE)),IF($X$1=9,(VLOOKUP(B415,'X9'!$B:$AZ,5,FALSE)),IF($X$1=10,(VLOOKUP(B415,'X10'!$B:$AZ,5,FALSE)),IF($X$1=11,(VLOOKUP(B415,'X11'!$B:$AZ,5,FALSE)),IF($X$1=12,(VLOOKUP(B415,'X12'!$B:$AZ,5,FALSE)),IF($X$1=13,(VLOOKUP(B415,'X13'!$B:$AZ,5,FALSE)),"B"))))))))))))))=TRUE," ",(IF($X$1=1,(VLOOKUP(B415,'X1'!$B:$AZ,5,FALSE)),IF($X$1=2,(VLOOKUP(B415,'X2'!$B:$AZ,5,FALSE)),IF($X$1=3,(VLOOKUP(B415,'X3'!$B:$AZ,5,FALSE)),IF($X$1=4,(VLOOKUP(B415,'X4'!$B:$AZ,5,FALSE)),IF($X$1=5,(VLOOKUP(B415,'X5'!$B:$AZ,5,FALSE)),IF($X$1=6,(VLOOKUP(B415,'X6'!$B:$AZ,5,FALSE)),IF($X$1=7,(VLOOKUP(B415,'X7'!$B:$AZ,5,FALSE)),IF($X$1=8,(VLOOKUP(B415,'X8'!$B:$AZ,5,FALSE)),IF($X$1=9,(VLOOKUP(B415,'X9'!$B:$AZ,5,FALSE)),IF($X$1=10,(VLOOKUP(B415,'X10'!$B:$AZ,5,FALSE)),IF($X$1=11,(VLOOKUP(B415,'X11'!$B:$AZ,5,FALSE)),IF($X$1=12,(VLOOKUP(B415,'X12'!$B:$AZ,5,FALSE)),IF($X$1=13,(VLOOKUP(B415,'X13'!$B:$AZ,5,FALSE)),"B")))))))))))))))</f>
        <v xml:space="preserve"> </v>
      </c>
      <c r="L415" s="184" t="str">
        <f ca="1">IF(ISERROR(IF($X$1=1,(VLOOKUP(B415,'X1'!$B:$AZ,9,FALSE)),IF($X$1=2,(VLOOKUP(B415,'X2'!$B:$AZ,9,FALSE)),IF($X$1=3,(VLOOKUP(B415,'X3'!$B:$AZ,9,FALSE)),IF($X$1=4,(VLOOKUP(B415,'X4'!$B:$AZ,9,FALSE)),IF($X$1=5,(VLOOKUP(B415,'X5'!$B:$AZ,9,FALSE)),IF($X$1=6,(VLOOKUP(B415,'X6'!$B:$AZ,9,FALSE)),IF($X$1=7,(VLOOKUP(B415,'X7'!$B:$AZ,9,FALSE)),IF($X$1=8,(VLOOKUP(B415,'X8'!$B:$AZ,9,FALSE)),IF($X$1=9,(VLOOKUP(B415,'X9'!$B:$AZ,9,FALSE)),IF($X$1=10,(VLOOKUP(B415,'X10'!$B:$AZ,9,FALSE)),IF($X$1=11,(VLOOKUP(B415,'X11'!$B:$AZ,9,FALSE)),IF($X$1=12,(VLOOKUP(B415,'X12'!$B:$AZ,9,FALSE)),IF($X$1=13,(VLOOKUP(B415,'X13'!$B:$AZ,9,FALSE)),"B"))))))))))))))=TRUE," ",(IF($X$1=1,(VLOOKUP(B415,'X1'!$B:$AZ,9,FALSE)),IF($X$1=2,(VLOOKUP(B415,'X2'!$B:$AZ,9,FALSE)),IF($X$1=3,(VLOOKUP(B415,'X3'!$B:$AZ,9,FALSE)),IF($X$1=4,(VLOOKUP(B415,'X4'!$B:$AZ,9,FALSE)),IF($X$1=5,(VLOOKUP(B415,'X5'!$B:$AZ,9,FALSE)),IF($X$1=6,(VLOOKUP(B415,'X6'!$B:$AZ,9,FALSE)),IF($X$1=7,(VLOOKUP(B415,'X7'!$B:$AZ,9,FALSE)),IF($X$1=8,(VLOOKUP(B415,'X8'!$B:$AZ,9,FALSE)),IF($X$1=9,(VLOOKUP(B415,'X9'!$B:$AZ,9,FALSE)),IF($X$1=10,(VLOOKUP(B415,'X10'!$B:$AZ,9,FALSE)),IF($X$1=11,(VLOOKUP(B415,'X11'!$B:$AZ,9,FALSE)),IF($X$1=12,(VLOOKUP(B415,'X12'!$B:$AZ,9,FALSE)),IF($X$1=13,(VLOOKUP(B415,'X13'!$B:$AZ,9,FALSE)),"B")))))))))))))))</f>
        <v xml:space="preserve"> </v>
      </c>
      <c r="M415" s="184" t="str">
        <f ca="1">IF(ISERROR(IF($X$1=1,(VLOOKUP(B415,'X1'!$B:$AZ,10,FALSE)),IF($X$1=2,(VLOOKUP(B415,'X2'!$B:$AZ,10,FALSE)),IF($X$1=3,(VLOOKUP(B415,'X3'!$B:$AZ,10,FALSE)),IF($X$1=4,(VLOOKUP(B415,'X4'!$B:$AZ,10,FALSE)),IF($X$1=5,(VLOOKUP(B415,'X5'!$B:$AZ,10,FALSE)),IF($X$1=6,(VLOOKUP(B415,'X6'!$B:$AZ,10,FALSE)),IF($X$1=7,(VLOOKUP(B415,'X7'!$B:$AZ,10,FALSE)),IF($X$1=8,(VLOOKUP(B415,'X8'!$B:$AZ,10,FALSE)),IF($X$1=9,(VLOOKUP(B415,'X9'!$B:$AZ,10,FALSE)),IF($X$1=10,(VLOOKUP(B415,'X10'!$B:$AZ,10,FALSE)),IF($X$1=11,(VLOOKUP(B415,'X11'!$B:$AZ,10,FALSE)),IF($X$1=12,(VLOOKUP(B415,'X12'!$B:$AZ,10,FALSE)),IF($X$1=13,(VLOOKUP(B415,'X13'!$B:$AZ,10,FALSE)),"B"))))))))))))))=TRUE," ",(IF($X$1=1,(VLOOKUP(B415,'X1'!$B:$AZ,10,FALSE)),IF($X$1=2,(VLOOKUP(B415,'X2'!$B:$AZ,10,FALSE)),IF($X$1=3,(VLOOKUP(B415,'X3'!$B:$AZ,10,FALSE)),IF($X$1=4,(VLOOKUP(B415,'X4'!$B:$AZ,10,FALSE)),IF($X$1=5,(VLOOKUP(B415,'X5'!$B:$AZ,10,FALSE)),IF($X$1=6,(VLOOKUP(B415,'X6'!$B:$AZ,10,FALSE)),IF($X$1=7,(VLOOKUP(B415,'X7'!$B:$AZ,10,FALSE)),IF($X$1=8,(VLOOKUP(B415,'X8'!$B:$AZ,10,FALSE)),IF($X$1=9,(VLOOKUP(B415,'X9'!$B:$AZ,10,FALSE)),IF($X$1=10,(VLOOKUP(B415,'X10'!$B:$AZ,10,FALSE)),IF($X$1=11,(VLOOKUP(B415,'X11'!$B:$AZ,10,FALSE)),IF($X$1=12,(VLOOKUP(B415,'X12'!$B:$AZ,10,FALSE)),IF($X$1=13,(VLOOKUP(B415,'X13'!$B:$AZ,10,FALSE)),"B")))))))))))))))</f>
        <v xml:space="preserve"> </v>
      </c>
      <c r="N415" s="185" t="str">
        <f ca="1">IF(ISERROR(IF($X$1=1,(VLOOKUP(B415,'X1'!$B:$AZ,45,FALSE)),IF($X$1=2,(VLOOKUP(B415,'X2'!$B:$AZ,45,FALSE)),IF($X$1=3,(VLOOKUP(B415,'X3'!$B:$AZ,45,FALSE)),IF($X$1=4,(VLOOKUP(B415,'X4'!$B:$AZ,45,FALSE)),IF($X$1=5,(VLOOKUP(B415,'X5'!$B:$AZ,45,FALSE)),IF($X$1=6,(VLOOKUP(B415,'X6'!$B:$AZ,45,FALSE)),IF($X$1=7,(VLOOKUP(B415,'X7'!$B:$AZ,45,FALSE)),IF($X$1=8,(VLOOKUP(B415,'X8'!$B:$AZ,45,FALSE)),IF($X$1=9,(VLOOKUP(B415,'X9'!$B:$AZ,45,FALSE)),IF($X$1=10,(VLOOKUP(B415,'X10'!$B:$AZ,45,FALSE)),IF($X$1=11,(VLOOKUP(B415,'X11'!$B:$AZ,45,FALSE)),IF($X$1=12,(VLOOKUP(B415,'X12'!$B:$AZ,45,FALSE)),IF($X$1=13,(VLOOKUP(B415,'X13'!$B:$AZ,45,FALSE)),"B"))))))))))))))=TRUE," ",(IF($X$1=1,(VLOOKUP(B415,'X1'!$B:$AZ,45,FALSE)),IF($X$1=2,(VLOOKUP(B415,'X2'!$B:$AZ,45,FALSE)),IF($X$1=3,(VLOOKUP(B415,'X3'!$B:$AZ,45,FALSE)),IF($X$1=4,(VLOOKUP(B415,'X4'!$B:$AZ,45,FALSE)),IF($X$1=5,(VLOOKUP(B415,'X5'!$B:$AZ,45,FALSE)),IF($X$1=6,(VLOOKUP(B415,'X6'!$B:$AZ,45,FALSE)),IF($X$1=7,(VLOOKUP(B415,'X7'!$B:$AZ,45,FALSE)),IF($X$1=8,(VLOOKUP(B415,'X8'!$B:$AZ,45,FALSE)),IF($X$1=9,(VLOOKUP(B415,'X9'!$B:$AZ,45,FALSE)),IF($X$1=10,(VLOOKUP(B415,'X10'!$B:$AZ,45,FALSE)),IF($X$1=11,(VLOOKUP(B415,'X11'!$B:$AZ,45,FALSE)),IF($X$1=12,(VLOOKUP(B415,'X12'!$B:$AZ,45,FALSE)),IF($X$1=13,(VLOOKUP(B415,'X13'!$B:$AZ,45,FALSE)),"B")))))))))))))))</f>
        <v xml:space="preserve"> </v>
      </c>
      <c r="O415" s="184" t="str">
        <f ca="1">IF(ISERROR(IF($X$1=1,(VLOOKUP(B415,'X1'!$B:$AZ,11,FALSE)),IF($X$1=2,(VLOOKUP(B415,'X2'!$B:$AZ,11,FALSE)),IF($X$1=3,(VLOOKUP(B415,'X3'!$B:$AZ,11,FALSE)),IF($X$1=4,(VLOOKUP(B415,'X4'!$B:$AZ,11,FALSE)),IF($X$1=5,(VLOOKUP(B415,'X5'!$B:$AZ,11,FALSE)),IF($X$1=6,(VLOOKUP(B415,'X6'!$B:$AZ,11,FALSE)),IF($X$1=7,(VLOOKUP(B415,'X7'!$B:$AZ,11,FALSE)),IF($X$1=8,(VLOOKUP(B415,'X8'!$B:$AZ,11,FALSE)),IF($X$1=9,(VLOOKUP(B415,'X9'!$B:$AZ,11,FALSE)),IF($X$1=10,(VLOOKUP(B415,'X10'!$B:$AZ,11,FALSE)),IF($X$1=11,(VLOOKUP(B415,'X11'!$B:$AZ,11,FALSE)),IF($X$1=12,(VLOOKUP(B415,'X12'!$B:$AZ,11,FALSE)),IF($X$1=13,(VLOOKUP(B415,'X13'!$B:$AZ,11,FALSE)),"B"))))))))))))))=TRUE," ",(IF($X$1=1,(VLOOKUP(B415,'X1'!$B:$AZ,11,FALSE)),IF($X$1=2,(VLOOKUP(B415,'X2'!$B:$AZ,11,FALSE)),IF($X$1=3,(VLOOKUP(B415,'X3'!$B:$AZ,11,FALSE)),IF($X$1=4,(VLOOKUP(B415,'X4'!$B:$AZ,11,FALSE)),IF($X$1=5,(VLOOKUP(B415,'X5'!$B:$AZ,11,FALSE)),IF($X$1=6,(VLOOKUP(B415,'X6'!$B:$AZ,11,FALSE)),IF($X$1=7,(VLOOKUP(B415,'X7'!$B:$AZ,11,FALSE)),IF($X$1=8,(VLOOKUP(B415,'X8'!$B:$AZ,11,FALSE)),IF($X$1=9,(VLOOKUP(B415,'X9'!$B:$AZ,11,FALSE)),IF($X$1=10,(VLOOKUP(B415,'X10'!$B:$AZ,11,FALSE)),IF($X$1=11,(VLOOKUP(B415,'X11'!$B:$AZ,11,FALSE)),IF($X$1=12,(VLOOKUP(B415,'X12'!$B:$AZ,11,FALSE)),IF($X$1=13,(VLOOKUP(B415,'X13'!$B:$AZ,11,FALSE)),"B")))))))))))))))</f>
        <v xml:space="preserve"> </v>
      </c>
      <c r="P415" s="184" t="str">
        <f ca="1">IF(ISERROR(IF($X$1=1,(VLOOKUP(B415,'X1'!$B:$AZ,12,FALSE)),IF($X$1=2,(VLOOKUP(B415,'X2'!$B:$AZ,12,FALSE)),IF($X$1=3,(VLOOKUP(B415,'X3'!$B:$AZ,12,FALSE)),IF($X$1=4,(VLOOKUP(B415,'X4'!$B:$AZ,12,FALSE)),IF($X$1=5,(VLOOKUP(B415,'X5'!$B:$AZ,12,FALSE)),IF($X$1=6,(VLOOKUP(B415,'X6'!$B:$AZ,12,FALSE)),IF($X$1=7,(VLOOKUP(B415,'X7'!$B:$AZ,12,FALSE)),IF($X$1=8,(VLOOKUP(B415,'X8'!$B:$AZ,12,FALSE)),IF($X$1=9,(VLOOKUP(B415,'X9'!$B:$AZ,12,FALSE)),IF($X$1=10,(VLOOKUP(B415,'X10'!$B:$AZ,12,FALSE)),IF($X$1=11,(VLOOKUP(B415,'X11'!$B:$AZ,12,FALSE)),IF($X$1=12,(VLOOKUP(B415,'X12'!$B:$AZ,12,FALSE)),IF($X$1=13,(VLOOKUP(B415,'X13'!$B:$AZ,12,FALSE)),"B"))))))))))))))=TRUE," ",(IF($X$1=1,(VLOOKUP(B415,'X1'!$B:$AZ,12,FALSE)),IF($X$1=2,(VLOOKUP(B415,'X2'!$B:$AZ,12,FALSE)),IF($X$1=3,(VLOOKUP(B415,'X3'!$B:$AZ,12,FALSE)),IF($X$1=4,(VLOOKUP(B415,'X4'!$B:$AZ,12,FALSE)),IF($X$1=5,(VLOOKUP(B415,'X5'!$B:$AZ,12,FALSE)),IF($X$1=6,(VLOOKUP(B415,'X6'!$B:$AZ,12,FALSE)),IF($X$1=7,(VLOOKUP(B415,'X7'!$B:$AZ,12,FALSE)),IF($X$1=8,(VLOOKUP(B415,'X8'!$B:$AZ,12,FALSE)),IF($X$1=9,(VLOOKUP(B415,'X9'!$B:$AZ,12,FALSE)),IF($X$1=10,(VLOOKUP(B415,'X10'!$B:$AZ,12,FALSE)),IF($X$1=11,(VLOOKUP(B415,'X11'!$B:$AZ,12,FALSE)),IF($X$1=12,(VLOOKUP(B415,'X12'!$B:$AZ,12,FALSE)),IF($X$1=13,(VLOOKUP(B415,'X13'!$B:$AZ,12,FALSE)),"B")))))))))))))))</f>
        <v xml:space="preserve"> </v>
      </c>
      <c r="Q415" s="185" t="str">
        <f ca="1">IF(ISERROR(IF($X$1=1,(VLOOKUP(B415,'X1'!$B:$AZ,46,FALSE)),IF($X$1=2,(VLOOKUP(B415,'X2'!$B:$AZ,46,FALSE)),IF($X$1=3,(VLOOKUP(B415,'X3'!$B:$AZ,46,FALSE)),IF($X$1=4,(VLOOKUP(B415,'X4'!$B:$AZ,46,FALSE)),IF($X$1=5,(VLOOKUP(B415,'X5'!$B:$AZ,46,FALSE)),IF($X$1=6,(VLOOKUP(B415,'X6'!$B:$AZ,46,FALSE)),IF($X$1=7,(VLOOKUP(B415,'X7'!$B:$AZ,46,FALSE)),IF($X$1=8,(VLOOKUP(B415,'X8'!$B:$AZ,46,FALSE)),IF($X$1=9,(VLOOKUP(B415,'X9'!$B:$AZ,46,FALSE)),IF($X$1=10,(VLOOKUP(B415,'X10'!$B:$AZ,46,FALSE)),IF($X$1=11,(VLOOKUP(B415,'X11'!$B:$AZ,46,FALSE)),IF($X$1=12,(VLOOKUP(B415,'X12'!$B:$AZ,46,FALSE)),IF($X$1=13,(VLOOKUP(B415,'X13'!$B:$AZ,46,FALSE)),"B"))))))))))))))=TRUE," ",(IF($X$1=1,(VLOOKUP(B415,'X1'!$B:$AZ,46,FALSE)),IF($X$1=2,(VLOOKUP(B415,'X2'!$B:$AZ,46,FALSE)),IF($X$1=3,(VLOOKUP(B415,'X3'!$B:$AZ,46,FALSE)),IF($X$1=4,(VLOOKUP(B415,'X4'!$B:$AZ,46,FALSE)),IF($X$1=5,(VLOOKUP(B415,'X5'!$B:$AZ,46,FALSE)),IF($X$1=6,(VLOOKUP(B415,'X6'!$B:$AZ,46,FALSE)),IF($X$1=7,(VLOOKUP(B415,'X7'!$B:$AZ,46,FALSE)),IF($X$1=8,(VLOOKUP(B415,'X8'!$B:$AZ,46,FALSE)),IF($X$1=9,(VLOOKUP(B415,'X9'!$B:$AZ,46,FALSE)),IF($X$1=10,(VLOOKUP(B415,'X10'!$B:$AZ,46,FALSE)),IF($X$1=11,(VLOOKUP(B415,'X11'!$B:$AZ,46,FALSE)),IF($X$1=12,(VLOOKUP(B415,'X12'!$B:$AZ,46,FALSE)),IF($X$1=13,(VLOOKUP(B415,'X13'!$B:$AZ,46,FALSE)),"B")))))))))))))))</f>
        <v xml:space="preserve"> </v>
      </c>
      <c r="R415" s="185" t="str">
        <f ca="1">IF(ISERROR(IF($X$1=1,(VLOOKUP(B415,'X1'!$B:$AZ,15,FALSE)),IF($X$1=2,(VLOOKUP(B415,'X2'!$B:$AZ,15,FALSE)),IF($X$1=3,(VLOOKUP(B415,'X3'!$B:$AZ,15,FALSE)),IF($X$1=4,(VLOOKUP(B415,'X4'!$B:$AZ,15,FALSE)),IF($X$1=5,(VLOOKUP(B415,'X5'!$B:$AZ,15,FALSE)),IF($X$1=6,(VLOOKUP(B415,'X6'!$B:$AZ,15,FALSE)),IF($X$1=7,(VLOOKUP(B415,'X7'!$B:$AZ,15,FALSE)),IF($X$1=8,(VLOOKUP(B415,'X8'!$B:$AZ,15,FALSE)),IF($X$1=9,(VLOOKUP(B415,'X9'!$B:$AZ,15,FALSE)),IF($X$1=10,(VLOOKUP(B415,'X10'!$B:$AZ,15,FALSE)),IF($X$1=11,(VLOOKUP(B415,'X11'!$B:$AZ,15,FALSE)),IF($X$1=12,(VLOOKUP(B415,'X12'!$B:$AZ,15,FALSE)),IF($X$1=13,(VLOOKUP(B415,'X13'!$B:$AZ,15,FALSE)),"B"))))))))))))))=TRUE," ",(IF($X$1=1,(VLOOKUP(B415,'X1'!$B:$AZ,15,FALSE)),IF($X$1=2,(VLOOKUP(B415,'X2'!$B:$AZ,15,FALSE)),IF($X$1=3,(VLOOKUP(B415,'X3'!$B:$AZ,15,FALSE)),IF($X$1=4,(VLOOKUP(B415,'X4'!$B:$AZ,15,FALSE)),IF($X$1=5,(VLOOKUP(B415,'X5'!$B:$AZ,15,FALSE)),IF($X$1=6,(VLOOKUP(B415,'X6'!$B:$AZ,15,FALSE)),IF($X$1=7,(VLOOKUP(B415,'X7'!$B:$AZ,15,FALSE)),IF($X$1=8,(VLOOKUP(B415,'X8'!$B:$AZ,15,FALSE)),IF($X$1=9,(VLOOKUP(B415,'X9'!$B:$AZ,15,FALSE)),IF($X$1=10,(VLOOKUP(B415,'X10'!$B:$AZ,15,FALSE)),IF($X$1=11,(VLOOKUP(B415,'X11'!$B:$AZ,15,FALSE)),IF($X$1=12,(VLOOKUP(B415,'X12'!$B:$AZ,15,FALSE)),IF($X$1=13,(VLOOKUP(B415,'X13'!$B:$AZ,15,FALSE)),"B")))))))))))))))</f>
        <v xml:space="preserve"> </v>
      </c>
      <c r="S415" s="185" t="str">
        <f ca="1">IF(ISERROR(IF((IF($X$1=1,(VLOOKUP(B415,'X1'!$B:$AZ,14,FALSE)),(IF($X$1=2,(VLOOKUP(B415,'X2'!$B:$AZ,14,FALSE)),(IF($X$1=3,(VLOOKUP(B415,'X3'!$B:$AZ,14,FALSE)),(IF($X$1=4,(VLOOKUP(B415,'X4'!$B:$AZ,14,FALSE)),(IF($X$1=5,(VLOOKUP(B415,'X5'!$B:$AZ,14,FALSE)),(IF($X$1=6,(VLOOKUP(B415,'X6'!$B:$AZ,14,FALSE)),(IF($X$1=7,(VLOOKUP(B415,'X7'!$B:$AZ,14,FALSE)),(IF($X$1=8,(VLOOKUP(B415,'X8'!$B:$AZ,14,FALSE)),(IF($X$1=9,(VLOOKUP(B415,'X9'!$B:$AZ,14,FALSE)),(IF($X$1=10,(VLOOKUP(B415,'X10'!$B:$AZ,14,FALSE)),(IF($X$1=11,(VLOOKUP(B415,'X11'!$B:$AZ,14,FALSE)),(IF($X$1=12,(VLOOKUP(B415,'X12'!$B:$AZ,14,FALSE)),(VLOOKUP(B415,'X13'!$B:$AZ,14,FALSE))))))))))))))))))))))))))=$V$1," ",(IF($X$1=1,(VLOOKUP(B415,'X1'!$B:$AZ,14,FALSE)),(IF($X$1=2,(VLOOKUP(B415,'X2'!$B:$AZ,14,FALSE)),(IF($X$1=3,(VLOOKUP(B415,'X3'!$B:$AZ,14,FALSE)),(IF($X$1=4,(VLOOKUP(B415,'X4'!$B:$AZ,14,FALSE)),(IF($X$1=5,(VLOOKUP(B415,'X5'!$B:$AZ,14,FALSE)),(IF($X$1=6,(VLOOKUP(B415,'X6'!$B:$AZ,14,FALSE)),(IF($X$1=7,(VLOOKUP(B415,'X7'!$B:$AZ,14,FALSE)),(IF($X$1=8,(VLOOKUP(B415,'X8'!$B:$AZ,14,FALSE)),(IF($X$1=9,(VLOOKUP(B415,'X9'!$B:$AZ,14,FALSE)),(IF($X$1=10,(VLOOKUP(B415,'X10'!$B:$AZ,14,FALSE)),(IF($X$1=11,(VLOOKUP(B415,'X11'!$B:$AZ,14,FALSE)),(IF($X$1=12,(VLOOKUP(B415,'X12'!$B:$AZ,14,FALSE)),(VLOOKUP(B415,'X13'!$B:$AZ,14,FALSE))))))))))))))))))))))))))))=TRUE," ",(IF((IF($X$1=1,(VLOOKUP(B415,'X1'!$B:$AZ,14,FALSE)),(IF($X$1=2,(VLOOKUP(B415,'X2'!$B:$AZ,14,FALSE)),(IF($X$1=3,(VLOOKUP(B415,'X3'!$B:$AZ,14,FALSE)),(IF($X$1=4,(VLOOKUP(B415,'X4'!$B:$AZ,14,FALSE)),(IF($X$1=5,(VLOOKUP(B415,'X5'!$B:$AZ,14,FALSE)),(IF($X$1=6,(VLOOKUP(B415,'X6'!$B:$AZ,14,FALSE)),(IF($X$1=7,(VLOOKUP(B415,'X7'!$B:$AZ,14,FALSE)),(IF($X$1=8,(VLOOKUP(B415,'X8'!$B:$AZ,14,FALSE)),(IF($X$1=9,(VLOOKUP(B415,'X9'!$B:$AZ,14,FALSE)),(IF($X$1=10,(VLOOKUP(B415,'X10'!$B:$AZ,14,FALSE)),(IF($X$1=11,(VLOOKUP(B415,'X11'!$B:$AZ,14,FALSE)),(IF($X$1=12,(VLOOKUP(B415,'X12'!$B:$AZ,14,FALSE)),(VLOOKUP(B415,'X13'!$B:$AZ,14,FALSE))))))))))))))))))))))))))=$V$1," ",(IF($X$1=1,(VLOOKUP(B415,'X1'!$B:$AZ,14,FALSE)),(IF($X$1=2,(VLOOKUP(B415,'X2'!$B:$AZ,14,FALSE)),(IF($X$1=3,(VLOOKUP(B415,'X3'!$B:$AZ,14,FALSE)),(IF($X$1=4,(VLOOKUP(B415,'X4'!$B:$AZ,14,FALSE)),(IF($X$1=5,(VLOOKUP(B415,'X5'!$B:$AZ,14,FALSE)),(IF($X$1=6,(VLOOKUP(B415,'X6'!$B:$AZ,14,FALSE)),(IF($X$1=7,(VLOOKUP(B415,'X7'!$B:$AZ,14,FALSE)),(IF($X$1=8,(VLOOKUP(B415,'X8'!$B:$AZ,14,FALSE)),(IF($X$1=9,(VLOOKUP(B415,'X9'!$B:$AZ,14,FALSE)),(IF($X$1=10,(VLOOKUP(B415,'X10'!$B:$AZ,14,FALSE)),(IF($X$1=11,(VLOOKUP(B415,'X11'!$B:$AZ,14,FALSE)),(IF($X$1=12,(VLOOKUP(B415,'X12'!$B:$AZ,14,FALSE)),(VLOOKUP(B415,'X13'!$B:$AZ,14,FALSE)))))))))))))))))))))))))))))</f>
        <v xml:space="preserve"> </v>
      </c>
    </row>
    <row r="416" spans="1:19" ht="14.1" customHeight="1" x14ac:dyDescent="0.2">
      <c r="A416" s="156" t="s">
        <v>1058</v>
      </c>
      <c r="B416" s="122" t="str">
        <f>IF(ISERROR(IF($U$16=1,(VLOOKUP(A416,$AC$89:$AH$125,2,FALSE)),IF((IF($X$1=1,'X1'!B375,(IF($X$1=2,'X2'!B375,(IF($X$1=3,'X3'!B375,(IF($X$1=4,'X4'!B375,(IF($X$1=5,'X5'!B375,(IF($X$1=6,'X6'!B375,(IF($X$1=7,'X7'!B375,(IF($X$1=8,'X8'!B375,(IF($X$1=9,'X9'!B375,(IF($X$1=10,'X10'!B375,(IF($X$1=11,'X11'!B375,(IF($X$1=12,'X12'!B375,'X13'!B375))))))))))))))))))))))))="","",(IF($X$1=1,'X1'!B375,(IF($X$1=2,'X2'!B375,(IF($X$1=3,'X3'!B375,(IF($X$1=4,'X4'!B375,(IF($X$1=5,'X5'!B375,(IF($X$1=6,'X6'!B375,(IF($X$1=7,'X7'!B375,(IF($X$1=8,'X8'!B375,(IF($X$1=9,'X9'!B375,(IF($X$1=10,'X10'!B375,(IF($X$1=11,'X11'!B375,(IF($X$1=12,'X12'!B375,'X13'!B375)))))))))))))))))))))))))))=TRUE," ",(IF($U$16=1,(VLOOKUP(A416,$AC$89:$AH$125,2,FALSE)),IF((IF($X$1=1,'X1'!B375,(IF($X$1=2,'X2'!B375,(IF($X$1=3,'X3'!B375,(IF($X$1=4,'X4'!B375,(IF($X$1=5,'X5'!B375,(IF($X$1=6,'X6'!B375,(IF($X$1=7,'X7'!B375,(IF($X$1=8,'X8'!B375,(IF($X$1=9,'X9'!B375,(IF($X$1=10,'X10'!B375,(IF($X$1=11,'X11'!B375,(IF($X$1=12,'X12'!B375,'X13'!B375))))))))))))))))))))))))="","",(IF($X$1=1,'X1'!B375,(IF($X$1=2,'X2'!B375,(IF($X$1=3,'X3'!B375,(IF($X$1=4,'X4'!B375,(IF($X$1=5,'X5'!B375,(IF($X$1=6,'X6'!B375,(IF($X$1=7,'X7'!B375,(IF($X$1=8,'X8'!B375,(IF($X$1=9,'X9'!B375,(IF($X$1=10,'X10'!B375,(IF($X$1=11,'X11'!B375,(IF($X$1=12,'X12'!B375,'X13'!B375))))))))))))))))))))))))))))</f>
        <v/>
      </c>
      <c r="C416" s="181" t="str">
        <f ca="1">IF(ISERROR(IF($X$1=1,(VLOOKUP(B416,'X1'!$B:$AZ,47,FALSE)),IF($X$1=2,(VLOOKUP(B416,'X2'!$B:$AZ,47,FALSE)),IF($X$1=3,(VLOOKUP(B416,'X3'!$B:$AZ,47,FALSE)),IF($X$1=4,(VLOOKUP(B416,'X4'!$B:$AZ,47,FALSE)),IF($X$1=5,(VLOOKUP(B416,'X5'!$B:$AZ,47,FALSE)),IF($X$1=6,(VLOOKUP(B416,'X6'!$B:$AZ,47,FALSE)),IF($X$1=7,(VLOOKUP(B416,'X7'!$B:$AZ,47,FALSE)),IF($X$1=8,(VLOOKUP(B416,'X8'!$B:$AZ,47,FALSE)),IF($X$1=9,(VLOOKUP(B416,'X9'!$B:$AZ,47,FALSE)),IF($X$1=10,(VLOOKUP(B416,'X10'!$B:$AZ,47,FALSE)),IF($X$1=11,(VLOOKUP(B416,'X11'!$B:$AZ,47,FALSE)),IF($X$1=12,(VLOOKUP(B416,'X12'!$B:$AZ,47,FALSE)),IF($X$1=13,(VLOOKUP(B416,'X13'!$B:$AZ,47,FALSE)),"B"))))))))))))))=TRUE," ",(IF($X$1=1,(VLOOKUP(B416,'X1'!$B:$AZ,47,FALSE)),IF($X$1=2,(VLOOKUP(B416,'X2'!$B:$AZ,47,FALSE)),IF($X$1=3,(VLOOKUP(B416,'X3'!$B:$AZ,47,FALSE)),IF($X$1=4,(VLOOKUP(B416,'X4'!$B:$AZ,47,FALSE)),IF($X$1=5,(VLOOKUP(B416,'X5'!$B:$AZ,47,FALSE)),IF($X$1=6,(VLOOKUP(B416,'X6'!$B:$AZ,47,FALSE)),IF($X$1=7,(VLOOKUP(B416,'X7'!$B:$AZ,47,FALSE)),IF($X$1=8,(VLOOKUP(B416,'X8'!$B:$AZ,47,FALSE)),IF($X$1=9,(VLOOKUP(B416,'X9'!$B:$AZ,47,FALSE)),IF($X$1=10,(VLOOKUP(B416,'X10'!$B:$AZ,47,FALSE)),IF($X$1=11,(VLOOKUP(B416,'X11'!$B:$AZ,47,FALSE)),IF($X$1=12,(VLOOKUP(B416,'X12'!$B:$AZ,47,FALSE)),IF($X$1=13,(VLOOKUP(B416,'X13'!$B:$AZ,47,FALSE)),"B")))))))))))))))</f>
        <v xml:space="preserve"> </v>
      </c>
      <c r="D416" s="181" t="str">
        <f ca="1">IF(ISERROR(IF($X$1=1,(VLOOKUP(B416,'X1'!$B:$AP,41,FALSE)),IF($X$1=2,(VLOOKUP(B416,'X2'!$B:$AP,41,FALSE)),IF($X$1=3,(VLOOKUP(B416,'X3'!$B:$AP,41,FALSE)),IF($X$1=4,(VLOOKUP(B416,'X4'!$B:$AP,41,FALSE)),IF($X$1=5,(VLOOKUP(B416,'X5'!$B:$AP,41,FALSE)),IF($X$1=6,(VLOOKUP(B416,'X6'!$B:$AP,41,FALSE)),IF($X$1=7,(VLOOKUP(B416,'X7'!$B:$AP,41,FALSE)),IF($X$1=8,(VLOOKUP(B416,'X8'!$B:$AP,41,FALSE)),IF($X$1=9,(VLOOKUP(B416,'X9'!$B:$AP,41,FALSE)),IF($X$1=10,(VLOOKUP(B416,'X10'!$B:$AP,41,FALSE)),IF($X$1=11,(VLOOKUP(B416,'X11'!$B:$AP,41,FALSE)),IF($X$1=12,(VLOOKUP(B416,'X12'!$B:$AP,41,FALSE)),IF($X$1=13,(VLOOKUP(B416,'X13'!$B:$AP,41,FALSE)),"B"))))))))))))))=TRUE," ",(IF($X$1=1,(VLOOKUP(B416,'X1'!$B:$AP,41,FALSE)),IF($X$1=2,(VLOOKUP(B416,'X2'!$B:$AP,41,FALSE)),IF($X$1=3,(VLOOKUP(B416,'X3'!$B:$AP,41,FALSE)),IF($X$1=4,(VLOOKUP(B416,'X4'!$B:$AP,41,FALSE)),IF($X$1=5,(VLOOKUP(B416,'X5'!$B:$AP,41,FALSE)),IF($X$1=6,(VLOOKUP(B416,'X6'!$B:$AP,41,FALSE)),IF($X$1=7,(VLOOKUP(B416,'X7'!$B:$AP,41,FALSE)),IF($X$1=8,(VLOOKUP(B416,'X8'!$B:$AP,41,FALSE)),IF($X$1=9,(VLOOKUP(B416,'X9'!$B:$AP,41,FALSE)),IF($X$1=10,(VLOOKUP(B416,'X10'!$B:$AP,41,FALSE)),IF($X$1=11,(VLOOKUP(B416,'X11'!$B:$AP,41,FALSE)),IF($X$1=12,(VLOOKUP(B416,'X12'!$B:$AP,41,FALSE)),IF($X$1=13,(VLOOKUP(B416,'X13'!$B:$AP,41,FALSE)),"B")))))))))))))))</f>
        <v xml:space="preserve"> </v>
      </c>
      <c r="E416" s="182" t="str">
        <f ca="1">IF(ISERROR(IF($X$1=1,(VLOOKUP(B416,'X1'!$B:$AP,7,FALSE)),IF($X$1=2,(VLOOKUP(B416,'X2'!$B:$AP,7,FALSE)),IF($X$1=3,(VLOOKUP(B416,'X3'!$B:$AP,7,FALSE)),IF($X$1=4,(VLOOKUP(B416,'X4'!$B:$AP,7,FALSE)),IF($X$1=5,(VLOOKUP(B416,'X5'!$B:$AP,7,FALSE)),IF($X$1=6,(VLOOKUP(B416,'X6'!$B:$AP,7,FALSE)),IF($X$1=7,(VLOOKUP(B416,'X7'!$B:$AP,7,FALSE)),IF($X$1=8,(VLOOKUP(B416,'X8'!$B:$AP,7,FALSE)),IF($X$1=9,(VLOOKUP(B416,'X9'!$B:$AP,7,FALSE)),IF($X$1=10,(VLOOKUP(B416,'X10'!$B:$AP,7,FALSE)),IF($X$1=11,(VLOOKUP(B416,'X11'!$B:$AP,7,FALSE)),IF($X$1=12,(VLOOKUP(B416,'X12'!$B:$AP,7,FALSE)),IF($X$1=13,(VLOOKUP(B416,'X13'!$B:$AP,7,FALSE)),"B"))))))))))))))=TRUE," ",(IF($X$1=1,(VLOOKUP(B416,'X1'!$B:$AP,7,FALSE)),IF($X$1=2,(VLOOKUP(B416,'X2'!$B:$AP,7,FALSE)),IF($X$1=3,(VLOOKUP(B416,'X3'!$B:$AP,7,FALSE)),IF($X$1=4,(VLOOKUP(B416,'X4'!$B:$AP,7,FALSE)),IF($X$1=5,(VLOOKUP(B416,'X5'!$B:$AP,7,FALSE)),IF($X$1=6,(VLOOKUP(B416,'X6'!$B:$AP,7,FALSE)),IF($X$1=7,(VLOOKUP(B416,'X7'!$B:$AP,7,FALSE)),IF($X$1=8,(VLOOKUP(B416,'X8'!$B:$AP,7,FALSE)),IF($X$1=9,(VLOOKUP(B416,'X9'!$B:$AP,7,FALSE)),IF($X$1=10,(VLOOKUP(B416,'X10'!$B:$AP,7,FALSE)),IF($X$1=11,(VLOOKUP(B416,'X11'!$B:$AP,7,FALSE)),IF($X$1=12,(VLOOKUP(B416,'X12'!$B:$AP,7,FALSE)),IF($X$1=13,(VLOOKUP(B416,'X13'!$B:$AP,7,FALSE)),"B")))))))))))))))</f>
        <v xml:space="preserve"> </v>
      </c>
      <c r="F416" s="182" t="str">
        <f ca="1">IF(ISERROR(IF((IF($X$1=1,(VLOOKUP(B416,'X1'!$B:$AO,6,FALSE)),(IF($X$1=2,(VLOOKUP(B416,'X2'!$B:$AO,6,FALSE)),(IF($X$1=3,(VLOOKUP(B416,'X3'!$B:$AO,6,FALSE)),(IF($X$1=4,(VLOOKUP(B416,'X4'!$B:$AO,6,FALSE)),(IF($X$1=5,(VLOOKUP(B416,'X5'!$B:$AO,6,FALSE)),(IF($X$1=6,(VLOOKUP(B416,'X6'!$B:$AO,6,FALSE)),(IF($X$1=7,(VLOOKUP(B416,'X7'!$B:$AO,6,FALSE)),(IF($X$1=8,(VLOOKUP(B416,'X8'!$B:$AO,6,FALSE)),(IF($X$1=9,(VLOOKUP(B416,'X9'!$B:$AO,6,FALSE)),(IF($X$1=10,(VLOOKUP(B416,'X10'!$B:$AO,6,FALSE)),(IF($X$1=11,(VLOOKUP(B416,'X11'!$B:$AO,6,FALSE)),(IF($X$1=12,(VLOOKUP(B416,'X12'!$B:$AO,6,FALSE)),(VLOOKUP(B416,'X13'!$B:$AO,6,FALSE))))))))))))))))))))))))))=$V$1," ",(IF($X$1=1,(VLOOKUP(B416,'X1'!$B:$AO,6,FALSE)),(IF($X$1=2,(VLOOKUP(B416,'X2'!$B:$AO,6,FALSE)),(IF($X$1=3,(VLOOKUP(B416,'X3'!$B:$AO,6,FALSE)),(IF($X$1=4,(VLOOKUP(B416,'X4'!$B:$AO,6,FALSE)),(IF($X$1=5,(VLOOKUP(B416,'X5'!$B:$AO,6,FALSE)),(IF($X$1=6,(VLOOKUP(B416,'X6'!$B:$AO,6,FALSE)),(IF($X$1=7,(VLOOKUP(B416,'X7'!$B:$AO,6,FALSE)),(IF($X$1=8,(VLOOKUP(B416,'X8'!$B:$AO,6,FALSE)),(IF($X$1=9,(VLOOKUP(B416,'X9'!$B:$AO,6,FALSE)),(IF($X$1=10,(VLOOKUP(B416,'X10'!$B:$AO,6,FALSE)),(IF($X$1=11,(VLOOKUP(B416,'X11'!$B:$AO,6,FALSE)),(IF($X$1=12,(VLOOKUP(B416,'X12'!$B:$AO,6,FALSE)),(VLOOKUP(B416,'X13'!$B:$AO,6,FALSE))))))))))))))))))))))))))))=TRUE," ",(IF((IF($X$1=1,(VLOOKUP(B416,'X1'!$B:$AO,6,FALSE)),(IF($X$1=2,(VLOOKUP(B416,'X2'!$B:$AO,6,FALSE)),(IF($X$1=3,(VLOOKUP(B416,'X3'!$B:$AO,6,FALSE)),(IF($X$1=4,(VLOOKUP(B416,'X4'!$B:$AO,6,FALSE)),(IF($X$1=5,(VLOOKUP(B416,'X5'!$B:$AO,6,FALSE)),(IF($X$1=6,(VLOOKUP(B416,'X6'!$B:$AO,6,FALSE)),(IF($X$1=7,(VLOOKUP(B416,'X7'!$B:$AO,6,FALSE)),(IF($X$1=8,(VLOOKUP(B416,'X8'!$B:$AO,6,FALSE)),(IF($X$1=9,(VLOOKUP(B416,'X9'!$B:$AO,6,FALSE)),(IF($X$1=10,(VLOOKUP(B416,'X10'!$B:$AO,6,FALSE)),(IF($X$1=11,(VLOOKUP(B416,'X11'!$B:$AO,6,FALSE)),(IF($X$1=12,(VLOOKUP(B416,'X12'!$B:$AO,6,FALSE)),(VLOOKUP(B416,'X13'!$B:$AO,6,FALSE))))))))))))))))))))))))))=$V$1," ",(IF($X$1=1,(VLOOKUP(B416,'X1'!$B:$AO,6,FALSE)),(IF($X$1=2,(VLOOKUP(B416,'X2'!$B:$AO,6,FALSE)),(IF($X$1=3,(VLOOKUP(B416,'X3'!$B:$AO,6,FALSE)),(IF($X$1=4,(VLOOKUP(B416,'X4'!$B:$AO,6,FALSE)),(IF($X$1=5,(VLOOKUP(B416,'X5'!$B:$AO,6,FALSE)),(IF($X$1=6,(VLOOKUP(B416,'X6'!$B:$AO,6,FALSE)),(IF($X$1=7,(VLOOKUP(B416,'X7'!$B:$AO,6,FALSE)),(IF($X$1=8,(VLOOKUP(B416,'X8'!$B:$AO,6,FALSE)),(IF($X$1=9,(VLOOKUP(B416,'X9'!$B:$AO,6,FALSE)),(IF($X$1=10,(VLOOKUP(B416,'X10'!$B:$AO,6,FALSE)),(IF($X$1=11,(VLOOKUP(B416,'X11'!$B:$AO,6,FALSE)),(IF($X$1=12,(VLOOKUP(B416,'X12'!$B:$AO,6,FALSE)),(VLOOKUP(B416,'X13'!$B:$AO,6,FALSE)))))))))))))))))))))))))))))</f>
        <v xml:space="preserve"> </v>
      </c>
      <c r="G416" s="182" t="str">
        <f ca="1">IF(ISERROR(IF($X$1=1,(VLOOKUP(B416,'X1'!$B:$AZ,44,FALSE)),IF($X$1=2,(VLOOKUP(B416,'X2'!$B:$AZ,44,FALSE)),IF($X$1=3,(VLOOKUP(B416,'X3'!$B:$AZ,44,FALSE)),IF($X$1=4,(VLOOKUP(B416,'X4'!$B:$AZ,44,FALSE)),IF($X$1=5,(VLOOKUP(B416,'X5'!$B:$AZ,44,FALSE)),IF($X$1=6,(VLOOKUP(B416,'X6'!$B:$AZ,44,FALSE)),IF($X$1=7,(VLOOKUP(B416,'X7'!$B:$AZ,44,FALSE)),IF($X$1=8,(VLOOKUP(B416,'X8'!$B:$AZ,44,FALSE)),IF($X$1=9,(VLOOKUP(B416,'X9'!$B:$AZ,44,FALSE)),IF($X$1=10,(VLOOKUP(B416,'X10'!$B:$AZ,44,FALSE)),IF($X$1=11,(VLOOKUP(B416,'X11'!$B:$AZ,44,FALSE)),IF($X$1=12,(VLOOKUP(B416,'X12'!$B:$AZ,44,FALSE)),IF($X$1=13,(VLOOKUP(B416,'X13'!$B:$AZ,44,FALSE)),"B"))))))))))))))=TRUE," ",(IF($X$1=1,(VLOOKUP(B416,'X1'!$B:$AZ,44,FALSE)),IF($X$1=2,(VLOOKUP(B416,'X2'!$B:$AZ,44,FALSE)),IF($X$1=3,(VLOOKUP(B416,'X3'!$B:$AZ,44,FALSE)),IF($X$1=4,(VLOOKUP(B416,'X4'!$B:$AZ,44,FALSE)),IF($X$1=5,(VLOOKUP(B416,'X5'!$B:$AZ,44,FALSE)),IF($X$1=6,(VLOOKUP(B416,'X6'!$B:$AZ,44,FALSE)),IF($X$1=7,(VLOOKUP(B416,'X7'!$B:$AZ,44,FALSE)),IF($X$1=8,(VLOOKUP(B416,'X8'!$B:$AZ,44,FALSE)),IF($X$1=9,(VLOOKUP(B416,'X9'!$B:$AZ,44,FALSE)),IF($X$1=10,(VLOOKUP(B416,'X10'!$B:$AZ,44,FALSE)),IF($X$1=11,(VLOOKUP(B416,'X11'!$B:$AZ,44,FALSE)),IF($X$1=12,(VLOOKUP(B416,'X12'!$B:$AZ,44,FALSE)),IF($X$1=13,(VLOOKUP(B416,'X13'!$B:$AZ,44,FALSE)),"B")))))))))))))))</f>
        <v xml:space="preserve"> </v>
      </c>
      <c r="H416" s="182" t="str">
        <f ca="1">IF(ISERROR(IF($X$1=1,(VLOOKUP(B416,'X1'!$B:$AZ,8,FALSE)),IF($X$1=2,(VLOOKUP(B416,'X2'!$B:$AZ,8,FALSE)),IF($X$1=3,(VLOOKUP(B416,'X3'!$B:$AZ,8,FALSE)),IF($X$1=4,(VLOOKUP(B416,'X4'!$B:$AZ,8,FALSE)),IF($X$1=5,(VLOOKUP(B416,'X5'!$B:$AZ,8,FALSE)),IF($X$1=6,(VLOOKUP(B416,'X6'!$B:$AZ,8,FALSE)),IF($X$1=7,(VLOOKUP(B416,'X7'!$B:$AZ,8,FALSE)),IF($X$1=8,(VLOOKUP(B416,'X8'!$B:$AZ,8,FALSE)),IF($X$1=9,(VLOOKUP(B416,'X9'!$B:$AZ,8,FALSE)),IF($X$1=10,(VLOOKUP(B416,'X10'!$B:$AZ,8,FALSE)),IF($X$1=11,(VLOOKUP(B416,'X11'!$B:$AZ,8,FALSE)),IF($X$1=12,(VLOOKUP(B416,'X12'!$B:$AZ,8,FALSE)),IF($X$1=13,(VLOOKUP(B416,'X13'!$B:$AZ,8,FALSE)),"B"))))))))))))))=TRUE," ",(IF($X$1=1,(VLOOKUP(B416,'X1'!$B:$AZ,8,FALSE)),IF($X$1=2,(VLOOKUP(B416,'X2'!$B:$AZ,8,FALSE)),IF($X$1=3,(VLOOKUP(B416,'X3'!$B:$AZ,8,FALSE)),IF($X$1=4,(VLOOKUP(B416,'X4'!$B:$AZ,8,FALSE)),IF($X$1=5,(VLOOKUP(B416,'X5'!$B:$AZ,8,FALSE)),IF($X$1=6,(VLOOKUP(B416,'X6'!$B:$AZ,8,FALSE)),IF($X$1=7,(VLOOKUP(B416,'X7'!$B:$AZ,8,FALSE)),IF($X$1=8,(VLOOKUP(B416,'X8'!$B:$AZ,8,FALSE)),IF($X$1=9,(VLOOKUP(B416,'X9'!$B:$AZ,8,FALSE)),IF($X$1=10,(VLOOKUP(B416,'X10'!$B:$AZ,8,FALSE)),IF($X$1=11,(VLOOKUP(B416,'X11'!$B:$AZ,8,FALSE)),IF($X$1=12,(VLOOKUP(B416,'X12'!$B:$AZ,8,FALSE)),IF($X$1=13,(VLOOKUP(B416,'X13'!$B:$AZ,8,FALSE)),"B")))))))))))))))</f>
        <v xml:space="preserve"> </v>
      </c>
      <c r="I416" s="183" t="str">
        <f ca="1">IF(ISERROR(IF($X$1=1,(VLOOKUP(B416,'X1'!$B:$AZ,2,FALSE)),IF($X$1=2,(VLOOKUP(B416,'X2'!$B:$AZ,2,FALSE)),IF($X$1=3,(VLOOKUP(B416,'X3'!$B:$AZ,2,FALSE)),IF($X$1=4,(VLOOKUP(B416,'X4'!$B:$AZ,2,FALSE)),IF($X$1=5,(VLOOKUP(B416,'X5'!$B:$AZ,2,FALSE)),IF($X$1=6,(VLOOKUP(B416,'X6'!$B:$AZ,2,FALSE)),IF($X$1=7,(VLOOKUP(B416,'X7'!$B:$AZ,2,FALSE)),IF($X$1=8,(VLOOKUP(B416,'X8'!$B:$AZ,2,FALSE)),IF($X$1=9,(VLOOKUP(B416,'X9'!$B:$AZ,2,FALSE)),IF($X$1=10,(VLOOKUP(B416,'X10'!$B:$AZ,2,FALSE)),IF($X$1=11,(VLOOKUP(B416,'X11'!$B:$AZ,2,FALSE)),IF($X$1=12,(VLOOKUP(B416,'X12'!$B:$AZ,2,FALSE)),IF($X$1=13,(VLOOKUP(B416,'X13'!$B:$AZ,2,FALSE)),"B"))))))))))))))=TRUE," ",(IF($X$1=1,(VLOOKUP(B416,'X1'!$B:$AZ,2,FALSE)),IF($X$1=2,(VLOOKUP(B416,'X2'!$B:$AZ,2,FALSE)),IF($X$1=3,(VLOOKUP(B416,'X3'!$B:$AZ,2,FALSE)),IF($X$1=4,(VLOOKUP(B416,'X4'!$B:$AZ,2,FALSE)),IF($X$1=5,(VLOOKUP(B416,'X5'!$B:$AZ,2,FALSE)),IF($X$1=6,(VLOOKUP(B416,'X6'!$B:$AZ,2,FALSE)),IF($X$1=7,(VLOOKUP(B416,'X7'!$B:$AZ,2,FALSE)),IF($X$1=8,(VLOOKUP(B416,'X8'!$B:$AZ,2,FALSE)),IF($X$1=9,(VLOOKUP(B416,'X9'!$B:$AZ,2,FALSE)),IF($X$1=10,(VLOOKUP(B416,'X10'!$B:$AZ,2,FALSE)),IF($X$1=11,(VLOOKUP(B416,'X11'!$B:$AZ,2,FALSE)),IF($X$1=12,(VLOOKUP(B416,'X12'!$B:$AZ,2,FALSE)),IF($X$1=13,(VLOOKUP(B416,'X13'!$B:$AZ,2,FALSE)),"B")))))))))))))))</f>
        <v xml:space="preserve"> </v>
      </c>
      <c r="J416" s="183" t="str">
        <f ca="1">IF(ISERROR(IF($X$1=1,(VLOOKUP(B416,'X1'!$B:$AZ,3,FALSE)),IF($X$1=2,(VLOOKUP(B416,'X2'!$B:$AZ,3,FALSE)),IF($X$1=3,(VLOOKUP(B416,'X3'!$B:$AZ,3,FALSE)),IF($X$1=4,(VLOOKUP(B416,'X4'!$B:$AZ,3,FALSE)),IF($X$1=5,(VLOOKUP(B416,'X5'!$B:$AZ,3,FALSE)),IF($X$1=6,(VLOOKUP(B416,'X6'!$B:$AZ,3,FALSE)),IF($X$1=7,(VLOOKUP(B416,'X7'!$B:$AZ,3,FALSE)),IF($X$1=8,(VLOOKUP(B416,'X8'!$B:$AZ,3,FALSE)),IF($X$1=9,(VLOOKUP(B416,'X9'!$B:$AZ,3,FALSE)),IF($X$1=10,(VLOOKUP(B416,'X10'!$B:$AZ,3,FALSE)),IF($X$1=11,(VLOOKUP(B416,'X11'!$B:$AZ,3,FALSE)),IF($X$1=12,(VLOOKUP(B416,'X12'!$B:$AZ,3,FALSE)),IF($X$1=13,(VLOOKUP(B416,'X13'!$B:$AZ,3,FALSE)),"B"))))))))))))))=TRUE," ",(IF($X$1=1,(VLOOKUP(B416,'X1'!$B:$AZ,3,FALSE)),IF($X$1=2,(VLOOKUP(B416,'X2'!$B:$AZ,3,FALSE)),IF($X$1=3,(VLOOKUP(B416,'X3'!$B:$AZ,3,FALSE)),IF($X$1=4,(VLOOKUP(B416,'X4'!$B:$AZ,3,FALSE)),IF($X$1=5,(VLOOKUP(B416,'X5'!$B:$AZ,3,FALSE)),IF($X$1=6,(VLOOKUP(B416,'X6'!$B:$AZ,3,FALSE)),IF($X$1=7,(VLOOKUP(B416,'X7'!$B:$AZ,3,FALSE)),IF($X$1=8,(VLOOKUP(B416,'X8'!$B:$AZ,3,FALSE)),IF($X$1=9,(VLOOKUP(B416,'X9'!$B:$AZ,3,FALSE)),IF($X$1=10,(VLOOKUP(B416,'X10'!$B:$AZ,3,FALSE)),IF($X$1=11,(VLOOKUP(B416,'X11'!$B:$AZ,3,FALSE)),IF($X$1=12,(VLOOKUP(B416,'X12'!$B:$AZ,3,FALSE)),IF($X$1=13,(VLOOKUP(B416,'X13'!$B:$AZ,3,FALSE)),"B")))))))))))))))</f>
        <v xml:space="preserve"> </v>
      </c>
      <c r="K416" s="183" t="str">
        <f ca="1">IF(ISERROR(IF($X$1=1,(VLOOKUP(B416,'X1'!$B:$AZ,5,FALSE)),IF($X$1=2,(VLOOKUP(B416,'X2'!$B:$AZ,5,FALSE)),IF($X$1=3,(VLOOKUP(B416,'X3'!$B:$AZ,5,FALSE)),IF($X$1=4,(VLOOKUP(B416,'X4'!$B:$AZ,5,FALSE)),IF($X$1=5,(VLOOKUP(B416,'X5'!$B:$AZ,5,FALSE)),IF($X$1=6,(VLOOKUP(B416,'X6'!$B:$AZ,5,FALSE)),IF($X$1=7,(VLOOKUP(B416,'X7'!$B:$AZ,5,FALSE)),IF($X$1=8,(VLOOKUP(B416,'X8'!$B:$AZ,5,FALSE)),IF($X$1=9,(VLOOKUP(B416,'X9'!$B:$AZ,5,FALSE)),IF($X$1=10,(VLOOKUP(B416,'X10'!$B:$AZ,5,FALSE)),IF($X$1=11,(VLOOKUP(B416,'X11'!$B:$AZ,5,FALSE)),IF($X$1=12,(VLOOKUP(B416,'X12'!$B:$AZ,5,FALSE)),IF($X$1=13,(VLOOKUP(B416,'X13'!$B:$AZ,5,FALSE)),"B"))))))))))))))=TRUE," ",(IF($X$1=1,(VLOOKUP(B416,'X1'!$B:$AZ,5,FALSE)),IF($X$1=2,(VLOOKUP(B416,'X2'!$B:$AZ,5,FALSE)),IF($X$1=3,(VLOOKUP(B416,'X3'!$B:$AZ,5,FALSE)),IF($X$1=4,(VLOOKUP(B416,'X4'!$B:$AZ,5,FALSE)),IF($X$1=5,(VLOOKUP(B416,'X5'!$B:$AZ,5,FALSE)),IF($X$1=6,(VLOOKUP(B416,'X6'!$B:$AZ,5,FALSE)),IF($X$1=7,(VLOOKUP(B416,'X7'!$B:$AZ,5,FALSE)),IF($X$1=8,(VLOOKUP(B416,'X8'!$B:$AZ,5,FALSE)),IF($X$1=9,(VLOOKUP(B416,'X9'!$B:$AZ,5,FALSE)),IF($X$1=10,(VLOOKUP(B416,'X10'!$B:$AZ,5,FALSE)),IF($X$1=11,(VLOOKUP(B416,'X11'!$B:$AZ,5,FALSE)),IF($X$1=12,(VLOOKUP(B416,'X12'!$B:$AZ,5,FALSE)),IF($X$1=13,(VLOOKUP(B416,'X13'!$B:$AZ,5,FALSE)),"B")))))))))))))))</f>
        <v xml:space="preserve"> </v>
      </c>
      <c r="L416" s="184" t="str">
        <f ca="1">IF(ISERROR(IF($X$1=1,(VLOOKUP(B416,'X1'!$B:$AZ,9,FALSE)),IF($X$1=2,(VLOOKUP(B416,'X2'!$B:$AZ,9,FALSE)),IF($X$1=3,(VLOOKUP(B416,'X3'!$B:$AZ,9,FALSE)),IF($X$1=4,(VLOOKUP(B416,'X4'!$B:$AZ,9,FALSE)),IF($X$1=5,(VLOOKUP(B416,'X5'!$B:$AZ,9,FALSE)),IF($X$1=6,(VLOOKUP(B416,'X6'!$B:$AZ,9,FALSE)),IF($X$1=7,(VLOOKUP(B416,'X7'!$B:$AZ,9,FALSE)),IF($X$1=8,(VLOOKUP(B416,'X8'!$B:$AZ,9,FALSE)),IF($X$1=9,(VLOOKUP(B416,'X9'!$B:$AZ,9,FALSE)),IF($X$1=10,(VLOOKUP(B416,'X10'!$B:$AZ,9,FALSE)),IF($X$1=11,(VLOOKUP(B416,'X11'!$B:$AZ,9,FALSE)),IF($X$1=12,(VLOOKUP(B416,'X12'!$B:$AZ,9,FALSE)),IF($X$1=13,(VLOOKUP(B416,'X13'!$B:$AZ,9,FALSE)),"B"))))))))))))))=TRUE," ",(IF($X$1=1,(VLOOKUP(B416,'X1'!$B:$AZ,9,FALSE)),IF($X$1=2,(VLOOKUP(B416,'X2'!$B:$AZ,9,FALSE)),IF($X$1=3,(VLOOKUP(B416,'X3'!$B:$AZ,9,FALSE)),IF($X$1=4,(VLOOKUP(B416,'X4'!$B:$AZ,9,FALSE)),IF($X$1=5,(VLOOKUP(B416,'X5'!$B:$AZ,9,FALSE)),IF($X$1=6,(VLOOKUP(B416,'X6'!$B:$AZ,9,FALSE)),IF($X$1=7,(VLOOKUP(B416,'X7'!$B:$AZ,9,FALSE)),IF($X$1=8,(VLOOKUP(B416,'X8'!$B:$AZ,9,FALSE)),IF($X$1=9,(VLOOKUP(B416,'X9'!$B:$AZ,9,FALSE)),IF($X$1=10,(VLOOKUP(B416,'X10'!$B:$AZ,9,FALSE)),IF($X$1=11,(VLOOKUP(B416,'X11'!$B:$AZ,9,FALSE)),IF($X$1=12,(VLOOKUP(B416,'X12'!$B:$AZ,9,FALSE)),IF($X$1=13,(VLOOKUP(B416,'X13'!$B:$AZ,9,FALSE)),"B")))))))))))))))</f>
        <v xml:space="preserve"> </v>
      </c>
      <c r="M416" s="184" t="str">
        <f ca="1">IF(ISERROR(IF($X$1=1,(VLOOKUP(B416,'X1'!$B:$AZ,10,FALSE)),IF($X$1=2,(VLOOKUP(B416,'X2'!$B:$AZ,10,FALSE)),IF($X$1=3,(VLOOKUP(B416,'X3'!$B:$AZ,10,FALSE)),IF($X$1=4,(VLOOKUP(B416,'X4'!$B:$AZ,10,FALSE)),IF($X$1=5,(VLOOKUP(B416,'X5'!$B:$AZ,10,FALSE)),IF($X$1=6,(VLOOKUP(B416,'X6'!$B:$AZ,10,FALSE)),IF($X$1=7,(VLOOKUP(B416,'X7'!$B:$AZ,10,FALSE)),IF($X$1=8,(VLOOKUP(B416,'X8'!$B:$AZ,10,FALSE)),IF($X$1=9,(VLOOKUP(B416,'X9'!$B:$AZ,10,FALSE)),IF($X$1=10,(VLOOKUP(B416,'X10'!$B:$AZ,10,FALSE)),IF($X$1=11,(VLOOKUP(B416,'X11'!$B:$AZ,10,FALSE)),IF($X$1=12,(VLOOKUP(B416,'X12'!$B:$AZ,10,FALSE)),IF($X$1=13,(VLOOKUP(B416,'X13'!$B:$AZ,10,FALSE)),"B"))))))))))))))=TRUE," ",(IF($X$1=1,(VLOOKUP(B416,'X1'!$B:$AZ,10,FALSE)),IF($X$1=2,(VLOOKUP(B416,'X2'!$B:$AZ,10,FALSE)),IF($X$1=3,(VLOOKUP(B416,'X3'!$B:$AZ,10,FALSE)),IF($X$1=4,(VLOOKUP(B416,'X4'!$B:$AZ,10,FALSE)),IF($X$1=5,(VLOOKUP(B416,'X5'!$B:$AZ,10,FALSE)),IF($X$1=6,(VLOOKUP(B416,'X6'!$B:$AZ,10,FALSE)),IF($X$1=7,(VLOOKUP(B416,'X7'!$B:$AZ,10,FALSE)),IF($X$1=8,(VLOOKUP(B416,'X8'!$B:$AZ,10,FALSE)),IF($X$1=9,(VLOOKUP(B416,'X9'!$B:$AZ,10,FALSE)),IF($X$1=10,(VLOOKUP(B416,'X10'!$B:$AZ,10,FALSE)),IF($X$1=11,(VLOOKUP(B416,'X11'!$B:$AZ,10,FALSE)),IF($X$1=12,(VLOOKUP(B416,'X12'!$B:$AZ,10,FALSE)),IF($X$1=13,(VLOOKUP(B416,'X13'!$B:$AZ,10,FALSE)),"B")))))))))))))))</f>
        <v xml:space="preserve"> </v>
      </c>
      <c r="N416" s="185" t="str">
        <f ca="1">IF(ISERROR(IF($X$1=1,(VLOOKUP(B416,'X1'!$B:$AZ,45,FALSE)),IF($X$1=2,(VLOOKUP(B416,'X2'!$B:$AZ,45,FALSE)),IF($X$1=3,(VLOOKUP(B416,'X3'!$B:$AZ,45,FALSE)),IF($X$1=4,(VLOOKUP(B416,'X4'!$B:$AZ,45,FALSE)),IF($X$1=5,(VLOOKUP(B416,'X5'!$B:$AZ,45,FALSE)),IF($X$1=6,(VLOOKUP(B416,'X6'!$B:$AZ,45,FALSE)),IF($X$1=7,(VLOOKUP(B416,'X7'!$B:$AZ,45,FALSE)),IF($X$1=8,(VLOOKUP(B416,'X8'!$B:$AZ,45,FALSE)),IF($X$1=9,(VLOOKUP(B416,'X9'!$B:$AZ,45,FALSE)),IF($X$1=10,(VLOOKUP(B416,'X10'!$B:$AZ,45,FALSE)),IF($X$1=11,(VLOOKUP(B416,'X11'!$B:$AZ,45,FALSE)),IF($X$1=12,(VLOOKUP(B416,'X12'!$B:$AZ,45,FALSE)),IF($X$1=13,(VLOOKUP(B416,'X13'!$B:$AZ,45,FALSE)),"B"))))))))))))))=TRUE," ",(IF($X$1=1,(VLOOKUP(B416,'X1'!$B:$AZ,45,FALSE)),IF($X$1=2,(VLOOKUP(B416,'X2'!$B:$AZ,45,FALSE)),IF($X$1=3,(VLOOKUP(B416,'X3'!$B:$AZ,45,FALSE)),IF($X$1=4,(VLOOKUP(B416,'X4'!$B:$AZ,45,FALSE)),IF($X$1=5,(VLOOKUP(B416,'X5'!$B:$AZ,45,FALSE)),IF($X$1=6,(VLOOKUP(B416,'X6'!$B:$AZ,45,FALSE)),IF($X$1=7,(VLOOKUP(B416,'X7'!$B:$AZ,45,FALSE)),IF($X$1=8,(VLOOKUP(B416,'X8'!$B:$AZ,45,FALSE)),IF($X$1=9,(VLOOKUP(B416,'X9'!$B:$AZ,45,FALSE)),IF($X$1=10,(VLOOKUP(B416,'X10'!$B:$AZ,45,FALSE)),IF($X$1=11,(VLOOKUP(B416,'X11'!$B:$AZ,45,FALSE)),IF($X$1=12,(VLOOKUP(B416,'X12'!$B:$AZ,45,FALSE)),IF($X$1=13,(VLOOKUP(B416,'X13'!$B:$AZ,45,FALSE)),"B")))))))))))))))</f>
        <v xml:space="preserve"> </v>
      </c>
      <c r="O416" s="184" t="str">
        <f ca="1">IF(ISERROR(IF($X$1=1,(VLOOKUP(B416,'X1'!$B:$AZ,11,FALSE)),IF($X$1=2,(VLOOKUP(B416,'X2'!$B:$AZ,11,FALSE)),IF($X$1=3,(VLOOKUP(B416,'X3'!$B:$AZ,11,FALSE)),IF($X$1=4,(VLOOKUP(B416,'X4'!$B:$AZ,11,FALSE)),IF($X$1=5,(VLOOKUP(B416,'X5'!$B:$AZ,11,FALSE)),IF($X$1=6,(VLOOKUP(B416,'X6'!$B:$AZ,11,FALSE)),IF($X$1=7,(VLOOKUP(B416,'X7'!$B:$AZ,11,FALSE)),IF($X$1=8,(VLOOKUP(B416,'X8'!$B:$AZ,11,FALSE)),IF($X$1=9,(VLOOKUP(B416,'X9'!$B:$AZ,11,FALSE)),IF($X$1=10,(VLOOKUP(B416,'X10'!$B:$AZ,11,FALSE)),IF($X$1=11,(VLOOKUP(B416,'X11'!$B:$AZ,11,FALSE)),IF($X$1=12,(VLOOKUP(B416,'X12'!$B:$AZ,11,FALSE)),IF($X$1=13,(VLOOKUP(B416,'X13'!$B:$AZ,11,FALSE)),"B"))))))))))))))=TRUE," ",(IF($X$1=1,(VLOOKUP(B416,'X1'!$B:$AZ,11,FALSE)),IF($X$1=2,(VLOOKUP(B416,'X2'!$B:$AZ,11,FALSE)),IF($X$1=3,(VLOOKUP(B416,'X3'!$B:$AZ,11,FALSE)),IF($X$1=4,(VLOOKUP(B416,'X4'!$B:$AZ,11,FALSE)),IF($X$1=5,(VLOOKUP(B416,'X5'!$B:$AZ,11,FALSE)),IF($X$1=6,(VLOOKUP(B416,'X6'!$B:$AZ,11,FALSE)),IF($X$1=7,(VLOOKUP(B416,'X7'!$B:$AZ,11,FALSE)),IF($X$1=8,(VLOOKUP(B416,'X8'!$B:$AZ,11,FALSE)),IF($X$1=9,(VLOOKUP(B416,'X9'!$B:$AZ,11,FALSE)),IF($X$1=10,(VLOOKUP(B416,'X10'!$B:$AZ,11,FALSE)),IF($X$1=11,(VLOOKUP(B416,'X11'!$B:$AZ,11,FALSE)),IF($X$1=12,(VLOOKUP(B416,'X12'!$B:$AZ,11,FALSE)),IF($X$1=13,(VLOOKUP(B416,'X13'!$B:$AZ,11,FALSE)),"B")))))))))))))))</f>
        <v xml:space="preserve"> </v>
      </c>
      <c r="P416" s="184" t="str">
        <f ca="1">IF(ISERROR(IF($X$1=1,(VLOOKUP(B416,'X1'!$B:$AZ,12,FALSE)),IF($X$1=2,(VLOOKUP(B416,'X2'!$B:$AZ,12,FALSE)),IF($X$1=3,(VLOOKUP(B416,'X3'!$B:$AZ,12,FALSE)),IF($X$1=4,(VLOOKUP(B416,'X4'!$B:$AZ,12,FALSE)),IF($X$1=5,(VLOOKUP(B416,'X5'!$B:$AZ,12,FALSE)),IF($X$1=6,(VLOOKUP(B416,'X6'!$B:$AZ,12,FALSE)),IF($X$1=7,(VLOOKUP(B416,'X7'!$B:$AZ,12,FALSE)),IF($X$1=8,(VLOOKUP(B416,'X8'!$B:$AZ,12,FALSE)),IF($X$1=9,(VLOOKUP(B416,'X9'!$B:$AZ,12,FALSE)),IF($X$1=10,(VLOOKUP(B416,'X10'!$B:$AZ,12,FALSE)),IF($X$1=11,(VLOOKUP(B416,'X11'!$B:$AZ,12,FALSE)),IF($X$1=12,(VLOOKUP(B416,'X12'!$B:$AZ,12,FALSE)),IF($X$1=13,(VLOOKUP(B416,'X13'!$B:$AZ,12,FALSE)),"B"))))))))))))))=TRUE," ",(IF($X$1=1,(VLOOKUP(B416,'X1'!$B:$AZ,12,FALSE)),IF($X$1=2,(VLOOKUP(B416,'X2'!$B:$AZ,12,FALSE)),IF($X$1=3,(VLOOKUP(B416,'X3'!$B:$AZ,12,FALSE)),IF($X$1=4,(VLOOKUP(B416,'X4'!$B:$AZ,12,FALSE)),IF($X$1=5,(VLOOKUP(B416,'X5'!$B:$AZ,12,FALSE)),IF($X$1=6,(VLOOKUP(B416,'X6'!$B:$AZ,12,FALSE)),IF($X$1=7,(VLOOKUP(B416,'X7'!$B:$AZ,12,FALSE)),IF($X$1=8,(VLOOKUP(B416,'X8'!$B:$AZ,12,FALSE)),IF($X$1=9,(VLOOKUP(B416,'X9'!$B:$AZ,12,FALSE)),IF($X$1=10,(VLOOKUP(B416,'X10'!$B:$AZ,12,FALSE)),IF($X$1=11,(VLOOKUP(B416,'X11'!$B:$AZ,12,FALSE)),IF($X$1=12,(VLOOKUP(B416,'X12'!$B:$AZ,12,FALSE)),IF($X$1=13,(VLOOKUP(B416,'X13'!$B:$AZ,12,FALSE)),"B")))))))))))))))</f>
        <v xml:space="preserve"> </v>
      </c>
      <c r="Q416" s="185" t="str">
        <f ca="1">IF(ISERROR(IF($X$1=1,(VLOOKUP(B416,'X1'!$B:$AZ,46,FALSE)),IF($X$1=2,(VLOOKUP(B416,'X2'!$B:$AZ,46,FALSE)),IF($X$1=3,(VLOOKUP(B416,'X3'!$B:$AZ,46,FALSE)),IF($X$1=4,(VLOOKUP(B416,'X4'!$B:$AZ,46,FALSE)),IF($X$1=5,(VLOOKUP(B416,'X5'!$B:$AZ,46,FALSE)),IF($X$1=6,(VLOOKUP(B416,'X6'!$B:$AZ,46,FALSE)),IF($X$1=7,(VLOOKUP(B416,'X7'!$B:$AZ,46,FALSE)),IF($X$1=8,(VLOOKUP(B416,'X8'!$B:$AZ,46,FALSE)),IF($X$1=9,(VLOOKUP(B416,'X9'!$B:$AZ,46,FALSE)),IF($X$1=10,(VLOOKUP(B416,'X10'!$B:$AZ,46,FALSE)),IF($X$1=11,(VLOOKUP(B416,'X11'!$B:$AZ,46,FALSE)),IF($X$1=12,(VLOOKUP(B416,'X12'!$B:$AZ,46,FALSE)),IF($X$1=13,(VLOOKUP(B416,'X13'!$B:$AZ,46,FALSE)),"B"))))))))))))))=TRUE," ",(IF($X$1=1,(VLOOKUP(B416,'X1'!$B:$AZ,46,FALSE)),IF($X$1=2,(VLOOKUP(B416,'X2'!$B:$AZ,46,FALSE)),IF($X$1=3,(VLOOKUP(B416,'X3'!$B:$AZ,46,FALSE)),IF($X$1=4,(VLOOKUP(B416,'X4'!$B:$AZ,46,FALSE)),IF($X$1=5,(VLOOKUP(B416,'X5'!$B:$AZ,46,FALSE)),IF($X$1=6,(VLOOKUP(B416,'X6'!$B:$AZ,46,FALSE)),IF($X$1=7,(VLOOKUP(B416,'X7'!$B:$AZ,46,FALSE)),IF($X$1=8,(VLOOKUP(B416,'X8'!$B:$AZ,46,FALSE)),IF($X$1=9,(VLOOKUP(B416,'X9'!$B:$AZ,46,FALSE)),IF($X$1=10,(VLOOKUP(B416,'X10'!$B:$AZ,46,FALSE)),IF($X$1=11,(VLOOKUP(B416,'X11'!$B:$AZ,46,FALSE)),IF($X$1=12,(VLOOKUP(B416,'X12'!$B:$AZ,46,FALSE)),IF($X$1=13,(VLOOKUP(B416,'X13'!$B:$AZ,46,FALSE)),"B")))))))))))))))</f>
        <v xml:space="preserve"> </v>
      </c>
      <c r="R416" s="185" t="str">
        <f ca="1">IF(ISERROR(IF($X$1=1,(VLOOKUP(B416,'X1'!$B:$AZ,15,FALSE)),IF($X$1=2,(VLOOKUP(B416,'X2'!$B:$AZ,15,FALSE)),IF($X$1=3,(VLOOKUP(B416,'X3'!$B:$AZ,15,FALSE)),IF($X$1=4,(VLOOKUP(B416,'X4'!$B:$AZ,15,FALSE)),IF($X$1=5,(VLOOKUP(B416,'X5'!$B:$AZ,15,FALSE)),IF($X$1=6,(VLOOKUP(B416,'X6'!$B:$AZ,15,FALSE)),IF($X$1=7,(VLOOKUP(B416,'X7'!$B:$AZ,15,FALSE)),IF($X$1=8,(VLOOKUP(B416,'X8'!$B:$AZ,15,FALSE)),IF($X$1=9,(VLOOKUP(B416,'X9'!$B:$AZ,15,FALSE)),IF($X$1=10,(VLOOKUP(B416,'X10'!$B:$AZ,15,FALSE)),IF($X$1=11,(VLOOKUP(B416,'X11'!$B:$AZ,15,FALSE)),IF($X$1=12,(VLOOKUP(B416,'X12'!$B:$AZ,15,FALSE)),IF($X$1=13,(VLOOKUP(B416,'X13'!$B:$AZ,15,FALSE)),"B"))))))))))))))=TRUE," ",(IF($X$1=1,(VLOOKUP(B416,'X1'!$B:$AZ,15,FALSE)),IF($X$1=2,(VLOOKUP(B416,'X2'!$B:$AZ,15,FALSE)),IF($X$1=3,(VLOOKUP(B416,'X3'!$B:$AZ,15,FALSE)),IF($X$1=4,(VLOOKUP(B416,'X4'!$B:$AZ,15,FALSE)),IF($X$1=5,(VLOOKUP(B416,'X5'!$B:$AZ,15,FALSE)),IF($X$1=6,(VLOOKUP(B416,'X6'!$B:$AZ,15,FALSE)),IF($X$1=7,(VLOOKUP(B416,'X7'!$B:$AZ,15,FALSE)),IF($X$1=8,(VLOOKUP(B416,'X8'!$B:$AZ,15,FALSE)),IF($X$1=9,(VLOOKUP(B416,'X9'!$B:$AZ,15,FALSE)),IF($X$1=10,(VLOOKUP(B416,'X10'!$B:$AZ,15,FALSE)),IF($X$1=11,(VLOOKUP(B416,'X11'!$B:$AZ,15,FALSE)),IF($X$1=12,(VLOOKUP(B416,'X12'!$B:$AZ,15,FALSE)),IF($X$1=13,(VLOOKUP(B416,'X13'!$B:$AZ,15,FALSE)),"B")))))))))))))))</f>
        <v xml:space="preserve"> </v>
      </c>
      <c r="S416" s="185" t="str">
        <f ca="1">IF(ISERROR(IF((IF($X$1=1,(VLOOKUP(B416,'X1'!$B:$AZ,14,FALSE)),(IF($X$1=2,(VLOOKUP(B416,'X2'!$B:$AZ,14,FALSE)),(IF($X$1=3,(VLOOKUP(B416,'X3'!$B:$AZ,14,FALSE)),(IF($X$1=4,(VLOOKUP(B416,'X4'!$B:$AZ,14,FALSE)),(IF($X$1=5,(VLOOKUP(B416,'X5'!$B:$AZ,14,FALSE)),(IF($X$1=6,(VLOOKUP(B416,'X6'!$B:$AZ,14,FALSE)),(IF($X$1=7,(VLOOKUP(B416,'X7'!$B:$AZ,14,FALSE)),(IF($X$1=8,(VLOOKUP(B416,'X8'!$B:$AZ,14,FALSE)),(IF($X$1=9,(VLOOKUP(B416,'X9'!$B:$AZ,14,FALSE)),(IF($X$1=10,(VLOOKUP(B416,'X10'!$B:$AZ,14,FALSE)),(IF($X$1=11,(VLOOKUP(B416,'X11'!$B:$AZ,14,FALSE)),(IF($X$1=12,(VLOOKUP(B416,'X12'!$B:$AZ,14,FALSE)),(VLOOKUP(B416,'X13'!$B:$AZ,14,FALSE))))))))))))))))))))))))))=$V$1," ",(IF($X$1=1,(VLOOKUP(B416,'X1'!$B:$AZ,14,FALSE)),(IF($X$1=2,(VLOOKUP(B416,'X2'!$B:$AZ,14,FALSE)),(IF($X$1=3,(VLOOKUP(B416,'X3'!$B:$AZ,14,FALSE)),(IF($X$1=4,(VLOOKUP(B416,'X4'!$B:$AZ,14,FALSE)),(IF($X$1=5,(VLOOKUP(B416,'X5'!$B:$AZ,14,FALSE)),(IF($X$1=6,(VLOOKUP(B416,'X6'!$B:$AZ,14,FALSE)),(IF($X$1=7,(VLOOKUP(B416,'X7'!$B:$AZ,14,FALSE)),(IF($X$1=8,(VLOOKUP(B416,'X8'!$B:$AZ,14,FALSE)),(IF($X$1=9,(VLOOKUP(B416,'X9'!$B:$AZ,14,FALSE)),(IF($X$1=10,(VLOOKUP(B416,'X10'!$B:$AZ,14,FALSE)),(IF($X$1=11,(VLOOKUP(B416,'X11'!$B:$AZ,14,FALSE)),(IF($X$1=12,(VLOOKUP(B416,'X12'!$B:$AZ,14,FALSE)),(VLOOKUP(B416,'X13'!$B:$AZ,14,FALSE))))))))))))))))))))))))))))=TRUE," ",(IF((IF($X$1=1,(VLOOKUP(B416,'X1'!$B:$AZ,14,FALSE)),(IF($X$1=2,(VLOOKUP(B416,'X2'!$B:$AZ,14,FALSE)),(IF($X$1=3,(VLOOKUP(B416,'X3'!$B:$AZ,14,FALSE)),(IF($X$1=4,(VLOOKUP(B416,'X4'!$B:$AZ,14,FALSE)),(IF($X$1=5,(VLOOKUP(B416,'X5'!$B:$AZ,14,FALSE)),(IF($X$1=6,(VLOOKUP(B416,'X6'!$B:$AZ,14,FALSE)),(IF($X$1=7,(VLOOKUP(B416,'X7'!$B:$AZ,14,FALSE)),(IF($X$1=8,(VLOOKUP(B416,'X8'!$B:$AZ,14,FALSE)),(IF($X$1=9,(VLOOKUP(B416,'X9'!$B:$AZ,14,FALSE)),(IF($X$1=10,(VLOOKUP(B416,'X10'!$B:$AZ,14,FALSE)),(IF($X$1=11,(VLOOKUP(B416,'X11'!$B:$AZ,14,FALSE)),(IF($X$1=12,(VLOOKUP(B416,'X12'!$B:$AZ,14,FALSE)),(VLOOKUP(B416,'X13'!$B:$AZ,14,FALSE))))))))))))))))))))))))))=$V$1," ",(IF($X$1=1,(VLOOKUP(B416,'X1'!$B:$AZ,14,FALSE)),(IF($X$1=2,(VLOOKUP(B416,'X2'!$B:$AZ,14,FALSE)),(IF($X$1=3,(VLOOKUP(B416,'X3'!$B:$AZ,14,FALSE)),(IF($X$1=4,(VLOOKUP(B416,'X4'!$B:$AZ,14,FALSE)),(IF($X$1=5,(VLOOKUP(B416,'X5'!$B:$AZ,14,FALSE)),(IF($X$1=6,(VLOOKUP(B416,'X6'!$B:$AZ,14,FALSE)),(IF($X$1=7,(VLOOKUP(B416,'X7'!$B:$AZ,14,FALSE)),(IF($X$1=8,(VLOOKUP(B416,'X8'!$B:$AZ,14,FALSE)),(IF($X$1=9,(VLOOKUP(B416,'X9'!$B:$AZ,14,FALSE)),(IF($X$1=10,(VLOOKUP(B416,'X10'!$B:$AZ,14,FALSE)),(IF($X$1=11,(VLOOKUP(B416,'X11'!$B:$AZ,14,FALSE)),(IF($X$1=12,(VLOOKUP(B416,'X12'!$B:$AZ,14,FALSE)),(VLOOKUP(B416,'X13'!$B:$AZ,14,FALSE)))))))))))))))))))))))))))))</f>
        <v xml:space="preserve"> </v>
      </c>
    </row>
    <row r="417" spans="1:19" ht="14.1" customHeight="1" x14ac:dyDescent="0.2">
      <c r="A417" s="156" t="s">
        <v>1058</v>
      </c>
      <c r="B417" s="122" t="str">
        <f>IF(ISERROR(IF($U$16=1,(VLOOKUP(A417,$AC$89:$AH$125,2,FALSE)),IF((IF($X$1=1,'X1'!B376,(IF($X$1=2,'X2'!B376,(IF($X$1=3,'X3'!B376,(IF($X$1=4,'X4'!B376,(IF($X$1=5,'X5'!B376,(IF($X$1=6,'X6'!B376,(IF($X$1=7,'X7'!B376,(IF($X$1=8,'X8'!B376,(IF($X$1=9,'X9'!B376,(IF($X$1=10,'X10'!B376,(IF($X$1=11,'X11'!B376,(IF($X$1=12,'X12'!B376,'X13'!B376))))))))))))))))))))))))="","",(IF($X$1=1,'X1'!B376,(IF($X$1=2,'X2'!B376,(IF($X$1=3,'X3'!B376,(IF($X$1=4,'X4'!B376,(IF($X$1=5,'X5'!B376,(IF($X$1=6,'X6'!B376,(IF($X$1=7,'X7'!B376,(IF($X$1=8,'X8'!B376,(IF($X$1=9,'X9'!B376,(IF($X$1=10,'X10'!B376,(IF($X$1=11,'X11'!B376,(IF($X$1=12,'X12'!B376,'X13'!B376)))))))))))))))))))))))))))=TRUE," ",(IF($U$16=1,(VLOOKUP(A417,$AC$89:$AH$125,2,FALSE)),IF((IF($X$1=1,'X1'!B376,(IF($X$1=2,'X2'!B376,(IF($X$1=3,'X3'!B376,(IF($X$1=4,'X4'!B376,(IF($X$1=5,'X5'!B376,(IF($X$1=6,'X6'!B376,(IF($X$1=7,'X7'!B376,(IF($X$1=8,'X8'!B376,(IF($X$1=9,'X9'!B376,(IF($X$1=10,'X10'!B376,(IF($X$1=11,'X11'!B376,(IF($X$1=12,'X12'!B376,'X13'!B376))))))))))))))))))))))))="","",(IF($X$1=1,'X1'!B376,(IF($X$1=2,'X2'!B376,(IF($X$1=3,'X3'!B376,(IF($X$1=4,'X4'!B376,(IF($X$1=5,'X5'!B376,(IF($X$1=6,'X6'!B376,(IF($X$1=7,'X7'!B376,(IF($X$1=8,'X8'!B376,(IF($X$1=9,'X9'!B376,(IF($X$1=10,'X10'!B376,(IF($X$1=11,'X11'!B376,(IF($X$1=12,'X12'!B376,'X13'!B376))))))))))))))))))))))))))))</f>
        <v/>
      </c>
      <c r="C417" s="181" t="str">
        <f ca="1">IF(ISERROR(IF($X$1=1,(VLOOKUP(B417,'X1'!$B:$AZ,47,FALSE)),IF($X$1=2,(VLOOKUP(B417,'X2'!$B:$AZ,47,FALSE)),IF($X$1=3,(VLOOKUP(B417,'X3'!$B:$AZ,47,FALSE)),IF($X$1=4,(VLOOKUP(B417,'X4'!$B:$AZ,47,FALSE)),IF($X$1=5,(VLOOKUP(B417,'X5'!$B:$AZ,47,FALSE)),IF($X$1=6,(VLOOKUP(B417,'X6'!$B:$AZ,47,FALSE)),IF($X$1=7,(VLOOKUP(B417,'X7'!$B:$AZ,47,FALSE)),IF($X$1=8,(VLOOKUP(B417,'X8'!$B:$AZ,47,FALSE)),IF($X$1=9,(VLOOKUP(B417,'X9'!$B:$AZ,47,FALSE)),IF($X$1=10,(VLOOKUP(B417,'X10'!$B:$AZ,47,FALSE)),IF($X$1=11,(VLOOKUP(B417,'X11'!$B:$AZ,47,FALSE)),IF($X$1=12,(VLOOKUP(B417,'X12'!$B:$AZ,47,FALSE)),IF($X$1=13,(VLOOKUP(B417,'X13'!$B:$AZ,47,FALSE)),"B"))))))))))))))=TRUE," ",(IF($X$1=1,(VLOOKUP(B417,'X1'!$B:$AZ,47,FALSE)),IF($X$1=2,(VLOOKUP(B417,'X2'!$B:$AZ,47,FALSE)),IF($X$1=3,(VLOOKUP(B417,'X3'!$B:$AZ,47,FALSE)),IF($X$1=4,(VLOOKUP(B417,'X4'!$B:$AZ,47,FALSE)),IF($X$1=5,(VLOOKUP(B417,'X5'!$B:$AZ,47,FALSE)),IF($X$1=6,(VLOOKUP(B417,'X6'!$B:$AZ,47,FALSE)),IF($X$1=7,(VLOOKUP(B417,'X7'!$B:$AZ,47,FALSE)),IF($X$1=8,(VLOOKUP(B417,'X8'!$B:$AZ,47,FALSE)),IF($X$1=9,(VLOOKUP(B417,'X9'!$B:$AZ,47,FALSE)),IF($X$1=10,(VLOOKUP(B417,'X10'!$B:$AZ,47,FALSE)),IF($X$1=11,(VLOOKUP(B417,'X11'!$B:$AZ,47,FALSE)),IF($X$1=12,(VLOOKUP(B417,'X12'!$B:$AZ,47,FALSE)),IF($X$1=13,(VLOOKUP(B417,'X13'!$B:$AZ,47,FALSE)),"B")))))))))))))))</f>
        <v xml:space="preserve"> </v>
      </c>
      <c r="D417" s="181" t="str">
        <f ca="1">IF(ISERROR(IF($X$1=1,(VLOOKUP(B417,'X1'!$B:$AP,41,FALSE)),IF($X$1=2,(VLOOKUP(B417,'X2'!$B:$AP,41,FALSE)),IF($X$1=3,(VLOOKUP(B417,'X3'!$B:$AP,41,FALSE)),IF($X$1=4,(VLOOKUP(B417,'X4'!$B:$AP,41,FALSE)),IF($X$1=5,(VLOOKUP(B417,'X5'!$B:$AP,41,FALSE)),IF($X$1=6,(VLOOKUP(B417,'X6'!$B:$AP,41,FALSE)),IF($X$1=7,(VLOOKUP(B417,'X7'!$B:$AP,41,FALSE)),IF($X$1=8,(VLOOKUP(B417,'X8'!$B:$AP,41,FALSE)),IF($X$1=9,(VLOOKUP(B417,'X9'!$B:$AP,41,FALSE)),IF($X$1=10,(VLOOKUP(B417,'X10'!$B:$AP,41,FALSE)),IF($X$1=11,(VLOOKUP(B417,'X11'!$B:$AP,41,FALSE)),IF($X$1=12,(VLOOKUP(B417,'X12'!$B:$AP,41,FALSE)),IF($X$1=13,(VLOOKUP(B417,'X13'!$B:$AP,41,FALSE)),"B"))))))))))))))=TRUE," ",(IF($X$1=1,(VLOOKUP(B417,'X1'!$B:$AP,41,FALSE)),IF($X$1=2,(VLOOKUP(B417,'X2'!$B:$AP,41,FALSE)),IF($X$1=3,(VLOOKUP(B417,'X3'!$B:$AP,41,FALSE)),IF($X$1=4,(VLOOKUP(B417,'X4'!$B:$AP,41,FALSE)),IF($X$1=5,(VLOOKUP(B417,'X5'!$B:$AP,41,FALSE)),IF($X$1=6,(VLOOKUP(B417,'X6'!$B:$AP,41,FALSE)),IF($X$1=7,(VLOOKUP(B417,'X7'!$B:$AP,41,FALSE)),IF($X$1=8,(VLOOKUP(B417,'X8'!$B:$AP,41,FALSE)),IF($X$1=9,(VLOOKUP(B417,'X9'!$B:$AP,41,FALSE)),IF($X$1=10,(VLOOKUP(B417,'X10'!$B:$AP,41,FALSE)),IF($X$1=11,(VLOOKUP(B417,'X11'!$B:$AP,41,FALSE)),IF($X$1=12,(VLOOKUP(B417,'X12'!$B:$AP,41,FALSE)),IF($X$1=13,(VLOOKUP(B417,'X13'!$B:$AP,41,FALSE)),"B")))))))))))))))</f>
        <v xml:space="preserve"> </v>
      </c>
      <c r="E417" s="182" t="str">
        <f ca="1">IF(ISERROR(IF($X$1=1,(VLOOKUP(B417,'X1'!$B:$AP,7,FALSE)),IF($X$1=2,(VLOOKUP(B417,'X2'!$B:$AP,7,FALSE)),IF($X$1=3,(VLOOKUP(B417,'X3'!$B:$AP,7,FALSE)),IF($X$1=4,(VLOOKUP(B417,'X4'!$B:$AP,7,FALSE)),IF($X$1=5,(VLOOKUP(B417,'X5'!$B:$AP,7,FALSE)),IF($X$1=6,(VLOOKUP(B417,'X6'!$B:$AP,7,FALSE)),IF($X$1=7,(VLOOKUP(B417,'X7'!$B:$AP,7,FALSE)),IF($X$1=8,(VLOOKUP(B417,'X8'!$B:$AP,7,FALSE)),IF($X$1=9,(VLOOKUP(B417,'X9'!$B:$AP,7,FALSE)),IF($X$1=10,(VLOOKUP(B417,'X10'!$B:$AP,7,FALSE)),IF($X$1=11,(VLOOKUP(B417,'X11'!$B:$AP,7,FALSE)),IF($X$1=12,(VLOOKUP(B417,'X12'!$B:$AP,7,FALSE)),IF($X$1=13,(VLOOKUP(B417,'X13'!$B:$AP,7,FALSE)),"B"))))))))))))))=TRUE," ",(IF($X$1=1,(VLOOKUP(B417,'X1'!$B:$AP,7,FALSE)),IF($X$1=2,(VLOOKUP(B417,'X2'!$B:$AP,7,FALSE)),IF($X$1=3,(VLOOKUP(B417,'X3'!$B:$AP,7,FALSE)),IF($X$1=4,(VLOOKUP(B417,'X4'!$B:$AP,7,FALSE)),IF($X$1=5,(VLOOKUP(B417,'X5'!$B:$AP,7,FALSE)),IF($X$1=6,(VLOOKUP(B417,'X6'!$B:$AP,7,FALSE)),IF($X$1=7,(VLOOKUP(B417,'X7'!$B:$AP,7,FALSE)),IF($X$1=8,(VLOOKUP(B417,'X8'!$B:$AP,7,FALSE)),IF($X$1=9,(VLOOKUP(B417,'X9'!$B:$AP,7,FALSE)),IF($X$1=10,(VLOOKUP(B417,'X10'!$B:$AP,7,FALSE)),IF($X$1=11,(VLOOKUP(B417,'X11'!$B:$AP,7,FALSE)),IF($X$1=12,(VLOOKUP(B417,'X12'!$B:$AP,7,FALSE)),IF($X$1=13,(VLOOKUP(B417,'X13'!$B:$AP,7,FALSE)),"B")))))))))))))))</f>
        <v xml:space="preserve"> </v>
      </c>
      <c r="F417" s="182" t="str">
        <f ca="1">IF(ISERROR(IF((IF($X$1=1,(VLOOKUP(B417,'X1'!$B:$AO,6,FALSE)),(IF($X$1=2,(VLOOKUP(B417,'X2'!$B:$AO,6,FALSE)),(IF($X$1=3,(VLOOKUP(B417,'X3'!$B:$AO,6,FALSE)),(IF($X$1=4,(VLOOKUP(B417,'X4'!$B:$AO,6,FALSE)),(IF($X$1=5,(VLOOKUP(B417,'X5'!$B:$AO,6,FALSE)),(IF($X$1=6,(VLOOKUP(B417,'X6'!$B:$AO,6,FALSE)),(IF($X$1=7,(VLOOKUP(B417,'X7'!$B:$AO,6,FALSE)),(IF($X$1=8,(VLOOKUP(B417,'X8'!$B:$AO,6,FALSE)),(IF($X$1=9,(VLOOKUP(B417,'X9'!$B:$AO,6,FALSE)),(IF($X$1=10,(VLOOKUP(B417,'X10'!$B:$AO,6,FALSE)),(IF($X$1=11,(VLOOKUP(B417,'X11'!$B:$AO,6,FALSE)),(IF($X$1=12,(VLOOKUP(B417,'X12'!$B:$AO,6,FALSE)),(VLOOKUP(B417,'X13'!$B:$AO,6,FALSE))))))))))))))))))))))))))=$V$1," ",(IF($X$1=1,(VLOOKUP(B417,'X1'!$B:$AO,6,FALSE)),(IF($X$1=2,(VLOOKUP(B417,'X2'!$B:$AO,6,FALSE)),(IF($X$1=3,(VLOOKUP(B417,'X3'!$B:$AO,6,FALSE)),(IF($X$1=4,(VLOOKUP(B417,'X4'!$B:$AO,6,FALSE)),(IF($X$1=5,(VLOOKUP(B417,'X5'!$B:$AO,6,FALSE)),(IF($X$1=6,(VLOOKUP(B417,'X6'!$B:$AO,6,FALSE)),(IF($X$1=7,(VLOOKUP(B417,'X7'!$B:$AO,6,FALSE)),(IF($X$1=8,(VLOOKUP(B417,'X8'!$B:$AO,6,FALSE)),(IF($X$1=9,(VLOOKUP(B417,'X9'!$B:$AO,6,FALSE)),(IF($X$1=10,(VLOOKUP(B417,'X10'!$B:$AO,6,FALSE)),(IF($X$1=11,(VLOOKUP(B417,'X11'!$B:$AO,6,FALSE)),(IF($X$1=12,(VLOOKUP(B417,'X12'!$B:$AO,6,FALSE)),(VLOOKUP(B417,'X13'!$B:$AO,6,FALSE))))))))))))))))))))))))))))=TRUE," ",(IF((IF($X$1=1,(VLOOKUP(B417,'X1'!$B:$AO,6,FALSE)),(IF($X$1=2,(VLOOKUP(B417,'X2'!$B:$AO,6,FALSE)),(IF($X$1=3,(VLOOKUP(B417,'X3'!$B:$AO,6,FALSE)),(IF($X$1=4,(VLOOKUP(B417,'X4'!$B:$AO,6,FALSE)),(IF($X$1=5,(VLOOKUP(B417,'X5'!$B:$AO,6,FALSE)),(IF($X$1=6,(VLOOKUP(B417,'X6'!$B:$AO,6,FALSE)),(IF($X$1=7,(VLOOKUP(B417,'X7'!$B:$AO,6,FALSE)),(IF($X$1=8,(VLOOKUP(B417,'X8'!$B:$AO,6,FALSE)),(IF($X$1=9,(VLOOKUP(B417,'X9'!$B:$AO,6,FALSE)),(IF($X$1=10,(VLOOKUP(B417,'X10'!$B:$AO,6,FALSE)),(IF($X$1=11,(VLOOKUP(B417,'X11'!$B:$AO,6,FALSE)),(IF($X$1=12,(VLOOKUP(B417,'X12'!$B:$AO,6,FALSE)),(VLOOKUP(B417,'X13'!$B:$AO,6,FALSE))))))))))))))))))))))))))=$V$1," ",(IF($X$1=1,(VLOOKUP(B417,'X1'!$B:$AO,6,FALSE)),(IF($X$1=2,(VLOOKUP(B417,'X2'!$B:$AO,6,FALSE)),(IF($X$1=3,(VLOOKUP(B417,'X3'!$B:$AO,6,FALSE)),(IF($X$1=4,(VLOOKUP(B417,'X4'!$B:$AO,6,FALSE)),(IF($X$1=5,(VLOOKUP(B417,'X5'!$B:$AO,6,FALSE)),(IF($X$1=6,(VLOOKUP(B417,'X6'!$B:$AO,6,FALSE)),(IF($X$1=7,(VLOOKUP(B417,'X7'!$B:$AO,6,FALSE)),(IF($X$1=8,(VLOOKUP(B417,'X8'!$B:$AO,6,FALSE)),(IF($X$1=9,(VLOOKUP(B417,'X9'!$B:$AO,6,FALSE)),(IF($X$1=10,(VLOOKUP(B417,'X10'!$B:$AO,6,FALSE)),(IF($X$1=11,(VLOOKUP(B417,'X11'!$B:$AO,6,FALSE)),(IF($X$1=12,(VLOOKUP(B417,'X12'!$B:$AO,6,FALSE)),(VLOOKUP(B417,'X13'!$B:$AO,6,FALSE)))))))))))))))))))))))))))))</f>
        <v xml:space="preserve"> </v>
      </c>
      <c r="G417" s="182" t="str">
        <f ca="1">IF(ISERROR(IF($X$1=1,(VLOOKUP(B417,'X1'!$B:$AZ,44,FALSE)),IF($X$1=2,(VLOOKUP(B417,'X2'!$B:$AZ,44,FALSE)),IF($X$1=3,(VLOOKUP(B417,'X3'!$B:$AZ,44,FALSE)),IF($X$1=4,(VLOOKUP(B417,'X4'!$B:$AZ,44,FALSE)),IF($X$1=5,(VLOOKUP(B417,'X5'!$B:$AZ,44,FALSE)),IF($X$1=6,(VLOOKUP(B417,'X6'!$B:$AZ,44,FALSE)),IF($X$1=7,(VLOOKUP(B417,'X7'!$B:$AZ,44,FALSE)),IF($X$1=8,(VLOOKUP(B417,'X8'!$B:$AZ,44,FALSE)),IF($X$1=9,(VLOOKUP(B417,'X9'!$B:$AZ,44,FALSE)),IF($X$1=10,(VLOOKUP(B417,'X10'!$B:$AZ,44,FALSE)),IF($X$1=11,(VLOOKUP(B417,'X11'!$B:$AZ,44,FALSE)),IF($X$1=12,(VLOOKUP(B417,'X12'!$B:$AZ,44,FALSE)),IF($X$1=13,(VLOOKUP(B417,'X13'!$B:$AZ,44,FALSE)),"B"))))))))))))))=TRUE," ",(IF($X$1=1,(VLOOKUP(B417,'X1'!$B:$AZ,44,FALSE)),IF($X$1=2,(VLOOKUP(B417,'X2'!$B:$AZ,44,FALSE)),IF($X$1=3,(VLOOKUP(B417,'X3'!$B:$AZ,44,FALSE)),IF($X$1=4,(VLOOKUP(B417,'X4'!$B:$AZ,44,FALSE)),IF($X$1=5,(VLOOKUP(B417,'X5'!$B:$AZ,44,FALSE)),IF($X$1=6,(VLOOKUP(B417,'X6'!$B:$AZ,44,FALSE)),IF($X$1=7,(VLOOKUP(B417,'X7'!$B:$AZ,44,FALSE)),IF($X$1=8,(VLOOKUP(B417,'X8'!$B:$AZ,44,FALSE)),IF($X$1=9,(VLOOKUP(B417,'X9'!$B:$AZ,44,FALSE)),IF($X$1=10,(VLOOKUP(B417,'X10'!$B:$AZ,44,FALSE)),IF($X$1=11,(VLOOKUP(B417,'X11'!$B:$AZ,44,FALSE)),IF($X$1=12,(VLOOKUP(B417,'X12'!$B:$AZ,44,FALSE)),IF($X$1=13,(VLOOKUP(B417,'X13'!$B:$AZ,44,FALSE)),"B")))))))))))))))</f>
        <v xml:space="preserve"> </v>
      </c>
      <c r="H417" s="182" t="str">
        <f ca="1">IF(ISERROR(IF($X$1=1,(VLOOKUP(B417,'X1'!$B:$AZ,8,FALSE)),IF($X$1=2,(VLOOKUP(B417,'X2'!$B:$AZ,8,FALSE)),IF($X$1=3,(VLOOKUP(B417,'X3'!$B:$AZ,8,FALSE)),IF($X$1=4,(VLOOKUP(B417,'X4'!$B:$AZ,8,FALSE)),IF($X$1=5,(VLOOKUP(B417,'X5'!$B:$AZ,8,FALSE)),IF($X$1=6,(VLOOKUP(B417,'X6'!$B:$AZ,8,FALSE)),IF($X$1=7,(VLOOKUP(B417,'X7'!$B:$AZ,8,FALSE)),IF($X$1=8,(VLOOKUP(B417,'X8'!$B:$AZ,8,FALSE)),IF($X$1=9,(VLOOKUP(B417,'X9'!$B:$AZ,8,FALSE)),IF($X$1=10,(VLOOKUP(B417,'X10'!$B:$AZ,8,FALSE)),IF($X$1=11,(VLOOKUP(B417,'X11'!$B:$AZ,8,FALSE)),IF($X$1=12,(VLOOKUP(B417,'X12'!$B:$AZ,8,FALSE)),IF($X$1=13,(VLOOKUP(B417,'X13'!$B:$AZ,8,FALSE)),"B"))))))))))))))=TRUE," ",(IF($X$1=1,(VLOOKUP(B417,'X1'!$B:$AZ,8,FALSE)),IF($X$1=2,(VLOOKUP(B417,'X2'!$B:$AZ,8,FALSE)),IF($X$1=3,(VLOOKUP(B417,'X3'!$B:$AZ,8,FALSE)),IF($X$1=4,(VLOOKUP(B417,'X4'!$B:$AZ,8,FALSE)),IF($X$1=5,(VLOOKUP(B417,'X5'!$B:$AZ,8,FALSE)),IF($X$1=6,(VLOOKUP(B417,'X6'!$B:$AZ,8,FALSE)),IF($X$1=7,(VLOOKUP(B417,'X7'!$B:$AZ,8,FALSE)),IF($X$1=8,(VLOOKUP(B417,'X8'!$B:$AZ,8,FALSE)),IF($X$1=9,(VLOOKUP(B417,'X9'!$B:$AZ,8,FALSE)),IF($X$1=10,(VLOOKUP(B417,'X10'!$B:$AZ,8,FALSE)),IF($X$1=11,(VLOOKUP(B417,'X11'!$B:$AZ,8,FALSE)),IF($X$1=12,(VLOOKUP(B417,'X12'!$B:$AZ,8,FALSE)),IF($X$1=13,(VLOOKUP(B417,'X13'!$B:$AZ,8,FALSE)),"B")))))))))))))))</f>
        <v xml:space="preserve"> </v>
      </c>
      <c r="I417" s="183" t="str">
        <f ca="1">IF(ISERROR(IF($X$1=1,(VLOOKUP(B417,'X1'!$B:$AZ,2,FALSE)),IF($X$1=2,(VLOOKUP(B417,'X2'!$B:$AZ,2,FALSE)),IF($X$1=3,(VLOOKUP(B417,'X3'!$B:$AZ,2,FALSE)),IF($X$1=4,(VLOOKUP(B417,'X4'!$B:$AZ,2,FALSE)),IF($X$1=5,(VLOOKUP(B417,'X5'!$B:$AZ,2,FALSE)),IF($X$1=6,(VLOOKUP(B417,'X6'!$B:$AZ,2,FALSE)),IF($X$1=7,(VLOOKUP(B417,'X7'!$B:$AZ,2,FALSE)),IF($X$1=8,(VLOOKUP(B417,'X8'!$B:$AZ,2,FALSE)),IF($X$1=9,(VLOOKUP(B417,'X9'!$B:$AZ,2,FALSE)),IF($X$1=10,(VLOOKUP(B417,'X10'!$B:$AZ,2,FALSE)),IF($X$1=11,(VLOOKUP(B417,'X11'!$B:$AZ,2,FALSE)),IF($X$1=12,(VLOOKUP(B417,'X12'!$B:$AZ,2,FALSE)),IF($X$1=13,(VLOOKUP(B417,'X13'!$B:$AZ,2,FALSE)),"B"))))))))))))))=TRUE," ",(IF($X$1=1,(VLOOKUP(B417,'X1'!$B:$AZ,2,FALSE)),IF($X$1=2,(VLOOKUP(B417,'X2'!$B:$AZ,2,FALSE)),IF($X$1=3,(VLOOKUP(B417,'X3'!$B:$AZ,2,FALSE)),IF($X$1=4,(VLOOKUP(B417,'X4'!$B:$AZ,2,FALSE)),IF($X$1=5,(VLOOKUP(B417,'X5'!$B:$AZ,2,FALSE)),IF($X$1=6,(VLOOKUP(B417,'X6'!$B:$AZ,2,FALSE)),IF($X$1=7,(VLOOKUP(B417,'X7'!$B:$AZ,2,FALSE)),IF($X$1=8,(VLOOKUP(B417,'X8'!$B:$AZ,2,FALSE)),IF($X$1=9,(VLOOKUP(B417,'X9'!$B:$AZ,2,FALSE)),IF($X$1=10,(VLOOKUP(B417,'X10'!$B:$AZ,2,FALSE)),IF($X$1=11,(VLOOKUP(B417,'X11'!$B:$AZ,2,FALSE)),IF($X$1=12,(VLOOKUP(B417,'X12'!$B:$AZ,2,FALSE)),IF($X$1=13,(VLOOKUP(B417,'X13'!$B:$AZ,2,FALSE)),"B")))))))))))))))</f>
        <v xml:space="preserve"> </v>
      </c>
      <c r="J417" s="183" t="str">
        <f ca="1">IF(ISERROR(IF($X$1=1,(VLOOKUP(B417,'X1'!$B:$AZ,3,FALSE)),IF($X$1=2,(VLOOKUP(B417,'X2'!$B:$AZ,3,FALSE)),IF($X$1=3,(VLOOKUP(B417,'X3'!$B:$AZ,3,FALSE)),IF($X$1=4,(VLOOKUP(B417,'X4'!$B:$AZ,3,FALSE)),IF($X$1=5,(VLOOKUP(B417,'X5'!$B:$AZ,3,FALSE)),IF($X$1=6,(VLOOKUP(B417,'X6'!$B:$AZ,3,FALSE)),IF($X$1=7,(VLOOKUP(B417,'X7'!$B:$AZ,3,FALSE)),IF($X$1=8,(VLOOKUP(B417,'X8'!$B:$AZ,3,FALSE)),IF($X$1=9,(VLOOKUP(B417,'X9'!$B:$AZ,3,FALSE)),IF($X$1=10,(VLOOKUP(B417,'X10'!$B:$AZ,3,FALSE)),IF($X$1=11,(VLOOKUP(B417,'X11'!$B:$AZ,3,FALSE)),IF($X$1=12,(VLOOKUP(B417,'X12'!$B:$AZ,3,FALSE)),IF($X$1=13,(VLOOKUP(B417,'X13'!$B:$AZ,3,FALSE)),"B"))))))))))))))=TRUE," ",(IF($X$1=1,(VLOOKUP(B417,'X1'!$B:$AZ,3,FALSE)),IF($X$1=2,(VLOOKUP(B417,'X2'!$B:$AZ,3,FALSE)),IF($X$1=3,(VLOOKUP(B417,'X3'!$B:$AZ,3,FALSE)),IF($X$1=4,(VLOOKUP(B417,'X4'!$B:$AZ,3,FALSE)),IF($X$1=5,(VLOOKUP(B417,'X5'!$B:$AZ,3,FALSE)),IF($X$1=6,(VLOOKUP(B417,'X6'!$B:$AZ,3,FALSE)),IF($X$1=7,(VLOOKUP(B417,'X7'!$B:$AZ,3,FALSE)),IF($X$1=8,(VLOOKUP(B417,'X8'!$B:$AZ,3,FALSE)),IF($X$1=9,(VLOOKUP(B417,'X9'!$B:$AZ,3,FALSE)),IF($X$1=10,(VLOOKUP(B417,'X10'!$B:$AZ,3,FALSE)),IF($X$1=11,(VLOOKUP(B417,'X11'!$B:$AZ,3,FALSE)),IF($X$1=12,(VLOOKUP(B417,'X12'!$B:$AZ,3,FALSE)),IF($X$1=13,(VLOOKUP(B417,'X13'!$B:$AZ,3,FALSE)),"B")))))))))))))))</f>
        <v xml:space="preserve"> </v>
      </c>
      <c r="K417" s="183" t="str">
        <f ca="1">IF(ISERROR(IF($X$1=1,(VLOOKUP(B417,'X1'!$B:$AZ,5,FALSE)),IF($X$1=2,(VLOOKUP(B417,'X2'!$B:$AZ,5,FALSE)),IF($X$1=3,(VLOOKUP(B417,'X3'!$B:$AZ,5,FALSE)),IF($X$1=4,(VLOOKUP(B417,'X4'!$B:$AZ,5,FALSE)),IF($X$1=5,(VLOOKUP(B417,'X5'!$B:$AZ,5,FALSE)),IF($X$1=6,(VLOOKUP(B417,'X6'!$B:$AZ,5,FALSE)),IF($X$1=7,(VLOOKUP(B417,'X7'!$B:$AZ,5,FALSE)),IF($X$1=8,(VLOOKUP(B417,'X8'!$B:$AZ,5,FALSE)),IF($X$1=9,(VLOOKUP(B417,'X9'!$B:$AZ,5,FALSE)),IF($X$1=10,(VLOOKUP(B417,'X10'!$B:$AZ,5,FALSE)),IF($X$1=11,(VLOOKUP(B417,'X11'!$B:$AZ,5,FALSE)),IF($X$1=12,(VLOOKUP(B417,'X12'!$B:$AZ,5,FALSE)),IF($X$1=13,(VLOOKUP(B417,'X13'!$B:$AZ,5,FALSE)),"B"))))))))))))))=TRUE," ",(IF($X$1=1,(VLOOKUP(B417,'X1'!$B:$AZ,5,FALSE)),IF($X$1=2,(VLOOKUP(B417,'X2'!$B:$AZ,5,FALSE)),IF($X$1=3,(VLOOKUP(B417,'X3'!$B:$AZ,5,FALSE)),IF($X$1=4,(VLOOKUP(B417,'X4'!$B:$AZ,5,FALSE)),IF($X$1=5,(VLOOKUP(B417,'X5'!$B:$AZ,5,FALSE)),IF($X$1=6,(VLOOKUP(B417,'X6'!$B:$AZ,5,FALSE)),IF($X$1=7,(VLOOKUP(B417,'X7'!$B:$AZ,5,FALSE)),IF($X$1=8,(VLOOKUP(B417,'X8'!$B:$AZ,5,FALSE)),IF($X$1=9,(VLOOKUP(B417,'X9'!$B:$AZ,5,FALSE)),IF($X$1=10,(VLOOKUP(B417,'X10'!$B:$AZ,5,FALSE)),IF($X$1=11,(VLOOKUP(B417,'X11'!$B:$AZ,5,FALSE)),IF($X$1=12,(VLOOKUP(B417,'X12'!$B:$AZ,5,FALSE)),IF($X$1=13,(VLOOKUP(B417,'X13'!$B:$AZ,5,FALSE)),"B")))))))))))))))</f>
        <v xml:space="preserve"> </v>
      </c>
      <c r="L417" s="184" t="str">
        <f ca="1">IF(ISERROR(IF($X$1=1,(VLOOKUP(B417,'X1'!$B:$AZ,9,FALSE)),IF($X$1=2,(VLOOKUP(B417,'X2'!$B:$AZ,9,FALSE)),IF($X$1=3,(VLOOKUP(B417,'X3'!$B:$AZ,9,FALSE)),IF($X$1=4,(VLOOKUP(B417,'X4'!$B:$AZ,9,FALSE)),IF($X$1=5,(VLOOKUP(B417,'X5'!$B:$AZ,9,FALSE)),IF($X$1=6,(VLOOKUP(B417,'X6'!$B:$AZ,9,FALSE)),IF($X$1=7,(VLOOKUP(B417,'X7'!$B:$AZ,9,FALSE)),IF($X$1=8,(VLOOKUP(B417,'X8'!$B:$AZ,9,FALSE)),IF($X$1=9,(VLOOKUP(B417,'X9'!$B:$AZ,9,FALSE)),IF($X$1=10,(VLOOKUP(B417,'X10'!$B:$AZ,9,FALSE)),IF($X$1=11,(VLOOKUP(B417,'X11'!$B:$AZ,9,FALSE)),IF($X$1=12,(VLOOKUP(B417,'X12'!$B:$AZ,9,FALSE)),IF($X$1=13,(VLOOKUP(B417,'X13'!$B:$AZ,9,FALSE)),"B"))))))))))))))=TRUE," ",(IF($X$1=1,(VLOOKUP(B417,'X1'!$B:$AZ,9,FALSE)),IF($X$1=2,(VLOOKUP(B417,'X2'!$B:$AZ,9,FALSE)),IF($X$1=3,(VLOOKUP(B417,'X3'!$B:$AZ,9,FALSE)),IF($X$1=4,(VLOOKUP(B417,'X4'!$B:$AZ,9,FALSE)),IF($X$1=5,(VLOOKUP(B417,'X5'!$B:$AZ,9,FALSE)),IF($X$1=6,(VLOOKUP(B417,'X6'!$B:$AZ,9,FALSE)),IF($X$1=7,(VLOOKUP(B417,'X7'!$B:$AZ,9,FALSE)),IF($X$1=8,(VLOOKUP(B417,'X8'!$B:$AZ,9,FALSE)),IF($X$1=9,(VLOOKUP(B417,'X9'!$B:$AZ,9,FALSE)),IF($X$1=10,(VLOOKUP(B417,'X10'!$B:$AZ,9,FALSE)),IF($X$1=11,(VLOOKUP(B417,'X11'!$B:$AZ,9,FALSE)),IF($X$1=12,(VLOOKUP(B417,'X12'!$B:$AZ,9,FALSE)),IF($X$1=13,(VLOOKUP(B417,'X13'!$B:$AZ,9,FALSE)),"B")))))))))))))))</f>
        <v xml:space="preserve"> </v>
      </c>
      <c r="M417" s="184" t="str">
        <f ca="1">IF(ISERROR(IF($X$1=1,(VLOOKUP(B417,'X1'!$B:$AZ,10,FALSE)),IF($X$1=2,(VLOOKUP(B417,'X2'!$B:$AZ,10,FALSE)),IF($X$1=3,(VLOOKUP(B417,'X3'!$B:$AZ,10,FALSE)),IF($X$1=4,(VLOOKUP(B417,'X4'!$B:$AZ,10,FALSE)),IF($X$1=5,(VLOOKUP(B417,'X5'!$B:$AZ,10,FALSE)),IF($X$1=6,(VLOOKUP(B417,'X6'!$B:$AZ,10,FALSE)),IF($X$1=7,(VLOOKUP(B417,'X7'!$B:$AZ,10,FALSE)),IF($X$1=8,(VLOOKUP(B417,'X8'!$B:$AZ,10,FALSE)),IF($X$1=9,(VLOOKUP(B417,'X9'!$B:$AZ,10,FALSE)),IF($X$1=10,(VLOOKUP(B417,'X10'!$B:$AZ,10,FALSE)),IF($X$1=11,(VLOOKUP(B417,'X11'!$B:$AZ,10,FALSE)),IF($X$1=12,(VLOOKUP(B417,'X12'!$B:$AZ,10,FALSE)),IF($X$1=13,(VLOOKUP(B417,'X13'!$B:$AZ,10,FALSE)),"B"))))))))))))))=TRUE," ",(IF($X$1=1,(VLOOKUP(B417,'X1'!$B:$AZ,10,FALSE)),IF($X$1=2,(VLOOKUP(B417,'X2'!$B:$AZ,10,FALSE)),IF($X$1=3,(VLOOKUP(B417,'X3'!$B:$AZ,10,FALSE)),IF($X$1=4,(VLOOKUP(B417,'X4'!$B:$AZ,10,FALSE)),IF($X$1=5,(VLOOKUP(B417,'X5'!$B:$AZ,10,FALSE)),IF($X$1=6,(VLOOKUP(B417,'X6'!$B:$AZ,10,FALSE)),IF($X$1=7,(VLOOKUP(B417,'X7'!$B:$AZ,10,FALSE)),IF($X$1=8,(VLOOKUP(B417,'X8'!$B:$AZ,10,FALSE)),IF($X$1=9,(VLOOKUP(B417,'X9'!$B:$AZ,10,FALSE)),IF($X$1=10,(VLOOKUP(B417,'X10'!$B:$AZ,10,FALSE)),IF($X$1=11,(VLOOKUP(B417,'X11'!$B:$AZ,10,FALSE)),IF($X$1=12,(VLOOKUP(B417,'X12'!$B:$AZ,10,FALSE)),IF($X$1=13,(VLOOKUP(B417,'X13'!$B:$AZ,10,FALSE)),"B")))))))))))))))</f>
        <v xml:space="preserve"> </v>
      </c>
      <c r="N417" s="185" t="str">
        <f ca="1">IF(ISERROR(IF($X$1=1,(VLOOKUP(B417,'X1'!$B:$AZ,45,FALSE)),IF($X$1=2,(VLOOKUP(B417,'X2'!$B:$AZ,45,FALSE)),IF($X$1=3,(VLOOKUP(B417,'X3'!$B:$AZ,45,FALSE)),IF($X$1=4,(VLOOKUP(B417,'X4'!$B:$AZ,45,FALSE)),IF($X$1=5,(VLOOKUP(B417,'X5'!$B:$AZ,45,FALSE)),IF($X$1=6,(VLOOKUP(B417,'X6'!$B:$AZ,45,FALSE)),IF($X$1=7,(VLOOKUP(B417,'X7'!$B:$AZ,45,FALSE)),IF($X$1=8,(VLOOKUP(B417,'X8'!$B:$AZ,45,FALSE)),IF($X$1=9,(VLOOKUP(B417,'X9'!$B:$AZ,45,FALSE)),IF($X$1=10,(VLOOKUP(B417,'X10'!$B:$AZ,45,FALSE)),IF($X$1=11,(VLOOKUP(B417,'X11'!$B:$AZ,45,FALSE)),IF($X$1=12,(VLOOKUP(B417,'X12'!$B:$AZ,45,FALSE)),IF($X$1=13,(VLOOKUP(B417,'X13'!$B:$AZ,45,FALSE)),"B"))))))))))))))=TRUE," ",(IF($X$1=1,(VLOOKUP(B417,'X1'!$B:$AZ,45,FALSE)),IF($X$1=2,(VLOOKUP(B417,'X2'!$B:$AZ,45,FALSE)),IF($X$1=3,(VLOOKUP(B417,'X3'!$B:$AZ,45,FALSE)),IF($X$1=4,(VLOOKUP(B417,'X4'!$B:$AZ,45,FALSE)),IF($X$1=5,(VLOOKUP(B417,'X5'!$B:$AZ,45,FALSE)),IF($X$1=6,(VLOOKUP(B417,'X6'!$B:$AZ,45,FALSE)),IF($X$1=7,(VLOOKUP(B417,'X7'!$B:$AZ,45,FALSE)),IF($X$1=8,(VLOOKUP(B417,'X8'!$B:$AZ,45,FALSE)),IF($X$1=9,(VLOOKUP(B417,'X9'!$B:$AZ,45,FALSE)),IF($X$1=10,(VLOOKUP(B417,'X10'!$B:$AZ,45,FALSE)),IF($X$1=11,(VLOOKUP(B417,'X11'!$B:$AZ,45,FALSE)),IF($X$1=12,(VLOOKUP(B417,'X12'!$B:$AZ,45,FALSE)),IF($X$1=13,(VLOOKUP(B417,'X13'!$B:$AZ,45,FALSE)),"B")))))))))))))))</f>
        <v xml:space="preserve"> </v>
      </c>
      <c r="O417" s="184" t="str">
        <f ca="1">IF(ISERROR(IF($X$1=1,(VLOOKUP(B417,'X1'!$B:$AZ,11,FALSE)),IF($X$1=2,(VLOOKUP(B417,'X2'!$B:$AZ,11,FALSE)),IF($X$1=3,(VLOOKUP(B417,'X3'!$B:$AZ,11,FALSE)),IF($X$1=4,(VLOOKUP(B417,'X4'!$B:$AZ,11,FALSE)),IF($X$1=5,(VLOOKUP(B417,'X5'!$B:$AZ,11,FALSE)),IF($X$1=6,(VLOOKUP(B417,'X6'!$B:$AZ,11,FALSE)),IF($X$1=7,(VLOOKUP(B417,'X7'!$B:$AZ,11,FALSE)),IF($X$1=8,(VLOOKUP(B417,'X8'!$B:$AZ,11,FALSE)),IF($X$1=9,(VLOOKUP(B417,'X9'!$B:$AZ,11,FALSE)),IF($X$1=10,(VLOOKUP(B417,'X10'!$B:$AZ,11,FALSE)),IF($X$1=11,(VLOOKUP(B417,'X11'!$B:$AZ,11,FALSE)),IF($X$1=12,(VLOOKUP(B417,'X12'!$B:$AZ,11,FALSE)),IF($X$1=13,(VLOOKUP(B417,'X13'!$B:$AZ,11,FALSE)),"B"))))))))))))))=TRUE," ",(IF($X$1=1,(VLOOKUP(B417,'X1'!$B:$AZ,11,FALSE)),IF($X$1=2,(VLOOKUP(B417,'X2'!$B:$AZ,11,FALSE)),IF($X$1=3,(VLOOKUP(B417,'X3'!$B:$AZ,11,FALSE)),IF($X$1=4,(VLOOKUP(B417,'X4'!$B:$AZ,11,FALSE)),IF($X$1=5,(VLOOKUP(B417,'X5'!$B:$AZ,11,FALSE)),IF($X$1=6,(VLOOKUP(B417,'X6'!$B:$AZ,11,FALSE)),IF($X$1=7,(VLOOKUP(B417,'X7'!$B:$AZ,11,FALSE)),IF($X$1=8,(VLOOKUP(B417,'X8'!$B:$AZ,11,FALSE)),IF($X$1=9,(VLOOKUP(B417,'X9'!$B:$AZ,11,FALSE)),IF($X$1=10,(VLOOKUP(B417,'X10'!$B:$AZ,11,FALSE)),IF($X$1=11,(VLOOKUP(B417,'X11'!$B:$AZ,11,FALSE)),IF($X$1=12,(VLOOKUP(B417,'X12'!$B:$AZ,11,FALSE)),IF($X$1=13,(VLOOKUP(B417,'X13'!$B:$AZ,11,FALSE)),"B")))))))))))))))</f>
        <v xml:space="preserve"> </v>
      </c>
      <c r="P417" s="184" t="str">
        <f ca="1">IF(ISERROR(IF($X$1=1,(VLOOKUP(B417,'X1'!$B:$AZ,12,FALSE)),IF($X$1=2,(VLOOKUP(B417,'X2'!$B:$AZ,12,FALSE)),IF($X$1=3,(VLOOKUP(B417,'X3'!$B:$AZ,12,FALSE)),IF($X$1=4,(VLOOKUP(B417,'X4'!$B:$AZ,12,FALSE)),IF($X$1=5,(VLOOKUP(B417,'X5'!$B:$AZ,12,FALSE)),IF($X$1=6,(VLOOKUP(B417,'X6'!$B:$AZ,12,FALSE)),IF($X$1=7,(VLOOKUP(B417,'X7'!$B:$AZ,12,FALSE)),IF($X$1=8,(VLOOKUP(B417,'X8'!$B:$AZ,12,FALSE)),IF($X$1=9,(VLOOKUP(B417,'X9'!$B:$AZ,12,FALSE)),IF($X$1=10,(VLOOKUP(B417,'X10'!$B:$AZ,12,FALSE)),IF($X$1=11,(VLOOKUP(B417,'X11'!$B:$AZ,12,FALSE)),IF($X$1=12,(VLOOKUP(B417,'X12'!$B:$AZ,12,FALSE)),IF($X$1=13,(VLOOKUP(B417,'X13'!$B:$AZ,12,FALSE)),"B"))))))))))))))=TRUE," ",(IF($X$1=1,(VLOOKUP(B417,'X1'!$B:$AZ,12,FALSE)),IF($X$1=2,(VLOOKUP(B417,'X2'!$B:$AZ,12,FALSE)),IF($X$1=3,(VLOOKUP(B417,'X3'!$B:$AZ,12,FALSE)),IF($X$1=4,(VLOOKUP(B417,'X4'!$B:$AZ,12,FALSE)),IF($X$1=5,(VLOOKUP(B417,'X5'!$B:$AZ,12,FALSE)),IF($X$1=6,(VLOOKUP(B417,'X6'!$B:$AZ,12,FALSE)),IF($X$1=7,(VLOOKUP(B417,'X7'!$B:$AZ,12,FALSE)),IF($X$1=8,(VLOOKUP(B417,'X8'!$B:$AZ,12,FALSE)),IF($X$1=9,(VLOOKUP(B417,'X9'!$B:$AZ,12,FALSE)),IF($X$1=10,(VLOOKUP(B417,'X10'!$B:$AZ,12,FALSE)),IF($X$1=11,(VLOOKUP(B417,'X11'!$B:$AZ,12,FALSE)),IF($X$1=12,(VLOOKUP(B417,'X12'!$B:$AZ,12,FALSE)),IF($X$1=13,(VLOOKUP(B417,'X13'!$B:$AZ,12,FALSE)),"B")))))))))))))))</f>
        <v xml:space="preserve"> </v>
      </c>
      <c r="Q417" s="185" t="str">
        <f ca="1">IF(ISERROR(IF($X$1=1,(VLOOKUP(B417,'X1'!$B:$AZ,46,FALSE)),IF($X$1=2,(VLOOKUP(B417,'X2'!$B:$AZ,46,FALSE)),IF($X$1=3,(VLOOKUP(B417,'X3'!$B:$AZ,46,FALSE)),IF($X$1=4,(VLOOKUP(B417,'X4'!$B:$AZ,46,FALSE)),IF($X$1=5,(VLOOKUP(B417,'X5'!$B:$AZ,46,FALSE)),IF($X$1=6,(VLOOKUP(B417,'X6'!$B:$AZ,46,FALSE)),IF($X$1=7,(VLOOKUP(B417,'X7'!$B:$AZ,46,FALSE)),IF($X$1=8,(VLOOKUP(B417,'X8'!$B:$AZ,46,FALSE)),IF($X$1=9,(VLOOKUP(B417,'X9'!$B:$AZ,46,FALSE)),IF($X$1=10,(VLOOKUP(B417,'X10'!$B:$AZ,46,FALSE)),IF($X$1=11,(VLOOKUP(B417,'X11'!$B:$AZ,46,FALSE)),IF($X$1=12,(VLOOKUP(B417,'X12'!$B:$AZ,46,FALSE)),IF($X$1=13,(VLOOKUP(B417,'X13'!$B:$AZ,46,FALSE)),"B"))))))))))))))=TRUE," ",(IF($X$1=1,(VLOOKUP(B417,'X1'!$B:$AZ,46,FALSE)),IF($X$1=2,(VLOOKUP(B417,'X2'!$B:$AZ,46,FALSE)),IF($X$1=3,(VLOOKUP(B417,'X3'!$B:$AZ,46,FALSE)),IF($X$1=4,(VLOOKUP(B417,'X4'!$B:$AZ,46,FALSE)),IF($X$1=5,(VLOOKUP(B417,'X5'!$B:$AZ,46,FALSE)),IF($X$1=6,(VLOOKUP(B417,'X6'!$B:$AZ,46,FALSE)),IF($X$1=7,(VLOOKUP(B417,'X7'!$B:$AZ,46,FALSE)),IF($X$1=8,(VLOOKUP(B417,'X8'!$B:$AZ,46,FALSE)),IF($X$1=9,(VLOOKUP(B417,'X9'!$B:$AZ,46,FALSE)),IF($X$1=10,(VLOOKUP(B417,'X10'!$B:$AZ,46,FALSE)),IF($X$1=11,(VLOOKUP(B417,'X11'!$B:$AZ,46,FALSE)),IF($X$1=12,(VLOOKUP(B417,'X12'!$B:$AZ,46,FALSE)),IF($X$1=13,(VLOOKUP(B417,'X13'!$B:$AZ,46,FALSE)),"B")))))))))))))))</f>
        <v xml:space="preserve"> </v>
      </c>
      <c r="R417" s="185" t="str">
        <f ca="1">IF(ISERROR(IF($X$1=1,(VLOOKUP(B417,'X1'!$B:$AZ,15,FALSE)),IF($X$1=2,(VLOOKUP(B417,'X2'!$B:$AZ,15,FALSE)),IF($X$1=3,(VLOOKUP(B417,'X3'!$B:$AZ,15,FALSE)),IF($X$1=4,(VLOOKUP(B417,'X4'!$B:$AZ,15,FALSE)),IF($X$1=5,(VLOOKUP(B417,'X5'!$B:$AZ,15,FALSE)),IF($X$1=6,(VLOOKUP(B417,'X6'!$B:$AZ,15,FALSE)),IF($X$1=7,(VLOOKUP(B417,'X7'!$B:$AZ,15,FALSE)),IF($X$1=8,(VLOOKUP(B417,'X8'!$B:$AZ,15,FALSE)),IF($X$1=9,(VLOOKUP(B417,'X9'!$B:$AZ,15,FALSE)),IF($X$1=10,(VLOOKUP(B417,'X10'!$B:$AZ,15,FALSE)),IF($X$1=11,(VLOOKUP(B417,'X11'!$B:$AZ,15,FALSE)),IF($X$1=12,(VLOOKUP(B417,'X12'!$B:$AZ,15,FALSE)),IF($X$1=13,(VLOOKUP(B417,'X13'!$B:$AZ,15,FALSE)),"B"))))))))))))))=TRUE," ",(IF($X$1=1,(VLOOKUP(B417,'X1'!$B:$AZ,15,FALSE)),IF($X$1=2,(VLOOKUP(B417,'X2'!$B:$AZ,15,FALSE)),IF($X$1=3,(VLOOKUP(B417,'X3'!$B:$AZ,15,FALSE)),IF($X$1=4,(VLOOKUP(B417,'X4'!$B:$AZ,15,FALSE)),IF($X$1=5,(VLOOKUP(B417,'X5'!$B:$AZ,15,FALSE)),IF($X$1=6,(VLOOKUP(B417,'X6'!$B:$AZ,15,FALSE)),IF($X$1=7,(VLOOKUP(B417,'X7'!$B:$AZ,15,FALSE)),IF($X$1=8,(VLOOKUP(B417,'X8'!$B:$AZ,15,FALSE)),IF($X$1=9,(VLOOKUP(B417,'X9'!$B:$AZ,15,FALSE)),IF($X$1=10,(VLOOKUP(B417,'X10'!$B:$AZ,15,FALSE)),IF($X$1=11,(VLOOKUP(B417,'X11'!$B:$AZ,15,FALSE)),IF($X$1=12,(VLOOKUP(B417,'X12'!$B:$AZ,15,FALSE)),IF($X$1=13,(VLOOKUP(B417,'X13'!$B:$AZ,15,FALSE)),"B")))))))))))))))</f>
        <v xml:space="preserve"> </v>
      </c>
      <c r="S417" s="185" t="str">
        <f ca="1">IF(ISERROR(IF((IF($X$1=1,(VLOOKUP(B417,'X1'!$B:$AZ,14,FALSE)),(IF($X$1=2,(VLOOKUP(B417,'X2'!$B:$AZ,14,FALSE)),(IF($X$1=3,(VLOOKUP(B417,'X3'!$B:$AZ,14,FALSE)),(IF($X$1=4,(VLOOKUP(B417,'X4'!$B:$AZ,14,FALSE)),(IF($X$1=5,(VLOOKUP(B417,'X5'!$B:$AZ,14,FALSE)),(IF($X$1=6,(VLOOKUP(B417,'X6'!$B:$AZ,14,FALSE)),(IF($X$1=7,(VLOOKUP(B417,'X7'!$B:$AZ,14,FALSE)),(IF($X$1=8,(VLOOKUP(B417,'X8'!$B:$AZ,14,FALSE)),(IF($X$1=9,(VLOOKUP(B417,'X9'!$B:$AZ,14,FALSE)),(IF($X$1=10,(VLOOKUP(B417,'X10'!$B:$AZ,14,FALSE)),(IF($X$1=11,(VLOOKUP(B417,'X11'!$B:$AZ,14,FALSE)),(IF($X$1=12,(VLOOKUP(B417,'X12'!$B:$AZ,14,FALSE)),(VLOOKUP(B417,'X13'!$B:$AZ,14,FALSE))))))))))))))))))))))))))=$V$1," ",(IF($X$1=1,(VLOOKUP(B417,'X1'!$B:$AZ,14,FALSE)),(IF($X$1=2,(VLOOKUP(B417,'X2'!$B:$AZ,14,FALSE)),(IF($X$1=3,(VLOOKUP(B417,'X3'!$B:$AZ,14,FALSE)),(IF($X$1=4,(VLOOKUP(B417,'X4'!$B:$AZ,14,FALSE)),(IF($X$1=5,(VLOOKUP(B417,'X5'!$B:$AZ,14,FALSE)),(IF($X$1=6,(VLOOKUP(B417,'X6'!$B:$AZ,14,FALSE)),(IF($X$1=7,(VLOOKUP(B417,'X7'!$B:$AZ,14,FALSE)),(IF($X$1=8,(VLOOKUP(B417,'X8'!$B:$AZ,14,FALSE)),(IF($X$1=9,(VLOOKUP(B417,'X9'!$B:$AZ,14,FALSE)),(IF($X$1=10,(VLOOKUP(B417,'X10'!$B:$AZ,14,FALSE)),(IF($X$1=11,(VLOOKUP(B417,'X11'!$B:$AZ,14,FALSE)),(IF($X$1=12,(VLOOKUP(B417,'X12'!$B:$AZ,14,FALSE)),(VLOOKUP(B417,'X13'!$B:$AZ,14,FALSE))))))))))))))))))))))))))))=TRUE," ",(IF((IF($X$1=1,(VLOOKUP(B417,'X1'!$B:$AZ,14,FALSE)),(IF($X$1=2,(VLOOKUP(B417,'X2'!$B:$AZ,14,FALSE)),(IF($X$1=3,(VLOOKUP(B417,'X3'!$B:$AZ,14,FALSE)),(IF($X$1=4,(VLOOKUP(B417,'X4'!$B:$AZ,14,FALSE)),(IF($X$1=5,(VLOOKUP(B417,'X5'!$B:$AZ,14,FALSE)),(IF($X$1=6,(VLOOKUP(B417,'X6'!$B:$AZ,14,FALSE)),(IF($X$1=7,(VLOOKUP(B417,'X7'!$B:$AZ,14,FALSE)),(IF($X$1=8,(VLOOKUP(B417,'X8'!$B:$AZ,14,FALSE)),(IF($X$1=9,(VLOOKUP(B417,'X9'!$B:$AZ,14,FALSE)),(IF($X$1=10,(VLOOKUP(B417,'X10'!$B:$AZ,14,FALSE)),(IF($X$1=11,(VLOOKUP(B417,'X11'!$B:$AZ,14,FALSE)),(IF($X$1=12,(VLOOKUP(B417,'X12'!$B:$AZ,14,FALSE)),(VLOOKUP(B417,'X13'!$B:$AZ,14,FALSE))))))))))))))))))))))))))=$V$1," ",(IF($X$1=1,(VLOOKUP(B417,'X1'!$B:$AZ,14,FALSE)),(IF($X$1=2,(VLOOKUP(B417,'X2'!$B:$AZ,14,FALSE)),(IF($X$1=3,(VLOOKUP(B417,'X3'!$B:$AZ,14,FALSE)),(IF($X$1=4,(VLOOKUP(B417,'X4'!$B:$AZ,14,FALSE)),(IF($X$1=5,(VLOOKUP(B417,'X5'!$B:$AZ,14,FALSE)),(IF($X$1=6,(VLOOKUP(B417,'X6'!$B:$AZ,14,FALSE)),(IF($X$1=7,(VLOOKUP(B417,'X7'!$B:$AZ,14,FALSE)),(IF($X$1=8,(VLOOKUP(B417,'X8'!$B:$AZ,14,FALSE)),(IF($X$1=9,(VLOOKUP(B417,'X9'!$B:$AZ,14,FALSE)),(IF($X$1=10,(VLOOKUP(B417,'X10'!$B:$AZ,14,FALSE)),(IF($X$1=11,(VLOOKUP(B417,'X11'!$B:$AZ,14,FALSE)),(IF($X$1=12,(VLOOKUP(B417,'X12'!$B:$AZ,14,FALSE)),(VLOOKUP(B417,'X13'!$B:$AZ,14,FALSE)))))))))))))))))))))))))))))</f>
        <v xml:space="preserve"> </v>
      </c>
    </row>
    <row r="418" spans="1:19" ht="14.1" customHeight="1" x14ac:dyDescent="0.2">
      <c r="A418" s="156" t="s">
        <v>1058</v>
      </c>
      <c r="B418" s="122" t="str">
        <f>IF(ISERROR(IF($U$16=1,(VLOOKUP(A418,$AC$89:$AH$125,2,FALSE)),IF((IF($X$1=1,'X1'!B377,(IF($X$1=2,'X2'!B377,(IF($X$1=3,'X3'!B377,(IF($X$1=4,'X4'!B377,(IF($X$1=5,'X5'!B377,(IF($X$1=6,'X6'!B377,(IF($X$1=7,'X7'!B377,(IF($X$1=8,'X8'!B377,(IF($X$1=9,'X9'!B377,(IF($X$1=10,'X10'!B377,(IF($X$1=11,'X11'!B377,(IF($X$1=12,'X12'!B377,'X13'!B377))))))))))))))))))))))))="","",(IF($X$1=1,'X1'!B377,(IF($X$1=2,'X2'!B377,(IF($X$1=3,'X3'!B377,(IF($X$1=4,'X4'!B377,(IF($X$1=5,'X5'!B377,(IF($X$1=6,'X6'!B377,(IF($X$1=7,'X7'!B377,(IF($X$1=8,'X8'!B377,(IF($X$1=9,'X9'!B377,(IF($X$1=10,'X10'!B377,(IF($X$1=11,'X11'!B377,(IF($X$1=12,'X12'!B377,'X13'!B377)))))))))))))))))))))))))))=TRUE," ",(IF($U$16=1,(VLOOKUP(A418,$AC$89:$AH$125,2,FALSE)),IF((IF($X$1=1,'X1'!B377,(IF($X$1=2,'X2'!B377,(IF($X$1=3,'X3'!B377,(IF($X$1=4,'X4'!B377,(IF($X$1=5,'X5'!B377,(IF($X$1=6,'X6'!B377,(IF($X$1=7,'X7'!B377,(IF($X$1=8,'X8'!B377,(IF($X$1=9,'X9'!B377,(IF($X$1=10,'X10'!B377,(IF($X$1=11,'X11'!B377,(IF($X$1=12,'X12'!B377,'X13'!B377))))))))))))))))))))))))="","",(IF($X$1=1,'X1'!B377,(IF($X$1=2,'X2'!B377,(IF($X$1=3,'X3'!B377,(IF($X$1=4,'X4'!B377,(IF($X$1=5,'X5'!B377,(IF($X$1=6,'X6'!B377,(IF($X$1=7,'X7'!B377,(IF($X$1=8,'X8'!B377,(IF($X$1=9,'X9'!B377,(IF($X$1=10,'X10'!B377,(IF($X$1=11,'X11'!B377,(IF($X$1=12,'X12'!B377,'X13'!B377))))))))))))))))))))))))))))</f>
        <v/>
      </c>
      <c r="C418" s="181" t="str">
        <f ca="1">IF(ISERROR(IF($X$1=1,(VLOOKUP(B418,'X1'!$B:$AZ,47,FALSE)),IF($X$1=2,(VLOOKUP(B418,'X2'!$B:$AZ,47,FALSE)),IF($X$1=3,(VLOOKUP(B418,'X3'!$B:$AZ,47,FALSE)),IF($X$1=4,(VLOOKUP(B418,'X4'!$B:$AZ,47,FALSE)),IF($X$1=5,(VLOOKUP(B418,'X5'!$B:$AZ,47,FALSE)),IF($X$1=6,(VLOOKUP(B418,'X6'!$B:$AZ,47,FALSE)),IF($X$1=7,(VLOOKUP(B418,'X7'!$B:$AZ,47,FALSE)),IF($X$1=8,(VLOOKUP(B418,'X8'!$B:$AZ,47,FALSE)),IF($X$1=9,(VLOOKUP(B418,'X9'!$B:$AZ,47,FALSE)),IF($X$1=10,(VLOOKUP(B418,'X10'!$B:$AZ,47,FALSE)),IF($X$1=11,(VLOOKUP(B418,'X11'!$B:$AZ,47,FALSE)),IF($X$1=12,(VLOOKUP(B418,'X12'!$B:$AZ,47,FALSE)),IF($X$1=13,(VLOOKUP(B418,'X13'!$B:$AZ,47,FALSE)),"B"))))))))))))))=TRUE," ",(IF($X$1=1,(VLOOKUP(B418,'X1'!$B:$AZ,47,FALSE)),IF($X$1=2,(VLOOKUP(B418,'X2'!$B:$AZ,47,FALSE)),IF($X$1=3,(VLOOKUP(B418,'X3'!$B:$AZ,47,FALSE)),IF($X$1=4,(VLOOKUP(B418,'X4'!$B:$AZ,47,FALSE)),IF($X$1=5,(VLOOKUP(B418,'X5'!$B:$AZ,47,FALSE)),IF($X$1=6,(VLOOKUP(B418,'X6'!$B:$AZ,47,FALSE)),IF($X$1=7,(VLOOKUP(B418,'X7'!$B:$AZ,47,FALSE)),IF($X$1=8,(VLOOKUP(B418,'X8'!$B:$AZ,47,FALSE)),IF($X$1=9,(VLOOKUP(B418,'X9'!$B:$AZ,47,FALSE)),IF($X$1=10,(VLOOKUP(B418,'X10'!$B:$AZ,47,FALSE)),IF($X$1=11,(VLOOKUP(B418,'X11'!$B:$AZ,47,FALSE)),IF($X$1=12,(VLOOKUP(B418,'X12'!$B:$AZ,47,FALSE)),IF($X$1=13,(VLOOKUP(B418,'X13'!$B:$AZ,47,FALSE)),"B")))))))))))))))</f>
        <v xml:space="preserve"> </v>
      </c>
      <c r="D418" s="181" t="str">
        <f ca="1">IF(ISERROR(IF($X$1=1,(VLOOKUP(B418,'X1'!$B:$AP,41,FALSE)),IF($X$1=2,(VLOOKUP(B418,'X2'!$B:$AP,41,FALSE)),IF($X$1=3,(VLOOKUP(B418,'X3'!$B:$AP,41,FALSE)),IF($X$1=4,(VLOOKUP(B418,'X4'!$B:$AP,41,FALSE)),IF($X$1=5,(VLOOKUP(B418,'X5'!$B:$AP,41,FALSE)),IF($X$1=6,(VLOOKUP(B418,'X6'!$B:$AP,41,FALSE)),IF($X$1=7,(VLOOKUP(B418,'X7'!$B:$AP,41,FALSE)),IF($X$1=8,(VLOOKUP(B418,'X8'!$B:$AP,41,FALSE)),IF($X$1=9,(VLOOKUP(B418,'X9'!$B:$AP,41,FALSE)),IF($X$1=10,(VLOOKUP(B418,'X10'!$B:$AP,41,FALSE)),IF($X$1=11,(VLOOKUP(B418,'X11'!$B:$AP,41,FALSE)),IF($X$1=12,(VLOOKUP(B418,'X12'!$B:$AP,41,FALSE)),IF($X$1=13,(VLOOKUP(B418,'X13'!$B:$AP,41,FALSE)),"B"))))))))))))))=TRUE," ",(IF($X$1=1,(VLOOKUP(B418,'X1'!$B:$AP,41,FALSE)),IF($X$1=2,(VLOOKUP(B418,'X2'!$B:$AP,41,FALSE)),IF($X$1=3,(VLOOKUP(B418,'X3'!$B:$AP,41,FALSE)),IF($X$1=4,(VLOOKUP(B418,'X4'!$B:$AP,41,FALSE)),IF($X$1=5,(VLOOKUP(B418,'X5'!$B:$AP,41,FALSE)),IF($X$1=6,(VLOOKUP(B418,'X6'!$B:$AP,41,FALSE)),IF($X$1=7,(VLOOKUP(B418,'X7'!$B:$AP,41,FALSE)),IF($X$1=8,(VLOOKUP(B418,'X8'!$B:$AP,41,FALSE)),IF($X$1=9,(VLOOKUP(B418,'X9'!$B:$AP,41,FALSE)),IF($X$1=10,(VLOOKUP(B418,'X10'!$B:$AP,41,FALSE)),IF($X$1=11,(VLOOKUP(B418,'X11'!$B:$AP,41,FALSE)),IF($X$1=12,(VLOOKUP(B418,'X12'!$B:$AP,41,FALSE)),IF($X$1=13,(VLOOKUP(B418,'X13'!$B:$AP,41,FALSE)),"B")))))))))))))))</f>
        <v xml:space="preserve"> </v>
      </c>
      <c r="E418" s="182" t="str">
        <f ca="1">IF(ISERROR(IF($X$1=1,(VLOOKUP(B418,'X1'!$B:$AP,7,FALSE)),IF($X$1=2,(VLOOKUP(B418,'X2'!$B:$AP,7,FALSE)),IF($X$1=3,(VLOOKUP(B418,'X3'!$B:$AP,7,FALSE)),IF($X$1=4,(VLOOKUP(B418,'X4'!$B:$AP,7,FALSE)),IF($X$1=5,(VLOOKUP(B418,'X5'!$B:$AP,7,FALSE)),IF($X$1=6,(VLOOKUP(B418,'X6'!$B:$AP,7,FALSE)),IF($X$1=7,(VLOOKUP(B418,'X7'!$B:$AP,7,FALSE)),IF($X$1=8,(VLOOKUP(B418,'X8'!$B:$AP,7,FALSE)),IF($X$1=9,(VLOOKUP(B418,'X9'!$B:$AP,7,FALSE)),IF($X$1=10,(VLOOKUP(B418,'X10'!$B:$AP,7,FALSE)),IF($X$1=11,(VLOOKUP(B418,'X11'!$B:$AP,7,FALSE)),IF($X$1=12,(VLOOKUP(B418,'X12'!$B:$AP,7,FALSE)),IF($X$1=13,(VLOOKUP(B418,'X13'!$B:$AP,7,FALSE)),"B"))))))))))))))=TRUE," ",(IF($X$1=1,(VLOOKUP(B418,'X1'!$B:$AP,7,FALSE)),IF($X$1=2,(VLOOKUP(B418,'X2'!$B:$AP,7,FALSE)),IF($X$1=3,(VLOOKUP(B418,'X3'!$B:$AP,7,FALSE)),IF($X$1=4,(VLOOKUP(B418,'X4'!$B:$AP,7,FALSE)),IF($X$1=5,(VLOOKUP(B418,'X5'!$B:$AP,7,FALSE)),IF($X$1=6,(VLOOKUP(B418,'X6'!$B:$AP,7,FALSE)),IF($X$1=7,(VLOOKUP(B418,'X7'!$B:$AP,7,FALSE)),IF($X$1=8,(VLOOKUP(B418,'X8'!$B:$AP,7,FALSE)),IF($X$1=9,(VLOOKUP(B418,'X9'!$B:$AP,7,FALSE)),IF($X$1=10,(VLOOKUP(B418,'X10'!$B:$AP,7,FALSE)),IF($X$1=11,(VLOOKUP(B418,'X11'!$B:$AP,7,FALSE)),IF($X$1=12,(VLOOKUP(B418,'X12'!$B:$AP,7,FALSE)),IF($X$1=13,(VLOOKUP(B418,'X13'!$B:$AP,7,FALSE)),"B")))))))))))))))</f>
        <v xml:space="preserve"> </v>
      </c>
      <c r="F418" s="182" t="str">
        <f ca="1">IF(ISERROR(IF((IF($X$1=1,(VLOOKUP(B418,'X1'!$B:$AO,6,FALSE)),(IF($X$1=2,(VLOOKUP(B418,'X2'!$B:$AO,6,FALSE)),(IF($X$1=3,(VLOOKUP(B418,'X3'!$B:$AO,6,FALSE)),(IF($X$1=4,(VLOOKUP(B418,'X4'!$B:$AO,6,FALSE)),(IF($X$1=5,(VLOOKUP(B418,'X5'!$B:$AO,6,FALSE)),(IF($X$1=6,(VLOOKUP(B418,'X6'!$B:$AO,6,FALSE)),(IF($X$1=7,(VLOOKUP(B418,'X7'!$B:$AO,6,FALSE)),(IF($X$1=8,(VLOOKUP(B418,'X8'!$B:$AO,6,FALSE)),(IF($X$1=9,(VLOOKUP(B418,'X9'!$B:$AO,6,FALSE)),(IF($X$1=10,(VLOOKUP(B418,'X10'!$B:$AO,6,FALSE)),(IF($X$1=11,(VLOOKUP(B418,'X11'!$B:$AO,6,FALSE)),(IF($X$1=12,(VLOOKUP(B418,'X12'!$B:$AO,6,FALSE)),(VLOOKUP(B418,'X13'!$B:$AO,6,FALSE))))))))))))))))))))))))))=$V$1," ",(IF($X$1=1,(VLOOKUP(B418,'X1'!$B:$AO,6,FALSE)),(IF($X$1=2,(VLOOKUP(B418,'X2'!$B:$AO,6,FALSE)),(IF($X$1=3,(VLOOKUP(B418,'X3'!$B:$AO,6,FALSE)),(IF($X$1=4,(VLOOKUP(B418,'X4'!$B:$AO,6,FALSE)),(IF($X$1=5,(VLOOKUP(B418,'X5'!$B:$AO,6,FALSE)),(IF($X$1=6,(VLOOKUP(B418,'X6'!$B:$AO,6,FALSE)),(IF($X$1=7,(VLOOKUP(B418,'X7'!$B:$AO,6,FALSE)),(IF($X$1=8,(VLOOKUP(B418,'X8'!$B:$AO,6,FALSE)),(IF($X$1=9,(VLOOKUP(B418,'X9'!$B:$AO,6,FALSE)),(IF($X$1=10,(VLOOKUP(B418,'X10'!$B:$AO,6,FALSE)),(IF($X$1=11,(VLOOKUP(B418,'X11'!$B:$AO,6,FALSE)),(IF($X$1=12,(VLOOKUP(B418,'X12'!$B:$AO,6,FALSE)),(VLOOKUP(B418,'X13'!$B:$AO,6,FALSE))))))))))))))))))))))))))))=TRUE," ",(IF((IF($X$1=1,(VLOOKUP(B418,'X1'!$B:$AO,6,FALSE)),(IF($X$1=2,(VLOOKUP(B418,'X2'!$B:$AO,6,FALSE)),(IF($X$1=3,(VLOOKUP(B418,'X3'!$B:$AO,6,FALSE)),(IF($X$1=4,(VLOOKUP(B418,'X4'!$B:$AO,6,FALSE)),(IF($X$1=5,(VLOOKUP(B418,'X5'!$B:$AO,6,FALSE)),(IF($X$1=6,(VLOOKUP(B418,'X6'!$B:$AO,6,FALSE)),(IF($X$1=7,(VLOOKUP(B418,'X7'!$B:$AO,6,FALSE)),(IF($X$1=8,(VLOOKUP(B418,'X8'!$B:$AO,6,FALSE)),(IF($X$1=9,(VLOOKUP(B418,'X9'!$B:$AO,6,FALSE)),(IF($X$1=10,(VLOOKUP(B418,'X10'!$B:$AO,6,FALSE)),(IF($X$1=11,(VLOOKUP(B418,'X11'!$B:$AO,6,FALSE)),(IF($X$1=12,(VLOOKUP(B418,'X12'!$B:$AO,6,FALSE)),(VLOOKUP(B418,'X13'!$B:$AO,6,FALSE))))))))))))))))))))))))))=$V$1," ",(IF($X$1=1,(VLOOKUP(B418,'X1'!$B:$AO,6,FALSE)),(IF($X$1=2,(VLOOKUP(B418,'X2'!$B:$AO,6,FALSE)),(IF($X$1=3,(VLOOKUP(B418,'X3'!$B:$AO,6,FALSE)),(IF($X$1=4,(VLOOKUP(B418,'X4'!$B:$AO,6,FALSE)),(IF($X$1=5,(VLOOKUP(B418,'X5'!$B:$AO,6,FALSE)),(IF($X$1=6,(VLOOKUP(B418,'X6'!$B:$AO,6,FALSE)),(IF($X$1=7,(VLOOKUP(B418,'X7'!$B:$AO,6,FALSE)),(IF($X$1=8,(VLOOKUP(B418,'X8'!$B:$AO,6,FALSE)),(IF($X$1=9,(VLOOKUP(B418,'X9'!$B:$AO,6,FALSE)),(IF($X$1=10,(VLOOKUP(B418,'X10'!$B:$AO,6,FALSE)),(IF($X$1=11,(VLOOKUP(B418,'X11'!$B:$AO,6,FALSE)),(IF($X$1=12,(VLOOKUP(B418,'X12'!$B:$AO,6,FALSE)),(VLOOKUP(B418,'X13'!$B:$AO,6,FALSE)))))))))))))))))))))))))))))</f>
        <v xml:space="preserve"> </v>
      </c>
      <c r="G418" s="182" t="str">
        <f ca="1">IF(ISERROR(IF($X$1=1,(VLOOKUP(B418,'X1'!$B:$AZ,44,FALSE)),IF($X$1=2,(VLOOKUP(B418,'X2'!$B:$AZ,44,FALSE)),IF($X$1=3,(VLOOKUP(B418,'X3'!$B:$AZ,44,FALSE)),IF($X$1=4,(VLOOKUP(B418,'X4'!$B:$AZ,44,FALSE)),IF($X$1=5,(VLOOKUP(B418,'X5'!$B:$AZ,44,FALSE)),IF($X$1=6,(VLOOKUP(B418,'X6'!$B:$AZ,44,FALSE)),IF($X$1=7,(VLOOKUP(B418,'X7'!$B:$AZ,44,FALSE)),IF($X$1=8,(VLOOKUP(B418,'X8'!$B:$AZ,44,FALSE)),IF($X$1=9,(VLOOKUP(B418,'X9'!$B:$AZ,44,FALSE)),IF($X$1=10,(VLOOKUP(B418,'X10'!$B:$AZ,44,FALSE)),IF($X$1=11,(VLOOKUP(B418,'X11'!$B:$AZ,44,FALSE)),IF($X$1=12,(VLOOKUP(B418,'X12'!$B:$AZ,44,FALSE)),IF($X$1=13,(VLOOKUP(B418,'X13'!$B:$AZ,44,FALSE)),"B"))))))))))))))=TRUE," ",(IF($X$1=1,(VLOOKUP(B418,'X1'!$B:$AZ,44,FALSE)),IF($X$1=2,(VLOOKUP(B418,'X2'!$B:$AZ,44,FALSE)),IF($X$1=3,(VLOOKUP(B418,'X3'!$B:$AZ,44,FALSE)),IF($X$1=4,(VLOOKUP(B418,'X4'!$B:$AZ,44,FALSE)),IF($X$1=5,(VLOOKUP(B418,'X5'!$B:$AZ,44,FALSE)),IF($X$1=6,(VLOOKUP(B418,'X6'!$B:$AZ,44,FALSE)),IF($X$1=7,(VLOOKUP(B418,'X7'!$B:$AZ,44,FALSE)),IF($X$1=8,(VLOOKUP(B418,'X8'!$B:$AZ,44,FALSE)),IF($X$1=9,(VLOOKUP(B418,'X9'!$B:$AZ,44,FALSE)),IF($X$1=10,(VLOOKUP(B418,'X10'!$B:$AZ,44,FALSE)),IF($X$1=11,(VLOOKUP(B418,'X11'!$B:$AZ,44,FALSE)),IF($X$1=12,(VLOOKUP(B418,'X12'!$B:$AZ,44,FALSE)),IF($X$1=13,(VLOOKUP(B418,'X13'!$B:$AZ,44,FALSE)),"B")))))))))))))))</f>
        <v xml:space="preserve"> </v>
      </c>
      <c r="H418" s="182" t="str">
        <f ca="1">IF(ISERROR(IF($X$1=1,(VLOOKUP(B418,'X1'!$B:$AZ,8,FALSE)),IF($X$1=2,(VLOOKUP(B418,'X2'!$B:$AZ,8,FALSE)),IF($X$1=3,(VLOOKUP(B418,'X3'!$B:$AZ,8,FALSE)),IF($X$1=4,(VLOOKUP(B418,'X4'!$B:$AZ,8,FALSE)),IF($X$1=5,(VLOOKUP(B418,'X5'!$B:$AZ,8,FALSE)),IF($X$1=6,(VLOOKUP(B418,'X6'!$B:$AZ,8,FALSE)),IF($X$1=7,(VLOOKUP(B418,'X7'!$B:$AZ,8,FALSE)),IF($X$1=8,(VLOOKUP(B418,'X8'!$B:$AZ,8,FALSE)),IF($X$1=9,(VLOOKUP(B418,'X9'!$B:$AZ,8,FALSE)),IF($X$1=10,(VLOOKUP(B418,'X10'!$B:$AZ,8,FALSE)),IF($X$1=11,(VLOOKUP(B418,'X11'!$B:$AZ,8,FALSE)),IF($X$1=12,(VLOOKUP(B418,'X12'!$B:$AZ,8,FALSE)),IF($X$1=13,(VLOOKUP(B418,'X13'!$B:$AZ,8,FALSE)),"B"))))))))))))))=TRUE," ",(IF($X$1=1,(VLOOKUP(B418,'X1'!$B:$AZ,8,FALSE)),IF($X$1=2,(VLOOKUP(B418,'X2'!$B:$AZ,8,FALSE)),IF($X$1=3,(VLOOKUP(B418,'X3'!$B:$AZ,8,FALSE)),IF($X$1=4,(VLOOKUP(B418,'X4'!$B:$AZ,8,FALSE)),IF($X$1=5,(VLOOKUP(B418,'X5'!$B:$AZ,8,FALSE)),IF($X$1=6,(VLOOKUP(B418,'X6'!$B:$AZ,8,FALSE)),IF($X$1=7,(VLOOKUP(B418,'X7'!$B:$AZ,8,FALSE)),IF($X$1=8,(VLOOKUP(B418,'X8'!$B:$AZ,8,FALSE)),IF($X$1=9,(VLOOKUP(B418,'X9'!$B:$AZ,8,FALSE)),IF($X$1=10,(VLOOKUP(B418,'X10'!$B:$AZ,8,FALSE)),IF($X$1=11,(VLOOKUP(B418,'X11'!$B:$AZ,8,FALSE)),IF($X$1=12,(VLOOKUP(B418,'X12'!$B:$AZ,8,FALSE)),IF($X$1=13,(VLOOKUP(B418,'X13'!$B:$AZ,8,FALSE)),"B")))))))))))))))</f>
        <v xml:space="preserve"> </v>
      </c>
      <c r="I418" s="183" t="str">
        <f ca="1">IF(ISERROR(IF($X$1=1,(VLOOKUP(B418,'X1'!$B:$AZ,2,FALSE)),IF($X$1=2,(VLOOKUP(B418,'X2'!$B:$AZ,2,FALSE)),IF($X$1=3,(VLOOKUP(B418,'X3'!$B:$AZ,2,FALSE)),IF($X$1=4,(VLOOKUP(B418,'X4'!$B:$AZ,2,FALSE)),IF($X$1=5,(VLOOKUP(B418,'X5'!$B:$AZ,2,FALSE)),IF($X$1=6,(VLOOKUP(B418,'X6'!$B:$AZ,2,FALSE)),IF($X$1=7,(VLOOKUP(B418,'X7'!$B:$AZ,2,FALSE)),IF($X$1=8,(VLOOKUP(B418,'X8'!$B:$AZ,2,FALSE)),IF($X$1=9,(VLOOKUP(B418,'X9'!$B:$AZ,2,FALSE)),IF($X$1=10,(VLOOKUP(B418,'X10'!$B:$AZ,2,FALSE)),IF($X$1=11,(VLOOKUP(B418,'X11'!$B:$AZ,2,FALSE)),IF($X$1=12,(VLOOKUP(B418,'X12'!$B:$AZ,2,FALSE)),IF($X$1=13,(VLOOKUP(B418,'X13'!$B:$AZ,2,FALSE)),"B"))))))))))))))=TRUE," ",(IF($X$1=1,(VLOOKUP(B418,'X1'!$B:$AZ,2,FALSE)),IF($X$1=2,(VLOOKUP(B418,'X2'!$B:$AZ,2,FALSE)),IF($X$1=3,(VLOOKUP(B418,'X3'!$B:$AZ,2,FALSE)),IF($X$1=4,(VLOOKUP(B418,'X4'!$B:$AZ,2,FALSE)),IF($X$1=5,(VLOOKUP(B418,'X5'!$B:$AZ,2,FALSE)),IF($X$1=6,(VLOOKUP(B418,'X6'!$B:$AZ,2,FALSE)),IF($X$1=7,(VLOOKUP(B418,'X7'!$B:$AZ,2,FALSE)),IF($X$1=8,(VLOOKUP(B418,'X8'!$B:$AZ,2,FALSE)),IF($X$1=9,(VLOOKUP(B418,'X9'!$B:$AZ,2,FALSE)),IF($X$1=10,(VLOOKUP(B418,'X10'!$B:$AZ,2,FALSE)),IF($X$1=11,(VLOOKUP(B418,'X11'!$B:$AZ,2,FALSE)),IF($X$1=12,(VLOOKUP(B418,'X12'!$B:$AZ,2,FALSE)),IF($X$1=13,(VLOOKUP(B418,'X13'!$B:$AZ,2,FALSE)),"B")))))))))))))))</f>
        <v xml:space="preserve"> </v>
      </c>
      <c r="J418" s="183" t="str">
        <f ca="1">IF(ISERROR(IF($X$1=1,(VLOOKUP(B418,'X1'!$B:$AZ,3,FALSE)),IF($X$1=2,(VLOOKUP(B418,'X2'!$B:$AZ,3,FALSE)),IF($X$1=3,(VLOOKUP(B418,'X3'!$B:$AZ,3,FALSE)),IF($X$1=4,(VLOOKUP(B418,'X4'!$B:$AZ,3,FALSE)),IF($X$1=5,(VLOOKUP(B418,'X5'!$B:$AZ,3,FALSE)),IF($X$1=6,(VLOOKUP(B418,'X6'!$B:$AZ,3,FALSE)),IF($X$1=7,(VLOOKUP(B418,'X7'!$B:$AZ,3,FALSE)),IF($X$1=8,(VLOOKUP(B418,'X8'!$B:$AZ,3,FALSE)),IF($X$1=9,(VLOOKUP(B418,'X9'!$B:$AZ,3,FALSE)),IF($X$1=10,(VLOOKUP(B418,'X10'!$B:$AZ,3,FALSE)),IF($X$1=11,(VLOOKUP(B418,'X11'!$B:$AZ,3,FALSE)),IF($X$1=12,(VLOOKUP(B418,'X12'!$B:$AZ,3,FALSE)),IF($X$1=13,(VLOOKUP(B418,'X13'!$B:$AZ,3,FALSE)),"B"))))))))))))))=TRUE," ",(IF($X$1=1,(VLOOKUP(B418,'X1'!$B:$AZ,3,FALSE)),IF($X$1=2,(VLOOKUP(B418,'X2'!$B:$AZ,3,FALSE)),IF($X$1=3,(VLOOKUP(B418,'X3'!$B:$AZ,3,FALSE)),IF($X$1=4,(VLOOKUP(B418,'X4'!$B:$AZ,3,FALSE)),IF($X$1=5,(VLOOKUP(B418,'X5'!$B:$AZ,3,FALSE)),IF($X$1=6,(VLOOKUP(B418,'X6'!$B:$AZ,3,FALSE)),IF($X$1=7,(VLOOKUP(B418,'X7'!$B:$AZ,3,FALSE)),IF($X$1=8,(VLOOKUP(B418,'X8'!$B:$AZ,3,FALSE)),IF($X$1=9,(VLOOKUP(B418,'X9'!$B:$AZ,3,FALSE)),IF($X$1=10,(VLOOKUP(B418,'X10'!$B:$AZ,3,FALSE)),IF($X$1=11,(VLOOKUP(B418,'X11'!$B:$AZ,3,FALSE)),IF($X$1=12,(VLOOKUP(B418,'X12'!$B:$AZ,3,FALSE)),IF($X$1=13,(VLOOKUP(B418,'X13'!$B:$AZ,3,FALSE)),"B")))))))))))))))</f>
        <v xml:space="preserve"> </v>
      </c>
      <c r="K418" s="183" t="str">
        <f ca="1">IF(ISERROR(IF($X$1=1,(VLOOKUP(B418,'X1'!$B:$AZ,5,FALSE)),IF($X$1=2,(VLOOKUP(B418,'X2'!$B:$AZ,5,FALSE)),IF($X$1=3,(VLOOKUP(B418,'X3'!$B:$AZ,5,FALSE)),IF($X$1=4,(VLOOKUP(B418,'X4'!$B:$AZ,5,FALSE)),IF($X$1=5,(VLOOKUP(B418,'X5'!$B:$AZ,5,FALSE)),IF($X$1=6,(VLOOKUP(B418,'X6'!$B:$AZ,5,FALSE)),IF($X$1=7,(VLOOKUP(B418,'X7'!$B:$AZ,5,FALSE)),IF($X$1=8,(VLOOKUP(B418,'X8'!$B:$AZ,5,FALSE)),IF($X$1=9,(VLOOKUP(B418,'X9'!$B:$AZ,5,FALSE)),IF($X$1=10,(VLOOKUP(B418,'X10'!$B:$AZ,5,FALSE)),IF($X$1=11,(VLOOKUP(B418,'X11'!$B:$AZ,5,FALSE)),IF($X$1=12,(VLOOKUP(B418,'X12'!$B:$AZ,5,FALSE)),IF($X$1=13,(VLOOKUP(B418,'X13'!$B:$AZ,5,FALSE)),"B"))))))))))))))=TRUE," ",(IF($X$1=1,(VLOOKUP(B418,'X1'!$B:$AZ,5,FALSE)),IF($X$1=2,(VLOOKUP(B418,'X2'!$B:$AZ,5,FALSE)),IF($X$1=3,(VLOOKUP(B418,'X3'!$B:$AZ,5,FALSE)),IF($X$1=4,(VLOOKUP(B418,'X4'!$B:$AZ,5,FALSE)),IF($X$1=5,(VLOOKUP(B418,'X5'!$B:$AZ,5,FALSE)),IF($X$1=6,(VLOOKUP(B418,'X6'!$B:$AZ,5,FALSE)),IF($X$1=7,(VLOOKUP(B418,'X7'!$B:$AZ,5,FALSE)),IF($X$1=8,(VLOOKUP(B418,'X8'!$B:$AZ,5,FALSE)),IF($X$1=9,(VLOOKUP(B418,'X9'!$B:$AZ,5,FALSE)),IF($X$1=10,(VLOOKUP(B418,'X10'!$B:$AZ,5,FALSE)),IF($X$1=11,(VLOOKUP(B418,'X11'!$B:$AZ,5,FALSE)),IF($X$1=12,(VLOOKUP(B418,'X12'!$B:$AZ,5,FALSE)),IF($X$1=13,(VLOOKUP(B418,'X13'!$B:$AZ,5,FALSE)),"B")))))))))))))))</f>
        <v xml:space="preserve"> </v>
      </c>
      <c r="L418" s="184" t="str">
        <f ca="1">IF(ISERROR(IF($X$1=1,(VLOOKUP(B418,'X1'!$B:$AZ,9,FALSE)),IF($X$1=2,(VLOOKUP(B418,'X2'!$B:$AZ,9,FALSE)),IF($X$1=3,(VLOOKUP(B418,'X3'!$B:$AZ,9,FALSE)),IF($X$1=4,(VLOOKUP(B418,'X4'!$B:$AZ,9,FALSE)),IF($X$1=5,(VLOOKUP(B418,'X5'!$B:$AZ,9,FALSE)),IF($X$1=6,(VLOOKUP(B418,'X6'!$B:$AZ,9,FALSE)),IF($X$1=7,(VLOOKUP(B418,'X7'!$B:$AZ,9,FALSE)),IF($X$1=8,(VLOOKUP(B418,'X8'!$B:$AZ,9,FALSE)),IF($X$1=9,(VLOOKUP(B418,'X9'!$B:$AZ,9,FALSE)),IF($X$1=10,(VLOOKUP(B418,'X10'!$B:$AZ,9,FALSE)),IF($X$1=11,(VLOOKUP(B418,'X11'!$B:$AZ,9,FALSE)),IF($X$1=12,(VLOOKUP(B418,'X12'!$B:$AZ,9,FALSE)),IF($X$1=13,(VLOOKUP(B418,'X13'!$B:$AZ,9,FALSE)),"B"))))))))))))))=TRUE," ",(IF($X$1=1,(VLOOKUP(B418,'X1'!$B:$AZ,9,FALSE)),IF($X$1=2,(VLOOKUP(B418,'X2'!$B:$AZ,9,FALSE)),IF($X$1=3,(VLOOKUP(B418,'X3'!$B:$AZ,9,FALSE)),IF($X$1=4,(VLOOKUP(B418,'X4'!$B:$AZ,9,FALSE)),IF($X$1=5,(VLOOKUP(B418,'X5'!$B:$AZ,9,FALSE)),IF($X$1=6,(VLOOKUP(B418,'X6'!$B:$AZ,9,FALSE)),IF($X$1=7,(VLOOKUP(B418,'X7'!$B:$AZ,9,FALSE)),IF($X$1=8,(VLOOKUP(B418,'X8'!$B:$AZ,9,FALSE)),IF($X$1=9,(VLOOKUP(B418,'X9'!$B:$AZ,9,FALSE)),IF($X$1=10,(VLOOKUP(B418,'X10'!$B:$AZ,9,FALSE)),IF($X$1=11,(VLOOKUP(B418,'X11'!$B:$AZ,9,FALSE)),IF($X$1=12,(VLOOKUP(B418,'X12'!$B:$AZ,9,FALSE)),IF($X$1=13,(VLOOKUP(B418,'X13'!$B:$AZ,9,FALSE)),"B")))))))))))))))</f>
        <v xml:space="preserve"> </v>
      </c>
      <c r="M418" s="184" t="str">
        <f ca="1">IF(ISERROR(IF($X$1=1,(VLOOKUP(B418,'X1'!$B:$AZ,10,FALSE)),IF($X$1=2,(VLOOKUP(B418,'X2'!$B:$AZ,10,FALSE)),IF($X$1=3,(VLOOKUP(B418,'X3'!$B:$AZ,10,FALSE)),IF($X$1=4,(VLOOKUP(B418,'X4'!$B:$AZ,10,FALSE)),IF($X$1=5,(VLOOKUP(B418,'X5'!$B:$AZ,10,FALSE)),IF($X$1=6,(VLOOKUP(B418,'X6'!$B:$AZ,10,FALSE)),IF($X$1=7,(VLOOKUP(B418,'X7'!$B:$AZ,10,FALSE)),IF($X$1=8,(VLOOKUP(B418,'X8'!$B:$AZ,10,FALSE)),IF($X$1=9,(VLOOKUP(B418,'X9'!$B:$AZ,10,FALSE)),IF($X$1=10,(VLOOKUP(B418,'X10'!$B:$AZ,10,FALSE)),IF($X$1=11,(VLOOKUP(B418,'X11'!$B:$AZ,10,FALSE)),IF($X$1=12,(VLOOKUP(B418,'X12'!$B:$AZ,10,FALSE)),IF($X$1=13,(VLOOKUP(B418,'X13'!$B:$AZ,10,FALSE)),"B"))))))))))))))=TRUE," ",(IF($X$1=1,(VLOOKUP(B418,'X1'!$B:$AZ,10,FALSE)),IF($X$1=2,(VLOOKUP(B418,'X2'!$B:$AZ,10,FALSE)),IF($X$1=3,(VLOOKUP(B418,'X3'!$B:$AZ,10,FALSE)),IF($X$1=4,(VLOOKUP(B418,'X4'!$B:$AZ,10,FALSE)),IF($X$1=5,(VLOOKUP(B418,'X5'!$B:$AZ,10,FALSE)),IF($X$1=6,(VLOOKUP(B418,'X6'!$B:$AZ,10,FALSE)),IF($X$1=7,(VLOOKUP(B418,'X7'!$B:$AZ,10,FALSE)),IF($X$1=8,(VLOOKUP(B418,'X8'!$B:$AZ,10,FALSE)),IF($X$1=9,(VLOOKUP(B418,'X9'!$B:$AZ,10,FALSE)),IF($X$1=10,(VLOOKUP(B418,'X10'!$B:$AZ,10,FALSE)),IF($X$1=11,(VLOOKUP(B418,'X11'!$B:$AZ,10,FALSE)),IF($X$1=12,(VLOOKUP(B418,'X12'!$B:$AZ,10,FALSE)),IF($X$1=13,(VLOOKUP(B418,'X13'!$B:$AZ,10,FALSE)),"B")))))))))))))))</f>
        <v xml:space="preserve"> </v>
      </c>
      <c r="N418" s="185" t="str">
        <f ca="1">IF(ISERROR(IF($X$1=1,(VLOOKUP(B418,'X1'!$B:$AZ,45,FALSE)),IF($X$1=2,(VLOOKUP(B418,'X2'!$B:$AZ,45,FALSE)),IF($X$1=3,(VLOOKUP(B418,'X3'!$B:$AZ,45,FALSE)),IF($X$1=4,(VLOOKUP(B418,'X4'!$B:$AZ,45,FALSE)),IF($X$1=5,(VLOOKUP(B418,'X5'!$B:$AZ,45,FALSE)),IF($X$1=6,(VLOOKUP(B418,'X6'!$B:$AZ,45,FALSE)),IF($X$1=7,(VLOOKUP(B418,'X7'!$B:$AZ,45,FALSE)),IF($X$1=8,(VLOOKUP(B418,'X8'!$B:$AZ,45,FALSE)),IF($X$1=9,(VLOOKUP(B418,'X9'!$B:$AZ,45,FALSE)),IF($X$1=10,(VLOOKUP(B418,'X10'!$B:$AZ,45,FALSE)),IF($X$1=11,(VLOOKUP(B418,'X11'!$B:$AZ,45,FALSE)),IF($X$1=12,(VLOOKUP(B418,'X12'!$B:$AZ,45,FALSE)),IF($X$1=13,(VLOOKUP(B418,'X13'!$B:$AZ,45,FALSE)),"B"))))))))))))))=TRUE," ",(IF($X$1=1,(VLOOKUP(B418,'X1'!$B:$AZ,45,FALSE)),IF($X$1=2,(VLOOKUP(B418,'X2'!$B:$AZ,45,FALSE)),IF($X$1=3,(VLOOKUP(B418,'X3'!$B:$AZ,45,FALSE)),IF($X$1=4,(VLOOKUP(B418,'X4'!$B:$AZ,45,FALSE)),IF($X$1=5,(VLOOKUP(B418,'X5'!$B:$AZ,45,FALSE)),IF($X$1=6,(VLOOKUP(B418,'X6'!$B:$AZ,45,FALSE)),IF($X$1=7,(VLOOKUP(B418,'X7'!$B:$AZ,45,FALSE)),IF($X$1=8,(VLOOKUP(B418,'X8'!$B:$AZ,45,FALSE)),IF($X$1=9,(VLOOKUP(B418,'X9'!$B:$AZ,45,FALSE)),IF($X$1=10,(VLOOKUP(B418,'X10'!$B:$AZ,45,FALSE)),IF($X$1=11,(VLOOKUP(B418,'X11'!$B:$AZ,45,FALSE)),IF($X$1=12,(VLOOKUP(B418,'X12'!$B:$AZ,45,FALSE)),IF($X$1=13,(VLOOKUP(B418,'X13'!$B:$AZ,45,FALSE)),"B")))))))))))))))</f>
        <v xml:space="preserve"> </v>
      </c>
      <c r="O418" s="184" t="str">
        <f ca="1">IF(ISERROR(IF($X$1=1,(VLOOKUP(B418,'X1'!$B:$AZ,11,FALSE)),IF($X$1=2,(VLOOKUP(B418,'X2'!$B:$AZ,11,FALSE)),IF($X$1=3,(VLOOKUP(B418,'X3'!$B:$AZ,11,FALSE)),IF($X$1=4,(VLOOKUP(B418,'X4'!$B:$AZ,11,FALSE)),IF($X$1=5,(VLOOKUP(B418,'X5'!$B:$AZ,11,FALSE)),IF($X$1=6,(VLOOKUP(B418,'X6'!$B:$AZ,11,FALSE)),IF($X$1=7,(VLOOKUP(B418,'X7'!$B:$AZ,11,FALSE)),IF($X$1=8,(VLOOKUP(B418,'X8'!$B:$AZ,11,FALSE)),IF($X$1=9,(VLOOKUP(B418,'X9'!$B:$AZ,11,FALSE)),IF($X$1=10,(VLOOKUP(B418,'X10'!$B:$AZ,11,FALSE)),IF($X$1=11,(VLOOKUP(B418,'X11'!$B:$AZ,11,FALSE)),IF($X$1=12,(VLOOKUP(B418,'X12'!$B:$AZ,11,FALSE)),IF($X$1=13,(VLOOKUP(B418,'X13'!$B:$AZ,11,FALSE)),"B"))))))))))))))=TRUE," ",(IF($X$1=1,(VLOOKUP(B418,'X1'!$B:$AZ,11,FALSE)),IF($X$1=2,(VLOOKUP(B418,'X2'!$B:$AZ,11,FALSE)),IF($X$1=3,(VLOOKUP(B418,'X3'!$B:$AZ,11,FALSE)),IF($X$1=4,(VLOOKUP(B418,'X4'!$B:$AZ,11,FALSE)),IF($X$1=5,(VLOOKUP(B418,'X5'!$B:$AZ,11,FALSE)),IF($X$1=6,(VLOOKUP(B418,'X6'!$B:$AZ,11,FALSE)),IF($X$1=7,(VLOOKUP(B418,'X7'!$B:$AZ,11,FALSE)),IF($X$1=8,(VLOOKUP(B418,'X8'!$B:$AZ,11,FALSE)),IF($X$1=9,(VLOOKUP(B418,'X9'!$B:$AZ,11,FALSE)),IF($X$1=10,(VLOOKUP(B418,'X10'!$B:$AZ,11,FALSE)),IF($X$1=11,(VLOOKUP(B418,'X11'!$B:$AZ,11,FALSE)),IF($X$1=12,(VLOOKUP(B418,'X12'!$B:$AZ,11,FALSE)),IF($X$1=13,(VLOOKUP(B418,'X13'!$B:$AZ,11,FALSE)),"B")))))))))))))))</f>
        <v xml:space="preserve"> </v>
      </c>
      <c r="P418" s="184" t="str">
        <f ca="1">IF(ISERROR(IF($X$1=1,(VLOOKUP(B418,'X1'!$B:$AZ,12,FALSE)),IF($X$1=2,(VLOOKUP(B418,'X2'!$B:$AZ,12,FALSE)),IF($X$1=3,(VLOOKUP(B418,'X3'!$B:$AZ,12,FALSE)),IF($X$1=4,(VLOOKUP(B418,'X4'!$B:$AZ,12,FALSE)),IF($X$1=5,(VLOOKUP(B418,'X5'!$B:$AZ,12,FALSE)),IF($X$1=6,(VLOOKUP(B418,'X6'!$B:$AZ,12,FALSE)),IF($X$1=7,(VLOOKUP(B418,'X7'!$B:$AZ,12,FALSE)),IF($X$1=8,(VLOOKUP(B418,'X8'!$B:$AZ,12,FALSE)),IF($X$1=9,(VLOOKUP(B418,'X9'!$B:$AZ,12,FALSE)),IF($X$1=10,(VLOOKUP(B418,'X10'!$B:$AZ,12,FALSE)),IF($X$1=11,(VLOOKUP(B418,'X11'!$B:$AZ,12,FALSE)),IF($X$1=12,(VLOOKUP(B418,'X12'!$B:$AZ,12,FALSE)),IF($X$1=13,(VLOOKUP(B418,'X13'!$B:$AZ,12,FALSE)),"B"))))))))))))))=TRUE," ",(IF($X$1=1,(VLOOKUP(B418,'X1'!$B:$AZ,12,FALSE)),IF($X$1=2,(VLOOKUP(B418,'X2'!$B:$AZ,12,FALSE)),IF($X$1=3,(VLOOKUP(B418,'X3'!$B:$AZ,12,FALSE)),IF($X$1=4,(VLOOKUP(B418,'X4'!$B:$AZ,12,FALSE)),IF($X$1=5,(VLOOKUP(B418,'X5'!$B:$AZ,12,FALSE)),IF($X$1=6,(VLOOKUP(B418,'X6'!$B:$AZ,12,FALSE)),IF($X$1=7,(VLOOKUP(B418,'X7'!$B:$AZ,12,FALSE)),IF($X$1=8,(VLOOKUP(B418,'X8'!$B:$AZ,12,FALSE)),IF($X$1=9,(VLOOKUP(B418,'X9'!$B:$AZ,12,FALSE)),IF($X$1=10,(VLOOKUP(B418,'X10'!$B:$AZ,12,FALSE)),IF($X$1=11,(VLOOKUP(B418,'X11'!$B:$AZ,12,FALSE)),IF($X$1=12,(VLOOKUP(B418,'X12'!$B:$AZ,12,FALSE)),IF($X$1=13,(VLOOKUP(B418,'X13'!$B:$AZ,12,FALSE)),"B")))))))))))))))</f>
        <v xml:space="preserve"> </v>
      </c>
      <c r="Q418" s="185" t="str">
        <f ca="1">IF(ISERROR(IF($X$1=1,(VLOOKUP(B418,'X1'!$B:$AZ,46,FALSE)),IF($X$1=2,(VLOOKUP(B418,'X2'!$B:$AZ,46,FALSE)),IF($X$1=3,(VLOOKUP(B418,'X3'!$B:$AZ,46,FALSE)),IF($X$1=4,(VLOOKUP(B418,'X4'!$B:$AZ,46,FALSE)),IF($X$1=5,(VLOOKUP(B418,'X5'!$B:$AZ,46,FALSE)),IF($X$1=6,(VLOOKUP(B418,'X6'!$B:$AZ,46,FALSE)),IF($X$1=7,(VLOOKUP(B418,'X7'!$B:$AZ,46,FALSE)),IF($X$1=8,(VLOOKUP(B418,'X8'!$B:$AZ,46,FALSE)),IF($X$1=9,(VLOOKUP(B418,'X9'!$B:$AZ,46,FALSE)),IF($X$1=10,(VLOOKUP(B418,'X10'!$B:$AZ,46,FALSE)),IF($X$1=11,(VLOOKUP(B418,'X11'!$B:$AZ,46,FALSE)),IF($X$1=12,(VLOOKUP(B418,'X12'!$B:$AZ,46,FALSE)),IF($X$1=13,(VLOOKUP(B418,'X13'!$B:$AZ,46,FALSE)),"B"))))))))))))))=TRUE," ",(IF($X$1=1,(VLOOKUP(B418,'X1'!$B:$AZ,46,FALSE)),IF($X$1=2,(VLOOKUP(B418,'X2'!$B:$AZ,46,FALSE)),IF($X$1=3,(VLOOKUP(B418,'X3'!$B:$AZ,46,FALSE)),IF($X$1=4,(VLOOKUP(B418,'X4'!$B:$AZ,46,FALSE)),IF($X$1=5,(VLOOKUP(B418,'X5'!$B:$AZ,46,FALSE)),IF($X$1=6,(VLOOKUP(B418,'X6'!$B:$AZ,46,FALSE)),IF($X$1=7,(VLOOKUP(B418,'X7'!$B:$AZ,46,FALSE)),IF($X$1=8,(VLOOKUP(B418,'X8'!$B:$AZ,46,FALSE)),IF($X$1=9,(VLOOKUP(B418,'X9'!$B:$AZ,46,FALSE)),IF($X$1=10,(VLOOKUP(B418,'X10'!$B:$AZ,46,FALSE)),IF($X$1=11,(VLOOKUP(B418,'X11'!$B:$AZ,46,FALSE)),IF($X$1=12,(VLOOKUP(B418,'X12'!$B:$AZ,46,FALSE)),IF($X$1=13,(VLOOKUP(B418,'X13'!$B:$AZ,46,FALSE)),"B")))))))))))))))</f>
        <v xml:space="preserve"> </v>
      </c>
      <c r="R418" s="185" t="str">
        <f ca="1">IF(ISERROR(IF($X$1=1,(VLOOKUP(B418,'X1'!$B:$AZ,15,FALSE)),IF($X$1=2,(VLOOKUP(B418,'X2'!$B:$AZ,15,FALSE)),IF($X$1=3,(VLOOKUP(B418,'X3'!$B:$AZ,15,FALSE)),IF($X$1=4,(VLOOKUP(B418,'X4'!$B:$AZ,15,FALSE)),IF($X$1=5,(VLOOKUP(B418,'X5'!$B:$AZ,15,FALSE)),IF($X$1=6,(VLOOKUP(B418,'X6'!$B:$AZ,15,FALSE)),IF($X$1=7,(VLOOKUP(B418,'X7'!$B:$AZ,15,FALSE)),IF($X$1=8,(VLOOKUP(B418,'X8'!$B:$AZ,15,FALSE)),IF($X$1=9,(VLOOKUP(B418,'X9'!$B:$AZ,15,FALSE)),IF($X$1=10,(VLOOKUP(B418,'X10'!$B:$AZ,15,FALSE)),IF($X$1=11,(VLOOKUP(B418,'X11'!$B:$AZ,15,FALSE)),IF($X$1=12,(VLOOKUP(B418,'X12'!$B:$AZ,15,FALSE)),IF($X$1=13,(VLOOKUP(B418,'X13'!$B:$AZ,15,FALSE)),"B"))))))))))))))=TRUE," ",(IF($X$1=1,(VLOOKUP(B418,'X1'!$B:$AZ,15,FALSE)),IF($X$1=2,(VLOOKUP(B418,'X2'!$B:$AZ,15,FALSE)),IF($X$1=3,(VLOOKUP(B418,'X3'!$B:$AZ,15,FALSE)),IF($X$1=4,(VLOOKUP(B418,'X4'!$B:$AZ,15,FALSE)),IF($X$1=5,(VLOOKUP(B418,'X5'!$B:$AZ,15,FALSE)),IF($X$1=6,(VLOOKUP(B418,'X6'!$B:$AZ,15,FALSE)),IF($X$1=7,(VLOOKUP(B418,'X7'!$B:$AZ,15,FALSE)),IF($X$1=8,(VLOOKUP(B418,'X8'!$B:$AZ,15,FALSE)),IF($X$1=9,(VLOOKUP(B418,'X9'!$B:$AZ,15,FALSE)),IF($X$1=10,(VLOOKUP(B418,'X10'!$B:$AZ,15,FALSE)),IF($X$1=11,(VLOOKUP(B418,'X11'!$B:$AZ,15,FALSE)),IF($X$1=12,(VLOOKUP(B418,'X12'!$B:$AZ,15,FALSE)),IF($X$1=13,(VLOOKUP(B418,'X13'!$B:$AZ,15,FALSE)),"B")))))))))))))))</f>
        <v xml:space="preserve"> </v>
      </c>
      <c r="S418" s="185" t="str">
        <f ca="1">IF(ISERROR(IF((IF($X$1=1,(VLOOKUP(B418,'X1'!$B:$AZ,14,FALSE)),(IF($X$1=2,(VLOOKUP(B418,'X2'!$B:$AZ,14,FALSE)),(IF($X$1=3,(VLOOKUP(B418,'X3'!$B:$AZ,14,FALSE)),(IF($X$1=4,(VLOOKUP(B418,'X4'!$B:$AZ,14,FALSE)),(IF($X$1=5,(VLOOKUP(B418,'X5'!$B:$AZ,14,FALSE)),(IF($X$1=6,(VLOOKUP(B418,'X6'!$B:$AZ,14,FALSE)),(IF($X$1=7,(VLOOKUP(B418,'X7'!$B:$AZ,14,FALSE)),(IF($X$1=8,(VLOOKUP(B418,'X8'!$B:$AZ,14,FALSE)),(IF($X$1=9,(VLOOKUP(B418,'X9'!$B:$AZ,14,FALSE)),(IF($X$1=10,(VLOOKUP(B418,'X10'!$B:$AZ,14,FALSE)),(IF($X$1=11,(VLOOKUP(B418,'X11'!$B:$AZ,14,FALSE)),(IF($X$1=12,(VLOOKUP(B418,'X12'!$B:$AZ,14,FALSE)),(VLOOKUP(B418,'X13'!$B:$AZ,14,FALSE))))))))))))))))))))))))))=$V$1," ",(IF($X$1=1,(VLOOKUP(B418,'X1'!$B:$AZ,14,FALSE)),(IF($X$1=2,(VLOOKUP(B418,'X2'!$B:$AZ,14,FALSE)),(IF($X$1=3,(VLOOKUP(B418,'X3'!$B:$AZ,14,FALSE)),(IF($X$1=4,(VLOOKUP(B418,'X4'!$B:$AZ,14,FALSE)),(IF($X$1=5,(VLOOKUP(B418,'X5'!$B:$AZ,14,FALSE)),(IF($X$1=6,(VLOOKUP(B418,'X6'!$B:$AZ,14,FALSE)),(IF($X$1=7,(VLOOKUP(B418,'X7'!$B:$AZ,14,FALSE)),(IF($X$1=8,(VLOOKUP(B418,'X8'!$B:$AZ,14,FALSE)),(IF($X$1=9,(VLOOKUP(B418,'X9'!$B:$AZ,14,FALSE)),(IF($X$1=10,(VLOOKUP(B418,'X10'!$B:$AZ,14,FALSE)),(IF($X$1=11,(VLOOKUP(B418,'X11'!$B:$AZ,14,FALSE)),(IF($X$1=12,(VLOOKUP(B418,'X12'!$B:$AZ,14,FALSE)),(VLOOKUP(B418,'X13'!$B:$AZ,14,FALSE))))))))))))))))))))))))))))=TRUE," ",(IF((IF($X$1=1,(VLOOKUP(B418,'X1'!$B:$AZ,14,FALSE)),(IF($X$1=2,(VLOOKUP(B418,'X2'!$B:$AZ,14,FALSE)),(IF($X$1=3,(VLOOKUP(B418,'X3'!$B:$AZ,14,FALSE)),(IF($X$1=4,(VLOOKUP(B418,'X4'!$B:$AZ,14,FALSE)),(IF($X$1=5,(VLOOKUP(B418,'X5'!$B:$AZ,14,FALSE)),(IF($X$1=6,(VLOOKUP(B418,'X6'!$B:$AZ,14,FALSE)),(IF($X$1=7,(VLOOKUP(B418,'X7'!$B:$AZ,14,FALSE)),(IF($X$1=8,(VLOOKUP(B418,'X8'!$B:$AZ,14,FALSE)),(IF($X$1=9,(VLOOKUP(B418,'X9'!$B:$AZ,14,FALSE)),(IF($X$1=10,(VLOOKUP(B418,'X10'!$B:$AZ,14,FALSE)),(IF($X$1=11,(VLOOKUP(B418,'X11'!$B:$AZ,14,FALSE)),(IF($X$1=12,(VLOOKUP(B418,'X12'!$B:$AZ,14,FALSE)),(VLOOKUP(B418,'X13'!$B:$AZ,14,FALSE))))))))))))))))))))))))))=$V$1," ",(IF($X$1=1,(VLOOKUP(B418,'X1'!$B:$AZ,14,FALSE)),(IF($X$1=2,(VLOOKUP(B418,'X2'!$B:$AZ,14,FALSE)),(IF($X$1=3,(VLOOKUP(B418,'X3'!$B:$AZ,14,FALSE)),(IF($X$1=4,(VLOOKUP(B418,'X4'!$B:$AZ,14,FALSE)),(IF($X$1=5,(VLOOKUP(B418,'X5'!$B:$AZ,14,FALSE)),(IF($X$1=6,(VLOOKUP(B418,'X6'!$B:$AZ,14,FALSE)),(IF($X$1=7,(VLOOKUP(B418,'X7'!$B:$AZ,14,FALSE)),(IF($X$1=8,(VLOOKUP(B418,'X8'!$B:$AZ,14,FALSE)),(IF($X$1=9,(VLOOKUP(B418,'X9'!$B:$AZ,14,FALSE)),(IF($X$1=10,(VLOOKUP(B418,'X10'!$B:$AZ,14,FALSE)),(IF($X$1=11,(VLOOKUP(B418,'X11'!$B:$AZ,14,FALSE)),(IF($X$1=12,(VLOOKUP(B418,'X12'!$B:$AZ,14,FALSE)),(VLOOKUP(B418,'X13'!$B:$AZ,14,FALSE)))))))))))))))))))))))))))))</f>
        <v xml:space="preserve"> </v>
      </c>
    </row>
    <row r="419" spans="1:19" ht="14.1" customHeight="1" x14ac:dyDescent="0.2">
      <c r="A419" s="156" t="s">
        <v>1058</v>
      </c>
      <c r="B419" s="122" t="str">
        <f>IF(ISERROR(IF($U$16=1,(VLOOKUP(A419,$AC$89:$AH$125,2,FALSE)),IF((IF($X$1=1,'X1'!B378,(IF($X$1=2,'X2'!B378,(IF($X$1=3,'X3'!B378,(IF($X$1=4,'X4'!B378,(IF($X$1=5,'X5'!B378,(IF($X$1=6,'X6'!B378,(IF($X$1=7,'X7'!B378,(IF($X$1=8,'X8'!B378,(IF($X$1=9,'X9'!B378,(IF($X$1=10,'X10'!B378,(IF($X$1=11,'X11'!B378,(IF($X$1=12,'X12'!B378,'X13'!B378))))))))))))))))))))))))="","",(IF($X$1=1,'X1'!B378,(IF($X$1=2,'X2'!B378,(IF($X$1=3,'X3'!B378,(IF($X$1=4,'X4'!B378,(IF($X$1=5,'X5'!B378,(IF($X$1=6,'X6'!B378,(IF($X$1=7,'X7'!B378,(IF($X$1=8,'X8'!B378,(IF($X$1=9,'X9'!B378,(IF($X$1=10,'X10'!B378,(IF($X$1=11,'X11'!B378,(IF($X$1=12,'X12'!B378,'X13'!B378)))))))))))))))))))))))))))=TRUE," ",(IF($U$16=1,(VLOOKUP(A419,$AC$89:$AH$125,2,FALSE)),IF((IF($X$1=1,'X1'!B378,(IF($X$1=2,'X2'!B378,(IF($X$1=3,'X3'!B378,(IF($X$1=4,'X4'!B378,(IF($X$1=5,'X5'!B378,(IF($X$1=6,'X6'!B378,(IF($X$1=7,'X7'!B378,(IF($X$1=8,'X8'!B378,(IF($X$1=9,'X9'!B378,(IF($X$1=10,'X10'!B378,(IF($X$1=11,'X11'!B378,(IF($X$1=12,'X12'!B378,'X13'!B378))))))))))))))))))))))))="","",(IF($X$1=1,'X1'!B378,(IF($X$1=2,'X2'!B378,(IF($X$1=3,'X3'!B378,(IF($X$1=4,'X4'!B378,(IF($X$1=5,'X5'!B378,(IF($X$1=6,'X6'!B378,(IF($X$1=7,'X7'!B378,(IF($X$1=8,'X8'!B378,(IF($X$1=9,'X9'!B378,(IF($X$1=10,'X10'!B378,(IF($X$1=11,'X11'!B378,(IF($X$1=12,'X12'!B378,'X13'!B378))))))))))))))))))))))))))))</f>
        <v/>
      </c>
      <c r="C419" s="181" t="str">
        <f ca="1">IF(ISERROR(IF($X$1=1,(VLOOKUP(B419,'X1'!$B:$AZ,47,FALSE)),IF($X$1=2,(VLOOKUP(B419,'X2'!$B:$AZ,47,FALSE)),IF($X$1=3,(VLOOKUP(B419,'X3'!$B:$AZ,47,FALSE)),IF($X$1=4,(VLOOKUP(B419,'X4'!$B:$AZ,47,FALSE)),IF($X$1=5,(VLOOKUP(B419,'X5'!$B:$AZ,47,FALSE)),IF($X$1=6,(VLOOKUP(B419,'X6'!$B:$AZ,47,FALSE)),IF($X$1=7,(VLOOKUP(B419,'X7'!$B:$AZ,47,FALSE)),IF($X$1=8,(VLOOKUP(B419,'X8'!$B:$AZ,47,FALSE)),IF($X$1=9,(VLOOKUP(B419,'X9'!$B:$AZ,47,FALSE)),IF($X$1=10,(VLOOKUP(B419,'X10'!$B:$AZ,47,FALSE)),IF($X$1=11,(VLOOKUP(B419,'X11'!$B:$AZ,47,FALSE)),IF($X$1=12,(VLOOKUP(B419,'X12'!$B:$AZ,47,FALSE)),IF($X$1=13,(VLOOKUP(B419,'X13'!$B:$AZ,47,FALSE)),"B"))))))))))))))=TRUE," ",(IF($X$1=1,(VLOOKUP(B419,'X1'!$B:$AZ,47,FALSE)),IF($X$1=2,(VLOOKUP(B419,'X2'!$B:$AZ,47,FALSE)),IF($X$1=3,(VLOOKUP(B419,'X3'!$B:$AZ,47,FALSE)),IF($X$1=4,(VLOOKUP(B419,'X4'!$B:$AZ,47,FALSE)),IF($X$1=5,(VLOOKUP(B419,'X5'!$B:$AZ,47,FALSE)),IF($X$1=6,(VLOOKUP(B419,'X6'!$B:$AZ,47,FALSE)),IF($X$1=7,(VLOOKUP(B419,'X7'!$B:$AZ,47,FALSE)),IF($X$1=8,(VLOOKUP(B419,'X8'!$B:$AZ,47,FALSE)),IF($X$1=9,(VLOOKUP(B419,'X9'!$B:$AZ,47,FALSE)),IF($X$1=10,(VLOOKUP(B419,'X10'!$B:$AZ,47,FALSE)),IF($X$1=11,(VLOOKUP(B419,'X11'!$B:$AZ,47,FALSE)),IF($X$1=12,(VLOOKUP(B419,'X12'!$B:$AZ,47,FALSE)),IF($X$1=13,(VLOOKUP(B419,'X13'!$B:$AZ,47,FALSE)),"B")))))))))))))))</f>
        <v xml:space="preserve"> </v>
      </c>
      <c r="D419" s="181" t="str">
        <f ca="1">IF(ISERROR(IF($X$1=1,(VLOOKUP(B419,'X1'!$B:$AP,41,FALSE)),IF($X$1=2,(VLOOKUP(B419,'X2'!$B:$AP,41,FALSE)),IF($X$1=3,(VLOOKUP(B419,'X3'!$B:$AP,41,FALSE)),IF($X$1=4,(VLOOKUP(B419,'X4'!$B:$AP,41,FALSE)),IF($X$1=5,(VLOOKUP(B419,'X5'!$B:$AP,41,FALSE)),IF($X$1=6,(VLOOKUP(B419,'X6'!$B:$AP,41,FALSE)),IF($X$1=7,(VLOOKUP(B419,'X7'!$B:$AP,41,FALSE)),IF($X$1=8,(VLOOKUP(B419,'X8'!$B:$AP,41,FALSE)),IF($X$1=9,(VLOOKUP(B419,'X9'!$B:$AP,41,FALSE)),IF($X$1=10,(VLOOKUP(B419,'X10'!$B:$AP,41,FALSE)),IF($X$1=11,(VLOOKUP(B419,'X11'!$B:$AP,41,FALSE)),IF($X$1=12,(VLOOKUP(B419,'X12'!$B:$AP,41,FALSE)),IF($X$1=13,(VLOOKUP(B419,'X13'!$B:$AP,41,FALSE)),"B"))))))))))))))=TRUE," ",(IF($X$1=1,(VLOOKUP(B419,'X1'!$B:$AP,41,FALSE)),IF($X$1=2,(VLOOKUP(B419,'X2'!$B:$AP,41,FALSE)),IF($X$1=3,(VLOOKUP(B419,'X3'!$B:$AP,41,FALSE)),IF($X$1=4,(VLOOKUP(B419,'X4'!$B:$AP,41,FALSE)),IF($X$1=5,(VLOOKUP(B419,'X5'!$B:$AP,41,FALSE)),IF($X$1=6,(VLOOKUP(B419,'X6'!$B:$AP,41,FALSE)),IF($X$1=7,(VLOOKUP(B419,'X7'!$B:$AP,41,FALSE)),IF($X$1=8,(VLOOKUP(B419,'X8'!$B:$AP,41,FALSE)),IF($X$1=9,(VLOOKUP(B419,'X9'!$B:$AP,41,FALSE)),IF($X$1=10,(VLOOKUP(B419,'X10'!$B:$AP,41,FALSE)),IF($X$1=11,(VLOOKUP(B419,'X11'!$B:$AP,41,FALSE)),IF($X$1=12,(VLOOKUP(B419,'X12'!$B:$AP,41,FALSE)),IF($X$1=13,(VLOOKUP(B419,'X13'!$B:$AP,41,FALSE)),"B")))))))))))))))</f>
        <v xml:space="preserve"> </v>
      </c>
      <c r="E419" s="182" t="str">
        <f ca="1">IF(ISERROR(IF($X$1=1,(VLOOKUP(B419,'X1'!$B:$AP,7,FALSE)),IF($X$1=2,(VLOOKUP(B419,'X2'!$B:$AP,7,FALSE)),IF($X$1=3,(VLOOKUP(B419,'X3'!$B:$AP,7,FALSE)),IF($X$1=4,(VLOOKUP(B419,'X4'!$B:$AP,7,FALSE)),IF($X$1=5,(VLOOKUP(B419,'X5'!$B:$AP,7,FALSE)),IF($X$1=6,(VLOOKUP(B419,'X6'!$B:$AP,7,FALSE)),IF($X$1=7,(VLOOKUP(B419,'X7'!$B:$AP,7,FALSE)),IF($X$1=8,(VLOOKUP(B419,'X8'!$B:$AP,7,FALSE)),IF($X$1=9,(VLOOKUP(B419,'X9'!$B:$AP,7,FALSE)),IF($X$1=10,(VLOOKUP(B419,'X10'!$B:$AP,7,FALSE)),IF($X$1=11,(VLOOKUP(B419,'X11'!$B:$AP,7,FALSE)),IF($X$1=12,(VLOOKUP(B419,'X12'!$B:$AP,7,FALSE)),IF($X$1=13,(VLOOKUP(B419,'X13'!$B:$AP,7,FALSE)),"B"))))))))))))))=TRUE," ",(IF($X$1=1,(VLOOKUP(B419,'X1'!$B:$AP,7,FALSE)),IF($X$1=2,(VLOOKUP(B419,'X2'!$B:$AP,7,FALSE)),IF($X$1=3,(VLOOKUP(B419,'X3'!$B:$AP,7,FALSE)),IF($X$1=4,(VLOOKUP(B419,'X4'!$B:$AP,7,FALSE)),IF($X$1=5,(VLOOKUP(B419,'X5'!$B:$AP,7,FALSE)),IF($X$1=6,(VLOOKUP(B419,'X6'!$B:$AP,7,FALSE)),IF($X$1=7,(VLOOKUP(B419,'X7'!$B:$AP,7,FALSE)),IF($X$1=8,(VLOOKUP(B419,'X8'!$B:$AP,7,FALSE)),IF($X$1=9,(VLOOKUP(B419,'X9'!$B:$AP,7,FALSE)),IF($X$1=10,(VLOOKUP(B419,'X10'!$B:$AP,7,FALSE)),IF($X$1=11,(VLOOKUP(B419,'X11'!$B:$AP,7,FALSE)),IF($X$1=12,(VLOOKUP(B419,'X12'!$B:$AP,7,FALSE)),IF($X$1=13,(VLOOKUP(B419,'X13'!$B:$AP,7,FALSE)),"B")))))))))))))))</f>
        <v xml:space="preserve"> </v>
      </c>
      <c r="F419" s="182" t="str">
        <f ca="1">IF(ISERROR(IF((IF($X$1=1,(VLOOKUP(B419,'X1'!$B:$AO,6,FALSE)),(IF($X$1=2,(VLOOKUP(B419,'X2'!$B:$AO,6,FALSE)),(IF($X$1=3,(VLOOKUP(B419,'X3'!$B:$AO,6,FALSE)),(IF($X$1=4,(VLOOKUP(B419,'X4'!$B:$AO,6,FALSE)),(IF($X$1=5,(VLOOKUP(B419,'X5'!$B:$AO,6,FALSE)),(IF($X$1=6,(VLOOKUP(B419,'X6'!$B:$AO,6,FALSE)),(IF($X$1=7,(VLOOKUP(B419,'X7'!$B:$AO,6,FALSE)),(IF($X$1=8,(VLOOKUP(B419,'X8'!$B:$AO,6,FALSE)),(IF($X$1=9,(VLOOKUP(B419,'X9'!$B:$AO,6,FALSE)),(IF($X$1=10,(VLOOKUP(B419,'X10'!$B:$AO,6,FALSE)),(IF($X$1=11,(VLOOKUP(B419,'X11'!$B:$AO,6,FALSE)),(IF($X$1=12,(VLOOKUP(B419,'X12'!$B:$AO,6,FALSE)),(VLOOKUP(B419,'X13'!$B:$AO,6,FALSE))))))))))))))))))))))))))=$V$1," ",(IF($X$1=1,(VLOOKUP(B419,'X1'!$B:$AO,6,FALSE)),(IF($X$1=2,(VLOOKUP(B419,'X2'!$B:$AO,6,FALSE)),(IF($X$1=3,(VLOOKUP(B419,'X3'!$B:$AO,6,FALSE)),(IF($X$1=4,(VLOOKUP(B419,'X4'!$B:$AO,6,FALSE)),(IF($X$1=5,(VLOOKUP(B419,'X5'!$B:$AO,6,FALSE)),(IF($X$1=6,(VLOOKUP(B419,'X6'!$B:$AO,6,FALSE)),(IF($X$1=7,(VLOOKUP(B419,'X7'!$B:$AO,6,FALSE)),(IF($X$1=8,(VLOOKUP(B419,'X8'!$B:$AO,6,FALSE)),(IF($X$1=9,(VLOOKUP(B419,'X9'!$B:$AO,6,FALSE)),(IF($X$1=10,(VLOOKUP(B419,'X10'!$B:$AO,6,FALSE)),(IF($X$1=11,(VLOOKUP(B419,'X11'!$B:$AO,6,FALSE)),(IF($X$1=12,(VLOOKUP(B419,'X12'!$B:$AO,6,FALSE)),(VLOOKUP(B419,'X13'!$B:$AO,6,FALSE))))))))))))))))))))))))))))=TRUE," ",(IF((IF($X$1=1,(VLOOKUP(B419,'X1'!$B:$AO,6,FALSE)),(IF($X$1=2,(VLOOKUP(B419,'X2'!$B:$AO,6,FALSE)),(IF($X$1=3,(VLOOKUP(B419,'X3'!$B:$AO,6,FALSE)),(IF($X$1=4,(VLOOKUP(B419,'X4'!$B:$AO,6,FALSE)),(IF($X$1=5,(VLOOKUP(B419,'X5'!$B:$AO,6,FALSE)),(IF($X$1=6,(VLOOKUP(B419,'X6'!$B:$AO,6,FALSE)),(IF($X$1=7,(VLOOKUP(B419,'X7'!$B:$AO,6,FALSE)),(IF($X$1=8,(VLOOKUP(B419,'X8'!$B:$AO,6,FALSE)),(IF($X$1=9,(VLOOKUP(B419,'X9'!$B:$AO,6,FALSE)),(IF($X$1=10,(VLOOKUP(B419,'X10'!$B:$AO,6,FALSE)),(IF($X$1=11,(VLOOKUP(B419,'X11'!$B:$AO,6,FALSE)),(IF($X$1=12,(VLOOKUP(B419,'X12'!$B:$AO,6,FALSE)),(VLOOKUP(B419,'X13'!$B:$AO,6,FALSE))))))))))))))))))))))))))=$V$1," ",(IF($X$1=1,(VLOOKUP(B419,'X1'!$B:$AO,6,FALSE)),(IF($X$1=2,(VLOOKUP(B419,'X2'!$B:$AO,6,FALSE)),(IF($X$1=3,(VLOOKUP(B419,'X3'!$B:$AO,6,FALSE)),(IF($X$1=4,(VLOOKUP(B419,'X4'!$B:$AO,6,FALSE)),(IF($X$1=5,(VLOOKUP(B419,'X5'!$B:$AO,6,FALSE)),(IF($X$1=6,(VLOOKUP(B419,'X6'!$B:$AO,6,FALSE)),(IF($X$1=7,(VLOOKUP(B419,'X7'!$B:$AO,6,FALSE)),(IF($X$1=8,(VLOOKUP(B419,'X8'!$B:$AO,6,FALSE)),(IF($X$1=9,(VLOOKUP(B419,'X9'!$B:$AO,6,FALSE)),(IF($X$1=10,(VLOOKUP(B419,'X10'!$B:$AO,6,FALSE)),(IF($X$1=11,(VLOOKUP(B419,'X11'!$B:$AO,6,FALSE)),(IF($X$1=12,(VLOOKUP(B419,'X12'!$B:$AO,6,FALSE)),(VLOOKUP(B419,'X13'!$B:$AO,6,FALSE)))))))))))))))))))))))))))))</f>
        <v xml:space="preserve"> </v>
      </c>
      <c r="G419" s="182" t="str">
        <f ca="1">IF(ISERROR(IF($X$1=1,(VLOOKUP(B419,'X1'!$B:$AZ,44,FALSE)),IF($X$1=2,(VLOOKUP(B419,'X2'!$B:$AZ,44,FALSE)),IF($X$1=3,(VLOOKUP(B419,'X3'!$B:$AZ,44,FALSE)),IF($X$1=4,(VLOOKUP(B419,'X4'!$B:$AZ,44,FALSE)),IF($X$1=5,(VLOOKUP(B419,'X5'!$B:$AZ,44,FALSE)),IF($X$1=6,(VLOOKUP(B419,'X6'!$B:$AZ,44,FALSE)),IF($X$1=7,(VLOOKUP(B419,'X7'!$B:$AZ,44,FALSE)),IF($X$1=8,(VLOOKUP(B419,'X8'!$B:$AZ,44,FALSE)),IF($X$1=9,(VLOOKUP(B419,'X9'!$B:$AZ,44,FALSE)),IF($X$1=10,(VLOOKUP(B419,'X10'!$B:$AZ,44,FALSE)),IF($X$1=11,(VLOOKUP(B419,'X11'!$B:$AZ,44,FALSE)),IF($X$1=12,(VLOOKUP(B419,'X12'!$B:$AZ,44,FALSE)),IF($X$1=13,(VLOOKUP(B419,'X13'!$B:$AZ,44,FALSE)),"B"))))))))))))))=TRUE," ",(IF($X$1=1,(VLOOKUP(B419,'X1'!$B:$AZ,44,FALSE)),IF($X$1=2,(VLOOKUP(B419,'X2'!$B:$AZ,44,FALSE)),IF($X$1=3,(VLOOKUP(B419,'X3'!$B:$AZ,44,FALSE)),IF($X$1=4,(VLOOKUP(B419,'X4'!$B:$AZ,44,FALSE)),IF($X$1=5,(VLOOKUP(B419,'X5'!$B:$AZ,44,FALSE)),IF($X$1=6,(VLOOKUP(B419,'X6'!$B:$AZ,44,FALSE)),IF($X$1=7,(VLOOKUP(B419,'X7'!$B:$AZ,44,FALSE)),IF($X$1=8,(VLOOKUP(B419,'X8'!$B:$AZ,44,FALSE)),IF($X$1=9,(VLOOKUP(B419,'X9'!$B:$AZ,44,FALSE)),IF($X$1=10,(VLOOKUP(B419,'X10'!$B:$AZ,44,FALSE)),IF($X$1=11,(VLOOKUP(B419,'X11'!$B:$AZ,44,FALSE)),IF($X$1=12,(VLOOKUP(B419,'X12'!$B:$AZ,44,FALSE)),IF($X$1=13,(VLOOKUP(B419,'X13'!$B:$AZ,44,FALSE)),"B")))))))))))))))</f>
        <v xml:space="preserve"> </v>
      </c>
      <c r="H419" s="182" t="str">
        <f ca="1">IF(ISERROR(IF($X$1=1,(VLOOKUP(B419,'X1'!$B:$AZ,8,FALSE)),IF($X$1=2,(VLOOKUP(B419,'X2'!$B:$AZ,8,FALSE)),IF($X$1=3,(VLOOKUP(B419,'X3'!$B:$AZ,8,FALSE)),IF($X$1=4,(VLOOKUP(B419,'X4'!$B:$AZ,8,FALSE)),IF($X$1=5,(VLOOKUP(B419,'X5'!$B:$AZ,8,FALSE)),IF($X$1=6,(VLOOKUP(B419,'X6'!$B:$AZ,8,FALSE)),IF($X$1=7,(VLOOKUP(B419,'X7'!$B:$AZ,8,FALSE)),IF($X$1=8,(VLOOKUP(B419,'X8'!$B:$AZ,8,FALSE)),IF($X$1=9,(VLOOKUP(B419,'X9'!$B:$AZ,8,FALSE)),IF($X$1=10,(VLOOKUP(B419,'X10'!$B:$AZ,8,FALSE)),IF($X$1=11,(VLOOKUP(B419,'X11'!$B:$AZ,8,FALSE)),IF($X$1=12,(VLOOKUP(B419,'X12'!$B:$AZ,8,FALSE)),IF($X$1=13,(VLOOKUP(B419,'X13'!$B:$AZ,8,FALSE)),"B"))))))))))))))=TRUE," ",(IF($X$1=1,(VLOOKUP(B419,'X1'!$B:$AZ,8,FALSE)),IF($X$1=2,(VLOOKUP(B419,'X2'!$B:$AZ,8,FALSE)),IF($X$1=3,(VLOOKUP(B419,'X3'!$B:$AZ,8,FALSE)),IF($X$1=4,(VLOOKUP(B419,'X4'!$B:$AZ,8,FALSE)),IF($X$1=5,(VLOOKUP(B419,'X5'!$B:$AZ,8,FALSE)),IF($X$1=6,(VLOOKUP(B419,'X6'!$B:$AZ,8,FALSE)),IF($X$1=7,(VLOOKUP(B419,'X7'!$B:$AZ,8,FALSE)),IF($X$1=8,(VLOOKUP(B419,'X8'!$B:$AZ,8,FALSE)),IF($X$1=9,(VLOOKUP(B419,'X9'!$B:$AZ,8,FALSE)),IF($X$1=10,(VLOOKUP(B419,'X10'!$B:$AZ,8,FALSE)),IF($X$1=11,(VLOOKUP(B419,'X11'!$B:$AZ,8,FALSE)),IF($X$1=12,(VLOOKUP(B419,'X12'!$B:$AZ,8,FALSE)),IF($X$1=13,(VLOOKUP(B419,'X13'!$B:$AZ,8,FALSE)),"B")))))))))))))))</f>
        <v xml:space="preserve"> </v>
      </c>
      <c r="I419" s="183" t="str">
        <f ca="1">IF(ISERROR(IF($X$1=1,(VLOOKUP(B419,'X1'!$B:$AZ,2,FALSE)),IF($X$1=2,(VLOOKUP(B419,'X2'!$B:$AZ,2,FALSE)),IF($X$1=3,(VLOOKUP(B419,'X3'!$B:$AZ,2,FALSE)),IF($X$1=4,(VLOOKUP(B419,'X4'!$B:$AZ,2,FALSE)),IF($X$1=5,(VLOOKUP(B419,'X5'!$B:$AZ,2,FALSE)),IF($X$1=6,(VLOOKUP(B419,'X6'!$B:$AZ,2,FALSE)),IF($X$1=7,(VLOOKUP(B419,'X7'!$B:$AZ,2,FALSE)),IF($X$1=8,(VLOOKUP(B419,'X8'!$B:$AZ,2,FALSE)),IF($X$1=9,(VLOOKUP(B419,'X9'!$B:$AZ,2,FALSE)),IF($X$1=10,(VLOOKUP(B419,'X10'!$B:$AZ,2,FALSE)),IF($X$1=11,(VLOOKUP(B419,'X11'!$B:$AZ,2,FALSE)),IF($X$1=12,(VLOOKUP(B419,'X12'!$B:$AZ,2,FALSE)),IF($X$1=13,(VLOOKUP(B419,'X13'!$B:$AZ,2,FALSE)),"B"))))))))))))))=TRUE," ",(IF($X$1=1,(VLOOKUP(B419,'X1'!$B:$AZ,2,FALSE)),IF($X$1=2,(VLOOKUP(B419,'X2'!$B:$AZ,2,FALSE)),IF($X$1=3,(VLOOKUP(B419,'X3'!$B:$AZ,2,FALSE)),IF($X$1=4,(VLOOKUP(B419,'X4'!$B:$AZ,2,FALSE)),IF($X$1=5,(VLOOKUP(B419,'X5'!$B:$AZ,2,FALSE)),IF($X$1=6,(VLOOKUP(B419,'X6'!$B:$AZ,2,FALSE)),IF($X$1=7,(VLOOKUP(B419,'X7'!$B:$AZ,2,FALSE)),IF($X$1=8,(VLOOKUP(B419,'X8'!$B:$AZ,2,FALSE)),IF($X$1=9,(VLOOKUP(B419,'X9'!$B:$AZ,2,FALSE)),IF($X$1=10,(VLOOKUP(B419,'X10'!$B:$AZ,2,FALSE)),IF($X$1=11,(VLOOKUP(B419,'X11'!$B:$AZ,2,FALSE)),IF($X$1=12,(VLOOKUP(B419,'X12'!$B:$AZ,2,FALSE)),IF($X$1=13,(VLOOKUP(B419,'X13'!$B:$AZ,2,FALSE)),"B")))))))))))))))</f>
        <v xml:space="preserve"> </v>
      </c>
      <c r="J419" s="183" t="str">
        <f ca="1">IF(ISERROR(IF($X$1=1,(VLOOKUP(B419,'X1'!$B:$AZ,3,FALSE)),IF($X$1=2,(VLOOKUP(B419,'X2'!$B:$AZ,3,FALSE)),IF($X$1=3,(VLOOKUP(B419,'X3'!$B:$AZ,3,FALSE)),IF($X$1=4,(VLOOKUP(B419,'X4'!$B:$AZ,3,FALSE)),IF($X$1=5,(VLOOKUP(B419,'X5'!$B:$AZ,3,FALSE)),IF($X$1=6,(VLOOKUP(B419,'X6'!$B:$AZ,3,FALSE)),IF($X$1=7,(VLOOKUP(B419,'X7'!$B:$AZ,3,FALSE)),IF($X$1=8,(VLOOKUP(B419,'X8'!$B:$AZ,3,FALSE)),IF($X$1=9,(VLOOKUP(B419,'X9'!$B:$AZ,3,FALSE)),IF($X$1=10,(VLOOKUP(B419,'X10'!$B:$AZ,3,FALSE)),IF($X$1=11,(VLOOKUP(B419,'X11'!$B:$AZ,3,FALSE)),IF($X$1=12,(VLOOKUP(B419,'X12'!$B:$AZ,3,FALSE)),IF($X$1=13,(VLOOKUP(B419,'X13'!$B:$AZ,3,FALSE)),"B"))))))))))))))=TRUE," ",(IF($X$1=1,(VLOOKUP(B419,'X1'!$B:$AZ,3,FALSE)),IF($X$1=2,(VLOOKUP(B419,'X2'!$B:$AZ,3,FALSE)),IF($X$1=3,(VLOOKUP(B419,'X3'!$B:$AZ,3,FALSE)),IF($X$1=4,(VLOOKUP(B419,'X4'!$B:$AZ,3,FALSE)),IF($X$1=5,(VLOOKUP(B419,'X5'!$B:$AZ,3,FALSE)),IF($X$1=6,(VLOOKUP(B419,'X6'!$B:$AZ,3,FALSE)),IF($X$1=7,(VLOOKUP(B419,'X7'!$B:$AZ,3,FALSE)),IF($X$1=8,(VLOOKUP(B419,'X8'!$B:$AZ,3,FALSE)),IF($X$1=9,(VLOOKUP(B419,'X9'!$B:$AZ,3,FALSE)),IF($X$1=10,(VLOOKUP(B419,'X10'!$B:$AZ,3,FALSE)),IF($X$1=11,(VLOOKUP(B419,'X11'!$B:$AZ,3,FALSE)),IF($X$1=12,(VLOOKUP(B419,'X12'!$B:$AZ,3,FALSE)),IF($X$1=13,(VLOOKUP(B419,'X13'!$B:$AZ,3,FALSE)),"B")))))))))))))))</f>
        <v xml:space="preserve"> </v>
      </c>
      <c r="K419" s="183" t="str">
        <f ca="1">IF(ISERROR(IF($X$1=1,(VLOOKUP(B419,'X1'!$B:$AZ,5,FALSE)),IF($X$1=2,(VLOOKUP(B419,'X2'!$B:$AZ,5,FALSE)),IF($X$1=3,(VLOOKUP(B419,'X3'!$B:$AZ,5,FALSE)),IF($X$1=4,(VLOOKUP(B419,'X4'!$B:$AZ,5,FALSE)),IF($X$1=5,(VLOOKUP(B419,'X5'!$B:$AZ,5,FALSE)),IF($X$1=6,(VLOOKUP(B419,'X6'!$B:$AZ,5,FALSE)),IF($X$1=7,(VLOOKUP(B419,'X7'!$B:$AZ,5,FALSE)),IF($X$1=8,(VLOOKUP(B419,'X8'!$B:$AZ,5,FALSE)),IF($X$1=9,(VLOOKUP(B419,'X9'!$B:$AZ,5,FALSE)),IF($X$1=10,(VLOOKUP(B419,'X10'!$B:$AZ,5,FALSE)),IF($X$1=11,(VLOOKUP(B419,'X11'!$B:$AZ,5,FALSE)),IF($X$1=12,(VLOOKUP(B419,'X12'!$B:$AZ,5,FALSE)),IF($X$1=13,(VLOOKUP(B419,'X13'!$B:$AZ,5,FALSE)),"B"))))))))))))))=TRUE," ",(IF($X$1=1,(VLOOKUP(B419,'X1'!$B:$AZ,5,FALSE)),IF($X$1=2,(VLOOKUP(B419,'X2'!$B:$AZ,5,FALSE)),IF($X$1=3,(VLOOKUP(B419,'X3'!$B:$AZ,5,FALSE)),IF($X$1=4,(VLOOKUP(B419,'X4'!$B:$AZ,5,FALSE)),IF($X$1=5,(VLOOKUP(B419,'X5'!$B:$AZ,5,FALSE)),IF($X$1=6,(VLOOKUP(B419,'X6'!$B:$AZ,5,FALSE)),IF($X$1=7,(VLOOKUP(B419,'X7'!$B:$AZ,5,FALSE)),IF($X$1=8,(VLOOKUP(B419,'X8'!$B:$AZ,5,FALSE)),IF($X$1=9,(VLOOKUP(B419,'X9'!$B:$AZ,5,FALSE)),IF($X$1=10,(VLOOKUP(B419,'X10'!$B:$AZ,5,FALSE)),IF($X$1=11,(VLOOKUP(B419,'X11'!$B:$AZ,5,FALSE)),IF($X$1=12,(VLOOKUP(B419,'X12'!$B:$AZ,5,FALSE)),IF($X$1=13,(VLOOKUP(B419,'X13'!$B:$AZ,5,FALSE)),"B")))))))))))))))</f>
        <v xml:space="preserve"> </v>
      </c>
      <c r="L419" s="184" t="str">
        <f ca="1">IF(ISERROR(IF($X$1=1,(VLOOKUP(B419,'X1'!$B:$AZ,9,FALSE)),IF($X$1=2,(VLOOKUP(B419,'X2'!$B:$AZ,9,FALSE)),IF($X$1=3,(VLOOKUP(B419,'X3'!$B:$AZ,9,FALSE)),IF($X$1=4,(VLOOKUP(B419,'X4'!$B:$AZ,9,FALSE)),IF($X$1=5,(VLOOKUP(B419,'X5'!$B:$AZ,9,FALSE)),IF($X$1=6,(VLOOKUP(B419,'X6'!$B:$AZ,9,FALSE)),IF($X$1=7,(VLOOKUP(B419,'X7'!$B:$AZ,9,FALSE)),IF($X$1=8,(VLOOKUP(B419,'X8'!$B:$AZ,9,FALSE)),IF($X$1=9,(VLOOKUP(B419,'X9'!$B:$AZ,9,FALSE)),IF($X$1=10,(VLOOKUP(B419,'X10'!$B:$AZ,9,FALSE)),IF($X$1=11,(VLOOKUP(B419,'X11'!$B:$AZ,9,FALSE)),IF($X$1=12,(VLOOKUP(B419,'X12'!$B:$AZ,9,FALSE)),IF($X$1=13,(VLOOKUP(B419,'X13'!$B:$AZ,9,FALSE)),"B"))))))))))))))=TRUE," ",(IF($X$1=1,(VLOOKUP(B419,'X1'!$B:$AZ,9,FALSE)),IF($X$1=2,(VLOOKUP(B419,'X2'!$B:$AZ,9,FALSE)),IF($X$1=3,(VLOOKUP(B419,'X3'!$B:$AZ,9,FALSE)),IF($X$1=4,(VLOOKUP(B419,'X4'!$B:$AZ,9,FALSE)),IF($X$1=5,(VLOOKUP(B419,'X5'!$B:$AZ,9,FALSE)),IF($X$1=6,(VLOOKUP(B419,'X6'!$B:$AZ,9,FALSE)),IF($X$1=7,(VLOOKUP(B419,'X7'!$B:$AZ,9,FALSE)),IF($X$1=8,(VLOOKUP(B419,'X8'!$B:$AZ,9,FALSE)),IF($X$1=9,(VLOOKUP(B419,'X9'!$B:$AZ,9,FALSE)),IF($X$1=10,(VLOOKUP(B419,'X10'!$B:$AZ,9,FALSE)),IF($X$1=11,(VLOOKUP(B419,'X11'!$B:$AZ,9,FALSE)),IF($X$1=12,(VLOOKUP(B419,'X12'!$B:$AZ,9,FALSE)),IF($X$1=13,(VLOOKUP(B419,'X13'!$B:$AZ,9,FALSE)),"B")))))))))))))))</f>
        <v xml:space="preserve"> </v>
      </c>
      <c r="M419" s="184" t="str">
        <f ca="1">IF(ISERROR(IF($X$1=1,(VLOOKUP(B419,'X1'!$B:$AZ,10,FALSE)),IF($X$1=2,(VLOOKUP(B419,'X2'!$B:$AZ,10,FALSE)),IF($X$1=3,(VLOOKUP(B419,'X3'!$B:$AZ,10,FALSE)),IF($X$1=4,(VLOOKUP(B419,'X4'!$B:$AZ,10,FALSE)),IF($X$1=5,(VLOOKUP(B419,'X5'!$B:$AZ,10,FALSE)),IF($X$1=6,(VLOOKUP(B419,'X6'!$B:$AZ,10,FALSE)),IF($X$1=7,(VLOOKUP(B419,'X7'!$B:$AZ,10,FALSE)),IF($X$1=8,(VLOOKUP(B419,'X8'!$B:$AZ,10,FALSE)),IF($X$1=9,(VLOOKUP(B419,'X9'!$B:$AZ,10,FALSE)),IF($X$1=10,(VLOOKUP(B419,'X10'!$B:$AZ,10,FALSE)),IF($X$1=11,(VLOOKUP(B419,'X11'!$B:$AZ,10,FALSE)),IF($X$1=12,(VLOOKUP(B419,'X12'!$B:$AZ,10,FALSE)),IF($X$1=13,(VLOOKUP(B419,'X13'!$B:$AZ,10,FALSE)),"B"))))))))))))))=TRUE," ",(IF($X$1=1,(VLOOKUP(B419,'X1'!$B:$AZ,10,FALSE)),IF($X$1=2,(VLOOKUP(B419,'X2'!$B:$AZ,10,FALSE)),IF($X$1=3,(VLOOKUP(B419,'X3'!$B:$AZ,10,FALSE)),IF($X$1=4,(VLOOKUP(B419,'X4'!$B:$AZ,10,FALSE)),IF($X$1=5,(VLOOKUP(B419,'X5'!$B:$AZ,10,FALSE)),IF($X$1=6,(VLOOKUP(B419,'X6'!$B:$AZ,10,FALSE)),IF($X$1=7,(VLOOKUP(B419,'X7'!$B:$AZ,10,FALSE)),IF($X$1=8,(VLOOKUP(B419,'X8'!$B:$AZ,10,FALSE)),IF($X$1=9,(VLOOKUP(B419,'X9'!$B:$AZ,10,FALSE)),IF($X$1=10,(VLOOKUP(B419,'X10'!$B:$AZ,10,FALSE)),IF($X$1=11,(VLOOKUP(B419,'X11'!$B:$AZ,10,FALSE)),IF($X$1=12,(VLOOKUP(B419,'X12'!$B:$AZ,10,FALSE)),IF($X$1=13,(VLOOKUP(B419,'X13'!$B:$AZ,10,FALSE)),"B")))))))))))))))</f>
        <v xml:space="preserve"> </v>
      </c>
      <c r="N419" s="185" t="str">
        <f ca="1">IF(ISERROR(IF($X$1=1,(VLOOKUP(B419,'X1'!$B:$AZ,45,FALSE)),IF($X$1=2,(VLOOKUP(B419,'X2'!$B:$AZ,45,FALSE)),IF($X$1=3,(VLOOKUP(B419,'X3'!$B:$AZ,45,FALSE)),IF($X$1=4,(VLOOKUP(B419,'X4'!$B:$AZ,45,FALSE)),IF($X$1=5,(VLOOKUP(B419,'X5'!$B:$AZ,45,FALSE)),IF($X$1=6,(VLOOKUP(B419,'X6'!$B:$AZ,45,FALSE)),IF($X$1=7,(VLOOKUP(B419,'X7'!$B:$AZ,45,FALSE)),IF($X$1=8,(VLOOKUP(B419,'X8'!$B:$AZ,45,FALSE)),IF($X$1=9,(VLOOKUP(B419,'X9'!$B:$AZ,45,FALSE)),IF($X$1=10,(VLOOKUP(B419,'X10'!$B:$AZ,45,FALSE)),IF($X$1=11,(VLOOKUP(B419,'X11'!$B:$AZ,45,FALSE)),IF($X$1=12,(VLOOKUP(B419,'X12'!$B:$AZ,45,FALSE)),IF($X$1=13,(VLOOKUP(B419,'X13'!$B:$AZ,45,FALSE)),"B"))))))))))))))=TRUE," ",(IF($X$1=1,(VLOOKUP(B419,'X1'!$B:$AZ,45,FALSE)),IF($X$1=2,(VLOOKUP(B419,'X2'!$B:$AZ,45,FALSE)),IF($X$1=3,(VLOOKUP(B419,'X3'!$B:$AZ,45,FALSE)),IF($X$1=4,(VLOOKUP(B419,'X4'!$B:$AZ,45,FALSE)),IF($X$1=5,(VLOOKUP(B419,'X5'!$B:$AZ,45,FALSE)),IF($X$1=6,(VLOOKUP(B419,'X6'!$B:$AZ,45,FALSE)),IF($X$1=7,(VLOOKUP(B419,'X7'!$B:$AZ,45,FALSE)),IF($X$1=8,(VLOOKUP(B419,'X8'!$B:$AZ,45,FALSE)),IF($X$1=9,(VLOOKUP(B419,'X9'!$B:$AZ,45,FALSE)),IF($X$1=10,(VLOOKUP(B419,'X10'!$B:$AZ,45,FALSE)),IF($X$1=11,(VLOOKUP(B419,'X11'!$B:$AZ,45,FALSE)),IF($X$1=12,(VLOOKUP(B419,'X12'!$B:$AZ,45,FALSE)),IF($X$1=13,(VLOOKUP(B419,'X13'!$B:$AZ,45,FALSE)),"B")))))))))))))))</f>
        <v xml:space="preserve"> </v>
      </c>
      <c r="O419" s="184" t="str">
        <f ca="1">IF(ISERROR(IF($X$1=1,(VLOOKUP(B419,'X1'!$B:$AZ,11,FALSE)),IF($X$1=2,(VLOOKUP(B419,'X2'!$B:$AZ,11,FALSE)),IF($X$1=3,(VLOOKUP(B419,'X3'!$B:$AZ,11,FALSE)),IF($X$1=4,(VLOOKUP(B419,'X4'!$B:$AZ,11,FALSE)),IF($X$1=5,(VLOOKUP(B419,'X5'!$B:$AZ,11,FALSE)),IF($X$1=6,(VLOOKUP(B419,'X6'!$B:$AZ,11,FALSE)),IF($X$1=7,(VLOOKUP(B419,'X7'!$B:$AZ,11,FALSE)),IF($X$1=8,(VLOOKUP(B419,'X8'!$B:$AZ,11,FALSE)),IF($X$1=9,(VLOOKUP(B419,'X9'!$B:$AZ,11,FALSE)),IF($X$1=10,(VLOOKUP(B419,'X10'!$B:$AZ,11,FALSE)),IF($X$1=11,(VLOOKUP(B419,'X11'!$B:$AZ,11,FALSE)),IF($X$1=12,(VLOOKUP(B419,'X12'!$B:$AZ,11,FALSE)),IF($X$1=13,(VLOOKUP(B419,'X13'!$B:$AZ,11,FALSE)),"B"))))))))))))))=TRUE," ",(IF($X$1=1,(VLOOKUP(B419,'X1'!$B:$AZ,11,FALSE)),IF($X$1=2,(VLOOKUP(B419,'X2'!$B:$AZ,11,FALSE)),IF($X$1=3,(VLOOKUP(B419,'X3'!$B:$AZ,11,FALSE)),IF($X$1=4,(VLOOKUP(B419,'X4'!$B:$AZ,11,FALSE)),IF($X$1=5,(VLOOKUP(B419,'X5'!$B:$AZ,11,FALSE)),IF($X$1=6,(VLOOKUP(B419,'X6'!$B:$AZ,11,FALSE)),IF($X$1=7,(VLOOKUP(B419,'X7'!$B:$AZ,11,FALSE)),IF($X$1=8,(VLOOKUP(B419,'X8'!$B:$AZ,11,FALSE)),IF($X$1=9,(VLOOKUP(B419,'X9'!$B:$AZ,11,FALSE)),IF($X$1=10,(VLOOKUP(B419,'X10'!$B:$AZ,11,FALSE)),IF($X$1=11,(VLOOKUP(B419,'X11'!$B:$AZ,11,FALSE)),IF($X$1=12,(VLOOKUP(B419,'X12'!$B:$AZ,11,FALSE)),IF($X$1=13,(VLOOKUP(B419,'X13'!$B:$AZ,11,FALSE)),"B")))))))))))))))</f>
        <v xml:space="preserve"> </v>
      </c>
      <c r="P419" s="184" t="str">
        <f ca="1">IF(ISERROR(IF($X$1=1,(VLOOKUP(B419,'X1'!$B:$AZ,12,FALSE)),IF($X$1=2,(VLOOKUP(B419,'X2'!$B:$AZ,12,FALSE)),IF($X$1=3,(VLOOKUP(B419,'X3'!$B:$AZ,12,FALSE)),IF($X$1=4,(VLOOKUP(B419,'X4'!$B:$AZ,12,FALSE)),IF($X$1=5,(VLOOKUP(B419,'X5'!$B:$AZ,12,FALSE)),IF($X$1=6,(VLOOKUP(B419,'X6'!$B:$AZ,12,FALSE)),IF($X$1=7,(VLOOKUP(B419,'X7'!$B:$AZ,12,FALSE)),IF($X$1=8,(VLOOKUP(B419,'X8'!$B:$AZ,12,FALSE)),IF($X$1=9,(VLOOKUP(B419,'X9'!$B:$AZ,12,FALSE)),IF($X$1=10,(VLOOKUP(B419,'X10'!$B:$AZ,12,FALSE)),IF($X$1=11,(VLOOKUP(B419,'X11'!$B:$AZ,12,FALSE)),IF($X$1=12,(VLOOKUP(B419,'X12'!$B:$AZ,12,FALSE)),IF($X$1=13,(VLOOKUP(B419,'X13'!$B:$AZ,12,FALSE)),"B"))))))))))))))=TRUE," ",(IF($X$1=1,(VLOOKUP(B419,'X1'!$B:$AZ,12,FALSE)),IF($X$1=2,(VLOOKUP(B419,'X2'!$B:$AZ,12,FALSE)),IF($X$1=3,(VLOOKUP(B419,'X3'!$B:$AZ,12,FALSE)),IF($X$1=4,(VLOOKUP(B419,'X4'!$B:$AZ,12,FALSE)),IF($X$1=5,(VLOOKUP(B419,'X5'!$B:$AZ,12,FALSE)),IF($X$1=6,(VLOOKUP(B419,'X6'!$B:$AZ,12,FALSE)),IF($X$1=7,(VLOOKUP(B419,'X7'!$B:$AZ,12,FALSE)),IF($X$1=8,(VLOOKUP(B419,'X8'!$B:$AZ,12,FALSE)),IF($X$1=9,(VLOOKUP(B419,'X9'!$B:$AZ,12,FALSE)),IF($X$1=10,(VLOOKUP(B419,'X10'!$B:$AZ,12,FALSE)),IF($X$1=11,(VLOOKUP(B419,'X11'!$B:$AZ,12,FALSE)),IF($X$1=12,(VLOOKUP(B419,'X12'!$B:$AZ,12,FALSE)),IF($X$1=13,(VLOOKUP(B419,'X13'!$B:$AZ,12,FALSE)),"B")))))))))))))))</f>
        <v xml:space="preserve"> </v>
      </c>
      <c r="Q419" s="185" t="str">
        <f ca="1">IF(ISERROR(IF($X$1=1,(VLOOKUP(B419,'X1'!$B:$AZ,46,FALSE)),IF($X$1=2,(VLOOKUP(B419,'X2'!$B:$AZ,46,FALSE)),IF($X$1=3,(VLOOKUP(B419,'X3'!$B:$AZ,46,FALSE)),IF($X$1=4,(VLOOKUP(B419,'X4'!$B:$AZ,46,FALSE)),IF($X$1=5,(VLOOKUP(B419,'X5'!$B:$AZ,46,FALSE)),IF($X$1=6,(VLOOKUP(B419,'X6'!$B:$AZ,46,FALSE)),IF($X$1=7,(VLOOKUP(B419,'X7'!$B:$AZ,46,FALSE)),IF($X$1=8,(VLOOKUP(B419,'X8'!$B:$AZ,46,FALSE)),IF($X$1=9,(VLOOKUP(B419,'X9'!$B:$AZ,46,FALSE)),IF($X$1=10,(VLOOKUP(B419,'X10'!$B:$AZ,46,FALSE)),IF($X$1=11,(VLOOKUP(B419,'X11'!$B:$AZ,46,FALSE)),IF($X$1=12,(VLOOKUP(B419,'X12'!$B:$AZ,46,FALSE)),IF($X$1=13,(VLOOKUP(B419,'X13'!$B:$AZ,46,FALSE)),"B"))))))))))))))=TRUE," ",(IF($X$1=1,(VLOOKUP(B419,'X1'!$B:$AZ,46,FALSE)),IF($X$1=2,(VLOOKUP(B419,'X2'!$B:$AZ,46,FALSE)),IF($X$1=3,(VLOOKUP(B419,'X3'!$B:$AZ,46,FALSE)),IF($X$1=4,(VLOOKUP(B419,'X4'!$B:$AZ,46,FALSE)),IF($X$1=5,(VLOOKUP(B419,'X5'!$B:$AZ,46,FALSE)),IF($X$1=6,(VLOOKUP(B419,'X6'!$B:$AZ,46,FALSE)),IF($X$1=7,(VLOOKUP(B419,'X7'!$B:$AZ,46,FALSE)),IF($X$1=8,(VLOOKUP(B419,'X8'!$B:$AZ,46,FALSE)),IF($X$1=9,(VLOOKUP(B419,'X9'!$B:$AZ,46,FALSE)),IF($X$1=10,(VLOOKUP(B419,'X10'!$B:$AZ,46,FALSE)),IF($X$1=11,(VLOOKUP(B419,'X11'!$B:$AZ,46,FALSE)),IF($X$1=12,(VLOOKUP(B419,'X12'!$B:$AZ,46,FALSE)),IF($X$1=13,(VLOOKUP(B419,'X13'!$B:$AZ,46,FALSE)),"B")))))))))))))))</f>
        <v xml:space="preserve"> </v>
      </c>
      <c r="R419" s="185" t="str">
        <f ca="1">IF(ISERROR(IF($X$1=1,(VLOOKUP(B419,'X1'!$B:$AZ,15,FALSE)),IF($X$1=2,(VLOOKUP(B419,'X2'!$B:$AZ,15,FALSE)),IF($X$1=3,(VLOOKUP(B419,'X3'!$B:$AZ,15,FALSE)),IF($X$1=4,(VLOOKUP(B419,'X4'!$B:$AZ,15,FALSE)),IF($X$1=5,(VLOOKUP(B419,'X5'!$B:$AZ,15,FALSE)),IF($X$1=6,(VLOOKUP(B419,'X6'!$B:$AZ,15,FALSE)),IF($X$1=7,(VLOOKUP(B419,'X7'!$B:$AZ,15,FALSE)),IF($X$1=8,(VLOOKUP(B419,'X8'!$B:$AZ,15,FALSE)),IF($X$1=9,(VLOOKUP(B419,'X9'!$B:$AZ,15,FALSE)),IF($X$1=10,(VLOOKUP(B419,'X10'!$B:$AZ,15,FALSE)),IF($X$1=11,(VLOOKUP(B419,'X11'!$B:$AZ,15,FALSE)),IF($X$1=12,(VLOOKUP(B419,'X12'!$B:$AZ,15,FALSE)),IF($X$1=13,(VLOOKUP(B419,'X13'!$B:$AZ,15,FALSE)),"B"))))))))))))))=TRUE," ",(IF($X$1=1,(VLOOKUP(B419,'X1'!$B:$AZ,15,FALSE)),IF($X$1=2,(VLOOKUP(B419,'X2'!$B:$AZ,15,FALSE)),IF($X$1=3,(VLOOKUP(B419,'X3'!$B:$AZ,15,FALSE)),IF($X$1=4,(VLOOKUP(B419,'X4'!$B:$AZ,15,FALSE)),IF($X$1=5,(VLOOKUP(B419,'X5'!$B:$AZ,15,FALSE)),IF($X$1=6,(VLOOKUP(B419,'X6'!$B:$AZ,15,FALSE)),IF($X$1=7,(VLOOKUP(B419,'X7'!$B:$AZ,15,FALSE)),IF($X$1=8,(VLOOKUP(B419,'X8'!$B:$AZ,15,FALSE)),IF($X$1=9,(VLOOKUP(B419,'X9'!$B:$AZ,15,FALSE)),IF($X$1=10,(VLOOKUP(B419,'X10'!$B:$AZ,15,FALSE)),IF($X$1=11,(VLOOKUP(B419,'X11'!$B:$AZ,15,FALSE)),IF($X$1=12,(VLOOKUP(B419,'X12'!$B:$AZ,15,FALSE)),IF($X$1=13,(VLOOKUP(B419,'X13'!$B:$AZ,15,FALSE)),"B")))))))))))))))</f>
        <v xml:space="preserve"> </v>
      </c>
      <c r="S419" s="185" t="str">
        <f ca="1">IF(ISERROR(IF((IF($X$1=1,(VLOOKUP(B419,'X1'!$B:$AZ,14,FALSE)),(IF($X$1=2,(VLOOKUP(B419,'X2'!$B:$AZ,14,FALSE)),(IF($X$1=3,(VLOOKUP(B419,'X3'!$B:$AZ,14,FALSE)),(IF($X$1=4,(VLOOKUP(B419,'X4'!$B:$AZ,14,FALSE)),(IF($X$1=5,(VLOOKUP(B419,'X5'!$B:$AZ,14,FALSE)),(IF($X$1=6,(VLOOKUP(B419,'X6'!$B:$AZ,14,FALSE)),(IF($X$1=7,(VLOOKUP(B419,'X7'!$B:$AZ,14,FALSE)),(IF($X$1=8,(VLOOKUP(B419,'X8'!$B:$AZ,14,FALSE)),(IF($X$1=9,(VLOOKUP(B419,'X9'!$B:$AZ,14,FALSE)),(IF($X$1=10,(VLOOKUP(B419,'X10'!$B:$AZ,14,FALSE)),(IF($X$1=11,(VLOOKUP(B419,'X11'!$B:$AZ,14,FALSE)),(IF($X$1=12,(VLOOKUP(B419,'X12'!$B:$AZ,14,FALSE)),(VLOOKUP(B419,'X13'!$B:$AZ,14,FALSE))))))))))))))))))))))))))=$V$1," ",(IF($X$1=1,(VLOOKUP(B419,'X1'!$B:$AZ,14,FALSE)),(IF($X$1=2,(VLOOKUP(B419,'X2'!$B:$AZ,14,FALSE)),(IF($X$1=3,(VLOOKUP(B419,'X3'!$B:$AZ,14,FALSE)),(IF($X$1=4,(VLOOKUP(B419,'X4'!$B:$AZ,14,FALSE)),(IF($X$1=5,(VLOOKUP(B419,'X5'!$B:$AZ,14,FALSE)),(IF($X$1=6,(VLOOKUP(B419,'X6'!$B:$AZ,14,FALSE)),(IF($X$1=7,(VLOOKUP(B419,'X7'!$B:$AZ,14,FALSE)),(IF($X$1=8,(VLOOKUP(B419,'X8'!$B:$AZ,14,FALSE)),(IF($X$1=9,(VLOOKUP(B419,'X9'!$B:$AZ,14,FALSE)),(IF($X$1=10,(VLOOKUP(B419,'X10'!$B:$AZ,14,FALSE)),(IF($X$1=11,(VLOOKUP(B419,'X11'!$B:$AZ,14,FALSE)),(IF($X$1=12,(VLOOKUP(B419,'X12'!$B:$AZ,14,FALSE)),(VLOOKUP(B419,'X13'!$B:$AZ,14,FALSE))))))))))))))))))))))))))))=TRUE," ",(IF((IF($X$1=1,(VLOOKUP(B419,'X1'!$B:$AZ,14,FALSE)),(IF($X$1=2,(VLOOKUP(B419,'X2'!$B:$AZ,14,FALSE)),(IF($X$1=3,(VLOOKUP(B419,'X3'!$B:$AZ,14,FALSE)),(IF($X$1=4,(VLOOKUP(B419,'X4'!$B:$AZ,14,FALSE)),(IF($X$1=5,(VLOOKUP(B419,'X5'!$B:$AZ,14,FALSE)),(IF($X$1=6,(VLOOKUP(B419,'X6'!$B:$AZ,14,FALSE)),(IF($X$1=7,(VLOOKUP(B419,'X7'!$B:$AZ,14,FALSE)),(IF($X$1=8,(VLOOKUP(B419,'X8'!$B:$AZ,14,FALSE)),(IF($X$1=9,(VLOOKUP(B419,'X9'!$B:$AZ,14,FALSE)),(IF($X$1=10,(VLOOKUP(B419,'X10'!$B:$AZ,14,FALSE)),(IF($X$1=11,(VLOOKUP(B419,'X11'!$B:$AZ,14,FALSE)),(IF($X$1=12,(VLOOKUP(B419,'X12'!$B:$AZ,14,FALSE)),(VLOOKUP(B419,'X13'!$B:$AZ,14,FALSE))))))))))))))))))))))))))=$V$1," ",(IF($X$1=1,(VLOOKUP(B419,'X1'!$B:$AZ,14,FALSE)),(IF($X$1=2,(VLOOKUP(B419,'X2'!$B:$AZ,14,FALSE)),(IF($X$1=3,(VLOOKUP(B419,'X3'!$B:$AZ,14,FALSE)),(IF($X$1=4,(VLOOKUP(B419,'X4'!$B:$AZ,14,FALSE)),(IF($X$1=5,(VLOOKUP(B419,'X5'!$B:$AZ,14,FALSE)),(IF($X$1=6,(VLOOKUP(B419,'X6'!$B:$AZ,14,FALSE)),(IF($X$1=7,(VLOOKUP(B419,'X7'!$B:$AZ,14,FALSE)),(IF($X$1=8,(VLOOKUP(B419,'X8'!$B:$AZ,14,FALSE)),(IF($X$1=9,(VLOOKUP(B419,'X9'!$B:$AZ,14,FALSE)),(IF($X$1=10,(VLOOKUP(B419,'X10'!$B:$AZ,14,FALSE)),(IF($X$1=11,(VLOOKUP(B419,'X11'!$B:$AZ,14,FALSE)),(IF($X$1=12,(VLOOKUP(B419,'X12'!$B:$AZ,14,FALSE)),(VLOOKUP(B419,'X13'!$B:$AZ,14,FALSE)))))))))))))))))))))))))))))</f>
        <v xml:space="preserve"> </v>
      </c>
    </row>
    <row r="420" spans="1:19" ht="14.1" customHeight="1" x14ac:dyDescent="0.2">
      <c r="A420" s="156" t="s">
        <v>1058</v>
      </c>
      <c r="B420" s="122" t="str">
        <f>IF(ISERROR(IF($U$16=1,(VLOOKUP(A420,$AC$89:$AH$125,2,FALSE)),IF((IF($X$1=1,'X1'!B379,(IF($X$1=2,'X2'!B379,(IF($X$1=3,'X3'!B379,(IF($X$1=4,'X4'!B379,(IF($X$1=5,'X5'!B379,(IF($X$1=6,'X6'!B379,(IF($X$1=7,'X7'!B379,(IF($X$1=8,'X8'!B379,(IF($X$1=9,'X9'!B379,(IF($X$1=10,'X10'!B379,(IF($X$1=11,'X11'!B379,(IF($X$1=12,'X12'!B379,'X13'!B379))))))))))))))))))))))))="","",(IF($X$1=1,'X1'!B379,(IF($X$1=2,'X2'!B379,(IF($X$1=3,'X3'!B379,(IF($X$1=4,'X4'!B379,(IF($X$1=5,'X5'!B379,(IF($X$1=6,'X6'!B379,(IF($X$1=7,'X7'!B379,(IF($X$1=8,'X8'!B379,(IF($X$1=9,'X9'!B379,(IF($X$1=10,'X10'!B379,(IF($X$1=11,'X11'!B379,(IF($X$1=12,'X12'!B379,'X13'!B379)))))))))))))))))))))))))))=TRUE," ",(IF($U$16=1,(VLOOKUP(A420,$AC$89:$AH$125,2,FALSE)),IF((IF($X$1=1,'X1'!B379,(IF($X$1=2,'X2'!B379,(IF($X$1=3,'X3'!B379,(IF($X$1=4,'X4'!B379,(IF($X$1=5,'X5'!B379,(IF($X$1=6,'X6'!B379,(IF($X$1=7,'X7'!B379,(IF($X$1=8,'X8'!B379,(IF($X$1=9,'X9'!B379,(IF($X$1=10,'X10'!B379,(IF($X$1=11,'X11'!B379,(IF($X$1=12,'X12'!B379,'X13'!B379))))))))))))))))))))))))="","",(IF($X$1=1,'X1'!B379,(IF($X$1=2,'X2'!B379,(IF($X$1=3,'X3'!B379,(IF($X$1=4,'X4'!B379,(IF($X$1=5,'X5'!B379,(IF($X$1=6,'X6'!B379,(IF($X$1=7,'X7'!B379,(IF($X$1=8,'X8'!B379,(IF($X$1=9,'X9'!B379,(IF($X$1=10,'X10'!B379,(IF($X$1=11,'X11'!B379,(IF($X$1=12,'X12'!B379,'X13'!B379))))))))))))))))))))))))))))</f>
        <v/>
      </c>
      <c r="C420" s="181" t="str">
        <f ca="1">IF(ISERROR(IF($X$1=1,(VLOOKUP(B420,'X1'!$B:$AZ,47,FALSE)),IF($X$1=2,(VLOOKUP(B420,'X2'!$B:$AZ,47,FALSE)),IF($X$1=3,(VLOOKUP(B420,'X3'!$B:$AZ,47,FALSE)),IF($X$1=4,(VLOOKUP(B420,'X4'!$B:$AZ,47,FALSE)),IF($X$1=5,(VLOOKUP(B420,'X5'!$B:$AZ,47,FALSE)),IF($X$1=6,(VLOOKUP(B420,'X6'!$B:$AZ,47,FALSE)),IF($X$1=7,(VLOOKUP(B420,'X7'!$B:$AZ,47,FALSE)),IF($X$1=8,(VLOOKUP(B420,'X8'!$B:$AZ,47,FALSE)),IF($X$1=9,(VLOOKUP(B420,'X9'!$B:$AZ,47,FALSE)),IF($X$1=10,(VLOOKUP(B420,'X10'!$B:$AZ,47,FALSE)),IF($X$1=11,(VLOOKUP(B420,'X11'!$B:$AZ,47,FALSE)),IF($X$1=12,(VLOOKUP(B420,'X12'!$B:$AZ,47,FALSE)),IF($X$1=13,(VLOOKUP(B420,'X13'!$B:$AZ,47,FALSE)),"B"))))))))))))))=TRUE," ",(IF($X$1=1,(VLOOKUP(B420,'X1'!$B:$AZ,47,FALSE)),IF($X$1=2,(VLOOKUP(B420,'X2'!$B:$AZ,47,FALSE)),IF($X$1=3,(VLOOKUP(B420,'X3'!$B:$AZ,47,FALSE)),IF($X$1=4,(VLOOKUP(B420,'X4'!$B:$AZ,47,FALSE)),IF($X$1=5,(VLOOKUP(B420,'X5'!$B:$AZ,47,FALSE)),IF($X$1=6,(VLOOKUP(B420,'X6'!$B:$AZ,47,FALSE)),IF($X$1=7,(VLOOKUP(B420,'X7'!$B:$AZ,47,FALSE)),IF($X$1=8,(VLOOKUP(B420,'X8'!$B:$AZ,47,FALSE)),IF($X$1=9,(VLOOKUP(B420,'X9'!$B:$AZ,47,FALSE)),IF($X$1=10,(VLOOKUP(B420,'X10'!$B:$AZ,47,FALSE)),IF($X$1=11,(VLOOKUP(B420,'X11'!$B:$AZ,47,FALSE)),IF($X$1=12,(VLOOKUP(B420,'X12'!$B:$AZ,47,FALSE)),IF($X$1=13,(VLOOKUP(B420,'X13'!$B:$AZ,47,FALSE)),"B")))))))))))))))</f>
        <v xml:space="preserve"> </v>
      </c>
      <c r="D420" s="181" t="str">
        <f ca="1">IF(ISERROR(IF($X$1=1,(VLOOKUP(B420,'X1'!$B:$AP,41,FALSE)),IF($X$1=2,(VLOOKUP(B420,'X2'!$B:$AP,41,FALSE)),IF($X$1=3,(VLOOKUP(B420,'X3'!$B:$AP,41,FALSE)),IF($X$1=4,(VLOOKUP(B420,'X4'!$B:$AP,41,FALSE)),IF($X$1=5,(VLOOKUP(B420,'X5'!$B:$AP,41,FALSE)),IF($X$1=6,(VLOOKUP(B420,'X6'!$B:$AP,41,FALSE)),IF($X$1=7,(VLOOKUP(B420,'X7'!$B:$AP,41,FALSE)),IF($X$1=8,(VLOOKUP(B420,'X8'!$B:$AP,41,FALSE)),IF($X$1=9,(VLOOKUP(B420,'X9'!$B:$AP,41,FALSE)),IF($X$1=10,(VLOOKUP(B420,'X10'!$B:$AP,41,FALSE)),IF($X$1=11,(VLOOKUP(B420,'X11'!$B:$AP,41,FALSE)),IF($X$1=12,(VLOOKUP(B420,'X12'!$B:$AP,41,FALSE)),IF($X$1=13,(VLOOKUP(B420,'X13'!$B:$AP,41,FALSE)),"B"))))))))))))))=TRUE," ",(IF($X$1=1,(VLOOKUP(B420,'X1'!$B:$AP,41,FALSE)),IF($X$1=2,(VLOOKUP(B420,'X2'!$B:$AP,41,FALSE)),IF($X$1=3,(VLOOKUP(B420,'X3'!$B:$AP,41,FALSE)),IF($X$1=4,(VLOOKUP(B420,'X4'!$B:$AP,41,FALSE)),IF($X$1=5,(VLOOKUP(B420,'X5'!$B:$AP,41,FALSE)),IF($X$1=6,(VLOOKUP(B420,'X6'!$B:$AP,41,FALSE)),IF($X$1=7,(VLOOKUP(B420,'X7'!$B:$AP,41,FALSE)),IF($X$1=8,(VLOOKUP(B420,'X8'!$B:$AP,41,FALSE)),IF($X$1=9,(VLOOKUP(B420,'X9'!$B:$AP,41,FALSE)),IF($X$1=10,(VLOOKUP(B420,'X10'!$B:$AP,41,FALSE)),IF($X$1=11,(VLOOKUP(B420,'X11'!$B:$AP,41,FALSE)),IF($X$1=12,(VLOOKUP(B420,'X12'!$B:$AP,41,FALSE)),IF($X$1=13,(VLOOKUP(B420,'X13'!$B:$AP,41,FALSE)),"B")))))))))))))))</f>
        <v xml:space="preserve"> </v>
      </c>
      <c r="E420" s="182" t="str">
        <f ca="1">IF(ISERROR(IF($X$1=1,(VLOOKUP(B420,'X1'!$B:$AP,7,FALSE)),IF($X$1=2,(VLOOKUP(B420,'X2'!$B:$AP,7,FALSE)),IF($X$1=3,(VLOOKUP(B420,'X3'!$B:$AP,7,FALSE)),IF($X$1=4,(VLOOKUP(B420,'X4'!$B:$AP,7,FALSE)),IF($X$1=5,(VLOOKUP(B420,'X5'!$B:$AP,7,FALSE)),IF($X$1=6,(VLOOKUP(B420,'X6'!$B:$AP,7,FALSE)),IF($X$1=7,(VLOOKUP(B420,'X7'!$B:$AP,7,FALSE)),IF($X$1=8,(VLOOKUP(B420,'X8'!$B:$AP,7,FALSE)),IF($X$1=9,(VLOOKUP(B420,'X9'!$B:$AP,7,FALSE)),IF($X$1=10,(VLOOKUP(B420,'X10'!$B:$AP,7,FALSE)),IF($X$1=11,(VLOOKUP(B420,'X11'!$B:$AP,7,FALSE)),IF($X$1=12,(VLOOKUP(B420,'X12'!$B:$AP,7,FALSE)),IF($X$1=13,(VLOOKUP(B420,'X13'!$B:$AP,7,FALSE)),"B"))))))))))))))=TRUE," ",(IF($X$1=1,(VLOOKUP(B420,'X1'!$B:$AP,7,FALSE)),IF($X$1=2,(VLOOKUP(B420,'X2'!$B:$AP,7,FALSE)),IF($X$1=3,(VLOOKUP(B420,'X3'!$B:$AP,7,FALSE)),IF($X$1=4,(VLOOKUP(B420,'X4'!$B:$AP,7,FALSE)),IF($X$1=5,(VLOOKUP(B420,'X5'!$B:$AP,7,FALSE)),IF($X$1=6,(VLOOKUP(B420,'X6'!$B:$AP,7,FALSE)),IF($X$1=7,(VLOOKUP(B420,'X7'!$B:$AP,7,FALSE)),IF($X$1=8,(VLOOKUP(B420,'X8'!$B:$AP,7,FALSE)),IF($X$1=9,(VLOOKUP(B420,'X9'!$B:$AP,7,FALSE)),IF($X$1=10,(VLOOKUP(B420,'X10'!$B:$AP,7,FALSE)),IF($X$1=11,(VLOOKUP(B420,'X11'!$B:$AP,7,FALSE)),IF($X$1=12,(VLOOKUP(B420,'X12'!$B:$AP,7,FALSE)),IF($X$1=13,(VLOOKUP(B420,'X13'!$B:$AP,7,FALSE)),"B")))))))))))))))</f>
        <v xml:space="preserve"> </v>
      </c>
      <c r="F420" s="182" t="str">
        <f ca="1">IF(ISERROR(IF((IF($X$1=1,(VLOOKUP(B420,'X1'!$B:$AO,6,FALSE)),(IF($X$1=2,(VLOOKUP(B420,'X2'!$B:$AO,6,FALSE)),(IF($X$1=3,(VLOOKUP(B420,'X3'!$B:$AO,6,FALSE)),(IF($X$1=4,(VLOOKUP(B420,'X4'!$B:$AO,6,FALSE)),(IF($X$1=5,(VLOOKUP(B420,'X5'!$B:$AO,6,FALSE)),(IF($X$1=6,(VLOOKUP(B420,'X6'!$B:$AO,6,FALSE)),(IF($X$1=7,(VLOOKUP(B420,'X7'!$B:$AO,6,FALSE)),(IF($X$1=8,(VLOOKUP(B420,'X8'!$B:$AO,6,FALSE)),(IF($X$1=9,(VLOOKUP(B420,'X9'!$B:$AO,6,FALSE)),(IF($X$1=10,(VLOOKUP(B420,'X10'!$B:$AO,6,FALSE)),(IF($X$1=11,(VLOOKUP(B420,'X11'!$B:$AO,6,FALSE)),(IF($X$1=12,(VLOOKUP(B420,'X12'!$B:$AO,6,FALSE)),(VLOOKUP(B420,'X13'!$B:$AO,6,FALSE))))))))))))))))))))))))))=$V$1," ",(IF($X$1=1,(VLOOKUP(B420,'X1'!$B:$AO,6,FALSE)),(IF($X$1=2,(VLOOKUP(B420,'X2'!$B:$AO,6,FALSE)),(IF($X$1=3,(VLOOKUP(B420,'X3'!$B:$AO,6,FALSE)),(IF($X$1=4,(VLOOKUP(B420,'X4'!$B:$AO,6,FALSE)),(IF($X$1=5,(VLOOKUP(B420,'X5'!$B:$AO,6,FALSE)),(IF($X$1=6,(VLOOKUP(B420,'X6'!$B:$AO,6,FALSE)),(IF($X$1=7,(VLOOKUP(B420,'X7'!$B:$AO,6,FALSE)),(IF($X$1=8,(VLOOKUP(B420,'X8'!$B:$AO,6,FALSE)),(IF($X$1=9,(VLOOKUP(B420,'X9'!$B:$AO,6,FALSE)),(IF($X$1=10,(VLOOKUP(B420,'X10'!$B:$AO,6,FALSE)),(IF($X$1=11,(VLOOKUP(B420,'X11'!$B:$AO,6,FALSE)),(IF($X$1=12,(VLOOKUP(B420,'X12'!$B:$AO,6,FALSE)),(VLOOKUP(B420,'X13'!$B:$AO,6,FALSE))))))))))))))))))))))))))))=TRUE," ",(IF((IF($X$1=1,(VLOOKUP(B420,'X1'!$B:$AO,6,FALSE)),(IF($X$1=2,(VLOOKUP(B420,'X2'!$B:$AO,6,FALSE)),(IF($X$1=3,(VLOOKUP(B420,'X3'!$B:$AO,6,FALSE)),(IF($X$1=4,(VLOOKUP(B420,'X4'!$B:$AO,6,FALSE)),(IF($X$1=5,(VLOOKUP(B420,'X5'!$B:$AO,6,FALSE)),(IF($X$1=6,(VLOOKUP(B420,'X6'!$B:$AO,6,FALSE)),(IF($X$1=7,(VLOOKUP(B420,'X7'!$B:$AO,6,FALSE)),(IF($X$1=8,(VLOOKUP(B420,'X8'!$B:$AO,6,FALSE)),(IF($X$1=9,(VLOOKUP(B420,'X9'!$B:$AO,6,FALSE)),(IF($X$1=10,(VLOOKUP(B420,'X10'!$B:$AO,6,FALSE)),(IF($X$1=11,(VLOOKUP(B420,'X11'!$B:$AO,6,FALSE)),(IF($X$1=12,(VLOOKUP(B420,'X12'!$B:$AO,6,FALSE)),(VLOOKUP(B420,'X13'!$B:$AO,6,FALSE))))))))))))))))))))))))))=$V$1," ",(IF($X$1=1,(VLOOKUP(B420,'X1'!$B:$AO,6,FALSE)),(IF($X$1=2,(VLOOKUP(B420,'X2'!$B:$AO,6,FALSE)),(IF($X$1=3,(VLOOKUP(B420,'X3'!$B:$AO,6,FALSE)),(IF($X$1=4,(VLOOKUP(B420,'X4'!$B:$AO,6,FALSE)),(IF($X$1=5,(VLOOKUP(B420,'X5'!$B:$AO,6,FALSE)),(IF($X$1=6,(VLOOKUP(B420,'X6'!$B:$AO,6,FALSE)),(IF($X$1=7,(VLOOKUP(B420,'X7'!$B:$AO,6,FALSE)),(IF($X$1=8,(VLOOKUP(B420,'X8'!$B:$AO,6,FALSE)),(IF($X$1=9,(VLOOKUP(B420,'X9'!$B:$AO,6,FALSE)),(IF($X$1=10,(VLOOKUP(B420,'X10'!$B:$AO,6,FALSE)),(IF($X$1=11,(VLOOKUP(B420,'X11'!$B:$AO,6,FALSE)),(IF($X$1=12,(VLOOKUP(B420,'X12'!$B:$AO,6,FALSE)),(VLOOKUP(B420,'X13'!$B:$AO,6,FALSE)))))))))))))))))))))))))))))</f>
        <v xml:space="preserve"> </v>
      </c>
      <c r="G420" s="182" t="str">
        <f ca="1">IF(ISERROR(IF($X$1=1,(VLOOKUP(B420,'X1'!$B:$AZ,44,FALSE)),IF($X$1=2,(VLOOKUP(B420,'X2'!$B:$AZ,44,FALSE)),IF($X$1=3,(VLOOKUP(B420,'X3'!$B:$AZ,44,FALSE)),IF($X$1=4,(VLOOKUP(B420,'X4'!$B:$AZ,44,FALSE)),IF($X$1=5,(VLOOKUP(B420,'X5'!$B:$AZ,44,FALSE)),IF($X$1=6,(VLOOKUP(B420,'X6'!$B:$AZ,44,FALSE)),IF($X$1=7,(VLOOKUP(B420,'X7'!$B:$AZ,44,FALSE)),IF($X$1=8,(VLOOKUP(B420,'X8'!$B:$AZ,44,FALSE)),IF($X$1=9,(VLOOKUP(B420,'X9'!$B:$AZ,44,FALSE)),IF($X$1=10,(VLOOKUP(B420,'X10'!$B:$AZ,44,FALSE)),IF($X$1=11,(VLOOKUP(B420,'X11'!$B:$AZ,44,FALSE)),IF($X$1=12,(VLOOKUP(B420,'X12'!$B:$AZ,44,FALSE)),IF($X$1=13,(VLOOKUP(B420,'X13'!$B:$AZ,44,FALSE)),"B"))))))))))))))=TRUE," ",(IF($X$1=1,(VLOOKUP(B420,'X1'!$B:$AZ,44,FALSE)),IF($X$1=2,(VLOOKUP(B420,'X2'!$B:$AZ,44,FALSE)),IF($X$1=3,(VLOOKUP(B420,'X3'!$B:$AZ,44,FALSE)),IF($X$1=4,(VLOOKUP(B420,'X4'!$B:$AZ,44,FALSE)),IF($X$1=5,(VLOOKUP(B420,'X5'!$B:$AZ,44,FALSE)),IF($X$1=6,(VLOOKUP(B420,'X6'!$B:$AZ,44,FALSE)),IF($X$1=7,(VLOOKUP(B420,'X7'!$B:$AZ,44,FALSE)),IF($X$1=8,(VLOOKUP(B420,'X8'!$B:$AZ,44,FALSE)),IF($X$1=9,(VLOOKUP(B420,'X9'!$B:$AZ,44,FALSE)),IF($X$1=10,(VLOOKUP(B420,'X10'!$B:$AZ,44,FALSE)),IF($X$1=11,(VLOOKUP(B420,'X11'!$B:$AZ,44,FALSE)),IF($X$1=12,(VLOOKUP(B420,'X12'!$B:$AZ,44,FALSE)),IF($X$1=13,(VLOOKUP(B420,'X13'!$B:$AZ,44,FALSE)),"B")))))))))))))))</f>
        <v xml:space="preserve"> </v>
      </c>
      <c r="H420" s="182" t="str">
        <f ca="1">IF(ISERROR(IF($X$1=1,(VLOOKUP(B420,'X1'!$B:$AZ,8,FALSE)),IF($X$1=2,(VLOOKUP(B420,'X2'!$B:$AZ,8,FALSE)),IF($X$1=3,(VLOOKUP(B420,'X3'!$B:$AZ,8,FALSE)),IF($X$1=4,(VLOOKUP(B420,'X4'!$B:$AZ,8,FALSE)),IF($X$1=5,(VLOOKUP(B420,'X5'!$B:$AZ,8,FALSE)),IF($X$1=6,(VLOOKUP(B420,'X6'!$B:$AZ,8,FALSE)),IF($X$1=7,(VLOOKUP(B420,'X7'!$B:$AZ,8,FALSE)),IF($X$1=8,(VLOOKUP(B420,'X8'!$B:$AZ,8,FALSE)),IF($X$1=9,(VLOOKUP(B420,'X9'!$B:$AZ,8,FALSE)),IF($X$1=10,(VLOOKUP(B420,'X10'!$B:$AZ,8,FALSE)),IF($X$1=11,(VLOOKUP(B420,'X11'!$B:$AZ,8,FALSE)),IF($X$1=12,(VLOOKUP(B420,'X12'!$B:$AZ,8,FALSE)),IF($X$1=13,(VLOOKUP(B420,'X13'!$B:$AZ,8,FALSE)),"B"))))))))))))))=TRUE," ",(IF($X$1=1,(VLOOKUP(B420,'X1'!$B:$AZ,8,FALSE)),IF($X$1=2,(VLOOKUP(B420,'X2'!$B:$AZ,8,FALSE)),IF($X$1=3,(VLOOKUP(B420,'X3'!$B:$AZ,8,FALSE)),IF($X$1=4,(VLOOKUP(B420,'X4'!$B:$AZ,8,FALSE)),IF($X$1=5,(VLOOKUP(B420,'X5'!$B:$AZ,8,FALSE)),IF($X$1=6,(VLOOKUP(B420,'X6'!$B:$AZ,8,FALSE)),IF($X$1=7,(VLOOKUP(B420,'X7'!$B:$AZ,8,FALSE)),IF($X$1=8,(VLOOKUP(B420,'X8'!$B:$AZ,8,FALSE)),IF($X$1=9,(VLOOKUP(B420,'X9'!$B:$AZ,8,FALSE)),IF($X$1=10,(VLOOKUP(B420,'X10'!$B:$AZ,8,FALSE)),IF($X$1=11,(VLOOKUP(B420,'X11'!$B:$AZ,8,FALSE)),IF($X$1=12,(VLOOKUP(B420,'X12'!$B:$AZ,8,FALSE)),IF($X$1=13,(VLOOKUP(B420,'X13'!$B:$AZ,8,FALSE)),"B")))))))))))))))</f>
        <v xml:space="preserve"> </v>
      </c>
      <c r="I420" s="183" t="str">
        <f ca="1">IF(ISERROR(IF($X$1=1,(VLOOKUP(B420,'X1'!$B:$AZ,2,FALSE)),IF($X$1=2,(VLOOKUP(B420,'X2'!$B:$AZ,2,FALSE)),IF($X$1=3,(VLOOKUP(B420,'X3'!$B:$AZ,2,FALSE)),IF($X$1=4,(VLOOKUP(B420,'X4'!$B:$AZ,2,FALSE)),IF($X$1=5,(VLOOKUP(B420,'X5'!$B:$AZ,2,FALSE)),IF($X$1=6,(VLOOKUP(B420,'X6'!$B:$AZ,2,FALSE)),IF($X$1=7,(VLOOKUP(B420,'X7'!$B:$AZ,2,FALSE)),IF($X$1=8,(VLOOKUP(B420,'X8'!$B:$AZ,2,FALSE)),IF($X$1=9,(VLOOKUP(B420,'X9'!$B:$AZ,2,FALSE)),IF($X$1=10,(VLOOKUP(B420,'X10'!$B:$AZ,2,FALSE)),IF($X$1=11,(VLOOKUP(B420,'X11'!$B:$AZ,2,FALSE)),IF($X$1=12,(VLOOKUP(B420,'X12'!$B:$AZ,2,FALSE)),IF($X$1=13,(VLOOKUP(B420,'X13'!$B:$AZ,2,FALSE)),"B"))))))))))))))=TRUE," ",(IF($X$1=1,(VLOOKUP(B420,'X1'!$B:$AZ,2,FALSE)),IF($X$1=2,(VLOOKUP(B420,'X2'!$B:$AZ,2,FALSE)),IF($X$1=3,(VLOOKUP(B420,'X3'!$B:$AZ,2,FALSE)),IF($X$1=4,(VLOOKUP(B420,'X4'!$B:$AZ,2,FALSE)),IF($X$1=5,(VLOOKUP(B420,'X5'!$B:$AZ,2,FALSE)),IF($X$1=6,(VLOOKUP(B420,'X6'!$B:$AZ,2,FALSE)),IF($X$1=7,(VLOOKUP(B420,'X7'!$B:$AZ,2,FALSE)),IF($X$1=8,(VLOOKUP(B420,'X8'!$B:$AZ,2,FALSE)),IF($X$1=9,(VLOOKUP(B420,'X9'!$B:$AZ,2,FALSE)),IF($X$1=10,(VLOOKUP(B420,'X10'!$B:$AZ,2,FALSE)),IF($X$1=11,(VLOOKUP(B420,'X11'!$B:$AZ,2,FALSE)),IF($X$1=12,(VLOOKUP(B420,'X12'!$B:$AZ,2,FALSE)),IF($X$1=13,(VLOOKUP(B420,'X13'!$B:$AZ,2,FALSE)),"B")))))))))))))))</f>
        <v xml:space="preserve"> </v>
      </c>
      <c r="J420" s="183" t="str">
        <f ca="1">IF(ISERROR(IF($X$1=1,(VLOOKUP(B420,'X1'!$B:$AZ,3,FALSE)),IF($X$1=2,(VLOOKUP(B420,'X2'!$B:$AZ,3,FALSE)),IF($X$1=3,(VLOOKUP(B420,'X3'!$B:$AZ,3,FALSE)),IF($X$1=4,(VLOOKUP(B420,'X4'!$B:$AZ,3,FALSE)),IF($X$1=5,(VLOOKUP(B420,'X5'!$B:$AZ,3,FALSE)),IF($X$1=6,(VLOOKUP(B420,'X6'!$B:$AZ,3,FALSE)),IF($X$1=7,(VLOOKUP(B420,'X7'!$B:$AZ,3,FALSE)),IF($X$1=8,(VLOOKUP(B420,'X8'!$B:$AZ,3,FALSE)),IF($X$1=9,(VLOOKUP(B420,'X9'!$B:$AZ,3,FALSE)),IF($X$1=10,(VLOOKUP(B420,'X10'!$B:$AZ,3,FALSE)),IF($X$1=11,(VLOOKUP(B420,'X11'!$B:$AZ,3,FALSE)),IF($X$1=12,(VLOOKUP(B420,'X12'!$B:$AZ,3,FALSE)),IF($X$1=13,(VLOOKUP(B420,'X13'!$B:$AZ,3,FALSE)),"B"))))))))))))))=TRUE," ",(IF($X$1=1,(VLOOKUP(B420,'X1'!$B:$AZ,3,FALSE)),IF($X$1=2,(VLOOKUP(B420,'X2'!$B:$AZ,3,FALSE)),IF($X$1=3,(VLOOKUP(B420,'X3'!$B:$AZ,3,FALSE)),IF($X$1=4,(VLOOKUP(B420,'X4'!$B:$AZ,3,FALSE)),IF($X$1=5,(VLOOKUP(B420,'X5'!$B:$AZ,3,FALSE)),IF($X$1=6,(VLOOKUP(B420,'X6'!$B:$AZ,3,FALSE)),IF($X$1=7,(VLOOKUP(B420,'X7'!$B:$AZ,3,FALSE)),IF($X$1=8,(VLOOKUP(B420,'X8'!$B:$AZ,3,FALSE)),IF($X$1=9,(VLOOKUP(B420,'X9'!$B:$AZ,3,FALSE)),IF($X$1=10,(VLOOKUP(B420,'X10'!$B:$AZ,3,FALSE)),IF($X$1=11,(VLOOKUP(B420,'X11'!$B:$AZ,3,FALSE)),IF($X$1=12,(VLOOKUP(B420,'X12'!$B:$AZ,3,FALSE)),IF($X$1=13,(VLOOKUP(B420,'X13'!$B:$AZ,3,FALSE)),"B")))))))))))))))</f>
        <v xml:space="preserve"> </v>
      </c>
      <c r="K420" s="183" t="str">
        <f ca="1">IF(ISERROR(IF($X$1=1,(VLOOKUP(B420,'X1'!$B:$AZ,5,FALSE)),IF($X$1=2,(VLOOKUP(B420,'X2'!$B:$AZ,5,FALSE)),IF($X$1=3,(VLOOKUP(B420,'X3'!$B:$AZ,5,FALSE)),IF($X$1=4,(VLOOKUP(B420,'X4'!$B:$AZ,5,FALSE)),IF($X$1=5,(VLOOKUP(B420,'X5'!$B:$AZ,5,FALSE)),IF($X$1=6,(VLOOKUP(B420,'X6'!$B:$AZ,5,FALSE)),IF($X$1=7,(VLOOKUP(B420,'X7'!$B:$AZ,5,FALSE)),IF($X$1=8,(VLOOKUP(B420,'X8'!$B:$AZ,5,FALSE)),IF($X$1=9,(VLOOKUP(B420,'X9'!$B:$AZ,5,FALSE)),IF($X$1=10,(VLOOKUP(B420,'X10'!$B:$AZ,5,FALSE)),IF($X$1=11,(VLOOKUP(B420,'X11'!$B:$AZ,5,FALSE)),IF($X$1=12,(VLOOKUP(B420,'X12'!$B:$AZ,5,FALSE)),IF($X$1=13,(VLOOKUP(B420,'X13'!$B:$AZ,5,FALSE)),"B"))))))))))))))=TRUE," ",(IF($X$1=1,(VLOOKUP(B420,'X1'!$B:$AZ,5,FALSE)),IF($X$1=2,(VLOOKUP(B420,'X2'!$B:$AZ,5,FALSE)),IF($X$1=3,(VLOOKUP(B420,'X3'!$B:$AZ,5,FALSE)),IF($X$1=4,(VLOOKUP(B420,'X4'!$B:$AZ,5,FALSE)),IF($X$1=5,(VLOOKUP(B420,'X5'!$B:$AZ,5,FALSE)),IF($X$1=6,(VLOOKUP(B420,'X6'!$B:$AZ,5,FALSE)),IF($X$1=7,(VLOOKUP(B420,'X7'!$B:$AZ,5,FALSE)),IF($X$1=8,(VLOOKUP(B420,'X8'!$B:$AZ,5,FALSE)),IF($X$1=9,(VLOOKUP(B420,'X9'!$B:$AZ,5,FALSE)),IF($X$1=10,(VLOOKUP(B420,'X10'!$B:$AZ,5,FALSE)),IF($X$1=11,(VLOOKUP(B420,'X11'!$B:$AZ,5,FALSE)),IF($X$1=12,(VLOOKUP(B420,'X12'!$B:$AZ,5,FALSE)),IF($X$1=13,(VLOOKUP(B420,'X13'!$B:$AZ,5,FALSE)),"B")))))))))))))))</f>
        <v xml:space="preserve"> </v>
      </c>
      <c r="L420" s="184" t="str">
        <f ca="1">IF(ISERROR(IF($X$1=1,(VLOOKUP(B420,'X1'!$B:$AZ,9,FALSE)),IF($X$1=2,(VLOOKUP(B420,'X2'!$B:$AZ,9,FALSE)),IF($X$1=3,(VLOOKUP(B420,'X3'!$B:$AZ,9,FALSE)),IF($X$1=4,(VLOOKUP(B420,'X4'!$B:$AZ,9,FALSE)),IF($X$1=5,(VLOOKUP(B420,'X5'!$B:$AZ,9,FALSE)),IF($X$1=6,(VLOOKUP(B420,'X6'!$B:$AZ,9,FALSE)),IF($X$1=7,(VLOOKUP(B420,'X7'!$B:$AZ,9,FALSE)),IF($X$1=8,(VLOOKUP(B420,'X8'!$B:$AZ,9,FALSE)),IF($X$1=9,(VLOOKUP(B420,'X9'!$B:$AZ,9,FALSE)),IF($X$1=10,(VLOOKUP(B420,'X10'!$B:$AZ,9,FALSE)),IF($X$1=11,(VLOOKUP(B420,'X11'!$B:$AZ,9,FALSE)),IF($X$1=12,(VLOOKUP(B420,'X12'!$B:$AZ,9,FALSE)),IF($X$1=13,(VLOOKUP(B420,'X13'!$B:$AZ,9,FALSE)),"B"))))))))))))))=TRUE," ",(IF($X$1=1,(VLOOKUP(B420,'X1'!$B:$AZ,9,FALSE)),IF($X$1=2,(VLOOKUP(B420,'X2'!$B:$AZ,9,FALSE)),IF($X$1=3,(VLOOKUP(B420,'X3'!$B:$AZ,9,FALSE)),IF($X$1=4,(VLOOKUP(B420,'X4'!$B:$AZ,9,FALSE)),IF($X$1=5,(VLOOKUP(B420,'X5'!$B:$AZ,9,FALSE)),IF($X$1=6,(VLOOKUP(B420,'X6'!$B:$AZ,9,FALSE)),IF($X$1=7,(VLOOKUP(B420,'X7'!$B:$AZ,9,FALSE)),IF($X$1=8,(VLOOKUP(B420,'X8'!$B:$AZ,9,FALSE)),IF($X$1=9,(VLOOKUP(B420,'X9'!$B:$AZ,9,FALSE)),IF($X$1=10,(VLOOKUP(B420,'X10'!$B:$AZ,9,FALSE)),IF($X$1=11,(VLOOKUP(B420,'X11'!$B:$AZ,9,FALSE)),IF($X$1=12,(VLOOKUP(B420,'X12'!$B:$AZ,9,FALSE)),IF($X$1=13,(VLOOKUP(B420,'X13'!$B:$AZ,9,FALSE)),"B")))))))))))))))</f>
        <v xml:space="preserve"> </v>
      </c>
      <c r="M420" s="184" t="str">
        <f ca="1">IF(ISERROR(IF($X$1=1,(VLOOKUP(B420,'X1'!$B:$AZ,10,FALSE)),IF($X$1=2,(VLOOKUP(B420,'X2'!$B:$AZ,10,FALSE)),IF($X$1=3,(VLOOKUP(B420,'X3'!$B:$AZ,10,FALSE)),IF($X$1=4,(VLOOKUP(B420,'X4'!$B:$AZ,10,FALSE)),IF($X$1=5,(VLOOKUP(B420,'X5'!$B:$AZ,10,FALSE)),IF($X$1=6,(VLOOKUP(B420,'X6'!$B:$AZ,10,FALSE)),IF($X$1=7,(VLOOKUP(B420,'X7'!$B:$AZ,10,FALSE)),IF($X$1=8,(VLOOKUP(B420,'X8'!$B:$AZ,10,FALSE)),IF($X$1=9,(VLOOKUP(B420,'X9'!$B:$AZ,10,FALSE)),IF($X$1=10,(VLOOKUP(B420,'X10'!$B:$AZ,10,FALSE)),IF($X$1=11,(VLOOKUP(B420,'X11'!$B:$AZ,10,FALSE)),IF($X$1=12,(VLOOKUP(B420,'X12'!$B:$AZ,10,FALSE)),IF($X$1=13,(VLOOKUP(B420,'X13'!$B:$AZ,10,FALSE)),"B"))))))))))))))=TRUE," ",(IF($X$1=1,(VLOOKUP(B420,'X1'!$B:$AZ,10,FALSE)),IF($X$1=2,(VLOOKUP(B420,'X2'!$B:$AZ,10,FALSE)),IF($X$1=3,(VLOOKUP(B420,'X3'!$B:$AZ,10,FALSE)),IF($X$1=4,(VLOOKUP(B420,'X4'!$B:$AZ,10,FALSE)),IF($X$1=5,(VLOOKUP(B420,'X5'!$B:$AZ,10,FALSE)),IF($X$1=6,(VLOOKUP(B420,'X6'!$B:$AZ,10,FALSE)),IF($X$1=7,(VLOOKUP(B420,'X7'!$B:$AZ,10,FALSE)),IF($X$1=8,(VLOOKUP(B420,'X8'!$B:$AZ,10,FALSE)),IF($X$1=9,(VLOOKUP(B420,'X9'!$B:$AZ,10,FALSE)),IF($X$1=10,(VLOOKUP(B420,'X10'!$B:$AZ,10,FALSE)),IF($X$1=11,(VLOOKUP(B420,'X11'!$B:$AZ,10,FALSE)),IF($X$1=12,(VLOOKUP(B420,'X12'!$B:$AZ,10,FALSE)),IF($X$1=13,(VLOOKUP(B420,'X13'!$B:$AZ,10,FALSE)),"B")))))))))))))))</f>
        <v xml:space="preserve"> </v>
      </c>
      <c r="N420" s="185" t="str">
        <f ca="1">IF(ISERROR(IF($X$1=1,(VLOOKUP(B420,'X1'!$B:$AZ,45,FALSE)),IF($X$1=2,(VLOOKUP(B420,'X2'!$B:$AZ,45,FALSE)),IF($X$1=3,(VLOOKUP(B420,'X3'!$B:$AZ,45,FALSE)),IF($X$1=4,(VLOOKUP(B420,'X4'!$B:$AZ,45,FALSE)),IF($X$1=5,(VLOOKUP(B420,'X5'!$B:$AZ,45,FALSE)),IF($X$1=6,(VLOOKUP(B420,'X6'!$B:$AZ,45,FALSE)),IF($X$1=7,(VLOOKUP(B420,'X7'!$B:$AZ,45,FALSE)),IF($X$1=8,(VLOOKUP(B420,'X8'!$B:$AZ,45,FALSE)),IF($X$1=9,(VLOOKUP(B420,'X9'!$B:$AZ,45,FALSE)),IF($X$1=10,(VLOOKUP(B420,'X10'!$B:$AZ,45,FALSE)),IF($X$1=11,(VLOOKUP(B420,'X11'!$B:$AZ,45,FALSE)),IF($X$1=12,(VLOOKUP(B420,'X12'!$B:$AZ,45,FALSE)),IF($X$1=13,(VLOOKUP(B420,'X13'!$B:$AZ,45,FALSE)),"B"))))))))))))))=TRUE," ",(IF($X$1=1,(VLOOKUP(B420,'X1'!$B:$AZ,45,FALSE)),IF($X$1=2,(VLOOKUP(B420,'X2'!$B:$AZ,45,FALSE)),IF($X$1=3,(VLOOKUP(B420,'X3'!$B:$AZ,45,FALSE)),IF($X$1=4,(VLOOKUP(B420,'X4'!$B:$AZ,45,FALSE)),IF($X$1=5,(VLOOKUP(B420,'X5'!$B:$AZ,45,FALSE)),IF($X$1=6,(VLOOKUP(B420,'X6'!$B:$AZ,45,FALSE)),IF($X$1=7,(VLOOKUP(B420,'X7'!$B:$AZ,45,FALSE)),IF($X$1=8,(VLOOKUP(B420,'X8'!$B:$AZ,45,FALSE)),IF($X$1=9,(VLOOKUP(B420,'X9'!$B:$AZ,45,FALSE)),IF($X$1=10,(VLOOKUP(B420,'X10'!$B:$AZ,45,FALSE)),IF($X$1=11,(VLOOKUP(B420,'X11'!$B:$AZ,45,FALSE)),IF($X$1=12,(VLOOKUP(B420,'X12'!$B:$AZ,45,FALSE)),IF($X$1=13,(VLOOKUP(B420,'X13'!$B:$AZ,45,FALSE)),"B")))))))))))))))</f>
        <v xml:space="preserve"> </v>
      </c>
      <c r="O420" s="184" t="str">
        <f ca="1">IF(ISERROR(IF($X$1=1,(VLOOKUP(B420,'X1'!$B:$AZ,11,FALSE)),IF($X$1=2,(VLOOKUP(B420,'X2'!$B:$AZ,11,FALSE)),IF($X$1=3,(VLOOKUP(B420,'X3'!$B:$AZ,11,FALSE)),IF($X$1=4,(VLOOKUP(B420,'X4'!$B:$AZ,11,FALSE)),IF($X$1=5,(VLOOKUP(B420,'X5'!$B:$AZ,11,FALSE)),IF($X$1=6,(VLOOKUP(B420,'X6'!$B:$AZ,11,FALSE)),IF($X$1=7,(VLOOKUP(B420,'X7'!$B:$AZ,11,FALSE)),IF($X$1=8,(VLOOKUP(B420,'X8'!$B:$AZ,11,FALSE)),IF($X$1=9,(VLOOKUP(B420,'X9'!$B:$AZ,11,FALSE)),IF($X$1=10,(VLOOKUP(B420,'X10'!$B:$AZ,11,FALSE)),IF($X$1=11,(VLOOKUP(B420,'X11'!$B:$AZ,11,FALSE)),IF($X$1=12,(VLOOKUP(B420,'X12'!$B:$AZ,11,FALSE)),IF($X$1=13,(VLOOKUP(B420,'X13'!$B:$AZ,11,FALSE)),"B"))))))))))))))=TRUE," ",(IF($X$1=1,(VLOOKUP(B420,'X1'!$B:$AZ,11,FALSE)),IF($X$1=2,(VLOOKUP(B420,'X2'!$B:$AZ,11,FALSE)),IF($X$1=3,(VLOOKUP(B420,'X3'!$B:$AZ,11,FALSE)),IF($X$1=4,(VLOOKUP(B420,'X4'!$B:$AZ,11,FALSE)),IF($X$1=5,(VLOOKUP(B420,'X5'!$B:$AZ,11,FALSE)),IF($X$1=6,(VLOOKUP(B420,'X6'!$B:$AZ,11,FALSE)),IF($X$1=7,(VLOOKUP(B420,'X7'!$B:$AZ,11,FALSE)),IF($X$1=8,(VLOOKUP(B420,'X8'!$B:$AZ,11,FALSE)),IF($X$1=9,(VLOOKUP(B420,'X9'!$B:$AZ,11,FALSE)),IF($X$1=10,(VLOOKUP(B420,'X10'!$B:$AZ,11,FALSE)),IF($X$1=11,(VLOOKUP(B420,'X11'!$B:$AZ,11,FALSE)),IF($X$1=12,(VLOOKUP(B420,'X12'!$B:$AZ,11,FALSE)),IF($X$1=13,(VLOOKUP(B420,'X13'!$B:$AZ,11,FALSE)),"B")))))))))))))))</f>
        <v xml:space="preserve"> </v>
      </c>
      <c r="P420" s="184" t="str">
        <f ca="1">IF(ISERROR(IF($X$1=1,(VLOOKUP(B420,'X1'!$B:$AZ,12,FALSE)),IF($X$1=2,(VLOOKUP(B420,'X2'!$B:$AZ,12,FALSE)),IF($X$1=3,(VLOOKUP(B420,'X3'!$B:$AZ,12,FALSE)),IF($X$1=4,(VLOOKUP(B420,'X4'!$B:$AZ,12,FALSE)),IF($X$1=5,(VLOOKUP(B420,'X5'!$B:$AZ,12,FALSE)),IF($X$1=6,(VLOOKUP(B420,'X6'!$B:$AZ,12,FALSE)),IF($X$1=7,(VLOOKUP(B420,'X7'!$B:$AZ,12,FALSE)),IF($X$1=8,(VLOOKUP(B420,'X8'!$B:$AZ,12,FALSE)),IF($X$1=9,(VLOOKUP(B420,'X9'!$B:$AZ,12,FALSE)),IF($X$1=10,(VLOOKUP(B420,'X10'!$B:$AZ,12,FALSE)),IF($X$1=11,(VLOOKUP(B420,'X11'!$B:$AZ,12,FALSE)),IF($X$1=12,(VLOOKUP(B420,'X12'!$B:$AZ,12,FALSE)),IF($X$1=13,(VLOOKUP(B420,'X13'!$B:$AZ,12,FALSE)),"B"))))))))))))))=TRUE," ",(IF($X$1=1,(VLOOKUP(B420,'X1'!$B:$AZ,12,FALSE)),IF($X$1=2,(VLOOKUP(B420,'X2'!$B:$AZ,12,FALSE)),IF($X$1=3,(VLOOKUP(B420,'X3'!$B:$AZ,12,FALSE)),IF($X$1=4,(VLOOKUP(B420,'X4'!$B:$AZ,12,FALSE)),IF($X$1=5,(VLOOKUP(B420,'X5'!$B:$AZ,12,FALSE)),IF($X$1=6,(VLOOKUP(B420,'X6'!$B:$AZ,12,FALSE)),IF($X$1=7,(VLOOKUP(B420,'X7'!$B:$AZ,12,FALSE)),IF($X$1=8,(VLOOKUP(B420,'X8'!$B:$AZ,12,FALSE)),IF($X$1=9,(VLOOKUP(B420,'X9'!$B:$AZ,12,FALSE)),IF($X$1=10,(VLOOKUP(B420,'X10'!$B:$AZ,12,FALSE)),IF($X$1=11,(VLOOKUP(B420,'X11'!$B:$AZ,12,FALSE)),IF($X$1=12,(VLOOKUP(B420,'X12'!$B:$AZ,12,FALSE)),IF($X$1=13,(VLOOKUP(B420,'X13'!$B:$AZ,12,FALSE)),"B")))))))))))))))</f>
        <v xml:space="preserve"> </v>
      </c>
      <c r="Q420" s="185" t="str">
        <f ca="1">IF(ISERROR(IF($X$1=1,(VLOOKUP(B420,'X1'!$B:$AZ,46,FALSE)),IF($X$1=2,(VLOOKUP(B420,'X2'!$B:$AZ,46,FALSE)),IF($X$1=3,(VLOOKUP(B420,'X3'!$B:$AZ,46,FALSE)),IF($X$1=4,(VLOOKUP(B420,'X4'!$B:$AZ,46,FALSE)),IF($X$1=5,(VLOOKUP(B420,'X5'!$B:$AZ,46,FALSE)),IF($X$1=6,(VLOOKUP(B420,'X6'!$B:$AZ,46,FALSE)),IF($X$1=7,(VLOOKUP(B420,'X7'!$B:$AZ,46,FALSE)),IF($X$1=8,(VLOOKUP(B420,'X8'!$B:$AZ,46,FALSE)),IF($X$1=9,(VLOOKUP(B420,'X9'!$B:$AZ,46,FALSE)),IF($X$1=10,(VLOOKUP(B420,'X10'!$B:$AZ,46,FALSE)),IF($X$1=11,(VLOOKUP(B420,'X11'!$B:$AZ,46,FALSE)),IF($X$1=12,(VLOOKUP(B420,'X12'!$B:$AZ,46,FALSE)),IF($X$1=13,(VLOOKUP(B420,'X13'!$B:$AZ,46,FALSE)),"B"))))))))))))))=TRUE," ",(IF($X$1=1,(VLOOKUP(B420,'X1'!$B:$AZ,46,FALSE)),IF($X$1=2,(VLOOKUP(B420,'X2'!$B:$AZ,46,FALSE)),IF($X$1=3,(VLOOKUP(B420,'X3'!$B:$AZ,46,FALSE)),IF($X$1=4,(VLOOKUP(B420,'X4'!$B:$AZ,46,FALSE)),IF($X$1=5,(VLOOKUP(B420,'X5'!$B:$AZ,46,FALSE)),IF($X$1=6,(VLOOKUP(B420,'X6'!$B:$AZ,46,FALSE)),IF($X$1=7,(VLOOKUP(B420,'X7'!$B:$AZ,46,FALSE)),IF($X$1=8,(VLOOKUP(B420,'X8'!$B:$AZ,46,FALSE)),IF($X$1=9,(VLOOKUP(B420,'X9'!$B:$AZ,46,FALSE)),IF($X$1=10,(VLOOKUP(B420,'X10'!$B:$AZ,46,FALSE)),IF($X$1=11,(VLOOKUP(B420,'X11'!$B:$AZ,46,FALSE)),IF($X$1=12,(VLOOKUP(B420,'X12'!$B:$AZ,46,FALSE)),IF($X$1=13,(VLOOKUP(B420,'X13'!$B:$AZ,46,FALSE)),"B")))))))))))))))</f>
        <v xml:space="preserve"> </v>
      </c>
      <c r="R420" s="185" t="str">
        <f ca="1">IF(ISERROR(IF($X$1=1,(VLOOKUP(B420,'X1'!$B:$AZ,15,FALSE)),IF($X$1=2,(VLOOKUP(B420,'X2'!$B:$AZ,15,FALSE)),IF($X$1=3,(VLOOKUP(B420,'X3'!$B:$AZ,15,FALSE)),IF($X$1=4,(VLOOKUP(B420,'X4'!$B:$AZ,15,FALSE)),IF($X$1=5,(VLOOKUP(B420,'X5'!$B:$AZ,15,FALSE)),IF($X$1=6,(VLOOKUP(B420,'X6'!$B:$AZ,15,FALSE)),IF($X$1=7,(VLOOKUP(B420,'X7'!$B:$AZ,15,FALSE)),IF($X$1=8,(VLOOKUP(B420,'X8'!$B:$AZ,15,FALSE)),IF($X$1=9,(VLOOKUP(B420,'X9'!$B:$AZ,15,FALSE)),IF($X$1=10,(VLOOKUP(B420,'X10'!$B:$AZ,15,FALSE)),IF($X$1=11,(VLOOKUP(B420,'X11'!$B:$AZ,15,FALSE)),IF($X$1=12,(VLOOKUP(B420,'X12'!$B:$AZ,15,FALSE)),IF($X$1=13,(VLOOKUP(B420,'X13'!$B:$AZ,15,FALSE)),"B"))))))))))))))=TRUE," ",(IF($X$1=1,(VLOOKUP(B420,'X1'!$B:$AZ,15,FALSE)),IF($X$1=2,(VLOOKUP(B420,'X2'!$B:$AZ,15,FALSE)),IF($X$1=3,(VLOOKUP(B420,'X3'!$B:$AZ,15,FALSE)),IF($X$1=4,(VLOOKUP(B420,'X4'!$B:$AZ,15,FALSE)),IF($X$1=5,(VLOOKUP(B420,'X5'!$B:$AZ,15,FALSE)),IF($X$1=6,(VLOOKUP(B420,'X6'!$B:$AZ,15,FALSE)),IF($X$1=7,(VLOOKUP(B420,'X7'!$B:$AZ,15,FALSE)),IF($X$1=8,(VLOOKUP(B420,'X8'!$B:$AZ,15,FALSE)),IF($X$1=9,(VLOOKUP(B420,'X9'!$B:$AZ,15,FALSE)),IF($X$1=10,(VLOOKUP(B420,'X10'!$B:$AZ,15,FALSE)),IF($X$1=11,(VLOOKUP(B420,'X11'!$B:$AZ,15,FALSE)),IF($X$1=12,(VLOOKUP(B420,'X12'!$B:$AZ,15,FALSE)),IF($X$1=13,(VLOOKUP(B420,'X13'!$B:$AZ,15,FALSE)),"B")))))))))))))))</f>
        <v xml:space="preserve"> </v>
      </c>
      <c r="S420" s="185" t="str">
        <f ca="1">IF(ISERROR(IF((IF($X$1=1,(VLOOKUP(B420,'X1'!$B:$AZ,14,FALSE)),(IF($X$1=2,(VLOOKUP(B420,'X2'!$B:$AZ,14,FALSE)),(IF($X$1=3,(VLOOKUP(B420,'X3'!$B:$AZ,14,FALSE)),(IF($X$1=4,(VLOOKUP(B420,'X4'!$B:$AZ,14,FALSE)),(IF($X$1=5,(VLOOKUP(B420,'X5'!$B:$AZ,14,FALSE)),(IF($X$1=6,(VLOOKUP(B420,'X6'!$B:$AZ,14,FALSE)),(IF($X$1=7,(VLOOKUP(B420,'X7'!$B:$AZ,14,FALSE)),(IF($X$1=8,(VLOOKUP(B420,'X8'!$B:$AZ,14,FALSE)),(IF($X$1=9,(VLOOKUP(B420,'X9'!$B:$AZ,14,FALSE)),(IF($X$1=10,(VLOOKUP(B420,'X10'!$B:$AZ,14,FALSE)),(IF($X$1=11,(VLOOKUP(B420,'X11'!$B:$AZ,14,FALSE)),(IF($X$1=12,(VLOOKUP(B420,'X12'!$B:$AZ,14,FALSE)),(VLOOKUP(B420,'X13'!$B:$AZ,14,FALSE))))))))))))))))))))))))))=$V$1," ",(IF($X$1=1,(VLOOKUP(B420,'X1'!$B:$AZ,14,FALSE)),(IF($X$1=2,(VLOOKUP(B420,'X2'!$B:$AZ,14,FALSE)),(IF($X$1=3,(VLOOKUP(B420,'X3'!$B:$AZ,14,FALSE)),(IF($X$1=4,(VLOOKUP(B420,'X4'!$B:$AZ,14,FALSE)),(IF($X$1=5,(VLOOKUP(B420,'X5'!$B:$AZ,14,FALSE)),(IF($X$1=6,(VLOOKUP(B420,'X6'!$B:$AZ,14,FALSE)),(IF($X$1=7,(VLOOKUP(B420,'X7'!$B:$AZ,14,FALSE)),(IF($X$1=8,(VLOOKUP(B420,'X8'!$B:$AZ,14,FALSE)),(IF($X$1=9,(VLOOKUP(B420,'X9'!$B:$AZ,14,FALSE)),(IF($X$1=10,(VLOOKUP(B420,'X10'!$B:$AZ,14,FALSE)),(IF($X$1=11,(VLOOKUP(B420,'X11'!$B:$AZ,14,FALSE)),(IF($X$1=12,(VLOOKUP(B420,'X12'!$B:$AZ,14,FALSE)),(VLOOKUP(B420,'X13'!$B:$AZ,14,FALSE))))))))))))))))))))))))))))=TRUE," ",(IF((IF($X$1=1,(VLOOKUP(B420,'X1'!$B:$AZ,14,FALSE)),(IF($X$1=2,(VLOOKUP(B420,'X2'!$B:$AZ,14,FALSE)),(IF($X$1=3,(VLOOKUP(B420,'X3'!$B:$AZ,14,FALSE)),(IF($X$1=4,(VLOOKUP(B420,'X4'!$B:$AZ,14,FALSE)),(IF($X$1=5,(VLOOKUP(B420,'X5'!$B:$AZ,14,FALSE)),(IF($X$1=6,(VLOOKUP(B420,'X6'!$B:$AZ,14,FALSE)),(IF($X$1=7,(VLOOKUP(B420,'X7'!$B:$AZ,14,FALSE)),(IF($X$1=8,(VLOOKUP(B420,'X8'!$B:$AZ,14,FALSE)),(IF($X$1=9,(VLOOKUP(B420,'X9'!$B:$AZ,14,FALSE)),(IF($X$1=10,(VLOOKUP(B420,'X10'!$B:$AZ,14,FALSE)),(IF($X$1=11,(VLOOKUP(B420,'X11'!$B:$AZ,14,FALSE)),(IF($X$1=12,(VLOOKUP(B420,'X12'!$B:$AZ,14,FALSE)),(VLOOKUP(B420,'X13'!$B:$AZ,14,FALSE))))))))))))))))))))))))))=$V$1," ",(IF($X$1=1,(VLOOKUP(B420,'X1'!$B:$AZ,14,FALSE)),(IF($X$1=2,(VLOOKUP(B420,'X2'!$B:$AZ,14,FALSE)),(IF($X$1=3,(VLOOKUP(B420,'X3'!$B:$AZ,14,FALSE)),(IF($X$1=4,(VLOOKUP(B420,'X4'!$B:$AZ,14,FALSE)),(IF($X$1=5,(VLOOKUP(B420,'X5'!$B:$AZ,14,FALSE)),(IF($X$1=6,(VLOOKUP(B420,'X6'!$B:$AZ,14,FALSE)),(IF($X$1=7,(VLOOKUP(B420,'X7'!$B:$AZ,14,FALSE)),(IF($X$1=8,(VLOOKUP(B420,'X8'!$B:$AZ,14,FALSE)),(IF($X$1=9,(VLOOKUP(B420,'X9'!$B:$AZ,14,FALSE)),(IF($X$1=10,(VLOOKUP(B420,'X10'!$B:$AZ,14,FALSE)),(IF($X$1=11,(VLOOKUP(B420,'X11'!$B:$AZ,14,FALSE)),(IF($X$1=12,(VLOOKUP(B420,'X12'!$B:$AZ,14,FALSE)),(VLOOKUP(B420,'X13'!$B:$AZ,14,FALSE)))))))))))))))))))))))))))))</f>
        <v xml:space="preserve"> </v>
      </c>
    </row>
    <row r="421" spans="1:19" ht="14.1" customHeight="1" x14ac:dyDescent="0.2">
      <c r="A421" s="156" t="s">
        <v>1058</v>
      </c>
      <c r="B421" s="122" t="str">
        <f>IF(ISERROR(IF($U$16=1,(VLOOKUP(A421,$AC$89:$AH$125,2,FALSE)),IF((IF($X$1=1,'X1'!B380,(IF($X$1=2,'X2'!B380,(IF($X$1=3,'X3'!B380,(IF($X$1=4,'X4'!B380,(IF($X$1=5,'X5'!B380,(IF($X$1=6,'X6'!B380,(IF($X$1=7,'X7'!B380,(IF($X$1=8,'X8'!B380,(IF($X$1=9,'X9'!B380,(IF($X$1=10,'X10'!B380,(IF($X$1=11,'X11'!B380,(IF($X$1=12,'X12'!B380,'X13'!B380))))))))))))))))))))))))="","",(IF($X$1=1,'X1'!B380,(IF($X$1=2,'X2'!B380,(IF($X$1=3,'X3'!B380,(IF($X$1=4,'X4'!B380,(IF($X$1=5,'X5'!B380,(IF($X$1=6,'X6'!B380,(IF($X$1=7,'X7'!B380,(IF($X$1=8,'X8'!B380,(IF($X$1=9,'X9'!B380,(IF($X$1=10,'X10'!B380,(IF($X$1=11,'X11'!B380,(IF($X$1=12,'X12'!B380,'X13'!B380)))))))))))))))))))))))))))=TRUE," ",(IF($U$16=1,(VLOOKUP(A421,$AC$89:$AH$125,2,FALSE)),IF((IF($X$1=1,'X1'!B380,(IF($X$1=2,'X2'!B380,(IF($X$1=3,'X3'!B380,(IF($X$1=4,'X4'!B380,(IF($X$1=5,'X5'!B380,(IF($X$1=6,'X6'!B380,(IF($X$1=7,'X7'!B380,(IF($X$1=8,'X8'!B380,(IF($X$1=9,'X9'!B380,(IF($X$1=10,'X10'!B380,(IF($X$1=11,'X11'!B380,(IF($X$1=12,'X12'!B380,'X13'!B380))))))))))))))))))))))))="","",(IF($X$1=1,'X1'!B380,(IF($X$1=2,'X2'!B380,(IF($X$1=3,'X3'!B380,(IF($X$1=4,'X4'!B380,(IF($X$1=5,'X5'!B380,(IF($X$1=6,'X6'!B380,(IF($X$1=7,'X7'!B380,(IF($X$1=8,'X8'!B380,(IF($X$1=9,'X9'!B380,(IF($X$1=10,'X10'!B380,(IF($X$1=11,'X11'!B380,(IF($X$1=12,'X12'!B380,'X13'!B380))))))))))))))))))))))))))))</f>
        <v/>
      </c>
      <c r="C421" s="181" t="str">
        <f ca="1">IF(ISERROR(IF($X$1=1,(VLOOKUP(B421,'X1'!$B:$AZ,47,FALSE)),IF($X$1=2,(VLOOKUP(B421,'X2'!$B:$AZ,47,FALSE)),IF($X$1=3,(VLOOKUP(B421,'X3'!$B:$AZ,47,FALSE)),IF($X$1=4,(VLOOKUP(B421,'X4'!$B:$AZ,47,FALSE)),IF($X$1=5,(VLOOKUP(B421,'X5'!$B:$AZ,47,FALSE)),IF($X$1=6,(VLOOKUP(B421,'X6'!$B:$AZ,47,FALSE)),IF($X$1=7,(VLOOKUP(B421,'X7'!$B:$AZ,47,FALSE)),IF($X$1=8,(VLOOKUP(B421,'X8'!$B:$AZ,47,FALSE)),IF($X$1=9,(VLOOKUP(B421,'X9'!$B:$AZ,47,FALSE)),IF($X$1=10,(VLOOKUP(B421,'X10'!$B:$AZ,47,FALSE)),IF($X$1=11,(VLOOKUP(B421,'X11'!$B:$AZ,47,FALSE)),IF($X$1=12,(VLOOKUP(B421,'X12'!$B:$AZ,47,FALSE)),IF($X$1=13,(VLOOKUP(B421,'X13'!$B:$AZ,47,FALSE)),"B"))))))))))))))=TRUE," ",(IF($X$1=1,(VLOOKUP(B421,'X1'!$B:$AZ,47,FALSE)),IF($X$1=2,(VLOOKUP(B421,'X2'!$B:$AZ,47,FALSE)),IF($X$1=3,(VLOOKUP(B421,'X3'!$B:$AZ,47,FALSE)),IF($X$1=4,(VLOOKUP(B421,'X4'!$B:$AZ,47,FALSE)),IF($X$1=5,(VLOOKUP(B421,'X5'!$B:$AZ,47,FALSE)),IF($X$1=6,(VLOOKUP(B421,'X6'!$B:$AZ,47,FALSE)),IF($X$1=7,(VLOOKUP(B421,'X7'!$B:$AZ,47,FALSE)),IF($X$1=8,(VLOOKUP(B421,'X8'!$B:$AZ,47,FALSE)),IF($X$1=9,(VLOOKUP(B421,'X9'!$B:$AZ,47,FALSE)),IF($X$1=10,(VLOOKUP(B421,'X10'!$B:$AZ,47,FALSE)),IF($X$1=11,(VLOOKUP(B421,'X11'!$B:$AZ,47,FALSE)),IF($X$1=12,(VLOOKUP(B421,'X12'!$B:$AZ,47,FALSE)),IF($X$1=13,(VLOOKUP(B421,'X13'!$B:$AZ,47,FALSE)),"B")))))))))))))))</f>
        <v xml:space="preserve"> </v>
      </c>
      <c r="D421" s="181" t="str">
        <f ca="1">IF(ISERROR(IF($X$1=1,(VLOOKUP(B421,'X1'!$B:$AP,41,FALSE)),IF($X$1=2,(VLOOKUP(B421,'X2'!$B:$AP,41,FALSE)),IF($X$1=3,(VLOOKUP(B421,'X3'!$B:$AP,41,FALSE)),IF($X$1=4,(VLOOKUP(B421,'X4'!$B:$AP,41,FALSE)),IF($X$1=5,(VLOOKUP(B421,'X5'!$B:$AP,41,FALSE)),IF($X$1=6,(VLOOKUP(B421,'X6'!$B:$AP,41,FALSE)),IF($X$1=7,(VLOOKUP(B421,'X7'!$B:$AP,41,FALSE)),IF($X$1=8,(VLOOKUP(B421,'X8'!$B:$AP,41,FALSE)),IF($X$1=9,(VLOOKUP(B421,'X9'!$B:$AP,41,FALSE)),IF($X$1=10,(VLOOKUP(B421,'X10'!$B:$AP,41,FALSE)),IF($X$1=11,(VLOOKUP(B421,'X11'!$B:$AP,41,FALSE)),IF($X$1=12,(VLOOKUP(B421,'X12'!$B:$AP,41,FALSE)),IF($X$1=13,(VLOOKUP(B421,'X13'!$B:$AP,41,FALSE)),"B"))))))))))))))=TRUE," ",(IF($X$1=1,(VLOOKUP(B421,'X1'!$B:$AP,41,FALSE)),IF($X$1=2,(VLOOKUP(B421,'X2'!$B:$AP,41,FALSE)),IF($X$1=3,(VLOOKUP(B421,'X3'!$B:$AP,41,FALSE)),IF($X$1=4,(VLOOKUP(B421,'X4'!$B:$AP,41,FALSE)),IF($X$1=5,(VLOOKUP(B421,'X5'!$B:$AP,41,FALSE)),IF($X$1=6,(VLOOKUP(B421,'X6'!$B:$AP,41,FALSE)),IF($X$1=7,(VLOOKUP(B421,'X7'!$B:$AP,41,FALSE)),IF($X$1=8,(VLOOKUP(B421,'X8'!$B:$AP,41,FALSE)),IF($X$1=9,(VLOOKUP(B421,'X9'!$B:$AP,41,FALSE)),IF($X$1=10,(VLOOKUP(B421,'X10'!$B:$AP,41,FALSE)),IF($X$1=11,(VLOOKUP(B421,'X11'!$B:$AP,41,FALSE)),IF($X$1=12,(VLOOKUP(B421,'X12'!$B:$AP,41,FALSE)),IF($X$1=13,(VLOOKUP(B421,'X13'!$B:$AP,41,FALSE)),"B")))))))))))))))</f>
        <v xml:space="preserve"> </v>
      </c>
      <c r="E421" s="182" t="str">
        <f ca="1">IF(ISERROR(IF($X$1=1,(VLOOKUP(B421,'X1'!$B:$AP,7,FALSE)),IF($X$1=2,(VLOOKUP(B421,'X2'!$B:$AP,7,FALSE)),IF($X$1=3,(VLOOKUP(B421,'X3'!$B:$AP,7,FALSE)),IF($X$1=4,(VLOOKUP(B421,'X4'!$B:$AP,7,FALSE)),IF($X$1=5,(VLOOKUP(B421,'X5'!$B:$AP,7,FALSE)),IF($X$1=6,(VLOOKUP(B421,'X6'!$B:$AP,7,FALSE)),IF($X$1=7,(VLOOKUP(B421,'X7'!$B:$AP,7,FALSE)),IF($X$1=8,(VLOOKUP(B421,'X8'!$B:$AP,7,FALSE)),IF($X$1=9,(VLOOKUP(B421,'X9'!$B:$AP,7,FALSE)),IF($X$1=10,(VLOOKUP(B421,'X10'!$B:$AP,7,FALSE)),IF($X$1=11,(VLOOKUP(B421,'X11'!$B:$AP,7,FALSE)),IF($X$1=12,(VLOOKUP(B421,'X12'!$B:$AP,7,FALSE)),IF($X$1=13,(VLOOKUP(B421,'X13'!$B:$AP,7,FALSE)),"B"))))))))))))))=TRUE," ",(IF($X$1=1,(VLOOKUP(B421,'X1'!$B:$AP,7,FALSE)),IF($X$1=2,(VLOOKUP(B421,'X2'!$B:$AP,7,FALSE)),IF($X$1=3,(VLOOKUP(B421,'X3'!$B:$AP,7,FALSE)),IF($X$1=4,(VLOOKUP(B421,'X4'!$B:$AP,7,FALSE)),IF($X$1=5,(VLOOKUP(B421,'X5'!$B:$AP,7,FALSE)),IF($X$1=6,(VLOOKUP(B421,'X6'!$B:$AP,7,FALSE)),IF($X$1=7,(VLOOKUP(B421,'X7'!$B:$AP,7,FALSE)),IF($X$1=8,(VLOOKUP(B421,'X8'!$B:$AP,7,FALSE)),IF($X$1=9,(VLOOKUP(B421,'X9'!$B:$AP,7,FALSE)),IF($X$1=10,(VLOOKUP(B421,'X10'!$B:$AP,7,FALSE)),IF($X$1=11,(VLOOKUP(B421,'X11'!$B:$AP,7,FALSE)),IF($X$1=12,(VLOOKUP(B421,'X12'!$B:$AP,7,FALSE)),IF($X$1=13,(VLOOKUP(B421,'X13'!$B:$AP,7,FALSE)),"B")))))))))))))))</f>
        <v xml:space="preserve"> </v>
      </c>
      <c r="F421" s="182" t="str">
        <f ca="1">IF(ISERROR(IF((IF($X$1=1,(VLOOKUP(B421,'X1'!$B:$AO,6,FALSE)),(IF($X$1=2,(VLOOKUP(B421,'X2'!$B:$AO,6,FALSE)),(IF($X$1=3,(VLOOKUP(B421,'X3'!$B:$AO,6,FALSE)),(IF($X$1=4,(VLOOKUP(B421,'X4'!$B:$AO,6,FALSE)),(IF($X$1=5,(VLOOKUP(B421,'X5'!$B:$AO,6,FALSE)),(IF($X$1=6,(VLOOKUP(B421,'X6'!$B:$AO,6,FALSE)),(IF($X$1=7,(VLOOKUP(B421,'X7'!$B:$AO,6,FALSE)),(IF($X$1=8,(VLOOKUP(B421,'X8'!$B:$AO,6,FALSE)),(IF($X$1=9,(VLOOKUP(B421,'X9'!$B:$AO,6,FALSE)),(IF($X$1=10,(VLOOKUP(B421,'X10'!$B:$AO,6,FALSE)),(IF($X$1=11,(VLOOKUP(B421,'X11'!$B:$AO,6,FALSE)),(IF($X$1=12,(VLOOKUP(B421,'X12'!$B:$AO,6,FALSE)),(VLOOKUP(B421,'X13'!$B:$AO,6,FALSE))))))))))))))))))))))))))=$V$1," ",(IF($X$1=1,(VLOOKUP(B421,'X1'!$B:$AO,6,FALSE)),(IF($X$1=2,(VLOOKUP(B421,'X2'!$B:$AO,6,FALSE)),(IF($X$1=3,(VLOOKUP(B421,'X3'!$B:$AO,6,FALSE)),(IF($X$1=4,(VLOOKUP(B421,'X4'!$B:$AO,6,FALSE)),(IF($X$1=5,(VLOOKUP(B421,'X5'!$B:$AO,6,FALSE)),(IF($X$1=6,(VLOOKUP(B421,'X6'!$B:$AO,6,FALSE)),(IF($X$1=7,(VLOOKUP(B421,'X7'!$B:$AO,6,FALSE)),(IF($X$1=8,(VLOOKUP(B421,'X8'!$B:$AO,6,FALSE)),(IF($X$1=9,(VLOOKUP(B421,'X9'!$B:$AO,6,FALSE)),(IF($X$1=10,(VLOOKUP(B421,'X10'!$B:$AO,6,FALSE)),(IF($X$1=11,(VLOOKUP(B421,'X11'!$B:$AO,6,FALSE)),(IF($X$1=12,(VLOOKUP(B421,'X12'!$B:$AO,6,FALSE)),(VLOOKUP(B421,'X13'!$B:$AO,6,FALSE))))))))))))))))))))))))))))=TRUE," ",(IF((IF($X$1=1,(VLOOKUP(B421,'X1'!$B:$AO,6,FALSE)),(IF($X$1=2,(VLOOKUP(B421,'X2'!$B:$AO,6,FALSE)),(IF($X$1=3,(VLOOKUP(B421,'X3'!$B:$AO,6,FALSE)),(IF($X$1=4,(VLOOKUP(B421,'X4'!$B:$AO,6,FALSE)),(IF($X$1=5,(VLOOKUP(B421,'X5'!$B:$AO,6,FALSE)),(IF($X$1=6,(VLOOKUP(B421,'X6'!$B:$AO,6,FALSE)),(IF($X$1=7,(VLOOKUP(B421,'X7'!$B:$AO,6,FALSE)),(IF($X$1=8,(VLOOKUP(B421,'X8'!$B:$AO,6,FALSE)),(IF($X$1=9,(VLOOKUP(B421,'X9'!$B:$AO,6,FALSE)),(IF($X$1=10,(VLOOKUP(B421,'X10'!$B:$AO,6,FALSE)),(IF($X$1=11,(VLOOKUP(B421,'X11'!$B:$AO,6,FALSE)),(IF($X$1=12,(VLOOKUP(B421,'X12'!$B:$AO,6,FALSE)),(VLOOKUP(B421,'X13'!$B:$AO,6,FALSE))))))))))))))))))))))))))=$V$1," ",(IF($X$1=1,(VLOOKUP(B421,'X1'!$B:$AO,6,FALSE)),(IF($X$1=2,(VLOOKUP(B421,'X2'!$B:$AO,6,FALSE)),(IF($X$1=3,(VLOOKUP(B421,'X3'!$B:$AO,6,FALSE)),(IF($X$1=4,(VLOOKUP(B421,'X4'!$B:$AO,6,FALSE)),(IF($X$1=5,(VLOOKUP(B421,'X5'!$B:$AO,6,FALSE)),(IF($X$1=6,(VLOOKUP(B421,'X6'!$B:$AO,6,FALSE)),(IF($X$1=7,(VLOOKUP(B421,'X7'!$B:$AO,6,FALSE)),(IF($X$1=8,(VLOOKUP(B421,'X8'!$B:$AO,6,FALSE)),(IF($X$1=9,(VLOOKUP(B421,'X9'!$B:$AO,6,FALSE)),(IF($X$1=10,(VLOOKUP(B421,'X10'!$B:$AO,6,FALSE)),(IF($X$1=11,(VLOOKUP(B421,'X11'!$B:$AO,6,FALSE)),(IF($X$1=12,(VLOOKUP(B421,'X12'!$B:$AO,6,FALSE)),(VLOOKUP(B421,'X13'!$B:$AO,6,FALSE)))))))))))))))))))))))))))))</f>
        <v xml:space="preserve"> </v>
      </c>
      <c r="G421" s="182" t="str">
        <f ca="1">IF(ISERROR(IF($X$1=1,(VLOOKUP(B421,'X1'!$B:$AZ,44,FALSE)),IF($X$1=2,(VLOOKUP(B421,'X2'!$B:$AZ,44,FALSE)),IF($X$1=3,(VLOOKUP(B421,'X3'!$B:$AZ,44,FALSE)),IF($X$1=4,(VLOOKUP(B421,'X4'!$B:$AZ,44,FALSE)),IF($X$1=5,(VLOOKUP(B421,'X5'!$B:$AZ,44,FALSE)),IF($X$1=6,(VLOOKUP(B421,'X6'!$B:$AZ,44,FALSE)),IF($X$1=7,(VLOOKUP(B421,'X7'!$B:$AZ,44,FALSE)),IF($X$1=8,(VLOOKUP(B421,'X8'!$B:$AZ,44,FALSE)),IF($X$1=9,(VLOOKUP(B421,'X9'!$B:$AZ,44,FALSE)),IF($X$1=10,(VLOOKUP(B421,'X10'!$B:$AZ,44,FALSE)),IF($X$1=11,(VLOOKUP(B421,'X11'!$B:$AZ,44,FALSE)),IF($X$1=12,(VLOOKUP(B421,'X12'!$B:$AZ,44,FALSE)),IF($X$1=13,(VLOOKUP(B421,'X13'!$B:$AZ,44,FALSE)),"B"))))))))))))))=TRUE," ",(IF($X$1=1,(VLOOKUP(B421,'X1'!$B:$AZ,44,FALSE)),IF($X$1=2,(VLOOKUP(B421,'X2'!$B:$AZ,44,FALSE)),IF($X$1=3,(VLOOKUP(B421,'X3'!$B:$AZ,44,FALSE)),IF($X$1=4,(VLOOKUP(B421,'X4'!$B:$AZ,44,FALSE)),IF($X$1=5,(VLOOKUP(B421,'X5'!$B:$AZ,44,FALSE)),IF($X$1=6,(VLOOKUP(B421,'X6'!$B:$AZ,44,FALSE)),IF($X$1=7,(VLOOKUP(B421,'X7'!$B:$AZ,44,FALSE)),IF($X$1=8,(VLOOKUP(B421,'X8'!$B:$AZ,44,FALSE)),IF($X$1=9,(VLOOKUP(B421,'X9'!$B:$AZ,44,FALSE)),IF($X$1=10,(VLOOKUP(B421,'X10'!$B:$AZ,44,FALSE)),IF($X$1=11,(VLOOKUP(B421,'X11'!$B:$AZ,44,FALSE)),IF($X$1=12,(VLOOKUP(B421,'X12'!$B:$AZ,44,FALSE)),IF($X$1=13,(VLOOKUP(B421,'X13'!$B:$AZ,44,FALSE)),"B")))))))))))))))</f>
        <v xml:space="preserve"> </v>
      </c>
      <c r="H421" s="182" t="str">
        <f ca="1">IF(ISERROR(IF($X$1=1,(VLOOKUP(B421,'X1'!$B:$AZ,8,FALSE)),IF($X$1=2,(VLOOKUP(B421,'X2'!$B:$AZ,8,FALSE)),IF($X$1=3,(VLOOKUP(B421,'X3'!$B:$AZ,8,FALSE)),IF($X$1=4,(VLOOKUP(B421,'X4'!$B:$AZ,8,FALSE)),IF($X$1=5,(VLOOKUP(B421,'X5'!$B:$AZ,8,FALSE)),IF($X$1=6,(VLOOKUP(B421,'X6'!$B:$AZ,8,FALSE)),IF($X$1=7,(VLOOKUP(B421,'X7'!$B:$AZ,8,FALSE)),IF($X$1=8,(VLOOKUP(B421,'X8'!$B:$AZ,8,FALSE)),IF($X$1=9,(VLOOKUP(B421,'X9'!$B:$AZ,8,FALSE)),IF($X$1=10,(VLOOKUP(B421,'X10'!$B:$AZ,8,FALSE)),IF($X$1=11,(VLOOKUP(B421,'X11'!$B:$AZ,8,FALSE)),IF($X$1=12,(VLOOKUP(B421,'X12'!$B:$AZ,8,FALSE)),IF($X$1=13,(VLOOKUP(B421,'X13'!$B:$AZ,8,FALSE)),"B"))))))))))))))=TRUE," ",(IF($X$1=1,(VLOOKUP(B421,'X1'!$B:$AZ,8,FALSE)),IF($X$1=2,(VLOOKUP(B421,'X2'!$B:$AZ,8,FALSE)),IF($X$1=3,(VLOOKUP(B421,'X3'!$B:$AZ,8,FALSE)),IF($X$1=4,(VLOOKUP(B421,'X4'!$B:$AZ,8,FALSE)),IF($X$1=5,(VLOOKUP(B421,'X5'!$B:$AZ,8,FALSE)),IF($X$1=6,(VLOOKUP(B421,'X6'!$B:$AZ,8,FALSE)),IF($X$1=7,(VLOOKUP(B421,'X7'!$B:$AZ,8,FALSE)),IF($X$1=8,(VLOOKUP(B421,'X8'!$B:$AZ,8,FALSE)),IF($X$1=9,(VLOOKUP(B421,'X9'!$B:$AZ,8,FALSE)),IF($X$1=10,(VLOOKUP(B421,'X10'!$B:$AZ,8,FALSE)),IF($X$1=11,(VLOOKUP(B421,'X11'!$B:$AZ,8,FALSE)),IF($X$1=12,(VLOOKUP(B421,'X12'!$B:$AZ,8,FALSE)),IF($X$1=13,(VLOOKUP(B421,'X13'!$B:$AZ,8,FALSE)),"B")))))))))))))))</f>
        <v xml:space="preserve"> </v>
      </c>
      <c r="I421" s="183" t="str">
        <f ca="1">IF(ISERROR(IF($X$1=1,(VLOOKUP(B421,'X1'!$B:$AZ,2,FALSE)),IF($X$1=2,(VLOOKUP(B421,'X2'!$B:$AZ,2,FALSE)),IF($X$1=3,(VLOOKUP(B421,'X3'!$B:$AZ,2,FALSE)),IF($X$1=4,(VLOOKUP(B421,'X4'!$B:$AZ,2,FALSE)),IF($X$1=5,(VLOOKUP(B421,'X5'!$B:$AZ,2,FALSE)),IF($X$1=6,(VLOOKUP(B421,'X6'!$B:$AZ,2,FALSE)),IF($X$1=7,(VLOOKUP(B421,'X7'!$B:$AZ,2,FALSE)),IF($X$1=8,(VLOOKUP(B421,'X8'!$B:$AZ,2,FALSE)),IF($X$1=9,(VLOOKUP(B421,'X9'!$B:$AZ,2,FALSE)),IF($X$1=10,(VLOOKUP(B421,'X10'!$B:$AZ,2,FALSE)),IF($X$1=11,(VLOOKUP(B421,'X11'!$B:$AZ,2,FALSE)),IF($X$1=12,(VLOOKUP(B421,'X12'!$B:$AZ,2,FALSE)),IF($X$1=13,(VLOOKUP(B421,'X13'!$B:$AZ,2,FALSE)),"B"))))))))))))))=TRUE," ",(IF($X$1=1,(VLOOKUP(B421,'X1'!$B:$AZ,2,FALSE)),IF($X$1=2,(VLOOKUP(B421,'X2'!$B:$AZ,2,FALSE)),IF($X$1=3,(VLOOKUP(B421,'X3'!$B:$AZ,2,FALSE)),IF($X$1=4,(VLOOKUP(B421,'X4'!$B:$AZ,2,FALSE)),IF($X$1=5,(VLOOKUP(B421,'X5'!$B:$AZ,2,FALSE)),IF($X$1=6,(VLOOKUP(B421,'X6'!$B:$AZ,2,FALSE)),IF($X$1=7,(VLOOKUP(B421,'X7'!$B:$AZ,2,FALSE)),IF($X$1=8,(VLOOKUP(B421,'X8'!$B:$AZ,2,FALSE)),IF($X$1=9,(VLOOKUP(B421,'X9'!$B:$AZ,2,FALSE)),IF($X$1=10,(VLOOKUP(B421,'X10'!$B:$AZ,2,FALSE)),IF($X$1=11,(VLOOKUP(B421,'X11'!$B:$AZ,2,FALSE)),IF($X$1=12,(VLOOKUP(B421,'X12'!$B:$AZ,2,FALSE)),IF($X$1=13,(VLOOKUP(B421,'X13'!$B:$AZ,2,FALSE)),"B")))))))))))))))</f>
        <v xml:space="preserve"> </v>
      </c>
      <c r="J421" s="183" t="str">
        <f ca="1">IF(ISERROR(IF($X$1=1,(VLOOKUP(B421,'X1'!$B:$AZ,3,FALSE)),IF($X$1=2,(VLOOKUP(B421,'X2'!$B:$AZ,3,FALSE)),IF($X$1=3,(VLOOKUP(B421,'X3'!$B:$AZ,3,FALSE)),IF($X$1=4,(VLOOKUP(B421,'X4'!$B:$AZ,3,FALSE)),IF($X$1=5,(VLOOKUP(B421,'X5'!$B:$AZ,3,FALSE)),IF($X$1=6,(VLOOKUP(B421,'X6'!$B:$AZ,3,FALSE)),IF($X$1=7,(VLOOKUP(B421,'X7'!$B:$AZ,3,FALSE)),IF($X$1=8,(VLOOKUP(B421,'X8'!$B:$AZ,3,FALSE)),IF($X$1=9,(VLOOKUP(B421,'X9'!$B:$AZ,3,FALSE)),IF($X$1=10,(VLOOKUP(B421,'X10'!$B:$AZ,3,FALSE)),IF($X$1=11,(VLOOKUP(B421,'X11'!$B:$AZ,3,FALSE)),IF($X$1=12,(VLOOKUP(B421,'X12'!$B:$AZ,3,FALSE)),IF($X$1=13,(VLOOKUP(B421,'X13'!$B:$AZ,3,FALSE)),"B"))))))))))))))=TRUE," ",(IF($X$1=1,(VLOOKUP(B421,'X1'!$B:$AZ,3,FALSE)),IF($X$1=2,(VLOOKUP(B421,'X2'!$B:$AZ,3,FALSE)),IF($X$1=3,(VLOOKUP(B421,'X3'!$B:$AZ,3,FALSE)),IF($X$1=4,(VLOOKUP(B421,'X4'!$B:$AZ,3,FALSE)),IF($X$1=5,(VLOOKUP(B421,'X5'!$B:$AZ,3,FALSE)),IF($X$1=6,(VLOOKUP(B421,'X6'!$B:$AZ,3,FALSE)),IF($X$1=7,(VLOOKUP(B421,'X7'!$B:$AZ,3,FALSE)),IF($X$1=8,(VLOOKUP(B421,'X8'!$B:$AZ,3,FALSE)),IF($X$1=9,(VLOOKUP(B421,'X9'!$B:$AZ,3,FALSE)),IF($X$1=10,(VLOOKUP(B421,'X10'!$B:$AZ,3,FALSE)),IF($X$1=11,(VLOOKUP(B421,'X11'!$B:$AZ,3,FALSE)),IF($X$1=12,(VLOOKUP(B421,'X12'!$B:$AZ,3,FALSE)),IF($X$1=13,(VLOOKUP(B421,'X13'!$B:$AZ,3,FALSE)),"B")))))))))))))))</f>
        <v xml:space="preserve"> </v>
      </c>
      <c r="K421" s="183" t="str">
        <f ca="1">IF(ISERROR(IF($X$1=1,(VLOOKUP(B421,'X1'!$B:$AZ,5,FALSE)),IF($X$1=2,(VLOOKUP(B421,'X2'!$B:$AZ,5,FALSE)),IF($X$1=3,(VLOOKUP(B421,'X3'!$B:$AZ,5,FALSE)),IF($X$1=4,(VLOOKUP(B421,'X4'!$B:$AZ,5,FALSE)),IF($X$1=5,(VLOOKUP(B421,'X5'!$B:$AZ,5,FALSE)),IF($X$1=6,(VLOOKUP(B421,'X6'!$B:$AZ,5,FALSE)),IF($X$1=7,(VLOOKUP(B421,'X7'!$B:$AZ,5,FALSE)),IF($X$1=8,(VLOOKUP(B421,'X8'!$B:$AZ,5,FALSE)),IF($X$1=9,(VLOOKUP(B421,'X9'!$B:$AZ,5,FALSE)),IF($X$1=10,(VLOOKUP(B421,'X10'!$B:$AZ,5,FALSE)),IF($X$1=11,(VLOOKUP(B421,'X11'!$B:$AZ,5,FALSE)),IF($X$1=12,(VLOOKUP(B421,'X12'!$B:$AZ,5,FALSE)),IF($X$1=13,(VLOOKUP(B421,'X13'!$B:$AZ,5,FALSE)),"B"))))))))))))))=TRUE," ",(IF($X$1=1,(VLOOKUP(B421,'X1'!$B:$AZ,5,FALSE)),IF($X$1=2,(VLOOKUP(B421,'X2'!$B:$AZ,5,FALSE)),IF($X$1=3,(VLOOKUP(B421,'X3'!$B:$AZ,5,FALSE)),IF($X$1=4,(VLOOKUP(B421,'X4'!$B:$AZ,5,FALSE)),IF($X$1=5,(VLOOKUP(B421,'X5'!$B:$AZ,5,FALSE)),IF($X$1=6,(VLOOKUP(B421,'X6'!$B:$AZ,5,FALSE)),IF($X$1=7,(VLOOKUP(B421,'X7'!$B:$AZ,5,FALSE)),IF($X$1=8,(VLOOKUP(B421,'X8'!$B:$AZ,5,FALSE)),IF($X$1=9,(VLOOKUP(B421,'X9'!$B:$AZ,5,FALSE)),IF($X$1=10,(VLOOKUP(B421,'X10'!$B:$AZ,5,FALSE)),IF($X$1=11,(VLOOKUP(B421,'X11'!$B:$AZ,5,FALSE)),IF($X$1=12,(VLOOKUP(B421,'X12'!$B:$AZ,5,FALSE)),IF($X$1=13,(VLOOKUP(B421,'X13'!$B:$AZ,5,FALSE)),"B")))))))))))))))</f>
        <v xml:space="preserve"> </v>
      </c>
      <c r="L421" s="184" t="str">
        <f ca="1">IF(ISERROR(IF($X$1=1,(VLOOKUP(B421,'X1'!$B:$AZ,9,FALSE)),IF($X$1=2,(VLOOKUP(B421,'X2'!$B:$AZ,9,FALSE)),IF($X$1=3,(VLOOKUP(B421,'X3'!$B:$AZ,9,FALSE)),IF($X$1=4,(VLOOKUP(B421,'X4'!$B:$AZ,9,FALSE)),IF($X$1=5,(VLOOKUP(B421,'X5'!$B:$AZ,9,FALSE)),IF($X$1=6,(VLOOKUP(B421,'X6'!$B:$AZ,9,FALSE)),IF($X$1=7,(VLOOKUP(B421,'X7'!$B:$AZ,9,FALSE)),IF($X$1=8,(VLOOKUP(B421,'X8'!$B:$AZ,9,FALSE)),IF($X$1=9,(VLOOKUP(B421,'X9'!$B:$AZ,9,FALSE)),IF($X$1=10,(VLOOKUP(B421,'X10'!$B:$AZ,9,FALSE)),IF($X$1=11,(VLOOKUP(B421,'X11'!$B:$AZ,9,FALSE)),IF($X$1=12,(VLOOKUP(B421,'X12'!$B:$AZ,9,FALSE)),IF($X$1=13,(VLOOKUP(B421,'X13'!$B:$AZ,9,FALSE)),"B"))))))))))))))=TRUE," ",(IF($X$1=1,(VLOOKUP(B421,'X1'!$B:$AZ,9,FALSE)),IF($X$1=2,(VLOOKUP(B421,'X2'!$B:$AZ,9,FALSE)),IF($X$1=3,(VLOOKUP(B421,'X3'!$B:$AZ,9,FALSE)),IF($X$1=4,(VLOOKUP(B421,'X4'!$B:$AZ,9,FALSE)),IF($X$1=5,(VLOOKUP(B421,'X5'!$B:$AZ,9,FALSE)),IF($X$1=6,(VLOOKUP(B421,'X6'!$B:$AZ,9,FALSE)),IF($X$1=7,(VLOOKUP(B421,'X7'!$B:$AZ,9,FALSE)),IF($X$1=8,(VLOOKUP(B421,'X8'!$B:$AZ,9,FALSE)),IF($X$1=9,(VLOOKUP(B421,'X9'!$B:$AZ,9,FALSE)),IF($X$1=10,(VLOOKUP(B421,'X10'!$B:$AZ,9,FALSE)),IF($X$1=11,(VLOOKUP(B421,'X11'!$B:$AZ,9,FALSE)),IF($X$1=12,(VLOOKUP(B421,'X12'!$B:$AZ,9,FALSE)),IF($X$1=13,(VLOOKUP(B421,'X13'!$B:$AZ,9,FALSE)),"B")))))))))))))))</f>
        <v xml:space="preserve"> </v>
      </c>
      <c r="M421" s="184" t="str">
        <f ca="1">IF(ISERROR(IF($X$1=1,(VLOOKUP(B421,'X1'!$B:$AZ,10,FALSE)),IF($X$1=2,(VLOOKUP(B421,'X2'!$B:$AZ,10,FALSE)),IF($X$1=3,(VLOOKUP(B421,'X3'!$B:$AZ,10,FALSE)),IF($X$1=4,(VLOOKUP(B421,'X4'!$B:$AZ,10,FALSE)),IF($X$1=5,(VLOOKUP(B421,'X5'!$B:$AZ,10,FALSE)),IF($X$1=6,(VLOOKUP(B421,'X6'!$B:$AZ,10,FALSE)),IF($X$1=7,(VLOOKUP(B421,'X7'!$B:$AZ,10,FALSE)),IF($X$1=8,(VLOOKUP(B421,'X8'!$B:$AZ,10,FALSE)),IF($X$1=9,(VLOOKUP(B421,'X9'!$B:$AZ,10,FALSE)),IF($X$1=10,(VLOOKUP(B421,'X10'!$B:$AZ,10,FALSE)),IF($X$1=11,(VLOOKUP(B421,'X11'!$B:$AZ,10,FALSE)),IF($X$1=12,(VLOOKUP(B421,'X12'!$B:$AZ,10,FALSE)),IF($X$1=13,(VLOOKUP(B421,'X13'!$B:$AZ,10,FALSE)),"B"))))))))))))))=TRUE," ",(IF($X$1=1,(VLOOKUP(B421,'X1'!$B:$AZ,10,FALSE)),IF($X$1=2,(VLOOKUP(B421,'X2'!$B:$AZ,10,FALSE)),IF($X$1=3,(VLOOKUP(B421,'X3'!$B:$AZ,10,FALSE)),IF($X$1=4,(VLOOKUP(B421,'X4'!$B:$AZ,10,FALSE)),IF($X$1=5,(VLOOKUP(B421,'X5'!$B:$AZ,10,FALSE)),IF($X$1=6,(VLOOKUP(B421,'X6'!$B:$AZ,10,FALSE)),IF($X$1=7,(VLOOKUP(B421,'X7'!$B:$AZ,10,FALSE)),IF($X$1=8,(VLOOKUP(B421,'X8'!$B:$AZ,10,FALSE)),IF($X$1=9,(VLOOKUP(B421,'X9'!$B:$AZ,10,FALSE)),IF($X$1=10,(VLOOKUP(B421,'X10'!$B:$AZ,10,FALSE)),IF($X$1=11,(VLOOKUP(B421,'X11'!$B:$AZ,10,FALSE)),IF($X$1=12,(VLOOKUP(B421,'X12'!$B:$AZ,10,FALSE)),IF($X$1=13,(VLOOKUP(B421,'X13'!$B:$AZ,10,FALSE)),"B")))))))))))))))</f>
        <v xml:space="preserve"> </v>
      </c>
      <c r="N421" s="185" t="str">
        <f ca="1">IF(ISERROR(IF($X$1=1,(VLOOKUP(B421,'X1'!$B:$AZ,45,FALSE)),IF($X$1=2,(VLOOKUP(B421,'X2'!$B:$AZ,45,FALSE)),IF($X$1=3,(VLOOKUP(B421,'X3'!$B:$AZ,45,FALSE)),IF($X$1=4,(VLOOKUP(B421,'X4'!$B:$AZ,45,FALSE)),IF($X$1=5,(VLOOKUP(B421,'X5'!$B:$AZ,45,FALSE)),IF($X$1=6,(VLOOKUP(B421,'X6'!$B:$AZ,45,FALSE)),IF($X$1=7,(VLOOKUP(B421,'X7'!$B:$AZ,45,FALSE)),IF($X$1=8,(VLOOKUP(B421,'X8'!$B:$AZ,45,FALSE)),IF($X$1=9,(VLOOKUP(B421,'X9'!$B:$AZ,45,FALSE)),IF($X$1=10,(VLOOKUP(B421,'X10'!$B:$AZ,45,FALSE)),IF($X$1=11,(VLOOKUP(B421,'X11'!$B:$AZ,45,FALSE)),IF($X$1=12,(VLOOKUP(B421,'X12'!$B:$AZ,45,FALSE)),IF($X$1=13,(VLOOKUP(B421,'X13'!$B:$AZ,45,FALSE)),"B"))))))))))))))=TRUE," ",(IF($X$1=1,(VLOOKUP(B421,'X1'!$B:$AZ,45,FALSE)),IF($X$1=2,(VLOOKUP(B421,'X2'!$B:$AZ,45,FALSE)),IF($X$1=3,(VLOOKUP(B421,'X3'!$B:$AZ,45,FALSE)),IF($X$1=4,(VLOOKUP(B421,'X4'!$B:$AZ,45,FALSE)),IF($X$1=5,(VLOOKUP(B421,'X5'!$B:$AZ,45,FALSE)),IF($X$1=6,(VLOOKUP(B421,'X6'!$B:$AZ,45,FALSE)),IF($X$1=7,(VLOOKUP(B421,'X7'!$B:$AZ,45,FALSE)),IF($X$1=8,(VLOOKUP(B421,'X8'!$B:$AZ,45,FALSE)),IF($X$1=9,(VLOOKUP(B421,'X9'!$B:$AZ,45,FALSE)),IF($X$1=10,(VLOOKUP(B421,'X10'!$B:$AZ,45,FALSE)),IF($X$1=11,(VLOOKUP(B421,'X11'!$B:$AZ,45,FALSE)),IF($X$1=12,(VLOOKUP(B421,'X12'!$B:$AZ,45,FALSE)),IF($X$1=13,(VLOOKUP(B421,'X13'!$B:$AZ,45,FALSE)),"B")))))))))))))))</f>
        <v xml:space="preserve"> </v>
      </c>
      <c r="O421" s="184" t="str">
        <f ca="1">IF(ISERROR(IF($X$1=1,(VLOOKUP(B421,'X1'!$B:$AZ,11,FALSE)),IF($X$1=2,(VLOOKUP(B421,'X2'!$B:$AZ,11,FALSE)),IF($X$1=3,(VLOOKUP(B421,'X3'!$B:$AZ,11,FALSE)),IF($X$1=4,(VLOOKUP(B421,'X4'!$B:$AZ,11,FALSE)),IF($X$1=5,(VLOOKUP(B421,'X5'!$B:$AZ,11,FALSE)),IF($X$1=6,(VLOOKUP(B421,'X6'!$B:$AZ,11,FALSE)),IF($X$1=7,(VLOOKUP(B421,'X7'!$B:$AZ,11,FALSE)),IF($X$1=8,(VLOOKUP(B421,'X8'!$B:$AZ,11,FALSE)),IF($X$1=9,(VLOOKUP(B421,'X9'!$B:$AZ,11,FALSE)),IF($X$1=10,(VLOOKUP(B421,'X10'!$B:$AZ,11,FALSE)),IF($X$1=11,(VLOOKUP(B421,'X11'!$B:$AZ,11,FALSE)),IF($X$1=12,(VLOOKUP(B421,'X12'!$B:$AZ,11,FALSE)),IF($X$1=13,(VLOOKUP(B421,'X13'!$B:$AZ,11,FALSE)),"B"))))))))))))))=TRUE," ",(IF($X$1=1,(VLOOKUP(B421,'X1'!$B:$AZ,11,FALSE)),IF($X$1=2,(VLOOKUP(B421,'X2'!$B:$AZ,11,FALSE)),IF($X$1=3,(VLOOKUP(B421,'X3'!$B:$AZ,11,FALSE)),IF($X$1=4,(VLOOKUP(B421,'X4'!$B:$AZ,11,FALSE)),IF($X$1=5,(VLOOKUP(B421,'X5'!$B:$AZ,11,FALSE)),IF($X$1=6,(VLOOKUP(B421,'X6'!$B:$AZ,11,FALSE)),IF($X$1=7,(VLOOKUP(B421,'X7'!$B:$AZ,11,FALSE)),IF($X$1=8,(VLOOKUP(B421,'X8'!$B:$AZ,11,FALSE)),IF($X$1=9,(VLOOKUP(B421,'X9'!$B:$AZ,11,FALSE)),IF($X$1=10,(VLOOKUP(B421,'X10'!$B:$AZ,11,FALSE)),IF($X$1=11,(VLOOKUP(B421,'X11'!$B:$AZ,11,FALSE)),IF($X$1=12,(VLOOKUP(B421,'X12'!$B:$AZ,11,FALSE)),IF($X$1=13,(VLOOKUP(B421,'X13'!$B:$AZ,11,FALSE)),"B")))))))))))))))</f>
        <v xml:space="preserve"> </v>
      </c>
      <c r="P421" s="184" t="str">
        <f ca="1">IF(ISERROR(IF($X$1=1,(VLOOKUP(B421,'X1'!$B:$AZ,12,FALSE)),IF($X$1=2,(VLOOKUP(B421,'X2'!$B:$AZ,12,FALSE)),IF($X$1=3,(VLOOKUP(B421,'X3'!$B:$AZ,12,FALSE)),IF($X$1=4,(VLOOKUP(B421,'X4'!$B:$AZ,12,FALSE)),IF($X$1=5,(VLOOKUP(B421,'X5'!$B:$AZ,12,FALSE)),IF($X$1=6,(VLOOKUP(B421,'X6'!$B:$AZ,12,FALSE)),IF($X$1=7,(VLOOKUP(B421,'X7'!$B:$AZ,12,FALSE)),IF($X$1=8,(VLOOKUP(B421,'X8'!$B:$AZ,12,FALSE)),IF($X$1=9,(VLOOKUP(B421,'X9'!$B:$AZ,12,FALSE)),IF($X$1=10,(VLOOKUP(B421,'X10'!$B:$AZ,12,FALSE)),IF($X$1=11,(VLOOKUP(B421,'X11'!$B:$AZ,12,FALSE)),IF($X$1=12,(VLOOKUP(B421,'X12'!$B:$AZ,12,FALSE)),IF($X$1=13,(VLOOKUP(B421,'X13'!$B:$AZ,12,FALSE)),"B"))))))))))))))=TRUE," ",(IF($X$1=1,(VLOOKUP(B421,'X1'!$B:$AZ,12,FALSE)),IF($X$1=2,(VLOOKUP(B421,'X2'!$B:$AZ,12,FALSE)),IF($X$1=3,(VLOOKUP(B421,'X3'!$B:$AZ,12,FALSE)),IF($X$1=4,(VLOOKUP(B421,'X4'!$B:$AZ,12,FALSE)),IF($X$1=5,(VLOOKUP(B421,'X5'!$B:$AZ,12,FALSE)),IF($X$1=6,(VLOOKUP(B421,'X6'!$B:$AZ,12,FALSE)),IF($X$1=7,(VLOOKUP(B421,'X7'!$B:$AZ,12,FALSE)),IF($X$1=8,(VLOOKUP(B421,'X8'!$B:$AZ,12,FALSE)),IF($X$1=9,(VLOOKUP(B421,'X9'!$B:$AZ,12,FALSE)),IF($X$1=10,(VLOOKUP(B421,'X10'!$B:$AZ,12,FALSE)),IF($X$1=11,(VLOOKUP(B421,'X11'!$B:$AZ,12,FALSE)),IF($X$1=12,(VLOOKUP(B421,'X12'!$B:$AZ,12,FALSE)),IF($X$1=13,(VLOOKUP(B421,'X13'!$B:$AZ,12,FALSE)),"B")))))))))))))))</f>
        <v xml:space="preserve"> </v>
      </c>
      <c r="Q421" s="185" t="str">
        <f ca="1">IF(ISERROR(IF($X$1=1,(VLOOKUP(B421,'X1'!$B:$AZ,46,FALSE)),IF($X$1=2,(VLOOKUP(B421,'X2'!$B:$AZ,46,FALSE)),IF($X$1=3,(VLOOKUP(B421,'X3'!$B:$AZ,46,FALSE)),IF($X$1=4,(VLOOKUP(B421,'X4'!$B:$AZ,46,FALSE)),IF($X$1=5,(VLOOKUP(B421,'X5'!$B:$AZ,46,FALSE)),IF($X$1=6,(VLOOKUP(B421,'X6'!$B:$AZ,46,FALSE)),IF($X$1=7,(VLOOKUP(B421,'X7'!$B:$AZ,46,FALSE)),IF($X$1=8,(VLOOKUP(B421,'X8'!$B:$AZ,46,FALSE)),IF($X$1=9,(VLOOKUP(B421,'X9'!$B:$AZ,46,FALSE)),IF($X$1=10,(VLOOKUP(B421,'X10'!$B:$AZ,46,FALSE)),IF($X$1=11,(VLOOKUP(B421,'X11'!$B:$AZ,46,FALSE)),IF($X$1=12,(VLOOKUP(B421,'X12'!$B:$AZ,46,FALSE)),IF($X$1=13,(VLOOKUP(B421,'X13'!$B:$AZ,46,FALSE)),"B"))))))))))))))=TRUE," ",(IF($X$1=1,(VLOOKUP(B421,'X1'!$B:$AZ,46,FALSE)),IF($X$1=2,(VLOOKUP(B421,'X2'!$B:$AZ,46,FALSE)),IF($X$1=3,(VLOOKUP(B421,'X3'!$B:$AZ,46,FALSE)),IF($X$1=4,(VLOOKUP(B421,'X4'!$B:$AZ,46,FALSE)),IF($X$1=5,(VLOOKUP(B421,'X5'!$B:$AZ,46,FALSE)),IF($X$1=6,(VLOOKUP(B421,'X6'!$B:$AZ,46,FALSE)),IF($X$1=7,(VLOOKUP(B421,'X7'!$B:$AZ,46,FALSE)),IF($X$1=8,(VLOOKUP(B421,'X8'!$B:$AZ,46,FALSE)),IF($X$1=9,(VLOOKUP(B421,'X9'!$B:$AZ,46,FALSE)),IF($X$1=10,(VLOOKUP(B421,'X10'!$B:$AZ,46,FALSE)),IF($X$1=11,(VLOOKUP(B421,'X11'!$B:$AZ,46,FALSE)),IF($X$1=12,(VLOOKUP(B421,'X12'!$B:$AZ,46,FALSE)),IF($X$1=13,(VLOOKUP(B421,'X13'!$B:$AZ,46,FALSE)),"B")))))))))))))))</f>
        <v xml:space="preserve"> </v>
      </c>
      <c r="R421" s="185" t="str">
        <f ca="1">IF(ISERROR(IF($X$1=1,(VLOOKUP(B421,'X1'!$B:$AZ,15,FALSE)),IF($X$1=2,(VLOOKUP(B421,'X2'!$B:$AZ,15,FALSE)),IF($X$1=3,(VLOOKUP(B421,'X3'!$B:$AZ,15,FALSE)),IF($X$1=4,(VLOOKUP(B421,'X4'!$B:$AZ,15,FALSE)),IF($X$1=5,(VLOOKUP(B421,'X5'!$B:$AZ,15,FALSE)),IF($X$1=6,(VLOOKUP(B421,'X6'!$B:$AZ,15,FALSE)),IF($X$1=7,(VLOOKUP(B421,'X7'!$B:$AZ,15,FALSE)),IF($X$1=8,(VLOOKUP(B421,'X8'!$B:$AZ,15,FALSE)),IF($X$1=9,(VLOOKUP(B421,'X9'!$B:$AZ,15,FALSE)),IF($X$1=10,(VLOOKUP(B421,'X10'!$B:$AZ,15,FALSE)),IF($X$1=11,(VLOOKUP(B421,'X11'!$B:$AZ,15,FALSE)),IF($X$1=12,(VLOOKUP(B421,'X12'!$B:$AZ,15,FALSE)),IF($X$1=13,(VLOOKUP(B421,'X13'!$B:$AZ,15,FALSE)),"B"))))))))))))))=TRUE," ",(IF($X$1=1,(VLOOKUP(B421,'X1'!$B:$AZ,15,FALSE)),IF($X$1=2,(VLOOKUP(B421,'X2'!$B:$AZ,15,FALSE)),IF($X$1=3,(VLOOKUP(B421,'X3'!$B:$AZ,15,FALSE)),IF($X$1=4,(VLOOKUP(B421,'X4'!$B:$AZ,15,FALSE)),IF($X$1=5,(VLOOKUP(B421,'X5'!$B:$AZ,15,FALSE)),IF($X$1=6,(VLOOKUP(B421,'X6'!$B:$AZ,15,FALSE)),IF($X$1=7,(VLOOKUP(B421,'X7'!$B:$AZ,15,FALSE)),IF($X$1=8,(VLOOKUP(B421,'X8'!$B:$AZ,15,FALSE)),IF($X$1=9,(VLOOKUP(B421,'X9'!$B:$AZ,15,FALSE)),IF($X$1=10,(VLOOKUP(B421,'X10'!$B:$AZ,15,FALSE)),IF($X$1=11,(VLOOKUP(B421,'X11'!$B:$AZ,15,FALSE)),IF($X$1=12,(VLOOKUP(B421,'X12'!$B:$AZ,15,FALSE)),IF($X$1=13,(VLOOKUP(B421,'X13'!$B:$AZ,15,FALSE)),"B")))))))))))))))</f>
        <v xml:space="preserve"> </v>
      </c>
      <c r="S421" s="185" t="str">
        <f ca="1">IF(ISERROR(IF((IF($X$1=1,(VLOOKUP(B421,'X1'!$B:$AZ,14,FALSE)),(IF($X$1=2,(VLOOKUP(B421,'X2'!$B:$AZ,14,FALSE)),(IF($X$1=3,(VLOOKUP(B421,'X3'!$B:$AZ,14,FALSE)),(IF($X$1=4,(VLOOKUP(B421,'X4'!$B:$AZ,14,FALSE)),(IF($X$1=5,(VLOOKUP(B421,'X5'!$B:$AZ,14,FALSE)),(IF($X$1=6,(VLOOKUP(B421,'X6'!$B:$AZ,14,FALSE)),(IF($X$1=7,(VLOOKUP(B421,'X7'!$B:$AZ,14,FALSE)),(IF($X$1=8,(VLOOKUP(B421,'X8'!$B:$AZ,14,FALSE)),(IF($X$1=9,(VLOOKUP(B421,'X9'!$B:$AZ,14,FALSE)),(IF($X$1=10,(VLOOKUP(B421,'X10'!$B:$AZ,14,FALSE)),(IF($X$1=11,(VLOOKUP(B421,'X11'!$B:$AZ,14,FALSE)),(IF($X$1=12,(VLOOKUP(B421,'X12'!$B:$AZ,14,FALSE)),(VLOOKUP(B421,'X13'!$B:$AZ,14,FALSE))))))))))))))))))))))))))=$V$1," ",(IF($X$1=1,(VLOOKUP(B421,'X1'!$B:$AZ,14,FALSE)),(IF($X$1=2,(VLOOKUP(B421,'X2'!$B:$AZ,14,FALSE)),(IF($X$1=3,(VLOOKUP(B421,'X3'!$B:$AZ,14,FALSE)),(IF($X$1=4,(VLOOKUP(B421,'X4'!$B:$AZ,14,FALSE)),(IF($X$1=5,(VLOOKUP(B421,'X5'!$B:$AZ,14,FALSE)),(IF($X$1=6,(VLOOKUP(B421,'X6'!$B:$AZ,14,FALSE)),(IF($X$1=7,(VLOOKUP(B421,'X7'!$B:$AZ,14,FALSE)),(IF($X$1=8,(VLOOKUP(B421,'X8'!$B:$AZ,14,FALSE)),(IF($X$1=9,(VLOOKUP(B421,'X9'!$B:$AZ,14,FALSE)),(IF($X$1=10,(VLOOKUP(B421,'X10'!$B:$AZ,14,FALSE)),(IF($X$1=11,(VLOOKUP(B421,'X11'!$B:$AZ,14,FALSE)),(IF($X$1=12,(VLOOKUP(B421,'X12'!$B:$AZ,14,FALSE)),(VLOOKUP(B421,'X13'!$B:$AZ,14,FALSE))))))))))))))))))))))))))))=TRUE," ",(IF((IF($X$1=1,(VLOOKUP(B421,'X1'!$B:$AZ,14,FALSE)),(IF($X$1=2,(VLOOKUP(B421,'X2'!$B:$AZ,14,FALSE)),(IF($X$1=3,(VLOOKUP(B421,'X3'!$B:$AZ,14,FALSE)),(IF($X$1=4,(VLOOKUP(B421,'X4'!$B:$AZ,14,FALSE)),(IF($X$1=5,(VLOOKUP(B421,'X5'!$B:$AZ,14,FALSE)),(IF($X$1=6,(VLOOKUP(B421,'X6'!$B:$AZ,14,FALSE)),(IF($X$1=7,(VLOOKUP(B421,'X7'!$B:$AZ,14,FALSE)),(IF($X$1=8,(VLOOKUP(B421,'X8'!$B:$AZ,14,FALSE)),(IF($X$1=9,(VLOOKUP(B421,'X9'!$B:$AZ,14,FALSE)),(IF($X$1=10,(VLOOKUP(B421,'X10'!$B:$AZ,14,FALSE)),(IF($X$1=11,(VLOOKUP(B421,'X11'!$B:$AZ,14,FALSE)),(IF($X$1=12,(VLOOKUP(B421,'X12'!$B:$AZ,14,FALSE)),(VLOOKUP(B421,'X13'!$B:$AZ,14,FALSE))))))))))))))))))))))))))=$V$1," ",(IF($X$1=1,(VLOOKUP(B421,'X1'!$B:$AZ,14,FALSE)),(IF($X$1=2,(VLOOKUP(B421,'X2'!$B:$AZ,14,FALSE)),(IF($X$1=3,(VLOOKUP(B421,'X3'!$B:$AZ,14,FALSE)),(IF($X$1=4,(VLOOKUP(B421,'X4'!$B:$AZ,14,FALSE)),(IF($X$1=5,(VLOOKUP(B421,'X5'!$B:$AZ,14,FALSE)),(IF($X$1=6,(VLOOKUP(B421,'X6'!$B:$AZ,14,FALSE)),(IF($X$1=7,(VLOOKUP(B421,'X7'!$B:$AZ,14,FALSE)),(IF($X$1=8,(VLOOKUP(B421,'X8'!$B:$AZ,14,FALSE)),(IF($X$1=9,(VLOOKUP(B421,'X9'!$B:$AZ,14,FALSE)),(IF($X$1=10,(VLOOKUP(B421,'X10'!$B:$AZ,14,FALSE)),(IF($X$1=11,(VLOOKUP(B421,'X11'!$B:$AZ,14,FALSE)),(IF($X$1=12,(VLOOKUP(B421,'X12'!$B:$AZ,14,FALSE)),(VLOOKUP(B421,'X13'!$B:$AZ,14,FALSE)))))))))))))))))))))))))))))</f>
        <v xml:space="preserve"> </v>
      </c>
    </row>
    <row r="422" spans="1:19" ht="14.1" customHeight="1" x14ac:dyDescent="0.2">
      <c r="A422" s="156" t="s">
        <v>1058</v>
      </c>
      <c r="B422" s="122" t="str">
        <f>IF(ISERROR(IF($U$16=1,(VLOOKUP(A422,$AC$89:$AH$125,2,FALSE)),IF((IF($X$1=1,'X1'!B381,(IF($X$1=2,'X2'!B381,(IF($X$1=3,'X3'!B381,(IF($X$1=4,'X4'!B381,(IF($X$1=5,'X5'!B381,(IF($X$1=6,'X6'!B381,(IF($X$1=7,'X7'!B381,(IF($X$1=8,'X8'!B381,(IF($X$1=9,'X9'!B381,(IF($X$1=10,'X10'!B381,(IF($X$1=11,'X11'!B381,(IF($X$1=12,'X12'!B381,'X13'!B381))))))))))))))))))))))))="","",(IF($X$1=1,'X1'!B381,(IF($X$1=2,'X2'!B381,(IF($X$1=3,'X3'!B381,(IF($X$1=4,'X4'!B381,(IF($X$1=5,'X5'!B381,(IF($X$1=6,'X6'!B381,(IF($X$1=7,'X7'!B381,(IF($X$1=8,'X8'!B381,(IF($X$1=9,'X9'!B381,(IF($X$1=10,'X10'!B381,(IF($X$1=11,'X11'!B381,(IF($X$1=12,'X12'!B381,'X13'!B381)))))))))))))))))))))))))))=TRUE," ",(IF($U$16=1,(VLOOKUP(A422,$AC$89:$AH$125,2,FALSE)),IF((IF($X$1=1,'X1'!B381,(IF($X$1=2,'X2'!B381,(IF($X$1=3,'X3'!B381,(IF($X$1=4,'X4'!B381,(IF($X$1=5,'X5'!B381,(IF($X$1=6,'X6'!B381,(IF($X$1=7,'X7'!B381,(IF($X$1=8,'X8'!B381,(IF($X$1=9,'X9'!B381,(IF($X$1=10,'X10'!B381,(IF($X$1=11,'X11'!B381,(IF($X$1=12,'X12'!B381,'X13'!B381))))))))))))))))))))))))="","",(IF($X$1=1,'X1'!B381,(IF($X$1=2,'X2'!B381,(IF($X$1=3,'X3'!B381,(IF($X$1=4,'X4'!B381,(IF($X$1=5,'X5'!B381,(IF($X$1=6,'X6'!B381,(IF($X$1=7,'X7'!B381,(IF($X$1=8,'X8'!B381,(IF($X$1=9,'X9'!B381,(IF($X$1=10,'X10'!B381,(IF($X$1=11,'X11'!B381,(IF($X$1=12,'X12'!B381,'X13'!B381))))))))))))))))))))))))))))</f>
        <v/>
      </c>
      <c r="C422" s="181" t="str">
        <f ca="1">IF(ISERROR(IF($X$1=1,(VLOOKUP(B422,'X1'!$B:$AZ,47,FALSE)),IF($X$1=2,(VLOOKUP(B422,'X2'!$B:$AZ,47,FALSE)),IF($X$1=3,(VLOOKUP(B422,'X3'!$B:$AZ,47,FALSE)),IF($X$1=4,(VLOOKUP(B422,'X4'!$B:$AZ,47,FALSE)),IF($X$1=5,(VLOOKUP(B422,'X5'!$B:$AZ,47,FALSE)),IF($X$1=6,(VLOOKUP(B422,'X6'!$B:$AZ,47,FALSE)),IF($X$1=7,(VLOOKUP(B422,'X7'!$B:$AZ,47,FALSE)),IF($X$1=8,(VLOOKUP(B422,'X8'!$B:$AZ,47,FALSE)),IF($X$1=9,(VLOOKUP(B422,'X9'!$B:$AZ,47,FALSE)),IF($X$1=10,(VLOOKUP(B422,'X10'!$B:$AZ,47,FALSE)),IF($X$1=11,(VLOOKUP(B422,'X11'!$B:$AZ,47,FALSE)),IF($X$1=12,(VLOOKUP(B422,'X12'!$B:$AZ,47,FALSE)),IF($X$1=13,(VLOOKUP(B422,'X13'!$B:$AZ,47,FALSE)),"B"))))))))))))))=TRUE," ",(IF($X$1=1,(VLOOKUP(B422,'X1'!$B:$AZ,47,FALSE)),IF($X$1=2,(VLOOKUP(B422,'X2'!$B:$AZ,47,FALSE)),IF($X$1=3,(VLOOKUP(B422,'X3'!$B:$AZ,47,FALSE)),IF($X$1=4,(VLOOKUP(B422,'X4'!$B:$AZ,47,FALSE)),IF($X$1=5,(VLOOKUP(B422,'X5'!$B:$AZ,47,FALSE)),IF($X$1=6,(VLOOKUP(B422,'X6'!$B:$AZ,47,FALSE)),IF($X$1=7,(VLOOKUP(B422,'X7'!$B:$AZ,47,FALSE)),IF($X$1=8,(VLOOKUP(B422,'X8'!$B:$AZ,47,FALSE)),IF($X$1=9,(VLOOKUP(B422,'X9'!$B:$AZ,47,FALSE)),IF($X$1=10,(VLOOKUP(B422,'X10'!$B:$AZ,47,FALSE)),IF($X$1=11,(VLOOKUP(B422,'X11'!$B:$AZ,47,FALSE)),IF($X$1=12,(VLOOKUP(B422,'X12'!$B:$AZ,47,FALSE)),IF($X$1=13,(VLOOKUP(B422,'X13'!$B:$AZ,47,FALSE)),"B")))))))))))))))</f>
        <v xml:space="preserve"> </v>
      </c>
      <c r="D422" s="181" t="str">
        <f ca="1">IF(ISERROR(IF($X$1=1,(VLOOKUP(B422,'X1'!$B:$AP,41,FALSE)),IF($X$1=2,(VLOOKUP(B422,'X2'!$B:$AP,41,FALSE)),IF($X$1=3,(VLOOKUP(B422,'X3'!$B:$AP,41,FALSE)),IF($X$1=4,(VLOOKUP(B422,'X4'!$B:$AP,41,FALSE)),IF($X$1=5,(VLOOKUP(B422,'X5'!$B:$AP,41,FALSE)),IF($X$1=6,(VLOOKUP(B422,'X6'!$B:$AP,41,FALSE)),IF($X$1=7,(VLOOKUP(B422,'X7'!$B:$AP,41,FALSE)),IF($X$1=8,(VLOOKUP(B422,'X8'!$B:$AP,41,FALSE)),IF($X$1=9,(VLOOKUP(B422,'X9'!$B:$AP,41,FALSE)),IF($X$1=10,(VLOOKUP(B422,'X10'!$B:$AP,41,FALSE)),IF($X$1=11,(VLOOKUP(B422,'X11'!$B:$AP,41,FALSE)),IF($X$1=12,(VLOOKUP(B422,'X12'!$B:$AP,41,FALSE)),IF($X$1=13,(VLOOKUP(B422,'X13'!$B:$AP,41,FALSE)),"B"))))))))))))))=TRUE," ",(IF($X$1=1,(VLOOKUP(B422,'X1'!$B:$AP,41,FALSE)),IF($X$1=2,(VLOOKUP(B422,'X2'!$B:$AP,41,FALSE)),IF($X$1=3,(VLOOKUP(B422,'X3'!$B:$AP,41,FALSE)),IF($X$1=4,(VLOOKUP(B422,'X4'!$B:$AP,41,FALSE)),IF($X$1=5,(VLOOKUP(B422,'X5'!$B:$AP,41,FALSE)),IF($X$1=6,(VLOOKUP(B422,'X6'!$B:$AP,41,FALSE)),IF($X$1=7,(VLOOKUP(B422,'X7'!$B:$AP,41,FALSE)),IF($X$1=8,(VLOOKUP(B422,'X8'!$B:$AP,41,FALSE)),IF($X$1=9,(VLOOKUP(B422,'X9'!$B:$AP,41,FALSE)),IF($X$1=10,(VLOOKUP(B422,'X10'!$B:$AP,41,FALSE)),IF($X$1=11,(VLOOKUP(B422,'X11'!$B:$AP,41,FALSE)),IF($X$1=12,(VLOOKUP(B422,'X12'!$B:$AP,41,FALSE)),IF($X$1=13,(VLOOKUP(B422,'X13'!$B:$AP,41,FALSE)),"B")))))))))))))))</f>
        <v xml:space="preserve"> </v>
      </c>
      <c r="E422" s="182" t="str">
        <f ca="1">IF(ISERROR(IF($X$1=1,(VLOOKUP(B422,'X1'!$B:$AP,7,FALSE)),IF($X$1=2,(VLOOKUP(B422,'X2'!$B:$AP,7,FALSE)),IF($X$1=3,(VLOOKUP(B422,'X3'!$B:$AP,7,FALSE)),IF($X$1=4,(VLOOKUP(B422,'X4'!$B:$AP,7,FALSE)),IF($X$1=5,(VLOOKUP(B422,'X5'!$B:$AP,7,FALSE)),IF($X$1=6,(VLOOKUP(B422,'X6'!$B:$AP,7,FALSE)),IF($X$1=7,(VLOOKUP(B422,'X7'!$B:$AP,7,FALSE)),IF($X$1=8,(VLOOKUP(B422,'X8'!$B:$AP,7,FALSE)),IF($X$1=9,(VLOOKUP(B422,'X9'!$B:$AP,7,FALSE)),IF($X$1=10,(VLOOKUP(B422,'X10'!$B:$AP,7,FALSE)),IF($X$1=11,(VLOOKUP(B422,'X11'!$B:$AP,7,FALSE)),IF($X$1=12,(VLOOKUP(B422,'X12'!$B:$AP,7,FALSE)),IF($X$1=13,(VLOOKUP(B422,'X13'!$B:$AP,7,FALSE)),"B"))))))))))))))=TRUE," ",(IF($X$1=1,(VLOOKUP(B422,'X1'!$B:$AP,7,FALSE)),IF($X$1=2,(VLOOKUP(B422,'X2'!$B:$AP,7,FALSE)),IF($X$1=3,(VLOOKUP(B422,'X3'!$B:$AP,7,FALSE)),IF($X$1=4,(VLOOKUP(B422,'X4'!$B:$AP,7,FALSE)),IF($X$1=5,(VLOOKUP(B422,'X5'!$B:$AP,7,FALSE)),IF($X$1=6,(VLOOKUP(B422,'X6'!$B:$AP,7,FALSE)),IF($X$1=7,(VLOOKUP(B422,'X7'!$B:$AP,7,FALSE)),IF($X$1=8,(VLOOKUP(B422,'X8'!$B:$AP,7,FALSE)),IF($X$1=9,(VLOOKUP(B422,'X9'!$B:$AP,7,FALSE)),IF($X$1=10,(VLOOKUP(B422,'X10'!$B:$AP,7,FALSE)),IF($X$1=11,(VLOOKUP(B422,'X11'!$B:$AP,7,FALSE)),IF($X$1=12,(VLOOKUP(B422,'X12'!$B:$AP,7,FALSE)),IF($X$1=13,(VLOOKUP(B422,'X13'!$B:$AP,7,FALSE)),"B")))))))))))))))</f>
        <v xml:space="preserve"> </v>
      </c>
      <c r="F422" s="182" t="str">
        <f ca="1">IF(ISERROR(IF((IF($X$1=1,(VLOOKUP(B422,'X1'!$B:$AO,6,FALSE)),(IF($X$1=2,(VLOOKUP(B422,'X2'!$B:$AO,6,FALSE)),(IF($X$1=3,(VLOOKUP(B422,'X3'!$B:$AO,6,FALSE)),(IF($X$1=4,(VLOOKUP(B422,'X4'!$B:$AO,6,FALSE)),(IF($X$1=5,(VLOOKUP(B422,'X5'!$B:$AO,6,FALSE)),(IF($X$1=6,(VLOOKUP(B422,'X6'!$B:$AO,6,FALSE)),(IF($X$1=7,(VLOOKUP(B422,'X7'!$B:$AO,6,FALSE)),(IF($X$1=8,(VLOOKUP(B422,'X8'!$B:$AO,6,FALSE)),(IF($X$1=9,(VLOOKUP(B422,'X9'!$B:$AO,6,FALSE)),(IF($X$1=10,(VLOOKUP(B422,'X10'!$B:$AO,6,FALSE)),(IF($X$1=11,(VLOOKUP(B422,'X11'!$B:$AO,6,FALSE)),(IF($X$1=12,(VLOOKUP(B422,'X12'!$B:$AO,6,FALSE)),(VLOOKUP(B422,'X13'!$B:$AO,6,FALSE))))))))))))))))))))))))))=$V$1," ",(IF($X$1=1,(VLOOKUP(B422,'X1'!$B:$AO,6,FALSE)),(IF($X$1=2,(VLOOKUP(B422,'X2'!$B:$AO,6,FALSE)),(IF($X$1=3,(VLOOKUP(B422,'X3'!$B:$AO,6,FALSE)),(IF($X$1=4,(VLOOKUP(B422,'X4'!$B:$AO,6,FALSE)),(IF($X$1=5,(VLOOKUP(B422,'X5'!$B:$AO,6,FALSE)),(IF($X$1=6,(VLOOKUP(B422,'X6'!$B:$AO,6,FALSE)),(IF($X$1=7,(VLOOKUP(B422,'X7'!$B:$AO,6,FALSE)),(IF($X$1=8,(VLOOKUP(B422,'X8'!$B:$AO,6,FALSE)),(IF($X$1=9,(VLOOKUP(B422,'X9'!$B:$AO,6,FALSE)),(IF($X$1=10,(VLOOKUP(B422,'X10'!$B:$AO,6,FALSE)),(IF($X$1=11,(VLOOKUP(B422,'X11'!$B:$AO,6,FALSE)),(IF($X$1=12,(VLOOKUP(B422,'X12'!$B:$AO,6,FALSE)),(VLOOKUP(B422,'X13'!$B:$AO,6,FALSE))))))))))))))))))))))))))))=TRUE," ",(IF((IF($X$1=1,(VLOOKUP(B422,'X1'!$B:$AO,6,FALSE)),(IF($X$1=2,(VLOOKUP(B422,'X2'!$B:$AO,6,FALSE)),(IF($X$1=3,(VLOOKUP(B422,'X3'!$B:$AO,6,FALSE)),(IF($X$1=4,(VLOOKUP(B422,'X4'!$B:$AO,6,FALSE)),(IF($X$1=5,(VLOOKUP(B422,'X5'!$B:$AO,6,FALSE)),(IF($X$1=6,(VLOOKUP(B422,'X6'!$B:$AO,6,FALSE)),(IF($X$1=7,(VLOOKUP(B422,'X7'!$B:$AO,6,FALSE)),(IF($X$1=8,(VLOOKUP(B422,'X8'!$B:$AO,6,FALSE)),(IF($X$1=9,(VLOOKUP(B422,'X9'!$B:$AO,6,FALSE)),(IF($X$1=10,(VLOOKUP(B422,'X10'!$B:$AO,6,FALSE)),(IF($X$1=11,(VLOOKUP(B422,'X11'!$B:$AO,6,FALSE)),(IF($X$1=12,(VLOOKUP(B422,'X12'!$B:$AO,6,FALSE)),(VLOOKUP(B422,'X13'!$B:$AO,6,FALSE))))))))))))))))))))))))))=$V$1," ",(IF($X$1=1,(VLOOKUP(B422,'X1'!$B:$AO,6,FALSE)),(IF($X$1=2,(VLOOKUP(B422,'X2'!$B:$AO,6,FALSE)),(IF($X$1=3,(VLOOKUP(B422,'X3'!$B:$AO,6,FALSE)),(IF($X$1=4,(VLOOKUP(B422,'X4'!$B:$AO,6,FALSE)),(IF($X$1=5,(VLOOKUP(B422,'X5'!$B:$AO,6,FALSE)),(IF($X$1=6,(VLOOKUP(B422,'X6'!$B:$AO,6,FALSE)),(IF($X$1=7,(VLOOKUP(B422,'X7'!$B:$AO,6,FALSE)),(IF($X$1=8,(VLOOKUP(B422,'X8'!$B:$AO,6,FALSE)),(IF($X$1=9,(VLOOKUP(B422,'X9'!$B:$AO,6,FALSE)),(IF($X$1=10,(VLOOKUP(B422,'X10'!$B:$AO,6,FALSE)),(IF($X$1=11,(VLOOKUP(B422,'X11'!$B:$AO,6,FALSE)),(IF($X$1=12,(VLOOKUP(B422,'X12'!$B:$AO,6,FALSE)),(VLOOKUP(B422,'X13'!$B:$AO,6,FALSE)))))))))))))))))))))))))))))</f>
        <v xml:space="preserve"> </v>
      </c>
      <c r="G422" s="182" t="str">
        <f ca="1">IF(ISERROR(IF($X$1=1,(VLOOKUP(B422,'X1'!$B:$AZ,44,FALSE)),IF($X$1=2,(VLOOKUP(B422,'X2'!$B:$AZ,44,FALSE)),IF($X$1=3,(VLOOKUP(B422,'X3'!$B:$AZ,44,FALSE)),IF($X$1=4,(VLOOKUP(B422,'X4'!$B:$AZ,44,FALSE)),IF($X$1=5,(VLOOKUP(B422,'X5'!$B:$AZ,44,FALSE)),IF($X$1=6,(VLOOKUP(B422,'X6'!$B:$AZ,44,FALSE)),IF($X$1=7,(VLOOKUP(B422,'X7'!$B:$AZ,44,FALSE)),IF($X$1=8,(VLOOKUP(B422,'X8'!$B:$AZ,44,FALSE)),IF($X$1=9,(VLOOKUP(B422,'X9'!$B:$AZ,44,FALSE)),IF($X$1=10,(VLOOKUP(B422,'X10'!$B:$AZ,44,FALSE)),IF($X$1=11,(VLOOKUP(B422,'X11'!$B:$AZ,44,FALSE)),IF($X$1=12,(VLOOKUP(B422,'X12'!$B:$AZ,44,FALSE)),IF($X$1=13,(VLOOKUP(B422,'X13'!$B:$AZ,44,FALSE)),"B"))))))))))))))=TRUE," ",(IF($X$1=1,(VLOOKUP(B422,'X1'!$B:$AZ,44,FALSE)),IF($X$1=2,(VLOOKUP(B422,'X2'!$B:$AZ,44,FALSE)),IF($X$1=3,(VLOOKUP(B422,'X3'!$B:$AZ,44,FALSE)),IF($X$1=4,(VLOOKUP(B422,'X4'!$B:$AZ,44,FALSE)),IF($X$1=5,(VLOOKUP(B422,'X5'!$B:$AZ,44,FALSE)),IF($X$1=6,(VLOOKUP(B422,'X6'!$B:$AZ,44,FALSE)),IF($X$1=7,(VLOOKUP(B422,'X7'!$B:$AZ,44,FALSE)),IF($X$1=8,(VLOOKUP(B422,'X8'!$B:$AZ,44,FALSE)),IF($X$1=9,(VLOOKUP(B422,'X9'!$B:$AZ,44,FALSE)),IF($X$1=10,(VLOOKUP(B422,'X10'!$B:$AZ,44,FALSE)),IF($X$1=11,(VLOOKUP(B422,'X11'!$B:$AZ,44,FALSE)),IF($X$1=12,(VLOOKUP(B422,'X12'!$B:$AZ,44,FALSE)),IF($X$1=13,(VLOOKUP(B422,'X13'!$B:$AZ,44,FALSE)),"B")))))))))))))))</f>
        <v xml:space="preserve"> </v>
      </c>
      <c r="H422" s="182" t="str">
        <f ca="1">IF(ISERROR(IF($X$1=1,(VLOOKUP(B422,'X1'!$B:$AZ,8,FALSE)),IF($X$1=2,(VLOOKUP(B422,'X2'!$B:$AZ,8,FALSE)),IF($X$1=3,(VLOOKUP(B422,'X3'!$B:$AZ,8,FALSE)),IF($X$1=4,(VLOOKUP(B422,'X4'!$B:$AZ,8,FALSE)),IF($X$1=5,(VLOOKUP(B422,'X5'!$B:$AZ,8,FALSE)),IF($X$1=6,(VLOOKUP(B422,'X6'!$B:$AZ,8,FALSE)),IF($X$1=7,(VLOOKUP(B422,'X7'!$B:$AZ,8,FALSE)),IF($X$1=8,(VLOOKUP(B422,'X8'!$B:$AZ,8,FALSE)),IF($X$1=9,(VLOOKUP(B422,'X9'!$B:$AZ,8,FALSE)),IF($X$1=10,(VLOOKUP(B422,'X10'!$B:$AZ,8,FALSE)),IF($X$1=11,(VLOOKUP(B422,'X11'!$B:$AZ,8,FALSE)),IF($X$1=12,(VLOOKUP(B422,'X12'!$B:$AZ,8,FALSE)),IF($X$1=13,(VLOOKUP(B422,'X13'!$B:$AZ,8,FALSE)),"B"))))))))))))))=TRUE," ",(IF($X$1=1,(VLOOKUP(B422,'X1'!$B:$AZ,8,FALSE)),IF($X$1=2,(VLOOKUP(B422,'X2'!$B:$AZ,8,FALSE)),IF($X$1=3,(VLOOKUP(B422,'X3'!$B:$AZ,8,FALSE)),IF($X$1=4,(VLOOKUP(B422,'X4'!$B:$AZ,8,FALSE)),IF($X$1=5,(VLOOKUP(B422,'X5'!$B:$AZ,8,FALSE)),IF($X$1=6,(VLOOKUP(B422,'X6'!$B:$AZ,8,FALSE)),IF($X$1=7,(VLOOKUP(B422,'X7'!$B:$AZ,8,FALSE)),IF($X$1=8,(VLOOKUP(B422,'X8'!$B:$AZ,8,FALSE)),IF($X$1=9,(VLOOKUP(B422,'X9'!$B:$AZ,8,FALSE)),IF($X$1=10,(VLOOKUP(B422,'X10'!$B:$AZ,8,FALSE)),IF($X$1=11,(VLOOKUP(B422,'X11'!$B:$AZ,8,FALSE)),IF($X$1=12,(VLOOKUP(B422,'X12'!$B:$AZ,8,FALSE)),IF($X$1=13,(VLOOKUP(B422,'X13'!$B:$AZ,8,FALSE)),"B")))))))))))))))</f>
        <v xml:space="preserve"> </v>
      </c>
      <c r="I422" s="183" t="str">
        <f ca="1">IF(ISERROR(IF($X$1=1,(VLOOKUP(B422,'X1'!$B:$AZ,2,FALSE)),IF($X$1=2,(VLOOKUP(B422,'X2'!$B:$AZ,2,FALSE)),IF($X$1=3,(VLOOKUP(B422,'X3'!$B:$AZ,2,FALSE)),IF($X$1=4,(VLOOKUP(B422,'X4'!$B:$AZ,2,FALSE)),IF($X$1=5,(VLOOKUP(B422,'X5'!$B:$AZ,2,FALSE)),IF($X$1=6,(VLOOKUP(B422,'X6'!$B:$AZ,2,FALSE)),IF($X$1=7,(VLOOKUP(B422,'X7'!$B:$AZ,2,FALSE)),IF($X$1=8,(VLOOKUP(B422,'X8'!$B:$AZ,2,FALSE)),IF($X$1=9,(VLOOKUP(B422,'X9'!$B:$AZ,2,FALSE)),IF($X$1=10,(VLOOKUP(B422,'X10'!$B:$AZ,2,FALSE)),IF($X$1=11,(VLOOKUP(B422,'X11'!$B:$AZ,2,FALSE)),IF($X$1=12,(VLOOKUP(B422,'X12'!$B:$AZ,2,FALSE)),IF($X$1=13,(VLOOKUP(B422,'X13'!$B:$AZ,2,FALSE)),"B"))))))))))))))=TRUE," ",(IF($X$1=1,(VLOOKUP(B422,'X1'!$B:$AZ,2,FALSE)),IF($X$1=2,(VLOOKUP(B422,'X2'!$B:$AZ,2,FALSE)),IF($X$1=3,(VLOOKUP(B422,'X3'!$B:$AZ,2,FALSE)),IF($X$1=4,(VLOOKUP(B422,'X4'!$B:$AZ,2,FALSE)),IF($X$1=5,(VLOOKUP(B422,'X5'!$B:$AZ,2,FALSE)),IF($X$1=6,(VLOOKUP(B422,'X6'!$B:$AZ,2,FALSE)),IF($X$1=7,(VLOOKUP(B422,'X7'!$B:$AZ,2,FALSE)),IF($X$1=8,(VLOOKUP(B422,'X8'!$B:$AZ,2,FALSE)),IF($X$1=9,(VLOOKUP(B422,'X9'!$B:$AZ,2,FALSE)),IF($X$1=10,(VLOOKUP(B422,'X10'!$B:$AZ,2,FALSE)),IF($X$1=11,(VLOOKUP(B422,'X11'!$B:$AZ,2,FALSE)),IF($X$1=12,(VLOOKUP(B422,'X12'!$B:$AZ,2,FALSE)),IF($X$1=13,(VLOOKUP(B422,'X13'!$B:$AZ,2,FALSE)),"B")))))))))))))))</f>
        <v xml:space="preserve"> </v>
      </c>
      <c r="J422" s="183" t="str">
        <f ca="1">IF(ISERROR(IF($X$1=1,(VLOOKUP(B422,'X1'!$B:$AZ,3,FALSE)),IF($X$1=2,(VLOOKUP(B422,'X2'!$B:$AZ,3,FALSE)),IF($X$1=3,(VLOOKUP(B422,'X3'!$B:$AZ,3,FALSE)),IF($X$1=4,(VLOOKUP(B422,'X4'!$B:$AZ,3,FALSE)),IF($X$1=5,(VLOOKUP(B422,'X5'!$B:$AZ,3,FALSE)),IF($X$1=6,(VLOOKUP(B422,'X6'!$B:$AZ,3,FALSE)),IF($X$1=7,(VLOOKUP(B422,'X7'!$B:$AZ,3,FALSE)),IF($X$1=8,(VLOOKUP(B422,'X8'!$B:$AZ,3,FALSE)),IF($X$1=9,(VLOOKUP(B422,'X9'!$B:$AZ,3,FALSE)),IF($X$1=10,(VLOOKUP(B422,'X10'!$B:$AZ,3,FALSE)),IF($X$1=11,(VLOOKUP(B422,'X11'!$B:$AZ,3,FALSE)),IF($X$1=12,(VLOOKUP(B422,'X12'!$B:$AZ,3,FALSE)),IF($X$1=13,(VLOOKUP(B422,'X13'!$B:$AZ,3,FALSE)),"B"))))))))))))))=TRUE," ",(IF($X$1=1,(VLOOKUP(B422,'X1'!$B:$AZ,3,FALSE)),IF($X$1=2,(VLOOKUP(B422,'X2'!$B:$AZ,3,FALSE)),IF($X$1=3,(VLOOKUP(B422,'X3'!$B:$AZ,3,FALSE)),IF($X$1=4,(VLOOKUP(B422,'X4'!$B:$AZ,3,FALSE)),IF($X$1=5,(VLOOKUP(B422,'X5'!$B:$AZ,3,FALSE)),IF($X$1=6,(VLOOKUP(B422,'X6'!$B:$AZ,3,FALSE)),IF($X$1=7,(VLOOKUP(B422,'X7'!$B:$AZ,3,FALSE)),IF($X$1=8,(VLOOKUP(B422,'X8'!$B:$AZ,3,FALSE)),IF($X$1=9,(VLOOKUP(B422,'X9'!$B:$AZ,3,FALSE)),IF($X$1=10,(VLOOKUP(B422,'X10'!$B:$AZ,3,FALSE)),IF($X$1=11,(VLOOKUP(B422,'X11'!$B:$AZ,3,FALSE)),IF($X$1=12,(VLOOKUP(B422,'X12'!$B:$AZ,3,FALSE)),IF($X$1=13,(VLOOKUP(B422,'X13'!$B:$AZ,3,FALSE)),"B")))))))))))))))</f>
        <v xml:space="preserve"> </v>
      </c>
      <c r="K422" s="183" t="str">
        <f ca="1">IF(ISERROR(IF($X$1=1,(VLOOKUP(B422,'X1'!$B:$AZ,5,FALSE)),IF($X$1=2,(VLOOKUP(B422,'X2'!$B:$AZ,5,FALSE)),IF($X$1=3,(VLOOKUP(B422,'X3'!$B:$AZ,5,FALSE)),IF($X$1=4,(VLOOKUP(B422,'X4'!$B:$AZ,5,FALSE)),IF($X$1=5,(VLOOKUP(B422,'X5'!$B:$AZ,5,FALSE)),IF($X$1=6,(VLOOKUP(B422,'X6'!$B:$AZ,5,FALSE)),IF($X$1=7,(VLOOKUP(B422,'X7'!$B:$AZ,5,FALSE)),IF($X$1=8,(VLOOKUP(B422,'X8'!$B:$AZ,5,FALSE)),IF($X$1=9,(VLOOKUP(B422,'X9'!$B:$AZ,5,FALSE)),IF($X$1=10,(VLOOKUP(B422,'X10'!$B:$AZ,5,FALSE)),IF($X$1=11,(VLOOKUP(B422,'X11'!$B:$AZ,5,FALSE)),IF($X$1=12,(VLOOKUP(B422,'X12'!$B:$AZ,5,FALSE)),IF($X$1=13,(VLOOKUP(B422,'X13'!$B:$AZ,5,FALSE)),"B"))))))))))))))=TRUE," ",(IF($X$1=1,(VLOOKUP(B422,'X1'!$B:$AZ,5,FALSE)),IF($X$1=2,(VLOOKUP(B422,'X2'!$B:$AZ,5,FALSE)),IF($X$1=3,(VLOOKUP(B422,'X3'!$B:$AZ,5,FALSE)),IF($X$1=4,(VLOOKUP(B422,'X4'!$B:$AZ,5,FALSE)),IF($X$1=5,(VLOOKUP(B422,'X5'!$B:$AZ,5,FALSE)),IF($X$1=6,(VLOOKUP(B422,'X6'!$B:$AZ,5,FALSE)),IF($X$1=7,(VLOOKUP(B422,'X7'!$B:$AZ,5,FALSE)),IF($X$1=8,(VLOOKUP(B422,'X8'!$B:$AZ,5,FALSE)),IF($X$1=9,(VLOOKUP(B422,'X9'!$B:$AZ,5,FALSE)),IF($X$1=10,(VLOOKUP(B422,'X10'!$B:$AZ,5,FALSE)),IF($X$1=11,(VLOOKUP(B422,'X11'!$B:$AZ,5,FALSE)),IF($X$1=12,(VLOOKUP(B422,'X12'!$B:$AZ,5,FALSE)),IF($X$1=13,(VLOOKUP(B422,'X13'!$B:$AZ,5,FALSE)),"B")))))))))))))))</f>
        <v xml:space="preserve"> </v>
      </c>
      <c r="L422" s="184" t="str">
        <f ca="1">IF(ISERROR(IF($X$1=1,(VLOOKUP(B422,'X1'!$B:$AZ,9,FALSE)),IF($X$1=2,(VLOOKUP(B422,'X2'!$B:$AZ,9,FALSE)),IF($X$1=3,(VLOOKUP(B422,'X3'!$B:$AZ,9,FALSE)),IF($X$1=4,(VLOOKUP(B422,'X4'!$B:$AZ,9,FALSE)),IF($X$1=5,(VLOOKUP(B422,'X5'!$B:$AZ,9,FALSE)),IF($X$1=6,(VLOOKUP(B422,'X6'!$B:$AZ,9,FALSE)),IF($X$1=7,(VLOOKUP(B422,'X7'!$B:$AZ,9,FALSE)),IF($X$1=8,(VLOOKUP(B422,'X8'!$B:$AZ,9,FALSE)),IF($X$1=9,(VLOOKUP(B422,'X9'!$B:$AZ,9,FALSE)),IF($X$1=10,(VLOOKUP(B422,'X10'!$B:$AZ,9,FALSE)),IF($X$1=11,(VLOOKUP(B422,'X11'!$B:$AZ,9,FALSE)),IF($X$1=12,(VLOOKUP(B422,'X12'!$B:$AZ,9,FALSE)),IF($X$1=13,(VLOOKUP(B422,'X13'!$B:$AZ,9,FALSE)),"B"))))))))))))))=TRUE," ",(IF($X$1=1,(VLOOKUP(B422,'X1'!$B:$AZ,9,FALSE)),IF($X$1=2,(VLOOKUP(B422,'X2'!$B:$AZ,9,FALSE)),IF($X$1=3,(VLOOKUP(B422,'X3'!$B:$AZ,9,FALSE)),IF($X$1=4,(VLOOKUP(B422,'X4'!$B:$AZ,9,FALSE)),IF($X$1=5,(VLOOKUP(B422,'X5'!$B:$AZ,9,FALSE)),IF($X$1=6,(VLOOKUP(B422,'X6'!$B:$AZ,9,FALSE)),IF($X$1=7,(VLOOKUP(B422,'X7'!$B:$AZ,9,FALSE)),IF($X$1=8,(VLOOKUP(B422,'X8'!$B:$AZ,9,FALSE)),IF($X$1=9,(VLOOKUP(B422,'X9'!$B:$AZ,9,FALSE)),IF($X$1=10,(VLOOKUP(B422,'X10'!$B:$AZ,9,FALSE)),IF($X$1=11,(VLOOKUP(B422,'X11'!$B:$AZ,9,FALSE)),IF($X$1=12,(VLOOKUP(B422,'X12'!$B:$AZ,9,FALSE)),IF($X$1=13,(VLOOKUP(B422,'X13'!$B:$AZ,9,FALSE)),"B")))))))))))))))</f>
        <v xml:space="preserve"> </v>
      </c>
      <c r="M422" s="184" t="str">
        <f ca="1">IF(ISERROR(IF($X$1=1,(VLOOKUP(B422,'X1'!$B:$AZ,10,FALSE)),IF($X$1=2,(VLOOKUP(B422,'X2'!$B:$AZ,10,FALSE)),IF($X$1=3,(VLOOKUP(B422,'X3'!$B:$AZ,10,FALSE)),IF($X$1=4,(VLOOKUP(B422,'X4'!$B:$AZ,10,FALSE)),IF($X$1=5,(VLOOKUP(B422,'X5'!$B:$AZ,10,FALSE)),IF($X$1=6,(VLOOKUP(B422,'X6'!$B:$AZ,10,FALSE)),IF($X$1=7,(VLOOKUP(B422,'X7'!$B:$AZ,10,FALSE)),IF($X$1=8,(VLOOKUP(B422,'X8'!$B:$AZ,10,FALSE)),IF($X$1=9,(VLOOKUP(B422,'X9'!$B:$AZ,10,FALSE)),IF($X$1=10,(VLOOKUP(B422,'X10'!$B:$AZ,10,FALSE)),IF($X$1=11,(VLOOKUP(B422,'X11'!$B:$AZ,10,FALSE)),IF($X$1=12,(VLOOKUP(B422,'X12'!$B:$AZ,10,FALSE)),IF($X$1=13,(VLOOKUP(B422,'X13'!$B:$AZ,10,FALSE)),"B"))))))))))))))=TRUE," ",(IF($X$1=1,(VLOOKUP(B422,'X1'!$B:$AZ,10,FALSE)),IF($X$1=2,(VLOOKUP(B422,'X2'!$B:$AZ,10,FALSE)),IF($X$1=3,(VLOOKUP(B422,'X3'!$B:$AZ,10,FALSE)),IF($X$1=4,(VLOOKUP(B422,'X4'!$B:$AZ,10,FALSE)),IF($X$1=5,(VLOOKUP(B422,'X5'!$B:$AZ,10,FALSE)),IF($X$1=6,(VLOOKUP(B422,'X6'!$B:$AZ,10,FALSE)),IF($X$1=7,(VLOOKUP(B422,'X7'!$B:$AZ,10,FALSE)),IF($X$1=8,(VLOOKUP(B422,'X8'!$B:$AZ,10,FALSE)),IF($X$1=9,(VLOOKUP(B422,'X9'!$B:$AZ,10,FALSE)),IF($X$1=10,(VLOOKUP(B422,'X10'!$B:$AZ,10,FALSE)),IF($X$1=11,(VLOOKUP(B422,'X11'!$B:$AZ,10,FALSE)),IF($X$1=12,(VLOOKUP(B422,'X12'!$B:$AZ,10,FALSE)),IF($X$1=13,(VLOOKUP(B422,'X13'!$B:$AZ,10,FALSE)),"B")))))))))))))))</f>
        <v xml:space="preserve"> </v>
      </c>
      <c r="N422" s="185" t="str">
        <f ca="1">IF(ISERROR(IF($X$1=1,(VLOOKUP(B422,'X1'!$B:$AZ,45,FALSE)),IF($X$1=2,(VLOOKUP(B422,'X2'!$B:$AZ,45,FALSE)),IF($X$1=3,(VLOOKUP(B422,'X3'!$B:$AZ,45,FALSE)),IF($X$1=4,(VLOOKUP(B422,'X4'!$B:$AZ,45,FALSE)),IF($X$1=5,(VLOOKUP(B422,'X5'!$B:$AZ,45,FALSE)),IF($X$1=6,(VLOOKUP(B422,'X6'!$B:$AZ,45,FALSE)),IF($X$1=7,(VLOOKUP(B422,'X7'!$B:$AZ,45,FALSE)),IF($X$1=8,(VLOOKUP(B422,'X8'!$B:$AZ,45,FALSE)),IF($X$1=9,(VLOOKUP(B422,'X9'!$B:$AZ,45,FALSE)),IF($X$1=10,(VLOOKUP(B422,'X10'!$B:$AZ,45,FALSE)),IF($X$1=11,(VLOOKUP(B422,'X11'!$B:$AZ,45,FALSE)),IF($X$1=12,(VLOOKUP(B422,'X12'!$B:$AZ,45,FALSE)),IF($X$1=13,(VLOOKUP(B422,'X13'!$B:$AZ,45,FALSE)),"B"))))))))))))))=TRUE," ",(IF($X$1=1,(VLOOKUP(B422,'X1'!$B:$AZ,45,FALSE)),IF($X$1=2,(VLOOKUP(B422,'X2'!$B:$AZ,45,FALSE)),IF($X$1=3,(VLOOKUP(B422,'X3'!$B:$AZ,45,FALSE)),IF($X$1=4,(VLOOKUP(B422,'X4'!$B:$AZ,45,FALSE)),IF($X$1=5,(VLOOKUP(B422,'X5'!$B:$AZ,45,FALSE)),IF($X$1=6,(VLOOKUP(B422,'X6'!$B:$AZ,45,FALSE)),IF($X$1=7,(VLOOKUP(B422,'X7'!$B:$AZ,45,FALSE)),IF($X$1=8,(VLOOKUP(B422,'X8'!$B:$AZ,45,FALSE)),IF($X$1=9,(VLOOKUP(B422,'X9'!$B:$AZ,45,FALSE)),IF($X$1=10,(VLOOKUP(B422,'X10'!$B:$AZ,45,FALSE)),IF($X$1=11,(VLOOKUP(B422,'X11'!$B:$AZ,45,FALSE)),IF($X$1=12,(VLOOKUP(B422,'X12'!$B:$AZ,45,FALSE)),IF($X$1=13,(VLOOKUP(B422,'X13'!$B:$AZ,45,FALSE)),"B")))))))))))))))</f>
        <v xml:space="preserve"> </v>
      </c>
      <c r="O422" s="184" t="str">
        <f ca="1">IF(ISERROR(IF($X$1=1,(VLOOKUP(B422,'X1'!$B:$AZ,11,FALSE)),IF($X$1=2,(VLOOKUP(B422,'X2'!$B:$AZ,11,FALSE)),IF($X$1=3,(VLOOKUP(B422,'X3'!$B:$AZ,11,FALSE)),IF($X$1=4,(VLOOKUP(B422,'X4'!$B:$AZ,11,FALSE)),IF($X$1=5,(VLOOKUP(B422,'X5'!$B:$AZ,11,FALSE)),IF($X$1=6,(VLOOKUP(B422,'X6'!$B:$AZ,11,FALSE)),IF($X$1=7,(VLOOKUP(B422,'X7'!$B:$AZ,11,FALSE)),IF($X$1=8,(VLOOKUP(B422,'X8'!$B:$AZ,11,FALSE)),IF($X$1=9,(VLOOKUP(B422,'X9'!$B:$AZ,11,FALSE)),IF($X$1=10,(VLOOKUP(B422,'X10'!$B:$AZ,11,FALSE)),IF($X$1=11,(VLOOKUP(B422,'X11'!$B:$AZ,11,FALSE)),IF($X$1=12,(VLOOKUP(B422,'X12'!$B:$AZ,11,FALSE)),IF($X$1=13,(VLOOKUP(B422,'X13'!$B:$AZ,11,FALSE)),"B"))))))))))))))=TRUE," ",(IF($X$1=1,(VLOOKUP(B422,'X1'!$B:$AZ,11,FALSE)),IF($X$1=2,(VLOOKUP(B422,'X2'!$B:$AZ,11,FALSE)),IF($X$1=3,(VLOOKUP(B422,'X3'!$B:$AZ,11,FALSE)),IF($X$1=4,(VLOOKUP(B422,'X4'!$B:$AZ,11,FALSE)),IF($X$1=5,(VLOOKUP(B422,'X5'!$B:$AZ,11,FALSE)),IF($X$1=6,(VLOOKUP(B422,'X6'!$B:$AZ,11,FALSE)),IF($X$1=7,(VLOOKUP(B422,'X7'!$B:$AZ,11,FALSE)),IF($X$1=8,(VLOOKUP(B422,'X8'!$B:$AZ,11,FALSE)),IF($X$1=9,(VLOOKUP(B422,'X9'!$B:$AZ,11,FALSE)),IF($X$1=10,(VLOOKUP(B422,'X10'!$B:$AZ,11,FALSE)),IF($X$1=11,(VLOOKUP(B422,'X11'!$B:$AZ,11,FALSE)),IF($X$1=12,(VLOOKUP(B422,'X12'!$B:$AZ,11,FALSE)),IF($X$1=13,(VLOOKUP(B422,'X13'!$B:$AZ,11,FALSE)),"B")))))))))))))))</f>
        <v xml:space="preserve"> </v>
      </c>
      <c r="P422" s="184" t="str">
        <f ca="1">IF(ISERROR(IF($X$1=1,(VLOOKUP(B422,'X1'!$B:$AZ,12,FALSE)),IF($X$1=2,(VLOOKUP(B422,'X2'!$B:$AZ,12,FALSE)),IF($X$1=3,(VLOOKUP(B422,'X3'!$B:$AZ,12,FALSE)),IF($X$1=4,(VLOOKUP(B422,'X4'!$B:$AZ,12,FALSE)),IF($X$1=5,(VLOOKUP(B422,'X5'!$B:$AZ,12,FALSE)),IF($X$1=6,(VLOOKUP(B422,'X6'!$B:$AZ,12,FALSE)),IF($X$1=7,(VLOOKUP(B422,'X7'!$B:$AZ,12,FALSE)),IF($X$1=8,(VLOOKUP(B422,'X8'!$B:$AZ,12,FALSE)),IF($X$1=9,(VLOOKUP(B422,'X9'!$B:$AZ,12,FALSE)),IF($X$1=10,(VLOOKUP(B422,'X10'!$B:$AZ,12,FALSE)),IF($X$1=11,(VLOOKUP(B422,'X11'!$B:$AZ,12,FALSE)),IF($X$1=12,(VLOOKUP(B422,'X12'!$B:$AZ,12,FALSE)),IF($X$1=13,(VLOOKUP(B422,'X13'!$B:$AZ,12,FALSE)),"B"))))))))))))))=TRUE," ",(IF($X$1=1,(VLOOKUP(B422,'X1'!$B:$AZ,12,FALSE)),IF($X$1=2,(VLOOKUP(B422,'X2'!$B:$AZ,12,FALSE)),IF($X$1=3,(VLOOKUP(B422,'X3'!$B:$AZ,12,FALSE)),IF($X$1=4,(VLOOKUP(B422,'X4'!$B:$AZ,12,FALSE)),IF($X$1=5,(VLOOKUP(B422,'X5'!$B:$AZ,12,FALSE)),IF($X$1=6,(VLOOKUP(B422,'X6'!$B:$AZ,12,FALSE)),IF($X$1=7,(VLOOKUP(B422,'X7'!$B:$AZ,12,FALSE)),IF($X$1=8,(VLOOKUP(B422,'X8'!$B:$AZ,12,FALSE)),IF($X$1=9,(VLOOKUP(B422,'X9'!$B:$AZ,12,FALSE)),IF($X$1=10,(VLOOKUP(B422,'X10'!$B:$AZ,12,FALSE)),IF($X$1=11,(VLOOKUP(B422,'X11'!$B:$AZ,12,FALSE)),IF($X$1=12,(VLOOKUP(B422,'X12'!$B:$AZ,12,FALSE)),IF($X$1=13,(VLOOKUP(B422,'X13'!$B:$AZ,12,FALSE)),"B")))))))))))))))</f>
        <v xml:space="preserve"> </v>
      </c>
      <c r="Q422" s="185" t="str">
        <f ca="1">IF(ISERROR(IF($X$1=1,(VLOOKUP(B422,'X1'!$B:$AZ,46,FALSE)),IF($X$1=2,(VLOOKUP(B422,'X2'!$B:$AZ,46,FALSE)),IF($X$1=3,(VLOOKUP(B422,'X3'!$B:$AZ,46,FALSE)),IF($X$1=4,(VLOOKUP(B422,'X4'!$B:$AZ,46,FALSE)),IF($X$1=5,(VLOOKUP(B422,'X5'!$B:$AZ,46,FALSE)),IF($X$1=6,(VLOOKUP(B422,'X6'!$B:$AZ,46,FALSE)),IF($X$1=7,(VLOOKUP(B422,'X7'!$B:$AZ,46,FALSE)),IF($X$1=8,(VLOOKUP(B422,'X8'!$B:$AZ,46,FALSE)),IF($X$1=9,(VLOOKUP(B422,'X9'!$B:$AZ,46,FALSE)),IF($X$1=10,(VLOOKUP(B422,'X10'!$B:$AZ,46,FALSE)),IF($X$1=11,(VLOOKUP(B422,'X11'!$B:$AZ,46,FALSE)),IF($X$1=12,(VLOOKUP(B422,'X12'!$B:$AZ,46,FALSE)),IF($X$1=13,(VLOOKUP(B422,'X13'!$B:$AZ,46,FALSE)),"B"))))))))))))))=TRUE," ",(IF($X$1=1,(VLOOKUP(B422,'X1'!$B:$AZ,46,FALSE)),IF($X$1=2,(VLOOKUP(B422,'X2'!$B:$AZ,46,FALSE)),IF($X$1=3,(VLOOKUP(B422,'X3'!$B:$AZ,46,FALSE)),IF($X$1=4,(VLOOKUP(B422,'X4'!$B:$AZ,46,FALSE)),IF($X$1=5,(VLOOKUP(B422,'X5'!$B:$AZ,46,FALSE)),IF($X$1=6,(VLOOKUP(B422,'X6'!$B:$AZ,46,FALSE)),IF($X$1=7,(VLOOKUP(B422,'X7'!$B:$AZ,46,FALSE)),IF($X$1=8,(VLOOKUP(B422,'X8'!$B:$AZ,46,FALSE)),IF($X$1=9,(VLOOKUP(B422,'X9'!$B:$AZ,46,FALSE)),IF($X$1=10,(VLOOKUP(B422,'X10'!$B:$AZ,46,FALSE)),IF($X$1=11,(VLOOKUP(B422,'X11'!$B:$AZ,46,FALSE)),IF($X$1=12,(VLOOKUP(B422,'X12'!$B:$AZ,46,FALSE)),IF($X$1=13,(VLOOKUP(B422,'X13'!$B:$AZ,46,FALSE)),"B")))))))))))))))</f>
        <v xml:space="preserve"> </v>
      </c>
      <c r="R422" s="185" t="str">
        <f ca="1">IF(ISERROR(IF($X$1=1,(VLOOKUP(B422,'X1'!$B:$AZ,15,FALSE)),IF($X$1=2,(VLOOKUP(B422,'X2'!$B:$AZ,15,FALSE)),IF($X$1=3,(VLOOKUP(B422,'X3'!$B:$AZ,15,FALSE)),IF($X$1=4,(VLOOKUP(B422,'X4'!$B:$AZ,15,FALSE)),IF($X$1=5,(VLOOKUP(B422,'X5'!$B:$AZ,15,FALSE)),IF($X$1=6,(VLOOKUP(B422,'X6'!$B:$AZ,15,FALSE)),IF($X$1=7,(VLOOKUP(B422,'X7'!$B:$AZ,15,FALSE)),IF($X$1=8,(VLOOKUP(B422,'X8'!$B:$AZ,15,FALSE)),IF($X$1=9,(VLOOKUP(B422,'X9'!$B:$AZ,15,FALSE)),IF($X$1=10,(VLOOKUP(B422,'X10'!$B:$AZ,15,FALSE)),IF($X$1=11,(VLOOKUP(B422,'X11'!$B:$AZ,15,FALSE)),IF($X$1=12,(VLOOKUP(B422,'X12'!$B:$AZ,15,FALSE)),IF($X$1=13,(VLOOKUP(B422,'X13'!$B:$AZ,15,FALSE)),"B"))))))))))))))=TRUE," ",(IF($X$1=1,(VLOOKUP(B422,'X1'!$B:$AZ,15,FALSE)),IF($X$1=2,(VLOOKUP(B422,'X2'!$B:$AZ,15,FALSE)),IF($X$1=3,(VLOOKUP(B422,'X3'!$B:$AZ,15,FALSE)),IF($X$1=4,(VLOOKUP(B422,'X4'!$B:$AZ,15,FALSE)),IF($X$1=5,(VLOOKUP(B422,'X5'!$B:$AZ,15,FALSE)),IF($X$1=6,(VLOOKUP(B422,'X6'!$B:$AZ,15,FALSE)),IF($X$1=7,(VLOOKUP(B422,'X7'!$B:$AZ,15,FALSE)),IF($X$1=8,(VLOOKUP(B422,'X8'!$B:$AZ,15,FALSE)),IF($X$1=9,(VLOOKUP(B422,'X9'!$B:$AZ,15,FALSE)),IF($X$1=10,(VLOOKUP(B422,'X10'!$B:$AZ,15,FALSE)),IF($X$1=11,(VLOOKUP(B422,'X11'!$B:$AZ,15,FALSE)),IF($X$1=12,(VLOOKUP(B422,'X12'!$B:$AZ,15,FALSE)),IF($X$1=13,(VLOOKUP(B422,'X13'!$B:$AZ,15,FALSE)),"B")))))))))))))))</f>
        <v xml:space="preserve"> </v>
      </c>
      <c r="S422" s="185" t="str">
        <f ca="1">IF(ISERROR(IF((IF($X$1=1,(VLOOKUP(B422,'X1'!$B:$AZ,14,FALSE)),(IF($X$1=2,(VLOOKUP(B422,'X2'!$B:$AZ,14,FALSE)),(IF($X$1=3,(VLOOKUP(B422,'X3'!$B:$AZ,14,FALSE)),(IF($X$1=4,(VLOOKUP(B422,'X4'!$B:$AZ,14,FALSE)),(IF($X$1=5,(VLOOKUP(B422,'X5'!$B:$AZ,14,FALSE)),(IF($X$1=6,(VLOOKUP(B422,'X6'!$B:$AZ,14,FALSE)),(IF($X$1=7,(VLOOKUP(B422,'X7'!$B:$AZ,14,FALSE)),(IF($X$1=8,(VLOOKUP(B422,'X8'!$B:$AZ,14,FALSE)),(IF($X$1=9,(VLOOKUP(B422,'X9'!$B:$AZ,14,FALSE)),(IF($X$1=10,(VLOOKUP(B422,'X10'!$B:$AZ,14,FALSE)),(IF($X$1=11,(VLOOKUP(B422,'X11'!$B:$AZ,14,FALSE)),(IF($X$1=12,(VLOOKUP(B422,'X12'!$B:$AZ,14,FALSE)),(VLOOKUP(B422,'X13'!$B:$AZ,14,FALSE))))))))))))))))))))))))))=$V$1," ",(IF($X$1=1,(VLOOKUP(B422,'X1'!$B:$AZ,14,FALSE)),(IF($X$1=2,(VLOOKUP(B422,'X2'!$B:$AZ,14,FALSE)),(IF($X$1=3,(VLOOKUP(B422,'X3'!$B:$AZ,14,FALSE)),(IF($X$1=4,(VLOOKUP(B422,'X4'!$B:$AZ,14,FALSE)),(IF($X$1=5,(VLOOKUP(B422,'X5'!$B:$AZ,14,FALSE)),(IF($X$1=6,(VLOOKUP(B422,'X6'!$B:$AZ,14,FALSE)),(IF($X$1=7,(VLOOKUP(B422,'X7'!$B:$AZ,14,FALSE)),(IF($X$1=8,(VLOOKUP(B422,'X8'!$B:$AZ,14,FALSE)),(IF($X$1=9,(VLOOKUP(B422,'X9'!$B:$AZ,14,FALSE)),(IF($X$1=10,(VLOOKUP(B422,'X10'!$B:$AZ,14,FALSE)),(IF($X$1=11,(VLOOKUP(B422,'X11'!$B:$AZ,14,FALSE)),(IF($X$1=12,(VLOOKUP(B422,'X12'!$B:$AZ,14,FALSE)),(VLOOKUP(B422,'X13'!$B:$AZ,14,FALSE))))))))))))))))))))))))))))=TRUE," ",(IF((IF($X$1=1,(VLOOKUP(B422,'X1'!$B:$AZ,14,FALSE)),(IF($X$1=2,(VLOOKUP(B422,'X2'!$B:$AZ,14,FALSE)),(IF($X$1=3,(VLOOKUP(B422,'X3'!$B:$AZ,14,FALSE)),(IF($X$1=4,(VLOOKUP(B422,'X4'!$B:$AZ,14,FALSE)),(IF($X$1=5,(VLOOKUP(B422,'X5'!$B:$AZ,14,FALSE)),(IF($X$1=6,(VLOOKUP(B422,'X6'!$B:$AZ,14,FALSE)),(IF($X$1=7,(VLOOKUP(B422,'X7'!$B:$AZ,14,FALSE)),(IF($X$1=8,(VLOOKUP(B422,'X8'!$B:$AZ,14,FALSE)),(IF($X$1=9,(VLOOKUP(B422,'X9'!$B:$AZ,14,FALSE)),(IF($X$1=10,(VLOOKUP(B422,'X10'!$B:$AZ,14,FALSE)),(IF($X$1=11,(VLOOKUP(B422,'X11'!$B:$AZ,14,FALSE)),(IF($X$1=12,(VLOOKUP(B422,'X12'!$B:$AZ,14,FALSE)),(VLOOKUP(B422,'X13'!$B:$AZ,14,FALSE))))))))))))))))))))))))))=$V$1," ",(IF($X$1=1,(VLOOKUP(B422,'X1'!$B:$AZ,14,FALSE)),(IF($X$1=2,(VLOOKUP(B422,'X2'!$B:$AZ,14,FALSE)),(IF($X$1=3,(VLOOKUP(B422,'X3'!$B:$AZ,14,FALSE)),(IF($X$1=4,(VLOOKUP(B422,'X4'!$B:$AZ,14,FALSE)),(IF($X$1=5,(VLOOKUP(B422,'X5'!$B:$AZ,14,FALSE)),(IF($X$1=6,(VLOOKUP(B422,'X6'!$B:$AZ,14,FALSE)),(IF($X$1=7,(VLOOKUP(B422,'X7'!$B:$AZ,14,FALSE)),(IF($X$1=8,(VLOOKUP(B422,'X8'!$B:$AZ,14,FALSE)),(IF($X$1=9,(VLOOKUP(B422,'X9'!$B:$AZ,14,FALSE)),(IF($X$1=10,(VLOOKUP(B422,'X10'!$B:$AZ,14,FALSE)),(IF($X$1=11,(VLOOKUP(B422,'X11'!$B:$AZ,14,FALSE)),(IF($X$1=12,(VLOOKUP(B422,'X12'!$B:$AZ,14,FALSE)),(VLOOKUP(B422,'X13'!$B:$AZ,14,FALSE)))))))))))))))))))))))))))))</f>
        <v xml:space="preserve"> </v>
      </c>
    </row>
    <row r="423" spans="1:19" ht="14.1" customHeight="1" x14ac:dyDescent="0.2">
      <c r="A423" s="156" t="s">
        <v>1058</v>
      </c>
      <c r="B423" s="122" t="str">
        <f>IF(ISERROR(IF($U$16=1,(VLOOKUP(A423,$AC$89:$AH$125,2,FALSE)),IF((IF($X$1=1,'X1'!B382,(IF($X$1=2,'X2'!B382,(IF($X$1=3,'X3'!B382,(IF($X$1=4,'X4'!B382,(IF($X$1=5,'X5'!B382,(IF($X$1=6,'X6'!B382,(IF($X$1=7,'X7'!B382,(IF($X$1=8,'X8'!B382,(IF($X$1=9,'X9'!B382,(IF($X$1=10,'X10'!B382,(IF($X$1=11,'X11'!B382,(IF($X$1=12,'X12'!B382,'X13'!B382))))))))))))))))))))))))="","",(IF($X$1=1,'X1'!B382,(IF($X$1=2,'X2'!B382,(IF($X$1=3,'X3'!B382,(IF($X$1=4,'X4'!B382,(IF($X$1=5,'X5'!B382,(IF($X$1=6,'X6'!B382,(IF($X$1=7,'X7'!B382,(IF($X$1=8,'X8'!B382,(IF($X$1=9,'X9'!B382,(IF($X$1=10,'X10'!B382,(IF($X$1=11,'X11'!B382,(IF($X$1=12,'X12'!B382,'X13'!B382)))))))))))))))))))))))))))=TRUE," ",(IF($U$16=1,(VLOOKUP(A423,$AC$89:$AH$125,2,FALSE)),IF((IF($X$1=1,'X1'!B382,(IF($X$1=2,'X2'!B382,(IF($X$1=3,'X3'!B382,(IF($X$1=4,'X4'!B382,(IF($X$1=5,'X5'!B382,(IF($X$1=6,'X6'!B382,(IF($X$1=7,'X7'!B382,(IF($X$1=8,'X8'!B382,(IF($X$1=9,'X9'!B382,(IF($X$1=10,'X10'!B382,(IF($X$1=11,'X11'!B382,(IF($X$1=12,'X12'!B382,'X13'!B382))))))))))))))))))))))))="","",(IF($X$1=1,'X1'!B382,(IF($X$1=2,'X2'!B382,(IF($X$1=3,'X3'!B382,(IF($X$1=4,'X4'!B382,(IF($X$1=5,'X5'!B382,(IF($X$1=6,'X6'!B382,(IF($X$1=7,'X7'!B382,(IF($X$1=8,'X8'!B382,(IF($X$1=9,'X9'!B382,(IF($X$1=10,'X10'!B382,(IF($X$1=11,'X11'!B382,(IF($X$1=12,'X12'!B382,'X13'!B382))))))))))))))))))))))))))))</f>
        <v/>
      </c>
      <c r="C423" s="181" t="str">
        <f ca="1">IF(ISERROR(IF($X$1=1,(VLOOKUP(B423,'X1'!$B:$AZ,47,FALSE)),IF($X$1=2,(VLOOKUP(B423,'X2'!$B:$AZ,47,FALSE)),IF($X$1=3,(VLOOKUP(B423,'X3'!$B:$AZ,47,FALSE)),IF($X$1=4,(VLOOKUP(B423,'X4'!$B:$AZ,47,FALSE)),IF($X$1=5,(VLOOKUP(B423,'X5'!$B:$AZ,47,FALSE)),IF($X$1=6,(VLOOKUP(B423,'X6'!$B:$AZ,47,FALSE)),IF($X$1=7,(VLOOKUP(B423,'X7'!$B:$AZ,47,FALSE)),IF($X$1=8,(VLOOKUP(B423,'X8'!$B:$AZ,47,FALSE)),IF($X$1=9,(VLOOKUP(B423,'X9'!$B:$AZ,47,FALSE)),IF($X$1=10,(VLOOKUP(B423,'X10'!$B:$AZ,47,FALSE)),IF($X$1=11,(VLOOKUP(B423,'X11'!$B:$AZ,47,FALSE)),IF($X$1=12,(VLOOKUP(B423,'X12'!$B:$AZ,47,FALSE)),IF($X$1=13,(VLOOKUP(B423,'X13'!$B:$AZ,47,FALSE)),"B"))))))))))))))=TRUE," ",(IF($X$1=1,(VLOOKUP(B423,'X1'!$B:$AZ,47,FALSE)),IF($X$1=2,(VLOOKUP(B423,'X2'!$B:$AZ,47,FALSE)),IF($X$1=3,(VLOOKUP(B423,'X3'!$B:$AZ,47,FALSE)),IF($X$1=4,(VLOOKUP(B423,'X4'!$B:$AZ,47,FALSE)),IF($X$1=5,(VLOOKUP(B423,'X5'!$B:$AZ,47,FALSE)),IF($X$1=6,(VLOOKUP(B423,'X6'!$B:$AZ,47,FALSE)),IF($X$1=7,(VLOOKUP(B423,'X7'!$B:$AZ,47,FALSE)),IF($X$1=8,(VLOOKUP(B423,'X8'!$B:$AZ,47,FALSE)),IF($X$1=9,(VLOOKUP(B423,'X9'!$B:$AZ,47,FALSE)),IF($X$1=10,(VLOOKUP(B423,'X10'!$B:$AZ,47,FALSE)),IF($X$1=11,(VLOOKUP(B423,'X11'!$B:$AZ,47,FALSE)),IF($X$1=12,(VLOOKUP(B423,'X12'!$B:$AZ,47,FALSE)),IF($X$1=13,(VLOOKUP(B423,'X13'!$B:$AZ,47,FALSE)),"B")))))))))))))))</f>
        <v xml:space="preserve"> </v>
      </c>
      <c r="D423" s="181" t="str">
        <f ca="1">IF(ISERROR(IF($X$1=1,(VLOOKUP(B423,'X1'!$B:$AP,41,FALSE)),IF($X$1=2,(VLOOKUP(B423,'X2'!$B:$AP,41,FALSE)),IF($X$1=3,(VLOOKUP(B423,'X3'!$B:$AP,41,FALSE)),IF($X$1=4,(VLOOKUP(B423,'X4'!$B:$AP,41,FALSE)),IF($X$1=5,(VLOOKUP(B423,'X5'!$B:$AP,41,FALSE)),IF($X$1=6,(VLOOKUP(B423,'X6'!$B:$AP,41,FALSE)),IF($X$1=7,(VLOOKUP(B423,'X7'!$B:$AP,41,FALSE)),IF($X$1=8,(VLOOKUP(B423,'X8'!$B:$AP,41,FALSE)),IF($X$1=9,(VLOOKUP(B423,'X9'!$B:$AP,41,FALSE)),IF($X$1=10,(VLOOKUP(B423,'X10'!$B:$AP,41,FALSE)),IF($X$1=11,(VLOOKUP(B423,'X11'!$B:$AP,41,FALSE)),IF($X$1=12,(VLOOKUP(B423,'X12'!$B:$AP,41,FALSE)),IF($X$1=13,(VLOOKUP(B423,'X13'!$B:$AP,41,FALSE)),"B"))))))))))))))=TRUE," ",(IF($X$1=1,(VLOOKUP(B423,'X1'!$B:$AP,41,FALSE)),IF($X$1=2,(VLOOKUP(B423,'X2'!$B:$AP,41,FALSE)),IF($X$1=3,(VLOOKUP(B423,'X3'!$B:$AP,41,FALSE)),IF($X$1=4,(VLOOKUP(B423,'X4'!$B:$AP,41,FALSE)),IF($X$1=5,(VLOOKUP(B423,'X5'!$B:$AP,41,FALSE)),IF($X$1=6,(VLOOKUP(B423,'X6'!$B:$AP,41,FALSE)),IF($X$1=7,(VLOOKUP(B423,'X7'!$B:$AP,41,FALSE)),IF($X$1=8,(VLOOKUP(B423,'X8'!$B:$AP,41,FALSE)),IF($X$1=9,(VLOOKUP(B423,'X9'!$B:$AP,41,FALSE)),IF($X$1=10,(VLOOKUP(B423,'X10'!$B:$AP,41,FALSE)),IF($X$1=11,(VLOOKUP(B423,'X11'!$B:$AP,41,FALSE)),IF($X$1=12,(VLOOKUP(B423,'X12'!$B:$AP,41,FALSE)),IF($X$1=13,(VLOOKUP(B423,'X13'!$B:$AP,41,FALSE)),"B")))))))))))))))</f>
        <v xml:space="preserve"> </v>
      </c>
      <c r="E423" s="182" t="str">
        <f ca="1">IF(ISERROR(IF($X$1=1,(VLOOKUP(B423,'X1'!$B:$AP,7,FALSE)),IF($X$1=2,(VLOOKUP(B423,'X2'!$B:$AP,7,FALSE)),IF($X$1=3,(VLOOKUP(B423,'X3'!$B:$AP,7,FALSE)),IF($X$1=4,(VLOOKUP(B423,'X4'!$B:$AP,7,FALSE)),IF($X$1=5,(VLOOKUP(B423,'X5'!$B:$AP,7,FALSE)),IF($X$1=6,(VLOOKUP(B423,'X6'!$B:$AP,7,FALSE)),IF($X$1=7,(VLOOKUP(B423,'X7'!$B:$AP,7,FALSE)),IF($X$1=8,(VLOOKUP(B423,'X8'!$B:$AP,7,FALSE)),IF($X$1=9,(VLOOKUP(B423,'X9'!$B:$AP,7,FALSE)),IF($X$1=10,(VLOOKUP(B423,'X10'!$B:$AP,7,FALSE)),IF($X$1=11,(VLOOKUP(B423,'X11'!$B:$AP,7,FALSE)),IF($X$1=12,(VLOOKUP(B423,'X12'!$B:$AP,7,FALSE)),IF($X$1=13,(VLOOKUP(B423,'X13'!$B:$AP,7,FALSE)),"B"))))))))))))))=TRUE," ",(IF($X$1=1,(VLOOKUP(B423,'X1'!$B:$AP,7,FALSE)),IF($X$1=2,(VLOOKUP(B423,'X2'!$B:$AP,7,FALSE)),IF($X$1=3,(VLOOKUP(B423,'X3'!$B:$AP,7,FALSE)),IF($X$1=4,(VLOOKUP(B423,'X4'!$B:$AP,7,FALSE)),IF($X$1=5,(VLOOKUP(B423,'X5'!$B:$AP,7,FALSE)),IF($X$1=6,(VLOOKUP(B423,'X6'!$B:$AP,7,FALSE)),IF($X$1=7,(VLOOKUP(B423,'X7'!$B:$AP,7,FALSE)),IF($X$1=8,(VLOOKUP(B423,'X8'!$B:$AP,7,FALSE)),IF($X$1=9,(VLOOKUP(B423,'X9'!$B:$AP,7,FALSE)),IF($X$1=10,(VLOOKUP(B423,'X10'!$B:$AP,7,FALSE)),IF($X$1=11,(VLOOKUP(B423,'X11'!$B:$AP,7,FALSE)),IF($X$1=12,(VLOOKUP(B423,'X12'!$B:$AP,7,FALSE)),IF($X$1=13,(VLOOKUP(B423,'X13'!$B:$AP,7,FALSE)),"B")))))))))))))))</f>
        <v xml:space="preserve"> </v>
      </c>
      <c r="F423" s="182" t="str">
        <f ca="1">IF(ISERROR(IF((IF($X$1=1,(VLOOKUP(B423,'X1'!$B:$AO,6,FALSE)),(IF($X$1=2,(VLOOKUP(B423,'X2'!$B:$AO,6,FALSE)),(IF($X$1=3,(VLOOKUP(B423,'X3'!$B:$AO,6,FALSE)),(IF($X$1=4,(VLOOKUP(B423,'X4'!$B:$AO,6,FALSE)),(IF($X$1=5,(VLOOKUP(B423,'X5'!$B:$AO,6,FALSE)),(IF($X$1=6,(VLOOKUP(B423,'X6'!$B:$AO,6,FALSE)),(IF($X$1=7,(VLOOKUP(B423,'X7'!$B:$AO,6,FALSE)),(IF($X$1=8,(VLOOKUP(B423,'X8'!$B:$AO,6,FALSE)),(IF($X$1=9,(VLOOKUP(B423,'X9'!$B:$AO,6,FALSE)),(IF($X$1=10,(VLOOKUP(B423,'X10'!$B:$AO,6,FALSE)),(IF($X$1=11,(VLOOKUP(B423,'X11'!$B:$AO,6,FALSE)),(IF($X$1=12,(VLOOKUP(B423,'X12'!$B:$AO,6,FALSE)),(VLOOKUP(B423,'X13'!$B:$AO,6,FALSE))))))))))))))))))))))))))=$V$1," ",(IF($X$1=1,(VLOOKUP(B423,'X1'!$B:$AO,6,FALSE)),(IF($X$1=2,(VLOOKUP(B423,'X2'!$B:$AO,6,FALSE)),(IF($X$1=3,(VLOOKUP(B423,'X3'!$B:$AO,6,FALSE)),(IF($X$1=4,(VLOOKUP(B423,'X4'!$B:$AO,6,FALSE)),(IF($X$1=5,(VLOOKUP(B423,'X5'!$B:$AO,6,FALSE)),(IF($X$1=6,(VLOOKUP(B423,'X6'!$B:$AO,6,FALSE)),(IF($X$1=7,(VLOOKUP(B423,'X7'!$B:$AO,6,FALSE)),(IF($X$1=8,(VLOOKUP(B423,'X8'!$B:$AO,6,FALSE)),(IF($X$1=9,(VLOOKUP(B423,'X9'!$B:$AO,6,FALSE)),(IF($X$1=10,(VLOOKUP(B423,'X10'!$B:$AO,6,FALSE)),(IF($X$1=11,(VLOOKUP(B423,'X11'!$B:$AO,6,FALSE)),(IF($X$1=12,(VLOOKUP(B423,'X12'!$B:$AO,6,FALSE)),(VLOOKUP(B423,'X13'!$B:$AO,6,FALSE))))))))))))))))))))))))))))=TRUE," ",(IF((IF($X$1=1,(VLOOKUP(B423,'X1'!$B:$AO,6,FALSE)),(IF($X$1=2,(VLOOKUP(B423,'X2'!$B:$AO,6,FALSE)),(IF($X$1=3,(VLOOKUP(B423,'X3'!$B:$AO,6,FALSE)),(IF($X$1=4,(VLOOKUP(B423,'X4'!$B:$AO,6,FALSE)),(IF($X$1=5,(VLOOKUP(B423,'X5'!$B:$AO,6,FALSE)),(IF($X$1=6,(VLOOKUP(B423,'X6'!$B:$AO,6,FALSE)),(IF($X$1=7,(VLOOKUP(B423,'X7'!$B:$AO,6,FALSE)),(IF($X$1=8,(VLOOKUP(B423,'X8'!$B:$AO,6,FALSE)),(IF($X$1=9,(VLOOKUP(B423,'X9'!$B:$AO,6,FALSE)),(IF($X$1=10,(VLOOKUP(B423,'X10'!$B:$AO,6,FALSE)),(IF($X$1=11,(VLOOKUP(B423,'X11'!$B:$AO,6,FALSE)),(IF($X$1=12,(VLOOKUP(B423,'X12'!$B:$AO,6,FALSE)),(VLOOKUP(B423,'X13'!$B:$AO,6,FALSE))))))))))))))))))))))))))=$V$1," ",(IF($X$1=1,(VLOOKUP(B423,'X1'!$B:$AO,6,FALSE)),(IF($X$1=2,(VLOOKUP(B423,'X2'!$B:$AO,6,FALSE)),(IF($X$1=3,(VLOOKUP(B423,'X3'!$B:$AO,6,FALSE)),(IF($X$1=4,(VLOOKUP(B423,'X4'!$B:$AO,6,FALSE)),(IF($X$1=5,(VLOOKUP(B423,'X5'!$B:$AO,6,FALSE)),(IF($X$1=6,(VLOOKUP(B423,'X6'!$B:$AO,6,FALSE)),(IF($X$1=7,(VLOOKUP(B423,'X7'!$B:$AO,6,FALSE)),(IF($X$1=8,(VLOOKUP(B423,'X8'!$B:$AO,6,FALSE)),(IF($X$1=9,(VLOOKUP(B423,'X9'!$B:$AO,6,FALSE)),(IF($X$1=10,(VLOOKUP(B423,'X10'!$B:$AO,6,FALSE)),(IF($X$1=11,(VLOOKUP(B423,'X11'!$B:$AO,6,FALSE)),(IF($X$1=12,(VLOOKUP(B423,'X12'!$B:$AO,6,FALSE)),(VLOOKUP(B423,'X13'!$B:$AO,6,FALSE)))))))))))))))))))))))))))))</f>
        <v xml:space="preserve"> </v>
      </c>
      <c r="G423" s="182" t="str">
        <f ca="1">IF(ISERROR(IF($X$1=1,(VLOOKUP(B423,'X1'!$B:$AZ,44,FALSE)),IF($X$1=2,(VLOOKUP(B423,'X2'!$B:$AZ,44,FALSE)),IF($X$1=3,(VLOOKUP(B423,'X3'!$B:$AZ,44,FALSE)),IF($X$1=4,(VLOOKUP(B423,'X4'!$B:$AZ,44,FALSE)),IF($X$1=5,(VLOOKUP(B423,'X5'!$B:$AZ,44,FALSE)),IF($X$1=6,(VLOOKUP(B423,'X6'!$B:$AZ,44,FALSE)),IF($X$1=7,(VLOOKUP(B423,'X7'!$B:$AZ,44,FALSE)),IF($X$1=8,(VLOOKUP(B423,'X8'!$B:$AZ,44,FALSE)),IF($X$1=9,(VLOOKUP(B423,'X9'!$B:$AZ,44,FALSE)),IF($X$1=10,(VLOOKUP(B423,'X10'!$B:$AZ,44,FALSE)),IF($X$1=11,(VLOOKUP(B423,'X11'!$B:$AZ,44,FALSE)),IF($X$1=12,(VLOOKUP(B423,'X12'!$B:$AZ,44,FALSE)),IF($X$1=13,(VLOOKUP(B423,'X13'!$B:$AZ,44,FALSE)),"B"))))))))))))))=TRUE," ",(IF($X$1=1,(VLOOKUP(B423,'X1'!$B:$AZ,44,FALSE)),IF($X$1=2,(VLOOKUP(B423,'X2'!$B:$AZ,44,FALSE)),IF($X$1=3,(VLOOKUP(B423,'X3'!$B:$AZ,44,FALSE)),IF($X$1=4,(VLOOKUP(B423,'X4'!$B:$AZ,44,FALSE)),IF($X$1=5,(VLOOKUP(B423,'X5'!$B:$AZ,44,FALSE)),IF($X$1=6,(VLOOKUP(B423,'X6'!$B:$AZ,44,FALSE)),IF($X$1=7,(VLOOKUP(B423,'X7'!$B:$AZ,44,FALSE)),IF($X$1=8,(VLOOKUP(B423,'X8'!$B:$AZ,44,FALSE)),IF($X$1=9,(VLOOKUP(B423,'X9'!$B:$AZ,44,FALSE)),IF($X$1=10,(VLOOKUP(B423,'X10'!$B:$AZ,44,FALSE)),IF($X$1=11,(VLOOKUP(B423,'X11'!$B:$AZ,44,FALSE)),IF($X$1=12,(VLOOKUP(B423,'X12'!$B:$AZ,44,FALSE)),IF($X$1=13,(VLOOKUP(B423,'X13'!$B:$AZ,44,FALSE)),"B")))))))))))))))</f>
        <v xml:space="preserve"> </v>
      </c>
      <c r="H423" s="182" t="str">
        <f ca="1">IF(ISERROR(IF($X$1=1,(VLOOKUP(B423,'X1'!$B:$AZ,8,FALSE)),IF($X$1=2,(VLOOKUP(B423,'X2'!$B:$AZ,8,FALSE)),IF($X$1=3,(VLOOKUP(B423,'X3'!$B:$AZ,8,FALSE)),IF($X$1=4,(VLOOKUP(B423,'X4'!$B:$AZ,8,FALSE)),IF($X$1=5,(VLOOKUP(B423,'X5'!$B:$AZ,8,FALSE)),IF($X$1=6,(VLOOKUP(B423,'X6'!$B:$AZ,8,FALSE)),IF($X$1=7,(VLOOKUP(B423,'X7'!$B:$AZ,8,FALSE)),IF($X$1=8,(VLOOKUP(B423,'X8'!$B:$AZ,8,FALSE)),IF($X$1=9,(VLOOKUP(B423,'X9'!$B:$AZ,8,FALSE)),IF($X$1=10,(VLOOKUP(B423,'X10'!$B:$AZ,8,FALSE)),IF($X$1=11,(VLOOKUP(B423,'X11'!$B:$AZ,8,FALSE)),IF($X$1=12,(VLOOKUP(B423,'X12'!$B:$AZ,8,FALSE)),IF($X$1=13,(VLOOKUP(B423,'X13'!$B:$AZ,8,FALSE)),"B"))))))))))))))=TRUE," ",(IF($X$1=1,(VLOOKUP(B423,'X1'!$B:$AZ,8,FALSE)),IF($X$1=2,(VLOOKUP(B423,'X2'!$B:$AZ,8,FALSE)),IF($X$1=3,(VLOOKUP(B423,'X3'!$B:$AZ,8,FALSE)),IF($X$1=4,(VLOOKUP(B423,'X4'!$B:$AZ,8,FALSE)),IF($X$1=5,(VLOOKUP(B423,'X5'!$B:$AZ,8,FALSE)),IF($X$1=6,(VLOOKUP(B423,'X6'!$B:$AZ,8,FALSE)),IF($X$1=7,(VLOOKUP(B423,'X7'!$B:$AZ,8,FALSE)),IF($X$1=8,(VLOOKUP(B423,'X8'!$B:$AZ,8,FALSE)),IF($X$1=9,(VLOOKUP(B423,'X9'!$B:$AZ,8,FALSE)),IF($X$1=10,(VLOOKUP(B423,'X10'!$B:$AZ,8,FALSE)),IF($X$1=11,(VLOOKUP(B423,'X11'!$B:$AZ,8,FALSE)),IF($X$1=12,(VLOOKUP(B423,'X12'!$B:$AZ,8,FALSE)),IF($X$1=13,(VLOOKUP(B423,'X13'!$B:$AZ,8,FALSE)),"B")))))))))))))))</f>
        <v xml:space="preserve"> </v>
      </c>
      <c r="I423" s="183" t="str">
        <f ca="1">IF(ISERROR(IF($X$1=1,(VLOOKUP(B423,'X1'!$B:$AZ,2,FALSE)),IF($X$1=2,(VLOOKUP(B423,'X2'!$B:$AZ,2,FALSE)),IF($X$1=3,(VLOOKUP(B423,'X3'!$B:$AZ,2,FALSE)),IF($X$1=4,(VLOOKUP(B423,'X4'!$B:$AZ,2,FALSE)),IF($X$1=5,(VLOOKUP(B423,'X5'!$B:$AZ,2,FALSE)),IF($X$1=6,(VLOOKUP(B423,'X6'!$B:$AZ,2,FALSE)),IF($X$1=7,(VLOOKUP(B423,'X7'!$B:$AZ,2,FALSE)),IF($X$1=8,(VLOOKUP(B423,'X8'!$B:$AZ,2,FALSE)),IF($X$1=9,(VLOOKUP(B423,'X9'!$B:$AZ,2,FALSE)),IF($X$1=10,(VLOOKUP(B423,'X10'!$B:$AZ,2,FALSE)),IF($X$1=11,(VLOOKUP(B423,'X11'!$B:$AZ,2,FALSE)),IF($X$1=12,(VLOOKUP(B423,'X12'!$B:$AZ,2,FALSE)),IF($X$1=13,(VLOOKUP(B423,'X13'!$B:$AZ,2,FALSE)),"B"))))))))))))))=TRUE," ",(IF($X$1=1,(VLOOKUP(B423,'X1'!$B:$AZ,2,FALSE)),IF($X$1=2,(VLOOKUP(B423,'X2'!$B:$AZ,2,FALSE)),IF($X$1=3,(VLOOKUP(B423,'X3'!$B:$AZ,2,FALSE)),IF($X$1=4,(VLOOKUP(B423,'X4'!$B:$AZ,2,FALSE)),IF($X$1=5,(VLOOKUP(B423,'X5'!$B:$AZ,2,FALSE)),IF($X$1=6,(VLOOKUP(B423,'X6'!$B:$AZ,2,FALSE)),IF($X$1=7,(VLOOKUP(B423,'X7'!$B:$AZ,2,FALSE)),IF($X$1=8,(VLOOKUP(B423,'X8'!$B:$AZ,2,FALSE)),IF($X$1=9,(VLOOKUP(B423,'X9'!$B:$AZ,2,FALSE)),IF($X$1=10,(VLOOKUP(B423,'X10'!$B:$AZ,2,FALSE)),IF($X$1=11,(VLOOKUP(B423,'X11'!$B:$AZ,2,FALSE)),IF($X$1=12,(VLOOKUP(B423,'X12'!$B:$AZ,2,FALSE)),IF($X$1=13,(VLOOKUP(B423,'X13'!$B:$AZ,2,FALSE)),"B")))))))))))))))</f>
        <v xml:space="preserve"> </v>
      </c>
      <c r="J423" s="183" t="str">
        <f ca="1">IF(ISERROR(IF($X$1=1,(VLOOKUP(B423,'X1'!$B:$AZ,3,FALSE)),IF($X$1=2,(VLOOKUP(B423,'X2'!$B:$AZ,3,FALSE)),IF($X$1=3,(VLOOKUP(B423,'X3'!$B:$AZ,3,FALSE)),IF($X$1=4,(VLOOKUP(B423,'X4'!$B:$AZ,3,FALSE)),IF($X$1=5,(VLOOKUP(B423,'X5'!$B:$AZ,3,FALSE)),IF($X$1=6,(VLOOKUP(B423,'X6'!$B:$AZ,3,FALSE)),IF($X$1=7,(VLOOKUP(B423,'X7'!$B:$AZ,3,FALSE)),IF($X$1=8,(VLOOKUP(B423,'X8'!$B:$AZ,3,FALSE)),IF($X$1=9,(VLOOKUP(B423,'X9'!$B:$AZ,3,FALSE)),IF($X$1=10,(VLOOKUP(B423,'X10'!$B:$AZ,3,FALSE)),IF($X$1=11,(VLOOKUP(B423,'X11'!$B:$AZ,3,FALSE)),IF($X$1=12,(VLOOKUP(B423,'X12'!$B:$AZ,3,FALSE)),IF($X$1=13,(VLOOKUP(B423,'X13'!$B:$AZ,3,FALSE)),"B"))))))))))))))=TRUE," ",(IF($X$1=1,(VLOOKUP(B423,'X1'!$B:$AZ,3,FALSE)),IF($X$1=2,(VLOOKUP(B423,'X2'!$B:$AZ,3,FALSE)),IF($X$1=3,(VLOOKUP(B423,'X3'!$B:$AZ,3,FALSE)),IF($X$1=4,(VLOOKUP(B423,'X4'!$B:$AZ,3,FALSE)),IF($X$1=5,(VLOOKUP(B423,'X5'!$B:$AZ,3,FALSE)),IF($X$1=6,(VLOOKUP(B423,'X6'!$B:$AZ,3,FALSE)),IF($X$1=7,(VLOOKUP(B423,'X7'!$B:$AZ,3,FALSE)),IF($X$1=8,(VLOOKUP(B423,'X8'!$B:$AZ,3,FALSE)),IF($X$1=9,(VLOOKUP(B423,'X9'!$B:$AZ,3,FALSE)),IF($X$1=10,(VLOOKUP(B423,'X10'!$B:$AZ,3,FALSE)),IF($X$1=11,(VLOOKUP(B423,'X11'!$B:$AZ,3,FALSE)),IF($X$1=12,(VLOOKUP(B423,'X12'!$B:$AZ,3,FALSE)),IF($X$1=13,(VLOOKUP(B423,'X13'!$B:$AZ,3,FALSE)),"B")))))))))))))))</f>
        <v xml:space="preserve"> </v>
      </c>
      <c r="K423" s="183" t="str">
        <f ca="1">IF(ISERROR(IF($X$1=1,(VLOOKUP(B423,'X1'!$B:$AZ,5,FALSE)),IF($X$1=2,(VLOOKUP(B423,'X2'!$B:$AZ,5,FALSE)),IF($X$1=3,(VLOOKUP(B423,'X3'!$B:$AZ,5,FALSE)),IF($X$1=4,(VLOOKUP(B423,'X4'!$B:$AZ,5,FALSE)),IF($X$1=5,(VLOOKUP(B423,'X5'!$B:$AZ,5,FALSE)),IF($X$1=6,(VLOOKUP(B423,'X6'!$B:$AZ,5,FALSE)),IF($X$1=7,(VLOOKUP(B423,'X7'!$B:$AZ,5,FALSE)),IF($X$1=8,(VLOOKUP(B423,'X8'!$B:$AZ,5,FALSE)),IF($X$1=9,(VLOOKUP(B423,'X9'!$B:$AZ,5,FALSE)),IF($X$1=10,(VLOOKUP(B423,'X10'!$B:$AZ,5,FALSE)),IF($X$1=11,(VLOOKUP(B423,'X11'!$B:$AZ,5,FALSE)),IF($X$1=12,(VLOOKUP(B423,'X12'!$B:$AZ,5,FALSE)),IF($X$1=13,(VLOOKUP(B423,'X13'!$B:$AZ,5,FALSE)),"B"))))))))))))))=TRUE," ",(IF($X$1=1,(VLOOKUP(B423,'X1'!$B:$AZ,5,FALSE)),IF($X$1=2,(VLOOKUP(B423,'X2'!$B:$AZ,5,FALSE)),IF($X$1=3,(VLOOKUP(B423,'X3'!$B:$AZ,5,FALSE)),IF($X$1=4,(VLOOKUP(B423,'X4'!$B:$AZ,5,FALSE)),IF($X$1=5,(VLOOKUP(B423,'X5'!$B:$AZ,5,FALSE)),IF($X$1=6,(VLOOKUP(B423,'X6'!$B:$AZ,5,FALSE)),IF($X$1=7,(VLOOKUP(B423,'X7'!$B:$AZ,5,FALSE)),IF($X$1=8,(VLOOKUP(B423,'X8'!$B:$AZ,5,FALSE)),IF($X$1=9,(VLOOKUP(B423,'X9'!$B:$AZ,5,FALSE)),IF($X$1=10,(VLOOKUP(B423,'X10'!$B:$AZ,5,FALSE)),IF($X$1=11,(VLOOKUP(B423,'X11'!$B:$AZ,5,FALSE)),IF($X$1=12,(VLOOKUP(B423,'X12'!$B:$AZ,5,FALSE)),IF($X$1=13,(VLOOKUP(B423,'X13'!$B:$AZ,5,FALSE)),"B")))))))))))))))</f>
        <v xml:space="preserve"> </v>
      </c>
      <c r="L423" s="184" t="str">
        <f ca="1">IF(ISERROR(IF($X$1=1,(VLOOKUP(B423,'X1'!$B:$AZ,9,FALSE)),IF($X$1=2,(VLOOKUP(B423,'X2'!$B:$AZ,9,FALSE)),IF($X$1=3,(VLOOKUP(B423,'X3'!$B:$AZ,9,FALSE)),IF($X$1=4,(VLOOKUP(B423,'X4'!$B:$AZ,9,FALSE)),IF($X$1=5,(VLOOKUP(B423,'X5'!$B:$AZ,9,FALSE)),IF($X$1=6,(VLOOKUP(B423,'X6'!$B:$AZ,9,FALSE)),IF($X$1=7,(VLOOKUP(B423,'X7'!$B:$AZ,9,FALSE)),IF($X$1=8,(VLOOKUP(B423,'X8'!$B:$AZ,9,FALSE)),IF($X$1=9,(VLOOKUP(B423,'X9'!$B:$AZ,9,FALSE)),IF($X$1=10,(VLOOKUP(B423,'X10'!$B:$AZ,9,FALSE)),IF($X$1=11,(VLOOKUP(B423,'X11'!$B:$AZ,9,FALSE)),IF($X$1=12,(VLOOKUP(B423,'X12'!$B:$AZ,9,FALSE)),IF($X$1=13,(VLOOKUP(B423,'X13'!$B:$AZ,9,FALSE)),"B"))))))))))))))=TRUE," ",(IF($X$1=1,(VLOOKUP(B423,'X1'!$B:$AZ,9,FALSE)),IF($X$1=2,(VLOOKUP(B423,'X2'!$B:$AZ,9,FALSE)),IF($X$1=3,(VLOOKUP(B423,'X3'!$B:$AZ,9,FALSE)),IF($X$1=4,(VLOOKUP(B423,'X4'!$B:$AZ,9,FALSE)),IF($X$1=5,(VLOOKUP(B423,'X5'!$B:$AZ,9,FALSE)),IF($X$1=6,(VLOOKUP(B423,'X6'!$B:$AZ,9,FALSE)),IF($X$1=7,(VLOOKUP(B423,'X7'!$B:$AZ,9,FALSE)),IF($X$1=8,(VLOOKUP(B423,'X8'!$B:$AZ,9,FALSE)),IF($X$1=9,(VLOOKUP(B423,'X9'!$B:$AZ,9,FALSE)),IF($X$1=10,(VLOOKUP(B423,'X10'!$B:$AZ,9,FALSE)),IF($X$1=11,(VLOOKUP(B423,'X11'!$B:$AZ,9,FALSE)),IF($X$1=12,(VLOOKUP(B423,'X12'!$B:$AZ,9,FALSE)),IF($X$1=13,(VLOOKUP(B423,'X13'!$B:$AZ,9,FALSE)),"B")))))))))))))))</f>
        <v xml:space="preserve"> </v>
      </c>
      <c r="M423" s="184" t="str">
        <f ca="1">IF(ISERROR(IF($X$1=1,(VLOOKUP(B423,'X1'!$B:$AZ,10,FALSE)),IF($X$1=2,(VLOOKUP(B423,'X2'!$B:$AZ,10,FALSE)),IF($X$1=3,(VLOOKUP(B423,'X3'!$B:$AZ,10,FALSE)),IF($X$1=4,(VLOOKUP(B423,'X4'!$B:$AZ,10,FALSE)),IF($X$1=5,(VLOOKUP(B423,'X5'!$B:$AZ,10,FALSE)),IF($X$1=6,(VLOOKUP(B423,'X6'!$B:$AZ,10,FALSE)),IF($X$1=7,(VLOOKUP(B423,'X7'!$B:$AZ,10,FALSE)),IF($X$1=8,(VLOOKUP(B423,'X8'!$B:$AZ,10,FALSE)),IF($X$1=9,(VLOOKUP(B423,'X9'!$B:$AZ,10,FALSE)),IF($X$1=10,(VLOOKUP(B423,'X10'!$B:$AZ,10,FALSE)),IF($X$1=11,(VLOOKUP(B423,'X11'!$B:$AZ,10,FALSE)),IF($X$1=12,(VLOOKUP(B423,'X12'!$B:$AZ,10,FALSE)),IF($X$1=13,(VLOOKUP(B423,'X13'!$B:$AZ,10,FALSE)),"B"))))))))))))))=TRUE," ",(IF($X$1=1,(VLOOKUP(B423,'X1'!$B:$AZ,10,FALSE)),IF($X$1=2,(VLOOKUP(B423,'X2'!$B:$AZ,10,FALSE)),IF($X$1=3,(VLOOKUP(B423,'X3'!$B:$AZ,10,FALSE)),IF($X$1=4,(VLOOKUP(B423,'X4'!$B:$AZ,10,FALSE)),IF($X$1=5,(VLOOKUP(B423,'X5'!$B:$AZ,10,FALSE)),IF($X$1=6,(VLOOKUP(B423,'X6'!$B:$AZ,10,FALSE)),IF($X$1=7,(VLOOKUP(B423,'X7'!$B:$AZ,10,FALSE)),IF($X$1=8,(VLOOKUP(B423,'X8'!$B:$AZ,10,FALSE)),IF($X$1=9,(VLOOKUP(B423,'X9'!$B:$AZ,10,FALSE)),IF($X$1=10,(VLOOKUP(B423,'X10'!$B:$AZ,10,FALSE)),IF($X$1=11,(VLOOKUP(B423,'X11'!$B:$AZ,10,FALSE)),IF($X$1=12,(VLOOKUP(B423,'X12'!$B:$AZ,10,FALSE)),IF($X$1=13,(VLOOKUP(B423,'X13'!$B:$AZ,10,FALSE)),"B")))))))))))))))</f>
        <v xml:space="preserve"> </v>
      </c>
      <c r="N423" s="185" t="str">
        <f ca="1">IF(ISERROR(IF($X$1=1,(VLOOKUP(B423,'X1'!$B:$AZ,45,FALSE)),IF($X$1=2,(VLOOKUP(B423,'X2'!$B:$AZ,45,FALSE)),IF($X$1=3,(VLOOKUP(B423,'X3'!$B:$AZ,45,FALSE)),IF($X$1=4,(VLOOKUP(B423,'X4'!$B:$AZ,45,FALSE)),IF($X$1=5,(VLOOKUP(B423,'X5'!$B:$AZ,45,FALSE)),IF($X$1=6,(VLOOKUP(B423,'X6'!$B:$AZ,45,FALSE)),IF($X$1=7,(VLOOKUP(B423,'X7'!$B:$AZ,45,FALSE)),IF($X$1=8,(VLOOKUP(B423,'X8'!$B:$AZ,45,FALSE)),IF($X$1=9,(VLOOKUP(B423,'X9'!$B:$AZ,45,FALSE)),IF($X$1=10,(VLOOKUP(B423,'X10'!$B:$AZ,45,FALSE)),IF($X$1=11,(VLOOKUP(B423,'X11'!$B:$AZ,45,FALSE)),IF($X$1=12,(VLOOKUP(B423,'X12'!$B:$AZ,45,FALSE)),IF($X$1=13,(VLOOKUP(B423,'X13'!$B:$AZ,45,FALSE)),"B"))))))))))))))=TRUE," ",(IF($X$1=1,(VLOOKUP(B423,'X1'!$B:$AZ,45,FALSE)),IF($X$1=2,(VLOOKUP(B423,'X2'!$B:$AZ,45,FALSE)),IF($X$1=3,(VLOOKUP(B423,'X3'!$B:$AZ,45,FALSE)),IF($X$1=4,(VLOOKUP(B423,'X4'!$B:$AZ,45,FALSE)),IF($X$1=5,(VLOOKUP(B423,'X5'!$B:$AZ,45,FALSE)),IF($X$1=6,(VLOOKUP(B423,'X6'!$B:$AZ,45,FALSE)),IF($X$1=7,(VLOOKUP(B423,'X7'!$B:$AZ,45,FALSE)),IF($X$1=8,(VLOOKUP(B423,'X8'!$B:$AZ,45,FALSE)),IF($X$1=9,(VLOOKUP(B423,'X9'!$B:$AZ,45,FALSE)),IF($X$1=10,(VLOOKUP(B423,'X10'!$B:$AZ,45,FALSE)),IF($X$1=11,(VLOOKUP(B423,'X11'!$B:$AZ,45,FALSE)),IF($X$1=12,(VLOOKUP(B423,'X12'!$B:$AZ,45,FALSE)),IF($X$1=13,(VLOOKUP(B423,'X13'!$B:$AZ,45,FALSE)),"B")))))))))))))))</f>
        <v xml:space="preserve"> </v>
      </c>
      <c r="O423" s="184" t="str">
        <f ca="1">IF(ISERROR(IF($X$1=1,(VLOOKUP(B423,'X1'!$B:$AZ,11,FALSE)),IF($X$1=2,(VLOOKUP(B423,'X2'!$B:$AZ,11,FALSE)),IF($X$1=3,(VLOOKUP(B423,'X3'!$B:$AZ,11,FALSE)),IF($X$1=4,(VLOOKUP(B423,'X4'!$B:$AZ,11,FALSE)),IF($X$1=5,(VLOOKUP(B423,'X5'!$B:$AZ,11,FALSE)),IF($X$1=6,(VLOOKUP(B423,'X6'!$B:$AZ,11,FALSE)),IF($X$1=7,(VLOOKUP(B423,'X7'!$B:$AZ,11,FALSE)),IF($X$1=8,(VLOOKUP(B423,'X8'!$B:$AZ,11,FALSE)),IF($X$1=9,(VLOOKUP(B423,'X9'!$B:$AZ,11,FALSE)),IF($X$1=10,(VLOOKUP(B423,'X10'!$B:$AZ,11,FALSE)),IF($X$1=11,(VLOOKUP(B423,'X11'!$B:$AZ,11,FALSE)),IF($X$1=12,(VLOOKUP(B423,'X12'!$B:$AZ,11,FALSE)),IF($X$1=13,(VLOOKUP(B423,'X13'!$B:$AZ,11,FALSE)),"B"))))))))))))))=TRUE," ",(IF($X$1=1,(VLOOKUP(B423,'X1'!$B:$AZ,11,FALSE)),IF($X$1=2,(VLOOKUP(B423,'X2'!$B:$AZ,11,FALSE)),IF($X$1=3,(VLOOKUP(B423,'X3'!$B:$AZ,11,FALSE)),IF($X$1=4,(VLOOKUP(B423,'X4'!$B:$AZ,11,FALSE)),IF($X$1=5,(VLOOKUP(B423,'X5'!$B:$AZ,11,FALSE)),IF($X$1=6,(VLOOKUP(B423,'X6'!$B:$AZ,11,FALSE)),IF($X$1=7,(VLOOKUP(B423,'X7'!$B:$AZ,11,FALSE)),IF($X$1=8,(VLOOKUP(B423,'X8'!$B:$AZ,11,FALSE)),IF($X$1=9,(VLOOKUP(B423,'X9'!$B:$AZ,11,FALSE)),IF($X$1=10,(VLOOKUP(B423,'X10'!$B:$AZ,11,FALSE)),IF($X$1=11,(VLOOKUP(B423,'X11'!$B:$AZ,11,FALSE)),IF($X$1=12,(VLOOKUP(B423,'X12'!$B:$AZ,11,FALSE)),IF($X$1=13,(VLOOKUP(B423,'X13'!$B:$AZ,11,FALSE)),"B")))))))))))))))</f>
        <v xml:space="preserve"> </v>
      </c>
      <c r="P423" s="184" t="str">
        <f ca="1">IF(ISERROR(IF($X$1=1,(VLOOKUP(B423,'X1'!$B:$AZ,12,FALSE)),IF($X$1=2,(VLOOKUP(B423,'X2'!$B:$AZ,12,FALSE)),IF($X$1=3,(VLOOKUP(B423,'X3'!$B:$AZ,12,FALSE)),IF($X$1=4,(VLOOKUP(B423,'X4'!$B:$AZ,12,FALSE)),IF($X$1=5,(VLOOKUP(B423,'X5'!$B:$AZ,12,FALSE)),IF($X$1=6,(VLOOKUP(B423,'X6'!$B:$AZ,12,FALSE)),IF($X$1=7,(VLOOKUP(B423,'X7'!$B:$AZ,12,FALSE)),IF($X$1=8,(VLOOKUP(B423,'X8'!$B:$AZ,12,FALSE)),IF($X$1=9,(VLOOKUP(B423,'X9'!$B:$AZ,12,FALSE)),IF($X$1=10,(VLOOKUP(B423,'X10'!$B:$AZ,12,FALSE)),IF($X$1=11,(VLOOKUP(B423,'X11'!$B:$AZ,12,FALSE)),IF($X$1=12,(VLOOKUP(B423,'X12'!$B:$AZ,12,FALSE)),IF($X$1=13,(VLOOKUP(B423,'X13'!$B:$AZ,12,FALSE)),"B"))))))))))))))=TRUE," ",(IF($X$1=1,(VLOOKUP(B423,'X1'!$B:$AZ,12,FALSE)),IF($X$1=2,(VLOOKUP(B423,'X2'!$B:$AZ,12,FALSE)),IF($X$1=3,(VLOOKUP(B423,'X3'!$B:$AZ,12,FALSE)),IF($X$1=4,(VLOOKUP(B423,'X4'!$B:$AZ,12,FALSE)),IF($X$1=5,(VLOOKUP(B423,'X5'!$B:$AZ,12,FALSE)),IF($X$1=6,(VLOOKUP(B423,'X6'!$B:$AZ,12,FALSE)),IF($X$1=7,(VLOOKUP(B423,'X7'!$B:$AZ,12,FALSE)),IF($X$1=8,(VLOOKUP(B423,'X8'!$B:$AZ,12,FALSE)),IF($X$1=9,(VLOOKUP(B423,'X9'!$B:$AZ,12,FALSE)),IF($X$1=10,(VLOOKUP(B423,'X10'!$B:$AZ,12,FALSE)),IF($X$1=11,(VLOOKUP(B423,'X11'!$B:$AZ,12,FALSE)),IF($X$1=12,(VLOOKUP(B423,'X12'!$B:$AZ,12,FALSE)),IF($X$1=13,(VLOOKUP(B423,'X13'!$B:$AZ,12,FALSE)),"B")))))))))))))))</f>
        <v xml:space="preserve"> </v>
      </c>
      <c r="Q423" s="185" t="str">
        <f ca="1">IF(ISERROR(IF($X$1=1,(VLOOKUP(B423,'X1'!$B:$AZ,46,FALSE)),IF($X$1=2,(VLOOKUP(B423,'X2'!$B:$AZ,46,FALSE)),IF($X$1=3,(VLOOKUP(B423,'X3'!$B:$AZ,46,FALSE)),IF($X$1=4,(VLOOKUP(B423,'X4'!$B:$AZ,46,FALSE)),IF($X$1=5,(VLOOKUP(B423,'X5'!$B:$AZ,46,FALSE)),IF($X$1=6,(VLOOKUP(B423,'X6'!$B:$AZ,46,FALSE)),IF($X$1=7,(VLOOKUP(B423,'X7'!$B:$AZ,46,FALSE)),IF($X$1=8,(VLOOKUP(B423,'X8'!$B:$AZ,46,FALSE)),IF($X$1=9,(VLOOKUP(B423,'X9'!$B:$AZ,46,FALSE)),IF($X$1=10,(VLOOKUP(B423,'X10'!$B:$AZ,46,FALSE)),IF($X$1=11,(VLOOKUP(B423,'X11'!$B:$AZ,46,FALSE)),IF($X$1=12,(VLOOKUP(B423,'X12'!$B:$AZ,46,FALSE)),IF($X$1=13,(VLOOKUP(B423,'X13'!$B:$AZ,46,FALSE)),"B"))))))))))))))=TRUE," ",(IF($X$1=1,(VLOOKUP(B423,'X1'!$B:$AZ,46,FALSE)),IF($X$1=2,(VLOOKUP(B423,'X2'!$B:$AZ,46,FALSE)),IF($X$1=3,(VLOOKUP(B423,'X3'!$B:$AZ,46,FALSE)),IF($X$1=4,(VLOOKUP(B423,'X4'!$B:$AZ,46,FALSE)),IF($X$1=5,(VLOOKUP(B423,'X5'!$B:$AZ,46,FALSE)),IF($X$1=6,(VLOOKUP(B423,'X6'!$B:$AZ,46,FALSE)),IF($X$1=7,(VLOOKUP(B423,'X7'!$B:$AZ,46,FALSE)),IF($X$1=8,(VLOOKUP(B423,'X8'!$B:$AZ,46,FALSE)),IF($X$1=9,(VLOOKUP(B423,'X9'!$B:$AZ,46,FALSE)),IF($X$1=10,(VLOOKUP(B423,'X10'!$B:$AZ,46,FALSE)),IF($X$1=11,(VLOOKUP(B423,'X11'!$B:$AZ,46,FALSE)),IF($X$1=12,(VLOOKUP(B423,'X12'!$B:$AZ,46,FALSE)),IF($X$1=13,(VLOOKUP(B423,'X13'!$B:$AZ,46,FALSE)),"B")))))))))))))))</f>
        <v xml:space="preserve"> </v>
      </c>
      <c r="R423" s="185" t="str">
        <f ca="1">IF(ISERROR(IF($X$1=1,(VLOOKUP(B423,'X1'!$B:$AZ,15,FALSE)),IF($X$1=2,(VLOOKUP(B423,'X2'!$B:$AZ,15,FALSE)),IF($X$1=3,(VLOOKUP(B423,'X3'!$B:$AZ,15,FALSE)),IF($X$1=4,(VLOOKUP(B423,'X4'!$B:$AZ,15,FALSE)),IF($X$1=5,(VLOOKUP(B423,'X5'!$B:$AZ,15,FALSE)),IF($X$1=6,(VLOOKUP(B423,'X6'!$B:$AZ,15,FALSE)),IF($X$1=7,(VLOOKUP(B423,'X7'!$B:$AZ,15,FALSE)),IF($X$1=8,(VLOOKUP(B423,'X8'!$B:$AZ,15,FALSE)),IF($X$1=9,(VLOOKUP(B423,'X9'!$B:$AZ,15,FALSE)),IF($X$1=10,(VLOOKUP(B423,'X10'!$B:$AZ,15,FALSE)),IF($X$1=11,(VLOOKUP(B423,'X11'!$B:$AZ,15,FALSE)),IF($X$1=12,(VLOOKUP(B423,'X12'!$B:$AZ,15,FALSE)),IF($X$1=13,(VLOOKUP(B423,'X13'!$B:$AZ,15,FALSE)),"B"))))))))))))))=TRUE," ",(IF($X$1=1,(VLOOKUP(B423,'X1'!$B:$AZ,15,FALSE)),IF($X$1=2,(VLOOKUP(B423,'X2'!$B:$AZ,15,FALSE)),IF($X$1=3,(VLOOKUP(B423,'X3'!$B:$AZ,15,FALSE)),IF($X$1=4,(VLOOKUP(B423,'X4'!$B:$AZ,15,FALSE)),IF($X$1=5,(VLOOKUP(B423,'X5'!$B:$AZ,15,FALSE)),IF($X$1=6,(VLOOKUP(B423,'X6'!$B:$AZ,15,FALSE)),IF($X$1=7,(VLOOKUP(B423,'X7'!$B:$AZ,15,FALSE)),IF($X$1=8,(VLOOKUP(B423,'X8'!$B:$AZ,15,FALSE)),IF($X$1=9,(VLOOKUP(B423,'X9'!$B:$AZ,15,FALSE)),IF($X$1=10,(VLOOKUP(B423,'X10'!$B:$AZ,15,FALSE)),IF($X$1=11,(VLOOKUP(B423,'X11'!$B:$AZ,15,FALSE)),IF($X$1=12,(VLOOKUP(B423,'X12'!$B:$AZ,15,FALSE)),IF($X$1=13,(VLOOKUP(B423,'X13'!$B:$AZ,15,FALSE)),"B")))))))))))))))</f>
        <v xml:space="preserve"> </v>
      </c>
      <c r="S423" s="185" t="str">
        <f ca="1">IF(ISERROR(IF((IF($X$1=1,(VLOOKUP(B423,'X1'!$B:$AZ,14,FALSE)),(IF($X$1=2,(VLOOKUP(B423,'X2'!$B:$AZ,14,FALSE)),(IF($X$1=3,(VLOOKUP(B423,'X3'!$B:$AZ,14,FALSE)),(IF($X$1=4,(VLOOKUP(B423,'X4'!$B:$AZ,14,FALSE)),(IF($X$1=5,(VLOOKUP(B423,'X5'!$B:$AZ,14,FALSE)),(IF($X$1=6,(VLOOKUP(B423,'X6'!$B:$AZ,14,FALSE)),(IF($X$1=7,(VLOOKUP(B423,'X7'!$B:$AZ,14,FALSE)),(IF($X$1=8,(VLOOKUP(B423,'X8'!$B:$AZ,14,FALSE)),(IF($X$1=9,(VLOOKUP(B423,'X9'!$B:$AZ,14,FALSE)),(IF($X$1=10,(VLOOKUP(B423,'X10'!$B:$AZ,14,FALSE)),(IF($X$1=11,(VLOOKUP(B423,'X11'!$B:$AZ,14,FALSE)),(IF($X$1=12,(VLOOKUP(B423,'X12'!$B:$AZ,14,FALSE)),(VLOOKUP(B423,'X13'!$B:$AZ,14,FALSE))))))))))))))))))))))))))=$V$1," ",(IF($X$1=1,(VLOOKUP(B423,'X1'!$B:$AZ,14,FALSE)),(IF($X$1=2,(VLOOKUP(B423,'X2'!$B:$AZ,14,FALSE)),(IF($X$1=3,(VLOOKUP(B423,'X3'!$B:$AZ,14,FALSE)),(IF($X$1=4,(VLOOKUP(B423,'X4'!$B:$AZ,14,FALSE)),(IF($X$1=5,(VLOOKUP(B423,'X5'!$B:$AZ,14,FALSE)),(IF($X$1=6,(VLOOKUP(B423,'X6'!$B:$AZ,14,FALSE)),(IF($X$1=7,(VLOOKUP(B423,'X7'!$B:$AZ,14,FALSE)),(IF($X$1=8,(VLOOKUP(B423,'X8'!$B:$AZ,14,FALSE)),(IF($X$1=9,(VLOOKUP(B423,'X9'!$B:$AZ,14,FALSE)),(IF($X$1=10,(VLOOKUP(B423,'X10'!$B:$AZ,14,FALSE)),(IF($X$1=11,(VLOOKUP(B423,'X11'!$B:$AZ,14,FALSE)),(IF($X$1=12,(VLOOKUP(B423,'X12'!$B:$AZ,14,FALSE)),(VLOOKUP(B423,'X13'!$B:$AZ,14,FALSE))))))))))))))))))))))))))))=TRUE," ",(IF((IF($X$1=1,(VLOOKUP(B423,'X1'!$B:$AZ,14,FALSE)),(IF($X$1=2,(VLOOKUP(B423,'X2'!$B:$AZ,14,FALSE)),(IF($X$1=3,(VLOOKUP(B423,'X3'!$B:$AZ,14,FALSE)),(IF($X$1=4,(VLOOKUP(B423,'X4'!$B:$AZ,14,FALSE)),(IF($X$1=5,(VLOOKUP(B423,'X5'!$B:$AZ,14,FALSE)),(IF($X$1=6,(VLOOKUP(B423,'X6'!$B:$AZ,14,FALSE)),(IF($X$1=7,(VLOOKUP(B423,'X7'!$B:$AZ,14,FALSE)),(IF($X$1=8,(VLOOKUP(B423,'X8'!$B:$AZ,14,FALSE)),(IF($X$1=9,(VLOOKUP(B423,'X9'!$B:$AZ,14,FALSE)),(IF($X$1=10,(VLOOKUP(B423,'X10'!$B:$AZ,14,FALSE)),(IF($X$1=11,(VLOOKUP(B423,'X11'!$B:$AZ,14,FALSE)),(IF($X$1=12,(VLOOKUP(B423,'X12'!$B:$AZ,14,FALSE)),(VLOOKUP(B423,'X13'!$B:$AZ,14,FALSE))))))))))))))))))))))))))=$V$1," ",(IF($X$1=1,(VLOOKUP(B423,'X1'!$B:$AZ,14,FALSE)),(IF($X$1=2,(VLOOKUP(B423,'X2'!$B:$AZ,14,FALSE)),(IF($X$1=3,(VLOOKUP(B423,'X3'!$B:$AZ,14,FALSE)),(IF($X$1=4,(VLOOKUP(B423,'X4'!$B:$AZ,14,FALSE)),(IF($X$1=5,(VLOOKUP(B423,'X5'!$B:$AZ,14,FALSE)),(IF($X$1=6,(VLOOKUP(B423,'X6'!$B:$AZ,14,FALSE)),(IF($X$1=7,(VLOOKUP(B423,'X7'!$B:$AZ,14,FALSE)),(IF($X$1=8,(VLOOKUP(B423,'X8'!$B:$AZ,14,FALSE)),(IF($X$1=9,(VLOOKUP(B423,'X9'!$B:$AZ,14,FALSE)),(IF($X$1=10,(VLOOKUP(B423,'X10'!$B:$AZ,14,FALSE)),(IF($X$1=11,(VLOOKUP(B423,'X11'!$B:$AZ,14,FALSE)),(IF($X$1=12,(VLOOKUP(B423,'X12'!$B:$AZ,14,FALSE)),(VLOOKUP(B423,'X13'!$B:$AZ,14,FALSE)))))))))))))))))))))))))))))</f>
        <v xml:space="preserve"> </v>
      </c>
    </row>
    <row r="424" spans="1:19" ht="14.1" customHeight="1" x14ac:dyDescent="0.2">
      <c r="A424" s="156" t="s">
        <v>1058</v>
      </c>
      <c r="B424" s="122" t="str">
        <f>IF(ISERROR(IF($U$16=1,(VLOOKUP(A424,$AC$89:$AH$125,2,FALSE)),IF((IF($X$1=1,'X1'!B383,(IF($X$1=2,'X2'!B383,(IF($X$1=3,'X3'!B383,(IF($X$1=4,'X4'!B383,(IF($X$1=5,'X5'!B383,(IF($X$1=6,'X6'!B383,(IF($X$1=7,'X7'!B383,(IF($X$1=8,'X8'!B383,(IF($X$1=9,'X9'!B383,(IF($X$1=10,'X10'!B383,(IF($X$1=11,'X11'!B383,(IF($X$1=12,'X12'!B383,'X13'!B383))))))))))))))))))))))))="","",(IF($X$1=1,'X1'!B383,(IF($X$1=2,'X2'!B383,(IF($X$1=3,'X3'!B383,(IF($X$1=4,'X4'!B383,(IF($X$1=5,'X5'!B383,(IF($X$1=6,'X6'!B383,(IF($X$1=7,'X7'!B383,(IF($X$1=8,'X8'!B383,(IF($X$1=9,'X9'!B383,(IF($X$1=10,'X10'!B383,(IF($X$1=11,'X11'!B383,(IF($X$1=12,'X12'!B383,'X13'!B383)))))))))))))))))))))))))))=TRUE," ",(IF($U$16=1,(VLOOKUP(A424,$AC$89:$AH$125,2,FALSE)),IF((IF($X$1=1,'X1'!B383,(IF($X$1=2,'X2'!B383,(IF($X$1=3,'X3'!B383,(IF($X$1=4,'X4'!B383,(IF($X$1=5,'X5'!B383,(IF($X$1=6,'X6'!B383,(IF($X$1=7,'X7'!B383,(IF($X$1=8,'X8'!B383,(IF($X$1=9,'X9'!B383,(IF($X$1=10,'X10'!B383,(IF($X$1=11,'X11'!B383,(IF($X$1=12,'X12'!B383,'X13'!B383))))))))))))))))))))))))="","",(IF($X$1=1,'X1'!B383,(IF($X$1=2,'X2'!B383,(IF($X$1=3,'X3'!B383,(IF($X$1=4,'X4'!B383,(IF($X$1=5,'X5'!B383,(IF($X$1=6,'X6'!B383,(IF($X$1=7,'X7'!B383,(IF($X$1=8,'X8'!B383,(IF($X$1=9,'X9'!B383,(IF($X$1=10,'X10'!B383,(IF($X$1=11,'X11'!B383,(IF($X$1=12,'X12'!B383,'X13'!B383))))))))))))))))))))))))))))</f>
        <v/>
      </c>
      <c r="C424" s="181" t="str">
        <f ca="1">IF(ISERROR(IF($X$1=1,(VLOOKUP(B424,'X1'!$B:$AZ,47,FALSE)),IF($X$1=2,(VLOOKUP(B424,'X2'!$B:$AZ,47,FALSE)),IF($X$1=3,(VLOOKUP(B424,'X3'!$B:$AZ,47,FALSE)),IF($X$1=4,(VLOOKUP(B424,'X4'!$B:$AZ,47,FALSE)),IF($X$1=5,(VLOOKUP(B424,'X5'!$B:$AZ,47,FALSE)),IF($X$1=6,(VLOOKUP(B424,'X6'!$B:$AZ,47,FALSE)),IF($X$1=7,(VLOOKUP(B424,'X7'!$B:$AZ,47,FALSE)),IF($X$1=8,(VLOOKUP(B424,'X8'!$B:$AZ,47,FALSE)),IF($X$1=9,(VLOOKUP(B424,'X9'!$B:$AZ,47,FALSE)),IF($X$1=10,(VLOOKUP(B424,'X10'!$B:$AZ,47,FALSE)),IF($X$1=11,(VLOOKUP(B424,'X11'!$B:$AZ,47,FALSE)),IF($X$1=12,(VLOOKUP(B424,'X12'!$B:$AZ,47,FALSE)),IF($X$1=13,(VLOOKUP(B424,'X13'!$B:$AZ,47,FALSE)),"B"))))))))))))))=TRUE," ",(IF($X$1=1,(VLOOKUP(B424,'X1'!$B:$AZ,47,FALSE)),IF($X$1=2,(VLOOKUP(B424,'X2'!$B:$AZ,47,FALSE)),IF($X$1=3,(VLOOKUP(B424,'X3'!$B:$AZ,47,FALSE)),IF($X$1=4,(VLOOKUP(B424,'X4'!$B:$AZ,47,FALSE)),IF($X$1=5,(VLOOKUP(B424,'X5'!$B:$AZ,47,FALSE)),IF($X$1=6,(VLOOKUP(B424,'X6'!$B:$AZ,47,FALSE)),IF($X$1=7,(VLOOKUP(B424,'X7'!$B:$AZ,47,FALSE)),IF($X$1=8,(VLOOKUP(B424,'X8'!$B:$AZ,47,FALSE)),IF($X$1=9,(VLOOKUP(B424,'X9'!$B:$AZ,47,FALSE)),IF($X$1=10,(VLOOKUP(B424,'X10'!$B:$AZ,47,FALSE)),IF($X$1=11,(VLOOKUP(B424,'X11'!$B:$AZ,47,FALSE)),IF($X$1=12,(VLOOKUP(B424,'X12'!$B:$AZ,47,FALSE)),IF($X$1=13,(VLOOKUP(B424,'X13'!$B:$AZ,47,FALSE)),"B")))))))))))))))</f>
        <v xml:space="preserve"> </v>
      </c>
      <c r="D424" s="181" t="str">
        <f ca="1">IF(ISERROR(IF($X$1=1,(VLOOKUP(B424,'X1'!$B:$AP,41,FALSE)),IF($X$1=2,(VLOOKUP(B424,'X2'!$B:$AP,41,FALSE)),IF($X$1=3,(VLOOKUP(B424,'X3'!$B:$AP,41,FALSE)),IF($X$1=4,(VLOOKUP(B424,'X4'!$B:$AP,41,FALSE)),IF($X$1=5,(VLOOKUP(B424,'X5'!$B:$AP,41,FALSE)),IF($X$1=6,(VLOOKUP(B424,'X6'!$B:$AP,41,FALSE)),IF($X$1=7,(VLOOKUP(B424,'X7'!$B:$AP,41,FALSE)),IF($X$1=8,(VLOOKUP(B424,'X8'!$B:$AP,41,FALSE)),IF($X$1=9,(VLOOKUP(B424,'X9'!$B:$AP,41,FALSE)),IF($X$1=10,(VLOOKUP(B424,'X10'!$B:$AP,41,FALSE)),IF($X$1=11,(VLOOKUP(B424,'X11'!$B:$AP,41,FALSE)),IF($X$1=12,(VLOOKUP(B424,'X12'!$B:$AP,41,FALSE)),IF($X$1=13,(VLOOKUP(B424,'X13'!$B:$AP,41,FALSE)),"B"))))))))))))))=TRUE," ",(IF($X$1=1,(VLOOKUP(B424,'X1'!$B:$AP,41,FALSE)),IF($X$1=2,(VLOOKUP(B424,'X2'!$B:$AP,41,FALSE)),IF($X$1=3,(VLOOKUP(B424,'X3'!$B:$AP,41,FALSE)),IF($X$1=4,(VLOOKUP(B424,'X4'!$B:$AP,41,FALSE)),IF($X$1=5,(VLOOKUP(B424,'X5'!$B:$AP,41,FALSE)),IF($X$1=6,(VLOOKUP(B424,'X6'!$B:$AP,41,FALSE)),IF($X$1=7,(VLOOKUP(B424,'X7'!$B:$AP,41,FALSE)),IF($X$1=8,(VLOOKUP(B424,'X8'!$B:$AP,41,FALSE)),IF($X$1=9,(VLOOKUP(B424,'X9'!$B:$AP,41,FALSE)),IF($X$1=10,(VLOOKUP(B424,'X10'!$B:$AP,41,FALSE)),IF($X$1=11,(VLOOKUP(B424,'X11'!$B:$AP,41,FALSE)),IF($X$1=12,(VLOOKUP(B424,'X12'!$B:$AP,41,FALSE)),IF($X$1=13,(VLOOKUP(B424,'X13'!$B:$AP,41,FALSE)),"B")))))))))))))))</f>
        <v xml:space="preserve"> </v>
      </c>
      <c r="E424" s="182" t="str">
        <f ca="1">IF(ISERROR(IF($X$1=1,(VLOOKUP(B424,'X1'!$B:$AP,7,FALSE)),IF($X$1=2,(VLOOKUP(B424,'X2'!$B:$AP,7,FALSE)),IF($X$1=3,(VLOOKUP(B424,'X3'!$B:$AP,7,FALSE)),IF($X$1=4,(VLOOKUP(B424,'X4'!$B:$AP,7,FALSE)),IF($X$1=5,(VLOOKUP(B424,'X5'!$B:$AP,7,FALSE)),IF($X$1=6,(VLOOKUP(B424,'X6'!$B:$AP,7,FALSE)),IF($X$1=7,(VLOOKUP(B424,'X7'!$B:$AP,7,FALSE)),IF($X$1=8,(VLOOKUP(B424,'X8'!$B:$AP,7,FALSE)),IF($X$1=9,(VLOOKUP(B424,'X9'!$B:$AP,7,FALSE)),IF($X$1=10,(VLOOKUP(B424,'X10'!$B:$AP,7,FALSE)),IF($X$1=11,(VLOOKUP(B424,'X11'!$B:$AP,7,FALSE)),IF($X$1=12,(VLOOKUP(B424,'X12'!$B:$AP,7,FALSE)),IF($X$1=13,(VLOOKUP(B424,'X13'!$B:$AP,7,FALSE)),"B"))))))))))))))=TRUE," ",(IF($X$1=1,(VLOOKUP(B424,'X1'!$B:$AP,7,FALSE)),IF($X$1=2,(VLOOKUP(B424,'X2'!$B:$AP,7,FALSE)),IF($X$1=3,(VLOOKUP(B424,'X3'!$B:$AP,7,FALSE)),IF($X$1=4,(VLOOKUP(B424,'X4'!$B:$AP,7,FALSE)),IF($X$1=5,(VLOOKUP(B424,'X5'!$B:$AP,7,FALSE)),IF($X$1=6,(VLOOKUP(B424,'X6'!$B:$AP,7,FALSE)),IF($X$1=7,(VLOOKUP(B424,'X7'!$B:$AP,7,FALSE)),IF($X$1=8,(VLOOKUP(B424,'X8'!$B:$AP,7,FALSE)),IF($X$1=9,(VLOOKUP(B424,'X9'!$B:$AP,7,FALSE)),IF($X$1=10,(VLOOKUP(B424,'X10'!$B:$AP,7,FALSE)),IF($X$1=11,(VLOOKUP(B424,'X11'!$B:$AP,7,FALSE)),IF($X$1=12,(VLOOKUP(B424,'X12'!$B:$AP,7,FALSE)),IF($X$1=13,(VLOOKUP(B424,'X13'!$B:$AP,7,FALSE)),"B")))))))))))))))</f>
        <v xml:space="preserve"> </v>
      </c>
      <c r="F424" s="182" t="str">
        <f ca="1">IF(ISERROR(IF((IF($X$1=1,(VLOOKUP(B424,'X1'!$B:$AO,6,FALSE)),(IF($X$1=2,(VLOOKUP(B424,'X2'!$B:$AO,6,FALSE)),(IF($X$1=3,(VLOOKUP(B424,'X3'!$B:$AO,6,FALSE)),(IF($X$1=4,(VLOOKUP(B424,'X4'!$B:$AO,6,FALSE)),(IF($X$1=5,(VLOOKUP(B424,'X5'!$B:$AO,6,FALSE)),(IF($X$1=6,(VLOOKUP(B424,'X6'!$B:$AO,6,FALSE)),(IF($X$1=7,(VLOOKUP(B424,'X7'!$B:$AO,6,FALSE)),(IF($X$1=8,(VLOOKUP(B424,'X8'!$B:$AO,6,FALSE)),(IF($X$1=9,(VLOOKUP(B424,'X9'!$B:$AO,6,FALSE)),(IF($X$1=10,(VLOOKUP(B424,'X10'!$B:$AO,6,FALSE)),(IF($X$1=11,(VLOOKUP(B424,'X11'!$B:$AO,6,FALSE)),(IF($X$1=12,(VLOOKUP(B424,'X12'!$B:$AO,6,FALSE)),(VLOOKUP(B424,'X13'!$B:$AO,6,FALSE))))))))))))))))))))))))))=$V$1," ",(IF($X$1=1,(VLOOKUP(B424,'X1'!$B:$AO,6,FALSE)),(IF($X$1=2,(VLOOKUP(B424,'X2'!$B:$AO,6,FALSE)),(IF($X$1=3,(VLOOKUP(B424,'X3'!$B:$AO,6,FALSE)),(IF($X$1=4,(VLOOKUP(B424,'X4'!$B:$AO,6,FALSE)),(IF($X$1=5,(VLOOKUP(B424,'X5'!$B:$AO,6,FALSE)),(IF($X$1=6,(VLOOKUP(B424,'X6'!$B:$AO,6,FALSE)),(IF($X$1=7,(VLOOKUP(B424,'X7'!$B:$AO,6,FALSE)),(IF($X$1=8,(VLOOKUP(B424,'X8'!$B:$AO,6,FALSE)),(IF($X$1=9,(VLOOKUP(B424,'X9'!$B:$AO,6,FALSE)),(IF($X$1=10,(VLOOKUP(B424,'X10'!$B:$AO,6,FALSE)),(IF($X$1=11,(VLOOKUP(B424,'X11'!$B:$AO,6,FALSE)),(IF($X$1=12,(VLOOKUP(B424,'X12'!$B:$AO,6,FALSE)),(VLOOKUP(B424,'X13'!$B:$AO,6,FALSE))))))))))))))))))))))))))))=TRUE," ",(IF((IF($X$1=1,(VLOOKUP(B424,'X1'!$B:$AO,6,FALSE)),(IF($X$1=2,(VLOOKUP(B424,'X2'!$B:$AO,6,FALSE)),(IF($X$1=3,(VLOOKUP(B424,'X3'!$B:$AO,6,FALSE)),(IF($X$1=4,(VLOOKUP(B424,'X4'!$B:$AO,6,FALSE)),(IF($X$1=5,(VLOOKUP(B424,'X5'!$B:$AO,6,FALSE)),(IF($X$1=6,(VLOOKUP(B424,'X6'!$B:$AO,6,FALSE)),(IF($X$1=7,(VLOOKUP(B424,'X7'!$B:$AO,6,FALSE)),(IF($X$1=8,(VLOOKUP(B424,'X8'!$B:$AO,6,FALSE)),(IF($X$1=9,(VLOOKUP(B424,'X9'!$B:$AO,6,FALSE)),(IF($X$1=10,(VLOOKUP(B424,'X10'!$B:$AO,6,FALSE)),(IF($X$1=11,(VLOOKUP(B424,'X11'!$B:$AO,6,FALSE)),(IF($X$1=12,(VLOOKUP(B424,'X12'!$B:$AO,6,FALSE)),(VLOOKUP(B424,'X13'!$B:$AO,6,FALSE))))))))))))))))))))))))))=$V$1," ",(IF($X$1=1,(VLOOKUP(B424,'X1'!$B:$AO,6,FALSE)),(IF($X$1=2,(VLOOKUP(B424,'X2'!$B:$AO,6,FALSE)),(IF($X$1=3,(VLOOKUP(B424,'X3'!$B:$AO,6,FALSE)),(IF($X$1=4,(VLOOKUP(B424,'X4'!$B:$AO,6,FALSE)),(IF($X$1=5,(VLOOKUP(B424,'X5'!$B:$AO,6,FALSE)),(IF($X$1=6,(VLOOKUP(B424,'X6'!$B:$AO,6,FALSE)),(IF($X$1=7,(VLOOKUP(B424,'X7'!$B:$AO,6,FALSE)),(IF($X$1=8,(VLOOKUP(B424,'X8'!$B:$AO,6,FALSE)),(IF($X$1=9,(VLOOKUP(B424,'X9'!$B:$AO,6,FALSE)),(IF($X$1=10,(VLOOKUP(B424,'X10'!$B:$AO,6,FALSE)),(IF($X$1=11,(VLOOKUP(B424,'X11'!$B:$AO,6,FALSE)),(IF($X$1=12,(VLOOKUP(B424,'X12'!$B:$AO,6,FALSE)),(VLOOKUP(B424,'X13'!$B:$AO,6,FALSE)))))))))))))))))))))))))))))</f>
        <v xml:space="preserve"> </v>
      </c>
      <c r="G424" s="182" t="str">
        <f ca="1">IF(ISERROR(IF($X$1=1,(VLOOKUP(B424,'X1'!$B:$AZ,44,FALSE)),IF($X$1=2,(VLOOKUP(B424,'X2'!$B:$AZ,44,FALSE)),IF($X$1=3,(VLOOKUP(B424,'X3'!$B:$AZ,44,FALSE)),IF($X$1=4,(VLOOKUP(B424,'X4'!$B:$AZ,44,FALSE)),IF($X$1=5,(VLOOKUP(B424,'X5'!$B:$AZ,44,FALSE)),IF($X$1=6,(VLOOKUP(B424,'X6'!$B:$AZ,44,FALSE)),IF($X$1=7,(VLOOKUP(B424,'X7'!$B:$AZ,44,FALSE)),IF($X$1=8,(VLOOKUP(B424,'X8'!$B:$AZ,44,FALSE)),IF($X$1=9,(VLOOKUP(B424,'X9'!$B:$AZ,44,FALSE)),IF($X$1=10,(VLOOKUP(B424,'X10'!$B:$AZ,44,FALSE)),IF($X$1=11,(VLOOKUP(B424,'X11'!$B:$AZ,44,FALSE)),IF($X$1=12,(VLOOKUP(B424,'X12'!$B:$AZ,44,FALSE)),IF($X$1=13,(VLOOKUP(B424,'X13'!$B:$AZ,44,FALSE)),"B"))))))))))))))=TRUE," ",(IF($X$1=1,(VLOOKUP(B424,'X1'!$B:$AZ,44,FALSE)),IF($X$1=2,(VLOOKUP(B424,'X2'!$B:$AZ,44,FALSE)),IF($X$1=3,(VLOOKUP(B424,'X3'!$B:$AZ,44,FALSE)),IF($X$1=4,(VLOOKUP(B424,'X4'!$B:$AZ,44,FALSE)),IF($X$1=5,(VLOOKUP(B424,'X5'!$B:$AZ,44,FALSE)),IF($X$1=6,(VLOOKUP(B424,'X6'!$B:$AZ,44,FALSE)),IF($X$1=7,(VLOOKUP(B424,'X7'!$B:$AZ,44,FALSE)),IF($X$1=8,(VLOOKUP(B424,'X8'!$B:$AZ,44,FALSE)),IF($X$1=9,(VLOOKUP(B424,'X9'!$B:$AZ,44,FALSE)),IF($X$1=10,(VLOOKUP(B424,'X10'!$B:$AZ,44,FALSE)),IF($X$1=11,(VLOOKUP(B424,'X11'!$B:$AZ,44,FALSE)),IF($X$1=12,(VLOOKUP(B424,'X12'!$B:$AZ,44,FALSE)),IF($X$1=13,(VLOOKUP(B424,'X13'!$B:$AZ,44,FALSE)),"B")))))))))))))))</f>
        <v xml:space="preserve"> </v>
      </c>
      <c r="H424" s="182" t="str">
        <f ca="1">IF(ISERROR(IF($X$1=1,(VLOOKUP(B424,'X1'!$B:$AZ,8,FALSE)),IF($X$1=2,(VLOOKUP(B424,'X2'!$B:$AZ,8,FALSE)),IF($X$1=3,(VLOOKUP(B424,'X3'!$B:$AZ,8,FALSE)),IF($X$1=4,(VLOOKUP(B424,'X4'!$B:$AZ,8,FALSE)),IF($X$1=5,(VLOOKUP(B424,'X5'!$B:$AZ,8,FALSE)),IF($X$1=6,(VLOOKUP(B424,'X6'!$B:$AZ,8,FALSE)),IF($X$1=7,(VLOOKUP(B424,'X7'!$B:$AZ,8,FALSE)),IF($X$1=8,(VLOOKUP(B424,'X8'!$B:$AZ,8,FALSE)),IF($X$1=9,(VLOOKUP(B424,'X9'!$B:$AZ,8,FALSE)),IF($X$1=10,(VLOOKUP(B424,'X10'!$B:$AZ,8,FALSE)),IF($X$1=11,(VLOOKUP(B424,'X11'!$B:$AZ,8,FALSE)),IF($X$1=12,(VLOOKUP(B424,'X12'!$B:$AZ,8,FALSE)),IF($X$1=13,(VLOOKUP(B424,'X13'!$B:$AZ,8,FALSE)),"B"))))))))))))))=TRUE," ",(IF($X$1=1,(VLOOKUP(B424,'X1'!$B:$AZ,8,FALSE)),IF($X$1=2,(VLOOKUP(B424,'X2'!$B:$AZ,8,FALSE)),IF($X$1=3,(VLOOKUP(B424,'X3'!$B:$AZ,8,FALSE)),IF($X$1=4,(VLOOKUP(B424,'X4'!$B:$AZ,8,FALSE)),IF($X$1=5,(VLOOKUP(B424,'X5'!$B:$AZ,8,FALSE)),IF($X$1=6,(VLOOKUP(B424,'X6'!$B:$AZ,8,FALSE)),IF($X$1=7,(VLOOKUP(B424,'X7'!$B:$AZ,8,FALSE)),IF($X$1=8,(VLOOKUP(B424,'X8'!$B:$AZ,8,FALSE)),IF($X$1=9,(VLOOKUP(B424,'X9'!$B:$AZ,8,FALSE)),IF($X$1=10,(VLOOKUP(B424,'X10'!$B:$AZ,8,FALSE)),IF($X$1=11,(VLOOKUP(B424,'X11'!$B:$AZ,8,FALSE)),IF($X$1=12,(VLOOKUP(B424,'X12'!$B:$AZ,8,FALSE)),IF($X$1=13,(VLOOKUP(B424,'X13'!$B:$AZ,8,FALSE)),"B")))))))))))))))</f>
        <v xml:space="preserve"> </v>
      </c>
      <c r="I424" s="183" t="str">
        <f ca="1">IF(ISERROR(IF($X$1=1,(VLOOKUP(B424,'X1'!$B:$AZ,2,FALSE)),IF($X$1=2,(VLOOKUP(B424,'X2'!$B:$AZ,2,FALSE)),IF($X$1=3,(VLOOKUP(B424,'X3'!$B:$AZ,2,FALSE)),IF($X$1=4,(VLOOKUP(B424,'X4'!$B:$AZ,2,FALSE)),IF($X$1=5,(VLOOKUP(B424,'X5'!$B:$AZ,2,FALSE)),IF($X$1=6,(VLOOKUP(B424,'X6'!$B:$AZ,2,FALSE)),IF($X$1=7,(VLOOKUP(B424,'X7'!$B:$AZ,2,FALSE)),IF($X$1=8,(VLOOKUP(B424,'X8'!$B:$AZ,2,FALSE)),IF($X$1=9,(VLOOKUP(B424,'X9'!$B:$AZ,2,FALSE)),IF($X$1=10,(VLOOKUP(B424,'X10'!$B:$AZ,2,FALSE)),IF($X$1=11,(VLOOKUP(B424,'X11'!$B:$AZ,2,FALSE)),IF($X$1=12,(VLOOKUP(B424,'X12'!$B:$AZ,2,FALSE)),IF($X$1=13,(VLOOKUP(B424,'X13'!$B:$AZ,2,FALSE)),"B"))))))))))))))=TRUE," ",(IF($X$1=1,(VLOOKUP(B424,'X1'!$B:$AZ,2,FALSE)),IF($X$1=2,(VLOOKUP(B424,'X2'!$B:$AZ,2,FALSE)),IF($X$1=3,(VLOOKUP(B424,'X3'!$B:$AZ,2,FALSE)),IF($X$1=4,(VLOOKUP(B424,'X4'!$B:$AZ,2,FALSE)),IF($X$1=5,(VLOOKUP(B424,'X5'!$B:$AZ,2,FALSE)),IF($X$1=6,(VLOOKUP(B424,'X6'!$B:$AZ,2,FALSE)),IF($X$1=7,(VLOOKUP(B424,'X7'!$B:$AZ,2,FALSE)),IF($X$1=8,(VLOOKUP(B424,'X8'!$B:$AZ,2,FALSE)),IF($X$1=9,(VLOOKUP(B424,'X9'!$B:$AZ,2,FALSE)),IF($X$1=10,(VLOOKUP(B424,'X10'!$B:$AZ,2,FALSE)),IF($X$1=11,(VLOOKUP(B424,'X11'!$B:$AZ,2,FALSE)),IF($X$1=12,(VLOOKUP(B424,'X12'!$B:$AZ,2,FALSE)),IF($X$1=13,(VLOOKUP(B424,'X13'!$B:$AZ,2,FALSE)),"B")))))))))))))))</f>
        <v xml:space="preserve"> </v>
      </c>
      <c r="J424" s="183" t="str">
        <f ca="1">IF(ISERROR(IF($X$1=1,(VLOOKUP(B424,'X1'!$B:$AZ,3,FALSE)),IF($X$1=2,(VLOOKUP(B424,'X2'!$B:$AZ,3,FALSE)),IF($X$1=3,(VLOOKUP(B424,'X3'!$B:$AZ,3,FALSE)),IF($X$1=4,(VLOOKUP(B424,'X4'!$B:$AZ,3,FALSE)),IF($X$1=5,(VLOOKUP(B424,'X5'!$B:$AZ,3,FALSE)),IF($X$1=6,(VLOOKUP(B424,'X6'!$B:$AZ,3,FALSE)),IF($X$1=7,(VLOOKUP(B424,'X7'!$B:$AZ,3,FALSE)),IF($X$1=8,(VLOOKUP(B424,'X8'!$B:$AZ,3,FALSE)),IF($X$1=9,(VLOOKUP(B424,'X9'!$B:$AZ,3,FALSE)),IF($X$1=10,(VLOOKUP(B424,'X10'!$B:$AZ,3,FALSE)),IF($X$1=11,(VLOOKUP(B424,'X11'!$B:$AZ,3,FALSE)),IF($X$1=12,(VLOOKUP(B424,'X12'!$B:$AZ,3,FALSE)),IF($X$1=13,(VLOOKUP(B424,'X13'!$B:$AZ,3,FALSE)),"B"))))))))))))))=TRUE," ",(IF($X$1=1,(VLOOKUP(B424,'X1'!$B:$AZ,3,FALSE)),IF($X$1=2,(VLOOKUP(B424,'X2'!$B:$AZ,3,FALSE)),IF($X$1=3,(VLOOKUP(B424,'X3'!$B:$AZ,3,FALSE)),IF($X$1=4,(VLOOKUP(B424,'X4'!$B:$AZ,3,FALSE)),IF($X$1=5,(VLOOKUP(B424,'X5'!$B:$AZ,3,FALSE)),IF($X$1=6,(VLOOKUP(B424,'X6'!$B:$AZ,3,FALSE)),IF($X$1=7,(VLOOKUP(B424,'X7'!$B:$AZ,3,FALSE)),IF($X$1=8,(VLOOKUP(B424,'X8'!$B:$AZ,3,FALSE)),IF($X$1=9,(VLOOKUP(B424,'X9'!$B:$AZ,3,FALSE)),IF($X$1=10,(VLOOKUP(B424,'X10'!$B:$AZ,3,FALSE)),IF($X$1=11,(VLOOKUP(B424,'X11'!$B:$AZ,3,FALSE)),IF($X$1=12,(VLOOKUP(B424,'X12'!$B:$AZ,3,FALSE)),IF($X$1=13,(VLOOKUP(B424,'X13'!$B:$AZ,3,FALSE)),"B")))))))))))))))</f>
        <v xml:space="preserve"> </v>
      </c>
      <c r="K424" s="183" t="str">
        <f ca="1">IF(ISERROR(IF($X$1=1,(VLOOKUP(B424,'X1'!$B:$AZ,5,FALSE)),IF($X$1=2,(VLOOKUP(B424,'X2'!$B:$AZ,5,FALSE)),IF($X$1=3,(VLOOKUP(B424,'X3'!$B:$AZ,5,FALSE)),IF($X$1=4,(VLOOKUP(B424,'X4'!$B:$AZ,5,FALSE)),IF($X$1=5,(VLOOKUP(B424,'X5'!$B:$AZ,5,FALSE)),IF($X$1=6,(VLOOKUP(B424,'X6'!$B:$AZ,5,FALSE)),IF($X$1=7,(VLOOKUP(B424,'X7'!$B:$AZ,5,FALSE)),IF($X$1=8,(VLOOKUP(B424,'X8'!$B:$AZ,5,FALSE)),IF($X$1=9,(VLOOKUP(B424,'X9'!$B:$AZ,5,FALSE)),IF($X$1=10,(VLOOKUP(B424,'X10'!$B:$AZ,5,FALSE)),IF($X$1=11,(VLOOKUP(B424,'X11'!$B:$AZ,5,FALSE)),IF($X$1=12,(VLOOKUP(B424,'X12'!$B:$AZ,5,FALSE)),IF($X$1=13,(VLOOKUP(B424,'X13'!$B:$AZ,5,FALSE)),"B"))))))))))))))=TRUE," ",(IF($X$1=1,(VLOOKUP(B424,'X1'!$B:$AZ,5,FALSE)),IF($X$1=2,(VLOOKUP(B424,'X2'!$B:$AZ,5,FALSE)),IF($X$1=3,(VLOOKUP(B424,'X3'!$B:$AZ,5,FALSE)),IF($X$1=4,(VLOOKUP(B424,'X4'!$B:$AZ,5,FALSE)),IF($X$1=5,(VLOOKUP(B424,'X5'!$B:$AZ,5,FALSE)),IF($X$1=6,(VLOOKUP(B424,'X6'!$B:$AZ,5,FALSE)),IF($X$1=7,(VLOOKUP(B424,'X7'!$B:$AZ,5,FALSE)),IF($X$1=8,(VLOOKUP(B424,'X8'!$B:$AZ,5,FALSE)),IF($X$1=9,(VLOOKUP(B424,'X9'!$B:$AZ,5,FALSE)),IF($X$1=10,(VLOOKUP(B424,'X10'!$B:$AZ,5,FALSE)),IF($X$1=11,(VLOOKUP(B424,'X11'!$B:$AZ,5,FALSE)),IF($X$1=12,(VLOOKUP(B424,'X12'!$B:$AZ,5,FALSE)),IF($X$1=13,(VLOOKUP(B424,'X13'!$B:$AZ,5,FALSE)),"B")))))))))))))))</f>
        <v xml:space="preserve"> </v>
      </c>
      <c r="L424" s="184" t="str">
        <f ca="1">IF(ISERROR(IF($X$1=1,(VLOOKUP(B424,'X1'!$B:$AZ,9,FALSE)),IF($X$1=2,(VLOOKUP(B424,'X2'!$B:$AZ,9,FALSE)),IF($X$1=3,(VLOOKUP(B424,'X3'!$B:$AZ,9,FALSE)),IF($X$1=4,(VLOOKUP(B424,'X4'!$B:$AZ,9,FALSE)),IF($X$1=5,(VLOOKUP(B424,'X5'!$B:$AZ,9,FALSE)),IF($X$1=6,(VLOOKUP(B424,'X6'!$B:$AZ,9,FALSE)),IF($X$1=7,(VLOOKUP(B424,'X7'!$B:$AZ,9,FALSE)),IF($X$1=8,(VLOOKUP(B424,'X8'!$B:$AZ,9,FALSE)),IF($X$1=9,(VLOOKUP(B424,'X9'!$B:$AZ,9,FALSE)),IF($X$1=10,(VLOOKUP(B424,'X10'!$B:$AZ,9,FALSE)),IF($X$1=11,(VLOOKUP(B424,'X11'!$B:$AZ,9,FALSE)),IF($X$1=12,(VLOOKUP(B424,'X12'!$B:$AZ,9,FALSE)),IF($X$1=13,(VLOOKUP(B424,'X13'!$B:$AZ,9,FALSE)),"B"))))))))))))))=TRUE," ",(IF($X$1=1,(VLOOKUP(B424,'X1'!$B:$AZ,9,FALSE)),IF($X$1=2,(VLOOKUP(B424,'X2'!$B:$AZ,9,FALSE)),IF($X$1=3,(VLOOKUP(B424,'X3'!$B:$AZ,9,FALSE)),IF($X$1=4,(VLOOKUP(B424,'X4'!$B:$AZ,9,FALSE)),IF($X$1=5,(VLOOKUP(B424,'X5'!$B:$AZ,9,FALSE)),IF($X$1=6,(VLOOKUP(B424,'X6'!$B:$AZ,9,FALSE)),IF($X$1=7,(VLOOKUP(B424,'X7'!$B:$AZ,9,FALSE)),IF($X$1=8,(VLOOKUP(B424,'X8'!$B:$AZ,9,FALSE)),IF($X$1=9,(VLOOKUP(B424,'X9'!$B:$AZ,9,FALSE)),IF($X$1=10,(VLOOKUP(B424,'X10'!$B:$AZ,9,FALSE)),IF($X$1=11,(VLOOKUP(B424,'X11'!$B:$AZ,9,FALSE)),IF($X$1=12,(VLOOKUP(B424,'X12'!$B:$AZ,9,FALSE)),IF($X$1=13,(VLOOKUP(B424,'X13'!$B:$AZ,9,FALSE)),"B")))))))))))))))</f>
        <v xml:space="preserve"> </v>
      </c>
      <c r="M424" s="184" t="str">
        <f ca="1">IF(ISERROR(IF($X$1=1,(VLOOKUP(B424,'X1'!$B:$AZ,10,FALSE)),IF($X$1=2,(VLOOKUP(B424,'X2'!$B:$AZ,10,FALSE)),IF($X$1=3,(VLOOKUP(B424,'X3'!$B:$AZ,10,FALSE)),IF($X$1=4,(VLOOKUP(B424,'X4'!$B:$AZ,10,FALSE)),IF($X$1=5,(VLOOKUP(B424,'X5'!$B:$AZ,10,FALSE)),IF($X$1=6,(VLOOKUP(B424,'X6'!$B:$AZ,10,FALSE)),IF($X$1=7,(VLOOKUP(B424,'X7'!$B:$AZ,10,FALSE)),IF($X$1=8,(VLOOKUP(B424,'X8'!$B:$AZ,10,FALSE)),IF($X$1=9,(VLOOKUP(B424,'X9'!$B:$AZ,10,FALSE)),IF($X$1=10,(VLOOKUP(B424,'X10'!$B:$AZ,10,FALSE)),IF($X$1=11,(VLOOKUP(B424,'X11'!$B:$AZ,10,FALSE)),IF($X$1=12,(VLOOKUP(B424,'X12'!$B:$AZ,10,FALSE)),IF($X$1=13,(VLOOKUP(B424,'X13'!$B:$AZ,10,FALSE)),"B"))))))))))))))=TRUE," ",(IF($X$1=1,(VLOOKUP(B424,'X1'!$B:$AZ,10,FALSE)),IF($X$1=2,(VLOOKUP(B424,'X2'!$B:$AZ,10,FALSE)),IF($X$1=3,(VLOOKUP(B424,'X3'!$B:$AZ,10,FALSE)),IF($X$1=4,(VLOOKUP(B424,'X4'!$B:$AZ,10,FALSE)),IF($X$1=5,(VLOOKUP(B424,'X5'!$B:$AZ,10,FALSE)),IF($X$1=6,(VLOOKUP(B424,'X6'!$B:$AZ,10,FALSE)),IF($X$1=7,(VLOOKUP(B424,'X7'!$B:$AZ,10,FALSE)),IF($X$1=8,(VLOOKUP(B424,'X8'!$B:$AZ,10,FALSE)),IF($X$1=9,(VLOOKUP(B424,'X9'!$B:$AZ,10,FALSE)),IF($X$1=10,(VLOOKUP(B424,'X10'!$B:$AZ,10,FALSE)),IF($X$1=11,(VLOOKUP(B424,'X11'!$B:$AZ,10,FALSE)),IF($X$1=12,(VLOOKUP(B424,'X12'!$B:$AZ,10,FALSE)),IF($X$1=13,(VLOOKUP(B424,'X13'!$B:$AZ,10,FALSE)),"B")))))))))))))))</f>
        <v xml:space="preserve"> </v>
      </c>
      <c r="N424" s="185" t="str">
        <f ca="1">IF(ISERROR(IF($X$1=1,(VLOOKUP(B424,'X1'!$B:$AZ,45,FALSE)),IF($X$1=2,(VLOOKUP(B424,'X2'!$B:$AZ,45,FALSE)),IF($X$1=3,(VLOOKUP(B424,'X3'!$B:$AZ,45,FALSE)),IF($X$1=4,(VLOOKUP(B424,'X4'!$B:$AZ,45,FALSE)),IF($X$1=5,(VLOOKUP(B424,'X5'!$B:$AZ,45,FALSE)),IF($X$1=6,(VLOOKUP(B424,'X6'!$B:$AZ,45,FALSE)),IF($X$1=7,(VLOOKUP(B424,'X7'!$B:$AZ,45,FALSE)),IF($X$1=8,(VLOOKUP(B424,'X8'!$B:$AZ,45,FALSE)),IF($X$1=9,(VLOOKUP(B424,'X9'!$B:$AZ,45,FALSE)),IF($X$1=10,(VLOOKUP(B424,'X10'!$B:$AZ,45,FALSE)),IF($X$1=11,(VLOOKUP(B424,'X11'!$B:$AZ,45,FALSE)),IF($X$1=12,(VLOOKUP(B424,'X12'!$B:$AZ,45,FALSE)),IF($X$1=13,(VLOOKUP(B424,'X13'!$B:$AZ,45,FALSE)),"B"))))))))))))))=TRUE," ",(IF($X$1=1,(VLOOKUP(B424,'X1'!$B:$AZ,45,FALSE)),IF($X$1=2,(VLOOKUP(B424,'X2'!$B:$AZ,45,FALSE)),IF($X$1=3,(VLOOKUP(B424,'X3'!$B:$AZ,45,FALSE)),IF($X$1=4,(VLOOKUP(B424,'X4'!$B:$AZ,45,FALSE)),IF($X$1=5,(VLOOKUP(B424,'X5'!$B:$AZ,45,FALSE)),IF($X$1=6,(VLOOKUP(B424,'X6'!$B:$AZ,45,FALSE)),IF($X$1=7,(VLOOKUP(B424,'X7'!$B:$AZ,45,FALSE)),IF($X$1=8,(VLOOKUP(B424,'X8'!$B:$AZ,45,FALSE)),IF($X$1=9,(VLOOKUP(B424,'X9'!$B:$AZ,45,FALSE)),IF($X$1=10,(VLOOKUP(B424,'X10'!$B:$AZ,45,FALSE)),IF($X$1=11,(VLOOKUP(B424,'X11'!$B:$AZ,45,FALSE)),IF($X$1=12,(VLOOKUP(B424,'X12'!$B:$AZ,45,FALSE)),IF($X$1=13,(VLOOKUP(B424,'X13'!$B:$AZ,45,FALSE)),"B")))))))))))))))</f>
        <v xml:space="preserve"> </v>
      </c>
      <c r="O424" s="184" t="str">
        <f ca="1">IF(ISERROR(IF($X$1=1,(VLOOKUP(B424,'X1'!$B:$AZ,11,FALSE)),IF($X$1=2,(VLOOKUP(B424,'X2'!$B:$AZ,11,FALSE)),IF($X$1=3,(VLOOKUP(B424,'X3'!$B:$AZ,11,FALSE)),IF($X$1=4,(VLOOKUP(B424,'X4'!$B:$AZ,11,FALSE)),IF($X$1=5,(VLOOKUP(B424,'X5'!$B:$AZ,11,FALSE)),IF($X$1=6,(VLOOKUP(B424,'X6'!$B:$AZ,11,FALSE)),IF($X$1=7,(VLOOKUP(B424,'X7'!$B:$AZ,11,FALSE)),IF($X$1=8,(VLOOKUP(B424,'X8'!$B:$AZ,11,FALSE)),IF($X$1=9,(VLOOKUP(B424,'X9'!$B:$AZ,11,FALSE)),IF($X$1=10,(VLOOKUP(B424,'X10'!$B:$AZ,11,FALSE)),IF($X$1=11,(VLOOKUP(B424,'X11'!$B:$AZ,11,FALSE)),IF($X$1=12,(VLOOKUP(B424,'X12'!$B:$AZ,11,FALSE)),IF($X$1=13,(VLOOKUP(B424,'X13'!$B:$AZ,11,FALSE)),"B"))))))))))))))=TRUE," ",(IF($X$1=1,(VLOOKUP(B424,'X1'!$B:$AZ,11,FALSE)),IF($X$1=2,(VLOOKUP(B424,'X2'!$B:$AZ,11,FALSE)),IF($X$1=3,(VLOOKUP(B424,'X3'!$B:$AZ,11,FALSE)),IF($X$1=4,(VLOOKUP(B424,'X4'!$B:$AZ,11,FALSE)),IF($X$1=5,(VLOOKUP(B424,'X5'!$B:$AZ,11,FALSE)),IF($X$1=6,(VLOOKUP(B424,'X6'!$B:$AZ,11,FALSE)),IF($X$1=7,(VLOOKUP(B424,'X7'!$B:$AZ,11,FALSE)),IF($X$1=8,(VLOOKUP(B424,'X8'!$B:$AZ,11,FALSE)),IF($X$1=9,(VLOOKUP(B424,'X9'!$B:$AZ,11,FALSE)),IF($X$1=10,(VLOOKUP(B424,'X10'!$B:$AZ,11,FALSE)),IF($X$1=11,(VLOOKUP(B424,'X11'!$B:$AZ,11,FALSE)),IF($X$1=12,(VLOOKUP(B424,'X12'!$B:$AZ,11,FALSE)),IF($X$1=13,(VLOOKUP(B424,'X13'!$B:$AZ,11,FALSE)),"B")))))))))))))))</f>
        <v xml:space="preserve"> </v>
      </c>
      <c r="P424" s="184" t="str">
        <f ca="1">IF(ISERROR(IF($X$1=1,(VLOOKUP(B424,'X1'!$B:$AZ,12,FALSE)),IF($X$1=2,(VLOOKUP(B424,'X2'!$B:$AZ,12,FALSE)),IF($X$1=3,(VLOOKUP(B424,'X3'!$B:$AZ,12,FALSE)),IF($X$1=4,(VLOOKUP(B424,'X4'!$B:$AZ,12,FALSE)),IF($X$1=5,(VLOOKUP(B424,'X5'!$B:$AZ,12,FALSE)),IF($X$1=6,(VLOOKUP(B424,'X6'!$B:$AZ,12,FALSE)),IF($X$1=7,(VLOOKUP(B424,'X7'!$B:$AZ,12,FALSE)),IF($X$1=8,(VLOOKUP(B424,'X8'!$B:$AZ,12,FALSE)),IF($X$1=9,(VLOOKUP(B424,'X9'!$B:$AZ,12,FALSE)),IF($X$1=10,(VLOOKUP(B424,'X10'!$B:$AZ,12,FALSE)),IF($X$1=11,(VLOOKUP(B424,'X11'!$B:$AZ,12,FALSE)),IF($X$1=12,(VLOOKUP(B424,'X12'!$B:$AZ,12,FALSE)),IF($X$1=13,(VLOOKUP(B424,'X13'!$B:$AZ,12,FALSE)),"B"))))))))))))))=TRUE," ",(IF($X$1=1,(VLOOKUP(B424,'X1'!$B:$AZ,12,FALSE)),IF($X$1=2,(VLOOKUP(B424,'X2'!$B:$AZ,12,FALSE)),IF($X$1=3,(VLOOKUP(B424,'X3'!$B:$AZ,12,FALSE)),IF($X$1=4,(VLOOKUP(B424,'X4'!$B:$AZ,12,FALSE)),IF($X$1=5,(VLOOKUP(B424,'X5'!$B:$AZ,12,FALSE)),IF($X$1=6,(VLOOKUP(B424,'X6'!$B:$AZ,12,FALSE)),IF($X$1=7,(VLOOKUP(B424,'X7'!$B:$AZ,12,FALSE)),IF($X$1=8,(VLOOKUP(B424,'X8'!$B:$AZ,12,FALSE)),IF($X$1=9,(VLOOKUP(B424,'X9'!$B:$AZ,12,FALSE)),IF($X$1=10,(VLOOKUP(B424,'X10'!$B:$AZ,12,FALSE)),IF($X$1=11,(VLOOKUP(B424,'X11'!$B:$AZ,12,FALSE)),IF($X$1=12,(VLOOKUP(B424,'X12'!$B:$AZ,12,FALSE)),IF($X$1=13,(VLOOKUP(B424,'X13'!$B:$AZ,12,FALSE)),"B")))))))))))))))</f>
        <v xml:space="preserve"> </v>
      </c>
      <c r="Q424" s="185" t="str">
        <f ca="1">IF(ISERROR(IF($X$1=1,(VLOOKUP(B424,'X1'!$B:$AZ,46,FALSE)),IF($X$1=2,(VLOOKUP(B424,'X2'!$B:$AZ,46,FALSE)),IF($X$1=3,(VLOOKUP(B424,'X3'!$B:$AZ,46,FALSE)),IF($X$1=4,(VLOOKUP(B424,'X4'!$B:$AZ,46,FALSE)),IF($X$1=5,(VLOOKUP(B424,'X5'!$B:$AZ,46,FALSE)),IF($X$1=6,(VLOOKUP(B424,'X6'!$B:$AZ,46,FALSE)),IF($X$1=7,(VLOOKUP(B424,'X7'!$B:$AZ,46,FALSE)),IF($X$1=8,(VLOOKUP(B424,'X8'!$B:$AZ,46,FALSE)),IF($X$1=9,(VLOOKUP(B424,'X9'!$B:$AZ,46,FALSE)),IF($X$1=10,(VLOOKUP(B424,'X10'!$B:$AZ,46,FALSE)),IF($X$1=11,(VLOOKUP(B424,'X11'!$B:$AZ,46,FALSE)),IF($X$1=12,(VLOOKUP(B424,'X12'!$B:$AZ,46,FALSE)),IF($X$1=13,(VLOOKUP(B424,'X13'!$B:$AZ,46,FALSE)),"B"))))))))))))))=TRUE," ",(IF($X$1=1,(VLOOKUP(B424,'X1'!$B:$AZ,46,FALSE)),IF($X$1=2,(VLOOKUP(B424,'X2'!$B:$AZ,46,FALSE)),IF($X$1=3,(VLOOKUP(B424,'X3'!$B:$AZ,46,FALSE)),IF($X$1=4,(VLOOKUP(B424,'X4'!$B:$AZ,46,FALSE)),IF($X$1=5,(VLOOKUP(B424,'X5'!$B:$AZ,46,FALSE)),IF($X$1=6,(VLOOKUP(B424,'X6'!$B:$AZ,46,FALSE)),IF($X$1=7,(VLOOKUP(B424,'X7'!$B:$AZ,46,FALSE)),IF($X$1=8,(VLOOKUP(B424,'X8'!$B:$AZ,46,FALSE)),IF($X$1=9,(VLOOKUP(B424,'X9'!$B:$AZ,46,FALSE)),IF($X$1=10,(VLOOKUP(B424,'X10'!$B:$AZ,46,FALSE)),IF($X$1=11,(VLOOKUP(B424,'X11'!$B:$AZ,46,FALSE)),IF($X$1=12,(VLOOKUP(B424,'X12'!$B:$AZ,46,FALSE)),IF($X$1=13,(VLOOKUP(B424,'X13'!$B:$AZ,46,FALSE)),"B")))))))))))))))</f>
        <v xml:space="preserve"> </v>
      </c>
      <c r="R424" s="185" t="str">
        <f ca="1">IF(ISERROR(IF($X$1=1,(VLOOKUP(B424,'X1'!$B:$AZ,15,FALSE)),IF($X$1=2,(VLOOKUP(B424,'X2'!$B:$AZ,15,FALSE)),IF($X$1=3,(VLOOKUP(B424,'X3'!$B:$AZ,15,FALSE)),IF($X$1=4,(VLOOKUP(B424,'X4'!$B:$AZ,15,FALSE)),IF($X$1=5,(VLOOKUP(B424,'X5'!$B:$AZ,15,FALSE)),IF($X$1=6,(VLOOKUP(B424,'X6'!$B:$AZ,15,FALSE)),IF($X$1=7,(VLOOKUP(B424,'X7'!$B:$AZ,15,FALSE)),IF($X$1=8,(VLOOKUP(B424,'X8'!$B:$AZ,15,FALSE)),IF($X$1=9,(VLOOKUP(B424,'X9'!$B:$AZ,15,FALSE)),IF($X$1=10,(VLOOKUP(B424,'X10'!$B:$AZ,15,FALSE)),IF($X$1=11,(VLOOKUP(B424,'X11'!$B:$AZ,15,FALSE)),IF($X$1=12,(VLOOKUP(B424,'X12'!$B:$AZ,15,FALSE)),IF($X$1=13,(VLOOKUP(B424,'X13'!$B:$AZ,15,FALSE)),"B"))))))))))))))=TRUE," ",(IF($X$1=1,(VLOOKUP(B424,'X1'!$B:$AZ,15,FALSE)),IF($X$1=2,(VLOOKUP(B424,'X2'!$B:$AZ,15,FALSE)),IF($X$1=3,(VLOOKUP(B424,'X3'!$B:$AZ,15,FALSE)),IF($X$1=4,(VLOOKUP(B424,'X4'!$B:$AZ,15,FALSE)),IF($X$1=5,(VLOOKUP(B424,'X5'!$B:$AZ,15,FALSE)),IF($X$1=6,(VLOOKUP(B424,'X6'!$B:$AZ,15,FALSE)),IF($X$1=7,(VLOOKUP(B424,'X7'!$B:$AZ,15,FALSE)),IF($X$1=8,(VLOOKUP(B424,'X8'!$B:$AZ,15,FALSE)),IF($X$1=9,(VLOOKUP(B424,'X9'!$B:$AZ,15,FALSE)),IF($X$1=10,(VLOOKUP(B424,'X10'!$B:$AZ,15,FALSE)),IF($X$1=11,(VLOOKUP(B424,'X11'!$B:$AZ,15,FALSE)),IF($X$1=12,(VLOOKUP(B424,'X12'!$B:$AZ,15,FALSE)),IF($X$1=13,(VLOOKUP(B424,'X13'!$B:$AZ,15,FALSE)),"B")))))))))))))))</f>
        <v xml:space="preserve"> </v>
      </c>
      <c r="S424" s="185" t="str">
        <f ca="1">IF(ISERROR(IF((IF($X$1=1,(VLOOKUP(B424,'X1'!$B:$AZ,14,FALSE)),(IF($X$1=2,(VLOOKUP(B424,'X2'!$B:$AZ,14,FALSE)),(IF($X$1=3,(VLOOKUP(B424,'X3'!$B:$AZ,14,FALSE)),(IF($X$1=4,(VLOOKUP(B424,'X4'!$B:$AZ,14,FALSE)),(IF($X$1=5,(VLOOKUP(B424,'X5'!$B:$AZ,14,FALSE)),(IF($X$1=6,(VLOOKUP(B424,'X6'!$B:$AZ,14,FALSE)),(IF($X$1=7,(VLOOKUP(B424,'X7'!$B:$AZ,14,FALSE)),(IF($X$1=8,(VLOOKUP(B424,'X8'!$B:$AZ,14,FALSE)),(IF($X$1=9,(VLOOKUP(B424,'X9'!$B:$AZ,14,FALSE)),(IF($X$1=10,(VLOOKUP(B424,'X10'!$B:$AZ,14,FALSE)),(IF($X$1=11,(VLOOKUP(B424,'X11'!$B:$AZ,14,FALSE)),(IF($X$1=12,(VLOOKUP(B424,'X12'!$B:$AZ,14,FALSE)),(VLOOKUP(B424,'X13'!$B:$AZ,14,FALSE))))))))))))))))))))))))))=$V$1," ",(IF($X$1=1,(VLOOKUP(B424,'X1'!$B:$AZ,14,FALSE)),(IF($X$1=2,(VLOOKUP(B424,'X2'!$B:$AZ,14,FALSE)),(IF($X$1=3,(VLOOKUP(B424,'X3'!$B:$AZ,14,FALSE)),(IF($X$1=4,(VLOOKUP(B424,'X4'!$B:$AZ,14,FALSE)),(IF($X$1=5,(VLOOKUP(B424,'X5'!$B:$AZ,14,FALSE)),(IF($X$1=6,(VLOOKUP(B424,'X6'!$B:$AZ,14,FALSE)),(IF($X$1=7,(VLOOKUP(B424,'X7'!$B:$AZ,14,FALSE)),(IF($X$1=8,(VLOOKUP(B424,'X8'!$B:$AZ,14,FALSE)),(IF($X$1=9,(VLOOKUP(B424,'X9'!$B:$AZ,14,FALSE)),(IF($X$1=10,(VLOOKUP(B424,'X10'!$B:$AZ,14,FALSE)),(IF($X$1=11,(VLOOKUP(B424,'X11'!$B:$AZ,14,FALSE)),(IF($X$1=12,(VLOOKUP(B424,'X12'!$B:$AZ,14,FALSE)),(VLOOKUP(B424,'X13'!$B:$AZ,14,FALSE))))))))))))))))))))))))))))=TRUE," ",(IF((IF($X$1=1,(VLOOKUP(B424,'X1'!$B:$AZ,14,FALSE)),(IF($X$1=2,(VLOOKUP(B424,'X2'!$B:$AZ,14,FALSE)),(IF($X$1=3,(VLOOKUP(B424,'X3'!$B:$AZ,14,FALSE)),(IF($X$1=4,(VLOOKUP(B424,'X4'!$B:$AZ,14,FALSE)),(IF($X$1=5,(VLOOKUP(B424,'X5'!$B:$AZ,14,FALSE)),(IF($X$1=6,(VLOOKUP(B424,'X6'!$B:$AZ,14,FALSE)),(IF($X$1=7,(VLOOKUP(B424,'X7'!$B:$AZ,14,FALSE)),(IF($X$1=8,(VLOOKUP(B424,'X8'!$B:$AZ,14,FALSE)),(IF($X$1=9,(VLOOKUP(B424,'X9'!$B:$AZ,14,FALSE)),(IF($X$1=10,(VLOOKUP(B424,'X10'!$B:$AZ,14,FALSE)),(IF($X$1=11,(VLOOKUP(B424,'X11'!$B:$AZ,14,FALSE)),(IF($X$1=12,(VLOOKUP(B424,'X12'!$B:$AZ,14,FALSE)),(VLOOKUP(B424,'X13'!$B:$AZ,14,FALSE))))))))))))))))))))))))))=$V$1," ",(IF($X$1=1,(VLOOKUP(B424,'X1'!$B:$AZ,14,FALSE)),(IF($X$1=2,(VLOOKUP(B424,'X2'!$B:$AZ,14,FALSE)),(IF($X$1=3,(VLOOKUP(B424,'X3'!$B:$AZ,14,FALSE)),(IF($X$1=4,(VLOOKUP(B424,'X4'!$B:$AZ,14,FALSE)),(IF($X$1=5,(VLOOKUP(B424,'X5'!$B:$AZ,14,FALSE)),(IF($X$1=6,(VLOOKUP(B424,'X6'!$B:$AZ,14,FALSE)),(IF($X$1=7,(VLOOKUP(B424,'X7'!$B:$AZ,14,FALSE)),(IF($X$1=8,(VLOOKUP(B424,'X8'!$B:$AZ,14,FALSE)),(IF($X$1=9,(VLOOKUP(B424,'X9'!$B:$AZ,14,FALSE)),(IF($X$1=10,(VLOOKUP(B424,'X10'!$B:$AZ,14,FALSE)),(IF($X$1=11,(VLOOKUP(B424,'X11'!$B:$AZ,14,FALSE)),(IF($X$1=12,(VLOOKUP(B424,'X12'!$B:$AZ,14,FALSE)),(VLOOKUP(B424,'X13'!$B:$AZ,14,FALSE)))))))))))))))))))))))))))))</f>
        <v xml:space="preserve"> </v>
      </c>
    </row>
    <row r="425" spans="1:19" ht="14.1" customHeight="1" x14ac:dyDescent="0.2">
      <c r="A425" s="156" t="s">
        <v>1058</v>
      </c>
      <c r="B425" s="122" t="str">
        <f>IF(ISERROR(IF($U$16=1,(VLOOKUP(A425,$AC$89:$AH$125,2,FALSE)),IF((IF($X$1=1,'X1'!B384,(IF($X$1=2,'X2'!B384,(IF($X$1=3,'X3'!B384,(IF($X$1=4,'X4'!B384,(IF($X$1=5,'X5'!B384,(IF($X$1=6,'X6'!B384,(IF($X$1=7,'X7'!B384,(IF($X$1=8,'X8'!B384,(IF($X$1=9,'X9'!B384,(IF($X$1=10,'X10'!B384,(IF($X$1=11,'X11'!B384,(IF($X$1=12,'X12'!B384,'X13'!B384))))))))))))))))))))))))="","",(IF($X$1=1,'X1'!B384,(IF($X$1=2,'X2'!B384,(IF($X$1=3,'X3'!B384,(IF($X$1=4,'X4'!B384,(IF($X$1=5,'X5'!B384,(IF($X$1=6,'X6'!B384,(IF($X$1=7,'X7'!B384,(IF($X$1=8,'X8'!B384,(IF($X$1=9,'X9'!B384,(IF($X$1=10,'X10'!B384,(IF($X$1=11,'X11'!B384,(IF($X$1=12,'X12'!B384,'X13'!B384)))))))))))))))))))))))))))=TRUE," ",(IF($U$16=1,(VLOOKUP(A425,$AC$89:$AH$125,2,FALSE)),IF((IF($X$1=1,'X1'!B384,(IF($X$1=2,'X2'!B384,(IF($X$1=3,'X3'!B384,(IF($X$1=4,'X4'!B384,(IF($X$1=5,'X5'!B384,(IF($X$1=6,'X6'!B384,(IF($X$1=7,'X7'!B384,(IF($X$1=8,'X8'!B384,(IF($X$1=9,'X9'!B384,(IF($X$1=10,'X10'!B384,(IF($X$1=11,'X11'!B384,(IF($X$1=12,'X12'!B384,'X13'!B384))))))))))))))))))))))))="","",(IF($X$1=1,'X1'!B384,(IF($X$1=2,'X2'!B384,(IF($X$1=3,'X3'!B384,(IF($X$1=4,'X4'!B384,(IF($X$1=5,'X5'!B384,(IF($X$1=6,'X6'!B384,(IF($X$1=7,'X7'!B384,(IF($X$1=8,'X8'!B384,(IF($X$1=9,'X9'!B384,(IF($X$1=10,'X10'!B384,(IF($X$1=11,'X11'!B384,(IF($X$1=12,'X12'!B384,'X13'!B384))))))))))))))))))))))))))))</f>
        <v/>
      </c>
      <c r="C425" s="181" t="str">
        <f ca="1">IF(ISERROR(IF($X$1=1,(VLOOKUP(B425,'X1'!$B:$AZ,47,FALSE)),IF($X$1=2,(VLOOKUP(B425,'X2'!$B:$AZ,47,FALSE)),IF($X$1=3,(VLOOKUP(B425,'X3'!$B:$AZ,47,FALSE)),IF($X$1=4,(VLOOKUP(B425,'X4'!$B:$AZ,47,FALSE)),IF($X$1=5,(VLOOKUP(B425,'X5'!$B:$AZ,47,FALSE)),IF($X$1=6,(VLOOKUP(B425,'X6'!$B:$AZ,47,FALSE)),IF($X$1=7,(VLOOKUP(B425,'X7'!$B:$AZ,47,FALSE)),IF($X$1=8,(VLOOKUP(B425,'X8'!$B:$AZ,47,FALSE)),IF($X$1=9,(VLOOKUP(B425,'X9'!$B:$AZ,47,FALSE)),IF($X$1=10,(VLOOKUP(B425,'X10'!$B:$AZ,47,FALSE)),IF($X$1=11,(VLOOKUP(B425,'X11'!$B:$AZ,47,FALSE)),IF($X$1=12,(VLOOKUP(B425,'X12'!$B:$AZ,47,FALSE)),IF($X$1=13,(VLOOKUP(B425,'X13'!$B:$AZ,47,FALSE)),"B"))))))))))))))=TRUE," ",(IF($X$1=1,(VLOOKUP(B425,'X1'!$B:$AZ,47,FALSE)),IF($X$1=2,(VLOOKUP(B425,'X2'!$B:$AZ,47,FALSE)),IF($X$1=3,(VLOOKUP(B425,'X3'!$B:$AZ,47,FALSE)),IF($X$1=4,(VLOOKUP(B425,'X4'!$B:$AZ,47,FALSE)),IF($X$1=5,(VLOOKUP(B425,'X5'!$B:$AZ,47,FALSE)),IF($X$1=6,(VLOOKUP(B425,'X6'!$B:$AZ,47,FALSE)),IF($X$1=7,(VLOOKUP(B425,'X7'!$B:$AZ,47,FALSE)),IF($X$1=8,(VLOOKUP(B425,'X8'!$B:$AZ,47,FALSE)),IF($X$1=9,(VLOOKUP(B425,'X9'!$B:$AZ,47,FALSE)),IF($X$1=10,(VLOOKUP(B425,'X10'!$B:$AZ,47,FALSE)),IF($X$1=11,(VLOOKUP(B425,'X11'!$B:$AZ,47,FALSE)),IF($X$1=12,(VLOOKUP(B425,'X12'!$B:$AZ,47,FALSE)),IF($X$1=13,(VLOOKUP(B425,'X13'!$B:$AZ,47,FALSE)),"B")))))))))))))))</f>
        <v xml:space="preserve"> </v>
      </c>
      <c r="D425" s="181" t="str">
        <f ca="1">IF(ISERROR(IF($X$1=1,(VLOOKUP(B425,'X1'!$B:$AP,41,FALSE)),IF($X$1=2,(VLOOKUP(B425,'X2'!$B:$AP,41,FALSE)),IF($X$1=3,(VLOOKUP(B425,'X3'!$B:$AP,41,FALSE)),IF($X$1=4,(VLOOKUP(B425,'X4'!$B:$AP,41,FALSE)),IF($X$1=5,(VLOOKUP(B425,'X5'!$B:$AP,41,FALSE)),IF($X$1=6,(VLOOKUP(B425,'X6'!$B:$AP,41,FALSE)),IF($X$1=7,(VLOOKUP(B425,'X7'!$B:$AP,41,FALSE)),IF($X$1=8,(VLOOKUP(B425,'X8'!$B:$AP,41,FALSE)),IF($X$1=9,(VLOOKUP(B425,'X9'!$B:$AP,41,FALSE)),IF($X$1=10,(VLOOKUP(B425,'X10'!$B:$AP,41,FALSE)),IF($X$1=11,(VLOOKUP(B425,'X11'!$B:$AP,41,FALSE)),IF($X$1=12,(VLOOKUP(B425,'X12'!$B:$AP,41,FALSE)),IF($X$1=13,(VLOOKUP(B425,'X13'!$B:$AP,41,FALSE)),"B"))))))))))))))=TRUE," ",(IF($X$1=1,(VLOOKUP(B425,'X1'!$B:$AP,41,FALSE)),IF($X$1=2,(VLOOKUP(B425,'X2'!$B:$AP,41,FALSE)),IF($X$1=3,(VLOOKUP(B425,'X3'!$B:$AP,41,FALSE)),IF($X$1=4,(VLOOKUP(B425,'X4'!$B:$AP,41,FALSE)),IF($X$1=5,(VLOOKUP(B425,'X5'!$B:$AP,41,FALSE)),IF($X$1=6,(VLOOKUP(B425,'X6'!$B:$AP,41,FALSE)),IF($X$1=7,(VLOOKUP(B425,'X7'!$B:$AP,41,FALSE)),IF($X$1=8,(VLOOKUP(B425,'X8'!$B:$AP,41,FALSE)),IF($X$1=9,(VLOOKUP(B425,'X9'!$B:$AP,41,FALSE)),IF($X$1=10,(VLOOKUP(B425,'X10'!$B:$AP,41,FALSE)),IF($X$1=11,(VLOOKUP(B425,'X11'!$B:$AP,41,FALSE)),IF($X$1=12,(VLOOKUP(B425,'X12'!$B:$AP,41,FALSE)),IF($X$1=13,(VLOOKUP(B425,'X13'!$B:$AP,41,FALSE)),"B")))))))))))))))</f>
        <v xml:space="preserve"> </v>
      </c>
      <c r="E425" s="182" t="str">
        <f ca="1">IF(ISERROR(IF($X$1=1,(VLOOKUP(B425,'X1'!$B:$AP,7,FALSE)),IF($X$1=2,(VLOOKUP(B425,'X2'!$B:$AP,7,FALSE)),IF($X$1=3,(VLOOKUP(B425,'X3'!$B:$AP,7,FALSE)),IF($X$1=4,(VLOOKUP(B425,'X4'!$B:$AP,7,FALSE)),IF($X$1=5,(VLOOKUP(B425,'X5'!$B:$AP,7,FALSE)),IF($X$1=6,(VLOOKUP(B425,'X6'!$B:$AP,7,FALSE)),IF($X$1=7,(VLOOKUP(B425,'X7'!$B:$AP,7,FALSE)),IF($X$1=8,(VLOOKUP(B425,'X8'!$B:$AP,7,FALSE)),IF($X$1=9,(VLOOKUP(B425,'X9'!$B:$AP,7,FALSE)),IF($X$1=10,(VLOOKUP(B425,'X10'!$B:$AP,7,FALSE)),IF($X$1=11,(VLOOKUP(B425,'X11'!$B:$AP,7,FALSE)),IF($X$1=12,(VLOOKUP(B425,'X12'!$B:$AP,7,FALSE)),IF($X$1=13,(VLOOKUP(B425,'X13'!$B:$AP,7,FALSE)),"B"))))))))))))))=TRUE," ",(IF($X$1=1,(VLOOKUP(B425,'X1'!$B:$AP,7,FALSE)),IF($X$1=2,(VLOOKUP(B425,'X2'!$B:$AP,7,FALSE)),IF($X$1=3,(VLOOKUP(B425,'X3'!$B:$AP,7,FALSE)),IF($X$1=4,(VLOOKUP(B425,'X4'!$B:$AP,7,FALSE)),IF($X$1=5,(VLOOKUP(B425,'X5'!$B:$AP,7,FALSE)),IF($X$1=6,(VLOOKUP(B425,'X6'!$B:$AP,7,FALSE)),IF($X$1=7,(VLOOKUP(B425,'X7'!$B:$AP,7,FALSE)),IF($X$1=8,(VLOOKUP(B425,'X8'!$B:$AP,7,FALSE)),IF($X$1=9,(VLOOKUP(B425,'X9'!$B:$AP,7,FALSE)),IF($X$1=10,(VLOOKUP(B425,'X10'!$B:$AP,7,FALSE)),IF($X$1=11,(VLOOKUP(B425,'X11'!$B:$AP,7,FALSE)),IF($X$1=12,(VLOOKUP(B425,'X12'!$B:$AP,7,FALSE)),IF($X$1=13,(VLOOKUP(B425,'X13'!$B:$AP,7,FALSE)),"B")))))))))))))))</f>
        <v xml:space="preserve"> </v>
      </c>
      <c r="F425" s="182" t="str">
        <f ca="1">IF(ISERROR(IF((IF($X$1=1,(VLOOKUP(B425,'X1'!$B:$AO,6,FALSE)),(IF($X$1=2,(VLOOKUP(B425,'X2'!$B:$AO,6,FALSE)),(IF($X$1=3,(VLOOKUP(B425,'X3'!$B:$AO,6,FALSE)),(IF($X$1=4,(VLOOKUP(B425,'X4'!$B:$AO,6,FALSE)),(IF($X$1=5,(VLOOKUP(B425,'X5'!$B:$AO,6,FALSE)),(IF($X$1=6,(VLOOKUP(B425,'X6'!$B:$AO,6,FALSE)),(IF($X$1=7,(VLOOKUP(B425,'X7'!$B:$AO,6,FALSE)),(IF($X$1=8,(VLOOKUP(B425,'X8'!$B:$AO,6,FALSE)),(IF($X$1=9,(VLOOKUP(B425,'X9'!$B:$AO,6,FALSE)),(IF($X$1=10,(VLOOKUP(B425,'X10'!$B:$AO,6,FALSE)),(IF($X$1=11,(VLOOKUP(B425,'X11'!$B:$AO,6,FALSE)),(IF($X$1=12,(VLOOKUP(B425,'X12'!$B:$AO,6,FALSE)),(VLOOKUP(B425,'X13'!$B:$AO,6,FALSE))))))))))))))))))))))))))=$V$1," ",(IF($X$1=1,(VLOOKUP(B425,'X1'!$B:$AO,6,FALSE)),(IF($X$1=2,(VLOOKUP(B425,'X2'!$B:$AO,6,FALSE)),(IF($X$1=3,(VLOOKUP(B425,'X3'!$B:$AO,6,FALSE)),(IF($X$1=4,(VLOOKUP(B425,'X4'!$B:$AO,6,FALSE)),(IF($X$1=5,(VLOOKUP(B425,'X5'!$B:$AO,6,FALSE)),(IF($X$1=6,(VLOOKUP(B425,'X6'!$B:$AO,6,FALSE)),(IF($X$1=7,(VLOOKUP(B425,'X7'!$B:$AO,6,FALSE)),(IF($X$1=8,(VLOOKUP(B425,'X8'!$B:$AO,6,FALSE)),(IF($X$1=9,(VLOOKUP(B425,'X9'!$B:$AO,6,FALSE)),(IF($X$1=10,(VLOOKUP(B425,'X10'!$B:$AO,6,FALSE)),(IF($X$1=11,(VLOOKUP(B425,'X11'!$B:$AO,6,FALSE)),(IF($X$1=12,(VLOOKUP(B425,'X12'!$B:$AO,6,FALSE)),(VLOOKUP(B425,'X13'!$B:$AO,6,FALSE))))))))))))))))))))))))))))=TRUE," ",(IF((IF($X$1=1,(VLOOKUP(B425,'X1'!$B:$AO,6,FALSE)),(IF($X$1=2,(VLOOKUP(B425,'X2'!$B:$AO,6,FALSE)),(IF($X$1=3,(VLOOKUP(B425,'X3'!$B:$AO,6,FALSE)),(IF($X$1=4,(VLOOKUP(B425,'X4'!$B:$AO,6,FALSE)),(IF($X$1=5,(VLOOKUP(B425,'X5'!$B:$AO,6,FALSE)),(IF($X$1=6,(VLOOKUP(B425,'X6'!$B:$AO,6,FALSE)),(IF($X$1=7,(VLOOKUP(B425,'X7'!$B:$AO,6,FALSE)),(IF($X$1=8,(VLOOKUP(B425,'X8'!$B:$AO,6,FALSE)),(IF($X$1=9,(VLOOKUP(B425,'X9'!$B:$AO,6,FALSE)),(IF($X$1=10,(VLOOKUP(B425,'X10'!$B:$AO,6,FALSE)),(IF($X$1=11,(VLOOKUP(B425,'X11'!$B:$AO,6,FALSE)),(IF($X$1=12,(VLOOKUP(B425,'X12'!$B:$AO,6,FALSE)),(VLOOKUP(B425,'X13'!$B:$AO,6,FALSE))))))))))))))))))))))))))=$V$1," ",(IF($X$1=1,(VLOOKUP(B425,'X1'!$B:$AO,6,FALSE)),(IF($X$1=2,(VLOOKUP(B425,'X2'!$B:$AO,6,FALSE)),(IF($X$1=3,(VLOOKUP(B425,'X3'!$B:$AO,6,FALSE)),(IF($X$1=4,(VLOOKUP(B425,'X4'!$B:$AO,6,FALSE)),(IF($X$1=5,(VLOOKUP(B425,'X5'!$B:$AO,6,FALSE)),(IF($X$1=6,(VLOOKUP(B425,'X6'!$B:$AO,6,FALSE)),(IF($X$1=7,(VLOOKUP(B425,'X7'!$B:$AO,6,FALSE)),(IF($X$1=8,(VLOOKUP(B425,'X8'!$B:$AO,6,FALSE)),(IF($X$1=9,(VLOOKUP(B425,'X9'!$B:$AO,6,FALSE)),(IF($X$1=10,(VLOOKUP(B425,'X10'!$B:$AO,6,FALSE)),(IF($X$1=11,(VLOOKUP(B425,'X11'!$B:$AO,6,FALSE)),(IF($X$1=12,(VLOOKUP(B425,'X12'!$B:$AO,6,FALSE)),(VLOOKUP(B425,'X13'!$B:$AO,6,FALSE)))))))))))))))))))))))))))))</f>
        <v xml:space="preserve"> </v>
      </c>
      <c r="G425" s="182" t="str">
        <f ca="1">IF(ISERROR(IF($X$1=1,(VLOOKUP(B425,'X1'!$B:$AZ,44,FALSE)),IF($X$1=2,(VLOOKUP(B425,'X2'!$B:$AZ,44,FALSE)),IF($X$1=3,(VLOOKUP(B425,'X3'!$B:$AZ,44,FALSE)),IF($X$1=4,(VLOOKUP(B425,'X4'!$B:$AZ,44,FALSE)),IF($X$1=5,(VLOOKUP(B425,'X5'!$B:$AZ,44,FALSE)),IF($X$1=6,(VLOOKUP(B425,'X6'!$B:$AZ,44,FALSE)),IF($X$1=7,(VLOOKUP(B425,'X7'!$B:$AZ,44,FALSE)),IF($X$1=8,(VLOOKUP(B425,'X8'!$B:$AZ,44,FALSE)),IF($X$1=9,(VLOOKUP(B425,'X9'!$B:$AZ,44,FALSE)),IF($X$1=10,(VLOOKUP(B425,'X10'!$B:$AZ,44,FALSE)),IF($X$1=11,(VLOOKUP(B425,'X11'!$B:$AZ,44,FALSE)),IF($X$1=12,(VLOOKUP(B425,'X12'!$B:$AZ,44,FALSE)),IF($X$1=13,(VLOOKUP(B425,'X13'!$B:$AZ,44,FALSE)),"B"))))))))))))))=TRUE," ",(IF($X$1=1,(VLOOKUP(B425,'X1'!$B:$AZ,44,FALSE)),IF($X$1=2,(VLOOKUP(B425,'X2'!$B:$AZ,44,FALSE)),IF($X$1=3,(VLOOKUP(B425,'X3'!$B:$AZ,44,FALSE)),IF($X$1=4,(VLOOKUP(B425,'X4'!$B:$AZ,44,FALSE)),IF($X$1=5,(VLOOKUP(B425,'X5'!$B:$AZ,44,FALSE)),IF($X$1=6,(VLOOKUP(B425,'X6'!$B:$AZ,44,FALSE)),IF($X$1=7,(VLOOKUP(B425,'X7'!$B:$AZ,44,FALSE)),IF($X$1=8,(VLOOKUP(B425,'X8'!$B:$AZ,44,FALSE)),IF($X$1=9,(VLOOKUP(B425,'X9'!$B:$AZ,44,FALSE)),IF($X$1=10,(VLOOKUP(B425,'X10'!$B:$AZ,44,FALSE)),IF($X$1=11,(VLOOKUP(B425,'X11'!$B:$AZ,44,FALSE)),IF($X$1=12,(VLOOKUP(B425,'X12'!$B:$AZ,44,FALSE)),IF($X$1=13,(VLOOKUP(B425,'X13'!$B:$AZ,44,FALSE)),"B")))))))))))))))</f>
        <v xml:space="preserve"> </v>
      </c>
      <c r="H425" s="182" t="str">
        <f ca="1">IF(ISERROR(IF($X$1=1,(VLOOKUP(B425,'X1'!$B:$AZ,8,FALSE)),IF($X$1=2,(VLOOKUP(B425,'X2'!$B:$AZ,8,FALSE)),IF($X$1=3,(VLOOKUP(B425,'X3'!$B:$AZ,8,FALSE)),IF($X$1=4,(VLOOKUP(B425,'X4'!$B:$AZ,8,FALSE)),IF($X$1=5,(VLOOKUP(B425,'X5'!$B:$AZ,8,FALSE)),IF($X$1=6,(VLOOKUP(B425,'X6'!$B:$AZ,8,FALSE)),IF($X$1=7,(VLOOKUP(B425,'X7'!$B:$AZ,8,FALSE)),IF($X$1=8,(VLOOKUP(B425,'X8'!$B:$AZ,8,FALSE)),IF($X$1=9,(VLOOKUP(B425,'X9'!$B:$AZ,8,FALSE)),IF($X$1=10,(VLOOKUP(B425,'X10'!$B:$AZ,8,FALSE)),IF($X$1=11,(VLOOKUP(B425,'X11'!$B:$AZ,8,FALSE)),IF($X$1=12,(VLOOKUP(B425,'X12'!$B:$AZ,8,FALSE)),IF($X$1=13,(VLOOKUP(B425,'X13'!$B:$AZ,8,FALSE)),"B"))))))))))))))=TRUE," ",(IF($X$1=1,(VLOOKUP(B425,'X1'!$B:$AZ,8,FALSE)),IF($X$1=2,(VLOOKUP(B425,'X2'!$B:$AZ,8,FALSE)),IF($X$1=3,(VLOOKUP(B425,'X3'!$B:$AZ,8,FALSE)),IF($X$1=4,(VLOOKUP(B425,'X4'!$B:$AZ,8,FALSE)),IF($X$1=5,(VLOOKUP(B425,'X5'!$B:$AZ,8,FALSE)),IF($X$1=6,(VLOOKUP(B425,'X6'!$B:$AZ,8,FALSE)),IF($X$1=7,(VLOOKUP(B425,'X7'!$B:$AZ,8,FALSE)),IF($X$1=8,(VLOOKUP(B425,'X8'!$B:$AZ,8,FALSE)),IF($X$1=9,(VLOOKUP(B425,'X9'!$B:$AZ,8,FALSE)),IF($X$1=10,(VLOOKUP(B425,'X10'!$B:$AZ,8,FALSE)),IF($X$1=11,(VLOOKUP(B425,'X11'!$B:$AZ,8,FALSE)),IF($X$1=12,(VLOOKUP(B425,'X12'!$B:$AZ,8,FALSE)),IF($X$1=13,(VLOOKUP(B425,'X13'!$B:$AZ,8,FALSE)),"B")))))))))))))))</f>
        <v xml:space="preserve"> </v>
      </c>
      <c r="I425" s="183" t="str">
        <f ca="1">IF(ISERROR(IF($X$1=1,(VLOOKUP(B425,'X1'!$B:$AZ,2,FALSE)),IF($X$1=2,(VLOOKUP(B425,'X2'!$B:$AZ,2,FALSE)),IF($X$1=3,(VLOOKUP(B425,'X3'!$B:$AZ,2,FALSE)),IF($X$1=4,(VLOOKUP(B425,'X4'!$B:$AZ,2,FALSE)),IF($X$1=5,(VLOOKUP(B425,'X5'!$B:$AZ,2,FALSE)),IF($X$1=6,(VLOOKUP(B425,'X6'!$B:$AZ,2,FALSE)),IF($X$1=7,(VLOOKUP(B425,'X7'!$B:$AZ,2,FALSE)),IF($X$1=8,(VLOOKUP(B425,'X8'!$B:$AZ,2,FALSE)),IF($X$1=9,(VLOOKUP(B425,'X9'!$B:$AZ,2,FALSE)),IF($X$1=10,(VLOOKUP(B425,'X10'!$B:$AZ,2,FALSE)),IF($X$1=11,(VLOOKUP(B425,'X11'!$B:$AZ,2,FALSE)),IF($X$1=12,(VLOOKUP(B425,'X12'!$B:$AZ,2,FALSE)),IF($X$1=13,(VLOOKUP(B425,'X13'!$B:$AZ,2,FALSE)),"B"))))))))))))))=TRUE," ",(IF($X$1=1,(VLOOKUP(B425,'X1'!$B:$AZ,2,FALSE)),IF($X$1=2,(VLOOKUP(B425,'X2'!$B:$AZ,2,FALSE)),IF($X$1=3,(VLOOKUP(B425,'X3'!$B:$AZ,2,FALSE)),IF($X$1=4,(VLOOKUP(B425,'X4'!$B:$AZ,2,FALSE)),IF($X$1=5,(VLOOKUP(B425,'X5'!$B:$AZ,2,FALSE)),IF($X$1=6,(VLOOKUP(B425,'X6'!$B:$AZ,2,FALSE)),IF($X$1=7,(VLOOKUP(B425,'X7'!$B:$AZ,2,FALSE)),IF($X$1=8,(VLOOKUP(B425,'X8'!$B:$AZ,2,FALSE)),IF($X$1=9,(VLOOKUP(B425,'X9'!$B:$AZ,2,FALSE)),IF($X$1=10,(VLOOKUP(B425,'X10'!$B:$AZ,2,FALSE)),IF($X$1=11,(VLOOKUP(B425,'X11'!$B:$AZ,2,FALSE)),IF($X$1=12,(VLOOKUP(B425,'X12'!$B:$AZ,2,FALSE)),IF($X$1=13,(VLOOKUP(B425,'X13'!$B:$AZ,2,FALSE)),"B")))))))))))))))</f>
        <v xml:space="preserve"> </v>
      </c>
      <c r="J425" s="183" t="str">
        <f ca="1">IF(ISERROR(IF($X$1=1,(VLOOKUP(B425,'X1'!$B:$AZ,3,FALSE)),IF($X$1=2,(VLOOKUP(B425,'X2'!$B:$AZ,3,FALSE)),IF($X$1=3,(VLOOKUP(B425,'X3'!$B:$AZ,3,FALSE)),IF($X$1=4,(VLOOKUP(B425,'X4'!$B:$AZ,3,FALSE)),IF($X$1=5,(VLOOKUP(B425,'X5'!$B:$AZ,3,FALSE)),IF($X$1=6,(VLOOKUP(B425,'X6'!$B:$AZ,3,FALSE)),IF($X$1=7,(VLOOKUP(B425,'X7'!$B:$AZ,3,FALSE)),IF($X$1=8,(VLOOKUP(B425,'X8'!$B:$AZ,3,FALSE)),IF($X$1=9,(VLOOKUP(B425,'X9'!$B:$AZ,3,FALSE)),IF($X$1=10,(VLOOKUP(B425,'X10'!$B:$AZ,3,FALSE)),IF($X$1=11,(VLOOKUP(B425,'X11'!$B:$AZ,3,FALSE)),IF($X$1=12,(VLOOKUP(B425,'X12'!$B:$AZ,3,FALSE)),IF($X$1=13,(VLOOKUP(B425,'X13'!$B:$AZ,3,FALSE)),"B"))))))))))))))=TRUE," ",(IF($X$1=1,(VLOOKUP(B425,'X1'!$B:$AZ,3,FALSE)),IF($X$1=2,(VLOOKUP(B425,'X2'!$B:$AZ,3,FALSE)),IF($X$1=3,(VLOOKUP(B425,'X3'!$B:$AZ,3,FALSE)),IF($X$1=4,(VLOOKUP(B425,'X4'!$B:$AZ,3,FALSE)),IF($X$1=5,(VLOOKUP(B425,'X5'!$B:$AZ,3,FALSE)),IF($X$1=6,(VLOOKUP(B425,'X6'!$B:$AZ,3,FALSE)),IF($X$1=7,(VLOOKUP(B425,'X7'!$B:$AZ,3,FALSE)),IF($X$1=8,(VLOOKUP(B425,'X8'!$B:$AZ,3,FALSE)),IF($X$1=9,(VLOOKUP(B425,'X9'!$B:$AZ,3,FALSE)),IF($X$1=10,(VLOOKUP(B425,'X10'!$B:$AZ,3,FALSE)),IF($X$1=11,(VLOOKUP(B425,'X11'!$B:$AZ,3,FALSE)),IF($X$1=12,(VLOOKUP(B425,'X12'!$B:$AZ,3,FALSE)),IF($X$1=13,(VLOOKUP(B425,'X13'!$B:$AZ,3,FALSE)),"B")))))))))))))))</f>
        <v xml:space="preserve"> </v>
      </c>
      <c r="K425" s="183" t="str">
        <f ca="1">IF(ISERROR(IF($X$1=1,(VLOOKUP(B425,'X1'!$B:$AZ,5,FALSE)),IF($X$1=2,(VLOOKUP(B425,'X2'!$B:$AZ,5,FALSE)),IF($X$1=3,(VLOOKUP(B425,'X3'!$B:$AZ,5,FALSE)),IF($X$1=4,(VLOOKUP(B425,'X4'!$B:$AZ,5,FALSE)),IF($X$1=5,(VLOOKUP(B425,'X5'!$B:$AZ,5,FALSE)),IF($X$1=6,(VLOOKUP(B425,'X6'!$B:$AZ,5,FALSE)),IF($X$1=7,(VLOOKUP(B425,'X7'!$B:$AZ,5,FALSE)),IF($X$1=8,(VLOOKUP(B425,'X8'!$B:$AZ,5,FALSE)),IF($X$1=9,(VLOOKUP(B425,'X9'!$B:$AZ,5,FALSE)),IF($X$1=10,(VLOOKUP(B425,'X10'!$B:$AZ,5,FALSE)),IF($X$1=11,(VLOOKUP(B425,'X11'!$B:$AZ,5,FALSE)),IF($X$1=12,(VLOOKUP(B425,'X12'!$B:$AZ,5,FALSE)),IF($X$1=13,(VLOOKUP(B425,'X13'!$B:$AZ,5,FALSE)),"B"))))))))))))))=TRUE," ",(IF($X$1=1,(VLOOKUP(B425,'X1'!$B:$AZ,5,FALSE)),IF($X$1=2,(VLOOKUP(B425,'X2'!$B:$AZ,5,FALSE)),IF($X$1=3,(VLOOKUP(B425,'X3'!$B:$AZ,5,FALSE)),IF($X$1=4,(VLOOKUP(B425,'X4'!$B:$AZ,5,FALSE)),IF($X$1=5,(VLOOKUP(B425,'X5'!$B:$AZ,5,FALSE)),IF($X$1=6,(VLOOKUP(B425,'X6'!$B:$AZ,5,FALSE)),IF($X$1=7,(VLOOKUP(B425,'X7'!$B:$AZ,5,FALSE)),IF($X$1=8,(VLOOKUP(B425,'X8'!$B:$AZ,5,FALSE)),IF($X$1=9,(VLOOKUP(B425,'X9'!$B:$AZ,5,FALSE)),IF($X$1=10,(VLOOKUP(B425,'X10'!$B:$AZ,5,FALSE)),IF($X$1=11,(VLOOKUP(B425,'X11'!$B:$AZ,5,FALSE)),IF($X$1=12,(VLOOKUP(B425,'X12'!$B:$AZ,5,FALSE)),IF($X$1=13,(VLOOKUP(B425,'X13'!$B:$AZ,5,FALSE)),"B")))))))))))))))</f>
        <v xml:space="preserve"> </v>
      </c>
      <c r="L425" s="184" t="str">
        <f ca="1">IF(ISERROR(IF($X$1=1,(VLOOKUP(B425,'X1'!$B:$AZ,9,FALSE)),IF($X$1=2,(VLOOKUP(B425,'X2'!$B:$AZ,9,FALSE)),IF($X$1=3,(VLOOKUP(B425,'X3'!$B:$AZ,9,FALSE)),IF($X$1=4,(VLOOKUP(B425,'X4'!$B:$AZ,9,FALSE)),IF($X$1=5,(VLOOKUP(B425,'X5'!$B:$AZ,9,FALSE)),IF($X$1=6,(VLOOKUP(B425,'X6'!$B:$AZ,9,FALSE)),IF($X$1=7,(VLOOKUP(B425,'X7'!$B:$AZ,9,FALSE)),IF($X$1=8,(VLOOKUP(B425,'X8'!$B:$AZ,9,FALSE)),IF($X$1=9,(VLOOKUP(B425,'X9'!$B:$AZ,9,FALSE)),IF($X$1=10,(VLOOKUP(B425,'X10'!$B:$AZ,9,FALSE)),IF($X$1=11,(VLOOKUP(B425,'X11'!$B:$AZ,9,FALSE)),IF($X$1=12,(VLOOKUP(B425,'X12'!$B:$AZ,9,FALSE)),IF($X$1=13,(VLOOKUP(B425,'X13'!$B:$AZ,9,FALSE)),"B"))))))))))))))=TRUE," ",(IF($X$1=1,(VLOOKUP(B425,'X1'!$B:$AZ,9,FALSE)),IF($X$1=2,(VLOOKUP(B425,'X2'!$B:$AZ,9,FALSE)),IF($X$1=3,(VLOOKUP(B425,'X3'!$B:$AZ,9,FALSE)),IF($X$1=4,(VLOOKUP(B425,'X4'!$B:$AZ,9,FALSE)),IF($X$1=5,(VLOOKUP(B425,'X5'!$B:$AZ,9,FALSE)),IF($X$1=6,(VLOOKUP(B425,'X6'!$B:$AZ,9,FALSE)),IF($X$1=7,(VLOOKUP(B425,'X7'!$B:$AZ,9,FALSE)),IF($X$1=8,(VLOOKUP(B425,'X8'!$B:$AZ,9,FALSE)),IF($X$1=9,(VLOOKUP(B425,'X9'!$B:$AZ,9,FALSE)),IF($X$1=10,(VLOOKUP(B425,'X10'!$B:$AZ,9,FALSE)),IF($X$1=11,(VLOOKUP(B425,'X11'!$B:$AZ,9,FALSE)),IF($X$1=12,(VLOOKUP(B425,'X12'!$B:$AZ,9,FALSE)),IF($X$1=13,(VLOOKUP(B425,'X13'!$B:$AZ,9,FALSE)),"B")))))))))))))))</f>
        <v xml:space="preserve"> </v>
      </c>
      <c r="M425" s="184" t="str">
        <f ca="1">IF(ISERROR(IF($X$1=1,(VLOOKUP(B425,'X1'!$B:$AZ,10,FALSE)),IF($X$1=2,(VLOOKUP(B425,'X2'!$B:$AZ,10,FALSE)),IF($X$1=3,(VLOOKUP(B425,'X3'!$B:$AZ,10,FALSE)),IF($X$1=4,(VLOOKUP(B425,'X4'!$B:$AZ,10,FALSE)),IF($X$1=5,(VLOOKUP(B425,'X5'!$B:$AZ,10,FALSE)),IF($X$1=6,(VLOOKUP(B425,'X6'!$B:$AZ,10,FALSE)),IF($X$1=7,(VLOOKUP(B425,'X7'!$B:$AZ,10,FALSE)),IF($X$1=8,(VLOOKUP(B425,'X8'!$B:$AZ,10,FALSE)),IF($X$1=9,(VLOOKUP(B425,'X9'!$B:$AZ,10,FALSE)),IF($X$1=10,(VLOOKUP(B425,'X10'!$B:$AZ,10,FALSE)),IF($X$1=11,(VLOOKUP(B425,'X11'!$B:$AZ,10,FALSE)),IF($X$1=12,(VLOOKUP(B425,'X12'!$B:$AZ,10,FALSE)),IF($X$1=13,(VLOOKUP(B425,'X13'!$B:$AZ,10,FALSE)),"B"))))))))))))))=TRUE," ",(IF($X$1=1,(VLOOKUP(B425,'X1'!$B:$AZ,10,FALSE)),IF($X$1=2,(VLOOKUP(B425,'X2'!$B:$AZ,10,FALSE)),IF($X$1=3,(VLOOKUP(B425,'X3'!$B:$AZ,10,FALSE)),IF($X$1=4,(VLOOKUP(B425,'X4'!$B:$AZ,10,FALSE)),IF($X$1=5,(VLOOKUP(B425,'X5'!$B:$AZ,10,FALSE)),IF($X$1=6,(VLOOKUP(B425,'X6'!$B:$AZ,10,FALSE)),IF($X$1=7,(VLOOKUP(B425,'X7'!$B:$AZ,10,FALSE)),IF($X$1=8,(VLOOKUP(B425,'X8'!$B:$AZ,10,FALSE)),IF($X$1=9,(VLOOKUP(B425,'X9'!$B:$AZ,10,FALSE)),IF($X$1=10,(VLOOKUP(B425,'X10'!$B:$AZ,10,FALSE)),IF($X$1=11,(VLOOKUP(B425,'X11'!$B:$AZ,10,FALSE)),IF($X$1=12,(VLOOKUP(B425,'X12'!$B:$AZ,10,FALSE)),IF($X$1=13,(VLOOKUP(B425,'X13'!$B:$AZ,10,FALSE)),"B")))))))))))))))</f>
        <v xml:space="preserve"> </v>
      </c>
      <c r="N425" s="185" t="str">
        <f ca="1">IF(ISERROR(IF($X$1=1,(VLOOKUP(B425,'X1'!$B:$AZ,45,FALSE)),IF($X$1=2,(VLOOKUP(B425,'X2'!$B:$AZ,45,FALSE)),IF($X$1=3,(VLOOKUP(B425,'X3'!$B:$AZ,45,FALSE)),IF($X$1=4,(VLOOKUP(B425,'X4'!$B:$AZ,45,FALSE)),IF($X$1=5,(VLOOKUP(B425,'X5'!$B:$AZ,45,FALSE)),IF($X$1=6,(VLOOKUP(B425,'X6'!$B:$AZ,45,FALSE)),IF($X$1=7,(VLOOKUP(B425,'X7'!$B:$AZ,45,FALSE)),IF($X$1=8,(VLOOKUP(B425,'X8'!$B:$AZ,45,FALSE)),IF($X$1=9,(VLOOKUP(B425,'X9'!$B:$AZ,45,FALSE)),IF($X$1=10,(VLOOKUP(B425,'X10'!$B:$AZ,45,FALSE)),IF($X$1=11,(VLOOKUP(B425,'X11'!$B:$AZ,45,FALSE)),IF($X$1=12,(VLOOKUP(B425,'X12'!$B:$AZ,45,FALSE)),IF($X$1=13,(VLOOKUP(B425,'X13'!$B:$AZ,45,FALSE)),"B"))))))))))))))=TRUE," ",(IF($X$1=1,(VLOOKUP(B425,'X1'!$B:$AZ,45,FALSE)),IF($X$1=2,(VLOOKUP(B425,'X2'!$B:$AZ,45,FALSE)),IF($X$1=3,(VLOOKUP(B425,'X3'!$B:$AZ,45,FALSE)),IF($X$1=4,(VLOOKUP(B425,'X4'!$B:$AZ,45,FALSE)),IF($X$1=5,(VLOOKUP(B425,'X5'!$B:$AZ,45,FALSE)),IF($X$1=6,(VLOOKUP(B425,'X6'!$B:$AZ,45,FALSE)),IF($X$1=7,(VLOOKUP(B425,'X7'!$B:$AZ,45,FALSE)),IF($X$1=8,(VLOOKUP(B425,'X8'!$B:$AZ,45,FALSE)),IF($X$1=9,(VLOOKUP(B425,'X9'!$B:$AZ,45,FALSE)),IF($X$1=10,(VLOOKUP(B425,'X10'!$B:$AZ,45,FALSE)),IF($X$1=11,(VLOOKUP(B425,'X11'!$B:$AZ,45,FALSE)),IF($X$1=12,(VLOOKUP(B425,'X12'!$B:$AZ,45,FALSE)),IF($X$1=13,(VLOOKUP(B425,'X13'!$B:$AZ,45,FALSE)),"B")))))))))))))))</f>
        <v xml:space="preserve"> </v>
      </c>
      <c r="O425" s="184" t="str">
        <f ca="1">IF(ISERROR(IF($X$1=1,(VLOOKUP(B425,'X1'!$B:$AZ,11,FALSE)),IF($X$1=2,(VLOOKUP(B425,'X2'!$B:$AZ,11,FALSE)),IF($X$1=3,(VLOOKUP(B425,'X3'!$B:$AZ,11,FALSE)),IF($X$1=4,(VLOOKUP(B425,'X4'!$B:$AZ,11,FALSE)),IF($X$1=5,(VLOOKUP(B425,'X5'!$B:$AZ,11,FALSE)),IF($X$1=6,(VLOOKUP(B425,'X6'!$B:$AZ,11,FALSE)),IF($X$1=7,(VLOOKUP(B425,'X7'!$B:$AZ,11,FALSE)),IF($X$1=8,(VLOOKUP(B425,'X8'!$B:$AZ,11,FALSE)),IF($X$1=9,(VLOOKUP(B425,'X9'!$B:$AZ,11,FALSE)),IF($X$1=10,(VLOOKUP(B425,'X10'!$B:$AZ,11,FALSE)),IF($X$1=11,(VLOOKUP(B425,'X11'!$B:$AZ,11,FALSE)),IF($X$1=12,(VLOOKUP(B425,'X12'!$B:$AZ,11,FALSE)),IF($X$1=13,(VLOOKUP(B425,'X13'!$B:$AZ,11,FALSE)),"B"))))))))))))))=TRUE," ",(IF($X$1=1,(VLOOKUP(B425,'X1'!$B:$AZ,11,FALSE)),IF($X$1=2,(VLOOKUP(B425,'X2'!$B:$AZ,11,FALSE)),IF($X$1=3,(VLOOKUP(B425,'X3'!$B:$AZ,11,FALSE)),IF($X$1=4,(VLOOKUP(B425,'X4'!$B:$AZ,11,FALSE)),IF($X$1=5,(VLOOKUP(B425,'X5'!$B:$AZ,11,FALSE)),IF($X$1=6,(VLOOKUP(B425,'X6'!$B:$AZ,11,FALSE)),IF($X$1=7,(VLOOKUP(B425,'X7'!$B:$AZ,11,FALSE)),IF($X$1=8,(VLOOKUP(B425,'X8'!$B:$AZ,11,FALSE)),IF($X$1=9,(VLOOKUP(B425,'X9'!$B:$AZ,11,FALSE)),IF($X$1=10,(VLOOKUP(B425,'X10'!$B:$AZ,11,FALSE)),IF($X$1=11,(VLOOKUP(B425,'X11'!$B:$AZ,11,FALSE)),IF($X$1=12,(VLOOKUP(B425,'X12'!$B:$AZ,11,FALSE)),IF($X$1=13,(VLOOKUP(B425,'X13'!$B:$AZ,11,FALSE)),"B")))))))))))))))</f>
        <v xml:space="preserve"> </v>
      </c>
      <c r="P425" s="184" t="str">
        <f ca="1">IF(ISERROR(IF($X$1=1,(VLOOKUP(B425,'X1'!$B:$AZ,12,FALSE)),IF($X$1=2,(VLOOKUP(B425,'X2'!$B:$AZ,12,FALSE)),IF($X$1=3,(VLOOKUP(B425,'X3'!$B:$AZ,12,FALSE)),IF($X$1=4,(VLOOKUP(B425,'X4'!$B:$AZ,12,FALSE)),IF($X$1=5,(VLOOKUP(B425,'X5'!$B:$AZ,12,FALSE)),IF($X$1=6,(VLOOKUP(B425,'X6'!$B:$AZ,12,FALSE)),IF($X$1=7,(VLOOKUP(B425,'X7'!$B:$AZ,12,FALSE)),IF($X$1=8,(VLOOKUP(B425,'X8'!$B:$AZ,12,FALSE)),IF($X$1=9,(VLOOKUP(B425,'X9'!$B:$AZ,12,FALSE)),IF($X$1=10,(VLOOKUP(B425,'X10'!$B:$AZ,12,FALSE)),IF($X$1=11,(VLOOKUP(B425,'X11'!$B:$AZ,12,FALSE)),IF($X$1=12,(VLOOKUP(B425,'X12'!$B:$AZ,12,FALSE)),IF($X$1=13,(VLOOKUP(B425,'X13'!$B:$AZ,12,FALSE)),"B"))))))))))))))=TRUE," ",(IF($X$1=1,(VLOOKUP(B425,'X1'!$B:$AZ,12,FALSE)),IF($X$1=2,(VLOOKUP(B425,'X2'!$B:$AZ,12,FALSE)),IF($X$1=3,(VLOOKUP(B425,'X3'!$B:$AZ,12,FALSE)),IF($X$1=4,(VLOOKUP(B425,'X4'!$B:$AZ,12,FALSE)),IF($X$1=5,(VLOOKUP(B425,'X5'!$B:$AZ,12,FALSE)),IF($X$1=6,(VLOOKUP(B425,'X6'!$B:$AZ,12,FALSE)),IF($X$1=7,(VLOOKUP(B425,'X7'!$B:$AZ,12,FALSE)),IF($X$1=8,(VLOOKUP(B425,'X8'!$B:$AZ,12,FALSE)),IF($X$1=9,(VLOOKUP(B425,'X9'!$B:$AZ,12,FALSE)),IF($X$1=10,(VLOOKUP(B425,'X10'!$B:$AZ,12,FALSE)),IF($X$1=11,(VLOOKUP(B425,'X11'!$B:$AZ,12,FALSE)),IF($X$1=12,(VLOOKUP(B425,'X12'!$B:$AZ,12,FALSE)),IF($X$1=13,(VLOOKUP(B425,'X13'!$B:$AZ,12,FALSE)),"B")))))))))))))))</f>
        <v xml:space="preserve"> </v>
      </c>
      <c r="Q425" s="185" t="str">
        <f ca="1">IF(ISERROR(IF($X$1=1,(VLOOKUP(B425,'X1'!$B:$AZ,46,FALSE)),IF($X$1=2,(VLOOKUP(B425,'X2'!$B:$AZ,46,FALSE)),IF($X$1=3,(VLOOKUP(B425,'X3'!$B:$AZ,46,FALSE)),IF($X$1=4,(VLOOKUP(B425,'X4'!$B:$AZ,46,FALSE)),IF($X$1=5,(VLOOKUP(B425,'X5'!$B:$AZ,46,FALSE)),IF($X$1=6,(VLOOKUP(B425,'X6'!$B:$AZ,46,FALSE)),IF($X$1=7,(VLOOKUP(B425,'X7'!$B:$AZ,46,FALSE)),IF($X$1=8,(VLOOKUP(B425,'X8'!$B:$AZ,46,FALSE)),IF($X$1=9,(VLOOKUP(B425,'X9'!$B:$AZ,46,FALSE)),IF($X$1=10,(VLOOKUP(B425,'X10'!$B:$AZ,46,FALSE)),IF($X$1=11,(VLOOKUP(B425,'X11'!$B:$AZ,46,FALSE)),IF($X$1=12,(VLOOKUP(B425,'X12'!$B:$AZ,46,FALSE)),IF($X$1=13,(VLOOKUP(B425,'X13'!$B:$AZ,46,FALSE)),"B"))))))))))))))=TRUE," ",(IF($X$1=1,(VLOOKUP(B425,'X1'!$B:$AZ,46,FALSE)),IF($X$1=2,(VLOOKUP(B425,'X2'!$B:$AZ,46,FALSE)),IF($X$1=3,(VLOOKUP(B425,'X3'!$B:$AZ,46,FALSE)),IF($X$1=4,(VLOOKUP(B425,'X4'!$B:$AZ,46,FALSE)),IF($X$1=5,(VLOOKUP(B425,'X5'!$B:$AZ,46,FALSE)),IF($X$1=6,(VLOOKUP(B425,'X6'!$B:$AZ,46,FALSE)),IF($X$1=7,(VLOOKUP(B425,'X7'!$B:$AZ,46,FALSE)),IF($X$1=8,(VLOOKUP(B425,'X8'!$B:$AZ,46,FALSE)),IF($X$1=9,(VLOOKUP(B425,'X9'!$B:$AZ,46,FALSE)),IF($X$1=10,(VLOOKUP(B425,'X10'!$B:$AZ,46,FALSE)),IF($X$1=11,(VLOOKUP(B425,'X11'!$B:$AZ,46,FALSE)),IF($X$1=12,(VLOOKUP(B425,'X12'!$B:$AZ,46,FALSE)),IF($X$1=13,(VLOOKUP(B425,'X13'!$B:$AZ,46,FALSE)),"B")))))))))))))))</f>
        <v xml:space="preserve"> </v>
      </c>
      <c r="R425" s="185" t="str">
        <f ca="1">IF(ISERROR(IF($X$1=1,(VLOOKUP(B425,'X1'!$B:$AZ,15,FALSE)),IF($X$1=2,(VLOOKUP(B425,'X2'!$B:$AZ,15,FALSE)),IF($X$1=3,(VLOOKUP(B425,'X3'!$B:$AZ,15,FALSE)),IF($X$1=4,(VLOOKUP(B425,'X4'!$B:$AZ,15,FALSE)),IF($X$1=5,(VLOOKUP(B425,'X5'!$B:$AZ,15,FALSE)),IF($X$1=6,(VLOOKUP(B425,'X6'!$B:$AZ,15,FALSE)),IF($X$1=7,(VLOOKUP(B425,'X7'!$B:$AZ,15,FALSE)),IF($X$1=8,(VLOOKUP(B425,'X8'!$B:$AZ,15,FALSE)),IF($X$1=9,(VLOOKUP(B425,'X9'!$B:$AZ,15,FALSE)),IF($X$1=10,(VLOOKUP(B425,'X10'!$B:$AZ,15,FALSE)),IF($X$1=11,(VLOOKUP(B425,'X11'!$B:$AZ,15,FALSE)),IF($X$1=12,(VLOOKUP(B425,'X12'!$B:$AZ,15,FALSE)),IF($X$1=13,(VLOOKUP(B425,'X13'!$B:$AZ,15,FALSE)),"B"))))))))))))))=TRUE," ",(IF($X$1=1,(VLOOKUP(B425,'X1'!$B:$AZ,15,FALSE)),IF($X$1=2,(VLOOKUP(B425,'X2'!$B:$AZ,15,FALSE)),IF($X$1=3,(VLOOKUP(B425,'X3'!$B:$AZ,15,FALSE)),IF($X$1=4,(VLOOKUP(B425,'X4'!$B:$AZ,15,FALSE)),IF($X$1=5,(VLOOKUP(B425,'X5'!$B:$AZ,15,FALSE)),IF($X$1=6,(VLOOKUP(B425,'X6'!$B:$AZ,15,FALSE)),IF($X$1=7,(VLOOKUP(B425,'X7'!$B:$AZ,15,FALSE)),IF($X$1=8,(VLOOKUP(B425,'X8'!$B:$AZ,15,FALSE)),IF($X$1=9,(VLOOKUP(B425,'X9'!$B:$AZ,15,FALSE)),IF($X$1=10,(VLOOKUP(B425,'X10'!$B:$AZ,15,FALSE)),IF($X$1=11,(VLOOKUP(B425,'X11'!$B:$AZ,15,FALSE)),IF($X$1=12,(VLOOKUP(B425,'X12'!$B:$AZ,15,FALSE)),IF($X$1=13,(VLOOKUP(B425,'X13'!$B:$AZ,15,FALSE)),"B")))))))))))))))</f>
        <v xml:space="preserve"> </v>
      </c>
      <c r="S425" s="185" t="str">
        <f ca="1">IF(ISERROR(IF((IF($X$1=1,(VLOOKUP(B425,'X1'!$B:$AZ,14,FALSE)),(IF($X$1=2,(VLOOKUP(B425,'X2'!$B:$AZ,14,FALSE)),(IF($X$1=3,(VLOOKUP(B425,'X3'!$B:$AZ,14,FALSE)),(IF($X$1=4,(VLOOKUP(B425,'X4'!$B:$AZ,14,FALSE)),(IF($X$1=5,(VLOOKUP(B425,'X5'!$B:$AZ,14,FALSE)),(IF($X$1=6,(VLOOKUP(B425,'X6'!$B:$AZ,14,FALSE)),(IF($X$1=7,(VLOOKUP(B425,'X7'!$B:$AZ,14,FALSE)),(IF($X$1=8,(VLOOKUP(B425,'X8'!$B:$AZ,14,FALSE)),(IF($X$1=9,(VLOOKUP(B425,'X9'!$B:$AZ,14,FALSE)),(IF($X$1=10,(VLOOKUP(B425,'X10'!$B:$AZ,14,FALSE)),(IF($X$1=11,(VLOOKUP(B425,'X11'!$B:$AZ,14,FALSE)),(IF($X$1=12,(VLOOKUP(B425,'X12'!$B:$AZ,14,FALSE)),(VLOOKUP(B425,'X13'!$B:$AZ,14,FALSE))))))))))))))))))))))))))=$V$1," ",(IF($X$1=1,(VLOOKUP(B425,'X1'!$B:$AZ,14,FALSE)),(IF($X$1=2,(VLOOKUP(B425,'X2'!$B:$AZ,14,FALSE)),(IF($X$1=3,(VLOOKUP(B425,'X3'!$B:$AZ,14,FALSE)),(IF($X$1=4,(VLOOKUP(B425,'X4'!$B:$AZ,14,FALSE)),(IF($X$1=5,(VLOOKUP(B425,'X5'!$B:$AZ,14,FALSE)),(IF($X$1=6,(VLOOKUP(B425,'X6'!$B:$AZ,14,FALSE)),(IF($X$1=7,(VLOOKUP(B425,'X7'!$B:$AZ,14,FALSE)),(IF($X$1=8,(VLOOKUP(B425,'X8'!$B:$AZ,14,FALSE)),(IF($X$1=9,(VLOOKUP(B425,'X9'!$B:$AZ,14,FALSE)),(IF($X$1=10,(VLOOKUP(B425,'X10'!$B:$AZ,14,FALSE)),(IF($X$1=11,(VLOOKUP(B425,'X11'!$B:$AZ,14,FALSE)),(IF($X$1=12,(VLOOKUP(B425,'X12'!$B:$AZ,14,FALSE)),(VLOOKUP(B425,'X13'!$B:$AZ,14,FALSE))))))))))))))))))))))))))))=TRUE," ",(IF((IF($X$1=1,(VLOOKUP(B425,'X1'!$B:$AZ,14,FALSE)),(IF($X$1=2,(VLOOKUP(B425,'X2'!$B:$AZ,14,FALSE)),(IF($X$1=3,(VLOOKUP(B425,'X3'!$B:$AZ,14,FALSE)),(IF($X$1=4,(VLOOKUP(B425,'X4'!$B:$AZ,14,FALSE)),(IF($X$1=5,(VLOOKUP(B425,'X5'!$B:$AZ,14,FALSE)),(IF($X$1=6,(VLOOKUP(B425,'X6'!$B:$AZ,14,FALSE)),(IF($X$1=7,(VLOOKUP(B425,'X7'!$B:$AZ,14,FALSE)),(IF($X$1=8,(VLOOKUP(B425,'X8'!$B:$AZ,14,FALSE)),(IF($X$1=9,(VLOOKUP(B425,'X9'!$B:$AZ,14,FALSE)),(IF($X$1=10,(VLOOKUP(B425,'X10'!$B:$AZ,14,FALSE)),(IF($X$1=11,(VLOOKUP(B425,'X11'!$B:$AZ,14,FALSE)),(IF($X$1=12,(VLOOKUP(B425,'X12'!$B:$AZ,14,FALSE)),(VLOOKUP(B425,'X13'!$B:$AZ,14,FALSE))))))))))))))))))))))))))=$V$1," ",(IF($X$1=1,(VLOOKUP(B425,'X1'!$B:$AZ,14,FALSE)),(IF($X$1=2,(VLOOKUP(B425,'X2'!$B:$AZ,14,FALSE)),(IF($X$1=3,(VLOOKUP(B425,'X3'!$B:$AZ,14,FALSE)),(IF($X$1=4,(VLOOKUP(B425,'X4'!$B:$AZ,14,FALSE)),(IF($X$1=5,(VLOOKUP(B425,'X5'!$B:$AZ,14,FALSE)),(IF($X$1=6,(VLOOKUP(B425,'X6'!$B:$AZ,14,FALSE)),(IF($X$1=7,(VLOOKUP(B425,'X7'!$B:$AZ,14,FALSE)),(IF($X$1=8,(VLOOKUP(B425,'X8'!$B:$AZ,14,FALSE)),(IF($X$1=9,(VLOOKUP(B425,'X9'!$B:$AZ,14,FALSE)),(IF($X$1=10,(VLOOKUP(B425,'X10'!$B:$AZ,14,FALSE)),(IF($X$1=11,(VLOOKUP(B425,'X11'!$B:$AZ,14,FALSE)),(IF($X$1=12,(VLOOKUP(B425,'X12'!$B:$AZ,14,FALSE)),(VLOOKUP(B425,'X13'!$B:$AZ,14,FALSE)))))))))))))))))))))))))))))</f>
        <v xml:space="preserve"> </v>
      </c>
    </row>
    <row r="426" spans="1:19" ht="14.1" customHeight="1" x14ac:dyDescent="0.2">
      <c r="A426" s="156" t="s">
        <v>1058</v>
      </c>
      <c r="B426" s="122" t="str">
        <f>IF(ISERROR(IF($U$16=1,(VLOOKUP(A426,$AC$89:$AH$125,2,FALSE)),IF((IF($X$1=1,'X1'!B385,(IF($X$1=2,'X2'!B385,(IF($X$1=3,'X3'!B385,(IF($X$1=4,'X4'!B385,(IF($X$1=5,'X5'!B385,(IF($X$1=6,'X6'!B385,(IF($X$1=7,'X7'!B385,(IF($X$1=8,'X8'!B385,(IF($X$1=9,'X9'!B385,(IF($X$1=10,'X10'!B385,(IF($X$1=11,'X11'!B385,(IF($X$1=12,'X12'!B385,'X13'!B385))))))))))))))))))))))))="","",(IF($X$1=1,'X1'!B385,(IF($X$1=2,'X2'!B385,(IF($X$1=3,'X3'!B385,(IF($X$1=4,'X4'!B385,(IF($X$1=5,'X5'!B385,(IF($X$1=6,'X6'!B385,(IF($X$1=7,'X7'!B385,(IF($X$1=8,'X8'!B385,(IF($X$1=9,'X9'!B385,(IF($X$1=10,'X10'!B385,(IF($X$1=11,'X11'!B385,(IF($X$1=12,'X12'!B385,'X13'!B385)))))))))))))))))))))))))))=TRUE," ",(IF($U$16=1,(VLOOKUP(A426,$AC$89:$AH$125,2,FALSE)),IF((IF($X$1=1,'X1'!B385,(IF($X$1=2,'X2'!B385,(IF($X$1=3,'X3'!B385,(IF($X$1=4,'X4'!B385,(IF($X$1=5,'X5'!B385,(IF($X$1=6,'X6'!B385,(IF($X$1=7,'X7'!B385,(IF($X$1=8,'X8'!B385,(IF($X$1=9,'X9'!B385,(IF($X$1=10,'X10'!B385,(IF($X$1=11,'X11'!B385,(IF($X$1=12,'X12'!B385,'X13'!B385))))))))))))))))))))))))="","",(IF($X$1=1,'X1'!B385,(IF($X$1=2,'X2'!B385,(IF($X$1=3,'X3'!B385,(IF($X$1=4,'X4'!B385,(IF($X$1=5,'X5'!B385,(IF($X$1=6,'X6'!B385,(IF($X$1=7,'X7'!B385,(IF($X$1=8,'X8'!B385,(IF($X$1=9,'X9'!B385,(IF($X$1=10,'X10'!B385,(IF($X$1=11,'X11'!B385,(IF($X$1=12,'X12'!B385,'X13'!B385))))))))))))))))))))))))))))</f>
        <v/>
      </c>
      <c r="C426" s="181" t="str">
        <f ca="1">IF(ISERROR(IF($X$1=1,(VLOOKUP(B426,'X1'!$B:$AZ,47,FALSE)),IF($X$1=2,(VLOOKUP(B426,'X2'!$B:$AZ,47,FALSE)),IF($X$1=3,(VLOOKUP(B426,'X3'!$B:$AZ,47,FALSE)),IF($X$1=4,(VLOOKUP(B426,'X4'!$B:$AZ,47,FALSE)),IF($X$1=5,(VLOOKUP(B426,'X5'!$B:$AZ,47,FALSE)),IF($X$1=6,(VLOOKUP(B426,'X6'!$B:$AZ,47,FALSE)),IF($X$1=7,(VLOOKUP(B426,'X7'!$B:$AZ,47,FALSE)),IF($X$1=8,(VLOOKUP(B426,'X8'!$B:$AZ,47,FALSE)),IF($X$1=9,(VLOOKUP(B426,'X9'!$B:$AZ,47,FALSE)),IF($X$1=10,(VLOOKUP(B426,'X10'!$B:$AZ,47,FALSE)),IF($X$1=11,(VLOOKUP(B426,'X11'!$B:$AZ,47,FALSE)),IF($X$1=12,(VLOOKUP(B426,'X12'!$B:$AZ,47,FALSE)),IF($X$1=13,(VLOOKUP(B426,'X13'!$B:$AZ,47,FALSE)),"B"))))))))))))))=TRUE," ",(IF($X$1=1,(VLOOKUP(B426,'X1'!$B:$AZ,47,FALSE)),IF($X$1=2,(VLOOKUP(B426,'X2'!$B:$AZ,47,FALSE)),IF($X$1=3,(VLOOKUP(B426,'X3'!$B:$AZ,47,FALSE)),IF($X$1=4,(VLOOKUP(B426,'X4'!$B:$AZ,47,FALSE)),IF($X$1=5,(VLOOKUP(B426,'X5'!$B:$AZ,47,FALSE)),IF($X$1=6,(VLOOKUP(B426,'X6'!$B:$AZ,47,FALSE)),IF($X$1=7,(VLOOKUP(B426,'X7'!$B:$AZ,47,FALSE)),IF($X$1=8,(VLOOKUP(B426,'X8'!$B:$AZ,47,FALSE)),IF($X$1=9,(VLOOKUP(B426,'X9'!$B:$AZ,47,FALSE)),IF($X$1=10,(VLOOKUP(B426,'X10'!$B:$AZ,47,FALSE)),IF($X$1=11,(VLOOKUP(B426,'X11'!$B:$AZ,47,FALSE)),IF($X$1=12,(VLOOKUP(B426,'X12'!$B:$AZ,47,FALSE)),IF($X$1=13,(VLOOKUP(B426,'X13'!$B:$AZ,47,FALSE)),"B")))))))))))))))</f>
        <v xml:space="preserve"> </v>
      </c>
      <c r="D426" s="181" t="str">
        <f ca="1">IF(ISERROR(IF($X$1=1,(VLOOKUP(B426,'X1'!$B:$AP,41,FALSE)),IF($X$1=2,(VLOOKUP(B426,'X2'!$B:$AP,41,FALSE)),IF($X$1=3,(VLOOKUP(B426,'X3'!$B:$AP,41,FALSE)),IF($X$1=4,(VLOOKUP(B426,'X4'!$B:$AP,41,FALSE)),IF($X$1=5,(VLOOKUP(B426,'X5'!$B:$AP,41,FALSE)),IF($X$1=6,(VLOOKUP(B426,'X6'!$B:$AP,41,FALSE)),IF($X$1=7,(VLOOKUP(B426,'X7'!$B:$AP,41,FALSE)),IF($X$1=8,(VLOOKUP(B426,'X8'!$B:$AP,41,FALSE)),IF($X$1=9,(VLOOKUP(B426,'X9'!$B:$AP,41,FALSE)),IF($X$1=10,(VLOOKUP(B426,'X10'!$B:$AP,41,FALSE)),IF($X$1=11,(VLOOKUP(B426,'X11'!$B:$AP,41,FALSE)),IF($X$1=12,(VLOOKUP(B426,'X12'!$B:$AP,41,FALSE)),IF($X$1=13,(VLOOKUP(B426,'X13'!$B:$AP,41,FALSE)),"B"))))))))))))))=TRUE," ",(IF($X$1=1,(VLOOKUP(B426,'X1'!$B:$AP,41,FALSE)),IF($X$1=2,(VLOOKUP(B426,'X2'!$B:$AP,41,FALSE)),IF($X$1=3,(VLOOKUP(B426,'X3'!$B:$AP,41,FALSE)),IF($X$1=4,(VLOOKUP(B426,'X4'!$B:$AP,41,FALSE)),IF($X$1=5,(VLOOKUP(B426,'X5'!$B:$AP,41,FALSE)),IF($X$1=6,(VLOOKUP(B426,'X6'!$B:$AP,41,FALSE)),IF($X$1=7,(VLOOKUP(B426,'X7'!$B:$AP,41,FALSE)),IF($X$1=8,(VLOOKUP(B426,'X8'!$B:$AP,41,FALSE)),IF($X$1=9,(VLOOKUP(B426,'X9'!$B:$AP,41,FALSE)),IF($X$1=10,(VLOOKUP(B426,'X10'!$B:$AP,41,FALSE)),IF($X$1=11,(VLOOKUP(B426,'X11'!$B:$AP,41,FALSE)),IF($X$1=12,(VLOOKUP(B426,'X12'!$B:$AP,41,FALSE)),IF($X$1=13,(VLOOKUP(B426,'X13'!$B:$AP,41,FALSE)),"B")))))))))))))))</f>
        <v xml:space="preserve"> </v>
      </c>
      <c r="E426" s="182" t="str">
        <f ca="1">IF(ISERROR(IF($X$1=1,(VLOOKUP(B426,'X1'!$B:$AP,7,FALSE)),IF($X$1=2,(VLOOKUP(B426,'X2'!$B:$AP,7,FALSE)),IF($X$1=3,(VLOOKUP(B426,'X3'!$B:$AP,7,FALSE)),IF($X$1=4,(VLOOKUP(B426,'X4'!$B:$AP,7,FALSE)),IF($X$1=5,(VLOOKUP(B426,'X5'!$B:$AP,7,FALSE)),IF($X$1=6,(VLOOKUP(B426,'X6'!$B:$AP,7,FALSE)),IF($X$1=7,(VLOOKUP(B426,'X7'!$B:$AP,7,FALSE)),IF($X$1=8,(VLOOKUP(B426,'X8'!$B:$AP,7,FALSE)),IF($X$1=9,(VLOOKUP(B426,'X9'!$B:$AP,7,FALSE)),IF($X$1=10,(VLOOKUP(B426,'X10'!$B:$AP,7,FALSE)),IF($X$1=11,(VLOOKUP(B426,'X11'!$B:$AP,7,FALSE)),IF($X$1=12,(VLOOKUP(B426,'X12'!$B:$AP,7,FALSE)),IF($X$1=13,(VLOOKUP(B426,'X13'!$B:$AP,7,FALSE)),"B"))))))))))))))=TRUE," ",(IF($X$1=1,(VLOOKUP(B426,'X1'!$B:$AP,7,FALSE)),IF($X$1=2,(VLOOKUP(B426,'X2'!$B:$AP,7,FALSE)),IF($X$1=3,(VLOOKUP(B426,'X3'!$B:$AP,7,FALSE)),IF($X$1=4,(VLOOKUP(B426,'X4'!$B:$AP,7,FALSE)),IF($X$1=5,(VLOOKUP(B426,'X5'!$B:$AP,7,FALSE)),IF($X$1=6,(VLOOKUP(B426,'X6'!$B:$AP,7,FALSE)),IF($X$1=7,(VLOOKUP(B426,'X7'!$B:$AP,7,FALSE)),IF($X$1=8,(VLOOKUP(B426,'X8'!$B:$AP,7,FALSE)),IF($X$1=9,(VLOOKUP(B426,'X9'!$B:$AP,7,FALSE)),IF($X$1=10,(VLOOKUP(B426,'X10'!$B:$AP,7,FALSE)),IF($X$1=11,(VLOOKUP(B426,'X11'!$B:$AP,7,FALSE)),IF($X$1=12,(VLOOKUP(B426,'X12'!$B:$AP,7,FALSE)),IF($X$1=13,(VLOOKUP(B426,'X13'!$B:$AP,7,FALSE)),"B")))))))))))))))</f>
        <v xml:space="preserve"> </v>
      </c>
      <c r="F426" s="182" t="str">
        <f ca="1">IF(ISERROR(IF((IF($X$1=1,(VLOOKUP(B426,'X1'!$B:$AO,6,FALSE)),(IF($X$1=2,(VLOOKUP(B426,'X2'!$B:$AO,6,FALSE)),(IF($X$1=3,(VLOOKUP(B426,'X3'!$B:$AO,6,FALSE)),(IF($X$1=4,(VLOOKUP(B426,'X4'!$B:$AO,6,FALSE)),(IF($X$1=5,(VLOOKUP(B426,'X5'!$B:$AO,6,FALSE)),(IF($X$1=6,(VLOOKUP(B426,'X6'!$B:$AO,6,FALSE)),(IF($X$1=7,(VLOOKUP(B426,'X7'!$B:$AO,6,FALSE)),(IF($X$1=8,(VLOOKUP(B426,'X8'!$B:$AO,6,FALSE)),(IF($X$1=9,(VLOOKUP(B426,'X9'!$B:$AO,6,FALSE)),(IF($X$1=10,(VLOOKUP(B426,'X10'!$B:$AO,6,FALSE)),(IF($X$1=11,(VLOOKUP(B426,'X11'!$B:$AO,6,FALSE)),(IF($X$1=12,(VLOOKUP(B426,'X12'!$B:$AO,6,FALSE)),(VLOOKUP(B426,'X13'!$B:$AO,6,FALSE))))))))))))))))))))))))))=$V$1," ",(IF($X$1=1,(VLOOKUP(B426,'X1'!$B:$AO,6,FALSE)),(IF($X$1=2,(VLOOKUP(B426,'X2'!$B:$AO,6,FALSE)),(IF($X$1=3,(VLOOKUP(B426,'X3'!$B:$AO,6,FALSE)),(IF($X$1=4,(VLOOKUP(B426,'X4'!$B:$AO,6,FALSE)),(IF($X$1=5,(VLOOKUP(B426,'X5'!$B:$AO,6,FALSE)),(IF($X$1=6,(VLOOKUP(B426,'X6'!$B:$AO,6,FALSE)),(IF($X$1=7,(VLOOKUP(B426,'X7'!$B:$AO,6,FALSE)),(IF($X$1=8,(VLOOKUP(B426,'X8'!$B:$AO,6,FALSE)),(IF($X$1=9,(VLOOKUP(B426,'X9'!$B:$AO,6,FALSE)),(IF($X$1=10,(VLOOKUP(B426,'X10'!$B:$AO,6,FALSE)),(IF($X$1=11,(VLOOKUP(B426,'X11'!$B:$AO,6,FALSE)),(IF($X$1=12,(VLOOKUP(B426,'X12'!$B:$AO,6,FALSE)),(VLOOKUP(B426,'X13'!$B:$AO,6,FALSE))))))))))))))))))))))))))))=TRUE," ",(IF((IF($X$1=1,(VLOOKUP(B426,'X1'!$B:$AO,6,FALSE)),(IF($X$1=2,(VLOOKUP(B426,'X2'!$B:$AO,6,FALSE)),(IF($X$1=3,(VLOOKUP(B426,'X3'!$B:$AO,6,FALSE)),(IF($X$1=4,(VLOOKUP(B426,'X4'!$B:$AO,6,FALSE)),(IF($X$1=5,(VLOOKUP(B426,'X5'!$B:$AO,6,FALSE)),(IF($X$1=6,(VLOOKUP(B426,'X6'!$B:$AO,6,FALSE)),(IF($X$1=7,(VLOOKUP(B426,'X7'!$B:$AO,6,FALSE)),(IF($X$1=8,(VLOOKUP(B426,'X8'!$B:$AO,6,FALSE)),(IF($X$1=9,(VLOOKUP(B426,'X9'!$B:$AO,6,FALSE)),(IF($X$1=10,(VLOOKUP(B426,'X10'!$B:$AO,6,FALSE)),(IF($X$1=11,(VLOOKUP(B426,'X11'!$B:$AO,6,FALSE)),(IF($X$1=12,(VLOOKUP(B426,'X12'!$B:$AO,6,FALSE)),(VLOOKUP(B426,'X13'!$B:$AO,6,FALSE))))))))))))))))))))))))))=$V$1," ",(IF($X$1=1,(VLOOKUP(B426,'X1'!$B:$AO,6,FALSE)),(IF($X$1=2,(VLOOKUP(B426,'X2'!$B:$AO,6,FALSE)),(IF($X$1=3,(VLOOKUP(B426,'X3'!$B:$AO,6,FALSE)),(IF($X$1=4,(VLOOKUP(B426,'X4'!$B:$AO,6,FALSE)),(IF($X$1=5,(VLOOKUP(B426,'X5'!$B:$AO,6,FALSE)),(IF($X$1=6,(VLOOKUP(B426,'X6'!$B:$AO,6,FALSE)),(IF($X$1=7,(VLOOKUP(B426,'X7'!$B:$AO,6,FALSE)),(IF($X$1=8,(VLOOKUP(B426,'X8'!$B:$AO,6,FALSE)),(IF($X$1=9,(VLOOKUP(B426,'X9'!$B:$AO,6,FALSE)),(IF($X$1=10,(VLOOKUP(B426,'X10'!$B:$AO,6,FALSE)),(IF($X$1=11,(VLOOKUP(B426,'X11'!$B:$AO,6,FALSE)),(IF($X$1=12,(VLOOKUP(B426,'X12'!$B:$AO,6,FALSE)),(VLOOKUP(B426,'X13'!$B:$AO,6,FALSE)))))))))))))))))))))))))))))</f>
        <v xml:space="preserve"> </v>
      </c>
      <c r="G426" s="182" t="str">
        <f ca="1">IF(ISERROR(IF($X$1=1,(VLOOKUP(B426,'X1'!$B:$AZ,44,FALSE)),IF($X$1=2,(VLOOKUP(B426,'X2'!$B:$AZ,44,FALSE)),IF($X$1=3,(VLOOKUP(B426,'X3'!$B:$AZ,44,FALSE)),IF($X$1=4,(VLOOKUP(B426,'X4'!$B:$AZ,44,FALSE)),IF($X$1=5,(VLOOKUP(B426,'X5'!$B:$AZ,44,FALSE)),IF($X$1=6,(VLOOKUP(B426,'X6'!$B:$AZ,44,FALSE)),IF($X$1=7,(VLOOKUP(B426,'X7'!$B:$AZ,44,FALSE)),IF($X$1=8,(VLOOKUP(B426,'X8'!$B:$AZ,44,FALSE)),IF($X$1=9,(VLOOKUP(B426,'X9'!$B:$AZ,44,FALSE)),IF($X$1=10,(VLOOKUP(B426,'X10'!$B:$AZ,44,FALSE)),IF($X$1=11,(VLOOKUP(B426,'X11'!$B:$AZ,44,FALSE)),IF($X$1=12,(VLOOKUP(B426,'X12'!$B:$AZ,44,FALSE)),IF($X$1=13,(VLOOKUP(B426,'X13'!$B:$AZ,44,FALSE)),"B"))))))))))))))=TRUE," ",(IF($X$1=1,(VLOOKUP(B426,'X1'!$B:$AZ,44,FALSE)),IF($X$1=2,(VLOOKUP(B426,'X2'!$B:$AZ,44,FALSE)),IF($X$1=3,(VLOOKUP(B426,'X3'!$B:$AZ,44,FALSE)),IF($X$1=4,(VLOOKUP(B426,'X4'!$B:$AZ,44,FALSE)),IF($X$1=5,(VLOOKUP(B426,'X5'!$B:$AZ,44,FALSE)),IF($X$1=6,(VLOOKUP(B426,'X6'!$B:$AZ,44,FALSE)),IF($X$1=7,(VLOOKUP(B426,'X7'!$B:$AZ,44,FALSE)),IF($X$1=8,(VLOOKUP(B426,'X8'!$B:$AZ,44,FALSE)),IF($X$1=9,(VLOOKUP(B426,'X9'!$B:$AZ,44,FALSE)),IF($X$1=10,(VLOOKUP(B426,'X10'!$B:$AZ,44,FALSE)),IF($X$1=11,(VLOOKUP(B426,'X11'!$B:$AZ,44,FALSE)),IF($X$1=12,(VLOOKUP(B426,'X12'!$B:$AZ,44,FALSE)),IF($X$1=13,(VLOOKUP(B426,'X13'!$B:$AZ,44,FALSE)),"B")))))))))))))))</f>
        <v xml:space="preserve"> </v>
      </c>
      <c r="H426" s="182" t="str">
        <f ca="1">IF(ISERROR(IF($X$1=1,(VLOOKUP(B426,'X1'!$B:$AZ,8,FALSE)),IF($X$1=2,(VLOOKUP(B426,'X2'!$B:$AZ,8,FALSE)),IF($X$1=3,(VLOOKUP(B426,'X3'!$B:$AZ,8,FALSE)),IF($X$1=4,(VLOOKUP(B426,'X4'!$B:$AZ,8,FALSE)),IF($X$1=5,(VLOOKUP(B426,'X5'!$B:$AZ,8,FALSE)),IF($X$1=6,(VLOOKUP(B426,'X6'!$B:$AZ,8,FALSE)),IF($X$1=7,(VLOOKUP(B426,'X7'!$B:$AZ,8,FALSE)),IF($X$1=8,(VLOOKUP(B426,'X8'!$B:$AZ,8,FALSE)),IF($X$1=9,(VLOOKUP(B426,'X9'!$B:$AZ,8,FALSE)),IF($X$1=10,(VLOOKUP(B426,'X10'!$B:$AZ,8,FALSE)),IF($X$1=11,(VLOOKUP(B426,'X11'!$B:$AZ,8,FALSE)),IF($X$1=12,(VLOOKUP(B426,'X12'!$B:$AZ,8,FALSE)),IF($X$1=13,(VLOOKUP(B426,'X13'!$B:$AZ,8,FALSE)),"B"))))))))))))))=TRUE," ",(IF($X$1=1,(VLOOKUP(B426,'X1'!$B:$AZ,8,FALSE)),IF($X$1=2,(VLOOKUP(B426,'X2'!$B:$AZ,8,FALSE)),IF($X$1=3,(VLOOKUP(B426,'X3'!$B:$AZ,8,FALSE)),IF($X$1=4,(VLOOKUP(B426,'X4'!$B:$AZ,8,FALSE)),IF($X$1=5,(VLOOKUP(B426,'X5'!$B:$AZ,8,FALSE)),IF($X$1=6,(VLOOKUP(B426,'X6'!$B:$AZ,8,FALSE)),IF($X$1=7,(VLOOKUP(B426,'X7'!$B:$AZ,8,FALSE)),IF($X$1=8,(VLOOKUP(B426,'X8'!$B:$AZ,8,FALSE)),IF($X$1=9,(VLOOKUP(B426,'X9'!$B:$AZ,8,FALSE)),IF($X$1=10,(VLOOKUP(B426,'X10'!$B:$AZ,8,FALSE)),IF($X$1=11,(VLOOKUP(B426,'X11'!$B:$AZ,8,FALSE)),IF($X$1=12,(VLOOKUP(B426,'X12'!$B:$AZ,8,FALSE)),IF($X$1=13,(VLOOKUP(B426,'X13'!$B:$AZ,8,FALSE)),"B")))))))))))))))</f>
        <v xml:space="preserve"> </v>
      </c>
      <c r="I426" s="183" t="str">
        <f ca="1">IF(ISERROR(IF($X$1=1,(VLOOKUP(B426,'X1'!$B:$AZ,2,FALSE)),IF($X$1=2,(VLOOKUP(B426,'X2'!$B:$AZ,2,FALSE)),IF($X$1=3,(VLOOKUP(B426,'X3'!$B:$AZ,2,FALSE)),IF($X$1=4,(VLOOKUP(B426,'X4'!$B:$AZ,2,FALSE)),IF($X$1=5,(VLOOKUP(B426,'X5'!$B:$AZ,2,FALSE)),IF($X$1=6,(VLOOKUP(B426,'X6'!$B:$AZ,2,FALSE)),IF($X$1=7,(VLOOKUP(B426,'X7'!$B:$AZ,2,FALSE)),IF($X$1=8,(VLOOKUP(B426,'X8'!$B:$AZ,2,FALSE)),IF($X$1=9,(VLOOKUP(B426,'X9'!$B:$AZ,2,FALSE)),IF($X$1=10,(VLOOKUP(B426,'X10'!$B:$AZ,2,FALSE)),IF($X$1=11,(VLOOKUP(B426,'X11'!$B:$AZ,2,FALSE)),IF($X$1=12,(VLOOKUP(B426,'X12'!$B:$AZ,2,FALSE)),IF($X$1=13,(VLOOKUP(B426,'X13'!$B:$AZ,2,FALSE)),"B"))))))))))))))=TRUE," ",(IF($X$1=1,(VLOOKUP(B426,'X1'!$B:$AZ,2,FALSE)),IF($X$1=2,(VLOOKUP(B426,'X2'!$B:$AZ,2,FALSE)),IF($X$1=3,(VLOOKUP(B426,'X3'!$B:$AZ,2,FALSE)),IF($X$1=4,(VLOOKUP(B426,'X4'!$B:$AZ,2,FALSE)),IF($X$1=5,(VLOOKUP(B426,'X5'!$B:$AZ,2,FALSE)),IF($X$1=6,(VLOOKUP(B426,'X6'!$B:$AZ,2,FALSE)),IF($X$1=7,(VLOOKUP(B426,'X7'!$B:$AZ,2,FALSE)),IF($X$1=8,(VLOOKUP(B426,'X8'!$B:$AZ,2,FALSE)),IF($X$1=9,(VLOOKUP(B426,'X9'!$B:$AZ,2,FALSE)),IF($X$1=10,(VLOOKUP(B426,'X10'!$B:$AZ,2,FALSE)),IF($X$1=11,(VLOOKUP(B426,'X11'!$B:$AZ,2,FALSE)),IF($X$1=12,(VLOOKUP(B426,'X12'!$B:$AZ,2,FALSE)),IF($X$1=13,(VLOOKUP(B426,'X13'!$B:$AZ,2,FALSE)),"B")))))))))))))))</f>
        <v xml:space="preserve"> </v>
      </c>
      <c r="J426" s="183" t="str">
        <f ca="1">IF(ISERROR(IF($X$1=1,(VLOOKUP(B426,'X1'!$B:$AZ,3,FALSE)),IF($X$1=2,(VLOOKUP(B426,'X2'!$B:$AZ,3,FALSE)),IF($X$1=3,(VLOOKUP(B426,'X3'!$B:$AZ,3,FALSE)),IF($X$1=4,(VLOOKUP(B426,'X4'!$B:$AZ,3,FALSE)),IF($X$1=5,(VLOOKUP(B426,'X5'!$B:$AZ,3,FALSE)),IF($X$1=6,(VLOOKUP(B426,'X6'!$B:$AZ,3,FALSE)),IF($X$1=7,(VLOOKUP(B426,'X7'!$B:$AZ,3,FALSE)),IF($X$1=8,(VLOOKUP(B426,'X8'!$B:$AZ,3,FALSE)),IF($X$1=9,(VLOOKUP(B426,'X9'!$B:$AZ,3,FALSE)),IF($X$1=10,(VLOOKUP(B426,'X10'!$B:$AZ,3,FALSE)),IF($X$1=11,(VLOOKUP(B426,'X11'!$B:$AZ,3,FALSE)),IF($X$1=12,(VLOOKUP(B426,'X12'!$B:$AZ,3,FALSE)),IF($X$1=13,(VLOOKUP(B426,'X13'!$B:$AZ,3,FALSE)),"B"))))))))))))))=TRUE," ",(IF($X$1=1,(VLOOKUP(B426,'X1'!$B:$AZ,3,FALSE)),IF($X$1=2,(VLOOKUP(B426,'X2'!$B:$AZ,3,FALSE)),IF($X$1=3,(VLOOKUP(B426,'X3'!$B:$AZ,3,FALSE)),IF($X$1=4,(VLOOKUP(B426,'X4'!$B:$AZ,3,FALSE)),IF($X$1=5,(VLOOKUP(B426,'X5'!$B:$AZ,3,FALSE)),IF($X$1=6,(VLOOKUP(B426,'X6'!$B:$AZ,3,FALSE)),IF($X$1=7,(VLOOKUP(B426,'X7'!$B:$AZ,3,FALSE)),IF($X$1=8,(VLOOKUP(B426,'X8'!$B:$AZ,3,FALSE)),IF($X$1=9,(VLOOKUP(B426,'X9'!$B:$AZ,3,FALSE)),IF($X$1=10,(VLOOKUP(B426,'X10'!$B:$AZ,3,FALSE)),IF($X$1=11,(VLOOKUP(B426,'X11'!$B:$AZ,3,FALSE)),IF($X$1=12,(VLOOKUP(B426,'X12'!$B:$AZ,3,FALSE)),IF($X$1=13,(VLOOKUP(B426,'X13'!$B:$AZ,3,FALSE)),"B")))))))))))))))</f>
        <v xml:space="preserve"> </v>
      </c>
      <c r="K426" s="183" t="str">
        <f ca="1">IF(ISERROR(IF($X$1=1,(VLOOKUP(B426,'X1'!$B:$AZ,5,FALSE)),IF($X$1=2,(VLOOKUP(B426,'X2'!$B:$AZ,5,FALSE)),IF($X$1=3,(VLOOKUP(B426,'X3'!$B:$AZ,5,FALSE)),IF($X$1=4,(VLOOKUP(B426,'X4'!$B:$AZ,5,FALSE)),IF($X$1=5,(VLOOKUP(B426,'X5'!$B:$AZ,5,FALSE)),IF($X$1=6,(VLOOKUP(B426,'X6'!$B:$AZ,5,FALSE)),IF($X$1=7,(VLOOKUP(B426,'X7'!$B:$AZ,5,FALSE)),IF($X$1=8,(VLOOKUP(B426,'X8'!$B:$AZ,5,FALSE)),IF($X$1=9,(VLOOKUP(B426,'X9'!$B:$AZ,5,FALSE)),IF($X$1=10,(VLOOKUP(B426,'X10'!$B:$AZ,5,FALSE)),IF($X$1=11,(VLOOKUP(B426,'X11'!$B:$AZ,5,FALSE)),IF($X$1=12,(VLOOKUP(B426,'X12'!$B:$AZ,5,FALSE)),IF($X$1=13,(VLOOKUP(B426,'X13'!$B:$AZ,5,FALSE)),"B"))))))))))))))=TRUE," ",(IF($X$1=1,(VLOOKUP(B426,'X1'!$B:$AZ,5,FALSE)),IF($X$1=2,(VLOOKUP(B426,'X2'!$B:$AZ,5,FALSE)),IF($X$1=3,(VLOOKUP(B426,'X3'!$B:$AZ,5,FALSE)),IF($X$1=4,(VLOOKUP(B426,'X4'!$B:$AZ,5,FALSE)),IF($X$1=5,(VLOOKUP(B426,'X5'!$B:$AZ,5,FALSE)),IF($X$1=6,(VLOOKUP(B426,'X6'!$B:$AZ,5,FALSE)),IF($X$1=7,(VLOOKUP(B426,'X7'!$B:$AZ,5,FALSE)),IF($X$1=8,(VLOOKUP(B426,'X8'!$B:$AZ,5,FALSE)),IF($X$1=9,(VLOOKUP(B426,'X9'!$B:$AZ,5,FALSE)),IF($X$1=10,(VLOOKUP(B426,'X10'!$B:$AZ,5,FALSE)),IF($X$1=11,(VLOOKUP(B426,'X11'!$B:$AZ,5,FALSE)),IF($X$1=12,(VLOOKUP(B426,'X12'!$B:$AZ,5,FALSE)),IF($X$1=13,(VLOOKUP(B426,'X13'!$B:$AZ,5,FALSE)),"B")))))))))))))))</f>
        <v xml:space="preserve"> </v>
      </c>
      <c r="L426" s="184" t="str">
        <f ca="1">IF(ISERROR(IF($X$1=1,(VLOOKUP(B426,'X1'!$B:$AZ,9,FALSE)),IF($X$1=2,(VLOOKUP(B426,'X2'!$B:$AZ,9,FALSE)),IF($X$1=3,(VLOOKUP(B426,'X3'!$B:$AZ,9,FALSE)),IF($X$1=4,(VLOOKUP(B426,'X4'!$B:$AZ,9,FALSE)),IF($X$1=5,(VLOOKUP(B426,'X5'!$B:$AZ,9,FALSE)),IF($X$1=6,(VLOOKUP(B426,'X6'!$B:$AZ,9,FALSE)),IF($X$1=7,(VLOOKUP(B426,'X7'!$B:$AZ,9,FALSE)),IF($X$1=8,(VLOOKUP(B426,'X8'!$B:$AZ,9,FALSE)),IF($X$1=9,(VLOOKUP(B426,'X9'!$B:$AZ,9,FALSE)),IF($X$1=10,(VLOOKUP(B426,'X10'!$B:$AZ,9,FALSE)),IF($X$1=11,(VLOOKUP(B426,'X11'!$B:$AZ,9,FALSE)),IF($X$1=12,(VLOOKUP(B426,'X12'!$B:$AZ,9,FALSE)),IF($X$1=13,(VLOOKUP(B426,'X13'!$B:$AZ,9,FALSE)),"B"))))))))))))))=TRUE," ",(IF($X$1=1,(VLOOKUP(B426,'X1'!$B:$AZ,9,FALSE)),IF($X$1=2,(VLOOKUP(B426,'X2'!$B:$AZ,9,FALSE)),IF($X$1=3,(VLOOKUP(B426,'X3'!$B:$AZ,9,FALSE)),IF($X$1=4,(VLOOKUP(B426,'X4'!$B:$AZ,9,FALSE)),IF($X$1=5,(VLOOKUP(B426,'X5'!$B:$AZ,9,FALSE)),IF($X$1=6,(VLOOKUP(B426,'X6'!$B:$AZ,9,FALSE)),IF($X$1=7,(VLOOKUP(B426,'X7'!$B:$AZ,9,FALSE)),IF($X$1=8,(VLOOKUP(B426,'X8'!$B:$AZ,9,FALSE)),IF($X$1=9,(VLOOKUP(B426,'X9'!$B:$AZ,9,FALSE)),IF($X$1=10,(VLOOKUP(B426,'X10'!$B:$AZ,9,FALSE)),IF($X$1=11,(VLOOKUP(B426,'X11'!$B:$AZ,9,FALSE)),IF($X$1=12,(VLOOKUP(B426,'X12'!$B:$AZ,9,FALSE)),IF($X$1=13,(VLOOKUP(B426,'X13'!$B:$AZ,9,FALSE)),"B")))))))))))))))</f>
        <v xml:space="preserve"> </v>
      </c>
      <c r="M426" s="184" t="str">
        <f ca="1">IF(ISERROR(IF($X$1=1,(VLOOKUP(B426,'X1'!$B:$AZ,10,FALSE)),IF($X$1=2,(VLOOKUP(B426,'X2'!$B:$AZ,10,FALSE)),IF($X$1=3,(VLOOKUP(B426,'X3'!$B:$AZ,10,FALSE)),IF($X$1=4,(VLOOKUP(B426,'X4'!$B:$AZ,10,FALSE)),IF($X$1=5,(VLOOKUP(B426,'X5'!$B:$AZ,10,FALSE)),IF($X$1=6,(VLOOKUP(B426,'X6'!$B:$AZ,10,FALSE)),IF($X$1=7,(VLOOKUP(B426,'X7'!$B:$AZ,10,FALSE)),IF($X$1=8,(VLOOKUP(B426,'X8'!$B:$AZ,10,FALSE)),IF($X$1=9,(VLOOKUP(B426,'X9'!$B:$AZ,10,FALSE)),IF($X$1=10,(VLOOKUP(B426,'X10'!$B:$AZ,10,FALSE)),IF($X$1=11,(VLOOKUP(B426,'X11'!$B:$AZ,10,FALSE)),IF($X$1=12,(VLOOKUP(B426,'X12'!$B:$AZ,10,FALSE)),IF($X$1=13,(VLOOKUP(B426,'X13'!$B:$AZ,10,FALSE)),"B"))))))))))))))=TRUE," ",(IF($X$1=1,(VLOOKUP(B426,'X1'!$B:$AZ,10,FALSE)),IF($X$1=2,(VLOOKUP(B426,'X2'!$B:$AZ,10,FALSE)),IF($X$1=3,(VLOOKUP(B426,'X3'!$B:$AZ,10,FALSE)),IF($X$1=4,(VLOOKUP(B426,'X4'!$B:$AZ,10,FALSE)),IF($X$1=5,(VLOOKUP(B426,'X5'!$B:$AZ,10,FALSE)),IF($X$1=6,(VLOOKUP(B426,'X6'!$B:$AZ,10,FALSE)),IF($X$1=7,(VLOOKUP(B426,'X7'!$B:$AZ,10,FALSE)),IF($X$1=8,(VLOOKUP(B426,'X8'!$B:$AZ,10,FALSE)),IF($X$1=9,(VLOOKUP(B426,'X9'!$B:$AZ,10,FALSE)),IF($X$1=10,(VLOOKUP(B426,'X10'!$B:$AZ,10,FALSE)),IF($X$1=11,(VLOOKUP(B426,'X11'!$B:$AZ,10,FALSE)),IF($X$1=12,(VLOOKUP(B426,'X12'!$B:$AZ,10,FALSE)),IF($X$1=13,(VLOOKUP(B426,'X13'!$B:$AZ,10,FALSE)),"B")))))))))))))))</f>
        <v xml:space="preserve"> </v>
      </c>
      <c r="N426" s="185" t="str">
        <f ca="1">IF(ISERROR(IF($X$1=1,(VLOOKUP(B426,'X1'!$B:$AZ,45,FALSE)),IF($X$1=2,(VLOOKUP(B426,'X2'!$B:$AZ,45,FALSE)),IF($X$1=3,(VLOOKUP(B426,'X3'!$B:$AZ,45,FALSE)),IF($X$1=4,(VLOOKUP(B426,'X4'!$B:$AZ,45,FALSE)),IF($X$1=5,(VLOOKUP(B426,'X5'!$B:$AZ,45,FALSE)),IF($X$1=6,(VLOOKUP(B426,'X6'!$B:$AZ,45,FALSE)),IF($X$1=7,(VLOOKUP(B426,'X7'!$B:$AZ,45,FALSE)),IF($X$1=8,(VLOOKUP(B426,'X8'!$B:$AZ,45,FALSE)),IF($X$1=9,(VLOOKUP(B426,'X9'!$B:$AZ,45,FALSE)),IF($X$1=10,(VLOOKUP(B426,'X10'!$B:$AZ,45,FALSE)),IF($X$1=11,(VLOOKUP(B426,'X11'!$B:$AZ,45,FALSE)),IF($X$1=12,(VLOOKUP(B426,'X12'!$B:$AZ,45,FALSE)),IF($X$1=13,(VLOOKUP(B426,'X13'!$B:$AZ,45,FALSE)),"B"))))))))))))))=TRUE," ",(IF($X$1=1,(VLOOKUP(B426,'X1'!$B:$AZ,45,FALSE)),IF($X$1=2,(VLOOKUP(B426,'X2'!$B:$AZ,45,FALSE)),IF($X$1=3,(VLOOKUP(B426,'X3'!$B:$AZ,45,FALSE)),IF($X$1=4,(VLOOKUP(B426,'X4'!$B:$AZ,45,FALSE)),IF($X$1=5,(VLOOKUP(B426,'X5'!$B:$AZ,45,FALSE)),IF($X$1=6,(VLOOKUP(B426,'X6'!$B:$AZ,45,FALSE)),IF($X$1=7,(VLOOKUP(B426,'X7'!$B:$AZ,45,FALSE)),IF($X$1=8,(VLOOKUP(B426,'X8'!$B:$AZ,45,FALSE)),IF($X$1=9,(VLOOKUP(B426,'X9'!$B:$AZ,45,FALSE)),IF($X$1=10,(VLOOKUP(B426,'X10'!$B:$AZ,45,FALSE)),IF($X$1=11,(VLOOKUP(B426,'X11'!$B:$AZ,45,FALSE)),IF($X$1=12,(VLOOKUP(B426,'X12'!$B:$AZ,45,FALSE)),IF($X$1=13,(VLOOKUP(B426,'X13'!$B:$AZ,45,FALSE)),"B")))))))))))))))</f>
        <v xml:space="preserve"> </v>
      </c>
      <c r="O426" s="184" t="str">
        <f ca="1">IF(ISERROR(IF($X$1=1,(VLOOKUP(B426,'X1'!$B:$AZ,11,FALSE)),IF($X$1=2,(VLOOKUP(B426,'X2'!$B:$AZ,11,FALSE)),IF($X$1=3,(VLOOKUP(B426,'X3'!$B:$AZ,11,FALSE)),IF($X$1=4,(VLOOKUP(B426,'X4'!$B:$AZ,11,FALSE)),IF($X$1=5,(VLOOKUP(B426,'X5'!$B:$AZ,11,FALSE)),IF($X$1=6,(VLOOKUP(B426,'X6'!$B:$AZ,11,FALSE)),IF($X$1=7,(VLOOKUP(B426,'X7'!$B:$AZ,11,FALSE)),IF($X$1=8,(VLOOKUP(B426,'X8'!$B:$AZ,11,FALSE)),IF($X$1=9,(VLOOKUP(B426,'X9'!$B:$AZ,11,FALSE)),IF($X$1=10,(VLOOKUP(B426,'X10'!$B:$AZ,11,FALSE)),IF($X$1=11,(VLOOKUP(B426,'X11'!$B:$AZ,11,FALSE)),IF($X$1=12,(VLOOKUP(B426,'X12'!$B:$AZ,11,FALSE)),IF($X$1=13,(VLOOKUP(B426,'X13'!$B:$AZ,11,FALSE)),"B"))))))))))))))=TRUE," ",(IF($X$1=1,(VLOOKUP(B426,'X1'!$B:$AZ,11,FALSE)),IF($X$1=2,(VLOOKUP(B426,'X2'!$B:$AZ,11,FALSE)),IF($X$1=3,(VLOOKUP(B426,'X3'!$B:$AZ,11,FALSE)),IF($X$1=4,(VLOOKUP(B426,'X4'!$B:$AZ,11,FALSE)),IF($X$1=5,(VLOOKUP(B426,'X5'!$B:$AZ,11,FALSE)),IF($X$1=6,(VLOOKUP(B426,'X6'!$B:$AZ,11,FALSE)),IF($X$1=7,(VLOOKUP(B426,'X7'!$B:$AZ,11,FALSE)),IF($X$1=8,(VLOOKUP(B426,'X8'!$B:$AZ,11,FALSE)),IF($X$1=9,(VLOOKUP(B426,'X9'!$B:$AZ,11,FALSE)),IF($X$1=10,(VLOOKUP(B426,'X10'!$B:$AZ,11,FALSE)),IF($X$1=11,(VLOOKUP(B426,'X11'!$B:$AZ,11,FALSE)),IF($X$1=12,(VLOOKUP(B426,'X12'!$B:$AZ,11,FALSE)),IF($X$1=13,(VLOOKUP(B426,'X13'!$B:$AZ,11,FALSE)),"B")))))))))))))))</f>
        <v xml:space="preserve"> </v>
      </c>
      <c r="P426" s="184" t="str">
        <f ca="1">IF(ISERROR(IF($X$1=1,(VLOOKUP(B426,'X1'!$B:$AZ,12,FALSE)),IF($X$1=2,(VLOOKUP(B426,'X2'!$B:$AZ,12,FALSE)),IF($X$1=3,(VLOOKUP(B426,'X3'!$B:$AZ,12,FALSE)),IF($X$1=4,(VLOOKUP(B426,'X4'!$B:$AZ,12,FALSE)),IF($X$1=5,(VLOOKUP(B426,'X5'!$B:$AZ,12,FALSE)),IF($X$1=6,(VLOOKUP(B426,'X6'!$B:$AZ,12,FALSE)),IF($X$1=7,(VLOOKUP(B426,'X7'!$B:$AZ,12,FALSE)),IF($X$1=8,(VLOOKUP(B426,'X8'!$B:$AZ,12,FALSE)),IF($X$1=9,(VLOOKUP(B426,'X9'!$B:$AZ,12,FALSE)),IF($X$1=10,(VLOOKUP(B426,'X10'!$B:$AZ,12,FALSE)),IF($X$1=11,(VLOOKUP(B426,'X11'!$B:$AZ,12,FALSE)),IF($X$1=12,(VLOOKUP(B426,'X12'!$B:$AZ,12,FALSE)),IF($X$1=13,(VLOOKUP(B426,'X13'!$B:$AZ,12,FALSE)),"B"))))))))))))))=TRUE," ",(IF($X$1=1,(VLOOKUP(B426,'X1'!$B:$AZ,12,FALSE)),IF($X$1=2,(VLOOKUP(B426,'X2'!$B:$AZ,12,FALSE)),IF($X$1=3,(VLOOKUP(B426,'X3'!$B:$AZ,12,FALSE)),IF($X$1=4,(VLOOKUP(B426,'X4'!$B:$AZ,12,FALSE)),IF($X$1=5,(VLOOKUP(B426,'X5'!$B:$AZ,12,FALSE)),IF($X$1=6,(VLOOKUP(B426,'X6'!$B:$AZ,12,FALSE)),IF($X$1=7,(VLOOKUP(B426,'X7'!$B:$AZ,12,FALSE)),IF($X$1=8,(VLOOKUP(B426,'X8'!$B:$AZ,12,FALSE)),IF($X$1=9,(VLOOKUP(B426,'X9'!$B:$AZ,12,FALSE)),IF($X$1=10,(VLOOKUP(B426,'X10'!$B:$AZ,12,FALSE)),IF($X$1=11,(VLOOKUP(B426,'X11'!$B:$AZ,12,FALSE)),IF($X$1=12,(VLOOKUP(B426,'X12'!$B:$AZ,12,FALSE)),IF($X$1=13,(VLOOKUP(B426,'X13'!$B:$AZ,12,FALSE)),"B")))))))))))))))</f>
        <v xml:space="preserve"> </v>
      </c>
      <c r="Q426" s="185" t="str">
        <f ca="1">IF(ISERROR(IF($X$1=1,(VLOOKUP(B426,'X1'!$B:$AZ,46,FALSE)),IF($X$1=2,(VLOOKUP(B426,'X2'!$B:$AZ,46,FALSE)),IF($X$1=3,(VLOOKUP(B426,'X3'!$B:$AZ,46,FALSE)),IF($X$1=4,(VLOOKUP(B426,'X4'!$B:$AZ,46,FALSE)),IF($X$1=5,(VLOOKUP(B426,'X5'!$B:$AZ,46,FALSE)),IF($X$1=6,(VLOOKUP(B426,'X6'!$B:$AZ,46,FALSE)),IF($X$1=7,(VLOOKUP(B426,'X7'!$B:$AZ,46,FALSE)),IF($X$1=8,(VLOOKUP(B426,'X8'!$B:$AZ,46,FALSE)),IF($X$1=9,(VLOOKUP(B426,'X9'!$B:$AZ,46,FALSE)),IF($X$1=10,(VLOOKUP(B426,'X10'!$B:$AZ,46,FALSE)),IF($X$1=11,(VLOOKUP(B426,'X11'!$B:$AZ,46,FALSE)),IF($X$1=12,(VLOOKUP(B426,'X12'!$B:$AZ,46,FALSE)),IF($X$1=13,(VLOOKUP(B426,'X13'!$B:$AZ,46,FALSE)),"B"))))))))))))))=TRUE," ",(IF($X$1=1,(VLOOKUP(B426,'X1'!$B:$AZ,46,FALSE)),IF($X$1=2,(VLOOKUP(B426,'X2'!$B:$AZ,46,FALSE)),IF($X$1=3,(VLOOKUP(B426,'X3'!$B:$AZ,46,FALSE)),IF($X$1=4,(VLOOKUP(B426,'X4'!$B:$AZ,46,FALSE)),IF($X$1=5,(VLOOKUP(B426,'X5'!$B:$AZ,46,FALSE)),IF($X$1=6,(VLOOKUP(B426,'X6'!$B:$AZ,46,FALSE)),IF($X$1=7,(VLOOKUP(B426,'X7'!$B:$AZ,46,FALSE)),IF($X$1=8,(VLOOKUP(B426,'X8'!$B:$AZ,46,FALSE)),IF($X$1=9,(VLOOKUP(B426,'X9'!$B:$AZ,46,FALSE)),IF($X$1=10,(VLOOKUP(B426,'X10'!$B:$AZ,46,FALSE)),IF($X$1=11,(VLOOKUP(B426,'X11'!$B:$AZ,46,FALSE)),IF($X$1=12,(VLOOKUP(B426,'X12'!$B:$AZ,46,FALSE)),IF($X$1=13,(VLOOKUP(B426,'X13'!$B:$AZ,46,FALSE)),"B")))))))))))))))</f>
        <v xml:space="preserve"> </v>
      </c>
      <c r="R426" s="185" t="str">
        <f ca="1">IF(ISERROR(IF($X$1=1,(VLOOKUP(B426,'X1'!$B:$AZ,15,FALSE)),IF($X$1=2,(VLOOKUP(B426,'X2'!$B:$AZ,15,FALSE)),IF($X$1=3,(VLOOKUP(B426,'X3'!$B:$AZ,15,FALSE)),IF($X$1=4,(VLOOKUP(B426,'X4'!$B:$AZ,15,FALSE)),IF($X$1=5,(VLOOKUP(B426,'X5'!$B:$AZ,15,FALSE)),IF($X$1=6,(VLOOKUP(B426,'X6'!$B:$AZ,15,FALSE)),IF($X$1=7,(VLOOKUP(B426,'X7'!$B:$AZ,15,FALSE)),IF($X$1=8,(VLOOKUP(B426,'X8'!$B:$AZ,15,FALSE)),IF($X$1=9,(VLOOKUP(B426,'X9'!$B:$AZ,15,FALSE)),IF($X$1=10,(VLOOKUP(B426,'X10'!$B:$AZ,15,FALSE)),IF($X$1=11,(VLOOKUP(B426,'X11'!$B:$AZ,15,FALSE)),IF($X$1=12,(VLOOKUP(B426,'X12'!$B:$AZ,15,FALSE)),IF($X$1=13,(VLOOKUP(B426,'X13'!$B:$AZ,15,FALSE)),"B"))))))))))))))=TRUE," ",(IF($X$1=1,(VLOOKUP(B426,'X1'!$B:$AZ,15,FALSE)),IF($X$1=2,(VLOOKUP(B426,'X2'!$B:$AZ,15,FALSE)),IF($X$1=3,(VLOOKUP(B426,'X3'!$B:$AZ,15,FALSE)),IF($X$1=4,(VLOOKUP(B426,'X4'!$B:$AZ,15,FALSE)),IF($X$1=5,(VLOOKUP(B426,'X5'!$B:$AZ,15,FALSE)),IF($X$1=6,(VLOOKUP(B426,'X6'!$B:$AZ,15,FALSE)),IF($X$1=7,(VLOOKUP(B426,'X7'!$B:$AZ,15,FALSE)),IF($X$1=8,(VLOOKUP(B426,'X8'!$B:$AZ,15,FALSE)),IF($X$1=9,(VLOOKUP(B426,'X9'!$B:$AZ,15,FALSE)),IF($X$1=10,(VLOOKUP(B426,'X10'!$B:$AZ,15,FALSE)),IF($X$1=11,(VLOOKUP(B426,'X11'!$B:$AZ,15,FALSE)),IF($X$1=12,(VLOOKUP(B426,'X12'!$B:$AZ,15,FALSE)),IF($X$1=13,(VLOOKUP(B426,'X13'!$B:$AZ,15,FALSE)),"B")))))))))))))))</f>
        <v xml:space="preserve"> </v>
      </c>
      <c r="S426" s="185" t="str">
        <f ca="1">IF(ISERROR(IF((IF($X$1=1,(VLOOKUP(B426,'X1'!$B:$AZ,14,FALSE)),(IF($X$1=2,(VLOOKUP(B426,'X2'!$B:$AZ,14,FALSE)),(IF($X$1=3,(VLOOKUP(B426,'X3'!$B:$AZ,14,FALSE)),(IF($X$1=4,(VLOOKUP(B426,'X4'!$B:$AZ,14,FALSE)),(IF($X$1=5,(VLOOKUP(B426,'X5'!$B:$AZ,14,FALSE)),(IF($X$1=6,(VLOOKUP(B426,'X6'!$B:$AZ,14,FALSE)),(IF($X$1=7,(VLOOKUP(B426,'X7'!$B:$AZ,14,FALSE)),(IF($X$1=8,(VLOOKUP(B426,'X8'!$B:$AZ,14,FALSE)),(IF($X$1=9,(VLOOKUP(B426,'X9'!$B:$AZ,14,FALSE)),(IF($X$1=10,(VLOOKUP(B426,'X10'!$B:$AZ,14,FALSE)),(IF($X$1=11,(VLOOKUP(B426,'X11'!$B:$AZ,14,FALSE)),(IF($X$1=12,(VLOOKUP(B426,'X12'!$B:$AZ,14,FALSE)),(VLOOKUP(B426,'X13'!$B:$AZ,14,FALSE))))))))))))))))))))))))))=$V$1," ",(IF($X$1=1,(VLOOKUP(B426,'X1'!$B:$AZ,14,FALSE)),(IF($X$1=2,(VLOOKUP(B426,'X2'!$B:$AZ,14,FALSE)),(IF($X$1=3,(VLOOKUP(B426,'X3'!$B:$AZ,14,FALSE)),(IF($X$1=4,(VLOOKUP(B426,'X4'!$B:$AZ,14,FALSE)),(IF($X$1=5,(VLOOKUP(B426,'X5'!$B:$AZ,14,FALSE)),(IF($X$1=6,(VLOOKUP(B426,'X6'!$B:$AZ,14,FALSE)),(IF($X$1=7,(VLOOKUP(B426,'X7'!$B:$AZ,14,FALSE)),(IF($X$1=8,(VLOOKUP(B426,'X8'!$B:$AZ,14,FALSE)),(IF($X$1=9,(VLOOKUP(B426,'X9'!$B:$AZ,14,FALSE)),(IF($X$1=10,(VLOOKUP(B426,'X10'!$B:$AZ,14,FALSE)),(IF($X$1=11,(VLOOKUP(B426,'X11'!$B:$AZ,14,FALSE)),(IF($X$1=12,(VLOOKUP(B426,'X12'!$B:$AZ,14,FALSE)),(VLOOKUP(B426,'X13'!$B:$AZ,14,FALSE))))))))))))))))))))))))))))=TRUE," ",(IF((IF($X$1=1,(VLOOKUP(B426,'X1'!$B:$AZ,14,FALSE)),(IF($X$1=2,(VLOOKUP(B426,'X2'!$B:$AZ,14,FALSE)),(IF($X$1=3,(VLOOKUP(B426,'X3'!$B:$AZ,14,FALSE)),(IF($X$1=4,(VLOOKUP(B426,'X4'!$B:$AZ,14,FALSE)),(IF($X$1=5,(VLOOKUP(B426,'X5'!$B:$AZ,14,FALSE)),(IF($X$1=6,(VLOOKUP(B426,'X6'!$B:$AZ,14,FALSE)),(IF($X$1=7,(VLOOKUP(B426,'X7'!$B:$AZ,14,FALSE)),(IF($X$1=8,(VLOOKUP(B426,'X8'!$B:$AZ,14,FALSE)),(IF($X$1=9,(VLOOKUP(B426,'X9'!$B:$AZ,14,FALSE)),(IF($X$1=10,(VLOOKUP(B426,'X10'!$B:$AZ,14,FALSE)),(IF($X$1=11,(VLOOKUP(B426,'X11'!$B:$AZ,14,FALSE)),(IF($X$1=12,(VLOOKUP(B426,'X12'!$B:$AZ,14,FALSE)),(VLOOKUP(B426,'X13'!$B:$AZ,14,FALSE))))))))))))))))))))))))))=$V$1," ",(IF($X$1=1,(VLOOKUP(B426,'X1'!$B:$AZ,14,FALSE)),(IF($X$1=2,(VLOOKUP(B426,'X2'!$B:$AZ,14,FALSE)),(IF($X$1=3,(VLOOKUP(B426,'X3'!$B:$AZ,14,FALSE)),(IF($X$1=4,(VLOOKUP(B426,'X4'!$B:$AZ,14,FALSE)),(IF($X$1=5,(VLOOKUP(B426,'X5'!$B:$AZ,14,FALSE)),(IF($X$1=6,(VLOOKUP(B426,'X6'!$B:$AZ,14,FALSE)),(IF($X$1=7,(VLOOKUP(B426,'X7'!$B:$AZ,14,FALSE)),(IF($X$1=8,(VLOOKUP(B426,'X8'!$B:$AZ,14,FALSE)),(IF($X$1=9,(VLOOKUP(B426,'X9'!$B:$AZ,14,FALSE)),(IF($X$1=10,(VLOOKUP(B426,'X10'!$B:$AZ,14,FALSE)),(IF($X$1=11,(VLOOKUP(B426,'X11'!$B:$AZ,14,FALSE)),(IF($X$1=12,(VLOOKUP(B426,'X12'!$B:$AZ,14,FALSE)),(VLOOKUP(B426,'X13'!$B:$AZ,14,FALSE)))))))))))))))))))))))))))))</f>
        <v xml:space="preserve"> </v>
      </c>
    </row>
    <row r="427" spans="1:19" ht="14.1" customHeight="1" x14ac:dyDescent="0.2">
      <c r="A427" s="156" t="s">
        <v>1058</v>
      </c>
      <c r="B427" s="122" t="str">
        <f>IF(ISERROR(IF($U$16=1,(VLOOKUP(A427,$AC$89:$AH$125,2,FALSE)),IF((IF($X$1=1,'X1'!B386,(IF($X$1=2,'X2'!B386,(IF($X$1=3,'X3'!B386,(IF($X$1=4,'X4'!B386,(IF($X$1=5,'X5'!B386,(IF($X$1=6,'X6'!B386,(IF($X$1=7,'X7'!B386,(IF($X$1=8,'X8'!B386,(IF($X$1=9,'X9'!B386,(IF($X$1=10,'X10'!B386,(IF($X$1=11,'X11'!B386,(IF($X$1=12,'X12'!B386,'X13'!B386))))))))))))))))))))))))="","",(IF($X$1=1,'X1'!B386,(IF($X$1=2,'X2'!B386,(IF($X$1=3,'X3'!B386,(IF($X$1=4,'X4'!B386,(IF($X$1=5,'X5'!B386,(IF($X$1=6,'X6'!B386,(IF($X$1=7,'X7'!B386,(IF($X$1=8,'X8'!B386,(IF($X$1=9,'X9'!B386,(IF($X$1=10,'X10'!B386,(IF($X$1=11,'X11'!B386,(IF($X$1=12,'X12'!B386,'X13'!B386)))))))))))))))))))))))))))=TRUE," ",(IF($U$16=1,(VLOOKUP(A427,$AC$89:$AH$125,2,FALSE)),IF((IF($X$1=1,'X1'!B386,(IF($X$1=2,'X2'!B386,(IF($X$1=3,'X3'!B386,(IF($X$1=4,'X4'!B386,(IF($X$1=5,'X5'!B386,(IF($X$1=6,'X6'!B386,(IF($X$1=7,'X7'!B386,(IF($X$1=8,'X8'!B386,(IF($X$1=9,'X9'!B386,(IF($X$1=10,'X10'!B386,(IF($X$1=11,'X11'!B386,(IF($X$1=12,'X12'!B386,'X13'!B386))))))))))))))))))))))))="","",(IF($X$1=1,'X1'!B386,(IF($X$1=2,'X2'!B386,(IF($X$1=3,'X3'!B386,(IF($X$1=4,'X4'!B386,(IF($X$1=5,'X5'!B386,(IF($X$1=6,'X6'!B386,(IF($X$1=7,'X7'!B386,(IF($X$1=8,'X8'!B386,(IF($X$1=9,'X9'!B386,(IF($X$1=10,'X10'!B386,(IF($X$1=11,'X11'!B386,(IF($X$1=12,'X12'!B386,'X13'!B386))))))))))))))))))))))))))))</f>
        <v/>
      </c>
      <c r="C427" s="181" t="str">
        <f ca="1">IF(ISERROR(IF($X$1=1,(VLOOKUP(B427,'X1'!$B:$AZ,47,FALSE)),IF($X$1=2,(VLOOKUP(B427,'X2'!$B:$AZ,47,FALSE)),IF($X$1=3,(VLOOKUP(B427,'X3'!$B:$AZ,47,FALSE)),IF($X$1=4,(VLOOKUP(B427,'X4'!$B:$AZ,47,FALSE)),IF($X$1=5,(VLOOKUP(B427,'X5'!$B:$AZ,47,FALSE)),IF($X$1=6,(VLOOKUP(B427,'X6'!$B:$AZ,47,FALSE)),IF($X$1=7,(VLOOKUP(B427,'X7'!$B:$AZ,47,FALSE)),IF($X$1=8,(VLOOKUP(B427,'X8'!$B:$AZ,47,FALSE)),IF($X$1=9,(VLOOKUP(B427,'X9'!$B:$AZ,47,FALSE)),IF($X$1=10,(VLOOKUP(B427,'X10'!$B:$AZ,47,FALSE)),IF($X$1=11,(VLOOKUP(B427,'X11'!$B:$AZ,47,FALSE)),IF($X$1=12,(VLOOKUP(B427,'X12'!$B:$AZ,47,FALSE)),IF($X$1=13,(VLOOKUP(B427,'X13'!$B:$AZ,47,FALSE)),"B"))))))))))))))=TRUE," ",(IF($X$1=1,(VLOOKUP(B427,'X1'!$B:$AZ,47,FALSE)),IF($X$1=2,(VLOOKUP(B427,'X2'!$B:$AZ,47,FALSE)),IF($X$1=3,(VLOOKUP(B427,'X3'!$B:$AZ,47,FALSE)),IF($X$1=4,(VLOOKUP(B427,'X4'!$B:$AZ,47,FALSE)),IF($X$1=5,(VLOOKUP(B427,'X5'!$B:$AZ,47,FALSE)),IF($X$1=6,(VLOOKUP(B427,'X6'!$B:$AZ,47,FALSE)),IF($X$1=7,(VLOOKUP(B427,'X7'!$B:$AZ,47,FALSE)),IF($X$1=8,(VLOOKUP(B427,'X8'!$B:$AZ,47,FALSE)),IF($X$1=9,(VLOOKUP(B427,'X9'!$B:$AZ,47,FALSE)),IF($X$1=10,(VLOOKUP(B427,'X10'!$B:$AZ,47,FALSE)),IF($X$1=11,(VLOOKUP(B427,'X11'!$B:$AZ,47,FALSE)),IF($X$1=12,(VLOOKUP(B427,'X12'!$B:$AZ,47,FALSE)),IF($X$1=13,(VLOOKUP(B427,'X13'!$B:$AZ,47,FALSE)),"B")))))))))))))))</f>
        <v xml:space="preserve"> </v>
      </c>
      <c r="D427" s="181" t="str">
        <f ca="1">IF(ISERROR(IF($X$1=1,(VLOOKUP(B427,'X1'!$B:$AP,41,FALSE)),IF($X$1=2,(VLOOKUP(B427,'X2'!$B:$AP,41,FALSE)),IF($X$1=3,(VLOOKUP(B427,'X3'!$B:$AP,41,FALSE)),IF($X$1=4,(VLOOKUP(B427,'X4'!$B:$AP,41,FALSE)),IF($X$1=5,(VLOOKUP(B427,'X5'!$B:$AP,41,FALSE)),IF($X$1=6,(VLOOKUP(B427,'X6'!$B:$AP,41,FALSE)),IF($X$1=7,(VLOOKUP(B427,'X7'!$B:$AP,41,FALSE)),IF($X$1=8,(VLOOKUP(B427,'X8'!$B:$AP,41,FALSE)),IF($X$1=9,(VLOOKUP(B427,'X9'!$B:$AP,41,FALSE)),IF($X$1=10,(VLOOKUP(B427,'X10'!$B:$AP,41,FALSE)),IF($X$1=11,(VLOOKUP(B427,'X11'!$B:$AP,41,FALSE)),IF($X$1=12,(VLOOKUP(B427,'X12'!$B:$AP,41,FALSE)),IF($X$1=13,(VLOOKUP(B427,'X13'!$B:$AP,41,FALSE)),"B"))))))))))))))=TRUE," ",(IF($X$1=1,(VLOOKUP(B427,'X1'!$B:$AP,41,FALSE)),IF($X$1=2,(VLOOKUP(B427,'X2'!$B:$AP,41,FALSE)),IF($X$1=3,(VLOOKUP(B427,'X3'!$B:$AP,41,FALSE)),IF($X$1=4,(VLOOKUP(B427,'X4'!$B:$AP,41,FALSE)),IF($X$1=5,(VLOOKUP(B427,'X5'!$B:$AP,41,FALSE)),IF($X$1=6,(VLOOKUP(B427,'X6'!$B:$AP,41,FALSE)),IF($X$1=7,(VLOOKUP(B427,'X7'!$B:$AP,41,FALSE)),IF($X$1=8,(VLOOKUP(B427,'X8'!$B:$AP,41,FALSE)),IF($X$1=9,(VLOOKUP(B427,'X9'!$B:$AP,41,FALSE)),IF($X$1=10,(VLOOKUP(B427,'X10'!$B:$AP,41,FALSE)),IF($X$1=11,(VLOOKUP(B427,'X11'!$B:$AP,41,FALSE)),IF($X$1=12,(VLOOKUP(B427,'X12'!$B:$AP,41,FALSE)),IF($X$1=13,(VLOOKUP(B427,'X13'!$B:$AP,41,FALSE)),"B")))))))))))))))</f>
        <v xml:space="preserve"> </v>
      </c>
      <c r="E427" s="182" t="str">
        <f ca="1">IF(ISERROR(IF($X$1=1,(VLOOKUP(B427,'X1'!$B:$AP,7,FALSE)),IF($X$1=2,(VLOOKUP(B427,'X2'!$B:$AP,7,FALSE)),IF($X$1=3,(VLOOKUP(B427,'X3'!$B:$AP,7,FALSE)),IF($X$1=4,(VLOOKUP(B427,'X4'!$B:$AP,7,FALSE)),IF($X$1=5,(VLOOKUP(B427,'X5'!$B:$AP,7,FALSE)),IF($X$1=6,(VLOOKUP(B427,'X6'!$B:$AP,7,FALSE)),IF($X$1=7,(VLOOKUP(B427,'X7'!$B:$AP,7,FALSE)),IF($X$1=8,(VLOOKUP(B427,'X8'!$B:$AP,7,FALSE)),IF($X$1=9,(VLOOKUP(B427,'X9'!$B:$AP,7,FALSE)),IF($X$1=10,(VLOOKUP(B427,'X10'!$B:$AP,7,FALSE)),IF($X$1=11,(VLOOKUP(B427,'X11'!$B:$AP,7,FALSE)),IF($X$1=12,(VLOOKUP(B427,'X12'!$B:$AP,7,FALSE)),IF($X$1=13,(VLOOKUP(B427,'X13'!$B:$AP,7,FALSE)),"B"))))))))))))))=TRUE," ",(IF($X$1=1,(VLOOKUP(B427,'X1'!$B:$AP,7,FALSE)),IF($X$1=2,(VLOOKUP(B427,'X2'!$B:$AP,7,FALSE)),IF($X$1=3,(VLOOKUP(B427,'X3'!$B:$AP,7,FALSE)),IF($X$1=4,(VLOOKUP(B427,'X4'!$B:$AP,7,FALSE)),IF($X$1=5,(VLOOKUP(B427,'X5'!$B:$AP,7,FALSE)),IF($X$1=6,(VLOOKUP(B427,'X6'!$B:$AP,7,FALSE)),IF($X$1=7,(VLOOKUP(B427,'X7'!$B:$AP,7,FALSE)),IF($X$1=8,(VLOOKUP(B427,'X8'!$B:$AP,7,FALSE)),IF($X$1=9,(VLOOKUP(B427,'X9'!$B:$AP,7,FALSE)),IF($X$1=10,(VLOOKUP(B427,'X10'!$B:$AP,7,FALSE)),IF($X$1=11,(VLOOKUP(B427,'X11'!$B:$AP,7,FALSE)),IF($X$1=12,(VLOOKUP(B427,'X12'!$B:$AP,7,FALSE)),IF($X$1=13,(VLOOKUP(B427,'X13'!$B:$AP,7,FALSE)),"B")))))))))))))))</f>
        <v xml:space="preserve"> </v>
      </c>
      <c r="F427" s="182" t="str">
        <f ca="1">IF(ISERROR(IF((IF($X$1=1,(VLOOKUP(B427,'X1'!$B:$AO,6,FALSE)),(IF($X$1=2,(VLOOKUP(B427,'X2'!$B:$AO,6,FALSE)),(IF($X$1=3,(VLOOKUP(B427,'X3'!$B:$AO,6,FALSE)),(IF($X$1=4,(VLOOKUP(B427,'X4'!$B:$AO,6,FALSE)),(IF($X$1=5,(VLOOKUP(B427,'X5'!$B:$AO,6,FALSE)),(IF($X$1=6,(VLOOKUP(B427,'X6'!$B:$AO,6,FALSE)),(IF($X$1=7,(VLOOKUP(B427,'X7'!$B:$AO,6,FALSE)),(IF($X$1=8,(VLOOKUP(B427,'X8'!$B:$AO,6,FALSE)),(IF($X$1=9,(VLOOKUP(B427,'X9'!$B:$AO,6,FALSE)),(IF($X$1=10,(VLOOKUP(B427,'X10'!$B:$AO,6,FALSE)),(IF($X$1=11,(VLOOKUP(B427,'X11'!$B:$AO,6,FALSE)),(IF($X$1=12,(VLOOKUP(B427,'X12'!$B:$AO,6,FALSE)),(VLOOKUP(B427,'X13'!$B:$AO,6,FALSE))))))))))))))))))))))))))=$V$1," ",(IF($X$1=1,(VLOOKUP(B427,'X1'!$B:$AO,6,FALSE)),(IF($X$1=2,(VLOOKUP(B427,'X2'!$B:$AO,6,FALSE)),(IF($X$1=3,(VLOOKUP(B427,'X3'!$B:$AO,6,FALSE)),(IF($X$1=4,(VLOOKUP(B427,'X4'!$B:$AO,6,FALSE)),(IF($X$1=5,(VLOOKUP(B427,'X5'!$B:$AO,6,FALSE)),(IF($X$1=6,(VLOOKUP(B427,'X6'!$B:$AO,6,FALSE)),(IF($X$1=7,(VLOOKUP(B427,'X7'!$B:$AO,6,FALSE)),(IF($X$1=8,(VLOOKUP(B427,'X8'!$B:$AO,6,FALSE)),(IF($X$1=9,(VLOOKUP(B427,'X9'!$B:$AO,6,FALSE)),(IF($X$1=10,(VLOOKUP(B427,'X10'!$B:$AO,6,FALSE)),(IF($X$1=11,(VLOOKUP(B427,'X11'!$B:$AO,6,FALSE)),(IF($X$1=12,(VLOOKUP(B427,'X12'!$B:$AO,6,FALSE)),(VLOOKUP(B427,'X13'!$B:$AO,6,FALSE))))))))))))))))))))))))))))=TRUE," ",(IF((IF($X$1=1,(VLOOKUP(B427,'X1'!$B:$AO,6,FALSE)),(IF($X$1=2,(VLOOKUP(B427,'X2'!$B:$AO,6,FALSE)),(IF($X$1=3,(VLOOKUP(B427,'X3'!$B:$AO,6,FALSE)),(IF($X$1=4,(VLOOKUP(B427,'X4'!$B:$AO,6,FALSE)),(IF($X$1=5,(VLOOKUP(B427,'X5'!$B:$AO,6,FALSE)),(IF($X$1=6,(VLOOKUP(B427,'X6'!$B:$AO,6,FALSE)),(IF($X$1=7,(VLOOKUP(B427,'X7'!$B:$AO,6,FALSE)),(IF($X$1=8,(VLOOKUP(B427,'X8'!$B:$AO,6,FALSE)),(IF($X$1=9,(VLOOKUP(B427,'X9'!$B:$AO,6,FALSE)),(IF($X$1=10,(VLOOKUP(B427,'X10'!$B:$AO,6,FALSE)),(IF($X$1=11,(VLOOKUP(B427,'X11'!$B:$AO,6,FALSE)),(IF($X$1=12,(VLOOKUP(B427,'X12'!$B:$AO,6,FALSE)),(VLOOKUP(B427,'X13'!$B:$AO,6,FALSE))))))))))))))))))))))))))=$V$1," ",(IF($X$1=1,(VLOOKUP(B427,'X1'!$B:$AO,6,FALSE)),(IF($X$1=2,(VLOOKUP(B427,'X2'!$B:$AO,6,FALSE)),(IF($X$1=3,(VLOOKUP(B427,'X3'!$B:$AO,6,FALSE)),(IF($X$1=4,(VLOOKUP(B427,'X4'!$B:$AO,6,FALSE)),(IF($X$1=5,(VLOOKUP(B427,'X5'!$B:$AO,6,FALSE)),(IF($X$1=6,(VLOOKUP(B427,'X6'!$B:$AO,6,FALSE)),(IF($X$1=7,(VLOOKUP(B427,'X7'!$B:$AO,6,FALSE)),(IF($X$1=8,(VLOOKUP(B427,'X8'!$B:$AO,6,FALSE)),(IF($X$1=9,(VLOOKUP(B427,'X9'!$B:$AO,6,FALSE)),(IF($X$1=10,(VLOOKUP(B427,'X10'!$B:$AO,6,FALSE)),(IF($X$1=11,(VLOOKUP(B427,'X11'!$B:$AO,6,FALSE)),(IF($X$1=12,(VLOOKUP(B427,'X12'!$B:$AO,6,FALSE)),(VLOOKUP(B427,'X13'!$B:$AO,6,FALSE)))))))))))))))))))))))))))))</f>
        <v xml:space="preserve"> </v>
      </c>
      <c r="G427" s="182" t="str">
        <f ca="1">IF(ISERROR(IF($X$1=1,(VLOOKUP(B427,'X1'!$B:$AZ,44,FALSE)),IF($X$1=2,(VLOOKUP(B427,'X2'!$B:$AZ,44,FALSE)),IF($X$1=3,(VLOOKUP(B427,'X3'!$B:$AZ,44,FALSE)),IF($X$1=4,(VLOOKUP(B427,'X4'!$B:$AZ,44,FALSE)),IF($X$1=5,(VLOOKUP(B427,'X5'!$B:$AZ,44,FALSE)),IF($X$1=6,(VLOOKUP(B427,'X6'!$B:$AZ,44,FALSE)),IF($X$1=7,(VLOOKUP(B427,'X7'!$B:$AZ,44,FALSE)),IF($X$1=8,(VLOOKUP(B427,'X8'!$B:$AZ,44,FALSE)),IF($X$1=9,(VLOOKUP(B427,'X9'!$B:$AZ,44,FALSE)),IF($X$1=10,(VLOOKUP(B427,'X10'!$B:$AZ,44,FALSE)),IF($X$1=11,(VLOOKUP(B427,'X11'!$B:$AZ,44,FALSE)),IF($X$1=12,(VLOOKUP(B427,'X12'!$B:$AZ,44,FALSE)),IF($X$1=13,(VLOOKUP(B427,'X13'!$B:$AZ,44,FALSE)),"B"))))))))))))))=TRUE," ",(IF($X$1=1,(VLOOKUP(B427,'X1'!$B:$AZ,44,FALSE)),IF($X$1=2,(VLOOKUP(B427,'X2'!$B:$AZ,44,FALSE)),IF($X$1=3,(VLOOKUP(B427,'X3'!$B:$AZ,44,FALSE)),IF($X$1=4,(VLOOKUP(B427,'X4'!$B:$AZ,44,FALSE)),IF($X$1=5,(VLOOKUP(B427,'X5'!$B:$AZ,44,FALSE)),IF($X$1=6,(VLOOKUP(B427,'X6'!$B:$AZ,44,FALSE)),IF($X$1=7,(VLOOKUP(B427,'X7'!$B:$AZ,44,FALSE)),IF($X$1=8,(VLOOKUP(B427,'X8'!$B:$AZ,44,FALSE)),IF($X$1=9,(VLOOKUP(B427,'X9'!$B:$AZ,44,FALSE)),IF($X$1=10,(VLOOKUP(B427,'X10'!$B:$AZ,44,FALSE)),IF($X$1=11,(VLOOKUP(B427,'X11'!$B:$AZ,44,FALSE)),IF($X$1=12,(VLOOKUP(B427,'X12'!$B:$AZ,44,FALSE)),IF($X$1=13,(VLOOKUP(B427,'X13'!$B:$AZ,44,FALSE)),"B")))))))))))))))</f>
        <v xml:space="preserve"> </v>
      </c>
      <c r="H427" s="182" t="str">
        <f ca="1">IF(ISERROR(IF($X$1=1,(VLOOKUP(B427,'X1'!$B:$AZ,8,FALSE)),IF($X$1=2,(VLOOKUP(B427,'X2'!$B:$AZ,8,FALSE)),IF($X$1=3,(VLOOKUP(B427,'X3'!$B:$AZ,8,FALSE)),IF($X$1=4,(VLOOKUP(B427,'X4'!$B:$AZ,8,FALSE)),IF($X$1=5,(VLOOKUP(B427,'X5'!$B:$AZ,8,FALSE)),IF($X$1=6,(VLOOKUP(B427,'X6'!$B:$AZ,8,FALSE)),IF($X$1=7,(VLOOKUP(B427,'X7'!$B:$AZ,8,FALSE)),IF($X$1=8,(VLOOKUP(B427,'X8'!$B:$AZ,8,FALSE)),IF($X$1=9,(VLOOKUP(B427,'X9'!$B:$AZ,8,FALSE)),IF($X$1=10,(VLOOKUP(B427,'X10'!$B:$AZ,8,FALSE)),IF($X$1=11,(VLOOKUP(B427,'X11'!$B:$AZ,8,FALSE)),IF($X$1=12,(VLOOKUP(B427,'X12'!$B:$AZ,8,FALSE)),IF($X$1=13,(VLOOKUP(B427,'X13'!$B:$AZ,8,FALSE)),"B"))))))))))))))=TRUE," ",(IF($X$1=1,(VLOOKUP(B427,'X1'!$B:$AZ,8,FALSE)),IF($X$1=2,(VLOOKUP(B427,'X2'!$B:$AZ,8,FALSE)),IF($X$1=3,(VLOOKUP(B427,'X3'!$B:$AZ,8,FALSE)),IF($X$1=4,(VLOOKUP(B427,'X4'!$B:$AZ,8,FALSE)),IF($X$1=5,(VLOOKUP(B427,'X5'!$B:$AZ,8,FALSE)),IF($X$1=6,(VLOOKUP(B427,'X6'!$B:$AZ,8,FALSE)),IF($X$1=7,(VLOOKUP(B427,'X7'!$B:$AZ,8,FALSE)),IF($X$1=8,(VLOOKUP(B427,'X8'!$B:$AZ,8,FALSE)),IF($X$1=9,(VLOOKUP(B427,'X9'!$B:$AZ,8,FALSE)),IF($X$1=10,(VLOOKUP(B427,'X10'!$B:$AZ,8,FALSE)),IF($X$1=11,(VLOOKUP(B427,'X11'!$B:$AZ,8,FALSE)),IF($X$1=12,(VLOOKUP(B427,'X12'!$B:$AZ,8,FALSE)),IF($X$1=13,(VLOOKUP(B427,'X13'!$B:$AZ,8,FALSE)),"B")))))))))))))))</f>
        <v xml:space="preserve"> </v>
      </c>
      <c r="I427" s="183" t="str">
        <f ca="1">IF(ISERROR(IF($X$1=1,(VLOOKUP(B427,'X1'!$B:$AZ,2,FALSE)),IF($X$1=2,(VLOOKUP(B427,'X2'!$B:$AZ,2,FALSE)),IF($X$1=3,(VLOOKUP(B427,'X3'!$B:$AZ,2,FALSE)),IF($X$1=4,(VLOOKUP(B427,'X4'!$B:$AZ,2,FALSE)),IF($X$1=5,(VLOOKUP(B427,'X5'!$B:$AZ,2,FALSE)),IF($X$1=6,(VLOOKUP(B427,'X6'!$B:$AZ,2,FALSE)),IF($X$1=7,(VLOOKUP(B427,'X7'!$B:$AZ,2,FALSE)),IF($X$1=8,(VLOOKUP(B427,'X8'!$B:$AZ,2,FALSE)),IF($X$1=9,(VLOOKUP(B427,'X9'!$B:$AZ,2,FALSE)),IF($X$1=10,(VLOOKUP(B427,'X10'!$B:$AZ,2,FALSE)),IF($X$1=11,(VLOOKUP(B427,'X11'!$B:$AZ,2,FALSE)),IF($X$1=12,(VLOOKUP(B427,'X12'!$B:$AZ,2,FALSE)),IF($X$1=13,(VLOOKUP(B427,'X13'!$B:$AZ,2,FALSE)),"B"))))))))))))))=TRUE," ",(IF($X$1=1,(VLOOKUP(B427,'X1'!$B:$AZ,2,FALSE)),IF($X$1=2,(VLOOKUP(B427,'X2'!$B:$AZ,2,FALSE)),IF($X$1=3,(VLOOKUP(B427,'X3'!$B:$AZ,2,FALSE)),IF($X$1=4,(VLOOKUP(B427,'X4'!$B:$AZ,2,FALSE)),IF($X$1=5,(VLOOKUP(B427,'X5'!$B:$AZ,2,FALSE)),IF($X$1=6,(VLOOKUP(B427,'X6'!$B:$AZ,2,FALSE)),IF($X$1=7,(VLOOKUP(B427,'X7'!$B:$AZ,2,FALSE)),IF($X$1=8,(VLOOKUP(B427,'X8'!$B:$AZ,2,FALSE)),IF($X$1=9,(VLOOKUP(B427,'X9'!$B:$AZ,2,FALSE)),IF($X$1=10,(VLOOKUP(B427,'X10'!$B:$AZ,2,FALSE)),IF($X$1=11,(VLOOKUP(B427,'X11'!$B:$AZ,2,FALSE)),IF($X$1=12,(VLOOKUP(B427,'X12'!$B:$AZ,2,FALSE)),IF($X$1=13,(VLOOKUP(B427,'X13'!$B:$AZ,2,FALSE)),"B")))))))))))))))</f>
        <v xml:space="preserve"> </v>
      </c>
      <c r="J427" s="183" t="str">
        <f ca="1">IF(ISERROR(IF($X$1=1,(VLOOKUP(B427,'X1'!$B:$AZ,3,FALSE)),IF($X$1=2,(VLOOKUP(B427,'X2'!$B:$AZ,3,FALSE)),IF($X$1=3,(VLOOKUP(B427,'X3'!$B:$AZ,3,FALSE)),IF($X$1=4,(VLOOKUP(B427,'X4'!$B:$AZ,3,FALSE)),IF($X$1=5,(VLOOKUP(B427,'X5'!$B:$AZ,3,FALSE)),IF($X$1=6,(VLOOKUP(B427,'X6'!$B:$AZ,3,FALSE)),IF($X$1=7,(VLOOKUP(B427,'X7'!$B:$AZ,3,FALSE)),IF($X$1=8,(VLOOKUP(B427,'X8'!$B:$AZ,3,FALSE)),IF($X$1=9,(VLOOKUP(B427,'X9'!$B:$AZ,3,FALSE)),IF($X$1=10,(VLOOKUP(B427,'X10'!$B:$AZ,3,FALSE)),IF($X$1=11,(VLOOKUP(B427,'X11'!$B:$AZ,3,FALSE)),IF($X$1=12,(VLOOKUP(B427,'X12'!$B:$AZ,3,FALSE)),IF($X$1=13,(VLOOKUP(B427,'X13'!$B:$AZ,3,FALSE)),"B"))))))))))))))=TRUE," ",(IF($X$1=1,(VLOOKUP(B427,'X1'!$B:$AZ,3,FALSE)),IF($X$1=2,(VLOOKUP(B427,'X2'!$B:$AZ,3,FALSE)),IF($X$1=3,(VLOOKUP(B427,'X3'!$B:$AZ,3,FALSE)),IF($X$1=4,(VLOOKUP(B427,'X4'!$B:$AZ,3,FALSE)),IF($X$1=5,(VLOOKUP(B427,'X5'!$B:$AZ,3,FALSE)),IF($X$1=6,(VLOOKUP(B427,'X6'!$B:$AZ,3,FALSE)),IF($X$1=7,(VLOOKUP(B427,'X7'!$B:$AZ,3,FALSE)),IF($X$1=8,(VLOOKUP(B427,'X8'!$B:$AZ,3,FALSE)),IF($X$1=9,(VLOOKUP(B427,'X9'!$B:$AZ,3,FALSE)),IF($X$1=10,(VLOOKUP(B427,'X10'!$B:$AZ,3,FALSE)),IF($X$1=11,(VLOOKUP(B427,'X11'!$B:$AZ,3,FALSE)),IF($X$1=12,(VLOOKUP(B427,'X12'!$B:$AZ,3,FALSE)),IF($X$1=13,(VLOOKUP(B427,'X13'!$B:$AZ,3,FALSE)),"B")))))))))))))))</f>
        <v xml:space="preserve"> </v>
      </c>
      <c r="K427" s="183" t="str">
        <f ca="1">IF(ISERROR(IF($X$1=1,(VLOOKUP(B427,'X1'!$B:$AZ,5,FALSE)),IF($X$1=2,(VLOOKUP(B427,'X2'!$B:$AZ,5,FALSE)),IF($X$1=3,(VLOOKUP(B427,'X3'!$B:$AZ,5,FALSE)),IF($X$1=4,(VLOOKUP(B427,'X4'!$B:$AZ,5,FALSE)),IF($X$1=5,(VLOOKUP(B427,'X5'!$B:$AZ,5,FALSE)),IF($X$1=6,(VLOOKUP(B427,'X6'!$B:$AZ,5,FALSE)),IF($X$1=7,(VLOOKUP(B427,'X7'!$B:$AZ,5,FALSE)),IF($X$1=8,(VLOOKUP(B427,'X8'!$B:$AZ,5,FALSE)),IF($X$1=9,(VLOOKUP(B427,'X9'!$B:$AZ,5,FALSE)),IF($X$1=10,(VLOOKUP(B427,'X10'!$B:$AZ,5,FALSE)),IF($X$1=11,(VLOOKUP(B427,'X11'!$B:$AZ,5,FALSE)),IF($X$1=12,(VLOOKUP(B427,'X12'!$B:$AZ,5,FALSE)),IF($X$1=13,(VLOOKUP(B427,'X13'!$B:$AZ,5,FALSE)),"B"))))))))))))))=TRUE," ",(IF($X$1=1,(VLOOKUP(B427,'X1'!$B:$AZ,5,FALSE)),IF($X$1=2,(VLOOKUP(B427,'X2'!$B:$AZ,5,FALSE)),IF($X$1=3,(VLOOKUP(B427,'X3'!$B:$AZ,5,FALSE)),IF($X$1=4,(VLOOKUP(B427,'X4'!$B:$AZ,5,FALSE)),IF($X$1=5,(VLOOKUP(B427,'X5'!$B:$AZ,5,FALSE)),IF($X$1=6,(VLOOKUP(B427,'X6'!$B:$AZ,5,FALSE)),IF($X$1=7,(VLOOKUP(B427,'X7'!$B:$AZ,5,FALSE)),IF($X$1=8,(VLOOKUP(B427,'X8'!$B:$AZ,5,FALSE)),IF($X$1=9,(VLOOKUP(B427,'X9'!$B:$AZ,5,FALSE)),IF($X$1=10,(VLOOKUP(B427,'X10'!$B:$AZ,5,FALSE)),IF($X$1=11,(VLOOKUP(B427,'X11'!$B:$AZ,5,FALSE)),IF($X$1=12,(VLOOKUP(B427,'X12'!$B:$AZ,5,FALSE)),IF($X$1=13,(VLOOKUP(B427,'X13'!$B:$AZ,5,FALSE)),"B")))))))))))))))</f>
        <v xml:space="preserve"> </v>
      </c>
      <c r="L427" s="184" t="str">
        <f ca="1">IF(ISERROR(IF($X$1=1,(VLOOKUP(B427,'X1'!$B:$AZ,9,FALSE)),IF($X$1=2,(VLOOKUP(B427,'X2'!$B:$AZ,9,FALSE)),IF($X$1=3,(VLOOKUP(B427,'X3'!$B:$AZ,9,FALSE)),IF($X$1=4,(VLOOKUP(B427,'X4'!$B:$AZ,9,FALSE)),IF($X$1=5,(VLOOKUP(B427,'X5'!$B:$AZ,9,FALSE)),IF($X$1=6,(VLOOKUP(B427,'X6'!$B:$AZ,9,FALSE)),IF($X$1=7,(VLOOKUP(B427,'X7'!$B:$AZ,9,FALSE)),IF($X$1=8,(VLOOKUP(B427,'X8'!$B:$AZ,9,FALSE)),IF($X$1=9,(VLOOKUP(B427,'X9'!$B:$AZ,9,FALSE)),IF($X$1=10,(VLOOKUP(B427,'X10'!$B:$AZ,9,FALSE)),IF($X$1=11,(VLOOKUP(B427,'X11'!$B:$AZ,9,FALSE)),IF($X$1=12,(VLOOKUP(B427,'X12'!$B:$AZ,9,FALSE)),IF($X$1=13,(VLOOKUP(B427,'X13'!$B:$AZ,9,FALSE)),"B"))))))))))))))=TRUE," ",(IF($X$1=1,(VLOOKUP(B427,'X1'!$B:$AZ,9,FALSE)),IF($X$1=2,(VLOOKUP(B427,'X2'!$B:$AZ,9,FALSE)),IF($X$1=3,(VLOOKUP(B427,'X3'!$B:$AZ,9,FALSE)),IF($X$1=4,(VLOOKUP(B427,'X4'!$B:$AZ,9,FALSE)),IF($X$1=5,(VLOOKUP(B427,'X5'!$B:$AZ,9,FALSE)),IF($X$1=6,(VLOOKUP(B427,'X6'!$B:$AZ,9,FALSE)),IF($X$1=7,(VLOOKUP(B427,'X7'!$B:$AZ,9,FALSE)),IF($X$1=8,(VLOOKUP(B427,'X8'!$B:$AZ,9,FALSE)),IF($X$1=9,(VLOOKUP(B427,'X9'!$B:$AZ,9,FALSE)),IF($X$1=10,(VLOOKUP(B427,'X10'!$B:$AZ,9,FALSE)),IF($X$1=11,(VLOOKUP(B427,'X11'!$B:$AZ,9,FALSE)),IF($X$1=12,(VLOOKUP(B427,'X12'!$B:$AZ,9,FALSE)),IF($X$1=13,(VLOOKUP(B427,'X13'!$B:$AZ,9,FALSE)),"B")))))))))))))))</f>
        <v xml:space="preserve"> </v>
      </c>
      <c r="M427" s="184" t="str">
        <f ca="1">IF(ISERROR(IF($X$1=1,(VLOOKUP(B427,'X1'!$B:$AZ,10,FALSE)),IF($X$1=2,(VLOOKUP(B427,'X2'!$B:$AZ,10,FALSE)),IF($X$1=3,(VLOOKUP(B427,'X3'!$B:$AZ,10,FALSE)),IF($X$1=4,(VLOOKUP(B427,'X4'!$B:$AZ,10,FALSE)),IF($X$1=5,(VLOOKUP(B427,'X5'!$B:$AZ,10,FALSE)),IF($X$1=6,(VLOOKUP(B427,'X6'!$B:$AZ,10,FALSE)),IF($X$1=7,(VLOOKUP(B427,'X7'!$B:$AZ,10,FALSE)),IF($X$1=8,(VLOOKUP(B427,'X8'!$B:$AZ,10,FALSE)),IF($X$1=9,(VLOOKUP(B427,'X9'!$B:$AZ,10,FALSE)),IF($X$1=10,(VLOOKUP(B427,'X10'!$B:$AZ,10,FALSE)),IF($X$1=11,(VLOOKUP(B427,'X11'!$B:$AZ,10,FALSE)),IF($X$1=12,(VLOOKUP(B427,'X12'!$B:$AZ,10,FALSE)),IF($X$1=13,(VLOOKUP(B427,'X13'!$B:$AZ,10,FALSE)),"B"))))))))))))))=TRUE," ",(IF($X$1=1,(VLOOKUP(B427,'X1'!$B:$AZ,10,FALSE)),IF($X$1=2,(VLOOKUP(B427,'X2'!$B:$AZ,10,FALSE)),IF($X$1=3,(VLOOKUP(B427,'X3'!$B:$AZ,10,FALSE)),IF($X$1=4,(VLOOKUP(B427,'X4'!$B:$AZ,10,FALSE)),IF($X$1=5,(VLOOKUP(B427,'X5'!$B:$AZ,10,FALSE)),IF($X$1=6,(VLOOKUP(B427,'X6'!$B:$AZ,10,FALSE)),IF($X$1=7,(VLOOKUP(B427,'X7'!$B:$AZ,10,FALSE)),IF($X$1=8,(VLOOKUP(B427,'X8'!$B:$AZ,10,FALSE)),IF($X$1=9,(VLOOKUP(B427,'X9'!$B:$AZ,10,FALSE)),IF($X$1=10,(VLOOKUP(B427,'X10'!$B:$AZ,10,FALSE)),IF($X$1=11,(VLOOKUP(B427,'X11'!$B:$AZ,10,FALSE)),IF($X$1=12,(VLOOKUP(B427,'X12'!$B:$AZ,10,FALSE)),IF($X$1=13,(VLOOKUP(B427,'X13'!$B:$AZ,10,FALSE)),"B")))))))))))))))</f>
        <v xml:space="preserve"> </v>
      </c>
      <c r="N427" s="185" t="str">
        <f ca="1">IF(ISERROR(IF($X$1=1,(VLOOKUP(B427,'X1'!$B:$AZ,45,FALSE)),IF($X$1=2,(VLOOKUP(B427,'X2'!$B:$AZ,45,FALSE)),IF($X$1=3,(VLOOKUP(B427,'X3'!$B:$AZ,45,FALSE)),IF($X$1=4,(VLOOKUP(B427,'X4'!$B:$AZ,45,FALSE)),IF($X$1=5,(VLOOKUP(B427,'X5'!$B:$AZ,45,FALSE)),IF($X$1=6,(VLOOKUP(B427,'X6'!$B:$AZ,45,FALSE)),IF($X$1=7,(VLOOKUP(B427,'X7'!$B:$AZ,45,FALSE)),IF($X$1=8,(VLOOKUP(B427,'X8'!$B:$AZ,45,FALSE)),IF($X$1=9,(VLOOKUP(B427,'X9'!$B:$AZ,45,FALSE)),IF($X$1=10,(VLOOKUP(B427,'X10'!$B:$AZ,45,FALSE)),IF($X$1=11,(VLOOKUP(B427,'X11'!$B:$AZ,45,FALSE)),IF($X$1=12,(VLOOKUP(B427,'X12'!$B:$AZ,45,FALSE)),IF($X$1=13,(VLOOKUP(B427,'X13'!$B:$AZ,45,FALSE)),"B"))))))))))))))=TRUE," ",(IF($X$1=1,(VLOOKUP(B427,'X1'!$B:$AZ,45,FALSE)),IF($X$1=2,(VLOOKUP(B427,'X2'!$B:$AZ,45,FALSE)),IF($X$1=3,(VLOOKUP(B427,'X3'!$B:$AZ,45,FALSE)),IF($X$1=4,(VLOOKUP(B427,'X4'!$B:$AZ,45,FALSE)),IF($X$1=5,(VLOOKUP(B427,'X5'!$B:$AZ,45,FALSE)),IF($X$1=6,(VLOOKUP(B427,'X6'!$B:$AZ,45,FALSE)),IF($X$1=7,(VLOOKUP(B427,'X7'!$B:$AZ,45,FALSE)),IF($X$1=8,(VLOOKUP(B427,'X8'!$B:$AZ,45,FALSE)),IF($X$1=9,(VLOOKUP(B427,'X9'!$B:$AZ,45,FALSE)),IF($X$1=10,(VLOOKUP(B427,'X10'!$B:$AZ,45,FALSE)),IF($X$1=11,(VLOOKUP(B427,'X11'!$B:$AZ,45,FALSE)),IF($X$1=12,(VLOOKUP(B427,'X12'!$B:$AZ,45,FALSE)),IF($X$1=13,(VLOOKUP(B427,'X13'!$B:$AZ,45,FALSE)),"B")))))))))))))))</f>
        <v xml:space="preserve"> </v>
      </c>
      <c r="O427" s="184" t="str">
        <f ca="1">IF(ISERROR(IF($X$1=1,(VLOOKUP(B427,'X1'!$B:$AZ,11,FALSE)),IF($X$1=2,(VLOOKUP(B427,'X2'!$B:$AZ,11,FALSE)),IF($X$1=3,(VLOOKUP(B427,'X3'!$B:$AZ,11,FALSE)),IF($X$1=4,(VLOOKUP(B427,'X4'!$B:$AZ,11,FALSE)),IF($X$1=5,(VLOOKUP(B427,'X5'!$B:$AZ,11,FALSE)),IF($X$1=6,(VLOOKUP(B427,'X6'!$B:$AZ,11,FALSE)),IF($X$1=7,(VLOOKUP(B427,'X7'!$B:$AZ,11,FALSE)),IF($X$1=8,(VLOOKUP(B427,'X8'!$B:$AZ,11,FALSE)),IF($X$1=9,(VLOOKUP(B427,'X9'!$B:$AZ,11,FALSE)),IF($X$1=10,(VLOOKUP(B427,'X10'!$B:$AZ,11,FALSE)),IF($X$1=11,(VLOOKUP(B427,'X11'!$B:$AZ,11,FALSE)),IF($X$1=12,(VLOOKUP(B427,'X12'!$B:$AZ,11,FALSE)),IF($X$1=13,(VLOOKUP(B427,'X13'!$B:$AZ,11,FALSE)),"B"))))))))))))))=TRUE," ",(IF($X$1=1,(VLOOKUP(B427,'X1'!$B:$AZ,11,FALSE)),IF($X$1=2,(VLOOKUP(B427,'X2'!$B:$AZ,11,FALSE)),IF($X$1=3,(VLOOKUP(B427,'X3'!$B:$AZ,11,FALSE)),IF($X$1=4,(VLOOKUP(B427,'X4'!$B:$AZ,11,FALSE)),IF($X$1=5,(VLOOKUP(B427,'X5'!$B:$AZ,11,FALSE)),IF($X$1=6,(VLOOKUP(B427,'X6'!$B:$AZ,11,FALSE)),IF($X$1=7,(VLOOKUP(B427,'X7'!$B:$AZ,11,FALSE)),IF($X$1=8,(VLOOKUP(B427,'X8'!$B:$AZ,11,FALSE)),IF($X$1=9,(VLOOKUP(B427,'X9'!$B:$AZ,11,FALSE)),IF($X$1=10,(VLOOKUP(B427,'X10'!$B:$AZ,11,FALSE)),IF($X$1=11,(VLOOKUP(B427,'X11'!$B:$AZ,11,FALSE)),IF($X$1=12,(VLOOKUP(B427,'X12'!$B:$AZ,11,FALSE)),IF($X$1=13,(VLOOKUP(B427,'X13'!$B:$AZ,11,FALSE)),"B")))))))))))))))</f>
        <v xml:space="preserve"> </v>
      </c>
      <c r="P427" s="184" t="str">
        <f ca="1">IF(ISERROR(IF($X$1=1,(VLOOKUP(B427,'X1'!$B:$AZ,12,FALSE)),IF($X$1=2,(VLOOKUP(B427,'X2'!$B:$AZ,12,FALSE)),IF($X$1=3,(VLOOKUP(B427,'X3'!$B:$AZ,12,FALSE)),IF($X$1=4,(VLOOKUP(B427,'X4'!$B:$AZ,12,FALSE)),IF($X$1=5,(VLOOKUP(B427,'X5'!$B:$AZ,12,FALSE)),IF($X$1=6,(VLOOKUP(B427,'X6'!$B:$AZ,12,FALSE)),IF($X$1=7,(VLOOKUP(B427,'X7'!$B:$AZ,12,FALSE)),IF($X$1=8,(VLOOKUP(B427,'X8'!$B:$AZ,12,FALSE)),IF($X$1=9,(VLOOKUP(B427,'X9'!$B:$AZ,12,FALSE)),IF($X$1=10,(VLOOKUP(B427,'X10'!$B:$AZ,12,FALSE)),IF($X$1=11,(VLOOKUP(B427,'X11'!$B:$AZ,12,FALSE)),IF($X$1=12,(VLOOKUP(B427,'X12'!$B:$AZ,12,FALSE)),IF($X$1=13,(VLOOKUP(B427,'X13'!$B:$AZ,12,FALSE)),"B"))))))))))))))=TRUE," ",(IF($X$1=1,(VLOOKUP(B427,'X1'!$B:$AZ,12,FALSE)),IF($X$1=2,(VLOOKUP(B427,'X2'!$B:$AZ,12,FALSE)),IF($X$1=3,(VLOOKUP(B427,'X3'!$B:$AZ,12,FALSE)),IF($X$1=4,(VLOOKUP(B427,'X4'!$B:$AZ,12,FALSE)),IF($X$1=5,(VLOOKUP(B427,'X5'!$B:$AZ,12,FALSE)),IF($X$1=6,(VLOOKUP(B427,'X6'!$B:$AZ,12,FALSE)),IF($X$1=7,(VLOOKUP(B427,'X7'!$B:$AZ,12,FALSE)),IF($X$1=8,(VLOOKUP(B427,'X8'!$B:$AZ,12,FALSE)),IF($X$1=9,(VLOOKUP(B427,'X9'!$B:$AZ,12,FALSE)),IF($X$1=10,(VLOOKUP(B427,'X10'!$B:$AZ,12,FALSE)),IF($X$1=11,(VLOOKUP(B427,'X11'!$B:$AZ,12,FALSE)),IF($X$1=12,(VLOOKUP(B427,'X12'!$B:$AZ,12,FALSE)),IF($X$1=13,(VLOOKUP(B427,'X13'!$B:$AZ,12,FALSE)),"B")))))))))))))))</f>
        <v xml:space="preserve"> </v>
      </c>
      <c r="Q427" s="185" t="str">
        <f ca="1">IF(ISERROR(IF($X$1=1,(VLOOKUP(B427,'X1'!$B:$AZ,46,FALSE)),IF($X$1=2,(VLOOKUP(B427,'X2'!$B:$AZ,46,FALSE)),IF($X$1=3,(VLOOKUP(B427,'X3'!$B:$AZ,46,FALSE)),IF($X$1=4,(VLOOKUP(B427,'X4'!$B:$AZ,46,FALSE)),IF($X$1=5,(VLOOKUP(B427,'X5'!$B:$AZ,46,FALSE)),IF($X$1=6,(VLOOKUP(B427,'X6'!$B:$AZ,46,FALSE)),IF($X$1=7,(VLOOKUP(B427,'X7'!$B:$AZ,46,FALSE)),IF($X$1=8,(VLOOKUP(B427,'X8'!$B:$AZ,46,FALSE)),IF($X$1=9,(VLOOKUP(B427,'X9'!$B:$AZ,46,FALSE)),IF($X$1=10,(VLOOKUP(B427,'X10'!$B:$AZ,46,FALSE)),IF($X$1=11,(VLOOKUP(B427,'X11'!$B:$AZ,46,FALSE)),IF($X$1=12,(VLOOKUP(B427,'X12'!$B:$AZ,46,FALSE)),IF($X$1=13,(VLOOKUP(B427,'X13'!$B:$AZ,46,FALSE)),"B"))))))))))))))=TRUE," ",(IF($X$1=1,(VLOOKUP(B427,'X1'!$B:$AZ,46,FALSE)),IF($X$1=2,(VLOOKUP(B427,'X2'!$B:$AZ,46,FALSE)),IF($X$1=3,(VLOOKUP(B427,'X3'!$B:$AZ,46,FALSE)),IF($X$1=4,(VLOOKUP(B427,'X4'!$B:$AZ,46,FALSE)),IF($X$1=5,(VLOOKUP(B427,'X5'!$B:$AZ,46,FALSE)),IF($X$1=6,(VLOOKUP(B427,'X6'!$B:$AZ,46,FALSE)),IF($X$1=7,(VLOOKUP(B427,'X7'!$B:$AZ,46,FALSE)),IF($X$1=8,(VLOOKUP(B427,'X8'!$B:$AZ,46,FALSE)),IF($X$1=9,(VLOOKUP(B427,'X9'!$B:$AZ,46,FALSE)),IF($X$1=10,(VLOOKUP(B427,'X10'!$B:$AZ,46,FALSE)),IF($X$1=11,(VLOOKUP(B427,'X11'!$B:$AZ,46,FALSE)),IF($X$1=12,(VLOOKUP(B427,'X12'!$B:$AZ,46,FALSE)),IF($X$1=13,(VLOOKUP(B427,'X13'!$B:$AZ,46,FALSE)),"B")))))))))))))))</f>
        <v xml:space="preserve"> </v>
      </c>
      <c r="R427" s="185" t="str">
        <f ca="1">IF(ISERROR(IF($X$1=1,(VLOOKUP(B427,'X1'!$B:$AZ,15,FALSE)),IF($X$1=2,(VLOOKUP(B427,'X2'!$B:$AZ,15,FALSE)),IF($X$1=3,(VLOOKUP(B427,'X3'!$B:$AZ,15,FALSE)),IF($X$1=4,(VLOOKUP(B427,'X4'!$B:$AZ,15,FALSE)),IF($X$1=5,(VLOOKUP(B427,'X5'!$B:$AZ,15,FALSE)),IF($X$1=6,(VLOOKUP(B427,'X6'!$B:$AZ,15,FALSE)),IF($X$1=7,(VLOOKUP(B427,'X7'!$B:$AZ,15,FALSE)),IF($X$1=8,(VLOOKUP(B427,'X8'!$B:$AZ,15,FALSE)),IF($X$1=9,(VLOOKUP(B427,'X9'!$B:$AZ,15,FALSE)),IF($X$1=10,(VLOOKUP(B427,'X10'!$B:$AZ,15,FALSE)),IF($X$1=11,(VLOOKUP(B427,'X11'!$B:$AZ,15,FALSE)),IF($X$1=12,(VLOOKUP(B427,'X12'!$B:$AZ,15,FALSE)),IF($X$1=13,(VLOOKUP(B427,'X13'!$B:$AZ,15,FALSE)),"B"))))))))))))))=TRUE," ",(IF($X$1=1,(VLOOKUP(B427,'X1'!$B:$AZ,15,FALSE)),IF($X$1=2,(VLOOKUP(B427,'X2'!$B:$AZ,15,FALSE)),IF($X$1=3,(VLOOKUP(B427,'X3'!$B:$AZ,15,FALSE)),IF($X$1=4,(VLOOKUP(B427,'X4'!$B:$AZ,15,FALSE)),IF($X$1=5,(VLOOKUP(B427,'X5'!$B:$AZ,15,FALSE)),IF($X$1=6,(VLOOKUP(B427,'X6'!$B:$AZ,15,FALSE)),IF($X$1=7,(VLOOKUP(B427,'X7'!$B:$AZ,15,FALSE)),IF($X$1=8,(VLOOKUP(B427,'X8'!$B:$AZ,15,FALSE)),IF($X$1=9,(VLOOKUP(B427,'X9'!$B:$AZ,15,FALSE)),IF($X$1=10,(VLOOKUP(B427,'X10'!$B:$AZ,15,FALSE)),IF($X$1=11,(VLOOKUP(B427,'X11'!$B:$AZ,15,FALSE)),IF($X$1=12,(VLOOKUP(B427,'X12'!$B:$AZ,15,FALSE)),IF($X$1=13,(VLOOKUP(B427,'X13'!$B:$AZ,15,FALSE)),"B")))))))))))))))</f>
        <v xml:space="preserve"> </v>
      </c>
      <c r="S427" s="185" t="str">
        <f ca="1">IF(ISERROR(IF((IF($X$1=1,(VLOOKUP(B427,'X1'!$B:$AZ,14,FALSE)),(IF($X$1=2,(VLOOKUP(B427,'X2'!$B:$AZ,14,FALSE)),(IF($X$1=3,(VLOOKUP(B427,'X3'!$B:$AZ,14,FALSE)),(IF($X$1=4,(VLOOKUP(B427,'X4'!$B:$AZ,14,FALSE)),(IF($X$1=5,(VLOOKUP(B427,'X5'!$B:$AZ,14,FALSE)),(IF($X$1=6,(VLOOKUP(B427,'X6'!$B:$AZ,14,FALSE)),(IF($X$1=7,(VLOOKUP(B427,'X7'!$B:$AZ,14,FALSE)),(IF($X$1=8,(VLOOKUP(B427,'X8'!$B:$AZ,14,FALSE)),(IF($X$1=9,(VLOOKUP(B427,'X9'!$B:$AZ,14,FALSE)),(IF($X$1=10,(VLOOKUP(B427,'X10'!$B:$AZ,14,FALSE)),(IF($X$1=11,(VLOOKUP(B427,'X11'!$B:$AZ,14,FALSE)),(IF($X$1=12,(VLOOKUP(B427,'X12'!$B:$AZ,14,FALSE)),(VLOOKUP(B427,'X13'!$B:$AZ,14,FALSE))))))))))))))))))))))))))=$V$1," ",(IF($X$1=1,(VLOOKUP(B427,'X1'!$B:$AZ,14,FALSE)),(IF($X$1=2,(VLOOKUP(B427,'X2'!$B:$AZ,14,FALSE)),(IF($X$1=3,(VLOOKUP(B427,'X3'!$B:$AZ,14,FALSE)),(IF($X$1=4,(VLOOKUP(B427,'X4'!$B:$AZ,14,FALSE)),(IF($X$1=5,(VLOOKUP(B427,'X5'!$B:$AZ,14,FALSE)),(IF($X$1=6,(VLOOKUP(B427,'X6'!$B:$AZ,14,FALSE)),(IF($X$1=7,(VLOOKUP(B427,'X7'!$B:$AZ,14,FALSE)),(IF($X$1=8,(VLOOKUP(B427,'X8'!$B:$AZ,14,FALSE)),(IF($X$1=9,(VLOOKUP(B427,'X9'!$B:$AZ,14,FALSE)),(IF($X$1=10,(VLOOKUP(B427,'X10'!$B:$AZ,14,FALSE)),(IF($X$1=11,(VLOOKUP(B427,'X11'!$B:$AZ,14,FALSE)),(IF($X$1=12,(VLOOKUP(B427,'X12'!$B:$AZ,14,FALSE)),(VLOOKUP(B427,'X13'!$B:$AZ,14,FALSE))))))))))))))))))))))))))))=TRUE," ",(IF((IF($X$1=1,(VLOOKUP(B427,'X1'!$B:$AZ,14,FALSE)),(IF($X$1=2,(VLOOKUP(B427,'X2'!$B:$AZ,14,FALSE)),(IF($X$1=3,(VLOOKUP(B427,'X3'!$B:$AZ,14,FALSE)),(IF($X$1=4,(VLOOKUP(B427,'X4'!$B:$AZ,14,FALSE)),(IF($X$1=5,(VLOOKUP(B427,'X5'!$B:$AZ,14,FALSE)),(IF($X$1=6,(VLOOKUP(B427,'X6'!$B:$AZ,14,FALSE)),(IF($X$1=7,(VLOOKUP(B427,'X7'!$B:$AZ,14,FALSE)),(IF($X$1=8,(VLOOKUP(B427,'X8'!$B:$AZ,14,FALSE)),(IF($X$1=9,(VLOOKUP(B427,'X9'!$B:$AZ,14,FALSE)),(IF($X$1=10,(VLOOKUP(B427,'X10'!$B:$AZ,14,FALSE)),(IF($X$1=11,(VLOOKUP(B427,'X11'!$B:$AZ,14,FALSE)),(IF($X$1=12,(VLOOKUP(B427,'X12'!$B:$AZ,14,FALSE)),(VLOOKUP(B427,'X13'!$B:$AZ,14,FALSE))))))))))))))))))))))))))=$V$1," ",(IF($X$1=1,(VLOOKUP(B427,'X1'!$B:$AZ,14,FALSE)),(IF($X$1=2,(VLOOKUP(B427,'X2'!$B:$AZ,14,FALSE)),(IF($X$1=3,(VLOOKUP(B427,'X3'!$B:$AZ,14,FALSE)),(IF($X$1=4,(VLOOKUP(B427,'X4'!$B:$AZ,14,FALSE)),(IF($X$1=5,(VLOOKUP(B427,'X5'!$B:$AZ,14,FALSE)),(IF($X$1=6,(VLOOKUP(B427,'X6'!$B:$AZ,14,FALSE)),(IF($X$1=7,(VLOOKUP(B427,'X7'!$B:$AZ,14,FALSE)),(IF($X$1=8,(VLOOKUP(B427,'X8'!$B:$AZ,14,FALSE)),(IF($X$1=9,(VLOOKUP(B427,'X9'!$B:$AZ,14,FALSE)),(IF($X$1=10,(VLOOKUP(B427,'X10'!$B:$AZ,14,FALSE)),(IF($X$1=11,(VLOOKUP(B427,'X11'!$B:$AZ,14,FALSE)),(IF($X$1=12,(VLOOKUP(B427,'X12'!$B:$AZ,14,FALSE)),(VLOOKUP(B427,'X13'!$B:$AZ,14,FALSE)))))))))))))))))))))))))))))</f>
        <v xml:space="preserve"> </v>
      </c>
    </row>
    <row r="428" spans="1:19" ht="14.1" customHeight="1" x14ac:dyDescent="0.2">
      <c r="A428" s="156" t="s">
        <v>1058</v>
      </c>
      <c r="B428" s="122" t="str">
        <f>IF(ISERROR(IF($U$16=1,(VLOOKUP(A428,$AC$89:$AH$125,2,FALSE)),IF((IF($X$1=1,'X1'!B387,(IF($X$1=2,'X2'!B387,(IF($X$1=3,'X3'!B387,(IF($X$1=4,'X4'!B387,(IF($X$1=5,'X5'!B387,(IF($X$1=6,'X6'!B387,(IF($X$1=7,'X7'!B387,(IF($X$1=8,'X8'!B387,(IF($X$1=9,'X9'!B387,(IF($X$1=10,'X10'!B387,(IF($X$1=11,'X11'!B387,(IF($X$1=12,'X12'!B387,'X13'!B387))))))))))))))))))))))))="","",(IF($X$1=1,'X1'!B387,(IF($X$1=2,'X2'!B387,(IF($X$1=3,'X3'!B387,(IF($X$1=4,'X4'!B387,(IF($X$1=5,'X5'!B387,(IF($X$1=6,'X6'!B387,(IF($X$1=7,'X7'!B387,(IF($X$1=8,'X8'!B387,(IF($X$1=9,'X9'!B387,(IF($X$1=10,'X10'!B387,(IF($X$1=11,'X11'!B387,(IF($X$1=12,'X12'!B387,'X13'!B387)))))))))))))))))))))))))))=TRUE," ",(IF($U$16=1,(VLOOKUP(A428,$AC$89:$AH$125,2,FALSE)),IF((IF($X$1=1,'X1'!B387,(IF($X$1=2,'X2'!B387,(IF($X$1=3,'X3'!B387,(IF($X$1=4,'X4'!B387,(IF($X$1=5,'X5'!B387,(IF($X$1=6,'X6'!B387,(IF($X$1=7,'X7'!B387,(IF($X$1=8,'X8'!B387,(IF($X$1=9,'X9'!B387,(IF($X$1=10,'X10'!B387,(IF($X$1=11,'X11'!B387,(IF($X$1=12,'X12'!B387,'X13'!B387))))))))))))))))))))))))="","",(IF($X$1=1,'X1'!B387,(IF($X$1=2,'X2'!B387,(IF($X$1=3,'X3'!B387,(IF($X$1=4,'X4'!B387,(IF($X$1=5,'X5'!B387,(IF($X$1=6,'X6'!B387,(IF($X$1=7,'X7'!B387,(IF($X$1=8,'X8'!B387,(IF($X$1=9,'X9'!B387,(IF($X$1=10,'X10'!B387,(IF($X$1=11,'X11'!B387,(IF($X$1=12,'X12'!B387,'X13'!B387))))))))))))))))))))))))))))</f>
        <v/>
      </c>
      <c r="C428" s="181" t="str">
        <f ca="1">IF(ISERROR(IF($X$1=1,(VLOOKUP(B428,'X1'!$B:$AZ,47,FALSE)),IF($X$1=2,(VLOOKUP(B428,'X2'!$B:$AZ,47,FALSE)),IF($X$1=3,(VLOOKUP(B428,'X3'!$B:$AZ,47,FALSE)),IF($X$1=4,(VLOOKUP(B428,'X4'!$B:$AZ,47,FALSE)),IF($X$1=5,(VLOOKUP(B428,'X5'!$B:$AZ,47,FALSE)),IF($X$1=6,(VLOOKUP(B428,'X6'!$B:$AZ,47,FALSE)),IF($X$1=7,(VLOOKUP(B428,'X7'!$B:$AZ,47,FALSE)),IF($X$1=8,(VLOOKUP(B428,'X8'!$B:$AZ,47,FALSE)),IF($X$1=9,(VLOOKUP(B428,'X9'!$B:$AZ,47,FALSE)),IF($X$1=10,(VLOOKUP(B428,'X10'!$B:$AZ,47,FALSE)),IF($X$1=11,(VLOOKUP(B428,'X11'!$B:$AZ,47,FALSE)),IF($X$1=12,(VLOOKUP(B428,'X12'!$B:$AZ,47,FALSE)),IF($X$1=13,(VLOOKUP(B428,'X13'!$B:$AZ,47,FALSE)),"B"))))))))))))))=TRUE," ",(IF($X$1=1,(VLOOKUP(B428,'X1'!$B:$AZ,47,FALSE)),IF($X$1=2,(VLOOKUP(B428,'X2'!$B:$AZ,47,FALSE)),IF($X$1=3,(VLOOKUP(B428,'X3'!$B:$AZ,47,FALSE)),IF($X$1=4,(VLOOKUP(B428,'X4'!$B:$AZ,47,FALSE)),IF($X$1=5,(VLOOKUP(B428,'X5'!$B:$AZ,47,FALSE)),IF($X$1=6,(VLOOKUP(B428,'X6'!$B:$AZ,47,FALSE)),IF($X$1=7,(VLOOKUP(B428,'X7'!$B:$AZ,47,FALSE)),IF($X$1=8,(VLOOKUP(B428,'X8'!$B:$AZ,47,FALSE)),IF($X$1=9,(VLOOKUP(B428,'X9'!$B:$AZ,47,FALSE)),IF($X$1=10,(VLOOKUP(B428,'X10'!$B:$AZ,47,FALSE)),IF($X$1=11,(VLOOKUP(B428,'X11'!$B:$AZ,47,FALSE)),IF($X$1=12,(VLOOKUP(B428,'X12'!$B:$AZ,47,FALSE)),IF($X$1=13,(VLOOKUP(B428,'X13'!$B:$AZ,47,FALSE)),"B")))))))))))))))</f>
        <v xml:space="preserve"> </v>
      </c>
      <c r="D428" s="181" t="str">
        <f ca="1">IF(ISERROR(IF($X$1=1,(VLOOKUP(B428,'X1'!$B:$AP,41,FALSE)),IF($X$1=2,(VLOOKUP(B428,'X2'!$B:$AP,41,FALSE)),IF($X$1=3,(VLOOKUP(B428,'X3'!$B:$AP,41,FALSE)),IF($X$1=4,(VLOOKUP(B428,'X4'!$B:$AP,41,FALSE)),IF($X$1=5,(VLOOKUP(B428,'X5'!$B:$AP,41,FALSE)),IF($X$1=6,(VLOOKUP(B428,'X6'!$B:$AP,41,FALSE)),IF($X$1=7,(VLOOKUP(B428,'X7'!$B:$AP,41,FALSE)),IF($X$1=8,(VLOOKUP(B428,'X8'!$B:$AP,41,FALSE)),IF($X$1=9,(VLOOKUP(B428,'X9'!$B:$AP,41,FALSE)),IF($X$1=10,(VLOOKUP(B428,'X10'!$B:$AP,41,FALSE)),IF($X$1=11,(VLOOKUP(B428,'X11'!$B:$AP,41,FALSE)),IF($X$1=12,(VLOOKUP(B428,'X12'!$B:$AP,41,FALSE)),IF($X$1=13,(VLOOKUP(B428,'X13'!$B:$AP,41,FALSE)),"B"))))))))))))))=TRUE," ",(IF($X$1=1,(VLOOKUP(B428,'X1'!$B:$AP,41,FALSE)),IF($X$1=2,(VLOOKUP(B428,'X2'!$B:$AP,41,FALSE)),IF($X$1=3,(VLOOKUP(B428,'X3'!$B:$AP,41,FALSE)),IF($X$1=4,(VLOOKUP(B428,'X4'!$B:$AP,41,FALSE)),IF($X$1=5,(VLOOKUP(B428,'X5'!$B:$AP,41,FALSE)),IF($X$1=6,(VLOOKUP(B428,'X6'!$B:$AP,41,FALSE)),IF($X$1=7,(VLOOKUP(B428,'X7'!$B:$AP,41,FALSE)),IF($X$1=8,(VLOOKUP(B428,'X8'!$B:$AP,41,FALSE)),IF($X$1=9,(VLOOKUP(B428,'X9'!$B:$AP,41,FALSE)),IF($X$1=10,(VLOOKUP(B428,'X10'!$B:$AP,41,FALSE)),IF($X$1=11,(VLOOKUP(B428,'X11'!$B:$AP,41,FALSE)),IF($X$1=12,(VLOOKUP(B428,'X12'!$B:$AP,41,FALSE)),IF($X$1=13,(VLOOKUP(B428,'X13'!$B:$AP,41,FALSE)),"B")))))))))))))))</f>
        <v xml:space="preserve"> </v>
      </c>
      <c r="E428" s="182" t="str">
        <f ca="1">IF(ISERROR(IF($X$1=1,(VLOOKUP(B428,'X1'!$B:$AP,7,FALSE)),IF($X$1=2,(VLOOKUP(B428,'X2'!$B:$AP,7,FALSE)),IF($X$1=3,(VLOOKUP(B428,'X3'!$B:$AP,7,FALSE)),IF($X$1=4,(VLOOKUP(B428,'X4'!$B:$AP,7,FALSE)),IF($X$1=5,(VLOOKUP(B428,'X5'!$B:$AP,7,FALSE)),IF($X$1=6,(VLOOKUP(B428,'X6'!$B:$AP,7,FALSE)),IF($X$1=7,(VLOOKUP(B428,'X7'!$B:$AP,7,FALSE)),IF($X$1=8,(VLOOKUP(B428,'X8'!$B:$AP,7,FALSE)),IF($X$1=9,(VLOOKUP(B428,'X9'!$B:$AP,7,FALSE)),IF($X$1=10,(VLOOKUP(B428,'X10'!$B:$AP,7,FALSE)),IF($X$1=11,(VLOOKUP(B428,'X11'!$B:$AP,7,FALSE)),IF($X$1=12,(VLOOKUP(B428,'X12'!$B:$AP,7,FALSE)),IF($X$1=13,(VLOOKUP(B428,'X13'!$B:$AP,7,FALSE)),"B"))))))))))))))=TRUE," ",(IF($X$1=1,(VLOOKUP(B428,'X1'!$B:$AP,7,FALSE)),IF($X$1=2,(VLOOKUP(B428,'X2'!$B:$AP,7,FALSE)),IF($X$1=3,(VLOOKUP(B428,'X3'!$B:$AP,7,FALSE)),IF($X$1=4,(VLOOKUP(B428,'X4'!$B:$AP,7,FALSE)),IF($X$1=5,(VLOOKUP(B428,'X5'!$B:$AP,7,FALSE)),IF($X$1=6,(VLOOKUP(B428,'X6'!$B:$AP,7,FALSE)),IF($X$1=7,(VLOOKUP(B428,'X7'!$B:$AP,7,FALSE)),IF($X$1=8,(VLOOKUP(B428,'X8'!$B:$AP,7,FALSE)),IF($X$1=9,(VLOOKUP(B428,'X9'!$B:$AP,7,FALSE)),IF($X$1=10,(VLOOKUP(B428,'X10'!$B:$AP,7,FALSE)),IF($X$1=11,(VLOOKUP(B428,'X11'!$B:$AP,7,FALSE)),IF($X$1=12,(VLOOKUP(B428,'X12'!$B:$AP,7,FALSE)),IF($X$1=13,(VLOOKUP(B428,'X13'!$B:$AP,7,FALSE)),"B")))))))))))))))</f>
        <v xml:space="preserve"> </v>
      </c>
      <c r="F428" s="182" t="str">
        <f ca="1">IF(ISERROR(IF((IF($X$1=1,(VLOOKUP(B428,'X1'!$B:$AO,6,FALSE)),(IF($X$1=2,(VLOOKUP(B428,'X2'!$B:$AO,6,FALSE)),(IF($X$1=3,(VLOOKUP(B428,'X3'!$B:$AO,6,FALSE)),(IF($X$1=4,(VLOOKUP(B428,'X4'!$B:$AO,6,FALSE)),(IF($X$1=5,(VLOOKUP(B428,'X5'!$B:$AO,6,FALSE)),(IF($X$1=6,(VLOOKUP(B428,'X6'!$B:$AO,6,FALSE)),(IF($X$1=7,(VLOOKUP(B428,'X7'!$B:$AO,6,FALSE)),(IF($X$1=8,(VLOOKUP(B428,'X8'!$B:$AO,6,FALSE)),(IF($X$1=9,(VLOOKUP(B428,'X9'!$B:$AO,6,FALSE)),(IF($X$1=10,(VLOOKUP(B428,'X10'!$B:$AO,6,FALSE)),(IF($X$1=11,(VLOOKUP(B428,'X11'!$B:$AO,6,FALSE)),(IF($X$1=12,(VLOOKUP(B428,'X12'!$B:$AO,6,FALSE)),(VLOOKUP(B428,'X13'!$B:$AO,6,FALSE))))))))))))))))))))))))))=$V$1," ",(IF($X$1=1,(VLOOKUP(B428,'X1'!$B:$AO,6,FALSE)),(IF($X$1=2,(VLOOKUP(B428,'X2'!$B:$AO,6,FALSE)),(IF($X$1=3,(VLOOKUP(B428,'X3'!$B:$AO,6,FALSE)),(IF($X$1=4,(VLOOKUP(B428,'X4'!$B:$AO,6,FALSE)),(IF($X$1=5,(VLOOKUP(B428,'X5'!$B:$AO,6,FALSE)),(IF($X$1=6,(VLOOKUP(B428,'X6'!$B:$AO,6,FALSE)),(IF($X$1=7,(VLOOKUP(B428,'X7'!$B:$AO,6,FALSE)),(IF($X$1=8,(VLOOKUP(B428,'X8'!$B:$AO,6,FALSE)),(IF($X$1=9,(VLOOKUP(B428,'X9'!$B:$AO,6,FALSE)),(IF($X$1=10,(VLOOKUP(B428,'X10'!$B:$AO,6,FALSE)),(IF($X$1=11,(VLOOKUP(B428,'X11'!$B:$AO,6,FALSE)),(IF($X$1=12,(VLOOKUP(B428,'X12'!$B:$AO,6,FALSE)),(VLOOKUP(B428,'X13'!$B:$AO,6,FALSE))))))))))))))))))))))))))))=TRUE," ",(IF((IF($X$1=1,(VLOOKUP(B428,'X1'!$B:$AO,6,FALSE)),(IF($X$1=2,(VLOOKUP(B428,'X2'!$B:$AO,6,FALSE)),(IF($X$1=3,(VLOOKUP(B428,'X3'!$B:$AO,6,FALSE)),(IF($X$1=4,(VLOOKUP(B428,'X4'!$B:$AO,6,FALSE)),(IF($X$1=5,(VLOOKUP(B428,'X5'!$B:$AO,6,FALSE)),(IF($X$1=6,(VLOOKUP(B428,'X6'!$B:$AO,6,FALSE)),(IF($X$1=7,(VLOOKUP(B428,'X7'!$B:$AO,6,FALSE)),(IF($X$1=8,(VLOOKUP(B428,'X8'!$B:$AO,6,FALSE)),(IF($X$1=9,(VLOOKUP(B428,'X9'!$B:$AO,6,FALSE)),(IF($X$1=10,(VLOOKUP(B428,'X10'!$B:$AO,6,FALSE)),(IF($X$1=11,(VLOOKUP(B428,'X11'!$B:$AO,6,FALSE)),(IF($X$1=12,(VLOOKUP(B428,'X12'!$B:$AO,6,FALSE)),(VLOOKUP(B428,'X13'!$B:$AO,6,FALSE))))))))))))))))))))))))))=$V$1," ",(IF($X$1=1,(VLOOKUP(B428,'X1'!$B:$AO,6,FALSE)),(IF($X$1=2,(VLOOKUP(B428,'X2'!$B:$AO,6,FALSE)),(IF($X$1=3,(VLOOKUP(B428,'X3'!$B:$AO,6,FALSE)),(IF($X$1=4,(VLOOKUP(B428,'X4'!$B:$AO,6,FALSE)),(IF($X$1=5,(VLOOKUP(B428,'X5'!$B:$AO,6,FALSE)),(IF($X$1=6,(VLOOKUP(B428,'X6'!$B:$AO,6,FALSE)),(IF($X$1=7,(VLOOKUP(B428,'X7'!$B:$AO,6,FALSE)),(IF($X$1=8,(VLOOKUP(B428,'X8'!$B:$AO,6,FALSE)),(IF($X$1=9,(VLOOKUP(B428,'X9'!$B:$AO,6,FALSE)),(IF($X$1=10,(VLOOKUP(B428,'X10'!$B:$AO,6,FALSE)),(IF($X$1=11,(VLOOKUP(B428,'X11'!$B:$AO,6,FALSE)),(IF($X$1=12,(VLOOKUP(B428,'X12'!$B:$AO,6,FALSE)),(VLOOKUP(B428,'X13'!$B:$AO,6,FALSE)))))))))))))))))))))))))))))</f>
        <v xml:space="preserve"> </v>
      </c>
      <c r="G428" s="182" t="str">
        <f ca="1">IF(ISERROR(IF($X$1=1,(VLOOKUP(B428,'X1'!$B:$AZ,44,FALSE)),IF($X$1=2,(VLOOKUP(B428,'X2'!$B:$AZ,44,FALSE)),IF($X$1=3,(VLOOKUP(B428,'X3'!$B:$AZ,44,FALSE)),IF($X$1=4,(VLOOKUP(B428,'X4'!$B:$AZ,44,FALSE)),IF($X$1=5,(VLOOKUP(B428,'X5'!$B:$AZ,44,FALSE)),IF($X$1=6,(VLOOKUP(B428,'X6'!$B:$AZ,44,FALSE)),IF($X$1=7,(VLOOKUP(B428,'X7'!$B:$AZ,44,FALSE)),IF($X$1=8,(VLOOKUP(B428,'X8'!$B:$AZ,44,FALSE)),IF($X$1=9,(VLOOKUP(B428,'X9'!$B:$AZ,44,FALSE)),IF($X$1=10,(VLOOKUP(B428,'X10'!$B:$AZ,44,FALSE)),IF($X$1=11,(VLOOKUP(B428,'X11'!$B:$AZ,44,FALSE)),IF($X$1=12,(VLOOKUP(B428,'X12'!$B:$AZ,44,FALSE)),IF($X$1=13,(VLOOKUP(B428,'X13'!$B:$AZ,44,FALSE)),"B"))))))))))))))=TRUE," ",(IF($X$1=1,(VLOOKUP(B428,'X1'!$B:$AZ,44,FALSE)),IF($X$1=2,(VLOOKUP(B428,'X2'!$B:$AZ,44,FALSE)),IF($X$1=3,(VLOOKUP(B428,'X3'!$B:$AZ,44,FALSE)),IF($X$1=4,(VLOOKUP(B428,'X4'!$B:$AZ,44,FALSE)),IF($X$1=5,(VLOOKUP(B428,'X5'!$B:$AZ,44,FALSE)),IF($X$1=6,(VLOOKUP(B428,'X6'!$B:$AZ,44,FALSE)),IF($X$1=7,(VLOOKUP(B428,'X7'!$B:$AZ,44,FALSE)),IF($X$1=8,(VLOOKUP(B428,'X8'!$B:$AZ,44,FALSE)),IF($X$1=9,(VLOOKUP(B428,'X9'!$B:$AZ,44,FALSE)),IF($X$1=10,(VLOOKUP(B428,'X10'!$B:$AZ,44,FALSE)),IF($X$1=11,(VLOOKUP(B428,'X11'!$B:$AZ,44,FALSE)),IF($X$1=12,(VLOOKUP(B428,'X12'!$B:$AZ,44,FALSE)),IF($X$1=13,(VLOOKUP(B428,'X13'!$B:$AZ,44,FALSE)),"B")))))))))))))))</f>
        <v xml:space="preserve"> </v>
      </c>
      <c r="H428" s="182" t="str">
        <f ca="1">IF(ISERROR(IF($X$1=1,(VLOOKUP(B428,'X1'!$B:$AZ,8,FALSE)),IF($X$1=2,(VLOOKUP(B428,'X2'!$B:$AZ,8,FALSE)),IF($X$1=3,(VLOOKUP(B428,'X3'!$B:$AZ,8,FALSE)),IF($X$1=4,(VLOOKUP(B428,'X4'!$B:$AZ,8,FALSE)),IF($X$1=5,(VLOOKUP(B428,'X5'!$B:$AZ,8,FALSE)),IF($X$1=6,(VLOOKUP(B428,'X6'!$B:$AZ,8,FALSE)),IF($X$1=7,(VLOOKUP(B428,'X7'!$B:$AZ,8,FALSE)),IF($X$1=8,(VLOOKUP(B428,'X8'!$B:$AZ,8,FALSE)),IF($X$1=9,(VLOOKUP(B428,'X9'!$B:$AZ,8,FALSE)),IF($X$1=10,(VLOOKUP(B428,'X10'!$B:$AZ,8,FALSE)),IF($X$1=11,(VLOOKUP(B428,'X11'!$B:$AZ,8,FALSE)),IF($X$1=12,(VLOOKUP(B428,'X12'!$B:$AZ,8,FALSE)),IF($X$1=13,(VLOOKUP(B428,'X13'!$B:$AZ,8,FALSE)),"B"))))))))))))))=TRUE," ",(IF($X$1=1,(VLOOKUP(B428,'X1'!$B:$AZ,8,FALSE)),IF($X$1=2,(VLOOKUP(B428,'X2'!$B:$AZ,8,FALSE)),IF($X$1=3,(VLOOKUP(B428,'X3'!$B:$AZ,8,FALSE)),IF($X$1=4,(VLOOKUP(B428,'X4'!$B:$AZ,8,FALSE)),IF($X$1=5,(VLOOKUP(B428,'X5'!$B:$AZ,8,FALSE)),IF($X$1=6,(VLOOKUP(B428,'X6'!$B:$AZ,8,FALSE)),IF($X$1=7,(VLOOKUP(B428,'X7'!$B:$AZ,8,FALSE)),IF($X$1=8,(VLOOKUP(B428,'X8'!$B:$AZ,8,FALSE)),IF($X$1=9,(VLOOKUP(B428,'X9'!$B:$AZ,8,FALSE)),IF($X$1=10,(VLOOKUP(B428,'X10'!$B:$AZ,8,FALSE)),IF($X$1=11,(VLOOKUP(B428,'X11'!$B:$AZ,8,FALSE)),IF($X$1=12,(VLOOKUP(B428,'X12'!$B:$AZ,8,FALSE)),IF($X$1=13,(VLOOKUP(B428,'X13'!$B:$AZ,8,FALSE)),"B")))))))))))))))</f>
        <v xml:space="preserve"> </v>
      </c>
      <c r="I428" s="183" t="str">
        <f ca="1">IF(ISERROR(IF($X$1=1,(VLOOKUP(B428,'X1'!$B:$AZ,2,FALSE)),IF($X$1=2,(VLOOKUP(B428,'X2'!$B:$AZ,2,FALSE)),IF($X$1=3,(VLOOKUP(B428,'X3'!$B:$AZ,2,FALSE)),IF($X$1=4,(VLOOKUP(B428,'X4'!$B:$AZ,2,FALSE)),IF($X$1=5,(VLOOKUP(B428,'X5'!$B:$AZ,2,FALSE)),IF($X$1=6,(VLOOKUP(B428,'X6'!$B:$AZ,2,FALSE)),IF($X$1=7,(VLOOKUP(B428,'X7'!$B:$AZ,2,FALSE)),IF($X$1=8,(VLOOKUP(B428,'X8'!$B:$AZ,2,FALSE)),IF($X$1=9,(VLOOKUP(B428,'X9'!$B:$AZ,2,FALSE)),IF($X$1=10,(VLOOKUP(B428,'X10'!$B:$AZ,2,FALSE)),IF($X$1=11,(VLOOKUP(B428,'X11'!$B:$AZ,2,FALSE)),IF($X$1=12,(VLOOKUP(B428,'X12'!$B:$AZ,2,FALSE)),IF($X$1=13,(VLOOKUP(B428,'X13'!$B:$AZ,2,FALSE)),"B"))))))))))))))=TRUE," ",(IF($X$1=1,(VLOOKUP(B428,'X1'!$B:$AZ,2,FALSE)),IF($X$1=2,(VLOOKUP(B428,'X2'!$B:$AZ,2,FALSE)),IF($X$1=3,(VLOOKUP(B428,'X3'!$B:$AZ,2,FALSE)),IF($X$1=4,(VLOOKUP(B428,'X4'!$B:$AZ,2,FALSE)),IF($X$1=5,(VLOOKUP(B428,'X5'!$B:$AZ,2,FALSE)),IF($X$1=6,(VLOOKUP(B428,'X6'!$B:$AZ,2,FALSE)),IF($X$1=7,(VLOOKUP(B428,'X7'!$B:$AZ,2,FALSE)),IF($X$1=8,(VLOOKUP(B428,'X8'!$B:$AZ,2,FALSE)),IF($X$1=9,(VLOOKUP(B428,'X9'!$B:$AZ,2,FALSE)),IF($X$1=10,(VLOOKUP(B428,'X10'!$B:$AZ,2,FALSE)),IF($X$1=11,(VLOOKUP(B428,'X11'!$B:$AZ,2,FALSE)),IF($X$1=12,(VLOOKUP(B428,'X12'!$B:$AZ,2,FALSE)),IF($X$1=13,(VLOOKUP(B428,'X13'!$B:$AZ,2,FALSE)),"B")))))))))))))))</f>
        <v xml:space="preserve"> </v>
      </c>
      <c r="J428" s="183" t="str">
        <f ca="1">IF(ISERROR(IF($X$1=1,(VLOOKUP(B428,'X1'!$B:$AZ,3,FALSE)),IF($X$1=2,(VLOOKUP(B428,'X2'!$B:$AZ,3,FALSE)),IF($X$1=3,(VLOOKUP(B428,'X3'!$B:$AZ,3,FALSE)),IF($X$1=4,(VLOOKUP(B428,'X4'!$B:$AZ,3,FALSE)),IF($X$1=5,(VLOOKUP(B428,'X5'!$B:$AZ,3,FALSE)),IF($X$1=6,(VLOOKUP(B428,'X6'!$B:$AZ,3,FALSE)),IF($X$1=7,(VLOOKUP(B428,'X7'!$B:$AZ,3,FALSE)),IF($X$1=8,(VLOOKUP(B428,'X8'!$B:$AZ,3,FALSE)),IF($X$1=9,(VLOOKUP(B428,'X9'!$B:$AZ,3,FALSE)),IF($X$1=10,(VLOOKUP(B428,'X10'!$B:$AZ,3,FALSE)),IF($X$1=11,(VLOOKUP(B428,'X11'!$B:$AZ,3,FALSE)),IF($X$1=12,(VLOOKUP(B428,'X12'!$B:$AZ,3,FALSE)),IF($X$1=13,(VLOOKUP(B428,'X13'!$B:$AZ,3,FALSE)),"B"))))))))))))))=TRUE," ",(IF($X$1=1,(VLOOKUP(B428,'X1'!$B:$AZ,3,FALSE)),IF($X$1=2,(VLOOKUP(B428,'X2'!$B:$AZ,3,FALSE)),IF($X$1=3,(VLOOKUP(B428,'X3'!$B:$AZ,3,FALSE)),IF($X$1=4,(VLOOKUP(B428,'X4'!$B:$AZ,3,FALSE)),IF($X$1=5,(VLOOKUP(B428,'X5'!$B:$AZ,3,FALSE)),IF($X$1=6,(VLOOKUP(B428,'X6'!$B:$AZ,3,FALSE)),IF($X$1=7,(VLOOKUP(B428,'X7'!$B:$AZ,3,FALSE)),IF($X$1=8,(VLOOKUP(B428,'X8'!$B:$AZ,3,FALSE)),IF($X$1=9,(VLOOKUP(B428,'X9'!$B:$AZ,3,FALSE)),IF($X$1=10,(VLOOKUP(B428,'X10'!$B:$AZ,3,FALSE)),IF($X$1=11,(VLOOKUP(B428,'X11'!$B:$AZ,3,FALSE)),IF($X$1=12,(VLOOKUP(B428,'X12'!$B:$AZ,3,FALSE)),IF($X$1=13,(VLOOKUP(B428,'X13'!$B:$AZ,3,FALSE)),"B")))))))))))))))</f>
        <v xml:space="preserve"> </v>
      </c>
      <c r="K428" s="183" t="str">
        <f ca="1">IF(ISERROR(IF($X$1=1,(VLOOKUP(B428,'X1'!$B:$AZ,5,FALSE)),IF($X$1=2,(VLOOKUP(B428,'X2'!$B:$AZ,5,FALSE)),IF($X$1=3,(VLOOKUP(B428,'X3'!$B:$AZ,5,FALSE)),IF($X$1=4,(VLOOKUP(B428,'X4'!$B:$AZ,5,FALSE)),IF($X$1=5,(VLOOKUP(B428,'X5'!$B:$AZ,5,FALSE)),IF($X$1=6,(VLOOKUP(B428,'X6'!$B:$AZ,5,FALSE)),IF($X$1=7,(VLOOKUP(B428,'X7'!$B:$AZ,5,FALSE)),IF($X$1=8,(VLOOKUP(B428,'X8'!$B:$AZ,5,FALSE)),IF($X$1=9,(VLOOKUP(B428,'X9'!$B:$AZ,5,FALSE)),IF($X$1=10,(VLOOKUP(B428,'X10'!$B:$AZ,5,FALSE)),IF($X$1=11,(VLOOKUP(B428,'X11'!$B:$AZ,5,FALSE)),IF($X$1=12,(VLOOKUP(B428,'X12'!$B:$AZ,5,FALSE)),IF($X$1=13,(VLOOKUP(B428,'X13'!$B:$AZ,5,FALSE)),"B"))))))))))))))=TRUE," ",(IF($X$1=1,(VLOOKUP(B428,'X1'!$B:$AZ,5,FALSE)),IF($X$1=2,(VLOOKUP(B428,'X2'!$B:$AZ,5,FALSE)),IF($X$1=3,(VLOOKUP(B428,'X3'!$B:$AZ,5,FALSE)),IF($X$1=4,(VLOOKUP(B428,'X4'!$B:$AZ,5,FALSE)),IF($X$1=5,(VLOOKUP(B428,'X5'!$B:$AZ,5,FALSE)),IF($X$1=6,(VLOOKUP(B428,'X6'!$B:$AZ,5,FALSE)),IF($X$1=7,(VLOOKUP(B428,'X7'!$B:$AZ,5,FALSE)),IF($X$1=8,(VLOOKUP(B428,'X8'!$B:$AZ,5,FALSE)),IF($X$1=9,(VLOOKUP(B428,'X9'!$B:$AZ,5,FALSE)),IF($X$1=10,(VLOOKUP(B428,'X10'!$B:$AZ,5,FALSE)),IF($X$1=11,(VLOOKUP(B428,'X11'!$B:$AZ,5,FALSE)),IF($X$1=12,(VLOOKUP(B428,'X12'!$B:$AZ,5,FALSE)),IF($X$1=13,(VLOOKUP(B428,'X13'!$B:$AZ,5,FALSE)),"B")))))))))))))))</f>
        <v xml:space="preserve"> </v>
      </c>
      <c r="L428" s="184" t="str">
        <f ca="1">IF(ISERROR(IF($X$1=1,(VLOOKUP(B428,'X1'!$B:$AZ,9,FALSE)),IF($X$1=2,(VLOOKUP(B428,'X2'!$B:$AZ,9,FALSE)),IF($X$1=3,(VLOOKUP(B428,'X3'!$B:$AZ,9,FALSE)),IF($X$1=4,(VLOOKUP(B428,'X4'!$B:$AZ,9,FALSE)),IF($X$1=5,(VLOOKUP(B428,'X5'!$B:$AZ,9,FALSE)),IF($X$1=6,(VLOOKUP(B428,'X6'!$B:$AZ,9,FALSE)),IF($X$1=7,(VLOOKUP(B428,'X7'!$B:$AZ,9,FALSE)),IF($X$1=8,(VLOOKUP(B428,'X8'!$B:$AZ,9,FALSE)),IF($X$1=9,(VLOOKUP(B428,'X9'!$B:$AZ,9,FALSE)),IF($X$1=10,(VLOOKUP(B428,'X10'!$B:$AZ,9,FALSE)),IF($X$1=11,(VLOOKUP(B428,'X11'!$B:$AZ,9,FALSE)),IF($X$1=12,(VLOOKUP(B428,'X12'!$B:$AZ,9,FALSE)),IF($X$1=13,(VLOOKUP(B428,'X13'!$B:$AZ,9,FALSE)),"B"))))))))))))))=TRUE," ",(IF($X$1=1,(VLOOKUP(B428,'X1'!$B:$AZ,9,FALSE)),IF($X$1=2,(VLOOKUP(B428,'X2'!$B:$AZ,9,FALSE)),IF($X$1=3,(VLOOKUP(B428,'X3'!$B:$AZ,9,FALSE)),IF($X$1=4,(VLOOKUP(B428,'X4'!$B:$AZ,9,FALSE)),IF($X$1=5,(VLOOKUP(B428,'X5'!$B:$AZ,9,FALSE)),IF($X$1=6,(VLOOKUP(B428,'X6'!$B:$AZ,9,FALSE)),IF($X$1=7,(VLOOKUP(B428,'X7'!$B:$AZ,9,FALSE)),IF($X$1=8,(VLOOKUP(B428,'X8'!$B:$AZ,9,FALSE)),IF($X$1=9,(VLOOKUP(B428,'X9'!$B:$AZ,9,FALSE)),IF($X$1=10,(VLOOKUP(B428,'X10'!$B:$AZ,9,FALSE)),IF($X$1=11,(VLOOKUP(B428,'X11'!$B:$AZ,9,FALSE)),IF($X$1=12,(VLOOKUP(B428,'X12'!$B:$AZ,9,FALSE)),IF($X$1=13,(VLOOKUP(B428,'X13'!$B:$AZ,9,FALSE)),"B")))))))))))))))</f>
        <v xml:space="preserve"> </v>
      </c>
      <c r="M428" s="184" t="str">
        <f ca="1">IF(ISERROR(IF($X$1=1,(VLOOKUP(B428,'X1'!$B:$AZ,10,FALSE)),IF($X$1=2,(VLOOKUP(B428,'X2'!$B:$AZ,10,FALSE)),IF($X$1=3,(VLOOKUP(B428,'X3'!$B:$AZ,10,FALSE)),IF($X$1=4,(VLOOKUP(B428,'X4'!$B:$AZ,10,FALSE)),IF($X$1=5,(VLOOKUP(B428,'X5'!$B:$AZ,10,FALSE)),IF($X$1=6,(VLOOKUP(B428,'X6'!$B:$AZ,10,FALSE)),IF($X$1=7,(VLOOKUP(B428,'X7'!$B:$AZ,10,FALSE)),IF($X$1=8,(VLOOKUP(B428,'X8'!$B:$AZ,10,FALSE)),IF($X$1=9,(VLOOKUP(B428,'X9'!$B:$AZ,10,FALSE)),IF($X$1=10,(VLOOKUP(B428,'X10'!$B:$AZ,10,FALSE)),IF($X$1=11,(VLOOKUP(B428,'X11'!$B:$AZ,10,FALSE)),IF($X$1=12,(VLOOKUP(B428,'X12'!$B:$AZ,10,FALSE)),IF($X$1=13,(VLOOKUP(B428,'X13'!$B:$AZ,10,FALSE)),"B"))))))))))))))=TRUE," ",(IF($X$1=1,(VLOOKUP(B428,'X1'!$B:$AZ,10,FALSE)),IF($X$1=2,(VLOOKUP(B428,'X2'!$B:$AZ,10,FALSE)),IF($X$1=3,(VLOOKUP(B428,'X3'!$B:$AZ,10,FALSE)),IF($X$1=4,(VLOOKUP(B428,'X4'!$B:$AZ,10,FALSE)),IF($X$1=5,(VLOOKUP(B428,'X5'!$B:$AZ,10,FALSE)),IF($X$1=6,(VLOOKUP(B428,'X6'!$B:$AZ,10,FALSE)),IF($X$1=7,(VLOOKUP(B428,'X7'!$B:$AZ,10,FALSE)),IF($X$1=8,(VLOOKUP(B428,'X8'!$B:$AZ,10,FALSE)),IF($X$1=9,(VLOOKUP(B428,'X9'!$B:$AZ,10,FALSE)),IF($X$1=10,(VLOOKUP(B428,'X10'!$B:$AZ,10,FALSE)),IF($X$1=11,(VLOOKUP(B428,'X11'!$B:$AZ,10,FALSE)),IF($X$1=12,(VLOOKUP(B428,'X12'!$B:$AZ,10,FALSE)),IF($X$1=13,(VLOOKUP(B428,'X13'!$B:$AZ,10,FALSE)),"B")))))))))))))))</f>
        <v xml:space="preserve"> </v>
      </c>
      <c r="N428" s="185" t="str">
        <f ca="1">IF(ISERROR(IF($X$1=1,(VLOOKUP(B428,'X1'!$B:$AZ,45,FALSE)),IF($X$1=2,(VLOOKUP(B428,'X2'!$B:$AZ,45,FALSE)),IF($X$1=3,(VLOOKUP(B428,'X3'!$B:$AZ,45,FALSE)),IF($X$1=4,(VLOOKUP(B428,'X4'!$B:$AZ,45,FALSE)),IF($X$1=5,(VLOOKUP(B428,'X5'!$B:$AZ,45,FALSE)),IF($X$1=6,(VLOOKUP(B428,'X6'!$B:$AZ,45,FALSE)),IF($X$1=7,(VLOOKUP(B428,'X7'!$B:$AZ,45,FALSE)),IF($X$1=8,(VLOOKUP(B428,'X8'!$B:$AZ,45,FALSE)),IF($X$1=9,(VLOOKUP(B428,'X9'!$B:$AZ,45,FALSE)),IF($X$1=10,(VLOOKUP(B428,'X10'!$B:$AZ,45,FALSE)),IF($X$1=11,(VLOOKUP(B428,'X11'!$B:$AZ,45,FALSE)),IF($X$1=12,(VLOOKUP(B428,'X12'!$B:$AZ,45,FALSE)),IF($X$1=13,(VLOOKUP(B428,'X13'!$B:$AZ,45,FALSE)),"B"))))))))))))))=TRUE," ",(IF($X$1=1,(VLOOKUP(B428,'X1'!$B:$AZ,45,FALSE)),IF($X$1=2,(VLOOKUP(B428,'X2'!$B:$AZ,45,FALSE)),IF($X$1=3,(VLOOKUP(B428,'X3'!$B:$AZ,45,FALSE)),IF($X$1=4,(VLOOKUP(B428,'X4'!$B:$AZ,45,FALSE)),IF($X$1=5,(VLOOKUP(B428,'X5'!$B:$AZ,45,FALSE)),IF($X$1=6,(VLOOKUP(B428,'X6'!$B:$AZ,45,FALSE)),IF($X$1=7,(VLOOKUP(B428,'X7'!$B:$AZ,45,FALSE)),IF($X$1=8,(VLOOKUP(B428,'X8'!$B:$AZ,45,FALSE)),IF($X$1=9,(VLOOKUP(B428,'X9'!$B:$AZ,45,FALSE)),IF($X$1=10,(VLOOKUP(B428,'X10'!$B:$AZ,45,FALSE)),IF($X$1=11,(VLOOKUP(B428,'X11'!$B:$AZ,45,FALSE)),IF($X$1=12,(VLOOKUP(B428,'X12'!$B:$AZ,45,FALSE)),IF($X$1=13,(VLOOKUP(B428,'X13'!$B:$AZ,45,FALSE)),"B")))))))))))))))</f>
        <v xml:space="preserve"> </v>
      </c>
      <c r="O428" s="184" t="str">
        <f ca="1">IF(ISERROR(IF($X$1=1,(VLOOKUP(B428,'X1'!$B:$AZ,11,FALSE)),IF($X$1=2,(VLOOKUP(B428,'X2'!$B:$AZ,11,FALSE)),IF($X$1=3,(VLOOKUP(B428,'X3'!$B:$AZ,11,FALSE)),IF($X$1=4,(VLOOKUP(B428,'X4'!$B:$AZ,11,FALSE)),IF($X$1=5,(VLOOKUP(B428,'X5'!$B:$AZ,11,FALSE)),IF($X$1=6,(VLOOKUP(B428,'X6'!$B:$AZ,11,FALSE)),IF($X$1=7,(VLOOKUP(B428,'X7'!$B:$AZ,11,FALSE)),IF($X$1=8,(VLOOKUP(B428,'X8'!$B:$AZ,11,FALSE)),IF($X$1=9,(VLOOKUP(B428,'X9'!$B:$AZ,11,FALSE)),IF($X$1=10,(VLOOKUP(B428,'X10'!$B:$AZ,11,FALSE)),IF($X$1=11,(VLOOKUP(B428,'X11'!$B:$AZ,11,FALSE)),IF($X$1=12,(VLOOKUP(B428,'X12'!$B:$AZ,11,FALSE)),IF($X$1=13,(VLOOKUP(B428,'X13'!$B:$AZ,11,FALSE)),"B"))))))))))))))=TRUE," ",(IF($X$1=1,(VLOOKUP(B428,'X1'!$B:$AZ,11,FALSE)),IF($X$1=2,(VLOOKUP(B428,'X2'!$B:$AZ,11,FALSE)),IF($X$1=3,(VLOOKUP(B428,'X3'!$B:$AZ,11,FALSE)),IF($X$1=4,(VLOOKUP(B428,'X4'!$B:$AZ,11,FALSE)),IF($X$1=5,(VLOOKUP(B428,'X5'!$B:$AZ,11,FALSE)),IF($X$1=6,(VLOOKUP(B428,'X6'!$B:$AZ,11,FALSE)),IF($X$1=7,(VLOOKUP(B428,'X7'!$B:$AZ,11,FALSE)),IF($X$1=8,(VLOOKUP(B428,'X8'!$B:$AZ,11,FALSE)),IF($X$1=9,(VLOOKUP(B428,'X9'!$B:$AZ,11,FALSE)),IF($X$1=10,(VLOOKUP(B428,'X10'!$B:$AZ,11,FALSE)),IF($X$1=11,(VLOOKUP(B428,'X11'!$B:$AZ,11,FALSE)),IF($X$1=12,(VLOOKUP(B428,'X12'!$B:$AZ,11,FALSE)),IF($X$1=13,(VLOOKUP(B428,'X13'!$B:$AZ,11,FALSE)),"B")))))))))))))))</f>
        <v xml:space="preserve"> </v>
      </c>
      <c r="P428" s="184" t="str">
        <f ca="1">IF(ISERROR(IF($X$1=1,(VLOOKUP(B428,'X1'!$B:$AZ,12,FALSE)),IF($X$1=2,(VLOOKUP(B428,'X2'!$B:$AZ,12,FALSE)),IF($X$1=3,(VLOOKUP(B428,'X3'!$B:$AZ,12,FALSE)),IF($X$1=4,(VLOOKUP(B428,'X4'!$B:$AZ,12,FALSE)),IF($X$1=5,(VLOOKUP(B428,'X5'!$B:$AZ,12,FALSE)),IF($X$1=6,(VLOOKUP(B428,'X6'!$B:$AZ,12,FALSE)),IF($X$1=7,(VLOOKUP(B428,'X7'!$B:$AZ,12,FALSE)),IF($X$1=8,(VLOOKUP(B428,'X8'!$B:$AZ,12,FALSE)),IF($X$1=9,(VLOOKUP(B428,'X9'!$B:$AZ,12,FALSE)),IF($X$1=10,(VLOOKUP(B428,'X10'!$B:$AZ,12,FALSE)),IF($X$1=11,(VLOOKUP(B428,'X11'!$B:$AZ,12,FALSE)),IF($X$1=12,(VLOOKUP(B428,'X12'!$B:$AZ,12,FALSE)),IF($X$1=13,(VLOOKUP(B428,'X13'!$B:$AZ,12,FALSE)),"B"))))))))))))))=TRUE," ",(IF($X$1=1,(VLOOKUP(B428,'X1'!$B:$AZ,12,FALSE)),IF($X$1=2,(VLOOKUP(B428,'X2'!$B:$AZ,12,FALSE)),IF($X$1=3,(VLOOKUP(B428,'X3'!$B:$AZ,12,FALSE)),IF($X$1=4,(VLOOKUP(B428,'X4'!$B:$AZ,12,FALSE)),IF($X$1=5,(VLOOKUP(B428,'X5'!$B:$AZ,12,FALSE)),IF($X$1=6,(VLOOKUP(B428,'X6'!$B:$AZ,12,FALSE)),IF($X$1=7,(VLOOKUP(B428,'X7'!$B:$AZ,12,FALSE)),IF($X$1=8,(VLOOKUP(B428,'X8'!$B:$AZ,12,FALSE)),IF($X$1=9,(VLOOKUP(B428,'X9'!$B:$AZ,12,FALSE)),IF($X$1=10,(VLOOKUP(B428,'X10'!$B:$AZ,12,FALSE)),IF($X$1=11,(VLOOKUP(B428,'X11'!$B:$AZ,12,FALSE)),IF($X$1=12,(VLOOKUP(B428,'X12'!$B:$AZ,12,FALSE)),IF($X$1=13,(VLOOKUP(B428,'X13'!$B:$AZ,12,FALSE)),"B")))))))))))))))</f>
        <v xml:space="preserve"> </v>
      </c>
      <c r="Q428" s="185" t="str">
        <f ca="1">IF(ISERROR(IF($X$1=1,(VLOOKUP(B428,'X1'!$B:$AZ,46,FALSE)),IF($X$1=2,(VLOOKUP(B428,'X2'!$B:$AZ,46,FALSE)),IF($X$1=3,(VLOOKUP(B428,'X3'!$B:$AZ,46,FALSE)),IF($X$1=4,(VLOOKUP(B428,'X4'!$B:$AZ,46,FALSE)),IF($X$1=5,(VLOOKUP(B428,'X5'!$B:$AZ,46,FALSE)),IF($X$1=6,(VLOOKUP(B428,'X6'!$B:$AZ,46,FALSE)),IF($X$1=7,(VLOOKUP(B428,'X7'!$B:$AZ,46,FALSE)),IF($X$1=8,(VLOOKUP(B428,'X8'!$B:$AZ,46,FALSE)),IF($X$1=9,(VLOOKUP(B428,'X9'!$B:$AZ,46,FALSE)),IF($X$1=10,(VLOOKUP(B428,'X10'!$B:$AZ,46,FALSE)),IF($X$1=11,(VLOOKUP(B428,'X11'!$B:$AZ,46,FALSE)),IF($X$1=12,(VLOOKUP(B428,'X12'!$B:$AZ,46,FALSE)),IF($X$1=13,(VLOOKUP(B428,'X13'!$B:$AZ,46,FALSE)),"B"))))))))))))))=TRUE," ",(IF($X$1=1,(VLOOKUP(B428,'X1'!$B:$AZ,46,FALSE)),IF($X$1=2,(VLOOKUP(B428,'X2'!$B:$AZ,46,FALSE)),IF($X$1=3,(VLOOKUP(B428,'X3'!$B:$AZ,46,FALSE)),IF($X$1=4,(VLOOKUP(B428,'X4'!$B:$AZ,46,FALSE)),IF($X$1=5,(VLOOKUP(B428,'X5'!$B:$AZ,46,FALSE)),IF($X$1=6,(VLOOKUP(B428,'X6'!$B:$AZ,46,FALSE)),IF($X$1=7,(VLOOKUP(B428,'X7'!$B:$AZ,46,FALSE)),IF($X$1=8,(VLOOKUP(B428,'X8'!$B:$AZ,46,FALSE)),IF($X$1=9,(VLOOKUP(B428,'X9'!$B:$AZ,46,FALSE)),IF($X$1=10,(VLOOKUP(B428,'X10'!$B:$AZ,46,FALSE)),IF($X$1=11,(VLOOKUP(B428,'X11'!$B:$AZ,46,FALSE)),IF($X$1=12,(VLOOKUP(B428,'X12'!$B:$AZ,46,FALSE)),IF($X$1=13,(VLOOKUP(B428,'X13'!$B:$AZ,46,FALSE)),"B")))))))))))))))</f>
        <v xml:space="preserve"> </v>
      </c>
      <c r="R428" s="185" t="str">
        <f ca="1">IF(ISERROR(IF($X$1=1,(VLOOKUP(B428,'X1'!$B:$AZ,15,FALSE)),IF($X$1=2,(VLOOKUP(B428,'X2'!$B:$AZ,15,FALSE)),IF($X$1=3,(VLOOKUP(B428,'X3'!$B:$AZ,15,FALSE)),IF($X$1=4,(VLOOKUP(B428,'X4'!$B:$AZ,15,FALSE)),IF($X$1=5,(VLOOKUP(B428,'X5'!$B:$AZ,15,FALSE)),IF($X$1=6,(VLOOKUP(B428,'X6'!$B:$AZ,15,FALSE)),IF($X$1=7,(VLOOKUP(B428,'X7'!$B:$AZ,15,FALSE)),IF($X$1=8,(VLOOKUP(B428,'X8'!$B:$AZ,15,FALSE)),IF($X$1=9,(VLOOKUP(B428,'X9'!$B:$AZ,15,FALSE)),IF($X$1=10,(VLOOKUP(B428,'X10'!$B:$AZ,15,FALSE)),IF($X$1=11,(VLOOKUP(B428,'X11'!$B:$AZ,15,FALSE)),IF($X$1=12,(VLOOKUP(B428,'X12'!$B:$AZ,15,FALSE)),IF($X$1=13,(VLOOKUP(B428,'X13'!$B:$AZ,15,FALSE)),"B"))))))))))))))=TRUE," ",(IF($X$1=1,(VLOOKUP(B428,'X1'!$B:$AZ,15,FALSE)),IF($X$1=2,(VLOOKUP(B428,'X2'!$B:$AZ,15,FALSE)),IF($X$1=3,(VLOOKUP(B428,'X3'!$B:$AZ,15,FALSE)),IF($X$1=4,(VLOOKUP(B428,'X4'!$B:$AZ,15,FALSE)),IF($X$1=5,(VLOOKUP(B428,'X5'!$B:$AZ,15,FALSE)),IF($X$1=6,(VLOOKUP(B428,'X6'!$B:$AZ,15,FALSE)),IF($X$1=7,(VLOOKUP(B428,'X7'!$B:$AZ,15,FALSE)),IF($X$1=8,(VLOOKUP(B428,'X8'!$B:$AZ,15,FALSE)),IF($X$1=9,(VLOOKUP(B428,'X9'!$B:$AZ,15,FALSE)),IF($X$1=10,(VLOOKUP(B428,'X10'!$B:$AZ,15,FALSE)),IF($X$1=11,(VLOOKUP(B428,'X11'!$B:$AZ,15,FALSE)),IF($X$1=12,(VLOOKUP(B428,'X12'!$B:$AZ,15,FALSE)),IF($X$1=13,(VLOOKUP(B428,'X13'!$B:$AZ,15,FALSE)),"B")))))))))))))))</f>
        <v xml:space="preserve"> </v>
      </c>
      <c r="S428" s="185" t="str">
        <f ca="1">IF(ISERROR(IF((IF($X$1=1,(VLOOKUP(B428,'X1'!$B:$AZ,14,FALSE)),(IF($X$1=2,(VLOOKUP(B428,'X2'!$B:$AZ,14,FALSE)),(IF($X$1=3,(VLOOKUP(B428,'X3'!$B:$AZ,14,FALSE)),(IF($X$1=4,(VLOOKUP(B428,'X4'!$B:$AZ,14,FALSE)),(IF($X$1=5,(VLOOKUP(B428,'X5'!$B:$AZ,14,FALSE)),(IF($X$1=6,(VLOOKUP(B428,'X6'!$B:$AZ,14,FALSE)),(IF($X$1=7,(VLOOKUP(B428,'X7'!$B:$AZ,14,FALSE)),(IF($X$1=8,(VLOOKUP(B428,'X8'!$B:$AZ,14,FALSE)),(IF($X$1=9,(VLOOKUP(B428,'X9'!$B:$AZ,14,FALSE)),(IF($X$1=10,(VLOOKUP(B428,'X10'!$B:$AZ,14,FALSE)),(IF($X$1=11,(VLOOKUP(B428,'X11'!$B:$AZ,14,FALSE)),(IF($X$1=12,(VLOOKUP(B428,'X12'!$B:$AZ,14,FALSE)),(VLOOKUP(B428,'X13'!$B:$AZ,14,FALSE))))))))))))))))))))))))))=$V$1," ",(IF($X$1=1,(VLOOKUP(B428,'X1'!$B:$AZ,14,FALSE)),(IF($X$1=2,(VLOOKUP(B428,'X2'!$B:$AZ,14,FALSE)),(IF($X$1=3,(VLOOKUP(B428,'X3'!$B:$AZ,14,FALSE)),(IF($X$1=4,(VLOOKUP(B428,'X4'!$B:$AZ,14,FALSE)),(IF($X$1=5,(VLOOKUP(B428,'X5'!$B:$AZ,14,FALSE)),(IF($X$1=6,(VLOOKUP(B428,'X6'!$B:$AZ,14,FALSE)),(IF($X$1=7,(VLOOKUP(B428,'X7'!$B:$AZ,14,FALSE)),(IF($X$1=8,(VLOOKUP(B428,'X8'!$B:$AZ,14,FALSE)),(IF($X$1=9,(VLOOKUP(B428,'X9'!$B:$AZ,14,FALSE)),(IF($X$1=10,(VLOOKUP(B428,'X10'!$B:$AZ,14,FALSE)),(IF($X$1=11,(VLOOKUP(B428,'X11'!$B:$AZ,14,FALSE)),(IF($X$1=12,(VLOOKUP(B428,'X12'!$B:$AZ,14,FALSE)),(VLOOKUP(B428,'X13'!$B:$AZ,14,FALSE))))))))))))))))))))))))))))=TRUE," ",(IF((IF($X$1=1,(VLOOKUP(B428,'X1'!$B:$AZ,14,FALSE)),(IF($X$1=2,(VLOOKUP(B428,'X2'!$B:$AZ,14,FALSE)),(IF($X$1=3,(VLOOKUP(B428,'X3'!$B:$AZ,14,FALSE)),(IF($X$1=4,(VLOOKUP(B428,'X4'!$B:$AZ,14,FALSE)),(IF($X$1=5,(VLOOKUP(B428,'X5'!$B:$AZ,14,FALSE)),(IF($X$1=6,(VLOOKUP(B428,'X6'!$B:$AZ,14,FALSE)),(IF($X$1=7,(VLOOKUP(B428,'X7'!$B:$AZ,14,FALSE)),(IF($X$1=8,(VLOOKUP(B428,'X8'!$B:$AZ,14,FALSE)),(IF($X$1=9,(VLOOKUP(B428,'X9'!$B:$AZ,14,FALSE)),(IF($X$1=10,(VLOOKUP(B428,'X10'!$B:$AZ,14,FALSE)),(IF($X$1=11,(VLOOKUP(B428,'X11'!$B:$AZ,14,FALSE)),(IF($X$1=12,(VLOOKUP(B428,'X12'!$B:$AZ,14,FALSE)),(VLOOKUP(B428,'X13'!$B:$AZ,14,FALSE))))))))))))))))))))))))))=$V$1," ",(IF($X$1=1,(VLOOKUP(B428,'X1'!$B:$AZ,14,FALSE)),(IF($X$1=2,(VLOOKUP(B428,'X2'!$B:$AZ,14,FALSE)),(IF($X$1=3,(VLOOKUP(B428,'X3'!$B:$AZ,14,FALSE)),(IF($X$1=4,(VLOOKUP(B428,'X4'!$B:$AZ,14,FALSE)),(IF($X$1=5,(VLOOKUP(B428,'X5'!$B:$AZ,14,FALSE)),(IF($X$1=6,(VLOOKUP(B428,'X6'!$B:$AZ,14,FALSE)),(IF($X$1=7,(VLOOKUP(B428,'X7'!$B:$AZ,14,FALSE)),(IF($X$1=8,(VLOOKUP(B428,'X8'!$B:$AZ,14,FALSE)),(IF($X$1=9,(VLOOKUP(B428,'X9'!$B:$AZ,14,FALSE)),(IF($X$1=10,(VLOOKUP(B428,'X10'!$B:$AZ,14,FALSE)),(IF($X$1=11,(VLOOKUP(B428,'X11'!$B:$AZ,14,FALSE)),(IF($X$1=12,(VLOOKUP(B428,'X12'!$B:$AZ,14,FALSE)),(VLOOKUP(B428,'X13'!$B:$AZ,14,FALSE)))))))))))))))))))))))))))))</f>
        <v xml:space="preserve"> </v>
      </c>
    </row>
    <row r="429" spans="1:19" ht="14.1" customHeight="1" x14ac:dyDescent="0.2">
      <c r="A429" s="156" t="s">
        <v>1058</v>
      </c>
      <c r="B429" s="122" t="str">
        <f>IF(ISERROR(IF($U$16=1,(VLOOKUP(A429,$AC$89:$AH$125,2,FALSE)),IF((IF($X$1=1,'X1'!B388,(IF($X$1=2,'X2'!B388,(IF($X$1=3,'X3'!B388,(IF($X$1=4,'X4'!B388,(IF($X$1=5,'X5'!B388,(IF($X$1=6,'X6'!B388,(IF($X$1=7,'X7'!B388,(IF($X$1=8,'X8'!B388,(IF($X$1=9,'X9'!B388,(IF($X$1=10,'X10'!B388,(IF($X$1=11,'X11'!B388,(IF($X$1=12,'X12'!B388,'X13'!B388))))))))))))))))))))))))="","",(IF($X$1=1,'X1'!B388,(IF($X$1=2,'X2'!B388,(IF($X$1=3,'X3'!B388,(IF($X$1=4,'X4'!B388,(IF($X$1=5,'X5'!B388,(IF($X$1=6,'X6'!B388,(IF($X$1=7,'X7'!B388,(IF($X$1=8,'X8'!B388,(IF($X$1=9,'X9'!B388,(IF($X$1=10,'X10'!B388,(IF($X$1=11,'X11'!B388,(IF($X$1=12,'X12'!B388,'X13'!B388)))))))))))))))))))))))))))=TRUE," ",(IF($U$16=1,(VLOOKUP(A429,$AC$89:$AH$125,2,FALSE)),IF((IF($X$1=1,'X1'!B388,(IF($X$1=2,'X2'!B388,(IF($X$1=3,'X3'!B388,(IF($X$1=4,'X4'!B388,(IF($X$1=5,'X5'!B388,(IF($X$1=6,'X6'!B388,(IF($X$1=7,'X7'!B388,(IF($X$1=8,'X8'!B388,(IF($X$1=9,'X9'!B388,(IF($X$1=10,'X10'!B388,(IF($X$1=11,'X11'!B388,(IF($X$1=12,'X12'!B388,'X13'!B388))))))))))))))))))))))))="","",(IF($X$1=1,'X1'!B388,(IF($X$1=2,'X2'!B388,(IF($X$1=3,'X3'!B388,(IF($X$1=4,'X4'!B388,(IF($X$1=5,'X5'!B388,(IF($X$1=6,'X6'!B388,(IF($X$1=7,'X7'!B388,(IF($X$1=8,'X8'!B388,(IF($X$1=9,'X9'!B388,(IF($X$1=10,'X10'!B388,(IF($X$1=11,'X11'!B388,(IF($X$1=12,'X12'!B388,'X13'!B388))))))))))))))))))))))))))))</f>
        <v/>
      </c>
      <c r="C429" s="181" t="str">
        <f ca="1">IF(ISERROR(IF($X$1=1,(VLOOKUP(B429,'X1'!$B:$AZ,47,FALSE)),IF($X$1=2,(VLOOKUP(B429,'X2'!$B:$AZ,47,FALSE)),IF($X$1=3,(VLOOKUP(B429,'X3'!$B:$AZ,47,FALSE)),IF($X$1=4,(VLOOKUP(B429,'X4'!$B:$AZ,47,FALSE)),IF($X$1=5,(VLOOKUP(B429,'X5'!$B:$AZ,47,FALSE)),IF($X$1=6,(VLOOKUP(B429,'X6'!$B:$AZ,47,FALSE)),IF($X$1=7,(VLOOKUP(B429,'X7'!$B:$AZ,47,FALSE)),IF($X$1=8,(VLOOKUP(B429,'X8'!$B:$AZ,47,FALSE)),IF($X$1=9,(VLOOKUP(B429,'X9'!$B:$AZ,47,FALSE)),IF($X$1=10,(VLOOKUP(B429,'X10'!$B:$AZ,47,FALSE)),IF($X$1=11,(VLOOKUP(B429,'X11'!$B:$AZ,47,FALSE)),IF($X$1=12,(VLOOKUP(B429,'X12'!$B:$AZ,47,FALSE)),IF($X$1=13,(VLOOKUP(B429,'X13'!$B:$AZ,47,FALSE)),"B"))))))))))))))=TRUE," ",(IF($X$1=1,(VLOOKUP(B429,'X1'!$B:$AZ,47,FALSE)),IF($X$1=2,(VLOOKUP(B429,'X2'!$B:$AZ,47,FALSE)),IF($X$1=3,(VLOOKUP(B429,'X3'!$B:$AZ,47,FALSE)),IF($X$1=4,(VLOOKUP(B429,'X4'!$B:$AZ,47,FALSE)),IF($X$1=5,(VLOOKUP(B429,'X5'!$B:$AZ,47,FALSE)),IF($X$1=6,(VLOOKUP(B429,'X6'!$B:$AZ,47,FALSE)),IF($X$1=7,(VLOOKUP(B429,'X7'!$B:$AZ,47,FALSE)),IF($X$1=8,(VLOOKUP(B429,'X8'!$B:$AZ,47,FALSE)),IF($X$1=9,(VLOOKUP(B429,'X9'!$B:$AZ,47,FALSE)),IF($X$1=10,(VLOOKUP(B429,'X10'!$B:$AZ,47,FALSE)),IF($X$1=11,(VLOOKUP(B429,'X11'!$B:$AZ,47,FALSE)),IF($X$1=12,(VLOOKUP(B429,'X12'!$B:$AZ,47,FALSE)),IF($X$1=13,(VLOOKUP(B429,'X13'!$B:$AZ,47,FALSE)),"B")))))))))))))))</f>
        <v xml:space="preserve"> </v>
      </c>
      <c r="D429" s="181" t="str">
        <f ca="1">IF(ISERROR(IF($X$1=1,(VLOOKUP(B429,'X1'!$B:$AP,41,FALSE)),IF($X$1=2,(VLOOKUP(B429,'X2'!$B:$AP,41,FALSE)),IF($X$1=3,(VLOOKUP(B429,'X3'!$B:$AP,41,FALSE)),IF($X$1=4,(VLOOKUP(B429,'X4'!$B:$AP,41,FALSE)),IF($X$1=5,(VLOOKUP(B429,'X5'!$B:$AP,41,FALSE)),IF($X$1=6,(VLOOKUP(B429,'X6'!$B:$AP,41,FALSE)),IF($X$1=7,(VLOOKUP(B429,'X7'!$B:$AP,41,FALSE)),IF($X$1=8,(VLOOKUP(B429,'X8'!$B:$AP,41,FALSE)),IF($X$1=9,(VLOOKUP(B429,'X9'!$B:$AP,41,FALSE)),IF($X$1=10,(VLOOKUP(B429,'X10'!$B:$AP,41,FALSE)),IF($X$1=11,(VLOOKUP(B429,'X11'!$B:$AP,41,FALSE)),IF($X$1=12,(VLOOKUP(B429,'X12'!$B:$AP,41,FALSE)),IF($X$1=13,(VLOOKUP(B429,'X13'!$B:$AP,41,FALSE)),"B"))))))))))))))=TRUE," ",(IF($X$1=1,(VLOOKUP(B429,'X1'!$B:$AP,41,FALSE)),IF($X$1=2,(VLOOKUP(B429,'X2'!$B:$AP,41,FALSE)),IF($X$1=3,(VLOOKUP(B429,'X3'!$B:$AP,41,FALSE)),IF($X$1=4,(VLOOKUP(B429,'X4'!$B:$AP,41,FALSE)),IF($X$1=5,(VLOOKUP(B429,'X5'!$B:$AP,41,FALSE)),IF($X$1=6,(VLOOKUP(B429,'X6'!$B:$AP,41,FALSE)),IF($X$1=7,(VLOOKUP(B429,'X7'!$B:$AP,41,FALSE)),IF($X$1=8,(VLOOKUP(B429,'X8'!$B:$AP,41,FALSE)),IF($X$1=9,(VLOOKUP(B429,'X9'!$B:$AP,41,FALSE)),IF($X$1=10,(VLOOKUP(B429,'X10'!$B:$AP,41,FALSE)),IF($X$1=11,(VLOOKUP(B429,'X11'!$B:$AP,41,FALSE)),IF($X$1=12,(VLOOKUP(B429,'X12'!$B:$AP,41,FALSE)),IF($X$1=13,(VLOOKUP(B429,'X13'!$B:$AP,41,FALSE)),"B")))))))))))))))</f>
        <v xml:space="preserve"> </v>
      </c>
      <c r="E429" s="182" t="str">
        <f ca="1">IF(ISERROR(IF($X$1=1,(VLOOKUP(B429,'X1'!$B:$AP,7,FALSE)),IF($X$1=2,(VLOOKUP(B429,'X2'!$B:$AP,7,FALSE)),IF($X$1=3,(VLOOKUP(B429,'X3'!$B:$AP,7,FALSE)),IF($X$1=4,(VLOOKUP(B429,'X4'!$B:$AP,7,FALSE)),IF($X$1=5,(VLOOKUP(B429,'X5'!$B:$AP,7,FALSE)),IF($X$1=6,(VLOOKUP(B429,'X6'!$B:$AP,7,FALSE)),IF($X$1=7,(VLOOKUP(B429,'X7'!$B:$AP,7,FALSE)),IF($X$1=8,(VLOOKUP(B429,'X8'!$B:$AP,7,FALSE)),IF($X$1=9,(VLOOKUP(B429,'X9'!$B:$AP,7,FALSE)),IF($X$1=10,(VLOOKUP(B429,'X10'!$B:$AP,7,FALSE)),IF($X$1=11,(VLOOKUP(B429,'X11'!$B:$AP,7,FALSE)),IF($X$1=12,(VLOOKUP(B429,'X12'!$B:$AP,7,FALSE)),IF($X$1=13,(VLOOKUP(B429,'X13'!$B:$AP,7,FALSE)),"B"))))))))))))))=TRUE," ",(IF($X$1=1,(VLOOKUP(B429,'X1'!$B:$AP,7,FALSE)),IF($X$1=2,(VLOOKUP(B429,'X2'!$B:$AP,7,FALSE)),IF($X$1=3,(VLOOKUP(B429,'X3'!$B:$AP,7,FALSE)),IF($X$1=4,(VLOOKUP(B429,'X4'!$B:$AP,7,FALSE)),IF($X$1=5,(VLOOKUP(B429,'X5'!$B:$AP,7,FALSE)),IF($X$1=6,(VLOOKUP(B429,'X6'!$B:$AP,7,FALSE)),IF($X$1=7,(VLOOKUP(B429,'X7'!$B:$AP,7,FALSE)),IF($X$1=8,(VLOOKUP(B429,'X8'!$B:$AP,7,FALSE)),IF($X$1=9,(VLOOKUP(B429,'X9'!$B:$AP,7,FALSE)),IF($X$1=10,(VLOOKUP(B429,'X10'!$B:$AP,7,FALSE)),IF($X$1=11,(VLOOKUP(B429,'X11'!$B:$AP,7,FALSE)),IF($X$1=12,(VLOOKUP(B429,'X12'!$B:$AP,7,FALSE)),IF($X$1=13,(VLOOKUP(B429,'X13'!$B:$AP,7,FALSE)),"B")))))))))))))))</f>
        <v xml:space="preserve"> </v>
      </c>
      <c r="F429" s="182" t="str">
        <f ca="1">IF(ISERROR(IF((IF($X$1=1,(VLOOKUP(B429,'X1'!$B:$AO,6,FALSE)),(IF($X$1=2,(VLOOKUP(B429,'X2'!$B:$AO,6,FALSE)),(IF($X$1=3,(VLOOKUP(B429,'X3'!$B:$AO,6,FALSE)),(IF($X$1=4,(VLOOKUP(B429,'X4'!$B:$AO,6,FALSE)),(IF($X$1=5,(VLOOKUP(B429,'X5'!$B:$AO,6,FALSE)),(IF($X$1=6,(VLOOKUP(B429,'X6'!$B:$AO,6,FALSE)),(IF($X$1=7,(VLOOKUP(B429,'X7'!$B:$AO,6,FALSE)),(IF($X$1=8,(VLOOKUP(B429,'X8'!$B:$AO,6,FALSE)),(IF($X$1=9,(VLOOKUP(B429,'X9'!$B:$AO,6,FALSE)),(IF($X$1=10,(VLOOKUP(B429,'X10'!$B:$AO,6,FALSE)),(IF($X$1=11,(VLOOKUP(B429,'X11'!$B:$AO,6,FALSE)),(IF($X$1=12,(VLOOKUP(B429,'X12'!$B:$AO,6,FALSE)),(VLOOKUP(B429,'X13'!$B:$AO,6,FALSE))))))))))))))))))))))))))=$V$1," ",(IF($X$1=1,(VLOOKUP(B429,'X1'!$B:$AO,6,FALSE)),(IF($X$1=2,(VLOOKUP(B429,'X2'!$B:$AO,6,FALSE)),(IF($X$1=3,(VLOOKUP(B429,'X3'!$B:$AO,6,FALSE)),(IF($X$1=4,(VLOOKUP(B429,'X4'!$B:$AO,6,FALSE)),(IF($X$1=5,(VLOOKUP(B429,'X5'!$B:$AO,6,FALSE)),(IF($X$1=6,(VLOOKUP(B429,'X6'!$B:$AO,6,FALSE)),(IF($X$1=7,(VLOOKUP(B429,'X7'!$B:$AO,6,FALSE)),(IF($X$1=8,(VLOOKUP(B429,'X8'!$B:$AO,6,FALSE)),(IF($X$1=9,(VLOOKUP(B429,'X9'!$B:$AO,6,FALSE)),(IF($X$1=10,(VLOOKUP(B429,'X10'!$B:$AO,6,FALSE)),(IF($X$1=11,(VLOOKUP(B429,'X11'!$B:$AO,6,FALSE)),(IF($X$1=12,(VLOOKUP(B429,'X12'!$B:$AO,6,FALSE)),(VLOOKUP(B429,'X13'!$B:$AO,6,FALSE))))))))))))))))))))))))))))=TRUE," ",(IF((IF($X$1=1,(VLOOKUP(B429,'X1'!$B:$AO,6,FALSE)),(IF($X$1=2,(VLOOKUP(B429,'X2'!$B:$AO,6,FALSE)),(IF($X$1=3,(VLOOKUP(B429,'X3'!$B:$AO,6,FALSE)),(IF($X$1=4,(VLOOKUP(B429,'X4'!$B:$AO,6,FALSE)),(IF($X$1=5,(VLOOKUP(B429,'X5'!$B:$AO,6,FALSE)),(IF($X$1=6,(VLOOKUP(B429,'X6'!$B:$AO,6,FALSE)),(IF($X$1=7,(VLOOKUP(B429,'X7'!$B:$AO,6,FALSE)),(IF($X$1=8,(VLOOKUP(B429,'X8'!$B:$AO,6,FALSE)),(IF($X$1=9,(VLOOKUP(B429,'X9'!$B:$AO,6,FALSE)),(IF($X$1=10,(VLOOKUP(B429,'X10'!$B:$AO,6,FALSE)),(IF($X$1=11,(VLOOKUP(B429,'X11'!$B:$AO,6,FALSE)),(IF($X$1=12,(VLOOKUP(B429,'X12'!$B:$AO,6,FALSE)),(VLOOKUP(B429,'X13'!$B:$AO,6,FALSE))))))))))))))))))))))))))=$V$1," ",(IF($X$1=1,(VLOOKUP(B429,'X1'!$B:$AO,6,FALSE)),(IF($X$1=2,(VLOOKUP(B429,'X2'!$B:$AO,6,FALSE)),(IF($X$1=3,(VLOOKUP(B429,'X3'!$B:$AO,6,FALSE)),(IF($X$1=4,(VLOOKUP(B429,'X4'!$B:$AO,6,FALSE)),(IF($X$1=5,(VLOOKUP(B429,'X5'!$B:$AO,6,FALSE)),(IF($X$1=6,(VLOOKUP(B429,'X6'!$B:$AO,6,FALSE)),(IF($X$1=7,(VLOOKUP(B429,'X7'!$B:$AO,6,FALSE)),(IF($X$1=8,(VLOOKUP(B429,'X8'!$B:$AO,6,FALSE)),(IF($X$1=9,(VLOOKUP(B429,'X9'!$B:$AO,6,FALSE)),(IF($X$1=10,(VLOOKUP(B429,'X10'!$B:$AO,6,FALSE)),(IF($X$1=11,(VLOOKUP(B429,'X11'!$B:$AO,6,FALSE)),(IF($X$1=12,(VLOOKUP(B429,'X12'!$B:$AO,6,FALSE)),(VLOOKUP(B429,'X13'!$B:$AO,6,FALSE)))))))))))))))))))))))))))))</f>
        <v xml:space="preserve"> </v>
      </c>
      <c r="G429" s="182" t="str">
        <f ca="1">IF(ISERROR(IF($X$1=1,(VLOOKUP(B429,'X1'!$B:$AZ,44,FALSE)),IF($X$1=2,(VLOOKUP(B429,'X2'!$B:$AZ,44,FALSE)),IF($X$1=3,(VLOOKUP(B429,'X3'!$B:$AZ,44,FALSE)),IF($X$1=4,(VLOOKUP(B429,'X4'!$B:$AZ,44,FALSE)),IF($X$1=5,(VLOOKUP(B429,'X5'!$B:$AZ,44,FALSE)),IF($X$1=6,(VLOOKUP(B429,'X6'!$B:$AZ,44,FALSE)),IF($X$1=7,(VLOOKUP(B429,'X7'!$B:$AZ,44,FALSE)),IF($X$1=8,(VLOOKUP(B429,'X8'!$B:$AZ,44,FALSE)),IF($X$1=9,(VLOOKUP(B429,'X9'!$B:$AZ,44,FALSE)),IF($X$1=10,(VLOOKUP(B429,'X10'!$B:$AZ,44,FALSE)),IF($X$1=11,(VLOOKUP(B429,'X11'!$B:$AZ,44,FALSE)),IF($X$1=12,(VLOOKUP(B429,'X12'!$B:$AZ,44,FALSE)),IF($X$1=13,(VLOOKUP(B429,'X13'!$B:$AZ,44,FALSE)),"B"))))))))))))))=TRUE," ",(IF($X$1=1,(VLOOKUP(B429,'X1'!$B:$AZ,44,FALSE)),IF($X$1=2,(VLOOKUP(B429,'X2'!$B:$AZ,44,FALSE)),IF($X$1=3,(VLOOKUP(B429,'X3'!$B:$AZ,44,FALSE)),IF($X$1=4,(VLOOKUP(B429,'X4'!$B:$AZ,44,FALSE)),IF($X$1=5,(VLOOKUP(B429,'X5'!$B:$AZ,44,FALSE)),IF($X$1=6,(VLOOKUP(B429,'X6'!$B:$AZ,44,FALSE)),IF($X$1=7,(VLOOKUP(B429,'X7'!$B:$AZ,44,FALSE)),IF($X$1=8,(VLOOKUP(B429,'X8'!$B:$AZ,44,FALSE)),IF($X$1=9,(VLOOKUP(B429,'X9'!$B:$AZ,44,FALSE)),IF($X$1=10,(VLOOKUP(B429,'X10'!$B:$AZ,44,FALSE)),IF($X$1=11,(VLOOKUP(B429,'X11'!$B:$AZ,44,FALSE)),IF($X$1=12,(VLOOKUP(B429,'X12'!$B:$AZ,44,FALSE)),IF($X$1=13,(VLOOKUP(B429,'X13'!$B:$AZ,44,FALSE)),"B")))))))))))))))</f>
        <v xml:space="preserve"> </v>
      </c>
      <c r="H429" s="182" t="str">
        <f ca="1">IF(ISERROR(IF($X$1=1,(VLOOKUP(B429,'X1'!$B:$AZ,8,FALSE)),IF($X$1=2,(VLOOKUP(B429,'X2'!$B:$AZ,8,FALSE)),IF($X$1=3,(VLOOKUP(B429,'X3'!$B:$AZ,8,FALSE)),IF($X$1=4,(VLOOKUP(B429,'X4'!$B:$AZ,8,FALSE)),IF($X$1=5,(VLOOKUP(B429,'X5'!$B:$AZ,8,FALSE)),IF($X$1=6,(VLOOKUP(B429,'X6'!$B:$AZ,8,FALSE)),IF($X$1=7,(VLOOKUP(B429,'X7'!$B:$AZ,8,FALSE)),IF($X$1=8,(VLOOKUP(B429,'X8'!$B:$AZ,8,FALSE)),IF($X$1=9,(VLOOKUP(B429,'X9'!$B:$AZ,8,FALSE)),IF($X$1=10,(VLOOKUP(B429,'X10'!$B:$AZ,8,FALSE)),IF($X$1=11,(VLOOKUP(B429,'X11'!$B:$AZ,8,FALSE)),IF($X$1=12,(VLOOKUP(B429,'X12'!$B:$AZ,8,FALSE)),IF($X$1=13,(VLOOKUP(B429,'X13'!$B:$AZ,8,FALSE)),"B"))))))))))))))=TRUE," ",(IF($X$1=1,(VLOOKUP(B429,'X1'!$B:$AZ,8,FALSE)),IF($X$1=2,(VLOOKUP(B429,'X2'!$B:$AZ,8,FALSE)),IF($X$1=3,(VLOOKUP(B429,'X3'!$B:$AZ,8,FALSE)),IF($X$1=4,(VLOOKUP(B429,'X4'!$B:$AZ,8,FALSE)),IF($X$1=5,(VLOOKUP(B429,'X5'!$B:$AZ,8,FALSE)),IF($X$1=6,(VLOOKUP(B429,'X6'!$B:$AZ,8,FALSE)),IF($X$1=7,(VLOOKUP(B429,'X7'!$B:$AZ,8,FALSE)),IF($X$1=8,(VLOOKUP(B429,'X8'!$B:$AZ,8,FALSE)),IF($X$1=9,(VLOOKUP(B429,'X9'!$B:$AZ,8,FALSE)),IF($X$1=10,(VLOOKUP(B429,'X10'!$B:$AZ,8,FALSE)),IF($X$1=11,(VLOOKUP(B429,'X11'!$B:$AZ,8,FALSE)),IF($X$1=12,(VLOOKUP(B429,'X12'!$B:$AZ,8,FALSE)),IF($X$1=13,(VLOOKUP(B429,'X13'!$B:$AZ,8,FALSE)),"B")))))))))))))))</f>
        <v xml:space="preserve"> </v>
      </c>
      <c r="I429" s="183" t="str">
        <f ca="1">IF(ISERROR(IF($X$1=1,(VLOOKUP(B429,'X1'!$B:$AZ,2,FALSE)),IF($X$1=2,(VLOOKUP(B429,'X2'!$B:$AZ,2,FALSE)),IF($X$1=3,(VLOOKUP(B429,'X3'!$B:$AZ,2,FALSE)),IF($X$1=4,(VLOOKUP(B429,'X4'!$B:$AZ,2,FALSE)),IF($X$1=5,(VLOOKUP(B429,'X5'!$B:$AZ,2,FALSE)),IF($X$1=6,(VLOOKUP(B429,'X6'!$B:$AZ,2,FALSE)),IF($X$1=7,(VLOOKUP(B429,'X7'!$B:$AZ,2,FALSE)),IF($X$1=8,(VLOOKUP(B429,'X8'!$B:$AZ,2,FALSE)),IF($X$1=9,(VLOOKUP(B429,'X9'!$B:$AZ,2,FALSE)),IF($X$1=10,(VLOOKUP(B429,'X10'!$B:$AZ,2,FALSE)),IF($X$1=11,(VLOOKUP(B429,'X11'!$B:$AZ,2,FALSE)),IF($X$1=12,(VLOOKUP(B429,'X12'!$B:$AZ,2,FALSE)),IF($X$1=13,(VLOOKUP(B429,'X13'!$B:$AZ,2,FALSE)),"B"))))))))))))))=TRUE," ",(IF($X$1=1,(VLOOKUP(B429,'X1'!$B:$AZ,2,FALSE)),IF($X$1=2,(VLOOKUP(B429,'X2'!$B:$AZ,2,FALSE)),IF($X$1=3,(VLOOKUP(B429,'X3'!$B:$AZ,2,FALSE)),IF($X$1=4,(VLOOKUP(B429,'X4'!$B:$AZ,2,FALSE)),IF($X$1=5,(VLOOKUP(B429,'X5'!$B:$AZ,2,FALSE)),IF($X$1=6,(VLOOKUP(B429,'X6'!$B:$AZ,2,FALSE)),IF($X$1=7,(VLOOKUP(B429,'X7'!$B:$AZ,2,FALSE)),IF($X$1=8,(VLOOKUP(B429,'X8'!$B:$AZ,2,FALSE)),IF($X$1=9,(VLOOKUP(B429,'X9'!$B:$AZ,2,FALSE)),IF($X$1=10,(VLOOKUP(B429,'X10'!$B:$AZ,2,FALSE)),IF($X$1=11,(VLOOKUP(B429,'X11'!$B:$AZ,2,FALSE)),IF($X$1=12,(VLOOKUP(B429,'X12'!$B:$AZ,2,FALSE)),IF($X$1=13,(VLOOKUP(B429,'X13'!$B:$AZ,2,FALSE)),"B")))))))))))))))</f>
        <v xml:space="preserve"> </v>
      </c>
      <c r="J429" s="183" t="str">
        <f ca="1">IF(ISERROR(IF($X$1=1,(VLOOKUP(B429,'X1'!$B:$AZ,3,FALSE)),IF($X$1=2,(VLOOKUP(B429,'X2'!$B:$AZ,3,FALSE)),IF($X$1=3,(VLOOKUP(B429,'X3'!$B:$AZ,3,FALSE)),IF($X$1=4,(VLOOKUP(B429,'X4'!$B:$AZ,3,FALSE)),IF($X$1=5,(VLOOKUP(B429,'X5'!$B:$AZ,3,FALSE)),IF($X$1=6,(VLOOKUP(B429,'X6'!$B:$AZ,3,FALSE)),IF($X$1=7,(VLOOKUP(B429,'X7'!$B:$AZ,3,FALSE)),IF($X$1=8,(VLOOKUP(B429,'X8'!$B:$AZ,3,FALSE)),IF($X$1=9,(VLOOKUP(B429,'X9'!$B:$AZ,3,FALSE)),IF($X$1=10,(VLOOKUP(B429,'X10'!$B:$AZ,3,FALSE)),IF($X$1=11,(VLOOKUP(B429,'X11'!$B:$AZ,3,FALSE)),IF($X$1=12,(VLOOKUP(B429,'X12'!$B:$AZ,3,FALSE)),IF($X$1=13,(VLOOKUP(B429,'X13'!$B:$AZ,3,FALSE)),"B"))))))))))))))=TRUE," ",(IF($X$1=1,(VLOOKUP(B429,'X1'!$B:$AZ,3,FALSE)),IF($X$1=2,(VLOOKUP(B429,'X2'!$B:$AZ,3,FALSE)),IF($X$1=3,(VLOOKUP(B429,'X3'!$B:$AZ,3,FALSE)),IF($X$1=4,(VLOOKUP(B429,'X4'!$B:$AZ,3,FALSE)),IF($X$1=5,(VLOOKUP(B429,'X5'!$B:$AZ,3,FALSE)),IF($X$1=6,(VLOOKUP(B429,'X6'!$B:$AZ,3,FALSE)),IF($X$1=7,(VLOOKUP(B429,'X7'!$B:$AZ,3,FALSE)),IF($X$1=8,(VLOOKUP(B429,'X8'!$B:$AZ,3,FALSE)),IF($X$1=9,(VLOOKUP(B429,'X9'!$B:$AZ,3,FALSE)),IF($X$1=10,(VLOOKUP(B429,'X10'!$B:$AZ,3,FALSE)),IF($X$1=11,(VLOOKUP(B429,'X11'!$B:$AZ,3,FALSE)),IF($X$1=12,(VLOOKUP(B429,'X12'!$B:$AZ,3,FALSE)),IF($X$1=13,(VLOOKUP(B429,'X13'!$B:$AZ,3,FALSE)),"B")))))))))))))))</f>
        <v xml:space="preserve"> </v>
      </c>
      <c r="K429" s="183" t="str">
        <f ca="1">IF(ISERROR(IF($X$1=1,(VLOOKUP(B429,'X1'!$B:$AZ,5,FALSE)),IF($X$1=2,(VLOOKUP(B429,'X2'!$B:$AZ,5,FALSE)),IF($X$1=3,(VLOOKUP(B429,'X3'!$B:$AZ,5,FALSE)),IF($X$1=4,(VLOOKUP(B429,'X4'!$B:$AZ,5,FALSE)),IF($X$1=5,(VLOOKUP(B429,'X5'!$B:$AZ,5,FALSE)),IF($X$1=6,(VLOOKUP(B429,'X6'!$B:$AZ,5,FALSE)),IF($X$1=7,(VLOOKUP(B429,'X7'!$B:$AZ,5,FALSE)),IF($X$1=8,(VLOOKUP(B429,'X8'!$B:$AZ,5,FALSE)),IF($X$1=9,(VLOOKUP(B429,'X9'!$B:$AZ,5,FALSE)),IF($X$1=10,(VLOOKUP(B429,'X10'!$B:$AZ,5,FALSE)),IF($X$1=11,(VLOOKUP(B429,'X11'!$B:$AZ,5,FALSE)),IF($X$1=12,(VLOOKUP(B429,'X12'!$B:$AZ,5,FALSE)),IF($X$1=13,(VLOOKUP(B429,'X13'!$B:$AZ,5,FALSE)),"B"))))))))))))))=TRUE," ",(IF($X$1=1,(VLOOKUP(B429,'X1'!$B:$AZ,5,FALSE)),IF($X$1=2,(VLOOKUP(B429,'X2'!$B:$AZ,5,FALSE)),IF($X$1=3,(VLOOKUP(B429,'X3'!$B:$AZ,5,FALSE)),IF($X$1=4,(VLOOKUP(B429,'X4'!$B:$AZ,5,FALSE)),IF($X$1=5,(VLOOKUP(B429,'X5'!$B:$AZ,5,FALSE)),IF($X$1=6,(VLOOKUP(B429,'X6'!$B:$AZ,5,FALSE)),IF($X$1=7,(VLOOKUP(B429,'X7'!$B:$AZ,5,FALSE)),IF($X$1=8,(VLOOKUP(B429,'X8'!$B:$AZ,5,FALSE)),IF($X$1=9,(VLOOKUP(B429,'X9'!$B:$AZ,5,FALSE)),IF($X$1=10,(VLOOKUP(B429,'X10'!$B:$AZ,5,FALSE)),IF($X$1=11,(VLOOKUP(B429,'X11'!$B:$AZ,5,FALSE)),IF($X$1=12,(VLOOKUP(B429,'X12'!$B:$AZ,5,FALSE)),IF($X$1=13,(VLOOKUP(B429,'X13'!$B:$AZ,5,FALSE)),"B")))))))))))))))</f>
        <v xml:space="preserve"> </v>
      </c>
      <c r="L429" s="184" t="str">
        <f ca="1">IF(ISERROR(IF($X$1=1,(VLOOKUP(B429,'X1'!$B:$AZ,9,FALSE)),IF($X$1=2,(VLOOKUP(B429,'X2'!$B:$AZ,9,FALSE)),IF($X$1=3,(VLOOKUP(B429,'X3'!$B:$AZ,9,FALSE)),IF($X$1=4,(VLOOKUP(B429,'X4'!$B:$AZ,9,FALSE)),IF($X$1=5,(VLOOKUP(B429,'X5'!$B:$AZ,9,FALSE)),IF($X$1=6,(VLOOKUP(B429,'X6'!$B:$AZ,9,FALSE)),IF($X$1=7,(VLOOKUP(B429,'X7'!$B:$AZ,9,FALSE)),IF($X$1=8,(VLOOKUP(B429,'X8'!$B:$AZ,9,FALSE)),IF($X$1=9,(VLOOKUP(B429,'X9'!$B:$AZ,9,FALSE)),IF($X$1=10,(VLOOKUP(B429,'X10'!$B:$AZ,9,FALSE)),IF($X$1=11,(VLOOKUP(B429,'X11'!$B:$AZ,9,FALSE)),IF($X$1=12,(VLOOKUP(B429,'X12'!$B:$AZ,9,FALSE)),IF($X$1=13,(VLOOKUP(B429,'X13'!$B:$AZ,9,FALSE)),"B"))))))))))))))=TRUE," ",(IF($X$1=1,(VLOOKUP(B429,'X1'!$B:$AZ,9,FALSE)),IF($X$1=2,(VLOOKUP(B429,'X2'!$B:$AZ,9,FALSE)),IF($X$1=3,(VLOOKUP(B429,'X3'!$B:$AZ,9,FALSE)),IF($X$1=4,(VLOOKUP(B429,'X4'!$B:$AZ,9,FALSE)),IF($X$1=5,(VLOOKUP(B429,'X5'!$B:$AZ,9,FALSE)),IF($X$1=6,(VLOOKUP(B429,'X6'!$B:$AZ,9,FALSE)),IF($X$1=7,(VLOOKUP(B429,'X7'!$B:$AZ,9,FALSE)),IF($X$1=8,(VLOOKUP(B429,'X8'!$B:$AZ,9,FALSE)),IF($X$1=9,(VLOOKUP(B429,'X9'!$B:$AZ,9,FALSE)),IF($X$1=10,(VLOOKUP(B429,'X10'!$B:$AZ,9,FALSE)),IF($X$1=11,(VLOOKUP(B429,'X11'!$B:$AZ,9,FALSE)),IF($X$1=12,(VLOOKUP(B429,'X12'!$B:$AZ,9,FALSE)),IF($X$1=13,(VLOOKUP(B429,'X13'!$B:$AZ,9,FALSE)),"B")))))))))))))))</f>
        <v xml:space="preserve"> </v>
      </c>
      <c r="M429" s="184" t="str">
        <f ca="1">IF(ISERROR(IF($X$1=1,(VLOOKUP(B429,'X1'!$B:$AZ,10,FALSE)),IF($X$1=2,(VLOOKUP(B429,'X2'!$B:$AZ,10,FALSE)),IF($X$1=3,(VLOOKUP(B429,'X3'!$B:$AZ,10,FALSE)),IF($X$1=4,(VLOOKUP(B429,'X4'!$B:$AZ,10,FALSE)),IF($X$1=5,(VLOOKUP(B429,'X5'!$B:$AZ,10,FALSE)),IF($X$1=6,(VLOOKUP(B429,'X6'!$B:$AZ,10,FALSE)),IF($X$1=7,(VLOOKUP(B429,'X7'!$B:$AZ,10,FALSE)),IF($X$1=8,(VLOOKUP(B429,'X8'!$B:$AZ,10,FALSE)),IF($X$1=9,(VLOOKUP(B429,'X9'!$B:$AZ,10,FALSE)),IF($X$1=10,(VLOOKUP(B429,'X10'!$B:$AZ,10,FALSE)),IF($X$1=11,(VLOOKUP(B429,'X11'!$B:$AZ,10,FALSE)),IF($X$1=12,(VLOOKUP(B429,'X12'!$B:$AZ,10,FALSE)),IF($X$1=13,(VLOOKUP(B429,'X13'!$B:$AZ,10,FALSE)),"B"))))))))))))))=TRUE," ",(IF($X$1=1,(VLOOKUP(B429,'X1'!$B:$AZ,10,FALSE)),IF($X$1=2,(VLOOKUP(B429,'X2'!$B:$AZ,10,FALSE)),IF($X$1=3,(VLOOKUP(B429,'X3'!$B:$AZ,10,FALSE)),IF($X$1=4,(VLOOKUP(B429,'X4'!$B:$AZ,10,FALSE)),IF($X$1=5,(VLOOKUP(B429,'X5'!$B:$AZ,10,FALSE)),IF($X$1=6,(VLOOKUP(B429,'X6'!$B:$AZ,10,FALSE)),IF($X$1=7,(VLOOKUP(B429,'X7'!$B:$AZ,10,FALSE)),IF($X$1=8,(VLOOKUP(B429,'X8'!$B:$AZ,10,FALSE)),IF($X$1=9,(VLOOKUP(B429,'X9'!$B:$AZ,10,FALSE)),IF($X$1=10,(VLOOKUP(B429,'X10'!$B:$AZ,10,FALSE)),IF($X$1=11,(VLOOKUP(B429,'X11'!$B:$AZ,10,FALSE)),IF($X$1=12,(VLOOKUP(B429,'X12'!$B:$AZ,10,FALSE)),IF($X$1=13,(VLOOKUP(B429,'X13'!$B:$AZ,10,FALSE)),"B")))))))))))))))</f>
        <v xml:space="preserve"> </v>
      </c>
      <c r="N429" s="185" t="str">
        <f ca="1">IF(ISERROR(IF($X$1=1,(VLOOKUP(B429,'X1'!$B:$AZ,45,FALSE)),IF($X$1=2,(VLOOKUP(B429,'X2'!$B:$AZ,45,FALSE)),IF($X$1=3,(VLOOKUP(B429,'X3'!$B:$AZ,45,FALSE)),IF($X$1=4,(VLOOKUP(B429,'X4'!$B:$AZ,45,FALSE)),IF($X$1=5,(VLOOKUP(B429,'X5'!$B:$AZ,45,FALSE)),IF($X$1=6,(VLOOKUP(B429,'X6'!$B:$AZ,45,FALSE)),IF($X$1=7,(VLOOKUP(B429,'X7'!$B:$AZ,45,FALSE)),IF($X$1=8,(VLOOKUP(B429,'X8'!$B:$AZ,45,FALSE)),IF($X$1=9,(VLOOKUP(B429,'X9'!$B:$AZ,45,FALSE)),IF($X$1=10,(VLOOKUP(B429,'X10'!$B:$AZ,45,FALSE)),IF($X$1=11,(VLOOKUP(B429,'X11'!$B:$AZ,45,FALSE)),IF($X$1=12,(VLOOKUP(B429,'X12'!$B:$AZ,45,FALSE)),IF($X$1=13,(VLOOKUP(B429,'X13'!$B:$AZ,45,FALSE)),"B"))))))))))))))=TRUE," ",(IF($X$1=1,(VLOOKUP(B429,'X1'!$B:$AZ,45,FALSE)),IF($X$1=2,(VLOOKUP(B429,'X2'!$B:$AZ,45,FALSE)),IF($X$1=3,(VLOOKUP(B429,'X3'!$B:$AZ,45,FALSE)),IF($X$1=4,(VLOOKUP(B429,'X4'!$B:$AZ,45,FALSE)),IF($X$1=5,(VLOOKUP(B429,'X5'!$B:$AZ,45,FALSE)),IF($X$1=6,(VLOOKUP(B429,'X6'!$B:$AZ,45,FALSE)),IF($X$1=7,(VLOOKUP(B429,'X7'!$B:$AZ,45,FALSE)),IF($X$1=8,(VLOOKUP(B429,'X8'!$B:$AZ,45,FALSE)),IF($X$1=9,(VLOOKUP(B429,'X9'!$B:$AZ,45,FALSE)),IF($X$1=10,(VLOOKUP(B429,'X10'!$B:$AZ,45,FALSE)),IF($X$1=11,(VLOOKUP(B429,'X11'!$B:$AZ,45,FALSE)),IF($X$1=12,(VLOOKUP(B429,'X12'!$B:$AZ,45,FALSE)),IF($X$1=13,(VLOOKUP(B429,'X13'!$B:$AZ,45,FALSE)),"B")))))))))))))))</f>
        <v xml:space="preserve"> </v>
      </c>
      <c r="O429" s="184" t="str">
        <f ca="1">IF(ISERROR(IF($X$1=1,(VLOOKUP(B429,'X1'!$B:$AZ,11,FALSE)),IF($X$1=2,(VLOOKUP(B429,'X2'!$B:$AZ,11,FALSE)),IF($X$1=3,(VLOOKUP(B429,'X3'!$B:$AZ,11,FALSE)),IF($X$1=4,(VLOOKUP(B429,'X4'!$B:$AZ,11,FALSE)),IF($X$1=5,(VLOOKUP(B429,'X5'!$B:$AZ,11,FALSE)),IF($X$1=6,(VLOOKUP(B429,'X6'!$B:$AZ,11,FALSE)),IF($X$1=7,(VLOOKUP(B429,'X7'!$B:$AZ,11,FALSE)),IF($X$1=8,(VLOOKUP(B429,'X8'!$B:$AZ,11,FALSE)),IF($X$1=9,(VLOOKUP(B429,'X9'!$B:$AZ,11,FALSE)),IF($X$1=10,(VLOOKUP(B429,'X10'!$B:$AZ,11,FALSE)),IF($X$1=11,(VLOOKUP(B429,'X11'!$B:$AZ,11,FALSE)),IF($X$1=12,(VLOOKUP(B429,'X12'!$B:$AZ,11,FALSE)),IF($X$1=13,(VLOOKUP(B429,'X13'!$B:$AZ,11,FALSE)),"B"))))))))))))))=TRUE," ",(IF($X$1=1,(VLOOKUP(B429,'X1'!$B:$AZ,11,FALSE)),IF($X$1=2,(VLOOKUP(B429,'X2'!$B:$AZ,11,FALSE)),IF($X$1=3,(VLOOKUP(B429,'X3'!$B:$AZ,11,FALSE)),IF($X$1=4,(VLOOKUP(B429,'X4'!$B:$AZ,11,FALSE)),IF($X$1=5,(VLOOKUP(B429,'X5'!$B:$AZ,11,FALSE)),IF($X$1=6,(VLOOKUP(B429,'X6'!$B:$AZ,11,FALSE)),IF($X$1=7,(VLOOKUP(B429,'X7'!$B:$AZ,11,FALSE)),IF($X$1=8,(VLOOKUP(B429,'X8'!$B:$AZ,11,FALSE)),IF($X$1=9,(VLOOKUP(B429,'X9'!$B:$AZ,11,FALSE)),IF($X$1=10,(VLOOKUP(B429,'X10'!$B:$AZ,11,FALSE)),IF($X$1=11,(VLOOKUP(B429,'X11'!$B:$AZ,11,FALSE)),IF($X$1=12,(VLOOKUP(B429,'X12'!$B:$AZ,11,FALSE)),IF($X$1=13,(VLOOKUP(B429,'X13'!$B:$AZ,11,FALSE)),"B")))))))))))))))</f>
        <v xml:space="preserve"> </v>
      </c>
      <c r="P429" s="184" t="str">
        <f ca="1">IF(ISERROR(IF($X$1=1,(VLOOKUP(B429,'X1'!$B:$AZ,12,FALSE)),IF($X$1=2,(VLOOKUP(B429,'X2'!$B:$AZ,12,FALSE)),IF($X$1=3,(VLOOKUP(B429,'X3'!$B:$AZ,12,FALSE)),IF($X$1=4,(VLOOKUP(B429,'X4'!$B:$AZ,12,FALSE)),IF($X$1=5,(VLOOKUP(B429,'X5'!$B:$AZ,12,FALSE)),IF($X$1=6,(VLOOKUP(B429,'X6'!$B:$AZ,12,FALSE)),IF($X$1=7,(VLOOKUP(B429,'X7'!$B:$AZ,12,FALSE)),IF($X$1=8,(VLOOKUP(B429,'X8'!$B:$AZ,12,FALSE)),IF($X$1=9,(VLOOKUP(B429,'X9'!$B:$AZ,12,FALSE)),IF($X$1=10,(VLOOKUP(B429,'X10'!$B:$AZ,12,FALSE)),IF($X$1=11,(VLOOKUP(B429,'X11'!$B:$AZ,12,FALSE)),IF($X$1=12,(VLOOKUP(B429,'X12'!$B:$AZ,12,FALSE)),IF($X$1=13,(VLOOKUP(B429,'X13'!$B:$AZ,12,FALSE)),"B"))))))))))))))=TRUE," ",(IF($X$1=1,(VLOOKUP(B429,'X1'!$B:$AZ,12,FALSE)),IF($X$1=2,(VLOOKUP(B429,'X2'!$B:$AZ,12,FALSE)),IF($X$1=3,(VLOOKUP(B429,'X3'!$B:$AZ,12,FALSE)),IF($X$1=4,(VLOOKUP(B429,'X4'!$B:$AZ,12,FALSE)),IF($X$1=5,(VLOOKUP(B429,'X5'!$B:$AZ,12,FALSE)),IF($X$1=6,(VLOOKUP(B429,'X6'!$B:$AZ,12,FALSE)),IF($X$1=7,(VLOOKUP(B429,'X7'!$B:$AZ,12,FALSE)),IF($X$1=8,(VLOOKUP(B429,'X8'!$B:$AZ,12,FALSE)),IF($X$1=9,(VLOOKUP(B429,'X9'!$B:$AZ,12,FALSE)),IF($X$1=10,(VLOOKUP(B429,'X10'!$B:$AZ,12,FALSE)),IF($X$1=11,(VLOOKUP(B429,'X11'!$B:$AZ,12,FALSE)),IF($X$1=12,(VLOOKUP(B429,'X12'!$B:$AZ,12,FALSE)),IF($X$1=13,(VLOOKUP(B429,'X13'!$B:$AZ,12,FALSE)),"B")))))))))))))))</f>
        <v xml:space="preserve"> </v>
      </c>
      <c r="Q429" s="185" t="str">
        <f ca="1">IF(ISERROR(IF($X$1=1,(VLOOKUP(B429,'X1'!$B:$AZ,46,FALSE)),IF($X$1=2,(VLOOKUP(B429,'X2'!$B:$AZ,46,FALSE)),IF($X$1=3,(VLOOKUP(B429,'X3'!$B:$AZ,46,FALSE)),IF($X$1=4,(VLOOKUP(B429,'X4'!$B:$AZ,46,FALSE)),IF($X$1=5,(VLOOKUP(B429,'X5'!$B:$AZ,46,FALSE)),IF($X$1=6,(VLOOKUP(B429,'X6'!$B:$AZ,46,FALSE)),IF($X$1=7,(VLOOKUP(B429,'X7'!$B:$AZ,46,FALSE)),IF($X$1=8,(VLOOKUP(B429,'X8'!$B:$AZ,46,FALSE)),IF($X$1=9,(VLOOKUP(B429,'X9'!$B:$AZ,46,FALSE)),IF($X$1=10,(VLOOKUP(B429,'X10'!$B:$AZ,46,FALSE)),IF($X$1=11,(VLOOKUP(B429,'X11'!$B:$AZ,46,FALSE)),IF($X$1=12,(VLOOKUP(B429,'X12'!$B:$AZ,46,FALSE)),IF($X$1=13,(VLOOKUP(B429,'X13'!$B:$AZ,46,FALSE)),"B"))))))))))))))=TRUE," ",(IF($X$1=1,(VLOOKUP(B429,'X1'!$B:$AZ,46,FALSE)),IF($X$1=2,(VLOOKUP(B429,'X2'!$B:$AZ,46,FALSE)),IF($X$1=3,(VLOOKUP(B429,'X3'!$B:$AZ,46,FALSE)),IF($X$1=4,(VLOOKUP(B429,'X4'!$B:$AZ,46,FALSE)),IF($X$1=5,(VLOOKUP(B429,'X5'!$B:$AZ,46,FALSE)),IF($X$1=6,(VLOOKUP(B429,'X6'!$B:$AZ,46,FALSE)),IF($X$1=7,(VLOOKUP(B429,'X7'!$B:$AZ,46,FALSE)),IF($X$1=8,(VLOOKUP(B429,'X8'!$B:$AZ,46,FALSE)),IF($X$1=9,(VLOOKUP(B429,'X9'!$B:$AZ,46,FALSE)),IF($X$1=10,(VLOOKUP(B429,'X10'!$B:$AZ,46,FALSE)),IF($X$1=11,(VLOOKUP(B429,'X11'!$B:$AZ,46,FALSE)),IF($X$1=12,(VLOOKUP(B429,'X12'!$B:$AZ,46,FALSE)),IF($X$1=13,(VLOOKUP(B429,'X13'!$B:$AZ,46,FALSE)),"B")))))))))))))))</f>
        <v xml:space="preserve"> </v>
      </c>
      <c r="R429" s="185" t="str">
        <f ca="1">IF(ISERROR(IF($X$1=1,(VLOOKUP(B429,'X1'!$B:$AZ,15,FALSE)),IF($X$1=2,(VLOOKUP(B429,'X2'!$B:$AZ,15,FALSE)),IF($X$1=3,(VLOOKUP(B429,'X3'!$B:$AZ,15,FALSE)),IF($X$1=4,(VLOOKUP(B429,'X4'!$B:$AZ,15,FALSE)),IF($X$1=5,(VLOOKUP(B429,'X5'!$B:$AZ,15,FALSE)),IF($X$1=6,(VLOOKUP(B429,'X6'!$B:$AZ,15,FALSE)),IF($X$1=7,(VLOOKUP(B429,'X7'!$B:$AZ,15,FALSE)),IF($X$1=8,(VLOOKUP(B429,'X8'!$B:$AZ,15,FALSE)),IF($X$1=9,(VLOOKUP(B429,'X9'!$B:$AZ,15,FALSE)),IF($X$1=10,(VLOOKUP(B429,'X10'!$B:$AZ,15,FALSE)),IF($X$1=11,(VLOOKUP(B429,'X11'!$B:$AZ,15,FALSE)),IF($X$1=12,(VLOOKUP(B429,'X12'!$B:$AZ,15,FALSE)),IF($X$1=13,(VLOOKUP(B429,'X13'!$B:$AZ,15,FALSE)),"B"))))))))))))))=TRUE," ",(IF($X$1=1,(VLOOKUP(B429,'X1'!$B:$AZ,15,FALSE)),IF($X$1=2,(VLOOKUP(B429,'X2'!$B:$AZ,15,FALSE)),IF($X$1=3,(VLOOKUP(B429,'X3'!$B:$AZ,15,FALSE)),IF($X$1=4,(VLOOKUP(B429,'X4'!$B:$AZ,15,FALSE)),IF($X$1=5,(VLOOKUP(B429,'X5'!$B:$AZ,15,FALSE)),IF($X$1=6,(VLOOKUP(B429,'X6'!$B:$AZ,15,FALSE)),IF($X$1=7,(VLOOKUP(B429,'X7'!$B:$AZ,15,FALSE)),IF($X$1=8,(VLOOKUP(B429,'X8'!$B:$AZ,15,FALSE)),IF($X$1=9,(VLOOKUP(B429,'X9'!$B:$AZ,15,FALSE)),IF($X$1=10,(VLOOKUP(B429,'X10'!$B:$AZ,15,FALSE)),IF($X$1=11,(VLOOKUP(B429,'X11'!$B:$AZ,15,FALSE)),IF($X$1=12,(VLOOKUP(B429,'X12'!$B:$AZ,15,FALSE)),IF($X$1=13,(VLOOKUP(B429,'X13'!$B:$AZ,15,FALSE)),"B")))))))))))))))</f>
        <v xml:space="preserve"> </v>
      </c>
      <c r="S429" s="185" t="str">
        <f ca="1">IF(ISERROR(IF((IF($X$1=1,(VLOOKUP(B429,'X1'!$B:$AZ,14,FALSE)),(IF($X$1=2,(VLOOKUP(B429,'X2'!$B:$AZ,14,FALSE)),(IF($X$1=3,(VLOOKUP(B429,'X3'!$B:$AZ,14,FALSE)),(IF($X$1=4,(VLOOKUP(B429,'X4'!$B:$AZ,14,FALSE)),(IF($X$1=5,(VLOOKUP(B429,'X5'!$B:$AZ,14,FALSE)),(IF($X$1=6,(VLOOKUP(B429,'X6'!$B:$AZ,14,FALSE)),(IF($X$1=7,(VLOOKUP(B429,'X7'!$B:$AZ,14,FALSE)),(IF($X$1=8,(VLOOKUP(B429,'X8'!$B:$AZ,14,FALSE)),(IF($X$1=9,(VLOOKUP(B429,'X9'!$B:$AZ,14,FALSE)),(IF($X$1=10,(VLOOKUP(B429,'X10'!$B:$AZ,14,FALSE)),(IF($X$1=11,(VLOOKUP(B429,'X11'!$B:$AZ,14,FALSE)),(IF($X$1=12,(VLOOKUP(B429,'X12'!$B:$AZ,14,FALSE)),(VLOOKUP(B429,'X13'!$B:$AZ,14,FALSE))))))))))))))))))))))))))=$V$1," ",(IF($X$1=1,(VLOOKUP(B429,'X1'!$B:$AZ,14,FALSE)),(IF($X$1=2,(VLOOKUP(B429,'X2'!$B:$AZ,14,FALSE)),(IF($X$1=3,(VLOOKUP(B429,'X3'!$B:$AZ,14,FALSE)),(IF($X$1=4,(VLOOKUP(B429,'X4'!$B:$AZ,14,FALSE)),(IF($X$1=5,(VLOOKUP(B429,'X5'!$B:$AZ,14,FALSE)),(IF($X$1=6,(VLOOKUP(B429,'X6'!$B:$AZ,14,FALSE)),(IF($X$1=7,(VLOOKUP(B429,'X7'!$B:$AZ,14,FALSE)),(IF($X$1=8,(VLOOKUP(B429,'X8'!$B:$AZ,14,FALSE)),(IF($X$1=9,(VLOOKUP(B429,'X9'!$B:$AZ,14,FALSE)),(IF($X$1=10,(VLOOKUP(B429,'X10'!$B:$AZ,14,FALSE)),(IF($X$1=11,(VLOOKUP(B429,'X11'!$B:$AZ,14,FALSE)),(IF($X$1=12,(VLOOKUP(B429,'X12'!$B:$AZ,14,FALSE)),(VLOOKUP(B429,'X13'!$B:$AZ,14,FALSE))))))))))))))))))))))))))))=TRUE," ",(IF((IF($X$1=1,(VLOOKUP(B429,'X1'!$B:$AZ,14,FALSE)),(IF($X$1=2,(VLOOKUP(B429,'X2'!$B:$AZ,14,FALSE)),(IF($X$1=3,(VLOOKUP(B429,'X3'!$B:$AZ,14,FALSE)),(IF($X$1=4,(VLOOKUP(B429,'X4'!$B:$AZ,14,FALSE)),(IF($X$1=5,(VLOOKUP(B429,'X5'!$B:$AZ,14,FALSE)),(IF($X$1=6,(VLOOKUP(B429,'X6'!$B:$AZ,14,FALSE)),(IF($X$1=7,(VLOOKUP(B429,'X7'!$B:$AZ,14,FALSE)),(IF($X$1=8,(VLOOKUP(B429,'X8'!$B:$AZ,14,FALSE)),(IF($X$1=9,(VLOOKUP(B429,'X9'!$B:$AZ,14,FALSE)),(IF($X$1=10,(VLOOKUP(B429,'X10'!$B:$AZ,14,FALSE)),(IF($X$1=11,(VLOOKUP(B429,'X11'!$B:$AZ,14,FALSE)),(IF($X$1=12,(VLOOKUP(B429,'X12'!$B:$AZ,14,FALSE)),(VLOOKUP(B429,'X13'!$B:$AZ,14,FALSE))))))))))))))))))))))))))=$V$1," ",(IF($X$1=1,(VLOOKUP(B429,'X1'!$B:$AZ,14,FALSE)),(IF($X$1=2,(VLOOKUP(B429,'X2'!$B:$AZ,14,FALSE)),(IF($X$1=3,(VLOOKUP(B429,'X3'!$B:$AZ,14,FALSE)),(IF($X$1=4,(VLOOKUP(B429,'X4'!$B:$AZ,14,FALSE)),(IF($X$1=5,(VLOOKUP(B429,'X5'!$B:$AZ,14,FALSE)),(IF($X$1=6,(VLOOKUP(B429,'X6'!$B:$AZ,14,FALSE)),(IF($X$1=7,(VLOOKUP(B429,'X7'!$B:$AZ,14,FALSE)),(IF($X$1=8,(VLOOKUP(B429,'X8'!$B:$AZ,14,FALSE)),(IF($X$1=9,(VLOOKUP(B429,'X9'!$B:$AZ,14,FALSE)),(IF($X$1=10,(VLOOKUP(B429,'X10'!$B:$AZ,14,FALSE)),(IF($X$1=11,(VLOOKUP(B429,'X11'!$B:$AZ,14,FALSE)),(IF($X$1=12,(VLOOKUP(B429,'X12'!$B:$AZ,14,FALSE)),(VLOOKUP(B429,'X13'!$B:$AZ,14,FALSE)))))))))))))))))))))))))))))</f>
        <v xml:space="preserve"> </v>
      </c>
    </row>
    <row r="430" spans="1:19" ht="14.1" customHeight="1" x14ac:dyDescent="0.2">
      <c r="A430" s="156" t="s">
        <v>1058</v>
      </c>
      <c r="B430" s="122" t="str">
        <f>IF(ISERROR(IF($U$16=1,(VLOOKUP(A430,$AC$89:$AH$125,2,FALSE)),IF((IF($X$1=1,'X1'!B389,(IF($X$1=2,'X2'!B389,(IF($X$1=3,'X3'!B389,(IF($X$1=4,'X4'!B389,(IF($X$1=5,'X5'!B389,(IF($X$1=6,'X6'!B389,(IF($X$1=7,'X7'!B389,(IF($X$1=8,'X8'!B389,(IF($X$1=9,'X9'!B389,(IF($X$1=10,'X10'!B389,(IF($X$1=11,'X11'!B389,(IF($X$1=12,'X12'!B389,'X13'!B389))))))))))))))))))))))))="","",(IF($X$1=1,'X1'!B389,(IF($X$1=2,'X2'!B389,(IF($X$1=3,'X3'!B389,(IF($X$1=4,'X4'!B389,(IF($X$1=5,'X5'!B389,(IF($X$1=6,'X6'!B389,(IF($X$1=7,'X7'!B389,(IF($X$1=8,'X8'!B389,(IF($X$1=9,'X9'!B389,(IF($X$1=10,'X10'!B389,(IF($X$1=11,'X11'!B389,(IF($X$1=12,'X12'!B389,'X13'!B389)))))))))))))))))))))))))))=TRUE," ",(IF($U$16=1,(VLOOKUP(A430,$AC$89:$AH$125,2,FALSE)),IF((IF($X$1=1,'X1'!B389,(IF($X$1=2,'X2'!B389,(IF($X$1=3,'X3'!B389,(IF($X$1=4,'X4'!B389,(IF($X$1=5,'X5'!B389,(IF($X$1=6,'X6'!B389,(IF($X$1=7,'X7'!B389,(IF($X$1=8,'X8'!B389,(IF($X$1=9,'X9'!B389,(IF($X$1=10,'X10'!B389,(IF($X$1=11,'X11'!B389,(IF($X$1=12,'X12'!B389,'X13'!B389))))))))))))))))))))))))="","",(IF($X$1=1,'X1'!B389,(IF($X$1=2,'X2'!B389,(IF($X$1=3,'X3'!B389,(IF($X$1=4,'X4'!B389,(IF($X$1=5,'X5'!B389,(IF($X$1=6,'X6'!B389,(IF($X$1=7,'X7'!B389,(IF($X$1=8,'X8'!B389,(IF($X$1=9,'X9'!B389,(IF($X$1=10,'X10'!B389,(IF($X$1=11,'X11'!B389,(IF($X$1=12,'X12'!B389,'X13'!B389))))))))))))))))))))))))))))</f>
        <v/>
      </c>
      <c r="C430" s="181" t="str">
        <f ca="1">IF(ISERROR(IF($X$1=1,(VLOOKUP(B430,'X1'!$B:$AZ,47,FALSE)),IF($X$1=2,(VLOOKUP(B430,'X2'!$B:$AZ,47,FALSE)),IF($X$1=3,(VLOOKUP(B430,'X3'!$B:$AZ,47,FALSE)),IF($X$1=4,(VLOOKUP(B430,'X4'!$B:$AZ,47,FALSE)),IF($X$1=5,(VLOOKUP(B430,'X5'!$B:$AZ,47,FALSE)),IF($X$1=6,(VLOOKUP(B430,'X6'!$B:$AZ,47,FALSE)),IF($X$1=7,(VLOOKUP(B430,'X7'!$B:$AZ,47,FALSE)),IF($X$1=8,(VLOOKUP(B430,'X8'!$B:$AZ,47,FALSE)),IF($X$1=9,(VLOOKUP(B430,'X9'!$B:$AZ,47,FALSE)),IF($X$1=10,(VLOOKUP(B430,'X10'!$B:$AZ,47,FALSE)),IF($X$1=11,(VLOOKUP(B430,'X11'!$B:$AZ,47,FALSE)),IF($X$1=12,(VLOOKUP(B430,'X12'!$B:$AZ,47,FALSE)),IF($X$1=13,(VLOOKUP(B430,'X13'!$B:$AZ,47,FALSE)),"B"))))))))))))))=TRUE," ",(IF($X$1=1,(VLOOKUP(B430,'X1'!$B:$AZ,47,FALSE)),IF($X$1=2,(VLOOKUP(B430,'X2'!$B:$AZ,47,FALSE)),IF($X$1=3,(VLOOKUP(B430,'X3'!$B:$AZ,47,FALSE)),IF($X$1=4,(VLOOKUP(B430,'X4'!$B:$AZ,47,FALSE)),IF($X$1=5,(VLOOKUP(B430,'X5'!$B:$AZ,47,FALSE)),IF($X$1=6,(VLOOKUP(B430,'X6'!$B:$AZ,47,FALSE)),IF($X$1=7,(VLOOKUP(B430,'X7'!$B:$AZ,47,FALSE)),IF($X$1=8,(VLOOKUP(B430,'X8'!$B:$AZ,47,FALSE)),IF($X$1=9,(VLOOKUP(B430,'X9'!$B:$AZ,47,FALSE)),IF($X$1=10,(VLOOKUP(B430,'X10'!$B:$AZ,47,FALSE)),IF($X$1=11,(VLOOKUP(B430,'X11'!$B:$AZ,47,FALSE)),IF($X$1=12,(VLOOKUP(B430,'X12'!$B:$AZ,47,FALSE)),IF($X$1=13,(VLOOKUP(B430,'X13'!$B:$AZ,47,FALSE)),"B")))))))))))))))</f>
        <v xml:space="preserve"> </v>
      </c>
      <c r="D430" s="181" t="str">
        <f ca="1">IF(ISERROR(IF($X$1=1,(VLOOKUP(B430,'X1'!$B:$AP,41,FALSE)),IF($X$1=2,(VLOOKUP(B430,'X2'!$B:$AP,41,FALSE)),IF($X$1=3,(VLOOKUP(B430,'X3'!$B:$AP,41,FALSE)),IF($X$1=4,(VLOOKUP(B430,'X4'!$B:$AP,41,FALSE)),IF($X$1=5,(VLOOKUP(B430,'X5'!$B:$AP,41,FALSE)),IF($X$1=6,(VLOOKUP(B430,'X6'!$B:$AP,41,FALSE)),IF($X$1=7,(VLOOKUP(B430,'X7'!$B:$AP,41,FALSE)),IF($X$1=8,(VLOOKUP(B430,'X8'!$B:$AP,41,FALSE)),IF($X$1=9,(VLOOKUP(B430,'X9'!$B:$AP,41,FALSE)),IF($X$1=10,(VLOOKUP(B430,'X10'!$B:$AP,41,FALSE)),IF($X$1=11,(VLOOKUP(B430,'X11'!$B:$AP,41,FALSE)),IF($X$1=12,(VLOOKUP(B430,'X12'!$B:$AP,41,FALSE)),IF($X$1=13,(VLOOKUP(B430,'X13'!$B:$AP,41,FALSE)),"B"))))))))))))))=TRUE," ",(IF($X$1=1,(VLOOKUP(B430,'X1'!$B:$AP,41,FALSE)),IF($X$1=2,(VLOOKUP(B430,'X2'!$B:$AP,41,FALSE)),IF($X$1=3,(VLOOKUP(B430,'X3'!$B:$AP,41,FALSE)),IF($X$1=4,(VLOOKUP(B430,'X4'!$B:$AP,41,FALSE)),IF($X$1=5,(VLOOKUP(B430,'X5'!$B:$AP,41,FALSE)),IF($X$1=6,(VLOOKUP(B430,'X6'!$B:$AP,41,FALSE)),IF($X$1=7,(VLOOKUP(B430,'X7'!$B:$AP,41,FALSE)),IF($X$1=8,(VLOOKUP(B430,'X8'!$B:$AP,41,FALSE)),IF($X$1=9,(VLOOKUP(B430,'X9'!$B:$AP,41,FALSE)),IF($X$1=10,(VLOOKUP(B430,'X10'!$B:$AP,41,FALSE)),IF($X$1=11,(VLOOKUP(B430,'X11'!$B:$AP,41,FALSE)),IF($X$1=12,(VLOOKUP(B430,'X12'!$B:$AP,41,FALSE)),IF($X$1=13,(VLOOKUP(B430,'X13'!$B:$AP,41,FALSE)),"B")))))))))))))))</f>
        <v xml:space="preserve"> </v>
      </c>
      <c r="E430" s="182" t="str">
        <f ca="1">IF(ISERROR(IF($X$1=1,(VLOOKUP(B430,'X1'!$B:$AP,7,FALSE)),IF($X$1=2,(VLOOKUP(B430,'X2'!$B:$AP,7,FALSE)),IF($X$1=3,(VLOOKUP(B430,'X3'!$B:$AP,7,FALSE)),IF($X$1=4,(VLOOKUP(B430,'X4'!$B:$AP,7,FALSE)),IF($X$1=5,(VLOOKUP(B430,'X5'!$B:$AP,7,FALSE)),IF($X$1=6,(VLOOKUP(B430,'X6'!$B:$AP,7,FALSE)),IF($X$1=7,(VLOOKUP(B430,'X7'!$B:$AP,7,FALSE)),IF($X$1=8,(VLOOKUP(B430,'X8'!$B:$AP,7,FALSE)),IF($X$1=9,(VLOOKUP(B430,'X9'!$B:$AP,7,FALSE)),IF($X$1=10,(VLOOKUP(B430,'X10'!$B:$AP,7,FALSE)),IF($X$1=11,(VLOOKUP(B430,'X11'!$B:$AP,7,FALSE)),IF($X$1=12,(VLOOKUP(B430,'X12'!$B:$AP,7,FALSE)),IF($X$1=13,(VLOOKUP(B430,'X13'!$B:$AP,7,FALSE)),"B"))))))))))))))=TRUE," ",(IF($X$1=1,(VLOOKUP(B430,'X1'!$B:$AP,7,FALSE)),IF($X$1=2,(VLOOKUP(B430,'X2'!$B:$AP,7,FALSE)),IF($X$1=3,(VLOOKUP(B430,'X3'!$B:$AP,7,FALSE)),IF($X$1=4,(VLOOKUP(B430,'X4'!$B:$AP,7,FALSE)),IF($X$1=5,(VLOOKUP(B430,'X5'!$B:$AP,7,FALSE)),IF($X$1=6,(VLOOKUP(B430,'X6'!$B:$AP,7,FALSE)),IF($X$1=7,(VLOOKUP(B430,'X7'!$B:$AP,7,FALSE)),IF($X$1=8,(VLOOKUP(B430,'X8'!$B:$AP,7,FALSE)),IF($X$1=9,(VLOOKUP(B430,'X9'!$B:$AP,7,FALSE)),IF($X$1=10,(VLOOKUP(B430,'X10'!$B:$AP,7,FALSE)),IF($X$1=11,(VLOOKUP(B430,'X11'!$B:$AP,7,FALSE)),IF($X$1=12,(VLOOKUP(B430,'X12'!$B:$AP,7,FALSE)),IF($X$1=13,(VLOOKUP(B430,'X13'!$B:$AP,7,FALSE)),"B")))))))))))))))</f>
        <v xml:space="preserve"> </v>
      </c>
      <c r="F430" s="182" t="str">
        <f ca="1">IF(ISERROR(IF((IF($X$1=1,(VLOOKUP(B430,'X1'!$B:$AO,6,FALSE)),(IF($X$1=2,(VLOOKUP(B430,'X2'!$B:$AO,6,FALSE)),(IF($X$1=3,(VLOOKUP(B430,'X3'!$B:$AO,6,FALSE)),(IF($X$1=4,(VLOOKUP(B430,'X4'!$B:$AO,6,FALSE)),(IF($X$1=5,(VLOOKUP(B430,'X5'!$B:$AO,6,FALSE)),(IF($X$1=6,(VLOOKUP(B430,'X6'!$B:$AO,6,FALSE)),(IF($X$1=7,(VLOOKUP(B430,'X7'!$B:$AO,6,FALSE)),(IF($X$1=8,(VLOOKUP(B430,'X8'!$B:$AO,6,FALSE)),(IF($X$1=9,(VLOOKUP(B430,'X9'!$B:$AO,6,FALSE)),(IF($X$1=10,(VLOOKUP(B430,'X10'!$B:$AO,6,FALSE)),(IF($X$1=11,(VLOOKUP(B430,'X11'!$B:$AO,6,FALSE)),(IF($X$1=12,(VLOOKUP(B430,'X12'!$B:$AO,6,FALSE)),(VLOOKUP(B430,'X13'!$B:$AO,6,FALSE))))))))))))))))))))))))))=$V$1," ",(IF($X$1=1,(VLOOKUP(B430,'X1'!$B:$AO,6,FALSE)),(IF($X$1=2,(VLOOKUP(B430,'X2'!$B:$AO,6,FALSE)),(IF($X$1=3,(VLOOKUP(B430,'X3'!$B:$AO,6,FALSE)),(IF($X$1=4,(VLOOKUP(B430,'X4'!$B:$AO,6,FALSE)),(IF($X$1=5,(VLOOKUP(B430,'X5'!$B:$AO,6,FALSE)),(IF($X$1=6,(VLOOKUP(B430,'X6'!$B:$AO,6,FALSE)),(IF($X$1=7,(VLOOKUP(B430,'X7'!$B:$AO,6,FALSE)),(IF($X$1=8,(VLOOKUP(B430,'X8'!$B:$AO,6,FALSE)),(IF($X$1=9,(VLOOKUP(B430,'X9'!$B:$AO,6,FALSE)),(IF($X$1=10,(VLOOKUP(B430,'X10'!$B:$AO,6,FALSE)),(IF($X$1=11,(VLOOKUP(B430,'X11'!$B:$AO,6,FALSE)),(IF($X$1=12,(VLOOKUP(B430,'X12'!$B:$AO,6,FALSE)),(VLOOKUP(B430,'X13'!$B:$AO,6,FALSE))))))))))))))))))))))))))))=TRUE," ",(IF((IF($X$1=1,(VLOOKUP(B430,'X1'!$B:$AO,6,FALSE)),(IF($X$1=2,(VLOOKUP(B430,'X2'!$B:$AO,6,FALSE)),(IF($X$1=3,(VLOOKUP(B430,'X3'!$B:$AO,6,FALSE)),(IF($X$1=4,(VLOOKUP(B430,'X4'!$B:$AO,6,FALSE)),(IF($X$1=5,(VLOOKUP(B430,'X5'!$B:$AO,6,FALSE)),(IF($X$1=6,(VLOOKUP(B430,'X6'!$B:$AO,6,FALSE)),(IF($X$1=7,(VLOOKUP(B430,'X7'!$B:$AO,6,FALSE)),(IF($X$1=8,(VLOOKUP(B430,'X8'!$B:$AO,6,FALSE)),(IF($X$1=9,(VLOOKUP(B430,'X9'!$B:$AO,6,FALSE)),(IF($X$1=10,(VLOOKUP(B430,'X10'!$B:$AO,6,FALSE)),(IF($X$1=11,(VLOOKUP(B430,'X11'!$B:$AO,6,FALSE)),(IF($X$1=12,(VLOOKUP(B430,'X12'!$B:$AO,6,FALSE)),(VLOOKUP(B430,'X13'!$B:$AO,6,FALSE))))))))))))))))))))))))))=$V$1," ",(IF($X$1=1,(VLOOKUP(B430,'X1'!$B:$AO,6,FALSE)),(IF($X$1=2,(VLOOKUP(B430,'X2'!$B:$AO,6,FALSE)),(IF($X$1=3,(VLOOKUP(B430,'X3'!$B:$AO,6,FALSE)),(IF($X$1=4,(VLOOKUP(B430,'X4'!$B:$AO,6,FALSE)),(IF($X$1=5,(VLOOKUP(B430,'X5'!$B:$AO,6,FALSE)),(IF($X$1=6,(VLOOKUP(B430,'X6'!$B:$AO,6,FALSE)),(IF($X$1=7,(VLOOKUP(B430,'X7'!$B:$AO,6,FALSE)),(IF($X$1=8,(VLOOKUP(B430,'X8'!$B:$AO,6,FALSE)),(IF($X$1=9,(VLOOKUP(B430,'X9'!$B:$AO,6,FALSE)),(IF($X$1=10,(VLOOKUP(B430,'X10'!$B:$AO,6,FALSE)),(IF($X$1=11,(VLOOKUP(B430,'X11'!$B:$AO,6,FALSE)),(IF($X$1=12,(VLOOKUP(B430,'X12'!$B:$AO,6,FALSE)),(VLOOKUP(B430,'X13'!$B:$AO,6,FALSE)))))))))))))))))))))))))))))</f>
        <v xml:space="preserve"> </v>
      </c>
      <c r="G430" s="182" t="str">
        <f ca="1">IF(ISERROR(IF($X$1=1,(VLOOKUP(B430,'X1'!$B:$AZ,44,FALSE)),IF($X$1=2,(VLOOKUP(B430,'X2'!$B:$AZ,44,FALSE)),IF($X$1=3,(VLOOKUP(B430,'X3'!$B:$AZ,44,FALSE)),IF($X$1=4,(VLOOKUP(B430,'X4'!$B:$AZ,44,FALSE)),IF($X$1=5,(VLOOKUP(B430,'X5'!$B:$AZ,44,FALSE)),IF($X$1=6,(VLOOKUP(B430,'X6'!$B:$AZ,44,FALSE)),IF($X$1=7,(VLOOKUP(B430,'X7'!$B:$AZ,44,FALSE)),IF($X$1=8,(VLOOKUP(B430,'X8'!$B:$AZ,44,FALSE)),IF($X$1=9,(VLOOKUP(B430,'X9'!$B:$AZ,44,FALSE)),IF($X$1=10,(VLOOKUP(B430,'X10'!$B:$AZ,44,FALSE)),IF($X$1=11,(VLOOKUP(B430,'X11'!$B:$AZ,44,FALSE)),IF($X$1=12,(VLOOKUP(B430,'X12'!$B:$AZ,44,FALSE)),IF($X$1=13,(VLOOKUP(B430,'X13'!$B:$AZ,44,FALSE)),"B"))))))))))))))=TRUE," ",(IF($X$1=1,(VLOOKUP(B430,'X1'!$B:$AZ,44,FALSE)),IF($X$1=2,(VLOOKUP(B430,'X2'!$B:$AZ,44,FALSE)),IF($X$1=3,(VLOOKUP(B430,'X3'!$B:$AZ,44,FALSE)),IF($X$1=4,(VLOOKUP(B430,'X4'!$B:$AZ,44,FALSE)),IF($X$1=5,(VLOOKUP(B430,'X5'!$B:$AZ,44,FALSE)),IF($X$1=6,(VLOOKUP(B430,'X6'!$B:$AZ,44,FALSE)),IF($X$1=7,(VLOOKUP(B430,'X7'!$B:$AZ,44,FALSE)),IF($X$1=8,(VLOOKUP(B430,'X8'!$B:$AZ,44,FALSE)),IF($X$1=9,(VLOOKUP(B430,'X9'!$B:$AZ,44,FALSE)),IF($X$1=10,(VLOOKUP(B430,'X10'!$B:$AZ,44,FALSE)),IF($X$1=11,(VLOOKUP(B430,'X11'!$B:$AZ,44,FALSE)),IF($X$1=12,(VLOOKUP(B430,'X12'!$B:$AZ,44,FALSE)),IF($X$1=13,(VLOOKUP(B430,'X13'!$B:$AZ,44,FALSE)),"B")))))))))))))))</f>
        <v xml:space="preserve"> </v>
      </c>
      <c r="H430" s="182" t="str">
        <f ca="1">IF(ISERROR(IF($X$1=1,(VLOOKUP(B430,'X1'!$B:$AZ,8,FALSE)),IF($X$1=2,(VLOOKUP(B430,'X2'!$B:$AZ,8,FALSE)),IF($X$1=3,(VLOOKUP(B430,'X3'!$B:$AZ,8,FALSE)),IF($X$1=4,(VLOOKUP(B430,'X4'!$B:$AZ,8,FALSE)),IF($X$1=5,(VLOOKUP(B430,'X5'!$B:$AZ,8,FALSE)),IF($X$1=6,(VLOOKUP(B430,'X6'!$B:$AZ,8,FALSE)),IF($X$1=7,(VLOOKUP(B430,'X7'!$B:$AZ,8,FALSE)),IF($X$1=8,(VLOOKUP(B430,'X8'!$B:$AZ,8,FALSE)),IF($X$1=9,(VLOOKUP(B430,'X9'!$B:$AZ,8,FALSE)),IF($X$1=10,(VLOOKUP(B430,'X10'!$B:$AZ,8,FALSE)),IF($X$1=11,(VLOOKUP(B430,'X11'!$B:$AZ,8,FALSE)),IF($X$1=12,(VLOOKUP(B430,'X12'!$B:$AZ,8,FALSE)),IF($X$1=13,(VLOOKUP(B430,'X13'!$B:$AZ,8,FALSE)),"B"))))))))))))))=TRUE," ",(IF($X$1=1,(VLOOKUP(B430,'X1'!$B:$AZ,8,FALSE)),IF($X$1=2,(VLOOKUP(B430,'X2'!$B:$AZ,8,FALSE)),IF($X$1=3,(VLOOKUP(B430,'X3'!$B:$AZ,8,FALSE)),IF($X$1=4,(VLOOKUP(B430,'X4'!$B:$AZ,8,FALSE)),IF($X$1=5,(VLOOKUP(B430,'X5'!$B:$AZ,8,FALSE)),IF($X$1=6,(VLOOKUP(B430,'X6'!$B:$AZ,8,FALSE)),IF($X$1=7,(VLOOKUP(B430,'X7'!$B:$AZ,8,FALSE)),IF($X$1=8,(VLOOKUP(B430,'X8'!$B:$AZ,8,FALSE)),IF($X$1=9,(VLOOKUP(B430,'X9'!$B:$AZ,8,FALSE)),IF($X$1=10,(VLOOKUP(B430,'X10'!$B:$AZ,8,FALSE)),IF($X$1=11,(VLOOKUP(B430,'X11'!$B:$AZ,8,FALSE)),IF($X$1=12,(VLOOKUP(B430,'X12'!$B:$AZ,8,FALSE)),IF($X$1=13,(VLOOKUP(B430,'X13'!$B:$AZ,8,FALSE)),"B")))))))))))))))</f>
        <v xml:space="preserve"> </v>
      </c>
      <c r="I430" s="183" t="str">
        <f ca="1">IF(ISERROR(IF($X$1=1,(VLOOKUP(B430,'X1'!$B:$AZ,2,FALSE)),IF($X$1=2,(VLOOKUP(B430,'X2'!$B:$AZ,2,FALSE)),IF($X$1=3,(VLOOKUP(B430,'X3'!$B:$AZ,2,FALSE)),IF($X$1=4,(VLOOKUP(B430,'X4'!$B:$AZ,2,FALSE)),IF($X$1=5,(VLOOKUP(B430,'X5'!$B:$AZ,2,FALSE)),IF($X$1=6,(VLOOKUP(B430,'X6'!$B:$AZ,2,FALSE)),IF($X$1=7,(VLOOKUP(B430,'X7'!$B:$AZ,2,FALSE)),IF($X$1=8,(VLOOKUP(B430,'X8'!$B:$AZ,2,FALSE)),IF($X$1=9,(VLOOKUP(B430,'X9'!$B:$AZ,2,FALSE)),IF($X$1=10,(VLOOKUP(B430,'X10'!$B:$AZ,2,FALSE)),IF($X$1=11,(VLOOKUP(B430,'X11'!$B:$AZ,2,FALSE)),IF($X$1=12,(VLOOKUP(B430,'X12'!$B:$AZ,2,FALSE)),IF($X$1=13,(VLOOKUP(B430,'X13'!$B:$AZ,2,FALSE)),"B"))))))))))))))=TRUE," ",(IF($X$1=1,(VLOOKUP(B430,'X1'!$B:$AZ,2,FALSE)),IF($X$1=2,(VLOOKUP(B430,'X2'!$B:$AZ,2,FALSE)),IF($X$1=3,(VLOOKUP(B430,'X3'!$B:$AZ,2,FALSE)),IF($X$1=4,(VLOOKUP(B430,'X4'!$B:$AZ,2,FALSE)),IF($X$1=5,(VLOOKUP(B430,'X5'!$B:$AZ,2,FALSE)),IF($X$1=6,(VLOOKUP(B430,'X6'!$B:$AZ,2,FALSE)),IF($X$1=7,(VLOOKUP(B430,'X7'!$B:$AZ,2,FALSE)),IF($X$1=8,(VLOOKUP(B430,'X8'!$B:$AZ,2,FALSE)),IF($X$1=9,(VLOOKUP(B430,'X9'!$B:$AZ,2,FALSE)),IF($X$1=10,(VLOOKUP(B430,'X10'!$B:$AZ,2,FALSE)),IF($X$1=11,(VLOOKUP(B430,'X11'!$B:$AZ,2,FALSE)),IF($X$1=12,(VLOOKUP(B430,'X12'!$B:$AZ,2,FALSE)),IF($X$1=13,(VLOOKUP(B430,'X13'!$B:$AZ,2,FALSE)),"B")))))))))))))))</f>
        <v xml:space="preserve"> </v>
      </c>
      <c r="J430" s="183" t="str">
        <f ca="1">IF(ISERROR(IF($X$1=1,(VLOOKUP(B430,'X1'!$B:$AZ,3,FALSE)),IF($X$1=2,(VLOOKUP(B430,'X2'!$B:$AZ,3,FALSE)),IF($X$1=3,(VLOOKUP(B430,'X3'!$B:$AZ,3,FALSE)),IF($X$1=4,(VLOOKUP(B430,'X4'!$B:$AZ,3,FALSE)),IF($X$1=5,(VLOOKUP(B430,'X5'!$B:$AZ,3,FALSE)),IF($X$1=6,(VLOOKUP(B430,'X6'!$B:$AZ,3,FALSE)),IF($X$1=7,(VLOOKUP(B430,'X7'!$B:$AZ,3,FALSE)),IF($X$1=8,(VLOOKUP(B430,'X8'!$B:$AZ,3,FALSE)),IF($X$1=9,(VLOOKUP(B430,'X9'!$B:$AZ,3,FALSE)),IF($X$1=10,(VLOOKUP(B430,'X10'!$B:$AZ,3,FALSE)),IF($X$1=11,(VLOOKUP(B430,'X11'!$B:$AZ,3,FALSE)),IF($X$1=12,(VLOOKUP(B430,'X12'!$B:$AZ,3,FALSE)),IF($X$1=13,(VLOOKUP(B430,'X13'!$B:$AZ,3,FALSE)),"B"))))))))))))))=TRUE," ",(IF($X$1=1,(VLOOKUP(B430,'X1'!$B:$AZ,3,FALSE)),IF($X$1=2,(VLOOKUP(B430,'X2'!$B:$AZ,3,FALSE)),IF($X$1=3,(VLOOKUP(B430,'X3'!$B:$AZ,3,FALSE)),IF($X$1=4,(VLOOKUP(B430,'X4'!$B:$AZ,3,FALSE)),IF($X$1=5,(VLOOKUP(B430,'X5'!$B:$AZ,3,FALSE)),IF($X$1=6,(VLOOKUP(B430,'X6'!$B:$AZ,3,FALSE)),IF($X$1=7,(VLOOKUP(B430,'X7'!$B:$AZ,3,FALSE)),IF($X$1=8,(VLOOKUP(B430,'X8'!$B:$AZ,3,FALSE)),IF($X$1=9,(VLOOKUP(B430,'X9'!$B:$AZ,3,FALSE)),IF($X$1=10,(VLOOKUP(B430,'X10'!$B:$AZ,3,FALSE)),IF($X$1=11,(VLOOKUP(B430,'X11'!$B:$AZ,3,FALSE)),IF($X$1=12,(VLOOKUP(B430,'X12'!$B:$AZ,3,FALSE)),IF($X$1=13,(VLOOKUP(B430,'X13'!$B:$AZ,3,FALSE)),"B")))))))))))))))</f>
        <v xml:space="preserve"> </v>
      </c>
      <c r="K430" s="183" t="str">
        <f ca="1">IF(ISERROR(IF($X$1=1,(VLOOKUP(B430,'X1'!$B:$AZ,5,FALSE)),IF($X$1=2,(VLOOKUP(B430,'X2'!$B:$AZ,5,FALSE)),IF($X$1=3,(VLOOKUP(B430,'X3'!$B:$AZ,5,FALSE)),IF($X$1=4,(VLOOKUP(B430,'X4'!$B:$AZ,5,FALSE)),IF($X$1=5,(VLOOKUP(B430,'X5'!$B:$AZ,5,FALSE)),IF($X$1=6,(VLOOKUP(B430,'X6'!$B:$AZ,5,FALSE)),IF($X$1=7,(VLOOKUP(B430,'X7'!$B:$AZ,5,FALSE)),IF($X$1=8,(VLOOKUP(B430,'X8'!$B:$AZ,5,FALSE)),IF($X$1=9,(VLOOKUP(B430,'X9'!$B:$AZ,5,FALSE)),IF($X$1=10,(VLOOKUP(B430,'X10'!$B:$AZ,5,FALSE)),IF($X$1=11,(VLOOKUP(B430,'X11'!$B:$AZ,5,FALSE)),IF($X$1=12,(VLOOKUP(B430,'X12'!$B:$AZ,5,FALSE)),IF($X$1=13,(VLOOKUP(B430,'X13'!$B:$AZ,5,FALSE)),"B"))))))))))))))=TRUE," ",(IF($X$1=1,(VLOOKUP(B430,'X1'!$B:$AZ,5,FALSE)),IF($X$1=2,(VLOOKUP(B430,'X2'!$B:$AZ,5,FALSE)),IF($X$1=3,(VLOOKUP(B430,'X3'!$B:$AZ,5,FALSE)),IF($X$1=4,(VLOOKUP(B430,'X4'!$B:$AZ,5,FALSE)),IF($X$1=5,(VLOOKUP(B430,'X5'!$B:$AZ,5,FALSE)),IF($X$1=6,(VLOOKUP(B430,'X6'!$B:$AZ,5,FALSE)),IF($X$1=7,(VLOOKUP(B430,'X7'!$B:$AZ,5,FALSE)),IF($X$1=8,(VLOOKUP(B430,'X8'!$B:$AZ,5,FALSE)),IF($X$1=9,(VLOOKUP(B430,'X9'!$B:$AZ,5,FALSE)),IF($X$1=10,(VLOOKUP(B430,'X10'!$B:$AZ,5,FALSE)),IF($X$1=11,(VLOOKUP(B430,'X11'!$B:$AZ,5,FALSE)),IF($X$1=12,(VLOOKUP(B430,'X12'!$B:$AZ,5,FALSE)),IF($X$1=13,(VLOOKUP(B430,'X13'!$B:$AZ,5,FALSE)),"B")))))))))))))))</f>
        <v xml:space="preserve"> </v>
      </c>
      <c r="L430" s="184" t="str">
        <f ca="1">IF(ISERROR(IF($X$1=1,(VLOOKUP(B430,'X1'!$B:$AZ,9,FALSE)),IF($X$1=2,(VLOOKUP(B430,'X2'!$B:$AZ,9,FALSE)),IF($X$1=3,(VLOOKUP(B430,'X3'!$B:$AZ,9,FALSE)),IF($X$1=4,(VLOOKUP(B430,'X4'!$B:$AZ,9,FALSE)),IF($X$1=5,(VLOOKUP(B430,'X5'!$B:$AZ,9,FALSE)),IF($X$1=6,(VLOOKUP(B430,'X6'!$B:$AZ,9,FALSE)),IF($X$1=7,(VLOOKUP(B430,'X7'!$B:$AZ,9,FALSE)),IF($X$1=8,(VLOOKUP(B430,'X8'!$B:$AZ,9,FALSE)),IF($X$1=9,(VLOOKUP(B430,'X9'!$B:$AZ,9,FALSE)),IF($X$1=10,(VLOOKUP(B430,'X10'!$B:$AZ,9,FALSE)),IF($X$1=11,(VLOOKUP(B430,'X11'!$B:$AZ,9,FALSE)),IF($X$1=12,(VLOOKUP(B430,'X12'!$B:$AZ,9,FALSE)),IF($X$1=13,(VLOOKUP(B430,'X13'!$B:$AZ,9,FALSE)),"B"))))))))))))))=TRUE," ",(IF($X$1=1,(VLOOKUP(B430,'X1'!$B:$AZ,9,FALSE)),IF($X$1=2,(VLOOKUP(B430,'X2'!$B:$AZ,9,FALSE)),IF($X$1=3,(VLOOKUP(B430,'X3'!$B:$AZ,9,FALSE)),IF($X$1=4,(VLOOKUP(B430,'X4'!$B:$AZ,9,FALSE)),IF($X$1=5,(VLOOKUP(B430,'X5'!$B:$AZ,9,FALSE)),IF($X$1=6,(VLOOKUP(B430,'X6'!$B:$AZ,9,FALSE)),IF($X$1=7,(VLOOKUP(B430,'X7'!$B:$AZ,9,FALSE)),IF($X$1=8,(VLOOKUP(B430,'X8'!$B:$AZ,9,FALSE)),IF($X$1=9,(VLOOKUP(B430,'X9'!$B:$AZ,9,FALSE)),IF($X$1=10,(VLOOKUP(B430,'X10'!$B:$AZ,9,FALSE)),IF($X$1=11,(VLOOKUP(B430,'X11'!$B:$AZ,9,FALSE)),IF($X$1=12,(VLOOKUP(B430,'X12'!$B:$AZ,9,FALSE)),IF($X$1=13,(VLOOKUP(B430,'X13'!$B:$AZ,9,FALSE)),"B")))))))))))))))</f>
        <v xml:space="preserve"> </v>
      </c>
      <c r="M430" s="184" t="str">
        <f ca="1">IF(ISERROR(IF($X$1=1,(VLOOKUP(B430,'X1'!$B:$AZ,10,FALSE)),IF($X$1=2,(VLOOKUP(B430,'X2'!$B:$AZ,10,FALSE)),IF($X$1=3,(VLOOKUP(B430,'X3'!$B:$AZ,10,FALSE)),IF($X$1=4,(VLOOKUP(B430,'X4'!$B:$AZ,10,FALSE)),IF($X$1=5,(VLOOKUP(B430,'X5'!$B:$AZ,10,FALSE)),IF($X$1=6,(VLOOKUP(B430,'X6'!$B:$AZ,10,FALSE)),IF($X$1=7,(VLOOKUP(B430,'X7'!$B:$AZ,10,FALSE)),IF($X$1=8,(VLOOKUP(B430,'X8'!$B:$AZ,10,FALSE)),IF($X$1=9,(VLOOKUP(B430,'X9'!$B:$AZ,10,FALSE)),IF($X$1=10,(VLOOKUP(B430,'X10'!$B:$AZ,10,FALSE)),IF($X$1=11,(VLOOKUP(B430,'X11'!$B:$AZ,10,FALSE)),IF($X$1=12,(VLOOKUP(B430,'X12'!$B:$AZ,10,FALSE)),IF($X$1=13,(VLOOKUP(B430,'X13'!$B:$AZ,10,FALSE)),"B"))))))))))))))=TRUE," ",(IF($X$1=1,(VLOOKUP(B430,'X1'!$B:$AZ,10,FALSE)),IF($X$1=2,(VLOOKUP(B430,'X2'!$B:$AZ,10,FALSE)),IF($X$1=3,(VLOOKUP(B430,'X3'!$B:$AZ,10,FALSE)),IF($X$1=4,(VLOOKUP(B430,'X4'!$B:$AZ,10,FALSE)),IF($X$1=5,(VLOOKUP(B430,'X5'!$B:$AZ,10,FALSE)),IF($X$1=6,(VLOOKUP(B430,'X6'!$B:$AZ,10,FALSE)),IF($X$1=7,(VLOOKUP(B430,'X7'!$B:$AZ,10,FALSE)),IF($X$1=8,(VLOOKUP(B430,'X8'!$B:$AZ,10,FALSE)),IF($X$1=9,(VLOOKUP(B430,'X9'!$B:$AZ,10,FALSE)),IF($X$1=10,(VLOOKUP(B430,'X10'!$B:$AZ,10,FALSE)),IF($X$1=11,(VLOOKUP(B430,'X11'!$B:$AZ,10,FALSE)),IF($X$1=12,(VLOOKUP(B430,'X12'!$B:$AZ,10,FALSE)),IF($X$1=13,(VLOOKUP(B430,'X13'!$B:$AZ,10,FALSE)),"B")))))))))))))))</f>
        <v xml:space="preserve"> </v>
      </c>
      <c r="N430" s="185" t="str">
        <f ca="1">IF(ISERROR(IF($X$1=1,(VLOOKUP(B430,'X1'!$B:$AZ,45,FALSE)),IF($X$1=2,(VLOOKUP(B430,'X2'!$B:$AZ,45,FALSE)),IF($X$1=3,(VLOOKUP(B430,'X3'!$B:$AZ,45,FALSE)),IF($X$1=4,(VLOOKUP(B430,'X4'!$B:$AZ,45,FALSE)),IF($X$1=5,(VLOOKUP(B430,'X5'!$B:$AZ,45,FALSE)),IF($X$1=6,(VLOOKUP(B430,'X6'!$B:$AZ,45,FALSE)),IF($X$1=7,(VLOOKUP(B430,'X7'!$B:$AZ,45,FALSE)),IF($X$1=8,(VLOOKUP(B430,'X8'!$B:$AZ,45,FALSE)),IF($X$1=9,(VLOOKUP(B430,'X9'!$B:$AZ,45,FALSE)),IF($X$1=10,(VLOOKUP(B430,'X10'!$B:$AZ,45,FALSE)),IF($X$1=11,(VLOOKUP(B430,'X11'!$B:$AZ,45,FALSE)),IF($X$1=12,(VLOOKUP(B430,'X12'!$B:$AZ,45,FALSE)),IF($X$1=13,(VLOOKUP(B430,'X13'!$B:$AZ,45,FALSE)),"B"))))))))))))))=TRUE," ",(IF($X$1=1,(VLOOKUP(B430,'X1'!$B:$AZ,45,FALSE)),IF($X$1=2,(VLOOKUP(B430,'X2'!$B:$AZ,45,FALSE)),IF($X$1=3,(VLOOKUP(B430,'X3'!$B:$AZ,45,FALSE)),IF($X$1=4,(VLOOKUP(B430,'X4'!$B:$AZ,45,FALSE)),IF($X$1=5,(VLOOKUP(B430,'X5'!$B:$AZ,45,FALSE)),IF($X$1=6,(VLOOKUP(B430,'X6'!$B:$AZ,45,FALSE)),IF($X$1=7,(VLOOKUP(B430,'X7'!$B:$AZ,45,FALSE)),IF($X$1=8,(VLOOKUP(B430,'X8'!$B:$AZ,45,FALSE)),IF($X$1=9,(VLOOKUP(B430,'X9'!$B:$AZ,45,FALSE)),IF($X$1=10,(VLOOKUP(B430,'X10'!$B:$AZ,45,FALSE)),IF($X$1=11,(VLOOKUP(B430,'X11'!$B:$AZ,45,FALSE)),IF($X$1=12,(VLOOKUP(B430,'X12'!$B:$AZ,45,FALSE)),IF($X$1=13,(VLOOKUP(B430,'X13'!$B:$AZ,45,FALSE)),"B")))))))))))))))</f>
        <v xml:space="preserve"> </v>
      </c>
      <c r="O430" s="184" t="str">
        <f ca="1">IF(ISERROR(IF($X$1=1,(VLOOKUP(B430,'X1'!$B:$AZ,11,FALSE)),IF($X$1=2,(VLOOKUP(B430,'X2'!$B:$AZ,11,FALSE)),IF($X$1=3,(VLOOKUP(B430,'X3'!$B:$AZ,11,FALSE)),IF($X$1=4,(VLOOKUP(B430,'X4'!$B:$AZ,11,FALSE)),IF($X$1=5,(VLOOKUP(B430,'X5'!$B:$AZ,11,FALSE)),IF($X$1=6,(VLOOKUP(B430,'X6'!$B:$AZ,11,FALSE)),IF($X$1=7,(VLOOKUP(B430,'X7'!$B:$AZ,11,FALSE)),IF($X$1=8,(VLOOKUP(B430,'X8'!$B:$AZ,11,FALSE)),IF($X$1=9,(VLOOKUP(B430,'X9'!$B:$AZ,11,FALSE)),IF($X$1=10,(VLOOKUP(B430,'X10'!$B:$AZ,11,FALSE)),IF($X$1=11,(VLOOKUP(B430,'X11'!$B:$AZ,11,FALSE)),IF($X$1=12,(VLOOKUP(B430,'X12'!$B:$AZ,11,FALSE)),IF($X$1=13,(VLOOKUP(B430,'X13'!$B:$AZ,11,FALSE)),"B"))))))))))))))=TRUE," ",(IF($X$1=1,(VLOOKUP(B430,'X1'!$B:$AZ,11,FALSE)),IF($X$1=2,(VLOOKUP(B430,'X2'!$B:$AZ,11,FALSE)),IF($X$1=3,(VLOOKUP(B430,'X3'!$B:$AZ,11,FALSE)),IF($X$1=4,(VLOOKUP(B430,'X4'!$B:$AZ,11,FALSE)),IF($X$1=5,(VLOOKUP(B430,'X5'!$B:$AZ,11,FALSE)),IF($X$1=6,(VLOOKUP(B430,'X6'!$B:$AZ,11,FALSE)),IF($X$1=7,(VLOOKUP(B430,'X7'!$B:$AZ,11,FALSE)),IF($X$1=8,(VLOOKUP(B430,'X8'!$B:$AZ,11,FALSE)),IF($X$1=9,(VLOOKUP(B430,'X9'!$B:$AZ,11,FALSE)),IF($X$1=10,(VLOOKUP(B430,'X10'!$B:$AZ,11,FALSE)),IF($X$1=11,(VLOOKUP(B430,'X11'!$B:$AZ,11,FALSE)),IF($X$1=12,(VLOOKUP(B430,'X12'!$B:$AZ,11,FALSE)),IF($X$1=13,(VLOOKUP(B430,'X13'!$B:$AZ,11,FALSE)),"B")))))))))))))))</f>
        <v xml:space="preserve"> </v>
      </c>
      <c r="P430" s="184" t="str">
        <f ca="1">IF(ISERROR(IF($X$1=1,(VLOOKUP(B430,'X1'!$B:$AZ,12,FALSE)),IF($X$1=2,(VLOOKUP(B430,'X2'!$B:$AZ,12,FALSE)),IF($X$1=3,(VLOOKUP(B430,'X3'!$B:$AZ,12,FALSE)),IF($X$1=4,(VLOOKUP(B430,'X4'!$B:$AZ,12,FALSE)),IF($X$1=5,(VLOOKUP(B430,'X5'!$B:$AZ,12,FALSE)),IF($X$1=6,(VLOOKUP(B430,'X6'!$B:$AZ,12,FALSE)),IF($X$1=7,(VLOOKUP(B430,'X7'!$B:$AZ,12,FALSE)),IF($X$1=8,(VLOOKUP(B430,'X8'!$B:$AZ,12,FALSE)),IF($X$1=9,(VLOOKUP(B430,'X9'!$B:$AZ,12,FALSE)),IF($X$1=10,(VLOOKUP(B430,'X10'!$B:$AZ,12,FALSE)),IF($X$1=11,(VLOOKUP(B430,'X11'!$B:$AZ,12,FALSE)),IF($X$1=12,(VLOOKUP(B430,'X12'!$B:$AZ,12,FALSE)),IF($X$1=13,(VLOOKUP(B430,'X13'!$B:$AZ,12,FALSE)),"B"))))))))))))))=TRUE," ",(IF($X$1=1,(VLOOKUP(B430,'X1'!$B:$AZ,12,FALSE)),IF($X$1=2,(VLOOKUP(B430,'X2'!$B:$AZ,12,FALSE)),IF($X$1=3,(VLOOKUP(B430,'X3'!$B:$AZ,12,FALSE)),IF($X$1=4,(VLOOKUP(B430,'X4'!$B:$AZ,12,FALSE)),IF($X$1=5,(VLOOKUP(B430,'X5'!$B:$AZ,12,FALSE)),IF($X$1=6,(VLOOKUP(B430,'X6'!$B:$AZ,12,FALSE)),IF($X$1=7,(VLOOKUP(B430,'X7'!$B:$AZ,12,FALSE)),IF($X$1=8,(VLOOKUP(B430,'X8'!$B:$AZ,12,FALSE)),IF($X$1=9,(VLOOKUP(B430,'X9'!$B:$AZ,12,FALSE)),IF($X$1=10,(VLOOKUP(B430,'X10'!$B:$AZ,12,FALSE)),IF($X$1=11,(VLOOKUP(B430,'X11'!$B:$AZ,12,FALSE)),IF($X$1=12,(VLOOKUP(B430,'X12'!$B:$AZ,12,FALSE)),IF($X$1=13,(VLOOKUP(B430,'X13'!$B:$AZ,12,FALSE)),"B")))))))))))))))</f>
        <v xml:space="preserve"> </v>
      </c>
      <c r="Q430" s="185" t="str">
        <f ca="1">IF(ISERROR(IF($X$1=1,(VLOOKUP(B430,'X1'!$B:$AZ,46,FALSE)),IF($X$1=2,(VLOOKUP(B430,'X2'!$B:$AZ,46,FALSE)),IF($X$1=3,(VLOOKUP(B430,'X3'!$B:$AZ,46,FALSE)),IF($X$1=4,(VLOOKUP(B430,'X4'!$B:$AZ,46,FALSE)),IF($X$1=5,(VLOOKUP(B430,'X5'!$B:$AZ,46,FALSE)),IF($X$1=6,(VLOOKUP(B430,'X6'!$B:$AZ,46,FALSE)),IF($X$1=7,(VLOOKUP(B430,'X7'!$B:$AZ,46,FALSE)),IF($X$1=8,(VLOOKUP(B430,'X8'!$B:$AZ,46,FALSE)),IF($X$1=9,(VLOOKUP(B430,'X9'!$B:$AZ,46,FALSE)),IF($X$1=10,(VLOOKUP(B430,'X10'!$B:$AZ,46,FALSE)),IF($X$1=11,(VLOOKUP(B430,'X11'!$B:$AZ,46,FALSE)),IF($X$1=12,(VLOOKUP(B430,'X12'!$B:$AZ,46,FALSE)),IF($X$1=13,(VLOOKUP(B430,'X13'!$B:$AZ,46,FALSE)),"B"))))))))))))))=TRUE," ",(IF($X$1=1,(VLOOKUP(B430,'X1'!$B:$AZ,46,FALSE)),IF($X$1=2,(VLOOKUP(B430,'X2'!$B:$AZ,46,FALSE)),IF($X$1=3,(VLOOKUP(B430,'X3'!$B:$AZ,46,FALSE)),IF($X$1=4,(VLOOKUP(B430,'X4'!$B:$AZ,46,FALSE)),IF($X$1=5,(VLOOKUP(B430,'X5'!$B:$AZ,46,FALSE)),IF($X$1=6,(VLOOKUP(B430,'X6'!$B:$AZ,46,FALSE)),IF($X$1=7,(VLOOKUP(B430,'X7'!$B:$AZ,46,FALSE)),IF($X$1=8,(VLOOKUP(B430,'X8'!$B:$AZ,46,FALSE)),IF($X$1=9,(VLOOKUP(B430,'X9'!$B:$AZ,46,FALSE)),IF($X$1=10,(VLOOKUP(B430,'X10'!$B:$AZ,46,FALSE)),IF($X$1=11,(VLOOKUP(B430,'X11'!$B:$AZ,46,FALSE)),IF($X$1=12,(VLOOKUP(B430,'X12'!$B:$AZ,46,FALSE)),IF($X$1=13,(VLOOKUP(B430,'X13'!$B:$AZ,46,FALSE)),"B")))))))))))))))</f>
        <v xml:space="preserve"> </v>
      </c>
      <c r="R430" s="185" t="str">
        <f ca="1">IF(ISERROR(IF($X$1=1,(VLOOKUP(B430,'X1'!$B:$AZ,15,FALSE)),IF($X$1=2,(VLOOKUP(B430,'X2'!$B:$AZ,15,FALSE)),IF($X$1=3,(VLOOKUP(B430,'X3'!$B:$AZ,15,FALSE)),IF($X$1=4,(VLOOKUP(B430,'X4'!$B:$AZ,15,FALSE)),IF($X$1=5,(VLOOKUP(B430,'X5'!$B:$AZ,15,FALSE)),IF($X$1=6,(VLOOKUP(B430,'X6'!$B:$AZ,15,FALSE)),IF($X$1=7,(VLOOKUP(B430,'X7'!$B:$AZ,15,FALSE)),IF($X$1=8,(VLOOKUP(B430,'X8'!$B:$AZ,15,FALSE)),IF($X$1=9,(VLOOKUP(B430,'X9'!$B:$AZ,15,FALSE)),IF($X$1=10,(VLOOKUP(B430,'X10'!$B:$AZ,15,FALSE)),IF($X$1=11,(VLOOKUP(B430,'X11'!$B:$AZ,15,FALSE)),IF($X$1=12,(VLOOKUP(B430,'X12'!$B:$AZ,15,FALSE)),IF($X$1=13,(VLOOKUP(B430,'X13'!$B:$AZ,15,FALSE)),"B"))))))))))))))=TRUE," ",(IF($X$1=1,(VLOOKUP(B430,'X1'!$B:$AZ,15,FALSE)),IF($X$1=2,(VLOOKUP(B430,'X2'!$B:$AZ,15,FALSE)),IF($X$1=3,(VLOOKUP(B430,'X3'!$B:$AZ,15,FALSE)),IF($X$1=4,(VLOOKUP(B430,'X4'!$B:$AZ,15,FALSE)),IF($X$1=5,(VLOOKUP(B430,'X5'!$B:$AZ,15,FALSE)),IF($X$1=6,(VLOOKUP(B430,'X6'!$B:$AZ,15,FALSE)),IF($X$1=7,(VLOOKUP(B430,'X7'!$B:$AZ,15,FALSE)),IF($X$1=8,(VLOOKUP(B430,'X8'!$B:$AZ,15,FALSE)),IF($X$1=9,(VLOOKUP(B430,'X9'!$B:$AZ,15,FALSE)),IF($X$1=10,(VLOOKUP(B430,'X10'!$B:$AZ,15,FALSE)),IF($X$1=11,(VLOOKUP(B430,'X11'!$B:$AZ,15,FALSE)),IF($X$1=12,(VLOOKUP(B430,'X12'!$B:$AZ,15,FALSE)),IF($X$1=13,(VLOOKUP(B430,'X13'!$B:$AZ,15,FALSE)),"B")))))))))))))))</f>
        <v xml:space="preserve"> </v>
      </c>
      <c r="S430" s="185" t="str">
        <f ca="1">IF(ISERROR(IF((IF($X$1=1,(VLOOKUP(B430,'X1'!$B:$AZ,14,FALSE)),(IF($X$1=2,(VLOOKUP(B430,'X2'!$B:$AZ,14,FALSE)),(IF($X$1=3,(VLOOKUP(B430,'X3'!$B:$AZ,14,FALSE)),(IF($X$1=4,(VLOOKUP(B430,'X4'!$B:$AZ,14,FALSE)),(IF($X$1=5,(VLOOKUP(B430,'X5'!$B:$AZ,14,FALSE)),(IF($X$1=6,(VLOOKUP(B430,'X6'!$B:$AZ,14,FALSE)),(IF($X$1=7,(VLOOKUP(B430,'X7'!$B:$AZ,14,FALSE)),(IF($X$1=8,(VLOOKUP(B430,'X8'!$B:$AZ,14,FALSE)),(IF($X$1=9,(VLOOKUP(B430,'X9'!$B:$AZ,14,FALSE)),(IF($X$1=10,(VLOOKUP(B430,'X10'!$B:$AZ,14,FALSE)),(IF($X$1=11,(VLOOKUP(B430,'X11'!$B:$AZ,14,FALSE)),(IF($X$1=12,(VLOOKUP(B430,'X12'!$B:$AZ,14,FALSE)),(VLOOKUP(B430,'X13'!$B:$AZ,14,FALSE))))))))))))))))))))))))))=$V$1," ",(IF($X$1=1,(VLOOKUP(B430,'X1'!$B:$AZ,14,FALSE)),(IF($X$1=2,(VLOOKUP(B430,'X2'!$B:$AZ,14,FALSE)),(IF($X$1=3,(VLOOKUP(B430,'X3'!$B:$AZ,14,FALSE)),(IF($X$1=4,(VLOOKUP(B430,'X4'!$B:$AZ,14,FALSE)),(IF($X$1=5,(VLOOKUP(B430,'X5'!$B:$AZ,14,FALSE)),(IF($X$1=6,(VLOOKUP(B430,'X6'!$B:$AZ,14,FALSE)),(IF($X$1=7,(VLOOKUP(B430,'X7'!$B:$AZ,14,FALSE)),(IF($X$1=8,(VLOOKUP(B430,'X8'!$B:$AZ,14,FALSE)),(IF($X$1=9,(VLOOKUP(B430,'X9'!$B:$AZ,14,FALSE)),(IF($X$1=10,(VLOOKUP(B430,'X10'!$B:$AZ,14,FALSE)),(IF($X$1=11,(VLOOKUP(B430,'X11'!$B:$AZ,14,FALSE)),(IF($X$1=12,(VLOOKUP(B430,'X12'!$B:$AZ,14,FALSE)),(VLOOKUP(B430,'X13'!$B:$AZ,14,FALSE))))))))))))))))))))))))))))=TRUE," ",(IF((IF($X$1=1,(VLOOKUP(B430,'X1'!$B:$AZ,14,FALSE)),(IF($X$1=2,(VLOOKUP(B430,'X2'!$B:$AZ,14,FALSE)),(IF($X$1=3,(VLOOKUP(B430,'X3'!$B:$AZ,14,FALSE)),(IF($X$1=4,(VLOOKUP(B430,'X4'!$B:$AZ,14,FALSE)),(IF($X$1=5,(VLOOKUP(B430,'X5'!$B:$AZ,14,FALSE)),(IF($X$1=6,(VLOOKUP(B430,'X6'!$B:$AZ,14,FALSE)),(IF($X$1=7,(VLOOKUP(B430,'X7'!$B:$AZ,14,FALSE)),(IF($X$1=8,(VLOOKUP(B430,'X8'!$B:$AZ,14,FALSE)),(IF($X$1=9,(VLOOKUP(B430,'X9'!$B:$AZ,14,FALSE)),(IF($X$1=10,(VLOOKUP(B430,'X10'!$B:$AZ,14,FALSE)),(IF($X$1=11,(VLOOKUP(B430,'X11'!$B:$AZ,14,FALSE)),(IF($X$1=12,(VLOOKUP(B430,'X12'!$B:$AZ,14,FALSE)),(VLOOKUP(B430,'X13'!$B:$AZ,14,FALSE))))))))))))))))))))))))))=$V$1," ",(IF($X$1=1,(VLOOKUP(B430,'X1'!$B:$AZ,14,FALSE)),(IF($X$1=2,(VLOOKUP(B430,'X2'!$B:$AZ,14,FALSE)),(IF($X$1=3,(VLOOKUP(B430,'X3'!$B:$AZ,14,FALSE)),(IF($X$1=4,(VLOOKUP(B430,'X4'!$B:$AZ,14,FALSE)),(IF($X$1=5,(VLOOKUP(B430,'X5'!$B:$AZ,14,FALSE)),(IF($X$1=6,(VLOOKUP(B430,'X6'!$B:$AZ,14,FALSE)),(IF($X$1=7,(VLOOKUP(B430,'X7'!$B:$AZ,14,FALSE)),(IF($X$1=8,(VLOOKUP(B430,'X8'!$B:$AZ,14,FALSE)),(IF($X$1=9,(VLOOKUP(B430,'X9'!$B:$AZ,14,FALSE)),(IF($X$1=10,(VLOOKUP(B430,'X10'!$B:$AZ,14,FALSE)),(IF($X$1=11,(VLOOKUP(B430,'X11'!$B:$AZ,14,FALSE)),(IF($X$1=12,(VLOOKUP(B430,'X12'!$B:$AZ,14,FALSE)),(VLOOKUP(B430,'X13'!$B:$AZ,14,FALSE)))))))))))))))))))))))))))))</f>
        <v xml:space="preserve"> </v>
      </c>
    </row>
    <row r="431" spans="1:19" ht="14.1" customHeight="1" x14ac:dyDescent="0.2">
      <c r="A431" s="156" t="s">
        <v>1058</v>
      </c>
      <c r="B431" s="122" t="str">
        <f>IF(ISERROR(IF($U$16=1,(VLOOKUP(A431,$AC$89:$AH$125,2,FALSE)),IF((IF($X$1=1,'X1'!B390,(IF($X$1=2,'X2'!B390,(IF($X$1=3,'X3'!B390,(IF($X$1=4,'X4'!B390,(IF($X$1=5,'X5'!B390,(IF($X$1=6,'X6'!B390,(IF($X$1=7,'X7'!B390,(IF($X$1=8,'X8'!B390,(IF($X$1=9,'X9'!B390,(IF($X$1=10,'X10'!B390,(IF($X$1=11,'X11'!B390,(IF($X$1=12,'X12'!B390,'X13'!B390))))))))))))))))))))))))="","",(IF($X$1=1,'X1'!B390,(IF($X$1=2,'X2'!B390,(IF($X$1=3,'X3'!B390,(IF($X$1=4,'X4'!B390,(IF($X$1=5,'X5'!B390,(IF($X$1=6,'X6'!B390,(IF($X$1=7,'X7'!B390,(IF($X$1=8,'X8'!B390,(IF($X$1=9,'X9'!B390,(IF($X$1=10,'X10'!B390,(IF($X$1=11,'X11'!B390,(IF($X$1=12,'X12'!B390,'X13'!B390)))))))))))))))))))))))))))=TRUE," ",(IF($U$16=1,(VLOOKUP(A431,$AC$89:$AH$125,2,FALSE)),IF((IF($X$1=1,'X1'!B390,(IF($X$1=2,'X2'!B390,(IF($X$1=3,'X3'!B390,(IF($X$1=4,'X4'!B390,(IF($X$1=5,'X5'!B390,(IF($X$1=6,'X6'!B390,(IF($X$1=7,'X7'!B390,(IF($X$1=8,'X8'!B390,(IF($X$1=9,'X9'!B390,(IF($X$1=10,'X10'!B390,(IF($X$1=11,'X11'!B390,(IF($X$1=12,'X12'!B390,'X13'!B390))))))))))))))))))))))))="","",(IF($X$1=1,'X1'!B390,(IF($X$1=2,'X2'!B390,(IF($X$1=3,'X3'!B390,(IF($X$1=4,'X4'!B390,(IF($X$1=5,'X5'!B390,(IF($X$1=6,'X6'!B390,(IF($X$1=7,'X7'!B390,(IF($X$1=8,'X8'!B390,(IF($X$1=9,'X9'!B390,(IF($X$1=10,'X10'!B390,(IF($X$1=11,'X11'!B390,(IF($X$1=12,'X12'!B390,'X13'!B390))))))))))))))))))))))))))))</f>
        <v/>
      </c>
      <c r="C431" s="181" t="str">
        <f ca="1">IF(ISERROR(IF($X$1=1,(VLOOKUP(B431,'X1'!$B:$AZ,47,FALSE)),IF($X$1=2,(VLOOKUP(B431,'X2'!$B:$AZ,47,FALSE)),IF($X$1=3,(VLOOKUP(B431,'X3'!$B:$AZ,47,FALSE)),IF($X$1=4,(VLOOKUP(B431,'X4'!$B:$AZ,47,FALSE)),IF($X$1=5,(VLOOKUP(B431,'X5'!$B:$AZ,47,FALSE)),IF($X$1=6,(VLOOKUP(B431,'X6'!$B:$AZ,47,FALSE)),IF($X$1=7,(VLOOKUP(B431,'X7'!$B:$AZ,47,FALSE)),IF($X$1=8,(VLOOKUP(B431,'X8'!$B:$AZ,47,FALSE)),IF($X$1=9,(VLOOKUP(B431,'X9'!$B:$AZ,47,FALSE)),IF($X$1=10,(VLOOKUP(B431,'X10'!$B:$AZ,47,FALSE)),IF($X$1=11,(VLOOKUP(B431,'X11'!$B:$AZ,47,FALSE)),IF($X$1=12,(VLOOKUP(B431,'X12'!$B:$AZ,47,FALSE)),IF($X$1=13,(VLOOKUP(B431,'X13'!$B:$AZ,47,FALSE)),"B"))))))))))))))=TRUE," ",(IF($X$1=1,(VLOOKUP(B431,'X1'!$B:$AZ,47,FALSE)),IF($X$1=2,(VLOOKUP(B431,'X2'!$B:$AZ,47,FALSE)),IF($X$1=3,(VLOOKUP(B431,'X3'!$B:$AZ,47,FALSE)),IF($X$1=4,(VLOOKUP(B431,'X4'!$B:$AZ,47,FALSE)),IF($X$1=5,(VLOOKUP(B431,'X5'!$B:$AZ,47,FALSE)),IF($X$1=6,(VLOOKUP(B431,'X6'!$B:$AZ,47,FALSE)),IF($X$1=7,(VLOOKUP(B431,'X7'!$B:$AZ,47,FALSE)),IF($X$1=8,(VLOOKUP(B431,'X8'!$B:$AZ,47,FALSE)),IF($X$1=9,(VLOOKUP(B431,'X9'!$B:$AZ,47,FALSE)),IF($X$1=10,(VLOOKUP(B431,'X10'!$B:$AZ,47,FALSE)),IF($X$1=11,(VLOOKUP(B431,'X11'!$B:$AZ,47,FALSE)),IF($X$1=12,(VLOOKUP(B431,'X12'!$B:$AZ,47,FALSE)),IF($X$1=13,(VLOOKUP(B431,'X13'!$B:$AZ,47,FALSE)),"B")))))))))))))))</f>
        <v xml:space="preserve"> </v>
      </c>
      <c r="D431" s="181" t="str">
        <f ca="1">IF(ISERROR(IF($X$1=1,(VLOOKUP(B431,'X1'!$B:$AP,41,FALSE)),IF($X$1=2,(VLOOKUP(B431,'X2'!$B:$AP,41,FALSE)),IF($X$1=3,(VLOOKUP(B431,'X3'!$B:$AP,41,FALSE)),IF($X$1=4,(VLOOKUP(B431,'X4'!$B:$AP,41,FALSE)),IF($X$1=5,(VLOOKUP(B431,'X5'!$B:$AP,41,FALSE)),IF($X$1=6,(VLOOKUP(B431,'X6'!$B:$AP,41,FALSE)),IF($X$1=7,(VLOOKUP(B431,'X7'!$B:$AP,41,FALSE)),IF($X$1=8,(VLOOKUP(B431,'X8'!$B:$AP,41,FALSE)),IF($X$1=9,(VLOOKUP(B431,'X9'!$B:$AP,41,FALSE)),IF($X$1=10,(VLOOKUP(B431,'X10'!$B:$AP,41,FALSE)),IF($X$1=11,(VLOOKUP(B431,'X11'!$B:$AP,41,FALSE)),IF($X$1=12,(VLOOKUP(B431,'X12'!$B:$AP,41,FALSE)),IF($X$1=13,(VLOOKUP(B431,'X13'!$B:$AP,41,FALSE)),"B"))))))))))))))=TRUE," ",(IF($X$1=1,(VLOOKUP(B431,'X1'!$B:$AP,41,FALSE)),IF($X$1=2,(VLOOKUP(B431,'X2'!$B:$AP,41,FALSE)),IF($X$1=3,(VLOOKUP(B431,'X3'!$B:$AP,41,FALSE)),IF($X$1=4,(VLOOKUP(B431,'X4'!$B:$AP,41,FALSE)),IF($X$1=5,(VLOOKUP(B431,'X5'!$B:$AP,41,FALSE)),IF($X$1=6,(VLOOKUP(B431,'X6'!$B:$AP,41,FALSE)),IF($X$1=7,(VLOOKUP(B431,'X7'!$B:$AP,41,FALSE)),IF($X$1=8,(VLOOKUP(B431,'X8'!$B:$AP,41,FALSE)),IF($X$1=9,(VLOOKUP(B431,'X9'!$B:$AP,41,FALSE)),IF($X$1=10,(VLOOKUP(B431,'X10'!$B:$AP,41,FALSE)),IF($X$1=11,(VLOOKUP(B431,'X11'!$B:$AP,41,FALSE)),IF($X$1=12,(VLOOKUP(B431,'X12'!$B:$AP,41,FALSE)),IF($X$1=13,(VLOOKUP(B431,'X13'!$B:$AP,41,FALSE)),"B")))))))))))))))</f>
        <v xml:space="preserve"> </v>
      </c>
      <c r="E431" s="182" t="str">
        <f ca="1">IF(ISERROR(IF($X$1=1,(VLOOKUP(B431,'X1'!$B:$AP,7,FALSE)),IF($X$1=2,(VLOOKUP(B431,'X2'!$B:$AP,7,FALSE)),IF($X$1=3,(VLOOKUP(B431,'X3'!$B:$AP,7,FALSE)),IF($X$1=4,(VLOOKUP(B431,'X4'!$B:$AP,7,FALSE)),IF($X$1=5,(VLOOKUP(B431,'X5'!$B:$AP,7,FALSE)),IF($X$1=6,(VLOOKUP(B431,'X6'!$B:$AP,7,FALSE)),IF($X$1=7,(VLOOKUP(B431,'X7'!$B:$AP,7,FALSE)),IF($X$1=8,(VLOOKUP(B431,'X8'!$B:$AP,7,FALSE)),IF($X$1=9,(VLOOKUP(B431,'X9'!$B:$AP,7,FALSE)),IF($X$1=10,(VLOOKUP(B431,'X10'!$B:$AP,7,FALSE)),IF($X$1=11,(VLOOKUP(B431,'X11'!$B:$AP,7,FALSE)),IF($X$1=12,(VLOOKUP(B431,'X12'!$B:$AP,7,FALSE)),IF($X$1=13,(VLOOKUP(B431,'X13'!$B:$AP,7,FALSE)),"B"))))))))))))))=TRUE," ",(IF($X$1=1,(VLOOKUP(B431,'X1'!$B:$AP,7,FALSE)),IF($X$1=2,(VLOOKUP(B431,'X2'!$B:$AP,7,FALSE)),IF($X$1=3,(VLOOKUP(B431,'X3'!$B:$AP,7,FALSE)),IF($X$1=4,(VLOOKUP(B431,'X4'!$B:$AP,7,FALSE)),IF($X$1=5,(VLOOKUP(B431,'X5'!$B:$AP,7,FALSE)),IF($X$1=6,(VLOOKUP(B431,'X6'!$B:$AP,7,FALSE)),IF($X$1=7,(VLOOKUP(B431,'X7'!$B:$AP,7,FALSE)),IF($X$1=8,(VLOOKUP(B431,'X8'!$B:$AP,7,FALSE)),IF($X$1=9,(VLOOKUP(B431,'X9'!$B:$AP,7,FALSE)),IF($X$1=10,(VLOOKUP(B431,'X10'!$B:$AP,7,FALSE)),IF($X$1=11,(VLOOKUP(B431,'X11'!$B:$AP,7,FALSE)),IF($X$1=12,(VLOOKUP(B431,'X12'!$B:$AP,7,FALSE)),IF($X$1=13,(VLOOKUP(B431,'X13'!$B:$AP,7,FALSE)),"B")))))))))))))))</f>
        <v xml:space="preserve"> </v>
      </c>
      <c r="F431" s="182" t="str">
        <f ca="1">IF(ISERROR(IF((IF($X$1=1,(VLOOKUP(B431,'X1'!$B:$AO,6,FALSE)),(IF($X$1=2,(VLOOKUP(B431,'X2'!$B:$AO,6,FALSE)),(IF($X$1=3,(VLOOKUP(B431,'X3'!$B:$AO,6,FALSE)),(IF($X$1=4,(VLOOKUP(B431,'X4'!$B:$AO,6,FALSE)),(IF($X$1=5,(VLOOKUP(B431,'X5'!$B:$AO,6,FALSE)),(IF($X$1=6,(VLOOKUP(B431,'X6'!$B:$AO,6,FALSE)),(IF($X$1=7,(VLOOKUP(B431,'X7'!$B:$AO,6,FALSE)),(IF($X$1=8,(VLOOKUP(B431,'X8'!$B:$AO,6,FALSE)),(IF($X$1=9,(VLOOKUP(B431,'X9'!$B:$AO,6,FALSE)),(IF($X$1=10,(VLOOKUP(B431,'X10'!$B:$AO,6,FALSE)),(IF($X$1=11,(VLOOKUP(B431,'X11'!$B:$AO,6,FALSE)),(IF($X$1=12,(VLOOKUP(B431,'X12'!$B:$AO,6,FALSE)),(VLOOKUP(B431,'X13'!$B:$AO,6,FALSE))))))))))))))))))))))))))=$V$1," ",(IF($X$1=1,(VLOOKUP(B431,'X1'!$B:$AO,6,FALSE)),(IF($X$1=2,(VLOOKUP(B431,'X2'!$B:$AO,6,FALSE)),(IF($X$1=3,(VLOOKUP(B431,'X3'!$B:$AO,6,FALSE)),(IF($X$1=4,(VLOOKUP(B431,'X4'!$B:$AO,6,FALSE)),(IF($X$1=5,(VLOOKUP(B431,'X5'!$B:$AO,6,FALSE)),(IF($X$1=6,(VLOOKUP(B431,'X6'!$B:$AO,6,FALSE)),(IF($X$1=7,(VLOOKUP(B431,'X7'!$B:$AO,6,FALSE)),(IF($X$1=8,(VLOOKUP(B431,'X8'!$B:$AO,6,FALSE)),(IF($X$1=9,(VLOOKUP(B431,'X9'!$B:$AO,6,FALSE)),(IF($X$1=10,(VLOOKUP(B431,'X10'!$B:$AO,6,FALSE)),(IF($X$1=11,(VLOOKUP(B431,'X11'!$B:$AO,6,FALSE)),(IF($X$1=12,(VLOOKUP(B431,'X12'!$B:$AO,6,FALSE)),(VLOOKUP(B431,'X13'!$B:$AO,6,FALSE))))))))))))))))))))))))))))=TRUE," ",(IF((IF($X$1=1,(VLOOKUP(B431,'X1'!$B:$AO,6,FALSE)),(IF($X$1=2,(VLOOKUP(B431,'X2'!$B:$AO,6,FALSE)),(IF($X$1=3,(VLOOKUP(B431,'X3'!$B:$AO,6,FALSE)),(IF($X$1=4,(VLOOKUP(B431,'X4'!$B:$AO,6,FALSE)),(IF($X$1=5,(VLOOKUP(B431,'X5'!$B:$AO,6,FALSE)),(IF($X$1=6,(VLOOKUP(B431,'X6'!$B:$AO,6,FALSE)),(IF($X$1=7,(VLOOKUP(B431,'X7'!$B:$AO,6,FALSE)),(IF($X$1=8,(VLOOKUP(B431,'X8'!$B:$AO,6,FALSE)),(IF($X$1=9,(VLOOKUP(B431,'X9'!$B:$AO,6,FALSE)),(IF($X$1=10,(VLOOKUP(B431,'X10'!$B:$AO,6,FALSE)),(IF($X$1=11,(VLOOKUP(B431,'X11'!$B:$AO,6,FALSE)),(IF($X$1=12,(VLOOKUP(B431,'X12'!$B:$AO,6,FALSE)),(VLOOKUP(B431,'X13'!$B:$AO,6,FALSE))))))))))))))))))))))))))=$V$1," ",(IF($X$1=1,(VLOOKUP(B431,'X1'!$B:$AO,6,FALSE)),(IF($X$1=2,(VLOOKUP(B431,'X2'!$B:$AO,6,FALSE)),(IF($X$1=3,(VLOOKUP(B431,'X3'!$B:$AO,6,FALSE)),(IF($X$1=4,(VLOOKUP(B431,'X4'!$B:$AO,6,FALSE)),(IF($X$1=5,(VLOOKUP(B431,'X5'!$B:$AO,6,FALSE)),(IF($X$1=6,(VLOOKUP(B431,'X6'!$B:$AO,6,FALSE)),(IF($X$1=7,(VLOOKUP(B431,'X7'!$B:$AO,6,FALSE)),(IF($X$1=8,(VLOOKUP(B431,'X8'!$B:$AO,6,FALSE)),(IF($X$1=9,(VLOOKUP(B431,'X9'!$B:$AO,6,FALSE)),(IF($X$1=10,(VLOOKUP(B431,'X10'!$B:$AO,6,FALSE)),(IF($X$1=11,(VLOOKUP(B431,'X11'!$B:$AO,6,FALSE)),(IF($X$1=12,(VLOOKUP(B431,'X12'!$B:$AO,6,FALSE)),(VLOOKUP(B431,'X13'!$B:$AO,6,FALSE)))))))))))))))))))))))))))))</f>
        <v xml:space="preserve"> </v>
      </c>
      <c r="G431" s="182" t="str">
        <f ca="1">IF(ISERROR(IF($X$1=1,(VLOOKUP(B431,'X1'!$B:$AZ,44,FALSE)),IF($X$1=2,(VLOOKUP(B431,'X2'!$B:$AZ,44,FALSE)),IF($X$1=3,(VLOOKUP(B431,'X3'!$B:$AZ,44,FALSE)),IF($X$1=4,(VLOOKUP(B431,'X4'!$B:$AZ,44,FALSE)),IF($X$1=5,(VLOOKUP(B431,'X5'!$B:$AZ,44,FALSE)),IF($X$1=6,(VLOOKUP(B431,'X6'!$B:$AZ,44,FALSE)),IF($X$1=7,(VLOOKUP(B431,'X7'!$B:$AZ,44,FALSE)),IF($X$1=8,(VLOOKUP(B431,'X8'!$B:$AZ,44,FALSE)),IF($X$1=9,(VLOOKUP(B431,'X9'!$B:$AZ,44,FALSE)),IF($X$1=10,(VLOOKUP(B431,'X10'!$B:$AZ,44,FALSE)),IF($X$1=11,(VLOOKUP(B431,'X11'!$B:$AZ,44,FALSE)),IF($X$1=12,(VLOOKUP(B431,'X12'!$B:$AZ,44,FALSE)),IF($X$1=13,(VLOOKUP(B431,'X13'!$B:$AZ,44,FALSE)),"B"))))))))))))))=TRUE," ",(IF($X$1=1,(VLOOKUP(B431,'X1'!$B:$AZ,44,FALSE)),IF($X$1=2,(VLOOKUP(B431,'X2'!$B:$AZ,44,FALSE)),IF($X$1=3,(VLOOKUP(B431,'X3'!$B:$AZ,44,FALSE)),IF($X$1=4,(VLOOKUP(B431,'X4'!$B:$AZ,44,FALSE)),IF($X$1=5,(VLOOKUP(B431,'X5'!$B:$AZ,44,FALSE)),IF($X$1=6,(VLOOKUP(B431,'X6'!$B:$AZ,44,FALSE)),IF($X$1=7,(VLOOKUP(B431,'X7'!$B:$AZ,44,FALSE)),IF($X$1=8,(VLOOKUP(B431,'X8'!$B:$AZ,44,FALSE)),IF($X$1=9,(VLOOKUP(B431,'X9'!$B:$AZ,44,FALSE)),IF($X$1=10,(VLOOKUP(B431,'X10'!$B:$AZ,44,FALSE)),IF($X$1=11,(VLOOKUP(B431,'X11'!$B:$AZ,44,FALSE)),IF($X$1=12,(VLOOKUP(B431,'X12'!$B:$AZ,44,FALSE)),IF($X$1=13,(VLOOKUP(B431,'X13'!$B:$AZ,44,FALSE)),"B")))))))))))))))</f>
        <v xml:space="preserve"> </v>
      </c>
      <c r="H431" s="182" t="str">
        <f ca="1">IF(ISERROR(IF($X$1=1,(VLOOKUP(B431,'X1'!$B:$AZ,8,FALSE)),IF($X$1=2,(VLOOKUP(B431,'X2'!$B:$AZ,8,FALSE)),IF($X$1=3,(VLOOKUP(B431,'X3'!$B:$AZ,8,FALSE)),IF($X$1=4,(VLOOKUP(B431,'X4'!$B:$AZ,8,FALSE)),IF($X$1=5,(VLOOKUP(B431,'X5'!$B:$AZ,8,FALSE)),IF($X$1=6,(VLOOKUP(B431,'X6'!$B:$AZ,8,FALSE)),IF($X$1=7,(VLOOKUP(B431,'X7'!$B:$AZ,8,FALSE)),IF($X$1=8,(VLOOKUP(B431,'X8'!$B:$AZ,8,FALSE)),IF($X$1=9,(VLOOKUP(B431,'X9'!$B:$AZ,8,FALSE)),IF($X$1=10,(VLOOKUP(B431,'X10'!$B:$AZ,8,FALSE)),IF($X$1=11,(VLOOKUP(B431,'X11'!$B:$AZ,8,FALSE)),IF($X$1=12,(VLOOKUP(B431,'X12'!$B:$AZ,8,FALSE)),IF($X$1=13,(VLOOKUP(B431,'X13'!$B:$AZ,8,FALSE)),"B"))))))))))))))=TRUE," ",(IF($X$1=1,(VLOOKUP(B431,'X1'!$B:$AZ,8,FALSE)),IF($X$1=2,(VLOOKUP(B431,'X2'!$B:$AZ,8,FALSE)),IF($X$1=3,(VLOOKUP(B431,'X3'!$B:$AZ,8,FALSE)),IF($X$1=4,(VLOOKUP(B431,'X4'!$B:$AZ,8,FALSE)),IF($X$1=5,(VLOOKUP(B431,'X5'!$B:$AZ,8,FALSE)),IF($X$1=6,(VLOOKUP(B431,'X6'!$B:$AZ,8,FALSE)),IF($X$1=7,(VLOOKUP(B431,'X7'!$B:$AZ,8,FALSE)),IF($X$1=8,(VLOOKUP(B431,'X8'!$B:$AZ,8,FALSE)),IF($X$1=9,(VLOOKUP(B431,'X9'!$B:$AZ,8,FALSE)),IF($X$1=10,(VLOOKUP(B431,'X10'!$B:$AZ,8,FALSE)),IF($X$1=11,(VLOOKUP(B431,'X11'!$B:$AZ,8,FALSE)),IF($X$1=12,(VLOOKUP(B431,'X12'!$B:$AZ,8,FALSE)),IF($X$1=13,(VLOOKUP(B431,'X13'!$B:$AZ,8,FALSE)),"B")))))))))))))))</f>
        <v xml:space="preserve"> </v>
      </c>
      <c r="I431" s="183" t="str">
        <f ca="1">IF(ISERROR(IF($X$1=1,(VLOOKUP(B431,'X1'!$B:$AZ,2,FALSE)),IF($X$1=2,(VLOOKUP(B431,'X2'!$B:$AZ,2,FALSE)),IF($X$1=3,(VLOOKUP(B431,'X3'!$B:$AZ,2,FALSE)),IF($X$1=4,(VLOOKUP(B431,'X4'!$B:$AZ,2,FALSE)),IF($X$1=5,(VLOOKUP(B431,'X5'!$B:$AZ,2,FALSE)),IF($X$1=6,(VLOOKUP(B431,'X6'!$B:$AZ,2,FALSE)),IF($X$1=7,(VLOOKUP(B431,'X7'!$B:$AZ,2,FALSE)),IF($X$1=8,(VLOOKUP(B431,'X8'!$B:$AZ,2,FALSE)),IF($X$1=9,(VLOOKUP(B431,'X9'!$B:$AZ,2,FALSE)),IF($X$1=10,(VLOOKUP(B431,'X10'!$B:$AZ,2,FALSE)),IF($X$1=11,(VLOOKUP(B431,'X11'!$B:$AZ,2,FALSE)),IF($X$1=12,(VLOOKUP(B431,'X12'!$B:$AZ,2,FALSE)),IF($X$1=13,(VLOOKUP(B431,'X13'!$B:$AZ,2,FALSE)),"B"))))))))))))))=TRUE," ",(IF($X$1=1,(VLOOKUP(B431,'X1'!$B:$AZ,2,FALSE)),IF($X$1=2,(VLOOKUP(B431,'X2'!$B:$AZ,2,FALSE)),IF($X$1=3,(VLOOKUP(B431,'X3'!$B:$AZ,2,FALSE)),IF($X$1=4,(VLOOKUP(B431,'X4'!$B:$AZ,2,FALSE)),IF($X$1=5,(VLOOKUP(B431,'X5'!$B:$AZ,2,FALSE)),IF($X$1=6,(VLOOKUP(B431,'X6'!$B:$AZ,2,FALSE)),IF($X$1=7,(VLOOKUP(B431,'X7'!$B:$AZ,2,FALSE)),IF($X$1=8,(VLOOKUP(B431,'X8'!$B:$AZ,2,FALSE)),IF($X$1=9,(VLOOKUP(B431,'X9'!$B:$AZ,2,FALSE)),IF($X$1=10,(VLOOKUP(B431,'X10'!$B:$AZ,2,FALSE)),IF($X$1=11,(VLOOKUP(B431,'X11'!$B:$AZ,2,FALSE)),IF($X$1=12,(VLOOKUP(B431,'X12'!$B:$AZ,2,FALSE)),IF($X$1=13,(VLOOKUP(B431,'X13'!$B:$AZ,2,FALSE)),"B")))))))))))))))</f>
        <v xml:space="preserve"> </v>
      </c>
      <c r="J431" s="183" t="str">
        <f ca="1">IF(ISERROR(IF($X$1=1,(VLOOKUP(B431,'X1'!$B:$AZ,3,FALSE)),IF($X$1=2,(VLOOKUP(B431,'X2'!$B:$AZ,3,FALSE)),IF($X$1=3,(VLOOKUP(B431,'X3'!$B:$AZ,3,FALSE)),IF($X$1=4,(VLOOKUP(B431,'X4'!$B:$AZ,3,FALSE)),IF($X$1=5,(VLOOKUP(B431,'X5'!$B:$AZ,3,FALSE)),IF($X$1=6,(VLOOKUP(B431,'X6'!$B:$AZ,3,FALSE)),IF($X$1=7,(VLOOKUP(B431,'X7'!$B:$AZ,3,FALSE)),IF($X$1=8,(VLOOKUP(B431,'X8'!$B:$AZ,3,FALSE)),IF($X$1=9,(VLOOKUP(B431,'X9'!$B:$AZ,3,FALSE)),IF($X$1=10,(VLOOKUP(B431,'X10'!$B:$AZ,3,FALSE)),IF($X$1=11,(VLOOKUP(B431,'X11'!$B:$AZ,3,FALSE)),IF($X$1=12,(VLOOKUP(B431,'X12'!$B:$AZ,3,FALSE)),IF($X$1=13,(VLOOKUP(B431,'X13'!$B:$AZ,3,FALSE)),"B"))))))))))))))=TRUE," ",(IF($X$1=1,(VLOOKUP(B431,'X1'!$B:$AZ,3,FALSE)),IF($X$1=2,(VLOOKUP(B431,'X2'!$B:$AZ,3,FALSE)),IF($X$1=3,(VLOOKUP(B431,'X3'!$B:$AZ,3,FALSE)),IF($X$1=4,(VLOOKUP(B431,'X4'!$B:$AZ,3,FALSE)),IF($X$1=5,(VLOOKUP(B431,'X5'!$B:$AZ,3,FALSE)),IF($X$1=6,(VLOOKUP(B431,'X6'!$B:$AZ,3,FALSE)),IF($X$1=7,(VLOOKUP(B431,'X7'!$B:$AZ,3,FALSE)),IF($X$1=8,(VLOOKUP(B431,'X8'!$B:$AZ,3,FALSE)),IF($X$1=9,(VLOOKUP(B431,'X9'!$B:$AZ,3,FALSE)),IF($X$1=10,(VLOOKUP(B431,'X10'!$B:$AZ,3,FALSE)),IF($X$1=11,(VLOOKUP(B431,'X11'!$B:$AZ,3,FALSE)),IF($X$1=12,(VLOOKUP(B431,'X12'!$B:$AZ,3,FALSE)),IF($X$1=13,(VLOOKUP(B431,'X13'!$B:$AZ,3,FALSE)),"B")))))))))))))))</f>
        <v xml:space="preserve"> </v>
      </c>
      <c r="K431" s="183" t="str">
        <f ca="1">IF(ISERROR(IF($X$1=1,(VLOOKUP(B431,'X1'!$B:$AZ,5,FALSE)),IF($X$1=2,(VLOOKUP(B431,'X2'!$B:$AZ,5,FALSE)),IF($X$1=3,(VLOOKUP(B431,'X3'!$B:$AZ,5,FALSE)),IF($X$1=4,(VLOOKUP(B431,'X4'!$B:$AZ,5,FALSE)),IF($X$1=5,(VLOOKUP(B431,'X5'!$B:$AZ,5,FALSE)),IF($X$1=6,(VLOOKUP(B431,'X6'!$B:$AZ,5,FALSE)),IF($X$1=7,(VLOOKUP(B431,'X7'!$B:$AZ,5,FALSE)),IF($X$1=8,(VLOOKUP(B431,'X8'!$B:$AZ,5,FALSE)),IF($X$1=9,(VLOOKUP(B431,'X9'!$B:$AZ,5,FALSE)),IF($X$1=10,(VLOOKUP(B431,'X10'!$B:$AZ,5,FALSE)),IF($X$1=11,(VLOOKUP(B431,'X11'!$B:$AZ,5,FALSE)),IF($X$1=12,(VLOOKUP(B431,'X12'!$B:$AZ,5,FALSE)),IF($X$1=13,(VLOOKUP(B431,'X13'!$B:$AZ,5,FALSE)),"B"))))))))))))))=TRUE," ",(IF($X$1=1,(VLOOKUP(B431,'X1'!$B:$AZ,5,FALSE)),IF($X$1=2,(VLOOKUP(B431,'X2'!$B:$AZ,5,FALSE)),IF($X$1=3,(VLOOKUP(B431,'X3'!$B:$AZ,5,FALSE)),IF($X$1=4,(VLOOKUP(B431,'X4'!$B:$AZ,5,FALSE)),IF($X$1=5,(VLOOKUP(B431,'X5'!$B:$AZ,5,FALSE)),IF($X$1=6,(VLOOKUP(B431,'X6'!$B:$AZ,5,FALSE)),IF($X$1=7,(VLOOKUP(B431,'X7'!$B:$AZ,5,FALSE)),IF($X$1=8,(VLOOKUP(B431,'X8'!$B:$AZ,5,FALSE)),IF($X$1=9,(VLOOKUP(B431,'X9'!$B:$AZ,5,FALSE)),IF($X$1=10,(VLOOKUP(B431,'X10'!$B:$AZ,5,FALSE)),IF($X$1=11,(VLOOKUP(B431,'X11'!$B:$AZ,5,FALSE)),IF($X$1=12,(VLOOKUP(B431,'X12'!$B:$AZ,5,FALSE)),IF($X$1=13,(VLOOKUP(B431,'X13'!$B:$AZ,5,FALSE)),"B")))))))))))))))</f>
        <v xml:space="preserve"> </v>
      </c>
      <c r="L431" s="184" t="str">
        <f ca="1">IF(ISERROR(IF($X$1=1,(VLOOKUP(B431,'X1'!$B:$AZ,9,FALSE)),IF($X$1=2,(VLOOKUP(B431,'X2'!$B:$AZ,9,FALSE)),IF($X$1=3,(VLOOKUP(B431,'X3'!$B:$AZ,9,FALSE)),IF($X$1=4,(VLOOKUP(B431,'X4'!$B:$AZ,9,FALSE)),IF($X$1=5,(VLOOKUP(B431,'X5'!$B:$AZ,9,FALSE)),IF($X$1=6,(VLOOKUP(B431,'X6'!$B:$AZ,9,FALSE)),IF($X$1=7,(VLOOKUP(B431,'X7'!$B:$AZ,9,FALSE)),IF($X$1=8,(VLOOKUP(B431,'X8'!$B:$AZ,9,FALSE)),IF($X$1=9,(VLOOKUP(B431,'X9'!$B:$AZ,9,FALSE)),IF($X$1=10,(VLOOKUP(B431,'X10'!$B:$AZ,9,FALSE)),IF($X$1=11,(VLOOKUP(B431,'X11'!$B:$AZ,9,FALSE)),IF($X$1=12,(VLOOKUP(B431,'X12'!$B:$AZ,9,FALSE)),IF($X$1=13,(VLOOKUP(B431,'X13'!$B:$AZ,9,FALSE)),"B"))))))))))))))=TRUE," ",(IF($X$1=1,(VLOOKUP(B431,'X1'!$B:$AZ,9,FALSE)),IF($X$1=2,(VLOOKUP(B431,'X2'!$B:$AZ,9,FALSE)),IF($X$1=3,(VLOOKUP(B431,'X3'!$B:$AZ,9,FALSE)),IF($X$1=4,(VLOOKUP(B431,'X4'!$B:$AZ,9,FALSE)),IF($X$1=5,(VLOOKUP(B431,'X5'!$B:$AZ,9,FALSE)),IF($X$1=6,(VLOOKUP(B431,'X6'!$B:$AZ,9,FALSE)),IF($X$1=7,(VLOOKUP(B431,'X7'!$B:$AZ,9,FALSE)),IF($X$1=8,(VLOOKUP(B431,'X8'!$B:$AZ,9,FALSE)),IF($X$1=9,(VLOOKUP(B431,'X9'!$B:$AZ,9,FALSE)),IF($X$1=10,(VLOOKUP(B431,'X10'!$B:$AZ,9,FALSE)),IF($X$1=11,(VLOOKUP(B431,'X11'!$B:$AZ,9,FALSE)),IF($X$1=12,(VLOOKUP(B431,'X12'!$B:$AZ,9,FALSE)),IF($X$1=13,(VLOOKUP(B431,'X13'!$B:$AZ,9,FALSE)),"B")))))))))))))))</f>
        <v xml:space="preserve"> </v>
      </c>
      <c r="M431" s="184" t="str">
        <f ca="1">IF(ISERROR(IF($X$1=1,(VLOOKUP(B431,'X1'!$B:$AZ,10,FALSE)),IF($X$1=2,(VLOOKUP(B431,'X2'!$B:$AZ,10,FALSE)),IF($X$1=3,(VLOOKUP(B431,'X3'!$B:$AZ,10,FALSE)),IF($X$1=4,(VLOOKUP(B431,'X4'!$B:$AZ,10,FALSE)),IF($X$1=5,(VLOOKUP(B431,'X5'!$B:$AZ,10,FALSE)),IF($X$1=6,(VLOOKUP(B431,'X6'!$B:$AZ,10,FALSE)),IF($X$1=7,(VLOOKUP(B431,'X7'!$B:$AZ,10,FALSE)),IF($X$1=8,(VLOOKUP(B431,'X8'!$B:$AZ,10,FALSE)),IF($X$1=9,(VLOOKUP(B431,'X9'!$B:$AZ,10,FALSE)),IF($X$1=10,(VLOOKUP(B431,'X10'!$B:$AZ,10,FALSE)),IF($X$1=11,(VLOOKUP(B431,'X11'!$B:$AZ,10,FALSE)),IF($X$1=12,(VLOOKUP(B431,'X12'!$B:$AZ,10,FALSE)),IF($X$1=13,(VLOOKUP(B431,'X13'!$B:$AZ,10,FALSE)),"B"))))))))))))))=TRUE," ",(IF($X$1=1,(VLOOKUP(B431,'X1'!$B:$AZ,10,FALSE)),IF($X$1=2,(VLOOKUP(B431,'X2'!$B:$AZ,10,FALSE)),IF($X$1=3,(VLOOKUP(B431,'X3'!$B:$AZ,10,FALSE)),IF($X$1=4,(VLOOKUP(B431,'X4'!$B:$AZ,10,FALSE)),IF($X$1=5,(VLOOKUP(B431,'X5'!$B:$AZ,10,FALSE)),IF($X$1=6,(VLOOKUP(B431,'X6'!$B:$AZ,10,FALSE)),IF($X$1=7,(VLOOKUP(B431,'X7'!$B:$AZ,10,FALSE)),IF($X$1=8,(VLOOKUP(B431,'X8'!$B:$AZ,10,FALSE)),IF($X$1=9,(VLOOKUP(B431,'X9'!$B:$AZ,10,FALSE)),IF($X$1=10,(VLOOKUP(B431,'X10'!$B:$AZ,10,FALSE)),IF($X$1=11,(VLOOKUP(B431,'X11'!$B:$AZ,10,FALSE)),IF($X$1=12,(VLOOKUP(B431,'X12'!$B:$AZ,10,FALSE)),IF($X$1=13,(VLOOKUP(B431,'X13'!$B:$AZ,10,FALSE)),"B")))))))))))))))</f>
        <v xml:space="preserve"> </v>
      </c>
      <c r="N431" s="185" t="str">
        <f ca="1">IF(ISERROR(IF($X$1=1,(VLOOKUP(B431,'X1'!$B:$AZ,45,FALSE)),IF($X$1=2,(VLOOKUP(B431,'X2'!$B:$AZ,45,FALSE)),IF($X$1=3,(VLOOKUP(B431,'X3'!$B:$AZ,45,FALSE)),IF($X$1=4,(VLOOKUP(B431,'X4'!$B:$AZ,45,FALSE)),IF($X$1=5,(VLOOKUP(B431,'X5'!$B:$AZ,45,FALSE)),IF($X$1=6,(VLOOKUP(B431,'X6'!$B:$AZ,45,FALSE)),IF($X$1=7,(VLOOKUP(B431,'X7'!$B:$AZ,45,FALSE)),IF($X$1=8,(VLOOKUP(B431,'X8'!$B:$AZ,45,FALSE)),IF($X$1=9,(VLOOKUP(B431,'X9'!$B:$AZ,45,FALSE)),IF($X$1=10,(VLOOKUP(B431,'X10'!$B:$AZ,45,FALSE)),IF($X$1=11,(VLOOKUP(B431,'X11'!$B:$AZ,45,FALSE)),IF($X$1=12,(VLOOKUP(B431,'X12'!$B:$AZ,45,FALSE)),IF($X$1=13,(VLOOKUP(B431,'X13'!$B:$AZ,45,FALSE)),"B"))))))))))))))=TRUE," ",(IF($X$1=1,(VLOOKUP(B431,'X1'!$B:$AZ,45,FALSE)),IF($X$1=2,(VLOOKUP(B431,'X2'!$B:$AZ,45,FALSE)),IF($X$1=3,(VLOOKUP(B431,'X3'!$B:$AZ,45,FALSE)),IF($X$1=4,(VLOOKUP(B431,'X4'!$B:$AZ,45,FALSE)),IF($X$1=5,(VLOOKUP(B431,'X5'!$B:$AZ,45,FALSE)),IF($X$1=6,(VLOOKUP(B431,'X6'!$B:$AZ,45,FALSE)),IF($X$1=7,(VLOOKUP(B431,'X7'!$B:$AZ,45,FALSE)),IF($X$1=8,(VLOOKUP(B431,'X8'!$B:$AZ,45,FALSE)),IF($X$1=9,(VLOOKUP(B431,'X9'!$B:$AZ,45,FALSE)),IF($X$1=10,(VLOOKUP(B431,'X10'!$B:$AZ,45,FALSE)),IF($X$1=11,(VLOOKUP(B431,'X11'!$B:$AZ,45,FALSE)),IF($X$1=12,(VLOOKUP(B431,'X12'!$B:$AZ,45,FALSE)),IF($X$1=13,(VLOOKUP(B431,'X13'!$B:$AZ,45,FALSE)),"B")))))))))))))))</f>
        <v xml:space="preserve"> </v>
      </c>
      <c r="O431" s="184" t="str">
        <f ca="1">IF(ISERROR(IF($X$1=1,(VLOOKUP(B431,'X1'!$B:$AZ,11,FALSE)),IF($X$1=2,(VLOOKUP(B431,'X2'!$B:$AZ,11,FALSE)),IF($X$1=3,(VLOOKUP(B431,'X3'!$B:$AZ,11,FALSE)),IF($X$1=4,(VLOOKUP(B431,'X4'!$B:$AZ,11,FALSE)),IF($X$1=5,(VLOOKUP(B431,'X5'!$B:$AZ,11,FALSE)),IF($X$1=6,(VLOOKUP(B431,'X6'!$B:$AZ,11,FALSE)),IF($X$1=7,(VLOOKUP(B431,'X7'!$B:$AZ,11,FALSE)),IF($X$1=8,(VLOOKUP(B431,'X8'!$B:$AZ,11,FALSE)),IF($X$1=9,(VLOOKUP(B431,'X9'!$B:$AZ,11,FALSE)),IF($X$1=10,(VLOOKUP(B431,'X10'!$B:$AZ,11,FALSE)),IF($X$1=11,(VLOOKUP(B431,'X11'!$B:$AZ,11,FALSE)),IF($X$1=12,(VLOOKUP(B431,'X12'!$B:$AZ,11,FALSE)),IF($X$1=13,(VLOOKUP(B431,'X13'!$B:$AZ,11,FALSE)),"B"))))))))))))))=TRUE," ",(IF($X$1=1,(VLOOKUP(B431,'X1'!$B:$AZ,11,FALSE)),IF($X$1=2,(VLOOKUP(B431,'X2'!$B:$AZ,11,FALSE)),IF($X$1=3,(VLOOKUP(B431,'X3'!$B:$AZ,11,FALSE)),IF($X$1=4,(VLOOKUP(B431,'X4'!$B:$AZ,11,FALSE)),IF($X$1=5,(VLOOKUP(B431,'X5'!$B:$AZ,11,FALSE)),IF($X$1=6,(VLOOKUP(B431,'X6'!$B:$AZ,11,FALSE)),IF($X$1=7,(VLOOKUP(B431,'X7'!$B:$AZ,11,FALSE)),IF($X$1=8,(VLOOKUP(B431,'X8'!$B:$AZ,11,FALSE)),IF($X$1=9,(VLOOKUP(B431,'X9'!$B:$AZ,11,FALSE)),IF($X$1=10,(VLOOKUP(B431,'X10'!$B:$AZ,11,FALSE)),IF($X$1=11,(VLOOKUP(B431,'X11'!$B:$AZ,11,FALSE)),IF($X$1=12,(VLOOKUP(B431,'X12'!$B:$AZ,11,FALSE)),IF($X$1=13,(VLOOKUP(B431,'X13'!$B:$AZ,11,FALSE)),"B")))))))))))))))</f>
        <v xml:space="preserve"> </v>
      </c>
      <c r="P431" s="184" t="str">
        <f ca="1">IF(ISERROR(IF($X$1=1,(VLOOKUP(B431,'X1'!$B:$AZ,12,FALSE)),IF($X$1=2,(VLOOKUP(B431,'X2'!$B:$AZ,12,FALSE)),IF($X$1=3,(VLOOKUP(B431,'X3'!$B:$AZ,12,FALSE)),IF($X$1=4,(VLOOKUP(B431,'X4'!$B:$AZ,12,FALSE)),IF($X$1=5,(VLOOKUP(B431,'X5'!$B:$AZ,12,FALSE)),IF($X$1=6,(VLOOKUP(B431,'X6'!$B:$AZ,12,FALSE)),IF($X$1=7,(VLOOKUP(B431,'X7'!$B:$AZ,12,FALSE)),IF($X$1=8,(VLOOKUP(B431,'X8'!$B:$AZ,12,FALSE)),IF($X$1=9,(VLOOKUP(B431,'X9'!$B:$AZ,12,FALSE)),IF($X$1=10,(VLOOKUP(B431,'X10'!$B:$AZ,12,FALSE)),IF($X$1=11,(VLOOKUP(B431,'X11'!$B:$AZ,12,FALSE)),IF($X$1=12,(VLOOKUP(B431,'X12'!$B:$AZ,12,FALSE)),IF($X$1=13,(VLOOKUP(B431,'X13'!$B:$AZ,12,FALSE)),"B"))))))))))))))=TRUE," ",(IF($X$1=1,(VLOOKUP(B431,'X1'!$B:$AZ,12,FALSE)),IF($X$1=2,(VLOOKUP(B431,'X2'!$B:$AZ,12,FALSE)),IF($X$1=3,(VLOOKUP(B431,'X3'!$B:$AZ,12,FALSE)),IF($X$1=4,(VLOOKUP(B431,'X4'!$B:$AZ,12,FALSE)),IF($X$1=5,(VLOOKUP(B431,'X5'!$B:$AZ,12,FALSE)),IF($X$1=6,(VLOOKUP(B431,'X6'!$B:$AZ,12,FALSE)),IF($X$1=7,(VLOOKUP(B431,'X7'!$B:$AZ,12,FALSE)),IF($X$1=8,(VLOOKUP(B431,'X8'!$B:$AZ,12,FALSE)),IF($X$1=9,(VLOOKUP(B431,'X9'!$B:$AZ,12,FALSE)),IF($X$1=10,(VLOOKUP(B431,'X10'!$B:$AZ,12,FALSE)),IF($X$1=11,(VLOOKUP(B431,'X11'!$B:$AZ,12,FALSE)),IF($X$1=12,(VLOOKUP(B431,'X12'!$B:$AZ,12,FALSE)),IF($X$1=13,(VLOOKUP(B431,'X13'!$B:$AZ,12,FALSE)),"B")))))))))))))))</f>
        <v xml:space="preserve"> </v>
      </c>
      <c r="Q431" s="185" t="str">
        <f ca="1">IF(ISERROR(IF($X$1=1,(VLOOKUP(B431,'X1'!$B:$AZ,46,FALSE)),IF($X$1=2,(VLOOKUP(B431,'X2'!$B:$AZ,46,FALSE)),IF($X$1=3,(VLOOKUP(B431,'X3'!$B:$AZ,46,FALSE)),IF($X$1=4,(VLOOKUP(B431,'X4'!$B:$AZ,46,FALSE)),IF($X$1=5,(VLOOKUP(B431,'X5'!$B:$AZ,46,FALSE)),IF($X$1=6,(VLOOKUP(B431,'X6'!$B:$AZ,46,FALSE)),IF($X$1=7,(VLOOKUP(B431,'X7'!$B:$AZ,46,FALSE)),IF($X$1=8,(VLOOKUP(B431,'X8'!$B:$AZ,46,FALSE)),IF($X$1=9,(VLOOKUP(B431,'X9'!$B:$AZ,46,FALSE)),IF($X$1=10,(VLOOKUP(B431,'X10'!$B:$AZ,46,FALSE)),IF($X$1=11,(VLOOKUP(B431,'X11'!$B:$AZ,46,FALSE)),IF($X$1=12,(VLOOKUP(B431,'X12'!$B:$AZ,46,FALSE)),IF($X$1=13,(VLOOKUP(B431,'X13'!$B:$AZ,46,FALSE)),"B"))))))))))))))=TRUE," ",(IF($X$1=1,(VLOOKUP(B431,'X1'!$B:$AZ,46,FALSE)),IF($X$1=2,(VLOOKUP(B431,'X2'!$B:$AZ,46,FALSE)),IF($X$1=3,(VLOOKUP(B431,'X3'!$B:$AZ,46,FALSE)),IF($X$1=4,(VLOOKUP(B431,'X4'!$B:$AZ,46,FALSE)),IF($X$1=5,(VLOOKUP(B431,'X5'!$B:$AZ,46,FALSE)),IF($X$1=6,(VLOOKUP(B431,'X6'!$B:$AZ,46,FALSE)),IF($X$1=7,(VLOOKUP(B431,'X7'!$B:$AZ,46,FALSE)),IF($X$1=8,(VLOOKUP(B431,'X8'!$B:$AZ,46,FALSE)),IF($X$1=9,(VLOOKUP(B431,'X9'!$B:$AZ,46,FALSE)),IF($X$1=10,(VLOOKUP(B431,'X10'!$B:$AZ,46,FALSE)),IF($X$1=11,(VLOOKUP(B431,'X11'!$B:$AZ,46,FALSE)),IF($X$1=12,(VLOOKUP(B431,'X12'!$B:$AZ,46,FALSE)),IF($X$1=13,(VLOOKUP(B431,'X13'!$B:$AZ,46,FALSE)),"B")))))))))))))))</f>
        <v xml:space="preserve"> </v>
      </c>
      <c r="R431" s="185" t="str">
        <f ca="1">IF(ISERROR(IF($X$1=1,(VLOOKUP(B431,'X1'!$B:$AZ,15,FALSE)),IF($X$1=2,(VLOOKUP(B431,'X2'!$B:$AZ,15,FALSE)),IF($X$1=3,(VLOOKUP(B431,'X3'!$B:$AZ,15,FALSE)),IF($X$1=4,(VLOOKUP(B431,'X4'!$B:$AZ,15,FALSE)),IF($X$1=5,(VLOOKUP(B431,'X5'!$B:$AZ,15,FALSE)),IF($X$1=6,(VLOOKUP(B431,'X6'!$B:$AZ,15,FALSE)),IF($X$1=7,(VLOOKUP(B431,'X7'!$B:$AZ,15,FALSE)),IF($X$1=8,(VLOOKUP(B431,'X8'!$B:$AZ,15,FALSE)),IF($X$1=9,(VLOOKUP(B431,'X9'!$B:$AZ,15,FALSE)),IF($X$1=10,(VLOOKUP(B431,'X10'!$B:$AZ,15,FALSE)),IF($X$1=11,(VLOOKUP(B431,'X11'!$B:$AZ,15,FALSE)),IF($X$1=12,(VLOOKUP(B431,'X12'!$B:$AZ,15,FALSE)),IF($X$1=13,(VLOOKUP(B431,'X13'!$B:$AZ,15,FALSE)),"B"))))))))))))))=TRUE," ",(IF($X$1=1,(VLOOKUP(B431,'X1'!$B:$AZ,15,FALSE)),IF($X$1=2,(VLOOKUP(B431,'X2'!$B:$AZ,15,FALSE)),IF($X$1=3,(VLOOKUP(B431,'X3'!$B:$AZ,15,FALSE)),IF($X$1=4,(VLOOKUP(B431,'X4'!$B:$AZ,15,FALSE)),IF($X$1=5,(VLOOKUP(B431,'X5'!$B:$AZ,15,FALSE)),IF($X$1=6,(VLOOKUP(B431,'X6'!$B:$AZ,15,FALSE)),IF($X$1=7,(VLOOKUP(B431,'X7'!$B:$AZ,15,FALSE)),IF($X$1=8,(VLOOKUP(B431,'X8'!$B:$AZ,15,FALSE)),IF($X$1=9,(VLOOKUP(B431,'X9'!$B:$AZ,15,FALSE)),IF($X$1=10,(VLOOKUP(B431,'X10'!$B:$AZ,15,FALSE)),IF($X$1=11,(VLOOKUP(B431,'X11'!$B:$AZ,15,FALSE)),IF($X$1=12,(VLOOKUP(B431,'X12'!$B:$AZ,15,FALSE)),IF($X$1=13,(VLOOKUP(B431,'X13'!$B:$AZ,15,FALSE)),"B")))))))))))))))</f>
        <v xml:space="preserve"> </v>
      </c>
      <c r="S431" s="185" t="str">
        <f ca="1">IF(ISERROR(IF((IF($X$1=1,(VLOOKUP(B431,'X1'!$B:$AZ,14,FALSE)),(IF($X$1=2,(VLOOKUP(B431,'X2'!$B:$AZ,14,FALSE)),(IF($X$1=3,(VLOOKUP(B431,'X3'!$B:$AZ,14,FALSE)),(IF($X$1=4,(VLOOKUP(B431,'X4'!$B:$AZ,14,FALSE)),(IF($X$1=5,(VLOOKUP(B431,'X5'!$B:$AZ,14,FALSE)),(IF($X$1=6,(VLOOKUP(B431,'X6'!$B:$AZ,14,FALSE)),(IF($X$1=7,(VLOOKUP(B431,'X7'!$B:$AZ,14,FALSE)),(IF($X$1=8,(VLOOKUP(B431,'X8'!$B:$AZ,14,FALSE)),(IF($X$1=9,(VLOOKUP(B431,'X9'!$B:$AZ,14,FALSE)),(IF($X$1=10,(VLOOKUP(B431,'X10'!$B:$AZ,14,FALSE)),(IF($X$1=11,(VLOOKUP(B431,'X11'!$B:$AZ,14,FALSE)),(IF($X$1=12,(VLOOKUP(B431,'X12'!$B:$AZ,14,FALSE)),(VLOOKUP(B431,'X13'!$B:$AZ,14,FALSE))))))))))))))))))))))))))=$V$1," ",(IF($X$1=1,(VLOOKUP(B431,'X1'!$B:$AZ,14,FALSE)),(IF($X$1=2,(VLOOKUP(B431,'X2'!$B:$AZ,14,FALSE)),(IF($X$1=3,(VLOOKUP(B431,'X3'!$B:$AZ,14,FALSE)),(IF($X$1=4,(VLOOKUP(B431,'X4'!$B:$AZ,14,FALSE)),(IF($X$1=5,(VLOOKUP(B431,'X5'!$B:$AZ,14,FALSE)),(IF($X$1=6,(VLOOKUP(B431,'X6'!$B:$AZ,14,FALSE)),(IF($X$1=7,(VLOOKUP(B431,'X7'!$B:$AZ,14,FALSE)),(IF($X$1=8,(VLOOKUP(B431,'X8'!$B:$AZ,14,FALSE)),(IF($X$1=9,(VLOOKUP(B431,'X9'!$B:$AZ,14,FALSE)),(IF($X$1=10,(VLOOKUP(B431,'X10'!$B:$AZ,14,FALSE)),(IF($X$1=11,(VLOOKUP(B431,'X11'!$B:$AZ,14,FALSE)),(IF($X$1=12,(VLOOKUP(B431,'X12'!$B:$AZ,14,FALSE)),(VLOOKUP(B431,'X13'!$B:$AZ,14,FALSE))))))))))))))))))))))))))))=TRUE," ",(IF((IF($X$1=1,(VLOOKUP(B431,'X1'!$B:$AZ,14,FALSE)),(IF($X$1=2,(VLOOKUP(B431,'X2'!$B:$AZ,14,FALSE)),(IF($X$1=3,(VLOOKUP(B431,'X3'!$B:$AZ,14,FALSE)),(IF($X$1=4,(VLOOKUP(B431,'X4'!$B:$AZ,14,FALSE)),(IF($X$1=5,(VLOOKUP(B431,'X5'!$B:$AZ,14,FALSE)),(IF($X$1=6,(VLOOKUP(B431,'X6'!$B:$AZ,14,FALSE)),(IF($X$1=7,(VLOOKUP(B431,'X7'!$B:$AZ,14,FALSE)),(IF($X$1=8,(VLOOKUP(B431,'X8'!$B:$AZ,14,FALSE)),(IF($X$1=9,(VLOOKUP(B431,'X9'!$B:$AZ,14,FALSE)),(IF($X$1=10,(VLOOKUP(B431,'X10'!$B:$AZ,14,FALSE)),(IF($X$1=11,(VLOOKUP(B431,'X11'!$B:$AZ,14,FALSE)),(IF($X$1=12,(VLOOKUP(B431,'X12'!$B:$AZ,14,FALSE)),(VLOOKUP(B431,'X13'!$B:$AZ,14,FALSE))))))))))))))))))))))))))=$V$1," ",(IF($X$1=1,(VLOOKUP(B431,'X1'!$B:$AZ,14,FALSE)),(IF($X$1=2,(VLOOKUP(B431,'X2'!$B:$AZ,14,FALSE)),(IF($X$1=3,(VLOOKUP(B431,'X3'!$B:$AZ,14,FALSE)),(IF($X$1=4,(VLOOKUP(B431,'X4'!$B:$AZ,14,FALSE)),(IF($X$1=5,(VLOOKUP(B431,'X5'!$B:$AZ,14,FALSE)),(IF($X$1=6,(VLOOKUP(B431,'X6'!$B:$AZ,14,FALSE)),(IF($X$1=7,(VLOOKUP(B431,'X7'!$B:$AZ,14,FALSE)),(IF($X$1=8,(VLOOKUP(B431,'X8'!$B:$AZ,14,FALSE)),(IF($X$1=9,(VLOOKUP(B431,'X9'!$B:$AZ,14,FALSE)),(IF($X$1=10,(VLOOKUP(B431,'X10'!$B:$AZ,14,FALSE)),(IF($X$1=11,(VLOOKUP(B431,'X11'!$B:$AZ,14,FALSE)),(IF($X$1=12,(VLOOKUP(B431,'X12'!$B:$AZ,14,FALSE)),(VLOOKUP(B431,'X13'!$B:$AZ,14,FALSE)))))))))))))))))))))))))))))</f>
        <v xml:space="preserve"> </v>
      </c>
    </row>
    <row r="432" spans="1:19" ht="14.1" customHeight="1" x14ac:dyDescent="0.2">
      <c r="A432" s="156" t="s">
        <v>1058</v>
      </c>
      <c r="B432" s="122" t="str">
        <f>IF(ISERROR(IF($U$16=1,(VLOOKUP(A432,$AC$89:$AH$125,2,FALSE)),IF((IF($X$1=1,'X1'!B391,(IF($X$1=2,'X2'!B391,(IF($X$1=3,'X3'!B391,(IF($X$1=4,'X4'!B391,(IF($X$1=5,'X5'!B391,(IF($X$1=6,'X6'!B391,(IF($X$1=7,'X7'!B391,(IF($X$1=8,'X8'!B391,(IF($X$1=9,'X9'!B391,(IF($X$1=10,'X10'!B391,(IF($X$1=11,'X11'!B391,(IF($X$1=12,'X12'!B391,'X13'!B391))))))))))))))))))))))))="","",(IF($X$1=1,'X1'!B391,(IF($X$1=2,'X2'!B391,(IF($X$1=3,'X3'!B391,(IF($X$1=4,'X4'!B391,(IF($X$1=5,'X5'!B391,(IF($X$1=6,'X6'!B391,(IF($X$1=7,'X7'!B391,(IF($X$1=8,'X8'!B391,(IF($X$1=9,'X9'!B391,(IF($X$1=10,'X10'!B391,(IF($X$1=11,'X11'!B391,(IF($X$1=12,'X12'!B391,'X13'!B391)))))))))))))))))))))))))))=TRUE," ",(IF($U$16=1,(VLOOKUP(A432,$AC$89:$AH$125,2,FALSE)),IF((IF($X$1=1,'X1'!B391,(IF($X$1=2,'X2'!B391,(IF($X$1=3,'X3'!B391,(IF($X$1=4,'X4'!B391,(IF($X$1=5,'X5'!B391,(IF($X$1=6,'X6'!B391,(IF($X$1=7,'X7'!B391,(IF($X$1=8,'X8'!B391,(IF($X$1=9,'X9'!B391,(IF($X$1=10,'X10'!B391,(IF($X$1=11,'X11'!B391,(IF($X$1=12,'X12'!B391,'X13'!B391))))))))))))))))))))))))="","",(IF($X$1=1,'X1'!B391,(IF($X$1=2,'X2'!B391,(IF($X$1=3,'X3'!B391,(IF($X$1=4,'X4'!B391,(IF($X$1=5,'X5'!B391,(IF($X$1=6,'X6'!B391,(IF($X$1=7,'X7'!B391,(IF($X$1=8,'X8'!B391,(IF($X$1=9,'X9'!B391,(IF($X$1=10,'X10'!B391,(IF($X$1=11,'X11'!B391,(IF($X$1=12,'X12'!B391,'X13'!B391))))))))))))))))))))))))))))</f>
        <v/>
      </c>
      <c r="C432" s="181" t="str">
        <f ca="1">IF(ISERROR(IF($X$1=1,(VLOOKUP(B432,'X1'!$B:$AZ,47,FALSE)),IF($X$1=2,(VLOOKUP(B432,'X2'!$B:$AZ,47,FALSE)),IF($X$1=3,(VLOOKUP(B432,'X3'!$B:$AZ,47,FALSE)),IF($X$1=4,(VLOOKUP(B432,'X4'!$B:$AZ,47,FALSE)),IF($X$1=5,(VLOOKUP(B432,'X5'!$B:$AZ,47,FALSE)),IF($X$1=6,(VLOOKUP(B432,'X6'!$B:$AZ,47,FALSE)),IF($X$1=7,(VLOOKUP(B432,'X7'!$B:$AZ,47,FALSE)),IF($X$1=8,(VLOOKUP(B432,'X8'!$B:$AZ,47,FALSE)),IF($X$1=9,(VLOOKUP(B432,'X9'!$B:$AZ,47,FALSE)),IF($X$1=10,(VLOOKUP(B432,'X10'!$B:$AZ,47,FALSE)),IF($X$1=11,(VLOOKUP(B432,'X11'!$B:$AZ,47,FALSE)),IF($X$1=12,(VLOOKUP(B432,'X12'!$B:$AZ,47,FALSE)),IF($X$1=13,(VLOOKUP(B432,'X13'!$B:$AZ,47,FALSE)),"B"))))))))))))))=TRUE," ",(IF($X$1=1,(VLOOKUP(B432,'X1'!$B:$AZ,47,FALSE)),IF($X$1=2,(VLOOKUP(B432,'X2'!$B:$AZ,47,FALSE)),IF($X$1=3,(VLOOKUP(B432,'X3'!$B:$AZ,47,FALSE)),IF($X$1=4,(VLOOKUP(B432,'X4'!$B:$AZ,47,FALSE)),IF($X$1=5,(VLOOKUP(B432,'X5'!$B:$AZ,47,FALSE)),IF($X$1=6,(VLOOKUP(B432,'X6'!$B:$AZ,47,FALSE)),IF($X$1=7,(VLOOKUP(B432,'X7'!$B:$AZ,47,FALSE)),IF($X$1=8,(VLOOKUP(B432,'X8'!$B:$AZ,47,FALSE)),IF($X$1=9,(VLOOKUP(B432,'X9'!$B:$AZ,47,FALSE)),IF($X$1=10,(VLOOKUP(B432,'X10'!$B:$AZ,47,FALSE)),IF($X$1=11,(VLOOKUP(B432,'X11'!$B:$AZ,47,FALSE)),IF($X$1=12,(VLOOKUP(B432,'X12'!$B:$AZ,47,FALSE)),IF($X$1=13,(VLOOKUP(B432,'X13'!$B:$AZ,47,FALSE)),"B")))))))))))))))</f>
        <v xml:space="preserve"> </v>
      </c>
      <c r="D432" s="181" t="str">
        <f ca="1">IF(ISERROR(IF($X$1=1,(VLOOKUP(B432,'X1'!$B:$AP,41,FALSE)),IF($X$1=2,(VLOOKUP(B432,'X2'!$B:$AP,41,FALSE)),IF($X$1=3,(VLOOKUP(B432,'X3'!$B:$AP,41,FALSE)),IF($X$1=4,(VLOOKUP(B432,'X4'!$B:$AP,41,FALSE)),IF($X$1=5,(VLOOKUP(B432,'X5'!$B:$AP,41,FALSE)),IF($X$1=6,(VLOOKUP(B432,'X6'!$B:$AP,41,FALSE)),IF($X$1=7,(VLOOKUP(B432,'X7'!$B:$AP,41,FALSE)),IF($X$1=8,(VLOOKUP(B432,'X8'!$B:$AP,41,FALSE)),IF($X$1=9,(VLOOKUP(B432,'X9'!$B:$AP,41,FALSE)),IF($X$1=10,(VLOOKUP(B432,'X10'!$B:$AP,41,FALSE)),IF($X$1=11,(VLOOKUP(B432,'X11'!$B:$AP,41,FALSE)),IF($X$1=12,(VLOOKUP(B432,'X12'!$B:$AP,41,FALSE)),IF($X$1=13,(VLOOKUP(B432,'X13'!$B:$AP,41,FALSE)),"B"))))))))))))))=TRUE," ",(IF($X$1=1,(VLOOKUP(B432,'X1'!$B:$AP,41,FALSE)),IF($X$1=2,(VLOOKUP(B432,'X2'!$B:$AP,41,FALSE)),IF($X$1=3,(VLOOKUP(B432,'X3'!$B:$AP,41,FALSE)),IF($X$1=4,(VLOOKUP(B432,'X4'!$B:$AP,41,FALSE)),IF($X$1=5,(VLOOKUP(B432,'X5'!$B:$AP,41,FALSE)),IF($X$1=6,(VLOOKUP(B432,'X6'!$B:$AP,41,FALSE)),IF($X$1=7,(VLOOKUP(B432,'X7'!$B:$AP,41,FALSE)),IF($X$1=8,(VLOOKUP(B432,'X8'!$B:$AP,41,FALSE)),IF($X$1=9,(VLOOKUP(B432,'X9'!$B:$AP,41,FALSE)),IF($X$1=10,(VLOOKUP(B432,'X10'!$B:$AP,41,FALSE)),IF($X$1=11,(VLOOKUP(B432,'X11'!$B:$AP,41,FALSE)),IF($X$1=12,(VLOOKUP(B432,'X12'!$B:$AP,41,FALSE)),IF($X$1=13,(VLOOKUP(B432,'X13'!$B:$AP,41,FALSE)),"B")))))))))))))))</f>
        <v xml:space="preserve"> </v>
      </c>
      <c r="E432" s="182" t="str">
        <f ca="1">IF(ISERROR(IF($X$1=1,(VLOOKUP(B432,'X1'!$B:$AP,7,FALSE)),IF($X$1=2,(VLOOKUP(B432,'X2'!$B:$AP,7,FALSE)),IF($X$1=3,(VLOOKUP(B432,'X3'!$B:$AP,7,FALSE)),IF($X$1=4,(VLOOKUP(B432,'X4'!$B:$AP,7,FALSE)),IF($X$1=5,(VLOOKUP(B432,'X5'!$B:$AP,7,FALSE)),IF($X$1=6,(VLOOKUP(B432,'X6'!$B:$AP,7,FALSE)),IF($X$1=7,(VLOOKUP(B432,'X7'!$B:$AP,7,FALSE)),IF($X$1=8,(VLOOKUP(B432,'X8'!$B:$AP,7,FALSE)),IF($X$1=9,(VLOOKUP(B432,'X9'!$B:$AP,7,FALSE)),IF($X$1=10,(VLOOKUP(B432,'X10'!$B:$AP,7,FALSE)),IF($X$1=11,(VLOOKUP(B432,'X11'!$B:$AP,7,FALSE)),IF($X$1=12,(VLOOKUP(B432,'X12'!$B:$AP,7,FALSE)),IF($X$1=13,(VLOOKUP(B432,'X13'!$B:$AP,7,FALSE)),"B"))))))))))))))=TRUE," ",(IF($X$1=1,(VLOOKUP(B432,'X1'!$B:$AP,7,FALSE)),IF($X$1=2,(VLOOKUP(B432,'X2'!$B:$AP,7,FALSE)),IF($X$1=3,(VLOOKUP(B432,'X3'!$B:$AP,7,FALSE)),IF($X$1=4,(VLOOKUP(B432,'X4'!$B:$AP,7,FALSE)),IF($X$1=5,(VLOOKUP(B432,'X5'!$B:$AP,7,FALSE)),IF($X$1=6,(VLOOKUP(B432,'X6'!$B:$AP,7,FALSE)),IF($X$1=7,(VLOOKUP(B432,'X7'!$B:$AP,7,FALSE)),IF($X$1=8,(VLOOKUP(B432,'X8'!$B:$AP,7,FALSE)),IF($X$1=9,(VLOOKUP(B432,'X9'!$B:$AP,7,FALSE)),IF($X$1=10,(VLOOKUP(B432,'X10'!$B:$AP,7,FALSE)),IF($X$1=11,(VLOOKUP(B432,'X11'!$B:$AP,7,FALSE)),IF($X$1=12,(VLOOKUP(B432,'X12'!$B:$AP,7,FALSE)),IF($X$1=13,(VLOOKUP(B432,'X13'!$B:$AP,7,FALSE)),"B")))))))))))))))</f>
        <v xml:space="preserve"> </v>
      </c>
      <c r="F432" s="182" t="str">
        <f ca="1">IF(ISERROR(IF((IF($X$1=1,(VLOOKUP(B432,'X1'!$B:$AO,6,FALSE)),(IF($X$1=2,(VLOOKUP(B432,'X2'!$B:$AO,6,FALSE)),(IF($X$1=3,(VLOOKUP(B432,'X3'!$B:$AO,6,FALSE)),(IF($X$1=4,(VLOOKUP(B432,'X4'!$B:$AO,6,FALSE)),(IF($X$1=5,(VLOOKUP(B432,'X5'!$B:$AO,6,FALSE)),(IF($X$1=6,(VLOOKUP(B432,'X6'!$B:$AO,6,FALSE)),(IF($X$1=7,(VLOOKUP(B432,'X7'!$B:$AO,6,FALSE)),(IF($X$1=8,(VLOOKUP(B432,'X8'!$B:$AO,6,FALSE)),(IF($X$1=9,(VLOOKUP(B432,'X9'!$B:$AO,6,FALSE)),(IF($X$1=10,(VLOOKUP(B432,'X10'!$B:$AO,6,FALSE)),(IF($X$1=11,(VLOOKUP(B432,'X11'!$B:$AO,6,FALSE)),(IF($X$1=12,(VLOOKUP(B432,'X12'!$B:$AO,6,FALSE)),(VLOOKUP(B432,'X13'!$B:$AO,6,FALSE))))))))))))))))))))))))))=$V$1," ",(IF($X$1=1,(VLOOKUP(B432,'X1'!$B:$AO,6,FALSE)),(IF($X$1=2,(VLOOKUP(B432,'X2'!$B:$AO,6,FALSE)),(IF($X$1=3,(VLOOKUP(B432,'X3'!$B:$AO,6,FALSE)),(IF($X$1=4,(VLOOKUP(B432,'X4'!$B:$AO,6,FALSE)),(IF($X$1=5,(VLOOKUP(B432,'X5'!$B:$AO,6,FALSE)),(IF($X$1=6,(VLOOKUP(B432,'X6'!$B:$AO,6,FALSE)),(IF($X$1=7,(VLOOKUP(B432,'X7'!$B:$AO,6,FALSE)),(IF($X$1=8,(VLOOKUP(B432,'X8'!$B:$AO,6,FALSE)),(IF($X$1=9,(VLOOKUP(B432,'X9'!$B:$AO,6,FALSE)),(IF($X$1=10,(VLOOKUP(B432,'X10'!$B:$AO,6,FALSE)),(IF($X$1=11,(VLOOKUP(B432,'X11'!$B:$AO,6,FALSE)),(IF($X$1=12,(VLOOKUP(B432,'X12'!$B:$AO,6,FALSE)),(VLOOKUP(B432,'X13'!$B:$AO,6,FALSE))))))))))))))))))))))))))))=TRUE," ",(IF((IF($X$1=1,(VLOOKUP(B432,'X1'!$B:$AO,6,FALSE)),(IF($X$1=2,(VLOOKUP(B432,'X2'!$B:$AO,6,FALSE)),(IF($X$1=3,(VLOOKUP(B432,'X3'!$B:$AO,6,FALSE)),(IF($X$1=4,(VLOOKUP(B432,'X4'!$B:$AO,6,FALSE)),(IF($X$1=5,(VLOOKUP(B432,'X5'!$B:$AO,6,FALSE)),(IF($X$1=6,(VLOOKUP(B432,'X6'!$B:$AO,6,FALSE)),(IF($X$1=7,(VLOOKUP(B432,'X7'!$B:$AO,6,FALSE)),(IF($X$1=8,(VLOOKUP(B432,'X8'!$B:$AO,6,FALSE)),(IF($X$1=9,(VLOOKUP(B432,'X9'!$B:$AO,6,FALSE)),(IF($X$1=10,(VLOOKUP(B432,'X10'!$B:$AO,6,FALSE)),(IF($X$1=11,(VLOOKUP(B432,'X11'!$B:$AO,6,FALSE)),(IF($X$1=12,(VLOOKUP(B432,'X12'!$B:$AO,6,FALSE)),(VLOOKUP(B432,'X13'!$B:$AO,6,FALSE))))))))))))))))))))))))))=$V$1," ",(IF($X$1=1,(VLOOKUP(B432,'X1'!$B:$AO,6,FALSE)),(IF($X$1=2,(VLOOKUP(B432,'X2'!$B:$AO,6,FALSE)),(IF($X$1=3,(VLOOKUP(B432,'X3'!$B:$AO,6,FALSE)),(IF($X$1=4,(VLOOKUP(B432,'X4'!$B:$AO,6,FALSE)),(IF($X$1=5,(VLOOKUP(B432,'X5'!$B:$AO,6,FALSE)),(IF($X$1=6,(VLOOKUP(B432,'X6'!$B:$AO,6,FALSE)),(IF($X$1=7,(VLOOKUP(B432,'X7'!$B:$AO,6,FALSE)),(IF($X$1=8,(VLOOKUP(B432,'X8'!$B:$AO,6,FALSE)),(IF($X$1=9,(VLOOKUP(B432,'X9'!$B:$AO,6,FALSE)),(IF($X$1=10,(VLOOKUP(B432,'X10'!$B:$AO,6,FALSE)),(IF($X$1=11,(VLOOKUP(B432,'X11'!$B:$AO,6,FALSE)),(IF($X$1=12,(VLOOKUP(B432,'X12'!$B:$AO,6,FALSE)),(VLOOKUP(B432,'X13'!$B:$AO,6,FALSE)))))))))))))))))))))))))))))</f>
        <v xml:space="preserve"> </v>
      </c>
      <c r="G432" s="182" t="str">
        <f ca="1">IF(ISERROR(IF($X$1=1,(VLOOKUP(B432,'X1'!$B:$AZ,44,FALSE)),IF($X$1=2,(VLOOKUP(B432,'X2'!$B:$AZ,44,FALSE)),IF($X$1=3,(VLOOKUP(B432,'X3'!$B:$AZ,44,FALSE)),IF($X$1=4,(VLOOKUP(B432,'X4'!$B:$AZ,44,FALSE)),IF($X$1=5,(VLOOKUP(B432,'X5'!$B:$AZ,44,FALSE)),IF($X$1=6,(VLOOKUP(B432,'X6'!$B:$AZ,44,FALSE)),IF($X$1=7,(VLOOKUP(B432,'X7'!$B:$AZ,44,FALSE)),IF($X$1=8,(VLOOKUP(B432,'X8'!$B:$AZ,44,FALSE)),IF($X$1=9,(VLOOKUP(B432,'X9'!$B:$AZ,44,FALSE)),IF($X$1=10,(VLOOKUP(B432,'X10'!$B:$AZ,44,FALSE)),IF($X$1=11,(VLOOKUP(B432,'X11'!$B:$AZ,44,FALSE)),IF($X$1=12,(VLOOKUP(B432,'X12'!$B:$AZ,44,FALSE)),IF($X$1=13,(VLOOKUP(B432,'X13'!$B:$AZ,44,FALSE)),"B"))))))))))))))=TRUE," ",(IF($X$1=1,(VLOOKUP(B432,'X1'!$B:$AZ,44,FALSE)),IF($X$1=2,(VLOOKUP(B432,'X2'!$B:$AZ,44,FALSE)),IF($X$1=3,(VLOOKUP(B432,'X3'!$B:$AZ,44,FALSE)),IF($X$1=4,(VLOOKUP(B432,'X4'!$B:$AZ,44,FALSE)),IF($X$1=5,(VLOOKUP(B432,'X5'!$B:$AZ,44,FALSE)),IF($X$1=6,(VLOOKUP(B432,'X6'!$B:$AZ,44,FALSE)),IF($X$1=7,(VLOOKUP(B432,'X7'!$B:$AZ,44,FALSE)),IF($X$1=8,(VLOOKUP(B432,'X8'!$B:$AZ,44,FALSE)),IF($X$1=9,(VLOOKUP(B432,'X9'!$B:$AZ,44,FALSE)),IF($X$1=10,(VLOOKUP(B432,'X10'!$B:$AZ,44,FALSE)),IF($X$1=11,(VLOOKUP(B432,'X11'!$B:$AZ,44,FALSE)),IF($X$1=12,(VLOOKUP(B432,'X12'!$B:$AZ,44,FALSE)),IF($X$1=13,(VLOOKUP(B432,'X13'!$B:$AZ,44,FALSE)),"B")))))))))))))))</f>
        <v xml:space="preserve"> </v>
      </c>
      <c r="H432" s="182" t="str">
        <f ca="1">IF(ISERROR(IF($X$1=1,(VLOOKUP(B432,'X1'!$B:$AZ,8,FALSE)),IF($X$1=2,(VLOOKUP(B432,'X2'!$B:$AZ,8,FALSE)),IF($X$1=3,(VLOOKUP(B432,'X3'!$B:$AZ,8,FALSE)),IF($X$1=4,(VLOOKUP(B432,'X4'!$B:$AZ,8,FALSE)),IF($X$1=5,(VLOOKUP(B432,'X5'!$B:$AZ,8,FALSE)),IF($X$1=6,(VLOOKUP(B432,'X6'!$B:$AZ,8,FALSE)),IF($X$1=7,(VLOOKUP(B432,'X7'!$B:$AZ,8,FALSE)),IF($X$1=8,(VLOOKUP(B432,'X8'!$B:$AZ,8,FALSE)),IF($X$1=9,(VLOOKUP(B432,'X9'!$B:$AZ,8,FALSE)),IF($X$1=10,(VLOOKUP(B432,'X10'!$B:$AZ,8,FALSE)),IF($X$1=11,(VLOOKUP(B432,'X11'!$B:$AZ,8,FALSE)),IF($X$1=12,(VLOOKUP(B432,'X12'!$B:$AZ,8,FALSE)),IF($X$1=13,(VLOOKUP(B432,'X13'!$B:$AZ,8,FALSE)),"B"))))))))))))))=TRUE," ",(IF($X$1=1,(VLOOKUP(B432,'X1'!$B:$AZ,8,FALSE)),IF($X$1=2,(VLOOKUP(B432,'X2'!$B:$AZ,8,FALSE)),IF($X$1=3,(VLOOKUP(B432,'X3'!$B:$AZ,8,FALSE)),IF($X$1=4,(VLOOKUP(B432,'X4'!$B:$AZ,8,FALSE)),IF($X$1=5,(VLOOKUP(B432,'X5'!$B:$AZ,8,FALSE)),IF($X$1=6,(VLOOKUP(B432,'X6'!$B:$AZ,8,FALSE)),IF($X$1=7,(VLOOKUP(B432,'X7'!$B:$AZ,8,FALSE)),IF($X$1=8,(VLOOKUP(B432,'X8'!$B:$AZ,8,FALSE)),IF($X$1=9,(VLOOKUP(B432,'X9'!$B:$AZ,8,FALSE)),IF($X$1=10,(VLOOKUP(B432,'X10'!$B:$AZ,8,FALSE)),IF($X$1=11,(VLOOKUP(B432,'X11'!$B:$AZ,8,FALSE)),IF($X$1=12,(VLOOKUP(B432,'X12'!$B:$AZ,8,FALSE)),IF($X$1=13,(VLOOKUP(B432,'X13'!$B:$AZ,8,FALSE)),"B")))))))))))))))</f>
        <v xml:space="preserve"> </v>
      </c>
      <c r="I432" s="183" t="str">
        <f ca="1">IF(ISERROR(IF($X$1=1,(VLOOKUP(B432,'X1'!$B:$AZ,2,FALSE)),IF($X$1=2,(VLOOKUP(B432,'X2'!$B:$AZ,2,FALSE)),IF($X$1=3,(VLOOKUP(B432,'X3'!$B:$AZ,2,FALSE)),IF($X$1=4,(VLOOKUP(B432,'X4'!$B:$AZ,2,FALSE)),IF($X$1=5,(VLOOKUP(B432,'X5'!$B:$AZ,2,FALSE)),IF($X$1=6,(VLOOKUP(B432,'X6'!$B:$AZ,2,FALSE)),IF($X$1=7,(VLOOKUP(B432,'X7'!$B:$AZ,2,FALSE)),IF($X$1=8,(VLOOKUP(B432,'X8'!$B:$AZ,2,FALSE)),IF($X$1=9,(VLOOKUP(B432,'X9'!$B:$AZ,2,FALSE)),IF($X$1=10,(VLOOKUP(B432,'X10'!$B:$AZ,2,FALSE)),IF($X$1=11,(VLOOKUP(B432,'X11'!$B:$AZ,2,FALSE)),IF($X$1=12,(VLOOKUP(B432,'X12'!$B:$AZ,2,FALSE)),IF($X$1=13,(VLOOKUP(B432,'X13'!$B:$AZ,2,FALSE)),"B"))))))))))))))=TRUE," ",(IF($X$1=1,(VLOOKUP(B432,'X1'!$B:$AZ,2,FALSE)),IF($X$1=2,(VLOOKUP(B432,'X2'!$B:$AZ,2,FALSE)),IF($X$1=3,(VLOOKUP(B432,'X3'!$B:$AZ,2,FALSE)),IF($X$1=4,(VLOOKUP(B432,'X4'!$B:$AZ,2,FALSE)),IF($X$1=5,(VLOOKUP(B432,'X5'!$B:$AZ,2,FALSE)),IF($X$1=6,(VLOOKUP(B432,'X6'!$B:$AZ,2,FALSE)),IF($X$1=7,(VLOOKUP(B432,'X7'!$B:$AZ,2,FALSE)),IF($X$1=8,(VLOOKUP(B432,'X8'!$B:$AZ,2,FALSE)),IF($X$1=9,(VLOOKUP(B432,'X9'!$B:$AZ,2,FALSE)),IF($X$1=10,(VLOOKUP(B432,'X10'!$B:$AZ,2,FALSE)),IF($X$1=11,(VLOOKUP(B432,'X11'!$B:$AZ,2,FALSE)),IF($X$1=12,(VLOOKUP(B432,'X12'!$B:$AZ,2,FALSE)),IF($X$1=13,(VLOOKUP(B432,'X13'!$B:$AZ,2,FALSE)),"B")))))))))))))))</f>
        <v xml:space="preserve"> </v>
      </c>
      <c r="J432" s="183" t="str">
        <f ca="1">IF(ISERROR(IF($X$1=1,(VLOOKUP(B432,'X1'!$B:$AZ,3,FALSE)),IF($X$1=2,(VLOOKUP(B432,'X2'!$B:$AZ,3,FALSE)),IF($X$1=3,(VLOOKUP(B432,'X3'!$B:$AZ,3,FALSE)),IF($X$1=4,(VLOOKUP(B432,'X4'!$B:$AZ,3,FALSE)),IF($X$1=5,(VLOOKUP(B432,'X5'!$B:$AZ,3,FALSE)),IF($X$1=6,(VLOOKUP(B432,'X6'!$B:$AZ,3,FALSE)),IF($X$1=7,(VLOOKUP(B432,'X7'!$B:$AZ,3,FALSE)),IF($X$1=8,(VLOOKUP(B432,'X8'!$B:$AZ,3,FALSE)),IF($X$1=9,(VLOOKUP(B432,'X9'!$B:$AZ,3,FALSE)),IF($X$1=10,(VLOOKUP(B432,'X10'!$B:$AZ,3,FALSE)),IF($X$1=11,(VLOOKUP(B432,'X11'!$B:$AZ,3,FALSE)),IF($X$1=12,(VLOOKUP(B432,'X12'!$B:$AZ,3,FALSE)),IF($X$1=13,(VLOOKUP(B432,'X13'!$B:$AZ,3,FALSE)),"B"))))))))))))))=TRUE," ",(IF($X$1=1,(VLOOKUP(B432,'X1'!$B:$AZ,3,FALSE)),IF($X$1=2,(VLOOKUP(B432,'X2'!$B:$AZ,3,FALSE)),IF($X$1=3,(VLOOKUP(B432,'X3'!$B:$AZ,3,FALSE)),IF($X$1=4,(VLOOKUP(B432,'X4'!$B:$AZ,3,FALSE)),IF($X$1=5,(VLOOKUP(B432,'X5'!$B:$AZ,3,FALSE)),IF($X$1=6,(VLOOKUP(B432,'X6'!$B:$AZ,3,FALSE)),IF($X$1=7,(VLOOKUP(B432,'X7'!$B:$AZ,3,FALSE)),IF($X$1=8,(VLOOKUP(B432,'X8'!$B:$AZ,3,FALSE)),IF($X$1=9,(VLOOKUP(B432,'X9'!$B:$AZ,3,FALSE)),IF($X$1=10,(VLOOKUP(B432,'X10'!$B:$AZ,3,FALSE)),IF($X$1=11,(VLOOKUP(B432,'X11'!$B:$AZ,3,FALSE)),IF($X$1=12,(VLOOKUP(B432,'X12'!$B:$AZ,3,FALSE)),IF($X$1=13,(VLOOKUP(B432,'X13'!$B:$AZ,3,FALSE)),"B")))))))))))))))</f>
        <v xml:space="preserve"> </v>
      </c>
      <c r="K432" s="183" t="str">
        <f ca="1">IF(ISERROR(IF($X$1=1,(VLOOKUP(B432,'X1'!$B:$AZ,5,FALSE)),IF($X$1=2,(VLOOKUP(B432,'X2'!$B:$AZ,5,FALSE)),IF($X$1=3,(VLOOKUP(B432,'X3'!$B:$AZ,5,FALSE)),IF($X$1=4,(VLOOKUP(B432,'X4'!$B:$AZ,5,FALSE)),IF($X$1=5,(VLOOKUP(B432,'X5'!$B:$AZ,5,FALSE)),IF($X$1=6,(VLOOKUP(B432,'X6'!$B:$AZ,5,FALSE)),IF($X$1=7,(VLOOKUP(B432,'X7'!$B:$AZ,5,FALSE)),IF($X$1=8,(VLOOKUP(B432,'X8'!$B:$AZ,5,FALSE)),IF($X$1=9,(VLOOKUP(B432,'X9'!$B:$AZ,5,FALSE)),IF($X$1=10,(VLOOKUP(B432,'X10'!$B:$AZ,5,FALSE)),IF($X$1=11,(VLOOKUP(B432,'X11'!$B:$AZ,5,FALSE)),IF($X$1=12,(VLOOKUP(B432,'X12'!$B:$AZ,5,FALSE)),IF($X$1=13,(VLOOKUP(B432,'X13'!$B:$AZ,5,FALSE)),"B"))))))))))))))=TRUE," ",(IF($X$1=1,(VLOOKUP(B432,'X1'!$B:$AZ,5,FALSE)),IF($X$1=2,(VLOOKUP(B432,'X2'!$B:$AZ,5,FALSE)),IF($X$1=3,(VLOOKUP(B432,'X3'!$B:$AZ,5,FALSE)),IF($X$1=4,(VLOOKUP(B432,'X4'!$B:$AZ,5,FALSE)),IF($X$1=5,(VLOOKUP(B432,'X5'!$B:$AZ,5,FALSE)),IF($X$1=6,(VLOOKUP(B432,'X6'!$B:$AZ,5,FALSE)),IF($X$1=7,(VLOOKUP(B432,'X7'!$B:$AZ,5,FALSE)),IF($X$1=8,(VLOOKUP(B432,'X8'!$B:$AZ,5,FALSE)),IF($X$1=9,(VLOOKUP(B432,'X9'!$B:$AZ,5,FALSE)),IF($X$1=10,(VLOOKUP(B432,'X10'!$B:$AZ,5,FALSE)),IF($X$1=11,(VLOOKUP(B432,'X11'!$B:$AZ,5,FALSE)),IF($X$1=12,(VLOOKUP(B432,'X12'!$B:$AZ,5,FALSE)),IF($X$1=13,(VLOOKUP(B432,'X13'!$B:$AZ,5,FALSE)),"B")))))))))))))))</f>
        <v xml:space="preserve"> </v>
      </c>
      <c r="L432" s="184" t="str">
        <f ca="1">IF(ISERROR(IF($X$1=1,(VLOOKUP(B432,'X1'!$B:$AZ,9,FALSE)),IF($X$1=2,(VLOOKUP(B432,'X2'!$B:$AZ,9,FALSE)),IF($X$1=3,(VLOOKUP(B432,'X3'!$B:$AZ,9,FALSE)),IF($X$1=4,(VLOOKUP(B432,'X4'!$B:$AZ,9,FALSE)),IF($X$1=5,(VLOOKUP(B432,'X5'!$B:$AZ,9,FALSE)),IF($X$1=6,(VLOOKUP(B432,'X6'!$B:$AZ,9,FALSE)),IF($X$1=7,(VLOOKUP(B432,'X7'!$B:$AZ,9,FALSE)),IF($X$1=8,(VLOOKUP(B432,'X8'!$B:$AZ,9,FALSE)),IF($X$1=9,(VLOOKUP(B432,'X9'!$B:$AZ,9,FALSE)),IF($X$1=10,(VLOOKUP(B432,'X10'!$B:$AZ,9,FALSE)),IF($X$1=11,(VLOOKUP(B432,'X11'!$B:$AZ,9,FALSE)),IF($X$1=12,(VLOOKUP(B432,'X12'!$B:$AZ,9,FALSE)),IF($X$1=13,(VLOOKUP(B432,'X13'!$B:$AZ,9,FALSE)),"B"))))))))))))))=TRUE," ",(IF($X$1=1,(VLOOKUP(B432,'X1'!$B:$AZ,9,FALSE)),IF($X$1=2,(VLOOKUP(B432,'X2'!$B:$AZ,9,FALSE)),IF($X$1=3,(VLOOKUP(B432,'X3'!$B:$AZ,9,FALSE)),IF($X$1=4,(VLOOKUP(B432,'X4'!$B:$AZ,9,FALSE)),IF($X$1=5,(VLOOKUP(B432,'X5'!$B:$AZ,9,FALSE)),IF($X$1=6,(VLOOKUP(B432,'X6'!$B:$AZ,9,FALSE)),IF($X$1=7,(VLOOKUP(B432,'X7'!$B:$AZ,9,FALSE)),IF($X$1=8,(VLOOKUP(B432,'X8'!$B:$AZ,9,FALSE)),IF($X$1=9,(VLOOKUP(B432,'X9'!$B:$AZ,9,FALSE)),IF($X$1=10,(VLOOKUP(B432,'X10'!$B:$AZ,9,FALSE)),IF($X$1=11,(VLOOKUP(B432,'X11'!$B:$AZ,9,FALSE)),IF($X$1=12,(VLOOKUP(B432,'X12'!$B:$AZ,9,FALSE)),IF($X$1=13,(VLOOKUP(B432,'X13'!$B:$AZ,9,FALSE)),"B")))))))))))))))</f>
        <v xml:space="preserve"> </v>
      </c>
      <c r="M432" s="184" t="str">
        <f ca="1">IF(ISERROR(IF($X$1=1,(VLOOKUP(B432,'X1'!$B:$AZ,10,FALSE)),IF($X$1=2,(VLOOKUP(B432,'X2'!$B:$AZ,10,FALSE)),IF($X$1=3,(VLOOKUP(B432,'X3'!$B:$AZ,10,FALSE)),IF($X$1=4,(VLOOKUP(B432,'X4'!$B:$AZ,10,FALSE)),IF($X$1=5,(VLOOKUP(B432,'X5'!$B:$AZ,10,FALSE)),IF($X$1=6,(VLOOKUP(B432,'X6'!$B:$AZ,10,FALSE)),IF($X$1=7,(VLOOKUP(B432,'X7'!$B:$AZ,10,FALSE)),IF($X$1=8,(VLOOKUP(B432,'X8'!$B:$AZ,10,FALSE)),IF($X$1=9,(VLOOKUP(B432,'X9'!$B:$AZ,10,FALSE)),IF($X$1=10,(VLOOKUP(B432,'X10'!$B:$AZ,10,FALSE)),IF($X$1=11,(VLOOKUP(B432,'X11'!$B:$AZ,10,FALSE)),IF($X$1=12,(VLOOKUP(B432,'X12'!$B:$AZ,10,FALSE)),IF($X$1=13,(VLOOKUP(B432,'X13'!$B:$AZ,10,FALSE)),"B"))))))))))))))=TRUE," ",(IF($X$1=1,(VLOOKUP(B432,'X1'!$B:$AZ,10,FALSE)),IF($X$1=2,(VLOOKUP(B432,'X2'!$B:$AZ,10,FALSE)),IF($X$1=3,(VLOOKUP(B432,'X3'!$B:$AZ,10,FALSE)),IF($X$1=4,(VLOOKUP(B432,'X4'!$B:$AZ,10,FALSE)),IF($X$1=5,(VLOOKUP(B432,'X5'!$B:$AZ,10,FALSE)),IF($X$1=6,(VLOOKUP(B432,'X6'!$B:$AZ,10,FALSE)),IF($X$1=7,(VLOOKUP(B432,'X7'!$B:$AZ,10,FALSE)),IF($X$1=8,(VLOOKUP(B432,'X8'!$B:$AZ,10,FALSE)),IF($X$1=9,(VLOOKUP(B432,'X9'!$B:$AZ,10,FALSE)),IF($X$1=10,(VLOOKUP(B432,'X10'!$B:$AZ,10,FALSE)),IF($X$1=11,(VLOOKUP(B432,'X11'!$B:$AZ,10,FALSE)),IF($X$1=12,(VLOOKUP(B432,'X12'!$B:$AZ,10,FALSE)),IF($X$1=13,(VLOOKUP(B432,'X13'!$B:$AZ,10,FALSE)),"B")))))))))))))))</f>
        <v xml:space="preserve"> </v>
      </c>
      <c r="N432" s="185" t="str">
        <f ca="1">IF(ISERROR(IF($X$1=1,(VLOOKUP(B432,'X1'!$B:$AZ,45,FALSE)),IF($X$1=2,(VLOOKUP(B432,'X2'!$B:$AZ,45,FALSE)),IF($X$1=3,(VLOOKUP(B432,'X3'!$B:$AZ,45,FALSE)),IF($X$1=4,(VLOOKUP(B432,'X4'!$B:$AZ,45,FALSE)),IF($X$1=5,(VLOOKUP(B432,'X5'!$B:$AZ,45,FALSE)),IF($X$1=6,(VLOOKUP(B432,'X6'!$B:$AZ,45,FALSE)),IF($X$1=7,(VLOOKUP(B432,'X7'!$B:$AZ,45,FALSE)),IF($X$1=8,(VLOOKUP(B432,'X8'!$B:$AZ,45,FALSE)),IF($X$1=9,(VLOOKUP(B432,'X9'!$B:$AZ,45,FALSE)),IF($X$1=10,(VLOOKUP(B432,'X10'!$B:$AZ,45,FALSE)),IF($X$1=11,(VLOOKUP(B432,'X11'!$B:$AZ,45,FALSE)),IF($X$1=12,(VLOOKUP(B432,'X12'!$B:$AZ,45,FALSE)),IF($X$1=13,(VLOOKUP(B432,'X13'!$B:$AZ,45,FALSE)),"B"))))))))))))))=TRUE," ",(IF($X$1=1,(VLOOKUP(B432,'X1'!$B:$AZ,45,FALSE)),IF($X$1=2,(VLOOKUP(B432,'X2'!$B:$AZ,45,FALSE)),IF($X$1=3,(VLOOKUP(B432,'X3'!$B:$AZ,45,FALSE)),IF($X$1=4,(VLOOKUP(B432,'X4'!$B:$AZ,45,FALSE)),IF($X$1=5,(VLOOKUP(B432,'X5'!$B:$AZ,45,FALSE)),IF($X$1=6,(VLOOKUP(B432,'X6'!$B:$AZ,45,FALSE)),IF($X$1=7,(VLOOKUP(B432,'X7'!$B:$AZ,45,FALSE)),IF($X$1=8,(VLOOKUP(B432,'X8'!$B:$AZ,45,FALSE)),IF($X$1=9,(VLOOKUP(B432,'X9'!$B:$AZ,45,FALSE)),IF($X$1=10,(VLOOKUP(B432,'X10'!$B:$AZ,45,FALSE)),IF($X$1=11,(VLOOKUP(B432,'X11'!$B:$AZ,45,FALSE)),IF($X$1=12,(VLOOKUP(B432,'X12'!$B:$AZ,45,FALSE)),IF($X$1=13,(VLOOKUP(B432,'X13'!$B:$AZ,45,FALSE)),"B")))))))))))))))</f>
        <v xml:space="preserve"> </v>
      </c>
      <c r="O432" s="184" t="str">
        <f ca="1">IF(ISERROR(IF($X$1=1,(VLOOKUP(B432,'X1'!$B:$AZ,11,FALSE)),IF($X$1=2,(VLOOKUP(B432,'X2'!$B:$AZ,11,FALSE)),IF($X$1=3,(VLOOKUP(B432,'X3'!$B:$AZ,11,FALSE)),IF($X$1=4,(VLOOKUP(B432,'X4'!$B:$AZ,11,FALSE)),IF($X$1=5,(VLOOKUP(B432,'X5'!$B:$AZ,11,FALSE)),IF($X$1=6,(VLOOKUP(B432,'X6'!$B:$AZ,11,FALSE)),IF($X$1=7,(VLOOKUP(B432,'X7'!$B:$AZ,11,FALSE)),IF($X$1=8,(VLOOKUP(B432,'X8'!$B:$AZ,11,FALSE)),IF($X$1=9,(VLOOKUP(B432,'X9'!$B:$AZ,11,FALSE)),IF($X$1=10,(VLOOKUP(B432,'X10'!$B:$AZ,11,FALSE)),IF($X$1=11,(VLOOKUP(B432,'X11'!$B:$AZ,11,FALSE)),IF($X$1=12,(VLOOKUP(B432,'X12'!$B:$AZ,11,FALSE)),IF($X$1=13,(VLOOKUP(B432,'X13'!$B:$AZ,11,FALSE)),"B"))))))))))))))=TRUE," ",(IF($X$1=1,(VLOOKUP(B432,'X1'!$B:$AZ,11,FALSE)),IF($X$1=2,(VLOOKUP(B432,'X2'!$B:$AZ,11,FALSE)),IF($X$1=3,(VLOOKUP(B432,'X3'!$B:$AZ,11,FALSE)),IF($X$1=4,(VLOOKUP(B432,'X4'!$B:$AZ,11,FALSE)),IF($X$1=5,(VLOOKUP(B432,'X5'!$B:$AZ,11,FALSE)),IF($X$1=6,(VLOOKUP(B432,'X6'!$B:$AZ,11,FALSE)),IF($X$1=7,(VLOOKUP(B432,'X7'!$B:$AZ,11,FALSE)),IF($X$1=8,(VLOOKUP(B432,'X8'!$B:$AZ,11,FALSE)),IF($X$1=9,(VLOOKUP(B432,'X9'!$B:$AZ,11,FALSE)),IF($X$1=10,(VLOOKUP(B432,'X10'!$B:$AZ,11,FALSE)),IF($X$1=11,(VLOOKUP(B432,'X11'!$B:$AZ,11,FALSE)),IF($X$1=12,(VLOOKUP(B432,'X12'!$B:$AZ,11,FALSE)),IF($X$1=13,(VLOOKUP(B432,'X13'!$B:$AZ,11,FALSE)),"B")))))))))))))))</f>
        <v xml:space="preserve"> </v>
      </c>
      <c r="P432" s="184" t="str">
        <f ca="1">IF(ISERROR(IF($X$1=1,(VLOOKUP(B432,'X1'!$B:$AZ,12,FALSE)),IF($X$1=2,(VLOOKUP(B432,'X2'!$B:$AZ,12,FALSE)),IF($X$1=3,(VLOOKUP(B432,'X3'!$B:$AZ,12,FALSE)),IF($X$1=4,(VLOOKUP(B432,'X4'!$B:$AZ,12,FALSE)),IF($X$1=5,(VLOOKUP(B432,'X5'!$B:$AZ,12,FALSE)),IF($X$1=6,(VLOOKUP(B432,'X6'!$B:$AZ,12,FALSE)),IF($X$1=7,(VLOOKUP(B432,'X7'!$B:$AZ,12,FALSE)),IF($X$1=8,(VLOOKUP(B432,'X8'!$B:$AZ,12,FALSE)),IF($X$1=9,(VLOOKUP(B432,'X9'!$B:$AZ,12,FALSE)),IF($X$1=10,(VLOOKUP(B432,'X10'!$B:$AZ,12,FALSE)),IF($X$1=11,(VLOOKUP(B432,'X11'!$B:$AZ,12,FALSE)),IF($X$1=12,(VLOOKUP(B432,'X12'!$B:$AZ,12,FALSE)),IF($X$1=13,(VLOOKUP(B432,'X13'!$B:$AZ,12,FALSE)),"B"))))))))))))))=TRUE," ",(IF($X$1=1,(VLOOKUP(B432,'X1'!$B:$AZ,12,FALSE)),IF($X$1=2,(VLOOKUP(B432,'X2'!$B:$AZ,12,FALSE)),IF($X$1=3,(VLOOKUP(B432,'X3'!$B:$AZ,12,FALSE)),IF($X$1=4,(VLOOKUP(B432,'X4'!$B:$AZ,12,FALSE)),IF($X$1=5,(VLOOKUP(B432,'X5'!$B:$AZ,12,FALSE)),IF($X$1=6,(VLOOKUP(B432,'X6'!$B:$AZ,12,FALSE)),IF($X$1=7,(VLOOKUP(B432,'X7'!$B:$AZ,12,FALSE)),IF($X$1=8,(VLOOKUP(B432,'X8'!$B:$AZ,12,FALSE)),IF($X$1=9,(VLOOKUP(B432,'X9'!$B:$AZ,12,FALSE)),IF($X$1=10,(VLOOKUP(B432,'X10'!$B:$AZ,12,FALSE)),IF($X$1=11,(VLOOKUP(B432,'X11'!$B:$AZ,12,FALSE)),IF($X$1=12,(VLOOKUP(B432,'X12'!$B:$AZ,12,FALSE)),IF($X$1=13,(VLOOKUP(B432,'X13'!$B:$AZ,12,FALSE)),"B")))))))))))))))</f>
        <v xml:space="preserve"> </v>
      </c>
      <c r="Q432" s="185" t="str">
        <f ca="1">IF(ISERROR(IF($X$1=1,(VLOOKUP(B432,'X1'!$B:$AZ,46,FALSE)),IF($X$1=2,(VLOOKUP(B432,'X2'!$B:$AZ,46,FALSE)),IF($X$1=3,(VLOOKUP(B432,'X3'!$B:$AZ,46,FALSE)),IF($X$1=4,(VLOOKUP(B432,'X4'!$B:$AZ,46,FALSE)),IF($X$1=5,(VLOOKUP(B432,'X5'!$B:$AZ,46,FALSE)),IF($X$1=6,(VLOOKUP(B432,'X6'!$B:$AZ,46,FALSE)),IF($X$1=7,(VLOOKUP(B432,'X7'!$B:$AZ,46,FALSE)),IF($X$1=8,(VLOOKUP(B432,'X8'!$B:$AZ,46,FALSE)),IF($X$1=9,(VLOOKUP(B432,'X9'!$B:$AZ,46,FALSE)),IF($X$1=10,(VLOOKUP(B432,'X10'!$B:$AZ,46,FALSE)),IF($X$1=11,(VLOOKUP(B432,'X11'!$B:$AZ,46,FALSE)),IF($X$1=12,(VLOOKUP(B432,'X12'!$B:$AZ,46,FALSE)),IF($X$1=13,(VLOOKUP(B432,'X13'!$B:$AZ,46,FALSE)),"B"))))))))))))))=TRUE," ",(IF($X$1=1,(VLOOKUP(B432,'X1'!$B:$AZ,46,FALSE)),IF($X$1=2,(VLOOKUP(B432,'X2'!$B:$AZ,46,FALSE)),IF($X$1=3,(VLOOKUP(B432,'X3'!$B:$AZ,46,FALSE)),IF($X$1=4,(VLOOKUP(B432,'X4'!$B:$AZ,46,FALSE)),IF($X$1=5,(VLOOKUP(B432,'X5'!$B:$AZ,46,FALSE)),IF($X$1=6,(VLOOKUP(B432,'X6'!$B:$AZ,46,FALSE)),IF($X$1=7,(VLOOKUP(B432,'X7'!$B:$AZ,46,FALSE)),IF($X$1=8,(VLOOKUP(B432,'X8'!$B:$AZ,46,FALSE)),IF($X$1=9,(VLOOKUP(B432,'X9'!$B:$AZ,46,FALSE)),IF($X$1=10,(VLOOKUP(B432,'X10'!$B:$AZ,46,FALSE)),IF($X$1=11,(VLOOKUP(B432,'X11'!$B:$AZ,46,FALSE)),IF($X$1=12,(VLOOKUP(B432,'X12'!$B:$AZ,46,FALSE)),IF($X$1=13,(VLOOKUP(B432,'X13'!$B:$AZ,46,FALSE)),"B")))))))))))))))</f>
        <v xml:space="preserve"> </v>
      </c>
      <c r="R432" s="185" t="str">
        <f ca="1">IF(ISERROR(IF($X$1=1,(VLOOKUP(B432,'X1'!$B:$AZ,15,FALSE)),IF($X$1=2,(VLOOKUP(B432,'X2'!$B:$AZ,15,FALSE)),IF($X$1=3,(VLOOKUP(B432,'X3'!$B:$AZ,15,FALSE)),IF($X$1=4,(VLOOKUP(B432,'X4'!$B:$AZ,15,FALSE)),IF($X$1=5,(VLOOKUP(B432,'X5'!$B:$AZ,15,FALSE)),IF($X$1=6,(VLOOKUP(B432,'X6'!$B:$AZ,15,FALSE)),IF($X$1=7,(VLOOKUP(B432,'X7'!$B:$AZ,15,FALSE)),IF($X$1=8,(VLOOKUP(B432,'X8'!$B:$AZ,15,FALSE)),IF($X$1=9,(VLOOKUP(B432,'X9'!$B:$AZ,15,FALSE)),IF($X$1=10,(VLOOKUP(B432,'X10'!$B:$AZ,15,FALSE)),IF($X$1=11,(VLOOKUP(B432,'X11'!$B:$AZ,15,FALSE)),IF($X$1=12,(VLOOKUP(B432,'X12'!$B:$AZ,15,FALSE)),IF($X$1=13,(VLOOKUP(B432,'X13'!$B:$AZ,15,FALSE)),"B"))))))))))))))=TRUE," ",(IF($X$1=1,(VLOOKUP(B432,'X1'!$B:$AZ,15,FALSE)),IF($X$1=2,(VLOOKUP(B432,'X2'!$B:$AZ,15,FALSE)),IF($X$1=3,(VLOOKUP(B432,'X3'!$B:$AZ,15,FALSE)),IF($X$1=4,(VLOOKUP(B432,'X4'!$B:$AZ,15,FALSE)),IF($X$1=5,(VLOOKUP(B432,'X5'!$B:$AZ,15,FALSE)),IF($X$1=6,(VLOOKUP(B432,'X6'!$B:$AZ,15,FALSE)),IF($X$1=7,(VLOOKUP(B432,'X7'!$B:$AZ,15,FALSE)),IF($X$1=8,(VLOOKUP(B432,'X8'!$B:$AZ,15,FALSE)),IF($X$1=9,(VLOOKUP(B432,'X9'!$B:$AZ,15,FALSE)),IF($X$1=10,(VLOOKUP(B432,'X10'!$B:$AZ,15,FALSE)),IF($X$1=11,(VLOOKUP(B432,'X11'!$B:$AZ,15,FALSE)),IF($X$1=12,(VLOOKUP(B432,'X12'!$B:$AZ,15,FALSE)),IF($X$1=13,(VLOOKUP(B432,'X13'!$B:$AZ,15,FALSE)),"B")))))))))))))))</f>
        <v xml:space="preserve"> </v>
      </c>
      <c r="S432" s="185" t="str">
        <f ca="1">IF(ISERROR(IF((IF($X$1=1,(VLOOKUP(B432,'X1'!$B:$AZ,14,FALSE)),(IF($X$1=2,(VLOOKUP(B432,'X2'!$B:$AZ,14,FALSE)),(IF($X$1=3,(VLOOKUP(B432,'X3'!$B:$AZ,14,FALSE)),(IF($X$1=4,(VLOOKUP(B432,'X4'!$B:$AZ,14,FALSE)),(IF($X$1=5,(VLOOKUP(B432,'X5'!$B:$AZ,14,FALSE)),(IF($X$1=6,(VLOOKUP(B432,'X6'!$B:$AZ,14,FALSE)),(IF($X$1=7,(VLOOKUP(B432,'X7'!$B:$AZ,14,FALSE)),(IF($X$1=8,(VLOOKUP(B432,'X8'!$B:$AZ,14,FALSE)),(IF($X$1=9,(VLOOKUP(B432,'X9'!$B:$AZ,14,FALSE)),(IF($X$1=10,(VLOOKUP(B432,'X10'!$B:$AZ,14,FALSE)),(IF($X$1=11,(VLOOKUP(B432,'X11'!$B:$AZ,14,FALSE)),(IF($X$1=12,(VLOOKUP(B432,'X12'!$B:$AZ,14,FALSE)),(VLOOKUP(B432,'X13'!$B:$AZ,14,FALSE))))))))))))))))))))))))))=$V$1," ",(IF($X$1=1,(VLOOKUP(B432,'X1'!$B:$AZ,14,FALSE)),(IF($X$1=2,(VLOOKUP(B432,'X2'!$B:$AZ,14,FALSE)),(IF($X$1=3,(VLOOKUP(B432,'X3'!$B:$AZ,14,FALSE)),(IF($X$1=4,(VLOOKUP(B432,'X4'!$B:$AZ,14,FALSE)),(IF($X$1=5,(VLOOKUP(B432,'X5'!$B:$AZ,14,FALSE)),(IF($X$1=6,(VLOOKUP(B432,'X6'!$B:$AZ,14,FALSE)),(IF($X$1=7,(VLOOKUP(B432,'X7'!$B:$AZ,14,FALSE)),(IF($X$1=8,(VLOOKUP(B432,'X8'!$B:$AZ,14,FALSE)),(IF($X$1=9,(VLOOKUP(B432,'X9'!$B:$AZ,14,FALSE)),(IF($X$1=10,(VLOOKUP(B432,'X10'!$B:$AZ,14,FALSE)),(IF($X$1=11,(VLOOKUP(B432,'X11'!$B:$AZ,14,FALSE)),(IF($X$1=12,(VLOOKUP(B432,'X12'!$B:$AZ,14,FALSE)),(VLOOKUP(B432,'X13'!$B:$AZ,14,FALSE))))))))))))))))))))))))))))=TRUE," ",(IF((IF($X$1=1,(VLOOKUP(B432,'X1'!$B:$AZ,14,FALSE)),(IF($X$1=2,(VLOOKUP(B432,'X2'!$B:$AZ,14,FALSE)),(IF($X$1=3,(VLOOKUP(B432,'X3'!$B:$AZ,14,FALSE)),(IF($X$1=4,(VLOOKUP(B432,'X4'!$B:$AZ,14,FALSE)),(IF($X$1=5,(VLOOKUP(B432,'X5'!$B:$AZ,14,FALSE)),(IF($X$1=6,(VLOOKUP(B432,'X6'!$B:$AZ,14,FALSE)),(IF($X$1=7,(VLOOKUP(B432,'X7'!$B:$AZ,14,FALSE)),(IF($X$1=8,(VLOOKUP(B432,'X8'!$B:$AZ,14,FALSE)),(IF($X$1=9,(VLOOKUP(B432,'X9'!$B:$AZ,14,FALSE)),(IF($X$1=10,(VLOOKUP(B432,'X10'!$B:$AZ,14,FALSE)),(IF($X$1=11,(VLOOKUP(B432,'X11'!$B:$AZ,14,FALSE)),(IF($X$1=12,(VLOOKUP(B432,'X12'!$B:$AZ,14,FALSE)),(VLOOKUP(B432,'X13'!$B:$AZ,14,FALSE))))))))))))))))))))))))))=$V$1," ",(IF($X$1=1,(VLOOKUP(B432,'X1'!$B:$AZ,14,FALSE)),(IF($X$1=2,(VLOOKUP(B432,'X2'!$B:$AZ,14,FALSE)),(IF($X$1=3,(VLOOKUP(B432,'X3'!$B:$AZ,14,FALSE)),(IF($X$1=4,(VLOOKUP(B432,'X4'!$B:$AZ,14,FALSE)),(IF($X$1=5,(VLOOKUP(B432,'X5'!$B:$AZ,14,FALSE)),(IF($X$1=6,(VLOOKUP(B432,'X6'!$B:$AZ,14,FALSE)),(IF($X$1=7,(VLOOKUP(B432,'X7'!$B:$AZ,14,FALSE)),(IF($X$1=8,(VLOOKUP(B432,'X8'!$B:$AZ,14,FALSE)),(IF($X$1=9,(VLOOKUP(B432,'X9'!$B:$AZ,14,FALSE)),(IF($X$1=10,(VLOOKUP(B432,'X10'!$B:$AZ,14,FALSE)),(IF($X$1=11,(VLOOKUP(B432,'X11'!$B:$AZ,14,FALSE)),(IF($X$1=12,(VLOOKUP(B432,'X12'!$B:$AZ,14,FALSE)),(VLOOKUP(B432,'X13'!$B:$AZ,14,FALSE)))))))))))))))))))))))))))))</f>
        <v xml:space="preserve"> </v>
      </c>
    </row>
    <row r="433" spans="1:19" ht="14.1" customHeight="1" x14ac:dyDescent="0.2">
      <c r="A433" s="156" t="s">
        <v>1058</v>
      </c>
      <c r="B433" s="122" t="str">
        <f>IF(ISERROR(IF($U$16=1,(VLOOKUP(A433,$AC$89:$AH$125,2,FALSE)),IF((IF($X$1=1,'X1'!B392,(IF($X$1=2,'X2'!B392,(IF($X$1=3,'X3'!B392,(IF($X$1=4,'X4'!B392,(IF($X$1=5,'X5'!B392,(IF($X$1=6,'X6'!B392,(IF($X$1=7,'X7'!B392,(IF($X$1=8,'X8'!B392,(IF($X$1=9,'X9'!B392,(IF($X$1=10,'X10'!B392,(IF($X$1=11,'X11'!B392,(IF($X$1=12,'X12'!B392,'X13'!B392))))))))))))))))))))))))="","",(IF($X$1=1,'X1'!B392,(IF($X$1=2,'X2'!B392,(IF($X$1=3,'X3'!B392,(IF($X$1=4,'X4'!B392,(IF($X$1=5,'X5'!B392,(IF($X$1=6,'X6'!B392,(IF($X$1=7,'X7'!B392,(IF($X$1=8,'X8'!B392,(IF($X$1=9,'X9'!B392,(IF($X$1=10,'X10'!B392,(IF($X$1=11,'X11'!B392,(IF($X$1=12,'X12'!B392,'X13'!B392)))))))))))))))))))))))))))=TRUE," ",(IF($U$16=1,(VLOOKUP(A433,$AC$89:$AH$125,2,FALSE)),IF((IF($X$1=1,'X1'!B392,(IF($X$1=2,'X2'!B392,(IF($X$1=3,'X3'!B392,(IF($X$1=4,'X4'!B392,(IF($X$1=5,'X5'!B392,(IF($X$1=6,'X6'!B392,(IF($X$1=7,'X7'!B392,(IF($X$1=8,'X8'!B392,(IF($X$1=9,'X9'!B392,(IF($X$1=10,'X10'!B392,(IF($X$1=11,'X11'!B392,(IF($X$1=12,'X12'!B392,'X13'!B392))))))))))))))))))))))))="","",(IF($X$1=1,'X1'!B392,(IF($X$1=2,'X2'!B392,(IF($X$1=3,'X3'!B392,(IF($X$1=4,'X4'!B392,(IF($X$1=5,'X5'!B392,(IF($X$1=6,'X6'!B392,(IF($X$1=7,'X7'!B392,(IF($X$1=8,'X8'!B392,(IF($X$1=9,'X9'!B392,(IF($X$1=10,'X10'!B392,(IF($X$1=11,'X11'!B392,(IF($X$1=12,'X12'!B392,'X13'!B392))))))))))))))))))))))))))))</f>
        <v/>
      </c>
      <c r="C433" s="181" t="str">
        <f ca="1">IF(ISERROR(IF($X$1=1,(VLOOKUP(B433,'X1'!$B:$AZ,47,FALSE)),IF($X$1=2,(VLOOKUP(B433,'X2'!$B:$AZ,47,FALSE)),IF($X$1=3,(VLOOKUP(B433,'X3'!$B:$AZ,47,FALSE)),IF($X$1=4,(VLOOKUP(B433,'X4'!$B:$AZ,47,FALSE)),IF($X$1=5,(VLOOKUP(B433,'X5'!$B:$AZ,47,FALSE)),IF($X$1=6,(VLOOKUP(B433,'X6'!$B:$AZ,47,FALSE)),IF($X$1=7,(VLOOKUP(B433,'X7'!$B:$AZ,47,FALSE)),IF($X$1=8,(VLOOKUP(B433,'X8'!$B:$AZ,47,FALSE)),IF($X$1=9,(VLOOKUP(B433,'X9'!$B:$AZ,47,FALSE)),IF($X$1=10,(VLOOKUP(B433,'X10'!$B:$AZ,47,FALSE)),IF($X$1=11,(VLOOKUP(B433,'X11'!$B:$AZ,47,FALSE)),IF($X$1=12,(VLOOKUP(B433,'X12'!$B:$AZ,47,FALSE)),IF($X$1=13,(VLOOKUP(B433,'X13'!$B:$AZ,47,FALSE)),"B"))))))))))))))=TRUE," ",(IF($X$1=1,(VLOOKUP(B433,'X1'!$B:$AZ,47,FALSE)),IF($X$1=2,(VLOOKUP(B433,'X2'!$B:$AZ,47,FALSE)),IF($X$1=3,(VLOOKUP(B433,'X3'!$B:$AZ,47,FALSE)),IF($X$1=4,(VLOOKUP(B433,'X4'!$B:$AZ,47,FALSE)),IF($X$1=5,(VLOOKUP(B433,'X5'!$B:$AZ,47,FALSE)),IF($X$1=6,(VLOOKUP(B433,'X6'!$B:$AZ,47,FALSE)),IF($X$1=7,(VLOOKUP(B433,'X7'!$B:$AZ,47,FALSE)),IF($X$1=8,(VLOOKUP(B433,'X8'!$B:$AZ,47,FALSE)),IF($X$1=9,(VLOOKUP(B433,'X9'!$B:$AZ,47,FALSE)),IF($X$1=10,(VLOOKUP(B433,'X10'!$B:$AZ,47,FALSE)),IF($X$1=11,(VLOOKUP(B433,'X11'!$B:$AZ,47,FALSE)),IF($X$1=12,(VLOOKUP(B433,'X12'!$B:$AZ,47,FALSE)),IF($X$1=13,(VLOOKUP(B433,'X13'!$B:$AZ,47,FALSE)),"B")))))))))))))))</f>
        <v xml:space="preserve"> </v>
      </c>
      <c r="D433" s="181" t="str">
        <f ca="1">IF(ISERROR(IF($X$1=1,(VLOOKUP(B433,'X1'!$B:$AP,41,FALSE)),IF($X$1=2,(VLOOKUP(B433,'X2'!$B:$AP,41,FALSE)),IF($X$1=3,(VLOOKUP(B433,'X3'!$B:$AP,41,FALSE)),IF($X$1=4,(VLOOKUP(B433,'X4'!$B:$AP,41,FALSE)),IF($X$1=5,(VLOOKUP(B433,'X5'!$B:$AP,41,FALSE)),IF($X$1=6,(VLOOKUP(B433,'X6'!$B:$AP,41,FALSE)),IF($X$1=7,(VLOOKUP(B433,'X7'!$B:$AP,41,FALSE)),IF($X$1=8,(VLOOKUP(B433,'X8'!$B:$AP,41,FALSE)),IF($X$1=9,(VLOOKUP(B433,'X9'!$B:$AP,41,FALSE)),IF($X$1=10,(VLOOKUP(B433,'X10'!$B:$AP,41,FALSE)),IF($X$1=11,(VLOOKUP(B433,'X11'!$B:$AP,41,FALSE)),IF($X$1=12,(VLOOKUP(B433,'X12'!$B:$AP,41,FALSE)),IF($X$1=13,(VLOOKUP(B433,'X13'!$B:$AP,41,FALSE)),"B"))))))))))))))=TRUE," ",(IF($X$1=1,(VLOOKUP(B433,'X1'!$B:$AP,41,FALSE)),IF($X$1=2,(VLOOKUP(B433,'X2'!$B:$AP,41,FALSE)),IF($X$1=3,(VLOOKUP(B433,'X3'!$B:$AP,41,FALSE)),IF($X$1=4,(VLOOKUP(B433,'X4'!$B:$AP,41,FALSE)),IF($X$1=5,(VLOOKUP(B433,'X5'!$B:$AP,41,FALSE)),IF($X$1=6,(VLOOKUP(B433,'X6'!$B:$AP,41,FALSE)),IF($X$1=7,(VLOOKUP(B433,'X7'!$B:$AP,41,FALSE)),IF($X$1=8,(VLOOKUP(B433,'X8'!$B:$AP,41,FALSE)),IF($X$1=9,(VLOOKUP(B433,'X9'!$B:$AP,41,FALSE)),IF($X$1=10,(VLOOKUP(B433,'X10'!$B:$AP,41,FALSE)),IF($X$1=11,(VLOOKUP(B433,'X11'!$B:$AP,41,FALSE)),IF($X$1=12,(VLOOKUP(B433,'X12'!$B:$AP,41,FALSE)),IF($X$1=13,(VLOOKUP(B433,'X13'!$B:$AP,41,FALSE)),"B")))))))))))))))</f>
        <v xml:space="preserve"> </v>
      </c>
      <c r="E433" s="182" t="str">
        <f ca="1">IF(ISERROR(IF($X$1=1,(VLOOKUP(B433,'X1'!$B:$AP,7,FALSE)),IF($X$1=2,(VLOOKUP(B433,'X2'!$B:$AP,7,FALSE)),IF($X$1=3,(VLOOKUP(B433,'X3'!$B:$AP,7,FALSE)),IF($X$1=4,(VLOOKUP(B433,'X4'!$B:$AP,7,FALSE)),IF($X$1=5,(VLOOKUP(B433,'X5'!$B:$AP,7,FALSE)),IF($X$1=6,(VLOOKUP(B433,'X6'!$B:$AP,7,FALSE)),IF($X$1=7,(VLOOKUP(B433,'X7'!$B:$AP,7,FALSE)),IF($X$1=8,(VLOOKUP(B433,'X8'!$B:$AP,7,FALSE)),IF($X$1=9,(VLOOKUP(B433,'X9'!$B:$AP,7,FALSE)),IF($X$1=10,(VLOOKUP(B433,'X10'!$B:$AP,7,FALSE)),IF($X$1=11,(VLOOKUP(B433,'X11'!$B:$AP,7,FALSE)),IF($X$1=12,(VLOOKUP(B433,'X12'!$B:$AP,7,FALSE)),IF($X$1=13,(VLOOKUP(B433,'X13'!$B:$AP,7,FALSE)),"B"))))))))))))))=TRUE," ",(IF($X$1=1,(VLOOKUP(B433,'X1'!$B:$AP,7,FALSE)),IF($X$1=2,(VLOOKUP(B433,'X2'!$B:$AP,7,FALSE)),IF($X$1=3,(VLOOKUP(B433,'X3'!$B:$AP,7,FALSE)),IF($X$1=4,(VLOOKUP(B433,'X4'!$B:$AP,7,FALSE)),IF($X$1=5,(VLOOKUP(B433,'X5'!$B:$AP,7,FALSE)),IF($X$1=6,(VLOOKUP(B433,'X6'!$B:$AP,7,FALSE)),IF($X$1=7,(VLOOKUP(B433,'X7'!$B:$AP,7,FALSE)),IF($X$1=8,(VLOOKUP(B433,'X8'!$B:$AP,7,FALSE)),IF($X$1=9,(VLOOKUP(B433,'X9'!$B:$AP,7,FALSE)),IF($X$1=10,(VLOOKUP(B433,'X10'!$B:$AP,7,FALSE)),IF($X$1=11,(VLOOKUP(B433,'X11'!$B:$AP,7,FALSE)),IF($X$1=12,(VLOOKUP(B433,'X12'!$B:$AP,7,FALSE)),IF($X$1=13,(VLOOKUP(B433,'X13'!$B:$AP,7,FALSE)),"B")))))))))))))))</f>
        <v xml:space="preserve"> </v>
      </c>
      <c r="F433" s="182" t="str">
        <f ca="1">IF(ISERROR(IF((IF($X$1=1,(VLOOKUP(B433,'X1'!$B:$AO,6,FALSE)),(IF($X$1=2,(VLOOKUP(B433,'X2'!$B:$AO,6,FALSE)),(IF($X$1=3,(VLOOKUP(B433,'X3'!$B:$AO,6,FALSE)),(IF($X$1=4,(VLOOKUP(B433,'X4'!$B:$AO,6,FALSE)),(IF($X$1=5,(VLOOKUP(B433,'X5'!$B:$AO,6,FALSE)),(IF($X$1=6,(VLOOKUP(B433,'X6'!$B:$AO,6,FALSE)),(IF($X$1=7,(VLOOKUP(B433,'X7'!$B:$AO,6,FALSE)),(IF($X$1=8,(VLOOKUP(B433,'X8'!$B:$AO,6,FALSE)),(IF($X$1=9,(VLOOKUP(B433,'X9'!$B:$AO,6,FALSE)),(IF($X$1=10,(VLOOKUP(B433,'X10'!$B:$AO,6,FALSE)),(IF($X$1=11,(VLOOKUP(B433,'X11'!$B:$AO,6,FALSE)),(IF($X$1=12,(VLOOKUP(B433,'X12'!$B:$AO,6,FALSE)),(VLOOKUP(B433,'X13'!$B:$AO,6,FALSE))))))))))))))))))))))))))=$V$1," ",(IF($X$1=1,(VLOOKUP(B433,'X1'!$B:$AO,6,FALSE)),(IF($X$1=2,(VLOOKUP(B433,'X2'!$B:$AO,6,FALSE)),(IF($X$1=3,(VLOOKUP(B433,'X3'!$B:$AO,6,FALSE)),(IF($X$1=4,(VLOOKUP(B433,'X4'!$B:$AO,6,FALSE)),(IF($X$1=5,(VLOOKUP(B433,'X5'!$B:$AO,6,FALSE)),(IF($X$1=6,(VLOOKUP(B433,'X6'!$B:$AO,6,FALSE)),(IF($X$1=7,(VLOOKUP(B433,'X7'!$B:$AO,6,FALSE)),(IF($X$1=8,(VLOOKUP(B433,'X8'!$B:$AO,6,FALSE)),(IF($X$1=9,(VLOOKUP(B433,'X9'!$B:$AO,6,FALSE)),(IF($X$1=10,(VLOOKUP(B433,'X10'!$B:$AO,6,FALSE)),(IF($X$1=11,(VLOOKUP(B433,'X11'!$B:$AO,6,FALSE)),(IF($X$1=12,(VLOOKUP(B433,'X12'!$B:$AO,6,FALSE)),(VLOOKUP(B433,'X13'!$B:$AO,6,FALSE))))))))))))))))))))))))))))=TRUE," ",(IF((IF($X$1=1,(VLOOKUP(B433,'X1'!$B:$AO,6,FALSE)),(IF($X$1=2,(VLOOKUP(B433,'X2'!$B:$AO,6,FALSE)),(IF($X$1=3,(VLOOKUP(B433,'X3'!$B:$AO,6,FALSE)),(IF($X$1=4,(VLOOKUP(B433,'X4'!$B:$AO,6,FALSE)),(IF($X$1=5,(VLOOKUP(B433,'X5'!$B:$AO,6,FALSE)),(IF($X$1=6,(VLOOKUP(B433,'X6'!$B:$AO,6,FALSE)),(IF($X$1=7,(VLOOKUP(B433,'X7'!$B:$AO,6,FALSE)),(IF($X$1=8,(VLOOKUP(B433,'X8'!$B:$AO,6,FALSE)),(IF($X$1=9,(VLOOKUP(B433,'X9'!$B:$AO,6,FALSE)),(IF($X$1=10,(VLOOKUP(B433,'X10'!$B:$AO,6,FALSE)),(IF($X$1=11,(VLOOKUP(B433,'X11'!$B:$AO,6,FALSE)),(IF($X$1=12,(VLOOKUP(B433,'X12'!$B:$AO,6,FALSE)),(VLOOKUP(B433,'X13'!$B:$AO,6,FALSE))))))))))))))))))))))))))=$V$1," ",(IF($X$1=1,(VLOOKUP(B433,'X1'!$B:$AO,6,FALSE)),(IF($X$1=2,(VLOOKUP(B433,'X2'!$B:$AO,6,FALSE)),(IF($X$1=3,(VLOOKUP(B433,'X3'!$B:$AO,6,FALSE)),(IF($X$1=4,(VLOOKUP(B433,'X4'!$B:$AO,6,FALSE)),(IF($X$1=5,(VLOOKUP(B433,'X5'!$B:$AO,6,FALSE)),(IF($X$1=6,(VLOOKUP(B433,'X6'!$B:$AO,6,FALSE)),(IF($X$1=7,(VLOOKUP(B433,'X7'!$B:$AO,6,FALSE)),(IF($X$1=8,(VLOOKUP(B433,'X8'!$B:$AO,6,FALSE)),(IF($X$1=9,(VLOOKUP(B433,'X9'!$B:$AO,6,FALSE)),(IF($X$1=10,(VLOOKUP(B433,'X10'!$B:$AO,6,FALSE)),(IF($X$1=11,(VLOOKUP(B433,'X11'!$B:$AO,6,FALSE)),(IF($X$1=12,(VLOOKUP(B433,'X12'!$B:$AO,6,FALSE)),(VLOOKUP(B433,'X13'!$B:$AO,6,FALSE)))))))))))))))))))))))))))))</f>
        <v xml:space="preserve"> </v>
      </c>
      <c r="G433" s="182" t="str">
        <f ca="1">IF(ISERROR(IF($X$1=1,(VLOOKUP(B433,'X1'!$B:$AZ,44,FALSE)),IF($X$1=2,(VLOOKUP(B433,'X2'!$B:$AZ,44,FALSE)),IF($X$1=3,(VLOOKUP(B433,'X3'!$B:$AZ,44,FALSE)),IF($X$1=4,(VLOOKUP(B433,'X4'!$B:$AZ,44,FALSE)),IF($X$1=5,(VLOOKUP(B433,'X5'!$B:$AZ,44,FALSE)),IF($X$1=6,(VLOOKUP(B433,'X6'!$B:$AZ,44,FALSE)),IF($X$1=7,(VLOOKUP(B433,'X7'!$B:$AZ,44,FALSE)),IF($X$1=8,(VLOOKUP(B433,'X8'!$B:$AZ,44,FALSE)),IF($X$1=9,(VLOOKUP(B433,'X9'!$B:$AZ,44,FALSE)),IF($X$1=10,(VLOOKUP(B433,'X10'!$B:$AZ,44,FALSE)),IF($X$1=11,(VLOOKUP(B433,'X11'!$B:$AZ,44,FALSE)),IF($X$1=12,(VLOOKUP(B433,'X12'!$B:$AZ,44,FALSE)),IF($X$1=13,(VLOOKUP(B433,'X13'!$B:$AZ,44,FALSE)),"B"))))))))))))))=TRUE," ",(IF($X$1=1,(VLOOKUP(B433,'X1'!$B:$AZ,44,FALSE)),IF($X$1=2,(VLOOKUP(B433,'X2'!$B:$AZ,44,FALSE)),IF($X$1=3,(VLOOKUP(B433,'X3'!$B:$AZ,44,FALSE)),IF($X$1=4,(VLOOKUP(B433,'X4'!$B:$AZ,44,FALSE)),IF($X$1=5,(VLOOKUP(B433,'X5'!$B:$AZ,44,FALSE)),IF($X$1=6,(VLOOKUP(B433,'X6'!$B:$AZ,44,FALSE)),IF($X$1=7,(VLOOKUP(B433,'X7'!$B:$AZ,44,FALSE)),IF($X$1=8,(VLOOKUP(B433,'X8'!$B:$AZ,44,FALSE)),IF($X$1=9,(VLOOKUP(B433,'X9'!$B:$AZ,44,FALSE)),IF($X$1=10,(VLOOKUP(B433,'X10'!$B:$AZ,44,FALSE)),IF($X$1=11,(VLOOKUP(B433,'X11'!$B:$AZ,44,FALSE)),IF($X$1=12,(VLOOKUP(B433,'X12'!$B:$AZ,44,FALSE)),IF($X$1=13,(VLOOKUP(B433,'X13'!$B:$AZ,44,FALSE)),"B")))))))))))))))</f>
        <v xml:space="preserve"> </v>
      </c>
      <c r="H433" s="182" t="str">
        <f ca="1">IF(ISERROR(IF($X$1=1,(VLOOKUP(B433,'X1'!$B:$AZ,8,FALSE)),IF($X$1=2,(VLOOKUP(B433,'X2'!$B:$AZ,8,FALSE)),IF($X$1=3,(VLOOKUP(B433,'X3'!$B:$AZ,8,FALSE)),IF($X$1=4,(VLOOKUP(B433,'X4'!$B:$AZ,8,FALSE)),IF($X$1=5,(VLOOKUP(B433,'X5'!$B:$AZ,8,FALSE)),IF($X$1=6,(VLOOKUP(B433,'X6'!$B:$AZ,8,FALSE)),IF($X$1=7,(VLOOKUP(B433,'X7'!$B:$AZ,8,FALSE)),IF($X$1=8,(VLOOKUP(B433,'X8'!$B:$AZ,8,FALSE)),IF($X$1=9,(VLOOKUP(B433,'X9'!$B:$AZ,8,FALSE)),IF($X$1=10,(VLOOKUP(B433,'X10'!$B:$AZ,8,FALSE)),IF($X$1=11,(VLOOKUP(B433,'X11'!$B:$AZ,8,FALSE)),IF($X$1=12,(VLOOKUP(B433,'X12'!$B:$AZ,8,FALSE)),IF($X$1=13,(VLOOKUP(B433,'X13'!$B:$AZ,8,FALSE)),"B"))))))))))))))=TRUE," ",(IF($X$1=1,(VLOOKUP(B433,'X1'!$B:$AZ,8,FALSE)),IF($X$1=2,(VLOOKUP(B433,'X2'!$B:$AZ,8,FALSE)),IF($X$1=3,(VLOOKUP(B433,'X3'!$B:$AZ,8,FALSE)),IF($X$1=4,(VLOOKUP(B433,'X4'!$B:$AZ,8,FALSE)),IF($X$1=5,(VLOOKUP(B433,'X5'!$B:$AZ,8,FALSE)),IF($X$1=6,(VLOOKUP(B433,'X6'!$B:$AZ,8,FALSE)),IF($X$1=7,(VLOOKUP(B433,'X7'!$B:$AZ,8,FALSE)),IF($X$1=8,(VLOOKUP(B433,'X8'!$B:$AZ,8,FALSE)),IF($X$1=9,(VLOOKUP(B433,'X9'!$B:$AZ,8,FALSE)),IF($X$1=10,(VLOOKUP(B433,'X10'!$B:$AZ,8,FALSE)),IF($X$1=11,(VLOOKUP(B433,'X11'!$B:$AZ,8,FALSE)),IF($X$1=12,(VLOOKUP(B433,'X12'!$B:$AZ,8,FALSE)),IF($X$1=13,(VLOOKUP(B433,'X13'!$B:$AZ,8,FALSE)),"B")))))))))))))))</f>
        <v xml:space="preserve"> </v>
      </c>
      <c r="I433" s="183" t="str">
        <f ca="1">IF(ISERROR(IF($X$1=1,(VLOOKUP(B433,'X1'!$B:$AZ,2,FALSE)),IF($X$1=2,(VLOOKUP(B433,'X2'!$B:$AZ,2,FALSE)),IF($X$1=3,(VLOOKUP(B433,'X3'!$B:$AZ,2,FALSE)),IF($X$1=4,(VLOOKUP(B433,'X4'!$B:$AZ,2,FALSE)),IF($X$1=5,(VLOOKUP(B433,'X5'!$B:$AZ,2,FALSE)),IF($X$1=6,(VLOOKUP(B433,'X6'!$B:$AZ,2,FALSE)),IF($X$1=7,(VLOOKUP(B433,'X7'!$B:$AZ,2,FALSE)),IF($X$1=8,(VLOOKUP(B433,'X8'!$B:$AZ,2,FALSE)),IF($X$1=9,(VLOOKUP(B433,'X9'!$B:$AZ,2,FALSE)),IF($X$1=10,(VLOOKUP(B433,'X10'!$B:$AZ,2,FALSE)),IF($X$1=11,(VLOOKUP(B433,'X11'!$B:$AZ,2,FALSE)),IF($X$1=12,(VLOOKUP(B433,'X12'!$B:$AZ,2,FALSE)),IF($X$1=13,(VLOOKUP(B433,'X13'!$B:$AZ,2,FALSE)),"B"))))))))))))))=TRUE," ",(IF($X$1=1,(VLOOKUP(B433,'X1'!$B:$AZ,2,FALSE)),IF($X$1=2,(VLOOKUP(B433,'X2'!$B:$AZ,2,FALSE)),IF($X$1=3,(VLOOKUP(B433,'X3'!$B:$AZ,2,FALSE)),IF($X$1=4,(VLOOKUP(B433,'X4'!$B:$AZ,2,FALSE)),IF($X$1=5,(VLOOKUP(B433,'X5'!$B:$AZ,2,FALSE)),IF($X$1=6,(VLOOKUP(B433,'X6'!$B:$AZ,2,FALSE)),IF($X$1=7,(VLOOKUP(B433,'X7'!$B:$AZ,2,FALSE)),IF($X$1=8,(VLOOKUP(B433,'X8'!$B:$AZ,2,FALSE)),IF($X$1=9,(VLOOKUP(B433,'X9'!$B:$AZ,2,FALSE)),IF($X$1=10,(VLOOKUP(B433,'X10'!$B:$AZ,2,FALSE)),IF($X$1=11,(VLOOKUP(B433,'X11'!$B:$AZ,2,FALSE)),IF($X$1=12,(VLOOKUP(B433,'X12'!$B:$AZ,2,FALSE)),IF($X$1=13,(VLOOKUP(B433,'X13'!$B:$AZ,2,FALSE)),"B")))))))))))))))</f>
        <v xml:space="preserve"> </v>
      </c>
      <c r="J433" s="183" t="str">
        <f ca="1">IF(ISERROR(IF($X$1=1,(VLOOKUP(B433,'X1'!$B:$AZ,3,FALSE)),IF($X$1=2,(VLOOKUP(B433,'X2'!$B:$AZ,3,FALSE)),IF($X$1=3,(VLOOKUP(B433,'X3'!$B:$AZ,3,FALSE)),IF($X$1=4,(VLOOKUP(B433,'X4'!$B:$AZ,3,FALSE)),IF($X$1=5,(VLOOKUP(B433,'X5'!$B:$AZ,3,FALSE)),IF($X$1=6,(VLOOKUP(B433,'X6'!$B:$AZ,3,FALSE)),IF($X$1=7,(VLOOKUP(B433,'X7'!$B:$AZ,3,FALSE)),IF($X$1=8,(VLOOKUP(B433,'X8'!$B:$AZ,3,FALSE)),IF($X$1=9,(VLOOKUP(B433,'X9'!$B:$AZ,3,FALSE)),IF($X$1=10,(VLOOKUP(B433,'X10'!$B:$AZ,3,FALSE)),IF($X$1=11,(VLOOKUP(B433,'X11'!$B:$AZ,3,FALSE)),IF($X$1=12,(VLOOKUP(B433,'X12'!$B:$AZ,3,FALSE)),IF($X$1=13,(VLOOKUP(B433,'X13'!$B:$AZ,3,FALSE)),"B"))))))))))))))=TRUE," ",(IF($X$1=1,(VLOOKUP(B433,'X1'!$B:$AZ,3,FALSE)),IF($X$1=2,(VLOOKUP(B433,'X2'!$B:$AZ,3,FALSE)),IF($X$1=3,(VLOOKUP(B433,'X3'!$B:$AZ,3,FALSE)),IF($X$1=4,(VLOOKUP(B433,'X4'!$B:$AZ,3,FALSE)),IF($X$1=5,(VLOOKUP(B433,'X5'!$B:$AZ,3,FALSE)),IF($X$1=6,(VLOOKUP(B433,'X6'!$B:$AZ,3,FALSE)),IF($X$1=7,(VLOOKUP(B433,'X7'!$B:$AZ,3,FALSE)),IF($X$1=8,(VLOOKUP(B433,'X8'!$B:$AZ,3,FALSE)),IF($X$1=9,(VLOOKUP(B433,'X9'!$B:$AZ,3,FALSE)),IF($X$1=10,(VLOOKUP(B433,'X10'!$B:$AZ,3,FALSE)),IF($X$1=11,(VLOOKUP(B433,'X11'!$B:$AZ,3,FALSE)),IF($X$1=12,(VLOOKUP(B433,'X12'!$B:$AZ,3,FALSE)),IF($X$1=13,(VLOOKUP(B433,'X13'!$B:$AZ,3,FALSE)),"B")))))))))))))))</f>
        <v xml:space="preserve"> </v>
      </c>
      <c r="K433" s="183" t="str">
        <f ca="1">IF(ISERROR(IF($X$1=1,(VLOOKUP(B433,'X1'!$B:$AZ,5,FALSE)),IF($X$1=2,(VLOOKUP(B433,'X2'!$B:$AZ,5,FALSE)),IF($X$1=3,(VLOOKUP(B433,'X3'!$B:$AZ,5,FALSE)),IF($X$1=4,(VLOOKUP(B433,'X4'!$B:$AZ,5,FALSE)),IF($X$1=5,(VLOOKUP(B433,'X5'!$B:$AZ,5,FALSE)),IF($X$1=6,(VLOOKUP(B433,'X6'!$B:$AZ,5,FALSE)),IF($X$1=7,(VLOOKUP(B433,'X7'!$B:$AZ,5,FALSE)),IF($X$1=8,(VLOOKUP(B433,'X8'!$B:$AZ,5,FALSE)),IF($X$1=9,(VLOOKUP(B433,'X9'!$B:$AZ,5,FALSE)),IF($X$1=10,(VLOOKUP(B433,'X10'!$B:$AZ,5,FALSE)),IF($X$1=11,(VLOOKUP(B433,'X11'!$B:$AZ,5,FALSE)),IF($X$1=12,(VLOOKUP(B433,'X12'!$B:$AZ,5,FALSE)),IF($X$1=13,(VLOOKUP(B433,'X13'!$B:$AZ,5,FALSE)),"B"))))))))))))))=TRUE," ",(IF($X$1=1,(VLOOKUP(B433,'X1'!$B:$AZ,5,FALSE)),IF($X$1=2,(VLOOKUP(B433,'X2'!$B:$AZ,5,FALSE)),IF($X$1=3,(VLOOKUP(B433,'X3'!$B:$AZ,5,FALSE)),IF($X$1=4,(VLOOKUP(B433,'X4'!$B:$AZ,5,FALSE)),IF($X$1=5,(VLOOKUP(B433,'X5'!$B:$AZ,5,FALSE)),IF($X$1=6,(VLOOKUP(B433,'X6'!$B:$AZ,5,FALSE)),IF($X$1=7,(VLOOKUP(B433,'X7'!$B:$AZ,5,FALSE)),IF($X$1=8,(VLOOKUP(B433,'X8'!$B:$AZ,5,FALSE)),IF($X$1=9,(VLOOKUP(B433,'X9'!$B:$AZ,5,FALSE)),IF($X$1=10,(VLOOKUP(B433,'X10'!$B:$AZ,5,FALSE)),IF($X$1=11,(VLOOKUP(B433,'X11'!$B:$AZ,5,FALSE)),IF($X$1=12,(VLOOKUP(B433,'X12'!$B:$AZ,5,FALSE)),IF($X$1=13,(VLOOKUP(B433,'X13'!$B:$AZ,5,FALSE)),"B")))))))))))))))</f>
        <v xml:space="preserve"> </v>
      </c>
      <c r="L433" s="184" t="str">
        <f ca="1">IF(ISERROR(IF($X$1=1,(VLOOKUP(B433,'X1'!$B:$AZ,9,FALSE)),IF($X$1=2,(VLOOKUP(B433,'X2'!$B:$AZ,9,FALSE)),IF($X$1=3,(VLOOKUP(B433,'X3'!$B:$AZ,9,FALSE)),IF($X$1=4,(VLOOKUP(B433,'X4'!$B:$AZ,9,FALSE)),IF($X$1=5,(VLOOKUP(B433,'X5'!$B:$AZ,9,FALSE)),IF($X$1=6,(VLOOKUP(B433,'X6'!$B:$AZ,9,FALSE)),IF($X$1=7,(VLOOKUP(B433,'X7'!$B:$AZ,9,FALSE)),IF($X$1=8,(VLOOKUP(B433,'X8'!$B:$AZ,9,FALSE)),IF($X$1=9,(VLOOKUP(B433,'X9'!$B:$AZ,9,FALSE)),IF($X$1=10,(VLOOKUP(B433,'X10'!$B:$AZ,9,FALSE)),IF($X$1=11,(VLOOKUP(B433,'X11'!$B:$AZ,9,FALSE)),IF($X$1=12,(VLOOKUP(B433,'X12'!$B:$AZ,9,FALSE)),IF($X$1=13,(VLOOKUP(B433,'X13'!$B:$AZ,9,FALSE)),"B"))))))))))))))=TRUE," ",(IF($X$1=1,(VLOOKUP(B433,'X1'!$B:$AZ,9,FALSE)),IF($X$1=2,(VLOOKUP(B433,'X2'!$B:$AZ,9,FALSE)),IF($X$1=3,(VLOOKUP(B433,'X3'!$B:$AZ,9,FALSE)),IF($X$1=4,(VLOOKUP(B433,'X4'!$B:$AZ,9,FALSE)),IF($X$1=5,(VLOOKUP(B433,'X5'!$B:$AZ,9,FALSE)),IF($X$1=6,(VLOOKUP(B433,'X6'!$B:$AZ,9,FALSE)),IF($X$1=7,(VLOOKUP(B433,'X7'!$B:$AZ,9,FALSE)),IF($X$1=8,(VLOOKUP(B433,'X8'!$B:$AZ,9,FALSE)),IF($X$1=9,(VLOOKUP(B433,'X9'!$B:$AZ,9,FALSE)),IF($X$1=10,(VLOOKUP(B433,'X10'!$B:$AZ,9,FALSE)),IF($X$1=11,(VLOOKUP(B433,'X11'!$B:$AZ,9,FALSE)),IF($X$1=12,(VLOOKUP(B433,'X12'!$B:$AZ,9,FALSE)),IF($X$1=13,(VLOOKUP(B433,'X13'!$B:$AZ,9,FALSE)),"B")))))))))))))))</f>
        <v xml:space="preserve"> </v>
      </c>
      <c r="M433" s="184" t="str">
        <f ca="1">IF(ISERROR(IF($X$1=1,(VLOOKUP(B433,'X1'!$B:$AZ,10,FALSE)),IF($X$1=2,(VLOOKUP(B433,'X2'!$B:$AZ,10,FALSE)),IF($X$1=3,(VLOOKUP(B433,'X3'!$B:$AZ,10,FALSE)),IF($X$1=4,(VLOOKUP(B433,'X4'!$B:$AZ,10,FALSE)),IF($X$1=5,(VLOOKUP(B433,'X5'!$B:$AZ,10,FALSE)),IF($X$1=6,(VLOOKUP(B433,'X6'!$B:$AZ,10,FALSE)),IF($X$1=7,(VLOOKUP(B433,'X7'!$B:$AZ,10,FALSE)),IF($X$1=8,(VLOOKUP(B433,'X8'!$B:$AZ,10,FALSE)),IF($X$1=9,(VLOOKUP(B433,'X9'!$B:$AZ,10,FALSE)),IF($X$1=10,(VLOOKUP(B433,'X10'!$B:$AZ,10,FALSE)),IF($X$1=11,(VLOOKUP(B433,'X11'!$B:$AZ,10,FALSE)),IF($X$1=12,(VLOOKUP(B433,'X12'!$B:$AZ,10,FALSE)),IF($X$1=13,(VLOOKUP(B433,'X13'!$B:$AZ,10,FALSE)),"B"))))))))))))))=TRUE," ",(IF($X$1=1,(VLOOKUP(B433,'X1'!$B:$AZ,10,FALSE)),IF($X$1=2,(VLOOKUP(B433,'X2'!$B:$AZ,10,FALSE)),IF($X$1=3,(VLOOKUP(B433,'X3'!$B:$AZ,10,FALSE)),IF($X$1=4,(VLOOKUP(B433,'X4'!$B:$AZ,10,FALSE)),IF($X$1=5,(VLOOKUP(B433,'X5'!$B:$AZ,10,FALSE)),IF($X$1=6,(VLOOKUP(B433,'X6'!$B:$AZ,10,FALSE)),IF($X$1=7,(VLOOKUP(B433,'X7'!$B:$AZ,10,FALSE)),IF($X$1=8,(VLOOKUP(B433,'X8'!$B:$AZ,10,FALSE)),IF($X$1=9,(VLOOKUP(B433,'X9'!$B:$AZ,10,FALSE)),IF($X$1=10,(VLOOKUP(B433,'X10'!$B:$AZ,10,FALSE)),IF($X$1=11,(VLOOKUP(B433,'X11'!$B:$AZ,10,FALSE)),IF($X$1=12,(VLOOKUP(B433,'X12'!$B:$AZ,10,FALSE)),IF($X$1=13,(VLOOKUP(B433,'X13'!$B:$AZ,10,FALSE)),"B")))))))))))))))</f>
        <v xml:space="preserve"> </v>
      </c>
      <c r="N433" s="185" t="str">
        <f ca="1">IF(ISERROR(IF($X$1=1,(VLOOKUP(B433,'X1'!$B:$AZ,45,FALSE)),IF($X$1=2,(VLOOKUP(B433,'X2'!$B:$AZ,45,FALSE)),IF($X$1=3,(VLOOKUP(B433,'X3'!$B:$AZ,45,FALSE)),IF($X$1=4,(VLOOKUP(B433,'X4'!$B:$AZ,45,FALSE)),IF($X$1=5,(VLOOKUP(B433,'X5'!$B:$AZ,45,FALSE)),IF($X$1=6,(VLOOKUP(B433,'X6'!$B:$AZ,45,FALSE)),IF($X$1=7,(VLOOKUP(B433,'X7'!$B:$AZ,45,FALSE)),IF($X$1=8,(VLOOKUP(B433,'X8'!$B:$AZ,45,FALSE)),IF($X$1=9,(VLOOKUP(B433,'X9'!$B:$AZ,45,FALSE)),IF($X$1=10,(VLOOKUP(B433,'X10'!$B:$AZ,45,FALSE)),IF($X$1=11,(VLOOKUP(B433,'X11'!$B:$AZ,45,FALSE)),IF($X$1=12,(VLOOKUP(B433,'X12'!$B:$AZ,45,FALSE)),IF($X$1=13,(VLOOKUP(B433,'X13'!$B:$AZ,45,FALSE)),"B"))))))))))))))=TRUE," ",(IF($X$1=1,(VLOOKUP(B433,'X1'!$B:$AZ,45,FALSE)),IF($X$1=2,(VLOOKUP(B433,'X2'!$B:$AZ,45,FALSE)),IF($X$1=3,(VLOOKUP(B433,'X3'!$B:$AZ,45,FALSE)),IF($X$1=4,(VLOOKUP(B433,'X4'!$B:$AZ,45,FALSE)),IF($X$1=5,(VLOOKUP(B433,'X5'!$B:$AZ,45,FALSE)),IF($X$1=6,(VLOOKUP(B433,'X6'!$B:$AZ,45,FALSE)),IF($X$1=7,(VLOOKUP(B433,'X7'!$B:$AZ,45,FALSE)),IF($X$1=8,(VLOOKUP(B433,'X8'!$B:$AZ,45,FALSE)),IF($X$1=9,(VLOOKUP(B433,'X9'!$B:$AZ,45,FALSE)),IF($X$1=10,(VLOOKUP(B433,'X10'!$B:$AZ,45,FALSE)),IF($X$1=11,(VLOOKUP(B433,'X11'!$B:$AZ,45,FALSE)),IF($X$1=12,(VLOOKUP(B433,'X12'!$B:$AZ,45,FALSE)),IF($X$1=13,(VLOOKUP(B433,'X13'!$B:$AZ,45,FALSE)),"B")))))))))))))))</f>
        <v xml:space="preserve"> </v>
      </c>
      <c r="O433" s="184" t="str">
        <f ca="1">IF(ISERROR(IF($X$1=1,(VLOOKUP(B433,'X1'!$B:$AZ,11,FALSE)),IF($X$1=2,(VLOOKUP(B433,'X2'!$B:$AZ,11,FALSE)),IF($X$1=3,(VLOOKUP(B433,'X3'!$B:$AZ,11,FALSE)),IF($X$1=4,(VLOOKUP(B433,'X4'!$B:$AZ,11,FALSE)),IF($X$1=5,(VLOOKUP(B433,'X5'!$B:$AZ,11,FALSE)),IF($X$1=6,(VLOOKUP(B433,'X6'!$B:$AZ,11,FALSE)),IF($X$1=7,(VLOOKUP(B433,'X7'!$B:$AZ,11,FALSE)),IF($X$1=8,(VLOOKUP(B433,'X8'!$B:$AZ,11,FALSE)),IF($X$1=9,(VLOOKUP(B433,'X9'!$B:$AZ,11,FALSE)),IF($X$1=10,(VLOOKUP(B433,'X10'!$B:$AZ,11,FALSE)),IF($X$1=11,(VLOOKUP(B433,'X11'!$B:$AZ,11,FALSE)),IF($X$1=12,(VLOOKUP(B433,'X12'!$B:$AZ,11,FALSE)),IF($X$1=13,(VLOOKUP(B433,'X13'!$B:$AZ,11,FALSE)),"B"))))))))))))))=TRUE," ",(IF($X$1=1,(VLOOKUP(B433,'X1'!$B:$AZ,11,FALSE)),IF($X$1=2,(VLOOKUP(B433,'X2'!$B:$AZ,11,FALSE)),IF($X$1=3,(VLOOKUP(B433,'X3'!$B:$AZ,11,FALSE)),IF($X$1=4,(VLOOKUP(B433,'X4'!$B:$AZ,11,FALSE)),IF($X$1=5,(VLOOKUP(B433,'X5'!$B:$AZ,11,FALSE)),IF($X$1=6,(VLOOKUP(B433,'X6'!$B:$AZ,11,FALSE)),IF($X$1=7,(VLOOKUP(B433,'X7'!$B:$AZ,11,FALSE)),IF($X$1=8,(VLOOKUP(B433,'X8'!$B:$AZ,11,FALSE)),IF($X$1=9,(VLOOKUP(B433,'X9'!$B:$AZ,11,FALSE)),IF($X$1=10,(VLOOKUP(B433,'X10'!$B:$AZ,11,FALSE)),IF($X$1=11,(VLOOKUP(B433,'X11'!$B:$AZ,11,FALSE)),IF($X$1=12,(VLOOKUP(B433,'X12'!$B:$AZ,11,FALSE)),IF($X$1=13,(VLOOKUP(B433,'X13'!$B:$AZ,11,FALSE)),"B")))))))))))))))</f>
        <v xml:space="preserve"> </v>
      </c>
      <c r="P433" s="184" t="str">
        <f ca="1">IF(ISERROR(IF($X$1=1,(VLOOKUP(B433,'X1'!$B:$AZ,12,FALSE)),IF($X$1=2,(VLOOKUP(B433,'X2'!$B:$AZ,12,FALSE)),IF($X$1=3,(VLOOKUP(B433,'X3'!$B:$AZ,12,FALSE)),IF($X$1=4,(VLOOKUP(B433,'X4'!$B:$AZ,12,FALSE)),IF($X$1=5,(VLOOKUP(B433,'X5'!$B:$AZ,12,FALSE)),IF($X$1=6,(VLOOKUP(B433,'X6'!$B:$AZ,12,FALSE)),IF($X$1=7,(VLOOKUP(B433,'X7'!$B:$AZ,12,FALSE)),IF($X$1=8,(VLOOKUP(B433,'X8'!$B:$AZ,12,FALSE)),IF($X$1=9,(VLOOKUP(B433,'X9'!$B:$AZ,12,FALSE)),IF($X$1=10,(VLOOKUP(B433,'X10'!$B:$AZ,12,FALSE)),IF($X$1=11,(VLOOKUP(B433,'X11'!$B:$AZ,12,FALSE)),IF($X$1=12,(VLOOKUP(B433,'X12'!$B:$AZ,12,FALSE)),IF($X$1=13,(VLOOKUP(B433,'X13'!$B:$AZ,12,FALSE)),"B"))))))))))))))=TRUE," ",(IF($X$1=1,(VLOOKUP(B433,'X1'!$B:$AZ,12,FALSE)),IF($X$1=2,(VLOOKUP(B433,'X2'!$B:$AZ,12,FALSE)),IF($X$1=3,(VLOOKUP(B433,'X3'!$B:$AZ,12,FALSE)),IF($X$1=4,(VLOOKUP(B433,'X4'!$B:$AZ,12,FALSE)),IF($X$1=5,(VLOOKUP(B433,'X5'!$B:$AZ,12,FALSE)),IF($X$1=6,(VLOOKUP(B433,'X6'!$B:$AZ,12,FALSE)),IF($X$1=7,(VLOOKUP(B433,'X7'!$B:$AZ,12,FALSE)),IF($X$1=8,(VLOOKUP(B433,'X8'!$B:$AZ,12,FALSE)),IF($X$1=9,(VLOOKUP(B433,'X9'!$B:$AZ,12,FALSE)),IF($X$1=10,(VLOOKUP(B433,'X10'!$B:$AZ,12,FALSE)),IF($X$1=11,(VLOOKUP(B433,'X11'!$B:$AZ,12,FALSE)),IF($X$1=12,(VLOOKUP(B433,'X12'!$B:$AZ,12,FALSE)),IF($X$1=13,(VLOOKUP(B433,'X13'!$B:$AZ,12,FALSE)),"B")))))))))))))))</f>
        <v xml:space="preserve"> </v>
      </c>
      <c r="Q433" s="185" t="str">
        <f ca="1">IF(ISERROR(IF($X$1=1,(VLOOKUP(B433,'X1'!$B:$AZ,46,FALSE)),IF($X$1=2,(VLOOKUP(B433,'X2'!$B:$AZ,46,FALSE)),IF($X$1=3,(VLOOKUP(B433,'X3'!$B:$AZ,46,FALSE)),IF($X$1=4,(VLOOKUP(B433,'X4'!$B:$AZ,46,FALSE)),IF($X$1=5,(VLOOKUP(B433,'X5'!$B:$AZ,46,FALSE)),IF($X$1=6,(VLOOKUP(B433,'X6'!$B:$AZ,46,FALSE)),IF($X$1=7,(VLOOKUP(B433,'X7'!$B:$AZ,46,FALSE)),IF($X$1=8,(VLOOKUP(B433,'X8'!$B:$AZ,46,FALSE)),IF($X$1=9,(VLOOKUP(B433,'X9'!$B:$AZ,46,FALSE)),IF($X$1=10,(VLOOKUP(B433,'X10'!$B:$AZ,46,FALSE)),IF($X$1=11,(VLOOKUP(B433,'X11'!$B:$AZ,46,FALSE)),IF($X$1=12,(VLOOKUP(B433,'X12'!$B:$AZ,46,FALSE)),IF($X$1=13,(VLOOKUP(B433,'X13'!$B:$AZ,46,FALSE)),"B"))))))))))))))=TRUE," ",(IF($X$1=1,(VLOOKUP(B433,'X1'!$B:$AZ,46,FALSE)),IF($X$1=2,(VLOOKUP(B433,'X2'!$B:$AZ,46,FALSE)),IF($X$1=3,(VLOOKUP(B433,'X3'!$B:$AZ,46,FALSE)),IF($X$1=4,(VLOOKUP(B433,'X4'!$B:$AZ,46,FALSE)),IF($X$1=5,(VLOOKUP(B433,'X5'!$B:$AZ,46,FALSE)),IF($X$1=6,(VLOOKUP(B433,'X6'!$B:$AZ,46,FALSE)),IF($X$1=7,(VLOOKUP(B433,'X7'!$B:$AZ,46,FALSE)),IF($X$1=8,(VLOOKUP(B433,'X8'!$B:$AZ,46,FALSE)),IF($X$1=9,(VLOOKUP(B433,'X9'!$B:$AZ,46,FALSE)),IF($X$1=10,(VLOOKUP(B433,'X10'!$B:$AZ,46,FALSE)),IF($X$1=11,(VLOOKUP(B433,'X11'!$B:$AZ,46,FALSE)),IF($X$1=12,(VLOOKUP(B433,'X12'!$B:$AZ,46,FALSE)),IF($X$1=13,(VLOOKUP(B433,'X13'!$B:$AZ,46,FALSE)),"B")))))))))))))))</f>
        <v xml:space="preserve"> </v>
      </c>
      <c r="R433" s="185" t="str">
        <f ca="1">IF(ISERROR(IF($X$1=1,(VLOOKUP(B433,'X1'!$B:$AZ,15,FALSE)),IF($X$1=2,(VLOOKUP(B433,'X2'!$B:$AZ,15,FALSE)),IF($X$1=3,(VLOOKUP(B433,'X3'!$B:$AZ,15,FALSE)),IF($X$1=4,(VLOOKUP(B433,'X4'!$B:$AZ,15,FALSE)),IF($X$1=5,(VLOOKUP(B433,'X5'!$B:$AZ,15,FALSE)),IF($X$1=6,(VLOOKUP(B433,'X6'!$B:$AZ,15,FALSE)),IF($X$1=7,(VLOOKUP(B433,'X7'!$B:$AZ,15,FALSE)),IF($X$1=8,(VLOOKUP(B433,'X8'!$B:$AZ,15,FALSE)),IF($X$1=9,(VLOOKUP(B433,'X9'!$B:$AZ,15,FALSE)),IF($X$1=10,(VLOOKUP(B433,'X10'!$B:$AZ,15,FALSE)),IF($X$1=11,(VLOOKUP(B433,'X11'!$B:$AZ,15,FALSE)),IF($X$1=12,(VLOOKUP(B433,'X12'!$B:$AZ,15,FALSE)),IF($X$1=13,(VLOOKUP(B433,'X13'!$B:$AZ,15,FALSE)),"B"))))))))))))))=TRUE," ",(IF($X$1=1,(VLOOKUP(B433,'X1'!$B:$AZ,15,FALSE)),IF($X$1=2,(VLOOKUP(B433,'X2'!$B:$AZ,15,FALSE)),IF($X$1=3,(VLOOKUP(B433,'X3'!$B:$AZ,15,FALSE)),IF($X$1=4,(VLOOKUP(B433,'X4'!$B:$AZ,15,FALSE)),IF($X$1=5,(VLOOKUP(B433,'X5'!$B:$AZ,15,FALSE)),IF($X$1=6,(VLOOKUP(B433,'X6'!$B:$AZ,15,FALSE)),IF($X$1=7,(VLOOKUP(B433,'X7'!$B:$AZ,15,FALSE)),IF($X$1=8,(VLOOKUP(B433,'X8'!$B:$AZ,15,FALSE)),IF($X$1=9,(VLOOKUP(B433,'X9'!$B:$AZ,15,FALSE)),IF($X$1=10,(VLOOKUP(B433,'X10'!$B:$AZ,15,FALSE)),IF($X$1=11,(VLOOKUP(B433,'X11'!$B:$AZ,15,FALSE)),IF($X$1=12,(VLOOKUP(B433,'X12'!$B:$AZ,15,FALSE)),IF($X$1=13,(VLOOKUP(B433,'X13'!$B:$AZ,15,FALSE)),"B")))))))))))))))</f>
        <v xml:space="preserve"> </v>
      </c>
      <c r="S433" s="185" t="str">
        <f ca="1">IF(ISERROR(IF((IF($X$1=1,(VLOOKUP(B433,'X1'!$B:$AZ,14,FALSE)),(IF($X$1=2,(VLOOKUP(B433,'X2'!$B:$AZ,14,FALSE)),(IF($X$1=3,(VLOOKUP(B433,'X3'!$B:$AZ,14,FALSE)),(IF($X$1=4,(VLOOKUP(B433,'X4'!$B:$AZ,14,FALSE)),(IF($X$1=5,(VLOOKUP(B433,'X5'!$B:$AZ,14,FALSE)),(IF($X$1=6,(VLOOKUP(B433,'X6'!$B:$AZ,14,FALSE)),(IF($X$1=7,(VLOOKUP(B433,'X7'!$B:$AZ,14,FALSE)),(IF($X$1=8,(VLOOKUP(B433,'X8'!$B:$AZ,14,FALSE)),(IF($X$1=9,(VLOOKUP(B433,'X9'!$B:$AZ,14,FALSE)),(IF($X$1=10,(VLOOKUP(B433,'X10'!$B:$AZ,14,FALSE)),(IF($X$1=11,(VLOOKUP(B433,'X11'!$B:$AZ,14,FALSE)),(IF($X$1=12,(VLOOKUP(B433,'X12'!$B:$AZ,14,FALSE)),(VLOOKUP(B433,'X13'!$B:$AZ,14,FALSE))))))))))))))))))))))))))=$V$1," ",(IF($X$1=1,(VLOOKUP(B433,'X1'!$B:$AZ,14,FALSE)),(IF($X$1=2,(VLOOKUP(B433,'X2'!$B:$AZ,14,FALSE)),(IF($X$1=3,(VLOOKUP(B433,'X3'!$B:$AZ,14,FALSE)),(IF($X$1=4,(VLOOKUP(B433,'X4'!$B:$AZ,14,FALSE)),(IF($X$1=5,(VLOOKUP(B433,'X5'!$B:$AZ,14,FALSE)),(IF($X$1=6,(VLOOKUP(B433,'X6'!$B:$AZ,14,FALSE)),(IF($X$1=7,(VLOOKUP(B433,'X7'!$B:$AZ,14,FALSE)),(IF($X$1=8,(VLOOKUP(B433,'X8'!$B:$AZ,14,FALSE)),(IF($X$1=9,(VLOOKUP(B433,'X9'!$B:$AZ,14,FALSE)),(IF($X$1=10,(VLOOKUP(B433,'X10'!$B:$AZ,14,FALSE)),(IF($X$1=11,(VLOOKUP(B433,'X11'!$B:$AZ,14,FALSE)),(IF($X$1=12,(VLOOKUP(B433,'X12'!$B:$AZ,14,FALSE)),(VLOOKUP(B433,'X13'!$B:$AZ,14,FALSE))))))))))))))))))))))))))))=TRUE," ",(IF((IF($X$1=1,(VLOOKUP(B433,'X1'!$B:$AZ,14,FALSE)),(IF($X$1=2,(VLOOKUP(B433,'X2'!$B:$AZ,14,FALSE)),(IF($X$1=3,(VLOOKUP(B433,'X3'!$B:$AZ,14,FALSE)),(IF($X$1=4,(VLOOKUP(B433,'X4'!$B:$AZ,14,FALSE)),(IF($X$1=5,(VLOOKUP(B433,'X5'!$B:$AZ,14,FALSE)),(IF($X$1=6,(VLOOKUP(B433,'X6'!$B:$AZ,14,FALSE)),(IF($X$1=7,(VLOOKUP(B433,'X7'!$B:$AZ,14,FALSE)),(IF($X$1=8,(VLOOKUP(B433,'X8'!$B:$AZ,14,FALSE)),(IF($X$1=9,(VLOOKUP(B433,'X9'!$B:$AZ,14,FALSE)),(IF($X$1=10,(VLOOKUP(B433,'X10'!$B:$AZ,14,FALSE)),(IF($X$1=11,(VLOOKUP(B433,'X11'!$B:$AZ,14,FALSE)),(IF($X$1=12,(VLOOKUP(B433,'X12'!$B:$AZ,14,FALSE)),(VLOOKUP(B433,'X13'!$B:$AZ,14,FALSE))))))))))))))))))))))))))=$V$1," ",(IF($X$1=1,(VLOOKUP(B433,'X1'!$B:$AZ,14,FALSE)),(IF($X$1=2,(VLOOKUP(B433,'X2'!$B:$AZ,14,FALSE)),(IF($X$1=3,(VLOOKUP(B433,'X3'!$B:$AZ,14,FALSE)),(IF($X$1=4,(VLOOKUP(B433,'X4'!$B:$AZ,14,FALSE)),(IF($X$1=5,(VLOOKUP(B433,'X5'!$B:$AZ,14,FALSE)),(IF($X$1=6,(VLOOKUP(B433,'X6'!$B:$AZ,14,FALSE)),(IF($X$1=7,(VLOOKUP(B433,'X7'!$B:$AZ,14,FALSE)),(IF($X$1=8,(VLOOKUP(B433,'X8'!$B:$AZ,14,FALSE)),(IF($X$1=9,(VLOOKUP(B433,'X9'!$B:$AZ,14,FALSE)),(IF($X$1=10,(VLOOKUP(B433,'X10'!$B:$AZ,14,FALSE)),(IF($X$1=11,(VLOOKUP(B433,'X11'!$B:$AZ,14,FALSE)),(IF($X$1=12,(VLOOKUP(B433,'X12'!$B:$AZ,14,FALSE)),(VLOOKUP(B433,'X13'!$B:$AZ,14,FALSE)))))))))))))))))))))))))))))</f>
        <v xml:space="preserve"> </v>
      </c>
    </row>
    <row r="434" spans="1:19" ht="14.1" customHeight="1" x14ac:dyDescent="0.2">
      <c r="A434" s="156" t="s">
        <v>1058</v>
      </c>
      <c r="B434" s="122" t="str">
        <f>IF(ISERROR(IF($U$16=1,(VLOOKUP(A434,$AC$89:$AH$125,2,FALSE)),IF((IF($X$1=1,'X1'!B393,(IF($X$1=2,'X2'!B393,(IF($X$1=3,'X3'!B393,(IF($X$1=4,'X4'!B393,(IF($X$1=5,'X5'!B393,(IF($X$1=6,'X6'!B393,(IF($X$1=7,'X7'!B393,(IF($X$1=8,'X8'!B393,(IF($X$1=9,'X9'!B393,(IF($X$1=10,'X10'!B393,(IF($X$1=11,'X11'!B393,(IF($X$1=12,'X12'!B393,'X13'!B393))))))))))))))))))))))))="","",(IF($X$1=1,'X1'!B393,(IF($X$1=2,'X2'!B393,(IF($X$1=3,'X3'!B393,(IF($X$1=4,'X4'!B393,(IF($X$1=5,'X5'!B393,(IF($X$1=6,'X6'!B393,(IF($X$1=7,'X7'!B393,(IF($X$1=8,'X8'!B393,(IF($X$1=9,'X9'!B393,(IF($X$1=10,'X10'!B393,(IF($X$1=11,'X11'!B393,(IF($X$1=12,'X12'!B393,'X13'!B393)))))))))))))))))))))))))))=TRUE," ",(IF($U$16=1,(VLOOKUP(A434,$AC$89:$AH$125,2,FALSE)),IF((IF($X$1=1,'X1'!B393,(IF($X$1=2,'X2'!B393,(IF($X$1=3,'X3'!B393,(IF($X$1=4,'X4'!B393,(IF($X$1=5,'X5'!B393,(IF($X$1=6,'X6'!B393,(IF($X$1=7,'X7'!B393,(IF($X$1=8,'X8'!B393,(IF($X$1=9,'X9'!B393,(IF($X$1=10,'X10'!B393,(IF($X$1=11,'X11'!B393,(IF($X$1=12,'X12'!B393,'X13'!B393))))))))))))))))))))))))="","",(IF($X$1=1,'X1'!B393,(IF($X$1=2,'X2'!B393,(IF($X$1=3,'X3'!B393,(IF($X$1=4,'X4'!B393,(IF($X$1=5,'X5'!B393,(IF($X$1=6,'X6'!B393,(IF($X$1=7,'X7'!B393,(IF($X$1=8,'X8'!B393,(IF($X$1=9,'X9'!B393,(IF($X$1=10,'X10'!B393,(IF($X$1=11,'X11'!B393,(IF($X$1=12,'X12'!B393,'X13'!B393))))))))))))))))))))))))))))</f>
        <v/>
      </c>
      <c r="C434" s="181" t="str">
        <f ca="1">IF(ISERROR(IF($X$1=1,(VLOOKUP(B434,'X1'!$B:$AZ,47,FALSE)),IF($X$1=2,(VLOOKUP(B434,'X2'!$B:$AZ,47,FALSE)),IF($X$1=3,(VLOOKUP(B434,'X3'!$B:$AZ,47,FALSE)),IF($X$1=4,(VLOOKUP(B434,'X4'!$B:$AZ,47,FALSE)),IF($X$1=5,(VLOOKUP(B434,'X5'!$B:$AZ,47,FALSE)),IF($X$1=6,(VLOOKUP(B434,'X6'!$B:$AZ,47,FALSE)),IF($X$1=7,(VLOOKUP(B434,'X7'!$B:$AZ,47,FALSE)),IF($X$1=8,(VLOOKUP(B434,'X8'!$B:$AZ,47,FALSE)),IF($X$1=9,(VLOOKUP(B434,'X9'!$B:$AZ,47,FALSE)),IF($X$1=10,(VLOOKUP(B434,'X10'!$B:$AZ,47,FALSE)),IF($X$1=11,(VLOOKUP(B434,'X11'!$B:$AZ,47,FALSE)),IF($X$1=12,(VLOOKUP(B434,'X12'!$B:$AZ,47,FALSE)),IF($X$1=13,(VLOOKUP(B434,'X13'!$B:$AZ,47,FALSE)),"B"))))))))))))))=TRUE," ",(IF($X$1=1,(VLOOKUP(B434,'X1'!$B:$AZ,47,FALSE)),IF($X$1=2,(VLOOKUP(B434,'X2'!$B:$AZ,47,FALSE)),IF($X$1=3,(VLOOKUP(B434,'X3'!$B:$AZ,47,FALSE)),IF($X$1=4,(VLOOKUP(B434,'X4'!$B:$AZ,47,FALSE)),IF($X$1=5,(VLOOKUP(B434,'X5'!$B:$AZ,47,FALSE)),IF($X$1=6,(VLOOKUP(B434,'X6'!$B:$AZ,47,FALSE)),IF($X$1=7,(VLOOKUP(B434,'X7'!$B:$AZ,47,FALSE)),IF($X$1=8,(VLOOKUP(B434,'X8'!$B:$AZ,47,FALSE)),IF($X$1=9,(VLOOKUP(B434,'X9'!$B:$AZ,47,FALSE)),IF($X$1=10,(VLOOKUP(B434,'X10'!$B:$AZ,47,FALSE)),IF($X$1=11,(VLOOKUP(B434,'X11'!$B:$AZ,47,FALSE)),IF($X$1=12,(VLOOKUP(B434,'X12'!$B:$AZ,47,FALSE)),IF($X$1=13,(VLOOKUP(B434,'X13'!$B:$AZ,47,FALSE)),"B")))))))))))))))</f>
        <v xml:space="preserve"> </v>
      </c>
      <c r="D434" s="181" t="str">
        <f ca="1">IF(ISERROR(IF($X$1=1,(VLOOKUP(B434,'X1'!$B:$AP,41,FALSE)),IF($X$1=2,(VLOOKUP(B434,'X2'!$B:$AP,41,FALSE)),IF($X$1=3,(VLOOKUP(B434,'X3'!$B:$AP,41,FALSE)),IF($X$1=4,(VLOOKUP(B434,'X4'!$B:$AP,41,FALSE)),IF($X$1=5,(VLOOKUP(B434,'X5'!$B:$AP,41,FALSE)),IF($X$1=6,(VLOOKUP(B434,'X6'!$B:$AP,41,FALSE)),IF($X$1=7,(VLOOKUP(B434,'X7'!$B:$AP,41,FALSE)),IF($X$1=8,(VLOOKUP(B434,'X8'!$B:$AP,41,FALSE)),IF($X$1=9,(VLOOKUP(B434,'X9'!$B:$AP,41,FALSE)),IF($X$1=10,(VLOOKUP(B434,'X10'!$B:$AP,41,FALSE)),IF($X$1=11,(VLOOKUP(B434,'X11'!$B:$AP,41,FALSE)),IF($X$1=12,(VLOOKUP(B434,'X12'!$B:$AP,41,FALSE)),IF($X$1=13,(VLOOKUP(B434,'X13'!$B:$AP,41,FALSE)),"B"))))))))))))))=TRUE," ",(IF($X$1=1,(VLOOKUP(B434,'X1'!$B:$AP,41,FALSE)),IF($X$1=2,(VLOOKUP(B434,'X2'!$B:$AP,41,FALSE)),IF($X$1=3,(VLOOKUP(B434,'X3'!$B:$AP,41,FALSE)),IF($X$1=4,(VLOOKUP(B434,'X4'!$B:$AP,41,FALSE)),IF($X$1=5,(VLOOKUP(B434,'X5'!$B:$AP,41,FALSE)),IF($X$1=6,(VLOOKUP(B434,'X6'!$B:$AP,41,FALSE)),IF($X$1=7,(VLOOKUP(B434,'X7'!$B:$AP,41,FALSE)),IF($X$1=8,(VLOOKUP(B434,'X8'!$B:$AP,41,FALSE)),IF($X$1=9,(VLOOKUP(B434,'X9'!$B:$AP,41,FALSE)),IF($X$1=10,(VLOOKUP(B434,'X10'!$B:$AP,41,FALSE)),IF($X$1=11,(VLOOKUP(B434,'X11'!$B:$AP,41,FALSE)),IF($X$1=12,(VLOOKUP(B434,'X12'!$B:$AP,41,FALSE)),IF($X$1=13,(VLOOKUP(B434,'X13'!$B:$AP,41,FALSE)),"B")))))))))))))))</f>
        <v xml:space="preserve"> </v>
      </c>
      <c r="E434" s="182" t="str">
        <f ca="1">IF(ISERROR(IF($X$1=1,(VLOOKUP(B434,'X1'!$B:$AP,7,FALSE)),IF($X$1=2,(VLOOKUP(B434,'X2'!$B:$AP,7,FALSE)),IF($X$1=3,(VLOOKUP(B434,'X3'!$B:$AP,7,FALSE)),IF($X$1=4,(VLOOKUP(B434,'X4'!$B:$AP,7,FALSE)),IF($X$1=5,(VLOOKUP(B434,'X5'!$B:$AP,7,FALSE)),IF($X$1=6,(VLOOKUP(B434,'X6'!$B:$AP,7,FALSE)),IF($X$1=7,(VLOOKUP(B434,'X7'!$B:$AP,7,FALSE)),IF($X$1=8,(VLOOKUP(B434,'X8'!$B:$AP,7,FALSE)),IF($X$1=9,(VLOOKUP(B434,'X9'!$B:$AP,7,FALSE)),IF($X$1=10,(VLOOKUP(B434,'X10'!$B:$AP,7,FALSE)),IF($X$1=11,(VLOOKUP(B434,'X11'!$B:$AP,7,FALSE)),IF($X$1=12,(VLOOKUP(B434,'X12'!$B:$AP,7,FALSE)),IF($X$1=13,(VLOOKUP(B434,'X13'!$B:$AP,7,FALSE)),"B"))))))))))))))=TRUE," ",(IF($X$1=1,(VLOOKUP(B434,'X1'!$B:$AP,7,FALSE)),IF($X$1=2,(VLOOKUP(B434,'X2'!$B:$AP,7,FALSE)),IF($X$1=3,(VLOOKUP(B434,'X3'!$B:$AP,7,FALSE)),IF($X$1=4,(VLOOKUP(B434,'X4'!$B:$AP,7,FALSE)),IF($X$1=5,(VLOOKUP(B434,'X5'!$B:$AP,7,FALSE)),IF($X$1=6,(VLOOKUP(B434,'X6'!$B:$AP,7,FALSE)),IF($X$1=7,(VLOOKUP(B434,'X7'!$B:$AP,7,FALSE)),IF($X$1=8,(VLOOKUP(B434,'X8'!$B:$AP,7,FALSE)),IF($X$1=9,(VLOOKUP(B434,'X9'!$B:$AP,7,FALSE)),IF($X$1=10,(VLOOKUP(B434,'X10'!$B:$AP,7,FALSE)),IF($X$1=11,(VLOOKUP(B434,'X11'!$B:$AP,7,FALSE)),IF($X$1=12,(VLOOKUP(B434,'X12'!$B:$AP,7,FALSE)),IF($X$1=13,(VLOOKUP(B434,'X13'!$B:$AP,7,FALSE)),"B")))))))))))))))</f>
        <v xml:space="preserve"> </v>
      </c>
      <c r="F434" s="182" t="str">
        <f ca="1">IF(ISERROR(IF((IF($X$1=1,(VLOOKUP(B434,'X1'!$B:$AO,6,FALSE)),(IF($X$1=2,(VLOOKUP(B434,'X2'!$B:$AO,6,FALSE)),(IF($X$1=3,(VLOOKUP(B434,'X3'!$B:$AO,6,FALSE)),(IF($X$1=4,(VLOOKUP(B434,'X4'!$B:$AO,6,FALSE)),(IF($X$1=5,(VLOOKUP(B434,'X5'!$B:$AO,6,FALSE)),(IF($X$1=6,(VLOOKUP(B434,'X6'!$B:$AO,6,FALSE)),(IF($X$1=7,(VLOOKUP(B434,'X7'!$B:$AO,6,FALSE)),(IF($X$1=8,(VLOOKUP(B434,'X8'!$B:$AO,6,FALSE)),(IF($X$1=9,(VLOOKUP(B434,'X9'!$B:$AO,6,FALSE)),(IF($X$1=10,(VLOOKUP(B434,'X10'!$B:$AO,6,FALSE)),(IF($X$1=11,(VLOOKUP(B434,'X11'!$B:$AO,6,FALSE)),(IF($X$1=12,(VLOOKUP(B434,'X12'!$B:$AO,6,FALSE)),(VLOOKUP(B434,'X13'!$B:$AO,6,FALSE))))))))))))))))))))))))))=$V$1," ",(IF($X$1=1,(VLOOKUP(B434,'X1'!$B:$AO,6,FALSE)),(IF($X$1=2,(VLOOKUP(B434,'X2'!$B:$AO,6,FALSE)),(IF($X$1=3,(VLOOKUP(B434,'X3'!$B:$AO,6,FALSE)),(IF($X$1=4,(VLOOKUP(B434,'X4'!$B:$AO,6,FALSE)),(IF($X$1=5,(VLOOKUP(B434,'X5'!$B:$AO,6,FALSE)),(IF($X$1=6,(VLOOKUP(B434,'X6'!$B:$AO,6,FALSE)),(IF($X$1=7,(VLOOKUP(B434,'X7'!$B:$AO,6,FALSE)),(IF($X$1=8,(VLOOKUP(B434,'X8'!$B:$AO,6,FALSE)),(IF($X$1=9,(VLOOKUP(B434,'X9'!$B:$AO,6,FALSE)),(IF($X$1=10,(VLOOKUP(B434,'X10'!$B:$AO,6,FALSE)),(IF($X$1=11,(VLOOKUP(B434,'X11'!$B:$AO,6,FALSE)),(IF($X$1=12,(VLOOKUP(B434,'X12'!$B:$AO,6,FALSE)),(VLOOKUP(B434,'X13'!$B:$AO,6,FALSE))))))))))))))))))))))))))))=TRUE," ",(IF((IF($X$1=1,(VLOOKUP(B434,'X1'!$B:$AO,6,FALSE)),(IF($X$1=2,(VLOOKUP(B434,'X2'!$B:$AO,6,FALSE)),(IF($X$1=3,(VLOOKUP(B434,'X3'!$B:$AO,6,FALSE)),(IF($X$1=4,(VLOOKUP(B434,'X4'!$B:$AO,6,FALSE)),(IF($X$1=5,(VLOOKUP(B434,'X5'!$B:$AO,6,FALSE)),(IF($X$1=6,(VLOOKUP(B434,'X6'!$B:$AO,6,FALSE)),(IF($X$1=7,(VLOOKUP(B434,'X7'!$B:$AO,6,FALSE)),(IF($X$1=8,(VLOOKUP(B434,'X8'!$B:$AO,6,FALSE)),(IF($X$1=9,(VLOOKUP(B434,'X9'!$B:$AO,6,FALSE)),(IF($X$1=10,(VLOOKUP(B434,'X10'!$B:$AO,6,FALSE)),(IF($X$1=11,(VLOOKUP(B434,'X11'!$B:$AO,6,FALSE)),(IF($X$1=12,(VLOOKUP(B434,'X12'!$B:$AO,6,FALSE)),(VLOOKUP(B434,'X13'!$B:$AO,6,FALSE))))))))))))))))))))))))))=$V$1," ",(IF($X$1=1,(VLOOKUP(B434,'X1'!$B:$AO,6,FALSE)),(IF($X$1=2,(VLOOKUP(B434,'X2'!$B:$AO,6,FALSE)),(IF($X$1=3,(VLOOKUP(B434,'X3'!$B:$AO,6,FALSE)),(IF($X$1=4,(VLOOKUP(B434,'X4'!$B:$AO,6,FALSE)),(IF($X$1=5,(VLOOKUP(B434,'X5'!$B:$AO,6,FALSE)),(IF($X$1=6,(VLOOKUP(B434,'X6'!$B:$AO,6,FALSE)),(IF($X$1=7,(VLOOKUP(B434,'X7'!$B:$AO,6,FALSE)),(IF($X$1=8,(VLOOKUP(B434,'X8'!$B:$AO,6,FALSE)),(IF($X$1=9,(VLOOKUP(B434,'X9'!$B:$AO,6,FALSE)),(IF($X$1=10,(VLOOKUP(B434,'X10'!$B:$AO,6,FALSE)),(IF($X$1=11,(VLOOKUP(B434,'X11'!$B:$AO,6,FALSE)),(IF($X$1=12,(VLOOKUP(B434,'X12'!$B:$AO,6,FALSE)),(VLOOKUP(B434,'X13'!$B:$AO,6,FALSE)))))))))))))))))))))))))))))</f>
        <v xml:space="preserve"> </v>
      </c>
      <c r="G434" s="182" t="str">
        <f ca="1">IF(ISERROR(IF($X$1=1,(VLOOKUP(B434,'X1'!$B:$AZ,44,FALSE)),IF($X$1=2,(VLOOKUP(B434,'X2'!$B:$AZ,44,FALSE)),IF($X$1=3,(VLOOKUP(B434,'X3'!$B:$AZ,44,FALSE)),IF($X$1=4,(VLOOKUP(B434,'X4'!$B:$AZ,44,FALSE)),IF($X$1=5,(VLOOKUP(B434,'X5'!$B:$AZ,44,FALSE)),IF($X$1=6,(VLOOKUP(B434,'X6'!$B:$AZ,44,FALSE)),IF($X$1=7,(VLOOKUP(B434,'X7'!$B:$AZ,44,FALSE)),IF($X$1=8,(VLOOKUP(B434,'X8'!$B:$AZ,44,FALSE)),IF($X$1=9,(VLOOKUP(B434,'X9'!$B:$AZ,44,FALSE)),IF($X$1=10,(VLOOKUP(B434,'X10'!$B:$AZ,44,FALSE)),IF($X$1=11,(VLOOKUP(B434,'X11'!$B:$AZ,44,FALSE)),IF($X$1=12,(VLOOKUP(B434,'X12'!$B:$AZ,44,FALSE)),IF($X$1=13,(VLOOKUP(B434,'X13'!$B:$AZ,44,FALSE)),"B"))))))))))))))=TRUE," ",(IF($X$1=1,(VLOOKUP(B434,'X1'!$B:$AZ,44,FALSE)),IF($X$1=2,(VLOOKUP(B434,'X2'!$B:$AZ,44,FALSE)),IF($X$1=3,(VLOOKUP(B434,'X3'!$B:$AZ,44,FALSE)),IF($X$1=4,(VLOOKUP(B434,'X4'!$B:$AZ,44,FALSE)),IF($X$1=5,(VLOOKUP(B434,'X5'!$B:$AZ,44,FALSE)),IF($X$1=6,(VLOOKUP(B434,'X6'!$B:$AZ,44,FALSE)),IF($X$1=7,(VLOOKUP(B434,'X7'!$B:$AZ,44,FALSE)),IF($X$1=8,(VLOOKUP(B434,'X8'!$B:$AZ,44,FALSE)),IF($X$1=9,(VLOOKUP(B434,'X9'!$B:$AZ,44,FALSE)),IF($X$1=10,(VLOOKUP(B434,'X10'!$B:$AZ,44,FALSE)),IF($X$1=11,(VLOOKUP(B434,'X11'!$B:$AZ,44,FALSE)),IF($X$1=12,(VLOOKUP(B434,'X12'!$B:$AZ,44,FALSE)),IF($X$1=13,(VLOOKUP(B434,'X13'!$B:$AZ,44,FALSE)),"B")))))))))))))))</f>
        <v xml:space="preserve"> </v>
      </c>
      <c r="H434" s="182" t="str">
        <f ca="1">IF(ISERROR(IF($X$1=1,(VLOOKUP(B434,'X1'!$B:$AZ,8,FALSE)),IF($X$1=2,(VLOOKUP(B434,'X2'!$B:$AZ,8,FALSE)),IF($X$1=3,(VLOOKUP(B434,'X3'!$B:$AZ,8,FALSE)),IF($X$1=4,(VLOOKUP(B434,'X4'!$B:$AZ,8,FALSE)),IF($X$1=5,(VLOOKUP(B434,'X5'!$B:$AZ,8,FALSE)),IF($X$1=6,(VLOOKUP(B434,'X6'!$B:$AZ,8,FALSE)),IF($X$1=7,(VLOOKUP(B434,'X7'!$B:$AZ,8,FALSE)),IF($X$1=8,(VLOOKUP(B434,'X8'!$B:$AZ,8,FALSE)),IF($X$1=9,(VLOOKUP(B434,'X9'!$B:$AZ,8,FALSE)),IF($X$1=10,(VLOOKUP(B434,'X10'!$B:$AZ,8,FALSE)),IF($X$1=11,(VLOOKUP(B434,'X11'!$B:$AZ,8,FALSE)),IF($X$1=12,(VLOOKUP(B434,'X12'!$B:$AZ,8,FALSE)),IF($X$1=13,(VLOOKUP(B434,'X13'!$B:$AZ,8,FALSE)),"B"))))))))))))))=TRUE," ",(IF($X$1=1,(VLOOKUP(B434,'X1'!$B:$AZ,8,FALSE)),IF($X$1=2,(VLOOKUP(B434,'X2'!$B:$AZ,8,FALSE)),IF($X$1=3,(VLOOKUP(B434,'X3'!$B:$AZ,8,FALSE)),IF($X$1=4,(VLOOKUP(B434,'X4'!$B:$AZ,8,FALSE)),IF($X$1=5,(VLOOKUP(B434,'X5'!$B:$AZ,8,FALSE)),IF($X$1=6,(VLOOKUP(B434,'X6'!$B:$AZ,8,FALSE)),IF($X$1=7,(VLOOKUP(B434,'X7'!$B:$AZ,8,FALSE)),IF($X$1=8,(VLOOKUP(B434,'X8'!$B:$AZ,8,FALSE)),IF($X$1=9,(VLOOKUP(B434,'X9'!$B:$AZ,8,FALSE)),IF($X$1=10,(VLOOKUP(B434,'X10'!$B:$AZ,8,FALSE)),IF($X$1=11,(VLOOKUP(B434,'X11'!$B:$AZ,8,FALSE)),IF($X$1=12,(VLOOKUP(B434,'X12'!$B:$AZ,8,FALSE)),IF($X$1=13,(VLOOKUP(B434,'X13'!$B:$AZ,8,FALSE)),"B")))))))))))))))</f>
        <v xml:space="preserve"> </v>
      </c>
      <c r="I434" s="183" t="str">
        <f ca="1">IF(ISERROR(IF($X$1=1,(VLOOKUP(B434,'X1'!$B:$AZ,2,FALSE)),IF($X$1=2,(VLOOKUP(B434,'X2'!$B:$AZ,2,FALSE)),IF($X$1=3,(VLOOKUP(B434,'X3'!$B:$AZ,2,FALSE)),IF($X$1=4,(VLOOKUP(B434,'X4'!$B:$AZ,2,FALSE)),IF($X$1=5,(VLOOKUP(B434,'X5'!$B:$AZ,2,FALSE)),IF($X$1=6,(VLOOKUP(B434,'X6'!$B:$AZ,2,FALSE)),IF($X$1=7,(VLOOKUP(B434,'X7'!$B:$AZ,2,FALSE)),IF($X$1=8,(VLOOKUP(B434,'X8'!$B:$AZ,2,FALSE)),IF($X$1=9,(VLOOKUP(B434,'X9'!$B:$AZ,2,FALSE)),IF($X$1=10,(VLOOKUP(B434,'X10'!$B:$AZ,2,FALSE)),IF($X$1=11,(VLOOKUP(B434,'X11'!$B:$AZ,2,FALSE)),IF($X$1=12,(VLOOKUP(B434,'X12'!$B:$AZ,2,FALSE)),IF($X$1=13,(VLOOKUP(B434,'X13'!$B:$AZ,2,FALSE)),"B"))))))))))))))=TRUE," ",(IF($X$1=1,(VLOOKUP(B434,'X1'!$B:$AZ,2,FALSE)),IF($X$1=2,(VLOOKUP(B434,'X2'!$B:$AZ,2,FALSE)),IF($X$1=3,(VLOOKUP(B434,'X3'!$B:$AZ,2,FALSE)),IF($X$1=4,(VLOOKUP(B434,'X4'!$B:$AZ,2,FALSE)),IF($X$1=5,(VLOOKUP(B434,'X5'!$B:$AZ,2,FALSE)),IF($X$1=6,(VLOOKUP(B434,'X6'!$B:$AZ,2,FALSE)),IF($X$1=7,(VLOOKUP(B434,'X7'!$B:$AZ,2,FALSE)),IF($X$1=8,(VLOOKUP(B434,'X8'!$B:$AZ,2,FALSE)),IF($X$1=9,(VLOOKUP(B434,'X9'!$B:$AZ,2,FALSE)),IF($X$1=10,(VLOOKUP(B434,'X10'!$B:$AZ,2,FALSE)),IF($X$1=11,(VLOOKUP(B434,'X11'!$B:$AZ,2,FALSE)),IF($X$1=12,(VLOOKUP(B434,'X12'!$B:$AZ,2,FALSE)),IF($X$1=13,(VLOOKUP(B434,'X13'!$B:$AZ,2,FALSE)),"B")))))))))))))))</f>
        <v xml:space="preserve"> </v>
      </c>
      <c r="J434" s="183" t="str">
        <f ca="1">IF(ISERROR(IF($X$1=1,(VLOOKUP(B434,'X1'!$B:$AZ,3,FALSE)),IF($X$1=2,(VLOOKUP(B434,'X2'!$B:$AZ,3,FALSE)),IF($X$1=3,(VLOOKUP(B434,'X3'!$B:$AZ,3,FALSE)),IF($X$1=4,(VLOOKUP(B434,'X4'!$B:$AZ,3,FALSE)),IF($X$1=5,(VLOOKUP(B434,'X5'!$B:$AZ,3,FALSE)),IF($X$1=6,(VLOOKUP(B434,'X6'!$B:$AZ,3,FALSE)),IF($X$1=7,(VLOOKUP(B434,'X7'!$B:$AZ,3,FALSE)),IF($X$1=8,(VLOOKUP(B434,'X8'!$B:$AZ,3,FALSE)),IF($X$1=9,(VLOOKUP(B434,'X9'!$B:$AZ,3,FALSE)),IF($X$1=10,(VLOOKUP(B434,'X10'!$B:$AZ,3,FALSE)),IF($X$1=11,(VLOOKUP(B434,'X11'!$B:$AZ,3,FALSE)),IF($X$1=12,(VLOOKUP(B434,'X12'!$B:$AZ,3,FALSE)),IF($X$1=13,(VLOOKUP(B434,'X13'!$B:$AZ,3,FALSE)),"B"))))))))))))))=TRUE," ",(IF($X$1=1,(VLOOKUP(B434,'X1'!$B:$AZ,3,FALSE)),IF($X$1=2,(VLOOKUP(B434,'X2'!$B:$AZ,3,FALSE)),IF($X$1=3,(VLOOKUP(B434,'X3'!$B:$AZ,3,FALSE)),IF($X$1=4,(VLOOKUP(B434,'X4'!$B:$AZ,3,FALSE)),IF($X$1=5,(VLOOKUP(B434,'X5'!$B:$AZ,3,FALSE)),IF($X$1=6,(VLOOKUP(B434,'X6'!$B:$AZ,3,FALSE)),IF($X$1=7,(VLOOKUP(B434,'X7'!$B:$AZ,3,FALSE)),IF($X$1=8,(VLOOKUP(B434,'X8'!$B:$AZ,3,FALSE)),IF($X$1=9,(VLOOKUP(B434,'X9'!$B:$AZ,3,FALSE)),IF($X$1=10,(VLOOKUP(B434,'X10'!$B:$AZ,3,FALSE)),IF($X$1=11,(VLOOKUP(B434,'X11'!$B:$AZ,3,FALSE)),IF($X$1=12,(VLOOKUP(B434,'X12'!$B:$AZ,3,FALSE)),IF($X$1=13,(VLOOKUP(B434,'X13'!$B:$AZ,3,FALSE)),"B")))))))))))))))</f>
        <v xml:space="preserve"> </v>
      </c>
      <c r="K434" s="183" t="str">
        <f ca="1">IF(ISERROR(IF($X$1=1,(VLOOKUP(B434,'X1'!$B:$AZ,5,FALSE)),IF($X$1=2,(VLOOKUP(B434,'X2'!$B:$AZ,5,FALSE)),IF($X$1=3,(VLOOKUP(B434,'X3'!$B:$AZ,5,FALSE)),IF($X$1=4,(VLOOKUP(B434,'X4'!$B:$AZ,5,FALSE)),IF($X$1=5,(VLOOKUP(B434,'X5'!$B:$AZ,5,FALSE)),IF($X$1=6,(VLOOKUP(B434,'X6'!$B:$AZ,5,FALSE)),IF($X$1=7,(VLOOKUP(B434,'X7'!$B:$AZ,5,FALSE)),IF($X$1=8,(VLOOKUP(B434,'X8'!$B:$AZ,5,FALSE)),IF($X$1=9,(VLOOKUP(B434,'X9'!$B:$AZ,5,FALSE)),IF($X$1=10,(VLOOKUP(B434,'X10'!$B:$AZ,5,FALSE)),IF($X$1=11,(VLOOKUP(B434,'X11'!$B:$AZ,5,FALSE)),IF($X$1=12,(VLOOKUP(B434,'X12'!$B:$AZ,5,FALSE)),IF($X$1=13,(VLOOKUP(B434,'X13'!$B:$AZ,5,FALSE)),"B"))))))))))))))=TRUE," ",(IF($X$1=1,(VLOOKUP(B434,'X1'!$B:$AZ,5,FALSE)),IF($X$1=2,(VLOOKUP(B434,'X2'!$B:$AZ,5,FALSE)),IF($X$1=3,(VLOOKUP(B434,'X3'!$B:$AZ,5,FALSE)),IF($X$1=4,(VLOOKUP(B434,'X4'!$B:$AZ,5,FALSE)),IF($X$1=5,(VLOOKUP(B434,'X5'!$B:$AZ,5,FALSE)),IF($X$1=6,(VLOOKUP(B434,'X6'!$B:$AZ,5,FALSE)),IF($X$1=7,(VLOOKUP(B434,'X7'!$B:$AZ,5,FALSE)),IF($X$1=8,(VLOOKUP(B434,'X8'!$B:$AZ,5,FALSE)),IF($X$1=9,(VLOOKUP(B434,'X9'!$B:$AZ,5,FALSE)),IF($X$1=10,(VLOOKUP(B434,'X10'!$B:$AZ,5,FALSE)),IF($X$1=11,(VLOOKUP(B434,'X11'!$B:$AZ,5,FALSE)),IF($X$1=12,(VLOOKUP(B434,'X12'!$B:$AZ,5,FALSE)),IF($X$1=13,(VLOOKUP(B434,'X13'!$B:$AZ,5,FALSE)),"B")))))))))))))))</f>
        <v xml:space="preserve"> </v>
      </c>
      <c r="L434" s="184" t="str">
        <f ca="1">IF(ISERROR(IF($X$1=1,(VLOOKUP(B434,'X1'!$B:$AZ,9,FALSE)),IF($X$1=2,(VLOOKUP(B434,'X2'!$B:$AZ,9,FALSE)),IF($X$1=3,(VLOOKUP(B434,'X3'!$B:$AZ,9,FALSE)),IF($X$1=4,(VLOOKUP(B434,'X4'!$B:$AZ,9,FALSE)),IF($X$1=5,(VLOOKUP(B434,'X5'!$B:$AZ,9,FALSE)),IF($X$1=6,(VLOOKUP(B434,'X6'!$B:$AZ,9,FALSE)),IF($X$1=7,(VLOOKUP(B434,'X7'!$B:$AZ,9,FALSE)),IF($X$1=8,(VLOOKUP(B434,'X8'!$B:$AZ,9,FALSE)),IF($X$1=9,(VLOOKUP(B434,'X9'!$B:$AZ,9,FALSE)),IF($X$1=10,(VLOOKUP(B434,'X10'!$B:$AZ,9,FALSE)),IF($X$1=11,(VLOOKUP(B434,'X11'!$B:$AZ,9,FALSE)),IF($X$1=12,(VLOOKUP(B434,'X12'!$B:$AZ,9,FALSE)),IF($X$1=13,(VLOOKUP(B434,'X13'!$B:$AZ,9,FALSE)),"B"))))))))))))))=TRUE," ",(IF($X$1=1,(VLOOKUP(B434,'X1'!$B:$AZ,9,FALSE)),IF($X$1=2,(VLOOKUP(B434,'X2'!$B:$AZ,9,FALSE)),IF($X$1=3,(VLOOKUP(B434,'X3'!$B:$AZ,9,FALSE)),IF($X$1=4,(VLOOKUP(B434,'X4'!$B:$AZ,9,FALSE)),IF($X$1=5,(VLOOKUP(B434,'X5'!$B:$AZ,9,FALSE)),IF($X$1=6,(VLOOKUP(B434,'X6'!$B:$AZ,9,FALSE)),IF($X$1=7,(VLOOKUP(B434,'X7'!$B:$AZ,9,FALSE)),IF($X$1=8,(VLOOKUP(B434,'X8'!$B:$AZ,9,FALSE)),IF($X$1=9,(VLOOKUP(B434,'X9'!$B:$AZ,9,FALSE)),IF($X$1=10,(VLOOKUP(B434,'X10'!$B:$AZ,9,FALSE)),IF($X$1=11,(VLOOKUP(B434,'X11'!$B:$AZ,9,FALSE)),IF($X$1=12,(VLOOKUP(B434,'X12'!$B:$AZ,9,FALSE)),IF($X$1=13,(VLOOKUP(B434,'X13'!$B:$AZ,9,FALSE)),"B")))))))))))))))</f>
        <v xml:space="preserve"> </v>
      </c>
      <c r="M434" s="184" t="str">
        <f ca="1">IF(ISERROR(IF($X$1=1,(VLOOKUP(B434,'X1'!$B:$AZ,10,FALSE)),IF($X$1=2,(VLOOKUP(B434,'X2'!$B:$AZ,10,FALSE)),IF($X$1=3,(VLOOKUP(B434,'X3'!$B:$AZ,10,FALSE)),IF($X$1=4,(VLOOKUP(B434,'X4'!$B:$AZ,10,FALSE)),IF($X$1=5,(VLOOKUP(B434,'X5'!$B:$AZ,10,FALSE)),IF($X$1=6,(VLOOKUP(B434,'X6'!$B:$AZ,10,FALSE)),IF($X$1=7,(VLOOKUP(B434,'X7'!$B:$AZ,10,FALSE)),IF($X$1=8,(VLOOKUP(B434,'X8'!$B:$AZ,10,FALSE)),IF($X$1=9,(VLOOKUP(B434,'X9'!$B:$AZ,10,FALSE)),IF($X$1=10,(VLOOKUP(B434,'X10'!$B:$AZ,10,FALSE)),IF($X$1=11,(VLOOKUP(B434,'X11'!$B:$AZ,10,FALSE)),IF($X$1=12,(VLOOKUP(B434,'X12'!$B:$AZ,10,FALSE)),IF($X$1=13,(VLOOKUP(B434,'X13'!$B:$AZ,10,FALSE)),"B"))))))))))))))=TRUE," ",(IF($X$1=1,(VLOOKUP(B434,'X1'!$B:$AZ,10,FALSE)),IF($X$1=2,(VLOOKUP(B434,'X2'!$B:$AZ,10,FALSE)),IF($X$1=3,(VLOOKUP(B434,'X3'!$B:$AZ,10,FALSE)),IF($X$1=4,(VLOOKUP(B434,'X4'!$B:$AZ,10,FALSE)),IF($X$1=5,(VLOOKUP(B434,'X5'!$B:$AZ,10,FALSE)),IF($X$1=6,(VLOOKUP(B434,'X6'!$B:$AZ,10,FALSE)),IF($X$1=7,(VLOOKUP(B434,'X7'!$B:$AZ,10,FALSE)),IF($X$1=8,(VLOOKUP(B434,'X8'!$B:$AZ,10,FALSE)),IF($X$1=9,(VLOOKUP(B434,'X9'!$B:$AZ,10,FALSE)),IF($X$1=10,(VLOOKUP(B434,'X10'!$B:$AZ,10,FALSE)),IF($X$1=11,(VLOOKUP(B434,'X11'!$B:$AZ,10,FALSE)),IF($X$1=12,(VLOOKUP(B434,'X12'!$B:$AZ,10,FALSE)),IF($X$1=13,(VLOOKUP(B434,'X13'!$B:$AZ,10,FALSE)),"B")))))))))))))))</f>
        <v xml:space="preserve"> </v>
      </c>
      <c r="N434" s="185" t="str">
        <f ca="1">IF(ISERROR(IF($X$1=1,(VLOOKUP(B434,'X1'!$B:$AZ,45,FALSE)),IF($X$1=2,(VLOOKUP(B434,'X2'!$B:$AZ,45,FALSE)),IF($X$1=3,(VLOOKUP(B434,'X3'!$B:$AZ,45,FALSE)),IF($X$1=4,(VLOOKUP(B434,'X4'!$B:$AZ,45,FALSE)),IF($X$1=5,(VLOOKUP(B434,'X5'!$B:$AZ,45,FALSE)),IF($X$1=6,(VLOOKUP(B434,'X6'!$B:$AZ,45,FALSE)),IF($X$1=7,(VLOOKUP(B434,'X7'!$B:$AZ,45,FALSE)),IF($X$1=8,(VLOOKUP(B434,'X8'!$B:$AZ,45,FALSE)),IF($X$1=9,(VLOOKUP(B434,'X9'!$B:$AZ,45,FALSE)),IF($X$1=10,(VLOOKUP(B434,'X10'!$B:$AZ,45,FALSE)),IF($X$1=11,(VLOOKUP(B434,'X11'!$B:$AZ,45,FALSE)),IF($X$1=12,(VLOOKUP(B434,'X12'!$B:$AZ,45,FALSE)),IF($X$1=13,(VLOOKUP(B434,'X13'!$B:$AZ,45,FALSE)),"B"))))))))))))))=TRUE," ",(IF($X$1=1,(VLOOKUP(B434,'X1'!$B:$AZ,45,FALSE)),IF($X$1=2,(VLOOKUP(B434,'X2'!$B:$AZ,45,FALSE)),IF($X$1=3,(VLOOKUP(B434,'X3'!$B:$AZ,45,FALSE)),IF($X$1=4,(VLOOKUP(B434,'X4'!$B:$AZ,45,FALSE)),IF($X$1=5,(VLOOKUP(B434,'X5'!$B:$AZ,45,FALSE)),IF($X$1=6,(VLOOKUP(B434,'X6'!$B:$AZ,45,FALSE)),IF($X$1=7,(VLOOKUP(B434,'X7'!$B:$AZ,45,FALSE)),IF($X$1=8,(VLOOKUP(B434,'X8'!$B:$AZ,45,FALSE)),IF($X$1=9,(VLOOKUP(B434,'X9'!$B:$AZ,45,FALSE)),IF($X$1=10,(VLOOKUP(B434,'X10'!$B:$AZ,45,FALSE)),IF($X$1=11,(VLOOKUP(B434,'X11'!$B:$AZ,45,FALSE)),IF($X$1=12,(VLOOKUP(B434,'X12'!$B:$AZ,45,FALSE)),IF($X$1=13,(VLOOKUP(B434,'X13'!$B:$AZ,45,FALSE)),"B")))))))))))))))</f>
        <v xml:space="preserve"> </v>
      </c>
      <c r="O434" s="184" t="str">
        <f ca="1">IF(ISERROR(IF($X$1=1,(VLOOKUP(B434,'X1'!$B:$AZ,11,FALSE)),IF($X$1=2,(VLOOKUP(B434,'X2'!$B:$AZ,11,FALSE)),IF($X$1=3,(VLOOKUP(B434,'X3'!$B:$AZ,11,FALSE)),IF($X$1=4,(VLOOKUP(B434,'X4'!$B:$AZ,11,FALSE)),IF($X$1=5,(VLOOKUP(B434,'X5'!$B:$AZ,11,FALSE)),IF($X$1=6,(VLOOKUP(B434,'X6'!$B:$AZ,11,FALSE)),IF($X$1=7,(VLOOKUP(B434,'X7'!$B:$AZ,11,FALSE)),IF($X$1=8,(VLOOKUP(B434,'X8'!$B:$AZ,11,FALSE)),IF($X$1=9,(VLOOKUP(B434,'X9'!$B:$AZ,11,FALSE)),IF($X$1=10,(VLOOKUP(B434,'X10'!$B:$AZ,11,FALSE)),IF($X$1=11,(VLOOKUP(B434,'X11'!$B:$AZ,11,FALSE)),IF($X$1=12,(VLOOKUP(B434,'X12'!$B:$AZ,11,FALSE)),IF($X$1=13,(VLOOKUP(B434,'X13'!$B:$AZ,11,FALSE)),"B"))))))))))))))=TRUE," ",(IF($X$1=1,(VLOOKUP(B434,'X1'!$B:$AZ,11,FALSE)),IF($X$1=2,(VLOOKUP(B434,'X2'!$B:$AZ,11,FALSE)),IF($X$1=3,(VLOOKUP(B434,'X3'!$B:$AZ,11,FALSE)),IF($X$1=4,(VLOOKUP(B434,'X4'!$B:$AZ,11,FALSE)),IF($X$1=5,(VLOOKUP(B434,'X5'!$B:$AZ,11,FALSE)),IF($X$1=6,(VLOOKUP(B434,'X6'!$B:$AZ,11,FALSE)),IF($X$1=7,(VLOOKUP(B434,'X7'!$B:$AZ,11,FALSE)),IF($X$1=8,(VLOOKUP(B434,'X8'!$B:$AZ,11,FALSE)),IF($X$1=9,(VLOOKUP(B434,'X9'!$B:$AZ,11,FALSE)),IF($X$1=10,(VLOOKUP(B434,'X10'!$B:$AZ,11,FALSE)),IF($X$1=11,(VLOOKUP(B434,'X11'!$B:$AZ,11,FALSE)),IF($X$1=12,(VLOOKUP(B434,'X12'!$B:$AZ,11,FALSE)),IF($X$1=13,(VLOOKUP(B434,'X13'!$B:$AZ,11,FALSE)),"B")))))))))))))))</f>
        <v xml:space="preserve"> </v>
      </c>
      <c r="P434" s="184" t="str">
        <f ca="1">IF(ISERROR(IF($X$1=1,(VLOOKUP(B434,'X1'!$B:$AZ,12,FALSE)),IF($X$1=2,(VLOOKUP(B434,'X2'!$B:$AZ,12,FALSE)),IF($X$1=3,(VLOOKUP(B434,'X3'!$B:$AZ,12,FALSE)),IF($X$1=4,(VLOOKUP(B434,'X4'!$B:$AZ,12,FALSE)),IF($X$1=5,(VLOOKUP(B434,'X5'!$B:$AZ,12,FALSE)),IF($X$1=6,(VLOOKUP(B434,'X6'!$B:$AZ,12,FALSE)),IF($X$1=7,(VLOOKUP(B434,'X7'!$B:$AZ,12,FALSE)),IF($X$1=8,(VLOOKUP(B434,'X8'!$B:$AZ,12,FALSE)),IF($X$1=9,(VLOOKUP(B434,'X9'!$B:$AZ,12,FALSE)),IF($X$1=10,(VLOOKUP(B434,'X10'!$B:$AZ,12,FALSE)),IF($X$1=11,(VLOOKUP(B434,'X11'!$B:$AZ,12,FALSE)),IF($X$1=12,(VLOOKUP(B434,'X12'!$B:$AZ,12,FALSE)),IF($X$1=13,(VLOOKUP(B434,'X13'!$B:$AZ,12,FALSE)),"B"))))))))))))))=TRUE," ",(IF($X$1=1,(VLOOKUP(B434,'X1'!$B:$AZ,12,FALSE)),IF($X$1=2,(VLOOKUP(B434,'X2'!$B:$AZ,12,FALSE)),IF($X$1=3,(VLOOKUP(B434,'X3'!$B:$AZ,12,FALSE)),IF($X$1=4,(VLOOKUP(B434,'X4'!$B:$AZ,12,FALSE)),IF($X$1=5,(VLOOKUP(B434,'X5'!$B:$AZ,12,FALSE)),IF($X$1=6,(VLOOKUP(B434,'X6'!$B:$AZ,12,FALSE)),IF($X$1=7,(VLOOKUP(B434,'X7'!$B:$AZ,12,FALSE)),IF($X$1=8,(VLOOKUP(B434,'X8'!$B:$AZ,12,FALSE)),IF($X$1=9,(VLOOKUP(B434,'X9'!$B:$AZ,12,FALSE)),IF($X$1=10,(VLOOKUP(B434,'X10'!$B:$AZ,12,FALSE)),IF($X$1=11,(VLOOKUP(B434,'X11'!$B:$AZ,12,FALSE)),IF($X$1=12,(VLOOKUP(B434,'X12'!$B:$AZ,12,FALSE)),IF($X$1=13,(VLOOKUP(B434,'X13'!$B:$AZ,12,FALSE)),"B")))))))))))))))</f>
        <v xml:space="preserve"> </v>
      </c>
      <c r="Q434" s="185" t="str">
        <f ca="1">IF(ISERROR(IF($X$1=1,(VLOOKUP(B434,'X1'!$B:$AZ,46,FALSE)),IF($X$1=2,(VLOOKUP(B434,'X2'!$B:$AZ,46,FALSE)),IF($X$1=3,(VLOOKUP(B434,'X3'!$B:$AZ,46,FALSE)),IF($X$1=4,(VLOOKUP(B434,'X4'!$B:$AZ,46,FALSE)),IF($X$1=5,(VLOOKUP(B434,'X5'!$B:$AZ,46,FALSE)),IF($X$1=6,(VLOOKUP(B434,'X6'!$B:$AZ,46,FALSE)),IF($X$1=7,(VLOOKUP(B434,'X7'!$B:$AZ,46,FALSE)),IF($X$1=8,(VLOOKUP(B434,'X8'!$B:$AZ,46,FALSE)),IF($X$1=9,(VLOOKUP(B434,'X9'!$B:$AZ,46,FALSE)),IF($X$1=10,(VLOOKUP(B434,'X10'!$B:$AZ,46,FALSE)),IF($X$1=11,(VLOOKUP(B434,'X11'!$B:$AZ,46,FALSE)),IF($X$1=12,(VLOOKUP(B434,'X12'!$B:$AZ,46,FALSE)),IF($X$1=13,(VLOOKUP(B434,'X13'!$B:$AZ,46,FALSE)),"B"))))))))))))))=TRUE," ",(IF($X$1=1,(VLOOKUP(B434,'X1'!$B:$AZ,46,FALSE)),IF($X$1=2,(VLOOKUP(B434,'X2'!$B:$AZ,46,FALSE)),IF($X$1=3,(VLOOKUP(B434,'X3'!$B:$AZ,46,FALSE)),IF($X$1=4,(VLOOKUP(B434,'X4'!$B:$AZ,46,FALSE)),IF($X$1=5,(VLOOKUP(B434,'X5'!$B:$AZ,46,FALSE)),IF($X$1=6,(VLOOKUP(B434,'X6'!$B:$AZ,46,FALSE)),IF($X$1=7,(VLOOKUP(B434,'X7'!$B:$AZ,46,FALSE)),IF($X$1=8,(VLOOKUP(B434,'X8'!$B:$AZ,46,FALSE)),IF($X$1=9,(VLOOKUP(B434,'X9'!$B:$AZ,46,FALSE)),IF($X$1=10,(VLOOKUP(B434,'X10'!$B:$AZ,46,FALSE)),IF($X$1=11,(VLOOKUP(B434,'X11'!$B:$AZ,46,FALSE)),IF($X$1=12,(VLOOKUP(B434,'X12'!$B:$AZ,46,FALSE)),IF($X$1=13,(VLOOKUP(B434,'X13'!$B:$AZ,46,FALSE)),"B")))))))))))))))</f>
        <v xml:space="preserve"> </v>
      </c>
      <c r="R434" s="185" t="str">
        <f ca="1">IF(ISERROR(IF($X$1=1,(VLOOKUP(B434,'X1'!$B:$AZ,15,FALSE)),IF($X$1=2,(VLOOKUP(B434,'X2'!$B:$AZ,15,FALSE)),IF($X$1=3,(VLOOKUP(B434,'X3'!$B:$AZ,15,FALSE)),IF($X$1=4,(VLOOKUP(B434,'X4'!$B:$AZ,15,FALSE)),IF($X$1=5,(VLOOKUP(B434,'X5'!$B:$AZ,15,FALSE)),IF($X$1=6,(VLOOKUP(B434,'X6'!$B:$AZ,15,FALSE)),IF($X$1=7,(VLOOKUP(B434,'X7'!$B:$AZ,15,FALSE)),IF($X$1=8,(VLOOKUP(B434,'X8'!$B:$AZ,15,FALSE)),IF($X$1=9,(VLOOKUP(B434,'X9'!$B:$AZ,15,FALSE)),IF($X$1=10,(VLOOKUP(B434,'X10'!$B:$AZ,15,FALSE)),IF($X$1=11,(VLOOKUP(B434,'X11'!$B:$AZ,15,FALSE)),IF($X$1=12,(VLOOKUP(B434,'X12'!$B:$AZ,15,FALSE)),IF($X$1=13,(VLOOKUP(B434,'X13'!$B:$AZ,15,FALSE)),"B"))))))))))))))=TRUE," ",(IF($X$1=1,(VLOOKUP(B434,'X1'!$B:$AZ,15,FALSE)),IF($X$1=2,(VLOOKUP(B434,'X2'!$B:$AZ,15,FALSE)),IF($X$1=3,(VLOOKUP(B434,'X3'!$B:$AZ,15,FALSE)),IF($X$1=4,(VLOOKUP(B434,'X4'!$B:$AZ,15,FALSE)),IF($X$1=5,(VLOOKUP(B434,'X5'!$B:$AZ,15,FALSE)),IF($X$1=6,(VLOOKUP(B434,'X6'!$B:$AZ,15,FALSE)),IF($X$1=7,(VLOOKUP(B434,'X7'!$B:$AZ,15,FALSE)),IF($X$1=8,(VLOOKUP(B434,'X8'!$B:$AZ,15,FALSE)),IF($X$1=9,(VLOOKUP(B434,'X9'!$B:$AZ,15,FALSE)),IF($X$1=10,(VLOOKUP(B434,'X10'!$B:$AZ,15,FALSE)),IF($X$1=11,(VLOOKUP(B434,'X11'!$B:$AZ,15,FALSE)),IF($X$1=12,(VLOOKUP(B434,'X12'!$B:$AZ,15,FALSE)),IF($X$1=13,(VLOOKUP(B434,'X13'!$B:$AZ,15,FALSE)),"B")))))))))))))))</f>
        <v xml:space="preserve"> </v>
      </c>
      <c r="S434" s="185" t="str">
        <f ca="1">IF(ISERROR(IF((IF($X$1=1,(VLOOKUP(B434,'X1'!$B:$AZ,14,FALSE)),(IF($X$1=2,(VLOOKUP(B434,'X2'!$B:$AZ,14,FALSE)),(IF($X$1=3,(VLOOKUP(B434,'X3'!$B:$AZ,14,FALSE)),(IF($X$1=4,(VLOOKUP(B434,'X4'!$B:$AZ,14,FALSE)),(IF($X$1=5,(VLOOKUP(B434,'X5'!$B:$AZ,14,FALSE)),(IF($X$1=6,(VLOOKUP(B434,'X6'!$B:$AZ,14,FALSE)),(IF($X$1=7,(VLOOKUP(B434,'X7'!$B:$AZ,14,FALSE)),(IF($X$1=8,(VLOOKUP(B434,'X8'!$B:$AZ,14,FALSE)),(IF($X$1=9,(VLOOKUP(B434,'X9'!$B:$AZ,14,FALSE)),(IF($X$1=10,(VLOOKUP(B434,'X10'!$B:$AZ,14,FALSE)),(IF($X$1=11,(VLOOKUP(B434,'X11'!$B:$AZ,14,FALSE)),(IF($X$1=12,(VLOOKUP(B434,'X12'!$B:$AZ,14,FALSE)),(VLOOKUP(B434,'X13'!$B:$AZ,14,FALSE))))))))))))))))))))))))))=$V$1," ",(IF($X$1=1,(VLOOKUP(B434,'X1'!$B:$AZ,14,FALSE)),(IF($X$1=2,(VLOOKUP(B434,'X2'!$B:$AZ,14,FALSE)),(IF($X$1=3,(VLOOKUP(B434,'X3'!$B:$AZ,14,FALSE)),(IF($X$1=4,(VLOOKUP(B434,'X4'!$B:$AZ,14,FALSE)),(IF($X$1=5,(VLOOKUP(B434,'X5'!$B:$AZ,14,FALSE)),(IF($X$1=6,(VLOOKUP(B434,'X6'!$B:$AZ,14,FALSE)),(IF($X$1=7,(VLOOKUP(B434,'X7'!$B:$AZ,14,FALSE)),(IF($X$1=8,(VLOOKUP(B434,'X8'!$B:$AZ,14,FALSE)),(IF($X$1=9,(VLOOKUP(B434,'X9'!$B:$AZ,14,FALSE)),(IF($X$1=10,(VLOOKUP(B434,'X10'!$B:$AZ,14,FALSE)),(IF($X$1=11,(VLOOKUP(B434,'X11'!$B:$AZ,14,FALSE)),(IF($X$1=12,(VLOOKUP(B434,'X12'!$B:$AZ,14,FALSE)),(VLOOKUP(B434,'X13'!$B:$AZ,14,FALSE))))))))))))))))))))))))))))=TRUE," ",(IF((IF($X$1=1,(VLOOKUP(B434,'X1'!$B:$AZ,14,FALSE)),(IF($X$1=2,(VLOOKUP(B434,'X2'!$B:$AZ,14,FALSE)),(IF($X$1=3,(VLOOKUP(B434,'X3'!$B:$AZ,14,FALSE)),(IF($X$1=4,(VLOOKUP(B434,'X4'!$B:$AZ,14,FALSE)),(IF($X$1=5,(VLOOKUP(B434,'X5'!$B:$AZ,14,FALSE)),(IF($X$1=6,(VLOOKUP(B434,'X6'!$B:$AZ,14,FALSE)),(IF($X$1=7,(VLOOKUP(B434,'X7'!$B:$AZ,14,FALSE)),(IF($X$1=8,(VLOOKUP(B434,'X8'!$B:$AZ,14,FALSE)),(IF($X$1=9,(VLOOKUP(B434,'X9'!$B:$AZ,14,FALSE)),(IF($X$1=10,(VLOOKUP(B434,'X10'!$B:$AZ,14,FALSE)),(IF($X$1=11,(VLOOKUP(B434,'X11'!$B:$AZ,14,FALSE)),(IF($X$1=12,(VLOOKUP(B434,'X12'!$B:$AZ,14,FALSE)),(VLOOKUP(B434,'X13'!$B:$AZ,14,FALSE))))))))))))))))))))))))))=$V$1," ",(IF($X$1=1,(VLOOKUP(B434,'X1'!$B:$AZ,14,FALSE)),(IF($X$1=2,(VLOOKUP(B434,'X2'!$B:$AZ,14,FALSE)),(IF($X$1=3,(VLOOKUP(B434,'X3'!$B:$AZ,14,FALSE)),(IF($X$1=4,(VLOOKUP(B434,'X4'!$B:$AZ,14,FALSE)),(IF($X$1=5,(VLOOKUP(B434,'X5'!$B:$AZ,14,FALSE)),(IF($X$1=6,(VLOOKUP(B434,'X6'!$B:$AZ,14,FALSE)),(IF($X$1=7,(VLOOKUP(B434,'X7'!$B:$AZ,14,FALSE)),(IF($X$1=8,(VLOOKUP(B434,'X8'!$B:$AZ,14,FALSE)),(IF($X$1=9,(VLOOKUP(B434,'X9'!$B:$AZ,14,FALSE)),(IF($X$1=10,(VLOOKUP(B434,'X10'!$B:$AZ,14,FALSE)),(IF($X$1=11,(VLOOKUP(B434,'X11'!$B:$AZ,14,FALSE)),(IF($X$1=12,(VLOOKUP(B434,'X12'!$B:$AZ,14,FALSE)),(VLOOKUP(B434,'X13'!$B:$AZ,14,FALSE)))))))))))))))))))))))))))))</f>
        <v xml:space="preserve"> </v>
      </c>
    </row>
    <row r="435" spans="1:19" ht="14.1" customHeight="1" x14ac:dyDescent="0.2">
      <c r="A435" s="156" t="s">
        <v>1058</v>
      </c>
      <c r="B435" s="122" t="str">
        <f>IF(ISERROR(IF($U$16=1,(VLOOKUP(A435,$AC$89:$AH$125,2,FALSE)),IF((IF($X$1=1,'X1'!B394,(IF($X$1=2,'X2'!B394,(IF($X$1=3,'X3'!B394,(IF($X$1=4,'X4'!B394,(IF($X$1=5,'X5'!B394,(IF($X$1=6,'X6'!B394,(IF($X$1=7,'X7'!B394,(IF($X$1=8,'X8'!B394,(IF($X$1=9,'X9'!B394,(IF($X$1=10,'X10'!B394,(IF($X$1=11,'X11'!B394,(IF($X$1=12,'X12'!B394,'X13'!B394))))))))))))))))))))))))="","",(IF($X$1=1,'X1'!B394,(IF($X$1=2,'X2'!B394,(IF($X$1=3,'X3'!B394,(IF($X$1=4,'X4'!B394,(IF($X$1=5,'X5'!B394,(IF($X$1=6,'X6'!B394,(IF($X$1=7,'X7'!B394,(IF($X$1=8,'X8'!B394,(IF($X$1=9,'X9'!B394,(IF($X$1=10,'X10'!B394,(IF($X$1=11,'X11'!B394,(IF($X$1=12,'X12'!B394,'X13'!B394)))))))))))))))))))))))))))=TRUE," ",(IF($U$16=1,(VLOOKUP(A435,$AC$89:$AH$125,2,FALSE)),IF((IF($X$1=1,'X1'!B394,(IF($X$1=2,'X2'!B394,(IF($X$1=3,'X3'!B394,(IF($X$1=4,'X4'!B394,(IF($X$1=5,'X5'!B394,(IF($X$1=6,'X6'!B394,(IF($X$1=7,'X7'!B394,(IF($X$1=8,'X8'!B394,(IF($X$1=9,'X9'!B394,(IF($X$1=10,'X10'!B394,(IF($X$1=11,'X11'!B394,(IF($X$1=12,'X12'!B394,'X13'!B394))))))))))))))))))))))))="","",(IF($X$1=1,'X1'!B394,(IF($X$1=2,'X2'!B394,(IF($X$1=3,'X3'!B394,(IF($X$1=4,'X4'!B394,(IF($X$1=5,'X5'!B394,(IF($X$1=6,'X6'!B394,(IF($X$1=7,'X7'!B394,(IF($X$1=8,'X8'!B394,(IF($X$1=9,'X9'!B394,(IF($X$1=10,'X10'!B394,(IF($X$1=11,'X11'!B394,(IF($X$1=12,'X12'!B394,'X13'!B394))))))))))))))))))))))))))))</f>
        <v/>
      </c>
      <c r="C435" s="181" t="str">
        <f ca="1">IF(ISERROR(IF($X$1=1,(VLOOKUP(B435,'X1'!$B:$AZ,47,FALSE)),IF($X$1=2,(VLOOKUP(B435,'X2'!$B:$AZ,47,FALSE)),IF($X$1=3,(VLOOKUP(B435,'X3'!$B:$AZ,47,FALSE)),IF($X$1=4,(VLOOKUP(B435,'X4'!$B:$AZ,47,FALSE)),IF($X$1=5,(VLOOKUP(B435,'X5'!$B:$AZ,47,FALSE)),IF($X$1=6,(VLOOKUP(B435,'X6'!$B:$AZ,47,FALSE)),IF($X$1=7,(VLOOKUP(B435,'X7'!$B:$AZ,47,FALSE)),IF($X$1=8,(VLOOKUP(B435,'X8'!$B:$AZ,47,FALSE)),IF($X$1=9,(VLOOKUP(B435,'X9'!$B:$AZ,47,FALSE)),IF($X$1=10,(VLOOKUP(B435,'X10'!$B:$AZ,47,FALSE)),IF($X$1=11,(VLOOKUP(B435,'X11'!$B:$AZ,47,FALSE)),IF($X$1=12,(VLOOKUP(B435,'X12'!$B:$AZ,47,FALSE)),IF($X$1=13,(VLOOKUP(B435,'X13'!$B:$AZ,47,FALSE)),"B"))))))))))))))=TRUE," ",(IF($X$1=1,(VLOOKUP(B435,'X1'!$B:$AZ,47,FALSE)),IF($X$1=2,(VLOOKUP(B435,'X2'!$B:$AZ,47,FALSE)),IF($X$1=3,(VLOOKUP(B435,'X3'!$B:$AZ,47,FALSE)),IF($X$1=4,(VLOOKUP(B435,'X4'!$B:$AZ,47,FALSE)),IF($X$1=5,(VLOOKUP(B435,'X5'!$B:$AZ,47,FALSE)),IF($X$1=6,(VLOOKUP(B435,'X6'!$B:$AZ,47,FALSE)),IF($X$1=7,(VLOOKUP(B435,'X7'!$B:$AZ,47,FALSE)),IF($X$1=8,(VLOOKUP(B435,'X8'!$B:$AZ,47,FALSE)),IF($X$1=9,(VLOOKUP(B435,'X9'!$B:$AZ,47,FALSE)),IF($X$1=10,(VLOOKUP(B435,'X10'!$B:$AZ,47,FALSE)),IF($X$1=11,(VLOOKUP(B435,'X11'!$B:$AZ,47,FALSE)),IF($X$1=12,(VLOOKUP(B435,'X12'!$B:$AZ,47,FALSE)),IF($X$1=13,(VLOOKUP(B435,'X13'!$B:$AZ,47,FALSE)),"B")))))))))))))))</f>
        <v xml:space="preserve"> </v>
      </c>
      <c r="D435" s="181" t="str">
        <f ca="1">IF(ISERROR(IF($X$1=1,(VLOOKUP(B435,'X1'!$B:$AP,41,FALSE)),IF($X$1=2,(VLOOKUP(B435,'X2'!$B:$AP,41,FALSE)),IF($X$1=3,(VLOOKUP(B435,'X3'!$B:$AP,41,FALSE)),IF($X$1=4,(VLOOKUP(B435,'X4'!$B:$AP,41,FALSE)),IF($X$1=5,(VLOOKUP(B435,'X5'!$B:$AP,41,FALSE)),IF($X$1=6,(VLOOKUP(B435,'X6'!$B:$AP,41,FALSE)),IF($X$1=7,(VLOOKUP(B435,'X7'!$B:$AP,41,FALSE)),IF($X$1=8,(VLOOKUP(B435,'X8'!$B:$AP,41,FALSE)),IF($X$1=9,(VLOOKUP(B435,'X9'!$B:$AP,41,FALSE)),IF($X$1=10,(VLOOKUP(B435,'X10'!$B:$AP,41,FALSE)),IF($X$1=11,(VLOOKUP(B435,'X11'!$B:$AP,41,FALSE)),IF($X$1=12,(VLOOKUP(B435,'X12'!$B:$AP,41,FALSE)),IF($X$1=13,(VLOOKUP(B435,'X13'!$B:$AP,41,FALSE)),"B"))))))))))))))=TRUE," ",(IF($X$1=1,(VLOOKUP(B435,'X1'!$B:$AP,41,FALSE)),IF($X$1=2,(VLOOKUP(B435,'X2'!$B:$AP,41,FALSE)),IF($X$1=3,(VLOOKUP(B435,'X3'!$B:$AP,41,FALSE)),IF($X$1=4,(VLOOKUP(B435,'X4'!$B:$AP,41,FALSE)),IF($X$1=5,(VLOOKUP(B435,'X5'!$B:$AP,41,FALSE)),IF($X$1=6,(VLOOKUP(B435,'X6'!$B:$AP,41,FALSE)),IF($X$1=7,(VLOOKUP(B435,'X7'!$B:$AP,41,FALSE)),IF($X$1=8,(VLOOKUP(B435,'X8'!$B:$AP,41,FALSE)),IF($X$1=9,(VLOOKUP(B435,'X9'!$B:$AP,41,FALSE)),IF($X$1=10,(VLOOKUP(B435,'X10'!$B:$AP,41,FALSE)),IF($X$1=11,(VLOOKUP(B435,'X11'!$B:$AP,41,FALSE)),IF($X$1=12,(VLOOKUP(B435,'X12'!$B:$AP,41,FALSE)),IF($X$1=13,(VLOOKUP(B435,'X13'!$B:$AP,41,FALSE)),"B")))))))))))))))</f>
        <v xml:space="preserve"> </v>
      </c>
      <c r="E435" s="182" t="str">
        <f ca="1">IF(ISERROR(IF($X$1=1,(VLOOKUP(B435,'X1'!$B:$AP,7,FALSE)),IF($X$1=2,(VLOOKUP(B435,'X2'!$B:$AP,7,FALSE)),IF($X$1=3,(VLOOKUP(B435,'X3'!$B:$AP,7,FALSE)),IF($X$1=4,(VLOOKUP(B435,'X4'!$B:$AP,7,FALSE)),IF($X$1=5,(VLOOKUP(B435,'X5'!$B:$AP,7,FALSE)),IF($X$1=6,(VLOOKUP(B435,'X6'!$B:$AP,7,FALSE)),IF($X$1=7,(VLOOKUP(B435,'X7'!$B:$AP,7,FALSE)),IF($X$1=8,(VLOOKUP(B435,'X8'!$B:$AP,7,FALSE)),IF($X$1=9,(VLOOKUP(B435,'X9'!$B:$AP,7,FALSE)),IF($X$1=10,(VLOOKUP(B435,'X10'!$B:$AP,7,FALSE)),IF($X$1=11,(VLOOKUP(B435,'X11'!$B:$AP,7,FALSE)),IF($X$1=12,(VLOOKUP(B435,'X12'!$B:$AP,7,FALSE)),IF($X$1=13,(VLOOKUP(B435,'X13'!$B:$AP,7,FALSE)),"B"))))))))))))))=TRUE," ",(IF($X$1=1,(VLOOKUP(B435,'X1'!$B:$AP,7,FALSE)),IF($X$1=2,(VLOOKUP(B435,'X2'!$B:$AP,7,FALSE)),IF($X$1=3,(VLOOKUP(B435,'X3'!$B:$AP,7,FALSE)),IF($X$1=4,(VLOOKUP(B435,'X4'!$B:$AP,7,FALSE)),IF($X$1=5,(VLOOKUP(B435,'X5'!$B:$AP,7,FALSE)),IF($X$1=6,(VLOOKUP(B435,'X6'!$B:$AP,7,FALSE)),IF($X$1=7,(VLOOKUP(B435,'X7'!$B:$AP,7,FALSE)),IF($X$1=8,(VLOOKUP(B435,'X8'!$B:$AP,7,FALSE)),IF($X$1=9,(VLOOKUP(B435,'X9'!$B:$AP,7,FALSE)),IF($X$1=10,(VLOOKUP(B435,'X10'!$B:$AP,7,FALSE)),IF($X$1=11,(VLOOKUP(B435,'X11'!$B:$AP,7,FALSE)),IF($X$1=12,(VLOOKUP(B435,'X12'!$B:$AP,7,FALSE)),IF($X$1=13,(VLOOKUP(B435,'X13'!$B:$AP,7,FALSE)),"B")))))))))))))))</f>
        <v xml:space="preserve"> </v>
      </c>
      <c r="F435" s="182" t="str">
        <f ca="1">IF(ISERROR(IF((IF($X$1=1,(VLOOKUP(B435,'X1'!$B:$AO,6,FALSE)),(IF($X$1=2,(VLOOKUP(B435,'X2'!$B:$AO,6,FALSE)),(IF($X$1=3,(VLOOKUP(B435,'X3'!$B:$AO,6,FALSE)),(IF($X$1=4,(VLOOKUP(B435,'X4'!$B:$AO,6,FALSE)),(IF($X$1=5,(VLOOKUP(B435,'X5'!$B:$AO,6,FALSE)),(IF($X$1=6,(VLOOKUP(B435,'X6'!$B:$AO,6,FALSE)),(IF($X$1=7,(VLOOKUP(B435,'X7'!$B:$AO,6,FALSE)),(IF($X$1=8,(VLOOKUP(B435,'X8'!$B:$AO,6,FALSE)),(IF($X$1=9,(VLOOKUP(B435,'X9'!$B:$AO,6,FALSE)),(IF($X$1=10,(VLOOKUP(B435,'X10'!$B:$AO,6,FALSE)),(IF($X$1=11,(VLOOKUP(B435,'X11'!$B:$AO,6,FALSE)),(IF($X$1=12,(VLOOKUP(B435,'X12'!$B:$AO,6,FALSE)),(VLOOKUP(B435,'X13'!$B:$AO,6,FALSE))))))))))))))))))))))))))=$V$1," ",(IF($X$1=1,(VLOOKUP(B435,'X1'!$B:$AO,6,FALSE)),(IF($X$1=2,(VLOOKUP(B435,'X2'!$B:$AO,6,FALSE)),(IF($X$1=3,(VLOOKUP(B435,'X3'!$B:$AO,6,FALSE)),(IF($X$1=4,(VLOOKUP(B435,'X4'!$B:$AO,6,FALSE)),(IF($X$1=5,(VLOOKUP(B435,'X5'!$B:$AO,6,FALSE)),(IF($X$1=6,(VLOOKUP(B435,'X6'!$B:$AO,6,FALSE)),(IF($X$1=7,(VLOOKUP(B435,'X7'!$B:$AO,6,FALSE)),(IF($X$1=8,(VLOOKUP(B435,'X8'!$B:$AO,6,FALSE)),(IF($X$1=9,(VLOOKUP(B435,'X9'!$B:$AO,6,FALSE)),(IF($X$1=10,(VLOOKUP(B435,'X10'!$B:$AO,6,FALSE)),(IF($X$1=11,(VLOOKUP(B435,'X11'!$B:$AO,6,FALSE)),(IF($X$1=12,(VLOOKUP(B435,'X12'!$B:$AO,6,FALSE)),(VLOOKUP(B435,'X13'!$B:$AO,6,FALSE))))))))))))))))))))))))))))=TRUE," ",(IF((IF($X$1=1,(VLOOKUP(B435,'X1'!$B:$AO,6,FALSE)),(IF($X$1=2,(VLOOKUP(B435,'X2'!$B:$AO,6,FALSE)),(IF($X$1=3,(VLOOKUP(B435,'X3'!$B:$AO,6,FALSE)),(IF($X$1=4,(VLOOKUP(B435,'X4'!$B:$AO,6,FALSE)),(IF($X$1=5,(VLOOKUP(B435,'X5'!$B:$AO,6,FALSE)),(IF($X$1=6,(VLOOKUP(B435,'X6'!$B:$AO,6,FALSE)),(IF($X$1=7,(VLOOKUP(B435,'X7'!$B:$AO,6,FALSE)),(IF($X$1=8,(VLOOKUP(B435,'X8'!$B:$AO,6,FALSE)),(IF($X$1=9,(VLOOKUP(B435,'X9'!$B:$AO,6,FALSE)),(IF($X$1=10,(VLOOKUP(B435,'X10'!$B:$AO,6,FALSE)),(IF($X$1=11,(VLOOKUP(B435,'X11'!$B:$AO,6,FALSE)),(IF($X$1=12,(VLOOKUP(B435,'X12'!$B:$AO,6,FALSE)),(VLOOKUP(B435,'X13'!$B:$AO,6,FALSE))))))))))))))))))))))))))=$V$1," ",(IF($X$1=1,(VLOOKUP(B435,'X1'!$B:$AO,6,FALSE)),(IF($X$1=2,(VLOOKUP(B435,'X2'!$B:$AO,6,FALSE)),(IF($X$1=3,(VLOOKUP(B435,'X3'!$B:$AO,6,FALSE)),(IF($X$1=4,(VLOOKUP(B435,'X4'!$B:$AO,6,FALSE)),(IF($X$1=5,(VLOOKUP(B435,'X5'!$B:$AO,6,FALSE)),(IF($X$1=6,(VLOOKUP(B435,'X6'!$B:$AO,6,FALSE)),(IF($X$1=7,(VLOOKUP(B435,'X7'!$B:$AO,6,FALSE)),(IF($X$1=8,(VLOOKUP(B435,'X8'!$B:$AO,6,FALSE)),(IF($X$1=9,(VLOOKUP(B435,'X9'!$B:$AO,6,FALSE)),(IF($X$1=10,(VLOOKUP(B435,'X10'!$B:$AO,6,FALSE)),(IF($X$1=11,(VLOOKUP(B435,'X11'!$B:$AO,6,FALSE)),(IF($X$1=12,(VLOOKUP(B435,'X12'!$B:$AO,6,FALSE)),(VLOOKUP(B435,'X13'!$B:$AO,6,FALSE)))))))))))))))))))))))))))))</f>
        <v xml:space="preserve"> </v>
      </c>
      <c r="G435" s="182" t="str">
        <f ca="1">IF(ISERROR(IF($X$1=1,(VLOOKUP(B435,'X1'!$B:$AZ,44,FALSE)),IF($X$1=2,(VLOOKUP(B435,'X2'!$B:$AZ,44,FALSE)),IF($X$1=3,(VLOOKUP(B435,'X3'!$B:$AZ,44,FALSE)),IF($X$1=4,(VLOOKUP(B435,'X4'!$B:$AZ,44,FALSE)),IF($X$1=5,(VLOOKUP(B435,'X5'!$B:$AZ,44,FALSE)),IF($X$1=6,(VLOOKUP(B435,'X6'!$B:$AZ,44,FALSE)),IF($X$1=7,(VLOOKUP(B435,'X7'!$B:$AZ,44,FALSE)),IF($X$1=8,(VLOOKUP(B435,'X8'!$B:$AZ,44,FALSE)),IF($X$1=9,(VLOOKUP(B435,'X9'!$B:$AZ,44,FALSE)),IF($X$1=10,(VLOOKUP(B435,'X10'!$B:$AZ,44,FALSE)),IF($X$1=11,(VLOOKUP(B435,'X11'!$B:$AZ,44,FALSE)),IF($X$1=12,(VLOOKUP(B435,'X12'!$B:$AZ,44,FALSE)),IF($X$1=13,(VLOOKUP(B435,'X13'!$B:$AZ,44,FALSE)),"B"))))))))))))))=TRUE," ",(IF($X$1=1,(VLOOKUP(B435,'X1'!$B:$AZ,44,FALSE)),IF($X$1=2,(VLOOKUP(B435,'X2'!$B:$AZ,44,FALSE)),IF($X$1=3,(VLOOKUP(B435,'X3'!$B:$AZ,44,FALSE)),IF($X$1=4,(VLOOKUP(B435,'X4'!$B:$AZ,44,FALSE)),IF($X$1=5,(VLOOKUP(B435,'X5'!$B:$AZ,44,FALSE)),IF($X$1=6,(VLOOKUP(B435,'X6'!$B:$AZ,44,FALSE)),IF($X$1=7,(VLOOKUP(B435,'X7'!$B:$AZ,44,FALSE)),IF($X$1=8,(VLOOKUP(B435,'X8'!$B:$AZ,44,FALSE)),IF($X$1=9,(VLOOKUP(B435,'X9'!$B:$AZ,44,FALSE)),IF($X$1=10,(VLOOKUP(B435,'X10'!$B:$AZ,44,FALSE)),IF($X$1=11,(VLOOKUP(B435,'X11'!$B:$AZ,44,FALSE)),IF($X$1=12,(VLOOKUP(B435,'X12'!$B:$AZ,44,FALSE)),IF($X$1=13,(VLOOKUP(B435,'X13'!$B:$AZ,44,FALSE)),"B")))))))))))))))</f>
        <v xml:space="preserve"> </v>
      </c>
      <c r="H435" s="182" t="str">
        <f ca="1">IF(ISERROR(IF($X$1=1,(VLOOKUP(B435,'X1'!$B:$AZ,8,FALSE)),IF($X$1=2,(VLOOKUP(B435,'X2'!$B:$AZ,8,FALSE)),IF($X$1=3,(VLOOKUP(B435,'X3'!$B:$AZ,8,FALSE)),IF($X$1=4,(VLOOKUP(B435,'X4'!$B:$AZ,8,FALSE)),IF($X$1=5,(VLOOKUP(B435,'X5'!$B:$AZ,8,FALSE)),IF($X$1=6,(VLOOKUP(B435,'X6'!$B:$AZ,8,FALSE)),IF($X$1=7,(VLOOKUP(B435,'X7'!$B:$AZ,8,FALSE)),IF($X$1=8,(VLOOKUP(B435,'X8'!$B:$AZ,8,FALSE)),IF($X$1=9,(VLOOKUP(B435,'X9'!$B:$AZ,8,FALSE)),IF($X$1=10,(VLOOKUP(B435,'X10'!$B:$AZ,8,FALSE)),IF($X$1=11,(VLOOKUP(B435,'X11'!$B:$AZ,8,FALSE)),IF($X$1=12,(VLOOKUP(B435,'X12'!$B:$AZ,8,FALSE)),IF($X$1=13,(VLOOKUP(B435,'X13'!$B:$AZ,8,FALSE)),"B"))))))))))))))=TRUE," ",(IF($X$1=1,(VLOOKUP(B435,'X1'!$B:$AZ,8,FALSE)),IF($X$1=2,(VLOOKUP(B435,'X2'!$B:$AZ,8,FALSE)),IF($X$1=3,(VLOOKUP(B435,'X3'!$B:$AZ,8,FALSE)),IF($X$1=4,(VLOOKUP(B435,'X4'!$B:$AZ,8,FALSE)),IF($X$1=5,(VLOOKUP(B435,'X5'!$B:$AZ,8,FALSE)),IF($X$1=6,(VLOOKUP(B435,'X6'!$B:$AZ,8,FALSE)),IF($X$1=7,(VLOOKUP(B435,'X7'!$B:$AZ,8,FALSE)),IF($X$1=8,(VLOOKUP(B435,'X8'!$B:$AZ,8,FALSE)),IF($X$1=9,(VLOOKUP(B435,'X9'!$B:$AZ,8,FALSE)),IF($X$1=10,(VLOOKUP(B435,'X10'!$B:$AZ,8,FALSE)),IF($X$1=11,(VLOOKUP(B435,'X11'!$B:$AZ,8,FALSE)),IF($X$1=12,(VLOOKUP(B435,'X12'!$B:$AZ,8,FALSE)),IF($X$1=13,(VLOOKUP(B435,'X13'!$B:$AZ,8,FALSE)),"B")))))))))))))))</f>
        <v xml:space="preserve"> </v>
      </c>
      <c r="I435" s="183" t="str">
        <f ca="1">IF(ISERROR(IF($X$1=1,(VLOOKUP(B435,'X1'!$B:$AZ,2,FALSE)),IF($X$1=2,(VLOOKUP(B435,'X2'!$B:$AZ,2,FALSE)),IF($X$1=3,(VLOOKUP(B435,'X3'!$B:$AZ,2,FALSE)),IF($X$1=4,(VLOOKUP(B435,'X4'!$B:$AZ,2,FALSE)),IF($X$1=5,(VLOOKUP(B435,'X5'!$B:$AZ,2,FALSE)),IF($X$1=6,(VLOOKUP(B435,'X6'!$B:$AZ,2,FALSE)),IF($X$1=7,(VLOOKUP(B435,'X7'!$B:$AZ,2,FALSE)),IF($X$1=8,(VLOOKUP(B435,'X8'!$B:$AZ,2,FALSE)),IF($X$1=9,(VLOOKUP(B435,'X9'!$B:$AZ,2,FALSE)),IF($X$1=10,(VLOOKUP(B435,'X10'!$B:$AZ,2,FALSE)),IF($X$1=11,(VLOOKUP(B435,'X11'!$B:$AZ,2,FALSE)),IF($X$1=12,(VLOOKUP(B435,'X12'!$B:$AZ,2,FALSE)),IF($X$1=13,(VLOOKUP(B435,'X13'!$B:$AZ,2,FALSE)),"B"))))))))))))))=TRUE," ",(IF($X$1=1,(VLOOKUP(B435,'X1'!$B:$AZ,2,FALSE)),IF($X$1=2,(VLOOKUP(B435,'X2'!$B:$AZ,2,FALSE)),IF($X$1=3,(VLOOKUP(B435,'X3'!$B:$AZ,2,FALSE)),IF($X$1=4,(VLOOKUP(B435,'X4'!$B:$AZ,2,FALSE)),IF($X$1=5,(VLOOKUP(B435,'X5'!$B:$AZ,2,FALSE)),IF($X$1=6,(VLOOKUP(B435,'X6'!$B:$AZ,2,FALSE)),IF($X$1=7,(VLOOKUP(B435,'X7'!$B:$AZ,2,FALSE)),IF($X$1=8,(VLOOKUP(B435,'X8'!$B:$AZ,2,FALSE)),IF($X$1=9,(VLOOKUP(B435,'X9'!$B:$AZ,2,FALSE)),IF($X$1=10,(VLOOKUP(B435,'X10'!$B:$AZ,2,FALSE)),IF($X$1=11,(VLOOKUP(B435,'X11'!$B:$AZ,2,FALSE)),IF($X$1=12,(VLOOKUP(B435,'X12'!$B:$AZ,2,FALSE)),IF($X$1=13,(VLOOKUP(B435,'X13'!$B:$AZ,2,FALSE)),"B")))))))))))))))</f>
        <v xml:space="preserve"> </v>
      </c>
      <c r="J435" s="183" t="str">
        <f ca="1">IF(ISERROR(IF($X$1=1,(VLOOKUP(B435,'X1'!$B:$AZ,3,FALSE)),IF($X$1=2,(VLOOKUP(B435,'X2'!$B:$AZ,3,FALSE)),IF($X$1=3,(VLOOKUP(B435,'X3'!$B:$AZ,3,FALSE)),IF($X$1=4,(VLOOKUP(B435,'X4'!$B:$AZ,3,FALSE)),IF($X$1=5,(VLOOKUP(B435,'X5'!$B:$AZ,3,FALSE)),IF($X$1=6,(VLOOKUP(B435,'X6'!$B:$AZ,3,FALSE)),IF($X$1=7,(VLOOKUP(B435,'X7'!$B:$AZ,3,FALSE)),IF($X$1=8,(VLOOKUP(B435,'X8'!$B:$AZ,3,FALSE)),IF($X$1=9,(VLOOKUP(B435,'X9'!$B:$AZ,3,FALSE)),IF($X$1=10,(VLOOKUP(B435,'X10'!$B:$AZ,3,FALSE)),IF($X$1=11,(VLOOKUP(B435,'X11'!$B:$AZ,3,FALSE)),IF($X$1=12,(VLOOKUP(B435,'X12'!$B:$AZ,3,FALSE)),IF($X$1=13,(VLOOKUP(B435,'X13'!$B:$AZ,3,FALSE)),"B"))))))))))))))=TRUE," ",(IF($X$1=1,(VLOOKUP(B435,'X1'!$B:$AZ,3,FALSE)),IF($X$1=2,(VLOOKUP(B435,'X2'!$B:$AZ,3,FALSE)),IF($X$1=3,(VLOOKUP(B435,'X3'!$B:$AZ,3,FALSE)),IF($X$1=4,(VLOOKUP(B435,'X4'!$B:$AZ,3,FALSE)),IF($X$1=5,(VLOOKUP(B435,'X5'!$B:$AZ,3,FALSE)),IF($X$1=6,(VLOOKUP(B435,'X6'!$B:$AZ,3,FALSE)),IF($X$1=7,(VLOOKUP(B435,'X7'!$B:$AZ,3,FALSE)),IF($X$1=8,(VLOOKUP(B435,'X8'!$B:$AZ,3,FALSE)),IF($X$1=9,(VLOOKUP(B435,'X9'!$B:$AZ,3,FALSE)),IF($X$1=10,(VLOOKUP(B435,'X10'!$B:$AZ,3,FALSE)),IF($X$1=11,(VLOOKUP(B435,'X11'!$B:$AZ,3,FALSE)),IF($X$1=12,(VLOOKUP(B435,'X12'!$B:$AZ,3,FALSE)),IF($X$1=13,(VLOOKUP(B435,'X13'!$B:$AZ,3,FALSE)),"B")))))))))))))))</f>
        <v xml:space="preserve"> </v>
      </c>
      <c r="K435" s="183" t="str">
        <f ca="1">IF(ISERROR(IF($X$1=1,(VLOOKUP(B435,'X1'!$B:$AZ,5,FALSE)),IF($X$1=2,(VLOOKUP(B435,'X2'!$B:$AZ,5,FALSE)),IF($X$1=3,(VLOOKUP(B435,'X3'!$B:$AZ,5,FALSE)),IF($X$1=4,(VLOOKUP(B435,'X4'!$B:$AZ,5,FALSE)),IF($X$1=5,(VLOOKUP(B435,'X5'!$B:$AZ,5,FALSE)),IF($X$1=6,(VLOOKUP(B435,'X6'!$B:$AZ,5,FALSE)),IF($X$1=7,(VLOOKUP(B435,'X7'!$B:$AZ,5,FALSE)),IF($X$1=8,(VLOOKUP(B435,'X8'!$B:$AZ,5,FALSE)),IF($X$1=9,(VLOOKUP(B435,'X9'!$B:$AZ,5,FALSE)),IF($X$1=10,(VLOOKUP(B435,'X10'!$B:$AZ,5,FALSE)),IF($X$1=11,(VLOOKUP(B435,'X11'!$B:$AZ,5,FALSE)),IF($X$1=12,(VLOOKUP(B435,'X12'!$B:$AZ,5,FALSE)),IF($X$1=13,(VLOOKUP(B435,'X13'!$B:$AZ,5,FALSE)),"B"))))))))))))))=TRUE," ",(IF($X$1=1,(VLOOKUP(B435,'X1'!$B:$AZ,5,FALSE)),IF($X$1=2,(VLOOKUP(B435,'X2'!$B:$AZ,5,FALSE)),IF($X$1=3,(VLOOKUP(B435,'X3'!$B:$AZ,5,FALSE)),IF($X$1=4,(VLOOKUP(B435,'X4'!$B:$AZ,5,FALSE)),IF($X$1=5,(VLOOKUP(B435,'X5'!$B:$AZ,5,FALSE)),IF($X$1=6,(VLOOKUP(B435,'X6'!$B:$AZ,5,FALSE)),IF($X$1=7,(VLOOKUP(B435,'X7'!$B:$AZ,5,FALSE)),IF($X$1=8,(VLOOKUP(B435,'X8'!$B:$AZ,5,FALSE)),IF($X$1=9,(VLOOKUP(B435,'X9'!$B:$AZ,5,FALSE)),IF($X$1=10,(VLOOKUP(B435,'X10'!$B:$AZ,5,FALSE)),IF($X$1=11,(VLOOKUP(B435,'X11'!$B:$AZ,5,FALSE)),IF($X$1=12,(VLOOKUP(B435,'X12'!$B:$AZ,5,FALSE)),IF($X$1=13,(VLOOKUP(B435,'X13'!$B:$AZ,5,FALSE)),"B")))))))))))))))</f>
        <v xml:space="preserve"> </v>
      </c>
      <c r="L435" s="184" t="str">
        <f ca="1">IF(ISERROR(IF($X$1=1,(VLOOKUP(B435,'X1'!$B:$AZ,9,FALSE)),IF($X$1=2,(VLOOKUP(B435,'X2'!$B:$AZ,9,FALSE)),IF($X$1=3,(VLOOKUP(B435,'X3'!$B:$AZ,9,FALSE)),IF($X$1=4,(VLOOKUP(B435,'X4'!$B:$AZ,9,FALSE)),IF($X$1=5,(VLOOKUP(B435,'X5'!$B:$AZ,9,FALSE)),IF($X$1=6,(VLOOKUP(B435,'X6'!$B:$AZ,9,FALSE)),IF($X$1=7,(VLOOKUP(B435,'X7'!$B:$AZ,9,FALSE)),IF($X$1=8,(VLOOKUP(B435,'X8'!$B:$AZ,9,FALSE)),IF($X$1=9,(VLOOKUP(B435,'X9'!$B:$AZ,9,FALSE)),IF($X$1=10,(VLOOKUP(B435,'X10'!$B:$AZ,9,FALSE)),IF($X$1=11,(VLOOKUP(B435,'X11'!$B:$AZ,9,FALSE)),IF($X$1=12,(VLOOKUP(B435,'X12'!$B:$AZ,9,FALSE)),IF($X$1=13,(VLOOKUP(B435,'X13'!$B:$AZ,9,FALSE)),"B"))))))))))))))=TRUE," ",(IF($X$1=1,(VLOOKUP(B435,'X1'!$B:$AZ,9,FALSE)),IF($X$1=2,(VLOOKUP(B435,'X2'!$B:$AZ,9,FALSE)),IF($X$1=3,(VLOOKUP(B435,'X3'!$B:$AZ,9,FALSE)),IF($X$1=4,(VLOOKUP(B435,'X4'!$B:$AZ,9,FALSE)),IF($X$1=5,(VLOOKUP(B435,'X5'!$B:$AZ,9,FALSE)),IF($X$1=6,(VLOOKUP(B435,'X6'!$B:$AZ,9,FALSE)),IF($X$1=7,(VLOOKUP(B435,'X7'!$B:$AZ,9,FALSE)),IF($X$1=8,(VLOOKUP(B435,'X8'!$B:$AZ,9,FALSE)),IF($X$1=9,(VLOOKUP(B435,'X9'!$B:$AZ,9,FALSE)),IF($X$1=10,(VLOOKUP(B435,'X10'!$B:$AZ,9,FALSE)),IF($X$1=11,(VLOOKUP(B435,'X11'!$B:$AZ,9,FALSE)),IF($X$1=12,(VLOOKUP(B435,'X12'!$B:$AZ,9,FALSE)),IF($X$1=13,(VLOOKUP(B435,'X13'!$B:$AZ,9,FALSE)),"B")))))))))))))))</f>
        <v xml:space="preserve"> </v>
      </c>
      <c r="M435" s="184" t="str">
        <f ca="1">IF(ISERROR(IF($X$1=1,(VLOOKUP(B435,'X1'!$B:$AZ,10,FALSE)),IF($X$1=2,(VLOOKUP(B435,'X2'!$B:$AZ,10,FALSE)),IF($X$1=3,(VLOOKUP(B435,'X3'!$B:$AZ,10,FALSE)),IF($X$1=4,(VLOOKUP(B435,'X4'!$B:$AZ,10,FALSE)),IF($X$1=5,(VLOOKUP(B435,'X5'!$B:$AZ,10,FALSE)),IF($X$1=6,(VLOOKUP(B435,'X6'!$B:$AZ,10,FALSE)),IF($X$1=7,(VLOOKUP(B435,'X7'!$B:$AZ,10,FALSE)),IF($X$1=8,(VLOOKUP(B435,'X8'!$B:$AZ,10,FALSE)),IF($X$1=9,(VLOOKUP(B435,'X9'!$B:$AZ,10,FALSE)),IF($X$1=10,(VLOOKUP(B435,'X10'!$B:$AZ,10,FALSE)),IF($X$1=11,(VLOOKUP(B435,'X11'!$B:$AZ,10,FALSE)),IF($X$1=12,(VLOOKUP(B435,'X12'!$B:$AZ,10,FALSE)),IF($X$1=13,(VLOOKUP(B435,'X13'!$B:$AZ,10,FALSE)),"B"))))))))))))))=TRUE," ",(IF($X$1=1,(VLOOKUP(B435,'X1'!$B:$AZ,10,FALSE)),IF($X$1=2,(VLOOKUP(B435,'X2'!$B:$AZ,10,FALSE)),IF($X$1=3,(VLOOKUP(B435,'X3'!$B:$AZ,10,FALSE)),IF($X$1=4,(VLOOKUP(B435,'X4'!$B:$AZ,10,FALSE)),IF($X$1=5,(VLOOKUP(B435,'X5'!$B:$AZ,10,FALSE)),IF($X$1=6,(VLOOKUP(B435,'X6'!$B:$AZ,10,FALSE)),IF($X$1=7,(VLOOKUP(B435,'X7'!$B:$AZ,10,FALSE)),IF($X$1=8,(VLOOKUP(B435,'X8'!$B:$AZ,10,FALSE)),IF($X$1=9,(VLOOKUP(B435,'X9'!$B:$AZ,10,FALSE)),IF($X$1=10,(VLOOKUP(B435,'X10'!$B:$AZ,10,FALSE)),IF($X$1=11,(VLOOKUP(B435,'X11'!$B:$AZ,10,FALSE)),IF($X$1=12,(VLOOKUP(B435,'X12'!$B:$AZ,10,FALSE)),IF($X$1=13,(VLOOKUP(B435,'X13'!$B:$AZ,10,FALSE)),"B")))))))))))))))</f>
        <v xml:space="preserve"> </v>
      </c>
      <c r="N435" s="185" t="str">
        <f ca="1">IF(ISERROR(IF($X$1=1,(VLOOKUP(B435,'X1'!$B:$AZ,45,FALSE)),IF($X$1=2,(VLOOKUP(B435,'X2'!$B:$AZ,45,FALSE)),IF($X$1=3,(VLOOKUP(B435,'X3'!$B:$AZ,45,FALSE)),IF($X$1=4,(VLOOKUP(B435,'X4'!$B:$AZ,45,FALSE)),IF($X$1=5,(VLOOKUP(B435,'X5'!$B:$AZ,45,FALSE)),IF($X$1=6,(VLOOKUP(B435,'X6'!$B:$AZ,45,FALSE)),IF($X$1=7,(VLOOKUP(B435,'X7'!$B:$AZ,45,FALSE)),IF($X$1=8,(VLOOKUP(B435,'X8'!$B:$AZ,45,FALSE)),IF($X$1=9,(VLOOKUP(B435,'X9'!$B:$AZ,45,FALSE)),IF($X$1=10,(VLOOKUP(B435,'X10'!$B:$AZ,45,FALSE)),IF($X$1=11,(VLOOKUP(B435,'X11'!$B:$AZ,45,FALSE)),IF($X$1=12,(VLOOKUP(B435,'X12'!$B:$AZ,45,FALSE)),IF($X$1=13,(VLOOKUP(B435,'X13'!$B:$AZ,45,FALSE)),"B"))))))))))))))=TRUE," ",(IF($X$1=1,(VLOOKUP(B435,'X1'!$B:$AZ,45,FALSE)),IF($X$1=2,(VLOOKUP(B435,'X2'!$B:$AZ,45,FALSE)),IF($X$1=3,(VLOOKUP(B435,'X3'!$B:$AZ,45,FALSE)),IF($X$1=4,(VLOOKUP(B435,'X4'!$B:$AZ,45,FALSE)),IF($X$1=5,(VLOOKUP(B435,'X5'!$B:$AZ,45,FALSE)),IF($X$1=6,(VLOOKUP(B435,'X6'!$B:$AZ,45,FALSE)),IF($X$1=7,(VLOOKUP(B435,'X7'!$B:$AZ,45,FALSE)),IF($X$1=8,(VLOOKUP(B435,'X8'!$B:$AZ,45,FALSE)),IF($X$1=9,(VLOOKUP(B435,'X9'!$B:$AZ,45,FALSE)),IF($X$1=10,(VLOOKUP(B435,'X10'!$B:$AZ,45,FALSE)),IF($X$1=11,(VLOOKUP(B435,'X11'!$B:$AZ,45,FALSE)),IF($X$1=12,(VLOOKUP(B435,'X12'!$B:$AZ,45,FALSE)),IF($X$1=13,(VLOOKUP(B435,'X13'!$B:$AZ,45,FALSE)),"B")))))))))))))))</f>
        <v xml:space="preserve"> </v>
      </c>
      <c r="O435" s="184" t="str">
        <f ca="1">IF(ISERROR(IF($X$1=1,(VLOOKUP(B435,'X1'!$B:$AZ,11,FALSE)),IF($X$1=2,(VLOOKUP(B435,'X2'!$B:$AZ,11,FALSE)),IF($X$1=3,(VLOOKUP(B435,'X3'!$B:$AZ,11,FALSE)),IF($X$1=4,(VLOOKUP(B435,'X4'!$B:$AZ,11,FALSE)),IF($X$1=5,(VLOOKUP(B435,'X5'!$B:$AZ,11,FALSE)),IF($X$1=6,(VLOOKUP(B435,'X6'!$B:$AZ,11,FALSE)),IF($X$1=7,(VLOOKUP(B435,'X7'!$B:$AZ,11,FALSE)),IF($X$1=8,(VLOOKUP(B435,'X8'!$B:$AZ,11,FALSE)),IF($X$1=9,(VLOOKUP(B435,'X9'!$B:$AZ,11,FALSE)),IF($X$1=10,(VLOOKUP(B435,'X10'!$B:$AZ,11,FALSE)),IF($X$1=11,(VLOOKUP(B435,'X11'!$B:$AZ,11,FALSE)),IF($X$1=12,(VLOOKUP(B435,'X12'!$B:$AZ,11,FALSE)),IF($X$1=13,(VLOOKUP(B435,'X13'!$B:$AZ,11,FALSE)),"B"))))))))))))))=TRUE," ",(IF($X$1=1,(VLOOKUP(B435,'X1'!$B:$AZ,11,FALSE)),IF($X$1=2,(VLOOKUP(B435,'X2'!$B:$AZ,11,FALSE)),IF($X$1=3,(VLOOKUP(B435,'X3'!$B:$AZ,11,FALSE)),IF($X$1=4,(VLOOKUP(B435,'X4'!$B:$AZ,11,FALSE)),IF($X$1=5,(VLOOKUP(B435,'X5'!$B:$AZ,11,FALSE)),IF($X$1=6,(VLOOKUP(B435,'X6'!$B:$AZ,11,FALSE)),IF($X$1=7,(VLOOKUP(B435,'X7'!$B:$AZ,11,FALSE)),IF($X$1=8,(VLOOKUP(B435,'X8'!$B:$AZ,11,FALSE)),IF($X$1=9,(VLOOKUP(B435,'X9'!$B:$AZ,11,FALSE)),IF($X$1=10,(VLOOKUP(B435,'X10'!$B:$AZ,11,FALSE)),IF($X$1=11,(VLOOKUP(B435,'X11'!$B:$AZ,11,FALSE)),IF($X$1=12,(VLOOKUP(B435,'X12'!$B:$AZ,11,FALSE)),IF($X$1=13,(VLOOKUP(B435,'X13'!$B:$AZ,11,FALSE)),"B")))))))))))))))</f>
        <v xml:space="preserve"> </v>
      </c>
      <c r="P435" s="184" t="str">
        <f ca="1">IF(ISERROR(IF($X$1=1,(VLOOKUP(B435,'X1'!$B:$AZ,12,FALSE)),IF($X$1=2,(VLOOKUP(B435,'X2'!$B:$AZ,12,FALSE)),IF($X$1=3,(VLOOKUP(B435,'X3'!$B:$AZ,12,FALSE)),IF($X$1=4,(VLOOKUP(B435,'X4'!$B:$AZ,12,FALSE)),IF($X$1=5,(VLOOKUP(B435,'X5'!$B:$AZ,12,FALSE)),IF($X$1=6,(VLOOKUP(B435,'X6'!$B:$AZ,12,FALSE)),IF($X$1=7,(VLOOKUP(B435,'X7'!$B:$AZ,12,FALSE)),IF($X$1=8,(VLOOKUP(B435,'X8'!$B:$AZ,12,FALSE)),IF($X$1=9,(VLOOKUP(B435,'X9'!$B:$AZ,12,FALSE)),IF($X$1=10,(VLOOKUP(B435,'X10'!$B:$AZ,12,FALSE)),IF($X$1=11,(VLOOKUP(B435,'X11'!$B:$AZ,12,FALSE)),IF($X$1=12,(VLOOKUP(B435,'X12'!$B:$AZ,12,FALSE)),IF($X$1=13,(VLOOKUP(B435,'X13'!$B:$AZ,12,FALSE)),"B"))))))))))))))=TRUE," ",(IF($X$1=1,(VLOOKUP(B435,'X1'!$B:$AZ,12,FALSE)),IF($X$1=2,(VLOOKUP(B435,'X2'!$B:$AZ,12,FALSE)),IF($X$1=3,(VLOOKUP(B435,'X3'!$B:$AZ,12,FALSE)),IF($X$1=4,(VLOOKUP(B435,'X4'!$B:$AZ,12,FALSE)),IF($X$1=5,(VLOOKUP(B435,'X5'!$B:$AZ,12,FALSE)),IF($X$1=6,(VLOOKUP(B435,'X6'!$B:$AZ,12,FALSE)),IF($X$1=7,(VLOOKUP(B435,'X7'!$B:$AZ,12,FALSE)),IF($X$1=8,(VLOOKUP(B435,'X8'!$B:$AZ,12,FALSE)),IF($X$1=9,(VLOOKUP(B435,'X9'!$B:$AZ,12,FALSE)),IF($X$1=10,(VLOOKUP(B435,'X10'!$B:$AZ,12,FALSE)),IF($X$1=11,(VLOOKUP(B435,'X11'!$B:$AZ,12,FALSE)),IF($X$1=12,(VLOOKUP(B435,'X12'!$B:$AZ,12,FALSE)),IF($X$1=13,(VLOOKUP(B435,'X13'!$B:$AZ,12,FALSE)),"B")))))))))))))))</f>
        <v xml:space="preserve"> </v>
      </c>
      <c r="Q435" s="185" t="str">
        <f ca="1">IF(ISERROR(IF($X$1=1,(VLOOKUP(B435,'X1'!$B:$AZ,46,FALSE)),IF($X$1=2,(VLOOKUP(B435,'X2'!$B:$AZ,46,FALSE)),IF($X$1=3,(VLOOKUP(B435,'X3'!$B:$AZ,46,FALSE)),IF($X$1=4,(VLOOKUP(B435,'X4'!$B:$AZ,46,FALSE)),IF($X$1=5,(VLOOKUP(B435,'X5'!$B:$AZ,46,FALSE)),IF($X$1=6,(VLOOKUP(B435,'X6'!$B:$AZ,46,FALSE)),IF($X$1=7,(VLOOKUP(B435,'X7'!$B:$AZ,46,FALSE)),IF($X$1=8,(VLOOKUP(B435,'X8'!$B:$AZ,46,FALSE)),IF($X$1=9,(VLOOKUP(B435,'X9'!$B:$AZ,46,FALSE)),IF($X$1=10,(VLOOKUP(B435,'X10'!$B:$AZ,46,FALSE)),IF($X$1=11,(VLOOKUP(B435,'X11'!$B:$AZ,46,FALSE)),IF($X$1=12,(VLOOKUP(B435,'X12'!$B:$AZ,46,FALSE)),IF($X$1=13,(VLOOKUP(B435,'X13'!$B:$AZ,46,FALSE)),"B"))))))))))))))=TRUE," ",(IF($X$1=1,(VLOOKUP(B435,'X1'!$B:$AZ,46,FALSE)),IF($X$1=2,(VLOOKUP(B435,'X2'!$B:$AZ,46,FALSE)),IF($X$1=3,(VLOOKUP(B435,'X3'!$B:$AZ,46,FALSE)),IF($X$1=4,(VLOOKUP(B435,'X4'!$B:$AZ,46,FALSE)),IF($X$1=5,(VLOOKUP(B435,'X5'!$B:$AZ,46,FALSE)),IF($X$1=6,(VLOOKUP(B435,'X6'!$B:$AZ,46,FALSE)),IF($X$1=7,(VLOOKUP(B435,'X7'!$B:$AZ,46,FALSE)),IF($X$1=8,(VLOOKUP(B435,'X8'!$B:$AZ,46,FALSE)),IF($X$1=9,(VLOOKUP(B435,'X9'!$B:$AZ,46,FALSE)),IF($X$1=10,(VLOOKUP(B435,'X10'!$B:$AZ,46,FALSE)),IF($X$1=11,(VLOOKUP(B435,'X11'!$B:$AZ,46,FALSE)),IF($X$1=12,(VLOOKUP(B435,'X12'!$B:$AZ,46,FALSE)),IF($X$1=13,(VLOOKUP(B435,'X13'!$B:$AZ,46,FALSE)),"B")))))))))))))))</f>
        <v xml:space="preserve"> </v>
      </c>
      <c r="R435" s="185" t="str">
        <f ca="1">IF(ISERROR(IF($X$1=1,(VLOOKUP(B435,'X1'!$B:$AZ,15,FALSE)),IF($X$1=2,(VLOOKUP(B435,'X2'!$B:$AZ,15,FALSE)),IF($X$1=3,(VLOOKUP(B435,'X3'!$B:$AZ,15,FALSE)),IF($X$1=4,(VLOOKUP(B435,'X4'!$B:$AZ,15,FALSE)),IF($X$1=5,(VLOOKUP(B435,'X5'!$B:$AZ,15,FALSE)),IF($X$1=6,(VLOOKUP(B435,'X6'!$B:$AZ,15,FALSE)),IF($X$1=7,(VLOOKUP(B435,'X7'!$B:$AZ,15,FALSE)),IF($X$1=8,(VLOOKUP(B435,'X8'!$B:$AZ,15,FALSE)),IF($X$1=9,(VLOOKUP(B435,'X9'!$B:$AZ,15,FALSE)),IF($X$1=10,(VLOOKUP(B435,'X10'!$B:$AZ,15,FALSE)),IF($X$1=11,(VLOOKUP(B435,'X11'!$B:$AZ,15,FALSE)),IF($X$1=12,(VLOOKUP(B435,'X12'!$B:$AZ,15,FALSE)),IF($X$1=13,(VLOOKUP(B435,'X13'!$B:$AZ,15,FALSE)),"B"))))))))))))))=TRUE," ",(IF($X$1=1,(VLOOKUP(B435,'X1'!$B:$AZ,15,FALSE)),IF($X$1=2,(VLOOKUP(B435,'X2'!$B:$AZ,15,FALSE)),IF($X$1=3,(VLOOKUP(B435,'X3'!$B:$AZ,15,FALSE)),IF($X$1=4,(VLOOKUP(B435,'X4'!$B:$AZ,15,FALSE)),IF($X$1=5,(VLOOKUP(B435,'X5'!$B:$AZ,15,FALSE)),IF($X$1=6,(VLOOKUP(B435,'X6'!$B:$AZ,15,FALSE)),IF($X$1=7,(VLOOKUP(B435,'X7'!$B:$AZ,15,FALSE)),IF($X$1=8,(VLOOKUP(B435,'X8'!$B:$AZ,15,FALSE)),IF($X$1=9,(VLOOKUP(B435,'X9'!$B:$AZ,15,FALSE)),IF($X$1=10,(VLOOKUP(B435,'X10'!$B:$AZ,15,FALSE)),IF($X$1=11,(VLOOKUP(B435,'X11'!$B:$AZ,15,FALSE)),IF($X$1=12,(VLOOKUP(B435,'X12'!$B:$AZ,15,FALSE)),IF($X$1=13,(VLOOKUP(B435,'X13'!$B:$AZ,15,FALSE)),"B")))))))))))))))</f>
        <v xml:space="preserve"> </v>
      </c>
      <c r="S435" s="185" t="str">
        <f ca="1">IF(ISERROR(IF((IF($X$1=1,(VLOOKUP(B435,'X1'!$B:$AZ,14,FALSE)),(IF($X$1=2,(VLOOKUP(B435,'X2'!$B:$AZ,14,FALSE)),(IF($X$1=3,(VLOOKUP(B435,'X3'!$B:$AZ,14,FALSE)),(IF($X$1=4,(VLOOKUP(B435,'X4'!$B:$AZ,14,FALSE)),(IF($X$1=5,(VLOOKUP(B435,'X5'!$B:$AZ,14,FALSE)),(IF($X$1=6,(VLOOKUP(B435,'X6'!$B:$AZ,14,FALSE)),(IF($X$1=7,(VLOOKUP(B435,'X7'!$B:$AZ,14,FALSE)),(IF($X$1=8,(VLOOKUP(B435,'X8'!$B:$AZ,14,FALSE)),(IF($X$1=9,(VLOOKUP(B435,'X9'!$B:$AZ,14,FALSE)),(IF($X$1=10,(VLOOKUP(B435,'X10'!$B:$AZ,14,FALSE)),(IF($X$1=11,(VLOOKUP(B435,'X11'!$B:$AZ,14,FALSE)),(IF($X$1=12,(VLOOKUP(B435,'X12'!$B:$AZ,14,FALSE)),(VLOOKUP(B435,'X13'!$B:$AZ,14,FALSE))))))))))))))))))))))))))=$V$1," ",(IF($X$1=1,(VLOOKUP(B435,'X1'!$B:$AZ,14,FALSE)),(IF($X$1=2,(VLOOKUP(B435,'X2'!$B:$AZ,14,FALSE)),(IF($X$1=3,(VLOOKUP(B435,'X3'!$B:$AZ,14,FALSE)),(IF($X$1=4,(VLOOKUP(B435,'X4'!$B:$AZ,14,FALSE)),(IF($X$1=5,(VLOOKUP(B435,'X5'!$B:$AZ,14,FALSE)),(IF($X$1=6,(VLOOKUP(B435,'X6'!$B:$AZ,14,FALSE)),(IF($X$1=7,(VLOOKUP(B435,'X7'!$B:$AZ,14,FALSE)),(IF($X$1=8,(VLOOKUP(B435,'X8'!$B:$AZ,14,FALSE)),(IF($X$1=9,(VLOOKUP(B435,'X9'!$B:$AZ,14,FALSE)),(IF($X$1=10,(VLOOKUP(B435,'X10'!$B:$AZ,14,FALSE)),(IF($X$1=11,(VLOOKUP(B435,'X11'!$B:$AZ,14,FALSE)),(IF($X$1=12,(VLOOKUP(B435,'X12'!$B:$AZ,14,FALSE)),(VLOOKUP(B435,'X13'!$B:$AZ,14,FALSE))))))))))))))))))))))))))))=TRUE," ",(IF((IF($X$1=1,(VLOOKUP(B435,'X1'!$B:$AZ,14,FALSE)),(IF($X$1=2,(VLOOKUP(B435,'X2'!$B:$AZ,14,FALSE)),(IF($X$1=3,(VLOOKUP(B435,'X3'!$B:$AZ,14,FALSE)),(IF($X$1=4,(VLOOKUP(B435,'X4'!$B:$AZ,14,FALSE)),(IF($X$1=5,(VLOOKUP(B435,'X5'!$B:$AZ,14,FALSE)),(IF($X$1=6,(VLOOKUP(B435,'X6'!$B:$AZ,14,FALSE)),(IF($X$1=7,(VLOOKUP(B435,'X7'!$B:$AZ,14,FALSE)),(IF($X$1=8,(VLOOKUP(B435,'X8'!$B:$AZ,14,FALSE)),(IF($X$1=9,(VLOOKUP(B435,'X9'!$B:$AZ,14,FALSE)),(IF($X$1=10,(VLOOKUP(B435,'X10'!$B:$AZ,14,FALSE)),(IF($X$1=11,(VLOOKUP(B435,'X11'!$B:$AZ,14,FALSE)),(IF($X$1=12,(VLOOKUP(B435,'X12'!$B:$AZ,14,FALSE)),(VLOOKUP(B435,'X13'!$B:$AZ,14,FALSE))))))))))))))))))))))))))=$V$1," ",(IF($X$1=1,(VLOOKUP(B435,'X1'!$B:$AZ,14,FALSE)),(IF($X$1=2,(VLOOKUP(B435,'X2'!$B:$AZ,14,FALSE)),(IF($X$1=3,(VLOOKUP(B435,'X3'!$B:$AZ,14,FALSE)),(IF($X$1=4,(VLOOKUP(B435,'X4'!$B:$AZ,14,FALSE)),(IF($X$1=5,(VLOOKUP(B435,'X5'!$B:$AZ,14,FALSE)),(IF($X$1=6,(VLOOKUP(B435,'X6'!$B:$AZ,14,FALSE)),(IF($X$1=7,(VLOOKUP(B435,'X7'!$B:$AZ,14,FALSE)),(IF($X$1=8,(VLOOKUP(B435,'X8'!$B:$AZ,14,FALSE)),(IF($X$1=9,(VLOOKUP(B435,'X9'!$B:$AZ,14,FALSE)),(IF($X$1=10,(VLOOKUP(B435,'X10'!$B:$AZ,14,FALSE)),(IF($X$1=11,(VLOOKUP(B435,'X11'!$B:$AZ,14,FALSE)),(IF($X$1=12,(VLOOKUP(B435,'X12'!$B:$AZ,14,FALSE)),(VLOOKUP(B435,'X13'!$B:$AZ,14,FALSE)))))))))))))))))))))))))))))</f>
        <v xml:space="preserve"> </v>
      </c>
    </row>
    <row r="436" spans="1:19" ht="14.1" customHeight="1" x14ac:dyDescent="0.2">
      <c r="A436" s="156" t="s">
        <v>1058</v>
      </c>
      <c r="B436" s="122" t="str">
        <f>IF(ISERROR(IF($U$16=1,(VLOOKUP(A436,$AC$89:$AH$125,2,FALSE)),IF((IF($X$1=1,'X1'!B395,(IF($X$1=2,'X2'!B395,(IF($X$1=3,'X3'!B395,(IF($X$1=4,'X4'!B395,(IF($X$1=5,'X5'!B395,(IF($X$1=6,'X6'!B395,(IF($X$1=7,'X7'!B395,(IF($X$1=8,'X8'!B395,(IF($X$1=9,'X9'!B395,(IF($X$1=10,'X10'!B395,(IF($X$1=11,'X11'!B395,(IF($X$1=12,'X12'!B395,'X13'!B395))))))))))))))))))))))))="","",(IF($X$1=1,'X1'!B395,(IF($X$1=2,'X2'!B395,(IF($X$1=3,'X3'!B395,(IF($X$1=4,'X4'!B395,(IF($X$1=5,'X5'!B395,(IF($X$1=6,'X6'!B395,(IF($X$1=7,'X7'!B395,(IF($X$1=8,'X8'!B395,(IF($X$1=9,'X9'!B395,(IF($X$1=10,'X10'!B395,(IF($X$1=11,'X11'!B395,(IF($X$1=12,'X12'!B395,'X13'!B395)))))))))))))))))))))))))))=TRUE," ",(IF($U$16=1,(VLOOKUP(A436,$AC$89:$AH$125,2,FALSE)),IF((IF($X$1=1,'X1'!B395,(IF($X$1=2,'X2'!B395,(IF($X$1=3,'X3'!B395,(IF($X$1=4,'X4'!B395,(IF($X$1=5,'X5'!B395,(IF($X$1=6,'X6'!B395,(IF($X$1=7,'X7'!B395,(IF($X$1=8,'X8'!B395,(IF($X$1=9,'X9'!B395,(IF($X$1=10,'X10'!B395,(IF($X$1=11,'X11'!B395,(IF($X$1=12,'X12'!B395,'X13'!B395))))))))))))))))))))))))="","",(IF($X$1=1,'X1'!B395,(IF($X$1=2,'X2'!B395,(IF($X$1=3,'X3'!B395,(IF($X$1=4,'X4'!B395,(IF($X$1=5,'X5'!B395,(IF($X$1=6,'X6'!B395,(IF($X$1=7,'X7'!B395,(IF($X$1=8,'X8'!B395,(IF($X$1=9,'X9'!B395,(IF($X$1=10,'X10'!B395,(IF($X$1=11,'X11'!B395,(IF($X$1=12,'X12'!B395,'X13'!B395))))))))))))))))))))))))))))</f>
        <v/>
      </c>
      <c r="C436" s="181" t="str">
        <f ca="1">IF(ISERROR(IF($X$1=1,(VLOOKUP(B436,'X1'!$B:$AZ,47,FALSE)),IF($X$1=2,(VLOOKUP(B436,'X2'!$B:$AZ,47,FALSE)),IF($X$1=3,(VLOOKUP(B436,'X3'!$B:$AZ,47,FALSE)),IF($X$1=4,(VLOOKUP(B436,'X4'!$B:$AZ,47,FALSE)),IF($X$1=5,(VLOOKUP(B436,'X5'!$B:$AZ,47,FALSE)),IF($X$1=6,(VLOOKUP(B436,'X6'!$B:$AZ,47,FALSE)),IF($X$1=7,(VLOOKUP(B436,'X7'!$B:$AZ,47,FALSE)),IF($X$1=8,(VLOOKUP(B436,'X8'!$B:$AZ,47,FALSE)),IF($X$1=9,(VLOOKUP(B436,'X9'!$B:$AZ,47,FALSE)),IF($X$1=10,(VLOOKUP(B436,'X10'!$B:$AZ,47,FALSE)),IF($X$1=11,(VLOOKUP(B436,'X11'!$B:$AZ,47,FALSE)),IF($X$1=12,(VLOOKUP(B436,'X12'!$B:$AZ,47,FALSE)),IF($X$1=13,(VLOOKUP(B436,'X13'!$B:$AZ,47,FALSE)),"B"))))))))))))))=TRUE," ",(IF($X$1=1,(VLOOKUP(B436,'X1'!$B:$AZ,47,FALSE)),IF($X$1=2,(VLOOKUP(B436,'X2'!$B:$AZ,47,FALSE)),IF($X$1=3,(VLOOKUP(B436,'X3'!$B:$AZ,47,FALSE)),IF($X$1=4,(VLOOKUP(B436,'X4'!$B:$AZ,47,FALSE)),IF($X$1=5,(VLOOKUP(B436,'X5'!$B:$AZ,47,FALSE)),IF($X$1=6,(VLOOKUP(B436,'X6'!$B:$AZ,47,FALSE)),IF($X$1=7,(VLOOKUP(B436,'X7'!$B:$AZ,47,FALSE)),IF($X$1=8,(VLOOKUP(B436,'X8'!$B:$AZ,47,FALSE)),IF($X$1=9,(VLOOKUP(B436,'X9'!$B:$AZ,47,FALSE)),IF($X$1=10,(VLOOKUP(B436,'X10'!$B:$AZ,47,FALSE)),IF($X$1=11,(VLOOKUP(B436,'X11'!$B:$AZ,47,FALSE)),IF($X$1=12,(VLOOKUP(B436,'X12'!$B:$AZ,47,FALSE)),IF($X$1=13,(VLOOKUP(B436,'X13'!$B:$AZ,47,FALSE)),"B")))))))))))))))</f>
        <v xml:space="preserve"> </v>
      </c>
      <c r="D436" s="181" t="str">
        <f ca="1">IF(ISERROR(IF($X$1=1,(VLOOKUP(B436,'X1'!$B:$AP,41,FALSE)),IF($X$1=2,(VLOOKUP(B436,'X2'!$B:$AP,41,FALSE)),IF($X$1=3,(VLOOKUP(B436,'X3'!$B:$AP,41,FALSE)),IF($X$1=4,(VLOOKUP(B436,'X4'!$B:$AP,41,FALSE)),IF($X$1=5,(VLOOKUP(B436,'X5'!$B:$AP,41,FALSE)),IF($X$1=6,(VLOOKUP(B436,'X6'!$B:$AP,41,FALSE)),IF($X$1=7,(VLOOKUP(B436,'X7'!$B:$AP,41,FALSE)),IF($X$1=8,(VLOOKUP(B436,'X8'!$B:$AP,41,FALSE)),IF($X$1=9,(VLOOKUP(B436,'X9'!$B:$AP,41,FALSE)),IF($X$1=10,(VLOOKUP(B436,'X10'!$B:$AP,41,FALSE)),IF($X$1=11,(VLOOKUP(B436,'X11'!$B:$AP,41,FALSE)),IF($X$1=12,(VLOOKUP(B436,'X12'!$B:$AP,41,FALSE)),IF($X$1=13,(VLOOKUP(B436,'X13'!$B:$AP,41,FALSE)),"B"))))))))))))))=TRUE," ",(IF($X$1=1,(VLOOKUP(B436,'X1'!$B:$AP,41,FALSE)),IF($X$1=2,(VLOOKUP(B436,'X2'!$B:$AP,41,FALSE)),IF($X$1=3,(VLOOKUP(B436,'X3'!$B:$AP,41,FALSE)),IF($X$1=4,(VLOOKUP(B436,'X4'!$B:$AP,41,FALSE)),IF($X$1=5,(VLOOKUP(B436,'X5'!$B:$AP,41,FALSE)),IF($X$1=6,(VLOOKUP(B436,'X6'!$B:$AP,41,FALSE)),IF($X$1=7,(VLOOKUP(B436,'X7'!$B:$AP,41,FALSE)),IF($X$1=8,(VLOOKUP(B436,'X8'!$B:$AP,41,FALSE)),IF($X$1=9,(VLOOKUP(B436,'X9'!$B:$AP,41,FALSE)),IF($X$1=10,(VLOOKUP(B436,'X10'!$B:$AP,41,FALSE)),IF($X$1=11,(VLOOKUP(B436,'X11'!$B:$AP,41,FALSE)),IF($X$1=12,(VLOOKUP(B436,'X12'!$B:$AP,41,FALSE)),IF($X$1=13,(VLOOKUP(B436,'X13'!$B:$AP,41,FALSE)),"B")))))))))))))))</f>
        <v xml:space="preserve"> </v>
      </c>
      <c r="E436" s="182" t="str">
        <f ca="1">IF(ISERROR(IF($X$1=1,(VLOOKUP(B436,'X1'!$B:$AP,7,FALSE)),IF($X$1=2,(VLOOKUP(B436,'X2'!$B:$AP,7,FALSE)),IF($X$1=3,(VLOOKUP(B436,'X3'!$B:$AP,7,FALSE)),IF($X$1=4,(VLOOKUP(B436,'X4'!$B:$AP,7,FALSE)),IF($X$1=5,(VLOOKUP(B436,'X5'!$B:$AP,7,FALSE)),IF($X$1=6,(VLOOKUP(B436,'X6'!$B:$AP,7,FALSE)),IF($X$1=7,(VLOOKUP(B436,'X7'!$B:$AP,7,FALSE)),IF($X$1=8,(VLOOKUP(B436,'X8'!$B:$AP,7,FALSE)),IF($X$1=9,(VLOOKUP(B436,'X9'!$B:$AP,7,FALSE)),IF($X$1=10,(VLOOKUP(B436,'X10'!$B:$AP,7,FALSE)),IF($X$1=11,(VLOOKUP(B436,'X11'!$B:$AP,7,FALSE)),IF($X$1=12,(VLOOKUP(B436,'X12'!$B:$AP,7,FALSE)),IF($X$1=13,(VLOOKUP(B436,'X13'!$B:$AP,7,FALSE)),"B"))))))))))))))=TRUE," ",(IF($X$1=1,(VLOOKUP(B436,'X1'!$B:$AP,7,FALSE)),IF($X$1=2,(VLOOKUP(B436,'X2'!$B:$AP,7,FALSE)),IF($X$1=3,(VLOOKUP(B436,'X3'!$B:$AP,7,FALSE)),IF($X$1=4,(VLOOKUP(B436,'X4'!$B:$AP,7,FALSE)),IF($X$1=5,(VLOOKUP(B436,'X5'!$B:$AP,7,FALSE)),IF($X$1=6,(VLOOKUP(B436,'X6'!$B:$AP,7,FALSE)),IF($X$1=7,(VLOOKUP(B436,'X7'!$B:$AP,7,FALSE)),IF($X$1=8,(VLOOKUP(B436,'X8'!$B:$AP,7,FALSE)),IF($X$1=9,(VLOOKUP(B436,'X9'!$B:$AP,7,FALSE)),IF($X$1=10,(VLOOKUP(B436,'X10'!$B:$AP,7,FALSE)),IF($X$1=11,(VLOOKUP(B436,'X11'!$B:$AP,7,FALSE)),IF($X$1=12,(VLOOKUP(B436,'X12'!$B:$AP,7,FALSE)),IF($X$1=13,(VLOOKUP(B436,'X13'!$B:$AP,7,FALSE)),"B")))))))))))))))</f>
        <v xml:space="preserve"> </v>
      </c>
      <c r="F436" s="182" t="str">
        <f ca="1">IF(ISERROR(IF((IF($X$1=1,(VLOOKUP(B436,'X1'!$B:$AO,6,FALSE)),(IF($X$1=2,(VLOOKUP(B436,'X2'!$B:$AO,6,FALSE)),(IF($X$1=3,(VLOOKUP(B436,'X3'!$B:$AO,6,FALSE)),(IF($X$1=4,(VLOOKUP(B436,'X4'!$B:$AO,6,FALSE)),(IF($X$1=5,(VLOOKUP(B436,'X5'!$B:$AO,6,FALSE)),(IF($X$1=6,(VLOOKUP(B436,'X6'!$B:$AO,6,FALSE)),(IF($X$1=7,(VLOOKUP(B436,'X7'!$B:$AO,6,FALSE)),(IF($X$1=8,(VLOOKUP(B436,'X8'!$B:$AO,6,FALSE)),(IF($X$1=9,(VLOOKUP(B436,'X9'!$B:$AO,6,FALSE)),(IF($X$1=10,(VLOOKUP(B436,'X10'!$B:$AO,6,FALSE)),(IF($X$1=11,(VLOOKUP(B436,'X11'!$B:$AO,6,FALSE)),(IF($X$1=12,(VLOOKUP(B436,'X12'!$B:$AO,6,FALSE)),(VLOOKUP(B436,'X13'!$B:$AO,6,FALSE))))))))))))))))))))))))))=$V$1," ",(IF($X$1=1,(VLOOKUP(B436,'X1'!$B:$AO,6,FALSE)),(IF($X$1=2,(VLOOKUP(B436,'X2'!$B:$AO,6,FALSE)),(IF($X$1=3,(VLOOKUP(B436,'X3'!$B:$AO,6,FALSE)),(IF($X$1=4,(VLOOKUP(B436,'X4'!$B:$AO,6,FALSE)),(IF($X$1=5,(VLOOKUP(B436,'X5'!$B:$AO,6,FALSE)),(IF($X$1=6,(VLOOKUP(B436,'X6'!$B:$AO,6,FALSE)),(IF($X$1=7,(VLOOKUP(B436,'X7'!$B:$AO,6,FALSE)),(IF($X$1=8,(VLOOKUP(B436,'X8'!$B:$AO,6,FALSE)),(IF($X$1=9,(VLOOKUP(B436,'X9'!$B:$AO,6,FALSE)),(IF($X$1=10,(VLOOKUP(B436,'X10'!$B:$AO,6,FALSE)),(IF($X$1=11,(VLOOKUP(B436,'X11'!$B:$AO,6,FALSE)),(IF($X$1=12,(VLOOKUP(B436,'X12'!$B:$AO,6,FALSE)),(VLOOKUP(B436,'X13'!$B:$AO,6,FALSE))))))))))))))))))))))))))))=TRUE," ",(IF((IF($X$1=1,(VLOOKUP(B436,'X1'!$B:$AO,6,FALSE)),(IF($X$1=2,(VLOOKUP(B436,'X2'!$B:$AO,6,FALSE)),(IF($X$1=3,(VLOOKUP(B436,'X3'!$B:$AO,6,FALSE)),(IF($X$1=4,(VLOOKUP(B436,'X4'!$B:$AO,6,FALSE)),(IF($X$1=5,(VLOOKUP(B436,'X5'!$B:$AO,6,FALSE)),(IF($X$1=6,(VLOOKUP(B436,'X6'!$B:$AO,6,FALSE)),(IF($X$1=7,(VLOOKUP(B436,'X7'!$B:$AO,6,FALSE)),(IF($X$1=8,(VLOOKUP(B436,'X8'!$B:$AO,6,FALSE)),(IF($X$1=9,(VLOOKUP(B436,'X9'!$B:$AO,6,FALSE)),(IF($X$1=10,(VLOOKUP(B436,'X10'!$B:$AO,6,FALSE)),(IF($X$1=11,(VLOOKUP(B436,'X11'!$B:$AO,6,FALSE)),(IF($X$1=12,(VLOOKUP(B436,'X12'!$B:$AO,6,FALSE)),(VLOOKUP(B436,'X13'!$B:$AO,6,FALSE))))))))))))))))))))))))))=$V$1," ",(IF($X$1=1,(VLOOKUP(B436,'X1'!$B:$AO,6,FALSE)),(IF($X$1=2,(VLOOKUP(B436,'X2'!$B:$AO,6,FALSE)),(IF($X$1=3,(VLOOKUP(B436,'X3'!$B:$AO,6,FALSE)),(IF($X$1=4,(VLOOKUP(B436,'X4'!$B:$AO,6,FALSE)),(IF($X$1=5,(VLOOKUP(B436,'X5'!$B:$AO,6,FALSE)),(IF($X$1=6,(VLOOKUP(B436,'X6'!$B:$AO,6,FALSE)),(IF($X$1=7,(VLOOKUP(B436,'X7'!$B:$AO,6,FALSE)),(IF($X$1=8,(VLOOKUP(B436,'X8'!$B:$AO,6,FALSE)),(IF($X$1=9,(VLOOKUP(B436,'X9'!$B:$AO,6,FALSE)),(IF($X$1=10,(VLOOKUP(B436,'X10'!$B:$AO,6,FALSE)),(IF($X$1=11,(VLOOKUP(B436,'X11'!$B:$AO,6,FALSE)),(IF($X$1=12,(VLOOKUP(B436,'X12'!$B:$AO,6,FALSE)),(VLOOKUP(B436,'X13'!$B:$AO,6,FALSE)))))))))))))))))))))))))))))</f>
        <v xml:space="preserve"> </v>
      </c>
      <c r="G436" s="182" t="str">
        <f ca="1">IF(ISERROR(IF($X$1=1,(VLOOKUP(B436,'X1'!$B:$AZ,44,FALSE)),IF($X$1=2,(VLOOKUP(B436,'X2'!$B:$AZ,44,FALSE)),IF($X$1=3,(VLOOKUP(B436,'X3'!$B:$AZ,44,FALSE)),IF($X$1=4,(VLOOKUP(B436,'X4'!$B:$AZ,44,FALSE)),IF($X$1=5,(VLOOKUP(B436,'X5'!$B:$AZ,44,FALSE)),IF($X$1=6,(VLOOKUP(B436,'X6'!$B:$AZ,44,FALSE)),IF($X$1=7,(VLOOKUP(B436,'X7'!$B:$AZ,44,FALSE)),IF($X$1=8,(VLOOKUP(B436,'X8'!$B:$AZ,44,FALSE)),IF($X$1=9,(VLOOKUP(B436,'X9'!$B:$AZ,44,FALSE)),IF($X$1=10,(VLOOKUP(B436,'X10'!$B:$AZ,44,FALSE)),IF($X$1=11,(VLOOKUP(B436,'X11'!$B:$AZ,44,FALSE)),IF($X$1=12,(VLOOKUP(B436,'X12'!$B:$AZ,44,FALSE)),IF($X$1=13,(VLOOKUP(B436,'X13'!$B:$AZ,44,FALSE)),"B"))))))))))))))=TRUE," ",(IF($X$1=1,(VLOOKUP(B436,'X1'!$B:$AZ,44,FALSE)),IF($X$1=2,(VLOOKUP(B436,'X2'!$B:$AZ,44,FALSE)),IF($X$1=3,(VLOOKUP(B436,'X3'!$B:$AZ,44,FALSE)),IF($X$1=4,(VLOOKUP(B436,'X4'!$B:$AZ,44,FALSE)),IF($X$1=5,(VLOOKUP(B436,'X5'!$B:$AZ,44,FALSE)),IF($X$1=6,(VLOOKUP(B436,'X6'!$B:$AZ,44,FALSE)),IF($X$1=7,(VLOOKUP(B436,'X7'!$B:$AZ,44,FALSE)),IF($X$1=8,(VLOOKUP(B436,'X8'!$B:$AZ,44,FALSE)),IF($X$1=9,(VLOOKUP(B436,'X9'!$B:$AZ,44,FALSE)),IF($X$1=10,(VLOOKUP(B436,'X10'!$B:$AZ,44,FALSE)),IF($X$1=11,(VLOOKUP(B436,'X11'!$B:$AZ,44,FALSE)),IF($X$1=12,(VLOOKUP(B436,'X12'!$B:$AZ,44,FALSE)),IF($X$1=13,(VLOOKUP(B436,'X13'!$B:$AZ,44,FALSE)),"B")))))))))))))))</f>
        <v xml:space="preserve"> </v>
      </c>
      <c r="H436" s="182" t="str">
        <f ca="1">IF(ISERROR(IF($X$1=1,(VLOOKUP(B436,'X1'!$B:$AZ,8,FALSE)),IF($X$1=2,(VLOOKUP(B436,'X2'!$B:$AZ,8,FALSE)),IF($X$1=3,(VLOOKUP(B436,'X3'!$B:$AZ,8,FALSE)),IF($X$1=4,(VLOOKUP(B436,'X4'!$B:$AZ,8,FALSE)),IF($X$1=5,(VLOOKUP(B436,'X5'!$B:$AZ,8,FALSE)),IF($X$1=6,(VLOOKUP(B436,'X6'!$B:$AZ,8,FALSE)),IF($X$1=7,(VLOOKUP(B436,'X7'!$B:$AZ,8,FALSE)),IF($X$1=8,(VLOOKUP(B436,'X8'!$B:$AZ,8,FALSE)),IF($X$1=9,(VLOOKUP(B436,'X9'!$B:$AZ,8,FALSE)),IF($X$1=10,(VLOOKUP(B436,'X10'!$B:$AZ,8,FALSE)),IF($X$1=11,(VLOOKUP(B436,'X11'!$B:$AZ,8,FALSE)),IF($X$1=12,(VLOOKUP(B436,'X12'!$B:$AZ,8,FALSE)),IF($X$1=13,(VLOOKUP(B436,'X13'!$B:$AZ,8,FALSE)),"B"))))))))))))))=TRUE," ",(IF($X$1=1,(VLOOKUP(B436,'X1'!$B:$AZ,8,FALSE)),IF($X$1=2,(VLOOKUP(B436,'X2'!$B:$AZ,8,FALSE)),IF($X$1=3,(VLOOKUP(B436,'X3'!$B:$AZ,8,FALSE)),IF($X$1=4,(VLOOKUP(B436,'X4'!$B:$AZ,8,FALSE)),IF($X$1=5,(VLOOKUP(B436,'X5'!$B:$AZ,8,FALSE)),IF($X$1=6,(VLOOKUP(B436,'X6'!$B:$AZ,8,FALSE)),IF($X$1=7,(VLOOKUP(B436,'X7'!$B:$AZ,8,FALSE)),IF($X$1=8,(VLOOKUP(B436,'X8'!$B:$AZ,8,FALSE)),IF($X$1=9,(VLOOKUP(B436,'X9'!$B:$AZ,8,FALSE)),IF($X$1=10,(VLOOKUP(B436,'X10'!$B:$AZ,8,FALSE)),IF($X$1=11,(VLOOKUP(B436,'X11'!$B:$AZ,8,FALSE)),IF($X$1=12,(VLOOKUP(B436,'X12'!$B:$AZ,8,FALSE)),IF($X$1=13,(VLOOKUP(B436,'X13'!$B:$AZ,8,FALSE)),"B")))))))))))))))</f>
        <v xml:space="preserve"> </v>
      </c>
      <c r="I436" s="183" t="str">
        <f ca="1">IF(ISERROR(IF($X$1=1,(VLOOKUP(B436,'X1'!$B:$AZ,2,FALSE)),IF($X$1=2,(VLOOKUP(B436,'X2'!$B:$AZ,2,FALSE)),IF($X$1=3,(VLOOKUP(B436,'X3'!$B:$AZ,2,FALSE)),IF($X$1=4,(VLOOKUP(B436,'X4'!$B:$AZ,2,FALSE)),IF($X$1=5,(VLOOKUP(B436,'X5'!$B:$AZ,2,FALSE)),IF($X$1=6,(VLOOKUP(B436,'X6'!$B:$AZ,2,FALSE)),IF($X$1=7,(VLOOKUP(B436,'X7'!$B:$AZ,2,FALSE)),IF($X$1=8,(VLOOKUP(B436,'X8'!$B:$AZ,2,FALSE)),IF($X$1=9,(VLOOKUP(B436,'X9'!$B:$AZ,2,FALSE)),IF($X$1=10,(VLOOKUP(B436,'X10'!$B:$AZ,2,FALSE)),IF($X$1=11,(VLOOKUP(B436,'X11'!$B:$AZ,2,FALSE)),IF($X$1=12,(VLOOKUP(B436,'X12'!$B:$AZ,2,FALSE)),IF($X$1=13,(VLOOKUP(B436,'X13'!$B:$AZ,2,FALSE)),"B"))))))))))))))=TRUE," ",(IF($X$1=1,(VLOOKUP(B436,'X1'!$B:$AZ,2,FALSE)),IF($X$1=2,(VLOOKUP(B436,'X2'!$B:$AZ,2,FALSE)),IF($X$1=3,(VLOOKUP(B436,'X3'!$B:$AZ,2,FALSE)),IF($X$1=4,(VLOOKUP(B436,'X4'!$B:$AZ,2,FALSE)),IF($X$1=5,(VLOOKUP(B436,'X5'!$B:$AZ,2,FALSE)),IF($X$1=6,(VLOOKUP(B436,'X6'!$B:$AZ,2,FALSE)),IF($X$1=7,(VLOOKUP(B436,'X7'!$B:$AZ,2,FALSE)),IF($X$1=8,(VLOOKUP(B436,'X8'!$B:$AZ,2,FALSE)),IF($X$1=9,(VLOOKUP(B436,'X9'!$B:$AZ,2,FALSE)),IF($X$1=10,(VLOOKUP(B436,'X10'!$B:$AZ,2,FALSE)),IF($X$1=11,(VLOOKUP(B436,'X11'!$B:$AZ,2,FALSE)),IF($X$1=12,(VLOOKUP(B436,'X12'!$B:$AZ,2,FALSE)),IF($X$1=13,(VLOOKUP(B436,'X13'!$B:$AZ,2,FALSE)),"B")))))))))))))))</f>
        <v xml:space="preserve"> </v>
      </c>
      <c r="J436" s="183" t="str">
        <f ca="1">IF(ISERROR(IF($X$1=1,(VLOOKUP(B436,'X1'!$B:$AZ,3,FALSE)),IF($X$1=2,(VLOOKUP(B436,'X2'!$B:$AZ,3,FALSE)),IF($X$1=3,(VLOOKUP(B436,'X3'!$B:$AZ,3,FALSE)),IF($X$1=4,(VLOOKUP(B436,'X4'!$B:$AZ,3,FALSE)),IF($X$1=5,(VLOOKUP(B436,'X5'!$B:$AZ,3,FALSE)),IF($X$1=6,(VLOOKUP(B436,'X6'!$B:$AZ,3,FALSE)),IF($X$1=7,(VLOOKUP(B436,'X7'!$B:$AZ,3,FALSE)),IF($X$1=8,(VLOOKUP(B436,'X8'!$B:$AZ,3,FALSE)),IF($X$1=9,(VLOOKUP(B436,'X9'!$B:$AZ,3,FALSE)),IF($X$1=10,(VLOOKUP(B436,'X10'!$B:$AZ,3,FALSE)),IF($X$1=11,(VLOOKUP(B436,'X11'!$B:$AZ,3,FALSE)),IF($X$1=12,(VLOOKUP(B436,'X12'!$B:$AZ,3,FALSE)),IF($X$1=13,(VLOOKUP(B436,'X13'!$B:$AZ,3,FALSE)),"B"))))))))))))))=TRUE," ",(IF($X$1=1,(VLOOKUP(B436,'X1'!$B:$AZ,3,FALSE)),IF($X$1=2,(VLOOKUP(B436,'X2'!$B:$AZ,3,FALSE)),IF($X$1=3,(VLOOKUP(B436,'X3'!$B:$AZ,3,FALSE)),IF($X$1=4,(VLOOKUP(B436,'X4'!$B:$AZ,3,FALSE)),IF($X$1=5,(VLOOKUP(B436,'X5'!$B:$AZ,3,FALSE)),IF($X$1=6,(VLOOKUP(B436,'X6'!$B:$AZ,3,FALSE)),IF($X$1=7,(VLOOKUP(B436,'X7'!$B:$AZ,3,FALSE)),IF($X$1=8,(VLOOKUP(B436,'X8'!$B:$AZ,3,FALSE)),IF($X$1=9,(VLOOKUP(B436,'X9'!$B:$AZ,3,FALSE)),IF($X$1=10,(VLOOKUP(B436,'X10'!$B:$AZ,3,FALSE)),IF($X$1=11,(VLOOKUP(B436,'X11'!$B:$AZ,3,FALSE)),IF($X$1=12,(VLOOKUP(B436,'X12'!$B:$AZ,3,FALSE)),IF($X$1=13,(VLOOKUP(B436,'X13'!$B:$AZ,3,FALSE)),"B")))))))))))))))</f>
        <v xml:space="preserve"> </v>
      </c>
      <c r="K436" s="183" t="str">
        <f ca="1">IF(ISERROR(IF($X$1=1,(VLOOKUP(B436,'X1'!$B:$AZ,5,FALSE)),IF($X$1=2,(VLOOKUP(B436,'X2'!$B:$AZ,5,FALSE)),IF($X$1=3,(VLOOKUP(B436,'X3'!$B:$AZ,5,FALSE)),IF($X$1=4,(VLOOKUP(B436,'X4'!$B:$AZ,5,FALSE)),IF($X$1=5,(VLOOKUP(B436,'X5'!$B:$AZ,5,FALSE)),IF($X$1=6,(VLOOKUP(B436,'X6'!$B:$AZ,5,FALSE)),IF($X$1=7,(VLOOKUP(B436,'X7'!$B:$AZ,5,FALSE)),IF($X$1=8,(VLOOKUP(B436,'X8'!$B:$AZ,5,FALSE)),IF($X$1=9,(VLOOKUP(B436,'X9'!$B:$AZ,5,FALSE)),IF($X$1=10,(VLOOKUP(B436,'X10'!$B:$AZ,5,FALSE)),IF($X$1=11,(VLOOKUP(B436,'X11'!$B:$AZ,5,FALSE)),IF($X$1=12,(VLOOKUP(B436,'X12'!$B:$AZ,5,FALSE)),IF($X$1=13,(VLOOKUP(B436,'X13'!$B:$AZ,5,FALSE)),"B"))))))))))))))=TRUE," ",(IF($X$1=1,(VLOOKUP(B436,'X1'!$B:$AZ,5,FALSE)),IF($X$1=2,(VLOOKUP(B436,'X2'!$B:$AZ,5,FALSE)),IF($X$1=3,(VLOOKUP(B436,'X3'!$B:$AZ,5,FALSE)),IF($X$1=4,(VLOOKUP(B436,'X4'!$B:$AZ,5,FALSE)),IF($X$1=5,(VLOOKUP(B436,'X5'!$B:$AZ,5,FALSE)),IF($X$1=6,(VLOOKUP(B436,'X6'!$B:$AZ,5,FALSE)),IF($X$1=7,(VLOOKUP(B436,'X7'!$B:$AZ,5,FALSE)),IF($X$1=8,(VLOOKUP(B436,'X8'!$B:$AZ,5,FALSE)),IF($X$1=9,(VLOOKUP(B436,'X9'!$B:$AZ,5,FALSE)),IF($X$1=10,(VLOOKUP(B436,'X10'!$B:$AZ,5,FALSE)),IF($X$1=11,(VLOOKUP(B436,'X11'!$B:$AZ,5,FALSE)),IF($X$1=12,(VLOOKUP(B436,'X12'!$B:$AZ,5,FALSE)),IF($X$1=13,(VLOOKUP(B436,'X13'!$B:$AZ,5,FALSE)),"B")))))))))))))))</f>
        <v xml:space="preserve"> </v>
      </c>
      <c r="L436" s="184" t="str">
        <f ca="1">IF(ISERROR(IF($X$1=1,(VLOOKUP(B436,'X1'!$B:$AZ,9,FALSE)),IF($X$1=2,(VLOOKUP(B436,'X2'!$B:$AZ,9,FALSE)),IF($X$1=3,(VLOOKUP(B436,'X3'!$B:$AZ,9,FALSE)),IF($X$1=4,(VLOOKUP(B436,'X4'!$B:$AZ,9,FALSE)),IF($X$1=5,(VLOOKUP(B436,'X5'!$B:$AZ,9,FALSE)),IF($X$1=6,(VLOOKUP(B436,'X6'!$B:$AZ,9,FALSE)),IF($X$1=7,(VLOOKUP(B436,'X7'!$B:$AZ,9,FALSE)),IF($X$1=8,(VLOOKUP(B436,'X8'!$B:$AZ,9,FALSE)),IF($X$1=9,(VLOOKUP(B436,'X9'!$B:$AZ,9,FALSE)),IF($X$1=10,(VLOOKUP(B436,'X10'!$B:$AZ,9,FALSE)),IF($X$1=11,(VLOOKUP(B436,'X11'!$B:$AZ,9,FALSE)),IF($X$1=12,(VLOOKUP(B436,'X12'!$B:$AZ,9,FALSE)),IF($X$1=13,(VLOOKUP(B436,'X13'!$B:$AZ,9,FALSE)),"B"))))))))))))))=TRUE," ",(IF($X$1=1,(VLOOKUP(B436,'X1'!$B:$AZ,9,FALSE)),IF($X$1=2,(VLOOKUP(B436,'X2'!$B:$AZ,9,FALSE)),IF($X$1=3,(VLOOKUP(B436,'X3'!$B:$AZ,9,FALSE)),IF($X$1=4,(VLOOKUP(B436,'X4'!$B:$AZ,9,FALSE)),IF($X$1=5,(VLOOKUP(B436,'X5'!$B:$AZ,9,FALSE)),IF($X$1=6,(VLOOKUP(B436,'X6'!$B:$AZ,9,FALSE)),IF($X$1=7,(VLOOKUP(B436,'X7'!$B:$AZ,9,FALSE)),IF($X$1=8,(VLOOKUP(B436,'X8'!$B:$AZ,9,FALSE)),IF($X$1=9,(VLOOKUP(B436,'X9'!$B:$AZ,9,FALSE)),IF($X$1=10,(VLOOKUP(B436,'X10'!$B:$AZ,9,FALSE)),IF($X$1=11,(VLOOKUP(B436,'X11'!$B:$AZ,9,FALSE)),IF($X$1=12,(VLOOKUP(B436,'X12'!$B:$AZ,9,FALSE)),IF($X$1=13,(VLOOKUP(B436,'X13'!$B:$AZ,9,FALSE)),"B")))))))))))))))</f>
        <v xml:space="preserve"> </v>
      </c>
      <c r="M436" s="184" t="str">
        <f ca="1">IF(ISERROR(IF($X$1=1,(VLOOKUP(B436,'X1'!$B:$AZ,10,FALSE)),IF($X$1=2,(VLOOKUP(B436,'X2'!$B:$AZ,10,FALSE)),IF($X$1=3,(VLOOKUP(B436,'X3'!$B:$AZ,10,FALSE)),IF($X$1=4,(VLOOKUP(B436,'X4'!$B:$AZ,10,FALSE)),IF($X$1=5,(VLOOKUP(B436,'X5'!$B:$AZ,10,FALSE)),IF($X$1=6,(VLOOKUP(B436,'X6'!$B:$AZ,10,FALSE)),IF($X$1=7,(VLOOKUP(B436,'X7'!$B:$AZ,10,FALSE)),IF($X$1=8,(VLOOKUP(B436,'X8'!$B:$AZ,10,FALSE)),IF($X$1=9,(VLOOKUP(B436,'X9'!$B:$AZ,10,FALSE)),IF($X$1=10,(VLOOKUP(B436,'X10'!$B:$AZ,10,FALSE)),IF($X$1=11,(VLOOKUP(B436,'X11'!$B:$AZ,10,FALSE)),IF($X$1=12,(VLOOKUP(B436,'X12'!$B:$AZ,10,FALSE)),IF($X$1=13,(VLOOKUP(B436,'X13'!$B:$AZ,10,FALSE)),"B"))))))))))))))=TRUE," ",(IF($X$1=1,(VLOOKUP(B436,'X1'!$B:$AZ,10,FALSE)),IF($X$1=2,(VLOOKUP(B436,'X2'!$B:$AZ,10,FALSE)),IF($X$1=3,(VLOOKUP(B436,'X3'!$B:$AZ,10,FALSE)),IF($X$1=4,(VLOOKUP(B436,'X4'!$B:$AZ,10,FALSE)),IF($X$1=5,(VLOOKUP(B436,'X5'!$B:$AZ,10,FALSE)),IF($X$1=6,(VLOOKUP(B436,'X6'!$B:$AZ,10,FALSE)),IF($X$1=7,(VLOOKUP(B436,'X7'!$B:$AZ,10,FALSE)),IF($X$1=8,(VLOOKUP(B436,'X8'!$B:$AZ,10,FALSE)),IF($X$1=9,(VLOOKUP(B436,'X9'!$B:$AZ,10,FALSE)),IF($X$1=10,(VLOOKUP(B436,'X10'!$B:$AZ,10,FALSE)),IF($X$1=11,(VLOOKUP(B436,'X11'!$B:$AZ,10,FALSE)),IF($X$1=12,(VLOOKUP(B436,'X12'!$B:$AZ,10,FALSE)),IF($X$1=13,(VLOOKUP(B436,'X13'!$B:$AZ,10,FALSE)),"B")))))))))))))))</f>
        <v xml:space="preserve"> </v>
      </c>
      <c r="N436" s="185" t="str">
        <f ca="1">IF(ISERROR(IF($X$1=1,(VLOOKUP(B436,'X1'!$B:$AZ,45,FALSE)),IF($X$1=2,(VLOOKUP(B436,'X2'!$B:$AZ,45,FALSE)),IF($X$1=3,(VLOOKUP(B436,'X3'!$B:$AZ,45,FALSE)),IF($X$1=4,(VLOOKUP(B436,'X4'!$B:$AZ,45,FALSE)),IF($X$1=5,(VLOOKUP(B436,'X5'!$B:$AZ,45,FALSE)),IF($X$1=6,(VLOOKUP(B436,'X6'!$B:$AZ,45,FALSE)),IF($X$1=7,(VLOOKUP(B436,'X7'!$B:$AZ,45,FALSE)),IF($X$1=8,(VLOOKUP(B436,'X8'!$B:$AZ,45,FALSE)),IF($X$1=9,(VLOOKUP(B436,'X9'!$B:$AZ,45,FALSE)),IF($X$1=10,(VLOOKUP(B436,'X10'!$B:$AZ,45,FALSE)),IF($X$1=11,(VLOOKUP(B436,'X11'!$B:$AZ,45,FALSE)),IF($X$1=12,(VLOOKUP(B436,'X12'!$B:$AZ,45,FALSE)),IF($X$1=13,(VLOOKUP(B436,'X13'!$B:$AZ,45,FALSE)),"B"))))))))))))))=TRUE," ",(IF($X$1=1,(VLOOKUP(B436,'X1'!$B:$AZ,45,FALSE)),IF($X$1=2,(VLOOKUP(B436,'X2'!$B:$AZ,45,FALSE)),IF($X$1=3,(VLOOKUP(B436,'X3'!$B:$AZ,45,FALSE)),IF($X$1=4,(VLOOKUP(B436,'X4'!$B:$AZ,45,FALSE)),IF($X$1=5,(VLOOKUP(B436,'X5'!$B:$AZ,45,FALSE)),IF($X$1=6,(VLOOKUP(B436,'X6'!$B:$AZ,45,FALSE)),IF($X$1=7,(VLOOKUP(B436,'X7'!$B:$AZ,45,FALSE)),IF($X$1=8,(VLOOKUP(B436,'X8'!$B:$AZ,45,FALSE)),IF($X$1=9,(VLOOKUP(B436,'X9'!$B:$AZ,45,FALSE)),IF($X$1=10,(VLOOKUP(B436,'X10'!$B:$AZ,45,FALSE)),IF($X$1=11,(VLOOKUP(B436,'X11'!$B:$AZ,45,FALSE)),IF($X$1=12,(VLOOKUP(B436,'X12'!$B:$AZ,45,FALSE)),IF($X$1=13,(VLOOKUP(B436,'X13'!$B:$AZ,45,FALSE)),"B")))))))))))))))</f>
        <v xml:space="preserve"> </v>
      </c>
      <c r="O436" s="184" t="str">
        <f ca="1">IF(ISERROR(IF($X$1=1,(VLOOKUP(B436,'X1'!$B:$AZ,11,FALSE)),IF($X$1=2,(VLOOKUP(B436,'X2'!$B:$AZ,11,FALSE)),IF($X$1=3,(VLOOKUP(B436,'X3'!$B:$AZ,11,FALSE)),IF($X$1=4,(VLOOKUP(B436,'X4'!$B:$AZ,11,FALSE)),IF($X$1=5,(VLOOKUP(B436,'X5'!$B:$AZ,11,FALSE)),IF($X$1=6,(VLOOKUP(B436,'X6'!$B:$AZ,11,FALSE)),IF($X$1=7,(VLOOKUP(B436,'X7'!$B:$AZ,11,FALSE)),IF($X$1=8,(VLOOKUP(B436,'X8'!$B:$AZ,11,FALSE)),IF($X$1=9,(VLOOKUP(B436,'X9'!$B:$AZ,11,FALSE)),IF($X$1=10,(VLOOKUP(B436,'X10'!$B:$AZ,11,FALSE)),IF($X$1=11,(VLOOKUP(B436,'X11'!$B:$AZ,11,FALSE)),IF($X$1=12,(VLOOKUP(B436,'X12'!$B:$AZ,11,FALSE)),IF($X$1=13,(VLOOKUP(B436,'X13'!$B:$AZ,11,FALSE)),"B"))))))))))))))=TRUE," ",(IF($X$1=1,(VLOOKUP(B436,'X1'!$B:$AZ,11,FALSE)),IF($X$1=2,(VLOOKUP(B436,'X2'!$B:$AZ,11,FALSE)),IF($X$1=3,(VLOOKUP(B436,'X3'!$B:$AZ,11,FALSE)),IF($X$1=4,(VLOOKUP(B436,'X4'!$B:$AZ,11,FALSE)),IF($X$1=5,(VLOOKUP(B436,'X5'!$B:$AZ,11,FALSE)),IF($X$1=6,(VLOOKUP(B436,'X6'!$B:$AZ,11,FALSE)),IF($X$1=7,(VLOOKUP(B436,'X7'!$B:$AZ,11,FALSE)),IF($X$1=8,(VLOOKUP(B436,'X8'!$B:$AZ,11,FALSE)),IF($X$1=9,(VLOOKUP(B436,'X9'!$B:$AZ,11,FALSE)),IF($X$1=10,(VLOOKUP(B436,'X10'!$B:$AZ,11,FALSE)),IF($X$1=11,(VLOOKUP(B436,'X11'!$B:$AZ,11,FALSE)),IF($X$1=12,(VLOOKUP(B436,'X12'!$B:$AZ,11,FALSE)),IF($X$1=13,(VLOOKUP(B436,'X13'!$B:$AZ,11,FALSE)),"B")))))))))))))))</f>
        <v xml:space="preserve"> </v>
      </c>
      <c r="P436" s="184" t="str">
        <f ca="1">IF(ISERROR(IF($X$1=1,(VLOOKUP(B436,'X1'!$B:$AZ,12,FALSE)),IF($X$1=2,(VLOOKUP(B436,'X2'!$B:$AZ,12,FALSE)),IF($X$1=3,(VLOOKUP(B436,'X3'!$B:$AZ,12,FALSE)),IF($X$1=4,(VLOOKUP(B436,'X4'!$B:$AZ,12,FALSE)),IF($X$1=5,(VLOOKUP(B436,'X5'!$B:$AZ,12,FALSE)),IF($X$1=6,(VLOOKUP(B436,'X6'!$B:$AZ,12,FALSE)),IF($X$1=7,(VLOOKUP(B436,'X7'!$B:$AZ,12,FALSE)),IF($X$1=8,(VLOOKUP(B436,'X8'!$B:$AZ,12,FALSE)),IF($X$1=9,(VLOOKUP(B436,'X9'!$B:$AZ,12,FALSE)),IF($X$1=10,(VLOOKUP(B436,'X10'!$B:$AZ,12,FALSE)),IF($X$1=11,(VLOOKUP(B436,'X11'!$B:$AZ,12,FALSE)),IF($X$1=12,(VLOOKUP(B436,'X12'!$B:$AZ,12,FALSE)),IF($X$1=13,(VLOOKUP(B436,'X13'!$B:$AZ,12,FALSE)),"B"))))))))))))))=TRUE," ",(IF($X$1=1,(VLOOKUP(B436,'X1'!$B:$AZ,12,FALSE)),IF($X$1=2,(VLOOKUP(B436,'X2'!$B:$AZ,12,FALSE)),IF($X$1=3,(VLOOKUP(B436,'X3'!$B:$AZ,12,FALSE)),IF($X$1=4,(VLOOKUP(B436,'X4'!$B:$AZ,12,FALSE)),IF($X$1=5,(VLOOKUP(B436,'X5'!$B:$AZ,12,FALSE)),IF($X$1=6,(VLOOKUP(B436,'X6'!$B:$AZ,12,FALSE)),IF($X$1=7,(VLOOKUP(B436,'X7'!$B:$AZ,12,FALSE)),IF($X$1=8,(VLOOKUP(B436,'X8'!$B:$AZ,12,FALSE)),IF($X$1=9,(VLOOKUP(B436,'X9'!$B:$AZ,12,FALSE)),IF($X$1=10,(VLOOKUP(B436,'X10'!$B:$AZ,12,FALSE)),IF($X$1=11,(VLOOKUP(B436,'X11'!$B:$AZ,12,FALSE)),IF($X$1=12,(VLOOKUP(B436,'X12'!$B:$AZ,12,FALSE)),IF($X$1=13,(VLOOKUP(B436,'X13'!$B:$AZ,12,FALSE)),"B")))))))))))))))</f>
        <v xml:space="preserve"> </v>
      </c>
      <c r="Q436" s="185" t="str">
        <f ca="1">IF(ISERROR(IF($X$1=1,(VLOOKUP(B436,'X1'!$B:$AZ,46,FALSE)),IF($X$1=2,(VLOOKUP(B436,'X2'!$B:$AZ,46,FALSE)),IF($X$1=3,(VLOOKUP(B436,'X3'!$B:$AZ,46,FALSE)),IF($X$1=4,(VLOOKUP(B436,'X4'!$B:$AZ,46,FALSE)),IF($X$1=5,(VLOOKUP(B436,'X5'!$B:$AZ,46,FALSE)),IF($X$1=6,(VLOOKUP(B436,'X6'!$B:$AZ,46,FALSE)),IF($X$1=7,(VLOOKUP(B436,'X7'!$B:$AZ,46,FALSE)),IF($X$1=8,(VLOOKUP(B436,'X8'!$B:$AZ,46,FALSE)),IF($X$1=9,(VLOOKUP(B436,'X9'!$B:$AZ,46,FALSE)),IF($X$1=10,(VLOOKUP(B436,'X10'!$B:$AZ,46,FALSE)),IF($X$1=11,(VLOOKUP(B436,'X11'!$B:$AZ,46,FALSE)),IF($X$1=12,(VLOOKUP(B436,'X12'!$B:$AZ,46,FALSE)),IF($X$1=13,(VLOOKUP(B436,'X13'!$B:$AZ,46,FALSE)),"B"))))))))))))))=TRUE," ",(IF($X$1=1,(VLOOKUP(B436,'X1'!$B:$AZ,46,FALSE)),IF($X$1=2,(VLOOKUP(B436,'X2'!$B:$AZ,46,FALSE)),IF($X$1=3,(VLOOKUP(B436,'X3'!$B:$AZ,46,FALSE)),IF($X$1=4,(VLOOKUP(B436,'X4'!$B:$AZ,46,FALSE)),IF($X$1=5,(VLOOKUP(B436,'X5'!$B:$AZ,46,FALSE)),IF($X$1=6,(VLOOKUP(B436,'X6'!$B:$AZ,46,FALSE)),IF($X$1=7,(VLOOKUP(B436,'X7'!$B:$AZ,46,FALSE)),IF($X$1=8,(VLOOKUP(B436,'X8'!$B:$AZ,46,FALSE)),IF($X$1=9,(VLOOKUP(B436,'X9'!$B:$AZ,46,FALSE)),IF($X$1=10,(VLOOKUP(B436,'X10'!$B:$AZ,46,FALSE)),IF($X$1=11,(VLOOKUP(B436,'X11'!$B:$AZ,46,FALSE)),IF($X$1=12,(VLOOKUP(B436,'X12'!$B:$AZ,46,FALSE)),IF($X$1=13,(VLOOKUP(B436,'X13'!$B:$AZ,46,FALSE)),"B")))))))))))))))</f>
        <v xml:space="preserve"> </v>
      </c>
      <c r="R436" s="185" t="str">
        <f ca="1">IF(ISERROR(IF($X$1=1,(VLOOKUP(B436,'X1'!$B:$AZ,15,FALSE)),IF($X$1=2,(VLOOKUP(B436,'X2'!$B:$AZ,15,FALSE)),IF($X$1=3,(VLOOKUP(B436,'X3'!$B:$AZ,15,FALSE)),IF($X$1=4,(VLOOKUP(B436,'X4'!$B:$AZ,15,FALSE)),IF($X$1=5,(VLOOKUP(B436,'X5'!$B:$AZ,15,FALSE)),IF($X$1=6,(VLOOKUP(B436,'X6'!$B:$AZ,15,FALSE)),IF($X$1=7,(VLOOKUP(B436,'X7'!$B:$AZ,15,FALSE)),IF($X$1=8,(VLOOKUP(B436,'X8'!$B:$AZ,15,FALSE)),IF($X$1=9,(VLOOKUP(B436,'X9'!$B:$AZ,15,FALSE)),IF($X$1=10,(VLOOKUP(B436,'X10'!$B:$AZ,15,FALSE)),IF($X$1=11,(VLOOKUP(B436,'X11'!$B:$AZ,15,FALSE)),IF($X$1=12,(VLOOKUP(B436,'X12'!$B:$AZ,15,FALSE)),IF($X$1=13,(VLOOKUP(B436,'X13'!$B:$AZ,15,FALSE)),"B"))))))))))))))=TRUE," ",(IF($X$1=1,(VLOOKUP(B436,'X1'!$B:$AZ,15,FALSE)),IF($X$1=2,(VLOOKUP(B436,'X2'!$B:$AZ,15,FALSE)),IF($X$1=3,(VLOOKUP(B436,'X3'!$B:$AZ,15,FALSE)),IF($X$1=4,(VLOOKUP(B436,'X4'!$B:$AZ,15,FALSE)),IF($X$1=5,(VLOOKUP(B436,'X5'!$B:$AZ,15,FALSE)),IF($X$1=6,(VLOOKUP(B436,'X6'!$B:$AZ,15,FALSE)),IF($X$1=7,(VLOOKUP(B436,'X7'!$B:$AZ,15,FALSE)),IF($X$1=8,(VLOOKUP(B436,'X8'!$B:$AZ,15,FALSE)),IF($X$1=9,(VLOOKUP(B436,'X9'!$B:$AZ,15,FALSE)),IF($X$1=10,(VLOOKUP(B436,'X10'!$B:$AZ,15,FALSE)),IF($X$1=11,(VLOOKUP(B436,'X11'!$B:$AZ,15,FALSE)),IF($X$1=12,(VLOOKUP(B436,'X12'!$B:$AZ,15,FALSE)),IF($X$1=13,(VLOOKUP(B436,'X13'!$B:$AZ,15,FALSE)),"B")))))))))))))))</f>
        <v xml:space="preserve"> </v>
      </c>
      <c r="S436" s="185" t="str">
        <f ca="1">IF(ISERROR(IF((IF($X$1=1,(VLOOKUP(B436,'X1'!$B:$AZ,14,FALSE)),(IF($X$1=2,(VLOOKUP(B436,'X2'!$B:$AZ,14,FALSE)),(IF($X$1=3,(VLOOKUP(B436,'X3'!$B:$AZ,14,FALSE)),(IF($X$1=4,(VLOOKUP(B436,'X4'!$B:$AZ,14,FALSE)),(IF($X$1=5,(VLOOKUP(B436,'X5'!$B:$AZ,14,FALSE)),(IF($X$1=6,(VLOOKUP(B436,'X6'!$B:$AZ,14,FALSE)),(IF($X$1=7,(VLOOKUP(B436,'X7'!$B:$AZ,14,FALSE)),(IF($X$1=8,(VLOOKUP(B436,'X8'!$B:$AZ,14,FALSE)),(IF($X$1=9,(VLOOKUP(B436,'X9'!$B:$AZ,14,FALSE)),(IF($X$1=10,(VLOOKUP(B436,'X10'!$B:$AZ,14,FALSE)),(IF($X$1=11,(VLOOKUP(B436,'X11'!$B:$AZ,14,FALSE)),(IF($X$1=12,(VLOOKUP(B436,'X12'!$B:$AZ,14,FALSE)),(VLOOKUP(B436,'X13'!$B:$AZ,14,FALSE))))))))))))))))))))))))))=$V$1," ",(IF($X$1=1,(VLOOKUP(B436,'X1'!$B:$AZ,14,FALSE)),(IF($X$1=2,(VLOOKUP(B436,'X2'!$B:$AZ,14,FALSE)),(IF($X$1=3,(VLOOKUP(B436,'X3'!$B:$AZ,14,FALSE)),(IF($X$1=4,(VLOOKUP(B436,'X4'!$B:$AZ,14,FALSE)),(IF($X$1=5,(VLOOKUP(B436,'X5'!$B:$AZ,14,FALSE)),(IF($X$1=6,(VLOOKUP(B436,'X6'!$B:$AZ,14,FALSE)),(IF($X$1=7,(VLOOKUP(B436,'X7'!$B:$AZ,14,FALSE)),(IF($X$1=8,(VLOOKUP(B436,'X8'!$B:$AZ,14,FALSE)),(IF($X$1=9,(VLOOKUP(B436,'X9'!$B:$AZ,14,FALSE)),(IF($X$1=10,(VLOOKUP(B436,'X10'!$B:$AZ,14,FALSE)),(IF($X$1=11,(VLOOKUP(B436,'X11'!$B:$AZ,14,FALSE)),(IF($X$1=12,(VLOOKUP(B436,'X12'!$B:$AZ,14,FALSE)),(VLOOKUP(B436,'X13'!$B:$AZ,14,FALSE))))))))))))))))))))))))))))=TRUE," ",(IF((IF($X$1=1,(VLOOKUP(B436,'X1'!$B:$AZ,14,FALSE)),(IF($X$1=2,(VLOOKUP(B436,'X2'!$B:$AZ,14,FALSE)),(IF($X$1=3,(VLOOKUP(B436,'X3'!$B:$AZ,14,FALSE)),(IF($X$1=4,(VLOOKUP(B436,'X4'!$B:$AZ,14,FALSE)),(IF($X$1=5,(VLOOKUP(B436,'X5'!$B:$AZ,14,FALSE)),(IF($X$1=6,(VLOOKUP(B436,'X6'!$B:$AZ,14,FALSE)),(IF($X$1=7,(VLOOKUP(B436,'X7'!$B:$AZ,14,FALSE)),(IF($X$1=8,(VLOOKUP(B436,'X8'!$B:$AZ,14,FALSE)),(IF($X$1=9,(VLOOKUP(B436,'X9'!$B:$AZ,14,FALSE)),(IF($X$1=10,(VLOOKUP(B436,'X10'!$B:$AZ,14,FALSE)),(IF($X$1=11,(VLOOKUP(B436,'X11'!$B:$AZ,14,FALSE)),(IF($X$1=12,(VLOOKUP(B436,'X12'!$B:$AZ,14,FALSE)),(VLOOKUP(B436,'X13'!$B:$AZ,14,FALSE))))))))))))))))))))))))))=$V$1," ",(IF($X$1=1,(VLOOKUP(B436,'X1'!$B:$AZ,14,FALSE)),(IF($X$1=2,(VLOOKUP(B436,'X2'!$B:$AZ,14,FALSE)),(IF($X$1=3,(VLOOKUP(B436,'X3'!$B:$AZ,14,FALSE)),(IF($X$1=4,(VLOOKUP(B436,'X4'!$B:$AZ,14,FALSE)),(IF($X$1=5,(VLOOKUP(B436,'X5'!$B:$AZ,14,FALSE)),(IF($X$1=6,(VLOOKUP(B436,'X6'!$B:$AZ,14,FALSE)),(IF($X$1=7,(VLOOKUP(B436,'X7'!$B:$AZ,14,FALSE)),(IF($X$1=8,(VLOOKUP(B436,'X8'!$B:$AZ,14,FALSE)),(IF($X$1=9,(VLOOKUP(B436,'X9'!$B:$AZ,14,FALSE)),(IF($X$1=10,(VLOOKUP(B436,'X10'!$B:$AZ,14,FALSE)),(IF($X$1=11,(VLOOKUP(B436,'X11'!$B:$AZ,14,FALSE)),(IF($X$1=12,(VLOOKUP(B436,'X12'!$B:$AZ,14,FALSE)),(VLOOKUP(B436,'X13'!$B:$AZ,14,FALSE)))))))))))))))))))))))))))))</f>
        <v xml:space="preserve"> </v>
      </c>
    </row>
    <row r="437" spans="1:19" ht="14.1" customHeight="1" x14ac:dyDescent="0.2">
      <c r="A437" s="156" t="s">
        <v>1058</v>
      </c>
      <c r="B437" s="122" t="str">
        <f>IF(ISERROR(IF($U$16=1,(VLOOKUP(A437,$AC$89:$AH$125,2,FALSE)),IF((IF($X$1=1,'X1'!B396,(IF($X$1=2,'X2'!B396,(IF($X$1=3,'X3'!B396,(IF($X$1=4,'X4'!B396,(IF($X$1=5,'X5'!B396,(IF($X$1=6,'X6'!B396,(IF($X$1=7,'X7'!B396,(IF($X$1=8,'X8'!B396,(IF($X$1=9,'X9'!B396,(IF($X$1=10,'X10'!B396,(IF($X$1=11,'X11'!B396,(IF($X$1=12,'X12'!B396,'X13'!B396))))))))))))))))))))))))="","",(IF($X$1=1,'X1'!B396,(IF($X$1=2,'X2'!B396,(IF($X$1=3,'X3'!B396,(IF($X$1=4,'X4'!B396,(IF($X$1=5,'X5'!B396,(IF($X$1=6,'X6'!B396,(IF($X$1=7,'X7'!B396,(IF($X$1=8,'X8'!B396,(IF($X$1=9,'X9'!B396,(IF($X$1=10,'X10'!B396,(IF($X$1=11,'X11'!B396,(IF($X$1=12,'X12'!B396,'X13'!B396)))))))))))))))))))))))))))=TRUE," ",(IF($U$16=1,(VLOOKUP(A437,$AC$89:$AH$125,2,FALSE)),IF((IF($X$1=1,'X1'!B396,(IF($X$1=2,'X2'!B396,(IF($X$1=3,'X3'!B396,(IF($X$1=4,'X4'!B396,(IF($X$1=5,'X5'!B396,(IF($X$1=6,'X6'!B396,(IF($X$1=7,'X7'!B396,(IF($X$1=8,'X8'!B396,(IF($X$1=9,'X9'!B396,(IF($X$1=10,'X10'!B396,(IF($X$1=11,'X11'!B396,(IF($X$1=12,'X12'!B396,'X13'!B396))))))))))))))))))))))))="","",(IF($X$1=1,'X1'!B396,(IF($X$1=2,'X2'!B396,(IF($X$1=3,'X3'!B396,(IF($X$1=4,'X4'!B396,(IF($X$1=5,'X5'!B396,(IF($X$1=6,'X6'!B396,(IF($X$1=7,'X7'!B396,(IF($X$1=8,'X8'!B396,(IF($X$1=9,'X9'!B396,(IF($X$1=10,'X10'!B396,(IF($X$1=11,'X11'!B396,(IF($X$1=12,'X12'!B396,'X13'!B396))))))))))))))))))))))))))))</f>
        <v/>
      </c>
      <c r="C437" s="181" t="str">
        <f ca="1">IF(ISERROR(IF($X$1=1,(VLOOKUP(B437,'X1'!$B:$AZ,47,FALSE)),IF($X$1=2,(VLOOKUP(B437,'X2'!$B:$AZ,47,FALSE)),IF($X$1=3,(VLOOKUP(B437,'X3'!$B:$AZ,47,FALSE)),IF($X$1=4,(VLOOKUP(B437,'X4'!$B:$AZ,47,FALSE)),IF($X$1=5,(VLOOKUP(B437,'X5'!$B:$AZ,47,FALSE)),IF($X$1=6,(VLOOKUP(B437,'X6'!$B:$AZ,47,FALSE)),IF($X$1=7,(VLOOKUP(B437,'X7'!$B:$AZ,47,FALSE)),IF($X$1=8,(VLOOKUP(B437,'X8'!$B:$AZ,47,FALSE)),IF($X$1=9,(VLOOKUP(B437,'X9'!$B:$AZ,47,FALSE)),IF($X$1=10,(VLOOKUP(B437,'X10'!$B:$AZ,47,FALSE)),IF($X$1=11,(VLOOKUP(B437,'X11'!$B:$AZ,47,FALSE)),IF($X$1=12,(VLOOKUP(B437,'X12'!$B:$AZ,47,FALSE)),IF($X$1=13,(VLOOKUP(B437,'X13'!$B:$AZ,47,FALSE)),"B"))))))))))))))=TRUE," ",(IF($X$1=1,(VLOOKUP(B437,'X1'!$B:$AZ,47,FALSE)),IF($X$1=2,(VLOOKUP(B437,'X2'!$B:$AZ,47,FALSE)),IF($X$1=3,(VLOOKUP(B437,'X3'!$B:$AZ,47,FALSE)),IF($X$1=4,(VLOOKUP(B437,'X4'!$B:$AZ,47,FALSE)),IF($X$1=5,(VLOOKUP(B437,'X5'!$B:$AZ,47,FALSE)),IF($X$1=6,(VLOOKUP(B437,'X6'!$B:$AZ,47,FALSE)),IF($X$1=7,(VLOOKUP(B437,'X7'!$B:$AZ,47,FALSE)),IF($X$1=8,(VLOOKUP(B437,'X8'!$B:$AZ,47,FALSE)),IF($X$1=9,(VLOOKUP(B437,'X9'!$B:$AZ,47,FALSE)),IF($X$1=10,(VLOOKUP(B437,'X10'!$B:$AZ,47,FALSE)),IF($X$1=11,(VLOOKUP(B437,'X11'!$B:$AZ,47,FALSE)),IF($X$1=12,(VLOOKUP(B437,'X12'!$B:$AZ,47,FALSE)),IF($X$1=13,(VLOOKUP(B437,'X13'!$B:$AZ,47,FALSE)),"B")))))))))))))))</f>
        <v xml:space="preserve"> </v>
      </c>
      <c r="D437" s="181" t="str">
        <f ca="1">IF(ISERROR(IF($X$1=1,(VLOOKUP(B437,'X1'!$B:$AP,41,FALSE)),IF($X$1=2,(VLOOKUP(B437,'X2'!$B:$AP,41,FALSE)),IF($X$1=3,(VLOOKUP(B437,'X3'!$B:$AP,41,FALSE)),IF($X$1=4,(VLOOKUP(B437,'X4'!$B:$AP,41,FALSE)),IF($X$1=5,(VLOOKUP(B437,'X5'!$B:$AP,41,FALSE)),IF($X$1=6,(VLOOKUP(B437,'X6'!$B:$AP,41,FALSE)),IF($X$1=7,(VLOOKUP(B437,'X7'!$B:$AP,41,FALSE)),IF($X$1=8,(VLOOKUP(B437,'X8'!$B:$AP,41,FALSE)),IF($X$1=9,(VLOOKUP(B437,'X9'!$B:$AP,41,FALSE)),IF($X$1=10,(VLOOKUP(B437,'X10'!$B:$AP,41,FALSE)),IF($X$1=11,(VLOOKUP(B437,'X11'!$B:$AP,41,FALSE)),IF($X$1=12,(VLOOKUP(B437,'X12'!$B:$AP,41,FALSE)),IF($X$1=13,(VLOOKUP(B437,'X13'!$B:$AP,41,FALSE)),"B"))))))))))))))=TRUE," ",(IF($X$1=1,(VLOOKUP(B437,'X1'!$B:$AP,41,FALSE)),IF($X$1=2,(VLOOKUP(B437,'X2'!$B:$AP,41,FALSE)),IF($X$1=3,(VLOOKUP(B437,'X3'!$B:$AP,41,FALSE)),IF($X$1=4,(VLOOKUP(B437,'X4'!$B:$AP,41,FALSE)),IF($X$1=5,(VLOOKUP(B437,'X5'!$B:$AP,41,FALSE)),IF($X$1=6,(VLOOKUP(B437,'X6'!$B:$AP,41,FALSE)),IF($X$1=7,(VLOOKUP(B437,'X7'!$B:$AP,41,FALSE)),IF($X$1=8,(VLOOKUP(B437,'X8'!$B:$AP,41,FALSE)),IF($X$1=9,(VLOOKUP(B437,'X9'!$B:$AP,41,FALSE)),IF($X$1=10,(VLOOKUP(B437,'X10'!$B:$AP,41,FALSE)),IF($X$1=11,(VLOOKUP(B437,'X11'!$B:$AP,41,FALSE)),IF($X$1=12,(VLOOKUP(B437,'X12'!$B:$AP,41,FALSE)),IF($X$1=13,(VLOOKUP(B437,'X13'!$B:$AP,41,FALSE)),"B")))))))))))))))</f>
        <v xml:space="preserve"> </v>
      </c>
      <c r="E437" s="182" t="str">
        <f ca="1">IF(ISERROR(IF($X$1=1,(VLOOKUP(B437,'X1'!$B:$AP,7,FALSE)),IF($X$1=2,(VLOOKUP(B437,'X2'!$B:$AP,7,FALSE)),IF($X$1=3,(VLOOKUP(B437,'X3'!$B:$AP,7,FALSE)),IF($X$1=4,(VLOOKUP(B437,'X4'!$B:$AP,7,FALSE)),IF($X$1=5,(VLOOKUP(B437,'X5'!$B:$AP,7,FALSE)),IF($X$1=6,(VLOOKUP(B437,'X6'!$B:$AP,7,FALSE)),IF($X$1=7,(VLOOKUP(B437,'X7'!$B:$AP,7,FALSE)),IF($X$1=8,(VLOOKUP(B437,'X8'!$B:$AP,7,FALSE)),IF($X$1=9,(VLOOKUP(B437,'X9'!$B:$AP,7,FALSE)),IF($X$1=10,(VLOOKUP(B437,'X10'!$B:$AP,7,FALSE)),IF($X$1=11,(VLOOKUP(B437,'X11'!$B:$AP,7,FALSE)),IF($X$1=12,(VLOOKUP(B437,'X12'!$B:$AP,7,FALSE)),IF($X$1=13,(VLOOKUP(B437,'X13'!$B:$AP,7,FALSE)),"B"))))))))))))))=TRUE," ",(IF($X$1=1,(VLOOKUP(B437,'X1'!$B:$AP,7,FALSE)),IF($X$1=2,(VLOOKUP(B437,'X2'!$B:$AP,7,FALSE)),IF($X$1=3,(VLOOKUP(B437,'X3'!$B:$AP,7,FALSE)),IF($X$1=4,(VLOOKUP(B437,'X4'!$B:$AP,7,FALSE)),IF($X$1=5,(VLOOKUP(B437,'X5'!$B:$AP,7,FALSE)),IF($X$1=6,(VLOOKUP(B437,'X6'!$B:$AP,7,FALSE)),IF($X$1=7,(VLOOKUP(B437,'X7'!$B:$AP,7,FALSE)),IF($X$1=8,(VLOOKUP(B437,'X8'!$B:$AP,7,FALSE)),IF($X$1=9,(VLOOKUP(B437,'X9'!$B:$AP,7,FALSE)),IF($X$1=10,(VLOOKUP(B437,'X10'!$B:$AP,7,FALSE)),IF($X$1=11,(VLOOKUP(B437,'X11'!$B:$AP,7,FALSE)),IF($X$1=12,(VLOOKUP(B437,'X12'!$B:$AP,7,FALSE)),IF($X$1=13,(VLOOKUP(B437,'X13'!$B:$AP,7,FALSE)),"B")))))))))))))))</f>
        <v xml:space="preserve"> </v>
      </c>
      <c r="F437" s="182" t="str">
        <f ca="1">IF(ISERROR(IF((IF($X$1=1,(VLOOKUP(B437,'X1'!$B:$AO,6,FALSE)),(IF($X$1=2,(VLOOKUP(B437,'X2'!$B:$AO,6,FALSE)),(IF($X$1=3,(VLOOKUP(B437,'X3'!$B:$AO,6,FALSE)),(IF($X$1=4,(VLOOKUP(B437,'X4'!$B:$AO,6,FALSE)),(IF($X$1=5,(VLOOKUP(B437,'X5'!$B:$AO,6,FALSE)),(IF($X$1=6,(VLOOKUP(B437,'X6'!$B:$AO,6,FALSE)),(IF($X$1=7,(VLOOKUP(B437,'X7'!$B:$AO,6,FALSE)),(IF($X$1=8,(VLOOKUP(B437,'X8'!$B:$AO,6,FALSE)),(IF($X$1=9,(VLOOKUP(B437,'X9'!$B:$AO,6,FALSE)),(IF($X$1=10,(VLOOKUP(B437,'X10'!$B:$AO,6,FALSE)),(IF($X$1=11,(VLOOKUP(B437,'X11'!$B:$AO,6,FALSE)),(IF($X$1=12,(VLOOKUP(B437,'X12'!$B:$AO,6,FALSE)),(VLOOKUP(B437,'X13'!$B:$AO,6,FALSE))))))))))))))))))))))))))=$V$1," ",(IF($X$1=1,(VLOOKUP(B437,'X1'!$B:$AO,6,FALSE)),(IF($X$1=2,(VLOOKUP(B437,'X2'!$B:$AO,6,FALSE)),(IF($X$1=3,(VLOOKUP(B437,'X3'!$B:$AO,6,FALSE)),(IF($X$1=4,(VLOOKUP(B437,'X4'!$B:$AO,6,FALSE)),(IF($X$1=5,(VLOOKUP(B437,'X5'!$B:$AO,6,FALSE)),(IF($X$1=6,(VLOOKUP(B437,'X6'!$B:$AO,6,FALSE)),(IF($X$1=7,(VLOOKUP(B437,'X7'!$B:$AO,6,FALSE)),(IF($X$1=8,(VLOOKUP(B437,'X8'!$B:$AO,6,FALSE)),(IF($X$1=9,(VLOOKUP(B437,'X9'!$B:$AO,6,FALSE)),(IF($X$1=10,(VLOOKUP(B437,'X10'!$B:$AO,6,FALSE)),(IF($X$1=11,(VLOOKUP(B437,'X11'!$B:$AO,6,FALSE)),(IF($X$1=12,(VLOOKUP(B437,'X12'!$B:$AO,6,FALSE)),(VLOOKUP(B437,'X13'!$B:$AO,6,FALSE))))))))))))))))))))))))))))=TRUE," ",(IF((IF($X$1=1,(VLOOKUP(B437,'X1'!$B:$AO,6,FALSE)),(IF($X$1=2,(VLOOKUP(B437,'X2'!$B:$AO,6,FALSE)),(IF($X$1=3,(VLOOKUP(B437,'X3'!$B:$AO,6,FALSE)),(IF($X$1=4,(VLOOKUP(B437,'X4'!$B:$AO,6,FALSE)),(IF($X$1=5,(VLOOKUP(B437,'X5'!$B:$AO,6,FALSE)),(IF($X$1=6,(VLOOKUP(B437,'X6'!$B:$AO,6,FALSE)),(IF($X$1=7,(VLOOKUP(B437,'X7'!$B:$AO,6,FALSE)),(IF($X$1=8,(VLOOKUP(B437,'X8'!$B:$AO,6,FALSE)),(IF($X$1=9,(VLOOKUP(B437,'X9'!$B:$AO,6,FALSE)),(IF($X$1=10,(VLOOKUP(B437,'X10'!$B:$AO,6,FALSE)),(IF($X$1=11,(VLOOKUP(B437,'X11'!$B:$AO,6,FALSE)),(IF($X$1=12,(VLOOKUP(B437,'X12'!$B:$AO,6,FALSE)),(VLOOKUP(B437,'X13'!$B:$AO,6,FALSE))))))))))))))))))))))))))=$V$1," ",(IF($X$1=1,(VLOOKUP(B437,'X1'!$B:$AO,6,FALSE)),(IF($X$1=2,(VLOOKUP(B437,'X2'!$B:$AO,6,FALSE)),(IF($X$1=3,(VLOOKUP(B437,'X3'!$B:$AO,6,FALSE)),(IF($X$1=4,(VLOOKUP(B437,'X4'!$B:$AO,6,FALSE)),(IF($X$1=5,(VLOOKUP(B437,'X5'!$B:$AO,6,FALSE)),(IF($X$1=6,(VLOOKUP(B437,'X6'!$B:$AO,6,FALSE)),(IF($X$1=7,(VLOOKUP(B437,'X7'!$B:$AO,6,FALSE)),(IF($X$1=8,(VLOOKUP(B437,'X8'!$B:$AO,6,FALSE)),(IF($X$1=9,(VLOOKUP(B437,'X9'!$B:$AO,6,FALSE)),(IF($X$1=10,(VLOOKUP(B437,'X10'!$B:$AO,6,FALSE)),(IF($X$1=11,(VLOOKUP(B437,'X11'!$B:$AO,6,FALSE)),(IF($X$1=12,(VLOOKUP(B437,'X12'!$B:$AO,6,FALSE)),(VLOOKUP(B437,'X13'!$B:$AO,6,FALSE)))))))))))))))))))))))))))))</f>
        <v xml:space="preserve"> </v>
      </c>
      <c r="G437" s="182" t="str">
        <f ca="1">IF(ISERROR(IF($X$1=1,(VLOOKUP(B437,'X1'!$B:$AZ,44,FALSE)),IF($X$1=2,(VLOOKUP(B437,'X2'!$B:$AZ,44,FALSE)),IF($X$1=3,(VLOOKUP(B437,'X3'!$B:$AZ,44,FALSE)),IF($X$1=4,(VLOOKUP(B437,'X4'!$B:$AZ,44,FALSE)),IF($X$1=5,(VLOOKUP(B437,'X5'!$B:$AZ,44,FALSE)),IF($X$1=6,(VLOOKUP(B437,'X6'!$B:$AZ,44,FALSE)),IF($X$1=7,(VLOOKUP(B437,'X7'!$B:$AZ,44,FALSE)),IF($X$1=8,(VLOOKUP(B437,'X8'!$B:$AZ,44,FALSE)),IF($X$1=9,(VLOOKUP(B437,'X9'!$B:$AZ,44,FALSE)),IF($X$1=10,(VLOOKUP(B437,'X10'!$B:$AZ,44,FALSE)),IF($X$1=11,(VLOOKUP(B437,'X11'!$B:$AZ,44,FALSE)),IF($X$1=12,(VLOOKUP(B437,'X12'!$B:$AZ,44,FALSE)),IF($X$1=13,(VLOOKUP(B437,'X13'!$B:$AZ,44,FALSE)),"B"))))))))))))))=TRUE," ",(IF($X$1=1,(VLOOKUP(B437,'X1'!$B:$AZ,44,FALSE)),IF($X$1=2,(VLOOKUP(B437,'X2'!$B:$AZ,44,FALSE)),IF($X$1=3,(VLOOKUP(B437,'X3'!$B:$AZ,44,FALSE)),IF($X$1=4,(VLOOKUP(B437,'X4'!$B:$AZ,44,FALSE)),IF($X$1=5,(VLOOKUP(B437,'X5'!$B:$AZ,44,FALSE)),IF($X$1=6,(VLOOKUP(B437,'X6'!$B:$AZ,44,FALSE)),IF($X$1=7,(VLOOKUP(B437,'X7'!$B:$AZ,44,FALSE)),IF($X$1=8,(VLOOKUP(B437,'X8'!$B:$AZ,44,FALSE)),IF($X$1=9,(VLOOKUP(B437,'X9'!$B:$AZ,44,FALSE)),IF($X$1=10,(VLOOKUP(B437,'X10'!$B:$AZ,44,FALSE)),IF($X$1=11,(VLOOKUP(B437,'X11'!$B:$AZ,44,FALSE)),IF($X$1=12,(VLOOKUP(B437,'X12'!$B:$AZ,44,FALSE)),IF($X$1=13,(VLOOKUP(B437,'X13'!$B:$AZ,44,FALSE)),"B")))))))))))))))</f>
        <v xml:space="preserve"> </v>
      </c>
      <c r="H437" s="182" t="str">
        <f ca="1">IF(ISERROR(IF($X$1=1,(VLOOKUP(B437,'X1'!$B:$AZ,8,FALSE)),IF($X$1=2,(VLOOKUP(B437,'X2'!$B:$AZ,8,FALSE)),IF($X$1=3,(VLOOKUP(B437,'X3'!$B:$AZ,8,FALSE)),IF($X$1=4,(VLOOKUP(B437,'X4'!$B:$AZ,8,FALSE)),IF($X$1=5,(VLOOKUP(B437,'X5'!$B:$AZ,8,FALSE)),IF($X$1=6,(VLOOKUP(B437,'X6'!$B:$AZ,8,FALSE)),IF($X$1=7,(VLOOKUP(B437,'X7'!$B:$AZ,8,FALSE)),IF($X$1=8,(VLOOKUP(B437,'X8'!$B:$AZ,8,FALSE)),IF($X$1=9,(VLOOKUP(B437,'X9'!$B:$AZ,8,FALSE)),IF($X$1=10,(VLOOKUP(B437,'X10'!$B:$AZ,8,FALSE)),IF($X$1=11,(VLOOKUP(B437,'X11'!$B:$AZ,8,FALSE)),IF($X$1=12,(VLOOKUP(B437,'X12'!$B:$AZ,8,FALSE)),IF($X$1=13,(VLOOKUP(B437,'X13'!$B:$AZ,8,FALSE)),"B"))))))))))))))=TRUE," ",(IF($X$1=1,(VLOOKUP(B437,'X1'!$B:$AZ,8,FALSE)),IF($X$1=2,(VLOOKUP(B437,'X2'!$B:$AZ,8,FALSE)),IF($X$1=3,(VLOOKUP(B437,'X3'!$B:$AZ,8,FALSE)),IF($X$1=4,(VLOOKUP(B437,'X4'!$B:$AZ,8,FALSE)),IF($X$1=5,(VLOOKUP(B437,'X5'!$B:$AZ,8,FALSE)),IF($X$1=6,(VLOOKUP(B437,'X6'!$B:$AZ,8,FALSE)),IF($X$1=7,(VLOOKUP(B437,'X7'!$B:$AZ,8,FALSE)),IF($X$1=8,(VLOOKUP(B437,'X8'!$B:$AZ,8,FALSE)),IF($X$1=9,(VLOOKUP(B437,'X9'!$B:$AZ,8,FALSE)),IF($X$1=10,(VLOOKUP(B437,'X10'!$B:$AZ,8,FALSE)),IF($X$1=11,(VLOOKUP(B437,'X11'!$B:$AZ,8,FALSE)),IF($X$1=12,(VLOOKUP(B437,'X12'!$B:$AZ,8,FALSE)),IF($X$1=13,(VLOOKUP(B437,'X13'!$B:$AZ,8,FALSE)),"B")))))))))))))))</f>
        <v xml:space="preserve"> </v>
      </c>
      <c r="I437" s="183" t="str">
        <f ca="1">IF(ISERROR(IF($X$1=1,(VLOOKUP(B437,'X1'!$B:$AZ,2,FALSE)),IF($X$1=2,(VLOOKUP(B437,'X2'!$B:$AZ,2,FALSE)),IF($X$1=3,(VLOOKUP(B437,'X3'!$B:$AZ,2,FALSE)),IF($X$1=4,(VLOOKUP(B437,'X4'!$B:$AZ,2,FALSE)),IF($X$1=5,(VLOOKUP(B437,'X5'!$B:$AZ,2,FALSE)),IF($X$1=6,(VLOOKUP(B437,'X6'!$B:$AZ,2,FALSE)),IF($X$1=7,(VLOOKUP(B437,'X7'!$B:$AZ,2,FALSE)),IF($X$1=8,(VLOOKUP(B437,'X8'!$B:$AZ,2,FALSE)),IF($X$1=9,(VLOOKUP(B437,'X9'!$B:$AZ,2,FALSE)),IF($X$1=10,(VLOOKUP(B437,'X10'!$B:$AZ,2,FALSE)),IF($X$1=11,(VLOOKUP(B437,'X11'!$B:$AZ,2,FALSE)),IF($X$1=12,(VLOOKUP(B437,'X12'!$B:$AZ,2,FALSE)),IF($X$1=13,(VLOOKUP(B437,'X13'!$B:$AZ,2,FALSE)),"B"))))))))))))))=TRUE," ",(IF($X$1=1,(VLOOKUP(B437,'X1'!$B:$AZ,2,FALSE)),IF($X$1=2,(VLOOKUP(B437,'X2'!$B:$AZ,2,FALSE)),IF($X$1=3,(VLOOKUP(B437,'X3'!$B:$AZ,2,FALSE)),IF($X$1=4,(VLOOKUP(B437,'X4'!$B:$AZ,2,FALSE)),IF($X$1=5,(VLOOKUP(B437,'X5'!$B:$AZ,2,FALSE)),IF($X$1=6,(VLOOKUP(B437,'X6'!$B:$AZ,2,FALSE)),IF($X$1=7,(VLOOKUP(B437,'X7'!$B:$AZ,2,FALSE)),IF($X$1=8,(VLOOKUP(B437,'X8'!$B:$AZ,2,FALSE)),IF($X$1=9,(VLOOKUP(B437,'X9'!$B:$AZ,2,FALSE)),IF($X$1=10,(VLOOKUP(B437,'X10'!$B:$AZ,2,FALSE)),IF($X$1=11,(VLOOKUP(B437,'X11'!$B:$AZ,2,FALSE)),IF($X$1=12,(VLOOKUP(B437,'X12'!$B:$AZ,2,FALSE)),IF($X$1=13,(VLOOKUP(B437,'X13'!$B:$AZ,2,FALSE)),"B")))))))))))))))</f>
        <v xml:space="preserve"> </v>
      </c>
      <c r="J437" s="183" t="str">
        <f ca="1">IF(ISERROR(IF($X$1=1,(VLOOKUP(B437,'X1'!$B:$AZ,3,FALSE)),IF($X$1=2,(VLOOKUP(B437,'X2'!$B:$AZ,3,FALSE)),IF($X$1=3,(VLOOKUP(B437,'X3'!$B:$AZ,3,FALSE)),IF($X$1=4,(VLOOKUP(B437,'X4'!$B:$AZ,3,FALSE)),IF($X$1=5,(VLOOKUP(B437,'X5'!$B:$AZ,3,FALSE)),IF($X$1=6,(VLOOKUP(B437,'X6'!$B:$AZ,3,FALSE)),IF($X$1=7,(VLOOKUP(B437,'X7'!$B:$AZ,3,FALSE)),IF($X$1=8,(VLOOKUP(B437,'X8'!$B:$AZ,3,FALSE)),IF($X$1=9,(VLOOKUP(B437,'X9'!$B:$AZ,3,FALSE)),IF($X$1=10,(VLOOKUP(B437,'X10'!$B:$AZ,3,FALSE)),IF($X$1=11,(VLOOKUP(B437,'X11'!$B:$AZ,3,FALSE)),IF($X$1=12,(VLOOKUP(B437,'X12'!$B:$AZ,3,FALSE)),IF($X$1=13,(VLOOKUP(B437,'X13'!$B:$AZ,3,FALSE)),"B"))))))))))))))=TRUE," ",(IF($X$1=1,(VLOOKUP(B437,'X1'!$B:$AZ,3,FALSE)),IF($X$1=2,(VLOOKUP(B437,'X2'!$B:$AZ,3,FALSE)),IF($X$1=3,(VLOOKUP(B437,'X3'!$B:$AZ,3,FALSE)),IF($X$1=4,(VLOOKUP(B437,'X4'!$B:$AZ,3,FALSE)),IF($X$1=5,(VLOOKUP(B437,'X5'!$B:$AZ,3,FALSE)),IF($X$1=6,(VLOOKUP(B437,'X6'!$B:$AZ,3,FALSE)),IF($X$1=7,(VLOOKUP(B437,'X7'!$B:$AZ,3,FALSE)),IF($X$1=8,(VLOOKUP(B437,'X8'!$B:$AZ,3,FALSE)),IF($X$1=9,(VLOOKUP(B437,'X9'!$B:$AZ,3,FALSE)),IF($X$1=10,(VLOOKUP(B437,'X10'!$B:$AZ,3,FALSE)),IF($X$1=11,(VLOOKUP(B437,'X11'!$B:$AZ,3,FALSE)),IF($X$1=12,(VLOOKUP(B437,'X12'!$B:$AZ,3,FALSE)),IF($X$1=13,(VLOOKUP(B437,'X13'!$B:$AZ,3,FALSE)),"B")))))))))))))))</f>
        <v xml:space="preserve"> </v>
      </c>
      <c r="K437" s="183" t="str">
        <f ca="1">IF(ISERROR(IF($X$1=1,(VLOOKUP(B437,'X1'!$B:$AZ,5,FALSE)),IF($X$1=2,(VLOOKUP(B437,'X2'!$B:$AZ,5,FALSE)),IF($X$1=3,(VLOOKUP(B437,'X3'!$B:$AZ,5,FALSE)),IF($X$1=4,(VLOOKUP(B437,'X4'!$B:$AZ,5,FALSE)),IF($X$1=5,(VLOOKUP(B437,'X5'!$B:$AZ,5,FALSE)),IF($X$1=6,(VLOOKUP(B437,'X6'!$B:$AZ,5,FALSE)),IF($X$1=7,(VLOOKUP(B437,'X7'!$B:$AZ,5,FALSE)),IF($X$1=8,(VLOOKUP(B437,'X8'!$B:$AZ,5,FALSE)),IF($X$1=9,(VLOOKUP(B437,'X9'!$B:$AZ,5,FALSE)),IF($X$1=10,(VLOOKUP(B437,'X10'!$B:$AZ,5,FALSE)),IF($X$1=11,(VLOOKUP(B437,'X11'!$B:$AZ,5,FALSE)),IF($X$1=12,(VLOOKUP(B437,'X12'!$B:$AZ,5,FALSE)),IF($X$1=13,(VLOOKUP(B437,'X13'!$B:$AZ,5,FALSE)),"B"))))))))))))))=TRUE," ",(IF($X$1=1,(VLOOKUP(B437,'X1'!$B:$AZ,5,FALSE)),IF($X$1=2,(VLOOKUP(B437,'X2'!$B:$AZ,5,FALSE)),IF($X$1=3,(VLOOKUP(B437,'X3'!$B:$AZ,5,FALSE)),IF($X$1=4,(VLOOKUP(B437,'X4'!$B:$AZ,5,FALSE)),IF($X$1=5,(VLOOKUP(B437,'X5'!$B:$AZ,5,FALSE)),IF($X$1=6,(VLOOKUP(B437,'X6'!$B:$AZ,5,FALSE)),IF($X$1=7,(VLOOKUP(B437,'X7'!$B:$AZ,5,FALSE)),IF($X$1=8,(VLOOKUP(B437,'X8'!$B:$AZ,5,FALSE)),IF($X$1=9,(VLOOKUP(B437,'X9'!$B:$AZ,5,FALSE)),IF($X$1=10,(VLOOKUP(B437,'X10'!$B:$AZ,5,FALSE)),IF($X$1=11,(VLOOKUP(B437,'X11'!$B:$AZ,5,FALSE)),IF($X$1=12,(VLOOKUP(B437,'X12'!$B:$AZ,5,FALSE)),IF($X$1=13,(VLOOKUP(B437,'X13'!$B:$AZ,5,FALSE)),"B")))))))))))))))</f>
        <v xml:space="preserve"> </v>
      </c>
      <c r="L437" s="184" t="str">
        <f ca="1">IF(ISERROR(IF($X$1=1,(VLOOKUP(B437,'X1'!$B:$AZ,9,FALSE)),IF($X$1=2,(VLOOKUP(B437,'X2'!$B:$AZ,9,FALSE)),IF($X$1=3,(VLOOKUP(B437,'X3'!$B:$AZ,9,FALSE)),IF($X$1=4,(VLOOKUP(B437,'X4'!$B:$AZ,9,FALSE)),IF($X$1=5,(VLOOKUP(B437,'X5'!$B:$AZ,9,FALSE)),IF($X$1=6,(VLOOKUP(B437,'X6'!$B:$AZ,9,FALSE)),IF($X$1=7,(VLOOKUP(B437,'X7'!$B:$AZ,9,FALSE)),IF($X$1=8,(VLOOKUP(B437,'X8'!$B:$AZ,9,FALSE)),IF($X$1=9,(VLOOKUP(B437,'X9'!$B:$AZ,9,FALSE)),IF($X$1=10,(VLOOKUP(B437,'X10'!$B:$AZ,9,FALSE)),IF($X$1=11,(VLOOKUP(B437,'X11'!$B:$AZ,9,FALSE)),IF($X$1=12,(VLOOKUP(B437,'X12'!$B:$AZ,9,FALSE)),IF($X$1=13,(VLOOKUP(B437,'X13'!$B:$AZ,9,FALSE)),"B"))))))))))))))=TRUE," ",(IF($X$1=1,(VLOOKUP(B437,'X1'!$B:$AZ,9,FALSE)),IF($X$1=2,(VLOOKUP(B437,'X2'!$B:$AZ,9,FALSE)),IF($X$1=3,(VLOOKUP(B437,'X3'!$B:$AZ,9,FALSE)),IF($X$1=4,(VLOOKUP(B437,'X4'!$B:$AZ,9,FALSE)),IF($X$1=5,(VLOOKUP(B437,'X5'!$B:$AZ,9,FALSE)),IF($X$1=6,(VLOOKUP(B437,'X6'!$B:$AZ,9,FALSE)),IF($X$1=7,(VLOOKUP(B437,'X7'!$B:$AZ,9,FALSE)),IF($X$1=8,(VLOOKUP(B437,'X8'!$B:$AZ,9,FALSE)),IF($X$1=9,(VLOOKUP(B437,'X9'!$B:$AZ,9,FALSE)),IF($X$1=10,(VLOOKUP(B437,'X10'!$B:$AZ,9,FALSE)),IF($X$1=11,(VLOOKUP(B437,'X11'!$B:$AZ,9,FALSE)),IF($X$1=12,(VLOOKUP(B437,'X12'!$B:$AZ,9,FALSE)),IF($X$1=13,(VLOOKUP(B437,'X13'!$B:$AZ,9,FALSE)),"B")))))))))))))))</f>
        <v xml:space="preserve"> </v>
      </c>
      <c r="M437" s="184" t="str">
        <f ca="1">IF(ISERROR(IF($X$1=1,(VLOOKUP(B437,'X1'!$B:$AZ,10,FALSE)),IF($X$1=2,(VLOOKUP(B437,'X2'!$B:$AZ,10,FALSE)),IF($X$1=3,(VLOOKUP(B437,'X3'!$B:$AZ,10,FALSE)),IF($X$1=4,(VLOOKUP(B437,'X4'!$B:$AZ,10,FALSE)),IF($X$1=5,(VLOOKUP(B437,'X5'!$B:$AZ,10,FALSE)),IF($X$1=6,(VLOOKUP(B437,'X6'!$B:$AZ,10,FALSE)),IF($X$1=7,(VLOOKUP(B437,'X7'!$B:$AZ,10,FALSE)),IF($X$1=8,(VLOOKUP(B437,'X8'!$B:$AZ,10,FALSE)),IF($X$1=9,(VLOOKUP(B437,'X9'!$B:$AZ,10,FALSE)),IF($X$1=10,(VLOOKUP(B437,'X10'!$B:$AZ,10,FALSE)),IF($X$1=11,(VLOOKUP(B437,'X11'!$B:$AZ,10,FALSE)),IF($X$1=12,(VLOOKUP(B437,'X12'!$B:$AZ,10,FALSE)),IF($X$1=13,(VLOOKUP(B437,'X13'!$B:$AZ,10,FALSE)),"B"))))))))))))))=TRUE," ",(IF($X$1=1,(VLOOKUP(B437,'X1'!$B:$AZ,10,FALSE)),IF($X$1=2,(VLOOKUP(B437,'X2'!$B:$AZ,10,FALSE)),IF($X$1=3,(VLOOKUP(B437,'X3'!$B:$AZ,10,FALSE)),IF($X$1=4,(VLOOKUP(B437,'X4'!$B:$AZ,10,FALSE)),IF($X$1=5,(VLOOKUP(B437,'X5'!$B:$AZ,10,FALSE)),IF($X$1=6,(VLOOKUP(B437,'X6'!$B:$AZ,10,FALSE)),IF($X$1=7,(VLOOKUP(B437,'X7'!$B:$AZ,10,FALSE)),IF($X$1=8,(VLOOKUP(B437,'X8'!$B:$AZ,10,FALSE)),IF($X$1=9,(VLOOKUP(B437,'X9'!$B:$AZ,10,FALSE)),IF($X$1=10,(VLOOKUP(B437,'X10'!$B:$AZ,10,FALSE)),IF($X$1=11,(VLOOKUP(B437,'X11'!$B:$AZ,10,FALSE)),IF($X$1=12,(VLOOKUP(B437,'X12'!$B:$AZ,10,FALSE)),IF($X$1=13,(VLOOKUP(B437,'X13'!$B:$AZ,10,FALSE)),"B")))))))))))))))</f>
        <v xml:space="preserve"> </v>
      </c>
      <c r="N437" s="185" t="str">
        <f ca="1">IF(ISERROR(IF($X$1=1,(VLOOKUP(B437,'X1'!$B:$AZ,45,FALSE)),IF($X$1=2,(VLOOKUP(B437,'X2'!$B:$AZ,45,FALSE)),IF($X$1=3,(VLOOKUP(B437,'X3'!$B:$AZ,45,FALSE)),IF($X$1=4,(VLOOKUP(B437,'X4'!$B:$AZ,45,FALSE)),IF($X$1=5,(VLOOKUP(B437,'X5'!$B:$AZ,45,FALSE)),IF($X$1=6,(VLOOKUP(B437,'X6'!$B:$AZ,45,FALSE)),IF($X$1=7,(VLOOKUP(B437,'X7'!$B:$AZ,45,FALSE)),IF($X$1=8,(VLOOKUP(B437,'X8'!$B:$AZ,45,FALSE)),IF($X$1=9,(VLOOKUP(B437,'X9'!$B:$AZ,45,FALSE)),IF($X$1=10,(VLOOKUP(B437,'X10'!$B:$AZ,45,FALSE)),IF($X$1=11,(VLOOKUP(B437,'X11'!$B:$AZ,45,FALSE)),IF($X$1=12,(VLOOKUP(B437,'X12'!$B:$AZ,45,FALSE)),IF($X$1=13,(VLOOKUP(B437,'X13'!$B:$AZ,45,FALSE)),"B"))))))))))))))=TRUE," ",(IF($X$1=1,(VLOOKUP(B437,'X1'!$B:$AZ,45,FALSE)),IF($X$1=2,(VLOOKUP(B437,'X2'!$B:$AZ,45,FALSE)),IF($X$1=3,(VLOOKUP(B437,'X3'!$B:$AZ,45,FALSE)),IF($X$1=4,(VLOOKUP(B437,'X4'!$B:$AZ,45,FALSE)),IF($X$1=5,(VLOOKUP(B437,'X5'!$B:$AZ,45,FALSE)),IF($X$1=6,(VLOOKUP(B437,'X6'!$B:$AZ,45,FALSE)),IF($X$1=7,(VLOOKUP(B437,'X7'!$B:$AZ,45,FALSE)),IF($X$1=8,(VLOOKUP(B437,'X8'!$B:$AZ,45,FALSE)),IF($X$1=9,(VLOOKUP(B437,'X9'!$B:$AZ,45,FALSE)),IF($X$1=10,(VLOOKUP(B437,'X10'!$B:$AZ,45,FALSE)),IF($X$1=11,(VLOOKUP(B437,'X11'!$B:$AZ,45,FALSE)),IF($X$1=12,(VLOOKUP(B437,'X12'!$B:$AZ,45,FALSE)),IF($X$1=13,(VLOOKUP(B437,'X13'!$B:$AZ,45,FALSE)),"B")))))))))))))))</f>
        <v xml:space="preserve"> </v>
      </c>
      <c r="O437" s="184" t="str">
        <f ca="1">IF(ISERROR(IF($X$1=1,(VLOOKUP(B437,'X1'!$B:$AZ,11,FALSE)),IF($X$1=2,(VLOOKUP(B437,'X2'!$B:$AZ,11,FALSE)),IF($X$1=3,(VLOOKUP(B437,'X3'!$B:$AZ,11,FALSE)),IF($X$1=4,(VLOOKUP(B437,'X4'!$B:$AZ,11,FALSE)),IF($X$1=5,(VLOOKUP(B437,'X5'!$B:$AZ,11,FALSE)),IF($X$1=6,(VLOOKUP(B437,'X6'!$B:$AZ,11,FALSE)),IF($X$1=7,(VLOOKUP(B437,'X7'!$B:$AZ,11,FALSE)),IF($X$1=8,(VLOOKUP(B437,'X8'!$B:$AZ,11,FALSE)),IF($X$1=9,(VLOOKUP(B437,'X9'!$B:$AZ,11,FALSE)),IF($X$1=10,(VLOOKUP(B437,'X10'!$B:$AZ,11,FALSE)),IF($X$1=11,(VLOOKUP(B437,'X11'!$B:$AZ,11,FALSE)),IF($X$1=12,(VLOOKUP(B437,'X12'!$B:$AZ,11,FALSE)),IF($X$1=13,(VLOOKUP(B437,'X13'!$B:$AZ,11,FALSE)),"B"))))))))))))))=TRUE," ",(IF($X$1=1,(VLOOKUP(B437,'X1'!$B:$AZ,11,FALSE)),IF($X$1=2,(VLOOKUP(B437,'X2'!$B:$AZ,11,FALSE)),IF($X$1=3,(VLOOKUP(B437,'X3'!$B:$AZ,11,FALSE)),IF($X$1=4,(VLOOKUP(B437,'X4'!$B:$AZ,11,FALSE)),IF($X$1=5,(VLOOKUP(B437,'X5'!$B:$AZ,11,FALSE)),IF($X$1=6,(VLOOKUP(B437,'X6'!$B:$AZ,11,FALSE)),IF($X$1=7,(VLOOKUP(B437,'X7'!$B:$AZ,11,FALSE)),IF($X$1=8,(VLOOKUP(B437,'X8'!$B:$AZ,11,FALSE)),IF($X$1=9,(VLOOKUP(B437,'X9'!$B:$AZ,11,FALSE)),IF($X$1=10,(VLOOKUP(B437,'X10'!$B:$AZ,11,FALSE)),IF($X$1=11,(VLOOKUP(B437,'X11'!$B:$AZ,11,FALSE)),IF($X$1=12,(VLOOKUP(B437,'X12'!$B:$AZ,11,FALSE)),IF($X$1=13,(VLOOKUP(B437,'X13'!$B:$AZ,11,FALSE)),"B")))))))))))))))</f>
        <v xml:space="preserve"> </v>
      </c>
      <c r="P437" s="184" t="str">
        <f ca="1">IF(ISERROR(IF($X$1=1,(VLOOKUP(B437,'X1'!$B:$AZ,12,FALSE)),IF($X$1=2,(VLOOKUP(B437,'X2'!$B:$AZ,12,FALSE)),IF($X$1=3,(VLOOKUP(B437,'X3'!$B:$AZ,12,FALSE)),IF($X$1=4,(VLOOKUP(B437,'X4'!$B:$AZ,12,FALSE)),IF($X$1=5,(VLOOKUP(B437,'X5'!$B:$AZ,12,FALSE)),IF($X$1=6,(VLOOKUP(B437,'X6'!$B:$AZ,12,FALSE)),IF($X$1=7,(VLOOKUP(B437,'X7'!$B:$AZ,12,FALSE)),IF($X$1=8,(VLOOKUP(B437,'X8'!$B:$AZ,12,FALSE)),IF($X$1=9,(VLOOKUP(B437,'X9'!$B:$AZ,12,FALSE)),IF($X$1=10,(VLOOKUP(B437,'X10'!$B:$AZ,12,FALSE)),IF($X$1=11,(VLOOKUP(B437,'X11'!$B:$AZ,12,FALSE)),IF($X$1=12,(VLOOKUP(B437,'X12'!$B:$AZ,12,FALSE)),IF($X$1=13,(VLOOKUP(B437,'X13'!$B:$AZ,12,FALSE)),"B"))))))))))))))=TRUE," ",(IF($X$1=1,(VLOOKUP(B437,'X1'!$B:$AZ,12,FALSE)),IF($X$1=2,(VLOOKUP(B437,'X2'!$B:$AZ,12,FALSE)),IF($X$1=3,(VLOOKUP(B437,'X3'!$B:$AZ,12,FALSE)),IF($X$1=4,(VLOOKUP(B437,'X4'!$B:$AZ,12,FALSE)),IF($X$1=5,(VLOOKUP(B437,'X5'!$B:$AZ,12,FALSE)),IF($X$1=6,(VLOOKUP(B437,'X6'!$B:$AZ,12,FALSE)),IF($X$1=7,(VLOOKUP(B437,'X7'!$B:$AZ,12,FALSE)),IF($X$1=8,(VLOOKUP(B437,'X8'!$B:$AZ,12,FALSE)),IF($X$1=9,(VLOOKUP(B437,'X9'!$B:$AZ,12,FALSE)),IF($X$1=10,(VLOOKUP(B437,'X10'!$B:$AZ,12,FALSE)),IF($X$1=11,(VLOOKUP(B437,'X11'!$B:$AZ,12,FALSE)),IF($X$1=12,(VLOOKUP(B437,'X12'!$B:$AZ,12,FALSE)),IF($X$1=13,(VLOOKUP(B437,'X13'!$B:$AZ,12,FALSE)),"B")))))))))))))))</f>
        <v xml:space="preserve"> </v>
      </c>
      <c r="Q437" s="185" t="str">
        <f ca="1">IF(ISERROR(IF($X$1=1,(VLOOKUP(B437,'X1'!$B:$AZ,46,FALSE)),IF($X$1=2,(VLOOKUP(B437,'X2'!$B:$AZ,46,FALSE)),IF($X$1=3,(VLOOKUP(B437,'X3'!$B:$AZ,46,FALSE)),IF($X$1=4,(VLOOKUP(B437,'X4'!$B:$AZ,46,FALSE)),IF($X$1=5,(VLOOKUP(B437,'X5'!$B:$AZ,46,FALSE)),IF($X$1=6,(VLOOKUP(B437,'X6'!$B:$AZ,46,FALSE)),IF($X$1=7,(VLOOKUP(B437,'X7'!$B:$AZ,46,FALSE)),IF($X$1=8,(VLOOKUP(B437,'X8'!$B:$AZ,46,FALSE)),IF($X$1=9,(VLOOKUP(B437,'X9'!$B:$AZ,46,FALSE)),IF($X$1=10,(VLOOKUP(B437,'X10'!$B:$AZ,46,FALSE)),IF($X$1=11,(VLOOKUP(B437,'X11'!$B:$AZ,46,FALSE)),IF($X$1=12,(VLOOKUP(B437,'X12'!$B:$AZ,46,FALSE)),IF($X$1=13,(VLOOKUP(B437,'X13'!$B:$AZ,46,FALSE)),"B"))))))))))))))=TRUE," ",(IF($X$1=1,(VLOOKUP(B437,'X1'!$B:$AZ,46,FALSE)),IF($X$1=2,(VLOOKUP(B437,'X2'!$B:$AZ,46,FALSE)),IF($X$1=3,(VLOOKUP(B437,'X3'!$B:$AZ,46,FALSE)),IF($X$1=4,(VLOOKUP(B437,'X4'!$B:$AZ,46,FALSE)),IF($X$1=5,(VLOOKUP(B437,'X5'!$B:$AZ,46,FALSE)),IF($X$1=6,(VLOOKUP(B437,'X6'!$B:$AZ,46,FALSE)),IF($X$1=7,(VLOOKUP(B437,'X7'!$B:$AZ,46,FALSE)),IF($X$1=8,(VLOOKUP(B437,'X8'!$B:$AZ,46,FALSE)),IF($X$1=9,(VLOOKUP(B437,'X9'!$B:$AZ,46,FALSE)),IF($X$1=10,(VLOOKUP(B437,'X10'!$B:$AZ,46,FALSE)),IF($X$1=11,(VLOOKUP(B437,'X11'!$B:$AZ,46,FALSE)),IF($X$1=12,(VLOOKUP(B437,'X12'!$B:$AZ,46,FALSE)),IF($X$1=13,(VLOOKUP(B437,'X13'!$B:$AZ,46,FALSE)),"B")))))))))))))))</f>
        <v xml:space="preserve"> </v>
      </c>
      <c r="R437" s="185" t="str">
        <f ca="1">IF(ISERROR(IF($X$1=1,(VLOOKUP(B437,'X1'!$B:$AZ,15,FALSE)),IF($X$1=2,(VLOOKUP(B437,'X2'!$B:$AZ,15,FALSE)),IF($X$1=3,(VLOOKUP(B437,'X3'!$B:$AZ,15,FALSE)),IF($X$1=4,(VLOOKUP(B437,'X4'!$B:$AZ,15,FALSE)),IF($X$1=5,(VLOOKUP(B437,'X5'!$B:$AZ,15,FALSE)),IF($X$1=6,(VLOOKUP(B437,'X6'!$B:$AZ,15,FALSE)),IF($X$1=7,(VLOOKUP(B437,'X7'!$B:$AZ,15,FALSE)),IF($X$1=8,(VLOOKUP(B437,'X8'!$B:$AZ,15,FALSE)),IF($X$1=9,(VLOOKUP(B437,'X9'!$B:$AZ,15,FALSE)),IF($X$1=10,(VLOOKUP(B437,'X10'!$B:$AZ,15,FALSE)),IF($X$1=11,(VLOOKUP(B437,'X11'!$B:$AZ,15,FALSE)),IF($X$1=12,(VLOOKUP(B437,'X12'!$B:$AZ,15,FALSE)),IF($X$1=13,(VLOOKUP(B437,'X13'!$B:$AZ,15,FALSE)),"B"))))))))))))))=TRUE," ",(IF($X$1=1,(VLOOKUP(B437,'X1'!$B:$AZ,15,FALSE)),IF($X$1=2,(VLOOKUP(B437,'X2'!$B:$AZ,15,FALSE)),IF($X$1=3,(VLOOKUP(B437,'X3'!$B:$AZ,15,FALSE)),IF($X$1=4,(VLOOKUP(B437,'X4'!$B:$AZ,15,FALSE)),IF($X$1=5,(VLOOKUP(B437,'X5'!$B:$AZ,15,FALSE)),IF($X$1=6,(VLOOKUP(B437,'X6'!$B:$AZ,15,FALSE)),IF($X$1=7,(VLOOKUP(B437,'X7'!$B:$AZ,15,FALSE)),IF($X$1=8,(VLOOKUP(B437,'X8'!$B:$AZ,15,FALSE)),IF($X$1=9,(VLOOKUP(B437,'X9'!$B:$AZ,15,FALSE)),IF($X$1=10,(VLOOKUP(B437,'X10'!$B:$AZ,15,FALSE)),IF($X$1=11,(VLOOKUP(B437,'X11'!$B:$AZ,15,FALSE)),IF($X$1=12,(VLOOKUP(B437,'X12'!$B:$AZ,15,FALSE)),IF($X$1=13,(VLOOKUP(B437,'X13'!$B:$AZ,15,FALSE)),"B")))))))))))))))</f>
        <v xml:space="preserve"> </v>
      </c>
      <c r="S437" s="185" t="str">
        <f ca="1">IF(ISERROR(IF((IF($X$1=1,(VLOOKUP(B437,'X1'!$B:$AZ,14,FALSE)),(IF($X$1=2,(VLOOKUP(B437,'X2'!$B:$AZ,14,FALSE)),(IF($X$1=3,(VLOOKUP(B437,'X3'!$B:$AZ,14,FALSE)),(IF($X$1=4,(VLOOKUP(B437,'X4'!$B:$AZ,14,FALSE)),(IF($X$1=5,(VLOOKUP(B437,'X5'!$B:$AZ,14,FALSE)),(IF($X$1=6,(VLOOKUP(B437,'X6'!$B:$AZ,14,FALSE)),(IF($X$1=7,(VLOOKUP(B437,'X7'!$B:$AZ,14,FALSE)),(IF($X$1=8,(VLOOKUP(B437,'X8'!$B:$AZ,14,FALSE)),(IF($X$1=9,(VLOOKUP(B437,'X9'!$B:$AZ,14,FALSE)),(IF($X$1=10,(VLOOKUP(B437,'X10'!$B:$AZ,14,FALSE)),(IF($X$1=11,(VLOOKUP(B437,'X11'!$B:$AZ,14,FALSE)),(IF($X$1=12,(VLOOKUP(B437,'X12'!$B:$AZ,14,FALSE)),(VLOOKUP(B437,'X13'!$B:$AZ,14,FALSE))))))))))))))))))))))))))=$V$1," ",(IF($X$1=1,(VLOOKUP(B437,'X1'!$B:$AZ,14,FALSE)),(IF($X$1=2,(VLOOKUP(B437,'X2'!$B:$AZ,14,FALSE)),(IF($X$1=3,(VLOOKUP(B437,'X3'!$B:$AZ,14,FALSE)),(IF($X$1=4,(VLOOKUP(B437,'X4'!$B:$AZ,14,FALSE)),(IF($X$1=5,(VLOOKUP(B437,'X5'!$B:$AZ,14,FALSE)),(IF($X$1=6,(VLOOKUP(B437,'X6'!$B:$AZ,14,FALSE)),(IF($X$1=7,(VLOOKUP(B437,'X7'!$B:$AZ,14,FALSE)),(IF($X$1=8,(VLOOKUP(B437,'X8'!$B:$AZ,14,FALSE)),(IF($X$1=9,(VLOOKUP(B437,'X9'!$B:$AZ,14,FALSE)),(IF($X$1=10,(VLOOKUP(B437,'X10'!$B:$AZ,14,FALSE)),(IF($X$1=11,(VLOOKUP(B437,'X11'!$B:$AZ,14,FALSE)),(IF($X$1=12,(VLOOKUP(B437,'X12'!$B:$AZ,14,FALSE)),(VLOOKUP(B437,'X13'!$B:$AZ,14,FALSE))))))))))))))))))))))))))))=TRUE," ",(IF((IF($X$1=1,(VLOOKUP(B437,'X1'!$B:$AZ,14,FALSE)),(IF($X$1=2,(VLOOKUP(B437,'X2'!$B:$AZ,14,FALSE)),(IF($X$1=3,(VLOOKUP(B437,'X3'!$B:$AZ,14,FALSE)),(IF($X$1=4,(VLOOKUP(B437,'X4'!$B:$AZ,14,FALSE)),(IF($X$1=5,(VLOOKUP(B437,'X5'!$B:$AZ,14,FALSE)),(IF($X$1=6,(VLOOKUP(B437,'X6'!$B:$AZ,14,FALSE)),(IF($X$1=7,(VLOOKUP(B437,'X7'!$B:$AZ,14,FALSE)),(IF($X$1=8,(VLOOKUP(B437,'X8'!$B:$AZ,14,FALSE)),(IF($X$1=9,(VLOOKUP(B437,'X9'!$B:$AZ,14,FALSE)),(IF($X$1=10,(VLOOKUP(B437,'X10'!$B:$AZ,14,FALSE)),(IF($X$1=11,(VLOOKUP(B437,'X11'!$B:$AZ,14,FALSE)),(IF($X$1=12,(VLOOKUP(B437,'X12'!$B:$AZ,14,FALSE)),(VLOOKUP(B437,'X13'!$B:$AZ,14,FALSE))))))))))))))))))))))))))=$V$1," ",(IF($X$1=1,(VLOOKUP(B437,'X1'!$B:$AZ,14,FALSE)),(IF($X$1=2,(VLOOKUP(B437,'X2'!$B:$AZ,14,FALSE)),(IF($X$1=3,(VLOOKUP(B437,'X3'!$B:$AZ,14,FALSE)),(IF($X$1=4,(VLOOKUP(B437,'X4'!$B:$AZ,14,FALSE)),(IF($X$1=5,(VLOOKUP(B437,'X5'!$B:$AZ,14,FALSE)),(IF($X$1=6,(VLOOKUP(B437,'X6'!$B:$AZ,14,FALSE)),(IF($X$1=7,(VLOOKUP(B437,'X7'!$B:$AZ,14,FALSE)),(IF($X$1=8,(VLOOKUP(B437,'X8'!$B:$AZ,14,FALSE)),(IF($X$1=9,(VLOOKUP(B437,'X9'!$B:$AZ,14,FALSE)),(IF($X$1=10,(VLOOKUP(B437,'X10'!$B:$AZ,14,FALSE)),(IF($X$1=11,(VLOOKUP(B437,'X11'!$B:$AZ,14,FALSE)),(IF($X$1=12,(VLOOKUP(B437,'X12'!$B:$AZ,14,FALSE)),(VLOOKUP(B437,'X13'!$B:$AZ,14,FALSE)))))))))))))))))))))))))))))</f>
        <v xml:space="preserve"> </v>
      </c>
    </row>
    <row r="438" spans="1:19" ht="14.1" customHeight="1" x14ac:dyDescent="0.2">
      <c r="A438" s="156" t="s">
        <v>1058</v>
      </c>
      <c r="B438" s="122" t="str">
        <f>IF(ISERROR(IF($U$16=1,(VLOOKUP(A438,$AC$89:$AH$125,2,FALSE)),IF((IF($X$1=1,'X1'!B397,(IF($X$1=2,'X2'!B397,(IF($X$1=3,'X3'!B397,(IF($X$1=4,'X4'!B397,(IF($X$1=5,'X5'!B397,(IF($X$1=6,'X6'!B397,(IF($X$1=7,'X7'!B397,(IF($X$1=8,'X8'!B397,(IF($X$1=9,'X9'!B397,(IF($X$1=10,'X10'!B397,(IF($X$1=11,'X11'!B397,(IF($X$1=12,'X12'!B397,'X13'!B397))))))))))))))))))))))))="","",(IF($X$1=1,'X1'!B397,(IF($X$1=2,'X2'!B397,(IF($X$1=3,'X3'!B397,(IF($X$1=4,'X4'!B397,(IF($X$1=5,'X5'!B397,(IF($X$1=6,'X6'!B397,(IF($X$1=7,'X7'!B397,(IF($X$1=8,'X8'!B397,(IF($X$1=9,'X9'!B397,(IF($X$1=10,'X10'!B397,(IF($X$1=11,'X11'!B397,(IF($X$1=12,'X12'!B397,'X13'!B397)))))))))))))))))))))))))))=TRUE," ",(IF($U$16=1,(VLOOKUP(A438,$AC$89:$AH$125,2,FALSE)),IF((IF($X$1=1,'X1'!B397,(IF($X$1=2,'X2'!B397,(IF($X$1=3,'X3'!B397,(IF($X$1=4,'X4'!B397,(IF($X$1=5,'X5'!B397,(IF($X$1=6,'X6'!B397,(IF($X$1=7,'X7'!B397,(IF($X$1=8,'X8'!B397,(IF($X$1=9,'X9'!B397,(IF($X$1=10,'X10'!B397,(IF($X$1=11,'X11'!B397,(IF($X$1=12,'X12'!B397,'X13'!B397))))))))))))))))))))))))="","",(IF($X$1=1,'X1'!B397,(IF($X$1=2,'X2'!B397,(IF($X$1=3,'X3'!B397,(IF($X$1=4,'X4'!B397,(IF($X$1=5,'X5'!B397,(IF($X$1=6,'X6'!B397,(IF($X$1=7,'X7'!B397,(IF($X$1=8,'X8'!B397,(IF($X$1=9,'X9'!B397,(IF($X$1=10,'X10'!B397,(IF($X$1=11,'X11'!B397,(IF($X$1=12,'X12'!B397,'X13'!B397))))))))))))))))))))))))))))</f>
        <v/>
      </c>
      <c r="C438" s="181" t="str">
        <f ca="1">IF(ISERROR(IF($X$1=1,(VLOOKUP(B438,'X1'!$B:$AZ,47,FALSE)),IF($X$1=2,(VLOOKUP(B438,'X2'!$B:$AZ,47,FALSE)),IF($X$1=3,(VLOOKUP(B438,'X3'!$B:$AZ,47,FALSE)),IF($X$1=4,(VLOOKUP(B438,'X4'!$B:$AZ,47,FALSE)),IF($X$1=5,(VLOOKUP(B438,'X5'!$B:$AZ,47,FALSE)),IF($X$1=6,(VLOOKUP(B438,'X6'!$B:$AZ,47,FALSE)),IF($X$1=7,(VLOOKUP(B438,'X7'!$B:$AZ,47,FALSE)),IF($X$1=8,(VLOOKUP(B438,'X8'!$B:$AZ,47,FALSE)),IF($X$1=9,(VLOOKUP(B438,'X9'!$B:$AZ,47,FALSE)),IF($X$1=10,(VLOOKUP(B438,'X10'!$B:$AZ,47,FALSE)),IF($X$1=11,(VLOOKUP(B438,'X11'!$B:$AZ,47,FALSE)),IF($X$1=12,(VLOOKUP(B438,'X12'!$B:$AZ,47,FALSE)),IF($X$1=13,(VLOOKUP(B438,'X13'!$B:$AZ,47,FALSE)),"B"))))))))))))))=TRUE," ",(IF($X$1=1,(VLOOKUP(B438,'X1'!$B:$AZ,47,FALSE)),IF($X$1=2,(VLOOKUP(B438,'X2'!$B:$AZ,47,FALSE)),IF($X$1=3,(VLOOKUP(B438,'X3'!$B:$AZ,47,FALSE)),IF($X$1=4,(VLOOKUP(B438,'X4'!$B:$AZ,47,FALSE)),IF($X$1=5,(VLOOKUP(B438,'X5'!$B:$AZ,47,FALSE)),IF($X$1=6,(VLOOKUP(B438,'X6'!$B:$AZ,47,FALSE)),IF($X$1=7,(VLOOKUP(B438,'X7'!$B:$AZ,47,FALSE)),IF($X$1=8,(VLOOKUP(B438,'X8'!$B:$AZ,47,FALSE)),IF($X$1=9,(VLOOKUP(B438,'X9'!$B:$AZ,47,FALSE)),IF($X$1=10,(VLOOKUP(B438,'X10'!$B:$AZ,47,FALSE)),IF($X$1=11,(VLOOKUP(B438,'X11'!$B:$AZ,47,FALSE)),IF($X$1=12,(VLOOKUP(B438,'X12'!$B:$AZ,47,FALSE)),IF($X$1=13,(VLOOKUP(B438,'X13'!$B:$AZ,47,FALSE)),"B")))))))))))))))</f>
        <v xml:space="preserve"> </v>
      </c>
      <c r="D438" s="181" t="str">
        <f ca="1">IF(ISERROR(IF($X$1=1,(VLOOKUP(B438,'X1'!$B:$AP,41,FALSE)),IF($X$1=2,(VLOOKUP(B438,'X2'!$B:$AP,41,FALSE)),IF($X$1=3,(VLOOKUP(B438,'X3'!$B:$AP,41,FALSE)),IF($X$1=4,(VLOOKUP(B438,'X4'!$B:$AP,41,FALSE)),IF($X$1=5,(VLOOKUP(B438,'X5'!$B:$AP,41,FALSE)),IF($X$1=6,(VLOOKUP(B438,'X6'!$B:$AP,41,FALSE)),IF($X$1=7,(VLOOKUP(B438,'X7'!$B:$AP,41,FALSE)),IF($X$1=8,(VLOOKUP(B438,'X8'!$B:$AP,41,FALSE)),IF($X$1=9,(VLOOKUP(B438,'X9'!$B:$AP,41,FALSE)),IF($X$1=10,(VLOOKUP(B438,'X10'!$B:$AP,41,FALSE)),IF($X$1=11,(VLOOKUP(B438,'X11'!$B:$AP,41,FALSE)),IF($X$1=12,(VLOOKUP(B438,'X12'!$B:$AP,41,FALSE)),IF($X$1=13,(VLOOKUP(B438,'X13'!$B:$AP,41,FALSE)),"B"))))))))))))))=TRUE," ",(IF($X$1=1,(VLOOKUP(B438,'X1'!$B:$AP,41,FALSE)),IF($X$1=2,(VLOOKUP(B438,'X2'!$B:$AP,41,FALSE)),IF($X$1=3,(VLOOKUP(B438,'X3'!$B:$AP,41,FALSE)),IF($X$1=4,(VLOOKUP(B438,'X4'!$B:$AP,41,FALSE)),IF($X$1=5,(VLOOKUP(B438,'X5'!$B:$AP,41,FALSE)),IF($X$1=6,(VLOOKUP(B438,'X6'!$B:$AP,41,FALSE)),IF($X$1=7,(VLOOKUP(B438,'X7'!$B:$AP,41,FALSE)),IF($X$1=8,(VLOOKUP(B438,'X8'!$B:$AP,41,FALSE)),IF($X$1=9,(VLOOKUP(B438,'X9'!$B:$AP,41,FALSE)),IF($X$1=10,(VLOOKUP(B438,'X10'!$B:$AP,41,FALSE)),IF($X$1=11,(VLOOKUP(B438,'X11'!$B:$AP,41,FALSE)),IF($X$1=12,(VLOOKUP(B438,'X12'!$B:$AP,41,FALSE)),IF($X$1=13,(VLOOKUP(B438,'X13'!$B:$AP,41,FALSE)),"B")))))))))))))))</f>
        <v xml:space="preserve"> </v>
      </c>
      <c r="E438" s="182" t="str">
        <f ca="1">IF(ISERROR(IF($X$1=1,(VLOOKUP(B438,'X1'!$B:$AP,7,FALSE)),IF($X$1=2,(VLOOKUP(B438,'X2'!$B:$AP,7,FALSE)),IF($X$1=3,(VLOOKUP(B438,'X3'!$B:$AP,7,FALSE)),IF($X$1=4,(VLOOKUP(B438,'X4'!$B:$AP,7,FALSE)),IF($X$1=5,(VLOOKUP(B438,'X5'!$B:$AP,7,FALSE)),IF($X$1=6,(VLOOKUP(B438,'X6'!$B:$AP,7,FALSE)),IF($X$1=7,(VLOOKUP(B438,'X7'!$B:$AP,7,FALSE)),IF($X$1=8,(VLOOKUP(B438,'X8'!$B:$AP,7,FALSE)),IF($X$1=9,(VLOOKUP(B438,'X9'!$B:$AP,7,FALSE)),IF($X$1=10,(VLOOKUP(B438,'X10'!$B:$AP,7,FALSE)),IF($X$1=11,(VLOOKUP(B438,'X11'!$B:$AP,7,FALSE)),IF($X$1=12,(VLOOKUP(B438,'X12'!$B:$AP,7,FALSE)),IF($X$1=13,(VLOOKUP(B438,'X13'!$B:$AP,7,FALSE)),"B"))))))))))))))=TRUE," ",(IF($X$1=1,(VLOOKUP(B438,'X1'!$B:$AP,7,FALSE)),IF($X$1=2,(VLOOKUP(B438,'X2'!$B:$AP,7,FALSE)),IF($X$1=3,(VLOOKUP(B438,'X3'!$B:$AP,7,FALSE)),IF($X$1=4,(VLOOKUP(B438,'X4'!$B:$AP,7,FALSE)),IF($X$1=5,(VLOOKUP(B438,'X5'!$B:$AP,7,FALSE)),IF($X$1=6,(VLOOKUP(B438,'X6'!$B:$AP,7,FALSE)),IF($X$1=7,(VLOOKUP(B438,'X7'!$B:$AP,7,FALSE)),IF($X$1=8,(VLOOKUP(B438,'X8'!$B:$AP,7,FALSE)),IF($X$1=9,(VLOOKUP(B438,'X9'!$B:$AP,7,FALSE)),IF($X$1=10,(VLOOKUP(B438,'X10'!$B:$AP,7,FALSE)),IF($X$1=11,(VLOOKUP(B438,'X11'!$B:$AP,7,FALSE)),IF($X$1=12,(VLOOKUP(B438,'X12'!$B:$AP,7,FALSE)),IF($X$1=13,(VLOOKUP(B438,'X13'!$B:$AP,7,FALSE)),"B")))))))))))))))</f>
        <v xml:space="preserve"> </v>
      </c>
      <c r="F438" s="182" t="str">
        <f ca="1">IF(ISERROR(IF((IF($X$1=1,(VLOOKUP(B438,'X1'!$B:$AO,6,FALSE)),(IF($X$1=2,(VLOOKUP(B438,'X2'!$B:$AO,6,FALSE)),(IF($X$1=3,(VLOOKUP(B438,'X3'!$B:$AO,6,FALSE)),(IF($X$1=4,(VLOOKUP(B438,'X4'!$B:$AO,6,FALSE)),(IF($X$1=5,(VLOOKUP(B438,'X5'!$B:$AO,6,FALSE)),(IF($X$1=6,(VLOOKUP(B438,'X6'!$B:$AO,6,FALSE)),(IF($X$1=7,(VLOOKUP(B438,'X7'!$B:$AO,6,FALSE)),(IF($X$1=8,(VLOOKUP(B438,'X8'!$B:$AO,6,FALSE)),(IF($X$1=9,(VLOOKUP(B438,'X9'!$B:$AO,6,FALSE)),(IF($X$1=10,(VLOOKUP(B438,'X10'!$B:$AO,6,FALSE)),(IF($X$1=11,(VLOOKUP(B438,'X11'!$B:$AO,6,FALSE)),(IF($X$1=12,(VLOOKUP(B438,'X12'!$B:$AO,6,FALSE)),(VLOOKUP(B438,'X13'!$B:$AO,6,FALSE))))))))))))))))))))))))))=$V$1," ",(IF($X$1=1,(VLOOKUP(B438,'X1'!$B:$AO,6,FALSE)),(IF($X$1=2,(VLOOKUP(B438,'X2'!$B:$AO,6,FALSE)),(IF($X$1=3,(VLOOKUP(B438,'X3'!$B:$AO,6,FALSE)),(IF($X$1=4,(VLOOKUP(B438,'X4'!$B:$AO,6,FALSE)),(IF($X$1=5,(VLOOKUP(B438,'X5'!$B:$AO,6,FALSE)),(IF($X$1=6,(VLOOKUP(B438,'X6'!$B:$AO,6,FALSE)),(IF($X$1=7,(VLOOKUP(B438,'X7'!$B:$AO,6,FALSE)),(IF($X$1=8,(VLOOKUP(B438,'X8'!$B:$AO,6,FALSE)),(IF($X$1=9,(VLOOKUP(B438,'X9'!$B:$AO,6,FALSE)),(IF($X$1=10,(VLOOKUP(B438,'X10'!$B:$AO,6,FALSE)),(IF($X$1=11,(VLOOKUP(B438,'X11'!$B:$AO,6,FALSE)),(IF($X$1=12,(VLOOKUP(B438,'X12'!$B:$AO,6,FALSE)),(VLOOKUP(B438,'X13'!$B:$AO,6,FALSE))))))))))))))))))))))))))))=TRUE," ",(IF((IF($X$1=1,(VLOOKUP(B438,'X1'!$B:$AO,6,FALSE)),(IF($X$1=2,(VLOOKUP(B438,'X2'!$B:$AO,6,FALSE)),(IF($X$1=3,(VLOOKUP(B438,'X3'!$B:$AO,6,FALSE)),(IF($X$1=4,(VLOOKUP(B438,'X4'!$B:$AO,6,FALSE)),(IF($X$1=5,(VLOOKUP(B438,'X5'!$B:$AO,6,FALSE)),(IF($X$1=6,(VLOOKUP(B438,'X6'!$B:$AO,6,FALSE)),(IF($X$1=7,(VLOOKUP(B438,'X7'!$B:$AO,6,FALSE)),(IF($X$1=8,(VLOOKUP(B438,'X8'!$B:$AO,6,FALSE)),(IF($X$1=9,(VLOOKUP(B438,'X9'!$B:$AO,6,FALSE)),(IF($X$1=10,(VLOOKUP(B438,'X10'!$B:$AO,6,FALSE)),(IF($X$1=11,(VLOOKUP(B438,'X11'!$B:$AO,6,FALSE)),(IF($X$1=12,(VLOOKUP(B438,'X12'!$B:$AO,6,FALSE)),(VLOOKUP(B438,'X13'!$B:$AO,6,FALSE))))))))))))))))))))))))))=$V$1," ",(IF($X$1=1,(VLOOKUP(B438,'X1'!$B:$AO,6,FALSE)),(IF($X$1=2,(VLOOKUP(B438,'X2'!$B:$AO,6,FALSE)),(IF($X$1=3,(VLOOKUP(B438,'X3'!$B:$AO,6,FALSE)),(IF($X$1=4,(VLOOKUP(B438,'X4'!$B:$AO,6,FALSE)),(IF($X$1=5,(VLOOKUP(B438,'X5'!$B:$AO,6,FALSE)),(IF($X$1=6,(VLOOKUP(B438,'X6'!$B:$AO,6,FALSE)),(IF($X$1=7,(VLOOKUP(B438,'X7'!$B:$AO,6,FALSE)),(IF($X$1=8,(VLOOKUP(B438,'X8'!$B:$AO,6,FALSE)),(IF($X$1=9,(VLOOKUP(B438,'X9'!$B:$AO,6,FALSE)),(IF($X$1=10,(VLOOKUP(B438,'X10'!$B:$AO,6,FALSE)),(IF($X$1=11,(VLOOKUP(B438,'X11'!$B:$AO,6,FALSE)),(IF($X$1=12,(VLOOKUP(B438,'X12'!$B:$AO,6,FALSE)),(VLOOKUP(B438,'X13'!$B:$AO,6,FALSE)))))))))))))))))))))))))))))</f>
        <v xml:space="preserve"> </v>
      </c>
      <c r="G438" s="182" t="str">
        <f ca="1">IF(ISERROR(IF($X$1=1,(VLOOKUP(B438,'X1'!$B:$AZ,44,FALSE)),IF($X$1=2,(VLOOKUP(B438,'X2'!$B:$AZ,44,FALSE)),IF($X$1=3,(VLOOKUP(B438,'X3'!$B:$AZ,44,FALSE)),IF($X$1=4,(VLOOKUP(B438,'X4'!$B:$AZ,44,FALSE)),IF($X$1=5,(VLOOKUP(B438,'X5'!$B:$AZ,44,FALSE)),IF($X$1=6,(VLOOKUP(B438,'X6'!$B:$AZ,44,FALSE)),IF($X$1=7,(VLOOKUP(B438,'X7'!$B:$AZ,44,FALSE)),IF($X$1=8,(VLOOKUP(B438,'X8'!$B:$AZ,44,FALSE)),IF($X$1=9,(VLOOKUP(B438,'X9'!$B:$AZ,44,FALSE)),IF($X$1=10,(VLOOKUP(B438,'X10'!$B:$AZ,44,FALSE)),IF($X$1=11,(VLOOKUP(B438,'X11'!$B:$AZ,44,FALSE)),IF($X$1=12,(VLOOKUP(B438,'X12'!$B:$AZ,44,FALSE)),IF($X$1=13,(VLOOKUP(B438,'X13'!$B:$AZ,44,FALSE)),"B"))))))))))))))=TRUE," ",(IF($X$1=1,(VLOOKUP(B438,'X1'!$B:$AZ,44,FALSE)),IF($X$1=2,(VLOOKUP(B438,'X2'!$B:$AZ,44,FALSE)),IF($X$1=3,(VLOOKUP(B438,'X3'!$B:$AZ,44,FALSE)),IF($X$1=4,(VLOOKUP(B438,'X4'!$B:$AZ,44,FALSE)),IF($X$1=5,(VLOOKUP(B438,'X5'!$B:$AZ,44,FALSE)),IF($X$1=6,(VLOOKUP(B438,'X6'!$B:$AZ,44,FALSE)),IF($X$1=7,(VLOOKUP(B438,'X7'!$B:$AZ,44,FALSE)),IF($X$1=8,(VLOOKUP(B438,'X8'!$B:$AZ,44,FALSE)),IF($X$1=9,(VLOOKUP(B438,'X9'!$B:$AZ,44,FALSE)),IF($X$1=10,(VLOOKUP(B438,'X10'!$B:$AZ,44,FALSE)),IF($X$1=11,(VLOOKUP(B438,'X11'!$B:$AZ,44,FALSE)),IF($X$1=12,(VLOOKUP(B438,'X12'!$B:$AZ,44,FALSE)),IF($X$1=13,(VLOOKUP(B438,'X13'!$B:$AZ,44,FALSE)),"B")))))))))))))))</f>
        <v xml:space="preserve"> </v>
      </c>
      <c r="H438" s="182" t="str">
        <f ca="1">IF(ISERROR(IF($X$1=1,(VLOOKUP(B438,'X1'!$B:$AZ,8,FALSE)),IF($X$1=2,(VLOOKUP(B438,'X2'!$B:$AZ,8,FALSE)),IF($X$1=3,(VLOOKUP(B438,'X3'!$B:$AZ,8,FALSE)),IF($X$1=4,(VLOOKUP(B438,'X4'!$B:$AZ,8,FALSE)),IF($X$1=5,(VLOOKUP(B438,'X5'!$B:$AZ,8,FALSE)),IF($X$1=6,(VLOOKUP(B438,'X6'!$B:$AZ,8,FALSE)),IF($X$1=7,(VLOOKUP(B438,'X7'!$B:$AZ,8,FALSE)),IF($X$1=8,(VLOOKUP(B438,'X8'!$B:$AZ,8,FALSE)),IF($X$1=9,(VLOOKUP(B438,'X9'!$B:$AZ,8,FALSE)),IF($X$1=10,(VLOOKUP(B438,'X10'!$B:$AZ,8,FALSE)),IF($X$1=11,(VLOOKUP(B438,'X11'!$B:$AZ,8,FALSE)),IF($X$1=12,(VLOOKUP(B438,'X12'!$B:$AZ,8,FALSE)),IF($X$1=13,(VLOOKUP(B438,'X13'!$B:$AZ,8,FALSE)),"B"))))))))))))))=TRUE," ",(IF($X$1=1,(VLOOKUP(B438,'X1'!$B:$AZ,8,FALSE)),IF($X$1=2,(VLOOKUP(B438,'X2'!$B:$AZ,8,FALSE)),IF($X$1=3,(VLOOKUP(B438,'X3'!$B:$AZ,8,FALSE)),IF($X$1=4,(VLOOKUP(B438,'X4'!$B:$AZ,8,FALSE)),IF($X$1=5,(VLOOKUP(B438,'X5'!$B:$AZ,8,FALSE)),IF($X$1=6,(VLOOKUP(B438,'X6'!$B:$AZ,8,FALSE)),IF($X$1=7,(VLOOKUP(B438,'X7'!$B:$AZ,8,FALSE)),IF($X$1=8,(VLOOKUP(B438,'X8'!$B:$AZ,8,FALSE)),IF($X$1=9,(VLOOKUP(B438,'X9'!$B:$AZ,8,FALSE)),IF($X$1=10,(VLOOKUP(B438,'X10'!$B:$AZ,8,FALSE)),IF($X$1=11,(VLOOKUP(B438,'X11'!$B:$AZ,8,FALSE)),IF($X$1=12,(VLOOKUP(B438,'X12'!$B:$AZ,8,FALSE)),IF($X$1=13,(VLOOKUP(B438,'X13'!$B:$AZ,8,FALSE)),"B")))))))))))))))</f>
        <v xml:space="preserve"> </v>
      </c>
      <c r="I438" s="183" t="str">
        <f ca="1">IF(ISERROR(IF($X$1=1,(VLOOKUP(B438,'X1'!$B:$AZ,2,FALSE)),IF($X$1=2,(VLOOKUP(B438,'X2'!$B:$AZ,2,FALSE)),IF($X$1=3,(VLOOKUP(B438,'X3'!$B:$AZ,2,FALSE)),IF($X$1=4,(VLOOKUP(B438,'X4'!$B:$AZ,2,FALSE)),IF($X$1=5,(VLOOKUP(B438,'X5'!$B:$AZ,2,FALSE)),IF($X$1=6,(VLOOKUP(B438,'X6'!$B:$AZ,2,FALSE)),IF($X$1=7,(VLOOKUP(B438,'X7'!$B:$AZ,2,FALSE)),IF($X$1=8,(VLOOKUP(B438,'X8'!$B:$AZ,2,FALSE)),IF($X$1=9,(VLOOKUP(B438,'X9'!$B:$AZ,2,FALSE)),IF($X$1=10,(VLOOKUP(B438,'X10'!$B:$AZ,2,FALSE)),IF($X$1=11,(VLOOKUP(B438,'X11'!$B:$AZ,2,FALSE)),IF($X$1=12,(VLOOKUP(B438,'X12'!$B:$AZ,2,FALSE)),IF($X$1=13,(VLOOKUP(B438,'X13'!$B:$AZ,2,FALSE)),"B"))))))))))))))=TRUE," ",(IF($X$1=1,(VLOOKUP(B438,'X1'!$B:$AZ,2,FALSE)),IF($X$1=2,(VLOOKUP(B438,'X2'!$B:$AZ,2,FALSE)),IF($X$1=3,(VLOOKUP(B438,'X3'!$B:$AZ,2,FALSE)),IF($X$1=4,(VLOOKUP(B438,'X4'!$B:$AZ,2,FALSE)),IF($X$1=5,(VLOOKUP(B438,'X5'!$B:$AZ,2,FALSE)),IF($X$1=6,(VLOOKUP(B438,'X6'!$B:$AZ,2,FALSE)),IF($X$1=7,(VLOOKUP(B438,'X7'!$B:$AZ,2,FALSE)),IF($X$1=8,(VLOOKUP(B438,'X8'!$B:$AZ,2,FALSE)),IF($X$1=9,(VLOOKUP(B438,'X9'!$B:$AZ,2,FALSE)),IF($X$1=10,(VLOOKUP(B438,'X10'!$B:$AZ,2,FALSE)),IF($X$1=11,(VLOOKUP(B438,'X11'!$B:$AZ,2,FALSE)),IF($X$1=12,(VLOOKUP(B438,'X12'!$B:$AZ,2,FALSE)),IF($X$1=13,(VLOOKUP(B438,'X13'!$B:$AZ,2,FALSE)),"B")))))))))))))))</f>
        <v xml:space="preserve"> </v>
      </c>
      <c r="J438" s="183" t="str">
        <f ca="1">IF(ISERROR(IF($X$1=1,(VLOOKUP(B438,'X1'!$B:$AZ,3,FALSE)),IF($X$1=2,(VLOOKUP(B438,'X2'!$B:$AZ,3,FALSE)),IF($X$1=3,(VLOOKUP(B438,'X3'!$B:$AZ,3,FALSE)),IF($X$1=4,(VLOOKUP(B438,'X4'!$B:$AZ,3,FALSE)),IF($X$1=5,(VLOOKUP(B438,'X5'!$B:$AZ,3,FALSE)),IF($X$1=6,(VLOOKUP(B438,'X6'!$B:$AZ,3,FALSE)),IF($X$1=7,(VLOOKUP(B438,'X7'!$B:$AZ,3,FALSE)),IF($X$1=8,(VLOOKUP(B438,'X8'!$B:$AZ,3,FALSE)),IF($X$1=9,(VLOOKUP(B438,'X9'!$B:$AZ,3,FALSE)),IF($X$1=10,(VLOOKUP(B438,'X10'!$B:$AZ,3,FALSE)),IF($X$1=11,(VLOOKUP(B438,'X11'!$B:$AZ,3,FALSE)),IF($X$1=12,(VLOOKUP(B438,'X12'!$B:$AZ,3,FALSE)),IF($X$1=13,(VLOOKUP(B438,'X13'!$B:$AZ,3,FALSE)),"B"))))))))))))))=TRUE," ",(IF($X$1=1,(VLOOKUP(B438,'X1'!$B:$AZ,3,FALSE)),IF($X$1=2,(VLOOKUP(B438,'X2'!$B:$AZ,3,FALSE)),IF($X$1=3,(VLOOKUP(B438,'X3'!$B:$AZ,3,FALSE)),IF($X$1=4,(VLOOKUP(B438,'X4'!$B:$AZ,3,FALSE)),IF($X$1=5,(VLOOKUP(B438,'X5'!$B:$AZ,3,FALSE)),IF($X$1=6,(VLOOKUP(B438,'X6'!$B:$AZ,3,FALSE)),IF($X$1=7,(VLOOKUP(B438,'X7'!$B:$AZ,3,FALSE)),IF($X$1=8,(VLOOKUP(B438,'X8'!$B:$AZ,3,FALSE)),IF($X$1=9,(VLOOKUP(B438,'X9'!$B:$AZ,3,FALSE)),IF($X$1=10,(VLOOKUP(B438,'X10'!$B:$AZ,3,FALSE)),IF($X$1=11,(VLOOKUP(B438,'X11'!$B:$AZ,3,FALSE)),IF($X$1=12,(VLOOKUP(B438,'X12'!$B:$AZ,3,FALSE)),IF($X$1=13,(VLOOKUP(B438,'X13'!$B:$AZ,3,FALSE)),"B")))))))))))))))</f>
        <v xml:space="preserve"> </v>
      </c>
      <c r="K438" s="183" t="str">
        <f ca="1">IF(ISERROR(IF($X$1=1,(VLOOKUP(B438,'X1'!$B:$AZ,5,FALSE)),IF($X$1=2,(VLOOKUP(B438,'X2'!$B:$AZ,5,FALSE)),IF($X$1=3,(VLOOKUP(B438,'X3'!$B:$AZ,5,FALSE)),IF($X$1=4,(VLOOKUP(B438,'X4'!$B:$AZ,5,FALSE)),IF($X$1=5,(VLOOKUP(B438,'X5'!$B:$AZ,5,FALSE)),IF($X$1=6,(VLOOKUP(B438,'X6'!$B:$AZ,5,FALSE)),IF($X$1=7,(VLOOKUP(B438,'X7'!$B:$AZ,5,FALSE)),IF($X$1=8,(VLOOKUP(B438,'X8'!$B:$AZ,5,FALSE)),IF($X$1=9,(VLOOKUP(B438,'X9'!$B:$AZ,5,FALSE)),IF($X$1=10,(VLOOKUP(B438,'X10'!$B:$AZ,5,FALSE)),IF($X$1=11,(VLOOKUP(B438,'X11'!$B:$AZ,5,FALSE)),IF($X$1=12,(VLOOKUP(B438,'X12'!$B:$AZ,5,FALSE)),IF($X$1=13,(VLOOKUP(B438,'X13'!$B:$AZ,5,FALSE)),"B"))))))))))))))=TRUE," ",(IF($X$1=1,(VLOOKUP(B438,'X1'!$B:$AZ,5,FALSE)),IF($X$1=2,(VLOOKUP(B438,'X2'!$B:$AZ,5,FALSE)),IF($X$1=3,(VLOOKUP(B438,'X3'!$B:$AZ,5,FALSE)),IF($X$1=4,(VLOOKUP(B438,'X4'!$B:$AZ,5,FALSE)),IF($X$1=5,(VLOOKUP(B438,'X5'!$B:$AZ,5,FALSE)),IF($X$1=6,(VLOOKUP(B438,'X6'!$B:$AZ,5,FALSE)),IF($X$1=7,(VLOOKUP(B438,'X7'!$B:$AZ,5,FALSE)),IF($X$1=8,(VLOOKUP(B438,'X8'!$B:$AZ,5,FALSE)),IF($X$1=9,(VLOOKUP(B438,'X9'!$B:$AZ,5,FALSE)),IF($X$1=10,(VLOOKUP(B438,'X10'!$B:$AZ,5,FALSE)),IF($X$1=11,(VLOOKUP(B438,'X11'!$B:$AZ,5,FALSE)),IF($X$1=12,(VLOOKUP(B438,'X12'!$B:$AZ,5,FALSE)),IF($X$1=13,(VLOOKUP(B438,'X13'!$B:$AZ,5,FALSE)),"B")))))))))))))))</f>
        <v xml:space="preserve"> </v>
      </c>
      <c r="L438" s="184" t="str">
        <f ca="1">IF(ISERROR(IF($X$1=1,(VLOOKUP(B438,'X1'!$B:$AZ,9,FALSE)),IF($X$1=2,(VLOOKUP(B438,'X2'!$B:$AZ,9,FALSE)),IF($X$1=3,(VLOOKUP(B438,'X3'!$B:$AZ,9,FALSE)),IF($X$1=4,(VLOOKUP(B438,'X4'!$B:$AZ,9,FALSE)),IF($X$1=5,(VLOOKUP(B438,'X5'!$B:$AZ,9,FALSE)),IF($X$1=6,(VLOOKUP(B438,'X6'!$B:$AZ,9,FALSE)),IF($X$1=7,(VLOOKUP(B438,'X7'!$B:$AZ,9,FALSE)),IF($X$1=8,(VLOOKUP(B438,'X8'!$B:$AZ,9,FALSE)),IF($X$1=9,(VLOOKUP(B438,'X9'!$B:$AZ,9,FALSE)),IF($X$1=10,(VLOOKUP(B438,'X10'!$B:$AZ,9,FALSE)),IF($X$1=11,(VLOOKUP(B438,'X11'!$B:$AZ,9,FALSE)),IF($X$1=12,(VLOOKUP(B438,'X12'!$B:$AZ,9,FALSE)),IF($X$1=13,(VLOOKUP(B438,'X13'!$B:$AZ,9,FALSE)),"B"))))))))))))))=TRUE," ",(IF($X$1=1,(VLOOKUP(B438,'X1'!$B:$AZ,9,FALSE)),IF($X$1=2,(VLOOKUP(B438,'X2'!$B:$AZ,9,FALSE)),IF($X$1=3,(VLOOKUP(B438,'X3'!$B:$AZ,9,FALSE)),IF($X$1=4,(VLOOKUP(B438,'X4'!$B:$AZ,9,FALSE)),IF($X$1=5,(VLOOKUP(B438,'X5'!$B:$AZ,9,FALSE)),IF($X$1=6,(VLOOKUP(B438,'X6'!$B:$AZ,9,FALSE)),IF($X$1=7,(VLOOKUP(B438,'X7'!$B:$AZ,9,FALSE)),IF($X$1=8,(VLOOKUP(B438,'X8'!$B:$AZ,9,FALSE)),IF($X$1=9,(VLOOKUP(B438,'X9'!$B:$AZ,9,FALSE)),IF($X$1=10,(VLOOKUP(B438,'X10'!$B:$AZ,9,FALSE)),IF($X$1=11,(VLOOKUP(B438,'X11'!$B:$AZ,9,FALSE)),IF($X$1=12,(VLOOKUP(B438,'X12'!$B:$AZ,9,FALSE)),IF($X$1=13,(VLOOKUP(B438,'X13'!$B:$AZ,9,FALSE)),"B")))))))))))))))</f>
        <v xml:space="preserve"> </v>
      </c>
      <c r="M438" s="184" t="str">
        <f ca="1">IF(ISERROR(IF($X$1=1,(VLOOKUP(B438,'X1'!$B:$AZ,10,FALSE)),IF($X$1=2,(VLOOKUP(B438,'X2'!$B:$AZ,10,FALSE)),IF($X$1=3,(VLOOKUP(B438,'X3'!$B:$AZ,10,FALSE)),IF($X$1=4,(VLOOKUP(B438,'X4'!$B:$AZ,10,FALSE)),IF($X$1=5,(VLOOKUP(B438,'X5'!$B:$AZ,10,FALSE)),IF($X$1=6,(VLOOKUP(B438,'X6'!$B:$AZ,10,FALSE)),IF($X$1=7,(VLOOKUP(B438,'X7'!$B:$AZ,10,FALSE)),IF($X$1=8,(VLOOKUP(B438,'X8'!$B:$AZ,10,FALSE)),IF($X$1=9,(VLOOKUP(B438,'X9'!$B:$AZ,10,FALSE)),IF($X$1=10,(VLOOKUP(B438,'X10'!$B:$AZ,10,FALSE)),IF($X$1=11,(VLOOKUP(B438,'X11'!$B:$AZ,10,FALSE)),IF($X$1=12,(VLOOKUP(B438,'X12'!$B:$AZ,10,FALSE)),IF($X$1=13,(VLOOKUP(B438,'X13'!$B:$AZ,10,FALSE)),"B"))))))))))))))=TRUE," ",(IF($X$1=1,(VLOOKUP(B438,'X1'!$B:$AZ,10,FALSE)),IF($X$1=2,(VLOOKUP(B438,'X2'!$B:$AZ,10,FALSE)),IF($X$1=3,(VLOOKUP(B438,'X3'!$B:$AZ,10,FALSE)),IF($X$1=4,(VLOOKUP(B438,'X4'!$B:$AZ,10,FALSE)),IF($X$1=5,(VLOOKUP(B438,'X5'!$B:$AZ,10,FALSE)),IF($X$1=6,(VLOOKUP(B438,'X6'!$B:$AZ,10,FALSE)),IF($X$1=7,(VLOOKUP(B438,'X7'!$B:$AZ,10,FALSE)),IF($X$1=8,(VLOOKUP(B438,'X8'!$B:$AZ,10,FALSE)),IF($X$1=9,(VLOOKUP(B438,'X9'!$B:$AZ,10,FALSE)),IF($X$1=10,(VLOOKUP(B438,'X10'!$B:$AZ,10,FALSE)),IF($X$1=11,(VLOOKUP(B438,'X11'!$B:$AZ,10,FALSE)),IF($X$1=12,(VLOOKUP(B438,'X12'!$B:$AZ,10,FALSE)),IF($X$1=13,(VLOOKUP(B438,'X13'!$B:$AZ,10,FALSE)),"B")))))))))))))))</f>
        <v xml:space="preserve"> </v>
      </c>
      <c r="N438" s="185" t="str">
        <f ca="1">IF(ISERROR(IF($X$1=1,(VLOOKUP(B438,'X1'!$B:$AZ,45,FALSE)),IF($X$1=2,(VLOOKUP(B438,'X2'!$B:$AZ,45,FALSE)),IF($X$1=3,(VLOOKUP(B438,'X3'!$B:$AZ,45,FALSE)),IF($X$1=4,(VLOOKUP(B438,'X4'!$B:$AZ,45,FALSE)),IF($X$1=5,(VLOOKUP(B438,'X5'!$B:$AZ,45,FALSE)),IF($X$1=6,(VLOOKUP(B438,'X6'!$B:$AZ,45,FALSE)),IF($X$1=7,(VLOOKUP(B438,'X7'!$B:$AZ,45,FALSE)),IF($X$1=8,(VLOOKUP(B438,'X8'!$B:$AZ,45,FALSE)),IF($X$1=9,(VLOOKUP(B438,'X9'!$B:$AZ,45,FALSE)),IF($X$1=10,(VLOOKUP(B438,'X10'!$B:$AZ,45,FALSE)),IF($X$1=11,(VLOOKUP(B438,'X11'!$B:$AZ,45,FALSE)),IF($X$1=12,(VLOOKUP(B438,'X12'!$B:$AZ,45,FALSE)),IF($X$1=13,(VLOOKUP(B438,'X13'!$B:$AZ,45,FALSE)),"B"))))))))))))))=TRUE," ",(IF($X$1=1,(VLOOKUP(B438,'X1'!$B:$AZ,45,FALSE)),IF($X$1=2,(VLOOKUP(B438,'X2'!$B:$AZ,45,FALSE)),IF($X$1=3,(VLOOKUP(B438,'X3'!$B:$AZ,45,FALSE)),IF($X$1=4,(VLOOKUP(B438,'X4'!$B:$AZ,45,FALSE)),IF($X$1=5,(VLOOKUP(B438,'X5'!$B:$AZ,45,FALSE)),IF($X$1=6,(VLOOKUP(B438,'X6'!$B:$AZ,45,FALSE)),IF($X$1=7,(VLOOKUP(B438,'X7'!$B:$AZ,45,FALSE)),IF($X$1=8,(VLOOKUP(B438,'X8'!$B:$AZ,45,FALSE)),IF($X$1=9,(VLOOKUP(B438,'X9'!$B:$AZ,45,FALSE)),IF($X$1=10,(VLOOKUP(B438,'X10'!$B:$AZ,45,FALSE)),IF($X$1=11,(VLOOKUP(B438,'X11'!$B:$AZ,45,FALSE)),IF($X$1=12,(VLOOKUP(B438,'X12'!$B:$AZ,45,FALSE)),IF($X$1=13,(VLOOKUP(B438,'X13'!$B:$AZ,45,FALSE)),"B")))))))))))))))</f>
        <v xml:space="preserve"> </v>
      </c>
      <c r="O438" s="184" t="str">
        <f ca="1">IF(ISERROR(IF($X$1=1,(VLOOKUP(B438,'X1'!$B:$AZ,11,FALSE)),IF($X$1=2,(VLOOKUP(B438,'X2'!$B:$AZ,11,FALSE)),IF($X$1=3,(VLOOKUP(B438,'X3'!$B:$AZ,11,FALSE)),IF($X$1=4,(VLOOKUP(B438,'X4'!$B:$AZ,11,FALSE)),IF($X$1=5,(VLOOKUP(B438,'X5'!$B:$AZ,11,FALSE)),IF($X$1=6,(VLOOKUP(B438,'X6'!$B:$AZ,11,FALSE)),IF($X$1=7,(VLOOKUP(B438,'X7'!$B:$AZ,11,FALSE)),IF($X$1=8,(VLOOKUP(B438,'X8'!$B:$AZ,11,FALSE)),IF($X$1=9,(VLOOKUP(B438,'X9'!$B:$AZ,11,FALSE)),IF($X$1=10,(VLOOKUP(B438,'X10'!$B:$AZ,11,FALSE)),IF($X$1=11,(VLOOKUP(B438,'X11'!$B:$AZ,11,FALSE)),IF($X$1=12,(VLOOKUP(B438,'X12'!$B:$AZ,11,FALSE)),IF($X$1=13,(VLOOKUP(B438,'X13'!$B:$AZ,11,FALSE)),"B"))))))))))))))=TRUE," ",(IF($X$1=1,(VLOOKUP(B438,'X1'!$B:$AZ,11,FALSE)),IF($X$1=2,(VLOOKUP(B438,'X2'!$B:$AZ,11,FALSE)),IF($X$1=3,(VLOOKUP(B438,'X3'!$B:$AZ,11,FALSE)),IF($X$1=4,(VLOOKUP(B438,'X4'!$B:$AZ,11,FALSE)),IF($X$1=5,(VLOOKUP(B438,'X5'!$B:$AZ,11,FALSE)),IF($X$1=6,(VLOOKUP(B438,'X6'!$B:$AZ,11,FALSE)),IF($X$1=7,(VLOOKUP(B438,'X7'!$B:$AZ,11,FALSE)),IF($X$1=8,(VLOOKUP(B438,'X8'!$B:$AZ,11,FALSE)),IF($X$1=9,(VLOOKUP(B438,'X9'!$B:$AZ,11,FALSE)),IF($X$1=10,(VLOOKUP(B438,'X10'!$B:$AZ,11,FALSE)),IF($X$1=11,(VLOOKUP(B438,'X11'!$B:$AZ,11,FALSE)),IF($X$1=12,(VLOOKUP(B438,'X12'!$B:$AZ,11,FALSE)),IF($X$1=13,(VLOOKUP(B438,'X13'!$B:$AZ,11,FALSE)),"B")))))))))))))))</f>
        <v xml:space="preserve"> </v>
      </c>
      <c r="P438" s="184" t="str">
        <f ca="1">IF(ISERROR(IF($X$1=1,(VLOOKUP(B438,'X1'!$B:$AZ,12,FALSE)),IF($X$1=2,(VLOOKUP(B438,'X2'!$B:$AZ,12,FALSE)),IF($X$1=3,(VLOOKUP(B438,'X3'!$B:$AZ,12,FALSE)),IF($X$1=4,(VLOOKUP(B438,'X4'!$B:$AZ,12,FALSE)),IF($X$1=5,(VLOOKUP(B438,'X5'!$B:$AZ,12,FALSE)),IF($X$1=6,(VLOOKUP(B438,'X6'!$B:$AZ,12,FALSE)),IF($X$1=7,(VLOOKUP(B438,'X7'!$B:$AZ,12,FALSE)),IF($X$1=8,(VLOOKUP(B438,'X8'!$B:$AZ,12,FALSE)),IF($X$1=9,(VLOOKUP(B438,'X9'!$B:$AZ,12,FALSE)),IF($X$1=10,(VLOOKUP(B438,'X10'!$B:$AZ,12,FALSE)),IF($X$1=11,(VLOOKUP(B438,'X11'!$B:$AZ,12,FALSE)),IF($X$1=12,(VLOOKUP(B438,'X12'!$B:$AZ,12,FALSE)),IF($X$1=13,(VLOOKUP(B438,'X13'!$B:$AZ,12,FALSE)),"B"))))))))))))))=TRUE," ",(IF($X$1=1,(VLOOKUP(B438,'X1'!$B:$AZ,12,FALSE)),IF($X$1=2,(VLOOKUP(B438,'X2'!$B:$AZ,12,FALSE)),IF($X$1=3,(VLOOKUP(B438,'X3'!$B:$AZ,12,FALSE)),IF($X$1=4,(VLOOKUP(B438,'X4'!$B:$AZ,12,FALSE)),IF($X$1=5,(VLOOKUP(B438,'X5'!$B:$AZ,12,FALSE)),IF($X$1=6,(VLOOKUP(B438,'X6'!$B:$AZ,12,FALSE)),IF($X$1=7,(VLOOKUP(B438,'X7'!$B:$AZ,12,FALSE)),IF($X$1=8,(VLOOKUP(B438,'X8'!$B:$AZ,12,FALSE)),IF($X$1=9,(VLOOKUP(B438,'X9'!$B:$AZ,12,FALSE)),IF($X$1=10,(VLOOKUP(B438,'X10'!$B:$AZ,12,FALSE)),IF($X$1=11,(VLOOKUP(B438,'X11'!$B:$AZ,12,FALSE)),IF($X$1=12,(VLOOKUP(B438,'X12'!$B:$AZ,12,FALSE)),IF($X$1=13,(VLOOKUP(B438,'X13'!$B:$AZ,12,FALSE)),"B")))))))))))))))</f>
        <v xml:space="preserve"> </v>
      </c>
      <c r="Q438" s="185" t="str">
        <f ca="1">IF(ISERROR(IF($X$1=1,(VLOOKUP(B438,'X1'!$B:$AZ,46,FALSE)),IF($X$1=2,(VLOOKUP(B438,'X2'!$B:$AZ,46,FALSE)),IF($X$1=3,(VLOOKUP(B438,'X3'!$B:$AZ,46,FALSE)),IF($X$1=4,(VLOOKUP(B438,'X4'!$B:$AZ,46,FALSE)),IF($X$1=5,(VLOOKUP(B438,'X5'!$B:$AZ,46,FALSE)),IF($X$1=6,(VLOOKUP(B438,'X6'!$B:$AZ,46,FALSE)),IF($X$1=7,(VLOOKUP(B438,'X7'!$B:$AZ,46,FALSE)),IF($X$1=8,(VLOOKUP(B438,'X8'!$B:$AZ,46,FALSE)),IF($X$1=9,(VLOOKUP(B438,'X9'!$B:$AZ,46,FALSE)),IF($X$1=10,(VLOOKUP(B438,'X10'!$B:$AZ,46,FALSE)),IF($X$1=11,(VLOOKUP(B438,'X11'!$B:$AZ,46,FALSE)),IF($X$1=12,(VLOOKUP(B438,'X12'!$B:$AZ,46,FALSE)),IF($X$1=13,(VLOOKUP(B438,'X13'!$B:$AZ,46,FALSE)),"B"))))))))))))))=TRUE," ",(IF($X$1=1,(VLOOKUP(B438,'X1'!$B:$AZ,46,FALSE)),IF($X$1=2,(VLOOKUP(B438,'X2'!$B:$AZ,46,FALSE)),IF($X$1=3,(VLOOKUP(B438,'X3'!$B:$AZ,46,FALSE)),IF($X$1=4,(VLOOKUP(B438,'X4'!$B:$AZ,46,FALSE)),IF($X$1=5,(VLOOKUP(B438,'X5'!$B:$AZ,46,FALSE)),IF($X$1=6,(VLOOKUP(B438,'X6'!$B:$AZ,46,FALSE)),IF($X$1=7,(VLOOKUP(B438,'X7'!$B:$AZ,46,FALSE)),IF($X$1=8,(VLOOKUP(B438,'X8'!$B:$AZ,46,FALSE)),IF($X$1=9,(VLOOKUP(B438,'X9'!$B:$AZ,46,FALSE)),IF($X$1=10,(VLOOKUP(B438,'X10'!$B:$AZ,46,FALSE)),IF($X$1=11,(VLOOKUP(B438,'X11'!$B:$AZ,46,FALSE)),IF($X$1=12,(VLOOKUP(B438,'X12'!$B:$AZ,46,FALSE)),IF($X$1=13,(VLOOKUP(B438,'X13'!$B:$AZ,46,FALSE)),"B")))))))))))))))</f>
        <v xml:space="preserve"> </v>
      </c>
      <c r="R438" s="185" t="str">
        <f ca="1">IF(ISERROR(IF($X$1=1,(VLOOKUP(B438,'X1'!$B:$AZ,15,FALSE)),IF($X$1=2,(VLOOKUP(B438,'X2'!$B:$AZ,15,FALSE)),IF($X$1=3,(VLOOKUP(B438,'X3'!$B:$AZ,15,FALSE)),IF($X$1=4,(VLOOKUP(B438,'X4'!$B:$AZ,15,FALSE)),IF($X$1=5,(VLOOKUP(B438,'X5'!$B:$AZ,15,FALSE)),IF($X$1=6,(VLOOKUP(B438,'X6'!$B:$AZ,15,FALSE)),IF($X$1=7,(VLOOKUP(B438,'X7'!$B:$AZ,15,FALSE)),IF($X$1=8,(VLOOKUP(B438,'X8'!$B:$AZ,15,FALSE)),IF($X$1=9,(VLOOKUP(B438,'X9'!$B:$AZ,15,FALSE)),IF($X$1=10,(VLOOKUP(B438,'X10'!$B:$AZ,15,FALSE)),IF($X$1=11,(VLOOKUP(B438,'X11'!$B:$AZ,15,FALSE)),IF($X$1=12,(VLOOKUP(B438,'X12'!$B:$AZ,15,FALSE)),IF($X$1=13,(VLOOKUP(B438,'X13'!$B:$AZ,15,FALSE)),"B"))))))))))))))=TRUE," ",(IF($X$1=1,(VLOOKUP(B438,'X1'!$B:$AZ,15,FALSE)),IF($X$1=2,(VLOOKUP(B438,'X2'!$B:$AZ,15,FALSE)),IF($X$1=3,(VLOOKUP(B438,'X3'!$B:$AZ,15,FALSE)),IF($X$1=4,(VLOOKUP(B438,'X4'!$B:$AZ,15,FALSE)),IF($X$1=5,(VLOOKUP(B438,'X5'!$B:$AZ,15,FALSE)),IF($X$1=6,(VLOOKUP(B438,'X6'!$B:$AZ,15,FALSE)),IF($X$1=7,(VLOOKUP(B438,'X7'!$B:$AZ,15,FALSE)),IF($X$1=8,(VLOOKUP(B438,'X8'!$B:$AZ,15,FALSE)),IF($X$1=9,(VLOOKUP(B438,'X9'!$B:$AZ,15,FALSE)),IF($X$1=10,(VLOOKUP(B438,'X10'!$B:$AZ,15,FALSE)),IF($X$1=11,(VLOOKUP(B438,'X11'!$B:$AZ,15,FALSE)),IF($X$1=12,(VLOOKUP(B438,'X12'!$B:$AZ,15,FALSE)),IF($X$1=13,(VLOOKUP(B438,'X13'!$B:$AZ,15,FALSE)),"B")))))))))))))))</f>
        <v xml:space="preserve"> </v>
      </c>
      <c r="S438" s="185" t="str">
        <f ca="1">IF(ISERROR(IF((IF($X$1=1,(VLOOKUP(B438,'X1'!$B:$AZ,14,FALSE)),(IF($X$1=2,(VLOOKUP(B438,'X2'!$B:$AZ,14,FALSE)),(IF($X$1=3,(VLOOKUP(B438,'X3'!$B:$AZ,14,FALSE)),(IF($X$1=4,(VLOOKUP(B438,'X4'!$B:$AZ,14,FALSE)),(IF($X$1=5,(VLOOKUP(B438,'X5'!$B:$AZ,14,FALSE)),(IF($X$1=6,(VLOOKUP(B438,'X6'!$B:$AZ,14,FALSE)),(IF($X$1=7,(VLOOKUP(B438,'X7'!$B:$AZ,14,FALSE)),(IF($X$1=8,(VLOOKUP(B438,'X8'!$B:$AZ,14,FALSE)),(IF($X$1=9,(VLOOKUP(B438,'X9'!$B:$AZ,14,FALSE)),(IF($X$1=10,(VLOOKUP(B438,'X10'!$B:$AZ,14,FALSE)),(IF($X$1=11,(VLOOKUP(B438,'X11'!$B:$AZ,14,FALSE)),(IF($X$1=12,(VLOOKUP(B438,'X12'!$B:$AZ,14,FALSE)),(VLOOKUP(B438,'X13'!$B:$AZ,14,FALSE))))))))))))))))))))))))))=$V$1," ",(IF($X$1=1,(VLOOKUP(B438,'X1'!$B:$AZ,14,FALSE)),(IF($X$1=2,(VLOOKUP(B438,'X2'!$B:$AZ,14,FALSE)),(IF($X$1=3,(VLOOKUP(B438,'X3'!$B:$AZ,14,FALSE)),(IF($X$1=4,(VLOOKUP(B438,'X4'!$B:$AZ,14,FALSE)),(IF($X$1=5,(VLOOKUP(B438,'X5'!$B:$AZ,14,FALSE)),(IF($X$1=6,(VLOOKUP(B438,'X6'!$B:$AZ,14,FALSE)),(IF($X$1=7,(VLOOKUP(B438,'X7'!$B:$AZ,14,FALSE)),(IF($X$1=8,(VLOOKUP(B438,'X8'!$B:$AZ,14,FALSE)),(IF($X$1=9,(VLOOKUP(B438,'X9'!$B:$AZ,14,FALSE)),(IF($X$1=10,(VLOOKUP(B438,'X10'!$B:$AZ,14,FALSE)),(IF($X$1=11,(VLOOKUP(B438,'X11'!$B:$AZ,14,FALSE)),(IF($X$1=12,(VLOOKUP(B438,'X12'!$B:$AZ,14,FALSE)),(VLOOKUP(B438,'X13'!$B:$AZ,14,FALSE))))))))))))))))))))))))))))=TRUE," ",(IF((IF($X$1=1,(VLOOKUP(B438,'X1'!$B:$AZ,14,FALSE)),(IF($X$1=2,(VLOOKUP(B438,'X2'!$B:$AZ,14,FALSE)),(IF($X$1=3,(VLOOKUP(B438,'X3'!$B:$AZ,14,FALSE)),(IF($X$1=4,(VLOOKUP(B438,'X4'!$B:$AZ,14,FALSE)),(IF($X$1=5,(VLOOKUP(B438,'X5'!$B:$AZ,14,FALSE)),(IF($X$1=6,(VLOOKUP(B438,'X6'!$B:$AZ,14,FALSE)),(IF($X$1=7,(VLOOKUP(B438,'X7'!$B:$AZ,14,FALSE)),(IF($X$1=8,(VLOOKUP(B438,'X8'!$B:$AZ,14,FALSE)),(IF($X$1=9,(VLOOKUP(B438,'X9'!$B:$AZ,14,FALSE)),(IF($X$1=10,(VLOOKUP(B438,'X10'!$B:$AZ,14,FALSE)),(IF($X$1=11,(VLOOKUP(B438,'X11'!$B:$AZ,14,FALSE)),(IF($X$1=12,(VLOOKUP(B438,'X12'!$B:$AZ,14,FALSE)),(VLOOKUP(B438,'X13'!$B:$AZ,14,FALSE))))))))))))))))))))))))))=$V$1," ",(IF($X$1=1,(VLOOKUP(B438,'X1'!$B:$AZ,14,FALSE)),(IF($X$1=2,(VLOOKUP(B438,'X2'!$B:$AZ,14,FALSE)),(IF($X$1=3,(VLOOKUP(B438,'X3'!$B:$AZ,14,FALSE)),(IF($X$1=4,(VLOOKUP(B438,'X4'!$B:$AZ,14,FALSE)),(IF($X$1=5,(VLOOKUP(B438,'X5'!$B:$AZ,14,FALSE)),(IF($X$1=6,(VLOOKUP(B438,'X6'!$B:$AZ,14,FALSE)),(IF($X$1=7,(VLOOKUP(B438,'X7'!$B:$AZ,14,FALSE)),(IF($X$1=8,(VLOOKUP(B438,'X8'!$B:$AZ,14,FALSE)),(IF($X$1=9,(VLOOKUP(B438,'X9'!$B:$AZ,14,FALSE)),(IF($X$1=10,(VLOOKUP(B438,'X10'!$B:$AZ,14,FALSE)),(IF($X$1=11,(VLOOKUP(B438,'X11'!$B:$AZ,14,FALSE)),(IF($X$1=12,(VLOOKUP(B438,'X12'!$B:$AZ,14,FALSE)),(VLOOKUP(B438,'X13'!$B:$AZ,14,FALSE)))))))))))))))))))))))))))))</f>
        <v xml:space="preserve"> </v>
      </c>
    </row>
    <row r="439" spans="1:19" ht="14.1" customHeight="1" x14ac:dyDescent="0.2">
      <c r="A439" s="156" t="s">
        <v>1058</v>
      </c>
      <c r="B439" s="122" t="str">
        <f>IF(ISERROR(IF($U$16=1,(VLOOKUP(A439,$AC$89:$AH$125,2,FALSE)),IF((IF($X$1=1,'X1'!B398,(IF($X$1=2,'X2'!B398,(IF($X$1=3,'X3'!B398,(IF($X$1=4,'X4'!B398,(IF($X$1=5,'X5'!B398,(IF($X$1=6,'X6'!B398,(IF($X$1=7,'X7'!B398,(IF($X$1=8,'X8'!B398,(IF($X$1=9,'X9'!B398,(IF($X$1=10,'X10'!B398,(IF($X$1=11,'X11'!B398,(IF($X$1=12,'X12'!B398,'X13'!B398))))))))))))))))))))))))="","",(IF($X$1=1,'X1'!B398,(IF($X$1=2,'X2'!B398,(IF($X$1=3,'X3'!B398,(IF($X$1=4,'X4'!B398,(IF($X$1=5,'X5'!B398,(IF($X$1=6,'X6'!B398,(IF($X$1=7,'X7'!B398,(IF($X$1=8,'X8'!B398,(IF($X$1=9,'X9'!B398,(IF($X$1=10,'X10'!B398,(IF($X$1=11,'X11'!B398,(IF($X$1=12,'X12'!B398,'X13'!B398)))))))))))))))))))))))))))=TRUE," ",(IF($U$16=1,(VLOOKUP(A439,$AC$89:$AH$125,2,FALSE)),IF((IF($X$1=1,'X1'!B398,(IF($X$1=2,'X2'!B398,(IF($X$1=3,'X3'!B398,(IF($X$1=4,'X4'!B398,(IF($X$1=5,'X5'!B398,(IF($X$1=6,'X6'!B398,(IF($X$1=7,'X7'!B398,(IF($X$1=8,'X8'!B398,(IF($X$1=9,'X9'!B398,(IF($X$1=10,'X10'!B398,(IF($X$1=11,'X11'!B398,(IF($X$1=12,'X12'!B398,'X13'!B398))))))))))))))))))))))))="","",(IF($X$1=1,'X1'!B398,(IF($X$1=2,'X2'!B398,(IF($X$1=3,'X3'!B398,(IF($X$1=4,'X4'!B398,(IF($X$1=5,'X5'!B398,(IF($X$1=6,'X6'!B398,(IF($X$1=7,'X7'!B398,(IF($X$1=8,'X8'!B398,(IF($X$1=9,'X9'!B398,(IF($X$1=10,'X10'!B398,(IF($X$1=11,'X11'!B398,(IF($X$1=12,'X12'!B398,'X13'!B398))))))))))))))))))))))))))))</f>
        <v/>
      </c>
      <c r="C439" s="181" t="str">
        <f ca="1">IF(ISERROR(IF($X$1=1,(VLOOKUP(B439,'X1'!$B:$AZ,47,FALSE)),IF($X$1=2,(VLOOKUP(B439,'X2'!$B:$AZ,47,FALSE)),IF($X$1=3,(VLOOKUP(B439,'X3'!$B:$AZ,47,FALSE)),IF($X$1=4,(VLOOKUP(B439,'X4'!$B:$AZ,47,FALSE)),IF($X$1=5,(VLOOKUP(B439,'X5'!$B:$AZ,47,FALSE)),IF($X$1=6,(VLOOKUP(B439,'X6'!$B:$AZ,47,FALSE)),IF($X$1=7,(VLOOKUP(B439,'X7'!$B:$AZ,47,FALSE)),IF($X$1=8,(VLOOKUP(B439,'X8'!$B:$AZ,47,FALSE)),IF($X$1=9,(VLOOKUP(B439,'X9'!$B:$AZ,47,FALSE)),IF($X$1=10,(VLOOKUP(B439,'X10'!$B:$AZ,47,FALSE)),IF($X$1=11,(VLOOKUP(B439,'X11'!$B:$AZ,47,FALSE)),IF($X$1=12,(VLOOKUP(B439,'X12'!$B:$AZ,47,FALSE)),IF($X$1=13,(VLOOKUP(B439,'X13'!$B:$AZ,47,FALSE)),"B"))))))))))))))=TRUE," ",(IF($X$1=1,(VLOOKUP(B439,'X1'!$B:$AZ,47,FALSE)),IF($X$1=2,(VLOOKUP(B439,'X2'!$B:$AZ,47,FALSE)),IF($X$1=3,(VLOOKUP(B439,'X3'!$B:$AZ,47,FALSE)),IF($X$1=4,(VLOOKUP(B439,'X4'!$B:$AZ,47,FALSE)),IF($X$1=5,(VLOOKUP(B439,'X5'!$B:$AZ,47,FALSE)),IF($X$1=6,(VLOOKUP(B439,'X6'!$B:$AZ,47,FALSE)),IF($X$1=7,(VLOOKUP(B439,'X7'!$B:$AZ,47,FALSE)),IF($X$1=8,(VLOOKUP(B439,'X8'!$B:$AZ,47,FALSE)),IF($X$1=9,(VLOOKUP(B439,'X9'!$B:$AZ,47,FALSE)),IF($X$1=10,(VLOOKUP(B439,'X10'!$B:$AZ,47,FALSE)),IF($X$1=11,(VLOOKUP(B439,'X11'!$B:$AZ,47,FALSE)),IF($X$1=12,(VLOOKUP(B439,'X12'!$B:$AZ,47,FALSE)),IF($X$1=13,(VLOOKUP(B439,'X13'!$B:$AZ,47,FALSE)),"B")))))))))))))))</f>
        <v xml:space="preserve"> </v>
      </c>
      <c r="D439" s="181" t="str">
        <f ca="1">IF(ISERROR(IF($X$1=1,(VLOOKUP(B439,'X1'!$B:$AP,41,FALSE)),IF($X$1=2,(VLOOKUP(B439,'X2'!$B:$AP,41,FALSE)),IF($X$1=3,(VLOOKUP(B439,'X3'!$B:$AP,41,FALSE)),IF($X$1=4,(VLOOKUP(B439,'X4'!$B:$AP,41,FALSE)),IF($X$1=5,(VLOOKUP(B439,'X5'!$B:$AP,41,FALSE)),IF($X$1=6,(VLOOKUP(B439,'X6'!$B:$AP,41,FALSE)),IF($X$1=7,(VLOOKUP(B439,'X7'!$B:$AP,41,FALSE)),IF($X$1=8,(VLOOKUP(B439,'X8'!$B:$AP,41,FALSE)),IF($X$1=9,(VLOOKUP(B439,'X9'!$B:$AP,41,FALSE)),IF($X$1=10,(VLOOKUP(B439,'X10'!$B:$AP,41,FALSE)),IF($X$1=11,(VLOOKUP(B439,'X11'!$B:$AP,41,FALSE)),IF($X$1=12,(VLOOKUP(B439,'X12'!$B:$AP,41,FALSE)),IF($X$1=13,(VLOOKUP(B439,'X13'!$B:$AP,41,FALSE)),"B"))))))))))))))=TRUE," ",(IF($X$1=1,(VLOOKUP(B439,'X1'!$B:$AP,41,FALSE)),IF($X$1=2,(VLOOKUP(B439,'X2'!$B:$AP,41,FALSE)),IF($X$1=3,(VLOOKUP(B439,'X3'!$B:$AP,41,FALSE)),IF($X$1=4,(VLOOKUP(B439,'X4'!$B:$AP,41,FALSE)),IF($X$1=5,(VLOOKUP(B439,'X5'!$B:$AP,41,FALSE)),IF($X$1=6,(VLOOKUP(B439,'X6'!$B:$AP,41,FALSE)),IF($X$1=7,(VLOOKUP(B439,'X7'!$B:$AP,41,FALSE)),IF($X$1=8,(VLOOKUP(B439,'X8'!$B:$AP,41,FALSE)),IF($X$1=9,(VLOOKUP(B439,'X9'!$B:$AP,41,FALSE)),IF($X$1=10,(VLOOKUP(B439,'X10'!$B:$AP,41,FALSE)),IF($X$1=11,(VLOOKUP(B439,'X11'!$B:$AP,41,FALSE)),IF($X$1=12,(VLOOKUP(B439,'X12'!$B:$AP,41,FALSE)),IF($X$1=13,(VLOOKUP(B439,'X13'!$B:$AP,41,FALSE)),"B")))))))))))))))</f>
        <v xml:space="preserve"> </v>
      </c>
      <c r="E439" s="182" t="str">
        <f ca="1">IF(ISERROR(IF($X$1=1,(VLOOKUP(B439,'X1'!$B:$AP,7,FALSE)),IF($X$1=2,(VLOOKUP(B439,'X2'!$B:$AP,7,FALSE)),IF($X$1=3,(VLOOKUP(B439,'X3'!$B:$AP,7,FALSE)),IF($X$1=4,(VLOOKUP(B439,'X4'!$B:$AP,7,FALSE)),IF($X$1=5,(VLOOKUP(B439,'X5'!$B:$AP,7,FALSE)),IF($X$1=6,(VLOOKUP(B439,'X6'!$B:$AP,7,FALSE)),IF($X$1=7,(VLOOKUP(B439,'X7'!$B:$AP,7,FALSE)),IF($X$1=8,(VLOOKUP(B439,'X8'!$B:$AP,7,FALSE)),IF($X$1=9,(VLOOKUP(B439,'X9'!$B:$AP,7,FALSE)),IF($X$1=10,(VLOOKUP(B439,'X10'!$B:$AP,7,FALSE)),IF($X$1=11,(VLOOKUP(B439,'X11'!$B:$AP,7,FALSE)),IF($X$1=12,(VLOOKUP(B439,'X12'!$B:$AP,7,FALSE)),IF($X$1=13,(VLOOKUP(B439,'X13'!$B:$AP,7,FALSE)),"B"))))))))))))))=TRUE," ",(IF($X$1=1,(VLOOKUP(B439,'X1'!$B:$AP,7,FALSE)),IF($X$1=2,(VLOOKUP(B439,'X2'!$B:$AP,7,FALSE)),IF($X$1=3,(VLOOKUP(B439,'X3'!$B:$AP,7,FALSE)),IF($X$1=4,(VLOOKUP(B439,'X4'!$B:$AP,7,FALSE)),IF($X$1=5,(VLOOKUP(B439,'X5'!$B:$AP,7,FALSE)),IF($X$1=6,(VLOOKUP(B439,'X6'!$B:$AP,7,FALSE)),IF($X$1=7,(VLOOKUP(B439,'X7'!$B:$AP,7,FALSE)),IF($X$1=8,(VLOOKUP(B439,'X8'!$B:$AP,7,FALSE)),IF($X$1=9,(VLOOKUP(B439,'X9'!$B:$AP,7,FALSE)),IF($X$1=10,(VLOOKUP(B439,'X10'!$B:$AP,7,FALSE)),IF($X$1=11,(VLOOKUP(B439,'X11'!$B:$AP,7,FALSE)),IF($X$1=12,(VLOOKUP(B439,'X12'!$B:$AP,7,FALSE)),IF($X$1=13,(VLOOKUP(B439,'X13'!$B:$AP,7,FALSE)),"B")))))))))))))))</f>
        <v xml:space="preserve"> </v>
      </c>
      <c r="F439" s="182" t="str">
        <f ca="1">IF(ISERROR(IF((IF($X$1=1,(VLOOKUP(B439,'X1'!$B:$AO,6,FALSE)),(IF($X$1=2,(VLOOKUP(B439,'X2'!$B:$AO,6,FALSE)),(IF($X$1=3,(VLOOKUP(B439,'X3'!$B:$AO,6,FALSE)),(IF($X$1=4,(VLOOKUP(B439,'X4'!$B:$AO,6,FALSE)),(IF($X$1=5,(VLOOKUP(B439,'X5'!$B:$AO,6,FALSE)),(IF($X$1=6,(VLOOKUP(B439,'X6'!$B:$AO,6,FALSE)),(IF($X$1=7,(VLOOKUP(B439,'X7'!$B:$AO,6,FALSE)),(IF($X$1=8,(VLOOKUP(B439,'X8'!$B:$AO,6,FALSE)),(IF($X$1=9,(VLOOKUP(B439,'X9'!$B:$AO,6,FALSE)),(IF($X$1=10,(VLOOKUP(B439,'X10'!$B:$AO,6,FALSE)),(IF($X$1=11,(VLOOKUP(B439,'X11'!$B:$AO,6,FALSE)),(IF($X$1=12,(VLOOKUP(B439,'X12'!$B:$AO,6,FALSE)),(VLOOKUP(B439,'X13'!$B:$AO,6,FALSE))))))))))))))))))))))))))=$V$1," ",(IF($X$1=1,(VLOOKUP(B439,'X1'!$B:$AO,6,FALSE)),(IF($X$1=2,(VLOOKUP(B439,'X2'!$B:$AO,6,FALSE)),(IF($X$1=3,(VLOOKUP(B439,'X3'!$B:$AO,6,FALSE)),(IF($X$1=4,(VLOOKUP(B439,'X4'!$B:$AO,6,FALSE)),(IF($X$1=5,(VLOOKUP(B439,'X5'!$B:$AO,6,FALSE)),(IF($X$1=6,(VLOOKUP(B439,'X6'!$B:$AO,6,FALSE)),(IF($X$1=7,(VLOOKUP(B439,'X7'!$B:$AO,6,FALSE)),(IF($X$1=8,(VLOOKUP(B439,'X8'!$B:$AO,6,FALSE)),(IF($X$1=9,(VLOOKUP(B439,'X9'!$B:$AO,6,FALSE)),(IF($X$1=10,(VLOOKUP(B439,'X10'!$B:$AO,6,FALSE)),(IF($X$1=11,(VLOOKUP(B439,'X11'!$B:$AO,6,FALSE)),(IF($X$1=12,(VLOOKUP(B439,'X12'!$B:$AO,6,FALSE)),(VLOOKUP(B439,'X13'!$B:$AO,6,FALSE))))))))))))))))))))))))))))=TRUE," ",(IF((IF($X$1=1,(VLOOKUP(B439,'X1'!$B:$AO,6,FALSE)),(IF($X$1=2,(VLOOKUP(B439,'X2'!$B:$AO,6,FALSE)),(IF($X$1=3,(VLOOKUP(B439,'X3'!$B:$AO,6,FALSE)),(IF($X$1=4,(VLOOKUP(B439,'X4'!$B:$AO,6,FALSE)),(IF($X$1=5,(VLOOKUP(B439,'X5'!$B:$AO,6,FALSE)),(IF($X$1=6,(VLOOKUP(B439,'X6'!$B:$AO,6,FALSE)),(IF($X$1=7,(VLOOKUP(B439,'X7'!$B:$AO,6,FALSE)),(IF($X$1=8,(VLOOKUP(B439,'X8'!$B:$AO,6,FALSE)),(IF($X$1=9,(VLOOKUP(B439,'X9'!$B:$AO,6,FALSE)),(IF($X$1=10,(VLOOKUP(B439,'X10'!$B:$AO,6,FALSE)),(IF($X$1=11,(VLOOKUP(B439,'X11'!$B:$AO,6,FALSE)),(IF($X$1=12,(VLOOKUP(B439,'X12'!$B:$AO,6,FALSE)),(VLOOKUP(B439,'X13'!$B:$AO,6,FALSE))))))))))))))))))))))))))=$V$1," ",(IF($X$1=1,(VLOOKUP(B439,'X1'!$B:$AO,6,FALSE)),(IF($X$1=2,(VLOOKUP(B439,'X2'!$B:$AO,6,FALSE)),(IF($X$1=3,(VLOOKUP(B439,'X3'!$B:$AO,6,FALSE)),(IF($X$1=4,(VLOOKUP(B439,'X4'!$B:$AO,6,FALSE)),(IF($X$1=5,(VLOOKUP(B439,'X5'!$B:$AO,6,FALSE)),(IF($X$1=6,(VLOOKUP(B439,'X6'!$B:$AO,6,FALSE)),(IF($X$1=7,(VLOOKUP(B439,'X7'!$B:$AO,6,FALSE)),(IF($X$1=8,(VLOOKUP(B439,'X8'!$B:$AO,6,FALSE)),(IF($X$1=9,(VLOOKUP(B439,'X9'!$B:$AO,6,FALSE)),(IF($X$1=10,(VLOOKUP(B439,'X10'!$B:$AO,6,FALSE)),(IF($X$1=11,(VLOOKUP(B439,'X11'!$B:$AO,6,FALSE)),(IF($X$1=12,(VLOOKUP(B439,'X12'!$B:$AO,6,FALSE)),(VLOOKUP(B439,'X13'!$B:$AO,6,FALSE)))))))))))))))))))))))))))))</f>
        <v xml:space="preserve"> </v>
      </c>
      <c r="G439" s="182" t="str">
        <f ca="1">IF(ISERROR(IF($X$1=1,(VLOOKUP(B439,'X1'!$B:$AZ,44,FALSE)),IF($X$1=2,(VLOOKUP(B439,'X2'!$B:$AZ,44,FALSE)),IF($X$1=3,(VLOOKUP(B439,'X3'!$B:$AZ,44,FALSE)),IF($X$1=4,(VLOOKUP(B439,'X4'!$B:$AZ,44,FALSE)),IF($X$1=5,(VLOOKUP(B439,'X5'!$B:$AZ,44,FALSE)),IF($X$1=6,(VLOOKUP(B439,'X6'!$B:$AZ,44,FALSE)),IF($X$1=7,(VLOOKUP(B439,'X7'!$B:$AZ,44,FALSE)),IF($X$1=8,(VLOOKUP(B439,'X8'!$B:$AZ,44,FALSE)),IF($X$1=9,(VLOOKUP(B439,'X9'!$B:$AZ,44,FALSE)),IF($X$1=10,(VLOOKUP(B439,'X10'!$B:$AZ,44,FALSE)),IF($X$1=11,(VLOOKUP(B439,'X11'!$B:$AZ,44,FALSE)),IF($X$1=12,(VLOOKUP(B439,'X12'!$B:$AZ,44,FALSE)),IF($X$1=13,(VLOOKUP(B439,'X13'!$B:$AZ,44,FALSE)),"B"))))))))))))))=TRUE," ",(IF($X$1=1,(VLOOKUP(B439,'X1'!$B:$AZ,44,FALSE)),IF($X$1=2,(VLOOKUP(B439,'X2'!$B:$AZ,44,FALSE)),IF($X$1=3,(VLOOKUP(B439,'X3'!$B:$AZ,44,FALSE)),IF($X$1=4,(VLOOKUP(B439,'X4'!$B:$AZ,44,FALSE)),IF($X$1=5,(VLOOKUP(B439,'X5'!$B:$AZ,44,FALSE)),IF($X$1=6,(VLOOKUP(B439,'X6'!$B:$AZ,44,FALSE)),IF($X$1=7,(VLOOKUP(B439,'X7'!$B:$AZ,44,FALSE)),IF($X$1=8,(VLOOKUP(B439,'X8'!$B:$AZ,44,FALSE)),IF($X$1=9,(VLOOKUP(B439,'X9'!$B:$AZ,44,FALSE)),IF($X$1=10,(VLOOKUP(B439,'X10'!$B:$AZ,44,FALSE)),IF($X$1=11,(VLOOKUP(B439,'X11'!$B:$AZ,44,FALSE)),IF($X$1=12,(VLOOKUP(B439,'X12'!$B:$AZ,44,FALSE)),IF($X$1=13,(VLOOKUP(B439,'X13'!$B:$AZ,44,FALSE)),"B")))))))))))))))</f>
        <v xml:space="preserve"> </v>
      </c>
      <c r="H439" s="182" t="str">
        <f ca="1">IF(ISERROR(IF($X$1=1,(VLOOKUP(B439,'X1'!$B:$AZ,8,FALSE)),IF($X$1=2,(VLOOKUP(B439,'X2'!$B:$AZ,8,FALSE)),IF($X$1=3,(VLOOKUP(B439,'X3'!$B:$AZ,8,FALSE)),IF($X$1=4,(VLOOKUP(B439,'X4'!$B:$AZ,8,FALSE)),IF($X$1=5,(VLOOKUP(B439,'X5'!$B:$AZ,8,FALSE)),IF($X$1=6,(VLOOKUP(B439,'X6'!$B:$AZ,8,FALSE)),IF($X$1=7,(VLOOKUP(B439,'X7'!$B:$AZ,8,FALSE)),IF($X$1=8,(VLOOKUP(B439,'X8'!$B:$AZ,8,FALSE)),IF($X$1=9,(VLOOKUP(B439,'X9'!$B:$AZ,8,FALSE)),IF($X$1=10,(VLOOKUP(B439,'X10'!$B:$AZ,8,FALSE)),IF($X$1=11,(VLOOKUP(B439,'X11'!$B:$AZ,8,FALSE)),IF($X$1=12,(VLOOKUP(B439,'X12'!$B:$AZ,8,FALSE)),IF($X$1=13,(VLOOKUP(B439,'X13'!$B:$AZ,8,FALSE)),"B"))))))))))))))=TRUE," ",(IF($X$1=1,(VLOOKUP(B439,'X1'!$B:$AZ,8,FALSE)),IF($X$1=2,(VLOOKUP(B439,'X2'!$B:$AZ,8,FALSE)),IF($X$1=3,(VLOOKUP(B439,'X3'!$B:$AZ,8,FALSE)),IF($X$1=4,(VLOOKUP(B439,'X4'!$B:$AZ,8,FALSE)),IF($X$1=5,(VLOOKUP(B439,'X5'!$B:$AZ,8,FALSE)),IF($X$1=6,(VLOOKUP(B439,'X6'!$B:$AZ,8,FALSE)),IF($X$1=7,(VLOOKUP(B439,'X7'!$B:$AZ,8,FALSE)),IF($X$1=8,(VLOOKUP(B439,'X8'!$B:$AZ,8,FALSE)),IF($X$1=9,(VLOOKUP(B439,'X9'!$B:$AZ,8,FALSE)),IF($X$1=10,(VLOOKUP(B439,'X10'!$B:$AZ,8,FALSE)),IF($X$1=11,(VLOOKUP(B439,'X11'!$B:$AZ,8,FALSE)),IF($X$1=12,(VLOOKUP(B439,'X12'!$B:$AZ,8,FALSE)),IF($X$1=13,(VLOOKUP(B439,'X13'!$B:$AZ,8,FALSE)),"B")))))))))))))))</f>
        <v xml:space="preserve"> </v>
      </c>
      <c r="I439" s="183" t="str">
        <f ca="1">IF(ISERROR(IF($X$1=1,(VLOOKUP(B439,'X1'!$B:$AZ,2,FALSE)),IF($X$1=2,(VLOOKUP(B439,'X2'!$B:$AZ,2,FALSE)),IF($X$1=3,(VLOOKUP(B439,'X3'!$B:$AZ,2,FALSE)),IF($X$1=4,(VLOOKUP(B439,'X4'!$B:$AZ,2,FALSE)),IF($X$1=5,(VLOOKUP(B439,'X5'!$B:$AZ,2,FALSE)),IF($X$1=6,(VLOOKUP(B439,'X6'!$B:$AZ,2,FALSE)),IF($X$1=7,(VLOOKUP(B439,'X7'!$B:$AZ,2,FALSE)),IF($X$1=8,(VLOOKUP(B439,'X8'!$B:$AZ,2,FALSE)),IF($X$1=9,(VLOOKUP(B439,'X9'!$B:$AZ,2,FALSE)),IF($X$1=10,(VLOOKUP(B439,'X10'!$B:$AZ,2,FALSE)),IF($X$1=11,(VLOOKUP(B439,'X11'!$B:$AZ,2,FALSE)),IF($X$1=12,(VLOOKUP(B439,'X12'!$B:$AZ,2,FALSE)),IF($X$1=13,(VLOOKUP(B439,'X13'!$B:$AZ,2,FALSE)),"B"))))))))))))))=TRUE," ",(IF($X$1=1,(VLOOKUP(B439,'X1'!$B:$AZ,2,FALSE)),IF($X$1=2,(VLOOKUP(B439,'X2'!$B:$AZ,2,FALSE)),IF($X$1=3,(VLOOKUP(B439,'X3'!$B:$AZ,2,FALSE)),IF($X$1=4,(VLOOKUP(B439,'X4'!$B:$AZ,2,FALSE)),IF($X$1=5,(VLOOKUP(B439,'X5'!$B:$AZ,2,FALSE)),IF($X$1=6,(VLOOKUP(B439,'X6'!$B:$AZ,2,FALSE)),IF($X$1=7,(VLOOKUP(B439,'X7'!$B:$AZ,2,FALSE)),IF($X$1=8,(VLOOKUP(B439,'X8'!$B:$AZ,2,FALSE)),IF($X$1=9,(VLOOKUP(B439,'X9'!$B:$AZ,2,FALSE)),IF($X$1=10,(VLOOKUP(B439,'X10'!$B:$AZ,2,FALSE)),IF($X$1=11,(VLOOKUP(B439,'X11'!$B:$AZ,2,FALSE)),IF($X$1=12,(VLOOKUP(B439,'X12'!$B:$AZ,2,FALSE)),IF($X$1=13,(VLOOKUP(B439,'X13'!$B:$AZ,2,FALSE)),"B")))))))))))))))</f>
        <v xml:space="preserve"> </v>
      </c>
      <c r="J439" s="183" t="str">
        <f ca="1">IF(ISERROR(IF($X$1=1,(VLOOKUP(B439,'X1'!$B:$AZ,3,FALSE)),IF($X$1=2,(VLOOKUP(B439,'X2'!$B:$AZ,3,FALSE)),IF($X$1=3,(VLOOKUP(B439,'X3'!$B:$AZ,3,FALSE)),IF($X$1=4,(VLOOKUP(B439,'X4'!$B:$AZ,3,FALSE)),IF($X$1=5,(VLOOKUP(B439,'X5'!$B:$AZ,3,FALSE)),IF($X$1=6,(VLOOKUP(B439,'X6'!$B:$AZ,3,FALSE)),IF($X$1=7,(VLOOKUP(B439,'X7'!$B:$AZ,3,FALSE)),IF($X$1=8,(VLOOKUP(B439,'X8'!$B:$AZ,3,FALSE)),IF($X$1=9,(VLOOKUP(B439,'X9'!$B:$AZ,3,FALSE)),IF($X$1=10,(VLOOKUP(B439,'X10'!$B:$AZ,3,FALSE)),IF($X$1=11,(VLOOKUP(B439,'X11'!$B:$AZ,3,FALSE)),IF($X$1=12,(VLOOKUP(B439,'X12'!$B:$AZ,3,FALSE)),IF($X$1=13,(VLOOKUP(B439,'X13'!$B:$AZ,3,FALSE)),"B"))))))))))))))=TRUE," ",(IF($X$1=1,(VLOOKUP(B439,'X1'!$B:$AZ,3,FALSE)),IF($X$1=2,(VLOOKUP(B439,'X2'!$B:$AZ,3,FALSE)),IF($X$1=3,(VLOOKUP(B439,'X3'!$B:$AZ,3,FALSE)),IF($X$1=4,(VLOOKUP(B439,'X4'!$B:$AZ,3,FALSE)),IF($X$1=5,(VLOOKUP(B439,'X5'!$B:$AZ,3,FALSE)),IF($X$1=6,(VLOOKUP(B439,'X6'!$B:$AZ,3,FALSE)),IF($X$1=7,(VLOOKUP(B439,'X7'!$B:$AZ,3,FALSE)),IF($X$1=8,(VLOOKUP(B439,'X8'!$B:$AZ,3,FALSE)),IF($X$1=9,(VLOOKUP(B439,'X9'!$B:$AZ,3,FALSE)),IF($X$1=10,(VLOOKUP(B439,'X10'!$B:$AZ,3,FALSE)),IF($X$1=11,(VLOOKUP(B439,'X11'!$B:$AZ,3,FALSE)),IF($X$1=12,(VLOOKUP(B439,'X12'!$B:$AZ,3,FALSE)),IF($X$1=13,(VLOOKUP(B439,'X13'!$B:$AZ,3,FALSE)),"B")))))))))))))))</f>
        <v xml:space="preserve"> </v>
      </c>
      <c r="K439" s="183" t="str">
        <f ca="1">IF(ISERROR(IF($X$1=1,(VLOOKUP(B439,'X1'!$B:$AZ,5,FALSE)),IF($X$1=2,(VLOOKUP(B439,'X2'!$B:$AZ,5,FALSE)),IF($X$1=3,(VLOOKUP(B439,'X3'!$B:$AZ,5,FALSE)),IF($X$1=4,(VLOOKUP(B439,'X4'!$B:$AZ,5,FALSE)),IF($X$1=5,(VLOOKUP(B439,'X5'!$B:$AZ,5,FALSE)),IF($X$1=6,(VLOOKUP(B439,'X6'!$B:$AZ,5,FALSE)),IF($X$1=7,(VLOOKUP(B439,'X7'!$B:$AZ,5,FALSE)),IF($X$1=8,(VLOOKUP(B439,'X8'!$B:$AZ,5,FALSE)),IF($X$1=9,(VLOOKUP(B439,'X9'!$B:$AZ,5,FALSE)),IF($X$1=10,(VLOOKUP(B439,'X10'!$B:$AZ,5,FALSE)),IF($X$1=11,(VLOOKUP(B439,'X11'!$B:$AZ,5,FALSE)),IF($X$1=12,(VLOOKUP(B439,'X12'!$B:$AZ,5,FALSE)),IF($X$1=13,(VLOOKUP(B439,'X13'!$B:$AZ,5,FALSE)),"B"))))))))))))))=TRUE," ",(IF($X$1=1,(VLOOKUP(B439,'X1'!$B:$AZ,5,FALSE)),IF($X$1=2,(VLOOKUP(B439,'X2'!$B:$AZ,5,FALSE)),IF($X$1=3,(VLOOKUP(B439,'X3'!$B:$AZ,5,FALSE)),IF($X$1=4,(VLOOKUP(B439,'X4'!$B:$AZ,5,FALSE)),IF($X$1=5,(VLOOKUP(B439,'X5'!$B:$AZ,5,FALSE)),IF($X$1=6,(VLOOKUP(B439,'X6'!$B:$AZ,5,FALSE)),IF($X$1=7,(VLOOKUP(B439,'X7'!$B:$AZ,5,FALSE)),IF($X$1=8,(VLOOKUP(B439,'X8'!$B:$AZ,5,FALSE)),IF($X$1=9,(VLOOKUP(B439,'X9'!$B:$AZ,5,FALSE)),IF($X$1=10,(VLOOKUP(B439,'X10'!$B:$AZ,5,FALSE)),IF($X$1=11,(VLOOKUP(B439,'X11'!$B:$AZ,5,FALSE)),IF($X$1=12,(VLOOKUP(B439,'X12'!$B:$AZ,5,FALSE)),IF($X$1=13,(VLOOKUP(B439,'X13'!$B:$AZ,5,FALSE)),"B")))))))))))))))</f>
        <v xml:space="preserve"> </v>
      </c>
      <c r="L439" s="184" t="str">
        <f ca="1">IF(ISERROR(IF($X$1=1,(VLOOKUP(B439,'X1'!$B:$AZ,9,FALSE)),IF($X$1=2,(VLOOKUP(B439,'X2'!$B:$AZ,9,FALSE)),IF($X$1=3,(VLOOKUP(B439,'X3'!$B:$AZ,9,FALSE)),IF($X$1=4,(VLOOKUP(B439,'X4'!$B:$AZ,9,FALSE)),IF($X$1=5,(VLOOKUP(B439,'X5'!$B:$AZ,9,FALSE)),IF($X$1=6,(VLOOKUP(B439,'X6'!$B:$AZ,9,FALSE)),IF($X$1=7,(VLOOKUP(B439,'X7'!$B:$AZ,9,FALSE)),IF($X$1=8,(VLOOKUP(B439,'X8'!$B:$AZ,9,FALSE)),IF($X$1=9,(VLOOKUP(B439,'X9'!$B:$AZ,9,FALSE)),IF($X$1=10,(VLOOKUP(B439,'X10'!$B:$AZ,9,FALSE)),IF($X$1=11,(VLOOKUP(B439,'X11'!$B:$AZ,9,FALSE)),IF($X$1=12,(VLOOKUP(B439,'X12'!$B:$AZ,9,FALSE)),IF($X$1=13,(VLOOKUP(B439,'X13'!$B:$AZ,9,FALSE)),"B"))))))))))))))=TRUE," ",(IF($X$1=1,(VLOOKUP(B439,'X1'!$B:$AZ,9,FALSE)),IF($X$1=2,(VLOOKUP(B439,'X2'!$B:$AZ,9,FALSE)),IF($X$1=3,(VLOOKUP(B439,'X3'!$B:$AZ,9,FALSE)),IF($X$1=4,(VLOOKUP(B439,'X4'!$B:$AZ,9,FALSE)),IF($X$1=5,(VLOOKUP(B439,'X5'!$B:$AZ,9,FALSE)),IF($X$1=6,(VLOOKUP(B439,'X6'!$B:$AZ,9,FALSE)),IF($X$1=7,(VLOOKUP(B439,'X7'!$B:$AZ,9,FALSE)),IF($X$1=8,(VLOOKUP(B439,'X8'!$B:$AZ,9,FALSE)),IF($X$1=9,(VLOOKUP(B439,'X9'!$B:$AZ,9,FALSE)),IF($X$1=10,(VLOOKUP(B439,'X10'!$B:$AZ,9,FALSE)),IF($X$1=11,(VLOOKUP(B439,'X11'!$B:$AZ,9,FALSE)),IF($X$1=12,(VLOOKUP(B439,'X12'!$B:$AZ,9,FALSE)),IF($X$1=13,(VLOOKUP(B439,'X13'!$B:$AZ,9,FALSE)),"B")))))))))))))))</f>
        <v xml:space="preserve"> </v>
      </c>
      <c r="M439" s="184" t="str">
        <f ca="1">IF(ISERROR(IF($X$1=1,(VLOOKUP(B439,'X1'!$B:$AZ,10,FALSE)),IF($X$1=2,(VLOOKUP(B439,'X2'!$B:$AZ,10,FALSE)),IF($X$1=3,(VLOOKUP(B439,'X3'!$B:$AZ,10,FALSE)),IF($X$1=4,(VLOOKUP(B439,'X4'!$B:$AZ,10,FALSE)),IF($X$1=5,(VLOOKUP(B439,'X5'!$B:$AZ,10,FALSE)),IF($X$1=6,(VLOOKUP(B439,'X6'!$B:$AZ,10,FALSE)),IF($X$1=7,(VLOOKUP(B439,'X7'!$B:$AZ,10,FALSE)),IF($X$1=8,(VLOOKUP(B439,'X8'!$B:$AZ,10,FALSE)),IF($X$1=9,(VLOOKUP(B439,'X9'!$B:$AZ,10,FALSE)),IF($X$1=10,(VLOOKUP(B439,'X10'!$B:$AZ,10,FALSE)),IF($X$1=11,(VLOOKUP(B439,'X11'!$B:$AZ,10,FALSE)),IF($X$1=12,(VLOOKUP(B439,'X12'!$B:$AZ,10,FALSE)),IF($X$1=13,(VLOOKUP(B439,'X13'!$B:$AZ,10,FALSE)),"B"))))))))))))))=TRUE," ",(IF($X$1=1,(VLOOKUP(B439,'X1'!$B:$AZ,10,FALSE)),IF($X$1=2,(VLOOKUP(B439,'X2'!$B:$AZ,10,FALSE)),IF($X$1=3,(VLOOKUP(B439,'X3'!$B:$AZ,10,FALSE)),IF($X$1=4,(VLOOKUP(B439,'X4'!$B:$AZ,10,FALSE)),IF($X$1=5,(VLOOKUP(B439,'X5'!$B:$AZ,10,FALSE)),IF($X$1=6,(VLOOKUP(B439,'X6'!$B:$AZ,10,FALSE)),IF($X$1=7,(VLOOKUP(B439,'X7'!$B:$AZ,10,FALSE)),IF($X$1=8,(VLOOKUP(B439,'X8'!$B:$AZ,10,FALSE)),IF($X$1=9,(VLOOKUP(B439,'X9'!$B:$AZ,10,FALSE)),IF($X$1=10,(VLOOKUP(B439,'X10'!$B:$AZ,10,FALSE)),IF($X$1=11,(VLOOKUP(B439,'X11'!$B:$AZ,10,FALSE)),IF($X$1=12,(VLOOKUP(B439,'X12'!$B:$AZ,10,FALSE)),IF($X$1=13,(VLOOKUP(B439,'X13'!$B:$AZ,10,FALSE)),"B")))))))))))))))</f>
        <v xml:space="preserve"> </v>
      </c>
      <c r="N439" s="185" t="str">
        <f ca="1">IF(ISERROR(IF($X$1=1,(VLOOKUP(B439,'X1'!$B:$AZ,45,FALSE)),IF($X$1=2,(VLOOKUP(B439,'X2'!$B:$AZ,45,FALSE)),IF($X$1=3,(VLOOKUP(B439,'X3'!$B:$AZ,45,FALSE)),IF($X$1=4,(VLOOKUP(B439,'X4'!$B:$AZ,45,FALSE)),IF($X$1=5,(VLOOKUP(B439,'X5'!$B:$AZ,45,FALSE)),IF($X$1=6,(VLOOKUP(B439,'X6'!$B:$AZ,45,FALSE)),IF($X$1=7,(VLOOKUP(B439,'X7'!$B:$AZ,45,FALSE)),IF($X$1=8,(VLOOKUP(B439,'X8'!$B:$AZ,45,FALSE)),IF($X$1=9,(VLOOKUP(B439,'X9'!$B:$AZ,45,FALSE)),IF($X$1=10,(VLOOKUP(B439,'X10'!$B:$AZ,45,FALSE)),IF($X$1=11,(VLOOKUP(B439,'X11'!$B:$AZ,45,FALSE)),IF($X$1=12,(VLOOKUP(B439,'X12'!$B:$AZ,45,FALSE)),IF($X$1=13,(VLOOKUP(B439,'X13'!$B:$AZ,45,FALSE)),"B"))))))))))))))=TRUE," ",(IF($X$1=1,(VLOOKUP(B439,'X1'!$B:$AZ,45,FALSE)),IF($X$1=2,(VLOOKUP(B439,'X2'!$B:$AZ,45,FALSE)),IF($X$1=3,(VLOOKUP(B439,'X3'!$B:$AZ,45,FALSE)),IF($X$1=4,(VLOOKUP(B439,'X4'!$B:$AZ,45,FALSE)),IF($X$1=5,(VLOOKUP(B439,'X5'!$B:$AZ,45,FALSE)),IF($X$1=6,(VLOOKUP(B439,'X6'!$B:$AZ,45,FALSE)),IF($X$1=7,(VLOOKUP(B439,'X7'!$B:$AZ,45,FALSE)),IF($X$1=8,(VLOOKUP(B439,'X8'!$B:$AZ,45,FALSE)),IF($X$1=9,(VLOOKUP(B439,'X9'!$B:$AZ,45,FALSE)),IF($X$1=10,(VLOOKUP(B439,'X10'!$B:$AZ,45,FALSE)),IF($X$1=11,(VLOOKUP(B439,'X11'!$B:$AZ,45,FALSE)),IF($X$1=12,(VLOOKUP(B439,'X12'!$B:$AZ,45,FALSE)),IF($X$1=13,(VLOOKUP(B439,'X13'!$B:$AZ,45,FALSE)),"B")))))))))))))))</f>
        <v xml:space="preserve"> </v>
      </c>
      <c r="O439" s="184" t="str">
        <f ca="1">IF(ISERROR(IF($X$1=1,(VLOOKUP(B439,'X1'!$B:$AZ,11,FALSE)),IF($X$1=2,(VLOOKUP(B439,'X2'!$B:$AZ,11,FALSE)),IF($X$1=3,(VLOOKUP(B439,'X3'!$B:$AZ,11,FALSE)),IF($X$1=4,(VLOOKUP(B439,'X4'!$B:$AZ,11,FALSE)),IF($X$1=5,(VLOOKUP(B439,'X5'!$B:$AZ,11,FALSE)),IF($X$1=6,(VLOOKUP(B439,'X6'!$B:$AZ,11,FALSE)),IF($X$1=7,(VLOOKUP(B439,'X7'!$B:$AZ,11,FALSE)),IF($X$1=8,(VLOOKUP(B439,'X8'!$B:$AZ,11,FALSE)),IF($X$1=9,(VLOOKUP(B439,'X9'!$B:$AZ,11,FALSE)),IF($X$1=10,(VLOOKUP(B439,'X10'!$B:$AZ,11,FALSE)),IF($X$1=11,(VLOOKUP(B439,'X11'!$B:$AZ,11,FALSE)),IF($X$1=12,(VLOOKUP(B439,'X12'!$B:$AZ,11,FALSE)),IF($X$1=13,(VLOOKUP(B439,'X13'!$B:$AZ,11,FALSE)),"B"))))))))))))))=TRUE," ",(IF($X$1=1,(VLOOKUP(B439,'X1'!$B:$AZ,11,FALSE)),IF($X$1=2,(VLOOKUP(B439,'X2'!$B:$AZ,11,FALSE)),IF($X$1=3,(VLOOKUP(B439,'X3'!$B:$AZ,11,FALSE)),IF($X$1=4,(VLOOKUP(B439,'X4'!$B:$AZ,11,FALSE)),IF($X$1=5,(VLOOKUP(B439,'X5'!$B:$AZ,11,FALSE)),IF($X$1=6,(VLOOKUP(B439,'X6'!$B:$AZ,11,FALSE)),IF($X$1=7,(VLOOKUP(B439,'X7'!$B:$AZ,11,FALSE)),IF($X$1=8,(VLOOKUP(B439,'X8'!$B:$AZ,11,FALSE)),IF($X$1=9,(VLOOKUP(B439,'X9'!$B:$AZ,11,FALSE)),IF($X$1=10,(VLOOKUP(B439,'X10'!$B:$AZ,11,FALSE)),IF($X$1=11,(VLOOKUP(B439,'X11'!$B:$AZ,11,FALSE)),IF($X$1=12,(VLOOKUP(B439,'X12'!$B:$AZ,11,FALSE)),IF($X$1=13,(VLOOKUP(B439,'X13'!$B:$AZ,11,FALSE)),"B")))))))))))))))</f>
        <v xml:space="preserve"> </v>
      </c>
      <c r="P439" s="184" t="str">
        <f ca="1">IF(ISERROR(IF($X$1=1,(VLOOKUP(B439,'X1'!$B:$AZ,12,FALSE)),IF($X$1=2,(VLOOKUP(B439,'X2'!$B:$AZ,12,FALSE)),IF($X$1=3,(VLOOKUP(B439,'X3'!$B:$AZ,12,FALSE)),IF($X$1=4,(VLOOKUP(B439,'X4'!$B:$AZ,12,FALSE)),IF($X$1=5,(VLOOKUP(B439,'X5'!$B:$AZ,12,FALSE)),IF($X$1=6,(VLOOKUP(B439,'X6'!$B:$AZ,12,FALSE)),IF($X$1=7,(VLOOKUP(B439,'X7'!$B:$AZ,12,FALSE)),IF($X$1=8,(VLOOKUP(B439,'X8'!$B:$AZ,12,FALSE)),IF($X$1=9,(VLOOKUP(B439,'X9'!$B:$AZ,12,FALSE)),IF($X$1=10,(VLOOKUP(B439,'X10'!$B:$AZ,12,FALSE)),IF($X$1=11,(VLOOKUP(B439,'X11'!$B:$AZ,12,FALSE)),IF($X$1=12,(VLOOKUP(B439,'X12'!$B:$AZ,12,FALSE)),IF($X$1=13,(VLOOKUP(B439,'X13'!$B:$AZ,12,FALSE)),"B"))))))))))))))=TRUE," ",(IF($X$1=1,(VLOOKUP(B439,'X1'!$B:$AZ,12,FALSE)),IF($X$1=2,(VLOOKUP(B439,'X2'!$B:$AZ,12,FALSE)),IF($X$1=3,(VLOOKUP(B439,'X3'!$B:$AZ,12,FALSE)),IF($X$1=4,(VLOOKUP(B439,'X4'!$B:$AZ,12,FALSE)),IF($X$1=5,(VLOOKUP(B439,'X5'!$B:$AZ,12,FALSE)),IF($X$1=6,(VLOOKUP(B439,'X6'!$B:$AZ,12,FALSE)),IF($X$1=7,(VLOOKUP(B439,'X7'!$B:$AZ,12,FALSE)),IF($X$1=8,(VLOOKUP(B439,'X8'!$B:$AZ,12,FALSE)),IF($X$1=9,(VLOOKUP(B439,'X9'!$B:$AZ,12,FALSE)),IF($X$1=10,(VLOOKUP(B439,'X10'!$B:$AZ,12,FALSE)),IF($X$1=11,(VLOOKUP(B439,'X11'!$B:$AZ,12,FALSE)),IF($X$1=12,(VLOOKUP(B439,'X12'!$B:$AZ,12,FALSE)),IF($X$1=13,(VLOOKUP(B439,'X13'!$B:$AZ,12,FALSE)),"B")))))))))))))))</f>
        <v xml:space="preserve"> </v>
      </c>
      <c r="Q439" s="185" t="str">
        <f ca="1">IF(ISERROR(IF($X$1=1,(VLOOKUP(B439,'X1'!$B:$AZ,46,FALSE)),IF($X$1=2,(VLOOKUP(B439,'X2'!$B:$AZ,46,FALSE)),IF($X$1=3,(VLOOKUP(B439,'X3'!$B:$AZ,46,FALSE)),IF($X$1=4,(VLOOKUP(B439,'X4'!$B:$AZ,46,FALSE)),IF($X$1=5,(VLOOKUP(B439,'X5'!$B:$AZ,46,FALSE)),IF($X$1=6,(VLOOKUP(B439,'X6'!$B:$AZ,46,FALSE)),IF($X$1=7,(VLOOKUP(B439,'X7'!$B:$AZ,46,FALSE)),IF($X$1=8,(VLOOKUP(B439,'X8'!$B:$AZ,46,FALSE)),IF($X$1=9,(VLOOKUP(B439,'X9'!$B:$AZ,46,FALSE)),IF($X$1=10,(VLOOKUP(B439,'X10'!$B:$AZ,46,FALSE)),IF($X$1=11,(VLOOKUP(B439,'X11'!$B:$AZ,46,FALSE)),IF($X$1=12,(VLOOKUP(B439,'X12'!$B:$AZ,46,FALSE)),IF($X$1=13,(VLOOKUP(B439,'X13'!$B:$AZ,46,FALSE)),"B"))))))))))))))=TRUE," ",(IF($X$1=1,(VLOOKUP(B439,'X1'!$B:$AZ,46,FALSE)),IF($X$1=2,(VLOOKUP(B439,'X2'!$B:$AZ,46,FALSE)),IF($X$1=3,(VLOOKUP(B439,'X3'!$B:$AZ,46,FALSE)),IF($X$1=4,(VLOOKUP(B439,'X4'!$B:$AZ,46,FALSE)),IF($X$1=5,(VLOOKUP(B439,'X5'!$B:$AZ,46,FALSE)),IF($X$1=6,(VLOOKUP(B439,'X6'!$B:$AZ,46,FALSE)),IF($X$1=7,(VLOOKUP(B439,'X7'!$B:$AZ,46,FALSE)),IF($X$1=8,(VLOOKUP(B439,'X8'!$B:$AZ,46,FALSE)),IF($X$1=9,(VLOOKUP(B439,'X9'!$B:$AZ,46,FALSE)),IF($X$1=10,(VLOOKUP(B439,'X10'!$B:$AZ,46,FALSE)),IF($X$1=11,(VLOOKUP(B439,'X11'!$B:$AZ,46,FALSE)),IF($X$1=12,(VLOOKUP(B439,'X12'!$B:$AZ,46,FALSE)),IF($X$1=13,(VLOOKUP(B439,'X13'!$B:$AZ,46,FALSE)),"B")))))))))))))))</f>
        <v xml:space="preserve"> </v>
      </c>
      <c r="R439" s="185" t="str">
        <f ca="1">IF(ISERROR(IF($X$1=1,(VLOOKUP(B439,'X1'!$B:$AZ,15,FALSE)),IF($X$1=2,(VLOOKUP(B439,'X2'!$B:$AZ,15,FALSE)),IF($X$1=3,(VLOOKUP(B439,'X3'!$B:$AZ,15,FALSE)),IF($X$1=4,(VLOOKUP(B439,'X4'!$B:$AZ,15,FALSE)),IF($X$1=5,(VLOOKUP(B439,'X5'!$B:$AZ,15,FALSE)),IF($X$1=6,(VLOOKUP(B439,'X6'!$B:$AZ,15,FALSE)),IF($X$1=7,(VLOOKUP(B439,'X7'!$B:$AZ,15,FALSE)),IF($X$1=8,(VLOOKUP(B439,'X8'!$B:$AZ,15,FALSE)),IF($X$1=9,(VLOOKUP(B439,'X9'!$B:$AZ,15,FALSE)),IF($X$1=10,(VLOOKUP(B439,'X10'!$B:$AZ,15,FALSE)),IF($X$1=11,(VLOOKUP(B439,'X11'!$B:$AZ,15,FALSE)),IF($X$1=12,(VLOOKUP(B439,'X12'!$B:$AZ,15,FALSE)),IF($X$1=13,(VLOOKUP(B439,'X13'!$B:$AZ,15,FALSE)),"B"))))))))))))))=TRUE," ",(IF($X$1=1,(VLOOKUP(B439,'X1'!$B:$AZ,15,FALSE)),IF($X$1=2,(VLOOKUP(B439,'X2'!$B:$AZ,15,FALSE)),IF($X$1=3,(VLOOKUP(B439,'X3'!$B:$AZ,15,FALSE)),IF($X$1=4,(VLOOKUP(B439,'X4'!$B:$AZ,15,FALSE)),IF($X$1=5,(VLOOKUP(B439,'X5'!$B:$AZ,15,FALSE)),IF($X$1=6,(VLOOKUP(B439,'X6'!$B:$AZ,15,FALSE)),IF($X$1=7,(VLOOKUP(B439,'X7'!$B:$AZ,15,FALSE)),IF($X$1=8,(VLOOKUP(B439,'X8'!$B:$AZ,15,FALSE)),IF($X$1=9,(VLOOKUP(B439,'X9'!$B:$AZ,15,FALSE)),IF($X$1=10,(VLOOKUP(B439,'X10'!$B:$AZ,15,FALSE)),IF($X$1=11,(VLOOKUP(B439,'X11'!$B:$AZ,15,FALSE)),IF($X$1=12,(VLOOKUP(B439,'X12'!$B:$AZ,15,FALSE)),IF($X$1=13,(VLOOKUP(B439,'X13'!$B:$AZ,15,FALSE)),"B")))))))))))))))</f>
        <v xml:space="preserve"> </v>
      </c>
      <c r="S439" s="185" t="str">
        <f ca="1">IF(ISERROR(IF((IF($X$1=1,(VLOOKUP(B439,'X1'!$B:$AZ,14,FALSE)),(IF($X$1=2,(VLOOKUP(B439,'X2'!$B:$AZ,14,FALSE)),(IF($X$1=3,(VLOOKUP(B439,'X3'!$B:$AZ,14,FALSE)),(IF($X$1=4,(VLOOKUP(B439,'X4'!$B:$AZ,14,FALSE)),(IF($X$1=5,(VLOOKUP(B439,'X5'!$B:$AZ,14,FALSE)),(IF($X$1=6,(VLOOKUP(B439,'X6'!$B:$AZ,14,FALSE)),(IF($X$1=7,(VLOOKUP(B439,'X7'!$B:$AZ,14,FALSE)),(IF($X$1=8,(VLOOKUP(B439,'X8'!$B:$AZ,14,FALSE)),(IF($X$1=9,(VLOOKUP(B439,'X9'!$B:$AZ,14,FALSE)),(IF($X$1=10,(VLOOKUP(B439,'X10'!$B:$AZ,14,FALSE)),(IF($X$1=11,(VLOOKUP(B439,'X11'!$B:$AZ,14,FALSE)),(IF($X$1=12,(VLOOKUP(B439,'X12'!$B:$AZ,14,FALSE)),(VLOOKUP(B439,'X13'!$B:$AZ,14,FALSE))))))))))))))))))))))))))=$V$1," ",(IF($X$1=1,(VLOOKUP(B439,'X1'!$B:$AZ,14,FALSE)),(IF($X$1=2,(VLOOKUP(B439,'X2'!$B:$AZ,14,FALSE)),(IF($X$1=3,(VLOOKUP(B439,'X3'!$B:$AZ,14,FALSE)),(IF($X$1=4,(VLOOKUP(B439,'X4'!$B:$AZ,14,FALSE)),(IF($X$1=5,(VLOOKUP(B439,'X5'!$B:$AZ,14,FALSE)),(IF($X$1=6,(VLOOKUP(B439,'X6'!$B:$AZ,14,FALSE)),(IF($X$1=7,(VLOOKUP(B439,'X7'!$B:$AZ,14,FALSE)),(IF($X$1=8,(VLOOKUP(B439,'X8'!$B:$AZ,14,FALSE)),(IF($X$1=9,(VLOOKUP(B439,'X9'!$B:$AZ,14,FALSE)),(IF($X$1=10,(VLOOKUP(B439,'X10'!$B:$AZ,14,FALSE)),(IF($X$1=11,(VLOOKUP(B439,'X11'!$B:$AZ,14,FALSE)),(IF($X$1=12,(VLOOKUP(B439,'X12'!$B:$AZ,14,FALSE)),(VLOOKUP(B439,'X13'!$B:$AZ,14,FALSE))))))))))))))))))))))))))))=TRUE," ",(IF((IF($X$1=1,(VLOOKUP(B439,'X1'!$B:$AZ,14,FALSE)),(IF($X$1=2,(VLOOKUP(B439,'X2'!$B:$AZ,14,FALSE)),(IF($X$1=3,(VLOOKUP(B439,'X3'!$B:$AZ,14,FALSE)),(IF($X$1=4,(VLOOKUP(B439,'X4'!$B:$AZ,14,FALSE)),(IF($X$1=5,(VLOOKUP(B439,'X5'!$B:$AZ,14,FALSE)),(IF($X$1=6,(VLOOKUP(B439,'X6'!$B:$AZ,14,FALSE)),(IF($X$1=7,(VLOOKUP(B439,'X7'!$B:$AZ,14,FALSE)),(IF($X$1=8,(VLOOKUP(B439,'X8'!$B:$AZ,14,FALSE)),(IF($X$1=9,(VLOOKUP(B439,'X9'!$B:$AZ,14,FALSE)),(IF($X$1=10,(VLOOKUP(B439,'X10'!$B:$AZ,14,FALSE)),(IF($X$1=11,(VLOOKUP(B439,'X11'!$B:$AZ,14,FALSE)),(IF($X$1=12,(VLOOKUP(B439,'X12'!$B:$AZ,14,FALSE)),(VLOOKUP(B439,'X13'!$B:$AZ,14,FALSE))))))))))))))))))))))))))=$V$1," ",(IF($X$1=1,(VLOOKUP(B439,'X1'!$B:$AZ,14,FALSE)),(IF($X$1=2,(VLOOKUP(B439,'X2'!$B:$AZ,14,FALSE)),(IF($X$1=3,(VLOOKUP(B439,'X3'!$B:$AZ,14,FALSE)),(IF($X$1=4,(VLOOKUP(B439,'X4'!$B:$AZ,14,FALSE)),(IF($X$1=5,(VLOOKUP(B439,'X5'!$B:$AZ,14,FALSE)),(IF($X$1=6,(VLOOKUP(B439,'X6'!$B:$AZ,14,FALSE)),(IF($X$1=7,(VLOOKUP(B439,'X7'!$B:$AZ,14,FALSE)),(IF($X$1=8,(VLOOKUP(B439,'X8'!$B:$AZ,14,FALSE)),(IF($X$1=9,(VLOOKUP(B439,'X9'!$B:$AZ,14,FALSE)),(IF($X$1=10,(VLOOKUP(B439,'X10'!$B:$AZ,14,FALSE)),(IF($X$1=11,(VLOOKUP(B439,'X11'!$B:$AZ,14,FALSE)),(IF($X$1=12,(VLOOKUP(B439,'X12'!$B:$AZ,14,FALSE)),(VLOOKUP(B439,'X13'!$B:$AZ,14,FALSE)))))))))))))))))))))))))))))</f>
        <v xml:space="preserve"> </v>
      </c>
    </row>
    <row r="440" spans="1:19" ht="14.1" customHeight="1" x14ac:dyDescent="0.2">
      <c r="A440" s="156" t="s">
        <v>1058</v>
      </c>
      <c r="B440" s="122" t="str">
        <f>IF(ISERROR(IF($U$16=1,(VLOOKUP(A440,$AC$89:$AH$125,2,FALSE)),IF((IF($X$1=1,'X1'!B399,(IF($X$1=2,'X2'!B399,(IF($X$1=3,'X3'!B399,(IF($X$1=4,'X4'!B399,(IF($X$1=5,'X5'!B399,(IF($X$1=6,'X6'!B399,(IF($X$1=7,'X7'!B399,(IF($X$1=8,'X8'!B399,(IF($X$1=9,'X9'!B399,(IF($X$1=10,'X10'!B399,(IF($X$1=11,'X11'!B399,(IF($X$1=12,'X12'!B399,'X13'!B399))))))))))))))))))))))))="","",(IF($X$1=1,'X1'!B399,(IF($X$1=2,'X2'!B399,(IF($X$1=3,'X3'!B399,(IF($X$1=4,'X4'!B399,(IF($X$1=5,'X5'!B399,(IF($X$1=6,'X6'!B399,(IF($X$1=7,'X7'!B399,(IF($X$1=8,'X8'!B399,(IF($X$1=9,'X9'!B399,(IF($X$1=10,'X10'!B399,(IF($X$1=11,'X11'!B399,(IF($X$1=12,'X12'!B399,'X13'!B399)))))))))))))))))))))))))))=TRUE," ",(IF($U$16=1,(VLOOKUP(A440,$AC$89:$AH$125,2,FALSE)),IF((IF($X$1=1,'X1'!B399,(IF($X$1=2,'X2'!B399,(IF($X$1=3,'X3'!B399,(IF($X$1=4,'X4'!B399,(IF($X$1=5,'X5'!B399,(IF($X$1=6,'X6'!B399,(IF($X$1=7,'X7'!B399,(IF($X$1=8,'X8'!B399,(IF($X$1=9,'X9'!B399,(IF($X$1=10,'X10'!B399,(IF($X$1=11,'X11'!B399,(IF($X$1=12,'X12'!B399,'X13'!B399))))))))))))))))))))))))="","",(IF($X$1=1,'X1'!B399,(IF($X$1=2,'X2'!B399,(IF($X$1=3,'X3'!B399,(IF($X$1=4,'X4'!B399,(IF($X$1=5,'X5'!B399,(IF($X$1=6,'X6'!B399,(IF($X$1=7,'X7'!B399,(IF($X$1=8,'X8'!B399,(IF($X$1=9,'X9'!B399,(IF($X$1=10,'X10'!B399,(IF($X$1=11,'X11'!B399,(IF($X$1=12,'X12'!B399,'X13'!B399))))))))))))))))))))))))))))</f>
        <v/>
      </c>
      <c r="C440" s="181" t="str">
        <f ca="1">IF(ISERROR(IF($X$1=1,(VLOOKUP(B440,'X1'!$B:$AZ,47,FALSE)),IF($X$1=2,(VLOOKUP(B440,'X2'!$B:$AZ,47,FALSE)),IF($X$1=3,(VLOOKUP(B440,'X3'!$B:$AZ,47,FALSE)),IF($X$1=4,(VLOOKUP(B440,'X4'!$B:$AZ,47,FALSE)),IF($X$1=5,(VLOOKUP(B440,'X5'!$B:$AZ,47,FALSE)),IF($X$1=6,(VLOOKUP(B440,'X6'!$B:$AZ,47,FALSE)),IF($X$1=7,(VLOOKUP(B440,'X7'!$B:$AZ,47,FALSE)),IF($X$1=8,(VLOOKUP(B440,'X8'!$B:$AZ,47,FALSE)),IF($X$1=9,(VLOOKUP(B440,'X9'!$B:$AZ,47,FALSE)),IF($X$1=10,(VLOOKUP(B440,'X10'!$B:$AZ,47,FALSE)),IF($X$1=11,(VLOOKUP(B440,'X11'!$B:$AZ,47,FALSE)),IF($X$1=12,(VLOOKUP(B440,'X12'!$B:$AZ,47,FALSE)),IF($X$1=13,(VLOOKUP(B440,'X13'!$B:$AZ,47,FALSE)),"B"))))))))))))))=TRUE," ",(IF($X$1=1,(VLOOKUP(B440,'X1'!$B:$AZ,47,FALSE)),IF($X$1=2,(VLOOKUP(B440,'X2'!$B:$AZ,47,FALSE)),IF($X$1=3,(VLOOKUP(B440,'X3'!$B:$AZ,47,FALSE)),IF($X$1=4,(VLOOKUP(B440,'X4'!$B:$AZ,47,FALSE)),IF($X$1=5,(VLOOKUP(B440,'X5'!$B:$AZ,47,FALSE)),IF($X$1=6,(VLOOKUP(B440,'X6'!$B:$AZ,47,FALSE)),IF($X$1=7,(VLOOKUP(B440,'X7'!$B:$AZ,47,FALSE)),IF($X$1=8,(VLOOKUP(B440,'X8'!$B:$AZ,47,FALSE)),IF($X$1=9,(VLOOKUP(B440,'X9'!$B:$AZ,47,FALSE)),IF($X$1=10,(VLOOKUP(B440,'X10'!$B:$AZ,47,FALSE)),IF($X$1=11,(VLOOKUP(B440,'X11'!$B:$AZ,47,FALSE)),IF($X$1=12,(VLOOKUP(B440,'X12'!$B:$AZ,47,FALSE)),IF($X$1=13,(VLOOKUP(B440,'X13'!$B:$AZ,47,FALSE)),"B")))))))))))))))</f>
        <v xml:space="preserve"> </v>
      </c>
      <c r="D440" s="181" t="str">
        <f ca="1">IF(ISERROR(IF($X$1=1,(VLOOKUP(B440,'X1'!$B:$AP,41,FALSE)),IF($X$1=2,(VLOOKUP(B440,'X2'!$B:$AP,41,FALSE)),IF($X$1=3,(VLOOKUP(B440,'X3'!$B:$AP,41,FALSE)),IF($X$1=4,(VLOOKUP(B440,'X4'!$B:$AP,41,FALSE)),IF($X$1=5,(VLOOKUP(B440,'X5'!$B:$AP,41,FALSE)),IF($X$1=6,(VLOOKUP(B440,'X6'!$B:$AP,41,FALSE)),IF($X$1=7,(VLOOKUP(B440,'X7'!$B:$AP,41,FALSE)),IF($X$1=8,(VLOOKUP(B440,'X8'!$B:$AP,41,FALSE)),IF($X$1=9,(VLOOKUP(B440,'X9'!$B:$AP,41,FALSE)),IF($X$1=10,(VLOOKUP(B440,'X10'!$B:$AP,41,FALSE)),IF($X$1=11,(VLOOKUP(B440,'X11'!$B:$AP,41,FALSE)),IF($X$1=12,(VLOOKUP(B440,'X12'!$B:$AP,41,FALSE)),IF($X$1=13,(VLOOKUP(B440,'X13'!$B:$AP,41,FALSE)),"B"))))))))))))))=TRUE," ",(IF($X$1=1,(VLOOKUP(B440,'X1'!$B:$AP,41,FALSE)),IF($X$1=2,(VLOOKUP(B440,'X2'!$B:$AP,41,FALSE)),IF($X$1=3,(VLOOKUP(B440,'X3'!$B:$AP,41,FALSE)),IF($X$1=4,(VLOOKUP(B440,'X4'!$B:$AP,41,FALSE)),IF($X$1=5,(VLOOKUP(B440,'X5'!$B:$AP,41,FALSE)),IF($X$1=6,(VLOOKUP(B440,'X6'!$B:$AP,41,FALSE)),IF($X$1=7,(VLOOKUP(B440,'X7'!$B:$AP,41,FALSE)),IF($X$1=8,(VLOOKUP(B440,'X8'!$B:$AP,41,FALSE)),IF($X$1=9,(VLOOKUP(B440,'X9'!$B:$AP,41,FALSE)),IF($X$1=10,(VLOOKUP(B440,'X10'!$B:$AP,41,FALSE)),IF($X$1=11,(VLOOKUP(B440,'X11'!$B:$AP,41,FALSE)),IF($X$1=12,(VLOOKUP(B440,'X12'!$B:$AP,41,FALSE)),IF($X$1=13,(VLOOKUP(B440,'X13'!$B:$AP,41,FALSE)),"B")))))))))))))))</f>
        <v xml:space="preserve"> </v>
      </c>
      <c r="E440" s="182" t="str">
        <f ca="1">IF(ISERROR(IF($X$1=1,(VLOOKUP(B440,'X1'!$B:$AP,7,FALSE)),IF($X$1=2,(VLOOKUP(B440,'X2'!$B:$AP,7,FALSE)),IF($X$1=3,(VLOOKUP(B440,'X3'!$B:$AP,7,FALSE)),IF($X$1=4,(VLOOKUP(B440,'X4'!$B:$AP,7,FALSE)),IF($X$1=5,(VLOOKUP(B440,'X5'!$B:$AP,7,FALSE)),IF($X$1=6,(VLOOKUP(B440,'X6'!$B:$AP,7,FALSE)),IF($X$1=7,(VLOOKUP(B440,'X7'!$B:$AP,7,FALSE)),IF($X$1=8,(VLOOKUP(B440,'X8'!$B:$AP,7,FALSE)),IF($X$1=9,(VLOOKUP(B440,'X9'!$B:$AP,7,FALSE)),IF($X$1=10,(VLOOKUP(B440,'X10'!$B:$AP,7,FALSE)),IF($X$1=11,(VLOOKUP(B440,'X11'!$B:$AP,7,FALSE)),IF($X$1=12,(VLOOKUP(B440,'X12'!$B:$AP,7,FALSE)),IF($X$1=13,(VLOOKUP(B440,'X13'!$B:$AP,7,FALSE)),"B"))))))))))))))=TRUE," ",(IF($X$1=1,(VLOOKUP(B440,'X1'!$B:$AP,7,FALSE)),IF($X$1=2,(VLOOKUP(B440,'X2'!$B:$AP,7,FALSE)),IF($X$1=3,(VLOOKUP(B440,'X3'!$B:$AP,7,FALSE)),IF($X$1=4,(VLOOKUP(B440,'X4'!$B:$AP,7,FALSE)),IF($X$1=5,(VLOOKUP(B440,'X5'!$B:$AP,7,FALSE)),IF($X$1=6,(VLOOKUP(B440,'X6'!$B:$AP,7,FALSE)),IF($X$1=7,(VLOOKUP(B440,'X7'!$B:$AP,7,FALSE)),IF($X$1=8,(VLOOKUP(B440,'X8'!$B:$AP,7,FALSE)),IF($X$1=9,(VLOOKUP(B440,'X9'!$B:$AP,7,FALSE)),IF($X$1=10,(VLOOKUP(B440,'X10'!$B:$AP,7,FALSE)),IF($X$1=11,(VLOOKUP(B440,'X11'!$B:$AP,7,FALSE)),IF($X$1=12,(VLOOKUP(B440,'X12'!$B:$AP,7,FALSE)),IF($X$1=13,(VLOOKUP(B440,'X13'!$B:$AP,7,FALSE)),"B")))))))))))))))</f>
        <v xml:space="preserve"> </v>
      </c>
      <c r="F440" s="182" t="str">
        <f ca="1">IF(ISERROR(IF((IF($X$1=1,(VLOOKUP(B440,'X1'!$B:$AO,6,FALSE)),(IF($X$1=2,(VLOOKUP(B440,'X2'!$B:$AO,6,FALSE)),(IF($X$1=3,(VLOOKUP(B440,'X3'!$B:$AO,6,FALSE)),(IF($X$1=4,(VLOOKUP(B440,'X4'!$B:$AO,6,FALSE)),(IF($X$1=5,(VLOOKUP(B440,'X5'!$B:$AO,6,FALSE)),(IF($X$1=6,(VLOOKUP(B440,'X6'!$B:$AO,6,FALSE)),(IF($X$1=7,(VLOOKUP(B440,'X7'!$B:$AO,6,FALSE)),(IF($X$1=8,(VLOOKUP(B440,'X8'!$B:$AO,6,FALSE)),(IF($X$1=9,(VLOOKUP(B440,'X9'!$B:$AO,6,FALSE)),(IF($X$1=10,(VLOOKUP(B440,'X10'!$B:$AO,6,FALSE)),(IF($X$1=11,(VLOOKUP(B440,'X11'!$B:$AO,6,FALSE)),(IF($X$1=12,(VLOOKUP(B440,'X12'!$B:$AO,6,FALSE)),(VLOOKUP(B440,'X13'!$B:$AO,6,FALSE))))))))))))))))))))))))))=$V$1," ",(IF($X$1=1,(VLOOKUP(B440,'X1'!$B:$AO,6,FALSE)),(IF($X$1=2,(VLOOKUP(B440,'X2'!$B:$AO,6,FALSE)),(IF($X$1=3,(VLOOKUP(B440,'X3'!$B:$AO,6,FALSE)),(IF($X$1=4,(VLOOKUP(B440,'X4'!$B:$AO,6,FALSE)),(IF($X$1=5,(VLOOKUP(B440,'X5'!$B:$AO,6,FALSE)),(IF($X$1=6,(VLOOKUP(B440,'X6'!$B:$AO,6,FALSE)),(IF($X$1=7,(VLOOKUP(B440,'X7'!$B:$AO,6,FALSE)),(IF($X$1=8,(VLOOKUP(B440,'X8'!$B:$AO,6,FALSE)),(IF($X$1=9,(VLOOKUP(B440,'X9'!$B:$AO,6,FALSE)),(IF($X$1=10,(VLOOKUP(B440,'X10'!$B:$AO,6,FALSE)),(IF($X$1=11,(VLOOKUP(B440,'X11'!$B:$AO,6,FALSE)),(IF($X$1=12,(VLOOKUP(B440,'X12'!$B:$AO,6,FALSE)),(VLOOKUP(B440,'X13'!$B:$AO,6,FALSE))))))))))))))))))))))))))))=TRUE," ",(IF((IF($X$1=1,(VLOOKUP(B440,'X1'!$B:$AO,6,FALSE)),(IF($X$1=2,(VLOOKUP(B440,'X2'!$B:$AO,6,FALSE)),(IF($X$1=3,(VLOOKUP(B440,'X3'!$B:$AO,6,FALSE)),(IF($X$1=4,(VLOOKUP(B440,'X4'!$B:$AO,6,FALSE)),(IF($X$1=5,(VLOOKUP(B440,'X5'!$B:$AO,6,FALSE)),(IF($X$1=6,(VLOOKUP(B440,'X6'!$B:$AO,6,FALSE)),(IF($X$1=7,(VLOOKUP(B440,'X7'!$B:$AO,6,FALSE)),(IF($X$1=8,(VLOOKUP(B440,'X8'!$B:$AO,6,FALSE)),(IF($X$1=9,(VLOOKUP(B440,'X9'!$B:$AO,6,FALSE)),(IF($X$1=10,(VLOOKUP(B440,'X10'!$B:$AO,6,FALSE)),(IF($X$1=11,(VLOOKUP(B440,'X11'!$B:$AO,6,FALSE)),(IF($X$1=12,(VLOOKUP(B440,'X12'!$B:$AO,6,FALSE)),(VLOOKUP(B440,'X13'!$B:$AO,6,FALSE))))))))))))))))))))))))))=$V$1," ",(IF($X$1=1,(VLOOKUP(B440,'X1'!$B:$AO,6,FALSE)),(IF($X$1=2,(VLOOKUP(B440,'X2'!$B:$AO,6,FALSE)),(IF($X$1=3,(VLOOKUP(B440,'X3'!$B:$AO,6,FALSE)),(IF($X$1=4,(VLOOKUP(B440,'X4'!$B:$AO,6,FALSE)),(IF($X$1=5,(VLOOKUP(B440,'X5'!$B:$AO,6,FALSE)),(IF($X$1=6,(VLOOKUP(B440,'X6'!$B:$AO,6,FALSE)),(IF($X$1=7,(VLOOKUP(B440,'X7'!$B:$AO,6,FALSE)),(IF($X$1=8,(VLOOKUP(B440,'X8'!$B:$AO,6,FALSE)),(IF($X$1=9,(VLOOKUP(B440,'X9'!$B:$AO,6,FALSE)),(IF($X$1=10,(VLOOKUP(B440,'X10'!$B:$AO,6,FALSE)),(IF($X$1=11,(VLOOKUP(B440,'X11'!$B:$AO,6,FALSE)),(IF($X$1=12,(VLOOKUP(B440,'X12'!$B:$AO,6,FALSE)),(VLOOKUP(B440,'X13'!$B:$AO,6,FALSE)))))))))))))))))))))))))))))</f>
        <v xml:space="preserve"> </v>
      </c>
      <c r="G440" s="182" t="str">
        <f ca="1">IF(ISERROR(IF($X$1=1,(VLOOKUP(B440,'X1'!$B:$AZ,44,FALSE)),IF($X$1=2,(VLOOKUP(B440,'X2'!$B:$AZ,44,FALSE)),IF($X$1=3,(VLOOKUP(B440,'X3'!$B:$AZ,44,FALSE)),IF($X$1=4,(VLOOKUP(B440,'X4'!$B:$AZ,44,FALSE)),IF($X$1=5,(VLOOKUP(B440,'X5'!$B:$AZ,44,FALSE)),IF($X$1=6,(VLOOKUP(B440,'X6'!$B:$AZ,44,FALSE)),IF($X$1=7,(VLOOKUP(B440,'X7'!$B:$AZ,44,FALSE)),IF($X$1=8,(VLOOKUP(B440,'X8'!$B:$AZ,44,FALSE)),IF($X$1=9,(VLOOKUP(B440,'X9'!$B:$AZ,44,FALSE)),IF($X$1=10,(VLOOKUP(B440,'X10'!$B:$AZ,44,FALSE)),IF($X$1=11,(VLOOKUP(B440,'X11'!$B:$AZ,44,FALSE)),IF($X$1=12,(VLOOKUP(B440,'X12'!$B:$AZ,44,FALSE)),IF($X$1=13,(VLOOKUP(B440,'X13'!$B:$AZ,44,FALSE)),"B"))))))))))))))=TRUE," ",(IF($X$1=1,(VLOOKUP(B440,'X1'!$B:$AZ,44,FALSE)),IF($X$1=2,(VLOOKUP(B440,'X2'!$B:$AZ,44,FALSE)),IF($X$1=3,(VLOOKUP(B440,'X3'!$B:$AZ,44,FALSE)),IF($X$1=4,(VLOOKUP(B440,'X4'!$B:$AZ,44,FALSE)),IF($X$1=5,(VLOOKUP(B440,'X5'!$B:$AZ,44,FALSE)),IF($X$1=6,(VLOOKUP(B440,'X6'!$B:$AZ,44,FALSE)),IF($X$1=7,(VLOOKUP(B440,'X7'!$B:$AZ,44,FALSE)),IF($X$1=8,(VLOOKUP(B440,'X8'!$B:$AZ,44,FALSE)),IF($X$1=9,(VLOOKUP(B440,'X9'!$B:$AZ,44,FALSE)),IF($X$1=10,(VLOOKUP(B440,'X10'!$B:$AZ,44,FALSE)),IF($X$1=11,(VLOOKUP(B440,'X11'!$B:$AZ,44,FALSE)),IF($X$1=12,(VLOOKUP(B440,'X12'!$B:$AZ,44,FALSE)),IF($X$1=13,(VLOOKUP(B440,'X13'!$B:$AZ,44,FALSE)),"B")))))))))))))))</f>
        <v xml:space="preserve"> </v>
      </c>
      <c r="H440" s="182" t="str">
        <f ca="1">IF(ISERROR(IF($X$1=1,(VLOOKUP(B440,'X1'!$B:$AZ,8,FALSE)),IF($X$1=2,(VLOOKUP(B440,'X2'!$B:$AZ,8,FALSE)),IF($X$1=3,(VLOOKUP(B440,'X3'!$B:$AZ,8,FALSE)),IF($X$1=4,(VLOOKUP(B440,'X4'!$B:$AZ,8,FALSE)),IF($X$1=5,(VLOOKUP(B440,'X5'!$B:$AZ,8,FALSE)),IF($X$1=6,(VLOOKUP(B440,'X6'!$B:$AZ,8,FALSE)),IF($X$1=7,(VLOOKUP(B440,'X7'!$B:$AZ,8,FALSE)),IF($X$1=8,(VLOOKUP(B440,'X8'!$B:$AZ,8,FALSE)),IF($X$1=9,(VLOOKUP(B440,'X9'!$B:$AZ,8,FALSE)),IF($X$1=10,(VLOOKUP(B440,'X10'!$B:$AZ,8,FALSE)),IF($X$1=11,(VLOOKUP(B440,'X11'!$B:$AZ,8,FALSE)),IF($X$1=12,(VLOOKUP(B440,'X12'!$B:$AZ,8,FALSE)),IF($X$1=13,(VLOOKUP(B440,'X13'!$B:$AZ,8,FALSE)),"B"))))))))))))))=TRUE," ",(IF($X$1=1,(VLOOKUP(B440,'X1'!$B:$AZ,8,FALSE)),IF($X$1=2,(VLOOKUP(B440,'X2'!$B:$AZ,8,FALSE)),IF($X$1=3,(VLOOKUP(B440,'X3'!$B:$AZ,8,FALSE)),IF($X$1=4,(VLOOKUP(B440,'X4'!$B:$AZ,8,FALSE)),IF($X$1=5,(VLOOKUP(B440,'X5'!$B:$AZ,8,FALSE)),IF($X$1=6,(VLOOKUP(B440,'X6'!$B:$AZ,8,FALSE)),IF($X$1=7,(VLOOKUP(B440,'X7'!$B:$AZ,8,FALSE)),IF($X$1=8,(VLOOKUP(B440,'X8'!$B:$AZ,8,FALSE)),IF($X$1=9,(VLOOKUP(B440,'X9'!$B:$AZ,8,FALSE)),IF($X$1=10,(VLOOKUP(B440,'X10'!$B:$AZ,8,FALSE)),IF($X$1=11,(VLOOKUP(B440,'X11'!$B:$AZ,8,FALSE)),IF($X$1=12,(VLOOKUP(B440,'X12'!$B:$AZ,8,FALSE)),IF($X$1=13,(VLOOKUP(B440,'X13'!$B:$AZ,8,FALSE)),"B")))))))))))))))</f>
        <v xml:space="preserve"> </v>
      </c>
      <c r="I440" s="183" t="str">
        <f ca="1">IF(ISERROR(IF($X$1=1,(VLOOKUP(B440,'X1'!$B:$AZ,2,FALSE)),IF($X$1=2,(VLOOKUP(B440,'X2'!$B:$AZ,2,FALSE)),IF($X$1=3,(VLOOKUP(B440,'X3'!$B:$AZ,2,FALSE)),IF($X$1=4,(VLOOKUP(B440,'X4'!$B:$AZ,2,FALSE)),IF($X$1=5,(VLOOKUP(B440,'X5'!$B:$AZ,2,FALSE)),IF($X$1=6,(VLOOKUP(B440,'X6'!$B:$AZ,2,FALSE)),IF($X$1=7,(VLOOKUP(B440,'X7'!$B:$AZ,2,FALSE)),IF($X$1=8,(VLOOKUP(B440,'X8'!$B:$AZ,2,FALSE)),IF($X$1=9,(VLOOKUP(B440,'X9'!$B:$AZ,2,FALSE)),IF($X$1=10,(VLOOKUP(B440,'X10'!$B:$AZ,2,FALSE)),IF($X$1=11,(VLOOKUP(B440,'X11'!$B:$AZ,2,FALSE)),IF($X$1=12,(VLOOKUP(B440,'X12'!$B:$AZ,2,FALSE)),IF($X$1=13,(VLOOKUP(B440,'X13'!$B:$AZ,2,FALSE)),"B"))))))))))))))=TRUE," ",(IF($X$1=1,(VLOOKUP(B440,'X1'!$B:$AZ,2,FALSE)),IF($X$1=2,(VLOOKUP(B440,'X2'!$B:$AZ,2,FALSE)),IF($X$1=3,(VLOOKUP(B440,'X3'!$B:$AZ,2,FALSE)),IF($X$1=4,(VLOOKUP(B440,'X4'!$B:$AZ,2,FALSE)),IF($X$1=5,(VLOOKUP(B440,'X5'!$B:$AZ,2,FALSE)),IF($X$1=6,(VLOOKUP(B440,'X6'!$B:$AZ,2,FALSE)),IF($X$1=7,(VLOOKUP(B440,'X7'!$B:$AZ,2,FALSE)),IF($X$1=8,(VLOOKUP(B440,'X8'!$B:$AZ,2,FALSE)),IF($X$1=9,(VLOOKUP(B440,'X9'!$B:$AZ,2,FALSE)),IF($X$1=10,(VLOOKUP(B440,'X10'!$B:$AZ,2,FALSE)),IF($X$1=11,(VLOOKUP(B440,'X11'!$B:$AZ,2,FALSE)),IF($X$1=12,(VLOOKUP(B440,'X12'!$B:$AZ,2,FALSE)),IF($X$1=13,(VLOOKUP(B440,'X13'!$B:$AZ,2,FALSE)),"B")))))))))))))))</f>
        <v xml:space="preserve"> </v>
      </c>
      <c r="J440" s="183" t="str">
        <f ca="1">IF(ISERROR(IF($X$1=1,(VLOOKUP(B440,'X1'!$B:$AZ,3,FALSE)),IF($X$1=2,(VLOOKUP(B440,'X2'!$B:$AZ,3,FALSE)),IF($X$1=3,(VLOOKUP(B440,'X3'!$B:$AZ,3,FALSE)),IF($X$1=4,(VLOOKUP(B440,'X4'!$B:$AZ,3,FALSE)),IF($X$1=5,(VLOOKUP(B440,'X5'!$B:$AZ,3,FALSE)),IF($X$1=6,(VLOOKUP(B440,'X6'!$B:$AZ,3,FALSE)),IF($X$1=7,(VLOOKUP(B440,'X7'!$B:$AZ,3,FALSE)),IF($X$1=8,(VLOOKUP(B440,'X8'!$B:$AZ,3,FALSE)),IF($X$1=9,(VLOOKUP(B440,'X9'!$B:$AZ,3,FALSE)),IF($X$1=10,(VLOOKUP(B440,'X10'!$B:$AZ,3,FALSE)),IF($X$1=11,(VLOOKUP(B440,'X11'!$B:$AZ,3,FALSE)),IF($X$1=12,(VLOOKUP(B440,'X12'!$B:$AZ,3,FALSE)),IF($X$1=13,(VLOOKUP(B440,'X13'!$B:$AZ,3,FALSE)),"B"))))))))))))))=TRUE," ",(IF($X$1=1,(VLOOKUP(B440,'X1'!$B:$AZ,3,FALSE)),IF($X$1=2,(VLOOKUP(B440,'X2'!$B:$AZ,3,FALSE)),IF($X$1=3,(VLOOKUP(B440,'X3'!$B:$AZ,3,FALSE)),IF($X$1=4,(VLOOKUP(B440,'X4'!$B:$AZ,3,FALSE)),IF($X$1=5,(VLOOKUP(B440,'X5'!$B:$AZ,3,FALSE)),IF($X$1=6,(VLOOKUP(B440,'X6'!$B:$AZ,3,FALSE)),IF($X$1=7,(VLOOKUP(B440,'X7'!$B:$AZ,3,FALSE)),IF($X$1=8,(VLOOKUP(B440,'X8'!$B:$AZ,3,FALSE)),IF($X$1=9,(VLOOKUP(B440,'X9'!$B:$AZ,3,FALSE)),IF($X$1=10,(VLOOKUP(B440,'X10'!$B:$AZ,3,FALSE)),IF($X$1=11,(VLOOKUP(B440,'X11'!$B:$AZ,3,FALSE)),IF($X$1=12,(VLOOKUP(B440,'X12'!$B:$AZ,3,FALSE)),IF($X$1=13,(VLOOKUP(B440,'X13'!$B:$AZ,3,FALSE)),"B")))))))))))))))</f>
        <v xml:space="preserve"> </v>
      </c>
      <c r="K440" s="183" t="str">
        <f ca="1">IF(ISERROR(IF($X$1=1,(VLOOKUP(B440,'X1'!$B:$AZ,5,FALSE)),IF($X$1=2,(VLOOKUP(B440,'X2'!$B:$AZ,5,FALSE)),IF($X$1=3,(VLOOKUP(B440,'X3'!$B:$AZ,5,FALSE)),IF($X$1=4,(VLOOKUP(B440,'X4'!$B:$AZ,5,FALSE)),IF($X$1=5,(VLOOKUP(B440,'X5'!$B:$AZ,5,FALSE)),IF($X$1=6,(VLOOKUP(B440,'X6'!$B:$AZ,5,FALSE)),IF($X$1=7,(VLOOKUP(B440,'X7'!$B:$AZ,5,FALSE)),IF($X$1=8,(VLOOKUP(B440,'X8'!$B:$AZ,5,FALSE)),IF($X$1=9,(VLOOKUP(B440,'X9'!$B:$AZ,5,FALSE)),IF($X$1=10,(VLOOKUP(B440,'X10'!$B:$AZ,5,FALSE)),IF($X$1=11,(VLOOKUP(B440,'X11'!$B:$AZ,5,FALSE)),IF($X$1=12,(VLOOKUP(B440,'X12'!$B:$AZ,5,FALSE)),IF($X$1=13,(VLOOKUP(B440,'X13'!$B:$AZ,5,FALSE)),"B"))))))))))))))=TRUE," ",(IF($X$1=1,(VLOOKUP(B440,'X1'!$B:$AZ,5,FALSE)),IF($X$1=2,(VLOOKUP(B440,'X2'!$B:$AZ,5,FALSE)),IF($X$1=3,(VLOOKUP(B440,'X3'!$B:$AZ,5,FALSE)),IF($X$1=4,(VLOOKUP(B440,'X4'!$B:$AZ,5,FALSE)),IF($X$1=5,(VLOOKUP(B440,'X5'!$B:$AZ,5,FALSE)),IF($X$1=6,(VLOOKUP(B440,'X6'!$B:$AZ,5,FALSE)),IF($X$1=7,(VLOOKUP(B440,'X7'!$B:$AZ,5,FALSE)),IF($X$1=8,(VLOOKUP(B440,'X8'!$B:$AZ,5,FALSE)),IF($X$1=9,(VLOOKUP(B440,'X9'!$B:$AZ,5,FALSE)),IF($X$1=10,(VLOOKUP(B440,'X10'!$B:$AZ,5,FALSE)),IF($X$1=11,(VLOOKUP(B440,'X11'!$B:$AZ,5,FALSE)),IF($X$1=12,(VLOOKUP(B440,'X12'!$B:$AZ,5,FALSE)),IF($X$1=13,(VLOOKUP(B440,'X13'!$B:$AZ,5,FALSE)),"B")))))))))))))))</f>
        <v xml:space="preserve"> </v>
      </c>
      <c r="L440" s="184" t="str">
        <f ca="1">IF(ISERROR(IF($X$1=1,(VLOOKUP(B440,'X1'!$B:$AZ,9,FALSE)),IF($X$1=2,(VLOOKUP(B440,'X2'!$B:$AZ,9,FALSE)),IF($X$1=3,(VLOOKUP(B440,'X3'!$B:$AZ,9,FALSE)),IF($X$1=4,(VLOOKUP(B440,'X4'!$B:$AZ,9,FALSE)),IF($X$1=5,(VLOOKUP(B440,'X5'!$B:$AZ,9,FALSE)),IF($X$1=6,(VLOOKUP(B440,'X6'!$B:$AZ,9,FALSE)),IF($X$1=7,(VLOOKUP(B440,'X7'!$B:$AZ,9,FALSE)),IF($X$1=8,(VLOOKUP(B440,'X8'!$B:$AZ,9,FALSE)),IF($X$1=9,(VLOOKUP(B440,'X9'!$B:$AZ,9,FALSE)),IF($X$1=10,(VLOOKUP(B440,'X10'!$B:$AZ,9,FALSE)),IF($X$1=11,(VLOOKUP(B440,'X11'!$B:$AZ,9,FALSE)),IF($X$1=12,(VLOOKUP(B440,'X12'!$B:$AZ,9,FALSE)),IF($X$1=13,(VLOOKUP(B440,'X13'!$B:$AZ,9,FALSE)),"B"))))))))))))))=TRUE," ",(IF($X$1=1,(VLOOKUP(B440,'X1'!$B:$AZ,9,FALSE)),IF($X$1=2,(VLOOKUP(B440,'X2'!$B:$AZ,9,FALSE)),IF($X$1=3,(VLOOKUP(B440,'X3'!$B:$AZ,9,FALSE)),IF($X$1=4,(VLOOKUP(B440,'X4'!$B:$AZ,9,FALSE)),IF($X$1=5,(VLOOKUP(B440,'X5'!$B:$AZ,9,FALSE)),IF($X$1=6,(VLOOKUP(B440,'X6'!$B:$AZ,9,FALSE)),IF($X$1=7,(VLOOKUP(B440,'X7'!$B:$AZ,9,FALSE)),IF($X$1=8,(VLOOKUP(B440,'X8'!$B:$AZ,9,FALSE)),IF($X$1=9,(VLOOKUP(B440,'X9'!$B:$AZ,9,FALSE)),IF($X$1=10,(VLOOKUP(B440,'X10'!$B:$AZ,9,FALSE)),IF($X$1=11,(VLOOKUP(B440,'X11'!$B:$AZ,9,FALSE)),IF($X$1=12,(VLOOKUP(B440,'X12'!$B:$AZ,9,FALSE)),IF($X$1=13,(VLOOKUP(B440,'X13'!$B:$AZ,9,FALSE)),"B")))))))))))))))</f>
        <v xml:space="preserve"> </v>
      </c>
      <c r="M440" s="184" t="str">
        <f ca="1">IF(ISERROR(IF($X$1=1,(VLOOKUP(B440,'X1'!$B:$AZ,10,FALSE)),IF($X$1=2,(VLOOKUP(B440,'X2'!$B:$AZ,10,FALSE)),IF($X$1=3,(VLOOKUP(B440,'X3'!$B:$AZ,10,FALSE)),IF($X$1=4,(VLOOKUP(B440,'X4'!$B:$AZ,10,FALSE)),IF($X$1=5,(VLOOKUP(B440,'X5'!$B:$AZ,10,FALSE)),IF($X$1=6,(VLOOKUP(B440,'X6'!$B:$AZ,10,FALSE)),IF($X$1=7,(VLOOKUP(B440,'X7'!$B:$AZ,10,FALSE)),IF($X$1=8,(VLOOKUP(B440,'X8'!$B:$AZ,10,FALSE)),IF($X$1=9,(VLOOKUP(B440,'X9'!$B:$AZ,10,FALSE)),IF($X$1=10,(VLOOKUP(B440,'X10'!$B:$AZ,10,FALSE)),IF($X$1=11,(VLOOKUP(B440,'X11'!$B:$AZ,10,FALSE)),IF($X$1=12,(VLOOKUP(B440,'X12'!$B:$AZ,10,FALSE)),IF($X$1=13,(VLOOKUP(B440,'X13'!$B:$AZ,10,FALSE)),"B"))))))))))))))=TRUE," ",(IF($X$1=1,(VLOOKUP(B440,'X1'!$B:$AZ,10,FALSE)),IF($X$1=2,(VLOOKUP(B440,'X2'!$B:$AZ,10,FALSE)),IF($X$1=3,(VLOOKUP(B440,'X3'!$B:$AZ,10,FALSE)),IF($X$1=4,(VLOOKUP(B440,'X4'!$B:$AZ,10,FALSE)),IF($X$1=5,(VLOOKUP(B440,'X5'!$B:$AZ,10,FALSE)),IF($X$1=6,(VLOOKUP(B440,'X6'!$B:$AZ,10,FALSE)),IF($X$1=7,(VLOOKUP(B440,'X7'!$B:$AZ,10,FALSE)),IF($X$1=8,(VLOOKUP(B440,'X8'!$B:$AZ,10,FALSE)),IF($X$1=9,(VLOOKUP(B440,'X9'!$B:$AZ,10,FALSE)),IF($X$1=10,(VLOOKUP(B440,'X10'!$B:$AZ,10,FALSE)),IF($X$1=11,(VLOOKUP(B440,'X11'!$B:$AZ,10,FALSE)),IF($X$1=12,(VLOOKUP(B440,'X12'!$B:$AZ,10,FALSE)),IF($X$1=13,(VLOOKUP(B440,'X13'!$B:$AZ,10,FALSE)),"B")))))))))))))))</f>
        <v xml:space="preserve"> </v>
      </c>
      <c r="N440" s="185" t="str">
        <f ca="1">IF(ISERROR(IF($X$1=1,(VLOOKUP(B440,'X1'!$B:$AZ,45,FALSE)),IF($X$1=2,(VLOOKUP(B440,'X2'!$B:$AZ,45,FALSE)),IF($X$1=3,(VLOOKUP(B440,'X3'!$B:$AZ,45,FALSE)),IF($X$1=4,(VLOOKUP(B440,'X4'!$B:$AZ,45,FALSE)),IF($X$1=5,(VLOOKUP(B440,'X5'!$B:$AZ,45,FALSE)),IF($X$1=6,(VLOOKUP(B440,'X6'!$B:$AZ,45,FALSE)),IF($X$1=7,(VLOOKUP(B440,'X7'!$B:$AZ,45,FALSE)),IF($X$1=8,(VLOOKUP(B440,'X8'!$B:$AZ,45,FALSE)),IF($X$1=9,(VLOOKUP(B440,'X9'!$B:$AZ,45,FALSE)),IF($X$1=10,(VLOOKUP(B440,'X10'!$B:$AZ,45,FALSE)),IF($X$1=11,(VLOOKUP(B440,'X11'!$B:$AZ,45,FALSE)),IF($X$1=12,(VLOOKUP(B440,'X12'!$B:$AZ,45,FALSE)),IF($X$1=13,(VLOOKUP(B440,'X13'!$B:$AZ,45,FALSE)),"B"))))))))))))))=TRUE," ",(IF($X$1=1,(VLOOKUP(B440,'X1'!$B:$AZ,45,FALSE)),IF($X$1=2,(VLOOKUP(B440,'X2'!$B:$AZ,45,FALSE)),IF($X$1=3,(VLOOKUP(B440,'X3'!$B:$AZ,45,FALSE)),IF($X$1=4,(VLOOKUP(B440,'X4'!$B:$AZ,45,FALSE)),IF($X$1=5,(VLOOKUP(B440,'X5'!$B:$AZ,45,FALSE)),IF($X$1=6,(VLOOKUP(B440,'X6'!$B:$AZ,45,FALSE)),IF($X$1=7,(VLOOKUP(B440,'X7'!$B:$AZ,45,FALSE)),IF($X$1=8,(VLOOKUP(B440,'X8'!$B:$AZ,45,FALSE)),IF($X$1=9,(VLOOKUP(B440,'X9'!$B:$AZ,45,FALSE)),IF($X$1=10,(VLOOKUP(B440,'X10'!$B:$AZ,45,FALSE)),IF($X$1=11,(VLOOKUP(B440,'X11'!$B:$AZ,45,FALSE)),IF($X$1=12,(VLOOKUP(B440,'X12'!$B:$AZ,45,FALSE)),IF($X$1=13,(VLOOKUP(B440,'X13'!$B:$AZ,45,FALSE)),"B")))))))))))))))</f>
        <v xml:space="preserve"> </v>
      </c>
      <c r="O440" s="184" t="str">
        <f ca="1">IF(ISERROR(IF($X$1=1,(VLOOKUP(B440,'X1'!$B:$AZ,11,FALSE)),IF($X$1=2,(VLOOKUP(B440,'X2'!$B:$AZ,11,FALSE)),IF($X$1=3,(VLOOKUP(B440,'X3'!$B:$AZ,11,FALSE)),IF($X$1=4,(VLOOKUP(B440,'X4'!$B:$AZ,11,FALSE)),IF($X$1=5,(VLOOKUP(B440,'X5'!$B:$AZ,11,FALSE)),IF($X$1=6,(VLOOKUP(B440,'X6'!$B:$AZ,11,FALSE)),IF($X$1=7,(VLOOKUP(B440,'X7'!$B:$AZ,11,FALSE)),IF($X$1=8,(VLOOKUP(B440,'X8'!$B:$AZ,11,FALSE)),IF($X$1=9,(VLOOKUP(B440,'X9'!$B:$AZ,11,FALSE)),IF($X$1=10,(VLOOKUP(B440,'X10'!$B:$AZ,11,FALSE)),IF($X$1=11,(VLOOKUP(B440,'X11'!$B:$AZ,11,FALSE)),IF($X$1=12,(VLOOKUP(B440,'X12'!$B:$AZ,11,FALSE)),IF($X$1=13,(VLOOKUP(B440,'X13'!$B:$AZ,11,FALSE)),"B"))))))))))))))=TRUE," ",(IF($X$1=1,(VLOOKUP(B440,'X1'!$B:$AZ,11,FALSE)),IF($X$1=2,(VLOOKUP(B440,'X2'!$B:$AZ,11,FALSE)),IF($X$1=3,(VLOOKUP(B440,'X3'!$B:$AZ,11,FALSE)),IF($X$1=4,(VLOOKUP(B440,'X4'!$B:$AZ,11,FALSE)),IF($X$1=5,(VLOOKUP(B440,'X5'!$B:$AZ,11,FALSE)),IF($X$1=6,(VLOOKUP(B440,'X6'!$B:$AZ,11,FALSE)),IF($X$1=7,(VLOOKUP(B440,'X7'!$B:$AZ,11,FALSE)),IF($X$1=8,(VLOOKUP(B440,'X8'!$B:$AZ,11,FALSE)),IF($X$1=9,(VLOOKUP(B440,'X9'!$B:$AZ,11,FALSE)),IF($X$1=10,(VLOOKUP(B440,'X10'!$B:$AZ,11,FALSE)),IF($X$1=11,(VLOOKUP(B440,'X11'!$B:$AZ,11,FALSE)),IF($X$1=12,(VLOOKUP(B440,'X12'!$B:$AZ,11,FALSE)),IF($X$1=13,(VLOOKUP(B440,'X13'!$B:$AZ,11,FALSE)),"B")))))))))))))))</f>
        <v xml:space="preserve"> </v>
      </c>
      <c r="P440" s="184" t="str">
        <f ca="1">IF(ISERROR(IF($X$1=1,(VLOOKUP(B440,'X1'!$B:$AZ,12,FALSE)),IF($X$1=2,(VLOOKUP(B440,'X2'!$B:$AZ,12,FALSE)),IF($X$1=3,(VLOOKUP(B440,'X3'!$B:$AZ,12,FALSE)),IF($X$1=4,(VLOOKUP(B440,'X4'!$B:$AZ,12,FALSE)),IF($X$1=5,(VLOOKUP(B440,'X5'!$B:$AZ,12,FALSE)),IF($X$1=6,(VLOOKUP(B440,'X6'!$B:$AZ,12,FALSE)),IF($X$1=7,(VLOOKUP(B440,'X7'!$B:$AZ,12,FALSE)),IF($X$1=8,(VLOOKUP(B440,'X8'!$B:$AZ,12,FALSE)),IF($X$1=9,(VLOOKUP(B440,'X9'!$B:$AZ,12,FALSE)),IF($X$1=10,(VLOOKUP(B440,'X10'!$B:$AZ,12,FALSE)),IF($X$1=11,(VLOOKUP(B440,'X11'!$B:$AZ,12,FALSE)),IF($X$1=12,(VLOOKUP(B440,'X12'!$B:$AZ,12,FALSE)),IF($X$1=13,(VLOOKUP(B440,'X13'!$B:$AZ,12,FALSE)),"B"))))))))))))))=TRUE," ",(IF($X$1=1,(VLOOKUP(B440,'X1'!$B:$AZ,12,FALSE)),IF($X$1=2,(VLOOKUP(B440,'X2'!$B:$AZ,12,FALSE)),IF($X$1=3,(VLOOKUP(B440,'X3'!$B:$AZ,12,FALSE)),IF($X$1=4,(VLOOKUP(B440,'X4'!$B:$AZ,12,FALSE)),IF($X$1=5,(VLOOKUP(B440,'X5'!$B:$AZ,12,FALSE)),IF($X$1=6,(VLOOKUP(B440,'X6'!$B:$AZ,12,FALSE)),IF($X$1=7,(VLOOKUP(B440,'X7'!$B:$AZ,12,FALSE)),IF($X$1=8,(VLOOKUP(B440,'X8'!$B:$AZ,12,FALSE)),IF($X$1=9,(VLOOKUP(B440,'X9'!$B:$AZ,12,FALSE)),IF($X$1=10,(VLOOKUP(B440,'X10'!$B:$AZ,12,FALSE)),IF($X$1=11,(VLOOKUP(B440,'X11'!$B:$AZ,12,FALSE)),IF($X$1=12,(VLOOKUP(B440,'X12'!$B:$AZ,12,FALSE)),IF($X$1=13,(VLOOKUP(B440,'X13'!$B:$AZ,12,FALSE)),"B")))))))))))))))</f>
        <v xml:space="preserve"> </v>
      </c>
      <c r="Q440" s="185" t="str">
        <f ca="1">IF(ISERROR(IF($X$1=1,(VLOOKUP(B440,'X1'!$B:$AZ,46,FALSE)),IF($X$1=2,(VLOOKUP(B440,'X2'!$B:$AZ,46,FALSE)),IF($X$1=3,(VLOOKUP(B440,'X3'!$B:$AZ,46,FALSE)),IF($X$1=4,(VLOOKUP(B440,'X4'!$B:$AZ,46,FALSE)),IF($X$1=5,(VLOOKUP(B440,'X5'!$B:$AZ,46,FALSE)),IF($X$1=6,(VLOOKUP(B440,'X6'!$B:$AZ,46,FALSE)),IF($X$1=7,(VLOOKUP(B440,'X7'!$B:$AZ,46,FALSE)),IF($X$1=8,(VLOOKUP(B440,'X8'!$B:$AZ,46,FALSE)),IF($X$1=9,(VLOOKUP(B440,'X9'!$B:$AZ,46,FALSE)),IF($X$1=10,(VLOOKUP(B440,'X10'!$B:$AZ,46,FALSE)),IF($X$1=11,(VLOOKUP(B440,'X11'!$B:$AZ,46,FALSE)),IF($X$1=12,(VLOOKUP(B440,'X12'!$B:$AZ,46,FALSE)),IF($X$1=13,(VLOOKUP(B440,'X13'!$B:$AZ,46,FALSE)),"B"))))))))))))))=TRUE," ",(IF($X$1=1,(VLOOKUP(B440,'X1'!$B:$AZ,46,FALSE)),IF($X$1=2,(VLOOKUP(B440,'X2'!$B:$AZ,46,FALSE)),IF($X$1=3,(VLOOKUP(B440,'X3'!$B:$AZ,46,FALSE)),IF($X$1=4,(VLOOKUP(B440,'X4'!$B:$AZ,46,FALSE)),IF($X$1=5,(VLOOKUP(B440,'X5'!$B:$AZ,46,FALSE)),IF($X$1=6,(VLOOKUP(B440,'X6'!$B:$AZ,46,FALSE)),IF($X$1=7,(VLOOKUP(B440,'X7'!$B:$AZ,46,FALSE)),IF($X$1=8,(VLOOKUP(B440,'X8'!$B:$AZ,46,FALSE)),IF($X$1=9,(VLOOKUP(B440,'X9'!$B:$AZ,46,FALSE)),IF($X$1=10,(VLOOKUP(B440,'X10'!$B:$AZ,46,FALSE)),IF($X$1=11,(VLOOKUP(B440,'X11'!$B:$AZ,46,FALSE)),IF($X$1=12,(VLOOKUP(B440,'X12'!$B:$AZ,46,FALSE)),IF($X$1=13,(VLOOKUP(B440,'X13'!$B:$AZ,46,FALSE)),"B")))))))))))))))</f>
        <v xml:space="preserve"> </v>
      </c>
      <c r="R440" s="185" t="str">
        <f ca="1">IF(ISERROR(IF($X$1=1,(VLOOKUP(B440,'X1'!$B:$AZ,15,FALSE)),IF($X$1=2,(VLOOKUP(B440,'X2'!$B:$AZ,15,FALSE)),IF($X$1=3,(VLOOKUP(B440,'X3'!$B:$AZ,15,FALSE)),IF($X$1=4,(VLOOKUP(B440,'X4'!$B:$AZ,15,FALSE)),IF($X$1=5,(VLOOKUP(B440,'X5'!$B:$AZ,15,FALSE)),IF($X$1=6,(VLOOKUP(B440,'X6'!$B:$AZ,15,FALSE)),IF($X$1=7,(VLOOKUP(B440,'X7'!$B:$AZ,15,FALSE)),IF($X$1=8,(VLOOKUP(B440,'X8'!$B:$AZ,15,FALSE)),IF($X$1=9,(VLOOKUP(B440,'X9'!$B:$AZ,15,FALSE)),IF($X$1=10,(VLOOKUP(B440,'X10'!$B:$AZ,15,FALSE)),IF($X$1=11,(VLOOKUP(B440,'X11'!$B:$AZ,15,FALSE)),IF($X$1=12,(VLOOKUP(B440,'X12'!$B:$AZ,15,FALSE)),IF($X$1=13,(VLOOKUP(B440,'X13'!$B:$AZ,15,FALSE)),"B"))))))))))))))=TRUE," ",(IF($X$1=1,(VLOOKUP(B440,'X1'!$B:$AZ,15,FALSE)),IF($X$1=2,(VLOOKUP(B440,'X2'!$B:$AZ,15,FALSE)),IF($X$1=3,(VLOOKUP(B440,'X3'!$B:$AZ,15,FALSE)),IF($X$1=4,(VLOOKUP(B440,'X4'!$B:$AZ,15,FALSE)),IF($X$1=5,(VLOOKUP(B440,'X5'!$B:$AZ,15,FALSE)),IF($X$1=6,(VLOOKUP(B440,'X6'!$B:$AZ,15,FALSE)),IF($X$1=7,(VLOOKUP(B440,'X7'!$B:$AZ,15,FALSE)),IF($X$1=8,(VLOOKUP(B440,'X8'!$B:$AZ,15,FALSE)),IF($X$1=9,(VLOOKUP(B440,'X9'!$B:$AZ,15,FALSE)),IF($X$1=10,(VLOOKUP(B440,'X10'!$B:$AZ,15,FALSE)),IF($X$1=11,(VLOOKUP(B440,'X11'!$B:$AZ,15,FALSE)),IF($X$1=12,(VLOOKUP(B440,'X12'!$B:$AZ,15,FALSE)),IF($X$1=13,(VLOOKUP(B440,'X13'!$B:$AZ,15,FALSE)),"B")))))))))))))))</f>
        <v xml:space="preserve"> </v>
      </c>
      <c r="S440" s="185" t="str">
        <f ca="1">IF(ISERROR(IF((IF($X$1=1,(VLOOKUP(B440,'X1'!$B:$AZ,14,FALSE)),(IF($X$1=2,(VLOOKUP(B440,'X2'!$B:$AZ,14,FALSE)),(IF($X$1=3,(VLOOKUP(B440,'X3'!$B:$AZ,14,FALSE)),(IF($X$1=4,(VLOOKUP(B440,'X4'!$B:$AZ,14,FALSE)),(IF($X$1=5,(VLOOKUP(B440,'X5'!$B:$AZ,14,FALSE)),(IF($X$1=6,(VLOOKUP(B440,'X6'!$B:$AZ,14,FALSE)),(IF($X$1=7,(VLOOKUP(B440,'X7'!$B:$AZ,14,FALSE)),(IF($X$1=8,(VLOOKUP(B440,'X8'!$B:$AZ,14,FALSE)),(IF($X$1=9,(VLOOKUP(B440,'X9'!$B:$AZ,14,FALSE)),(IF($X$1=10,(VLOOKUP(B440,'X10'!$B:$AZ,14,FALSE)),(IF($X$1=11,(VLOOKUP(B440,'X11'!$B:$AZ,14,FALSE)),(IF($X$1=12,(VLOOKUP(B440,'X12'!$B:$AZ,14,FALSE)),(VLOOKUP(B440,'X13'!$B:$AZ,14,FALSE))))))))))))))))))))))))))=$V$1," ",(IF($X$1=1,(VLOOKUP(B440,'X1'!$B:$AZ,14,FALSE)),(IF($X$1=2,(VLOOKUP(B440,'X2'!$B:$AZ,14,FALSE)),(IF($X$1=3,(VLOOKUP(B440,'X3'!$B:$AZ,14,FALSE)),(IF($X$1=4,(VLOOKUP(B440,'X4'!$B:$AZ,14,FALSE)),(IF($X$1=5,(VLOOKUP(B440,'X5'!$B:$AZ,14,FALSE)),(IF($X$1=6,(VLOOKUP(B440,'X6'!$B:$AZ,14,FALSE)),(IF($X$1=7,(VLOOKUP(B440,'X7'!$B:$AZ,14,FALSE)),(IF($X$1=8,(VLOOKUP(B440,'X8'!$B:$AZ,14,FALSE)),(IF($X$1=9,(VLOOKUP(B440,'X9'!$B:$AZ,14,FALSE)),(IF($X$1=10,(VLOOKUP(B440,'X10'!$B:$AZ,14,FALSE)),(IF($X$1=11,(VLOOKUP(B440,'X11'!$B:$AZ,14,FALSE)),(IF($X$1=12,(VLOOKUP(B440,'X12'!$B:$AZ,14,FALSE)),(VLOOKUP(B440,'X13'!$B:$AZ,14,FALSE))))))))))))))))))))))))))))=TRUE," ",(IF((IF($X$1=1,(VLOOKUP(B440,'X1'!$B:$AZ,14,FALSE)),(IF($X$1=2,(VLOOKUP(B440,'X2'!$B:$AZ,14,FALSE)),(IF($X$1=3,(VLOOKUP(B440,'X3'!$B:$AZ,14,FALSE)),(IF($X$1=4,(VLOOKUP(B440,'X4'!$B:$AZ,14,FALSE)),(IF($X$1=5,(VLOOKUP(B440,'X5'!$B:$AZ,14,FALSE)),(IF($X$1=6,(VLOOKUP(B440,'X6'!$B:$AZ,14,FALSE)),(IF($X$1=7,(VLOOKUP(B440,'X7'!$B:$AZ,14,FALSE)),(IF($X$1=8,(VLOOKUP(B440,'X8'!$B:$AZ,14,FALSE)),(IF($X$1=9,(VLOOKUP(B440,'X9'!$B:$AZ,14,FALSE)),(IF($X$1=10,(VLOOKUP(B440,'X10'!$B:$AZ,14,FALSE)),(IF($X$1=11,(VLOOKUP(B440,'X11'!$B:$AZ,14,FALSE)),(IF($X$1=12,(VLOOKUP(B440,'X12'!$B:$AZ,14,FALSE)),(VLOOKUP(B440,'X13'!$B:$AZ,14,FALSE))))))))))))))))))))))))))=$V$1," ",(IF($X$1=1,(VLOOKUP(B440,'X1'!$B:$AZ,14,FALSE)),(IF($X$1=2,(VLOOKUP(B440,'X2'!$B:$AZ,14,FALSE)),(IF($X$1=3,(VLOOKUP(B440,'X3'!$B:$AZ,14,FALSE)),(IF($X$1=4,(VLOOKUP(B440,'X4'!$B:$AZ,14,FALSE)),(IF($X$1=5,(VLOOKUP(B440,'X5'!$B:$AZ,14,FALSE)),(IF($X$1=6,(VLOOKUP(B440,'X6'!$B:$AZ,14,FALSE)),(IF($X$1=7,(VLOOKUP(B440,'X7'!$B:$AZ,14,FALSE)),(IF($X$1=8,(VLOOKUP(B440,'X8'!$B:$AZ,14,FALSE)),(IF($X$1=9,(VLOOKUP(B440,'X9'!$B:$AZ,14,FALSE)),(IF($X$1=10,(VLOOKUP(B440,'X10'!$B:$AZ,14,FALSE)),(IF($X$1=11,(VLOOKUP(B440,'X11'!$B:$AZ,14,FALSE)),(IF($X$1=12,(VLOOKUP(B440,'X12'!$B:$AZ,14,FALSE)),(VLOOKUP(B440,'X13'!$B:$AZ,14,FALSE)))))))))))))))))))))))))))))</f>
        <v xml:space="preserve"> </v>
      </c>
    </row>
    <row r="441" spans="1:19" ht="14.1" customHeight="1" x14ac:dyDescent="0.2">
      <c r="A441" s="156" t="s">
        <v>1058</v>
      </c>
      <c r="B441" s="122" t="str">
        <f>IF(ISERROR(IF($U$16=1,(VLOOKUP(A441,$AC$89:$AH$125,2,FALSE)),IF((IF($X$1=1,'X1'!B400,(IF($X$1=2,'X2'!B400,(IF($X$1=3,'X3'!B400,(IF($X$1=4,'X4'!B400,(IF($X$1=5,'X5'!B400,(IF($X$1=6,'X6'!B400,(IF($X$1=7,'X7'!B400,(IF($X$1=8,'X8'!B400,(IF($X$1=9,'X9'!B400,(IF($X$1=10,'X10'!B400,(IF($X$1=11,'X11'!B400,(IF($X$1=12,'X12'!B400,'X13'!B400))))))))))))))))))))))))="","",(IF($X$1=1,'X1'!B400,(IF($X$1=2,'X2'!B400,(IF($X$1=3,'X3'!B400,(IF($X$1=4,'X4'!B400,(IF($X$1=5,'X5'!B400,(IF($X$1=6,'X6'!B400,(IF($X$1=7,'X7'!B400,(IF($X$1=8,'X8'!B400,(IF($X$1=9,'X9'!B400,(IF($X$1=10,'X10'!B400,(IF($X$1=11,'X11'!B400,(IF($X$1=12,'X12'!B400,'X13'!B400)))))))))))))))))))))))))))=TRUE," ",(IF($U$16=1,(VLOOKUP(A441,$AC$89:$AH$125,2,FALSE)),IF((IF($X$1=1,'X1'!B400,(IF($X$1=2,'X2'!B400,(IF($X$1=3,'X3'!B400,(IF($X$1=4,'X4'!B400,(IF($X$1=5,'X5'!B400,(IF($X$1=6,'X6'!B400,(IF($X$1=7,'X7'!B400,(IF($X$1=8,'X8'!B400,(IF($X$1=9,'X9'!B400,(IF($X$1=10,'X10'!B400,(IF($X$1=11,'X11'!B400,(IF($X$1=12,'X12'!B400,'X13'!B400))))))))))))))))))))))))="","",(IF($X$1=1,'X1'!B400,(IF($X$1=2,'X2'!B400,(IF($X$1=3,'X3'!B400,(IF($X$1=4,'X4'!B400,(IF($X$1=5,'X5'!B400,(IF($X$1=6,'X6'!B400,(IF($X$1=7,'X7'!B400,(IF($X$1=8,'X8'!B400,(IF($X$1=9,'X9'!B400,(IF($X$1=10,'X10'!B400,(IF($X$1=11,'X11'!B400,(IF($X$1=12,'X12'!B400,'X13'!B400))))))))))))))))))))))))))))</f>
        <v/>
      </c>
      <c r="C441" s="181" t="str">
        <f ca="1">IF(ISERROR(IF($X$1=1,(VLOOKUP(B441,'X1'!$B:$AZ,47,FALSE)),IF($X$1=2,(VLOOKUP(B441,'X2'!$B:$AZ,47,FALSE)),IF($X$1=3,(VLOOKUP(B441,'X3'!$B:$AZ,47,FALSE)),IF($X$1=4,(VLOOKUP(B441,'X4'!$B:$AZ,47,FALSE)),IF($X$1=5,(VLOOKUP(B441,'X5'!$B:$AZ,47,FALSE)),IF($X$1=6,(VLOOKUP(B441,'X6'!$B:$AZ,47,FALSE)),IF($X$1=7,(VLOOKUP(B441,'X7'!$B:$AZ,47,FALSE)),IF($X$1=8,(VLOOKUP(B441,'X8'!$B:$AZ,47,FALSE)),IF($X$1=9,(VLOOKUP(B441,'X9'!$B:$AZ,47,FALSE)),IF($X$1=10,(VLOOKUP(B441,'X10'!$B:$AZ,47,FALSE)),IF($X$1=11,(VLOOKUP(B441,'X11'!$B:$AZ,47,FALSE)),IF($X$1=12,(VLOOKUP(B441,'X12'!$B:$AZ,47,FALSE)),IF($X$1=13,(VLOOKUP(B441,'X13'!$B:$AZ,47,FALSE)),"B"))))))))))))))=TRUE," ",(IF($X$1=1,(VLOOKUP(B441,'X1'!$B:$AZ,47,FALSE)),IF($X$1=2,(VLOOKUP(B441,'X2'!$B:$AZ,47,FALSE)),IF($X$1=3,(VLOOKUP(B441,'X3'!$B:$AZ,47,FALSE)),IF($X$1=4,(VLOOKUP(B441,'X4'!$B:$AZ,47,FALSE)),IF($X$1=5,(VLOOKUP(B441,'X5'!$B:$AZ,47,FALSE)),IF($X$1=6,(VLOOKUP(B441,'X6'!$B:$AZ,47,FALSE)),IF($X$1=7,(VLOOKUP(B441,'X7'!$B:$AZ,47,FALSE)),IF($X$1=8,(VLOOKUP(B441,'X8'!$B:$AZ,47,FALSE)),IF($X$1=9,(VLOOKUP(B441,'X9'!$B:$AZ,47,FALSE)),IF($X$1=10,(VLOOKUP(B441,'X10'!$B:$AZ,47,FALSE)),IF($X$1=11,(VLOOKUP(B441,'X11'!$B:$AZ,47,FALSE)),IF($X$1=12,(VLOOKUP(B441,'X12'!$B:$AZ,47,FALSE)),IF($X$1=13,(VLOOKUP(B441,'X13'!$B:$AZ,47,FALSE)),"B")))))))))))))))</f>
        <v xml:space="preserve"> </v>
      </c>
      <c r="D441" s="181" t="str">
        <f ca="1">IF(ISERROR(IF($X$1=1,(VLOOKUP(B441,'X1'!$B:$AP,41,FALSE)),IF($X$1=2,(VLOOKUP(B441,'X2'!$B:$AP,41,FALSE)),IF($X$1=3,(VLOOKUP(B441,'X3'!$B:$AP,41,FALSE)),IF($X$1=4,(VLOOKUP(B441,'X4'!$B:$AP,41,FALSE)),IF($X$1=5,(VLOOKUP(B441,'X5'!$B:$AP,41,FALSE)),IF($X$1=6,(VLOOKUP(B441,'X6'!$B:$AP,41,FALSE)),IF($X$1=7,(VLOOKUP(B441,'X7'!$B:$AP,41,FALSE)),IF($X$1=8,(VLOOKUP(B441,'X8'!$B:$AP,41,FALSE)),IF($X$1=9,(VLOOKUP(B441,'X9'!$B:$AP,41,FALSE)),IF($X$1=10,(VLOOKUP(B441,'X10'!$B:$AP,41,FALSE)),IF($X$1=11,(VLOOKUP(B441,'X11'!$B:$AP,41,FALSE)),IF($X$1=12,(VLOOKUP(B441,'X12'!$B:$AP,41,FALSE)),IF($X$1=13,(VLOOKUP(B441,'X13'!$B:$AP,41,FALSE)),"B"))))))))))))))=TRUE," ",(IF($X$1=1,(VLOOKUP(B441,'X1'!$B:$AP,41,FALSE)),IF($X$1=2,(VLOOKUP(B441,'X2'!$B:$AP,41,FALSE)),IF($X$1=3,(VLOOKUP(B441,'X3'!$B:$AP,41,FALSE)),IF($X$1=4,(VLOOKUP(B441,'X4'!$B:$AP,41,FALSE)),IF($X$1=5,(VLOOKUP(B441,'X5'!$B:$AP,41,FALSE)),IF($X$1=6,(VLOOKUP(B441,'X6'!$B:$AP,41,FALSE)),IF($X$1=7,(VLOOKUP(B441,'X7'!$B:$AP,41,FALSE)),IF($X$1=8,(VLOOKUP(B441,'X8'!$B:$AP,41,FALSE)),IF($X$1=9,(VLOOKUP(B441,'X9'!$B:$AP,41,FALSE)),IF($X$1=10,(VLOOKUP(B441,'X10'!$B:$AP,41,FALSE)),IF($X$1=11,(VLOOKUP(B441,'X11'!$B:$AP,41,FALSE)),IF($X$1=12,(VLOOKUP(B441,'X12'!$B:$AP,41,FALSE)),IF($X$1=13,(VLOOKUP(B441,'X13'!$B:$AP,41,FALSE)),"B")))))))))))))))</f>
        <v xml:space="preserve"> </v>
      </c>
      <c r="E441" s="182" t="str">
        <f ca="1">IF(ISERROR(IF($X$1=1,(VLOOKUP(B441,'X1'!$B:$AP,7,FALSE)),IF($X$1=2,(VLOOKUP(B441,'X2'!$B:$AP,7,FALSE)),IF($X$1=3,(VLOOKUP(B441,'X3'!$B:$AP,7,FALSE)),IF($X$1=4,(VLOOKUP(B441,'X4'!$B:$AP,7,FALSE)),IF($X$1=5,(VLOOKUP(B441,'X5'!$B:$AP,7,FALSE)),IF($X$1=6,(VLOOKUP(B441,'X6'!$B:$AP,7,FALSE)),IF($X$1=7,(VLOOKUP(B441,'X7'!$B:$AP,7,FALSE)),IF($X$1=8,(VLOOKUP(B441,'X8'!$B:$AP,7,FALSE)),IF($X$1=9,(VLOOKUP(B441,'X9'!$B:$AP,7,FALSE)),IF($X$1=10,(VLOOKUP(B441,'X10'!$B:$AP,7,FALSE)),IF($X$1=11,(VLOOKUP(B441,'X11'!$B:$AP,7,FALSE)),IF($X$1=12,(VLOOKUP(B441,'X12'!$B:$AP,7,FALSE)),IF($X$1=13,(VLOOKUP(B441,'X13'!$B:$AP,7,FALSE)),"B"))))))))))))))=TRUE," ",(IF($X$1=1,(VLOOKUP(B441,'X1'!$B:$AP,7,FALSE)),IF($X$1=2,(VLOOKUP(B441,'X2'!$B:$AP,7,FALSE)),IF($X$1=3,(VLOOKUP(B441,'X3'!$B:$AP,7,FALSE)),IF($X$1=4,(VLOOKUP(B441,'X4'!$B:$AP,7,FALSE)),IF($X$1=5,(VLOOKUP(B441,'X5'!$B:$AP,7,FALSE)),IF($X$1=6,(VLOOKUP(B441,'X6'!$B:$AP,7,FALSE)),IF($X$1=7,(VLOOKUP(B441,'X7'!$B:$AP,7,FALSE)),IF($X$1=8,(VLOOKUP(B441,'X8'!$B:$AP,7,FALSE)),IF($X$1=9,(VLOOKUP(B441,'X9'!$B:$AP,7,FALSE)),IF($X$1=10,(VLOOKUP(B441,'X10'!$B:$AP,7,FALSE)),IF($X$1=11,(VLOOKUP(B441,'X11'!$B:$AP,7,FALSE)),IF($X$1=12,(VLOOKUP(B441,'X12'!$B:$AP,7,FALSE)),IF($X$1=13,(VLOOKUP(B441,'X13'!$B:$AP,7,FALSE)),"B")))))))))))))))</f>
        <v xml:space="preserve"> </v>
      </c>
      <c r="F441" s="182" t="str">
        <f ca="1">IF(ISERROR(IF((IF($X$1=1,(VLOOKUP(B441,'X1'!$B:$AO,6,FALSE)),(IF($X$1=2,(VLOOKUP(B441,'X2'!$B:$AO,6,FALSE)),(IF($X$1=3,(VLOOKUP(B441,'X3'!$B:$AO,6,FALSE)),(IF($X$1=4,(VLOOKUP(B441,'X4'!$B:$AO,6,FALSE)),(IF($X$1=5,(VLOOKUP(B441,'X5'!$B:$AO,6,FALSE)),(IF($X$1=6,(VLOOKUP(B441,'X6'!$B:$AO,6,FALSE)),(IF($X$1=7,(VLOOKUP(B441,'X7'!$B:$AO,6,FALSE)),(IF($X$1=8,(VLOOKUP(B441,'X8'!$B:$AO,6,FALSE)),(IF($X$1=9,(VLOOKUP(B441,'X9'!$B:$AO,6,FALSE)),(IF($X$1=10,(VLOOKUP(B441,'X10'!$B:$AO,6,FALSE)),(IF($X$1=11,(VLOOKUP(B441,'X11'!$B:$AO,6,FALSE)),(IF($X$1=12,(VLOOKUP(B441,'X12'!$B:$AO,6,FALSE)),(VLOOKUP(B441,'X13'!$B:$AO,6,FALSE))))))))))))))))))))))))))=$V$1," ",(IF($X$1=1,(VLOOKUP(B441,'X1'!$B:$AO,6,FALSE)),(IF($X$1=2,(VLOOKUP(B441,'X2'!$B:$AO,6,FALSE)),(IF($X$1=3,(VLOOKUP(B441,'X3'!$B:$AO,6,FALSE)),(IF($X$1=4,(VLOOKUP(B441,'X4'!$B:$AO,6,FALSE)),(IF($X$1=5,(VLOOKUP(B441,'X5'!$B:$AO,6,FALSE)),(IF($X$1=6,(VLOOKUP(B441,'X6'!$B:$AO,6,FALSE)),(IF($X$1=7,(VLOOKUP(B441,'X7'!$B:$AO,6,FALSE)),(IF($X$1=8,(VLOOKUP(B441,'X8'!$B:$AO,6,FALSE)),(IF($X$1=9,(VLOOKUP(B441,'X9'!$B:$AO,6,FALSE)),(IF($X$1=10,(VLOOKUP(B441,'X10'!$B:$AO,6,FALSE)),(IF($X$1=11,(VLOOKUP(B441,'X11'!$B:$AO,6,FALSE)),(IF($X$1=12,(VLOOKUP(B441,'X12'!$B:$AO,6,FALSE)),(VLOOKUP(B441,'X13'!$B:$AO,6,FALSE))))))))))))))))))))))))))))=TRUE," ",(IF((IF($X$1=1,(VLOOKUP(B441,'X1'!$B:$AO,6,FALSE)),(IF($X$1=2,(VLOOKUP(B441,'X2'!$B:$AO,6,FALSE)),(IF($X$1=3,(VLOOKUP(B441,'X3'!$B:$AO,6,FALSE)),(IF($X$1=4,(VLOOKUP(B441,'X4'!$B:$AO,6,FALSE)),(IF($X$1=5,(VLOOKUP(B441,'X5'!$B:$AO,6,FALSE)),(IF($X$1=6,(VLOOKUP(B441,'X6'!$B:$AO,6,FALSE)),(IF($X$1=7,(VLOOKUP(B441,'X7'!$B:$AO,6,FALSE)),(IF($X$1=8,(VLOOKUP(B441,'X8'!$B:$AO,6,FALSE)),(IF($X$1=9,(VLOOKUP(B441,'X9'!$B:$AO,6,FALSE)),(IF($X$1=10,(VLOOKUP(B441,'X10'!$B:$AO,6,FALSE)),(IF($X$1=11,(VLOOKUP(B441,'X11'!$B:$AO,6,FALSE)),(IF($X$1=12,(VLOOKUP(B441,'X12'!$B:$AO,6,FALSE)),(VLOOKUP(B441,'X13'!$B:$AO,6,FALSE))))))))))))))))))))))))))=$V$1," ",(IF($X$1=1,(VLOOKUP(B441,'X1'!$B:$AO,6,FALSE)),(IF($X$1=2,(VLOOKUP(B441,'X2'!$B:$AO,6,FALSE)),(IF($X$1=3,(VLOOKUP(B441,'X3'!$B:$AO,6,FALSE)),(IF($X$1=4,(VLOOKUP(B441,'X4'!$B:$AO,6,FALSE)),(IF($X$1=5,(VLOOKUP(B441,'X5'!$B:$AO,6,FALSE)),(IF($X$1=6,(VLOOKUP(B441,'X6'!$B:$AO,6,FALSE)),(IF($X$1=7,(VLOOKUP(B441,'X7'!$B:$AO,6,FALSE)),(IF($X$1=8,(VLOOKUP(B441,'X8'!$B:$AO,6,FALSE)),(IF($X$1=9,(VLOOKUP(B441,'X9'!$B:$AO,6,FALSE)),(IF($X$1=10,(VLOOKUP(B441,'X10'!$B:$AO,6,FALSE)),(IF($X$1=11,(VLOOKUP(B441,'X11'!$B:$AO,6,FALSE)),(IF($X$1=12,(VLOOKUP(B441,'X12'!$B:$AO,6,FALSE)),(VLOOKUP(B441,'X13'!$B:$AO,6,FALSE)))))))))))))))))))))))))))))</f>
        <v xml:space="preserve"> </v>
      </c>
      <c r="G441" s="182" t="str">
        <f ca="1">IF(ISERROR(IF($X$1=1,(VLOOKUP(B441,'X1'!$B:$AZ,44,FALSE)),IF($X$1=2,(VLOOKUP(B441,'X2'!$B:$AZ,44,FALSE)),IF($X$1=3,(VLOOKUP(B441,'X3'!$B:$AZ,44,FALSE)),IF($X$1=4,(VLOOKUP(B441,'X4'!$B:$AZ,44,FALSE)),IF($X$1=5,(VLOOKUP(B441,'X5'!$B:$AZ,44,FALSE)),IF($X$1=6,(VLOOKUP(B441,'X6'!$B:$AZ,44,FALSE)),IF($X$1=7,(VLOOKUP(B441,'X7'!$B:$AZ,44,FALSE)),IF($X$1=8,(VLOOKUP(B441,'X8'!$B:$AZ,44,FALSE)),IF($X$1=9,(VLOOKUP(B441,'X9'!$B:$AZ,44,FALSE)),IF($X$1=10,(VLOOKUP(B441,'X10'!$B:$AZ,44,FALSE)),IF($X$1=11,(VLOOKUP(B441,'X11'!$B:$AZ,44,FALSE)),IF($X$1=12,(VLOOKUP(B441,'X12'!$B:$AZ,44,FALSE)),IF($X$1=13,(VLOOKUP(B441,'X13'!$B:$AZ,44,FALSE)),"B"))))))))))))))=TRUE," ",(IF($X$1=1,(VLOOKUP(B441,'X1'!$B:$AZ,44,FALSE)),IF($X$1=2,(VLOOKUP(B441,'X2'!$B:$AZ,44,FALSE)),IF($X$1=3,(VLOOKUP(B441,'X3'!$B:$AZ,44,FALSE)),IF($X$1=4,(VLOOKUP(B441,'X4'!$B:$AZ,44,FALSE)),IF($X$1=5,(VLOOKUP(B441,'X5'!$B:$AZ,44,FALSE)),IF($X$1=6,(VLOOKUP(B441,'X6'!$B:$AZ,44,FALSE)),IF($X$1=7,(VLOOKUP(B441,'X7'!$B:$AZ,44,FALSE)),IF($X$1=8,(VLOOKUP(B441,'X8'!$B:$AZ,44,FALSE)),IF($X$1=9,(VLOOKUP(B441,'X9'!$B:$AZ,44,FALSE)),IF($X$1=10,(VLOOKUP(B441,'X10'!$B:$AZ,44,FALSE)),IF($X$1=11,(VLOOKUP(B441,'X11'!$B:$AZ,44,FALSE)),IF($X$1=12,(VLOOKUP(B441,'X12'!$B:$AZ,44,FALSE)),IF($X$1=13,(VLOOKUP(B441,'X13'!$B:$AZ,44,FALSE)),"B")))))))))))))))</f>
        <v xml:space="preserve"> </v>
      </c>
      <c r="H441" s="182" t="str">
        <f ca="1">IF(ISERROR(IF($X$1=1,(VLOOKUP(B441,'X1'!$B:$AZ,8,FALSE)),IF($X$1=2,(VLOOKUP(B441,'X2'!$B:$AZ,8,FALSE)),IF($X$1=3,(VLOOKUP(B441,'X3'!$B:$AZ,8,FALSE)),IF($X$1=4,(VLOOKUP(B441,'X4'!$B:$AZ,8,FALSE)),IF($X$1=5,(VLOOKUP(B441,'X5'!$B:$AZ,8,FALSE)),IF($X$1=6,(VLOOKUP(B441,'X6'!$B:$AZ,8,FALSE)),IF($X$1=7,(VLOOKUP(B441,'X7'!$B:$AZ,8,FALSE)),IF($X$1=8,(VLOOKUP(B441,'X8'!$B:$AZ,8,FALSE)),IF($X$1=9,(VLOOKUP(B441,'X9'!$B:$AZ,8,FALSE)),IF($X$1=10,(VLOOKUP(B441,'X10'!$B:$AZ,8,FALSE)),IF($X$1=11,(VLOOKUP(B441,'X11'!$B:$AZ,8,FALSE)),IF($X$1=12,(VLOOKUP(B441,'X12'!$B:$AZ,8,FALSE)),IF($X$1=13,(VLOOKUP(B441,'X13'!$B:$AZ,8,FALSE)),"B"))))))))))))))=TRUE," ",(IF($X$1=1,(VLOOKUP(B441,'X1'!$B:$AZ,8,FALSE)),IF($X$1=2,(VLOOKUP(B441,'X2'!$B:$AZ,8,FALSE)),IF($X$1=3,(VLOOKUP(B441,'X3'!$B:$AZ,8,FALSE)),IF($X$1=4,(VLOOKUP(B441,'X4'!$B:$AZ,8,FALSE)),IF($X$1=5,(VLOOKUP(B441,'X5'!$B:$AZ,8,FALSE)),IF($X$1=6,(VLOOKUP(B441,'X6'!$B:$AZ,8,FALSE)),IF($X$1=7,(VLOOKUP(B441,'X7'!$B:$AZ,8,FALSE)),IF($X$1=8,(VLOOKUP(B441,'X8'!$B:$AZ,8,FALSE)),IF($X$1=9,(VLOOKUP(B441,'X9'!$B:$AZ,8,FALSE)),IF($X$1=10,(VLOOKUP(B441,'X10'!$B:$AZ,8,FALSE)),IF($X$1=11,(VLOOKUP(B441,'X11'!$B:$AZ,8,FALSE)),IF($X$1=12,(VLOOKUP(B441,'X12'!$B:$AZ,8,FALSE)),IF($X$1=13,(VLOOKUP(B441,'X13'!$B:$AZ,8,FALSE)),"B")))))))))))))))</f>
        <v xml:space="preserve"> </v>
      </c>
      <c r="I441" s="183" t="str">
        <f ca="1">IF(ISERROR(IF($X$1=1,(VLOOKUP(B441,'X1'!$B:$AZ,2,FALSE)),IF($X$1=2,(VLOOKUP(B441,'X2'!$B:$AZ,2,FALSE)),IF($X$1=3,(VLOOKUP(B441,'X3'!$B:$AZ,2,FALSE)),IF($X$1=4,(VLOOKUP(B441,'X4'!$B:$AZ,2,FALSE)),IF($X$1=5,(VLOOKUP(B441,'X5'!$B:$AZ,2,FALSE)),IF($X$1=6,(VLOOKUP(B441,'X6'!$B:$AZ,2,FALSE)),IF($X$1=7,(VLOOKUP(B441,'X7'!$B:$AZ,2,FALSE)),IF($X$1=8,(VLOOKUP(B441,'X8'!$B:$AZ,2,FALSE)),IF($X$1=9,(VLOOKUP(B441,'X9'!$B:$AZ,2,FALSE)),IF($X$1=10,(VLOOKUP(B441,'X10'!$B:$AZ,2,FALSE)),IF($X$1=11,(VLOOKUP(B441,'X11'!$B:$AZ,2,FALSE)),IF($X$1=12,(VLOOKUP(B441,'X12'!$B:$AZ,2,FALSE)),IF($X$1=13,(VLOOKUP(B441,'X13'!$B:$AZ,2,FALSE)),"B"))))))))))))))=TRUE," ",(IF($X$1=1,(VLOOKUP(B441,'X1'!$B:$AZ,2,FALSE)),IF($X$1=2,(VLOOKUP(B441,'X2'!$B:$AZ,2,FALSE)),IF($X$1=3,(VLOOKUP(B441,'X3'!$B:$AZ,2,FALSE)),IF($X$1=4,(VLOOKUP(B441,'X4'!$B:$AZ,2,FALSE)),IF($X$1=5,(VLOOKUP(B441,'X5'!$B:$AZ,2,FALSE)),IF($X$1=6,(VLOOKUP(B441,'X6'!$B:$AZ,2,FALSE)),IF($X$1=7,(VLOOKUP(B441,'X7'!$B:$AZ,2,FALSE)),IF($X$1=8,(VLOOKUP(B441,'X8'!$B:$AZ,2,FALSE)),IF($X$1=9,(VLOOKUP(B441,'X9'!$B:$AZ,2,FALSE)),IF($X$1=10,(VLOOKUP(B441,'X10'!$B:$AZ,2,FALSE)),IF($X$1=11,(VLOOKUP(B441,'X11'!$B:$AZ,2,FALSE)),IF($X$1=12,(VLOOKUP(B441,'X12'!$B:$AZ,2,FALSE)),IF($X$1=13,(VLOOKUP(B441,'X13'!$B:$AZ,2,FALSE)),"B")))))))))))))))</f>
        <v xml:space="preserve"> </v>
      </c>
      <c r="J441" s="183" t="str">
        <f ca="1">IF(ISERROR(IF($X$1=1,(VLOOKUP(B441,'X1'!$B:$AZ,3,FALSE)),IF($X$1=2,(VLOOKUP(B441,'X2'!$B:$AZ,3,FALSE)),IF($X$1=3,(VLOOKUP(B441,'X3'!$B:$AZ,3,FALSE)),IF($X$1=4,(VLOOKUP(B441,'X4'!$B:$AZ,3,FALSE)),IF($X$1=5,(VLOOKUP(B441,'X5'!$B:$AZ,3,FALSE)),IF($X$1=6,(VLOOKUP(B441,'X6'!$B:$AZ,3,FALSE)),IF($X$1=7,(VLOOKUP(B441,'X7'!$B:$AZ,3,FALSE)),IF($X$1=8,(VLOOKUP(B441,'X8'!$B:$AZ,3,FALSE)),IF($X$1=9,(VLOOKUP(B441,'X9'!$B:$AZ,3,FALSE)),IF($X$1=10,(VLOOKUP(B441,'X10'!$B:$AZ,3,FALSE)),IF($X$1=11,(VLOOKUP(B441,'X11'!$B:$AZ,3,FALSE)),IF($X$1=12,(VLOOKUP(B441,'X12'!$B:$AZ,3,FALSE)),IF($X$1=13,(VLOOKUP(B441,'X13'!$B:$AZ,3,FALSE)),"B"))))))))))))))=TRUE," ",(IF($X$1=1,(VLOOKUP(B441,'X1'!$B:$AZ,3,FALSE)),IF($X$1=2,(VLOOKUP(B441,'X2'!$B:$AZ,3,FALSE)),IF($X$1=3,(VLOOKUP(B441,'X3'!$B:$AZ,3,FALSE)),IF($X$1=4,(VLOOKUP(B441,'X4'!$B:$AZ,3,FALSE)),IF($X$1=5,(VLOOKUP(B441,'X5'!$B:$AZ,3,FALSE)),IF($X$1=6,(VLOOKUP(B441,'X6'!$B:$AZ,3,FALSE)),IF($X$1=7,(VLOOKUP(B441,'X7'!$B:$AZ,3,FALSE)),IF($X$1=8,(VLOOKUP(B441,'X8'!$B:$AZ,3,FALSE)),IF($X$1=9,(VLOOKUP(B441,'X9'!$B:$AZ,3,FALSE)),IF($X$1=10,(VLOOKUP(B441,'X10'!$B:$AZ,3,FALSE)),IF($X$1=11,(VLOOKUP(B441,'X11'!$B:$AZ,3,FALSE)),IF($X$1=12,(VLOOKUP(B441,'X12'!$B:$AZ,3,FALSE)),IF($X$1=13,(VLOOKUP(B441,'X13'!$B:$AZ,3,FALSE)),"B")))))))))))))))</f>
        <v xml:space="preserve"> </v>
      </c>
      <c r="K441" s="183" t="str">
        <f ca="1">IF(ISERROR(IF($X$1=1,(VLOOKUP(B441,'X1'!$B:$AZ,5,FALSE)),IF($X$1=2,(VLOOKUP(B441,'X2'!$B:$AZ,5,FALSE)),IF($X$1=3,(VLOOKUP(B441,'X3'!$B:$AZ,5,FALSE)),IF($X$1=4,(VLOOKUP(B441,'X4'!$B:$AZ,5,FALSE)),IF($X$1=5,(VLOOKUP(B441,'X5'!$B:$AZ,5,FALSE)),IF($X$1=6,(VLOOKUP(B441,'X6'!$B:$AZ,5,FALSE)),IF($X$1=7,(VLOOKUP(B441,'X7'!$B:$AZ,5,FALSE)),IF($X$1=8,(VLOOKUP(B441,'X8'!$B:$AZ,5,FALSE)),IF($X$1=9,(VLOOKUP(B441,'X9'!$B:$AZ,5,FALSE)),IF($X$1=10,(VLOOKUP(B441,'X10'!$B:$AZ,5,FALSE)),IF($X$1=11,(VLOOKUP(B441,'X11'!$B:$AZ,5,FALSE)),IF($X$1=12,(VLOOKUP(B441,'X12'!$B:$AZ,5,FALSE)),IF($X$1=13,(VLOOKUP(B441,'X13'!$B:$AZ,5,FALSE)),"B"))))))))))))))=TRUE," ",(IF($X$1=1,(VLOOKUP(B441,'X1'!$B:$AZ,5,FALSE)),IF($X$1=2,(VLOOKUP(B441,'X2'!$B:$AZ,5,FALSE)),IF($X$1=3,(VLOOKUP(B441,'X3'!$B:$AZ,5,FALSE)),IF($X$1=4,(VLOOKUP(B441,'X4'!$B:$AZ,5,FALSE)),IF($X$1=5,(VLOOKUP(B441,'X5'!$B:$AZ,5,FALSE)),IF($X$1=6,(VLOOKUP(B441,'X6'!$B:$AZ,5,FALSE)),IF($X$1=7,(VLOOKUP(B441,'X7'!$B:$AZ,5,FALSE)),IF($X$1=8,(VLOOKUP(B441,'X8'!$B:$AZ,5,FALSE)),IF($X$1=9,(VLOOKUP(B441,'X9'!$B:$AZ,5,FALSE)),IF($X$1=10,(VLOOKUP(B441,'X10'!$B:$AZ,5,FALSE)),IF($X$1=11,(VLOOKUP(B441,'X11'!$B:$AZ,5,FALSE)),IF($X$1=12,(VLOOKUP(B441,'X12'!$B:$AZ,5,FALSE)),IF($X$1=13,(VLOOKUP(B441,'X13'!$B:$AZ,5,FALSE)),"B")))))))))))))))</f>
        <v xml:space="preserve"> </v>
      </c>
      <c r="L441" s="184" t="str">
        <f ca="1">IF(ISERROR(IF($X$1=1,(VLOOKUP(B441,'X1'!$B:$AZ,9,FALSE)),IF($X$1=2,(VLOOKUP(B441,'X2'!$B:$AZ,9,FALSE)),IF($X$1=3,(VLOOKUP(B441,'X3'!$B:$AZ,9,FALSE)),IF($X$1=4,(VLOOKUP(B441,'X4'!$B:$AZ,9,FALSE)),IF($X$1=5,(VLOOKUP(B441,'X5'!$B:$AZ,9,FALSE)),IF($X$1=6,(VLOOKUP(B441,'X6'!$B:$AZ,9,FALSE)),IF($X$1=7,(VLOOKUP(B441,'X7'!$B:$AZ,9,FALSE)),IF($X$1=8,(VLOOKUP(B441,'X8'!$B:$AZ,9,FALSE)),IF($X$1=9,(VLOOKUP(B441,'X9'!$B:$AZ,9,FALSE)),IF($X$1=10,(VLOOKUP(B441,'X10'!$B:$AZ,9,FALSE)),IF($X$1=11,(VLOOKUP(B441,'X11'!$B:$AZ,9,FALSE)),IF($X$1=12,(VLOOKUP(B441,'X12'!$B:$AZ,9,FALSE)),IF($X$1=13,(VLOOKUP(B441,'X13'!$B:$AZ,9,FALSE)),"B"))))))))))))))=TRUE," ",(IF($X$1=1,(VLOOKUP(B441,'X1'!$B:$AZ,9,FALSE)),IF($X$1=2,(VLOOKUP(B441,'X2'!$B:$AZ,9,FALSE)),IF($X$1=3,(VLOOKUP(B441,'X3'!$B:$AZ,9,FALSE)),IF($X$1=4,(VLOOKUP(B441,'X4'!$B:$AZ,9,FALSE)),IF($X$1=5,(VLOOKUP(B441,'X5'!$B:$AZ,9,FALSE)),IF($X$1=6,(VLOOKUP(B441,'X6'!$B:$AZ,9,FALSE)),IF($X$1=7,(VLOOKUP(B441,'X7'!$B:$AZ,9,FALSE)),IF($X$1=8,(VLOOKUP(B441,'X8'!$B:$AZ,9,FALSE)),IF($X$1=9,(VLOOKUP(B441,'X9'!$B:$AZ,9,FALSE)),IF($X$1=10,(VLOOKUP(B441,'X10'!$B:$AZ,9,FALSE)),IF($X$1=11,(VLOOKUP(B441,'X11'!$B:$AZ,9,FALSE)),IF($X$1=12,(VLOOKUP(B441,'X12'!$B:$AZ,9,FALSE)),IF($X$1=13,(VLOOKUP(B441,'X13'!$B:$AZ,9,FALSE)),"B")))))))))))))))</f>
        <v xml:space="preserve"> </v>
      </c>
      <c r="M441" s="184" t="str">
        <f ca="1">IF(ISERROR(IF($X$1=1,(VLOOKUP(B441,'X1'!$B:$AZ,10,FALSE)),IF($X$1=2,(VLOOKUP(B441,'X2'!$B:$AZ,10,FALSE)),IF($X$1=3,(VLOOKUP(B441,'X3'!$B:$AZ,10,FALSE)),IF($X$1=4,(VLOOKUP(B441,'X4'!$B:$AZ,10,FALSE)),IF($X$1=5,(VLOOKUP(B441,'X5'!$B:$AZ,10,FALSE)),IF($X$1=6,(VLOOKUP(B441,'X6'!$B:$AZ,10,FALSE)),IF($X$1=7,(VLOOKUP(B441,'X7'!$B:$AZ,10,FALSE)),IF($X$1=8,(VLOOKUP(B441,'X8'!$B:$AZ,10,FALSE)),IF($X$1=9,(VLOOKUP(B441,'X9'!$B:$AZ,10,FALSE)),IF($X$1=10,(VLOOKUP(B441,'X10'!$B:$AZ,10,FALSE)),IF($X$1=11,(VLOOKUP(B441,'X11'!$B:$AZ,10,FALSE)),IF($X$1=12,(VLOOKUP(B441,'X12'!$B:$AZ,10,FALSE)),IF($X$1=13,(VLOOKUP(B441,'X13'!$B:$AZ,10,FALSE)),"B"))))))))))))))=TRUE," ",(IF($X$1=1,(VLOOKUP(B441,'X1'!$B:$AZ,10,FALSE)),IF($X$1=2,(VLOOKUP(B441,'X2'!$B:$AZ,10,FALSE)),IF($X$1=3,(VLOOKUP(B441,'X3'!$B:$AZ,10,FALSE)),IF($X$1=4,(VLOOKUP(B441,'X4'!$B:$AZ,10,FALSE)),IF($X$1=5,(VLOOKUP(B441,'X5'!$B:$AZ,10,FALSE)),IF($X$1=6,(VLOOKUP(B441,'X6'!$B:$AZ,10,FALSE)),IF($X$1=7,(VLOOKUP(B441,'X7'!$B:$AZ,10,FALSE)),IF($X$1=8,(VLOOKUP(B441,'X8'!$B:$AZ,10,FALSE)),IF($X$1=9,(VLOOKUP(B441,'X9'!$B:$AZ,10,FALSE)),IF($X$1=10,(VLOOKUP(B441,'X10'!$B:$AZ,10,FALSE)),IF($X$1=11,(VLOOKUP(B441,'X11'!$B:$AZ,10,FALSE)),IF($X$1=12,(VLOOKUP(B441,'X12'!$B:$AZ,10,FALSE)),IF($X$1=13,(VLOOKUP(B441,'X13'!$B:$AZ,10,FALSE)),"B")))))))))))))))</f>
        <v xml:space="preserve"> </v>
      </c>
      <c r="N441" s="185" t="str">
        <f ca="1">IF(ISERROR(IF($X$1=1,(VLOOKUP(B441,'X1'!$B:$AZ,45,FALSE)),IF($X$1=2,(VLOOKUP(B441,'X2'!$B:$AZ,45,FALSE)),IF($X$1=3,(VLOOKUP(B441,'X3'!$B:$AZ,45,FALSE)),IF($X$1=4,(VLOOKUP(B441,'X4'!$B:$AZ,45,FALSE)),IF($X$1=5,(VLOOKUP(B441,'X5'!$B:$AZ,45,FALSE)),IF($X$1=6,(VLOOKUP(B441,'X6'!$B:$AZ,45,FALSE)),IF($X$1=7,(VLOOKUP(B441,'X7'!$B:$AZ,45,FALSE)),IF($X$1=8,(VLOOKUP(B441,'X8'!$B:$AZ,45,FALSE)),IF($X$1=9,(VLOOKUP(B441,'X9'!$B:$AZ,45,FALSE)),IF($X$1=10,(VLOOKUP(B441,'X10'!$B:$AZ,45,FALSE)),IF($X$1=11,(VLOOKUP(B441,'X11'!$B:$AZ,45,FALSE)),IF($X$1=12,(VLOOKUP(B441,'X12'!$B:$AZ,45,FALSE)),IF($X$1=13,(VLOOKUP(B441,'X13'!$B:$AZ,45,FALSE)),"B"))))))))))))))=TRUE," ",(IF($X$1=1,(VLOOKUP(B441,'X1'!$B:$AZ,45,FALSE)),IF($X$1=2,(VLOOKUP(B441,'X2'!$B:$AZ,45,FALSE)),IF($X$1=3,(VLOOKUP(B441,'X3'!$B:$AZ,45,FALSE)),IF($X$1=4,(VLOOKUP(B441,'X4'!$B:$AZ,45,FALSE)),IF($X$1=5,(VLOOKUP(B441,'X5'!$B:$AZ,45,FALSE)),IF($X$1=6,(VLOOKUP(B441,'X6'!$B:$AZ,45,FALSE)),IF($X$1=7,(VLOOKUP(B441,'X7'!$B:$AZ,45,FALSE)),IF($X$1=8,(VLOOKUP(B441,'X8'!$B:$AZ,45,FALSE)),IF($X$1=9,(VLOOKUP(B441,'X9'!$B:$AZ,45,FALSE)),IF($X$1=10,(VLOOKUP(B441,'X10'!$B:$AZ,45,FALSE)),IF($X$1=11,(VLOOKUP(B441,'X11'!$B:$AZ,45,FALSE)),IF($X$1=12,(VLOOKUP(B441,'X12'!$B:$AZ,45,FALSE)),IF($X$1=13,(VLOOKUP(B441,'X13'!$B:$AZ,45,FALSE)),"B")))))))))))))))</f>
        <v xml:space="preserve"> </v>
      </c>
      <c r="O441" s="184" t="str">
        <f ca="1">IF(ISERROR(IF($X$1=1,(VLOOKUP(B441,'X1'!$B:$AZ,11,FALSE)),IF($X$1=2,(VLOOKUP(B441,'X2'!$B:$AZ,11,FALSE)),IF($X$1=3,(VLOOKUP(B441,'X3'!$B:$AZ,11,FALSE)),IF($X$1=4,(VLOOKUP(B441,'X4'!$B:$AZ,11,FALSE)),IF($X$1=5,(VLOOKUP(B441,'X5'!$B:$AZ,11,FALSE)),IF($X$1=6,(VLOOKUP(B441,'X6'!$B:$AZ,11,FALSE)),IF($X$1=7,(VLOOKUP(B441,'X7'!$B:$AZ,11,FALSE)),IF($X$1=8,(VLOOKUP(B441,'X8'!$B:$AZ,11,FALSE)),IF($X$1=9,(VLOOKUP(B441,'X9'!$B:$AZ,11,FALSE)),IF($X$1=10,(VLOOKUP(B441,'X10'!$B:$AZ,11,FALSE)),IF($X$1=11,(VLOOKUP(B441,'X11'!$B:$AZ,11,FALSE)),IF($X$1=12,(VLOOKUP(B441,'X12'!$B:$AZ,11,FALSE)),IF($X$1=13,(VLOOKUP(B441,'X13'!$B:$AZ,11,FALSE)),"B"))))))))))))))=TRUE," ",(IF($X$1=1,(VLOOKUP(B441,'X1'!$B:$AZ,11,FALSE)),IF($X$1=2,(VLOOKUP(B441,'X2'!$B:$AZ,11,FALSE)),IF($X$1=3,(VLOOKUP(B441,'X3'!$B:$AZ,11,FALSE)),IF($X$1=4,(VLOOKUP(B441,'X4'!$B:$AZ,11,FALSE)),IF($X$1=5,(VLOOKUP(B441,'X5'!$B:$AZ,11,FALSE)),IF($X$1=6,(VLOOKUP(B441,'X6'!$B:$AZ,11,FALSE)),IF($X$1=7,(VLOOKUP(B441,'X7'!$B:$AZ,11,FALSE)),IF($X$1=8,(VLOOKUP(B441,'X8'!$B:$AZ,11,FALSE)),IF($X$1=9,(VLOOKUP(B441,'X9'!$B:$AZ,11,FALSE)),IF($X$1=10,(VLOOKUP(B441,'X10'!$B:$AZ,11,FALSE)),IF($X$1=11,(VLOOKUP(B441,'X11'!$B:$AZ,11,FALSE)),IF($X$1=12,(VLOOKUP(B441,'X12'!$B:$AZ,11,FALSE)),IF($X$1=13,(VLOOKUP(B441,'X13'!$B:$AZ,11,FALSE)),"B")))))))))))))))</f>
        <v xml:space="preserve"> </v>
      </c>
      <c r="P441" s="184" t="str">
        <f ca="1">IF(ISERROR(IF($X$1=1,(VLOOKUP(B441,'X1'!$B:$AZ,12,FALSE)),IF($X$1=2,(VLOOKUP(B441,'X2'!$B:$AZ,12,FALSE)),IF($X$1=3,(VLOOKUP(B441,'X3'!$B:$AZ,12,FALSE)),IF($X$1=4,(VLOOKUP(B441,'X4'!$B:$AZ,12,FALSE)),IF($X$1=5,(VLOOKUP(B441,'X5'!$B:$AZ,12,FALSE)),IF($X$1=6,(VLOOKUP(B441,'X6'!$B:$AZ,12,FALSE)),IF($X$1=7,(VLOOKUP(B441,'X7'!$B:$AZ,12,FALSE)),IF($X$1=8,(VLOOKUP(B441,'X8'!$B:$AZ,12,FALSE)),IF($X$1=9,(VLOOKUP(B441,'X9'!$B:$AZ,12,FALSE)),IF($X$1=10,(VLOOKUP(B441,'X10'!$B:$AZ,12,FALSE)),IF($X$1=11,(VLOOKUP(B441,'X11'!$B:$AZ,12,FALSE)),IF($X$1=12,(VLOOKUP(B441,'X12'!$B:$AZ,12,FALSE)),IF($X$1=13,(VLOOKUP(B441,'X13'!$B:$AZ,12,FALSE)),"B"))))))))))))))=TRUE," ",(IF($X$1=1,(VLOOKUP(B441,'X1'!$B:$AZ,12,FALSE)),IF($X$1=2,(VLOOKUP(B441,'X2'!$B:$AZ,12,FALSE)),IF($X$1=3,(VLOOKUP(B441,'X3'!$B:$AZ,12,FALSE)),IF($X$1=4,(VLOOKUP(B441,'X4'!$B:$AZ,12,FALSE)),IF($X$1=5,(VLOOKUP(B441,'X5'!$B:$AZ,12,FALSE)),IF($X$1=6,(VLOOKUP(B441,'X6'!$B:$AZ,12,FALSE)),IF($X$1=7,(VLOOKUP(B441,'X7'!$B:$AZ,12,FALSE)),IF($X$1=8,(VLOOKUP(B441,'X8'!$B:$AZ,12,FALSE)),IF($X$1=9,(VLOOKUP(B441,'X9'!$B:$AZ,12,FALSE)),IF($X$1=10,(VLOOKUP(B441,'X10'!$B:$AZ,12,FALSE)),IF($X$1=11,(VLOOKUP(B441,'X11'!$B:$AZ,12,FALSE)),IF($X$1=12,(VLOOKUP(B441,'X12'!$B:$AZ,12,FALSE)),IF($X$1=13,(VLOOKUP(B441,'X13'!$B:$AZ,12,FALSE)),"B")))))))))))))))</f>
        <v xml:space="preserve"> </v>
      </c>
      <c r="Q441" s="185" t="str">
        <f ca="1">IF(ISERROR(IF($X$1=1,(VLOOKUP(B441,'X1'!$B:$AZ,46,FALSE)),IF($X$1=2,(VLOOKUP(B441,'X2'!$B:$AZ,46,FALSE)),IF($X$1=3,(VLOOKUP(B441,'X3'!$B:$AZ,46,FALSE)),IF($X$1=4,(VLOOKUP(B441,'X4'!$B:$AZ,46,FALSE)),IF($X$1=5,(VLOOKUP(B441,'X5'!$B:$AZ,46,FALSE)),IF($X$1=6,(VLOOKUP(B441,'X6'!$B:$AZ,46,FALSE)),IF($X$1=7,(VLOOKUP(B441,'X7'!$B:$AZ,46,FALSE)),IF($X$1=8,(VLOOKUP(B441,'X8'!$B:$AZ,46,FALSE)),IF($X$1=9,(VLOOKUP(B441,'X9'!$B:$AZ,46,FALSE)),IF($X$1=10,(VLOOKUP(B441,'X10'!$B:$AZ,46,FALSE)),IF($X$1=11,(VLOOKUP(B441,'X11'!$B:$AZ,46,FALSE)),IF($X$1=12,(VLOOKUP(B441,'X12'!$B:$AZ,46,FALSE)),IF($X$1=13,(VLOOKUP(B441,'X13'!$B:$AZ,46,FALSE)),"B"))))))))))))))=TRUE," ",(IF($X$1=1,(VLOOKUP(B441,'X1'!$B:$AZ,46,FALSE)),IF($X$1=2,(VLOOKUP(B441,'X2'!$B:$AZ,46,FALSE)),IF($X$1=3,(VLOOKUP(B441,'X3'!$B:$AZ,46,FALSE)),IF($X$1=4,(VLOOKUP(B441,'X4'!$B:$AZ,46,FALSE)),IF($X$1=5,(VLOOKUP(B441,'X5'!$B:$AZ,46,FALSE)),IF($X$1=6,(VLOOKUP(B441,'X6'!$B:$AZ,46,FALSE)),IF($X$1=7,(VLOOKUP(B441,'X7'!$B:$AZ,46,FALSE)),IF($X$1=8,(VLOOKUP(B441,'X8'!$B:$AZ,46,FALSE)),IF($X$1=9,(VLOOKUP(B441,'X9'!$B:$AZ,46,FALSE)),IF($X$1=10,(VLOOKUP(B441,'X10'!$B:$AZ,46,FALSE)),IF($X$1=11,(VLOOKUP(B441,'X11'!$B:$AZ,46,FALSE)),IF($X$1=12,(VLOOKUP(B441,'X12'!$B:$AZ,46,FALSE)),IF($X$1=13,(VLOOKUP(B441,'X13'!$B:$AZ,46,FALSE)),"B")))))))))))))))</f>
        <v xml:space="preserve"> </v>
      </c>
      <c r="R441" s="185" t="str">
        <f ca="1">IF(ISERROR(IF($X$1=1,(VLOOKUP(B441,'X1'!$B:$AZ,15,FALSE)),IF($X$1=2,(VLOOKUP(B441,'X2'!$B:$AZ,15,FALSE)),IF($X$1=3,(VLOOKUP(B441,'X3'!$B:$AZ,15,FALSE)),IF($X$1=4,(VLOOKUP(B441,'X4'!$B:$AZ,15,FALSE)),IF($X$1=5,(VLOOKUP(B441,'X5'!$B:$AZ,15,FALSE)),IF($X$1=6,(VLOOKUP(B441,'X6'!$B:$AZ,15,FALSE)),IF($X$1=7,(VLOOKUP(B441,'X7'!$B:$AZ,15,FALSE)),IF($X$1=8,(VLOOKUP(B441,'X8'!$B:$AZ,15,FALSE)),IF($X$1=9,(VLOOKUP(B441,'X9'!$B:$AZ,15,FALSE)),IF($X$1=10,(VLOOKUP(B441,'X10'!$B:$AZ,15,FALSE)),IF($X$1=11,(VLOOKUP(B441,'X11'!$B:$AZ,15,FALSE)),IF($X$1=12,(VLOOKUP(B441,'X12'!$B:$AZ,15,FALSE)),IF($X$1=13,(VLOOKUP(B441,'X13'!$B:$AZ,15,FALSE)),"B"))))))))))))))=TRUE," ",(IF($X$1=1,(VLOOKUP(B441,'X1'!$B:$AZ,15,FALSE)),IF($X$1=2,(VLOOKUP(B441,'X2'!$B:$AZ,15,FALSE)),IF($X$1=3,(VLOOKUP(B441,'X3'!$B:$AZ,15,FALSE)),IF($X$1=4,(VLOOKUP(B441,'X4'!$B:$AZ,15,FALSE)),IF($X$1=5,(VLOOKUP(B441,'X5'!$B:$AZ,15,FALSE)),IF($X$1=6,(VLOOKUP(B441,'X6'!$B:$AZ,15,FALSE)),IF($X$1=7,(VLOOKUP(B441,'X7'!$B:$AZ,15,FALSE)),IF($X$1=8,(VLOOKUP(B441,'X8'!$B:$AZ,15,FALSE)),IF($X$1=9,(VLOOKUP(B441,'X9'!$B:$AZ,15,FALSE)),IF($X$1=10,(VLOOKUP(B441,'X10'!$B:$AZ,15,FALSE)),IF($X$1=11,(VLOOKUP(B441,'X11'!$B:$AZ,15,FALSE)),IF($X$1=12,(VLOOKUP(B441,'X12'!$B:$AZ,15,FALSE)),IF($X$1=13,(VLOOKUP(B441,'X13'!$B:$AZ,15,FALSE)),"B")))))))))))))))</f>
        <v xml:space="preserve"> </v>
      </c>
      <c r="S441" s="185" t="str">
        <f ca="1">IF(ISERROR(IF((IF($X$1=1,(VLOOKUP(B441,'X1'!$B:$AZ,14,FALSE)),(IF($X$1=2,(VLOOKUP(B441,'X2'!$B:$AZ,14,FALSE)),(IF($X$1=3,(VLOOKUP(B441,'X3'!$B:$AZ,14,FALSE)),(IF($X$1=4,(VLOOKUP(B441,'X4'!$B:$AZ,14,FALSE)),(IF($X$1=5,(VLOOKUP(B441,'X5'!$B:$AZ,14,FALSE)),(IF($X$1=6,(VLOOKUP(B441,'X6'!$B:$AZ,14,FALSE)),(IF($X$1=7,(VLOOKUP(B441,'X7'!$B:$AZ,14,FALSE)),(IF($X$1=8,(VLOOKUP(B441,'X8'!$B:$AZ,14,FALSE)),(IF($X$1=9,(VLOOKUP(B441,'X9'!$B:$AZ,14,FALSE)),(IF($X$1=10,(VLOOKUP(B441,'X10'!$B:$AZ,14,FALSE)),(IF($X$1=11,(VLOOKUP(B441,'X11'!$B:$AZ,14,FALSE)),(IF($X$1=12,(VLOOKUP(B441,'X12'!$B:$AZ,14,FALSE)),(VLOOKUP(B441,'X13'!$B:$AZ,14,FALSE))))))))))))))))))))))))))=$V$1," ",(IF($X$1=1,(VLOOKUP(B441,'X1'!$B:$AZ,14,FALSE)),(IF($X$1=2,(VLOOKUP(B441,'X2'!$B:$AZ,14,FALSE)),(IF($X$1=3,(VLOOKUP(B441,'X3'!$B:$AZ,14,FALSE)),(IF($X$1=4,(VLOOKUP(B441,'X4'!$B:$AZ,14,FALSE)),(IF($X$1=5,(VLOOKUP(B441,'X5'!$B:$AZ,14,FALSE)),(IF($X$1=6,(VLOOKUP(B441,'X6'!$B:$AZ,14,FALSE)),(IF($X$1=7,(VLOOKUP(B441,'X7'!$B:$AZ,14,FALSE)),(IF($X$1=8,(VLOOKUP(B441,'X8'!$B:$AZ,14,FALSE)),(IF($X$1=9,(VLOOKUP(B441,'X9'!$B:$AZ,14,FALSE)),(IF($X$1=10,(VLOOKUP(B441,'X10'!$B:$AZ,14,FALSE)),(IF($X$1=11,(VLOOKUP(B441,'X11'!$B:$AZ,14,FALSE)),(IF($X$1=12,(VLOOKUP(B441,'X12'!$B:$AZ,14,FALSE)),(VLOOKUP(B441,'X13'!$B:$AZ,14,FALSE))))))))))))))))))))))))))))=TRUE," ",(IF((IF($X$1=1,(VLOOKUP(B441,'X1'!$B:$AZ,14,FALSE)),(IF($X$1=2,(VLOOKUP(B441,'X2'!$B:$AZ,14,FALSE)),(IF($X$1=3,(VLOOKUP(B441,'X3'!$B:$AZ,14,FALSE)),(IF($X$1=4,(VLOOKUP(B441,'X4'!$B:$AZ,14,FALSE)),(IF($X$1=5,(VLOOKUP(B441,'X5'!$B:$AZ,14,FALSE)),(IF($X$1=6,(VLOOKUP(B441,'X6'!$B:$AZ,14,FALSE)),(IF($X$1=7,(VLOOKUP(B441,'X7'!$B:$AZ,14,FALSE)),(IF($X$1=8,(VLOOKUP(B441,'X8'!$B:$AZ,14,FALSE)),(IF($X$1=9,(VLOOKUP(B441,'X9'!$B:$AZ,14,FALSE)),(IF($X$1=10,(VLOOKUP(B441,'X10'!$B:$AZ,14,FALSE)),(IF($X$1=11,(VLOOKUP(B441,'X11'!$B:$AZ,14,FALSE)),(IF($X$1=12,(VLOOKUP(B441,'X12'!$B:$AZ,14,FALSE)),(VLOOKUP(B441,'X13'!$B:$AZ,14,FALSE))))))))))))))))))))))))))=$V$1," ",(IF($X$1=1,(VLOOKUP(B441,'X1'!$B:$AZ,14,FALSE)),(IF($X$1=2,(VLOOKUP(B441,'X2'!$B:$AZ,14,FALSE)),(IF($X$1=3,(VLOOKUP(B441,'X3'!$B:$AZ,14,FALSE)),(IF($X$1=4,(VLOOKUP(B441,'X4'!$B:$AZ,14,FALSE)),(IF($X$1=5,(VLOOKUP(B441,'X5'!$B:$AZ,14,FALSE)),(IF($X$1=6,(VLOOKUP(B441,'X6'!$B:$AZ,14,FALSE)),(IF($X$1=7,(VLOOKUP(B441,'X7'!$B:$AZ,14,FALSE)),(IF($X$1=8,(VLOOKUP(B441,'X8'!$B:$AZ,14,FALSE)),(IF($X$1=9,(VLOOKUP(B441,'X9'!$B:$AZ,14,FALSE)),(IF($X$1=10,(VLOOKUP(B441,'X10'!$B:$AZ,14,FALSE)),(IF($X$1=11,(VLOOKUP(B441,'X11'!$B:$AZ,14,FALSE)),(IF($X$1=12,(VLOOKUP(B441,'X12'!$B:$AZ,14,FALSE)),(VLOOKUP(B441,'X13'!$B:$AZ,14,FALSE)))))))))))))))))))))))))))))</f>
        <v xml:space="preserve"> </v>
      </c>
    </row>
    <row r="442" spans="1:19" ht="14.1" customHeight="1" x14ac:dyDescent="0.2">
      <c r="A442" s="156" t="s">
        <v>1058</v>
      </c>
      <c r="B442" s="122" t="str">
        <f>IF(ISERROR(IF($U$16=1,(VLOOKUP(A442,$AC$89:$AH$125,2,FALSE)),IF((IF($X$1=1,'X1'!B401,(IF($X$1=2,'X2'!B401,(IF($X$1=3,'X3'!B401,(IF($X$1=4,'X4'!B401,(IF($X$1=5,'X5'!B401,(IF($X$1=6,'X6'!B401,(IF($X$1=7,'X7'!B401,(IF($X$1=8,'X8'!B401,(IF($X$1=9,'X9'!B401,(IF($X$1=10,'X10'!B401,(IF($X$1=11,'X11'!B401,(IF($X$1=12,'X12'!B401,'X13'!B401))))))))))))))))))))))))="","",(IF($X$1=1,'X1'!B401,(IF($X$1=2,'X2'!B401,(IF($X$1=3,'X3'!B401,(IF($X$1=4,'X4'!B401,(IF($X$1=5,'X5'!B401,(IF($X$1=6,'X6'!B401,(IF($X$1=7,'X7'!B401,(IF($X$1=8,'X8'!B401,(IF($X$1=9,'X9'!B401,(IF($X$1=10,'X10'!B401,(IF($X$1=11,'X11'!B401,(IF($X$1=12,'X12'!B401,'X13'!B401)))))))))))))))))))))))))))=TRUE," ",(IF($U$16=1,(VLOOKUP(A442,$AC$89:$AH$125,2,FALSE)),IF((IF($X$1=1,'X1'!B401,(IF($X$1=2,'X2'!B401,(IF($X$1=3,'X3'!B401,(IF($X$1=4,'X4'!B401,(IF($X$1=5,'X5'!B401,(IF($X$1=6,'X6'!B401,(IF($X$1=7,'X7'!B401,(IF($X$1=8,'X8'!B401,(IF($X$1=9,'X9'!B401,(IF($X$1=10,'X10'!B401,(IF($X$1=11,'X11'!B401,(IF($X$1=12,'X12'!B401,'X13'!B401))))))))))))))))))))))))="","",(IF($X$1=1,'X1'!B401,(IF($X$1=2,'X2'!B401,(IF($X$1=3,'X3'!B401,(IF($X$1=4,'X4'!B401,(IF($X$1=5,'X5'!B401,(IF($X$1=6,'X6'!B401,(IF($X$1=7,'X7'!B401,(IF($X$1=8,'X8'!B401,(IF($X$1=9,'X9'!B401,(IF($X$1=10,'X10'!B401,(IF($X$1=11,'X11'!B401,(IF($X$1=12,'X12'!B401,'X13'!B401))))))))))))))))))))))))))))</f>
        <v/>
      </c>
      <c r="C442" s="181" t="str">
        <f ca="1">IF(ISERROR(IF($X$1=1,(VLOOKUP(B442,'X1'!$B:$AZ,47,FALSE)),IF($X$1=2,(VLOOKUP(B442,'X2'!$B:$AZ,47,FALSE)),IF($X$1=3,(VLOOKUP(B442,'X3'!$B:$AZ,47,FALSE)),IF($X$1=4,(VLOOKUP(B442,'X4'!$B:$AZ,47,FALSE)),IF($X$1=5,(VLOOKUP(B442,'X5'!$B:$AZ,47,FALSE)),IF($X$1=6,(VLOOKUP(B442,'X6'!$B:$AZ,47,FALSE)),IF($X$1=7,(VLOOKUP(B442,'X7'!$B:$AZ,47,FALSE)),IF($X$1=8,(VLOOKUP(B442,'X8'!$B:$AZ,47,FALSE)),IF($X$1=9,(VLOOKUP(B442,'X9'!$B:$AZ,47,FALSE)),IF($X$1=10,(VLOOKUP(B442,'X10'!$B:$AZ,47,FALSE)),IF($X$1=11,(VLOOKUP(B442,'X11'!$B:$AZ,47,FALSE)),IF($X$1=12,(VLOOKUP(B442,'X12'!$B:$AZ,47,FALSE)),IF($X$1=13,(VLOOKUP(B442,'X13'!$B:$AZ,47,FALSE)),"B"))))))))))))))=TRUE," ",(IF($X$1=1,(VLOOKUP(B442,'X1'!$B:$AZ,47,FALSE)),IF($X$1=2,(VLOOKUP(B442,'X2'!$B:$AZ,47,FALSE)),IF($X$1=3,(VLOOKUP(B442,'X3'!$B:$AZ,47,FALSE)),IF($X$1=4,(VLOOKUP(B442,'X4'!$B:$AZ,47,FALSE)),IF($X$1=5,(VLOOKUP(B442,'X5'!$B:$AZ,47,FALSE)),IF($X$1=6,(VLOOKUP(B442,'X6'!$B:$AZ,47,FALSE)),IF($X$1=7,(VLOOKUP(B442,'X7'!$B:$AZ,47,FALSE)),IF($X$1=8,(VLOOKUP(B442,'X8'!$B:$AZ,47,FALSE)),IF($X$1=9,(VLOOKUP(B442,'X9'!$B:$AZ,47,FALSE)),IF($X$1=10,(VLOOKUP(B442,'X10'!$B:$AZ,47,FALSE)),IF($X$1=11,(VLOOKUP(B442,'X11'!$B:$AZ,47,FALSE)),IF($X$1=12,(VLOOKUP(B442,'X12'!$B:$AZ,47,FALSE)),IF($X$1=13,(VLOOKUP(B442,'X13'!$B:$AZ,47,FALSE)),"B")))))))))))))))</f>
        <v xml:space="preserve"> </v>
      </c>
      <c r="D442" s="181" t="str">
        <f ca="1">IF(ISERROR(IF($X$1=1,(VLOOKUP(B442,'X1'!$B:$AP,41,FALSE)),IF($X$1=2,(VLOOKUP(B442,'X2'!$B:$AP,41,FALSE)),IF($X$1=3,(VLOOKUP(B442,'X3'!$B:$AP,41,FALSE)),IF($X$1=4,(VLOOKUP(B442,'X4'!$B:$AP,41,FALSE)),IF($X$1=5,(VLOOKUP(B442,'X5'!$B:$AP,41,FALSE)),IF($X$1=6,(VLOOKUP(B442,'X6'!$B:$AP,41,FALSE)),IF($X$1=7,(VLOOKUP(B442,'X7'!$B:$AP,41,FALSE)),IF($X$1=8,(VLOOKUP(B442,'X8'!$B:$AP,41,FALSE)),IF($X$1=9,(VLOOKUP(B442,'X9'!$B:$AP,41,FALSE)),IF($X$1=10,(VLOOKUP(B442,'X10'!$B:$AP,41,FALSE)),IF($X$1=11,(VLOOKUP(B442,'X11'!$B:$AP,41,FALSE)),IF($X$1=12,(VLOOKUP(B442,'X12'!$B:$AP,41,FALSE)),IF($X$1=13,(VLOOKUP(B442,'X13'!$B:$AP,41,FALSE)),"B"))))))))))))))=TRUE," ",(IF($X$1=1,(VLOOKUP(B442,'X1'!$B:$AP,41,FALSE)),IF($X$1=2,(VLOOKUP(B442,'X2'!$B:$AP,41,FALSE)),IF($X$1=3,(VLOOKUP(B442,'X3'!$B:$AP,41,FALSE)),IF($X$1=4,(VLOOKUP(B442,'X4'!$B:$AP,41,FALSE)),IF($X$1=5,(VLOOKUP(B442,'X5'!$B:$AP,41,FALSE)),IF($X$1=6,(VLOOKUP(B442,'X6'!$B:$AP,41,FALSE)),IF($X$1=7,(VLOOKUP(B442,'X7'!$B:$AP,41,FALSE)),IF($X$1=8,(VLOOKUP(B442,'X8'!$B:$AP,41,FALSE)),IF($X$1=9,(VLOOKUP(B442,'X9'!$B:$AP,41,FALSE)),IF($X$1=10,(VLOOKUP(B442,'X10'!$B:$AP,41,FALSE)),IF($X$1=11,(VLOOKUP(B442,'X11'!$B:$AP,41,FALSE)),IF($X$1=12,(VLOOKUP(B442,'X12'!$B:$AP,41,FALSE)),IF($X$1=13,(VLOOKUP(B442,'X13'!$B:$AP,41,FALSE)),"B")))))))))))))))</f>
        <v xml:space="preserve"> </v>
      </c>
      <c r="E442" s="182" t="str">
        <f ca="1">IF(ISERROR(IF($X$1=1,(VLOOKUP(B442,'X1'!$B:$AP,7,FALSE)),IF($X$1=2,(VLOOKUP(B442,'X2'!$B:$AP,7,FALSE)),IF($X$1=3,(VLOOKUP(B442,'X3'!$B:$AP,7,FALSE)),IF($X$1=4,(VLOOKUP(B442,'X4'!$B:$AP,7,FALSE)),IF($X$1=5,(VLOOKUP(B442,'X5'!$B:$AP,7,FALSE)),IF($X$1=6,(VLOOKUP(B442,'X6'!$B:$AP,7,FALSE)),IF($X$1=7,(VLOOKUP(B442,'X7'!$B:$AP,7,FALSE)),IF($X$1=8,(VLOOKUP(B442,'X8'!$B:$AP,7,FALSE)),IF($X$1=9,(VLOOKUP(B442,'X9'!$B:$AP,7,FALSE)),IF($X$1=10,(VLOOKUP(B442,'X10'!$B:$AP,7,FALSE)),IF($X$1=11,(VLOOKUP(B442,'X11'!$B:$AP,7,FALSE)),IF($X$1=12,(VLOOKUP(B442,'X12'!$B:$AP,7,FALSE)),IF($X$1=13,(VLOOKUP(B442,'X13'!$B:$AP,7,FALSE)),"B"))))))))))))))=TRUE," ",(IF($X$1=1,(VLOOKUP(B442,'X1'!$B:$AP,7,FALSE)),IF($X$1=2,(VLOOKUP(B442,'X2'!$B:$AP,7,FALSE)),IF($X$1=3,(VLOOKUP(B442,'X3'!$B:$AP,7,FALSE)),IF($X$1=4,(VLOOKUP(B442,'X4'!$B:$AP,7,FALSE)),IF($X$1=5,(VLOOKUP(B442,'X5'!$B:$AP,7,FALSE)),IF($X$1=6,(VLOOKUP(B442,'X6'!$B:$AP,7,FALSE)),IF($X$1=7,(VLOOKUP(B442,'X7'!$B:$AP,7,FALSE)),IF($X$1=8,(VLOOKUP(B442,'X8'!$B:$AP,7,FALSE)),IF($X$1=9,(VLOOKUP(B442,'X9'!$B:$AP,7,FALSE)),IF($X$1=10,(VLOOKUP(B442,'X10'!$B:$AP,7,FALSE)),IF($X$1=11,(VLOOKUP(B442,'X11'!$B:$AP,7,FALSE)),IF($X$1=12,(VLOOKUP(B442,'X12'!$B:$AP,7,FALSE)),IF($X$1=13,(VLOOKUP(B442,'X13'!$B:$AP,7,FALSE)),"B")))))))))))))))</f>
        <v xml:space="preserve"> </v>
      </c>
      <c r="F442" s="182" t="str">
        <f ca="1">IF(ISERROR(IF((IF($X$1=1,(VLOOKUP(B442,'X1'!$B:$AO,6,FALSE)),(IF($X$1=2,(VLOOKUP(B442,'X2'!$B:$AO,6,FALSE)),(IF($X$1=3,(VLOOKUP(B442,'X3'!$B:$AO,6,FALSE)),(IF($X$1=4,(VLOOKUP(B442,'X4'!$B:$AO,6,FALSE)),(IF($X$1=5,(VLOOKUP(B442,'X5'!$B:$AO,6,FALSE)),(IF($X$1=6,(VLOOKUP(B442,'X6'!$B:$AO,6,FALSE)),(IF($X$1=7,(VLOOKUP(B442,'X7'!$B:$AO,6,FALSE)),(IF($X$1=8,(VLOOKUP(B442,'X8'!$B:$AO,6,FALSE)),(IF($X$1=9,(VLOOKUP(B442,'X9'!$B:$AO,6,FALSE)),(IF($X$1=10,(VLOOKUP(B442,'X10'!$B:$AO,6,FALSE)),(IF($X$1=11,(VLOOKUP(B442,'X11'!$B:$AO,6,FALSE)),(IF($X$1=12,(VLOOKUP(B442,'X12'!$B:$AO,6,FALSE)),(VLOOKUP(B442,'X13'!$B:$AO,6,FALSE))))))))))))))))))))))))))=$V$1," ",(IF($X$1=1,(VLOOKUP(B442,'X1'!$B:$AO,6,FALSE)),(IF($X$1=2,(VLOOKUP(B442,'X2'!$B:$AO,6,FALSE)),(IF($X$1=3,(VLOOKUP(B442,'X3'!$B:$AO,6,FALSE)),(IF($X$1=4,(VLOOKUP(B442,'X4'!$B:$AO,6,FALSE)),(IF($X$1=5,(VLOOKUP(B442,'X5'!$B:$AO,6,FALSE)),(IF($X$1=6,(VLOOKUP(B442,'X6'!$B:$AO,6,FALSE)),(IF($X$1=7,(VLOOKUP(B442,'X7'!$B:$AO,6,FALSE)),(IF($X$1=8,(VLOOKUP(B442,'X8'!$B:$AO,6,FALSE)),(IF($X$1=9,(VLOOKUP(B442,'X9'!$B:$AO,6,FALSE)),(IF($X$1=10,(VLOOKUP(B442,'X10'!$B:$AO,6,FALSE)),(IF($X$1=11,(VLOOKUP(B442,'X11'!$B:$AO,6,FALSE)),(IF($X$1=12,(VLOOKUP(B442,'X12'!$B:$AO,6,FALSE)),(VLOOKUP(B442,'X13'!$B:$AO,6,FALSE))))))))))))))))))))))))))))=TRUE," ",(IF((IF($X$1=1,(VLOOKUP(B442,'X1'!$B:$AO,6,FALSE)),(IF($X$1=2,(VLOOKUP(B442,'X2'!$B:$AO,6,FALSE)),(IF($X$1=3,(VLOOKUP(B442,'X3'!$B:$AO,6,FALSE)),(IF($X$1=4,(VLOOKUP(B442,'X4'!$B:$AO,6,FALSE)),(IF($X$1=5,(VLOOKUP(B442,'X5'!$B:$AO,6,FALSE)),(IF($X$1=6,(VLOOKUP(B442,'X6'!$B:$AO,6,FALSE)),(IF($X$1=7,(VLOOKUP(B442,'X7'!$B:$AO,6,FALSE)),(IF($X$1=8,(VLOOKUP(B442,'X8'!$B:$AO,6,FALSE)),(IF($X$1=9,(VLOOKUP(B442,'X9'!$B:$AO,6,FALSE)),(IF($X$1=10,(VLOOKUP(B442,'X10'!$B:$AO,6,FALSE)),(IF($X$1=11,(VLOOKUP(B442,'X11'!$B:$AO,6,FALSE)),(IF($X$1=12,(VLOOKUP(B442,'X12'!$B:$AO,6,FALSE)),(VLOOKUP(B442,'X13'!$B:$AO,6,FALSE))))))))))))))))))))))))))=$V$1," ",(IF($X$1=1,(VLOOKUP(B442,'X1'!$B:$AO,6,FALSE)),(IF($X$1=2,(VLOOKUP(B442,'X2'!$B:$AO,6,FALSE)),(IF($X$1=3,(VLOOKUP(B442,'X3'!$B:$AO,6,FALSE)),(IF($X$1=4,(VLOOKUP(B442,'X4'!$B:$AO,6,FALSE)),(IF($X$1=5,(VLOOKUP(B442,'X5'!$B:$AO,6,FALSE)),(IF($X$1=6,(VLOOKUP(B442,'X6'!$B:$AO,6,FALSE)),(IF($X$1=7,(VLOOKUP(B442,'X7'!$B:$AO,6,FALSE)),(IF($X$1=8,(VLOOKUP(B442,'X8'!$B:$AO,6,FALSE)),(IF($X$1=9,(VLOOKUP(B442,'X9'!$B:$AO,6,FALSE)),(IF($X$1=10,(VLOOKUP(B442,'X10'!$B:$AO,6,FALSE)),(IF($X$1=11,(VLOOKUP(B442,'X11'!$B:$AO,6,FALSE)),(IF($X$1=12,(VLOOKUP(B442,'X12'!$B:$AO,6,FALSE)),(VLOOKUP(B442,'X13'!$B:$AO,6,FALSE)))))))))))))))))))))))))))))</f>
        <v xml:space="preserve"> </v>
      </c>
      <c r="G442" s="182" t="str">
        <f ca="1">IF(ISERROR(IF($X$1=1,(VLOOKUP(B442,'X1'!$B:$AZ,44,FALSE)),IF($X$1=2,(VLOOKUP(B442,'X2'!$B:$AZ,44,FALSE)),IF($X$1=3,(VLOOKUP(B442,'X3'!$B:$AZ,44,FALSE)),IF($X$1=4,(VLOOKUP(B442,'X4'!$B:$AZ,44,FALSE)),IF($X$1=5,(VLOOKUP(B442,'X5'!$B:$AZ,44,FALSE)),IF($X$1=6,(VLOOKUP(B442,'X6'!$B:$AZ,44,FALSE)),IF($X$1=7,(VLOOKUP(B442,'X7'!$B:$AZ,44,FALSE)),IF($X$1=8,(VLOOKUP(B442,'X8'!$B:$AZ,44,FALSE)),IF($X$1=9,(VLOOKUP(B442,'X9'!$B:$AZ,44,FALSE)),IF($X$1=10,(VLOOKUP(B442,'X10'!$B:$AZ,44,FALSE)),IF($X$1=11,(VLOOKUP(B442,'X11'!$B:$AZ,44,FALSE)),IF($X$1=12,(VLOOKUP(B442,'X12'!$B:$AZ,44,FALSE)),IF($X$1=13,(VLOOKUP(B442,'X13'!$B:$AZ,44,FALSE)),"B"))))))))))))))=TRUE," ",(IF($X$1=1,(VLOOKUP(B442,'X1'!$B:$AZ,44,FALSE)),IF($X$1=2,(VLOOKUP(B442,'X2'!$B:$AZ,44,FALSE)),IF($X$1=3,(VLOOKUP(B442,'X3'!$B:$AZ,44,FALSE)),IF($X$1=4,(VLOOKUP(B442,'X4'!$B:$AZ,44,FALSE)),IF($X$1=5,(VLOOKUP(B442,'X5'!$B:$AZ,44,FALSE)),IF($X$1=6,(VLOOKUP(B442,'X6'!$B:$AZ,44,FALSE)),IF($X$1=7,(VLOOKUP(B442,'X7'!$B:$AZ,44,FALSE)),IF($X$1=8,(VLOOKUP(B442,'X8'!$B:$AZ,44,FALSE)),IF($X$1=9,(VLOOKUP(B442,'X9'!$B:$AZ,44,FALSE)),IF($X$1=10,(VLOOKUP(B442,'X10'!$B:$AZ,44,FALSE)),IF($X$1=11,(VLOOKUP(B442,'X11'!$B:$AZ,44,FALSE)),IF($X$1=12,(VLOOKUP(B442,'X12'!$B:$AZ,44,FALSE)),IF($X$1=13,(VLOOKUP(B442,'X13'!$B:$AZ,44,FALSE)),"B")))))))))))))))</f>
        <v xml:space="preserve"> </v>
      </c>
      <c r="H442" s="182" t="str">
        <f ca="1">IF(ISERROR(IF($X$1=1,(VLOOKUP(B442,'X1'!$B:$AZ,8,FALSE)),IF($X$1=2,(VLOOKUP(B442,'X2'!$B:$AZ,8,FALSE)),IF($X$1=3,(VLOOKUP(B442,'X3'!$B:$AZ,8,FALSE)),IF($X$1=4,(VLOOKUP(B442,'X4'!$B:$AZ,8,FALSE)),IF($X$1=5,(VLOOKUP(B442,'X5'!$B:$AZ,8,FALSE)),IF($X$1=6,(VLOOKUP(B442,'X6'!$B:$AZ,8,FALSE)),IF($X$1=7,(VLOOKUP(B442,'X7'!$B:$AZ,8,FALSE)),IF($X$1=8,(VLOOKUP(B442,'X8'!$B:$AZ,8,FALSE)),IF($X$1=9,(VLOOKUP(B442,'X9'!$B:$AZ,8,FALSE)),IF($X$1=10,(VLOOKUP(B442,'X10'!$B:$AZ,8,FALSE)),IF($X$1=11,(VLOOKUP(B442,'X11'!$B:$AZ,8,FALSE)),IF($X$1=12,(VLOOKUP(B442,'X12'!$B:$AZ,8,FALSE)),IF($X$1=13,(VLOOKUP(B442,'X13'!$B:$AZ,8,FALSE)),"B"))))))))))))))=TRUE," ",(IF($X$1=1,(VLOOKUP(B442,'X1'!$B:$AZ,8,FALSE)),IF($X$1=2,(VLOOKUP(B442,'X2'!$B:$AZ,8,FALSE)),IF($X$1=3,(VLOOKUP(B442,'X3'!$B:$AZ,8,FALSE)),IF($X$1=4,(VLOOKUP(B442,'X4'!$B:$AZ,8,FALSE)),IF($X$1=5,(VLOOKUP(B442,'X5'!$B:$AZ,8,FALSE)),IF($X$1=6,(VLOOKUP(B442,'X6'!$B:$AZ,8,FALSE)),IF($X$1=7,(VLOOKUP(B442,'X7'!$B:$AZ,8,FALSE)),IF($X$1=8,(VLOOKUP(B442,'X8'!$B:$AZ,8,FALSE)),IF($X$1=9,(VLOOKUP(B442,'X9'!$B:$AZ,8,FALSE)),IF($X$1=10,(VLOOKUP(B442,'X10'!$B:$AZ,8,FALSE)),IF($X$1=11,(VLOOKUP(B442,'X11'!$B:$AZ,8,FALSE)),IF($X$1=12,(VLOOKUP(B442,'X12'!$B:$AZ,8,FALSE)),IF($X$1=13,(VLOOKUP(B442,'X13'!$B:$AZ,8,FALSE)),"B")))))))))))))))</f>
        <v xml:space="preserve"> </v>
      </c>
      <c r="I442" s="183" t="str">
        <f ca="1">IF(ISERROR(IF($X$1=1,(VLOOKUP(B442,'X1'!$B:$AZ,2,FALSE)),IF($X$1=2,(VLOOKUP(B442,'X2'!$B:$AZ,2,FALSE)),IF($X$1=3,(VLOOKUP(B442,'X3'!$B:$AZ,2,FALSE)),IF($X$1=4,(VLOOKUP(B442,'X4'!$B:$AZ,2,FALSE)),IF($X$1=5,(VLOOKUP(B442,'X5'!$B:$AZ,2,FALSE)),IF($X$1=6,(VLOOKUP(B442,'X6'!$B:$AZ,2,FALSE)),IF($X$1=7,(VLOOKUP(B442,'X7'!$B:$AZ,2,FALSE)),IF($X$1=8,(VLOOKUP(B442,'X8'!$B:$AZ,2,FALSE)),IF($X$1=9,(VLOOKUP(B442,'X9'!$B:$AZ,2,FALSE)),IF($X$1=10,(VLOOKUP(B442,'X10'!$B:$AZ,2,FALSE)),IF($X$1=11,(VLOOKUP(B442,'X11'!$B:$AZ,2,FALSE)),IF($X$1=12,(VLOOKUP(B442,'X12'!$B:$AZ,2,FALSE)),IF($X$1=13,(VLOOKUP(B442,'X13'!$B:$AZ,2,FALSE)),"B"))))))))))))))=TRUE," ",(IF($X$1=1,(VLOOKUP(B442,'X1'!$B:$AZ,2,FALSE)),IF($X$1=2,(VLOOKUP(B442,'X2'!$B:$AZ,2,FALSE)),IF($X$1=3,(VLOOKUP(B442,'X3'!$B:$AZ,2,FALSE)),IF($X$1=4,(VLOOKUP(B442,'X4'!$B:$AZ,2,FALSE)),IF($X$1=5,(VLOOKUP(B442,'X5'!$B:$AZ,2,FALSE)),IF($X$1=6,(VLOOKUP(B442,'X6'!$B:$AZ,2,FALSE)),IF($X$1=7,(VLOOKUP(B442,'X7'!$B:$AZ,2,FALSE)),IF($X$1=8,(VLOOKUP(B442,'X8'!$B:$AZ,2,FALSE)),IF($X$1=9,(VLOOKUP(B442,'X9'!$B:$AZ,2,FALSE)),IF($X$1=10,(VLOOKUP(B442,'X10'!$B:$AZ,2,FALSE)),IF($X$1=11,(VLOOKUP(B442,'X11'!$B:$AZ,2,FALSE)),IF($X$1=12,(VLOOKUP(B442,'X12'!$B:$AZ,2,FALSE)),IF($X$1=13,(VLOOKUP(B442,'X13'!$B:$AZ,2,FALSE)),"B")))))))))))))))</f>
        <v xml:space="preserve"> </v>
      </c>
      <c r="J442" s="183" t="str">
        <f ca="1">IF(ISERROR(IF($X$1=1,(VLOOKUP(B442,'X1'!$B:$AZ,3,FALSE)),IF($X$1=2,(VLOOKUP(B442,'X2'!$B:$AZ,3,FALSE)),IF($X$1=3,(VLOOKUP(B442,'X3'!$B:$AZ,3,FALSE)),IF($X$1=4,(VLOOKUP(B442,'X4'!$B:$AZ,3,FALSE)),IF($X$1=5,(VLOOKUP(B442,'X5'!$B:$AZ,3,FALSE)),IF($X$1=6,(VLOOKUP(B442,'X6'!$B:$AZ,3,FALSE)),IF($X$1=7,(VLOOKUP(B442,'X7'!$B:$AZ,3,FALSE)),IF($X$1=8,(VLOOKUP(B442,'X8'!$B:$AZ,3,FALSE)),IF($X$1=9,(VLOOKUP(B442,'X9'!$B:$AZ,3,FALSE)),IF($X$1=10,(VLOOKUP(B442,'X10'!$B:$AZ,3,FALSE)),IF($X$1=11,(VLOOKUP(B442,'X11'!$B:$AZ,3,FALSE)),IF($X$1=12,(VLOOKUP(B442,'X12'!$B:$AZ,3,FALSE)),IF($X$1=13,(VLOOKUP(B442,'X13'!$B:$AZ,3,FALSE)),"B"))))))))))))))=TRUE," ",(IF($X$1=1,(VLOOKUP(B442,'X1'!$B:$AZ,3,FALSE)),IF($X$1=2,(VLOOKUP(B442,'X2'!$B:$AZ,3,FALSE)),IF($X$1=3,(VLOOKUP(B442,'X3'!$B:$AZ,3,FALSE)),IF($X$1=4,(VLOOKUP(B442,'X4'!$B:$AZ,3,FALSE)),IF($X$1=5,(VLOOKUP(B442,'X5'!$B:$AZ,3,FALSE)),IF($X$1=6,(VLOOKUP(B442,'X6'!$B:$AZ,3,FALSE)),IF($X$1=7,(VLOOKUP(B442,'X7'!$B:$AZ,3,FALSE)),IF($X$1=8,(VLOOKUP(B442,'X8'!$B:$AZ,3,FALSE)),IF($X$1=9,(VLOOKUP(B442,'X9'!$B:$AZ,3,FALSE)),IF($X$1=10,(VLOOKUP(B442,'X10'!$B:$AZ,3,FALSE)),IF($X$1=11,(VLOOKUP(B442,'X11'!$B:$AZ,3,FALSE)),IF($X$1=12,(VLOOKUP(B442,'X12'!$B:$AZ,3,FALSE)),IF($X$1=13,(VLOOKUP(B442,'X13'!$B:$AZ,3,FALSE)),"B")))))))))))))))</f>
        <v xml:space="preserve"> </v>
      </c>
      <c r="K442" s="183" t="str">
        <f ca="1">IF(ISERROR(IF($X$1=1,(VLOOKUP(B442,'X1'!$B:$AZ,5,FALSE)),IF($X$1=2,(VLOOKUP(B442,'X2'!$B:$AZ,5,FALSE)),IF($X$1=3,(VLOOKUP(B442,'X3'!$B:$AZ,5,FALSE)),IF($X$1=4,(VLOOKUP(B442,'X4'!$B:$AZ,5,FALSE)),IF($X$1=5,(VLOOKUP(B442,'X5'!$B:$AZ,5,FALSE)),IF($X$1=6,(VLOOKUP(B442,'X6'!$B:$AZ,5,FALSE)),IF($X$1=7,(VLOOKUP(B442,'X7'!$B:$AZ,5,FALSE)),IF($X$1=8,(VLOOKUP(B442,'X8'!$B:$AZ,5,FALSE)),IF($X$1=9,(VLOOKUP(B442,'X9'!$B:$AZ,5,FALSE)),IF($X$1=10,(VLOOKUP(B442,'X10'!$B:$AZ,5,FALSE)),IF($X$1=11,(VLOOKUP(B442,'X11'!$B:$AZ,5,FALSE)),IF($X$1=12,(VLOOKUP(B442,'X12'!$B:$AZ,5,FALSE)),IF($X$1=13,(VLOOKUP(B442,'X13'!$B:$AZ,5,FALSE)),"B"))))))))))))))=TRUE," ",(IF($X$1=1,(VLOOKUP(B442,'X1'!$B:$AZ,5,FALSE)),IF($X$1=2,(VLOOKUP(B442,'X2'!$B:$AZ,5,FALSE)),IF($X$1=3,(VLOOKUP(B442,'X3'!$B:$AZ,5,FALSE)),IF($X$1=4,(VLOOKUP(B442,'X4'!$B:$AZ,5,FALSE)),IF($X$1=5,(VLOOKUP(B442,'X5'!$B:$AZ,5,FALSE)),IF($X$1=6,(VLOOKUP(B442,'X6'!$B:$AZ,5,FALSE)),IF($X$1=7,(VLOOKUP(B442,'X7'!$B:$AZ,5,FALSE)),IF($X$1=8,(VLOOKUP(B442,'X8'!$B:$AZ,5,FALSE)),IF($X$1=9,(VLOOKUP(B442,'X9'!$B:$AZ,5,FALSE)),IF($X$1=10,(VLOOKUP(B442,'X10'!$B:$AZ,5,FALSE)),IF($X$1=11,(VLOOKUP(B442,'X11'!$B:$AZ,5,FALSE)),IF($X$1=12,(VLOOKUP(B442,'X12'!$B:$AZ,5,FALSE)),IF($X$1=13,(VLOOKUP(B442,'X13'!$B:$AZ,5,FALSE)),"B")))))))))))))))</f>
        <v xml:space="preserve"> </v>
      </c>
      <c r="L442" s="184" t="str">
        <f ca="1">IF(ISERROR(IF($X$1=1,(VLOOKUP(B442,'X1'!$B:$AZ,9,FALSE)),IF($X$1=2,(VLOOKUP(B442,'X2'!$B:$AZ,9,FALSE)),IF($X$1=3,(VLOOKUP(B442,'X3'!$B:$AZ,9,FALSE)),IF($X$1=4,(VLOOKUP(B442,'X4'!$B:$AZ,9,FALSE)),IF($X$1=5,(VLOOKUP(B442,'X5'!$B:$AZ,9,FALSE)),IF($X$1=6,(VLOOKUP(B442,'X6'!$B:$AZ,9,FALSE)),IF($X$1=7,(VLOOKUP(B442,'X7'!$B:$AZ,9,FALSE)),IF($X$1=8,(VLOOKUP(B442,'X8'!$B:$AZ,9,FALSE)),IF($X$1=9,(VLOOKUP(B442,'X9'!$B:$AZ,9,FALSE)),IF($X$1=10,(VLOOKUP(B442,'X10'!$B:$AZ,9,FALSE)),IF($X$1=11,(VLOOKUP(B442,'X11'!$B:$AZ,9,FALSE)),IF($X$1=12,(VLOOKUP(B442,'X12'!$B:$AZ,9,FALSE)),IF($X$1=13,(VLOOKUP(B442,'X13'!$B:$AZ,9,FALSE)),"B"))))))))))))))=TRUE," ",(IF($X$1=1,(VLOOKUP(B442,'X1'!$B:$AZ,9,FALSE)),IF($X$1=2,(VLOOKUP(B442,'X2'!$B:$AZ,9,FALSE)),IF($X$1=3,(VLOOKUP(B442,'X3'!$B:$AZ,9,FALSE)),IF($X$1=4,(VLOOKUP(B442,'X4'!$B:$AZ,9,FALSE)),IF($X$1=5,(VLOOKUP(B442,'X5'!$B:$AZ,9,FALSE)),IF($X$1=6,(VLOOKUP(B442,'X6'!$B:$AZ,9,FALSE)),IF($X$1=7,(VLOOKUP(B442,'X7'!$B:$AZ,9,FALSE)),IF($X$1=8,(VLOOKUP(B442,'X8'!$B:$AZ,9,FALSE)),IF($X$1=9,(VLOOKUP(B442,'X9'!$B:$AZ,9,FALSE)),IF($X$1=10,(VLOOKUP(B442,'X10'!$B:$AZ,9,FALSE)),IF($X$1=11,(VLOOKUP(B442,'X11'!$B:$AZ,9,FALSE)),IF($X$1=12,(VLOOKUP(B442,'X12'!$B:$AZ,9,FALSE)),IF($X$1=13,(VLOOKUP(B442,'X13'!$B:$AZ,9,FALSE)),"B")))))))))))))))</f>
        <v xml:space="preserve"> </v>
      </c>
      <c r="M442" s="184" t="str">
        <f ca="1">IF(ISERROR(IF($X$1=1,(VLOOKUP(B442,'X1'!$B:$AZ,10,FALSE)),IF($X$1=2,(VLOOKUP(B442,'X2'!$B:$AZ,10,FALSE)),IF($X$1=3,(VLOOKUP(B442,'X3'!$B:$AZ,10,FALSE)),IF($X$1=4,(VLOOKUP(B442,'X4'!$B:$AZ,10,FALSE)),IF($X$1=5,(VLOOKUP(B442,'X5'!$B:$AZ,10,FALSE)),IF($X$1=6,(VLOOKUP(B442,'X6'!$B:$AZ,10,FALSE)),IF($X$1=7,(VLOOKUP(B442,'X7'!$B:$AZ,10,FALSE)),IF($X$1=8,(VLOOKUP(B442,'X8'!$B:$AZ,10,FALSE)),IF($X$1=9,(VLOOKUP(B442,'X9'!$B:$AZ,10,FALSE)),IF($X$1=10,(VLOOKUP(B442,'X10'!$B:$AZ,10,FALSE)),IF($X$1=11,(VLOOKUP(B442,'X11'!$B:$AZ,10,FALSE)),IF($X$1=12,(VLOOKUP(B442,'X12'!$B:$AZ,10,FALSE)),IF($X$1=13,(VLOOKUP(B442,'X13'!$B:$AZ,10,FALSE)),"B"))))))))))))))=TRUE," ",(IF($X$1=1,(VLOOKUP(B442,'X1'!$B:$AZ,10,FALSE)),IF($X$1=2,(VLOOKUP(B442,'X2'!$B:$AZ,10,FALSE)),IF($X$1=3,(VLOOKUP(B442,'X3'!$B:$AZ,10,FALSE)),IF($X$1=4,(VLOOKUP(B442,'X4'!$B:$AZ,10,FALSE)),IF($X$1=5,(VLOOKUP(B442,'X5'!$B:$AZ,10,FALSE)),IF($X$1=6,(VLOOKUP(B442,'X6'!$B:$AZ,10,FALSE)),IF($X$1=7,(VLOOKUP(B442,'X7'!$B:$AZ,10,FALSE)),IF($X$1=8,(VLOOKUP(B442,'X8'!$B:$AZ,10,FALSE)),IF($X$1=9,(VLOOKUP(B442,'X9'!$B:$AZ,10,FALSE)),IF($X$1=10,(VLOOKUP(B442,'X10'!$B:$AZ,10,FALSE)),IF($X$1=11,(VLOOKUP(B442,'X11'!$B:$AZ,10,FALSE)),IF($X$1=12,(VLOOKUP(B442,'X12'!$B:$AZ,10,FALSE)),IF($X$1=13,(VLOOKUP(B442,'X13'!$B:$AZ,10,FALSE)),"B")))))))))))))))</f>
        <v xml:space="preserve"> </v>
      </c>
      <c r="N442" s="185" t="str">
        <f ca="1">IF(ISERROR(IF($X$1=1,(VLOOKUP(B442,'X1'!$B:$AZ,45,FALSE)),IF($X$1=2,(VLOOKUP(B442,'X2'!$B:$AZ,45,FALSE)),IF($X$1=3,(VLOOKUP(B442,'X3'!$B:$AZ,45,FALSE)),IF($X$1=4,(VLOOKUP(B442,'X4'!$B:$AZ,45,FALSE)),IF($X$1=5,(VLOOKUP(B442,'X5'!$B:$AZ,45,FALSE)),IF($X$1=6,(VLOOKUP(B442,'X6'!$B:$AZ,45,FALSE)),IF($X$1=7,(VLOOKUP(B442,'X7'!$B:$AZ,45,FALSE)),IF($X$1=8,(VLOOKUP(B442,'X8'!$B:$AZ,45,FALSE)),IF($X$1=9,(VLOOKUP(B442,'X9'!$B:$AZ,45,FALSE)),IF($X$1=10,(VLOOKUP(B442,'X10'!$B:$AZ,45,FALSE)),IF($X$1=11,(VLOOKUP(B442,'X11'!$B:$AZ,45,FALSE)),IF($X$1=12,(VLOOKUP(B442,'X12'!$B:$AZ,45,FALSE)),IF($X$1=13,(VLOOKUP(B442,'X13'!$B:$AZ,45,FALSE)),"B"))))))))))))))=TRUE," ",(IF($X$1=1,(VLOOKUP(B442,'X1'!$B:$AZ,45,FALSE)),IF($X$1=2,(VLOOKUP(B442,'X2'!$B:$AZ,45,FALSE)),IF($X$1=3,(VLOOKUP(B442,'X3'!$B:$AZ,45,FALSE)),IF($X$1=4,(VLOOKUP(B442,'X4'!$B:$AZ,45,FALSE)),IF($X$1=5,(VLOOKUP(B442,'X5'!$B:$AZ,45,FALSE)),IF($X$1=6,(VLOOKUP(B442,'X6'!$B:$AZ,45,FALSE)),IF($X$1=7,(VLOOKUP(B442,'X7'!$B:$AZ,45,FALSE)),IF($X$1=8,(VLOOKUP(B442,'X8'!$B:$AZ,45,FALSE)),IF($X$1=9,(VLOOKUP(B442,'X9'!$B:$AZ,45,FALSE)),IF($X$1=10,(VLOOKUP(B442,'X10'!$B:$AZ,45,FALSE)),IF($X$1=11,(VLOOKUP(B442,'X11'!$B:$AZ,45,FALSE)),IF($X$1=12,(VLOOKUP(B442,'X12'!$B:$AZ,45,FALSE)),IF($X$1=13,(VLOOKUP(B442,'X13'!$B:$AZ,45,FALSE)),"B")))))))))))))))</f>
        <v xml:space="preserve"> </v>
      </c>
      <c r="O442" s="184" t="str">
        <f ca="1">IF(ISERROR(IF($X$1=1,(VLOOKUP(B442,'X1'!$B:$AZ,11,FALSE)),IF($X$1=2,(VLOOKUP(B442,'X2'!$B:$AZ,11,FALSE)),IF($X$1=3,(VLOOKUP(B442,'X3'!$B:$AZ,11,FALSE)),IF($X$1=4,(VLOOKUP(B442,'X4'!$B:$AZ,11,FALSE)),IF($X$1=5,(VLOOKUP(B442,'X5'!$B:$AZ,11,FALSE)),IF($X$1=6,(VLOOKUP(B442,'X6'!$B:$AZ,11,FALSE)),IF($X$1=7,(VLOOKUP(B442,'X7'!$B:$AZ,11,FALSE)),IF($X$1=8,(VLOOKUP(B442,'X8'!$B:$AZ,11,FALSE)),IF($X$1=9,(VLOOKUP(B442,'X9'!$B:$AZ,11,FALSE)),IF($X$1=10,(VLOOKUP(B442,'X10'!$B:$AZ,11,FALSE)),IF($X$1=11,(VLOOKUP(B442,'X11'!$B:$AZ,11,FALSE)),IF($X$1=12,(VLOOKUP(B442,'X12'!$B:$AZ,11,FALSE)),IF($X$1=13,(VLOOKUP(B442,'X13'!$B:$AZ,11,FALSE)),"B"))))))))))))))=TRUE," ",(IF($X$1=1,(VLOOKUP(B442,'X1'!$B:$AZ,11,FALSE)),IF($X$1=2,(VLOOKUP(B442,'X2'!$B:$AZ,11,FALSE)),IF($X$1=3,(VLOOKUP(B442,'X3'!$B:$AZ,11,FALSE)),IF($X$1=4,(VLOOKUP(B442,'X4'!$B:$AZ,11,FALSE)),IF($X$1=5,(VLOOKUP(B442,'X5'!$B:$AZ,11,FALSE)),IF($X$1=6,(VLOOKUP(B442,'X6'!$B:$AZ,11,FALSE)),IF($X$1=7,(VLOOKUP(B442,'X7'!$B:$AZ,11,FALSE)),IF($X$1=8,(VLOOKUP(B442,'X8'!$B:$AZ,11,FALSE)),IF($X$1=9,(VLOOKUP(B442,'X9'!$B:$AZ,11,FALSE)),IF($X$1=10,(VLOOKUP(B442,'X10'!$B:$AZ,11,FALSE)),IF($X$1=11,(VLOOKUP(B442,'X11'!$B:$AZ,11,FALSE)),IF($X$1=12,(VLOOKUP(B442,'X12'!$B:$AZ,11,FALSE)),IF($X$1=13,(VLOOKUP(B442,'X13'!$B:$AZ,11,FALSE)),"B")))))))))))))))</f>
        <v xml:space="preserve"> </v>
      </c>
      <c r="P442" s="184" t="str">
        <f ca="1">IF(ISERROR(IF($X$1=1,(VLOOKUP(B442,'X1'!$B:$AZ,12,FALSE)),IF($X$1=2,(VLOOKUP(B442,'X2'!$B:$AZ,12,FALSE)),IF($X$1=3,(VLOOKUP(B442,'X3'!$B:$AZ,12,FALSE)),IF($X$1=4,(VLOOKUP(B442,'X4'!$B:$AZ,12,FALSE)),IF($X$1=5,(VLOOKUP(B442,'X5'!$B:$AZ,12,FALSE)),IF($X$1=6,(VLOOKUP(B442,'X6'!$B:$AZ,12,FALSE)),IF($X$1=7,(VLOOKUP(B442,'X7'!$B:$AZ,12,FALSE)),IF($X$1=8,(VLOOKUP(B442,'X8'!$B:$AZ,12,FALSE)),IF($X$1=9,(VLOOKUP(B442,'X9'!$B:$AZ,12,FALSE)),IF($X$1=10,(VLOOKUP(B442,'X10'!$B:$AZ,12,FALSE)),IF($X$1=11,(VLOOKUP(B442,'X11'!$B:$AZ,12,FALSE)),IF($X$1=12,(VLOOKUP(B442,'X12'!$B:$AZ,12,FALSE)),IF($X$1=13,(VLOOKUP(B442,'X13'!$B:$AZ,12,FALSE)),"B"))))))))))))))=TRUE," ",(IF($X$1=1,(VLOOKUP(B442,'X1'!$B:$AZ,12,FALSE)),IF($X$1=2,(VLOOKUP(B442,'X2'!$B:$AZ,12,FALSE)),IF($X$1=3,(VLOOKUP(B442,'X3'!$B:$AZ,12,FALSE)),IF($X$1=4,(VLOOKUP(B442,'X4'!$B:$AZ,12,FALSE)),IF($X$1=5,(VLOOKUP(B442,'X5'!$B:$AZ,12,FALSE)),IF($X$1=6,(VLOOKUP(B442,'X6'!$B:$AZ,12,FALSE)),IF($X$1=7,(VLOOKUP(B442,'X7'!$B:$AZ,12,FALSE)),IF($X$1=8,(VLOOKUP(B442,'X8'!$B:$AZ,12,FALSE)),IF($X$1=9,(VLOOKUP(B442,'X9'!$B:$AZ,12,FALSE)),IF($X$1=10,(VLOOKUP(B442,'X10'!$B:$AZ,12,FALSE)),IF($X$1=11,(VLOOKUP(B442,'X11'!$B:$AZ,12,FALSE)),IF($X$1=12,(VLOOKUP(B442,'X12'!$B:$AZ,12,FALSE)),IF($X$1=13,(VLOOKUP(B442,'X13'!$B:$AZ,12,FALSE)),"B")))))))))))))))</f>
        <v xml:space="preserve"> </v>
      </c>
      <c r="Q442" s="185" t="str">
        <f ca="1">IF(ISERROR(IF($X$1=1,(VLOOKUP(B442,'X1'!$B:$AZ,46,FALSE)),IF($X$1=2,(VLOOKUP(B442,'X2'!$B:$AZ,46,FALSE)),IF($X$1=3,(VLOOKUP(B442,'X3'!$B:$AZ,46,FALSE)),IF($X$1=4,(VLOOKUP(B442,'X4'!$B:$AZ,46,FALSE)),IF($X$1=5,(VLOOKUP(B442,'X5'!$B:$AZ,46,FALSE)),IF($X$1=6,(VLOOKUP(B442,'X6'!$B:$AZ,46,FALSE)),IF($X$1=7,(VLOOKUP(B442,'X7'!$B:$AZ,46,FALSE)),IF($X$1=8,(VLOOKUP(B442,'X8'!$B:$AZ,46,FALSE)),IF($X$1=9,(VLOOKUP(B442,'X9'!$B:$AZ,46,FALSE)),IF($X$1=10,(VLOOKUP(B442,'X10'!$B:$AZ,46,FALSE)),IF($X$1=11,(VLOOKUP(B442,'X11'!$B:$AZ,46,FALSE)),IF($X$1=12,(VLOOKUP(B442,'X12'!$B:$AZ,46,FALSE)),IF($X$1=13,(VLOOKUP(B442,'X13'!$B:$AZ,46,FALSE)),"B"))))))))))))))=TRUE," ",(IF($X$1=1,(VLOOKUP(B442,'X1'!$B:$AZ,46,FALSE)),IF($X$1=2,(VLOOKUP(B442,'X2'!$B:$AZ,46,FALSE)),IF($X$1=3,(VLOOKUP(B442,'X3'!$B:$AZ,46,FALSE)),IF($X$1=4,(VLOOKUP(B442,'X4'!$B:$AZ,46,FALSE)),IF($X$1=5,(VLOOKUP(B442,'X5'!$B:$AZ,46,FALSE)),IF($X$1=6,(VLOOKUP(B442,'X6'!$B:$AZ,46,FALSE)),IF($X$1=7,(VLOOKUP(B442,'X7'!$B:$AZ,46,FALSE)),IF($X$1=8,(VLOOKUP(B442,'X8'!$B:$AZ,46,FALSE)),IF($X$1=9,(VLOOKUP(B442,'X9'!$B:$AZ,46,FALSE)),IF($X$1=10,(VLOOKUP(B442,'X10'!$B:$AZ,46,FALSE)),IF($X$1=11,(VLOOKUP(B442,'X11'!$B:$AZ,46,FALSE)),IF($X$1=12,(VLOOKUP(B442,'X12'!$B:$AZ,46,FALSE)),IF($X$1=13,(VLOOKUP(B442,'X13'!$B:$AZ,46,FALSE)),"B")))))))))))))))</f>
        <v xml:space="preserve"> </v>
      </c>
      <c r="R442" s="185" t="str">
        <f ca="1">IF(ISERROR(IF($X$1=1,(VLOOKUP(B442,'X1'!$B:$AZ,15,FALSE)),IF($X$1=2,(VLOOKUP(B442,'X2'!$B:$AZ,15,FALSE)),IF($X$1=3,(VLOOKUP(B442,'X3'!$B:$AZ,15,FALSE)),IF($X$1=4,(VLOOKUP(B442,'X4'!$B:$AZ,15,FALSE)),IF($X$1=5,(VLOOKUP(B442,'X5'!$B:$AZ,15,FALSE)),IF($X$1=6,(VLOOKUP(B442,'X6'!$B:$AZ,15,FALSE)),IF($X$1=7,(VLOOKUP(B442,'X7'!$B:$AZ,15,FALSE)),IF($X$1=8,(VLOOKUP(B442,'X8'!$B:$AZ,15,FALSE)),IF($X$1=9,(VLOOKUP(B442,'X9'!$B:$AZ,15,FALSE)),IF($X$1=10,(VLOOKUP(B442,'X10'!$B:$AZ,15,FALSE)),IF($X$1=11,(VLOOKUP(B442,'X11'!$B:$AZ,15,FALSE)),IF($X$1=12,(VLOOKUP(B442,'X12'!$B:$AZ,15,FALSE)),IF($X$1=13,(VLOOKUP(B442,'X13'!$B:$AZ,15,FALSE)),"B"))))))))))))))=TRUE," ",(IF($X$1=1,(VLOOKUP(B442,'X1'!$B:$AZ,15,FALSE)),IF($X$1=2,(VLOOKUP(B442,'X2'!$B:$AZ,15,FALSE)),IF($X$1=3,(VLOOKUP(B442,'X3'!$B:$AZ,15,FALSE)),IF($X$1=4,(VLOOKUP(B442,'X4'!$B:$AZ,15,FALSE)),IF($X$1=5,(VLOOKUP(B442,'X5'!$B:$AZ,15,FALSE)),IF($X$1=6,(VLOOKUP(B442,'X6'!$B:$AZ,15,FALSE)),IF($X$1=7,(VLOOKUP(B442,'X7'!$B:$AZ,15,FALSE)),IF($X$1=8,(VLOOKUP(B442,'X8'!$B:$AZ,15,FALSE)),IF($X$1=9,(VLOOKUP(B442,'X9'!$B:$AZ,15,FALSE)),IF($X$1=10,(VLOOKUP(B442,'X10'!$B:$AZ,15,FALSE)),IF($X$1=11,(VLOOKUP(B442,'X11'!$B:$AZ,15,FALSE)),IF($X$1=12,(VLOOKUP(B442,'X12'!$B:$AZ,15,FALSE)),IF($X$1=13,(VLOOKUP(B442,'X13'!$B:$AZ,15,FALSE)),"B")))))))))))))))</f>
        <v xml:space="preserve"> </v>
      </c>
      <c r="S442" s="185" t="str">
        <f ca="1">IF(ISERROR(IF((IF($X$1=1,(VLOOKUP(B442,'X1'!$B:$AZ,14,FALSE)),(IF($X$1=2,(VLOOKUP(B442,'X2'!$B:$AZ,14,FALSE)),(IF($X$1=3,(VLOOKUP(B442,'X3'!$B:$AZ,14,FALSE)),(IF($X$1=4,(VLOOKUP(B442,'X4'!$B:$AZ,14,FALSE)),(IF($X$1=5,(VLOOKUP(B442,'X5'!$B:$AZ,14,FALSE)),(IF($X$1=6,(VLOOKUP(B442,'X6'!$B:$AZ,14,FALSE)),(IF($X$1=7,(VLOOKUP(B442,'X7'!$B:$AZ,14,FALSE)),(IF($X$1=8,(VLOOKUP(B442,'X8'!$B:$AZ,14,FALSE)),(IF($X$1=9,(VLOOKUP(B442,'X9'!$B:$AZ,14,FALSE)),(IF($X$1=10,(VLOOKUP(B442,'X10'!$B:$AZ,14,FALSE)),(IF($X$1=11,(VLOOKUP(B442,'X11'!$B:$AZ,14,FALSE)),(IF($X$1=12,(VLOOKUP(B442,'X12'!$B:$AZ,14,FALSE)),(VLOOKUP(B442,'X13'!$B:$AZ,14,FALSE))))))))))))))))))))))))))=$V$1," ",(IF($X$1=1,(VLOOKUP(B442,'X1'!$B:$AZ,14,FALSE)),(IF($X$1=2,(VLOOKUP(B442,'X2'!$B:$AZ,14,FALSE)),(IF($X$1=3,(VLOOKUP(B442,'X3'!$B:$AZ,14,FALSE)),(IF($X$1=4,(VLOOKUP(B442,'X4'!$B:$AZ,14,FALSE)),(IF($X$1=5,(VLOOKUP(B442,'X5'!$B:$AZ,14,FALSE)),(IF($X$1=6,(VLOOKUP(B442,'X6'!$B:$AZ,14,FALSE)),(IF($X$1=7,(VLOOKUP(B442,'X7'!$B:$AZ,14,FALSE)),(IF($X$1=8,(VLOOKUP(B442,'X8'!$B:$AZ,14,FALSE)),(IF($X$1=9,(VLOOKUP(B442,'X9'!$B:$AZ,14,FALSE)),(IF($X$1=10,(VLOOKUP(B442,'X10'!$B:$AZ,14,FALSE)),(IF($X$1=11,(VLOOKUP(B442,'X11'!$B:$AZ,14,FALSE)),(IF($X$1=12,(VLOOKUP(B442,'X12'!$B:$AZ,14,FALSE)),(VLOOKUP(B442,'X13'!$B:$AZ,14,FALSE))))))))))))))))))))))))))))=TRUE," ",(IF((IF($X$1=1,(VLOOKUP(B442,'X1'!$B:$AZ,14,FALSE)),(IF($X$1=2,(VLOOKUP(B442,'X2'!$B:$AZ,14,FALSE)),(IF($X$1=3,(VLOOKUP(B442,'X3'!$B:$AZ,14,FALSE)),(IF($X$1=4,(VLOOKUP(B442,'X4'!$B:$AZ,14,FALSE)),(IF($X$1=5,(VLOOKUP(B442,'X5'!$B:$AZ,14,FALSE)),(IF($X$1=6,(VLOOKUP(B442,'X6'!$B:$AZ,14,FALSE)),(IF($X$1=7,(VLOOKUP(B442,'X7'!$B:$AZ,14,FALSE)),(IF($X$1=8,(VLOOKUP(B442,'X8'!$B:$AZ,14,FALSE)),(IF($X$1=9,(VLOOKUP(B442,'X9'!$B:$AZ,14,FALSE)),(IF($X$1=10,(VLOOKUP(B442,'X10'!$B:$AZ,14,FALSE)),(IF($X$1=11,(VLOOKUP(B442,'X11'!$B:$AZ,14,FALSE)),(IF($X$1=12,(VLOOKUP(B442,'X12'!$B:$AZ,14,FALSE)),(VLOOKUP(B442,'X13'!$B:$AZ,14,FALSE))))))))))))))))))))))))))=$V$1," ",(IF($X$1=1,(VLOOKUP(B442,'X1'!$B:$AZ,14,FALSE)),(IF($X$1=2,(VLOOKUP(B442,'X2'!$B:$AZ,14,FALSE)),(IF($X$1=3,(VLOOKUP(B442,'X3'!$B:$AZ,14,FALSE)),(IF($X$1=4,(VLOOKUP(B442,'X4'!$B:$AZ,14,FALSE)),(IF($X$1=5,(VLOOKUP(B442,'X5'!$B:$AZ,14,FALSE)),(IF($X$1=6,(VLOOKUP(B442,'X6'!$B:$AZ,14,FALSE)),(IF($X$1=7,(VLOOKUP(B442,'X7'!$B:$AZ,14,FALSE)),(IF($X$1=8,(VLOOKUP(B442,'X8'!$B:$AZ,14,FALSE)),(IF($X$1=9,(VLOOKUP(B442,'X9'!$B:$AZ,14,FALSE)),(IF($X$1=10,(VLOOKUP(B442,'X10'!$B:$AZ,14,FALSE)),(IF($X$1=11,(VLOOKUP(B442,'X11'!$B:$AZ,14,FALSE)),(IF($X$1=12,(VLOOKUP(B442,'X12'!$B:$AZ,14,FALSE)),(VLOOKUP(B442,'X13'!$B:$AZ,14,FALSE)))))))))))))))))))))))))))))</f>
        <v xml:space="preserve"> </v>
      </c>
    </row>
    <row r="443" spans="1:19" ht="14.1" customHeight="1" x14ac:dyDescent="0.2">
      <c r="A443" s="156" t="s">
        <v>1058</v>
      </c>
      <c r="B443" s="122" t="str">
        <f>IF(ISERROR(IF($U$16=1,(VLOOKUP(A443,$AC$89:$AH$125,2,FALSE)),IF((IF($X$1=1,'X1'!B402,(IF($X$1=2,'X2'!B402,(IF($X$1=3,'X3'!B402,(IF($X$1=4,'X4'!B402,(IF($X$1=5,'X5'!B402,(IF($X$1=6,'X6'!B402,(IF($X$1=7,'X7'!B402,(IF($X$1=8,'X8'!B402,(IF($X$1=9,'X9'!B402,(IF($X$1=10,'X10'!B402,(IF($X$1=11,'X11'!B402,(IF($X$1=12,'X12'!B402,'X13'!B402))))))))))))))))))))))))="","",(IF($X$1=1,'X1'!B402,(IF($X$1=2,'X2'!B402,(IF($X$1=3,'X3'!B402,(IF($X$1=4,'X4'!B402,(IF($X$1=5,'X5'!B402,(IF($X$1=6,'X6'!B402,(IF($X$1=7,'X7'!B402,(IF($X$1=8,'X8'!B402,(IF($X$1=9,'X9'!B402,(IF($X$1=10,'X10'!B402,(IF($X$1=11,'X11'!B402,(IF($X$1=12,'X12'!B402,'X13'!B402)))))))))))))))))))))))))))=TRUE," ",(IF($U$16=1,(VLOOKUP(A443,$AC$89:$AH$125,2,FALSE)),IF((IF($X$1=1,'X1'!B402,(IF($X$1=2,'X2'!B402,(IF($X$1=3,'X3'!B402,(IF($X$1=4,'X4'!B402,(IF($X$1=5,'X5'!B402,(IF($X$1=6,'X6'!B402,(IF($X$1=7,'X7'!B402,(IF($X$1=8,'X8'!B402,(IF($X$1=9,'X9'!B402,(IF($X$1=10,'X10'!B402,(IF($X$1=11,'X11'!B402,(IF($X$1=12,'X12'!B402,'X13'!B402))))))))))))))))))))))))="","",(IF($X$1=1,'X1'!B402,(IF($X$1=2,'X2'!B402,(IF($X$1=3,'X3'!B402,(IF($X$1=4,'X4'!B402,(IF($X$1=5,'X5'!B402,(IF($X$1=6,'X6'!B402,(IF($X$1=7,'X7'!B402,(IF($X$1=8,'X8'!B402,(IF($X$1=9,'X9'!B402,(IF($X$1=10,'X10'!B402,(IF($X$1=11,'X11'!B402,(IF($X$1=12,'X12'!B402,'X13'!B402))))))))))))))))))))))))))))</f>
        <v/>
      </c>
      <c r="C443" s="181" t="str">
        <f ca="1">IF(ISERROR(IF($X$1=1,(VLOOKUP(B443,'X1'!$B:$AZ,47,FALSE)),IF($X$1=2,(VLOOKUP(B443,'X2'!$B:$AZ,47,FALSE)),IF($X$1=3,(VLOOKUP(B443,'X3'!$B:$AZ,47,FALSE)),IF($X$1=4,(VLOOKUP(B443,'X4'!$B:$AZ,47,FALSE)),IF($X$1=5,(VLOOKUP(B443,'X5'!$B:$AZ,47,FALSE)),IF($X$1=6,(VLOOKUP(B443,'X6'!$B:$AZ,47,FALSE)),IF($X$1=7,(VLOOKUP(B443,'X7'!$B:$AZ,47,FALSE)),IF($X$1=8,(VLOOKUP(B443,'X8'!$B:$AZ,47,FALSE)),IF($X$1=9,(VLOOKUP(B443,'X9'!$B:$AZ,47,FALSE)),IF($X$1=10,(VLOOKUP(B443,'X10'!$B:$AZ,47,FALSE)),IF($X$1=11,(VLOOKUP(B443,'X11'!$B:$AZ,47,FALSE)),IF($X$1=12,(VLOOKUP(B443,'X12'!$B:$AZ,47,FALSE)),IF($X$1=13,(VLOOKUP(B443,'X13'!$B:$AZ,47,FALSE)),"B"))))))))))))))=TRUE," ",(IF($X$1=1,(VLOOKUP(B443,'X1'!$B:$AZ,47,FALSE)),IF($X$1=2,(VLOOKUP(B443,'X2'!$B:$AZ,47,FALSE)),IF($X$1=3,(VLOOKUP(B443,'X3'!$B:$AZ,47,FALSE)),IF($X$1=4,(VLOOKUP(B443,'X4'!$B:$AZ,47,FALSE)),IF($X$1=5,(VLOOKUP(B443,'X5'!$B:$AZ,47,FALSE)),IF($X$1=6,(VLOOKUP(B443,'X6'!$B:$AZ,47,FALSE)),IF($X$1=7,(VLOOKUP(B443,'X7'!$B:$AZ,47,FALSE)),IF($X$1=8,(VLOOKUP(B443,'X8'!$B:$AZ,47,FALSE)),IF($X$1=9,(VLOOKUP(B443,'X9'!$B:$AZ,47,FALSE)),IF($X$1=10,(VLOOKUP(B443,'X10'!$B:$AZ,47,FALSE)),IF($X$1=11,(VLOOKUP(B443,'X11'!$B:$AZ,47,FALSE)),IF($X$1=12,(VLOOKUP(B443,'X12'!$B:$AZ,47,FALSE)),IF($X$1=13,(VLOOKUP(B443,'X13'!$B:$AZ,47,FALSE)),"B")))))))))))))))</f>
        <v xml:space="preserve"> </v>
      </c>
      <c r="D443" s="181" t="str">
        <f ca="1">IF(ISERROR(IF($X$1=1,(VLOOKUP(B443,'X1'!$B:$AP,41,FALSE)),IF($X$1=2,(VLOOKUP(B443,'X2'!$B:$AP,41,FALSE)),IF($X$1=3,(VLOOKUP(B443,'X3'!$B:$AP,41,FALSE)),IF($X$1=4,(VLOOKUP(B443,'X4'!$B:$AP,41,FALSE)),IF($X$1=5,(VLOOKUP(B443,'X5'!$B:$AP,41,FALSE)),IF($X$1=6,(VLOOKUP(B443,'X6'!$B:$AP,41,FALSE)),IF($X$1=7,(VLOOKUP(B443,'X7'!$B:$AP,41,FALSE)),IF($X$1=8,(VLOOKUP(B443,'X8'!$B:$AP,41,FALSE)),IF($X$1=9,(VLOOKUP(B443,'X9'!$B:$AP,41,FALSE)),IF($X$1=10,(VLOOKUP(B443,'X10'!$B:$AP,41,FALSE)),IF($X$1=11,(VLOOKUP(B443,'X11'!$B:$AP,41,FALSE)),IF($X$1=12,(VLOOKUP(B443,'X12'!$B:$AP,41,FALSE)),IF($X$1=13,(VLOOKUP(B443,'X13'!$B:$AP,41,FALSE)),"B"))))))))))))))=TRUE," ",(IF($X$1=1,(VLOOKUP(B443,'X1'!$B:$AP,41,FALSE)),IF($X$1=2,(VLOOKUP(B443,'X2'!$B:$AP,41,FALSE)),IF($X$1=3,(VLOOKUP(B443,'X3'!$B:$AP,41,FALSE)),IF($X$1=4,(VLOOKUP(B443,'X4'!$B:$AP,41,FALSE)),IF($X$1=5,(VLOOKUP(B443,'X5'!$B:$AP,41,FALSE)),IF($X$1=6,(VLOOKUP(B443,'X6'!$B:$AP,41,FALSE)),IF($X$1=7,(VLOOKUP(B443,'X7'!$B:$AP,41,FALSE)),IF($X$1=8,(VLOOKUP(B443,'X8'!$B:$AP,41,FALSE)),IF($X$1=9,(VLOOKUP(B443,'X9'!$B:$AP,41,FALSE)),IF($X$1=10,(VLOOKUP(B443,'X10'!$B:$AP,41,FALSE)),IF($X$1=11,(VLOOKUP(B443,'X11'!$B:$AP,41,FALSE)),IF($X$1=12,(VLOOKUP(B443,'X12'!$B:$AP,41,FALSE)),IF($X$1=13,(VLOOKUP(B443,'X13'!$B:$AP,41,FALSE)),"B")))))))))))))))</f>
        <v xml:space="preserve"> </v>
      </c>
      <c r="E443" s="182" t="str">
        <f ca="1">IF(ISERROR(IF($X$1=1,(VLOOKUP(B443,'X1'!$B:$AP,7,FALSE)),IF($X$1=2,(VLOOKUP(B443,'X2'!$B:$AP,7,FALSE)),IF($X$1=3,(VLOOKUP(B443,'X3'!$B:$AP,7,FALSE)),IF($X$1=4,(VLOOKUP(B443,'X4'!$B:$AP,7,FALSE)),IF($X$1=5,(VLOOKUP(B443,'X5'!$B:$AP,7,FALSE)),IF($X$1=6,(VLOOKUP(B443,'X6'!$B:$AP,7,FALSE)),IF($X$1=7,(VLOOKUP(B443,'X7'!$B:$AP,7,FALSE)),IF($X$1=8,(VLOOKUP(B443,'X8'!$B:$AP,7,FALSE)),IF($X$1=9,(VLOOKUP(B443,'X9'!$B:$AP,7,FALSE)),IF($X$1=10,(VLOOKUP(B443,'X10'!$B:$AP,7,FALSE)),IF($X$1=11,(VLOOKUP(B443,'X11'!$B:$AP,7,FALSE)),IF($X$1=12,(VLOOKUP(B443,'X12'!$B:$AP,7,FALSE)),IF($X$1=13,(VLOOKUP(B443,'X13'!$B:$AP,7,FALSE)),"B"))))))))))))))=TRUE," ",(IF($X$1=1,(VLOOKUP(B443,'X1'!$B:$AP,7,FALSE)),IF($X$1=2,(VLOOKUP(B443,'X2'!$B:$AP,7,FALSE)),IF($X$1=3,(VLOOKUP(B443,'X3'!$B:$AP,7,FALSE)),IF($X$1=4,(VLOOKUP(B443,'X4'!$B:$AP,7,FALSE)),IF($X$1=5,(VLOOKUP(B443,'X5'!$B:$AP,7,FALSE)),IF($X$1=6,(VLOOKUP(B443,'X6'!$B:$AP,7,FALSE)),IF($X$1=7,(VLOOKUP(B443,'X7'!$B:$AP,7,FALSE)),IF($X$1=8,(VLOOKUP(B443,'X8'!$B:$AP,7,FALSE)),IF($X$1=9,(VLOOKUP(B443,'X9'!$B:$AP,7,FALSE)),IF($X$1=10,(VLOOKUP(B443,'X10'!$B:$AP,7,FALSE)),IF($X$1=11,(VLOOKUP(B443,'X11'!$B:$AP,7,FALSE)),IF($X$1=12,(VLOOKUP(B443,'X12'!$B:$AP,7,FALSE)),IF($X$1=13,(VLOOKUP(B443,'X13'!$B:$AP,7,FALSE)),"B")))))))))))))))</f>
        <v xml:space="preserve"> </v>
      </c>
      <c r="F443" s="182" t="str">
        <f ca="1">IF(ISERROR(IF((IF($X$1=1,(VLOOKUP(B443,'X1'!$B:$AO,6,FALSE)),(IF($X$1=2,(VLOOKUP(B443,'X2'!$B:$AO,6,FALSE)),(IF($X$1=3,(VLOOKUP(B443,'X3'!$B:$AO,6,FALSE)),(IF($X$1=4,(VLOOKUP(B443,'X4'!$B:$AO,6,FALSE)),(IF($X$1=5,(VLOOKUP(B443,'X5'!$B:$AO,6,FALSE)),(IF($X$1=6,(VLOOKUP(B443,'X6'!$B:$AO,6,FALSE)),(IF($X$1=7,(VLOOKUP(B443,'X7'!$B:$AO,6,FALSE)),(IF($X$1=8,(VLOOKUP(B443,'X8'!$B:$AO,6,FALSE)),(IF($X$1=9,(VLOOKUP(B443,'X9'!$B:$AO,6,FALSE)),(IF($X$1=10,(VLOOKUP(B443,'X10'!$B:$AO,6,FALSE)),(IF($X$1=11,(VLOOKUP(B443,'X11'!$B:$AO,6,FALSE)),(IF($X$1=12,(VLOOKUP(B443,'X12'!$B:$AO,6,FALSE)),(VLOOKUP(B443,'X13'!$B:$AO,6,FALSE))))))))))))))))))))))))))=$V$1," ",(IF($X$1=1,(VLOOKUP(B443,'X1'!$B:$AO,6,FALSE)),(IF($X$1=2,(VLOOKUP(B443,'X2'!$B:$AO,6,FALSE)),(IF($X$1=3,(VLOOKUP(B443,'X3'!$B:$AO,6,FALSE)),(IF($X$1=4,(VLOOKUP(B443,'X4'!$B:$AO,6,FALSE)),(IF($X$1=5,(VLOOKUP(B443,'X5'!$B:$AO,6,FALSE)),(IF($X$1=6,(VLOOKUP(B443,'X6'!$B:$AO,6,FALSE)),(IF($X$1=7,(VLOOKUP(B443,'X7'!$B:$AO,6,FALSE)),(IF($X$1=8,(VLOOKUP(B443,'X8'!$B:$AO,6,FALSE)),(IF($X$1=9,(VLOOKUP(B443,'X9'!$B:$AO,6,FALSE)),(IF($X$1=10,(VLOOKUP(B443,'X10'!$B:$AO,6,FALSE)),(IF($X$1=11,(VLOOKUP(B443,'X11'!$B:$AO,6,FALSE)),(IF($X$1=12,(VLOOKUP(B443,'X12'!$B:$AO,6,FALSE)),(VLOOKUP(B443,'X13'!$B:$AO,6,FALSE))))))))))))))))))))))))))))=TRUE," ",(IF((IF($X$1=1,(VLOOKUP(B443,'X1'!$B:$AO,6,FALSE)),(IF($X$1=2,(VLOOKUP(B443,'X2'!$B:$AO,6,FALSE)),(IF($X$1=3,(VLOOKUP(B443,'X3'!$B:$AO,6,FALSE)),(IF($X$1=4,(VLOOKUP(B443,'X4'!$B:$AO,6,FALSE)),(IF($X$1=5,(VLOOKUP(B443,'X5'!$B:$AO,6,FALSE)),(IF($X$1=6,(VLOOKUP(B443,'X6'!$B:$AO,6,FALSE)),(IF($X$1=7,(VLOOKUP(B443,'X7'!$B:$AO,6,FALSE)),(IF($X$1=8,(VLOOKUP(B443,'X8'!$B:$AO,6,FALSE)),(IF($X$1=9,(VLOOKUP(B443,'X9'!$B:$AO,6,FALSE)),(IF($X$1=10,(VLOOKUP(B443,'X10'!$B:$AO,6,FALSE)),(IF($X$1=11,(VLOOKUP(B443,'X11'!$B:$AO,6,FALSE)),(IF($X$1=12,(VLOOKUP(B443,'X12'!$B:$AO,6,FALSE)),(VLOOKUP(B443,'X13'!$B:$AO,6,FALSE))))))))))))))))))))))))))=$V$1," ",(IF($X$1=1,(VLOOKUP(B443,'X1'!$B:$AO,6,FALSE)),(IF($X$1=2,(VLOOKUP(B443,'X2'!$B:$AO,6,FALSE)),(IF($X$1=3,(VLOOKUP(B443,'X3'!$B:$AO,6,FALSE)),(IF($X$1=4,(VLOOKUP(B443,'X4'!$B:$AO,6,FALSE)),(IF($X$1=5,(VLOOKUP(B443,'X5'!$B:$AO,6,FALSE)),(IF($X$1=6,(VLOOKUP(B443,'X6'!$B:$AO,6,FALSE)),(IF($X$1=7,(VLOOKUP(B443,'X7'!$B:$AO,6,FALSE)),(IF($X$1=8,(VLOOKUP(B443,'X8'!$B:$AO,6,FALSE)),(IF($X$1=9,(VLOOKUP(B443,'X9'!$B:$AO,6,FALSE)),(IF($X$1=10,(VLOOKUP(B443,'X10'!$B:$AO,6,FALSE)),(IF($X$1=11,(VLOOKUP(B443,'X11'!$B:$AO,6,FALSE)),(IF($X$1=12,(VLOOKUP(B443,'X12'!$B:$AO,6,FALSE)),(VLOOKUP(B443,'X13'!$B:$AO,6,FALSE)))))))))))))))))))))))))))))</f>
        <v xml:space="preserve"> </v>
      </c>
      <c r="G443" s="182" t="str">
        <f ca="1">IF(ISERROR(IF($X$1=1,(VLOOKUP(B443,'X1'!$B:$AZ,44,FALSE)),IF($X$1=2,(VLOOKUP(B443,'X2'!$B:$AZ,44,FALSE)),IF($X$1=3,(VLOOKUP(B443,'X3'!$B:$AZ,44,FALSE)),IF($X$1=4,(VLOOKUP(B443,'X4'!$B:$AZ,44,FALSE)),IF($X$1=5,(VLOOKUP(B443,'X5'!$B:$AZ,44,FALSE)),IF($X$1=6,(VLOOKUP(B443,'X6'!$B:$AZ,44,FALSE)),IF($X$1=7,(VLOOKUP(B443,'X7'!$B:$AZ,44,FALSE)),IF($X$1=8,(VLOOKUP(B443,'X8'!$B:$AZ,44,FALSE)),IF($X$1=9,(VLOOKUP(B443,'X9'!$B:$AZ,44,FALSE)),IF($X$1=10,(VLOOKUP(B443,'X10'!$B:$AZ,44,FALSE)),IF($X$1=11,(VLOOKUP(B443,'X11'!$B:$AZ,44,FALSE)),IF($X$1=12,(VLOOKUP(B443,'X12'!$B:$AZ,44,FALSE)),IF($X$1=13,(VLOOKUP(B443,'X13'!$B:$AZ,44,FALSE)),"B"))))))))))))))=TRUE," ",(IF($X$1=1,(VLOOKUP(B443,'X1'!$B:$AZ,44,FALSE)),IF($X$1=2,(VLOOKUP(B443,'X2'!$B:$AZ,44,FALSE)),IF($X$1=3,(VLOOKUP(B443,'X3'!$B:$AZ,44,FALSE)),IF($X$1=4,(VLOOKUP(B443,'X4'!$B:$AZ,44,FALSE)),IF($X$1=5,(VLOOKUP(B443,'X5'!$B:$AZ,44,FALSE)),IF($X$1=6,(VLOOKUP(B443,'X6'!$B:$AZ,44,FALSE)),IF($X$1=7,(VLOOKUP(B443,'X7'!$B:$AZ,44,FALSE)),IF($X$1=8,(VLOOKUP(B443,'X8'!$B:$AZ,44,FALSE)),IF($X$1=9,(VLOOKUP(B443,'X9'!$B:$AZ,44,FALSE)),IF($X$1=10,(VLOOKUP(B443,'X10'!$B:$AZ,44,FALSE)),IF($X$1=11,(VLOOKUP(B443,'X11'!$B:$AZ,44,FALSE)),IF($X$1=12,(VLOOKUP(B443,'X12'!$B:$AZ,44,FALSE)),IF($X$1=13,(VLOOKUP(B443,'X13'!$B:$AZ,44,FALSE)),"B")))))))))))))))</f>
        <v xml:space="preserve"> </v>
      </c>
      <c r="H443" s="182" t="str">
        <f ca="1">IF(ISERROR(IF($X$1=1,(VLOOKUP(B443,'X1'!$B:$AZ,8,FALSE)),IF($X$1=2,(VLOOKUP(B443,'X2'!$B:$AZ,8,FALSE)),IF($X$1=3,(VLOOKUP(B443,'X3'!$B:$AZ,8,FALSE)),IF($X$1=4,(VLOOKUP(B443,'X4'!$B:$AZ,8,FALSE)),IF($X$1=5,(VLOOKUP(B443,'X5'!$B:$AZ,8,FALSE)),IF($X$1=6,(VLOOKUP(B443,'X6'!$B:$AZ,8,FALSE)),IF($X$1=7,(VLOOKUP(B443,'X7'!$B:$AZ,8,FALSE)),IF($X$1=8,(VLOOKUP(B443,'X8'!$B:$AZ,8,FALSE)),IF($X$1=9,(VLOOKUP(B443,'X9'!$B:$AZ,8,FALSE)),IF($X$1=10,(VLOOKUP(B443,'X10'!$B:$AZ,8,FALSE)),IF($X$1=11,(VLOOKUP(B443,'X11'!$B:$AZ,8,FALSE)),IF($X$1=12,(VLOOKUP(B443,'X12'!$B:$AZ,8,FALSE)),IF($X$1=13,(VLOOKUP(B443,'X13'!$B:$AZ,8,FALSE)),"B"))))))))))))))=TRUE," ",(IF($X$1=1,(VLOOKUP(B443,'X1'!$B:$AZ,8,FALSE)),IF($X$1=2,(VLOOKUP(B443,'X2'!$B:$AZ,8,FALSE)),IF($X$1=3,(VLOOKUP(B443,'X3'!$B:$AZ,8,FALSE)),IF($X$1=4,(VLOOKUP(B443,'X4'!$B:$AZ,8,FALSE)),IF($X$1=5,(VLOOKUP(B443,'X5'!$B:$AZ,8,FALSE)),IF($X$1=6,(VLOOKUP(B443,'X6'!$B:$AZ,8,FALSE)),IF($X$1=7,(VLOOKUP(B443,'X7'!$B:$AZ,8,FALSE)),IF($X$1=8,(VLOOKUP(B443,'X8'!$B:$AZ,8,FALSE)),IF($X$1=9,(VLOOKUP(B443,'X9'!$B:$AZ,8,FALSE)),IF($X$1=10,(VLOOKUP(B443,'X10'!$B:$AZ,8,FALSE)),IF($X$1=11,(VLOOKUP(B443,'X11'!$B:$AZ,8,FALSE)),IF($X$1=12,(VLOOKUP(B443,'X12'!$B:$AZ,8,FALSE)),IF($X$1=13,(VLOOKUP(B443,'X13'!$B:$AZ,8,FALSE)),"B")))))))))))))))</f>
        <v xml:space="preserve"> </v>
      </c>
      <c r="I443" s="183" t="str">
        <f ca="1">IF(ISERROR(IF($X$1=1,(VLOOKUP(B443,'X1'!$B:$AZ,2,FALSE)),IF($X$1=2,(VLOOKUP(B443,'X2'!$B:$AZ,2,FALSE)),IF($X$1=3,(VLOOKUP(B443,'X3'!$B:$AZ,2,FALSE)),IF($X$1=4,(VLOOKUP(B443,'X4'!$B:$AZ,2,FALSE)),IF($X$1=5,(VLOOKUP(B443,'X5'!$B:$AZ,2,FALSE)),IF($X$1=6,(VLOOKUP(B443,'X6'!$B:$AZ,2,FALSE)),IF($X$1=7,(VLOOKUP(B443,'X7'!$B:$AZ,2,FALSE)),IF($X$1=8,(VLOOKUP(B443,'X8'!$B:$AZ,2,FALSE)),IF($X$1=9,(VLOOKUP(B443,'X9'!$B:$AZ,2,FALSE)),IF($X$1=10,(VLOOKUP(B443,'X10'!$B:$AZ,2,FALSE)),IF($X$1=11,(VLOOKUP(B443,'X11'!$B:$AZ,2,FALSE)),IF($X$1=12,(VLOOKUP(B443,'X12'!$B:$AZ,2,FALSE)),IF($X$1=13,(VLOOKUP(B443,'X13'!$B:$AZ,2,FALSE)),"B"))))))))))))))=TRUE," ",(IF($X$1=1,(VLOOKUP(B443,'X1'!$B:$AZ,2,FALSE)),IF($X$1=2,(VLOOKUP(B443,'X2'!$B:$AZ,2,FALSE)),IF($X$1=3,(VLOOKUP(B443,'X3'!$B:$AZ,2,FALSE)),IF($X$1=4,(VLOOKUP(B443,'X4'!$B:$AZ,2,FALSE)),IF($X$1=5,(VLOOKUP(B443,'X5'!$B:$AZ,2,FALSE)),IF($X$1=6,(VLOOKUP(B443,'X6'!$B:$AZ,2,FALSE)),IF($X$1=7,(VLOOKUP(B443,'X7'!$B:$AZ,2,FALSE)),IF($X$1=8,(VLOOKUP(B443,'X8'!$B:$AZ,2,FALSE)),IF($X$1=9,(VLOOKUP(B443,'X9'!$B:$AZ,2,FALSE)),IF($X$1=10,(VLOOKUP(B443,'X10'!$B:$AZ,2,FALSE)),IF($X$1=11,(VLOOKUP(B443,'X11'!$B:$AZ,2,FALSE)),IF($X$1=12,(VLOOKUP(B443,'X12'!$B:$AZ,2,FALSE)),IF($X$1=13,(VLOOKUP(B443,'X13'!$B:$AZ,2,FALSE)),"B")))))))))))))))</f>
        <v xml:space="preserve"> </v>
      </c>
      <c r="J443" s="183" t="str">
        <f ca="1">IF(ISERROR(IF($X$1=1,(VLOOKUP(B443,'X1'!$B:$AZ,3,FALSE)),IF($X$1=2,(VLOOKUP(B443,'X2'!$B:$AZ,3,FALSE)),IF($X$1=3,(VLOOKUP(B443,'X3'!$B:$AZ,3,FALSE)),IF($X$1=4,(VLOOKUP(B443,'X4'!$B:$AZ,3,FALSE)),IF($X$1=5,(VLOOKUP(B443,'X5'!$B:$AZ,3,FALSE)),IF($X$1=6,(VLOOKUP(B443,'X6'!$B:$AZ,3,FALSE)),IF($X$1=7,(VLOOKUP(B443,'X7'!$B:$AZ,3,FALSE)),IF($X$1=8,(VLOOKUP(B443,'X8'!$B:$AZ,3,FALSE)),IF($X$1=9,(VLOOKUP(B443,'X9'!$B:$AZ,3,FALSE)),IF($X$1=10,(VLOOKUP(B443,'X10'!$B:$AZ,3,FALSE)),IF($X$1=11,(VLOOKUP(B443,'X11'!$B:$AZ,3,FALSE)),IF($X$1=12,(VLOOKUP(B443,'X12'!$B:$AZ,3,FALSE)),IF($X$1=13,(VLOOKUP(B443,'X13'!$B:$AZ,3,FALSE)),"B"))))))))))))))=TRUE," ",(IF($X$1=1,(VLOOKUP(B443,'X1'!$B:$AZ,3,FALSE)),IF($X$1=2,(VLOOKUP(B443,'X2'!$B:$AZ,3,FALSE)),IF($X$1=3,(VLOOKUP(B443,'X3'!$B:$AZ,3,FALSE)),IF($X$1=4,(VLOOKUP(B443,'X4'!$B:$AZ,3,FALSE)),IF($X$1=5,(VLOOKUP(B443,'X5'!$B:$AZ,3,FALSE)),IF($X$1=6,(VLOOKUP(B443,'X6'!$B:$AZ,3,FALSE)),IF($X$1=7,(VLOOKUP(B443,'X7'!$B:$AZ,3,FALSE)),IF($X$1=8,(VLOOKUP(B443,'X8'!$B:$AZ,3,FALSE)),IF($X$1=9,(VLOOKUP(B443,'X9'!$B:$AZ,3,FALSE)),IF($X$1=10,(VLOOKUP(B443,'X10'!$B:$AZ,3,FALSE)),IF($X$1=11,(VLOOKUP(B443,'X11'!$B:$AZ,3,FALSE)),IF($X$1=12,(VLOOKUP(B443,'X12'!$B:$AZ,3,FALSE)),IF($X$1=13,(VLOOKUP(B443,'X13'!$B:$AZ,3,FALSE)),"B")))))))))))))))</f>
        <v xml:space="preserve"> </v>
      </c>
      <c r="K443" s="183" t="str">
        <f ca="1">IF(ISERROR(IF($X$1=1,(VLOOKUP(B443,'X1'!$B:$AZ,5,FALSE)),IF($X$1=2,(VLOOKUP(B443,'X2'!$B:$AZ,5,FALSE)),IF($X$1=3,(VLOOKUP(B443,'X3'!$B:$AZ,5,FALSE)),IF($X$1=4,(VLOOKUP(B443,'X4'!$B:$AZ,5,FALSE)),IF($X$1=5,(VLOOKUP(B443,'X5'!$B:$AZ,5,FALSE)),IF($X$1=6,(VLOOKUP(B443,'X6'!$B:$AZ,5,FALSE)),IF($X$1=7,(VLOOKUP(B443,'X7'!$B:$AZ,5,FALSE)),IF($X$1=8,(VLOOKUP(B443,'X8'!$B:$AZ,5,FALSE)),IF($X$1=9,(VLOOKUP(B443,'X9'!$B:$AZ,5,FALSE)),IF($X$1=10,(VLOOKUP(B443,'X10'!$B:$AZ,5,FALSE)),IF($X$1=11,(VLOOKUP(B443,'X11'!$B:$AZ,5,FALSE)),IF($X$1=12,(VLOOKUP(B443,'X12'!$B:$AZ,5,FALSE)),IF($X$1=13,(VLOOKUP(B443,'X13'!$B:$AZ,5,FALSE)),"B"))))))))))))))=TRUE," ",(IF($X$1=1,(VLOOKUP(B443,'X1'!$B:$AZ,5,FALSE)),IF($X$1=2,(VLOOKUP(B443,'X2'!$B:$AZ,5,FALSE)),IF($X$1=3,(VLOOKUP(B443,'X3'!$B:$AZ,5,FALSE)),IF($X$1=4,(VLOOKUP(B443,'X4'!$B:$AZ,5,FALSE)),IF($X$1=5,(VLOOKUP(B443,'X5'!$B:$AZ,5,FALSE)),IF($X$1=6,(VLOOKUP(B443,'X6'!$B:$AZ,5,FALSE)),IF($X$1=7,(VLOOKUP(B443,'X7'!$B:$AZ,5,FALSE)),IF($X$1=8,(VLOOKUP(B443,'X8'!$B:$AZ,5,FALSE)),IF($X$1=9,(VLOOKUP(B443,'X9'!$B:$AZ,5,FALSE)),IF($X$1=10,(VLOOKUP(B443,'X10'!$B:$AZ,5,FALSE)),IF($X$1=11,(VLOOKUP(B443,'X11'!$B:$AZ,5,FALSE)),IF($X$1=12,(VLOOKUP(B443,'X12'!$B:$AZ,5,FALSE)),IF($X$1=13,(VLOOKUP(B443,'X13'!$B:$AZ,5,FALSE)),"B")))))))))))))))</f>
        <v xml:space="preserve"> </v>
      </c>
      <c r="L443" s="184" t="str">
        <f ca="1">IF(ISERROR(IF($X$1=1,(VLOOKUP(B443,'X1'!$B:$AZ,9,FALSE)),IF($X$1=2,(VLOOKUP(B443,'X2'!$B:$AZ,9,FALSE)),IF($X$1=3,(VLOOKUP(B443,'X3'!$B:$AZ,9,FALSE)),IF($X$1=4,(VLOOKUP(B443,'X4'!$B:$AZ,9,FALSE)),IF($X$1=5,(VLOOKUP(B443,'X5'!$B:$AZ,9,FALSE)),IF($X$1=6,(VLOOKUP(B443,'X6'!$B:$AZ,9,FALSE)),IF($X$1=7,(VLOOKUP(B443,'X7'!$B:$AZ,9,FALSE)),IF($X$1=8,(VLOOKUP(B443,'X8'!$B:$AZ,9,FALSE)),IF($X$1=9,(VLOOKUP(B443,'X9'!$B:$AZ,9,FALSE)),IF($X$1=10,(VLOOKUP(B443,'X10'!$B:$AZ,9,FALSE)),IF($X$1=11,(VLOOKUP(B443,'X11'!$B:$AZ,9,FALSE)),IF($X$1=12,(VLOOKUP(B443,'X12'!$B:$AZ,9,FALSE)),IF($X$1=13,(VLOOKUP(B443,'X13'!$B:$AZ,9,FALSE)),"B"))))))))))))))=TRUE," ",(IF($X$1=1,(VLOOKUP(B443,'X1'!$B:$AZ,9,FALSE)),IF($X$1=2,(VLOOKUP(B443,'X2'!$B:$AZ,9,FALSE)),IF($X$1=3,(VLOOKUP(B443,'X3'!$B:$AZ,9,FALSE)),IF($X$1=4,(VLOOKUP(B443,'X4'!$B:$AZ,9,FALSE)),IF($X$1=5,(VLOOKUP(B443,'X5'!$B:$AZ,9,FALSE)),IF($X$1=6,(VLOOKUP(B443,'X6'!$B:$AZ,9,FALSE)),IF($X$1=7,(VLOOKUP(B443,'X7'!$B:$AZ,9,FALSE)),IF($X$1=8,(VLOOKUP(B443,'X8'!$B:$AZ,9,FALSE)),IF($X$1=9,(VLOOKUP(B443,'X9'!$B:$AZ,9,FALSE)),IF($X$1=10,(VLOOKUP(B443,'X10'!$B:$AZ,9,FALSE)),IF($X$1=11,(VLOOKUP(B443,'X11'!$B:$AZ,9,FALSE)),IF($X$1=12,(VLOOKUP(B443,'X12'!$B:$AZ,9,FALSE)),IF($X$1=13,(VLOOKUP(B443,'X13'!$B:$AZ,9,FALSE)),"B")))))))))))))))</f>
        <v xml:space="preserve"> </v>
      </c>
      <c r="M443" s="184" t="str">
        <f ca="1">IF(ISERROR(IF($X$1=1,(VLOOKUP(B443,'X1'!$B:$AZ,10,FALSE)),IF($X$1=2,(VLOOKUP(B443,'X2'!$B:$AZ,10,FALSE)),IF($X$1=3,(VLOOKUP(B443,'X3'!$B:$AZ,10,FALSE)),IF($X$1=4,(VLOOKUP(B443,'X4'!$B:$AZ,10,FALSE)),IF($X$1=5,(VLOOKUP(B443,'X5'!$B:$AZ,10,FALSE)),IF($X$1=6,(VLOOKUP(B443,'X6'!$B:$AZ,10,FALSE)),IF($X$1=7,(VLOOKUP(B443,'X7'!$B:$AZ,10,FALSE)),IF($X$1=8,(VLOOKUP(B443,'X8'!$B:$AZ,10,FALSE)),IF($X$1=9,(VLOOKUP(B443,'X9'!$B:$AZ,10,FALSE)),IF($X$1=10,(VLOOKUP(B443,'X10'!$B:$AZ,10,FALSE)),IF($X$1=11,(VLOOKUP(B443,'X11'!$B:$AZ,10,FALSE)),IF($X$1=12,(VLOOKUP(B443,'X12'!$B:$AZ,10,FALSE)),IF($X$1=13,(VLOOKUP(B443,'X13'!$B:$AZ,10,FALSE)),"B"))))))))))))))=TRUE," ",(IF($X$1=1,(VLOOKUP(B443,'X1'!$B:$AZ,10,FALSE)),IF($X$1=2,(VLOOKUP(B443,'X2'!$B:$AZ,10,FALSE)),IF($X$1=3,(VLOOKUP(B443,'X3'!$B:$AZ,10,FALSE)),IF($X$1=4,(VLOOKUP(B443,'X4'!$B:$AZ,10,FALSE)),IF($X$1=5,(VLOOKUP(B443,'X5'!$B:$AZ,10,FALSE)),IF($X$1=6,(VLOOKUP(B443,'X6'!$B:$AZ,10,FALSE)),IF($X$1=7,(VLOOKUP(B443,'X7'!$B:$AZ,10,FALSE)),IF($X$1=8,(VLOOKUP(B443,'X8'!$B:$AZ,10,FALSE)),IF($X$1=9,(VLOOKUP(B443,'X9'!$B:$AZ,10,FALSE)),IF($X$1=10,(VLOOKUP(B443,'X10'!$B:$AZ,10,FALSE)),IF($X$1=11,(VLOOKUP(B443,'X11'!$B:$AZ,10,FALSE)),IF($X$1=12,(VLOOKUP(B443,'X12'!$B:$AZ,10,FALSE)),IF($X$1=13,(VLOOKUP(B443,'X13'!$B:$AZ,10,FALSE)),"B")))))))))))))))</f>
        <v xml:space="preserve"> </v>
      </c>
      <c r="N443" s="185" t="str">
        <f ca="1">IF(ISERROR(IF($X$1=1,(VLOOKUP(B443,'X1'!$B:$AZ,45,FALSE)),IF($X$1=2,(VLOOKUP(B443,'X2'!$B:$AZ,45,FALSE)),IF($X$1=3,(VLOOKUP(B443,'X3'!$B:$AZ,45,FALSE)),IF($X$1=4,(VLOOKUP(B443,'X4'!$B:$AZ,45,FALSE)),IF($X$1=5,(VLOOKUP(B443,'X5'!$B:$AZ,45,FALSE)),IF($X$1=6,(VLOOKUP(B443,'X6'!$B:$AZ,45,FALSE)),IF($X$1=7,(VLOOKUP(B443,'X7'!$B:$AZ,45,FALSE)),IF($X$1=8,(VLOOKUP(B443,'X8'!$B:$AZ,45,FALSE)),IF($X$1=9,(VLOOKUP(B443,'X9'!$B:$AZ,45,FALSE)),IF($X$1=10,(VLOOKUP(B443,'X10'!$B:$AZ,45,FALSE)),IF($X$1=11,(VLOOKUP(B443,'X11'!$B:$AZ,45,FALSE)),IF($X$1=12,(VLOOKUP(B443,'X12'!$B:$AZ,45,FALSE)),IF($X$1=13,(VLOOKUP(B443,'X13'!$B:$AZ,45,FALSE)),"B"))))))))))))))=TRUE," ",(IF($X$1=1,(VLOOKUP(B443,'X1'!$B:$AZ,45,FALSE)),IF($X$1=2,(VLOOKUP(B443,'X2'!$B:$AZ,45,FALSE)),IF($X$1=3,(VLOOKUP(B443,'X3'!$B:$AZ,45,FALSE)),IF($X$1=4,(VLOOKUP(B443,'X4'!$B:$AZ,45,FALSE)),IF($X$1=5,(VLOOKUP(B443,'X5'!$B:$AZ,45,FALSE)),IF($X$1=6,(VLOOKUP(B443,'X6'!$B:$AZ,45,FALSE)),IF($X$1=7,(VLOOKUP(B443,'X7'!$B:$AZ,45,FALSE)),IF($X$1=8,(VLOOKUP(B443,'X8'!$B:$AZ,45,FALSE)),IF($X$1=9,(VLOOKUP(B443,'X9'!$B:$AZ,45,FALSE)),IF($X$1=10,(VLOOKUP(B443,'X10'!$B:$AZ,45,FALSE)),IF($X$1=11,(VLOOKUP(B443,'X11'!$B:$AZ,45,FALSE)),IF($X$1=12,(VLOOKUP(B443,'X12'!$B:$AZ,45,FALSE)),IF($X$1=13,(VLOOKUP(B443,'X13'!$B:$AZ,45,FALSE)),"B")))))))))))))))</f>
        <v xml:space="preserve"> </v>
      </c>
      <c r="O443" s="184" t="str">
        <f ca="1">IF(ISERROR(IF($X$1=1,(VLOOKUP(B443,'X1'!$B:$AZ,11,FALSE)),IF($X$1=2,(VLOOKUP(B443,'X2'!$B:$AZ,11,FALSE)),IF($X$1=3,(VLOOKUP(B443,'X3'!$B:$AZ,11,FALSE)),IF($X$1=4,(VLOOKUP(B443,'X4'!$B:$AZ,11,FALSE)),IF($X$1=5,(VLOOKUP(B443,'X5'!$B:$AZ,11,FALSE)),IF($X$1=6,(VLOOKUP(B443,'X6'!$B:$AZ,11,FALSE)),IF($X$1=7,(VLOOKUP(B443,'X7'!$B:$AZ,11,FALSE)),IF($X$1=8,(VLOOKUP(B443,'X8'!$B:$AZ,11,FALSE)),IF($X$1=9,(VLOOKUP(B443,'X9'!$B:$AZ,11,FALSE)),IF($X$1=10,(VLOOKUP(B443,'X10'!$B:$AZ,11,FALSE)),IF($X$1=11,(VLOOKUP(B443,'X11'!$B:$AZ,11,FALSE)),IF($X$1=12,(VLOOKUP(B443,'X12'!$B:$AZ,11,FALSE)),IF($X$1=13,(VLOOKUP(B443,'X13'!$B:$AZ,11,FALSE)),"B"))))))))))))))=TRUE," ",(IF($X$1=1,(VLOOKUP(B443,'X1'!$B:$AZ,11,FALSE)),IF($X$1=2,(VLOOKUP(B443,'X2'!$B:$AZ,11,FALSE)),IF($X$1=3,(VLOOKUP(B443,'X3'!$B:$AZ,11,FALSE)),IF($X$1=4,(VLOOKUP(B443,'X4'!$B:$AZ,11,FALSE)),IF($X$1=5,(VLOOKUP(B443,'X5'!$B:$AZ,11,FALSE)),IF($X$1=6,(VLOOKUP(B443,'X6'!$B:$AZ,11,FALSE)),IF($X$1=7,(VLOOKUP(B443,'X7'!$B:$AZ,11,FALSE)),IF($X$1=8,(VLOOKUP(B443,'X8'!$B:$AZ,11,FALSE)),IF($X$1=9,(VLOOKUP(B443,'X9'!$B:$AZ,11,FALSE)),IF($X$1=10,(VLOOKUP(B443,'X10'!$B:$AZ,11,FALSE)),IF($X$1=11,(VLOOKUP(B443,'X11'!$B:$AZ,11,FALSE)),IF($X$1=12,(VLOOKUP(B443,'X12'!$B:$AZ,11,FALSE)),IF($X$1=13,(VLOOKUP(B443,'X13'!$B:$AZ,11,FALSE)),"B")))))))))))))))</f>
        <v xml:space="preserve"> </v>
      </c>
      <c r="P443" s="184" t="str">
        <f ca="1">IF(ISERROR(IF($X$1=1,(VLOOKUP(B443,'X1'!$B:$AZ,12,FALSE)),IF($X$1=2,(VLOOKUP(B443,'X2'!$B:$AZ,12,FALSE)),IF($X$1=3,(VLOOKUP(B443,'X3'!$B:$AZ,12,FALSE)),IF($X$1=4,(VLOOKUP(B443,'X4'!$B:$AZ,12,FALSE)),IF($X$1=5,(VLOOKUP(B443,'X5'!$B:$AZ,12,FALSE)),IF($X$1=6,(VLOOKUP(B443,'X6'!$B:$AZ,12,FALSE)),IF($X$1=7,(VLOOKUP(B443,'X7'!$B:$AZ,12,FALSE)),IF($X$1=8,(VLOOKUP(B443,'X8'!$B:$AZ,12,FALSE)),IF($X$1=9,(VLOOKUP(B443,'X9'!$B:$AZ,12,FALSE)),IF($X$1=10,(VLOOKUP(B443,'X10'!$B:$AZ,12,FALSE)),IF($X$1=11,(VLOOKUP(B443,'X11'!$B:$AZ,12,FALSE)),IF($X$1=12,(VLOOKUP(B443,'X12'!$B:$AZ,12,FALSE)),IF($X$1=13,(VLOOKUP(B443,'X13'!$B:$AZ,12,FALSE)),"B"))))))))))))))=TRUE," ",(IF($X$1=1,(VLOOKUP(B443,'X1'!$B:$AZ,12,FALSE)),IF($X$1=2,(VLOOKUP(B443,'X2'!$B:$AZ,12,FALSE)),IF($X$1=3,(VLOOKUP(B443,'X3'!$B:$AZ,12,FALSE)),IF($X$1=4,(VLOOKUP(B443,'X4'!$B:$AZ,12,FALSE)),IF($X$1=5,(VLOOKUP(B443,'X5'!$B:$AZ,12,FALSE)),IF($X$1=6,(VLOOKUP(B443,'X6'!$B:$AZ,12,FALSE)),IF($X$1=7,(VLOOKUP(B443,'X7'!$B:$AZ,12,FALSE)),IF($X$1=8,(VLOOKUP(B443,'X8'!$B:$AZ,12,FALSE)),IF($X$1=9,(VLOOKUP(B443,'X9'!$B:$AZ,12,FALSE)),IF($X$1=10,(VLOOKUP(B443,'X10'!$B:$AZ,12,FALSE)),IF($X$1=11,(VLOOKUP(B443,'X11'!$B:$AZ,12,FALSE)),IF($X$1=12,(VLOOKUP(B443,'X12'!$B:$AZ,12,FALSE)),IF($X$1=13,(VLOOKUP(B443,'X13'!$B:$AZ,12,FALSE)),"B")))))))))))))))</f>
        <v xml:space="preserve"> </v>
      </c>
      <c r="Q443" s="185" t="str">
        <f ca="1">IF(ISERROR(IF($X$1=1,(VLOOKUP(B443,'X1'!$B:$AZ,46,FALSE)),IF($X$1=2,(VLOOKUP(B443,'X2'!$B:$AZ,46,FALSE)),IF($X$1=3,(VLOOKUP(B443,'X3'!$B:$AZ,46,FALSE)),IF($X$1=4,(VLOOKUP(B443,'X4'!$B:$AZ,46,FALSE)),IF($X$1=5,(VLOOKUP(B443,'X5'!$B:$AZ,46,FALSE)),IF($X$1=6,(VLOOKUP(B443,'X6'!$B:$AZ,46,FALSE)),IF($X$1=7,(VLOOKUP(B443,'X7'!$B:$AZ,46,FALSE)),IF($X$1=8,(VLOOKUP(B443,'X8'!$B:$AZ,46,FALSE)),IF($X$1=9,(VLOOKUP(B443,'X9'!$B:$AZ,46,FALSE)),IF($X$1=10,(VLOOKUP(B443,'X10'!$B:$AZ,46,FALSE)),IF($X$1=11,(VLOOKUP(B443,'X11'!$B:$AZ,46,FALSE)),IF($X$1=12,(VLOOKUP(B443,'X12'!$B:$AZ,46,FALSE)),IF($X$1=13,(VLOOKUP(B443,'X13'!$B:$AZ,46,FALSE)),"B"))))))))))))))=TRUE," ",(IF($X$1=1,(VLOOKUP(B443,'X1'!$B:$AZ,46,FALSE)),IF($X$1=2,(VLOOKUP(B443,'X2'!$B:$AZ,46,FALSE)),IF($X$1=3,(VLOOKUP(B443,'X3'!$B:$AZ,46,FALSE)),IF($X$1=4,(VLOOKUP(B443,'X4'!$B:$AZ,46,FALSE)),IF($X$1=5,(VLOOKUP(B443,'X5'!$B:$AZ,46,FALSE)),IF($X$1=6,(VLOOKUP(B443,'X6'!$B:$AZ,46,FALSE)),IF($X$1=7,(VLOOKUP(B443,'X7'!$B:$AZ,46,FALSE)),IF($X$1=8,(VLOOKUP(B443,'X8'!$B:$AZ,46,FALSE)),IF($X$1=9,(VLOOKUP(B443,'X9'!$B:$AZ,46,FALSE)),IF($X$1=10,(VLOOKUP(B443,'X10'!$B:$AZ,46,FALSE)),IF($X$1=11,(VLOOKUP(B443,'X11'!$B:$AZ,46,FALSE)),IF($X$1=12,(VLOOKUP(B443,'X12'!$B:$AZ,46,FALSE)),IF($X$1=13,(VLOOKUP(B443,'X13'!$B:$AZ,46,FALSE)),"B")))))))))))))))</f>
        <v xml:space="preserve"> </v>
      </c>
      <c r="R443" s="185" t="str">
        <f ca="1">IF(ISERROR(IF($X$1=1,(VLOOKUP(B443,'X1'!$B:$AZ,15,FALSE)),IF($X$1=2,(VLOOKUP(B443,'X2'!$B:$AZ,15,FALSE)),IF($X$1=3,(VLOOKUP(B443,'X3'!$B:$AZ,15,FALSE)),IF($X$1=4,(VLOOKUP(B443,'X4'!$B:$AZ,15,FALSE)),IF($X$1=5,(VLOOKUP(B443,'X5'!$B:$AZ,15,FALSE)),IF($X$1=6,(VLOOKUP(B443,'X6'!$B:$AZ,15,FALSE)),IF($X$1=7,(VLOOKUP(B443,'X7'!$B:$AZ,15,FALSE)),IF($X$1=8,(VLOOKUP(B443,'X8'!$B:$AZ,15,FALSE)),IF($X$1=9,(VLOOKUP(B443,'X9'!$B:$AZ,15,FALSE)),IF($X$1=10,(VLOOKUP(B443,'X10'!$B:$AZ,15,FALSE)),IF($X$1=11,(VLOOKUP(B443,'X11'!$B:$AZ,15,FALSE)),IF($X$1=12,(VLOOKUP(B443,'X12'!$B:$AZ,15,FALSE)),IF($X$1=13,(VLOOKUP(B443,'X13'!$B:$AZ,15,FALSE)),"B"))))))))))))))=TRUE," ",(IF($X$1=1,(VLOOKUP(B443,'X1'!$B:$AZ,15,FALSE)),IF($X$1=2,(VLOOKUP(B443,'X2'!$B:$AZ,15,FALSE)),IF($X$1=3,(VLOOKUP(B443,'X3'!$B:$AZ,15,FALSE)),IF($X$1=4,(VLOOKUP(B443,'X4'!$B:$AZ,15,FALSE)),IF($X$1=5,(VLOOKUP(B443,'X5'!$B:$AZ,15,FALSE)),IF($X$1=6,(VLOOKUP(B443,'X6'!$B:$AZ,15,FALSE)),IF($X$1=7,(VLOOKUP(B443,'X7'!$B:$AZ,15,FALSE)),IF($X$1=8,(VLOOKUP(B443,'X8'!$B:$AZ,15,FALSE)),IF($X$1=9,(VLOOKUP(B443,'X9'!$B:$AZ,15,FALSE)),IF($X$1=10,(VLOOKUP(B443,'X10'!$B:$AZ,15,FALSE)),IF($X$1=11,(VLOOKUP(B443,'X11'!$B:$AZ,15,FALSE)),IF($X$1=12,(VLOOKUP(B443,'X12'!$B:$AZ,15,FALSE)),IF($X$1=13,(VLOOKUP(B443,'X13'!$B:$AZ,15,FALSE)),"B")))))))))))))))</f>
        <v xml:space="preserve"> </v>
      </c>
      <c r="S443" s="185" t="str">
        <f ca="1">IF(ISERROR(IF((IF($X$1=1,(VLOOKUP(B443,'X1'!$B:$AZ,14,FALSE)),(IF($X$1=2,(VLOOKUP(B443,'X2'!$B:$AZ,14,FALSE)),(IF($X$1=3,(VLOOKUP(B443,'X3'!$B:$AZ,14,FALSE)),(IF($X$1=4,(VLOOKUP(B443,'X4'!$B:$AZ,14,FALSE)),(IF($X$1=5,(VLOOKUP(B443,'X5'!$B:$AZ,14,FALSE)),(IF($X$1=6,(VLOOKUP(B443,'X6'!$B:$AZ,14,FALSE)),(IF($X$1=7,(VLOOKUP(B443,'X7'!$B:$AZ,14,FALSE)),(IF($X$1=8,(VLOOKUP(B443,'X8'!$B:$AZ,14,FALSE)),(IF($X$1=9,(VLOOKUP(B443,'X9'!$B:$AZ,14,FALSE)),(IF($X$1=10,(VLOOKUP(B443,'X10'!$B:$AZ,14,FALSE)),(IF($X$1=11,(VLOOKUP(B443,'X11'!$B:$AZ,14,FALSE)),(IF($X$1=12,(VLOOKUP(B443,'X12'!$B:$AZ,14,FALSE)),(VLOOKUP(B443,'X13'!$B:$AZ,14,FALSE))))))))))))))))))))))))))=$V$1," ",(IF($X$1=1,(VLOOKUP(B443,'X1'!$B:$AZ,14,FALSE)),(IF($X$1=2,(VLOOKUP(B443,'X2'!$B:$AZ,14,FALSE)),(IF($X$1=3,(VLOOKUP(B443,'X3'!$B:$AZ,14,FALSE)),(IF($X$1=4,(VLOOKUP(B443,'X4'!$B:$AZ,14,FALSE)),(IF($X$1=5,(VLOOKUP(B443,'X5'!$B:$AZ,14,FALSE)),(IF($X$1=6,(VLOOKUP(B443,'X6'!$B:$AZ,14,FALSE)),(IF($X$1=7,(VLOOKUP(B443,'X7'!$B:$AZ,14,FALSE)),(IF($X$1=8,(VLOOKUP(B443,'X8'!$B:$AZ,14,FALSE)),(IF($X$1=9,(VLOOKUP(B443,'X9'!$B:$AZ,14,FALSE)),(IF($X$1=10,(VLOOKUP(B443,'X10'!$B:$AZ,14,FALSE)),(IF($X$1=11,(VLOOKUP(B443,'X11'!$B:$AZ,14,FALSE)),(IF($X$1=12,(VLOOKUP(B443,'X12'!$B:$AZ,14,FALSE)),(VLOOKUP(B443,'X13'!$B:$AZ,14,FALSE))))))))))))))))))))))))))))=TRUE," ",(IF((IF($X$1=1,(VLOOKUP(B443,'X1'!$B:$AZ,14,FALSE)),(IF($X$1=2,(VLOOKUP(B443,'X2'!$B:$AZ,14,FALSE)),(IF($X$1=3,(VLOOKUP(B443,'X3'!$B:$AZ,14,FALSE)),(IF($X$1=4,(VLOOKUP(B443,'X4'!$B:$AZ,14,FALSE)),(IF($X$1=5,(VLOOKUP(B443,'X5'!$B:$AZ,14,FALSE)),(IF($X$1=6,(VLOOKUP(B443,'X6'!$B:$AZ,14,FALSE)),(IF($X$1=7,(VLOOKUP(B443,'X7'!$B:$AZ,14,FALSE)),(IF($X$1=8,(VLOOKUP(B443,'X8'!$B:$AZ,14,FALSE)),(IF($X$1=9,(VLOOKUP(B443,'X9'!$B:$AZ,14,FALSE)),(IF($X$1=10,(VLOOKUP(B443,'X10'!$B:$AZ,14,FALSE)),(IF($X$1=11,(VLOOKUP(B443,'X11'!$B:$AZ,14,FALSE)),(IF($X$1=12,(VLOOKUP(B443,'X12'!$B:$AZ,14,FALSE)),(VLOOKUP(B443,'X13'!$B:$AZ,14,FALSE))))))))))))))))))))))))))=$V$1," ",(IF($X$1=1,(VLOOKUP(B443,'X1'!$B:$AZ,14,FALSE)),(IF($X$1=2,(VLOOKUP(B443,'X2'!$B:$AZ,14,FALSE)),(IF($X$1=3,(VLOOKUP(B443,'X3'!$B:$AZ,14,FALSE)),(IF($X$1=4,(VLOOKUP(B443,'X4'!$B:$AZ,14,FALSE)),(IF($X$1=5,(VLOOKUP(B443,'X5'!$B:$AZ,14,FALSE)),(IF($X$1=6,(VLOOKUP(B443,'X6'!$B:$AZ,14,FALSE)),(IF($X$1=7,(VLOOKUP(B443,'X7'!$B:$AZ,14,FALSE)),(IF($X$1=8,(VLOOKUP(B443,'X8'!$B:$AZ,14,FALSE)),(IF($X$1=9,(VLOOKUP(B443,'X9'!$B:$AZ,14,FALSE)),(IF($X$1=10,(VLOOKUP(B443,'X10'!$B:$AZ,14,FALSE)),(IF($X$1=11,(VLOOKUP(B443,'X11'!$B:$AZ,14,FALSE)),(IF($X$1=12,(VLOOKUP(B443,'X12'!$B:$AZ,14,FALSE)),(VLOOKUP(B443,'X13'!$B:$AZ,14,FALSE)))))))))))))))))))))))))))))</f>
        <v xml:space="preserve"> </v>
      </c>
    </row>
    <row r="444" spans="1:19" ht="14.1" customHeight="1" x14ac:dyDescent="0.2">
      <c r="A444" s="156" t="s">
        <v>1058</v>
      </c>
      <c r="B444" s="122" t="str">
        <f>IF(ISERROR(IF($U$16=1,(VLOOKUP(A444,$AC$89:$AH$125,2,FALSE)),IF((IF($X$1=1,'X1'!B403,(IF($X$1=2,'X2'!B403,(IF($X$1=3,'X3'!B403,(IF($X$1=4,'X4'!B403,(IF($X$1=5,'X5'!B403,(IF($X$1=6,'X6'!B403,(IF($X$1=7,'X7'!B403,(IF($X$1=8,'X8'!B403,(IF($X$1=9,'X9'!B403,(IF($X$1=10,'X10'!B403,(IF($X$1=11,'X11'!B403,(IF($X$1=12,'X12'!B403,'X13'!B403))))))))))))))))))))))))="","",(IF($X$1=1,'X1'!B403,(IF($X$1=2,'X2'!B403,(IF($X$1=3,'X3'!B403,(IF($X$1=4,'X4'!B403,(IF($X$1=5,'X5'!B403,(IF($X$1=6,'X6'!B403,(IF($X$1=7,'X7'!B403,(IF($X$1=8,'X8'!B403,(IF($X$1=9,'X9'!B403,(IF($X$1=10,'X10'!B403,(IF($X$1=11,'X11'!B403,(IF($X$1=12,'X12'!B403,'X13'!B403)))))))))))))))))))))))))))=TRUE," ",(IF($U$16=1,(VLOOKUP(A444,$AC$89:$AH$125,2,FALSE)),IF((IF($X$1=1,'X1'!B403,(IF($X$1=2,'X2'!B403,(IF($X$1=3,'X3'!B403,(IF($X$1=4,'X4'!B403,(IF($X$1=5,'X5'!B403,(IF($X$1=6,'X6'!B403,(IF($X$1=7,'X7'!B403,(IF($X$1=8,'X8'!B403,(IF($X$1=9,'X9'!B403,(IF($X$1=10,'X10'!B403,(IF($X$1=11,'X11'!B403,(IF($X$1=12,'X12'!B403,'X13'!B403))))))))))))))))))))))))="","",(IF($X$1=1,'X1'!B403,(IF($X$1=2,'X2'!B403,(IF($X$1=3,'X3'!B403,(IF($X$1=4,'X4'!B403,(IF($X$1=5,'X5'!B403,(IF($X$1=6,'X6'!B403,(IF($X$1=7,'X7'!B403,(IF($X$1=8,'X8'!B403,(IF($X$1=9,'X9'!B403,(IF($X$1=10,'X10'!B403,(IF($X$1=11,'X11'!B403,(IF($X$1=12,'X12'!B403,'X13'!B403))))))))))))))))))))))))))))</f>
        <v/>
      </c>
      <c r="C444" s="181" t="str">
        <f ca="1">IF(ISERROR(IF($X$1=1,(VLOOKUP(B444,'X1'!$B:$AZ,47,FALSE)),IF($X$1=2,(VLOOKUP(B444,'X2'!$B:$AZ,47,FALSE)),IF($X$1=3,(VLOOKUP(B444,'X3'!$B:$AZ,47,FALSE)),IF($X$1=4,(VLOOKUP(B444,'X4'!$B:$AZ,47,FALSE)),IF($X$1=5,(VLOOKUP(B444,'X5'!$B:$AZ,47,FALSE)),IF($X$1=6,(VLOOKUP(B444,'X6'!$B:$AZ,47,FALSE)),IF($X$1=7,(VLOOKUP(B444,'X7'!$B:$AZ,47,FALSE)),IF($X$1=8,(VLOOKUP(B444,'X8'!$B:$AZ,47,FALSE)),IF($X$1=9,(VLOOKUP(B444,'X9'!$B:$AZ,47,FALSE)),IF($X$1=10,(VLOOKUP(B444,'X10'!$B:$AZ,47,FALSE)),IF($X$1=11,(VLOOKUP(B444,'X11'!$B:$AZ,47,FALSE)),IF($X$1=12,(VLOOKUP(B444,'X12'!$B:$AZ,47,FALSE)),IF($X$1=13,(VLOOKUP(B444,'X13'!$B:$AZ,47,FALSE)),"B"))))))))))))))=TRUE," ",(IF($X$1=1,(VLOOKUP(B444,'X1'!$B:$AZ,47,FALSE)),IF($X$1=2,(VLOOKUP(B444,'X2'!$B:$AZ,47,FALSE)),IF($X$1=3,(VLOOKUP(B444,'X3'!$B:$AZ,47,FALSE)),IF($X$1=4,(VLOOKUP(B444,'X4'!$B:$AZ,47,FALSE)),IF($X$1=5,(VLOOKUP(B444,'X5'!$B:$AZ,47,FALSE)),IF($X$1=6,(VLOOKUP(B444,'X6'!$B:$AZ,47,FALSE)),IF($X$1=7,(VLOOKUP(B444,'X7'!$B:$AZ,47,FALSE)),IF($X$1=8,(VLOOKUP(B444,'X8'!$B:$AZ,47,FALSE)),IF($X$1=9,(VLOOKUP(B444,'X9'!$B:$AZ,47,FALSE)),IF($X$1=10,(VLOOKUP(B444,'X10'!$B:$AZ,47,FALSE)),IF($X$1=11,(VLOOKUP(B444,'X11'!$B:$AZ,47,FALSE)),IF($X$1=12,(VLOOKUP(B444,'X12'!$B:$AZ,47,FALSE)),IF($X$1=13,(VLOOKUP(B444,'X13'!$B:$AZ,47,FALSE)),"B")))))))))))))))</f>
        <v xml:space="preserve"> </v>
      </c>
      <c r="D444" s="181" t="str">
        <f ca="1">IF(ISERROR(IF($X$1=1,(VLOOKUP(B444,'X1'!$B:$AP,41,FALSE)),IF($X$1=2,(VLOOKUP(B444,'X2'!$B:$AP,41,FALSE)),IF($X$1=3,(VLOOKUP(B444,'X3'!$B:$AP,41,FALSE)),IF($X$1=4,(VLOOKUP(B444,'X4'!$B:$AP,41,FALSE)),IF($X$1=5,(VLOOKUP(B444,'X5'!$B:$AP,41,FALSE)),IF($X$1=6,(VLOOKUP(B444,'X6'!$B:$AP,41,FALSE)),IF($X$1=7,(VLOOKUP(B444,'X7'!$B:$AP,41,FALSE)),IF($X$1=8,(VLOOKUP(B444,'X8'!$B:$AP,41,FALSE)),IF($X$1=9,(VLOOKUP(B444,'X9'!$B:$AP,41,FALSE)),IF($X$1=10,(VLOOKUP(B444,'X10'!$B:$AP,41,FALSE)),IF($X$1=11,(VLOOKUP(B444,'X11'!$B:$AP,41,FALSE)),IF($X$1=12,(VLOOKUP(B444,'X12'!$B:$AP,41,FALSE)),IF($X$1=13,(VLOOKUP(B444,'X13'!$B:$AP,41,FALSE)),"B"))))))))))))))=TRUE," ",(IF($X$1=1,(VLOOKUP(B444,'X1'!$B:$AP,41,FALSE)),IF($X$1=2,(VLOOKUP(B444,'X2'!$B:$AP,41,FALSE)),IF($X$1=3,(VLOOKUP(B444,'X3'!$B:$AP,41,FALSE)),IF($X$1=4,(VLOOKUP(B444,'X4'!$B:$AP,41,FALSE)),IF($X$1=5,(VLOOKUP(B444,'X5'!$B:$AP,41,FALSE)),IF($X$1=6,(VLOOKUP(B444,'X6'!$B:$AP,41,FALSE)),IF($X$1=7,(VLOOKUP(B444,'X7'!$B:$AP,41,FALSE)),IF($X$1=8,(VLOOKUP(B444,'X8'!$B:$AP,41,FALSE)),IF($X$1=9,(VLOOKUP(B444,'X9'!$B:$AP,41,FALSE)),IF($X$1=10,(VLOOKUP(B444,'X10'!$B:$AP,41,FALSE)),IF($X$1=11,(VLOOKUP(B444,'X11'!$B:$AP,41,FALSE)),IF($X$1=12,(VLOOKUP(B444,'X12'!$B:$AP,41,FALSE)),IF($X$1=13,(VLOOKUP(B444,'X13'!$B:$AP,41,FALSE)),"B")))))))))))))))</f>
        <v xml:space="preserve"> </v>
      </c>
      <c r="E444" s="182" t="str">
        <f ca="1">IF(ISERROR(IF($X$1=1,(VLOOKUP(B444,'X1'!$B:$AP,7,FALSE)),IF($X$1=2,(VLOOKUP(B444,'X2'!$B:$AP,7,FALSE)),IF($X$1=3,(VLOOKUP(B444,'X3'!$B:$AP,7,FALSE)),IF($X$1=4,(VLOOKUP(B444,'X4'!$B:$AP,7,FALSE)),IF($X$1=5,(VLOOKUP(B444,'X5'!$B:$AP,7,FALSE)),IF($X$1=6,(VLOOKUP(B444,'X6'!$B:$AP,7,FALSE)),IF($X$1=7,(VLOOKUP(B444,'X7'!$B:$AP,7,FALSE)),IF($X$1=8,(VLOOKUP(B444,'X8'!$B:$AP,7,FALSE)),IF($X$1=9,(VLOOKUP(B444,'X9'!$B:$AP,7,FALSE)),IF($X$1=10,(VLOOKUP(B444,'X10'!$B:$AP,7,FALSE)),IF($X$1=11,(VLOOKUP(B444,'X11'!$B:$AP,7,FALSE)),IF($X$1=12,(VLOOKUP(B444,'X12'!$B:$AP,7,FALSE)),IF($X$1=13,(VLOOKUP(B444,'X13'!$B:$AP,7,FALSE)),"B"))))))))))))))=TRUE," ",(IF($X$1=1,(VLOOKUP(B444,'X1'!$B:$AP,7,FALSE)),IF($X$1=2,(VLOOKUP(B444,'X2'!$B:$AP,7,FALSE)),IF($X$1=3,(VLOOKUP(B444,'X3'!$B:$AP,7,FALSE)),IF($X$1=4,(VLOOKUP(B444,'X4'!$B:$AP,7,FALSE)),IF($X$1=5,(VLOOKUP(B444,'X5'!$B:$AP,7,FALSE)),IF($X$1=6,(VLOOKUP(B444,'X6'!$B:$AP,7,FALSE)),IF($X$1=7,(VLOOKUP(B444,'X7'!$B:$AP,7,FALSE)),IF($X$1=8,(VLOOKUP(B444,'X8'!$B:$AP,7,FALSE)),IF($X$1=9,(VLOOKUP(B444,'X9'!$B:$AP,7,FALSE)),IF($X$1=10,(VLOOKUP(B444,'X10'!$B:$AP,7,FALSE)),IF($X$1=11,(VLOOKUP(B444,'X11'!$B:$AP,7,FALSE)),IF($X$1=12,(VLOOKUP(B444,'X12'!$B:$AP,7,FALSE)),IF($X$1=13,(VLOOKUP(B444,'X13'!$B:$AP,7,FALSE)),"B")))))))))))))))</f>
        <v xml:space="preserve"> </v>
      </c>
      <c r="F444" s="182" t="str">
        <f ca="1">IF(ISERROR(IF((IF($X$1=1,(VLOOKUP(B444,'X1'!$B:$AO,6,FALSE)),(IF($X$1=2,(VLOOKUP(B444,'X2'!$B:$AO,6,FALSE)),(IF($X$1=3,(VLOOKUP(B444,'X3'!$B:$AO,6,FALSE)),(IF($X$1=4,(VLOOKUP(B444,'X4'!$B:$AO,6,FALSE)),(IF($X$1=5,(VLOOKUP(B444,'X5'!$B:$AO,6,FALSE)),(IF($X$1=6,(VLOOKUP(B444,'X6'!$B:$AO,6,FALSE)),(IF($X$1=7,(VLOOKUP(B444,'X7'!$B:$AO,6,FALSE)),(IF($X$1=8,(VLOOKUP(B444,'X8'!$B:$AO,6,FALSE)),(IF($X$1=9,(VLOOKUP(B444,'X9'!$B:$AO,6,FALSE)),(IF($X$1=10,(VLOOKUP(B444,'X10'!$B:$AO,6,FALSE)),(IF($X$1=11,(VLOOKUP(B444,'X11'!$B:$AO,6,FALSE)),(IF($X$1=12,(VLOOKUP(B444,'X12'!$B:$AO,6,FALSE)),(VLOOKUP(B444,'X13'!$B:$AO,6,FALSE))))))))))))))))))))))))))=$V$1," ",(IF($X$1=1,(VLOOKUP(B444,'X1'!$B:$AO,6,FALSE)),(IF($X$1=2,(VLOOKUP(B444,'X2'!$B:$AO,6,FALSE)),(IF($X$1=3,(VLOOKUP(B444,'X3'!$B:$AO,6,FALSE)),(IF($X$1=4,(VLOOKUP(B444,'X4'!$B:$AO,6,FALSE)),(IF($X$1=5,(VLOOKUP(B444,'X5'!$B:$AO,6,FALSE)),(IF($X$1=6,(VLOOKUP(B444,'X6'!$B:$AO,6,FALSE)),(IF($X$1=7,(VLOOKUP(B444,'X7'!$B:$AO,6,FALSE)),(IF($X$1=8,(VLOOKUP(B444,'X8'!$B:$AO,6,FALSE)),(IF($X$1=9,(VLOOKUP(B444,'X9'!$B:$AO,6,FALSE)),(IF($X$1=10,(VLOOKUP(B444,'X10'!$B:$AO,6,FALSE)),(IF($X$1=11,(VLOOKUP(B444,'X11'!$B:$AO,6,FALSE)),(IF($X$1=12,(VLOOKUP(B444,'X12'!$B:$AO,6,FALSE)),(VLOOKUP(B444,'X13'!$B:$AO,6,FALSE))))))))))))))))))))))))))))=TRUE," ",(IF((IF($X$1=1,(VLOOKUP(B444,'X1'!$B:$AO,6,FALSE)),(IF($X$1=2,(VLOOKUP(B444,'X2'!$B:$AO,6,FALSE)),(IF($X$1=3,(VLOOKUP(B444,'X3'!$B:$AO,6,FALSE)),(IF($X$1=4,(VLOOKUP(B444,'X4'!$B:$AO,6,FALSE)),(IF($X$1=5,(VLOOKUP(B444,'X5'!$B:$AO,6,FALSE)),(IF($X$1=6,(VLOOKUP(B444,'X6'!$B:$AO,6,FALSE)),(IF($X$1=7,(VLOOKUP(B444,'X7'!$B:$AO,6,FALSE)),(IF($X$1=8,(VLOOKUP(B444,'X8'!$B:$AO,6,FALSE)),(IF($X$1=9,(VLOOKUP(B444,'X9'!$B:$AO,6,FALSE)),(IF($X$1=10,(VLOOKUP(B444,'X10'!$B:$AO,6,FALSE)),(IF($X$1=11,(VLOOKUP(B444,'X11'!$B:$AO,6,FALSE)),(IF($X$1=12,(VLOOKUP(B444,'X12'!$B:$AO,6,FALSE)),(VLOOKUP(B444,'X13'!$B:$AO,6,FALSE))))))))))))))))))))))))))=$V$1," ",(IF($X$1=1,(VLOOKUP(B444,'X1'!$B:$AO,6,FALSE)),(IF($X$1=2,(VLOOKUP(B444,'X2'!$B:$AO,6,FALSE)),(IF($X$1=3,(VLOOKUP(B444,'X3'!$B:$AO,6,FALSE)),(IF($X$1=4,(VLOOKUP(B444,'X4'!$B:$AO,6,FALSE)),(IF($X$1=5,(VLOOKUP(B444,'X5'!$B:$AO,6,FALSE)),(IF($X$1=6,(VLOOKUP(B444,'X6'!$B:$AO,6,FALSE)),(IF($X$1=7,(VLOOKUP(B444,'X7'!$B:$AO,6,FALSE)),(IF($X$1=8,(VLOOKUP(B444,'X8'!$B:$AO,6,FALSE)),(IF($X$1=9,(VLOOKUP(B444,'X9'!$B:$AO,6,FALSE)),(IF($X$1=10,(VLOOKUP(B444,'X10'!$B:$AO,6,FALSE)),(IF($X$1=11,(VLOOKUP(B444,'X11'!$B:$AO,6,FALSE)),(IF($X$1=12,(VLOOKUP(B444,'X12'!$B:$AO,6,FALSE)),(VLOOKUP(B444,'X13'!$B:$AO,6,FALSE)))))))))))))))))))))))))))))</f>
        <v xml:space="preserve"> </v>
      </c>
      <c r="G444" s="182" t="str">
        <f ca="1">IF(ISERROR(IF($X$1=1,(VLOOKUP(B444,'X1'!$B:$AZ,44,FALSE)),IF($X$1=2,(VLOOKUP(B444,'X2'!$B:$AZ,44,FALSE)),IF($X$1=3,(VLOOKUP(B444,'X3'!$B:$AZ,44,FALSE)),IF($X$1=4,(VLOOKUP(B444,'X4'!$B:$AZ,44,FALSE)),IF($X$1=5,(VLOOKUP(B444,'X5'!$B:$AZ,44,FALSE)),IF($X$1=6,(VLOOKUP(B444,'X6'!$B:$AZ,44,FALSE)),IF($X$1=7,(VLOOKUP(B444,'X7'!$B:$AZ,44,FALSE)),IF($X$1=8,(VLOOKUP(B444,'X8'!$B:$AZ,44,FALSE)),IF($X$1=9,(VLOOKUP(B444,'X9'!$B:$AZ,44,FALSE)),IF($X$1=10,(VLOOKUP(B444,'X10'!$B:$AZ,44,FALSE)),IF($X$1=11,(VLOOKUP(B444,'X11'!$B:$AZ,44,FALSE)),IF($X$1=12,(VLOOKUP(B444,'X12'!$B:$AZ,44,FALSE)),IF($X$1=13,(VLOOKUP(B444,'X13'!$B:$AZ,44,FALSE)),"B"))))))))))))))=TRUE," ",(IF($X$1=1,(VLOOKUP(B444,'X1'!$B:$AZ,44,FALSE)),IF($X$1=2,(VLOOKUP(B444,'X2'!$B:$AZ,44,FALSE)),IF($X$1=3,(VLOOKUP(B444,'X3'!$B:$AZ,44,FALSE)),IF($X$1=4,(VLOOKUP(B444,'X4'!$B:$AZ,44,FALSE)),IF($X$1=5,(VLOOKUP(B444,'X5'!$B:$AZ,44,FALSE)),IF($X$1=6,(VLOOKUP(B444,'X6'!$B:$AZ,44,FALSE)),IF($X$1=7,(VLOOKUP(B444,'X7'!$B:$AZ,44,FALSE)),IF($X$1=8,(VLOOKUP(B444,'X8'!$B:$AZ,44,FALSE)),IF($X$1=9,(VLOOKUP(B444,'X9'!$B:$AZ,44,FALSE)),IF($X$1=10,(VLOOKUP(B444,'X10'!$B:$AZ,44,FALSE)),IF($X$1=11,(VLOOKUP(B444,'X11'!$B:$AZ,44,FALSE)),IF($X$1=12,(VLOOKUP(B444,'X12'!$B:$AZ,44,FALSE)),IF($X$1=13,(VLOOKUP(B444,'X13'!$B:$AZ,44,FALSE)),"B")))))))))))))))</f>
        <v xml:space="preserve"> </v>
      </c>
      <c r="H444" s="182" t="str">
        <f ca="1">IF(ISERROR(IF($X$1=1,(VLOOKUP(B444,'X1'!$B:$AZ,8,FALSE)),IF($X$1=2,(VLOOKUP(B444,'X2'!$B:$AZ,8,FALSE)),IF($X$1=3,(VLOOKUP(B444,'X3'!$B:$AZ,8,FALSE)),IF($X$1=4,(VLOOKUP(B444,'X4'!$B:$AZ,8,FALSE)),IF($X$1=5,(VLOOKUP(B444,'X5'!$B:$AZ,8,FALSE)),IF($X$1=6,(VLOOKUP(B444,'X6'!$B:$AZ,8,FALSE)),IF($X$1=7,(VLOOKUP(B444,'X7'!$B:$AZ,8,FALSE)),IF($X$1=8,(VLOOKUP(B444,'X8'!$B:$AZ,8,FALSE)),IF($X$1=9,(VLOOKUP(B444,'X9'!$B:$AZ,8,FALSE)),IF($X$1=10,(VLOOKUP(B444,'X10'!$B:$AZ,8,FALSE)),IF($X$1=11,(VLOOKUP(B444,'X11'!$B:$AZ,8,FALSE)),IF($X$1=12,(VLOOKUP(B444,'X12'!$B:$AZ,8,FALSE)),IF($X$1=13,(VLOOKUP(B444,'X13'!$B:$AZ,8,FALSE)),"B"))))))))))))))=TRUE," ",(IF($X$1=1,(VLOOKUP(B444,'X1'!$B:$AZ,8,FALSE)),IF($X$1=2,(VLOOKUP(B444,'X2'!$B:$AZ,8,FALSE)),IF($X$1=3,(VLOOKUP(B444,'X3'!$B:$AZ,8,FALSE)),IF($X$1=4,(VLOOKUP(B444,'X4'!$B:$AZ,8,FALSE)),IF($X$1=5,(VLOOKUP(B444,'X5'!$B:$AZ,8,FALSE)),IF($X$1=6,(VLOOKUP(B444,'X6'!$B:$AZ,8,FALSE)),IF($X$1=7,(VLOOKUP(B444,'X7'!$B:$AZ,8,FALSE)),IF($X$1=8,(VLOOKUP(B444,'X8'!$B:$AZ,8,FALSE)),IF($X$1=9,(VLOOKUP(B444,'X9'!$B:$AZ,8,FALSE)),IF($X$1=10,(VLOOKUP(B444,'X10'!$B:$AZ,8,FALSE)),IF($X$1=11,(VLOOKUP(B444,'X11'!$B:$AZ,8,FALSE)),IF($X$1=12,(VLOOKUP(B444,'X12'!$B:$AZ,8,FALSE)),IF($X$1=13,(VLOOKUP(B444,'X13'!$B:$AZ,8,FALSE)),"B")))))))))))))))</f>
        <v xml:space="preserve"> </v>
      </c>
      <c r="I444" s="183" t="str">
        <f ca="1">IF(ISERROR(IF($X$1=1,(VLOOKUP(B444,'X1'!$B:$AZ,2,FALSE)),IF($X$1=2,(VLOOKUP(B444,'X2'!$B:$AZ,2,FALSE)),IF($X$1=3,(VLOOKUP(B444,'X3'!$B:$AZ,2,FALSE)),IF($X$1=4,(VLOOKUP(B444,'X4'!$B:$AZ,2,FALSE)),IF($X$1=5,(VLOOKUP(B444,'X5'!$B:$AZ,2,FALSE)),IF($X$1=6,(VLOOKUP(B444,'X6'!$B:$AZ,2,FALSE)),IF($X$1=7,(VLOOKUP(B444,'X7'!$B:$AZ,2,FALSE)),IF($X$1=8,(VLOOKUP(B444,'X8'!$B:$AZ,2,FALSE)),IF($X$1=9,(VLOOKUP(B444,'X9'!$B:$AZ,2,FALSE)),IF($X$1=10,(VLOOKUP(B444,'X10'!$B:$AZ,2,FALSE)),IF($X$1=11,(VLOOKUP(B444,'X11'!$B:$AZ,2,FALSE)),IF($X$1=12,(VLOOKUP(B444,'X12'!$B:$AZ,2,FALSE)),IF($X$1=13,(VLOOKUP(B444,'X13'!$B:$AZ,2,FALSE)),"B"))))))))))))))=TRUE," ",(IF($X$1=1,(VLOOKUP(B444,'X1'!$B:$AZ,2,FALSE)),IF($X$1=2,(VLOOKUP(B444,'X2'!$B:$AZ,2,FALSE)),IF($X$1=3,(VLOOKUP(B444,'X3'!$B:$AZ,2,FALSE)),IF($X$1=4,(VLOOKUP(B444,'X4'!$B:$AZ,2,FALSE)),IF($X$1=5,(VLOOKUP(B444,'X5'!$B:$AZ,2,FALSE)),IF($X$1=6,(VLOOKUP(B444,'X6'!$B:$AZ,2,FALSE)),IF($X$1=7,(VLOOKUP(B444,'X7'!$B:$AZ,2,FALSE)),IF($X$1=8,(VLOOKUP(B444,'X8'!$B:$AZ,2,FALSE)),IF($X$1=9,(VLOOKUP(B444,'X9'!$B:$AZ,2,FALSE)),IF($X$1=10,(VLOOKUP(B444,'X10'!$B:$AZ,2,FALSE)),IF($X$1=11,(VLOOKUP(B444,'X11'!$B:$AZ,2,FALSE)),IF($X$1=12,(VLOOKUP(B444,'X12'!$B:$AZ,2,FALSE)),IF($X$1=13,(VLOOKUP(B444,'X13'!$B:$AZ,2,FALSE)),"B")))))))))))))))</f>
        <v xml:space="preserve"> </v>
      </c>
      <c r="J444" s="183" t="str">
        <f ca="1">IF(ISERROR(IF($X$1=1,(VLOOKUP(B444,'X1'!$B:$AZ,3,FALSE)),IF($X$1=2,(VLOOKUP(B444,'X2'!$B:$AZ,3,FALSE)),IF($X$1=3,(VLOOKUP(B444,'X3'!$B:$AZ,3,FALSE)),IF($X$1=4,(VLOOKUP(B444,'X4'!$B:$AZ,3,FALSE)),IF($X$1=5,(VLOOKUP(B444,'X5'!$B:$AZ,3,FALSE)),IF($X$1=6,(VLOOKUP(B444,'X6'!$B:$AZ,3,FALSE)),IF($X$1=7,(VLOOKUP(B444,'X7'!$B:$AZ,3,FALSE)),IF($X$1=8,(VLOOKUP(B444,'X8'!$B:$AZ,3,FALSE)),IF($X$1=9,(VLOOKUP(B444,'X9'!$B:$AZ,3,FALSE)),IF($X$1=10,(VLOOKUP(B444,'X10'!$B:$AZ,3,FALSE)),IF($X$1=11,(VLOOKUP(B444,'X11'!$B:$AZ,3,FALSE)),IF($X$1=12,(VLOOKUP(B444,'X12'!$B:$AZ,3,FALSE)),IF($X$1=13,(VLOOKUP(B444,'X13'!$B:$AZ,3,FALSE)),"B"))))))))))))))=TRUE," ",(IF($X$1=1,(VLOOKUP(B444,'X1'!$B:$AZ,3,FALSE)),IF($X$1=2,(VLOOKUP(B444,'X2'!$B:$AZ,3,FALSE)),IF($X$1=3,(VLOOKUP(B444,'X3'!$B:$AZ,3,FALSE)),IF($X$1=4,(VLOOKUP(B444,'X4'!$B:$AZ,3,FALSE)),IF($X$1=5,(VLOOKUP(B444,'X5'!$B:$AZ,3,FALSE)),IF($X$1=6,(VLOOKUP(B444,'X6'!$B:$AZ,3,FALSE)),IF($X$1=7,(VLOOKUP(B444,'X7'!$B:$AZ,3,FALSE)),IF($X$1=8,(VLOOKUP(B444,'X8'!$B:$AZ,3,FALSE)),IF($X$1=9,(VLOOKUP(B444,'X9'!$B:$AZ,3,FALSE)),IF($X$1=10,(VLOOKUP(B444,'X10'!$B:$AZ,3,FALSE)),IF($X$1=11,(VLOOKUP(B444,'X11'!$B:$AZ,3,FALSE)),IF($X$1=12,(VLOOKUP(B444,'X12'!$B:$AZ,3,FALSE)),IF($X$1=13,(VLOOKUP(B444,'X13'!$B:$AZ,3,FALSE)),"B")))))))))))))))</f>
        <v xml:space="preserve"> </v>
      </c>
      <c r="K444" s="183" t="str">
        <f ca="1">IF(ISERROR(IF($X$1=1,(VLOOKUP(B444,'X1'!$B:$AZ,5,FALSE)),IF($X$1=2,(VLOOKUP(B444,'X2'!$B:$AZ,5,FALSE)),IF($X$1=3,(VLOOKUP(B444,'X3'!$B:$AZ,5,FALSE)),IF($X$1=4,(VLOOKUP(B444,'X4'!$B:$AZ,5,FALSE)),IF($X$1=5,(VLOOKUP(B444,'X5'!$B:$AZ,5,FALSE)),IF($X$1=6,(VLOOKUP(B444,'X6'!$B:$AZ,5,FALSE)),IF($X$1=7,(VLOOKUP(B444,'X7'!$B:$AZ,5,FALSE)),IF($X$1=8,(VLOOKUP(B444,'X8'!$B:$AZ,5,FALSE)),IF($X$1=9,(VLOOKUP(B444,'X9'!$B:$AZ,5,FALSE)),IF($X$1=10,(VLOOKUP(B444,'X10'!$B:$AZ,5,FALSE)),IF($X$1=11,(VLOOKUP(B444,'X11'!$B:$AZ,5,FALSE)),IF($X$1=12,(VLOOKUP(B444,'X12'!$B:$AZ,5,FALSE)),IF($X$1=13,(VLOOKUP(B444,'X13'!$B:$AZ,5,FALSE)),"B"))))))))))))))=TRUE," ",(IF($X$1=1,(VLOOKUP(B444,'X1'!$B:$AZ,5,FALSE)),IF($X$1=2,(VLOOKUP(B444,'X2'!$B:$AZ,5,FALSE)),IF($X$1=3,(VLOOKUP(B444,'X3'!$B:$AZ,5,FALSE)),IF($X$1=4,(VLOOKUP(B444,'X4'!$B:$AZ,5,FALSE)),IF($X$1=5,(VLOOKUP(B444,'X5'!$B:$AZ,5,FALSE)),IF($X$1=6,(VLOOKUP(B444,'X6'!$B:$AZ,5,FALSE)),IF($X$1=7,(VLOOKUP(B444,'X7'!$B:$AZ,5,FALSE)),IF($X$1=8,(VLOOKUP(B444,'X8'!$B:$AZ,5,FALSE)),IF($X$1=9,(VLOOKUP(B444,'X9'!$B:$AZ,5,FALSE)),IF($X$1=10,(VLOOKUP(B444,'X10'!$B:$AZ,5,FALSE)),IF($X$1=11,(VLOOKUP(B444,'X11'!$B:$AZ,5,FALSE)),IF($X$1=12,(VLOOKUP(B444,'X12'!$B:$AZ,5,FALSE)),IF($X$1=13,(VLOOKUP(B444,'X13'!$B:$AZ,5,FALSE)),"B")))))))))))))))</f>
        <v xml:space="preserve"> </v>
      </c>
      <c r="L444" s="184" t="str">
        <f ca="1">IF(ISERROR(IF($X$1=1,(VLOOKUP(B444,'X1'!$B:$AZ,9,FALSE)),IF($X$1=2,(VLOOKUP(B444,'X2'!$B:$AZ,9,FALSE)),IF($X$1=3,(VLOOKUP(B444,'X3'!$B:$AZ,9,FALSE)),IF($X$1=4,(VLOOKUP(B444,'X4'!$B:$AZ,9,FALSE)),IF($X$1=5,(VLOOKUP(B444,'X5'!$B:$AZ,9,FALSE)),IF($X$1=6,(VLOOKUP(B444,'X6'!$B:$AZ,9,FALSE)),IF($X$1=7,(VLOOKUP(B444,'X7'!$B:$AZ,9,FALSE)),IF($X$1=8,(VLOOKUP(B444,'X8'!$B:$AZ,9,FALSE)),IF($X$1=9,(VLOOKUP(B444,'X9'!$B:$AZ,9,FALSE)),IF($X$1=10,(VLOOKUP(B444,'X10'!$B:$AZ,9,FALSE)),IF($X$1=11,(VLOOKUP(B444,'X11'!$B:$AZ,9,FALSE)),IF($X$1=12,(VLOOKUP(B444,'X12'!$B:$AZ,9,FALSE)),IF($X$1=13,(VLOOKUP(B444,'X13'!$B:$AZ,9,FALSE)),"B"))))))))))))))=TRUE," ",(IF($X$1=1,(VLOOKUP(B444,'X1'!$B:$AZ,9,FALSE)),IF($X$1=2,(VLOOKUP(B444,'X2'!$B:$AZ,9,FALSE)),IF($X$1=3,(VLOOKUP(B444,'X3'!$B:$AZ,9,FALSE)),IF($X$1=4,(VLOOKUP(B444,'X4'!$B:$AZ,9,FALSE)),IF($X$1=5,(VLOOKUP(B444,'X5'!$B:$AZ,9,FALSE)),IF($X$1=6,(VLOOKUP(B444,'X6'!$B:$AZ,9,FALSE)),IF($X$1=7,(VLOOKUP(B444,'X7'!$B:$AZ,9,FALSE)),IF($X$1=8,(VLOOKUP(B444,'X8'!$B:$AZ,9,FALSE)),IF($X$1=9,(VLOOKUP(B444,'X9'!$B:$AZ,9,FALSE)),IF($X$1=10,(VLOOKUP(B444,'X10'!$B:$AZ,9,FALSE)),IF($X$1=11,(VLOOKUP(B444,'X11'!$B:$AZ,9,FALSE)),IF($X$1=12,(VLOOKUP(B444,'X12'!$B:$AZ,9,FALSE)),IF($X$1=13,(VLOOKUP(B444,'X13'!$B:$AZ,9,FALSE)),"B")))))))))))))))</f>
        <v xml:space="preserve"> </v>
      </c>
      <c r="M444" s="184" t="str">
        <f ca="1">IF(ISERROR(IF($X$1=1,(VLOOKUP(B444,'X1'!$B:$AZ,10,FALSE)),IF($X$1=2,(VLOOKUP(B444,'X2'!$B:$AZ,10,FALSE)),IF($X$1=3,(VLOOKUP(B444,'X3'!$B:$AZ,10,FALSE)),IF($X$1=4,(VLOOKUP(B444,'X4'!$B:$AZ,10,FALSE)),IF($X$1=5,(VLOOKUP(B444,'X5'!$B:$AZ,10,FALSE)),IF($X$1=6,(VLOOKUP(B444,'X6'!$B:$AZ,10,FALSE)),IF($X$1=7,(VLOOKUP(B444,'X7'!$B:$AZ,10,FALSE)),IF($X$1=8,(VLOOKUP(B444,'X8'!$B:$AZ,10,FALSE)),IF($X$1=9,(VLOOKUP(B444,'X9'!$B:$AZ,10,FALSE)),IF($X$1=10,(VLOOKUP(B444,'X10'!$B:$AZ,10,FALSE)),IF($X$1=11,(VLOOKUP(B444,'X11'!$B:$AZ,10,FALSE)),IF($X$1=12,(VLOOKUP(B444,'X12'!$B:$AZ,10,FALSE)),IF($X$1=13,(VLOOKUP(B444,'X13'!$B:$AZ,10,FALSE)),"B"))))))))))))))=TRUE," ",(IF($X$1=1,(VLOOKUP(B444,'X1'!$B:$AZ,10,FALSE)),IF($X$1=2,(VLOOKUP(B444,'X2'!$B:$AZ,10,FALSE)),IF($X$1=3,(VLOOKUP(B444,'X3'!$B:$AZ,10,FALSE)),IF($X$1=4,(VLOOKUP(B444,'X4'!$B:$AZ,10,FALSE)),IF($X$1=5,(VLOOKUP(B444,'X5'!$B:$AZ,10,FALSE)),IF($X$1=6,(VLOOKUP(B444,'X6'!$B:$AZ,10,FALSE)),IF($X$1=7,(VLOOKUP(B444,'X7'!$B:$AZ,10,FALSE)),IF($X$1=8,(VLOOKUP(B444,'X8'!$B:$AZ,10,FALSE)),IF($X$1=9,(VLOOKUP(B444,'X9'!$B:$AZ,10,FALSE)),IF($X$1=10,(VLOOKUP(B444,'X10'!$B:$AZ,10,FALSE)),IF($X$1=11,(VLOOKUP(B444,'X11'!$B:$AZ,10,FALSE)),IF($X$1=12,(VLOOKUP(B444,'X12'!$B:$AZ,10,FALSE)),IF($X$1=13,(VLOOKUP(B444,'X13'!$B:$AZ,10,FALSE)),"B")))))))))))))))</f>
        <v xml:space="preserve"> </v>
      </c>
      <c r="N444" s="185" t="str">
        <f ca="1">IF(ISERROR(IF($X$1=1,(VLOOKUP(B444,'X1'!$B:$AZ,45,FALSE)),IF($X$1=2,(VLOOKUP(B444,'X2'!$B:$AZ,45,FALSE)),IF($X$1=3,(VLOOKUP(B444,'X3'!$B:$AZ,45,FALSE)),IF($X$1=4,(VLOOKUP(B444,'X4'!$B:$AZ,45,FALSE)),IF($X$1=5,(VLOOKUP(B444,'X5'!$B:$AZ,45,FALSE)),IF($X$1=6,(VLOOKUP(B444,'X6'!$B:$AZ,45,FALSE)),IF($X$1=7,(VLOOKUP(B444,'X7'!$B:$AZ,45,FALSE)),IF($X$1=8,(VLOOKUP(B444,'X8'!$B:$AZ,45,FALSE)),IF($X$1=9,(VLOOKUP(B444,'X9'!$B:$AZ,45,FALSE)),IF($X$1=10,(VLOOKUP(B444,'X10'!$B:$AZ,45,FALSE)),IF($X$1=11,(VLOOKUP(B444,'X11'!$B:$AZ,45,FALSE)),IF($X$1=12,(VLOOKUP(B444,'X12'!$B:$AZ,45,FALSE)),IF($X$1=13,(VLOOKUP(B444,'X13'!$B:$AZ,45,FALSE)),"B"))))))))))))))=TRUE," ",(IF($X$1=1,(VLOOKUP(B444,'X1'!$B:$AZ,45,FALSE)),IF($X$1=2,(VLOOKUP(B444,'X2'!$B:$AZ,45,FALSE)),IF($X$1=3,(VLOOKUP(B444,'X3'!$B:$AZ,45,FALSE)),IF($X$1=4,(VLOOKUP(B444,'X4'!$B:$AZ,45,FALSE)),IF($X$1=5,(VLOOKUP(B444,'X5'!$B:$AZ,45,FALSE)),IF($X$1=6,(VLOOKUP(B444,'X6'!$B:$AZ,45,FALSE)),IF($X$1=7,(VLOOKUP(B444,'X7'!$B:$AZ,45,FALSE)),IF($X$1=8,(VLOOKUP(B444,'X8'!$B:$AZ,45,FALSE)),IF($X$1=9,(VLOOKUP(B444,'X9'!$B:$AZ,45,FALSE)),IF($X$1=10,(VLOOKUP(B444,'X10'!$B:$AZ,45,FALSE)),IF($X$1=11,(VLOOKUP(B444,'X11'!$B:$AZ,45,FALSE)),IF($X$1=12,(VLOOKUP(B444,'X12'!$B:$AZ,45,FALSE)),IF($X$1=13,(VLOOKUP(B444,'X13'!$B:$AZ,45,FALSE)),"B")))))))))))))))</f>
        <v xml:space="preserve"> </v>
      </c>
      <c r="O444" s="184" t="str">
        <f ca="1">IF(ISERROR(IF($X$1=1,(VLOOKUP(B444,'X1'!$B:$AZ,11,FALSE)),IF($X$1=2,(VLOOKUP(B444,'X2'!$B:$AZ,11,FALSE)),IF($X$1=3,(VLOOKUP(B444,'X3'!$B:$AZ,11,FALSE)),IF($X$1=4,(VLOOKUP(B444,'X4'!$B:$AZ,11,FALSE)),IF($X$1=5,(VLOOKUP(B444,'X5'!$B:$AZ,11,FALSE)),IF($X$1=6,(VLOOKUP(B444,'X6'!$B:$AZ,11,FALSE)),IF($X$1=7,(VLOOKUP(B444,'X7'!$B:$AZ,11,FALSE)),IF($X$1=8,(VLOOKUP(B444,'X8'!$B:$AZ,11,FALSE)),IF($X$1=9,(VLOOKUP(B444,'X9'!$B:$AZ,11,FALSE)),IF($X$1=10,(VLOOKUP(B444,'X10'!$B:$AZ,11,FALSE)),IF($X$1=11,(VLOOKUP(B444,'X11'!$B:$AZ,11,FALSE)),IF($X$1=12,(VLOOKUP(B444,'X12'!$B:$AZ,11,FALSE)),IF($X$1=13,(VLOOKUP(B444,'X13'!$B:$AZ,11,FALSE)),"B"))))))))))))))=TRUE," ",(IF($X$1=1,(VLOOKUP(B444,'X1'!$B:$AZ,11,FALSE)),IF($X$1=2,(VLOOKUP(B444,'X2'!$B:$AZ,11,FALSE)),IF($X$1=3,(VLOOKUP(B444,'X3'!$B:$AZ,11,FALSE)),IF($X$1=4,(VLOOKUP(B444,'X4'!$B:$AZ,11,FALSE)),IF($X$1=5,(VLOOKUP(B444,'X5'!$B:$AZ,11,FALSE)),IF($X$1=6,(VLOOKUP(B444,'X6'!$B:$AZ,11,FALSE)),IF($X$1=7,(VLOOKUP(B444,'X7'!$B:$AZ,11,FALSE)),IF($X$1=8,(VLOOKUP(B444,'X8'!$B:$AZ,11,FALSE)),IF($X$1=9,(VLOOKUP(B444,'X9'!$B:$AZ,11,FALSE)),IF($X$1=10,(VLOOKUP(B444,'X10'!$B:$AZ,11,FALSE)),IF($X$1=11,(VLOOKUP(B444,'X11'!$B:$AZ,11,FALSE)),IF($X$1=12,(VLOOKUP(B444,'X12'!$B:$AZ,11,FALSE)),IF($X$1=13,(VLOOKUP(B444,'X13'!$B:$AZ,11,FALSE)),"B")))))))))))))))</f>
        <v xml:space="preserve"> </v>
      </c>
      <c r="P444" s="184" t="str">
        <f ca="1">IF(ISERROR(IF($X$1=1,(VLOOKUP(B444,'X1'!$B:$AZ,12,FALSE)),IF($X$1=2,(VLOOKUP(B444,'X2'!$B:$AZ,12,FALSE)),IF($X$1=3,(VLOOKUP(B444,'X3'!$B:$AZ,12,FALSE)),IF($X$1=4,(VLOOKUP(B444,'X4'!$B:$AZ,12,FALSE)),IF($X$1=5,(VLOOKUP(B444,'X5'!$B:$AZ,12,FALSE)),IF($X$1=6,(VLOOKUP(B444,'X6'!$B:$AZ,12,FALSE)),IF($X$1=7,(VLOOKUP(B444,'X7'!$B:$AZ,12,FALSE)),IF($X$1=8,(VLOOKUP(B444,'X8'!$B:$AZ,12,FALSE)),IF($X$1=9,(VLOOKUP(B444,'X9'!$B:$AZ,12,FALSE)),IF($X$1=10,(VLOOKUP(B444,'X10'!$B:$AZ,12,FALSE)),IF($X$1=11,(VLOOKUP(B444,'X11'!$B:$AZ,12,FALSE)),IF($X$1=12,(VLOOKUP(B444,'X12'!$B:$AZ,12,FALSE)),IF($X$1=13,(VLOOKUP(B444,'X13'!$B:$AZ,12,FALSE)),"B"))))))))))))))=TRUE," ",(IF($X$1=1,(VLOOKUP(B444,'X1'!$B:$AZ,12,FALSE)),IF($X$1=2,(VLOOKUP(B444,'X2'!$B:$AZ,12,FALSE)),IF($X$1=3,(VLOOKUP(B444,'X3'!$B:$AZ,12,FALSE)),IF($X$1=4,(VLOOKUP(B444,'X4'!$B:$AZ,12,FALSE)),IF($X$1=5,(VLOOKUP(B444,'X5'!$B:$AZ,12,FALSE)),IF($X$1=6,(VLOOKUP(B444,'X6'!$B:$AZ,12,FALSE)),IF($X$1=7,(VLOOKUP(B444,'X7'!$B:$AZ,12,FALSE)),IF($X$1=8,(VLOOKUP(B444,'X8'!$B:$AZ,12,FALSE)),IF($X$1=9,(VLOOKUP(B444,'X9'!$B:$AZ,12,FALSE)),IF($X$1=10,(VLOOKUP(B444,'X10'!$B:$AZ,12,FALSE)),IF($X$1=11,(VLOOKUP(B444,'X11'!$B:$AZ,12,FALSE)),IF($X$1=12,(VLOOKUP(B444,'X12'!$B:$AZ,12,FALSE)),IF($X$1=13,(VLOOKUP(B444,'X13'!$B:$AZ,12,FALSE)),"B")))))))))))))))</f>
        <v xml:space="preserve"> </v>
      </c>
      <c r="Q444" s="185" t="str">
        <f ca="1">IF(ISERROR(IF($X$1=1,(VLOOKUP(B444,'X1'!$B:$AZ,46,FALSE)),IF($X$1=2,(VLOOKUP(B444,'X2'!$B:$AZ,46,FALSE)),IF($X$1=3,(VLOOKUP(B444,'X3'!$B:$AZ,46,FALSE)),IF($X$1=4,(VLOOKUP(B444,'X4'!$B:$AZ,46,FALSE)),IF($X$1=5,(VLOOKUP(B444,'X5'!$B:$AZ,46,FALSE)),IF($X$1=6,(VLOOKUP(B444,'X6'!$B:$AZ,46,FALSE)),IF($X$1=7,(VLOOKUP(B444,'X7'!$B:$AZ,46,FALSE)),IF($X$1=8,(VLOOKUP(B444,'X8'!$B:$AZ,46,FALSE)),IF($X$1=9,(VLOOKUP(B444,'X9'!$B:$AZ,46,FALSE)),IF($X$1=10,(VLOOKUP(B444,'X10'!$B:$AZ,46,FALSE)),IF($X$1=11,(VLOOKUP(B444,'X11'!$B:$AZ,46,FALSE)),IF($X$1=12,(VLOOKUP(B444,'X12'!$B:$AZ,46,FALSE)),IF($X$1=13,(VLOOKUP(B444,'X13'!$B:$AZ,46,FALSE)),"B"))))))))))))))=TRUE," ",(IF($X$1=1,(VLOOKUP(B444,'X1'!$B:$AZ,46,FALSE)),IF($X$1=2,(VLOOKUP(B444,'X2'!$B:$AZ,46,FALSE)),IF($X$1=3,(VLOOKUP(B444,'X3'!$B:$AZ,46,FALSE)),IF($X$1=4,(VLOOKUP(B444,'X4'!$B:$AZ,46,FALSE)),IF($X$1=5,(VLOOKUP(B444,'X5'!$B:$AZ,46,FALSE)),IF($X$1=6,(VLOOKUP(B444,'X6'!$B:$AZ,46,FALSE)),IF($X$1=7,(VLOOKUP(B444,'X7'!$B:$AZ,46,FALSE)),IF($X$1=8,(VLOOKUP(B444,'X8'!$B:$AZ,46,FALSE)),IF($X$1=9,(VLOOKUP(B444,'X9'!$B:$AZ,46,FALSE)),IF($X$1=10,(VLOOKUP(B444,'X10'!$B:$AZ,46,FALSE)),IF($X$1=11,(VLOOKUP(B444,'X11'!$B:$AZ,46,FALSE)),IF($X$1=12,(VLOOKUP(B444,'X12'!$B:$AZ,46,FALSE)),IF($X$1=13,(VLOOKUP(B444,'X13'!$B:$AZ,46,FALSE)),"B")))))))))))))))</f>
        <v xml:space="preserve"> </v>
      </c>
      <c r="R444" s="185" t="str">
        <f ca="1">IF(ISERROR(IF($X$1=1,(VLOOKUP(B444,'X1'!$B:$AZ,15,FALSE)),IF($X$1=2,(VLOOKUP(B444,'X2'!$B:$AZ,15,FALSE)),IF($X$1=3,(VLOOKUP(B444,'X3'!$B:$AZ,15,FALSE)),IF($X$1=4,(VLOOKUP(B444,'X4'!$B:$AZ,15,FALSE)),IF($X$1=5,(VLOOKUP(B444,'X5'!$B:$AZ,15,FALSE)),IF($X$1=6,(VLOOKUP(B444,'X6'!$B:$AZ,15,FALSE)),IF($X$1=7,(VLOOKUP(B444,'X7'!$B:$AZ,15,FALSE)),IF($X$1=8,(VLOOKUP(B444,'X8'!$B:$AZ,15,FALSE)),IF($X$1=9,(VLOOKUP(B444,'X9'!$B:$AZ,15,FALSE)),IF($X$1=10,(VLOOKUP(B444,'X10'!$B:$AZ,15,FALSE)),IF($X$1=11,(VLOOKUP(B444,'X11'!$B:$AZ,15,FALSE)),IF($X$1=12,(VLOOKUP(B444,'X12'!$B:$AZ,15,FALSE)),IF($X$1=13,(VLOOKUP(B444,'X13'!$B:$AZ,15,FALSE)),"B"))))))))))))))=TRUE," ",(IF($X$1=1,(VLOOKUP(B444,'X1'!$B:$AZ,15,FALSE)),IF($X$1=2,(VLOOKUP(B444,'X2'!$B:$AZ,15,FALSE)),IF($X$1=3,(VLOOKUP(B444,'X3'!$B:$AZ,15,FALSE)),IF($X$1=4,(VLOOKUP(B444,'X4'!$B:$AZ,15,FALSE)),IF($X$1=5,(VLOOKUP(B444,'X5'!$B:$AZ,15,FALSE)),IF($X$1=6,(VLOOKUP(B444,'X6'!$B:$AZ,15,FALSE)),IF($X$1=7,(VLOOKUP(B444,'X7'!$B:$AZ,15,FALSE)),IF($X$1=8,(VLOOKUP(B444,'X8'!$B:$AZ,15,FALSE)),IF($X$1=9,(VLOOKUP(B444,'X9'!$B:$AZ,15,FALSE)),IF($X$1=10,(VLOOKUP(B444,'X10'!$B:$AZ,15,FALSE)),IF($X$1=11,(VLOOKUP(B444,'X11'!$B:$AZ,15,FALSE)),IF($X$1=12,(VLOOKUP(B444,'X12'!$B:$AZ,15,FALSE)),IF($X$1=13,(VLOOKUP(B444,'X13'!$B:$AZ,15,FALSE)),"B")))))))))))))))</f>
        <v xml:space="preserve"> </v>
      </c>
      <c r="S444" s="185" t="str">
        <f ca="1">IF(ISERROR(IF((IF($X$1=1,(VLOOKUP(B444,'X1'!$B:$AZ,14,FALSE)),(IF($X$1=2,(VLOOKUP(B444,'X2'!$B:$AZ,14,FALSE)),(IF($X$1=3,(VLOOKUP(B444,'X3'!$B:$AZ,14,FALSE)),(IF($X$1=4,(VLOOKUP(B444,'X4'!$B:$AZ,14,FALSE)),(IF($X$1=5,(VLOOKUP(B444,'X5'!$B:$AZ,14,FALSE)),(IF($X$1=6,(VLOOKUP(B444,'X6'!$B:$AZ,14,FALSE)),(IF($X$1=7,(VLOOKUP(B444,'X7'!$B:$AZ,14,FALSE)),(IF($X$1=8,(VLOOKUP(B444,'X8'!$B:$AZ,14,FALSE)),(IF($X$1=9,(VLOOKUP(B444,'X9'!$B:$AZ,14,FALSE)),(IF($X$1=10,(VLOOKUP(B444,'X10'!$B:$AZ,14,FALSE)),(IF($X$1=11,(VLOOKUP(B444,'X11'!$B:$AZ,14,FALSE)),(IF($X$1=12,(VLOOKUP(B444,'X12'!$B:$AZ,14,FALSE)),(VLOOKUP(B444,'X13'!$B:$AZ,14,FALSE))))))))))))))))))))))))))=$V$1," ",(IF($X$1=1,(VLOOKUP(B444,'X1'!$B:$AZ,14,FALSE)),(IF($X$1=2,(VLOOKUP(B444,'X2'!$B:$AZ,14,FALSE)),(IF($X$1=3,(VLOOKUP(B444,'X3'!$B:$AZ,14,FALSE)),(IF($X$1=4,(VLOOKUP(B444,'X4'!$B:$AZ,14,FALSE)),(IF($X$1=5,(VLOOKUP(B444,'X5'!$B:$AZ,14,FALSE)),(IF($X$1=6,(VLOOKUP(B444,'X6'!$B:$AZ,14,FALSE)),(IF($X$1=7,(VLOOKUP(B444,'X7'!$B:$AZ,14,FALSE)),(IF($X$1=8,(VLOOKUP(B444,'X8'!$B:$AZ,14,FALSE)),(IF($X$1=9,(VLOOKUP(B444,'X9'!$B:$AZ,14,FALSE)),(IF($X$1=10,(VLOOKUP(B444,'X10'!$B:$AZ,14,FALSE)),(IF($X$1=11,(VLOOKUP(B444,'X11'!$B:$AZ,14,FALSE)),(IF($X$1=12,(VLOOKUP(B444,'X12'!$B:$AZ,14,FALSE)),(VLOOKUP(B444,'X13'!$B:$AZ,14,FALSE))))))))))))))))))))))))))))=TRUE," ",(IF((IF($X$1=1,(VLOOKUP(B444,'X1'!$B:$AZ,14,FALSE)),(IF($X$1=2,(VLOOKUP(B444,'X2'!$B:$AZ,14,FALSE)),(IF($X$1=3,(VLOOKUP(B444,'X3'!$B:$AZ,14,FALSE)),(IF($X$1=4,(VLOOKUP(B444,'X4'!$B:$AZ,14,FALSE)),(IF($X$1=5,(VLOOKUP(B444,'X5'!$B:$AZ,14,FALSE)),(IF($X$1=6,(VLOOKUP(B444,'X6'!$B:$AZ,14,FALSE)),(IF($X$1=7,(VLOOKUP(B444,'X7'!$B:$AZ,14,FALSE)),(IF($X$1=8,(VLOOKUP(B444,'X8'!$B:$AZ,14,FALSE)),(IF($X$1=9,(VLOOKUP(B444,'X9'!$B:$AZ,14,FALSE)),(IF($X$1=10,(VLOOKUP(B444,'X10'!$B:$AZ,14,FALSE)),(IF($X$1=11,(VLOOKUP(B444,'X11'!$B:$AZ,14,FALSE)),(IF($X$1=12,(VLOOKUP(B444,'X12'!$B:$AZ,14,FALSE)),(VLOOKUP(B444,'X13'!$B:$AZ,14,FALSE))))))))))))))))))))))))))=$V$1," ",(IF($X$1=1,(VLOOKUP(B444,'X1'!$B:$AZ,14,FALSE)),(IF($X$1=2,(VLOOKUP(B444,'X2'!$B:$AZ,14,FALSE)),(IF($X$1=3,(VLOOKUP(B444,'X3'!$B:$AZ,14,FALSE)),(IF($X$1=4,(VLOOKUP(B444,'X4'!$B:$AZ,14,FALSE)),(IF($X$1=5,(VLOOKUP(B444,'X5'!$B:$AZ,14,FALSE)),(IF($X$1=6,(VLOOKUP(B444,'X6'!$B:$AZ,14,FALSE)),(IF($X$1=7,(VLOOKUP(B444,'X7'!$B:$AZ,14,FALSE)),(IF($X$1=8,(VLOOKUP(B444,'X8'!$B:$AZ,14,FALSE)),(IF($X$1=9,(VLOOKUP(B444,'X9'!$B:$AZ,14,FALSE)),(IF($X$1=10,(VLOOKUP(B444,'X10'!$B:$AZ,14,FALSE)),(IF($X$1=11,(VLOOKUP(B444,'X11'!$B:$AZ,14,FALSE)),(IF($X$1=12,(VLOOKUP(B444,'X12'!$B:$AZ,14,FALSE)),(VLOOKUP(B444,'X13'!$B:$AZ,14,FALSE)))))))))))))))))))))))))))))</f>
        <v xml:space="preserve"> </v>
      </c>
    </row>
    <row r="445" spans="1:19" ht="14.1" customHeight="1" x14ac:dyDescent="0.2">
      <c r="A445" s="156" t="s">
        <v>1058</v>
      </c>
      <c r="B445" s="122" t="str">
        <f>IF(ISERROR(IF($U$16=1,(VLOOKUP(A445,$AC$89:$AH$125,2,FALSE)),IF((IF($X$1=1,'X1'!B404,(IF($X$1=2,'X2'!B404,(IF($X$1=3,'X3'!B404,(IF($X$1=4,'X4'!B404,(IF($X$1=5,'X5'!B404,(IF($X$1=6,'X6'!B404,(IF($X$1=7,'X7'!B404,(IF($X$1=8,'X8'!B404,(IF($X$1=9,'X9'!B404,(IF($X$1=10,'X10'!B404,(IF($X$1=11,'X11'!B404,(IF($X$1=12,'X12'!B404,'X13'!B404))))))))))))))))))))))))="","",(IF($X$1=1,'X1'!B404,(IF($X$1=2,'X2'!B404,(IF($X$1=3,'X3'!B404,(IF($X$1=4,'X4'!B404,(IF($X$1=5,'X5'!B404,(IF($X$1=6,'X6'!B404,(IF($X$1=7,'X7'!B404,(IF($X$1=8,'X8'!B404,(IF($X$1=9,'X9'!B404,(IF($X$1=10,'X10'!B404,(IF($X$1=11,'X11'!B404,(IF($X$1=12,'X12'!B404,'X13'!B404)))))))))))))))))))))))))))=TRUE," ",(IF($U$16=1,(VLOOKUP(A445,$AC$89:$AH$125,2,FALSE)),IF((IF($X$1=1,'X1'!B404,(IF($X$1=2,'X2'!B404,(IF($X$1=3,'X3'!B404,(IF($X$1=4,'X4'!B404,(IF($X$1=5,'X5'!B404,(IF($X$1=6,'X6'!B404,(IF($X$1=7,'X7'!B404,(IF($X$1=8,'X8'!B404,(IF($X$1=9,'X9'!B404,(IF($X$1=10,'X10'!B404,(IF($X$1=11,'X11'!B404,(IF($X$1=12,'X12'!B404,'X13'!B404))))))))))))))))))))))))="","",(IF($X$1=1,'X1'!B404,(IF($X$1=2,'X2'!B404,(IF($X$1=3,'X3'!B404,(IF($X$1=4,'X4'!B404,(IF($X$1=5,'X5'!B404,(IF($X$1=6,'X6'!B404,(IF($X$1=7,'X7'!B404,(IF($X$1=8,'X8'!B404,(IF($X$1=9,'X9'!B404,(IF($X$1=10,'X10'!B404,(IF($X$1=11,'X11'!B404,(IF($X$1=12,'X12'!B404,'X13'!B404))))))))))))))))))))))))))))</f>
        <v/>
      </c>
      <c r="C445" s="181" t="str">
        <f ca="1">IF(ISERROR(IF($X$1=1,(VLOOKUP(B445,'X1'!$B:$AZ,47,FALSE)),IF($X$1=2,(VLOOKUP(B445,'X2'!$B:$AZ,47,FALSE)),IF($X$1=3,(VLOOKUP(B445,'X3'!$B:$AZ,47,FALSE)),IF($X$1=4,(VLOOKUP(B445,'X4'!$B:$AZ,47,FALSE)),IF($X$1=5,(VLOOKUP(B445,'X5'!$B:$AZ,47,FALSE)),IF($X$1=6,(VLOOKUP(B445,'X6'!$B:$AZ,47,FALSE)),IF($X$1=7,(VLOOKUP(B445,'X7'!$B:$AZ,47,FALSE)),IF($X$1=8,(VLOOKUP(B445,'X8'!$B:$AZ,47,FALSE)),IF($X$1=9,(VLOOKUP(B445,'X9'!$B:$AZ,47,FALSE)),IF($X$1=10,(VLOOKUP(B445,'X10'!$B:$AZ,47,FALSE)),IF($X$1=11,(VLOOKUP(B445,'X11'!$B:$AZ,47,FALSE)),IF($X$1=12,(VLOOKUP(B445,'X12'!$B:$AZ,47,FALSE)),IF($X$1=13,(VLOOKUP(B445,'X13'!$B:$AZ,47,FALSE)),"B"))))))))))))))=TRUE," ",(IF($X$1=1,(VLOOKUP(B445,'X1'!$B:$AZ,47,FALSE)),IF($X$1=2,(VLOOKUP(B445,'X2'!$B:$AZ,47,FALSE)),IF($X$1=3,(VLOOKUP(B445,'X3'!$B:$AZ,47,FALSE)),IF($X$1=4,(VLOOKUP(B445,'X4'!$B:$AZ,47,FALSE)),IF($X$1=5,(VLOOKUP(B445,'X5'!$B:$AZ,47,FALSE)),IF($X$1=6,(VLOOKUP(B445,'X6'!$B:$AZ,47,FALSE)),IF($X$1=7,(VLOOKUP(B445,'X7'!$B:$AZ,47,FALSE)),IF($X$1=8,(VLOOKUP(B445,'X8'!$B:$AZ,47,FALSE)),IF($X$1=9,(VLOOKUP(B445,'X9'!$B:$AZ,47,FALSE)),IF($X$1=10,(VLOOKUP(B445,'X10'!$B:$AZ,47,FALSE)),IF($X$1=11,(VLOOKUP(B445,'X11'!$B:$AZ,47,FALSE)),IF($X$1=12,(VLOOKUP(B445,'X12'!$B:$AZ,47,FALSE)),IF($X$1=13,(VLOOKUP(B445,'X13'!$B:$AZ,47,FALSE)),"B")))))))))))))))</f>
        <v xml:space="preserve"> </v>
      </c>
      <c r="D445" s="181" t="str">
        <f ca="1">IF(ISERROR(IF($X$1=1,(VLOOKUP(B445,'X1'!$B:$AP,41,FALSE)),IF($X$1=2,(VLOOKUP(B445,'X2'!$B:$AP,41,FALSE)),IF($X$1=3,(VLOOKUP(B445,'X3'!$B:$AP,41,FALSE)),IF($X$1=4,(VLOOKUP(B445,'X4'!$B:$AP,41,FALSE)),IF($X$1=5,(VLOOKUP(B445,'X5'!$B:$AP,41,FALSE)),IF($X$1=6,(VLOOKUP(B445,'X6'!$B:$AP,41,FALSE)),IF($X$1=7,(VLOOKUP(B445,'X7'!$B:$AP,41,FALSE)),IF($X$1=8,(VLOOKUP(B445,'X8'!$B:$AP,41,FALSE)),IF($X$1=9,(VLOOKUP(B445,'X9'!$B:$AP,41,FALSE)),IF($X$1=10,(VLOOKUP(B445,'X10'!$B:$AP,41,FALSE)),IF($X$1=11,(VLOOKUP(B445,'X11'!$B:$AP,41,FALSE)),IF($X$1=12,(VLOOKUP(B445,'X12'!$B:$AP,41,FALSE)),IF($X$1=13,(VLOOKUP(B445,'X13'!$B:$AP,41,FALSE)),"B"))))))))))))))=TRUE," ",(IF($X$1=1,(VLOOKUP(B445,'X1'!$B:$AP,41,FALSE)),IF($X$1=2,(VLOOKUP(B445,'X2'!$B:$AP,41,FALSE)),IF($X$1=3,(VLOOKUP(B445,'X3'!$B:$AP,41,FALSE)),IF($X$1=4,(VLOOKUP(B445,'X4'!$B:$AP,41,FALSE)),IF($X$1=5,(VLOOKUP(B445,'X5'!$B:$AP,41,FALSE)),IF($X$1=6,(VLOOKUP(B445,'X6'!$B:$AP,41,FALSE)),IF($X$1=7,(VLOOKUP(B445,'X7'!$B:$AP,41,FALSE)),IF($X$1=8,(VLOOKUP(B445,'X8'!$B:$AP,41,FALSE)),IF($X$1=9,(VLOOKUP(B445,'X9'!$B:$AP,41,FALSE)),IF($X$1=10,(VLOOKUP(B445,'X10'!$B:$AP,41,FALSE)),IF($X$1=11,(VLOOKUP(B445,'X11'!$B:$AP,41,FALSE)),IF($X$1=12,(VLOOKUP(B445,'X12'!$B:$AP,41,FALSE)),IF($X$1=13,(VLOOKUP(B445,'X13'!$B:$AP,41,FALSE)),"B")))))))))))))))</f>
        <v xml:space="preserve"> </v>
      </c>
      <c r="E445" s="182" t="str">
        <f ca="1">IF(ISERROR(IF($X$1=1,(VLOOKUP(B445,'X1'!$B:$AP,7,FALSE)),IF($X$1=2,(VLOOKUP(B445,'X2'!$B:$AP,7,FALSE)),IF($X$1=3,(VLOOKUP(B445,'X3'!$B:$AP,7,FALSE)),IF($X$1=4,(VLOOKUP(B445,'X4'!$B:$AP,7,FALSE)),IF($X$1=5,(VLOOKUP(B445,'X5'!$B:$AP,7,FALSE)),IF($X$1=6,(VLOOKUP(B445,'X6'!$B:$AP,7,FALSE)),IF($X$1=7,(VLOOKUP(B445,'X7'!$B:$AP,7,FALSE)),IF($X$1=8,(VLOOKUP(B445,'X8'!$B:$AP,7,FALSE)),IF($X$1=9,(VLOOKUP(B445,'X9'!$B:$AP,7,FALSE)),IF($X$1=10,(VLOOKUP(B445,'X10'!$B:$AP,7,FALSE)),IF($X$1=11,(VLOOKUP(B445,'X11'!$B:$AP,7,FALSE)),IF($X$1=12,(VLOOKUP(B445,'X12'!$B:$AP,7,FALSE)),IF($X$1=13,(VLOOKUP(B445,'X13'!$B:$AP,7,FALSE)),"B"))))))))))))))=TRUE," ",(IF($X$1=1,(VLOOKUP(B445,'X1'!$B:$AP,7,FALSE)),IF($X$1=2,(VLOOKUP(B445,'X2'!$B:$AP,7,FALSE)),IF($X$1=3,(VLOOKUP(B445,'X3'!$B:$AP,7,FALSE)),IF($X$1=4,(VLOOKUP(B445,'X4'!$B:$AP,7,FALSE)),IF($X$1=5,(VLOOKUP(B445,'X5'!$B:$AP,7,FALSE)),IF($X$1=6,(VLOOKUP(B445,'X6'!$B:$AP,7,FALSE)),IF($X$1=7,(VLOOKUP(B445,'X7'!$B:$AP,7,FALSE)),IF($X$1=8,(VLOOKUP(B445,'X8'!$B:$AP,7,FALSE)),IF($X$1=9,(VLOOKUP(B445,'X9'!$B:$AP,7,FALSE)),IF($X$1=10,(VLOOKUP(B445,'X10'!$B:$AP,7,FALSE)),IF($X$1=11,(VLOOKUP(B445,'X11'!$B:$AP,7,FALSE)),IF($X$1=12,(VLOOKUP(B445,'X12'!$B:$AP,7,FALSE)),IF($X$1=13,(VLOOKUP(B445,'X13'!$B:$AP,7,FALSE)),"B")))))))))))))))</f>
        <v xml:space="preserve"> </v>
      </c>
      <c r="F445" s="182" t="str">
        <f ca="1">IF(ISERROR(IF((IF($X$1=1,(VLOOKUP(B445,'X1'!$B:$AO,6,FALSE)),(IF($X$1=2,(VLOOKUP(B445,'X2'!$B:$AO,6,FALSE)),(IF($X$1=3,(VLOOKUP(B445,'X3'!$B:$AO,6,FALSE)),(IF($X$1=4,(VLOOKUP(B445,'X4'!$B:$AO,6,FALSE)),(IF($X$1=5,(VLOOKUP(B445,'X5'!$B:$AO,6,FALSE)),(IF($X$1=6,(VLOOKUP(B445,'X6'!$B:$AO,6,FALSE)),(IF($X$1=7,(VLOOKUP(B445,'X7'!$B:$AO,6,FALSE)),(IF($X$1=8,(VLOOKUP(B445,'X8'!$B:$AO,6,FALSE)),(IF($X$1=9,(VLOOKUP(B445,'X9'!$B:$AO,6,FALSE)),(IF($X$1=10,(VLOOKUP(B445,'X10'!$B:$AO,6,FALSE)),(IF($X$1=11,(VLOOKUP(B445,'X11'!$B:$AO,6,FALSE)),(IF($X$1=12,(VLOOKUP(B445,'X12'!$B:$AO,6,FALSE)),(VLOOKUP(B445,'X13'!$B:$AO,6,FALSE))))))))))))))))))))))))))=$V$1," ",(IF($X$1=1,(VLOOKUP(B445,'X1'!$B:$AO,6,FALSE)),(IF($X$1=2,(VLOOKUP(B445,'X2'!$B:$AO,6,FALSE)),(IF($X$1=3,(VLOOKUP(B445,'X3'!$B:$AO,6,FALSE)),(IF($X$1=4,(VLOOKUP(B445,'X4'!$B:$AO,6,FALSE)),(IF($X$1=5,(VLOOKUP(B445,'X5'!$B:$AO,6,FALSE)),(IF($X$1=6,(VLOOKUP(B445,'X6'!$B:$AO,6,FALSE)),(IF($X$1=7,(VLOOKUP(B445,'X7'!$B:$AO,6,FALSE)),(IF($X$1=8,(VLOOKUP(B445,'X8'!$B:$AO,6,FALSE)),(IF($X$1=9,(VLOOKUP(B445,'X9'!$B:$AO,6,FALSE)),(IF($X$1=10,(VLOOKUP(B445,'X10'!$B:$AO,6,FALSE)),(IF($X$1=11,(VLOOKUP(B445,'X11'!$B:$AO,6,FALSE)),(IF($X$1=12,(VLOOKUP(B445,'X12'!$B:$AO,6,FALSE)),(VLOOKUP(B445,'X13'!$B:$AO,6,FALSE))))))))))))))))))))))))))))=TRUE," ",(IF((IF($X$1=1,(VLOOKUP(B445,'X1'!$B:$AO,6,FALSE)),(IF($X$1=2,(VLOOKUP(B445,'X2'!$B:$AO,6,FALSE)),(IF($X$1=3,(VLOOKUP(B445,'X3'!$B:$AO,6,FALSE)),(IF($X$1=4,(VLOOKUP(B445,'X4'!$B:$AO,6,FALSE)),(IF($X$1=5,(VLOOKUP(B445,'X5'!$B:$AO,6,FALSE)),(IF($X$1=6,(VLOOKUP(B445,'X6'!$B:$AO,6,FALSE)),(IF($X$1=7,(VLOOKUP(B445,'X7'!$B:$AO,6,FALSE)),(IF($X$1=8,(VLOOKUP(B445,'X8'!$B:$AO,6,FALSE)),(IF($X$1=9,(VLOOKUP(B445,'X9'!$B:$AO,6,FALSE)),(IF($X$1=10,(VLOOKUP(B445,'X10'!$B:$AO,6,FALSE)),(IF($X$1=11,(VLOOKUP(B445,'X11'!$B:$AO,6,FALSE)),(IF($X$1=12,(VLOOKUP(B445,'X12'!$B:$AO,6,FALSE)),(VLOOKUP(B445,'X13'!$B:$AO,6,FALSE))))))))))))))))))))))))))=$V$1," ",(IF($X$1=1,(VLOOKUP(B445,'X1'!$B:$AO,6,FALSE)),(IF($X$1=2,(VLOOKUP(B445,'X2'!$B:$AO,6,FALSE)),(IF($X$1=3,(VLOOKUP(B445,'X3'!$B:$AO,6,FALSE)),(IF($X$1=4,(VLOOKUP(B445,'X4'!$B:$AO,6,FALSE)),(IF($X$1=5,(VLOOKUP(B445,'X5'!$B:$AO,6,FALSE)),(IF($X$1=6,(VLOOKUP(B445,'X6'!$B:$AO,6,FALSE)),(IF($X$1=7,(VLOOKUP(B445,'X7'!$B:$AO,6,FALSE)),(IF($X$1=8,(VLOOKUP(B445,'X8'!$B:$AO,6,FALSE)),(IF($X$1=9,(VLOOKUP(B445,'X9'!$B:$AO,6,FALSE)),(IF($X$1=10,(VLOOKUP(B445,'X10'!$B:$AO,6,FALSE)),(IF($X$1=11,(VLOOKUP(B445,'X11'!$B:$AO,6,FALSE)),(IF($X$1=12,(VLOOKUP(B445,'X12'!$B:$AO,6,FALSE)),(VLOOKUP(B445,'X13'!$B:$AO,6,FALSE)))))))))))))))))))))))))))))</f>
        <v xml:space="preserve"> </v>
      </c>
      <c r="G445" s="182" t="str">
        <f ca="1">IF(ISERROR(IF($X$1=1,(VLOOKUP(B445,'X1'!$B:$AZ,44,FALSE)),IF($X$1=2,(VLOOKUP(B445,'X2'!$B:$AZ,44,FALSE)),IF($X$1=3,(VLOOKUP(B445,'X3'!$B:$AZ,44,FALSE)),IF($X$1=4,(VLOOKUP(B445,'X4'!$B:$AZ,44,FALSE)),IF($X$1=5,(VLOOKUP(B445,'X5'!$B:$AZ,44,FALSE)),IF($X$1=6,(VLOOKUP(B445,'X6'!$B:$AZ,44,FALSE)),IF($X$1=7,(VLOOKUP(B445,'X7'!$B:$AZ,44,FALSE)),IF($X$1=8,(VLOOKUP(B445,'X8'!$B:$AZ,44,FALSE)),IF($X$1=9,(VLOOKUP(B445,'X9'!$B:$AZ,44,FALSE)),IF($X$1=10,(VLOOKUP(B445,'X10'!$B:$AZ,44,FALSE)),IF($X$1=11,(VLOOKUP(B445,'X11'!$B:$AZ,44,FALSE)),IF($X$1=12,(VLOOKUP(B445,'X12'!$B:$AZ,44,FALSE)),IF($X$1=13,(VLOOKUP(B445,'X13'!$B:$AZ,44,FALSE)),"B"))))))))))))))=TRUE," ",(IF($X$1=1,(VLOOKUP(B445,'X1'!$B:$AZ,44,FALSE)),IF($X$1=2,(VLOOKUP(B445,'X2'!$B:$AZ,44,FALSE)),IF($X$1=3,(VLOOKUP(B445,'X3'!$B:$AZ,44,FALSE)),IF($X$1=4,(VLOOKUP(B445,'X4'!$B:$AZ,44,FALSE)),IF($X$1=5,(VLOOKUP(B445,'X5'!$B:$AZ,44,FALSE)),IF($X$1=6,(VLOOKUP(B445,'X6'!$B:$AZ,44,FALSE)),IF($X$1=7,(VLOOKUP(B445,'X7'!$B:$AZ,44,FALSE)),IF($X$1=8,(VLOOKUP(B445,'X8'!$B:$AZ,44,FALSE)),IF($X$1=9,(VLOOKUP(B445,'X9'!$B:$AZ,44,FALSE)),IF($X$1=10,(VLOOKUP(B445,'X10'!$B:$AZ,44,FALSE)),IF($X$1=11,(VLOOKUP(B445,'X11'!$B:$AZ,44,FALSE)),IF($X$1=12,(VLOOKUP(B445,'X12'!$B:$AZ,44,FALSE)),IF($X$1=13,(VLOOKUP(B445,'X13'!$B:$AZ,44,FALSE)),"B")))))))))))))))</f>
        <v xml:space="preserve"> </v>
      </c>
      <c r="H445" s="182" t="str">
        <f ca="1">IF(ISERROR(IF($X$1=1,(VLOOKUP(B445,'X1'!$B:$AZ,8,FALSE)),IF($X$1=2,(VLOOKUP(B445,'X2'!$B:$AZ,8,FALSE)),IF($X$1=3,(VLOOKUP(B445,'X3'!$B:$AZ,8,FALSE)),IF($X$1=4,(VLOOKUP(B445,'X4'!$B:$AZ,8,FALSE)),IF($X$1=5,(VLOOKUP(B445,'X5'!$B:$AZ,8,FALSE)),IF($X$1=6,(VLOOKUP(B445,'X6'!$B:$AZ,8,FALSE)),IF($X$1=7,(VLOOKUP(B445,'X7'!$B:$AZ,8,FALSE)),IF($X$1=8,(VLOOKUP(B445,'X8'!$B:$AZ,8,FALSE)),IF($X$1=9,(VLOOKUP(B445,'X9'!$B:$AZ,8,FALSE)),IF($X$1=10,(VLOOKUP(B445,'X10'!$B:$AZ,8,FALSE)),IF($X$1=11,(VLOOKUP(B445,'X11'!$B:$AZ,8,FALSE)),IF($X$1=12,(VLOOKUP(B445,'X12'!$B:$AZ,8,FALSE)),IF($X$1=13,(VLOOKUP(B445,'X13'!$B:$AZ,8,FALSE)),"B"))))))))))))))=TRUE," ",(IF($X$1=1,(VLOOKUP(B445,'X1'!$B:$AZ,8,FALSE)),IF($X$1=2,(VLOOKUP(B445,'X2'!$B:$AZ,8,FALSE)),IF($X$1=3,(VLOOKUP(B445,'X3'!$B:$AZ,8,FALSE)),IF($X$1=4,(VLOOKUP(B445,'X4'!$B:$AZ,8,FALSE)),IF($X$1=5,(VLOOKUP(B445,'X5'!$B:$AZ,8,FALSE)),IF($X$1=6,(VLOOKUP(B445,'X6'!$B:$AZ,8,FALSE)),IF($X$1=7,(VLOOKUP(B445,'X7'!$B:$AZ,8,FALSE)),IF($X$1=8,(VLOOKUP(B445,'X8'!$B:$AZ,8,FALSE)),IF($X$1=9,(VLOOKUP(B445,'X9'!$B:$AZ,8,FALSE)),IF($X$1=10,(VLOOKUP(B445,'X10'!$B:$AZ,8,FALSE)),IF($X$1=11,(VLOOKUP(B445,'X11'!$B:$AZ,8,FALSE)),IF($X$1=12,(VLOOKUP(B445,'X12'!$B:$AZ,8,FALSE)),IF($X$1=13,(VLOOKUP(B445,'X13'!$B:$AZ,8,FALSE)),"B")))))))))))))))</f>
        <v xml:space="preserve"> </v>
      </c>
      <c r="I445" s="183" t="str">
        <f ca="1">IF(ISERROR(IF($X$1=1,(VLOOKUP(B445,'X1'!$B:$AZ,2,FALSE)),IF($X$1=2,(VLOOKUP(B445,'X2'!$B:$AZ,2,FALSE)),IF($X$1=3,(VLOOKUP(B445,'X3'!$B:$AZ,2,FALSE)),IF($X$1=4,(VLOOKUP(B445,'X4'!$B:$AZ,2,FALSE)),IF($X$1=5,(VLOOKUP(B445,'X5'!$B:$AZ,2,FALSE)),IF($X$1=6,(VLOOKUP(B445,'X6'!$B:$AZ,2,FALSE)),IF($X$1=7,(VLOOKUP(B445,'X7'!$B:$AZ,2,FALSE)),IF($X$1=8,(VLOOKUP(B445,'X8'!$B:$AZ,2,FALSE)),IF($X$1=9,(VLOOKUP(B445,'X9'!$B:$AZ,2,FALSE)),IF($X$1=10,(VLOOKUP(B445,'X10'!$B:$AZ,2,FALSE)),IF($X$1=11,(VLOOKUP(B445,'X11'!$B:$AZ,2,FALSE)),IF($X$1=12,(VLOOKUP(B445,'X12'!$B:$AZ,2,FALSE)),IF($X$1=13,(VLOOKUP(B445,'X13'!$B:$AZ,2,FALSE)),"B"))))))))))))))=TRUE," ",(IF($X$1=1,(VLOOKUP(B445,'X1'!$B:$AZ,2,FALSE)),IF($X$1=2,(VLOOKUP(B445,'X2'!$B:$AZ,2,FALSE)),IF($X$1=3,(VLOOKUP(B445,'X3'!$B:$AZ,2,FALSE)),IF($X$1=4,(VLOOKUP(B445,'X4'!$B:$AZ,2,FALSE)),IF($X$1=5,(VLOOKUP(B445,'X5'!$B:$AZ,2,FALSE)),IF($X$1=6,(VLOOKUP(B445,'X6'!$B:$AZ,2,FALSE)),IF($X$1=7,(VLOOKUP(B445,'X7'!$B:$AZ,2,FALSE)),IF($X$1=8,(VLOOKUP(B445,'X8'!$B:$AZ,2,FALSE)),IF($X$1=9,(VLOOKUP(B445,'X9'!$B:$AZ,2,FALSE)),IF($X$1=10,(VLOOKUP(B445,'X10'!$B:$AZ,2,FALSE)),IF($X$1=11,(VLOOKUP(B445,'X11'!$B:$AZ,2,FALSE)),IF($X$1=12,(VLOOKUP(B445,'X12'!$B:$AZ,2,FALSE)),IF($X$1=13,(VLOOKUP(B445,'X13'!$B:$AZ,2,FALSE)),"B")))))))))))))))</f>
        <v xml:space="preserve"> </v>
      </c>
      <c r="J445" s="183" t="str">
        <f ca="1">IF(ISERROR(IF($X$1=1,(VLOOKUP(B445,'X1'!$B:$AZ,3,FALSE)),IF($X$1=2,(VLOOKUP(B445,'X2'!$B:$AZ,3,FALSE)),IF($X$1=3,(VLOOKUP(B445,'X3'!$B:$AZ,3,FALSE)),IF($X$1=4,(VLOOKUP(B445,'X4'!$B:$AZ,3,FALSE)),IF($X$1=5,(VLOOKUP(B445,'X5'!$B:$AZ,3,FALSE)),IF($X$1=6,(VLOOKUP(B445,'X6'!$B:$AZ,3,FALSE)),IF($X$1=7,(VLOOKUP(B445,'X7'!$B:$AZ,3,FALSE)),IF($X$1=8,(VLOOKUP(B445,'X8'!$B:$AZ,3,FALSE)),IF($X$1=9,(VLOOKUP(B445,'X9'!$B:$AZ,3,FALSE)),IF($X$1=10,(VLOOKUP(B445,'X10'!$B:$AZ,3,FALSE)),IF($X$1=11,(VLOOKUP(B445,'X11'!$B:$AZ,3,FALSE)),IF($X$1=12,(VLOOKUP(B445,'X12'!$B:$AZ,3,FALSE)),IF($X$1=13,(VLOOKUP(B445,'X13'!$B:$AZ,3,FALSE)),"B"))))))))))))))=TRUE," ",(IF($X$1=1,(VLOOKUP(B445,'X1'!$B:$AZ,3,FALSE)),IF($X$1=2,(VLOOKUP(B445,'X2'!$B:$AZ,3,FALSE)),IF($X$1=3,(VLOOKUP(B445,'X3'!$B:$AZ,3,FALSE)),IF($X$1=4,(VLOOKUP(B445,'X4'!$B:$AZ,3,FALSE)),IF($X$1=5,(VLOOKUP(B445,'X5'!$B:$AZ,3,FALSE)),IF($X$1=6,(VLOOKUP(B445,'X6'!$B:$AZ,3,FALSE)),IF($X$1=7,(VLOOKUP(B445,'X7'!$B:$AZ,3,FALSE)),IF($X$1=8,(VLOOKUP(B445,'X8'!$B:$AZ,3,FALSE)),IF($X$1=9,(VLOOKUP(B445,'X9'!$B:$AZ,3,FALSE)),IF($X$1=10,(VLOOKUP(B445,'X10'!$B:$AZ,3,FALSE)),IF($X$1=11,(VLOOKUP(B445,'X11'!$B:$AZ,3,FALSE)),IF($X$1=12,(VLOOKUP(B445,'X12'!$B:$AZ,3,FALSE)),IF($X$1=13,(VLOOKUP(B445,'X13'!$B:$AZ,3,FALSE)),"B")))))))))))))))</f>
        <v xml:space="preserve"> </v>
      </c>
      <c r="K445" s="183" t="str">
        <f ca="1">IF(ISERROR(IF($X$1=1,(VLOOKUP(B445,'X1'!$B:$AZ,5,FALSE)),IF($X$1=2,(VLOOKUP(B445,'X2'!$B:$AZ,5,FALSE)),IF($X$1=3,(VLOOKUP(B445,'X3'!$B:$AZ,5,FALSE)),IF($X$1=4,(VLOOKUP(B445,'X4'!$B:$AZ,5,FALSE)),IF($X$1=5,(VLOOKUP(B445,'X5'!$B:$AZ,5,FALSE)),IF($X$1=6,(VLOOKUP(B445,'X6'!$B:$AZ,5,FALSE)),IF($X$1=7,(VLOOKUP(B445,'X7'!$B:$AZ,5,FALSE)),IF($X$1=8,(VLOOKUP(B445,'X8'!$B:$AZ,5,FALSE)),IF($X$1=9,(VLOOKUP(B445,'X9'!$B:$AZ,5,FALSE)),IF($X$1=10,(VLOOKUP(B445,'X10'!$B:$AZ,5,FALSE)),IF($X$1=11,(VLOOKUP(B445,'X11'!$B:$AZ,5,FALSE)),IF($X$1=12,(VLOOKUP(B445,'X12'!$B:$AZ,5,FALSE)),IF($X$1=13,(VLOOKUP(B445,'X13'!$B:$AZ,5,FALSE)),"B"))))))))))))))=TRUE," ",(IF($X$1=1,(VLOOKUP(B445,'X1'!$B:$AZ,5,FALSE)),IF($X$1=2,(VLOOKUP(B445,'X2'!$B:$AZ,5,FALSE)),IF($X$1=3,(VLOOKUP(B445,'X3'!$B:$AZ,5,FALSE)),IF($X$1=4,(VLOOKUP(B445,'X4'!$B:$AZ,5,FALSE)),IF($X$1=5,(VLOOKUP(B445,'X5'!$B:$AZ,5,FALSE)),IF($X$1=6,(VLOOKUP(B445,'X6'!$B:$AZ,5,FALSE)),IF($X$1=7,(VLOOKUP(B445,'X7'!$B:$AZ,5,FALSE)),IF($X$1=8,(VLOOKUP(B445,'X8'!$B:$AZ,5,FALSE)),IF($X$1=9,(VLOOKUP(B445,'X9'!$B:$AZ,5,FALSE)),IF($X$1=10,(VLOOKUP(B445,'X10'!$B:$AZ,5,FALSE)),IF($X$1=11,(VLOOKUP(B445,'X11'!$B:$AZ,5,FALSE)),IF($X$1=12,(VLOOKUP(B445,'X12'!$B:$AZ,5,FALSE)),IF($X$1=13,(VLOOKUP(B445,'X13'!$B:$AZ,5,FALSE)),"B")))))))))))))))</f>
        <v xml:space="preserve"> </v>
      </c>
      <c r="L445" s="184" t="str">
        <f ca="1">IF(ISERROR(IF($X$1=1,(VLOOKUP(B445,'X1'!$B:$AZ,9,FALSE)),IF($X$1=2,(VLOOKUP(B445,'X2'!$B:$AZ,9,FALSE)),IF($X$1=3,(VLOOKUP(B445,'X3'!$B:$AZ,9,FALSE)),IF($X$1=4,(VLOOKUP(B445,'X4'!$B:$AZ,9,FALSE)),IF($X$1=5,(VLOOKUP(B445,'X5'!$B:$AZ,9,FALSE)),IF($X$1=6,(VLOOKUP(B445,'X6'!$B:$AZ,9,FALSE)),IF($X$1=7,(VLOOKUP(B445,'X7'!$B:$AZ,9,FALSE)),IF($X$1=8,(VLOOKUP(B445,'X8'!$B:$AZ,9,FALSE)),IF($X$1=9,(VLOOKUP(B445,'X9'!$B:$AZ,9,FALSE)),IF($X$1=10,(VLOOKUP(B445,'X10'!$B:$AZ,9,FALSE)),IF($X$1=11,(VLOOKUP(B445,'X11'!$B:$AZ,9,FALSE)),IF($X$1=12,(VLOOKUP(B445,'X12'!$B:$AZ,9,FALSE)),IF($X$1=13,(VLOOKUP(B445,'X13'!$B:$AZ,9,FALSE)),"B"))))))))))))))=TRUE," ",(IF($X$1=1,(VLOOKUP(B445,'X1'!$B:$AZ,9,FALSE)),IF($X$1=2,(VLOOKUP(B445,'X2'!$B:$AZ,9,FALSE)),IF($X$1=3,(VLOOKUP(B445,'X3'!$B:$AZ,9,FALSE)),IF($X$1=4,(VLOOKUP(B445,'X4'!$B:$AZ,9,FALSE)),IF($X$1=5,(VLOOKUP(B445,'X5'!$B:$AZ,9,FALSE)),IF($X$1=6,(VLOOKUP(B445,'X6'!$B:$AZ,9,FALSE)),IF($X$1=7,(VLOOKUP(B445,'X7'!$B:$AZ,9,FALSE)),IF($X$1=8,(VLOOKUP(B445,'X8'!$B:$AZ,9,FALSE)),IF($X$1=9,(VLOOKUP(B445,'X9'!$B:$AZ,9,FALSE)),IF($X$1=10,(VLOOKUP(B445,'X10'!$B:$AZ,9,FALSE)),IF($X$1=11,(VLOOKUP(B445,'X11'!$B:$AZ,9,FALSE)),IF($X$1=12,(VLOOKUP(B445,'X12'!$B:$AZ,9,FALSE)),IF($X$1=13,(VLOOKUP(B445,'X13'!$B:$AZ,9,FALSE)),"B")))))))))))))))</f>
        <v xml:space="preserve"> </v>
      </c>
      <c r="M445" s="184" t="str">
        <f ca="1">IF(ISERROR(IF($X$1=1,(VLOOKUP(B445,'X1'!$B:$AZ,10,FALSE)),IF($X$1=2,(VLOOKUP(B445,'X2'!$B:$AZ,10,FALSE)),IF($X$1=3,(VLOOKUP(B445,'X3'!$B:$AZ,10,FALSE)),IF($X$1=4,(VLOOKUP(B445,'X4'!$B:$AZ,10,FALSE)),IF($X$1=5,(VLOOKUP(B445,'X5'!$B:$AZ,10,FALSE)),IF($X$1=6,(VLOOKUP(B445,'X6'!$B:$AZ,10,FALSE)),IF($X$1=7,(VLOOKUP(B445,'X7'!$B:$AZ,10,FALSE)),IF($X$1=8,(VLOOKUP(B445,'X8'!$B:$AZ,10,FALSE)),IF($X$1=9,(VLOOKUP(B445,'X9'!$B:$AZ,10,FALSE)),IF($X$1=10,(VLOOKUP(B445,'X10'!$B:$AZ,10,FALSE)),IF($X$1=11,(VLOOKUP(B445,'X11'!$B:$AZ,10,FALSE)),IF($X$1=12,(VLOOKUP(B445,'X12'!$B:$AZ,10,FALSE)),IF($X$1=13,(VLOOKUP(B445,'X13'!$B:$AZ,10,FALSE)),"B"))))))))))))))=TRUE," ",(IF($X$1=1,(VLOOKUP(B445,'X1'!$B:$AZ,10,FALSE)),IF($X$1=2,(VLOOKUP(B445,'X2'!$B:$AZ,10,FALSE)),IF($X$1=3,(VLOOKUP(B445,'X3'!$B:$AZ,10,FALSE)),IF($X$1=4,(VLOOKUP(B445,'X4'!$B:$AZ,10,FALSE)),IF($X$1=5,(VLOOKUP(B445,'X5'!$B:$AZ,10,FALSE)),IF($X$1=6,(VLOOKUP(B445,'X6'!$B:$AZ,10,FALSE)),IF($X$1=7,(VLOOKUP(B445,'X7'!$B:$AZ,10,FALSE)),IF($X$1=8,(VLOOKUP(B445,'X8'!$B:$AZ,10,FALSE)),IF($X$1=9,(VLOOKUP(B445,'X9'!$B:$AZ,10,FALSE)),IF($X$1=10,(VLOOKUP(B445,'X10'!$B:$AZ,10,FALSE)),IF($X$1=11,(VLOOKUP(B445,'X11'!$B:$AZ,10,FALSE)),IF($X$1=12,(VLOOKUP(B445,'X12'!$B:$AZ,10,FALSE)),IF($X$1=13,(VLOOKUP(B445,'X13'!$B:$AZ,10,FALSE)),"B")))))))))))))))</f>
        <v xml:space="preserve"> </v>
      </c>
      <c r="N445" s="185" t="str">
        <f ca="1">IF(ISERROR(IF($X$1=1,(VLOOKUP(B445,'X1'!$B:$AZ,45,FALSE)),IF($X$1=2,(VLOOKUP(B445,'X2'!$B:$AZ,45,FALSE)),IF($X$1=3,(VLOOKUP(B445,'X3'!$B:$AZ,45,FALSE)),IF($X$1=4,(VLOOKUP(B445,'X4'!$B:$AZ,45,FALSE)),IF($X$1=5,(VLOOKUP(B445,'X5'!$B:$AZ,45,FALSE)),IF($X$1=6,(VLOOKUP(B445,'X6'!$B:$AZ,45,FALSE)),IF($X$1=7,(VLOOKUP(B445,'X7'!$B:$AZ,45,FALSE)),IF($X$1=8,(VLOOKUP(B445,'X8'!$B:$AZ,45,FALSE)),IF($X$1=9,(VLOOKUP(B445,'X9'!$B:$AZ,45,FALSE)),IF($X$1=10,(VLOOKUP(B445,'X10'!$B:$AZ,45,FALSE)),IF($X$1=11,(VLOOKUP(B445,'X11'!$B:$AZ,45,FALSE)),IF($X$1=12,(VLOOKUP(B445,'X12'!$B:$AZ,45,FALSE)),IF($X$1=13,(VLOOKUP(B445,'X13'!$B:$AZ,45,FALSE)),"B"))))))))))))))=TRUE," ",(IF($X$1=1,(VLOOKUP(B445,'X1'!$B:$AZ,45,FALSE)),IF($X$1=2,(VLOOKUP(B445,'X2'!$B:$AZ,45,FALSE)),IF($X$1=3,(VLOOKUP(B445,'X3'!$B:$AZ,45,FALSE)),IF($X$1=4,(VLOOKUP(B445,'X4'!$B:$AZ,45,FALSE)),IF($X$1=5,(VLOOKUP(B445,'X5'!$B:$AZ,45,FALSE)),IF($X$1=6,(VLOOKUP(B445,'X6'!$B:$AZ,45,FALSE)),IF($X$1=7,(VLOOKUP(B445,'X7'!$B:$AZ,45,FALSE)),IF($X$1=8,(VLOOKUP(B445,'X8'!$B:$AZ,45,FALSE)),IF($X$1=9,(VLOOKUP(B445,'X9'!$B:$AZ,45,FALSE)),IF($X$1=10,(VLOOKUP(B445,'X10'!$B:$AZ,45,FALSE)),IF($X$1=11,(VLOOKUP(B445,'X11'!$B:$AZ,45,FALSE)),IF($X$1=12,(VLOOKUP(B445,'X12'!$B:$AZ,45,FALSE)),IF($X$1=13,(VLOOKUP(B445,'X13'!$B:$AZ,45,FALSE)),"B")))))))))))))))</f>
        <v xml:space="preserve"> </v>
      </c>
      <c r="O445" s="184" t="str">
        <f ca="1">IF(ISERROR(IF($X$1=1,(VLOOKUP(B445,'X1'!$B:$AZ,11,FALSE)),IF($X$1=2,(VLOOKUP(B445,'X2'!$B:$AZ,11,FALSE)),IF($X$1=3,(VLOOKUP(B445,'X3'!$B:$AZ,11,FALSE)),IF($X$1=4,(VLOOKUP(B445,'X4'!$B:$AZ,11,FALSE)),IF($X$1=5,(VLOOKUP(B445,'X5'!$B:$AZ,11,FALSE)),IF($X$1=6,(VLOOKUP(B445,'X6'!$B:$AZ,11,FALSE)),IF($X$1=7,(VLOOKUP(B445,'X7'!$B:$AZ,11,FALSE)),IF($X$1=8,(VLOOKUP(B445,'X8'!$B:$AZ,11,FALSE)),IF($X$1=9,(VLOOKUP(B445,'X9'!$B:$AZ,11,FALSE)),IF($X$1=10,(VLOOKUP(B445,'X10'!$B:$AZ,11,FALSE)),IF($X$1=11,(VLOOKUP(B445,'X11'!$B:$AZ,11,FALSE)),IF($X$1=12,(VLOOKUP(B445,'X12'!$B:$AZ,11,FALSE)),IF($X$1=13,(VLOOKUP(B445,'X13'!$B:$AZ,11,FALSE)),"B"))))))))))))))=TRUE," ",(IF($X$1=1,(VLOOKUP(B445,'X1'!$B:$AZ,11,FALSE)),IF($X$1=2,(VLOOKUP(B445,'X2'!$B:$AZ,11,FALSE)),IF($X$1=3,(VLOOKUP(B445,'X3'!$B:$AZ,11,FALSE)),IF($X$1=4,(VLOOKUP(B445,'X4'!$B:$AZ,11,FALSE)),IF($X$1=5,(VLOOKUP(B445,'X5'!$B:$AZ,11,FALSE)),IF($X$1=6,(VLOOKUP(B445,'X6'!$B:$AZ,11,FALSE)),IF($X$1=7,(VLOOKUP(B445,'X7'!$B:$AZ,11,FALSE)),IF($X$1=8,(VLOOKUP(B445,'X8'!$B:$AZ,11,FALSE)),IF($X$1=9,(VLOOKUP(B445,'X9'!$B:$AZ,11,FALSE)),IF($X$1=10,(VLOOKUP(B445,'X10'!$B:$AZ,11,FALSE)),IF($X$1=11,(VLOOKUP(B445,'X11'!$B:$AZ,11,FALSE)),IF($X$1=12,(VLOOKUP(B445,'X12'!$B:$AZ,11,FALSE)),IF($X$1=13,(VLOOKUP(B445,'X13'!$B:$AZ,11,FALSE)),"B")))))))))))))))</f>
        <v xml:space="preserve"> </v>
      </c>
      <c r="P445" s="184" t="str">
        <f ca="1">IF(ISERROR(IF($X$1=1,(VLOOKUP(B445,'X1'!$B:$AZ,12,FALSE)),IF($X$1=2,(VLOOKUP(B445,'X2'!$B:$AZ,12,FALSE)),IF($X$1=3,(VLOOKUP(B445,'X3'!$B:$AZ,12,FALSE)),IF($X$1=4,(VLOOKUP(B445,'X4'!$B:$AZ,12,FALSE)),IF($X$1=5,(VLOOKUP(B445,'X5'!$B:$AZ,12,FALSE)),IF($X$1=6,(VLOOKUP(B445,'X6'!$B:$AZ,12,FALSE)),IF($X$1=7,(VLOOKUP(B445,'X7'!$B:$AZ,12,FALSE)),IF($X$1=8,(VLOOKUP(B445,'X8'!$B:$AZ,12,FALSE)),IF($X$1=9,(VLOOKUP(B445,'X9'!$B:$AZ,12,FALSE)),IF($X$1=10,(VLOOKUP(B445,'X10'!$B:$AZ,12,FALSE)),IF($X$1=11,(VLOOKUP(B445,'X11'!$B:$AZ,12,FALSE)),IF($X$1=12,(VLOOKUP(B445,'X12'!$B:$AZ,12,FALSE)),IF($X$1=13,(VLOOKUP(B445,'X13'!$B:$AZ,12,FALSE)),"B"))))))))))))))=TRUE," ",(IF($X$1=1,(VLOOKUP(B445,'X1'!$B:$AZ,12,FALSE)),IF($X$1=2,(VLOOKUP(B445,'X2'!$B:$AZ,12,FALSE)),IF($X$1=3,(VLOOKUP(B445,'X3'!$B:$AZ,12,FALSE)),IF($X$1=4,(VLOOKUP(B445,'X4'!$B:$AZ,12,FALSE)),IF($X$1=5,(VLOOKUP(B445,'X5'!$B:$AZ,12,FALSE)),IF($X$1=6,(VLOOKUP(B445,'X6'!$B:$AZ,12,FALSE)),IF($X$1=7,(VLOOKUP(B445,'X7'!$B:$AZ,12,FALSE)),IF($X$1=8,(VLOOKUP(B445,'X8'!$B:$AZ,12,FALSE)),IF($X$1=9,(VLOOKUP(B445,'X9'!$B:$AZ,12,FALSE)),IF($X$1=10,(VLOOKUP(B445,'X10'!$B:$AZ,12,FALSE)),IF($X$1=11,(VLOOKUP(B445,'X11'!$B:$AZ,12,FALSE)),IF($X$1=12,(VLOOKUP(B445,'X12'!$B:$AZ,12,FALSE)),IF($X$1=13,(VLOOKUP(B445,'X13'!$B:$AZ,12,FALSE)),"B")))))))))))))))</f>
        <v xml:space="preserve"> </v>
      </c>
      <c r="Q445" s="185" t="str">
        <f ca="1">IF(ISERROR(IF($X$1=1,(VLOOKUP(B445,'X1'!$B:$AZ,46,FALSE)),IF($X$1=2,(VLOOKUP(B445,'X2'!$B:$AZ,46,FALSE)),IF($X$1=3,(VLOOKUP(B445,'X3'!$B:$AZ,46,FALSE)),IF($X$1=4,(VLOOKUP(B445,'X4'!$B:$AZ,46,FALSE)),IF($X$1=5,(VLOOKUP(B445,'X5'!$B:$AZ,46,FALSE)),IF($X$1=6,(VLOOKUP(B445,'X6'!$B:$AZ,46,FALSE)),IF($X$1=7,(VLOOKUP(B445,'X7'!$B:$AZ,46,FALSE)),IF($X$1=8,(VLOOKUP(B445,'X8'!$B:$AZ,46,FALSE)),IF($X$1=9,(VLOOKUP(B445,'X9'!$B:$AZ,46,FALSE)),IF($X$1=10,(VLOOKUP(B445,'X10'!$B:$AZ,46,FALSE)),IF($X$1=11,(VLOOKUP(B445,'X11'!$B:$AZ,46,FALSE)),IF($X$1=12,(VLOOKUP(B445,'X12'!$B:$AZ,46,FALSE)),IF($X$1=13,(VLOOKUP(B445,'X13'!$B:$AZ,46,FALSE)),"B"))))))))))))))=TRUE," ",(IF($X$1=1,(VLOOKUP(B445,'X1'!$B:$AZ,46,FALSE)),IF($X$1=2,(VLOOKUP(B445,'X2'!$B:$AZ,46,FALSE)),IF($X$1=3,(VLOOKUP(B445,'X3'!$B:$AZ,46,FALSE)),IF($X$1=4,(VLOOKUP(B445,'X4'!$B:$AZ,46,FALSE)),IF($X$1=5,(VLOOKUP(B445,'X5'!$B:$AZ,46,FALSE)),IF($X$1=6,(VLOOKUP(B445,'X6'!$B:$AZ,46,FALSE)),IF($X$1=7,(VLOOKUP(B445,'X7'!$B:$AZ,46,FALSE)),IF($X$1=8,(VLOOKUP(B445,'X8'!$B:$AZ,46,FALSE)),IF($X$1=9,(VLOOKUP(B445,'X9'!$B:$AZ,46,FALSE)),IF($X$1=10,(VLOOKUP(B445,'X10'!$B:$AZ,46,FALSE)),IF($X$1=11,(VLOOKUP(B445,'X11'!$B:$AZ,46,FALSE)),IF($X$1=12,(VLOOKUP(B445,'X12'!$B:$AZ,46,FALSE)),IF($X$1=13,(VLOOKUP(B445,'X13'!$B:$AZ,46,FALSE)),"B")))))))))))))))</f>
        <v xml:space="preserve"> </v>
      </c>
      <c r="R445" s="185" t="str">
        <f ca="1">IF(ISERROR(IF($X$1=1,(VLOOKUP(B445,'X1'!$B:$AZ,15,FALSE)),IF($X$1=2,(VLOOKUP(B445,'X2'!$B:$AZ,15,FALSE)),IF($X$1=3,(VLOOKUP(B445,'X3'!$B:$AZ,15,FALSE)),IF($X$1=4,(VLOOKUP(B445,'X4'!$B:$AZ,15,FALSE)),IF($X$1=5,(VLOOKUP(B445,'X5'!$B:$AZ,15,FALSE)),IF($X$1=6,(VLOOKUP(B445,'X6'!$B:$AZ,15,FALSE)),IF($X$1=7,(VLOOKUP(B445,'X7'!$B:$AZ,15,FALSE)),IF($X$1=8,(VLOOKUP(B445,'X8'!$B:$AZ,15,FALSE)),IF($X$1=9,(VLOOKUP(B445,'X9'!$B:$AZ,15,FALSE)),IF($X$1=10,(VLOOKUP(B445,'X10'!$B:$AZ,15,FALSE)),IF($X$1=11,(VLOOKUP(B445,'X11'!$B:$AZ,15,FALSE)),IF($X$1=12,(VLOOKUP(B445,'X12'!$B:$AZ,15,FALSE)),IF($X$1=13,(VLOOKUP(B445,'X13'!$B:$AZ,15,FALSE)),"B"))))))))))))))=TRUE," ",(IF($X$1=1,(VLOOKUP(B445,'X1'!$B:$AZ,15,FALSE)),IF($X$1=2,(VLOOKUP(B445,'X2'!$B:$AZ,15,FALSE)),IF($X$1=3,(VLOOKUP(B445,'X3'!$B:$AZ,15,FALSE)),IF($X$1=4,(VLOOKUP(B445,'X4'!$B:$AZ,15,FALSE)),IF($X$1=5,(VLOOKUP(B445,'X5'!$B:$AZ,15,FALSE)),IF($X$1=6,(VLOOKUP(B445,'X6'!$B:$AZ,15,FALSE)),IF($X$1=7,(VLOOKUP(B445,'X7'!$B:$AZ,15,FALSE)),IF($X$1=8,(VLOOKUP(B445,'X8'!$B:$AZ,15,FALSE)),IF($X$1=9,(VLOOKUP(B445,'X9'!$B:$AZ,15,FALSE)),IF($X$1=10,(VLOOKUP(B445,'X10'!$B:$AZ,15,FALSE)),IF($X$1=11,(VLOOKUP(B445,'X11'!$B:$AZ,15,FALSE)),IF($X$1=12,(VLOOKUP(B445,'X12'!$B:$AZ,15,FALSE)),IF($X$1=13,(VLOOKUP(B445,'X13'!$B:$AZ,15,FALSE)),"B")))))))))))))))</f>
        <v xml:space="preserve"> </v>
      </c>
      <c r="S445" s="185" t="str">
        <f ca="1">IF(ISERROR(IF((IF($X$1=1,(VLOOKUP(B445,'X1'!$B:$AZ,14,FALSE)),(IF($X$1=2,(VLOOKUP(B445,'X2'!$B:$AZ,14,FALSE)),(IF($X$1=3,(VLOOKUP(B445,'X3'!$B:$AZ,14,FALSE)),(IF($X$1=4,(VLOOKUP(B445,'X4'!$B:$AZ,14,FALSE)),(IF($X$1=5,(VLOOKUP(B445,'X5'!$B:$AZ,14,FALSE)),(IF($X$1=6,(VLOOKUP(B445,'X6'!$B:$AZ,14,FALSE)),(IF($X$1=7,(VLOOKUP(B445,'X7'!$B:$AZ,14,FALSE)),(IF($X$1=8,(VLOOKUP(B445,'X8'!$B:$AZ,14,FALSE)),(IF($X$1=9,(VLOOKUP(B445,'X9'!$B:$AZ,14,FALSE)),(IF($X$1=10,(VLOOKUP(B445,'X10'!$B:$AZ,14,FALSE)),(IF($X$1=11,(VLOOKUP(B445,'X11'!$B:$AZ,14,FALSE)),(IF($X$1=12,(VLOOKUP(B445,'X12'!$B:$AZ,14,FALSE)),(VLOOKUP(B445,'X13'!$B:$AZ,14,FALSE))))))))))))))))))))))))))=$V$1," ",(IF($X$1=1,(VLOOKUP(B445,'X1'!$B:$AZ,14,FALSE)),(IF($X$1=2,(VLOOKUP(B445,'X2'!$B:$AZ,14,FALSE)),(IF($X$1=3,(VLOOKUP(B445,'X3'!$B:$AZ,14,FALSE)),(IF($X$1=4,(VLOOKUP(B445,'X4'!$B:$AZ,14,FALSE)),(IF($X$1=5,(VLOOKUP(B445,'X5'!$B:$AZ,14,FALSE)),(IF($X$1=6,(VLOOKUP(B445,'X6'!$B:$AZ,14,FALSE)),(IF($X$1=7,(VLOOKUP(B445,'X7'!$B:$AZ,14,FALSE)),(IF($X$1=8,(VLOOKUP(B445,'X8'!$B:$AZ,14,FALSE)),(IF($X$1=9,(VLOOKUP(B445,'X9'!$B:$AZ,14,FALSE)),(IF($X$1=10,(VLOOKUP(B445,'X10'!$B:$AZ,14,FALSE)),(IF($X$1=11,(VLOOKUP(B445,'X11'!$B:$AZ,14,FALSE)),(IF($X$1=12,(VLOOKUP(B445,'X12'!$B:$AZ,14,FALSE)),(VLOOKUP(B445,'X13'!$B:$AZ,14,FALSE))))))))))))))))))))))))))))=TRUE," ",(IF((IF($X$1=1,(VLOOKUP(B445,'X1'!$B:$AZ,14,FALSE)),(IF($X$1=2,(VLOOKUP(B445,'X2'!$B:$AZ,14,FALSE)),(IF($X$1=3,(VLOOKUP(B445,'X3'!$B:$AZ,14,FALSE)),(IF($X$1=4,(VLOOKUP(B445,'X4'!$B:$AZ,14,FALSE)),(IF($X$1=5,(VLOOKUP(B445,'X5'!$B:$AZ,14,FALSE)),(IF($X$1=6,(VLOOKUP(B445,'X6'!$B:$AZ,14,FALSE)),(IF($X$1=7,(VLOOKUP(B445,'X7'!$B:$AZ,14,FALSE)),(IF($X$1=8,(VLOOKUP(B445,'X8'!$B:$AZ,14,FALSE)),(IF($X$1=9,(VLOOKUP(B445,'X9'!$B:$AZ,14,FALSE)),(IF($X$1=10,(VLOOKUP(B445,'X10'!$B:$AZ,14,FALSE)),(IF($X$1=11,(VLOOKUP(B445,'X11'!$B:$AZ,14,FALSE)),(IF($X$1=12,(VLOOKUP(B445,'X12'!$B:$AZ,14,FALSE)),(VLOOKUP(B445,'X13'!$B:$AZ,14,FALSE))))))))))))))))))))))))))=$V$1," ",(IF($X$1=1,(VLOOKUP(B445,'X1'!$B:$AZ,14,FALSE)),(IF($X$1=2,(VLOOKUP(B445,'X2'!$B:$AZ,14,FALSE)),(IF($X$1=3,(VLOOKUP(B445,'X3'!$B:$AZ,14,FALSE)),(IF($X$1=4,(VLOOKUP(B445,'X4'!$B:$AZ,14,FALSE)),(IF($X$1=5,(VLOOKUP(B445,'X5'!$B:$AZ,14,FALSE)),(IF($X$1=6,(VLOOKUP(B445,'X6'!$B:$AZ,14,FALSE)),(IF($X$1=7,(VLOOKUP(B445,'X7'!$B:$AZ,14,FALSE)),(IF($X$1=8,(VLOOKUP(B445,'X8'!$B:$AZ,14,FALSE)),(IF($X$1=9,(VLOOKUP(B445,'X9'!$B:$AZ,14,FALSE)),(IF($X$1=10,(VLOOKUP(B445,'X10'!$B:$AZ,14,FALSE)),(IF($X$1=11,(VLOOKUP(B445,'X11'!$B:$AZ,14,FALSE)),(IF($X$1=12,(VLOOKUP(B445,'X12'!$B:$AZ,14,FALSE)),(VLOOKUP(B445,'X13'!$B:$AZ,14,FALSE)))))))))))))))))))))))))))))</f>
        <v xml:space="preserve"> </v>
      </c>
    </row>
    <row r="446" spans="1:19" ht="14.1" customHeight="1" x14ac:dyDescent="0.2">
      <c r="A446" s="156" t="s">
        <v>1058</v>
      </c>
      <c r="B446" s="122" t="str">
        <f>IF(ISERROR(IF($U$16=1,(VLOOKUP(A446,$AC$89:$AH$125,2,FALSE)),IF((IF($X$1=1,'X1'!B405,(IF($X$1=2,'X2'!B405,(IF($X$1=3,'X3'!B405,(IF($X$1=4,'X4'!B405,(IF($X$1=5,'X5'!B405,(IF($X$1=6,'X6'!B405,(IF($X$1=7,'X7'!B405,(IF($X$1=8,'X8'!B405,(IF($X$1=9,'X9'!B405,(IF($X$1=10,'X10'!B405,(IF($X$1=11,'X11'!B405,(IF($X$1=12,'X12'!B405,'X13'!B405))))))))))))))))))))))))="","",(IF($X$1=1,'X1'!B405,(IF($X$1=2,'X2'!B405,(IF($X$1=3,'X3'!B405,(IF($X$1=4,'X4'!B405,(IF($X$1=5,'X5'!B405,(IF($X$1=6,'X6'!B405,(IF($X$1=7,'X7'!B405,(IF($X$1=8,'X8'!B405,(IF($X$1=9,'X9'!B405,(IF($X$1=10,'X10'!B405,(IF($X$1=11,'X11'!B405,(IF($X$1=12,'X12'!B405,'X13'!B405)))))))))))))))))))))))))))=TRUE," ",(IF($U$16=1,(VLOOKUP(A446,$AC$89:$AH$125,2,FALSE)),IF((IF($X$1=1,'X1'!B405,(IF($X$1=2,'X2'!B405,(IF($X$1=3,'X3'!B405,(IF($X$1=4,'X4'!B405,(IF($X$1=5,'X5'!B405,(IF($X$1=6,'X6'!B405,(IF($X$1=7,'X7'!B405,(IF($X$1=8,'X8'!B405,(IF($X$1=9,'X9'!B405,(IF($X$1=10,'X10'!B405,(IF($X$1=11,'X11'!B405,(IF($X$1=12,'X12'!B405,'X13'!B405))))))))))))))))))))))))="","",(IF($X$1=1,'X1'!B405,(IF($X$1=2,'X2'!B405,(IF($X$1=3,'X3'!B405,(IF($X$1=4,'X4'!B405,(IF($X$1=5,'X5'!B405,(IF($X$1=6,'X6'!B405,(IF($X$1=7,'X7'!B405,(IF($X$1=8,'X8'!B405,(IF($X$1=9,'X9'!B405,(IF($X$1=10,'X10'!B405,(IF($X$1=11,'X11'!B405,(IF($X$1=12,'X12'!B405,'X13'!B405))))))))))))))))))))))))))))</f>
        <v/>
      </c>
      <c r="C446" s="181" t="str">
        <f ca="1">IF(ISERROR(IF($X$1=1,(VLOOKUP(B446,'X1'!$B:$AZ,47,FALSE)),IF($X$1=2,(VLOOKUP(B446,'X2'!$B:$AZ,47,FALSE)),IF($X$1=3,(VLOOKUP(B446,'X3'!$B:$AZ,47,FALSE)),IF($X$1=4,(VLOOKUP(B446,'X4'!$B:$AZ,47,FALSE)),IF($X$1=5,(VLOOKUP(B446,'X5'!$B:$AZ,47,FALSE)),IF($X$1=6,(VLOOKUP(B446,'X6'!$B:$AZ,47,FALSE)),IF($X$1=7,(VLOOKUP(B446,'X7'!$B:$AZ,47,FALSE)),IF($X$1=8,(VLOOKUP(B446,'X8'!$B:$AZ,47,FALSE)),IF($X$1=9,(VLOOKUP(B446,'X9'!$B:$AZ,47,FALSE)),IF($X$1=10,(VLOOKUP(B446,'X10'!$B:$AZ,47,FALSE)),IF($X$1=11,(VLOOKUP(B446,'X11'!$B:$AZ,47,FALSE)),IF($X$1=12,(VLOOKUP(B446,'X12'!$B:$AZ,47,FALSE)),IF($X$1=13,(VLOOKUP(B446,'X13'!$B:$AZ,47,FALSE)),"B"))))))))))))))=TRUE," ",(IF($X$1=1,(VLOOKUP(B446,'X1'!$B:$AZ,47,FALSE)),IF($X$1=2,(VLOOKUP(B446,'X2'!$B:$AZ,47,FALSE)),IF($X$1=3,(VLOOKUP(B446,'X3'!$B:$AZ,47,FALSE)),IF($X$1=4,(VLOOKUP(B446,'X4'!$B:$AZ,47,FALSE)),IF($X$1=5,(VLOOKUP(B446,'X5'!$B:$AZ,47,FALSE)),IF($X$1=6,(VLOOKUP(B446,'X6'!$B:$AZ,47,FALSE)),IF($X$1=7,(VLOOKUP(B446,'X7'!$B:$AZ,47,FALSE)),IF($X$1=8,(VLOOKUP(B446,'X8'!$B:$AZ,47,FALSE)),IF($X$1=9,(VLOOKUP(B446,'X9'!$B:$AZ,47,FALSE)),IF($X$1=10,(VLOOKUP(B446,'X10'!$B:$AZ,47,FALSE)),IF($X$1=11,(VLOOKUP(B446,'X11'!$B:$AZ,47,FALSE)),IF($X$1=12,(VLOOKUP(B446,'X12'!$B:$AZ,47,FALSE)),IF($X$1=13,(VLOOKUP(B446,'X13'!$B:$AZ,47,FALSE)),"B")))))))))))))))</f>
        <v xml:space="preserve"> </v>
      </c>
      <c r="D446" s="181" t="str">
        <f ca="1">IF(ISERROR(IF($X$1=1,(VLOOKUP(B446,'X1'!$B:$AP,41,FALSE)),IF($X$1=2,(VLOOKUP(B446,'X2'!$B:$AP,41,FALSE)),IF($X$1=3,(VLOOKUP(B446,'X3'!$B:$AP,41,FALSE)),IF($X$1=4,(VLOOKUP(B446,'X4'!$B:$AP,41,FALSE)),IF($X$1=5,(VLOOKUP(B446,'X5'!$B:$AP,41,FALSE)),IF($X$1=6,(VLOOKUP(B446,'X6'!$B:$AP,41,FALSE)),IF($X$1=7,(VLOOKUP(B446,'X7'!$B:$AP,41,FALSE)),IF($X$1=8,(VLOOKUP(B446,'X8'!$B:$AP,41,FALSE)),IF($X$1=9,(VLOOKUP(B446,'X9'!$B:$AP,41,FALSE)),IF($X$1=10,(VLOOKUP(B446,'X10'!$B:$AP,41,FALSE)),IF($X$1=11,(VLOOKUP(B446,'X11'!$B:$AP,41,FALSE)),IF($X$1=12,(VLOOKUP(B446,'X12'!$B:$AP,41,FALSE)),IF($X$1=13,(VLOOKUP(B446,'X13'!$B:$AP,41,FALSE)),"B"))))))))))))))=TRUE," ",(IF($X$1=1,(VLOOKUP(B446,'X1'!$B:$AP,41,FALSE)),IF($X$1=2,(VLOOKUP(B446,'X2'!$B:$AP,41,FALSE)),IF($X$1=3,(VLOOKUP(B446,'X3'!$B:$AP,41,FALSE)),IF($X$1=4,(VLOOKUP(B446,'X4'!$B:$AP,41,FALSE)),IF($X$1=5,(VLOOKUP(B446,'X5'!$B:$AP,41,FALSE)),IF($X$1=6,(VLOOKUP(B446,'X6'!$B:$AP,41,FALSE)),IF($X$1=7,(VLOOKUP(B446,'X7'!$B:$AP,41,FALSE)),IF($X$1=8,(VLOOKUP(B446,'X8'!$B:$AP,41,FALSE)),IF($X$1=9,(VLOOKUP(B446,'X9'!$B:$AP,41,FALSE)),IF($X$1=10,(VLOOKUP(B446,'X10'!$B:$AP,41,FALSE)),IF($X$1=11,(VLOOKUP(B446,'X11'!$B:$AP,41,FALSE)),IF($X$1=12,(VLOOKUP(B446,'X12'!$B:$AP,41,FALSE)),IF($X$1=13,(VLOOKUP(B446,'X13'!$B:$AP,41,FALSE)),"B")))))))))))))))</f>
        <v xml:space="preserve"> </v>
      </c>
      <c r="E446" s="182" t="str">
        <f ca="1">IF(ISERROR(IF($X$1=1,(VLOOKUP(B446,'X1'!$B:$AP,7,FALSE)),IF($X$1=2,(VLOOKUP(B446,'X2'!$B:$AP,7,FALSE)),IF($X$1=3,(VLOOKUP(B446,'X3'!$B:$AP,7,FALSE)),IF($X$1=4,(VLOOKUP(B446,'X4'!$B:$AP,7,FALSE)),IF($X$1=5,(VLOOKUP(B446,'X5'!$B:$AP,7,FALSE)),IF($X$1=6,(VLOOKUP(B446,'X6'!$B:$AP,7,FALSE)),IF($X$1=7,(VLOOKUP(B446,'X7'!$B:$AP,7,FALSE)),IF($X$1=8,(VLOOKUP(B446,'X8'!$B:$AP,7,FALSE)),IF($X$1=9,(VLOOKUP(B446,'X9'!$B:$AP,7,FALSE)),IF($X$1=10,(VLOOKUP(B446,'X10'!$B:$AP,7,FALSE)),IF($X$1=11,(VLOOKUP(B446,'X11'!$B:$AP,7,FALSE)),IF($X$1=12,(VLOOKUP(B446,'X12'!$B:$AP,7,FALSE)),IF($X$1=13,(VLOOKUP(B446,'X13'!$B:$AP,7,FALSE)),"B"))))))))))))))=TRUE," ",(IF($X$1=1,(VLOOKUP(B446,'X1'!$B:$AP,7,FALSE)),IF($X$1=2,(VLOOKUP(B446,'X2'!$B:$AP,7,FALSE)),IF($X$1=3,(VLOOKUP(B446,'X3'!$B:$AP,7,FALSE)),IF($X$1=4,(VLOOKUP(B446,'X4'!$B:$AP,7,FALSE)),IF($X$1=5,(VLOOKUP(B446,'X5'!$B:$AP,7,FALSE)),IF($X$1=6,(VLOOKUP(B446,'X6'!$B:$AP,7,FALSE)),IF($X$1=7,(VLOOKUP(B446,'X7'!$B:$AP,7,FALSE)),IF($X$1=8,(VLOOKUP(B446,'X8'!$B:$AP,7,FALSE)),IF($X$1=9,(VLOOKUP(B446,'X9'!$B:$AP,7,FALSE)),IF($X$1=10,(VLOOKUP(B446,'X10'!$B:$AP,7,FALSE)),IF($X$1=11,(VLOOKUP(B446,'X11'!$B:$AP,7,FALSE)),IF($X$1=12,(VLOOKUP(B446,'X12'!$B:$AP,7,FALSE)),IF($X$1=13,(VLOOKUP(B446,'X13'!$B:$AP,7,FALSE)),"B")))))))))))))))</f>
        <v xml:space="preserve"> </v>
      </c>
      <c r="F446" s="182" t="str">
        <f ca="1">IF(ISERROR(IF((IF($X$1=1,(VLOOKUP(B446,'X1'!$B:$AO,6,FALSE)),(IF($X$1=2,(VLOOKUP(B446,'X2'!$B:$AO,6,FALSE)),(IF($X$1=3,(VLOOKUP(B446,'X3'!$B:$AO,6,FALSE)),(IF($X$1=4,(VLOOKUP(B446,'X4'!$B:$AO,6,FALSE)),(IF($X$1=5,(VLOOKUP(B446,'X5'!$B:$AO,6,FALSE)),(IF($X$1=6,(VLOOKUP(B446,'X6'!$B:$AO,6,FALSE)),(IF($X$1=7,(VLOOKUP(B446,'X7'!$B:$AO,6,FALSE)),(IF($X$1=8,(VLOOKUP(B446,'X8'!$B:$AO,6,FALSE)),(IF($X$1=9,(VLOOKUP(B446,'X9'!$B:$AO,6,FALSE)),(IF($X$1=10,(VLOOKUP(B446,'X10'!$B:$AO,6,FALSE)),(IF($X$1=11,(VLOOKUP(B446,'X11'!$B:$AO,6,FALSE)),(IF($X$1=12,(VLOOKUP(B446,'X12'!$B:$AO,6,FALSE)),(VLOOKUP(B446,'X13'!$B:$AO,6,FALSE))))))))))))))))))))))))))=$V$1," ",(IF($X$1=1,(VLOOKUP(B446,'X1'!$B:$AO,6,FALSE)),(IF($X$1=2,(VLOOKUP(B446,'X2'!$B:$AO,6,FALSE)),(IF($X$1=3,(VLOOKUP(B446,'X3'!$B:$AO,6,FALSE)),(IF($X$1=4,(VLOOKUP(B446,'X4'!$B:$AO,6,FALSE)),(IF($X$1=5,(VLOOKUP(B446,'X5'!$B:$AO,6,FALSE)),(IF($X$1=6,(VLOOKUP(B446,'X6'!$B:$AO,6,FALSE)),(IF($X$1=7,(VLOOKUP(B446,'X7'!$B:$AO,6,FALSE)),(IF($X$1=8,(VLOOKUP(B446,'X8'!$B:$AO,6,FALSE)),(IF($X$1=9,(VLOOKUP(B446,'X9'!$B:$AO,6,FALSE)),(IF($X$1=10,(VLOOKUP(B446,'X10'!$B:$AO,6,FALSE)),(IF($X$1=11,(VLOOKUP(B446,'X11'!$B:$AO,6,FALSE)),(IF($X$1=12,(VLOOKUP(B446,'X12'!$B:$AO,6,FALSE)),(VLOOKUP(B446,'X13'!$B:$AO,6,FALSE))))))))))))))))))))))))))))=TRUE," ",(IF((IF($X$1=1,(VLOOKUP(B446,'X1'!$B:$AO,6,FALSE)),(IF($X$1=2,(VLOOKUP(B446,'X2'!$B:$AO,6,FALSE)),(IF($X$1=3,(VLOOKUP(B446,'X3'!$B:$AO,6,FALSE)),(IF($X$1=4,(VLOOKUP(B446,'X4'!$B:$AO,6,FALSE)),(IF($X$1=5,(VLOOKUP(B446,'X5'!$B:$AO,6,FALSE)),(IF($X$1=6,(VLOOKUP(B446,'X6'!$B:$AO,6,FALSE)),(IF($X$1=7,(VLOOKUP(B446,'X7'!$B:$AO,6,FALSE)),(IF($X$1=8,(VLOOKUP(B446,'X8'!$B:$AO,6,FALSE)),(IF($X$1=9,(VLOOKUP(B446,'X9'!$B:$AO,6,FALSE)),(IF($X$1=10,(VLOOKUP(B446,'X10'!$B:$AO,6,FALSE)),(IF($X$1=11,(VLOOKUP(B446,'X11'!$B:$AO,6,FALSE)),(IF($X$1=12,(VLOOKUP(B446,'X12'!$B:$AO,6,FALSE)),(VLOOKUP(B446,'X13'!$B:$AO,6,FALSE))))))))))))))))))))))))))=$V$1," ",(IF($X$1=1,(VLOOKUP(B446,'X1'!$B:$AO,6,FALSE)),(IF($X$1=2,(VLOOKUP(B446,'X2'!$B:$AO,6,FALSE)),(IF($X$1=3,(VLOOKUP(B446,'X3'!$B:$AO,6,FALSE)),(IF($X$1=4,(VLOOKUP(B446,'X4'!$B:$AO,6,FALSE)),(IF($X$1=5,(VLOOKUP(B446,'X5'!$B:$AO,6,FALSE)),(IF($X$1=6,(VLOOKUP(B446,'X6'!$B:$AO,6,FALSE)),(IF($X$1=7,(VLOOKUP(B446,'X7'!$B:$AO,6,FALSE)),(IF($X$1=8,(VLOOKUP(B446,'X8'!$B:$AO,6,FALSE)),(IF($X$1=9,(VLOOKUP(B446,'X9'!$B:$AO,6,FALSE)),(IF($X$1=10,(VLOOKUP(B446,'X10'!$B:$AO,6,FALSE)),(IF($X$1=11,(VLOOKUP(B446,'X11'!$B:$AO,6,FALSE)),(IF($X$1=12,(VLOOKUP(B446,'X12'!$B:$AO,6,FALSE)),(VLOOKUP(B446,'X13'!$B:$AO,6,FALSE)))))))))))))))))))))))))))))</f>
        <v xml:space="preserve"> </v>
      </c>
      <c r="G446" s="182" t="str">
        <f ca="1">IF(ISERROR(IF($X$1=1,(VLOOKUP(B446,'X1'!$B:$AZ,44,FALSE)),IF($X$1=2,(VLOOKUP(B446,'X2'!$B:$AZ,44,FALSE)),IF($X$1=3,(VLOOKUP(B446,'X3'!$B:$AZ,44,FALSE)),IF($X$1=4,(VLOOKUP(B446,'X4'!$B:$AZ,44,FALSE)),IF($X$1=5,(VLOOKUP(B446,'X5'!$B:$AZ,44,FALSE)),IF($X$1=6,(VLOOKUP(B446,'X6'!$B:$AZ,44,FALSE)),IF($X$1=7,(VLOOKUP(B446,'X7'!$B:$AZ,44,FALSE)),IF($X$1=8,(VLOOKUP(B446,'X8'!$B:$AZ,44,FALSE)),IF($X$1=9,(VLOOKUP(B446,'X9'!$B:$AZ,44,FALSE)),IF($X$1=10,(VLOOKUP(B446,'X10'!$B:$AZ,44,FALSE)),IF($X$1=11,(VLOOKUP(B446,'X11'!$B:$AZ,44,FALSE)),IF($X$1=12,(VLOOKUP(B446,'X12'!$B:$AZ,44,FALSE)),IF($X$1=13,(VLOOKUP(B446,'X13'!$B:$AZ,44,FALSE)),"B"))))))))))))))=TRUE," ",(IF($X$1=1,(VLOOKUP(B446,'X1'!$B:$AZ,44,FALSE)),IF($X$1=2,(VLOOKUP(B446,'X2'!$B:$AZ,44,FALSE)),IF($X$1=3,(VLOOKUP(B446,'X3'!$B:$AZ,44,FALSE)),IF($X$1=4,(VLOOKUP(B446,'X4'!$B:$AZ,44,FALSE)),IF($X$1=5,(VLOOKUP(B446,'X5'!$B:$AZ,44,FALSE)),IF($X$1=6,(VLOOKUP(B446,'X6'!$B:$AZ,44,FALSE)),IF($X$1=7,(VLOOKUP(B446,'X7'!$B:$AZ,44,FALSE)),IF($X$1=8,(VLOOKUP(B446,'X8'!$B:$AZ,44,FALSE)),IF($X$1=9,(VLOOKUP(B446,'X9'!$B:$AZ,44,FALSE)),IF($X$1=10,(VLOOKUP(B446,'X10'!$B:$AZ,44,FALSE)),IF($X$1=11,(VLOOKUP(B446,'X11'!$B:$AZ,44,FALSE)),IF($X$1=12,(VLOOKUP(B446,'X12'!$B:$AZ,44,FALSE)),IF($X$1=13,(VLOOKUP(B446,'X13'!$B:$AZ,44,FALSE)),"B")))))))))))))))</f>
        <v xml:space="preserve"> </v>
      </c>
      <c r="H446" s="182" t="str">
        <f ca="1">IF(ISERROR(IF($X$1=1,(VLOOKUP(B446,'X1'!$B:$AZ,8,FALSE)),IF($X$1=2,(VLOOKUP(B446,'X2'!$B:$AZ,8,FALSE)),IF($X$1=3,(VLOOKUP(B446,'X3'!$B:$AZ,8,FALSE)),IF($X$1=4,(VLOOKUP(B446,'X4'!$B:$AZ,8,FALSE)),IF($X$1=5,(VLOOKUP(B446,'X5'!$B:$AZ,8,FALSE)),IF($X$1=6,(VLOOKUP(B446,'X6'!$B:$AZ,8,FALSE)),IF($X$1=7,(VLOOKUP(B446,'X7'!$B:$AZ,8,FALSE)),IF($X$1=8,(VLOOKUP(B446,'X8'!$B:$AZ,8,FALSE)),IF($X$1=9,(VLOOKUP(B446,'X9'!$B:$AZ,8,FALSE)),IF($X$1=10,(VLOOKUP(B446,'X10'!$B:$AZ,8,FALSE)),IF($X$1=11,(VLOOKUP(B446,'X11'!$B:$AZ,8,FALSE)),IF($X$1=12,(VLOOKUP(B446,'X12'!$B:$AZ,8,FALSE)),IF($X$1=13,(VLOOKUP(B446,'X13'!$B:$AZ,8,FALSE)),"B"))))))))))))))=TRUE," ",(IF($X$1=1,(VLOOKUP(B446,'X1'!$B:$AZ,8,FALSE)),IF($X$1=2,(VLOOKUP(B446,'X2'!$B:$AZ,8,FALSE)),IF($X$1=3,(VLOOKUP(B446,'X3'!$B:$AZ,8,FALSE)),IF($X$1=4,(VLOOKUP(B446,'X4'!$B:$AZ,8,FALSE)),IF($X$1=5,(VLOOKUP(B446,'X5'!$B:$AZ,8,FALSE)),IF($X$1=6,(VLOOKUP(B446,'X6'!$B:$AZ,8,FALSE)),IF($X$1=7,(VLOOKUP(B446,'X7'!$B:$AZ,8,FALSE)),IF($X$1=8,(VLOOKUP(B446,'X8'!$B:$AZ,8,FALSE)),IF($X$1=9,(VLOOKUP(B446,'X9'!$B:$AZ,8,FALSE)),IF($X$1=10,(VLOOKUP(B446,'X10'!$B:$AZ,8,FALSE)),IF($X$1=11,(VLOOKUP(B446,'X11'!$B:$AZ,8,FALSE)),IF($X$1=12,(VLOOKUP(B446,'X12'!$B:$AZ,8,FALSE)),IF($X$1=13,(VLOOKUP(B446,'X13'!$B:$AZ,8,FALSE)),"B")))))))))))))))</f>
        <v xml:space="preserve"> </v>
      </c>
      <c r="I446" s="183" t="str">
        <f ca="1">IF(ISERROR(IF($X$1=1,(VLOOKUP(B446,'X1'!$B:$AZ,2,FALSE)),IF($X$1=2,(VLOOKUP(B446,'X2'!$B:$AZ,2,FALSE)),IF($X$1=3,(VLOOKUP(B446,'X3'!$B:$AZ,2,FALSE)),IF($X$1=4,(VLOOKUP(B446,'X4'!$B:$AZ,2,FALSE)),IF($X$1=5,(VLOOKUP(B446,'X5'!$B:$AZ,2,FALSE)),IF($X$1=6,(VLOOKUP(B446,'X6'!$B:$AZ,2,FALSE)),IF($X$1=7,(VLOOKUP(B446,'X7'!$B:$AZ,2,FALSE)),IF($X$1=8,(VLOOKUP(B446,'X8'!$B:$AZ,2,FALSE)),IF($X$1=9,(VLOOKUP(B446,'X9'!$B:$AZ,2,FALSE)),IF($X$1=10,(VLOOKUP(B446,'X10'!$B:$AZ,2,FALSE)),IF($X$1=11,(VLOOKUP(B446,'X11'!$B:$AZ,2,FALSE)),IF($X$1=12,(VLOOKUP(B446,'X12'!$B:$AZ,2,FALSE)),IF($X$1=13,(VLOOKUP(B446,'X13'!$B:$AZ,2,FALSE)),"B"))))))))))))))=TRUE," ",(IF($X$1=1,(VLOOKUP(B446,'X1'!$B:$AZ,2,FALSE)),IF($X$1=2,(VLOOKUP(B446,'X2'!$B:$AZ,2,FALSE)),IF($X$1=3,(VLOOKUP(B446,'X3'!$B:$AZ,2,FALSE)),IF($X$1=4,(VLOOKUP(B446,'X4'!$B:$AZ,2,FALSE)),IF($X$1=5,(VLOOKUP(B446,'X5'!$B:$AZ,2,FALSE)),IF($X$1=6,(VLOOKUP(B446,'X6'!$B:$AZ,2,FALSE)),IF($X$1=7,(VLOOKUP(B446,'X7'!$B:$AZ,2,FALSE)),IF($X$1=8,(VLOOKUP(B446,'X8'!$B:$AZ,2,FALSE)),IF($X$1=9,(VLOOKUP(B446,'X9'!$B:$AZ,2,FALSE)),IF($X$1=10,(VLOOKUP(B446,'X10'!$B:$AZ,2,FALSE)),IF($X$1=11,(VLOOKUP(B446,'X11'!$B:$AZ,2,FALSE)),IF($X$1=12,(VLOOKUP(B446,'X12'!$B:$AZ,2,FALSE)),IF($X$1=13,(VLOOKUP(B446,'X13'!$B:$AZ,2,FALSE)),"B")))))))))))))))</f>
        <v xml:space="preserve"> </v>
      </c>
      <c r="J446" s="183" t="str">
        <f ca="1">IF(ISERROR(IF($X$1=1,(VLOOKUP(B446,'X1'!$B:$AZ,3,FALSE)),IF($X$1=2,(VLOOKUP(B446,'X2'!$B:$AZ,3,FALSE)),IF($X$1=3,(VLOOKUP(B446,'X3'!$B:$AZ,3,FALSE)),IF($X$1=4,(VLOOKUP(B446,'X4'!$B:$AZ,3,FALSE)),IF($X$1=5,(VLOOKUP(B446,'X5'!$B:$AZ,3,FALSE)),IF($X$1=6,(VLOOKUP(B446,'X6'!$B:$AZ,3,FALSE)),IF($X$1=7,(VLOOKUP(B446,'X7'!$B:$AZ,3,FALSE)),IF($X$1=8,(VLOOKUP(B446,'X8'!$B:$AZ,3,FALSE)),IF($X$1=9,(VLOOKUP(B446,'X9'!$B:$AZ,3,FALSE)),IF($X$1=10,(VLOOKUP(B446,'X10'!$B:$AZ,3,FALSE)),IF($X$1=11,(VLOOKUP(B446,'X11'!$B:$AZ,3,FALSE)),IF($X$1=12,(VLOOKUP(B446,'X12'!$B:$AZ,3,FALSE)),IF($X$1=13,(VLOOKUP(B446,'X13'!$B:$AZ,3,FALSE)),"B"))))))))))))))=TRUE," ",(IF($X$1=1,(VLOOKUP(B446,'X1'!$B:$AZ,3,FALSE)),IF($X$1=2,(VLOOKUP(B446,'X2'!$B:$AZ,3,FALSE)),IF($X$1=3,(VLOOKUP(B446,'X3'!$B:$AZ,3,FALSE)),IF($X$1=4,(VLOOKUP(B446,'X4'!$B:$AZ,3,FALSE)),IF($X$1=5,(VLOOKUP(B446,'X5'!$B:$AZ,3,FALSE)),IF($X$1=6,(VLOOKUP(B446,'X6'!$B:$AZ,3,FALSE)),IF($X$1=7,(VLOOKUP(B446,'X7'!$B:$AZ,3,FALSE)),IF($X$1=8,(VLOOKUP(B446,'X8'!$B:$AZ,3,FALSE)),IF($X$1=9,(VLOOKUP(B446,'X9'!$B:$AZ,3,FALSE)),IF($X$1=10,(VLOOKUP(B446,'X10'!$B:$AZ,3,FALSE)),IF($X$1=11,(VLOOKUP(B446,'X11'!$B:$AZ,3,FALSE)),IF($X$1=12,(VLOOKUP(B446,'X12'!$B:$AZ,3,FALSE)),IF($X$1=13,(VLOOKUP(B446,'X13'!$B:$AZ,3,FALSE)),"B")))))))))))))))</f>
        <v xml:space="preserve"> </v>
      </c>
      <c r="K446" s="183" t="str">
        <f ca="1">IF(ISERROR(IF($X$1=1,(VLOOKUP(B446,'X1'!$B:$AZ,5,FALSE)),IF($X$1=2,(VLOOKUP(B446,'X2'!$B:$AZ,5,FALSE)),IF($X$1=3,(VLOOKUP(B446,'X3'!$B:$AZ,5,FALSE)),IF($X$1=4,(VLOOKUP(B446,'X4'!$B:$AZ,5,FALSE)),IF($X$1=5,(VLOOKUP(B446,'X5'!$B:$AZ,5,FALSE)),IF($X$1=6,(VLOOKUP(B446,'X6'!$B:$AZ,5,FALSE)),IF($X$1=7,(VLOOKUP(B446,'X7'!$B:$AZ,5,FALSE)),IF($X$1=8,(VLOOKUP(B446,'X8'!$B:$AZ,5,FALSE)),IF($X$1=9,(VLOOKUP(B446,'X9'!$B:$AZ,5,FALSE)),IF($X$1=10,(VLOOKUP(B446,'X10'!$B:$AZ,5,FALSE)),IF($X$1=11,(VLOOKUP(B446,'X11'!$B:$AZ,5,FALSE)),IF($X$1=12,(VLOOKUP(B446,'X12'!$B:$AZ,5,FALSE)),IF($X$1=13,(VLOOKUP(B446,'X13'!$B:$AZ,5,FALSE)),"B"))))))))))))))=TRUE," ",(IF($X$1=1,(VLOOKUP(B446,'X1'!$B:$AZ,5,FALSE)),IF($X$1=2,(VLOOKUP(B446,'X2'!$B:$AZ,5,FALSE)),IF($X$1=3,(VLOOKUP(B446,'X3'!$B:$AZ,5,FALSE)),IF($X$1=4,(VLOOKUP(B446,'X4'!$B:$AZ,5,FALSE)),IF($X$1=5,(VLOOKUP(B446,'X5'!$B:$AZ,5,FALSE)),IF($X$1=6,(VLOOKUP(B446,'X6'!$B:$AZ,5,FALSE)),IF($X$1=7,(VLOOKUP(B446,'X7'!$B:$AZ,5,FALSE)),IF($X$1=8,(VLOOKUP(B446,'X8'!$B:$AZ,5,FALSE)),IF($X$1=9,(VLOOKUP(B446,'X9'!$B:$AZ,5,FALSE)),IF($X$1=10,(VLOOKUP(B446,'X10'!$B:$AZ,5,FALSE)),IF($X$1=11,(VLOOKUP(B446,'X11'!$B:$AZ,5,FALSE)),IF($X$1=12,(VLOOKUP(B446,'X12'!$B:$AZ,5,FALSE)),IF($X$1=13,(VLOOKUP(B446,'X13'!$B:$AZ,5,FALSE)),"B")))))))))))))))</f>
        <v xml:space="preserve"> </v>
      </c>
      <c r="L446" s="184" t="str">
        <f ca="1">IF(ISERROR(IF($X$1=1,(VLOOKUP(B446,'X1'!$B:$AZ,9,FALSE)),IF($X$1=2,(VLOOKUP(B446,'X2'!$B:$AZ,9,FALSE)),IF($X$1=3,(VLOOKUP(B446,'X3'!$B:$AZ,9,FALSE)),IF($X$1=4,(VLOOKUP(B446,'X4'!$B:$AZ,9,FALSE)),IF($X$1=5,(VLOOKUP(B446,'X5'!$B:$AZ,9,FALSE)),IF($X$1=6,(VLOOKUP(B446,'X6'!$B:$AZ,9,FALSE)),IF($X$1=7,(VLOOKUP(B446,'X7'!$B:$AZ,9,FALSE)),IF($X$1=8,(VLOOKUP(B446,'X8'!$B:$AZ,9,FALSE)),IF($X$1=9,(VLOOKUP(B446,'X9'!$B:$AZ,9,FALSE)),IF($X$1=10,(VLOOKUP(B446,'X10'!$B:$AZ,9,FALSE)),IF($X$1=11,(VLOOKUP(B446,'X11'!$B:$AZ,9,FALSE)),IF($X$1=12,(VLOOKUP(B446,'X12'!$B:$AZ,9,FALSE)),IF($X$1=13,(VLOOKUP(B446,'X13'!$B:$AZ,9,FALSE)),"B"))))))))))))))=TRUE," ",(IF($X$1=1,(VLOOKUP(B446,'X1'!$B:$AZ,9,FALSE)),IF($X$1=2,(VLOOKUP(B446,'X2'!$B:$AZ,9,FALSE)),IF($X$1=3,(VLOOKUP(B446,'X3'!$B:$AZ,9,FALSE)),IF($X$1=4,(VLOOKUP(B446,'X4'!$B:$AZ,9,FALSE)),IF($X$1=5,(VLOOKUP(B446,'X5'!$B:$AZ,9,FALSE)),IF($X$1=6,(VLOOKUP(B446,'X6'!$B:$AZ,9,FALSE)),IF($X$1=7,(VLOOKUP(B446,'X7'!$B:$AZ,9,FALSE)),IF($X$1=8,(VLOOKUP(B446,'X8'!$B:$AZ,9,FALSE)),IF($X$1=9,(VLOOKUP(B446,'X9'!$B:$AZ,9,FALSE)),IF($X$1=10,(VLOOKUP(B446,'X10'!$B:$AZ,9,FALSE)),IF($X$1=11,(VLOOKUP(B446,'X11'!$B:$AZ,9,FALSE)),IF($X$1=12,(VLOOKUP(B446,'X12'!$B:$AZ,9,FALSE)),IF($X$1=13,(VLOOKUP(B446,'X13'!$B:$AZ,9,FALSE)),"B")))))))))))))))</f>
        <v xml:space="preserve"> </v>
      </c>
      <c r="M446" s="184" t="str">
        <f ca="1">IF(ISERROR(IF($X$1=1,(VLOOKUP(B446,'X1'!$B:$AZ,10,FALSE)),IF($X$1=2,(VLOOKUP(B446,'X2'!$B:$AZ,10,FALSE)),IF($X$1=3,(VLOOKUP(B446,'X3'!$B:$AZ,10,FALSE)),IF($X$1=4,(VLOOKUP(B446,'X4'!$B:$AZ,10,FALSE)),IF($X$1=5,(VLOOKUP(B446,'X5'!$B:$AZ,10,FALSE)),IF($X$1=6,(VLOOKUP(B446,'X6'!$B:$AZ,10,FALSE)),IF($X$1=7,(VLOOKUP(B446,'X7'!$B:$AZ,10,FALSE)),IF($X$1=8,(VLOOKUP(B446,'X8'!$B:$AZ,10,FALSE)),IF($X$1=9,(VLOOKUP(B446,'X9'!$B:$AZ,10,FALSE)),IF($X$1=10,(VLOOKUP(B446,'X10'!$B:$AZ,10,FALSE)),IF($X$1=11,(VLOOKUP(B446,'X11'!$B:$AZ,10,FALSE)),IF($X$1=12,(VLOOKUP(B446,'X12'!$B:$AZ,10,FALSE)),IF($X$1=13,(VLOOKUP(B446,'X13'!$B:$AZ,10,FALSE)),"B"))))))))))))))=TRUE," ",(IF($X$1=1,(VLOOKUP(B446,'X1'!$B:$AZ,10,FALSE)),IF($X$1=2,(VLOOKUP(B446,'X2'!$B:$AZ,10,FALSE)),IF($X$1=3,(VLOOKUP(B446,'X3'!$B:$AZ,10,FALSE)),IF($X$1=4,(VLOOKUP(B446,'X4'!$B:$AZ,10,FALSE)),IF($X$1=5,(VLOOKUP(B446,'X5'!$B:$AZ,10,FALSE)),IF($X$1=6,(VLOOKUP(B446,'X6'!$B:$AZ,10,FALSE)),IF($X$1=7,(VLOOKUP(B446,'X7'!$B:$AZ,10,FALSE)),IF($X$1=8,(VLOOKUP(B446,'X8'!$B:$AZ,10,FALSE)),IF($X$1=9,(VLOOKUP(B446,'X9'!$B:$AZ,10,FALSE)),IF($X$1=10,(VLOOKUP(B446,'X10'!$B:$AZ,10,FALSE)),IF($X$1=11,(VLOOKUP(B446,'X11'!$B:$AZ,10,FALSE)),IF($X$1=12,(VLOOKUP(B446,'X12'!$B:$AZ,10,FALSE)),IF($X$1=13,(VLOOKUP(B446,'X13'!$B:$AZ,10,FALSE)),"B")))))))))))))))</f>
        <v xml:space="preserve"> </v>
      </c>
      <c r="N446" s="185" t="str">
        <f ca="1">IF(ISERROR(IF($X$1=1,(VLOOKUP(B446,'X1'!$B:$AZ,45,FALSE)),IF($X$1=2,(VLOOKUP(B446,'X2'!$B:$AZ,45,FALSE)),IF($X$1=3,(VLOOKUP(B446,'X3'!$B:$AZ,45,FALSE)),IF($X$1=4,(VLOOKUP(B446,'X4'!$B:$AZ,45,FALSE)),IF($X$1=5,(VLOOKUP(B446,'X5'!$B:$AZ,45,FALSE)),IF($X$1=6,(VLOOKUP(B446,'X6'!$B:$AZ,45,FALSE)),IF($X$1=7,(VLOOKUP(B446,'X7'!$B:$AZ,45,FALSE)),IF($X$1=8,(VLOOKUP(B446,'X8'!$B:$AZ,45,FALSE)),IF($X$1=9,(VLOOKUP(B446,'X9'!$B:$AZ,45,FALSE)),IF($X$1=10,(VLOOKUP(B446,'X10'!$B:$AZ,45,FALSE)),IF($X$1=11,(VLOOKUP(B446,'X11'!$B:$AZ,45,FALSE)),IF($X$1=12,(VLOOKUP(B446,'X12'!$B:$AZ,45,FALSE)),IF($X$1=13,(VLOOKUP(B446,'X13'!$B:$AZ,45,FALSE)),"B"))))))))))))))=TRUE," ",(IF($X$1=1,(VLOOKUP(B446,'X1'!$B:$AZ,45,FALSE)),IF($X$1=2,(VLOOKUP(B446,'X2'!$B:$AZ,45,FALSE)),IF($X$1=3,(VLOOKUP(B446,'X3'!$B:$AZ,45,FALSE)),IF($X$1=4,(VLOOKUP(B446,'X4'!$B:$AZ,45,FALSE)),IF($X$1=5,(VLOOKUP(B446,'X5'!$B:$AZ,45,FALSE)),IF($X$1=6,(VLOOKUP(B446,'X6'!$B:$AZ,45,FALSE)),IF($X$1=7,(VLOOKUP(B446,'X7'!$B:$AZ,45,FALSE)),IF($X$1=8,(VLOOKUP(B446,'X8'!$B:$AZ,45,FALSE)),IF($X$1=9,(VLOOKUP(B446,'X9'!$B:$AZ,45,FALSE)),IF($X$1=10,(VLOOKUP(B446,'X10'!$B:$AZ,45,FALSE)),IF($X$1=11,(VLOOKUP(B446,'X11'!$B:$AZ,45,FALSE)),IF($X$1=12,(VLOOKUP(B446,'X12'!$B:$AZ,45,FALSE)),IF($X$1=13,(VLOOKUP(B446,'X13'!$B:$AZ,45,FALSE)),"B")))))))))))))))</f>
        <v xml:space="preserve"> </v>
      </c>
      <c r="O446" s="184" t="str">
        <f ca="1">IF(ISERROR(IF($X$1=1,(VLOOKUP(B446,'X1'!$B:$AZ,11,FALSE)),IF($X$1=2,(VLOOKUP(B446,'X2'!$B:$AZ,11,FALSE)),IF($X$1=3,(VLOOKUP(B446,'X3'!$B:$AZ,11,FALSE)),IF($X$1=4,(VLOOKUP(B446,'X4'!$B:$AZ,11,FALSE)),IF($X$1=5,(VLOOKUP(B446,'X5'!$B:$AZ,11,FALSE)),IF($X$1=6,(VLOOKUP(B446,'X6'!$B:$AZ,11,FALSE)),IF($X$1=7,(VLOOKUP(B446,'X7'!$B:$AZ,11,FALSE)),IF($X$1=8,(VLOOKUP(B446,'X8'!$B:$AZ,11,FALSE)),IF($X$1=9,(VLOOKUP(B446,'X9'!$B:$AZ,11,FALSE)),IF($X$1=10,(VLOOKUP(B446,'X10'!$B:$AZ,11,FALSE)),IF($X$1=11,(VLOOKUP(B446,'X11'!$B:$AZ,11,FALSE)),IF($X$1=12,(VLOOKUP(B446,'X12'!$B:$AZ,11,FALSE)),IF($X$1=13,(VLOOKUP(B446,'X13'!$B:$AZ,11,FALSE)),"B"))))))))))))))=TRUE," ",(IF($X$1=1,(VLOOKUP(B446,'X1'!$B:$AZ,11,FALSE)),IF($X$1=2,(VLOOKUP(B446,'X2'!$B:$AZ,11,FALSE)),IF($X$1=3,(VLOOKUP(B446,'X3'!$B:$AZ,11,FALSE)),IF($X$1=4,(VLOOKUP(B446,'X4'!$B:$AZ,11,FALSE)),IF($X$1=5,(VLOOKUP(B446,'X5'!$B:$AZ,11,FALSE)),IF($X$1=6,(VLOOKUP(B446,'X6'!$B:$AZ,11,FALSE)),IF($X$1=7,(VLOOKUP(B446,'X7'!$B:$AZ,11,FALSE)),IF($X$1=8,(VLOOKUP(B446,'X8'!$B:$AZ,11,FALSE)),IF($X$1=9,(VLOOKUP(B446,'X9'!$B:$AZ,11,FALSE)),IF($X$1=10,(VLOOKUP(B446,'X10'!$B:$AZ,11,FALSE)),IF($X$1=11,(VLOOKUP(B446,'X11'!$B:$AZ,11,FALSE)),IF($X$1=12,(VLOOKUP(B446,'X12'!$B:$AZ,11,FALSE)),IF($X$1=13,(VLOOKUP(B446,'X13'!$B:$AZ,11,FALSE)),"B")))))))))))))))</f>
        <v xml:space="preserve"> </v>
      </c>
      <c r="P446" s="184" t="str">
        <f ca="1">IF(ISERROR(IF($X$1=1,(VLOOKUP(B446,'X1'!$B:$AZ,12,FALSE)),IF($X$1=2,(VLOOKUP(B446,'X2'!$B:$AZ,12,FALSE)),IF($X$1=3,(VLOOKUP(B446,'X3'!$B:$AZ,12,FALSE)),IF($X$1=4,(VLOOKUP(B446,'X4'!$B:$AZ,12,FALSE)),IF($X$1=5,(VLOOKUP(B446,'X5'!$B:$AZ,12,FALSE)),IF($X$1=6,(VLOOKUP(B446,'X6'!$B:$AZ,12,FALSE)),IF($X$1=7,(VLOOKUP(B446,'X7'!$B:$AZ,12,FALSE)),IF($X$1=8,(VLOOKUP(B446,'X8'!$B:$AZ,12,FALSE)),IF($X$1=9,(VLOOKUP(B446,'X9'!$B:$AZ,12,FALSE)),IF($X$1=10,(VLOOKUP(B446,'X10'!$B:$AZ,12,FALSE)),IF($X$1=11,(VLOOKUP(B446,'X11'!$B:$AZ,12,FALSE)),IF($X$1=12,(VLOOKUP(B446,'X12'!$B:$AZ,12,FALSE)),IF($X$1=13,(VLOOKUP(B446,'X13'!$B:$AZ,12,FALSE)),"B"))))))))))))))=TRUE," ",(IF($X$1=1,(VLOOKUP(B446,'X1'!$B:$AZ,12,FALSE)),IF($X$1=2,(VLOOKUP(B446,'X2'!$B:$AZ,12,FALSE)),IF($X$1=3,(VLOOKUP(B446,'X3'!$B:$AZ,12,FALSE)),IF($X$1=4,(VLOOKUP(B446,'X4'!$B:$AZ,12,FALSE)),IF($X$1=5,(VLOOKUP(B446,'X5'!$B:$AZ,12,FALSE)),IF($X$1=6,(VLOOKUP(B446,'X6'!$B:$AZ,12,FALSE)),IF($X$1=7,(VLOOKUP(B446,'X7'!$B:$AZ,12,FALSE)),IF($X$1=8,(VLOOKUP(B446,'X8'!$B:$AZ,12,FALSE)),IF($X$1=9,(VLOOKUP(B446,'X9'!$B:$AZ,12,FALSE)),IF($X$1=10,(VLOOKUP(B446,'X10'!$B:$AZ,12,FALSE)),IF($X$1=11,(VLOOKUP(B446,'X11'!$B:$AZ,12,FALSE)),IF($X$1=12,(VLOOKUP(B446,'X12'!$B:$AZ,12,FALSE)),IF($X$1=13,(VLOOKUP(B446,'X13'!$B:$AZ,12,FALSE)),"B")))))))))))))))</f>
        <v xml:space="preserve"> </v>
      </c>
      <c r="Q446" s="185" t="str">
        <f ca="1">IF(ISERROR(IF($X$1=1,(VLOOKUP(B446,'X1'!$B:$AZ,46,FALSE)),IF($X$1=2,(VLOOKUP(B446,'X2'!$B:$AZ,46,FALSE)),IF($X$1=3,(VLOOKUP(B446,'X3'!$B:$AZ,46,FALSE)),IF($X$1=4,(VLOOKUP(B446,'X4'!$B:$AZ,46,FALSE)),IF($X$1=5,(VLOOKUP(B446,'X5'!$B:$AZ,46,FALSE)),IF($X$1=6,(VLOOKUP(B446,'X6'!$B:$AZ,46,FALSE)),IF($X$1=7,(VLOOKUP(B446,'X7'!$B:$AZ,46,FALSE)),IF($X$1=8,(VLOOKUP(B446,'X8'!$B:$AZ,46,FALSE)),IF($X$1=9,(VLOOKUP(B446,'X9'!$B:$AZ,46,FALSE)),IF($X$1=10,(VLOOKUP(B446,'X10'!$B:$AZ,46,FALSE)),IF($X$1=11,(VLOOKUP(B446,'X11'!$B:$AZ,46,FALSE)),IF($X$1=12,(VLOOKUP(B446,'X12'!$B:$AZ,46,FALSE)),IF($X$1=13,(VLOOKUP(B446,'X13'!$B:$AZ,46,FALSE)),"B"))))))))))))))=TRUE," ",(IF($X$1=1,(VLOOKUP(B446,'X1'!$B:$AZ,46,FALSE)),IF($X$1=2,(VLOOKUP(B446,'X2'!$B:$AZ,46,FALSE)),IF($X$1=3,(VLOOKUP(B446,'X3'!$B:$AZ,46,FALSE)),IF($X$1=4,(VLOOKUP(B446,'X4'!$B:$AZ,46,FALSE)),IF($X$1=5,(VLOOKUP(B446,'X5'!$B:$AZ,46,FALSE)),IF($X$1=6,(VLOOKUP(B446,'X6'!$B:$AZ,46,FALSE)),IF($X$1=7,(VLOOKUP(B446,'X7'!$B:$AZ,46,FALSE)),IF($X$1=8,(VLOOKUP(B446,'X8'!$B:$AZ,46,FALSE)),IF($X$1=9,(VLOOKUP(B446,'X9'!$B:$AZ,46,FALSE)),IF($X$1=10,(VLOOKUP(B446,'X10'!$B:$AZ,46,FALSE)),IF($X$1=11,(VLOOKUP(B446,'X11'!$B:$AZ,46,FALSE)),IF($X$1=12,(VLOOKUP(B446,'X12'!$B:$AZ,46,FALSE)),IF($X$1=13,(VLOOKUP(B446,'X13'!$B:$AZ,46,FALSE)),"B")))))))))))))))</f>
        <v xml:space="preserve"> </v>
      </c>
      <c r="R446" s="185" t="str">
        <f ca="1">IF(ISERROR(IF($X$1=1,(VLOOKUP(B446,'X1'!$B:$AZ,15,FALSE)),IF($X$1=2,(VLOOKUP(B446,'X2'!$B:$AZ,15,FALSE)),IF($X$1=3,(VLOOKUP(B446,'X3'!$B:$AZ,15,FALSE)),IF($X$1=4,(VLOOKUP(B446,'X4'!$B:$AZ,15,FALSE)),IF($X$1=5,(VLOOKUP(B446,'X5'!$B:$AZ,15,FALSE)),IF($X$1=6,(VLOOKUP(B446,'X6'!$B:$AZ,15,FALSE)),IF($X$1=7,(VLOOKUP(B446,'X7'!$B:$AZ,15,FALSE)),IF($X$1=8,(VLOOKUP(B446,'X8'!$B:$AZ,15,FALSE)),IF($X$1=9,(VLOOKUP(B446,'X9'!$B:$AZ,15,FALSE)),IF($X$1=10,(VLOOKUP(B446,'X10'!$B:$AZ,15,FALSE)),IF($X$1=11,(VLOOKUP(B446,'X11'!$B:$AZ,15,FALSE)),IF($X$1=12,(VLOOKUP(B446,'X12'!$B:$AZ,15,FALSE)),IF($X$1=13,(VLOOKUP(B446,'X13'!$B:$AZ,15,FALSE)),"B"))))))))))))))=TRUE," ",(IF($X$1=1,(VLOOKUP(B446,'X1'!$B:$AZ,15,FALSE)),IF($X$1=2,(VLOOKUP(B446,'X2'!$B:$AZ,15,FALSE)),IF($X$1=3,(VLOOKUP(B446,'X3'!$B:$AZ,15,FALSE)),IF($X$1=4,(VLOOKUP(B446,'X4'!$B:$AZ,15,FALSE)),IF($X$1=5,(VLOOKUP(B446,'X5'!$B:$AZ,15,FALSE)),IF($X$1=6,(VLOOKUP(B446,'X6'!$B:$AZ,15,FALSE)),IF($X$1=7,(VLOOKUP(B446,'X7'!$B:$AZ,15,FALSE)),IF($X$1=8,(VLOOKUP(B446,'X8'!$B:$AZ,15,FALSE)),IF($X$1=9,(VLOOKUP(B446,'X9'!$B:$AZ,15,FALSE)),IF($X$1=10,(VLOOKUP(B446,'X10'!$B:$AZ,15,FALSE)),IF($X$1=11,(VLOOKUP(B446,'X11'!$B:$AZ,15,FALSE)),IF($X$1=12,(VLOOKUP(B446,'X12'!$B:$AZ,15,FALSE)),IF($X$1=13,(VLOOKUP(B446,'X13'!$B:$AZ,15,FALSE)),"B")))))))))))))))</f>
        <v xml:space="preserve"> </v>
      </c>
      <c r="S446" s="185" t="str">
        <f ca="1">IF(ISERROR(IF((IF($X$1=1,(VLOOKUP(B446,'X1'!$B:$AZ,14,FALSE)),(IF($X$1=2,(VLOOKUP(B446,'X2'!$B:$AZ,14,FALSE)),(IF($X$1=3,(VLOOKUP(B446,'X3'!$B:$AZ,14,FALSE)),(IF($X$1=4,(VLOOKUP(B446,'X4'!$B:$AZ,14,FALSE)),(IF($X$1=5,(VLOOKUP(B446,'X5'!$B:$AZ,14,FALSE)),(IF($X$1=6,(VLOOKUP(B446,'X6'!$B:$AZ,14,FALSE)),(IF($X$1=7,(VLOOKUP(B446,'X7'!$B:$AZ,14,FALSE)),(IF($X$1=8,(VLOOKUP(B446,'X8'!$B:$AZ,14,FALSE)),(IF($X$1=9,(VLOOKUP(B446,'X9'!$B:$AZ,14,FALSE)),(IF($X$1=10,(VLOOKUP(B446,'X10'!$B:$AZ,14,FALSE)),(IF($X$1=11,(VLOOKUP(B446,'X11'!$B:$AZ,14,FALSE)),(IF($X$1=12,(VLOOKUP(B446,'X12'!$B:$AZ,14,FALSE)),(VLOOKUP(B446,'X13'!$B:$AZ,14,FALSE))))))))))))))))))))))))))=$V$1," ",(IF($X$1=1,(VLOOKUP(B446,'X1'!$B:$AZ,14,FALSE)),(IF($X$1=2,(VLOOKUP(B446,'X2'!$B:$AZ,14,FALSE)),(IF($X$1=3,(VLOOKUP(B446,'X3'!$B:$AZ,14,FALSE)),(IF($X$1=4,(VLOOKUP(B446,'X4'!$B:$AZ,14,FALSE)),(IF($X$1=5,(VLOOKUP(B446,'X5'!$B:$AZ,14,FALSE)),(IF($X$1=6,(VLOOKUP(B446,'X6'!$B:$AZ,14,FALSE)),(IF($X$1=7,(VLOOKUP(B446,'X7'!$B:$AZ,14,FALSE)),(IF($X$1=8,(VLOOKUP(B446,'X8'!$B:$AZ,14,FALSE)),(IF($X$1=9,(VLOOKUP(B446,'X9'!$B:$AZ,14,FALSE)),(IF($X$1=10,(VLOOKUP(B446,'X10'!$B:$AZ,14,FALSE)),(IF($X$1=11,(VLOOKUP(B446,'X11'!$B:$AZ,14,FALSE)),(IF($X$1=12,(VLOOKUP(B446,'X12'!$B:$AZ,14,FALSE)),(VLOOKUP(B446,'X13'!$B:$AZ,14,FALSE))))))))))))))))))))))))))))=TRUE," ",(IF((IF($X$1=1,(VLOOKUP(B446,'X1'!$B:$AZ,14,FALSE)),(IF($X$1=2,(VLOOKUP(B446,'X2'!$B:$AZ,14,FALSE)),(IF($X$1=3,(VLOOKUP(B446,'X3'!$B:$AZ,14,FALSE)),(IF($X$1=4,(VLOOKUP(B446,'X4'!$B:$AZ,14,FALSE)),(IF($X$1=5,(VLOOKUP(B446,'X5'!$B:$AZ,14,FALSE)),(IF($X$1=6,(VLOOKUP(B446,'X6'!$B:$AZ,14,FALSE)),(IF($X$1=7,(VLOOKUP(B446,'X7'!$B:$AZ,14,FALSE)),(IF($X$1=8,(VLOOKUP(B446,'X8'!$B:$AZ,14,FALSE)),(IF($X$1=9,(VLOOKUP(B446,'X9'!$B:$AZ,14,FALSE)),(IF($X$1=10,(VLOOKUP(B446,'X10'!$B:$AZ,14,FALSE)),(IF($X$1=11,(VLOOKUP(B446,'X11'!$B:$AZ,14,FALSE)),(IF($X$1=12,(VLOOKUP(B446,'X12'!$B:$AZ,14,FALSE)),(VLOOKUP(B446,'X13'!$B:$AZ,14,FALSE))))))))))))))))))))))))))=$V$1," ",(IF($X$1=1,(VLOOKUP(B446,'X1'!$B:$AZ,14,FALSE)),(IF($X$1=2,(VLOOKUP(B446,'X2'!$B:$AZ,14,FALSE)),(IF($X$1=3,(VLOOKUP(B446,'X3'!$B:$AZ,14,FALSE)),(IF($X$1=4,(VLOOKUP(B446,'X4'!$B:$AZ,14,FALSE)),(IF($X$1=5,(VLOOKUP(B446,'X5'!$B:$AZ,14,FALSE)),(IF($X$1=6,(VLOOKUP(B446,'X6'!$B:$AZ,14,FALSE)),(IF($X$1=7,(VLOOKUP(B446,'X7'!$B:$AZ,14,FALSE)),(IF($X$1=8,(VLOOKUP(B446,'X8'!$B:$AZ,14,FALSE)),(IF($X$1=9,(VLOOKUP(B446,'X9'!$B:$AZ,14,FALSE)),(IF($X$1=10,(VLOOKUP(B446,'X10'!$B:$AZ,14,FALSE)),(IF($X$1=11,(VLOOKUP(B446,'X11'!$B:$AZ,14,FALSE)),(IF($X$1=12,(VLOOKUP(B446,'X12'!$B:$AZ,14,FALSE)),(VLOOKUP(B446,'X13'!$B:$AZ,14,FALSE)))))))))))))))))))))))))))))</f>
        <v xml:space="preserve"> </v>
      </c>
    </row>
    <row r="447" spans="1:19" ht="14.1" customHeight="1" x14ac:dyDescent="0.2">
      <c r="A447" s="156" t="s">
        <v>1058</v>
      </c>
      <c r="B447" s="122" t="str">
        <f>IF(ISERROR(IF($U$16=1,(VLOOKUP(A447,$AC$89:$AH$125,2,FALSE)),IF((IF($X$1=1,'X1'!B406,(IF($X$1=2,'X2'!B406,(IF($X$1=3,'X3'!B406,(IF($X$1=4,'X4'!B406,(IF($X$1=5,'X5'!B406,(IF($X$1=6,'X6'!B406,(IF($X$1=7,'X7'!B406,(IF($X$1=8,'X8'!B406,(IF($X$1=9,'X9'!B406,(IF($X$1=10,'X10'!B406,(IF($X$1=11,'X11'!B406,(IF($X$1=12,'X12'!B406,'X13'!B406))))))))))))))))))))))))="","",(IF($X$1=1,'X1'!B406,(IF($X$1=2,'X2'!B406,(IF($X$1=3,'X3'!B406,(IF($X$1=4,'X4'!B406,(IF($X$1=5,'X5'!B406,(IF($X$1=6,'X6'!B406,(IF($X$1=7,'X7'!B406,(IF($X$1=8,'X8'!B406,(IF($X$1=9,'X9'!B406,(IF($X$1=10,'X10'!B406,(IF($X$1=11,'X11'!B406,(IF($X$1=12,'X12'!B406,'X13'!B406)))))))))))))))))))))))))))=TRUE," ",(IF($U$16=1,(VLOOKUP(A447,$AC$89:$AH$125,2,FALSE)),IF((IF($X$1=1,'X1'!B406,(IF($X$1=2,'X2'!B406,(IF($X$1=3,'X3'!B406,(IF($X$1=4,'X4'!B406,(IF($X$1=5,'X5'!B406,(IF($X$1=6,'X6'!B406,(IF($X$1=7,'X7'!B406,(IF($X$1=8,'X8'!B406,(IF($X$1=9,'X9'!B406,(IF($X$1=10,'X10'!B406,(IF($X$1=11,'X11'!B406,(IF($X$1=12,'X12'!B406,'X13'!B406))))))))))))))))))))))))="","",(IF($X$1=1,'X1'!B406,(IF($X$1=2,'X2'!B406,(IF($X$1=3,'X3'!B406,(IF($X$1=4,'X4'!B406,(IF($X$1=5,'X5'!B406,(IF($X$1=6,'X6'!B406,(IF($X$1=7,'X7'!B406,(IF($X$1=8,'X8'!B406,(IF($X$1=9,'X9'!B406,(IF($X$1=10,'X10'!B406,(IF($X$1=11,'X11'!B406,(IF($X$1=12,'X12'!B406,'X13'!B406))))))))))))))))))))))))))))</f>
        <v/>
      </c>
      <c r="C447" s="181" t="str">
        <f ca="1">IF(ISERROR(IF($X$1=1,(VLOOKUP(B447,'X1'!$B:$AZ,47,FALSE)),IF($X$1=2,(VLOOKUP(B447,'X2'!$B:$AZ,47,FALSE)),IF($X$1=3,(VLOOKUP(B447,'X3'!$B:$AZ,47,FALSE)),IF($X$1=4,(VLOOKUP(B447,'X4'!$B:$AZ,47,FALSE)),IF($X$1=5,(VLOOKUP(B447,'X5'!$B:$AZ,47,FALSE)),IF($X$1=6,(VLOOKUP(B447,'X6'!$B:$AZ,47,FALSE)),IF($X$1=7,(VLOOKUP(B447,'X7'!$B:$AZ,47,FALSE)),IF($X$1=8,(VLOOKUP(B447,'X8'!$B:$AZ,47,FALSE)),IF($X$1=9,(VLOOKUP(B447,'X9'!$B:$AZ,47,FALSE)),IF($X$1=10,(VLOOKUP(B447,'X10'!$B:$AZ,47,FALSE)),IF($X$1=11,(VLOOKUP(B447,'X11'!$B:$AZ,47,FALSE)),IF($X$1=12,(VLOOKUP(B447,'X12'!$B:$AZ,47,FALSE)),IF($X$1=13,(VLOOKUP(B447,'X13'!$B:$AZ,47,FALSE)),"B"))))))))))))))=TRUE," ",(IF($X$1=1,(VLOOKUP(B447,'X1'!$B:$AZ,47,FALSE)),IF($X$1=2,(VLOOKUP(B447,'X2'!$B:$AZ,47,FALSE)),IF($X$1=3,(VLOOKUP(B447,'X3'!$B:$AZ,47,FALSE)),IF($X$1=4,(VLOOKUP(B447,'X4'!$B:$AZ,47,FALSE)),IF($X$1=5,(VLOOKUP(B447,'X5'!$B:$AZ,47,FALSE)),IF($X$1=6,(VLOOKUP(B447,'X6'!$B:$AZ,47,FALSE)),IF($X$1=7,(VLOOKUP(B447,'X7'!$B:$AZ,47,FALSE)),IF($X$1=8,(VLOOKUP(B447,'X8'!$B:$AZ,47,FALSE)),IF($X$1=9,(VLOOKUP(B447,'X9'!$B:$AZ,47,FALSE)),IF($X$1=10,(VLOOKUP(B447,'X10'!$B:$AZ,47,FALSE)),IF($X$1=11,(VLOOKUP(B447,'X11'!$B:$AZ,47,FALSE)),IF($X$1=12,(VLOOKUP(B447,'X12'!$B:$AZ,47,FALSE)),IF($X$1=13,(VLOOKUP(B447,'X13'!$B:$AZ,47,FALSE)),"B")))))))))))))))</f>
        <v xml:space="preserve"> </v>
      </c>
      <c r="D447" s="181" t="str">
        <f ca="1">IF(ISERROR(IF($X$1=1,(VLOOKUP(B447,'X1'!$B:$AP,41,FALSE)),IF($X$1=2,(VLOOKUP(B447,'X2'!$B:$AP,41,FALSE)),IF($X$1=3,(VLOOKUP(B447,'X3'!$B:$AP,41,FALSE)),IF($X$1=4,(VLOOKUP(B447,'X4'!$B:$AP,41,FALSE)),IF($X$1=5,(VLOOKUP(B447,'X5'!$B:$AP,41,FALSE)),IF($X$1=6,(VLOOKUP(B447,'X6'!$B:$AP,41,FALSE)),IF($X$1=7,(VLOOKUP(B447,'X7'!$B:$AP,41,FALSE)),IF($X$1=8,(VLOOKUP(B447,'X8'!$B:$AP,41,FALSE)),IF($X$1=9,(VLOOKUP(B447,'X9'!$B:$AP,41,FALSE)),IF($X$1=10,(VLOOKUP(B447,'X10'!$B:$AP,41,FALSE)),IF($X$1=11,(VLOOKUP(B447,'X11'!$B:$AP,41,FALSE)),IF($X$1=12,(VLOOKUP(B447,'X12'!$B:$AP,41,FALSE)),IF($X$1=13,(VLOOKUP(B447,'X13'!$B:$AP,41,FALSE)),"B"))))))))))))))=TRUE," ",(IF($X$1=1,(VLOOKUP(B447,'X1'!$B:$AP,41,FALSE)),IF($X$1=2,(VLOOKUP(B447,'X2'!$B:$AP,41,FALSE)),IF($X$1=3,(VLOOKUP(B447,'X3'!$B:$AP,41,FALSE)),IF($X$1=4,(VLOOKUP(B447,'X4'!$B:$AP,41,FALSE)),IF($X$1=5,(VLOOKUP(B447,'X5'!$B:$AP,41,FALSE)),IF($X$1=6,(VLOOKUP(B447,'X6'!$B:$AP,41,FALSE)),IF($X$1=7,(VLOOKUP(B447,'X7'!$B:$AP,41,FALSE)),IF($X$1=8,(VLOOKUP(B447,'X8'!$B:$AP,41,FALSE)),IF($X$1=9,(VLOOKUP(B447,'X9'!$B:$AP,41,FALSE)),IF($X$1=10,(VLOOKUP(B447,'X10'!$B:$AP,41,FALSE)),IF($X$1=11,(VLOOKUP(B447,'X11'!$B:$AP,41,FALSE)),IF($X$1=12,(VLOOKUP(B447,'X12'!$B:$AP,41,FALSE)),IF($X$1=13,(VLOOKUP(B447,'X13'!$B:$AP,41,FALSE)),"B")))))))))))))))</f>
        <v xml:space="preserve"> </v>
      </c>
      <c r="E447" s="182" t="str">
        <f ca="1">IF(ISERROR(IF($X$1=1,(VLOOKUP(B447,'X1'!$B:$AP,7,FALSE)),IF($X$1=2,(VLOOKUP(B447,'X2'!$B:$AP,7,FALSE)),IF($X$1=3,(VLOOKUP(B447,'X3'!$B:$AP,7,FALSE)),IF($X$1=4,(VLOOKUP(B447,'X4'!$B:$AP,7,FALSE)),IF($X$1=5,(VLOOKUP(B447,'X5'!$B:$AP,7,FALSE)),IF($X$1=6,(VLOOKUP(B447,'X6'!$B:$AP,7,FALSE)),IF($X$1=7,(VLOOKUP(B447,'X7'!$B:$AP,7,FALSE)),IF($X$1=8,(VLOOKUP(B447,'X8'!$B:$AP,7,FALSE)),IF($X$1=9,(VLOOKUP(B447,'X9'!$B:$AP,7,FALSE)),IF($X$1=10,(VLOOKUP(B447,'X10'!$B:$AP,7,FALSE)),IF($X$1=11,(VLOOKUP(B447,'X11'!$B:$AP,7,FALSE)),IF($X$1=12,(VLOOKUP(B447,'X12'!$B:$AP,7,FALSE)),IF($X$1=13,(VLOOKUP(B447,'X13'!$B:$AP,7,FALSE)),"B"))))))))))))))=TRUE," ",(IF($X$1=1,(VLOOKUP(B447,'X1'!$B:$AP,7,FALSE)),IF($X$1=2,(VLOOKUP(B447,'X2'!$B:$AP,7,FALSE)),IF($X$1=3,(VLOOKUP(B447,'X3'!$B:$AP,7,FALSE)),IF($X$1=4,(VLOOKUP(B447,'X4'!$B:$AP,7,FALSE)),IF($X$1=5,(VLOOKUP(B447,'X5'!$B:$AP,7,FALSE)),IF($X$1=6,(VLOOKUP(B447,'X6'!$B:$AP,7,FALSE)),IF($X$1=7,(VLOOKUP(B447,'X7'!$B:$AP,7,FALSE)),IF($X$1=8,(VLOOKUP(B447,'X8'!$B:$AP,7,FALSE)),IF($X$1=9,(VLOOKUP(B447,'X9'!$B:$AP,7,FALSE)),IF($X$1=10,(VLOOKUP(B447,'X10'!$B:$AP,7,FALSE)),IF($X$1=11,(VLOOKUP(B447,'X11'!$B:$AP,7,FALSE)),IF($X$1=12,(VLOOKUP(B447,'X12'!$B:$AP,7,FALSE)),IF($X$1=13,(VLOOKUP(B447,'X13'!$B:$AP,7,FALSE)),"B")))))))))))))))</f>
        <v xml:space="preserve"> </v>
      </c>
      <c r="F447" s="182" t="str">
        <f ca="1">IF(ISERROR(IF((IF($X$1=1,(VLOOKUP(B447,'X1'!$B:$AO,6,FALSE)),(IF($X$1=2,(VLOOKUP(B447,'X2'!$B:$AO,6,FALSE)),(IF($X$1=3,(VLOOKUP(B447,'X3'!$B:$AO,6,FALSE)),(IF($X$1=4,(VLOOKUP(B447,'X4'!$B:$AO,6,FALSE)),(IF($X$1=5,(VLOOKUP(B447,'X5'!$B:$AO,6,FALSE)),(IF($X$1=6,(VLOOKUP(B447,'X6'!$B:$AO,6,FALSE)),(IF($X$1=7,(VLOOKUP(B447,'X7'!$B:$AO,6,FALSE)),(IF($X$1=8,(VLOOKUP(B447,'X8'!$B:$AO,6,FALSE)),(IF($X$1=9,(VLOOKUP(B447,'X9'!$B:$AO,6,FALSE)),(IF($X$1=10,(VLOOKUP(B447,'X10'!$B:$AO,6,FALSE)),(IF($X$1=11,(VLOOKUP(B447,'X11'!$B:$AO,6,FALSE)),(IF($X$1=12,(VLOOKUP(B447,'X12'!$B:$AO,6,FALSE)),(VLOOKUP(B447,'X13'!$B:$AO,6,FALSE))))))))))))))))))))))))))=$V$1," ",(IF($X$1=1,(VLOOKUP(B447,'X1'!$B:$AO,6,FALSE)),(IF($X$1=2,(VLOOKUP(B447,'X2'!$B:$AO,6,FALSE)),(IF($X$1=3,(VLOOKUP(B447,'X3'!$B:$AO,6,FALSE)),(IF($X$1=4,(VLOOKUP(B447,'X4'!$B:$AO,6,FALSE)),(IF($X$1=5,(VLOOKUP(B447,'X5'!$B:$AO,6,FALSE)),(IF($X$1=6,(VLOOKUP(B447,'X6'!$B:$AO,6,FALSE)),(IF($X$1=7,(VLOOKUP(B447,'X7'!$B:$AO,6,FALSE)),(IF($X$1=8,(VLOOKUP(B447,'X8'!$B:$AO,6,FALSE)),(IF($X$1=9,(VLOOKUP(B447,'X9'!$B:$AO,6,FALSE)),(IF($X$1=10,(VLOOKUP(B447,'X10'!$B:$AO,6,FALSE)),(IF($X$1=11,(VLOOKUP(B447,'X11'!$B:$AO,6,FALSE)),(IF($X$1=12,(VLOOKUP(B447,'X12'!$B:$AO,6,FALSE)),(VLOOKUP(B447,'X13'!$B:$AO,6,FALSE))))))))))))))))))))))))))))=TRUE," ",(IF((IF($X$1=1,(VLOOKUP(B447,'X1'!$B:$AO,6,FALSE)),(IF($X$1=2,(VLOOKUP(B447,'X2'!$B:$AO,6,FALSE)),(IF($X$1=3,(VLOOKUP(B447,'X3'!$B:$AO,6,FALSE)),(IF($X$1=4,(VLOOKUP(B447,'X4'!$B:$AO,6,FALSE)),(IF($X$1=5,(VLOOKUP(B447,'X5'!$B:$AO,6,FALSE)),(IF($X$1=6,(VLOOKUP(B447,'X6'!$B:$AO,6,FALSE)),(IF($X$1=7,(VLOOKUP(B447,'X7'!$B:$AO,6,FALSE)),(IF($X$1=8,(VLOOKUP(B447,'X8'!$B:$AO,6,FALSE)),(IF($X$1=9,(VLOOKUP(B447,'X9'!$B:$AO,6,FALSE)),(IF($X$1=10,(VLOOKUP(B447,'X10'!$B:$AO,6,FALSE)),(IF($X$1=11,(VLOOKUP(B447,'X11'!$B:$AO,6,FALSE)),(IF($X$1=12,(VLOOKUP(B447,'X12'!$B:$AO,6,FALSE)),(VLOOKUP(B447,'X13'!$B:$AO,6,FALSE))))))))))))))))))))))))))=$V$1," ",(IF($X$1=1,(VLOOKUP(B447,'X1'!$B:$AO,6,FALSE)),(IF($X$1=2,(VLOOKUP(B447,'X2'!$B:$AO,6,FALSE)),(IF($X$1=3,(VLOOKUP(B447,'X3'!$B:$AO,6,FALSE)),(IF($X$1=4,(VLOOKUP(B447,'X4'!$B:$AO,6,FALSE)),(IF($X$1=5,(VLOOKUP(B447,'X5'!$B:$AO,6,FALSE)),(IF($X$1=6,(VLOOKUP(B447,'X6'!$B:$AO,6,FALSE)),(IF($X$1=7,(VLOOKUP(B447,'X7'!$B:$AO,6,FALSE)),(IF($X$1=8,(VLOOKUP(B447,'X8'!$B:$AO,6,FALSE)),(IF($X$1=9,(VLOOKUP(B447,'X9'!$B:$AO,6,FALSE)),(IF($X$1=10,(VLOOKUP(B447,'X10'!$B:$AO,6,FALSE)),(IF($X$1=11,(VLOOKUP(B447,'X11'!$B:$AO,6,FALSE)),(IF($X$1=12,(VLOOKUP(B447,'X12'!$B:$AO,6,FALSE)),(VLOOKUP(B447,'X13'!$B:$AO,6,FALSE)))))))))))))))))))))))))))))</f>
        <v xml:space="preserve"> </v>
      </c>
      <c r="G447" s="182" t="str">
        <f ca="1">IF(ISERROR(IF($X$1=1,(VLOOKUP(B447,'X1'!$B:$AZ,44,FALSE)),IF($X$1=2,(VLOOKUP(B447,'X2'!$B:$AZ,44,FALSE)),IF($X$1=3,(VLOOKUP(B447,'X3'!$B:$AZ,44,FALSE)),IF($X$1=4,(VLOOKUP(B447,'X4'!$B:$AZ,44,FALSE)),IF($X$1=5,(VLOOKUP(B447,'X5'!$B:$AZ,44,FALSE)),IF($X$1=6,(VLOOKUP(B447,'X6'!$B:$AZ,44,FALSE)),IF($X$1=7,(VLOOKUP(B447,'X7'!$B:$AZ,44,FALSE)),IF($X$1=8,(VLOOKUP(B447,'X8'!$B:$AZ,44,FALSE)),IF($X$1=9,(VLOOKUP(B447,'X9'!$B:$AZ,44,FALSE)),IF($X$1=10,(VLOOKUP(B447,'X10'!$B:$AZ,44,FALSE)),IF($X$1=11,(VLOOKUP(B447,'X11'!$B:$AZ,44,FALSE)),IF($X$1=12,(VLOOKUP(B447,'X12'!$B:$AZ,44,FALSE)),IF($X$1=13,(VLOOKUP(B447,'X13'!$B:$AZ,44,FALSE)),"B"))))))))))))))=TRUE," ",(IF($X$1=1,(VLOOKUP(B447,'X1'!$B:$AZ,44,FALSE)),IF($X$1=2,(VLOOKUP(B447,'X2'!$B:$AZ,44,FALSE)),IF($X$1=3,(VLOOKUP(B447,'X3'!$B:$AZ,44,FALSE)),IF($X$1=4,(VLOOKUP(B447,'X4'!$B:$AZ,44,FALSE)),IF($X$1=5,(VLOOKUP(B447,'X5'!$B:$AZ,44,FALSE)),IF($X$1=6,(VLOOKUP(B447,'X6'!$B:$AZ,44,FALSE)),IF($X$1=7,(VLOOKUP(B447,'X7'!$B:$AZ,44,FALSE)),IF($X$1=8,(VLOOKUP(B447,'X8'!$B:$AZ,44,FALSE)),IF($X$1=9,(VLOOKUP(B447,'X9'!$B:$AZ,44,FALSE)),IF($X$1=10,(VLOOKUP(B447,'X10'!$B:$AZ,44,FALSE)),IF($X$1=11,(VLOOKUP(B447,'X11'!$B:$AZ,44,FALSE)),IF($X$1=12,(VLOOKUP(B447,'X12'!$B:$AZ,44,FALSE)),IF($X$1=13,(VLOOKUP(B447,'X13'!$B:$AZ,44,FALSE)),"B")))))))))))))))</f>
        <v xml:space="preserve"> </v>
      </c>
      <c r="H447" s="182" t="str">
        <f ca="1">IF(ISERROR(IF($X$1=1,(VLOOKUP(B447,'X1'!$B:$AZ,8,FALSE)),IF($X$1=2,(VLOOKUP(B447,'X2'!$B:$AZ,8,FALSE)),IF($X$1=3,(VLOOKUP(B447,'X3'!$B:$AZ,8,FALSE)),IF($X$1=4,(VLOOKUP(B447,'X4'!$B:$AZ,8,FALSE)),IF($X$1=5,(VLOOKUP(B447,'X5'!$B:$AZ,8,FALSE)),IF($X$1=6,(VLOOKUP(B447,'X6'!$B:$AZ,8,FALSE)),IF($X$1=7,(VLOOKUP(B447,'X7'!$B:$AZ,8,FALSE)),IF($X$1=8,(VLOOKUP(B447,'X8'!$B:$AZ,8,FALSE)),IF($X$1=9,(VLOOKUP(B447,'X9'!$B:$AZ,8,FALSE)),IF($X$1=10,(VLOOKUP(B447,'X10'!$B:$AZ,8,FALSE)),IF($X$1=11,(VLOOKUP(B447,'X11'!$B:$AZ,8,FALSE)),IF($X$1=12,(VLOOKUP(B447,'X12'!$B:$AZ,8,FALSE)),IF($X$1=13,(VLOOKUP(B447,'X13'!$B:$AZ,8,FALSE)),"B"))))))))))))))=TRUE," ",(IF($X$1=1,(VLOOKUP(B447,'X1'!$B:$AZ,8,FALSE)),IF($X$1=2,(VLOOKUP(B447,'X2'!$B:$AZ,8,FALSE)),IF($X$1=3,(VLOOKUP(B447,'X3'!$B:$AZ,8,FALSE)),IF($X$1=4,(VLOOKUP(B447,'X4'!$B:$AZ,8,FALSE)),IF($X$1=5,(VLOOKUP(B447,'X5'!$B:$AZ,8,FALSE)),IF($X$1=6,(VLOOKUP(B447,'X6'!$B:$AZ,8,FALSE)),IF($X$1=7,(VLOOKUP(B447,'X7'!$B:$AZ,8,FALSE)),IF($X$1=8,(VLOOKUP(B447,'X8'!$B:$AZ,8,FALSE)),IF($X$1=9,(VLOOKUP(B447,'X9'!$B:$AZ,8,FALSE)),IF($X$1=10,(VLOOKUP(B447,'X10'!$B:$AZ,8,FALSE)),IF($X$1=11,(VLOOKUP(B447,'X11'!$B:$AZ,8,FALSE)),IF($X$1=12,(VLOOKUP(B447,'X12'!$B:$AZ,8,FALSE)),IF($X$1=13,(VLOOKUP(B447,'X13'!$B:$AZ,8,FALSE)),"B")))))))))))))))</f>
        <v xml:space="preserve"> </v>
      </c>
      <c r="I447" s="183" t="str">
        <f ca="1">IF(ISERROR(IF($X$1=1,(VLOOKUP(B447,'X1'!$B:$AZ,2,FALSE)),IF($X$1=2,(VLOOKUP(B447,'X2'!$B:$AZ,2,FALSE)),IF($X$1=3,(VLOOKUP(B447,'X3'!$B:$AZ,2,FALSE)),IF($X$1=4,(VLOOKUP(B447,'X4'!$B:$AZ,2,FALSE)),IF($X$1=5,(VLOOKUP(B447,'X5'!$B:$AZ,2,FALSE)),IF($X$1=6,(VLOOKUP(B447,'X6'!$B:$AZ,2,FALSE)),IF($X$1=7,(VLOOKUP(B447,'X7'!$B:$AZ,2,FALSE)),IF($X$1=8,(VLOOKUP(B447,'X8'!$B:$AZ,2,FALSE)),IF($X$1=9,(VLOOKUP(B447,'X9'!$B:$AZ,2,FALSE)),IF($X$1=10,(VLOOKUP(B447,'X10'!$B:$AZ,2,FALSE)),IF($X$1=11,(VLOOKUP(B447,'X11'!$B:$AZ,2,FALSE)),IF($X$1=12,(VLOOKUP(B447,'X12'!$B:$AZ,2,FALSE)),IF($X$1=13,(VLOOKUP(B447,'X13'!$B:$AZ,2,FALSE)),"B"))))))))))))))=TRUE," ",(IF($X$1=1,(VLOOKUP(B447,'X1'!$B:$AZ,2,FALSE)),IF($X$1=2,(VLOOKUP(B447,'X2'!$B:$AZ,2,FALSE)),IF($X$1=3,(VLOOKUP(B447,'X3'!$B:$AZ,2,FALSE)),IF($X$1=4,(VLOOKUP(B447,'X4'!$B:$AZ,2,FALSE)),IF($X$1=5,(VLOOKUP(B447,'X5'!$B:$AZ,2,FALSE)),IF($X$1=6,(VLOOKUP(B447,'X6'!$B:$AZ,2,FALSE)),IF($X$1=7,(VLOOKUP(B447,'X7'!$B:$AZ,2,FALSE)),IF($X$1=8,(VLOOKUP(B447,'X8'!$B:$AZ,2,FALSE)),IF($X$1=9,(VLOOKUP(B447,'X9'!$B:$AZ,2,FALSE)),IF($X$1=10,(VLOOKUP(B447,'X10'!$B:$AZ,2,FALSE)),IF($X$1=11,(VLOOKUP(B447,'X11'!$B:$AZ,2,FALSE)),IF($X$1=12,(VLOOKUP(B447,'X12'!$B:$AZ,2,FALSE)),IF($X$1=13,(VLOOKUP(B447,'X13'!$B:$AZ,2,FALSE)),"B")))))))))))))))</f>
        <v xml:space="preserve"> </v>
      </c>
      <c r="J447" s="183" t="str">
        <f ca="1">IF(ISERROR(IF($X$1=1,(VLOOKUP(B447,'X1'!$B:$AZ,3,FALSE)),IF($X$1=2,(VLOOKUP(B447,'X2'!$B:$AZ,3,FALSE)),IF($X$1=3,(VLOOKUP(B447,'X3'!$B:$AZ,3,FALSE)),IF($X$1=4,(VLOOKUP(B447,'X4'!$B:$AZ,3,FALSE)),IF($X$1=5,(VLOOKUP(B447,'X5'!$B:$AZ,3,FALSE)),IF($X$1=6,(VLOOKUP(B447,'X6'!$B:$AZ,3,FALSE)),IF($X$1=7,(VLOOKUP(B447,'X7'!$B:$AZ,3,FALSE)),IF($X$1=8,(VLOOKUP(B447,'X8'!$B:$AZ,3,FALSE)),IF($X$1=9,(VLOOKUP(B447,'X9'!$B:$AZ,3,FALSE)),IF($X$1=10,(VLOOKUP(B447,'X10'!$B:$AZ,3,FALSE)),IF($X$1=11,(VLOOKUP(B447,'X11'!$B:$AZ,3,FALSE)),IF($X$1=12,(VLOOKUP(B447,'X12'!$B:$AZ,3,FALSE)),IF($X$1=13,(VLOOKUP(B447,'X13'!$B:$AZ,3,FALSE)),"B"))))))))))))))=TRUE," ",(IF($X$1=1,(VLOOKUP(B447,'X1'!$B:$AZ,3,FALSE)),IF($X$1=2,(VLOOKUP(B447,'X2'!$B:$AZ,3,FALSE)),IF($X$1=3,(VLOOKUP(B447,'X3'!$B:$AZ,3,FALSE)),IF($X$1=4,(VLOOKUP(B447,'X4'!$B:$AZ,3,FALSE)),IF($X$1=5,(VLOOKUP(B447,'X5'!$B:$AZ,3,FALSE)),IF($X$1=6,(VLOOKUP(B447,'X6'!$B:$AZ,3,FALSE)),IF($X$1=7,(VLOOKUP(B447,'X7'!$B:$AZ,3,FALSE)),IF($X$1=8,(VLOOKUP(B447,'X8'!$B:$AZ,3,FALSE)),IF($X$1=9,(VLOOKUP(B447,'X9'!$B:$AZ,3,FALSE)),IF($X$1=10,(VLOOKUP(B447,'X10'!$B:$AZ,3,FALSE)),IF($X$1=11,(VLOOKUP(B447,'X11'!$B:$AZ,3,FALSE)),IF($X$1=12,(VLOOKUP(B447,'X12'!$B:$AZ,3,FALSE)),IF($X$1=13,(VLOOKUP(B447,'X13'!$B:$AZ,3,FALSE)),"B")))))))))))))))</f>
        <v xml:space="preserve"> </v>
      </c>
      <c r="K447" s="183" t="str">
        <f ca="1">IF(ISERROR(IF($X$1=1,(VLOOKUP(B447,'X1'!$B:$AZ,5,FALSE)),IF($X$1=2,(VLOOKUP(B447,'X2'!$B:$AZ,5,FALSE)),IF($X$1=3,(VLOOKUP(B447,'X3'!$B:$AZ,5,FALSE)),IF($X$1=4,(VLOOKUP(B447,'X4'!$B:$AZ,5,FALSE)),IF($X$1=5,(VLOOKUP(B447,'X5'!$B:$AZ,5,FALSE)),IF($X$1=6,(VLOOKUP(B447,'X6'!$B:$AZ,5,FALSE)),IF($X$1=7,(VLOOKUP(B447,'X7'!$B:$AZ,5,FALSE)),IF($X$1=8,(VLOOKUP(B447,'X8'!$B:$AZ,5,FALSE)),IF($X$1=9,(VLOOKUP(B447,'X9'!$B:$AZ,5,FALSE)),IF($X$1=10,(VLOOKUP(B447,'X10'!$B:$AZ,5,FALSE)),IF($X$1=11,(VLOOKUP(B447,'X11'!$B:$AZ,5,FALSE)),IF($X$1=12,(VLOOKUP(B447,'X12'!$B:$AZ,5,FALSE)),IF($X$1=13,(VLOOKUP(B447,'X13'!$B:$AZ,5,FALSE)),"B"))))))))))))))=TRUE," ",(IF($X$1=1,(VLOOKUP(B447,'X1'!$B:$AZ,5,FALSE)),IF($X$1=2,(VLOOKUP(B447,'X2'!$B:$AZ,5,FALSE)),IF($X$1=3,(VLOOKUP(B447,'X3'!$B:$AZ,5,FALSE)),IF($X$1=4,(VLOOKUP(B447,'X4'!$B:$AZ,5,FALSE)),IF($X$1=5,(VLOOKUP(B447,'X5'!$B:$AZ,5,FALSE)),IF($X$1=6,(VLOOKUP(B447,'X6'!$B:$AZ,5,FALSE)),IF($X$1=7,(VLOOKUP(B447,'X7'!$B:$AZ,5,FALSE)),IF($X$1=8,(VLOOKUP(B447,'X8'!$B:$AZ,5,FALSE)),IF($X$1=9,(VLOOKUP(B447,'X9'!$B:$AZ,5,FALSE)),IF($X$1=10,(VLOOKUP(B447,'X10'!$B:$AZ,5,FALSE)),IF($X$1=11,(VLOOKUP(B447,'X11'!$B:$AZ,5,FALSE)),IF($X$1=12,(VLOOKUP(B447,'X12'!$B:$AZ,5,FALSE)),IF($X$1=13,(VLOOKUP(B447,'X13'!$B:$AZ,5,FALSE)),"B")))))))))))))))</f>
        <v xml:space="preserve"> </v>
      </c>
      <c r="L447" s="184" t="str">
        <f ca="1">IF(ISERROR(IF($X$1=1,(VLOOKUP(B447,'X1'!$B:$AZ,9,FALSE)),IF($X$1=2,(VLOOKUP(B447,'X2'!$B:$AZ,9,FALSE)),IF($X$1=3,(VLOOKUP(B447,'X3'!$B:$AZ,9,FALSE)),IF($X$1=4,(VLOOKUP(B447,'X4'!$B:$AZ,9,FALSE)),IF($X$1=5,(VLOOKUP(B447,'X5'!$B:$AZ,9,FALSE)),IF($X$1=6,(VLOOKUP(B447,'X6'!$B:$AZ,9,FALSE)),IF($X$1=7,(VLOOKUP(B447,'X7'!$B:$AZ,9,FALSE)),IF($X$1=8,(VLOOKUP(B447,'X8'!$B:$AZ,9,FALSE)),IF($X$1=9,(VLOOKUP(B447,'X9'!$B:$AZ,9,FALSE)),IF($X$1=10,(VLOOKUP(B447,'X10'!$B:$AZ,9,FALSE)),IF($X$1=11,(VLOOKUP(B447,'X11'!$B:$AZ,9,FALSE)),IF($X$1=12,(VLOOKUP(B447,'X12'!$B:$AZ,9,FALSE)),IF($X$1=13,(VLOOKUP(B447,'X13'!$B:$AZ,9,FALSE)),"B"))))))))))))))=TRUE," ",(IF($X$1=1,(VLOOKUP(B447,'X1'!$B:$AZ,9,FALSE)),IF($X$1=2,(VLOOKUP(B447,'X2'!$B:$AZ,9,FALSE)),IF($X$1=3,(VLOOKUP(B447,'X3'!$B:$AZ,9,FALSE)),IF($X$1=4,(VLOOKUP(B447,'X4'!$B:$AZ,9,FALSE)),IF($X$1=5,(VLOOKUP(B447,'X5'!$B:$AZ,9,FALSE)),IF($X$1=6,(VLOOKUP(B447,'X6'!$B:$AZ,9,FALSE)),IF($X$1=7,(VLOOKUP(B447,'X7'!$B:$AZ,9,FALSE)),IF($X$1=8,(VLOOKUP(B447,'X8'!$B:$AZ,9,FALSE)),IF($X$1=9,(VLOOKUP(B447,'X9'!$B:$AZ,9,FALSE)),IF($X$1=10,(VLOOKUP(B447,'X10'!$B:$AZ,9,FALSE)),IF($X$1=11,(VLOOKUP(B447,'X11'!$B:$AZ,9,FALSE)),IF($X$1=12,(VLOOKUP(B447,'X12'!$B:$AZ,9,FALSE)),IF($X$1=13,(VLOOKUP(B447,'X13'!$B:$AZ,9,FALSE)),"B")))))))))))))))</f>
        <v xml:space="preserve"> </v>
      </c>
      <c r="M447" s="184" t="str">
        <f ca="1">IF(ISERROR(IF($X$1=1,(VLOOKUP(B447,'X1'!$B:$AZ,10,FALSE)),IF($X$1=2,(VLOOKUP(B447,'X2'!$B:$AZ,10,FALSE)),IF($X$1=3,(VLOOKUP(B447,'X3'!$B:$AZ,10,FALSE)),IF($X$1=4,(VLOOKUP(B447,'X4'!$B:$AZ,10,FALSE)),IF($X$1=5,(VLOOKUP(B447,'X5'!$B:$AZ,10,FALSE)),IF($X$1=6,(VLOOKUP(B447,'X6'!$B:$AZ,10,FALSE)),IF($X$1=7,(VLOOKUP(B447,'X7'!$B:$AZ,10,FALSE)),IF($X$1=8,(VLOOKUP(B447,'X8'!$B:$AZ,10,FALSE)),IF($X$1=9,(VLOOKUP(B447,'X9'!$B:$AZ,10,FALSE)),IF($X$1=10,(VLOOKUP(B447,'X10'!$B:$AZ,10,FALSE)),IF($X$1=11,(VLOOKUP(B447,'X11'!$B:$AZ,10,FALSE)),IF($X$1=12,(VLOOKUP(B447,'X12'!$B:$AZ,10,FALSE)),IF($X$1=13,(VLOOKUP(B447,'X13'!$B:$AZ,10,FALSE)),"B"))))))))))))))=TRUE," ",(IF($X$1=1,(VLOOKUP(B447,'X1'!$B:$AZ,10,FALSE)),IF($X$1=2,(VLOOKUP(B447,'X2'!$B:$AZ,10,FALSE)),IF($X$1=3,(VLOOKUP(B447,'X3'!$B:$AZ,10,FALSE)),IF($X$1=4,(VLOOKUP(B447,'X4'!$B:$AZ,10,FALSE)),IF($X$1=5,(VLOOKUP(B447,'X5'!$B:$AZ,10,FALSE)),IF($X$1=6,(VLOOKUP(B447,'X6'!$B:$AZ,10,FALSE)),IF($X$1=7,(VLOOKUP(B447,'X7'!$B:$AZ,10,FALSE)),IF($X$1=8,(VLOOKUP(B447,'X8'!$B:$AZ,10,FALSE)),IF($X$1=9,(VLOOKUP(B447,'X9'!$B:$AZ,10,FALSE)),IF($X$1=10,(VLOOKUP(B447,'X10'!$B:$AZ,10,FALSE)),IF($X$1=11,(VLOOKUP(B447,'X11'!$B:$AZ,10,FALSE)),IF($X$1=12,(VLOOKUP(B447,'X12'!$B:$AZ,10,FALSE)),IF($X$1=13,(VLOOKUP(B447,'X13'!$B:$AZ,10,FALSE)),"B")))))))))))))))</f>
        <v xml:space="preserve"> </v>
      </c>
      <c r="N447" s="185" t="str">
        <f ca="1">IF(ISERROR(IF($X$1=1,(VLOOKUP(B447,'X1'!$B:$AZ,45,FALSE)),IF($X$1=2,(VLOOKUP(B447,'X2'!$B:$AZ,45,FALSE)),IF($X$1=3,(VLOOKUP(B447,'X3'!$B:$AZ,45,FALSE)),IF($X$1=4,(VLOOKUP(B447,'X4'!$B:$AZ,45,FALSE)),IF($X$1=5,(VLOOKUP(B447,'X5'!$B:$AZ,45,FALSE)),IF($X$1=6,(VLOOKUP(B447,'X6'!$B:$AZ,45,FALSE)),IF($X$1=7,(VLOOKUP(B447,'X7'!$B:$AZ,45,FALSE)),IF($X$1=8,(VLOOKUP(B447,'X8'!$B:$AZ,45,FALSE)),IF($X$1=9,(VLOOKUP(B447,'X9'!$B:$AZ,45,FALSE)),IF($X$1=10,(VLOOKUP(B447,'X10'!$B:$AZ,45,FALSE)),IF($X$1=11,(VLOOKUP(B447,'X11'!$B:$AZ,45,FALSE)),IF($X$1=12,(VLOOKUP(B447,'X12'!$B:$AZ,45,FALSE)),IF($X$1=13,(VLOOKUP(B447,'X13'!$B:$AZ,45,FALSE)),"B"))))))))))))))=TRUE," ",(IF($X$1=1,(VLOOKUP(B447,'X1'!$B:$AZ,45,FALSE)),IF($X$1=2,(VLOOKUP(B447,'X2'!$B:$AZ,45,FALSE)),IF($X$1=3,(VLOOKUP(B447,'X3'!$B:$AZ,45,FALSE)),IF($X$1=4,(VLOOKUP(B447,'X4'!$B:$AZ,45,FALSE)),IF($X$1=5,(VLOOKUP(B447,'X5'!$B:$AZ,45,FALSE)),IF($X$1=6,(VLOOKUP(B447,'X6'!$B:$AZ,45,FALSE)),IF($X$1=7,(VLOOKUP(B447,'X7'!$B:$AZ,45,FALSE)),IF($X$1=8,(VLOOKUP(B447,'X8'!$B:$AZ,45,FALSE)),IF($X$1=9,(VLOOKUP(B447,'X9'!$B:$AZ,45,FALSE)),IF($X$1=10,(VLOOKUP(B447,'X10'!$B:$AZ,45,FALSE)),IF($X$1=11,(VLOOKUP(B447,'X11'!$B:$AZ,45,FALSE)),IF($X$1=12,(VLOOKUP(B447,'X12'!$B:$AZ,45,FALSE)),IF($X$1=13,(VLOOKUP(B447,'X13'!$B:$AZ,45,FALSE)),"B")))))))))))))))</f>
        <v xml:space="preserve"> </v>
      </c>
      <c r="O447" s="184" t="str">
        <f ca="1">IF(ISERROR(IF($X$1=1,(VLOOKUP(B447,'X1'!$B:$AZ,11,FALSE)),IF($X$1=2,(VLOOKUP(B447,'X2'!$B:$AZ,11,FALSE)),IF($X$1=3,(VLOOKUP(B447,'X3'!$B:$AZ,11,FALSE)),IF($X$1=4,(VLOOKUP(B447,'X4'!$B:$AZ,11,FALSE)),IF($X$1=5,(VLOOKUP(B447,'X5'!$B:$AZ,11,FALSE)),IF($X$1=6,(VLOOKUP(B447,'X6'!$B:$AZ,11,FALSE)),IF($X$1=7,(VLOOKUP(B447,'X7'!$B:$AZ,11,FALSE)),IF($X$1=8,(VLOOKUP(B447,'X8'!$B:$AZ,11,FALSE)),IF($X$1=9,(VLOOKUP(B447,'X9'!$B:$AZ,11,FALSE)),IF($X$1=10,(VLOOKUP(B447,'X10'!$B:$AZ,11,FALSE)),IF($X$1=11,(VLOOKUP(B447,'X11'!$B:$AZ,11,FALSE)),IF($X$1=12,(VLOOKUP(B447,'X12'!$B:$AZ,11,FALSE)),IF($X$1=13,(VLOOKUP(B447,'X13'!$B:$AZ,11,FALSE)),"B"))))))))))))))=TRUE," ",(IF($X$1=1,(VLOOKUP(B447,'X1'!$B:$AZ,11,FALSE)),IF($X$1=2,(VLOOKUP(B447,'X2'!$B:$AZ,11,FALSE)),IF($X$1=3,(VLOOKUP(B447,'X3'!$B:$AZ,11,FALSE)),IF($X$1=4,(VLOOKUP(B447,'X4'!$B:$AZ,11,FALSE)),IF($X$1=5,(VLOOKUP(B447,'X5'!$B:$AZ,11,FALSE)),IF($X$1=6,(VLOOKUP(B447,'X6'!$B:$AZ,11,FALSE)),IF($X$1=7,(VLOOKUP(B447,'X7'!$B:$AZ,11,FALSE)),IF($X$1=8,(VLOOKUP(B447,'X8'!$B:$AZ,11,FALSE)),IF($X$1=9,(VLOOKUP(B447,'X9'!$B:$AZ,11,FALSE)),IF($X$1=10,(VLOOKUP(B447,'X10'!$B:$AZ,11,FALSE)),IF($X$1=11,(VLOOKUP(B447,'X11'!$B:$AZ,11,FALSE)),IF($X$1=12,(VLOOKUP(B447,'X12'!$B:$AZ,11,FALSE)),IF($X$1=13,(VLOOKUP(B447,'X13'!$B:$AZ,11,FALSE)),"B")))))))))))))))</f>
        <v xml:space="preserve"> </v>
      </c>
      <c r="P447" s="184" t="str">
        <f ca="1">IF(ISERROR(IF($X$1=1,(VLOOKUP(B447,'X1'!$B:$AZ,12,FALSE)),IF($X$1=2,(VLOOKUP(B447,'X2'!$B:$AZ,12,FALSE)),IF($X$1=3,(VLOOKUP(B447,'X3'!$B:$AZ,12,FALSE)),IF($X$1=4,(VLOOKUP(B447,'X4'!$B:$AZ,12,FALSE)),IF($X$1=5,(VLOOKUP(B447,'X5'!$B:$AZ,12,FALSE)),IF($X$1=6,(VLOOKUP(B447,'X6'!$B:$AZ,12,FALSE)),IF($X$1=7,(VLOOKUP(B447,'X7'!$B:$AZ,12,FALSE)),IF($X$1=8,(VLOOKUP(B447,'X8'!$B:$AZ,12,FALSE)),IF($X$1=9,(VLOOKUP(B447,'X9'!$B:$AZ,12,FALSE)),IF($X$1=10,(VLOOKUP(B447,'X10'!$B:$AZ,12,FALSE)),IF($X$1=11,(VLOOKUP(B447,'X11'!$B:$AZ,12,FALSE)),IF($X$1=12,(VLOOKUP(B447,'X12'!$B:$AZ,12,FALSE)),IF($X$1=13,(VLOOKUP(B447,'X13'!$B:$AZ,12,FALSE)),"B"))))))))))))))=TRUE," ",(IF($X$1=1,(VLOOKUP(B447,'X1'!$B:$AZ,12,FALSE)),IF($X$1=2,(VLOOKUP(B447,'X2'!$B:$AZ,12,FALSE)),IF($X$1=3,(VLOOKUP(B447,'X3'!$B:$AZ,12,FALSE)),IF($X$1=4,(VLOOKUP(B447,'X4'!$B:$AZ,12,FALSE)),IF($X$1=5,(VLOOKUP(B447,'X5'!$B:$AZ,12,FALSE)),IF($X$1=6,(VLOOKUP(B447,'X6'!$B:$AZ,12,FALSE)),IF($X$1=7,(VLOOKUP(B447,'X7'!$B:$AZ,12,FALSE)),IF($X$1=8,(VLOOKUP(B447,'X8'!$B:$AZ,12,FALSE)),IF($X$1=9,(VLOOKUP(B447,'X9'!$B:$AZ,12,FALSE)),IF($X$1=10,(VLOOKUP(B447,'X10'!$B:$AZ,12,FALSE)),IF($X$1=11,(VLOOKUP(B447,'X11'!$B:$AZ,12,FALSE)),IF($X$1=12,(VLOOKUP(B447,'X12'!$B:$AZ,12,FALSE)),IF($X$1=13,(VLOOKUP(B447,'X13'!$B:$AZ,12,FALSE)),"B")))))))))))))))</f>
        <v xml:space="preserve"> </v>
      </c>
      <c r="Q447" s="185" t="str">
        <f ca="1">IF(ISERROR(IF($X$1=1,(VLOOKUP(B447,'X1'!$B:$AZ,46,FALSE)),IF($X$1=2,(VLOOKUP(B447,'X2'!$B:$AZ,46,FALSE)),IF($X$1=3,(VLOOKUP(B447,'X3'!$B:$AZ,46,FALSE)),IF($X$1=4,(VLOOKUP(B447,'X4'!$B:$AZ,46,FALSE)),IF($X$1=5,(VLOOKUP(B447,'X5'!$B:$AZ,46,FALSE)),IF($X$1=6,(VLOOKUP(B447,'X6'!$B:$AZ,46,FALSE)),IF($X$1=7,(VLOOKUP(B447,'X7'!$B:$AZ,46,FALSE)),IF($X$1=8,(VLOOKUP(B447,'X8'!$B:$AZ,46,FALSE)),IF($X$1=9,(VLOOKUP(B447,'X9'!$B:$AZ,46,FALSE)),IF($X$1=10,(VLOOKUP(B447,'X10'!$B:$AZ,46,FALSE)),IF($X$1=11,(VLOOKUP(B447,'X11'!$B:$AZ,46,FALSE)),IF($X$1=12,(VLOOKUP(B447,'X12'!$B:$AZ,46,FALSE)),IF($X$1=13,(VLOOKUP(B447,'X13'!$B:$AZ,46,FALSE)),"B"))))))))))))))=TRUE," ",(IF($X$1=1,(VLOOKUP(B447,'X1'!$B:$AZ,46,FALSE)),IF($X$1=2,(VLOOKUP(B447,'X2'!$B:$AZ,46,FALSE)),IF($X$1=3,(VLOOKUP(B447,'X3'!$B:$AZ,46,FALSE)),IF($X$1=4,(VLOOKUP(B447,'X4'!$B:$AZ,46,FALSE)),IF($X$1=5,(VLOOKUP(B447,'X5'!$B:$AZ,46,FALSE)),IF($X$1=6,(VLOOKUP(B447,'X6'!$B:$AZ,46,FALSE)),IF($X$1=7,(VLOOKUP(B447,'X7'!$B:$AZ,46,FALSE)),IF($X$1=8,(VLOOKUP(B447,'X8'!$B:$AZ,46,FALSE)),IF($X$1=9,(VLOOKUP(B447,'X9'!$B:$AZ,46,FALSE)),IF($X$1=10,(VLOOKUP(B447,'X10'!$B:$AZ,46,FALSE)),IF($X$1=11,(VLOOKUP(B447,'X11'!$B:$AZ,46,FALSE)),IF($X$1=12,(VLOOKUP(B447,'X12'!$B:$AZ,46,FALSE)),IF($X$1=13,(VLOOKUP(B447,'X13'!$B:$AZ,46,FALSE)),"B")))))))))))))))</f>
        <v xml:space="preserve"> </v>
      </c>
      <c r="R447" s="185" t="str">
        <f ca="1">IF(ISERROR(IF($X$1=1,(VLOOKUP(B447,'X1'!$B:$AZ,15,FALSE)),IF($X$1=2,(VLOOKUP(B447,'X2'!$B:$AZ,15,FALSE)),IF($X$1=3,(VLOOKUP(B447,'X3'!$B:$AZ,15,FALSE)),IF($X$1=4,(VLOOKUP(B447,'X4'!$B:$AZ,15,FALSE)),IF($X$1=5,(VLOOKUP(B447,'X5'!$B:$AZ,15,FALSE)),IF($X$1=6,(VLOOKUP(B447,'X6'!$B:$AZ,15,FALSE)),IF($X$1=7,(VLOOKUP(B447,'X7'!$B:$AZ,15,FALSE)),IF($X$1=8,(VLOOKUP(B447,'X8'!$B:$AZ,15,FALSE)),IF($X$1=9,(VLOOKUP(B447,'X9'!$B:$AZ,15,FALSE)),IF($X$1=10,(VLOOKUP(B447,'X10'!$B:$AZ,15,FALSE)),IF($X$1=11,(VLOOKUP(B447,'X11'!$B:$AZ,15,FALSE)),IF($X$1=12,(VLOOKUP(B447,'X12'!$B:$AZ,15,FALSE)),IF($X$1=13,(VLOOKUP(B447,'X13'!$B:$AZ,15,FALSE)),"B"))))))))))))))=TRUE," ",(IF($X$1=1,(VLOOKUP(B447,'X1'!$B:$AZ,15,FALSE)),IF($X$1=2,(VLOOKUP(B447,'X2'!$B:$AZ,15,FALSE)),IF($X$1=3,(VLOOKUP(B447,'X3'!$B:$AZ,15,FALSE)),IF($X$1=4,(VLOOKUP(B447,'X4'!$B:$AZ,15,FALSE)),IF($X$1=5,(VLOOKUP(B447,'X5'!$B:$AZ,15,FALSE)),IF($X$1=6,(VLOOKUP(B447,'X6'!$B:$AZ,15,FALSE)),IF($X$1=7,(VLOOKUP(B447,'X7'!$B:$AZ,15,FALSE)),IF($X$1=8,(VLOOKUP(B447,'X8'!$B:$AZ,15,FALSE)),IF($X$1=9,(VLOOKUP(B447,'X9'!$B:$AZ,15,FALSE)),IF($X$1=10,(VLOOKUP(B447,'X10'!$B:$AZ,15,FALSE)),IF($X$1=11,(VLOOKUP(B447,'X11'!$B:$AZ,15,FALSE)),IF($X$1=12,(VLOOKUP(B447,'X12'!$B:$AZ,15,FALSE)),IF($X$1=13,(VLOOKUP(B447,'X13'!$B:$AZ,15,FALSE)),"B")))))))))))))))</f>
        <v xml:space="preserve"> </v>
      </c>
      <c r="S447" s="185" t="str">
        <f ca="1">IF(ISERROR(IF((IF($X$1=1,(VLOOKUP(B447,'X1'!$B:$AZ,14,FALSE)),(IF($X$1=2,(VLOOKUP(B447,'X2'!$B:$AZ,14,FALSE)),(IF($X$1=3,(VLOOKUP(B447,'X3'!$B:$AZ,14,FALSE)),(IF($X$1=4,(VLOOKUP(B447,'X4'!$B:$AZ,14,FALSE)),(IF($X$1=5,(VLOOKUP(B447,'X5'!$B:$AZ,14,FALSE)),(IF($X$1=6,(VLOOKUP(B447,'X6'!$B:$AZ,14,FALSE)),(IF($X$1=7,(VLOOKUP(B447,'X7'!$B:$AZ,14,FALSE)),(IF($X$1=8,(VLOOKUP(B447,'X8'!$B:$AZ,14,FALSE)),(IF($X$1=9,(VLOOKUP(B447,'X9'!$B:$AZ,14,FALSE)),(IF($X$1=10,(VLOOKUP(B447,'X10'!$B:$AZ,14,FALSE)),(IF($X$1=11,(VLOOKUP(B447,'X11'!$B:$AZ,14,FALSE)),(IF($X$1=12,(VLOOKUP(B447,'X12'!$B:$AZ,14,FALSE)),(VLOOKUP(B447,'X13'!$B:$AZ,14,FALSE))))))))))))))))))))))))))=$V$1," ",(IF($X$1=1,(VLOOKUP(B447,'X1'!$B:$AZ,14,FALSE)),(IF($X$1=2,(VLOOKUP(B447,'X2'!$B:$AZ,14,FALSE)),(IF($X$1=3,(VLOOKUP(B447,'X3'!$B:$AZ,14,FALSE)),(IF($X$1=4,(VLOOKUP(B447,'X4'!$B:$AZ,14,FALSE)),(IF($X$1=5,(VLOOKUP(B447,'X5'!$B:$AZ,14,FALSE)),(IF($X$1=6,(VLOOKUP(B447,'X6'!$B:$AZ,14,FALSE)),(IF($X$1=7,(VLOOKUP(B447,'X7'!$B:$AZ,14,FALSE)),(IF($X$1=8,(VLOOKUP(B447,'X8'!$B:$AZ,14,FALSE)),(IF($X$1=9,(VLOOKUP(B447,'X9'!$B:$AZ,14,FALSE)),(IF($X$1=10,(VLOOKUP(B447,'X10'!$B:$AZ,14,FALSE)),(IF($X$1=11,(VLOOKUP(B447,'X11'!$B:$AZ,14,FALSE)),(IF($X$1=12,(VLOOKUP(B447,'X12'!$B:$AZ,14,FALSE)),(VLOOKUP(B447,'X13'!$B:$AZ,14,FALSE))))))))))))))))))))))))))))=TRUE," ",(IF((IF($X$1=1,(VLOOKUP(B447,'X1'!$B:$AZ,14,FALSE)),(IF($X$1=2,(VLOOKUP(B447,'X2'!$B:$AZ,14,FALSE)),(IF($X$1=3,(VLOOKUP(B447,'X3'!$B:$AZ,14,FALSE)),(IF($X$1=4,(VLOOKUP(B447,'X4'!$B:$AZ,14,FALSE)),(IF($X$1=5,(VLOOKUP(B447,'X5'!$B:$AZ,14,FALSE)),(IF($X$1=6,(VLOOKUP(B447,'X6'!$B:$AZ,14,FALSE)),(IF($X$1=7,(VLOOKUP(B447,'X7'!$B:$AZ,14,FALSE)),(IF($X$1=8,(VLOOKUP(B447,'X8'!$B:$AZ,14,FALSE)),(IF($X$1=9,(VLOOKUP(B447,'X9'!$B:$AZ,14,FALSE)),(IF($X$1=10,(VLOOKUP(B447,'X10'!$B:$AZ,14,FALSE)),(IF($X$1=11,(VLOOKUP(B447,'X11'!$B:$AZ,14,FALSE)),(IF($X$1=12,(VLOOKUP(B447,'X12'!$B:$AZ,14,FALSE)),(VLOOKUP(B447,'X13'!$B:$AZ,14,FALSE))))))))))))))))))))))))))=$V$1," ",(IF($X$1=1,(VLOOKUP(B447,'X1'!$B:$AZ,14,FALSE)),(IF($X$1=2,(VLOOKUP(B447,'X2'!$B:$AZ,14,FALSE)),(IF($X$1=3,(VLOOKUP(B447,'X3'!$B:$AZ,14,FALSE)),(IF($X$1=4,(VLOOKUP(B447,'X4'!$B:$AZ,14,FALSE)),(IF($X$1=5,(VLOOKUP(B447,'X5'!$B:$AZ,14,FALSE)),(IF($X$1=6,(VLOOKUP(B447,'X6'!$B:$AZ,14,FALSE)),(IF($X$1=7,(VLOOKUP(B447,'X7'!$B:$AZ,14,FALSE)),(IF($X$1=8,(VLOOKUP(B447,'X8'!$B:$AZ,14,FALSE)),(IF($X$1=9,(VLOOKUP(B447,'X9'!$B:$AZ,14,FALSE)),(IF($X$1=10,(VLOOKUP(B447,'X10'!$B:$AZ,14,FALSE)),(IF($X$1=11,(VLOOKUP(B447,'X11'!$B:$AZ,14,FALSE)),(IF($X$1=12,(VLOOKUP(B447,'X12'!$B:$AZ,14,FALSE)),(VLOOKUP(B447,'X13'!$B:$AZ,14,FALSE)))))))))))))))))))))))))))))</f>
        <v xml:space="preserve"> </v>
      </c>
    </row>
    <row r="448" spans="1:19" ht="14.1" customHeight="1" x14ac:dyDescent="0.2">
      <c r="A448" s="156" t="s">
        <v>1058</v>
      </c>
      <c r="B448" s="122" t="str">
        <f>IF(ISERROR(IF($U$16=1,(VLOOKUP(A448,$AC$89:$AH$125,2,FALSE)),IF((IF($X$1=1,'X1'!B407,(IF($X$1=2,'X2'!B407,(IF($X$1=3,'X3'!B407,(IF($X$1=4,'X4'!B407,(IF($X$1=5,'X5'!B407,(IF($X$1=6,'X6'!B407,(IF($X$1=7,'X7'!B407,(IF($X$1=8,'X8'!B407,(IF($X$1=9,'X9'!B407,(IF($X$1=10,'X10'!B407,(IF($X$1=11,'X11'!B407,(IF($X$1=12,'X12'!B407,'X13'!B407))))))))))))))))))))))))="","",(IF($X$1=1,'X1'!B407,(IF($X$1=2,'X2'!B407,(IF($X$1=3,'X3'!B407,(IF($X$1=4,'X4'!B407,(IF($X$1=5,'X5'!B407,(IF($X$1=6,'X6'!B407,(IF($X$1=7,'X7'!B407,(IF($X$1=8,'X8'!B407,(IF($X$1=9,'X9'!B407,(IF($X$1=10,'X10'!B407,(IF($X$1=11,'X11'!B407,(IF($X$1=12,'X12'!B407,'X13'!B407)))))))))))))))))))))))))))=TRUE," ",(IF($U$16=1,(VLOOKUP(A448,$AC$89:$AH$125,2,FALSE)),IF((IF($X$1=1,'X1'!B407,(IF($X$1=2,'X2'!B407,(IF($X$1=3,'X3'!B407,(IF($X$1=4,'X4'!B407,(IF($X$1=5,'X5'!B407,(IF($X$1=6,'X6'!B407,(IF($X$1=7,'X7'!B407,(IF($X$1=8,'X8'!B407,(IF($X$1=9,'X9'!B407,(IF($X$1=10,'X10'!B407,(IF($X$1=11,'X11'!B407,(IF($X$1=12,'X12'!B407,'X13'!B407))))))))))))))))))))))))="","",(IF($X$1=1,'X1'!B407,(IF($X$1=2,'X2'!B407,(IF($X$1=3,'X3'!B407,(IF($X$1=4,'X4'!B407,(IF($X$1=5,'X5'!B407,(IF($X$1=6,'X6'!B407,(IF($X$1=7,'X7'!B407,(IF($X$1=8,'X8'!B407,(IF($X$1=9,'X9'!B407,(IF($X$1=10,'X10'!B407,(IF($X$1=11,'X11'!B407,(IF($X$1=12,'X12'!B407,'X13'!B407))))))))))))))))))))))))))))</f>
        <v/>
      </c>
      <c r="C448" s="181" t="str">
        <f ca="1">IF(ISERROR(IF($X$1=1,(VLOOKUP(B448,'X1'!$B:$AZ,47,FALSE)),IF($X$1=2,(VLOOKUP(B448,'X2'!$B:$AZ,47,FALSE)),IF($X$1=3,(VLOOKUP(B448,'X3'!$B:$AZ,47,FALSE)),IF($X$1=4,(VLOOKUP(B448,'X4'!$B:$AZ,47,FALSE)),IF($X$1=5,(VLOOKUP(B448,'X5'!$B:$AZ,47,FALSE)),IF($X$1=6,(VLOOKUP(B448,'X6'!$B:$AZ,47,FALSE)),IF($X$1=7,(VLOOKUP(B448,'X7'!$B:$AZ,47,FALSE)),IF($X$1=8,(VLOOKUP(B448,'X8'!$B:$AZ,47,FALSE)),IF($X$1=9,(VLOOKUP(B448,'X9'!$B:$AZ,47,FALSE)),IF($X$1=10,(VLOOKUP(B448,'X10'!$B:$AZ,47,FALSE)),IF($X$1=11,(VLOOKUP(B448,'X11'!$B:$AZ,47,FALSE)),IF($X$1=12,(VLOOKUP(B448,'X12'!$B:$AZ,47,FALSE)),IF($X$1=13,(VLOOKUP(B448,'X13'!$B:$AZ,47,FALSE)),"B"))))))))))))))=TRUE," ",(IF($X$1=1,(VLOOKUP(B448,'X1'!$B:$AZ,47,FALSE)),IF($X$1=2,(VLOOKUP(B448,'X2'!$B:$AZ,47,FALSE)),IF($X$1=3,(VLOOKUP(B448,'X3'!$B:$AZ,47,FALSE)),IF($X$1=4,(VLOOKUP(B448,'X4'!$B:$AZ,47,FALSE)),IF($X$1=5,(VLOOKUP(B448,'X5'!$B:$AZ,47,FALSE)),IF($X$1=6,(VLOOKUP(B448,'X6'!$B:$AZ,47,FALSE)),IF($X$1=7,(VLOOKUP(B448,'X7'!$B:$AZ,47,FALSE)),IF($X$1=8,(VLOOKUP(B448,'X8'!$B:$AZ,47,FALSE)),IF($X$1=9,(VLOOKUP(B448,'X9'!$B:$AZ,47,FALSE)),IF($X$1=10,(VLOOKUP(B448,'X10'!$B:$AZ,47,FALSE)),IF($X$1=11,(VLOOKUP(B448,'X11'!$B:$AZ,47,FALSE)),IF($X$1=12,(VLOOKUP(B448,'X12'!$B:$AZ,47,FALSE)),IF($X$1=13,(VLOOKUP(B448,'X13'!$B:$AZ,47,FALSE)),"B")))))))))))))))</f>
        <v xml:space="preserve"> </v>
      </c>
      <c r="D448" s="181" t="str">
        <f ca="1">IF(ISERROR(IF($X$1=1,(VLOOKUP(B448,'X1'!$B:$AP,41,FALSE)),IF($X$1=2,(VLOOKUP(B448,'X2'!$B:$AP,41,FALSE)),IF($X$1=3,(VLOOKUP(B448,'X3'!$B:$AP,41,FALSE)),IF($X$1=4,(VLOOKUP(B448,'X4'!$B:$AP,41,FALSE)),IF($X$1=5,(VLOOKUP(B448,'X5'!$B:$AP,41,FALSE)),IF($X$1=6,(VLOOKUP(B448,'X6'!$B:$AP,41,FALSE)),IF($X$1=7,(VLOOKUP(B448,'X7'!$B:$AP,41,FALSE)),IF($X$1=8,(VLOOKUP(B448,'X8'!$B:$AP,41,FALSE)),IF($X$1=9,(VLOOKUP(B448,'X9'!$B:$AP,41,FALSE)),IF($X$1=10,(VLOOKUP(B448,'X10'!$B:$AP,41,FALSE)),IF($X$1=11,(VLOOKUP(B448,'X11'!$B:$AP,41,FALSE)),IF($X$1=12,(VLOOKUP(B448,'X12'!$B:$AP,41,FALSE)),IF($X$1=13,(VLOOKUP(B448,'X13'!$B:$AP,41,FALSE)),"B"))))))))))))))=TRUE," ",(IF($X$1=1,(VLOOKUP(B448,'X1'!$B:$AP,41,FALSE)),IF($X$1=2,(VLOOKUP(B448,'X2'!$B:$AP,41,FALSE)),IF($X$1=3,(VLOOKUP(B448,'X3'!$B:$AP,41,FALSE)),IF($X$1=4,(VLOOKUP(B448,'X4'!$B:$AP,41,FALSE)),IF($X$1=5,(VLOOKUP(B448,'X5'!$B:$AP,41,FALSE)),IF($X$1=6,(VLOOKUP(B448,'X6'!$B:$AP,41,FALSE)),IF($X$1=7,(VLOOKUP(B448,'X7'!$B:$AP,41,FALSE)),IF($X$1=8,(VLOOKUP(B448,'X8'!$B:$AP,41,FALSE)),IF($X$1=9,(VLOOKUP(B448,'X9'!$B:$AP,41,FALSE)),IF($X$1=10,(VLOOKUP(B448,'X10'!$B:$AP,41,FALSE)),IF($X$1=11,(VLOOKUP(B448,'X11'!$B:$AP,41,FALSE)),IF($X$1=12,(VLOOKUP(B448,'X12'!$B:$AP,41,FALSE)),IF($X$1=13,(VLOOKUP(B448,'X13'!$B:$AP,41,FALSE)),"B")))))))))))))))</f>
        <v xml:space="preserve"> </v>
      </c>
      <c r="E448" s="182" t="str">
        <f ca="1">IF(ISERROR(IF($X$1=1,(VLOOKUP(B448,'X1'!$B:$AP,7,FALSE)),IF($X$1=2,(VLOOKUP(B448,'X2'!$B:$AP,7,FALSE)),IF($X$1=3,(VLOOKUP(B448,'X3'!$B:$AP,7,FALSE)),IF($X$1=4,(VLOOKUP(B448,'X4'!$B:$AP,7,FALSE)),IF($X$1=5,(VLOOKUP(B448,'X5'!$B:$AP,7,FALSE)),IF($X$1=6,(VLOOKUP(B448,'X6'!$B:$AP,7,FALSE)),IF($X$1=7,(VLOOKUP(B448,'X7'!$B:$AP,7,FALSE)),IF($X$1=8,(VLOOKUP(B448,'X8'!$B:$AP,7,FALSE)),IF($X$1=9,(VLOOKUP(B448,'X9'!$B:$AP,7,FALSE)),IF($X$1=10,(VLOOKUP(B448,'X10'!$B:$AP,7,FALSE)),IF($X$1=11,(VLOOKUP(B448,'X11'!$B:$AP,7,FALSE)),IF($X$1=12,(VLOOKUP(B448,'X12'!$B:$AP,7,FALSE)),IF($X$1=13,(VLOOKUP(B448,'X13'!$B:$AP,7,FALSE)),"B"))))))))))))))=TRUE," ",(IF($X$1=1,(VLOOKUP(B448,'X1'!$B:$AP,7,FALSE)),IF($X$1=2,(VLOOKUP(B448,'X2'!$B:$AP,7,FALSE)),IF($X$1=3,(VLOOKUP(B448,'X3'!$B:$AP,7,FALSE)),IF($X$1=4,(VLOOKUP(B448,'X4'!$B:$AP,7,FALSE)),IF($X$1=5,(VLOOKUP(B448,'X5'!$B:$AP,7,FALSE)),IF($X$1=6,(VLOOKUP(B448,'X6'!$B:$AP,7,FALSE)),IF($X$1=7,(VLOOKUP(B448,'X7'!$B:$AP,7,FALSE)),IF($X$1=8,(VLOOKUP(B448,'X8'!$B:$AP,7,FALSE)),IF($X$1=9,(VLOOKUP(B448,'X9'!$B:$AP,7,FALSE)),IF($X$1=10,(VLOOKUP(B448,'X10'!$B:$AP,7,FALSE)),IF($X$1=11,(VLOOKUP(B448,'X11'!$B:$AP,7,FALSE)),IF($X$1=12,(VLOOKUP(B448,'X12'!$B:$AP,7,FALSE)),IF($X$1=13,(VLOOKUP(B448,'X13'!$B:$AP,7,FALSE)),"B")))))))))))))))</f>
        <v xml:space="preserve"> </v>
      </c>
      <c r="F448" s="182" t="str">
        <f ca="1">IF(ISERROR(IF((IF($X$1=1,(VLOOKUP(B448,'X1'!$B:$AO,6,FALSE)),(IF($X$1=2,(VLOOKUP(B448,'X2'!$B:$AO,6,FALSE)),(IF($X$1=3,(VLOOKUP(B448,'X3'!$B:$AO,6,FALSE)),(IF($X$1=4,(VLOOKUP(B448,'X4'!$B:$AO,6,FALSE)),(IF($X$1=5,(VLOOKUP(B448,'X5'!$B:$AO,6,FALSE)),(IF($X$1=6,(VLOOKUP(B448,'X6'!$B:$AO,6,FALSE)),(IF($X$1=7,(VLOOKUP(B448,'X7'!$B:$AO,6,FALSE)),(IF($X$1=8,(VLOOKUP(B448,'X8'!$B:$AO,6,FALSE)),(IF($X$1=9,(VLOOKUP(B448,'X9'!$B:$AO,6,FALSE)),(IF($X$1=10,(VLOOKUP(B448,'X10'!$B:$AO,6,FALSE)),(IF($X$1=11,(VLOOKUP(B448,'X11'!$B:$AO,6,FALSE)),(IF($X$1=12,(VLOOKUP(B448,'X12'!$B:$AO,6,FALSE)),(VLOOKUP(B448,'X13'!$B:$AO,6,FALSE))))))))))))))))))))))))))=$V$1," ",(IF($X$1=1,(VLOOKUP(B448,'X1'!$B:$AO,6,FALSE)),(IF($X$1=2,(VLOOKUP(B448,'X2'!$B:$AO,6,FALSE)),(IF($X$1=3,(VLOOKUP(B448,'X3'!$B:$AO,6,FALSE)),(IF($X$1=4,(VLOOKUP(B448,'X4'!$B:$AO,6,FALSE)),(IF($X$1=5,(VLOOKUP(B448,'X5'!$B:$AO,6,FALSE)),(IF($X$1=6,(VLOOKUP(B448,'X6'!$B:$AO,6,FALSE)),(IF($X$1=7,(VLOOKUP(B448,'X7'!$B:$AO,6,FALSE)),(IF($X$1=8,(VLOOKUP(B448,'X8'!$B:$AO,6,FALSE)),(IF($X$1=9,(VLOOKUP(B448,'X9'!$B:$AO,6,FALSE)),(IF($X$1=10,(VLOOKUP(B448,'X10'!$B:$AO,6,FALSE)),(IF($X$1=11,(VLOOKUP(B448,'X11'!$B:$AO,6,FALSE)),(IF($X$1=12,(VLOOKUP(B448,'X12'!$B:$AO,6,FALSE)),(VLOOKUP(B448,'X13'!$B:$AO,6,FALSE))))))))))))))))))))))))))))=TRUE," ",(IF((IF($X$1=1,(VLOOKUP(B448,'X1'!$B:$AO,6,FALSE)),(IF($X$1=2,(VLOOKUP(B448,'X2'!$B:$AO,6,FALSE)),(IF($X$1=3,(VLOOKUP(B448,'X3'!$B:$AO,6,FALSE)),(IF($X$1=4,(VLOOKUP(B448,'X4'!$B:$AO,6,FALSE)),(IF($X$1=5,(VLOOKUP(B448,'X5'!$B:$AO,6,FALSE)),(IF($X$1=6,(VLOOKUP(B448,'X6'!$B:$AO,6,FALSE)),(IF($X$1=7,(VLOOKUP(B448,'X7'!$B:$AO,6,FALSE)),(IF($X$1=8,(VLOOKUP(B448,'X8'!$B:$AO,6,FALSE)),(IF($X$1=9,(VLOOKUP(B448,'X9'!$B:$AO,6,FALSE)),(IF($X$1=10,(VLOOKUP(B448,'X10'!$B:$AO,6,FALSE)),(IF($X$1=11,(VLOOKUP(B448,'X11'!$B:$AO,6,FALSE)),(IF($X$1=12,(VLOOKUP(B448,'X12'!$B:$AO,6,FALSE)),(VLOOKUP(B448,'X13'!$B:$AO,6,FALSE))))))))))))))))))))))))))=$V$1," ",(IF($X$1=1,(VLOOKUP(B448,'X1'!$B:$AO,6,FALSE)),(IF($X$1=2,(VLOOKUP(B448,'X2'!$B:$AO,6,FALSE)),(IF($X$1=3,(VLOOKUP(B448,'X3'!$B:$AO,6,FALSE)),(IF($X$1=4,(VLOOKUP(B448,'X4'!$B:$AO,6,FALSE)),(IF($X$1=5,(VLOOKUP(B448,'X5'!$B:$AO,6,FALSE)),(IF($X$1=6,(VLOOKUP(B448,'X6'!$B:$AO,6,FALSE)),(IF($X$1=7,(VLOOKUP(B448,'X7'!$B:$AO,6,FALSE)),(IF($X$1=8,(VLOOKUP(B448,'X8'!$B:$AO,6,FALSE)),(IF($X$1=9,(VLOOKUP(B448,'X9'!$B:$AO,6,FALSE)),(IF($X$1=10,(VLOOKUP(B448,'X10'!$B:$AO,6,FALSE)),(IF($X$1=11,(VLOOKUP(B448,'X11'!$B:$AO,6,FALSE)),(IF($X$1=12,(VLOOKUP(B448,'X12'!$B:$AO,6,FALSE)),(VLOOKUP(B448,'X13'!$B:$AO,6,FALSE)))))))))))))))))))))))))))))</f>
        <v xml:space="preserve"> </v>
      </c>
      <c r="G448" s="182" t="str">
        <f ca="1">IF(ISERROR(IF($X$1=1,(VLOOKUP(B448,'X1'!$B:$AZ,44,FALSE)),IF($X$1=2,(VLOOKUP(B448,'X2'!$B:$AZ,44,FALSE)),IF($X$1=3,(VLOOKUP(B448,'X3'!$B:$AZ,44,FALSE)),IF($X$1=4,(VLOOKUP(B448,'X4'!$B:$AZ,44,FALSE)),IF($X$1=5,(VLOOKUP(B448,'X5'!$B:$AZ,44,FALSE)),IF($X$1=6,(VLOOKUP(B448,'X6'!$B:$AZ,44,FALSE)),IF($X$1=7,(VLOOKUP(B448,'X7'!$B:$AZ,44,FALSE)),IF($X$1=8,(VLOOKUP(B448,'X8'!$B:$AZ,44,FALSE)),IF($X$1=9,(VLOOKUP(B448,'X9'!$B:$AZ,44,FALSE)),IF($X$1=10,(VLOOKUP(B448,'X10'!$B:$AZ,44,FALSE)),IF($X$1=11,(VLOOKUP(B448,'X11'!$B:$AZ,44,FALSE)),IF($X$1=12,(VLOOKUP(B448,'X12'!$B:$AZ,44,FALSE)),IF($X$1=13,(VLOOKUP(B448,'X13'!$B:$AZ,44,FALSE)),"B"))))))))))))))=TRUE," ",(IF($X$1=1,(VLOOKUP(B448,'X1'!$B:$AZ,44,FALSE)),IF($X$1=2,(VLOOKUP(B448,'X2'!$B:$AZ,44,FALSE)),IF($X$1=3,(VLOOKUP(B448,'X3'!$B:$AZ,44,FALSE)),IF($X$1=4,(VLOOKUP(B448,'X4'!$B:$AZ,44,FALSE)),IF($X$1=5,(VLOOKUP(B448,'X5'!$B:$AZ,44,FALSE)),IF($X$1=6,(VLOOKUP(B448,'X6'!$B:$AZ,44,FALSE)),IF($X$1=7,(VLOOKUP(B448,'X7'!$B:$AZ,44,FALSE)),IF($X$1=8,(VLOOKUP(B448,'X8'!$B:$AZ,44,FALSE)),IF($X$1=9,(VLOOKUP(B448,'X9'!$B:$AZ,44,FALSE)),IF($X$1=10,(VLOOKUP(B448,'X10'!$B:$AZ,44,FALSE)),IF($X$1=11,(VLOOKUP(B448,'X11'!$B:$AZ,44,FALSE)),IF($X$1=12,(VLOOKUP(B448,'X12'!$B:$AZ,44,FALSE)),IF($X$1=13,(VLOOKUP(B448,'X13'!$B:$AZ,44,FALSE)),"B")))))))))))))))</f>
        <v xml:space="preserve"> </v>
      </c>
      <c r="H448" s="182" t="str">
        <f ca="1">IF(ISERROR(IF($X$1=1,(VLOOKUP(B448,'X1'!$B:$AZ,8,FALSE)),IF($X$1=2,(VLOOKUP(B448,'X2'!$B:$AZ,8,FALSE)),IF($X$1=3,(VLOOKUP(B448,'X3'!$B:$AZ,8,FALSE)),IF($X$1=4,(VLOOKUP(B448,'X4'!$B:$AZ,8,FALSE)),IF($X$1=5,(VLOOKUP(B448,'X5'!$B:$AZ,8,FALSE)),IF($X$1=6,(VLOOKUP(B448,'X6'!$B:$AZ,8,FALSE)),IF($X$1=7,(VLOOKUP(B448,'X7'!$B:$AZ,8,FALSE)),IF($X$1=8,(VLOOKUP(B448,'X8'!$B:$AZ,8,FALSE)),IF($X$1=9,(VLOOKUP(B448,'X9'!$B:$AZ,8,FALSE)),IF($X$1=10,(VLOOKUP(B448,'X10'!$B:$AZ,8,FALSE)),IF($X$1=11,(VLOOKUP(B448,'X11'!$B:$AZ,8,FALSE)),IF($X$1=12,(VLOOKUP(B448,'X12'!$B:$AZ,8,FALSE)),IF($X$1=13,(VLOOKUP(B448,'X13'!$B:$AZ,8,FALSE)),"B"))))))))))))))=TRUE," ",(IF($X$1=1,(VLOOKUP(B448,'X1'!$B:$AZ,8,FALSE)),IF($X$1=2,(VLOOKUP(B448,'X2'!$B:$AZ,8,FALSE)),IF($X$1=3,(VLOOKUP(B448,'X3'!$B:$AZ,8,FALSE)),IF($X$1=4,(VLOOKUP(B448,'X4'!$B:$AZ,8,FALSE)),IF($X$1=5,(VLOOKUP(B448,'X5'!$B:$AZ,8,FALSE)),IF($X$1=6,(VLOOKUP(B448,'X6'!$B:$AZ,8,FALSE)),IF($X$1=7,(VLOOKUP(B448,'X7'!$B:$AZ,8,FALSE)),IF($X$1=8,(VLOOKUP(B448,'X8'!$B:$AZ,8,FALSE)),IF($X$1=9,(VLOOKUP(B448,'X9'!$B:$AZ,8,FALSE)),IF($X$1=10,(VLOOKUP(B448,'X10'!$B:$AZ,8,FALSE)),IF($X$1=11,(VLOOKUP(B448,'X11'!$B:$AZ,8,FALSE)),IF($X$1=12,(VLOOKUP(B448,'X12'!$B:$AZ,8,FALSE)),IF($X$1=13,(VLOOKUP(B448,'X13'!$B:$AZ,8,FALSE)),"B")))))))))))))))</f>
        <v xml:space="preserve"> </v>
      </c>
      <c r="I448" s="183" t="str">
        <f ca="1">IF(ISERROR(IF($X$1=1,(VLOOKUP(B448,'X1'!$B:$AZ,2,FALSE)),IF($X$1=2,(VLOOKUP(B448,'X2'!$B:$AZ,2,FALSE)),IF($X$1=3,(VLOOKUP(B448,'X3'!$B:$AZ,2,FALSE)),IF($X$1=4,(VLOOKUP(B448,'X4'!$B:$AZ,2,FALSE)),IF($X$1=5,(VLOOKUP(B448,'X5'!$B:$AZ,2,FALSE)),IF($X$1=6,(VLOOKUP(B448,'X6'!$B:$AZ,2,FALSE)),IF($X$1=7,(VLOOKUP(B448,'X7'!$B:$AZ,2,FALSE)),IF($X$1=8,(VLOOKUP(B448,'X8'!$B:$AZ,2,FALSE)),IF($X$1=9,(VLOOKUP(B448,'X9'!$B:$AZ,2,FALSE)),IF($X$1=10,(VLOOKUP(B448,'X10'!$B:$AZ,2,FALSE)),IF($X$1=11,(VLOOKUP(B448,'X11'!$B:$AZ,2,FALSE)),IF($X$1=12,(VLOOKUP(B448,'X12'!$B:$AZ,2,FALSE)),IF($X$1=13,(VLOOKUP(B448,'X13'!$B:$AZ,2,FALSE)),"B"))))))))))))))=TRUE," ",(IF($X$1=1,(VLOOKUP(B448,'X1'!$B:$AZ,2,FALSE)),IF($X$1=2,(VLOOKUP(B448,'X2'!$B:$AZ,2,FALSE)),IF($X$1=3,(VLOOKUP(B448,'X3'!$B:$AZ,2,FALSE)),IF($X$1=4,(VLOOKUP(B448,'X4'!$B:$AZ,2,FALSE)),IF($X$1=5,(VLOOKUP(B448,'X5'!$B:$AZ,2,FALSE)),IF($X$1=6,(VLOOKUP(B448,'X6'!$B:$AZ,2,FALSE)),IF($X$1=7,(VLOOKUP(B448,'X7'!$B:$AZ,2,FALSE)),IF($X$1=8,(VLOOKUP(B448,'X8'!$B:$AZ,2,FALSE)),IF($X$1=9,(VLOOKUP(B448,'X9'!$B:$AZ,2,FALSE)),IF($X$1=10,(VLOOKUP(B448,'X10'!$B:$AZ,2,FALSE)),IF($X$1=11,(VLOOKUP(B448,'X11'!$B:$AZ,2,FALSE)),IF($X$1=12,(VLOOKUP(B448,'X12'!$B:$AZ,2,FALSE)),IF($X$1=13,(VLOOKUP(B448,'X13'!$B:$AZ,2,FALSE)),"B")))))))))))))))</f>
        <v xml:space="preserve"> </v>
      </c>
      <c r="J448" s="183" t="str">
        <f ca="1">IF(ISERROR(IF($X$1=1,(VLOOKUP(B448,'X1'!$B:$AZ,3,FALSE)),IF($X$1=2,(VLOOKUP(B448,'X2'!$B:$AZ,3,FALSE)),IF($X$1=3,(VLOOKUP(B448,'X3'!$B:$AZ,3,FALSE)),IF($X$1=4,(VLOOKUP(B448,'X4'!$B:$AZ,3,FALSE)),IF($X$1=5,(VLOOKUP(B448,'X5'!$B:$AZ,3,FALSE)),IF($X$1=6,(VLOOKUP(B448,'X6'!$B:$AZ,3,FALSE)),IF($X$1=7,(VLOOKUP(B448,'X7'!$B:$AZ,3,FALSE)),IF($X$1=8,(VLOOKUP(B448,'X8'!$B:$AZ,3,FALSE)),IF($X$1=9,(VLOOKUP(B448,'X9'!$B:$AZ,3,FALSE)),IF($X$1=10,(VLOOKUP(B448,'X10'!$B:$AZ,3,FALSE)),IF($X$1=11,(VLOOKUP(B448,'X11'!$B:$AZ,3,FALSE)),IF($X$1=12,(VLOOKUP(B448,'X12'!$B:$AZ,3,FALSE)),IF($X$1=13,(VLOOKUP(B448,'X13'!$B:$AZ,3,FALSE)),"B"))))))))))))))=TRUE," ",(IF($X$1=1,(VLOOKUP(B448,'X1'!$B:$AZ,3,FALSE)),IF($X$1=2,(VLOOKUP(B448,'X2'!$B:$AZ,3,FALSE)),IF($X$1=3,(VLOOKUP(B448,'X3'!$B:$AZ,3,FALSE)),IF($X$1=4,(VLOOKUP(B448,'X4'!$B:$AZ,3,FALSE)),IF($X$1=5,(VLOOKUP(B448,'X5'!$B:$AZ,3,FALSE)),IF($X$1=6,(VLOOKUP(B448,'X6'!$B:$AZ,3,FALSE)),IF($X$1=7,(VLOOKUP(B448,'X7'!$B:$AZ,3,FALSE)),IF($X$1=8,(VLOOKUP(B448,'X8'!$B:$AZ,3,FALSE)),IF($X$1=9,(VLOOKUP(B448,'X9'!$B:$AZ,3,FALSE)),IF($X$1=10,(VLOOKUP(B448,'X10'!$B:$AZ,3,FALSE)),IF($X$1=11,(VLOOKUP(B448,'X11'!$B:$AZ,3,FALSE)),IF($X$1=12,(VLOOKUP(B448,'X12'!$B:$AZ,3,FALSE)),IF($X$1=13,(VLOOKUP(B448,'X13'!$B:$AZ,3,FALSE)),"B")))))))))))))))</f>
        <v xml:space="preserve"> </v>
      </c>
      <c r="K448" s="183" t="str">
        <f ca="1">IF(ISERROR(IF($X$1=1,(VLOOKUP(B448,'X1'!$B:$AZ,5,FALSE)),IF($X$1=2,(VLOOKUP(B448,'X2'!$B:$AZ,5,FALSE)),IF($X$1=3,(VLOOKUP(B448,'X3'!$B:$AZ,5,FALSE)),IF($X$1=4,(VLOOKUP(B448,'X4'!$B:$AZ,5,FALSE)),IF($X$1=5,(VLOOKUP(B448,'X5'!$B:$AZ,5,FALSE)),IF($X$1=6,(VLOOKUP(B448,'X6'!$B:$AZ,5,FALSE)),IF($X$1=7,(VLOOKUP(B448,'X7'!$B:$AZ,5,FALSE)),IF($X$1=8,(VLOOKUP(B448,'X8'!$B:$AZ,5,FALSE)),IF($X$1=9,(VLOOKUP(B448,'X9'!$B:$AZ,5,FALSE)),IF($X$1=10,(VLOOKUP(B448,'X10'!$B:$AZ,5,FALSE)),IF($X$1=11,(VLOOKUP(B448,'X11'!$B:$AZ,5,FALSE)),IF($X$1=12,(VLOOKUP(B448,'X12'!$B:$AZ,5,FALSE)),IF($X$1=13,(VLOOKUP(B448,'X13'!$B:$AZ,5,FALSE)),"B"))))))))))))))=TRUE," ",(IF($X$1=1,(VLOOKUP(B448,'X1'!$B:$AZ,5,FALSE)),IF($X$1=2,(VLOOKUP(B448,'X2'!$B:$AZ,5,FALSE)),IF($X$1=3,(VLOOKUP(B448,'X3'!$B:$AZ,5,FALSE)),IF($X$1=4,(VLOOKUP(B448,'X4'!$B:$AZ,5,FALSE)),IF($X$1=5,(VLOOKUP(B448,'X5'!$B:$AZ,5,FALSE)),IF($X$1=6,(VLOOKUP(B448,'X6'!$B:$AZ,5,FALSE)),IF($X$1=7,(VLOOKUP(B448,'X7'!$B:$AZ,5,FALSE)),IF($X$1=8,(VLOOKUP(B448,'X8'!$B:$AZ,5,FALSE)),IF($X$1=9,(VLOOKUP(B448,'X9'!$B:$AZ,5,FALSE)),IF($X$1=10,(VLOOKUP(B448,'X10'!$B:$AZ,5,FALSE)),IF($X$1=11,(VLOOKUP(B448,'X11'!$B:$AZ,5,FALSE)),IF($X$1=12,(VLOOKUP(B448,'X12'!$B:$AZ,5,FALSE)),IF($X$1=13,(VLOOKUP(B448,'X13'!$B:$AZ,5,FALSE)),"B")))))))))))))))</f>
        <v xml:space="preserve"> </v>
      </c>
      <c r="L448" s="184" t="str">
        <f ca="1">IF(ISERROR(IF($X$1=1,(VLOOKUP(B448,'X1'!$B:$AZ,9,FALSE)),IF($X$1=2,(VLOOKUP(B448,'X2'!$B:$AZ,9,FALSE)),IF($X$1=3,(VLOOKUP(B448,'X3'!$B:$AZ,9,FALSE)),IF($X$1=4,(VLOOKUP(B448,'X4'!$B:$AZ,9,FALSE)),IF($X$1=5,(VLOOKUP(B448,'X5'!$B:$AZ,9,FALSE)),IF($X$1=6,(VLOOKUP(B448,'X6'!$B:$AZ,9,FALSE)),IF($X$1=7,(VLOOKUP(B448,'X7'!$B:$AZ,9,FALSE)),IF($X$1=8,(VLOOKUP(B448,'X8'!$B:$AZ,9,FALSE)),IF($X$1=9,(VLOOKUP(B448,'X9'!$B:$AZ,9,FALSE)),IF($X$1=10,(VLOOKUP(B448,'X10'!$B:$AZ,9,FALSE)),IF($X$1=11,(VLOOKUP(B448,'X11'!$B:$AZ,9,FALSE)),IF($X$1=12,(VLOOKUP(B448,'X12'!$B:$AZ,9,FALSE)),IF($X$1=13,(VLOOKUP(B448,'X13'!$B:$AZ,9,FALSE)),"B"))))))))))))))=TRUE," ",(IF($X$1=1,(VLOOKUP(B448,'X1'!$B:$AZ,9,FALSE)),IF($X$1=2,(VLOOKUP(B448,'X2'!$B:$AZ,9,FALSE)),IF($X$1=3,(VLOOKUP(B448,'X3'!$B:$AZ,9,FALSE)),IF($X$1=4,(VLOOKUP(B448,'X4'!$B:$AZ,9,FALSE)),IF($X$1=5,(VLOOKUP(B448,'X5'!$B:$AZ,9,FALSE)),IF($X$1=6,(VLOOKUP(B448,'X6'!$B:$AZ,9,FALSE)),IF($X$1=7,(VLOOKUP(B448,'X7'!$B:$AZ,9,FALSE)),IF($X$1=8,(VLOOKUP(B448,'X8'!$B:$AZ,9,FALSE)),IF($X$1=9,(VLOOKUP(B448,'X9'!$B:$AZ,9,FALSE)),IF($X$1=10,(VLOOKUP(B448,'X10'!$B:$AZ,9,FALSE)),IF($X$1=11,(VLOOKUP(B448,'X11'!$B:$AZ,9,FALSE)),IF($X$1=12,(VLOOKUP(B448,'X12'!$B:$AZ,9,FALSE)),IF($X$1=13,(VLOOKUP(B448,'X13'!$B:$AZ,9,FALSE)),"B")))))))))))))))</f>
        <v xml:space="preserve"> </v>
      </c>
      <c r="M448" s="184" t="str">
        <f ca="1">IF(ISERROR(IF($X$1=1,(VLOOKUP(B448,'X1'!$B:$AZ,10,FALSE)),IF($X$1=2,(VLOOKUP(B448,'X2'!$B:$AZ,10,FALSE)),IF($X$1=3,(VLOOKUP(B448,'X3'!$B:$AZ,10,FALSE)),IF($X$1=4,(VLOOKUP(B448,'X4'!$B:$AZ,10,FALSE)),IF($X$1=5,(VLOOKUP(B448,'X5'!$B:$AZ,10,FALSE)),IF($X$1=6,(VLOOKUP(B448,'X6'!$B:$AZ,10,FALSE)),IF($X$1=7,(VLOOKUP(B448,'X7'!$B:$AZ,10,FALSE)),IF($X$1=8,(VLOOKUP(B448,'X8'!$B:$AZ,10,FALSE)),IF($X$1=9,(VLOOKUP(B448,'X9'!$B:$AZ,10,FALSE)),IF($X$1=10,(VLOOKUP(B448,'X10'!$B:$AZ,10,FALSE)),IF($X$1=11,(VLOOKUP(B448,'X11'!$B:$AZ,10,FALSE)),IF($X$1=12,(VLOOKUP(B448,'X12'!$B:$AZ,10,FALSE)),IF($X$1=13,(VLOOKUP(B448,'X13'!$B:$AZ,10,FALSE)),"B"))))))))))))))=TRUE," ",(IF($X$1=1,(VLOOKUP(B448,'X1'!$B:$AZ,10,FALSE)),IF($X$1=2,(VLOOKUP(B448,'X2'!$B:$AZ,10,FALSE)),IF($X$1=3,(VLOOKUP(B448,'X3'!$B:$AZ,10,FALSE)),IF($X$1=4,(VLOOKUP(B448,'X4'!$B:$AZ,10,FALSE)),IF($X$1=5,(VLOOKUP(B448,'X5'!$B:$AZ,10,FALSE)),IF($X$1=6,(VLOOKUP(B448,'X6'!$B:$AZ,10,FALSE)),IF($X$1=7,(VLOOKUP(B448,'X7'!$B:$AZ,10,FALSE)),IF($X$1=8,(VLOOKUP(B448,'X8'!$B:$AZ,10,FALSE)),IF($X$1=9,(VLOOKUP(B448,'X9'!$B:$AZ,10,FALSE)),IF($X$1=10,(VLOOKUP(B448,'X10'!$B:$AZ,10,FALSE)),IF($X$1=11,(VLOOKUP(B448,'X11'!$B:$AZ,10,FALSE)),IF($X$1=12,(VLOOKUP(B448,'X12'!$B:$AZ,10,FALSE)),IF($X$1=13,(VLOOKUP(B448,'X13'!$B:$AZ,10,FALSE)),"B")))))))))))))))</f>
        <v xml:space="preserve"> </v>
      </c>
      <c r="N448" s="185" t="str">
        <f ca="1">IF(ISERROR(IF($X$1=1,(VLOOKUP(B448,'X1'!$B:$AZ,45,FALSE)),IF($X$1=2,(VLOOKUP(B448,'X2'!$B:$AZ,45,FALSE)),IF($X$1=3,(VLOOKUP(B448,'X3'!$B:$AZ,45,FALSE)),IF($X$1=4,(VLOOKUP(B448,'X4'!$B:$AZ,45,FALSE)),IF($X$1=5,(VLOOKUP(B448,'X5'!$B:$AZ,45,FALSE)),IF($X$1=6,(VLOOKUP(B448,'X6'!$B:$AZ,45,FALSE)),IF($X$1=7,(VLOOKUP(B448,'X7'!$B:$AZ,45,FALSE)),IF($X$1=8,(VLOOKUP(B448,'X8'!$B:$AZ,45,FALSE)),IF($X$1=9,(VLOOKUP(B448,'X9'!$B:$AZ,45,FALSE)),IF($X$1=10,(VLOOKUP(B448,'X10'!$B:$AZ,45,FALSE)),IF($X$1=11,(VLOOKUP(B448,'X11'!$B:$AZ,45,FALSE)),IF($X$1=12,(VLOOKUP(B448,'X12'!$B:$AZ,45,FALSE)),IF($X$1=13,(VLOOKUP(B448,'X13'!$B:$AZ,45,FALSE)),"B"))))))))))))))=TRUE," ",(IF($X$1=1,(VLOOKUP(B448,'X1'!$B:$AZ,45,FALSE)),IF($X$1=2,(VLOOKUP(B448,'X2'!$B:$AZ,45,FALSE)),IF($X$1=3,(VLOOKUP(B448,'X3'!$B:$AZ,45,FALSE)),IF($X$1=4,(VLOOKUP(B448,'X4'!$B:$AZ,45,FALSE)),IF($X$1=5,(VLOOKUP(B448,'X5'!$B:$AZ,45,FALSE)),IF($X$1=6,(VLOOKUP(B448,'X6'!$B:$AZ,45,FALSE)),IF($X$1=7,(VLOOKUP(B448,'X7'!$B:$AZ,45,FALSE)),IF($X$1=8,(VLOOKUP(B448,'X8'!$B:$AZ,45,FALSE)),IF($X$1=9,(VLOOKUP(B448,'X9'!$B:$AZ,45,FALSE)),IF($X$1=10,(VLOOKUP(B448,'X10'!$B:$AZ,45,FALSE)),IF($X$1=11,(VLOOKUP(B448,'X11'!$B:$AZ,45,FALSE)),IF($X$1=12,(VLOOKUP(B448,'X12'!$B:$AZ,45,FALSE)),IF($X$1=13,(VLOOKUP(B448,'X13'!$B:$AZ,45,FALSE)),"B")))))))))))))))</f>
        <v xml:space="preserve"> </v>
      </c>
      <c r="O448" s="184" t="str">
        <f ca="1">IF(ISERROR(IF($X$1=1,(VLOOKUP(B448,'X1'!$B:$AZ,11,FALSE)),IF($X$1=2,(VLOOKUP(B448,'X2'!$B:$AZ,11,FALSE)),IF($X$1=3,(VLOOKUP(B448,'X3'!$B:$AZ,11,FALSE)),IF($X$1=4,(VLOOKUP(B448,'X4'!$B:$AZ,11,FALSE)),IF($X$1=5,(VLOOKUP(B448,'X5'!$B:$AZ,11,FALSE)),IF($X$1=6,(VLOOKUP(B448,'X6'!$B:$AZ,11,FALSE)),IF($X$1=7,(VLOOKUP(B448,'X7'!$B:$AZ,11,FALSE)),IF($X$1=8,(VLOOKUP(B448,'X8'!$B:$AZ,11,FALSE)),IF($X$1=9,(VLOOKUP(B448,'X9'!$B:$AZ,11,FALSE)),IF($X$1=10,(VLOOKUP(B448,'X10'!$B:$AZ,11,FALSE)),IF($X$1=11,(VLOOKUP(B448,'X11'!$B:$AZ,11,FALSE)),IF($X$1=12,(VLOOKUP(B448,'X12'!$B:$AZ,11,FALSE)),IF($X$1=13,(VLOOKUP(B448,'X13'!$B:$AZ,11,FALSE)),"B"))))))))))))))=TRUE," ",(IF($X$1=1,(VLOOKUP(B448,'X1'!$B:$AZ,11,FALSE)),IF($X$1=2,(VLOOKUP(B448,'X2'!$B:$AZ,11,FALSE)),IF($X$1=3,(VLOOKUP(B448,'X3'!$B:$AZ,11,FALSE)),IF($X$1=4,(VLOOKUP(B448,'X4'!$B:$AZ,11,FALSE)),IF($X$1=5,(VLOOKUP(B448,'X5'!$B:$AZ,11,FALSE)),IF($X$1=6,(VLOOKUP(B448,'X6'!$B:$AZ,11,FALSE)),IF($X$1=7,(VLOOKUP(B448,'X7'!$B:$AZ,11,FALSE)),IF($X$1=8,(VLOOKUP(B448,'X8'!$B:$AZ,11,FALSE)),IF($X$1=9,(VLOOKUP(B448,'X9'!$B:$AZ,11,FALSE)),IF($X$1=10,(VLOOKUP(B448,'X10'!$B:$AZ,11,FALSE)),IF($X$1=11,(VLOOKUP(B448,'X11'!$B:$AZ,11,FALSE)),IF($X$1=12,(VLOOKUP(B448,'X12'!$B:$AZ,11,FALSE)),IF($X$1=13,(VLOOKUP(B448,'X13'!$B:$AZ,11,FALSE)),"B")))))))))))))))</f>
        <v xml:space="preserve"> </v>
      </c>
      <c r="P448" s="184" t="str">
        <f ca="1">IF(ISERROR(IF($X$1=1,(VLOOKUP(B448,'X1'!$B:$AZ,12,FALSE)),IF($X$1=2,(VLOOKUP(B448,'X2'!$B:$AZ,12,FALSE)),IF($X$1=3,(VLOOKUP(B448,'X3'!$B:$AZ,12,FALSE)),IF($X$1=4,(VLOOKUP(B448,'X4'!$B:$AZ,12,FALSE)),IF($X$1=5,(VLOOKUP(B448,'X5'!$B:$AZ,12,FALSE)),IF($X$1=6,(VLOOKUP(B448,'X6'!$B:$AZ,12,FALSE)),IF($X$1=7,(VLOOKUP(B448,'X7'!$B:$AZ,12,FALSE)),IF($X$1=8,(VLOOKUP(B448,'X8'!$B:$AZ,12,FALSE)),IF($X$1=9,(VLOOKUP(B448,'X9'!$B:$AZ,12,FALSE)),IF($X$1=10,(VLOOKUP(B448,'X10'!$B:$AZ,12,FALSE)),IF($X$1=11,(VLOOKUP(B448,'X11'!$B:$AZ,12,FALSE)),IF($X$1=12,(VLOOKUP(B448,'X12'!$B:$AZ,12,FALSE)),IF($X$1=13,(VLOOKUP(B448,'X13'!$B:$AZ,12,FALSE)),"B"))))))))))))))=TRUE," ",(IF($X$1=1,(VLOOKUP(B448,'X1'!$B:$AZ,12,FALSE)),IF($X$1=2,(VLOOKUP(B448,'X2'!$B:$AZ,12,FALSE)),IF($X$1=3,(VLOOKUP(B448,'X3'!$B:$AZ,12,FALSE)),IF($X$1=4,(VLOOKUP(B448,'X4'!$B:$AZ,12,FALSE)),IF($X$1=5,(VLOOKUP(B448,'X5'!$B:$AZ,12,FALSE)),IF($X$1=6,(VLOOKUP(B448,'X6'!$B:$AZ,12,FALSE)),IF($X$1=7,(VLOOKUP(B448,'X7'!$B:$AZ,12,FALSE)),IF($X$1=8,(VLOOKUP(B448,'X8'!$B:$AZ,12,FALSE)),IF($X$1=9,(VLOOKUP(B448,'X9'!$B:$AZ,12,FALSE)),IF($X$1=10,(VLOOKUP(B448,'X10'!$B:$AZ,12,FALSE)),IF($X$1=11,(VLOOKUP(B448,'X11'!$B:$AZ,12,FALSE)),IF($X$1=12,(VLOOKUP(B448,'X12'!$B:$AZ,12,FALSE)),IF($X$1=13,(VLOOKUP(B448,'X13'!$B:$AZ,12,FALSE)),"B")))))))))))))))</f>
        <v xml:space="preserve"> </v>
      </c>
      <c r="Q448" s="185" t="str">
        <f ca="1">IF(ISERROR(IF($X$1=1,(VLOOKUP(B448,'X1'!$B:$AZ,46,FALSE)),IF($X$1=2,(VLOOKUP(B448,'X2'!$B:$AZ,46,FALSE)),IF($X$1=3,(VLOOKUP(B448,'X3'!$B:$AZ,46,FALSE)),IF($X$1=4,(VLOOKUP(B448,'X4'!$B:$AZ,46,FALSE)),IF($X$1=5,(VLOOKUP(B448,'X5'!$B:$AZ,46,FALSE)),IF($X$1=6,(VLOOKUP(B448,'X6'!$B:$AZ,46,FALSE)),IF($X$1=7,(VLOOKUP(B448,'X7'!$B:$AZ,46,FALSE)),IF($X$1=8,(VLOOKUP(B448,'X8'!$B:$AZ,46,FALSE)),IF($X$1=9,(VLOOKUP(B448,'X9'!$B:$AZ,46,FALSE)),IF($X$1=10,(VLOOKUP(B448,'X10'!$B:$AZ,46,FALSE)),IF($X$1=11,(VLOOKUP(B448,'X11'!$B:$AZ,46,FALSE)),IF($X$1=12,(VLOOKUP(B448,'X12'!$B:$AZ,46,FALSE)),IF($X$1=13,(VLOOKUP(B448,'X13'!$B:$AZ,46,FALSE)),"B"))))))))))))))=TRUE," ",(IF($X$1=1,(VLOOKUP(B448,'X1'!$B:$AZ,46,FALSE)),IF($X$1=2,(VLOOKUP(B448,'X2'!$B:$AZ,46,FALSE)),IF($X$1=3,(VLOOKUP(B448,'X3'!$B:$AZ,46,FALSE)),IF($X$1=4,(VLOOKUP(B448,'X4'!$B:$AZ,46,FALSE)),IF($X$1=5,(VLOOKUP(B448,'X5'!$B:$AZ,46,FALSE)),IF($X$1=6,(VLOOKUP(B448,'X6'!$B:$AZ,46,FALSE)),IF($X$1=7,(VLOOKUP(B448,'X7'!$B:$AZ,46,FALSE)),IF($X$1=8,(VLOOKUP(B448,'X8'!$B:$AZ,46,FALSE)),IF($X$1=9,(VLOOKUP(B448,'X9'!$B:$AZ,46,FALSE)),IF($X$1=10,(VLOOKUP(B448,'X10'!$B:$AZ,46,FALSE)),IF($X$1=11,(VLOOKUP(B448,'X11'!$B:$AZ,46,FALSE)),IF($X$1=12,(VLOOKUP(B448,'X12'!$B:$AZ,46,FALSE)),IF($X$1=13,(VLOOKUP(B448,'X13'!$B:$AZ,46,FALSE)),"B")))))))))))))))</f>
        <v xml:space="preserve"> </v>
      </c>
      <c r="R448" s="185" t="str">
        <f ca="1">IF(ISERROR(IF($X$1=1,(VLOOKUP(B448,'X1'!$B:$AZ,15,FALSE)),IF($X$1=2,(VLOOKUP(B448,'X2'!$B:$AZ,15,FALSE)),IF($X$1=3,(VLOOKUP(B448,'X3'!$B:$AZ,15,FALSE)),IF($X$1=4,(VLOOKUP(B448,'X4'!$B:$AZ,15,FALSE)),IF($X$1=5,(VLOOKUP(B448,'X5'!$B:$AZ,15,FALSE)),IF($X$1=6,(VLOOKUP(B448,'X6'!$B:$AZ,15,FALSE)),IF($X$1=7,(VLOOKUP(B448,'X7'!$B:$AZ,15,FALSE)),IF($X$1=8,(VLOOKUP(B448,'X8'!$B:$AZ,15,FALSE)),IF($X$1=9,(VLOOKUP(B448,'X9'!$B:$AZ,15,FALSE)),IF($X$1=10,(VLOOKUP(B448,'X10'!$B:$AZ,15,FALSE)),IF($X$1=11,(VLOOKUP(B448,'X11'!$B:$AZ,15,FALSE)),IF($X$1=12,(VLOOKUP(B448,'X12'!$B:$AZ,15,FALSE)),IF($X$1=13,(VLOOKUP(B448,'X13'!$B:$AZ,15,FALSE)),"B"))))))))))))))=TRUE," ",(IF($X$1=1,(VLOOKUP(B448,'X1'!$B:$AZ,15,FALSE)),IF($X$1=2,(VLOOKUP(B448,'X2'!$B:$AZ,15,FALSE)),IF($X$1=3,(VLOOKUP(B448,'X3'!$B:$AZ,15,FALSE)),IF($X$1=4,(VLOOKUP(B448,'X4'!$B:$AZ,15,FALSE)),IF($X$1=5,(VLOOKUP(B448,'X5'!$B:$AZ,15,FALSE)),IF($X$1=6,(VLOOKUP(B448,'X6'!$B:$AZ,15,FALSE)),IF($X$1=7,(VLOOKUP(B448,'X7'!$B:$AZ,15,FALSE)),IF($X$1=8,(VLOOKUP(B448,'X8'!$B:$AZ,15,FALSE)),IF($X$1=9,(VLOOKUP(B448,'X9'!$B:$AZ,15,FALSE)),IF($X$1=10,(VLOOKUP(B448,'X10'!$B:$AZ,15,FALSE)),IF($X$1=11,(VLOOKUP(B448,'X11'!$B:$AZ,15,FALSE)),IF($X$1=12,(VLOOKUP(B448,'X12'!$B:$AZ,15,FALSE)),IF($X$1=13,(VLOOKUP(B448,'X13'!$B:$AZ,15,FALSE)),"B")))))))))))))))</f>
        <v xml:space="preserve"> </v>
      </c>
      <c r="S448" s="185" t="str">
        <f ca="1">IF(ISERROR(IF((IF($X$1=1,(VLOOKUP(B448,'X1'!$B:$AZ,14,FALSE)),(IF($X$1=2,(VLOOKUP(B448,'X2'!$B:$AZ,14,FALSE)),(IF($X$1=3,(VLOOKUP(B448,'X3'!$B:$AZ,14,FALSE)),(IF($X$1=4,(VLOOKUP(B448,'X4'!$B:$AZ,14,FALSE)),(IF($X$1=5,(VLOOKUP(B448,'X5'!$B:$AZ,14,FALSE)),(IF($X$1=6,(VLOOKUP(B448,'X6'!$B:$AZ,14,FALSE)),(IF($X$1=7,(VLOOKUP(B448,'X7'!$B:$AZ,14,FALSE)),(IF($X$1=8,(VLOOKUP(B448,'X8'!$B:$AZ,14,FALSE)),(IF($X$1=9,(VLOOKUP(B448,'X9'!$B:$AZ,14,FALSE)),(IF($X$1=10,(VLOOKUP(B448,'X10'!$B:$AZ,14,FALSE)),(IF($X$1=11,(VLOOKUP(B448,'X11'!$B:$AZ,14,FALSE)),(IF($X$1=12,(VLOOKUP(B448,'X12'!$B:$AZ,14,FALSE)),(VLOOKUP(B448,'X13'!$B:$AZ,14,FALSE))))))))))))))))))))))))))=$V$1," ",(IF($X$1=1,(VLOOKUP(B448,'X1'!$B:$AZ,14,FALSE)),(IF($X$1=2,(VLOOKUP(B448,'X2'!$B:$AZ,14,FALSE)),(IF($X$1=3,(VLOOKUP(B448,'X3'!$B:$AZ,14,FALSE)),(IF($X$1=4,(VLOOKUP(B448,'X4'!$B:$AZ,14,FALSE)),(IF($X$1=5,(VLOOKUP(B448,'X5'!$B:$AZ,14,FALSE)),(IF($X$1=6,(VLOOKUP(B448,'X6'!$B:$AZ,14,FALSE)),(IF($X$1=7,(VLOOKUP(B448,'X7'!$B:$AZ,14,FALSE)),(IF($X$1=8,(VLOOKUP(B448,'X8'!$B:$AZ,14,FALSE)),(IF($X$1=9,(VLOOKUP(B448,'X9'!$B:$AZ,14,FALSE)),(IF($X$1=10,(VLOOKUP(B448,'X10'!$B:$AZ,14,FALSE)),(IF($X$1=11,(VLOOKUP(B448,'X11'!$B:$AZ,14,FALSE)),(IF($X$1=12,(VLOOKUP(B448,'X12'!$B:$AZ,14,FALSE)),(VLOOKUP(B448,'X13'!$B:$AZ,14,FALSE))))))))))))))))))))))))))))=TRUE," ",(IF((IF($X$1=1,(VLOOKUP(B448,'X1'!$B:$AZ,14,FALSE)),(IF($X$1=2,(VLOOKUP(B448,'X2'!$B:$AZ,14,FALSE)),(IF($X$1=3,(VLOOKUP(B448,'X3'!$B:$AZ,14,FALSE)),(IF($X$1=4,(VLOOKUP(B448,'X4'!$B:$AZ,14,FALSE)),(IF($X$1=5,(VLOOKUP(B448,'X5'!$B:$AZ,14,FALSE)),(IF($X$1=6,(VLOOKUP(B448,'X6'!$B:$AZ,14,FALSE)),(IF($X$1=7,(VLOOKUP(B448,'X7'!$B:$AZ,14,FALSE)),(IF($X$1=8,(VLOOKUP(B448,'X8'!$B:$AZ,14,FALSE)),(IF($X$1=9,(VLOOKUP(B448,'X9'!$B:$AZ,14,FALSE)),(IF($X$1=10,(VLOOKUP(B448,'X10'!$B:$AZ,14,FALSE)),(IF($X$1=11,(VLOOKUP(B448,'X11'!$B:$AZ,14,FALSE)),(IF($X$1=12,(VLOOKUP(B448,'X12'!$B:$AZ,14,FALSE)),(VLOOKUP(B448,'X13'!$B:$AZ,14,FALSE))))))))))))))))))))))))))=$V$1," ",(IF($X$1=1,(VLOOKUP(B448,'X1'!$B:$AZ,14,FALSE)),(IF($X$1=2,(VLOOKUP(B448,'X2'!$B:$AZ,14,FALSE)),(IF($X$1=3,(VLOOKUP(B448,'X3'!$B:$AZ,14,FALSE)),(IF($X$1=4,(VLOOKUP(B448,'X4'!$B:$AZ,14,FALSE)),(IF($X$1=5,(VLOOKUP(B448,'X5'!$B:$AZ,14,FALSE)),(IF($X$1=6,(VLOOKUP(B448,'X6'!$B:$AZ,14,FALSE)),(IF($X$1=7,(VLOOKUP(B448,'X7'!$B:$AZ,14,FALSE)),(IF($X$1=8,(VLOOKUP(B448,'X8'!$B:$AZ,14,FALSE)),(IF($X$1=9,(VLOOKUP(B448,'X9'!$B:$AZ,14,FALSE)),(IF($X$1=10,(VLOOKUP(B448,'X10'!$B:$AZ,14,FALSE)),(IF($X$1=11,(VLOOKUP(B448,'X11'!$B:$AZ,14,FALSE)),(IF($X$1=12,(VLOOKUP(B448,'X12'!$B:$AZ,14,FALSE)),(VLOOKUP(B448,'X13'!$B:$AZ,14,FALSE)))))))))))))))))))))))))))))</f>
        <v xml:space="preserve"> </v>
      </c>
    </row>
    <row r="449" spans="1:19" ht="14.1" customHeight="1" x14ac:dyDescent="0.2">
      <c r="A449" s="156" t="s">
        <v>1058</v>
      </c>
      <c r="B449" s="122" t="str">
        <f>IF(ISERROR(IF($U$16=1,(VLOOKUP(A449,$AC$89:$AH$125,2,FALSE)),IF((IF($X$1=1,'X1'!B408,(IF($X$1=2,'X2'!B408,(IF($X$1=3,'X3'!B408,(IF($X$1=4,'X4'!B408,(IF($X$1=5,'X5'!B408,(IF($X$1=6,'X6'!B408,(IF($X$1=7,'X7'!B408,(IF($X$1=8,'X8'!B408,(IF($X$1=9,'X9'!B408,(IF($X$1=10,'X10'!B408,(IF($X$1=11,'X11'!B408,(IF($X$1=12,'X12'!B408,'X13'!B408))))))))))))))))))))))))="","",(IF($X$1=1,'X1'!B408,(IF($X$1=2,'X2'!B408,(IF($X$1=3,'X3'!B408,(IF($X$1=4,'X4'!B408,(IF($X$1=5,'X5'!B408,(IF($X$1=6,'X6'!B408,(IF($X$1=7,'X7'!B408,(IF($X$1=8,'X8'!B408,(IF($X$1=9,'X9'!B408,(IF($X$1=10,'X10'!B408,(IF($X$1=11,'X11'!B408,(IF($X$1=12,'X12'!B408,'X13'!B408)))))))))))))))))))))))))))=TRUE," ",(IF($U$16=1,(VLOOKUP(A449,$AC$89:$AH$125,2,FALSE)),IF((IF($X$1=1,'X1'!B408,(IF($X$1=2,'X2'!B408,(IF($X$1=3,'X3'!B408,(IF($X$1=4,'X4'!B408,(IF($X$1=5,'X5'!B408,(IF($X$1=6,'X6'!B408,(IF($X$1=7,'X7'!B408,(IF($X$1=8,'X8'!B408,(IF($X$1=9,'X9'!B408,(IF($X$1=10,'X10'!B408,(IF($X$1=11,'X11'!B408,(IF($X$1=12,'X12'!B408,'X13'!B408))))))))))))))))))))))))="","",(IF($X$1=1,'X1'!B408,(IF($X$1=2,'X2'!B408,(IF($X$1=3,'X3'!B408,(IF($X$1=4,'X4'!B408,(IF($X$1=5,'X5'!B408,(IF($X$1=6,'X6'!B408,(IF($X$1=7,'X7'!B408,(IF($X$1=8,'X8'!B408,(IF($X$1=9,'X9'!B408,(IF($X$1=10,'X10'!B408,(IF($X$1=11,'X11'!B408,(IF($X$1=12,'X12'!B408,'X13'!B408))))))))))))))))))))))))))))</f>
        <v/>
      </c>
      <c r="C449" s="181" t="str">
        <f ca="1">IF(ISERROR(IF($X$1=1,(VLOOKUP(B449,'X1'!$B:$AZ,47,FALSE)),IF($X$1=2,(VLOOKUP(B449,'X2'!$B:$AZ,47,FALSE)),IF($X$1=3,(VLOOKUP(B449,'X3'!$B:$AZ,47,FALSE)),IF($X$1=4,(VLOOKUP(B449,'X4'!$B:$AZ,47,FALSE)),IF($X$1=5,(VLOOKUP(B449,'X5'!$B:$AZ,47,FALSE)),IF($X$1=6,(VLOOKUP(B449,'X6'!$B:$AZ,47,FALSE)),IF($X$1=7,(VLOOKUP(B449,'X7'!$B:$AZ,47,FALSE)),IF($X$1=8,(VLOOKUP(B449,'X8'!$B:$AZ,47,FALSE)),IF($X$1=9,(VLOOKUP(B449,'X9'!$B:$AZ,47,FALSE)),IF($X$1=10,(VLOOKUP(B449,'X10'!$B:$AZ,47,FALSE)),IF($X$1=11,(VLOOKUP(B449,'X11'!$B:$AZ,47,FALSE)),IF($X$1=12,(VLOOKUP(B449,'X12'!$B:$AZ,47,FALSE)),IF($X$1=13,(VLOOKUP(B449,'X13'!$B:$AZ,47,FALSE)),"B"))))))))))))))=TRUE," ",(IF($X$1=1,(VLOOKUP(B449,'X1'!$B:$AZ,47,FALSE)),IF($X$1=2,(VLOOKUP(B449,'X2'!$B:$AZ,47,FALSE)),IF($X$1=3,(VLOOKUP(B449,'X3'!$B:$AZ,47,FALSE)),IF($X$1=4,(VLOOKUP(B449,'X4'!$B:$AZ,47,FALSE)),IF($X$1=5,(VLOOKUP(B449,'X5'!$B:$AZ,47,FALSE)),IF($X$1=6,(VLOOKUP(B449,'X6'!$B:$AZ,47,FALSE)),IF($X$1=7,(VLOOKUP(B449,'X7'!$B:$AZ,47,FALSE)),IF($X$1=8,(VLOOKUP(B449,'X8'!$B:$AZ,47,FALSE)),IF($X$1=9,(VLOOKUP(B449,'X9'!$B:$AZ,47,FALSE)),IF($X$1=10,(VLOOKUP(B449,'X10'!$B:$AZ,47,FALSE)),IF($X$1=11,(VLOOKUP(B449,'X11'!$B:$AZ,47,FALSE)),IF($X$1=12,(VLOOKUP(B449,'X12'!$B:$AZ,47,FALSE)),IF($X$1=13,(VLOOKUP(B449,'X13'!$B:$AZ,47,FALSE)),"B")))))))))))))))</f>
        <v xml:space="preserve"> </v>
      </c>
      <c r="D449" s="181" t="str">
        <f ca="1">IF(ISERROR(IF($X$1=1,(VLOOKUP(B449,'X1'!$B:$AP,41,FALSE)),IF($X$1=2,(VLOOKUP(B449,'X2'!$B:$AP,41,FALSE)),IF($X$1=3,(VLOOKUP(B449,'X3'!$B:$AP,41,FALSE)),IF($X$1=4,(VLOOKUP(B449,'X4'!$B:$AP,41,FALSE)),IF($X$1=5,(VLOOKUP(B449,'X5'!$B:$AP,41,FALSE)),IF($X$1=6,(VLOOKUP(B449,'X6'!$B:$AP,41,FALSE)),IF($X$1=7,(VLOOKUP(B449,'X7'!$B:$AP,41,FALSE)),IF($X$1=8,(VLOOKUP(B449,'X8'!$B:$AP,41,FALSE)),IF($X$1=9,(VLOOKUP(B449,'X9'!$B:$AP,41,FALSE)),IF($X$1=10,(VLOOKUP(B449,'X10'!$B:$AP,41,FALSE)),IF($X$1=11,(VLOOKUP(B449,'X11'!$B:$AP,41,FALSE)),IF($X$1=12,(VLOOKUP(B449,'X12'!$B:$AP,41,FALSE)),IF($X$1=13,(VLOOKUP(B449,'X13'!$B:$AP,41,FALSE)),"B"))))))))))))))=TRUE," ",(IF($X$1=1,(VLOOKUP(B449,'X1'!$B:$AP,41,FALSE)),IF($X$1=2,(VLOOKUP(B449,'X2'!$B:$AP,41,FALSE)),IF($X$1=3,(VLOOKUP(B449,'X3'!$B:$AP,41,FALSE)),IF($X$1=4,(VLOOKUP(B449,'X4'!$B:$AP,41,FALSE)),IF($X$1=5,(VLOOKUP(B449,'X5'!$B:$AP,41,FALSE)),IF($X$1=6,(VLOOKUP(B449,'X6'!$B:$AP,41,FALSE)),IF($X$1=7,(VLOOKUP(B449,'X7'!$B:$AP,41,FALSE)),IF($X$1=8,(VLOOKUP(B449,'X8'!$B:$AP,41,FALSE)),IF($X$1=9,(VLOOKUP(B449,'X9'!$B:$AP,41,FALSE)),IF($X$1=10,(VLOOKUP(B449,'X10'!$B:$AP,41,FALSE)),IF($X$1=11,(VLOOKUP(B449,'X11'!$B:$AP,41,FALSE)),IF($X$1=12,(VLOOKUP(B449,'X12'!$B:$AP,41,FALSE)),IF($X$1=13,(VLOOKUP(B449,'X13'!$B:$AP,41,FALSE)),"B")))))))))))))))</f>
        <v xml:space="preserve"> </v>
      </c>
      <c r="E449" s="182" t="str">
        <f ca="1">IF(ISERROR(IF($X$1=1,(VLOOKUP(B449,'X1'!$B:$AP,7,FALSE)),IF($X$1=2,(VLOOKUP(B449,'X2'!$B:$AP,7,FALSE)),IF($X$1=3,(VLOOKUP(B449,'X3'!$B:$AP,7,FALSE)),IF($X$1=4,(VLOOKUP(B449,'X4'!$B:$AP,7,FALSE)),IF($X$1=5,(VLOOKUP(B449,'X5'!$B:$AP,7,FALSE)),IF($X$1=6,(VLOOKUP(B449,'X6'!$B:$AP,7,FALSE)),IF($X$1=7,(VLOOKUP(B449,'X7'!$B:$AP,7,FALSE)),IF($X$1=8,(VLOOKUP(B449,'X8'!$B:$AP,7,FALSE)),IF($X$1=9,(VLOOKUP(B449,'X9'!$B:$AP,7,FALSE)),IF($X$1=10,(VLOOKUP(B449,'X10'!$B:$AP,7,FALSE)),IF($X$1=11,(VLOOKUP(B449,'X11'!$B:$AP,7,FALSE)),IF($X$1=12,(VLOOKUP(B449,'X12'!$B:$AP,7,FALSE)),IF($X$1=13,(VLOOKUP(B449,'X13'!$B:$AP,7,FALSE)),"B"))))))))))))))=TRUE," ",(IF($X$1=1,(VLOOKUP(B449,'X1'!$B:$AP,7,FALSE)),IF($X$1=2,(VLOOKUP(B449,'X2'!$B:$AP,7,FALSE)),IF($X$1=3,(VLOOKUP(B449,'X3'!$B:$AP,7,FALSE)),IF($X$1=4,(VLOOKUP(B449,'X4'!$B:$AP,7,FALSE)),IF($X$1=5,(VLOOKUP(B449,'X5'!$B:$AP,7,FALSE)),IF($X$1=6,(VLOOKUP(B449,'X6'!$B:$AP,7,FALSE)),IF($X$1=7,(VLOOKUP(B449,'X7'!$B:$AP,7,FALSE)),IF($X$1=8,(VLOOKUP(B449,'X8'!$B:$AP,7,FALSE)),IF($X$1=9,(VLOOKUP(B449,'X9'!$B:$AP,7,FALSE)),IF($X$1=10,(VLOOKUP(B449,'X10'!$B:$AP,7,FALSE)),IF($X$1=11,(VLOOKUP(B449,'X11'!$B:$AP,7,FALSE)),IF($X$1=12,(VLOOKUP(B449,'X12'!$B:$AP,7,FALSE)),IF($X$1=13,(VLOOKUP(B449,'X13'!$B:$AP,7,FALSE)),"B")))))))))))))))</f>
        <v xml:space="preserve"> </v>
      </c>
      <c r="F449" s="182" t="str">
        <f ca="1">IF(ISERROR(IF((IF($X$1=1,(VLOOKUP(B449,'X1'!$B:$AO,6,FALSE)),(IF($X$1=2,(VLOOKUP(B449,'X2'!$B:$AO,6,FALSE)),(IF($X$1=3,(VLOOKUP(B449,'X3'!$B:$AO,6,FALSE)),(IF($X$1=4,(VLOOKUP(B449,'X4'!$B:$AO,6,FALSE)),(IF($X$1=5,(VLOOKUP(B449,'X5'!$B:$AO,6,FALSE)),(IF($X$1=6,(VLOOKUP(B449,'X6'!$B:$AO,6,FALSE)),(IF($X$1=7,(VLOOKUP(B449,'X7'!$B:$AO,6,FALSE)),(IF($X$1=8,(VLOOKUP(B449,'X8'!$B:$AO,6,FALSE)),(IF($X$1=9,(VLOOKUP(B449,'X9'!$B:$AO,6,FALSE)),(IF($X$1=10,(VLOOKUP(B449,'X10'!$B:$AO,6,FALSE)),(IF($X$1=11,(VLOOKUP(B449,'X11'!$B:$AO,6,FALSE)),(IF($X$1=12,(VLOOKUP(B449,'X12'!$B:$AO,6,FALSE)),(VLOOKUP(B449,'X13'!$B:$AO,6,FALSE))))))))))))))))))))))))))=$V$1," ",(IF($X$1=1,(VLOOKUP(B449,'X1'!$B:$AO,6,FALSE)),(IF($X$1=2,(VLOOKUP(B449,'X2'!$B:$AO,6,FALSE)),(IF($X$1=3,(VLOOKUP(B449,'X3'!$B:$AO,6,FALSE)),(IF($X$1=4,(VLOOKUP(B449,'X4'!$B:$AO,6,FALSE)),(IF($X$1=5,(VLOOKUP(B449,'X5'!$B:$AO,6,FALSE)),(IF($X$1=6,(VLOOKUP(B449,'X6'!$B:$AO,6,FALSE)),(IF($X$1=7,(VLOOKUP(B449,'X7'!$B:$AO,6,FALSE)),(IF($X$1=8,(VLOOKUP(B449,'X8'!$B:$AO,6,FALSE)),(IF($X$1=9,(VLOOKUP(B449,'X9'!$B:$AO,6,FALSE)),(IF($X$1=10,(VLOOKUP(B449,'X10'!$B:$AO,6,FALSE)),(IF($X$1=11,(VLOOKUP(B449,'X11'!$B:$AO,6,FALSE)),(IF($X$1=12,(VLOOKUP(B449,'X12'!$B:$AO,6,FALSE)),(VLOOKUP(B449,'X13'!$B:$AO,6,FALSE))))))))))))))))))))))))))))=TRUE," ",(IF((IF($X$1=1,(VLOOKUP(B449,'X1'!$B:$AO,6,FALSE)),(IF($X$1=2,(VLOOKUP(B449,'X2'!$B:$AO,6,FALSE)),(IF($X$1=3,(VLOOKUP(B449,'X3'!$B:$AO,6,FALSE)),(IF($X$1=4,(VLOOKUP(B449,'X4'!$B:$AO,6,FALSE)),(IF($X$1=5,(VLOOKUP(B449,'X5'!$B:$AO,6,FALSE)),(IF($X$1=6,(VLOOKUP(B449,'X6'!$B:$AO,6,FALSE)),(IF($X$1=7,(VLOOKUP(B449,'X7'!$B:$AO,6,FALSE)),(IF($X$1=8,(VLOOKUP(B449,'X8'!$B:$AO,6,FALSE)),(IF($X$1=9,(VLOOKUP(B449,'X9'!$B:$AO,6,FALSE)),(IF($X$1=10,(VLOOKUP(B449,'X10'!$B:$AO,6,FALSE)),(IF($X$1=11,(VLOOKUP(B449,'X11'!$B:$AO,6,FALSE)),(IF($X$1=12,(VLOOKUP(B449,'X12'!$B:$AO,6,FALSE)),(VLOOKUP(B449,'X13'!$B:$AO,6,FALSE))))))))))))))))))))))))))=$V$1," ",(IF($X$1=1,(VLOOKUP(B449,'X1'!$B:$AO,6,FALSE)),(IF($X$1=2,(VLOOKUP(B449,'X2'!$B:$AO,6,FALSE)),(IF($X$1=3,(VLOOKUP(B449,'X3'!$B:$AO,6,FALSE)),(IF($X$1=4,(VLOOKUP(B449,'X4'!$B:$AO,6,FALSE)),(IF($X$1=5,(VLOOKUP(B449,'X5'!$B:$AO,6,FALSE)),(IF($X$1=6,(VLOOKUP(B449,'X6'!$B:$AO,6,FALSE)),(IF($X$1=7,(VLOOKUP(B449,'X7'!$B:$AO,6,FALSE)),(IF($X$1=8,(VLOOKUP(B449,'X8'!$B:$AO,6,FALSE)),(IF($X$1=9,(VLOOKUP(B449,'X9'!$B:$AO,6,FALSE)),(IF($X$1=10,(VLOOKUP(B449,'X10'!$B:$AO,6,FALSE)),(IF($X$1=11,(VLOOKUP(B449,'X11'!$B:$AO,6,FALSE)),(IF($X$1=12,(VLOOKUP(B449,'X12'!$B:$AO,6,FALSE)),(VLOOKUP(B449,'X13'!$B:$AO,6,FALSE)))))))))))))))))))))))))))))</f>
        <v xml:space="preserve"> </v>
      </c>
      <c r="G449" s="182" t="str">
        <f ca="1">IF(ISERROR(IF($X$1=1,(VLOOKUP(B449,'X1'!$B:$AZ,44,FALSE)),IF($X$1=2,(VLOOKUP(B449,'X2'!$B:$AZ,44,FALSE)),IF($X$1=3,(VLOOKUP(B449,'X3'!$B:$AZ,44,FALSE)),IF($X$1=4,(VLOOKUP(B449,'X4'!$B:$AZ,44,FALSE)),IF($X$1=5,(VLOOKUP(B449,'X5'!$B:$AZ,44,FALSE)),IF($X$1=6,(VLOOKUP(B449,'X6'!$B:$AZ,44,FALSE)),IF($X$1=7,(VLOOKUP(B449,'X7'!$B:$AZ,44,FALSE)),IF($X$1=8,(VLOOKUP(B449,'X8'!$B:$AZ,44,FALSE)),IF($X$1=9,(VLOOKUP(B449,'X9'!$B:$AZ,44,FALSE)),IF($X$1=10,(VLOOKUP(B449,'X10'!$B:$AZ,44,FALSE)),IF($X$1=11,(VLOOKUP(B449,'X11'!$B:$AZ,44,FALSE)),IF($X$1=12,(VLOOKUP(B449,'X12'!$B:$AZ,44,FALSE)),IF($X$1=13,(VLOOKUP(B449,'X13'!$B:$AZ,44,FALSE)),"B"))))))))))))))=TRUE," ",(IF($X$1=1,(VLOOKUP(B449,'X1'!$B:$AZ,44,FALSE)),IF($X$1=2,(VLOOKUP(B449,'X2'!$B:$AZ,44,FALSE)),IF($X$1=3,(VLOOKUP(B449,'X3'!$B:$AZ,44,FALSE)),IF($X$1=4,(VLOOKUP(B449,'X4'!$B:$AZ,44,FALSE)),IF($X$1=5,(VLOOKUP(B449,'X5'!$B:$AZ,44,FALSE)),IF($X$1=6,(VLOOKUP(B449,'X6'!$B:$AZ,44,FALSE)),IF($X$1=7,(VLOOKUP(B449,'X7'!$B:$AZ,44,FALSE)),IF($X$1=8,(VLOOKUP(B449,'X8'!$B:$AZ,44,FALSE)),IF($X$1=9,(VLOOKUP(B449,'X9'!$B:$AZ,44,FALSE)),IF($X$1=10,(VLOOKUP(B449,'X10'!$B:$AZ,44,FALSE)),IF($X$1=11,(VLOOKUP(B449,'X11'!$B:$AZ,44,FALSE)),IF($X$1=12,(VLOOKUP(B449,'X12'!$B:$AZ,44,FALSE)),IF($X$1=13,(VLOOKUP(B449,'X13'!$B:$AZ,44,FALSE)),"B")))))))))))))))</f>
        <v xml:space="preserve"> </v>
      </c>
      <c r="H449" s="182" t="str">
        <f ca="1">IF(ISERROR(IF($X$1=1,(VLOOKUP(B449,'X1'!$B:$AZ,8,FALSE)),IF($X$1=2,(VLOOKUP(B449,'X2'!$B:$AZ,8,FALSE)),IF($X$1=3,(VLOOKUP(B449,'X3'!$B:$AZ,8,FALSE)),IF($X$1=4,(VLOOKUP(B449,'X4'!$B:$AZ,8,FALSE)),IF($X$1=5,(VLOOKUP(B449,'X5'!$B:$AZ,8,FALSE)),IF($X$1=6,(VLOOKUP(B449,'X6'!$B:$AZ,8,FALSE)),IF($X$1=7,(VLOOKUP(B449,'X7'!$B:$AZ,8,FALSE)),IF($X$1=8,(VLOOKUP(B449,'X8'!$B:$AZ,8,FALSE)),IF($X$1=9,(VLOOKUP(B449,'X9'!$B:$AZ,8,FALSE)),IF($X$1=10,(VLOOKUP(B449,'X10'!$B:$AZ,8,FALSE)),IF($X$1=11,(VLOOKUP(B449,'X11'!$B:$AZ,8,FALSE)),IF($X$1=12,(VLOOKUP(B449,'X12'!$B:$AZ,8,FALSE)),IF($X$1=13,(VLOOKUP(B449,'X13'!$B:$AZ,8,FALSE)),"B"))))))))))))))=TRUE," ",(IF($X$1=1,(VLOOKUP(B449,'X1'!$B:$AZ,8,FALSE)),IF($X$1=2,(VLOOKUP(B449,'X2'!$B:$AZ,8,FALSE)),IF($X$1=3,(VLOOKUP(B449,'X3'!$B:$AZ,8,FALSE)),IF($X$1=4,(VLOOKUP(B449,'X4'!$B:$AZ,8,FALSE)),IF($X$1=5,(VLOOKUP(B449,'X5'!$B:$AZ,8,FALSE)),IF($X$1=6,(VLOOKUP(B449,'X6'!$B:$AZ,8,FALSE)),IF($X$1=7,(VLOOKUP(B449,'X7'!$B:$AZ,8,FALSE)),IF($X$1=8,(VLOOKUP(B449,'X8'!$B:$AZ,8,FALSE)),IF($X$1=9,(VLOOKUP(B449,'X9'!$B:$AZ,8,FALSE)),IF($X$1=10,(VLOOKUP(B449,'X10'!$B:$AZ,8,FALSE)),IF($X$1=11,(VLOOKUP(B449,'X11'!$B:$AZ,8,FALSE)),IF($X$1=12,(VLOOKUP(B449,'X12'!$B:$AZ,8,FALSE)),IF($X$1=13,(VLOOKUP(B449,'X13'!$B:$AZ,8,FALSE)),"B")))))))))))))))</f>
        <v xml:space="preserve"> </v>
      </c>
      <c r="I449" s="183" t="str">
        <f ca="1">IF(ISERROR(IF($X$1=1,(VLOOKUP(B449,'X1'!$B:$AZ,2,FALSE)),IF($X$1=2,(VLOOKUP(B449,'X2'!$B:$AZ,2,FALSE)),IF($X$1=3,(VLOOKUP(B449,'X3'!$B:$AZ,2,FALSE)),IF($X$1=4,(VLOOKUP(B449,'X4'!$B:$AZ,2,FALSE)),IF($X$1=5,(VLOOKUP(B449,'X5'!$B:$AZ,2,FALSE)),IF($X$1=6,(VLOOKUP(B449,'X6'!$B:$AZ,2,FALSE)),IF($X$1=7,(VLOOKUP(B449,'X7'!$B:$AZ,2,FALSE)),IF($X$1=8,(VLOOKUP(B449,'X8'!$B:$AZ,2,FALSE)),IF($X$1=9,(VLOOKUP(B449,'X9'!$B:$AZ,2,FALSE)),IF($X$1=10,(VLOOKUP(B449,'X10'!$B:$AZ,2,FALSE)),IF($X$1=11,(VLOOKUP(B449,'X11'!$B:$AZ,2,FALSE)),IF($X$1=12,(VLOOKUP(B449,'X12'!$B:$AZ,2,FALSE)),IF($X$1=13,(VLOOKUP(B449,'X13'!$B:$AZ,2,FALSE)),"B"))))))))))))))=TRUE," ",(IF($X$1=1,(VLOOKUP(B449,'X1'!$B:$AZ,2,FALSE)),IF($X$1=2,(VLOOKUP(B449,'X2'!$B:$AZ,2,FALSE)),IF($X$1=3,(VLOOKUP(B449,'X3'!$B:$AZ,2,FALSE)),IF($X$1=4,(VLOOKUP(B449,'X4'!$B:$AZ,2,FALSE)),IF($X$1=5,(VLOOKUP(B449,'X5'!$B:$AZ,2,FALSE)),IF($X$1=6,(VLOOKUP(B449,'X6'!$B:$AZ,2,FALSE)),IF($X$1=7,(VLOOKUP(B449,'X7'!$B:$AZ,2,FALSE)),IF($X$1=8,(VLOOKUP(B449,'X8'!$B:$AZ,2,FALSE)),IF($X$1=9,(VLOOKUP(B449,'X9'!$B:$AZ,2,FALSE)),IF($X$1=10,(VLOOKUP(B449,'X10'!$B:$AZ,2,FALSE)),IF($X$1=11,(VLOOKUP(B449,'X11'!$B:$AZ,2,FALSE)),IF($X$1=12,(VLOOKUP(B449,'X12'!$B:$AZ,2,FALSE)),IF($X$1=13,(VLOOKUP(B449,'X13'!$B:$AZ,2,FALSE)),"B")))))))))))))))</f>
        <v xml:space="preserve"> </v>
      </c>
      <c r="J449" s="183" t="str">
        <f ca="1">IF(ISERROR(IF($X$1=1,(VLOOKUP(B449,'X1'!$B:$AZ,3,FALSE)),IF($X$1=2,(VLOOKUP(B449,'X2'!$B:$AZ,3,FALSE)),IF($X$1=3,(VLOOKUP(B449,'X3'!$B:$AZ,3,FALSE)),IF($X$1=4,(VLOOKUP(B449,'X4'!$B:$AZ,3,FALSE)),IF($X$1=5,(VLOOKUP(B449,'X5'!$B:$AZ,3,FALSE)),IF($X$1=6,(VLOOKUP(B449,'X6'!$B:$AZ,3,FALSE)),IF($X$1=7,(VLOOKUP(B449,'X7'!$B:$AZ,3,FALSE)),IF($X$1=8,(VLOOKUP(B449,'X8'!$B:$AZ,3,FALSE)),IF($X$1=9,(VLOOKUP(B449,'X9'!$B:$AZ,3,FALSE)),IF($X$1=10,(VLOOKUP(B449,'X10'!$B:$AZ,3,FALSE)),IF($X$1=11,(VLOOKUP(B449,'X11'!$B:$AZ,3,FALSE)),IF($X$1=12,(VLOOKUP(B449,'X12'!$B:$AZ,3,FALSE)),IF($X$1=13,(VLOOKUP(B449,'X13'!$B:$AZ,3,FALSE)),"B"))))))))))))))=TRUE," ",(IF($X$1=1,(VLOOKUP(B449,'X1'!$B:$AZ,3,FALSE)),IF($X$1=2,(VLOOKUP(B449,'X2'!$B:$AZ,3,FALSE)),IF($X$1=3,(VLOOKUP(B449,'X3'!$B:$AZ,3,FALSE)),IF($X$1=4,(VLOOKUP(B449,'X4'!$B:$AZ,3,FALSE)),IF($X$1=5,(VLOOKUP(B449,'X5'!$B:$AZ,3,FALSE)),IF($X$1=6,(VLOOKUP(B449,'X6'!$B:$AZ,3,FALSE)),IF($X$1=7,(VLOOKUP(B449,'X7'!$B:$AZ,3,FALSE)),IF($X$1=8,(VLOOKUP(B449,'X8'!$B:$AZ,3,FALSE)),IF($X$1=9,(VLOOKUP(B449,'X9'!$B:$AZ,3,FALSE)),IF($X$1=10,(VLOOKUP(B449,'X10'!$B:$AZ,3,FALSE)),IF($X$1=11,(VLOOKUP(B449,'X11'!$B:$AZ,3,FALSE)),IF($X$1=12,(VLOOKUP(B449,'X12'!$B:$AZ,3,FALSE)),IF($X$1=13,(VLOOKUP(B449,'X13'!$B:$AZ,3,FALSE)),"B")))))))))))))))</f>
        <v xml:space="preserve"> </v>
      </c>
      <c r="K449" s="183" t="str">
        <f ca="1">IF(ISERROR(IF($X$1=1,(VLOOKUP(B449,'X1'!$B:$AZ,5,FALSE)),IF($X$1=2,(VLOOKUP(B449,'X2'!$B:$AZ,5,FALSE)),IF($X$1=3,(VLOOKUP(B449,'X3'!$B:$AZ,5,FALSE)),IF($X$1=4,(VLOOKUP(B449,'X4'!$B:$AZ,5,FALSE)),IF($X$1=5,(VLOOKUP(B449,'X5'!$B:$AZ,5,FALSE)),IF($X$1=6,(VLOOKUP(B449,'X6'!$B:$AZ,5,FALSE)),IF($X$1=7,(VLOOKUP(B449,'X7'!$B:$AZ,5,FALSE)),IF($X$1=8,(VLOOKUP(B449,'X8'!$B:$AZ,5,FALSE)),IF($X$1=9,(VLOOKUP(B449,'X9'!$B:$AZ,5,FALSE)),IF($X$1=10,(VLOOKUP(B449,'X10'!$B:$AZ,5,FALSE)),IF($X$1=11,(VLOOKUP(B449,'X11'!$B:$AZ,5,FALSE)),IF($X$1=12,(VLOOKUP(B449,'X12'!$B:$AZ,5,FALSE)),IF($X$1=13,(VLOOKUP(B449,'X13'!$B:$AZ,5,FALSE)),"B"))))))))))))))=TRUE," ",(IF($X$1=1,(VLOOKUP(B449,'X1'!$B:$AZ,5,FALSE)),IF($X$1=2,(VLOOKUP(B449,'X2'!$B:$AZ,5,FALSE)),IF($X$1=3,(VLOOKUP(B449,'X3'!$B:$AZ,5,FALSE)),IF($X$1=4,(VLOOKUP(B449,'X4'!$B:$AZ,5,FALSE)),IF($X$1=5,(VLOOKUP(B449,'X5'!$B:$AZ,5,FALSE)),IF($X$1=6,(VLOOKUP(B449,'X6'!$B:$AZ,5,FALSE)),IF($X$1=7,(VLOOKUP(B449,'X7'!$B:$AZ,5,FALSE)),IF($X$1=8,(VLOOKUP(B449,'X8'!$B:$AZ,5,FALSE)),IF($X$1=9,(VLOOKUP(B449,'X9'!$B:$AZ,5,FALSE)),IF($X$1=10,(VLOOKUP(B449,'X10'!$B:$AZ,5,FALSE)),IF($X$1=11,(VLOOKUP(B449,'X11'!$B:$AZ,5,FALSE)),IF($X$1=12,(VLOOKUP(B449,'X12'!$B:$AZ,5,FALSE)),IF($X$1=13,(VLOOKUP(B449,'X13'!$B:$AZ,5,FALSE)),"B")))))))))))))))</f>
        <v xml:space="preserve"> </v>
      </c>
      <c r="L449" s="184" t="str">
        <f ca="1">IF(ISERROR(IF($X$1=1,(VLOOKUP(B449,'X1'!$B:$AZ,9,FALSE)),IF($X$1=2,(VLOOKUP(B449,'X2'!$B:$AZ,9,FALSE)),IF($X$1=3,(VLOOKUP(B449,'X3'!$B:$AZ,9,FALSE)),IF($X$1=4,(VLOOKUP(B449,'X4'!$B:$AZ,9,FALSE)),IF($X$1=5,(VLOOKUP(B449,'X5'!$B:$AZ,9,FALSE)),IF($X$1=6,(VLOOKUP(B449,'X6'!$B:$AZ,9,FALSE)),IF($X$1=7,(VLOOKUP(B449,'X7'!$B:$AZ,9,FALSE)),IF($X$1=8,(VLOOKUP(B449,'X8'!$B:$AZ,9,FALSE)),IF($X$1=9,(VLOOKUP(B449,'X9'!$B:$AZ,9,FALSE)),IF($X$1=10,(VLOOKUP(B449,'X10'!$B:$AZ,9,FALSE)),IF($X$1=11,(VLOOKUP(B449,'X11'!$B:$AZ,9,FALSE)),IF($X$1=12,(VLOOKUP(B449,'X12'!$B:$AZ,9,FALSE)),IF($X$1=13,(VLOOKUP(B449,'X13'!$B:$AZ,9,FALSE)),"B"))))))))))))))=TRUE," ",(IF($X$1=1,(VLOOKUP(B449,'X1'!$B:$AZ,9,FALSE)),IF($X$1=2,(VLOOKUP(B449,'X2'!$B:$AZ,9,FALSE)),IF($X$1=3,(VLOOKUP(B449,'X3'!$B:$AZ,9,FALSE)),IF($X$1=4,(VLOOKUP(B449,'X4'!$B:$AZ,9,FALSE)),IF($X$1=5,(VLOOKUP(B449,'X5'!$B:$AZ,9,FALSE)),IF($X$1=6,(VLOOKUP(B449,'X6'!$B:$AZ,9,FALSE)),IF($X$1=7,(VLOOKUP(B449,'X7'!$B:$AZ,9,FALSE)),IF($X$1=8,(VLOOKUP(B449,'X8'!$B:$AZ,9,FALSE)),IF($X$1=9,(VLOOKUP(B449,'X9'!$B:$AZ,9,FALSE)),IF($X$1=10,(VLOOKUP(B449,'X10'!$B:$AZ,9,FALSE)),IF($X$1=11,(VLOOKUP(B449,'X11'!$B:$AZ,9,FALSE)),IF($X$1=12,(VLOOKUP(B449,'X12'!$B:$AZ,9,FALSE)),IF($X$1=13,(VLOOKUP(B449,'X13'!$B:$AZ,9,FALSE)),"B")))))))))))))))</f>
        <v xml:space="preserve"> </v>
      </c>
      <c r="M449" s="184" t="str">
        <f ca="1">IF(ISERROR(IF($X$1=1,(VLOOKUP(B449,'X1'!$B:$AZ,10,FALSE)),IF($X$1=2,(VLOOKUP(B449,'X2'!$B:$AZ,10,FALSE)),IF($X$1=3,(VLOOKUP(B449,'X3'!$B:$AZ,10,FALSE)),IF($X$1=4,(VLOOKUP(B449,'X4'!$B:$AZ,10,FALSE)),IF($X$1=5,(VLOOKUP(B449,'X5'!$B:$AZ,10,FALSE)),IF($X$1=6,(VLOOKUP(B449,'X6'!$B:$AZ,10,FALSE)),IF($X$1=7,(VLOOKUP(B449,'X7'!$B:$AZ,10,FALSE)),IF($X$1=8,(VLOOKUP(B449,'X8'!$B:$AZ,10,FALSE)),IF($X$1=9,(VLOOKUP(B449,'X9'!$B:$AZ,10,FALSE)),IF($X$1=10,(VLOOKUP(B449,'X10'!$B:$AZ,10,FALSE)),IF($X$1=11,(VLOOKUP(B449,'X11'!$B:$AZ,10,FALSE)),IF($X$1=12,(VLOOKUP(B449,'X12'!$B:$AZ,10,FALSE)),IF($X$1=13,(VLOOKUP(B449,'X13'!$B:$AZ,10,FALSE)),"B"))))))))))))))=TRUE," ",(IF($X$1=1,(VLOOKUP(B449,'X1'!$B:$AZ,10,FALSE)),IF($X$1=2,(VLOOKUP(B449,'X2'!$B:$AZ,10,FALSE)),IF($X$1=3,(VLOOKUP(B449,'X3'!$B:$AZ,10,FALSE)),IF($X$1=4,(VLOOKUP(B449,'X4'!$B:$AZ,10,FALSE)),IF($X$1=5,(VLOOKUP(B449,'X5'!$B:$AZ,10,FALSE)),IF($X$1=6,(VLOOKUP(B449,'X6'!$B:$AZ,10,FALSE)),IF($X$1=7,(VLOOKUP(B449,'X7'!$B:$AZ,10,FALSE)),IF($X$1=8,(VLOOKUP(B449,'X8'!$B:$AZ,10,FALSE)),IF($X$1=9,(VLOOKUP(B449,'X9'!$B:$AZ,10,FALSE)),IF($X$1=10,(VLOOKUP(B449,'X10'!$B:$AZ,10,FALSE)),IF($X$1=11,(VLOOKUP(B449,'X11'!$B:$AZ,10,FALSE)),IF($X$1=12,(VLOOKUP(B449,'X12'!$B:$AZ,10,FALSE)),IF($X$1=13,(VLOOKUP(B449,'X13'!$B:$AZ,10,FALSE)),"B")))))))))))))))</f>
        <v xml:space="preserve"> </v>
      </c>
      <c r="N449" s="185" t="str">
        <f ca="1">IF(ISERROR(IF($X$1=1,(VLOOKUP(B449,'X1'!$B:$AZ,45,FALSE)),IF($X$1=2,(VLOOKUP(B449,'X2'!$B:$AZ,45,FALSE)),IF($X$1=3,(VLOOKUP(B449,'X3'!$B:$AZ,45,FALSE)),IF($X$1=4,(VLOOKUP(B449,'X4'!$B:$AZ,45,FALSE)),IF($X$1=5,(VLOOKUP(B449,'X5'!$B:$AZ,45,FALSE)),IF($X$1=6,(VLOOKUP(B449,'X6'!$B:$AZ,45,FALSE)),IF($X$1=7,(VLOOKUP(B449,'X7'!$B:$AZ,45,FALSE)),IF($X$1=8,(VLOOKUP(B449,'X8'!$B:$AZ,45,FALSE)),IF($X$1=9,(VLOOKUP(B449,'X9'!$B:$AZ,45,FALSE)),IF($X$1=10,(VLOOKUP(B449,'X10'!$B:$AZ,45,FALSE)),IF($X$1=11,(VLOOKUP(B449,'X11'!$B:$AZ,45,FALSE)),IF($X$1=12,(VLOOKUP(B449,'X12'!$B:$AZ,45,FALSE)),IF($X$1=13,(VLOOKUP(B449,'X13'!$B:$AZ,45,FALSE)),"B"))))))))))))))=TRUE," ",(IF($X$1=1,(VLOOKUP(B449,'X1'!$B:$AZ,45,FALSE)),IF($X$1=2,(VLOOKUP(B449,'X2'!$B:$AZ,45,FALSE)),IF($X$1=3,(VLOOKUP(B449,'X3'!$B:$AZ,45,FALSE)),IF($X$1=4,(VLOOKUP(B449,'X4'!$B:$AZ,45,FALSE)),IF($X$1=5,(VLOOKUP(B449,'X5'!$B:$AZ,45,FALSE)),IF($X$1=6,(VLOOKUP(B449,'X6'!$B:$AZ,45,FALSE)),IF($X$1=7,(VLOOKUP(B449,'X7'!$B:$AZ,45,FALSE)),IF($X$1=8,(VLOOKUP(B449,'X8'!$B:$AZ,45,FALSE)),IF($X$1=9,(VLOOKUP(B449,'X9'!$B:$AZ,45,FALSE)),IF($X$1=10,(VLOOKUP(B449,'X10'!$B:$AZ,45,FALSE)),IF($X$1=11,(VLOOKUP(B449,'X11'!$B:$AZ,45,FALSE)),IF($X$1=12,(VLOOKUP(B449,'X12'!$B:$AZ,45,FALSE)),IF($X$1=13,(VLOOKUP(B449,'X13'!$B:$AZ,45,FALSE)),"B")))))))))))))))</f>
        <v xml:space="preserve"> </v>
      </c>
      <c r="O449" s="184" t="str">
        <f ca="1">IF(ISERROR(IF($X$1=1,(VLOOKUP(B449,'X1'!$B:$AZ,11,FALSE)),IF($X$1=2,(VLOOKUP(B449,'X2'!$B:$AZ,11,FALSE)),IF($X$1=3,(VLOOKUP(B449,'X3'!$B:$AZ,11,FALSE)),IF($X$1=4,(VLOOKUP(B449,'X4'!$B:$AZ,11,FALSE)),IF($X$1=5,(VLOOKUP(B449,'X5'!$B:$AZ,11,FALSE)),IF($X$1=6,(VLOOKUP(B449,'X6'!$B:$AZ,11,FALSE)),IF($X$1=7,(VLOOKUP(B449,'X7'!$B:$AZ,11,FALSE)),IF($X$1=8,(VLOOKUP(B449,'X8'!$B:$AZ,11,FALSE)),IF($X$1=9,(VLOOKUP(B449,'X9'!$B:$AZ,11,FALSE)),IF($X$1=10,(VLOOKUP(B449,'X10'!$B:$AZ,11,FALSE)),IF($X$1=11,(VLOOKUP(B449,'X11'!$B:$AZ,11,FALSE)),IF($X$1=12,(VLOOKUP(B449,'X12'!$B:$AZ,11,FALSE)),IF($X$1=13,(VLOOKUP(B449,'X13'!$B:$AZ,11,FALSE)),"B"))))))))))))))=TRUE," ",(IF($X$1=1,(VLOOKUP(B449,'X1'!$B:$AZ,11,FALSE)),IF($X$1=2,(VLOOKUP(B449,'X2'!$B:$AZ,11,FALSE)),IF($X$1=3,(VLOOKUP(B449,'X3'!$B:$AZ,11,FALSE)),IF($X$1=4,(VLOOKUP(B449,'X4'!$B:$AZ,11,FALSE)),IF($X$1=5,(VLOOKUP(B449,'X5'!$B:$AZ,11,FALSE)),IF($X$1=6,(VLOOKUP(B449,'X6'!$B:$AZ,11,FALSE)),IF($X$1=7,(VLOOKUP(B449,'X7'!$B:$AZ,11,FALSE)),IF($X$1=8,(VLOOKUP(B449,'X8'!$B:$AZ,11,FALSE)),IF($X$1=9,(VLOOKUP(B449,'X9'!$B:$AZ,11,FALSE)),IF($X$1=10,(VLOOKUP(B449,'X10'!$B:$AZ,11,FALSE)),IF($X$1=11,(VLOOKUP(B449,'X11'!$B:$AZ,11,FALSE)),IF($X$1=12,(VLOOKUP(B449,'X12'!$B:$AZ,11,FALSE)),IF($X$1=13,(VLOOKUP(B449,'X13'!$B:$AZ,11,FALSE)),"B")))))))))))))))</f>
        <v xml:space="preserve"> </v>
      </c>
      <c r="P449" s="184" t="str">
        <f ca="1">IF(ISERROR(IF($X$1=1,(VLOOKUP(B449,'X1'!$B:$AZ,12,FALSE)),IF($X$1=2,(VLOOKUP(B449,'X2'!$B:$AZ,12,FALSE)),IF($X$1=3,(VLOOKUP(B449,'X3'!$B:$AZ,12,FALSE)),IF($X$1=4,(VLOOKUP(B449,'X4'!$B:$AZ,12,FALSE)),IF($X$1=5,(VLOOKUP(B449,'X5'!$B:$AZ,12,FALSE)),IF($X$1=6,(VLOOKUP(B449,'X6'!$B:$AZ,12,FALSE)),IF($X$1=7,(VLOOKUP(B449,'X7'!$B:$AZ,12,FALSE)),IF($X$1=8,(VLOOKUP(B449,'X8'!$B:$AZ,12,FALSE)),IF($X$1=9,(VLOOKUP(B449,'X9'!$B:$AZ,12,FALSE)),IF($X$1=10,(VLOOKUP(B449,'X10'!$B:$AZ,12,FALSE)),IF($X$1=11,(VLOOKUP(B449,'X11'!$B:$AZ,12,FALSE)),IF($X$1=12,(VLOOKUP(B449,'X12'!$B:$AZ,12,FALSE)),IF($X$1=13,(VLOOKUP(B449,'X13'!$B:$AZ,12,FALSE)),"B"))))))))))))))=TRUE," ",(IF($X$1=1,(VLOOKUP(B449,'X1'!$B:$AZ,12,FALSE)),IF($X$1=2,(VLOOKUP(B449,'X2'!$B:$AZ,12,FALSE)),IF($X$1=3,(VLOOKUP(B449,'X3'!$B:$AZ,12,FALSE)),IF($X$1=4,(VLOOKUP(B449,'X4'!$B:$AZ,12,FALSE)),IF($X$1=5,(VLOOKUP(B449,'X5'!$B:$AZ,12,FALSE)),IF($X$1=6,(VLOOKUP(B449,'X6'!$B:$AZ,12,FALSE)),IF($X$1=7,(VLOOKUP(B449,'X7'!$B:$AZ,12,FALSE)),IF($X$1=8,(VLOOKUP(B449,'X8'!$B:$AZ,12,FALSE)),IF($X$1=9,(VLOOKUP(B449,'X9'!$B:$AZ,12,FALSE)),IF($X$1=10,(VLOOKUP(B449,'X10'!$B:$AZ,12,FALSE)),IF($X$1=11,(VLOOKUP(B449,'X11'!$B:$AZ,12,FALSE)),IF($X$1=12,(VLOOKUP(B449,'X12'!$B:$AZ,12,FALSE)),IF($X$1=13,(VLOOKUP(B449,'X13'!$B:$AZ,12,FALSE)),"B")))))))))))))))</f>
        <v xml:space="preserve"> </v>
      </c>
      <c r="Q449" s="185" t="str">
        <f ca="1">IF(ISERROR(IF($X$1=1,(VLOOKUP(B449,'X1'!$B:$AZ,46,FALSE)),IF($X$1=2,(VLOOKUP(B449,'X2'!$B:$AZ,46,FALSE)),IF($X$1=3,(VLOOKUP(B449,'X3'!$B:$AZ,46,FALSE)),IF($X$1=4,(VLOOKUP(B449,'X4'!$B:$AZ,46,FALSE)),IF($X$1=5,(VLOOKUP(B449,'X5'!$B:$AZ,46,FALSE)),IF($X$1=6,(VLOOKUP(B449,'X6'!$B:$AZ,46,FALSE)),IF($X$1=7,(VLOOKUP(B449,'X7'!$B:$AZ,46,FALSE)),IF($X$1=8,(VLOOKUP(B449,'X8'!$B:$AZ,46,FALSE)),IF($X$1=9,(VLOOKUP(B449,'X9'!$B:$AZ,46,FALSE)),IF($X$1=10,(VLOOKUP(B449,'X10'!$B:$AZ,46,FALSE)),IF($X$1=11,(VLOOKUP(B449,'X11'!$B:$AZ,46,FALSE)),IF($X$1=12,(VLOOKUP(B449,'X12'!$B:$AZ,46,FALSE)),IF($X$1=13,(VLOOKUP(B449,'X13'!$B:$AZ,46,FALSE)),"B"))))))))))))))=TRUE," ",(IF($X$1=1,(VLOOKUP(B449,'X1'!$B:$AZ,46,FALSE)),IF($X$1=2,(VLOOKUP(B449,'X2'!$B:$AZ,46,FALSE)),IF($X$1=3,(VLOOKUP(B449,'X3'!$B:$AZ,46,FALSE)),IF($X$1=4,(VLOOKUP(B449,'X4'!$B:$AZ,46,FALSE)),IF($X$1=5,(VLOOKUP(B449,'X5'!$B:$AZ,46,FALSE)),IF($X$1=6,(VLOOKUP(B449,'X6'!$B:$AZ,46,FALSE)),IF($X$1=7,(VLOOKUP(B449,'X7'!$B:$AZ,46,FALSE)),IF($X$1=8,(VLOOKUP(B449,'X8'!$B:$AZ,46,FALSE)),IF($X$1=9,(VLOOKUP(B449,'X9'!$B:$AZ,46,FALSE)),IF($X$1=10,(VLOOKUP(B449,'X10'!$B:$AZ,46,FALSE)),IF($X$1=11,(VLOOKUP(B449,'X11'!$B:$AZ,46,FALSE)),IF($X$1=12,(VLOOKUP(B449,'X12'!$B:$AZ,46,FALSE)),IF($X$1=13,(VLOOKUP(B449,'X13'!$B:$AZ,46,FALSE)),"B")))))))))))))))</f>
        <v xml:space="preserve"> </v>
      </c>
      <c r="R449" s="185" t="str">
        <f ca="1">IF(ISERROR(IF($X$1=1,(VLOOKUP(B449,'X1'!$B:$AZ,15,FALSE)),IF($X$1=2,(VLOOKUP(B449,'X2'!$B:$AZ,15,FALSE)),IF($X$1=3,(VLOOKUP(B449,'X3'!$B:$AZ,15,FALSE)),IF($X$1=4,(VLOOKUP(B449,'X4'!$B:$AZ,15,FALSE)),IF($X$1=5,(VLOOKUP(B449,'X5'!$B:$AZ,15,FALSE)),IF($X$1=6,(VLOOKUP(B449,'X6'!$B:$AZ,15,FALSE)),IF($X$1=7,(VLOOKUP(B449,'X7'!$B:$AZ,15,FALSE)),IF($X$1=8,(VLOOKUP(B449,'X8'!$B:$AZ,15,FALSE)),IF($X$1=9,(VLOOKUP(B449,'X9'!$B:$AZ,15,FALSE)),IF($X$1=10,(VLOOKUP(B449,'X10'!$B:$AZ,15,FALSE)),IF($X$1=11,(VLOOKUP(B449,'X11'!$B:$AZ,15,FALSE)),IF($X$1=12,(VLOOKUP(B449,'X12'!$B:$AZ,15,FALSE)),IF($X$1=13,(VLOOKUP(B449,'X13'!$B:$AZ,15,FALSE)),"B"))))))))))))))=TRUE," ",(IF($X$1=1,(VLOOKUP(B449,'X1'!$B:$AZ,15,FALSE)),IF($X$1=2,(VLOOKUP(B449,'X2'!$B:$AZ,15,FALSE)),IF($X$1=3,(VLOOKUP(B449,'X3'!$B:$AZ,15,FALSE)),IF($X$1=4,(VLOOKUP(B449,'X4'!$B:$AZ,15,FALSE)),IF($X$1=5,(VLOOKUP(B449,'X5'!$B:$AZ,15,FALSE)),IF($X$1=6,(VLOOKUP(B449,'X6'!$B:$AZ,15,FALSE)),IF($X$1=7,(VLOOKUP(B449,'X7'!$B:$AZ,15,FALSE)),IF($X$1=8,(VLOOKUP(B449,'X8'!$B:$AZ,15,FALSE)),IF($X$1=9,(VLOOKUP(B449,'X9'!$B:$AZ,15,FALSE)),IF($X$1=10,(VLOOKUP(B449,'X10'!$B:$AZ,15,FALSE)),IF($X$1=11,(VLOOKUP(B449,'X11'!$B:$AZ,15,FALSE)),IF($X$1=12,(VLOOKUP(B449,'X12'!$B:$AZ,15,FALSE)),IF($X$1=13,(VLOOKUP(B449,'X13'!$B:$AZ,15,FALSE)),"B")))))))))))))))</f>
        <v xml:space="preserve"> </v>
      </c>
      <c r="S449" s="185" t="str">
        <f ca="1">IF(ISERROR(IF((IF($X$1=1,(VLOOKUP(B449,'X1'!$B:$AZ,14,FALSE)),(IF($X$1=2,(VLOOKUP(B449,'X2'!$B:$AZ,14,FALSE)),(IF($X$1=3,(VLOOKUP(B449,'X3'!$B:$AZ,14,FALSE)),(IF($X$1=4,(VLOOKUP(B449,'X4'!$B:$AZ,14,FALSE)),(IF($X$1=5,(VLOOKUP(B449,'X5'!$B:$AZ,14,FALSE)),(IF($X$1=6,(VLOOKUP(B449,'X6'!$B:$AZ,14,FALSE)),(IF($X$1=7,(VLOOKUP(B449,'X7'!$B:$AZ,14,FALSE)),(IF($X$1=8,(VLOOKUP(B449,'X8'!$B:$AZ,14,FALSE)),(IF($X$1=9,(VLOOKUP(B449,'X9'!$B:$AZ,14,FALSE)),(IF($X$1=10,(VLOOKUP(B449,'X10'!$B:$AZ,14,FALSE)),(IF($X$1=11,(VLOOKUP(B449,'X11'!$B:$AZ,14,FALSE)),(IF($X$1=12,(VLOOKUP(B449,'X12'!$B:$AZ,14,FALSE)),(VLOOKUP(B449,'X13'!$B:$AZ,14,FALSE))))))))))))))))))))))))))=$V$1," ",(IF($X$1=1,(VLOOKUP(B449,'X1'!$B:$AZ,14,FALSE)),(IF($X$1=2,(VLOOKUP(B449,'X2'!$B:$AZ,14,FALSE)),(IF($X$1=3,(VLOOKUP(B449,'X3'!$B:$AZ,14,FALSE)),(IF($X$1=4,(VLOOKUP(B449,'X4'!$B:$AZ,14,FALSE)),(IF($X$1=5,(VLOOKUP(B449,'X5'!$B:$AZ,14,FALSE)),(IF($X$1=6,(VLOOKUP(B449,'X6'!$B:$AZ,14,FALSE)),(IF($X$1=7,(VLOOKUP(B449,'X7'!$B:$AZ,14,FALSE)),(IF($X$1=8,(VLOOKUP(B449,'X8'!$B:$AZ,14,FALSE)),(IF($X$1=9,(VLOOKUP(B449,'X9'!$B:$AZ,14,FALSE)),(IF($X$1=10,(VLOOKUP(B449,'X10'!$B:$AZ,14,FALSE)),(IF($X$1=11,(VLOOKUP(B449,'X11'!$B:$AZ,14,FALSE)),(IF($X$1=12,(VLOOKUP(B449,'X12'!$B:$AZ,14,FALSE)),(VLOOKUP(B449,'X13'!$B:$AZ,14,FALSE))))))))))))))))))))))))))))=TRUE," ",(IF((IF($X$1=1,(VLOOKUP(B449,'X1'!$B:$AZ,14,FALSE)),(IF($X$1=2,(VLOOKUP(B449,'X2'!$B:$AZ,14,FALSE)),(IF($X$1=3,(VLOOKUP(B449,'X3'!$B:$AZ,14,FALSE)),(IF($X$1=4,(VLOOKUP(B449,'X4'!$B:$AZ,14,FALSE)),(IF($X$1=5,(VLOOKUP(B449,'X5'!$B:$AZ,14,FALSE)),(IF($X$1=6,(VLOOKUP(B449,'X6'!$B:$AZ,14,FALSE)),(IF($X$1=7,(VLOOKUP(B449,'X7'!$B:$AZ,14,FALSE)),(IF($X$1=8,(VLOOKUP(B449,'X8'!$B:$AZ,14,FALSE)),(IF($X$1=9,(VLOOKUP(B449,'X9'!$B:$AZ,14,FALSE)),(IF($X$1=10,(VLOOKUP(B449,'X10'!$B:$AZ,14,FALSE)),(IF($X$1=11,(VLOOKUP(B449,'X11'!$B:$AZ,14,FALSE)),(IF($X$1=12,(VLOOKUP(B449,'X12'!$B:$AZ,14,FALSE)),(VLOOKUP(B449,'X13'!$B:$AZ,14,FALSE))))))))))))))))))))))))))=$V$1," ",(IF($X$1=1,(VLOOKUP(B449,'X1'!$B:$AZ,14,FALSE)),(IF($X$1=2,(VLOOKUP(B449,'X2'!$B:$AZ,14,FALSE)),(IF($X$1=3,(VLOOKUP(B449,'X3'!$B:$AZ,14,FALSE)),(IF($X$1=4,(VLOOKUP(B449,'X4'!$B:$AZ,14,FALSE)),(IF($X$1=5,(VLOOKUP(B449,'X5'!$B:$AZ,14,FALSE)),(IF($X$1=6,(VLOOKUP(B449,'X6'!$B:$AZ,14,FALSE)),(IF($X$1=7,(VLOOKUP(B449,'X7'!$B:$AZ,14,FALSE)),(IF($X$1=8,(VLOOKUP(B449,'X8'!$B:$AZ,14,FALSE)),(IF($X$1=9,(VLOOKUP(B449,'X9'!$B:$AZ,14,FALSE)),(IF($X$1=10,(VLOOKUP(B449,'X10'!$B:$AZ,14,FALSE)),(IF($X$1=11,(VLOOKUP(B449,'X11'!$B:$AZ,14,FALSE)),(IF($X$1=12,(VLOOKUP(B449,'X12'!$B:$AZ,14,FALSE)),(VLOOKUP(B449,'X13'!$B:$AZ,14,FALSE)))))))))))))))))))))))))))))</f>
        <v xml:space="preserve"> </v>
      </c>
    </row>
    <row r="450" spans="1:19" ht="14.1" customHeight="1" x14ac:dyDescent="0.2">
      <c r="A450" s="156" t="s">
        <v>1058</v>
      </c>
      <c r="B450" s="122" t="str">
        <f>IF(ISERROR(IF($U$16=1,(VLOOKUP(A450,$AC$89:$AH$125,2,FALSE)),IF((IF($X$1=1,'X1'!B409,(IF($X$1=2,'X2'!B409,(IF($X$1=3,'X3'!B409,(IF($X$1=4,'X4'!B409,(IF($X$1=5,'X5'!B409,(IF($X$1=6,'X6'!B409,(IF($X$1=7,'X7'!B409,(IF($X$1=8,'X8'!B409,(IF($X$1=9,'X9'!B409,(IF($X$1=10,'X10'!B409,(IF($X$1=11,'X11'!B409,(IF($X$1=12,'X12'!B409,'X13'!B409))))))))))))))))))))))))="","",(IF($X$1=1,'X1'!B409,(IF($X$1=2,'X2'!B409,(IF($X$1=3,'X3'!B409,(IF($X$1=4,'X4'!B409,(IF($X$1=5,'X5'!B409,(IF($X$1=6,'X6'!B409,(IF($X$1=7,'X7'!B409,(IF($X$1=8,'X8'!B409,(IF($X$1=9,'X9'!B409,(IF($X$1=10,'X10'!B409,(IF($X$1=11,'X11'!B409,(IF($X$1=12,'X12'!B409,'X13'!B409)))))))))))))))))))))))))))=TRUE," ",(IF($U$16=1,(VLOOKUP(A450,$AC$89:$AH$125,2,FALSE)),IF((IF($X$1=1,'X1'!B409,(IF($X$1=2,'X2'!B409,(IF($X$1=3,'X3'!B409,(IF($X$1=4,'X4'!B409,(IF($X$1=5,'X5'!B409,(IF($X$1=6,'X6'!B409,(IF($X$1=7,'X7'!B409,(IF($X$1=8,'X8'!B409,(IF($X$1=9,'X9'!B409,(IF($X$1=10,'X10'!B409,(IF($X$1=11,'X11'!B409,(IF($X$1=12,'X12'!B409,'X13'!B409))))))))))))))))))))))))="","",(IF($X$1=1,'X1'!B409,(IF($X$1=2,'X2'!B409,(IF($X$1=3,'X3'!B409,(IF($X$1=4,'X4'!B409,(IF($X$1=5,'X5'!B409,(IF($X$1=6,'X6'!B409,(IF($X$1=7,'X7'!B409,(IF($X$1=8,'X8'!B409,(IF($X$1=9,'X9'!B409,(IF($X$1=10,'X10'!B409,(IF($X$1=11,'X11'!B409,(IF($X$1=12,'X12'!B409,'X13'!B409))))))))))))))))))))))))))))</f>
        <v/>
      </c>
      <c r="C450" s="181" t="str">
        <f ca="1">IF(ISERROR(IF($X$1=1,(VLOOKUP(B450,'X1'!$B:$AZ,47,FALSE)),IF($X$1=2,(VLOOKUP(B450,'X2'!$B:$AZ,47,FALSE)),IF($X$1=3,(VLOOKUP(B450,'X3'!$B:$AZ,47,FALSE)),IF($X$1=4,(VLOOKUP(B450,'X4'!$B:$AZ,47,FALSE)),IF($X$1=5,(VLOOKUP(B450,'X5'!$B:$AZ,47,FALSE)),IF($X$1=6,(VLOOKUP(B450,'X6'!$B:$AZ,47,FALSE)),IF($X$1=7,(VLOOKUP(B450,'X7'!$B:$AZ,47,FALSE)),IF($X$1=8,(VLOOKUP(B450,'X8'!$B:$AZ,47,FALSE)),IF($X$1=9,(VLOOKUP(B450,'X9'!$B:$AZ,47,FALSE)),IF($X$1=10,(VLOOKUP(B450,'X10'!$B:$AZ,47,FALSE)),IF($X$1=11,(VLOOKUP(B450,'X11'!$B:$AZ,47,FALSE)),IF($X$1=12,(VLOOKUP(B450,'X12'!$B:$AZ,47,FALSE)),IF($X$1=13,(VLOOKUP(B450,'X13'!$B:$AZ,47,FALSE)),"B"))))))))))))))=TRUE," ",(IF($X$1=1,(VLOOKUP(B450,'X1'!$B:$AZ,47,FALSE)),IF($X$1=2,(VLOOKUP(B450,'X2'!$B:$AZ,47,FALSE)),IF($X$1=3,(VLOOKUP(B450,'X3'!$B:$AZ,47,FALSE)),IF($X$1=4,(VLOOKUP(B450,'X4'!$B:$AZ,47,FALSE)),IF($X$1=5,(VLOOKUP(B450,'X5'!$B:$AZ,47,FALSE)),IF($X$1=6,(VLOOKUP(B450,'X6'!$B:$AZ,47,FALSE)),IF($X$1=7,(VLOOKUP(B450,'X7'!$B:$AZ,47,FALSE)),IF($X$1=8,(VLOOKUP(B450,'X8'!$B:$AZ,47,FALSE)),IF($X$1=9,(VLOOKUP(B450,'X9'!$B:$AZ,47,FALSE)),IF($X$1=10,(VLOOKUP(B450,'X10'!$B:$AZ,47,FALSE)),IF($X$1=11,(VLOOKUP(B450,'X11'!$B:$AZ,47,FALSE)),IF($X$1=12,(VLOOKUP(B450,'X12'!$B:$AZ,47,FALSE)),IF($X$1=13,(VLOOKUP(B450,'X13'!$B:$AZ,47,FALSE)),"B")))))))))))))))</f>
        <v xml:space="preserve"> </v>
      </c>
      <c r="D450" s="181" t="str">
        <f ca="1">IF(ISERROR(IF($X$1=1,(VLOOKUP(B450,'X1'!$B:$AP,41,FALSE)),IF($X$1=2,(VLOOKUP(B450,'X2'!$B:$AP,41,FALSE)),IF($X$1=3,(VLOOKUP(B450,'X3'!$B:$AP,41,FALSE)),IF($X$1=4,(VLOOKUP(B450,'X4'!$B:$AP,41,FALSE)),IF($X$1=5,(VLOOKUP(B450,'X5'!$B:$AP,41,FALSE)),IF($X$1=6,(VLOOKUP(B450,'X6'!$B:$AP,41,FALSE)),IF($X$1=7,(VLOOKUP(B450,'X7'!$B:$AP,41,FALSE)),IF($X$1=8,(VLOOKUP(B450,'X8'!$B:$AP,41,FALSE)),IF($X$1=9,(VLOOKUP(B450,'X9'!$B:$AP,41,FALSE)),IF($X$1=10,(VLOOKUP(B450,'X10'!$B:$AP,41,FALSE)),IF($X$1=11,(VLOOKUP(B450,'X11'!$B:$AP,41,FALSE)),IF($X$1=12,(VLOOKUP(B450,'X12'!$B:$AP,41,FALSE)),IF($X$1=13,(VLOOKUP(B450,'X13'!$B:$AP,41,FALSE)),"B"))))))))))))))=TRUE," ",(IF($X$1=1,(VLOOKUP(B450,'X1'!$B:$AP,41,FALSE)),IF($X$1=2,(VLOOKUP(B450,'X2'!$B:$AP,41,FALSE)),IF($X$1=3,(VLOOKUP(B450,'X3'!$B:$AP,41,FALSE)),IF($X$1=4,(VLOOKUP(B450,'X4'!$B:$AP,41,FALSE)),IF($X$1=5,(VLOOKUP(B450,'X5'!$B:$AP,41,FALSE)),IF($X$1=6,(VLOOKUP(B450,'X6'!$B:$AP,41,FALSE)),IF($X$1=7,(VLOOKUP(B450,'X7'!$B:$AP,41,FALSE)),IF($X$1=8,(VLOOKUP(B450,'X8'!$B:$AP,41,FALSE)),IF($X$1=9,(VLOOKUP(B450,'X9'!$B:$AP,41,FALSE)),IF($X$1=10,(VLOOKUP(B450,'X10'!$B:$AP,41,FALSE)),IF($X$1=11,(VLOOKUP(B450,'X11'!$B:$AP,41,FALSE)),IF($X$1=12,(VLOOKUP(B450,'X12'!$B:$AP,41,FALSE)),IF($X$1=13,(VLOOKUP(B450,'X13'!$B:$AP,41,FALSE)),"B")))))))))))))))</f>
        <v xml:space="preserve"> </v>
      </c>
      <c r="E450" s="182" t="str">
        <f ca="1">IF(ISERROR(IF($X$1=1,(VLOOKUP(B450,'X1'!$B:$AP,7,FALSE)),IF($X$1=2,(VLOOKUP(B450,'X2'!$B:$AP,7,FALSE)),IF($X$1=3,(VLOOKUP(B450,'X3'!$B:$AP,7,FALSE)),IF($X$1=4,(VLOOKUP(B450,'X4'!$B:$AP,7,FALSE)),IF($X$1=5,(VLOOKUP(B450,'X5'!$B:$AP,7,FALSE)),IF($X$1=6,(VLOOKUP(B450,'X6'!$B:$AP,7,FALSE)),IF($X$1=7,(VLOOKUP(B450,'X7'!$B:$AP,7,FALSE)),IF($X$1=8,(VLOOKUP(B450,'X8'!$B:$AP,7,FALSE)),IF($X$1=9,(VLOOKUP(B450,'X9'!$B:$AP,7,FALSE)),IF($X$1=10,(VLOOKUP(B450,'X10'!$B:$AP,7,FALSE)),IF($X$1=11,(VLOOKUP(B450,'X11'!$B:$AP,7,FALSE)),IF($X$1=12,(VLOOKUP(B450,'X12'!$B:$AP,7,FALSE)),IF($X$1=13,(VLOOKUP(B450,'X13'!$B:$AP,7,FALSE)),"B"))))))))))))))=TRUE," ",(IF($X$1=1,(VLOOKUP(B450,'X1'!$B:$AP,7,FALSE)),IF($X$1=2,(VLOOKUP(B450,'X2'!$B:$AP,7,FALSE)),IF($X$1=3,(VLOOKUP(B450,'X3'!$B:$AP,7,FALSE)),IF($X$1=4,(VLOOKUP(B450,'X4'!$B:$AP,7,FALSE)),IF($X$1=5,(VLOOKUP(B450,'X5'!$B:$AP,7,FALSE)),IF($X$1=6,(VLOOKUP(B450,'X6'!$B:$AP,7,FALSE)),IF($X$1=7,(VLOOKUP(B450,'X7'!$B:$AP,7,FALSE)),IF($X$1=8,(VLOOKUP(B450,'X8'!$B:$AP,7,FALSE)),IF($X$1=9,(VLOOKUP(B450,'X9'!$B:$AP,7,FALSE)),IF($X$1=10,(VLOOKUP(B450,'X10'!$B:$AP,7,FALSE)),IF($X$1=11,(VLOOKUP(B450,'X11'!$B:$AP,7,FALSE)),IF($X$1=12,(VLOOKUP(B450,'X12'!$B:$AP,7,FALSE)),IF($X$1=13,(VLOOKUP(B450,'X13'!$B:$AP,7,FALSE)),"B")))))))))))))))</f>
        <v xml:space="preserve"> </v>
      </c>
      <c r="F450" s="182" t="str">
        <f ca="1">IF(ISERROR(IF((IF($X$1=1,(VLOOKUP(B450,'X1'!$B:$AO,6,FALSE)),(IF($X$1=2,(VLOOKUP(B450,'X2'!$B:$AO,6,FALSE)),(IF($X$1=3,(VLOOKUP(B450,'X3'!$B:$AO,6,FALSE)),(IF($X$1=4,(VLOOKUP(B450,'X4'!$B:$AO,6,FALSE)),(IF($X$1=5,(VLOOKUP(B450,'X5'!$B:$AO,6,FALSE)),(IF($X$1=6,(VLOOKUP(B450,'X6'!$B:$AO,6,FALSE)),(IF($X$1=7,(VLOOKUP(B450,'X7'!$B:$AO,6,FALSE)),(IF($X$1=8,(VLOOKUP(B450,'X8'!$B:$AO,6,FALSE)),(IF($X$1=9,(VLOOKUP(B450,'X9'!$B:$AO,6,FALSE)),(IF($X$1=10,(VLOOKUP(B450,'X10'!$B:$AO,6,FALSE)),(IF($X$1=11,(VLOOKUP(B450,'X11'!$B:$AO,6,FALSE)),(IF($X$1=12,(VLOOKUP(B450,'X12'!$B:$AO,6,FALSE)),(VLOOKUP(B450,'X13'!$B:$AO,6,FALSE))))))))))))))))))))))))))=$V$1," ",(IF($X$1=1,(VLOOKUP(B450,'X1'!$B:$AO,6,FALSE)),(IF($X$1=2,(VLOOKUP(B450,'X2'!$B:$AO,6,FALSE)),(IF($X$1=3,(VLOOKUP(B450,'X3'!$B:$AO,6,FALSE)),(IF($X$1=4,(VLOOKUP(B450,'X4'!$B:$AO,6,FALSE)),(IF($X$1=5,(VLOOKUP(B450,'X5'!$B:$AO,6,FALSE)),(IF($X$1=6,(VLOOKUP(B450,'X6'!$B:$AO,6,FALSE)),(IF($X$1=7,(VLOOKUP(B450,'X7'!$B:$AO,6,FALSE)),(IF($X$1=8,(VLOOKUP(B450,'X8'!$B:$AO,6,FALSE)),(IF($X$1=9,(VLOOKUP(B450,'X9'!$B:$AO,6,FALSE)),(IF($X$1=10,(VLOOKUP(B450,'X10'!$B:$AO,6,FALSE)),(IF($X$1=11,(VLOOKUP(B450,'X11'!$B:$AO,6,FALSE)),(IF($X$1=12,(VLOOKUP(B450,'X12'!$B:$AO,6,FALSE)),(VLOOKUP(B450,'X13'!$B:$AO,6,FALSE))))))))))))))))))))))))))))=TRUE," ",(IF((IF($X$1=1,(VLOOKUP(B450,'X1'!$B:$AO,6,FALSE)),(IF($X$1=2,(VLOOKUP(B450,'X2'!$B:$AO,6,FALSE)),(IF($X$1=3,(VLOOKUP(B450,'X3'!$B:$AO,6,FALSE)),(IF($X$1=4,(VLOOKUP(B450,'X4'!$B:$AO,6,FALSE)),(IF($X$1=5,(VLOOKUP(B450,'X5'!$B:$AO,6,FALSE)),(IF($X$1=6,(VLOOKUP(B450,'X6'!$B:$AO,6,FALSE)),(IF($X$1=7,(VLOOKUP(B450,'X7'!$B:$AO,6,FALSE)),(IF($X$1=8,(VLOOKUP(B450,'X8'!$B:$AO,6,FALSE)),(IF($X$1=9,(VLOOKUP(B450,'X9'!$B:$AO,6,FALSE)),(IF($X$1=10,(VLOOKUP(B450,'X10'!$B:$AO,6,FALSE)),(IF($X$1=11,(VLOOKUP(B450,'X11'!$B:$AO,6,FALSE)),(IF($X$1=12,(VLOOKUP(B450,'X12'!$B:$AO,6,FALSE)),(VLOOKUP(B450,'X13'!$B:$AO,6,FALSE))))))))))))))))))))))))))=$V$1," ",(IF($X$1=1,(VLOOKUP(B450,'X1'!$B:$AO,6,FALSE)),(IF($X$1=2,(VLOOKUP(B450,'X2'!$B:$AO,6,FALSE)),(IF($X$1=3,(VLOOKUP(B450,'X3'!$B:$AO,6,FALSE)),(IF($X$1=4,(VLOOKUP(B450,'X4'!$B:$AO,6,FALSE)),(IF($X$1=5,(VLOOKUP(B450,'X5'!$B:$AO,6,FALSE)),(IF($X$1=6,(VLOOKUP(B450,'X6'!$B:$AO,6,FALSE)),(IF($X$1=7,(VLOOKUP(B450,'X7'!$B:$AO,6,FALSE)),(IF($X$1=8,(VLOOKUP(B450,'X8'!$B:$AO,6,FALSE)),(IF($X$1=9,(VLOOKUP(B450,'X9'!$B:$AO,6,FALSE)),(IF($X$1=10,(VLOOKUP(B450,'X10'!$B:$AO,6,FALSE)),(IF($X$1=11,(VLOOKUP(B450,'X11'!$B:$AO,6,FALSE)),(IF($X$1=12,(VLOOKUP(B450,'X12'!$B:$AO,6,FALSE)),(VLOOKUP(B450,'X13'!$B:$AO,6,FALSE)))))))))))))))))))))))))))))</f>
        <v xml:space="preserve"> </v>
      </c>
      <c r="G450" s="182" t="str">
        <f ca="1">IF(ISERROR(IF($X$1=1,(VLOOKUP(B450,'X1'!$B:$AZ,44,FALSE)),IF($X$1=2,(VLOOKUP(B450,'X2'!$B:$AZ,44,FALSE)),IF($X$1=3,(VLOOKUP(B450,'X3'!$B:$AZ,44,FALSE)),IF($X$1=4,(VLOOKUP(B450,'X4'!$B:$AZ,44,FALSE)),IF($X$1=5,(VLOOKUP(B450,'X5'!$B:$AZ,44,FALSE)),IF($X$1=6,(VLOOKUP(B450,'X6'!$B:$AZ,44,FALSE)),IF($X$1=7,(VLOOKUP(B450,'X7'!$B:$AZ,44,FALSE)),IF($X$1=8,(VLOOKUP(B450,'X8'!$B:$AZ,44,FALSE)),IF($X$1=9,(VLOOKUP(B450,'X9'!$B:$AZ,44,FALSE)),IF($X$1=10,(VLOOKUP(B450,'X10'!$B:$AZ,44,FALSE)),IF($X$1=11,(VLOOKUP(B450,'X11'!$B:$AZ,44,FALSE)),IF($X$1=12,(VLOOKUP(B450,'X12'!$B:$AZ,44,FALSE)),IF($X$1=13,(VLOOKUP(B450,'X13'!$B:$AZ,44,FALSE)),"B"))))))))))))))=TRUE," ",(IF($X$1=1,(VLOOKUP(B450,'X1'!$B:$AZ,44,FALSE)),IF($X$1=2,(VLOOKUP(B450,'X2'!$B:$AZ,44,FALSE)),IF($X$1=3,(VLOOKUP(B450,'X3'!$B:$AZ,44,FALSE)),IF($X$1=4,(VLOOKUP(B450,'X4'!$B:$AZ,44,FALSE)),IF($X$1=5,(VLOOKUP(B450,'X5'!$B:$AZ,44,FALSE)),IF($X$1=6,(VLOOKUP(B450,'X6'!$B:$AZ,44,FALSE)),IF($X$1=7,(VLOOKUP(B450,'X7'!$B:$AZ,44,FALSE)),IF($X$1=8,(VLOOKUP(B450,'X8'!$B:$AZ,44,FALSE)),IF($X$1=9,(VLOOKUP(B450,'X9'!$B:$AZ,44,FALSE)),IF($X$1=10,(VLOOKUP(B450,'X10'!$B:$AZ,44,FALSE)),IF($X$1=11,(VLOOKUP(B450,'X11'!$B:$AZ,44,FALSE)),IF($X$1=12,(VLOOKUP(B450,'X12'!$B:$AZ,44,FALSE)),IF($X$1=13,(VLOOKUP(B450,'X13'!$B:$AZ,44,FALSE)),"B")))))))))))))))</f>
        <v xml:space="preserve"> </v>
      </c>
      <c r="H450" s="182" t="str">
        <f ca="1">IF(ISERROR(IF($X$1=1,(VLOOKUP(B450,'X1'!$B:$AZ,8,FALSE)),IF($X$1=2,(VLOOKUP(B450,'X2'!$B:$AZ,8,FALSE)),IF($X$1=3,(VLOOKUP(B450,'X3'!$B:$AZ,8,FALSE)),IF($X$1=4,(VLOOKUP(B450,'X4'!$B:$AZ,8,FALSE)),IF($X$1=5,(VLOOKUP(B450,'X5'!$B:$AZ,8,FALSE)),IF($X$1=6,(VLOOKUP(B450,'X6'!$B:$AZ,8,FALSE)),IF($X$1=7,(VLOOKUP(B450,'X7'!$B:$AZ,8,FALSE)),IF($X$1=8,(VLOOKUP(B450,'X8'!$B:$AZ,8,FALSE)),IF($X$1=9,(VLOOKUP(B450,'X9'!$B:$AZ,8,FALSE)),IF($X$1=10,(VLOOKUP(B450,'X10'!$B:$AZ,8,FALSE)),IF($X$1=11,(VLOOKUP(B450,'X11'!$B:$AZ,8,FALSE)),IF($X$1=12,(VLOOKUP(B450,'X12'!$B:$AZ,8,FALSE)),IF($X$1=13,(VLOOKUP(B450,'X13'!$B:$AZ,8,FALSE)),"B"))))))))))))))=TRUE," ",(IF($X$1=1,(VLOOKUP(B450,'X1'!$B:$AZ,8,FALSE)),IF($X$1=2,(VLOOKUP(B450,'X2'!$B:$AZ,8,FALSE)),IF($X$1=3,(VLOOKUP(B450,'X3'!$B:$AZ,8,FALSE)),IF($X$1=4,(VLOOKUP(B450,'X4'!$B:$AZ,8,FALSE)),IF($X$1=5,(VLOOKUP(B450,'X5'!$B:$AZ,8,FALSE)),IF($X$1=6,(VLOOKUP(B450,'X6'!$B:$AZ,8,FALSE)),IF($X$1=7,(VLOOKUP(B450,'X7'!$B:$AZ,8,FALSE)),IF($X$1=8,(VLOOKUP(B450,'X8'!$B:$AZ,8,FALSE)),IF($X$1=9,(VLOOKUP(B450,'X9'!$B:$AZ,8,FALSE)),IF($X$1=10,(VLOOKUP(B450,'X10'!$B:$AZ,8,FALSE)),IF($X$1=11,(VLOOKUP(B450,'X11'!$B:$AZ,8,FALSE)),IF($X$1=12,(VLOOKUP(B450,'X12'!$B:$AZ,8,FALSE)),IF($X$1=13,(VLOOKUP(B450,'X13'!$B:$AZ,8,FALSE)),"B")))))))))))))))</f>
        <v xml:space="preserve"> </v>
      </c>
      <c r="I450" s="183" t="str">
        <f ca="1">IF(ISERROR(IF($X$1=1,(VLOOKUP(B450,'X1'!$B:$AZ,2,FALSE)),IF($X$1=2,(VLOOKUP(B450,'X2'!$B:$AZ,2,FALSE)),IF($X$1=3,(VLOOKUP(B450,'X3'!$B:$AZ,2,FALSE)),IF($X$1=4,(VLOOKUP(B450,'X4'!$B:$AZ,2,FALSE)),IF($X$1=5,(VLOOKUP(B450,'X5'!$B:$AZ,2,FALSE)),IF($X$1=6,(VLOOKUP(B450,'X6'!$B:$AZ,2,FALSE)),IF($X$1=7,(VLOOKUP(B450,'X7'!$B:$AZ,2,FALSE)),IF($X$1=8,(VLOOKUP(B450,'X8'!$B:$AZ,2,FALSE)),IF($X$1=9,(VLOOKUP(B450,'X9'!$B:$AZ,2,FALSE)),IF($X$1=10,(VLOOKUP(B450,'X10'!$B:$AZ,2,FALSE)),IF($X$1=11,(VLOOKUP(B450,'X11'!$B:$AZ,2,FALSE)),IF($X$1=12,(VLOOKUP(B450,'X12'!$B:$AZ,2,FALSE)),IF($X$1=13,(VLOOKUP(B450,'X13'!$B:$AZ,2,FALSE)),"B"))))))))))))))=TRUE," ",(IF($X$1=1,(VLOOKUP(B450,'X1'!$B:$AZ,2,FALSE)),IF($X$1=2,(VLOOKUP(B450,'X2'!$B:$AZ,2,FALSE)),IF($X$1=3,(VLOOKUP(B450,'X3'!$B:$AZ,2,FALSE)),IF($X$1=4,(VLOOKUP(B450,'X4'!$B:$AZ,2,FALSE)),IF($X$1=5,(VLOOKUP(B450,'X5'!$B:$AZ,2,FALSE)),IF($X$1=6,(VLOOKUP(B450,'X6'!$B:$AZ,2,FALSE)),IF($X$1=7,(VLOOKUP(B450,'X7'!$B:$AZ,2,FALSE)),IF($X$1=8,(VLOOKUP(B450,'X8'!$B:$AZ,2,FALSE)),IF($X$1=9,(VLOOKUP(B450,'X9'!$B:$AZ,2,FALSE)),IF($X$1=10,(VLOOKUP(B450,'X10'!$B:$AZ,2,FALSE)),IF($X$1=11,(VLOOKUP(B450,'X11'!$B:$AZ,2,FALSE)),IF($X$1=12,(VLOOKUP(B450,'X12'!$B:$AZ,2,FALSE)),IF($X$1=13,(VLOOKUP(B450,'X13'!$B:$AZ,2,FALSE)),"B")))))))))))))))</f>
        <v xml:space="preserve"> </v>
      </c>
      <c r="J450" s="183" t="str">
        <f ca="1">IF(ISERROR(IF($X$1=1,(VLOOKUP(B450,'X1'!$B:$AZ,3,FALSE)),IF($X$1=2,(VLOOKUP(B450,'X2'!$B:$AZ,3,FALSE)),IF($X$1=3,(VLOOKUP(B450,'X3'!$B:$AZ,3,FALSE)),IF($X$1=4,(VLOOKUP(B450,'X4'!$B:$AZ,3,FALSE)),IF($X$1=5,(VLOOKUP(B450,'X5'!$B:$AZ,3,FALSE)),IF($X$1=6,(VLOOKUP(B450,'X6'!$B:$AZ,3,FALSE)),IF($X$1=7,(VLOOKUP(B450,'X7'!$B:$AZ,3,FALSE)),IF($X$1=8,(VLOOKUP(B450,'X8'!$B:$AZ,3,FALSE)),IF($X$1=9,(VLOOKUP(B450,'X9'!$B:$AZ,3,FALSE)),IF($X$1=10,(VLOOKUP(B450,'X10'!$B:$AZ,3,FALSE)),IF($X$1=11,(VLOOKUP(B450,'X11'!$B:$AZ,3,FALSE)),IF($X$1=12,(VLOOKUP(B450,'X12'!$B:$AZ,3,FALSE)),IF($X$1=13,(VLOOKUP(B450,'X13'!$B:$AZ,3,FALSE)),"B"))))))))))))))=TRUE," ",(IF($X$1=1,(VLOOKUP(B450,'X1'!$B:$AZ,3,FALSE)),IF($X$1=2,(VLOOKUP(B450,'X2'!$B:$AZ,3,FALSE)),IF($X$1=3,(VLOOKUP(B450,'X3'!$B:$AZ,3,FALSE)),IF($X$1=4,(VLOOKUP(B450,'X4'!$B:$AZ,3,FALSE)),IF($X$1=5,(VLOOKUP(B450,'X5'!$B:$AZ,3,FALSE)),IF($X$1=6,(VLOOKUP(B450,'X6'!$B:$AZ,3,FALSE)),IF($X$1=7,(VLOOKUP(B450,'X7'!$B:$AZ,3,FALSE)),IF($X$1=8,(VLOOKUP(B450,'X8'!$B:$AZ,3,FALSE)),IF($X$1=9,(VLOOKUP(B450,'X9'!$B:$AZ,3,FALSE)),IF($X$1=10,(VLOOKUP(B450,'X10'!$B:$AZ,3,FALSE)),IF($X$1=11,(VLOOKUP(B450,'X11'!$B:$AZ,3,FALSE)),IF($X$1=12,(VLOOKUP(B450,'X12'!$B:$AZ,3,FALSE)),IF($X$1=13,(VLOOKUP(B450,'X13'!$B:$AZ,3,FALSE)),"B")))))))))))))))</f>
        <v xml:space="preserve"> </v>
      </c>
      <c r="K450" s="183" t="str">
        <f ca="1">IF(ISERROR(IF($X$1=1,(VLOOKUP(B450,'X1'!$B:$AZ,5,FALSE)),IF($X$1=2,(VLOOKUP(B450,'X2'!$B:$AZ,5,FALSE)),IF($X$1=3,(VLOOKUP(B450,'X3'!$B:$AZ,5,FALSE)),IF($X$1=4,(VLOOKUP(B450,'X4'!$B:$AZ,5,FALSE)),IF($X$1=5,(VLOOKUP(B450,'X5'!$B:$AZ,5,FALSE)),IF($X$1=6,(VLOOKUP(B450,'X6'!$B:$AZ,5,FALSE)),IF($X$1=7,(VLOOKUP(B450,'X7'!$B:$AZ,5,FALSE)),IF($X$1=8,(VLOOKUP(B450,'X8'!$B:$AZ,5,FALSE)),IF($X$1=9,(VLOOKUP(B450,'X9'!$B:$AZ,5,FALSE)),IF($X$1=10,(VLOOKUP(B450,'X10'!$B:$AZ,5,FALSE)),IF($X$1=11,(VLOOKUP(B450,'X11'!$B:$AZ,5,FALSE)),IF($X$1=12,(VLOOKUP(B450,'X12'!$B:$AZ,5,FALSE)),IF($X$1=13,(VLOOKUP(B450,'X13'!$B:$AZ,5,FALSE)),"B"))))))))))))))=TRUE," ",(IF($X$1=1,(VLOOKUP(B450,'X1'!$B:$AZ,5,FALSE)),IF($X$1=2,(VLOOKUP(B450,'X2'!$B:$AZ,5,FALSE)),IF($X$1=3,(VLOOKUP(B450,'X3'!$B:$AZ,5,FALSE)),IF($X$1=4,(VLOOKUP(B450,'X4'!$B:$AZ,5,FALSE)),IF($X$1=5,(VLOOKUP(B450,'X5'!$B:$AZ,5,FALSE)),IF($X$1=6,(VLOOKUP(B450,'X6'!$B:$AZ,5,FALSE)),IF($X$1=7,(VLOOKUP(B450,'X7'!$B:$AZ,5,FALSE)),IF($X$1=8,(VLOOKUP(B450,'X8'!$B:$AZ,5,FALSE)),IF($X$1=9,(VLOOKUP(B450,'X9'!$B:$AZ,5,FALSE)),IF($X$1=10,(VLOOKUP(B450,'X10'!$B:$AZ,5,FALSE)),IF($X$1=11,(VLOOKUP(B450,'X11'!$B:$AZ,5,FALSE)),IF($X$1=12,(VLOOKUP(B450,'X12'!$B:$AZ,5,FALSE)),IF($X$1=13,(VLOOKUP(B450,'X13'!$B:$AZ,5,FALSE)),"B")))))))))))))))</f>
        <v xml:space="preserve"> </v>
      </c>
      <c r="L450" s="184" t="str">
        <f ca="1">IF(ISERROR(IF($X$1=1,(VLOOKUP(B450,'X1'!$B:$AZ,9,FALSE)),IF($X$1=2,(VLOOKUP(B450,'X2'!$B:$AZ,9,FALSE)),IF($X$1=3,(VLOOKUP(B450,'X3'!$B:$AZ,9,FALSE)),IF($X$1=4,(VLOOKUP(B450,'X4'!$B:$AZ,9,FALSE)),IF($X$1=5,(VLOOKUP(B450,'X5'!$B:$AZ,9,FALSE)),IF($X$1=6,(VLOOKUP(B450,'X6'!$B:$AZ,9,FALSE)),IF($X$1=7,(VLOOKUP(B450,'X7'!$B:$AZ,9,FALSE)),IF($X$1=8,(VLOOKUP(B450,'X8'!$B:$AZ,9,FALSE)),IF($X$1=9,(VLOOKUP(B450,'X9'!$B:$AZ,9,FALSE)),IF($X$1=10,(VLOOKUP(B450,'X10'!$B:$AZ,9,FALSE)),IF($X$1=11,(VLOOKUP(B450,'X11'!$B:$AZ,9,FALSE)),IF($X$1=12,(VLOOKUP(B450,'X12'!$B:$AZ,9,FALSE)),IF($X$1=13,(VLOOKUP(B450,'X13'!$B:$AZ,9,FALSE)),"B"))))))))))))))=TRUE," ",(IF($X$1=1,(VLOOKUP(B450,'X1'!$B:$AZ,9,FALSE)),IF($X$1=2,(VLOOKUP(B450,'X2'!$B:$AZ,9,FALSE)),IF($X$1=3,(VLOOKUP(B450,'X3'!$B:$AZ,9,FALSE)),IF($X$1=4,(VLOOKUP(B450,'X4'!$B:$AZ,9,FALSE)),IF($X$1=5,(VLOOKUP(B450,'X5'!$B:$AZ,9,FALSE)),IF($X$1=6,(VLOOKUP(B450,'X6'!$B:$AZ,9,FALSE)),IF($X$1=7,(VLOOKUP(B450,'X7'!$B:$AZ,9,FALSE)),IF($X$1=8,(VLOOKUP(B450,'X8'!$B:$AZ,9,FALSE)),IF($X$1=9,(VLOOKUP(B450,'X9'!$B:$AZ,9,FALSE)),IF($X$1=10,(VLOOKUP(B450,'X10'!$B:$AZ,9,FALSE)),IF($X$1=11,(VLOOKUP(B450,'X11'!$B:$AZ,9,FALSE)),IF($X$1=12,(VLOOKUP(B450,'X12'!$B:$AZ,9,FALSE)),IF($X$1=13,(VLOOKUP(B450,'X13'!$B:$AZ,9,FALSE)),"B")))))))))))))))</f>
        <v xml:space="preserve"> </v>
      </c>
      <c r="M450" s="184" t="str">
        <f ca="1">IF(ISERROR(IF($X$1=1,(VLOOKUP(B450,'X1'!$B:$AZ,10,FALSE)),IF($X$1=2,(VLOOKUP(B450,'X2'!$B:$AZ,10,FALSE)),IF($X$1=3,(VLOOKUP(B450,'X3'!$B:$AZ,10,FALSE)),IF($X$1=4,(VLOOKUP(B450,'X4'!$B:$AZ,10,FALSE)),IF($X$1=5,(VLOOKUP(B450,'X5'!$B:$AZ,10,FALSE)),IF($X$1=6,(VLOOKUP(B450,'X6'!$B:$AZ,10,FALSE)),IF($X$1=7,(VLOOKUP(B450,'X7'!$B:$AZ,10,FALSE)),IF($X$1=8,(VLOOKUP(B450,'X8'!$B:$AZ,10,FALSE)),IF($X$1=9,(VLOOKUP(B450,'X9'!$B:$AZ,10,FALSE)),IF($X$1=10,(VLOOKUP(B450,'X10'!$B:$AZ,10,FALSE)),IF($X$1=11,(VLOOKUP(B450,'X11'!$B:$AZ,10,FALSE)),IF($X$1=12,(VLOOKUP(B450,'X12'!$B:$AZ,10,FALSE)),IF($X$1=13,(VLOOKUP(B450,'X13'!$B:$AZ,10,FALSE)),"B"))))))))))))))=TRUE," ",(IF($X$1=1,(VLOOKUP(B450,'X1'!$B:$AZ,10,FALSE)),IF($X$1=2,(VLOOKUP(B450,'X2'!$B:$AZ,10,FALSE)),IF($X$1=3,(VLOOKUP(B450,'X3'!$B:$AZ,10,FALSE)),IF($X$1=4,(VLOOKUP(B450,'X4'!$B:$AZ,10,FALSE)),IF($X$1=5,(VLOOKUP(B450,'X5'!$B:$AZ,10,FALSE)),IF($X$1=6,(VLOOKUP(B450,'X6'!$B:$AZ,10,FALSE)),IF($X$1=7,(VLOOKUP(B450,'X7'!$B:$AZ,10,FALSE)),IF($X$1=8,(VLOOKUP(B450,'X8'!$B:$AZ,10,FALSE)),IF($X$1=9,(VLOOKUP(B450,'X9'!$B:$AZ,10,FALSE)),IF($X$1=10,(VLOOKUP(B450,'X10'!$B:$AZ,10,FALSE)),IF($X$1=11,(VLOOKUP(B450,'X11'!$B:$AZ,10,FALSE)),IF($X$1=12,(VLOOKUP(B450,'X12'!$B:$AZ,10,FALSE)),IF($X$1=13,(VLOOKUP(B450,'X13'!$B:$AZ,10,FALSE)),"B")))))))))))))))</f>
        <v xml:space="preserve"> </v>
      </c>
      <c r="N450" s="185" t="str">
        <f ca="1">IF(ISERROR(IF($X$1=1,(VLOOKUP(B450,'X1'!$B:$AZ,45,FALSE)),IF($X$1=2,(VLOOKUP(B450,'X2'!$B:$AZ,45,FALSE)),IF($X$1=3,(VLOOKUP(B450,'X3'!$B:$AZ,45,FALSE)),IF($X$1=4,(VLOOKUP(B450,'X4'!$B:$AZ,45,FALSE)),IF($X$1=5,(VLOOKUP(B450,'X5'!$B:$AZ,45,FALSE)),IF($X$1=6,(VLOOKUP(B450,'X6'!$B:$AZ,45,FALSE)),IF($X$1=7,(VLOOKUP(B450,'X7'!$B:$AZ,45,FALSE)),IF($X$1=8,(VLOOKUP(B450,'X8'!$B:$AZ,45,FALSE)),IF($X$1=9,(VLOOKUP(B450,'X9'!$B:$AZ,45,FALSE)),IF($X$1=10,(VLOOKUP(B450,'X10'!$B:$AZ,45,FALSE)),IF($X$1=11,(VLOOKUP(B450,'X11'!$B:$AZ,45,FALSE)),IF($X$1=12,(VLOOKUP(B450,'X12'!$B:$AZ,45,FALSE)),IF($X$1=13,(VLOOKUP(B450,'X13'!$B:$AZ,45,FALSE)),"B"))))))))))))))=TRUE," ",(IF($X$1=1,(VLOOKUP(B450,'X1'!$B:$AZ,45,FALSE)),IF($X$1=2,(VLOOKUP(B450,'X2'!$B:$AZ,45,FALSE)),IF($X$1=3,(VLOOKUP(B450,'X3'!$B:$AZ,45,FALSE)),IF($X$1=4,(VLOOKUP(B450,'X4'!$B:$AZ,45,FALSE)),IF($X$1=5,(VLOOKUP(B450,'X5'!$B:$AZ,45,FALSE)),IF($X$1=6,(VLOOKUP(B450,'X6'!$B:$AZ,45,FALSE)),IF($X$1=7,(VLOOKUP(B450,'X7'!$B:$AZ,45,FALSE)),IF($X$1=8,(VLOOKUP(B450,'X8'!$B:$AZ,45,FALSE)),IF($X$1=9,(VLOOKUP(B450,'X9'!$B:$AZ,45,FALSE)),IF($X$1=10,(VLOOKUP(B450,'X10'!$B:$AZ,45,FALSE)),IF($X$1=11,(VLOOKUP(B450,'X11'!$B:$AZ,45,FALSE)),IF($X$1=12,(VLOOKUP(B450,'X12'!$B:$AZ,45,FALSE)),IF($X$1=13,(VLOOKUP(B450,'X13'!$B:$AZ,45,FALSE)),"B")))))))))))))))</f>
        <v xml:space="preserve"> </v>
      </c>
      <c r="O450" s="184" t="str">
        <f ca="1">IF(ISERROR(IF($X$1=1,(VLOOKUP(B450,'X1'!$B:$AZ,11,FALSE)),IF($X$1=2,(VLOOKUP(B450,'X2'!$B:$AZ,11,FALSE)),IF($X$1=3,(VLOOKUP(B450,'X3'!$B:$AZ,11,FALSE)),IF($X$1=4,(VLOOKUP(B450,'X4'!$B:$AZ,11,FALSE)),IF($X$1=5,(VLOOKUP(B450,'X5'!$B:$AZ,11,FALSE)),IF($X$1=6,(VLOOKUP(B450,'X6'!$B:$AZ,11,FALSE)),IF($X$1=7,(VLOOKUP(B450,'X7'!$B:$AZ,11,FALSE)),IF($X$1=8,(VLOOKUP(B450,'X8'!$B:$AZ,11,FALSE)),IF($X$1=9,(VLOOKUP(B450,'X9'!$B:$AZ,11,FALSE)),IF($X$1=10,(VLOOKUP(B450,'X10'!$B:$AZ,11,FALSE)),IF($X$1=11,(VLOOKUP(B450,'X11'!$B:$AZ,11,FALSE)),IF($X$1=12,(VLOOKUP(B450,'X12'!$B:$AZ,11,FALSE)),IF($X$1=13,(VLOOKUP(B450,'X13'!$B:$AZ,11,FALSE)),"B"))))))))))))))=TRUE," ",(IF($X$1=1,(VLOOKUP(B450,'X1'!$B:$AZ,11,FALSE)),IF($X$1=2,(VLOOKUP(B450,'X2'!$B:$AZ,11,FALSE)),IF($X$1=3,(VLOOKUP(B450,'X3'!$B:$AZ,11,FALSE)),IF($X$1=4,(VLOOKUP(B450,'X4'!$B:$AZ,11,FALSE)),IF($X$1=5,(VLOOKUP(B450,'X5'!$B:$AZ,11,FALSE)),IF($X$1=6,(VLOOKUP(B450,'X6'!$B:$AZ,11,FALSE)),IF($X$1=7,(VLOOKUP(B450,'X7'!$B:$AZ,11,FALSE)),IF($X$1=8,(VLOOKUP(B450,'X8'!$B:$AZ,11,FALSE)),IF($X$1=9,(VLOOKUP(B450,'X9'!$B:$AZ,11,FALSE)),IF($X$1=10,(VLOOKUP(B450,'X10'!$B:$AZ,11,FALSE)),IF($X$1=11,(VLOOKUP(B450,'X11'!$B:$AZ,11,FALSE)),IF($X$1=12,(VLOOKUP(B450,'X12'!$B:$AZ,11,FALSE)),IF($X$1=13,(VLOOKUP(B450,'X13'!$B:$AZ,11,FALSE)),"B")))))))))))))))</f>
        <v xml:space="preserve"> </v>
      </c>
      <c r="P450" s="184" t="str">
        <f ca="1">IF(ISERROR(IF($X$1=1,(VLOOKUP(B450,'X1'!$B:$AZ,12,FALSE)),IF($X$1=2,(VLOOKUP(B450,'X2'!$B:$AZ,12,FALSE)),IF($X$1=3,(VLOOKUP(B450,'X3'!$B:$AZ,12,FALSE)),IF($X$1=4,(VLOOKUP(B450,'X4'!$B:$AZ,12,FALSE)),IF($X$1=5,(VLOOKUP(B450,'X5'!$B:$AZ,12,FALSE)),IF($X$1=6,(VLOOKUP(B450,'X6'!$B:$AZ,12,FALSE)),IF($X$1=7,(VLOOKUP(B450,'X7'!$B:$AZ,12,FALSE)),IF($X$1=8,(VLOOKUP(B450,'X8'!$B:$AZ,12,FALSE)),IF($X$1=9,(VLOOKUP(B450,'X9'!$B:$AZ,12,FALSE)),IF($X$1=10,(VLOOKUP(B450,'X10'!$B:$AZ,12,FALSE)),IF($X$1=11,(VLOOKUP(B450,'X11'!$B:$AZ,12,FALSE)),IF($X$1=12,(VLOOKUP(B450,'X12'!$B:$AZ,12,FALSE)),IF($X$1=13,(VLOOKUP(B450,'X13'!$B:$AZ,12,FALSE)),"B"))))))))))))))=TRUE," ",(IF($X$1=1,(VLOOKUP(B450,'X1'!$B:$AZ,12,FALSE)),IF($X$1=2,(VLOOKUP(B450,'X2'!$B:$AZ,12,FALSE)),IF($X$1=3,(VLOOKUP(B450,'X3'!$B:$AZ,12,FALSE)),IF($X$1=4,(VLOOKUP(B450,'X4'!$B:$AZ,12,FALSE)),IF($X$1=5,(VLOOKUP(B450,'X5'!$B:$AZ,12,FALSE)),IF($X$1=6,(VLOOKUP(B450,'X6'!$B:$AZ,12,FALSE)),IF($X$1=7,(VLOOKUP(B450,'X7'!$B:$AZ,12,FALSE)),IF($X$1=8,(VLOOKUP(B450,'X8'!$B:$AZ,12,FALSE)),IF($X$1=9,(VLOOKUP(B450,'X9'!$B:$AZ,12,FALSE)),IF($X$1=10,(VLOOKUP(B450,'X10'!$B:$AZ,12,FALSE)),IF($X$1=11,(VLOOKUP(B450,'X11'!$B:$AZ,12,FALSE)),IF($X$1=12,(VLOOKUP(B450,'X12'!$B:$AZ,12,FALSE)),IF($X$1=13,(VLOOKUP(B450,'X13'!$B:$AZ,12,FALSE)),"B")))))))))))))))</f>
        <v xml:space="preserve"> </v>
      </c>
      <c r="Q450" s="185" t="str">
        <f ca="1">IF(ISERROR(IF($X$1=1,(VLOOKUP(B450,'X1'!$B:$AZ,46,FALSE)),IF($X$1=2,(VLOOKUP(B450,'X2'!$B:$AZ,46,FALSE)),IF($X$1=3,(VLOOKUP(B450,'X3'!$B:$AZ,46,FALSE)),IF($X$1=4,(VLOOKUP(B450,'X4'!$B:$AZ,46,FALSE)),IF($X$1=5,(VLOOKUP(B450,'X5'!$B:$AZ,46,FALSE)),IF($X$1=6,(VLOOKUP(B450,'X6'!$B:$AZ,46,FALSE)),IF($X$1=7,(VLOOKUP(B450,'X7'!$B:$AZ,46,FALSE)),IF($X$1=8,(VLOOKUP(B450,'X8'!$B:$AZ,46,FALSE)),IF($X$1=9,(VLOOKUP(B450,'X9'!$B:$AZ,46,FALSE)),IF($X$1=10,(VLOOKUP(B450,'X10'!$B:$AZ,46,FALSE)),IF($X$1=11,(VLOOKUP(B450,'X11'!$B:$AZ,46,FALSE)),IF($X$1=12,(VLOOKUP(B450,'X12'!$B:$AZ,46,FALSE)),IF($X$1=13,(VLOOKUP(B450,'X13'!$B:$AZ,46,FALSE)),"B"))))))))))))))=TRUE," ",(IF($X$1=1,(VLOOKUP(B450,'X1'!$B:$AZ,46,FALSE)),IF($X$1=2,(VLOOKUP(B450,'X2'!$B:$AZ,46,FALSE)),IF($X$1=3,(VLOOKUP(B450,'X3'!$B:$AZ,46,FALSE)),IF($X$1=4,(VLOOKUP(B450,'X4'!$B:$AZ,46,FALSE)),IF($X$1=5,(VLOOKUP(B450,'X5'!$B:$AZ,46,FALSE)),IF($X$1=6,(VLOOKUP(B450,'X6'!$B:$AZ,46,FALSE)),IF($X$1=7,(VLOOKUP(B450,'X7'!$B:$AZ,46,FALSE)),IF($X$1=8,(VLOOKUP(B450,'X8'!$B:$AZ,46,FALSE)),IF($X$1=9,(VLOOKUP(B450,'X9'!$B:$AZ,46,FALSE)),IF($X$1=10,(VLOOKUP(B450,'X10'!$B:$AZ,46,FALSE)),IF($X$1=11,(VLOOKUP(B450,'X11'!$B:$AZ,46,FALSE)),IF($X$1=12,(VLOOKUP(B450,'X12'!$B:$AZ,46,FALSE)),IF($X$1=13,(VLOOKUP(B450,'X13'!$B:$AZ,46,FALSE)),"B")))))))))))))))</f>
        <v xml:space="preserve"> </v>
      </c>
      <c r="R450" s="185" t="str">
        <f ca="1">IF(ISERROR(IF($X$1=1,(VLOOKUP(B450,'X1'!$B:$AZ,15,FALSE)),IF($X$1=2,(VLOOKUP(B450,'X2'!$B:$AZ,15,FALSE)),IF($X$1=3,(VLOOKUP(B450,'X3'!$B:$AZ,15,FALSE)),IF($X$1=4,(VLOOKUP(B450,'X4'!$B:$AZ,15,FALSE)),IF($X$1=5,(VLOOKUP(B450,'X5'!$B:$AZ,15,FALSE)),IF($X$1=6,(VLOOKUP(B450,'X6'!$B:$AZ,15,FALSE)),IF($X$1=7,(VLOOKUP(B450,'X7'!$B:$AZ,15,FALSE)),IF($X$1=8,(VLOOKUP(B450,'X8'!$B:$AZ,15,FALSE)),IF($X$1=9,(VLOOKUP(B450,'X9'!$B:$AZ,15,FALSE)),IF($X$1=10,(VLOOKUP(B450,'X10'!$B:$AZ,15,FALSE)),IF($X$1=11,(VLOOKUP(B450,'X11'!$B:$AZ,15,FALSE)),IF($X$1=12,(VLOOKUP(B450,'X12'!$B:$AZ,15,FALSE)),IF($X$1=13,(VLOOKUP(B450,'X13'!$B:$AZ,15,FALSE)),"B"))))))))))))))=TRUE," ",(IF($X$1=1,(VLOOKUP(B450,'X1'!$B:$AZ,15,FALSE)),IF($X$1=2,(VLOOKUP(B450,'X2'!$B:$AZ,15,FALSE)),IF($X$1=3,(VLOOKUP(B450,'X3'!$B:$AZ,15,FALSE)),IF($X$1=4,(VLOOKUP(B450,'X4'!$B:$AZ,15,FALSE)),IF($X$1=5,(VLOOKUP(B450,'X5'!$B:$AZ,15,FALSE)),IF($X$1=6,(VLOOKUP(B450,'X6'!$B:$AZ,15,FALSE)),IF($X$1=7,(VLOOKUP(B450,'X7'!$B:$AZ,15,FALSE)),IF($X$1=8,(VLOOKUP(B450,'X8'!$B:$AZ,15,FALSE)),IF($X$1=9,(VLOOKUP(B450,'X9'!$B:$AZ,15,FALSE)),IF($X$1=10,(VLOOKUP(B450,'X10'!$B:$AZ,15,FALSE)),IF($X$1=11,(VLOOKUP(B450,'X11'!$B:$AZ,15,FALSE)),IF($X$1=12,(VLOOKUP(B450,'X12'!$B:$AZ,15,FALSE)),IF($X$1=13,(VLOOKUP(B450,'X13'!$B:$AZ,15,FALSE)),"B")))))))))))))))</f>
        <v xml:space="preserve"> </v>
      </c>
      <c r="S450" s="185" t="str">
        <f ca="1">IF(ISERROR(IF((IF($X$1=1,(VLOOKUP(B450,'X1'!$B:$AZ,14,FALSE)),(IF($X$1=2,(VLOOKUP(B450,'X2'!$B:$AZ,14,FALSE)),(IF($X$1=3,(VLOOKUP(B450,'X3'!$B:$AZ,14,FALSE)),(IF($X$1=4,(VLOOKUP(B450,'X4'!$B:$AZ,14,FALSE)),(IF($X$1=5,(VLOOKUP(B450,'X5'!$B:$AZ,14,FALSE)),(IF($X$1=6,(VLOOKUP(B450,'X6'!$B:$AZ,14,FALSE)),(IF($X$1=7,(VLOOKUP(B450,'X7'!$B:$AZ,14,FALSE)),(IF($X$1=8,(VLOOKUP(B450,'X8'!$B:$AZ,14,FALSE)),(IF($X$1=9,(VLOOKUP(B450,'X9'!$B:$AZ,14,FALSE)),(IF($X$1=10,(VLOOKUP(B450,'X10'!$B:$AZ,14,FALSE)),(IF($X$1=11,(VLOOKUP(B450,'X11'!$B:$AZ,14,FALSE)),(IF($X$1=12,(VLOOKUP(B450,'X12'!$B:$AZ,14,FALSE)),(VLOOKUP(B450,'X13'!$B:$AZ,14,FALSE))))))))))))))))))))))))))=$V$1," ",(IF($X$1=1,(VLOOKUP(B450,'X1'!$B:$AZ,14,FALSE)),(IF($X$1=2,(VLOOKUP(B450,'X2'!$B:$AZ,14,FALSE)),(IF($X$1=3,(VLOOKUP(B450,'X3'!$B:$AZ,14,FALSE)),(IF($X$1=4,(VLOOKUP(B450,'X4'!$B:$AZ,14,FALSE)),(IF($X$1=5,(VLOOKUP(B450,'X5'!$B:$AZ,14,FALSE)),(IF($X$1=6,(VLOOKUP(B450,'X6'!$B:$AZ,14,FALSE)),(IF($X$1=7,(VLOOKUP(B450,'X7'!$B:$AZ,14,FALSE)),(IF($X$1=8,(VLOOKUP(B450,'X8'!$B:$AZ,14,FALSE)),(IF($X$1=9,(VLOOKUP(B450,'X9'!$B:$AZ,14,FALSE)),(IF($X$1=10,(VLOOKUP(B450,'X10'!$B:$AZ,14,FALSE)),(IF($X$1=11,(VLOOKUP(B450,'X11'!$B:$AZ,14,FALSE)),(IF($X$1=12,(VLOOKUP(B450,'X12'!$B:$AZ,14,FALSE)),(VLOOKUP(B450,'X13'!$B:$AZ,14,FALSE))))))))))))))))))))))))))))=TRUE," ",(IF((IF($X$1=1,(VLOOKUP(B450,'X1'!$B:$AZ,14,FALSE)),(IF($X$1=2,(VLOOKUP(B450,'X2'!$B:$AZ,14,FALSE)),(IF($X$1=3,(VLOOKUP(B450,'X3'!$B:$AZ,14,FALSE)),(IF($X$1=4,(VLOOKUP(B450,'X4'!$B:$AZ,14,FALSE)),(IF($X$1=5,(VLOOKUP(B450,'X5'!$B:$AZ,14,FALSE)),(IF($X$1=6,(VLOOKUP(B450,'X6'!$B:$AZ,14,FALSE)),(IF($X$1=7,(VLOOKUP(B450,'X7'!$B:$AZ,14,FALSE)),(IF($X$1=8,(VLOOKUP(B450,'X8'!$B:$AZ,14,FALSE)),(IF($X$1=9,(VLOOKUP(B450,'X9'!$B:$AZ,14,FALSE)),(IF($X$1=10,(VLOOKUP(B450,'X10'!$B:$AZ,14,FALSE)),(IF($X$1=11,(VLOOKUP(B450,'X11'!$B:$AZ,14,FALSE)),(IF($X$1=12,(VLOOKUP(B450,'X12'!$B:$AZ,14,FALSE)),(VLOOKUP(B450,'X13'!$B:$AZ,14,FALSE))))))))))))))))))))))))))=$V$1," ",(IF($X$1=1,(VLOOKUP(B450,'X1'!$B:$AZ,14,FALSE)),(IF($X$1=2,(VLOOKUP(B450,'X2'!$B:$AZ,14,FALSE)),(IF($X$1=3,(VLOOKUP(B450,'X3'!$B:$AZ,14,FALSE)),(IF($X$1=4,(VLOOKUP(B450,'X4'!$B:$AZ,14,FALSE)),(IF($X$1=5,(VLOOKUP(B450,'X5'!$B:$AZ,14,FALSE)),(IF($X$1=6,(VLOOKUP(B450,'X6'!$B:$AZ,14,FALSE)),(IF($X$1=7,(VLOOKUP(B450,'X7'!$B:$AZ,14,FALSE)),(IF($X$1=8,(VLOOKUP(B450,'X8'!$B:$AZ,14,FALSE)),(IF($X$1=9,(VLOOKUP(B450,'X9'!$B:$AZ,14,FALSE)),(IF($X$1=10,(VLOOKUP(B450,'X10'!$B:$AZ,14,FALSE)),(IF($X$1=11,(VLOOKUP(B450,'X11'!$B:$AZ,14,FALSE)),(IF($X$1=12,(VLOOKUP(B450,'X12'!$B:$AZ,14,FALSE)),(VLOOKUP(B450,'X13'!$B:$AZ,14,FALSE)))))))))))))))))))))))))))))</f>
        <v xml:space="preserve"> </v>
      </c>
    </row>
    <row r="451" spans="1:19" ht="14.1" customHeight="1" x14ac:dyDescent="0.2">
      <c r="A451" s="156" t="s">
        <v>1058</v>
      </c>
      <c r="B451" s="122" t="str">
        <f>IF(ISERROR(IF($U$16=1,(VLOOKUP(A451,$AC$89:$AH$125,2,FALSE)),IF((IF($X$1=1,'X1'!B410,(IF($X$1=2,'X2'!B410,(IF($X$1=3,'X3'!B410,(IF($X$1=4,'X4'!B410,(IF($X$1=5,'X5'!B410,(IF($X$1=6,'X6'!B410,(IF($X$1=7,'X7'!B410,(IF($X$1=8,'X8'!B410,(IF($X$1=9,'X9'!B410,(IF($X$1=10,'X10'!B410,(IF($X$1=11,'X11'!B410,(IF($X$1=12,'X12'!B410,'X13'!B410))))))))))))))))))))))))="","",(IF($X$1=1,'X1'!B410,(IF($X$1=2,'X2'!B410,(IF($X$1=3,'X3'!B410,(IF($X$1=4,'X4'!B410,(IF($X$1=5,'X5'!B410,(IF($X$1=6,'X6'!B410,(IF($X$1=7,'X7'!B410,(IF($X$1=8,'X8'!B410,(IF($X$1=9,'X9'!B410,(IF($X$1=10,'X10'!B410,(IF($X$1=11,'X11'!B410,(IF($X$1=12,'X12'!B410,'X13'!B410)))))))))))))))))))))))))))=TRUE," ",(IF($U$16=1,(VLOOKUP(A451,$AC$89:$AH$125,2,FALSE)),IF((IF($X$1=1,'X1'!B410,(IF($X$1=2,'X2'!B410,(IF($X$1=3,'X3'!B410,(IF($X$1=4,'X4'!B410,(IF($X$1=5,'X5'!B410,(IF($X$1=6,'X6'!B410,(IF($X$1=7,'X7'!B410,(IF($X$1=8,'X8'!B410,(IF($X$1=9,'X9'!B410,(IF($X$1=10,'X10'!B410,(IF($X$1=11,'X11'!B410,(IF($X$1=12,'X12'!B410,'X13'!B410))))))))))))))))))))))))="","",(IF($X$1=1,'X1'!B410,(IF($X$1=2,'X2'!B410,(IF($X$1=3,'X3'!B410,(IF($X$1=4,'X4'!B410,(IF($X$1=5,'X5'!B410,(IF($X$1=6,'X6'!B410,(IF($X$1=7,'X7'!B410,(IF($X$1=8,'X8'!B410,(IF($X$1=9,'X9'!B410,(IF($X$1=10,'X10'!B410,(IF($X$1=11,'X11'!B410,(IF($X$1=12,'X12'!B410,'X13'!B410))))))))))))))))))))))))))))</f>
        <v/>
      </c>
      <c r="C451" s="181" t="str">
        <f ca="1">IF(ISERROR(IF($X$1=1,(VLOOKUP(B451,'X1'!$B:$AZ,47,FALSE)),IF($X$1=2,(VLOOKUP(B451,'X2'!$B:$AZ,47,FALSE)),IF($X$1=3,(VLOOKUP(B451,'X3'!$B:$AZ,47,FALSE)),IF($X$1=4,(VLOOKUP(B451,'X4'!$B:$AZ,47,FALSE)),IF($X$1=5,(VLOOKUP(B451,'X5'!$B:$AZ,47,FALSE)),IF($X$1=6,(VLOOKUP(B451,'X6'!$B:$AZ,47,FALSE)),IF($X$1=7,(VLOOKUP(B451,'X7'!$B:$AZ,47,FALSE)),IF($X$1=8,(VLOOKUP(B451,'X8'!$B:$AZ,47,FALSE)),IF($X$1=9,(VLOOKUP(B451,'X9'!$B:$AZ,47,FALSE)),IF($X$1=10,(VLOOKUP(B451,'X10'!$B:$AZ,47,FALSE)),IF($X$1=11,(VLOOKUP(B451,'X11'!$B:$AZ,47,FALSE)),IF($X$1=12,(VLOOKUP(B451,'X12'!$B:$AZ,47,FALSE)),IF($X$1=13,(VLOOKUP(B451,'X13'!$B:$AZ,47,FALSE)),"B"))))))))))))))=TRUE," ",(IF($X$1=1,(VLOOKUP(B451,'X1'!$B:$AZ,47,FALSE)),IF($X$1=2,(VLOOKUP(B451,'X2'!$B:$AZ,47,FALSE)),IF($X$1=3,(VLOOKUP(B451,'X3'!$B:$AZ,47,FALSE)),IF($X$1=4,(VLOOKUP(B451,'X4'!$B:$AZ,47,FALSE)),IF($X$1=5,(VLOOKUP(B451,'X5'!$B:$AZ,47,FALSE)),IF($X$1=6,(VLOOKUP(B451,'X6'!$B:$AZ,47,FALSE)),IF($X$1=7,(VLOOKUP(B451,'X7'!$B:$AZ,47,FALSE)),IF($X$1=8,(VLOOKUP(B451,'X8'!$B:$AZ,47,FALSE)),IF($X$1=9,(VLOOKUP(B451,'X9'!$B:$AZ,47,FALSE)),IF($X$1=10,(VLOOKUP(B451,'X10'!$B:$AZ,47,FALSE)),IF($X$1=11,(VLOOKUP(B451,'X11'!$B:$AZ,47,FALSE)),IF($X$1=12,(VLOOKUP(B451,'X12'!$B:$AZ,47,FALSE)),IF($X$1=13,(VLOOKUP(B451,'X13'!$B:$AZ,47,FALSE)),"B")))))))))))))))</f>
        <v xml:space="preserve"> </v>
      </c>
      <c r="D451" s="181" t="str">
        <f ca="1">IF(ISERROR(IF($X$1=1,(VLOOKUP(B451,'X1'!$B:$AP,41,FALSE)),IF($X$1=2,(VLOOKUP(B451,'X2'!$B:$AP,41,FALSE)),IF($X$1=3,(VLOOKUP(B451,'X3'!$B:$AP,41,FALSE)),IF($X$1=4,(VLOOKUP(B451,'X4'!$B:$AP,41,FALSE)),IF($X$1=5,(VLOOKUP(B451,'X5'!$B:$AP,41,FALSE)),IF($X$1=6,(VLOOKUP(B451,'X6'!$B:$AP,41,FALSE)),IF($X$1=7,(VLOOKUP(B451,'X7'!$B:$AP,41,FALSE)),IF($X$1=8,(VLOOKUP(B451,'X8'!$B:$AP,41,FALSE)),IF($X$1=9,(VLOOKUP(B451,'X9'!$B:$AP,41,FALSE)),IF($X$1=10,(VLOOKUP(B451,'X10'!$B:$AP,41,FALSE)),IF($X$1=11,(VLOOKUP(B451,'X11'!$B:$AP,41,FALSE)),IF($X$1=12,(VLOOKUP(B451,'X12'!$B:$AP,41,FALSE)),IF($X$1=13,(VLOOKUP(B451,'X13'!$B:$AP,41,FALSE)),"B"))))))))))))))=TRUE," ",(IF($X$1=1,(VLOOKUP(B451,'X1'!$B:$AP,41,FALSE)),IF($X$1=2,(VLOOKUP(B451,'X2'!$B:$AP,41,FALSE)),IF($X$1=3,(VLOOKUP(B451,'X3'!$B:$AP,41,FALSE)),IF($X$1=4,(VLOOKUP(B451,'X4'!$B:$AP,41,FALSE)),IF($X$1=5,(VLOOKUP(B451,'X5'!$B:$AP,41,FALSE)),IF($X$1=6,(VLOOKUP(B451,'X6'!$B:$AP,41,FALSE)),IF($X$1=7,(VLOOKUP(B451,'X7'!$B:$AP,41,FALSE)),IF($X$1=8,(VLOOKUP(B451,'X8'!$B:$AP,41,FALSE)),IF($X$1=9,(VLOOKUP(B451,'X9'!$B:$AP,41,FALSE)),IF($X$1=10,(VLOOKUP(B451,'X10'!$B:$AP,41,FALSE)),IF($X$1=11,(VLOOKUP(B451,'X11'!$B:$AP,41,FALSE)),IF($X$1=12,(VLOOKUP(B451,'X12'!$B:$AP,41,FALSE)),IF($X$1=13,(VLOOKUP(B451,'X13'!$B:$AP,41,FALSE)),"B")))))))))))))))</f>
        <v xml:space="preserve"> </v>
      </c>
      <c r="E451" s="182" t="str">
        <f ca="1">IF(ISERROR(IF($X$1=1,(VLOOKUP(B451,'X1'!$B:$AP,7,FALSE)),IF($X$1=2,(VLOOKUP(B451,'X2'!$B:$AP,7,FALSE)),IF($X$1=3,(VLOOKUP(B451,'X3'!$B:$AP,7,FALSE)),IF($X$1=4,(VLOOKUP(B451,'X4'!$B:$AP,7,FALSE)),IF($X$1=5,(VLOOKUP(B451,'X5'!$B:$AP,7,FALSE)),IF($X$1=6,(VLOOKUP(B451,'X6'!$B:$AP,7,FALSE)),IF($X$1=7,(VLOOKUP(B451,'X7'!$B:$AP,7,FALSE)),IF($X$1=8,(VLOOKUP(B451,'X8'!$B:$AP,7,FALSE)),IF($X$1=9,(VLOOKUP(B451,'X9'!$B:$AP,7,FALSE)),IF($X$1=10,(VLOOKUP(B451,'X10'!$B:$AP,7,FALSE)),IF($X$1=11,(VLOOKUP(B451,'X11'!$B:$AP,7,FALSE)),IF($X$1=12,(VLOOKUP(B451,'X12'!$B:$AP,7,FALSE)),IF($X$1=13,(VLOOKUP(B451,'X13'!$B:$AP,7,FALSE)),"B"))))))))))))))=TRUE," ",(IF($X$1=1,(VLOOKUP(B451,'X1'!$B:$AP,7,FALSE)),IF($X$1=2,(VLOOKUP(B451,'X2'!$B:$AP,7,FALSE)),IF($X$1=3,(VLOOKUP(B451,'X3'!$B:$AP,7,FALSE)),IF($X$1=4,(VLOOKUP(B451,'X4'!$B:$AP,7,FALSE)),IF($X$1=5,(VLOOKUP(B451,'X5'!$B:$AP,7,FALSE)),IF($X$1=6,(VLOOKUP(B451,'X6'!$B:$AP,7,FALSE)),IF($X$1=7,(VLOOKUP(B451,'X7'!$B:$AP,7,FALSE)),IF($X$1=8,(VLOOKUP(B451,'X8'!$B:$AP,7,FALSE)),IF($X$1=9,(VLOOKUP(B451,'X9'!$B:$AP,7,FALSE)),IF($X$1=10,(VLOOKUP(B451,'X10'!$B:$AP,7,FALSE)),IF($X$1=11,(VLOOKUP(B451,'X11'!$B:$AP,7,FALSE)),IF($X$1=12,(VLOOKUP(B451,'X12'!$B:$AP,7,FALSE)),IF($X$1=13,(VLOOKUP(B451,'X13'!$B:$AP,7,FALSE)),"B")))))))))))))))</f>
        <v xml:space="preserve"> </v>
      </c>
      <c r="F451" s="182" t="str">
        <f ca="1">IF(ISERROR(IF((IF($X$1=1,(VLOOKUP(B451,'X1'!$B:$AO,6,FALSE)),(IF($X$1=2,(VLOOKUP(B451,'X2'!$B:$AO,6,FALSE)),(IF($X$1=3,(VLOOKUP(B451,'X3'!$B:$AO,6,FALSE)),(IF($X$1=4,(VLOOKUP(B451,'X4'!$B:$AO,6,FALSE)),(IF($X$1=5,(VLOOKUP(B451,'X5'!$B:$AO,6,FALSE)),(IF($X$1=6,(VLOOKUP(B451,'X6'!$B:$AO,6,FALSE)),(IF($X$1=7,(VLOOKUP(B451,'X7'!$B:$AO,6,FALSE)),(IF($X$1=8,(VLOOKUP(B451,'X8'!$B:$AO,6,FALSE)),(IF($X$1=9,(VLOOKUP(B451,'X9'!$B:$AO,6,FALSE)),(IF($X$1=10,(VLOOKUP(B451,'X10'!$B:$AO,6,FALSE)),(IF($X$1=11,(VLOOKUP(B451,'X11'!$B:$AO,6,FALSE)),(IF($X$1=12,(VLOOKUP(B451,'X12'!$B:$AO,6,FALSE)),(VLOOKUP(B451,'X13'!$B:$AO,6,FALSE))))))))))))))))))))))))))=$V$1," ",(IF($X$1=1,(VLOOKUP(B451,'X1'!$B:$AO,6,FALSE)),(IF($X$1=2,(VLOOKUP(B451,'X2'!$B:$AO,6,FALSE)),(IF($X$1=3,(VLOOKUP(B451,'X3'!$B:$AO,6,FALSE)),(IF($X$1=4,(VLOOKUP(B451,'X4'!$B:$AO,6,FALSE)),(IF($X$1=5,(VLOOKUP(B451,'X5'!$B:$AO,6,FALSE)),(IF($X$1=6,(VLOOKUP(B451,'X6'!$B:$AO,6,FALSE)),(IF($X$1=7,(VLOOKUP(B451,'X7'!$B:$AO,6,FALSE)),(IF($X$1=8,(VLOOKUP(B451,'X8'!$B:$AO,6,FALSE)),(IF($X$1=9,(VLOOKUP(B451,'X9'!$B:$AO,6,FALSE)),(IF($X$1=10,(VLOOKUP(B451,'X10'!$B:$AO,6,FALSE)),(IF($X$1=11,(VLOOKUP(B451,'X11'!$B:$AO,6,FALSE)),(IF($X$1=12,(VLOOKUP(B451,'X12'!$B:$AO,6,FALSE)),(VLOOKUP(B451,'X13'!$B:$AO,6,FALSE))))))))))))))))))))))))))))=TRUE," ",(IF((IF($X$1=1,(VLOOKUP(B451,'X1'!$B:$AO,6,FALSE)),(IF($X$1=2,(VLOOKUP(B451,'X2'!$B:$AO,6,FALSE)),(IF($X$1=3,(VLOOKUP(B451,'X3'!$B:$AO,6,FALSE)),(IF($X$1=4,(VLOOKUP(B451,'X4'!$B:$AO,6,FALSE)),(IF($X$1=5,(VLOOKUP(B451,'X5'!$B:$AO,6,FALSE)),(IF($X$1=6,(VLOOKUP(B451,'X6'!$B:$AO,6,FALSE)),(IF($X$1=7,(VLOOKUP(B451,'X7'!$B:$AO,6,FALSE)),(IF($X$1=8,(VLOOKUP(B451,'X8'!$B:$AO,6,FALSE)),(IF($X$1=9,(VLOOKUP(B451,'X9'!$B:$AO,6,FALSE)),(IF($X$1=10,(VLOOKUP(B451,'X10'!$B:$AO,6,FALSE)),(IF($X$1=11,(VLOOKUP(B451,'X11'!$B:$AO,6,FALSE)),(IF($X$1=12,(VLOOKUP(B451,'X12'!$B:$AO,6,FALSE)),(VLOOKUP(B451,'X13'!$B:$AO,6,FALSE))))))))))))))))))))))))))=$V$1," ",(IF($X$1=1,(VLOOKUP(B451,'X1'!$B:$AO,6,FALSE)),(IF($X$1=2,(VLOOKUP(B451,'X2'!$B:$AO,6,FALSE)),(IF($X$1=3,(VLOOKUP(B451,'X3'!$B:$AO,6,FALSE)),(IF($X$1=4,(VLOOKUP(B451,'X4'!$B:$AO,6,FALSE)),(IF($X$1=5,(VLOOKUP(B451,'X5'!$B:$AO,6,FALSE)),(IF($X$1=6,(VLOOKUP(B451,'X6'!$B:$AO,6,FALSE)),(IF($X$1=7,(VLOOKUP(B451,'X7'!$B:$AO,6,FALSE)),(IF($X$1=8,(VLOOKUP(B451,'X8'!$B:$AO,6,FALSE)),(IF($X$1=9,(VLOOKUP(B451,'X9'!$B:$AO,6,FALSE)),(IF($X$1=10,(VLOOKUP(B451,'X10'!$B:$AO,6,FALSE)),(IF($X$1=11,(VLOOKUP(B451,'X11'!$B:$AO,6,FALSE)),(IF($X$1=12,(VLOOKUP(B451,'X12'!$B:$AO,6,FALSE)),(VLOOKUP(B451,'X13'!$B:$AO,6,FALSE)))))))))))))))))))))))))))))</f>
        <v xml:space="preserve"> </v>
      </c>
      <c r="G451" s="182" t="str">
        <f ca="1">IF(ISERROR(IF($X$1=1,(VLOOKUP(B451,'X1'!$B:$AZ,44,FALSE)),IF($X$1=2,(VLOOKUP(B451,'X2'!$B:$AZ,44,FALSE)),IF($X$1=3,(VLOOKUP(B451,'X3'!$B:$AZ,44,FALSE)),IF($X$1=4,(VLOOKUP(B451,'X4'!$B:$AZ,44,FALSE)),IF($X$1=5,(VLOOKUP(B451,'X5'!$B:$AZ,44,FALSE)),IF($X$1=6,(VLOOKUP(B451,'X6'!$B:$AZ,44,FALSE)),IF($X$1=7,(VLOOKUP(B451,'X7'!$B:$AZ,44,FALSE)),IF($X$1=8,(VLOOKUP(B451,'X8'!$B:$AZ,44,FALSE)),IF($X$1=9,(VLOOKUP(B451,'X9'!$B:$AZ,44,FALSE)),IF($X$1=10,(VLOOKUP(B451,'X10'!$B:$AZ,44,FALSE)),IF($X$1=11,(VLOOKUP(B451,'X11'!$B:$AZ,44,FALSE)),IF($X$1=12,(VLOOKUP(B451,'X12'!$B:$AZ,44,FALSE)),IF($X$1=13,(VLOOKUP(B451,'X13'!$B:$AZ,44,FALSE)),"B"))))))))))))))=TRUE," ",(IF($X$1=1,(VLOOKUP(B451,'X1'!$B:$AZ,44,FALSE)),IF($X$1=2,(VLOOKUP(B451,'X2'!$B:$AZ,44,FALSE)),IF($X$1=3,(VLOOKUP(B451,'X3'!$B:$AZ,44,FALSE)),IF($X$1=4,(VLOOKUP(B451,'X4'!$B:$AZ,44,FALSE)),IF($X$1=5,(VLOOKUP(B451,'X5'!$B:$AZ,44,FALSE)),IF($X$1=6,(VLOOKUP(B451,'X6'!$B:$AZ,44,FALSE)),IF($X$1=7,(VLOOKUP(B451,'X7'!$B:$AZ,44,FALSE)),IF($X$1=8,(VLOOKUP(B451,'X8'!$B:$AZ,44,FALSE)),IF($X$1=9,(VLOOKUP(B451,'X9'!$B:$AZ,44,FALSE)),IF($X$1=10,(VLOOKUP(B451,'X10'!$B:$AZ,44,FALSE)),IF($X$1=11,(VLOOKUP(B451,'X11'!$B:$AZ,44,FALSE)),IF($X$1=12,(VLOOKUP(B451,'X12'!$B:$AZ,44,FALSE)),IF($X$1=13,(VLOOKUP(B451,'X13'!$B:$AZ,44,FALSE)),"B")))))))))))))))</f>
        <v xml:space="preserve"> </v>
      </c>
      <c r="H451" s="182" t="str">
        <f ca="1">IF(ISERROR(IF($X$1=1,(VLOOKUP(B451,'X1'!$B:$AZ,8,FALSE)),IF($X$1=2,(VLOOKUP(B451,'X2'!$B:$AZ,8,FALSE)),IF($X$1=3,(VLOOKUP(B451,'X3'!$B:$AZ,8,FALSE)),IF($X$1=4,(VLOOKUP(B451,'X4'!$B:$AZ,8,FALSE)),IF($X$1=5,(VLOOKUP(B451,'X5'!$B:$AZ,8,FALSE)),IF($X$1=6,(VLOOKUP(B451,'X6'!$B:$AZ,8,FALSE)),IF($X$1=7,(VLOOKUP(B451,'X7'!$B:$AZ,8,FALSE)),IF($X$1=8,(VLOOKUP(B451,'X8'!$B:$AZ,8,FALSE)),IF($X$1=9,(VLOOKUP(B451,'X9'!$B:$AZ,8,FALSE)),IF($X$1=10,(VLOOKUP(B451,'X10'!$B:$AZ,8,FALSE)),IF($X$1=11,(VLOOKUP(B451,'X11'!$B:$AZ,8,FALSE)),IF($X$1=12,(VLOOKUP(B451,'X12'!$B:$AZ,8,FALSE)),IF($X$1=13,(VLOOKUP(B451,'X13'!$B:$AZ,8,FALSE)),"B"))))))))))))))=TRUE," ",(IF($X$1=1,(VLOOKUP(B451,'X1'!$B:$AZ,8,FALSE)),IF($X$1=2,(VLOOKUP(B451,'X2'!$B:$AZ,8,FALSE)),IF($X$1=3,(VLOOKUP(B451,'X3'!$B:$AZ,8,FALSE)),IF($X$1=4,(VLOOKUP(B451,'X4'!$B:$AZ,8,FALSE)),IF($X$1=5,(VLOOKUP(B451,'X5'!$B:$AZ,8,FALSE)),IF($X$1=6,(VLOOKUP(B451,'X6'!$B:$AZ,8,FALSE)),IF($X$1=7,(VLOOKUP(B451,'X7'!$B:$AZ,8,FALSE)),IF($X$1=8,(VLOOKUP(B451,'X8'!$B:$AZ,8,FALSE)),IF($X$1=9,(VLOOKUP(B451,'X9'!$B:$AZ,8,FALSE)),IF($X$1=10,(VLOOKUP(B451,'X10'!$B:$AZ,8,FALSE)),IF($X$1=11,(VLOOKUP(B451,'X11'!$B:$AZ,8,FALSE)),IF($X$1=12,(VLOOKUP(B451,'X12'!$B:$AZ,8,FALSE)),IF($X$1=13,(VLOOKUP(B451,'X13'!$B:$AZ,8,FALSE)),"B")))))))))))))))</f>
        <v xml:space="preserve"> </v>
      </c>
      <c r="I451" s="183" t="str">
        <f ca="1">IF(ISERROR(IF($X$1=1,(VLOOKUP(B451,'X1'!$B:$AZ,2,FALSE)),IF($X$1=2,(VLOOKUP(B451,'X2'!$B:$AZ,2,FALSE)),IF($X$1=3,(VLOOKUP(B451,'X3'!$B:$AZ,2,FALSE)),IF($X$1=4,(VLOOKUP(B451,'X4'!$B:$AZ,2,FALSE)),IF($X$1=5,(VLOOKUP(B451,'X5'!$B:$AZ,2,FALSE)),IF($X$1=6,(VLOOKUP(B451,'X6'!$B:$AZ,2,FALSE)),IF($X$1=7,(VLOOKUP(B451,'X7'!$B:$AZ,2,FALSE)),IF($X$1=8,(VLOOKUP(B451,'X8'!$B:$AZ,2,FALSE)),IF($X$1=9,(VLOOKUP(B451,'X9'!$B:$AZ,2,FALSE)),IF($X$1=10,(VLOOKUP(B451,'X10'!$B:$AZ,2,FALSE)),IF($X$1=11,(VLOOKUP(B451,'X11'!$B:$AZ,2,FALSE)),IF($X$1=12,(VLOOKUP(B451,'X12'!$B:$AZ,2,FALSE)),IF($X$1=13,(VLOOKUP(B451,'X13'!$B:$AZ,2,FALSE)),"B"))))))))))))))=TRUE," ",(IF($X$1=1,(VLOOKUP(B451,'X1'!$B:$AZ,2,FALSE)),IF($X$1=2,(VLOOKUP(B451,'X2'!$B:$AZ,2,FALSE)),IF($X$1=3,(VLOOKUP(B451,'X3'!$B:$AZ,2,FALSE)),IF($X$1=4,(VLOOKUP(B451,'X4'!$B:$AZ,2,FALSE)),IF($X$1=5,(VLOOKUP(B451,'X5'!$B:$AZ,2,FALSE)),IF($X$1=6,(VLOOKUP(B451,'X6'!$B:$AZ,2,FALSE)),IF($X$1=7,(VLOOKUP(B451,'X7'!$B:$AZ,2,FALSE)),IF($X$1=8,(VLOOKUP(B451,'X8'!$B:$AZ,2,FALSE)),IF($X$1=9,(VLOOKUP(B451,'X9'!$B:$AZ,2,FALSE)),IF($X$1=10,(VLOOKUP(B451,'X10'!$B:$AZ,2,FALSE)),IF($X$1=11,(VLOOKUP(B451,'X11'!$B:$AZ,2,FALSE)),IF($X$1=12,(VLOOKUP(B451,'X12'!$B:$AZ,2,FALSE)),IF($X$1=13,(VLOOKUP(B451,'X13'!$B:$AZ,2,FALSE)),"B")))))))))))))))</f>
        <v xml:space="preserve"> </v>
      </c>
      <c r="J451" s="183" t="str">
        <f ca="1">IF(ISERROR(IF($X$1=1,(VLOOKUP(B451,'X1'!$B:$AZ,3,FALSE)),IF($X$1=2,(VLOOKUP(B451,'X2'!$B:$AZ,3,FALSE)),IF($X$1=3,(VLOOKUP(B451,'X3'!$B:$AZ,3,FALSE)),IF($X$1=4,(VLOOKUP(B451,'X4'!$B:$AZ,3,FALSE)),IF($X$1=5,(VLOOKUP(B451,'X5'!$B:$AZ,3,FALSE)),IF($X$1=6,(VLOOKUP(B451,'X6'!$B:$AZ,3,FALSE)),IF($X$1=7,(VLOOKUP(B451,'X7'!$B:$AZ,3,FALSE)),IF($X$1=8,(VLOOKUP(B451,'X8'!$B:$AZ,3,FALSE)),IF($X$1=9,(VLOOKUP(B451,'X9'!$B:$AZ,3,FALSE)),IF($X$1=10,(VLOOKUP(B451,'X10'!$B:$AZ,3,FALSE)),IF($X$1=11,(VLOOKUP(B451,'X11'!$B:$AZ,3,FALSE)),IF($X$1=12,(VLOOKUP(B451,'X12'!$B:$AZ,3,FALSE)),IF($X$1=13,(VLOOKUP(B451,'X13'!$B:$AZ,3,FALSE)),"B"))))))))))))))=TRUE," ",(IF($X$1=1,(VLOOKUP(B451,'X1'!$B:$AZ,3,FALSE)),IF($X$1=2,(VLOOKUP(B451,'X2'!$B:$AZ,3,FALSE)),IF($X$1=3,(VLOOKUP(B451,'X3'!$B:$AZ,3,FALSE)),IF($X$1=4,(VLOOKUP(B451,'X4'!$B:$AZ,3,FALSE)),IF($X$1=5,(VLOOKUP(B451,'X5'!$B:$AZ,3,FALSE)),IF($X$1=6,(VLOOKUP(B451,'X6'!$B:$AZ,3,FALSE)),IF($X$1=7,(VLOOKUP(B451,'X7'!$B:$AZ,3,FALSE)),IF($X$1=8,(VLOOKUP(B451,'X8'!$B:$AZ,3,FALSE)),IF($X$1=9,(VLOOKUP(B451,'X9'!$B:$AZ,3,FALSE)),IF($X$1=10,(VLOOKUP(B451,'X10'!$B:$AZ,3,FALSE)),IF($X$1=11,(VLOOKUP(B451,'X11'!$B:$AZ,3,FALSE)),IF($X$1=12,(VLOOKUP(B451,'X12'!$B:$AZ,3,FALSE)),IF($X$1=13,(VLOOKUP(B451,'X13'!$B:$AZ,3,FALSE)),"B")))))))))))))))</f>
        <v xml:space="preserve"> </v>
      </c>
      <c r="K451" s="183" t="str">
        <f ca="1">IF(ISERROR(IF($X$1=1,(VLOOKUP(B451,'X1'!$B:$AZ,5,FALSE)),IF($X$1=2,(VLOOKUP(B451,'X2'!$B:$AZ,5,FALSE)),IF($X$1=3,(VLOOKUP(B451,'X3'!$B:$AZ,5,FALSE)),IF($X$1=4,(VLOOKUP(B451,'X4'!$B:$AZ,5,FALSE)),IF($X$1=5,(VLOOKUP(B451,'X5'!$B:$AZ,5,FALSE)),IF($X$1=6,(VLOOKUP(B451,'X6'!$B:$AZ,5,FALSE)),IF($X$1=7,(VLOOKUP(B451,'X7'!$B:$AZ,5,FALSE)),IF($X$1=8,(VLOOKUP(B451,'X8'!$B:$AZ,5,FALSE)),IF($X$1=9,(VLOOKUP(B451,'X9'!$B:$AZ,5,FALSE)),IF($X$1=10,(VLOOKUP(B451,'X10'!$B:$AZ,5,FALSE)),IF($X$1=11,(VLOOKUP(B451,'X11'!$B:$AZ,5,FALSE)),IF($X$1=12,(VLOOKUP(B451,'X12'!$B:$AZ,5,FALSE)),IF($X$1=13,(VLOOKUP(B451,'X13'!$B:$AZ,5,FALSE)),"B"))))))))))))))=TRUE," ",(IF($X$1=1,(VLOOKUP(B451,'X1'!$B:$AZ,5,FALSE)),IF($X$1=2,(VLOOKUP(B451,'X2'!$B:$AZ,5,FALSE)),IF($X$1=3,(VLOOKUP(B451,'X3'!$B:$AZ,5,FALSE)),IF($X$1=4,(VLOOKUP(B451,'X4'!$B:$AZ,5,FALSE)),IF($X$1=5,(VLOOKUP(B451,'X5'!$B:$AZ,5,FALSE)),IF($X$1=6,(VLOOKUP(B451,'X6'!$B:$AZ,5,FALSE)),IF($X$1=7,(VLOOKUP(B451,'X7'!$B:$AZ,5,FALSE)),IF($X$1=8,(VLOOKUP(B451,'X8'!$B:$AZ,5,FALSE)),IF($X$1=9,(VLOOKUP(B451,'X9'!$B:$AZ,5,FALSE)),IF($X$1=10,(VLOOKUP(B451,'X10'!$B:$AZ,5,FALSE)),IF($X$1=11,(VLOOKUP(B451,'X11'!$B:$AZ,5,FALSE)),IF($X$1=12,(VLOOKUP(B451,'X12'!$B:$AZ,5,FALSE)),IF($X$1=13,(VLOOKUP(B451,'X13'!$B:$AZ,5,FALSE)),"B")))))))))))))))</f>
        <v xml:space="preserve"> </v>
      </c>
      <c r="L451" s="184" t="str">
        <f ca="1">IF(ISERROR(IF($X$1=1,(VLOOKUP(B451,'X1'!$B:$AZ,9,FALSE)),IF($X$1=2,(VLOOKUP(B451,'X2'!$B:$AZ,9,FALSE)),IF($X$1=3,(VLOOKUP(B451,'X3'!$B:$AZ,9,FALSE)),IF($X$1=4,(VLOOKUP(B451,'X4'!$B:$AZ,9,FALSE)),IF($X$1=5,(VLOOKUP(B451,'X5'!$B:$AZ,9,FALSE)),IF($X$1=6,(VLOOKUP(B451,'X6'!$B:$AZ,9,FALSE)),IF($X$1=7,(VLOOKUP(B451,'X7'!$B:$AZ,9,FALSE)),IF($X$1=8,(VLOOKUP(B451,'X8'!$B:$AZ,9,FALSE)),IF($X$1=9,(VLOOKUP(B451,'X9'!$B:$AZ,9,FALSE)),IF($X$1=10,(VLOOKUP(B451,'X10'!$B:$AZ,9,FALSE)),IF($X$1=11,(VLOOKUP(B451,'X11'!$B:$AZ,9,FALSE)),IF($X$1=12,(VLOOKUP(B451,'X12'!$B:$AZ,9,FALSE)),IF($X$1=13,(VLOOKUP(B451,'X13'!$B:$AZ,9,FALSE)),"B"))))))))))))))=TRUE," ",(IF($X$1=1,(VLOOKUP(B451,'X1'!$B:$AZ,9,FALSE)),IF($X$1=2,(VLOOKUP(B451,'X2'!$B:$AZ,9,FALSE)),IF($X$1=3,(VLOOKUP(B451,'X3'!$B:$AZ,9,FALSE)),IF($X$1=4,(VLOOKUP(B451,'X4'!$B:$AZ,9,FALSE)),IF($X$1=5,(VLOOKUP(B451,'X5'!$B:$AZ,9,FALSE)),IF($X$1=6,(VLOOKUP(B451,'X6'!$B:$AZ,9,FALSE)),IF($X$1=7,(VLOOKUP(B451,'X7'!$B:$AZ,9,FALSE)),IF($X$1=8,(VLOOKUP(B451,'X8'!$B:$AZ,9,FALSE)),IF($X$1=9,(VLOOKUP(B451,'X9'!$B:$AZ,9,FALSE)),IF($X$1=10,(VLOOKUP(B451,'X10'!$B:$AZ,9,FALSE)),IF($X$1=11,(VLOOKUP(B451,'X11'!$B:$AZ,9,FALSE)),IF($X$1=12,(VLOOKUP(B451,'X12'!$B:$AZ,9,FALSE)),IF($X$1=13,(VLOOKUP(B451,'X13'!$B:$AZ,9,FALSE)),"B")))))))))))))))</f>
        <v xml:space="preserve"> </v>
      </c>
      <c r="M451" s="184" t="str">
        <f ca="1">IF(ISERROR(IF($X$1=1,(VLOOKUP(B451,'X1'!$B:$AZ,10,FALSE)),IF($X$1=2,(VLOOKUP(B451,'X2'!$B:$AZ,10,FALSE)),IF($X$1=3,(VLOOKUP(B451,'X3'!$B:$AZ,10,FALSE)),IF($X$1=4,(VLOOKUP(B451,'X4'!$B:$AZ,10,FALSE)),IF($X$1=5,(VLOOKUP(B451,'X5'!$B:$AZ,10,FALSE)),IF($X$1=6,(VLOOKUP(B451,'X6'!$B:$AZ,10,FALSE)),IF($X$1=7,(VLOOKUP(B451,'X7'!$B:$AZ,10,FALSE)),IF($X$1=8,(VLOOKUP(B451,'X8'!$B:$AZ,10,FALSE)),IF($X$1=9,(VLOOKUP(B451,'X9'!$B:$AZ,10,FALSE)),IF($X$1=10,(VLOOKUP(B451,'X10'!$B:$AZ,10,FALSE)),IF($X$1=11,(VLOOKUP(B451,'X11'!$B:$AZ,10,FALSE)),IF($X$1=12,(VLOOKUP(B451,'X12'!$B:$AZ,10,FALSE)),IF($X$1=13,(VLOOKUP(B451,'X13'!$B:$AZ,10,FALSE)),"B"))))))))))))))=TRUE," ",(IF($X$1=1,(VLOOKUP(B451,'X1'!$B:$AZ,10,FALSE)),IF($X$1=2,(VLOOKUP(B451,'X2'!$B:$AZ,10,FALSE)),IF($X$1=3,(VLOOKUP(B451,'X3'!$B:$AZ,10,FALSE)),IF($X$1=4,(VLOOKUP(B451,'X4'!$B:$AZ,10,FALSE)),IF($X$1=5,(VLOOKUP(B451,'X5'!$B:$AZ,10,FALSE)),IF($X$1=6,(VLOOKUP(B451,'X6'!$B:$AZ,10,FALSE)),IF($X$1=7,(VLOOKUP(B451,'X7'!$B:$AZ,10,FALSE)),IF($X$1=8,(VLOOKUP(B451,'X8'!$B:$AZ,10,FALSE)),IF($X$1=9,(VLOOKUP(B451,'X9'!$B:$AZ,10,FALSE)),IF($X$1=10,(VLOOKUP(B451,'X10'!$B:$AZ,10,FALSE)),IF($X$1=11,(VLOOKUP(B451,'X11'!$B:$AZ,10,FALSE)),IF($X$1=12,(VLOOKUP(B451,'X12'!$B:$AZ,10,FALSE)),IF($X$1=13,(VLOOKUP(B451,'X13'!$B:$AZ,10,FALSE)),"B")))))))))))))))</f>
        <v xml:space="preserve"> </v>
      </c>
      <c r="N451" s="185" t="str">
        <f ca="1">IF(ISERROR(IF($X$1=1,(VLOOKUP(B451,'X1'!$B:$AZ,45,FALSE)),IF($X$1=2,(VLOOKUP(B451,'X2'!$B:$AZ,45,FALSE)),IF($X$1=3,(VLOOKUP(B451,'X3'!$B:$AZ,45,FALSE)),IF($X$1=4,(VLOOKUP(B451,'X4'!$B:$AZ,45,FALSE)),IF($X$1=5,(VLOOKUP(B451,'X5'!$B:$AZ,45,FALSE)),IF($X$1=6,(VLOOKUP(B451,'X6'!$B:$AZ,45,FALSE)),IF($X$1=7,(VLOOKUP(B451,'X7'!$B:$AZ,45,FALSE)),IF($X$1=8,(VLOOKUP(B451,'X8'!$B:$AZ,45,FALSE)),IF($X$1=9,(VLOOKUP(B451,'X9'!$B:$AZ,45,FALSE)),IF($X$1=10,(VLOOKUP(B451,'X10'!$B:$AZ,45,FALSE)),IF($X$1=11,(VLOOKUP(B451,'X11'!$B:$AZ,45,FALSE)),IF($X$1=12,(VLOOKUP(B451,'X12'!$B:$AZ,45,FALSE)),IF($X$1=13,(VLOOKUP(B451,'X13'!$B:$AZ,45,FALSE)),"B"))))))))))))))=TRUE," ",(IF($X$1=1,(VLOOKUP(B451,'X1'!$B:$AZ,45,FALSE)),IF($X$1=2,(VLOOKUP(B451,'X2'!$B:$AZ,45,FALSE)),IF($X$1=3,(VLOOKUP(B451,'X3'!$B:$AZ,45,FALSE)),IF($X$1=4,(VLOOKUP(B451,'X4'!$B:$AZ,45,FALSE)),IF($X$1=5,(VLOOKUP(B451,'X5'!$B:$AZ,45,FALSE)),IF($X$1=6,(VLOOKUP(B451,'X6'!$B:$AZ,45,FALSE)),IF($X$1=7,(VLOOKUP(B451,'X7'!$B:$AZ,45,FALSE)),IF($X$1=8,(VLOOKUP(B451,'X8'!$B:$AZ,45,FALSE)),IF($X$1=9,(VLOOKUP(B451,'X9'!$B:$AZ,45,FALSE)),IF($X$1=10,(VLOOKUP(B451,'X10'!$B:$AZ,45,FALSE)),IF($X$1=11,(VLOOKUP(B451,'X11'!$B:$AZ,45,FALSE)),IF($X$1=12,(VLOOKUP(B451,'X12'!$B:$AZ,45,FALSE)),IF($X$1=13,(VLOOKUP(B451,'X13'!$B:$AZ,45,FALSE)),"B")))))))))))))))</f>
        <v xml:space="preserve"> </v>
      </c>
      <c r="O451" s="184" t="str">
        <f ca="1">IF(ISERROR(IF($X$1=1,(VLOOKUP(B451,'X1'!$B:$AZ,11,FALSE)),IF($X$1=2,(VLOOKUP(B451,'X2'!$B:$AZ,11,FALSE)),IF($X$1=3,(VLOOKUP(B451,'X3'!$B:$AZ,11,FALSE)),IF($X$1=4,(VLOOKUP(B451,'X4'!$B:$AZ,11,FALSE)),IF($X$1=5,(VLOOKUP(B451,'X5'!$B:$AZ,11,FALSE)),IF($X$1=6,(VLOOKUP(B451,'X6'!$B:$AZ,11,FALSE)),IF($X$1=7,(VLOOKUP(B451,'X7'!$B:$AZ,11,FALSE)),IF($X$1=8,(VLOOKUP(B451,'X8'!$B:$AZ,11,FALSE)),IF($X$1=9,(VLOOKUP(B451,'X9'!$B:$AZ,11,FALSE)),IF($X$1=10,(VLOOKUP(B451,'X10'!$B:$AZ,11,FALSE)),IF($X$1=11,(VLOOKUP(B451,'X11'!$B:$AZ,11,FALSE)),IF($X$1=12,(VLOOKUP(B451,'X12'!$B:$AZ,11,FALSE)),IF($X$1=13,(VLOOKUP(B451,'X13'!$B:$AZ,11,FALSE)),"B"))))))))))))))=TRUE," ",(IF($X$1=1,(VLOOKUP(B451,'X1'!$B:$AZ,11,FALSE)),IF($X$1=2,(VLOOKUP(B451,'X2'!$B:$AZ,11,FALSE)),IF($X$1=3,(VLOOKUP(B451,'X3'!$B:$AZ,11,FALSE)),IF($X$1=4,(VLOOKUP(B451,'X4'!$B:$AZ,11,FALSE)),IF($X$1=5,(VLOOKUP(B451,'X5'!$B:$AZ,11,FALSE)),IF($X$1=6,(VLOOKUP(B451,'X6'!$B:$AZ,11,FALSE)),IF($X$1=7,(VLOOKUP(B451,'X7'!$B:$AZ,11,FALSE)),IF($X$1=8,(VLOOKUP(B451,'X8'!$B:$AZ,11,FALSE)),IF($X$1=9,(VLOOKUP(B451,'X9'!$B:$AZ,11,FALSE)),IF($X$1=10,(VLOOKUP(B451,'X10'!$B:$AZ,11,FALSE)),IF($X$1=11,(VLOOKUP(B451,'X11'!$B:$AZ,11,FALSE)),IF($X$1=12,(VLOOKUP(B451,'X12'!$B:$AZ,11,FALSE)),IF($X$1=13,(VLOOKUP(B451,'X13'!$B:$AZ,11,FALSE)),"B")))))))))))))))</f>
        <v xml:space="preserve"> </v>
      </c>
      <c r="P451" s="184" t="str">
        <f ca="1">IF(ISERROR(IF($X$1=1,(VLOOKUP(B451,'X1'!$B:$AZ,12,FALSE)),IF($X$1=2,(VLOOKUP(B451,'X2'!$B:$AZ,12,FALSE)),IF($X$1=3,(VLOOKUP(B451,'X3'!$B:$AZ,12,FALSE)),IF($X$1=4,(VLOOKUP(B451,'X4'!$B:$AZ,12,FALSE)),IF($X$1=5,(VLOOKUP(B451,'X5'!$B:$AZ,12,FALSE)),IF($X$1=6,(VLOOKUP(B451,'X6'!$B:$AZ,12,FALSE)),IF($X$1=7,(VLOOKUP(B451,'X7'!$B:$AZ,12,FALSE)),IF($X$1=8,(VLOOKUP(B451,'X8'!$B:$AZ,12,FALSE)),IF($X$1=9,(VLOOKUP(B451,'X9'!$B:$AZ,12,FALSE)),IF($X$1=10,(VLOOKUP(B451,'X10'!$B:$AZ,12,FALSE)),IF($X$1=11,(VLOOKUP(B451,'X11'!$B:$AZ,12,FALSE)),IF($X$1=12,(VLOOKUP(B451,'X12'!$B:$AZ,12,FALSE)),IF($X$1=13,(VLOOKUP(B451,'X13'!$B:$AZ,12,FALSE)),"B"))))))))))))))=TRUE," ",(IF($X$1=1,(VLOOKUP(B451,'X1'!$B:$AZ,12,FALSE)),IF($X$1=2,(VLOOKUP(B451,'X2'!$B:$AZ,12,FALSE)),IF($X$1=3,(VLOOKUP(B451,'X3'!$B:$AZ,12,FALSE)),IF($X$1=4,(VLOOKUP(B451,'X4'!$B:$AZ,12,FALSE)),IF($X$1=5,(VLOOKUP(B451,'X5'!$B:$AZ,12,FALSE)),IF($X$1=6,(VLOOKUP(B451,'X6'!$B:$AZ,12,FALSE)),IF($X$1=7,(VLOOKUP(B451,'X7'!$B:$AZ,12,FALSE)),IF($X$1=8,(VLOOKUP(B451,'X8'!$B:$AZ,12,FALSE)),IF($X$1=9,(VLOOKUP(B451,'X9'!$B:$AZ,12,FALSE)),IF($X$1=10,(VLOOKUP(B451,'X10'!$B:$AZ,12,FALSE)),IF($X$1=11,(VLOOKUP(B451,'X11'!$B:$AZ,12,FALSE)),IF($X$1=12,(VLOOKUP(B451,'X12'!$B:$AZ,12,FALSE)),IF($X$1=13,(VLOOKUP(B451,'X13'!$B:$AZ,12,FALSE)),"B")))))))))))))))</f>
        <v xml:space="preserve"> </v>
      </c>
      <c r="Q451" s="185" t="str">
        <f ca="1">IF(ISERROR(IF($X$1=1,(VLOOKUP(B451,'X1'!$B:$AZ,46,FALSE)),IF($X$1=2,(VLOOKUP(B451,'X2'!$B:$AZ,46,FALSE)),IF($X$1=3,(VLOOKUP(B451,'X3'!$B:$AZ,46,FALSE)),IF($X$1=4,(VLOOKUP(B451,'X4'!$B:$AZ,46,FALSE)),IF($X$1=5,(VLOOKUP(B451,'X5'!$B:$AZ,46,FALSE)),IF($X$1=6,(VLOOKUP(B451,'X6'!$B:$AZ,46,FALSE)),IF($X$1=7,(VLOOKUP(B451,'X7'!$B:$AZ,46,FALSE)),IF($X$1=8,(VLOOKUP(B451,'X8'!$B:$AZ,46,FALSE)),IF($X$1=9,(VLOOKUP(B451,'X9'!$B:$AZ,46,FALSE)),IF($X$1=10,(VLOOKUP(B451,'X10'!$B:$AZ,46,FALSE)),IF($X$1=11,(VLOOKUP(B451,'X11'!$B:$AZ,46,FALSE)),IF($X$1=12,(VLOOKUP(B451,'X12'!$B:$AZ,46,FALSE)),IF($X$1=13,(VLOOKUP(B451,'X13'!$B:$AZ,46,FALSE)),"B"))))))))))))))=TRUE," ",(IF($X$1=1,(VLOOKUP(B451,'X1'!$B:$AZ,46,FALSE)),IF($X$1=2,(VLOOKUP(B451,'X2'!$B:$AZ,46,FALSE)),IF($X$1=3,(VLOOKUP(B451,'X3'!$B:$AZ,46,FALSE)),IF($X$1=4,(VLOOKUP(B451,'X4'!$B:$AZ,46,FALSE)),IF($X$1=5,(VLOOKUP(B451,'X5'!$B:$AZ,46,FALSE)),IF($X$1=6,(VLOOKUP(B451,'X6'!$B:$AZ,46,FALSE)),IF($X$1=7,(VLOOKUP(B451,'X7'!$B:$AZ,46,FALSE)),IF($X$1=8,(VLOOKUP(B451,'X8'!$B:$AZ,46,FALSE)),IF($X$1=9,(VLOOKUP(B451,'X9'!$B:$AZ,46,FALSE)),IF($X$1=10,(VLOOKUP(B451,'X10'!$B:$AZ,46,FALSE)),IF($X$1=11,(VLOOKUP(B451,'X11'!$B:$AZ,46,FALSE)),IF($X$1=12,(VLOOKUP(B451,'X12'!$B:$AZ,46,FALSE)),IF($X$1=13,(VLOOKUP(B451,'X13'!$B:$AZ,46,FALSE)),"B")))))))))))))))</f>
        <v xml:space="preserve"> </v>
      </c>
      <c r="R451" s="185" t="str">
        <f ca="1">IF(ISERROR(IF($X$1=1,(VLOOKUP(B451,'X1'!$B:$AZ,15,FALSE)),IF($X$1=2,(VLOOKUP(B451,'X2'!$B:$AZ,15,FALSE)),IF($X$1=3,(VLOOKUP(B451,'X3'!$B:$AZ,15,FALSE)),IF($X$1=4,(VLOOKUP(B451,'X4'!$B:$AZ,15,FALSE)),IF($X$1=5,(VLOOKUP(B451,'X5'!$B:$AZ,15,FALSE)),IF($X$1=6,(VLOOKUP(B451,'X6'!$B:$AZ,15,FALSE)),IF($X$1=7,(VLOOKUP(B451,'X7'!$B:$AZ,15,FALSE)),IF($X$1=8,(VLOOKUP(B451,'X8'!$B:$AZ,15,FALSE)),IF($X$1=9,(VLOOKUP(B451,'X9'!$B:$AZ,15,FALSE)),IF($X$1=10,(VLOOKUP(B451,'X10'!$B:$AZ,15,FALSE)),IF($X$1=11,(VLOOKUP(B451,'X11'!$B:$AZ,15,FALSE)),IF($X$1=12,(VLOOKUP(B451,'X12'!$B:$AZ,15,FALSE)),IF($X$1=13,(VLOOKUP(B451,'X13'!$B:$AZ,15,FALSE)),"B"))))))))))))))=TRUE," ",(IF($X$1=1,(VLOOKUP(B451,'X1'!$B:$AZ,15,FALSE)),IF($X$1=2,(VLOOKUP(B451,'X2'!$B:$AZ,15,FALSE)),IF($X$1=3,(VLOOKUP(B451,'X3'!$B:$AZ,15,FALSE)),IF($X$1=4,(VLOOKUP(B451,'X4'!$B:$AZ,15,FALSE)),IF($X$1=5,(VLOOKUP(B451,'X5'!$B:$AZ,15,FALSE)),IF($X$1=6,(VLOOKUP(B451,'X6'!$B:$AZ,15,FALSE)),IF($X$1=7,(VLOOKUP(B451,'X7'!$B:$AZ,15,FALSE)),IF($X$1=8,(VLOOKUP(B451,'X8'!$B:$AZ,15,FALSE)),IF($X$1=9,(VLOOKUP(B451,'X9'!$B:$AZ,15,FALSE)),IF($X$1=10,(VLOOKUP(B451,'X10'!$B:$AZ,15,FALSE)),IF($X$1=11,(VLOOKUP(B451,'X11'!$B:$AZ,15,FALSE)),IF($X$1=12,(VLOOKUP(B451,'X12'!$B:$AZ,15,FALSE)),IF($X$1=13,(VLOOKUP(B451,'X13'!$B:$AZ,15,FALSE)),"B")))))))))))))))</f>
        <v xml:space="preserve"> </v>
      </c>
      <c r="S451" s="185" t="str">
        <f ca="1">IF(ISERROR(IF((IF($X$1=1,(VLOOKUP(B451,'X1'!$B:$AZ,14,FALSE)),(IF($X$1=2,(VLOOKUP(B451,'X2'!$B:$AZ,14,FALSE)),(IF($X$1=3,(VLOOKUP(B451,'X3'!$B:$AZ,14,FALSE)),(IF($X$1=4,(VLOOKUP(B451,'X4'!$B:$AZ,14,FALSE)),(IF($X$1=5,(VLOOKUP(B451,'X5'!$B:$AZ,14,FALSE)),(IF($X$1=6,(VLOOKUP(B451,'X6'!$B:$AZ,14,FALSE)),(IF($X$1=7,(VLOOKUP(B451,'X7'!$B:$AZ,14,FALSE)),(IF($X$1=8,(VLOOKUP(B451,'X8'!$B:$AZ,14,FALSE)),(IF($X$1=9,(VLOOKUP(B451,'X9'!$B:$AZ,14,FALSE)),(IF($X$1=10,(VLOOKUP(B451,'X10'!$B:$AZ,14,FALSE)),(IF($X$1=11,(VLOOKUP(B451,'X11'!$B:$AZ,14,FALSE)),(IF($X$1=12,(VLOOKUP(B451,'X12'!$B:$AZ,14,FALSE)),(VLOOKUP(B451,'X13'!$B:$AZ,14,FALSE))))))))))))))))))))))))))=$V$1," ",(IF($X$1=1,(VLOOKUP(B451,'X1'!$B:$AZ,14,FALSE)),(IF($X$1=2,(VLOOKUP(B451,'X2'!$B:$AZ,14,FALSE)),(IF($X$1=3,(VLOOKUP(B451,'X3'!$B:$AZ,14,FALSE)),(IF($X$1=4,(VLOOKUP(B451,'X4'!$B:$AZ,14,FALSE)),(IF($X$1=5,(VLOOKUP(B451,'X5'!$B:$AZ,14,FALSE)),(IF($X$1=6,(VLOOKUP(B451,'X6'!$B:$AZ,14,FALSE)),(IF($X$1=7,(VLOOKUP(B451,'X7'!$B:$AZ,14,FALSE)),(IF($X$1=8,(VLOOKUP(B451,'X8'!$B:$AZ,14,FALSE)),(IF($X$1=9,(VLOOKUP(B451,'X9'!$B:$AZ,14,FALSE)),(IF($X$1=10,(VLOOKUP(B451,'X10'!$B:$AZ,14,FALSE)),(IF($X$1=11,(VLOOKUP(B451,'X11'!$B:$AZ,14,FALSE)),(IF($X$1=12,(VLOOKUP(B451,'X12'!$B:$AZ,14,FALSE)),(VLOOKUP(B451,'X13'!$B:$AZ,14,FALSE))))))))))))))))))))))))))))=TRUE," ",(IF((IF($X$1=1,(VLOOKUP(B451,'X1'!$B:$AZ,14,FALSE)),(IF($X$1=2,(VLOOKUP(B451,'X2'!$B:$AZ,14,FALSE)),(IF($X$1=3,(VLOOKUP(B451,'X3'!$B:$AZ,14,FALSE)),(IF($X$1=4,(VLOOKUP(B451,'X4'!$B:$AZ,14,FALSE)),(IF($X$1=5,(VLOOKUP(B451,'X5'!$B:$AZ,14,FALSE)),(IF($X$1=6,(VLOOKUP(B451,'X6'!$B:$AZ,14,FALSE)),(IF($X$1=7,(VLOOKUP(B451,'X7'!$B:$AZ,14,FALSE)),(IF($X$1=8,(VLOOKUP(B451,'X8'!$B:$AZ,14,FALSE)),(IF($X$1=9,(VLOOKUP(B451,'X9'!$B:$AZ,14,FALSE)),(IF($X$1=10,(VLOOKUP(B451,'X10'!$B:$AZ,14,FALSE)),(IF($X$1=11,(VLOOKUP(B451,'X11'!$B:$AZ,14,FALSE)),(IF($X$1=12,(VLOOKUP(B451,'X12'!$B:$AZ,14,FALSE)),(VLOOKUP(B451,'X13'!$B:$AZ,14,FALSE))))))))))))))))))))))))))=$V$1," ",(IF($X$1=1,(VLOOKUP(B451,'X1'!$B:$AZ,14,FALSE)),(IF($X$1=2,(VLOOKUP(B451,'X2'!$B:$AZ,14,FALSE)),(IF($X$1=3,(VLOOKUP(B451,'X3'!$B:$AZ,14,FALSE)),(IF($X$1=4,(VLOOKUP(B451,'X4'!$B:$AZ,14,FALSE)),(IF($X$1=5,(VLOOKUP(B451,'X5'!$B:$AZ,14,FALSE)),(IF($X$1=6,(VLOOKUP(B451,'X6'!$B:$AZ,14,FALSE)),(IF($X$1=7,(VLOOKUP(B451,'X7'!$B:$AZ,14,FALSE)),(IF($X$1=8,(VLOOKUP(B451,'X8'!$B:$AZ,14,FALSE)),(IF($X$1=9,(VLOOKUP(B451,'X9'!$B:$AZ,14,FALSE)),(IF($X$1=10,(VLOOKUP(B451,'X10'!$B:$AZ,14,FALSE)),(IF($X$1=11,(VLOOKUP(B451,'X11'!$B:$AZ,14,FALSE)),(IF($X$1=12,(VLOOKUP(B451,'X12'!$B:$AZ,14,FALSE)),(VLOOKUP(B451,'X13'!$B:$AZ,14,FALSE)))))))))))))))))))))))))))))</f>
        <v xml:space="preserve"> </v>
      </c>
    </row>
    <row r="452" spans="1:19" ht="14.1" customHeight="1" x14ac:dyDescent="0.2">
      <c r="A452" s="156" t="s">
        <v>1058</v>
      </c>
      <c r="B452" s="122" t="str">
        <f>IF(ISERROR(IF($U$16=1,(VLOOKUP(A452,$AC$89:$AH$125,2,FALSE)),IF((IF($X$1=1,'X1'!B411,(IF($X$1=2,'X2'!B411,(IF($X$1=3,'X3'!B411,(IF($X$1=4,'X4'!B411,(IF($X$1=5,'X5'!B411,(IF($X$1=6,'X6'!B411,(IF($X$1=7,'X7'!B411,(IF($X$1=8,'X8'!B411,(IF($X$1=9,'X9'!B411,(IF($X$1=10,'X10'!B411,(IF($X$1=11,'X11'!B411,(IF($X$1=12,'X12'!B411,'X13'!B411))))))))))))))))))))))))="","",(IF($X$1=1,'X1'!B411,(IF($X$1=2,'X2'!B411,(IF($X$1=3,'X3'!B411,(IF($X$1=4,'X4'!B411,(IF($X$1=5,'X5'!B411,(IF($X$1=6,'X6'!B411,(IF($X$1=7,'X7'!B411,(IF($X$1=8,'X8'!B411,(IF($X$1=9,'X9'!B411,(IF($X$1=10,'X10'!B411,(IF($X$1=11,'X11'!B411,(IF($X$1=12,'X12'!B411,'X13'!B411)))))))))))))))))))))))))))=TRUE," ",(IF($U$16=1,(VLOOKUP(A452,$AC$89:$AH$125,2,FALSE)),IF((IF($X$1=1,'X1'!B411,(IF($X$1=2,'X2'!B411,(IF($X$1=3,'X3'!B411,(IF($X$1=4,'X4'!B411,(IF($X$1=5,'X5'!B411,(IF($X$1=6,'X6'!B411,(IF($X$1=7,'X7'!B411,(IF($X$1=8,'X8'!B411,(IF($X$1=9,'X9'!B411,(IF($X$1=10,'X10'!B411,(IF($X$1=11,'X11'!B411,(IF($X$1=12,'X12'!B411,'X13'!B411))))))))))))))))))))))))="","",(IF($X$1=1,'X1'!B411,(IF($X$1=2,'X2'!B411,(IF($X$1=3,'X3'!B411,(IF($X$1=4,'X4'!B411,(IF($X$1=5,'X5'!B411,(IF($X$1=6,'X6'!B411,(IF($X$1=7,'X7'!B411,(IF($X$1=8,'X8'!B411,(IF($X$1=9,'X9'!B411,(IF($X$1=10,'X10'!B411,(IF($X$1=11,'X11'!B411,(IF($X$1=12,'X12'!B411,'X13'!B411))))))))))))))))))))))))))))</f>
        <v/>
      </c>
      <c r="C452" s="181" t="str">
        <f ca="1">IF(ISERROR(IF($X$1=1,(VLOOKUP(B452,'X1'!$B:$AZ,47,FALSE)),IF($X$1=2,(VLOOKUP(B452,'X2'!$B:$AZ,47,FALSE)),IF($X$1=3,(VLOOKUP(B452,'X3'!$B:$AZ,47,FALSE)),IF($X$1=4,(VLOOKUP(B452,'X4'!$B:$AZ,47,FALSE)),IF($X$1=5,(VLOOKUP(B452,'X5'!$B:$AZ,47,FALSE)),IF($X$1=6,(VLOOKUP(B452,'X6'!$B:$AZ,47,FALSE)),IF($X$1=7,(VLOOKUP(B452,'X7'!$B:$AZ,47,FALSE)),IF($X$1=8,(VLOOKUP(B452,'X8'!$B:$AZ,47,FALSE)),IF($X$1=9,(VLOOKUP(B452,'X9'!$B:$AZ,47,FALSE)),IF($X$1=10,(VLOOKUP(B452,'X10'!$B:$AZ,47,FALSE)),IF($X$1=11,(VLOOKUP(B452,'X11'!$B:$AZ,47,FALSE)),IF($X$1=12,(VLOOKUP(B452,'X12'!$B:$AZ,47,FALSE)),IF($X$1=13,(VLOOKUP(B452,'X13'!$B:$AZ,47,FALSE)),"B"))))))))))))))=TRUE," ",(IF($X$1=1,(VLOOKUP(B452,'X1'!$B:$AZ,47,FALSE)),IF($X$1=2,(VLOOKUP(B452,'X2'!$B:$AZ,47,FALSE)),IF($X$1=3,(VLOOKUP(B452,'X3'!$B:$AZ,47,FALSE)),IF($X$1=4,(VLOOKUP(B452,'X4'!$B:$AZ,47,FALSE)),IF($X$1=5,(VLOOKUP(B452,'X5'!$B:$AZ,47,FALSE)),IF($X$1=6,(VLOOKUP(B452,'X6'!$B:$AZ,47,FALSE)),IF($X$1=7,(VLOOKUP(B452,'X7'!$B:$AZ,47,FALSE)),IF($X$1=8,(VLOOKUP(B452,'X8'!$B:$AZ,47,FALSE)),IF($X$1=9,(VLOOKUP(B452,'X9'!$B:$AZ,47,FALSE)),IF($X$1=10,(VLOOKUP(B452,'X10'!$B:$AZ,47,FALSE)),IF($X$1=11,(VLOOKUP(B452,'X11'!$B:$AZ,47,FALSE)),IF($X$1=12,(VLOOKUP(B452,'X12'!$B:$AZ,47,FALSE)),IF($X$1=13,(VLOOKUP(B452,'X13'!$B:$AZ,47,FALSE)),"B")))))))))))))))</f>
        <v xml:space="preserve"> </v>
      </c>
      <c r="D452" s="181" t="str">
        <f ca="1">IF(ISERROR(IF($X$1=1,(VLOOKUP(B452,'X1'!$B:$AP,41,FALSE)),IF($X$1=2,(VLOOKUP(B452,'X2'!$B:$AP,41,FALSE)),IF($X$1=3,(VLOOKUP(B452,'X3'!$B:$AP,41,FALSE)),IF($X$1=4,(VLOOKUP(B452,'X4'!$B:$AP,41,FALSE)),IF($X$1=5,(VLOOKUP(B452,'X5'!$B:$AP,41,FALSE)),IF($X$1=6,(VLOOKUP(B452,'X6'!$B:$AP,41,FALSE)),IF($X$1=7,(VLOOKUP(B452,'X7'!$B:$AP,41,FALSE)),IF($X$1=8,(VLOOKUP(B452,'X8'!$B:$AP,41,FALSE)),IF($X$1=9,(VLOOKUP(B452,'X9'!$B:$AP,41,FALSE)),IF($X$1=10,(VLOOKUP(B452,'X10'!$B:$AP,41,FALSE)),IF($X$1=11,(VLOOKUP(B452,'X11'!$B:$AP,41,FALSE)),IF($X$1=12,(VLOOKUP(B452,'X12'!$B:$AP,41,FALSE)),IF($X$1=13,(VLOOKUP(B452,'X13'!$B:$AP,41,FALSE)),"B"))))))))))))))=TRUE," ",(IF($X$1=1,(VLOOKUP(B452,'X1'!$B:$AP,41,FALSE)),IF($X$1=2,(VLOOKUP(B452,'X2'!$B:$AP,41,FALSE)),IF($X$1=3,(VLOOKUP(B452,'X3'!$B:$AP,41,FALSE)),IF($X$1=4,(VLOOKUP(B452,'X4'!$B:$AP,41,FALSE)),IF($X$1=5,(VLOOKUP(B452,'X5'!$B:$AP,41,FALSE)),IF($X$1=6,(VLOOKUP(B452,'X6'!$B:$AP,41,FALSE)),IF($X$1=7,(VLOOKUP(B452,'X7'!$B:$AP,41,FALSE)),IF($X$1=8,(VLOOKUP(B452,'X8'!$B:$AP,41,FALSE)),IF($X$1=9,(VLOOKUP(B452,'X9'!$B:$AP,41,FALSE)),IF($X$1=10,(VLOOKUP(B452,'X10'!$B:$AP,41,FALSE)),IF($X$1=11,(VLOOKUP(B452,'X11'!$B:$AP,41,FALSE)),IF($X$1=12,(VLOOKUP(B452,'X12'!$B:$AP,41,FALSE)),IF($X$1=13,(VLOOKUP(B452,'X13'!$B:$AP,41,FALSE)),"B")))))))))))))))</f>
        <v xml:space="preserve"> </v>
      </c>
      <c r="E452" s="182" t="str">
        <f ca="1">IF(ISERROR(IF($X$1=1,(VLOOKUP(B452,'X1'!$B:$AP,7,FALSE)),IF($X$1=2,(VLOOKUP(B452,'X2'!$B:$AP,7,FALSE)),IF($X$1=3,(VLOOKUP(B452,'X3'!$B:$AP,7,FALSE)),IF($X$1=4,(VLOOKUP(B452,'X4'!$B:$AP,7,FALSE)),IF($X$1=5,(VLOOKUP(B452,'X5'!$B:$AP,7,FALSE)),IF($X$1=6,(VLOOKUP(B452,'X6'!$B:$AP,7,FALSE)),IF($X$1=7,(VLOOKUP(B452,'X7'!$B:$AP,7,FALSE)),IF($X$1=8,(VLOOKUP(B452,'X8'!$B:$AP,7,FALSE)),IF($X$1=9,(VLOOKUP(B452,'X9'!$B:$AP,7,FALSE)),IF($X$1=10,(VLOOKUP(B452,'X10'!$B:$AP,7,FALSE)),IF($X$1=11,(VLOOKUP(B452,'X11'!$B:$AP,7,FALSE)),IF($X$1=12,(VLOOKUP(B452,'X12'!$B:$AP,7,FALSE)),IF($X$1=13,(VLOOKUP(B452,'X13'!$B:$AP,7,FALSE)),"B"))))))))))))))=TRUE," ",(IF($X$1=1,(VLOOKUP(B452,'X1'!$B:$AP,7,FALSE)),IF($X$1=2,(VLOOKUP(B452,'X2'!$B:$AP,7,FALSE)),IF($X$1=3,(VLOOKUP(B452,'X3'!$B:$AP,7,FALSE)),IF($X$1=4,(VLOOKUP(B452,'X4'!$B:$AP,7,FALSE)),IF($X$1=5,(VLOOKUP(B452,'X5'!$B:$AP,7,FALSE)),IF($X$1=6,(VLOOKUP(B452,'X6'!$B:$AP,7,FALSE)),IF($X$1=7,(VLOOKUP(B452,'X7'!$B:$AP,7,FALSE)),IF($X$1=8,(VLOOKUP(B452,'X8'!$B:$AP,7,FALSE)),IF($X$1=9,(VLOOKUP(B452,'X9'!$B:$AP,7,FALSE)),IF($X$1=10,(VLOOKUP(B452,'X10'!$B:$AP,7,FALSE)),IF($X$1=11,(VLOOKUP(B452,'X11'!$B:$AP,7,FALSE)),IF($X$1=12,(VLOOKUP(B452,'X12'!$B:$AP,7,FALSE)),IF($X$1=13,(VLOOKUP(B452,'X13'!$B:$AP,7,FALSE)),"B")))))))))))))))</f>
        <v xml:space="preserve"> </v>
      </c>
      <c r="F452" s="182" t="str">
        <f ca="1">IF(ISERROR(IF((IF($X$1=1,(VLOOKUP(B452,'X1'!$B:$AO,6,FALSE)),(IF($X$1=2,(VLOOKUP(B452,'X2'!$B:$AO,6,FALSE)),(IF($X$1=3,(VLOOKUP(B452,'X3'!$B:$AO,6,FALSE)),(IF($X$1=4,(VLOOKUP(B452,'X4'!$B:$AO,6,FALSE)),(IF($X$1=5,(VLOOKUP(B452,'X5'!$B:$AO,6,FALSE)),(IF($X$1=6,(VLOOKUP(B452,'X6'!$B:$AO,6,FALSE)),(IF($X$1=7,(VLOOKUP(B452,'X7'!$B:$AO,6,FALSE)),(IF($X$1=8,(VLOOKUP(B452,'X8'!$B:$AO,6,FALSE)),(IF($X$1=9,(VLOOKUP(B452,'X9'!$B:$AO,6,FALSE)),(IF($X$1=10,(VLOOKUP(B452,'X10'!$B:$AO,6,FALSE)),(IF($X$1=11,(VLOOKUP(B452,'X11'!$B:$AO,6,FALSE)),(IF($X$1=12,(VLOOKUP(B452,'X12'!$B:$AO,6,FALSE)),(VLOOKUP(B452,'X13'!$B:$AO,6,FALSE))))))))))))))))))))))))))=$V$1," ",(IF($X$1=1,(VLOOKUP(B452,'X1'!$B:$AO,6,FALSE)),(IF($X$1=2,(VLOOKUP(B452,'X2'!$B:$AO,6,FALSE)),(IF($X$1=3,(VLOOKUP(B452,'X3'!$B:$AO,6,FALSE)),(IF($X$1=4,(VLOOKUP(B452,'X4'!$B:$AO,6,FALSE)),(IF($X$1=5,(VLOOKUP(B452,'X5'!$B:$AO,6,FALSE)),(IF($X$1=6,(VLOOKUP(B452,'X6'!$B:$AO,6,FALSE)),(IF($X$1=7,(VLOOKUP(B452,'X7'!$B:$AO,6,FALSE)),(IF($X$1=8,(VLOOKUP(B452,'X8'!$B:$AO,6,FALSE)),(IF($X$1=9,(VLOOKUP(B452,'X9'!$B:$AO,6,FALSE)),(IF($X$1=10,(VLOOKUP(B452,'X10'!$B:$AO,6,FALSE)),(IF($X$1=11,(VLOOKUP(B452,'X11'!$B:$AO,6,FALSE)),(IF($X$1=12,(VLOOKUP(B452,'X12'!$B:$AO,6,FALSE)),(VLOOKUP(B452,'X13'!$B:$AO,6,FALSE))))))))))))))))))))))))))))=TRUE," ",(IF((IF($X$1=1,(VLOOKUP(B452,'X1'!$B:$AO,6,FALSE)),(IF($X$1=2,(VLOOKUP(B452,'X2'!$B:$AO,6,FALSE)),(IF($X$1=3,(VLOOKUP(B452,'X3'!$B:$AO,6,FALSE)),(IF($X$1=4,(VLOOKUP(B452,'X4'!$B:$AO,6,FALSE)),(IF($X$1=5,(VLOOKUP(B452,'X5'!$B:$AO,6,FALSE)),(IF($X$1=6,(VLOOKUP(B452,'X6'!$B:$AO,6,FALSE)),(IF($X$1=7,(VLOOKUP(B452,'X7'!$B:$AO,6,FALSE)),(IF($X$1=8,(VLOOKUP(B452,'X8'!$B:$AO,6,FALSE)),(IF($X$1=9,(VLOOKUP(B452,'X9'!$B:$AO,6,FALSE)),(IF($X$1=10,(VLOOKUP(B452,'X10'!$B:$AO,6,FALSE)),(IF($X$1=11,(VLOOKUP(B452,'X11'!$B:$AO,6,FALSE)),(IF($X$1=12,(VLOOKUP(B452,'X12'!$B:$AO,6,FALSE)),(VLOOKUP(B452,'X13'!$B:$AO,6,FALSE))))))))))))))))))))))))))=$V$1," ",(IF($X$1=1,(VLOOKUP(B452,'X1'!$B:$AO,6,FALSE)),(IF($X$1=2,(VLOOKUP(B452,'X2'!$B:$AO,6,FALSE)),(IF($X$1=3,(VLOOKUP(B452,'X3'!$B:$AO,6,FALSE)),(IF($X$1=4,(VLOOKUP(B452,'X4'!$B:$AO,6,FALSE)),(IF($X$1=5,(VLOOKUP(B452,'X5'!$B:$AO,6,FALSE)),(IF($X$1=6,(VLOOKUP(B452,'X6'!$B:$AO,6,FALSE)),(IF($X$1=7,(VLOOKUP(B452,'X7'!$B:$AO,6,FALSE)),(IF($X$1=8,(VLOOKUP(B452,'X8'!$B:$AO,6,FALSE)),(IF($X$1=9,(VLOOKUP(B452,'X9'!$B:$AO,6,FALSE)),(IF($X$1=10,(VLOOKUP(B452,'X10'!$B:$AO,6,FALSE)),(IF($X$1=11,(VLOOKUP(B452,'X11'!$B:$AO,6,FALSE)),(IF($X$1=12,(VLOOKUP(B452,'X12'!$B:$AO,6,FALSE)),(VLOOKUP(B452,'X13'!$B:$AO,6,FALSE)))))))))))))))))))))))))))))</f>
        <v xml:space="preserve"> </v>
      </c>
      <c r="G452" s="182" t="str">
        <f ca="1">IF(ISERROR(IF($X$1=1,(VLOOKUP(B452,'X1'!$B:$AZ,44,FALSE)),IF($X$1=2,(VLOOKUP(B452,'X2'!$B:$AZ,44,FALSE)),IF($X$1=3,(VLOOKUP(B452,'X3'!$B:$AZ,44,FALSE)),IF($X$1=4,(VLOOKUP(B452,'X4'!$B:$AZ,44,FALSE)),IF($X$1=5,(VLOOKUP(B452,'X5'!$B:$AZ,44,FALSE)),IF($X$1=6,(VLOOKUP(B452,'X6'!$B:$AZ,44,FALSE)),IF($X$1=7,(VLOOKUP(B452,'X7'!$B:$AZ,44,FALSE)),IF($X$1=8,(VLOOKUP(B452,'X8'!$B:$AZ,44,FALSE)),IF($X$1=9,(VLOOKUP(B452,'X9'!$B:$AZ,44,FALSE)),IF($X$1=10,(VLOOKUP(B452,'X10'!$B:$AZ,44,FALSE)),IF($X$1=11,(VLOOKUP(B452,'X11'!$B:$AZ,44,FALSE)),IF($X$1=12,(VLOOKUP(B452,'X12'!$B:$AZ,44,FALSE)),IF($X$1=13,(VLOOKUP(B452,'X13'!$B:$AZ,44,FALSE)),"B"))))))))))))))=TRUE," ",(IF($X$1=1,(VLOOKUP(B452,'X1'!$B:$AZ,44,FALSE)),IF($X$1=2,(VLOOKUP(B452,'X2'!$B:$AZ,44,FALSE)),IF($X$1=3,(VLOOKUP(B452,'X3'!$B:$AZ,44,FALSE)),IF($X$1=4,(VLOOKUP(B452,'X4'!$B:$AZ,44,FALSE)),IF($X$1=5,(VLOOKUP(B452,'X5'!$B:$AZ,44,FALSE)),IF($X$1=6,(VLOOKUP(B452,'X6'!$B:$AZ,44,FALSE)),IF($X$1=7,(VLOOKUP(B452,'X7'!$B:$AZ,44,FALSE)),IF($X$1=8,(VLOOKUP(B452,'X8'!$B:$AZ,44,FALSE)),IF($X$1=9,(VLOOKUP(B452,'X9'!$B:$AZ,44,FALSE)),IF($X$1=10,(VLOOKUP(B452,'X10'!$B:$AZ,44,FALSE)),IF($X$1=11,(VLOOKUP(B452,'X11'!$B:$AZ,44,FALSE)),IF($X$1=12,(VLOOKUP(B452,'X12'!$B:$AZ,44,FALSE)),IF($X$1=13,(VLOOKUP(B452,'X13'!$B:$AZ,44,FALSE)),"B")))))))))))))))</f>
        <v xml:space="preserve"> </v>
      </c>
      <c r="H452" s="182" t="str">
        <f ca="1">IF(ISERROR(IF($X$1=1,(VLOOKUP(B452,'X1'!$B:$AZ,8,FALSE)),IF($X$1=2,(VLOOKUP(B452,'X2'!$B:$AZ,8,FALSE)),IF($X$1=3,(VLOOKUP(B452,'X3'!$B:$AZ,8,FALSE)),IF($X$1=4,(VLOOKUP(B452,'X4'!$B:$AZ,8,FALSE)),IF($X$1=5,(VLOOKUP(B452,'X5'!$B:$AZ,8,FALSE)),IF($X$1=6,(VLOOKUP(B452,'X6'!$B:$AZ,8,FALSE)),IF($X$1=7,(VLOOKUP(B452,'X7'!$B:$AZ,8,FALSE)),IF($X$1=8,(VLOOKUP(B452,'X8'!$B:$AZ,8,FALSE)),IF($X$1=9,(VLOOKUP(B452,'X9'!$B:$AZ,8,FALSE)),IF($X$1=10,(VLOOKUP(B452,'X10'!$B:$AZ,8,FALSE)),IF($X$1=11,(VLOOKUP(B452,'X11'!$B:$AZ,8,FALSE)),IF($X$1=12,(VLOOKUP(B452,'X12'!$B:$AZ,8,FALSE)),IF($X$1=13,(VLOOKUP(B452,'X13'!$B:$AZ,8,FALSE)),"B"))))))))))))))=TRUE," ",(IF($X$1=1,(VLOOKUP(B452,'X1'!$B:$AZ,8,FALSE)),IF($X$1=2,(VLOOKUP(B452,'X2'!$B:$AZ,8,FALSE)),IF($X$1=3,(VLOOKUP(B452,'X3'!$B:$AZ,8,FALSE)),IF($X$1=4,(VLOOKUP(B452,'X4'!$B:$AZ,8,FALSE)),IF($X$1=5,(VLOOKUP(B452,'X5'!$B:$AZ,8,FALSE)),IF($X$1=6,(VLOOKUP(B452,'X6'!$B:$AZ,8,FALSE)),IF($X$1=7,(VLOOKUP(B452,'X7'!$B:$AZ,8,FALSE)),IF($X$1=8,(VLOOKUP(B452,'X8'!$B:$AZ,8,FALSE)),IF($X$1=9,(VLOOKUP(B452,'X9'!$B:$AZ,8,FALSE)),IF($X$1=10,(VLOOKUP(B452,'X10'!$B:$AZ,8,FALSE)),IF($X$1=11,(VLOOKUP(B452,'X11'!$B:$AZ,8,FALSE)),IF($X$1=12,(VLOOKUP(B452,'X12'!$B:$AZ,8,FALSE)),IF($X$1=13,(VLOOKUP(B452,'X13'!$B:$AZ,8,FALSE)),"B")))))))))))))))</f>
        <v xml:space="preserve"> </v>
      </c>
      <c r="I452" s="183" t="str">
        <f ca="1">IF(ISERROR(IF($X$1=1,(VLOOKUP(B452,'X1'!$B:$AZ,2,FALSE)),IF($X$1=2,(VLOOKUP(B452,'X2'!$B:$AZ,2,FALSE)),IF($X$1=3,(VLOOKUP(B452,'X3'!$B:$AZ,2,FALSE)),IF($X$1=4,(VLOOKUP(B452,'X4'!$B:$AZ,2,FALSE)),IF($X$1=5,(VLOOKUP(B452,'X5'!$B:$AZ,2,FALSE)),IF($X$1=6,(VLOOKUP(B452,'X6'!$B:$AZ,2,FALSE)),IF($X$1=7,(VLOOKUP(B452,'X7'!$B:$AZ,2,FALSE)),IF($X$1=8,(VLOOKUP(B452,'X8'!$B:$AZ,2,FALSE)),IF($X$1=9,(VLOOKUP(B452,'X9'!$B:$AZ,2,FALSE)),IF($X$1=10,(VLOOKUP(B452,'X10'!$B:$AZ,2,FALSE)),IF($X$1=11,(VLOOKUP(B452,'X11'!$B:$AZ,2,FALSE)),IF($X$1=12,(VLOOKUP(B452,'X12'!$B:$AZ,2,FALSE)),IF($X$1=13,(VLOOKUP(B452,'X13'!$B:$AZ,2,FALSE)),"B"))))))))))))))=TRUE," ",(IF($X$1=1,(VLOOKUP(B452,'X1'!$B:$AZ,2,FALSE)),IF($X$1=2,(VLOOKUP(B452,'X2'!$B:$AZ,2,FALSE)),IF($X$1=3,(VLOOKUP(B452,'X3'!$B:$AZ,2,FALSE)),IF($X$1=4,(VLOOKUP(B452,'X4'!$B:$AZ,2,FALSE)),IF($X$1=5,(VLOOKUP(B452,'X5'!$B:$AZ,2,FALSE)),IF($X$1=6,(VLOOKUP(B452,'X6'!$B:$AZ,2,FALSE)),IF($X$1=7,(VLOOKUP(B452,'X7'!$B:$AZ,2,FALSE)),IF($X$1=8,(VLOOKUP(B452,'X8'!$B:$AZ,2,FALSE)),IF($X$1=9,(VLOOKUP(B452,'X9'!$B:$AZ,2,FALSE)),IF($X$1=10,(VLOOKUP(B452,'X10'!$B:$AZ,2,FALSE)),IF($X$1=11,(VLOOKUP(B452,'X11'!$B:$AZ,2,FALSE)),IF($X$1=12,(VLOOKUP(B452,'X12'!$B:$AZ,2,FALSE)),IF($X$1=13,(VLOOKUP(B452,'X13'!$B:$AZ,2,FALSE)),"B")))))))))))))))</f>
        <v xml:space="preserve"> </v>
      </c>
      <c r="J452" s="183" t="str">
        <f ca="1">IF(ISERROR(IF($X$1=1,(VLOOKUP(B452,'X1'!$B:$AZ,3,FALSE)),IF($X$1=2,(VLOOKUP(B452,'X2'!$B:$AZ,3,FALSE)),IF($X$1=3,(VLOOKUP(B452,'X3'!$B:$AZ,3,FALSE)),IF($X$1=4,(VLOOKUP(B452,'X4'!$B:$AZ,3,FALSE)),IF($X$1=5,(VLOOKUP(B452,'X5'!$B:$AZ,3,FALSE)),IF($X$1=6,(VLOOKUP(B452,'X6'!$B:$AZ,3,FALSE)),IF($X$1=7,(VLOOKUP(B452,'X7'!$B:$AZ,3,FALSE)),IF($X$1=8,(VLOOKUP(B452,'X8'!$B:$AZ,3,FALSE)),IF($X$1=9,(VLOOKUP(B452,'X9'!$B:$AZ,3,FALSE)),IF($X$1=10,(VLOOKUP(B452,'X10'!$B:$AZ,3,FALSE)),IF($X$1=11,(VLOOKUP(B452,'X11'!$B:$AZ,3,FALSE)),IF($X$1=12,(VLOOKUP(B452,'X12'!$B:$AZ,3,FALSE)),IF($X$1=13,(VLOOKUP(B452,'X13'!$B:$AZ,3,FALSE)),"B"))))))))))))))=TRUE," ",(IF($X$1=1,(VLOOKUP(B452,'X1'!$B:$AZ,3,FALSE)),IF($X$1=2,(VLOOKUP(B452,'X2'!$B:$AZ,3,FALSE)),IF($X$1=3,(VLOOKUP(B452,'X3'!$B:$AZ,3,FALSE)),IF($X$1=4,(VLOOKUP(B452,'X4'!$B:$AZ,3,FALSE)),IF($X$1=5,(VLOOKUP(B452,'X5'!$B:$AZ,3,FALSE)),IF($X$1=6,(VLOOKUP(B452,'X6'!$B:$AZ,3,FALSE)),IF($X$1=7,(VLOOKUP(B452,'X7'!$B:$AZ,3,FALSE)),IF($X$1=8,(VLOOKUP(B452,'X8'!$B:$AZ,3,FALSE)),IF($X$1=9,(VLOOKUP(B452,'X9'!$B:$AZ,3,FALSE)),IF($X$1=10,(VLOOKUP(B452,'X10'!$B:$AZ,3,FALSE)),IF($X$1=11,(VLOOKUP(B452,'X11'!$B:$AZ,3,FALSE)),IF($X$1=12,(VLOOKUP(B452,'X12'!$B:$AZ,3,FALSE)),IF($X$1=13,(VLOOKUP(B452,'X13'!$B:$AZ,3,FALSE)),"B")))))))))))))))</f>
        <v xml:space="preserve"> </v>
      </c>
      <c r="K452" s="183" t="str">
        <f ca="1">IF(ISERROR(IF($X$1=1,(VLOOKUP(B452,'X1'!$B:$AZ,5,FALSE)),IF($X$1=2,(VLOOKUP(B452,'X2'!$B:$AZ,5,FALSE)),IF($X$1=3,(VLOOKUP(B452,'X3'!$B:$AZ,5,FALSE)),IF($X$1=4,(VLOOKUP(B452,'X4'!$B:$AZ,5,FALSE)),IF($X$1=5,(VLOOKUP(B452,'X5'!$B:$AZ,5,FALSE)),IF($X$1=6,(VLOOKUP(B452,'X6'!$B:$AZ,5,FALSE)),IF($X$1=7,(VLOOKUP(B452,'X7'!$B:$AZ,5,FALSE)),IF($X$1=8,(VLOOKUP(B452,'X8'!$B:$AZ,5,FALSE)),IF($X$1=9,(VLOOKUP(B452,'X9'!$B:$AZ,5,FALSE)),IF($X$1=10,(VLOOKUP(B452,'X10'!$B:$AZ,5,FALSE)),IF($X$1=11,(VLOOKUP(B452,'X11'!$B:$AZ,5,FALSE)),IF($X$1=12,(VLOOKUP(B452,'X12'!$B:$AZ,5,FALSE)),IF($X$1=13,(VLOOKUP(B452,'X13'!$B:$AZ,5,FALSE)),"B"))))))))))))))=TRUE," ",(IF($X$1=1,(VLOOKUP(B452,'X1'!$B:$AZ,5,FALSE)),IF($X$1=2,(VLOOKUP(B452,'X2'!$B:$AZ,5,FALSE)),IF($X$1=3,(VLOOKUP(B452,'X3'!$B:$AZ,5,FALSE)),IF($X$1=4,(VLOOKUP(B452,'X4'!$B:$AZ,5,FALSE)),IF($X$1=5,(VLOOKUP(B452,'X5'!$B:$AZ,5,FALSE)),IF($X$1=6,(VLOOKUP(B452,'X6'!$B:$AZ,5,FALSE)),IF($X$1=7,(VLOOKUP(B452,'X7'!$B:$AZ,5,FALSE)),IF($X$1=8,(VLOOKUP(B452,'X8'!$B:$AZ,5,FALSE)),IF($X$1=9,(VLOOKUP(B452,'X9'!$B:$AZ,5,FALSE)),IF($X$1=10,(VLOOKUP(B452,'X10'!$B:$AZ,5,FALSE)),IF($X$1=11,(VLOOKUP(B452,'X11'!$B:$AZ,5,FALSE)),IF($X$1=12,(VLOOKUP(B452,'X12'!$B:$AZ,5,FALSE)),IF($X$1=13,(VLOOKUP(B452,'X13'!$B:$AZ,5,FALSE)),"B")))))))))))))))</f>
        <v xml:space="preserve"> </v>
      </c>
      <c r="L452" s="184" t="str">
        <f ca="1">IF(ISERROR(IF($X$1=1,(VLOOKUP(B452,'X1'!$B:$AZ,9,FALSE)),IF($X$1=2,(VLOOKUP(B452,'X2'!$B:$AZ,9,FALSE)),IF($X$1=3,(VLOOKUP(B452,'X3'!$B:$AZ,9,FALSE)),IF($X$1=4,(VLOOKUP(B452,'X4'!$B:$AZ,9,FALSE)),IF($X$1=5,(VLOOKUP(B452,'X5'!$B:$AZ,9,FALSE)),IF($X$1=6,(VLOOKUP(B452,'X6'!$B:$AZ,9,FALSE)),IF($X$1=7,(VLOOKUP(B452,'X7'!$B:$AZ,9,FALSE)),IF($X$1=8,(VLOOKUP(B452,'X8'!$B:$AZ,9,FALSE)),IF($X$1=9,(VLOOKUP(B452,'X9'!$B:$AZ,9,FALSE)),IF($X$1=10,(VLOOKUP(B452,'X10'!$B:$AZ,9,FALSE)),IF($X$1=11,(VLOOKUP(B452,'X11'!$B:$AZ,9,FALSE)),IF($X$1=12,(VLOOKUP(B452,'X12'!$B:$AZ,9,FALSE)),IF($X$1=13,(VLOOKUP(B452,'X13'!$B:$AZ,9,FALSE)),"B"))))))))))))))=TRUE," ",(IF($X$1=1,(VLOOKUP(B452,'X1'!$B:$AZ,9,FALSE)),IF($X$1=2,(VLOOKUP(B452,'X2'!$B:$AZ,9,FALSE)),IF($X$1=3,(VLOOKUP(B452,'X3'!$B:$AZ,9,FALSE)),IF($X$1=4,(VLOOKUP(B452,'X4'!$B:$AZ,9,FALSE)),IF($X$1=5,(VLOOKUP(B452,'X5'!$B:$AZ,9,FALSE)),IF($X$1=6,(VLOOKUP(B452,'X6'!$B:$AZ,9,FALSE)),IF($X$1=7,(VLOOKUP(B452,'X7'!$B:$AZ,9,FALSE)),IF($X$1=8,(VLOOKUP(B452,'X8'!$B:$AZ,9,FALSE)),IF($X$1=9,(VLOOKUP(B452,'X9'!$B:$AZ,9,FALSE)),IF($X$1=10,(VLOOKUP(B452,'X10'!$B:$AZ,9,FALSE)),IF($X$1=11,(VLOOKUP(B452,'X11'!$B:$AZ,9,FALSE)),IF($X$1=12,(VLOOKUP(B452,'X12'!$B:$AZ,9,FALSE)),IF($X$1=13,(VLOOKUP(B452,'X13'!$B:$AZ,9,FALSE)),"B")))))))))))))))</f>
        <v xml:space="preserve"> </v>
      </c>
      <c r="M452" s="184" t="str">
        <f ca="1">IF(ISERROR(IF($X$1=1,(VLOOKUP(B452,'X1'!$B:$AZ,10,FALSE)),IF($X$1=2,(VLOOKUP(B452,'X2'!$B:$AZ,10,FALSE)),IF($X$1=3,(VLOOKUP(B452,'X3'!$B:$AZ,10,FALSE)),IF($X$1=4,(VLOOKUP(B452,'X4'!$B:$AZ,10,FALSE)),IF($X$1=5,(VLOOKUP(B452,'X5'!$B:$AZ,10,FALSE)),IF($X$1=6,(VLOOKUP(B452,'X6'!$B:$AZ,10,FALSE)),IF($X$1=7,(VLOOKUP(B452,'X7'!$B:$AZ,10,FALSE)),IF($X$1=8,(VLOOKUP(B452,'X8'!$B:$AZ,10,FALSE)),IF($X$1=9,(VLOOKUP(B452,'X9'!$B:$AZ,10,FALSE)),IF($X$1=10,(VLOOKUP(B452,'X10'!$B:$AZ,10,FALSE)),IF($X$1=11,(VLOOKUP(B452,'X11'!$B:$AZ,10,FALSE)),IF($X$1=12,(VLOOKUP(B452,'X12'!$B:$AZ,10,FALSE)),IF($X$1=13,(VLOOKUP(B452,'X13'!$B:$AZ,10,FALSE)),"B"))))))))))))))=TRUE," ",(IF($X$1=1,(VLOOKUP(B452,'X1'!$B:$AZ,10,FALSE)),IF($X$1=2,(VLOOKUP(B452,'X2'!$B:$AZ,10,FALSE)),IF($X$1=3,(VLOOKUP(B452,'X3'!$B:$AZ,10,FALSE)),IF($X$1=4,(VLOOKUP(B452,'X4'!$B:$AZ,10,FALSE)),IF($X$1=5,(VLOOKUP(B452,'X5'!$B:$AZ,10,FALSE)),IF($X$1=6,(VLOOKUP(B452,'X6'!$B:$AZ,10,FALSE)),IF($X$1=7,(VLOOKUP(B452,'X7'!$B:$AZ,10,FALSE)),IF($X$1=8,(VLOOKUP(B452,'X8'!$B:$AZ,10,FALSE)),IF($X$1=9,(VLOOKUP(B452,'X9'!$B:$AZ,10,FALSE)),IF($X$1=10,(VLOOKUP(B452,'X10'!$B:$AZ,10,FALSE)),IF($X$1=11,(VLOOKUP(B452,'X11'!$B:$AZ,10,FALSE)),IF($X$1=12,(VLOOKUP(B452,'X12'!$B:$AZ,10,FALSE)),IF($X$1=13,(VLOOKUP(B452,'X13'!$B:$AZ,10,FALSE)),"B")))))))))))))))</f>
        <v xml:space="preserve"> </v>
      </c>
      <c r="N452" s="185" t="str">
        <f ca="1">IF(ISERROR(IF($X$1=1,(VLOOKUP(B452,'X1'!$B:$AZ,45,FALSE)),IF($X$1=2,(VLOOKUP(B452,'X2'!$B:$AZ,45,FALSE)),IF($X$1=3,(VLOOKUP(B452,'X3'!$B:$AZ,45,FALSE)),IF($X$1=4,(VLOOKUP(B452,'X4'!$B:$AZ,45,FALSE)),IF($X$1=5,(VLOOKUP(B452,'X5'!$B:$AZ,45,FALSE)),IF($X$1=6,(VLOOKUP(B452,'X6'!$B:$AZ,45,FALSE)),IF($X$1=7,(VLOOKUP(B452,'X7'!$B:$AZ,45,FALSE)),IF($X$1=8,(VLOOKUP(B452,'X8'!$B:$AZ,45,FALSE)),IF($X$1=9,(VLOOKUP(B452,'X9'!$B:$AZ,45,FALSE)),IF($X$1=10,(VLOOKUP(B452,'X10'!$B:$AZ,45,FALSE)),IF($X$1=11,(VLOOKUP(B452,'X11'!$B:$AZ,45,FALSE)),IF($X$1=12,(VLOOKUP(B452,'X12'!$B:$AZ,45,FALSE)),IF($X$1=13,(VLOOKUP(B452,'X13'!$B:$AZ,45,FALSE)),"B"))))))))))))))=TRUE," ",(IF($X$1=1,(VLOOKUP(B452,'X1'!$B:$AZ,45,FALSE)),IF($X$1=2,(VLOOKUP(B452,'X2'!$B:$AZ,45,FALSE)),IF($X$1=3,(VLOOKUP(B452,'X3'!$B:$AZ,45,FALSE)),IF($X$1=4,(VLOOKUP(B452,'X4'!$B:$AZ,45,FALSE)),IF($X$1=5,(VLOOKUP(B452,'X5'!$B:$AZ,45,FALSE)),IF($X$1=6,(VLOOKUP(B452,'X6'!$B:$AZ,45,FALSE)),IF($X$1=7,(VLOOKUP(B452,'X7'!$B:$AZ,45,FALSE)),IF($X$1=8,(VLOOKUP(B452,'X8'!$B:$AZ,45,FALSE)),IF($X$1=9,(VLOOKUP(B452,'X9'!$B:$AZ,45,FALSE)),IF($X$1=10,(VLOOKUP(B452,'X10'!$B:$AZ,45,FALSE)),IF($X$1=11,(VLOOKUP(B452,'X11'!$B:$AZ,45,FALSE)),IF($X$1=12,(VLOOKUP(B452,'X12'!$B:$AZ,45,FALSE)),IF($X$1=13,(VLOOKUP(B452,'X13'!$B:$AZ,45,FALSE)),"B")))))))))))))))</f>
        <v xml:space="preserve"> </v>
      </c>
      <c r="O452" s="184" t="str">
        <f ca="1">IF(ISERROR(IF($X$1=1,(VLOOKUP(B452,'X1'!$B:$AZ,11,FALSE)),IF($X$1=2,(VLOOKUP(B452,'X2'!$B:$AZ,11,FALSE)),IF($X$1=3,(VLOOKUP(B452,'X3'!$B:$AZ,11,FALSE)),IF($X$1=4,(VLOOKUP(B452,'X4'!$B:$AZ,11,FALSE)),IF($X$1=5,(VLOOKUP(B452,'X5'!$B:$AZ,11,FALSE)),IF($X$1=6,(VLOOKUP(B452,'X6'!$B:$AZ,11,FALSE)),IF($X$1=7,(VLOOKUP(B452,'X7'!$B:$AZ,11,FALSE)),IF($X$1=8,(VLOOKUP(B452,'X8'!$B:$AZ,11,FALSE)),IF($X$1=9,(VLOOKUP(B452,'X9'!$B:$AZ,11,FALSE)),IF($X$1=10,(VLOOKUP(B452,'X10'!$B:$AZ,11,FALSE)),IF($X$1=11,(VLOOKUP(B452,'X11'!$B:$AZ,11,FALSE)),IF($X$1=12,(VLOOKUP(B452,'X12'!$B:$AZ,11,FALSE)),IF($X$1=13,(VLOOKUP(B452,'X13'!$B:$AZ,11,FALSE)),"B"))))))))))))))=TRUE," ",(IF($X$1=1,(VLOOKUP(B452,'X1'!$B:$AZ,11,FALSE)),IF($X$1=2,(VLOOKUP(B452,'X2'!$B:$AZ,11,FALSE)),IF($X$1=3,(VLOOKUP(B452,'X3'!$B:$AZ,11,FALSE)),IF($X$1=4,(VLOOKUP(B452,'X4'!$B:$AZ,11,FALSE)),IF($X$1=5,(VLOOKUP(B452,'X5'!$B:$AZ,11,FALSE)),IF($X$1=6,(VLOOKUP(B452,'X6'!$B:$AZ,11,FALSE)),IF($X$1=7,(VLOOKUP(B452,'X7'!$B:$AZ,11,FALSE)),IF($X$1=8,(VLOOKUP(B452,'X8'!$B:$AZ,11,FALSE)),IF($X$1=9,(VLOOKUP(B452,'X9'!$B:$AZ,11,FALSE)),IF($X$1=10,(VLOOKUP(B452,'X10'!$B:$AZ,11,FALSE)),IF($X$1=11,(VLOOKUP(B452,'X11'!$B:$AZ,11,FALSE)),IF($X$1=12,(VLOOKUP(B452,'X12'!$B:$AZ,11,FALSE)),IF($X$1=13,(VLOOKUP(B452,'X13'!$B:$AZ,11,FALSE)),"B")))))))))))))))</f>
        <v xml:space="preserve"> </v>
      </c>
      <c r="P452" s="184" t="str">
        <f ca="1">IF(ISERROR(IF($X$1=1,(VLOOKUP(B452,'X1'!$B:$AZ,12,FALSE)),IF($X$1=2,(VLOOKUP(B452,'X2'!$B:$AZ,12,FALSE)),IF($X$1=3,(VLOOKUP(B452,'X3'!$B:$AZ,12,FALSE)),IF($X$1=4,(VLOOKUP(B452,'X4'!$B:$AZ,12,FALSE)),IF($X$1=5,(VLOOKUP(B452,'X5'!$B:$AZ,12,FALSE)),IF($X$1=6,(VLOOKUP(B452,'X6'!$B:$AZ,12,FALSE)),IF($X$1=7,(VLOOKUP(B452,'X7'!$B:$AZ,12,FALSE)),IF($X$1=8,(VLOOKUP(B452,'X8'!$B:$AZ,12,FALSE)),IF($X$1=9,(VLOOKUP(B452,'X9'!$B:$AZ,12,FALSE)),IF($X$1=10,(VLOOKUP(B452,'X10'!$B:$AZ,12,FALSE)),IF($X$1=11,(VLOOKUP(B452,'X11'!$B:$AZ,12,FALSE)),IF($X$1=12,(VLOOKUP(B452,'X12'!$B:$AZ,12,FALSE)),IF($X$1=13,(VLOOKUP(B452,'X13'!$B:$AZ,12,FALSE)),"B"))))))))))))))=TRUE," ",(IF($X$1=1,(VLOOKUP(B452,'X1'!$B:$AZ,12,FALSE)),IF($X$1=2,(VLOOKUP(B452,'X2'!$B:$AZ,12,FALSE)),IF($X$1=3,(VLOOKUP(B452,'X3'!$B:$AZ,12,FALSE)),IF($X$1=4,(VLOOKUP(B452,'X4'!$B:$AZ,12,FALSE)),IF($X$1=5,(VLOOKUP(B452,'X5'!$B:$AZ,12,FALSE)),IF($X$1=6,(VLOOKUP(B452,'X6'!$B:$AZ,12,FALSE)),IF($X$1=7,(VLOOKUP(B452,'X7'!$B:$AZ,12,FALSE)),IF($X$1=8,(VLOOKUP(B452,'X8'!$B:$AZ,12,FALSE)),IF($X$1=9,(VLOOKUP(B452,'X9'!$B:$AZ,12,FALSE)),IF($X$1=10,(VLOOKUP(B452,'X10'!$B:$AZ,12,FALSE)),IF($X$1=11,(VLOOKUP(B452,'X11'!$B:$AZ,12,FALSE)),IF($X$1=12,(VLOOKUP(B452,'X12'!$B:$AZ,12,FALSE)),IF($X$1=13,(VLOOKUP(B452,'X13'!$B:$AZ,12,FALSE)),"B")))))))))))))))</f>
        <v xml:space="preserve"> </v>
      </c>
      <c r="Q452" s="185" t="str">
        <f ca="1">IF(ISERROR(IF($X$1=1,(VLOOKUP(B452,'X1'!$B:$AZ,46,FALSE)),IF($X$1=2,(VLOOKUP(B452,'X2'!$B:$AZ,46,FALSE)),IF($X$1=3,(VLOOKUP(B452,'X3'!$B:$AZ,46,FALSE)),IF($X$1=4,(VLOOKUP(B452,'X4'!$B:$AZ,46,FALSE)),IF($X$1=5,(VLOOKUP(B452,'X5'!$B:$AZ,46,FALSE)),IF($X$1=6,(VLOOKUP(B452,'X6'!$B:$AZ,46,FALSE)),IF($X$1=7,(VLOOKUP(B452,'X7'!$B:$AZ,46,FALSE)),IF($X$1=8,(VLOOKUP(B452,'X8'!$B:$AZ,46,FALSE)),IF($X$1=9,(VLOOKUP(B452,'X9'!$B:$AZ,46,FALSE)),IF($X$1=10,(VLOOKUP(B452,'X10'!$B:$AZ,46,FALSE)),IF($X$1=11,(VLOOKUP(B452,'X11'!$B:$AZ,46,FALSE)),IF($X$1=12,(VLOOKUP(B452,'X12'!$B:$AZ,46,FALSE)),IF($X$1=13,(VLOOKUP(B452,'X13'!$B:$AZ,46,FALSE)),"B"))))))))))))))=TRUE," ",(IF($X$1=1,(VLOOKUP(B452,'X1'!$B:$AZ,46,FALSE)),IF($X$1=2,(VLOOKUP(B452,'X2'!$B:$AZ,46,FALSE)),IF($X$1=3,(VLOOKUP(B452,'X3'!$B:$AZ,46,FALSE)),IF($X$1=4,(VLOOKUP(B452,'X4'!$B:$AZ,46,FALSE)),IF($X$1=5,(VLOOKUP(B452,'X5'!$B:$AZ,46,FALSE)),IF($X$1=6,(VLOOKUP(B452,'X6'!$B:$AZ,46,FALSE)),IF($X$1=7,(VLOOKUP(B452,'X7'!$B:$AZ,46,FALSE)),IF($X$1=8,(VLOOKUP(B452,'X8'!$B:$AZ,46,FALSE)),IF($X$1=9,(VLOOKUP(B452,'X9'!$B:$AZ,46,FALSE)),IF($X$1=10,(VLOOKUP(B452,'X10'!$B:$AZ,46,FALSE)),IF($X$1=11,(VLOOKUP(B452,'X11'!$B:$AZ,46,FALSE)),IF($X$1=12,(VLOOKUP(B452,'X12'!$B:$AZ,46,FALSE)),IF($X$1=13,(VLOOKUP(B452,'X13'!$B:$AZ,46,FALSE)),"B")))))))))))))))</f>
        <v xml:space="preserve"> </v>
      </c>
      <c r="R452" s="185" t="str">
        <f ca="1">IF(ISERROR(IF($X$1=1,(VLOOKUP(B452,'X1'!$B:$AZ,15,FALSE)),IF($X$1=2,(VLOOKUP(B452,'X2'!$B:$AZ,15,FALSE)),IF($X$1=3,(VLOOKUP(B452,'X3'!$B:$AZ,15,FALSE)),IF($X$1=4,(VLOOKUP(B452,'X4'!$B:$AZ,15,FALSE)),IF($X$1=5,(VLOOKUP(B452,'X5'!$B:$AZ,15,FALSE)),IF($X$1=6,(VLOOKUP(B452,'X6'!$B:$AZ,15,FALSE)),IF($X$1=7,(VLOOKUP(B452,'X7'!$B:$AZ,15,FALSE)),IF($X$1=8,(VLOOKUP(B452,'X8'!$B:$AZ,15,FALSE)),IF($X$1=9,(VLOOKUP(B452,'X9'!$B:$AZ,15,FALSE)),IF($X$1=10,(VLOOKUP(B452,'X10'!$B:$AZ,15,FALSE)),IF($X$1=11,(VLOOKUP(B452,'X11'!$B:$AZ,15,FALSE)),IF($X$1=12,(VLOOKUP(B452,'X12'!$B:$AZ,15,FALSE)),IF($X$1=13,(VLOOKUP(B452,'X13'!$B:$AZ,15,FALSE)),"B"))))))))))))))=TRUE," ",(IF($X$1=1,(VLOOKUP(B452,'X1'!$B:$AZ,15,FALSE)),IF($X$1=2,(VLOOKUP(B452,'X2'!$B:$AZ,15,FALSE)),IF($X$1=3,(VLOOKUP(B452,'X3'!$B:$AZ,15,FALSE)),IF($X$1=4,(VLOOKUP(B452,'X4'!$B:$AZ,15,FALSE)),IF($X$1=5,(VLOOKUP(B452,'X5'!$B:$AZ,15,FALSE)),IF($X$1=6,(VLOOKUP(B452,'X6'!$B:$AZ,15,FALSE)),IF($X$1=7,(VLOOKUP(B452,'X7'!$B:$AZ,15,FALSE)),IF($X$1=8,(VLOOKUP(B452,'X8'!$B:$AZ,15,FALSE)),IF($X$1=9,(VLOOKUP(B452,'X9'!$B:$AZ,15,FALSE)),IF($X$1=10,(VLOOKUP(B452,'X10'!$B:$AZ,15,FALSE)),IF($X$1=11,(VLOOKUP(B452,'X11'!$B:$AZ,15,FALSE)),IF($X$1=12,(VLOOKUP(B452,'X12'!$B:$AZ,15,FALSE)),IF($X$1=13,(VLOOKUP(B452,'X13'!$B:$AZ,15,FALSE)),"B")))))))))))))))</f>
        <v xml:space="preserve"> </v>
      </c>
      <c r="S452" s="185" t="str">
        <f ca="1">IF(ISERROR(IF((IF($X$1=1,(VLOOKUP(B452,'X1'!$B:$AZ,14,FALSE)),(IF($X$1=2,(VLOOKUP(B452,'X2'!$B:$AZ,14,FALSE)),(IF($X$1=3,(VLOOKUP(B452,'X3'!$B:$AZ,14,FALSE)),(IF($X$1=4,(VLOOKUP(B452,'X4'!$B:$AZ,14,FALSE)),(IF($X$1=5,(VLOOKUP(B452,'X5'!$B:$AZ,14,FALSE)),(IF($X$1=6,(VLOOKUP(B452,'X6'!$B:$AZ,14,FALSE)),(IF($X$1=7,(VLOOKUP(B452,'X7'!$B:$AZ,14,FALSE)),(IF($X$1=8,(VLOOKUP(B452,'X8'!$B:$AZ,14,FALSE)),(IF($X$1=9,(VLOOKUP(B452,'X9'!$B:$AZ,14,FALSE)),(IF($X$1=10,(VLOOKUP(B452,'X10'!$B:$AZ,14,FALSE)),(IF($X$1=11,(VLOOKUP(B452,'X11'!$B:$AZ,14,FALSE)),(IF($X$1=12,(VLOOKUP(B452,'X12'!$B:$AZ,14,FALSE)),(VLOOKUP(B452,'X13'!$B:$AZ,14,FALSE))))))))))))))))))))))))))=$V$1," ",(IF($X$1=1,(VLOOKUP(B452,'X1'!$B:$AZ,14,FALSE)),(IF($X$1=2,(VLOOKUP(B452,'X2'!$B:$AZ,14,FALSE)),(IF($X$1=3,(VLOOKUP(B452,'X3'!$B:$AZ,14,FALSE)),(IF($X$1=4,(VLOOKUP(B452,'X4'!$B:$AZ,14,FALSE)),(IF($X$1=5,(VLOOKUP(B452,'X5'!$B:$AZ,14,FALSE)),(IF($X$1=6,(VLOOKUP(B452,'X6'!$B:$AZ,14,FALSE)),(IF($X$1=7,(VLOOKUP(B452,'X7'!$B:$AZ,14,FALSE)),(IF($X$1=8,(VLOOKUP(B452,'X8'!$B:$AZ,14,FALSE)),(IF($X$1=9,(VLOOKUP(B452,'X9'!$B:$AZ,14,FALSE)),(IF($X$1=10,(VLOOKUP(B452,'X10'!$B:$AZ,14,FALSE)),(IF($X$1=11,(VLOOKUP(B452,'X11'!$B:$AZ,14,FALSE)),(IF($X$1=12,(VLOOKUP(B452,'X12'!$B:$AZ,14,FALSE)),(VLOOKUP(B452,'X13'!$B:$AZ,14,FALSE))))))))))))))))))))))))))))=TRUE," ",(IF((IF($X$1=1,(VLOOKUP(B452,'X1'!$B:$AZ,14,FALSE)),(IF($X$1=2,(VLOOKUP(B452,'X2'!$B:$AZ,14,FALSE)),(IF($X$1=3,(VLOOKUP(B452,'X3'!$B:$AZ,14,FALSE)),(IF($X$1=4,(VLOOKUP(B452,'X4'!$B:$AZ,14,FALSE)),(IF($X$1=5,(VLOOKUP(B452,'X5'!$B:$AZ,14,FALSE)),(IF($X$1=6,(VLOOKUP(B452,'X6'!$B:$AZ,14,FALSE)),(IF($X$1=7,(VLOOKUP(B452,'X7'!$B:$AZ,14,FALSE)),(IF($X$1=8,(VLOOKUP(B452,'X8'!$B:$AZ,14,FALSE)),(IF($X$1=9,(VLOOKUP(B452,'X9'!$B:$AZ,14,FALSE)),(IF($X$1=10,(VLOOKUP(B452,'X10'!$B:$AZ,14,FALSE)),(IF($X$1=11,(VLOOKUP(B452,'X11'!$B:$AZ,14,FALSE)),(IF($X$1=12,(VLOOKUP(B452,'X12'!$B:$AZ,14,FALSE)),(VLOOKUP(B452,'X13'!$B:$AZ,14,FALSE))))))))))))))))))))))))))=$V$1," ",(IF($X$1=1,(VLOOKUP(B452,'X1'!$B:$AZ,14,FALSE)),(IF($X$1=2,(VLOOKUP(B452,'X2'!$B:$AZ,14,FALSE)),(IF($X$1=3,(VLOOKUP(B452,'X3'!$B:$AZ,14,FALSE)),(IF($X$1=4,(VLOOKUP(B452,'X4'!$B:$AZ,14,FALSE)),(IF($X$1=5,(VLOOKUP(B452,'X5'!$B:$AZ,14,FALSE)),(IF($X$1=6,(VLOOKUP(B452,'X6'!$B:$AZ,14,FALSE)),(IF($X$1=7,(VLOOKUP(B452,'X7'!$B:$AZ,14,FALSE)),(IF($X$1=8,(VLOOKUP(B452,'X8'!$B:$AZ,14,FALSE)),(IF($X$1=9,(VLOOKUP(B452,'X9'!$B:$AZ,14,FALSE)),(IF($X$1=10,(VLOOKUP(B452,'X10'!$B:$AZ,14,FALSE)),(IF($X$1=11,(VLOOKUP(B452,'X11'!$B:$AZ,14,FALSE)),(IF($X$1=12,(VLOOKUP(B452,'X12'!$B:$AZ,14,FALSE)),(VLOOKUP(B452,'X13'!$B:$AZ,14,FALSE)))))))))))))))))))))))))))))</f>
        <v xml:space="preserve"> </v>
      </c>
    </row>
    <row r="453" spans="1:19" ht="14.1" customHeight="1" x14ac:dyDescent="0.2">
      <c r="A453" s="156" t="s">
        <v>1058</v>
      </c>
      <c r="B453" s="122" t="str">
        <f>IF(ISERROR(IF($U$16=1,(VLOOKUP(A453,$AC$89:$AH$125,2,FALSE)),IF((IF($X$1=1,'X1'!B412,(IF($X$1=2,'X2'!B412,(IF($X$1=3,'X3'!B412,(IF($X$1=4,'X4'!B412,(IF($X$1=5,'X5'!B412,(IF($X$1=6,'X6'!B412,(IF($X$1=7,'X7'!B412,(IF($X$1=8,'X8'!B412,(IF($X$1=9,'X9'!B412,(IF($X$1=10,'X10'!B412,(IF($X$1=11,'X11'!B412,(IF($X$1=12,'X12'!B412,'X13'!B412))))))))))))))))))))))))="","",(IF($X$1=1,'X1'!B412,(IF($X$1=2,'X2'!B412,(IF($X$1=3,'X3'!B412,(IF($X$1=4,'X4'!B412,(IF($X$1=5,'X5'!B412,(IF($X$1=6,'X6'!B412,(IF($X$1=7,'X7'!B412,(IF($X$1=8,'X8'!B412,(IF($X$1=9,'X9'!B412,(IF($X$1=10,'X10'!B412,(IF($X$1=11,'X11'!B412,(IF($X$1=12,'X12'!B412,'X13'!B412)))))))))))))))))))))))))))=TRUE," ",(IF($U$16=1,(VLOOKUP(A453,$AC$89:$AH$125,2,FALSE)),IF((IF($X$1=1,'X1'!B412,(IF($X$1=2,'X2'!B412,(IF($X$1=3,'X3'!B412,(IF($X$1=4,'X4'!B412,(IF($X$1=5,'X5'!B412,(IF($X$1=6,'X6'!B412,(IF($X$1=7,'X7'!B412,(IF($X$1=8,'X8'!B412,(IF($X$1=9,'X9'!B412,(IF($X$1=10,'X10'!B412,(IF($X$1=11,'X11'!B412,(IF($X$1=12,'X12'!B412,'X13'!B412))))))))))))))))))))))))="","",(IF($X$1=1,'X1'!B412,(IF($X$1=2,'X2'!B412,(IF($X$1=3,'X3'!B412,(IF($X$1=4,'X4'!B412,(IF($X$1=5,'X5'!B412,(IF($X$1=6,'X6'!B412,(IF($X$1=7,'X7'!B412,(IF($X$1=8,'X8'!B412,(IF($X$1=9,'X9'!B412,(IF($X$1=10,'X10'!B412,(IF($X$1=11,'X11'!B412,(IF($X$1=12,'X12'!B412,'X13'!B412))))))))))))))))))))))))))))</f>
        <v/>
      </c>
      <c r="C453" s="181" t="str">
        <f ca="1">IF(ISERROR(IF($X$1=1,(VLOOKUP(B453,'X1'!$B:$AZ,47,FALSE)),IF($X$1=2,(VLOOKUP(B453,'X2'!$B:$AZ,47,FALSE)),IF($X$1=3,(VLOOKUP(B453,'X3'!$B:$AZ,47,FALSE)),IF($X$1=4,(VLOOKUP(B453,'X4'!$B:$AZ,47,FALSE)),IF($X$1=5,(VLOOKUP(B453,'X5'!$B:$AZ,47,FALSE)),IF($X$1=6,(VLOOKUP(B453,'X6'!$B:$AZ,47,FALSE)),IF($X$1=7,(VLOOKUP(B453,'X7'!$B:$AZ,47,FALSE)),IF($X$1=8,(VLOOKUP(B453,'X8'!$B:$AZ,47,FALSE)),IF($X$1=9,(VLOOKUP(B453,'X9'!$B:$AZ,47,FALSE)),IF($X$1=10,(VLOOKUP(B453,'X10'!$B:$AZ,47,FALSE)),IF($X$1=11,(VLOOKUP(B453,'X11'!$B:$AZ,47,FALSE)),IF($X$1=12,(VLOOKUP(B453,'X12'!$B:$AZ,47,FALSE)),IF($X$1=13,(VLOOKUP(B453,'X13'!$B:$AZ,47,FALSE)),"B"))))))))))))))=TRUE," ",(IF($X$1=1,(VLOOKUP(B453,'X1'!$B:$AZ,47,FALSE)),IF($X$1=2,(VLOOKUP(B453,'X2'!$B:$AZ,47,FALSE)),IF($X$1=3,(VLOOKUP(B453,'X3'!$B:$AZ,47,FALSE)),IF($X$1=4,(VLOOKUP(B453,'X4'!$B:$AZ,47,FALSE)),IF($X$1=5,(VLOOKUP(B453,'X5'!$B:$AZ,47,FALSE)),IF($X$1=6,(VLOOKUP(B453,'X6'!$B:$AZ,47,FALSE)),IF($X$1=7,(VLOOKUP(B453,'X7'!$B:$AZ,47,FALSE)),IF($X$1=8,(VLOOKUP(B453,'X8'!$B:$AZ,47,FALSE)),IF($X$1=9,(VLOOKUP(B453,'X9'!$B:$AZ,47,FALSE)),IF($X$1=10,(VLOOKUP(B453,'X10'!$B:$AZ,47,FALSE)),IF($X$1=11,(VLOOKUP(B453,'X11'!$B:$AZ,47,FALSE)),IF($X$1=12,(VLOOKUP(B453,'X12'!$B:$AZ,47,FALSE)),IF($X$1=13,(VLOOKUP(B453,'X13'!$B:$AZ,47,FALSE)),"B")))))))))))))))</f>
        <v xml:space="preserve"> </v>
      </c>
      <c r="D453" s="181" t="str">
        <f ca="1">IF(ISERROR(IF($X$1=1,(VLOOKUP(B453,'X1'!$B:$AP,41,FALSE)),IF($X$1=2,(VLOOKUP(B453,'X2'!$B:$AP,41,FALSE)),IF($X$1=3,(VLOOKUP(B453,'X3'!$B:$AP,41,FALSE)),IF($X$1=4,(VLOOKUP(B453,'X4'!$B:$AP,41,FALSE)),IF($X$1=5,(VLOOKUP(B453,'X5'!$B:$AP,41,FALSE)),IF($X$1=6,(VLOOKUP(B453,'X6'!$B:$AP,41,FALSE)),IF($X$1=7,(VLOOKUP(B453,'X7'!$B:$AP,41,FALSE)),IF($X$1=8,(VLOOKUP(B453,'X8'!$B:$AP,41,FALSE)),IF($X$1=9,(VLOOKUP(B453,'X9'!$B:$AP,41,FALSE)),IF($X$1=10,(VLOOKUP(B453,'X10'!$B:$AP,41,FALSE)),IF($X$1=11,(VLOOKUP(B453,'X11'!$B:$AP,41,FALSE)),IF($X$1=12,(VLOOKUP(B453,'X12'!$B:$AP,41,FALSE)),IF($X$1=13,(VLOOKUP(B453,'X13'!$B:$AP,41,FALSE)),"B"))))))))))))))=TRUE," ",(IF($X$1=1,(VLOOKUP(B453,'X1'!$B:$AP,41,FALSE)),IF($X$1=2,(VLOOKUP(B453,'X2'!$B:$AP,41,FALSE)),IF($X$1=3,(VLOOKUP(B453,'X3'!$B:$AP,41,FALSE)),IF($X$1=4,(VLOOKUP(B453,'X4'!$B:$AP,41,FALSE)),IF($X$1=5,(VLOOKUP(B453,'X5'!$B:$AP,41,FALSE)),IF($X$1=6,(VLOOKUP(B453,'X6'!$B:$AP,41,FALSE)),IF($X$1=7,(VLOOKUP(B453,'X7'!$B:$AP,41,FALSE)),IF($X$1=8,(VLOOKUP(B453,'X8'!$B:$AP,41,FALSE)),IF($X$1=9,(VLOOKUP(B453,'X9'!$B:$AP,41,FALSE)),IF($X$1=10,(VLOOKUP(B453,'X10'!$B:$AP,41,FALSE)),IF($X$1=11,(VLOOKUP(B453,'X11'!$B:$AP,41,FALSE)),IF($X$1=12,(VLOOKUP(B453,'X12'!$B:$AP,41,FALSE)),IF($X$1=13,(VLOOKUP(B453,'X13'!$B:$AP,41,FALSE)),"B")))))))))))))))</f>
        <v xml:space="preserve"> </v>
      </c>
      <c r="E453" s="182" t="str">
        <f ca="1">IF(ISERROR(IF($X$1=1,(VLOOKUP(B453,'X1'!$B:$AP,7,FALSE)),IF($X$1=2,(VLOOKUP(B453,'X2'!$B:$AP,7,FALSE)),IF($X$1=3,(VLOOKUP(B453,'X3'!$B:$AP,7,FALSE)),IF($X$1=4,(VLOOKUP(B453,'X4'!$B:$AP,7,FALSE)),IF($X$1=5,(VLOOKUP(B453,'X5'!$B:$AP,7,FALSE)),IF($X$1=6,(VLOOKUP(B453,'X6'!$B:$AP,7,FALSE)),IF($X$1=7,(VLOOKUP(B453,'X7'!$B:$AP,7,FALSE)),IF($X$1=8,(VLOOKUP(B453,'X8'!$B:$AP,7,FALSE)),IF($X$1=9,(VLOOKUP(B453,'X9'!$B:$AP,7,FALSE)),IF($X$1=10,(VLOOKUP(B453,'X10'!$B:$AP,7,FALSE)),IF($X$1=11,(VLOOKUP(B453,'X11'!$B:$AP,7,FALSE)),IF($X$1=12,(VLOOKUP(B453,'X12'!$B:$AP,7,FALSE)),IF($X$1=13,(VLOOKUP(B453,'X13'!$B:$AP,7,FALSE)),"B"))))))))))))))=TRUE," ",(IF($X$1=1,(VLOOKUP(B453,'X1'!$B:$AP,7,FALSE)),IF($X$1=2,(VLOOKUP(B453,'X2'!$B:$AP,7,FALSE)),IF($X$1=3,(VLOOKUP(B453,'X3'!$B:$AP,7,FALSE)),IF($X$1=4,(VLOOKUP(B453,'X4'!$B:$AP,7,FALSE)),IF($X$1=5,(VLOOKUP(B453,'X5'!$B:$AP,7,FALSE)),IF($X$1=6,(VLOOKUP(B453,'X6'!$B:$AP,7,FALSE)),IF($X$1=7,(VLOOKUP(B453,'X7'!$B:$AP,7,FALSE)),IF($X$1=8,(VLOOKUP(B453,'X8'!$B:$AP,7,FALSE)),IF($X$1=9,(VLOOKUP(B453,'X9'!$B:$AP,7,FALSE)),IF($X$1=10,(VLOOKUP(B453,'X10'!$B:$AP,7,FALSE)),IF($X$1=11,(VLOOKUP(B453,'X11'!$B:$AP,7,FALSE)),IF($X$1=12,(VLOOKUP(B453,'X12'!$B:$AP,7,FALSE)),IF($X$1=13,(VLOOKUP(B453,'X13'!$B:$AP,7,FALSE)),"B")))))))))))))))</f>
        <v xml:space="preserve"> </v>
      </c>
      <c r="F453" s="182" t="str">
        <f ca="1">IF(ISERROR(IF((IF($X$1=1,(VLOOKUP(B453,'X1'!$B:$AO,6,FALSE)),(IF($X$1=2,(VLOOKUP(B453,'X2'!$B:$AO,6,FALSE)),(IF($X$1=3,(VLOOKUP(B453,'X3'!$B:$AO,6,FALSE)),(IF($X$1=4,(VLOOKUP(B453,'X4'!$B:$AO,6,FALSE)),(IF($X$1=5,(VLOOKUP(B453,'X5'!$B:$AO,6,FALSE)),(IF($X$1=6,(VLOOKUP(B453,'X6'!$B:$AO,6,FALSE)),(IF($X$1=7,(VLOOKUP(B453,'X7'!$B:$AO,6,FALSE)),(IF($X$1=8,(VLOOKUP(B453,'X8'!$B:$AO,6,FALSE)),(IF($X$1=9,(VLOOKUP(B453,'X9'!$B:$AO,6,FALSE)),(IF($X$1=10,(VLOOKUP(B453,'X10'!$B:$AO,6,FALSE)),(IF($X$1=11,(VLOOKUP(B453,'X11'!$B:$AO,6,FALSE)),(IF($X$1=12,(VLOOKUP(B453,'X12'!$B:$AO,6,FALSE)),(VLOOKUP(B453,'X13'!$B:$AO,6,FALSE))))))))))))))))))))))))))=$V$1," ",(IF($X$1=1,(VLOOKUP(B453,'X1'!$B:$AO,6,FALSE)),(IF($X$1=2,(VLOOKUP(B453,'X2'!$B:$AO,6,FALSE)),(IF($X$1=3,(VLOOKUP(B453,'X3'!$B:$AO,6,FALSE)),(IF($X$1=4,(VLOOKUP(B453,'X4'!$B:$AO,6,FALSE)),(IF($X$1=5,(VLOOKUP(B453,'X5'!$B:$AO,6,FALSE)),(IF($X$1=6,(VLOOKUP(B453,'X6'!$B:$AO,6,FALSE)),(IF($X$1=7,(VLOOKUP(B453,'X7'!$B:$AO,6,FALSE)),(IF($X$1=8,(VLOOKUP(B453,'X8'!$B:$AO,6,FALSE)),(IF($X$1=9,(VLOOKUP(B453,'X9'!$B:$AO,6,FALSE)),(IF($X$1=10,(VLOOKUP(B453,'X10'!$B:$AO,6,FALSE)),(IF($X$1=11,(VLOOKUP(B453,'X11'!$B:$AO,6,FALSE)),(IF($X$1=12,(VLOOKUP(B453,'X12'!$B:$AO,6,FALSE)),(VLOOKUP(B453,'X13'!$B:$AO,6,FALSE))))))))))))))))))))))))))))=TRUE," ",(IF((IF($X$1=1,(VLOOKUP(B453,'X1'!$B:$AO,6,FALSE)),(IF($X$1=2,(VLOOKUP(B453,'X2'!$B:$AO,6,FALSE)),(IF($X$1=3,(VLOOKUP(B453,'X3'!$B:$AO,6,FALSE)),(IF($X$1=4,(VLOOKUP(B453,'X4'!$B:$AO,6,FALSE)),(IF($X$1=5,(VLOOKUP(B453,'X5'!$B:$AO,6,FALSE)),(IF($X$1=6,(VLOOKUP(B453,'X6'!$B:$AO,6,FALSE)),(IF($X$1=7,(VLOOKUP(B453,'X7'!$B:$AO,6,FALSE)),(IF($X$1=8,(VLOOKUP(B453,'X8'!$B:$AO,6,FALSE)),(IF($X$1=9,(VLOOKUP(B453,'X9'!$B:$AO,6,FALSE)),(IF($X$1=10,(VLOOKUP(B453,'X10'!$B:$AO,6,FALSE)),(IF($X$1=11,(VLOOKUP(B453,'X11'!$B:$AO,6,FALSE)),(IF($X$1=12,(VLOOKUP(B453,'X12'!$B:$AO,6,FALSE)),(VLOOKUP(B453,'X13'!$B:$AO,6,FALSE))))))))))))))))))))))))))=$V$1," ",(IF($X$1=1,(VLOOKUP(B453,'X1'!$B:$AO,6,FALSE)),(IF($X$1=2,(VLOOKUP(B453,'X2'!$B:$AO,6,FALSE)),(IF($X$1=3,(VLOOKUP(B453,'X3'!$B:$AO,6,FALSE)),(IF($X$1=4,(VLOOKUP(B453,'X4'!$B:$AO,6,FALSE)),(IF($X$1=5,(VLOOKUP(B453,'X5'!$B:$AO,6,FALSE)),(IF($X$1=6,(VLOOKUP(B453,'X6'!$B:$AO,6,FALSE)),(IF($X$1=7,(VLOOKUP(B453,'X7'!$B:$AO,6,FALSE)),(IF($X$1=8,(VLOOKUP(B453,'X8'!$B:$AO,6,FALSE)),(IF($X$1=9,(VLOOKUP(B453,'X9'!$B:$AO,6,FALSE)),(IF($X$1=10,(VLOOKUP(B453,'X10'!$B:$AO,6,FALSE)),(IF($X$1=11,(VLOOKUP(B453,'X11'!$B:$AO,6,FALSE)),(IF($X$1=12,(VLOOKUP(B453,'X12'!$B:$AO,6,FALSE)),(VLOOKUP(B453,'X13'!$B:$AO,6,FALSE)))))))))))))))))))))))))))))</f>
        <v xml:space="preserve"> </v>
      </c>
      <c r="G453" s="182" t="str">
        <f ca="1">IF(ISERROR(IF($X$1=1,(VLOOKUP(B453,'X1'!$B:$AZ,44,FALSE)),IF($X$1=2,(VLOOKUP(B453,'X2'!$B:$AZ,44,FALSE)),IF($X$1=3,(VLOOKUP(B453,'X3'!$B:$AZ,44,FALSE)),IF($X$1=4,(VLOOKUP(B453,'X4'!$B:$AZ,44,FALSE)),IF($X$1=5,(VLOOKUP(B453,'X5'!$B:$AZ,44,FALSE)),IF($X$1=6,(VLOOKUP(B453,'X6'!$B:$AZ,44,FALSE)),IF($X$1=7,(VLOOKUP(B453,'X7'!$B:$AZ,44,FALSE)),IF($X$1=8,(VLOOKUP(B453,'X8'!$B:$AZ,44,FALSE)),IF($X$1=9,(VLOOKUP(B453,'X9'!$B:$AZ,44,FALSE)),IF($X$1=10,(VLOOKUP(B453,'X10'!$B:$AZ,44,FALSE)),IF($X$1=11,(VLOOKUP(B453,'X11'!$B:$AZ,44,FALSE)),IF($X$1=12,(VLOOKUP(B453,'X12'!$B:$AZ,44,FALSE)),IF($X$1=13,(VLOOKUP(B453,'X13'!$B:$AZ,44,FALSE)),"B"))))))))))))))=TRUE," ",(IF($X$1=1,(VLOOKUP(B453,'X1'!$B:$AZ,44,FALSE)),IF($X$1=2,(VLOOKUP(B453,'X2'!$B:$AZ,44,FALSE)),IF($X$1=3,(VLOOKUP(B453,'X3'!$B:$AZ,44,FALSE)),IF($X$1=4,(VLOOKUP(B453,'X4'!$B:$AZ,44,FALSE)),IF($X$1=5,(VLOOKUP(B453,'X5'!$B:$AZ,44,FALSE)),IF($X$1=6,(VLOOKUP(B453,'X6'!$B:$AZ,44,FALSE)),IF($X$1=7,(VLOOKUP(B453,'X7'!$B:$AZ,44,FALSE)),IF($X$1=8,(VLOOKUP(B453,'X8'!$B:$AZ,44,FALSE)),IF($X$1=9,(VLOOKUP(B453,'X9'!$B:$AZ,44,FALSE)),IF($X$1=10,(VLOOKUP(B453,'X10'!$B:$AZ,44,FALSE)),IF($X$1=11,(VLOOKUP(B453,'X11'!$B:$AZ,44,FALSE)),IF($X$1=12,(VLOOKUP(B453,'X12'!$B:$AZ,44,FALSE)),IF($X$1=13,(VLOOKUP(B453,'X13'!$B:$AZ,44,FALSE)),"B")))))))))))))))</f>
        <v xml:space="preserve"> </v>
      </c>
      <c r="H453" s="182" t="str">
        <f ca="1">IF(ISERROR(IF($X$1=1,(VLOOKUP(B453,'X1'!$B:$AZ,8,FALSE)),IF($X$1=2,(VLOOKUP(B453,'X2'!$B:$AZ,8,FALSE)),IF($X$1=3,(VLOOKUP(B453,'X3'!$B:$AZ,8,FALSE)),IF($X$1=4,(VLOOKUP(B453,'X4'!$B:$AZ,8,FALSE)),IF($X$1=5,(VLOOKUP(B453,'X5'!$B:$AZ,8,FALSE)),IF($X$1=6,(VLOOKUP(B453,'X6'!$B:$AZ,8,FALSE)),IF($X$1=7,(VLOOKUP(B453,'X7'!$B:$AZ,8,FALSE)),IF($X$1=8,(VLOOKUP(B453,'X8'!$B:$AZ,8,FALSE)),IF($X$1=9,(VLOOKUP(B453,'X9'!$B:$AZ,8,FALSE)),IF($X$1=10,(VLOOKUP(B453,'X10'!$B:$AZ,8,FALSE)),IF($X$1=11,(VLOOKUP(B453,'X11'!$B:$AZ,8,FALSE)),IF($X$1=12,(VLOOKUP(B453,'X12'!$B:$AZ,8,FALSE)),IF($X$1=13,(VLOOKUP(B453,'X13'!$B:$AZ,8,FALSE)),"B"))))))))))))))=TRUE," ",(IF($X$1=1,(VLOOKUP(B453,'X1'!$B:$AZ,8,FALSE)),IF($X$1=2,(VLOOKUP(B453,'X2'!$B:$AZ,8,FALSE)),IF($X$1=3,(VLOOKUP(B453,'X3'!$B:$AZ,8,FALSE)),IF($X$1=4,(VLOOKUP(B453,'X4'!$B:$AZ,8,FALSE)),IF($X$1=5,(VLOOKUP(B453,'X5'!$B:$AZ,8,FALSE)),IF($X$1=6,(VLOOKUP(B453,'X6'!$B:$AZ,8,FALSE)),IF($X$1=7,(VLOOKUP(B453,'X7'!$B:$AZ,8,FALSE)),IF($X$1=8,(VLOOKUP(B453,'X8'!$B:$AZ,8,FALSE)),IF($X$1=9,(VLOOKUP(B453,'X9'!$B:$AZ,8,FALSE)),IF($X$1=10,(VLOOKUP(B453,'X10'!$B:$AZ,8,FALSE)),IF($X$1=11,(VLOOKUP(B453,'X11'!$B:$AZ,8,FALSE)),IF($X$1=12,(VLOOKUP(B453,'X12'!$B:$AZ,8,FALSE)),IF($X$1=13,(VLOOKUP(B453,'X13'!$B:$AZ,8,FALSE)),"B")))))))))))))))</f>
        <v xml:space="preserve"> </v>
      </c>
      <c r="I453" s="183" t="str">
        <f ca="1">IF(ISERROR(IF($X$1=1,(VLOOKUP(B453,'X1'!$B:$AZ,2,FALSE)),IF($X$1=2,(VLOOKUP(B453,'X2'!$B:$AZ,2,FALSE)),IF($X$1=3,(VLOOKUP(B453,'X3'!$B:$AZ,2,FALSE)),IF($X$1=4,(VLOOKUP(B453,'X4'!$B:$AZ,2,FALSE)),IF($X$1=5,(VLOOKUP(B453,'X5'!$B:$AZ,2,FALSE)),IF($X$1=6,(VLOOKUP(B453,'X6'!$B:$AZ,2,FALSE)),IF($X$1=7,(VLOOKUP(B453,'X7'!$B:$AZ,2,FALSE)),IF($X$1=8,(VLOOKUP(B453,'X8'!$B:$AZ,2,FALSE)),IF($X$1=9,(VLOOKUP(B453,'X9'!$B:$AZ,2,FALSE)),IF($X$1=10,(VLOOKUP(B453,'X10'!$B:$AZ,2,FALSE)),IF($X$1=11,(VLOOKUP(B453,'X11'!$B:$AZ,2,FALSE)),IF($X$1=12,(VLOOKUP(B453,'X12'!$B:$AZ,2,FALSE)),IF($X$1=13,(VLOOKUP(B453,'X13'!$B:$AZ,2,FALSE)),"B"))))))))))))))=TRUE," ",(IF($X$1=1,(VLOOKUP(B453,'X1'!$B:$AZ,2,FALSE)),IF($X$1=2,(VLOOKUP(B453,'X2'!$B:$AZ,2,FALSE)),IF($X$1=3,(VLOOKUP(B453,'X3'!$B:$AZ,2,FALSE)),IF($X$1=4,(VLOOKUP(B453,'X4'!$B:$AZ,2,FALSE)),IF($X$1=5,(VLOOKUP(B453,'X5'!$B:$AZ,2,FALSE)),IF($X$1=6,(VLOOKUP(B453,'X6'!$B:$AZ,2,FALSE)),IF($X$1=7,(VLOOKUP(B453,'X7'!$B:$AZ,2,FALSE)),IF($X$1=8,(VLOOKUP(B453,'X8'!$B:$AZ,2,FALSE)),IF($X$1=9,(VLOOKUP(B453,'X9'!$B:$AZ,2,FALSE)),IF($X$1=10,(VLOOKUP(B453,'X10'!$B:$AZ,2,FALSE)),IF($X$1=11,(VLOOKUP(B453,'X11'!$B:$AZ,2,FALSE)),IF($X$1=12,(VLOOKUP(B453,'X12'!$B:$AZ,2,FALSE)),IF($X$1=13,(VLOOKUP(B453,'X13'!$B:$AZ,2,FALSE)),"B")))))))))))))))</f>
        <v xml:space="preserve"> </v>
      </c>
      <c r="J453" s="183" t="str">
        <f ca="1">IF(ISERROR(IF($X$1=1,(VLOOKUP(B453,'X1'!$B:$AZ,3,FALSE)),IF($X$1=2,(VLOOKUP(B453,'X2'!$B:$AZ,3,FALSE)),IF($X$1=3,(VLOOKUP(B453,'X3'!$B:$AZ,3,FALSE)),IF($X$1=4,(VLOOKUP(B453,'X4'!$B:$AZ,3,FALSE)),IF($X$1=5,(VLOOKUP(B453,'X5'!$B:$AZ,3,FALSE)),IF($X$1=6,(VLOOKUP(B453,'X6'!$B:$AZ,3,FALSE)),IF($X$1=7,(VLOOKUP(B453,'X7'!$B:$AZ,3,FALSE)),IF($X$1=8,(VLOOKUP(B453,'X8'!$B:$AZ,3,FALSE)),IF($X$1=9,(VLOOKUP(B453,'X9'!$B:$AZ,3,FALSE)),IF($X$1=10,(VLOOKUP(B453,'X10'!$B:$AZ,3,FALSE)),IF($X$1=11,(VLOOKUP(B453,'X11'!$B:$AZ,3,FALSE)),IF($X$1=12,(VLOOKUP(B453,'X12'!$B:$AZ,3,FALSE)),IF($X$1=13,(VLOOKUP(B453,'X13'!$B:$AZ,3,FALSE)),"B"))))))))))))))=TRUE," ",(IF($X$1=1,(VLOOKUP(B453,'X1'!$B:$AZ,3,FALSE)),IF($X$1=2,(VLOOKUP(B453,'X2'!$B:$AZ,3,FALSE)),IF($X$1=3,(VLOOKUP(B453,'X3'!$B:$AZ,3,FALSE)),IF($X$1=4,(VLOOKUP(B453,'X4'!$B:$AZ,3,FALSE)),IF($X$1=5,(VLOOKUP(B453,'X5'!$B:$AZ,3,FALSE)),IF($X$1=6,(VLOOKUP(B453,'X6'!$B:$AZ,3,FALSE)),IF($X$1=7,(VLOOKUP(B453,'X7'!$B:$AZ,3,FALSE)),IF($X$1=8,(VLOOKUP(B453,'X8'!$B:$AZ,3,FALSE)),IF($X$1=9,(VLOOKUP(B453,'X9'!$B:$AZ,3,FALSE)),IF($X$1=10,(VLOOKUP(B453,'X10'!$B:$AZ,3,FALSE)),IF($X$1=11,(VLOOKUP(B453,'X11'!$B:$AZ,3,FALSE)),IF($X$1=12,(VLOOKUP(B453,'X12'!$B:$AZ,3,FALSE)),IF($X$1=13,(VLOOKUP(B453,'X13'!$B:$AZ,3,FALSE)),"B")))))))))))))))</f>
        <v xml:space="preserve"> </v>
      </c>
      <c r="K453" s="183" t="str">
        <f ca="1">IF(ISERROR(IF($X$1=1,(VLOOKUP(B453,'X1'!$B:$AZ,5,FALSE)),IF($X$1=2,(VLOOKUP(B453,'X2'!$B:$AZ,5,FALSE)),IF($X$1=3,(VLOOKUP(B453,'X3'!$B:$AZ,5,FALSE)),IF($X$1=4,(VLOOKUP(B453,'X4'!$B:$AZ,5,FALSE)),IF($X$1=5,(VLOOKUP(B453,'X5'!$B:$AZ,5,FALSE)),IF($X$1=6,(VLOOKUP(B453,'X6'!$B:$AZ,5,FALSE)),IF($X$1=7,(VLOOKUP(B453,'X7'!$B:$AZ,5,FALSE)),IF($X$1=8,(VLOOKUP(B453,'X8'!$B:$AZ,5,FALSE)),IF($X$1=9,(VLOOKUP(B453,'X9'!$B:$AZ,5,FALSE)),IF($X$1=10,(VLOOKUP(B453,'X10'!$B:$AZ,5,FALSE)),IF($X$1=11,(VLOOKUP(B453,'X11'!$B:$AZ,5,FALSE)),IF($X$1=12,(VLOOKUP(B453,'X12'!$B:$AZ,5,FALSE)),IF($X$1=13,(VLOOKUP(B453,'X13'!$B:$AZ,5,FALSE)),"B"))))))))))))))=TRUE," ",(IF($X$1=1,(VLOOKUP(B453,'X1'!$B:$AZ,5,FALSE)),IF($X$1=2,(VLOOKUP(B453,'X2'!$B:$AZ,5,FALSE)),IF($X$1=3,(VLOOKUP(B453,'X3'!$B:$AZ,5,FALSE)),IF($X$1=4,(VLOOKUP(B453,'X4'!$B:$AZ,5,FALSE)),IF($X$1=5,(VLOOKUP(B453,'X5'!$B:$AZ,5,FALSE)),IF($X$1=6,(VLOOKUP(B453,'X6'!$B:$AZ,5,FALSE)),IF($X$1=7,(VLOOKUP(B453,'X7'!$B:$AZ,5,FALSE)),IF($X$1=8,(VLOOKUP(B453,'X8'!$B:$AZ,5,FALSE)),IF($X$1=9,(VLOOKUP(B453,'X9'!$B:$AZ,5,FALSE)),IF($X$1=10,(VLOOKUP(B453,'X10'!$B:$AZ,5,FALSE)),IF($X$1=11,(VLOOKUP(B453,'X11'!$B:$AZ,5,FALSE)),IF($X$1=12,(VLOOKUP(B453,'X12'!$B:$AZ,5,FALSE)),IF($X$1=13,(VLOOKUP(B453,'X13'!$B:$AZ,5,FALSE)),"B")))))))))))))))</f>
        <v xml:space="preserve"> </v>
      </c>
      <c r="L453" s="184" t="str">
        <f ca="1">IF(ISERROR(IF($X$1=1,(VLOOKUP(B453,'X1'!$B:$AZ,9,FALSE)),IF($X$1=2,(VLOOKUP(B453,'X2'!$B:$AZ,9,FALSE)),IF($X$1=3,(VLOOKUP(B453,'X3'!$B:$AZ,9,FALSE)),IF($X$1=4,(VLOOKUP(B453,'X4'!$B:$AZ,9,FALSE)),IF($X$1=5,(VLOOKUP(B453,'X5'!$B:$AZ,9,FALSE)),IF($X$1=6,(VLOOKUP(B453,'X6'!$B:$AZ,9,FALSE)),IF($X$1=7,(VLOOKUP(B453,'X7'!$B:$AZ,9,FALSE)),IF($X$1=8,(VLOOKUP(B453,'X8'!$B:$AZ,9,FALSE)),IF($X$1=9,(VLOOKUP(B453,'X9'!$B:$AZ,9,FALSE)),IF($X$1=10,(VLOOKUP(B453,'X10'!$B:$AZ,9,FALSE)),IF($X$1=11,(VLOOKUP(B453,'X11'!$B:$AZ,9,FALSE)),IF($X$1=12,(VLOOKUP(B453,'X12'!$B:$AZ,9,FALSE)),IF($X$1=13,(VLOOKUP(B453,'X13'!$B:$AZ,9,FALSE)),"B"))))))))))))))=TRUE," ",(IF($X$1=1,(VLOOKUP(B453,'X1'!$B:$AZ,9,FALSE)),IF($X$1=2,(VLOOKUP(B453,'X2'!$B:$AZ,9,FALSE)),IF($X$1=3,(VLOOKUP(B453,'X3'!$B:$AZ,9,FALSE)),IF($X$1=4,(VLOOKUP(B453,'X4'!$B:$AZ,9,FALSE)),IF($X$1=5,(VLOOKUP(B453,'X5'!$B:$AZ,9,FALSE)),IF($X$1=6,(VLOOKUP(B453,'X6'!$B:$AZ,9,FALSE)),IF($X$1=7,(VLOOKUP(B453,'X7'!$B:$AZ,9,FALSE)),IF($X$1=8,(VLOOKUP(B453,'X8'!$B:$AZ,9,FALSE)),IF($X$1=9,(VLOOKUP(B453,'X9'!$B:$AZ,9,FALSE)),IF($X$1=10,(VLOOKUP(B453,'X10'!$B:$AZ,9,FALSE)),IF($X$1=11,(VLOOKUP(B453,'X11'!$B:$AZ,9,FALSE)),IF($X$1=12,(VLOOKUP(B453,'X12'!$B:$AZ,9,FALSE)),IF($X$1=13,(VLOOKUP(B453,'X13'!$B:$AZ,9,FALSE)),"B")))))))))))))))</f>
        <v xml:space="preserve"> </v>
      </c>
      <c r="M453" s="184" t="str">
        <f ca="1">IF(ISERROR(IF($X$1=1,(VLOOKUP(B453,'X1'!$B:$AZ,10,FALSE)),IF($X$1=2,(VLOOKUP(B453,'X2'!$B:$AZ,10,FALSE)),IF($X$1=3,(VLOOKUP(B453,'X3'!$B:$AZ,10,FALSE)),IF($X$1=4,(VLOOKUP(B453,'X4'!$B:$AZ,10,FALSE)),IF($X$1=5,(VLOOKUP(B453,'X5'!$B:$AZ,10,FALSE)),IF($X$1=6,(VLOOKUP(B453,'X6'!$B:$AZ,10,FALSE)),IF($X$1=7,(VLOOKUP(B453,'X7'!$B:$AZ,10,FALSE)),IF($X$1=8,(VLOOKUP(B453,'X8'!$B:$AZ,10,FALSE)),IF($X$1=9,(VLOOKUP(B453,'X9'!$B:$AZ,10,FALSE)),IF($X$1=10,(VLOOKUP(B453,'X10'!$B:$AZ,10,FALSE)),IF($X$1=11,(VLOOKUP(B453,'X11'!$B:$AZ,10,FALSE)),IF($X$1=12,(VLOOKUP(B453,'X12'!$B:$AZ,10,FALSE)),IF($X$1=13,(VLOOKUP(B453,'X13'!$B:$AZ,10,FALSE)),"B"))))))))))))))=TRUE," ",(IF($X$1=1,(VLOOKUP(B453,'X1'!$B:$AZ,10,FALSE)),IF($X$1=2,(VLOOKUP(B453,'X2'!$B:$AZ,10,FALSE)),IF($X$1=3,(VLOOKUP(B453,'X3'!$B:$AZ,10,FALSE)),IF($X$1=4,(VLOOKUP(B453,'X4'!$B:$AZ,10,FALSE)),IF($X$1=5,(VLOOKUP(B453,'X5'!$B:$AZ,10,FALSE)),IF($X$1=6,(VLOOKUP(B453,'X6'!$B:$AZ,10,FALSE)),IF($X$1=7,(VLOOKUP(B453,'X7'!$B:$AZ,10,FALSE)),IF($X$1=8,(VLOOKUP(B453,'X8'!$B:$AZ,10,FALSE)),IF($X$1=9,(VLOOKUP(B453,'X9'!$B:$AZ,10,FALSE)),IF($X$1=10,(VLOOKUP(B453,'X10'!$B:$AZ,10,FALSE)),IF($X$1=11,(VLOOKUP(B453,'X11'!$B:$AZ,10,FALSE)),IF($X$1=12,(VLOOKUP(B453,'X12'!$B:$AZ,10,FALSE)),IF($X$1=13,(VLOOKUP(B453,'X13'!$B:$AZ,10,FALSE)),"B")))))))))))))))</f>
        <v xml:space="preserve"> </v>
      </c>
      <c r="N453" s="185" t="str">
        <f ca="1">IF(ISERROR(IF($X$1=1,(VLOOKUP(B453,'X1'!$B:$AZ,45,FALSE)),IF($X$1=2,(VLOOKUP(B453,'X2'!$B:$AZ,45,FALSE)),IF($X$1=3,(VLOOKUP(B453,'X3'!$B:$AZ,45,FALSE)),IF($X$1=4,(VLOOKUP(B453,'X4'!$B:$AZ,45,FALSE)),IF($X$1=5,(VLOOKUP(B453,'X5'!$B:$AZ,45,FALSE)),IF($X$1=6,(VLOOKUP(B453,'X6'!$B:$AZ,45,FALSE)),IF($X$1=7,(VLOOKUP(B453,'X7'!$B:$AZ,45,FALSE)),IF($X$1=8,(VLOOKUP(B453,'X8'!$B:$AZ,45,FALSE)),IF($X$1=9,(VLOOKUP(B453,'X9'!$B:$AZ,45,FALSE)),IF($X$1=10,(VLOOKUP(B453,'X10'!$B:$AZ,45,FALSE)),IF($X$1=11,(VLOOKUP(B453,'X11'!$B:$AZ,45,FALSE)),IF($X$1=12,(VLOOKUP(B453,'X12'!$B:$AZ,45,FALSE)),IF($X$1=13,(VLOOKUP(B453,'X13'!$B:$AZ,45,FALSE)),"B"))))))))))))))=TRUE," ",(IF($X$1=1,(VLOOKUP(B453,'X1'!$B:$AZ,45,FALSE)),IF($X$1=2,(VLOOKUP(B453,'X2'!$B:$AZ,45,FALSE)),IF($X$1=3,(VLOOKUP(B453,'X3'!$B:$AZ,45,FALSE)),IF($X$1=4,(VLOOKUP(B453,'X4'!$B:$AZ,45,FALSE)),IF($X$1=5,(VLOOKUP(B453,'X5'!$B:$AZ,45,FALSE)),IF($X$1=6,(VLOOKUP(B453,'X6'!$B:$AZ,45,FALSE)),IF($X$1=7,(VLOOKUP(B453,'X7'!$B:$AZ,45,FALSE)),IF($X$1=8,(VLOOKUP(B453,'X8'!$B:$AZ,45,FALSE)),IF($X$1=9,(VLOOKUP(B453,'X9'!$B:$AZ,45,FALSE)),IF($X$1=10,(VLOOKUP(B453,'X10'!$B:$AZ,45,FALSE)),IF($X$1=11,(VLOOKUP(B453,'X11'!$B:$AZ,45,FALSE)),IF($X$1=12,(VLOOKUP(B453,'X12'!$B:$AZ,45,FALSE)),IF($X$1=13,(VLOOKUP(B453,'X13'!$B:$AZ,45,FALSE)),"B")))))))))))))))</f>
        <v xml:space="preserve"> </v>
      </c>
      <c r="O453" s="184" t="str">
        <f ca="1">IF(ISERROR(IF($X$1=1,(VLOOKUP(B453,'X1'!$B:$AZ,11,FALSE)),IF($X$1=2,(VLOOKUP(B453,'X2'!$B:$AZ,11,FALSE)),IF($X$1=3,(VLOOKUP(B453,'X3'!$B:$AZ,11,FALSE)),IF($X$1=4,(VLOOKUP(B453,'X4'!$B:$AZ,11,FALSE)),IF($X$1=5,(VLOOKUP(B453,'X5'!$B:$AZ,11,FALSE)),IF($X$1=6,(VLOOKUP(B453,'X6'!$B:$AZ,11,FALSE)),IF($X$1=7,(VLOOKUP(B453,'X7'!$B:$AZ,11,FALSE)),IF($X$1=8,(VLOOKUP(B453,'X8'!$B:$AZ,11,FALSE)),IF($X$1=9,(VLOOKUP(B453,'X9'!$B:$AZ,11,FALSE)),IF($X$1=10,(VLOOKUP(B453,'X10'!$B:$AZ,11,FALSE)),IF($X$1=11,(VLOOKUP(B453,'X11'!$B:$AZ,11,FALSE)),IF($X$1=12,(VLOOKUP(B453,'X12'!$B:$AZ,11,FALSE)),IF($X$1=13,(VLOOKUP(B453,'X13'!$B:$AZ,11,FALSE)),"B"))))))))))))))=TRUE," ",(IF($X$1=1,(VLOOKUP(B453,'X1'!$B:$AZ,11,FALSE)),IF($X$1=2,(VLOOKUP(B453,'X2'!$B:$AZ,11,FALSE)),IF($X$1=3,(VLOOKUP(B453,'X3'!$B:$AZ,11,FALSE)),IF($X$1=4,(VLOOKUP(B453,'X4'!$B:$AZ,11,FALSE)),IF($X$1=5,(VLOOKUP(B453,'X5'!$B:$AZ,11,FALSE)),IF($X$1=6,(VLOOKUP(B453,'X6'!$B:$AZ,11,FALSE)),IF($X$1=7,(VLOOKUP(B453,'X7'!$B:$AZ,11,FALSE)),IF($X$1=8,(VLOOKUP(B453,'X8'!$B:$AZ,11,FALSE)),IF($X$1=9,(VLOOKUP(B453,'X9'!$B:$AZ,11,FALSE)),IF($X$1=10,(VLOOKUP(B453,'X10'!$B:$AZ,11,FALSE)),IF($X$1=11,(VLOOKUP(B453,'X11'!$B:$AZ,11,FALSE)),IF($X$1=12,(VLOOKUP(B453,'X12'!$B:$AZ,11,FALSE)),IF($X$1=13,(VLOOKUP(B453,'X13'!$B:$AZ,11,FALSE)),"B")))))))))))))))</f>
        <v xml:space="preserve"> </v>
      </c>
      <c r="P453" s="184" t="str">
        <f ca="1">IF(ISERROR(IF($X$1=1,(VLOOKUP(B453,'X1'!$B:$AZ,12,FALSE)),IF($X$1=2,(VLOOKUP(B453,'X2'!$B:$AZ,12,FALSE)),IF($X$1=3,(VLOOKUP(B453,'X3'!$B:$AZ,12,FALSE)),IF($X$1=4,(VLOOKUP(B453,'X4'!$B:$AZ,12,FALSE)),IF($X$1=5,(VLOOKUP(B453,'X5'!$B:$AZ,12,FALSE)),IF($X$1=6,(VLOOKUP(B453,'X6'!$B:$AZ,12,FALSE)),IF($X$1=7,(VLOOKUP(B453,'X7'!$B:$AZ,12,FALSE)),IF($X$1=8,(VLOOKUP(B453,'X8'!$B:$AZ,12,FALSE)),IF($X$1=9,(VLOOKUP(B453,'X9'!$B:$AZ,12,FALSE)),IF($X$1=10,(VLOOKUP(B453,'X10'!$B:$AZ,12,FALSE)),IF($X$1=11,(VLOOKUP(B453,'X11'!$B:$AZ,12,FALSE)),IF($X$1=12,(VLOOKUP(B453,'X12'!$B:$AZ,12,FALSE)),IF($X$1=13,(VLOOKUP(B453,'X13'!$B:$AZ,12,FALSE)),"B"))))))))))))))=TRUE," ",(IF($X$1=1,(VLOOKUP(B453,'X1'!$B:$AZ,12,FALSE)),IF($X$1=2,(VLOOKUP(B453,'X2'!$B:$AZ,12,FALSE)),IF($X$1=3,(VLOOKUP(B453,'X3'!$B:$AZ,12,FALSE)),IF($X$1=4,(VLOOKUP(B453,'X4'!$B:$AZ,12,FALSE)),IF($X$1=5,(VLOOKUP(B453,'X5'!$B:$AZ,12,FALSE)),IF($X$1=6,(VLOOKUP(B453,'X6'!$B:$AZ,12,FALSE)),IF($X$1=7,(VLOOKUP(B453,'X7'!$B:$AZ,12,FALSE)),IF($X$1=8,(VLOOKUP(B453,'X8'!$B:$AZ,12,FALSE)),IF($X$1=9,(VLOOKUP(B453,'X9'!$B:$AZ,12,FALSE)),IF($X$1=10,(VLOOKUP(B453,'X10'!$B:$AZ,12,FALSE)),IF($X$1=11,(VLOOKUP(B453,'X11'!$B:$AZ,12,FALSE)),IF($X$1=12,(VLOOKUP(B453,'X12'!$B:$AZ,12,FALSE)),IF($X$1=13,(VLOOKUP(B453,'X13'!$B:$AZ,12,FALSE)),"B")))))))))))))))</f>
        <v xml:space="preserve"> </v>
      </c>
      <c r="Q453" s="185" t="str">
        <f ca="1">IF(ISERROR(IF($X$1=1,(VLOOKUP(B453,'X1'!$B:$AZ,46,FALSE)),IF($X$1=2,(VLOOKUP(B453,'X2'!$B:$AZ,46,FALSE)),IF($X$1=3,(VLOOKUP(B453,'X3'!$B:$AZ,46,FALSE)),IF($X$1=4,(VLOOKUP(B453,'X4'!$B:$AZ,46,FALSE)),IF($X$1=5,(VLOOKUP(B453,'X5'!$B:$AZ,46,FALSE)),IF($X$1=6,(VLOOKUP(B453,'X6'!$B:$AZ,46,FALSE)),IF($X$1=7,(VLOOKUP(B453,'X7'!$B:$AZ,46,FALSE)),IF($X$1=8,(VLOOKUP(B453,'X8'!$B:$AZ,46,FALSE)),IF($X$1=9,(VLOOKUP(B453,'X9'!$B:$AZ,46,FALSE)),IF($X$1=10,(VLOOKUP(B453,'X10'!$B:$AZ,46,FALSE)),IF($X$1=11,(VLOOKUP(B453,'X11'!$B:$AZ,46,FALSE)),IF($X$1=12,(VLOOKUP(B453,'X12'!$B:$AZ,46,FALSE)),IF($X$1=13,(VLOOKUP(B453,'X13'!$B:$AZ,46,FALSE)),"B"))))))))))))))=TRUE," ",(IF($X$1=1,(VLOOKUP(B453,'X1'!$B:$AZ,46,FALSE)),IF($X$1=2,(VLOOKUP(B453,'X2'!$B:$AZ,46,FALSE)),IF($X$1=3,(VLOOKUP(B453,'X3'!$B:$AZ,46,FALSE)),IF($X$1=4,(VLOOKUP(B453,'X4'!$B:$AZ,46,FALSE)),IF($X$1=5,(VLOOKUP(B453,'X5'!$B:$AZ,46,FALSE)),IF($X$1=6,(VLOOKUP(B453,'X6'!$B:$AZ,46,FALSE)),IF($X$1=7,(VLOOKUP(B453,'X7'!$B:$AZ,46,FALSE)),IF($X$1=8,(VLOOKUP(B453,'X8'!$B:$AZ,46,FALSE)),IF($X$1=9,(VLOOKUP(B453,'X9'!$B:$AZ,46,FALSE)),IF($X$1=10,(VLOOKUP(B453,'X10'!$B:$AZ,46,FALSE)),IF($X$1=11,(VLOOKUP(B453,'X11'!$B:$AZ,46,FALSE)),IF($X$1=12,(VLOOKUP(B453,'X12'!$B:$AZ,46,FALSE)),IF($X$1=13,(VLOOKUP(B453,'X13'!$B:$AZ,46,FALSE)),"B")))))))))))))))</f>
        <v xml:space="preserve"> </v>
      </c>
      <c r="R453" s="185" t="str">
        <f ca="1">IF(ISERROR(IF($X$1=1,(VLOOKUP(B453,'X1'!$B:$AZ,15,FALSE)),IF($X$1=2,(VLOOKUP(B453,'X2'!$B:$AZ,15,FALSE)),IF($X$1=3,(VLOOKUP(B453,'X3'!$B:$AZ,15,FALSE)),IF($X$1=4,(VLOOKUP(B453,'X4'!$B:$AZ,15,FALSE)),IF($X$1=5,(VLOOKUP(B453,'X5'!$B:$AZ,15,FALSE)),IF($X$1=6,(VLOOKUP(B453,'X6'!$B:$AZ,15,FALSE)),IF($X$1=7,(VLOOKUP(B453,'X7'!$B:$AZ,15,FALSE)),IF($X$1=8,(VLOOKUP(B453,'X8'!$B:$AZ,15,FALSE)),IF($X$1=9,(VLOOKUP(B453,'X9'!$B:$AZ,15,FALSE)),IF($X$1=10,(VLOOKUP(B453,'X10'!$B:$AZ,15,FALSE)),IF($X$1=11,(VLOOKUP(B453,'X11'!$B:$AZ,15,FALSE)),IF($X$1=12,(VLOOKUP(B453,'X12'!$B:$AZ,15,FALSE)),IF($X$1=13,(VLOOKUP(B453,'X13'!$B:$AZ,15,FALSE)),"B"))))))))))))))=TRUE," ",(IF($X$1=1,(VLOOKUP(B453,'X1'!$B:$AZ,15,FALSE)),IF($X$1=2,(VLOOKUP(B453,'X2'!$B:$AZ,15,FALSE)),IF($X$1=3,(VLOOKUP(B453,'X3'!$B:$AZ,15,FALSE)),IF($X$1=4,(VLOOKUP(B453,'X4'!$B:$AZ,15,FALSE)),IF($X$1=5,(VLOOKUP(B453,'X5'!$B:$AZ,15,FALSE)),IF($X$1=6,(VLOOKUP(B453,'X6'!$B:$AZ,15,FALSE)),IF($X$1=7,(VLOOKUP(B453,'X7'!$B:$AZ,15,FALSE)),IF($X$1=8,(VLOOKUP(B453,'X8'!$B:$AZ,15,FALSE)),IF($X$1=9,(VLOOKUP(B453,'X9'!$B:$AZ,15,FALSE)),IF($X$1=10,(VLOOKUP(B453,'X10'!$B:$AZ,15,FALSE)),IF($X$1=11,(VLOOKUP(B453,'X11'!$B:$AZ,15,FALSE)),IF($X$1=12,(VLOOKUP(B453,'X12'!$B:$AZ,15,FALSE)),IF($X$1=13,(VLOOKUP(B453,'X13'!$B:$AZ,15,FALSE)),"B")))))))))))))))</f>
        <v xml:space="preserve"> </v>
      </c>
      <c r="S453" s="185" t="str">
        <f ca="1">IF(ISERROR(IF((IF($X$1=1,(VLOOKUP(B453,'X1'!$B:$AZ,14,FALSE)),(IF($X$1=2,(VLOOKUP(B453,'X2'!$B:$AZ,14,FALSE)),(IF($X$1=3,(VLOOKUP(B453,'X3'!$B:$AZ,14,FALSE)),(IF($X$1=4,(VLOOKUP(B453,'X4'!$B:$AZ,14,FALSE)),(IF($X$1=5,(VLOOKUP(B453,'X5'!$B:$AZ,14,FALSE)),(IF($X$1=6,(VLOOKUP(B453,'X6'!$B:$AZ,14,FALSE)),(IF($X$1=7,(VLOOKUP(B453,'X7'!$B:$AZ,14,FALSE)),(IF($X$1=8,(VLOOKUP(B453,'X8'!$B:$AZ,14,FALSE)),(IF($X$1=9,(VLOOKUP(B453,'X9'!$B:$AZ,14,FALSE)),(IF($X$1=10,(VLOOKUP(B453,'X10'!$B:$AZ,14,FALSE)),(IF($X$1=11,(VLOOKUP(B453,'X11'!$B:$AZ,14,FALSE)),(IF($X$1=12,(VLOOKUP(B453,'X12'!$B:$AZ,14,FALSE)),(VLOOKUP(B453,'X13'!$B:$AZ,14,FALSE))))))))))))))))))))))))))=$V$1," ",(IF($X$1=1,(VLOOKUP(B453,'X1'!$B:$AZ,14,FALSE)),(IF($X$1=2,(VLOOKUP(B453,'X2'!$B:$AZ,14,FALSE)),(IF($X$1=3,(VLOOKUP(B453,'X3'!$B:$AZ,14,FALSE)),(IF($X$1=4,(VLOOKUP(B453,'X4'!$B:$AZ,14,FALSE)),(IF($X$1=5,(VLOOKUP(B453,'X5'!$B:$AZ,14,FALSE)),(IF($X$1=6,(VLOOKUP(B453,'X6'!$B:$AZ,14,FALSE)),(IF($X$1=7,(VLOOKUP(B453,'X7'!$B:$AZ,14,FALSE)),(IF($X$1=8,(VLOOKUP(B453,'X8'!$B:$AZ,14,FALSE)),(IF($X$1=9,(VLOOKUP(B453,'X9'!$B:$AZ,14,FALSE)),(IF($X$1=10,(VLOOKUP(B453,'X10'!$B:$AZ,14,FALSE)),(IF($X$1=11,(VLOOKUP(B453,'X11'!$B:$AZ,14,FALSE)),(IF($X$1=12,(VLOOKUP(B453,'X12'!$B:$AZ,14,FALSE)),(VLOOKUP(B453,'X13'!$B:$AZ,14,FALSE))))))))))))))))))))))))))))=TRUE," ",(IF((IF($X$1=1,(VLOOKUP(B453,'X1'!$B:$AZ,14,FALSE)),(IF($X$1=2,(VLOOKUP(B453,'X2'!$B:$AZ,14,FALSE)),(IF($X$1=3,(VLOOKUP(B453,'X3'!$B:$AZ,14,FALSE)),(IF($X$1=4,(VLOOKUP(B453,'X4'!$B:$AZ,14,FALSE)),(IF($X$1=5,(VLOOKUP(B453,'X5'!$B:$AZ,14,FALSE)),(IF($X$1=6,(VLOOKUP(B453,'X6'!$B:$AZ,14,FALSE)),(IF($X$1=7,(VLOOKUP(B453,'X7'!$B:$AZ,14,FALSE)),(IF($X$1=8,(VLOOKUP(B453,'X8'!$B:$AZ,14,FALSE)),(IF($X$1=9,(VLOOKUP(B453,'X9'!$B:$AZ,14,FALSE)),(IF($X$1=10,(VLOOKUP(B453,'X10'!$B:$AZ,14,FALSE)),(IF($X$1=11,(VLOOKUP(B453,'X11'!$B:$AZ,14,FALSE)),(IF($X$1=12,(VLOOKUP(B453,'X12'!$B:$AZ,14,FALSE)),(VLOOKUP(B453,'X13'!$B:$AZ,14,FALSE))))))))))))))))))))))))))=$V$1," ",(IF($X$1=1,(VLOOKUP(B453,'X1'!$B:$AZ,14,FALSE)),(IF($X$1=2,(VLOOKUP(B453,'X2'!$B:$AZ,14,FALSE)),(IF($X$1=3,(VLOOKUP(B453,'X3'!$B:$AZ,14,FALSE)),(IF($X$1=4,(VLOOKUP(B453,'X4'!$B:$AZ,14,FALSE)),(IF($X$1=5,(VLOOKUP(B453,'X5'!$B:$AZ,14,FALSE)),(IF($X$1=6,(VLOOKUP(B453,'X6'!$B:$AZ,14,FALSE)),(IF($X$1=7,(VLOOKUP(B453,'X7'!$B:$AZ,14,FALSE)),(IF($X$1=8,(VLOOKUP(B453,'X8'!$B:$AZ,14,FALSE)),(IF($X$1=9,(VLOOKUP(B453,'X9'!$B:$AZ,14,FALSE)),(IF($X$1=10,(VLOOKUP(B453,'X10'!$B:$AZ,14,FALSE)),(IF($X$1=11,(VLOOKUP(B453,'X11'!$B:$AZ,14,FALSE)),(IF($X$1=12,(VLOOKUP(B453,'X12'!$B:$AZ,14,FALSE)),(VLOOKUP(B453,'X13'!$B:$AZ,14,FALSE)))))))))))))))))))))))))))))</f>
        <v xml:space="preserve"> </v>
      </c>
    </row>
    <row r="454" spans="1:19" ht="14.1" customHeight="1" x14ac:dyDescent="0.2">
      <c r="A454" s="156" t="s">
        <v>1058</v>
      </c>
      <c r="B454" s="122" t="str">
        <f>IF(ISERROR(IF($U$16=1,(VLOOKUP(A454,$AC$89:$AH$125,2,FALSE)),IF((IF($X$1=1,'X1'!B413,(IF($X$1=2,'X2'!B413,(IF($X$1=3,'X3'!B413,(IF($X$1=4,'X4'!B413,(IF($X$1=5,'X5'!B413,(IF($X$1=6,'X6'!B413,(IF($X$1=7,'X7'!B413,(IF($X$1=8,'X8'!B413,(IF($X$1=9,'X9'!B413,(IF($X$1=10,'X10'!B413,(IF($X$1=11,'X11'!B413,(IF($X$1=12,'X12'!B413,'X13'!B413))))))))))))))))))))))))="","",(IF($X$1=1,'X1'!B413,(IF($X$1=2,'X2'!B413,(IF($X$1=3,'X3'!B413,(IF($X$1=4,'X4'!B413,(IF($X$1=5,'X5'!B413,(IF($X$1=6,'X6'!B413,(IF($X$1=7,'X7'!B413,(IF($X$1=8,'X8'!B413,(IF($X$1=9,'X9'!B413,(IF($X$1=10,'X10'!B413,(IF($X$1=11,'X11'!B413,(IF($X$1=12,'X12'!B413,'X13'!B413)))))))))))))))))))))))))))=TRUE," ",(IF($U$16=1,(VLOOKUP(A454,$AC$89:$AH$125,2,FALSE)),IF((IF($X$1=1,'X1'!B413,(IF($X$1=2,'X2'!B413,(IF($X$1=3,'X3'!B413,(IF($X$1=4,'X4'!B413,(IF($X$1=5,'X5'!B413,(IF($X$1=6,'X6'!B413,(IF($X$1=7,'X7'!B413,(IF($X$1=8,'X8'!B413,(IF($X$1=9,'X9'!B413,(IF($X$1=10,'X10'!B413,(IF($X$1=11,'X11'!B413,(IF($X$1=12,'X12'!B413,'X13'!B413))))))))))))))))))))))))="","",(IF($X$1=1,'X1'!B413,(IF($X$1=2,'X2'!B413,(IF($X$1=3,'X3'!B413,(IF($X$1=4,'X4'!B413,(IF($X$1=5,'X5'!B413,(IF($X$1=6,'X6'!B413,(IF($X$1=7,'X7'!B413,(IF($X$1=8,'X8'!B413,(IF($X$1=9,'X9'!B413,(IF($X$1=10,'X10'!B413,(IF($X$1=11,'X11'!B413,(IF($X$1=12,'X12'!B413,'X13'!B413))))))))))))))))))))))))))))</f>
        <v/>
      </c>
      <c r="C454" s="181" t="str">
        <f ca="1">IF(ISERROR(IF($X$1=1,(VLOOKUP(B454,'X1'!$B:$AZ,47,FALSE)),IF($X$1=2,(VLOOKUP(B454,'X2'!$B:$AZ,47,FALSE)),IF($X$1=3,(VLOOKUP(B454,'X3'!$B:$AZ,47,FALSE)),IF($X$1=4,(VLOOKUP(B454,'X4'!$B:$AZ,47,FALSE)),IF($X$1=5,(VLOOKUP(B454,'X5'!$B:$AZ,47,FALSE)),IF($X$1=6,(VLOOKUP(B454,'X6'!$B:$AZ,47,FALSE)),IF($X$1=7,(VLOOKUP(B454,'X7'!$B:$AZ,47,FALSE)),IF($X$1=8,(VLOOKUP(B454,'X8'!$B:$AZ,47,FALSE)),IF($X$1=9,(VLOOKUP(B454,'X9'!$B:$AZ,47,FALSE)),IF($X$1=10,(VLOOKUP(B454,'X10'!$B:$AZ,47,FALSE)),IF($X$1=11,(VLOOKUP(B454,'X11'!$B:$AZ,47,FALSE)),IF($X$1=12,(VLOOKUP(B454,'X12'!$B:$AZ,47,FALSE)),IF($X$1=13,(VLOOKUP(B454,'X13'!$B:$AZ,47,FALSE)),"B"))))))))))))))=TRUE," ",(IF($X$1=1,(VLOOKUP(B454,'X1'!$B:$AZ,47,FALSE)),IF($X$1=2,(VLOOKUP(B454,'X2'!$B:$AZ,47,FALSE)),IF($X$1=3,(VLOOKUP(B454,'X3'!$B:$AZ,47,FALSE)),IF($X$1=4,(VLOOKUP(B454,'X4'!$B:$AZ,47,FALSE)),IF($X$1=5,(VLOOKUP(B454,'X5'!$B:$AZ,47,FALSE)),IF($X$1=6,(VLOOKUP(B454,'X6'!$B:$AZ,47,FALSE)),IF($X$1=7,(VLOOKUP(B454,'X7'!$B:$AZ,47,FALSE)),IF($X$1=8,(VLOOKUP(B454,'X8'!$B:$AZ,47,FALSE)),IF($X$1=9,(VLOOKUP(B454,'X9'!$B:$AZ,47,FALSE)),IF($X$1=10,(VLOOKUP(B454,'X10'!$B:$AZ,47,FALSE)),IF($X$1=11,(VLOOKUP(B454,'X11'!$B:$AZ,47,FALSE)),IF($X$1=12,(VLOOKUP(B454,'X12'!$B:$AZ,47,FALSE)),IF($X$1=13,(VLOOKUP(B454,'X13'!$B:$AZ,47,FALSE)),"B")))))))))))))))</f>
        <v xml:space="preserve"> </v>
      </c>
      <c r="D454" s="181" t="str">
        <f ca="1">IF(ISERROR(IF($X$1=1,(VLOOKUP(B454,'X1'!$B:$AP,41,FALSE)),IF($X$1=2,(VLOOKUP(B454,'X2'!$B:$AP,41,FALSE)),IF($X$1=3,(VLOOKUP(B454,'X3'!$B:$AP,41,FALSE)),IF($X$1=4,(VLOOKUP(B454,'X4'!$B:$AP,41,FALSE)),IF($X$1=5,(VLOOKUP(B454,'X5'!$B:$AP,41,FALSE)),IF($X$1=6,(VLOOKUP(B454,'X6'!$B:$AP,41,FALSE)),IF($X$1=7,(VLOOKUP(B454,'X7'!$B:$AP,41,FALSE)),IF($X$1=8,(VLOOKUP(B454,'X8'!$B:$AP,41,FALSE)),IF($X$1=9,(VLOOKUP(B454,'X9'!$B:$AP,41,FALSE)),IF($X$1=10,(VLOOKUP(B454,'X10'!$B:$AP,41,FALSE)),IF($X$1=11,(VLOOKUP(B454,'X11'!$B:$AP,41,FALSE)),IF($X$1=12,(VLOOKUP(B454,'X12'!$B:$AP,41,FALSE)),IF($X$1=13,(VLOOKUP(B454,'X13'!$B:$AP,41,FALSE)),"B"))))))))))))))=TRUE," ",(IF($X$1=1,(VLOOKUP(B454,'X1'!$B:$AP,41,FALSE)),IF($X$1=2,(VLOOKUP(B454,'X2'!$B:$AP,41,FALSE)),IF($X$1=3,(VLOOKUP(B454,'X3'!$B:$AP,41,FALSE)),IF($X$1=4,(VLOOKUP(B454,'X4'!$B:$AP,41,FALSE)),IF($X$1=5,(VLOOKUP(B454,'X5'!$B:$AP,41,FALSE)),IF($X$1=6,(VLOOKUP(B454,'X6'!$B:$AP,41,FALSE)),IF($X$1=7,(VLOOKUP(B454,'X7'!$B:$AP,41,FALSE)),IF($X$1=8,(VLOOKUP(B454,'X8'!$B:$AP,41,FALSE)),IF($X$1=9,(VLOOKUP(B454,'X9'!$B:$AP,41,FALSE)),IF($X$1=10,(VLOOKUP(B454,'X10'!$B:$AP,41,FALSE)),IF($X$1=11,(VLOOKUP(B454,'X11'!$B:$AP,41,FALSE)),IF($X$1=12,(VLOOKUP(B454,'X12'!$B:$AP,41,FALSE)),IF($X$1=13,(VLOOKUP(B454,'X13'!$B:$AP,41,FALSE)),"B")))))))))))))))</f>
        <v xml:space="preserve"> </v>
      </c>
      <c r="E454" s="182" t="str">
        <f ca="1">IF(ISERROR(IF($X$1=1,(VLOOKUP(B454,'X1'!$B:$AP,7,FALSE)),IF($X$1=2,(VLOOKUP(B454,'X2'!$B:$AP,7,FALSE)),IF($X$1=3,(VLOOKUP(B454,'X3'!$B:$AP,7,FALSE)),IF($X$1=4,(VLOOKUP(B454,'X4'!$B:$AP,7,FALSE)),IF($X$1=5,(VLOOKUP(B454,'X5'!$B:$AP,7,FALSE)),IF($X$1=6,(VLOOKUP(B454,'X6'!$B:$AP,7,FALSE)),IF($X$1=7,(VLOOKUP(B454,'X7'!$B:$AP,7,FALSE)),IF($X$1=8,(VLOOKUP(B454,'X8'!$B:$AP,7,FALSE)),IF($X$1=9,(VLOOKUP(B454,'X9'!$B:$AP,7,FALSE)),IF($X$1=10,(VLOOKUP(B454,'X10'!$B:$AP,7,FALSE)),IF($X$1=11,(VLOOKUP(B454,'X11'!$B:$AP,7,FALSE)),IF($X$1=12,(VLOOKUP(B454,'X12'!$B:$AP,7,FALSE)),IF($X$1=13,(VLOOKUP(B454,'X13'!$B:$AP,7,FALSE)),"B"))))))))))))))=TRUE," ",(IF($X$1=1,(VLOOKUP(B454,'X1'!$B:$AP,7,FALSE)),IF($X$1=2,(VLOOKUP(B454,'X2'!$B:$AP,7,FALSE)),IF($X$1=3,(VLOOKUP(B454,'X3'!$B:$AP,7,FALSE)),IF($X$1=4,(VLOOKUP(B454,'X4'!$B:$AP,7,FALSE)),IF($X$1=5,(VLOOKUP(B454,'X5'!$B:$AP,7,FALSE)),IF($X$1=6,(VLOOKUP(B454,'X6'!$B:$AP,7,FALSE)),IF($X$1=7,(VLOOKUP(B454,'X7'!$B:$AP,7,FALSE)),IF($X$1=8,(VLOOKUP(B454,'X8'!$B:$AP,7,FALSE)),IF($X$1=9,(VLOOKUP(B454,'X9'!$B:$AP,7,FALSE)),IF($X$1=10,(VLOOKUP(B454,'X10'!$B:$AP,7,FALSE)),IF($X$1=11,(VLOOKUP(B454,'X11'!$B:$AP,7,FALSE)),IF($X$1=12,(VLOOKUP(B454,'X12'!$B:$AP,7,FALSE)),IF($X$1=13,(VLOOKUP(B454,'X13'!$B:$AP,7,FALSE)),"B")))))))))))))))</f>
        <v xml:space="preserve"> </v>
      </c>
      <c r="F454" s="182" t="str">
        <f ca="1">IF(ISERROR(IF((IF($X$1=1,(VLOOKUP(B454,'X1'!$B:$AO,6,FALSE)),(IF($X$1=2,(VLOOKUP(B454,'X2'!$B:$AO,6,FALSE)),(IF($X$1=3,(VLOOKUP(B454,'X3'!$B:$AO,6,FALSE)),(IF($X$1=4,(VLOOKUP(B454,'X4'!$B:$AO,6,FALSE)),(IF($X$1=5,(VLOOKUP(B454,'X5'!$B:$AO,6,FALSE)),(IF($X$1=6,(VLOOKUP(B454,'X6'!$B:$AO,6,FALSE)),(IF($X$1=7,(VLOOKUP(B454,'X7'!$B:$AO,6,FALSE)),(IF($X$1=8,(VLOOKUP(B454,'X8'!$B:$AO,6,FALSE)),(IF($X$1=9,(VLOOKUP(B454,'X9'!$B:$AO,6,FALSE)),(IF($X$1=10,(VLOOKUP(B454,'X10'!$B:$AO,6,FALSE)),(IF($X$1=11,(VLOOKUP(B454,'X11'!$B:$AO,6,FALSE)),(IF($X$1=12,(VLOOKUP(B454,'X12'!$B:$AO,6,FALSE)),(VLOOKUP(B454,'X13'!$B:$AO,6,FALSE))))))))))))))))))))))))))=$V$1," ",(IF($X$1=1,(VLOOKUP(B454,'X1'!$B:$AO,6,FALSE)),(IF($X$1=2,(VLOOKUP(B454,'X2'!$B:$AO,6,FALSE)),(IF($X$1=3,(VLOOKUP(B454,'X3'!$B:$AO,6,FALSE)),(IF($X$1=4,(VLOOKUP(B454,'X4'!$B:$AO,6,FALSE)),(IF($X$1=5,(VLOOKUP(B454,'X5'!$B:$AO,6,FALSE)),(IF($X$1=6,(VLOOKUP(B454,'X6'!$B:$AO,6,FALSE)),(IF($X$1=7,(VLOOKUP(B454,'X7'!$B:$AO,6,FALSE)),(IF($X$1=8,(VLOOKUP(B454,'X8'!$B:$AO,6,FALSE)),(IF($X$1=9,(VLOOKUP(B454,'X9'!$B:$AO,6,FALSE)),(IF($X$1=10,(VLOOKUP(B454,'X10'!$B:$AO,6,FALSE)),(IF($X$1=11,(VLOOKUP(B454,'X11'!$B:$AO,6,FALSE)),(IF($X$1=12,(VLOOKUP(B454,'X12'!$B:$AO,6,FALSE)),(VLOOKUP(B454,'X13'!$B:$AO,6,FALSE))))))))))))))))))))))))))))=TRUE," ",(IF((IF($X$1=1,(VLOOKUP(B454,'X1'!$B:$AO,6,FALSE)),(IF($X$1=2,(VLOOKUP(B454,'X2'!$B:$AO,6,FALSE)),(IF($X$1=3,(VLOOKUP(B454,'X3'!$B:$AO,6,FALSE)),(IF($X$1=4,(VLOOKUP(B454,'X4'!$B:$AO,6,FALSE)),(IF($X$1=5,(VLOOKUP(B454,'X5'!$B:$AO,6,FALSE)),(IF($X$1=6,(VLOOKUP(B454,'X6'!$B:$AO,6,FALSE)),(IF($X$1=7,(VLOOKUP(B454,'X7'!$B:$AO,6,FALSE)),(IF($X$1=8,(VLOOKUP(B454,'X8'!$B:$AO,6,FALSE)),(IF($X$1=9,(VLOOKUP(B454,'X9'!$B:$AO,6,FALSE)),(IF($X$1=10,(VLOOKUP(B454,'X10'!$B:$AO,6,FALSE)),(IF($X$1=11,(VLOOKUP(B454,'X11'!$B:$AO,6,FALSE)),(IF($X$1=12,(VLOOKUP(B454,'X12'!$B:$AO,6,FALSE)),(VLOOKUP(B454,'X13'!$B:$AO,6,FALSE))))))))))))))))))))))))))=$V$1," ",(IF($X$1=1,(VLOOKUP(B454,'X1'!$B:$AO,6,FALSE)),(IF($X$1=2,(VLOOKUP(B454,'X2'!$B:$AO,6,FALSE)),(IF($X$1=3,(VLOOKUP(B454,'X3'!$B:$AO,6,FALSE)),(IF($X$1=4,(VLOOKUP(B454,'X4'!$B:$AO,6,FALSE)),(IF($X$1=5,(VLOOKUP(B454,'X5'!$B:$AO,6,FALSE)),(IF($X$1=6,(VLOOKUP(B454,'X6'!$B:$AO,6,FALSE)),(IF($X$1=7,(VLOOKUP(B454,'X7'!$B:$AO,6,FALSE)),(IF($X$1=8,(VLOOKUP(B454,'X8'!$B:$AO,6,FALSE)),(IF($X$1=9,(VLOOKUP(B454,'X9'!$B:$AO,6,FALSE)),(IF($X$1=10,(VLOOKUP(B454,'X10'!$B:$AO,6,FALSE)),(IF($X$1=11,(VLOOKUP(B454,'X11'!$B:$AO,6,FALSE)),(IF($X$1=12,(VLOOKUP(B454,'X12'!$B:$AO,6,FALSE)),(VLOOKUP(B454,'X13'!$B:$AO,6,FALSE)))))))))))))))))))))))))))))</f>
        <v xml:space="preserve"> </v>
      </c>
      <c r="G454" s="182" t="str">
        <f ca="1">IF(ISERROR(IF($X$1=1,(VLOOKUP(B454,'X1'!$B:$AZ,44,FALSE)),IF($X$1=2,(VLOOKUP(B454,'X2'!$B:$AZ,44,FALSE)),IF($X$1=3,(VLOOKUP(B454,'X3'!$B:$AZ,44,FALSE)),IF($X$1=4,(VLOOKUP(B454,'X4'!$B:$AZ,44,FALSE)),IF($X$1=5,(VLOOKUP(B454,'X5'!$B:$AZ,44,FALSE)),IF($X$1=6,(VLOOKUP(B454,'X6'!$B:$AZ,44,FALSE)),IF($X$1=7,(VLOOKUP(B454,'X7'!$B:$AZ,44,FALSE)),IF($X$1=8,(VLOOKUP(B454,'X8'!$B:$AZ,44,FALSE)),IF($X$1=9,(VLOOKUP(B454,'X9'!$B:$AZ,44,FALSE)),IF($X$1=10,(VLOOKUP(B454,'X10'!$B:$AZ,44,FALSE)),IF($X$1=11,(VLOOKUP(B454,'X11'!$B:$AZ,44,FALSE)),IF($X$1=12,(VLOOKUP(B454,'X12'!$B:$AZ,44,FALSE)),IF($X$1=13,(VLOOKUP(B454,'X13'!$B:$AZ,44,FALSE)),"B"))))))))))))))=TRUE," ",(IF($X$1=1,(VLOOKUP(B454,'X1'!$B:$AZ,44,FALSE)),IF($X$1=2,(VLOOKUP(B454,'X2'!$B:$AZ,44,FALSE)),IF($X$1=3,(VLOOKUP(B454,'X3'!$B:$AZ,44,FALSE)),IF($X$1=4,(VLOOKUP(B454,'X4'!$B:$AZ,44,FALSE)),IF($X$1=5,(VLOOKUP(B454,'X5'!$B:$AZ,44,FALSE)),IF($X$1=6,(VLOOKUP(B454,'X6'!$B:$AZ,44,FALSE)),IF($X$1=7,(VLOOKUP(B454,'X7'!$B:$AZ,44,FALSE)),IF($X$1=8,(VLOOKUP(B454,'X8'!$B:$AZ,44,FALSE)),IF($X$1=9,(VLOOKUP(B454,'X9'!$B:$AZ,44,FALSE)),IF($X$1=10,(VLOOKUP(B454,'X10'!$B:$AZ,44,FALSE)),IF($X$1=11,(VLOOKUP(B454,'X11'!$B:$AZ,44,FALSE)),IF($X$1=12,(VLOOKUP(B454,'X12'!$B:$AZ,44,FALSE)),IF($X$1=13,(VLOOKUP(B454,'X13'!$B:$AZ,44,FALSE)),"B")))))))))))))))</f>
        <v xml:space="preserve"> </v>
      </c>
      <c r="H454" s="182" t="str">
        <f ca="1">IF(ISERROR(IF($X$1=1,(VLOOKUP(B454,'X1'!$B:$AZ,8,FALSE)),IF($X$1=2,(VLOOKUP(B454,'X2'!$B:$AZ,8,FALSE)),IF($X$1=3,(VLOOKUP(B454,'X3'!$B:$AZ,8,FALSE)),IF($X$1=4,(VLOOKUP(B454,'X4'!$B:$AZ,8,FALSE)),IF($X$1=5,(VLOOKUP(B454,'X5'!$B:$AZ,8,FALSE)),IF($X$1=6,(VLOOKUP(B454,'X6'!$B:$AZ,8,FALSE)),IF($X$1=7,(VLOOKUP(B454,'X7'!$B:$AZ,8,FALSE)),IF($X$1=8,(VLOOKUP(B454,'X8'!$B:$AZ,8,FALSE)),IF($X$1=9,(VLOOKUP(B454,'X9'!$B:$AZ,8,FALSE)),IF($X$1=10,(VLOOKUP(B454,'X10'!$B:$AZ,8,FALSE)),IF($X$1=11,(VLOOKUP(B454,'X11'!$B:$AZ,8,FALSE)),IF($X$1=12,(VLOOKUP(B454,'X12'!$B:$AZ,8,FALSE)),IF($X$1=13,(VLOOKUP(B454,'X13'!$B:$AZ,8,FALSE)),"B"))))))))))))))=TRUE," ",(IF($X$1=1,(VLOOKUP(B454,'X1'!$B:$AZ,8,FALSE)),IF($X$1=2,(VLOOKUP(B454,'X2'!$B:$AZ,8,FALSE)),IF($X$1=3,(VLOOKUP(B454,'X3'!$B:$AZ,8,FALSE)),IF($X$1=4,(VLOOKUP(B454,'X4'!$B:$AZ,8,FALSE)),IF($X$1=5,(VLOOKUP(B454,'X5'!$B:$AZ,8,FALSE)),IF($X$1=6,(VLOOKUP(B454,'X6'!$B:$AZ,8,FALSE)),IF($X$1=7,(VLOOKUP(B454,'X7'!$B:$AZ,8,FALSE)),IF($X$1=8,(VLOOKUP(B454,'X8'!$B:$AZ,8,FALSE)),IF($X$1=9,(VLOOKUP(B454,'X9'!$B:$AZ,8,FALSE)),IF($X$1=10,(VLOOKUP(B454,'X10'!$B:$AZ,8,FALSE)),IF($X$1=11,(VLOOKUP(B454,'X11'!$B:$AZ,8,FALSE)),IF($X$1=12,(VLOOKUP(B454,'X12'!$B:$AZ,8,FALSE)),IF($X$1=13,(VLOOKUP(B454,'X13'!$B:$AZ,8,FALSE)),"B")))))))))))))))</f>
        <v xml:space="preserve"> </v>
      </c>
      <c r="I454" s="183" t="str">
        <f ca="1">IF(ISERROR(IF($X$1=1,(VLOOKUP(B454,'X1'!$B:$AZ,2,FALSE)),IF($X$1=2,(VLOOKUP(B454,'X2'!$B:$AZ,2,FALSE)),IF($X$1=3,(VLOOKUP(B454,'X3'!$B:$AZ,2,FALSE)),IF($X$1=4,(VLOOKUP(B454,'X4'!$B:$AZ,2,FALSE)),IF($X$1=5,(VLOOKUP(B454,'X5'!$B:$AZ,2,FALSE)),IF($X$1=6,(VLOOKUP(B454,'X6'!$B:$AZ,2,FALSE)),IF($X$1=7,(VLOOKUP(B454,'X7'!$B:$AZ,2,FALSE)),IF($X$1=8,(VLOOKUP(B454,'X8'!$B:$AZ,2,FALSE)),IF($X$1=9,(VLOOKUP(B454,'X9'!$B:$AZ,2,FALSE)),IF($X$1=10,(VLOOKUP(B454,'X10'!$B:$AZ,2,FALSE)),IF($X$1=11,(VLOOKUP(B454,'X11'!$B:$AZ,2,FALSE)),IF($X$1=12,(VLOOKUP(B454,'X12'!$B:$AZ,2,FALSE)),IF($X$1=13,(VLOOKUP(B454,'X13'!$B:$AZ,2,FALSE)),"B"))))))))))))))=TRUE," ",(IF($X$1=1,(VLOOKUP(B454,'X1'!$B:$AZ,2,FALSE)),IF($X$1=2,(VLOOKUP(B454,'X2'!$B:$AZ,2,FALSE)),IF($X$1=3,(VLOOKUP(B454,'X3'!$B:$AZ,2,FALSE)),IF($X$1=4,(VLOOKUP(B454,'X4'!$B:$AZ,2,FALSE)),IF($X$1=5,(VLOOKUP(B454,'X5'!$B:$AZ,2,FALSE)),IF($X$1=6,(VLOOKUP(B454,'X6'!$B:$AZ,2,FALSE)),IF($X$1=7,(VLOOKUP(B454,'X7'!$B:$AZ,2,FALSE)),IF($X$1=8,(VLOOKUP(B454,'X8'!$B:$AZ,2,FALSE)),IF($X$1=9,(VLOOKUP(B454,'X9'!$B:$AZ,2,FALSE)),IF($X$1=10,(VLOOKUP(B454,'X10'!$B:$AZ,2,FALSE)),IF($X$1=11,(VLOOKUP(B454,'X11'!$B:$AZ,2,FALSE)),IF($X$1=12,(VLOOKUP(B454,'X12'!$B:$AZ,2,FALSE)),IF($X$1=13,(VLOOKUP(B454,'X13'!$B:$AZ,2,FALSE)),"B")))))))))))))))</f>
        <v xml:space="preserve"> </v>
      </c>
      <c r="J454" s="183" t="str">
        <f ca="1">IF(ISERROR(IF($X$1=1,(VLOOKUP(B454,'X1'!$B:$AZ,3,FALSE)),IF($X$1=2,(VLOOKUP(B454,'X2'!$B:$AZ,3,FALSE)),IF($X$1=3,(VLOOKUP(B454,'X3'!$B:$AZ,3,FALSE)),IF($X$1=4,(VLOOKUP(B454,'X4'!$B:$AZ,3,FALSE)),IF($X$1=5,(VLOOKUP(B454,'X5'!$B:$AZ,3,FALSE)),IF($X$1=6,(VLOOKUP(B454,'X6'!$B:$AZ,3,FALSE)),IF($X$1=7,(VLOOKUP(B454,'X7'!$B:$AZ,3,FALSE)),IF($X$1=8,(VLOOKUP(B454,'X8'!$B:$AZ,3,FALSE)),IF($X$1=9,(VLOOKUP(B454,'X9'!$B:$AZ,3,FALSE)),IF($X$1=10,(VLOOKUP(B454,'X10'!$B:$AZ,3,FALSE)),IF($X$1=11,(VLOOKUP(B454,'X11'!$B:$AZ,3,FALSE)),IF($X$1=12,(VLOOKUP(B454,'X12'!$B:$AZ,3,FALSE)),IF($X$1=13,(VLOOKUP(B454,'X13'!$B:$AZ,3,FALSE)),"B"))))))))))))))=TRUE," ",(IF($X$1=1,(VLOOKUP(B454,'X1'!$B:$AZ,3,FALSE)),IF($X$1=2,(VLOOKUP(B454,'X2'!$B:$AZ,3,FALSE)),IF($X$1=3,(VLOOKUP(B454,'X3'!$B:$AZ,3,FALSE)),IF($X$1=4,(VLOOKUP(B454,'X4'!$B:$AZ,3,FALSE)),IF($X$1=5,(VLOOKUP(B454,'X5'!$B:$AZ,3,FALSE)),IF($X$1=6,(VLOOKUP(B454,'X6'!$B:$AZ,3,FALSE)),IF($X$1=7,(VLOOKUP(B454,'X7'!$B:$AZ,3,FALSE)),IF($X$1=8,(VLOOKUP(B454,'X8'!$B:$AZ,3,FALSE)),IF($X$1=9,(VLOOKUP(B454,'X9'!$B:$AZ,3,FALSE)),IF($X$1=10,(VLOOKUP(B454,'X10'!$B:$AZ,3,FALSE)),IF($X$1=11,(VLOOKUP(B454,'X11'!$B:$AZ,3,FALSE)),IF($X$1=12,(VLOOKUP(B454,'X12'!$B:$AZ,3,FALSE)),IF($X$1=13,(VLOOKUP(B454,'X13'!$B:$AZ,3,FALSE)),"B")))))))))))))))</f>
        <v xml:space="preserve"> </v>
      </c>
      <c r="K454" s="183" t="str">
        <f ca="1">IF(ISERROR(IF($X$1=1,(VLOOKUP(B454,'X1'!$B:$AZ,5,FALSE)),IF($X$1=2,(VLOOKUP(B454,'X2'!$B:$AZ,5,FALSE)),IF($X$1=3,(VLOOKUP(B454,'X3'!$B:$AZ,5,FALSE)),IF($X$1=4,(VLOOKUP(B454,'X4'!$B:$AZ,5,FALSE)),IF($X$1=5,(VLOOKUP(B454,'X5'!$B:$AZ,5,FALSE)),IF($X$1=6,(VLOOKUP(B454,'X6'!$B:$AZ,5,FALSE)),IF($X$1=7,(VLOOKUP(B454,'X7'!$B:$AZ,5,FALSE)),IF($X$1=8,(VLOOKUP(B454,'X8'!$B:$AZ,5,FALSE)),IF($X$1=9,(VLOOKUP(B454,'X9'!$B:$AZ,5,FALSE)),IF($X$1=10,(VLOOKUP(B454,'X10'!$B:$AZ,5,FALSE)),IF($X$1=11,(VLOOKUP(B454,'X11'!$B:$AZ,5,FALSE)),IF($X$1=12,(VLOOKUP(B454,'X12'!$B:$AZ,5,FALSE)),IF($X$1=13,(VLOOKUP(B454,'X13'!$B:$AZ,5,FALSE)),"B"))))))))))))))=TRUE," ",(IF($X$1=1,(VLOOKUP(B454,'X1'!$B:$AZ,5,FALSE)),IF($X$1=2,(VLOOKUP(B454,'X2'!$B:$AZ,5,FALSE)),IF($X$1=3,(VLOOKUP(B454,'X3'!$B:$AZ,5,FALSE)),IF($X$1=4,(VLOOKUP(B454,'X4'!$B:$AZ,5,FALSE)),IF($X$1=5,(VLOOKUP(B454,'X5'!$B:$AZ,5,FALSE)),IF($X$1=6,(VLOOKUP(B454,'X6'!$B:$AZ,5,FALSE)),IF($X$1=7,(VLOOKUP(B454,'X7'!$B:$AZ,5,FALSE)),IF($X$1=8,(VLOOKUP(B454,'X8'!$B:$AZ,5,FALSE)),IF($X$1=9,(VLOOKUP(B454,'X9'!$B:$AZ,5,FALSE)),IF($X$1=10,(VLOOKUP(B454,'X10'!$B:$AZ,5,FALSE)),IF($X$1=11,(VLOOKUP(B454,'X11'!$B:$AZ,5,FALSE)),IF($X$1=12,(VLOOKUP(B454,'X12'!$B:$AZ,5,FALSE)),IF($X$1=13,(VLOOKUP(B454,'X13'!$B:$AZ,5,FALSE)),"B")))))))))))))))</f>
        <v xml:space="preserve"> </v>
      </c>
      <c r="L454" s="184" t="str">
        <f ca="1">IF(ISERROR(IF($X$1=1,(VLOOKUP(B454,'X1'!$B:$AZ,9,FALSE)),IF($X$1=2,(VLOOKUP(B454,'X2'!$B:$AZ,9,FALSE)),IF($X$1=3,(VLOOKUP(B454,'X3'!$B:$AZ,9,FALSE)),IF($X$1=4,(VLOOKUP(B454,'X4'!$B:$AZ,9,FALSE)),IF($X$1=5,(VLOOKUP(B454,'X5'!$B:$AZ,9,FALSE)),IF($X$1=6,(VLOOKUP(B454,'X6'!$B:$AZ,9,FALSE)),IF($X$1=7,(VLOOKUP(B454,'X7'!$B:$AZ,9,FALSE)),IF($X$1=8,(VLOOKUP(B454,'X8'!$B:$AZ,9,FALSE)),IF($X$1=9,(VLOOKUP(B454,'X9'!$B:$AZ,9,FALSE)),IF($X$1=10,(VLOOKUP(B454,'X10'!$B:$AZ,9,FALSE)),IF($X$1=11,(VLOOKUP(B454,'X11'!$B:$AZ,9,FALSE)),IF($X$1=12,(VLOOKUP(B454,'X12'!$B:$AZ,9,FALSE)),IF($X$1=13,(VLOOKUP(B454,'X13'!$B:$AZ,9,FALSE)),"B"))))))))))))))=TRUE," ",(IF($X$1=1,(VLOOKUP(B454,'X1'!$B:$AZ,9,FALSE)),IF($X$1=2,(VLOOKUP(B454,'X2'!$B:$AZ,9,FALSE)),IF($X$1=3,(VLOOKUP(B454,'X3'!$B:$AZ,9,FALSE)),IF($X$1=4,(VLOOKUP(B454,'X4'!$B:$AZ,9,FALSE)),IF($X$1=5,(VLOOKUP(B454,'X5'!$B:$AZ,9,FALSE)),IF($X$1=6,(VLOOKUP(B454,'X6'!$B:$AZ,9,FALSE)),IF($X$1=7,(VLOOKUP(B454,'X7'!$B:$AZ,9,FALSE)),IF($X$1=8,(VLOOKUP(B454,'X8'!$B:$AZ,9,FALSE)),IF($X$1=9,(VLOOKUP(B454,'X9'!$B:$AZ,9,FALSE)),IF($X$1=10,(VLOOKUP(B454,'X10'!$B:$AZ,9,FALSE)),IF($X$1=11,(VLOOKUP(B454,'X11'!$B:$AZ,9,FALSE)),IF($X$1=12,(VLOOKUP(B454,'X12'!$B:$AZ,9,FALSE)),IF($X$1=13,(VLOOKUP(B454,'X13'!$B:$AZ,9,FALSE)),"B")))))))))))))))</f>
        <v xml:space="preserve"> </v>
      </c>
      <c r="M454" s="184" t="str">
        <f ca="1">IF(ISERROR(IF($X$1=1,(VLOOKUP(B454,'X1'!$B:$AZ,10,FALSE)),IF($X$1=2,(VLOOKUP(B454,'X2'!$B:$AZ,10,FALSE)),IF($X$1=3,(VLOOKUP(B454,'X3'!$B:$AZ,10,FALSE)),IF($X$1=4,(VLOOKUP(B454,'X4'!$B:$AZ,10,FALSE)),IF($X$1=5,(VLOOKUP(B454,'X5'!$B:$AZ,10,FALSE)),IF($X$1=6,(VLOOKUP(B454,'X6'!$B:$AZ,10,FALSE)),IF($X$1=7,(VLOOKUP(B454,'X7'!$B:$AZ,10,FALSE)),IF($X$1=8,(VLOOKUP(B454,'X8'!$B:$AZ,10,FALSE)),IF($X$1=9,(VLOOKUP(B454,'X9'!$B:$AZ,10,FALSE)),IF($X$1=10,(VLOOKUP(B454,'X10'!$B:$AZ,10,FALSE)),IF($X$1=11,(VLOOKUP(B454,'X11'!$B:$AZ,10,FALSE)),IF($X$1=12,(VLOOKUP(B454,'X12'!$B:$AZ,10,FALSE)),IF($X$1=13,(VLOOKUP(B454,'X13'!$B:$AZ,10,FALSE)),"B"))))))))))))))=TRUE," ",(IF($X$1=1,(VLOOKUP(B454,'X1'!$B:$AZ,10,FALSE)),IF($X$1=2,(VLOOKUP(B454,'X2'!$B:$AZ,10,FALSE)),IF($X$1=3,(VLOOKUP(B454,'X3'!$B:$AZ,10,FALSE)),IF($X$1=4,(VLOOKUP(B454,'X4'!$B:$AZ,10,FALSE)),IF($X$1=5,(VLOOKUP(B454,'X5'!$B:$AZ,10,FALSE)),IF($X$1=6,(VLOOKUP(B454,'X6'!$B:$AZ,10,FALSE)),IF($X$1=7,(VLOOKUP(B454,'X7'!$B:$AZ,10,FALSE)),IF($X$1=8,(VLOOKUP(B454,'X8'!$B:$AZ,10,FALSE)),IF($X$1=9,(VLOOKUP(B454,'X9'!$B:$AZ,10,FALSE)),IF($X$1=10,(VLOOKUP(B454,'X10'!$B:$AZ,10,FALSE)),IF($X$1=11,(VLOOKUP(B454,'X11'!$B:$AZ,10,FALSE)),IF($X$1=12,(VLOOKUP(B454,'X12'!$B:$AZ,10,FALSE)),IF($X$1=13,(VLOOKUP(B454,'X13'!$B:$AZ,10,FALSE)),"B")))))))))))))))</f>
        <v xml:space="preserve"> </v>
      </c>
      <c r="N454" s="185" t="str">
        <f ca="1">IF(ISERROR(IF($X$1=1,(VLOOKUP(B454,'X1'!$B:$AZ,45,FALSE)),IF($X$1=2,(VLOOKUP(B454,'X2'!$B:$AZ,45,FALSE)),IF($X$1=3,(VLOOKUP(B454,'X3'!$B:$AZ,45,FALSE)),IF($X$1=4,(VLOOKUP(B454,'X4'!$B:$AZ,45,FALSE)),IF($X$1=5,(VLOOKUP(B454,'X5'!$B:$AZ,45,FALSE)),IF($X$1=6,(VLOOKUP(B454,'X6'!$B:$AZ,45,FALSE)),IF($X$1=7,(VLOOKUP(B454,'X7'!$B:$AZ,45,FALSE)),IF($X$1=8,(VLOOKUP(B454,'X8'!$B:$AZ,45,FALSE)),IF($X$1=9,(VLOOKUP(B454,'X9'!$B:$AZ,45,FALSE)),IF($X$1=10,(VLOOKUP(B454,'X10'!$B:$AZ,45,FALSE)),IF($X$1=11,(VLOOKUP(B454,'X11'!$B:$AZ,45,FALSE)),IF($X$1=12,(VLOOKUP(B454,'X12'!$B:$AZ,45,FALSE)),IF($X$1=13,(VLOOKUP(B454,'X13'!$B:$AZ,45,FALSE)),"B"))))))))))))))=TRUE," ",(IF($X$1=1,(VLOOKUP(B454,'X1'!$B:$AZ,45,FALSE)),IF($X$1=2,(VLOOKUP(B454,'X2'!$B:$AZ,45,FALSE)),IF($X$1=3,(VLOOKUP(B454,'X3'!$B:$AZ,45,FALSE)),IF($X$1=4,(VLOOKUP(B454,'X4'!$B:$AZ,45,FALSE)),IF($X$1=5,(VLOOKUP(B454,'X5'!$B:$AZ,45,FALSE)),IF($X$1=6,(VLOOKUP(B454,'X6'!$B:$AZ,45,FALSE)),IF($X$1=7,(VLOOKUP(B454,'X7'!$B:$AZ,45,FALSE)),IF($X$1=8,(VLOOKUP(B454,'X8'!$B:$AZ,45,FALSE)),IF($X$1=9,(VLOOKUP(B454,'X9'!$B:$AZ,45,FALSE)),IF($X$1=10,(VLOOKUP(B454,'X10'!$B:$AZ,45,FALSE)),IF($X$1=11,(VLOOKUP(B454,'X11'!$B:$AZ,45,FALSE)),IF($X$1=12,(VLOOKUP(B454,'X12'!$B:$AZ,45,FALSE)),IF($X$1=13,(VLOOKUP(B454,'X13'!$B:$AZ,45,FALSE)),"B")))))))))))))))</f>
        <v xml:space="preserve"> </v>
      </c>
      <c r="O454" s="184" t="str">
        <f ca="1">IF(ISERROR(IF($X$1=1,(VLOOKUP(B454,'X1'!$B:$AZ,11,FALSE)),IF($X$1=2,(VLOOKUP(B454,'X2'!$B:$AZ,11,FALSE)),IF($X$1=3,(VLOOKUP(B454,'X3'!$B:$AZ,11,FALSE)),IF($X$1=4,(VLOOKUP(B454,'X4'!$B:$AZ,11,FALSE)),IF($X$1=5,(VLOOKUP(B454,'X5'!$B:$AZ,11,FALSE)),IF($X$1=6,(VLOOKUP(B454,'X6'!$B:$AZ,11,FALSE)),IF($X$1=7,(VLOOKUP(B454,'X7'!$B:$AZ,11,FALSE)),IF($X$1=8,(VLOOKUP(B454,'X8'!$B:$AZ,11,FALSE)),IF($X$1=9,(VLOOKUP(B454,'X9'!$B:$AZ,11,FALSE)),IF($X$1=10,(VLOOKUP(B454,'X10'!$B:$AZ,11,FALSE)),IF($X$1=11,(VLOOKUP(B454,'X11'!$B:$AZ,11,FALSE)),IF($X$1=12,(VLOOKUP(B454,'X12'!$B:$AZ,11,FALSE)),IF($X$1=13,(VLOOKUP(B454,'X13'!$B:$AZ,11,FALSE)),"B"))))))))))))))=TRUE," ",(IF($X$1=1,(VLOOKUP(B454,'X1'!$B:$AZ,11,FALSE)),IF($X$1=2,(VLOOKUP(B454,'X2'!$B:$AZ,11,FALSE)),IF($X$1=3,(VLOOKUP(B454,'X3'!$B:$AZ,11,FALSE)),IF($X$1=4,(VLOOKUP(B454,'X4'!$B:$AZ,11,FALSE)),IF($X$1=5,(VLOOKUP(B454,'X5'!$B:$AZ,11,FALSE)),IF($X$1=6,(VLOOKUP(B454,'X6'!$B:$AZ,11,FALSE)),IF($X$1=7,(VLOOKUP(B454,'X7'!$B:$AZ,11,FALSE)),IF($X$1=8,(VLOOKUP(B454,'X8'!$B:$AZ,11,FALSE)),IF($X$1=9,(VLOOKUP(B454,'X9'!$B:$AZ,11,FALSE)),IF($X$1=10,(VLOOKUP(B454,'X10'!$B:$AZ,11,FALSE)),IF($X$1=11,(VLOOKUP(B454,'X11'!$B:$AZ,11,FALSE)),IF($X$1=12,(VLOOKUP(B454,'X12'!$B:$AZ,11,FALSE)),IF($X$1=13,(VLOOKUP(B454,'X13'!$B:$AZ,11,FALSE)),"B")))))))))))))))</f>
        <v xml:space="preserve"> </v>
      </c>
      <c r="P454" s="184" t="str">
        <f ca="1">IF(ISERROR(IF($X$1=1,(VLOOKUP(B454,'X1'!$B:$AZ,12,FALSE)),IF($X$1=2,(VLOOKUP(B454,'X2'!$B:$AZ,12,FALSE)),IF($X$1=3,(VLOOKUP(B454,'X3'!$B:$AZ,12,FALSE)),IF($X$1=4,(VLOOKUP(B454,'X4'!$B:$AZ,12,FALSE)),IF($X$1=5,(VLOOKUP(B454,'X5'!$B:$AZ,12,FALSE)),IF($X$1=6,(VLOOKUP(B454,'X6'!$B:$AZ,12,FALSE)),IF($X$1=7,(VLOOKUP(B454,'X7'!$B:$AZ,12,FALSE)),IF($X$1=8,(VLOOKUP(B454,'X8'!$B:$AZ,12,FALSE)),IF($X$1=9,(VLOOKUP(B454,'X9'!$B:$AZ,12,FALSE)),IF($X$1=10,(VLOOKUP(B454,'X10'!$B:$AZ,12,FALSE)),IF($X$1=11,(VLOOKUP(B454,'X11'!$B:$AZ,12,FALSE)),IF($X$1=12,(VLOOKUP(B454,'X12'!$B:$AZ,12,FALSE)),IF($X$1=13,(VLOOKUP(B454,'X13'!$B:$AZ,12,FALSE)),"B"))))))))))))))=TRUE," ",(IF($X$1=1,(VLOOKUP(B454,'X1'!$B:$AZ,12,FALSE)),IF($X$1=2,(VLOOKUP(B454,'X2'!$B:$AZ,12,FALSE)),IF($X$1=3,(VLOOKUP(B454,'X3'!$B:$AZ,12,FALSE)),IF($X$1=4,(VLOOKUP(B454,'X4'!$B:$AZ,12,FALSE)),IF($X$1=5,(VLOOKUP(B454,'X5'!$B:$AZ,12,FALSE)),IF($X$1=6,(VLOOKUP(B454,'X6'!$B:$AZ,12,FALSE)),IF($X$1=7,(VLOOKUP(B454,'X7'!$B:$AZ,12,FALSE)),IF($X$1=8,(VLOOKUP(B454,'X8'!$B:$AZ,12,FALSE)),IF($X$1=9,(VLOOKUP(B454,'X9'!$B:$AZ,12,FALSE)),IF($X$1=10,(VLOOKUP(B454,'X10'!$B:$AZ,12,FALSE)),IF($X$1=11,(VLOOKUP(B454,'X11'!$B:$AZ,12,FALSE)),IF($X$1=12,(VLOOKUP(B454,'X12'!$B:$AZ,12,FALSE)),IF($X$1=13,(VLOOKUP(B454,'X13'!$B:$AZ,12,FALSE)),"B")))))))))))))))</f>
        <v xml:space="preserve"> </v>
      </c>
      <c r="Q454" s="185" t="str">
        <f ca="1">IF(ISERROR(IF($X$1=1,(VLOOKUP(B454,'X1'!$B:$AZ,46,FALSE)),IF($X$1=2,(VLOOKUP(B454,'X2'!$B:$AZ,46,FALSE)),IF($X$1=3,(VLOOKUP(B454,'X3'!$B:$AZ,46,FALSE)),IF($X$1=4,(VLOOKUP(B454,'X4'!$B:$AZ,46,FALSE)),IF($X$1=5,(VLOOKUP(B454,'X5'!$B:$AZ,46,FALSE)),IF($X$1=6,(VLOOKUP(B454,'X6'!$B:$AZ,46,FALSE)),IF($X$1=7,(VLOOKUP(B454,'X7'!$B:$AZ,46,FALSE)),IF($X$1=8,(VLOOKUP(B454,'X8'!$B:$AZ,46,FALSE)),IF($X$1=9,(VLOOKUP(B454,'X9'!$B:$AZ,46,FALSE)),IF($X$1=10,(VLOOKUP(B454,'X10'!$B:$AZ,46,FALSE)),IF($X$1=11,(VLOOKUP(B454,'X11'!$B:$AZ,46,FALSE)),IF($X$1=12,(VLOOKUP(B454,'X12'!$B:$AZ,46,FALSE)),IF($X$1=13,(VLOOKUP(B454,'X13'!$B:$AZ,46,FALSE)),"B"))))))))))))))=TRUE," ",(IF($X$1=1,(VLOOKUP(B454,'X1'!$B:$AZ,46,FALSE)),IF($X$1=2,(VLOOKUP(B454,'X2'!$B:$AZ,46,FALSE)),IF($X$1=3,(VLOOKUP(B454,'X3'!$B:$AZ,46,FALSE)),IF($X$1=4,(VLOOKUP(B454,'X4'!$B:$AZ,46,FALSE)),IF($X$1=5,(VLOOKUP(B454,'X5'!$B:$AZ,46,FALSE)),IF($X$1=6,(VLOOKUP(B454,'X6'!$B:$AZ,46,FALSE)),IF($X$1=7,(VLOOKUP(B454,'X7'!$B:$AZ,46,FALSE)),IF($X$1=8,(VLOOKUP(B454,'X8'!$B:$AZ,46,FALSE)),IF($X$1=9,(VLOOKUP(B454,'X9'!$B:$AZ,46,FALSE)),IF($X$1=10,(VLOOKUP(B454,'X10'!$B:$AZ,46,FALSE)),IF($X$1=11,(VLOOKUP(B454,'X11'!$B:$AZ,46,FALSE)),IF($X$1=12,(VLOOKUP(B454,'X12'!$B:$AZ,46,FALSE)),IF($X$1=13,(VLOOKUP(B454,'X13'!$B:$AZ,46,FALSE)),"B")))))))))))))))</f>
        <v xml:space="preserve"> </v>
      </c>
      <c r="R454" s="185" t="str">
        <f ca="1">IF(ISERROR(IF($X$1=1,(VLOOKUP(B454,'X1'!$B:$AZ,15,FALSE)),IF($X$1=2,(VLOOKUP(B454,'X2'!$B:$AZ,15,FALSE)),IF($X$1=3,(VLOOKUP(B454,'X3'!$B:$AZ,15,FALSE)),IF($X$1=4,(VLOOKUP(B454,'X4'!$B:$AZ,15,FALSE)),IF($X$1=5,(VLOOKUP(B454,'X5'!$B:$AZ,15,FALSE)),IF($X$1=6,(VLOOKUP(B454,'X6'!$B:$AZ,15,FALSE)),IF($X$1=7,(VLOOKUP(B454,'X7'!$B:$AZ,15,FALSE)),IF($X$1=8,(VLOOKUP(B454,'X8'!$B:$AZ,15,FALSE)),IF($X$1=9,(VLOOKUP(B454,'X9'!$B:$AZ,15,FALSE)),IF($X$1=10,(VLOOKUP(B454,'X10'!$B:$AZ,15,FALSE)),IF($X$1=11,(VLOOKUP(B454,'X11'!$B:$AZ,15,FALSE)),IF($X$1=12,(VLOOKUP(B454,'X12'!$B:$AZ,15,FALSE)),IF($X$1=13,(VLOOKUP(B454,'X13'!$B:$AZ,15,FALSE)),"B"))))))))))))))=TRUE," ",(IF($X$1=1,(VLOOKUP(B454,'X1'!$B:$AZ,15,FALSE)),IF($X$1=2,(VLOOKUP(B454,'X2'!$B:$AZ,15,FALSE)),IF($X$1=3,(VLOOKUP(B454,'X3'!$B:$AZ,15,FALSE)),IF($X$1=4,(VLOOKUP(B454,'X4'!$B:$AZ,15,FALSE)),IF($X$1=5,(VLOOKUP(B454,'X5'!$B:$AZ,15,FALSE)),IF($X$1=6,(VLOOKUP(B454,'X6'!$B:$AZ,15,FALSE)),IF($X$1=7,(VLOOKUP(B454,'X7'!$B:$AZ,15,FALSE)),IF($X$1=8,(VLOOKUP(B454,'X8'!$B:$AZ,15,FALSE)),IF($X$1=9,(VLOOKUP(B454,'X9'!$B:$AZ,15,FALSE)),IF($X$1=10,(VLOOKUP(B454,'X10'!$B:$AZ,15,FALSE)),IF($X$1=11,(VLOOKUP(B454,'X11'!$B:$AZ,15,FALSE)),IF($X$1=12,(VLOOKUP(B454,'X12'!$B:$AZ,15,FALSE)),IF($X$1=13,(VLOOKUP(B454,'X13'!$B:$AZ,15,FALSE)),"B")))))))))))))))</f>
        <v xml:space="preserve"> </v>
      </c>
      <c r="S454" s="185" t="str">
        <f ca="1">IF(ISERROR(IF((IF($X$1=1,(VLOOKUP(B454,'X1'!$B:$AZ,14,FALSE)),(IF($X$1=2,(VLOOKUP(B454,'X2'!$B:$AZ,14,FALSE)),(IF($X$1=3,(VLOOKUP(B454,'X3'!$B:$AZ,14,FALSE)),(IF($X$1=4,(VLOOKUP(B454,'X4'!$B:$AZ,14,FALSE)),(IF($X$1=5,(VLOOKUP(B454,'X5'!$B:$AZ,14,FALSE)),(IF($X$1=6,(VLOOKUP(B454,'X6'!$B:$AZ,14,FALSE)),(IF($X$1=7,(VLOOKUP(B454,'X7'!$B:$AZ,14,FALSE)),(IF($X$1=8,(VLOOKUP(B454,'X8'!$B:$AZ,14,FALSE)),(IF($X$1=9,(VLOOKUP(B454,'X9'!$B:$AZ,14,FALSE)),(IF($X$1=10,(VLOOKUP(B454,'X10'!$B:$AZ,14,FALSE)),(IF($X$1=11,(VLOOKUP(B454,'X11'!$B:$AZ,14,FALSE)),(IF($X$1=12,(VLOOKUP(B454,'X12'!$B:$AZ,14,FALSE)),(VLOOKUP(B454,'X13'!$B:$AZ,14,FALSE))))))))))))))))))))))))))=$V$1," ",(IF($X$1=1,(VLOOKUP(B454,'X1'!$B:$AZ,14,FALSE)),(IF($X$1=2,(VLOOKUP(B454,'X2'!$B:$AZ,14,FALSE)),(IF($X$1=3,(VLOOKUP(B454,'X3'!$B:$AZ,14,FALSE)),(IF($X$1=4,(VLOOKUP(B454,'X4'!$B:$AZ,14,FALSE)),(IF($X$1=5,(VLOOKUP(B454,'X5'!$B:$AZ,14,FALSE)),(IF($X$1=6,(VLOOKUP(B454,'X6'!$B:$AZ,14,FALSE)),(IF($X$1=7,(VLOOKUP(B454,'X7'!$B:$AZ,14,FALSE)),(IF($X$1=8,(VLOOKUP(B454,'X8'!$B:$AZ,14,FALSE)),(IF($X$1=9,(VLOOKUP(B454,'X9'!$B:$AZ,14,FALSE)),(IF($X$1=10,(VLOOKUP(B454,'X10'!$B:$AZ,14,FALSE)),(IF($X$1=11,(VLOOKUP(B454,'X11'!$B:$AZ,14,FALSE)),(IF($X$1=12,(VLOOKUP(B454,'X12'!$B:$AZ,14,FALSE)),(VLOOKUP(B454,'X13'!$B:$AZ,14,FALSE))))))))))))))))))))))))))))=TRUE," ",(IF((IF($X$1=1,(VLOOKUP(B454,'X1'!$B:$AZ,14,FALSE)),(IF($X$1=2,(VLOOKUP(B454,'X2'!$B:$AZ,14,FALSE)),(IF($X$1=3,(VLOOKUP(B454,'X3'!$B:$AZ,14,FALSE)),(IF($X$1=4,(VLOOKUP(B454,'X4'!$B:$AZ,14,FALSE)),(IF($X$1=5,(VLOOKUP(B454,'X5'!$B:$AZ,14,FALSE)),(IF($X$1=6,(VLOOKUP(B454,'X6'!$B:$AZ,14,FALSE)),(IF($X$1=7,(VLOOKUP(B454,'X7'!$B:$AZ,14,FALSE)),(IF($X$1=8,(VLOOKUP(B454,'X8'!$B:$AZ,14,FALSE)),(IF($X$1=9,(VLOOKUP(B454,'X9'!$B:$AZ,14,FALSE)),(IF($X$1=10,(VLOOKUP(B454,'X10'!$B:$AZ,14,FALSE)),(IF($X$1=11,(VLOOKUP(B454,'X11'!$B:$AZ,14,FALSE)),(IF($X$1=12,(VLOOKUP(B454,'X12'!$B:$AZ,14,FALSE)),(VLOOKUP(B454,'X13'!$B:$AZ,14,FALSE))))))))))))))))))))))))))=$V$1," ",(IF($X$1=1,(VLOOKUP(B454,'X1'!$B:$AZ,14,FALSE)),(IF($X$1=2,(VLOOKUP(B454,'X2'!$B:$AZ,14,FALSE)),(IF($X$1=3,(VLOOKUP(B454,'X3'!$B:$AZ,14,FALSE)),(IF($X$1=4,(VLOOKUP(B454,'X4'!$B:$AZ,14,FALSE)),(IF($X$1=5,(VLOOKUP(B454,'X5'!$B:$AZ,14,FALSE)),(IF($X$1=6,(VLOOKUP(B454,'X6'!$B:$AZ,14,FALSE)),(IF($X$1=7,(VLOOKUP(B454,'X7'!$B:$AZ,14,FALSE)),(IF($X$1=8,(VLOOKUP(B454,'X8'!$B:$AZ,14,FALSE)),(IF($X$1=9,(VLOOKUP(B454,'X9'!$B:$AZ,14,FALSE)),(IF($X$1=10,(VLOOKUP(B454,'X10'!$B:$AZ,14,FALSE)),(IF($X$1=11,(VLOOKUP(B454,'X11'!$B:$AZ,14,FALSE)),(IF($X$1=12,(VLOOKUP(B454,'X12'!$B:$AZ,14,FALSE)),(VLOOKUP(B454,'X13'!$B:$AZ,14,FALSE)))))))))))))))))))))))))))))</f>
        <v xml:space="preserve"> </v>
      </c>
    </row>
    <row r="455" spans="1:19" ht="14.1" customHeight="1" x14ac:dyDescent="0.2">
      <c r="A455" s="156" t="s">
        <v>1058</v>
      </c>
      <c r="B455" s="122" t="str">
        <f>IF(ISERROR(IF($U$16=1,(VLOOKUP(A455,$AC$89:$AH$125,2,FALSE)),IF((IF($X$1=1,'X1'!B414,(IF($X$1=2,'X2'!B414,(IF($X$1=3,'X3'!B414,(IF($X$1=4,'X4'!B414,(IF($X$1=5,'X5'!B414,(IF($X$1=6,'X6'!B414,(IF($X$1=7,'X7'!B414,(IF($X$1=8,'X8'!B414,(IF($X$1=9,'X9'!B414,(IF($X$1=10,'X10'!B414,(IF($X$1=11,'X11'!B414,(IF($X$1=12,'X12'!B414,'X13'!B414))))))))))))))))))))))))="","",(IF($X$1=1,'X1'!B414,(IF($X$1=2,'X2'!B414,(IF($X$1=3,'X3'!B414,(IF($X$1=4,'X4'!B414,(IF($X$1=5,'X5'!B414,(IF($X$1=6,'X6'!B414,(IF($X$1=7,'X7'!B414,(IF($X$1=8,'X8'!B414,(IF($X$1=9,'X9'!B414,(IF($X$1=10,'X10'!B414,(IF($X$1=11,'X11'!B414,(IF($X$1=12,'X12'!B414,'X13'!B414)))))))))))))))))))))))))))=TRUE," ",(IF($U$16=1,(VLOOKUP(A455,$AC$89:$AH$125,2,FALSE)),IF((IF($X$1=1,'X1'!B414,(IF($X$1=2,'X2'!B414,(IF($X$1=3,'X3'!B414,(IF($X$1=4,'X4'!B414,(IF($X$1=5,'X5'!B414,(IF($X$1=6,'X6'!B414,(IF($X$1=7,'X7'!B414,(IF($X$1=8,'X8'!B414,(IF($X$1=9,'X9'!B414,(IF($X$1=10,'X10'!B414,(IF($X$1=11,'X11'!B414,(IF($X$1=12,'X12'!B414,'X13'!B414))))))))))))))))))))))))="","",(IF($X$1=1,'X1'!B414,(IF($X$1=2,'X2'!B414,(IF($X$1=3,'X3'!B414,(IF($X$1=4,'X4'!B414,(IF($X$1=5,'X5'!B414,(IF($X$1=6,'X6'!B414,(IF($X$1=7,'X7'!B414,(IF($X$1=8,'X8'!B414,(IF($X$1=9,'X9'!B414,(IF($X$1=10,'X10'!B414,(IF($X$1=11,'X11'!B414,(IF($X$1=12,'X12'!B414,'X13'!B414))))))))))))))))))))))))))))</f>
        <v/>
      </c>
      <c r="C455" s="181" t="str">
        <f ca="1">IF(ISERROR(IF($X$1=1,(VLOOKUP(B455,'X1'!$B:$AZ,47,FALSE)),IF($X$1=2,(VLOOKUP(B455,'X2'!$B:$AZ,47,FALSE)),IF($X$1=3,(VLOOKUP(B455,'X3'!$B:$AZ,47,FALSE)),IF($X$1=4,(VLOOKUP(B455,'X4'!$B:$AZ,47,FALSE)),IF($X$1=5,(VLOOKUP(B455,'X5'!$B:$AZ,47,FALSE)),IF($X$1=6,(VLOOKUP(B455,'X6'!$B:$AZ,47,FALSE)),IF($X$1=7,(VLOOKUP(B455,'X7'!$B:$AZ,47,FALSE)),IF($X$1=8,(VLOOKUP(B455,'X8'!$B:$AZ,47,FALSE)),IF($X$1=9,(VLOOKUP(B455,'X9'!$B:$AZ,47,FALSE)),IF($X$1=10,(VLOOKUP(B455,'X10'!$B:$AZ,47,FALSE)),IF($X$1=11,(VLOOKUP(B455,'X11'!$B:$AZ,47,FALSE)),IF($X$1=12,(VLOOKUP(B455,'X12'!$B:$AZ,47,FALSE)),IF($X$1=13,(VLOOKUP(B455,'X13'!$B:$AZ,47,FALSE)),"B"))))))))))))))=TRUE," ",(IF($X$1=1,(VLOOKUP(B455,'X1'!$B:$AZ,47,FALSE)),IF($X$1=2,(VLOOKUP(B455,'X2'!$B:$AZ,47,FALSE)),IF($X$1=3,(VLOOKUP(B455,'X3'!$B:$AZ,47,FALSE)),IF($X$1=4,(VLOOKUP(B455,'X4'!$B:$AZ,47,FALSE)),IF($X$1=5,(VLOOKUP(B455,'X5'!$B:$AZ,47,FALSE)),IF($X$1=6,(VLOOKUP(B455,'X6'!$B:$AZ,47,FALSE)),IF($X$1=7,(VLOOKUP(B455,'X7'!$B:$AZ,47,FALSE)),IF($X$1=8,(VLOOKUP(B455,'X8'!$B:$AZ,47,FALSE)),IF($X$1=9,(VLOOKUP(B455,'X9'!$B:$AZ,47,FALSE)),IF($X$1=10,(VLOOKUP(B455,'X10'!$B:$AZ,47,FALSE)),IF($X$1=11,(VLOOKUP(B455,'X11'!$B:$AZ,47,FALSE)),IF($X$1=12,(VLOOKUP(B455,'X12'!$B:$AZ,47,FALSE)),IF($X$1=13,(VLOOKUP(B455,'X13'!$B:$AZ,47,FALSE)),"B")))))))))))))))</f>
        <v xml:space="preserve"> </v>
      </c>
      <c r="D455" s="181" t="str">
        <f ca="1">IF(ISERROR(IF($X$1=1,(VLOOKUP(B455,'X1'!$B:$AP,41,FALSE)),IF($X$1=2,(VLOOKUP(B455,'X2'!$B:$AP,41,FALSE)),IF($X$1=3,(VLOOKUP(B455,'X3'!$B:$AP,41,FALSE)),IF($X$1=4,(VLOOKUP(B455,'X4'!$B:$AP,41,FALSE)),IF($X$1=5,(VLOOKUP(B455,'X5'!$B:$AP,41,FALSE)),IF($X$1=6,(VLOOKUP(B455,'X6'!$B:$AP,41,FALSE)),IF($X$1=7,(VLOOKUP(B455,'X7'!$B:$AP,41,FALSE)),IF($X$1=8,(VLOOKUP(B455,'X8'!$B:$AP,41,FALSE)),IF($X$1=9,(VLOOKUP(B455,'X9'!$B:$AP,41,FALSE)),IF($X$1=10,(VLOOKUP(B455,'X10'!$B:$AP,41,FALSE)),IF($X$1=11,(VLOOKUP(B455,'X11'!$B:$AP,41,FALSE)),IF($X$1=12,(VLOOKUP(B455,'X12'!$B:$AP,41,FALSE)),IF($X$1=13,(VLOOKUP(B455,'X13'!$B:$AP,41,FALSE)),"B"))))))))))))))=TRUE," ",(IF($X$1=1,(VLOOKUP(B455,'X1'!$B:$AP,41,FALSE)),IF($X$1=2,(VLOOKUP(B455,'X2'!$B:$AP,41,FALSE)),IF($X$1=3,(VLOOKUP(B455,'X3'!$B:$AP,41,FALSE)),IF($X$1=4,(VLOOKUP(B455,'X4'!$B:$AP,41,FALSE)),IF($X$1=5,(VLOOKUP(B455,'X5'!$B:$AP,41,FALSE)),IF($X$1=6,(VLOOKUP(B455,'X6'!$B:$AP,41,FALSE)),IF($X$1=7,(VLOOKUP(B455,'X7'!$B:$AP,41,FALSE)),IF($X$1=8,(VLOOKUP(B455,'X8'!$B:$AP,41,FALSE)),IF($X$1=9,(VLOOKUP(B455,'X9'!$B:$AP,41,FALSE)),IF($X$1=10,(VLOOKUP(B455,'X10'!$B:$AP,41,FALSE)),IF($X$1=11,(VLOOKUP(B455,'X11'!$B:$AP,41,FALSE)),IF($X$1=12,(VLOOKUP(B455,'X12'!$B:$AP,41,FALSE)),IF($X$1=13,(VLOOKUP(B455,'X13'!$B:$AP,41,FALSE)),"B")))))))))))))))</f>
        <v xml:space="preserve"> </v>
      </c>
      <c r="E455" s="182" t="str">
        <f ca="1">IF(ISERROR(IF($X$1=1,(VLOOKUP(B455,'X1'!$B:$AP,7,FALSE)),IF($X$1=2,(VLOOKUP(B455,'X2'!$B:$AP,7,FALSE)),IF($X$1=3,(VLOOKUP(B455,'X3'!$B:$AP,7,FALSE)),IF($X$1=4,(VLOOKUP(B455,'X4'!$B:$AP,7,FALSE)),IF($X$1=5,(VLOOKUP(B455,'X5'!$B:$AP,7,FALSE)),IF($X$1=6,(VLOOKUP(B455,'X6'!$B:$AP,7,FALSE)),IF($X$1=7,(VLOOKUP(B455,'X7'!$B:$AP,7,FALSE)),IF($X$1=8,(VLOOKUP(B455,'X8'!$B:$AP,7,FALSE)),IF($X$1=9,(VLOOKUP(B455,'X9'!$B:$AP,7,FALSE)),IF($X$1=10,(VLOOKUP(B455,'X10'!$B:$AP,7,FALSE)),IF($X$1=11,(VLOOKUP(B455,'X11'!$B:$AP,7,FALSE)),IF($X$1=12,(VLOOKUP(B455,'X12'!$B:$AP,7,FALSE)),IF($X$1=13,(VLOOKUP(B455,'X13'!$B:$AP,7,FALSE)),"B"))))))))))))))=TRUE," ",(IF($X$1=1,(VLOOKUP(B455,'X1'!$B:$AP,7,FALSE)),IF($X$1=2,(VLOOKUP(B455,'X2'!$B:$AP,7,FALSE)),IF($X$1=3,(VLOOKUP(B455,'X3'!$B:$AP,7,FALSE)),IF($X$1=4,(VLOOKUP(B455,'X4'!$B:$AP,7,FALSE)),IF($X$1=5,(VLOOKUP(B455,'X5'!$B:$AP,7,FALSE)),IF($X$1=6,(VLOOKUP(B455,'X6'!$B:$AP,7,FALSE)),IF($X$1=7,(VLOOKUP(B455,'X7'!$B:$AP,7,FALSE)),IF($X$1=8,(VLOOKUP(B455,'X8'!$B:$AP,7,FALSE)),IF($X$1=9,(VLOOKUP(B455,'X9'!$B:$AP,7,FALSE)),IF($X$1=10,(VLOOKUP(B455,'X10'!$B:$AP,7,FALSE)),IF($X$1=11,(VLOOKUP(B455,'X11'!$B:$AP,7,FALSE)),IF($X$1=12,(VLOOKUP(B455,'X12'!$B:$AP,7,FALSE)),IF($X$1=13,(VLOOKUP(B455,'X13'!$B:$AP,7,FALSE)),"B")))))))))))))))</f>
        <v xml:space="preserve"> </v>
      </c>
      <c r="F455" s="182" t="str">
        <f ca="1">IF(ISERROR(IF((IF($X$1=1,(VLOOKUP(B455,'X1'!$B:$AO,6,FALSE)),(IF($X$1=2,(VLOOKUP(B455,'X2'!$B:$AO,6,FALSE)),(IF($X$1=3,(VLOOKUP(B455,'X3'!$B:$AO,6,FALSE)),(IF($X$1=4,(VLOOKUP(B455,'X4'!$B:$AO,6,FALSE)),(IF($X$1=5,(VLOOKUP(B455,'X5'!$B:$AO,6,FALSE)),(IF($X$1=6,(VLOOKUP(B455,'X6'!$B:$AO,6,FALSE)),(IF($X$1=7,(VLOOKUP(B455,'X7'!$B:$AO,6,FALSE)),(IF($X$1=8,(VLOOKUP(B455,'X8'!$B:$AO,6,FALSE)),(IF($X$1=9,(VLOOKUP(B455,'X9'!$B:$AO,6,FALSE)),(IF($X$1=10,(VLOOKUP(B455,'X10'!$B:$AO,6,FALSE)),(IF($X$1=11,(VLOOKUP(B455,'X11'!$B:$AO,6,FALSE)),(IF($X$1=12,(VLOOKUP(B455,'X12'!$B:$AO,6,FALSE)),(VLOOKUP(B455,'X13'!$B:$AO,6,FALSE))))))))))))))))))))))))))=$V$1," ",(IF($X$1=1,(VLOOKUP(B455,'X1'!$B:$AO,6,FALSE)),(IF($X$1=2,(VLOOKUP(B455,'X2'!$B:$AO,6,FALSE)),(IF($X$1=3,(VLOOKUP(B455,'X3'!$B:$AO,6,FALSE)),(IF($X$1=4,(VLOOKUP(B455,'X4'!$B:$AO,6,FALSE)),(IF($X$1=5,(VLOOKUP(B455,'X5'!$B:$AO,6,FALSE)),(IF($X$1=6,(VLOOKUP(B455,'X6'!$B:$AO,6,FALSE)),(IF($X$1=7,(VLOOKUP(B455,'X7'!$B:$AO,6,FALSE)),(IF($X$1=8,(VLOOKUP(B455,'X8'!$B:$AO,6,FALSE)),(IF($X$1=9,(VLOOKUP(B455,'X9'!$B:$AO,6,FALSE)),(IF($X$1=10,(VLOOKUP(B455,'X10'!$B:$AO,6,FALSE)),(IF($X$1=11,(VLOOKUP(B455,'X11'!$B:$AO,6,FALSE)),(IF($X$1=12,(VLOOKUP(B455,'X12'!$B:$AO,6,FALSE)),(VLOOKUP(B455,'X13'!$B:$AO,6,FALSE))))))))))))))))))))))))))))=TRUE," ",(IF((IF($X$1=1,(VLOOKUP(B455,'X1'!$B:$AO,6,FALSE)),(IF($X$1=2,(VLOOKUP(B455,'X2'!$B:$AO,6,FALSE)),(IF($X$1=3,(VLOOKUP(B455,'X3'!$B:$AO,6,FALSE)),(IF($X$1=4,(VLOOKUP(B455,'X4'!$B:$AO,6,FALSE)),(IF($X$1=5,(VLOOKUP(B455,'X5'!$B:$AO,6,FALSE)),(IF($X$1=6,(VLOOKUP(B455,'X6'!$B:$AO,6,FALSE)),(IF($X$1=7,(VLOOKUP(B455,'X7'!$B:$AO,6,FALSE)),(IF($X$1=8,(VLOOKUP(B455,'X8'!$B:$AO,6,FALSE)),(IF($X$1=9,(VLOOKUP(B455,'X9'!$B:$AO,6,FALSE)),(IF($X$1=10,(VLOOKUP(B455,'X10'!$B:$AO,6,FALSE)),(IF($X$1=11,(VLOOKUP(B455,'X11'!$B:$AO,6,FALSE)),(IF($X$1=12,(VLOOKUP(B455,'X12'!$B:$AO,6,FALSE)),(VLOOKUP(B455,'X13'!$B:$AO,6,FALSE))))))))))))))))))))))))))=$V$1," ",(IF($X$1=1,(VLOOKUP(B455,'X1'!$B:$AO,6,FALSE)),(IF($X$1=2,(VLOOKUP(B455,'X2'!$B:$AO,6,FALSE)),(IF($X$1=3,(VLOOKUP(B455,'X3'!$B:$AO,6,FALSE)),(IF($X$1=4,(VLOOKUP(B455,'X4'!$B:$AO,6,FALSE)),(IF($X$1=5,(VLOOKUP(B455,'X5'!$B:$AO,6,FALSE)),(IF($X$1=6,(VLOOKUP(B455,'X6'!$B:$AO,6,FALSE)),(IF($X$1=7,(VLOOKUP(B455,'X7'!$B:$AO,6,FALSE)),(IF($X$1=8,(VLOOKUP(B455,'X8'!$B:$AO,6,FALSE)),(IF($X$1=9,(VLOOKUP(B455,'X9'!$B:$AO,6,FALSE)),(IF($X$1=10,(VLOOKUP(B455,'X10'!$B:$AO,6,FALSE)),(IF($X$1=11,(VLOOKUP(B455,'X11'!$B:$AO,6,FALSE)),(IF($X$1=12,(VLOOKUP(B455,'X12'!$B:$AO,6,FALSE)),(VLOOKUP(B455,'X13'!$B:$AO,6,FALSE)))))))))))))))))))))))))))))</f>
        <v xml:space="preserve"> </v>
      </c>
      <c r="G455" s="182" t="str">
        <f ca="1">IF(ISERROR(IF($X$1=1,(VLOOKUP(B455,'X1'!$B:$AZ,44,FALSE)),IF($X$1=2,(VLOOKUP(B455,'X2'!$B:$AZ,44,FALSE)),IF($X$1=3,(VLOOKUP(B455,'X3'!$B:$AZ,44,FALSE)),IF($X$1=4,(VLOOKUP(B455,'X4'!$B:$AZ,44,FALSE)),IF($X$1=5,(VLOOKUP(B455,'X5'!$B:$AZ,44,FALSE)),IF($X$1=6,(VLOOKUP(B455,'X6'!$B:$AZ,44,FALSE)),IF($X$1=7,(VLOOKUP(B455,'X7'!$B:$AZ,44,FALSE)),IF($X$1=8,(VLOOKUP(B455,'X8'!$B:$AZ,44,FALSE)),IF($X$1=9,(VLOOKUP(B455,'X9'!$B:$AZ,44,FALSE)),IF($X$1=10,(VLOOKUP(B455,'X10'!$B:$AZ,44,FALSE)),IF($X$1=11,(VLOOKUP(B455,'X11'!$B:$AZ,44,FALSE)),IF($X$1=12,(VLOOKUP(B455,'X12'!$B:$AZ,44,FALSE)),IF($X$1=13,(VLOOKUP(B455,'X13'!$B:$AZ,44,FALSE)),"B"))))))))))))))=TRUE," ",(IF($X$1=1,(VLOOKUP(B455,'X1'!$B:$AZ,44,FALSE)),IF($X$1=2,(VLOOKUP(B455,'X2'!$B:$AZ,44,FALSE)),IF($X$1=3,(VLOOKUP(B455,'X3'!$B:$AZ,44,FALSE)),IF($X$1=4,(VLOOKUP(B455,'X4'!$B:$AZ,44,FALSE)),IF($X$1=5,(VLOOKUP(B455,'X5'!$B:$AZ,44,FALSE)),IF($X$1=6,(VLOOKUP(B455,'X6'!$B:$AZ,44,FALSE)),IF($X$1=7,(VLOOKUP(B455,'X7'!$B:$AZ,44,FALSE)),IF($X$1=8,(VLOOKUP(B455,'X8'!$B:$AZ,44,FALSE)),IF($X$1=9,(VLOOKUP(B455,'X9'!$B:$AZ,44,FALSE)),IF($X$1=10,(VLOOKUP(B455,'X10'!$B:$AZ,44,FALSE)),IF($X$1=11,(VLOOKUP(B455,'X11'!$B:$AZ,44,FALSE)),IF($X$1=12,(VLOOKUP(B455,'X12'!$B:$AZ,44,FALSE)),IF($X$1=13,(VLOOKUP(B455,'X13'!$B:$AZ,44,FALSE)),"B")))))))))))))))</f>
        <v xml:space="preserve"> </v>
      </c>
      <c r="H455" s="182" t="str">
        <f ca="1">IF(ISERROR(IF($X$1=1,(VLOOKUP(B455,'X1'!$B:$AZ,8,FALSE)),IF($X$1=2,(VLOOKUP(B455,'X2'!$B:$AZ,8,FALSE)),IF($X$1=3,(VLOOKUP(B455,'X3'!$B:$AZ,8,FALSE)),IF($X$1=4,(VLOOKUP(B455,'X4'!$B:$AZ,8,FALSE)),IF($X$1=5,(VLOOKUP(B455,'X5'!$B:$AZ,8,FALSE)),IF($X$1=6,(VLOOKUP(B455,'X6'!$B:$AZ,8,FALSE)),IF($X$1=7,(VLOOKUP(B455,'X7'!$B:$AZ,8,FALSE)),IF($X$1=8,(VLOOKUP(B455,'X8'!$B:$AZ,8,FALSE)),IF($X$1=9,(VLOOKUP(B455,'X9'!$B:$AZ,8,FALSE)),IF($X$1=10,(VLOOKUP(B455,'X10'!$B:$AZ,8,FALSE)),IF($X$1=11,(VLOOKUP(B455,'X11'!$B:$AZ,8,FALSE)),IF($X$1=12,(VLOOKUP(B455,'X12'!$B:$AZ,8,FALSE)),IF($X$1=13,(VLOOKUP(B455,'X13'!$B:$AZ,8,FALSE)),"B"))))))))))))))=TRUE," ",(IF($X$1=1,(VLOOKUP(B455,'X1'!$B:$AZ,8,FALSE)),IF($X$1=2,(VLOOKUP(B455,'X2'!$B:$AZ,8,FALSE)),IF($X$1=3,(VLOOKUP(B455,'X3'!$B:$AZ,8,FALSE)),IF($X$1=4,(VLOOKUP(B455,'X4'!$B:$AZ,8,FALSE)),IF($X$1=5,(VLOOKUP(B455,'X5'!$B:$AZ,8,FALSE)),IF($X$1=6,(VLOOKUP(B455,'X6'!$B:$AZ,8,FALSE)),IF($X$1=7,(VLOOKUP(B455,'X7'!$B:$AZ,8,FALSE)),IF($X$1=8,(VLOOKUP(B455,'X8'!$B:$AZ,8,FALSE)),IF($X$1=9,(VLOOKUP(B455,'X9'!$B:$AZ,8,FALSE)),IF($X$1=10,(VLOOKUP(B455,'X10'!$B:$AZ,8,FALSE)),IF($X$1=11,(VLOOKUP(B455,'X11'!$B:$AZ,8,FALSE)),IF($X$1=12,(VLOOKUP(B455,'X12'!$B:$AZ,8,FALSE)),IF($X$1=13,(VLOOKUP(B455,'X13'!$B:$AZ,8,FALSE)),"B")))))))))))))))</f>
        <v xml:space="preserve"> </v>
      </c>
      <c r="I455" s="183" t="str">
        <f ca="1">IF(ISERROR(IF($X$1=1,(VLOOKUP(B455,'X1'!$B:$AZ,2,FALSE)),IF($X$1=2,(VLOOKUP(B455,'X2'!$B:$AZ,2,FALSE)),IF($X$1=3,(VLOOKUP(B455,'X3'!$B:$AZ,2,FALSE)),IF($X$1=4,(VLOOKUP(B455,'X4'!$B:$AZ,2,FALSE)),IF($X$1=5,(VLOOKUP(B455,'X5'!$B:$AZ,2,FALSE)),IF($X$1=6,(VLOOKUP(B455,'X6'!$B:$AZ,2,FALSE)),IF($X$1=7,(VLOOKUP(B455,'X7'!$B:$AZ,2,FALSE)),IF($X$1=8,(VLOOKUP(B455,'X8'!$B:$AZ,2,FALSE)),IF($X$1=9,(VLOOKUP(B455,'X9'!$B:$AZ,2,FALSE)),IF($X$1=10,(VLOOKUP(B455,'X10'!$B:$AZ,2,FALSE)),IF($X$1=11,(VLOOKUP(B455,'X11'!$B:$AZ,2,FALSE)),IF($X$1=12,(VLOOKUP(B455,'X12'!$B:$AZ,2,FALSE)),IF($X$1=13,(VLOOKUP(B455,'X13'!$B:$AZ,2,FALSE)),"B"))))))))))))))=TRUE," ",(IF($X$1=1,(VLOOKUP(B455,'X1'!$B:$AZ,2,FALSE)),IF($X$1=2,(VLOOKUP(B455,'X2'!$B:$AZ,2,FALSE)),IF($X$1=3,(VLOOKUP(B455,'X3'!$B:$AZ,2,FALSE)),IF($X$1=4,(VLOOKUP(B455,'X4'!$B:$AZ,2,FALSE)),IF($X$1=5,(VLOOKUP(B455,'X5'!$B:$AZ,2,FALSE)),IF($X$1=6,(VLOOKUP(B455,'X6'!$B:$AZ,2,FALSE)),IF($X$1=7,(VLOOKUP(B455,'X7'!$B:$AZ,2,FALSE)),IF($X$1=8,(VLOOKUP(B455,'X8'!$B:$AZ,2,FALSE)),IF($X$1=9,(VLOOKUP(B455,'X9'!$B:$AZ,2,FALSE)),IF($X$1=10,(VLOOKUP(B455,'X10'!$B:$AZ,2,FALSE)),IF($X$1=11,(VLOOKUP(B455,'X11'!$B:$AZ,2,FALSE)),IF($X$1=12,(VLOOKUP(B455,'X12'!$B:$AZ,2,FALSE)),IF($X$1=13,(VLOOKUP(B455,'X13'!$B:$AZ,2,FALSE)),"B")))))))))))))))</f>
        <v xml:space="preserve"> </v>
      </c>
      <c r="J455" s="183" t="str">
        <f ca="1">IF(ISERROR(IF($X$1=1,(VLOOKUP(B455,'X1'!$B:$AZ,3,FALSE)),IF($X$1=2,(VLOOKUP(B455,'X2'!$B:$AZ,3,FALSE)),IF($X$1=3,(VLOOKUP(B455,'X3'!$B:$AZ,3,FALSE)),IF($X$1=4,(VLOOKUP(B455,'X4'!$B:$AZ,3,FALSE)),IF($X$1=5,(VLOOKUP(B455,'X5'!$B:$AZ,3,FALSE)),IF($X$1=6,(VLOOKUP(B455,'X6'!$B:$AZ,3,FALSE)),IF($X$1=7,(VLOOKUP(B455,'X7'!$B:$AZ,3,FALSE)),IF($X$1=8,(VLOOKUP(B455,'X8'!$B:$AZ,3,FALSE)),IF($X$1=9,(VLOOKUP(B455,'X9'!$B:$AZ,3,FALSE)),IF($X$1=10,(VLOOKUP(B455,'X10'!$B:$AZ,3,FALSE)),IF($X$1=11,(VLOOKUP(B455,'X11'!$B:$AZ,3,FALSE)),IF($X$1=12,(VLOOKUP(B455,'X12'!$B:$AZ,3,FALSE)),IF($X$1=13,(VLOOKUP(B455,'X13'!$B:$AZ,3,FALSE)),"B"))))))))))))))=TRUE," ",(IF($X$1=1,(VLOOKUP(B455,'X1'!$B:$AZ,3,FALSE)),IF($X$1=2,(VLOOKUP(B455,'X2'!$B:$AZ,3,FALSE)),IF($X$1=3,(VLOOKUP(B455,'X3'!$B:$AZ,3,FALSE)),IF($X$1=4,(VLOOKUP(B455,'X4'!$B:$AZ,3,FALSE)),IF($X$1=5,(VLOOKUP(B455,'X5'!$B:$AZ,3,FALSE)),IF($X$1=6,(VLOOKUP(B455,'X6'!$B:$AZ,3,FALSE)),IF($X$1=7,(VLOOKUP(B455,'X7'!$B:$AZ,3,FALSE)),IF($X$1=8,(VLOOKUP(B455,'X8'!$B:$AZ,3,FALSE)),IF($X$1=9,(VLOOKUP(B455,'X9'!$B:$AZ,3,FALSE)),IF($X$1=10,(VLOOKUP(B455,'X10'!$B:$AZ,3,FALSE)),IF($X$1=11,(VLOOKUP(B455,'X11'!$B:$AZ,3,FALSE)),IF($X$1=12,(VLOOKUP(B455,'X12'!$B:$AZ,3,FALSE)),IF($X$1=13,(VLOOKUP(B455,'X13'!$B:$AZ,3,FALSE)),"B")))))))))))))))</f>
        <v xml:space="preserve"> </v>
      </c>
      <c r="K455" s="183" t="str">
        <f ca="1">IF(ISERROR(IF($X$1=1,(VLOOKUP(B455,'X1'!$B:$AZ,5,FALSE)),IF($X$1=2,(VLOOKUP(B455,'X2'!$B:$AZ,5,FALSE)),IF($X$1=3,(VLOOKUP(B455,'X3'!$B:$AZ,5,FALSE)),IF($X$1=4,(VLOOKUP(B455,'X4'!$B:$AZ,5,FALSE)),IF($X$1=5,(VLOOKUP(B455,'X5'!$B:$AZ,5,FALSE)),IF($X$1=6,(VLOOKUP(B455,'X6'!$B:$AZ,5,FALSE)),IF($X$1=7,(VLOOKUP(B455,'X7'!$B:$AZ,5,FALSE)),IF($X$1=8,(VLOOKUP(B455,'X8'!$B:$AZ,5,FALSE)),IF($X$1=9,(VLOOKUP(B455,'X9'!$B:$AZ,5,FALSE)),IF($X$1=10,(VLOOKUP(B455,'X10'!$B:$AZ,5,FALSE)),IF($X$1=11,(VLOOKUP(B455,'X11'!$B:$AZ,5,FALSE)),IF($X$1=12,(VLOOKUP(B455,'X12'!$B:$AZ,5,FALSE)),IF($X$1=13,(VLOOKUP(B455,'X13'!$B:$AZ,5,FALSE)),"B"))))))))))))))=TRUE," ",(IF($X$1=1,(VLOOKUP(B455,'X1'!$B:$AZ,5,FALSE)),IF($X$1=2,(VLOOKUP(B455,'X2'!$B:$AZ,5,FALSE)),IF($X$1=3,(VLOOKUP(B455,'X3'!$B:$AZ,5,FALSE)),IF($X$1=4,(VLOOKUP(B455,'X4'!$B:$AZ,5,FALSE)),IF($X$1=5,(VLOOKUP(B455,'X5'!$B:$AZ,5,FALSE)),IF($X$1=6,(VLOOKUP(B455,'X6'!$B:$AZ,5,FALSE)),IF($X$1=7,(VLOOKUP(B455,'X7'!$B:$AZ,5,FALSE)),IF($X$1=8,(VLOOKUP(B455,'X8'!$B:$AZ,5,FALSE)),IF($X$1=9,(VLOOKUP(B455,'X9'!$B:$AZ,5,FALSE)),IF($X$1=10,(VLOOKUP(B455,'X10'!$B:$AZ,5,FALSE)),IF($X$1=11,(VLOOKUP(B455,'X11'!$B:$AZ,5,FALSE)),IF($X$1=12,(VLOOKUP(B455,'X12'!$B:$AZ,5,FALSE)),IF($X$1=13,(VLOOKUP(B455,'X13'!$B:$AZ,5,FALSE)),"B")))))))))))))))</f>
        <v xml:space="preserve"> </v>
      </c>
      <c r="L455" s="184" t="str">
        <f ca="1">IF(ISERROR(IF($X$1=1,(VLOOKUP(B455,'X1'!$B:$AZ,9,FALSE)),IF($X$1=2,(VLOOKUP(B455,'X2'!$B:$AZ,9,FALSE)),IF($X$1=3,(VLOOKUP(B455,'X3'!$B:$AZ,9,FALSE)),IF($X$1=4,(VLOOKUP(B455,'X4'!$B:$AZ,9,FALSE)),IF($X$1=5,(VLOOKUP(B455,'X5'!$B:$AZ,9,FALSE)),IF($X$1=6,(VLOOKUP(B455,'X6'!$B:$AZ,9,FALSE)),IF($X$1=7,(VLOOKUP(B455,'X7'!$B:$AZ,9,FALSE)),IF($X$1=8,(VLOOKUP(B455,'X8'!$B:$AZ,9,FALSE)),IF($X$1=9,(VLOOKUP(B455,'X9'!$B:$AZ,9,FALSE)),IF($X$1=10,(VLOOKUP(B455,'X10'!$B:$AZ,9,FALSE)),IF($X$1=11,(VLOOKUP(B455,'X11'!$B:$AZ,9,FALSE)),IF($X$1=12,(VLOOKUP(B455,'X12'!$B:$AZ,9,FALSE)),IF($X$1=13,(VLOOKUP(B455,'X13'!$B:$AZ,9,FALSE)),"B"))))))))))))))=TRUE," ",(IF($X$1=1,(VLOOKUP(B455,'X1'!$B:$AZ,9,FALSE)),IF($X$1=2,(VLOOKUP(B455,'X2'!$B:$AZ,9,FALSE)),IF($X$1=3,(VLOOKUP(B455,'X3'!$B:$AZ,9,FALSE)),IF($X$1=4,(VLOOKUP(B455,'X4'!$B:$AZ,9,FALSE)),IF($X$1=5,(VLOOKUP(B455,'X5'!$B:$AZ,9,FALSE)),IF($X$1=6,(VLOOKUP(B455,'X6'!$B:$AZ,9,FALSE)),IF($X$1=7,(VLOOKUP(B455,'X7'!$B:$AZ,9,FALSE)),IF($X$1=8,(VLOOKUP(B455,'X8'!$B:$AZ,9,FALSE)),IF($X$1=9,(VLOOKUP(B455,'X9'!$B:$AZ,9,FALSE)),IF($X$1=10,(VLOOKUP(B455,'X10'!$B:$AZ,9,FALSE)),IF($X$1=11,(VLOOKUP(B455,'X11'!$B:$AZ,9,FALSE)),IF($X$1=12,(VLOOKUP(B455,'X12'!$B:$AZ,9,FALSE)),IF($X$1=13,(VLOOKUP(B455,'X13'!$B:$AZ,9,FALSE)),"B")))))))))))))))</f>
        <v xml:space="preserve"> </v>
      </c>
      <c r="M455" s="184" t="str">
        <f ca="1">IF(ISERROR(IF($X$1=1,(VLOOKUP(B455,'X1'!$B:$AZ,10,FALSE)),IF($X$1=2,(VLOOKUP(B455,'X2'!$B:$AZ,10,FALSE)),IF($X$1=3,(VLOOKUP(B455,'X3'!$B:$AZ,10,FALSE)),IF($X$1=4,(VLOOKUP(B455,'X4'!$B:$AZ,10,FALSE)),IF($X$1=5,(VLOOKUP(B455,'X5'!$B:$AZ,10,FALSE)),IF($X$1=6,(VLOOKUP(B455,'X6'!$B:$AZ,10,FALSE)),IF($X$1=7,(VLOOKUP(B455,'X7'!$B:$AZ,10,FALSE)),IF($X$1=8,(VLOOKUP(B455,'X8'!$B:$AZ,10,FALSE)),IF($X$1=9,(VLOOKUP(B455,'X9'!$B:$AZ,10,FALSE)),IF($X$1=10,(VLOOKUP(B455,'X10'!$B:$AZ,10,FALSE)),IF($X$1=11,(VLOOKUP(B455,'X11'!$B:$AZ,10,FALSE)),IF($X$1=12,(VLOOKUP(B455,'X12'!$B:$AZ,10,FALSE)),IF($X$1=13,(VLOOKUP(B455,'X13'!$B:$AZ,10,FALSE)),"B"))))))))))))))=TRUE," ",(IF($X$1=1,(VLOOKUP(B455,'X1'!$B:$AZ,10,FALSE)),IF($X$1=2,(VLOOKUP(B455,'X2'!$B:$AZ,10,FALSE)),IF($X$1=3,(VLOOKUP(B455,'X3'!$B:$AZ,10,FALSE)),IF($X$1=4,(VLOOKUP(B455,'X4'!$B:$AZ,10,FALSE)),IF($X$1=5,(VLOOKUP(B455,'X5'!$B:$AZ,10,FALSE)),IF($X$1=6,(VLOOKUP(B455,'X6'!$B:$AZ,10,FALSE)),IF($X$1=7,(VLOOKUP(B455,'X7'!$B:$AZ,10,FALSE)),IF($X$1=8,(VLOOKUP(B455,'X8'!$B:$AZ,10,FALSE)),IF($X$1=9,(VLOOKUP(B455,'X9'!$B:$AZ,10,FALSE)),IF($X$1=10,(VLOOKUP(B455,'X10'!$B:$AZ,10,FALSE)),IF($X$1=11,(VLOOKUP(B455,'X11'!$B:$AZ,10,FALSE)),IF($X$1=12,(VLOOKUP(B455,'X12'!$B:$AZ,10,FALSE)),IF($X$1=13,(VLOOKUP(B455,'X13'!$B:$AZ,10,FALSE)),"B")))))))))))))))</f>
        <v xml:space="preserve"> </v>
      </c>
      <c r="N455" s="185" t="str">
        <f ca="1">IF(ISERROR(IF($X$1=1,(VLOOKUP(B455,'X1'!$B:$AZ,45,FALSE)),IF($X$1=2,(VLOOKUP(B455,'X2'!$B:$AZ,45,FALSE)),IF($X$1=3,(VLOOKUP(B455,'X3'!$B:$AZ,45,FALSE)),IF($X$1=4,(VLOOKUP(B455,'X4'!$B:$AZ,45,FALSE)),IF($X$1=5,(VLOOKUP(B455,'X5'!$B:$AZ,45,FALSE)),IF($X$1=6,(VLOOKUP(B455,'X6'!$B:$AZ,45,FALSE)),IF($X$1=7,(VLOOKUP(B455,'X7'!$B:$AZ,45,FALSE)),IF($X$1=8,(VLOOKUP(B455,'X8'!$B:$AZ,45,FALSE)),IF($X$1=9,(VLOOKUP(B455,'X9'!$B:$AZ,45,FALSE)),IF($X$1=10,(VLOOKUP(B455,'X10'!$B:$AZ,45,FALSE)),IF($X$1=11,(VLOOKUP(B455,'X11'!$B:$AZ,45,FALSE)),IF($X$1=12,(VLOOKUP(B455,'X12'!$B:$AZ,45,FALSE)),IF($X$1=13,(VLOOKUP(B455,'X13'!$B:$AZ,45,FALSE)),"B"))))))))))))))=TRUE," ",(IF($X$1=1,(VLOOKUP(B455,'X1'!$B:$AZ,45,FALSE)),IF($X$1=2,(VLOOKUP(B455,'X2'!$B:$AZ,45,FALSE)),IF($X$1=3,(VLOOKUP(B455,'X3'!$B:$AZ,45,FALSE)),IF($X$1=4,(VLOOKUP(B455,'X4'!$B:$AZ,45,FALSE)),IF($X$1=5,(VLOOKUP(B455,'X5'!$B:$AZ,45,FALSE)),IF($X$1=6,(VLOOKUP(B455,'X6'!$B:$AZ,45,FALSE)),IF($X$1=7,(VLOOKUP(B455,'X7'!$B:$AZ,45,FALSE)),IF($X$1=8,(VLOOKUP(B455,'X8'!$B:$AZ,45,FALSE)),IF($X$1=9,(VLOOKUP(B455,'X9'!$B:$AZ,45,FALSE)),IF($X$1=10,(VLOOKUP(B455,'X10'!$B:$AZ,45,FALSE)),IF($X$1=11,(VLOOKUP(B455,'X11'!$B:$AZ,45,FALSE)),IF($X$1=12,(VLOOKUP(B455,'X12'!$B:$AZ,45,FALSE)),IF($X$1=13,(VLOOKUP(B455,'X13'!$B:$AZ,45,FALSE)),"B")))))))))))))))</f>
        <v xml:space="preserve"> </v>
      </c>
      <c r="O455" s="184" t="str">
        <f ca="1">IF(ISERROR(IF($X$1=1,(VLOOKUP(B455,'X1'!$B:$AZ,11,FALSE)),IF($X$1=2,(VLOOKUP(B455,'X2'!$B:$AZ,11,FALSE)),IF($X$1=3,(VLOOKUP(B455,'X3'!$B:$AZ,11,FALSE)),IF($X$1=4,(VLOOKUP(B455,'X4'!$B:$AZ,11,FALSE)),IF($X$1=5,(VLOOKUP(B455,'X5'!$B:$AZ,11,FALSE)),IF($X$1=6,(VLOOKUP(B455,'X6'!$B:$AZ,11,FALSE)),IF($X$1=7,(VLOOKUP(B455,'X7'!$B:$AZ,11,FALSE)),IF($X$1=8,(VLOOKUP(B455,'X8'!$B:$AZ,11,FALSE)),IF($X$1=9,(VLOOKUP(B455,'X9'!$B:$AZ,11,FALSE)),IF($X$1=10,(VLOOKUP(B455,'X10'!$B:$AZ,11,FALSE)),IF($X$1=11,(VLOOKUP(B455,'X11'!$B:$AZ,11,FALSE)),IF($X$1=12,(VLOOKUP(B455,'X12'!$B:$AZ,11,FALSE)),IF($X$1=13,(VLOOKUP(B455,'X13'!$B:$AZ,11,FALSE)),"B"))))))))))))))=TRUE," ",(IF($X$1=1,(VLOOKUP(B455,'X1'!$B:$AZ,11,FALSE)),IF($X$1=2,(VLOOKUP(B455,'X2'!$B:$AZ,11,FALSE)),IF($X$1=3,(VLOOKUP(B455,'X3'!$B:$AZ,11,FALSE)),IF($X$1=4,(VLOOKUP(B455,'X4'!$B:$AZ,11,FALSE)),IF($X$1=5,(VLOOKUP(B455,'X5'!$B:$AZ,11,FALSE)),IF($X$1=6,(VLOOKUP(B455,'X6'!$B:$AZ,11,FALSE)),IF($X$1=7,(VLOOKUP(B455,'X7'!$B:$AZ,11,FALSE)),IF($X$1=8,(VLOOKUP(B455,'X8'!$B:$AZ,11,FALSE)),IF($X$1=9,(VLOOKUP(B455,'X9'!$B:$AZ,11,FALSE)),IF($X$1=10,(VLOOKUP(B455,'X10'!$B:$AZ,11,FALSE)),IF($X$1=11,(VLOOKUP(B455,'X11'!$B:$AZ,11,FALSE)),IF($X$1=12,(VLOOKUP(B455,'X12'!$B:$AZ,11,FALSE)),IF($X$1=13,(VLOOKUP(B455,'X13'!$B:$AZ,11,FALSE)),"B")))))))))))))))</f>
        <v xml:space="preserve"> </v>
      </c>
      <c r="P455" s="184" t="str">
        <f ca="1">IF(ISERROR(IF($X$1=1,(VLOOKUP(B455,'X1'!$B:$AZ,12,FALSE)),IF($X$1=2,(VLOOKUP(B455,'X2'!$B:$AZ,12,FALSE)),IF($X$1=3,(VLOOKUP(B455,'X3'!$B:$AZ,12,FALSE)),IF($X$1=4,(VLOOKUP(B455,'X4'!$B:$AZ,12,FALSE)),IF($X$1=5,(VLOOKUP(B455,'X5'!$B:$AZ,12,FALSE)),IF($X$1=6,(VLOOKUP(B455,'X6'!$B:$AZ,12,FALSE)),IF($X$1=7,(VLOOKUP(B455,'X7'!$B:$AZ,12,FALSE)),IF($X$1=8,(VLOOKUP(B455,'X8'!$B:$AZ,12,FALSE)),IF($X$1=9,(VLOOKUP(B455,'X9'!$B:$AZ,12,FALSE)),IF($X$1=10,(VLOOKUP(B455,'X10'!$B:$AZ,12,FALSE)),IF($X$1=11,(VLOOKUP(B455,'X11'!$B:$AZ,12,FALSE)),IF($X$1=12,(VLOOKUP(B455,'X12'!$B:$AZ,12,FALSE)),IF($X$1=13,(VLOOKUP(B455,'X13'!$B:$AZ,12,FALSE)),"B"))))))))))))))=TRUE," ",(IF($X$1=1,(VLOOKUP(B455,'X1'!$B:$AZ,12,FALSE)),IF($X$1=2,(VLOOKUP(B455,'X2'!$B:$AZ,12,FALSE)),IF($X$1=3,(VLOOKUP(B455,'X3'!$B:$AZ,12,FALSE)),IF($X$1=4,(VLOOKUP(B455,'X4'!$B:$AZ,12,FALSE)),IF($X$1=5,(VLOOKUP(B455,'X5'!$B:$AZ,12,FALSE)),IF($X$1=6,(VLOOKUP(B455,'X6'!$B:$AZ,12,FALSE)),IF($X$1=7,(VLOOKUP(B455,'X7'!$B:$AZ,12,FALSE)),IF($X$1=8,(VLOOKUP(B455,'X8'!$B:$AZ,12,FALSE)),IF($X$1=9,(VLOOKUP(B455,'X9'!$B:$AZ,12,FALSE)),IF($X$1=10,(VLOOKUP(B455,'X10'!$B:$AZ,12,FALSE)),IF($X$1=11,(VLOOKUP(B455,'X11'!$B:$AZ,12,FALSE)),IF($X$1=12,(VLOOKUP(B455,'X12'!$B:$AZ,12,FALSE)),IF($X$1=13,(VLOOKUP(B455,'X13'!$B:$AZ,12,FALSE)),"B")))))))))))))))</f>
        <v xml:space="preserve"> </v>
      </c>
      <c r="Q455" s="185" t="str">
        <f ca="1">IF(ISERROR(IF($X$1=1,(VLOOKUP(B455,'X1'!$B:$AZ,46,FALSE)),IF($X$1=2,(VLOOKUP(B455,'X2'!$B:$AZ,46,FALSE)),IF($X$1=3,(VLOOKUP(B455,'X3'!$B:$AZ,46,FALSE)),IF($X$1=4,(VLOOKUP(B455,'X4'!$B:$AZ,46,FALSE)),IF($X$1=5,(VLOOKUP(B455,'X5'!$B:$AZ,46,FALSE)),IF($X$1=6,(VLOOKUP(B455,'X6'!$B:$AZ,46,FALSE)),IF($X$1=7,(VLOOKUP(B455,'X7'!$B:$AZ,46,FALSE)),IF($X$1=8,(VLOOKUP(B455,'X8'!$B:$AZ,46,FALSE)),IF($X$1=9,(VLOOKUP(B455,'X9'!$B:$AZ,46,FALSE)),IF($X$1=10,(VLOOKUP(B455,'X10'!$B:$AZ,46,FALSE)),IF($X$1=11,(VLOOKUP(B455,'X11'!$B:$AZ,46,FALSE)),IF($X$1=12,(VLOOKUP(B455,'X12'!$B:$AZ,46,FALSE)),IF($X$1=13,(VLOOKUP(B455,'X13'!$B:$AZ,46,FALSE)),"B"))))))))))))))=TRUE," ",(IF($X$1=1,(VLOOKUP(B455,'X1'!$B:$AZ,46,FALSE)),IF($X$1=2,(VLOOKUP(B455,'X2'!$B:$AZ,46,FALSE)),IF($X$1=3,(VLOOKUP(B455,'X3'!$B:$AZ,46,FALSE)),IF($X$1=4,(VLOOKUP(B455,'X4'!$B:$AZ,46,FALSE)),IF($X$1=5,(VLOOKUP(B455,'X5'!$B:$AZ,46,FALSE)),IF($X$1=6,(VLOOKUP(B455,'X6'!$B:$AZ,46,FALSE)),IF($X$1=7,(VLOOKUP(B455,'X7'!$B:$AZ,46,FALSE)),IF($X$1=8,(VLOOKUP(B455,'X8'!$B:$AZ,46,FALSE)),IF($X$1=9,(VLOOKUP(B455,'X9'!$B:$AZ,46,FALSE)),IF($X$1=10,(VLOOKUP(B455,'X10'!$B:$AZ,46,FALSE)),IF($X$1=11,(VLOOKUP(B455,'X11'!$B:$AZ,46,FALSE)),IF($X$1=12,(VLOOKUP(B455,'X12'!$B:$AZ,46,FALSE)),IF($X$1=13,(VLOOKUP(B455,'X13'!$B:$AZ,46,FALSE)),"B")))))))))))))))</f>
        <v xml:space="preserve"> </v>
      </c>
      <c r="R455" s="185" t="str">
        <f ca="1">IF(ISERROR(IF($X$1=1,(VLOOKUP(B455,'X1'!$B:$AZ,15,FALSE)),IF($X$1=2,(VLOOKUP(B455,'X2'!$B:$AZ,15,FALSE)),IF($X$1=3,(VLOOKUP(B455,'X3'!$B:$AZ,15,FALSE)),IF($X$1=4,(VLOOKUP(B455,'X4'!$B:$AZ,15,FALSE)),IF($X$1=5,(VLOOKUP(B455,'X5'!$B:$AZ,15,FALSE)),IF($X$1=6,(VLOOKUP(B455,'X6'!$B:$AZ,15,FALSE)),IF($X$1=7,(VLOOKUP(B455,'X7'!$B:$AZ,15,FALSE)),IF($X$1=8,(VLOOKUP(B455,'X8'!$B:$AZ,15,FALSE)),IF($X$1=9,(VLOOKUP(B455,'X9'!$B:$AZ,15,FALSE)),IF($X$1=10,(VLOOKUP(B455,'X10'!$B:$AZ,15,FALSE)),IF($X$1=11,(VLOOKUP(B455,'X11'!$B:$AZ,15,FALSE)),IF($X$1=12,(VLOOKUP(B455,'X12'!$B:$AZ,15,FALSE)),IF($X$1=13,(VLOOKUP(B455,'X13'!$B:$AZ,15,FALSE)),"B"))))))))))))))=TRUE," ",(IF($X$1=1,(VLOOKUP(B455,'X1'!$B:$AZ,15,FALSE)),IF($X$1=2,(VLOOKUP(B455,'X2'!$B:$AZ,15,FALSE)),IF($X$1=3,(VLOOKUP(B455,'X3'!$B:$AZ,15,FALSE)),IF($X$1=4,(VLOOKUP(B455,'X4'!$B:$AZ,15,FALSE)),IF($X$1=5,(VLOOKUP(B455,'X5'!$B:$AZ,15,FALSE)),IF($X$1=6,(VLOOKUP(B455,'X6'!$B:$AZ,15,FALSE)),IF($X$1=7,(VLOOKUP(B455,'X7'!$B:$AZ,15,FALSE)),IF($X$1=8,(VLOOKUP(B455,'X8'!$B:$AZ,15,FALSE)),IF($X$1=9,(VLOOKUP(B455,'X9'!$B:$AZ,15,FALSE)),IF($X$1=10,(VLOOKUP(B455,'X10'!$B:$AZ,15,FALSE)),IF($X$1=11,(VLOOKUP(B455,'X11'!$B:$AZ,15,FALSE)),IF($X$1=12,(VLOOKUP(B455,'X12'!$B:$AZ,15,FALSE)),IF($X$1=13,(VLOOKUP(B455,'X13'!$B:$AZ,15,FALSE)),"B")))))))))))))))</f>
        <v xml:space="preserve"> </v>
      </c>
      <c r="S455" s="185" t="str">
        <f ca="1">IF(ISERROR(IF((IF($X$1=1,(VLOOKUP(B455,'X1'!$B:$AZ,14,FALSE)),(IF($X$1=2,(VLOOKUP(B455,'X2'!$B:$AZ,14,FALSE)),(IF($X$1=3,(VLOOKUP(B455,'X3'!$B:$AZ,14,FALSE)),(IF($X$1=4,(VLOOKUP(B455,'X4'!$B:$AZ,14,FALSE)),(IF($X$1=5,(VLOOKUP(B455,'X5'!$B:$AZ,14,FALSE)),(IF($X$1=6,(VLOOKUP(B455,'X6'!$B:$AZ,14,FALSE)),(IF($X$1=7,(VLOOKUP(B455,'X7'!$B:$AZ,14,FALSE)),(IF($X$1=8,(VLOOKUP(B455,'X8'!$B:$AZ,14,FALSE)),(IF($X$1=9,(VLOOKUP(B455,'X9'!$B:$AZ,14,FALSE)),(IF($X$1=10,(VLOOKUP(B455,'X10'!$B:$AZ,14,FALSE)),(IF($X$1=11,(VLOOKUP(B455,'X11'!$B:$AZ,14,FALSE)),(IF($X$1=12,(VLOOKUP(B455,'X12'!$B:$AZ,14,FALSE)),(VLOOKUP(B455,'X13'!$B:$AZ,14,FALSE))))))))))))))))))))))))))=$V$1," ",(IF($X$1=1,(VLOOKUP(B455,'X1'!$B:$AZ,14,FALSE)),(IF($X$1=2,(VLOOKUP(B455,'X2'!$B:$AZ,14,FALSE)),(IF($X$1=3,(VLOOKUP(B455,'X3'!$B:$AZ,14,FALSE)),(IF($X$1=4,(VLOOKUP(B455,'X4'!$B:$AZ,14,FALSE)),(IF($X$1=5,(VLOOKUP(B455,'X5'!$B:$AZ,14,FALSE)),(IF($X$1=6,(VLOOKUP(B455,'X6'!$B:$AZ,14,FALSE)),(IF($X$1=7,(VLOOKUP(B455,'X7'!$B:$AZ,14,FALSE)),(IF($X$1=8,(VLOOKUP(B455,'X8'!$B:$AZ,14,FALSE)),(IF($X$1=9,(VLOOKUP(B455,'X9'!$B:$AZ,14,FALSE)),(IF($X$1=10,(VLOOKUP(B455,'X10'!$B:$AZ,14,FALSE)),(IF($X$1=11,(VLOOKUP(B455,'X11'!$B:$AZ,14,FALSE)),(IF($X$1=12,(VLOOKUP(B455,'X12'!$B:$AZ,14,FALSE)),(VLOOKUP(B455,'X13'!$B:$AZ,14,FALSE))))))))))))))))))))))))))))=TRUE," ",(IF((IF($X$1=1,(VLOOKUP(B455,'X1'!$B:$AZ,14,FALSE)),(IF($X$1=2,(VLOOKUP(B455,'X2'!$B:$AZ,14,FALSE)),(IF($X$1=3,(VLOOKUP(B455,'X3'!$B:$AZ,14,FALSE)),(IF($X$1=4,(VLOOKUP(B455,'X4'!$B:$AZ,14,FALSE)),(IF($X$1=5,(VLOOKUP(B455,'X5'!$B:$AZ,14,FALSE)),(IF($X$1=6,(VLOOKUP(B455,'X6'!$B:$AZ,14,FALSE)),(IF($X$1=7,(VLOOKUP(B455,'X7'!$B:$AZ,14,FALSE)),(IF($X$1=8,(VLOOKUP(B455,'X8'!$B:$AZ,14,FALSE)),(IF($X$1=9,(VLOOKUP(B455,'X9'!$B:$AZ,14,FALSE)),(IF($X$1=10,(VLOOKUP(B455,'X10'!$B:$AZ,14,FALSE)),(IF($X$1=11,(VLOOKUP(B455,'X11'!$B:$AZ,14,FALSE)),(IF($X$1=12,(VLOOKUP(B455,'X12'!$B:$AZ,14,FALSE)),(VLOOKUP(B455,'X13'!$B:$AZ,14,FALSE))))))))))))))))))))))))))=$V$1," ",(IF($X$1=1,(VLOOKUP(B455,'X1'!$B:$AZ,14,FALSE)),(IF($X$1=2,(VLOOKUP(B455,'X2'!$B:$AZ,14,FALSE)),(IF($X$1=3,(VLOOKUP(B455,'X3'!$B:$AZ,14,FALSE)),(IF($X$1=4,(VLOOKUP(B455,'X4'!$B:$AZ,14,FALSE)),(IF($X$1=5,(VLOOKUP(B455,'X5'!$B:$AZ,14,FALSE)),(IF($X$1=6,(VLOOKUP(B455,'X6'!$B:$AZ,14,FALSE)),(IF($X$1=7,(VLOOKUP(B455,'X7'!$B:$AZ,14,FALSE)),(IF($X$1=8,(VLOOKUP(B455,'X8'!$B:$AZ,14,FALSE)),(IF($X$1=9,(VLOOKUP(B455,'X9'!$B:$AZ,14,FALSE)),(IF($X$1=10,(VLOOKUP(B455,'X10'!$B:$AZ,14,FALSE)),(IF($X$1=11,(VLOOKUP(B455,'X11'!$B:$AZ,14,FALSE)),(IF($X$1=12,(VLOOKUP(B455,'X12'!$B:$AZ,14,FALSE)),(VLOOKUP(B455,'X13'!$B:$AZ,14,FALSE)))))))))))))))))))))))))))))</f>
        <v xml:space="preserve"> </v>
      </c>
    </row>
    <row r="456" spans="1:19" ht="14.1" customHeight="1" x14ac:dyDescent="0.2">
      <c r="A456" s="156" t="s">
        <v>1058</v>
      </c>
      <c r="B456" s="122" t="str">
        <f>IF(ISERROR(IF($U$16=1,(VLOOKUP(A456,$AC$89:$AH$125,2,FALSE)),IF((IF($X$1=1,'X1'!B415,(IF($X$1=2,'X2'!B415,(IF($X$1=3,'X3'!B415,(IF($X$1=4,'X4'!B415,(IF($X$1=5,'X5'!B415,(IF($X$1=6,'X6'!B415,(IF($X$1=7,'X7'!B415,(IF($X$1=8,'X8'!B415,(IF($X$1=9,'X9'!B415,(IF($X$1=10,'X10'!B415,(IF($X$1=11,'X11'!B415,(IF($X$1=12,'X12'!B415,'X13'!B415))))))))))))))))))))))))="","",(IF($X$1=1,'X1'!B415,(IF($X$1=2,'X2'!B415,(IF($X$1=3,'X3'!B415,(IF($X$1=4,'X4'!B415,(IF($X$1=5,'X5'!B415,(IF($X$1=6,'X6'!B415,(IF($X$1=7,'X7'!B415,(IF($X$1=8,'X8'!B415,(IF($X$1=9,'X9'!B415,(IF($X$1=10,'X10'!B415,(IF($X$1=11,'X11'!B415,(IF($X$1=12,'X12'!B415,'X13'!B415)))))))))))))))))))))))))))=TRUE," ",(IF($U$16=1,(VLOOKUP(A456,$AC$89:$AH$125,2,FALSE)),IF((IF($X$1=1,'X1'!B415,(IF($X$1=2,'X2'!B415,(IF($X$1=3,'X3'!B415,(IF($X$1=4,'X4'!B415,(IF($X$1=5,'X5'!B415,(IF($X$1=6,'X6'!B415,(IF($X$1=7,'X7'!B415,(IF($X$1=8,'X8'!B415,(IF($X$1=9,'X9'!B415,(IF($X$1=10,'X10'!B415,(IF($X$1=11,'X11'!B415,(IF($X$1=12,'X12'!B415,'X13'!B415))))))))))))))))))))))))="","",(IF($X$1=1,'X1'!B415,(IF($X$1=2,'X2'!B415,(IF($X$1=3,'X3'!B415,(IF($X$1=4,'X4'!B415,(IF($X$1=5,'X5'!B415,(IF($X$1=6,'X6'!B415,(IF($X$1=7,'X7'!B415,(IF($X$1=8,'X8'!B415,(IF($X$1=9,'X9'!B415,(IF($X$1=10,'X10'!B415,(IF($X$1=11,'X11'!B415,(IF($X$1=12,'X12'!B415,'X13'!B415))))))))))))))))))))))))))))</f>
        <v/>
      </c>
      <c r="C456" s="181" t="str">
        <f ca="1">IF(ISERROR(IF($X$1=1,(VLOOKUP(B456,'X1'!$B:$AZ,47,FALSE)),IF($X$1=2,(VLOOKUP(B456,'X2'!$B:$AZ,47,FALSE)),IF($X$1=3,(VLOOKUP(B456,'X3'!$B:$AZ,47,FALSE)),IF($X$1=4,(VLOOKUP(B456,'X4'!$B:$AZ,47,FALSE)),IF($X$1=5,(VLOOKUP(B456,'X5'!$B:$AZ,47,FALSE)),IF($X$1=6,(VLOOKUP(B456,'X6'!$B:$AZ,47,FALSE)),IF($X$1=7,(VLOOKUP(B456,'X7'!$B:$AZ,47,FALSE)),IF($X$1=8,(VLOOKUP(B456,'X8'!$B:$AZ,47,FALSE)),IF($X$1=9,(VLOOKUP(B456,'X9'!$B:$AZ,47,FALSE)),IF($X$1=10,(VLOOKUP(B456,'X10'!$B:$AZ,47,FALSE)),IF($X$1=11,(VLOOKUP(B456,'X11'!$B:$AZ,47,FALSE)),IF($X$1=12,(VLOOKUP(B456,'X12'!$B:$AZ,47,FALSE)),IF($X$1=13,(VLOOKUP(B456,'X13'!$B:$AZ,47,FALSE)),"B"))))))))))))))=TRUE," ",(IF($X$1=1,(VLOOKUP(B456,'X1'!$B:$AZ,47,FALSE)),IF($X$1=2,(VLOOKUP(B456,'X2'!$B:$AZ,47,FALSE)),IF($X$1=3,(VLOOKUP(B456,'X3'!$B:$AZ,47,FALSE)),IF($X$1=4,(VLOOKUP(B456,'X4'!$B:$AZ,47,FALSE)),IF($X$1=5,(VLOOKUP(B456,'X5'!$B:$AZ,47,FALSE)),IF($X$1=6,(VLOOKUP(B456,'X6'!$B:$AZ,47,FALSE)),IF($X$1=7,(VLOOKUP(B456,'X7'!$B:$AZ,47,FALSE)),IF($X$1=8,(VLOOKUP(B456,'X8'!$B:$AZ,47,FALSE)),IF($X$1=9,(VLOOKUP(B456,'X9'!$B:$AZ,47,FALSE)),IF($X$1=10,(VLOOKUP(B456,'X10'!$B:$AZ,47,FALSE)),IF($X$1=11,(VLOOKUP(B456,'X11'!$B:$AZ,47,FALSE)),IF($X$1=12,(VLOOKUP(B456,'X12'!$B:$AZ,47,FALSE)),IF($X$1=13,(VLOOKUP(B456,'X13'!$B:$AZ,47,FALSE)),"B")))))))))))))))</f>
        <v xml:space="preserve"> </v>
      </c>
      <c r="D456" s="181" t="str">
        <f ca="1">IF(ISERROR(IF($X$1=1,(VLOOKUP(B456,'X1'!$B:$AP,41,FALSE)),IF($X$1=2,(VLOOKUP(B456,'X2'!$B:$AP,41,FALSE)),IF($X$1=3,(VLOOKUP(B456,'X3'!$B:$AP,41,FALSE)),IF($X$1=4,(VLOOKUP(B456,'X4'!$B:$AP,41,FALSE)),IF($X$1=5,(VLOOKUP(B456,'X5'!$B:$AP,41,FALSE)),IF($X$1=6,(VLOOKUP(B456,'X6'!$B:$AP,41,FALSE)),IF($X$1=7,(VLOOKUP(B456,'X7'!$B:$AP,41,FALSE)),IF($X$1=8,(VLOOKUP(B456,'X8'!$B:$AP,41,FALSE)),IF($X$1=9,(VLOOKUP(B456,'X9'!$B:$AP,41,FALSE)),IF($X$1=10,(VLOOKUP(B456,'X10'!$B:$AP,41,FALSE)),IF($X$1=11,(VLOOKUP(B456,'X11'!$B:$AP,41,FALSE)),IF($X$1=12,(VLOOKUP(B456,'X12'!$B:$AP,41,FALSE)),IF($X$1=13,(VLOOKUP(B456,'X13'!$B:$AP,41,FALSE)),"B"))))))))))))))=TRUE," ",(IF($X$1=1,(VLOOKUP(B456,'X1'!$B:$AP,41,FALSE)),IF($X$1=2,(VLOOKUP(B456,'X2'!$B:$AP,41,FALSE)),IF($X$1=3,(VLOOKUP(B456,'X3'!$B:$AP,41,FALSE)),IF($X$1=4,(VLOOKUP(B456,'X4'!$B:$AP,41,FALSE)),IF($X$1=5,(VLOOKUP(B456,'X5'!$B:$AP,41,FALSE)),IF($X$1=6,(VLOOKUP(B456,'X6'!$B:$AP,41,FALSE)),IF($X$1=7,(VLOOKUP(B456,'X7'!$B:$AP,41,FALSE)),IF($X$1=8,(VLOOKUP(B456,'X8'!$B:$AP,41,FALSE)),IF($X$1=9,(VLOOKUP(B456,'X9'!$B:$AP,41,FALSE)),IF($X$1=10,(VLOOKUP(B456,'X10'!$B:$AP,41,FALSE)),IF($X$1=11,(VLOOKUP(B456,'X11'!$B:$AP,41,FALSE)),IF($X$1=12,(VLOOKUP(B456,'X12'!$B:$AP,41,FALSE)),IF($X$1=13,(VLOOKUP(B456,'X13'!$B:$AP,41,FALSE)),"B")))))))))))))))</f>
        <v xml:space="preserve"> </v>
      </c>
      <c r="E456" s="182" t="str">
        <f ca="1">IF(ISERROR(IF($X$1=1,(VLOOKUP(B456,'X1'!$B:$AP,7,FALSE)),IF($X$1=2,(VLOOKUP(B456,'X2'!$B:$AP,7,FALSE)),IF($X$1=3,(VLOOKUP(B456,'X3'!$B:$AP,7,FALSE)),IF($X$1=4,(VLOOKUP(B456,'X4'!$B:$AP,7,FALSE)),IF($X$1=5,(VLOOKUP(B456,'X5'!$B:$AP,7,FALSE)),IF($X$1=6,(VLOOKUP(B456,'X6'!$B:$AP,7,FALSE)),IF($X$1=7,(VLOOKUP(B456,'X7'!$B:$AP,7,FALSE)),IF($X$1=8,(VLOOKUP(B456,'X8'!$B:$AP,7,FALSE)),IF($X$1=9,(VLOOKUP(B456,'X9'!$B:$AP,7,FALSE)),IF($X$1=10,(VLOOKUP(B456,'X10'!$B:$AP,7,FALSE)),IF($X$1=11,(VLOOKUP(B456,'X11'!$B:$AP,7,FALSE)),IF($X$1=12,(VLOOKUP(B456,'X12'!$B:$AP,7,FALSE)),IF($X$1=13,(VLOOKUP(B456,'X13'!$B:$AP,7,FALSE)),"B"))))))))))))))=TRUE," ",(IF($X$1=1,(VLOOKUP(B456,'X1'!$B:$AP,7,FALSE)),IF($X$1=2,(VLOOKUP(B456,'X2'!$B:$AP,7,FALSE)),IF($X$1=3,(VLOOKUP(B456,'X3'!$B:$AP,7,FALSE)),IF($X$1=4,(VLOOKUP(B456,'X4'!$B:$AP,7,FALSE)),IF($X$1=5,(VLOOKUP(B456,'X5'!$B:$AP,7,FALSE)),IF($X$1=6,(VLOOKUP(B456,'X6'!$B:$AP,7,FALSE)),IF($X$1=7,(VLOOKUP(B456,'X7'!$B:$AP,7,FALSE)),IF($X$1=8,(VLOOKUP(B456,'X8'!$B:$AP,7,FALSE)),IF($X$1=9,(VLOOKUP(B456,'X9'!$B:$AP,7,FALSE)),IF($X$1=10,(VLOOKUP(B456,'X10'!$B:$AP,7,FALSE)),IF($X$1=11,(VLOOKUP(B456,'X11'!$B:$AP,7,FALSE)),IF($X$1=12,(VLOOKUP(B456,'X12'!$B:$AP,7,FALSE)),IF($X$1=13,(VLOOKUP(B456,'X13'!$B:$AP,7,FALSE)),"B")))))))))))))))</f>
        <v xml:space="preserve"> </v>
      </c>
      <c r="F456" s="182" t="str">
        <f ca="1">IF(ISERROR(IF((IF($X$1=1,(VLOOKUP(B456,'X1'!$B:$AO,6,FALSE)),(IF($X$1=2,(VLOOKUP(B456,'X2'!$B:$AO,6,FALSE)),(IF($X$1=3,(VLOOKUP(B456,'X3'!$B:$AO,6,FALSE)),(IF($X$1=4,(VLOOKUP(B456,'X4'!$B:$AO,6,FALSE)),(IF($X$1=5,(VLOOKUP(B456,'X5'!$B:$AO,6,FALSE)),(IF($X$1=6,(VLOOKUP(B456,'X6'!$B:$AO,6,FALSE)),(IF($X$1=7,(VLOOKUP(B456,'X7'!$B:$AO,6,FALSE)),(IF($X$1=8,(VLOOKUP(B456,'X8'!$B:$AO,6,FALSE)),(IF($X$1=9,(VLOOKUP(B456,'X9'!$B:$AO,6,FALSE)),(IF($X$1=10,(VLOOKUP(B456,'X10'!$B:$AO,6,FALSE)),(IF($X$1=11,(VLOOKUP(B456,'X11'!$B:$AO,6,FALSE)),(IF($X$1=12,(VLOOKUP(B456,'X12'!$B:$AO,6,FALSE)),(VLOOKUP(B456,'X13'!$B:$AO,6,FALSE))))))))))))))))))))))))))=$V$1," ",(IF($X$1=1,(VLOOKUP(B456,'X1'!$B:$AO,6,FALSE)),(IF($X$1=2,(VLOOKUP(B456,'X2'!$B:$AO,6,FALSE)),(IF($X$1=3,(VLOOKUP(B456,'X3'!$B:$AO,6,FALSE)),(IF($X$1=4,(VLOOKUP(B456,'X4'!$B:$AO,6,FALSE)),(IF($X$1=5,(VLOOKUP(B456,'X5'!$B:$AO,6,FALSE)),(IF($X$1=6,(VLOOKUP(B456,'X6'!$B:$AO,6,FALSE)),(IF($X$1=7,(VLOOKUP(B456,'X7'!$B:$AO,6,FALSE)),(IF($X$1=8,(VLOOKUP(B456,'X8'!$B:$AO,6,FALSE)),(IF($X$1=9,(VLOOKUP(B456,'X9'!$B:$AO,6,FALSE)),(IF($X$1=10,(VLOOKUP(B456,'X10'!$B:$AO,6,FALSE)),(IF($X$1=11,(VLOOKUP(B456,'X11'!$B:$AO,6,FALSE)),(IF($X$1=12,(VLOOKUP(B456,'X12'!$B:$AO,6,FALSE)),(VLOOKUP(B456,'X13'!$B:$AO,6,FALSE))))))))))))))))))))))))))))=TRUE," ",(IF((IF($X$1=1,(VLOOKUP(B456,'X1'!$B:$AO,6,FALSE)),(IF($X$1=2,(VLOOKUP(B456,'X2'!$B:$AO,6,FALSE)),(IF($X$1=3,(VLOOKUP(B456,'X3'!$B:$AO,6,FALSE)),(IF($X$1=4,(VLOOKUP(B456,'X4'!$B:$AO,6,FALSE)),(IF($X$1=5,(VLOOKUP(B456,'X5'!$B:$AO,6,FALSE)),(IF($X$1=6,(VLOOKUP(B456,'X6'!$B:$AO,6,FALSE)),(IF($X$1=7,(VLOOKUP(B456,'X7'!$B:$AO,6,FALSE)),(IF($X$1=8,(VLOOKUP(B456,'X8'!$B:$AO,6,FALSE)),(IF($X$1=9,(VLOOKUP(B456,'X9'!$B:$AO,6,FALSE)),(IF($X$1=10,(VLOOKUP(B456,'X10'!$B:$AO,6,FALSE)),(IF($X$1=11,(VLOOKUP(B456,'X11'!$B:$AO,6,FALSE)),(IF($X$1=12,(VLOOKUP(B456,'X12'!$B:$AO,6,FALSE)),(VLOOKUP(B456,'X13'!$B:$AO,6,FALSE))))))))))))))))))))))))))=$V$1," ",(IF($X$1=1,(VLOOKUP(B456,'X1'!$B:$AO,6,FALSE)),(IF($X$1=2,(VLOOKUP(B456,'X2'!$B:$AO,6,FALSE)),(IF($X$1=3,(VLOOKUP(B456,'X3'!$B:$AO,6,FALSE)),(IF($X$1=4,(VLOOKUP(B456,'X4'!$B:$AO,6,FALSE)),(IF($X$1=5,(VLOOKUP(B456,'X5'!$B:$AO,6,FALSE)),(IF($X$1=6,(VLOOKUP(B456,'X6'!$B:$AO,6,FALSE)),(IF($X$1=7,(VLOOKUP(B456,'X7'!$B:$AO,6,FALSE)),(IF($X$1=8,(VLOOKUP(B456,'X8'!$B:$AO,6,FALSE)),(IF($X$1=9,(VLOOKUP(B456,'X9'!$B:$AO,6,FALSE)),(IF($X$1=10,(VLOOKUP(B456,'X10'!$B:$AO,6,FALSE)),(IF($X$1=11,(VLOOKUP(B456,'X11'!$B:$AO,6,FALSE)),(IF($X$1=12,(VLOOKUP(B456,'X12'!$B:$AO,6,FALSE)),(VLOOKUP(B456,'X13'!$B:$AO,6,FALSE)))))))))))))))))))))))))))))</f>
        <v xml:space="preserve"> </v>
      </c>
      <c r="G456" s="182" t="str">
        <f ca="1">IF(ISERROR(IF($X$1=1,(VLOOKUP(B456,'X1'!$B:$AZ,44,FALSE)),IF($X$1=2,(VLOOKUP(B456,'X2'!$B:$AZ,44,FALSE)),IF($X$1=3,(VLOOKUP(B456,'X3'!$B:$AZ,44,FALSE)),IF($X$1=4,(VLOOKUP(B456,'X4'!$B:$AZ,44,FALSE)),IF($X$1=5,(VLOOKUP(B456,'X5'!$B:$AZ,44,FALSE)),IF($X$1=6,(VLOOKUP(B456,'X6'!$B:$AZ,44,FALSE)),IF($X$1=7,(VLOOKUP(B456,'X7'!$B:$AZ,44,FALSE)),IF($X$1=8,(VLOOKUP(B456,'X8'!$B:$AZ,44,FALSE)),IF($X$1=9,(VLOOKUP(B456,'X9'!$B:$AZ,44,FALSE)),IF($X$1=10,(VLOOKUP(B456,'X10'!$B:$AZ,44,FALSE)),IF($X$1=11,(VLOOKUP(B456,'X11'!$B:$AZ,44,FALSE)),IF($X$1=12,(VLOOKUP(B456,'X12'!$B:$AZ,44,FALSE)),IF($X$1=13,(VLOOKUP(B456,'X13'!$B:$AZ,44,FALSE)),"B"))))))))))))))=TRUE," ",(IF($X$1=1,(VLOOKUP(B456,'X1'!$B:$AZ,44,FALSE)),IF($X$1=2,(VLOOKUP(B456,'X2'!$B:$AZ,44,FALSE)),IF($X$1=3,(VLOOKUP(B456,'X3'!$B:$AZ,44,FALSE)),IF($X$1=4,(VLOOKUP(B456,'X4'!$B:$AZ,44,FALSE)),IF($X$1=5,(VLOOKUP(B456,'X5'!$B:$AZ,44,FALSE)),IF($X$1=6,(VLOOKUP(B456,'X6'!$B:$AZ,44,FALSE)),IF($X$1=7,(VLOOKUP(B456,'X7'!$B:$AZ,44,FALSE)),IF($X$1=8,(VLOOKUP(B456,'X8'!$B:$AZ,44,FALSE)),IF($X$1=9,(VLOOKUP(B456,'X9'!$B:$AZ,44,FALSE)),IF($X$1=10,(VLOOKUP(B456,'X10'!$B:$AZ,44,FALSE)),IF($X$1=11,(VLOOKUP(B456,'X11'!$B:$AZ,44,FALSE)),IF($X$1=12,(VLOOKUP(B456,'X12'!$B:$AZ,44,FALSE)),IF($X$1=13,(VLOOKUP(B456,'X13'!$B:$AZ,44,FALSE)),"B")))))))))))))))</f>
        <v xml:space="preserve"> </v>
      </c>
      <c r="H456" s="182" t="str">
        <f ca="1">IF(ISERROR(IF($X$1=1,(VLOOKUP(B456,'X1'!$B:$AZ,8,FALSE)),IF($X$1=2,(VLOOKUP(B456,'X2'!$B:$AZ,8,FALSE)),IF($X$1=3,(VLOOKUP(B456,'X3'!$B:$AZ,8,FALSE)),IF($X$1=4,(VLOOKUP(B456,'X4'!$B:$AZ,8,FALSE)),IF($X$1=5,(VLOOKUP(B456,'X5'!$B:$AZ,8,FALSE)),IF($X$1=6,(VLOOKUP(B456,'X6'!$B:$AZ,8,FALSE)),IF($X$1=7,(VLOOKUP(B456,'X7'!$B:$AZ,8,FALSE)),IF($X$1=8,(VLOOKUP(B456,'X8'!$B:$AZ,8,FALSE)),IF($X$1=9,(VLOOKUP(B456,'X9'!$B:$AZ,8,FALSE)),IF($X$1=10,(VLOOKUP(B456,'X10'!$B:$AZ,8,FALSE)),IF($X$1=11,(VLOOKUP(B456,'X11'!$B:$AZ,8,FALSE)),IF($X$1=12,(VLOOKUP(B456,'X12'!$B:$AZ,8,FALSE)),IF($X$1=13,(VLOOKUP(B456,'X13'!$B:$AZ,8,FALSE)),"B"))))))))))))))=TRUE," ",(IF($X$1=1,(VLOOKUP(B456,'X1'!$B:$AZ,8,FALSE)),IF($X$1=2,(VLOOKUP(B456,'X2'!$B:$AZ,8,FALSE)),IF($X$1=3,(VLOOKUP(B456,'X3'!$B:$AZ,8,FALSE)),IF($X$1=4,(VLOOKUP(B456,'X4'!$B:$AZ,8,FALSE)),IF($X$1=5,(VLOOKUP(B456,'X5'!$B:$AZ,8,FALSE)),IF($X$1=6,(VLOOKUP(B456,'X6'!$B:$AZ,8,FALSE)),IF($X$1=7,(VLOOKUP(B456,'X7'!$B:$AZ,8,FALSE)),IF($X$1=8,(VLOOKUP(B456,'X8'!$B:$AZ,8,FALSE)),IF($X$1=9,(VLOOKUP(B456,'X9'!$B:$AZ,8,FALSE)),IF($X$1=10,(VLOOKUP(B456,'X10'!$B:$AZ,8,FALSE)),IF($X$1=11,(VLOOKUP(B456,'X11'!$B:$AZ,8,FALSE)),IF($X$1=12,(VLOOKUP(B456,'X12'!$B:$AZ,8,FALSE)),IF($X$1=13,(VLOOKUP(B456,'X13'!$B:$AZ,8,FALSE)),"B")))))))))))))))</f>
        <v xml:space="preserve"> </v>
      </c>
      <c r="I456" s="183" t="str">
        <f ca="1">IF(ISERROR(IF($X$1=1,(VLOOKUP(B456,'X1'!$B:$AZ,2,FALSE)),IF($X$1=2,(VLOOKUP(B456,'X2'!$B:$AZ,2,FALSE)),IF($X$1=3,(VLOOKUP(B456,'X3'!$B:$AZ,2,FALSE)),IF($X$1=4,(VLOOKUP(B456,'X4'!$B:$AZ,2,FALSE)),IF($X$1=5,(VLOOKUP(B456,'X5'!$B:$AZ,2,FALSE)),IF($X$1=6,(VLOOKUP(B456,'X6'!$B:$AZ,2,FALSE)),IF($X$1=7,(VLOOKUP(B456,'X7'!$B:$AZ,2,FALSE)),IF($X$1=8,(VLOOKUP(B456,'X8'!$B:$AZ,2,FALSE)),IF($X$1=9,(VLOOKUP(B456,'X9'!$B:$AZ,2,FALSE)),IF($X$1=10,(VLOOKUP(B456,'X10'!$B:$AZ,2,FALSE)),IF($X$1=11,(VLOOKUP(B456,'X11'!$B:$AZ,2,FALSE)),IF($X$1=12,(VLOOKUP(B456,'X12'!$B:$AZ,2,FALSE)),IF($X$1=13,(VLOOKUP(B456,'X13'!$B:$AZ,2,FALSE)),"B"))))))))))))))=TRUE," ",(IF($X$1=1,(VLOOKUP(B456,'X1'!$B:$AZ,2,FALSE)),IF($X$1=2,(VLOOKUP(B456,'X2'!$B:$AZ,2,FALSE)),IF($X$1=3,(VLOOKUP(B456,'X3'!$B:$AZ,2,FALSE)),IF($X$1=4,(VLOOKUP(B456,'X4'!$B:$AZ,2,FALSE)),IF($X$1=5,(VLOOKUP(B456,'X5'!$B:$AZ,2,FALSE)),IF($X$1=6,(VLOOKUP(B456,'X6'!$B:$AZ,2,FALSE)),IF($X$1=7,(VLOOKUP(B456,'X7'!$B:$AZ,2,FALSE)),IF($X$1=8,(VLOOKUP(B456,'X8'!$B:$AZ,2,FALSE)),IF($X$1=9,(VLOOKUP(B456,'X9'!$B:$AZ,2,FALSE)),IF($X$1=10,(VLOOKUP(B456,'X10'!$B:$AZ,2,FALSE)),IF($X$1=11,(VLOOKUP(B456,'X11'!$B:$AZ,2,FALSE)),IF($X$1=12,(VLOOKUP(B456,'X12'!$B:$AZ,2,FALSE)),IF($X$1=13,(VLOOKUP(B456,'X13'!$B:$AZ,2,FALSE)),"B")))))))))))))))</f>
        <v xml:space="preserve"> </v>
      </c>
      <c r="J456" s="183" t="str">
        <f ca="1">IF(ISERROR(IF($X$1=1,(VLOOKUP(B456,'X1'!$B:$AZ,3,FALSE)),IF($X$1=2,(VLOOKUP(B456,'X2'!$B:$AZ,3,FALSE)),IF($X$1=3,(VLOOKUP(B456,'X3'!$B:$AZ,3,FALSE)),IF($X$1=4,(VLOOKUP(B456,'X4'!$B:$AZ,3,FALSE)),IF($X$1=5,(VLOOKUP(B456,'X5'!$B:$AZ,3,FALSE)),IF($X$1=6,(VLOOKUP(B456,'X6'!$B:$AZ,3,FALSE)),IF($X$1=7,(VLOOKUP(B456,'X7'!$B:$AZ,3,FALSE)),IF($X$1=8,(VLOOKUP(B456,'X8'!$B:$AZ,3,FALSE)),IF($X$1=9,(VLOOKUP(B456,'X9'!$B:$AZ,3,FALSE)),IF($X$1=10,(VLOOKUP(B456,'X10'!$B:$AZ,3,FALSE)),IF($X$1=11,(VLOOKUP(B456,'X11'!$B:$AZ,3,FALSE)),IF($X$1=12,(VLOOKUP(B456,'X12'!$B:$AZ,3,FALSE)),IF($X$1=13,(VLOOKUP(B456,'X13'!$B:$AZ,3,FALSE)),"B"))))))))))))))=TRUE," ",(IF($X$1=1,(VLOOKUP(B456,'X1'!$B:$AZ,3,FALSE)),IF($X$1=2,(VLOOKUP(B456,'X2'!$B:$AZ,3,FALSE)),IF($X$1=3,(VLOOKUP(B456,'X3'!$B:$AZ,3,FALSE)),IF($X$1=4,(VLOOKUP(B456,'X4'!$B:$AZ,3,FALSE)),IF($X$1=5,(VLOOKUP(B456,'X5'!$B:$AZ,3,FALSE)),IF($X$1=6,(VLOOKUP(B456,'X6'!$B:$AZ,3,FALSE)),IF($X$1=7,(VLOOKUP(B456,'X7'!$B:$AZ,3,FALSE)),IF($X$1=8,(VLOOKUP(B456,'X8'!$B:$AZ,3,FALSE)),IF($X$1=9,(VLOOKUP(B456,'X9'!$B:$AZ,3,FALSE)),IF($X$1=10,(VLOOKUP(B456,'X10'!$B:$AZ,3,FALSE)),IF($X$1=11,(VLOOKUP(B456,'X11'!$B:$AZ,3,FALSE)),IF($X$1=12,(VLOOKUP(B456,'X12'!$B:$AZ,3,FALSE)),IF($X$1=13,(VLOOKUP(B456,'X13'!$B:$AZ,3,FALSE)),"B")))))))))))))))</f>
        <v xml:space="preserve"> </v>
      </c>
      <c r="K456" s="183" t="str">
        <f ca="1">IF(ISERROR(IF($X$1=1,(VLOOKUP(B456,'X1'!$B:$AZ,5,FALSE)),IF($X$1=2,(VLOOKUP(B456,'X2'!$B:$AZ,5,FALSE)),IF($X$1=3,(VLOOKUP(B456,'X3'!$B:$AZ,5,FALSE)),IF($X$1=4,(VLOOKUP(B456,'X4'!$B:$AZ,5,FALSE)),IF($X$1=5,(VLOOKUP(B456,'X5'!$B:$AZ,5,FALSE)),IF($X$1=6,(VLOOKUP(B456,'X6'!$B:$AZ,5,FALSE)),IF($X$1=7,(VLOOKUP(B456,'X7'!$B:$AZ,5,FALSE)),IF($X$1=8,(VLOOKUP(B456,'X8'!$B:$AZ,5,FALSE)),IF($X$1=9,(VLOOKUP(B456,'X9'!$B:$AZ,5,FALSE)),IF($X$1=10,(VLOOKUP(B456,'X10'!$B:$AZ,5,FALSE)),IF($X$1=11,(VLOOKUP(B456,'X11'!$B:$AZ,5,FALSE)),IF($X$1=12,(VLOOKUP(B456,'X12'!$B:$AZ,5,FALSE)),IF($X$1=13,(VLOOKUP(B456,'X13'!$B:$AZ,5,FALSE)),"B"))))))))))))))=TRUE," ",(IF($X$1=1,(VLOOKUP(B456,'X1'!$B:$AZ,5,FALSE)),IF($X$1=2,(VLOOKUP(B456,'X2'!$B:$AZ,5,FALSE)),IF($X$1=3,(VLOOKUP(B456,'X3'!$B:$AZ,5,FALSE)),IF($X$1=4,(VLOOKUP(B456,'X4'!$B:$AZ,5,FALSE)),IF($X$1=5,(VLOOKUP(B456,'X5'!$B:$AZ,5,FALSE)),IF($X$1=6,(VLOOKUP(B456,'X6'!$B:$AZ,5,FALSE)),IF($X$1=7,(VLOOKUP(B456,'X7'!$B:$AZ,5,FALSE)),IF($X$1=8,(VLOOKUP(B456,'X8'!$B:$AZ,5,FALSE)),IF($X$1=9,(VLOOKUP(B456,'X9'!$B:$AZ,5,FALSE)),IF($X$1=10,(VLOOKUP(B456,'X10'!$B:$AZ,5,FALSE)),IF($X$1=11,(VLOOKUP(B456,'X11'!$B:$AZ,5,FALSE)),IF($X$1=12,(VLOOKUP(B456,'X12'!$B:$AZ,5,FALSE)),IF($X$1=13,(VLOOKUP(B456,'X13'!$B:$AZ,5,FALSE)),"B")))))))))))))))</f>
        <v xml:space="preserve"> </v>
      </c>
      <c r="L456" s="184" t="str">
        <f ca="1">IF(ISERROR(IF($X$1=1,(VLOOKUP(B456,'X1'!$B:$AZ,9,FALSE)),IF($X$1=2,(VLOOKUP(B456,'X2'!$B:$AZ,9,FALSE)),IF($X$1=3,(VLOOKUP(B456,'X3'!$B:$AZ,9,FALSE)),IF($X$1=4,(VLOOKUP(B456,'X4'!$B:$AZ,9,FALSE)),IF($X$1=5,(VLOOKUP(B456,'X5'!$B:$AZ,9,FALSE)),IF($X$1=6,(VLOOKUP(B456,'X6'!$B:$AZ,9,FALSE)),IF($X$1=7,(VLOOKUP(B456,'X7'!$B:$AZ,9,FALSE)),IF($X$1=8,(VLOOKUP(B456,'X8'!$B:$AZ,9,FALSE)),IF($X$1=9,(VLOOKUP(B456,'X9'!$B:$AZ,9,FALSE)),IF($X$1=10,(VLOOKUP(B456,'X10'!$B:$AZ,9,FALSE)),IF($X$1=11,(VLOOKUP(B456,'X11'!$B:$AZ,9,FALSE)),IF($X$1=12,(VLOOKUP(B456,'X12'!$B:$AZ,9,FALSE)),IF($X$1=13,(VLOOKUP(B456,'X13'!$B:$AZ,9,FALSE)),"B"))))))))))))))=TRUE," ",(IF($X$1=1,(VLOOKUP(B456,'X1'!$B:$AZ,9,FALSE)),IF($X$1=2,(VLOOKUP(B456,'X2'!$B:$AZ,9,FALSE)),IF($X$1=3,(VLOOKUP(B456,'X3'!$B:$AZ,9,FALSE)),IF($X$1=4,(VLOOKUP(B456,'X4'!$B:$AZ,9,FALSE)),IF($X$1=5,(VLOOKUP(B456,'X5'!$B:$AZ,9,FALSE)),IF($X$1=6,(VLOOKUP(B456,'X6'!$B:$AZ,9,FALSE)),IF($X$1=7,(VLOOKUP(B456,'X7'!$B:$AZ,9,FALSE)),IF($X$1=8,(VLOOKUP(B456,'X8'!$B:$AZ,9,FALSE)),IF($X$1=9,(VLOOKUP(B456,'X9'!$B:$AZ,9,FALSE)),IF($X$1=10,(VLOOKUP(B456,'X10'!$B:$AZ,9,FALSE)),IF($X$1=11,(VLOOKUP(B456,'X11'!$B:$AZ,9,FALSE)),IF($X$1=12,(VLOOKUP(B456,'X12'!$B:$AZ,9,FALSE)),IF($X$1=13,(VLOOKUP(B456,'X13'!$B:$AZ,9,FALSE)),"B")))))))))))))))</f>
        <v xml:space="preserve"> </v>
      </c>
      <c r="M456" s="184" t="str">
        <f ca="1">IF(ISERROR(IF($X$1=1,(VLOOKUP(B456,'X1'!$B:$AZ,10,FALSE)),IF($X$1=2,(VLOOKUP(B456,'X2'!$B:$AZ,10,FALSE)),IF($X$1=3,(VLOOKUP(B456,'X3'!$B:$AZ,10,FALSE)),IF($X$1=4,(VLOOKUP(B456,'X4'!$B:$AZ,10,FALSE)),IF($X$1=5,(VLOOKUP(B456,'X5'!$B:$AZ,10,FALSE)),IF($X$1=6,(VLOOKUP(B456,'X6'!$B:$AZ,10,FALSE)),IF($X$1=7,(VLOOKUP(B456,'X7'!$B:$AZ,10,FALSE)),IF($X$1=8,(VLOOKUP(B456,'X8'!$B:$AZ,10,FALSE)),IF($X$1=9,(VLOOKUP(B456,'X9'!$B:$AZ,10,FALSE)),IF($X$1=10,(VLOOKUP(B456,'X10'!$B:$AZ,10,FALSE)),IF($X$1=11,(VLOOKUP(B456,'X11'!$B:$AZ,10,FALSE)),IF($X$1=12,(VLOOKUP(B456,'X12'!$B:$AZ,10,FALSE)),IF($X$1=13,(VLOOKUP(B456,'X13'!$B:$AZ,10,FALSE)),"B"))))))))))))))=TRUE," ",(IF($X$1=1,(VLOOKUP(B456,'X1'!$B:$AZ,10,FALSE)),IF($X$1=2,(VLOOKUP(B456,'X2'!$B:$AZ,10,FALSE)),IF($X$1=3,(VLOOKUP(B456,'X3'!$B:$AZ,10,FALSE)),IF($X$1=4,(VLOOKUP(B456,'X4'!$B:$AZ,10,FALSE)),IF($X$1=5,(VLOOKUP(B456,'X5'!$B:$AZ,10,FALSE)),IF($X$1=6,(VLOOKUP(B456,'X6'!$B:$AZ,10,FALSE)),IF($X$1=7,(VLOOKUP(B456,'X7'!$B:$AZ,10,FALSE)),IF($X$1=8,(VLOOKUP(B456,'X8'!$B:$AZ,10,FALSE)),IF($X$1=9,(VLOOKUP(B456,'X9'!$B:$AZ,10,FALSE)),IF($X$1=10,(VLOOKUP(B456,'X10'!$B:$AZ,10,FALSE)),IF($X$1=11,(VLOOKUP(B456,'X11'!$B:$AZ,10,FALSE)),IF($X$1=12,(VLOOKUP(B456,'X12'!$B:$AZ,10,FALSE)),IF($X$1=13,(VLOOKUP(B456,'X13'!$B:$AZ,10,FALSE)),"B")))))))))))))))</f>
        <v xml:space="preserve"> </v>
      </c>
      <c r="N456" s="185" t="str">
        <f ca="1">IF(ISERROR(IF($X$1=1,(VLOOKUP(B456,'X1'!$B:$AZ,45,FALSE)),IF($X$1=2,(VLOOKUP(B456,'X2'!$B:$AZ,45,FALSE)),IF($X$1=3,(VLOOKUP(B456,'X3'!$B:$AZ,45,FALSE)),IF($X$1=4,(VLOOKUP(B456,'X4'!$B:$AZ,45,FALSE)),IF($X$1=5,(VLOOKUP(B456,'X5'!$B:$AZ,45,FALSE)),IF($X$1=6,(VLOOKUP(B456,'X6'!$B:$AZ,45,FALSE)),IF($X$1=7,(VLOOKUP(B456,'X7'!$B:$AZ,45,FALSE)),IF($X$1=8,(VLOOKUP(B456,'X8'!$B:$AZ,45,FALSE)),IF($X$1=9,(VLOOKUP(B456,'X9'!$B:$AZ,45,FALSE)),IF($X$1=10,(VLOOKUP(B456,'X10'!$B:$AZ,45,FALSE)),IF($X$1=11,(VLOOKUP(B456,'X11'!$B:$AZ,45,FALSE)),IF($X$1=12,(VLOOKUP(B456,'X12'!$B:$AZ,45,FALSE)),IF($X$1=13,(VLOOKUP(B456,'X13'!$B:$AZ,45,FALSE)),"B"))))))))))))))=TRUE," ",(IF($X$1=1,(VLOOKUP(B456,'X1'!$B:$AZ,45,FALSE)),IF($X$1=2,(VLOOKUP(B456,'X2'!$B:$AZ,45,FALSE)),IF($X$1=3,(VLOOKUP(B456,'X3'!$B:$AZ,45,FALSE)),IF($X$1=4,(VLOOKUP(B456,'X4'!$B:$AZ,45,FALSE)),IF($X$1=5,(VLOOKUP(B456,'X5'!$B:$AZ,45,FALSE)),IF($X$1=6,(VLOOKUP(B456,'X6'!$B:$AZ,45,FALSE)),IF($X$1=7,(VLOOKUP(B456,'X7'!$B:$AZ,45,FALSE)),IF($X$1=8,(VLOOKUP(B456,'X8'!$B:$AZ,45,FALSE)),IF($X$1=9,(VLOOKUP(B456,'X9'!$B:$AZ,45,FALSE)),IF($X$1=10,(VLOOKUP(B456,'X10'!$B:$AZ,45,FALSE)),IF($X$1=11,(VLOOKUP(B456,'X11'!$B:$AZ,45,FALSE)),IF($X$1=12,(VLOOKUP(B456,'X12'!$B:$AZ,45,FALSE)),IF($X$1=13,(VLOOKUP(B456,'X13'!$B:$AZ,45,FALSE)),"B")))))))))))))))</f>
        <v xml:space="preserve"> </v>
      </c>
      <c r="O456" s="184" t="str">
        <f ca="1">IF(ISERROR(IF($X$1=1,(VLOOKUP(B456,'X1'!$B:$AZ,11,FALSE)),IF($X$1=2,(VLOOKUP(B456,'X2'!$B:$AZ,11,FALSE)),IF($X$1=3,(VLOOKUP(B456,'X3'!$B:$AZ,11,FALSE)),IF($X$1=4,(VLOOKUP(B456,'X4'!$B:$AZ,11,FALSE)),IF($X$1=5,(VLOOKUP(B456,'X5'!$B:$AZ,11,FALSE)),IF($X$1=6,(VLOOKUP(B456,'X6'!$B:$AZ,11,FALSE)),IF($X$1=7,(VLOOKUP(B456,'X7'!$B:$AZ,11,FALSE)),IF($X$1=8,(VLOOKUP(B456,'X8'!$B:$AZ,11,FALSE)),IF($X$1=9,(VLOOKUP(B456,'X9'!$B:$AZ,11,FALSE)),IF($X$1=10,(VLOOKUP(B456,'X10'!$B:$AZ,11,FALSE)),IF($X$1=11,(VLOOKUP(B456,'X11'!$B:$AZ,11,FALSE)),IF($X$1=12,(VLOOKUP(B456,'X12'!$B:$AZ,11,FALSE)),IF($X$1=13,(VLOOKUP(B456,'X13'!$B:$AZ,11,FALSE)),"B"))))))))))))))=TRUE," ",(IF($X$1=1,(VLOOKUP(B456,'X1'!$B:$AZ,11,FALSE)),IF($X$1=2,(VLOOKUP(B456,'X2'!$B:$AZ,11,FALSE)),IF($X$1=3,(VLOOKUP(B456,'X3'!$B:$AZ,11,FALSE)),IF($X$1=4,(VLOOKUP(B456,'X4'!$B:$AZ,11,FALSE)),IF($X$1=5,(VLOOKUP(B456,'X5'!$B:$AZ,11,FALSE)),IF($X$1=6,(VLOOKUP(B456,'X6'!$B:$AZ,11,FALSE)),IF($X$1=7,(VLOOKUP(B456,'X7'!$B:$AZ,11,FALSE)),IF($X$1=8,(VLOOKUP(B456,'X8'!$B:$AZ,11,FALSE)),IF($X$1=9,(VLOOKUP(B456,'X9'!$B:$AZ,11,FALSE)),IF($X$1=10,(VLOOKUP(B456,'X10'!$B:$AZ,11,FALSE)),IF($X$1=11,(VLOOKUP(B456,'X11'!$B:$AZ,11,FALSE)),IF($X$1=12,(VLOOKUP(B456,'X12'!$B:$AZ,11,FALSE)),IF($X$1=13,(VLOOKUP(B456,'X13'!$B:$AZ,11,FALSE)),"B")))))))))))))))</f>
        <v xml:space="preserve"> </v>
      </c>
      <c r="P456" s="184" t="str">
        <f ca="1">IF(ISERROR(IF($X$1=1,(VLOOKUP(B456,'X1'!$B:$AZ,12,FALSE)),IF($X$1=2,(VLOOKUP(B456,'X2'!$B:$AZ,12,FALSE)),IF($X$1=3,(VLOOKUP(B456,'X3'!$B:$AZ,12,FALSE)),IF($X$1=4,(VLOOKUP(B456,'X4'!$B:$AZ,12,FALSE)),IF($X$1=5,(VLOOKUP(B456,'X5'!$B:$AZ,12,FALSE)),IF($X$1=6,(VLOOKUP(B456,'X6'!$B:$AZ,12,FALSE)),IF($X$1=7,(VLOOKUP(B456,'X7'!$B:$AZ,12,FALSE)),IF($X$1=8,(VLOOKUP(B456,'X8'!$B:$AZ,12,FALSE)),IF($X$1=9,(VLOOKUP(B456,'X9'!$B:$AZ,12,FALSE)),IF($X$1=10,(VLOOKUP(B456,'X10'!$B:$AZ,12,FALSE)),IF($X$1=11,(VLOOKUP(B456,'X11'!$B:$AZ,12,FALSE)),IF($X$1=12,(VLOOKUP(B456,'X12'!$B:$AZ,12,FALSE)),IF($X$1=13,(VLOOKUP(B456,'X13'!$B:$AZ,12,FALSE)),"B"))))))))))))))=TRUE," ",(IF($X$1=1,(VLOOKUP(B456,'X1'!$B:$AZ,12,FALSE)),IF($X$1=2,(VLOOKUP(B456,'X2'!$B:$AZ,12,FALSE)),IF($X$1=3,(VLOOKUP(B456,'X3'!$B:$AZ,12,FALSE)),IF($X$1=4,(VLOOKUP(B456,'X4'!$B:$AZ,12,FALSE)),IF($X$1=5,(VLOOKUP(B456,'X5'!$B:$AZ,12,FALSE)),IF($X$1=6,(VLOOKUP(B456,'X6'!$B:$AZ,12,FALSE)),IF($X$1=7,(VLOOKUP(B456,'X7'!$B:$AZ,12,FALSE)),IF($X$1=8,(VLOOKUP(B456,'X8'!$B:$AZ,12,FALSE)),IF($X$1=9,(VLOOKUP(B456,'X9'!$B:$AZ,12,FALSE)),IF($X$1=10,(VLOOKUP(B456,'X10'!$B:$AZ,12,FALSE)),IF($X$1=11,(VLOOKUP(B456,'X11'!$B:$AZ,12,FALSE)),IF($X$1=12,(VLOOKUP(B456,'X12'!$B:$AZ,12,FALSE)),IF($X$1=13,(VLOOKUP(B456,'X13'!$B:$AZ,12,FALSE)),"B")))))))))))))))</f>
        <v xml:space="preserve"> </v>
      </c>
      <c r="Q456" s="185" t="str">
        <f ca="1">IF(ISERROR(IF($X$1=1,(VLOOKUP(B456,'X1'!$B:$AZ,46,FALSE)),IF($X$1=2,(VLOOKUP(B456,'X2'!$B:$AZ,46,FALSE)),IF($X$1=3,(VLOOKUP(B456,'X3'!$B:$AZ,46,FALSE)),IF($X$1=4,(VLOOKUP(B456,'X4'!$B:$AZ,46,FALSE)),IF($X$1=5,(VLOOKUP(B456,'X5'!$B:$AZ,46,FALSE)),IF($X$1=6,(VLOOKUP(B456,'X6'!$B:$AZ,46,FALSE)),IF($X$1=7,(VLOOKUP(B456,'X7'!$B:$AZ,46,FALSE)),IF($X$1=8,(VLOOKUP(B456,'X8'!$B:$AZ,46,FALSE)),IF($X$1=9,(VLOOKUP(B456,'X9'!$B:$AZ,46,FALSE)),IF($X$1=10,(VLOOKUP(B456,'X10'!$B:$AZ,46,FALSE)),IF($X$1=11,(VLOOKUP(B456,'X11'!$B:$AZ,46,FALSE)),IF($X$1=12,(VLOOKUP(B456,'X12'!$B:$AZ,46,FALSE)),IF($X$1=13,(VLOOKUP(B456,'X13'!$B:$AZ,46,FALSE)),"B"))))))))))))))=TRUE," ",(IF($X$1=1,(VLOOKUP(B456,'X1'!$B:$AZ,46,FALSE)),IF($X$1=2,(VLOOKUP(B456,'X2'!$B:$AZ,46,FALSE)),IF($X$1=3,(VLOOKUP(B456,'X3'!$B:$AZ,46,FALSE)),IF($X$1=4,(VLOOKUP(B456,'X4'!$B:$AZ,46,FALSE)),IF($X$1=5,(VLOOKUP(B456,'X5'!$B:$AZ,46,FALSE)),IF($X$1=6,(VLOOKUP(B456,'X6'!$B:$AZ,46,FALSE)),IF($X$1=7,(VLOOKUP(B456,'X7'!$B:$AZ,46,FALSE)),IF($X$1=8,(VLOOKUP(B456,'X8'!$B:$AZ,46,FALSE)),IF($X$1=9,(VLOOKUP(B456,'X9'!$B:$AZ,46,FALSE)),IF($X$1=10,(VLOOKUP(B456,'X10'!$B:$AZ,46,FALSE)),IF($X$1=11,(VLOOKUP(B456,'X11'!$B:$AZ,46,FALSE)),IF($X$1=12,(VLOOKUP(B456,'X12'!$B:$AZ,46,FALSE)),IF($X$1=13,(VLOOKUP(B456,'X13'!$B:$AZ,46,FALSE)),"B")))))))))))))))</f>
        <v xml:space="preserve"> </v>
      </c>
      <c r="R456" s="185" t="str">
        <f ca="1">IF(ISERROR(IF($X$1=1,(VLOOKUP(B456,'X1'!$B:$AZ,15,FALSE)),IF($X$1=2,(VLOOKUP(B456,'X2'!$B:$AZ,15,FALSE)),IF($X$1=3,(VLOOKUP(B456,'X3'!$B:$AZ,15,FALSE)),IF($X$1=4,(VLOOKUP(B456,'X4'!$B:$AZ,15,FALSE)),IF($X$1=5,(VLOOKUP(B456,'X5'!$B:$AZ,15,FALSE)),IF($X$1=6,(VLOOKUP(B456,'X6'!$B:$AZ,15,FALSE)),IF($X$1=7,(VLOOKUP(B456,'X7'!$B:$AZ,15,FALSE)),IF($X$1=8,(VLOOKUP(B456,'X8'!$B:$AZ,15,FALSE)),IF($X$1=9,(VLOOKUP(B456,'X9'!$B:$AZ,15,FALSE)),IF($X$1=10,(VLOOKUP(B456,'X10'!$B:$AZ,15,FALSE)),IF($X$1=11,(VLOOKUP(B456,'X11'!$B:$AZ,15,FALSE)),IF($X$1=12,(VLOOKUP(B456,'X12'!$B:$AZ,15,FALSE)),IF($X$1=13,(VLOOKUP(B456,'X13'!$B:$AZ,15,FALSE)),"B"))))))))))))))=TRUE," ",(IF($X$1=1,(VLOOKUP(B456,'X1'!$B:$AZ,15,FALSE)),IF($X$1=2,(VLOOKUP(B456,'X2'!$B:$AZ,15,FALSE)),IF($X$1=3,(VLOOKUP(B456,'X3'!$B:$AZ,15,FALSE)),IF($X$1=4,(VLOOKUP(B456,'X4'!$B:$AZ,15,FALSE)),IF($X$1=5,(VLOOKUP(B456,'X5'!$B:$AZ,15,FALSE)),IF($X$1=6,(VLOOKUP(B456,'X6'!$B:$AZ,15,FALSE)),IF($X$1=7,(VLOOKUP(B456,'X7'!$B:$AZ,15,FALSE)),IF($X$1=8,(VLOOKUP(B456,'X8'!$B:$AZ,15,FALSE)),IF($X$1=9,(VLOOKUP(B456,'X9'!$B:$AZ,15,FALSE)),IF($X$1=10,(VLOOKUP(B456,'X10'!$B:$AZ,15,FALSE)),IF($X$1=11,(VLOOKUP(B456,'X11'!$B:$AZ,15,FALSE)),IF($X$1=12,(VLOOKUP(B456,'X12'!$B:$AZ,15,FALSE)),IF($X$1=13,(VLOOKUP(B456,'X13'!$B:$AZ,15,FALSE)),"B")))))))))))))))</f>
        <v xml:space="preserve"> </v>
      </c>
      <c r="S456" s="185" t="str">
        <f ca="1">IF(ISERROR(IF((IF($X$1=1,(VLOOKUP(B456,'X1'!$B:$AZ,14,FALSE)),(IF($X$1=2,(VLOOKUP(B456,'X2'!$B:$AZ,14,FALSE)),(IF($X$1=3,(VLOOKUP(B456,'X3'!$B:$AZ,14,FALSE)),(IF($X$1=4,(VLOOKUP(B456,'X4'!$B:$AZ,14,FALSE)),(IF($X$1=5,(VLOOKUP(B456,'X5'!$B:$AZ,14,FALSE)),(IF($X$1=6,(VLOOKUP(B456,'X6'!$B:$AZ,14,FALSE)),(IF($X$1=7,(VLOOKUP(B456,'X7'!$B:$AZ,14,FALSE)),(IF($X$1=8,(VLOOKUP(B456,'X8'!$B:$AZ,14,FALSE)),(IF($X$1=9,(VLOOKUP(B456,'X9'!$B:$AZ,14,FALSE)),(IF($X$1=10,(VLOOKUP(B456,'X10'!$B:$AZ,14,FALSE)),(IF($X$1=11,(VLOOKUP(B456,'X11'!$B:$AZ,14,FALSE)),(IF($X$1=12,(VLOOKUP(B456,'X12'!$B:$AZ,14,FALSE)),(VLOOKUP(B456,'X13'!$B:$AZ,14,FALSE))))))))))))))))))))))))))=$V$1," ",(IF($X$1=1,(VLOOKUP(B456,'X1'!$B:$AZ,14,FALSE)),(IF($X$1=2,(VLOOKUP(B456,'X2'!$B:$AZ,14,FALSE)),(IF($X$1=3,(VLOOKUP(B456,'X3'!$B:$AZ,14,FALSE)),(IF($X$1=4,(VLOOKUP(B456,'X4'!$B:$AZ,14,FALSE)),(IF($X$1=5,(VLOOKUP(B456,'X5'!$B:$AZ,14,FALSE)),(IF($X$1=6,(VLOOKUP(B456,'X6'!$B:$AZ,14,FALSE)),(IF($X$1=7,(VLOOKUP(B456,'X7'!$B:$AZ,14,FALSE)),(IF($X$1=8,(VLOOKUP(B456,'X8'!$B:$AZ,14,FALSE)),(IF($X$1=9,(VLOOKUP(B456,'X9'!$B:$AZ,14,FALSE)),(IF($X$1=10,(VLOOKUP(B456,'X10'!$B:$AZ,14,FALSE)),(IF($X$1=11,(VLOOKUP(B456,'X11'!$B:$AZ,14,FALSE)),(IF($X$1=12,(VLOOKUP(B456,'X12'!$B:$AZ,14,FALSE)),(VLOOKUP(B456,'X13'!$B:$AZ,14,FALSE))))))))))))))))))))))))))))=TRUE," ",(IF((IF($X$1=1,(VLOOKUP(B456,'X1'!$B:$AZ,14,FALSE)),(IF($X$1=2,(VLOOKUP(B456,'X2'!$B:$AZ,14,FALSE)),(IF($X$1=3,(VLOOKUP(B456,'X3'!$B:$AZ,14,FALSE)),(IF($X$1=4,(VLOOKUP(B456,'X4'!$B:$AZ,14,FALSE)),(IF($X$1=5,(VLOOKUP(B456,'X5'!$B:$AZ,14,FALSE)),(IF($X$1=6,(VLOOKUP(B456,'X6'!$B:$AZ,14,FALSE)),(IF($X$1=7,(VLOOKUP(B456,'X7'!$B:$AZ,14,FALSE)),(IF($X$1=8,(VLOOKUP(B456,'X8'!$B:$AZ,14,FALSE)),(IF($X$1=9,(VLOOKUP(B456,'X9'!$B:$AZ,14,FALSE)),(IF($X$1=10,(VLOOKUP(B456,'X10'!$B:$AZ,14,FALSE)),(IF($X$1=11,(VLOOKUP(B456,'X11'!$B:$AZ,14,FALSE)),(IF($X$1=12,(VLOOKUP(B456,'X12'!$B:$AZ,14,FALSE)),(VLOOKUP(B456,'X13'!$B:$AZ,14,FALSE))))))))))))))))))))))))))=$V$1," ",(IF($X$1=1,(VLOOKUP(B456,'X1'!$B:$AZ,14,FALSE)),(IF($X$1=2,(VLOOKUP(B456,'X2'!$B:$AZ,14,FALSE)),(IF($X$1=3,(VLOOKUP(B456,'X3'!$B:$AZ,14,FALSE)),(IF($X$1=4,(VLOOKUP(B456,'X4'!$B:$AZ,14,FALSE)),(IF($X$1=5,(VLOOKUP(B456,'X5'!$B:$AZ,14,FALSE)),(IF($X$1=6,(VLOOKUP(B456,'X6'!$B:$AZ,14,FALSE)),(IF($X$1=7,(VLOOKUP(B456,'X7'!$B:$AZ,14,FALSE)),(IF($X$1=8,(VLOOKUP(B456,'X8'!$B:$AZ,14,FALSE)),(IF($X$1=9,(VLOOKUP(B456,'X9'!$B:$AZ,14,FALSE)),(IF($X$1=10,(VLOOKUP(B456,'X10'!$B:$AZ,14,FALSE)),(IF($X$1=11,(VLOOKUP(B456,'X11'!$B:$AZ,14,FALSE)),(IF($X$1=12,(VLOOKUP(B456,'X12'!$B:$AZ,14,FALSE)),(VLOOKUP(B456,'X13'!$B:$AZ,14,FALSE)))))))))))))))))))))))))))))</f>
        <v xml:space="preserve"> </v>
      </c>
    </row>
    <row r="457" spans="1:19" ht="14.1" customHeight="1" x14ac:dyDescent="0.2">
      <c r="A457" s="156" t="s">
        <v>1058</v>
      </c>
      <c r="B457" s="122" t="str">
        <f>IF(ISERROR(IF($U$16=1,(VLOOKUP(A457,$AC$89:$AH$125,2,FALSE)),IF((IF($X$1=1,'X1'!B416,(IF($X$1=2,'X2'!B416,(IF($X$1=3,'X3'!B416,(IF($X$1=4,'X4'!B416,(IF($X$1=5,'X5'!B416,(IF($X$1=6,'X6'!B416,(IF($X$1=7,'X7'!B416,(IF($X$1=8,'X8'!B416,(IF($X$1=9,'X9'!B416,(IF($X$1=10,'X10'!B416,(IF($X$1=11,'X11'!B416,(IF($X$1=12,'X12'!B416,'X13'!B416))))))))))))))))))))))))="","",(IF($X$1=1,'X1'!B416,(IF($X$1=2,'X2'!B416,(IF($X$1=3,'X3'!B416,(IF($X$1=4,'X4'!B416,(IF($X$1=5,'X5'!B416,(IF($X$1=6,'X6'!B416,(IF($X$1=7,'X7'!B416,(IF($X$1=8,'X8'!B416,(IF($X$1=9,'X9'!B416,(IF($X$1=10,'X10'!B416,(IF($X$1=11,'X11'!B416,(IF($X$1=12,'X12'!B416,'X13'!B416)))))))))))))))))))))))))))=TRUE," ",(IF($U$16=1,(VLOOKUP(A457,$AC$89:$AH$125,2,FALSE)),IF((IF($X$1=1,'X1'!B416,(IF($X$1=2,'X2'!B416,(IF($X$1=3,'X3'!B416,(IF($X$1=4,'X4'!B416,(IF($X$1=5,'X5'!B416,(IF($X$1=6,'X6'!B416,(IF($X$1=7,'X7'!B416,(IF($X$1=8,'X8'!B416,(IF($X$1=9,'X9'!B416,(IF($X$1=10,'X10'!B416,(IF($X$1=11,'X11'!B416,(IF($X$1=12,'X12'!B416,'X13'!B416))))))))))))))))))))))))="","",(IF($X$1=1,'X1'!B416,(IF($X$1=2,'X2'!B416,(IF($X$1=3,'X3'!B416,(IF($X$1=4,'X4'!B416,(IF($X$1=5,'X5'!B416,(IF($X$1=6,'X6'!B416,(IF($X$1=7,'X7'!B416,(IF($X$1=8,'X8'!B416,(IF($X$1=9,'X9'!B416,(IF($X$1=10,'X10'!B416,(IF($X$1=11,'X11'!B416,(IF($X$1=12,'X12'!B416,'X13'!B416))))))))))))))))))))))))))))</f>
        <v/>
      </c>
      <c r="C457" s="181" t="str">
        <f ca="1">IF(ISERROR(IF($X$1=1,(VLOOKUP(B457,'X1'!$B:$AZ,47,FALSE)),IF($X$1=2,(VLOOKUP(B457,'X2'!$B:$AZ,47,FALSE)),IF($X$1=3,(VLOOKUP(B457,'X3'!$B:$AZ,47,FALSE)),IF($X$1=4,(VLOOKUP(B457,'X4'!$B:$AZ,47,FALSE)),IF($X$1=5,(VLOOKUP(B457,'X5'!$B:$AZ,47,FALSE)),IF($X$1=6,(VLOOKUP(B457,'X6'!$B:$AZ,47,FALSE)),IF($X$1=7,(VLOOKUP(B457,'X7'!$B:$AZ,47,FALSE)),IF($X$1=8,(VLOOKUP(B457,'X8'!$B:$AZ,47,FALSE)),IF($X$1=9,(VLOOKUP(B457,'X9'!$B:$AZ,47,FALSE)),IF($X$1=10,(VLOOKUP(B457,'X10'!$B:$AZ,47,FALSE)),IF($X$1=11,(VLOOKUP(B457,'X11'!$B:$AZ,47,FALSE)),IF($X$1=12,(VLOOKUP(B457,'X12'!$B:$AZ,47,FALSE)),IF($X$1=13,(VLOOKUP(B457,'X13'!$B:$AZ,47,FALSE)),"B"))))))))))))))=TRUE," ",(IF($X$1=1,(VLOOKUP(B457,'X1'!$B:$AZ,47,FALSE)),IF($X$1=2,(VLOOKUP(B457,'X2'!$B:$AZ,47,FALSE)),IF($X$1=3,(VLOOKUP(B457,'X3'!$B:$AZ,47,FALSE)),IF($X$1=4,(VLOOKUP(B457,'X4'!$B:$AZ,47,FALSE)),IF($X$1=5,(VLOOKUP(B457,'X5'!$B:$AZ,47,FALSE)),IF($X$1=6,(VLOOKUP(B457,'X6'!$B:$AZ,47,FALSE)),IF($X$1=7,(VLOOKUP(B457,'X7'!$B:$AZ,47,FALSE)),IF($X$1=8,(VLOOKUP(B457,'X8'!$B:$AZ,47,FALSE)),IF($X$1=9,(VLOOKUP(B457,'X9'!$B:$AZ,47,FALSE)),IF($X$1=10,(VLOOKUP(B457,'X10'!$B:$AZ,47,FALSE)),IF($X$1=11,(VLOOKUP(B457,'X11'!$B:$AZ,47,FALSE)),IF($X$1=12,(VLOOKUP(B457,'X12'!$B:$AZ,47,FALSE)),IF($X$1=13,(VLOOKUP(B457,'X13'!$B:$AZ,47,FALSE)),"B")))))))))))))))</f>
        <v xml:space="preserve"> </v>
      </c>
      <c r="D457" s="181" t="str">
        <f ca="1">IF(ISERROR(IF($X$1=1,(VLOOKUP(B457,'X1'!$B:$AP,41,FALSE)),IF($X$1=2,(VLOOKUP(B457,'X2'!$B:$AP,41,FALSE)),IF($X$1=3,(VLOOKUP(B457,'X3'!$B:$AP,41,FALSE)),IF($X$1=4,(VLOOKUP(B457,'X4'!$B:$AP,41,FALSE)),IF($X$1=5,(VLOOKUP(B457,'X5'!$B:$AP,41,FALSE)),IF($X$1=6,(VLOOKUP(B457,'X6'!$B:$AP,41,FALSE)),IF($X$1=7,(VLOOKUP(B457,'X7'!$B:$AP,41,FALSE)),IF($X$1=8,(VLOOKUP(B457,'X8'!$B:$AP,41,FALSE)),IF($X$1=9,(VLOOKUP(B457,'X9'!$B:$AP,41,FALSE)),IF($X$1=10,(VLOOKUP(B457,'X10'!$B:$AP,41,FALSE)),IF($X$1=11,(VLOOKUP(B457,'X11'!$B:$AP,41,FALSE)),IF($X$1=12,(VLOOKUP(B457,'X12'!$B:$AP,41,FALSE)),IF($X$1=13,(VLOOKUP(B457,'X13'!$B:$AP,41,FALSE)),"B"))))))))))))))=TRUE," ",(IF($X$1=1,(VLOOKUP(B457,'X1'!$B:$AP,41,FALSE)),IF($X$1=2,(VLOOKUP(B457,'X2'!$B:$AP,41,FALSE)),IF($X$1=3,(VLOOKUP(B457,'X3'!$B:$AP,41,FALSE)),IF($X$1=4,(VLOOKUP(B457,'X4'!$B:$AP,41,FALSE)),IF($X$1=5,(VLOOKUP(B457,'X5'!$B:$AP,41,FALSE)),IF($X$1=6,(VLOOKUP(B457,'X6'!$B:$AP,41,FALSE)),IF($X$1=7,(VLOOKUP(B457,'X7'!$B:$AP,41,FALSE)),IF($X$1=8,(VLOOKUP(B457,'X8'!$B:$AP,41,FALSE)),IF($X$1=9,(VLOOKUP(B457,'X9'!$B:$AP,41,FALSE)),IF($X$1=10,(VLOOKUP(B457,'X10'!$B:$AP,41,FALSE)),IF($X$1=11,(VLOOKUP(B457,'X11'!$B:$AP,41,FALSE)),IF($X$1=12,(VLOOKUP(B457,'X12'!$B:$AP,41,FALSE)),IF($X$1=13,(VLOOKUP(B457,'X13'!$B:$AP,41,FALSE)),"B")))))))))))))))</f>
        <v xml:space="preserve"> </v>
      </c>
      <c r="E457" s="182" t="str">
        <f ca="1">IF(ISERROR(IF($X$1=1,(VLOOKUP(B457,'X1'!$B:$AP,7,FALSE)),IF($X$1=2,(VLOOKUP(B457,'X2'!$B:$AP,7,FALSE)),IF($X$1=3,(VLOOKUP(B457,'X3'!$B:$AP,7,FALSE)),IF($X$1=4,(VLOOKUP(B457,'X4'!$B:$AP,7,FALSE)),IF($X$1=5,(VLOOKUP(B457,'X5'!$B:$AP,7,FALSE)),IF($X$1=6,(VLOOKUP(B457,'X6'!$B:$AP,7,FALSE)),IF($X$1=7,(VLOOKUP(B457,'X7'!$B:$AP,7,FALSE)),IF($X$1=8,(VLOOKUP(B457,'X8'!$B:$AP,7,FALSE)),IF($X$1=9,(VLOOKUP(B457,'X9'!$B:$AP,7,FALSE)),IF($X$1=10,(VLOOKUP(B457,'X10'!$B:$AP,7,FALSE)),IF($X$1=11,(VLOOKUP(B457,'X11'!$B:$AP,7,FALSE)),IF($X$1=12,(VLOOKUP(B457,'X12'!$B:$AP,7,FALSE)),IF($X$1=13,(VLOOKUP(B457,'X13'!$B:$AP,7,FALSE)),"B"))))))))))))))=TRUE," ",(IF($X$1=1,(VLOOKUP(B457,'X1'!$B:$AP,7,FALSE)),IF($X$1=2,(VLOOKUP(B457,'X2'!$B:$AP,7,FALSE)),IF($X$1=3,(VLOOKUP(B457,'X3'!$B:$AP,7,FALSE)),IF($X$1=4,(VLOOKUP(B457,'X4'!$B:$AP,7,FALSE)),IF($X$1=5,(VLOOKUP(B457,'X5'!$B:$AP,7,FALSE)),IF($X$1=6,(VLOOKUP(B457,'X6'!$B:$AP,7,FALSE)),IF($X$1=7,(VLOOKUP(B457,'X7'!$B:$AP,7,FALSE)),IF($X$1=8,(VLOOKUP(B457,'X8'!$B:$AP,7,FALSE)),IF($X$1=9,(VLOOKUP(B457,'X9'!$B:$AP,7,FALSE)),IF($X$1=10,(VLOOKUP(B457,'X10'!$B:$AP,7,FALSE)),IF($X$1=11,(VLOOKUP(B457,'X11'!$B:$AP,7,FALSE)),IF($X$1=12,(VLOOKUP(B457,'X12'!$B:$AP,7,FALSE)),IF($X$1=13,(VLOOKUP(B457,'X13'!$B:$AP,7,FALSE)),"B")))))))))))))))</f>
        <v xml:space="preserve"> </v>
      </c>
      <c r="F457" s="182" t="str">
        <f ca="1">IF(ISERROR(IF((IF($X$1=1,(VLOOKUP(B457,'X1'!$B:$AO,6,FALSE)),(IF($X$1=2,(VLOOKUP(B457,'X2'!$B:$AO,6,FALSE)),(IF($X$1=3,(VLOOKUP(B457,'X3'!$B:$AO,6,FALSE)),(IF($X$1=4,(VLOOKUP(B457,'X4'!$B:$AO,6,FALSE)),(IF($X$1=5,(VLOOKUP(B457,'X5'!$B:$AO,6,FALSE)),(IF($X$1=6,(VLOOKUP(B457,'X6'!$B:$AO,6,FALSE)),(IF($X$1=7,(VLOOKUP(B457,'X7'!$B:$AO,6,FALSE)),(IF($X$1=8,(VLOOKUP(B457,'X8'!$B:$AO,6,FALSE)),(IF($X$1=9,(VLOOKUP(B457,'X9'!$B:$AO,6,FALSE)),(IF($X$1=10,(VLOOKUP(B457,'X10'!$B:$AO,6,FALSE)),(IF($X$1=11,(VLOOKUP(B457,'X11'!$B:$AO,6,FALSE)),(IF($X$1=12,(VLOOKUP(B457,'X12'!$B:$AO,6,FALSE)),(VLOOKUP(B457,'X13'!$B:$AO,6,FALSE))))))))))))))))))))))))))=$V$1," ",(IF($X$1=1,(VLOOKUP(B457,'X1'!$B:$AO,6,FALSE)),(IF($X$1=2,(VLOOKUP(B457,'X2'!$B:$AO,6,FALSE)),(IF($X$1=3,(VLOOKUP(B457,'X3'!$B:$AO,6,FALSE)),(IF($X$1=4,(VLOOKUP(B457,'X4'!$B:$AO,6,FALSE)),(IF($X$1=5,(VLOOKUP(B457,'X5'!$B:$AO,6,FALSE)),(IF($X$1=6,(VLOOKUP(B457,'X6'!$B:$AO,6,FALSE)),(IF($X$1=7,(VLOOKUP(B457,'X7'!$B:$AO,6,FALSE)),(IF($X$1=8,(VLOOKUP(B457,'X8'!$B:$AO,6,FALSE)),(IF($X$1=9,(VLOOKUP(B457,'X9'!$B:$AO,6,FALSE)),(IF($X$1=10,(VLOOKUP(B457,'X10'!$B:$AO,6,FALSE)),(IF($X$1=11,(VLOOKUP(B457,'X11'!$B:$AO,6,FALSE)),(IF($X$1=12,(VLOOKUP(B457,'X12'!$B:$AO,6,FALSE)),(VLOOKUP(B457,'X13'!$B:$AO,6,FALSE))))))))))))))))))))))))))))=TRUE," ",(IF((IF($X$1=1,(VLOOKUP(B457,'X1'!$B:$AO,6,FALSE)),(IF($X$1=2,(VLOOKUP(B457,'X2'!$B:$AO,6,FALSE)),(IF($X$1=3,(VLOOKUP(B457,'X3'!$B:$AO,6,FALSE)),(IF($X$1=4,(VLOOKUP(B457,'X4'!$B:$AO,6,FALSE)),(IF($X$1=5,(VLOOKUP(B457,'X5'!$B:$AO,6,FALSE)),(IF($X$1=6,(VLOOKUP(B457,'X6'!$B:$AO,6,FALSE)),(IF($X$1=7,(VLOOKUP(B457,'X7'!$B:$AO,6,FALSE)),(IF($X$1=8,(VLOOKUP(B457,'X8'!$B:$AO,6,FALSE)),(IF($X$1=9,(VLOOKUP(B457,'X9'!$B:$AO,6,FALSE)),(IF($X$1=10,(VLOOKUP(B457,'X10'!$B:$AO,6,FALSE)),(IF($X$1=11,(VLOOKUP(B457,'X11'!$B:$AO,6,FALSE)),(IF($X$1=12,(VLOOKUP(B457,'X12'!$B:$AO,6,FALSE)),(VLOOKUP(B457,'X13'!$B:$AO,6,FALSE))))))))))))))))))))))))))=$V$1," ",(IF($X$1=1,(VLOOKUP(B457,'X1'!$B:$AO,6,FALSE)),(IF($X$1=2,(VLOOKUP(B457,'X2'!$B:$AO,6,FALSE)),(IF($X$1=3,(VLOOKUP(B457,'X3'!$B:$AO,6,FALSE)),(IF($X$1=4,(VLOOKUP(B457,'X4'!$B:$AO,6,FALSE)),(IF($X$1=5,(VLOOKUP(B457,'X5'!$B:$AO,6,FALSE)),(IF($X$1=6,(VLOOKUP(B457,'X6'!$B:$AO,6,FALSE)),(IF($X$1=7,(VLOOKUP(B457,'X7'!$B:$AO,6,FALSE)),(IF($X$1=8,(VLOOKUP(B457,'X8'!$B:$AO,6,FALSE)),(IF($X$1=9,(VLOOKUP(B457,'X9'!$B:$AO,6,FALSE)),(IF($X$1=10,(VLOOKUP(B457,'X10'!$B:$AO,6,FALSE)),(IF($X$1=11,(VLOOKUP(B457,'X11'!$B:$AO,6,FALSE)),(IF($X$1=12,(VLOOKUP(B457,'X12'!$B:$AO,6,FALSE)),(VLOOKUP(B457,'X13'!$B:$AO,6,FALSE)))))))))))))))))))))))))))))</f>
        <v xml:space="preserve"> </v>
      </c>
      <c r="G457" s="182" t="str">
        <f ca="1">IF(ISERROR(IF($X$1=1,(VLOOKUP(B457,'X1'!$B:$AZ,44,FALSE)),IF($X$1=2,(VLOOKUP(B457,'X2'!$B:$AZ,44,FALSE)),IF($X$1=3,(VLOOKUP(B457,'X3'!$B:$AZ,44,FALSE)),IF($X$1=4,(VLOOKUP(B457,'X4'!$B:$AZ,44,FALSE)),IF($X$1=5,(VLOOKUP(B457,'X5'!$B:$AZ,44,FALSE)),IF($X$1=6,(VLOOKUP(B457,'X6'!$B:$AZ,44,FALSE)),IF($X$1=7,(VLOOKUP(B457,'X7'!$B:$AZ,44,FALSE)),IF($X$1=8,(VLOOKUP(B457,'X8'!$B:$AZ,44,FALSE)),IF($X$1=9,(VLOOKUP(B457,'X9'!$B:$AZ,44,FALSE)),IF($X$1=10,(VLOOKUP(B457,'X10'!$B:$AZ,44,FALSE)),IF($X$1=11,(VLOOKUP(B457,'X11'!$B:$AZ,44,FALSE)),IF($X$1=12,(VLOOKUP(B457,'X12'!$B:$AZ,44,FALSE)),IF($X$1=13,(VLOOKUP(B457,'X13'!$B:$AZ,44,FALSE)),"B"))))))))))))))=TRUE," ",(IF($X$1=1,(VLOOKUP(B457,'X1'!$B:$AZ,44,FALSE)),IF($X$1=2,(VLOOKUP(B457,'X2'!$B:$AZ,44,FALSE)),IF($X$1=3,(VLOOKUP(B457,'X3'!$B:$AZ,44,FALSE)),IF($X$1=4,(VLOOKUP(B457,'X4'!$B:$AZ,44,FALSE)),IF($X$1=5,(VLOOKUP(B457,'X5'!$B:$AZ,44,FALSE)),IF($X$1=6,(VLOOKUP(B457,'X6'!$B:$AZ,44,FALSE)),IF($X$1=7,(VLOOKUP(B457,'X7'!$B:$AZ,44,FALSE)),IF($X$1=8,(VLOOKUP(B457,'X8'!$B:$AZ,44,FALSE)),IF($X$1=9,(VLOOKUP(B457,'X9'!$B:$AZ,44,FALSE)),IF($X$1=10,(VLOOKUP(B457,'X10'!$B:$AZ,44,FALSE)),IF($X$1=11,(VLOOKUP(B457,'X11'!$B:$AZ,44,FALSE)),IF($X$1=12,(VLOOKUP(B457,'X12'!$B:$AZ,44,FALSE)),IF($X$1=13,(VLOOKUP(B457,'X13'!$B:$AZ,44,FALSE)),"B")))))))))))))))</f>
        <v xml:space="preserve"> </v>
      </c>
      <c r="H457" s="182" t="str">
        <f ca="1">IF(ISERROR(IF($X$1=1,(VLOOKUP(B457,'X1'!$B:$AZ,8,FALSE)),IF($X$1=2,(VLOOKUP(B457,'X2'!$B:$AZ,8,FALSE)),IF($X$1=3,(VLOOKUP(B457,'X3'!$B:$AZ,8,FALSE)),IF($X$1=4,(VLOOKUP(B457,'X4'!$B:$AZ,8,FALSE)),IF($X$1=5,(VLOOKUP(B457,'X5'!$B:$AZ,8,FALSE)),IF($X$1=6,(VLOOKUP(B457,'X6'!$B:$AZ,8,FALSE)),IF($X$1=7,(VLOOKUP(B457,'X7'!$B:$AZ,8,FALSE)),IF($X$1=8,(VLOOKUP(B457,'X8'!$B:$AZ,8,FALSE)),IF($X$1=9,(VLOOKUP(B457,'X9'!$B:$AZ,8,FALSE)),IF($X$1=10,(VLOOKUP(B457,'X10'!$B:$AZ,8,FALSE)),IF($X$1=11,(VLOOKUP(B457,'X11'!$B:$AZ,8,FALSE)),IF($X$1=12,(VLOOKUP(B457,'X12'!$B:$AZ,8,FALSE)),IF($X$1=13,(VLOOKUP(B457,'X13'!$B:$AZ,8,FALSE)),"B"))))))))))))))=TRUE," ",(IF($X$1=1,(VLOOKUP(B457,'X1'!$B:$AZ,8,FALSE)),IF($X$1=2,(VLOOKUP(B457,'X2'!$B:$AZ,8,FALSE)),IF($X$1=3,(VLOOKUP(B457,'X3'!$B:$AZ,8,FALSE)),IF($X$1=4,(VLOOKUP(B457,'X4'!$B:$AZ,8,FALSE)),IF($X$1=5,(VLOOKUP(B457,'X5'!$B:$AZ,8,FALSE)),IF($X$1=6,(VLOOKUP(B457,'X6'!$B:$AZ,8,FALSE)),IF($X$1=7,(VLOOKUP(B457,'X7'!$B:$AZ,8,FALSE)),IF($X$1=8,(VLOOKUP(B457,'X8'!$B:$AZ,8,FALSE)),IF($X$1=9,(VLOOKUP(B457,'X9'!$B:$AZ,8,FALSE)),IF($X$1=10,(VLOOKUP(B457,'X10'!$B:$AZ,8,FALSE)),IF($X$1=11,(VLOOKUP(B457,'X11'!$B:$AZ,8,FALSE)),IF($X$1=12,(VLOOKUP(B457,'X12'!$B:$AZ,8,FALSE)),IF($X$1=13,(VLOOKUP(B457,'X13'!$B:$AZ,8,FALSE)),"B")))))))))))))))</f>
        <v xml:space="preserve"> </v>
      </c>
      <c r="I457" s="183" t="str">
        <f ca="1">IF(ISERROR(IF($X$1=1,(VLOOKUP(B457,'X1'!$B:$AZ,2,FALSE)),IF($X$1=2,(VLOOKUP(B457,'X2'!$B:$AZ,2,FALSE)),IF($X$1=3,(VLOOKUP(B457,'X3'!$B:$AZ,2,FALSE)),IF($X$1=4,(VLOOKUP(B457,'X4'!$B:$AZ,2,FALSE)),IF($X$1=5,(VLOOKUP(B457,'X5'!$B:$AZ,2,FALSE)),IF($X$1=6,(VLOOKUP(B457,'X6'!$B:$AZ,2,FALSE)),IF($X$1=7,(VLOOKUP(B457,'X7'!$B:$AZ,2,FALSE)),IF($X$1=8,(VLOOKUP(B457,'X8'!$B:$AZ,2,FALSE)),IF($X$1=9,(VLOOKUP(B457,'X9'!$B:$AZ,2,FALSE)),IF($X$1=10,(VLOOKUP(B457,'X10'!$B:$AZ,2,FALSE)),IF($X$1=11,(VLOOKUP(B457,'X11'!$B:$AZ,2,FALSE)),IF($X$1=12,(VLOOKUP(B457,'X12'!$B:$AZ,2,FALSE)),IF($X$1=13,(VLOOKUP(B457,'X13'!$B:$AZ,2,FALSE)),"B"))))))))))))))=TRUE," ",(IF($X$1=1,(VLOOKUP(B457,'X1'!$B:$AZ,2,FALSE)),IF($X$1=2,(VLOOKUP(B457,'X2'!$B:$AZ,2,FALSE)),IF($X$1=3,(VLOOKUP(B457,'X3'!$B:$AZ,2,FALSE)),IF($X$1=4,(VLOOKUP(B457,'X4'!$B:$AZ,2,FALSE)),IF($X$1=5,(VLOOKUP(B457,'X5'!$B:$AZ,2,FALSE)),IF($X$1=6,(VLOOKUP(B457,'X6'!$B:$AZ,2,FALSE)),IF($X$1=7,(VLOOKUP(B457,'X7'!$B:$AZ,2,FALSE)),IF($X$1=8,(VLOOKUP(B457,'X8'!$B:$AZ,2,FALSE)),IF($X$1=9,(VLOOKUP(B457,'X9'!$B:$AZ,2,FALSE)),IF($X$1=10,(VLOOKUP(B457,'X10'!$B:$AZ,2,FALSE)),IF($X$1=11,(VLOOKUP(B457,'X11'!$B:$AZ,2,FALSE)),IF($X$1=12,(VLOOKUP(B457,'X12'!$B:$AZ,2,FALSE)),IF($X$1=13,(VLOOKUP(B457,'X13'!$B:$AZ,2,FALSE)),"B")))))))))))))))</f>
        <v xml:space="preserve"> </v>
      </c>
      <c r="J457" s="183" t="str">
        <f ca="1">IF(ISERROR(IF($X$1=1,(VLOOKUP(B457,'X1'!$B:$AZ,3,FALSE)),IF($X$1=2,(VLOOKUP(B457,'X2'!$B:$AZ,3,FALSE)),IF($X$1=3,(VLOOKUP(B457,'X3'!$B:$AZ,3,FALSE)),IF($X$1=4,(VLOOKUP(B457,'X4'!$B:$AZ,3,FALSE)),IF($X$1=5,(VLOOKUP(B457,'X5'!$B:$AZ,3,FALSE)),IF($X$1=6,(VLOOKUP(B457,'X6'!$B:$AZ,3,FALSE)),IF($X$1=7,(VLOOKUP(B457,'X7'!$B:$AZ,3,FALSE)),IF($X$1=8,(VLOOKUP(B457,'X8'!$B:$AZ,3,FALSE)),IF($X$1=9,(VLOOKUP(B457,'X9'!$B:$AZ,3,FALSE)),IF($X$1=10,(VLOOKUP(B457,'X10'!$B:$AZ,3,FALSE)),IF($X$1=11,(VLOOKUP(B457,'X11'!$B:$AZ,3,FALSE)),IF($X$1=12,(VLOOKUP(B457,'X12'!$B:$AZ,3,FALSE)),IF($X$1=13,(VLOOKUP(B457,'X13'!$B:$AZ,3,FALSE)),"B"))))))))))))))=TRUE," ",(IF($X$1=1,(VLOOKUP(B457,'X1'!$B:$AZ,3,FALSE)),IF($X$1=2,(VLOOKUP(B457,'X2'!$B:$AZ,3,FALSE)),IF($X$1=3,(VLOOKUP(B457,'X3'!$B:$AZ,3,FALSE)),IF($X$1=4,(VLOOKUP(B457,'X4'!$B:$AZ,3,FALSE)),IF($X$1=5,(VLOOKUP(B457,'X5'!$B:$AZ,3,FALSE)),IF($X$1=6,(VLOOKUP(B457,'X6'!$B:$AZ,3,FALSE)),IF($X$1=7,(VLOOKUP(B457,'X7'!$B:$AZ,3,FALSE)),IF($X$1=8,(VLOOKUP(B457,'X8'!$B:$AZ,3,FALSE)),IF($X$1=9,(VLOOKUP(B457,'X9'!$B:$AZ,3,FALSE)),IF($X$1=10,(VLOOKUP(B457,'X10'!$B:$AZ,3,FALSE)),IF($X$1=11,(VLOOKUP(B457,'X11'!$B:$AZ,3,FALSE)),IF($X$1=12,(VLOOKUP(B457,'X12'!$B:$AZ,3,FALSE)),IF($X$1=13,(VLOOKUP(B457,'X13'!$B:$AZ,3,FALSE)),"B")))))))))))))))</f>
        <v xml:space="preserve"> </v>
      </c>
      <c r="K457" s="183" t="str">
        <f ca="1">IF(ISERROR(IF($X$1=1,(VLOOKUP(B457,'X1'!$B:$AZ,5,FALSE)),IF($X$1=2,(VLOOKUP(B457,'X2'!$B:$AZ,5,FALSE)),IF($X$1=3,(VLOOKUP(B457,'X3'!$B:$AZ,5,FALSE)),IF($X$1=4,(VLOOKUP(B457,'X4'!$B:$AZ,5,FALSE)),IF($X$1=5,(VLOOKUP(B457,'X5'!$B:$AZ,5,FALSE)),IF($X$1=6,(VLOOKUP(B457,'X6'!$B:$AZ,5,FALSE)),IF($X$1=7,(VLOOKUP(B457,'X7'!$B:$AZ,5,FALSE)),IF($X$1=8,(VLOOKUP(B457,'X8'!$B:$AZ,5,FALSE)),IF($X$1=9,(VLOOKUP(B457,'X9'!$B:$AZ,5,FALSE)),IF($X$1=10,(VLOOKUP(B457,'X10'!$B:$AZ,5,FALSE)),IF($X$1=11,(VLOOKUP(B457,'X11'!$B:$AZ,5,FALSE)),IF($X$1=12,(VLOOKUP(B457,'X12'!$B:$AZ,5,FALSE)),IF($X$1=13,(VLOOKUP(B457,'X13'!$B:$AZ,5,FALSE)),"B"))))))))))))))=TRUE," ",(IF($X$1=1,(VLOOKUP(B457,'X1'!$B:$AZ,5,FALSE)),IF($X$1=2,(VLOOKUP(B457,'X2'!$B:$AZ,5,FALSE)),IF($X$1=3,(VLOOKUP(B457,'X3'!$B:$AZ,5,FALSE)),IF($X$1=4,(VLOOKUP(B457,'X4'!$B:$AZ,5,FALSE)),IF($X$1=5,(VLOOKUP(B457,'X5'!$B:$AZ,5,FALSE)),IF($X$1=6,(VLOOKUP(B457,'X6'!$B:$AZ,5,FALSE)),IF($X$1=7,(VLOOKUP(B457,'X7'!$B:$AZ,5,FALSE)),IF($X$1=8,(VLOOKUP(B457,'X8'!$B:$AZ,5,FALSE)),IF($X$1=9,(VLOOKUP(B457,'X9'!$B:$AZ,5,FALSE)),IF($X$1=10,(VLOOKUP(B457,'X10'!$B:$AZ,5,FALSE)),IF($X$1=11,(VLOOKUP(B457,'X11'!$B:$AZ,5,FALSE)),IF($X$1=12,(VLOOKUP(B457,'X12'!$B:$AZ,5,FALSE)),IF($X$1=13,(VLOOKUP(B457,'X13'!$B:$AZ,5,FALSE)),"B")))))))))))))))</f>
        <v xml:space="preserve"> </v>
      </c>
      <c r="L457" s="184" t="str">
        <f ca="1">IF(ISERROR(IF($X$1=1,(VLOOKUP(B457,'X1'!$B:$AZ,9,FALSE)),IF($X$1=2,(VLOOKUP(B457,'X2'!$B:$AZ,9,FALSE)),IF($X$1=3,(VLOOKUP(B457,'X3'!$B:$AZ,9,FALSE)),IF($X$1=4,(VLOOKUP(B457,'X4'!$B:$AZ,9,FALSE)),IF($X$1=5,(VLOOKUP(B457,'X5'!$B:$AZ,9,FALSE)),IF($X$1=6,(VLOOKUP(B457,'X6'!$B:$AZ,9,FALSE)),IF($X$1=7,(VLOOKUP(B457,'X7'!$B:$AZ,9,FALSE)),IF($X$1=8,(VLOOKUP(B457,'X8'!$B:$AZ,9,FALSE)),IF($X$1=9,(VLOOKUP(B457,'X9'!$B:$AZ,9,FALSE)),IF($X$1=10,(VLOOKUP(B457,'X10'!$B:$AZ,9,FALSE)),IF($X$1=11,(VLOOKUP(B457,'X11'!$B:$AZ,9,FALSE)),IF($X$1=12,(VLOOKUP(B457,'X12'!$B:$AZ,9,FALSE)),IF($X$1=13,(VLOOKUP(B457,'X13'!$B:$AZ,9,FALSE)),"B"))))))))))))))=TRUE," ",(IF($X$1=1,(VLOOKUP(B457,'X1'!$B:$AZ,9,FALSE)),IF($X$1=2,(VLOOKUP(B457,'X2'!$B:$AZ,9,FALSE)),IF($X$1=3,(VLOOKUP(B457,'X3'!$B:$AZ,9,FALSE)),IF($X$1=4,(VLOOKUP(B457,'X4'!$B:$AZ,9,FALSE)),IF($X$1=5,(VLOOKUP(B457,'X5'!$B:$AZ,9,FALSE)),IF($X$1=6,(VLOOKUP(B457,'X6'!$B:$AZ,9,FALSE)),IF($X$1=7,(VLOOKUP(B457,'X7'!$B:$AZ,9,FALSE)),IF($X$1=8,(VLOOKUP(B457,'X8'!$B:$AZ,9,FALSE)),IF($X$1=9,(VLOOKUP(B457,'X9'!$B:$AZ,9,FALSE)),IF($X$1=10,(VLOOKUP(B457,'X10'!$B:$AZ,9,FALSE)),IF($X$1=11,(VLOOKUP(B457,'X11'!$B:$AZ,9,FALSE)),IF($X$1=12,(VLOOKUP(B457,'X12'!$B:$AZ,9,FALSE)),IF($X$1=13,(VLOOKUP(B457,'X13'!$B:$AZ,9,FALSE)),"B")))))))))))))))</f>
        <v xml:space="preserve"> </v>
      </c>
      <c r="M457" s="184" t="str">
        <f ca="1">IF(ISERROR(IF($X$1=1,(VLOOKUP(B457,'X1'!$B:$AZ,10,FALSE)),IF($X$1=2,(VLOOKUP(B457,'X2'!$B:$AZ,10,FALSE)),IF($X$1=3,(VLOOKUP(B457,'X3'!$B:$AZ,10,FALSE)),IF($X$1=4,(VLOOKUP(B457,'X4'!$B:$AZ,10,FALSE)),IF($X$1=5,(VLOOKUP(B457,'X5'!$B:$AZ,10,FALSE)),IF($X$1=6,(VLOOKUP(B457,'X6'!$B:$AZ,10,FALSE)),IF($X$1=7,(VLOOKUP(B457,'X7'!$B:$AZ,10,FALSE)),IF($X$1=8,(VLOOKUP(B457,'X8'!$B:$AZ,10,FALSE)),IF($X$1=9,(VLOOKUP(B457,'X9'!$B:$AZ,10,FALSE)),IF($X$1=10,(VLOOKUP(B457,'X10'!$B:$AZ,10,FALSE)),IF($X$1=11,(VLOOKUP(B457,'X11'!$B:$AZ,10,FALSE)),IF($X$1=12,(VLOOKUP(B457,'X12'!$B:$AZ,10,FALSE)),IF($X$1=13,(VLOOKUP(B457,'X13'!$B:$AZ,10,FALSE)),"B"))))))))))))))=TRUE," ",(IF($X$1=1,(VLOOKUP(B457,'X1'!$B:$AZ,10,FALSE)),IF($X$1=2,(VLOOKUP(B457,'X2'!$B:$AZ,10,FALSE)),IF($X$1=3,(VLOOKUP(B457,'X3'!$B:$AZ,10,FALSE)),IF($X$1=4,(VLOOKUP(B457,'X4'!$B:$AZ,10,FALSE)),IF($X$1=5,(VLOOKUP(B457,'X5'!$B:$AZ,10,FALSE)),IF($X$1=6,(VLOOKUP(B457,'X6'!$B:$AZ,10,FALSE)),IF($X$1=7,(VLOOKUP(B457,'X7'!$B:$AZ,10,FALSE)),IF($X$1=8,(VLOOKUP(B457,'X8'!$B:$AZ,10,FALSE)),IF($X$1=9,(VLOOKUP(B457,'X9'!$B:$AZ,10,FALSE)),IF($X$1=10,(VLOOKUP(B457,'X10'!$B:$AZ,10,FALSE)),IF($X$1=11,(VLOOKUP(B457,'X11'!$B:$AZ,10,FALSE)),IF($X$1=12,(VLOOKUP(B457,'X12'!$B:$AZ,10,FALSE)),IF($X$1=13,(VLOOKUP(B457,'X13'!$B:$AZ,10,FALSE)),"B")))))))))))))))</f>
        <v xml:space="preserve"> </v>
      </c>
      <c r="N457" s="185" t="str">
        <f ca="1">IF(ISERROR(IF($X$1=1,(VLOOKUP(B457,'X1'!$B:$AZ,45,FALSE)),IF($X$1=2,(VLOOKUP(B457,'X2'!$B:$AZ,45,FALSE)),IF($X$1=3,(VLOOKUP(B457,'X3'!$B:$AZ,45,FALSE)),IF($X$1=4,(VLOOKUP(B457,'X4'!$B:$AZ,45,FALSE)),IF($X$1=5,(VLOOKUP(B457,'X5'!$B:$AZ,45,FALSE)),IF($X$1=6,(VLOOKUP(B457,'X6'!$B:$AZ,45,FALSE)),IF($X$1=7,(VLOOKUP(B457,'X7'!$B:$AZ,45,FALSE)),IF($X$1=8,(VLOOKUP(B457,'X8'!$B:$AZ,45,FALSE)),IF($X$1=9,(VLOOKUP(B457,'X9'!$B:$AZ,45,FALSE)),IF($X$1=10,(VLOOKUP(B457,'X10'!$B:$AZ,45,FALSE)),IF($X$1=11,(VLOOKUP(B457,'X11'!$B:$AZ,45,FALSE)),IF($X$1=12,(VLOOKUP(B457,'X12'!$B:$AZ,45,FALSE)),IF($X$1=13,(VLOOKUP(B457,'X13'!$B:$AZ,45,FALSE)),"B"))))))))))))))=TRUE," ",(IF($X$1=1,(VLOOKUP(B457,'X1'!$B:$AZ,45,FALSE)),IF($X$1=2,(VLOOKUP(B457,'X2'!$B:$AZ,45,FALSE)),IF($X$1=3,(VLOOKUP(B457,'X3'!$B:$AZ,45,FALSE)),IF($X$1=4,(VLOOKUP(B457,'X4'!$B:$AZ,45,FALSE)),IF($X$1=5,(VLOOKUP(B457,'X5'!$B:$AZ,45,FALSE)),IF($X$1=6,(VLOOKUP(B457,'X6'!$B:$AZ,45,FALSE)),IF($X$1=7,(VLOOKUP(B457,'X7'!$B:$AZ,45,FALSE)),IF($X$1=8,(VLOOKUP(B457,'X8'!$B:$AZ,45,FALSE)),IF($X$1=9,(VLOOKUP(B457,'X9'!$B:$AZ,45,FALSE)),IF($X$1=10,(VLOOKUP(B457,'X10'!$B:$AZ,45,FALSE)),IF($X$1=11,(VLOOKUP(B457,'X11'!$B:$AZ,45,FALSE)),IF($X$1=12,(VLOOKUP(B457,'X12'!$B:$AZ,45,FALSE)),IF($X$1=13,(VLOOKUP(B457,'X13'!$B:$AZ,45,FALSE)),"B")))))))))))))))</f>
        <v xml:space="preserve"> </v>
      </c>
      <c r="O457" s="184" t="str">
        <f ca="1">IF(ISERROR(IF($X$1=1,(VLOOKUP(B457,'X1'!$B:$AZ,11,FALSE)),IF($X$1=2,(VLOOKUP(B457,'X2'!$B:$AZ,11,FALSE)),IF($X$1=3,(VLOOKUP(B457,'X3'!$B:$AZ,11,FALSE)),IF($X$1=4,(VLOOKUP(B457,'X4'!$B:$AZ,11,FALSE)),IF($X$1=5,(VLOOKUP(B457,'X5'!$B:$AZ,11,FALSE)),IF($X$1=6,(VLOOKUP(B457,'X6'!$B:$AZ,11,FALSE)),IF($X$1=7,(VLOOKUP(B457,'X7'!$B:$AZ,11,FALSE)),IF($X$1=8,(VLOOKUP(B457,'X8'!$B:$AZ,11,FALSE)),IF($X$1=9,(VLOOKUP(B457,'X9'!$B:$AZ,11,FALSE)),IF($X$1=10,(VLOOKUP(B457,'X10'!$B:$AZ,11,FALSE)),IF($X$1=11,(VLOOKUP(B457,'X11'!$B:$AZ,11,FALSE)),IF($X$1=12,(VLOOKUP(B457,'X12'!$B:$AZ,11,FALSE)),IF($X$1=13,(VLOOKUP(B457,'X13'!$B:$AZ,11,FALSE)),"B"))))))))))))))=TRUE," ",(IF($X$1=1,(VLOOKUP(B457,'X1'!$B:$AZ,11,FALSE)),IF($X$1=2,(VLOOKUP(B457,'X2'!$B:$AZ,11,FALSE)),IF($X$1=3,(VLOOKUP(B457,'X3'!$B:$AZ,11,FALSE)),IF($X$1=4,(VLOOKUP(B457,'X4'!$B:$AZ,11,FALSE)),IF($X$1=5,(VLOOKUP(B457,'X5'!$B:$AZ,11,FALSE)),IF($X$1=6,(VLOOKUP(B457,'X6'!$B:$AZ,11,FALSE)),IF($X$1=7,(VLOOKUP(B457,'X7'!$B:$AZ,11,FALSE)),IF($X$1=8,(VLOOKUP(B457,'X8'!$B:$AZ,11,FALSE)),IF($X$1=9,(VLOOKUP(B457,'X9'!$B:$AZ,11,FALSE)),IF($X$1=10,(VLOOKUP(B457,'X10'!$B:$AZ,11,FALSE)),IF($X$1=11,(VLOOKUP(B457,'X11'!$B:$AZ,11,FALSE)),IF($X$1=12,(VLOOKUP(B457,'X12'!$B:$AZ,11,FALSE)),IF($X$1=13,(VLOOKUP(B457,'X13'!$B:$AZ,11,FALSE)),"B")))))))))))))))</f>
        <v xml:space="preserve"> </v>
      </c>
      <c r="P457" s="184" t="str">
        <f ca="1">IF(ISERROR(IF($X$1=1,(VLOOKUP(B457,'X1'!$B:$AZ,12,FALSE)),IF($X$1=2,(VLOOKUP(B457,'X2'!$B:$AZ,12,FALSE)),IF($X$1=3,(VLOOKUP(B457,'X3'!$B:$AZ,12,FALSE)),IF($X$1=4,(VLOOKUP(B457,'X4'!$B:$AZ,12,FALSE)),IF($X$1=5,(VLOOKUP(B457,'X5'!$B:$AZ,12,FALSE)),IF($X$1=6,(VLOOKUP(B457,'X6'!$B:$AZ,12,FALSE)),IF($X$1=7,(VLOOKUP(B457,'X7'!$B:$AZ,12,FALSE)),IF($X$1=8,(VLOOKUP(B457,'X8'!$B:$AZ,12,FALSE)),IF($X$1=9,(VLOOKUP(B457,'X9'!$B:$AZ,12,FALSE)),IF($X$1=10,(VLOOKUP(B457,'X10'!$B:$AZ,12,FALSE)),IF($X$1=11,(VLOOKUP(B457,'X11'!$B:$AZ,12,FALSE)),IF($X$1=12,(VLOOKUP(B457,'X12'!$B:$AZ,12,FALSE)),IF($X$1=13,(VLOOKUP(B457,'X13'!$B:$AZ,12,FALSE)),"B"))))))))))))))=TRUE," ",(IF($X$1=1,(VLOOKUP(B457,'X1'!$B:$AZ,12,FALSE)),IF($X$1=2,(VLOOKUP(B457,'X2'!$B:$AZ,12,FALSE)),IF($X$1=3,(VLOOKUP(B457,'X3'!$B:$AZ,12,FALSE)),IF($X$1=4,(VLOOKUP(B457,'X4'!$B:$AZ,12,FALSE)),IF($X$1=5,(VLOOKUP(B457,'X5'!$B:$AZ,12,FALSE)),IF($X$1=6,(VLOOKUP(B457,'X6'!$B:$AZ,12,FALSE)),IF($X$1=7,(VLOOKUP(B457,'X7'!$B:$AZ,12,FALSE)),IF($X$1=8,(VLOOKUP(B457,'X8'!$B:$AZ,12,FALSE)),IF($X$1=9,(VLOOKUP(B457,'X9'!$B:$AZ,12,FALSE)),IF($X$1=10,(VLOOKUP(B457,'X10'!$B:$AZ,12,FALSE)),IF($X$1=11,(VLOOKUP(B457,'X11'!$B:$AZ,12,FALSE)),IF($X$1=12,(VLOOKUP(B457,'X12'!$B:$AZ,12,FALSE)),IF($X$1=13,(VLOOKUP(B457,'X13'!$B:$AZ,12,FALSE)),"B")))))))))))))))</f>
        <v xml:space="preserve"> </v>
      </c>
      <c r="Q457" s="185" t="str">
        <f ca="1">IF(ISERROR(IF($X$1=1,(VLOOKUP(B457,'X1'!$B:$AZ,46,FALSE)),IF($X$1=2,(VLOOKUP(B457,'X2'!$B:$AZ,46,FALSE)),IF($X$1=3,(VLOOKUP(B457,'X3'!$B:$AZ,46,FALSE)),IF($X$1=4,(VLOOKUP(B457,'X4'!$B:$AZ,46,FALSE)),IF($X$1=5,(VLOOKUP(B457,'X5'!$B:$AZ,46,FALSE)),IF($X$1=6,(VLOOKUP(B457,'X6'!$B:$AZ,46,FALSE)),IF($X$1=7,(VLOOKUP(B457,'X7'!$B:$AZ,46,FALSE)),IF($X$1=8,(VLOOKUP(B457,'X8'!$B:$AZ,46,FALSE)),IF($X$1=9,(VLOOKUP(B457,'X9'!$B:$AZ,46,FALSE)),IF($X$1=10,(VLOOKUP(B457,'X10'!$B:$AZ,46,FALSE)),IF($X$1=11,(VLOOKUP(B457,'X11'!$B:$AZ,46,FALSE)),IF($X$1=12,(VLOOKUP(B457,'X12'!$B:$AZ,46,FALSE)),IF($X$1=13,(VLOOKUP(B457,'X13'!$B:$AZ,46,FALSE)),"B"))))))))))))))=TRUE," ",(IF($X$1=1,(VLOOKUP(B457,'X1'!$B:$AZ,46,FALSE)),IF($X$1=2,(VLOOKUP(B457,'X2'!$B:$AZ,46,FALSE)),IF($X$1=3,(VLOOKUP(B457,'X3'!$B:$AZ,46,FALSE)),IF($X$1=4,(VLOOKUP(B457,'X4'!$B:$AZ,46,FALSE)),IF($X$1=5,(VLOOKUP(B457,'X5'!$B:$AZ,46,FALSE)),IF($X$1=6,(VLOOKUP(B457,'X6'!$B:$AZ,46,FALSE)),IF($X$1=7,(VLOOKUP(B457,'X7'!$B:$AZ,46,FALSE)),IF($X$1=8,(VLOOKUP(B457,'X8'!$B:$AZ,46,FALSE)),IF($X$1=9,(VLOOKUP(B457,'X9'!$B:$AZ,46,FALSE)),IF($X$1=10,(VLOOKUP(B457,'X10'!$B:$AZ,46,FALSE)),IF($X$1=11,(VLOOKUP(B457,'X11'!$B:$AZ,46,FALSE)),IF($X$1=12,(VLOOKUP(B457,'X12'!$B:$AZ,46,FALSE)),IF($X$1=13,(VLOOKUP(B457,'X13'!$B:$AZ,46,FALSE)),"B")))))))))))))))</f>
        <v xml:space="preserve"> </v>
      </c>
      <c r="R457" s="185" t="str">
        <f ca="1">IF(ISERROR(IF($X$1=1,(VLOOKUP(B457,'X1'!$B:$AZ,15,FALSE)),IF($X$1=2,(VLOOKUP(B457,'X2'!$B:$AZ,15,FALSE)),IF($X$1=3,(VLOOKUP(B457,'X3'!$B:$AZ,15,FALSE)),IF($X$1=4,(VLOOKUP(B457,'X4'!$B:$AZ,15,FALSE)),IF($X$1=5,(VLOOKUP(B457,'X5'!$B:$AZ,15,FALSE)),IF($X$1=6,(VLOOKUP(B457,'X6'!$B:$AZ,15,FALSE)),IF($X$1=7,(VLOOKUP(B457,'X7'!$B:$AZ,15,FALSE)),IF($X$1=8,(VLOOKUP(B457,'X8'!$B:$AZ,15,FALSE)),IF($X$1=9,(VLOOKUP(B457,'X9'!$B:$AZ,15,FALSE)),IF($X$1=10,(VLOOKUP(B457,'X10'!$B:$AZ,15,FALSE)),IF($X$1=11,(VLOOKUP(B457,'X11'!$B:$AZ,15,FALSE)),IF($X$1=12,(VLOOKUP(B457,'X12'!$B:$AZ,15,FALSE)),IF($X$1=13,(VLOOKUP(B457,'X13'!$B:$AZ,15,FALSE)),"B"))))))))))))))=TRUE," ",(IF($X$1=1,(VLOOKUP(B457,'X1'!$B:$AZ,15,FALSE)),IF($X$1=2,(VLOOKUP(B457,'X2'!$B:$AZ,15,FALSE)),IF($X$1=3,(VLOOKUP(B457,'X3'!$B:$AZ,15,FALSE)),IF($X$1=4,(VLOOKUP(B457,'X4'!$B:$AZ,15,FALSE)),IF($X$1=5,(VLOOKUP(B457,'X5'!$B:$AZ,15,FALSE)),IF($X$1=6,(VLOOKUP(B457,'X6'!$B:$AZ,15,FALSE)),IF($X$1=7,(VLOOKUP(B457,'X7'!$B:$AZ,15,FALSE)),IF($X$1=8,(VLOOKUP(B457,'X8'!$B:$AZ,15,FALSE)),IF($X$1=9,(VLOOKUP(B457,'X9'!$B:$AZ,15,FALSE)),IF($X$1=10,(VLOOKUP(B457,'X10'!$B:$AZ,15,FALSE)),IF($X$1=11,(VLOOKUP(B457,'X11'!$B:$AZ,15,FALSE)),IF($X$1=12,(VLOOKUP(B457,'X12'!$B:$AZ,15,FALSE)),IF($X$1=13,(VLOOKUP(B457,'X13'!$B:$AZ,15,FALSE)),"B")))))))))))))))</f>
        <v xml:space="preserve"> </v>
      </c>
      <c r="S457" s="185" t="str">
        <f ca="1">IF(ISERROR(IF((IF($X$1=1,(VLOOKUP(B457,'X1'!$B:$AZ,14,FALSE)),(IF($X$1=2,(VLOOKUP(B457,'X2'!$B:$AZ,14,FALSE)),(IF($X$1=3,(VLOOKUP(B457,'X3'!$B:$AZ,14,FALSE)),(IF($X$1=4,(VLOOKUP(B457,'X4'!$B:$AZ,14,FALSE)),(IF($X$1=5,(VLOOKUP(B457,'X5'!$B:$AZ,14,FALSE)),(IF($X$1=6,(VLOOKUP(B457,'X6'!$B:$AZ,14,FALSE)),(IF($X$1=7,(VLOOKUP(B457,'X7'!$B:$AZ,14,FALSE)),(IF($X$1=8,(VLOOKUP(B457,'X8'!$B:$AZ,14,FALSE)),(IF($X$1=9,(VLOOKUP(B457,'X9'!$B:$AZ,14,FALSE)),(IF($X$1=10,(VLOOKUP(B457,'X10'!$B:$AZ,14,FALSE)),(IF($X$1=11,(VLOOKUP(B457,'X11'!$B:$AZ,14,FALSE)),(IF($X$1=12,(VLOOKUP(B457,'X12'!$B:$AZ,14,FALSE)),(VLOOKUP(B457,'X13'!$B:$AZ,14,FALSE))))))))))))))))))))))))))=$V$1," ",(IF($X$1=1,(VLOOKUP(B457,'X1'!$B:$AZ,14,FALSE)),(IF($X$1=2,(VLOOKUP(B457,'X2'!$B:$AZ,14,FALSE)),(IF($X$1=3,(VLOOKUP(B457,'X3'!$B:$AZ,14,FALSE)),(IF($X$1=4,(VLOOKUP(B457,'X4'!$B:$AZ,14,FALSE)),(IF($X$1=5,(VLOOKUP(B457,'X5'!$B:$AZ,14,FALSE)),(IF($X$1=6,(VLOOKUP(B457,'X6'!$B:$AZ,14,FALSE)),(IF($X$1=7,(VLOOKUP(B457,'X7'!$B:$AZ,14,FALSE)),(IF($X$1=8,(VLOOKUP(B457,'X8'!$B:$AZ,14,FALSE)),(IF($X$1=9,(VLOOKUP(B457,'X9'!$B:$AZ,14,FALSE)),(IF($X$1=10,(VLOOKUP(B457,'X10'!$B:$AZ,14,FALSE)),(IF($X$1=11,(VLOOKUP(B457,'X11'!$B:$AZ,14,FALSE)),(IF($X$1=12,(VLOOKUP(B457,'X12'!$B:$AZ,14,FALSE)),(VLOOKUP(B457,'X13'!$B:$AZ,14,FALSE))))))))))))))))))))))))))))=TRUE," ",(IF((IF($X$1=1,(VLOOKUP(B457,'X1'!$B:$AZ,14,FALSE)),(IF($X$1=2,(VLOOKUP(B457,'X2'!$B:$AZ,14,FALSE)),(IF($X$1=3,(VLOOKUP(B457,'X3'!$B:$AZ,14,FALSE)),(IF($X$1=4,(VLOOKUP(B457,'X4'!$B:$AZ,14,FALSE)),(IF($X$1=5,(VLOOKUP(B457,'X5'!$B:$AZ,14,FALSE)),(IF($X$1=6,(VLOOKUP(B457,'X6'!$B:$AZ,14,FALSE)),(IF($X$1=7,(VLOOKUP(B457,'X7'!$B:$AZ,14,FALSE)),(IF($X$1=8,(VLOOKUP(B457,'X8'!$B:$AZ,14,FALSE)),(IF($X$1=9,(VLOOKUP(B457,'X9'!$B:$AZ,14,FALSE)),(IF($X$1=10,(VLOOKUP(B457,'X10'!$B:$AZ,14,FALSE)),(IF($X$1=11,(VLOOKUP(B457,'X11'!$B:$AZ,14,FALSE)),(IF($X$1=12,(VLOOKUP(B457,'X12'!$B:$AZ,14,FALSE)),(VLOOKUP(B457,'X13'!$B:$AZ,14,FALSE))))))))))))))))))))))))))=$V$1," ",(IF($X$1=1,(VLOOKUP(B457,'X1'!$B:$AZ,14,FALSE)),(IF($X$1=2,(VLOOKUP(B457,'X2'!$B:$AZ,14,FALSE)),(IF($X$1=3,(VLOOKUP(B457,'X3'!$B:$AZ,14,FALSE)),(IF($X$1=4,(VLOOKUP(B457,'X4'!$B:$AZ,14,FALSE)),(IF($X$1=5,(VLOOKUP(B457,'X5'!$B:$AZ,14,FALSE)),(IF($X$1=6,(VLOOKUP(B457,'X6'!$B:$AZ,14,FALSE)),(IF($X$1=7,(VLOOKUP(B457,'X7'!$B:$AZ,14,FALSE)),(IF($X$1=8,(VLOOKUP(B457,'X8'!$B:$AZ,14,FALSE)),(IF($X$1=9,(VLOOKUP(B457,'X9'!$B:$AZ,14,FALSE)),(IF($X$1=10,(VLOOKUP(B457,'X10'!$B:$AZ,14,FALSE)),(IF($X$1=11,(VLOOKUP(B457,'X11'!$B:$AZ,14,FALSE)),(IF($X$1=12,(VLOOKUP(B457,'X12'!$B:$AZ,14,FALSE)),(VLOOKUP(B457,'X13'!$B:$AZ,14,FALSE)))))))))))))))))))))))))))))</f>
        <v xml:space="preserve"> </v>
      </c>
    </row>
    <row r="458" spans="1:19" ht="14.1" customHeight="1" x14ac:dyDescent="0.2">
      <c r="A458" s="156" t="s">
        <v>1058</v>
      </c>
      <c r="B458" s="122" t="str">
        <f>IF(ISERROR(IF($U$16=1,(VLOOKUP(A458,$AC$89:$AH$125,2,FALSE)),IF((IF($X$1=1,'X1'!B417,(IF($X$1=2,'X2'!B417,(IF($X$1=3,'X3'!B417,(IF($X$1=4,'X4'!B417,(IF($X$1=5,'X5'!B417,(IF($X$1=6,'X6'!B417,(IF($X$1=7,'X7'!B417,(IF($X$1=8,'X8'!B417,(IF($X$1=9,'X9'!B417,(IF($X$1=10,'X10'!B417,(IF($X$1=11,'X11'!B417,(IF($X$1=12,'X12'!B417,'X13'!B417))))))))))))))))))))))))="","",(IF($X$1=1,'X1'!B417,(IF($X$1=2,'X2'!B417,(IF($X$1=3,'X3'!B417,(IF($X$1=4,'X4'!B417,(IF($X$1=5,'X5'!B417,(IF($X$1=6,'X6'!B417,(IF($X$1=7,'X7'!B417,(IF($X$1=8,'X8'!B417,(IF($X$1=9,'X9'!B417,(IF($X$1=10,'X10'!B417,(IF($X$1=11,'X11'!B417,(IF($X$1=12,'X12'!B417,'X13'!B417)))))))))))))))))))))))))))=TRUE," ",(IF($U$16=1,(VLOOKUP(A458,$AC$89:$AH$125,2,FALSE)),IF((IF($X$1=1,'X1'!B417,(IF($X$1=2,'X2'!B417,(IF($X$1=3,'X3'!B417,(IF($X$1=4,'X4'!B417,(IF($X$1=5,'X5'!B417,(IF($X$1=6,'X6'!B417,(IF($X$1=7,'X7'!B417,(IF($X$1=8,'X8'!B417,(IF($X$1=9,'X9'!B417,(IF($X$1=10,'X10'!B417,(IF($X$1=11,'X11'!B417,(IF($X$1=12,'X12'!B417,'X13'!B417))))))))))))))))))))))))="","",(IF($X$1=1,'X1'!B417,(IF($X$1=2,'X2'!B417,(IF($X$1=3,'X3'!B417,(IF($X$1=4,'X4'!B417,(IF($X$1=5,'X5'!B417,(IF($X$1=6,'X6'!B417,(IF($X$1=7,'X7'!B417,(IF($X$1=8,'X8'!B417,(IF($X$1=9,'X9'!B417,(IF($X$1=10,'X10'!B417,(IF($X$1=11,'X11'!B417,(IF($X$1=12,'X12'!B417,'X13'!B417))))))))))))))))))))))))))))</f>
        <v/>
      </c>
      <c r="C458" s="181" t="str">
        <f ca="1">IF(ISERROR(IF($X$1=1,(VLOOKUP(B458,'X1'!$B:$AZ,47,FALSE)),IF($X$1=2,(VLOOKUP(B458,'X2'!$B:$AZ,47,FALSE)),IF($X$1=3,(VLOOKUP(B458,'X3'!$B:$AZ,47,FALSE)),IF($X$1=4,(VLOOKUP(B458,'X4'!$B:$AZ,47,FALSE)),IF($X$1=5,(VLOOKUP(B458,'X5'!$B:$AZ,47,FALSE)),IF($X$1=6,(VLOOKUP(B458,'X6'!$B:$AZ,47,FALSE)),IF($X$1=7,(VLOOKUP(B458,'X7'!$B:$AZ,47,FALSE)),IF($X$1=8,(VLOOKUP(B458,'X8'!$B:$AZ,47,FALSE)),IF($X$1=9,(VLOOKUP(B458,'X9'!$B:$AZ,47,FALSE)),IF($X$1=10,(VLOOKUP(B458,'X10'!$B:$AZ,47,FALSE)),IF($X$1=11,(VLOOKUP(B458,'X11'!$B:$AZ,47,FALSE)),IF($X$1=12,(VLOOKUP(B458,'X12'!$B:$AZ,47,FALSE)),IF($X$1=13,(VLOOKUP(B458,'X13'!$B:$AZ,47,FALSE)),"B"))))))))))))))=TRUE," ",(IF($X$1=1,(VLOOKUP(B458,'X1'!$B:$AZ,47,FALSE)),IF($X$1=2,(VLOOKUP(B458,'X2'!$B:$AZ,47,FALSE)),IF($X$1=3,(VLOOKUP(B458,'X3'!$B:$AZ,47,FALSE)),IF($X$1=4,(VLOOKUP(B458,'X4'!$B:$AZ,47,FALSE)),IF($X$1=5,(VLOOKUP(B458,'X5'!$B:$AZ,47,FALSE)),IF($X$1=6,(VLOOKUP(B458,'X6'!$B:$AZ,47,FALSE)),IF($X$1=7,(VLOOKUP(B458,'X7'!$B:$AZ,47,FALSE)),IF($X$1=8,(VLOOKUP(B458,'X8'!$B:$AZ,47,FALSE)),IF($X$1=9,(VLOOKUP(B458,'X9'!$B:$AZ,47,FALSE)),IF($X$1=10,(VLOOKUP(B458,'X10'!$B:$AZ,47,FALSE)),IF($X$1=11,(VLOOKUP(B458,'X11'!$B:$AZ,47,FALSE)),IF($X$1=12,(VLOOKUP(B458,'X12'!$B:$AZ,47,FALSE)),IF($X$1=13,(VLOOKUP(B458,'X13'!$B:$AZ,47,FALSE)),"B")))))))))))))))</f>
        <v xml:space="preserve"> </v>
      </c>
      <c r="D458" s="181" t="str">
        <f ca="1">IF(ISERROR(IF($X$1=1,(VLOOKUP(B458,'X1'!$B:$AP,41,FALSE)),IF($X$1=2,(VLOOKUP(B458,'X2'!$B:$AP,41,FALSE)),IF($X$1=3,(VLOOKUP(B458,'X3'!$B:$AP,41,FALSE)),IF($X$1=4,(VLOOKUP(B458,'X4'!$B:$AP,41,FALSE)),IF($X$1=5,(VLOOKUP(B458,'X5'!$B:$AP,41,FALSE)),IF($X$1=6,(VLOOKUP(B458,'X6'!$B:$AP,41,FALSE)),IF($X$1=7,(VLOOKUP(B458,'X7'!$B:$AP,41,FALSE)),IF($X$1=8,(VLOOKUP(B458,'X8'!$B:$AP,41,FALSE)),IF($X$1=9,(VLOOKUP(B458,'X9'!$B:$AP,41,FALSE)),IF($X$1=10,(VLOOKUP(B458,'X10'!$B:$AP,41,FALSE)),IF($X$1=11,(VLOOKUP(B458,'X11'!$B:$AP,41,FALSE)),IF($X$1=12,(VLOOKUP(B458,'X12'!$B:$AP,41,FALSE)),IF($X$1=13,(VLOOKUP(B458,'X13'!$B:$AP,41,FALSE)),"B"))))))))))))))=TRUE," ",(IF($X$1=1,(VLOOKUP(B458,'X1'!$B:$AP,41,FALSE)),IF($X$1=2,(VLOOKUP(B458,'X2'!$B:$AP,41,FALSE)),IF($X$1=3,(VLOOKUP(B458,'X3'!$B:$AP,41,FALSE)),IF($X$1=4,(VLOOKUP(B458,'X4'!$B:$AP,41,FALSE)),IF($X$1=5,(VLOOKUP(B458,'X5'!$B:$AP,41,FALSE)),IF($X$1=6,(VLOOKUP(B458,'X6'!$B:$AP,41,FALSE)),IF($X$1=7,(VLOOKUP(B458,'X7'!$B:$AP,41,FALSE)),IF($X$1=8,(VLOOKUP(B458,'X8'!$B:$AP,41,FALSE)),IF($X$1=9,(VLOOKUP(B458,'X9'!$B:$AP,41,FALSE)),IF($X$1=10,(VLOOKUP(B458,'X10'!$B:$AP,41,FALSE)),IF($X$1=11,(VLOOKUP(B458,'X11'!$B:$AP,41,FALSE)),IF($X$1=12,(VLOOKUP(B458,'X12'!$B:$AP,41,FALSE)),IF($X$1=13,(VLOOKUP(B458,'X13'!$B:$AP,41,FALSE)),"B")))))))))))))))</f>
        <v xml:space="preserve"> </v>
      </c>
      <c r="E458" s="182" t="str">
        <f ca="1">IF(ISERROR(IF($X$1=1,(VLOOKUP(B458,'X1'!$B:$AP,7,FALSE)),IF($X$1=2,(VLOOKUP(B458,'X2'!$B:$AP,7,FALSE)),IF($X$1=3,(VLOOKUP(B458,'X3'!$B:$AP,7,FALSE)),IF($X$1=4,(VLOOKUP(B458,'X4'!$B:$AP,7,FALSE)),IF($X$1=5,(VLOOKUP(B458,'X5'!$B:$AP,7,FALSE)),IF($X$1=6,(VLOOKUP(B458,'X6'!$B:$AP,7,FALSE)),IF($X$1=7,(VLOOKUP(B458,'X7'!$B:$AP,7,FALSE)),IF($X$1=8,(VLOOKUP(B458,'X8'!$B:$AP,7,FALSE)),IF($X$1=9,(VLOOKUP(B458,'X9'!$B:$AP,7,FALSE)),IF($X$1=10,(VLOOKUP(B458,'X10'!$B:$AP,7,FALSE)),IF($X$1=11,(VLOOKUP(B458,'X11'!$B:$AP,7,FALSE)),IF($X$1=12,(VLOOKUP(B458,'X12'!$B:$AP,7,FALSE)),IF($X$1=13,(VLOOKUP(B458,'X13'!$B:$AP,7,FALSE)),"B"))))))))))))))=TRUE," ",(IF($X$1=1,(VLOOKUP(B458,'X1'!$B:$AP,7,FALSE)),IF($X$1=2,(VLOOKUP(B458,'X2'!$B:$AP,7,FALSE)),IF($X$1=3,(VLOOKUP(B458,'X3'!$B:$AP,7,FALSE)),IF($X$1=4,(VLOOKUP(B458,'X4'!$B:$AP,7,FALSE)),IF($X$1=5,(VLOOKUP(B458,'X5'!$B:$AP,7,FALSE)),IF($X$1=6,(VLOOKUP(B458,'X6'!$B:$AP,7,FALSE)),IF($X$1=7,(VLOOKUP(B458,'X7'!$B:$AP,7,FALSE)),IF($X$1=8,(VLOOKUP(B458,'X8'!$B:$AP,7,FALSE)),IF($X$1=9,(VLOOKUP(B458,'X9'!$B:$AP,7,FALSE)),IF($X$1=10,(VLOOKUP(B458,'X10'!$B:$AP,7,FALSE)),IF($X$1=11,(VLOOKUP(B458,'X11'!$B:$AP,7,FALSE)),IF($X$1=12,(VLOOKUP(B458,'X12'!$B:$AP,7,FALSE)),IF($X$1=13,(VLOOKUP(B458,'X13'!$B:$AP,7,FALSE)),"B")))))))))))))))</f>
        <v xml:space="preserve"> </v>
      </c>
      <c r="F458" s="182" t="str">
        <f ca="1">IF(ISERROR(IF((IF($X$1=1,(VLOOKUP(B458,'X1'!$B:$AO,6,FALSE)),(IF($X$1=2,(VLOOKUP(B458,'X2'!$B:$AO,6,FALSE)),(IF($X$1=3,(VLOOKUP(B458,'X3'!$B:$AO,6,FALSE)),(IF($X$1=4,(VLOOKUP(B458,'X4'!$B:$AO,6,FALSE)),(IF($X$1=5,(VLOOKUP(B458,'X5'!$B:$AO,6,FALSE)),(IF($X$1=6,(VLOOKUP(B458,'X6'!$B:$AO,6,FALSE)),(IF($X$1=7,(VLOOKUP(B458,'X7'!$B:$AO,6,FALSE)),(IF($X$1=8,(VLOOKUP(B458,'X8'!$B:$AO,6,FALSE)),(IF($X$1=9,(VLOOKUP(B458,'X9'!$B:$AO,6,FALSE)),(IF($X$1=10,(VLOOKUP(B458,'X10'!$B:$AO,6,FALSE)),(IF($X$1=11,(VLOOKUP(B458,'X11'!$B:$AO,6,FALSE)),(IF($X$1=12,(VLOOKUP(B458,'X12'!$B:$AO,6,FALSE)),(VLOOKUP(B458,'X13'!$B:$AO,6,FALSE))))))))))))))))))))))))))=$V$1," ",(IF($X$1=1,(VLOOKUP(B458,'X1'!$B:$AO,6,FALSE)),(IF($X$1=2,(VLOOKUP(B458,'X2'!$B:$AO,6,FALSE)),(IF($X$1=3,(VLOOKUP(B458,'X3'!$B:$AO,6,FALSE)),(IF($X$1=4,(VLOOKUP(B458,'X4'!$B:$AO,6,FALSE)),(IF($X$1=5,(VLOOKUP(B458,'X5'!$B:$AO,6,FALSE)),(IF($X$1=6,(VLOOKUP(B458,'X6'!$B:$AO,6,FALSE)),(IF($X$1=7,(VLOOKUP(B458,'X7'!$B:$AO,6,FALSE)),(IF($X$1=8,(VLOOKUP(B458,'X8'!$B:$AO,6,FALSE)),(IF($X$1=9,(VLOOKUP(B458,'X9'!$B:$AO,6,FALSE)),(IF($X$1=10,(VLOOKUP(B458,'X10'!$B:$AO,6,FALSE)),(IF($X$1=11,(VLOOKUP(B458,'X11'!$B:$AO,6,FALSE)),(IF($X$1=12,(VLOOKUP(B458,'X12'!$B:$AO,6,FALSE)),(VLOOKUP(B458,'X13'!$B:$AO,6,FALSE))))))))))))))))))))))))))))=TRUE," ",(IF((IF($X$1=1,(VLOOKUP(B458,'X1'!$B:$AO,6,FALSE)),(IF($X$1=2,(VLOOKUP(B458,'X2'!$B:$AO,6,FALSE)),(IF($X$1=3,(VLOOKUP(B458,'X3'!$B:$AO,6,FALSE)),(IF($X$1=4,(VLOOKUP(B458,'X4'!$B:$AO,6,FALSE)),(IF($X$1=5,(VLOOKUP(B458,'X5'!$B:$AO,6,FALSE)),(IF($X$1=6,(VLOOKUP(B458,'X6'!$B:$AO,6,FALSE)),(IF($X$1=7,(VLOOKUP(B458,'X7'!$B:$AO,6,FALSE)),(IF($X$1=8,(VLOOKUP(B458,'X8'!$B:$AO,6,FALSE)),(IF($X$1=9,(VLOOKUP(B458,'X9'!$B:$AO,6,FALSE)),(IF($X$1=10,(VLOOKUP(B458,'X10'!$B:$AO,6,FALSE)),(IF($X$1=11,(VLOOKUP(B458,'X11'!$B:$AO,6,FALSE)),(IF($X$1=12,(VLOOKUP(B458,'X12'!$B:$AO,6,FALSE)),(VLOOKUP(B458,'X13'!$B:$AO,6,FALSE))))))))))))))))))))))))))=$V$1," ",(IF($X$1=1,(VLOOKUP(B458,'X1'!$B:$AO,6,FALSE)),(IF($X$1=2,(VLOOKUP(B458,'X2'!$B:$AO,6,FALSE)),(IF($X$1=3,(VLOOKUP(B458,'X3'!$B:$AO,6,FALSE)),(IF($X$1=4,(VLOOKUP(B458,'X4'!$B:$AO,6,FALSE)),(IF($X$1=5,(VLOOKUP(B458,'X5'!$B:$AO,6,FALSE)),(IF($X$1=6,(VLOOKUP(B458,'X6'!$B:$AO,6,FALSE)),(IF($X$1=7,(VLOOKUP(B458,'X7'!$B:$AO,6,FALSE)),(IF($X$1=8,(VLOOKUP(B458,'X8'!$B:$AO,6,FALSE)),(IF($X$1=9,(VLOOKUP(B458,'X9'!$B:$AO,6,FALSE)),(IF($X$1=10,(VLOOKUP(B458,'X10'!$B:$AO,6,FALSE)),(IF($X$1=11,(VLOOKUP(B458,'X11'!$B:$AO,6,FALSE)),(IF($X$1=12,(VLOOKUP(B458,'X12'!$B:$AO,6,FALSE)),(VLOOKUP(B458,'X13'!$B:$AO,6,FALSE)))))))))))))))))))))))))))))</f>
        <v xml:space="preserve"> </v>
      </c>
      <c r="G458" s="182" t="str">
        <f ca="1">IF(ISERROR(IF($X$1=1,(VLOOKUP(B458,'X1'!$B:$AZ,44,FALSE)),IF($X$1=2,(VLOOKUP(B458,'X2'!$B:$AZ,44,FALSE)),IF($X$1=3,(VLOOKUP(B458,'X3'!$B:$AZ,44,FALSE)),IF($X$1=4,(VLOOKUP(B458,'X4'!$B:$AZ,44,FALSE)),IF($X$1=5,(VLOOKUP(B458,'X5'!$B:$AZ,44,FALSE)),IF($X$1=6,(VLOOKUP(B458,'X6'!$B:$AZ,44,FALSE)),IF($X$1=7,(VLOOKUP(B458,'X7'!$B:$AZ,44,FALSE)),IF($X$1=8,(VLOOKUP(B458,'X8'!$B:$AZ,44,FALSE)),IF($X$1=9,(VLOOKUP(B458,'X9'!$B:$AZ,44,FALSE)),IF($X$1=10,(VLOOKUP(B458,'X10'!$B:$AZ,44,FALSE)),IF($X$1=11,(VLOOKUP(B458,'X11'!$B:$AZ,44,FALSE)),IF($X$1=12,(VLOOKUP(B458,'X12'!$B:$AZ,44,FALSE)),IF($X$1=13,(VLOOKUP(B458,'X13'!$B:$AZ,44,FALSE)),"B"))))))))))))))=TRUE," ",(IF($X$1=1,(VLOOKUP(B458,'X1'!$B:$AZ,44,FALSE)),IF($X$1=2,(VLOOKUP(B458,'X2'!$B:$AZ,44,FALSE)),IF($X$1=3,(VLOOKUP(B458,'X3'!$B:$AZ,44,FALSE)),IF($X$1=4,(VLOOKUP(B458,'X4'!$B:$AZ,44,FALSE)),IF($X$1=5,(VLOOKUP(B458,'X5'!$B:$AZ,44,FALSE)),IF($X$1=6,(VLOOKUP(B458,'X6'!$B:$AZ,44,FALSE)),IF($X$1=7,(VLOOKUP(B458,'X7'!$B:$AZ,44,FALSE)),IF($X$1=8,(VLOOKUP(B458,'X8'!$B:$AZ,44,FALSE)),IF($X$1=9,(VLOOKUP(B458,'X9'!$B:$AZ,44,FALSE)),IF($X$1=10,(VLOOKUP(B458,'X10'!$B:$AZ,44,FALSE)),IF($X$1=11,(VLOOKUP(B458,'X11'!$B:$AZ,44,FALSE)),IF($X$1=12,(VLOOKUP(B458,'X12'!$B:$AZ,44,FALSE)),IF($X$1=13,(VLOOKUP(B458,'X13'!$B:$AZ,44,FALSE)),"B")))))))))))))))</f>
        <v xml:space="preserve"> </v>
      </c>
      <c r="H458" s="182" t="str">
        <f ca="1">IF(ISERROR(IF($X$1=1,(VLOOKUP(B458,'X1'!$B:$AZ,8,FALSE)),IF($X$1=2,(VLOOKUP(B458,'X2'!$B:$AZ,8,FALSE)),IF($X$1=3,(VLOOKUP(B458,'X3'!$B:$AZ,8,FALSE)),IF($X$1=4,(VLOOKUP(B458,'X4'!$B:$AZ,8,FALSE)),IF($X$1=5,(VLOOKUP(B458,'X5'!$B:$AZ,8,FALSE)),IF($X$1=6,(VLOOKUP(B458,'X6'!$B:$AZ,8,FALSE)),IF($X$1=7,(VLOOKUP(B458,'X7'!$B:$AZ,8,FALSE)),IF($X$1=8,(VLOOKUP(B458,'X8'!$B:$AZ,8,FALSE)),IF($X$1=9,(VLOOKUP(B458,'X9'!$B:$AZ,8,FALSE)),IF($X$1=10,(VLOOKUP(B458,'X10'!$B:$AZ,8,FALSE)),IF($X$1=11,(VLOOKUP(B458,'X11'!$B:$AZ,8,FALSE)),IF($X$1=12,(VLOOKUP(B458,'X12'!$B:$AZ,8,FALSE)),IF($X$1=13,(VLOOKUP(B458,'X13'!$B:$AZ,8,FALSE)),"B"))))))))))))))=TRUE," ",(IF($X$1=1,(VLOOKUP(B458,'X1'!$B:$AZ,8,FALSE)),IF($X$1=2,(VLOOKUP(B458,'X2'!$B:$AZ,8,FALSE)),IF($X$1=3,(VLOOKUP(B458,'X3'!$B:$AZ,8,FALSE)),IF($X$1=4,(VLOOKUP(B458,'X4'!$B:$AZ,8,FALSE)),IF($X$1=5,(VLOOKUP(B458,'X5'!$B:$AZ,8,FALSE)),IF($X$1=6,(VLOOKUP(B458,'X6'!$B:$AZ,8,FALSE)),IF($X$1=7,(VLOOKUP(B458,'X7'!$B:$AZ,8,FALSE)),IF($X$1=8,(VLOOKUP(B458,'X8'!$B:$AZ,8,FALSE)),IF($X$1=9,(VLOOKUP(B458,'X9'!$B:$AZ,8,FALSE)),IF($X$1=10,(VLOOKUP(B458,'X10'!$B:$AZ,8,FALSE)),IF($X$1=11,(VLOOKUP(B458,'X11'!$B:$AZ,8,FALSE)),IF($X$1=12,(VLOOKUP(B458,'X12'!$B:$AZ,8,FALSE)),IF($X$1=13,(VLOOKUP(B458,'X13'!$B:$AZ,8,FALSE)),"B")))))))))))))))</f>
        <v xml:space="preserve"> </v>
      </c>
      <c r="I458" s="183" t="str">
        <f ca="1">IF(ISERROR(IF($X$1=1,(VLOOKUP(B458,'X1'!$B:$AZ,2,FALSE)),IF($X$1=2,(VLOOKUP(B458,'X2'!$B:$AZ,2,FALSE)),IF($X$1=3,(VLOOKUP(B458,'X3'!$B:$AZ,2,FALSE)),IF($X$1=4,(VLOOKUP(B458,'X4'!$B:$AZ,2,FALSE)),IF($X$1=5,(VLOOKUP(B458,'X5'!$B:$AZ,2,FALSE)),IF($X$1=6,(VLOOKUP(B458,'X6'!$B:$AZ,2,FALSE)),IF($X$1=7,(VLOOKUP(B458,'X7'!$B:$AZ,2,FALSE)),IF($X$1=8,(VLOOKUP(B458,'X8'!$B:$AZ,2,FALSE)),IF($X$1=9,(VLOOKUP(B458,'X9'!$B:$AZ,2,FALSE)),IF($X$1=10,(VLOOKUP(B458,'X10'!$B:$AZ,2,FALSE)),IF($X$1=11,(VLOOKUP(B458,'X11'!$B:$AZ,2,FALSE)),IF($X$1=12,(VLOOKUP(B458,'X12'!$B:$AZ,2,FALSE)),IF($X$1=13,(VLOOKUP(B458,'X13'!$B:$AZ,2,FALSE)),"B"))))))))))))))=TRUE," ",(IF($X$1=1,(VLOOKUP(B458,'X1'!$B:$AZ,2,FALSE)),IF($X$1=2,(VLOOKUP(B458,'X2'!$B:$AZ,2,FALSE)),IF($X$1=3,(VLOOKUP(B458,'X3'!$B:$AZ,2,FALSE)),IF($X$1=4,(VLOOKUP(B458,'X4'!$B:$AZ,2,FALSE)),IF($X$1=5,(VLOOKUP(B458,'X5'!$B:$AZ,2,FALSE)),IF($X$1=6,(VLOOKUP(B458,'X6'!$B:$AZ,2,FALSE)),IF($X$1=7,(VLOOKUP(B458,'X7'!$B:$AZ,2,FALSE)),IF($X$1=8,(VLOOKUP(B458,'X8'!$B:$AZ,2,FALSE)),IF($X$1=9,(VLOOKUP(B458,'X9'!$B:$AZ,2,FALSE)),IF($X$1=10,(VLOOKUP(B458,'X10'!$B:$AZ,2,FALSE)),IF($X$1=11,(VLOOKUP(B458,'X11'!$B:$AZ,2,FALSE)),IF($X$1=12,(VLOOKUP(B458,'X12'!$B:$AZ,2,FALSE)),IF($X$1=13,(VLOOKUP(B458,'X13'!$B:$AZ,2,FALSE)),"B")))))))))))))))</f>
        <v xml:space="preserve"> </v>
      </c>
      <c r="J458" s="183" t="str">
        <f ca="1">IF(ISERROR(IF($X$1=1,(VLOOKUP(B458,'X1'!$B:$AZ,3,FALSE)),IF($X$1=2,(VLOOKUP(B458,'X2'!$B:$AZ,3,FALSE)),IF($X$1=3,(VLOOKUP(B458,'X3'!$B:$AZ,3,FALSE)),IF($X$1=4,(VLOOKUP(B458,'X4'!$B:$AZ,3,FALSE)),IF($X$1=5,(VLOOKUP(B458,'X5'!$B:$AZ,3,FALSE)),IF($X$1=6,(VLOOKUP(B458,'X6'!$B:$AZ,3,FALSE)),IF($X$1=7,(VLOOKUP(B458,'X7'!$B:$AZ,3,FALSE)),IF($X$1=8,(VLOOKUP(B458,'X8'!$B:$AZ,3,FALSE)),IF($X$1=9,(VLOOKUP(B458,'X9'!$B:$AZ,3,FALSE)),IF($X$1=10,(VLOOKUP(B458,'X10'!$B:$AZ,3,FALSE)),IF($X$1=11,(VLOOKUP(B458,'X11'!$B:$AZ,3,FALSE)),IF($X$1=12,(VLOOKUP(B458,'X12'!$B:$AZ,3,FALSE)),IF($X$1=13,(VLOOKUP(B458,'X13'!$B:$AZ,3,FALSE)),"B"))))))))))))))=TRUE," ",(IF($X$1=1,(VLOOKUP(B458,'X1'!$B:$AZ,3,FALSE)),IF($X$1=2,(VLOOKUP(B458,'X2'!$B:$AZ,3,FALSE)),IF($X$1=3,(VLOOKUP(B458,'X3'!$B:$AZ,3,FALSE)),IF($X$1=4,(VLOOKUP(B458,'X4'!$B:$AZ,3,FALSE)),IF($X$1=5,(VLOOKUP(B458,'X5'!$B:$AZ,3,FALSE)),IF($X$1=6,(VLOOKUP(B458,'X6'!$B:$AZ,3,FALSE)),IF($X$1=7,(VLOOKUP(B458,'X7'!$B:$AZ,3,FALSE)),IF($X$1=8,(VLOOKUP(B458,'X8'!$B:$AZ,3,FALSE)),IF($X$1=9,(VLOOKUP(B458,'X9'!$B:$AZ,3,FALSE)),IF($X$1=10,(VLOOKUP(B458,'X10'!$B:$AZ,3,FALSE)),IF($X$1=11,(VLOOKUP(B458,'X11'!$B:$AZ,3,FALSE)),IF($X$1=12,(VLOOKUP(B458,'X12'!$B:$AZ,3,FALSE)),IF($X$1=13,(VLOOKUP(B458,'X13'!$B:$AZ,3,FALSE)),"B")))))))))))))))</f>
        <v xml:space="preserve"> </v>
      </c>
      <c r="K458" s="183" t="str">
        <f ca="1">IF(ISERROR(IF($X$1=1,(VLOOKUP(B458,'X1'!$B:$AZ,5,FALSE)),IF($X$1=2,(VLOOKUP(B458,'X2'!$B:$AZ,5,FALSE)),IF($X$1=3,(VLOOKUP(B458,'X3'!$B:$AZ,5,FALSE)),IF($X$1=4,(VLOOKUP(B458,'X4'!$B:$AZ,5,FALSE)),IF($X$1=5,(VLOOKUP(B458,'X5'!$B:$AZ,5,FALSE)),IF($X$1=6,(VLOOKUP(B458,'X6'!$B:$AZ,5,FALSE)),IF($X$1=7,(VLOOKUP(B458,'X7'!$B:$AZ,5,FALSE)),IF($X$1=8,(VLOOKUP(B458,'X8'!$B:$AZ,5,FALSE)),IF($X$1=9,(VLOOKUP(B458,'X9'!$B:$AZ,5,FALSE)),IF($X$1=10,(VLOOKUP(B458,'X10'!$B:$AZ,5,FALSE)),IF($X$1=11,(VLOOKUP(B458,'X11'!$B:$AZ,5,FALSE)),IF($X$1=12,(VLOOKUP(B458,'X12'!$B:$AZ,5,FALSE)),IF($X$1=13,(VLOOKUP(B458,'X13'!$B:$AZ,5,FALSE)),"B"))))))))))))))=TRUE," ",(IF($X$1=1,(VLOOKUP(B458,'X1'!$B:$AZ,5,FALSE)),IF($X$1=2,(VLOOKUP(B458,'X2'!$B:$AZ,5,FALSE)),IF($X$1=3,(VLOOKUP(B458,'X3'!$B:$AZ,5,FALSE)),IF($X$1=4,(VLOOKUP(B458,'X4'!$B:$AZ,5,FALSE)),IF($X$1=5,(VLOOKUP(B458,'X5'!$B:$AZ,5,FALSE)),IF($X$1=6,(VLOOKUP(B458,'X6'!$B:$AZ,5,FALSE)),IF($X$1=7,(VLOOKUP(B458,'X7'!$B:$AZ,5,FALSE)),IF($X$1=8,(VLOOKUP(B458,'X8'!$B:$AZ,5,FALSE)),IF($X$1=9,(VLOOKUP(B458,'X9'!$B:$AZ,5,FALSE)),IF($X$1=10,(VLOOKUP(B458,'X10'!$B:$AZ,5,FALSE)),IF($X$1=11,(VLOOKUP(B458,'X11'!$B:$AZ,5,FALSE)),IF($X$1=12,(VLOOKUP(B458,'X12'!$B:$AZ,5,FALSE)),IF($X$1=13,(VLOOKUP(B458,'X13'!$B:$AZ,5,FALSE)),"B")))))))))))))))</f>
        <v xml:space="preserve"> </v>
      </c>
      <c r="L458" s="184" t="str">
        <f ca="1">IF(ISERROR(IF($X$1=1,(VLOOKUP(B458,'X1'!$B:$AZ,9,FALSE)),IF($X$1=2,(VLOOKUP(B458,'X2'!$B:$AZ,9,FALSE)),IF($X$1=3,(VLOOKUP(B458,'X3'!$B:$AZ,9,FALSE)),IF($X$1=4,(VLOOKUP(B458,'X4'!$B:$AZ,9,FALSE)),IF($X$1=5,(VLOOKUP(B458,'X5'!$B:$AZ,9,FALSE)),IF($X$1=6,(VLOOKUP(B458,'X6'!$B:$AZ,9,FALSE)),IF($X$1=7,(VLOOKUP(B458,'X7'!$B:$AZ,9,FALSE)),IF($X$1=8,(VLOOKUP(B458,'X8'!$B:$AZ,9,FALSE)),IF($X$1=9,(VLOOKUP(B458,'X9'!$B:$AZ,9,FALSE)),IF($X$1=10,(VLOOKUP(B458,'X10'!$B:$AZ,9,FALSE)),IF($X$1=11,(VLOOKUP(B458,'X11'!$B:$AZ,9,FALSE)),IF($X$1=12,(VLOOKUP(B458,'X12'!$B:$AZ,9,FALSE)),IF($X$1=13,(VLOOKUP(B458,'X13'!$B:$AZ,9,FALSE)),"B"))))))))))))))=TRUE," ",(IF($X$1=1,(VLOOKUP(B458,'X1'!$B:$AZ,9,FALSE)),IF($X$1=2,(VLOOKUP(B458,'X2'!$B:$AZ,9,FALSE)),IF($X$1=3,(VLOOKUP(B458,'X3'!$B:$AZ,9,FALSE)),IF($X$1=4,(VLOOKUP(B458,'X4'!$B:$AZ,9,FALSE)),IF($X$1=5,(VLOOKUP(B458,'X5'!$B:$AZ,9,FALSE)),IF($X$1=6,(VLOOKUP(B458,'X6'!$B:$AZ,9,FALSE)),IF($X$1=7,(VLOOKUP(B458,'X7'!$B:$AZ,9,FALSE)),IF($X$1=8,(VLOOKUP(B458,'X8'!$B:$AZ,9,FALSE)),IF($X$1=9,(VLOOKUP(B458,'X9'!$B:$AZ,9,FALSE)),IF($X$1=10,(VLOOKUP(B458,'X10'!$B:$AZ,9,FALSE)),IF($X$1=11,(VLOOKUP(B458,'X11'!$B:$AZ,9,FALSE)),IF($X$1=12,(VLOOKUP(B458,'X12'!$B:$AZ,9,FALSE)),IF($X$1=13,(VLOOKUP(B458,'X13'!$B:$AZ,9,FALSE)),"B")))))))))))))))</f>
        <v xml:space="preserve"> </v>
      </c>
      <c r="M458" s="184" t="str">
        <f ca="1">IF(ISERROR(IF($X$1=1,(VLOOKUP(B458,'X1'!$B:$AZ,10,FALSE)),IF($X$1=2,(VLOOKUP(B458,'X2'!$B:$AZ,10,FALSE)),IF($X$1=3,(VLOOKUP(B458,'X3'!$B:$AZ,10,FALSE)),IF($X$1=4,(VLOOKUP(B458,'X4'!$B:$AZ,10,FALSE)),IF($X$1=5,(VLOOKUP(B458,'X5'!$B:$AZ,10,FALSE)),IF($X$1=6,(VLOOKUP(B458,'X6'!$B:$AZ,10,FALSE)),IF($X$1=7,(VLOOKUP(B458,'X7'!$B:$AZ,10,FALSE)),IF($X$1=8,(VLOOKUP(B458,'X8'!$B:$AZ,10,FALSE)),IF($X$1=9,(VLOOKUP(B458,'X9'!$B:$AZ,10,FALSE)),IF($X$1=10,(VLOOKUP(B458,'X10'!$B:$AZ,10,FALSE)),IF($X$1=11,(VLOOKUP(B458,'X11'!$B:$AZ,10,FALSE)),IF($X$1=12,(VLOOKUP(B458,'X12'!$B:$AZ,10,FALSE)),IF($X$1=13,(VLOOKUP(B458,'X13'!$B:$AZ,10,FALSE)),"B"))))))))))))))=TRUE," ",(IF($X$1=1,(VLOOKUP(B458,'X1'!$B:$AZ,10,FALSE)),IF($X$1=2,(VLOOKUP(B458,'X2'!$B:$AZ,10,FALSE)),IF($X$1=3,(VLOOKUP(B458,'X3'!$B:$AZ,10,FALSE)),IF($X$1=4,(VLOOKUP(B458,'X4'!$B:$AZ,10,FALSE)),IF($X$1=5,(VLOOKUP(B458,'X5'!$B:$AZ,10,FALSE)),IF($X$1=6,(VLOOKUP(B458,'X6'!$B:$AZ,10,FALSE)),IF($X$1=7,(VLOOKUP(B458,'X7'!$B:$AZ,10,FALSE)),IF($X$1=8,(VLOOKUP(B458,'X8'!$B:$AZ,10,FALSE)),IF($X$1=9,(VLOOKUP(B458,'X9'!$B:$AZ,10,FALSE)),IF($X$1=10,(VLOOKUP(B458,'X10'!$B:$AZ,10,FALSE)),IF($X$1=11,(VLOOKUP(B458,'X11'!$B:$AZ,10,FALSE)),IF($X$1=12,(VLOOKUP(B458,'X12'!$B:$AZ,10,FALSE)),IF($X$1=13,(VLOOKUP(B458,'X13'!$B:$AZ,10,FALSE)),"B")))))))))))))))</f>
        <v xml:space="preserve"> </v>
      </c>
      <c r="N458" s="185" t="str">
        <f ca="1">IF(ISERROR(IF($X$1=1,(VLOOKUP(B458,'X1'!$B:$AZ,45,FALSE)),IF($X$1=2,(VLOOKUP(B458,'X2'!$B:$AZ,45,FALSE)),IF($X$1=3,(VLOOKUP(B458,'X3'!$B:$AZ,45,FALSE)),IF($X$1=4,(VLOOKUP(B458,'X4'!$B:$AZ,45,FALSE)),IF($X$1=5,(VLOOKUP(B458,'X5'!$B:$AZ,45,FALSE)),IF($X$1=6,(VLOOKUP(B458,'X6'!$B:$AZ,45,FALSE)),IF($X$1=7,(VLOOKUP(B458,'X7'!$B:$AZ,45,FALSE)),IF($X$1=8,(VLOOKUP(B458,'X8'!$B:$AZ,45,FALSE)),IF($X$1=9,(VLOOKUP(B458,'X9'!$B:$AZ,45,FALSE)),IF($X$1=10,(VLOOKUP(B458,'X10'!$B:$AZ,45,FALSE)),IF($X$1=11,(VLOOKUP(B458,'X11'!$B:$AZ,45,FALSE)),IF($X$1=12,(VLOOKUP(B458,'X12'!$B:$AZ,45,FALSE)),IF($X$1=13,(VLOOKUP(B458,'X13'!$B:$AZ,45,FALSE)),"B"))))))))))))))=TRUE," ",(IF($X$1=1,(VLOOKUP(B458,'X1'!$B:$AZ,45,FALSE)),IF($X$1=2,(VLOOKUP(B458,'X2'!$B:$AZ,45,FALSE)),IF($X$1=3,(VLOOKUP(B458,'X3'!$B:$AZ,45,FALSE)),IF($X$1=4,(VLOOKUP(B458,'X4'!$B:$AZ,45,FALSE)),IF($X$1=5,(VLOOKUP(B458,'X5'!$B:$AZ,45,FALSE)),IF($X$1=6,(VLOOKUP(B458,'X6'!$B:$AZ,45,FALSE)),IF($X$1=7,(VLOOKUP(B458,'X7'!$B:$AZ,45,FALSE)),IF($X$1=8,(VLOOKUP(B458,'X8'!$B:$AZ,45,FALSE)),IF($X$1=9,(VLOOKUP(B458,'X9'!$B:$AZ,45,FALSE)),IF($X$1=10,(VLOOKUP(B458,'X10'!$B:$AZ,45,FALSE)),IF($X$1=11,(VLOOKUP(B458,'X11'!$B:$AZ,45,FALSE)),IF($X$1=12,(VLOOKUP(B458,'X12'!$B:$AZ,45,FALSE)),IF($X$1=13,(VLOOKUP(B458,'X13'!$B:$AZ,45,FALSE)),"B")))))))))))))))</f>
        <v xml:space="preserve"> </v>
      </c>
      <c r="O458" s="184" t="str">
        <f ca="1">IF(ISERROR(IF($X$1=1,(VLOOKUP(B458,'X1'!$B:$AZ,11,FALSE)),IF($X$1=2,(VLOOKUP(B458,'X2'!$B:$AZ,11,FALSE)),IF($X$1=3,(VLOOKUP(B458,'X3'!$B:$AZ,11,FALSE)),IF($X$1=4,(VLOOKUP(B458,'X4'!$B:$AZ,11,FALSE)),IF($X$1=5,(VLOOKUP(B458,'X5'!$B:$AZ,11,FALSE)),IF($X$1=6,(VLOOKUP(B458,'X6'!$B:$AZ,11,FALSE)),IF($X$1=7,(VLOOKUP(B458,'X7'!$B:$AZ,11,FALSE)),IF($X$1=8,(VLOOKUP(B458,'X8'!$B:$AZ,11,FALSE)),IF($X$1=9,(VLOOKUP(B458,'X9'!$B:$AZ,11,FALSE)),IF($X$1=10,(VLOOKUP(B458,'X10'!$B:$AZ,11,FALSE)),IF($X$1=11,(VLOOKUP(B458,'X11'!$B:$AZ,11,FALSE)),IF($X$1=12,(VLOOKUP(B458,'X12'!$B:$AZ,11,FALSE)),IF($X$1=13,(VLOOKUP(B458,'X13'!$B:$AZ,11,FALSE)),"B"))))))))))))))=TRUE," ",(IF($X$1=1,(VLOOKUP(B458,'X1'!$B:$AZ,11,FALSE)),IF($X$1=2,(VLOOKUP(B458,'X2'!$B:$AZ,11,FALSE)),IF($X$1=3,(VLOOKUP(B458,'X3'!$B:$AZ,11,FALSE)),IF($X$1=4,(VLOOKUP(B458,'X4'!$B:$AZ,11,FALSE)),IF($X$1=5,(VLOOKUP(B458,'X5'!$B:$AZ,11,FALSE)),IF($X$1=6,(VLOOKUP(B458,'X6'!$B:$AZ,11,FALSE)),IF($X$1=7,(VLOOKUP(B458,'X7'!$B:$AZ,11,FALSE)),IF($X$1=8,(VLOOKUP(B458,'X8'!$B:$AZ,11,FALSE)),IF($X$1=9,(VLOOKUP(B458,'X9'!$B:$AZ,11,FALSE)),IF($X$1=10,(VLOOKUP(B458,'X10'!$B:$AZ,11,FALSE)),IF($X$1=11,(VLOOKUP(B458,'X11'!$B:$AZ,11,FALSE)),IF($X$1=12,(VLOOKUP(B458,'X12'!$B:$AZ,11,FALSE)),IF($X$1=13,(VLOOKUP(B458,'X13'!$B:$AZ,11,FALSE)),"B")))))))))))))))</f>
        <v xml:space="preserve"> </v>
      </c>
      <c r="P458" s="184" t="str">
        <f ca="1">IF(ISERROR(IF($X$1=1,(VLOOKUP(B458,'X1'!$B:$AZ,12,FALSE)),IF($X$1=2,(VLOOKUP(B458,'X2'!$B:$AZ,12,FALSE)),IF($X$1=3,(VLOOKUP(B458,'X3'!$B:$AZ,12,FALSE)),IF($X$1=4,(VLOOKUP(B458,'X4'!$B:$AZ,12,FALSE)),IF($X$1=5,(VLOOKUP(B458,'X5'!$B:$AZ,12,FALSE)),IF($X$1=6,(VLOOKUP(B458,'X6'!$B:$AZ,12,FALSE)),IF($X$1=7,(VLOOKUP(B458,'X7'!$B:$AZ,12,FALSE)),IF($X$1=8,(VLOOKUP(B458,'X8'!$B:$AZ,12,FALSE)),IF($X$1=9,(VLOOKUP(B458,'X9'!$B:$AZ,12,FALSE)),IF($X$1=10,(VLOOKUP(B458,'X10'!$B:$AZ,12,FALSE)),IF($X$1=11,(VLOOKUP(B458,'X11'!$B:$AZ,12,FALSE)),IF($X$1=12,(VLOOKUP(B458,'X12'!$B:$AZ,12,FALSE)),IF($X$1=13,(VLOOKUP(B458,'X13'!$B:$AZ,12,FALSE)),"B"))))))))))))))=TRUE," ",(IF($X$1=1,(VLOOKUP(B458,'X1'!$B:$AZ,12,FALSE)),IF($X$1=2,(VLOOKUP(B458,'X2'!$B:$AZ,12,FALSE)),IF($X$1=3,(VLOOKUP(B458,'X3'!$B:$AZ,12,FALSE)),IF($X$1=4,(VLOOKUP(B458,'X4'!$B:$AZ,12,FALSE)),IF($X$1=5,(VLOOKUP(B458,'X5'!$B:$AZ,12,FALSE)),IF($X$1=6,(VLOOKUP(B458,'X6'!$B:$AZ,12,FALSE)),IF($X$1=7,(VLOOKUP(B458,'X7'!$B:$AZ,12,FALSE)),IF($X$1=8,(VLOOKUP(B458,'X8'!$B:$AZ,12,FALSE)),IF($X$1=9,(VLOOKUP(B458,'X9'!$B:$AZ,12,FALSE)),IF($X$1=10,(VLOOKUP(B458,'X10'!$B:$AZ,12,FALSE)),IF($X$1=11,(VLOOKUP(B458,'X11'!$B:$AZ,12,FALSE)),IF($X$1=12,(VLOOKUP(B458,'X12'!$B:$AZ,12,FALSE)),IF($X$1=13,(VLOOKUP(B458,'X13'!$B:$AZ,12,FALSE)),"B")))))))))))))))</f>
        <v xml:space="preserve"> </v>
      </c>
      <c r="Q458" s="185" t="str">
        <f ca="1">IF(ISERROR(IF($X$1=1,(VLOOKUP(B458,'X1'!$B:$AZ,46,FALSE)),IF($X$1=2,(VLOOKUP(B458,'X2'!$B:$AZ,46,FALSE)),IF($X$1=3,(VLOOKUP(B458,'X3'!$B:$AZ,46,FALSE)),IF($X$1=4,(VLOOKUP(B458,'X4'!$B:$AZ,46,FALSE)),IF($X$1=5,(VLOOKUP(B458,'X5'!$B:$AZ,46,FALSE)),IF($X$1=6,(VLOOKUP(B458,'X6'!$B:$AZ,46,FALSE)),IF($X$1=7,(VLOOKUP(B458,'X7'!$B:$AZ,46,FALSE)),IF($X$1=8,(VLOOKUP(B458,'X8'!$B:$AZ,46,FALSE)),IF($X$1=9,(VLOOKUP(B458,'X9'!$B:$AZ,46,FALSE)),IF($X$1=10,(VLOOKUP(B458,'X10'!$B:$AZ,46,FALSE)),IF($X$1=11,(VLOOKUP(B458,'X11'!$B:$AZ,46,FALSE)),IF($X$1=12,(VLOOKUP(B458,'X12'!$B:$AZ,46,FALSE)),IF($X$1=13,(VLOOKUP(B458,'X13'!$B:$AZ,46,FALSE)),"B"))))))))))))))=TRUE," ",(IF($X$1=1,(VLOOKUP(B458,'X1'!$B:$AZ,46,FALSE)),IF($X$1=2,(VLOOKUP(B458,'X2'!$B:$AZ,46,FALSE)),IF($X$1=3,(VLOOKUP(B458,'X3'!$B:$AZ,46,FALSE)),IF($X$1=4,(VLOOKUP(B458,'X4'!$B:$AZ,46,FALSE)),IF($X$1=5,(VLOOKUP(B458,'X5'!$B:$AZ,46,FALSE)),IF($X$1=6,(VLOOKUP(B458,'X6'!$B:$AZ,46,FALSE)),IF($X$1=7,(VLOOKUP(B458,'X7'!$B:$AZ,46,FALSE)),IF($X$1=8,(VLOOKUP(B458,'X8'!$B:$AZ,46,FALSE)),IF($X$1=9,(VLOOKUP(B458,'X9'!$B:$AZ,46,FALSE)),IF($X$1=10,(VLOOKUP(B458,'X10'!$B:$AZ,46,FALSE)),IF($X$1=11,(VLOOKUP(B458,'X11'!$B:$AZ,46,FALSE)),IF($X$1=12,(VLOOKUP(B458,'X12'!$B:$AZ,46,FALSE)),IF($X$1=13,(VLOOKUP(B458,'X13'!$B:$AZ,46,FALSE)),"B")))))))))))))))</f>
        <v xml:space="preserve"> </v>
      </c>
      <c r="R458" s="185" t="str">
        <f ca="1">IF(ISERROR(IF($X$1=1,(VLOOKUP(B458,'X1'!$B:$AZ,15,FALSE)),IF($X$1=2,(VLOOKUP(B458,'X2'!$B:$AZ,15,FALSE)),IF($X$1=3,(VLOOKUP(B458,'X3'!$B:$AZ,15,FALSE)),IF($X$1=4,(VLOOKUP(B458,'X4'!$B:$AZ,15,FALSE)),IF($X$1=5,(VLOOKUP(B458,'X5'!$B:$AZ,15,FALSE)),IF($X$1=6,(VLOOKUP(B458,'X6'!$B:$AZ,15,FALSE)),IF($X$1=7,(VLOOKUP(B458,'X7'!$B:$AZ,15,FALSE)),IF($X$1=8,(VLOOKUP(B458,'X8'!$B:$AZ,15,FALSE)),IF($X$1=9,(VLOOKUP(B458,'X9'!$B:$AZ,15,FALSE)),IF($X$1=10,(VLOOKUP(B458,'X10'!$B:$AZ,15,FALSE)),IF($X$1=11,(VLOOKUP(B458,'X11'!$B:$AZ,15,FALSE)),IF($X$1=12,(VLOOKUP(B458,'X12'!$B:$AZ,15,FALSE)),IF($X$1=13,(VLOOKUP(B458,'X13'!$B:$AZ,15,FALSE)),"B"))))))))))))))=TRUE," ",(IF($X$1=1,(VLOOKUP(B458,'X1'!$B:$AZ,15,FALSE)),IF($X$1=2,(VLOOKUP(B458,'X2'!$B:$AZ,15,FALSE)),IF($X$1=3,(VLOOKUP(B458,'X3'!$B:$AZ,15,FALSE)),IF($X$1=4,(VLOOKUP(B458,'X4'!$B:$AZ,15,FALSE)),IF($X$1=5,(VLOOKUP(B458,'X5'!$B:$AZ,15,FALSE)),IF($X$1=6,(VLOOKUP(B458,'X6'!$B:$AZ,15,FALSE)),IF($X$1=7,(VLOOKUP(B458,'X7'!$B:$AZ,15,FALSE)),IF($X$1=8,(VLOOKUP(B458,'X8'!$B:$AZ,15,FALSE)),IF($X$1=9,(VLOOKUP(B458,'X9'!$B:$AZ,15,FALSE)),IF($X$1=10,(VLOOKUP(B458,'X10'!$B:$AZ,15,FALSE)),IF($X$1=11,(VLOOKUP(B458,'X11'!$B:$AZ,15,FALSE)),IF($X$1=12,(VLOOKUP(B458,'X12'!$B:$AZ,15,FALSE)),IF($X$1=13,(VLOOKUP(B458,'X13'!$B:$AZ,15,FALSE)),"B")))))))))))))))</f>
        <v xml:space="preserve"> </v>
      </c>
      <c r="S458" s="185" t="str">
        <f ca="1">IF(ISERROR(IF((IF($X$1=1,(VLOOKUP(B458,'X1'!$B:$AZ,14,FALSE)),(IF($X$1=2,(VLOOKUP(B458,'X2'!$B:$AZ,14,FALSE)),(IF($X$1=3,(VLOOKUP(B458,'X3'!$B:$AZ,14,FALSE)),(IF($X$1=4,(VLOOKUP(B458,'X4'!$B:$AZ,14,FALSE)),(IF($X$1=5,(VLOOKUP(B458,'X5'!$B:$AZ,14,FALSE)),(IF($X$1=6,(VLOOKUP(B458,'X6'!$B:$AZ,14,FALSE)),(IF($X$1=7,(VLOOKUP(B458,'X7'!$B:$AZ,14,FALSE)),(IF($X$1=8,(VLOOKUP(B458,'X8'!$B:$AZ,14,FALSE)),(IF($X$1=9,(VLOOKUP(B458,'X9'!$B:$AZ,14,FALSE)),(IF($X$1=10,(VLOOKUP(B458,'X10'!$B:$AZ,14,FALSE)),(IF($X$1=11,(VLOOKUP(B458,'X11'!$B:$AZ,14,FALSE)),(IF($X$1=12,(VLOOKUP(B458,'X12'!$B:$AZ,14,FALSE)),(VLOOKUP(B458,'X13'!$B:$AZ,14,FALSE))))))))))))))))))))))))))=$V$1," ",(IF($X$1=1,(VLOOKUP(B458,'X1'!$B:$AZ,14,FALSE)),(IF($X$1=2,(VLOOKUP(B458,'X2'!$B:$AZ,14,FALSE)),(IF($X$1=3,(VLOOKUP(B458,'X3'!$B:$AZ,14,FALSE)),(IF($X$1=4,(VLOOKUP(B458,'X4'!$B:$AZ,14,FALSE)),(IF($X$1=5,(VLOOKUP(B458,'X5'!$B:$AZ,14,FALSE)),(IF($X$1=6,(VLOOKUP(B458,'X6'!$B:$AZ,14,FALSE)),(IF($X$1=7,(VLOOKUP(B458,'X7'!$B:$AZ,14,FALSE)),(IF($X$1=8,(VLOOKUP(B458,'X8'!$B:$AZ,14,FALSE)),(IF($X$1=9,(VLOOKUP(B458,'X9'!$B:$AZ,14,FALSE)),(IF($X$1=10,(VLOOKUP(B458,'X10'!$B:$AZ,14,FALSE)),(IF($X$1=11,(VLOOKUP(B458,'X11'!$B:$AZ,14,FALSE)),(IF($X$1=12,(VLOOKUP(B458,'X12'!$B:$AZ,14,FALSE)),(VLOOKUP(B458,'X13'!$B:$AZ,14,FALSE))))))))))))))))))))))))))))=TRUE," ",(IF((IF($X$1=1,(VLOOKUP(B458,'X1'!$B:$AZ,14,FALSE)),(IF($X$1=2,(VLOOKUP(B458,'X2'!$B:$AZ,14,FALSE)),(IF($X$1=3,(VLOOKUP(B458,'X3'!$B:$AZ,14,FALSE)),(IF($X$1=4,(VLOOKUP(B458,'X4'!$B:$AZ,14,FALSE)),(IF($X$1=5,(VLOOKUP(B458,'X5'!$B:$AZ,14,FALSE)),(IF($X$1=6,(VLOOKUP(B458,'X6'!$B:$AZ,14,FALSE)),(IF($X$1=7,(VLOOKUP(B458,'X7'!$B:$AZ,14,FALSE)),(IF($X$1=8,(VLOOKUP(B458,'X8'!$B:$AZ,14,FALSE)),(IF($X$1=9,(VLOOKUP(B458,'X9'!$B:$AZ,14,FALSE)),(IF($X$1=10,(VLOOKUP(B458,'X10'!$B:$AZ,14,FALSE)),(IF($X$1=11,(VLOOKUP(B458,'X11'!$B:$AZ,14,FALSE)),(IF($X$1=12,(VLOOKUP(B458,'X12'!$B:$AZ,14,FALSE)),(VLOOKUP(B458,'X13'!$B:$AZ,14,FALSE))))))))))))))))))))))))))=$V$1," ",(IF($X$1=1,(VLOOKUP(B458,'X1'!$B:$AZ,14,FALSE)),(IF($X$1=2,(VLOOKUP(B458,'X2'!$B:$AZ,14,FALSE)),(IF($X$1=3,(VLOOKUP(B458,'X3'!$B:$AZ,14,FALSE)),(IF($X$1=4,(VLOOKUP(B458,'X4'!$B:$AZ,14,FALSE)),(IF($X$1=5,(VLOOKUP(B458,'X5'!$B:$AZ,14,FALSE)),(IF($X$1=6,(VLOOKUP(B458,'X6'!$B:$AZ,14,FALSE)),(IF($X$1=7,(VLOOKUP(B458,'X7'!$B:$AZ,14,FALSE)),(IF($X$1=8,(VLOOKUP(B458,'X8'!$B:$AZ,14,FALSE)),(IF($X$1=9,(VLOOKUP(B458,'X9'!$B:$AZ,14,FALSE)),(IF($X$1=10,(VLOOKUP(B458,'X10'!$B:$AZ,14,FALSE)),(IF($X$1=11,(VLOOKUP(B458,'X11'!$B:$AZ,14,FALSE)),(IF($X$1=12,(VLOOKUP(B458,'X12'!$B:$AZ,14,FALSE)),(VLOOKUP(B458,'X13'!$B:$AZ,14,FALSE)))))))))))))))))))))))))))))</f>
        <v xml:space="preserve"> </v>
      </c>
    </row>
    <row r="459" spans="1:19" ht="14.1" customHeight="1" x14ac:dyDescent="0.2">
      <c r="A459" s="156" t="s">
        <v>1058</v>
      </c>
      <c r="B459" s="122" t="str">
        <f>IF(ISERROR(IF($U$16=1,(VLOOKUP(A459,$AC$89:$AH$125,2,FALSE)),IF((IF($X$1=1,'X1'!B418,(IF($X$1=2,'X2'!B418,(IF($X$1=3,'X3'!B418,(IF($X$1=4,'X4'!B418,(IF($X$1=5,'X5'!B418,(IF($X$1=6,'X6'!B418,(IF($X$1=7,'X7'!B418,(IF($X$1=8,'X8'!B418,(IF($X$1=9,'X9'!B418,(IF($X$1=10,'X10'!B418,(IF($X$1=11,'X11'!B418,(IF($X$1=12,'X12'!B418,'X13'!B418))))))))))))))))))))))))="","",(IF($X$1=1,'X1'!B418,(IF($X$1=2,'X2'!B418,(IF($X$1=3,'X3'!B418,(IF($X$1=4,'X4'!B418,(IF($X$1=5,'X5'!B418,(IF($X$1=6,'X6'!B418,(IF($X$1=7,'X7'!B418,(IF($X$1=8,'X8'!B418,(IF($X$1=9,'X9'!B418,(IF($X$1=10,'X10'!B418,(IF($X$1=11,'X11'!B418,(IF($X$1=12,'X12'!B418,'X13'!B418)))))))))))))))))))))))))))=TRUE," ",(IF($U$16=1,(VLOOKUP(A459,$AC$89:$AH$125,2,FALSE)),IF((IF($X$1=1,'X1'!B418,(IF($X$1=2,'X2'!B418,(IF($X$1=3,'X3'!B418,(IF($X$1=4,'X4'!B418,(IF($X$1=5,'X5'!B418,(IF($X$1=6,'X6'!B418,(IF($X$1=7,'X7'!B418,(IF($X$1=8,'X8'!B418,(IF($X$1=9,'X9'!B418,(IF($X$1=10,'X10'!B418,(IF($X$1=11,'X11'!B418,(IF($X$1=12,'X12'!B418,'X13'!B418))))))))))))))))))))))))="","",(IF($X$1=1,'X1'!B418,(IF($X$1=2,'X2'!B418,(IF($X$1=3,'X3'!B418,(IF($X$1=4,'X4'!B418,(IF($X$1=5,'X5'!B418,(IF($X$1=6,'X6'!B418,(IF($X$1=7,'X7'!B418,(IF($X$1=8,'X8'!B418,(IF($X$1=9,'X9'!B418,(IF($X$1=10,'X10'!B418,(IF($X$1=11,'X11'!B418,(IF($X$1=12,'X12'!B418,'X13'!B418))))))))))))))))))))))))))))</f>
        <v/>
      </c>
      <c r="C459" s="181" t="str">
        <f ca="1">IF(ISERROR(IF($X$1=1,(VLOOKUP(B459,'X1'!$B:$AZ,47,FALSE)),IF($X$1=2,(VLOOKUP(B459,'X2'!$B:$AZ,47,FALSE)),IF($X$1=3,(VLOOKUP(B459,'X3'!$B:$AZ,47,FALSE)),IF($X$1=4,(VLOOKUP(B459,'X4'!$B:$AZ,47,FALSE)),IF($X$1=5,(VLOOKUP(B459,'X5'!$B:$AZ,47,FALSE)),IF($X$1=6,(VLOOKUP(B459,'X6'!$B:$AZ,47,FALSE)),IF($X$1=7,(VLOOKUP(B459,'X7'!$B:$AZ,47,FALSE)),IF($X$1=8,(VLOOKUP(B459,'X8'!$B:$AZ,47,FALSE)),IF($X$1=9,(VLOOKUP(B459,'X9'!$B:$AZ,47,FALSE)),IF($X$1=10,(VLOOKUP(B459,'X10'!$B:$AZ,47,FALSE)),IF($X$1=11,(VLOOKUP(B459,'X11'!$B:$AZ,47,FALSE)),IF($X$1=12,(VLOOKUP(B459,'X12'!$B:$AZ,47,FALSE)),IF($X$1=13,(VLOOKUP(B459,'X13'!$B:$AZ,47,FALSE)),"B"))))))))))))))=TRUE," ",(IF($X$1=1,(VLOOKUP(B459,'X1'!$B:$AZ,47,FALSE)),IF($X$1=2,(VLOOKUP(B459,'X2'!$B:$AZ,47,FALSE)),IF($X$1=3,(VLOOKUP(B459,'X3'!$B:$AZ,47,FALSE)),IF($X$1=4,(VLOOKUP(B459,'X4'!$B:$AZ,47,FALSE)),IF($X$1=5,(VLOOKUP(B459,'X5'!$B:$AZ,47,FALSE)),IF($X$1=6,(VLOOKUP(B459,'X6'!$B:$AZ,47,FALSE)),IF($X$1=7,(VLOOKUP(B459,'X7'!$B:$AZ,47,FALSE)),IF($X$1=8,(VLOOKUP(B459,'X8'!$B:$AZ,47,FALSE)),IF($X$1=9,(VLOOKUP(B459,'X9'!$B:$AZ,47,FALSE)),IF($X$1=10,(VLOOKUP(B459,'X10'!$B:$AZ,47,FALSE)),IF($X$1=11,(VLOOKUP(B459,'X11'!$B:$AZ,47,FALSE)),IF($X$1=12,(VLOOKUP(B459,'X12'!$B:$AZ,47,FALSE)),IF($X$1=13,(VLOOKUP(B459,'X13'!$B:$AZ,47,FALSE)),"B")))))))))))))))</f>
        <v xml:space="preserve"> </v>
      </c>
      <c r="D459" s="181" t="str">
        <f ca="1">IF(ISERROR(IF($X$1=1,(VLOOKUP(B459,'X1'!$B:$AP,41,FALSE)),IF($X$1=2,(VLOOKUP(B459,'X2'!$B:$AP,41,FALSE)),IF($X$1=3,(VLOOKUP(B459,'X3'!$B:$AP,41,FALSE)),IF($X$1=4,(VLOOKUP(B459,'X4'!$B:$AP,41,FALSE)),IF($X$1=5,(VLOOKUP(B459,'X5'!$B:$AP,41,FALSE)),IF($X$1=6,(VLOOKUP(B459,'X6'!$B:$AP,41,FALSE)),IF($X$1=7,(VLOOKUP(B459,'X7'!$B:$AP,41,FALSE)),IF($X$1=8,(VLOOKUP(B459,'X8'!$B:$AP,41,FALSE)),IF($X$1=9,(VLOOKUP(B459,'X9'!$B:$AP,41,FALSE)),IF($X$1=10,(VLOOKUP(B459,'X10'!$B:$AP,41,FALSE)),IF($X$1=11,(VLOOKUP(B459,'X11'!$B:$AP,41,FALSE)),IF($X$1=12,(VLOOKUP(B459,'X12'!$B:$AP,41,FALSE)),IF($X$1=13,(VLOOKUP(B459,'X13'!$B:$AP,41,FALSE)),"B"))))))))))))))=TRUE," ",(IF($X$1=1,(VLOOKUP(B459,'X1'!$B:$AP,41,FALSE)),IF($X$1=2,(VLOOKUP(B459,'X2'!$B:$AP,41,FALSE)),IF($X$1=3,(VLOOKUP(B459,'X3'!$B:$AP,41,FALSE)),IF($X$1=4,(VLOOKUP(B459,'X4'!$B:$AP,41,FALSE)),IF($X$1=5,(VLOOKUP(B459,'X5'!$B:$AP,41,FALSE)),IF($X$1=6,(VLOOKUP(B459,'X6'!$B:$AP,41,FALSE)),IF($X$1=7,(VLOOKUP(B459,'X7'!$B:$AP,41,FALSE)),IF($X$1=8,(VLOOKUP(B459,'X8'!$B:$AP,41,FALSE)),IF($X$1=9,(VLOOKUP(B459,'X9'!$B:$AP,41,FALSE)),IF($X$1=10,(VLOOKUP(B459,'X10'!$B:$AP,41,FALSE)),IF($X$1=11,(VLOOKUP(B459,'X11'!$B:$AP,41,FALSE)),IF($X$1=12,(VLOOKUP(B459,'X12'!$B:$AP,41,FALSE)),IF($X$1=13,(VLOOKUP(B459,'X13'!$B:$AP,41,FALSE)),"B")))))))))))))))</f>
        <v xml:space="preserve"> </v>
      </c>
      <c r="E459" s="182" t="str">
        <f ca="1">IF(ISERROR(IF($X$1=1,(VLOOKUP(B459,'X1'!$B:$AP,7,FALSE)),IF($X$1=2,(VLOOKUP(B459,'X2'!$B:$AP,7,FALSE)),IF($X$1=3,(VLOOKUP(B459,'X3'!$B:$AP,7,FALSE)),IF($X$1=4,(VLOOKUP(B459,'X4'!$B:$AP,7,FALSE)),IF($X$1=5,(VLOOKUP(B459,'X5'!$B:$AP,7,FALSE)),IF($X$1=6,(VLOOKUP(B459,'X6'!$B:$AP,7,FALSE)),IF($X$1=7,(VLOOKUP(B459,'X7'!$B:$AP,7,FALSE)),IF($X$1=8,(VLOOKUP(B459,'X8'!$B:$AP,7,FALSE)),IF($X$1=9,(VLOOKUP(B459,'X9'!$B:$AP,7,FALSE)),IF($X$1=10,(VLOOKUP(B459,'X10'!$B:$AP,7,FALSE)),IF($X$1=11,(VLOOKUP(B459,'X11'!$B:$AP,7,FALSE)),IF($X$1=12,(VLOOKUP(B459,'X12'!$B:$AP,7,FALSE)),IF($X$1=13,(VLOOKUP(B459,'X13'!$B:$AP,7,FALSE)),"B"))))))))))))))=TRUE," ",(IF($X$1=1,(VLOOKUP(B459,'X1'!$B:$AP,7,FALSE)),IF($X$1=2,(VLOOKUP(B459,'X2'!$B:$AP,7,FALSE)),IF($X$1=3,(VLOOKUP(B459,'X3'!$B:$AP,7,FALSE)),IF($X$1=4,(VLOOKUP(B459,'X4'!$B:$AP,7,FALSE)),IF($X$1=5,(VLOOKUP(B459,'X5'!$B:$AP,7,FALSE)),IF($X$1=6,(VLOOKUP(B459,'X6'!$B:$AP,7,FALSE)),IF($X$1=7,(VLOOKUP(B459,'X7'!$B:$AP,7,FALSE)),IF($X$1=8,(VLOOKUP(B459,'X8'!$B:$AP,7,FALSE)),IF($X$1=9,(VLOOKUP(B459,'X9'!$B:$AP,7,FALSE)),IF($X$1=10,(VLOOKUP(B459,'X10'!$B:$AP,7,FALSE)),IF($X$1=11,(VLOOKUP(B459,'X11'!$B:$AP,7,FALSE)),IF($X$1=12,(VLOOKUP(B459,'X12'!$B:$AP,7,FALSE)),IF($X$1=13,(VLOOKUP(B459,'X13'!$B:$AP,7,FALSE)),"B")))))))))))))))</f>
        <v xml:space="preserve"> </v>
      </c>
      <c r="F459" s="182" t="str">
        <f ca="1">IF(ISERROR(IF((IF($X$1=1,(VLOOKUP(B459,'X1'!$B:$AO,6,FALSE)),(IF($X$1=2,(VLOOKUP(B459,'X2'!$B:$AO,6,FALSE)),(IF($X$1=3,(VLOOKUP(B459,'X3'!$B:$AO,6,FALSE)),(IF($X$1=4,(VLOOKUP(B459,'X4'!$B:$AO,6,FALSE)),(IF($X$1=5,(VLOOKUP(B459,'X5'!$B:$AO,6,FALSE)),(IF($X$1=6,(VLOOKUP(B459,'X6'!$B:$AO,6,FALSE)),(IF($X$1=7,(VLOOKUP(B459,'X7'!$B:$AO,6,FALSE)),(IF($X$1=8,(VLOOKUP(B459,'X8'!$B:$AO,6,FALSE)),(IF($X$1=9,(VLOOKUP(B459,'X9'!$B:$AO,6,FALSE)),(IF($X$1=10,(VLOOKUP(B459,'X10'!$B:$AO,6,FALSE)),(IF($X$1=11,(VLOOKUP(B459,'X11'!$B:$AO,6,FALSE)),(IF($X$1=12,(VLOOKUP(B459,'X12'!$B:$AO,6,FALSE)),(VLOOKUP(B459,'X13'!$B:$AO,6,FALSE))))))))))))))))))))))))))=$V$1," ",(IF($X$1=1,(VLOOKUP(B459,'X1'!$B:$AO,6,FALSE)),(IF($X$1=2,(VLOOKUP(B459,'X2'!$B:$AO,6,FALSE)),(IF($X$1=3,(VLOOKUP(B459,'X3'!$B:$AO,6,FALSE)),(IF($X$1=4,(VLOOKUP(B459,'X4'!$B:$AO,6,FALSE)),(IF($X$1=5,(VLOOKUP(B459,'X5'!$B:$AO,6,FALSE)),(IF($X$1=6,(VLOOKUP(B459,'X6'!$B:$AO,6,FALSE)),(IF($X$1=7,(VLOOKUP(B459,'X7'!$B:$AO,6,FALSE)),(IF($X$1=8,(VLOOKUP(B459,'X8'!$B:$AO,6,FALSE)),(IF($X$1=9,(VLOOKUP(B459,'X9'!$B:$AO,6,FALSE)),(IF($X$1=10,(VLOOKUP(B459,'X10'!$B:$AO,6,FALSE)),(IF($X$1=11,(VLOOKUP(B459,'X11'!$B:$AO,6,FALSE)),(IF($X$1=12,(VLOOKUP(B459,'X12'!$B:$AO,6,FALSE)),(VLOOKUP(B459,'X13'!$B:$AO,6,FALSE))))))))))))))))))))))))))))=TRUE," ",(IF((IF($X$1=1,(VLOOKUP(B459,'X1'!$B:$AO,6,FALSE)),(IF($X$1=2,(VLOOKUP(B459,'X2'!$B:$AO,6,FALSE)),(IF($X$1=3,(VLOOKUP(B459,'X3'!$B:$AO,6,FALSE)),(IF($X$1=4,(VLOOKUP(B459,'X4'!$B:$AO,6,FALSE)),(IF($X$1=5,(VLOOKUP(B459,'X5'!$B:$AO,6,FALSE)),(IF($X$1=6,(VLOOKUP(B459,'X6'!$B:$AO,6,FALSE)),(IF($X$1=7,(VLOOKUP(B459,'X7'!$B:$AO,6,FALSE)),(IF($X$1=8,(VLOOKUP(B459,'X8'!$B:$AO,6,FALSE)),(IF($X$1=9,(VLOOKUP(B459,'X9'!$B:$AO,6,FALSE)),(IF($X$1=10,(VLOOKUP(B459,'X10'!$B:$AO,6,FALSE)),(IF($X$1=11,(VLOOKUP(B459,'X11'!$B:$AO,6,FALSE)),(IF($X$1=12,(VLOOKUP(B459,'X12'!$B:$AO,6,FALSE)),(VLOOKUP(B459,'X13'!$B:$AO,6,FALSE))))))))))))))))))))))))))=$V$1," ",(IF($X$1=1,(VLOOKUP(B459,'X1'!$B:$AO,6,FALSE)),(IF($X$1=2,(VLOOKUP(B459,'X2'!$B:$AO,6,FALSE)),(IF($X$1=3,(VLOOKUP(B459,'X3'!$B:$AO,6,FALSE)),(IF($X$1=4,(VLOOKUP(B459,'X4'!$B:$AO,6,FALSE)),(IF($X$1=5,(VLOOKUP(B459,'X5'!$B:$AO,6,FALSE)),(IF($X$1=6,(VLOOKUP(B459,'X6'!$B:$AO,6,FALSE)),(IF($X$1=7,(VLOOKUP(B459,'X7'!$B:$AO,6,FALSE)),(IF($X$1=8,(VLOOKUP(B459,'X8'!$B:$AO,6,FALSE)),(IF($X$1=9,(VLOOKUP(B459,'X9'!$B:$AO,6,FALSE)),(IF($X$1=10,(VLOOKUP(B459,'X10'!$B:$AO,6,FALSE)),(IF($X$1=11,(VLOOKUP(B459,'X11'!$B:$AO,6,FALSE)),(IF($X$1=12,(VLOOKUP(B459,'X12'!$B:$AO,6,FALSE)),(VLOOKUP(B459,'X13'!$B:$AO,6,FALSE)))))))))))))))))))))))))))))</f>
        <v xml:space="preserve"> </v>
      </c>
      <c r="G459" s="182" t="str">
        <f ca="1">IF(ISERROR(IF($X$1=1,(VLOOKUP(B459,'X1'!$B:$AZ,44,FALSE)),IF($X$1=2,(VLOOKUP(B459,'X2'!$B:$AZ,44,FALSE)),IF($X$1=3,(VLOOKUP(B459,'X3'!$B:$AZ,44,FALSE)),IF($X$1=4,(VLOOKUP(B459,'X4'!$B:$AZ,44,FALSE)),IF($X$1=5,(VLOOKUP(B459,'X5'!$B:$AZ,44,FALSE)),IF($X$1=6,(VLOOKUP(B459,'X6'!$B:$AZ,44,FALSE)),IF($X$1=7,(VLOOKUP(B459,'X7'!$B:$AZ,44,FALSE)),IF($X$1=8,(VLOOKUP(B459,'X8'!$B:$AZ,44,FALSE)),IF($X$1=9,(VLOOKUP(B459,'X9'!$B:$AZ,44,FALSE)),IF($X$1=10,(VLOOKUP(B459,'X10'!$B:$AZ,44,FALSE)),IF($X$1=11,(VLOOKUP(B459,'X11'!$B:$AZ,44,FALSE)),IF($X$1=12,(VLOOKUP(B459,'X12'!$B:$AZ,44,FALSE)),IF($X$1=13,(VLOOKUP(B459,'X13'!$B:$AZ,44,FALSE)),"B"))))))))))))))=TRUE," ",(IF($X$1=1,(VLOOKUP(B459,'X1'!$B:$AZ,44,FALSE)),IF($X$1=2,(VLOOKUP(B459,'X2'!$B:$AZ,44,FALSE)),IF($X$1=3,(VLOOKUP(B459,'X3'!$B:$AZ,44,FALSE)),IF($X$1=4,(VLOOKUP(B459,'X4'!$B:$AZ,44,FALSE)),IF($X$1=5,(VLOOKUP(B459,'X5'!$B:$AZ,44,FALSE)),IF($X$1=6,(VLOOKUP(B459,'X6'!$B:$AZ,44,FALSE)),IF($X$1=7,(VLOOKUP(B459,'X7'!$B:$AZ,44,FALSE)),IF($X$1=8,(VLOOKUP(B459,'X8'!$B:$AZ,44,FALSE)),IF($X$1=9,(VLOOKUP(B459,'X9'!$B:$AZ,44,FALSE)),IF($X$1=10,(VLOOKUP(B459,'X10'!$B:$AZ,44,FALSE)),IF($X$1=11,(VLOOKUP(B459,'X11'!$B:$AZ,44,FALSE)),IF($X$1=12,(VLOOKUP(B459,'X12'!$B:$AZ,44,FALSE)),IF($X$1=13,(VLOOKUP(B459,'X13'!$B:$AZ,44,FALSE)),"B")))))))))))))))</f>
        <v xml:space="preserve"> </v>
      </c>
      <c r="H459" s="182" t="str">
        <f ca="1">IF(ISERROR(IF($X$1=1,(VLOOKUP(B459,'X1'!$B:$AZ,8,FALSE)),IF($X$1=2,(VLOOKUP(B459,'X2'!$B:$AZ,8,FALSE)),IF($X$1=3,(VLOOKUP(B459,'X3'!$B:$AZ,8,FALSE)),IF($X$1=4,(VLOOKUP(B459,'X4'!$B:$AZ,8,FALSE)),IF($X$1=5,(VLOOKUP(B459,'X5'!$B:$AZ,8,FALSE)),IF($X$1=6,(VLOOKUP(B459,'X6'!$B:$AZ,8,FALSE)),IF($X$1=7,(VLOOKUP(B459,'X7'!$B:$AZ,8,FALSE)),IF($X$1=8,(VLOOKUP(B459,'X8'!$B:$AZ,8,FALSE)),IF($X$1=9,(VLOOKUP(B459,'X9'!$B:$AZ,8,FALSE)),IF($X$1=10,(VLOOKUP(B459,'X10'!$B:$AZ,8,FALSE)),IF($X$1=11,(VLOOKUP(B459,'X11'!$B:$AZ,8,FALSE)),IF($X$1=12,(VLOOKUP(B459,'X12'!$B:$AZ,8,FALSE)),IF($X$1=13,(VLOOKUP(B459,'X13'!$B:$AZ,8,FALSE)),"B"))))))))))))))=TRUE," ",(IF($X$1=1,(VLOOKUP(B459,'X1'!$B:$AZ,8,FALSE)),IF($X$1=2,(VLOOKUP(B459,'X2'!$B:$AZ,8,FALSE)),IF($X$1=3,(VLOOKUP(B459,'X3'!$B:$AZ,8,FALSE)),IF($X$1=4,(VLOOKUP(B459,'X4'!$B:$AZ,8,FALSE)),IF($X$1=5,(VLOOKUP(B459,'X5'!$B:$AZ,8,FALSE)),IF($X$1=6,(VLOOKUP(B459,'X6'!$B:$AZ,8,FALSE)),IF($X$1=7,(VLOOKUP(B459,'X7'!$B:$AZ,8,FALSE)),IF($X$1=8,(VLOOKUP(B459,'X8'!$B:$AZ,8,FALSE)),IF($X$1=9,(VLOOKUP(B459,'X9'!$B:$AZ,8,FALSE)),IF($X$1=10,(VLOOKUP(B459,'X10'!$B:$AZ,8,FALSE)),IF($X$1=11,(VLOOKUP(B459,'X11'!$B:$AZ,8,FALSE)),IF($X$1=12,(VLOOKUP(B459,'X12'!$B:$AZ,8,FALSE)),IF($X$1=13,(VLOOKUP(B459,'X13'!$B:$AZ,8,FALSE)),"B")))))))))))))))</f>
        <v xml:space="preserve"> </v>
      </c>
      <c r="I459" s="183" t="str">
        <f ca="1">IF(ISERROR(IF($X$1=1,(VLOOKUP(B459,'X1'!$B:$AZ,2,FALSE)),IF($X$1=2,(VLOOKUP(B459,'X2'!$B:$AZ,2,FALSE)),IF($X$1=3,(VLOOKUP(B459,'X3'!$B:$AZ,2,FALSE)),IF($X$1=4,(VLOOKUP(B459,'X4'!$B:$AZ,2,FALSE)),IF($X$1=5,(VLOOKUP(B459,'X5'!$B:$AZ,2,FALSE)),IF($X$1=6,(VLOOKUP(B459,'X6'!$B:$AZ,2,FALSE)),IF($X$1=7,(VLOOKUP(B459,'X7'!$B:$AZ,2,FALSE)),IF($X$1=8,(VLOOKUP(B459,'X8'!$B:$AZ,2,FALSE)),IF($X$1=9,(VLOOKUP(B459,'X9'!$B:$AZ,2,FALSE)),IF($X$1=10,(VLOOKUP(B459,'X10'!$B:$AZ,2,FALSE)),IF($X$1=11,(VLOOKUP(B459,'X11'!$B:$AZ,2,FALSE)),IF($X$1=12,(VLOOKUP(B459,'X12'!$B:$AZ,2,FALSE)),IF($X$1=13,(VLOOKUP(B459,'X13'!$B:$AZ,2,FALSE)),"B"))))))))))))))=TRUE," ",(IF($X$1=1,(VLOOKUP(B459,'X1'!$B:$AZ,2,FALSE)),IF($X$1=2,(VLOOKUP(B459,'X2'!$B:$AZ,2,FALSE)),IF($X$1=3,(VLOOKUP(B459,'X3'!$B:$AZ,2,FALSE)),IF($X$1=4,(VLOOKUP(B459,'X4'!$B:$AZ,2,FALSE)),IF($X$1=5,(VLOOKUP(B459,'X5'!$B:$AZ,2,FALSE)),IF($X$1=6,(VLOOKUP(B459,'X6'!$B:$AZ,2,FALSE)),IF($X$1=7,(VLOOKUP(B459,'X7'!$B:$AZ,2,FALSE)),IF($X$1=8,(VLOOKUP(B459,'X8'!$B:$AZ,2,FALSE)),IF($X$1=9,(VLOOKUP(B459,'X9'!$B:$AZ,2,FALSE)),IF($X$1=10,(VLOOKUP(B459,'X10'!$B:$AZ,2,FALSE)),IF($X$1=11,(VLOOKUP(B459,'X11'!$B:$AZ,2,FALSE)),IF($X$1=12,(VLOOKUP(B459,'X12'!$B:$AZ,2,FALSE)),IF($X$1=13,(VLOOKUP(B459,'X13'!$B:$AZ,2,FALSE)),"B")))))))))))))))</f>
        <v xml:space="preserve"> </v>
      </c>
      <c r="J459" s="183" t="str">
        <f ca="1">IF(ISERROR(IF($X$1=1,(VLOOKUP(B459,'X1'!$B:$AZ,3,FALSE)),IF($X$1=2,(VLOOKUP(B459,'X2'!$B:$AZ,3,FALSE)),IF($X$1=3,(VLOOKUP(B459,'X3'!$B:$AZ,3,FALSE)),IF($X$1=4,(VLOOKUP(B459,'X4'!$B:$AZ,3,FALSE)),IF($X$1=5,(VLOOKUP(B459,'X5'!$B:$AZ,3,FALSE)),IF($X$1=6,(VLOOKUP(B459,'X6'!$B:$AZ,3,FALSE)),IF($X$1=7,(VLOOKUP(B459,'X7'!$B:$AZ,3,FALSE)),IF($X$1=8,(VLOOKUP(B459,'X8'!$B:$AZ,3,FALSE)),IF($X$1=9,(VLOOKUP(B459,'X9'!$B:$AZ,3,FALSE)),IF($X$1=10,(VLOOKUP(B459,'X10'!$B:$AZ,3,FALSE)),IF($X$1=11,(VLOOKUP(B459,'X11'!$B:$AZ,3,FALSE)),IF($X$1=12,(VLOOKUP(B459,'X12'!$B:$AZ,3,FALSE)),IF($X$1=13,(VLOOKUP(B459,'X13'!$B:$AZ,3,FALSE)),"B"))))))))))))))=TRUE," ",(IF($X$1=1,(VLOOKUP(B459,'X1'!$B:$AZ,3,FALSE)),IF($X$1=2,(VLOOKUP(B459,'X2'!$B:$AZ,3,FALSE)),IF($X$1=3,(VLOOKUP(B459,'X3'!$B:$AZ,3,FALSE)),IF($X$1=4,(VLOOKUP(B459,'X4'!$B:$AZ,3,FALSE)),IF($X$1=5,(VLOOKUP(B459,'X5'!$B:$AZ,3,FALSE)),IF($X$1=6,(VLOOKUP(B459,'X6'!$B:$AZ,3,FALSE)),IF($X$1=7,(VLOOKUP(B459,'X7'!$B:$AZ,3,FALSE)),IF($X$1=8,(VLOOKUP(B459,'X8'!$B:$AZ,3,FALSE)),IF($X$1=9,(VLOOKUP(B459,'X9'!$B:$AZ,3,FALSE)),IF($X$1=10,(VLOOKUP(B459,'X10'!$B:$AZ,3,FALSE)),IF($X$1=11,(VLOOKUP(B459,'X11'!$B:$AZ,3,FALSE)),IF($X$1=12,(VLOOKUP(B459,'X12'!$B:$AZ,3,FALSE)),IF($X$1=13,(VLOOKUP(B459,'X13'!$B:$AZ,3,FALSE)),"B")))))))))))))))</f>
        <v xml:space="preserve"> </v>
      </c>
      <c r="K459" s="183" t="str">
        <f ca="1">IF(ISERROR(IF($X$1=1,(VLOOKUP(B459,'X1'!$B:$AZ,5,FALSE)),IF($X$1=2,(VLOOKUP(B459,'X2'!$B:$AZ,5,FALSE)),IF($X$1=3,(VLOOKUP(B459,'X3'!$B:$AZ,5,FALSE)),IF($X$1=4,(VLOOKUP(B459,'X4'!$B:$AZ,5,FALSE)),IF($X$1=5,(VLOOKUP(B459,'X5'!$B:$AZ,5,FALSE)),IF($X$1=6,(VLOOKUP(B459,'X6'!$B:$AZ,5,FALSE)),IF($X$1=7,(VLOOKUP(B459,'X7'!$B:$AZ,5,FALSE)),IF($X$1=8,(VLOOKUP(B459,'X8'!$B:$AZ,5,FALSE)),IF($X$1=9,(VLOOKUP(B459,'X9'!$B:$AZ,5,FALSE)),IF($X$1=10,(VLOOKUP(B459,'X10'!$B:$AZ,5,FALSE)),IF($X$1=11,(VLOOKUP(B459,'X11'!$B:$AZ,5,FALSE)),IF($X$1=12,(VLOOKUP(B459,'X12'!$B:$AZ,5,FALSE)),IF($X$1=13,(VLOOKUP(B459,'X13'!$B:$AZ,5,FALSE)),"B"))))))))))))))=TRUE," ",(IF($X$1=1,(VLOOKUP(B459,'X1'!$B:$AZ,5,FALSE)),IF($X$1=2,(VLOOKUP(B459,'X2'!$B:$AZ,5,FALSE)),IF($X$1=3,(VLOOKUP(B459,'X3'!$B:$AZ,5,FALSE)),IF($X$1=4,(VLOOKUP(B459,'X4'!$B:$AZ,5,FALSE)),IF($X$1=5,(VLOOKUP(B459,'X5'!$B:$AZ,5,FALSE)),IF($X$1=6,(VLOOKUP(B459,'X6'!$B:$AZ,5,FALSE)),IF($X$1=7,(VLOOKUP(B459,'X7'!$B:$AZ,5,FALSE)),IF($X$1=8,(VLOOKUP(B459,'X8'!$B:$AZ,5,FALSE)),IF($X$1=9,(VLOOKUP(B459,'X9'!$B:$AZ,5,FALSE)),IF($X$1=10,(VLOOKUP(B459,'X10'!$B:$AZ,5,FALSE)),IF($X$1=11,(VLOOKUP(B459,'X11'!$B:$AZ,5,FALSE)),IF($X$1=12,(VLOOKUP(B459,'X12'!$B:$AZ,5,FALSE)),IF($X$1=13,(VLOOKUP(B459,'X13'!$B:$AZ,5,FALSE)),"B")))))))))))))))</f>
        <v xml:space="preserve"> </v>
      </c>
      <c r="L459" s="184" t="str">
        <f ca="1">IF(ISERROR(IF($X$1=1,(VLOOKUP(B459,'X1'!$B:$AZ,9,FALSE)),IF($X$1=2,(VLOOKUP(B459,'X2'!$B:$AZ,9,FALSE)),IF($X$1=3,(VLOOKUP(B459,'X3'!$B:$AZ,9,FALSE)),IF($X$1=4,(VLOOKUP(B459,'X4'!$B:$AZ,9,FALSE)),IF($X$1=5,(VLOOKUP(B459,'X5'!$B:$AZ,9,FALSE)),IF($X$1=6,(VLOOKUP(B459,'X6'!$B:$AZ,9,FALSE)),IF($X$1=7,(VLOOKUP(B459,'X7'!$B:$AZ,9,FALSE)),IF($X$1=8,(VLOOKUP(B459,'X8'!$B:$AZ,9,FALSE)),IF($X$1=9,(VLOOKUP(B459,'X9'!$B:$AZ,9,FALSE)),IF($X$1=10,(VLOOKUP(B459,'X10'!$B:$AZ,9,FALSE)),IF($X$1=11,(VLOOKUP(B459,'X11'!$B:$AZ,9,FALSE)),IF($X$1=12,(VLOOKUP(B459,'X12'!$B:$AZ,9,FALSE)),IF($X$1=13,(VLOOKUP(B459,'X13'!$B:$AZ,9,FALSE)),"B"))))))))))))))=TRUE," ",(IF($X$1=1,(VLOOKUP(B459,'X1'!$B:$AZ,9,FALSE)),IF($X$1=2,(VLOOKUP(B459,'X2'!$B:$AZ,9,FALSE)),IF($X$1=3,(VLOOKUP(B459,'X3'!$B:$AZ,9,FALSE)),IF($X$1=4,(VLOOKUP(B459,'X4'!$B:$AZ,9,FALSE)),IF($X$1=5,(VLOOKUP(B459,'X5'!$B:$AZ,9,FALSE)),IF($X$1=6,(VLOOKUP(B459,'X6'!$B:$AZ,9,FALSE)),IF($X$1=7,(VLOOKUP(B459,'X7'!$B:$AZ,9,FALSE)),IF($X$1=8,(VLOOKUP(B459,'X8'!$B:$AZ,9,FALSE)),IF($X$1=9,(VLOOKUP(B459,'X9'!$B:$AZ,9,FALSE)),IF($X$1=10,(VLOOKUP(B459,'X10'!$B:$AZ,9,FALSE)),IF($X$1=11,(VLOOKUP(B459,'X11'!$B:$AZ,9,FALSE)),IF($X$1=12,(VLOOKUP(B459,'X12'!$B:$AZ,9,FALSE)),IF($X$1=13,(VLOOKUP(B459,'X13'!$B:$AZ,9,FALSE)),"B")))))))))))))))</f>
        <v xml:space="preserve"> </v>
      </c>
      <c r="M459" s="184" t="str">
        <f ca="1">IF(ISERROR(IF($X$1=1,(VLOOKUP(B459,'X1'!$B:$AZ,10,FALSE)),IF($X$1=2,(VLOOKUP(B459,'X2'!$B:$AZ,10,FALSE)),IF($X$1=3,(VLOOKUP(B459,'X3'!$B:$AZ,10,FALSE)),IF($X$1=4,(VLOOKUP(B459,'X4'!$B:$AZ,10,FALSE)),IF($X$1=5,(VLOOKUP(B459,'X5'!$B:$AZ,10,FALSE)),IF($X$1=6,(VLOOKUP(B459,'X6'!$B:$AZ,10,FALSE)),IF($X$1=7,(VLOOKUP(B459,'X7'!$B:$AZ,10,FALSE)),IF($X$1=8,(VLOOKUP(B459,'X8'!$B:$AZ,10,FALSE)),IF($X$1=9,(VLOOKUP(B459,'X9'!$B:$AZ,10,FALSE)),IF($X$1=10,(VLOOKUP(B459,'X10'!$B:$AZ,10,FALSE)),IF($X$1=11,(VLOOKUP(B459,'X11'!$B:$AZ,10,FALSE)),IF($X$1=12,(VLOOKUP(B459,'X12'!$B:$AZ,10,FALSE)),IF($X$1=13,(VLOOKUP(B459,'X13'!$B:$AZ,10,FALSE)),"B"))))))))))))))=TRUE," ",(IF($X$1=1,(VLOOKUP(B459,'X1'!$B:$AZ,10,FALSE)),IF($X$1=2,(VLOOKUP(B459,'X2'!$B:$AZ,10,FALSE)),IF($X$1=3,(VLOOKUP(B459,'X3'!$B:$AZ,10,FALSE)),IF($X$1=4,(VLOOKUP(B459,'X4'!$B:$AZ,10,FALSE)),IF($X$1=5,(VLOOKUP(B459,'X5'!$B:$AZ,10,FALSE)),IF($X$1=6,(VLOOKUP(B459,'X6'!$B:$AZ,10,FALSE)),IF($X$1=7,(VLOOKUP(B459,'X7'!$B:$AZ,10,FALSE)),IF($X$1=8,(VLOOKUP(B459,'X8'!$B:$AZ,10,FALSE)),IF($X$1=9,(VLOOKUP(B459,'X9'!$B:$AZ,10,FALSE)),IF($X$1=10,(VLOOKUP(B459,'X10'!$B:$AZ,10,FALSE)),IF($X$1=11,(VLOOKUP(B459,'X11'!$B:$AZ,10,FALSE)),IF($X$1=12,(VLOOKUP(B459,'X12'!$B:$AZ,10,FALSE)),IF($X$1=13,(VLOOKUP(B459,'X13'!$B:$AZ,10,FALSE)),"B")))))))))))))))</f>
        <v xml:space="preserve"> </v>
      </c>
      <c r="N459" s="185" t="str">
        <f ca="1">IF(ISERROR(IF($X$1=1,(VLOOKUP(B459,'X1'!$B:$AZ,45,FALSE)),IF($X$1=2,(VLOOKUP(B459,'X2'!$B:$AZ,45,FALSE)),IF($X$1=3,(VLOOKUP(B459,'X3'!$B:$AZ,45,FALSE)),IF($X$1=4,(VLOOKUP(B459,'X4'!$B:$AZ,45,FALSE)),IF($X$1=5,(VLOOKUP(B459,'X5'!$B:$AZ,45,FALSE)),IF($X$1=6,(VLOOKUP(B459,'X6'!$B:$AZ,45,FALSE)),IF($X$1=7,(VLOOKUP(B459,'X7'!$B:$AZ,45,FALSE)),IF($X$1=8,(VLOOKUP(B459,'X8'!$B:$AZ,45,FALSE)),IF($X$1=9,(VLOOKUP(B459,'X9'!$B:$AZ,45,FALSE)),IF($X$1=10,(VLOOKUP(B459,'X10'!$B:$AZ,45,FALSE)),IF($X$1=11,(VLOOKUP(B459,'X11'!$B:$AZ,45,FALSE)),IF($X$1=12,(VLOOKUP(B459,'X12'!$B:$AZ,45,FALSE)),IF($X$1=13,(VLOOKUP(B459,'X13'!$B:$AZ,45,FALSE)),"B"))))))))))))))=TRUE," ",(IF($X$1=1,(VLOOKUP(B459,'X1'!$B:$AZ,45,FALSE)),IF($X$1=2,(VLOOKUP(B459,'X2'!$B:$AZ,45,FALSE)),IF($X$1=3,(VLOOKUP(B459,'X3'!$B:$AZ,45,FALSE)),IF($X$1=4,(VLOOKUP(B459,'X4'!$B:$AZ,45,FALSE)),IF($X$1=5,(VLOOKUP(B459,'X5'!$B:$AZ,45,FALSE)),IF($X$1=6,(VLOOKUP(B459,'X6'!$B:$AZ,45,FALSE)),IF($X$1=7,(VLOOKUP(B459,'X7'!$B:$AZ,45,FALSE)),IF($X$1=8,(VLOOKUP(B459,'X8'!$B:$AZ,45,FALSE)),IF($X$1=9,(VLOOKUP(B459,'X9'!$B:$AZ,45,FALSE)),IF($X$1=10,(VLOOKUP(B459,'X10'!$B:$AZ,45,FALSE)),IF($X$1=11,(VLOOKUP(B459,'X11'!$B:$AZ,45,FALSE)),IF($X$1=12,(VLOOKUP(B459,'X12'!$B:$AZ,45,FALSE)),IF($X$1=13,(VLOOKUP(B459,'X13'!$B:$AZ,45,FALSE)),"B")))))))))))))))</f>
        <v xml:space="preserve"> </v>
      </c>
      <c r="O459" s="184" t="str">
        <f ca="1">IF(ISERROR(IF($X$1=1,(VLOOKUP(B459,'X1'!$B:$AZ,11,FALSE)),IF($X$1=2,(VLOOKUP(B459,'X2'!$B:$AZ,11,FALSE)),IF($X$1=3,(VLOOKUP(B459,'X3'!$B:$AZ,11,FALSE)),IF($X$1=4,(VLOOKUP(B459,'X4'!$B:$AZ,11,FALSE)),IF($X$1=5,(VLOOKUP(B459,'X5'!$B:$AZ,11,FALSE)),IF($X$1=6,(VLOOKUP(B459,'X6'!$B:$AZ,11,FALSE)),IF($X$1=7,(VLOOKUP(B459,'X7'!$B:$AZ,11,FALSE)),IF($X$1=8,(VLOOKUP(B459,'X8'!$B:$AZ,11,FALSE)),IF($X$1=9,(VLOOKUP(B459,'X9'!$B:$AZ,11,FALSE)),IF($X$1=10,(VLOOKUP(B459,'X10'!$B:$AZ,11,FALSE)),IF($X$1=11,(VLOOKUP(B459,'X11'!$B:$AZ,11,FALSE)),IF($X$1=12,(VLOOKUP(B459,'X12'!$B:$AZ,11,FALSE)),IF($X$1=13,(VLOOKUP(B459,'X13'!$B:$AZ,11,FALSE)),"B"))))))))))))))=TRUE," ",(IF($X$1=1,(VLOOKUP(B459,'X1'!$B:$AZ,11,FALSE)),IF($X$1=2,(VLOOKUP(B459,'X2'!$B:$AZ,11,FALSE)),IF($X$1=3,(VLOOKUP(B459,'X3'!$B:$AZ,11,FALSE)),IF($X$1=4,(VLOOKUP(B459,'X4'!$B:$AZ,11,FALSE)),IF($X$1=5,(VLOOKUP(B459,'X5'!$B:$AZ,11,FALSE)),IF($X$1=6,(VLOOKUP(B459,'X6'!$B:$AZ,11,FALSE)),IF($X$1=7,(VLOOKUP(B459,'X7'!$B:$AZ,11,FALSE)),IF($X$1=8,(VLOOKUP(B459,'X8'!$B:$AZ,11,FALSE)),IF($X$1=9,(VLOOKUP(B459,'X9'!$B:$AZ,11,FALSE)),IF($X$1=10,(VLOOKUP(B459,'X10'!$B:$AZ,11,FALSE)),IF($X$1=11,(VLOOKUP(B459,'X11'!$B:$AZ,11,FALSE)),IF($X$1=12,(VLOOKUP(B459,'X12'!$B:$AZ,11,FALSE)),IF($X$1=13,(VLOOKUP(B459,'X13'!$B:$AZ,11,FALSE)),"B")))))))))))))))</f>
        <v xml:space="preserve"> </v>
      </c>
      <c r="P459" s="184" t="str">
        <f ca="1">IF(ISERROR(IF($X$1=1,(VLOOKUP(B459,'X1'!$B:$AZ,12,FALSE)),IF($X$1=2,(VLOOKUP(B459,'X2'!$B:$AZ,12,FALSE)),IF($X$1=3,(VLOOKUP(B459,'X3'!$B:$AZ,12,FALSE)),IF($X$1=4,(VLOOKUP(B459,'X4'!$B:$AZ,12,FALSE)),IF($X$1=5,(VLOOKUP(B459,'X5'!$B:$AZ,12,FALSE)),IF($X$1=6,(VLOOKUP(B459,'X6'!$B:$AZ,12,FALSE)),IF($X$1=7,(VLOOKUP(B459,'X7'!$B:$AZ,12,FALSE)),IF($X$1=8,(VLOOKUP(B459,'X8'!$B:$AZ,12,FALSE)),IF($X$1=9,(VLOOKUP(B459,'X9'!$B:$AZ,12,FALSE)),IF($X$1=10,(VLOOKUP(B459,'X10'!$B:$AZ,12,FALSE)),IF($X$1=11,(VLOOKUP(B459,'X11'!$B:$AZ,12,FALSE)),IF($X$1=12,(VLOOKUP(B459,'X12'!$B:$AZ,12,FALSE)),IF($X$1=13,(VLOOKUP(B459,'X13'!$B:$AZ,12,FALSE)),"B"))))))))))))))=TRUE," ",(IF($X$1=1,(VLOOKUP(B459,'X1'!$B:$AZ,12,FALSE)),IF($X$1=2,(VLOOKUP(B459,'X2'!$B:$AZ,12,FALSE)),IF($X$1=3,(VLOOKUP(B459,'X3'!$B:$AZ,12,FALSE)),IF($X$1=4,(VLOOKUP(B459,'X4'!$B:$AZ,12,FALSE)),IF($X$1=5,(VLOOKUP(B459,'X5'!$B:$AZ,12,FALSE)),IF($X$1=6,(VLOOKUP(B459,'X6'!$B:$AZ,12,FALSE)),IF($X$1=7,(VLOOKUP(B459,'X7'!$B:$AZ,12,FALSE)),IF($X$1=8,(VLOOKUP(B459,'X8'!$B:$AZ,12,FALSE)),IF($X$1=9,(VLOOKUP(B459,'X9'!$B:$AZ,12,FALSE)),IF($X$1=10,(VLOOKUP(B459,'X10'!$B:$AZ,12,FALSE)),IF($X$1=11,(VLOOKUP(B459,'X11'!$B:$AZ,12,FALSE)),IF($X$1=12,(VLOOKUP(B459,'X12'!$B:$AZ,12,FALSE)),IF($X$1=13,(VLOOKUP(B459,'X13'!$B:$AZ,12,FALSE)),"B")))))))))))))))</f>
        <v xml:space="preserve"> </v>
      </c>
      <c r="Q459" s="185" t="str">
        <f ca="1">IF(ISERROR(IF($X$1=1,(VLOOKUP(B459,'X1'!$B:$AZ,46,FALSE)),IF($X$1=2,(VLOOKUP(B459,'X2'!$B:$AZ,46,FALSE)),IF($X$1=3,(VLOOKUP(B459,'X3'!$B:$AZ,46,FALSE)),IF($X$1=4,(VLOOKUP(B459,'X4'!$B:$AZ,46,FALSE)),IF($X$1=5,(VLOOKUP(B459,'X5'!$B:$AZ,46,FALSE)),IF($X$1=6,(VLOOKUP(B459,'X6'!$B:$AZ,46,FALSE)),IF($X$1=7,(VLOOKUP(B459,'X7'!$B:$AZ,46,FALSE)),IF($X$1=8,(VLOOKUP(B459,'X8'!$B:$AZ,46,FALSE)),IF($X$1=9,(VLOOKUP(B459,'X9'!$B:$AZ,46,FALSE)),IF($X$1=10,(VLOOKUP(B459,'X10'!$B:$AZ,46,FALSE)),IF($X$1=11,(VLOOKUP(B459,'X11'!$B:$AZ,46,FALSE)),IF($X$1=12,(VLOOKUP(B459,'X12'!$B:$AZ,46,FALSE)),IF($X$1=13,(VLOOKUP(B459,'X13'!$B:$AZ,46,FALSE)),"B"))))))))))))))=TRUE," ",(IF($X$1=1,(VLOOKUP(B459,'X1'!$B:$AZ,46,FALSE)),IF($X$1=2,(VLOOKUP(B459,'X2'!$B:$AZ,46,FALSE)),IF($X$1=3,(VLOOKUP(B459,'X3'!$B:$AZ,46,FALSE)),IF($X$1=4,(VLOOKUP(B459,'X4'!$B:$AZ,46,FALSE)),IF($X$1=5,(VLOOKUP(B459,'X5'!$B:$AZ,46,FALSE)),IF($X$1=6,(VLOOKUP(B459,'X6'!$B:$AZ,46,FALSE)),IF($X$1=7,(VLOOKUP(B459,'X7'!$B:$AZ,46,FALSE)),IF($X$1=8,(VLOOKUP(B459,'X8'!$B:$AZ,46,FALSE)),IF($X$1=9,(VLOOKUP(B459,'X9'!$B:$AZ,46,FALSE)),IF($X$1=10,(VLOOKUP(B459,'X10'!$B:$AZ,46,FALSE)),IF($X$1=11,(VLOOKUP(B459,'X11'!$B:$AZ,46,FALSE)),IF($X$1=12,(VLOOKUP(B459,'X12'!$B:$AZ,46,FALSE)),IF($X$1=13,(VLOOKUP(B459,'X13'!$B:$AZ,46,FALSE)),"B")))))))))))))))</f>
        <v xml:space="preserve"> </v>
      </c>
      <c r="R459" s="185" t="str">
        <f ca="1">IF(ISERROR(IF($X$1=1,(VLOOKUP(B459,'X1'!$B:$AZ,15,FALSE)),IF($X$1=2,(VLOOKUP(B459,'X2'!$B:$AZ,15,FALSE)),IF($X$1=3,(VLOOKUP(B459,'X3'!$B:$AZ,15,FALSE)),IF($X$1=4,(VLOOKUP(B459,'X4'!$B:$AZ,15,FALSE)),IF($X$1=5,(VLOOKUP(B459,'X5'!$B:$AZ,15,FALSE)),IF($X$1=6,(VLOOKUP(B459,'X6'!$B:$AZ,15,FALSE)),IF($X$1=7,(VLOOKUP(B459,'X7'!$B:$AZ,15,FALSE)),IF($X$1=8,(VLOOKUP(B459,'X8'!$B:$AZ,15,FALSE)),IF($X$1=9,(VLOOKUP(B459,'X9'!$B:$AZ,15,FALSE)),IF($X$1=10,(VLOOKUP(B459,'X10'!$B:$AZ,15,FALSE)),IF($X$1=11,(VLOOKUP(B459,'X11'!$B:$AZ,15,FALSE)),IF($X$1=12,(VLOOKUP(B459,'X12'!$B:$AZ,15,FALSE)),IF($X$1=13,(VLOOKUP(B459,'X13'!$B:$AZ,15,FALSE)),"B"))))))))))))))=TRUE," ",(IF($X$1=1,(VLOOKUP(B459,'X1'!$B:$AZ,15,FALSE)),IF($X$1=2,(VLOOKUP(B459,'X2'!$B:$AZ,15,FALSE)),IF($X$1=3,(VLOOKUP(B459,'X3'!$B:$AZ,15,FALSE)),IF($X$1=4,(VLOOKUP(B459,'X4'!$B:$AZ,15,FALSE)),IF($X$1=5,(VLOOKUP(B459,'X5'!$B:$AZ,15,FALSE)),IF($X$1=6,(VLOOKUP(B459,'X6'!$B:$AZ,15,FALSE)),IF($X$1=7,(VLOOKUP(B459,'X7'!$B:$AZ,15,FALSE)),IF($X$1=8,(VLOOKUP(B459,'X8'!$B:$AZ,15,FALSE)),IF($X$1=9,(VLOOKUP(B459,'X9'!$B:$AZ,15,FALSE)),IF($X$1=10,(VLOOKUP(B459,'X10'!$B:$AZ,15,FALSE)),IF($X$1=11,(VLOOKUP(B459,'X11'!$B:$AZ,15,FALSE)),IF($X$1=12,(VLOOKUP(B459,'X12'!$B:$AZ,15,FALSE)),IF($X$1=13,(VLOOKUP(B459,'X13'!$B:$AZ,15,FALSE)),"B")))))))))))))))</f>
        <v xml:space="preserve"> </v>
      </c>
      <c r="S459" s="185" t="str">
        <f ca="1">IF(ISERROR(IF((IF($X$1=1,(VLOOKUP(B459,'X1'!$B:$AZ,14,FALSE)),(IF($X$1=2,(VLOOKUP(B459,'X2'!$B:$AZ,14,FALSE)),(IF($X$1=3,(VLOOKUP(B459,'X3'!$B:$AZ,14,FALSE)),(IF($X$1=4,(VLOOKUP(B459,'X4'!$B:$AZ,14,FALSE)),(IF($X$1=5,(VLOOKUP(B459,'X5'!$B:$AZ,14,FALSE)),(IF($X$1=6,(VLOOKUP(B459,'X6'!$B:$AZ,14,FALSE)),(IF($X$1=7,(VLOOKUP(B459,'X7'!$B:$AZ,14,FALSE)),(IF($X$1=8,(VLOOKUP(B459,'X8'!$B:$AZ,14,FALSE)),(IF($X$1=9,(VLOOKUP(B459,'X9'!$B:$AZ,14,FALSE)),(IF($X$1=10,(VLOOKUP(B459,'X10'!$B:$AZ,14,FALSE)),(IF($X$1=11,(VLOOKUP(B459,'X11'!$B:$AZ,14,FALSE)),(IF($X$1=12,(VLOOKUP(B459,'X12'!$B:$AZ,14,FALSE)),(VLOOKUP(B459,'X13'!$B:$AZ,14,FALSE))))))))))))))))))))))))))=$V$1," ",(IF($X$1=1,(VLOOKUP(B459,'X1'!$B:$AZ,14,FALSE)),(IF($X$1=2,(VLOOKUP(B459,'X2'!$B:$AZ,14,FALSE)),(IF($X$1=3,(VLOOKUP(B459,'X3'!$B:$AZ,14,FALSE)),(IF($X$1=4,(VLOOKUP(B459,'X4'!$B:$AZ,14,FALSE)),(IF($X$1=5,(VLOOKUP(B459,'X5'!$B:$AZ,14,FALSE)),(IF($X$1=6,(VLOOKUP(B459,'X6'!$B:$AZ,14,FALSE)),(IF($X$1=7,(VLOOKUP(B459,'X7'!$B:$AZ,14,FALSE)),(IF($X$1=8,(VLOOKUP(B459,'X8'!$B:$AZ,14,FALSE)),(IF($X$1=9,(VLOOKUP(B459,'X9'!$B:$AZ,14,FALSE)),(IF($X$1=10,(VLOOKUP(B459,'X10'!$B:$AZ,14,FALSE)),(IF($X$1=11,(VLOOKUP(B459,'X11'!$B:$AZ,14,FALSE)),(IF($X$1=12,(VLOOKUP(B459,'X12'!$B:$AZ,14,FALSE)),(VLOOKUP(B459,'X13'!$B:$AZ,14,FALSE))))))))))))))))))))))))))))=TRUE," ",(IF((IF($X$1=1,(VLOOKUP(B459,'X1'!$B:$AZ,14,FALSE)),(IF($X$1=2,(VLOOKUP(B459,'X2'!$B:$AZ,14,FALSE)),(IF($X$1=3,(VLOOKUP(B459,'X3'!$B:$AZ,14,FALSE)),(IF($X$1=4,(VLOOKUP(B459,'X4'!$B:$AZ,14,FALSE)),(IF($X$1=5,(VLOOKUP(B459,'X5'!$B:$AZ,14,FALSE)),(IF($X$1=6,(VLOOKUP(B459,'X6'!$B:$AZ,14,FALSE)),(IF($X$1=7,(VLOOKUP(B459,'X7'!$B:$AZ,14,FALSE)),(IF($X$1=8,(VLOOKUP(B459,'X8'!$B:$AZ,14,FALSE)),(IF($X$1=9,(VLOOKUP(B459,'X9'!$B:$AZ,14,FALSE)),(IF($X$1=10,(VLOOKUP(B459,'X10'!$B:$AZ,14,FALSE)),(IF($X$1=11,(VLOOKUP(B459,'X11'!$B:$AZ,14,FALSE)),(IF($X$1=12,(VLOOKUP(B459,'X12'!$B:$AZ,14,FALSE)),(VLOOKUP(B459,'X13'!$B:$AZ,14,FALSE))))))))))))))))))))))))))=$V$1," ",(IF($X$1=1,(VLOOKUP(B459,'X1'!$B:$AZ,14,FALSE)),(IF($X$1=2,(VLOOKUP(B459,'X2'!$B:$AZ,14,FALSE)),(IF($X$1=3,(VLOOKUP(B459,'X3'!$B:$AZ,14,FALSE)),(IF($X$1=4,(VLOOKUP(B459,'X4'!$B:$AZ,14,FALSE)),(IF($X$1=5,(VLOOKUP(B459,'X5'!$B:$AZ,14,FALSE)),(IF($X$1=6,(VLOOKUP(B459,'X6'!$B:$AZ,14,FALSE)),(IF($X$1=7,(VLOOKUP(B459,'X7'!$B:$AZ,14,FALSE)),(IF($X$1=8,(VLOOKUP(B459,'X8'!$B:$AZ,14,FALSE)),(IF($X$1=9,(VLOOKUP(B459,'X9'!$B:$AZ,14,FALSE)),(IF($X$1=10,(VLOOKUP(B459,'X10'!$B:$AZ,14,FALSE)),(IF($X$1=11,(VLOOKUP(B459,'X11'!$B:$AZ,14,FALSE)),(IF($X$1=12,(VLOOKUP(B459,'X12'!$B:$AZ,14,FALSE)),(VLOOKUP(B459,'X13'!$B:$AZ,14,FALSE)))))))))))))))))))))))))))))</f>
        <v xml:space="preserve"> </v>
      </c>
    </row>
    <row r="460" spans="1:19" ht="14.1" customHeight="1" x14ac:dyDescent="0.2">
      <c r="A460" s="156" t="s">
        <v>1058</v>
      </c>
      <c r="B460" s="122" t="str">
        <f>IF(ISERROR(IF($U$16=1,(VLOOKUP(A460,$AC$89:$AH$125,2,FALSE)),IF((IF($X$1=1,'X1'!B419,(IF($X$1=2,'X2'!B419,(IF($X$1=3,'X3'!B419,(IF($X$1=4,'X4'!B419,(IF($X$1=5,'X5'!B419,(IF($X$1=6,'X6'!B419,(IF($X$1=7,'X7'!B419,(IF($X$1=8,'X8'!B419,(IF($X$1=9,'X9'!B419,(IF($X$1=10,'X10'!B419,(IF($X$1=11,'X11'!B419,(IF($X$1=12,'X12'!B419,'X13'!B419))))))))))))))))))))))))="","",(IF($X$1=1,'X1'!B419,(IF($X$1=2,'X2'!B419,(IF($X$1=3,'X3'!B419,(IF($X$1=4,'X4'!B419,(IF($X$1=5,'X5'!B419,(IF($X$1=6,'X6'!B419,(IF($X$1=7,'X7'!B419,(IF($X$1=8,'X8'!B419,(IF($X$1=9,'X9'!B419,(IF($X$1=10,'X10'!B419,(IF($X$1=11,'X11'!B419,(IF($X$1=12,'X12'!B419,'X13'!B419)))))))))))))))))))))))))))=TRUE," ",(IF($U$16=1,(VLOOKUP(A460,$AC$89:$AH$125,2,FALSE)),IF((IF($X$1=1,'X1'!B419,(IF($X$1=2,'X2'!B419,(IF($X$1=3,'X3'!B419,(IF($X$1=4,'X4'!B419,(IF($X$1=5,'X5'!B419,(IF($X$1=6,'X6'!B419,(IF($X$1=7,'X7'!B419,(IF($X$1=8,'X8'!B419,(IF($X$1=9,'X9'!B419,(IF($X$1=10,'X10'!B419,(IF($X$1=11,'X11'!B419,(IF($X$1=12,'X12'!B419,'X13'!B419))))))))))))))))))))))))="","",(IF($X$1=1,'X1'!B419,(IF($X$1=2,'X2'!B419,(IF($X$1=3,'X3'!B419,(IF($X$1=4,'X4'!B419,(IF($X$1=5,'X5'!B419,(IF($X$1=6,'X6'!B419,(IF($X$1=7,'X7'!B419,(IF($X$1=8,'X8'!B419,(IF($X$1=9,'X9'!B419,(IF($X$1=10,'X10'!B419,(IF($X$1=11,'X11'!B419,(IF($X$1=12,'X12'!B419,'X13'!B419))))))))))))))))))))))))))))</f>
        <v/>
      </c>
      <c r="C460" s="181" t="str">
        <f ca="1">IF(ISERROR(IF($X$1=1,(VLOOKUP(B460,'X1'!$B:$AZ,47,FALSE)),IF($X$1=2,(VLOOKUP(B460,'X2'!$B:$AZ,47,FALSE)),IF($X$1=3,(VLOOKUP(B460,'X3'!$B:$AZ,47,FALSE)),IF($X$1=4,(VLOOKUP(B460,'X4'!$B:$AZ,47,FALSE)),IF($X$1=5,(VLOOKUP(B460,'X5'!$B:$AZ,47,FALSE)),IF($X$1=6,(VLOOKUP(B460,'X6'!$B:$AZ,47,FALSE)),IF($X$1=7,(VLOOKUP(B460,'X7'!$B:$AZ,47,FALSE)),IF($X$1=8,(VLOOKUP(B460,'X8'!$B:$AZ,47,FALSE)),IF($X$1=9,(VLOOKUP(B460,'X9'!$B:$AZ,47,FALSE)),IF($X$1=10,(VLOOKUP(B460,'X10'!$B:$AZ,47,FALSE)),IF($X$1=11,(VLOOKUP(B460,'X11'!$B:$AZ,47,FALSE)),IF($X$1=12,(VLOOKUP(B460,'X12'!$B:$AZ,47,FALSE)),IF($X$1=13,(VLOOKUP(B460,'X13'!$B:$AZ,47,FALSE)),"B"))))))))))))))=TRUE," ",(IF($X$1=1,(VLOOKUP(B460,'X1'!$B:$AZ,47,FALSE)),IF($X$1=2,(VLOOKUP(B460,'X2'!$B:$AZ,47,FALSE)),IF($X$1=3,(VLOOKUP(B460,'X3'!$B:$AZ,47,FALSE)),IF($X$1=4,(VLOOKUP(B460,'X4'!$B:$AZ,47,FALSE)),IF($X$1=5,(VLOOKUP(B460,'X5'!$B:$AZ,47,FALSE)),IF($X$1=6,(VLOOKUP(B460,'X6'!$B:$AZ,47,FALSE)),IF($X$1=7,(VLOOKUP(B460,'X7'!$B:$AZ,47,FALSE)),IF($X$1=8,(VLOOKUP(B460,'X8'!$B:$AZ,47,FALSE)),IF($X$1=9,(VLOOKUP(B460,'X9'!$B:$AZ,47,FALSE)),IF($X$1=10,(VLOOKUP(B460,'X10'!$B:$AZ,47,FALSE)),IF($X$1=11,(VLOOKUP(B460,'X11'!$B:$AZ,47,FALSE)),IF($X$1=12,(VLOOKUP(B460,'X12'!$B:$AZ,47,FALSE)),IF($X$1=13,(VLOOKUP(B460,'X13'!$B:$AZ,47,FALSE)),"B")))))))))))))))</f>
        <v xml:space="preserve"> </v>
      </c>
      <c r="D460" s="181" t="str">
        <f ca="1">IF(ISERROR(IF($X$1=1,(VLOOKUP(B460,'X1'!$B:$AP,41,FALSE)),IF($X$1=2,(VLOOKUP(B460,'X2'!$B:$AP,41,FALSE)),IF($X$1=3,(VLOOKUP(B460,'X3'!$B:$AP,41,FALSE)),IF($X$1=4,(VLOOKUP(B460,'X4'!$B:$AP,41,FALSE)),IF($X$1=5,(VLOOKUP(B460,'X5'!$B:$AP,41,FALSE)),IF($X$1=6,(VLOOKUP(B460,'X6'!$B:$AP,41,FALSE)),IF($X$1=7,(VLOOKUP(B460,'X7'!$B:$AP,41,FALSE)),IF($X$1=8,(VLOOKUP(B460,'X8'!$B:$AP,41,FALSE)),IF($X$1=9,(VLOOKUP(B460,'X9'!$B:$AP,41,FALSE)),IF($X$1=10,(VLOOKUP(B460,'X10'!$B:$AP,41,FALSE)),IF($X$1=11,(VLOOKUP(B460,'X11'!$B:$AP,41,FALSE)),IF($X$1=12,(VLOOKUP(B460,'X12'!$B:$AP,41,FALSE)),IF($X$1=13,(VLOOKUP(B460,'X13'!$B:$AP,41,FALSE)),"B"))))))))))))))=TRUE," ",(IF($X$1=1,(VLOOKUP(B460,'X1'!$B:$AP,41,FALSE)),IF($X$1=2,(VLOOKUP(B460,'X2'!$B:$AP,41,FALSE)),IF($X$1=3,(VLOOKUP(B460,'X3'!$B:$AP,41,FALSE)),IF($X$1=4,(VLOOKUP(B460,'X4'!$B:$AP,41,FALSE)),IF($X$1=5,(VLOOKUP(B460,'X5'!$B:$AP,41,FALSE)),IF($X$1=6,(VLOOKUP(B460,'X6'!$B:$AP,41,FALSE)),IF($X$1=7,(VLOOKUP(B460,'X7'!$B:$AP,41,FALSE)),IF($X$1=8,(VLOOKUP(B460,'X8'!$B:$AP,41,FALSE)),IF($X$1=9,(VLOOKUP(B460,'X9'!$B:$AP,41,FALSE)),IF($X$1=10,(VLOOKUP(B460,'X10'!$B:$AP,41,FALSE)),IF($X$1=11,(VLOOKUP(B460,'X11'!$B:$AP,41,FALSE)),IF($X$1=12,(VLOOKUP(B460,'X12'!$B:$AP,41,FALSE)),IF($X$1=13,(VLOOKUP(B460,'X13'!$B:$AP,41,FALSE)),"B")))))))))))))))</f>
        <v xml:space="preserve"> </v>
      </c>
      <c r="E460" s="182" t="str">
        <f ca="1">IF(ISERROR(IF($X$1=1,(VLOOKUP(B460,'X1'!$B:$AP,7,FALSE)),IF($X$1=2,(VLOOKUP(B460,'X2'!$B:$AP,7,FALSE)),IF($X$1=3,(VLOOKUP(B460,'X3'!$B:$AP,7,FALSE)),IF($X$1=4,(VLOOKUP(B460,'X4'!$B:$AP,7,FALSE)),IF($X$1=5,(VLOOKUP(B460,'X5'!$B:$AP,7,FALSE)),IF($X$1=6,(VLOOKUP(B460,'X6'!$B:$AP,7,FALSE)),IF($X$1=7,(VLOOKUP(B460,'X7'!$B:$AP,7,FALSE)),IF($X$1=8,(VLOOKUP(B460,'X8'!$B:$AP,7,FALSE)),IF($X$1=9,(VLOOKUP(B460,'X9'!$B:$AP,7,FALSE)),IF($X$1=10,(VLOOKUP(B460,'X10'!$B:$AP,7,FALSE)),IF($X$1=11,(VLOOKUP(B460,'X11'!$B:$AP,7,FALSE)),IF($X$1=12,(VLOOKUP(B460,'X12'!$B:$AP,7,FALSE)),IF($X$1=13,(VLOOKUP(B460,'X13'!$B:$AP,7,FALSE)),"B"))))))))))))))=TRUE," ",(IF($X$1=1,(VLOOKUP(B460,'X1'!$B:$AP,7,FALSE)),IF($X$1=2,(VLOOKUP(B460,'X2'!$B:$AP,7,FALSE)),IF($X$1=3,(VLOOKUP(B460,'X3'!$B:$AP,7,FALSE)),IF($X$1=4,(VLOOKUP(B460,'X4'!$B:$AP,7,FALSE)),IF($X$1=5,(VLOOKUP(B460,'X5'!$B:$AP,7,FALSE)),IF($X$1=6,(VLOOKUP(B460,'X6'!$B:$AP,7,FALSE)),IF($X$1=7,(VLOOKUP(B460,'X7'!$B:$AP,7,FALSE)),IF($X$1=8,(VLOOKUP(B460,'X8'!$B:$AP,7,FALSE)),IF($X$1=9,(VLOOKUP(B460,'X9'!$B:$AP,7,FALSE)),IF($X$1=10,(VLOOKUP(B460,'X10'!$B:$AP,7,FALSE)),IF($X$1=11,(VLOOKUP(B460,'X11'!$B:$AP,7,FALSE)),IF($X$1=12,(VLOOKUP(B460,'X12'!$B:$AP,7,FALSE)),IF($X$1=13,(VLOOKUP(B460,'X13'!$B:$AP,7,FALSE)),"B")))))))))))))))</f>
        <v xml:space="preserve"> </v>
      </c>
      <c r="F460" s="182" t="str">
        <f ca="1">IF(ISERROR(IF((IF($X$1=1,(VLOOKUP(B460,'X1'!$B:$AO,6,FALSE)),(IF($X$1=2,(VLOOKUP(B460,'X2'!$B:$AO,6,FALSE)),(IF($X$1=3,(VLOOKUP(B460,'X3'!$B:$AO,6,FALSE)),(IF($X$1=4,(VLOOKUP(B460,'X4'!$B:$AO,6,FALSE)),(IF($X$1=5,(VLOOKUP(B460,'X5'!$B:$AO,6,FALSE)),(IF($X$1=6,(VLOOKUP(B460,'X6'!$B:$AO,6,FALSE)),(IF($X$1=7,(VLOOKUP(B460,'X7'!$B:$AO,6,FALSE)),(IF($X$1=8,(VLOOKUP(B460,'X8'!$B:$AO,6,FALSE)),(IF($X$1=9,(VLOOKUP(B460,'X9'!$B:$AO,6,FALSE)),(IF($X$1=10,(VLOOKUP(B460,'X10'!$B:$AO,6,FALSE)),(IF($X$1=11,(VLOOKUP(B460,'X11'!$B:$AO,6,FALSE)),(IF($X$1=12,(VLOOKUP(B460,'X12'!$B:$AO,6,FALSE)),(VLOOKUP(B460,'X13'!$B:$AO,6,FALSE))))))))))))))))))))))))))=$V$1," ",(IF($X$1=1,(VLOOKUP(B460,'X1'!$B:$AO,6,FALSE)),(IF($X$1=2,(VLOOKUP(B460,'X2'!$B:$AO,6,FALSE)),(IF($X$1=3,(VLOOKUP(B460,'X3'!$B:$AO,6,FALSE)),(IF($X$1=4,(VLOOKUP(B460,'X4'!$B:$AO,6,FALSE)),(IF($X$1=5,(VLOOKUP(B460,'X5'!$B:$AO,6,FALSE)),(IF($X$1=6,(VLOOKUP(B460,'X6'!$B:$AO,6,FALSE)),(IF($X$1=7,(VLOOKUP(B460,'X7'!$B:$AO,6,FALSE)),(IF($X$1=8,(VLOOKUP(B460,'X8'!$B:$AO,6,FALSE)),(IF($X$1=9,(VLOOKUP(B460,'X9'!$B:$AO,6,FALSE)),(IF($X$1=10,(VLOOKUP(B460,'X10'!$B:$AO,6,FALSE)),(IF($X$1=11,(VLOOKUP(B460,'X11'!$B:$AO,6,FALSE)),(IF($X$1=12,(VLOOKUP(B460,'X12'!$B:$AO,6,FALSE)),(VLOOKUP(B460,'X13'!$B:$AO,6,FALSE))))))))))))))))))))))))))))=TRUE," ",(IF((IF($X$1=1,(VLOOKUP(B460,'X1'!$B:$AO,6,FALSE)),(IF($X$1=2,(VLOOKUP(B460,'X2'!$B:$AO,6,FALSE)),(IF($X$1=3,(VLOOKUP(B460,'X3'!$B:$AO,6,FALSE)),(IF($X$1=4,(VLOOKUP(B460,'X4'!$B:$AO,6,FALSE)),(IF($X$1=5,(VLOOKUP(B460,'X5'!$B:$AO,6,FALSE)),(IF($X$1=6,(VLOOKUP(B460,'X6'!$B:$AO,6,FALSE)),(IF($X$1=7,(VLOOKUP(B460,'X7'!$B:$AO,6,FALSE)),(IF($X$1=8,(VLOOKUP(B460,'X8'!$B:$AO,6,FALSE)),(IF($X$1=9,(VLOOKUP(B460,'X9'!$B:$AO,6,FALSE)),(IF($X$1=10,(VLOOKUP(B460,'X10'!$B:$AO,6,FALSE)),(IF($X$1=11,(VLOOKUP(B460,'X11'!$B:$AO,6,FALSE)),(IF($X$1=12,(VLOOKUP(B460,'X12'!$B:$AO,6,FALSE)),(VLOOKUP(B460,'X13'!$B:$AO,6,FALSE))))))))))))))))))))))))))=$V$1," ",(IF($X$1=1,(VLOOKUP(B460,'X1'!$B:$AO,6,FALSE)),(IF($X$1=2,(VLOOKUP(B460,'X2'!$B:$AO,6,FALSE)),(IF($X$1=3,(VLOOKUP(B460,'X3'!$B:$AO,6,FALSE)),(IF($X$1=4,(VLOOKUP(B460,'X4'!$B:$AO,6,FALSE)),(IF($X$1=5,(VLOOKUP(B460,'X5'!$B:$AO,6,FALSE)),(IF($X$1=6,(VLOOKUP(B460,'X6'!$B:$AO,6,FALSE)),(IF($X$1=7,(VLOOKUP(B460,'X7'!$B:$AO,6,FALSE)),(IF($X$1=8,(VLOOKUP(B460,'X8'!$B:$AO,6,FALSE)),(IF($X$1=9,(VLOOKUP(B460,'X9'!$B:$AO,6,FALSE)),(IF($X$1=10,(VLOOKUP(B460,'X10'!$B:$AO,6,FALSE)),(IF($X$1=11,(VLOOKUP(B460,'X11'!$B:$AO,6,FALSE)),(IF($X$1=12,(VLOOKUP(B460,'X12'!$B:$AO,6,FALSE)),(VLOOKUP(B460,'X13'!$B:$AO,6,FALSE)))))))))))))))))))))))))))))</f>
        <v xml:space="preserve"> </v>
      </c>
      <c r="G460" s="182" t="str">
        <f ca="1">IF(ISERROR(IF($X$1=1,(VLOOKUP(B460,'X1'!$B:$AZ,44,FALSE)),IF($X$1=2,(VLOOKUP(B460,'X2'!$B:$AZ,44,FALSE)),IF($X$1=3,(VLOOKUP(B460,'X3'!$B:$AZ,44,FALSE)),IF($X$1=4,(VLOOKUP(B460,'X4'!$B:$AZ,44,FALSE)),IF($X$1=5,(VLOOKUP(B460,'X5'!$B:$AZ,44,FALSE)),IF($X$1=6,(VLOOKUP(B460,'X6'!$B:$AZ,44,FALSE)),IF($X$1=7,(VLOOKUP(B460,'X7'!$B:$AZ,44,FALSE)),IF($X$1=8,(VLOOKUP(B460,'X8'!$B:$AZ,44,FALSE)),IF($X$1=9,(VLOOKUP(B460,'X9'!$B:$AZ,44,FALSE)),IF($X$1=10,(VLOOKUP(B460,'X10'!$B:$AZ,44,FALSE)),IF($X$1=11,(VLOOKUP(B460,'X11'!$B:$AZ,44,FALSE)),IF($X$1=12,(VLOOKUP(B460,'X12'!$B:$AZ,44,FALSE)),IF($X$1=13,(VLOOKUP(B460,'X13'!$B:$AZ,44,FALSE)),"B"))))))))))))))=TRUE," ",(IF($X$1=1,(VLOOKUP(B460,'X1'!$B:$AZ,44,FALSE)),IF($X$1=2,(VLOOKUP(B460,'X2'!$B:$AZ,44,FALSE)),IF($X$1=3,(VLOOKUP(B460,'X3'!$B:$AZ,44,FALSE)),IF($X$1=4,(VLOOKUP(B460,'X4'!$B:$AZ,44,FALSE)),IF($X$1=5,(VLOOKUP(B460,'X5'!$B:$AZ,44,FALSE)),IF($X$1=6,(VLOOKUP(B460,'X6'!$B:$AZ,44,FALSE)),IF($X$1=7,(VLOOKUP(B460,'X7'!$B:$AZ,44,FALSE)),IF($X$1=8,(VLOOKUP(B460,'X8'!$B:$AZ,44,FALSE)),IF($X$1=9,(VLOOKUP(B460,'X9'!$B:$AZ,44,FALSE)),IF($X$1=10,(VLOOKUP(B460,'X10'!$B:$AZ,44,FALSE)),IF($X$1=11,(VLOOKUP(B460,'X11'!$B:$AZ,44,FALSE)),IF($X$1=12,(VLOOKUP(B460,'X12'!$B:$AZ,44,FALSE)),IF($X$1=13,(VLOOKUP(B460,'X13'!$B:$AZ,44,FALSE)),"B")))))))))))))))</f>
        <v xml:space="preserve"> </v>
      </c>
      <c r="H460" s="182" t="str">
        <f ca="1">IF(ISERROR(IF($X$1=1,(VLOOKUP(B460,'X1'!$B:$AZ,8,FALSE)),IF($X$1=2,(VLOOKUP(B460,'X2'!$B:$AZ,8,FALSE)),IF($X$1=3,(VLOOKUP(B460,'X3'!$B:$AZ,8,FALSE)),IF($X$1=4,(VLOOKUP(B460,'X4'!$B:$AZ,8,FALSE)),IF($X$1=5,(VLOOKUP(B460,'X5'!$B:$AZ,8,FALSE)),IF($X$1=6,(VLOOKUP(B460,'X6'!$B:$AZ,8,FALSE)),IF($X$1=7,(VLOOKUP(B460,'X7'!$B:$AZ,8,FALSE)),IF($X$1=8,(VLOOKUP(B460,'X8'!$B:$AZ,8,FALSE)),IF($X$1=9,(VLOOKUP(B460,'X9'!$B:$AZ,8,FALSE)),IF($X$1=10,(VLOOKUP(B460,'X10'!$B:$AZ,8,FALSE)),IF($X$1=11,(VLOOKUP(B460,'X11'!$B:$AZ,8,FALSE)),IF($X$1=12,(VLOOKUP(B460,'X12'!$B:$AZ,8,FALSE)),IF($X$1=13,(VLOOKUP(B460,'X13'!$B:$AZ,8,FALSE)),"B"))))))))))))))=TRUE," ",(IF($X$1=1,(VLOOKUP(B460,'X1'!$B:$AZ,8,FALSE)),IF($X$1=2,(VLOOKUP(B460,'X2'!$B:$AZ,8,FALSE)),IF($X$1=3,(VLOOKUP(B460,'X3'!$B:$AZ,8,FALSE)),IF($X$1=4,(VLOOKUP(B460,'X4'!$B:$AZ,8,FALSE)),IF($X$1=5,(VLOOKUP(B460,'X5'!$B:$AZ,8,FALSE)),IF($X$1=6,(VLOOKUP(B460,'X6'!$B:$AZ,8,FALSE)),IF($X$1=7,(VLOOKUP(B460,'X7'!$B:$AZ,8,FALSE)),IF($X$1=8,(VLOOKUP(B460,'X8'!$B:$AZ,8,FALSE)),IF($X$1=9,(VLOOKUP(B460,'X9'!$B:$AZ,8,FALSE)),IF($X$1=10,(VLOOKUP(B460,'X10'!$B:$AZ,8,FALSE)),IF($X$1=11,(VLOOKUP(B460,'X11'!$B:$AZ,8,FALSE)),IF($X$1=12,(VLOOKUP(B460,'X12'!$B:$AZ,8,FALSE)),IF($X$1=13,(VLOOKUP(B460,'X13'!$B:$AZ,8,FALSE)),"B")))))))))))))))</f>
        <v xml:space="preserve"> </v>
      </c>
      <c r="I460" s="183" t="str">
        <f ca="1">IF(ISERROR(IF($X$1=1,(VLOOKUP(B460,'X1'!$B:$AZ,2,FALSE)),IF($X$1=2,(VLOOKUP(B460,'X2'!$B:$AZ,2,FALSE)),IF($X$1=3,(VLOOKUP(B460,'X3'!$B:$AZ,2,FALSE)),IF($X$1=4,(VLOOKUP(B460,'X4'!$B:$AZ,2,FALSE)),IF($X$1=5,(VLOOKUP(B460,'X5'!$B:$AZ,2,FALSE)),IF($X$1=6,(VLOOKUP(B460,'X6'!$B:$AZ,2,FALSE)),IF($X$1=7,(VLOOKUP(B460,'X7'!$B:$AZ,2,FALSE)),IF($X$1=8,(VLOOKUP(B460,'X8'!$B:$AZ,2,FALSE)),IF($X$1=9,(VLOOKUP(B460,'X9'!$B:$AZ,2,FALSE)),IF($X$1=10,(VLOOKUP(B460,'X10'!$B:$AZ,2,FALSE)),IF($X$1=11,(VLOOKUP(B460,'X11'!$B:$AZ,2,FALSE)),IF($X$1=12,(VLOOKUP(B460,'X12'!$B:$AZ,2,FALSE)),IF($X$1=13,(VLOOKUP(B460,'X13'!$B:$AZ,2,FALSE)),"B"))))))))))))))=TRUE," ",(IF($X$1=1,(VLOOKUP(B460,'X1'!$B:$AZ,2,FALSE)),IF($X$1=2,(VLOOKUP(B460,'X2'!$B:$AZ,2,FALSE)),IF($X$1=3,(VLOOKUP(B460,'X3'!$B:$AZ,2,FALSE)),IF($X$1=4,(VLOOKUP(B460,'X4'!$B:$AZ,2,FALSE)),IF($X$1=5,(VLOOKUP(B460,'X5'!$B:$AZ,2,FALSE)),IF($X$1=6,(VLOOKUP(B460,'X6'!$B:$AZ,2,FALSE)),IF($X$1=7,(VLOOKUP(B460,'X7'!$B:$AZ,2,FALSE)),IF($X$1=8,(VLOOKUP(B460,'X8'!$B:$AZ,2,FALSE)),IF($X$1=9,(VLOOKUP(B460,'X9'!$B:$AZ,2,FALSE)),IF($X$1=10,(VLOOKUP(B460,'X10'!$B:$AZ,2,FALSE)),IF($X$1=11,(VLOOKUP(B460,'X11'!$B:$AZ,2,FALSE)),IF($X$1=12,(VLOOKUP(B460,'X12'!$B:$AZ,2,FALSE)),IF($X$1=13,(VLOOKUP(B460,'X13'!$B:$AZ,2,FALSE)),"B")))))))))))))))</f>
        <v xml:space="preserve"> </v>
      </c>
      <c r="J460" s="183" t="str">
        <f ca="1">IF(ISERROR(IF($X$1=1,(VLOOKUP(B460,'X1'!$B:$AZ,3,FALSE)),IF($X$1=2,(VLOOKUP(B460,'X2'!$B:$AZ,3,FALSE)),IF($X$1=3,(VLOOKUP(B460,'X3'!$B:$AZ,3,FALSE)),IF($X$1=4,(VLOOKUP(B460,'X4'!$B:$AZ,3,FALSE)),IF($X$1=5,(VLOOKUP(B460,'X5'!$B:$AZ,3,FALSE)),IF($X$1=6,(VLOOKUP(B460,'X6'!$B:$AZ,3,FALSE)),IF($X$1=7,(VLOOKUP(B460,'X7'!$B:$AZ,3,FALSE)),IF($X$1=8,(VLOOKUP(B460,'X8'!$B:$AZ,3,FALSE)),IF($X$1=9,(VLOOKUP(B460,'X9'!$B:$AZ,3,FALSE)),IF($X$1=10,(VLOOKUP(B460,'X10'!$B:$AZ,3,FALSE)),IF($X$1=11,(VLOOKUP(B460,'X11'!$B:$AZ,3,FALSE)),IF($X$1=12,(VLOOKUP(B460,'X12'!$B:$AZ,3,FALSE)),IF($X$1=13,(VLOOKUP(B460,'X13'!$B:$AZ,3,FALSE)),"B"))))))))))))))=TRUE," ",(IF($X$1=1,(VLOOKUP(B460,'X1'!$B:$AZ,3,FALSE)),IF($X$1=2,(VLOOKUP(B460,'X2'!$B:$AZ,3,FALSE)),IF($X$1=3,(VLOOKUP(B460,'X3'!$B:$AZ,3,FALSE)),IF($X$1=4,(VLOOKUP(B460,'X4'!$B:$AZ,3,FALSE)),IF($X$1=5,(VLOOKUP(B460,'X5'!$B:$AZ,3,FALSE)),IF($X$1=6,(VLOOKUP(B460,'X6'!$B:$AZ,3,FALSE)),IF($X$1=7,(VLOOKUP(B460,'X7'!$B:$AZ,3,FALSE)),IF($X$1=8,(VLOOKUP(B460,'X8'!$B:$AZ,3,FALSE)),IF($X$1=9,(VLOOKUP(B460,'X9'!$B:$AZ,3,FALSE)),IF($X$1=10,(VLOOKUP(B460,'X10'!$B:$AZ,3,FALSE)),IF($X$1=11,(VLOOKUP(B460,'X11'!$B:$AZ,3,FALSE)),IF($X$1=12,(VLOOKUP(B460,'X12'!$B:$AZ,3,FALSE)),IF($X$1=13,(VLOOKUP(B460,'X13'!$B:$AZ,3,FALSE)),"B")))))))))))))))</f>
        <v xml:space="preserve"> </v>
      </c>
      <c r="K460" s="183" t="str">
        <f ca="1">IF(ISERROR(IF($X$1=1,(VLOOKUP(B460,'X1'!$B:$AZ,5,FALSE)),IF($X$1=2,(VLOOKUP(B460,'X2'!$B:$AZ,5,FALSE)),IF($X$1=3,(VLOOKUP(B460,'X3'!$B:$AZ,5,FALSE)),IF($X$1=4,(VLOOKUP(B460,'X4'!$B:$AZ,5,FALSE)),IF($X$1=5,(VLOOKUP(B460,'X5'!$B:$AZ,5,FALSE)),IF($X$1=6,(VLOOKUP(B460,'X6'!$B:$AZ,5,FALSE)),IF($X$1=7,(VLOOKUP(B460,'X7'!$B:$AZ,5,FALSE)),IF($X$1=8,(VLOOKUP(B460,'X8'!$B:$AZ,5,FALSE)),IF($X$1=9,(VLOOKUP(B460,'X9'!$B:$AZ,5,FALSE)),IF($X$1=10,(VLOOKUP(B460,'X10'!$B:$AZ,5,FALSE)),IF($X$1=11,(VLOOKUP(B460,'X11'!$B:$AZ,5,FALSE)),IF($X$1=12,(VLOOKUP(B460,'X12'!$B:$AZ,5,FALSE)),IF($X$1=13,(VLOOKUP(B460,'X13'!$B:$AZ,5,FALSE)),"B"))))))))))))))=TRUE," ",(IF($X$1=1,(VLOOKUP(B460,'X1'!$B:$AZ,5,FALSE)),IF($X$1=2,(VLOOKUP(B460,'X2'!$B:$AZ,5,FALSE)),IF($X$1=3,(VLOOKUP(B460,'X3'!$B:$AZ,5,FALSE)),IF($X$1=4,(VLOOKUP(B460,'X4'!$B:$AZ,5,FALSE)),IF($X$1=5,(VLOOKUP(B460,'X5'!$B:$AZ,5,FALSE)),IF($X$1=6,(VLOOKUP(B460,'X6'!$B:$AZ,5,FALSE)),IF($X$1=7,(VLOOKUP(B460,'X7'!$B:$AZ,5,FALSE)),IF($X$1=8,(VLOOKUP(B460,'X8'!$B:$AZ,5,FALSE)),IF($X$1=9,(VLOOKUP(B460,'X9'!$B:$AZ,5,FALSE)),IF($X$1=10,(VLOOKUP(B460,'X10'!$B:$AZ,5,FALSE)),IF($X$1=11,(VLOOKUP(B460,'X11'!$B:$AZ,5,FALSE)),IF($X$1=12,(VLOOKUP(B460,'X12'!$B:$AZ,5,FALSE)),IF($X$1=13,(VLOOKUP(B460,'X13'!$B:$AZ,5,FALSE)),"B")))))))))))))))</f>
        <v xml:space="preserve"> </v>
      </c>
      <c r="L460" s="184" t="str">
        <f ca="1">IF(ISERROR(IF($X$1=1,(VLOOKUP(B460,'X1'!$B:$AZ,9,FALSE)),IF($X$1=2,(VLOOKUP(B460,'X2'!$B:$AZ,9,FALSE)),IF($X$1=3,(VLOOKUP(B460,'X3'!$B:$AZ,9,FALSE)),IF($X$1=4,(VLOOKUP(B460,'X4'!$B:$AZ,9,FALSE)),IF($X$1=5,(VLOOKUP(B460,'X5'!$B:$AZ,9,FALSE)),IF($X$1=6,(VLOOKUP(B460,'X6'!$B:$AZ,9,FALSE)),IF($X$1=7,(VLOOKUP(B460,'X7'!$B:$AZ,9,FALSE)),IF($X$1=8,(VLOOKUP(B460,'X8'!$B:$AZ,9,FALSE)),IF($X$1=9,(VLOOKUP(B460,'X9'!$B:$AZ,9,FALSE)),IF($X$1=10,(VLOOKUP(B460,'X10'!$B:$AZ,9,FALSE)),IF($X$1=11,(VLOOKUP(B460,'X11'!$B:$AZ,9,FALSE)),IF($X$1=12,(VLOOKUP(B460,'X12'!$B:$AZ,9,FALSE)),IF($X$1=13,(VLOOKUP(B460,'X13'!$B:$AZ,9,FALSE)),"B"))))))))))))))=TRUE," ",(IF($X$1=1,(VLOOKUP(B460,'X1'!$B:$AZ,9,FALSE)),IF($X$1=2,(VLOOKUP(B460,'X2'!$B:$AZ,9,FALSE)),IF($X$1=3,(VLOOKUP(B460,'X3'!$B:$AZ,9,FALSE)),IF($X$1=4,(VLOOKUP(B460,'X4'!$B:$AZ,9,FALSE)),IF($X$1=5,(VLOOKUP(B460,'X5'!$B:$AZ,9,FALSE)),IF($X$1=6,(VLOOKUP(B460,'X6'!$B:$AZ,9,FALSE)),IF($X$1=7,(VLOOKUP(B460,'X7'!$B:$AZ,9,FALSE)),IF($X$1=8,(VLOOKUP(B460,'X8'!$B:$AZ,9,FALSE)),IF($X$1=9,(VLOOKUP(B460,'X9'!$B:$AZ,9,FALSE)),IF($X$1=10,(VLOOKUP(B460,'X10'!$B:$AZ,9,FALSE)),IF($X$1=11,(VLOOKUP(B460,'X11'!$B:$AZ,9,FALSE)),IF($X$1=12,(VLOOKUP(B460,'X12'!$B:$AZ,9,FALSE)),IF($X$1=13,(VLOOKUP(B460,'X13'!$B:$AZ,9,FALSE)),"B")))))))))))))))</f>
        <v xml:space="preserve"> </v>
      </c>
      <c r="M460" s="184" t="str">
        <f ca="1">IF(ISERROR(IF($X$1=1,(VLOOKUP(B460,'X1'!$B:$AZ,10,FALSE)),IF($X$1=2,(VLOOKUP(B460,'X2'!$B:$AZ,10,FALSE)),IF($X$1=3,(VLOOKUP(B460,'X3'!$B:$AZ,10,FALSE)),IF($X$1=4,(VLOOKUP(B460,'X4'!$B:$AZ,10,FALSE)),IF($X$1=5,(VLOOKUP(B460,'X5'!$B:$AZ,10,FALSE)),IF($X$1=6,(VLOOKUP(B460,'X6'!$B:$AZ,10,FALSE)),IF($X$1=7,(VLOOKUP(B460,'X7'!$B:$AZ,10,FALSE)),IF($X$1=8,(VLOOKUP(B460,'X8'!$B:$AZ,10,FALSE)),IF($X$1=9,(VLOOKUP(B460,'X9'!$B:$AZ,10,FALSE)),IF($X$1=10,(VLOOKUP(B460,'X10'!$B:$AZ,10,FALSE)),IF($X$1=11,(VLOOKUP(B460,'X11'!$B:$AZ,10,FALSE)),IF($X$1=12,(VLOOKUP(B460,'X12'!$B:$AZ,10,FALSE)),IF($X$1=13,(VLOOKUP(B460,'X13'!$B:$AZ,10,FALSE)),"B"))))))))))))))=TRUE," ",(IF($X$1=1,(VLOOKUP(B460,'X1'!$B:$AZ,10,FALSE)),IF($X$1=2,(VLOOKUP(B460,'X2'!$B:$AZ,10,FALSE)),IF($X$1=3,(VLOOKUP(B460,'X3'!$B:$AZ,10,FALSE)),IF($X$1=4,(VLOOKUP(B460,'X4'!$B:$AZ,10,FALSE)),IF($X$1=5,(VLOOKUP(B460,'X5'!$B:$AZ,10,FALSE)),IF($X$1=6,(VLOOKUP(B460,'X6'!$B:$AZ,10,FALSE)),IF($X$1=7,(VLOOKUP(B460,'X7'!$B:$AZ,10,FALSE)),IF($X$1=8,(VLOOKUP(B460,'X8'!$B:$AZ,10,FALSE)),IF($X$1=9,(VLOOKUP(B460,'X9'!$B:$AZ,10,FALSE)),IF($X$1=10,(VLOOKUP(B460,'X10'!$B:$AZ,10,FALSE)),IF($X$1=11,(VLOOKUP(B460,'X11'!$B:$AZ,10,FALSE)),IF($X$1=12,(VLOOKUP(B460,'X12'!$B:$AZ,10,FALSE)),IF($X$1=13,(VLOOKUP(B460,'X13'!$B:$AZ,10,FALSE)),"B")))))))))))))))</f>
        <v xml:space="preserve"> </v>
      </c>
      <c r="N460" s="185" t="str">
        <f ca="1">IF(ISERROR(IF($X$1=1,(VLOOKUP(B460,'X1'!$B:$AZ,45,FALSE)),IF($X$1=2,(VLOOKUP(B460,'X2'!$B:$AZ,45,FALSE)),IF($X$1=3,(VLOOKUP(B460,'X3'!$B:$AZ,45,FALSE)),IF($X$1=4,(VLOOKUP(B460,'X4'!$B:$AZ,45,FALSE)),IF($X$1=5,(VLOOKUP(B460,'X5'!$B:$AZ,45,FALSE)),IF($X$1=6,(VLOOKUP(B460,'X6'!$B:$AZ,45,FALSE)),IF($X$1=7,(VLOOKUP(B460,'X7'!$B:$AZ,45,FALSE)),IF($X$1=8,(VLOOKUP(B460,'X8'!$B:$AZ,45,FALSE)),IF($X$1=9,(VLOOKUP(B460,'X9'!$B:$AZ,45,FALSE)),IF($X$1=10,(VLOOKUP(B460,'X10'!$B:$AZ,45,FALSE)),IF($X$1=11,(VLOOKUP(B460,'X11'!$B:$AZ,45,FALSE)),IF($X$1=12,(VLOOKUP(B460,'X12'!$B:$AZ,45,FALSE)),IF($X$1=13,(VLOOKUP(B460,'X13'!$B:$AZ,45,FALSE)),"B"))))))))))))))=TRUE," ",(IF($X$1=1,(VLOOKUP(B460,'X1'!$B:$AZ,45,FALSE)),IF($X$1=2,(VLOOKUP(B460,'X2'!$B:$AZ,45,FALSE)),IF($X$1=3,(VLOOKUP(B460,'X3'!$B:$AZ,45,FALSE)),IF($X$1=4,(VLOOKUP(B460,'X4'!$B:$AZ,45,FALSE)),IF($X$1=5,(VLOOKUP(B460,'X5'!$B:$AZ,45,FALSE)),IF($X$1=6,(VLOOKUP(B460,'X6'!$B:$AZ,45,FALSE)),IF($X$1=7,(VLOOKUP(B460,'X7'!$B:$AZ,45,FALSE)),IF($X$1=8,(VLOOKUP(B460,'X8'!$B:$AZ,45,FALSE)),IF($X$1=9,(VLOOKUP(B460,'X9'!$B:$AZ,45,FALSE)),IF($X$1=10,(VLOOKUP(B460,'X10'!$B:$AZ,45,FALSE)),IF($X$1=11,(VLOOKUP(B460,'X11'!$B:$AZ,45,FALSE)),IF($X$1=12,(VLOOKUP(B460,'X12'!$B:$AZ,45,FALSE)),IF($X$1=13,(VLOOKUP(B460,'X13'!$B:$AZ,45,FALSE)),"B")))))))))))))))</f>
        <v xml:space="preserve"> </v>
      </c>
      <c r="O460" s="184" t="str">
        <f ca="1">IF(ISERROR(IF($X$1=1,(VLOOKUP(B460,'X1'!$B:$AZ,11,FALSE)),IF($X$1=2,(VLOOKUP(B460,'X2'!$B:$AZ,11,FALSE)),IF($X$1=3,(VLOOKUP(B460,'X3'!$B:$AZ,11,FALSE)),IF($X$1=4,(VLOOKUP(B460,'X4'!$B:$AZ,11,FALSE)),IF($X$1=5,(VLOOKUP(B460,'X5'!$B:$AZ,11,FALSE)),IF($X$1=6,(VLOOKUP(B460,'X6'!$B:$AZ,11,FALSE)),IF($X$1=7,(VLOOKUP(B460,'X7'!$B:$AZ,11,FALSE)),IF($X$1=8,(VLOOKUP(B460,'X8'!$B:$AZ,11,FALSE)),IF($X$1=9,(VLOOKUP(B460,'X9'!$B:$AZ,11,FALSE)),IF($X$1=10,(VLOOKUP(B460,'X10'!$B:$AZ,11,FALSE)),IF($X$1=11,(VLOOKUP(B460,'X11'!$B:$AZ,11,FALSE)),IF($X$1=12,(VLOOKUP(B460,'X12'!$B:$AZ,11,FALSE)),IF($X$1=13,(VLOOKUP(B460,'X13'!$B:$AZ,11,FALSE)),"B"))))))))))))))=TRUE," ",(IF($X$1=1,(VLOOKUP(B460,'X1'!$B:$AZ,11,FALSE)),IF($X$1=2,(VLOOKUP(B460,'X2'!$B:$AZ,11,FALSE)),IF($X$1=3,(VLOOKUP(B460,'X3'!$B:$AZ,11,FALSE)),IF($X$1=4,(VLOOKUP(B460,'X4'!$B:$AZ,11,FALSE)),IF($X$1=5,(VLOOKUP(B460,'X5'!$B:$AZ,11,FALSE)),IF($X$1=6,(VLOOKUP(B460,'X6'!$B:$AZ,11,FALSE)),IF($X$1=7,(VLOOKUP(B460,'X7'!$B:$AZ,11,FALSE)),IF($X$1=8,(VLOOKUP(B460,'X8'!$B:$AZ,11,FALSE)),IF($X$1=9,(VLOOKUP(B460,'X9'!$B:$AZ,11,FALSE)),IF($X$1=10,(VLOOKUP(B460,'X10'!$B:$AZ,11,FALSE)),IF($X$1=11,(VLOOKUP(B460,'X11'!$B:$AZ,11,FALSE)),IF($X$1=12,(VLOOKUP(B460,'X12'!$B:$AZ,11,FALSE)),IF($X$1=13,(VLOOKUP(B460,'X13'!$B:$AZ,11,FALSE)),"B")))))))))))))))</f>
        <v xml:space="preserve"> </v>
      </c>
      <c r="P460" s="184" t="str">
        <f ca="1">IF(ISERROR(IF($X$1=1,(VLOOKUP(B460,'X1'!$B:$AZ,12,FALSE)),IF($X$1=2,(VLOOKUP(B460,'X2'!$B:$AZ,12,FALSE)),IF($X$1=3,(VLOOKUP(B460,'X3'!$B:$AZ,12,FALSE)),IF($X$1=4,(VLOOKUP(B460,'X4'!$B:$AZ,12,FALSE)),IF($X$1=5,(VLOOKUP(B460,'X5'!$B:$AZ,12,FALSE)),IF($X$1=6,(VLOOKUP(B460,'X6'!$B:$AZ,12,FALSE)),IF($X$1=7,(VLOOKUP(B460,'X7'!$B:$AZ,12,FALSE)),IF($X$1=8,(VLOOKUP(B460,'X8'!$B:$AZ,12,FALSE)),IF($X$1=9,(VLOOKUP(B460,'X9'!$B:$AZ,12,FALSE)),IF($X$1=10,(VLOOKUP(B460,'X10'!$B:$AZ,12,FALSE)),IF($X$1=11,(VLOOKUP(B460,'X11'!$B:$AZ,12,FALSE)),IF($X$1=12,(VLOOKUP(B460,'X12'!$B:$AZ,12,FALSE)),IF($X$1=13,(VLOOKUP(B460,'X13'!$B:$AZ,12,FALSE)),"B"))))))))))))))=TRUE," ",(IF($X$1=1,(VLOOKUP(B460,'X1'!$B:$AZ,12,FALSE)),IF($X$1=2,(VLOOKUP(B460,'X2'!$B:$AZ,12,FALSE)),IF($X$1=3,(VLOOKUP(B460,'X3'!$B:$AZ,12,FALSE)),IF($X$1=4,(VLOOKUP(B460,'X4'!$B:$AZ,12,FALSE)),IF($X$1=5,(VLOOKUP(B460,'X5'!$B:$AZ,12,FALSE)),IF($X$1=6,(VLOOKUP(B460,'X6'!$B:$AZ,12,FALSE)),IF($X$1=7,(VLOOKUP(B460,'X7'!$B:$AZ,12,FALSE)),IF($X$1=8,(VLOOKUP(B460,'X8'!$B:$AZ,12,FALSE)),IF($X$1=9,(VLOOKUP(B460,'X9'!$B:$AZ,12,FALSE)),IF($X$1=10,(VLOOKUP(B460,'X10'!$B:$AZ,12,FALSE)),IF($X$1=11,(VLOOKUP(B460,'X11'!$B:$AZ,12,FALSE)),IF($X$1=12,(VLOOKUP(B460,'X12'!$B:$AZ,12,FALSE)),IF($X$1=13,(VLOOKUP(B460,'X13'!$B:$AZ,12,FALSE)),"B")))))))))))))))</f>
        <v xml:space="preserve"> </v>
      </c>
      <c r="Q460" s="185" t="str">
        <f ca="1">IF(ISERROR(IF($X$1=1,(VLOOKUP(B460,'X1'!$B:$AZ,46,FALSE)),IF($X$1=2,(VLOOKUP(B460,'X2'!$B:$AZ,46,FALSE)),IF($X$1=3,(VLOOKUP(B460,'X3'!$B:$AZ,46,FALSE)),IF($X$1=4,(VLOOKUP(B460,'X4'!$B:$AZ,46,FALSE)),IF($X$1=5,(VLOOKUP(B460,'X5'!$B:$AZ,46,FALSE)),IF($X$1=6,(VLOOKUP(B460,'X6'!$B:$AZ,46,FALSE)),IF($X$1=7,(VLOOKUP(B460,'X7'!$B:$AZ,46,FALSE)),IF($X$1=8,(VLOOKUP(B460,'X8'!$B:$AZ,46,FALSE)),IF($X$1=9,(VLOOKUP(B460,'X9'!$B:$AZ,46,FALSE)),IF($X$1=10,(VLOOKUP(B460,'X10'!$B:$AZ,46,FALSE)),IF($X$1=11,(VLOOKUP(B460,'X11'!$B:$AZ,46,FALSE)),IF($X$1=12,(VLOOKUP(B460,'X12'!$B:$AZ,46,FALSE)),IF($X$1=13,(VLOOKUP(B460,'X13'!$B:$AZ,46,FALSE)),"B"))))))))))))))=TRUE," ",(IF($X$1=1,(VLOOKUP(B460,'X1'!$B:$AZ,46,FALSE)),IF($X$1=2,(VLOOKUP(B460,'X2'!$B:$AZ,46,FALSE)),IF($X$1=3,(VLOOKUP(B460,'X3'!$B:$AZ,46,FALSE)),IF($X$1=4,(VLOOKUP(B460,'X4'!$B:$AZ,46,FALSE)),IF($X$1=5,(VLOOKUP(B460,'X5'!$B:$AZ,46,FALSE)),IF($X$1=6,(VLOOKUP(B460,'X6'!$B:$AZ,46,FALSE)),IF($X$1=7,(VLOOKUP(B460,'X7'!$B:$AZ,46,FALSE)),IF($X$1=8,(VLOOKUP(B460,'X8'!$B:$AZ,46,FALSE)),IF($X$1=9,(VLOOKUP(B460,'X9'!$B:$AZ,46,FALSE)),IF($X$1=10,(VLOOKUP(B460,'X10'!$B:$AZ,46,FALSE)),IF($X$1=11,(VLOOKUP(B460,'X11'!$B:$AZ,46,FALSE)),IF($X$1=12,(VLOOKUP(B460,'X12'!$B:$AZ,46,FALSE)),IF($X$1=13,(VLOOKUP(B460,'X13'!$B:$AZ,46,FALSE)),"B")))))))))))))))</f>
        <v xml:space="preserve"> </v>
      </c>
      <c r="R460" s="185" t="str">
        <f ca="1">IF(ISERROR(IF($X$1=1,(VLOOKUP(B460,'X1'!$B:$AZ,15,FALSE)),IF($X$1=2,(VLOOKUP(B460,'X2'!$B:$AZ,15,FALSE)),IF($X$1=3,(VLOOKUP(B460,'X3'!$B:$AZ,15,FALSE)),IF($X$1=4,(VLOOKUP(B460,'X4'!$B:$AZ,15,FALSE)),IF($X$1=5,(VLOOKUP(B460,'X5'!$B:$AZ,15,FALSE)),IF($X$1=6,(VLOOKUP(B460,'X6'!$B:$AZ,15,FALSE)),IF($X$1=7,(VLOOKUP(B460,'X7'!$B:$AZ,15,FALSE)),IF($X$1=8,(VLOOKUP(B460,'X8'!$B:$AZ,15,FALSE)),IF($X$1=9,(VLOOKUP(B460,'X9'!$B:$AZ,15,FALSE)),IF($X$1=10,(VLOOKUP(B460,'X10'!$B:$AZ,15,FALSE)),IF($X$1=11,(VLOOKUP(B460,'X11'!$B:$AZ,15,FALSE)),IF($X$1=12,(VLOOKUP(B460,'X12'!$B:$AZ,15,FALSE)),IF($X$1=13,(VLOOKUP(B460,'X13'!$B:$AZ,15,FALSE)),"B"))))))))))))))=TRUE," ",(IF($X$1=1,(VLOOKUP(B460,'X1'!$B:$AZ,15,FALSE)),IF($X$1=2,(VLOOKUP(B460,'X2'!$B:$AZ,15,FALSE)),IF($X$1=3,(VLOOKUP(B460,'X3'!$B:$AZ,15,FALSE)),IF($X$1=4,(VLOOKUP(B460,'X4'!$B:$AZ,15,FALSE)),IF($X$1=5,(VLOOKUP(B460,'X5'!$B:$AZ,15,FALSE)),IF($X$1=6,(VLOOKUP(B460,'X6'!$B:$AZ,15,FALSE)),IF($X$1=7,(VLOOKUP(B460,'X7'!$B:$AZ,15,FALSE)),IF($X$1=8,(VLOOKUP(B460,'X8'!$B:$AZ,15,FALSE)),IF($X$1=9,(VLOOKUP(B460,'X9'!$B:$AZ,15,FALSE)),IF($X$1=10,(VLOOKUP(B460,'X10'!$B:$AZ,15,FALSE)),IF($X$1=11,(VLOOKUP(B460,'X11'!$B:$AZ,15,FALSE)),IF($X$1=12,(VLOOKUP(B460,'X12'!$B:$AZ,15,FALSE)),IF($X$1=13,(VLOOKUP(B460,'X13'!$B:$AZ,15,FALSE)),"B")))))))))))))))</f>
        <v xml:space="preserve"> </v>
      </c>
      <c r="S460" s="185" t="str">
        <f ca="1">IF(ISERROR(IF((IF($X$1=1,(VLOOKUP(B460,'X1'!$B:$AZ,14,FALSE)),(IF($X$1=2,(VLOOKUP(B460,'X2'!$B:$AZ,14,FALSE)),(IF($X$1=3,(VLOOKUP(B460,'X3'!$B:$AZ,14,FALSE)),(IF($X$1=4,(VLOOKUP(B460,'X4'!$B:$AZ,14,FALSE)),(IF($X$1=5,(VLOOKUP(B460,'X5'!$B:$AZ,14,FALSE)),(IF($X$1=6,(VLOOKUP(B460,'X6'!$B:$AZ,14,FALSE)),(IF($X$1=7,(VLOOKUP(B460,'X7'!$B:$AZ,14,FALSE)),(IF($X$1=8,(VLOOKUP(B460,'X8'!$B:$AZ,14,FALSE)),(IF($X$1=9,(VLOOKUP(B460,'X9'!$B:$AZ,14,FALSE)),(IF($X$1=10,(VLOOKUP(B460,'X10'!$B:$AZ,14,FALSE)),(IF($X$1=11,(VLOOKUP(B460,'X11'!$B:$AZ,14,FALSE)),(IF($X$1=12,(VLOOKUP(B460,'X12'!$B:$AZ,14,FALSE)),(VLOOKUP(B460,'X13'!$B:$AZ,14,FALSE))))))))))))))))))))))))))=$V$1," ",(IF($X$1=1,(VLOOKUP(B460,'X1'!$B:$AZ,14,FALSE)),(IF($X$1=2,(VLOOKUP(B460,'X2'!$B:$AZ,14,FALSE)),(IF($X$1=3,(VLOOKUP(B460,'X3'!$B:$AZ,14,FALSE)),(IF($X$1=4,(VLOOKUP(B460,'X4'!$B:$AZ,14,FALSE)),(IF($X$1=5,(VLOOKUP(B460,'X5'!$B:$AZ,14,FALSE)),(IF($X$1=6,(VLOOKUP(B460,'X6'!$B:$AZ,14,FALSE)),(IF($X$1=7,(VLOOKUP(B460,'X7'!$B:$AZ,14,FALSE)),(IF($X$1=8,(VLOOKUP(B460,'X8'!$B:$AZ,14,FALSE)),(IF($X$1=9,(VLOOKUP(B460,'X9'!$B:$AZ,14,FALSE)),(IF($X$1=10,(VLOOKUP(B460,'X10'!$B:$AZ,14,FALSE)),(IF($X$1=11,(VLOOKUP(B460,'X11'!$B:$AZ,14,FALSE)),(IF($X$1=12,(VLOOKUP(B460,'X12'!$B:$AZ,14,FALSE)),(VLOOKUP(B460,'X13'!$B:$AZ,14,FALSE))))))))))))))))))))))))))))=TRUE," ",(IF((IF($X$1=1,(VLOOKUP(B460,'X1'!$B:$AZ,14,FALSE)),(IF($X$1=2,(VLOOKUP(B460,'X2'!$B:$AZ,14,FALSE)),(IF($X$1=3,(VLOOKUP(B460,'X3'!$B:$AZ,14,FALSE)),(IF($X$1=4,(VLOOKUP(B460,'X4'!$B:$AZ,14,FALSE)),(IF($X$1=5,(VLOOKUP(B460,'X5'!$B:$AZ,14,FALSE)),(IF($X$1=6,(VLOOKUP(B460,'X6'!$B:$AZ,14,FALSE)),(IF($X$1=7,(VLOOKUP(B460,'X7'!$B:$AZ,14,FALSE)),(IF($X$1=8,(VLOOKUP(B460,'X8'!$B:$AZ,14,FALSE)),(IF($X$1=9,(VLOOKUP(B460,'X9'!$B:$AZ,14,FALSE)),(IF($X$1=10,(VLOOKUP(B460,'X10'!$B:$AZ,14,FALSE)),(IF($X$1=11,(VLOOKUP(B460,'X11'!$B:$AZ,14,FALSE)),(IF($X$1=12,(VLOOKUP(B460,'X12'!$B:$AZ,14,FALSE)),(VLOOKUP(B460,'X13'!$B:$AZ,14,FALSE))))))))))))))))))))))))))=$V$1," ",(IF($X$1=1,(VLOOKUP(B460,'X1'!$B:$AZ,14,FALSE)),(IF($X$1=2,(VLOOKUP(B460,'X2'!$B:$AZ,14,FALSE)),(IF($X$1=3,(VLOOKUP(B460,'X3'!$B:$AZ,14,FALSE)),(IF($X$1=4,(VLOOKUP(B460,'X4'!$B:$AZ,14,FALSE)),(IF($X$1=5,(VLOOKUP(B460,'X5'!$B:$AZ,14,FALSE)),(IF($X$1=6,(VLOOKUP(B460,'X6'!$B:$AZ,14,FALSE)),(IF($X$1=7,(VLOOKUP(B460,'X7'!$B:$AZ,14,FALSE)),(IF($X$1=8,(VLOOKUP(B460,'X8'!$B:$AZ,14,FALSE)),(IF($X$1=9,(VLOOKUP(B460,'X9'!$B:$AZ,14,FALSE)),(IF($X$1=10,(VLOOKUP(B460,'X10'!$B:$AZ,14,FALSE)),(IF($X$1=11,(VLOOKUP(B460,'X11'!$B:$AZ,14,FALSE)),(IF($X$1=12,(VLOOKUP(B460,'X12'!$B:$AZ,14,FALSE)),(VLOOKUP(B460,'X13'!$B:$AZ,14,FALSE)))))))))))))))))))))))))))))</f>
        <v xml:space="preserve"> </v>
      </c>
    </row>
    <row r="461" spans="1:19" ht="14.1" customHeight="1" x14ac:dyDescent="0.2">
      <c r="A461" s="156" t="s">
        <v>1058</v>
      </c>
      <c r="B461" s="122" t="str">
        <f>IF(ISERROR(IF($U$16=1,(VLOOKUP(A461,$AC$89:$AH$125,2,FALSE)),IF((IF($X$1=1,'X1'!B420,(IF($X$1=2,'X2'!B420,(IF($X$1=3,'X3'!B420,(IF($X$1=4,'X4'!B420,(IF($X$1=5,'X5'!B420,(IF($X$1=6,'X6'!B420,(IF($X$1=7,'X7'!B420,(IF($X$1=8,'X8'!B420,(IF($X$1=9,'X9'!B420,(IF($X$1=10,'X10'!B420,(IF($X$1=11,'X11'!B420,(IF($X$1=12,'X12'!B420,'X13'!B420))))))))))))))))))))))))="","",(IF($X$1=1,'X1'!B420,(IF($X$1=2,'X2'!B420,(IF($X$1=3,'X3'!B420,(IF($X$1=4,'X4'!B420,(IF($X$1=5,'X5'!B420,(IF($X$1=6,'X6'!B420,(IF($X$1=7,'X7'!B420,(IF($X$1=8,'X8'!B420,(IF($X$1=9,'X9'!B420,(IF($X$1=10,'X10'!B420,(IF($X$1=11,'X11'!B420,(IF($X$1=12,'X12'!B420,'X13'!B420)))))))))))))))))))))))))))=TRUE," ",(IF($U$16=1,(VLOOKUP(A461,$AC$89:$AH$125,2,FALSE)),IF((IF($X$1=1,'X1'!B420,(IF($X$1=2,'X2'!B420,(IF($X$1=3,'X3'!B420,(IF($X$1=4,'X4'!B420,(IF($X$1=5,'X5'!B420,(IF($X$1=6,'X6'!B420,(IF($X$1=7,'X7'!B420,(IF($X$1=8,'X8'!B420,(IF($X$1=9,'X9'!B420,(IF($X$1=10,'X10'!B420,(IF($X$1=11,'X11'!B420,(IF($X$1=12,'X12'!B420,'X13'!B420))))))))))))))))))))))))="","",(IF($X$1=1,'X1'!B420,(IF($X$1=2,'X2'!B420,(IF($X$1=3,'X3'!B420,(IF($X$1=4,'X4'!B420,(IF($X$1=5,'X5'!B420,(IF($X$1=6,'X6'!B420,(IF($X$1=7,'X7'!B420,(IF($X$1=8,'X8'!B420,(IF($X$1=9,'X9'!B420,(IF($X$1=10,'X10'!B420,(IF($X$1=11,'X11'!B420,(IF($X$1=12,'X12'!B420,'X13'!B420))))))))))))))))))))))))))))</f>
        <v/>
      </c>
      <c r="C461" s="181" t="str">
        <f ca="1">IF(ISERROR(IF($X$1=1,(VLOOKUP(B461,'X1'!$B:$AZ,47,FALSE)),IF($X$1=2,(VLOOKUP(B461,'X2'!$B:$AZ,47,FALSE)),IF($X$1=3,(VLOOKUP(B461,'X3'!$B:$AZ,47,FALSE)),IF($X$1=4,(VLOOKUP(B461,'X4'!$B:$AZ,47,FALSE)),IF($X$1=5,(VLOOKUP(B461,'X5'!$B:$AZ,47,FALSE)),IF($X$1=6,(VLOOKUP(B461,'X6'!$B:$AZ,47,FALSE)),IF($X$1=7,(VLOOKUP(B461,'X7'!$B:$AZ,47,FALSE)),IF($X$1=8,(VLOOKUP(B461,'X8'!$B:$AZ,47,FALSE)),IF($X$1=9,(VLOOKUP(B461,'X9'!$B:$AZ,47,FALSE)),IF($X$1=10,(VLOOKUP(B461,'X10'!$B:$AZ,47,FALSE)),IF($X$1=11,(VLOOKUP(B461,'X11'!$B:$AZ,47,FALSE)),IF($X$1=12,(VLOOKUP(B461,'X12'!$B:$AZ,47,FALSE)),IF($X$1=13,(VLOOKUP(B461,'X13'!$B:$AZ,47,FALSE)),"B"))))))))))))))=TRUE," ",(IF($X$1=1,(VLOOKUP(B461,'X1'!$B:$AZ,47,FALSE)),IF($X$1=2,(VLOOKUP(B461,'X2'!$B:$AZ,47,FALSE)),IF($X$1=3,(VLOOKUP(B461,'X3'!$B:$AZ,47,FALSE)),IF($X$1=4,(VLOOKUP(B461,'X4'!$B:$AZ,47,FALSE)),IF($X$1=5,(VLOOKUP(B461,'X5'!$B:$AZ,47,FALSE)),IF($X$1=6,(VLOOKUP(B461,'X6'!$B:$AZ,47,FALSE)),IF($X$1=7,(VLOOKUP(B461,'X7'!$B:$AZ,47,FALSE)),IF($X$1=8,(VLOOKUP(B461,'X8'!$B:$AZ,47,FALSE)),IF($X$1=9,(VLOOKUP(B461,'X9'!$B:$AZ,47,FALSE)),IF($X$1=10,(VLOOKUP(B461,'X10'!$B:$AZ,47,FALSE)),IF($X$1=11,(VLOOKUP(B461,'X11'!$B:$AZ,47,FALSE)),IF($X$1=12,(VLOOKUP(B461,'X12'!$B:$AZ,47,FALSE)),IF($X$1=13,(VLOOKUP(B461,'X13'!$B:$AZ,47,FALSE)),"B")))))))))))))))</f>
        <v xml:space="preserve"> </v>
      </c>
      <c r="D461" s="181" t="str">
        <f ca="1">IF(ISERROR(IF($X$1=1,(VLOOKUP(B461,'X1'!$B:$AP,41,FALSE)),IF($X$1=2,(VLOOKUP(B461,'X2'!$B:$AP,41,FALSE)),IF($X$1=3,(VLOOKUP(B461,'X3'!$B:$AP,41,FALSE)),IF($X$1=4,(VLOOKUP(B461,'X4'!$B:$AP,41,FALSE)),IF($X$1=5,(VLOOKUP(B461,'X5'!$B:$AP,41,FALSE)),IF($X$1=6,(VLOOKUP(B461,'X6'!$B:$AP,41,FALSE)),IF($X$1=7,(VLOOKUP(B461,'X7'!$B:$AP,41,FALSE)),IF($X$1=8,(VLOOKUP(B461,'X8'!$B:$AP,41,FALSE)),IF($X$1=9,(VLOOKUP(B461,'X9'!$B:$AP,41,FALSE)),IF($X$1=10,(VLOOKUP(B461,'X10'!$B:$AP,41,FALSE)),IF($X$1=11,(VLOOKUP(B461,'X11'!$B:$AP,41,FALSE)),IF($X$1=12,(VLOOKUP(B461,'X12'!$B:$AP,41,FALSE)),IF($X$1=13,(VLOOKUP(B461,'X13'!$B:$AP,41,FALSE)),"B"))))))))))))))=TRUE," ",(IF($X$1=1,(VLOOKUP(B461,'X1'!$B:$AP,41,FALSE)),IF($X$1=2,(VLOOKUP(B461,'X2'!$B:$AP,41,FALSE)),IF($X$1=3,(VLOOKUP(B461,'X3'!$B:$AP,41,FALSE)),IF($X$1=4,(VLOOKUP(B461,'X4'!$B:$AP,41,FALSE)),IF($X$1=5,(VLOOKUP(B461,'X5'!$B:$AP,41,FALSE)),IF($X$1=6,(VLOOKUP(B461,'X6'!$B:$AP,41,FALSE)),IF($X$1=7,(VLOOKUP(B461,'X7'!$B:$AP,41,FALSE)),IF($X$1=8,(VLOOKUP(B461,'X8'!$B:$AP,41,FALSE)),IF($X$1=9,(VLOOKUP(B461,'X9'!$B:$AP,41,FALSE)),IF($X$1=10,(VLOOKUP(B461,'X10'!$B:$AP,41,FALSE)),IF($X$1=11,(VLOOKUP(B461,'X11'!$B:$AP,41,FALSE)),IF($X$1=12,(VLOOKUP(B461,'X12'!$B:$AP,41,FALSE)),IF($X$1=13,(VLOOKUP(B461,'X13'!$B:$AP,41,FALSE)),"B")))))))))))))))</f>
        <v xml:space="preserve"> </v>
      </c>
      <c r="E461" s="182" t="str">
        <f ca="1">IF(ISERROR(IF($X$1=1,(VLOOKUP(B461,'X1'!$B:$AP,7,FALSE)),IF($X$1=2,(VLOOKUP(B461,'X2'!$B:$AP,7,FALSE)),IF($X$1=3,(VLOOKUP(B461,'X3'!$B:$AP,7,FALSE)),IF($X$1=4,(VLOOKUP(B461,'X4'!$B:$AP,7,FALSE)),IF($X$1=5,(VLOOKUP(B461,'X5'!$B:$AP,7,FALSE)),IF($X$1=6,(VLOOKUP(B461,'X6'!$B:$AP,7,FALSE)),IF($X$1=7,(VLOOKUP(B461,'X7'!$B:$AP,7,FALSE)),IF($X$1=8,(VLOOKUP(B461,'X8'!$B:$AP,7,FALSE)),IF($X$1=9,(VLOOKUP(B461,'X9'!$B:$AP,7,FALSE)),IF($X$1=10,(VLOOKUP(B461,'X10'!$B:$AP,7,FALSE)),IF($X$1=11,(VLOOKUP(B461,'X11'!$B:$AP,7,FALSE)),IF($X$1=12,(VLOOKUP(B461,'X12'!$B:$AP,7,FALSE)),IF($X$1=13,(VLOOKUP(B461,'X13'!$B:$AP,7,FALSE)),"B"))))))))))))))=TRUE," ",(IF($X$1=1,(VLOOKUP(B461,'X1'!$B:$AP,7,FALSE)),IF($X$1=2,(VLOOKUP(B461,'X2'!$B:$AP,7,FALSE)),IF($X$1=3,(VLOOKUP(B461,'X3'!$B:$AP,7,FALSE)),IF($X$1=4,(VLOOKUP(B461,'X4'!$B:$AP,7,FALSE)),IF($X$1=5,(VLOOKUP(B461,'X5'!$B:$AP,7,FALSE)),IF($X$1=6,(VLOOKUP(B461,'X6'!$B:$AP,7,FALSE)),IF($X$1=7,(VLOOKUP(B461,'X7'!$B:$AP,7,FALSE)),IF($X$1=8,(VLOOKUP(B461,'X8'!$B:$AP,7,FALSE)),IF($X$1=9,(VLOOKUP(B461,'X9'!$B:$AP,7,FALSE)),IF($X$1=10,(VLOOKUP(B461,'X10'!$B:$AP,7,FALSE)),IF($X$1=11,(VLOOKUP(B461,'X11'!$B:$AP,7,FALSE)),IF($X$1=12,(VLOOKUP(B461,'X12'!$B:$AP,7,FALSE)),IF($X$1=13,(VLOOKUP(B461,'X13'!$B:$AP,7,FALSE)),"B")))))))))))))))</f>
        <v xml:space="preserve"> </v>
      </c>
      <c r="F461" s="182" t="str">
        <f ca="1">IF(ISERROR(IF((IF($X$1=1,(VLOOKUP(B461,'X1'!$B:$AO,6,FALSE)),(IF($X$1=2,(VLOOKUP(B461,'X2'!$B:$AO,6,FALSE)),(IF($X$1=3,(VLOOKUP(B461,'X3'!$B:$AO,6,FALSE)),(IF($X$1=4,(VLOOKUP(B461,'X4'!$B:$AO,6,FALSE)),(IF($X$1=5,(VLOOKUP(B461,'X5'!$B:$AO,6,FALSE)),(IF($X$1=6,(VLOOKUP(B461,'X6'!$B:$AO,6,FALSE)),(IF($X$1=7,(VLOOKUP(B461,'X7'!$B:$AO,6,FALSE)),(IF($X$1=8,(VLOOKUP(B461,'X8'!$B:$AO,6,FALSE)),(IF($X$1=9,(VLOOKUP(B461,'X9'!$B:$AO,6,FALSE)),(IF($X$1=10,(VLOOKUP(B461,'X10'!$B:$AO,6,FALSE)),(IF($X$1=11,(VLOOKUP(B461,'X11'!$B:$AO,6,FALSE)),(IF($X$1=12,(VLOOKUP(B461,'X12'!$B:$AO,6,FALSE)),(VLOOKUP(B461,'X13'!$B:$AO,6,FALSE))))))))))))))))))))))))))=$V$1," ",(IF($X$1=1,(VLOOKUP(B461,'X1'!$B:$AO,6,FALSE)),(IF($X$1=2,(VLOOKUP(B461,'X2'!$B:$AO,6,FALSE)),(IF($X$1=3,(VLOOKUP(B461,'X3'!$B:$AO,6,FALSE)),(IF($X$1=4,(VLOOKUP(B461,'X4'!$B:$AO,6,FALSE)),(IF($X$1=5,(VLOOKUP(B461,'X5'!$B:$AO,6,FALSE)),(IF($X$1=6,(VLOOKUP(B461,'X6'!$B:$AO,6,FALSE)),(IF($X$1=7,(VLOOKUP(B461,'X7'!$B:$AO,6,FALSE)),(IF($X$1=8,(VLOOKUP(B461,'X8'!$B:$AO,6,FALSE)),(IF($X$1=9,(VLOOKUP(B461,'X9'!$B:$AO,6,FALSE)),(IF($X$1=10,(VLOOKUP(B461,'X10'!$B:$AO,6,FALSE)),(IF($X$1=11,(VLOOKUP(B461,'X11'!$B:$AO,6,FALSE)),(IF($X$1=12,(VLOOKUP(B461,'X12'!$B:$AO,6,FALSE)),(VLOOKUP(B461,'X13'!$B:$AO,6,FALSE))))))))))))))))))))))))))))=TRUE," ",(IF((IF($X$1=1,(VLOOKUP(B461,'X1'!$B:$AO,6,FALSE)),(IF($X$1=2,(VLOOKUP(B461,'X2'!$B:$AO,6,FALSE)),(IF($X$1=3,(VLOOKUP(B461,'X3'!$B:$AO,6,FALSE)),(IF($X$1=4,(VLOOKUP(B461,'X4'!$B:$AO,6,FALSE)),(IF($X$1=5,(VLOOKUP(B461,'X5'!$B:$AO,6,FALSE)),(IF($X$1=6,(VLOOKUP(B461,'X6'!$B:$AO,6,FALSE)),(IF($X$1=7,(VLOOKUP(B461,'X7'!$B:$AO,6,FALSE)),(IF($X$1=8,(VLOOKUP(B461,'X8'!$B:$AO,6,FALSE)),(IF($X$1=9,(VLOOKUP(B461,'X9'!$B:$AO,6,FALSE)),(IF($X$1=10,(VLOOKUP(B461,'X10'!$B:$AO,6,FALSE)),(IF($X$1=11,(VLOOKUP(B461,'X11'!$B:$AO,6,FALSE)),(IF($X$1=12,(VLOOKUP(B461,'X12'!$B:$AO,6,FALSE)),(VLOOKUP(B461,'X13'!$B:$AO,6,FALSE))))))))))))))))))))))))))=$V$1," ",(IF($X$1=1,(VLOOKUP(B461,'X1'!$B:$AO,6,FALSE)),(IF($X$1=2,(VLOOKUP(B461,'X2'!$B:$AO,6,FALSE)),(IF($X$1=3,(VLOOKUP(B461,'X3'!$B:$AO,6,FALSE)),(IF($X$1=4,(VLOOKUP(B461,'X4'!$B:$AO,6,FALSE)),(IF($X$1=5,(VLOOKUP(B461,'X5'!$B:$AO,6,FALSE)),(IF($X$1=6,(VLOOKUP(B461,'X6'!$B:$AO,6,FALSE)),(IF($X$1=7,(VLOOKUP(B461,'X7'!$B:$AO,6,FALSE)),(IF($X$1=8,(VLOOKUP(B461,'X8'!$B:$AO,6,FALSE)),(IF($X$1=9,(VLOOKUP(B461,'X9'!$B:$AO,6,FALSE)),(IF($X$1=10,(VLOOKUP(B461,'X10'!$B:$AO,6,FALSE)),(IF($X$1=11,(VLOOKUP(B461,'X11'!$B:$AO,6,FALSE)),(IF($X$1=12,(VLOOKUP(B461,'X12'!$B:$AO,6,FALSE)),(VLOOKUP(B461,'X13'!$B:$AO,6,FALSE)))))))))))))))))))))))))))))</f>
        <v xml:space="preserve"> </v>
      </c>
      <c r="G461" s="182" t="str">
        <f ca="1">IF(ISERROR(IF($X$1=1,(VLOOKUP(B461,'X1'!$B:$AZ,44,FALSE)),IF($X$1=2,(VLOOKUP(B461,'X2'!$B:$AZ,44,FALSE)),IF($X$1=3,(VLOOKUP(B461,'X3'!$B:$AZ,44,FALSE)),IF($X$1=4,(VLOOKUP(B461,'X4'!$B:$AZ,44,FALSE)),IF($X$1=5,(VLOOKUP(B461,'X5'!$B:$AZ,44,FALSE)),IF($X$1=6,(VLOOKUP(B461,'X6'!$B:$AZ,44,FALSE)),IF($X$1=7,(VLOOKUP(B461,'X7'!$B:$AZ,44,FALSE)),IF($X$1=8,(VLOOKUP(B461,'X8'!$B:$AZ,44,FALSE)),IF($X$1=9,(VLOOKUP(B461,'X9'!$B:$AZ,44,FALSE)),IF($X$1=10,(VLOOKUP(B461,'X10'!$B:$AZ,44,FALSE)),IF($X$1=11,(VLOOKUP(B461,'X11'!$B:$AZ,44,FALSE)),IF($X$1=12,(VLOOKUP(B461,'X12'!$B:$AZ,44,FALSE)),IF($X$1=13,(VLOOKUP(B461,'X13'!$B:$AZ,44,FALSE)),"B"))))))))))))))=TRUE," ",(IF($X$1=1,(VLOOKUP(B461,'X1'!$B:$AZ,44,FALSE)),IF($X$1=2,(VLOOKUP(B461,'X2'!$B:$AZ,44,FALSE)),IF($X$1=3,(VLOOKUP(B461,'X3'!$B:$AZ,44,FALSE)),IF($X$1=4,(VLOOKUP(B461,'X4'!$B:$AZ,44,FALSE)),IF($X$1=5,(VLOOKUP(B461,'X5'!$B:$AZ,44,FALSE)),IF($X$1=6,(VLOOKUP(B461,'X6'!$B:$AZ,44,FALSE)),IF($X$1=7,(VLOOKUP(B461,'X7'!$B:$AZ,44,FALSE)),IF($X$1=8,(VLOOKUP(B461,'X8'!$B:$AZ,44,FALSE)),IF($X$1=9,(VLOOKUP(B461,'X9'!$B:$AZ,44,FALSE)),IF($X$1=10,(VLOOKUP(B461,'X10'!$B:$AZ,44,FALSE)),IF($X$1=11,(VLOOKUP(B461,'X11'!$B:$AZ,44,FALSE)),IF($X$1=12,(VLOOKUP(B461,'X12'!$B:$AZ,44,FALSE)),IF($X$1=13,(VLOOKUP(B461,'X13'!$B:$AZ,44,FALSE)),"B")))))))))))))))</f>
        <v xml:space="preserve"> </v>
      </c>
      <c r="H461" s="182" t="str">
        <f ca="1">IF(ISERROR(IF($X$1=1,(VLOOKUP(B461,'X1'!$B:$AZ,8,FALSE)),IF($X$1=2,(VLOOKUP(B461,'X2'!$B:$AZ,8,FALSE)),IF($X$1=3,(VLOOKUP(B461,'X3'!$B:$AZ,8,FALSE)),IF($X$1=4,(VLOOKUP(B461,'X4'!$B:$AZ,8,FALSE)),IF($X$1=5,(VLOOKUP(B461,'X5'!$B:$AZ,8,FALSE)),IF($X$1=6,(VLOOKUP(B461,'X6'!$B:$AZ,8,FALSE)),IF($X$1=7,(VLOOKUP(B461,'X7'!$B:$AZ,8,FALSE)),IF($X$1=8,(VLOOKUP(B461,'X8'!$B:$AZ,8,FALSE)),IF($X$1=9,(VLOOKUP(B461,'X9'!$B:$AZ,8,FALSE)),IF($X$1=10,(VLOOKUP(B461,'X10'!$B:$AZ,8,FALSE)),IF($X$1=11,(VLOOKUP(B461,'X11'!$B:$AZ,8,FALSE)),IF($X$1=12,(VLOOKUP(B461,'X12'!$B:$AZ,8,FALSE)),IF($X$1=13,(VLOOKUP(B461,'X13'!$B:$AZ,8,FALSE)),"B"))))))))))))))=TRUE," ",(IF($X$1=1,(VLOOKUP(B461,'X1'!$B:$AZ,8,FALSE)),IF($X$1=2,(VLOOKUP(B461,'X2'!$B:$AZ,8,FALSE)),IF($X$1=3,(VLOOKUP(B461,'X3'!$B:$AZ,8,FALSE)),IF($X$1=4,(VLOOKUP(B461,'X4'!$B:$AZ,8,FALSE)),IF($X$1=5,(VLOOKUP(B461,'X5'!$B:$AZ,8,FALSE)),IF($X$1=6,(VLOOKUP(B461,'X6'!$B:$AZ,8,FALSE)),IF($X$1=7,(VLOOKUP(B461,'X7'!$B:$AZ,8,FALSE)),IF($X$1=8,(VLOOKUP(B461,'X8'!$B:$AZ,8,FALSE)),IF($X$1=9,(VLOOKUP(B461,'X9'!$B:$AZ,8,FALSE)),IF($X$1=10,(VLOOKUP(B461,'X10'!$B:$AZ,8,FALSE)),IF($X$1=11,(VLOOKUP(B461,'X11'!$B:$AZ,8,FALSE)),IF($X$1=12,(VLOOKUP(B461,'X12'!$B:$AZ,8,FALSE)),IF($X$1=13,(VLOOKUP(B461,'X13'!$B:$AZ,8,FALSE)),"B")))))))))))))))</f>
        <v xml:space="preserve"> </v>
      </c>
      <c r="I461" s="183" t="str">
        <f ca="1">IF(ISERROR(IF($X$1=1,(VLOOKUP(B461,'X1'!$B:$AZ,2,FALSE)),IF($X$1=2,(VLOOKUP(B461,'X2'!$B:$AZ,2,FALSE)),IF($X$1=3,(VLOOKUP(B461,'X3'!$B:$AZ,2,FALSE)),IF($X$1=4,(VLOOKUP(B461,'X4'!$B:$AZ,2,FALSE)),IF($X$1=5,(VLOOKUP(B461,'X5'!$B:$AZ,2,FALSE)),IF($X$1=6,(VLOOKUP(B461,'X6'!$B:$AZ,2,FALSE)),IF($X$1=7,(VLOOKUP(B461,'X7'!$B:$AZ,2,FALSE)),IF($X$1=8,(VLOOKUP(B461,'X8'!$B:$AZ,2,FALSE)),IF($X$1=9,(VLOOKUP(B461,'X9'!$B:$AZ,2,FALSE)),IF($X$1=10,(VLOOKUP(B461,'X10'!$B:$AZ,2,FALSE)),IF($X$1=11,(VLOOKUP(B461,'X11'!$B:$AZ,2,FALSE)),IF($X$1=12,(VLOOKUP(B461,'X12'!$B:$AZ,2,FALSE)),IF($X$1=13,(VLOOKUP(B461,'X13'!$B:$AZ,2,FALSE)),"B"))))))))))))))=TRUE," ",(IF($X$1=1,(VLOOKUP(B461,'X1'!$B:$AZ,2,FALSE)),IF($X$1=2,(VLOOKUP(B461,'X2'!$B:$AZ,2,FALSE)),IF($X$1=3,(VLOOKUP(B461,'X3'!$B:$AZ,2,FALSE)),IF($X$1=4,(VLOOKUP(B461,'X4'!$B:$AZ,2,FALSE)),IF($X$1=5,(VLOOKUP(B461,'X5'!$B:$AZ,2,FALSE)),IF($X$1=6,(VLOOKUP(B461,'X6'!$B:$AZ,2,FALSE)),IF($X$1=7,(VLOOKUP(B461,'X7'!$B:$AZ,2,FALSE)),IF($X$1=8,(VLOOKUP(B461,'X8'!$B:$AZ,2,FALSE)),IF($X$1=9,(VLOOKUP(B461,'X9'!$B:$AZ,2,FALSE)),IF($X$1=10,(VLOOKUP(B461,'X10'!$B:$AZ,2,FALSE)),IF($X$1=11,(VLOOKUP(B461,'X11'!$B:$AZ,2,FALSE)),IF($X$1=12,(VLOOKUP(B461,'X12'!$B:$AZ,2,FALSE)),IF($X$1=13,(VLOOKUP(B461,'X13'!$B:$AZ,2,FALSE)),"B")))))))))))))))</f>
        <v xml:space="preserve"> </v>
      </c>
      <c r="J461" s="183" t="str">
        <f ca="1">IF(ISERROR(IF($X$1=1,(VLOOKUP(B461,'X1'!$B:$AZ,3,FALSE)),IF($X$1=2,(VLOOKUP(B461,'X2'!$B:$AZ,3,FALSE)),IF($X$1=3,(VLOOKUP(B461,'X3'!$B:$AZ,3,FALSE)),IF($X$1=4,(VLOOKUP(B461,'X4'!$B:$AZ,3,FALSE)),IF($X$1=5,(VLOOKUP(B461,'X5'!$B:$AZ,3,FALSE)),IF($X$1=6,(VLOOKUP(B461,'X6'!$B:$AZ,3,FALSE)),IF($X$1=7,(VLOOKUP(B461,'X7'!$B:$AZ,3,FALSE)),IF($X$1=8,(VLOOKUP(B461,'X8'!$B:$AZ,3,FALSE)),IF($X$1=9,(VLOOKUP(B461,'X9'!$B:$AZ,3,FALSE)),IF($X$1=10,(VLOOKUP(B461,'X10'!$B:$AZ,3,FALSE)),IF($X$1=11,(VLOOKUP(B461,'X11'!$B:$AZ,3,FALSE)),IF($X$1=12,(VLOOKUP(B461,'X12'!$B:$AZ,3,FALSE)),IF($X$1=13,(VLOOKUP(B461,'X13'!$B:$AZ,3,FALSE)),"B"))))))))))))))=TRUE," ",(IF($X$1=1,(VLOOKUP(B461,'X1'!$B:$AZ,3,FALSE)),IF($X$1=2,(VLOOKUP(B461,'X2'!$B:$AZ,3,FALSE)),IF($X$1=3,(VLOOKUP(B461,'X3'!$B:$AZ,3,FALSE)),IF($X$1=4,(VLOOKUP(B461,'X4'!$B:$AZ,3,FALSE)),IF($X$1=5,(VLOOKUP(B461,'X5'!$B:$AZ,3,FALSE)),IF($X$1=6,(VLOOKUP(B461,'X6'!$B:$AZ,3,FALSE)),IF($X$1=7,(VLOOKUP(B461,'X7'!$B:$AZ,3,FALSE)),IF($X$1=8,(VLOOKUP(B461,'X8'!$B:$AZ,3,FALSE)),IF($X$1=9,(VLOOKUP(B461,'X9'!$B:$AZ,3,FALSE)),IF($X$1=10,(VLOOKUP(B461,'X10'!$B:$AZ,3,FALSE)),IF($X$1=11,(VLOOKUP(B461,'X11'!$B:$AZ,3,FALSE)),IF($X$1=12,(VLOOKUP(B461,'X12'!$B:$AZ,3,FALSE)),IF($X$1=13,(VLOOKUP(B461,'X13'!$B:$AZ,3,FALSE)),"B")))))))))))))))</f>
        <v xml:space="preserve"> </v>
      </c>
      <c r="K461" s="183" t="str">
        <f ca="1">IF(ISERROR(IF($X$1=1,(VLOOKUP(B461,'X1'!$B:$AZ,5,FALSE)),IF($X$1=2,(VLOOKUP(B461,'X2'!$B:$AZ,5,FALSE)),IF($X$1=3,(VLOOKUP(B461,'X3'!$B:$AZ,5,FALSE)),IF($X$1=4,(VLOOKUP(B461,'X4'!$B:$AZ,5,FALSE)),IF($X$1=5,(VLOOKUP(B461,'X5'!$B:$AZ,5,FALSE)),IF($X$1=6,(VLOOKUP(B461,'X6'!$B:$AZ,5,FALSE)),IF($X$1=7,(VLOOKUP(B461,'X7'!$B:$AZ,5,FALSE)),IF($X$1=8,(VLOOKUP(B461,'X8'!$B:$AZ,5,FALSE)),IF($X$1=9,(VLOOKUP(B461,'X9'!$B:$AZ,5,FALSE)),IF($X$1=10,(VLOOKUP(B461,'X10'!$B:$AZ,5,FALSE)),IF($X$1=11,(VLOOKUP(B461,'X11'!$B:$AZ,5,FALSE)),IF($X$1=12,(VLOOKUP(B461,'X12'!$B:$AZ,5,FALSE)),IF($X$1=13,(VLOOKUP(B461,'X13'!$B:$AZ,5,FALSE)),"B"))))))))))))))=TRUE," ",(IF($X$1=1,(VLOOKUP(B461,'X1'!$B:$AZ,5,FALSE)),IF($X$1=2,(VLOOKUP(B461,'X2'!$B:$AZ,5,FALSE)),IF($X$1=3,(VLOOKUP(B461,'X3'!$B:$AZ,5,FALSE)),IF($X$1=4,(VLOOKUP(B461,'X4'!$B:$AZ,5,FALSE)),IF($X$1=5,(VLOOKUP(B461,'X5'!$B:$AZ,5,FALSE)),IF($X$1=6,(VLOOKUP(B461,'X6'!$B:$AZ,5,FALSE)),IF($X$1=7,(VLOOKUP(B461,'X7'!$B:$AZ,5,FALSE)),IF($X$1=8,(VLOOKUP(B461,'X8'!$B:$AZ,5,FALSE)),IF($X$1=9,(VLOOKUP(B461,'X9'!$B:$AZ,5,FALSE)),IF($X$1=10,(VLOOKUP(B461,'X10'!$B:$AZ,5,FALSE)),IF($X$1=11,(VLOOKUP(B461,'X11'!$B:$AZ,5,FALSE)),IF($X$1=12,(VLOOKUP(B461,'X12'!$B:$AZ,5,FALSE)),IF($X$1=13,(VLOOKUP(B461,'X13'!$B:$AZ,5,FALSE)),"B")))))))))))))))</f>
        <v xml:space="preserve"> </v>
      </c>
      <c r="L461" s="184" t="str">
        <f ca="1">IF(ISERROR(IF($X$1=1,(VLOOKUP(B461,'X1'!$B:$AZ,9,FALSE)),IF($X$1=2,(VLOOKUP(B461,'X2'!$B:$AZ,9,FALSE)),IF($X$1=3,(VLOOKUP(B461,'X3'!$B:$AZ,9,FALSE)),IF($X$1=4,(VLOOKUP(B461,'X4'!$B:$AZ,9,FALSE)),IF($X$1=5,(VLOOKUP(B461,'X5'!$B:$AZ,9,FALSE)),IF($X$1=6,(VLOOKUP(B461,'X6'!$B:$AZ,9,FALSE)),IF($X$1=7,(VLOOKUP(B461,'X7'!$B:$AZ,9,FALSE)),IF($X$1=8,(VLOOKUP(B461,'X8'!$B:$AZ,9,FALSE)),IF($X$1=9,(VLOOKUP(B461,'X9'!$B:$AZ,9,FALSE)),IF($X$1=10,(VLOOKUP(B461,'X10'!$B:$AZ,9,FALSE)),IF($X$1=11,(VLOOKUP(B461,'X11'!$B:$AZ,9,FALSE)),IF($X$1=12,(VLOOKUP(B461,'X12'!$B:$AZ,9,FALSE)),IF($X$1=13,(VLOOKUP(B461,'X13'!$B:$AZ,9,FALSE)),"B"))))))))))))))=TRUE," ",(IF($X$1=1,(VLOOKUP(B461,'X1'!$B:$AZ,9,FALSE)),IF($X$1=2,(VLOOKUP(B461,'X2'!$B:$AZ,9,FALSE)),IF($X$1=3,(VLOOKUP(B461,'X3'!$B:$AZ,9,FALSE)),IF($X$1=4,(VLOOKUP(B461,'X4'!$B:$AZ,9,FALSE)),IF($X$1=5,(VLOOKUP(B461,'X5'!$B:$AZ,9,FALSE)),IF($X$1=6,(VLOOKUP(B461,'X6'!$B:$AZ,9,FALSE)),IF($X$1=7,(VLOOKUP(B461,'X7'!$B:$AZ,9,FALSE)),IF($X$1=8,(VLOOKUP(B461,'X8'!$B:$AZ,9,FALSE)),IF($X$1=9,(VLOOKUP(B461,'X9'!$B:$AZ,9,FALSE)),IF($X$1=10,(VLOOKUP(B461,'X10'!$B:$AZ,9,FALSE)),IF($X$1=11,(VLOOKUP(B461,'X11'!$B:$AZ,9,FALSE)),IF($X$1=12,(VLOOKUP(B461,'X12'!$B:$AZ,9,FALSE)),IF($X$1=13,(VLOOKUP(B461,'X13'!$B:$AZ,9,FALSE)),"B")))))))))))))))</f>
        <v xml:space="preserve"> </v>
      </c>
      <c r="M461" s="184" t="str">
        <f ca="1">IF(ISERROR(IF($X$1=1,(VLOOKUP(B461,'X1'!$B:$AZ,10,FALSE)),IF($X$1=2,(VLOOKUP(B461,'X2'!$B:$AZ,10,FALSE)),IF($X$1=3,(VLOOKUP(B461,'X3'!$B:$AZ,10,FALSE)),IF($X$1=4,(VLOOKUP(B461,'X4'!$B:$AZ,10,FALSE)),IF($X$1=5,(VLOOKUP(B461,'X5'!$B:$AZ,10,FALSE)),IF($X$1=6,(VLOOKUP(B461,'X6'!$B:$AZ,10,FALSE)),IF($X$1=7,(VLOOKUP(B461,'X7'!$B:$AZ,10,FALSE)),IF($X$1=8,(VLOOKUP(B461,'X8'!$B:$AZ,10,FALSE)),IF($X$1=9,(VLOOKUP(B461,'X9'!$B:$AZ,10,FALSE)),IF($X$1=10,(VLOOKUP(B461,'X10'!$B:$AZ,10,FALSE)),IF($X$1=11,(VLOOKUP(B461,'X11'!$B:$AZ,10,FALSE)),IF($X$1=12,(VLOOKUP(B461,'X12'!$B:$AZ,10,FALSE)),IF($X$1=13,(VLOOKUP(B461,'X13'!$B:$AZ,10,FALSE)),"B"))))))))))))))=TRUE," ",(IF($X$1=1,(VLOOKUP(B461,'X1'!$B:$AZ,10,FALSE)),IF($X$1=2,(VLOOKUP(B461,'X2'!$B:$AZ,10,FALSE)),IF($X$1=3,(VLOOKUP(B461,'X3'!$B:$AZ,10,FALSE)),IF($X$1=4,(VLOOKUP(B461,'X4'!$B:$AZ,10,FALSE)),IF($X$1=5,(VLOOKUP(B461,'X5'!$B:$AZ,10,FALSE)),IF($X$1=6,(VLOOKUP(B461,'X6'!$B:$AZ,10,FALSE)),IF($X$1=7,(VLOOKUP(B461,'X7'!$B:$AZ,10,FALSE)),IF($X$1=8,(VLOOKUP(B461,'X8'!$B:$AZ,10,FALSE)),IF($X$1=9,(VLOOKUP(B461,'X9'!$B:$AZ,10,FALSE)),IF($X$1=10,(VLOOKUP(B461,'X10'!$B:$AZ,10,FALSE)),IF($X$1=11,(VLOOKUP(B461,'X11'!$B:$AZ,10,FALSE)),IF($X$1=12,(VLOOKUP(B461,'X12'!$B:$AZ,10,FALSE)),IF($X$1=13,(VLOOKUP(B461,'X13'!$B:$AZ,10,FALSE)),"B")))))))))))))))</f>
        <v xml:space="preserve"> </v>
      </c>
      <c r="N461" s="185" t="str">
        <f ca="1">IF(ISERROR(IF($X$1=1,(VLOOKUP(B461,'X1'!$B:$AZ,45,FALSE)),IF($X$1=2,(VLOOKUP(B461,'X2'!$B:$AZ,45,FALSE)),IF($X$1=3,(VLOOKUP(B461,'X3'!$B:$AZ,45,FALSE)),IF($X$1=4,(VLOOKUP(B461,'X4'!$B:$AZ,45,FALSE)),IF($X$1=5,(VLOOKUP(B461,'X5'!$B:$AZ,45,FALSE)),IF($X$1=6,(VLOOKUP(B461,'X6'!$B:$AZ,45,FALSE)),IF($X$1=7,(VLOOKUP(B461,'X7'!$B:$AZ,45,FALSE)),IF($X$1=8,(VLOOKUP(B461,'X8'!$B:$AZ,45,FALSE)),IF($X$1=9,(VLOOKUP(B461,'X9'!$B:$AZ,45,FALSE)),IF($X$1=10,(VLOOKUP(B461,'X10'!$B:$AZ,45,FALSE)),IF($X$1=11,(VLOOKUP(B461,'X11'!$B:$AZ,45,FALSE)),IF($X$1=12,(VLOOKUP(B461,'X12'!$B:$AZ,45,FALSE)),IF($X$1=13,(VLOOKUP(B461,'X13'!$B:$AZ,45,FALSE)),"B"))))))))))))))=TRUE," ",(IF($X$1=1,(VLOOKUP(B461,'X1'!$B:$AZ,45,FALSE)),IF($X$1=2,(VLOOKUP(B461,'X2'!$B:$AZ,45,FALSE)),IF($X$1=3,(VLOOKUP(B461,'X3'!$B:$AZ,45,FALSE)),IF($X$1=4,(VLOOKUP(B461,'X4'!$B:$AZ,45,FALSE)),IF($X$1=5,(VLOOKUP(B461,'X5'!$B:$AZ,45,FALSE)),IF($X$1=6,(VLOOKUP(B461,'X6'!$B:$AZ,45,FALSE)),IF($X$1=7,(VLOOKUP(B461,'X7'!$B:$AZ,45,FALSE)),IF($X$1=8,(VLOOKUP(B461,'X8'!$B:$AZ,45,FALSE)),IF($X$1=9,(VLOOKUP(B461,'X9'!$B:$AZ,45,FALSE)),IF($X$1=10,(VLOOKUP(B461,'X10'!$B:$AZ,45,FALSE)),IF($X$1=11,(VLOOKUP(B461,'X11'!$B:$AZ,45,FALSE)),IF($X$1=12,(VLOOKUP(B461,'X12'!$B:$AZ,45,FALSE)),IF($X$1=13,(VLOOKUP(B461,'X13'!$B:$AZ,45,FALSE)),"B")))))))))))))))</f>
        <v xml:space="preserve"> </v>
      </c>
      <c r="O461" s="184" t="str">
        <f ca="1">IF(ISERROR(IF($X$1=1,(VLOOKUP(B461,'X1'!$B:$AZ,11,FALSE)),IF($X$1=2,(VLOOKUP(B461,'X2'!$B:$AZ,11,FALSE)),IF($X$1=3,(VLOOKUP(B461,'X3'!$B:$AZ,11,FALSE)),IF($X$1=4,(VLOOKUP(B461,'X4'!$B:$AZ,11,FALSE)),IF($X$1=5,(VLOOKUP(B461,'X5'!$B:$AZ,11,FALSE)),IF($X$1=6,(VLOOKUP(B461,'X6'!$B:$AZ,11,FALSE)),IF($X$1=7,(VLOOKUP(B461,'X7'!$B:$AZ,11,FALSE)),IF($X$1=8,(VLOOKUP(B461,'X8'!$B:$AZ,11,FALSE)),IF($X$1=9,(VLOOKUP(B461,'X9'!$B:$AZ,11,FALSE)),IF($X$1=10,(VLOOKUP(B461,'X10'!$B:$AZ,11,FALSE)),IF($X$1=11,(VLOOKUP(B461,'X11'!$B:$AZ,11,FALSE)),IF($X$1=12,(VLOOKUP(B461,'X12'!$B:$AZ,11,FALSE)),IF($X$1=13,(VLOOKUP(B461,'X13'!$B:$AZ,11,FALSE)),"B"))))))))))))))=TRUE," ",(IF($X$1=1,(VLOOKUP(B461,'X1'!$B:$AZ,11,FALSE)),IF($X$1=2,(VLOOKUP(B461,'X2'!$B:$AZ,11,FALSE)),IF($X$1=3,(VLOOKUP(B461,'X3'!$B:$AZ,11,FALSE)),IF($X$1=4,(VLOOKUP(B461,'X4'!$B:$AZ,11,FALSE)),IF($X$1=5,(VLOOKUP(B461,'X5'!$B:$AZ,11,FALSE)),IF($X$1=6,(VLOOKUP(B461,'X6'!$B:$AZ,11,FALSE)),IF($X$1=7,(VLOOKUP(B461,'X7'!$B:$AZ,11,FALSE)),IF($X$1=8,(VLOOKUP(B461,'X8'!$B:$AZ,11,FALSE)),IF($X$1=9,(VLOOKUP(B461,'X9'!$B:$AZ,11,FALSE)),IF($X$1=10,(VLOOKUP(B461,'X10'!$B:$AZ,11,FALSE)),IF($X$1=11,(VLOOKUP(B461,'X11'!$B:$AZ,11,FALSE)),IF($X$1=12,(VLOOKUP(B461,'X12'!$B:$AZ,11,FALSE)),IF($X$1=13,(VLOOKUP(B461,'X13'!$B:$AZ,11,FALSE)),"B")))))))))))))))</f>
        <v xml:space="preserve"> </v>
      </c>
      <c r="P461" s="184" t="str">
        <f ca="1">IF(ISERROR(IF($X$1=1,(VLOOKUP(B461,'X1'!$B:$AZ,12,FALSE)),IF($X$1=2,(VLOOKUP(B461,'X2'!$B:$AZ,12,FALSE)),IF($X$1=3,(VLOOKUP(B461,'X3'!$B:$AZ,12,FALSE)),IF($X$1=4,(VLOOKUP(B461,'X4'!$B:$AZ,12,FALSE)),IF($X$1=5,(VLOOKUP(B461,'X5'!$B:$AZ,12,FALSE)),IF($X$1=6,(VLOOKUP(B461,'X6'!$B:$AZ,12,FALSE)),IF($X$1=7,(VLOOKUP(B461,'X7'!$B:$AZ,12,FALSE)),IF($X$1=8,(VLOOKUP(B461,'X8'!$B:$AZ,12,FALSE)),IF($X$1=9,(VLOOKUP(B461,'X9'!$B:$AZ,12,FALSE)),IF($X$1=10,(VLOOKUP(B461,'X10'!$B:$AZ,12,FALSE)),IF($X$1=11,(VLOOKUP(B461,'X11'!$B:$AZ,12,FALSE)),IF($X$1=12,(VLOOKUP(B461,'X12'!$B:$AZ,12,FALSE)),IF($X$1=13,(VLOOKUP(B461,'X13'!$B:$AZ,12,FALSE)),"B"))))))))))))))=TRUE," ",(IF($X$1=1,(VLOOKUP(B461,'X1'!$B:$AZ,12,FALSE)),IF($X$1=2,(VLOOKUP(B461,'X2'!$B:$AZ,12,FALSE)),IF($X$1=3,(VLOOKUP(B461,'X3'!$B:$AZ,12,FALSE)),IF($X$1=4,(VLOOKUP(B461,'X4'!$B:$AZ,12,FALSE)),IF($X$1=5,(VLOOKUP(B461,'X5'!$B:$AZ,12,FALSE)),IF($X$1=6,(VLOOKUP(B461,'X6'!$B:$AZ,12,FALSE)),IF($X$1=7,(VLOOKUP(B461,'X7'!$B:$AZ,12,FALSE)),IF($X$1=8,(VLOOKUP(B461,'X8'!$B:$AZ,12,FALSE)),IF($X$1=9,(VLOOKUP(B461,'X9'!$B:$AZ,12,FALSE)),IF($X$1=10,(VLOOKUP(B461,'X10'!$B:$AZ,12,FALSE)),IF($X$1=11,(VLOOKUP(B461,'X11'!$B:$AZ,12,FALSE)),IF($X$1=12,(VLOOKUP(B461,'X12'!$B:$AZ,12,FALSE)),IF($X$1=13,(VLOOKUP(B461,'X13'!$B:$AZ,12,FALSE)),"B")))))))))))))))</f>
        <v xml:space="preserve"> </v>
      </c>
      <c r="Q461" s="185" t="str">
        <f ca="1">IF(ISERROR(IF($X$1=1,(VLOOKUP(B461,'X1'!$B:$AZ,46,FALSE)),IF($X$1=2,(VLOOKUP(B461,'X2'!$B:$AZ,46,FALSE)),IF($X$1=3,(VLOOKUP(B461,'X3'!$B:$AZ,46,FALSE)),IF($X$1=4,(VLOOKUP(B461,'X4'!$B:$AZ,46,FALSE)),IF($X$1=5,(VLOOKUP(B461,'X5'!$B:$AZ,46,FALSE)),IF($X$1=6,(VLOOKUP(B461,'X6'!$B:$AZ,46,FALSE)),IF($X$1=7,(VLOOKUP(B461,'X7'!$B:$AZ,46,FALSE)),IF($X$1=8,(VLOOKUP(B461,'X8'!$B:$AZ,46,FALSE)),IF($X$1=9,(VLOOKUP(B461,'X9'!$B:$AZ,46,FALSE)),IF($X$1=10,(VLOOKUP(B461,'X10'!$B:$AZ,46,FALSE)),IF($X$1=11,(VLOOKUP(B461,'X11'!$B:$AZ,46,FALSE)),IF($X$1=12,(VLOOKUP(B461,'X12'!$B:$AZ,46,FALSE)),IF($X$1=13,(VLOOKUP(B461,'X13'!$B:$AZ,46,FALSE)),"B"))))))))))))))=TRUE," ",(IF($X$1=1,(VLOOKUP(B461,'X1'!$B:$AZ,46,FALSE)),IF($X$1=2,(VLOOKUP(B461,'X2'!$B:$AZ,46,FALSE)),IF($X$1=3,(VLOOKUP(B461,'X3'!$B:$AZ,46,FALSE)),IF($X$1=4,(VLOOKUP(B461,'X4'!$B:$AZ,46,FALSE)),IF($X$1=5,(VLOOKUP(B461,'X5'!$B:$AZ,46,FALSE)),IF($X$1=6,(VLOOKUP(B461,'X6'!$B:$AZ,46,FALSE)),IF($X$1=7,(VLOOKUP(B461,'X7'!$B:$AZ,46,FALSE)),IF($X$1=8,(VLOOKUP(B461,'X8'!$B:$AZ,46,FALSE)),IF($X$1=9,(VLOOKUP(B461,'X9'!$B:$AZ,46,FALSE)),IF($X$1=10,(VLOOKUP(B461,'X10'!$B:$AZ,46,FALSE)),IF($X$1=11,(VLOOKUP(B461,'X11'!$B:$AZ,46,FALSE)),IF($X$1=12,(VLOOKUP(B461,'X12'!$B:$AZ,46,FALSE)),IF($X$1=13,(VLOOKUP(B461,'X13'!$B:$AZ,46,FALSE)),"B")))))))))))))))</f>
        <v xml:space="preserve"> </v>
      </c>
      <c r="R461" s="185" t="str">
        <f ca="1">IF(ISERROR(IF($X$1=1,(VLOOKUP(B461,'X1'!$B:$AZ,15,FALSE)),IF($X$1=2,(VLOOKUP(B461,'X2'!$B:$AZ,15,FALSE)),IF($X$1=3,(VLOOKUP(B461,'X3'!$B:$AZ,15,FALSE)),IF($X$1=4,(VLOOKUP(B461,'X4'!$B:$AZ,15,FALSE)),IF($X$1=5,(VLOOKUP(B461,'X5'!$B:$AZ,15,FALSE)),IF($X$1=6,(VLOOKUP(B461,'X6'!$B:$AZ,15,FALSE)),IF($X$1=7,(VLOOKUP(B461,'X7'!$B:$AZ,15,FALSE)),IF($X$1=8,(VLOOKUP(B461,'X8'!$B:$AZ,15,FALSE)),IF($X$1=9,(VLOOKUP(B461,'X9'!$B:$AZ,15,FALSE)),IF($X$1=10,(VLOOKUP(B461,'X10'!$B:$AZ,15,FALSE)),IF($X$1=11,(VLOOKUP(B461,'X11'!$B:$AZ,15,FALSE)),IF($X$1=12,(VLOOKUP(B461,'X12'!$B:$AZ,15,FALSE)),IF($X$1=13,(VLOOKUP(B461,'X13'!$B:$AZ,15,FALSE)),"B"))))))))))))))=TRUE," ",(IF($X$1=1,(VLOOKUP(B461,'X1'!$B:$AZ,15,FALSE)),IF($X$1=2,(VLOOKUP(B461,'X2'!$B:$AZ,15,FALSE)),IF($X$1=3,(VLOOKUP(B461,'X3'!$B:$AZ,15,FALSE)),IF($X$1=4,(VLOOKUP(B461,'X4'!$B:$AZ,15,FALSE)),IF($X$1=5,(VLOOKUP(B461,'X5'!$B:$AZ,15,FALSE)),IF($X$1=6,(VLOOKUP(B461,'X6'!$B:$AZ,15,FALSE)),IF($X$1=7,(VLOOKUP(B461,'X7'!$B:$AZ,15,FALSE)),IF($X$1=8,(VLOOKUP(B461,'X8'!$B:$AZ,15,FALSE)),IF($X$1=9,(VLOOKUP(B461,'X9'!$B:$AZ,15,FALSE)),IF($X$1=10,(VLOOKUP(B461,'X10'!$B:$AZ,15,FALSE)),IF($X$1=11,(VLOOKUP(B461,'X11'!$B:$AZ,15,FALSE)),IF($X$1=12,(VLOOKUP(B461,'X12'!$B:$AZ,15,FALSE)),IF($X$1=13,(VLOOKUP(B461,'X13'!$B:$AZ,15,FALSE)),"B")))))))))))))))</f>
        <v xml:space="preserve"> </v>
      </c>
      <c r="S461" s="185" t="str">
        <f ca="1">IF(ISERROR(IF((IF($X$1=1,(VLOOKUP(B461,'X1'!$B:$AZ,14,FALSE)),(IF($X$1=2,(VLOOKUP(B461,'X2'!$B:$AZ,14,FALSE)),(IF($X$1=3,(VLOOKUP(B461,'X3'!$B:$AZ,14,FALSE)),(IF($X$1=4,(VLOOKUP(B461,'X4'!$B:$AZ,14,FALSE)),(IF($X$1=5,(VLOOKUP(B461,'X5'!$B:$AZ,14,FALSE)),(IF($X$1=6,(VLOOKUP(B461,'X6'!$B:$AZ,14,FALSE)),(IF($X$1=7,(VLOOKUP(B461,'X7'!$B:$AZ,14,FALSE)),(IF($X$1=8,(VLOOKUP(B461,'X8'!$B:$AZ,14,FALSE)),(IF($X$1=9,(VLOOKUP(B461,'X9'!$B:$AZ,14,FALSE)),(IF($X$1=10,(VLOOKUP(B461,'X10'!$B:$AZ,14,FALSE)),(IF($X$1=11,(VLOOKUP(B461,'X11'!$B:$AZ,14,FALSE)),(IF($X$1=12,(VLOOKUP(B461,'X12'!$B:$AZ,14,FALSE)),(VLOOKUP(B461,'X13'!$B:$AZ,14,FALSE))))))))))))))))))))))))))=$V$1," ",(IF($X$1=1,(VLOOKUP(B461,'X1'!$B:$AZ,14,FALSE)),(IF($X$1=2,(VLOOKUP(B461,'X2'!$B:$AZ,14,FALSE)),(IF($X$1=3,(VLOOKUP(B461,'X3'!$B:$AZ,14,FALSE)),(IF($X$1=4,(VLOOKUP(B461,'X4'!$B:$AZ,14,FALSE)),(IF($X$1=5,(VLOOKUP(B461,'X5'!$B:$AZ,14,FALSE)),(IF($X$1=6,(VLOOKUP(B461,'X6'!$B:$AZ,14,FALSE)),(IF($X$1=7,(VLOOKUP(B461,'X7'!$B:$AZ,14,FALSE)),(IF($X$1=8,(VLOOKUP(B461,'X8'!$B:$AZ,14,FALSE)),(IF($X$1=9,(VLOOKUP(B461,'X9'!$B:$AZ,14,FALSE)),(IF($X$1=10,(VLOOKUP(B461,'X10'!$B:$AZ,14,FALSE)),(IF($X$1=11,(VLOOKUP(B461,'X11'!$B:$AZ,14,FALSE)),(IF($X$1=12,(VLOOKUP(B461,'X12'!$B:$AZ,14,FALSE)),(VLOOKUP(B461,'X13'!$B:$AZ,14,FALSE))))))))))))))))))))))))))))=TRUE," ",(IF((IF($X$1=1,(VLOOKUP(B461,'X1'!$B:$AZ,14,FALSE)),(IF($X$1=2,(VLOOKUP(B461,'X2'!$B:$AZ,14,FALSE)),(IF($X$1=3,(VLOOKUP(B461,'X3'!$B:$AZ,14,FALSE)),(IF($X$1=4,(VLOOKUP(B461,'X4'!$B:$AZ,14,FALSE)),(IF($X$1=5,(VLOOKUP(B461,'X5'!$B:$AZ,14,FALSE)),(IF($X$1=6,(VLOOKUP(B461,'X6'!$B:$AZ,14,FALSE)),(IF($X$1=7,(VLOOKUP(B461,'X7'!$B:$AZ,14,FALSE)),(IF($X$1=8,(VLOOKUP(B461,'X8'!$B:$AZ,14,FALSE)),(IF($X$1=9,(VLOOKUP(B461,'X9'!$B:$AZ,14,FALSE)),(IF($X$1=10,(VLOOKUP(B461,'X10'!$B:$AZ,14,FALSE)),(IF($X$1=11,(VLOOKUP(B461,'X11'!$B:$AZ,14,FALSE)),(IF($X$1=12,(VLOOKUP(B461,'X12'!$B:$AZ,14,FALSE)),(VLOOKUP(B461,'X13'!$B:$AZ,14,FALSE))))))))))))))))))))))))))=$V$1," ",(IF($X$1=1,(VLOOKUP(B461,'X1'!$B:$AZ,14,FALSE)),(IF($X$1=2,(VLOOKUP(B461,'X2'!$B:$AZ,14,FALSE)),(IF($X$1=3,(VLOOKUP(B461,'X3'!$B:$AZ,14,FALSE)),(IF($X$1=4,(VLOOKUP(B461,'X4'!$B:$AZ,14,FALSE)),(IF($X$1=5,(VLOOKUP(B461,'X5'!$B:$AZ,14,FALSE)),(IF($X$1=6,(VLOOKUP(B461,'X6'!$B:$AZ,14,FALSE)),(IF($X$1=7,(VLOOKUP(B461,'X7'!$B:$AZ,14,FALSE)),(IF($X$1=8,(VLOOKUP(B461,'X8'!$B:$AZ,14,FALSE)),(IF($X$1=9,(VLOOKUP(B461,'X9'!$B:$AZ,14,FALSE)),(IF($X$1=10,(VLOOKUP(B461,'X10'!$B:$AZ,14,FALSE)),(IF($X$1=11,(VLOOKUP(B461,'X11'!$B:$AZ,14,FALSE)),(IF($X$1=12,(VLOOKUP(B461,'X12'!$B:$AZ,14,FALSE)),(VLOOKUP(B461,'X13'!$B:$AZ,14,FALSE)))))))))))))))))))))))))))))</f>
        <v xml:space="preserve"> </v>
      </c>
    </row>
    <row r="462" spans="1:19" ht="14.1" customHeight="1" x14ac:dyDescent="0.2">
      <c r="A462" s="156" t="s">
        <v>1058</v>
      </c>
      <c r="B462" s="122" t="str">
        <f>IF(ISERROR(IF($U$16=1,(VLOOKUP(A462,$AC$89:$AH$125,2,FALSE)),IF((IF($X$1=1,'X1'!B421,(IF($X$1=2,'X2'!B421,(IF($X$1=3,'X3'!B421,(IF($X$1=4,'X4'!B421,(IF($X$1=5,'X5'!B421,(IF($X$1=6,'X6'!B421,(IF($X$1=7,'X7'!B421,(IF($X$1=8,'X8'!B421,(IF($X$1=9,'X9'!B421,(IF($X$1=10,'X10'!B421,(IF($X$1=11,'X11'!B421,(IF($X$1=12,'X12'!B421,'X13'!B421))))))))))))))))))))))))="","",(IF($X$1=1,'X1'!B421,(IF($X$1=2,'X2'!B421,(IF($X$1=3,'X3'!B421,(IF($X$1=4,'X4'!B421,(IF($X$1=5,'X5'!B421,(IF($X$1=6,'X6'!B421,(IF($X$1=7,'X7'!B421,(IF($X$1=8,'X8'!B421,(IF($X$1=9,'X9'!B421,(IF($X$1=10,'X10'!B421,(IF($X$1=11,'X11'!B421,(IF($X$1=12,'X12'!B421,'X13'!B421)))))))))))))))))))))))))))=TRUE," ",(IF($U$16=1,(VLOOKUP(A462,$AC$89:$AH$125,2,FALSE)),IF((IF($X$1=1,'X1'!B421,(IF($X$1=2,'X2'!B421,(IF($X$1=3,'X3'!B421,(IF($X$1=4,'X4'!B421,(IF($X$1=5,'X5'!B421,(IF($X$1=6,'X6'!B421,(IF($X$1=7,'X7'!B421,(IF($X$1=8,'X8'!B421,(IF($X$1=9,'X9'!B421,(IF($X$1=10,'X10'!B421,(IF($X$1=11,'X11'!B421,(IF($X$1=12,'X12'!B421,'X13'!B421))))))))))))))))))))))))="","",(IF($X$1=1,'X1'!B421,(IF($X$1=2,'X2'!B421,(IF($X$1=3,'X3'!B421,(IF($X$1=4,'X4'!B421,(IF($X$1=5,'X5'!B421,(IF($X$1=6,'X6'!B421,(IF($X$1=7,'X7'!B421,(IF($X$1=8,'X8'!B421,(IF($X$1=9,'X9'!B421,(IF($X$1=10,'X10'!B421,(IF($X$1=11,'X11'!B421,(IF($X$1=12,'X12'!B421,'X13'!B421))))))))))))))))))))))))))))</f>
        <v/>
      </c>
      <c r="C462" s="181" t="str">
        <f ca="1">IF(ISERROR(IF($X$1=1,(VLOOKUP(B462,'X1'!$B:$AZ,47,FALSE)),IF($X$1=2,(VLOOKUP(B462,'X2'!$B:$AZ,47,FALSE)),IF($X$1=3,(VLOOKUP(B462,'X3'!$B:$AZ,47,FALSE)),IF($X$1=4,(VLOOKUP(B462,'X4'!$B:$AZ,47,FALSE)),IF($X$1=5,(VLOOKUP(B462,'X5'!$B:$AZ,47,FALSE)),IF($X$1=6,(VLOOKUP(B462,'X6'!$B:$AZ,47,FALSE)),IF($X$1=7,(VLOOKUP(B462,'X7'!$B:$AZ,47,FALSE)),IF($X$1=8,(VLOOKUP(B462,'X8'!$B:$AZ,47,FALSE)),IF($X$1=9,(VLOOKUP(B462,'X9'!$B:$AZ,47,FALSE)),IF($X$1=10,(VLOOKUP(B462,'X10'!$B:$AZ,47,FALSE)),IF($X$1=11,(VLOOKUP(B462,'X11'!$B:$AZ,47,FALSE)),IF($X$1=12,(VLOOKUP(B462,'X12'!$B:$AZ,47,FALSE)),IF($X$1=13,(VLOOKUP(B462,'X13'!$B:$AZ,47,FALSE)),"B"))))))))))))))=TRUE," ",(IF($X$1=1,(VLOOKUP(B462,'X1'!$B:$AZ,47,FALSE)),IF($X$1=2,(VLOOKUP(B462,'X2'!$B:$AZ,47,FALSE)),IF($X$1=3,(VLOOKUP(B462,'X3'!$B:$AZ,47,FALSE)),IF($X$1=4,(VLOOKUP(B462,'X4'!$B:$AZ,47,FALSE)),IF($X$1=5,(VLOOKUP(B462,'X5'!$B:$AZ,47,FALSE)),IF($X$1=6,(VLOOKUP(B462,'X6'!$B:$AZ,47,FALSE)),IF($X$1=7,(VLOOKUP(B462,'X7'!$B:$AZ,47,FALSE)),IF($X$1=8,(VLOOKUP(B462,'X8'!$B:$AZ,47,FALSE)),IF($X$1=9,(VLOOKUP(B462,'X9'!$B:$AZ,47,FALSE)),IF($X$1=10,(VLOOKUP(B462,'X10'!$B:$AZ,47,FALSE)),IF($X$1=11,(VLOOKUP(B462,'X11'!$B:$AZ,47,FALSE)),IF($X$1=12,(VLOOKUP(B462,'X12'!$B:$AZ,47,FALSE)),IF($X$1=13,(VLOOKUP(B462,'X13'!$B:$AZ,47,FALSE)),"B")))))))))))))))</f>
        <v xml:space="preserve"> </v>
      </c>
      <c r="D462" s="181" t="str">
        <f ca="1">IF(ISERROR(IF($X$1=1,(VLOOKUP(B462,'X1'!$B:$AP,41,FALSE)),IF($X$1=2,(VLOOKUP(B462,'X2'!$B:$AP,41,FALSE)),IF($X$1=3,(VLOOKUP(B462,'X3'!$B:$AP,41,FALSE)),IF($X$1=4,(VLOOKUP(B462,'X4'!$B:$AP,41,FALSE)),IF($X$1=5,(VLOOKUP(B462,'X5'!$B:$AP,41,FALSE)),IF($X$1=6,(VLOOKUP(B462,'X6'!$B:$AP,41,FALSE)),IF($X$1=7,(VLOOKUP(B462,'X7'!$B:$AP,41,FALSE)),IF($X$1=8,(VLOOKUP(B462,'X8'!$B:$AP,41,FALSE)),IF($X$1=9,(VLOOKUP(B462,'X9'!$B:$AP,41,FALSE)),IF($X$1=10,(VLOOKUP(B462,'X10'!$B:$AP,41,FALSE)),IF($X$1=11,(VLOOKUP(B462,'X11'!$B:$AP,41,FALSE)),IF($X$1=12,(VLOOKUP(B462,'X12'!$B:$AP,41,FALSE)),IF($X$1=13,(VLOOKUP(B462,'X13'!$B:$AP,41,FALSE)),"B"))))))))))))))=TRUE," ",(IF($X$1=1,(VLOOKUP(B462,'X1'!$B:$AP,41,FALSE)),IF($X$1=2,(VLOOKUP(B462,'X2'!$B:$AP,41,FALSE)),IF($X$1=3,(VLOOKUP(B462,'X3'!$B:$AP,41,FALSE)),IF($X$1=4,(VLOOKUP(B462,'X4'!$B:$AP,41,FALSE)),IF($X$1=5,(VLOOKUP(B462,'X5'!$B:$AP,41,FALSE)),IF($X$1=6,(VLOOKUP(B462,'X6'!$B:$AP,41,FALSE)),IF($X$1=7,(VLOOKUP(B462,'X7'!$B:$AP,41,FALSE)),IF($X$1=8,(VLOOKUP(B462,'X8'!$B:$AP,41,FALSE)),IF($X$1=9,(VLOOKUP(B462,'X9'!$B:$AP,41,FALSE)),IF($X$1=10,(VLOOKUP(B462,'X10'!$B:$AP,41,FALSE)),IF($X$1=11,(VLOOKUP(B462,'X11'!$B:$AP,41,FALSE)),IF($X$1=12,(VLOOKUP(B462,'X12'!$B:$AP,41,FALSE)),IF($X$1=13,(VLOOKUP(B462,'X13'!$B:$AP,41,FALSE)),"B")))))))))))))))</f>
        <v xml:space="preserve"> </v>
      </c>
      <c r="E462" s="182" t="str">
        <f ca="1">IF(ISERROR(IF($X$1=1,(VLOOKUP(B462,'X1'!$B:$AP,7,FALSE)),IF($X$1=2,(VLOOKUP(B462,'X2'!$B:$AP,7,FALSE)),IF($X$1=3,(VLOOKUP(B462,'X3'!$B:$AP,7,FALSE)),IF($X$1=4,(VLOOKUP(B462,'X4'!$B:$AP,7,FALSE)),IF($X$1=5,(VLOOKUP(B462,'X5'!$B:$AP,7,FALSE)),IF($X$1=6,(VLOOKUP(B462,'X6'!$B:$AP,7,FALSE)),IF($X$1=7,(VLOOKUP(B462,'X7'!$B:$AP,7,FALSE)),IF($X$1=8,(VLOOKUP(B462,'X8'!$B:$AP,7,FALSE)),IF($X$1=9,(VLOOKUP(B462,'X9'!$B:$AP,7,FALSE)),IF($X$1=10,(VLOOKUP(B462,'X10'!$B:$AP,7,FALSE)),IF($X$1=11,(VLOOKUP(B462,'X11'!$B:$AP,7,FALSE)),IF($X$1=12,(VLOOKUP(B462,'X12'!$B:$AP,7,FALSE)),IF($X$1=13,(VLOOKUP(B462,'X13'!$B:$AP,7,FALSE)),"B"))))))))))))))=TRUE," ",(IF($X$1=1,(VLOOKUP(B462,'X1'!$B:$AP,7,FALSE)),IF($X$1=2,(VLOOKUP(B462,'X2'!$B:$AP,7,FALSE)),IF($X$1=3,(VLOOKUP(B462,'X3'!$B:$AP,7,FALSE)),IF($X$1=4,(VLOOKUP(B462,'X4'!$B:$AP,7,FALSE)),IF($X$1=5,(VLOOKUP(B462,'X5'!$B:$AP,7,FALSE)),IF($X$1=6,(VLOOKUP(B462,'X6'!$B:$AP,7,FALSE)),IF($X$1=7,(VLOOKUP(B462,'X7'!$B:$AP,7,FALSE)),IF($X$1=8,(VLOOKUP(B462,'X8'!$B:$AP,7,FALSE)),IF($X$1=9,(VLOOKUP(B462,'X9'!$B:$AP,7,FALSE)),IF($X$1=10,(VLOOKUP(B462,'X10'!$B:$AP,7,FALSE)),IF($X$1=11,(VLOOKUP(B462,'X11'!$B:$AP,7,FALSE)),IF($X$1=12,(VLOOKUP(B462,'X12'!$B:$AP,7,FALSE)),IF($X$1=13,(VLOOKUP(B462,'X13'!$B:$AP,7,FALSE)),"B")))))))))))))))</f>
        <v xml:space="preserve"> </v>
      </c>
      <c r="F462" s="182" t="str">
        <f ca="1">IF(ISERROR(IF((IF($X$1=1,(VLOOKUP(B462,'X1'!$B:$AO,6,FALSE)),(IF($X$1=2,(VLOOKUP(B462,'X2'!$B:$AO,6,FALSE)),(IF($X$1=3,(VLOOKUP(B462,'X3'!$B:$AO,6,FALSE)),(IF($X$1=4,(VLOOKUP(B462,'X4'!$B:$AO,6,FALSE)),(IF($X$1=5,(VLOOKUP(B462,'X5'!$B:$AO,6,FALSE)),(IF($X$1=6,(VLOOKUP(B462,'X6'!$B:$AO,6,FALSE)),(IF($X$1=7,(VLOOKUP(B462,'X7'!$B:$AO,6,FALSE)),(IF($X$1=8,(VLOOKUP(B462,'X8'!$B:$AO,6,FALSE)),(IF($X$1=9,(VLOOKUP(B462,'X9'!$B:$AO,6,FALSE)),(IF($X$1=10,(VLOOKUP(B462,'X10'!$B:$AO,6,FALSE)),(IF($X$1=11,(VLOOKUP(B462,'X11'!$B:$AO,6,FALSE)),(IF($X$1=12,(VLOOKUP(B462,'X12'!$B:$AO,6,FALSE)),(VLOOKUP(B462,'X13'!$B:$AO,6,FALSE))))))))))))))))))))))))))=$V$1," ",(IF($X$1=1,(VLOOKUP(B462,'X1'!$B:$AO,6,FALSE)),(IF($X$1=2,(VLOOKUP(B462,'X2'!$B:$AO,6,FALSE)),(IF($X$1=3,(VLOOKUP(B462,'X3'!$B:$AO,6,FALSE)),(IF($X$1=4,(VLOOKUP(B462,'X4'!$B:$AO,6,FALSE)),(IF($X$1=5,(VLOOKUP(B462,'X5'!$B:$AO,6,FALSE)),(IF($X$1=6,(VLOOKUP(B462,'X6'!$B:$AO,6,FALSE)),(IF($X$1=7,(VLOOKUP(B462,'X7'!$B:$AO,6,FALSE)),(IF($X$1=8,(VLOOKUP(B462,'X8'!$B:$AO,6,FALSE)),(IF($X$1=9,(VLOOKUP(B462,'X9'!$B:$AO,6,FALSE)),(IF($X$1=10,(VLOOKUP(B462,'X10'!$B:$AO,6,FALSE)),(IF($X$1=11,(VLOOKUP(B462,'X11'!$B:$AO,6,FALSE)),(IF($X$1=12,(VLOOKUP(B462,'X12'!$B:$AO,6,FALSE)),(VLOOKUP(B462,'X13'!$B:$AO,6,FALSE))))))))))))))))))))))))))))=TRUE," ",(IF((IF($X$1=1,(VLOOKUP(B462,'X1'!$B:$AO,6,FALSE)),(IF($X$1=2,(VLOOKUP(B462,'X2'!$B:$AO,6,FALSE)),(IF($X$1=3,(VLOOKUP(B462,'X3'!$B:$AO,6,FALSE)),(IF($X$1=4,(VLOOKUP(B462,'X4'!$B:$AO,6,FALSE)),(IF($X$1=5,(VLOOKUP(B462,'X5'!$B:$AO,6,FALSE)),(IF($X$1=6,(VLOOKUP(B462,'X6'!$B:$AO,6,FALSE)),(IF($X$1=7,(VLOOKUP(B462,'X7'!$B:$AO,6,FALSE)),(IF($X$1=8,(VLOOKUP(B462,'X8'!$B:$AO,6,FALSE)),(IF($X$1=9,(VLOOKUP(B462,'X9'!$B:$AO,6,FALSE)),(IF($X$1=10,(VLOOKUP(B462,'X10'!$B:$AO,6,FALSE)),(IF($X$1=11,(VLOOKUP(B462,'X11'!$B:$AO,6,FALSE)),(IF($X$1=12,(VLOOKUP(B462,'X12'!$B:$AO,6,FALSE)),(VLOOKUP(B462,'X13'!$B:$AO,6,FALSE))))))))))))))))))))))))))=$V$1," ",(IF($X$1=1,(VLOOKUP(B462,'X1'!$B:$AO,6,FALSE)),(IF($X$1=2,(VLOOKUP(B462,'X2'!$B:$AO,6,FALSE)),(IF($X$1=3,(VLOOKUP(B462,'X3'!$B:$AO,6,FALSE)),(IF($X$1=4,(VLOOKUP(B462,'X4'!$B:$AO,6,FALSE)),(IF($X$1=5,(VLOOKUP(B462,'X5'!$B:$AO,6,FALSE)),(IF($X$1=6,(VLOOKUP(B462,'X6'!$B:$AO,6,FALSE)),(IF($X$1=7,(VLOOKUP(B462,'X7'!$B:$AO,6,FALSE)),(IF($X$1=8,(VLOOKUP(B462,'X8'!$B:$AO,6,FALSE)),(IF($X$1=9,(VLOOKUP(B462,'X9'!$B:$AO,6,FALSE)),(IF($X$1=10,(VLOOKUP(B462,'X10'!$B:$AO,6,FALSE)),(IF($X$1=11,(VLOOKUP(B462,'X11'!$B:$AO,6,FALSE)),(IF($X$1=12,(VLOOKUP(B462,'X12'!$B:$AO,6,FALSE)),(VLOOKUP(B462,'X13'!$B:$AO,6,FALSE)))))))))))))))))))))))))))))</f>
        <v xml:space="preserve"> </v>
      </c>
      <c r="G462" s="182" t="str">
        <f ca="1">IF(ISERROR(IF($X$1=1,(VLOOKUP(B462,'X1'!$B:$AZ,44,FALSE)),IF($X$1=2,(VLOOKUP(B462,'X2'!$B:$AZ,44,FALSE)),IF($X$1=3,(VLOOKUP(B462,'X3'!$B:$AZ,44,FALSE)),IF($X$1=4,(VLOOKUP(B462,'X4'!$B:$AZ,44,FALSE)),IF($X$1=5,(VLOOKUP(B462,'X5'!$B:$AZ,44,FALSE)),IF($X$1=6,(VLOOKUP(B462,'X6'!$B:$AZ,44,FALSE)),IF($X$1=7,(VLOOKUP(B462,'X7'!$B:$AZ,44,FALSE)),IF($X$1=8,(VLOOKUP(B462,'X8'!$B:$AZ,44,FALSE)),IF($X$1=9,(VLOOKUP(B462,'X9'!$B:$AZ,44,FALSE)),IF($X$1=10,(VLOOKUP(B462,'X10'!$B:$AZ,44,FALSE)),IF($X$1=11,(VLOOKUP(B462,'X11'!$B:$AZ,44,FALSE)),IF($X$1=12,(VLOOKUP(B462,'X12'!$B:$AZ,44,FALSE)),IF($X$1=13,(VLOOKUP(B462,'X13'!$B:$AZ,44,FALSE)),"B"))))))))))))))=TRUE," ",(IF($X$1=1,(VLOOKUP(B462,'X1'!$B:$AZ,44,FALSE)),IF($X$1=2,(VLOOKUP(B462,'X2'!$B:$AZ,44,FALSE)),IF($X$1=3,(VLOOKUP(B462,'X3'!$B:$AZ,44,FALSE)),IF($X$1=4,(VLOOKUP(B462,'X4'!$B:$AZ,44,FALSE)),IF($X$1=5,(VLOOKUP(B462,'X5'!$B:$AZ,44,FALSE)),IF($X$1=6,(VLOOKUP(B462,'X6'!$B:$AZ,44,FALSE)),IF($X$1=7,(VLOOKUP(B462,'X7'!$B:$AZ,44,FALSE)),IF($X$1=8,(VLOOKUP(B462,'X8'!$B:$AZ,44,FALSE)),IF($X$1=9,(VLOOKUP(B462,'X9'!$B:$AZ,44,FALSE)),IF($X$1=10,(VLOOKUP(B462,'X10'!$B:$AZ,44,FALSE)),IF($X$1=11,(VLOOKUP(B462,'X11'!$B:$AZ,44,FALSE)),IF($X$1=12,(VLOOKUP(B462,'X12'!$B:$AZ,44,FALSE)),IF($X$1=13,(VLOOKUP(B462,'X13'!$B:$AZ,44,FALSE)),"B")))))))))))))))</f>
        <v xml:space="preserve"> </v>
      </c>
      <c r="H462" s="182" t="str">
        <f ca="1">IF(ISERROR(IF($X$1=1,(VLOOKUP(B462,'X1'!$B:$AZ,8,FALSE)),IF($X$1=2,(VLOOKUP(B462,'X2'!$B:$AZ,8,FALSE)),IF($X$1=3,(VLOOKUP(B462,'X3'!$B:$AZ,8,FALSE)),IF($X$1=4,(VLOOKUP(B462,'X4'!$B:$AZ,8,FALSE)),IF($X$1=5,(VLOOKUP(B462,'X5'!$B:$AZ,8,FALSE)),IF($X$1=6,(VLOOKUP(B462,'X6'!$B:$AZ,8,FALSE)),IF($X$1=7,(VLOOKUP(B462,'X7'!$B:$AZ,8,FALSE)),IF($X$1=8,(VLOOKUP(B462,'X8'!$B:$AZ,8,FALSE)),IF($X$1=9,(VLOOKUP(B462,'X9'!$B:$AZ,8,FALSE)),IF($X$1=10,(VLOOKUP(B462,'X10'!$B:$AZ,8,FALSE)),IF($X$1=11,(VLOOKUP(B462,'X11'!$B:$AZ,8,FALSE)),IF($X$1=12,(VLOOKUP(B462,'X12'!$B:$AZ,8,FALSE)),IF($X$1=13,(VLOOKUP(B462,'X13'!$B:$AZ,8,FALSE)),"B"))))))))))))))=TRUE," ",(IF($X$1=1,(VLOOKUP(B462,'X1'!$B:$AZ,8,FALSE)),IF($X$1=2,(VLOOKUP(B462,'X2'!$B:$AZ,8,FALSE)),IF($X$1=3,(VLOOKUP(B462,'X3'!$B:$AZ,8,FALSE)),IF($X$1=4,(VLOOKUP(B462,'X4'!$B:$AZ,8,FALSE)),IF($X$1=5,(VLOOKUP(B462,'X5'!$B:$AZ,8,FALSE)),IF($X$1=6,(VLOOKUP(B462,'X6'!$B:$AZ,8,FALSE)),IF($X$1=7,(VLOOKUP(B462,'X7'!$B:$AZ,8,FALSE)),IF($X$1=8,(VLOOKUP(B462,'X8'!$B:$AZ,8,FALSE)),IF($X$1=9,(VLOOKUP(B462,'X9'!$B:$AZ,8,FALSE)),IF($X$1=10,(VLOOKUP(B462,'X10'!$B:$AZ,8,FALSE)),IF($X$1=11,(VLOOKUP(B462,'X11'!$B:$AZ,8,FALSE)),IF($X$1=12,(VLOOKUP(B462,'X12'!$B:$AZ,8,FALSE)),IF($X$1=13,(VLOOKUP(B462,'X13'!$B:$AZ,8,FALSE)),"B")))))))))))))))</f>
        <v xml:space="preserve"> </v>
      </c>
      <c r="I462" s="183" t="str">
        <f ca="1">IF(ISERROR(IF($X$1=1,(VLOOKUP(B462,'X1'!$B:$AZ,2,FALSE)),IF($X$1=2,(VLOOKUP(B462,'X2'!$B:$AZ,2,FALSE)),IF($X$1=3,(VLOOKUP(B462,'X3'!$B:$AZ,2,FALSE)),IF($X$1=4,(VLOOKUP(B462,'X4'!$B:$AZ,2,FALSE)),IF($X$1=5,(VLOOKUP(B462,'X5'!$B:$AZ,2,FALSE)),IF($X$1=6,(VLOOKUP(B462,'X6'!$B:$AZ,2,FALSE)),IF($X$1=7,(VLOOKUP(B462,'X7'!$B:$AZ,2,FALSE)),IF($X$1=8,(VLOOKUP(B462,'X8'!$B:$AZ,2,FALSE)),IF($X$1=9,(VLOOKUP(B462,'X9'!$B:$AZ,2,FALSE)),IF($X$1=10,(VLOOKUP(B462,'X10'!$B:$AZ,2,FALSE)),IF($X$1=11,(VLOOKUP(B462,'X11'!$B:$AZ,2,FALSE)),IF($X$1=12,(VLOOKUP(B462,'X12'!$B:$AZ,2,FALSE)),IF($X$1=13,(VLOOKUP(B462,'X13'!$B:$AZ,2,FALSE)),"B"))))))))))))))=TRUE," ",(IF($X$1=1,(VLOOKUP(B462,'X1'!$B:$AZ,2,FALSE)),IF($X$1=2,(VLOOKUP(B462,'X2'!$B:$AZ,2,FALSE)),IF($X$1=3,(VLOOKUP(B462,'X3'!$B:$AZ,2,FALSE)),IF($X$1=4,(VLOOKUP(B462,'X4'!$B:$AZ,2,FALSE)),IF($X$1=5,(VLOOKUP(B462,'X5'!$B:$AZ,2,FALSE)),IF($X$1=6,(VLOOKUP(B462,'X6'!$B:$AZ,2,FALSE)),IF($X$1=7,(VLOOKUP(B462,'X7'!$B:$AZ,2,FALSE)),IF($X$1=8,(VLOOKUP(B462,'X8'!$B:$AZ,2,FALSE)),IF($X$1=9,(VLOOKUP(B462,'X9'!$B:$AZ,2,FALSE)),IF($X$1=10,(VLOOKUP(B462,'X10'!$B:$AZ,2,FALSE)),IF($X$1=11,(VLOOKUP(B462,'X11'!$B:$AZ,2,FALSE)),IF($X$1=12,(VLOOKUP(B462,'X12'!$B:$AZ,2,FALSE)),IF($X$1=13,(VLOOKUP(B462,'X13'!$B:$AZ,2,FALSE)),"B")))))))))))))))</f>
        <v xml:space="preserve"> </v>
      </c>
      <c r="J462" s="183" t="str">
        <f ca="1">IF(ISERROR(IF($X$1=1,(VLOOKUP(B462,'X1'!$B:$AZ,3,FALSE)),IF($X$1=2,(VLOOKUP(B462,'X2'!$B:$AZ,3,FALSE)),IF($X$1=3,(VLOOKUP(B462,'X3'!$B:$AZ,3,FALSE)),IF($X$1=4,(VLOOKUP(B462,'X4'!$B:$AZ,3,FALSE)),IF($X$1=5,(VLOOKUP(B462,'X5'!$B:$AZ,3,FALSE)),IF($X$1=6,(VLOOKUP(B462,'X6'!$B:$AZ,3,FALSE)),IF($X$1=7,(VLOOKUP(B462,'X7'!$B:$AZ,3,FALSE)),IF($X$1=8,(VLOOKUP(B462,'X8'!$B:$AZ,3,FALSE)),IF($X$1=9,(VLOOKUP(B462,'X9'!$B:$AZ,3,FALSE)),IF($X$1=10,(VLOOKUP(B462,'X10'!$B:$AZ,3,FALSE)),IF($X$1=11,(VLOOKUP(B462,'X11'!$B:$AZ,3,FALSE)),IF($X$1=12,(VLOOKUP(B462,'X12'!$B:$AZ,3,FALSE)),IF($X$1=13,(VLOOKUP(B462,'X13'!$B:$AZ,3,FALSE)),"B"))))))))))))))=TRUE," ",(IF($X$1=1,(VLOOKUP(B462,'X1'!$B:$AZ,3,FALSE)),IF($X$1=2,(VLOOKUP(B462,'X2'!$B:$AZ,3,FALSE)),IF($X$1=3,(VLOOKUP(B462,'X3'!$B:$AZ,3,FALSE)),IF($X$1=4,(VLOOKUP(B462,'X4'!$B:$AZ,3,FALSE)),IF($X$1=5,(VLOOKUP(B462,'X5'!$B:$AZ,3,FALSE)),IF($X$1=6,(VLOOKUP(B462,'X6'!$B:$AZ,3,FALSE)),IF($X$1=7,(VLOOKUP(B462,'X7'!$B:$AZ,3,FALSE)),IF($X$1=8,(VLOOKUP(B462,'X8'!$B:$AZ,3,FALSE)),IF($X$1=9,(VLOOKUP(B462,'X9'!$B:$AZ,3,FALSE)),IF($X$1=10,(VLOOKUP(B462,'X10'!$B:$AZ,3,FALSE)),IF($X$1=11,(VLOOKUP(B462,'X11'!$B:$AZ,3,FALSE)),IF($X$1=12,(VLOOKUP(B462,'X12'!$B:$AZ,3,FALSE)),IF($X$1=13,(VLOOKUP(B462,'X13'!$B:$AZ,3,FALSE)),"B")))))))))))))))</f>
        <v xml:space="preserve"> </v>
      </c>
      <c r="K462" s="183" t="str">
        <f ca="1">IF(ISERROR(IF($X$1=1,(VLOOKUP(B462,'X1'!$B:$AZ,5,FALSE)),IF($X$1=2,(VLOOKUP(B462,'X2'!$B:$AZ,5,FALSE)),IF($X$1=3,(VLOOKUP(B462,'X3'!$B:$AZ,5,FALSE)),IF($X$1=4,(VLOOKUP(B462,'X4'!$B:$AZ,5,FALSE)),IF($X$1=5,(VLOOKUP(B462,'X5'!$B:$AZ,5,FALSE)),IF($X$1=6,(VLOOKUP(B462,'X6'!$B:$AZ,5,FALSE)),IF($X$1=7,(VLOOKUP(B462,'X7'!$B:$AZ,5,FALSE)),IF($X$1=8,(VLOOKUP(B462,'X8'!$B:$AZ,5,FALSE)),IF($X$1=9,(VLOOKUP(B462,'X9'!$B:$AZ,5,FALSE)),IF($X$1=10,(VLOOKUP(B462,'X10'!$B:$AZ,5,FALSE)),IF($X$1=11,(VLOOKUP(B462,'X11'!$B:$AZ,5,FALSE)),IF($X$1=12,(VLOOKUP(B462,'X12'!$B:$AZ,5,FALSE)),IF($X$1=13,(VLOOKUP(B462,'X13'!$B:$AZ,5,FALSE)),"B"))))))))))))))=TRUE," ",(IF($X$1=1,(VLOOKUP(B462,'X1'!$B:$AZ,5,FALSE)),IF($X$1=2,(VLOOKUP(B462,'X2'!$B:$AZ,5,FALSE)),IF($X$1=3,(VLOOKUP(B462,'X3'!$B:$AZ,5,FALSE)),IF($X$1=4,(VLOOKUP(B462,'X4'!$B:$AZ,5,FALSE)),IF($X$1=5,(VLOOKUP(B462,'X5'!$B:$AZ,5,FALSE)),IF($X$1=6,(VLOOKUP(B462,'X6'!$B:$AZ,5,FALSE)),IF($X$1=7,(VLOOKUP(B462,'X7'!$B:$AZ,5,FALSE)),IF($X$1=8,(VLOOKUP(B462,'X8'!$B:$AZ,5,FALSE)),IF($X$1=9,(VLOOKUP(B462,'X9'!$B:$AZ,5,FALSE)),IF($X$1=10,(VLOOKUP(B462,'X10'!$B:$AZ,5,FALSE)),IF($X$1=11,(VLOOKUP(B462,'X11'!$B:$AZ,5,FALSE)),IF($X$1=12,(VLOOKUP(B462,'X12'!$B:$AZ,5,FALSE)),IF($X$1=13,(VLOOKUP(B462,'X13'!$B:$AZ,5,FALSE)),"B")))))))))))))))</f>
        <v xml:space="preserve"> </v>
      </c>
      <c r="L462" s="184" t="str">
        <f ca="1">IF(ISERROR(IF($X$1=1,(VLOOKUP(B462,'X1'!$B:$AZ,9,FALSE)),IF($X$1=2,(VLOOKUP(B462,'X2'!$B:$AZ,9,FALSE)),IF($X$1=3,(VLOOKUP(B462,'X3'!$B:$AZ,9,FALSE)),IF($X$1=4,(VLOOKUP(B462,'X4'!$B:$AZ,9,FALSE)),IF($X$1=5,(VLOOKUP(B462,'X5'!$B:$AZ,9,FALSE)),IF($X$1=6,(VLOOKUP(B462,'X6'!$B:$AZ,9,FALSE)),IF($X$1=7,(VLOOKUP(B462,'X7'!$B:$AZ,9,FALSE)),IF($X$1=8,(VLOOKUP(B462,'X8'!$B:$AZ,9,FALSE)),IF($X$1=9,(VLOOKUP(B462,'X9'!$B:$AZ,9,FALSE)),IF($X$1=10,(VLOOKUP(B462,'X10'!$B:$AZ,9,FALSE)),IF($X$1=11,(VLOOKUP(B462,'X11'!$B:$AZ,9,FALSE)),IF($X$1=12,(VLOOKUP(B462,'X12'!$B:$AZ,9,FALSE)),IF($X$1=13,(VLOOKUP(B462,'X13'!$B:$AZ,9,FALSE)),"B"))))))))))))))=TRUE," ",(IF($X$1=1,(VLOOKUP(B462,'X1'!$B:$AZ,9,FALSE)),IF($X$1=2,(VLOOKUP(B462,'X2'!$B:$AZ,9,FALSE)),IF($X$1=3,(VLOOKUP(B462,'X3'!$B:$AZ,9,FALSE)),IF($X$1=4,(VLOOKUP(B462,'X4'!$B:$AZ,9,FALSE)),IF($X$1=5,(VLOOKUP(B462,'X5'!$B:$AZ,9,FALSE)),IF($X$1=6,(VLOOKUP(B462,'X6'!$B:$AZ,9,FALSE)),IF($X$1=7,(VLOOKUP(B462,'X7'!$B:$AZ,9,FALSE)),IF($X$1=8,(VLOOKUP(B462,'X8'!$B:$AZ,9,FALSE)),IF($X$1=9,(VLOOKUP(B462,'X9'!$B:$AZ,9,FALSE)),IF($X$1=10,(VLOOKUP(B462,'X10'!$B:$AZ,9,FALSE)),IF($X$1=11,(VLOOKUP(B462,'X11'!$B:$AZ,9,FALSE)),IF($X$1=12,(VLOOKUP(B462,'X12'!$B:$AZ,9,FALSE)),IF($X$1=13,(VLOOKUP(B462,'X13'!$B:$AZ,9,FALSE)),"B")))))))))))))))</f>
        <v xml:space="preserve"> </v>
      </c>
      <c r="M462" s="184" t="str">
        <f ca="1">IF(ISERROR(IF($X$1=1,(VLOOKUP(B462,'X1'!$B:$AZ,10,FALSE)),IF($X$1=2,(VLOOKUP(B462,'X2'!$B:$AZ,10,FALSE)),IF($X$1=3,(VLOOKUP(B462,'X3'!$B:$AZ,10,FALSE)),IF($X$1=4,(VLOOKUP(B462,'X4'!$B:$AZ,10,FALSE)),IF($X$1=5,(VLOOKUP(B462,'X5'!$B:$AZ,10,FALSE)),IF($X$1=6,(VLOOKUP(B462,'X6'!$B:$AZ,10,FALSE)),IF($X$1=7,(VLOOKUP(B462,'X7'!$B:$AZ,10,FALSE)),IF($X$1=8,(VLOOKUP(B462,'X8'!$B:$AZ,10,FALSE)),IF($X$1=9,(VLOOKUP(B462,'X9'!$B:$AZ,10,FALSE)),IF($X$1=10,(VLOOKUP(B462,'X10'!$B:$AZ,10,FALSE)),IF($X$1=11,(VLOOKUP(B462,'X11'!$B:$AZ,10,FALSE)),IF($X$1=12,(VLOOKUP(B462,'X12'!$B:$AZ,10,FALSE)),IF($X$1=13,(VLOOKUP(B462,'X13'!$B:$AZ,10,FALSE)),"B"))))))))))))))=TRUE," ",(IF($X$1=1,(VLOOKUP(B462,'X1'!$B:$AZ,10,FALSE)),IF($X$1=2,(VLOOKUP(B462,'X2'!$B:$AZ,10,FALSE)),IF($X$1=3,(VLOOKUP(B462,'X3'!$B:$AZ,10,FALSE)),IF($X$1=4,(VLOOKUP(B462,'X4'!$B:$AZ,10,FALSE)),IF($X$1=5,(VLOOKUP(B462,'X5'!$B:$AZ,10,FALSE)),IF($X$1=6,(VLOOKUP(B462,'X6'!$B:$AZ,10,FALSE)),IF($X$1=7,(VLOOKUP(B462,'X7'!$B:$AZ,10,FALSE)),IF($X$1=8,(VLOOKUP(B462,'X8'!$B:$AZ,10,FALSE)),IF($X$1=9,(VLOOKUP(B462,'X9'!$B:$AZ,10,FALSE)),IF($X$1=10,(VLOOKUP(B462,'X10'!$B:$AZ,10,FALSE)),IF($X$1=11,(VLOOKUP(B462,'X11'!$B:$AZ,10,FALSE)),IF($X$1=12,(VLOOKUP(B462,'X12'!$B:$AZ,10,FALSE)),IF($X$1=13,(VLOOKUP(B462,'X13'!$B:$AZ,10,FALSE)),"B")))))))))))))))</f>
        <v xml:space="preserve"> </v>
      </c>
      <c r="N462" s="185" t="str">
        <f ca="1">IF(ISERROR(IF($X$1=1,(VLOOKUP(B462,'X1'!$B:$AZ,45,FALSE)),IF($X$1=2,(VLOOKUP(B462,'X2'!$B:$AZ,45,FALSE)),IF($X$1=3,(VLOOKUP(B462,'X3'!$B:$AZ,45,FALSE)),IF($X$1=4,(VLOOKUP(B462,'X4'!$B:$AZ,45,FALSE)),IF($X$1=5,(VLOOKUP(B462,'X5'!$B:$AZ,45,FALSE)),IF($X$1=6,(VLOOKUP(B462,'X6'!$B:$AZ,45,FALSE)),IF($X$1=7,(VLOOKUP(B462,'X7'!$B:$AZ,45,FALSE)),IF($X$1=8,(VLOOKUP(B462,'X8'!$B:$AZ,45,FALSE)),IF($X$1=9,(VLOOKUP(B462,'X9'!$B:$AZ,45,FALSE)),IF($X$1=10,(VLOOKUP(B462,'X10'!$B:$AZ,45,FALSE)),IF($X$1=11,(VLOOKUP(B462,'X11'!$B:$AZ,45,FALSE)),IF($X$1=12,(VLOOKUP(B462,'X12'!$B:$AZ,45,FALSE)),IF($X$1=13,(VLOOKUP(B462,'X13'!$B:$AZ,45,FALSE)),"B"))))))))))))))=TRUE," ",(IF($X$1=1,(VLOOKUP(B462,'X1'!$B:$AZ,45,FALSE)),IF($X$1=2,(VLOOKUP(B462,'X2'!$B:$AZ,45,FALSE)),IF($X$1=3,(VLOOKUP(B462,'X3'!$B:$AZ,45,FALSE)),IF($X$1=4,(VLOOKUP(B462,'X4'!$B:$AZ,45,FALSE)),IF($X$1=5,(VLOOKUP(B462,'X5'!$B:$AZ,45,FALSE)),IF($X$1=6,(VLOOKUP(B462,'X6'!$B:$AZ,45,FALSE)),IF($X$1=7,(VLOOKUP(B462,'X7'!$B:$AZ,45,FALSE)),IF($X$1=8,(VLOOKUP(B462,'X8'!$B:$AZ,45,FALSE)),IF($X$1=9,(VLOOKUP(B462,'X9'!$B:$AZ,45,FALSE)),IF($X$1=10,(VLOOKUP(B462,'X10'!$B:$AZ,45,FALSE)),IF($X$1=11,(VLOOKUP(B462,'X11'!$B:$AZ,45,FALSE)),IF($X$1=12,(VLOOKUP(B462,'X12'!$B:$AZ,45,FALSE)),IF($X$1=13,(VLOOKUP(B462,'X13'!$B:$AZ,45,FALSE)),"B")))))))))))))))</f>
        <v xml:space="preserve"> </v>
      </c>
      <c r="O462" s="184" t="str">
        <f ca="1">IF(ISERROR(IF($X$1=1,(VLOOKUP(B462,'X1'!$B:$AZ,11,FALSE)),IF($X$1=2,(VLOOKUP(B462,'X2'!$B:$AZ,11,FALSE)),IF($X$1=3,(VLOOKUP(B462,'X3'!$B:$AZ,11,FALSE)),IF($X$1=4,(VLOOKUP(B462,'X4'!$B:$AZ,11,FALSE)),IF($X$1=5,(VLOOKUP(B462,'X5'!$B:$AZ,11,FALSE)),IF($X$1=6,(VLOOKUP(B462,'X6'!$B:$AZ,11,FALSE)),IF($X$1=7,(VLOOKUP(B462,'X7'!$B:$AZ,11,FALSE)),IF($X$1=8,(VLOOKUP(B462,'X8'!$B:$AZ,11,FALSE)),IF($X$1=9,(VLOOKUP(B462,'X9'!$B:$AZ,11,FALSE)),IF($X$1=10,(VLOOKUP(B462,'X10'!$B:$AZ,11,FALSE)),IF($X$1=11,(VLOOKUP(B462,'X11'!$B:$AZ,11,FALSE)),IF($X$1=12,(VLOOKUP(B462,'X12'!$B:$AZ,11,FALSE)),IF($X$1=13,(VLOOKUP(B462,'X13'!$B:$AZ,11,FALSE)),"B"))))))))))))))=TRUE," ",(IF($X$1=1,(VLOOKUP(B462,'X1'!$B:$AZ,11,FALSE)),IF($X$1=2,(VLOOKUP(B462,'X2'!$B:$AZ,11,FALSE)),IF($X$1=3,(VLOOKUP(B462,'X3'!$B:$AZ,11,FALSE)),IF($X$1=4,(VLOOKUP(B462,'X4'!$B:$AZ,11,FALSE)),IF($X$1=5,(VLOOKUP(B462,'X5'!$B:$AZ,11,FALSE)),IF($X$1=6,(VLOOKUP(B462,'X6'!$B:$AZ,11,FALSE)),IF($X$1=7,(VLOOKUP(B462,'X7'!$B:$AZ,11,FALSE)),IF($X$1=8,(VLOOKUP(B462,'X8'!$B:$AZ,11,FALSE)),IF($X$1=9,(VLOOKUP(B462,'X9'!$B:$AZ,11,FALSE)),IF($X$1=10,(VLOOKUP(B462,'X10'!$B:$AZ,11,FALSE)),IF($X$1=11,(VLOOKUP(B462,'X11'!$B:$AZ,11,FALSE)),IF($X$1=12,(VLOOKUP(B462,'X12'!$B:$AZ,11,FALSE)),IF($X$1=13,(VLOOKUP(B462,'X13'!$B:$AZ,11,FALSE)),"B")))))))))))))))</f>
        <v xml:space="preserve"> </v>
      </c>
      <c r="P462" s="184" t="str">
        <f ca="1">IF(ISERROR(IF($X$1=1,(VLOOKUP(B462,'X1'!$B:$AZ,12,FALSE)),IF($X$1=2,(VLOOKUP(B462,'X2'!$B:$AZ,12,FALSE)),IF($X$1=3,(VLOOKUP(B462,'X3'!$B:$AZ,12,FALSE)),IF($X$1=4,(VLOOKUP(B462,'X4'!$B:$AZ,12,FALSE)),IF($X$1=5,(VLOOKUP(B462,'X5'!$B:$AZ,12,FALSE)),IF($X$1=6,(VLOOKUP(B462,'X6'!$B:$AZ,12,FALSE)),IF($X$1=7,(VLOOKUP(B462,'X7'!$B:$AZ,12,FALSE)),IF($X$1=8,(VLOOKUP(B462,'X8'!$B:$AZ,12,FALSE)),IF($X$1=9,(VLOOKUP(B462,'X9'!$B:$AZ,12,FALSE)),IF($X$1=10,(VLOOKUP(B462,'X10'!$B:$AZ,12,FALSE)),IF($X$1=11,(VLOOKUP(B462,'X11'!$B:$AZ,12,FALSE)),IF($X$1=12,(VLOOKUP(B462,'X12'!$B:$AZ,12,FALSE)),IF($X$1=13,(VLOOKUP(B462,'X13'!$B:$AZ,12,FALSE)),"B"))))))))))))))=TRUE," ",(IF($X$1=1,(VLOOKUP(B462,'X1'!$B:$AZ,12,FALSE)),IF($X$1=2,(VLOOKUP(B462,'X2'!$B:$AZ,12,FALSE)),IF($X$1=3,(VLOOKUP(B462,'X3'!$B:$AZ,12,FALSE)),IF($X$1=4,(VLOOKUP(B462,'X4'!$B:$AZ,12,FALSE)),IF($X$1=5,(VLOOKUP(B462,'X5'!$B:$AZ,12,FALSE)),IF($X$1=6,(VLOOKUP(B462,'X6'!$B:$AZ,12,FALSE)),IF($X$1=7,(VLOOKUP(B462,'X7'!$B:$AZ,12,FALSE)),IF($X$1=8,(VLOOKUP(B462,'X8'!$B:$AZ,12,FALSE)),IF($X$1=9,(VLOOKUP(B462,'X9'!$B:$AZ,12,FALSE)),IF($X$1=10,(VLOOKUP(B462,'X10'!$B:$AZ,12,FALSE)),IF($X$1=11,(VLOOKUP(B462,'X11'!$B:$AZ,12,FALSE)),IF($X$1=12,(VLOOKUP(B462,'X12'!$B:$AZ,12,FALSE)),IF($X$1=13,(VLOOKUP(B462,'X13'!$B:$AZ,12,FALSE)),"B")))))))))))))))</f>
        <v xml:space="preserve"> </v>
      </c>
      <c r="Q462" s="185" t="str">
        <f ca="1">IF(ISERROR(IF($X$1=1,(VLOOKUP(B462,'X1'!$B:$AZ,46,FALSE)),IF($X$1=2,(VLOOKUP(B462,'X2'!$B:$AZ,46,FALSE)),IF($X$1=3,(VLOOKUP(B462,'X3'!$B:$AZ,46,FALSE)),IF($X$1=4,(VLOOKUP(B462,'X4'!$B:$AZ,46,FALSE)),IF($X$1=5,(VLOOKUP(B462,'X5'!$B:$AZ,46,FALSE)),IF($X$1=6,(VLOOKUP(B462,'X6'!$B:$AZ,46,FALSE)),IF($X$1=7,(VLOOKUP(B462,'X7'!$B:$AZ,46,FALSE)),IF($X$1=8,(VLOOKUP(B462,'X8'!$B:$AZ,46,FALSE)),IF($X$1=9,(VLOOKUP(B462,'X9'!$B:$AZ,46,FALSE)),IF($X$1=10,(VLOOKUP(B462,'X10'!$B:$AZ,46,FALSE)),IF($X$1=11,(VLOOKUP(B462,'X11'!$B:$AZ,46,FALSE)),IF($X$1=12,(VLOOKUP(B462,'X12'!$B:$AZ,46,FALSE)),IF($X$1=13,(VLOOKUP(B462,'X13'!$B:$AZ,46,FALSE)),"B"))))))))))))))=TRUE," ",(IF($X$1=1,(VLOOKUP(B462,'X1'!$B:$AZ,46,FALSE)),IF($X$1=2,(VLOOKUP(B462,'X2'!$B:$AZ,46,FALSE)),IF($X$1=3,(VLOOKUP(B462,'X3'!$B:$AZ,46,FALSE)),IF($X$1=4,(VLOOKUP(B462,'X4'!$B:$AZ,46,FALSE)),IF($X$1=5,(VLOOKUP(B462,'X5'!$B:$AZ,46,FALSE)),IF($X$1=6,(VLOOKUP(B462,'X6'!$B:$AZ,46,FALSE)),IF($X$1=7,(VLOOKUP(B462,'X7'!$B:$AZ,46,FALSE)),IF($X$1=8,(VLOOKUP(B462,'X8'!$B:$AZ,46,FALSE)),IF($X$1=9,(VLOOKUP(B462,'X9'!$B:$AZ,46,FALSE)),IF($X$1=10,(VLOOKUP(B462,'X10'!$B:$AZ,46,FALSE)),IF($X$1=11,(VLOOKUP(B462,'X11'!$B:$AZ,46,FALSE)),IF($X$1=12,(VLOOKUP(B462,'X12'!$B:$AZ,46,FALSE)),IF($X$1=13,(VLOOKUP(B462,'X13'!$B:$AZ,46,FALSE)),"B")))))))))))))))</f>
        <v xml:space="preserve"> </v>
      </c>
      <c r="R462" s="185" t="str">
        <f ca="1">IF(ISERROR(IF($X$1=1,(VLOOKUP(B462,'X1'!$B:$AZ,15,FALSE)),IF($X$1=2,(VLOOKUP(B462,'X2'!$B:$AZ,15,FALSE)),IF($X$1=3,(VLOOKUP(B462,'X3'!$B:$AZ,15,FALSE)),IF($X$1=4,(VLOOKUP(B462,'X4'!$B:$AZ,15,FALSE)),IF($X$1=5,(VLOOKUP(B462,'X5'!$B:$AZ,15,FALSE)),IF($X$1=6,(VLOOKUP(B462,'X6'!$B:$AZ,15,FALSE)),IF($X$1=7,(VLOOKUP(B462,'X7'!$B:$AZ,15,FALSE)),IF($X$1=8,(VLOOKUP(B462,'X8'!$B:$AZ,15,FALSE)),IF($X$1=9,(VLOOKUP(B462,'X9'!$B:$AZ,15,FALSE)),IF($X$1=10,(VLOOKUP(B462,'X10'!$B:$AZ,15,FALSE)),IF($X$1=11,(VLOOKUP(B462,'X11'!$B:$AZ,15,FALSE)),IF($X$1=12,(VLOOKUP(B462,'X12'!$B:$AZ,15,FALSE)),IF($X$1=13,(VLOOKUP(B462,'X13'!$B:$AZ,15,FALSE)),"B"))))))))))))))=TRUE," ",(IF($X$1=1,(VLOOKUP(B462,'X1'!$B:$AZ,15,FALSE)),IF($X$1=2,(VLOOKUP(B462,'X2'!$B:$AZ,15,FALSE)),IF($X$1=3,(VLOOKUP(B462,'X3'!$B:$AZ,15,FALSE)),IF($X$1=4,(VLOOKUP(B462,'X4'!$B:$AZ,15,FALSE)),IF($X$1=5,(VLOOKUP(B462,'X5'!$B:$AZ,15,FALSE)),IF($X$1=6,(VLOOKUP(B462,'X6'!$B:$AZ,15,FALSE)),IF($X$1=7,(VLOOKUP(B462,'X7'!$B:$AZ,15,FALSE)),IF($X$1=8,(VLOOKUP(B462,'X8'!$B:$AZ,15,FALSE)),IF($X$1=9,(VLOOKUP(B462,'X9'!$B:$AZ,15,FALSE)),IF($X$1=10,(VLOOKUP(B462,'X10'!$B:$AZ,15,FALSE)),IF($X$1=11,(VLOOKUP(B462,'X11'!$B:$AZ,15,FALSE)),IF($X$1=12,(VLOOKUP(B462,'X12'!$B:$AZ,15,FALSE)),IF($X$1=13,(VLOOKUP(B462,'X13'!$B:$AZ,15,FALSE)),"B")))))))))))))))</f>
        <v xml:space="preserve"> </v>
      </c>
      <c r="S462" s="185" t="str">
        <f ca="1">IF(ISERROR(IF((IF($X$1=1,(VLOOKUP(B462,'X1'!$B:$AZ,14,FALSE)),(IF($X$1=2,(VLOOKUP(B462,'X2'!$B:$AZ,14,FALSE)),(IF($X$1=3,(VLOOKUP(B462,'X3'!$B:$AZ,14,FALSE)),(IF($X$1=4,(VLOOKUP(B462,'X4'!$B:$AZ,14,FALSE)),(IF($X$1=5,(VLOOKUP(B462,'X5'!$B:$AZ,14,FALSE)),(IF($X$1=6,(VLOOKUP(B462,'X6'!$B:$AZ,14,FALSE)),(IF($X$1=7,(VLOOKUP(B462,'X7'!$B:$AZ,14,FALSE)),(IF($X$1=8,(VLOOKUP(B462,'X8'!$B:$AZ,14,FALSE)),(IF($X$1=9,(VLOOKUP(B462,'X9'!$B:$AZ,14,FALSE)),(IF($X$1=10,(VLOOKUP(B462,'X10'!$B:$AZ,14,FALSE)),(IF($X$1=11,(VLOOKUP(B462,'X11'!$B:$AZ,14,FALSE)),(IF($X$1=12,(VLOOKUP(B462,'X12'!$B:$AZ,14,FALSE)),(VLOOKUP(B462,'X13'!$B:$AZ,14,FALSE))))))))))))))))))))))))))=$V$1," ",(IF($X$1=1,(VLOOKUP(B462,'X1'!$B:$AZ,14,FALSE)),(IF($X$1=2,(VLOOKUP(B462,'X2'!$B:$AZ,14,FALSE)),(IF($X$1=3,(VLOOKUP(B462,'X3'!$B:$AZ,14,FALSE)),(IF($X$1=4,(VLOOKUP(B462,'X4'!$B:$AZ,14,FALSE)),(IF($X$1=5,(VLOOKUP(B462,'X5'!$B:$AZ,14,FALSE)),(IF($X$1=6,(VLOOKUP(B462,'X6'!$B:$AZ,14,FALSE)),(IF($X$1=7,(VLOOKUP(B462,'X7'!$B:$AZ,14,FALSE)),(IF($X$1=8,(VLOOKUP(B462,'X8'!$B:$AZ,14,FALSE)),(IF($X$1=9,(VLOOKUP(B462,'X9'!$B:$AZ,14,FALSE)),(IF($X$1=10,(VLOOKUP(B462,'X10'!$B:$AZ,14,FALSE)),(IF($X$1=11,(VLOOKUP(B462,'X11'!$B:$AZ,14,FALSE)),(IF($X$1=12,(VLOOKUP(B462,'X12'!$B:$AZ,14,FALSE)),(VLOOKUP(B462,'X13'!$B:$AZ,14,FALSE))))))))))))))))))))))))))))=TRUE," ",(IF((IF($X$1=1,(VLOOKUP(B462,'X1'!$B:$AZ,14,FALSE)),(IF($X$1=2,(VLOOKUP(B462,'X2'!$B:$AZ,14,FALSE)),(IF($X$1=3,(VLOOKUP(B462,'X3'!$B:$AZ,14,FALSE)),(IF($X$1=4,(VLOOKUP(B462,'X4'!$B:$AZ,14,FALSE)),(IF($X$1=5,(VLOOKUP(B462,'X5'!$B:$AZ,14,FALSE)),(IF($X$1=6,(VLOOKUP(B462,'X6'!$B:$AZ,14,FALSE)),(IF($X$1=7,(VLOOKUP(B462,'X7'!$B:$AZ,14,FALSE)),(IF($X$1=8,(VLOOKUP(B462,'X8'!$B:$AZ,14,FALSE)),(IF($X$1=9,(VLOOKUP(B462,'X9'!$B:$AZ,14,FALSE)),(IF($X$1=10,(VLOOKUP(B462,'X10'!$B:$AZ,14,FALSE)),(IF($X$1=11,(VLOOKUP(B462,'X11'!$B:$AZ,14,FALSE)),(IF($X$1=12,(VLOOKUP(B462,'X12'!$B:$AZ,14,FALSE)),(VLOOKUP(B462,'X13'!$B:$AZ,14,FALSE))))))))))))))))))))))))))=$V$1," ",(IF($X$1=1,(VLOOKUP(B462,'X1'!$B:$AZ,14,FALSE)),(IF($X$1=2,(VLOOKUP(B462,'X2'!$B:$AZ,14,FALSE)),(IF($X$1=3,(VLOOKUP(B462,'X3'!$B:$AZ,14,FALSE)),(IF($X$1=4,(VLOOKUP(B462,'X4'!$B:$AZ,14,FALSE)),(IF($X$1=5,(VLOOKUP(B462,'X5'!$B:$AZ,14,FALSE)),(IF($X$1=6,(VLOOKUP(B462,'X6'!$B:$AZ,14,FALSE)),(IF($X$1=7,(VLOOKUP(B462,'X7'!$B:$AZ,14,FALSE)),(IF($X$1=8,(VLOOKUP(B462,'X8'!$B:$AZ,14,FALSE)),(IF($X$1=9,(VLOOKUP(B462,'X9'!$B:$AZ,14,FALSE)),(IF($X$1=10,(VLOOKUP(B462,'X10'!$B:$AZ,14,FALSE)),(IF($X$1=11,(VLOOKUP(B462,'X11'!$B:$AZ,14,FALSE)),(IF($X$1=12,(VLOOKUP(B462,'X12'!$B:$AZ,14,FALSE)),(VLOOKUP(B462,'X13'!$B:$AZ,14,FALSE)))))))))))))))))))))))))))))</f>
        <v xml:space="preserve"> </v>
      </c>
    </row>
    <row r="463" spans="1:19" ht="14.1" customHeight="1" x14ac:dyDescent="0.2">
      <c r="A463" s="156" t="s">
        <v>1058</v>
      </c>
      <c r="B463" s="122" t="str">
        <f>IF(ISERROR(IF($U$16=1,(VLOOKUP(A463,$AC$89:$AH$125,2,FALSE)),IF((IF($X$1=1,'X1'!B422,(IF($X$1=2,'X2'!B422,(IF($X$1=3,'X3'!B422,(IF($X$1=4,'X4'!B422,(IF($X$1=5,'X5'!B422,(IF($X$1=6,'X6'!B422,(IF($X$1=7,'X7'!B422,(IF($X$1=8,'X8'!B422,(IF($X$1=9,'X9'!B422,(IF($X$1=10,'X10'!B422,(IF($X$1=11,'X11'!B422,(IF($X$1=12,'X12'!B422,'X13'!B422))))))))))))))))))))))))="","",(IF($X$1=1,'X1'!B422,(IF($X$1=2,'X2'!B422,(IF($X$1=3,'X3'!B422,(IF($X$1=4,'X4'!B422,(IF($X$1=5,'X5'!B422,(IF($X$1=6,'X6'!B422,(IF($X$1=7,'X7'!B422,(IF($X$1=8,'X8'!B422,(IF($X$1=9,'X9'!B422,(IF($X$1=10,'X10'!B422,(IF($X$1=11,'X11'!B422,(IF($X$1=12,'X12'!B422,'X13'!B422)))))))))))))))))))))))))))=TRUE," ",(IF($U$16=1,(VLOOKUP(A463,$AC$89:$AH$125,2,FALSE)),IF((IF($X$1=1,'X1'!B422,(IF($X$1=2,'X2'!B422,(IF($X$1=3,'X3'!B422,(IF($X$1=4,'X4'!B422,(IF($X$1=5,'X5'!B422,(IF($X$1=6,'X6'!B422,(IF($X$1=7,'X7'!B422,(IF($X$1=8,'X8'!B422,(IF($X$1=9,'X9'!B422,(IF($X$1=10,'X10'!B422,(IF($X$1=11,'X11'!B422,(IF($X$1=12,'X12'!B422,'X13'!B422))))))))))))))))))))))))="","",(IF($X$1=1,'X1'!B422,(IF($X$1=2,'X2'!B422,(IF($X$1=3,'X3'!B422,(IF($X$1=4,'X4'!B422,(IF($X$1=5,'X5'!B422,(IF($X$1=6,'X6'!B422,(IF($X$1=7,'X7'!B422,(IF($X$1=8,'X8'!B422,(IF($X$1=9,'X9'!B422,(IF($X$1=10,'X10'!B422,(IF($X$1=11,'X11'!B422,(IF($X$1=12,'X12'!B422,'X13'!B422))))))))))))))))))))))))))))</f>
        <v/>
      </c>
      <c r="C463" s="181" t="str">
        <f ca="1">IF(ISERROR(IF($X$1=1,(VLOOKUP(B463,'X1'!$B:$AZ,47,FALSE)),IF($X$1=2,(VLOOKUP(B463,'X2'!$B:$AZ,47,FALSE)),IF($X$1=3,(VLOOKUP(B463,'X3'!$B:$AZ,47,FALSE)),IF($X$1=4,(VLOOKUP(B463,'X4'!$B:$AZ,47,FALSE)),IF($X$1=5,(VLOOKUP(B463,'X5'!$B:$AZ,47,FALSE)),IF($X$1=6,(VLOOKUP(B463,'X6'!$B:$AZ,47,FALSE)),IF($X$1=7,(VLOOKUP(B463,'X7'!$B:$AZ,47,FALSE)),IF($X$1=8,(VLOOKUP(B463,'X8'!$B:$AZ,47,FALSE)),IF($X$1=9,(VLOOKUP(B463,'X9'!$B:$AZ,47,FALSE)),IF($X$1=10,(VLOOKUP(B463,'X10'!$B:$AZ,47,FALSE)),IF($X$1=11,(VLOOKUP(B463,'X11'!$B:$AZ,47,FALSE)),IF($X$1=12,(VLOOKUP(B463,'X12'!$B:$AZ,47,FALSE)),IF($X$1=13,(VLOOKUP(B463,'X13'!$B:$AZ,47,FALSE)),"B"))))))))))))))=TRUE," ",(IF($X$1=1,(VLOOKUP(B463,'X1'!$B:$AZ,47,FALSE)),IF($X$1=2,(VLOOKUP(B463,'X2'!$B:$AZ,47,FALSE)),IF($X$1=3,(VLOOKUP(B463,'X3'!$B:$AZ,47,FALSE)),IF($X$1=4,(VLOOKUP(B463,'X4'!$B:$AZ,47,FALSE)),IF($X$1=5,(VLOOKUP(B463,'X5'!$B:$AZ,47,FALSE)),IF($X$1=6,(VLOOKUP(B463,'X6'!$B:$AZ,47,FALSE)),IF($X$1=7,(VLOOKUP(B463,'X7'!$B:$AZ,47,FALSE)),IF($X$1=8,(VLOOKUP(B463,'X8'!$B:$AZ,47,FALSE)),IF($X$1=9,(VLOOKUP(B463,'X9'!$B:$AZ,47,FALSE)),IF($X$1=10,(VLOOKUP(B463,'X10'!$B:$AZ,47,FALSE)),IF($X$1=11,(VLOOKUP(B463,'X11'!$B:$AZ,47,FALSE)),IF($X$1=12,(VLOOKUP(B463,'X12'!$B:$AZ,47,FALSE)),IF($X$1=13,(VLOOKUP(B463,'X13'!$B:$AZ,47,FALSE)),"B")))))))))))))))</f>
        <v xml:space="preserve"> </v>
      </c>
      <c r="D463" s="181" t="str">
        <f ca="1">IF(ISERROR(IF($X$1=1,(VLOOKUP(B463,'X1'!$B:$AP,41,FALSE)),IF($X$1=2,(VLOOKUP(B463,'X2'!$B:$AP,41,FALSE)),IF($X$1=3,(VLOOKUP(B463,'X3'!$B:$AP,41,FALSE)),IF($X$1=4,(VLOOKUP(B463,'X4'!$B:$AP,41,FALSE)),IF($X$1=5,(VLOOKUP(B463,'X5'!$B:$AP,41,FALSE)),IF($X$1=6,(VLOOKUP(B463,'X6'!$B:$AP,41,FALSE)),IF($X$1=7,(VLOOKUP(B463,'X7'!$B:$AP,41,FALSE)),IF($X$1=8,(VLOOKUP(B463,'X8'!$B:$AP,41,FALSE)),IF($X$1=9,(VLOOKUP(B463,'X9'!$B:$AP,41,FALSE)),IF($X$1=10,(VLOOKUP(B463,'X10'!$B:$AP,41,FALSE)),IF($X$1=11,(VLOOKUP(B463,'X11'!$B:$AP,41,FALSE)),IF($X$1=12,(VLOOKUP(B463,'X12'!$B:$AP,41,FALSE)),IF($X$1=13,(VLOOKUP(B463,'X13'!$B:$AP,41,FALSE)),"B"))))))))))))))=TRUE," ",(IF($X$1=1,(VLOOKUP(B463,'X1'!$B:$AP,41,FALSE)),IF($X$1=2,(VLOOKUP(B463,'X2'!$B:$AP,41,FALSE)),IF($X$1=3,(VLOOKUP(B463,'X3'!$B:$AP,41,FALSE)),IF($X$1=4,(VLOOKUP(B463,'X4'!$B:$AP,41,FALSE)),IF($X$1=5,(VLOOKUP(B463,'X5'!$B:$AP,41,FALSE)),IF($X$1=6,(VLOOKUP(B463,'X6'!$B:$AP,41,FALSE)),IF($X$1=7,(VLOOKUP(B463,'X7'!$B:$AP,41,FALSE)),IF($X$1=8,(VLOOKUP(B463,'X8'!$B:$AP,41,FALSE)),IF($X$1=9,(VLOOKUP(B463,'X9'!$B:$AP,41,FALSE)),IF($X$1=10,(VLOOKUP(B463,'X10'!$B:$AP,41,FALSE)),IF($X$1=11,(VLOOKUP(B463,'X11'!$B:$AP,41,FALSE)),IF($X$1=12,(VLOOKUP(B463,'X12'!$B:$AP,41,FALSE)),IF($X$1=13,(VLOOKUP(B463,'X13'!$B:$AP,41,FALSE)),"B")))))))))))))))</f>
        <v xml:space="preserve"> </v>
      </c>
      <c r="E463" s="182" t="str">
        <f ca="1">IF(ISERROR(IF($X$1=1,(VLOOKUP(B463,'X1'!$B:$AP,7,FALSE)),IF($X$1=2,(VLOOKUP(B463,'X2'!$B:$AP,7,FALSE)),IF($X$1=3,(VLOOKUP(B463,'X3'!$B:$AP,7,FALSE)),IF($X$1=4,(VLOOKUP(B463,'X4'!$B:$AP,7,FALSE)),IF($X$1=5,(VLOOKUP(B463,'X5'!$B:$AP,7,FALSE)),IF($X$1=6,(VLOOKUP(B463,'X6'!$B:$AP,7,FALSE)),IF($X$1=7,(VLOOKUP(B463,'X7'!$B:$AP,7,FALSE)),IF($X$1=8,(VLOOKUP(B463,'X8'!$B:$AP,7,FALSE)),IF($X$1=9,(VLOOKUP(B463,'X9'!$B:$AP,7,FALSE)),IF($X$1=10,(VLOOKUP(B463,'X10'!$B:$AP,7,FALSE)),IF($X$1=11,(VLOOKUP(B463,'X11'!$B:$AP,7,FALSE)),IF($X$1=12,(VLOOKUP(B463,'X12'!$B:$AP,7,FALSE)),IF($X$1=13,(VLOOKUP(B463,'X13'!$B:$AP,7,FALSE)),"B"))))))))))))))=TRUE," ",(IF($X$1=1,(VLOOKUP(B463,'X1'!$B:$AP,7,FALSE)),IF($X$1=2,(VLOOKUP(B463,'X2'!$B:$AP,7,FALSE)),IF($X$1=3,(VLOOKUP(B463,'X3'!$B:$AP,7,FALSE)),IF($X$1=4,(VLOOKUP(B463,'X4'!$B:$AP,7,FALSE)),IF($X$1=5,(VLOOKUP(B463,'X5'!$B:$AP,7,FALSE)),IF($X$1=6,(VLOOKUP(B463,'X6'!$B:$AP,7,FALSE)),IF($X$1=7,(VLOOKUP(B463,'X7'!$B:$AP,7,FALSE)),IF($X$1=8,(VLOOKUP(B463,'X8'!$B:$AP,7,FALSE)),IF($X$1=9,(VLOOKUP(B463,'X9'!$B:$AP,7,FALSE)),IF($X$1=10,(VLOOKUP(B463,'X10'!$B:$AP,7,FALSE)),IF($X$1=11,(VLOOKUP(B463,'X11'!$B:$AP,7,FALSE)),IF($X$1=12,(VLOOKUP(B463,'X12'!$B:$AP,7,FALSE)),IF($X$1=13,(VLOOKUP(B463,'X13'!$B:$AP,7,FALSE)),"B")))))))))))))))</f>
        <v xml:space="preserve"> </v>
      </c>
      <c r="F463" s="182" t="str">
        <f ca="1">IF(ISERROR(IF((IF($X$1=1,(VLOOKUP(B463,'X1'!$B:$AO,6,FALSE)),(IF($X$1=2,(VLOOKUP(B463,'X2'!$B:$AO,6,FALSE)),(IF($X$1=3,(VLOOKUP(B463,'X3'!$B:$AO,6,FALSE)),(IF($X$1=4,(VLOOKUP(B463,'X4'!$B:$AO,6,FALSE)),(IF($X$1=5,(VLOOKUP(B463,'X5'!$B:$AO,6,FALSE)),(IF($X$1=6,(VLOOKUP(B463,'X6'!$B:$AO,6,FALSE)),(IF($X$1=7,(VLOOKUP(B463,'X7'!$B:$AO,6,FALSE)),(IF($X$1=8,(VLOOKUP(B463,'X8'!$B:$AO,6,FALSE)),(IF($X$1=9,(VLOOKUP(B463,'X9'!$B:$AO,6,FALSE)),(IF($X$1=10,(VLOOKUP(B463,'X10'!$B:$AO,6,FALSE)),(IF($X$1=11,(VLOOKUP(B463,'X11'!$B:$AO,6,FALSE)),(IF($X$1=12,(VLOOKUP(B463,'X12'!$B:$AO,6,FALSE)),(VLOOKUP(B463,'X13'!$B:$AO,6,FALSE))))))))))))))))))))))))))=$V$1," ",(IF($X$1=1,(VLOOKUP(B463,'X1'!$B:$AO,6,FALSE)),(IF($X$1=2,(VLOOKUP(B463,'X2'!$B:$AO,6,FALSE)),(IF($X$1=3,(VLOOKUP(B463,'X3'!$B:$AO,6,FALSE)),(IF($X$1=4,(VLOOKUP(B463,'X4'!$B:$AO,6,FALSE)),(IF($X$1=5,(VLOOKUP(B463,'X5'!$B:$AO,6,FALSE)),(IF($X$1=6,(VLOOKUP(B463,'X6'!$B:$AO,6,FALSE)),(IF($X$1=7,(VLOOKUP(B463,'X7'!$B:$AO,6,FALSE)),(IF($X$1=8,(VLOOKUP(B463,'X8'!$B:$AO,6,FALSE)),(IF($X$1=9,(VLOOKUP(B463,'X9'!$B:$AO,6,FALSE)),(IF($X$1=10,(VLOOKUP(B463,'X10'!$B:$AO,6,FALSE)),(IF($X$1=11,(VLOOKUP(B463,'X11'!$B:$AO,6,FALSE)),(IF($X$1=12,(VLOOKUP(B463,'X12'!$B:$AO,6,FALSE)),(VLOOKUP(B463,'X13'!$B:$AO,6,FALSE))))))))))))))))))))))))))))=TRUE," ",(IF((IF($X$1=1,(VLOOKUP(B463,'X1'!$B:$AO,6,FALSE)),(IF($X$1=2,(VLOOKUP(B463,'X2'!$B:$AO,6,FALSE)),(IF($X$1=3,(VLOOKUP(B463,'X3'!$B:$AO,6,FALSE)),(IF($X$1=4,(VLOOKUP(B463,'X4'!$B:$AO,6,FALSE)),(IF($X$1=5,(VLOOKUP(B463,'X5'!$B:$AO,6,FALSE)),(IF($X$1=6,(VLOOKUP(B463,'X6'!$B:$AO,6,FALSE)),(IF($X$1=7,(VLOOKUP(B463,'X7'!$B:$AO,6,FALSE)),(IF($X$1=8,(VLOOKUP(B463,'X8'!$B:$AO,6,FALSE)),(IF($X$1=9,(VLOOKUP(B463,'X9'!$B:$AO,6,FALSE)),(IF($X$1=10,(VLOOKUP(B463,'X10'!$B:$AO,6,FALSE)),(IF($X$1=11,(VLOOKUP(B463,'X11'!$B:$AO,6,FALSE)),(IF($X$1=12,(VLOOKUP(B463,'X12'!$B:$AO,6,FALSE)),(VLOOKUP(B463,'X13'!$B:$AO,6,FALSE))))))))))))))))))))))))))=$V$1," ",(IF($X$1=1,(VLOOKUP(B463,'X1'!$B:$AO,6,FALSE)),(IF($X$1=2,(VLOOKUP(B463,'X2'!$B:$AO,6,FALSE)),(IF($X$1=3,(VLOOKUP(B463,'X3'!$B:$AO,6,FALSE)),(IF($X$1=4,(VLOOKUP(B463,'X4'!$B:$AO,6,FALSE)),(IF($X$1=5,(VLOOKUP(B463,'X5'!$B:$AO,6,FALSE)),(IF($X$1=6,(VLOOKUP(B463,'X6'!$B:$AO,6,FALSE)),(IF($X$1=7,(VLOOKUP(B463,'X7'!$B:$AO,6,FALSE)),(IF($X$1=8,(VLOOKUP(B463,'X8'!$B:$AO,6,FALSE)),(IF($X$1=9,(VLOOKUP(B463,'X9'!$B:$AO,6,FALSE)),(IF($X$1=10,(VLOOKUP(B463,'X10'!$B:$AO,6,FALSE)),(IF($X$1=11,(VLOOKUP(B463,'X11'!$B:$AO,6,FALSE)),(IF($X$1=12,(VLOOKUP(B463,'X12'!$B:$AO,6,FALSE)),(VLOOKUP(B463,'X13'!$B:$AO,6,FALSE)))))))))))))))))))))))))))))</f>
        <v xml:space="preserve"> </v>
      </c>
      <c r="G463" s="182" t="str">
        <f ca="1">IF(ISERROR(IF($X$1=1,(VLOOKUP(B463,'X1'!$B:$AZ,44,FALSE)),IF($X$1=2,(VLOOKUP(B463,'X2'!$B:$AZ,44,FALSE)),IF($X$1=3,(VLOOKUP(B463,'X3'!$B:$AZ,44,FALSE)),IF($X$1=4,(VLOOKUP(B463,'X4'!$B:$AZ,44,FALSE)),IF($X$1=5,(VLOOKUP(B463,'X5'!$B:$AZ,44,FALSE)),IF($X$1=6,(VLOOKUP(B463,'X6'!$B:$AZ,44,FALSE)),IF($X$1=7,(VLOOKUP(B463,'X7'!$B:$AZ,44,FALSE)),IF($X$1=8,(VLOOKUP(B463,'X8'!$B:$AZ,44,FALSE)),IF($X$1=9,(VLOOKUP(B463,'X9'!$B:$AZ,44,FALSE)),IF($X$1=10,(VLOOKUP(B463,'X10'!$B:$AZ,44,FALSE)),IF($X$1=11,(VLOOKUP(B463,'X11'!$B:$AZ,44,FALSE)),IF($X$1=12,(VLOOKUP(B463,'X12'!$B:$AZ,44,FALSE)),IF($X$1=13,(VLOOKUP(B463,'X13'!$B:$AZ,44,FALSE)),"B"))))))))))))))=TRUE," ",(IF($X$1=1,(VLOOKUP(B463,'X1'!$B:$AZ,44,FALSE)),IF($X$1=2,(VLOOKUP(B463,'X2'!$B:$AZ,44,FALSE)),IF($X$1=3,(VLOOKUP(B463,'X3'!$B:$AZ,44,FALSE)),IF($X$1=4,(VLOOKUP(B463,'X4'!$B:$AZ,44,FALSE)),IF($X$1=5,(VLOOKUP(B463,'X5'!$B:$AZ,44,FALSE)),IF($X$1=6,(VLOOKUP(B463,'X6'!$B:$AZ,44,FALSE)),IF($X$1=7,(VLOOKUP(B463,'X7'!$B:$AZ,44,FALSE)),IF($X$1=8,(VLOOKUP(B463,'X8'!$B:$AZ,44,FALSE)),IF($X$1=9,(VLOOKUP(B463,'X9'!$B:$AZ,44,FALSE)),IF($X$1=10,(VLOOKUP(B463,'X10'!$B:$AZ,44,FALSE)),IF($X$1=11,(VLOOKUP(B463,'X11'!$B:$AZ,44,FALSE)),IF($X$1=12,(VLOOKUP(B463,'X12'!$B:$AZ,44,FALSE)),IF($X$1=13,(VLOOKUP(B463,'X13'!$B:$AZ,44,FALSE)),"B")))))))))))))))</f>
        <v xml:space="preserve"> </v>
      </c>
      <c r="H463" s="182" t="str">
        <f ca="1">IF(ISERROR(IF($X$1=1,(VLOOKUP(B463,'X1'!$B:$AZ,8,FALSE)),IF($X$1=2,(VLOOKUP(B463,'X2'!$B:$AZ,8,FALSE)),IF($X$1=3,(VLOOKUP(B463,'X3'!$B:$AZ,8,FALSE)),IF($X$1=4,(VLOOKUP(B463,'X4'!$B:$AZ,8,FALSE)),IF($X$1=5,(VLOOKUP(B463,'X5'!$B:$AZ,8,FALSE)),IF($X$1=6,(VLOOKUP(B463,'X6'!$B:$AZ,8,FALSE)),IF($X$1=7,(VLOOKUP(B463,'X7'!$B:$AZ,8,FALSE)),IF($X$1=8,(VLOOKUP(B463,'X8'!$B:$AZ,8,FALSE)),IF($X$1=9,(VLOOKUP(B463,'X9'!$B:$AZ,8,FALSE)),IF($X$1=10,(VLOOKUP(B463,'X10'!$B:$AZ,8,FALSE)),IF($X$1=11,(VLOOKUP(B463,'X11'!$B:$AZ,8,FALSE)),IF($X$1=12,(VLOOKUP(B463,'X12'!$B:$AZ,8,FALSE)),IF($X$1=13,(VLOOKUP(B463,'X13'!$B:$AZ,8,FALSE)),"B"))))))))))))))=TRUE," ",(IF($X$1=1,(VLOOKUP(B463,'X1'!$B:$AZ,8,FALSE)),IF($X$1=2,(VLOOKUP(B463,'X2'!$B:$AZ,8,FALSE)),IF($X$1=3,(VLOOKUP(B463,'X3'!$B:$AZ,8,FALSE)),IF($X$1=4,(VLOOKUP(B463,'X4'!$B:$AZ,8,FALSE)),IF($X$1=5,(VLOOKUP(B463,'X5'!$B:$AZ,8,FALSE)),IF($X$1=6,(VLOOKUP(B463,'X6'!$B:$AZ,8,FALSE)),IF($X$1=7,(VLOOKUP(B463,'X7'!$B:$AZ,8,FALSE)),IF($X$1=8,(VLOOKUP(B463,'X8'!$B:$AZ,8,FALSE)),IF($X$1=9,(VLOOKUP(B463,'X9'!$B:$AZ,8,FALSE)),IF($X$1=10,(VLOOKUP(B463,'X10'!$B:$AZ,8,FALSE)),IF($X$1=11,(VLOOKUP(B463,'X11'!$B:$AZ,8,FALSE)),IF($X$1=12,(VLOOKUP(B463,'X12'!$B:$AZ,8,FALSE)),IF($X$1=13,(VLOOKUP(B463,'X13'!$B:$AZ,8,FALSE)),"B")))))))))))))))</f>
        <v xml:space="preserve"> </v>
      </c>
      <c r="I463" s="183" t="str">
        <f ca="1">IF(ISERROR(IF($X$1=1,(VLOOKUP(B463,'X1'!$B:$AZ,2,FALSE)),IF($X$1=2,(VLOOKUP(B463,'X2'!$B:$AZ,2,FALSE)),IF($X$1=3,(VLOOKUP(B463,'X3'!$B:$AZ,2,FALSE)),IF($X$1=4,(VLOOKUP(B463,'X4'!$B:$AZ,2,FALSE)),IF($X$1=5,(VLOOKUP(B463,'X5'!$B:$AZ,2,FALSE)),IF($X$1=6,(VLOOKUP(B463,'X6'!$B:$AZ,2,FALSE)),IF($X$1=7,(VLOOKUP(B463,'X7'!$B:$AZ,2,FALSE)),IF($X$1=8,(VLOOKUP(B463,'X8'!$B:$AZ,2,FALSE)),IF($X$1=9,(VLOOKUP(B463,'X9'!$B:$AZ,2,FALSE)),IF($X$1=10,(VLOOKUP(B463,'X10'!$B:$AZ,2,FALSE)),IF($X$1=11,(VLOOKUP(B463,'X11'!$B:$AZ,2,FALSE)),IF($X$1=12,(VLOOKUP(B463,'X12'!$B:$AZ,2,FALSE)),IF($X$1=13,(VLOOKUP(B463,'X13'!$B:$AZ,2,FALSE)),"B"))))))))))))))=TRUE," ",(IF($X$1=1,(VLOOKUP(B463,'X1'!$B:$AZ,2,FALSE)),IF($X$1=2,(VLOOKUP(B463,'X2'!$B:$AZ,2,FALSE)),IF($X$1=3,(VLOOKUP(B463,'X3'!$B:$AZ,2,FALSE)),IF($X$1=4,(VLOOKUP(B463,'X4'!$B:$AZ,2,FALSE)),IF($X$1=5,(VLOOKUP(B463,'X5'!$B:$AZ,2,FALSE)),IF($X$1=6,(VLOOKUP(B463,'X6'!$B:$AZ,2,FALSE)),IF($X$1=7,(VLOOKUP(B463,'X7'!$B:$AZ,2,FALSE)),IF($X$1=8,(VLOOKUP(B463,'X8'!$B:$AZ,2,FALSE)),IF($X$1=9,(VLOOKUP(B463,'X9'!$B:$AZ,2,FALSE)),IF($X$1=10,(VLOOKUP(B463,'X10'!$B:$AZ,2,FALSE)),IF($X$1=11,(VLOOKUP(B463,'X11'!$B:$AZ,2,FALSE)),IF($X$1=12,(VLOOKUP(B463,'X12'!$B:$AZ,2,FALSE)),IF($X$1=13,(VLOOKUP(B463,'X13'!$B:$AZ,2,FALSE)),"B")))))))))))))))</f>
        <v xml:space="preserve"> </v>
      </c>
      <c r="J463" s="183" t="str">
        <f ca="1">IF(ISERROR(IF($X$1=1,(VLOOKUP(B463,'X1'!$B:$AZ,3,FALSE)),IF($X$1=2,(VLOOKUP(B463,'X2'!$B:$AZ,3,FALSE)),IF($X$1=3,(VLOOKUP(B463,'X3'!$B:$AZ,3,FALSE)),IF($X$1=4,(VLOOKUP(B463,'X4'!$B:$AZ,3,FALSE)),IF($X$1=5,(VLOOKUP(B463,'X5'!$B:$AZ,3,FALSE)),IF($X$1=6,(VLOOKUP(B463,'X6'!$B:$AZ,3,FALSE)),IF($X$1=7,(VLOOKUP(B463,'X7'!$B:$AZ,3,FALSE)),IF($X$1=8,(VLOOKUP(B463,'X8'!$B:$AZ,3,FALSE)),IF($X$1=9,(VLOOKUP(B463,'X9'!$B:$AZ,3,FALSE)),IF($X$1=10,(VLOOKUP(B463,'X10'!$B:$AZ,3,FALSE)),IF($X$1=11,(VLOOKUP(B463,'X11'!$B:$AZ,3,FALSE)),IF($X$1=12,(VLOOKUP(B463,'X12'!$B:$AZ,3,FALSE)),IF($X$1=13,(VLOOKUP(B463,'X13'!$B:$AZ,3,FALSE)),"B"))))))))))))))=TRUE," ",(IF($X$1=1,(VLOOKUP(B463,'X1'!$B:$AZ,3,FALSE)),IF($X$1=2,(VLOOKUP(B463,'X2'!$B:$AZ,3,FALSE)),IF($X$1=3,(VLOOKUP(B463,'X3'!$B:$AZ,3,FALSE)),IF($X$1=4,(VLOOKUP(B463,'X4'!$B:$AZ,3,FALSE)),IF($X$1=5,(VLOOKUP(B463,'X5'!$B:$AZ,3,FALSE)),IF($X$1=6,(VLOOKUP(B463,'X6'!$B:$AZ,3,FALSE)),IF($X$1=7,(VLOOKUP(B463,'X7'!$B:$AZ,3,FALSE)),IF($X$1=8,(VLOOKUP(B463,'X8'!$B:$AZ,3,FALSE)),IF($X$1=9,(VLOOKUP(B463,'X9'!$B:$AZ,3,FALSE)),IF($X$1=10,(VLOOKUP(B463,'X10'!$B:$AZ,3,FALSE)),IF($X$1=11,(VLOOKUP(B463,'X11'!$B:$AZ,3,FALSE)),IF($X$1=12,(VLOOKUP(B463,'X12'!$B:$AZ,3,FALSE)),IF($X$1=13,(VLOOKUP(B463,'X13'!$B:$AZ,3,FALSE)),"B")))))))))))))))</f>
        <v xml:space="preserve"> </v>
      </c>
      <c r="K463" s="183" t="str">
        <f ca="1">IF(ISERROR(IF($X$1=1,(VLOOKUP(B463,'X1'!$B:$AZ,5,FALSE)),IF($X$1=2,(VLOOKUP(B463,'X2'!$B:$AZ,5,FALSE)),IF($X$1=3,(VLOOKUP(B463,'X3'!$B:$AZ,5,FALSE)),IF($X$1=4,(VLOOKUP(B463,'X4'!$B:$AZ,5,FALSE)),IF($X$1=5,(VLOOKUP(B463,'X5'!$B:$AZ,5,FALSE)),IF($X$1=6,(VLOOKUP(B463,'X6'!$B:$AZ,5,FALSE)),IF($X$1=7,(VLOOKUP(B463,'X7'!$B:$AZ,5,FALSE)),IF($X$1=8,(VLOOKUP(B463,'X8'!$B:$AZ,5,FALSE)),IF($X$1=9,(VLOOKUP(B463,'X9'!$B:$AZ,5,FALSE)),IF($X$1=10,(VLOOKUP(B463,'X10'!$B:$AZ,5,FALSE)),IF($X$1=11,(VLOOKUP(B463,'X11'!$B:$AZ,5,FALSE)),IF($X$1=12,(VLOOKUP(B463,'X12'!$B:$AZ,5,FALSE)),IF($X$1=13,(VLOOKUP(B463,'X13'!$B:$AZ,5,FALSE)),"B"))))))))))))))=TRUE," ",(IF($X$1=1,(VLOOKUP(B463,'X1'!$B:$AZ,5,FALSE)),IF($X$1=2,(VLOOKUP(B463,'X2'!$B:$AZ,5,FALSE)),IF($X$1=3,(VLOOKUP(B463,'X3'!$B:$AZ,5,FALSE)),IF($X$1=4,(VLOOKUP(B463,'X4'!$B:$AZ,5,FALSE)),IF($X$1=5,(VLOOKUP(B463,'X5'!$B:$AZ,5,FALSE)),IF($X$1=6,(VLOOKUP(B463,'X6'!$B:$AZ,5,FALSE)),IF($X$1=7,(VLOOKUP(B463,'X7'!$B:$AZ,5,FALSE)),IF($X$1=8,(VLOOKUP(B463,'X8'!$B:$AZ,5,FALSE)),IF($X$1=9,(VLOOKUP(B463,'X9'!$B:$AZ,5,FALSE)),IF($X$1=10,(VLOOKUP(B463,'X10'!$B:$AZ,5,FALSE)),IF($X$1=11,(VLOOKUP(B463,'X11'!$B:$AZ,5,FALSE)),IF($X$1=12,(VLOOKUP(B463,'X12'!$B:$AZ,5,FALSE)),IF($X$1=13,(VLOOKUP(B463,'X13'!$B:$AZ,5,FALSE)),"B")))))))))))))))</f>
        <v xml:space="preserve"> </v>
      </c>
      <c r="L463" s="184" t="str">
        <f ca="1">IF(ISERROR(IF($X$1=1,(VLOOKUP(B463,'X1'!$B:$AZ,9,FALSE)),IF($X$1=2,(VLOOKUP(B463,'X2'!$B:$AZ,9,FALSE)),IF($X$1=3,(VLOOKUP(B463,'X3'!$B:$AZ,9,FALSE)),IF($X$1=4,(VLOOKUP(B463,'X4'!$B:$AZ,9,FALSE)),IF($X$1=5,(VLOOKUP(B463,'X5'!$B:$AZ,9,FALSE)),IF($X$1=6,(VLOOKUP(B463,'X6'!$B:$AZ,9,FALSE)),IF($X$1=7,(VLOOKUP(B463,'X7'!$B:$AZ,9,FALSE)),IF($X$1=8,(VLOOKUP(B463,'X8'!$B:$AZ,9,FALSE)),IF($X$1=9,(VLOOKUP(B463,'X9'!$B:$AZ,9,FALSE)),IF($X$1=10,(VLOOKUP(B463,'X10'!$B:$AZ,9,FALSE)),IF($X$1=11,(VLOOKUP(B463,'X11'!$B:$AZ,9,FALSE)),IF($X$1=12,(VLOOKUP(B463,'X12'!$B:$AZ,9,FALSE)),IF($X$1=13,(VLOOKUP(B463,'X13'!$B:$AZ,9,FALSE)),"B"))))))))))))))=TRUE," ",(IF($X$1=1,(VLOOKUP(B463,'X1'!$B:$AZ,9,FALSE)),IF($X$1=2,(VLOOKUP(B463,'X2'!$B:$AZ,9,FALSE)),IF($X$1=3,(VLOOKUP(B463,'X3'!$B:$AZ,9,FALSE)),IF($X$1=4,(VLOOKUP(B463,'X4'!$B:$AZ,9,FALSE)),IF($X$1=5,(VLOOKUP(B463,'X5'!$B:$AZ,9,FALSE)),IF($X$1=6,(VLOOKUP(B463,'X6'!$B:$AZ,9,FALSE)),IF($X$1=7,(VLOOKUP(B463,'X7'!$B:$AZ,9,FALSE)),IF($X$1=8,(VLOOKUP(B463,'X8'!$B:$AZ,9,FALSE)),IF($X$1=9,(VLOOKUP(B463,'X9'!$B:$AZ,9,FALSE)),IF($X$1=10,(VLOOKUP(B463,'X10'!$B:$AZ,9,FALSE)),IF($X$1=11,(VLOOKUP(B463,'X11'!$B:$AZ,9,FALSE)),IF($X$1=12,(VLOOKUP(B463,'X12'!$B:$AZ,9,FALSE)),IF($X$1=13,(VLOOKUP(B463,'X13'!$B:$AZ,9,FALSE)),"B")))))))))))))))</f>
        <v xml:space="preserve"> </v>
      </c>
      <c r="M463" s="184" t="str">
        <f ca="1">IF(ISERROR(IF($X$1=1,(VLOOKUP(B463,'X1'!$B:$AZ,10,FALSE)),IF($X$1=2,(VLOOKUP(B463,'X2'!$B:$AZ,10,FALSE)),IF($X$1=3,(VLOOKUP(B463,'X3'!$B:$AZ,10,FALSE)),IF($X$1=4,(VLOOKUP(B463,'X4'!$B:$AZ,10,FALSE)),IF($X$1=5,(VLOOKUP(B463,'X5'!$B:$AZ,10,FALSE)),IF($X$1=6,(VLOOKUP(B463,'X6'!$B:$AZ,10,FALSE)),IF($X$1=7,(VLOOKUP(B463,'X7'!$B:$AZ,10,FALSE)),IF($X$1=8,(VLOOKUP(B463,'X8'!$B:$AZ,10,FALSE)),IF($X$1=9,(VLOOKUP(B463,'X9'!$B:$AZ,10,FALSE)),IF($X$1=10,(VLOOKUP(B463,'X10'!$B:$AZ,10,FALSE)),IF($X$1=11,(VLOOKUP(B463,'X11'!$B:$AZ,10,FALSE)),IF($X$1=12,(VLOOKUP(B463,'X12'!$B:$AZ,10,FALSE)),IF($X$1=13,(VLOOKUP(B463,'X13'!$B:$AZ,10,FALSE)),"B"))))))))))))))=TRUE," ",(IF($X$1=1,(VLOOKUP(B463,'X1'!$B:$AZ,10,FALSE)),IF($X$1=2,(VLOOKUP(B463,'X2'!$B:$AZ,10,FALSE)),IF($X$1=3,(VLOOKUP(B463,'X3'!$B:$AZ,10,FALSE)),IF($X$1=4,(VLOOKUP(B463,'X4'!$B:$AZ,10,FALSE)),IF($X$1=5,(VLOOKUP(B463,'X5'!$B:$AZ,10,FALSE)),IF($X$1=6,(VLOOKUP(B463,'X6'!$B:$AZ,10,FALSE)),IF($X$1=7,(VLOOKUP(B463,'X7'!$B:$AZ,10,FALSE)),IF($X$1=8,(VLOOKUP(B463,'X8'!$B:$AZ,10,FALSE)),IF($X$1=9,(VLOOKUP(B463,'X9'!$B:$AZ,10,FALSE)),IF($X$1=10,(VLOOKUP(B463,'X10'!$B:$AZ,10,FALSE)),IF($X$1=11,(VLOOKUP(B463,'X11'!$B:$AZ,10,FALSE)),IF($X$1=12,(VLOOKUP(B463,'X12'!$B:$AZ,10,FALSE)),IF($X$1=13,(VLOOKUP(B463,'X13'!$B:$AZ,10,FALSE)),"B")))))))))))))))</f>
        <v xml:space="preserve"> </v>
      </c>
      <c r="N463" s="185" t="str">
        <f ca="1">IF(ISERROR(IF($X$1=1,(VLOOKUP(B463,'X1'!$B:$AZ,45,FALSE)),IF($X$1=2,(VLOOKUP(B463,'X2'!$B:$AZ,45,FALSE)),IF($X$1=3,(VLOOKUP(B463,'X3'!$B:$AZ,45,FALSE)),IF($X$1=4,(VLOOKUP(B463,'X4'!$B:$AZ,45,FALSE)),IF($X$1=5,(VLOOKUP(B463,'X5'!$B:$AZ,45,FALSE)),IF($X$1=6,(VLOOKUP(B463,'X6'!$B:$AZ,45,FALSE)),IF($X$1=7,(VLOOKUP(B463,'X7'!$B:$AZ,45,FALSE)),IF($X$1=8,(VLOOKUP(B463,'X8'!$B:$AZ,45,FALSE)),IF($X$1=9,(VLOOKUP(B463,'X9'!$B:$AZ,45,FALSE)),IF($X$1=10,(VLOOKUP(B463,'X10'!$B:$AZ,45,FALSE)),IF($X$1=11,(VLOOKUP(B463,'X11'!$B:$AZ,45,FALSE)),IF($X$1=12,(VLOOKUP(B463,'X12'!$B:$AZ,45,FALSE)),IF($X$1=13,(VLOOKUP(B463,'X13'!$B:$AZ,45,FALSE)),"B"))))))))))))))=TRUE," ",(IF($X$1=1,(VLOOKUP(B463,'X1'!$B:$AZ,45,FALSE)),IF($X$1=2,(VLOOKUP(B463,'X2'!$B:$AZ,45,FALSE)),IF($X$1=3,(VLOOKUP(B463,'X3'!$B:$AZ,45,FALSE)),IF($X$1=4,(VLOOKUP(B463,'X4'!$B:$AZ,45,FALSE)),IF($X$1=5,(VLOOKUP(B463,'X5'!$B:$AZ,45,FALSE)),IF($X$1=6,(VLOOKUP(B463,'X6'!$B:$AZ,45,FALSE)),IF($X$1=7,(VLOOKUP(B463,'X7'!$B:$AZ,45,FALSE)),IF($X$1=8,(VLOOKUP(B463,'X8'!$B:$AZ,45,FALSE)),IF($X$1=9,(VLOOKUP(B463,'X9'!$B:$AZ,45,FALSE)),IF($X$1=10,(VLOOKUP(B463,'X10'!$B:$AZ,45,FALSE)),IF($X$1=11,(VLOOKUP(B463,'X11'!$B:$AZ,45,FALSE)),IF($X$1=12,(VLOOKUP(B463,'X12'!$B:$AZ,45,FALSE)),IF($X$1=13,(VLOOKUP(B463,'X13'!$B:$AZ,45,FALSE)),"B")))))))))))))))</f>
        <v xml:space="preserve"> </v>
      </c>
      <c r="O463" s="184" t="str">
        <f ca="1">IF(ISERROR(IF($X$1=1,(VLOOKUP(B463,'X1'!$B:$AZ,11,FALSE)),IF($X$1=2,(VLOOKUP(B463,'X2'!$B:$AZ,11,FALSE)),IF($X$1=3,(VLOOKUP(B463,'X3'!$B:$AZ,11,FALSE)),IF($X$1=4,(VLOOKUP(B463,'X4'!$B:$AZ,11,FALSE)),IF($X$1=5,(VLOOKUP(B463,'X5'!$B:$AZ,11,FALSE)),IF($X$1=6,(VLOOKUP(B463,'X6'!$B:$AZ,11,FALSE)),IF($X$1=7,(VLOOKUP(B463,'X7'!$B:$AZ,11,FALSE)),IF($X$1=8,(VLOOKUP(B463,'X8'!$B:$AZ,11,FALSE)),IF($X$1=9,(VLOOKUP(B463,'X9'!$B:$AZ,11,FALSE)),IF($X$1=10,(VLOOKUP(B463,'X10'!$B:$AZ,11,FALSE)),IF($X$1=11,(VLOOKUP(B463,'X11'!$B:$AZ,11,FALSE)),IF($X$1=12,(VLOOKUP(B463,'X12'!$B:$AZ,11,FALSE)),IF($X$1=13,(VLOOKUP(B463,'X13'!$B:$AZ,11,FALSE)),"B"))))))))))))))=TRUE," ",(IF($X$1=1,(VLOOKUP(B463,'X1'!$B:$AZ,11,FALSE)),IF($X$1=2,(VLOOKUP(B463,'X2'!$B:$AZ,11,FALSE)),IF($X$1=3,(VLOOKUP(B463,'X3'!$B:$AZ,11,FALSE)),IF($X$1=4,(VLOOKUP(B463,'X4'!$B:$AZ,11,FALSE)),IF($X$1=5,(VLOOKUP(B463,'X5'!$B:$AZ,11,FALSE)),IF($X$1=6,(VLOOKUP(B463,'X6'!$B:$AZ,11,FALSE)),IF($X$1=7,(VLOOKUP(B463,'X7'!$B:$AZ,11,FALSE)),IF($X$1=8,(VLOOKUP(B463,'X8'!$B:$AZ,11,FALSE)),IF($X$1=9,(VLOOKUP(B463,'X9'!$B:$AZ,11,FALSE)),IF($X$1=10,(VLOOKUP(B463,'X10'!$B:$AZ,11,FALSE)),IF($X$1=11,(VLOOKUP(B463,'X11'!$B:$AZ,11,FALSE)),IF($X$1=12,(VLOOKUP(B463,'X12'!$B:$AZ,11,FALSE)),IF($X$1=13,(VLOOKUP(B463,'X13'!$B:$AZ,11,FALSE)),"B")))))))))))))))</f>
        <v xml:space="preserve"> </v>
      </c>
      <c r="P463" s="184" t="str">
        <f ca="1">IF(ISERROR(IF($X$1=1,(VLOOKUP(B463,'X1'!$B:$AZ,12,FALSE)),IF($X$1=2,(VLOOKUP(B463,'X2'!$B:$AZ,12,FALSE)),IF($X$1=3,(VLOOKUP(B463,'X3'!$B:$AZ,12,FALSE)),IF($X$1=4,(VLOOKUP(B463,'X4'!$B:$AZ,12,FALSE)),IF($X$1=5,(VLOOKUP(B463,'X5'!$B:$AZ,12,FALSE)),IF($X$1=6,(VLOOKUP(B463,'X6'!$B:$AZ,12,FALSE)),IF($X$1=7,(VLOOKUP(B463,'X7'!$B:$AZ,12,FALSE)),IF($X$1=8,(VLOOKUP(B463,'X8'!$B:$AZ,12,FALSE)),IF($X$1=9,(VLOOKUP(B463,'X9'!$B:$AZ,12,FALSE)),IF($X$1=10,(VLOOKUP(B463,'X10'!$B:$AZ,12,FALSE)),IF($X$1=11,(VLOOKUP(B463,'X11'!$B:$AZ,12,FALSE)),IF($X$1=12,(VLOOKUP(B463,'X12'!$B:$AZ,12,FALSE)),IF($X$1=13,(VLOOKUP(B463,'X13'!$B:$AZ,12,FALSE)),"B"))))))))))))))=TRUE," ",(IF($X$1=1,(VLOOKUP(B463,'X1'!$B:$AZ,12,FALSE)),IF($X$1=2,(VLOOKUP(B463,'X2'!$B:$AZ,12,FALSE)),IF($X$1=3,(VLOOKUP(B463,'X3'!$B:$AZ,12,FALSE)),IF($X$1=4,(VLOOKUP(B463,'X4'!$B:$AZ,12,FALSE)),IF($X$1=5,(VLOOKUP(B463,'X5'!$B:$AZ,12,FALSE)),IF($X$1=6,(VLOOKUP(B463,'X6'!$B:$AZ,12,FALSE)),IF($X$1=7,(VLOOKUP(B463,'X7'!$B:$AZ,12,FALSE)),IF($X$1=8,(VLOOKUP(B463,'X8'!$B:$AZ,12,FALSE)),IF($X$1=9,(VLOOKUP(B463,'X9'!$B:$AZ,12,FALSE)),IF($X$1=10,(VLOOKUP(B463,'X10'!$B:$AZ,12,FALSE)),IF($X$1=11,(VLOOKUP(B463,'X11'!$B:$AZ,12,FALSE)),IF($X$1=12,(VLOOKUP(B463,'X12'!$B:$AZ,12,FALSE)),IF($X$1=13,(VLOOKUP(B463,'X13'!$B:$AZ,12,FALSE)),"B")))))))))))))))</f>
        <v xml:space="preserve"> </v>
      </c>
      <c r="Q463" s="185" t="str">
        <f ca="1">IF(ISERROR(IF($X$1=1,(VLOOKUP(B463,'X1'!$B:$AZ,46,FALSE)),IF($X$1=2,(VLOOKUP(B463,'X2'!$B:$AZ,46,FALSE)),IF($X$1=3,(VLOOKUP(B463,'X3'!$B:$AZ,46,FALSE)),IF($X$1=4,(VLOOKUP(B463,'X4'!$B:$AZ,46,FALSE)),IF($X$1=5,(VLOOKUP(B463,'X5'!$B:$AZ,46,FALSE)),IF($X$1=6,(VLOOKUP(B463,'X6'!$B:$AZ,46,FALSE)),IF($X$1=7,(VLOOKUP(B463,'X7'!$B:$AZ,46,FALSE)),IF($X$1=8,(VLOOKUP(B463,'X8'!$B:$AZ,46,FALSE)),IF($X$1=9,(VLOOKUP(B463,'X9'!$B:$AZ,46,FALSE)),IF($X$1=10,(VLOOKUP(B463,'X10'!$B:$AZ,46,FALSE)),IF($X$1=11,(VLOOKUP(B463,'X11'!$B:$AZ,46,FALSE)),IF($X$1=12,(VLOOKUP(B463,'X12'!$B:$AZ,46,FALSE)),IF($X$1=13,(VLOOKUP(B463,'X13'!$B:$AZ,46,FALSE)),"B"))))))))))))))=TRUE," ",(IF($X$1=1,(VLOOKUP(B463,'X1'!$B:$AZ,46,FALSE)),IF($X$1=2,(VLOOKUP(B463,'X2'!$B:$AZ,46,FALSE)),IF($X$1=3,(VLOOKUP(B463,'X3'!$B:$AZ,46,FALSE)),IF($X$1=4,(VLOOKUP(B463,'X4'!$B:$AZ,46,FALSE)),IF($X$1=5,(VLOOKUP(B463,'X5'!$B:$AZ,46,FALSE)),IF($X$1=6,(VLOOKUP(B463,'X6'!$B:$AZ,46,FALSE)),IF($X$1=7,(VLOOKUP(B463,'X7'!$B:$AZ,46,FALSE)),IF($X$1=8,(VLOOKUP(B463,'X8'!$B:$AZ,46,FALSE)),IF($X$1=9,(VLOOKUP(B463,'X9'!$B:$AZ,46,FALSE)),IF($X$1=10,(VLOOKUP(B463,'X10'!$B:$AZ,46,FALSE)),IF($X$1=11,(VLOOKUP(B463,'X11'!$B:$AZ,46,FALSE)),IF($X$1=12,(VLOOKUP(B463,'X12'!$B:$AZ,46,FALSE)),IF($X$1=13,(VLOOKUP(B463,'X13'!$B:$AZ,46,FALSE)),"B")))))))))))))))</f>
        <v xml:space="preserve"> </v>
      </c>
      <c r="R463" s="185" t="str">
        <f ca="1">IF(ISERROR(IF($X$1=1,(VLOOKUP(B463,'X1'!$B:$AZ,15,FALSE)),IF($X$1=2,(VLOOKUP(B463,'X2'!$B:$AZ,15,FALSE)),IF($X$1=3,(VLOOKUP(B463,'X3'!$B:$AZ,15,FALSE)),IF($X$1=4,(VLOOKUP(B463,'X4'!$B:$AZ,15,FALSE)),IF($X$1=5,(VLOOKUP(B463,'X5'!$B:$AZ,15,FALSE)),IF($X$1=6,(VLOOKUP(B463,'X6'!$B:$AZ,15,FALSE)),IF($X$1=7,(VLOOKUP(B463,'X7'!$B:$AZ,15,FALSE)),IF($X$1=8,(VLOOKUP(B463,'X8'!$B:$AZ,15,FALSE)),IF($X$1=9,(VLOOKUP(B463,'X9'!$B:$AZ,15,FALSE)),IF($X$1=10,(VLOOKUP(B463,'X10'!$B:$AZ,15,FALSE)),IF($X$1=11,(VLOOKUP(B463,'X11'!$B:$AZ,15,FALSE)),IF($X$1=12,(VLOOKUP(B463,'X12'!$B:$AZ,15,FALSE)),IF($X$1=13,(VLOOKUP(B463,'X13'!$B:$AZ,15,FALSE)),"B"))))))))))))))=TRUE," ",(IF($X$1=1,(VLOOKUP(B463,'X1'!$B:$AZ,15,FALSE)),IF($X$1=2,(VLOOKUP(B463,'X2'!$B:$AZ,15,FALSE)),IF($X$1=3,(VLOOKUP(B463,'X3'!$B:$AZ,15,FALSE)),IF($X$1=4,(VLOOKUP(B463,'X4'!$B:$AZ,15,FALSE)),IF($X$1=5,(VLOOKUP(B463,'X5'!$B:$AZ,15,FALSE)),IF($X$1=6,(VLOOKUP(B463,'X6'!$B:$AZ,15,FALSE)),IF($X$1=7,(VLOOKUP(B463,'X7'!$B:$AZ,15,FALSE)),IF($X$1=8,(VLOOKUP(B463,'X8'!$B:$AZ,15,FALSE)),IF($X$1=9,(VLOOKUP(B463,'X9'!$B:$AZ,15,FALSE)),IF($X$1=10,(VLOOKUP(B463,'X10'!$B:$AZ,15,FALSE)),IF($X$1=11,(VLOOKUP(B463,'X11'!$B:$AZ,15,FALSE)),IF($X$1=12,(VLOOKUP(B463,'X12'!$B:$AZ,15,FALSE)),IF($X$1=13,(VLOOKUP(B463,'X13'!$B:$AZ,15,FALSE)),"B")))))))))))))))</f>
        <v xml:space="preserve"> </v>
      </c>
      <c r="S463" s="185" t="str">
        <f ca="1">IF(ISERROR(IF((IF($X$1=1,(VLOOKUP(B463,'X1'!$B:$AZ,14,FALSE)),(IF($X$1=2,(VLOOKUP(B463,'X2'!$B:$AZ,14,FALSE)),(IF($X$1=3,(VLOOKUP(B463,'X3'!$B:$AZ,14,FALSE)),(IF($X$1=4,(VLOOKUP(B463,'X4'!$B:$AZ,14,FALSE)),(IF($X$1=5,(VLOOKUP(B463,'X5'!$B:$AZ,14,FALSE)),(IF($X$1=6,(VLOOKUP(B463,'X6'!$B:$AZ,14,FALSE)),(IF($X$1=7,(VLOOKUP(B463,'X7'!$B:$AZ,14,FALSE)),(IF($X$1=8,(VLOOKUP(B463,'X8'!$B:$AZ,14,FALSE)),(IF($X$1=9,(VLOOKUP(B463,'X9'!$B:$AZ,14,FALSE)),(IF($X$1=10,(VLOOKUP(B463,'X10'!$B:$AZ,14,FALSE)),(IF($X$1=11,(VLOOKUP(B463,'X11'!$B:$AZ,14,FALSE)),(IF($X$1=12,(VLOOKUP(B463,'X12'!$B:$AZ,14,FALSE)),(VLOOKUP(B463,'X13'!$B:$AZ,14,FALSE))))))))))))))))))))))))))=$V$1," ",(IF($X$1=1,(VLOOKUP(B463,'X1'!$B:$AZ,14,FALSE)),(IF($X$1=2,(VLOOKUP(B463,'X2'!$B:$AZ,14,FALSE)),(IF($X$1=3,(VLOOKUP(B463,'X3'!$B:$AZ,14,FALSE)),(IF($X$1=4,(VLOOKUP(B463,'X4'!$B:$AZ,14,FALSE)),(IF($X$1=5,(VLOOKUP(B463,'X5'!$B:$AZ,14,FALSE)),(IF($X$1=6,(VLOOKUP(B463,'X6'!$B:$AZ,14,FALSE)),(IF($X$1=7,(VLOOKUP(B463,'X7'!$B:$AZ,14,FALSE)),(IF($X$1=8,(VLOOKUP(B463,'X8'!$B:$AZ,14,FALSE)),(IF($X$1=9,(VLOOKUP(B463,'X9'!$B:$AZ,14,FALSE)),(IF($X$1=10,(VLOOKUP(B463,'X10'!$B:$AZ,14,FALSE)),(IF($X$1=11,(VLOOKUP(B463,'X11'!$B:$AZ,14,FALSE)),(IF($X$1=12,(VLOOKUP(B463,'X12'!$B:$AZ,14,FALSE)),(VLOOKUP(B463,'X13'!$B:$AZ,14,FALSE))))))))))))))))))))))))))))=TRUE," ",(IF((IF($X$1=1,(VLOOKUP(B463,'X1'!$B:$AZ,14,FALSE)),(IF($X$1=2,(VLOOKUP(B463,'X2'!$B:$AZ,14,FALSE)),(IF($X$1=3,(VLOOKUP(B463,'X3'!$B:$AZ,14,FALSE)),(IF($X$1=4,(VLOOKUP(B463,'X4'!$B:$AZ,14,FALSE)),(IF($X$1=5,(VLOOKUP(B463,'X5'!$B:$AZ,14,FALSE)),(IF($X$1=6,(VLOOKUP(B463,'X6'!$B:$AZ,14,FALSE)),(IF($X$1=7,(VLOOKUP(B463,'X7'!$B:$AZ,14,FALSE)),(IF($X$1=8,(VLOOKUP(B463,'X8'!$B:$AZ,14,FALSE)),(IF($X$1=9,(VLOOKUP(B463,'X9'!$B:$AZ,14,FALSE)),(IF($X$1=10,(VLOOKUP(B463,'X10'!$B:$AZ,14,FALSE)),(IF($X$1=11,(VLOOKUP(B463,'X11'!$B:$AZ,14,FALSE)),(IF($X$1=12,(VLOOKUP(B463,'X12'!$B:$AZ,14,FALSE)),(VLOOKUP(B463,'X13'!$B:$AZ,14,FALSE))))))))))))))))))))))))))=$V$1," ",(IF($X$1=1,(VLOOKUP(B463,'X1'!$B:$AZ,14,FALSE)),(IF($X$1=2,(VLOOKUP(B463,'X2'!$B:$AZ,14,FALSE)),(IF($X$1=3,(VLOOKUP(B463,'X3'!$B:$AZ,14,FALSE)),(IF($X$1=4,(VLOOKUP(B463,'X4'!$B:$AZ,14,FALSE)),(IF($X$1=5,(VLOOKUP(B463,'X5'!$B:$AZ,14,FALSE)),(IF($X$1=6,(VLOOKUP(B463,'X6'!$B:$AZ,14,FALSE)),(IF($X$1=7,(VLOOKUP(B463,'X7'!$B:$AZ,14,FALSE)),(IF($X$1=8,(VLOOKUP(B463,'X8'!$B:$AZ,14,FALSE)),(IF($X$1=9,(VLOOKUP(B463,'X9'!$B:$AZ,14,FALSE)),(IF($X$1=10,(VLOOKUP(B463,'X10'!$B:$AZ,14,FALSE)),(IF($X$1=11,(VLOOKUP(B463,'X11'!$B:$AZ,14,FALSE)),(IF($X$1=12,(VLOOKUP(B463,'X12'!$B:$AZ,14,FALSE)),(VLOOKUP(B463,'X13'!$B:$AZ,14,FALSE)))))))))))))))))))))))))))))</f>
        <v xml:space="preserve"> </v>
      </c>
    </row>
    <row r="464" spans="1:19" ht="14.1" customHeight="1" x14ac:dyDescent="0.2">
      <c r="A464" s="156" t="s">
        <v>1058</v>
      </c>
      <c r="B464" s="122" t="str">
        <f>IF(ISERROR(IF($U$16=1,(VLOOKUP(A464,$AC$89:$AH$125,2,FALSE)),IF((IF($X$1=1,'X1'!B423,(IF($X$1=2,'X2'!B423,(IF($X$1=3,'X3'!B423,(IF($X$1=4,'X4'!B423,(IF($X$1=5,'X5'!B423,(IF($X$1=6,'X6'!B423,(IF($X$1=7,'X7'!B423,(IF($X$1=8,'X8'!B423,(IF($X$1=9,'X9'!B423,(IF($X$1=10,'X10'!B423,(IF($X$1=11,'X11'!B423,(IF($X$1=12,'X12'!B423,'X13'!B423))))))))))))))))))))))))="","",(IF($X$1=1,'X1'!B423,(IF($X$1=2,'X2'!B423,(IF($X$1=3,'X3'!B423,(IF($X$1=4,'X4'!B423,(IF($X$1=5,'X5'!B423,(IF($X$1=6,'X6'!B423,(IF($X$1=7,'X7'!B423,(IF($X$1=8,'X8'!B423,(IF($X$1=9,'X9'!B423,(IF($X$1=10,'X10'!B423,(IF($X$1=11,'X11'!B423,(IF($X$1=12,'X12'!B423,'X13'!B423)))))))))))))))))))))))))))=TRUE," ",(IF($U$16=1,(VLOOKUP(A464,$AC$89:$AH$125,2,FALSE)),IF((IF($X$1=1,'X1'!B423,(IF($X$1=2,'X2'!B423,(IF($X$1=3,'X3'!B423,(IF($X$1=4,'X4'!B423,(IF($X$1=5,'X5'!B423,(IF($X$1=6,'X6'!B423,(IF($X$1=7,'X7'!B423,(IF($X$1=8,'X8'!B423,(IF($X$1=9,'X9'!B423,(IF($X$1=10,'X10'!B423,(IF($X$1=11,'X11'!B423,(IF($X$1=12,'X12'!B423,'X13'!B423))))))))))))))))))))))))="","",(IF($X$1=1,'X1'!B423,(IF($X$1=2,'X2'!B423,(IF($X$1=3,'X3'!B423,(IF($X$1=4,'X4'!B423,(IF($X$1=5,'X5'!B423,(IF($X$1=6,'X6'!B423,(IF($X$1=7,'X7'!B423,(IF($X$1=8,'X8'!B423,(IF($X$1=9,'X9'!B423,(IF($X$1=10,'X10'!B423,(IF($X$1=11,'X11'!B423,(IF($X$1=12,'X12'!B423,'X13'!B423))))))))))))))))))))))))))))</f>
        <v/>
      </c>
      <c r="C464" s="181" t="str">
        <f ca="1">IF(ISERROR(IF($X$1=1,(VLOOKUP(B464,'X1'!$B:$AZ,47,FALSE)),IF($X$1=2,(VLOOKUP(B464,'X2'!$B:$AZ,47,FALSE)),IF($X$1=3,(VLOOKUP(B464,'X3'!$B:$AZ,47,FALSE)),IF($X$1=4,(VLOOKUP(B464,'X4'!$B:$AZ,47,FALSE)),IF($X$1=5,(VLOOKUP(B464,'X5'!$B:$AZ,47,FALSE)),IF($X$1=6,(VLOOKUP(B464,'X6'!$B:$AZ,47,FALSE)),IF($X$1=7,(VLOOKUP(B464,'X7'!$B:$AZ,47,FALSE)),IF($X$1=8,(VLOOKUP(B464,'X8'!$B:$AZ,47,FALSE)),IF($X$1=9,(VLOOKUP(B464,'X9'!$B:$AZ,47,FALSE)),IF($X$1=10,(VLOOKUP(B464,'X10'!$B:$AZ,47,FALSE)),IF($X$1=11,(VLOOKUP(B464,'X11'!$B:$AZ,47,FALSE)),IF($X$1=12,(VLOOKUP(B464,'X12'!$B:$AZ,47,FALSE)),IF($X$1=13,(VLOOKUP(B464,'X13'!$B:$AZ,47,FALSE)),"B"))))))))))))))=TRUE," ",(IF($X$1=1,(VLOOKUP(B464,'X1'!$B:$AZ,47,FALSE)),IF($X$1=2,(VLOOKUP(B464,'X2'!$B:$AZ,47,FALSE)),IF($X$1=3,(VLOOKUP(B464,'X3'!$B:$AZ,47,FALSE)),IF($X$1=4,(VLOOKUP(B464,'X4'!$B:$AZ,47,FALSE)),IF($X$1=5,(VLOOKUP(B464,'X5'!$B:$AZ,47,FALSE)),IF($X$1=6,(VLOOKUP(B464,'X6'!$B:$AZ,47,FALSE)),IF($X$1=7,(VLOOKUP(B464,'X7'!$B:$AZ,47,FALSE)),IF($X$1=8,(VLOOKUP(B464,'X8'!$B:$AZ,47,FALSE)),IF($X$1=9,(VLOOKUP(B464,'X9'!$B:$AZ,47,FALSE)),IF($X$1=10,(VLOOKUP(B464,'X10'!$B:$AZ,47,FALSE)),IF($X$1=11,(VLOOKUP(B464,'X11'!$B:$AZ,47,FALSE)),IF($X$1=12,(VLOOKUP(B464,'X12'!$B:$AZ,47,FALSE)),IF($X$1=13,(VLOOKUP(B464,'X13'!$B:$AZ,47,FALSE)),"B")))))))))))))))</f>
        <v xml:space="preserve"> </v>
      </c>
      <c r="D464" s="181" t="str">
        <f ca="1">IF(ISERROR(IF($X$1=1,(VLOOKUP(B464,'X1'!$B:$AP,41,FALSE)),IF($X$1=2,(VLOOKUP(B464,'X2'!$B:$AP,41,FALSE)),IF($X$1=3,(VLOOKUP(B464,'X3'!$B:$AP,41,FALSE)),IF($X$1=4,(VLOOKUP(B464,'X4'!$B:$AP,41,FALSE)),IF($X$1=5,(VLOOKUP(B464,'X5'!$B:$AP,41,FALSE)),IF($X$1=6,(VLOOKUP(B464,'X6'!$B:$AP,41,FALSE)),IF($X$1=7,(VLOOKUP(B464,'X7'!$B:$AP,41,FALSE)),IF($X$1=8,(VLOOKUP(B464,'X8'!$B:$AP,41,FALSE)),IF($X$1=9,(VLOOKUP(B464,'X9'!$B:$AP,41,FALSE)),IF($X$1=10,(VLOOKUP(B464,'X10'!$B:$AP,41,FALSE)),IF($X$1=11,(VLOOKUP(B464,'X11'!$B:$AP,41,FALSE)),IF($X$1=12,(VLOOKUP(B464,'X12'!$B:$AP,41,FALSE)),IF($X$1=13,(VLOOKUP(B464,'X13'!$B:$AP,41,FALSE)),"B"))))))))))))))=TRUE," ",(IF($X$1=1,(VLOOKUP(B464,'X1'!$B:$AP,41,FALSE)),IF($X$1=2,(VLOOKUP(B464,'X2'!$B:$AP,41,FALSE)),IF($X$1=3,(VLOOKUP(B464,'X3'!$B:$AP,41,FALSE)),IF($X$1=4,(VLOOKUP(B464,'X4'!$B:$AP,41,FALSE)),IF($X$1=5,(VLOOKUP(B464,'X5'!$B:$AP,41,FALSE)),IF($X$1=6,(VLOOKUP(B464,'X6'!$B:$AP,41,FALSE)),IF($X$1=7,(VLOOKUP(B464,'X7'!$B:$AP,41,FALSE)),IF($X$1=8,(VLOOKUP(B464,'X8'!$B:$AP,41,FALSE)),IF($X$1=9,(VLOOKUP(B464,'X9'!$B:$AP,41,FALSE)),IF($X$1=10,(VLOOKUP(B464,'X10'!$B:$AP,41,FALSE)),IF($X$1=11,(VLOOKUP(B464,'X11'!$B:$AP,41,FALSE)),IF($X$1=12,(VLOOKUP(B464,'X12'!$B:$AP,41,FALSE)),IF($X$1=13,(VLOOKUP(B464,'X13'!$B:$AP,41,FALSE)),"B")))))))))))))))</f>
        <v xml:space="preserve"> </v>
      </c>
      <c r="E464" s="182" t="str">
        <f ca="1">IF(ISERROR(IF($X$1=1,(VLOOKUP(B464,'X1'!$B:$AP,7,FALSE)),IF($X$1=2,(VLOOKUP(B464,'X2'!$B:$AP,7,FALSE)),IF($X$1=3,(VLOOKUP(B464,'X3'!$B:$AP,7,FALSE)),IF($X$1=4,(VLOOKUP(B464,'X4'!$B:$AP,7,FALSE)),IF($X$1=5,(VLOOKUP(B464,'X5'!$B:$AP,7,FALSE)),IF($X$1=6,(VLOOKUP(B464,'X6'!$B:$AP,7,FALSE)),IF($X$1=7,(VLOOKUP(B464,'X7'!$B:$AP,7,FALSE)),IF($X$1=8,(VLOOKUP(B464,'X8'!$B:$AP,7,FALSE)),IF($X$1=9,(VLOOKUP(B464,'X9'!$B:$AP,7,FALSE)),IF($X$1=10,(VLOOKUP(B464,'X10'!$B:$AP,7,FALSE)),IF($X$1=11,(VLOOKUP(B464,'X11'!$B:$AP,7,FALSE)),IF($X$1=12,(VLOOKUP(B464,'X12'!$B:$AP,7,FALSE)),IF($X$1=13,(VLOOKUP(B464,'X13'!$B:$AP,7,FALSE)),"B"))))))))))))))=TRUE," ",(IF($X$1=1,(VLOOKUP(B464,'X1'!$B:$AP,7,FALSE)),IF($X$1=2,(VLOOKUP(B464,'X2'!$B:$AP,7,FALSE)),IF($X$1=3,(VLOOKUP(B464,'X3'!$B:$AP,7,FALSE)),IF($X$1=4,(VLOOKUP(B464,'X4'!$B:$AP,7,FALSE)),IF($X$1=5,(VLOOKUP(B464,'X5'!$B:$AP,7,FALSE)),IF($X$1=6,(VLOOKUP(B464,'X6'!$B:$AP,7,FALSE)),IF($X$1=7,(VLOOKUP(B464,'X7'!$B:$AP,7,FALSE)),IF($X$1=8,(VLOOKUP(B464,'X8'!$B:$AP,7,FALSE)),IF($X$1=9,(VLOOKUP(B464,'X9'!$B:$AP,7,FALSE)),IF($X$1=10,(VLOOKUP(B464,'X10'!$B:$AP,7,FALSE)),IF($X$1=11,(VLOOKUP(B464,'X11'!$B:$AP,7,FALSE)),IF($X$1=12,(VLOOKUP(B464,'X12'!$B:$AP,7,FALSE)),IF($X$1=13,(VLOOKUP(B464,'X13'!$B:$AP,7,FALSE)),"B")))))))))))))))</f>
        <v xml:space="preserve"> </v>
      </c>
      <c r="F464" s="182" t="str">
        <f ca="1">IF(ISERROR(IF((IF($X$1=1,(VLOOKUP(B464,'X1'!$B:$AO,6,FALSE)),(IF($X$1=2,(VLOOKUP(B464,'X2'!$B:$AO,6,FALSE)),(IF($X$1=3,(VLOOKUP(B464,'X3'!$B:$AO,6,FALSE)),(IF($X$1=4,(VLOOKUP(B464,'X4'!$B:$AO,6,FALSE)),(IF($X$1=5,(VLOOKUP(B464,'X5'!$B:$AO,6,FALSE)),(IF($X$1=6,(VLOOKUP(B464,'X6'!$B:$AO,6,FALSE)),(IF($X$1=7,(VLOOKUP(B464,'X7'!$B:$AO,6,FALSE)),(IF($X$1=8,(VLOOKUP(B464,'X8'!$B:$AO,6,FALSE)),(IF($X$1=9,(VLOOKUP(B464,'X9'!$B:$AO,6,FALSE)),(IF($X$1=10,(VLOOKUP(B464,'X10'!$B:$AO,6,FALSE)),(IF($X$1=11,(VLOOKUP(B464,'X11'!$B:$AO,6,FALSE)),(IF($X$1=12,(VLOOKUP(B464,'X12'!$B:$AO,6,FALSE)),(VLOOKUP(B464,'X13'!$B:$AO,6,FALSE))))))))))))))))))))))))))=$V$1," ",(IF($X$1=1,(VLOOKUP(B464,'X1'!$B:$AO,6,FALSE)),(IF($X$1=2,(VLOOKUP(B464,'X2'!$B:$AO,6,FALSE)),(IF($X$1=3,(VLOOKUP(B464,'X3'!$B:$AO,6,FALSE)),(IF($X$1=4,(VLOOKUP(B464,'X4'!$B:$AO,6,FALSE)),(IF($X$1=5,(VLOOKUP(B464,'X5'!$B:$AO,6,FALSE)),(IF($X$1=6,(VLOOKUP(B464,'X6'!$B:$AO,6,FALSE)),(IF($X$1=7,(VLOOKUP(B464,'X7'!$B:$AO,6,FALSE)),(IF($X$1=8,(VLOOKUP(B464,'X8'!$B:$AO,6,FALSE)),(IF($X$1=9,(VLOOKUP(B464,'X9'!$B:$AO,6,FALSE)),(IF($X$1=10,(VLOOKUP(B464,'X10'!$B:$AO,6,FALSE)),(IF($X$1=11,(VLOOKUP(B464,'X11'!$B:$AO,6,FALSE)),(IF($X$1=12,(VLOOKUP(B464,'X12'!$B:$AO,6,FALSE)),(VLOOKUP(B464,'X13'!$B:$AO,6,FALSE))))))))))))))))))))))))))))=TRUE," ",(IF((IF($X$1=1,(VLOOKUP(B464,'X1'!$B:$AO,6,FALSE)),(IF($X$1=2,(VLOOKUP(B464,'X2'!$B:$AO,6,FALSE)),(IF($X$1=3,(VLOOKUP(B464,'X3'!$B:$AO,6,FALSE)),(IF($X$1=4,(VLOOKUP(B464,'X4'!$B:$AO,6,FALSE)),(IF($X$1=5,(VLOOKUP(B464,'X5'!$B:$AO,6,FALSE)),(IF($X$1=6,(VLOOKUP(B464,'X6'!$B:$AO,6,FALSE)),(IF($X$1=7,(VLOOKUP(B464,'X7'!$B:$AO,6,FALSE)),(IF($X$1=8,(VLOOKUP(B464,'X8'!$B:$AO,6,FALSE)),(IF($X$1=9,(VLOOKUP(B464,'X9'!$B:$AO,6,FALSE)),(IF($X$1=10,(VLOOKUP(B464,'X10'!$B:$AO,6,FALSE)),(IF($X$1=11,(VLOOKUP(B464,'X11'!$B:$AO,6,FALSE)),(IF($X$1=12,(VLOOKUP(B464,'X12'!$B:$AO,6,FALSE)),(VLOOKUP(B464,'X13'!$B:$AO,6,FALSE))))))))))))))))))))))))))=$V$1," ",(IF($X$1=1,(VLOOKUP(B464,'X1'!$B:$AO,6,FALSE)),(IF($X$1=2,(VLOOKUP(B464,'X2'!$B:$AO,6,FALSE)),(IF($X$1=3,(VLOOKUP(B464,'X3'!$B:$AO,6,FALSE)),(IF($X$1=4,(VLOOKUP(B464,'X4'!$B:$AO,6,FALSE)),(IF($X$1=5,(VLOOKUP(B464,'X5'!$B:$AO,6,FALSE)),(IF($X$1=6,(VLOOKUP(B464,'X6'!$B:$AO,6,FALSE)),(IF($X$1=7,(VLOOKUP(B464,'X7'!$B:$AO,6,FALSE)),(IF($X$1=8,(VLOOKUP(B464,'X8'!$B:$AO,6,FALSE)),(IF($X$1=9,(VLOOKUP(B464,'X9'!$B:$AO,6,FALSE)),(IF($X$1=10,(VLOOKUP(B464,'X10'!$B:$AO,6,FALSE)),(IF($X$1=11,(VLOOKUP(B464,'X11'!$B:$AO,6,FALSE)),(IF($X$1=12,(VLOOKUP(B464,'X12'!$B:$AO,6,FALSE)),(VLOOKUP(B464,'X13'!$B:$AO,6,FALSE)))))))))))))))))))))))))))))</f>
        <v xml:space="preserve"> </v>
      </c>
      <c r="G464" s="182" t="str">
        <f ca="1">IF(ISERROR(IF($X$1=1,(VLOOKUP(B464,'X1'!$B:$AZ,44,FALSE)),IF($X$1=2,(VLOOKUP(B464,'X2'!$B:$AZ,44,FALSE)),IF($X$1=3,(VLOOKUP(B464,'X3'!$B:$AZ,44,FALSE)),IF($X$1=4,(VLOOKUP(B464,'X4'!$B:$AZ,44,FALSE)),IF($X$1=5,(VLOOKUP(B464,'X5'!$B:$AZ,44,FALSE)),IF($X$1=6,(VLOOKUP(B464,'X6'!$B:$AZ,44,FALSE)),IF($X$1=7,(VLOOKUP(B464,'X7'!$B:$AZ,44,FALSE)),IF($X$1=8,(VLOOKUP(B464,'X8'!$B:$AZ,44,FALSE)),IF($X$1=9,(VLOOKUP(B464,'X9'!$B:$AZ,44,FALSE)),IF($X$1=10,(VLOOKUP(B464,'X10'!$B:$AZ,44,FALSE)),IF($X$1=11,(VLOOKUP(B464,'X11'!$B:$AZ,44,FALSE)),IF($X$1=12,(VLOOKUP(B464,'X12'!$B:$AZ,44,FALSE)),IF($X$1=13,(VLOOKUP(B464,'X13'!$B:$AZ,44,FALSE)),"B"))))))))))))))=TRUE," ",(IF($X$1=1,(VLOOKUP(B464,'X1'!$B:$AZ,44,FALSE)),IF($X$1=2,(VLOOKUP(B464,'X2'!$B:$AZ,44,FALSE)),IF($X$1=3,(VLOOKUP(B464,'X3'!$B:$AZ,44,FALSE)),IF($X$1=4,(VLOOKUP(B464,'X4'!$B:$AZ,44,FALSE)),IF($X$1=5,(VLOOKUP(B464,'X5'!$B:$AZ,44,FALSE)),IF($X$1=6,(VLOOKUP(B464,'X6'!$B:$AZ,44,FALSE)),IF($X$1=7,(VLOOKUP(B464,'X7'!$B:$AZ,44,FALSE)),IF($X$1=8,(VLOOKUP(B464,'X8'!$B:$AZ,44,FALSE)),IF($X$1=9,(VLOOKUP(B464,'X9'!$B:$AZ,44,FALSE)),IF($X$1=10,(VLOOKUP(B464,'X10'!$B:$AZ,44,FALSE)),IF($X$1=11,(VLOOKUP(B464,'X11'!$B:$AZ,44,FALSE)),IF($X$1=12,(VLOOKUP(B464,'X12'!$B:$AZ,44,FALSE)),IF($X$1=13,(VLOOKUP(B464,'X13'!$B:$AZ,44,FALSE)),"B")))))))))))))))</f>
        <v xml:space="preserve"> </v>
      </c>
      <c r="H464" s="182" t="str">
        <f ca="1">IF(ISERROR(IF($X$1=1,(VLOOKUP(B464,'X1'!$B:$AZ,8,FALSE)),IF($X$1=2,(VLOOKUP(B464,'X2'!$B:$AZ,8,FALSE)),IF($X$1=3,(VLOOKUP(B464,'X3'!$B:$AZ,8,FALSE)),IF($X$1=4,(VLOOKUP(B464,'X4'!$B:$AZ,8,FALSE)),IF($X$1=5,(VLOOKUP(B464,'X5'!$B:$AZ,8,FALSE)),IF($X$1=6,(VLOOKUP(B464,'X6'!$B:$AZ,8,FALSE)),IF($X$1=7,(VLOOKUP(B464,'X7'!$B:$AZ,8,FALSE)),IF($X$1=8,(VLOOKUP(B464,'X8'!$B:$AZ,8,FALSE)),IF($X$1=9,(VLOOKUP(B464,'X9'!$B:$AZ,8,FALSE)),IF($X$1=10,(VLOOKUP(B464,'X10'!$B:$AZ,8,FALSE)),IF($X$1=11,(VLOOKUP(B464,'X11'!$B:$AZ,8,FALSE)),IF($X$1=12,(VLOOKUP(B464,'X12'!$B:$AZ,8,FALSE)),IF($X$1=13,(VLOOKUP(B464,'X13'!$B:$AZ,8,FALSE)),"B"))))))))))))))=TRUE," ",(IF($X$1=1,(VLOOKUP(B464,'X1'!$B:$AZ,8,FALSE)),IF($X$1=2,(VLOOKUP(B464,'X2'!$B:$AZ,8,FALSE)),IF($X$1=3,(VLOOKUP(B464,'X3'!$B:$AZ,8,FALSE)),IF($X$1=4,(VLOOKUP(B464,'X4'!$B:$AZ,8,FALSE)),IF($X$1=5,(VLOOKUP(B464,'X5'!$B:$AZ,8,FALSE)),IF($X$1=6,(VLOOKUP(B464,'X6'!$B:$AZ,8,FALSE)),IF($X$1=7,(VLOOKUP(B464,'X7'!$B:$AZ,8,FALSE)),IF($X$1=8,(VLOOKUP(B464,'X8'!$B:$AZ,8,FALSE)),IF($X$1=9,(VLOOKUP(B464,'X9'!$B:$AZ,8,FALSE)),IF($X$1=10,(VLOOKUP(B464,'X10'!$B:$AZ,8,FALSE)),IF($X$1=11,(VLOOKUP(B464,'X11'!$B:$AZ,8,FALSE)),IF($X$1=12,(VLOOKUP(B464,'X12'!$B:$AZ,8,FALSE)),IF($X$1=13,(VLOOKUP(B464,'X13'!$B:$AZ,8,FALSE)),"B")))))))))))))))</f>
        <v xml:space="preserve"> </v>
      </c>
      <c r="I464" s="183" t="str">
        <f ca="1">IF(ISERROR(IF($X$1=1,(VLOOKUP(B464,'X1'!$B:$AZ,2,FALSE)),IF($X$1=2,(VLOOKUP(B464,'X2'!$B:$AZ,2,FALSE)),IF($X$1=3,(VLOOKUP(B464,'X3'!$B:$AZ,2,FALSE)),IF($X$1=4,(VLOOKUP(B464,'X4'!$B:$AZ,2,FALSE)),IF($X$1=5,(VLOOKUP(B464,'X5'!$B:$AZ,2,FALSE)),IF($X$1=6,(VLOOKUP(B464,'X6'!$B:$AZ,2,FALSE)),IF($X$1=7,(VLOOKUP(B464,'X7'!$B:$AZ,2,FALSE)),IF($X$1=8,(VLOOKUP(B464,'X8'!$B:$AZ,2,FALSE)),IF($X$1=9,(VLOOKUP(B464,'X9'!$B:$AZ,2,FALSE)),IF($X$1=10,(VLOOKUP(B464,'X10'!$B:$AZ,2,FALSE)),IF($X$1=11,(VLOOKUP(B464,'X11'!$B:$AZ,2,FALSE)),IF($X$1=12,(VLOOKUP(B464,'X12'!$B:$AZ,2,FALSE)),IF($X$1=13,(VLOOKUP(B464,'X13'!$B:$AZ,2,FALSE)),"B"))))))))))))))=TRUE," ",(IF($X$1=1,(VLOOKUP(B464,'X1'!$B:$AZ,2,FALSE)),IF($X$1=2,(VLOOKUP(B464,'X2'!$B:$AZ,2,FALSE)),IF($X$1=3,(VLOOKUP(B464,'X3'!$B:$AZ,2,FALSE)),IF($X$1=4,(VLOOKUP(B464,'X4'!$B:$AZ,2,FALSE)),IF($X$1=5,(VLOOKUP(B464,'X5'!$B:$AZ,2,FALSE)),IF($X$1=6,(VLOOKUP(B464,'X6'!$B:$AZ,2,FALSE)),IF($X$1=7,(VLOOKUP(B464,'X7'!$B:$AZ,2,FALSE)),IF($X$1=8,(VLOOKUP(B464,'X8'!$B:$AZ,2,FALSE)),IF($X$1=9,(VLOOKUP(B464,'X9'!$B:$AZ,2,FALSE)),IF($X$1=10,(VLOOKUP(B464,'X10'!$B:$AZ,2,FALSE)),IF($X$1=11,(VLOOKUP(B464,'X11'!$B:$AZ,2,FALSE)),IF($X$1=12,(VLOOKUP(B464,'X12'!$B:$AZ,2,FALSE)),IF($X$1=13,(VLOOKUP(B464,'X13'!$B:$AZ,2,FALSE)),"B")))))))))))))))</f>
        <v xml:space="preserve"> </v>
      </c>
      <c r="J464" s="183" t="str">
        <f ca="1">IF(ISERROR(IF($X$1=1,(VLOOKUP(B464,'X1'!$B:$AZ,3,FALSE)),IF($X$1=2,(VLOOKUP(B464,'X2'!$B:$AZ,3,FALSE)),IF($X$1=3,(VLOOKUP(B464,'X3'!$B:$AZ,3,FALSE)),IF($X$1=4,(VLOOKUP(B464,'X4'!$B:$AZ,3,FALSE)),IF($X$1=5,(VLOOKUP(B464,'X5'!$B:$AZ,3,FALSE)),IF($X$1=6,(VLOOKUP(B464,'X6'!$B:$AZ,3,FALSE)),IF($X$1=7,(VLOOKUP(B464,'X7'!$B:$AZ,3,FALSE)),IF($X$1=8,(VLOOKUP(B464,'X8'!$B:$AZ,3,FALSE)),IF($X$1=9,(VLOOKUP(B464,'X9'!$B:$AZ,3,FALSE)),IF($X$1=10,(VLOOKUP(B464,'X10'!$B:$AZ,3,FALSE)),IF($X$1=11,(VLOOKUP(B464,'X11'!$B:$AZ,3,FALSE)),IF($X$1=12,(VLOOKUP(B464,'X12'!$B:$AZ,3,FALSE)),IF($X$1=13,(VLOOKUP(B464,'X13'!$B:$AZ,3,FALSE)),"B"))))))))))))))=TRUE," ",(IF($X$1=1,(VLOOKUP(B464,'X1'!$B:$AZ,3,FALSE)),IF($X$1=2,(VLOOKUP(B464,'X2'!$B:$AZ,3,FALSE)),IF($X$1=3,(VLOOKUP(B464,'X3'!$B:$AZ,3,FALSE)),IF($X$1=4,(VLOOKUP(B464,'X4'!$B:$AZ,3,FALSE)),IF($X$1=5,(VLOOKUP(B464,'X5'!$B:$AZ,3,FALSE)),IF($X$1=6,(VLOOKUP(B464,'X6'!$B:$AZ,3,FALSE)),IF($X$1=7,(VLOOKUP(B464,'X7'!$B:$AZ,3,FALSE)),IF($X$1=8,(VLOOKUP(B464,'X8'!$B:$AZ,3,FALSE)),IF($X$1=9,(VLOOKUP(B464,'X9'!$B:$AZ,3,FALSE)),IF($X$1=10,(VLOOKUP(B464,'X10'!$B:$AZ,3,FALSE)),IF($X$1=11,(VLOOKUP(B464,'X11'!$B:$AZ,3,FALSE)),IF($X$1=12,(VLOOKUP(B464,'X12'!$B:$AZ,3,FALSE)),IF($X$1=13,(VLOOKUP(B464,'X13'!$B:$AZ,3,FALSE)),"B")))))))))))))))</f>
        <v xml:space="preserve"> </v>
      </c>
      <c r="K464" s="183" t="str">
        <f ca="1">IF(ISERROR(IF($X$1=1,(VLOOKUP(B464,'X1'!$B:$AZ,5,FALSE)),IF($X$1=2,(VLOOKUP(B464,'X2'!$B:$AZ,5,FALSE)),IF($X$1=3,(VLOOKUP(B464,'X3'!$B:$AZ,5,FALSE)),IF($X$1=4,(VLOOKUP(B464,'X4'!$B:$AZ,5,FALSE)),IF($X$1=5,(VLOOKUP(B464,'X5'!$B:$AZ,5,FALSE)),IF($X$1=6,(VLOOKUP(B464,'X6'!$B:$AZ,5,FALSE)),IF($X$1=7,(VLOOKUP(B464,'X7'!$B:$AZ,5,FALSE)),IF($X$1=8,(VLOOKUP(B464,'X8'!$B:$AZ,5,FALSE)),IF($X$1=9,(VLOOKUP(B464,'X9'!$B:$AZ,5,FALSE)),IF($X$1=10,(VLOOKUP(B464,'X10'!$B:$AZ,5,FALSE)),IF($X$1=11,(VLOOKUP(B464,'X11'!$B:$AZ,5,FALSE)),IF($X$1=12,(VLOOKUP(B464,'X12'!$B:$AZ,5,FALSE)),IF($X$1=13,(VLOOKUP(B464,'X13'!$B:$AZ,5,FALSE)),"B"))))))))))))))=TRUE," ",(IF($X$1=1,(VLOOKUP(B464,'X1'!$B:$AZ,5,FALSE)),IF($X$1=2,(VLOOKUP(B464,'X2'!$B:$AZ,5,FALSE)),IF($X$1=3,(VLOOKUP(B464,'X3'!$B:$AZ,5,FALSE)),IF($X$1=4,(VLOOKUP(B464,'X4'!$B:$AZ,5,FALSE)),IF($X$1=5,(VLOOKUP(B464,'X5'!$B:$AZ,5,FALSE)),IF($X$1=6,(VLOOKUP(B464,'X6'!$B:$AZ,5,FALSE)),IF($X$1=7,(VLOOKUP(B464,'X7'!$B:$AZ,5,FALSE)),IF($X$1=8,(VLOOKUP(B464,'X8'!$B:$AZ,5,FALSE)),IF($X$1=9,(VLOOKUP(B464,'X9'!$B:$AZ,5,FALSE)),IF($X$1=10,(VLOOKUP(B464,'X10'!$B:$AZ,5,FALSE)),IF($X$1=11,(VLOOKUP(B464,'X11'!$B:$AZ,5,FALSE)),IF($X$1=12,(VLOOKUP(B464,'X12'!$B:$AZ,5,FALSE)),IF($X$1=13,(VLOOKUP(B464,'X13'!$B:$AZ,5,FALSE)),"B")))))))))))))))</f>
        <v xml:space="preserve"> </v>
      </c>
      <c r="L464" s="184" t="str">
        <f ca="1">IF(ISERROR(IF($X$1=1,(VLOOKUP(B464,'X1'!$B:$AZ,9,FALSE)),IF($X$1=2,(VLOOKUP(B464,'X2'!$B:$AZ,9,FALSE)),IF($X$1=3,(VLOOKUP(B464,'X3'!$B:$AZ,9,FALSE)),IF($X$1=4,(VLOOKUP(B464,'X4'!$B:$AZ,9,FALSE)),IF($X$1=5,(VLOOKUP(B464,'X5'!$B:$AZ,9,FALSE)),IF($X$1=6,(VLOOKUP(B464,'X6'!$B:$AZ,9,FALSE)),IF($X$1=7,(VLOOKUP(B464,'X7'!$B:$AZ,9,FALSE)),IF($X$1=8,(VLOOKUP(B464,'X8'!$B:$AZ,9,FALSE)),IF($X$1=9,(VLOOKUP(B464,'X9'!$B:$AZ,9,FALSE)),IF($X$1=10,(VLOOKUP(B464,'X10'!$B:$AZ,9,FALSE)),IF($X$1=11,(VLOOKUP(B464,'X11'!$B:$AZ,9,FALSE)),IF($X$1=12,(VLOOKUP(B464,'X12'!$B:$AZ,9,FALSE)),IF($X$1=13,(VLOOKUP(B464,'X13'!$B:$AZ,9,FALSE)),"B"))))))))))))))=TRUE," ",(IF($X$1=1,(VLOOKUP(B464,'X1'!$B:$AZ,9,FALSE)),IF($X$1=2,(VLOOKUP(B464,'X2'!$B:$AZ,9,FALSE)),IF($X$1=3,(VLOOKUP(B464,'X3'!$B:$AZ,9,FALSE)),IF($X$1=4,(VLOOKUP(B464,'X4'!$B:$AZ,9,FALSE)),IF($X$1=5,(VLOOKUP(B464,'X5'!$B:$AZ,9,FALSE)),IF($X$1=6,(VLOOKUP(B464,'X6'!$B:$AZ,9,FALSE)),IF($X$1=7,(VLOOKUP(B464,'X7'!$B:$AZ,9,FALSE)),IF($X$1=8,(VLOOKUP(B464,'X8'!$B:$AZ,9,FALSE)),IF($X$1=9,(VLOOKUP(B464,'X9'!$B:$AZ,9,FALSE)),IF($X$1=10,(VLOOKUP(B464,'X10'!$B:$AZ,9,FALSE)),IF($X$1=11,(VLOOKUP(B464,'X11'!$B:$AZ,9,FALSE)),IF($X$1=12,(VLOOKUP(B464,'X12'!$B:$AZ,9,FALSE)),IF($X$1=13,(VLOOKUP(B464,'X13'!$B:$AZ,9,FALSE)),"B")))))))))))))))</f>
        <v xml:space="preserve"> </v>
      </c>
      <c r="M464" s="184" t="str">
        <f ca="1">IF(ISERROR(IF($X$1=1,(VLOOKUP(B464,'X1'!$B:$AZ,10,FALSE)),IF($X$1=2,(VLOOKUP(B464,'X2'!$B:$AZ,10,FALSE)),IF($X$1=3,(VLOOKUP(B464,'X3'!$B:$AZ,10,FALSE)),IF($X$1=4,(VLOOKUP(B464,'X4'!$B:$AZ,10,FALSE)),IF($X$1=5,(VLOOKUP(B464,'X5'!$B:$AZ,10,FALSE)),IF($X$1=6,(VLOOKUP(B464,'X6'!$B:$AZ,10,FALSE)),IF($X$1=7,(VLOOKUP(B464,'X7'!$B:$AZ,10,FALSE)),IF($X$1=8,(VLOOKUP(B464,'X8'!$B:$AZ,10,FALSE)),IF($X$1=9,(VLOOKUP(B464,'X9'!$B:$AZ,10,FALSE)),IF($X$1=10,(VLOOKUP(B464,'X10'!$B:$AZ,10,FALSE)),IF($X$1=11,(VLOOKUP(B464,'X11'!$B:$AZ,10,FALSE)),IF($X$1=12,(VLOOKUP(B464,'X12'!$B:$AZ,10,FALSE)),IF($X$1=13,(VLOOKUP(B464,'X13'!$B:$AZ,10,FALSE)),"B"))))))))))))))=TRUE," ",(IF($X$1=1,(VLOOKUP(B464,'X1'!$B:$AZ,10,FALSE)),IF($X$1=2,(VLOOKUP(B464,'X2'!$B:$AZ,10,FALSE)),IF($X$1=3,(VLOOKUP(B464,'X3'!$B:$AZ,10,FALSE)),IF($X$1=4,(VLOOKUP(B464,'X4'!$B:$AZ,10,FALSE)),IF($X$1=5,(VLOOKUP(B464,'X5'!$B:$AZ,10,FALSE)),IF($X$1=6,(VLOOKUP(B464,'X6'!$B:$AZ,10,FALSE)),IF($X$1=7,(VLOOKUP(B464,'X7'!$B:$AZ,10,FALSE)),IF($X$1=8,(VLOOKUP(B464,'X8'!$B:$AZ,10,FALSE)),IF($X$1=9,(VLOOKUP(B464,'X9'!$B:$AZ,10,FALSE)),IF($X$1=10,(VLOOKUP(B464,'X10'!$B:$AZ,10,FALSE)),IF($X$1=11,(VLOOKUP(B464,'X11'!$B:$AZ,10,FALSE)),IF($X$1=12,(VLOOKUP(B464,'X12'!$B:$AZ,10,FALSE)),IF($X$1=13,(VLOOKUP(B464,'X13'!$B:$AZ,10,FALSE)),"B")))))))))))))))</f>
        <v xml:space="preserve"> </v>
      </c>
      <c r="N464" s="185" t="str">
        <f ca="1">IF(ISERROR(IF($X$1=1,(VLOOKUP(B464,'X1'!$B:$AZ,45,FALSE)),IF($X$1=2,(VLOOKUP(B464,'X2'!$B:$AZ,45,FALSE)),IF($X$1=3,(VLOOKUP(B464,'X3'!$B:$AZ,45,FALSE)),IF($X$1=4,(VLOOKUP(B464,'X4'!$B:$AZ,45,FALSE)),IF($X$1=5,(VLOOKUP(B464,'X5'!$B:$AZ,45,FALSE)),IF($X$1=6,(VLOOKUP(B464,'X6'!$B:$AZ,45,FALSE)),IF($X$1=7,(VLOOKUP(B464,'X7'!$B:$AZ,45,FALSE)),IF($X$1=8,(VLOOKUP(B464,'X8'!$B:$AZ,45,FALSE)),IF($X$1=9,(VLOOKUP(B464,'X9'!$B:$AZ,45,FALSE)),IF($X$1=10,(VLOOKUP(B464,'X10'!$B:$AZ,45,FALSE)),IF($X$1=11,(VLOOKUP(B464,'X11'!$B:$AZ,45,FALSE)),IF($X$1=12,(VLOOKUP(B464,'X12'!$B:$AZ,45,FALSE)),IF($X$1=13,(VLOOKUP(B464,'X13'!$B:$AZ,45,FALSE)),"B"))))))))))))))=TRUE," ",(IF($X$1=1,(VLOOKUP(B464,'X1'!$B:$AZ,45,FALSE)),IF($X$1=2,(VLOOKUP(B464,'X2'!$B:$AZ,45,FALSE)),IF($X$1=3,(VLOOKUP(B464,'X3'!$B:$AZ,45,FALSE)),IF($X$1=4,(VLOOKUP(B464,'X4'!$B:$AZ,45,FALSE)),IF($X$1=5,(VLOOKUP(B464,'X5'!$B:$AZ,45,FALSE)),IF($X$1=6,(VLOOKUP(B464,'X6'!$B:$AZ,45,FALSE)),IF($X$1=7,(VLOOKUP(B464,'X7'!$B:$AZ,45,FALSE)),IF($X$1=8,(VLOOKUP(B464,'X8'!$B:$AZ,45,FALSE)),IF($X$1=9,(VLOOKUP(B464,'X9'!$B:$AZ,45,FALSE)),IF($X$1=10,(VLOOKUP(B464,'X10'!$B:$AZ,45,FALSE)),IF($X$1=11,(VLOOKUP(B464,'X11'!$B:$AZ,45,FALSE)),IF($X$1=12,(VLOOKUP(B464,'X12'!$B:$AZ,45,FALSE)),IF($X$1=13,(VLOOKUP(B464,'X13'!$B:$AZ,45,FALSE)),"B")))))))))))))))</f>
        <v xml:space="preserve"> </v>
      </c>
      <c r="O464" s="184" t="str">
        <f ca="1">IF(ISERROR(IF($X$1=1,(VLOOKUP(B464,'X1'!$B:$AZ,11,FALSE)),IF($X$1=2,(VLOOKUP(B464,'X2'!$B:$AZ,11,FALSE)),IF($X$1=3,(VLOOKUP(B464,'X3'!$B:$AZ,11,FALSE)),IF($X$1=4,(VLOOKUP(B464,'X4'!$B:$AZ,11,FALSE)),IF($X$1=5,(VLOOKUP(B464,'X5'!$B:$AZ,11,FALSE)),IF($X$1=6,(VLOOKUP(B464,'X6'!$B:$AZ,11,FALSE)),IF($X$1=7,(VLOOKUP(B464,'X7'!$B:$AZ,11,FALSE)),IF($X$1=8,(VLOOKUP(B464,'X8'!$B:$AZ,11,FALSE)),IF($X$1=9,(VLOOKUP(B464,'X9'!$B:$AZ,11,FALSE)),IF($X$1=10,(VLOOKUP(B464,'X10'!$B:$AZ,11,FALSE)),IF($X$1=11,(VLOOKUP(B464,'X11'!$B:$AZ,11,FALSE)),IF($X$1=12,(VLOOKUP(B464,'X12'!$B:$AZ,11,FALSE)),IF($X$1=13,(VLOOKUP(B464,'X13'!$B:$AZ,11,FALSE)),"B"))))))))))))))=TRUE," ",(IF($X$1=1,(VLOOKUP(B464,'X1'!$B:$AZ,11,FALSE)),IF($X$1=2,(VLOOKUP(B464,'X2'!$B:$AZ,11,FALSE)),IF($X$1=3,(VLOOKUP(B464,'X3'!$B:$AZ,11,FALSE)),IF($X$1=4,(VLOOKUP(B464,'X4'!$B:$AZ,11,FALSE)),IF($X$1=5,(VLOOKUP(B464,'X5'!$B:$AZ,11,FALSE)),IF($X$1=6,(VLOOKUP(B464,'X6'!$B:$AZ,11,FALSE)),IF($X$1=7,(VLOOKUP(B464,'X7'!$B:$AZ,11,FALSE)),IF($X$1=8,(VLOOKUP(B464,'X8'!$B:$AZ,11,FALSE)),IF($X$1=9,(VLOOKUP(B464,'X9'!$B:$AZ,11,FALSE)),IF($X$1=10,(VLOOKUP(B464,'X10'!$B:$AZ,11,FALSE)),IF($X$1=11,(VLOOKUP(B464,'X11'!$B:$AZ,11,FALSE)),IF($X$1=12,(VLOOKUP(B464,'X12'!$B:$AZ,11,FALSE)),IF($X$1=13,(VLOOKUP(B464,'X13'!$B:$AZ,11,FALSE)),"B")))))))))))))))</f>
        <v xml:space="preserve"> </v>
      </c>
      <c r="P464" s="184" t="str">
        <f ca="1">IF(ISERROR(IF($X$1=1,(VLOOKUP(B464,'X1'!$B:$AZ,12,FALSE)),IF($X$1=2,(VLOOKUP(B464,'X2'!$B:$AZ,12,FALSE)),IF($X$1=3,(VLOOKUP(B464,'X3'!$B:$AZ,12,FALSE)),IF($X$1=4,(VLOOKUP(B464,'X4'!$B:$AZ,12,FALSE)),IF($X$1=5,(VLOOKUP(B464,'X5'!$B:$AZ,12,FALSE)),IF($X$1=6,(VLOOKUP(B464,'X6'!$B:$AZ,12,FALSE)),IF($X$1=7,(VLOOKUP(B464,'X7'!$B:$AZ,12,FALSE)),IF($X$1=8,(VLOOKUP(B464,'X8'!$B:$AZ,12,FALSE)),IF($X$1=9,(VLOOKUP(B464,'X9'!$B:$AZ,12,FALSE)),IF($X$1=10,(VLOOKUP(B464,'X10'!$B:$AZ,12,FALSE)),IF($X$1=11,(VLOOKUP(B464,'X11'!$B:$AZ,12,FALSE)),IF($X$1=12,(VLOOKUP(B464,'X12'!$B:$AZ,12,FALSE)),IF($X$1=13,(VLOOKUP(B464,'X13'!$B:$AZ,12,FALSE)),"B"))))))))))))))=TRUE," ",(IF($X$1=1,(VLOOKUP(B464,'X1'!$B:$AZ,12,FALSE)),IF($X$1=2,(VLOOKUP(B464,'X2'!$B:$AZ,12,FALSE)),IF($X$1=3,(VLOOKUP(B464,'X3'!$B:$AZ,12,FALSE)),IF($X$1=4,(VLOOKUP(B464,'X4'!$B:$AZ,12,FALSE)),IF($X$1=5,(VLOOKUP(B464,'X5'!$B:$AZ,12,FALSE)),IF($X$1=6,(VLOOKUP(B464,'X6'!$B:$AZ,12,FALSE)),IF($X$1=7,(VLOOKUP(B464,'X7'!$B:$AZ,12,FALSE)),IF($X$1=8,(VLOOKUP(B464,'X8'!$B:$AZ,12,FALSE)),IF($X$1=9,(VLOOKUP(B464,'X9'!$B:$AZ,12,FALSE)),IF($X$1=10,(VLOOKUP(B464,'X10'!$B:$AZ,12,FALSE)),IF($X$1=11,(VLOOKUP(B464,'X11'!$B:$AZ,12,FALSE)),IF($X$1=12,(VLOOKUP(B464,'X12'!$B:$AZ,12,FALSE)),IF($X$1=13,(VLOOKUP(B464,'X13'!$B:$AZ,12,FALSE)),"B")))))))))))))))</f>
        <v xml:space="preserve"> </v>
      </c>
      <c r="Q464" s="185" t="str">
        <f ca="1">IF(ISERROR(IF($X$1=1,(VLOOKUP(B464,'X1'!$B:$AZ,46,FALSE)),IF($X$1=2,(VLOOKUP(B464,'X2'!$B:$AZ,46,FALSE)),IF($X$1=3,(VLOOKUP(B464,'X3'!$B:$AZ,46,FALSE)),IF($X$1=4,(VLOOKUP(B464,'X4'!$B:$AZ,46,FALSE)),IF($X$1=5,(VLOOKUP(B464,'X5'!$B:$AZ,46,FALSE)),IF($X$1=6,(VLOOKUP(B464,'X6'!$B:$AZ,46,FALSE)),IF($X$1=7,(VLOOKUP(B464,'X7'!$B:$AZ,46,FALSE)),IF($X$1=8,(VLOOKUP(B464,'X8'!$B:$AZ,46,FALSE)),IF($X$1=9,(VLOOKUP(B464,'X9'!$B:$AZ,46,FALSE)),IF($X$1=10,(VLOOKUP(B464,'X10'!$B:$AZ,46,FALSE)),IF($X$1=11,(VLOOKUP(B464,'X11'!$B:$AZ,46,FALSE)),IF($X$1=12,(VLOOKUP(B464,'X12'!$B:$AZ,46,FALSE)),IF($X$1=13,(VLOOKUP(B464,'X13'!$B:$AZ,46,FALSE)),"B"))))))))))))))=TRUE," ",(IF($X$1=1,(VLOOKUP(B464,'X1'!$B:$AZ,46,FALSE)),IF($X$1=2,(VLOOKUP(B464,'X2'!$B:$AZ,46,FALSE)),IF($X$1=3,(VLOOKUP(B464,'X3'!$B:$AZ,46,FALSE)),IF($X$1=4,(VLOOKUP(B464,'X4'!$B:$AZ,46,FALSE)),IF($X$1=5,(VLOOKUP(B464,'X5'!$B:$AZ,46,FALSE)),IF($X$1=6,(VLOOKUP(B464,'X6'!$B:$AZ,46,FALSE)),IF($X$1=7,(VLOOKUP(B464,'X7'!$B:$AZ,46,FALSE)),IF($X$1=8,(VLOOKUP(B464,'X8'!$B:$AZ,46,FALSE)),IF($X$1=9,(VLOOKUP(B464,'X9'!$B:$AZ,46,FALSE)),IF($X$1=10,(VLOOKUP(B464,'X10'!$B:$AZ,46,FALSE)),IF($X$1=11,(VLOOKUP(B464,'X11'!$B:$AZ,46,FALSE)),IF($X$1=12,(VLOOKUP(B464,'X12'!$B:$AZ,46,FALSE)),IF($X$1=13,(VLOOKUP(B464,'X13'!$B:$AZ,46,FALSE)),"B")))))))))))))))</f>
        <v xml:space="preserve"> </v>
      </c>
      <c r="R464" s="185" t="str">
        <f ca="1">IF(ISERROR(IF($X$1=1,(VLOOKUP(B464,'X1'!$B:$AZ,15,FALSE)),IF($X$1=2,(VLOOKUP(B464,'X2'!$B:$AZ,15,FALSE)),IF($X$1=3,(VLOOKUP(B464,'X3'!$B:$AZ,15,FALSE)),IF($X$1=4,(VLOOKUP(B464,'X4'!$B:$AZ,15,FALSE)),IF($X$1=5,(VLOOKUP(B464,'X5'!$B:$AZ,15,FALSE)),IF($X$1=6,(VLOOKUP(B464,'X6'!$B:$AZ,15,FALSE)),IF($X$1=7,(VLOOKUP(B464,'X7'!$B:$AZ,15,FALSE)),IF($X$1=8,(VLOOKUP(B464,'X8'!$B:$AZ,15,FALSE)),IF($X$1=9,(VLOOKUP(B464,'X9'!$B:$AZ,15,FALSE)),IF($X$1=10,(VLOOKUP(B464,'X10'!$B:$AZ,15,FALSE)),IF($X$1=11,(VLOOKUP(B464,'X11'!$B:$AZ,15,FALSE)),IF($X$1=12,(VLOOKUP(B464,'X12'!$B:$AZ,15,FALSE)),IF($X$1=13,(VLOOKUP(B464,'X13'!$B:$AZ,15,FALSE)),"B"))))))))))))))=TRUE," ",(IF($X$1=1,(VLOOKUP(B464,'X1'!$B:$AZ,15,FALSE)),IF($X$1=2,(VLOOKUP(B464,'X2'!$B:$AZ,15,FALSE)),IF($X$1=3,(VLOOKUP(B464,'X3'!$B:$AZ,15,FALSE)),IF($X$1=4,(VLOOKUP(B464,'X4'!$B:$AZ,15,FALSE)),IF($X$1=5,(VLOOKUP(B464,'X5'!$B:$AZ,15,FALSE)),IF($X$1=6,(VLOOKUP(B464,'X6'!$B:$AZ,15,FALSE)),IF($X$1=7,(VLOOKUP(B464,'X7'!$B:$AZ,15,FALSE)),IF($X$1=8,(VLOOKUP(B464,'X8'!$B:$AZ,15,FALSE)),IF($X$1=9,(VLOOKUP(B464,'X9'!$B:$AZ,15,FALSE)),IF($X$1=10,(VLOOKUP(B464,'X10'!$B:$AZ,15,FALSE)),IF($X$1=11,(VLOOKUP(B464,'X11'!$B:$AZ,15,FALSE)),IF($X$1=12,(VLOOKUP(B464,'X12'!$B:$AZ,15,FALSE)),IF($X$1=13,(VLOOKUP(B464,'X13'!$B:$AZ,15,FALSE)),"B")))))))))))))))</f>
        <v xml:space="preserve"> </v>
      </c>
      <c r="S464" s="185" t="str">
        <f ca="1">IF(ISERROR(IF((IF($X$1=1,(VLOOKUP(B464,'X1'!$B:$AZ,14,FALSE)),(IF($X$1=2,(VLOOKUP(B464,'X2'!$B:$AZ,14,FALSE)),(IF($X$1=3,(VLOOKUP(B464,'X3'!$B:$AZ,14,FALSE)),(IF($X$1=4,(VLOOKUP(B464,'X4'!$B:$AZ,14,FALSE)),(IF($X$1=5,(VLOOKUP(B464,'X5'!$B:$AZ,14,FALSE)),(IF($X$1=6,(VLOOKUP(B464,'X6'!$B:$AZ,14,FALSE)),(IF($X$1=7,(VLOOKUP(B464,'X7'!$B:$AZ,14,FALSE)),(IF($X$1=8,(VLOOKUP(B464,'X8'!$B:$AZ,14,FALSE)),(IF($X$1=9,(VLOOKUP(B464,'X9'!$B:$AZ,14,FALSE)),(IF($X$1=10,(VLOOKUP(B464,'X10'!$B:$AZ,14,FALSE)),(IF($X$1=11,(VLOOKUP(B464,'X11'!$B:$AZ,14,FALSE)),(IF($X$1=12,(VLOOKUP(B464,'X12'!$B:$AZ,14,FALSE)),(VLOOKUP(B464,'X13'!$B:$AZ,14,FALSE))))))))))))))))))))))))))=$V$1," ",(IF($X$1=1,(VLOOKUP(B464,'X1'!$B:$AZ,14,FALSE)),(IF($X$1=2,(VLOOKUP(B464,'X2'!$B:$AZ,14,FALSE)),(IF($X$1=3,(VLOOKUP(B464,'X3'!$B:$AZ,14,FALSE)),(IF($X$1=4,(VLOOKUP(B464,'X4'!$B:$AZ,14,FALSE)),(IF($X$1=5,(VLOOKUP(B464,'X5'!$B:$AZ,14,FALSE)),(IF($X$1=6,(VLOOKUP(B464,'X6'!$B:$AZ,14,FALSE)),(IF($X$1=7,(VLOOKUP(B464,'X7'!$B:$AZ,14,FALSE)),(IF($X$1=8,(VLOOKUP(B464,'X8'!$B:$AZ,14,FALSE)),(IF($X$1=9,(VLOOKUP(B464,'X9'!$B:$AZ,14,FALSE)),(IF($X$1=10,(VLOOKUP(B464,'X10'!$B:$AZ,14,FALSE)),(IF($X$1=11,(VLOOKUP(B464,'X11'!$B:$AZ,14,FALSE)),(IF($X$1=12,(VLOOKUP(B464,'X12'!$B:$AZ,14,FALSE)),(VLOOKUP(B464,'X13'!$B:$AZ,14,FALSE))))))))))))))))))))))))))))=TRUE," ",(IF((IF($X$1=1,(VLOOKUP(B464,'X1'!$B:$AZ,14,FALSE)),(IF($X$1=2,(VLOOKUP(B464,'X2'!$B:$AZ,14,FALSE)),(IF($X$1=3,(VLOOKUP(B464,'X3'!$B:$AZ,14,FALSE)),(IF($X$1=4,(VLOOKUP(B464,'X4'!$B:$AZ,14,FALSE)),(IF($X$1=5,(VLOOKUP(B464,'X5'!$B:$AZ,14,FALSE)),(IF($X$1=6,(VLOOKUP(B464,'X6'!$B:$AZ,14,FALSE)),(IF($X$1=7,(VLOOKUP(B464,'X7'!$B:$AZ,14,FALSE)),(IF($X$1=8,(VLOOKUP(B464,'X8'!$B:$AZ,14,FALSE)),(IF($X$1=9,(VLOOKUP(B464,'X9'!$B:$AZ,14,FALSE)),(IF($X$1=10,(VLOOKUP(B464,'X10'!$B:$AZ,14,FALSE)),(IF($X$1=11,(VLOOKUP(B464,'X11'!$B:$AZ,14,FALSE)),(IF($X$1=12,(VLOOKUP(B464,'X12'!$B:$AZ,14,FALSE)),(VLOOKUP(B464,'X13'!$B:$AZ,14,FALSE))))))))))))))))))))))))))=$V$1," ",(IF($X$1=1,(VLOOKUP(B464,'X1'!$B:$AZ,14,FALSE)),(IF($X$1=2,(VLOOKUP(B464,'X2'!$B:$AZ,14,FALSE)),(IF($X$1=3,(VLOOKUP(B464,'X3'!$B:$AZ,14,FALSE)),(IF($X$1=4,(VLOOKUP(B464,'X4'!$B:$AZ,14,FALSE)),(IF($X$1=5,(VLOOKUP(B464,'X5'!$B:$AZ,14,FALSE)),(IF($X$1=6,(VLOOKUP(B464,'X6'!$B:$AZ,14,FALSE)),(IF($X$1=7,(VLOOKUP(B464,'X7'!$B:$AZ,14,FALSE)),(IF($X$1=8,(VLOOKUP(B464,'X8'!$B:$AZ,14,FALSE)),(IF($X$1=9,(VLOOKUP(B464,'X9'!$B:$AZ,14,FALSE)),(IF($X$1=10,(VLOOKUP(B464,'X10'!$B:$AZ,14,FALSE)),(IF($X$1=11,(VLOOKUP(B464,'X11'!$B:$AZ,14,FALSE)),(IF($X$1=12,(VLOOKUP(B464,'X12'!$B:$AZ,14,FALSE)),(VLOOKUP(B464,'X13'!$B:$AZ,14,FALSE)))))))))))))))))))))))))))))</f>
        <v xml:space="preserve"> </v>
      </c>
    </row>
    <row r="465" spans="1:19" ht="14.1" customHeight="1" x14ac:dyDescent="0.2">
      <c r="A465" s="156" t="s">
        <v>1058</v>
      </c>
      <c r="B465" s="122" t="str">
        <f>IF(ISERROR(IF($U$16=1,(VLOOKUP(A465,$AC$89:$AH$125,2,FALSE)),IF((IF($X$1=1,'X1'!B424,(IF($X$1=2,'X2'!B424,(IF($X$1=3,'X3'!B424,(IF($X$1=4,'X4'!B424,(IF($X$1=5,'X5'!B424,(IF($X$1=6,'X6'!B424,(IF($X$1=7,'X7'!B424,(IF($X$1=8,'X8'!B424,(IF($X$1=9,'X9'!B424,(IF($X$1=10,'X10'!B424,(IF($X$1=11,'X11'!B424,(IF($X$1=12,'X12'!B424,'X13'!B424))))))))))))))))))))))))="","",(IF($X$1=1,'X1'!B424,(IF($X$1=2,'X2'!B424,(IF($X$1=3,'X3'!B424,(IF($X$1=4,'X4'!B424,(IF($X$1=5,'X5'!B424,(IF($X$1=6,'X6'!B424,(IF($X$1=7,'X7'!B424,(IF($X$1=8,'X8'!B424,(IF($X$1=9,'X9'!B424,(IF($X$1=10,'X10'!B424,(IF($X$1=11,'X11'!B424,(IF($X$1=12,'X12'!B424,'X13'!B424)))))))))))))))))))))))))))=TRUE," ",(IF($U$16=1,(VLOOKUP(A465,$AC$89:$AH$125,2,FALSE)),IF((IF($X$1=1,'X1'!B424,(IF($X$1=2,'X2'!B424,(IF($X$1=3,'X3'!B424,(IF($X$1=4,'X4'!B424,(IF($X$1=5,'X5'!B424,(IF($X$1=6,'X6'!B424,(IF($X$1=7,'X7'!B424,(IF($X$1=8,'X8'!B424,(IF($X$1=9,'X9'!B424,(IF($X$1=10,'X10'!B424,(IF($X$1=11,'X11'!B424,(IF($X$1=12,'X12'!B424,'X13'!B424))))))))))))))))))))))))="","",(IF($X$1=1,'X1'!B424,(IF($X$1=2,'X2'!B424,(IF($X$1=3,'X3'!B424,(IF($X$1=4,'X4'!B424,(IF($X$1=5,'X5'!B424,(IF($X$1=6,'X6'!B424,(IF($X$1=7,'X7'!B424,(IF($X$1=8,'X8'!B424,(IF($X$1=9,'X9'!B424,(IF($X$1=10,'X10'!B424,(IF($X$1=11,'X11'!B424,(IF($X$1=12,'X12'!B424,'X13'!B424))))))))))))))))))))))))))))</f>
        <v/>
      </c>
      <c r="C465" s="181" t="str">
        <f ca="1">IF(ISERROR(IF($X$1=1,(VLOOKUP(B465,'X1'!$B:$AZ,47,FALSE)),IF($X$1=2,(VLOOKUP(B465,'X2'!$B:$AZ,47,FALSE)),IF($X$1=3,(VLOOKUP(B465,'X3'!$B:$AZ,47,FALSE)),IF($X$1=4,(VLOOKUP(B465,'X4'!$B:$AZ,47,FALSE)),IF($X$1=5,(VLOOKUP(B465,'X5'!$B:$AZ,47,FALSE)),IF($X$1=6,(VLOOKUP(B465,'X6'!$B:$AZ,47,FALSE)),IF($X$1=7,(VLOOKUP(B465,'X7'!$B:$AZ,47,FALSE)),IF($X$1=8,(VLOOKUP(B465,'X8'!$B:$AZ,47,FALSE)),IF($X$1=9,(VLOOKUP(B465,'X9'!$B:$AZ,47,FALSE)),IF($X$1=10,(VLOOKUP(B465,'X10'!$B:$AZ,47,FALSE)),IF($X$1=11,(VLOOKUP(B465,'X11'!$B:$AZ,47,FALSE)),IF($X$1=12,(VLOOKUP(B465,'X12'!$B:$AZ,47,FALSE)),IF($X$1=13,(VLOOKUP(B465,'X13'!$B:$AZ,47,FALSE)),"B"))))))))))))))=TRUE," ",(IF($X$1=1,(VLOOKUP(B465,'X1'!$B:$AZ,47,FALSE)),IF($X$1=2,(VLOOKUP(B465,'X2'!$B:$AZ,47,FALSE)),IF($X$1=3,(VLOOKUP(B465,'X3'!$B:$AZ,47,FALSE)),IF($X$1=4,(VLOOKUP(B465,'X4'!$B:$AZ,47,FALSE)),IF($X$1=5,(VLOOKUP(B465,'X5'!$B:$AZ,47,FALSE)),IF($X$1=6,(VLOOKUP(B465,'X6'!$B:$AZ,47,FALSE)),IF($X$1=7,(VLOOKUP(B465,'X7'!$B:$AZ,47,FALSE)),IF($X$1=8,(VLOOKUP(B465,'X8'!$B:$AZ,47,FALSE)),IF($X$1=9,(VLOOKUP(B465,'X9'!$B:$AZ,47,FALSE)),IF($X$1=10,(VLOOKUP(B465,'X10'!$B:$AZ,47,FALSE)),IF($X$1=11,(VLOOKUP(B465,'X11'!$B:$AZ,47,FALSE)),IF($X$1=12,(VLOOKUP(B465,'X12'!$B:$AZ,47,FALSE)),IF($X$1=13,(VLOOKUP(B465,'X13'!$B:$AZ,47,FALSE)),"B")))))))))))))))</f>
        <v xml:space="preserve"> </v>
      </c>
      <c r="D465" s="181" t="str">
        <f ca="1">IF(ISERROR(IF($X$1=1,(VLOOKUP(B465,'X1'!$B:$AP,41,FALSE)),IF($X$1=2,(VLOOKUP(B465,'X2'!$B:$AP,41,FALSE)),IF($X$1=3,(VLOOKUP(B465,'X3'!$B:$AP,41,FALSE)),IF($X$1=4,(VLOOKUP(B465,'X4'!$B:$AP,41,FALSE)),IF($X$1=5,(VLOOKUP(B465,'X5'!$B:$AP,41,FALSE)),IF($X$1=6,(VLOOKUP(B465,'X6'!$B:$AP,41,FALSE)),IF($X$1=7,(VLOOKUP(B465,'X7'!$B:$AP,41,FALSE)),IF($X$1=8,(VLOOKUP(B465,'X8'!$B:$AP,41,FALSE)),IF($X$1=9,(VLOOKUP(B465,'X9'!$B:$AP,41,FALSE)),IF($X$1=10,(VLOOKUP(B465,'X10'!$B:$AP,41,FALSE)),IF($X$1=11,(VLOOKUP(B465,'X11'!$B:$AP,41,FALSE)),IF($X$1=12,(VLOOKUP(B465,'X12'!$B:$AP,41,FALSE)),IF($X$1=13,(VLOOKUP(B465,'X13'!$B:$AP,41,FALSE)),"B"))))))))))))))=TRUE," ",(IF($X$1=1,(VLOOKUP(B465,'X1'!$B:$AP,41,FALSE)),IF($X$1=2,(VLOOKUP(B465,'X2'!$B:$AP,41,FALSE)),IF($X$1=3,(VLOOKUP(B465,'X3'!$B:$AP,41,FALSE)),IF($X$1=4,(VLOOKUP(B465,'X4'!$B:$AP,41,FALSE)),IF($X$1=5,(VLOOKUP(B465,'X5'!$B:$AP,41,FALSE)),IF($X$1=6,(VLOOKUP(B465,'X6'!$B:$AP,41,FALSE)),IF($X$1=7,(VLOOKUP(B465,'X7'!$B:$AP,41,FALSE)),IF($X$1=8,(VLOOKUP(B465,'X8'!$B:$AP,41,FALSE)),IF($X$1=9,(VLOOKUP(B465,'X9'!$B:$AP,41,FALSE)),IF($X$1=10,(VLOOKUP(B465,'X10'!$B:$AP,41,FALSE)),IF($X$1=11,(VLOOKUP(B465,'X11'!$B:$AP,41,FALSE)),IF($X$1=12,(VLOOKUP(B465,'X12'!$B:$AP,41,FALSE)),IF($X$1=13,(VLOOKUP(B465,'X13'!$B:$AP,41,FALSE)),"B")))))))))))))))</f>
        <v xml:space="preserve"> </v>
      </c>
      <c r="E465" s="182" t="str">
        <f ca="1">IF(ISERROR(IF($X$1=1,(VLOOKUP(B465,'X1'!$B:$AP,7,FALSE)),IF($X$1=2,(VLOOKUP(B465,'X2'!$B:$AP,7,FALSE)),IF($X$1=3,(VLOOKUP(B465,'X3'!$B:$AP,7,FALSE)),IF($X$1=4,(VLOOKUP(B465,'X4'!$B:$AP,7,FALSE)),IF($X$1=5,(VLOOKUP(B465,'X5'!$B:$AP,7,FALSE)),IF($X$1=6,(VLOOKUP(B465,'X6'!$B:$AP,7,FALSE)),IF($X$1=7,(VLOOKUP(B465,'X7'!$B:$AP,7,FALSE)),IF($X$1=8,(VLOOKUP(B465,'X8'!$B:$AP,7,FALSE)),IF($X$1=9,(VLOOKUP(B465,'X9'!$B:$AP,7,FALSE)),IF($X$1=10,(VLOOKUP(B465,'X10'!$B:$AP,7,FALSE)),IF($X$1=11,(VLOOKUP(B465,'X11'!$B:$AP,7,FALSE)),IF($X$1=12,(VLOOKUP(B465,'X12'!$B:$AP,7,FALSE)),IF($X$1=13,(VLOOKUP(B465,'X13'!$B:$AP,7,FALSE)),"B"))))))))))))))=TRUE," ",(IF($X$1=1,(VLOOKUP(B465,'X1'!$B:$AP,7,FALSE)),IF($X$1=2,(VLOOKUP(B465,'X2'!$B:$AP,7,FALSE)),IF($X$1=3,(VLOOKUP(B465,'X3'!$B:$AP,7,FALSE)),IF($X$1=4,(VLOOKUP(B465,'X4'!$B:$AP,7,FALSE)),IF($X$1=5,(VLOOKUP(B465,'X5'!$B:$AP,7,FALSE)),IF($X$1=6,(VLOOKUP(B465,'X6'!$B:$AP,7,FALSE)),IF($X$1=7,(VLOOKUP(B465,'X7'!$B:$AP,7,FALSE)),IF($X$1=8,(VLOOKUP(B465,'X8'!$B:$AP,7,FALSE)),IF($X$1=9,(VLOOKUP(B465,'X9'!$B:$AP,7,FALSE)),IF($X$1=10,(VLOOKUP(B465,'X10'!$B:$AP,7,FALSE)),IF($X$1=11,(VLOOKUP(B465,'X11'!$B:$AP,7,FALSE)),IF($X$1=12,(VLOOKUP(B465,'X12'!$B:$AP,7,FALSE)),IF($X$1=13,(VLOOKUP(B465,'X13'!$B:$AP,7,FALSE)),"B")))))))))))))))</f>
        <v xml:space="preserve"> </v>
      </c>
      <c r="F465" s="182" t="str">
        <f ca="1">IF(ISERROR(IF((IF($X$1=1,(VLOOKUP(B465,'X1'!$B:$AO,6,FALSE)),(IF($X$1=2,(VLOOKUP(B465,'X2'!$B:$AO,6,FALSE)),(IF($X$1=3,(VLOOKUP(B465,'X3'!$B:$AO,6,FALSE)),(IF($X$1=4,(VLOOKUP(B465,'X4'!$B:$AO,6,FALSE)),(IF($X$1=5,(VLOOKUP(B465,'X5'!$B:$AO,6,FALSE)),(IF($X$1=6,(VLOOKUP(B465,'X6'!$B:$AO,6,FALSE)),(IF($X$1=7,(VLOOKUP(B465,'X7'!$B:$AO,6,FALSE)),(IF($X$1=8,(VLOOKUP(B465,'X8'!$B:$AO,6,FALSE)),(IF($X$1=9,(VLOOKUP(B465,'X9'!$B:$AO,6,FALSE)),(IF($X$1=10,(VLOOKUP(B465,'X10'!$B:$AO,6,FALSE)),(IF($X$1=11,(VLOOKUP(B465,'X11'!$B:$AO,6,FALSE)),(IF($X$1=12,(VLOOKUP(B465,'X12'!$B:$AO,6,FALSE)),(VLOOKUP(B465,'X13'!$B:$AO,6,FALSE))))))))))))))))))))))))))=$V$1," ",(IF($X$1=1,(VLOOKUP(B465,'X1'!$B:$AO,6,FALSE)),(IF($X$1=2,(VLOOKUP(B465,'X2'!$B:$AO,6,FALSE)),(IF($X$1=3,(VLOOKUP(B465,'X3'!$B:$AO,6,FALSE)),(IF($X$1=4,(VLOOKUP(B465,'X4'!$B:$AO,6,FALSE)),(IF($X$1=5,(VLOOKUP(B465,'X5'!$B:$AO,6,FALSE)),(IF($X$1=6,(VLOOKUP(B465,'X6'!$B:$AO,6,FALSE)),(IF($X$1=7,(VLOOKUP(B465,'X7'!$B:$AO,6,FALSE)),(IF($X$1=8,(VLOOKUP(B465,'X8'!$B:$AO,6,FALSE)),(IF($X$1=9,(VLOOKUP(B465,'X9'!$B:$AO,6,FALSE)),(IF($X$1=10,(VLOOKUP(B465,'X10'!$B:$AO,6,FALSE)),(IF($X$1=11,(VLOOKUP(B465,'X11'!$B:$AO,6,FALSE)),(IF($X$1=12,(VLOOKUP(B465,'X12'!$B:$AO,6,FALSE)),(VLOOKUP(B465,'X13'!$B:$AO,6,FALSE))))))))))))))))))))))))))))=TRUE," ",(IF((IF($X$1=1,(VLOOKUP(B465,'X1'!$B:$AO,6,FALSE)),(IF($X$1=2,(VLOOKUP(B465,'X2'!$B:$AO,6,FALSE)),(IF($X$1=3,(VLOOKUP(B465,'X3'!$B:$AO,6,FALSE)),(IF($X$1=4,(VLOOKUP(B465,'X4'!$B:$AO,6,FALSE)),(IF($X$1=5,(VLOOKUP(B465,'X5'!$B:$AO,6,FALSE)),(IF($X$1=6,(VLOOKUP(B465,'X6'!$B:$AO,6,FALSE)),(IF($X$1=7,(VLOOKUP(B465,'X7'!$B:$AO,6,FALSE)),(IF($X$1=8,(VLOOKUP(B465,'X8'!$B:$AO,6,FALSE)),(IF($X$1=9,(VLOOKUP(B465,'X9'!$B:$AO,6,FALSE)),(IF($X$1=10,(VLOOKUP(B465,'X10'!$B:$AO,6,FALSE)),(IF($X$1=11,(VLOOKUP(B465,'X11'!$B:$AO,6,FALSE)),(IF($X$1=12,(VLOOKUP(B465,'X12'!$B:$AO,6,FALSE)),(VLOOKUP(B465,'X13'!$B:$AO,6,FALSE))))))))))))))))))))))))))=$V$1," ",(IF($X$1=1,(VLOOKUP(B465,'X1'!$B:$AO,6,FALSE)),(IF($X$1=2,(VLOOKUP(B465,'X2'!$B:$AO,6,FALSE)),(IF($X$1=3,(VLOOKUP(B465,'X3'!$B:$AO,6,FALSE)),(IF($X$1=4,(VLOOKUP(B465,'X4'!$B:$AO,6,FALSE)),(IF($X$1=5,(VLOOKUP(B465,'X5'!$B:$AO,6,FALSE)),(IF($X$1=6,(VLOOKUP(B465,'X6'!$B:$AO,6,FALSE)),(IF($X$1=7,(VLOOKUP(B465,'X7'!$B:$AO,6,FALSE)),(IF($X$1=8,(VLOOKUP(B465,'X8'!$B:$AO,6,FALSE)),(IF($X$1=9,(VLOOKUP(B465,'X9'!$B:$AO,6,FALSE)),(IF($X$1=10,(VLOOKUP(B465,'X10'!$B:$AO,6,FALSE)),(IF($X$1=11,(VLOOKUP(B465,'X11'!$B:$AO,6,FALSE)),(IF($X$1=12,(VLOOKUP(B465,'X12'!$B:$AO,6,FALSE)),(VLOOKUP(B465,'X13'!$B:$AO,6,FALSE)))))))))))))))))))))))))))))</f>
        <v xml:space="preserve"> </v>
      </c>
      <c r="G465" s="182" t="str">
        <f ca="1">IF(ISERROR(IF($X$1=1,(VLOOKUP(B465,'X1'!$B:$AZ,44,FALSE)),IF($X$1=2,(VLOOKUP(B465,'X2'!$B:$AZ,44,FALSE)),IF($X$1=3,(VLOOKUP(B465,'X3'!$B:$AZ,44,FALSE)),IF($X$1=4,(VLOOKUP(B465,'X4'!$B:$AZ,44,FALSE)),IF($X$1=5,(VLOOKUP(B465,'X5'!$B:$AZ,44,FALSE)),IF($X$1=6,(VLOOKUP(B465,'X6'!$B:$AZ,44,FALSE)),IF($X$1=7,(VLOOKUP(B465,'X7'!$B:$AZ,44,FALSE)),IF($X$1=8,(VLOOKUP(B465,'X8'!$B:$AZ,44,FALSE)),IF($X$1=9,(VLOOKUP(B465,'X9'!$B:$AZ,44,FALSE)),IF($X$1=10,(VLOOKUP(B465,'X10'!$B:$AZ,44,FALSE)),IF($X$1=11,(VLOOKUP(B465,'X11'!$B:$AZ,44,FALSE)),IF($X$1=12,(VLOOKUP(B465,'X12'!$B:$AZ,44,FALSE)),IF($X$1=13,(VLOOKUP(B465,'X13'!$B:$AZ,44,FALSE)),"B"))))))))))))))=TRUE," ",(IF($X$1=1,(VLOOKUP(B465,'X1'!$B:$AZ,44,FALSE)),IF($X$1=2,(VLOOKUP(B465,'X2'!$B:$AZ,44,FALSE)),IF($X$1=3,(VLOOKUP(B465,'X3'!$B:$AZ,44,FALSE)),IF($X$1=4,(VLOOKUP(B465,'X4'!$B:$AZ,44,FALSE)),IF($X$1=5,(VLOOKUP(B465,'X5'!$B:$AZ,44,FALSE)),IF($X$1=6,(VLOOKUP(B465,'X6'!$B:$AZ,44,FALSE)),IF($X$1=7,(VLOOKUP(B465,'X7'!$B:$AZ,44,FALSE)),IF($X$1=8,(VLOOKUP(B465,'X8'!$B:$AZ,44,FALSE)),IF($X$1=9,(VLOOKUP(B465,'X9'!$B:$AZ,44,FALSE)),IF($X$1=10,(VLOOKUP(B465,'X10'!$B:$AZ,44,FALSE)),IF($X$1=11,(VLOOKUP(B465,'X11'!$B:$AZ,44,FALSE)),IF($X$1=12,(VLOOKUP(B465,'X12'!$B:$AZ,44,FALSE)),IF($X$1=13,(VLOOKUP(B465,'X13'!$B:$AZ,44,FALSE)),"B")))))))))))))))</f>
        <v xml:space="preserve"> </v>
      </c>
      <c r="H465" s="182" t="str">
        <f ca="1">IF(ISERROR(IF($X$1=1,(VLOOKUP(B465,'X1'!$B:$AZ,8,FALSE)),IF($X$1=2,(VLOOKUP(B465,'X2'!$B:$AZ,8,FALSE)),IF($X$1=3,(VLOOKUP(B465,'X3'!$B:$AZ,8,FALSE)),IF($X$1=4,(VLOOKUP(B465,'X4'!$B:$AZ,8,FALSE)),IF($X$1=5,(VLOOKUP(B465,'X5'!$B:$AZ,8,FALSE)),IF($X$1=6,(VLOOKUP(B465,'X6'!$B:$AZ,8,FALSE)),IF($X$1=7,(VLOOKUP(B465,'X7'!$B:$AZ,8,FALSE)),IF($X$1=8,(VLOOKUP(B465,'X8'!$B:$AZ,8,FALSE)),IF($X$1=9,(VLOOKUP(B465,'X9'!$B:$AZ,8,FALSE)),IF($X$1=10,(VLOOKUP(B465,'X10'!$B:$AZ,8,FALSE)),IF($X$1=11,(VLOOKUP(B465,'X11'!$B:$AZ,8,FALSE)),IF($X$1=12,(VLOOKUP(B465,'X12'!$B:$AZ,8,FALSE)),IF($X$1=13,(VLOOKUP(B465,'X13'!$B:$AZ,8,FALSE)),"B"))))))))))))))=TRUE," ",(IF($X$1=1,(VLOOKUP(B465,'X1'!$B:$AZ,8,FALSE)),IF($X$1=2,(VLOOKUP(B465,'X2'!$B:$AZ,8,FALSE)),IF($X$1=3,(VLOOKUP(B465,'X3'!$B:$AZ,8,FALSE)),IF($X$1=4,(VLOOKUP(B465,'X4'!$B:$AZ,8,FALSE)),IF($X$1=5,(VLOOKUP(B465,'X5'!$B:$AZ,8,FALSE)),IF($X$1=6,(VLOOKUP(B465,'X6'!$B:$AZ,8,FALSE)),IF($X$1=7,(VLOOKUP(B465,'X7'!$B:$AZ,8,FALSE)),IF($X$1=8,(VLOOKUP(B465,'X8'!$B:$AZ,8,FALSE)),IF($X$1=9,(VLOOKUP(B465,'X9'!$B:$AZ,8,FALSE)),IF($X$1=10,(VLOOKUP(B465,'X10'!$B:$AZ,8,FALSE)),IF($X$1=11,(VLOOKUP(B465,'X11'!$B:$AZ,8,FALSE)),IF($X$1=12,(VLOOKUP(B465,'X12'!$B:$AZ,8,FALSE)),IF($X$1=13,(VLOOKUP(B465,'X13'!$B:$AZ,8,FALSE)),"B")))))))))))))))</f>
        <v xml:space="preserve"> </v>
      </c>
      <c r="I465" s="183" t="str">
        <f ca="1">IF(ISERROR(IF($X$1=1,(VLOOKUP(B465,'X1'!$B:$AZ,2,FALSE)),IF($X$1=2,(VLOOKUP(B465,'X2'!$B:$AZ,2,FALSE)),IF($X$1=3,(VLOOKUP(B465,'X3'!$B:$AZ,2,FALSE)),IF($X$1=4,(VLOOKUP(B465,'X4'!$B:$AZ,2,FALSE)),IF($X$1=5,(VLOOKUP(B465,'X5'!$B:$AZ,2,FALSE)),IF($X$1=6,(VLOOKUP(B465,'X6'!$B:$AZ,2,FALSE)),IF($X$1=7,(VLOOKUP(B465,'X7'!$B:$AZ,2,FALSE)),IF($X$1=8,(VLOOKUP(B465,'X8'!$B:$AZ,2,FALSE)),IF($X$1=9,(VLOOKUP(B465,'X9'!$B:$AZ,2,FALSE)),IF($X$1=10,(VLOOKUP(B465,'X10'!$B:$AZ,2,FALSE)),IF($X$1=11,(VLOOKUP(B465,'X11'!$B:$AZ,2,FALSE)),IF($X$1=12,(VLOOKUP(B465,'X12'!$B:$AZ,2,FALSE)),IF($X$1=13,(VLOOKUP(B465,'X13'!$B:$AZ,2,FALSE)),"B"))))))))))))))=TRUE," ",(IF($X$1=1,(VLOOKUP(B465,'X1'!$B:$AZ,2,FALSE)),IF($X$1=2,(VLOOKUP(B465,'X2'!$B:$AZ,2,FALSE)),IF($X$1=3,(VLOOKUP(B465,'X3'!$B:$AZ,2,FALSE)),IF($X$1=4,(VLOOKUP(B465,'X4'!$B:$AZ,2,FALSE)),IF($X$1=5,(VLOOKUP(B465,'X5'!$B:$AZ,2,FALSE)),IF($X$1=6,(VLOOKUP(B465,'X6'!$B:$AZ,2,FALSE)),IF($X$1=7,(VLOOKUP(B465,'X7'!$B:$AZ,2,FALSE)),IF($X$1=8,(VLOOKUP(B465,'X8'!$B:$AZ,2,FALSE)),IF($X$1=9,(VLOOKUP(B465,'X9'!$B:$AZ,2,FALSE)),IF($X$1=10,(VLOOKUP(B465,'X10'!$B:$AZ,2,FALSE)),IF($X$1=11,(VLOOKUP(B465,'X11'!$B:$AZ,2,FALSE)),IF($X$1=12,(VLOOKUP(B465,'X12'!$B:$AZ,2,FALSE)),IF($X$1=13,(VLOOKUP(B465,'X13'!$B:$AZ,2,FALSE)),"B")))))))))))))))</f>
        <v xml:space="preserve"> </v>
      </c>
      <c r="J465" s="183" t="str">
        <f ca="1">IF(ISERROR(IF($X$1=1,(VLOOKUP(B465,'X1'!$B:$AZ,3,FALSE)),IF($X$1=2,(VLOOKUP(B465,'X2'!$B:$AZ,3,FALSE)),IF($X$1=3,(VLOOKUP(B465,'X3'!$B:$AZ,3,FALSE)),IF($X$1=4,(VLOOKUP(B465,'X4'!$B:$AZ,3,FALSE)),IF($X$1=5,(VLOOKUP(B465,'X5'!$B:$AZ,3,FALSE)),IF($X$1=6,(VLOOKUP(B465,'X6'!$B:$AZ,3,FALSE)),IF($X$1=7,(VLOOKUP(B465,'X7'!$B:$AZ,3,FALSE)),IF($X$1=8,(VLOOKUP(B465,'X8'!$B:$AZ,3,FALSE)),IF($X$1=9,(VLOOKUP(B465,'X9'!$B:$AZ,3,FALSE)),IF($X$1=10,(VLOOKUP(B465,'X10'!$B:$AZ,3,FALSE)),IF($X$1=11,(VLOOKUP(B465,'X11'!$B:$AZ,3,FALSE)),IF($X$1=12,(VLOOKUP(B465,'X12'!$B:$AZ,3,FALSE)),IF($X$1=13,(VLOOKUP(B465,'X13'!$B:$AZ,3,FALSE)),"B"))))))))))))))=TRUE," ",(IF($X$1=1,(VLOOKUP(B465,'X1'!$B:$AZ,3,FALSE)),IF($X$1=2,(VLOOKUP(B465,'X2'!$B:$AZ,3,FALSE)),IF($X$1=3,(VLOOKUP(B465,'X3'!$B:$AZ,3,FALSE)),IF($X$1=4,(VLOOKUP(B465,'X4'!$B:$AZ,3,FALSE)),IF($X$1=5,(VLOOKUP(B465,'X5'!$B:$AZ,3,FALSE)),IF($X$1=6,(VLOOKUP(B465,'X6'!$B:$AZ,3,FALSE)),IF($X$1=7,(VLOOKUP(B465,'X7'!$B:$AZ,3,FALSE)),IF($X$1=8,(VLOOKUP(B465,'X8'!$B:$AZ,3,FALSE)),IF($X$1=9,(VLOOKUP(B465,'X9'!$B:$AZ,3,FALSE)),IF($X$1=10,(VLOOKUP(B465,'X10'!$B:$AZ,3,FALSE)),IF($X$1=11,(VLOOKUP(B465,'X11'!$B:$AZ,3,FALSE)),IF($X$1=12,(VLOOKUP(B465,'X12'!$B:$AZ,3,FALSE)),IF($X$1=13,(VLOOKUP(B465,'X13'!$B:$AZ,3,FALSE)),"B")))))))))))))))</f>
        <v xml:space="preserve"> </v>
      </c>
      <c r="K465" s="183" t="str">
        <f ca="1">IF(ISERROR(IF($X$1=1,(VLOOKUP(B465,'X1'!$B:$AZ,5,FALSE)),IF($X$1=2,(VLOOKUP(B465,'X2'!$B:$AZ,5,FALSE)),IF($X$1=3,(VLOOKUP(B465,'X3'!$B:$AZ,5,FALSE)),IF($X$1=4,(VLOOKUP(B465,'X4'!$B:$AZ,5,FALSE)),IF($X$1=5,(VLOOKUP(B465,'X5'!$B:$AZ,5,FALSE)),IF($X$1=6,(VLOOKUP(B465,'X6'!$B:$AZ,5,FALSE)),IF($X$1=7,(VLOOKUP(B465,'X7'!$B:$AZ,5,FALSE)),IF($X$1=8,(VLOOKUP(B465,'X8'!$B:$AZ,5,FALSE)),IF($X$1=9,(VLOOKUP(B465,'X9'!$B:$AZ,5,FALSE)),IF($X$1=10,(VLOOKUP(B465,'X10'!$B:$AZ,5,FALSE)),IF($X$1=11,(VLOOKUP(B465,'X11'!$B:$AZ,5,FALSE)),IF($X$1=12,(VLOOKUP(B465,'X12'!$B:$AZ,5,FALSE)),IF($X$1=13,(VLOOKUP(B465,'X13'!$B:$AZ,5,FALSE)),"B"))))))))))))))=TRUE," ",(IF($X$1=1,(VLOOKUP(B465,'X1'!$B:$AZ,5,FALSE)),IF($X$1=2,(VLOOKUP(B465,'X2'!$B:$AZ,5,FALSE)),IF($X$1=3,(VLOOKUP(B465,'X3'!$B:$AZ,5,FALSE)),IF($X$1=4,(VLOOKUP(B465,'X4'!$B:$AZ,5,FALSE)),IF($X$1=5,(VLOOKUP(B465,'X5'!$B:$AZ,5,FALSE)),IF($X$1=6,(VLOOKUP(B465,'X6'!$B:$AZ,5,FALSE)),IF($X$1=7,(VLOOKUP(B465,'X7'!$B:$AZ,5,FALSE)),IF($X$1=8,(VLOOKUP(B465,'X8'!$B:$AZ,5,FALSE)),IF($X$1=9,(VLOOKUP(B465,'X9'!$B:$AZ,5,FALSE)),IF($X$1=10,(VLOOKUP(B465,'X10'!$B:$AZ,5,FALSE)),IF($X$1=11,(VLOOKUP(B465,'X11'!$B:$AZ,5,FALSE)),IF($X$1=12,(VLOOKUP(B465,'X12'!$B:$AZ,5,FALSE)),IF($X$1=13,(VLOOKUP(B465,'X13'!$B:$AZ,5,FALSE)),"B")))))))))))))))</f>
        <v xml:space="preserve"> </v>
      </c>
      <c r="L465" s="184" t="str">
        <f ca="1">IF(ISERROR(IF($X$1=1,(VLOOKUP(B465,'X1'!$B:$AZ,9,FALSE)),IF($X$1=2,(VLOOKUP(B465,'X2'!$B:$AZ,9,FALSE)),IF($X$1=3,(VLOOKUP(B465,'X3'!$B:$AZ,9,FALSE)),IF($X$1=4,(VLOOKUP(B465,'X4'!$B:$AZ,9,FALSE)),IF($X$1=5,(VLOOKUP(B465,'X5'!$B:$AZ,9,FALSE)),IF($X$1=6,(VLOOKUP(B465,'X6'!$B:$AZ,9,FALSE)),IF($X$1=7,(VLOOKUP(B465,'X7'!$B:$AZ,9,FALSE)),IF($X$1=8,(VLOOKUP(B465,'X8'!$B:$AZ,9,FALSE)),IF($X$1=9,(VLOOKUP(B465,'X9'!$B:$AZ,9,FALSE)),IF($X$1=10,(VLOOKUP(B465,'X10'!$B:$AZ,9,FALSE)),IF($X$1=11,(VLOOKUP(B465,'X11'!$B:$AZ,9,FALSE)),IF($X$1=12,(VLOOKUP(B465,'X12'!$B:$AZ,9,FALSE)),IF($X$1=13,(VLOOKUP(B465,'X13'!$B:$AZ,9,FALSE)),"B"))))))))))))))=TRUE," ",(IF($X$1=1,(VLOOKUP(B465,'X1'!$B:$AZ,9,FALSE)),IF($X$1=2,(VLOOKUP(B465,'X2'!$B:$AZ,9,FALSE)),IF($X$1=3,(VLOOKUP(B465,'X3'!$B:$AZ,9,FALSE)),IF($X$1=4,(VLOOKUP(B465,'X4'!$B:$AZ,9,FALSE)),IF($X$1=5,(VLOOKUP(B465,'X5'!$B:$AZ,9,FALSE)),IF($X$1=6,(VLOOKUP(B465,'X6'!$B:$AZ,9,FALSE)),IF($X$1=7,(VLOOKUP(B465,'X7'!$B:$AZ,9,FALSE)),IF($X$1=8,(VLOOKUP(B465,'X8'!$B:$AZ,9,FALSE)),IF($X$1=9,(VLOOKUP(B465,'X9'!$B:$AZ,9,FALSE)),IF($X$1=10,(VLOOKUP(B465,'X10'!$B:$AZ,9,FALSE)),IF($X$1=11,(VLOOKUP(B465,'X11'!$B:$AZ,9,FALSE)),IF($X$1=12,(VLOOKUP(B465,'X12'!$B:$AZ,9,FALSE)),IF($X$1=13,(VLOOKUP(B465,'X13'!$B:$AZ,9,FALSE)),"B")))))))))))))))</f>
        <v xml:space="preserve"> </v>
      </c>
      <c r="M465" s="184" t="str">
        <f ca="1">IF(ISERROR(IF($X$1=1,(VLOOKUP(B465,'X1'!$B:$AZ,10,FALSE)),IF($X$1=2,(VLOOKUP(B465,'X2'!$B:$AZ,10,FALSE)),IF($X$1=3,(VLOOKUP(B465,'X3'!$B:$AZ,10,FALSE)),IF($X$1=4,(VLOOKUP(B465,'X4'!$B:$AZ,10,FALSE)),IF($X$1=5,(VLOOKUP(B465,'X5'!$B:$AZ,10,FALSE)),IF($X$1=6,(VLOOKUP(B465,'X6'!$B:$AZ,10,FALSE)),IF($X$1=7,(VLOOKUP(B465,'X7'!$B:$AZ,10,FALSE)),IF($X$1=8,(VLOOKUP(B465,'X8'!$B:$AZ,10,FALSE)),IF($X$1=9,(VLOOKUP(B465,'X9'!$B:$AZ,10,FALSE)),IF($X$1=10,(VLOOKUP(B465,'X10'!$B:$AZ,10,FALSE)),IF($X$1=11,(VLOOKUP(B465,'X11'!$B:$AZ,10,FALSE)),IF($X$1=12,(VLOOKUP(B465,'X12'!$B:$AZ,10,FALSE)),IF($X$1=13,(VLOOKUP(B465,'X13'!$B:$AZ,10,FALSE)),"B"))))))))))))))=TRUE," ",(IF($X$1=1,(VLOOKUP(B465,'X1'!$B:$AZ,10,FALSE)),IF($X$1=2,(VLOOKUP(B465,'X2'!$B:$AZ,10,FALSE)),IF($X$1=3,(VLOOKUP(B465,'X3'!$B:$AZ,10,FALSE)),IF($X$1=4,(VLOOKUP(B465,'X4'!$B:$AZ,10,FALSE)),IF($X$1=5,(VLOOKUP(B465,'X5'!$B:$AZ,10,FALSE)),IF($X$1=6,(VLOOKUP(B465,'X6'!$B:$AZ,10,FALSE)),IF($X$1=7,(VLOOKUP(B465,'X7'!$B:$AZ,10,FALSE)),IF($X$1=8,(VLOOKUP(B465,'X8'!$B:$AZ,10,FALSE)),IF($X$1=9,(VLOOKUP(B465,'X9'!$B:$AZ,10,FALSE)),IF($X$1=10,(VLOOKUP(B465,'X10'!$B:$AZ,10,FALSE)),IF($X$1=11,(VLOOKUP(B465,'X11'!$B:$AZ,10,FALSE)),IF($X$1=12,(VLOOKUP(B465,'X12'!$B:$AZ,10,FALSE)),IF($X$1=13,(VLOOKUP(B465,'X13'!$B:$AZ,10,FALSE)),"B")))))))))))))))</f>
        <v xml:space="preserve"> </v>
      </c>
      <c r="N465" s="185" t="str">
        <f ca="1">IF(ISERROR(IF($X$1=1,(VLOOKUP(B465,'X1'!$B:$AZ,45,FALSE)),IF($X$1=2,(VLOOKUP(B465,'X2'!$B:$AZ,45,FALSE)),IF($X$1=3,(VLOOKUP(B465,'X3'!$B:$AZ,45,FALSE)),IF($X$1=4,(VLOOKUP(B465,'X4'!$B:$AZ,45,FALSE)),IF($X$1=5,(VLOOKUP(B465,'X5'!$B:$AZ,45,FALSE)),IF($X$1=6,(VLOOKUP(B465,'X6'!$B:$AZ,45,FALSE)),IF($X$1=7,(VLOOKUP(B465,'X7'!$B:$AZ,45,FALSE)),IF($X$1=8,(VLOOKUP(B465,'X8'!$B:$AZ,45,FALSE)),IF($X$1=9,(VLOOKUP(B465,'X9'!$B:$AZ,45,FALSE)),IF($X$1=10,(VLOOKUP(B465,'X10'!$B:$AZ,45,FALSE)),IF($X$1=11,(VLOOKUP(B465,'X11'!$B:$AZ,45,FALSE)),IF($X$1=12,(VLOOKUP(B465,'X12'!$B:$AZ,45,FALSE)),IF($X$1=13,(VLOOKUP(B465,'X13'!$B:$AZ,45,FALSE)),"B"))))))))))))))=TRUE," ",(IF($X$1=1,(VLOOKUP(B465,'X1'!$B:$AZ,45,FALSE)),IF($X$1=2,(VLOOKUP(B465,'X2'!$B:$AZ,45,FALSE)),IF($X$1=3,(VLOOKUP(B465,'X3'!$B:$AZ,45,FALSE)),IF($X$1=4,(VLOOKUP(B465,'X4'!$B:$AZ,45,FALSE)),IF($X$1=5,(VLOOKUP(B465,'X5'!$B:$AZ,45,FALSE)),IF($X$1=6,(VLOOKUP(B465,'X6'!$B:$AZ,45,FALSE)),IF($X$1=7,(VLOOKUP(B465,'X7'!$B:$AZ,45,FALSE)),IF($X$1=8,(VLOOKUP(B465,'X8'!$B:$AZ,45,FALSE)),IF($X$1=9,(VLOOKUP(B465,'X9'!$B:$AZ,45,FALSE)),IF($X$1=10,(VLOOKUP(B465,'X10'!$B:$AZ,45,FALSE)),IF($X$1=11,(VLOOKUP(B465,'X11'!$B:$AZ,45,FALSE)),IF($X$1=12,(VLOOKUP(B465,'X12'!$B:$AZ,45,FALSE)),IF($X$1=13,(VLOOKUP(B465,'X13'!$B:$AZ,45,FALSE)),"B")))))))))))))))</f>
        <v xml:space="preserve"> </v>
      </c>
      <c r="O465" s="184" t="str">
        <f ca="1">IF(ISERROR(IF($X$1=1,(VLOOKUP(B465,'X1'!$B:$AZ,11,FALSE)),IF($X$1=2,(VLOOKUP(B465,'X2'!$B:$AZ,11,FALSE)),IF($X$1=3,(VLOOKUP(B465,'X3'!$B:$AZ,11,FALSE)),IF($X$1=4,(VLOOKUP(B465,'X4'!$B:$AZ,11,FALSE)),IF($X$1=5,(VLOOKUP(B465,'X5'!$B:$AZ,11,FALSE)),IF($X$1=6,(VLOOKUP(B465,'X6'!$B:$AZ,11,FALSE)),IF($X$1=7,(VLOOKUP(B465,'X7'!$B:$AZ,11,FALSE)),IF($X$1=8,(VLOOKUP(B465,'X8'!$B:$AZ,11,FALSE)),IF($X$1=9,(VLOOKUP(B465,'X9'!$B:$AZ,11,FALSE)),IF($X$1=10,(VLOOKUP(B465,'X10'!$B:$AZ,11,FALSE)),IF($X$1=11,(VLOOKUP(B465,'X11'!$B:$AZ,11,FALSE)),IF($X$1=12,(VLOOKUP(B465,'X12'!$B:$AZ,11,FALSE)),IF($X$1=13,(VLOOKUP(B465,'X13'!$B:$AZ,11,FALSE)),"B"))))))))))))))=TRUE," ",(IF($X$1=1,(VLOOKUP(B465,'X1'!$B:$AZ,11,FALSE)),IF($X$1=2,(VLOOKUP(B465,'X2'!$B:$AZ,11,FALSE)),IF($X$1=3,(VLOOKUP(B465,'X3'!$B:$AZ,11,FALSE)),IF($X$1=4,(VLOOKUP(B465,'X4'!$B:$AZ,11,FALSE)),IF($X$1=5,(VLOOKUP(B465,'X5'!$B:$AZ,11,FALSE)),IF($X$1=6,(VLOOKUP(B465,'X6'!$B:$AZ,11,FALSE)),IF($X$1=7,(VLOOKUP(B465,'X7'!$B:$AZ,11,FALSE)),IF($X$1=8,(VLOOKUP(B465,'X8'!$B:$AZ,11,FALSE)),IF($X$1=9,(VLOOKUP(B465,'X9'!$B:$AZ,11,FALSE)),IF($X$1=10,(VLOOKUP(B465,'X10'!$B:$AZ,11,FALSE)),IF($X$1=11,(VLOOKUP(B465,'X11'!$B:$AZ,11,FALSE)),IF($X$1=12,(VLOOKUP(B465,'X12'!$B:$AZ,11,FALSE)),IF($X$1=13,(VLOOKUP(B465,'X13'!$B:$AZ,11,FALSE)),"B")))))))))))))))</f>
        <v xml:space="preserve"> </v>
      </c>
      <c r="P465" s="184" t="str">
        <f ca="1">IF(ISERROR(IF($X$1=1,(VLOOKUP(B465,'X1'!$B:$AZ,12,FALSE)),IF($X$1=2,(VLOOKUP(B465,'X2'!$B:$AZ,12,FALSE)),IF($X$1=3,(VLOOKUP(B465,'X3'!$B:$AZ,12,FALSE)),IF($X$1=4,(VLOOKUP(B465,'X4'!$B:$AZ,12,FALSE)),IF($X$1=5,(VLOOKUP(B465,'X5'!$B:$AZ,12,FALSE)),IF($X$1=6,(VLOOKUP(B465,'X6'!$B:$AZ,12,FALSE)),IF($X$1=7,(VLOOKUP(B465,'X7'!$B:$AZ,12,FALSE)),IF($X$1=8,(VLOOKUP(B465,'X8'!$B:$AZ,12,FALSE)),IF($X$1=9,(VLOOKUP(B465,'X9'!$B:$AZ,12,FALSE)),IF($X$1=10,(VLOOKUP(B465,'X10'!$B:$AZ,12,FALSE)),IF($X$1=11,(VLOOKUP(B465,'X11'!$B:$AZ,12,FALSE)),IF($X$1=12,(VLOOKUP(B465,'X12'!$B:$AZ,12,FALSE)),IF($X$1=13,(VLOOKUP(B465,'X13'!$B:$AZ,12,FALSE)),"B"))))))))))))))=TRUE," ",(IF($X$1=1,(VLOOKUP(B465,'X1'!$B:$AZ,12,FALSE)),IF($X$1=2,(VLOOKUP(B465,'X2'!$B:$AZ,12,FALSE)),IF($X$1=3,(VLOOKUP(B465,'X3'!$B:$AZ,12,FALSE)),IF($X$1=4,(VLOOKUP(B465,'X4'!$B:$AZ,12,FALSE)),IF($X$1=5,(VLOOKUP(B465,'X5'!$B:$AZ,12,FALSE)),IF($X$1=6,(VLOOKUP(B465,'X6'!$B:$AZ,12,FALSE)),IF($X$1=7,(VLOOKUP(B465,'X7'!$B:$AZ,12,FALSE)),IF($X$1=8,(VLOOKUP(B465,'X8'!$B:$AZ,12,FALSE)),IF($X$1=9,(VLOOKUP(B465,'X9'!$B:$AZ,12,FALSE)),IF($X$1=10,(VLOOKUP(B465,'X10'!$B:$AZ,12,FALSE)),IF($X$1=11,(VLOOKUP(B465,'X11'!$B:$AZ,12,FALSE)),IF($X$1=12,(VLOOKUP(B465,'X12'!$B:$AZ,12,FALSE)),IF($X$1=13,(VLOOKUP(B465,'X13'!$B:$AZ,12,FALSE)),"B")))))))))))))))</f>
        <v xml:space="preserve"> </v>
      </c>
      <c r="Q465" s="185" t="str">
        <f ca="1">IF(ISERROR(IF($X$1=1,(VLOOKUP(B465,'X1'!$B:$AZ,46,FALSE)),IF($X$1=2,(VLOOKUP(B465,'X2'!$B:$AZ,46,FALSE)),IF($X$1=3,(VLOOKUP(B465,'X3'!$B:$AZ,46,FALSE)),IF($X$1=4,(VLOOKUP(B465,'X4'!$B:$AZ,46,FALSE)),IF($X$1=5,(VLOOKUP(B465,'X5'!$B:$AZ,46,FALSE)),IF($X$1=6,(VLOOKUP(B465,'X6'!$B:$AZ,46,FALSE)),IF($X$1=7,(VLOOKUP(B465,'X7'!$B:$AZ,46,FALSE)),IF($X$1=8,(VLOOKUP(B465,'X8'!$B:$AZ,46,FALSE)),IF($X$1=9,(VLOOKUP(B465,'X9'!$B:$AZ,46,FALSE)),IF($X$1=10,(VLOOKUP(B465,'X10'!$B:$AZ,46,FALSE)),IF($X$1=11,(VLOOKUP(B465,'X11'!$B:$AZ,46,FALSE)),IF($X$1=12,(VLOOKUP(B465,'X12'!$B:$AZ,46,FALSE)),IF($X$1=13,(VLOOKUP(B465,'X13'!$B:$AZ,46,FALSE)),"B"))))))))))))))=TRUE," ",(IF($X$1=1,(VLOOKUP(B465,'X1'!$B:$AZ,46,FALSE)),IF($X$1=2,(VLOOKUP(B465,'X2'!$B:$AZ,46,FALSE)),IF($X$1=3,(VLOOKUP(B465,'X3'!$B:$AZ,46,FALSE)),IF($X$1=4,(VLOOKUP(B465,'X4'!$B:$AZ,46,FALSE)),IF($X$1=5,(VLOOKUP(B465,'X5'!$B:$AZ,46,FALSE)),IF($X$1=6,(VLOOKUP(B465,'X6'!$B:$AZ,46,FALSE)),IF($X$1=7,(VLOOKUP(B465,'X7'!$B:$AZ,46,FALSE)),IF($X$1=8,(VLOOKUP(B465,'X8'!$B:$AZ,46,FALSE)),IF($X$1=9,(VLOOKUP(B465,'X9'!$B:$AZ,46,FALSE)),IF($X$1=10,(VLOOKUP(B465,'X10'!$B:$AZ,46,FALSE)),IF($X$1=11,(VLOOKUP(B465,'X11'!$B:$AZ,46,FALSE)),IF($X$1=12,(VLOOKUP(B465,'X12'!$B:$AZ,46,FALSE)),IF($X$1=13,(VLOOKUP(B465,'X13'!$B:$AZ,46,FALSE)),"B")))))))))))))))</f>
        <v xml:space="preserve"> </v>
      </c>
      <c r="R465" s="185" t="str">
        <f ca="1">IF(ISERROR(IF($X$1=1,(VLOOKUP(B465,'X1'!$B:$AZ,15,FALSE)),IF($X$1=2,(VLOOKUP(B465,'X2'!$B:$AZ,15,FALSE)),IF($X$1=3,(VLOOKUP(B465,'X3'!$B:$AZ,15,FALSE)),IF($X$1=4,(VLOOKUP(B465,'X4'!$B:$AZ,15,FALSE)),IF($X$1=5,(VLOOKUP(B465,'X5'!$B:$AZ,15,FALSE)),IF($X$1=6,(VLOOKUP(B465,'X6'!$B:$AZ,15,FALSE)),IF($X$1=7,(VLOOKUP(B465,'X7'!$B:$AZ,15,FALSE)),IF($X$1=8,(VLOOKUP(B465,'X8'!$B:$AZ,15,FALSE)),IF($X$1=9,(VLOOKUP(B465,'X9'!$B:$AZ,15,FALSE)),IF($X$1=10,(VLOOKUP(B465,'X10'!$B:$AZ,15,FALSE)),IF($X$1=11,(VLOOKUP(B465,'X11'!$B:$AZ,15,FALSE)),IF($X$1=12,(VLOOKUP(B465,'X12'!$B:$AZ,15,FALSE)),IF($X$1=13,(VLOOKUP(B465,'X13'!$B:$AZ,15,FALSE)),"B"))))))))))))))=TRUE," ",(IF($X$1=1,(VLOOKUP(B465,'X1'!$B:$AZ,15,FALSE)),IF($X$1=2,(VLOOKUP(B465,'X2'!$B:$AZ,15,FALSE)),IF($X$1=3,(VLOOKUP(B465,'X3'!$B:$AZ,15,FALSE)),IF($X$1=4,(VLOOKUP(B465,'X4'!$B:$AZ,15,FALSE)),IF($X$1=5,(VLOOKUP(B465,'X5'!$B:$AZ,15,FALSE)),IF($X$1=6,(VLOOKUP(B465,'X6'!$B:$AZ,15,FALSE)),IF($X$1=7,(VLOOKUP(B465,'X7'!$B:$AZ,15,FALSE)),IF($X$1=8,(VLOOKUP(B465,'X8'!$B:$AZ,15,FALSE)),IF($X$1=9,(VLOOKUP(B465,'X9'!$B:$AZ,15,FALSE)),IF($X$1=10,(VLOOKUP(B465,'X10'!$B:$AZ,15,FALSE)),IF($X$1=11,(VLOOKUP(B465,'X11'!$B:$AZ,15,FALSE)),IF($X$1=12,(VLOOKUP(B465,'X12'!$B:$AZ,15,FALSE)),IF($X$1=13,(VLOOKUP(B465,'X13'!$B:$AZ,15,FALSE)),"B")))))))))))))))</f>
        <v xml:space="preserve"> </v>
      </c>
      <c r="S465" s="185" t="str">
        <f ca="1">IF(ISERROR(IF((IF($X$1=1,(VLOOKUP(B465,'X1'!$B:$AZ,14,FALSE)),(IF($X$1=2,(VLOOKUP(B465,'X2'!$B:$AZ,14,FALSE)),(IF($X$1=3,(VLOOKUP(B465,'X3'!$B:$AZ,14,FALSE)),(IF($X$1=4,(VLOOKUP(B465,'X4'!$B:$AZ,14,FALSE)),(IF($X$1=5,(VLOOKUP(B465,'X5'!$B:$AZ,14,FALSE)),(IF($X$1=6,(VLOOKUP(B465,'X6'!$B:$AZ,14,FALSE)),(IF($X$1=7,(VLOOKUP(B465,'X7'!$B:$AZ,14,FALSE)),(IF($X$1=8,(VLOOKUP(B465,'X8'!$B:$AZ,14,FALSE)),(IF($X$1=9,(VLOOKUP(B465,'X9'!$B:$AZ,14,FALSE)),(IF($X$1=10,(VLOOKUP(B465,'X10'!$B:$AZ,14,FALSE)),(IF($X$1=11,(VLOOKUP(B465,'X11'!$B:$AZ,14,FALSE)),(IF($X$1=12,(VLOOKUP(B465,'X12'!$B:$AZ,14,FALSE)),(VLOOKUP(B465,'X13'!$B:$AZ,14,FALSE))))))))))))))))))))))))))=$V$1," ",(IF($X$1=1,(VLOOKUP(B465,'X1'!$B:$AZ,14,FALSE)),(IF($X$1=2,(VLOOKUP(B465,'X2'!$B:$AZ,14,FALSE)),(IF($X$1=3,(VLOOKUP(B465,'X3'!$B:$AZ,14,FALSE)),(IF($X$1=4,(VLOOKUP(B465,'X4'!$B:$AZ,14,FALSE)),(IF($X$1=5,(VLOOKUP(B465,'X5'!$B:$AZ,14,FALSE)),(IF($X$1=6,(VLOOKUP(B465,'X6'!$B:$AZ,14,FALSE)),(IF($X$1=7,(VLOOKUP(B465,'X7'!$B:$AZ,14,FALSE)),(IF($X$1=8,(VLOOKUP(B465,'X8'!$B:$AZ,14,FALSE)),(IF($X$1=9,(VLOOKUP(B465,'X9'!$B:$AZ,14,FALSE)),(IF($X$1=10,(VLOOKUP(B465,'X10'!$B:$AZ,14,FALSE)),(IF($X$1=11,(VLOOKUP(B465,'X11'!$B:$AZ,14,FALSE)),(IF($X$1=12,(VLOOKUP(B465,'X12'!$B:$AZ,14,FALSE)),(VLOOKUP(B465,'X13'!$B:$AZ,14,FALSE))))))))))))))))))))))))))))=TRUE," ",(IF((IF($X$1=1,(VLOOKUP(B465,'X1'!$B:$AZ,14,FALSE)),(IF($X$1=2,(VLOOKUP(B465,'X2'!$B:$AZ,14,FALSE)),(IF($X$1=3,(VLOOKUP(B465,'X3'!$B:$AZ,14,FALSE)),(IF($X$1=4,(VLOOKUP(B465,'X4'!$B:$AZ,14,FALSE)),(IF($X$1=5,(VLOOKUP(B465,'X5'!$B:$AZ,14,FALSE)),(IF($X$1=6,(VLOOKUP(B465,'X6'!$B:$AZ,14,FALSE)),(IF($X$1=7,(VLOOKUP(B465,'X7'!$B:$AZ,14,FALSE)),(IF($X$1=8,(VLOOKUP(B465,'X8'!$B:$AZ,14,FALSE)),(IF($X$1=9,(VLOOKUP(B465,'X9'!$B:$AZ,14,FALSE)),(IF($X$1=10,(VLOOKUP(B465,'X10'!$B:$AZ,14,FALSE)),(IF($X$1=11,(VLOOKUP(B465,'X11'!$B:$AZ,14,FALSE)),(IF($X$1=12,(VLOOKUP(B465,'X12'!$B:$AZ,14,FALSE)),(VLOOKUP(B465,'X13'!$B:$AZ,14,FALSE))))))))))))))))))))))))))=$V$1," ",(IF($X$1=1,(VLOOKUP(B465,'X1'!$B:$AZ,14,FALSE)),(IF($X$1=2,(VLOOKUP(B465,'X2'!$B:$AZ,14,FALSE)),(IF($X$1=3,(VLOOKUP(B465,'X3'!$B:$AZ,14,FALSE)),(IF($X$1=4,(VLOOKUP(B465,'X4'!$B:$AZ,14,FALSE)),(IF($X$1=5,(VLOOKUP(B465,'X5'!$B:$AZ,14,FALSE)),(IF($X$1=6,(VLOOKUP(B465,'X6'!$B:$AZ,14,FALSE)),(IF($X$1=7,(VLOOKUP(B465,'X7'!$B:$AZ,14,FALSE)),(IF($X$1=8,(VLOOKUP(B465,'X8'!$B:$AZ,14,FALSE)),(IF($X$1=9,(VLOOKUP(B465,'X9'!$B:$AZ,14,FALSE)),(IF($X$1=10,(VLOOKUP(B465,'X10'!$B:$AZ,14,FALSE)),(IF($X$1=11,(VLOOKUP(B465,'X11'!$B:$AZ,14,FALSE)),(IF($X$1=12,(VLOOKUP(B465,'X12'!$B:$AZ,14,FALSE)),(VLOOKUP(B465,'X13'!$B:$AZ,14,FALSE)))))))))))))))))))))))))))))</f>
        <v xml:space="preserve"> </v>
      </c>
    </row>
    <row r="466" spans="1:19" ht="14.1" customHeight="1" x14ac:dyDescent="0.2">
      <c r="A466" s="156" t="s">
        <v>1058</v>
      </c>
      <c r="B466" s="122" t="str">
        <f>IF(ISERROR(IF($U$16=1,(VLOOKUP(A466,$AC$89:$AH$125,2,FALSE)),IF((IF($X$1=1,'X1'!B425,(IF($X$1=2,'X2'!B425,(IF($X$1=3,'X3'!B425,(IF($X$1=4,'X4'!B425,(IF($X$1=5,'X5'!B425,(IF($X$1=6,'X6'!B425,(IF($X$1=7,'X7'!B425,(IF($X$1=8,'X8'!B425,(IF($X$1=9,'X9'!B425,(IF($X$1=10,'X10'!B425,(IF($X$1=11,'X11'!B425,(IF($X$1=12,'X12'!B425,'X13'!B425))))))))))))))))))))))))="","",(IF($X$1=1,'X1'!B425,(IF($X$1=2,'X2'!B425,(IF($X$1=3,'X3'!B425,(IF($X$1=4,'X4'!B425,(IF($X$1=5,'X5'!B425,(IF($X$1=6,'X6'!B425,(IF($X$1=7,'X7'!B425,(IF($X$1=8,'X8'!B425,(IF($X$1=9,'X9'!B425,(IF($X$1=10,'X10'!B425,(IF($X$1=11,'X11'!B425,(IF($X$1=12,'X12'!B425,'X13'!B425)))))))))))))))))))))))))))=TRUE," ",(IF($U$16=1,(VLOOKUP(A466,$AC$89:$AH$125,2,FALSE)),IF((IF($X$1=1,'X1'!B425,(IF($X$1=2,'X2'!B425,(IF($X$1=3,'X3'!B425,(IF($X$1=4,'X4'!B425,(IF($X$1=5,'X5'!B425,(IF($X$1=6,'X6'!B425,(IF($X$1=7,'X7'!B425,(IF($X$1=8,'X8'!B425,(IF($X$1=9,'X9'!B425,(IF($X$1=10,'X10'!B425,(IF($X$1=11,'X11'!B425,(IF($X$1=12,'X12'!B425,'X13'!B425))))))))))))))))))))))))="","",(IF($X$1=1,'X1'!B425,(IF($X$1=2,'X2'!B425,(IF($X$1=3,'X3'!B425,(IF($X$1=4,'X4'!B425,(IF($X$1=5,'X5'!B425,(IF($X$1=6,'X6'!B425,(IF($X$1=7,'X7'!B425,(IF($X$1=8,'X8'!B425,(IF($X$1=9,'X9'!B425,(IF($X$1=10,'X10'!B425,(IF($X$1=11,'X11'!B425,(IF($X$1=12,'X12'!B425,'X13'!B425))))))))))))))))))))))))))))</f>
        <v/>
      </c>
      <c r="C466" s="181" t="str">
        <f ca="1">IF(ISERROR(IF($X$1=1,(VLOOKUP(B466,'X1'!$B:$AZ,47,FALSE)),IF($X$1=2,(VLOOKUP(B466,'X2'!$B:$AZ,47,FALSE)),IF($X$1=3,(VLOOKUP(B466,'X3'!$B:$AZ,47,FALSE)),IF($X$1=4,(VLOOKUP(B466,'X4'!$B:$AZ,47,FALSE)),IF($X$1=5,(VLOOKUP(B466,'X5'!$B:$AZ,47,FALSE)),IF($X$1=6,(VLOOKUP(B466,'X6'!$B:$AZ,47,FALSE)),IF($X$1=7,(VLOOKUP(B466,'X7'!$B:$AZ,47,FALSE)),IF($X$1=8,(VLOOKUP(B466,'X8'!$B:$AZ,47,FALSE)),IF($X$1=9,(VLOOKUP(B466,'X9'!$B:$AZ,47,FALSE)),IF($X$1=10,(VLOOKUP(B466,'X10'!$B:$AZ,47,FALSE)),IF($X$1=11,(VLOOKUP(B466,'X11'!$B:$AZ,47,FALSE)),IF($X$1=12,(VLOOKUP(B466,'X12'!$B:$AZ,47,FALSE)),IF($X$1=13,(VLOOKUP(B466,'X13'!$B:$AZ,47,FALSE)),"B"))))))))))))))=TRUE," ",(IF($X$1=1,(VLOOKUP(B466,'X1'!$B:$AZ,47,FALSE)),IF($X$1=2,(VLOOKUP(B466,'X2'!$B:$AZ,47,FALSE)),IF($X$1=3,(VLOOKUP(B466,'X3'!$B:$AZ,47,FALSE)),IF($X$1=4,(VLOOKUP(B466,'X4'!$B:$AZ,47,FALSE)),IF($X$1=5,(VLOOKUP(B466,'X5'!$B:$AZ,47,FALSE)),IF($X$1=6,(VLOOKUP(B466,'X6'!$B:$AZ,47,FALSE)),IF($X$1=7,(VLOOKUP(B466,'X7'!$B:$AZ,47,FALSE)),IF($X$1=8,(VLOOKUP(B466,'X8'!$B:$AZ,47,FALSE)),IF($X$1=9,(VLOOKUP(B466,'X9'!$B:$AZ,47,FALSE)),IF($X$1=10,(VLOOKUP(B466,'X10'!$B:$AZ,47,FALSE)),IF($X$1=11,(VLOOKUP(B466,'X11'!$B:$AZ,47,FALSE)),IF($X$1=12,(VLOOKUP(B466,'X12'!$B:$AZ,47,FALSE)),IF($X$1=13,(VLOOKUP(B466,'X13'!$B:$AZ,47,FALSE)),"B")))))))))))))))</f>
        <v xml:space="preserve"> </v>
      </c>
      <c r="D466" s="181" t="str">
        <f ca="1">IF(ISERROR(IF($X$1=1,(VLOOKUP(B466,'X1'!$B:$AP,41,FALSE)),IF($X$1=2,(VLOOKUP(B466,'X2'!$B:$AP,41,FALSE)),IF($X$1=3,(VLOOKUP(B466,'X3'!$B:$AP,41,FALSE)),IF($X$1=4,(VLOOKUP(B466,'X4'!$B:$AP,41,FALSE)),IF($X$1=5,(VLOOKUP(B466,'X5'!$B:$AP,41,FALSE)),IF($X$1=6,(VLOOKUP(B466,'X6'!$B:$AP,41,FALSE)),IF($X$1=7,(VLOOKUP(B466,'X7'!$B:$AP,41,FALSE)),IF($X$1=8,(VLOOKUP(B466,'X8'!$B:$AP,41,FALSE)),IF($X$1=9,(VLOOKUP(B466,'X9'!$B:$AP,41,FALSE)),IF($X$1=10,(VLOOKUP(B466,'X10'!$B:$AP,41,FALSE)),IF($X$1=11,(VLOOKUP(B466,'X11'!$B:$AP,41,FALSE)),IF($X$1=12,(VLOOKUP(B466,'X12'!$B:$AP,41,FALSE)),IF($X$1=13,(VLOOKUP(B466,'X13'!$B:$AP,41,FALSE)),"B"))))))))))))))=TRUE," ",(IF($X$1=1,(VLOOKUP(B466,'X1'!$B:$AP,41,FALSE)),IF($X$1=2,(VLOOKUP(B466,'X2'!$B:$AP,41,FALSE)),IF($X$1=3,(VLOOKUP(B466,'X3'!$B:$AP,41,FALSE)),IF($X$1=4,(VLOOKUP(B466,'X4'!$B:$AP,41,FALSE)),IF($X$1=5,(VLOOKUP(B466,'X5'!$B:$AP,41,FALSE)),IF($X$1=6,(VLOOKUP(B466,'X6'!$B:$AP,41,FALSE)),IF($X$1=7,(VLOOKUP(B466,'X7'!$B:$AP,41,FALSE)),IF($X$1=8,(VLOOKUP(B466,'X8'!$B:$AP,41,FALSE)),IF($X$1=9,(VLOOKUP(B466,'X9'!$B:$AP,41,FALSE)),IF($X$1=10,(VLOOKUP(B466,'X10'!$B:$AP,41,FALSE)),IF($X$1=11,(VLOOKUP(B466,'X11'!$B:$AP,41,FALSE)),IF($X$1=12,(VLOOKUP(B466,'X12'!$B:$AP,41,FALSE)),IF($X$1=13,(VLOOKUP(B466,'X13'!$B:$AP,41,FALSE)),"B")))))))))))))))</f>
        <v xml:space="preserve"> </v>
      </c>
      <c r="E466" s="182" t="str">
        <f ca="1">IF(ISERROR(IF($X$1=1,(VLOOKUP(B466,'X1'!$B:$AP,7,FALSE)),IF($X$1=2,(VLOOKUP(B466,'X2'!$B:$AP,7,FALSE)),IF($X$1=3,(VLOOKUP(B466,'X3'!$B:$AP,7,FALSE)),IF($X$1=4,(VLOOKUP(B466,'X4'!$B:$AP,7,FALSE)),IF($X$1=5,(VLOOKUP(B466,'X5'!$B:$AP,7,FALSE)),IF($X$1=6,(VLOOKUP(B466,'X6'!$B:$AP,7,FALSE)),IF($X$1=7,(VLOOKUP(B466,'X7'!$B:$AP,7,FALSE)),IF($X$1=8,(VLOOKUP(B466,'X8'!$B:$AP,7,FALSE)),IF($X$1=9,(VLOOKUP(B466,'X9'!$B:$AP,7,FALSE)),IF($X$1=10,(VLOOKUP(B466,'X10'!$B:$AP,7,FALSE)),IF($X$1=11,(VLOOKUP(B466,'X11'!$B:$AP,7,FALSE)),IF($X$1=12,(VLOOKUP(B466,'X12'!$B:$AP,7,FALSE)),IF($X$1=13,(VLOOKUP(B466,'X13'!$B:$AP,7,FALSE)),"B"))))))))))))))=TRUE," ",(IF($X$1=1,(VLOOKUP(B466,'X1'!$B:$AP,7,FALSE)),IF($X$1=2,(VLOOKUP(B466,'X2'!$B:$AP,7,FALSE)),IF($X$1=3,(VLOOKUP(B466,'X3'!$B:$AP,7,FALSE)),IF($X$1=4,(VLOOKUP(B466,'X4'!$B:$AP,7,FALSE)),IF($X$1=5,(VLOOKUP(B466,'X5'!$B:$AP,7,FALSE)),IF($X$1=6,(VLOOKUP(B466,'X6'!$B:$AP,7,FALSE)),IF($X$1=7,(VLOOKUP(B466,'X7'!$B:$AP,7,FALSE)),IF($X$1=8,(VLOOKUP(B466,'X8'!$B:$AP,7,FALSE)),IF($X$1=9,(VLOOKUP(B466,'X9'!$B:$AP,7,FALSE)),IF($X$1=10,(VLOOKUP(B466,'X10'!$B:$AP,7,FALSE)),IF($X$1=11,(VLOOKUP(B466,'X11'!$B:$AP,7,FALSE)),IF($X$1=12,(VLOOKUP(B466,'X12'!$B:$AP,7,FALSE)),IF($X$1=13,(VLOOKUP(B466,'X13'!$B:$AP,7,FALSE)),"B")))))))))))))))</f>
        <v xml:space="preserve"> </v>
      </c>
      <c r="F466" s="182" t="str">
        <f ca="1">IF(ISERROR(IF((IF($X$1=1,(VLOOKUP(B466,'X1'!$B:$AO,6,FALSE)),(IF($X$1=2,(VLOOKUP(B466,'X2'!$B:$AO,6,FALSE)),(IF($X$1=3,(VLOOKUP(B466,'X3'!$B:$AO,6,FALSE)),(IF($X$1=4,(VLOOKUP(B466,'X4'!$B:$AO,6,FALSE)),(IF($X$1=5,(VLOOKUP(B466,'X5'!$B:$AO,6,FALSE)),(IF($X$1=6,(VLOOKUP(B466,'X6'!$B:$AO,6,FALSE)),(IF($X$1=7,(VLOOKUP(B466,'X7'!$B:$AO,6,FALSE)),(IF($X$1=8,(VLOOKUP(B466,'X8'!$B:$AO,6,FALSE)),(IF($X$1=9,(VLOOKUP(B466,'X9'!$B:$AO,6,FALSE)),(IF($X$1=10,(VLOOKUP(B466,'X10'!$B:$AO,6,FALSE)),(IF($X$1=11,(VLOOKUP(B466,'X11'!$B:$AO,6,FALSE)),(IF($X$1=12,(VLOOKUP(B466,'X12'!$B:$AO,6,FALSE)),(VLOOKUP(B466,'X13'!$B:$AO,6,FALSE))))))))))))))))))))))))))=$V$1," ",(IF($X$1=1,(VLOOKUP(B466,'X1'!$B:$AO,6,FALSE)),(IF($X$1=2,(VLOOKUP(B466,'X2'!$B:$AO,6,FALSE)),(IF($X$1=3,(VLOOKUP(B466,'X3'!$B:$AO,6,FALSE)),(IF($X$1=4,(VLOOKUP(B466,'X4'!$B:$AO,6,FALSE)),(IF($X$1=5,(VLOOKUP(B466,'X5'!$B:$AO,6,FALSE)),(IF($X$1=6,(VLOOKUP(B466,'X6'!$B:$AO,6,FALSE)),(IF($X$1=7,(VLOOKUP(B466,'X7'!$B:$AO,6,FALSE)),(IF($X$1=8,(VLOOKUP(B466,'X8'!$B:$AO,6,FALSE)),(IF($X$1=9,(VLOOKUP(B466,'X9'!$B:$AO,6,FALSE)),(IF($X$1=10,(VLOOKUP(B466,'X10'!$B:$AO,6,FALSE)),(IF($X$1=11,(VLOOKUP(B466,'X11'!$B:$AO,6,FALSE)),(IF($X$1=12,(VLOOKUP(B466,'X12'!$B:$AO,6,FALSE)),(VLOOKUP(B466,'X13'!$B:$AO,6,FALSE))))))))))))))))))))))))))))=TRUE," ",(IF((IF($X$1=1,(VLOOKUP(B466,'X1'!$B:$AO,6,FALSE)),(IF($X$1=2,(VLOOKUP(B466,'X2'!$B:$AO,6,FALSE)),(IF($X$1=3,(VLOOKUP(B466,'X3'!$B:$AO,6,FALSE)),(IF($X$1=4,(VLOOKUP(B466,'X4'!$B:$AO,6,FALSE)),(IF($X$1=5,(VLOOKUP(B466,'X5'!$B:$AO,6,FALSE)),(IF($X$1=6,(VLOOKUP(B466,'X6'!$B:$AO,6,FALSE)),(IF($X$1=7,(VLOOKUP(B466,'X7'!$B:$AO,6,FALSE)),(IF($X$1=8,(VLOOKUP(B466,'X8'!$B:$AO,6,FALSE)),(IF($X$1=9,(VLOOKUP(B466,'X9'!$B:$AO,6,FALSE)),(IF($X$1=10,(VLOOKUP(B466,'X10'!$B:$AO,6,FALSE)),(IF($X$1=11,(VLOOKUP(B466,'X11'!$B:$AO,6,FALSE)),(IF($X$1=12,(VLOOKUP(B466,'X12'!$B:$AO,6,FALSE)),(VLOOKUP(B466,'X13'!$B:$AO,6,FALSE))))))))))))))))))))))))))=$V$1," ",(IF($X$1=1,(VLOOKUP(B466,'X1'!$B:$AO,6,FALSE)),(IF($X$1=2,(VLOOKUP(B466,'X2'!$B:$AO,6,FALSE)),(IF($X$1=3,(VLOOKUP(B466,'X3'!$B:$AO,6,FALSE)),(IF($X$1=4,(VLOOKUP(B466,'X4'!$B:$AO,6,FALSE)),(IF($X$1=5,(VLOOKUP(B466,'X5'!$B:$AO,6,FALSE)),(IF($X$1=6,(VLOOKUP(B466,'X6'!$B:$AO,6,FALSE)),(IF($X$1=7,(VLOOKUP(B466,'X7'!$B:$AO,6,FALSE)),(IF($X$1=8,(VLOOKUP(B466,'X8'!$B:$AO,6,FALSE)),(IF($X$1=9,(VLOOKUP(B466,'X9'!$B:$AO,6,FALSE)),(IF($X$1=10,(VLOOKUP(B466,'X10'!$B:$AO,6,FALSE)),(IF($X$1=11,(VLOOKUP(B466,'X11'!$B:$AO,6,FALSE)),(IF($X$1=12,(VLOOKUP(B466,'X12'!$B:$AO,6,FALSE)),(VLOOKUP(B466,'X13'!$B:$AO,6,FALSE)))))))))))))))))))))))))))))</f>
        <v xml:space="preserve"> </v>
      </c>
      <c r="G466" s="182" t="str">
        <f ca="1">IF(ISERROR(IF($X$1=1,(VLOOKUP(B466,'X1'!$B:$AZ,44,FALSE)),IF($X$1=2,(VLOOKUP(B466,'X2'!$B:$AZ,44,FALSE)),IF($X$1=3,(VLOOKUP(B466,'X3'!$B:$AZ,44,FALSE)),IF($X$1=4,(VLOOKUP(B466,'X4'!$B:$AZ,44,FALSE)),IF($X$1=5,(VLOOKUP(B466,'X5'!$B:$AZ,44,FALSE)),IF($X$1=6,(VLOOKUP(B466,'X6'!$B:$AZ,44,FALSE)),IF($X$1=7,(VLOOKUP(B466,'X7'!$B:$AZ,44,FALSE)),IF($X$1=8,(VLOOKUP(B466,'X8'!$B:$AZ,44,FALSE)),IF($X$1=9,(VLOOKUP(B466,'X9'!$B:$AZ,44,FALSE)),IF($X$1=10,(VLOOKUP(B466,'X10'!$B:$AZ,44,FALSE)),IF($X$1=11,(VLOOKUP(B466,'X11'!$B:$AZ,44,FALSE)),IF($X$1=12,(VLOOKUP(B466,'X12'!$B:$AZ,44,FALSE)),IF($X$1=13,(VLOOKUP(B466,'X13'!$B:$AZ,44,FALSE)),"B"))))))))))))))=TRUE," ",(IF($X$1=1,(VLOOKUP(B466,'X1'!$B:$AZ,44,FALSE)),IF($X$1=2,(VLOOKUP(B466,'X2'!$B:$AZ,44,FALSE)),IF($X$1=3,(VLOOKUP(B466,'X3'!$B:$AZ,44,FALSE)),IF($X$1=4,(VLOOKUP(B466,'X4'!$B:$AZ,44,FALSE)),IF($X$1=5,(VLOOKUP(B466,'X5'!$B:$AZ,44,FALSE)),IF($X$1=6,(VLOOKUP(B466,'X6'!$B:$AZ,44,FALSE)),IF($X$1=7,(VLOOKUP(B466,'X7'!$B:$AZ,44,FALSE)),IF($X$1=8,(VLOOKUP(B466,'X8'!$B:$AZ,44,FALSE)),IF($X$1=9,(VLOOKUP(B466,'X9'!$B:$AZ,44,FALSE)),IF($X$1=10,(VLOOKUP(B466,'X10'!$B:$AZ,44,FALSE)),IF($X$1=11,(VLOOKUP(B466,'X11'!$B:$AZ,44,FALSE)),IF($X$1=12,(VLOOKUP(B466,'X12'!$B:$AZ,44,FALSE)),IF($X$1=13,(VLOOKUP(B466,'X13'!$B:$AZ,44,FALSE)),"B")))))))))))))))</f>
        <v xml:space="preserve"> </v>
      </c>
      <c r="H466" s="182" t="str">
        <f ca="1">IF(ISERROR(IF($X$1=1,(VLOOKUP(B466,'X1'!$B:$AZ,8,FALSE)),IF($X$1=2,(VLOOKUP(B466,'X2'!$B:$AZ,8,FALSE)),IF($X$1=3,(VLOOKUP(B466,'X3'!$B:$AZ,8,FALSE)),IF($X$1=4,(VLOOKUP(B466,'X4'!$B:$AZ,8,FALSE)),IF($X$1=5,(VLOOKUP(B466,'X5'!$B:$AZ,8,FALSE)),IF($X$1=6,(VLOOKUP(B466,'X6'!$B:$AZ,8,FALSE)),IF($X$1=7,(VLOOKUP(B466,'X7'!$B:$AZ,8,FALSE)),IF($X$1=8,(VLOOKUP(B466,'X8'!$B:$AZ,8,FALSE)),IF($X$1=9,(VLOOKUP(B466,'X9'!$B:$AZ,8,FALSE)),IF($X$1=10,(VLOOKUP(B466,'X10'!$B:$AZ,8,FALSE)),IF($X$1=11,(VLOOKUP(B466,'X11'!$B:$AZ,8,FALSE)),IF($X$1=12,(VLOOKUP(B466,'X12'!$B:$AZ,8,FALSE)),IF($X$1=13,(VLOOKUP(B466,'X13'!$B:$AZ,8,FALSE)),"B"))))))))))))))=TRUE," ",(IF($X$1=1,(VLOOKUP(B466,'X1'!$B:$AZ,8,FALSE)),IF($X$1=2,(VLOOKUP(B466,'X2'!$B:$AZ,8,FALSE)),IF($X$1=3,(VLOOKUP(B466,'X3'!$B:$AZ,8,FALSE)),IF($X$1=4,(VLOOKUP(B466,'X4'!$B:$AZ,8,FALSE)),IF($X$1=5,(VLOOKUP(B466,'X5'!$B:$AZ,8,FALSE)),IF($X$1=6,(VLOOKUP(B466,'X6'!$B:$AZ,8,FALSE)),IF($X$1=7,(VLOOKUP(B466,'X7'!$B:$AZ,8,FALSE)),IF($X$1=8,(VLOOKUP(B466,'X8'!$B:$AZ,8,FALSE)),IF($X$1=9,(VLOOKUP(B466,'X9'!$B:$AZ,8,FALSE)),IF($X$1=10,(VLOOKUP(B466,'X10'!$B:$AZ,8,FALSE)),IF($X$1=11,(VLOOKUP(B466,'X11'!$B:$AZ,8,FALSE)),IF($X$1=12,(VLOOKUP(B466,'X12'!$B:$AZ,8,FALSE)),IF($X$1=13,(VLOOKUP(B466,'X13'!$B:$AZ,8,FALSE)),"B")))))))))))))))</f>
        <v xml:space="preserve"> </v>
      </c>
      <c r="I466" s="183" t="str">
        <f ca="1">IF(ISERROR(IF($X$1=1,(VLOOKUP(B466,'X1'!$B:$AZ,2,FALSE)),IF($X$1=2,(VLOOKUP(B466,'X2'!$B:$AZ,2,FALSE)),IF($X$1=3,(VLOOKUP(B466,'X3'!$B:$AZ,2,FALSE)),IF($X$1=4,(VLOOKUP(B466,'X4'!$B:$AZ,2,FALSE)),IF($X$1=5,(VLOOKUP(B466,'X5'!$B:$AZ,2,FALSE)),IF($X$1=6,(VLOOKUP(B466,'X6'!$B:$AZ,2,FALSE)),IF($X$1=7,(VLOOKUP(B466,'X7'!$B:$AZ,2,FALSE)),IF($X$1=8,(VLOOKUP(B466,'X8'!$B:$AZ,2,FALSE)),IF($X$1=9,(VLOOKUP(B466,'X9'!$B:$AZ,2,FALSE)),IF($X$1=10,(VLOOKUP(B466,'X10'!$B:$AZ,2,FALSE)),IF($X$1=11,(VLOOKUP(B466,'X11'!$B:$AZ,2,FALSE)),IF($X$1=12,(VLOOKUP(B466,'X12'!$B:$AZ,2,FALSE)),IF($X$1=13,(VLOOKUP(B466,'X13'!$B:$AZ,2,FALSE)),"B"))))))))))))))=TRUE," ",(IF($X$1=1,(VLOOKUP(B466,'X1'!$B:$AZ,2,FALSE)),IF($X$1=2,(VLOOKUP(B466,'X2'!$B:$AZ,2,FALSE)),IF($X$1=3,(VLOOKUP(B466,'X3'!$B:$AZ,2,FALSE)),IF($X$1=4,(VLOOKUP(B466,'X4'!$B:$AZ,2,FALSE)),IF($X$1=5,(VLOOKUP(B466,'X5'!$B:$AZ,2,FALSE)),IF($X$1=6,(VLOOKUP(B466,'X6'!$B:$AZ,2,FALSE)),IF($X$1=7,(VLOOKUP(B466,'X7'!$B:$AZ,2,FALSE)),IF($X$1=8,(VLOOKUP(B466,'X8'!$B:$AZ,2,FALSE)),IF($X$1=9,(VLOOKUP(B466,'X9'!$B:$AZ,2,FALSE)),IF($X$1=10,(VLOOKUP(B466,'X10'!$B:$AZ,2,FALSE)),IF($X$1=11,(VLOOKUP(B466,'X11'!$B:$AZ,2,FALSE)),IF($X$1=12,(VLOOKUP(B466,'X12'!$B:$AZ,2,FALSE)),IF($X$1=13,(VLOOKUP(B466,'X13'!$B:$AZ,2,FALSE)),"B")))))))))))))))</f>
        <v xml:space="preserve"> </v>
      </c>
      <c r="J466" s="183" t="str">
        <f ca="1">IF(ISERROR(IF($X$1=1,(VLOOKUP(B466,'X1'!$B:$AZ,3,FALSE)),IF($X$1=2,(VLOOKUP(B466,'X2'!$B:$AZ,3,FALSE)),IF($X$1=3,(VLOOKUP(B466,'X3'!$B:$AZ,3,FALSE)),IF($X$1=4,(VLOOKUP(B466,'X4'!$B:$AZ,3,FALSE)),IF($X$1=5,(VLOOKUP(B466,'X5'!$B:$AZ,3,FALSE)),IF($X$1=6,(VLOOKUP(B466,'X6'!$B:$AZ,3,FALSE)),IF($X$1=7,(VLOOKUP(B466,'X7'!$B:$AZ,3,FALSE)),IF($X$1=8,(VLOOKUP(B466,'X8'!$B:$AZ,3,FALSE)),IF($X$1=9,(VLOOKUP(B466,'X9'!$B:$AZ,3,FALSE)),IF($X$1=10,(VLOOKUP(B466,'X10'!$B:$AZ,3,FALSE)),IF($X$1=11,(VLOOKUP(B466,'X11'!$B:$AZ,3,FALSE)),IF($X$1=12,(VLOOKUP(B466,'X12'!$B:$AZ,3,FALSE)),IF($X$1=13,(VLOOKUP(B466,'X13'!$B:$AZ,3,FALSE)),"B"))))))))))))))=TRUE," ",(IF($X$1=1,(VLOOKUP(B466,'X1'!$B:$AZ,3,FALSE)),IF($X$1=2,(VLOOKUP(B466,'X2'!$B:$AZ,3,FALSE)),IF($X$1=3,(VLOOKUP(B466,'X3'!$B:$AZ,3,FALSE)),IF($X$1=4,(VLOOKUP(B466,'X4'!$B:$AZ,3,FALSE)),IF($X$1=5,(VLOOKUP(B466,'X5'!$B:$AZ,3,FALSE)),IF($X$1=6,(VLOOKUP(B466,'X6'!$B:$AZ,3,FALSE)),IF($X$1=7,(VLOOKUP(B466,'X7'!$B:$AZ,3,FALSE)),IF($X$1=8,(VLOOKUP(B466,'X8'!$B:$AZ,3,FALSE)),IF($X$1=9,(VLOOKUP(B466,'X9'!$B:$AZ,3,FALSE)),IF($X$1=10,(VLOOKUP(B466,'X10'!$B:$AZ,3,FALSE)),IF($X$1=11,(VLOOKUP(B466,'X11'!$B:$AZ,3,FALSE)),IF($X$1=12,(VLOOKUP(B466,'X12'!$B:$AZ,3,FALSE)),IF($X$1=13,(VLOOKUP(B466,'X13'!$B:$AZ,3,FALSE)),"B")))))))))))))))</f>
        <v xml:space="preserve"> </v>
      </c>
      <c r="K466" s="183" t="str">
        <f ca="1">IF(ISERROR(IF($X$1=1,(VLOOKUP(B466,'X1'!$B:$AZ,5,FALSE)),IF($X$1=2,(VLOOKUP(B466,'X2'!$B:$AZ,5,FALSE)),IF($X$1=3,(VLOOKUP(B466,'X3'!$B:$AZ,5,FALSE)),IF($X$1=4,(VLOOKUP(B466,'X4'!$B:$AZ,5,FALSE)),IF($X$1=5,(VLOOKUP(B466,'X5'!$B:$AZ,5,FALSE)),IF($X$1=6,(VLOOKUP(B466,'X6'!$B:$AZ,5,FALSE)),IF($X$1=7,(VLOOKUP(B466,'X7'!$B:$AZ,5,FALSE)),IF($X$1=8,(VLOOKUP(B466,'X8'!$B:$AZ,5,FALSE)),IF($X$1=9,(VLOOKUP(B466,'X9'!$B:$AZ,5,FALSE)),IF($X$1=10,(VLOOKUP(B466,'X10'!$B:$AZ,5,FALSE)),IF($X$1=11,(VLOOKUP(B466,'X11'!$B:$AZ,5,FALSE)),IF($X$1=12,(VLOOKUP(B466,'X12'!$B:$AZ,5,FALSE)),IF($X$1=13,(VLOOKUP(B466,'X13'!$B:$AZ,5,FALSE)),"B"))))))))))))))=TRUE," ",(IF($X$1=1,(VLOOKUP(B466,'X1'!$B:$AZ,5,FALSE)),IF($X$1=2,(VLOOKUP(B466,'X2'!$B:$AZ,5,FALSE)),IF($X$1=3,(VLOOKUP(B466,'X3'!$B:$AZ,5,FALSE)),IF($X$1=4,(VLOOKUP(B466,'X4'!$B:$AZ,5,FALSE)),IF($X$1=5,(VLOOKUP(B466,'X5'!$B:$AZ,5,FALSE)),IF($X$1=6,(VLOOKUP(B466,'X6'!$B:$AZ,5,FALSE)),IF($X$1=7,(VLOOKUP(B466,'X7'!$B:$AZ,5,FALSE)),IF($X$1=8,(VLOOKUP(B466,'X8'!$B:$AZ,5,FALSE)),IF($X$1=9,(VLOOKUP(B466,'X9'!$B:$AZ,5,FALSE)),IF($X$1=10,(VLOOKUP(B466,'X10'!$B:$AZ,5,FALSE)),IF($X$1=11,(VLOOKUP(B466,'X11'!$B:$AZ,5,FALSE)),IF($X$1=12,(VLOOKUP(B466,'X12'!$B:$AZ,5,FALSE)),IF($X$1=13,(VLOOKUP(B466,'X13'!$B:$AZ,5,FALSE)),"B")))))))))))))))</f>
        <v xml:space="preserve"> </v>
      </c>
      <c r="L466" s="184" t="str">
        <f ca="1">IF(ISERROR(IF($X$1=1,(VLOOKUP(B466,'X1'!$B:$AZ,9,FALSE)),IF($X$1=2,(VLOOKUP(B466,'X2'!$B:$AZ,9,FALSE)),IF($X$1=3,(VLOOKUP(B466,'X3'!$B:$AZ,9,FALSE)),IF($X$1=4,(VLOOKUP(B466,'X4'!$B:$AZ,9,FALSE)),IF($X$1=5,(VLOOKUP(B466,'X5'!$B:$AZ,9,FALSE)),IF($X$1=6,(VLOOKUP(B466,'X6'!$B:$AZ,9,FALSE)),IF($X$1=7,(VLOOKUP(B466,'X7'!$B:$AZ,9,FALSE)),IF($X$1=8,(VLOOKUP(B466,'X8'!$B:$AZ,9,FALSE)),IF($X$1=9,(VLOOKUP(B466,'X9'!$B:$AZ,9,FALSE)),IF($X$1=10,(VLOOKUP(B466,'X10'!$B:$AZ,9,FALSE)),IF($X$1=11,(VLOOKUP(B466,'X11'!$B:$AZ,9,FALSE)),IF($X$1=12,(VLOOKUP(B466,'X12'!$B:$AZ,9,FALSE)),IF($X$1=13,(VLOOKUP(B466,'X13'!$B:$AZ,9,FALSE)),"B"))))))))))))))=TRUE," ",(IF($X$1=1,(VLOOKUP(B466,'X1'!$B:$AZ,9,FALSE)),IF($X$1=2,(VLOOKUP(B466,'X2'!$B:$AZ,9,FALSE)),IF($X$1=3,(VLOOKUP(B466,'X3'!$B:$AZ,9,FALSE)),IF($X$1=4,(VLOOKUP(B466,'X4'!$B:$AZ,9,FALSE)),IF($X$1=5,(VLOOKUP(B466,'X5'!$B:$AZ,9,FALSE)),IF($X$1=6,(VLOOKUP(B466,'X6'!$B:$AZ,9,FALSE)),IF($X$1=7,(VLOOKUP(B466,'X7'!$B:$AZ,9,FALSE)),IF($X$1=8,(VLOOKUP(B466,'X8'!$B:$AZ,9,FALSE)),IF($X$1=9,(VLOOKUP(B466,'X9'!$B:$AZ,9,FALSE)),IF($X$1=10,(VLOOKUP(B466,'X10'!$B:$AZ,9,FALSE)),IF($X$1=11,(VLOOKUP(B466,'X11'!$B:$AZ,9,FALSE)),IF($X$1=12,(VLOOKUP(B466,'X12'!$B:$AZ,9,FALSE)),IF($X$1=13,(VLOOKUP(B466,'X13'!$B:$AZ,9,FALSE)),"B")))))))))))))))</f>
        <v xml:space="preserve"> </v>
      </c>
      <c r="M466" s="184" t="str">
        <f ca="1">IF(ISERROR(IF($X$1=1,(VLOOKUP(B466,'X1'!$B:$AZ,10,FALSE)),IF($X$1=2,(VLOOKUP(B466,'X2'!$B:$AZ,10,FALSE)),IF($X$1=3,(VLOOKUP(B466,'X3'!$B:$AZ,10,FALSE)),IF($X$1=4,(VLOOKUP(B466,'X4'!$B:$AZ,10,FALSE)),IF($X$1=5,(VLOOKUP(B466,'X5'!$B:$AZ,10,FALSE)),IF($X$1=6,(VLOOKUP(B466,'X6'!$B:$AZ,10,FALSE)),IF($X$1=7,(VLOOKUP(B466,'X7'!$B:$AZ,10,FALSE)),IF($X$1=8,(VLOOKUP(B466,'X8'!$B:$AZ,10,FALSE)),IF($X$1=9,(VLOOKUP(B466,'X9'!$B:$AZ,10,FALSE)),IF($X$1=10,(VLOOKUP(B466,'X10'!$B:$AZ,10,FALSE)),IF($X$1=11,(VLOOKUP(B466,'X11'!$B:$AZ,10,FALSE)),IF($X$1=12,(VLOOKUP(B466,'X12'!$B:$AZ,10,FALSE)),IF($X$1=13,(VLOOKUP(B466,'X13'!$B:$AZ,10,FALSE)),"B"))))))))))))))=TRUE," ",(IF($X$1=1,(VLOOKUP(B466,'X1'!$B:$AZ,10,FALSE)),IF($X$1=2,(VLOOKUP(B466,'X2'!$B:$AZ,10,FALSE)),IF($X$1=3,(VLOOKUP(B466,'X3'!$B:$AZ,10,FALSE)),IF($X$1=4,(VLOOKUP(B466,'X4'!$B:$AZ,10,FALSE)),IF($X$1=5,(VLOOKUP(B466,'X5'!$B:$AZ,10,FALSE)),IF($X$1=6,(VLOOKUP(B466,'X6'!$B:$AZ,10,FALSE)),IF($X$1=7,(VLOOKUP(B466,'X7'!$B:$AZ,10,FALSE)),IF($X$1=8,(VLOOKUP(B466,'X8'!$B:$AZ,10,FALSE)),IF($X$1=9,(VLOOKUP(B466,'X9'!$B:$AZ,10,FALSE)),IF($X$1=10,(VLOOKUP(B466,'X10'!$B:$AZ,10,FALSE)),IF($X$1=11,(VLOOKUP(B466,'X11'!$B:$AZ,10,FALSE)),IF($X$1=12,(VLOOKUP(B466,'X12'!$B:$AZ,10,FALSE)),IF($X$1=13,(VLOOKUP(B466,'X13'!$B:$AZ,10,FALSE)),"B")))))))))))))))</f>
        <v xml:space="preserve"> </v>
      </c>
      <c r="N466" s="185" t="str">
        <f ca="1">IF(ISERROR(IF($X$1=1,(VLOOKUP(B466,'X1'!$B:$AZ,45,FALSE)),IF($X$1=2,(VLOOKUP(B466,'X2'!$B:$AZ,45,FALSE)),IF($X$1=3,(VLOOKUP(B466,'X3'!$B:$AZ,45,FALSE)),IF($X$1=4,(VLOOKUP(B466,'X4'!$B:$AZ,45,FALSE)),IF($X$1=5,(VLOOKUP(B466,'X5'!$B:$AZ,45,FALSE)),IF($X$1=6,(VLOOKUP(B466,'X6'!$B:$AZ,45,FALSE)),IF($X$1=7,(VLOOKUP(B466,'X7'!$B:$AZ,45,FALSE)),IF($X$1=8,(VLOOKUP(B466,'X8'!$B:$AZ,45,FALSE)),IF($X$1=9,(VLOOKUP(B466,'X9'!$B:$AZ,45,FALSE)),IF($X$1=10,(VLOOKUP(B466,'X10'!$B:$AZ,45,FALSE)),IF($X$1=11,(VLOOKUP(B466,'X11'!$B:$AZ,45,FALSE)),IF($X$1=12,(VLOOKUP(B466,'X12'!$B:$AZ,45,FALSE)),IF($X$1=13,(VLOOKUP(B466,'X13'!$B:$AZ,45,FALSE)),"B"))))))))))))))=TRUE," ",(IF($X$1=1,(VLOOKUP(B466,'X1'!$B:$AZ,45,FALSE)),IF($X$1=2,(VLOOKUP(B466,'X2'!$B:$AZ,45,FALSE)),IF($X$1=3,(VLOOKUP(B466,'X3'!$B:$AZ,45,FALSE)),IF($X$1=4,(VLOOKUP(B466,'X4'!$B:$AZ,45,FALSE)),IF($X$1=5,(VLOOKUP(B466,'X5'!$B:$AZ,45,FALSE)),IF($X$1=6,(VLOOKUP(B466,'X6'!$B:$AZ,45,FALSE)),IF($X$1=7,(VLOOKUP(B466,'X7'!$B:$AZ,45,FALSE)),IF($X$1=8,(VLOOKUP(B466,'X8'!$B:$AZ,45,FALSE)),IF($X$1=9,(VLOOKUP(B466,'X9'!$B:$AZ,45,FALSE)),IF($X$1=10,(VLOOKUP(B466,'X10'!$B:$AZ,45,FALSE)),IF($X$1=11,(VLOOKUP(B466,'X11'!$B:$AZ,45,FALSE)),IF($X$1=12,(VLOOKUP(B466,'X12'!$B:$AZ,45,FALSE)),IF($X$1=13,(VLOOKUP(B466,'X13'!$B:$AZ,45,FALSE)),"B")))))))))))))))</f>
        <v xml:space="preserve"> </v>
      </c>
      <c r="O466" s="184" t="str">
        <f ca="1">IF(ISERROR(IF($X$1=1,(VLOOKUP(B466,'X1'!$B:$AZ,11,FALSE)),IF($X$1=2,(VLOOKUP(B466,'X2'!$B:$AZ,11,FALSE)),IF($X$1=3,(VLOOKUP(B466,'X3'!$B:$AZ,11,FALSE)),IF($X$1=4,(VLOOKUP(B466,'X4'!$B:$AZ,11,FALSE)),IF($X$1=5,(VLOOKUP(B466,'X5'!$B:$AZ,11,FALSE)),IF($X$1=6,(VLOOKUP(B466,'X6'!$B:$AZ,11,FALSE)),IF($X$1=7,(VLOOKUP(B466,'X7'!$B:$AZ,11,FALSE)),IF($X$1=8,(VLOOKUP(B466,'X8'!$B:$AZ,11,FALSE)),IF($X$1=9,(VLOOKUP(B466,'X9'!$B:$AZ,11,FALSE)),IF($X$1=10,(VLOOKUP(B466,'X10'!$B:$AZ,11,FALSE)),IF($X$1=11,(VLOOKUP(B466,'X11'!$B:$AZ,11,FALSE)),IF($X$1=12,(VLOOKUP(B466,'X12'!$B:$AZ,11,FALSE)),IF($X$1=13,(VLOOKUP(B466,'X13'!$B:$AZ,11,FALSE)),"B"))))))))))))))=TRUE," ",(IF($X$1=1,(VLOOKUP(B466,'X1'!$B:$AZ,11,FALSE)),IF($X$1=2,(VLOOKUP(B466,'X2'!$B:$AZ,11,FALSE)),IF($X$1=3,(VLOOKUP(B466,'X3'!$B:$AZ,11,FALSE)),IF($X$1=4,(VLOOKUP(B466,'X4'!$B:$AZ,11,FALSE)),IF($X$1=5,(VLOOKUP(B466,'X5'!$B:$AZ,11,FALSE)),IF($X$1=6,(VLOOKUP(B466,'X6'!$B:$AZ,11,FALSE)),IF($X$1=7,(VLOOKUP(B466,'X7'!$B:$AZ,11,FALSE)),IF($X$1=8,(VLOOKUP(B466,'X8'!$B:$AZ,11,FALSE)),IF($X$1=9,(VLOOKUP(B466,'X9'!$B:$AZ,11,FALSE)),IF($X$1=10,(VLOOKUP(B466,'X10'!$B:$AZ,11,FALSE)),IF($X$1=11,(VLOOKUP(B466,'X11'!$B:$AZ,11,FALSE)),IF($X$1=12,(VLOOKUP(B466,'X12'!$B:$AZ,11,FALSE)),IF($X$1=13,(VLOOKUP(B466,'X13'!$B:$AZ,11,FALSE)),"B")))))))))))))))</f>
        <v xml:space="preserve"> </v>
      </c>
      <c r="P466" s="184" t="str">
        <f ca="1">IF(ISERROR(IF($X$1=1,(VLOOKUP(B466,'X1'!$B:$AZ,12,FALSE)),IF($X$1=2,(VLOOKUP(B466,'X2'!$B:$AZ,12,FALSE)),IF($X$1=3,(VLOOKUP(B466,'X3'!$B:$AZ,12,FALSE)),IF($X$1=4,(VLOOKUP(B466,'X4'!$B:$AZ,12,FALSE)),IF($X$1=5,(VLOOKUP(B466,'X5'!$B:$AZ,12,FALSE)),IF($X$1=6,(VLOOKUP(B466,'X6'!$B:$AZ,12,FALSE)),IF($X$1=7,(VLOOKUP(B466,'X7'!$B:$AZ,12,FALSE)),IF($X$1=8,(VLOOKUP(B466,'X8'!$B:$AZ,12,FALSE)),IF($X$1=9,(VLOOKUP(B466,'X9'!$B:$AZ,12,FALSE)),IF($X$1=10,(VLOOKUP(B466,'X10'!$B:$AZ,12,FALSE)),IF($X$1=11,(VLOOKUP(B466,'X11'!$B:$AZ,12,FALSE)),IF($X$1=12,(VLOOKUP(B466,'X12'!$B:$AZ,12,FALSE)),IF($X$1=13,(VLOOKUP(B466,'X13'!$B:$AZ,12,FALSE)),"B"))))))))))))))=TRUE," ",(IF($X$1=1,(VLOOKUP(B466,'X1'!$B:$AZ,12,FALSE)),IF($X$1=2,(VLOOKUP(B466,'X2'!$B:$AZ,12,FALSE)),IF($X$1=3,(VLOOKUP(B466,'X3'!$B:$AZ,12,FALSE)),IF($X$1=4,(VLOOKUP(B466,'X4'!$B:$AZ,12,FALSE)),IF($X$1=5,(VLOOKUP(B466,'X5'!$B:$AZ,12,FALSE)),IF($X$1=6,(VLOOKUP(B466,'X6'!$B:$AZ,12,FALSE)),IF($X$1=7,(VLOOKUP(B466,'X7'!$B:$AZ,12,FALSE)),IF($X$1=8,(VLOOKUP(B466,'X8'!$B:$AZ,12,FALSE)),IF($X$1=9,(VLOOKUP(B466,'X9'!$B:$AZ,12,FALSE)),IF($X$1=10,(VLOOKUP(B466,'X10'!$B:$AZ,12,FALSE)),IF($X$1=11,(VLOOKUP(B466,'X11'!$B:$AZ,12,FALSE)),IF($X$1=12,(VLOOKUP(B466,'X12'!$B:$AZ,12,FALSE)),IF($X$1=13,(VLOOKUP(B466,'X13'!$B:$AZ,12,FALSE)),"B")))))))))))))))</f>
        <v xml:space="preserve"> </v>
      </c>
      <c r="Q466" s="185" t="str">
        <f ca="1">IF(ISERROR(IF($X$1=1,(VLOOKUP(B466,'X1'!$B:$AZ,46,FALSE)),IF($X$1=2,(VLOOKUP(B466,'X2'!$B:$AZ,46,FALSE)),IF($X$1=3,(VLOOKUP(B466,'X3'!$B:$AZ,46,FALSE)),IF($X$1=4,(VLOOKUP(B466,'X4'!$B:$AZ,46,FALSE)),IF($X$1=5,(VLOOKUP(B466,'X5'!$B:$AZ,46,FALSE)),IF($X$1=6,(VLOOKUP(B466,'X6'!$B:$AZ,46,FALSE)),IF($X$1=7,(VLOOKUP(B466,'X7'!$B:$AZ,46,FALSE)),IF($X$1=8,(VLOOKUP(B466,'X8'!$B:$AZ,46,FALSE)),IF($X$1=9,(VLOOKUP(B466,'X9'!$B:$AZ,46,FALSE)),IF($X$1=10,(VLOOKUP(B466,'X10'!$B:$AZ,46,FALSE)),IF($X$1=11,(VLOOKUP(B466,'X11'!$B:$AZ,46,FALSE)),IF($X$1=12,(VLOOKUP(B466,'X12'!$B:$AZ,46,FALSE)),IF($X$1=13,(VLOOKUP(B466,'X13'!$B:$AZ,46,FALSE)),"B"))))))))))))))=TRUE," ",(IF($X$1=1,(VLOOKUP(B466,'X1'!$B:$AZ,46,FALSE)),IF($X$1=2,(VLOOKUP(B466,'X2'!$B:$AZ,46,FALSE)),IF($X$1=3,(VLOOKUP(B466,'X3'!$B:$AZ,46,FALSE)),IF($X$1=4,(VLOOKUP(B466,'X4'!$B:$AZ,46,FALSE)),IF($X$1=5,(VLOOKUP(B466,'X5'!$B:$AZ,46,FALSE)),IF($X$1=6,(VLOOKUP(B466,'X6'!$B:$AZ,46,FALSE)),IF($X$1=7,(VLOOKUP(B466,'X7'!$B:$AZ,46,FALSE)),IF($X$1=8,(VLOOKUP(B466,'X8'!$B:$AZ,46,FALSE)),IF($X$1=9,(VLOOKUP(B466,'X9'!$B:$AZ,46,FALSE)),IF($X$1=10,(VLOOKUP(B466,'X10'!$B:$AZ,46,FALSE)),IF($X$1=11,(VLOOKUP(B466,'X11'!$B:$AZ,46,FALSE)),IF($X$1=12,(VLOOKUP(B466,'X12'!$B:$AZ,46,FALSE)),IF($X$1=13,(VLOOKUP(B466,'X13'!$B:$AZ,46,FALSE)),"B")))))))))))))))</f>
        <v xml:space="preserve"> </v>
      </c>
      <c r="R466" s="185" t="str">
        <f ca="1">IF(ISERROR(IF($X$1=1,(VLOOKUP(B466,'X1'!$B:$AZ,15,FALSE)),IF($X$1=2,(VLOOKUP(B466,'X2'!$B:$AZ,15,FALSE)),IF($X$1=3,(VLOOKUP(B466,'X3'!$B:$AZ,15,FALSE)),IF($X$1=4,(VLOOKUP(B466,'X4'!$B:$AZ,15,FALSE)),IF($X$1=5,(VLOOKUP(B466,'X5'!$B:$AZ,15,FALSE)),IF($X$1=6,(VLOOKUP(B466,'X6'!$B:$AZ,15,FALSE)),IF($X$1=7,(VLOOKUP(B466,'X7'!$B:$AZ,15,FALSE)),IF($X$1=8,(VLOOKUP(B466,'X8'!$B:$AZ,15,FALSE)),IF($X$1=9,(VLOOKUP(B466,'X9'!$B:$AZ,15,FALSE)),IF($X$1=10,(VLOOKUP(B466,'X10'!$B:$AZ,15,FALSE)),IF($X$1=11,(VLOOKUP(B466,'X11'!$B:$AZ,15,FALSE)),IF($X$1=12,(VLOOKUP(B466,'X12'!$B:$AZ,15,FALSE)),IF($X$1=13,(VLOOKUP(B466,'X13'!$B:$AZ,15,FALSE)),"B"))))))))))))))=TRUE," ",(IF($X$1=1,(VLOOKUP(B466,'X1'!$B:$AZ,15,FALSE)),IF($X$1=2,(VLOOKUP(B466,'X2'!$B:$AZ,15,FALSE)),IF($X$1=3,(VLOOKUP(B466,'X3'!$B:$AZ,15,FALSE)),IF($X$1=4,(VLOOKUP(B466,'X4'!$B:$AZ,15,FALSE)),IF($X$1=5,(VLOOKUP(B466,'X5'!$B:$AZ,15,FALSE)),IF($X$1=6,(VLOOKUP(B466,'X6'!$B:$AZ,15,FALSE)),IF($X$1=7,(VLOOKUP(B466,'X7'!$B:$AZ,15,FALSE)),IF($X$1=8,(VLOOKUP(B466,'X8'!$B:$AZ,15,FALSE)),IF($X$1=9,(VLOOKUP(B466,'X9'!$B:$AZ,15,FALSE)),IF($X$1=10,(VLOOKUP(B466,'X10'!$B:$AZ,15,FALSE)),IF($X$1=11,(VLOOKUP(B466,'X11'!$B:$AZ,15,FALSE)),IF($X$1=12,(VLOOKUP(B466,'X12'!$B:$AZ,15,FALSE)),IF($X$1=13,(VLOOKUP(B466,'X13'!$B:$AZ,15,FALSE)),"B")))))))))))))))</f>
        <v xml:space="preserve"> </v>
      </c>
      <c r="S466" s="185" t="str">
        <f ca="1">IF(ISERROR(IF((IF($X$1=1,(VLOOKUP(B466,'X1'!$B:$AZ,14,FALSE)),(IF($X$1=2,(VLOOKUP(B466,'X2'!$B:$AZ,14,FALSE)),(IF($X$1=3,(VLOOKUP(B466,'X3'!$B:$AZ,14,FALSE)),(IF($X$1=4,(VLOOKUP(B466,'X4'!$B:$AZ,14,FALSE)),(IF($X$1=5,(VLOOKUP(B466,'X5'!$B:$AZ,14,FALSE)),(IF($X$1=6,(VLOOKUP(B466,'X6'!$B:$AZ,14,FALSE)),(IF($X$1=7,(VLOOKUP(B466,'X7'!$B:$AZ,14,FALSE)),(IF($X$1=8,(VLOOKUP(B466,'X8'!$B:$AZ,14,FALSE)),(IF($X$1=9,(VLOOKUP(B466,'X9'!$B:$AZ,14,FALSE)),(IF($X$1=10,(VLOOKUP(B466,'X10'!$B:$AZ,14,FALSE)),(IF($X$1=11,(VLOOKUP(B466,'X11'!$B:$AZ,14,FALSE)),(IF($X$1=12,(VLOOKUP(B466,'X12'!$B:$AZ,14,FALSE)),(VLOOKUP(B466,'X13'!$B:$AZ,14,FALSE))))))))))))))))))))))))))=$V$1," ",(IF($X$1=1,(VLOOKUP(B466,'X1'!$B:$AZ,14,FALSE)),(IF($X$1=2,(VLOOKUP(B466,'X2'!$B:$AZ,14,FALSE)),(IF($X$1=3,(VLOOKUP(B466,'X3'!$B:$AZ,14,FALSE)),(IF($X$1=4,(VLOOKUP(B466,'X4'!$B:$AZ,14,FALSE)),(IF($X$1=5,(VLOOKUP(B466,'X5'!$B:$AZ,14,FALSE)),(IF($X$1=6,(VLOOKUP(B466,'X6'!$B:$AZ,14,FALSE)),(IF($X$1=7,(VLOOKUP(B466,'X7'!$B:$AZ,14,FALSE)),(IF($X$1=8,(VLOOKUP(B466,'X8'!$B:$AZ,14,FALSE)),(IF($X$1=9,(VLOOKUP(B466,'X9'!$B:$AZ,14,FALSE)),(IF($X$1=10,(VLOOKUP(B466,'X10'!$B:$AZ,14,FALSE)),(IF($X$1=11,(VLOOKUP(B466,'X11'!$B:$AZ,14,FALSE)),(IF($X$1=12,(VLOOKUP(B466,'X12'!$B:$AZ,14,FALSE)),(VLOOKUP(B466,'X13'!$B:$AZ,14,FALSE))))))))))))))))))))))))))))=TRUE," ",(IF((IF($X$1=1,(VLOOKUP(B466,'X1'!$B:$AZ,14,FALSE)),(IF($X$1=2,(VLOOKUP(B466,'X2'!$B:$AZ,14,FALSE)),(IF($X$1=3,(VLOOKUP(B466,'X3'!$B:$AZ,14,FALSE)),(IF($X$1=4,(VLOOKUP(B466,'X4'!$B:$AZ,14,FALSE)),(IF($X$1=5,(VLOOKUP(B466,'X5'!$B:$AZ,14,FALSE)),(IF($X$1=6,(VLOOKUP(B466,'X6'!$B:$AZ,14,FALSE)),(IF($X$1=7,(VLOOKUP(B466,'X7'!$B:$AZ,14,FALSE)),(IF($X$1=8,(VLOOKUP(B466,'X8'!$B:$AZ,14,FALSE)),(IF($X$1=9,(VLOOKUP(B466,'X9'!$B:$AZ,14,FALSE)),(IF($X$1=10,(VLOOKUP(B466,'X10'!$B:$AZ,14,FALSE)),(IF($X$1=11,(VLOOKUP(B466,'X11'!$B:$AZ,14,FALSE)),(IF($X$1=12,(VLOOKUP(B466,'X12'!$B:$AZ,14,FALSE)),(VLOOKUP(B466,'X13'!$B:$AZ,14,FALSE))))))))))))))))))))))))))=$V$1," ",(IF($X$1=1,(VLOOKUP(B466,'X1'!$B:$AZ,14,FALSE)),(IF($X$1=2,(VLOOKUP(B466,'X2'!$B:$AZ,14,FALSE)),(IF($X$1=3,(VLOOKUP(B466,'X3'!$B:$AZ,14,FALSE)),(IF($X$1=4,(VLOOKUP(B466,'X4'!$B:$AZ,14,FALSE)),(IF($X$1=5,(VLOOKUP(B466,'X5'!$B:$AZ,14,FALSE)),(IF($X$1=6,(VLOOKUP(B466,'X6'!$B:$AZ,14,FALSE)),(IF($X$1=7,(VLOOKUP(B466,'X7'!$B:$AZ,14,FALSE)),(IF($X$1=8,(VLOOKUP(B466,'X8'!$B:$AZ,14,FALSE)),(IF($X$1=9,(VLOOKUP(B466,'X9'!$B:$AZ,14,FALSE)),(IF($X$1=10,(VLOOKUP(B466,'X10'!$B:$AZ,14,FALSE)),(IF($X$1=11,(VLOOKUP(B466,'X11'!$B:$AZ,14,FALSE)),(IF($X$1=12,(VLOOKUP(B466,'X12'!$B:$AZ,14,FALSE)),(VLOOKUP(B466,'X13'!$B:$AZ,14,FALSE)))))))))))))))))))))))))))))</f>
        <v xml:space="preserve"> </v>
      </c>
    </row>
    <row r="467" spans="1:19" ht="14.1" customHeight="1" x14ac:dyDescent="0.2">
      <c r="A467" s="156" t="s">
        <v>1058</v>
      </c>
      <c r="B467" s="122" t="str">
        <f>IF(ISERROR(IF($U$16=1,(VLOOKUP(A467,$AC$89:$AH$125,2,FALSE)),IF((IF($X$1=1,'X1'!B426,(IF($X$1=2,'X2'!B426,(IF($X$1=3,'X3'!B426,(IF($X$1=4,'X4'!B426,(IF($X$1=5,'X5'!B426,(IF($X$1=6,'X6'!B426,(IF($X$1=7,'X7'!B426,(IF($X$1=8,'X8'!B426,(IF($X$1=9,'X9'!B426,(IF($X$1=10,'X10'!B426,(IF($X$1=11,'X11'!B426,(IF($X$1=12,'X12'!B426,'X13'!B426))))))))))))))))))))))))="","",(IF($X$1=1,'X1'!B426,(IF($X$1=2,'X2'!B426,(IF($X$1=3,'X3'!B426,(IF($X$1=4,'X4'!B426,(IF($X$1=5,'X5'!B426,(IF($X$1=6,'X6'!B426,(IF($X$1=7,'X7'!B426,(IF($X$1=8,'X8'!B426,(IF($X$1=9,'X9'!B426,(IF($X$1=10,'X10'!B426,(IF($X$1=11,'X11'!B426,(IF($X$1=12,'X12'!B426,'X13'!B426)))))))))))))))))))))))))))=TRUE," ",(IF($U$16=1,(VLOOKUP(A467,$AC$89:$AH$125,2,FALSE)),IF((IF($X$1=1,'X1'!B426,(IF($X$1=2,'X2'!B426,(IF($X$1=3,'X3'!B426,(IF($X$1=4,'X4'!B426,(IF($X$1=5,'X5'!B426,(IF($X$1=6,'X6'!B426,(IF($X$1=7,'X7'!B426,(IF($X$1=8,'X8'!B426,(IF($X$1=9,'X9'!B426,(IF($X$1=10,'X10'!B426,(IF($X$1=11,'X11'!B426,(IF($X$1=12,'X12'!B426,'X13'!B426))))))))))))))))))))))))="","",(IF($X$1=1,'X1'!B426,(IF($X$1=2,'X2'!B426,(IF($X$1=3,'X3'!B426,(IF($X$1=4,'X4'!B426,(IF($X$1=5,'X5'!B426,(IF($X$1=6,'X6'!B426,(IF($X$1=7,'X7'!B426,(IF($X$1=8,'X8'!B426,(IF($X$1=9,'X9'!B426,(IF($X$1=10,'X10'!B426,(IF($X$1=11,'X11'!B426,(IF($X$1=12,'X12'!B426,'X13'!B426))))))))))))))))))))))))))))</f>
        <v/>
      </c>
      <c r="C467" s="181" t="str">
        <f ca="1">IF(ISERROR(IF($X$1=1,(VLOOKUP(B467,'X1'!$B:$AZ,47,FALSE)),IF($X$1=2,(VLOOKUP(B467,'X2'!$B:$AZ,47,FALSE)),IF($X$1=3,(VLOOKUP(B467,'X3'!$B:$AZ,47,FALSE)),IF($X$1=4,(VLOOKUP(B467,'X4'!$B:$AZ,47,FALSE)),IF($X$1=5,(VLOOKUP(B467,'X5'!$B:$AZ,47,FALSE)),IF($X$1=6,(VLOOKUP(B467,'X6'!$B:$AZ,47,FALSE)),IF($X$1=7,(VLOOKUP(B467,'X7'!$B:$AZ,47,FALSE)),IF($X$1=8,(VLOOKUP(B467,'X8'!$B:$AZ,47,FALSE)),IF($X$1=9,(VLOOKUP(B467,'X9'!$B:$AZ,47,FALSE)),IF($X$1=10,(VLOOKUP(B467,'X10'!$B:$AZ,47,FALSE)),IF($X$1=11,(VLOOKUP(B467,'X11'!$B:$AZ,47,FALSE)),IF($X$1=12,(VLOOKUP(B467,'X12'!$B:$AZ,47,FALSE)),IF($X$1=13,(VLOOKUP(B467,'X13'!$B:$AZ,47,FALSE)),"B"))))))))))))))=TRUE," ",(IF($X$1=1,(VLOOKUP(B467,'X1'!$B:$AZ,47,FALSE)),IF($X$1=2,(VLOOKUP(B467,'X2'!$B:$AZ,47,FALSE)),IF($X$1=3,(VLOOKUP(B467,'X3'!$B:$AZ,47,FALSE)),IF($X$1=4,(VLOOKUP(B467,'X4'!$B:$AZ,47,FALSE)),IF($X$1=5,(VLOOKUP(B467,'X5'!$B:$AZ,47,FALSE)),IF($X$1=6,(VLOOKUP(B467,'X6'!$B:$AZ,47,FALSE)),IF($X$1=7,(VLOOKUP(B467,'X7'!$B:$AZ,47,FALSE)),IF($X$1=8,(VLOOKUP(B467,'X8'!$B:$AZ,47,FALSE)),IF($X$1=9,(VLOOKUP(B467,'X9'!$B:$AZ,47,FALSE)),IF($X$1=10,(VLOOKUP(B467,'X10'!$B:$AZ,47,FALSE)),IF($X$1=11,(VLOOKUP(B467,'X11'!$B:$AZ,47,FALSE)),IF($X$1=12,(VLOOKUP(B467,'X12'!$B:$AZ,47,FALSE)),IF($X$1=13,(VLOOKUP(B467,'X13'!$B:$AZ,47,FALSE)),"B")))))))))))))))</f>
        <v xml:space="preserve"> </v>
      </c>
      <c r="D467" s="181" t="str">
        <f ca="1">IF(ISERROR(IF($X$1=1,(VLOOKUP(B467,'X1'!$B:$AP,41,FALSE)),IF($X$1=2,(VLOOKUP(B467,'X2'!$B:$AP,41,FALSE)),IF($X$1=3,(VLOOKUP(B467,'X3'!$B:$AP,41,FALSE)),IF($X$1=4,(VLOOKUP(B467,'X4'!$B:$AP,41,FALSE)),IF($X$1=5,(VLOOKUP(B467,'X5'!$B:$AP,41,FALSE)),IF($X$1=6,(VLOOKUP(B467,'X6'!$B:$AP,41,FALSE)),IF($X$1=7,(VLOOKUP(B467,'X7'!$B:$AP,41,FALSE)),IF($X$1=8,(VLOOKUP(B467,'X8'!$B:$AP,41,FALSE)),IF($X$1=9,(VLOOKUP(B467,'X9'!$B:$AP,41,FALSE)),IF($X$1=10,(VLOOKUP(B467,'X10'!$B:$AP,41,FALSE)),IF($X$1=11,(VLOOKUP(B467,'X11'!$B:$AP,41,FALSE)),IF($X$1=12,(VLOOKUP(B467,'X12'!$B:$AP,41,FALSE)),IF($X$1=13,(VLOOKUP(B467,'X13'!$B:$AP,41,FALSE)),"B"))))))))))))))=TRUE," ",(IF($X$1=1,(VLOOKUP(B467,'X1'!$B:$AP,41,FALSE)),IF($X$1=2,(VLOOKUP(B467,'X2'!$B:$AP,41,FALSE)),IF($X$1=3,(VLOOKUP(B467,'X3'!$B:$AP,41,FALSE)),IF($X$1=4,(VLOOKUP(B467,'X4'!$B:$AP,41,FALSE)),IF($X$1=5,(VLOOKUP(B467,'X5'!$B:$AP,41,FALSE)),IF($X$1=6,(VLOOKUP(B467,'X6'!$B:$AP,41,FALSE)),IF($X$1=7,(VLOOKUP(B467,'X7'!$B:$AP,41,FALSE)),IF($X$1=8,(VLOOKUP(B467,'X8'!$B:$AP,41,FALSE)),IF($X$1=9,(VLOOKUP(B467,'X9'!$B:$AP,41,FALSE)),IF($X$1=10,(VLOOKUP(B467,'X10'!$B:$AP,41,FALSE)),IF($X$1=11,(VLOOKUP(B467,'X11'!$B:$AP,41,FALSE)),IF($X$1=12,(VLOOKUP(B467,'X12'!$B:$AP,41,FALSE)),IF($X$1=13,(VLOOKUP(B467,'X13'!$B:$AP,41,FALSE)),"B")))))))))))))))</f>
        <v xml:space="preserve"> </v>
      </c>
      <c r="E467" s="182" t="str">
        <f ca="1">IF(ISERROR(IF($X$1=1,(VLOOKUP(B467,'X1'!$B:$AP,7,FALSE)),IF($X$1=2,(VLOOKUP(B467,'X2'!$B:$AP,7,FALSE)),IF($X$1=3,(VLOOKUP(B467,'X3'!$B:$AP,7,FALSE)),IF($X$1=4,(VLOOKUP(B467,'X4'!$B:$AP,7,FALSE)),IF($X$1=5,(VLOOKUP(B467,'X5'!$B:$AP,7,FALSE)),IF($X$1=6,(VLOOKUP(B467,'X6'!$B:$AP,7,FALSE)),IF($X$1=7,(VLOOKUP(B467,'X7'!$B:$AP,7,FALSE)),IF($X$1=8,(VLOOKUP(B467,'X8'!$B:$AP,7,FALSE)),IF($X$1=9,(VLOOKUP(B467,'X9'!$B:$AP,7,FALSE)),IF($X$1=10,(VLOOKUP(B467,'X10'!$B:$AP,7,FALSE)),IF($X$1=11,(VLOOKUP(B467,'X11'!$B:$AP,7,FALSE)),IF($X$1=12,(VLOOKUP(B467,'X12'!$B:$AP,7,FALSE)),IF($X$1=13,(VLOOKUP(B467,'X13'!$B:$AP,7,FALSE)),"B"))))))))))))))=TRUE," ",(IF($X$1=1,(VLOOKUP(B467,'X1'!$B:$AP,7,FALSE)),IF($X$1=2,(VLOOKUP(B467,'X2'!$B:$AP,7,FALSE)),IF($X$1=3,(VLOOKUP(B467,'X3'!$B:$AP,7,FALSE)),IF($X$1=4,(VLOOKUP(B467,'X4'!$B:$AP,7,FALSE)),IF($X$1=5,(VLOOKUP(B467,'X5'!$B:$AP,7,FALSE)),IF($X$1=6,(VLOOKUP(B467,'X6'!$B:$AP,7,FALSE)),IF($X$1=7,(VLOOKUP(B467,'X7'!$B:$AP,7,FALSE)),IF($X$1=8,(VLOOKUP(B467,'X8'!$B:$AP,7,FALSE)),IF($X$1=9,(VLOOKUP(B467,'X9'!$B:$AP,7,FALSE)),IF($X$1=10,(VLOOKUP(B467,'X10'!$B:$AP,7,FALSE)),IF($X$1=11,(VLOOKUP(B467,'X11'!$B:$AP,7,FALSE)),IF($X$1=12,(VLOOKUP(B467,'X12'!$B:$AP,7,FALSE)),IF($X$1=13,(VLOOKUP(B467,'X13'!$B:$AP,7,FALSE)),"B")))))))))))))))</f>
        <v xml:space="preserve"> </v>
      </c>
      <c r="F467" s="182" t="str">
        <f ca="1">IF(ISERROR(IF((IF($X$1=1,(VLOOKUP(B467,'X1'!$B:$AO,6,FALSE)),(IF($X$1=2,(VLOOKUP(B467,'X2'!$B:$AO,6,FALSE)),(IF($X$1=3,(VLOOKUP(B467,'X3'!$B:$AO,6,FALSE)),(IF($X$1=4,(VLOOKUP(B467,'X4'!$B:$AO,6,FALSE)),(IF($X$1=5,(VLOOKUP(B467,'X5'!$B:$AO,6,FALSE)),(IF($X$1=6,(VLOOKUP(B467,'X6'!$B:$AO,6,FALSE)),(IF($X$1=7,(VLOOKUP(B467,'X7'!$B:$AO,6,FALSE)),(IF($X$1=8,(VLOOKUP(B467,'X8'!$B:$AO,6,FALSE)),(IF($X$1=9,(VLOOKUP(B467,'X9'!$B:$AO,6,FALSE)),(IF($X$1=10,(VLOOKUP(B467,'X10'!$B:$AO,6,FALSE)),(IF($X$1=11,(VLOOKUP(B467,'X11'!$B:$AO,6,FALSE)),(IF($X$1=12,(VLOOKUP(B467,'X12'!$B:$AO,6,FALSE)),(VLOOKUP(B467,'X13'!$B:$AO,6,FALSE))))))))))))))))))))))))))=$V$1," ",(IF($X$1=1,(VLOOKUP(B467,'X1'!$B:$AO,6,FALSE)),(IF($X$1=2,(VLOOKUP(B467,'X2'!$B:$AO,6,FALSE)),(IF($X$1=3,(VLOOKUP(B467,'X3'!$B:$AO,6,FALSE)),(IF($X$1=4,(VLOOKUP(B467,'X4'!$B:$AO,6,FALSE)),(IF($X$1=5,(VLOOKUP(B467,'X5'!$B:$AO,6,FALSE)),(IF($X$1=6,(VLOOKUP(B467,'X6'!$B:$AO,6,FALSE)),(IF($X$1=7,(VLOOKUP(B467,'X7'!$B:$AO,6,FALSE)),(IF($X$1=8,(VLOOKUP(B467,'X8'!$B:$AO,6,FALSE)),(IF($X$1=9,(VLOOKUP(B467,'X9'!$B:$AO,6,FALSE)),(IF($X$1=10,(VLOOKUP(B467,'X10'!$B:$AO,6,FALSE)),(IF($X$1=11,(VLOOKUP(B467,'X11'!$B:$AO,6,FALSE)),(IF($X$1=12,(VLOOKUP(B467,'X12'!$B:$AO,6,FALSE)),(VLOOKUP(B467,'X13'!$B:$AO,6,FALSE))))))))))))))))))))))))))))=TRUE," ",(IF((IF($X$1=1,(VLOOKUP(B467,'X1'!$B:$AO,6,FALSE)),(IF($X$1=2,(VLOOKUP(B467,'X2'!$B:$AO,6,FALSE)),(IF($X$1=3,(VLOOKUP(B467,'X3'!$B:$AO,6,FALSE)),(IF($X$1=4,(VLOOKUP(B467,'X4'!$B:$AO,6,FALSE)),(IF($X$1=5,(VLOOKUP(B467,'X5'!$B:$AO,6,FALSE)),(IF($X$1=6,(VLOOKUP(B467,'X6'!$B:$AO,6,FALSE)),(IF($X$1=7,(VLOOKUP(B467,'X7'!$B:$AO,6,FALSE)),(IF($X$1=8,(VLOOKUP(B467,'X8'!$B:$AO,6,FALSE)),(IF($X$1=9,(VLOOKUP(B467,'X9'!$B:$AO,6,FALSE)),(IF($X$1=10,(VLOOKUP(B467,'X10'!$B:$AO,6,FALSE)),(IF($X$1=11,(VLOOKUP(B467,'X11'!$B:$AO,6,FALSE)),(IF($X$1=12,(VLOOKUP(B467,'X12'!$B:$AO,6,FALSE)),(VLOOKUP(B467,'X13'!$B:$AO,6,FALSE))))))))))))))))))))))))))=$V$1," ",(IF($X$1=1,(VLOOKUP(B467,'X1'!$B:$AO,6,FALSE)),(IF($X$1=2,(VLOOKUP(B467,'X2'!$B:$AO,6,FALSE)),(IF($X$1=3,(VLOOKUP(B467,'X3'!$B:$AO,6,FALSE)),(IF($X$1=4,(VLOOKUP(B467,'X4'!$B:$AO,6,FALSE)),(IF($X$1=5,(VLOOKUP(B467,'X5'!$B:$AO,6,FALSE)),(IF($X$1=6,(VLOOKUP(B467,'X6'!$B:$AO,6,FALSE)),(IF($X$1=7,(VLOOKUP(B467,'X7'!$B:$AO,6,FALSE)),(IF($X$1=8,(VLOOKUP(B467,'X8'!$B:$AO,6,FALSE)),(IF($X$1=9,(VLOOKUP(B467,'X9'!$B:$AO,6,FALSE)),(IF($X$1=10,(VLOOKUP(B467,'X10'!$B:$AO,6,FALSE)),(IF($X$1=11,(VLOOKUP(B467,'X11'!$B:$AO,6,FALSE)),(IF($X$1=12,(VLOOKUP(B467,'X12'!$B:$AO,6,FALSE)),(VLOOKUP(B467,'X13'!$B:$AO,6,FALSE)))))))))))))))))))))))))))))</f>
        <v xml:space="preserve"> </v>
      </c>
      <c r="G467" s="182" t="str">
        <f ca="1">IF(ISERROR(IF($X$1=1,(VLOOKUP(B467,'X1'!$B:$AZ,44,FALSE)),IF($X$1=2,(VLOOKUP(B467,'X2'!$B:$AZ,44,FALSE)),IF($X$1=3,(VLOOKUP(B467,'X3'!$B:$AZ,44,FALSE)),IF($X$1=4,(VLOOKUP(B467,'X4'!$B:$AZ,44,FALSE)),IF($X$1=5,(VLOOKUP(B467,'X5'!$B:$AZ,44,FALSE)),IF($X$1=6,(VLOOKUP(B467,'X6'!$B:$AZ,44,FALSE)),IF($X$1=7,(VLOOKUP(B467,'X7'!$B:$AZ,44,FALSE)),IF($X$1=8,(VLOOKUP(B467,'X8'!$B:$AZ,44,FALSE)),IF($X$1=9,(VLOOKUP(B467,'X9'!$B:$AZ,44,FALSE)),IF($X$1=10,(VLOOKUP(B467,'X10'!$B:$AZ,44,FALSE)),IF($X$1=11,(VLOOKUP(B467,'X11'!$B:$AZ,44,FALSE)),IF($X$1=12,(VLOOKUP(B467,'X12'!$B:$AZ,44,FALSE)),IF($X$1=13,(VLOOKUP(B467,'X13'!$B:$AZ,44,FALSE)),"B"))))))))))))))=TRUE," ",(IF($X$1=1,(VLOOKUP(B467,'X1'!$B:$AZ,44,FALSE)),IF($X$1=2,(VLOOKUP(B467,'X2'!$B:$AZ,44,FALSE)),IF($X$1=3,(VLOOKUP(B467,'X3'!$B:$AZ,44,FALSE)),IF($X$1=4,(VLOOKUP(B467,'X4'!$B:$AZ,44,FALSE)),IF($X$1=5,(VLOOKUP(B467,'X5'!$B:$AZ,44,FALSE)),IF($X$1=6,(VLOOKUP(B467,'X6'!$B:$AZ,44,FALSE)),IF($X$1=7,(VLOOKUP(B467,'X7'!$B:$AZ,44,FALSE)),IF($X$1=8,(VLOOKUP(B467,'X8'!$B:$AZ,44,FALSE)),IF($X$1=9,(VLOOKUP(B467,'X9'!$B:$AZ,44,FALSE)),IF($X$1=10,(VLOOKUP(B467,'X10'!$B:$AZ,44,FALSE)),IF($X$1=11,(VLOOKUP(B467,'X11'!$B:$AZ,44,FALSE)),IF($X$1=12,(VLOOKUP(B467,'X12'!$B:$AZ,44,FALSE)),IF($X$1=13,(VLOOKUP(B467,'X13'!$B:$AZ,44,FALSE)),"B")))))))))))))))</f>
        <v xml:space="preserve"> </v>
      </c>
      <c r="H467" s="182" t="str">
        <f ca="1">IF(ISERROR(IF($X$1=1,(VLOOKUP(B467,'X1'!$B:$AZ,8,FALSE)),IF($X$1=2,(VLOOKUP(B467,'X2'!$B:$AZ,8,FALSE)),IF($X$1=3,(VLOOKUP(B467,'X3'!$B:$AZ,8,FALSE)),IF($X$1=4,(VLOOKUP(B467,'X4'!$B:$AZ,8,FALSE)),IF($X$1=5,(VLOOKUP(B467,'X5'!$B:$AZ,8,FALSE)),IF($X$1=6,(VLOOKUP(B467,'X6'!$B:$AZ,8,FALSE)),IF($X$1=7,(VLOOKUP(B467,'X7'!$B:$AZ,8,FALSE)),IF($X$1=8,(VLOOKUP(B467,'X8'!$B:$AZ,8,FALSE)),IF($X$1=9,(VLOOKUP(B467,'X9'!$B:$AZ,8,FALSE)),IF($X$1=10,(VLOOKUP(B467,'X10'!$B:$AZ,8,FALSE)),IF($X$1=11,(VLOOKUP(B467,'X11'!$B:$AZ,8,FALSE)),IF($X$1=12,(VLOOKUP(B467,'X12'!$B:$AZ,8,FALSE)),IF($X$1=13,(VLOOKUP(B467,'X13'!$B:$AZ,8,FALSE)),"B"))))))))))))))=TRUE," ",(IF($X$1=1,(VLOOKUP(B467,'X1'!$B:$AZ,8,FALSE)),IF($X$1=2,(VLOOKUP(B467,'X2'!$B:$AZ,8,FALSE)),IF($X$1=3,(VLOOKUP(B467,'X3'!$B:$AZ,8,FALSE)),IF($X$1=4,(VLOOKUP(B467,'X4'!$B:$AZ,8,FALSE)),IF($X$1=5,(VLOOKUP(B467,'X5'!$B:$AZ,8,FALSE)),IF($X$1=6,(VLOOKUP(B467,'X6'!$B:$AZ,8,FALSE)),IF($X$1=7,(VLOOKUP(B467,'X7'!$B:$AZ,8,FALSE)),IF($X$1=8,(VLOOKUP(B467,'X8'!$B:$AZ,8,FALSE)),IF($X$1=9,(VLOOKUP(B467,'X9'!$B:$AZ,8,FALSE)),IF($X$1=10,(VLOOKUP(B467,'X10'!$B:$AZ,8,FALSE)),IF($X$1=11,(VLOOKUP(B467,'X11'!$B:$AZ,8,FALSE)),IF($X$1=12,(VLOOKUP(B467,'X12'!$B:$AZ,8,FALSE)),IF($X$1=13,(VLOOKUP(B467,'X13'!$B:$AZ,8,FALSE)),"B")))))))))))))))</f>
        <v xml:space="preserve"> </v>
      </c>
      <c r="I467" s="183" t="str">
        <f ca="1">IF(ISERROR(IF($X$1=1,(VLOOKUP(B467,'X1'!$B:$AZ,2,FALSE)),IF($X$1=2,(VLOOKUP(B467,'X2'!$B:$AZ,2,FALSE)),IF($X$1=3,(VLOOKUP(B467,'X3'!$B:$AZ,2,FALSE)),IF($X$1=4,(VLOOKUP(B467,'X4'!$B:$AZ,2,FALSE)),IF($X$1=5,(VLOOKUP(B467,'X5'!$B:$AZ,2,FALSE)),IF($X$1=6,(VLOOKUP(B467,'X6'!$B:$AZ,2,FALSE)),IF($X$1=7,(VLOOKUP(B467,'X7'!$B:$AZ,2,FALSE)),IF($X$1=8,(VLOOKUP(B467,'X8'!$B:$AZ,2,FALSE)),IF($X$1=9,(VLOOKUP(B467,'X9'!$B:$AZ,2,FALSE)),IF($X$1=10,(VLOOKUP(B467,'X10'!$B:$AZ,2,FALSE)),IF($X$1=11,(VLOOKUP(B467,'X11'!$B:$AZ,2,FALSE)),IF($X$1=12,(VLOOKUP(B467,'X12'!$B:$AZ,2,FALSE)),IF($X$1=13,(VLOOKUP(B467,'X13'!$B:$AZ,2,FALSE)),"B"))))))))))))))=TRUE," ",(IF($X$1=1,(VLOOKUP(B467,'X1'!$B:$AZ,2,FALSE)),IF($X$1=2,(VLOOKUP(B467,'X2'!$B:$AZ,2,FALSE)),IF($X$1=3,(VLOOKUP(B467,'X3'!$B:$AZ,2,FALSE)),IF($X$1=4,(VLOOKUP(B467,'X4'!$B:$AZ,2,FALSE)),IF($X$1=5,(VLOOKUP(B467,'X5'!$B:$AZ,2,FALSE)),IF($X$1=6,(VLOOKUP(B467,'X6'!$B:$AZ,2,FALSE)),IF($X$1=7,(VLOOKUP(B467,'X7'!$B:$AZ,2,FALSE)),IF($X$1=8,(VLOOKUP(B467,'X8'!$B:$AZ,2,FALSE)),IF($X$1=9,(VLOOKUP(B467,'X9'!$B:$AZ,2,FALSE)),IF($X$1=10,(VLOOKUP(B467,'X10'!$B:$AZ,2,FALSE)),IF($X$1=11,(VLOOKUP(B467,'X11'!$B:$AZ,2,FALSE)),IF($X$1=12,(VLOOKUP(B467,'X12'!$B:$AZ,2,FALSE)),IF($X$1=13,(VLOOKUP(B467,'X13'!$B:$AZ,2,FALSE)),"B")))))))))))))))</f>
        <v xml:space="preserve"> </v>
      </c>
      <c r="J467" s="183" t="str">
        <f ca="1">IF(ISERROR(IF($X$1=1,(VLOOKUP(B467,'X1'!$B:$AZ,3,FALSE)),IF($X$1=2,(VLOOKUP(B467,'X2'!$B:$AZ,3,FALSE)),IF($X$1=3,(VLOOKUP(B467,'X3'!$B:$AZ,3,FALSE)),IF($X$1=4,(VLOOKUP(B467,'X4'!$B:$AZ,3,FALSE)),IF($X$1=5,(VLOOKUP(B467,'X5'!$B:$AZ,3,FALSE)),IF($X$1=6,(VLOOKUP(B467,'X6'!$B:$AZ,3,FALSE)),IF($X$1=7,(VLOOKUP(B467,'X7'!$B:$AZ,3,FALSE)),IF($X$1=8,(VLOOKUP(B467,'X8'!$B:$AZ,3,FALSE)),IF($X$1=9,(VLOOKUP(B467,'X9'!$B:$AZ,3,FALSE)),IF($X$1=10,(VLOOKUP(B467,'X10'!$B:$AZ,3,FALSE)),IF($X$1=11,(VLOOKUP(B467,'X11'!$B:$AZ,3,FALSE)),IF($X$1=12,(VLOOKUP(B467,'X12'!$B:$AZ,3,FALSE)),IF($X$1=13,(VLOOKUP(B467,'X13'!$B:$AZ,3,FALSE)),"B"))))))))))))))=TRUE," ",(IF($X$1=1,(VLOOKUP(B467,'X1'!$B:$AZ,3,FALSE)),IF($X$1=2,(VLOOKUP(B467,'X2'!$B:$AZ,3,FALSE)),IF($X$1=3,(VLOOKUP(B467,'X3'!$B:$AZ,3,FALSE)),IF($X$1=4,(VLOOKUP(B467,'X4'!$B:$AZ,3,FALSE)),IF($X$1=5,(VLOOKUP(B467,'X5'!$B:$AZ,3,FALSE)),IF($X$1=6,(VLOOKUP(B467,'X6'!$B:$AZ,3,FALSE)),IF($X$1=7,(VLOOKUP(B467,'X7'!$B:$AZ,3,FALSE)),IF($X$1=8,(VLOOKUP(B467,'X8'!$B:$AZ,3,FALSE)),IF($X$1=9,(VLOOKUP(B467,'X9'!$B:$AZ,3,FALSE)),IF($X$1=10,(VLOOKUP(B467,'X10'!$B:$AZ,3,FALSE)),IF($X$1=11,(VLOOKUP(B467,'X11'!$B:$AZ,3,FALSE)),IF($X$1=12,(VLOOKUP(B467,'X12'!$B:$AZ,3,FALSE)),IF($X$1=13,(VLOOKUP(B467,'X13'!$B:$AZ,3,FALSE)),"B")))))))))))))))</f>
        <v xml:space="preserve"> </v>
      </c>
      <c r="K467" s="183" t="str">
        <f ca="1">IF(ISERROR(IF($X$1=1,(VLOOKUP(B467,'X1'!$B:$AZ,5,FALSE)),IF($X$1=2,(VLOOKUP(B467,'X2'!$B:$AZ,5,FALSE)),IF($X$1=3,(VLOOKUP(B467,'X3'!$B:$AZ,5,FALSE)),IF($X$1=4,(VLOOKUP(B467,'X4'!$B:$AZ,5,FALSE)),IF($X$1=5,(VLOOKUP(B467,'X5'!$B:$AZ,5,FALSE)),IF($X$1=6,(VLOOKUP(B467,'X6'!$B:$AZ,5,FALSE)),IF($X$1=7,(VLOOKUP(B467,'X7'!$B:$AZ,5,FALSE)),IF($X$1=8,(VLOOKUP(B467,'X8'!$B:$AZ,5,FALSE)),IF($X$1=9,(VLOOKUP(B467,'X9'!$B:$AZ,5,FALSE)),IF($X$1=10,(VLOOKUP(B467,'X10'!$B:$AZ,5,FALSE)),IF($X$1=11,(VLOOKUP(B467,'X11'!$B:$AZ,5,FALSE)),IF($X$1=12,(VLOOKUP(B467,'X12'!$B:$AZ,5,FALSE)),IF($X$1=13,(VLOOKUP(B467,'X13'!$B:$AZ,5,FALSE)),"B"))))))))))))))=TRUE," ",(IF($X$1=1,(VLOOKUP(B467,'X1'!$B:$AZ,5,FALSE)),IF($X$1=2,(VLOOKUP(B467,'X2'!$B:$AZ,5,FALSE)),IF($X$1=3,(VLOOKUP(B467,'X3'!$B:$AZ,5,FALSE)),IF($X$1=4,(VLOOKUP(B467,'X4'!$B:$AZ,5,FALSE)),IF($X$1=5,(VLOOKUP(B467,'X5'!$B:$AZ,5,FALSE)),IF($X$1=6,(VLOOKUP(B467,'X6'!$B:$AZ,5,FALSE)),IF($X$1=7,(VLOOKUP(B467,'X7'!$B:$AZ,5,FALSE)),IF($X$1=8,(VLOOKUP(B467,'X8'!$B:$AZ,5,FALSE)),IF($X$1=9,(VLOOKUP(B467,'X9'!$B:$AZ,5,FALSE)),IF($X$1=10,(VLOOKUP(B467,'X10'!$B:$AZ,5,FALSE)),IF($X$1=11,(VLOOKUP(B467,'X11'!$B:$AZ,5,FALSE)),IF($X$1=12,(VLOOKUP(B467,'X12'!$B:$AZ,5,FALSE)),IF($X$1=13,(VLOOKUP(B467,'X13'!$B:$AZ,5,FALSE)),"B")))))))))))))))</f>
        <v xml:space="preserve"> </v>
      </c>
      <c r="L467" s="184" t="str">
        <f ca="1">IF(ISERROR(IF($X$1=1,(VLOOKUP(B467,'X1'!$B:$AZ,9,FALSE)),IF($X$1=2,(VLOOKUP(B467,'X2'!$B:$AZ,9,FALSE)),IF($X$1=3,(VLOOKUP(B467,'X3'!$B:$AZ,9,FALSE)),IF($X$1=4,(VLOOKUP(B467,'X4'!$B:$AZ,9,FALSE)),IF($X$1=5,(VLOOKUP(B467,'X5'!$B:$AZ,9,FALSE)),IF($X$1=6,(VLOOKUP(B467,'X6'!$B:$AZ,9,FALSE)),IF($X$1=7,(VLOOKUP(B467,'X7'!$B:$AZ,9,FALSE)),IF($X$1=8,(VLOOKUP(B467,'X8'!$B:$AZ,9,FALSE)),IF($X$1=9,(VLOOKUP(B467,'X9'!$B:$AZ,9,FALSE)),IF($X$1=10,(VLOOKUP(B467,'X10'!$B:$AZ,9,FALSE)),IF($X$1=11,(VLOOKUP(B467,'X11'!$B:$AZ,9,FALSE)),IF($X$1=12,(VLOOKUP(B467,'X12'!$B:$AZ,9,FALSE)),IF($X$1=13,(VLOOKUP(B467,'X13'!$B:$AZ,9,FALSE)),"B"))))))))))))))=TRUE," ",(IF($X$1=1,(VLOOKUP(B467,'X1'!$B:$AZ,9,FALSE)),IF($X$1=2,(VLOOKUP(B467,'X2'!$B:$AZ,9,FALSE)),IF($X$1=3,(VLOOKUP(B467,'X3'!$B:$AZ,9,FALSE)),IF($X$1=4,(VLOOKUP(B467,'X4'!$B:$AZ,9,FALSE)),IF($X$1=5,(VLOOKUP(B467,'X5'!$B:$AZ,9,FALSE)),IF($X$1=6,(VLOOKUP(B467,'X6'!$B:$AZ,9,FALSE)),IF($X$1=7,(VLOOKUP(B467,'X7'!$B:$AZ,9,FALSE)),IF($X$1=8,(VLOOKUP(B467,'X8'!$B:$AZ,9,FALSE)),IF($X$1=9,(VLOOKUP(B467,'X9'!$B:$AZ,9,FALSE)),IF($X$1=10,(VLOOKUP(B467,'X10'!$B:$AZ,9,FALSE)),IF($X$1=11,(VLOOKUP(B467,'X11'!$B:$AZ,9,FALSE)),IF($X$1=12,(VLOOKUP(B467,'X12'!$B:$AZ,9,FALSE)),IF($X$1=13,(VLOOKUP(B467,'X13'!$B:$AZ,9,FALSE)),"B")))))))))))))))</f>
        <v xml:space="preserve"> </v>
      </c>
      <c r="M467" s="184" t="str">
        <f ca="1">IF(ISERROR(IF($X$1=1,(VLOOKUP(B467,'X1'!$B:$AZ,10,FALSE)),IF($X$1=2,(VLOOKUP(B467,'X2'!$B:$AZ,10,FALSE)),IF($X$1=3,(VLOOKUP(B467,'X3'!$B:$AZ,10,FALSE)),IF($X$1=4,(VLOOKUP(B467,'X4'!$B:$AZ,10,FALSE)),IF($X$1=5,(VLOOKUP(B467,'X5'!$B:$AZ,10,FALSE)),IF($X$1=6,(VLOOKUP(B467,'X6'!$B:$AZ,10,FALSE)),IF($X$1=7,(VLOOKUP(B467,'X7'!$B:$AZ,10,FALSE)),IF($X$1=8,(VLOOKUP(B467,'X8'!$B:$AZ,10,FALSE)),IF($X$1=9,(VLOOKUP(B467,'X9'!$B:$AZ,10,FALSE)),IF($X$1=10,(VLOOKUP(B467,'X10'!$B:$AZ,10,FALSE)),IF($X$1=11,(VLOOKUP(B467,'X11'!$B:$AZ,10,FALSE)),IF($X$1=12,(VLOOKUP(B467,'X12'!$B:$AZ,10,FALSE)),IF($X$1=13,(VLOOKUP(B467,'X13'!$B:$AZ,10,FALSE)),"B"))))))))))))))=TRUE," ",(IF($X$1=1,(VLOOKUP(B467,'X1'!$B:$AZ,10,FALSE)),IF($X$1=2,(VLOOKUP(B467,'X2'!$B:$AZ,10,FALSE)),IF($X$1=3,(VLOOKUP(B467,'X3'!$B:$AZ,10,FALSE)),IF($X$1=4,(VLOOKUP(B467,'X4'!$B:$AZ,10,FALSE)),IF($X$1=5,(VLOOKUP(B467,'X5'!$B:$AZ,10,FALSE)),IF($X$1=6,(VLOOKUP(B467,'X6'!$B:$AZ,10,FALSE)),IF($X$1=7,(VLOOKUP(B467,'X7'!$B:$AZ,10,FALSE)),IF($X$1=8,(VLOOKUP(B467,'X8'!$B:$AZ,10,FALSE)),IF($X$1=9,(VLOOKUP(B467,'X9'!$B:$AZ,10,FALSE)),IF($X$1=10,(VLOOKUP(B467,'X10'!$B:$AZ,10,FALSE)),IF($X$1=11,(VLOOKUP(B467,'X11'!$B:$AZ,10,FALSE)),IF($X$1=12,(VLOOKUP(B467,'X12'!$B:$AZ,10,FALSE)),IF($X$1=13,(VLOOKUP(B467,'X13'!$B:$AZ,10,FALSE)),"B")))))))))))))))</f>
        <v xml:space="preserve"> </v>
      </c>
      <c r="N467" s="185" t="str">
        <f ca="1">IF(ISERROR(IF($X$1=1,(VLOOKUP(B467,'X1'!$B:$AZ,45,FALSE)),IF($X$1=2,(VLOOKUP(B467,'X2'!$B:$AZ,45,FALSE)),IF($X$1=3,(VLOOKUP(B467,'X3'!$B:$AZ,45,FALSE)),IF($X$1=4,(VLOOKUP(B467,'X4'!$B:$AZ,45,FALSE)),IF($X$1=5,(VLOOKUP(B467,'X5'!$B:$AZ,45,FALSE)),IF($X$1=6,(VLOOKUP(B467,'X6'!$B:$AZ,45,FALSE)),IF($X$1=7,(VLOOKUP(B467,'X7'!$B:$AZ,45,FALSE)),IF($X$1=8,(VLOOKUP(B467,'X8'!$B:$AZ,45,FALSE)),IF($X$1=9,(VLOOKUP(B467,'X9'!$B:$AZ,45,FALSE)),IF($X$1=10,(VLOOKUP(B467,'X10'!$B:$AZ,45,FALSE)),IF($X$1=11,(VLOOKUP(B467,'X11'!$B:$AZ,45,FALSE)),IF($X$1=12,(VLOOKUP(B467,'X12'!$B:$AZ,45,FALSE)),IF($X$1=13,(VLOOKUP(B467,'X13'!$B:$AZ,45,FALSE)),"B"))))))))))))))=TRUE," ",(IF($X$1=1,(VLOOKUP(B467,'X1'!$B:$AZ,45,FALSE)),IF($X$1=2,(VLOOKUP(B467,'X2'!$B:$AZ,45,FALSE)),IF($X$1=3,(VLOOKUP(B467,'X3'!$B:$AZ,45,FALSE)),IF($X$1=4,(VLOOKUP(B467,'X4'!$B:$AZ,45,FALSE)),IF($X$1=5,(VLOOKUP(B467,'X5'!$B:$AZ,45,FALSE)),IF($X$1=6,(VLOOKUP(B467,'X6'!$B:$AZ,45,FALSE)),IF($X$1=7,(VLOOKUP(B467,'X7'!$B:$AZ,45,FALSE)),IF($X$1=8,(VLOOKUP(B467,'X8'!$B:$AZ,45,FALSE)),IF($X$1=9,(VLOOKUP(B467,'X9'!$B:$AZ,45,FALSE)),IF($X$1=10,(VLOOKUP(B467,'X10'!$B:$AZ,45,FALSE)),IF($X$1=11,(VLOOKUP(B467,'X11'!$B:$AZ,45,FALSE)),IF($X$1=12,(VLOOKUP(B467,'X12'!$B:$AZ,45,FALSE)),IF($X$1=13,(VLOOKUP(B467,'X13'!$B:$AZ,45,FALSE)),"B")))))))))))))))</f>
        <v xml:space="preserve"> </v>
      </c>
      <c r="O467" s="184" t="str">
        <f ca="1">IF(ISERROR(IF($X$1=1,(VLOOKUP(B467,'X1'!$B:$AZ,11,FALSE)),IF($X$1=2,(VLOOKUP(B467,'X2'!$B:$AZ,11,FALSE)),IF($X$1=3,(VLOOKUP(B467,'X3'!$B:$AZ,11,FALSE)),IF($X$1=4,(VLOOKUP(B467,'X4'!$B:$AZ,11,FALSE)),IF($X$1=5,(VLOOKUP(B467,'X5'!$B:$AZ,11,FALSE)),IF($X$1=6,(VLOOKUP(B467,'X6'!$B:$AZ,11,FALSE)),IF($X$1=7,(VLOOKUP(B467,'X7'!$B:$AZ,11,FALSE)),IF($X$1=8,(VLOOKUP(B467,'X8'!$B:$AZ,11,FALSE)),IF($X$1=9,(VLOOKUP(B467,'X9'!$B:$AZ,11,FALSE)),IF($X$1=10,(VLOOKUP(B467,'X10'!$B:$AZ,11,FALSE)),IF($X$1=11,(VLOOKUP(B467,'X11'!$B:$AZ,11,FALSE)),IF($X$1=12,(VLOOKUP(B467,'X12'!$B:$AZ,11,FALSE)),IF($X$1=13,(VLOOKUP(B467,'X13'!$B:$AZ,11,FALSE)),"B"))))))))))))))=TRUE," ",(IF($X$1=1,(VLOOKUP(B467,'X1'!$B:$AZ,11,FALSE)),IF($X$1=2,(VLOOKUP(B467,'X2'!$B:$AZ,11,FALSE)),IF($X$1=3,(VLOOKUP(B467,'X3'!$B:$AZ,11,FALSE)),IF($X$1=4,(VLOOKUP(B467,'X4'!$B:$AZ,11,FALSE)),IF($X$1=5,(VLOOKUP(B467,'X5'!$B:$AZ,11,FALSE)),IF($X$1=6,(VLOOKUP(B467,'X6'!$B:$AZ,11,FALSE)),IF($X$1=7,(VLOOKUP(B467,'X7'!$B:$AZ,11,FALSE)),IF($X$1=8,(VLOOKUP(B467,'X8'!$B:$AZ,11,FALSE)),IF($X$1=9,(VLOOKUP(B467,'X9'!$B:$AZ,11,FALSE)),IF($X$1=10,(VLOOKUP(B467,'X10'!$B:$AZ,11,FALSE)),IF($X$1=11,(VLOOKUP(B467,'X11'!$B:$AZ,11,FALSE)),IF($X$1=12,(VLOOKUP(B467,'X12'!$B:$AZ,11,FALSE)),IF($X$1=13,(VLOOKUP(B467,'X13'!$B:$AZ,11,FALSE)),"B")))))))))))))))</f>
        <v xml:space="preserve"> </v>
      </c>
      <c r="P467" s="184" t="str">
        <f ca="1">IF(ISERROR(IF($X$1=1,(VLOOKUP(B467,'X1'!$B:$AZ,12,FALSE)),IF($X$1=2,(VLOOKUP(B467,'X2'!$B:$AZ,12,FALSE)),IF($X$1=3,(VLOOKUP(B467,'X3'!$B:$AZ,12,FALSE)),IF($X$1=4,(VLOOKUP(B467,'X4'!$B:$AZ,12,FALSE)),IF($X$1=5,(VLOOKUP(B467,'X5'!$B:$AZ,12,FALSE)),IF($X$1=6,(VLOOKUP(B467,'X6'!$B:$AZ,12,FALSE)),IF($X$1=7,(VLOOKUP(B467,'X7'!$B:$AZ,12,FALSE)),IF($X$1=8,(VLOOKUP(B467,'X8'!$B:$AZ,12,FALSE)),IF($X$1=9,(VLOOKUP(B467,'X9'!$B:$AZ,12,FALSE)),IF($X$1=10,(VLOOKUP(B467,'X10'!$B:$AZ,12,FALSE)),IF($X$1=11,(VLOOKUP(B467,'X11'!$B:$AZ,12,FALSE)),IF($X$1=12,(VLOOKUP(B467,'X12'!$B:$AZ,12,FALSE)),IF($X$1=13,(VLOOKUP(B467,'X13'!$B:$AZ,12,FALSE)),"B"))))))))))))))=TRUE," ",(IF($X$1=1,(VLOOKUP(B467,'X1'!$B:$AZ,12,FALSE)),IF($X$1=2,(VLOOKUP(B467,'X2'!$B:$AZ,12,FALSE)),IF($X$1=3,(VLOOKUP(B467,'X3'!$B:$AZ,12,FALSE)),IF($X$1=4,(VLOOKUP(B467,'X4'!$B:$AZ,12,FALSE)),IF($X$1=5,(VLOOKUP(B467,'X5'!$B:$AZ,12,FALSE)),IF($X$1=6,(VLOOKUP(B467,'X6'!$B:$AZ,12,FALSE)),IF($X$1=7,(VLOOKUP(B467,'X7'!$B:$AZ,12,FALSE)),IF($X$1=8,(VLOOKUP(B467,'X8'!$B:$AZ,12,FALSE)),IF($X$1=9,(VLOOKUP(B467,'X9'!$B:$AZ,12,FALSE)),IF($X$1=10,(VLOOKUP(B467,'X10'!$B:$AZ,12,FALSE)),IF($X$1=11,(VLOOKUP(B467,'X11'!$B:$AZ,12,FALSE)),IF($X$1=12,(VLOOKUP(B467,'X12'!$B:$AZ,12,FALSE)),IF($X$1=13,(VLOOKUP(B467,'X13'!$B:$AZ,12,FALSE)),"B")))))))))))))))</f>
        <v xml:space="preserve"> </v>
      </c>
      <c r="Q467" s="185" t="str">
        <f ca="1">IF(ISERROR(IF($X$1=1,(VLOOKUP(B467,'X1'!$B:$AZ,46,FALSE)),IF($X$1=2,(VLOOKUP(B467,'X2'!$B:$AZ,46,FALSE)),IF($X$1=3,(VLOOKUP(B467,'X3'!$B:$AZ,46,FALSE)),IF($X$1=4,(VLOOKUP(B467,'X4'!$B:$AZ,46,FALSE)),IF($X$1=5,(VLOOKUP(B467,'X5'!$B:$AZ,46,FALSE)),IF($X$1=6,(VLOOKUP(B467,'X6'!$B:$AZ,46,FALSE)),IF($X$1=7,(VLOOKUP(B467,'X7'!$B:$AZ,46,FALSE)),IF($X$1=8,(VLOOKUP(B467,'X8'!$B:$AZ,46,FALSE)),IF($X$1=9,(VLOOKUP(B467,'X9'!$B:$AZ,46,FALSE)),IF($X$1=10,(VLOOKUP(B467,'X10'!$B:$AZ,46,FALSE)),IF($X$1=11,(VLOOKUP(B467,'X11'!$B:$AZ,46,FALSE)),IF($X$1=12,(VLOOKUP(B467,'X12'!$B:$AZ,46,FALSE)),IF($X$1=13,(VLOOKUP(B467,'X13'!$B:$AZ,46,FALSE)),"B"))))))))))))))=TRUE," ",(IF($X$1=1,(VLOOKUP(B467,'X1'!$B:$AZ,46,FALSE)),IF($X$1=2,(VLOOKUP(B467,'X2'!$B:$AZ,46,FALSE)),IF($X$1=3,(VLOOKUP(B467,'X3'!$B:$AZ,46,FALSE)),IF($X$1=4,(VLOOKUP(B467,'X4'!$B:$AZ,46,FALSE)),IF($X$1=5,(VLOOKUP(B467,'X5'!$B:$AZ,46,FALSE)),IF($X$1=6,(VLOOKUP(B467,'X6'!$B:$AZ,46,FALSE)),IF($X$1=7,(VLOOKUP(B467,'X7'!$B:$AZ,46,FALSE)),IF($X$1=8,(VLOOKUP(B467,'X8'!$B:$AZ,46,FALSE)),IF($X$1=9,(VLOOKUP(B467,'X9'!$B:$AZ,46,FALSE)),IF($X$1=10,(VLOOKUP(B467,'X10'!$B:$AZ,46,FALSE)),IF($X$1=11,(VLOOKUP(B467,'X11'!$B:$AZ,46,FALSE)),IF($X$1=12,(VLOOKUP(B467,'X12'!$B:$AZ,46,FALSE)),IF($X$1=13,(VLOOKUP(B467,'X13'!$B:$AZ,46,FALSE)),"B")))))))))))))))</f>
        <v xml:space="preserve"> </v>
      </c>
      <c r="R467" s="185" t="str">
        <f ca="1">IF(ISERROR(IF($X$1=1,(VLOOKUP(B467,'X1'!$B:$AZ,15,FALSE)),IF($X$1=2,(VLOOKUP(B467,'X2'!$B:$AZ,15,FALSE)),IF($X$1=3,(VLOOKUP(B467,'X3'!$B:$AZ,15,FALSE)),IF($X$1=4,(VLOOKUP(B467,'X4'!$B:$AZ,15,FALSE)),IF($X$1=5,(VLOOKUP(B467,'X5'!$B:$AZ,15,FALSE)),IF($X$1=6,(VLOOKUP(B467,'X6'!$B:$AZ,15,FALSE)),IF($X$1=7,(VLOOKUP(B467,'X7'!$B:$AZ,15,FALSE)),IF($X$1=8,(VLOOKUP(B467,'X8'!$B:$AZ,15,FALSE)),IF($X$1=9,(VLOOKUP(B467,'X9'!$B:$AZ,15,FALSE)),IF($X$1=10,(VLOOKUP(B467,'X10'!$B:$AZ,15,FALSE)),IF($X$1=11,(VLOOKUP(B467,'X11'!$B:$AZ,15,FALSE)),IF($X$1=12,(VLOOKUP(B467,'X12'!$B:$AZ,15,FALSE)),IF($X$1=13,(VLOOKUP(B467,'X13'!$B:$AZ,15,FALSE)),"B"))))))))))))))=TRUE," ",(IF($X$1=1,(VLOOKUP(B467,'X1'!$B:$AZ,15,FALSE)),IF($X$1=2,(VLOOKUP(B467,'X2'!$B:$AZ,15,FALSE)),IF($X$1=3,(VLOOKUP(B467,'X3'!$B:$AZ,15,FALSE)),IF($X$1=4,(VLOOKUP(B467,'X4'!$B:$AZ,15,FALSE)),IF($X$1=5,(VLOOKUP(B467,'X5'!$B:$AZ,15,FALSE)),IF($X$1=6,(VLOOKUP(B467,'X6'!$B:$AZ,15,FALSE)),IF($X$1=7,(VLOOKUP(B467,'X7'!$B:$AZ,15,FALSE)),IF($X$1=8,(VLOOKUP(B467,'X8'!$B:$AZ,15,FALSE)),IF($X$1=9,(VLOOKUP(B467,'X9'!$B:$AZ,15,FALSE)),IF($X$1=10,(VLOOKUP(B467,'X10'!$B:$AZ,15,FALSE)),IF($X$1=11,(VLOOKUP(B467,'X11'!$B:$AZ,15,FALSE)),IF($X$1=12,(VLOOKUP(B467,'X12'!$B:$AZ,15,FALSE)),IF($X$1=13,(VLOOKUP(B467,'X13'!$B:$AZ,15,FALSE)),"B")))))))))))))))</f>
        <v xml:space="preserve"> </v>
      </c>
      <c r="S467" s="185" t="str">
        <f ca="1">IF(ISERROR(IF((IF($X$1=1,(VLOOKUP(B467,'X1'!$B:$AZ,14,FALSE)),(IF($X$1=2,(VLOOKUP(B467,'X2'!$B:$AZ,14,FALSE)),(IF($X$1=3,(VLOOKUP(B467,'X3'!$B:$AZ,14,FALSE)),(IF($X$1=4,(VLOOKUP(B467,'X4'!$B:$AZ,14,FALSE)),(IF($X$1=5,(VLOOKUP(B467,'X5'!$B:$AZ,14,FALSE)),(IF($X$1=6,(VLOOKUP(B467,'X6'!$B:$AZ,14,FALSE)),(IF($X$1=7,(VLOOKUP(B467,'X7'!$B:$AZ,14,FALSE)),(IF($X$1=8,(VLOOKUP(B467,'X8'!$B:$AZ,14,FALSE)),(IF($X$1=9,(VLOOKUP(B467,'X9'!$B:$AZ,14,FALSE)),(IF($X$1=10,(VLOOKUP(B467,'X10'!$B:$AZ,14,FALSE)),(IF($X$1=11,(VLOOKUP(B467,'X11'!$B:$AZ,14,FALSE)),(IF($X$1=12,(VLOOKUP(B467,'X12'!$B:$AZ,14,FALSE)),(VLOOKUP(B467,'X13'!$B:$AZ,14,FALSE))))))))))))))))))))))))))=$V$1," ",(IF($X$1=1,(VLOOKUP(B467,'X1'!$B:$AZ,14,FALSE)),(IF($X$1=2,(VLOOKUP(B467,'X2'!$B:$AZ,14,FALSE)),(IF($X$1=3,(VLOOKUP(B467,'X3'!$B:$AZ,14,FALSE)),(IF($X$1=4,(VLOOKUP(B467,'X4'!$B:$AZ,14,FALSE)),(IF($X$1=5,(VLOOKUP(B467,'X5'!$B:$AZ,14,FALSE)),(IF($X$1=6,(VLOOKUP(B467,'X6'!$B:$AZ,14,FALSE)),(IF($X$1=7,(VLOOKUP(B467,'X7'!$B:$AZ,14,FALSE)),(IF($X$1=8,(VLOOKUP(B467,'X8'!$B:$AZ,14,FALSE)),(IF($X$1=9,(VLOOKUP(B467,'X9'!$B:$AZ,14,FALSE)),(IF($X$1=10,(VLOOKUP(B467,'X10'!$B:$AZ,14,FALSE)),(IF($X$1=11,(VLOOKUP(B467,'X11'!$B:$AZ,14,FALSE)),(IF($X$1=12,(VLOOKUP(B467,'X12'!$B:$AZ,14,FALSE)),(VLOOKUP(B467,'X13'!$B:$AZ,14,FALSE))))))))))))))))))))))))))))=TRUE," ",(IF((IF($X$1=1,(VLOOKUP(B467,'X1'!$B:$AZ,14,FALSE)),(IF($X$1=2,(VLOOKUP(B467,'X2'!$B:$AZ,14,FALSE)),(IF($X$1=3,(VLOOKUP(B467,'X3'!$B:$AZ,14,FALSE)),(IF($X$1=4,(VLOOKUP(B467,'X4'!$B:$AZ,14,FALSE)),(IF($X$1=5,(VLOOKUP(B467,'X5'!$B:$AZ,14,FALSE)),(IF($X$1=6,(VLOOKUP(B467,'X6'!$B:$AZ,14,FALSE)),(IF($X$1=7,(VLOOKUP(B467,'X7'!$B:$AZ,14,FALSE)),(IF($X$1=8,(VLOOKUP(B467,'X8'!$B:$AZ,14,FALSE)),(IF($X$1=9,(VLOOKUP(B467,'X9'!$B:$AZ,14,FALSE)),(IF($X$1=10,(VLOOKUP(B467,'X10'!$B:$AZ,14,FALSE)),(IF($X$1=11,(VLOOKUP(B467,'X11'!$B:$AZ,14,FALSE)),(IF($X$1=12,(VLOOKUP(B467,'X12'!$B:$AZ,14,FALSE)),(VLOOKUP(B467,'X13'!$B:$AZ,14,FALSE))))))))))))))))))))))))))=$V$1," ",(IF($X$1=1,(VLOOKUP(B467,'X1'!$B:$AZ,14,FALSE)),(IF($X$1=2,(VLOOKUP(B467,'X2'!$B:$AZ,14,FALSE)),(IF($X$1=3,(VLOOKUP(B467,'X3'!$B:$AZ,14,FALSE)),(IF($X$1=4,(VLOOKUP(B467,'X4'!$B:$AZ,14,FALSE)),(IF($X$1=5,(VLOOKUP(B467,'X5'!$B:$AZ,14,FALSE)),(IF($X$1=6,(VLOOKUP(B467,'X6'!$B:$AZ,14,FALSE)),(IF($X$1=7,(VLOOKUP(B467,'X7'!$B:$AZ,14,FALSE)),(IF($X$1=8,(VLOOKUP(B467,'X8'!$B:$AZ,14,FALSE)),(IF($X$1=9,(VLOOKUP(B467,'X9'!$B:$AZ,14,FALSE)),(IF($X$1=10,(VLOOKUP(B467,'X10'!$B:$AZ,14,FALSE)),(IF($X$1=11,(VLOOKUP(B467,'X11'!$B:$AZ,14,FALSE)),(IF($X$1=12,(VLOOKUP(B467,'X12'!$B:$AZ,14,FALSE)),(VLOOKUP(B467,'X13'!$B:$AZ,14,FALSE)))))))))))))))))))))))))))))</f>
        <v xml:space="preserve"> </v>
      </c>
    </row>
    <row r="468" spans="1:19" ht="14.1" customHeight="1" x14ac:dyDescent="0.2">
      <c r="A468" s="156" t="s">
        <v>1058</v>
      </c>
      <c r="B468" s="122" t="str">
        <f>IF(ISERROR(IF($U$16=1,(VLOOKUP(A468,$AC$89:$AH$125,2,FALSE)),IF((IF($X$1=1,'X1'!B427,(IF($X$1=2,'X2'!B427,(IF($X$1=3,'X3'!B427,(IF($X$1=4,'X4'!B427,(IF($X$1=5,'X5'!B427,(IF($X$1=6,'X6'!B427,(IF($X$1=7,'X7'!B427,(IF($X$1=8,'X8'!B427,(IF($X$1=9,'X9'!B427,(IF($X$1=10,'X10'!B427,(IF($X$1=11,'X11'!B427,(IF($X$1=12,'X12'!B427,'X13'!B427))))))))))))))))))))))))="","",(IF($X$1=1,'X1'!B427,(IF($X$1=2,'X2'!B427,(IF($X$1=3,'X3'!B427,(IF($X$1=4,'X4'!B427,(IF($X$1=5,'X5'!B427,(IF($X$1=6,'X6'!B427,(IF($X$1=7,'X7'!B427,(IF($X$1=8,'X8'!B427,(IF($X$1=9,'X9'!B427,(IF($X$1=10,'X10'!B427,(IF($X$1=11,'X11'!B427,(IF($X$1=12,'X12'!B427,'X13'!B427)))))))))))))))))))))))))))=TRUE," ",(IF($U$16=1,(VLOOKUP(A468,$AC$89:$AH$125,2,FALSE)),IF((IF($X$1=1,'X1'!B427,(IF($X$1=2,'X2'!B427,(IF($X$1=3,'X3'!B427,(IF($X$1=4,'X4'!B427,(IF($X$1=5,'X5'!B427,(IF($X$1=6,'X6'!B427,(IF($X$1=7,'X7'!B427,(IF($X$1=8,'X8'!B427,(IF($X$1=9,'X9'!B427,(IF($X$1=10,'X10'!B427,(IF($X$1=11,'X11'!B427,(IF($X$1=12,'X12'!B427,'X13'!B427))))))))))))))))))))))))="","",(IF($X$1=1,'X1'!B427,(IF($X$1=2,'X2'!B427,(IF($X$1=3,'X3'!B427,(IF($X$1=4,'X4'!B427,(IF($X$1=5,'X5'!B427,(IF($X$1=6,'X6'!B427,(IF($X$1=7,'X7'!B427,(IF($X$1=8,'X8'!B427,(IF($X$1=9,'X9'!B427,(IF($X$1=10,'X10'!B427,(IF($X$1=11,'X11'!B427,(IF($X$1=12,'X12'!B427,'X13'!B427))))))))))))))))))))))))))))</f>
        <v/>
      </c>
      <c r="C468" s="181" t="str">
        <f ca="1">IF(ISERROR(IF($X$1=1,(VLOOKUP(B468,'X1'!$B:$AZ,47,FALSE)),IF($X$1=2,(VLOOKUP(B468,'X2'!$B:$AZ,47,FALSE)),IF($X$1=3,(VLOOKUP(B468,'X3'!$B:$AZ,47,FALSE)),IF($X$1=4,(VLOOKUP(B468,'X4'!$B:$AZ,47,FALSE)),IF($X$1=5,(VLOOKUP(B468,'X5'!$B:$AZ,47,FALSE)),IF($X$1=6,(VLOOKUP(B468,'X6'!$B:$AZ,47,FALSE)),IF($X$1=7,(VLOOKUP(B468,'X7'!$B:$AZ,47,FALSE)),IF($X$1=8,(VLOOKUP(B468,'X8'!$B:$AZ,47,FALSE)),IF($X$1=9,(VLOOKUP(B468,'X9'!$B:$AZ,47,FALSE)),IF($X$1=10,(VLOOKUP(B468,'X10'!$B:$AZ,47,FALSE)),IF($X$1=11,(VLOOKUP(B468,'X11'!$B:$AZ,47,FALSE)),IF($X$1=12,(VLOOKUP(B468,'X12'!$B:$AZ,47,FALSE)),IF($X$1=13,(VLOOKUP(B468,'X13'!$B:$AZ,47,FALSE)),"B"))))))))))))))=TRUE," ",(IF($X$1=1,(VLOOKUP(B468,'X1'!$B:$AZ,47,FALSE)),IF($X$1=2,(VLOOKUP(B468,'X2'!$B:$AZ,47,FALSE)),IF($X$1=3,(VLOOKUP(B468,'X3'!$B:$AZ,47,FALSE)),IF($X$1=4,(VLOOKUP(B468,'X4'!$B:$AZ,47,FALSE)),IF($X$1=5,(VLOOKUP(B468,'X5'!$B:$AZ,47,FALSE)),IF($X$1=6,(VLOOKUP(B468,'X6'!$B:$AZ,47,FALSE)),IF($X$1=7,(VLOOKUP(B468,'X7'!$B:$AZ,47,FALSE)),IF($X$1=8,(VLOOKUP(B468,'X8'!$B:$AZ,47,FALSE)),IF($X$1=9,(VLOOKUP(B468,'X9'!$B:$AZ,47,FALSE)),IF($X$1=10,(VLOOKUP(B468,'X10'!$B:$AZ,47,FALSE)),IF($X$1=11,(VLOOKUP(B468,'X11'!$B:$AZ,47,FALSE)),IF($X$1=12,(VLOOKUP(B468,'X12'!$B:$AZ,47,FALSE)),IF($X$1=13,(VLOOKUP(B468,'X13'!$B:$AZ,47,FALSE)),"B")))))))))))))))</f>
        <v xml:space="preserve"> </v>
      </c>
      <c r="D468" s="181" t="str">
        <f ca="1">IF(ISERROR(IF($X$1=1,(VLOOKUP(B468,'X1'!$B:$AP,41,FALSE)),IF($X$1=2,(VLOOKUP(B468,'X2'!$B:$AP,41,FALSE)),IF($X$1=3,(VLOOKUP(B468,'X3'!$B:$AP,41,FALSE)),IF($X$1=4,(VLOOKUP(B468,'X4'!$B:$AP,41,FALSE)),IF($X$1=5,(VLOOKUP(B468,'X5'!$B:$AP,41,FALSE)),IF($X$1=6,(VLOOKUP(B468,'X6'!$B:$AP,41,FALSE)),IF($X$1=7,(VLOOKUP(B468,'X7'!$B:$AP,41,FALSE)),IF($X$1=8,(VLOOKUP(B468,'X8'!$B:$AP,41,FALSE)),IF($X$1=9,(VLOOKUP(B468,'X9'!$B:$AP,41,FALSE)),IF($X$1=10,(VLOOKUP(B468,'X10'!$B:$AP,41,FALSE)),IF($X$1=11,(VLOOKUP(B468,'X11'!$B:$AP,41,FALSE)),IF($X$1=12,(VLOOKUP(B468,'X12'!$B:$AP,41,FALSE)),IF($X$1=13,(VLOOKUP(B468,'X13'!$B:$AP,41,FALSE)),"B"))))))))))))))=TRUE," ",(IF($X$1=1,(VLOOKUP(B468,'X1'!$B:$AP,41,FALSE)),IF($X$1=2,(VLOOKUP(B468,'X2'!$B:$AP,41,FALSE)),IF($X$1=3,(VLOOKUP(B468,'X3'!$B:$AP,41,FALSE)),IF($X$1=4,(VLOOKUP(B468,'X4'!$B:$AP,41,FALSE)),IF($X$1=5,(VLOOKUP(B468,'X5'!$B:$AP,41,FALSE)),IF($X$1=6,(VLOOKUP(B468,'X6'!$B:$AP,41,FALSE)),IF($X$1=7,(VLOOKUP(B468,'X7'!$B:$AP,41,FALSE)),IF($X$1=8,(VLOOKUP(B468,'X8'!$B:$AP,41,FALSE)),IF($X$1=9,(VLOOKUP(B468,'X9'!$B:$AP,41,FALSE)),IF($X$1=10,(VLOOKUP(B468,'X10'!$B:$AP,41,FALSE)),IF($X$1=11,(VLOOKUP(B468,'X11'!$B:$AP,41,FALSE)),IF($X$1=12,(VLOOKUP(B468,'X12'!$B:$AP,41,FALSE)),IF($X$1=13,(VLOOKUP(B468,'X13'!$B:$AP,41,FALSE)),"B")))))))))))))))</f>
        <v xml:space="preserve"> </v>
      </c>
      <c r="E468" s="182" t="str">
        <f ca="1">IF(ISERROR(IF($X$1=1,(VLOOKUP(B468,'X1'!$B:$AP,7,FALSE)),IF($X$1=2,(VLOOKUP(B468,'X2'!$B:$AP,7,FALSE)),IF($X$1=3,(VLOOKUP(B468,'X3'!$B:$AP,7,FALSE)),IF($X$1=4,(VLOOKUP(B468,'X4'!$B:$AP,7,FALSE)),IF($X$1=5,(VLOOKUP(B468,'X5'!$B:$AP,7,FALSE)),IF($X$1=6,(VLOOKUP(B468,'X6'!$B:$AP,7,FALSE)),IF($X$1=7,(VLOOKUP(B468,'X7'!$B:$AP,7,FALSE)),IF($X$1=8,(VLOOKUP(B468,'X8'!$B:$AP,7,FALSE)),IF($X$1=9,(VLOOKUP(B468,'X9'!$B:$AP,7,FALSE)),IF($X$1=10,(VLOOKUP(B468,'X10'!$B:$AP,7,FALSE)),IF($X$1=11,(VLOOKUP(B468,'X11'!$B:$AP,7,FALSE)),IF($X$1=12,(VLOOKUP(B468,'X12'!$B:$AP,7,FALSE)),IF($X$1=13,(VLOOKUP(B468,'X13'!$B:$AP,7,FALSE)),"B"))))))))))))))=TRUE," ",(IF($X$1=1,(VLOOKUP(B468,'X1'!$B:$AP,7,FALSE)),IF($X$1=2,(VLOOKUP(B468,'X2'!$B:$AP,7,FALSE)),IF($X$1=3,(VLOOKUP(B468,'X3'!$B:$AP,7,FALSE)),IF($X$1=4,(VLOOKUP(B468,'X4'!$B:$AP,7,FALSE)),IF($X$1=5,(VLOOKUP(B468,'X5'!$B:$AP,7,FALSE)),IF($X$1=6,(VLOOKUP(B468,'X6'!$B:$AP,7,FALSE)),IF($X$1=7,(VLOOKUP(B468,'X7'!$B:$AP,7,FALSE)),IF($X$1=8,(VLOOKUP(B468,'X8'!$B:$AP,7,FALSE)),IF($X$1=9,(VLOOKUP(B468,'X9'!$B:$AP,7,FALSE)),IF($X$1=10,(VLOOKUP(B468,'X10'!$B:$AP,7,FALSE)),IF($X$1=11,(VLOOKUP(B468,'X11'!$B:$AP,7,FALSE)),IF($X$1=12,(VLOOKUP(B468,'X12'!$B:$AP,7,FALSE)),IF($X$1=13,(VLOOKUP(B468,'X13'!$B:$AP,7,FALSE)),"B")))))))))))))))</f>
        <v xml:space="preserve"> </v>
      </c>
      <c r="F468" s="182" t="str">
        <f ca="1">IF(ISERROR(IF((IF($X$1=1,(VLOOKUP(B468,'X1'!$B:$AO,6,FALSE)),(IF($X$1=2,(VLOOKUP(B468,'X2'!$B:$AO,6,FALSE)),(IF($X$1=3,(VLOOKUP(B468,'X3'!$B:$AO,6,FALSE)),(IF($X$1=4,(VLOOKUP(B468,'X4'!$B:$AO,6,FALSE)),(IF($X$1=5,(VLOOKUP(B468,'X5'!$B:$AO,6,FALSE)),(IF($X$1=6,(VLOOKUP(B468,'X6'!$B:$AO,6,FALSE)),(IF($X$1=7,(VLOOKUP(B468,'X7'!$B:$AO,6,FALSE)),(IF($X$1=8,(VLOOKUP(B468,'X8'!$B:$AO,6,FALSE)),(IF($X$1=9,(VLOOKUP(B468,'X9'!$B:$AO,6,FALSE)),(IF($X$1=10,(VLOOKUP(B468,'X10'!$B:$AO,6,FALSE)),(IF($X$1=11,(VLOOKUP(B468,'X11'!$B:$AO,6,FALSE)),(IF($X$1=12,(VLOOKUP(B468,'X12'!$B:$AO,6,FALSE)),(VLOOKUP(B468,'X13'!$B:$AO,6,FALSE))))))))))))))))))))))))))=$V$1," ",(IF($X$1=1,(VLOOKUP(B468,'X1'!$B:$AO,6,FALSE)),(IF($X$1=2,(VLOOKUP(B468,'X2'!$B:$AO,6,FALSE)),(IF($X$1=3,(VLOOKUP(B468,'X3'!$B:$AO,6,FALSE)),(IF($X$1=4,(VLOOKUP(B468,'X4'!$B:$AO,6,FALSE)),(IF($X$1=5,(VLOOKUP(B468,'X5'!$B:$AO,6,FALSE)),(IF($X$1=6,(VLOOKUP(B468,'X6'!$B:$AO,6,FALSE)),(IF($X$1=7,(VLOOKUP(B468,'X7'!$B:$AO,6,FALSE)),(IF($X$1=8,(VLOOKUP(B468,'X8'!$B:$AO,6,FALSE)),(IF($X$1=9,(VLOOKUP(B468,'X9'!$B:$AO,6,FALSE)),(IF($X$1=10,(VLOOKUP(B468,'X10'!$B:$AO,6,FALSE)),(IF($X$1=11,(VLOOKUP(B468,'X11'!$B:$AO,6,FALSE)),(IF($X$1=12,(VLOOKUP(B468,'X12'!$B:$AO,6,FALSE)),(VLOOKUP(B468,'X13'!$B:$AO,6,FALSE))))))))))))))))))))))))))))=TRUE," ",(IF((IF($X$1=1,(VLOOKUP(B468,'X1'!$B:$AO,6,FALSE)),(IF($X$1=2,(VLOOKUP(B468,'X2'!$B:$AO,6,FALSE)),(IF($X$1=3,(VLOOKUP(B468,'X3'!$B:$AO,6,FALSE)),(IF($X$1=4,(VLOOKUP(B468,'X4'!$B:$AO,6,FALSE)),(IF($X$1=5,(VLOOKUP(B468,'X5'!$B:$AO,6,FALSE)),(IF($X$1=6,(VLOOKUP(B468,'X6'!$B:$AO,6,FALSE)),(IF($X$1=7,(VLOOKUP(B468,'X7'!$B:$AO,6,FALSE)),(IF($X$1=8,(VLOOKUP(B468,'X8'!$B:$AO,6,FALSE)),(IF($X$1=9,(VLOOKUP(B468,'X9'!$B:$AO,6,FALSE)),(IF($X$1=10,(VLOOKUP(B468,'X10'!$B:$AO,6,FALSE)),(IF($X$1=11,(VLOOKUP(B468,'X11'!$B:$AO,6,FALSE)),(IF($X$1=12,(VLOOKUP(B468,'X12'!$B:$AO,6,FALSE)),(VLOOKUP(B468,'X13'!$B:$AO,6,FALSE))))))))))))))))))))))))))=$V$1," ",(IF($X$1=1,(VLOOKUP(B468,'X1'!$B:$AO,6,FALSE)),(IF($X$1=2,(VLOOKUP(B468,'X2'!$B:$AO,6,FALSE)),(IF($X$1=3,(VLOOKUP(B468,'X3'!$B:$AO,6,FALSE)),(IF($X$1=4,(VLOOKUP(B468,'X4'!$B:$AO,6,FALSE)),(IF($X$1=5,(VLOOKUP(B468,'X5'!$B:$AO,6,FALSE)),(IF($X$1=6,(VLOOKUP(B468,'X6'!$B:$AO,6,FALSE)),(IF($X$1=7,(VLOOKUP(B468,'X7'!$B:$AO,6,FALSE)),(IF($X$1=8,(VLOOKUP(B468,'X8'!$B:$AO,6,FALSE)),(IF($X$1=9,(VLOOKUP(B468,'X9'!$B:$AO,6,FALSE)),(IF($X$1=10,(VLOOKUP(B468,'X10'!$B:$AO,6,FALSE)),(IF($X$1=11,(VLOOKUP(B468,'X11'!$B:$AO,6,FALSE)),(IF($X$1=12,(VLOOKUP(B468,'X12'!$B:$AO,6,FALSE)),(VLOOKUP(B468,'X13'!$B:$AO,6,FALSE)))))))))))))))))))))))))))))</f>
        <v xml:space="preserve"> </v>
      </c>
      <c r="G468" s="182" t="str">
        <f ca="1">IF(ISERROR(IF($X$1=1,(VLOOKUP(B468,'X1'!$B:$AZ,44,FALSE)),IF($X$1=2,(VLOOKUP(B468,'X2'!$B:$AZ,44,FALSE)),IF($X$1=3,(VLOOKUP(B468,'X3'!$B:$AZ,44,FALSE)),IF($X$1=4,(VLOOKUP(B468,'X4'!$B:$AZ,44,FALSE)),IF($X$1=5,(VLOOKUP(B468,'X5'!$B:$AZ,44,FALSE)),IF($X$1=6,(VLOOKUP(B468,'X6'!$B:$AZ,44,FALSE)),IF($X$1=7,(VLOOKUP(B468,'X7'!$B:$AZ,44,FALSE)),IF($X$1=8,(VLOOKUP(B468,'X8'!$B:$AZ,44,FALSE)),IF($X$1=9,(VLOOKUP(B468,'X9'!$B:$AZ,44,FALSE)),IF($X$1=10,(VLOOKUP(B468,'X10'!$B:$AZ,44,FALSE)),IF($X$1=11,(VLOOKUP(B468,'X11'!$B:$AZ,44,FALSE)),IF($X$1=12,(VLOOKUP(B468,'X12'!$B:$AZ,44,FALSE)),IF($X$1=13,(VLOOKUP(B468,'X13'!$B:$AZ,44,FALSE)),"B"))))))))))))))=TRUE," ",(IF($X$1=1,(VLOOKUP(B468,'X1'!$B:$AZ,44,FALSE)),IF($X$1=2,(VLOOKUP(B468,'X2'!$B:$AZ,44,FALSE)),IF($X$1=3,(VLOOKUP(B468,'X3'!$B:$AZ,44,FALSE)),IF($X$1=4,(VLOOKUP(B468,'X4'!$B:$AZ,44,FALSE)),IF($X$1=5,(VLOOKUP(B468,'X5'!$B:$AZ,44,FALSE)),IF($X$1=6,(VLOOKUP(B468,'X6'!$B:$AZ,44,FALSE)),IF($X$1=7,(VLOOKUP(B468,'X7'!$B:$AZ,44,FALSE)),IF($X$1=8,(VLOOKUP(B468,'X8'!$B:$AZ,44,FALSE)),IF($X$1=9,(VLOOKUP(B468,'X9'!$B:$AZ,44,FALSE)),IF($X$1=10,(VLOOKUP(B468,'X10'!$B:$AZ,44,FALSE)),IF($X$1=11,(VLOOKUP(B468,'X11'!$B:$AZ,44,FALSE)),IF($X$1=12,(VLOOKUP(B468,'X12'!$B:$AZ,44,FALSE)),IF($X$1=13,(VLOOKUP(B468,'X13'!$B:$AZ,44,FALSE)),"B")))))))))))))))</f>
        <v xml:space="preserve"> </v>
      </c>
      <c r="H468" s="182" t="str">
        <f ca="1">IF(ISERROR(IF($X$1=1,(VLOOKUP(B468,'X1'!$B:$AZ,8,FALSE)),IF($X$1=2,(VLOOKUP(B468,'X2'!$B:$AZ,8,FALSE)),IF($X$1=3,(VLOOKUP(B468,'X3'!$B:$AZ,8,FALSE)),IF($X$1=4,(VLOOKUP(B468,'X4'!$B:$AZ,8,FALSE)),IF($X$1=5,(VLOOKUP(B468,'X5'!$B:$AZ,8,FALSE)),IF($X$1=6,(VLOOKUP(B468,'X6'!$B:$AZ,8,FALSE)),IF($X$1=7,(VLOOKUP(B468,'X7'!$B:$AZ,8,FALSE)),IF($X$1=8,(VLOOKUP(B468,'X8'!$B:$AZ,8,FALSE)),IF($X$1=9,(VLOOKUP(B468,'X9'!$B:$AZ,8,FALSE)),IF($X$1=10,(VLOOKUP(B468,'X10'!$B:$AZ,8,FALSE)),IF($X$1=11,(VLOOKUP(B468,'X11'!$B:$AZ,8,FALSE)),IF($X$1=12,(VLOOKUP(B468,'X12'!$B:$AZ,8,FALSE)),IF($X$1=13,(VLOOKUP(B468,'X13'!$B:$AZ,8,FALSE)),"B"))))))))))))))=TRUE," ",(IF($X$1=1,(VLOOKUP(B468,'X1'!$B:$AZ,8,FALSE)),IF($X$1=2,(VLOOKUP(B468,'X2'!$B:$AZ,8,FALSE)),IF($X$1=3,(VLOOKUP(B468,'X3'!$B:$AZ,8,FALSE)),IF($X$1=4,(VLOOKUP(B468,'X4'!$B:$AZ,8,FALSE)),IF($X$1=5,(VLOOKUP(B468,'X5'!$B:$AZ,8,FALSE)),IF($X$1=6,(VLOOKUP(B468,'X6'!$B:$AZ,8,FALSE)),IF($X$1=7,(VLOOKUP(B468,'X7'!$B:$AZ,8,FALSE)),IF($X$1=8,(VLOOKUP(B468,'X8'!$B:$AZ,8,FALSE)),IF($X$1=9,(VLOOKUP(B468,'X9'!$B:$AZ,8,FALSE)),IF($X$1=10,(VLOOKUP(B468,'X10'!$B:$AZ,8,FALSE)),IF($X$1=11,(VLOOKUP(B468,'X11'!$B:$AZ,8,FALSE)),IF($X$1=12,(VLOOKUP(B468,'X12'!$B:$AZ,8,FALSE)),IF($X$1=13,(VLOOKUP(B468,'X13'!$B:$AZ,8,FALSE)),"B")))))))))))))))</f>
        <v xml:space="preserve"> </v>
      </c>
      <c r="I468" s="183" t="str">
        <f ca="1">IF(ISERROR(IF($X$1=1,(VLOOKUP(B468,'X1'!$B:$AZ,2,FALSE)),IF($X$1=2,(VLOOKUP(B468,'X2'!$B:$AZ,2,FALSE)),IF($X$1=3,(VLOOKUP(B468,'X3'!$B:$AZ,2,FALSE)),IF($X$1=4,(VLOOKUP(B468,'X4'!$B:$AZ,2,FALSE)),IF($X$1=5,(VLOOKUP(B468,'X5'!$B:$AZ,2,FALSE)),IF($X$1=6,(VLOOKUP(B468,'X6'!$B:$AZ,2,FALSE)),IF($X$1=7,(VLOOKUP(B468,'X7'!$B:$AZ,2,FALSE)),IF($X$1=8,(VLOOKUP(B468,'X8'!$B:$AZ,2,FALSE)),IF($X$1=9,(VLOOKUP(B468,'X9'!$B:$AZ,2,FALSE)),IF($X$1=10,(VLOOKUP(B468,'X10'!$B:$AZ,2,FALSE)),IF($X$1=11,(VLOOKUP(B468,'X11'!$B:$AZ,2,FALSE)),IF($X$1=12,(VLOOKUP(B468,'X12'!$B:$AZ,2,FALSE)),IF($X$1=13,(VLOOKUP(B468,'X13'!$B:$AZ,2,FALSE)),"B"))))))))))))))=TRUE," ",(IF($X$1=1,(VLOOKUP(B468,'X1'!$B:$AZ,2,FALSE)),IF($X$1=2,(VLOOKUP(B468,'X2'!$B:$AZ,2,FALSE)),IF($X$1=3,(VLOOKUP(B468,'X3'!$B:$AZ,2,FALSE)),IF($X$1=4,(VLOOKUP(B468,'X4'!$B:$AZ,2,FALSE)),IF($X$1=5,(VLOOKUP(B468,'X5'!$B:$AZ,2,FALSE)),IF($X$1=6,(VLOOKUP(B468,'X6'!$B:$AZ,2,FALSE)),IF($X$1=7,(VLOOKUP(B468,'X7'!$B:$AZ,2,FALSE)),IF($X$1=8,(VLOOKUP(B468,'X8'!$B:$AZ,2,FALSE)),IF($X$1=9,(VLOOKUP(B468,'X9'!$B:$AZ,2,FALSE)),IF($X$1=10,(VLOOKUP(B468,'X10'!$B:$AZ,2,FALSE)),IF($X$1=11,(VLOOKUP(B468,'X11'!$B:$AZ,2,FALSE)),IF($X$1=12,(VLOOKUP(B468,'X12'!$B:$AZ,2,FALSE)),IF($X$1=13,(VLOOKUP(B468,'X13'!$B:$AZ,2,FALSE)),"B")))))))))))))))</f>
        <v xml:space="preserve"> </v>
      </c>
      <c r="J468" s="183" t="str">
        <f ca="1">IF(ISERROR(IF($X$1=1,(VLOOKUP(B468,'X1'!$B:$AZ,3,FALSE)),IF($X$1=2,(VLOOKUP(B468,'X2'!$B:$AZ,3,FALSE)),IF($X$1=3,(VLOOKUP(B468,'X3'!$B:$AZ,3,FALSE)),IF($X$1=4,(VLOOKUP(B468,'X4'!$B:$AZ,3,FALSE)),IF($X$1=5,(VLOOKUP(B468,'X5'!$B:$AZ,3,FALSE)),IF($X$1=6,(VLOOKUP(B468,'X6'!$B:$AZ,3,FALSE)),IF($X$1=7,(VLOOKUP(B468,'X7'!$B:$AZ,3,FALSE)),IF($X$1=8,(VLOOKUP(B468,'X8'!$B:$AZ,3,FALSE)),IF($X$1=9,(VLOOKUP(B468,'X9'!$B:$AZ,3,FALSE)),IF($X$1=10,(VLOOKUP(B468,'X10'!$B:$AZ,3,FALSE)),IF($X$1=11,(VLOOKUP(B468,'X11'!$B:$AZ,3,FALSE)),IF($X$1=12,(VLOOKUP(B468,'X12'!$B:$AZ,3,FALSE)),IF($X$1=13,(VLOOKUP(B468,'X13'!$B:$AZ,3,FALSE)),"B"))))))))))))))=TRUE," ",(IF($X$1=1,(VLOOKUP(B468,'X1'!$B:$AZ,3,FALSE)),IF($X$1=2,(VLOOKUP(B468,'X2'!$B:$AZ,3,FALSE)),IF($X$1=3,(VLOOKUP(B468,'X3'!$B:$AZ,3,FALSE)),IF($X$1=4,(VLOOKUP(B468,'X4'!$B:$AZ,3,FALSE)),IF($X$1=5,(VLOOKUP(B468,'X5'!$B:$AZ,3,FALSE)),IF($X$1=6,(VLOOKUP(B468,'X6'!$B:$AZ,3,FALSE)),IF($X$1=7,(VLOOKUP(B468,'X7'!$B:$AZ,3,FALSE)),IF($X$1=8,(VLOOKUP(B468,'X8'!$B:$AZ,3,FALSE)),IF($X$1=9,(VLOOKUP(B468,'X9'!$B:$AZ,3,FALSE)),IF($X$1=10,(VLOOKUP(B468,'X10'!$B:$AZ,3,FALSE)),IF($X$1=11,(VLOOKUP(B468,'X11'!$B:$AZ,3,FALSE)),IF($X$1=12,(VLOOKUP(B468,'X12'!$B:$AZ,3,FALSE)),IF($X$1=13,(VLOOKUP(B468,'X13'!$B:$AZ,3,FALSE)),"B")))))))))))))))</f>
        <v xml:space="preserve"> </v>
      </c>
      <c r="K468" s="183" t="str">
        <f ca="1">IF(ISERROR(IF($X$1=1,(VLOOKUP(B468,'X1'!$B:$AZ,5,FALSE)),IF($X$1=2,(VLOOKUP(B468,'X2'!$B:$AZ,5,FALSE)),IF($X$1=3,(VLOOKUP(B468,'X3'!$B:$AZ,5,FALSE)),IF($X$1=4,(VLOOKUP(B468,'X4'!$B:$AZ,5,FALSE)),IF($X$1=5,(VLOOKUP(B468,'X5'!$B:$AZ,5,FALSE)),IF($X$1=6,(VLOOKUP(B468,'X6'!$B:$AZ,5,FALSE)),IF($X$1=7,(VLOOKUP(B468,'X7'!$B:$AZ,5,FALSE)),IF($X$1=8,(VLOOKUP(B468,'X8'!$B:$AZ,5,FALSE)),IF($X$1=9,(VLOOKUP(B468,'X9'!$B:$AZ,5,FALSE)),IF($X$1=10,(VLOOKUP(B468,'X10'!$B:$AZ,5,FALSE)),IF($X$1=11,(VLOOKUP(B468,'X11'!$B:$AZ,5,FALSE)),IF($X$1=12,(VLOOKUP(B468,'X12'!$B:$AZ,5,FALSE)),IF($X$1=13,(VLOOKUP(B468,'X13'!$B:$AZ,5,FALSE)),"B"))))))))))))))=TRUE," ",(IF($X$1=1,(VLOOKUP(B468,'X1'!$B:$AZ,5,FALSE)),IF($X$1=2,(VLOOKUP(B468,'X2'!$B:$AZ,5,FALSE)),IF($X$1=3,(VLOOKUP(B468,'X3'!$B:$AZ,5,FALSE)),IF($X$1=4,(VLOOKUP(B468,'X4'!$B:$AZ,5,FALSE)),IF($X$1=5,(VLOOKUP(B468,'X5'!$B:$AZ,5,FALSE)),IF($X$1=6,(VLOOKUP(B468,'X6'!$B:$AZ,5,FALSE)),IF($X$1=7,(VLOOKUP(B468,'X7'!$B:$AZ,5,FALSE)),IF($X$1=8,(VLOOKUP(B468,'X8'!$B:$AZ,5,FALSE)),IF($X$1=9,(VLOOKUP(B468,'X9'!$B:$AZ,5,FALSE)),IF($X$1=10,(VLOOKUP(B468,'X10'!$B:$AZ,5,FALSE)),IF($X$1=11,(VLOOKUP(B468,'X11'!$B:$AZ,5,FALSE)),IF($X$1=12,(VLOOKUP(B468,'X12'!$B:$AZ,5,FALSE)),IF($X$1=13,(VLOOKUP(B468,'X13'!$B:$AZ,5,FALSE)),"B")))))))))))))))</f>
        <v xml:space="preserve"> </v>
      </c>
      <c r="L468" s="184" t="str">
        <f ca="1">IF(ISERROR(IF($X$1=1,(VLOOKUP(B468,'X1'!$B:$AZ,9,FALSE)),IF($X$1=2,(VLOOKUP(B468,'X2'!$B:$AZ,9,FALSE)),IF($X$1=3,(VLOOKUP(B468,'X3'!$B:$AZ,9,FALSE)),IF($X$1=4,(VLOOKUP(B468,'X4'!$B:$AZ,9,FALSE)),IF($X$1=5,(VLOOKUP(B468,'X5'!$B:$AZ,9,FALSE)),IF($X$1=6,(VLOOKUP(B468,'X6'!$B:$AZ,9,FALSE)),IF($X$1=7,(VLOOKUP(B468,'X7'!$B:$AZ,9,FALSE)),IF($X$1=8,(VLOOKUP(B468,'X8'!$B:$AZ,9,FALSE)),IF($X$1=9,(VLOOKUP(B468,'X9'!$B:$AZ,9,FALSE)),IF($X$1=10,(VLOOKUP(B468,'X10'!$B:$AZ,9,FALSE)),IF($X$1=11,(VLOOKUP(B468,'X11'!$B:$AZ,9,FALSE)),IF($X$1=12,(VLOOKUP(B468,'X12'!$B:$AZ,9,FALSE)),IF($X$1=13,(VLOOKUP(B468,'X13'!$B:$AZ,9,FALSE)),"B"))))))))))))))=TRUE," ",(IF($X$1=1,(VLOOKUP(B468,'X1'!$B:$AZ,9,FALSE)),IF($X$1=2,(VLOOKUP(B468,'X2'!$B:$AZ,9,FALSE)),IF($X$1=3,(VLOOKUP(B468,'X3'!$B:$AZ,9,FALSE)),IF($X$1=4,(VLOOKUP(B468,'X4'!$B:$AZ,9,FALSE)),IF($X$1=5,(VLOOKUP(B468,'X5'!$B:$AZ,9,FALSE)),IF($X$1=6,(VLOOKUP(B468,'X6'!$B:$AZ,9,FALSE)),IF($X$1=7,(VLOOKUP(B468,'X7'!$B:$AZ,9,FALSE)),IF($X$1=8,(VLOOKUP(B468,'X8'!$B:$AZ,9,FALSE)),IF($X$1=9,(VLOOKUP(B468,'X9'!$B:$AZ,9,FALSE)),IF($X$1=10,(VLOOKUP(B468,'X10'!$B:$AZ,9,FALSE)),IF($X$1=11,(VLOOKUP(B468,'X11'!$B:$AZ,9,FALSE)),IF($X$1=12,(VLOOKUP(B468,'X12'!$B:$AZ,9,FALSE)),IF($X$1=13,(VLOOKUP(B468,'X13'!$B:$AZ,9,FALSE)),"B")))))))))))))))</f>
        <v xml:space="preserve"> </v>
      </c>
      <c r="M468" s="184" t="str">
        <f ca="1">IF(ISERROR(IF($X$1=1,(VLOOKUP(B468,'X1'!$B:$AZ,10,FALSE)),IF($X$1=2,(VLOOKUP(B468,'X2'!$B:$AZ,10,FALSE)),IF($X$1=3,(VLOOKUP(B468,'X3'!$B:$AZ,10,FALSE)),IF($X$1=4,(VLOOKUP(B468,'X4'!$B:$AZ,10,FALSE)),IF($X$1=5,(VLOOKUP(B468,'X5'!$B:$AZ,10,FALSE)),IF($X$1=6,(VLOOKUP(B468,'X6'!$B:$AZ,10,FALSE)),IF($X$1=7,(VLOOKUP(B468,'X7'!$B:$AZ,10,FALSE)),IF($X$1=8,(VLOOKUP(B468,'X8'!$B:$AZ,10,FALSE)),IF($X$1=9,(VLOOKUP(B468,'X9'!$B:$AZ,10,FALSE)),IF($X$1=10,(VLOOKUP(B468,'X10'!$B:$AZ,10,FALSE)),IF($X$1=11,(VLOOKUP(B468,'X11'!$B:$AZ,10,FALSE)),IF($X$1=12,(VLOOKUP(B468,'X12'!$B:$AZ,10,FALSE)),IF($X$1=13,(VLOOKUP(B468,'X13'!$B:$AZ,10,FALSE)),"B"))))))))))))))=TRUE," ",(IF($X$1=1,(VLOOKUP(B468,'X1'!$B:$AZ,10,FALSE)),IF($X$1=2,(VLOOKUP(B468,'X2'!$B:$AZ,10,FALSE)),IF($X$1=3,(VLOOKUP(B468,'X3'!$B:$AZ,10,FALSE)),IF($X$1=4,(VLOOKUP(B468,'X4'!$B:$AZ,10,FALSE)),IF($X$1=5,(VLOOKUP(B468,'X5'!$B:$AZ,10,FALSE)),IF($X$1=6,(VLOOKUP(B468,'X6'!$B:$AZ,10,FALSE)),IF($X$1=7,(VLOOKUP(B468,'X7'!$B:$AZ,10,FALSE)),IF($X$1=8,(VLOOKUP(B468,'X8'!$B:$AZ,10,FALSE)),IF($X$1=9,(VLOOKUP(B468,'X9'!$B:$AZ,10,FALSE)),IF($X$1=10,(VLOOKUP(B468,'X10'!$B:$AZ,10,FALSE)),IF($X$1=11,(VLOOKUP(B468,'X11'!$B:$AZ,10,FALSE)),IF($X$1=12,(VLOOKUP(B468,'X12'!$B:$AZ,10,FALSE)),IF($X$1=13,(VLOOKUP(B468,'X13'!$B:$AZ,10,FALSE)),"B")))))))))))))))</f>
        <v xml:space="preserve"> </v>
      </c>
      <c r="N468" s="185" t="str">
        <f ca="1">IF(ISERROR(IF($X$1=1,(VLOOKUP(B468,'X1'!$B:$AZ,45,FALSE)),IF($X$1=2,(VLOOKUP(B468,'X2'!$B:$AZ,45,FALSE)),IF($X$1=3,(VLOOKUP(B468,'X3'!$B:$AZ,45,FALSE)),IF($X$1=4,(VLOOKUP(B468,'X4'!$B:$AZ,45,FALSE)),IF($X$1=5,(VLOOKUP(B468,'X5'!$B:$AZ,45,FALSE)),IF($X$1=6,(VLOOKUP(B468,'X6'!$B:$AZ,45,FALSE)),IF($X$1=7,(VLOOKUP(B468,'X7'!$B:$AZ,45,FALSE)),IF($X$1=8,(VLOOKUP(B468,'X8'!$B:$AZ,45,FALSE)),IF($X$1=9,(VLOOKUP(B468,'X9'!$B:$AZ,45,FALSE)),IF($X$1=10,(VLOOKUP(B468,'X10'!$B:$AZ,45,FALSE)),IF($X$1=11,(VLOOKUP(B468,'X11'!$B:$AZ,45,FALSE)),IF($X$1=12,(VLOOKUP(B468,'X12'!$B:$AZ,45,FALSE)),IF($X$1=13,(VLOOKUP(B468,'X13'!$B:$AZ,45,FALSE)),"B"))))))))))))))=TRUE," ",(IF($X$1=1,(VLOOKUP(B468,'X1'!$B:$AZ,45,FALSE)),IF($X$1=2,(VLOOKUP(B468,'X2'!$B:$AZ,45,FALSE)),IF($X$1=3,(VLOOKUP(B468,'X3'!$B:$AZ,45,FALSE)),IF($X$1=4,(VLOOKUP(B468,'X4'!$B:$AZ,45,FALSE)),IF($X$1=5,(VLOOKUP(B468,'X5'!$B:$AZ,45,FALSE)),IF($X$1=6,(VLOOKUP(B468,'X6'!$B:$AZ,45,FALSE)),IF($X$1=7,(VLOOKUP(B468,'X7'!$B:$AZ,45,FALSE)),IF($X$1=8,(VLOOKUP(B468,'X8'!$B:$AZ,45,FALSE)),IF($X$1=9,(VLOOKUP(B468,'X9'!$B:$AZ,45,FALSE)),IF($X$1=10,(VLOOKUP(B468,'X10'!$B:$AZ,45,FALSE)),IF($X$1=11,(VLOOKUP(B468,'X11'!$B:$AZ,45,FALSE)),IF($X$1=12,(VLOOKUP(B468,'X12'!$B:$AZ,45,FALSE)),IF($X$1=13,(VLOOKUP(B468,'X13'!$B:$AZ,45,FALSE)),"B")))))))))))))))</f>
        <v xml:space="preserve"> </v>
      </c>
      <c r="O468" s="184" t="str">
        <f ca="1">IF(ISERROR(IF($X$1=1,(VLOOKUP(B468,'X1'!$B:$AZ,11,FALSE)),IF($X$1=2,(VLOOKUP(B468,'X2'!$B:$AZ,11,FALSE)),IF($X$1=3,(VLOOKUP(B468,'X3'!$B:$AZ,11,FALSE)),IF($X$1=4,(VLOOKUP(B468,'X4'!$B:$AZ,11,FALSE)),IF($X$1=5,(VLOOKUP(B468,'X5'!$B:$AZ,11,FALSE)),IF($X$1=6,(VLOOKUP(B468,'X6'!$B:$AZ,11,FALSE)),IF($X$1=7,(VLOOKUP(B468,'X7'!$B:$AZ,11,FALSE)),IF($X$1=8,(VLOOKUP(B468,'X8'!$B:$AZ,11,FALSE)),IF($X$1=9,(VLOOKUP(B468,'X9'!$B:$AZ,11,FALSE)),IF($X$1=10,(VLOOKUP(B468,'X10'!$B:$AZ,11,FALSE)),IF($X$1=11,(VLOOKUP(B468,'X11'!$B:$AZ,11,FALSE)),IF($X$1=12,(VLOOKUP(B468,'X12'!$B:$AZ,11,FALSE)),IF($X$1=13,(VLOOKUP(B468,'X13'!$B:$AZ,11,FALSE)),"B"))))))))))))))=TRUE," ",(IF($X$1=1,(VLOOKUP(B468,'X1'!$B:$AZ,11,FALSE)),IF($X$1=2,(VLOOKUP(B468,'X2'!$B:$AZ,11,FALSE)),IF($X$1=3,(VLOOKUP(B468,'X3'!$B:$AZ,11,FALSE)),IF($X$1=4,(VLOOKUP(B468,'X4'!$B:$AZ,11,FALSE)),IF($X$1=5,(VLOOKUP(B468,'X5'!$B:$AZ,11,FALSE)),IF($X$1=6,(VLOOKUP(B468,'X6'!$B:$AZ,11,FALSE)),IF($X$1=7,(VLOOKUP(B468,'X7'!$B:$AZ,11,FALSE)),IF($X$1=8,(VLOOKUP(B468,'X8'!$B:$AZ,11,FALSE)),IF($X$1=9,(VLOOKUP(B468,'X9'!$B:$AZ,11,FALSE)),IF($X$1=10,(VLOOKUP(B468,'X10'!$B:$AZ,11,FALSE)),IF($X$1=11,(VLOOKUP(B468,'X11'!$B:$AZ,11,FALSE)),IF($X$1=12,(VLOOKUP(B468,'X12'!$B:$AZ,11,FALSE)),IF($X$1=13,(VLOOKUP(B468,'X13'!$B:$AZ,11,FALSE)),"B")))))))))))))))</f>
        <v xml:space="preserve"> </v>
      </c>
      <c r="P468" s="184" t="str">
        <f ca="1">IF(ISERROR(IF($X$1=1,(VLOOKUP(B468,'X1'!$B:$AZ,12,FALSE)),IF($X$1=2,(VLOOKUP(B468,'X2'!$B:$AZ,12,FALSE)),IF($X$1=3,(VLOOKUP(B468,'X3'!$B:$AZ,12,FALSE)),IF($X$1=4,(VLOOKUP(B468,'X4'!$B:$AZ,12,FALSE)),IF($X$1=5,(VLOOKUP(B468,'X5'!$B:$AZ,12,FALSE)),IF($X$1=6,(VLOOKUP(B468,'X6'!$B:$AZ,12,FALSE)),IF($X$1=7,(VLOOKUP(B468,'X7'!$B:$AZ,12,FALSE)),IF($X$1=8,(VLOOKUP(B468,'X8'!$B:$AZ,12,FALSE)),IF($X$1=9,(VLOOKUP(B468,'X9'!$B:$AZ,12,FALSE)),IF($X$1=10,(VLOOKUP(B468,'X10'!$B:$AZ,12,FALSE)),IF($X$1=11,(VLOOKUP(B468,'X11'!$B:$AZ,12,FALSE)),IF($X$1=12,(VLOOKUP(B468,'X12'!$B:$AZ,12,FALSE)),IF($X$1=13,(VLOOKUP(B468,'X13'!$B:$AZ,12,FALSE)),"B"))))))))))))))=TRUE," ",(IF($X$1=1,(VLOOKUP(B468,'X1'!$B:$AZ,12,FALSE)),IF($X$1=2,(VLOOKUP(B468,'X2'!$B:$AZ,12,FALSE)),IF($X$1=3,(VLOOKUP(B468,'X3'!$B:$AZ,12,FALSE)),IF($X$1=4,(VLOOKUP(B468,'X4'!$B:$AZ,12,FALSE)),IF($X$1=5,(VLOOKUP(B468,'X5'!$B:$AZ,12,FALSE)),IF($X$1=6,(VLOOKUP(B468,'X6'!$B:$AZ,12,FALSE)),IF($X$1=7,(VLOOKUP(B468,'X7'!$B:$AZ,12,FALSE)),IF($X$1=8,(VLOOKUP(B468,'X8'!$B:$AZ,12,FALSE)),IF($X$1=9,(VLOOKUP(B468,'X9'!$B:$AZ,12,FALSE)),IF($X$1=10,(VLOOKUP(B468,'X10'!$B:$AZ,12,FALSE)),IF($X$1=11,(VLOOKUP(B468,'X11'!$B:$AZ,12,FALSE)),IF($X$1=12,(VLOOKUP(B468,'X12'!$B:$AZ,12,FALSE)),IF($X$1=13,(VLOOKUP(B468,'X13'!$B:$AZ,12,FALSE)),"B")))))))))))))))</f>
        <v xml:space="preserve"> </v>
      </c>
      <c r="Q468" s="185" t="str">
        <f ca="1">IF(ISERROR(IF($X$1=1,(VLOOKUP(B468,'X1'!$B:$AZ,46,FALSE)),IF($X$1=2,(VLOOKUP(B468,'X2'!$B:$AZ,46,FALSE)),IF($X$1=3,(VLOOKUP(B468,'X3'!$B:$AZ,46,FALSE)),IF($X$1=4,(VLOOKUP(B468,'X4'!$B:$AZ,46,FALSE)),IF($X$1=5,(VLOOKUP(B468,'X5'!$B:$AZ,46,FALSE)),IF($X$1=6,(VLOOKUP(B468,'X6'!$B:$AZ,46,FALSE)),IF($X$1=7,(VLOOKUP(B468,'X7'!$B:$AZ,46,FALSE)),IF($X$1=8,(VLOOKUP(B468,'X8'!$B:$AZ,46,FALSE)),IF($X$1=9,(VLOOKUP(B468,'X9'!$B:$AZ,46,FALSE)),IF($X$1=10,(VLOOKUP(B468,'X10'!$B:$AZ,46,FALSE)),IF($X$1=11,(VLOOKUP(B468,'X11'!$B:$AZ,46,FALSE)),IF($X$1=12,(VLOOKUP(B468,'X12'!$B:$AZ,46,FALSE)),IF($X$1=13,(VLOOKUP(B468,'X13'!$B:$AZ,46,FALSE)),"B"))))))))))))))=TRUE," ",(IF($X$1=1,(VLOOKUP(B468,'X1'!$B:$AZ,46,FALSE)),IF($X$1=2,(VLOOKUP(B468,'X2'!$B:$AZ,46,FALSE)),IF($X$1=3,(VLOOKUP(B468,'X3'!$B:$AZ,46,FALSE)),IF($X$1=4,(VLOOKUP(B468,'X4'!$B:$AZ,46,FALSE)),IF($X$1=5,(VLOOKUP(B468,'X5'!$B:$AZ,46,FALSE)),IF($X$1=6,(VLOOKUP(B468,'X6'!$B:$AZ,46,FALSE)),IF($X$1=7,(VLOOKUP(B468,'X7'!$B:$AZ,46,FALSE)),IF($X$1=8,(VLOOKUP(B468,'X8'!$B:$AZ,46,FALSE)),IF($X$1=9,(VLOOKUP(B468,'X9'!$B:$AZ,46,FALSE)),IF($X$1=10,(VLOOKUP(B468,'X10'!$B:$AZ,46,FALSE)),IF($X$1=11,(VLOOKUP(B468,'X11'!$B:$AZ,46,FALSE)),IF($X$1=12,(VLOOKUP(B468,'X12'!$B:$AZ,46,FALSE)),IF($X$1=13,(VLOOKUP(B468,'X13'!$B:$AZ,46,FALSE)),"B")))))))))))))))</f>
        <v xml:space="preserve"> </v>
      </c>
      <c r="R468" s="185" t="str">
        <f ca="1">IF(ISERROR(IF($X$1=1,(VLOOKUP(B468,'X1'!$B:$AZ,15,FALSE)),IF($X$1=2,(VLOOKUP(B468,'X2'!$B:$AZ,15,FALSE)),IF($X$1=3,(VLOOKUP(B468,'X3'!$B:$AZ,15,FALSE)),IF($X$1=4,(VLOOKUP(B468,'X4'!$B:$AZ,15,FALSE)),IF($X$1=5,(VLOOKUP(B468,'X5'!$B:$AZ,15,FALSE)),IF($X$1=6,(VLOOKUP(B468,'X6'!$B:$AZ,15,FALSE)),IF($X$1=7,(VLOOKUP(B468,'X7'!$B:$AZ,15,FALSE)),IF($X$1=8,(VLOOKUP(B468,'X8'!$B:$AZ,15,FALSE)),IF($X$1=9,(VLOOKUP(B468,'X9'!$B:$AZ,15,FALSE)),IF($X$1=10,(VLOOKUP(B468,'X10'!$B:$AZ,15,FALSE)),IF($X$1=11,(VLOOKUP(B468,'X11'!$B:$AZ,15,FALSE)),IF($X$1=12,(VLOOKUP(B468,'X12'!$B:$AZ,15,FALSE)),IF($X$1=13,(VLOOKUP(B468,'X13'!$B:$AZ,15,FALSE)),"B"))))))))))))))=TRUE," ",(IF($X$1=1,(VLOOKUP(B468,'X1'!$B:$AZ,15,FALSE)),IF($X$1=2,(VLOOKUP(B468,'X2'!$B:$AZ,15,FALSE)),IF($X$1=3,(VLOOKUP(B468,'X3'!$B:$AZ,15,FALSE)),IF($X$1=4,(VLOOKUP(B468,'X4'!$B:$AZ,15,FALSE)),IF($X$1=5,(VLOOKUP(B468,'X5'!$B:$AZ,15,FALSE)),IF($X$1=6,(VLOOKUP(B468,'X6'!$B:$AZ,15,FALSE)),IF($X$1=7,(VLOOKUP(B468,'X7'!$B:$AZ,15,FALSE)),IF($X$1=8,(VLOOKUP(B468,'X8'!$B:$AZ,15,FALSE)),IF($X$1=9,(VLOOKUP(B468,'X9'!$B:$AZ,15,FALSE)),IF($X$1=10,(VLOOKUP(B468,'X10'!$B:$AZ,15,FALSE)),IF($X$1=11,(VLOOKUP(B468,'X11'!$B:$AZ,15,FALSE)),IF($X$1=12,(VLOOKUP(B468,'X12'!$B:$AZ,15,FALSE)),IF($X$1=13,(VLOOKUP(B468,'X13'!$B:$AZ,15,FALSE)),"B")))))))))))))))</f>
        <v xml:space="preserve"> </v>
      </c>
      <c r="S468" s="185" t="str">
        <f ca="1">IF(ISERROR(IF((IF($X$1=1,(VLOOKUP(B468,'X1'!$B:$AZ,14,FALSE)),(IF($X$1=2,(VLOOKUP(B468,'X2'!$B:$AZ,14,FALSE)),(IF($X$1=3,(VLOOKUP(B468,'X3'!$B:$AZ,14,FALSE)),(IF($X$1=4,(VLOOKUP(B468,'X4'!$B:$AZ,14,FALSE)),(IF($X$1=5,(VLOOKUP(B468,'X5'!$B:$AZ,14,FALSE)),(IF($X$1=6,(VLOOKUP(B468,'X6'!$B:$AZ,14,FALSE)),(IF($X$1=7,(VLOOKUP(B468,'X7'!$B:$AZ,14,FALSE)),(IF($X$1=8,(VLOOKUP(B468,'X8'!$B:$AZ,14,FALSE)),(IF($X$1=9,(VLOOKUP(B468,'X9'!$B:$AZ,14,FALSE)),(IF($X$1=10,(VLOOKUP(B468,'X10'!$B:$AZ,14,FALSE)),(IF($X$1=11,(VLOOKUP(B468,'X11'!$B:$AZ,14,FALSE)),(IF($X$1=12,(VLOOKUP(B468,'X12'!$B:$AZ,14,FALSE)),(VLOOKUP(B468,'X13'!$B:$AZ,14,FALSE))))))))))))))))))))))))))=$V$1," ",(IF($X$1=1,(VLOOKUP(B468,'X1'!$B:$AZ,14,FALSE)),(IF($X$1=2,(VLOOKUP(B468,'X2'!$B:$AZ,14,FALSE)),(IF($X$1=3,(VLOOKUP(B468,'X3'!$B:$AZ,14,FALSE)),(IF($X$1=4,(VLOOKUP(B468,'X4'!$B:$AZ,14,FALSE)),(IF($X$1=5,(VLOOKUP(B468,'X5'!$B:$AZ,14,FALSE)),(IF($X$1=6,(VLOOKUP(B468,'X6'!$B:$AZ,14,FALSE)),(IF($X$1=7,(VLOOKUP(B468,'X7'!$B:$AZ,14,FALSE)),(IF($X$1=8,(VLOOKUP(B468,'X8'!$B:$AZ,14,FALSE)),(IF($X$1=9,(VLOOKUP(B468,'X9'!$B:$AZ,14,FALSE)),(IF($X$1=10,(VLOOKUP(B468,'X10'!$B:$AZ,14,FALSE)),(IF($X$1=11,(VLOOKUP(B468,'X11'!$B:$AZ,14,FALSE)),(IF($X$1=12,(VLOOKUP(B468,'X12'!$B:$AZ,14,FALSE)),(VLOOKUP(B468,'X13'!$B:$AZ,14,FALSE))))))))))))))))))))))))))))=TRUE," ",(IF((IF($X$1=1,(VLOOKUP(B468,'X1'!$B:$AZ,14,FALSE)),(IF($X$1=2,(VLOOKUP(B468,'X2'!$B:$AZ,14,FALSE)),(IF($X$1=3,(VLOOKUP(B468,'X3'!$B:$AZ,14,FALSE)),(IF($X$1=4,(VLOOKUP(B468,'X4'!$B:$AZ,14,FALSE)),(IF($X$1=5,(VLOOKUP(B468,'X5'!$B:$AZ,14,FALSE)),(IF($X$1=6,(VLOOKUP(B468,'X6'!$B:$AZ,14,FALSE)),(IF($X$1=7,(VLOOKUP(B468,'X7'!$B:$AZ,14,FALSE)),(IF($X$1=8,(VLOOKUP(B468,'X8'!$B:$AZ,14,FALSE)),(IF($X$1=9,(VLOOKUP(B468,'X9'!$B:$AZ,14,FALSE)),(IF($X$1=10,(VLOOKUP(B468,'X10'!$B:$AZ,14,FALSE)),(IF($X$1=11,(VLOOKUP(B468,'X11'!$B:$AZ,14,FALSE)),(IF($X$1=12,(VLOOKUP(B468,'X12'!$B:$AZ,14,FALSE)),(VLOOKUP(B468,'X13'!$B:$AZ,14,FALSE))))))))))))))))))))))))))=$V$1," ",(IF($X$1=1,(VLOOKUP(B468,'X1'!$B:$AZ,14,FALSE)),(IF($X$1=2,(VLOOKUP(B468,'X2'!$B:$AZ,14,FALSE)),(IF($X$1=3,(VLOOKUP(B468,'X3'!$B:$AZ,14,FALSE)),(IF($X$1=4,(VLOOKUP(B468,'X4'!$B:$AZ,14,FALSE)),(IF($X$1=5,(VLOOKUP(B468,'X5'!$B:$AZ,14,FALSE)),(IF($X$1=6,(VLOOKUP(B468,'X6'!$B:$AZ,14,FALSE)),(IF($X$1=7,(VLOOKUP(B468,'X7'!$B:$AZ,14,FALSE)),(IF($X$1=8,(VLOOKUP(B468,'X8'!$B:$AZ,14,FALSE)),(IF($X$1=9,(VLOOKUP(B468,'X9'!$B:$AZ,14,FALSE)),(IF($X$1=10,(VLOOKUP(B468,'X10'!$B:$AZ,14,FALSE)),(IF($X$1=11,(VLOOKUP(B468,'X11'!$B:$AZ,14,FALSE)),(IF($X$1=12,(VLOOKUP(B468,'X12'!$B:$AZ,14,FALSE)),(VLOOKUP(B468,'X13'!$B:$AZ,14,FALSE)))))))))))))))))))))))))))))</f>
        <v xml:space="preserve"> </v>
      </c>
    </row>
    <row r="469" spans="1:19" ht="14.1" customHeight="1" x14ac:dyDescent="0.2">
      <c r="A469" s="156" t="s">
        <v>1058</v>
      </c>
      <c r="B469" s="122" t="str">
        <f>IF(ISERROR(IF($U$16=1,(VLOOKUP(A469,$AC$89:$AH$125,2,FALSE)),IF((IF($X$1=1,'X1'!B428,(IF($X$1=2,'X2'!B428,(IF($X$1=3,'X3'!B428,(IF($X$1=4,'X4'!B428,(IF($X$1=5,'X5'!B428,(IF($X$1=6,'X6'!B428,(IF($X$1=7,'X7'!B428,(IF($X$1=8,'X8'!B428,(IF($X$1=9,'X9'!B428,(IF($X$1=10,'X10'!B428,(IF($X$1=11,'X11'!B428,(IF($X$1=12,'X12'!B428,'X13'!B428))))))))))))))))))))))))="","",(IF($X$1=1,'X1'!B428,(IF($X$1=2,'X2'!B428,(IF($X$1=3,'X3'!B428,(IF($X$1=4,'X4'!B428,(IF($X$1=5,'X5'!B428,(IF($X$1=6,'X6'!B428,(IF($X$1=7,'X7'!B428,(IF($X$1=8,'X8'!B428,(IF($X$1=9,'X9'!B428,(IF($X$1=10,'X10'!B428,(IF($X$1=11,'X11'!B428,(IF($X$1=12,'X12'!B428,'X13'!B428)))))))))))))))))))))))))))=TRUE," ",(IF($U$16=1,(VLOOKUP(A469,$AC$89:$AH$125,2,FALSE)),IF((IF($X$1=1,'X1'!B428,(IF($X$1=2,'X2'!B428,(IF($X$1=3,'X3'!B428,(IF($X$1=4,'X4'!B428,(IF($X$1=5,'X5'!B428,(IF($X$1=6,'X6'!B428,(IF($X$1=7,'X7'!B428,(IF($X$1=8,'X8'!B428,(IF($X$1=9,'X9'!B428,(IF($X$1=10,'X10'!B428,(IF($X$1=11,'X11'!B428,(IF($X$1=12,'X12'!B428,'X13'!B428))))))))))))))))))))))))="","",(IF($X$1=1,'X1'!B428,(IF($X$1=2,'X2'!B428,(IF($X$1=3,'X3'!B428,(IF($X$1=4,'X4'!B428,(IF($X$1=5,'X5'!B428,(IF($X$1=6,'X6'!B428,(IF($X$1=7,'X7'!B428,(IF($X$1=8,'X8'!B428,(IF($X$1=9,'X9'!B428,(IF($X$1=10,'X10'!B428,(IF($X$1=11,'X11'!B428,(IF($X$1=12,'X12'!B428,'X13'!B428))))))))))))))))))))))))))))</f>
        <v/>
      </c>
      <c r="C469" s="181" t="str">
        <f ca="1">IF(ISERROR(IF($X$1=1,(VLOOKUP(B469,'X1'!$B:$AZ,47,FALSE)),IF($X$1=2,(VLOOKUP(B469,'X2'!$B:$AZ,47,FALSE)),IF($X$1=3,(VLOOKUP(B469,'X3'!$B:$AZ,47,FALSE)),IF($X$1=4,(VLOOKUP(B469,'X4'!$B:$AZ,47,FALSE)),IF($X$1=5,(VLOOKUP(B469,'X5'!$B:$AZ,47,FALSE)),IF($X$1=6,(VLOOKUP(B469,'X6'!$B:$AZ,47,FALSE)),IF($X$1=7,(VLOOKUP(B469,'X7'!$B:$AZ,47,FALSE)),IF($X$1=8,(VLOOKUP(B469,'X8'!$B:$AZ,47,FALSE)),IF($X$1=9,(VLOOKUP(B469,'X9'!$B:$AZ,47,FALSE)),IF($X$1=10,(VLOOKUP(B469,'X10'!$B:$AZ,47,FALSE)),IF($X$1=11,(VLOOKUP(B469,'X11'!$B:$AZ,47,FALSE)),IF($X$1=12,(VLOOKUP(B469,'X12'!$B:$AZ,47,FALSE)),IF($X$1=13,(VLOOKUP(B469,'X13'!$B:$AZ,47,FALSE)),"B"))))))))))))))=TRUE," ",(IF($X$1=1,(VLOOKUP(B469,'X1'!$B:$AZ,47,FALSE)),IF($X$1=2,(VLOOKUP(B469,'X2'!$B:$AZ,47,FALSE)),IF($X$1=3,(VLOOKUP(B469,'X3'!$B:$AZ,47,FALSE)),IF($X$1=4,(VLOOKUP(B469,'X4'!$B:$AZ,47,FALSE)),IF($X$1=5,(VLOOKUP(B469,'X5'!$B:$AZ,47,FALSE)),IF($X$1=6,(VLOOKUP(B469,'X6'!$B:$AZ,47,FALSE)),IF($X$1=7,(VLOOKUP(B469,'X7'!$B:$AZ,47,FALSE)),IF($X$1=8,(VLOOKUP(B469,'X8'!$B:$AZ,47,FALSE)),IF($X$1=9,(VLOOKUP(B469,'X9'!$B:$AZ,47,FALSE)),IF($X$1=10,(VLOOKUP(B469,'X10'!$B:$AZ,47,FALSE)),IF($X$1=11,(VLOOKUP(B469,'X11'!$B:$AZ,47,FALSE)),IF($X$1=12,(VLOOKUP(B469,'X12'!$B:$AZ,47,FALSE)),IF($X$1=13,(VLOOKUP(B469,'X13'!$B:$AZ,47,FALSE)),"B")))))))))))))))</f>
        <v xml:space="preserve"> </v>
      </c>
      <c r="D469" s="181" t="str">
        <f ca="1">IF(ISERROR(IF($X$1=1,(VLOOKUP(B469,'X1'!$B:$AP,41,FALSE)),IF($X$1=2,(VLOOKUP(B469,'X2'!$B:$AP,41,FALSE)),IF($X$1=3,(VLOOKUP(B469,'X3'!$B:$AP,41,FALSE)),IF($X$1=4,(VLOOKUP(B469,'X4'!$B:$AP,41,FALSE)),IF($X$1=5,(VLOOKUP(B469,'X5'!$B:$AP,41,FALSE)),IF($X$1=6,(VLOOKUP(B469,'X6'!$B:$AP,41,FALSE)),IF($X$1=7,(VLOOKUP(B469,'X7'!$B:$AP,41,FALSE)),IF($X$1=8,(VLOOKUP(B469,'X8'!$B:$AP,41,FALSE)),IF($X$1=9,(VLOOKUP(B469,'X9'!$B:$AP,41,FALSE)),IF($X$1=10,(VLOOKUP(B469,'X10'!$B:$AP,41,FALSE)),IF($X$1=11,(VLOOKUP(B469,'X11'!$B:$AP,41,FALSE)),IF($X$1=12,(VLOOKUP(B469,'X12'!$B:$AP,41,FALSE)),IF($X$1=13,(VLOOKUP(B469,'X13'!$B:$AP,41,FALSE)),"B"))))))))))))))=TRUE," ",(IF($X$1=1,(VLOOKUP(B469,'X1'!$B:$AP,41,FALSE)),IF($X$1=2,(VLOOKUP(B469,'X2'!$B:$AP,41,FALSE)),IF($X$1=3,(VLOOKUP(B469,'X3'!$B:$AP,41,FALSE)),IF($X$1=4,(VLOOKUP(B469,'X4'!$B:$AP,41,FALSE)),IF($X$1=5,(VLOOKUP(B469,'X5'!$B:$AP,41,FALSE)),IF($X$1=6,(VLOOKUP(B469,'X6'!$B:$AP,41,FALSE)),IF($X$1=7,(VLOOKUP(B469,'X7'!$B:$AP,41,FALSE)),IF($X$1=8,(VLOOKUP(B469,'X8'!$B:$AP,41,FALSE)),IF($X$1=9,(VLOOKUP(B469,'X9'!$B:$AP,41,FALSE)),IF($X$1=10,(VLOOKUP(B469,'X10'!$B:$AP,41,FALSE)),IF($X$1=11,(VLOOKUP(B469,'X11'!$B:$AP,41,FALSE)),IF($X$1=12,(VLOOKUP(B469,'X12'!$B:$AP,41,FALSE)),IF($X$1=13,(VLOOKUP(B469,'X13'!$B:$AP,41,FALSE)),"B")))))))))))))))</f>
        <v xml:space="preserve"> </v>
      </c>
      <c r="E469" s="182" t="str">
        <f ca="1">IF(ISERROR(IF($X$1=1,(VLOOKUP(B469,'X1'!$B:$AP,7,FALSE)),IF($X$1=2,(VLOOKUP(B469,'X2'!$B:$AP,7,FALSE)),IF($X$1=3,(VLOOKUP(B469,'X3'!$B:$AP,7,FALSE)),IF($X$1=4,(VLOOKUP(B469,'X4'!$B:$AP,7,FALSE)),IF($X$1=5,(VLOOKUP(B469,'X5'!$B:$AP,7,FALSE)),IF($X$1=6,(VLOOKUP(B469,'X6'!$B:$AP,7,FALSE)),IF($X$1=7,(VLOOKUP(B469,'X7'!$B:$AP,7,FALSE)),IF($X$1=8,(VLOOKUP(B469,'X8'!$B:$AP,7,FALSE)),IF($X$1=9,(VLOOKUP(B469,'X9'!$B:$AP,7,FALSE)),IF($X$1=10,(VLOOKUP(B469,'X10'!$B:$AP,7,FALSE)),IF($X$1=11,(VLOOKUP(B469,'X11'!$B:$AP,7,FALSE)),IF($X$1=12,(VLOOKUP(B469,'X12'!$B:$AP,7,FALSE)),IF($X$1=13,(VLOOKUP(B469,'X13'!$B:$AP,7,FALSE)),"B"))))))))))))))=TRUE," ",(IF($X$1=1,(VLOOKUP(B469,'X1'!$B:$AP,7,FALSE)),IF($X$1=2,(VLOOKUP(B469,'X2'!$B:$AP,7,FALSE)),IF($X$1=3,(VLOOKUP(B469,'X3'!$B:$AP,7,FALSE)),IF($X$1=4,(VLOOKUP(B469,'X4'!$B:$AP,7,FALSE)),IF($X$1=5,(VLOOKUP(B469,'X5'!$B:$AP,7,FALSE)),IF($X$1=6,(VLOOKUP(B469,'X6'!$B:$AP,7,FALSE)),IF($X$1=7,(VLOOKUP(B469,'X7'!$B:$AP,7,FALSE)),IF($X$1=8,(VLOOKUP(B469,'X8'!$B:$AP,7,FALSE)),IF($X$1=9,(VLOOKUP(B469,'X9'!$B:$AP,7,FALSE)),IF($X$1=10,(VLOOKUP(B469,'X10'!$B:$AP,7,FALSE)),IF($X$1=11,(VLOOKUP(B469,'X11'!$B:$AP,7,FALSE)),IF($X$1=12,(VLOOKUP(B469,'X12'!$B:$AP,7,FALSE)),IF($X$1=13,(VLOOKUP(B469,'X13'!$B:$AP,7,FALSE)),"B")))))))))))))))</f>
        <v xml:space="preserve"> </v>
      </c>
      <c r="F469" s="182" t="str">
        <f ca="1">IF(ISERROR(IF((IF($X$1=1,(VLOOKUP(B469,'X1'!$B:$AO,6,FALSE)),(IF($X$1=2,(VLOOKUP(B469,'X2'!$B:$AO,6,FALSE)),(IF($X$1=3,(VLOOKUP(B469,'X3'!$B:$AO,6,FALSE)),(IF($X$1=4,(VLOOKUP(B469,'X4'!$B:$AO,6,FALSE)),(IF($X$1=5,(VLOOKUP(B469,'X5'!$B:$AO,6,FALSE)),(IF($X$1=6,(VLOOKUP(B469,'X6'!$B:$AO,6,FALSE)),(IF($X$1=7,(VLOOKUP(B469,'X7'!$B:$AO,6,FALSE)),(IF($X$1=8,(VLOOKUP(B469,'X8'!$B:$AO,6,FALSE)),(IF($X$1=9,(VLOOKUP(B469,'X9'!$B:$AO,6,FALSE)),(IF($X$1=10,(VLOOKUP(B469,'X10'!$B:$AO,6,FALSE)),(IF($X$1=11,(VLOOKUP(B469,'X11'!$B:$AO,6,FALSE)),(IF($X$1=12,(VLOOKUP(B469,'X12'!$B:$AO,6,FALSE)),(VLOOKUP(B469,'X13'!$B:$AO,6,FALSE))))))))))))))))))))))))))=$V$1," ",(IF($X$1=1,(VLOOKUP(B469,'X1'!$B:$AO,6,FALSE)),(IF($X$1=2,(VLOOKUP(B469,'X2'!$B:$AO,6,FALSE)),(IF($X$1=3,(VLOOKUP(B469,'X3'!$B:$AO,6,FALSE)),(IF($X$1=4,(VLOOKUP(B469,'X4'!$B:$AO,6,FALSE)),(IF($X$1=5,(VLOOKUP(B469,'X5'!$B:$AO,6,FALSE)),(IF($X$1=6,(VLOOKUP(B469,'X6'!$B:$AO,6,FALSE)),(IF($X$1=7,(VLOOKUP(B469,'X7'!$B:$AO,6,FALSE)),(IF($X$1=8,(VLOOKUP(B469,'X8'!$B:$AO,6,FALSE)),(IF($X$1=9,(VLOOKUP(B469,'X9'!$B:$AO,6,FALSE)),(IF($X$1=10,(VLOOKUP(B469,'X10'!$B:$AO,6,FALSE)),(IF($X$1=11,(VLOOKUP(B469,'X11'!$B:$AO,6,FALSE)),(IF($X$1=12,(VLOOKUP(B469,'X12'!$B:$AO,6,FALSE)),(VLOOKUP(B469,'X13'!$B:$AO,6,FALSE))))))))))))))))))))))))))))=TRUE," ",(IF((IF($X$1=1,(VLOOKUP(B469,'X1'!$B:$AO,6,FALSE)),(IF($X$1=2,(VLOOKUP(B469,'X2'!$B:$AO,6,FALSE)),(IF($X$1=3,(VLOOKUP(B469,'X3'!$B:$AO,6,FALSE)),(IF($X$1=4,(VLOOKUP(B469,'X4'!$B:$AO,6,FALSE)),(IF($X$1=5,(VLOOKUP(B469,'X5'!$B:$AO,6,FALSE)),(IF($X$1=6,(VLOOKUP(B469,'X6'!$B:$AO,6,FALSE)),(IF($X$1=7,(VLOOKUP(B469,'X7'!$B:$AO,6,FALSE)),(IF($X$1=8,(VLOOKUP(B469,'X8'!$B:$AO,6,FALSE)),(IF($X$1=9,(VLOOKUP(B469,'X9'!$B:$AO,6,FALSE)),(IF($X$1=10,(VLOOKUP(B469,'X10'!$B:$AO,6,FALSE)),(IF($X$1=11,(VLOOKUP(B469,'X11'!$B:$AO,6,FALSE)),(IF($X$1=12,(VLOOKUP(B469,'X12'!$B:$AO,6,FALSE)),(VLOOKUP(B469,'X13'!$B:$AO,6,FALSE))))))))))))))))))))))))))=$V$1," ",(IF($X$1=1,(VLOOKUP(B469,'X1'!$B:$AO,6,FALSE)),(IF($X$1=2,(VLOOKUP(B469,'X2'!$B:$AO,6,FALSE)),(IF($X$1=3,(VLOOKUP(B469,'X3'!$B:$AO,6,FALSE)),(IF($X$1=4,(VLOOKUP(B469,'X4'!$B:$AO,6,FALSE)),(IF($X$1=5,(VLOOKUP(B469,'X5'!$B:$AO,6,FALSE)),(IF($X$1=6,(VLOOKUP(B469,'X6'!$B:$AO,6,FALSE)),(IF($X$1=7,(VLOOKUP(B469,'X7'!$B:$AO,6,FALSE)),(IF($X$1=8,(VLOOKUP(B469,'X8'!$B:$AO,6,FALSE)),(IF($X$1=9,(VLOOKUP(B469,'X9'!$B:$AO,6,FALSE)),(IF($X$1=10,(VLOOKUP(B469,'X10'!$B:$AO,6,FALSE)),(IF($X$1=11,(VLOOKUP(B469,'X11'!$B:$AO,6,FALSE)),(IF($X$1=12,(VLOOKUP(B469,'X12'!$B:$AO,6,FALSE)),(VLOOKUP(B469,'X13'!$B:$AO,6,FALSE)))))))))))))))))))))))))))))</f>
        <v xml:space="preserve"> </v>
      </c>
      <c r="G469" s="182" t="str">
        <f ca="1">IF(ISERROR(IF($X$1=1,(VLOOKUP(B469,'X1'!$B:$AZ,44,FALSE)),IF($X$1=2,(VLOOKUP(B469,'X2'!$B:$AZ,44,FALSE)),IF($X$1=3,(VLOOKUP(B469,'X3'!$B:$AZ,44,FALSE)),IF($X$1=4,(VLOOKUP(B469,'X4'!$B:$AZ,44,FALSE)),IF($X$1=5,(VLOOKUP(B469,'X5'!$B:$AZ,44,FALSE)),IF($X$1=6,(VLOOKUP(B469,'X6'!$B:$AZ,44,FALSE)),IF($X$1=7,(VLOOKUP(B469,'X7'!$B:$AZ,44,FALSE)),IF($X$1=8,(VLOOKUP(B469,'X8'!$B:$AZ,44,FALSE)),IF($X$1=9,(VLOOKUP(B469,'X9'!$B:$AZ,44,FALSE)),IF($X$1=10,(VLOOKUP(B469,'X10'!$B:$AZ,44,FALSE)),IF($X$1=11,(VLOOKUP(B469,'X11'!$B:$AZ,44,FALSE)),IF($X$1=12,(VLOOKUP(B469,'X12'!$B:$AZ,44,FALSE)),IF($X$1=13,(VLOOKUP(B469,'X13'!$B:$AZ,44,FALSE)),"B"))))))))))))))=TRUE," ",(IF($X$1=1,(VLOOKUP(B469,'X1'!$B:$AZ,44,FALSE)),IF($X$1=2,(VLOOKUP(B469,'X2'!$B:$AZ,44,FALSE)),IF($X$1=3,(VLOOKUP(B469,'X3'!$B:$AZ,44,FALSE)),IF($X$1=4,(VLOOKUP(B469,'X4'!$B:$AZ,44,FALSE)),IF($X$1=5,(VLOOKUP(B469,'X5'!$B:$AZ,44,FALSE)),IF($X$1=6,(VLOOKUP(B469,'X6'!$B:$AZ,44,FALSE)),IF($X$1=7,(VLOOKUP(B469,'X7'!$B:$AZ,44,FALSE)),IF($X$1=8,(VLOOKUP(B469,'X8'!$B:$AZ,44,FALSE)),IF($X$1=9,(VLOOKUP(B469,'X9'!$B:$AZ,44,FALSE)),IF($X$1=10,(VLOOKUP(B469,'X10'!$B:$AZ,44,FALSE)),IF($X$1=11,(VLOOKUP(B469,'X11'!$B:$AZ,44,FALSE)),IF($X$1=12,(VLOOKUP(B469,'X12'!$B:$AZ,44,FALSE)),IF($X$1=13,(VLOOKUP(B469,'X13'!$B:$AZ,44,FALSE)),"B")))))))))))))))</f>
        <v xml:space="preserve"> </v>
      </c>
      <c r="H469" s="182" t="str">
        <f ca="1">IF(ISERROR(IF($X$1=1,(VLOOKUP(B469,'X1'!$B:$AZ,8,FALSE)),IF($X$1=2,(VLOOKUP(B469,'X2'!$B:$AZ,8,FALSE)),IF($X$1=3,(VLOOKUP(B469,'X3'!$B:$AZ,8,FALSE)),IF($X$1=4,(VLOOKUP(B469,'X4'!$B:$AZ,8,FALSE)),IF($X$1=5,(VLOOKUP(B469,'X5'!$B:$AZ,8,FALSE)),IF($X$1=6,(VLOOKUP(B469,'X6'!$B:$AZ,8,FALSE)),IF($X$1=7,(VLOOKUP(B469,'X7'!$B:$AZ,8,FALSE)),IF($X$1=8,(VLOOKUP(B469,'X8'!$B:$AZ,8,FALSE)),IF($X$1=9,(VLOOKUP(B469,'X9'!$B:$AZ,8,FALSE)),IF($X$1=10,(VLOOKUP(B469,'X10'!$B:$AZ,8,FALSE)),IF($X$1=11,(VLOOKUP(B469,'X11'!$B:$AZ,8,FALSE)),IF($X$1=12,(VLOOKUP(B469,'X12'!$B:$AZ,8,FALSE)),IF($X$1=13,(VLOOKUP(B469,'X13'!$B:$AZ,8,FALSE)),"B"))))))))))))))=TRUE," ",(IF($X$1=1,(VLOOKUP(B469,'X1'!$B:$AZ,8,FALSE)),IF($X$1=2,(VLOOKUP(B469,'X2'!$B:$AZ,8,FALSE)),IF($X$1=3,(VLOOKUP(B469,'X3'!$B:$AZ,8,FALSE)),IF($X$1=4,(VLOOKUP(B469,'X4'!$B:$AZ,8,FALSE)),IF($X$1=5,(VLOOKUP(B469,'X5'!$B:$AZ,8,FALSE)),IF($X$1=6,(VLOOKUP(B469,'X6'!$B:$AZ,8,FALSE)),IF($X$1=7,(VLOOKUP(B469,'X7'!$B:$AZ,8,FALSE)),IF($X$1=8,(VLOOKUP(B469,'X8'!$B:$AZ,8,FALSE)),IF($X$1=9,(VLOOKUP(B469,'X9'!$B:$AZ,8,FALSE)),IF($X$1=10,(VLOOKUP(B469,'X10'!$B:$AZ,8,FALSE)),IF($X$1=11,(VLOOKUP(B469,'X11'!$B:$AZ,8,FALSE)),IF($X$1=12,(VLOOKUP(B469,'X12'!$B:$AZ,8,FALSE)),IF($X$1=13,(VLOOKUP(B469,'X13'!$B:$AZ,8,FALSE)),"B")))))))))))))))</f>
        <v xml:space="preserve"> </v>
      </c>
      <c r="I469" s="183" t="str">
        <f ca="1">IF(ISERROR(IF($X$1=1,(VLOOKUP(B469,'X1'!$B:$AZ,2,FALSE)),IF($X$1=2,(VLOOKUP(B469,'X2'!$B:$AZ,2,FALSE)),IF($X$1=3,(VLOOKUP(B469,'X3'!$B:$AZ,2,FALSE)),IF($X$1=4,(VLOOKUP(B469,'X4'!$B:$AZ,2,FALSE)),IF($X$1=5,(VLOOKUP(B469,'X5'!$B:$AZ,2,FALSE)),IF($X$1=6,(VLOOKUP(B469,'X6'!$B:$AZ,2,FALSE)),IF($X$1=7,(VLOOKUP(B469,'X7'!$B:$AZ,2,FALSE)),IF($X$1=8,(VLOOKUP(B469,'X8'!$B:$AZ,2,FALSE)),IF($X$1=9,(VLOOKUP(B469,'X9'!$B:$AZ,2,FALSE)),IF($X$1=10,(VLOOKUP(B469,'X10'!$B:$AZ,2,FALSE)),IF($X$1=11,(VLOOKUP(B469,'X11'!$B:$AZ,2,FALSE)),IF($X$1=12,(VLOOKUP(B469,'X12'!$B:$AZ,2,FALSE)),IF($X$1=13,(VLOOKUP(B469,'X13'!$B:$AZ,2,FALSE)),"B"))))))))))))))=TRUE," ",(IF($X$1=1,(VLOOKUP(B469,'X1'!$B:$AZ,2,FALSE)),IF($X$1=2,(VLOOKUP(B469,'X2'!$B:$AZ,2,FALSE)),IF($X$1=3,(VLOOKUP(B469,'X3'!$B:$AZ,2,FALSE)),IF($X$1=4,(VLOOKUP(B469,'X4'!$B:$AZ,2,FALSE)),IF($X$1=5,(VLOOKUP(B469,'X5'!$B:$AZ,2,FALSE)),IF($X$1=6,(VLOOKUP(B469,'X6'!$B:$AZ,2,FALSE)),IF($X$1=7,(VLOOKUP(B469,'X7'!$B:$AZ,2,FALSE)),IF($X$1=8,(VLOOKUP(B469,'X8'!$B:$AZ,2,FALSE)),IF($X$1=9,(VLOOKUP(B469,'X9'!$B:$AZ,2,FALSE)),IF($X$1=10,(VLOOKUP(B469,'X10'!$B:$AZ,2,FALSE)),IF($X$1=11,(VLOOKUP(B469,'X11'!$B:$AZ,2,FALSE)),IF($X$1=12,(VLOOKUP(B469,'X12'!$B:$AZ,2,FALSE)),IF($X$1=13,(VLOOKUP(B469,'X13'!$B:$AZ,2,FALSE)),"B")))))))))))))))</f>
        <v xml:space="preserve"> </v>
      </c>
      <c r="J469" s="183" t="str">
        <f ca="1">IF(ISERROR(IF($X$1=1,(VLOOKUP(B469,'X1'!$B:$AZ,3,FALSE)),IF($X$1=2,(VLOOKUP(B469,'X2'!$B:$AZ,3,FALSE)),IF($X$1=3,(VLOOKUP(B469,'X3'!$B:$AZ,3,FALSE)),IF($X$1=4,(VLOOKUP(B469,'X4'!$B:$AZ,3,FALSE)),IF($X$1=5,(VLOOKUP(B469,'X5'!$B:$AZ,3,FALSE)),IF($X$1=6,(VLOOKUP(B469,'X6'!$B:$AZ,3,FALSE)),IF($X$1=7,(VLOOKUP(B469,'X7'!$B:$AZ,3,FALSE)),IF($X$1=8,(VLOOKUP(B469,'X8'!$B:$AZ,3,FALSE)),IF($X$1=9,(VLOOKUP(B469,'X9'!$B:$AZ,3,FALSE)),IF($X$1=10,(VLOOKUP(B469,'X10'!$B:$AZ,3,FALSE)),IF($X$1=11,(VLOOKUP(B469,'X11'!$B:$AZ,3,FALSE)),IF($X$1=12,(VLOOKUP(B469,'X12'!$B:$AZ,3,FALSE)),IF($X$1=13,(VLOOKUP(B469,'X13'!$B:$AZ,3,FALSE)),"B"))))))))))))))=TRUE," ",(IF($X$1=1,(VLOOKUP(B469,'X1'!$B:$AZ,3,FALSE)),IF($X$1=2,(VLOOKUP(B469,'X2'!$B:$AZ,3,FALSE)),IF($X$1=3,(VLOOKUP(B469,'X3'!$B:$AZ,3,FALSE)),IF($X$1=4,(VLOOKUP(B469,'X4'!$B:$AZ,3,FALSE)),IF($X$1=5,(VLOOKUP(B469,'X5'!$B:$AZ,3,FALSE)),IF($X$1=6,(VLOOKUP(B469,'X6'!$B:$AZ,3,FALSE)),IF($X$1=7,(VLOOKUP(B469,'X7'!$B:$AZ,3,FALSE)),IF($X$1=8,(VLOOKUP(B469,'X8'!$B:$AZ,3,FALSE)),IF($X$1=9,(VLOOKUP(B469,'X9'!$B:$AZ,3,FALSE)),IF($X$1=10,(VLOOKUP(B469,'X10'!$B:$AZ,3,FALSE)),IF($X$1=11,(VLOOKUP(B469,'X11'!$B:$AZ,3,FALSE)),IF($X$1=12,(VLOOKUP(B469,'X12'!$B:$AZ,3,FALSE)),IF($X$1=13,(VLOOKUP(B469,'X13'!$B:$AZ,3,FALSE)),"B")))))))))))))))</f>
        <v xml:space="preserve"> </v>
      </c>
      <c r="K469" s="183" t="str">
        <f ca="1">IF(ISERROR(IF($X$1=1,(VLOOKUP(B469,'X1'!$B:$AZ,5,FALSE)),IF($X$1=2,(VLOOKUP(B469,'X2'!$B:$AZ,5,FALSE)),IF($X$1=3,(VLOOKUP(B469,'X3'!$B:$AZ,5,FALSE)),IF($X$1=4,(VLOOKUP(B469,'X4'!$B:$AZ,5,FALSE)),IF($X$1=5,(VLOOKUP(B469,'X5'!$B:$AZ,5,FALSE)),IF($X$1=6,(VLOOKUP(B469,'X6'!$B:$AZ,5,FALSE)),IF($X$1=7,(VLOOKUP(B469,'X7'!$B:$AZ,5,FALSE)),IF($X$1=8,(VLOOKUP(B469,'X8'!$B:$AZ,5,FALSE)),IF($X$1=9,(VLOOKUP(B469,'X9'!$B:$AZ,5,FALSE)),IF($X$1=10,(VLOOKUP(B469,'X10'!$B:$AZ,5,FALSE)),IF($X$1=11,(VLOOKUP(B469,'X11'!$B:$AZ,5,FALSE)),IF($X$1=12,(VLOOKUP(B469,'X12'!$B:$AZ,5,FALSE)),IF($X$1=13,(VLOOKUP(B469,'X13'!$B:$AZ,5,FALSE)),"B"))))))))))))))=TRUE," ",(IF($X$1=1,(VLOOKUP(B469,'X1'!$B:$AZ,5,FALSE)),IF($X$1=2,(VLOOKUP(B469,'X2'!$B:$AZ,5,FALSE)),IF($X$1=3,(VLOOKUP(B469,'X3'!$B:$AZ,5,FALSE)),IF($X$1=4,(VLOOKUP(B469,'X4'!$B:$AZ,5,FALSE)),IF($X$1=5,(VLOOKUP(B469,'X5'!$B:$AZ,5,FALSE)),IF($X$1=6,(VLOOKUP(B469,'X6'!$B:$AZ,5,FALSE)),IF($X$1=7,(VLOOKUP(B469,'X7'!$B:$AZ,5,FALSE)),IF($X$1=8,(VLOOKUP(B469,'X8'!$B:$AZ,5,FALSE)),IF($X$1=9,(VLOOKUP(B469,'X9'!$B:$AZ,5,FALSE)),IF($X$1=10,(VLOOKUP(B469,'X10'!$B:$AZ,5,FALSE)),IF($X$1=11,(VLOOKUP(B469,'X11'!$B:$AZ,5,FALSE)),IF($X$1=12,(VLOOKUP(B469,'X12'!$B:$AZ,5,FALSE)),IF($X$1=13,(VLOOKUP(B469,'X13'!$B:$AZ,5,FALSE)),"B")))))))))))))))</f>
        <v xml:space="preserve"> </v>
      </c>
      <c r="L469" s="184" t="str">
        <f ca="1">IF(ISERROR(IF($X$1=1,(VLOOKUP(B469,'X1'!$B:$AZ,9,FALSE)),IF($X$1=2,(VLOOKUP(B469,'X2'!$B:$AZ,9,FALSE)),IF($X$1=3,(VLOOKUP(B469,'X3'!$B:$AZ,9,FALSE)),IF($X$1=4,(VLOOKUP(B469,'X4'!$B:$AZ,9,FALSE)),IF($X$1=5,(VLOOKUP(B469,'X5'!$B:$AZ,9,FALSE)),IF($X$1=6,(VLOOKUP(B469,'X6'!$B:$AZ,9,FALSE)),IF($X$1=7,(VLOOKUP(B469,'X7'!$B:$AZ,9,FALSE)),IF($X$1=8,(VLOOKUP(B469,'X8'!$B:$AZ,9,FALSE)),IF($X$1=9,(VLOOKUP(B469,'X9'!$B:$AZ,9,FALSE)),IF($X$1=10,(VLOOKUP(B469,'X10'!$B:$AZ,9,FALSE)),IF($X$1=11,(VLOOKUP(B469,'X11'!$B:$AZ,9,FALSE)),IF($X$1=12,(VLOOKUP(B469,'X12'!$B:$AZ,9,FALSE)),IF($X$1=13,(VLOOKUP(B469,'X13'!$B:$AZ,9,FALSE)),"B"))))))))))))))=TRUE," ",(IF($X$1=1,(VLOOKUP(B469,'X1'!$B:$AZ,9,FALSE)),IF($X$1=2,(VLOOKUP(B469,'X2'!$B:$AZ,9,FALSE)),IF($X$1=3,(VLOOKUP(B469,'X3'!$B:$AZ,9,FALSE)),IF($X$1=4,(VLOOKUP(B469,'X4'!$B:$AZ,9,FALSE)),IF($X$1=5,(VLOOKUP(B469,'X5'!$B:$AZ,9,FALSE)),IF($X$1=6,(VLOOKUP(B469,'X6'!$B:$AZ,9,FALSE)),IF($X$1=7,(VLOOKUP(B469,'X7'!$B:$AZ,9,FALSE)),IF($X$1=8,(VLOOKUP(B469,'X8'!$B:$AZ,9,FALSE)),IF($X$1=9,(VLOOKUP(B469,'X9'!$B:$AZ,9,FALSE)),IF($X$1=10,(VLOOKUP(B469,'X10'!$B:$AZ,9,FALSE)),IF($X$1=11,(VLOOKUP(B469,'X11'!$B:$AZ,9,FALSE)),IF($X$1=12,(VLOOKUP(B469,'X12'!$B:$AZ,9,FALSE)),IF($X$1=13,(VLOOKUP(B469,'X13'!$B:$AZ,9,FALSE)),"B")))))))))))))))</f>
        <v xml:space="preserve"> </v>
      </c>
      <c r="M469" s="184" t="str">
        <f ca="1">IF(ISERROR(IF($X$1=1,(VLOOKUP(B469,'X1'!$B:$AZ,10,FALSE)),IF($X$1=2,(VLOOKUP(B469,'X2'!$B:$AZ,10,FALSE)),IF($X$1=3,(VLOOKUP(B469,'X3'!$B:$AZ,10,FALSE)),IF($X$1=4,(VLOOKUP(B469,'X4'!$B:$AZ,10,FALSE)),IF($X$1=5,(VLOOKUP(B469,'X5'!$B:$AZ,10,FALSE)),IF($X$1=6,(VLOOKUP(B469,'X6'!$B:$AZ,10,FALSE)),IF($X$1=7,(VLOOKUP(B469,'X7'!$B:$AZ,10,FALSE)),IF($X$1=8,(VLOOKUP(B469,'X8'!$B:$AZ,10,FALSE)),IF($X$1=9,(VLOOKUP(B469,'X9'!$B:$AZ,10,FALSE)),IF($X$1=10,(VLOOKUP(B469,'X10'!$B:$AZ,10,FALSE)),IF($X$1=11,(VLOOKUP(B469,'X11'!$B:$AZ,10,FALSE)),IF($X$1=12,(VLOOKUP(B469,'X12'!$B:$AZ,10,FALSE)),IF($X$1=13,(VLOOKUP(B469,'X13'!$B:$AZ,10,FALSE)),"B"))))))))))))))=TRUE," ",(IF($X$1=1,(VLOOKUP(B469,'X1'!$B:$AZ,10,FALSE)),IF($X$1=2,(VLOOKUP(B469,'X2'!$B:$AZ,10,FALSE)),IF($X$1=3,(VLOOKUP(B469,'X3'!$B:$AZ,10,FALSE)),IF($X$1=4,(VLOOKUP(B469,'X4'!$B:$AZ,10,FALSE)),IF($X$1=5,(VLOOKUP(B469,'X5'!$B:$AZ,10,FALSE)),IF($X$1=6,(VLOOKUP(B469,'X6'!$B:$AZ,10,FALSE)),IF($X$1=7,(VLOOKUP(B469,'X7'!$B:$AZ,10,FALSE)),IF($X$1=8,(VLOOKUP(B469,'X8'!$B:$AZ,10,FALSE)),IF($X$1=9,(VLOOKUP(B469,'X9'!$B:$AZ,10,FALSE)),IF($X$1=10,(VLOOKUP(B469,'X10'!$B:$AZ,10,FALSE)),IF($X$1=11,(VLOOKUP(B469,'X11'!$B:$AZ,10,FALSE)),IF($X$1=12,(VLOOKUP(B469,'X12'!$B:$AZ,10,FALSE)),IF($X$1=13,(VLOOKUP(B469,'X13'!$B:$AZ,10,FALSE)),"B")))))))))))))))</f>
        <v xml:space="preserve"> </v>
      </c>
      <c r="N469" s="185" t="str">
        <f ca="1">IF(ISERROR(IF($X$1=1,(VLOOKUP(B469,'X1'!$B:$AZ,45,FALSE)),IF($X$1=2,(VLOOKUP(B469,'X2'!$B:$AZ,45,FALSE)),IF($X$1=3,(VLOOKUP(B469,'X3'!$B:$AZ,45,FALSE)),IF($X$1=4,(VLOOKUP(B469,'X4'!$B:$AZ,45,FALSE)),IF($X$1=5,(VLOOKUP(B469,'X5'!$B:$AZ,45,FALSE)),IF($X$1=6,(VLOOKUP(B469,'X6'!$B:$AZ,45,FALSE)),IF($X$1=7,(VLOOKUP(B469,'X7'!$B:$AZ,45,FALSE)),IF($X$1=8,(VLOOKUP(B469,'X8'!$B:$AZ,45,FALSE)),IF($X$1=9,(VLOOKUP(B469,'X9'!$B:$AZ,45,FALSE)),IF($X$1=10,(VLOOKUP(B469,'X10'!$B:$AZ,45,FALSE)),IF($X$1=11,(VLOOKUP(B469,'X11'!$B:$AZ,45,FALSE)),IF($X$1=12,(VLOOKUP(B469,'X12'!$B:$AZ,45,FALSE)),IF($X$1=13,(VLOOKUP(B469,'X13'!$B:$AZ,45,FALSE)),"B"))))))))))))))=TRUE," ",(IF($X$1=1,(VLOOKUP(B469,'X1'!$B:$AZ,45,FALSE)),IF($X$1=2,(VLOOKUP(B469,'X2'!$B:$AZ,45,FALSE)),IF($X$1=3,(VLOOKUP(B469,'X3'!$B:$AZ,45,FALSE)),IF($X$1=4,(VLOOKUP(B469,'X4'!$B:$AZ,45,FALSE)),IF($X$1=5,(VLOOKUP(B469,'X5'!$B:$AZ,45,FALSE)),IF($X$1=6,(VLOOKUP(B469,'X6'!$B:$AZ,45,FALSE)),IF($X$1=7,(VLOOKUP(B469,'X7'!$B:$AZ,45,FALSE)),IF($X$1=8,(VLOOKUP(B469,'X8'!$B:$AZ,45,FALSE)),IF($X$1=9,(VLOOKUP(B469,'X9'!$B:$AZ,45,FALSE)),IF($X$1=10,(VLOOKUP(B469,'X10'!$B:$AZ,45,FALSE)),IF($X$1=11,(VLOOKUP(B469,'X11'!$B:$AZ,45,FALSE)),IF($X$1=12,(VLOOKUP(B469,'X12'!$B:$AZ,45,FALSE)),IF($X$1=13,(VLOOKUP(B469,'X13'!$B:$AZ,45,FALSE)),"B")))))))))))))))</f>
        <v xml:space="preserve"> </v>
      </c>
      <c r="O469" s="184" t="str">
        <f ca="1">IF(ISERROR(IF($X$1=1,(VLOOKUP(B469,'X1'!$B:$AZ,11,FALSE)),IF($X$1=2,(VLOOKUP(B469,'X2'!$B:$AZ,11,FALSE)),IF($X$1=3,(VLOOKUP(B469,'X3'!$B:$AZ,11,FALSE)),IF($X$1=4,(VLOOKUP(B469,'X4'!$B:$AZ,11,FALSE)),IF($X$1=5,(VLOOKUP(B469,'X5'!$B:$AZ,11,FALSE)),IF($X$1=6,(VLOOKUP(B469,'X6'!$B:$AZ,11,FALSE)),IF($X$1=7,(VLOOKUP(B469,'X7'!$B:$AZ,11,FALSE)),IF($X$1=8,(VLOOKUP(B469,'X8'!$B:$AZ,11,FALSE)),IF($X$1=9,(VLOOKUP(B469,'X9'!$B:$AZ,11,FALSE)),IF($X$1=10,(VLOOKUP(B469,'X10'!$B:$AZ,11,FALSE)),IF($X$1=11,(VLOOKUP(B469,'X11'!$B:$AZ,11,FALSE)),IF($X$1=12,(VLOOKUP(B469,'X12'!$B:$AZ,11,FALSE)),IF($X$1=13,(VLOOKUP(B469,'X13'!$B:$AZ,11,FALSE)),"B"))))))))))))))=TRUE," ",(IF($X$1=1,(VLOOKUP(B469,'X1'!$B:$AZ,11,FALSE)),IF($X$1=2,(VLOOKUP(B469,'X2'!$B:$AZ,11,FALSE)),IF($X$1=3,(VLOOKUP(B469,'X3'!$B:$AZ,11,FALSE)),IF($X$1=4,(VLOOKUP(B469,'X4'!$B:$AZ,11,FALSE)),IF($X$1=5,(VLOOKUP(B469,'X5'!$B:$AZ,11,FALSE)),IF($X$1=6,(VLOOKUP(B469,'X6'!$B:$AZ,11,FALSE)),IF($X$1=7,(VLOOKUP(B469,'X7'!$B:$AZ,11,FALSE)),IF($X$1=8,(VLOOKUP(B469,'X8'!$B:$AZ,11,FALSE)),IF($X$1=9,(VLOOKUP(B469,'X9'!$B:$AZ,11,FALSE)),IF($X$1=10,(VLOOKUP(B469,'X10'!$B:$AZ,11,FALSE)),IF($X$1=11,(VLOOKUP(B469,'X11'!$B:$AZ,11,FALSE)),IF($X$1=12,(VLOOKUP(B469,'X12'!$B:$AZ,11,FALSE)),IF($X$1=13,(VLOOKUP(B469,'X13'!$B:$AZ,11,FALSE)),"B")))))))))))))))</f>
        <v xml:space="preserve"> </v>
      </c>
      <c r="P469" s="184" t="str">
        <f ca="1">IF(ISERROR(IF($X$1=1,(VLOOKUP(B469,'X1'!$B:$AZ,12,FALSE)),IF($X$1=2,(VLOOKUP(B469,'X2'!$B:$AZ,12,FALSE)),IF($X$1=3,(VLOOKUP(B469,'X3'!$B:$AZ,12,FALSE)),IF($X$1=4,(VLOOKUP(B469,'X4'!$B:$AZ,12,FALSE)),IF($X$1=5,(VLOOKUP(B469,'X5'!$B:$AZ,12,FALSE)),IF($X$1=6,(VLOOKUP(B469,'X6'!$B:$AZ,12,FALSE)),IF($X$1=7,(VLOOKUP(B469,'X7'!$B:$AZ,12,FALSE)),IF($X$1=8,(VLOOKUP(B469,'X8'!$B:$AZ,12,FALSE)),IF($X$1=9,(VLOOKUP(B469,'X9'!$B:$AZ,12,FALSE)),IF($X$1=10,(VLOOKUP(B469,'X10'!$B:$AZ,12,FALSE)),IF($X$1=11,(VLOOKUP(B469,'X11'!$B:$AZ,12,FALSE)),IF($X$1=12,(VLOOKUP(B469,'X12'!$B:$AZ,12,FALSE)),IF($X$1=13,(VLOOKUP(B469,'X13'!$B:$AZ,12,FALSE)),"B"))))))))))))))=TRUE," ",(IF($X$1=1,(VLOOKUP(B469,'X1'!$B:$AZ,12,FALSE)),IF($X$1=2,(VLOOKUP(B469,'X2'!$B:$AZ,12,FALSE)),IF($X$1=3,(VLOOKUP(B469,'X3'!$B:$AZ,12,FALSE)),IF($X$1=4,(VLOOKUP(B469,'X4'!$B:$AZ,12,FALSE)),IF($X$1=5,(VLOOKUP(B469,'X5'!$B:$AZ,12,FALSE)),IF($X$1=6,(VLOOKUP(B469,'X6'!$B:$AZ,12,FALSE)),IF($X$1=7,(VLOOKUP(B469,'X7'!$B:$AZ,12,FALSE)),IF($X$1=8,(VLOOKUP(B469,'X8'!$B:$AZ,12,FALSE)),IF($X$1=9,(VLOOKUP(B469,'X9'!$B:$AZ,12,FALSE)),IF($X$1=10,(VLOOKUP(B469,'X10'!$B:$AZ,12,FALSE)),IF($X$1=11,(VLOOKUP(B469,'X11'!$B:$AZ,12,FALSE)),IF($X$1=12,(VLOOKUP(B469,'X12'!$B:$AZ,12,FALSE)),IF($X$1=13,(VLOOKUP(B469,'X13'!$B:$AZ,12,FALSE)),"B")))))))))))))))</f>
        <v xml:space="preserve"> </v>
      </c>
      <c r="Q469" s="185" t="str">
        <f ca="1">IF(ISERROR(IF($X$1=1,(VLOOKUP(B469,'X1'!$B:$AZ,46,FALSE)),IF($X$1=2,(VLOOKUP(B469,'X2'!$B:$AZ,46,FALSE)),IF($X$1=3,(VLOOKUP(B469,'X3'!$B:$AZ,46,FALSE)),IF($X$1=4,(VLOOKUP(B469,'X4'!$B:$AZ,46,FALSE)),IF($X$1=5,(VLOOKUP(B469,'X5'!$B:$AZ,46,FALSE)),IF($X$1=6,(VLOOKUP(B469,'X6'!$B:$AZ,46,FALSE)),IF($X$1=7,(VLOOKUP(B469,'X7'!$B:$AZ,46,FALSE)),IF($X$1=8,(VLOOKUP(B469,'X8'!$B:$AZ,46,FALSE)),IF($X$1=9,(VLOOKUP(B469,'X9'!$B:$AZ,46,FALSE)),IF($X$1=10,(VLOOKUP(B469,'X10'!$B:$AZ,46,FALSE)),IF($X$1=11,(VLOOKUP(B469,'X11'!$B:$AZ,46,FALSE)),IF($X$1=12,(VLOOKUP(B469,'X12'!$B:$AZ,46,FALSE)),IF($X$1=13,(VLOOKUP(B469,'X13'!$B:$AZ,46,FALSE)),"B"))))))))))))))=TRUE," ",(IF($X$1=1,(VLOOKUP(B469,'X1'!$B:$AZ,46,FALSE)),IF($X$1=2,(VLOOKUP(B469,'X2'!$B:$AZ,46,FALSE)),IF($X$1=3,(VLOOKUP(B469,'X3'!$B:$AZ,46,FALSE)),IF($X$1=4,(VLOOKUP(B469,'X4'!$B:$AZ,46,FALSE)),IF($X$1=5,(VLOOKUP(B469,'X5'!$B:$AZ,46,FALSE)),IF($X$1=6,(VLOOKUP(B469,'X6'!$B:$AZ,46,FALSE)),IF($X$1=7,(VLOOKUP(B469,'X7'!$B:$AZ,46,FALSE)),IF($X$1=8,(VLOOKUP(B469,'X8'!$B:$AZ,46,FALSE)),IF($X$1=9,(VLOOKUP(B469,'X9'!$B:$AZ,46,FALSE)),IF($X$1=10,(VLOOKUP(B469,'X10'!$B:$AZ,46,FALSE)),IF($X$1=11,(VLOOKUP(B469,'X11'!$B:$AZ,46,FALSE)),IF($X$1=12,(VLOOKUP(B469,'X12'!$B:$AZ,46,FALSE)),IF($X$1=13,(VLOOKUP(B469,'X13'!$B:$AZ,46,FALSE)),"B")))))))))))))))</f>
        <v xml:space="preserve"> </v>
      </c>
      <c r="R469" s="185" t="str">
        <f ca="1">IF(ISERROR(IF($X$1=1,(VLOOKUP(B469,'X1'!$B:$AZ,15,FALSE)),IF($X$1=2,(VLOOKUP(B469,'X2'!$B:$AZ,15,FALSE)),IF($X$1=3,(VLOOKUP(B469,'X3'!$B:$AZ,15,FALSE)),IF($X$1=4,(VLOOKUP(B469,'X4'!$B:$AZ,15,FALSE)),IF($X$1=5,(VLOOKUP(B469,'X5'!$B:$AZ,15,FALSE)),IF($X$1=6,(VLOOKUP(B469,'X6'!$B:$AZ,15,FALSE)),IF($X$1=7,(VLOOKUP(B469,'X7'!$B:$AZ,15,FALSE)),IF($X$1=8,(VLOOKUP(B469,'X8'!$B:$AZ,15,FALSE)),IF($X$1=9,(VLOOKUP(B469,'X9'!$B:$AZ,15,FALSE)),IF($X$1=10,(VLOOKUP(B469,'X10'!$B:$AZ,15,FALSE)),IF($X$1=11,(VLOOKUP(B469,'X11'!$B:$AZ,15,FALSE)),IF($X$1=12,(VLOOKUP(B469,'X12'!$B:$AZ,15,FALSE)),IF($X$1=13,(VLOOKUP(B469,'X13'!$B:$AZ,15,FALSE)),"B"))))))))))))))=TRUE," ",(IF($X$1=1,(VLOOKUP(B469,'X1'!$B:$AZ,15,FALSE)),IF($X$1=2,(VLOOKUP(B469,'X2'!$B:$AZ,15,FALSE)),IF($X$1=3,(VLOOKUP(B469,'X3'!$B:$AZ,15,FALSE)),IF($X$1=4,(VLOOKUP(B469,'X4'!$B:$AZ,15,FALSE)),IF($X$1=5,(VLOOKUP(B469,'X5'!$B:$AZ,15,FALSE)),IF($X$1=6,(VLOOKUP(B469,'X6'!$B:$AZ,15,FALSE)),IF($X$1=7,(VLOOKUP(B469,'X7'!$B:$AZ,15,FALSE)),IF($X$1=8,(VLOOKUP(B469,'X8'!$B:$AZ,15,FALSE)),IF($X$1=9,(VLOOKUP(B469,'X9'!$B:$AZ,15,FALSE)),IF($X$1=10,(VLOOKUP(B469,'X10'!$B:$AZ,15,FALSE)),IF($X$1=11,(VLOOKUP(B469,'X11'!$B:$AZ,15,FALSE)),IF($X$1=12,(VLOOKUP(B469,'X12'!$B:$AZ,15,FALSE)),IF($X$1=13,(VLOOKUP(B469,'X13'!$B:$AZ,15,FALSE)),"B")))))))))))))))</f>
        <v xml:space="preserve"> </v>
      </c>
      <c r="S469" s="185" t="str">
        <f ca="1">IF(ISERROR(IF((IF($X$1=1,(VLOOKUP(B469,'X1'!$B:$AZ,14,FALSE)),(IF($X$1=2,(VLOOKUP(B469,'X2'!$B:$AZ,14,FALSE)),(IF($X$1=3,(VLOOKUP(B469,'X3'!$B:$AZ,14,FALSE)),(IF($X$1=4,(VLOOKUP(B469,'X4'!$B:$AZ,14,FALSE)),(IF($X$1=5,(VLOOKUP(B469,'X5'!$B:$AZ,14,FALSE)),(IF($X$1=6,(VLOOKUP(B469,'X6'!$B:$AZ,14,FALSE)),(IF($X$1=7,(VLOOKUP(B469,'X7'!$B:$AZ,14,FALSE)),(IF($X$1=8,(VLOOKUP(B469,'X8'!$B:$AZ,14,FALSE)),(IF($X$1=9,(VLOOKUP(B469,'X9'!$B:$AZ,14,FALSE)),(IF($X$1=10,(VLOOKUP(B469,'X10'!$B:$AZ,14,FALSE)),(IF($X$1=11,(VLOOKUP(B469,'X11'!$B:$AZ,14,FALSE)),(IF($X$1=12,(VLOOKUP(B469,'X12'!$B:$AZ,14,FALSE)),(VLOOKUP(B469,'X13'!$B:$AZ,14,FALSE))))))))))))))))))))))))))=$V$1," ",(IF($X$1=1,(VLOOKUP(B469,'X1'!$B:$AZ,14,FALSE)),(IF($X$1=2,(VLOOKUP(B469,'X2'!$B:$AZ,14,FALSE)),(IF($X$1=3,(VLOOKUP(B469,'X3'!$B:$AZ,14,FALSE)),(IF($X$1=4,(VLOOKUP(B469,'X4'!$B:$AZ,14,FALSE)),(IF($X$1=5,(VLOOKUP(B469,'X5'!$B:$AZ,14,FALSE)),(IF($X$1=6,(VLOOKUP(B469,'X6'!$B:$AZ,14,FALSE)),(IF($X$1=7,(VLOOKUP(B469,'X7'!$B:$AZ,14,FALSE)),(IF($X$1=8,(VLOOKUP(B469,'X8'!$B:$AZ,14,FALSE)),(IF($X$1=9,(VLOOKUP(B469,'X9'!$B:$AZ,14,FALSE)),(IF($X$1=10,(VLOOKUP(B469,'X10'!$B:$AZ,14,FALSE)),(IF($X$1=11,(VLOOKUP(B469,'X11'!$B:$AZ,14,FALSE)),(IF($X$1=12,(VLOOKUP(B469,'X12'!$B:$AZ,14,FALSE)),(VLOOKUP(B469,'X13'!$B:$AZ,14,FALSE))))))))))))))))))))))))))))=TRUE," ",(IF((IF($X$1=1,(VLOOKUP(B469,'X1'!$B:$AZ,14,FALSE)),(IF($X$1=2,(VLOOKUP(B469,'X2'!$B:$AZ,14,FALSE)),(IF($X$1=3,(VLOOKUP(B469,'X3'!$B:$AZ,14,FALSE)),(IF($X$1=4,(VLOOKUP(B469,'X4'!$B:$AZ,14,FALSE)),(IF($X$1=5,(VLOOKUP(B469,'X5'!$B:$AZ,14,FALSE)),(IF($X$1=6,(VLOOKUP(B469,'X6'!$B:$AZ,14,FALSE)),(IF($X$1=7,(VLOOKUP(B469,'X7'!$B:$AZ,14,FALSE)),(IF($X$1=8,(VLOOKUP(B469,'X8'!$B:$AZ,14,FALSE)),(IF($X$1=9,(VLOOKUP(B469,'X9'!$B:$AZ,14,FALSE)),(IF($X$1=10,(VLOOKUP(B469,'X10'!$B:$AZ,14,FALSE)),(IF($X$1=11,(VLOOKUP(B469,'X11'!$B:$AZ,14,FALSE)),(IF($X$1=12,(VLOOKUP(B469,'X12'!$B:$AZ,14,FALSE)),(VLOOKUP(B469,'X13'!$B:$AZ,14,FALSE))))))))))))))))))))))))))=$V$1," ",(IF($X$1=1,(VLOOKUP(B469,'X1'!$B:$AZ,14,FALSE)),(IF($X$1=2,(VLOOKUP(B469,'X2'!$B:$AZ,14,FALSE)),(IF($X$1=3,(VLOOKUP(B469,'X3'!$B:$AZ,14,FALSE)),(IF($X$1=4,(VLOOKUP(B469,'X4'!$B:$AZ,14,FALSE)),(IF($X$1=5,(VLOOKUP(B469,'X5'!$B:$AZ,14,FALSE)),(IF($X$1=6,(VLOOKUP(B469,'X6'!$B:$AZ,14,FALSE)),(IF($X$1=7,(VLOOKUP(B469,'X7'!$B:$AZ,14,FALSE)),(IF($X$1=8,(VLOOKUP(B469,'X8'!$B:$AZ,14,FALSE)),(IF($X$1=9,(VLOOKUP(B469,'X9'!$B:$AZ,14,FALSE)),(IF($X$1=10,(VLOOKUP(B469,'X10'!$B:$AZ,14,FALSE)),(IF($X$1=11,(VLOOKUP(B469,'X11'!$B:$AZ,14,FALSE)),(IF($X$1=12,(VLOOKUP(B469,'X12'!$B:$AZ,14,FALSE)),(VLOOKUP(B469,'X13'!$B:$AZ,14,FALSE)))))))))))))))))))))))))))))</f>
        <v xml:space="preserve"> </v>
      </c>
    </row>
    <row r="470" spans="1:19" ht="14.1" customHeight="1" x14ac:dyDescent="0.2">
      <c r="A470" s="156" t="s">
        <v>1058</v>
      </c>
      <c r="B470" s="122" t="str">
        <f>IF(ISERROR(IF($U$16=1,(VLOOKUP(A470,$AC$89:$AH$125,2,FALSE)),IF((IF($X$1=1,'X1'!B429,(IF($X$1=2,'X2'!B429,(IF($X$1=3,'X3'!B429,(IF($X$1=4,'X4'!B429,(IF($X$1=5,'X5'!B429,(IF($X$1=6,'X6'!B429,(IF($X$1=7,'X7'!B429,(IF($X$1=8,'X8'!B429,(IF($X$1=9,'X9'!B429,(IF($X$1=10,'X10'!B429,(IF($X$1=11,'X11'!B429,(IF($X$1=12,'X12'!B429,'X13'!B429))))))))))))))))))))))))="","",(IF($X$1=1,'X1'!B429,(IF($X$1=2,'X2'!B429,(IF($X$1=3,'X3'!B429,(IF($X$1=4,'X4'!B429,(IF($X$1=5,'X5'!B429,(IF($X$1=6,'X6'!B429,(IF($X$1=7,'X7'!B429,(IF($X$1=8,'X8'!B429,(IF($X$1=9,'X9'!B429,(IF($X$1=10,'X10'!B429,(IF($X$1=11,'X11'!B429,(IF($X$1=12,'X12'!B429,'X13'!B429)))))))))))))))))))))))))))=TRUE," ",(IF($U$16=1,(VLOOKUP(A470,$AC$89:$AH$125,2,FALSE)),IF((IF($X$1=1,'X1'!B429,(IF($X$1=2,'X2'!B429,(IF($X$1=3,'X3'!B429,(IF($X$1=4,'X4'!B429,(IF($X$1=5,'X5'!B429,(IF($X$1=6,'X6'!B429,(IF($X$1=7,'X7'!B429,(IF($X$1=8,'X8'!B429,(IF($X$1=9,'X9'!B429,(IF($X$1=10,'X10'!B429,(IF($X$1=11,'X11'!B429,(IF($X$1=12,'X12'!B429,'X13'!B429))))))))))))))))))))))))="","",(IF($X$1=1,'X1'!B429,(IF($X$1=2,'X2'!B429,(IF($X$1=3,'X3'!B429,(IF($X$1=4,'X4'!B429,(IF($X$1=5,'X5'!B429,(IF($X$1=6,'X6'!B429,(IF($X$1=7,'X7'!B429,(IF($X$1=8,'X8'!B429,(IF($X$1=9,'X9'!B429,(IF($X$1=10,'X10'!B429,(IF($X$1=11,'X11'!B429,(IF($X$1=12,'X12'!B429,'X13'!B429))))))))))))))))))))))))))))</f>
        <v/>
      </c>
      <c r="C470" s="181" t="str">
        <f ca="1">IF(ISERROR(IF($X$1=1,(VLOOKUP(B470,'X1'!$B:$AZ,47,FALSE)),IF($X$1=2,(VLOOKUP(B470,'X2'!$B:$AZ,47,FALSE)),IF($X$1=3,(VLOOKUP(B470,'X3'!$B:$AZ,47,FALSE)),IF($X$1=4,(VLOOKUP(B470,'X4'!$B:$AZ,47,FALSE)),IF($X$1=5,(VLOOKUP(B470,'X5'!$B:$AZ,47,FALSE)),IF($X$1=6,(VLOOKUP(B470,'X6'!$B:$AZ,47,FALSE)),IF($X$1=7,(VLOOKUP(B470,'X7'!$B:$AZ,47,FALSE)),IF($X$1=8,(VLOOKUP(B470,'X8'!$B:$AZ,47,FALSE)),IF($X$1=9,(VLOOKUP(B470,'X9'!$B:$AZ,47,FALSE)),IF($X$1=10,(VLOOKUP(B470,'X10'!$B:$AZ,47,FALSE)),IF($X$1=11,(VLOOKUP(B470,'X11'!$B:$AZ,47,FALSE)),IF($X$1=12,(VLOOKUP(B470,'X12'!$B:$AZ,47,FALSE)),IF($X$1=13,(VLOOKUP(B470,'X13'!$B:$AZ,47,FALSE)),"B"))))))))))))))=TRUE," ",(IF($X$1=1,(VLOOKUP(B470,'X1'!$B:$AZ,47,FALSE)),IF($X$1=2,(VLOOKUP(B470,'X2'!$B:$AZ,47,FALSE)),IF($X$1=3,(VLOOKUP(B470,'X3'!$B:$AZ,47,FALSE)),IF($X$1=4,(VLOOKUP(B470,'X4'!$B:$AZ,47,FALSE)),IF($X$1=5,(VLOOKUP(B470,'X5'!$B:$AZ,47,FALSE)),IF($X$1=6,(VLOOKUP(B470,'X6'!$B:$AZ,47,FALSE)),IF($X$1=7,(VLOOKUP(B470,'X7'!$B:$AZ,47,FALSE)),IF($X$1=8,(VLOOKUP(B470,'X8'!$B:$AZ,47,FALSE)),IF($X$1=9,(VLOOKUP(B470,'X9'!$B:$AZ,47,FALSE)),IF($X$1=10,(VLOOKUP(B470,'X10'!$B:$AZ,47,FALSE)),IF($X$1=11,(VLOOKUP(B470,'X11'!$B:$AZ,47,FALSE)),IF($X$1=12,(VLOOKUP(B470,'X12'!$B:$AZ,47,FALSE)),IF($X$1=13,(VLOOKUP(B470,'X13'!$B:$AZ,47,FALSE)),"B")))))))))))))))</f>
        <v xml:space="preserve"> </v>
      </c>
      <c r="D470" s="181" t="str">
        <f ca="1">IF(ISERROR(IF($X$1=1,(VLOOKUP(B470,'X1'!$B:$AP,41,FALSE)),IF($X$1=2,(VLOOKUP(B470,'X2'!$B:$AP,41,FALSE)),IF($X$1=3,(VLOOKUP(B470,'X3'!$B:$AP,41,FALSE)),IF($X$1=4,(VLOOKUP(B470,'X4'!$B:$AP,41,FALSE)),IF($X$1=5,(VLOOKUP(B470,'X5'!$B:$AP,41,FALSE)),IF($X$1=6,(VLOOKUP(B470,'X6'!$B:$AP,41,FALSE)),IF($X$1=7,(VLOOKUP(B470,'X7'!$B:$AP,41,FALSE)),IF($X$1=8,(VLOOKUP(B470,'X8'!$B:$AP,41,FALSE)),IF($X$1=9,(VLOOKUP(B470,'X9'!$B:$AP,41,FALSE)),IF($X$1=10,(VLOOKUP(B470,'X10'!$B:$AP,41,FALSE)),IF($X$1=11,(VLOOKUP(B470,'X11'!$B:$AP,41,FALSE)),IF($X$1=12,(VLOOKUP(B470,'X12'!$B:$AP,41,FALSE)),IF($X$1=13,(VLOOKUP(B470,'X13'!$B:$AP,41,FALSE)),"B"))))))))))))))=TRUE," ",(IF($X$1=1,(VLOOKUP(B470,'X1'!$B:$AP,41,FALSE)),IF($X$1=2,(VLOOKUP(B470,'X2'!$B:$AP,41,FALSE)),IF($X$1=3,(VLOOKUP(B470,'X3'!$B:$AP,41,FALSE)),IF($X$1=4,(VLOOKUP(B470,'X4'!$B:$AP,41,FALSE)),IF($X$1=5,(VLOOKUP(B470,'X5'!$B:$AP,41,FALSE)),IF($X$1=6,(VLOOKUP(B470,'X6'!$B:$AP,41,FALSE)),IF($X$1=7,(VLOOKUP(B470,'X7'!$B:$AP,41,FALSE)),IF($X$1=8,(VLOOKUP(B470,'X8'!$B:$AP,41,FALSE)),IF($X$1=9,(VLOOKUP(B470,'X9'!$B:$AP,41,FALSE)),IF($X$1=10,(VLOOKUP(B470,'X10'!$B:$AP,41,FALSE)),IF($X$1=11,(VLOOKUP(B470,'X11'!$B:$AP,41,FALSE)),IF($X$1=12,(VLOOKUP(B470,'X12'!$B:$AP,41,FALSE)),IF($X$1=13,(VLOOKUP(B470,'X13'!$B:$AP,41,FALSE)),"B")))))))))))))))</f>
        <v xml:space="preserve"> </v>
      </c>
      <c r="E470" s="182" t="str">
        <f ca="1">IF(ISERROR(IF($X$1=1,(VLOOKUP(B470,'X1'!$B:$AP,7,FALSE)),IF($X$1=2,(VLOOKUP(B470,'X2'!$B:$AP,7,FALSE)),IF($X$1=3,(VLOOKUP(B470,'X3'!$B:$AP,7,FALSE)),IF($X$1=4,(VLOOKUP(B470,'X4'!$B:$AP,7,FALSE)),IF($X$1=5,(VLOOKUP(B470,'X5'!$B:$AP,7,FALSE)),IF($X$1=6,(VLOOKUP(B470,'X6'!$B:$AP,7,FALSE)),IF($X$1=7,(VLOOKUP(B470,'X7'!$B:$AP,7,FALSE)),IF($X$1=8,(VLOOKUP(B470,'X8'!$B:$AP,7,FALSE)),IF($X$1=9,(VLOOKUP(B470,'X9'!$B:$AP,7,FALSE)),IF($X$1=10,(VLOOKUP(B470,'X10'!$B:$AP,7,FALSE)),IF($X$1=11,(VLOOKUP(B470,'X11'!$B:$AP,7,FALSE)),IF($X$1=12,(VLOOKUP(B470,'X12'!$B:$AP,7,FALSE)),IF($X$1=13,(VLOOKUP(B470,'X13'!$B:$AP,7,FALSE)),"B"))))))))))))))=TRUE," ",(IF($X$1=1,(VLOOKUP(B470,'X1'!$B:$AP,7,FALSE)),IF($X$1=2,(VLOOKUP(B470,'X2'!$B:$AP,7,FALSE)),IF($X$1=3,(VLOOKUP(B470,'X3'!$B:$AP,7,FALSE)),IF($X$1=4,(VLOOKUP(B470,'X4'!$B:$AP,7,FALSE)),IF($X$1=5,(VLOOKUP(B470,'X5'!$B:$AP,7,FALSE)),IF($X$1=6,(VLOOKUP(B470,'X6'!$B:$AP,7,FALSE)),IF($X$1=7,(VLOOKUP(B470,'X7'!$B:$AP,7,FALSE)),IF($X$1=8,(VLOOKUP(B470,'X8'!$B:$AP,7,FALSE)),IF($X$1=9,(VLOOKUP(B470,'X9'!$B:$AP,7,FALSE)),IF($X$1=10,(VLOOKUP(B470,'X10'!$B:$AP,7,FALSE)),IF($X$1=11,(VLOOKUP(B470,'X11'!$B:$AP,7,FALSE)),IF($X$1=12,(VLOOKUP(B470,'X12'!$B:$AP,7,FALSE)),IF($X$1=13,(VLOOKUP(B470,'X13'!$B:$AP,7,FALSE)),"B")))))))))))))))</f>
        <v xml:space="preserve"> </v>
      </c>
      <c r="F470" s="182" t="str">
        <f ca="1">IF(ISERROR(IF((IF($X$1=1,(VLOOKUP(B470,'X1'!$B:$AO,6,FALSE)),(IF($X$1=2,(VLOOKUP(B470,'X2'!$B:$AO,6,FALSE)),(IF($X$1=3,(VLOOKUP(B470,'X3'!$B:$AO,6,FALSE)),(IF($X$1=4,(VLOOKUP(B470,'X4'!$B:$AO,6,FALSE)),(IF($X$1=5,(VLOOKUP(B470,'X5'!$B:$AO,6,FALSE)),(IF($X$1=6,(VLOOKUP(B470,'X6'!$B:$AO,6,FALSE)),(IF($X$1=7,(VLOOKUP(B470,'X7'!$B:$AO,6,FALSE)),(IF($X$1=8,(VLOOKUP(B470,'X8'!$B:$AO,6,FALSE)),(IF($X$1=9,(VLOOKUP(B470,'X9'!$B:$AO,6,FALSE)),(IF($X$1=10,(VLOOKUP(B470,'X10'!$B:$AO,6,FALSE)),(IF($X$1=11,(VLOOKUP(B470,'X11'!$B:$AO,6,FALSE)),(IF($X$1=12,(VLOOKUP(B470,'X12'!$B:$AO,6,FALSE)),(VLOOKUP(B470,'X13'!$B:$AO,6,FALSE))))))))))))))))))))))))))=$V$1," ",(IF($X$1=1,(VLOOKUP(B470,'X1'!$B:$AO,6,FALSE)),(IF($X$1=2,(VLOOKUP(B470,'X2'!$B:$AO,6,FALSE)),(IF($X$1=3,(VLOOKUP(B470,'X3'!$B:$AO,6,FALSE)),(IF($X$1=4,(VLOOKUP(B470,'X4'!$B:$AO,6,FALSE)),(IF($X$1=5,(VLOOKUP(B470,'X5'!$B:$AO,6,FALSE)),(IF($X$1=6,(VLOOKUP(B470,'X6'!$B:$AO,6,FALSE)),(IF($X$1=7,(VLOOKUP(B470,'X7'!$B:$AO,6,FALSE)),(IF($X$1=8,(VLOOKUP(B470,'X8'!$B:$AO,6,FALSE)),(IF($X$1=9,(VLOOKUP(B470,'X9'!$B:$AO,6,FALSE)),(IF($X$1=10,(VLOOKUP(B470,'X10'!$B:$AO,6,FALSE)),(IF($X$1=11,(VLOOKUP(B470,'X11'!$B:$AO,6,FALSE)),(IF($X$1=12,(VLOOKUP(B470,'X12'!$B:$AO,6,FALSE)),(VLOOKUP(B470,'X13'!$B:$AO,6,FALSE))))))))))))))))))))))))))))=TRUE," ",(IF((IF($X$1=1,(VLOOKUP(B470,'X1'!$B:$AO,6,FALSE)),(IF($X$1=2,(VLOOKUP(B470,'X2'!$B:$AO,6,FALSE)),(IF($X$1=3,(VLOOKUP(B470,'X3'!$B:$AO,6,FALSE)),(IF($X$1=4,(VLOOKUP(B470,'X4'!$B:$AO,6,FALSE)),(IF($X$1=5,(VLOOKUP(B470,'X5'!$B:$AO,6,FALSE)),(IF($X$1=6,(VLOOKUP(B470,'X6'!$B:$AO,6,FALSE)),(IF($X$1=7,(VLOOKUP(B470,'X7'!$B:$AO,6,FALSE)),(IF($X$1=8,(VLOOKUP(B470,'X8'!$B:$AO,6,FALSE)),(IF($X$1=9,(VLOOKUP(B470,'X9'!$B:$AO,6,FALSE)),(IF($X$1=10,(VLOOKUP(B470,'X10'!$B:$AO,6,FALSE)),(IF($X$1=11,(VLOOKUP(B470,'X11'!$B:$AO,6,FALSE)),(IF($X$1=12,(VLOOKUP(B470,'X12'!$B:$AO,6,FALSE)),(VLOOKUP(B470,'X13'!$B:$AO,6,FALSE))))))))))))))))))))))))))=$V$1," ",(IF($X$1=1,(VLOOKUP(B470,'X1'!$B:$AO,6,FALSE)),(IF($X$1=2,(VLOOKUP(B470,'X2'!$B:$AO,6,FALSE)),(IF($X$1=3,(VLOOKUP(B470,'X3'!$B:$AO,6,FALSE)),(IF($X$1=4,(VLOOKUP(B470,'X4'!$B:$AO,6,FALSE)),(IF($X$1=5,(VLOOKUP(B470,'X5'!$B:$AO,6,FALSE)),(IF($X$1=6,(VLOOKUP(B470,'X6'!$B:$AO,6,FALSE)),(IF($X$1=7,(VLOOKUP(B470,'X7'!$B:$AO,6,FALSE)),(IF($X$1=8,(VLOOKUP(B470,'X8'!$B:$AO,6,FALSE)),(IF($X$1=9,(VLOOKUP(B470,'X9'!$B:$AO,6,FALSE)),(IF($X$1=10,(VLOOKUP(B470,'X10'!$B:$AO,6,FALSE)),(IF($X$1=11,(VLOOKUP(B470,'X11'!$B:$AO,6,FALSE)),(IF($X$1=12,(VLOOKUP(B470,'X12'!$B:$AO,6,FALSE)),(VLOOKUP(B470,'X13'!$B:$AO,6,FALSE)))))))))))))))))))))))))))))</f>
        <v xml:space="preserve"> </v>
      </c>
      <c r="G470" s="182" t="str">
        <f ca="1">IF(ISERROR(IF($X$1=1,(VLOOKUP(B470,'X1'!$B:$AZ,44,FALSE)),IF($X$1=2,(VLOOKUP(B470,'X2'!$B:$AZ,44,FALSE)),IF($X$1=3,(VLOOKUP(B470,'X3'!$B:$AZ,44,FALSE)),IF($X$1=4,(VLOOKUP(B470,'X4'!$B:$AZ,44,FALSE)),IF($X$1=5,(VLOOKUP(B470,'X5'!$B:$AZ,44,FALSE)),IF($X$1=6,(VLOOKUP(B470,'X6'!$B:$AZ,44,FALSE)),IF($X$1=7,(VLOOKUP(B470,'X7'!$B:$AZ,44,FALSE)),IF($X$1=8,(VLOOKUP(B470,'X8'!$B:$AZ,44,FALSE)),IF($X$1=9,(VLOOKUP(B470,'X9'!$B:$AZ,44,FALSE)),IF($X$1=10,(VLOOKUP(B470,'X10'!$B:$AZ,44,FALSE)),IF($X$1=11,(VLOOKUP(B470,'X11'!$B:$AZ,44,FALSE)),IF($X$1=12,(VLOOKUP(B470,'X12'!$B:$AZ,44,FALSE)),IF($X$1=13,(VLOOKUP(B470,'X13'!$B:$AZ,44,FALSE)),"B"))))))))))))))=TRUE," ",(IF($X$1=1,(VLOOKUP(B470,'X1'!$B:$AZ,44,FALSE)),IF($X$1=2,(VLOOKUP(B470,'X2'!$B:$AZ,44,FALSE)),IF($X$1=3,(VLOOKUP(B470,'X3'!$B:$AZ,44,FALSE)),IF($X$1=4,(VLOOKUP(B470,'X4'!$B:$AZ,44,FALSE)),IF($X$1=5,(VLOOKUP(B470,'X5'!$B:$AZ,44,FALSE)),IF($X$1=6,(VLOOKUP(B470,'X6'!$B:$AZ,44,FALSE)),IF($X$1=7,(VLOOKUP(B470,'X7'!$B:$AZ,44,FALSE)),IF($X$1=8,(VLOOKUP(B470,'X8'!$B:$AZ,44,FALSE)),IF($X$1=9,(VLOOKUP(B470,'X9'!$B:$AZ,44,FALSE)),IF($X$1=10,(VLOOKUP(B470,'X10'!$B:$AZ,44,FALSE)),IF($X$1=11,(VLOOKUP(B470,'X11'!$B:$AZ,44,FALSE)),IF($X$1=12,(VLOOKUP(B470,'X12'!$B:$AZ,44,FALSE)),IF($X$1=13,(VLOOKUP(B470,'X13'!$B:$AZ,44,FALSE)),"B")))))))))))))))</f>
        <v xml:space="preserve"> </v>
      </c>
      <c r="H470" s="182" t="str">
        <f ca="1">IF(ISERROR(IF($X$1=1,(VLOOKUP(B470,'X1'!$B:$AZ,8,FALSE)),IF($X$1=2,(VLOOKUP(B470,'X2'!$B:$AZ,8,FALSE)),IF($X$1=3,(VLOOKUP(B470,'X3'!$B:$AZ,8,FALSE)),IF($X$1=4,(VLOOKUP(B470,'X4'!$B:$AZ,8,FALSE)),IF($X$1=5,(VLOOKUP(B470,'X5'!$B:$AZ,8,FALSE)),IF($X$1=6,(VLOOKUP(B470,'X6'!$B:$AZ,8,FALSE)),IF($X$1=7,(VLOOKUP(B470,'X7'!$B:$AZ,8,FALSE)),IF($X$1=8,(VLOOKUP(B470,'X8'!$B:$AZ,8,FALSE)),IF($X$1=9,(VLOOKUP(B470,'X9'!$B:$AZ,8,FALSE)),IF($X$1=10,(VLOOKUP(B470,'X10'!$B:$AZ,8,FALSE)),IF($X$1=11,(VLOOKUP(B470,'X11'!$B:$AZ,8,FALSE)),IF($X$1=12,(VLOOKUP(B470,'X12'!$B:$AZ,8,FALSE)),IF($X$1=13,(VLOOKUP(B470,'X13'!$B:$AZ,8,FALSE)),"B"))))))))))))))=TRUE," ",(IF($X$1=1,(VLOOKUP(B470,'X1'!$B:$AZ,8,FALSE)),IF($X$1=2,(VLOOKUP(B470,'X2'!$B:$AZ,8,FALSE)),IF($X$1=3,(VLOOKUP(B470,'X3'!$B:$AZ,8,FALSE)),IF($X$1=4,(VLOOKUP(B470,'X4'!$B:$AZ,8,FALSE)),IF($X$1=5,(VLOOKUP(B470,'X5'!$B:$AZ,8,FALSE)),IF($X$1=6,(VLOOKUP(B470,'X6'!$B:$AZ,8,FALSE)),IF($X$1=7,(VLOOKUP(B470,'X7'!$B:$AZ,8,FALSE)),IF($X$1=8,(VLOOKUP(B470,'X8'!$B:$AZ,8,FALSE)),IF($X$1=9,(VLOOKUP(B470,'X9'!$B:$AZ,8,FALSE)),IF($X$1=10,(VLOOKUP(B470,'X10'!$B:$AZ,8,FALSE)),IF($X$1=11,(VLOOKUP(B470,'X11'!$B:$AZ,8,FALSE)),IF($X$1=12,(VLOOKUP(B470,'X12'!$B:$AZ,8,FALSE)),IF($X$1=13,(VLOOKUP(B470,'X13'!$B:$AZ,8,FALSE)),"B")))))))))))))))</f>
        <v xml:space="preserve"> </v>
      </c>
      <c r="I470" s="183" t="str">
        <f ca="1">IF(ISERROR(IF($X$1=1,(VLOOKUP(B470,'X1'!$B:$AZ,2,FALSE)),IF($X$1=2,(VLOOKUP(B470,'X2'!$B:$AZ,2,FALSE)),IF($X$1=3,(VLOOKUP(B470,'X3'!$B:$AZ,2,FALSE)),IF($X$1=4,(VLOOKUP(B470,'X4'!$B:$AZ,2,FALSE)),IF($X$1=5,(VLOOKUP(B470,'X5'!$B:$AZ,2,FALSE)),IF($X$1=6,(VLOOKUP(B470,'X6'!$B:$AZ,2,FALSE)),IF($X$1=7,(VLOOKUP(B470,'X7'!$B:$AZ,2,FALSE)),IF($X$1=8,(VLOOKUP(B470,'X8'!$B:$AZ,2,FALSE)),IF($X$1=9,(VLOOKUP(B470,'X9'!$B:$AZ,2,FALSE)),IF($X$1=10,(VLOOKUP(B470,'X10'!$B:$AZ,2,FALSE)),IF($X$1=11,(VLOOKUP(B470,'X11'!$B:$AZ,2,FALSE)),IF($X$1=12,(VLOOKUP(B470,'X12'!$B:$AZ,2,FALSE)),IF($X$1=13,(VLOOKUP(B470,'X13'!$B:$AZ,2,FALSE)),"B"))))))))))))))=TRUE," ",(IF($X$1=1,(VLOOKUP(B470,'X1'!$B:$AZ,2,FALSE)),IF($X$1=2,(VLOOKUP(B470,'X2'!$B:$AZ,2,FALSE)),IF($X$1=3,(VLOOKUP(B470,'X3'!$B:$AZ,2,FALSE)),IF($X$1=4,(VLOOKUP(B470,'X4'!$B:$AZ,2,FALSE)),IF($X$1=5,(VLOOKUP(B470,'X5'!$B:$AZ,2,FALSE)),IF($X$1=6,(VLOOKUP(B470,'X6'!$B:$AZ,2,FALSE)),IF($X$1=7,(VLOOKUP(B470,'X7'!$B:$AZ,2,FALSE)),IF($X$1=8,(VLOOKUP(B470,'X8'!$B:$AZ,2,FALSE)),IF($X$1=9,(VLOOKUP(B470,'X9'!$B:$AZ,2,FALSE)),IF($X$1=10,(VLOOKUP(B470,'X10'!$B:$AZ,2,FALSE)),IF($X$1=11,(VLOOKUP(B470,'X11'!$B:$AZ,2,FALSE)),IF($X$1=12,(VLOOKUP(B470,'X12'!$B:$AZ,2,FALSE)),IF($X$1=13,(VLOOKUP(B470,'X13'!$B:$AZ,2,FALSE)),"B")))))))))))))))</f>
        <v xml:space="preserve"> </v>
      </c>
      <c r="J470" s="183" t="str">
        <f ca="1">IF(ISERROR(IF($X$1=1,(VLOOKUP(B470,'X1'!$B:$AZ,3,FALSE)),IF($X$1=2,(VLOOKUP(B470,'X2'!$B:$AZ,3,FALSE)),IF($X$1=3,(VLOOKUP(B470,'X3'!$B:$AZ,3,FALSE)),IF($X$1=4,(VLOOKUP(B470,'X4'!$B:$AZ,3,FALSE)),IF($X$1=5,(VLOOKUP(B470,'X5'!$B:$AZ,3,FALSE)),IF($X$1=6,(VLOOKUP(B470,'X6'!$B:$AZ,3,FALSE)),IF($X$1=7,(VLOOKUP(B470,'X7'!$B:$AZ,3,FALSE)),IF($X$1=8,(VLOOKUP(B470,'X8'!$B:$AZ,3,FALSE)),IF($X$1=9,(VLOOKUP(B470,'X9'!$B:$AZ,3,FALSE)),IF($X$1=10,(VLOOKUP(B470,'X10'!$B:$AZ,3,FALSE)),IF($X$1=11,(VLOOKUP(B470,'X11'!$B:$AZ,3,FALSE)),IF($X$1=12,(VLOOKUP(B470,'X12'!$B:$AZ,3,FALSE)),IF($X$1=13,(VLOOKUP(B470,'X13'!$B:$AZ,3,FALSE)),"B"))))))))))))))=TRUE," ",(IF($X$1=1,(VLOOKUP(B470,'X1'!$B:$AZ,3,FALSE)),IF($X$1=2,(VLOOKUP(B470,'X2'!$B:$AZ,3,FALSE)),IF($X$1=3,(VLOOKUP(B470,'X3'!$B:$AZ,3,FALSE)),IF($X$1=4,(VLOOKUP(B470,'X4'!$B:$AZ,3,FALSE)),IF($X$1=5,(VLOOKUP(B470,'X5'!$B:$AZ,3,FALSE)),IF($X$1=6,(VLOOKUP(B470,'X6'!$B:$AZ,3,FALSE)),IF($X$1=7,(VLOOKUP(B470,'X7'!$B:$AZ,3,FALSE)),IF($X$1=8,(VLOOKUP(B470,'X8'!$B:$AZ,3,FALSE)),IF($X$1=9,(VLOOKUP(B470,'X9'!$B:$AZ,3,FALSE)),IF($X$1=10,(VLOOKUP(B470,'X10'!$B:$AZ,3,FALSE)),IF($X$1=11,(VLOOKUP(B470,'X11'!$B:$AZ,3,FALSE)),IF($X$1=12,(VLOOKUP(B470,'X12'!$B:$AZ,3,FALSE)),IF($X$1=13,(VLOOKUP(B470,'X13'!$B:$AZ,3,FALSE)),"B")))))))))))))))</f>
        <v xml:space="preserve"> </v>
      </c>
      <c r="K470" s="183" t="str">
        <f ca="1">IF(ISERROR(IF($X$1=1,(VLOOKUP(B470,'X1'!$B:$AZ,5,FALSE)),IF($X$1=2,(VLOOKUP(B470,'X2'!$B:$AZ,5,FALSE)),IF($X$1=3,(VLOOKUP(B470,'X3'!$B:$AZ,5,FALSE)),IF($X$1=4,(VLOOKUP(B470,'X4'!$B:$AZ,5,FALSE)),IF($X$1=5,(VLOOKUP(B470,'X5'!$B:$AZ,5,FALSE)),IF($X$1=6,(VLOOKUP(B470,'X6'!$B:$AZ,5,FALSE)),IF($X$1=7,(VLOOKUP(B470,'X7'!$B:$AZ,5,FALSE)),IF($X$1=8,(VLOOKUP(B470,'X8'!$B:$AZ,5,FALSE)),IF($X$1=9,(VLOOKUP(B470,'X9'!$B:$AZ,5,FALSE)),IF($X$1=10,(VLOOKUP(B470,'X10'!$B:$AZ,5,FALSE)),IF($X$1=11,(VLOOKUP(B470,'X11'!$B:$AZ,5,FALSE)),IF($X$1=12,(VLOOKUP(B470,'X12'!$B:$AZ,5,FALSE)),IF($X$1=13,(VLOOKUP(B470,'X13'!$B:$AZ,5,FALSE)),"B"))))))))))))))=TRUE," ",(IF($X$1=1,(VLOOKUP(B470,'X1'!$B:$AZ,5,FALSE)),IF($X$1=2,(VLOOKUP(B470,'X2'!$B:$AZ,5,FALSE)),IF($X$1=3,(VLOOKUP(B470,'X3'!$B:$AZ,5,FALSE)),IF($X$1=4,(VLOOKUP(B470,'X4'!$B:$AZ,5,FALSE)),IF($X$1=5,(VLOOKUP(B470,'X5'!$B:$AZ,5,FALSE)),IF($X$1=6,(VLOOKUP(B470,'X6'!$B:$AZ,5,FALSE)),IF($X$1=7,(VLOOKUP(B470,'X7'!$B:$AZ,5,FALSE)),IF($X$1=8,(VLOOKUP(B470,'X8'!$B:$AZ,5,FALSE)),IF($X$1=9,(VLOOKUP(B470,'X9'!$B:$AZ,5,FALSE)),IF($X$1=10,(VLOOKUP(B470,'X10'!$B:$AZ,5,FALSE)),IF($X$1=11,(VLOOKUP(B470,'X11'!$B:$AZ,5,FALSE)),IF($X$1=12,(VLOOKUP(B470,'X12'!$B:$AZ,5,FALSE)),IF($X$1=13,(VLOOKUP(B470,'X13'!$B:$AZ,5,FALSE)),"B")))))))))))))))</f>
        <v xml:space="preserve"> </v>
      </c>
      <c r="L470" s="184" t="str">
        <f ca="1">IF(ISERROR(IF($X$1=1,(VLOOKUP(B470,'X1'!$B:$AZ,9,FALSE)),IF($X$1=2,(VLOOKUP(B470,'X2'!$B:$AZ,9,FALSE)),IF($X$1=3,(VLOOKUP(B470,'X3'!$B:$AZ,9,FALSE)),IF($X$1=4,(VLOOKUP(B470,'X4'!$B:$AZ,9,FALSE)),IF($X$1=5,(VLOOKUP(B470,'X5'!$B:$AZ,9,FALSE)),IF($X$1=6,(VLOOKUP(B470,'X6'!$B:$AZ,9,FALSE)),IF($X$1=7,(VLOOKUP(B470,'X7'!$B:$AZ,9,FALSE)),IF($X$1=8,(VLOOKUP(B470,'X8'!$B:$AZ,9,FALSE)),IF($X$1=9,(VLOOKUP(B470,'X9'!$B:$AZ,9,FALSE)),IF($X$1=10,(VLOOKUP(B470,'X10'!$B:$AZ,9,FALSE)),IF($X$1=11,(VLOOKUP(B470,'X11'!$B:$AZ,9,FALSE)),IF($X$1=12,(VLOOKUP(B470,'X12'!$B:$AZ,9,FALSE)),IF($X$1=13,(VLOOKUP(B470,'X13'!$B:$AZ,9,FALSE)),"B"))))))))))))))=TRUE," ",(IF($X$1=1,(VLOOKUP(B470,'X1'!$B:$AZ,9,FALSE)),IF($X$1=2,(VLOOKUP(B470,'X2'!$B:$AZ,9,FALSE)),IF($X$1=3,(VLOOKUP(B470,'X3'!$B:$AZ,9,FALSE)),IF($X$1=4,(VLOOKUP(B470,'X4'!$B:$AZ,9,FALSE)),IF($X$1=5,(VLOOKUP(B470,'X5'!$B:$AZ,9,FALSE)),IF($X$1=6,(VLOOKUP(B470,'X6'!$B:$AZ,9,FALSE)),IF($X$1=7,(VLOOKUP(B470,'X7'!$B:$AZ,9,FALSE)),IF($X$1=8,(VLOOKUP(B470,'X8'!$B:$AZ,9,FALSE)),IF($X$1=9,(VLOOKUP(B470,'X9'!$B:$AZ,9,FALSE)),IF($X$1=10,(VLOOKUP(B470,'X10'!$B:$AZ,9,FALSE)),IF($X$1=11,(VLOOKUP(B470,'X11'!$B:$AZ,9,FALSE)),IF($X$1=12,(VLOOKUP(B470,'X12'!$B:$AZ,9,FALSE)),IF($X$1=13,(VLOOKUP(B470,'X13'!$B:$AZ,9,FALSE)),"B")))))))))))))))</f>
        <v xml:space="preserve"> </v>
      </c>
      <c r="M470" s="184" t="str">
        <f ca="1">IF(ISERROR(IF($X$1=1,(VLOOKUP(B470,'X1'!$B:$AZ,10,FALSE)),IF($X$1=2,(VLOOKUP(B470,'X2'!$B:$AZ,10,FALSE)),IF($X$1=3,(VLOOKUP(B470,'X3'!$B:$AZ,10,FALSE)),IF($X$1=4,(VLOOKUP(B470,'X4'!$B:$AZ,10,FALSE)),IF($X$1=5,(VLOOKUP(B470,'X5'!$B:$AZ,10,FALSE)),IF($X$1=6,(VLOOKUP(B470,'X6'!$B:$AZ,10,FALSE)),IF($X$1=7,(VLOOKUP(B470,'X7'!$B:$AZ,10,FALSE)),IF($X$1=8,(VLOOKUP(B470,'X8'!$B:$AZ,10,FALSE)),IF($X$1=9,(VLOOKUP(B470,'X9'!$B:$AZ,10,FALSE)),IF($X$1=10,(VLOOKUP(B470,'X10'!$B:$AZ,10,FALSE)),IF($X$1=11,(VLOOKUP(B470,'X11'!$B:$AZ,10,FALSE)),IF($X$1=12,(VLOOKUP(B470,'X12'!$B:$AZ,10,FALSE)),IF($X$1=13,(VLOOKUP(B470,'X13'!$B:$AZ,10,FALSE)),"B"))))))))))))))=TRUE," ",(IF($X$1=1,(VLOOKUP(B470,'X1'!$B:$AZ,10,FALSE)),IF($X$1=2,(VLOOKUP(B470,'X2'!$B:$AZ,10,FALSE)),IF($X$1=3,(VLOOKUP(B470,'X3'!$B:$AZ,10,FALSE)),IF($X$1=4,(VLOOKUP(B470,'X4'!$B:$AZ,10,FALSE)),IF($X$1=5,(VLOOKUP(B470,'X5'!$B:$AZ,10,FALSE)),IF($X$1=6,(VLOOKUP(B470,'X6'!$B:$AZ,10,FALSE)),IF($X$1=7,(VLOOKUP(B470,'X7'!$B:$AZ,10,FALSE)),IF($X$1=8,(VLOOKUP(B470,'X8'!$B:$AZ,10,FALSE)),IF($X$1=9,(VLOOKUP(B470,'X9'!$B:$AZ,10,FALSE)),IF($X$1=10,(VLOOKUP(B470,'X10'!$B:$AZ,10,FALSE)),IF($X$1=11,(VLOOKUP(B470,'X11'!$B:$AZ,10,FALSE)),IF($X$1=12,(VLOOKUP(B470,'X12'!$B:$AZ,10,FALSE)),IF($X$1=13,(VLOOKUP(B470,'X13'!$B:$AZ,10,FALSE)),"B")))))))))))))))</f>
        <v xml:space="preserve"> </v>
      </c>
      <c r="N470" s="185" t="str">
        <f ca="1">IF(ISERROR(IF($X$1=1,(VLOOKUP(B470,'X1'!$B:$AZ,45,FALSE)),IF($X$1=2,(VLOOKUP(B470,'X2'!$B:$AZ,45,FALSE)),IF($X$1=3,(VLOOKUP(B470,'X3'!$B:$AZ,45,FALSE)),IF($X$1=4,(VLOOKUP(B470,'X4'!$B:$AZ,45,FALSE)),IF($X$1=5,(VLOOKUP(B470,'X5'!$B:$AZ,45,FALSE)),IF($X$1=6,(VLOOKUP(B470,'X6'!$B:$AZ,45,FALSE)),IF($X$1=7,(VLOOKUP(B470,'X7'!$B:$AZ,45,FALSE)),IF($X$1=8,(VLOOKUP(B470,'X8'!$B:$AZ,45,FALSE)),IF($X$1=9,(VLOOKUP(B470,'X9'!$B:$AZ,45,FALSE)),IF($X$1=10,(VLOOKUP(B470,'X10'!$B:$AZ,45,FALSE)),IF($X$1=11,(VLOOKUP(B470,'X11'!$B:$AZ,45,FALSE)),IF($X$1=12,(VLOOKUP(B470,'X12'!$B:$AZ,45,FALSE)),IF($X$1=13,(VLOOKUP(B470,'X13'!$B:$AZ,45,FALSE)),"B"))))))))))))))=TRUE," ",(IF($X$1=1,(VLOOKUP(B470,'X1'!$B:$AZ,45,FALSE)),IF($X$1=2,(VLOOKUP(B470,'X2'!$B:$AZ,45,FALSE)),IF($X$1=3,(VLOOKUP(B470,'X3'!$B:$AZ,45,FALSE)),IF($X$1=4,(VLOOKUP(B470,'X4'!$B:$AZ,45,FALSE)),IF($X$1=5,(VLOOKUP(B470,'X5'!$B:$AZ,45,FALSE)),IF($X$1=6,(VLOOKUP(B470,'X6'!$B:$AZ,45,FALSE)),IF($X$1=7,(VLOOKUP(B470,'X7'!$B:$AZ,45,FALSE)),IF($X$1=8,(VLOOKUP(B470,'X8'!$B:$AZ,45,FALSE)),IF($X$1=9,(VLOOKUP(B470,'X9'!$B:$AZ,45,FALSE)),IF($X$1=10,(VLOOKUP(B470,'X10'!$B:$AZ,45,FALSE)),IF($X$1=11,(VLOOKUP(B470,'X11'!$B:$AZ,45,FALSE)),IF($X$1=12,(VLOOKUP(B470,'X12'!$B:$AZ,45,FALSE)),IF($X$1=13,(VLOOKUP(B470,'X13'!$B:$AZ,45,FALSE)),"B")))))))))))))))</f>
        <v xml:space="preserve"> </v>
      </c>
      <c r="O470" s="184" t="str">
        <f ca="1">IF(ISERROR(IF($X$1=1,(VLOOKUP(B470,'X1'!$B:$AZ,11,FALSE)),IF($X$1=2,(VLOOKUP(B470,'X2'!$B:$AZ,11,FALSE)),IF($X$1=3,(VLOOKUP(B470,'X3'!$B:$AZ,11,FALSE)),IF($X$1=4,(VLOOKUP(B470,'X4'!$B:$AZ,11,FALSE)),IF($X$1=5,(VLOOKUP(B470,'X5'!$B:$AZ,11,FALSE)),IF($X$1=6,(VLOOKUP(B470,'X6'!$B:$AZ,11,FALSE)),IF($X$1=7,(VLOOKUP(B470,'X7'!$B:$AZ,11,FALSE)),IF($X$1=8,(VLOOKUP(B470,'X8'!$B:$AZ,11,FALSE)),IF($X$1=9,(VLOOKUP(B470,'X9'!$B:$AZ,11,FALSE)),IF($X$1=10,(VLOOKUP(B470,'X10'!$B:$AZ,11,FALSE)),IF($X$1=11,(VLOOKUP(B470,'X11'!$B:$AZ,11,FALSE)),IF($X$1=12,(VLOOKUP(B470,'X12'!$B:$AZ,11,FALSE)),IF($X$1=13,(VLOOKUP(B470,'X13'!$B:$AZ,11,FALSE)),"B"))))))))))))))=TRUE," ",(IF($X$1=1,(VLOOKUP(B470,'X1'!$B:$AZ,11,FALSE)),IF($X$1=2,(VLOOKUP(B470,'X2'!$B:$AZ,11,FALSE)),IF($X$1=3,(VLOOKUP(B470,'X3'!$B:$AZ,11,FALSE)),IF($X$1=4,(VLOOKUP(B470,'X4'!$B:$AZ,11,FALSE)),IF($X$1=5,(VLOOKUP(B470,'X5'!$B:$AZ,11,FALSE)),IF($X$1=6,(VLOOKUP(B470,'X6'!$B:$AZ,11,FALSE)),IF($X$1=7,(VLOOKUP(B470,'X7'!$B:$AZ,11,FALSE)),IF($X$1=8,(VLOOKUP(B470,'X8'!$B:$AZ,11,FALSE)),IF($X$1=9,(VLOOKUP(B470,'X9'!$B:$AZ,11,FALSE)),IF($X$1=10,(VLOOKUP(B470,'X10'!$B:$AZ,11,FALSE)),IF($X$1=11,(VLOOKUP(B470,'X11'!$B:$AZ,11,FALSE)),IF($X$1=12,(VLOOKUP(B470,'X12'!$B:$AZ,11,FALSE)),IF($X$1=13,(VLOOKUP(B470,'X13'!$B:$AZ,11,FALSE)),"B")))))))))))))))</f>
        <v xml:space="preserve"> </v>
      </c>
      <c r="P470" s="184" t="str">
        <f ca="1">IF(ISERROR(IF($X$1=1,(VLOOKUP(B470,'X1'!$B:$AZ,12,FALSE)),IF($X$1=2,(VLOOKUP(B470,'X2'!$B:$AZ,12,FALSE)),IF($X$1=3,(VLOOKUP(B470,'X3'!$B:$AZ,12,FALSE)),IF($X$1=4,(VLOOKUP(B470,'X4'!$B:$AZ,12,FALSE)),IF($X$1=5,(VLOOKUP(B470,'X5'!$B:$AZ,12,FALSE)),IF($X$1=6,(VLOOKUP(B470,'X6'!$B:$AZ,12,FALSE)),IF($X$1=7,(VLOOKUP(B470,'X7'!$B:$AZ,12,FALSE)),IF($X$1=8,(VLOOKUP(B470,'X8'!$B:$AZ,12,FALSE)),IF($X$1=9,(VLOOKUP(B470,'X9'!$B:$AZ,12,FALSE)),IF($X$1=10,(VLOOKUP(B470,'X10'!$B:$AZ,12,FALSE)),IF($X$1=11,(VLOOKUP(B470,'X11'!$B:$AZ,12,FALSE)),IF($X$1=12,(VLOOKUP(B470,'X12'!$B:$AZ,12,FALSE)),IF($X$1=13,(VLOOKUP(B470,'X13'!$B:$AZ,12,FALSE)),"B"))))))))))))))=TRUE," ",(IF($X$1=1,(VLOOKUP(B470,'X1'!$B:$AZ,12,FALSE)),IF($X$1=2,(VLOOKUP(B470,'X2'!$B:$AZ,12,FALSE)),IF($X$1=3,(VLOOKUP(B470,'X3'!$B:$AZ,12,FALSE)),IF($X$1=4,(VLOOKUP(B470,'X4'!$B:$AZ,12,FALSE)),IF($X$1=5,(VLOOKUP(B470,'X5'!$B:$AZ,12,FALSE)),IF($X$1=6,(VLOOKUP(B470,'X6'!$B:$AZ,12,FALSE)),IF($X$1=7,(VLOOKUP(B470,'X7'!$B:$AZ,12,FALSE)),IF($X$1=8,(VLOOKUP(B470,'X8'!$B:$AZ,12,FALSE)),IF($X$1=9,(VLOOKUP(B470,'X9'!$B:$AZ,12,FALSE)),IF($X$1=10,(VLOOKUP(B470,'X10'!$B:$AZ,12,FALSE)),IF($X$1=11,(VLOOKUP(B470,'X11'!$B:$AZ,12,FALSE)),IF($X$1=12,(VLOOKUP(B470,'X12'!$B:$AZ,12,FALSE)),IF($X$1=13,(VLOOKUP(B470,'X13'!$B:$AZ,12,FALSE)),"B")))))))))))))))</f>
        <v xml:space="preserve"> </v>
      </c>
      <c r="Q470" s="185" t="str">
        <f ca="1">IF(ISERROR(IF($X$1=1,(VLOOKUP(B470,'X1'!$B:$AZ,46,FALSE)),IF($X$1=2,(VLOOKUP(B470,'X2'!$B:$AZ,46,FALSE)),IF($X$1=3,(VLOOKUP(B470,'X3'!$B:$AZ,46,FALSE)),IF($X$1=4,(VLOOKUP(B470,'X4'!$B:$AZ,46,FALSE)),IF($X$1=5,(VLOOKUP(B470,'X5'!$B:$AZ,46,FALSE)),IF($X$1=6,(VLOOKUP(B470,'X6'!$B:$AZ,46,FALSE)),IF($X$1=7,(VLOOKUP(B470,'X7'!$B:$AZ,46,FALSE)),IF($X$1=8,(VLOOKUP(B470,'X8'!$B:$AZ,46,FALSE)),IF($X$1=9,(VLOOKUP(B470,'X9'!$B:$AZ,46,FALSE)),IF($X$1=10,(VLOOKUP(B470,'X10'!$B:$AZ,46,FALSE)),IF($X$1=11,(VLOOKUP(B470,'X11'!$B:$AZ,46,FALSE)),IF($X$1=12,(VLOOKUP(B470,'X12'!$B:$AZ,46,FALSE)),IF($X$1=13,(VLOOKUP(B470,'X13'!$B:$AZ,46,FALSE)),"B"))))))))))))))=TRUE," ",(IF($X$1=1,(VLOOKUP(B470,'X1'!$B:$AZ,46,FALSE)),IF($X$1=2,(VLOOKUP(B470,'X2'!$B:$AZ,46,FALSE)),IF($X$1=3,(VLOOKUP(B470,'X3'!$B:$AZ,46,FALSE)),IF($X$1=4,(VLOOKUP(B470,'X4'!$B:$AZ,46,FALSE)),IF($X$1=5,(VLOOKUP(B470,'X5'!$B:$AZ,46,FALSE)),IF($X$1=6,(VLOOKUP(B470,'X6'!$B:$AZ,46,FALSE)),IF($X$1=7,(VLOOKUP(B470,'X7'!$B:$AZ,46,FALSE)),IF($X$1=8,(VLOOKUP(B470,'X8'!$B:$AZ,46,FALSE)),IF($X$1=9,(VLOOKUP(B470,'X9'!$B:$AZ,46,FALSE)),IF($X$1=10,(VLOOKUP(B470,'X10'!$B:$AZ,46,FALSE)),IF($X$1=11,(VLOOKUP(B470,'X11'!$B:$AZ,46,FALSE)),IF($X$1=12,(VLOOKUP(B470,'X12'!$B:$AZ,46,FALSE)),IF($X$1=13,(VLOOKUP(B470,'X13'!$B:$AZ,46,FALSE)),"B")))))))))))))))</f>
        <v xml:space="preserve"> </v>
      </c>
      <c r="R470" s="185" t="str">
        <f ca="1">IF(ISERROR(IF($X$1=1,(VLOOKUP(B470,'X1'!$B:$AZ,15,FALSE)),IF($X$1=2,(VLOOKUP(B470,'X2'!$B:$AZ,15,FALSE)),IF($X$1=3,(VLOOKUP(B470,'X3'!$B:$AZ,15,FALSE)),IF($X$1=4,(VLOOKUP(B470,'X4'!$B:$AZ,15,FALSE)),IF($X$1=5,(VLOOKUP(B470,'X5'!$B:$AZ,15,FALSE)),IF($X$1=6,(VLOOKUP(B470,'X6'!$B:$AZ,15,FALSE)),IF($X$1=7,(VLOOKUP(B470,'X7'!$B:$AZ,15,FALSE)),IF($X$1=8,(VLOOKUP(B470,'X8'!$B:$AZ,15,FALSE)),IF($X$1=9,(VLOOKUP(B470,'X9'!$B:$AZ,15,FALSE)),IF($X$1=10,(VLOOKUP(B470,'X10'!$B:$AZ,15,FALSE)),IF($X$1=11,(VLOOKUP(B470,'X11'!$B:$AZ,15,FALSE)),IF($X$1=12,(VLOOKUP(B470,'X12'!$B:$AZ,15,FALSE)),IF($X$1=13,(VLOOKUP(B470,'X13'!$B:$AZ,15,FALSE)),"B"))))))))))))))=TRUE," ",(IF($X$1=1,(VLOOKUP(B470,'X1'!$B:$AZ,15,FALSE)),IF($X$1=2,(VLOOKUP(B470,'X2'!$B:$AZ,15,FALSE)),IF($X$1=3,(VLOOKUP(B470,'X3'!$B:$AZ,15,FALSE)),IF($X$1=4,(VLOOKUP(B470,'X4'!$B:$AZ,15,FALSE)),IF($X$1=5,(VLOOKUP(B470,'X5'!$B:$AZ,15,FALSE)),IF($X$1=6,(VLOOKUP(B470,'X6'!$B:$AZ,15,FALSE)),IF($X$1=7,(VLOOKUP(B470,'X7'!$B:$AZ,15,FALSE)),IF($X$1=8,(VLOOKUP(B470,'X8'!$B:$AZ,15,FALSE)),IF($X$1=9,(VLOOKUP(B470,'X9'!$B:$AZ,15,FALSE)),IF($X$1=10,(VLOOKUP(B470,'X10'!$B:$AZ,15,FALSE)),IF($X$1=11,(VLOOKUP(B470,'X11'!$B:$AZ,15,FALSE)),IF($X$1=12,(VLOOKUP(B470,'X12'!$B:$AZ,15,FALSE)),IF($X$1=13,(VLOOKUP(B470,'X13'!$B:$AZ,15,FALSE)),"B")))))))))))))))</f>
        <v xml:space="preserve"> </v>
      </c>
      <c r="S470" s="185" t="str">
        <f ca="1">IF(ISERROR(IF((IF($X$1=1,(VLOOKUP(B470,'X1'!$B:$AZ,14,FALSE)),(IF($X$1=2,(VLOOKUP(B470,'X2'!$B:$AZ,14,FALSE)),(IF($X$1=3,(VLOOKUP(B470,'X3'!$B:$AZ,14,FALSE)),(IF($X$1=4,(VLOOKUP(B470,'X4'!$B:$AZ,14,FALSE)),(IF($X$1=5,(VLOOKUP(B470,'X5'!$B:$AZ,14,FALSE)),(IF($X$1=6,(VLOOKUP(B470,'X6'!$B:$AZ,14,FALSE)),(IF($X$1=7,(VLOOKUP(B470,'X7'!$B:$AZ,14,FALSE)),(IF($X$1=8,(VLOOKUP(B470,'X8'!$B:$AZ,14,FALSE)),(IF($X$1=9,(VLOOKUP(B470,'X9'!$B:$AZ,14,FALSE)),(IF($X$1=10,(VLOOKUP(B470,'X10'!$B:$AZ,14,FALSE)),(IF($X$1=11,(VLOOKUP(B470,'X11'!$B:$AZ,14,FALSE)),(IF($X$1=12,(VLOOKUP(B470,'X12'!$B:$AZ,14,FALSE)),(VLOOKUP(B470,'X13'!$B:$AZ,14,FALSE))))))))))))))))))))))))))=$V$1," ",(IF($X$1=1,(VLOOKUP(B470,'X1'!$B:$AZ,14,FALSE)),(IF($X$1=2,(VLOOKUP(B470,'X2'!$B:$AZ,14,FALSE)),(IF($X$1=3,(VLOOKUP(B470,'X3'!$B:$AZ,14,FALSE)),(IF($X$1=4,(VLOOKUP(B470,'X4'!$B:$AZ,14,FALSE)),(IF($X$1=5,(VLOOKUP(B470,'X5'!$B:$AZ,14,FALSE)),(IF($X$1=6,(VLOOKUP(B470,'X6'!$B:$AZ,14,FALSE)),(IF($X$1=7,(VLOOKUP(B470,'X7'!$B:$AZ,14,FALSE)),(IF($X$1=8,(VLOOKUP(B470,'X8'!$B:$AZ,14,FALSE)),(IF($X$1=9,(VLOOKUP(B470,'X9'!$B:$AZ,14,FALSE)),(IF($X$1=10,(VLOOKUP(B470,'X10'!$B:$AZ,14,FALSE)),(IF($X$1=11,(VLOOKUP(B470,'X11'!$B:$AZ,14,FALSE)),(IF($X$1=12,(VLOOKUP(B470,'X12'!$B:$AZ,14,FALSE)),(VLOOKUP(B470,'X13'!$B:$AZ,14,FALSE))))))))))))))))))))))))))))=TRUE," ",(IF((IF($X$1=1,(VLOOKUP(B470,'X1'!$B:$AZ,14,FALSE)),(IF($X$1=2,(VLOOKUP(B470,'X2'!$B:$AZ,14,FALSE)),(IF($X$1=3,(VLOOKUP(B470,'X3'!$B:$AZ,14,FALSE)),(IF($X$1=4,(VLOOKUP(B470,'X4'!$B:$AZ,14,FALSE)),(IF($X$1=5,(VLOOKUP(B470,'X5'!$B:$AZ,14,FALSE)),(IF($X$1=6,(VLOOKUP(B470,'X6'!$B:$AZ,14,FALSE)),(IF($X$1=7,(VLOOKUP(B470,'X7'!$B:$AZ,14,FALSE)),(IF($X$1=8,(VLOOKUP(B470,'X8'!$B:$AZ,14,FALSE)),(IF($X$1=9,(VLOOKUP(B470,'X9'!$B:$AZ,14,FALSE)),(IF($X$1=10,(VLOOKUP(B470,'X10'!$B:$AZ,14,FALSE)),(IF($X$1=11,(VLOOKUP(B470,'X11'!$B:$AZ,14,FALSE)),(IF($X$1=12,(VLOOKUP(B470,'X12'!$B:$AZ,14,FALSE)),(VLOOKUP(B470,'X13'!$B:$AZ,14,FALSE))))))))))))))))))))))))))=$V$1," ",(IF($X$1=1,(VLOOKUP(B470,'X1'!$B:$AZ,14,FALSE)),(IF($X$1=2,(VLOOKUP(B470,'X2'!$B:$AZ,14,FALSE)),(IF($X$1=3,(VLOOKUP(B470,'X3'!$B:$AZ,14,FALSE)),(IF($X$1=4,(VLOOKUP(B470,'X4'!$B:$AZ,14,FALSE)),(IF($X$1=5,(VLOOKUP(B470,'X5'!$B:$AZ,14,FALSE)),(IF($X$1=6,(VLOOKUP(B470,'X6'!$B:$AZ,14,FALSE)),(IF($X$1=7,(VLOOKUP(B470,'X7'!$B:$AZ,14,FALSE)),(IF($X$1=8,(VLOOKUP(B470,'X8'!$B:$AZ,14,FALSE)),(IF($X$1=9,(VLOOKUP(B470,'X9'!$B:$AZ,14,FALSE)),(IF($X$1=10,(VLOOKUP(B470,'X10'!$B:$AZ,14,FALSE)),(IF($X$1=11,(VLOOKUP(B470,'X11'!$B:$AZ,14,FALSE)),(IF($X$1=12,(VLOOKUP(B470,'X12'!$B:$AZ,14,FALSE)),(VLOOKUP(B470,'X13'!$B:$AZ,14,FALSE)))))))))))))))))))))))))))))</f>
        <v xml:space="preserve"> </v>
      </c>
    </row>
    <row r="471" spans="1:19" ht="14.1" customHeight="1" x14ac:dyDescent="0.2">
      <c r="A471" s="156" t="s">
        <v>1058</v>
      </c>
      <c r="B471" s="122" t="str">
        <f>IF(ISERROR(IF($U$16=1,(VLOOKUP(A471,$AC$89:$AH$125,2,FALSE)),IF((IF($X$1=1,'X1'!B430,(IF($X$1=2,'X2'!B430,(IF($X$1=3,'X3'!B430,(IF($X$1=4,'X4'!B430,(IF($X$1=5,'X5'!B430,(IF($X$1=6,'X6'!B430,(IF($X$1=7,'X7'!B430,(IF($X$1=8,'X8'!B430,(IF($X$1=9,'X9'!B430,(IF($X$1=10,'X10'!B430,(IF($X$1=11,'X11'!B430,(IF($X$1=12,'X12'!B430,'X13'!B430))))))))))))))))))))))))="","",(IF($X$1=1,'X1'!B430,(IF($X$1=2,'X2'!B430,(IF($X$1=3,'X3'!B430,(IF($X$1=4,'X4'!B430,(IF($X$1=5,'X5'!B430,(IF($X$1=6,'X6'!B430,(IF($X$1=7,'X7'!B430,(IF($X$1=8,'X8'!B430,(IF($X$1=9,'X9'!B430,(IF($X$1=10,'X10'!B430,(IF($X$1=11,'X11'!B430,(IF($X$1=12,'X12'!B430,'X13'!B430)))))))))))))))))))))))))))=TRUE," ",(IF($U$16=1,(VLOOKUP(A471,$AC$89:$AH$125,2,FALSE)),IF((IF($X$1=1,'X1'!B430,(IF($X$1=2,'X2'!B430,(IF($X$1=3,'X3'!B430,(IF($X$1=4,'X4'!B430,(IF($X$1=5,'X5'!B430,(IF($X$1=6,'X6'!B430,(IF($X$1=7,'X7'!B430,(IF($X$1=8,'X8'!B430,(IF($X$1=9,'X9'!B430,(IF($X$1=10,'X10'!B430,(IF($X$1=11,'X11'!B430,(IF($X$1=12,'X12'!B430,'X13'!B430))))))))))))))))))))))))="","",(IF($X$1=1,'X1'!B430,(IF($X$1=2,'X2'!B430,(IF($X$1=3,'X3'!B430,(IF($X$1=4,'X4'!B430,(IF($X$1=5,'X5'!B430,(IF($X$1=6,'X6'!B430,(IF($X$1=7,'X7'!B430,(IF($X$1=8,'X8'!B430,(IF($X$1=9,'X9'!B430,(IF($X$1=10,'X10'!B430,(IF($X$1=11,'X11'!B430,(IF($X$1=12,'X12'!B430,'X13'!B430))))))))))))))))))))))))))))</f>
        <v/>
      </c>
      <c r="C471" s="181" t="str">
        <f ca="1">IF(ISERROR(IF($X$1=1,(VLOOKUP(B471,'X1'!$B:$AZ,47,FALSE)),IF($X$1=2,(VLOOKUP(B471,'X2'!$B:$AZ,47,FALSE)),IF($X$1=3,(VLOOKUP(B471,'X3'!$B:$AZ,47,FALSE)),IF($X$1=4,(VLOOKUP(B471,'X4'!$B:$AZ,47,FALSE)),IF($X$1=5,(VLOOKUP(B471,'X5'!$B:$AZ,47,FALSE)),IF($X$1=6,(VLOOKUP(B471,'X6'!$B:$AZ,47,FALSE)),IF($X$1=7,(VLOOKUP(B471,'X7'!$B:$AZ,47,FALSE)),IF($X$1=8,(VLOOKUP(B471,'X8'!$B:$AZ,47,FALSE)),IF($X$1=9,(VLOOKUP(B471,'X9'!$B:$AZ,47,FALSE)),IF($X$1=10,(VLOOKUP(B471,'X10'!$B:$AZ,47,FALSE)),IF($X$1=11,(VLOOKUP(B471,'X11'!$B:$AZ,47,FALSE)),IF($X$1=12,(VLOOKUP(B471,'X12'!$B:$AZ,47,FALSE)),IF($X$1=13,(VLOOKUP(B471,'X13'!$B:$AZ,47,FALSE)),"B"))))))))))))))=TRUE," ",(IF($X$1=1,(VLOOKUP(B471,'X1'!$B:$AZ,47,FALSE)),IF($X$1=2,(VLOOKUP(B471,'X2'!$B:$AZ,47,FALSE)),IF($X$1=3,(VLOOKUP(B471,'X3'!$B:$AZ,47,FALSE)),IF($X$1=4,(VLOOKUP(B471,'X4'!$B:$AZ,47,FALSE)),IF($X$1=5,(VLOOKUP(B471,'X5'!$B:$AZ,47,FALSE)),IF($X$1=6,(VLOOKUP(B471,'X6'!$B:$AZ,47,FALSE)),IF($X$1=7,(VLOOKUP(B471,'X7'!$B:$AZ,47,FALSE)),IF($X$1=8,(VLOOKUP(B471,'X8'!$B:$AZ,47,FALSE)),IF($X$1=9,(VLOOKUP(B471,'X9'!$B:$AZ,47,FALSE)),IF($X$1=10,(VLOOKUP(B471,'X10'!$B:$AZ,47,FALSE)),IF($X$1=11,(VLOOKUP(B471,'X11'!$B:$AZ,47,FALSE)),IF($X$1=12,(VLOOKUP(B471,'X12'!$B:$AZ,47,FALSE)),IF($X$1=13,(VLOOKUP(B471,'X13'!$B:$AZ,47,FALSE)),"B")))))))))))))))</f>
        <v xml:space="preserve"> </v>
      </c>
      <c r="D471" s="181" t="str">
        <f ca="1">IF(ISERROR(IF($X$1=1,(VLOOKUP(B471,'X1'!$B:$AP,41,FALSE)),IF($X$1=2,(VLOOKUP(B471,'X2'!$B:$AP,41,FALSE)),IF($X$1=3,(VLOOKUP(B471,'X3'!$B:$AP,41,FALSE)),IF($X$1=4,(VLOOKUP(B471,'X4'!$B:$AP,41,FALSE)),IF($X$1=5,(VLOOKUP(B471,'X5'!$B:$AP,41,FALSE)),IF($X$1=6,(VLOOKUP(B471,'X6'!$B:$AP,41,FALSE)),IF($X$1=7,(VLOOKUP(B471,'X7'!$B:$AP,41,FALSE)),IF($X$1=8,(VLOOKUP(B471,'X8'!$B:$AP,41,FALSE)),IF($X$1=9,(VLOOKUP(B471,'X9'!$B:$AP,41,FALSE)),IF($X$1=10,(VLOOKUP(B471,'X10'!$B:$AP,41,FALSE)),IF($X$1=11,(VLOOKUP(B471,'X11'!$B:$AP,41,FALSE)),IF($X$1=12,(VLOOKUP(B471,'X12'!$B:$AP,41,FALSE)),IF($X$1=13,(VLOOKUP(B471,'X13'!$B:$AP,41,FALSE)),"B"))))))))))))))=TRUE," ",(IF($X$1=1,(VLOOKUP(B471,'X1'!$B:$AP,41,FALSE)),IF($X$1=2,(VLOOKUP(B471,'X2'!$B:$AP,41,FALSE)),IF($X$1=3,(VLOOKUP(B471,'X3'!$B:$AP,41,FALSE)),IF($X$1=4,(VLOOKUP(B471,'X4'!$B:$AP,41,FALSE)),IF($X$1=5,(VLOOKUP(B471,'X5'!$B:$AP,41,FALSE)),IF($X$1=6,(VLOOKUP(B471,'X6'!$B:$AP,41,FALSE)),IF($X$1=7,(VLOOKUP(B471,'X7'!$B:$AP,41,FALSE)),IF($X$1=8,(VLOOKUP(B471,'X8'!$B:$AP,41,FALSE)),IF($X$1=9,(VLOOKUP(B471,'X9'!$B:$AP,41,FALSE)),IF($X$1=10,(VLOOKUP(B471,'X10'!$B:$AP,41,FALSE)),IF($X$1=11,(VLOOKUP(B471,'X11'!$B:$AP,41,FALSE)),IF($X$1=12,(VLOOKUP(B471,'X12'!$B:$AP,41,FALSE)),IF($X$1=13,(VLOOKUP(B471,'X13'!$B:$AP,41,FALSE)),"B")))))))))))))))</f>
        <v xml:space="preserve"> </v>
      </c>
      <c r="E471" s="182" t="str">
        <f ca="1">IF(ISERROR(IF($X$1=1,(VLOOKUP(B471,'X1'!$B:$AP,7,FALSE)),IF($X$1=2,(VLOOKUP(B471,'X2'!$B:$AP,7,FALSE)),IF($X$1=3,(VLOOKUP(B471,'X3'!$B:$AP,7,FALSE)),IF($X$1=4,(VLOOKUP(B471,'X4'!$B:$AP,7,FALSE)),IF($X$1=5,(VLOOKUP(B471,'X5'!$B:$AP,7,FALSE)),IF($X$1=6,(VLOOKUP(B471,'X6'!$B:$AP,7,FALSE)),IF($X$1=7,(VLOOKUP(B471,'X7'!$B:$AP,7,FALSE)),IF($X$1=8,(VLOOKUP(B471,'X8'!$B:$AP,7,FALSE)),IF($X$1=9,(VLOOKUP(B471,'X9'!$B:$AP,7,FALSE)),IF($X$1=10,(VLOOKUP(B471,'X10'!$B:$AP,7,FALSE)),IF($X$1=11,(VLOOKUP(B471,'X11'!$B:$AP,7,FALSE)),IF($X$1=12,(VLOOKUP(B471,'X12'!$B:$AP,7,FALSE)),IF($X$1=13,(VLOOKUP(B471,'X13'!$B:$AP,7,FALSE)),"B"))))))))))))))=TRUE," ",(IF($X$1=1,(VLOOKUP(B471,'X1'!$B:$AP,7,FALSE)),IF($X$1=2,(VLOOKUP(B471,'X2'!$B:$AP,7,FALSE)),IF($X$1=3,(VLOOKUP(B471,'X3'!$B:$AP,7,FALSE)),IF($X$1=4,(VLOOKUP(B471,'X4'!$B:$AP,7,FALSE)),IF($X$1=5,(VLOOKUP(B471,'X5'!$B:$AP,7,FALSE)),IF($X$1=6,(VLOOKUP(B471,'X6'!$B:$AP,7,FALSE)),IF($X$1=7,(VLOOKUP(B471,'X7'!$B:$AP,7,FALSE)),IF($X$1=8,(VLOOKUP(B471,'X8'!$B:$AP,7,FALSE)),IF($X$1=9,(VLOOKUP(B471,'X9'!$B:$AP,7,FALSE)),IF($X$1=10,(VLOOKUP(B471,'X10'!$B:$AP,7,FALSE)),IF($X$1=11,(VLOOKUP(B471,'X11'!$B:$AP,7,FALSE)),IF($X$1=12,(VLOOKUP(B471,'X12'!$B:$AP,7,FALSE)),IF($X$1=13,(VLOOKUP(B471,'X13'!$B:$AP,7,FALSE)),"B")))))))))))))))</f>
        <v xml:space="preserve"> </v>
      </c>
      <c r="F471" s="182" t="str">
        <f ca="1">IF(ISERROR(IF((IF($X$1=1,(VLOOKUP(B471,'X1'!$B:$AO,6,FALSE)),(IF($X$1=2,(VLOOKUP(B471,'X2'!$B:$AO,6,FALSE)),(IF($X$1=3,(VLOOKUP(B471,'X3'!$B:$AO,6,FALSE)),(IF($X$1=4,(VLOOKUP(B471,'X4'!$B:$AO,6,FALSE)),(IF($X$1=5,(VLOOKUP(B471,'X5'!$B:$AO,6,FALSE)),(IF($X$1=6,(VLOOKUP(B471,'X6'!$B:$AO,6,FALSE)),(IF($X$1=7,(VLOOKUP(B471,'X7'!$B:$AO,6,FALSE)),(IF($X$1=8,(VLOOKUP(B471,'X8'!$B:$AO,6,FALSE)),(IF($X$1=9,(VLOOKUP(B471,'X9'!$B:$AO,6,FALSE)),(IF($X$1=10,(VLOOKUP(B471,'X10'!$B:$AO,6,FALSE)),(IF($X$1=11,(VLOOKUP(B471,'X11'!$B:$AO,6,FALSE)),(IF($X$1=12,(VLOOKUP(B471,'X12'!$B:$AO,6,FALSE)),(VLOOKUP(B471,'X13'!$B:$AO,6,FALSE))))))))))))))))))))))))))=$V$1," ",(IF($X$1=1,(VLOOKUP(B471,'X1'!$B:$AO,6,FALSE)),(IF($X$1=2,(VLOOKUP(B471,'X2'!$B:$AO,6,FALSE)),(IF($X$1=3,(VLOOKUP(B471,'X3'!$B:$AO,6,FALSE)),(IF($X$1=4,(VLOOKUP(B471,'X4'!$B:$AO,6,FALSE)),(IF($X$1=5,(VLOOKUP(B471,'X5'!$B:$AO,6,FALSE)),(IF($X$1=6,(VLOOKUP(B471,'X6'!$B:$AO,6,FALSE)),(IF($X$1=7,(VLOOKUP(B471,'X7'!$B:$AO,6,FALSE)),(IF($X$1=8,(VLOOKUP(B471,'X8'!$B:$AO,6,FALSE)),(IF($X$1=9,(VLOOKUP(B471,'X9'!$B:$AO,6,FALSE)),(IF($X$1=10,(VLOOKUP(B471,'X10'!$B:$AO,6,FALSE)),(IF($X$1=11,(VLOOKUP(B471,'X11'!$B:$AO,6,FALSE)),(IF($X$1=12,(VLOOKUP(B471,'X12'!$B:$AO,6,FALSE)),(VLOOKUP(B471,'X13'!$B:$AO,6,FALSE))))))))))))))))))))))))))))=TRUE," ",(IF((IF($X$1=1,(VLOOKUP(B471,'X1'!$B:$AO,6,FALSE)),(IF($X$1=2,(VLOOKUP(B471,'X2'!$B:$AO,6,FALSE)),(IF($X$1=3,(VLOOKUP(B471,'X3'!$B:$AO,6,FALSE)),(IF($X$1=4,(VLOOKUP(B471,'X4'!$B:$AO,6,FALSE)),(IF($X$1=5,(VLOOKUP(B471,'X5'!$B:$AO,6,FALSE)),(IF($X$1=6,(VLOOKUP(B471,'X6'!$B:$AO,6,FALSE)),(IF($X$1=7,(VLOOKUP(B471,'X7'!$B:$AO,6,FALSE)),(IF($X$1=8,(VLOOKUP(B471,'X8'!$B:$AO,6,FALSE)),(IF($X$1=9,(VLOOKUP(B471,'X9'!$B:$AO,6,FALSE)),(IF($X$1=10,(VLOOKUP(B471,'X10'!$B:$AO,6,FALSE)),(IF($X$1=11,(VLOOKUP(B471,'X11'!$B:$AO,6,FALSE)),(IF($X$1=12,(VLOOKUP(B471,'X12'!$B:$AO,6,FALSE)),(VLOOKUP(B471,'X13'!$B:$AO,6,FALSE))))))))))))))))))))))))))=$V$1," ",(IF($X$1=1,(VLOOKUP(B471,'X1'!$B:$AO,6,FALSE)),(IF($X$1=2,(VLOOKUP(B471,'X2'!$B:$AO,6,FALSE)),(IF($X$1=3,(VLOOKUP(B471,'X3'!$B:$AO,6,FALSE)),(IF($X$1=4,(VLOOKUP(B471,'X4'!$B:$AO,6,FALSE)),(IF($X$1=5,(VLOOKUP(B471,'X5'!$B:$AO,6,FALSE)),(IF($X$1=6,(VLOOKUP(B471,'X6'!$B:$AO,6,FALSE)),(IF($X$1=7,(VLOOKUP(B471,'X7'!$B:$AO,6,FALSE)),(IF($X$1=8,(VLOOKUP(B471,'X8'!$B:$AO,6,FALSE)),(IF($X$1=9,(VLOOKUP(B471,'X9'!$B:$AO,6,FALSE)),(IF($X$1=10,(VLOOKUP(B471,'X10'!$B:$AO,6,FALSE)),(IF($X$1=11,(VLOOKUP(B471,'X11'!$B:$AO,6,FALSE)),(IF($X$1=12,(VLOOKUP(B471,'X12'!$B:$AO,6,FALSE)),(VLOOKUP(B471,'X13'!$B:$AO,6,FALSE)))))))))))))))))))))))))))))</f>
        <v xml:space="preserve"> </v>
      </c>
      <c r="G471" s="182" t="str">
        <f ca="1">IF(ISERROR(IF($X$1=1,(VLOOKUP(B471,'X1'!$B:$AZ,44,FALSE)),IF($X$1=2,(VLOOKUP(B471,'X2'!$B:$AZ,44,FALSE)),IF($X$1=3,(VLOOKUP(B471,'X3'!$B:$AZ,44,FALSE)),IF($X$1=4,(VLOOKUP(B471,'X4'!$B:$AZ,44,FALSE)),IF($X$1=5,(VLOOKUP(B471,'X5'!$B:$AZ,44,FALSE)),IF($X$1=6,(VLOOKUP(B471,'X6'!$B:$AZ,44,FALSE)),IF($X$1=7,(VLOOKUP(B471,'X7'!$B:$AZ,44,FALSE)),IF($X$1=8,(VLOOKUP(B471,'X8'!$B:$AZ,44,FALSE)),IF($X$1=9,(VLOOKUP(B471,'X9'!$B:$AZ,44,FALSE)),IF($X$1=10,(VLOOKUP(B471,'X10'!$B:$AZ,44,FALSE)),IF($X$1=11,(VLOOKUP(B471,'X11'!$B:$AZ,44,FALSE)),IF($X$1=12,(VLOOKUP(B471,'X12'!$B:$AZ,44,FALSE)),IF($X$1=13,(VLOOKUP(B471,'X13'!$B:$AZ,44,FALSE)),"B"))))))))))))))=TRUE," ",(IF($X$1=1,(VLOOKUP(B471,'X1'!$B:$AZ,44,FALSE)),IF($X$1=2,(VLOOKUP(B471,'X2'!$B:$AZ,44,FALSE)),IF($X$1=3,(VLOOKUP(B471,'X3'!$B:$AZ,44,FALSE)),IF($X$1=4,(VLOOKUP(B471,'X4'!$B:$AZ,44,FALSE)),IF($X$1=5,(VLOOKUP(B471,'X5'!$B:$AZ,44,FALSE)),IF($X$1=6,(VLOOKUP(B471,'X6'!$B:$AZ,44,FALSE)),IF($X$1=7,(VLOOKUP(B471,'X7'!$B:$AZ,44,FALSE)),IF($X$1=8,(VLOOKUP(B471,'X8'!$B:$AZ,44,FALSE)),IF($X$1=9,(VLOOKUP(B471,'X9'!$B:$AZ,44,FALSE)),IF($X$1=10,(VLOOKUP(B471,'X10'!$B:$AZ,44,FALSE)),IF($X$1=11,(VLOOKUP(B471,'X11'!$B:$AZ,44,FALSE)),IF($X$1=12,(VLOOKUP(B471,'X12'!$B:$AZ,44,FALSE)),IF($X$1=13,(VLOOKUP(B471,'X13'!$B:$AZ,44,FALSE)),"B")))))))))))))))</f>
        <v xml:space="preserve"> </v>
      </c>
      <c r="H471" s="182" t="str">
        <f ca="1">IF(ISERROR(IF($X$1=1,(VLOOKUP(B471,'X1'!$B:$AZ,8,FALSE)),IF($X$1=2,(VLOOKUP(B471,'X2'!$B:$AZ,8,FALSE)),IF($X$1=3,(VLOOKUP(B471,'X3'!$B:$AZ,8,FALSE)),IF($X$1=4,(VLOOKUP(B471,'X4'!$B:$AZ,8,FALSE)),IF($X$1=5,(VLOOKUP(B471,'X5'!$B:$AZ,8,FALSE)),IF($X$1=6,(VLOOKUP(B471,'X6'!$B:$AZ,8,FALSE)),IF($X$1=7,(VLOOKUP(B471,'X7'!$B:$AZ,8,FALSE)),IF($X$1=8,(VLOOKUP(B471,'X8'!$B:$AZ,8,FALSE)),IF($X$1=9,(VLOOKUP(B471,'X9'!$B:$AZ,8,FALSE)),IF($X$1=10,(VLOOKUP(B471,'X10'!$B:$AZ,8,FALSE)),IF($X$1=11,(VLOOKUP(B471,'X11'!$B:$AZ,8,FALSE)),IF($X$1=12,(VLOOKUP(B471,'X12'!$B:$AZ,8,FALSE)),IF($X$1=13,(VLOOKUP(B471,'X13'!$B:$AZ,8,FALSE)),"B"))))))))))))))=TRUE," ",(IF($X$1=1,(VLOOKUP(B471,'X1'!$B:$AZ,8,FALSE)),IF($X$1=2,(VLOOKUP(B471,'X2'!$B:$AZ,8,FALSE)),IF($X$1=3,(VLOOKUP(B471,'X3'!$B:$AZ,8,FALSE)),IF($X$1=4,(VLOOKUP(B471,'X4'!$B:$AZ,8,FALSE)),IF($X$1=5,(VLOOKUP(B471,'X5'!$B:$AZ,8,FALSE)),IF($X$1=6,(VLOOKUP(B471,'X6'!$B:$AZ,8,FALSE)),IF($X$1=7,(VLOOKUP(B471,'X7'!$B:$AZ,8,FALSE)),IF($X$1=8,(VLOOKUP(B471,'X8'!$B:$AZ,8,FALSE)),IF($X$1=9,(VLOOKUP(B471,'X9'!$B:$AZ,8,FALSE)),IF($X$1=10,(VLOOKUP(B471,'X10'!$B:$AZ,8,FALSE)),IF($X$1=11,(VLOOKUP(B471,'X11'!$B:$AZ,8,FALSE)),IF($X$1=12,(VLOOKUP(B471,'X12'!$B:$AZ,8,FALSE)),IF($X$1=13,(VLOOKUP(B471,'X13'!$B:$AZ,8,FALSE)),"B")))))))))))))))</f>
        <v xml:space="preserve"> </v>
      </c>
      <c r="I471" s="183" t="str">
        <f ca="1">IF(ISERROR(IF($X$1=1,(VLOOKUP(B471,'X1'!$B:$AZ,2,FALSE)),IF($X$1=2,(VLOOKUP(B471,'X2'!$B:$AZ,2,FALSE)),IF($X$1=3,(VLOOKUP(B471,'X3'!$B:$AZ,2,FALSE)),IF($X$1=4,(VLOOKUP(B471,'X4'!$B:$AZ,2,FALSE)),IF($X$1=5,(VLOOKUP(B471,'X5'!$B:$AZ,2,FALSE)),IF($X$1=6,(VLOOKUP(B471,'X6'!$B:$AZ,2,FALSE)),IF($X$1=7,(VLOOKUP(B471,'X7'!$B:$AZ,2,FALSE)),IF($X$1=8,(VLOOKUP(B471,'X8'!$B:$AZ,2,FALSE)),IF($X$1=9,(VLOOKUP(B471,'X9'!$B:$AZ,2,FALSE)),IF($X$1=10,(VLOOKUP(B471,'X10'!$B:$AZ,2,FALSE)),IF($X$1=11,(VLOOKUP(B471,'X11'!$B:$AZ,2,FALSE)),IF($X$1=12,(VLOOKUP(B471,'X12'!$B:$AZ,2,FALSE)),IF($X$1=13,(VLOOKUP(B471,'X13'!$B:$AZ,2,FALSE)),"B"))))))))))))))=TRUE," ",(IF($X$1=1,(VLOOKUP(B471,'X1'!$B:$AZ,2,FALSE)),IF($X$1=2,(VLOOKUP(B471,'X2'!$B:$AZ,2,FALSE)),IF($X$1=3,(VLOOKUP(B471,'X3'!$B:$AZ,2,FALSE)),IF($X$1=4,(VLOOKUP(B471,'X4'!$B:$AZ,2,FALSE)),IF($X$1=5,(VLOOKUP(B471,'X5'!$B:$AZ,2,FALSE)),IF($X$1=6,(VLOOKUP(B471,'X6'!$B:$AZ,2,FALSE)),IF($X$1=7,(VLOOKUP(B471,'X7'!$B:$AZ,2,FALSE)),IF($X$1=8,(VLOOKUP(B471,'X8'!$B:$AZ,2,FALSE)),IF($X$1=9,(VLOOKUP(B471,'X9'!$B:$AZ,2,FALSE)),IF($X$1=10,(VLOOKUP(B471,'X10'!$B:$AZ,2,FALSE)),IF($X$1=11,(VLOOKUP(B471,'X11'!$B:$AZ,2,FALSE)),IF($X$1=12,(VLOOKUP(B471,'X12'!$B:$AZ,2,FALSE)),IF($X$1=13,(VLOOKUP(B471,'X13'!$B:$AZ,2,FALSE)),"B")))))))))))))))</f>
        <v xml:space="preserve"> </v>
      </c>
      <c r="J471" s="183" t="str">
        <f ca="1">IF(ISERROR(IF($X$1=1,(VLOOKUP(B471,'X1'!$B:$AZ,3,FALSE)),IF($X$1=2,(VLOOKUP(B471,'X2'!$B:$AZ,3,FALSE)),IF($X$1=3,(VLOOKUP(B471,'X3'!$B:$AZ,3,FALSE)),IF($X$1=4,(VLOOKUP(B471,'X4'!$B:$AZ,3,FALSE)),IF($X$1=5,(VLOOKUP(B471,'X5'!$B:$AZ,3,FALSE)),IF($X$1=6,(VLOOKUP(B471,'X6'!$B:$AZ,3,FALSE)),IF($X$1=7,(VLOOKUP(B471,'X7'!$B:$AZ,3,FALSE)),IF($X$1=8,(VLOOKUP(B471,'X8'!$B:$AZ,3,FALSE)),IF($X$1=9,(VLOOKUP(B471,'X9'!$B:$AZ,3,FALSE)),IF($X$1=10,(VLOOKUP(B471,'X10'!$B:$AZ,3,FALSE)),IF($X$1=11,(VLOOKUP(B471,'X11'!$B:$AZ,3,FALSE)),IF($X$1=12,(VLOOKUP(B471,'X12'!$B:$AZ,3,FALSE)),IF($X$1=13,(VLOOKUP(B471,'X13'!$B:$AZ,3,FALSE)),"B"))))))))))))))=TRUE," ",(IF($X$1=1,(VLOOKUP(B471,'X1'!$B:$AZ,3,FALSE)),IF($X$1=2,(VLOOKUP(B471,'X2'!$B:$AZ,3,FALSE)),IF($X$1=3,(VLOOKUP(B471,'X3'!$B:$AZ,3,FALSE)),IF($X$1=4,(VLOOKUP(B471,'X4'!$B:$AZ,3,FALSE)),IF($X$1=5,(VLOOKUP(B471,'X5'!$B:$AZ,3,FALSE)),IF($X$1=6,(VLOOKUP(B471,'X6'!$B:$AZ,3,FALSE)),IF($X$1=7,(VLOOKUP(B471,'X7'!$B:$AZ,3,FALSE)),IF($X$1=8,(VLOOKUP(B471,'X8'!$B:$AZ,3,FALSE)),IF($X$1=9,(VLOOKUP(B471,'X9'!$B:$AZ,3,FALSE)),IF($X$1=10,(VLOOKUP(B471,'X10'!$B:$AZ,3,FALSE)),IF($X$1=11,(VLOOKUP(B471,'X11'!$B:$AZ,3,FALSE)),IF($X$1=12,(VLOOKUP(B471,'X12'!$B:$AZ,3,FALSE)),IF($X$1=13,(VLOOKUP(B471,'X13'!$B:$AZ,3,FALSE)),"B")))))))))))))))</f>
        <v xml:space="preserve"> </v>
      </c>
      <c r="K471" s="183" t="str">
        <f ca="1">IF(ISERROR(IF($X$1=1,(VLOOKUP(B471,'X1'!$B:$AZ,5,FALSE)),IF($X$1=2,(VLOOKUP(B471,'X2'!$B:$AZ,5,FALSE)),IF($X$1=3,(VLOOKUP(B471,'X3'!$B:$AZ,5,FALSE)),IF($X$1=4,(VLOOKUP(B471,'X4'!$B:$AZ,5,FALSE)),IF($X$1=5,(VLOOKUP(B471,'X5'!$B:$AZ,5,FALSE)),IF($X$1=6,(VLOOKUP(B471,'X6'!$B:$AZ,5,FALSE)),IF($X$1=7,(VLOOKUP(B471,'X7'!$B:$AZ,5,FALSE)),IF($X$1=8,(VLOOKUP(B471,'X8'!$B:$AZ,5,FALSE)),IF($X$1=9,(VLOOKUP(B471,'X9'!$B:$AZ,5,FALSE)),IF($X$1=10,(VLOOKUP(B471,'X10'!$B:$AZ,5,FALSE)),IF($X$1=11,(VLOOKUP(B471,'X11'!$B:$AZ,5,FALSE)),IF($X$1=12,(VLOOKUP(B471,'X12'!$B:$AZ,5,FALSE)),IF($X$1=13,(VLOOKUP(B471,'X13'!$B:$AZ,5,FALSE)),"B"))))))))))))))=TRUE," ",(IF($X$1=1,(VLOOKUP(B471,'X1'!$B:$AZ,5,FALSE)),IF($X$1=2,(VLOOKUP(B471,'X2'!$B:$AZ,5,FALSE)),IF($X$1=3,(VLOOKUP(B471,'X3'!$B:$AZ,5,FALSE)),IF($X$1=4,(VLOOKUP(B471,'X4'!$B:$AZ,5,FALSE)),IF($X$1=5,(VLOOKUP(B471,'X5'!$B:$AZ,5,FALSE)),IF($X$1=6,(VLOOKUP(B471,'X6'!$B:$AZ,5,FALSE)),IF($X$1=7,(VLOOKUP(B471,'X7'!$B:$AZ,5,FALSE)),IF($X$1=8,(VLOOKUP(B471,'X8'!$B:$AZ,5,FALSE)),IF($X$1=9,(VLOOKUP(B471,'X9'!$B:$AZ,5,FALSE)),IF($X$1=10,(VLOOKUP(B471,'X10'!$B:$AZ,5,FALSE)),IF($X$1=11,(VLOOKUP(B471,'X11'!$B:$AZ,5,FALSE)),IF($X$1=12,(VLOOKUP(B471,'X12'!$B:$AZ,5,FALSE)),IF($X$1=13,(VLOOKUP(B471,'X13'!$B:$AZ,5,FALSE)),"B")))))))))))))))</f>
        <v xml:space="preserve"> </v>
      </c>
      <c r="L471" s="184" t="str">
        <f ca="1">IF(ISERROR(IF($X$1=1,(VLOOKUP(B471,'X1'!$B:$AZ,9,FALSE)),IF($X$1=2,(VLOOKUP(B471,'X2'!$B:$AZ,9,FALSE)),IF($X$1=3,(VLOOKUP(B471,'X3'!$B:$AZ,9,FALSE)),IF($X$1=4,(VLOOKUP(B471,'X4'!$B:$AZ,9,FALSE)),IF($X$1=5,(VLOOKUP(B471,'X5'!$B:$AZ,9,FALSE)),IF($X$1=6,(VLOOKUP(B471,'X6'!$B:$AZ,9,FALSE)),IF($X$1=7,(VLOOKUP(B471,'X7'!$B:$AZ,9,FALSE)),IF($X$1=8,(VLOOKUP(B471,'X8'!$B:$AZ,9,FALSE)),IF($X$1=9,(VLOOKUP(B471,'X9'!$B:$AZ,9,FALSE)),IF($X$1=10,(VLOOKUP(B471,'X10'!$B:$AZ,9,FALSE)),IF($X$1=11,(VLOOKUP(B471,'X11'!$B:$AZ,9,FALSE)),IF($X$1=12,(VLOOKUP(B471,'X12'!$B:$AZ,9,FALSE)),IF($X$1=13,(VLOOKUP(B471,'X13'!$B:$AZ,9,FALSE)),"B"))))))))))))))=TRUE," ",(IF($X$1=1,(VLOOKUP(B471,'X1'!$B:$AZ,9,FALSE)),IF($X$1=2,(VLOOKUP(B471,'X2'!$B:$AZ,9,FALSE)),IF($X$1=3,(VLOOKUP(B471,'X3'!$B:$AZ,9,FALSE)),IF($X$1=4,(VLOOKUP(B471,'X4'!$B:$AZ,9,FALSE)),IF($X$1=5,(VLOOKUP(B471,'X5'!$B:$AZ,9,FALSE)),IF($X$1=6,(VLOOKUP(B471,'X6'!$B:$AZ,9,FALSE)),IF($X$1=7,(VLOOKUP(B471,'X7'!$B:$AZ,9,FALSE)),IF($X$1=8,(VLOOKUP(B471,'X8'!$B:$AZ,9,FALSE)),IF($X$1=9,(VLOOKUP(B471,'X9'!$B:$AZ,9,FALSE)),IF($X$1=10,(VLOOKUP(B471,'X10'!$B:$AZ,9,FALSE)),IF($X$1=11,(VLOOKUP(B471,'X11'!$B:$AZ,9,FALSE)),IF($X$1=12,(VLOOKUP(B471,'X12'!$B:$AZ,9,FALSE)),IF($X$1=13,(VLOOKUP(B471,'X13'!$B:$AZ,9,FALSE)),"B")))))))))))))))</f>
        <v xml:space="preserve"> </v>
      </c>
      <c r="M471" s="184" t="str">
        <f ca="1">IF(ISERROR(IF($X$1=1,(VLOOKUP(B471,'X1'!$B:$AZ,10,FALSE)),IF($X$1=2,(VLOOKUP(B471,'X2'!$B:$AZ,10,FALSE)),IF($X$1=3,(VLOOKUP(B471,'X3'!$B:$AZ,10,FALSE)),IF($X$1=4,(VLOOKUP(B471,'X4'!$B:$AZ,10,FALSE)),IF($X$1=5,(VLOOKUP(B471,'X5'!$B:$AZ,10,FALSE)),IF($X$1=6,(VLOOKUP(B471,'X6'!$B:$AZ,10,FALSE)),IF($X$1=7,(VLOOKUP(B471,'X7'!$B:$AZ,10,FALSE)),IF($X$1=8,(VLOOKUP(B471,'X8'!$B:$AZ,10,FALSE)),IF($X$1=9,(VLOOKUP(B471,'X9'!$B:$AZ,10,FALSE)),IF($X$1=10,(VLOOKUP(B471,'X10'!$B:$AZ,10,FALSE)),IF($X$1=11,(VLOOKUP(B471,'X11'!$B:$AZ,10,FALSE)),IF($X$1=12,(VLOOKUP(B471,'X12'!$B:$AZ,10,FALSE)),IF($X$1=13,(VLOOKUP(B471,'X13'!$B:$AZ,10,FALSE)),"B"))))))))))))))=TRUE," ",(IF($X$1=1,(VLOOKUP(B471,'X1'!$B:$AZ,10,FALSE)),IF($X$1=2,(VLOOKUP(B471,'X2'!$B:$AZ,10,FALSE)),IF($X$1=3,(VLOOKUP(B471,'X3'!$B:$AZ,10,FALSE)),IF($X$1=4,(VLOOKUP(B471,'X4'!$B:$AZ,10,FALSE)),IF($X$1=5,(VLOOKUP(B471,'X5'!$B:$AZ,10,FALSE)),IF($X$1=6,(VLOOKUP(B471,'X6'!$B:$AZ,10,FALSE)),IF($X$1=7,(VLOOKUP(B471,'X7'!$B:$AZ,10,FALSE)),IF($X$1=8,(VLOOKUP(B471,'X8'!$B:$AZ,10,FALSE)),IF($X$1=9,(VLOOKUP(B471,'X9'!$B:$AZ,10,FALSE)),IF($X$1=10,(VLOOKUP(B471,'X10'!$B:$AZ,10,FALSE)),IF($X$1=11,(VLOOKUP(B471,'X11'!$B:$AZ,10,FALSE)),IF($X$1=12,(VLOOKUP(B471,'X12'!$B:$AZ,10,FALSE)),IF($X$1=13,(VLOOKUP(B471,'X13'!$B:$AZ,10,FALSE)),"B")))))))))))))))</f>
        <v xml:space="preserve"> </v>
      </c>
      <c r="N471" s="185" t="str">
        <f ca="1">IF(ISERROR(IF($X$1=1,(VLOOKUP(B471,'X1'!$B:$AZ,45,FALSE)),IF($X$1=2,(VLOOKUP(B471,'X2'!$B:$AZ,45,FALSE)),IF($X$1=3,(VLOOKUP(B471,'X3'!$B:$AZ,45,FALSE)),IF($X$1=4,(VLOOKUP(B471,'X4'!$B:$AZ,45,FALSE)),IF($X$1=5,(VLOOKUP(B471,'X5'!$B:$AZ,45,FALSE)),IF($X$1=6,(VLOOKUP(B471,'X6'!$B:$AZ,45,FALSE)),IF($X$1=7,(VLOOKUP(B471,'X7'!$B:$AZ,45,FALSE)),IF($X$1=8,(VLOOKUP(B471,'X8'!$B:$AZ,45,FALSE)),IF($X$1=9,(VLOOKUP(B471,'X9'!$B:$AZ,45,FALSE)),IF($X$1=10,(VLOOKUP(B471,'X10'!$B:$AZ,45,FALSE)),IF($X$1=11,(VLOOKUP(B471,'X11'!$B:$AZ,45,FALSE)),IF($X$1=12,(VLOOKUP(B471,'X12'!$B:$AZ,45,FALSE)),IF($X$1=13,(VLOOKUP(B471,'X13'!$B:$AZ,45,FALSE)),"B"))))))))))))))=TRUE," ",(IF($X$1=1,(VLOOKUP(B471,'X1'!$B:$AZ,45,FALSE)),IF($X$1=2,(VLOOKUP(B471,'X2'!$B:$AZ,45,FALSE)),IF($X$1=3,(VLOOKUP(B471,'X3'!$B:$AZ,45,FALSE)),IF($X$1=4,(VLOOKUP(B471,'X4'!$B:$AZ,45,FALSE)),IF($X$1=5,(VLOOKUP(B471,'X5'!$B:$AZ,45,FALSE)),IF($X$1=6,(VLOOKUP(B471,'X6'!$B:$AZ,45,FALSE)),IF($X$1=7,(VLOOKUP(B471,'X7'!$B:$AZ,45,FALSE)),IF($X$1=8,(VLOOKUP(B471,'X8'!$B:$AZ,45,FALSE)),IF($X$1=9,(VLOOKUP(B471,'X9'!$B:$AZ,45,FALSE)),IF($X$1=10,(VLOOKUP(B471,'X10'!$B:$AZ,45,FALSE)),IF($X$1=11,(VLOOKUP(B471,'X11'!$B:$AZ,45,FALSE)),IF($X$1=12,(VLOOKUP(B471,'X12'!$B:$AZ,45,FALSE)),IF($X$1=13,(VLOOKUP(B471,'X13'!$B:$AZ,45,FALSE)),"B")))))))))))))))</f>
        <v xml:space="preserve"> </v>
      </c>
      <c r="O471" s="184" t="str">
        <f ca="1">IF(ISERROR(IF($X$1=1,(VLOOKUP(B471,'X1'!$B:$AZ,11,FALSE)),IF($X$1=2,(VLOOKUP(B471,'X2'!$B:$AZ,11,FALSE)),IF($X$1=3,(VLOOKUP(B471,'X3'!$B:$AZ,11,FALSE)),IF($X$1=4,(VLOOKUP(B471,'X4'!$B:$AZ,11,FALSE)),IF($X$1=5,(VLOOKUP(B471,'X5'!$B:$AZ,11,FALSE)),IF($X$1=6,(VLOOKUP(B471,'X6'!$B:$AZ,11,FALSE)),IF($X$1=7,(VLOOKUP(B471,'X7'!$B:$AZ,11,FALSE)),IF($X$1=8,(VLOOKUP(B471,'X8'!$B:$AZ,11,FALSE)),IF($X$1=9,(VLOOKUP(B471,'X9'!$B:$AZ,11,FALSE)),IF($X$1=10,(VLOOKUP(B471,'X10'!$B:$AZ,11,FALSE)),IF($X$1=11,(VLOOKUP(B471,'X11'!$B:$AZ,11,FALSE)),IF($X$1=12,(VLOOKUP(B471,'X12'!$B:$AZ,11,FALSE)),IF($X$1=13,(VLOOKUP(B471,'X13'!$B:$AZ,11,FALSE)),"B"))))))))))))))=TRUE," ",(IF($X$1=1,(VLOOKUP(B471,'X1'!$B:$AZ,11,FALSE)),IF($X$1=2,(VLOOKUP(B471,'X2'!$B:$AZ,11,FALSE)),IF($X$1=3,(VLOOKUP(B471,'X3'!$B:$AZ,11,FALSE)),IF($X$1=4,(VLOOKUP(B471,'X4'!$B:$AZ,11,FALSE)),IF($X$1=5,(VLOOKUP(B471,'X5'!$B:$AZ,11,FALSE)),IF($X$1=6,(VLOOKUP(B471,'X6'!$B:$AZ,11,FALSE)),IF($X$1=7,(VLOOKUP(B471,'X7'!$B:$AZ,11,FALSE)),IF($X$1=8,(VLOOKUP(B471,'X8'!$B:$AZ,11,FALSE)),IF($X$1=9,(VLOOKUP(B471,'X9'!$B:$AZ,11,FALSE)),IF($X$1=10,(VLOOKUP(B471,'X10'!$B:$AZ,11,FALSE)),IF($X$1=11,(VLOOKUP(B471,'X11'!$B:$AZ,11,FALSE)),IF($X$1=12,(VLOOKUP(B471,'X12'!$B:$AZ,11,FALSE)),IF($X$1=13,(VLOOKUP(B471,'X13'!$B:$AZ,11,FALSE)),"B")))))))))))))))</f>
        <v xml:space="preserve"> </v>
      </c>
      <c r="P471" s="184" t="str">
        <f ca="1">IF(ISERROR(IF($X$1=1,(VLOOKUP(B471,'X1'!$B:$AZ,12,FALSE)),IF($X$1=2,(VLOOKUP(B471,'X2'!$B:$AZ,12,FALSE)),IF($X$1=3,(VLOOKUP(B471,'X3'!$B:$AZ,12,FALSE)),IF($X$1=4,(VLOOKUP(B471,'X4'!$B:$AZ,12,FALSE)),IF($X$1=5,(VLOOKUP(B471,'X5'!$B:$AZ,12,FALSE)),IF($X$1=6,(VLOOKUP(B471,'X6'!$B:$AZ,12,FALSE)),IF($X$1=7,(VLOOKUP(B471,'X7'!$B:$AZ,12,FALSE)),IF($X$1=8,(VLOOKUP(B471,'X8'!$B:$AZ,12,FALSE)),IF($X$1=9,(VLOOKUP(B471,'X9'!$B:$AZ,12,FALSE)),IF($X$1=10,(VLOOKUP(B471,'X10'!$B:$AZ,12,FALSE)),IF($X$1=11,(VLOOKUP(B471,'X11'!$B:$AZ,12,FALSE)),IF($X$1=12,(VLOOKUP(B471,'X12'!$B:$AZ,12,FALSE)),IF($X$1=13,(VLOOKUP(B471,'X13'!$B:$AZ,12,FALSE)),"B"))))))))))))))=TRUE," ",(IF($X$1=1,(VLOOKUP(B471,'X1'!$B:$AZ,12,FALSE)),IF($X$1=2,(VLOOKUP(B471,'X2'!$B:$AZ,12,FALSE)),IF($X$1=3,(VLOOKUP(B471,'X3'!$B:$AZ,12,FALSE)),IF($X$1=4,(VLOOKUP(B471,'X4'!$B:$AZ,12,FALSE)),IF($X$1=5,(VLOOKUP(B471,'X5'!$B:$AZ,12,FALSE)),IF($X$1=6,(VLOOKUP(B471,'X6'!$B:$AZ,12,FALSE)),IF($X$1=7,(VLOOKUP(B471,'X7'!$B:$AZ,12,FALSE)),IF($X$1=8,(VLOOKUP(B471,'X8'!$B:$AZ,12,FALSE)),IF($X$1=9,(VLOOKUP(B471,'X9'!$B:$AZ,12,FALSE)),IF($X$1=10,(VLOOKUP(B471,'X10'!$B:$AZ,12,FALSE)),IF($X$1=11,(VLOOKUP(B471,'X11'!$B:$AZ,12,FALSE)),IF($X$1=12,(VLOOKUP(B471,'X12'!$B:$AZ,12,FALSE)),IF($X$1=13,(VLOOKUP(B471,'X13'!$B:$AZ,12,FALSE)),"B")))))))))))))))</f>
        <v xml:space="preserve"> </v>
      </c>
      <c r="Q471" s="185" t="str">
        <f ca="1">IF(ISERROR(IF($X$1=1,(VLOOKUP(B471,'X1'!$B:$AZ,46,FALSE)),IF($X$1=2,(VLOOKUP(B471,'X2'!$B:$AZ,46,FALSE)),IF($X$1=3,(VLOOKUP(B471,'X3'!$B:$AZ,46,FALSE)),IF($X$1=4,(VLOOKUP(B471,'X4'!$B:$AZ,46,FALSE)),IF($X$1=5,(VLOOKUP(B471,'X5'!$B:$AZ,46,FALSE)),IF($X$1=6,(VLOOKUP(B471,'X6'!$B:$AZ,46,FALSE)),IF($X$1=7,(VLOOKUP(B471,'X7'!$B:$AZ,46,FALSE)),IF($X$1=8,(VLOOKUP(B471,'X8'!$B:$AZ,46,FALSE)),IF($X$1=9,(VLOOKUP(B471,'X9'!$B:$AZ,46,FALSE)),IF($X$1=10,(VLOOKUP(B471,'X10'!$B:$AZ,46,FALSE)),IF($X$1=11,(VLOOKUP(B471,'X11'!$B:$AZ,46,FALSE)),IF($X$1=12,(VLOOKUP(B471,'X12'!$B:$AZ,46,FALSE)),IF($X$1=13,(VLOOKUP(B471,'X13'!$B:$AZ,46,FALSE)),"B"))))))))))))))=TRUE," ",(IF($X$1=1,(VLOOKUP(B471,'X1'!$B:$AZ,46,FALSE)),IF($X$1=2,(VLOOKUP(B471,'X2'!$B:$AZ,46,FALSE)),IF($X$1=3,(VLOOKUP(B471,'X3'!$B:$AZ,46,FALSE)),IF($X$1=4,(VLOOKUP(B471,'X4'!$B:$AZ,46,FALSE)),IF($X$1=5,(VLOOKUP(B471,'X5'!$B:$AZ,46,FALSE)),IF($X$1=6,(VLOOKUP(B471,'X6'!$B:$AZ,46,FALSE)),IF($X$1=7,(VLOOKUP(B471,'X7'!$B:$AZ,46,FALSE)),IF($X$1=8,(VLOOKUP(B471,'X8'!$B:$AZ,46,FALSE)),IF($X$1=9,(VLOOKUP(B471,'X9'!$B:$AZ,46,FALSE)),IF($X$1=10,(VLOOKUP(B471,'X10'!$B:$AZ,46,FALSE)),IF($X$1=11,(VLOOKUP(B471,'X11'!$B:$AZ,46,FALSE)),IF($X$1=12,(VLOOKUP(B471,'X12'!$B:$AZ,46,FALSE)),IF($X$1=13,(VLOOKUP(B471,'X13'!$B:$AZ,46,FALSE)),"B")))))))))))))))</f>
        <v xml:space="preserve"> </v>
      </c>
      <c r="R471" s="185" t="str">
        <f ca="1">IF(ISERROR(IF($X$1=1,(VLOOKUP(B471,'X1'!$B:$AZ,15,FALSE)),IF($X$1=2,(VLOOKUP(B471,'X2'!$B:$AZ,15,FALSE)),IF($X$1=3,(VLOOKUP(B471,'X3'!$B:$AZ,15,FALSE)),IF($X$1=4,(VLOOKUP(B471,'X4'!$B:$AZ,15,FALSE)),IF($X$1=5,(VLOOKUP(B471,'X5'!$B:$AZ,15,FALSE)),IF($X$1=6,(VLOOKUP(B471,'X6'!$B:$AZ,15,FALSE)),IF($X$1=7,(VLOOKUP(B471,'X7'!$B:$AZ,15,FALSE)),IF($X$1=8,(VLOOKUP(B471,'X8'!$B:$AZ,15,FALSE)),IF($X$1=9,(VLOOKUP(B471,'X9'!$B:$AZ,15,FALSE)),IF($X$1=10,(VLOOKUP(B471,'X10'!$B:$AZ,15,FALSE)),IF($X$1=11,(VLOOKUP(B471,'X11'!$B:$AZ,15,FALSE)),IF($X$1=12,(VLOOKUP(B471,'X12'!$B:$AZ,15,FALSE)),IF($X$1=13,(VLOOKUP(B471,'X13'!$B:$AZ,15,FALSE)),"B"))))))))))))))=TRUE," ",(IF($X$1=1,(VLOOKUP(B471,'X1'!$B:$AZ,15,FALSE)),IF($X$1=2,(VLOOKUP(B471,'X2'!$B:$AZ,15,FALSE)),IF($X$1=3,(VLOOKUP(B471,'X3'!$B:$AZ,15,FALSE)),IF($X$1=4,(VLOOKUP(B471,'X4'!$B:$AZ,15,FALSE)),IF($X$1=5,(VLOOKUP(B471,'X5'!$B:$AZ,15,FALSE)),IF($X$1=6,(VLOOKUP(B471,'X6'!$B:$AZ,15,FALSE)),IF($X$1=7,(VLOOKUP(B471,'X7'!$B:$AZ,15,FALSE)),IF($X$1=8,(VLOOKUP(B471,'X8'!$B:$AZ,15,FALSE)),IF($X$1=9,(VLOOKUP(B471,'X9'!$B:$AZ,15,FALSE)),IF($X$1=10,(VLOOKUP(B471,'X10'!$B:$AZ,15,FALSE)),IF($X$1=11,(VLOOKUP(B471,'X11'!$B:$AZ,15,FALSE)),IF($X$1=12,(VLOOKUP(B471,'X12'!$B:$AZ,15,FALSE)),IF($X$1=13,(VLOOKUP(B471,'X13'!$B:$AZ,15,FALSE)),"B")))))))))))))))</f>
        <v xml:space="preserve"> </v>
      </c>
      <c r="S471" s="185" t="str">
        <f ca="1">IF(ISERROR(IF((IF($X$1=1,(VLOOKUP(B471,'X1'!$B:$AZ,14,FALSE)),(IF($X$1=2,(VLOOKUP(B471,'X2'!$B:$AZ,14,FALSE)),(IF($X$1=3,(VLOOKUP(B471,'X3'!$B:$AZ,14,FALSE)),(IF($X$1=4,(VLOOKUP(B471,'X4'!$B:$AZ,14,FALSE)),(IF($X$1=5,(VLOOKUP(B471,'X5'!$B:$AZ,14,FALSE)),(IF($X$1=6,(VLOOKUP(B471,'X6'!$B:$AZ,14,FALSE)),(IF($X$1=7,(VLOOKUP(B471,'X7'!$B:$AZ,14,FALSE)),(IF($X$1=8,(VLOOKUP(B471,'X8'!$B:$AZ,14,FALSE)),(IF($X$1=9,(VLOOKUP(B471,'X9'!$B:$AZ,14,FALSE)),(IF($X$1=10,(VLOOKUP(B471,'X10'!$B:$AZ,14,FALSE)),(IF($X$1=11,(VLOOKUP(B471,'X11'!$B:$AZ,14,FALSE)),(IF($X$1=12,(VLOOKUP(B471,'X12'!$B:$AZ,14,FALSE)),(VLOOKUP(B471,'X13'!$B:$AZ,14,FALSE))))))))))))))))))))))))))=$V$1," ",(IF($X$1=1,(VLOOKUP(B471,'X1'!$B:$AZ,14,FALSE)),(IF($X$1=2,(VLOOKUP(B471,'X2'!$B:$AZ,14,FALSE)),(IF($X$1=3,(VLOOKUP(B471,'X3'!$B:$AZ,14,FALSE)),(IF($X$1=4,(VLOOKUP(B471,'X4'!$B:$AZ,14,FALSE)),(IF($X$1=5,(VLOOKUP(B471,'X5'!$B:$AZ,14,FALSE)),(IF($X$1=6,(VLOOKUP(B471,'X6'!$B:$AZ,14,FALSE)),(IF($X$1=7,(VLOOKUP(B471,'X7'!$B:$AZ,14,FALSE)),(IF($X$1=8,(VLOOKUP(B471,'X8'!$B:$AZ,14,FALSE)),(IF($X$1=9,(VLOOKUP(B471,'X9'!$B:$AZ,14,FALSE)),(IF($X$1=10,(VLOOKUP(B471,'X10'!$B:$AZ,14,FALSE)),(IF($X$1=11,(VLOOKUP(B471,'X11'!$B:$AZ,14,FALSE)),(IF($X$1=12,(VLOOKUP(B471,'X12'!$B:$AZ,14,FALSE)),(VLOOKUP(B471,'X13'!$B:$AZ,14,FALSE))))))))))))))))))))))))))))=TRUE," ",(IF((IF($X$1=1,(VLOOKUP(B471,'X1'!$B:$AZ,14,FALSE)),(IF($X$1=2,(VLOOKUP(B471,'X2'!$B:$AZ,14,FALSE)),(IF($X$1=3,(VLOOKUP(B471,'X3'!$B:$AZ,14,FALSE)),(IF($X$1=4,(VLOOKUP(B471,'X4'!$B:$AZ,14,FALSE)),(IF($X$1=5,(VLOOKUP(B471,'X5'!$B:$AZ,14,FALSE)),(IF($X$1=6,(VLOOKUP(B471,'X6'!$B:$AZ,14,FALSE)),(IF($X$1=7,(VLOOKUP(B471,'X7'!$B:$AZ,14,FALSE)),(IF($X$1=8,(VLOOKUP(B471,'X8'!$B:$AZ,14,FALSE)),(IF($X$1=9,(VLOOKUP(B471,'X9'!$B:$AZ,14,FALSE)),(IF($X$1=10,(VLOOKUP(B471,'X10'!$B:$AZ,14,FALSE)),(IF($X$1=11,(VLOOKUP(B471,'X11'!$B:$AZ,14,FALSE)),(IF($X$1=12,(VLOOKUP(B471,'X12'!$B:$AZ,14,FALSE)),(VLOOKUP(B471,'X13'!$B:$AZ,14,FALSE))))))))))))))))))))))))))=$V$1," ",(IF($X$1=1,(VLOOKUP(B471,'X1'!$B:$AZ,14,FALSE)),(IF($X$1=2,(VLOOKUP(B471,'X2'!$B:$AZ,14,FALSE)),(IF($X$1=3,(VLOOKUP(B471,'X3'!$B:$AZ,14,FALSE)),(IF($X$1=4,(VLOOKUP(B471,'X4'!$B:$AZ,14,FALSE)),(IF($X$1=5,(VLOOKUP(B471,'X5'!$B:$AZ,14,FALSE)),(IF($X$1=6,(VLOOKUP(B471,'X6'!$B:$AZ,14,FALSE)),(IF($X$1=7,(VLOOKUP(B471,'X7'!$B:$AZ,14,FALSE)),(IF($X$1=8,(VLOOKUP(B471,'X8'!$B:$AZ,14,FALSE)),(IF($X$1=9,(VLOOKUP(B471,'X9'!$B:$AZ,14,FALSE)),(IF($X$1=10,(VLOOKUP(B471,'X10'!$B:$AZ,14,FALSE)),(IF($X$1=11,(VLOOKUP(B471,'X11'!$B:$AZ,14,FALSE)),(IF($X$1=12,(VLOOKUP(B471,'X12'!$B:$AZ,14,FALSE)),(VLOOKUP(B471,'X13'!$B:$AZ,14,FALSE)))))))))))))))))))))))))))))</f>
        <v xml:space="preserve"> </v>
      </c>
    </row>
    <row r="472" spans="1:19" ht="14.1" customHeight="1" x14ac:dyDescent="0.2">
      <c r="A472" s="156" t="s">
        <v>1058</v>
      </c>
      <c r="B472" s="122" t="str">
        <f>IF(ISERROR(IF($U$16=1,(VLOOKUP(A472,$AC$89:$AH$125,2,FALSE)),IF((IF($X$1=1,'X1'!B431,(IF($X$1=2,'X2'!B431,(IF($X$1=3,'X3'!B431,(IF($X$1=4,'X4'!B431,(IF($X$1=5,'X5'!B431,(IF($X$1=6,'X6'!B431,(IF($X$1=7,'X7'!B431,(IF($X$1=8,'X8'!B431,(IF($X$1=9,'X9'!B431,(IF($X$1=10,'X10'!B431,(IF($X$1=11,'X11'!B431,(IF($X$1=12,'X12'!B431,'X13'!B431))))))))))))))))))))))))="","",(IF($X$1=1,'X1'!B431,(IF($X$1=2,'X2'!B431,(IF($X$1=3,'X3'!B431,(IF($X$1=4,'X4'!B431,(IF($X$1=5,'X5'!B431,(IF($X$1=6,'X6'!B431,(IF($X$1=7,'X7'!B431,(IF($X$1=8,'X8'!B431,(IF($X$1=9,'X9'!B431,(IF($X$1=10,'X10'!B431,(IF($X$1=11,'X11'!B431,(IF($X$1=12,'X12'!B431,'X13'!B431)))))))))))))))))))))))))))=TRUE," ",(IF($U$16=1,(VLOOKUP(A472,$AC$89:$AH$125,2,FALSE)),IF((IF($X$1=1,'X1'!B431,(IF($X$1=2,'X2'!B431,(IF($X$1=3,'X3'!B431,(IF($X$1=4,'X4'!B431,(IF($X$1=5,'X5'!B431,(IF($X$1=6,'X6'!B431,(IF($X$1=7,'X7'!B431,(IF($X$1=8,'X8'!B431,(IF($X$1=9,'X9'!B431,(IF($X$1=10,'X10'!B431,(IF($X$1=11,'X11'!B431,(IF($X$1=12,'X12'!B431,'X13'!B431))))))))))))))))))))))))="","",(IF($X$1=1,'X1'!B431,(IF($X$1=2,'X2'!B431,(IF($X$1=3,'X3'!B431,(IF($X$1=4,'X4'!B431,(IF($X$1=5,'X5'!B431,(IF($X$1=6,'X6'!B431,(IF($X$1=7,'X7'!B431,(IF($X$1=8,'X8'!B431,(IF($X$1=9,'X9'!B431,(IF($X$1=10,'X10'!B431,(IF($X$1=11,'X11'!B431,(IF($X$1=12,'X12'!B431,'X13'!B431))))))))))))))))))))))))))))</f>
        <v/>
      </c>
      <c r="C472" s="181" t="str">
        <f ca="1">IF(ISERROR(IF($X$1=1,(VLOOKUP(B472,'X1'!$B:$AZ,47,FALSE)),IF($X$1=2,(VLOOKUP(B472,'X2'!$B:$AZ,47,FALSE)),IF($X$1=3,(VLOOKUP(B472,'X3'!$B:$AZ,47,FALSE)),IF($X$1=4,(VLOOKUP(B472,'X4'!$B:$AZ,47,FALSE)),IF($X$1=5,(VLOOKUP(B472,'X5'!$B:$AZ,47,FALSE)),IF($X$1=6,(VLOOKUP(B472,'X6'!$B:$AZ,47,FALSE)),IF($X$1=7,(VLOOKUP(B472,'X7'!$B:$AZ,47,FALSE)),IF($X$1=8,(VLOOKUP(B472,'X8'!$B:$AZ,47,FALSE)),IF($X$1=9,(VLOOKUP(B472,'X9'!$B:$AZ,47,FALSE)),IF($X$1=10,(VLOOKUP(B472,'X10'!$B:$AZ,47,FALSE)),IF($X$1=11,(VLOOKUP(B472,'X11'!$B:$AZ,47,FALSE)),IF($X$1=12,(VLOOKUP(B472,'X12'!$B:$AZ,47,FALSE)),IF($X$1=13,(VLOOKUP(B472,'X13'!$B:$AZ,47,FALSE)),"B"))))))))))))))=TRUE," ",(IF($X$1=1,(VLOOKUP(B472,'X1'!$B:$AZ,47,FALSE)),IF($X$1=2,(VLOOKUP(B472,'X2'!$B:$AZ,47,FALSE)),IF($X$1=3,(VLOOKUP(B472,'X3'!$B:$AZ,47,FALSE)),IF($X$1=4,(VLOOKUP(B472,'X4'!$B:$AZ,47,FALSE)),IF($X$1=5,(VLOOKUP(B472,'X5'!$B:$AZ,47,FALSE)),IF($X$1=6,(VLOOKUP(B472,'X6'!$B:$AZ,47,FALSE)),IF($X$1=7,(VLOOKUP(B472,'X7'!$B:$AZ,47,FALSE)),IF($X$1=8,(VLOOKUP(B472,'X8'!$B:$AZ,47,FALSE)),IF($X$1=9,(VLOOKUP(B472,'X9'!$B:$AZ,47,FALSE)),IF($X$1=10,(VLOOKUP(B472,'X10'!$B:$AZ,47,FALSE)),IF($X$1=11,(VLOOKUP(B472,'X11'!$B:$AZ,47,FALSE)),IF($X$1=12,(VLOOKUP(B472,'X12'!$B:$AZ,47,FALSE)),IF($X$1=13,(VLOOKUP(B472,'X13'!$B:$AZ,47,FALSE)),"B")))))))))))))))</f>
        <v xml:space="preserve"> </v>
      </c>
      <c r="D472" s="181" t="str">
        <f ca="1">IF(ISERROR(IF($X$1=1,(VLOOKUP(B472,'X1'!$B:$AP,41,FALSE)),IF($X$1=2,(VLOOKUP(B472,'X2'!$B:$AP,41,FALSE)),IF($X$1=3,(VLOOKUP(B472,'X3'!$B:$AP,41,FALSE)),IF($X$1=4,(VLOOKUP(B472,'X4'!$B:$AP,41,FALSE)),IF($X$1=5,(VLOOKUP(B472,'X5'!$B:$AP,41,FALSE)),IF($X$1=6,(VLOOKUP(B472,'X6'!$B:$AP,41,FALSE)),IF($X$1=7,(VLOOKUP(B472,'X7'!$B:$AP,41,FALSE)),IF($X$1=8,(VLOOKUP(B472,'X8'!$B:$AP,41,FALSE)),IF($X$1=9,(VLOOKUP(B472,'X9'!$B:$AP,41,FALSE)),IF($X$1=10,(VLOOKUP(B472,'X10'!$B:$AP,41,FALSE)),IF($X$1=11,(VLOOKUP(B472,'X11'!$B:$AP,41,FALSE)),IF($X$1=12,(VLOOKUP(B472,'X12'!$B:$AP,41,FALSE)),IF($X$1=13,(VLOOKUP(B472,'X13'!$B:$AP,41,FALSE)),"B"))))))))))))))=TRUE," ",(IF($X$1=1,(VLOOKUP(B472,'X1'!$B:$AP,41,FALSE)),IF($X$1=2,(VLOOKUP(B472,'X2'!$B:$AP,41,FALSE)),IF($X$1=3,(VLOOKUP(B472,'X3'!$B:$AP,41,FALSE)),IF($X$1=4,(VLOOKUP(B472,'X4'!$B:$AP,41,FALSE)),IF($X$1=5,(VLOOKUP(B472,'X5'!$B:$AP,41,FALSE)),IF($X$1=6,(VLOOKUP(B472,'X6'!$B:$AP,41,FALSE)),IF($X$1=7,(VLOOKUP(B472,'X7'!$B:$AP,41,FALSE)),IF($X$1=8,(VLOOKUP(B472,'X8'!$B:$AP,41,FALSE)),IF($X$1=9,(VLOOKUP(B472,'X9'!$B:$AP,41,FALSE)),IF($X$1=10,(VLOOKUP(B472,'X10'!$B:$AP,41,FALSE)),IF($X$1=11,(VLOOKUP(B472,'X11'!$B:$AP,41,FALSE)),IF($X$1=12,(VLOOKUP(B472,'X12'!$B:$AP,41,FALSE)),IF($X$1=13,(VLOOKUP(B472,'X13'!$B:$AP,41,FALSE)),"B")))))))))))))))</f>
        <v xml:space="preserve"> </v>
      </c>
      <c r="E472" s="182" t="str">
        <f ca="1">IF(ISERROR(IF($X$1=1,(VLOOKUP(B472,'X1'!$B:$AP,7,FALSE)),IF($X$1=2,(VLOOKUP(B472,'X2'!$B:$AP,7,FALSE)),IF($X$1=3,(VLOOKUP(B472,'X3'!$B:$AP,7,FALSE)),IF($X$1=4,(VLOOKUP(B472,'X4'!$B:$AP,7,FALSE)),IF($X$1=5,(VLOOKUP(B472,'X5'!$B:$AP,7,FALSE)),IF($X$1=6,(VLOOKUP(B472,'X6'!$B:$AP,7,FALSE)),IF($X$1=7,(VLOOKUP(B472,'X7'!$B:$AP,7,FALSE)),IF($X$1=8,(VLOOKUP(B472,'X8'!$B:$AP,7,FALSE)),IF($X$1=9,(VLOOKUP(B472,'X9'!$B:$AP,7,FALSE)),IF($X$1=10,(VLOOKUP(B472,'X10'!$B:$AP,7,FALSE)),IF($X$1=11,(VLOOKUP(B472,'X11'!$B:$AP,7,FALSE)),IF($X$1=12,(VLOOKUP(B472,'X12'!$B:$AP,7,FALSE)),IF($X$1=13,(VLOOKUP(B472,'X13'!$B:$AP,7,FALSE)),"B"))))))))))))))=TRUE," ",(IF($X$1=1,(VLOOKUP(B472,'X1'!$B:$AP,7,FALSE)),IF($X$1=2,(VLOOKUP(B472,'X2'!$B:$AP,7,FALSE)),IF($X$1=3,(VLOOKUP(B472,'X3'!$B:$AP,7,FALSE)),IF($X$1=4,(VLOOKUP(B472,'X4'!$B:$AP,7,FALSE)),IF($X$1=5,(VLOOKUP(B472,'X5'!$B:$AP,7,FALSE)),IF($X$1=6,(VLOOKUP(B472,'X6'!$B:$AP,7,FALSE)),IF($X$1=7,(VLOOKUP(B472,'X7'!$B:$AP,7,FALSE)),IF($X$1=8,(VLOOKUP(B472,'X8'!$B:$AP,7,FALSE)),IF($X$1=9,(VLOOKUP(B472,'X9'!$B:$AP,7,FALSE)),IF($X$1=10,(VLOOKUP(B472,'X10'!$B:$AP,7,FALSE)),IF($X$1=11,(VLOOKUP(B472,'X11'!$B:$AP,7,FALSE)),IF($X$1=12,(VLOOKUP(B472,'X12'!$B:$AP,7,FALSE)),IF($X$1=13,(VLOOKUP(B472,'X13'!$B:$AP,7,FALSE)),"B")))))))))))))))</f>
        <v xml:space="preserve"> </v>
      </c>
      <c r="F472" s="182" t="str">
        <f ca="1">IF(ISERROR(IF((IF($X$1=1,(VLOOKUP(B472,'X1'!$B:$AO,6,FALSE)),(IF($X$1=2,(VLOOKUP(B472,'X2'!$B:$AO,6,FALSE)),(IF($X$1=3,(VLOOKUP(B472,'X3'!$B:$AO,6,FALSE)),(IF($X$1=4,(VLOOKUP(B472,'X4'!$B:$AO,6,FALSE)),(IF($X$1=5,(VLOOKUP(B472,'X5'!$B:$AO,6,FALSE)),(IF($X$1=6,(VLOOKUP(B472,'X6'!$B:$AO,6,FALSE)),(IF($X$1=7,(VLOOKUP(B472,'X7'!$B:$AO,6,FALSE)),(IF($X$1=8,(VLOOKUP(B472,'X8'!$B:$AO,6,FALSE)),(IF($X$1=9,(VLOOKUP(B472,'X9'!$B:$AO,6,FALSE)),(IF($X$1=10,(VLOOKUP(B472,'X10'!$B:$AO,6,FALSE)),(IF($X$1=11,(VLOOKUP(B472,'X11'!$B:$AO,6,FALSE)),(IF($X$1=12,(VLOOKUP(B472,'X12'!$B:$AO,6,FALSE)),(VLOOKUP(B472,'X13'!$B:$AO,6,FALSE))))))))))))))))))))))))))=$V$1," ",(IF($X$1=1,(VLOOKUP(B472,'X1'!$B:$AO,6,FALSE)),(IF($X$1=2,(VLOOKUP(B472,'X2'!$B:$AO,6,FALSE)),(IF($X$1=3,(VLOOKUP(B472,'X3'!$B:$AO,6,FALSE)),(IF($X$1=4,(VLOOKUP(B472,'X4'!$B:$AO,6,FALSE)),(IF($X$1=5,(VLOOKUP(B472,'X5'!$B:$AO,6,FALSE)),(IF($X$1=6,(VLOOKUP(B472,'X6'!$B:$AO,6,FALSE)),(IF($X$1=7,(VLOOKUP(B472,'X7'!$B:$AO,6,FALSE)),(IF($X$1=8,(VLOOKUP(B472,'X8'!$B:$AO,6,FALSE)),(IF($X$1=9,(VLOOKUP(B472,'X9'!$B:$AO,6,FALSE)),(IF($X$1=10,(VLOOKUP(B472,'X10'!$B:$AO,6,FALSE)),(IF($X$1=11,(VLOOKUP(B472,'X11'!$B:$AO,6,FALSE)),(IF($X$1=12,(VLOOKUP(B472,'X12'!$B:$AO,6,FALSE)),(VLOOKUP(B472,'X13'!$B:$AO,6,FALSE))))))))))))))))))))))))))))=TRUE," ",(IF((IF($X$1=1,(VLOOKUP(B472,'X1'!$B:$AO,6,FALSE)),(IF($X$1=2,(VLOOKUP(B472,'X2'!$B:$AO,6,FALSE)),(IF($X$1=3,(VLOOKUP(B472,'X3'!$B:$AO,6,FALSE)),(IF($X$1=4,(VLOOKUP(B472,'X4'!$B:$AO,6,FALSE)),(IF($X$1=5,(VLOOKUP(B472,'X5'!$B:$AO,6,FALSE)),(IF($X$1=6,(VLOOKUP(B472,'X6'!$B:$AO,6,FALSE)),(IF($X$1=7,(VLOOKUP(B472,'X7'!$B:$AO,6,FALSE)),(IF($X$1=8,(VLOOKUP(B472,'X8'!$B:$AO,6,FALSE)),(IF($X$1=9,(VLOOKUP(B472,'X9'!$B:$AO,6,FALSE)),(IF($X$1=10,(VLOOKUP(B472,'X10'!$B:$AO,6,FALSE)),(IF($X$1=11,(VLOOKUP(B472,'X11'!$B:$AO,6,FALSE)),(IF($X$1=12,(VLOOKUP(B472,'X12'!$B:$AO,6,FALSE)),(VLOOKUP(B472,'X13'!$B:$AO,6,FALSE))))))))))))))))))))))))))=$V$1," ",(IF($X$1=1,(VLOOKUP(B472,'X1'!$B:$AO,6,FALSE)),(IF($X$1=2,(VLOOKUP(B472,'X2'!$B:$AO,6,FALSE)),(IF($X$1=3,(VLOOKUP(B472,'X3'!$B:$AO,6,FALSE)),(IF($X$1=4,(VLOOKUP(B472,'X4'!$B:$AO,6,FALSE)),(IF($X$1=5,(VLOOKUP(B472,'X5'!$B:$AO,6,FALSE)),(IF($X$1=6,(VLOOKUP(B472,'X6'!$B:$AO,6,FALSE)),(IF($X$1=7,(VLOOKUP(B472,'X7'!$B:$AO,6,FALSE)),(IF($X$1=8,(VLOOKUP(B472,'X8'!$B:$AO,6,FALSE)),(IF($X$1=9,(VLOOKUP(B472,'X9'!$B:$AO,6,FALSE)),(IF($X$1=10,(VLOOKUP(B472,'X10'!$B:$AO,6,FALSE)),(IF($X$1=11,(VLOOKUP(B472,'X11'!$B:$AO,6,FALSE)),(IF($X$1=12,(VLOOKUP(B472,'X12'!$B:$AO,6,FALSE)),(VLOOKUP(B472,'X13'!$B:$AO,6,FALSE)))))))))))))))))))))))))))))</f>
        <v xml:space="preserve"> </v>
      </c>
      <c r="G472" s="182" t="str">
        <f ca="1">IF(ISERROR(IF($X$1=1,(VLOOKUP(B472,'X1'!$B:$AZ,44,FALSE)),IF($X$1=2,(VLOOKUP(B472,'X2'!$B:$AZ,44,FALSE)),IF($X$1=3,(VLOOKUP(B472,'X3'!$B:$AZ,44,FALSE)),IF($X$1=4,(VLOOKUP(B472,'X4'!$B:$AZ,44,FALSE)),IF($X$1=5,(VLOOKUP(B472,'X5'!$B:$AZ,44,FALSE)),IF($X$1=6,(VLOOKUP(B472,'X6'!$B:$AZ,44,FALSE)),IF($X$1=7,(VLOOKUP(B472,'X7'!$B:$AZ,44,FALSE)),IF($X$1=8,(VLOOKUP(B472,'X8'!$B:$AZ,44,FALSE)),IF($X$1=9,(VLOOKUP(B472,'X9'!$B:$AZ,44,FALSE)),IF($X$1=10,(VLOOKUP(B472,'X10'!$B:$AZ,44,FALSE)),IF($X$1=11,(VLOOKUP(B472,'X11'!$B:$AZ,44,FALSE)),IF($X$1=12,(VLOOKUP(B472,'X12'!$B:$AZ,44,FALSE)),IF($X$1=13,(VLOOKUP(B472,'X13'!$B:$AZ,44,FALSE)),"B"))))))))))))))=TRUE," ",(IF($X$1=1,(VLOOKUP(B472,'X1'!$B:$AZ,44,FALSE)),IF($X$1=2,(VLOOKUP(B472,'X2'!$B:$AZ,44,FALSE)),IF($X$1=3,(VLOOKUP(B472,'X3'!$B:$AZ,44,FALSE)),IF($X$1=4,(VLOOKUP(B472,'X4'!$B:$AZ,44,FALSE)),IF($X$1=5,(VLOOKUP(B472,'X5'!$B:$AZ,44,FALSE)),IF($X$1=6,(VLOOKUP(B472,'X6'!$B:$AZ,44,FALSE)),IF($X$1=7,(VLOOKUP(B472,'X7'!$B:$AZ,44,FALSE)),IF($X$1=8,(VLOOKUP(B472,'X8'!$B:$AZ,44,FALSE)),IF($X$1=9,(VLOOKUP(B472,'X9'!$B:$AZ,44,FALSE)),IF($X$1=10,(VLOOKUP(B472,'X10'!$B:$AZ,44,FALSE)),IF($X$1=11,(VLOOKUP(B472,'X11'!$B:$AZ,44,FALSE)),IF($X$1=12,(VLOOKUP(B472,'X12'!$B:$AZ,44,FALSE)),IF($X$1=13,(VLOOKUP(B472,'X13'!$B:$AZ,44,FALSE)),"B")))))))))))))))</f>
        <v xml:space="preserve"> </v>
      </c>
      <c r="H472" s="182" t="str">
        <f ca="1">IF(ISERROR(IF($X$1=1,(VLOOKUP(B472,'X1'!$B:$AZ,8,FALSE)),IF($X$1=2,(VLOOKUP(B472,'X2'!$B:$AZ,8,FALSE)),IF($X$1=3,(VLOOKUP(B472,'X3'!$B:$AZ,8,FALSE)),IF($X$1=4,(VLOOKUP(B472,'X4'!$B:$AZ,8,FALSE)),IF($X$1=5,(VLOOKUP(B472,'X5'!$B:$AZ,8,FALSE)),IF($X$1=6,(VLOOKUP(B472,'X6'!$B:$AZ,8,FALSE)),IF($X$1=7,(VLOOKUP(B472,'X7'!$B:$AZ,8,FALSE)),IF($X$1=8,(VLOOKUP(B472,'X8'!$B:$AZ,8,FALSE)),IF($X$1=9,(VLOOKUP(B472,'X9'!$B:$AZ,8,FALSE)),IF($X$1=10,(VLOOKUP(B472,'X10'!$B:$AZ,8,FALSE)),IF($X$1=11,(VLOOKUP(B472,'X11'!$B:$AZ,8,FALSE)),IF($X$1=12,(VLOOKUP(B472,'X12'!$B:$AZ,8,FALSE)),IF($X$1=13,(VLOOKUP(B472,'X13'!$B:$AZ,8,FALSE)),"B"))))))))))))))=TRUE," ",(IF($X$1=1,(VLOOKUP(B472,'X1'!$B:$AZ,8,FALSE)),IF($X$1=2,(VLOOKUP(B472,'X2'!$B:$AZ,8,FALSE)),IF($X$1=3,(VLOOKUP(B472,'X3'!$B:$AZ,8,FALSE)),IF($X$1=4,(VLOOKUP(B472,'X4'!$B:$AZ,8,FALSE)),IF($X$1=5,(VLOOKUP(B472,'X5'!$B:$AZ,8,FALSE)),IF($X$1=6,(VLOOKUP(B472,'X6'!$B:$AZ,8,FALSE)),IF($X$1=7,(VLOOKUP(B472,'X7'!$B:$AZ,8,FALSE)),IF($X$1=8,(VLOOKUP(B472,'X8'!$B:$AZ,8,FALSE)),IF($X$1=9,(VLOOKUP(B472,'X9'!$B:$AZ,8,FALSE)),IF($X$1=10,(VLOOKUP(B472,'X10'!$B:$AZ,8,FALSE)),IF($X$1=11,(VLOOKUP(B472,'X11'!$B:$AZ,8,FALSE)),IF($X$1=12,(VLOOKUP(B472,'X12'!$B:$AZ,8,FALSE)),IF($X$1=13,(VLOOKUP(B472,'X13'!$B:$AZ,8,FALSE)),"B")))))))))))))))</f>
        <v xml:space="preserve"> </v>
      </c>
      <c r="I472" s="183" t="str">
        <f ca="1">IF(ISERROR(IF($X$1=1,(VLOOKUP(B472,'X1'!$B:$AZ,2,FALSE)),IF($X$1=2,(VLOOKUP(B472,'X2'!$B:$AZ,2,FALSE)),IF($X$1=3,(VLOOKUP(B472,'X3'!$B:$AZ,2,FALSE)),IF($X$1=4,(VLOOKUP(B472,'X4'!$B:$AZ,2,FALSE)),IF($X$1=5,(VLOOKUP(B472,'X5'!$B:$AZ,2,FALSE)),IF($X$1=6,(VLOOKUP(B472,'X6'!$B:$AZ,2,FALSE)),IF($X$1=7,(VLOOKUP(B472,'X7'!$B:$AZ,2,FALSE)),IF($X$1=8,(VLOOKUP(B472,'X8'!$B:$AZ,2,FALSE)),IF($X$1=9,(VLOOKUP(B472,'X9'!$B:$AZ,2,FALSE)),IF($X$1=10,(VLOOKUP(B472,'X10'!$B:$AZ,2,FALSE)),IF($X$1=11,(VLOOKUP(B472,'X11'!$B:$AZ,2,FALSE)),IF($X$1=12,(VLOOKUP(B472,'X12'!$B:$AZ,2,FALSE)),IF($X$1=13,(VLOOKUP(B472,'X13'!$B:$AZ,2,FALSE)),"B"))))))))))))))=TRUE," ",(IF($X$1=1,(VLOOKUP(B472,'X1'!$B:$AZ,2,FALSE)),IF($X$1=2,(VLOOKUP(B472,'X2'!$B:$AZ,2,FALSE)),IF($X$1=3,(VLOOKUP(B472,'X3'!$B:$AZ,2,FALSE)),IF($X$1=4,(VLOOKUP(B472,'X4'!$B:$AZ,2,FALSE)),IF($X$1=5,(VLOOKUP(B472,'X5'!$B:$AZ,2,FALSE)),IF($X$1=6,(VLOOKUP(B472,'X6'!$B:$AZ,2,FALSE)),IF($X$1=7,(VLOOKUP(B472,'X7'!$B:$AZ,2,FALSE)),IF($X$1=8,(VLOOKUP(B472,'X8'!$B:$AZ,2,FALSE)),IF($X$1=9,(VLOOKUP(B472,'X9'!$B:$AZ,2,FALSE)),IF($X$1=10,(VLOOKUP(B472,'X10'!$B:$AZ,2,FALSE)),IF($X$1=11,(VLOOKUP(B472,'X11'!$B:$AZ,2,FALSE)),IF($X$1=12,(VLOOKUP(B472,'X12'!$B:$AZ,2,FALSE)),IF($X$1=13,(VLOOKUP(B472,'X13'!$B:$AZ,2,FALSE)),"B")))))))))))))))</f>
        <v xml:space="preserve"> </v>
      </c>
      <c r="J472" s="183" t="str">
        <f ca="1">IF(ISERROR(IF($X$1=1,(VLOOKUP(B472,'X1'!$B:$AZ,3,FALSE)),IF($X$1=2,(VLOOKUP(B472,'X2'!$B:$AZ,3,FALSE)),IF($X$1=3,(VLOOKUP(B472,'X3'!$B:$AZ,3,FALSE)),IF($X$1=4,(VLOOKUP(B472,'X4'!$B:$AZ,3,FALSE)),IF($X$1=5,(VLOOKUP(B472,'X5'!$B:$AZ,3,FALSE)),IF($X$1=6,(VLOOKUP(B472,'X6'!$B:$AZ,3,FALSE)),IF($X$1=7,(VLOOKUP(B472,'X7'!$B:$AZ,3,FALSE)),IF($X$1=8,(VLOOKUP(B472,'X8'!$B:$AZ,3,FALSE)),IF($X$1=9,(VLOOKUP(B472,'X9'!$B:$AZ,3,FALSE)),IF($X$1=10,(VLOOKUP(B472,'X10'!$B:$AZ,3,FALSE)),IF($X$1=11,(VLOOKUP(B472,'X11'!$B:$AZ,3,FALSE)),IF($X$1=12,(VLOOKUP(B472,'X12'!$B:$AZ,3,FALSE)),IF($X$1=13,(VLOOKUP(B472,'X13'!$B:$AZ,3,FALSE)),"B"))))))))))))))=TRUE," ",(IF($X$1=1,(VLOOKUP(B472,'X1'!$B:$AZ,3,FALSE)),IF($X$1=2,(VLOOKUP(B472,'X2'!$B:$AZ,3,FALSE)),IF($X$1=3,(VLOOKUP(B472,'X3'!$B:$AZ,3,FALSE)),IF($X$1=4,(VLOOKUP(B472,'X4'!$B:$AZ,3,FALSE)),IF($X$1=5,(VLOOKUP(B472,'X5'!$B:$AZ,3,FALSE)),IF($X$1=6,(VLOOKUP(B472,'X6'!$B:$AZ,3,FALSE)),IF($X$1=7,(VLOOKUP(B472,'X7'!$B:$AZ,3,FALSE)),IF($X$1=8,(VLOOKUP(B472,'X8'!$B:$AZ,3,FALSE)),IF($X$1=9,(VLOOKUP(B472,'X9'!$B:$AZ,3,FALSE)),IF($X$1=10,(VLOOKUP(B472,'X10'!$B:$AZ,3,FALSE)),IF($X$1=11,(VLOOKUP(B472,'X11'!$B:$AZ,3,FALSE)),IF($X$1=12,(VLOOKUP(B472,'X12'!$B:$AZ,3,FALSE)),IF($X$1=13,(VLOOKUP(B472,'X13'!$B:$AZ,3,FALSE)),"B")))))))))))))))</f>
        <v xml:space="preserve"> </v>
      </c>
      <c r="K472" s="183" t="str">
        <f ca="1">IF(ISERROR(IF($X$1=1,(VLOOKUP(B472,'X1'!$B:$AZ,5,FALSE)),IF($X$1=2,(VLOOKUP(B472,'X2'!$B:$AZ,5,FALSE)),IF($X$1=3,(VLOOKUP(B472,'X3'!$B:$AZ,5,FALSE)),IF($X$1=4,(VLOOKUP(B472,'X4'!$B:$AZ,5,FALSE)),IF($X$1=5,(VLOOKUP(B472,'X5'!$B:$AZ,5,FALSE)),IF($X$1=6,(VLOOKUP(B472,'X6'!$B:$AZ,5,FALSE)),IF($X$1=7,(VLOOKUP(B472,'X7'!$B:$AZ,5,FALSE)),IF($X$1=8,(VLOOKUP(B472,'X8'!$B:$AZ,5,FALSE)),IF($X$1=9,(VLOOKUP(B472,'X9'!$B:$AZ,5,FALSE)),IF($X$1=10,(VLOOKUP(B472,'X10'!$B:$AZ,5,FALSE)),IF($X$1=11,(VLOOKUP(B472,'X11'!$B:$AZ,5,FALSE)),IF($X$1=12,(VLOOKUP(B472,'X12'!$B:$AZ,5,FALSE)),IF($X$1=13,(VLOOKUP(B472,'X13'!$B:$AZ,5,FALSE)),"B"))))))))))))))=TRUE," ",(IF($X$1=1,(VLOOKUP(B472,'X1'!$B:$AZ,5,FALSE)),IF($X$1=2,(VLOOKUP(B472,'X2'!$B:$AZ,5,FALSE)),IF($X$1=3,(VLOOKUP(B472,'X3'!$B:$AZ,5,FALSE)),IF($X$1=4,(VLOOKUP(B472,'X4'!$B:$AZ,5,FALSE)),IF($X$1=5,(VLOOKUP(B472,'X5'!$B:$AZ,5,FALSE)),IF($X$1=6,(VLOOKUP(B472,'X6'!$B:$AZ,5,FALSE)),IF($X$1=7,(VLOOKUP(B472,'X7'!$B:$AZ,5,FALSE)),IF($X$1=8,(VLOOKUP(B472,'X8'!$B:$AZ,5,FALSE)),IF($X$1=9,(VLOOKUP(B472,'X9'!$B:$AZ,5,FALSE)),IF($X$1=10,(VLOOKUP(B472,'X10'!$B:$AZ,5,FALSE)),IF($X$1=11,(VLOOKUP(B472,'X11'!$B:$AZ,5,FALSE)),IF($X$1=12,(VLOOKUP(B472,'X12'!$B:$AZ,5,FALSE)),IF($X$1=13,(VLOOKUP(B472,'X13'!$B:$AZ,5,FALSE)),"B")))))))))))))))</f>
        <v xml:space="preserve"> </v>
      </c>
      <c r="L472" s="184" t="str">
        <f ca="1">IF(ISERROR(IF($X$1=1,(VLOOKUP(B472,'X1'!$B:$AZ,9,FALSE)),IF($X$1=2,(VLOOKUP(B472,'X2'!$B:$AZ,9,FALSE)),IF($X$1=3,(VLOOKUP(B472,'X3'!$B:$AZ,9,FALSE)),IF($X$1=4,(VLOOKUP(B472,'X4'!$B:$AZ,9,FALSE)),IF($X$1=5,(VLOOKUP(B472,'X5'!$B:$AZ,9,FALSE)),IF($X$1=6,(VLOOKUP(B472,'X6'!$B:$AZ,9,FALSE)),IF($X$1=7,(VLOOKUP(B472,'X7'!$B:$AZ,9,FALSE)),IF($X$1=8,(VLOOKUP(B472,'X8'!$B:$AZ,9,FALSE)),IF($X$1=9,(VLOOKUP(B472,'X9'!$B:$AZ,9,FALSE)),IF($X$1=10,(VLOOKUP(B472,'X10'!$B:$AZ,9,FALSE)),IF($X$1=11,(VLOOKUP(B472,'X11'!$B:$AZ,9,FALSE)),IF($X$1=12,(VLOOKUP(B472,'X12'!$B:$AZ,9,FALSE)),IF($X$1=13,(VLOOKUP(B472,'X13'!$B:$AZ,9,FALSE)),"B"))))))))))))))=TRUE," ",(IF($X$1=1,(VLOOKUP(B472,'X1'!$B:$AZ,9,FALSE)),IF($X$1=2,(VLOOKUP(B472,'X2'!$B:$AZ,9,FALSE)),IF($X$1=3,(VLOOKUP(B472,'X3'!$B:$AZ,9,FALSE)),IF($X$1=4,(VLOOKUP(B472,'X4'!$B:$AZ,9,FALSE)),IF($X$1=5,(VLOOKUP(B472,'X5'!$B:$AZ,9,FALSE)),IF($X$1=6,(VLOOKUP(B472,'X6'!$B:$AZ,9,FALSE)),IF($X$1=7,(VLOOKUP(B472,'X7'!$B:$AZ,9,FALSE)),IF($X$1=8,(VLOOKUP(B472,'X8'!$B:$AZ,9,FALSE)),IF($X$1=9,(VLOOKUP(B472,'X9'!$B:$AZ,9,FALSE)),IF($X$1=10,(VLOOKUP(B472,'X10'!$B:$AZ,9,FALSE)),IF($X$1=11,(VLOOKUP(B472,'X11'!$B:$AZ,9,FALSE)),IF($X$1=12,(VLOOKUP(B472,'X12'!$B:$AZ,9,FALSE)),IF($X$1=13,(VLOOKUP(B472,'X13'!$B:$AZ,9,FALSE)),"B")))))))))))))))</f>
        <v xml:space="preserve"> </v>
      </c>
      <c r="M472" s="184" t="str">
        <f ca="1">IF(ISERROR(IF($X$1=1,(VLOOKUP(B472,'X1'!$B:$AZ,10,FALSE)),IF($X$1=2,(VLOOKUP(B472,'X2'!$B:$AZ,10,FALSE)),IF($X$1=3,(VLOOKUP(B472,'X3'!$B:$AZ,10,FALSE)),IF($X$1=4,(VLOOKUP(B472,'X4'!$B:$AZ,10,FALSE)),IF($X$1=5,(VLOOKUP(B472,'X5'!$B:$AZ,10,FALSE)),IF($X$1=6,(VLOOKUP(B472,'X6'!$B:$AZ,10,FALSE)),IF($X$1=7,(VLOOKUP(B472,'X7'!$B:$AZ,10,FALSE)),IF($X$1=8,(VLOOKUP(B472,'X8'!$B:$AZ,10,FALSE)),IF($X$1=9,(VLOOKUP(B472,'X9'!$B:$AZ,10,FALSE)),IF($X$1=10,(VLOOKUP(B472,'X10'!$B:$AZ,10,FALSE)),IF($X$1=11,(VLOOKUP(B472,'X11'!$B:$AZ,10,FALSE)),IF($X$1=12,(VLOOKUP(B472,'X12'!$B:$AZ,10,FALSE)),IF($X$1=13,(VLOOKUP(B472,'X13'!$B:$AZ,10,FALSE)),"B"))))))))))))))=TRUE," ",(IF($X$1=1,(VLOOKUP(B472,'X1'!$B:$AZ,10,FALSE)),IF($X$1=2,(VLOOKUP(B472,'X2'!$B:$AZ,10,FALSE)),IF($X$1=3,(VLOOKUP(B472,'X3'!$B:$AZ,10,FALSE)),IF($X$1=4,(VLOOKUP(B472,'X4'!$B:$AZ,10,FALSE)),IF($X$1=5,(VLOOKUP(B472,'X5'!$B:$AZ,10,FALSE)),IF($X$1=6,(VLOOKUP(B472,'X6'!$B:$AZ,10,FALSE)),IF($X$1=7,(VLOOKUP(B472,'X7'!$B:$AZ,10,FALSE)),IF($X$1=8,(VLOOKUP(B472,'X8'!$B:$AZ,10,FALSE)),IF($X$1=9,(VLOOKUP(B472,'X9'!$B:$AZ,10,FALSE)),IF($X$1=10,(VLOOKUP(B472,'X10'!$B:$AZ,10,FALSE)),IF($X$1=11,(VLOOKUP(B472,'X11'!$B:$AZ,10,FALSE)),IF($X$1=12,(VLOOKUP(B472,'X12'!$B:$AZ,10,FALSE)),IF($X$1=13,(VLOOKUP(B472,'X13'!$B:$AZ,10,FALSE)),"B")))))))))))))))</f>
        <v xml:space="preserve"> </v>
      </c>
      <c r="N472" s="185" t="str">
        <f ca="1">IF(ISERROR(IF($X$1=1,(VLOOKUP(B472,'X1'!$B:$AZ,45,FALSE)),IF($X$1=2,(VLOOKUP(B472,'X2'!$B:$AZ,45,FALSE)),IF($X$1=3,(VLOOKUP(B472,'X3'!$B:$AZ,45,FALSE)),IF($X$1=4,(VLOOKUP(B472,'X4'!$B:$AZ,45,FALSE)),IF($X$1=5,(VLOOKUP(B472,'X5'!$B:$AZ,45,FALSE)),IF($X$1=6,(VLOOKUP(B472,'X6'!$B:$AZ,45,FALSE)),IF($X$1=7,(VLOOKUP(B472,'X7'!$B:$AZ,45,FALSE)),IF($X$1=8,(VLOOKUP(B472,'X8'!$B:$AZ,45,FALSE)),IF($X$1=9,(VLOOKUP(B472,'X9'!$B:$AZ,45,FALSE)),IF($X$1=10,(VLOOKUP(B472,'X10'!$B:$AZ,45,FALSE)),IF($X$1=11,(VLOOKUP(B472,'X11'!$B:$AZ,45,FALSE)),IF($X$1=12,(VLOOKUP(B472,'X12'!$B:$AZ,45,FALSE)),IF($X$1=13,(VLOOKUP(B472,'X13'!$B:$AZ,45,FALSE)),"B"))))))))))))))=TRUE," ",(IF($X$1=1,(VLOOKUP(B472,'X1'!$B:$AZ,45,FALSE)),IF($X$1=2,(VLOOKUP(B472,'X2'!$B:$AZ,45,FALSE)),IF($X$1=3,(VLOOKUP(B472,'X3'!$B:$AZ,45,FALSE)),IF($X$1=4,(VLOOKUP(B472,'X4'!$B:$AZ,45,FALSE)),IF($X$1=5,(VLOOKUP(B472,'X5'!$B:$AZ,45,FALSE)),IF($X$1=6,(VLOOKUP(B472,'X6'!$B:$AZ,45,FALSE)),IF($X$1=7,(VLOOKUP(B472,'X7'!$B:$AZ,45,FALSE)),IF($X$1=8,(VLOOKUP(B472,'X8'!$B:$AZ,45,FALSE)),IF($X$1=9,(VLOOKUP(B472,'X9'!$B:$AZ,45,FALSE)),IF($X$1=10,(VLOOKUP(B472,'X10'!$B:$AZ,45,FALSE)),IF($X$1=11,(VLOOKUP(B472,'X11'!$B:$AZ,45,FALSE)),IF($X$1=12,(VLOOKUP(B472,'X12'!$B:$AZ,45,FALSE)),IF($X$1=13,(VLOOKUP(B472,'X13'!$B:$AZ,45,FALSE)),"B")))))))))))))))</f>
        <v xml:space="preserve"> </v>
      </c>
      <c r="O472" s="184" t="str">
        <f ca="1">IF(ISERROR(IF($X$1=1,(VLOOKUP(B472,'X1'!$B:$AZ,11,FALSE)),IF($X$1=2,(VLOOKUP(B472,'X2'!$B:$AZ,11,FALSE)),IF($X$1=3,(VLOOKUP(B472,'X3'!$B:$AZ,11,FALSE)),IF($X$1=4,(VLOOKUP(B472,'X4'!$B:$AZ,11,FALSE)),IF($X$1=5,(VLOOKUP(B472,'X5'!$B:$AZ,11,FALSE)),IF($X$1=6,(VLOOKUP(B472,'X6'!$B:$AZ,11,FALSE)),IF($X$1=7,(VLOOKUP(B472,'X7'!$B:$AZ,11,FALSE)),IF($X$1=8,(VLOOKUP(B472,'X8'!$B:$AZ,11,FALSE)),IF($X$1=9,(VLOOKUP(B472,'X9'!$B:$AZ,11,FALSE)),IF($X$1=10,(VLOOKUP(B472,'X10'!$B:$AZ,11,FALSE)),IF($X$1=11,(VLOOKUP(B472,'X11'!$B:$AZ,11,FALSE)),IF($X$1=12,(VLOOKUP(B472,'X12'!$B:$AZ,11,FALSE)),IF($X$1=13,(VLOOKUP(B472,'X13'!$B:$AZ,11,FALSE)),"B"))))))))))))))=TRUE," ",(IF($X$1=1,(VLOOKUP(B472,'X1'!$B:$AZ,11,FALSE)),IF($X$1=2,(VLOOKUP(B472,'X2'!$B:$AZ,11,FALSE)),IF($X$1=3,(VLOOKUP(B472,'X3'!$B:$AZ,11,FALSE)),IF($X$1=4,(VLOOKUP(B472,'X4'!$B:$AZ,11,FALSE)),IF($X$1=5,(VLOOKUP(B472,'X5'!$B:$AZ,11,FALSE)),IF($X$1=6,(VLOOKUP(B472,'X6'!$B:$AZ,11,FALSE)),IF($X$1=7,(VLOOKUP(B472,'X7'!$B:$AZ,11,FALSE)),IF($X$1=8,(VLOOKUP(B472,'X8'!$B:$AZ,11,FALSE)),IF($X$1=9,(VLOOKUP(B472,'X9'!$B:$AZ,11,FALSE)),IF($X$1=10,(VLOOKUP(B472,'X10'!$B:$AZ,11,FALSE)),IF($X$1=11,(VLOOKUP(B472,'X11'!$B:$AZ,11,FALSE)),IF($X$1=12,(VLOOKUP(B472,'X12'!$B:$AZ,11,FALSE)),IF($X$1=13,(VLOOKUP(B472,'X13'!$B:$AZ,11,FALSE)),"B")))))))))))))))</f>
        <v xml:space="preserve"> </v>
      </c>
      <c r="P472" s="184" t="str">
        <f ca="1">IF(ISERROR(IF($X$1=1,(VLOOKUP(B472,'X1'!$B:$AZ,12,FALSE)),IF($X$1=2,(VLOOKUP(B472,'X2'!$B:$AZ,12,FALSE)),IF($X$1=3,(VLOOKUP(B472,'X3'!$B:$AZ,12,FALSE)),IF($X$1=4,(VLOOKUP(B472,'X4'!$B:$AZ,12,FALSE)),IF($X$1=5,(VLOOKUP(B472,'X5'!$B:$AZ,12,FALSE)),IF($X$1=6,(VLOOKUP(B472,'X6'!$B:$AZ,12,FALSE)),IF($X$1=7,(VLOOKUP(B472,'X7'!$B:$AZ,12,FALSE)),IF($X$1=8,(VLOOKUP(B472,'X8'!$B:$AZ,12,FALSE)),IF($X$1=9,(VLOOKUP(B472,'X9'!$B:$AZ,12,FALSE)),IF($X$1=10,(VLOOKUP(B472,'X10'!$B:$AZ,12,FALSE)),IF($X$1=11,(VLOOKUP(B472,'X11'!$B:$AZ,12,FALSE)),IF($X$1=12,(VLOOKUP(B472,'X12'!$B:$AZ,12,FALSE)),IF($X$1=13,(VLOOKUP(B472,'X13'!$B:$AZ,12,FALSE)),"B"))))))))))))))=TRUE," ",(IF($X$1=1,(VLOOKUP(B472,'X1'!$B:$AZ,12,FALSE)),IF($X$1=2,(VLOOKUP(B472,'X2'!$B:$AZ,12,FALSE)),IF($X$1=3,(VLOOKUP(B472,'X3'!$B:$AZ,12,FALSE)),IF($X$1=4,(VLOOKUP(B472,'X4'!$B:$AZ,12,FALSE)),IF($X$1=5,(VLOOKUP(B472,'X5'!$B:$AZ,12,FALSE)),IF($X$1=6,(VLOOKUP(B472,'X6'!$B:$AZ,12,FALSE)),IF($X$1=7,(VLOOKUP(B472,'X7'!$B:$AZ,12,FALSE)),IF($X$1=8,(VLOOKUP(B472,'X8'!$B:$AZ,12,FALSE)),IF($X$1=9,(VLOOKUP(B472,'X9'!$B:$AZ,12,FALSE)),IF($X$1=10,(VLOOKUP(B472,'X10'!$B:$AZ,12,FALSE)),IF($X$1=11,(VLOOKUP(B472,'X11'!$B:$AZ,12,FALSE)),IF($X$1=12,(VLOOKUP(B472,'X12'!$B:$AZ,12,FALSE)),IF($X$1=13,(VLOOKUP(B472,'X13'!$B:$AZ,12,FALSE)),"B")))))))))))))))</f>
        <v xml:space="preserve"> </v>
      </c>
      <c r="Q472" s="185" t="str">
        <f ca="1">IF(ISERROR(IF($X$1=1,(VLOOKUP(B472,'X1'!$B:$AZ,46,FALSE)),IF($X$1=2,(VLOOKUP(B472,'X2'!$B:$AZ,46,FALSE)),IF($X$1=3,(VLOOKUP(B472,'X3'!$B:$AZ,46,FALSE)),IF($X$1=4,(VLOOKUP(B472,'X4'!$B:$AZ,46,FALSE)),IF($X$1=5,(VLOOKUP(B472,'X5'!$B:$AZ,46,FALSE)),IF($X$1=6,(VLOOKUP(B472,'X6'!$B:$AZ,46,FALSE)),IF($X$1=7,(VLOOKUP(B472,'X7'!$B:$AZ,46,FALSE)),IF($X$1=8,(VLOOKUP(B472,'X8'!$B:$AZ,46,FALSE)),IF($X$1=9,(VLOOKUP(B472,'X9'!$B:$AZ,46,FALSE)),IF($X$1=10,(VLOOKUP(B472,'X10'!$B:$AZ,46,FALSE)),IF($X$1=11,(VLOOKUP(B472,'X11'!$B:$AZ,46,FALSE)),IF($X$1=12,(VLOOKUP(B472,'X12'!$B:$AZ,46,FALSE)),IF($X$1=13,(VLOOKUP(B472,'X13'!$B:$AZ,46,FALSE)),"B"))))))))))))))=TRUE," ",(IF($X$1=1,(VLOOKUP(B472,'X1'!$B:$AZ,46,FALSE)),IF($X$1=2,(VLOOKUP(B472,'X2'!$B:$AZ,46,FALSE)),IF($X$1=3,(VLOOKUP(B472,'X3'!$B:$AZ,46,FALSE)),IF($X$1=4,(VLOOKUP(B472,'X4'!$B:$AZ,46,FALSE)),IF($X$1=5,(VLOOKUP(B472,'X5'!$B:$AZ,46,FALSE)),IF($X$1=6,(VLOOKUP(B472,'X6'!$B:$AZ,46,FALSE)),IF($X$1=7,(VLOOKUP(B472,'X7'!$B:$AZ,46,FALSE)),IF($X$1=8,(VLOOKUP(B472,'X8'!$B:$AZ,46,FALSE)),IF($X$1=9,(VLOOKUP(B472,'X9'!$B:$AZ,46,FALSE)),IF($X$1=10,(VLOOKUP(B472,'X10'!$B:$AZ,46,FALSE)),IF($X$1=11,(VLOOKUP(B472,'X11'!$B:$AZ,46,FALSE)),IF($X$1=12,(VLOOKUP(B472,'X12'!$B:$AZ,46,FALSE)),IF($X$1=13,(VLOOKUP(B472,'X13'!$B:$AZ,46,FALSE)),"B")))))))))))))))</f>
        <v xml:space="preserve"> </v>
      </c>
      <c r="R472" s="185" t="str">
        <f ca="1">IF(ISERROR(IF($X$1=1,(VLOOKUP(B472,'X1'!$B:$AZ,15,FALSE)),IF($X$1=2,(VLOOKUP(B472,'X2'!$B:$AZ,15,FALSE)),IF($X$1=3,(VLOOKUP(B472,'X3'!$B:$AZ,15,FALSE)),IF($X$1=4,(VLOOKUP(B472,'X4'!$B:$AZ,15,FALSE)),IF($X$1=5,(VLOOKUP(B472,'X5'!$B:$AZ,15,FALSE)),IF($X$1=6,(VLOOKUP(B472,'X6'!$B:$AZ,15,FALSE)),IF($X$1=7,(VLOOKUP(B472,'X7'!$B:$AZ,15,FALSE)),IF($X$1=8,(VLOOKUP(B472,'X8'!$B:$AZ,15,FALSE)),IF($X$1=9,(VLOOKUP(B472,'X9'!$B:$AZ,15,FALSE)),IF($X$1=10,(VLOOKUP(B472,'X10'!$B:$AZ,15,FALSE)),IF($X$1=11,(VLOOKUP(B472,'X11'!$B:$AZ,15,FALSE)),IF($X$1=12,(VLOOKUP(B472,'X12'!$B:$AZ,15,FALSE)),IF($X$1=13,(VLOOKUP(B472,'X13'!$B:$AZ,15,FALSE)),"B"))))))))))))))=TRUE," ",(IF($X$1=1,(VLOOKUP(B472,'X1'!$B:$AZ,15,FALSE)),IF($X$1=2,(VLOOKUP(B472,'X2'!$B:$AZ,15,FALSE)),IF($X$1=3,(VLOOKUP(B472,'X3'!$B:$AZ,15,FALSE)),IF($X$1=4,(VLOOKUP(B472,'X4'!$B:$AZ,15,FALSE)),IF($X$1=5,(VLOOKUP(B472,'X5'!$B:$AZ,15,FALSE)),IF($X$1=6,(VLOOKUP(B472,'X6'!$B:$AZ,15,FALSE)),IF($X$1=7,(VLOOKUP(B472,'X7'!$B:$AZ,15,FALSE)),IF($X$1=8,(VLOOKUP(B472,'X8'!$B:$AZ,15,FALSE)),IF($X$1=9,(VLOOKUP(B472,'X9'!$B:$AZ,15,FALSE)),IF($X$1=10,(VLOOKUP(B472,'X10'!$B:$AZ,15,FALSE)),IF($X$1=11,(VLOOKUP(B472,'X11'!$B:$AZ,15,FALSE)),IF($X$1=12,(VLOOKUP(B472,'X12'!$B:$AZ,15,FALSE)),IF($X$1=13,(VLOOKUP(B472,'X13'!$B:$AZ,15,FALSE)),"B")))))))))))))))</f>
        <v xml:space="preserve"> </v>
      </c>
      <c r="S472" s="185" t="str">
        <f ca="1">IF(ISERROR(IF((IF($X$1=1,(VLOOKUP(B472,'X1'!$B:$AZ,14,FALSE)),(IF($X$1=2,(VLOOKUP(B472,'X2'!$B:$AZ,14,FALSE)),(IF($X$1=3,(VLOOKUP(B472,'X3'!$B:$AZ,14,FALSE)),(IF($X$1=4,(VLOOKUP(B472,'X4'!$B:$AZ,14,FALSE)),(IF($X$1=5,(VLOOKUP(B472,'X5'!$B:$AZ,14,FALSE)),(IF($X$1=6,(VLOOKUP(B472,'X6'!$B:$AZ,14,FALSE)),(IF($X$1=7,(VLOOKUP(B472,'X7'!$B:$AZ,14,FALSE)),(IF($X$1=8,(VLOOKUP(B472,'X8'!$B:$AZ,14,FALSE)),(IF($X$1=9,(VLOOKUP(B472,'X9'!$B:$AZ,14,FALSE)),(IF($X$1=10,(VLOOKUP(B472,'X10'!$B:$AZ,14,FALSE)),(IF($X$1=11,(VLOOKUP(B472,'X11'!$B:$AZ,14,FALSE)),(IF($X$1=12,(VLOOKUP(B472,'X12'!$B:$AZ,14,FALSE)),(VLOOKUP(B472,'X13'!$B:$AZ,14,FALSE))))))))))))))))))))))))))=$V$1," ",(IF($X$1=1,(VLOOKUP(B472,'X1'!$B:$AZ,14,FALSE)),(IF($X$1=2,(VLOOKUP(B472,'X2'!$B:$AZ,14,FALSE)),(IF($X$1=3,(VLOOKUP(B472,'X3'!$B:$AZ,14,FALSE)),(IF($X$1=4,(VLOOKUP(B472,'X4'!$B:$AZ,14,FALSE)),(IF($X$1=5,(VLOOKUP(B472,'X5'!$B:$AZ,14,FALSE)),(IF($X$1=6,(VLOOKUP(B472,'X6'!$B:$AZ,14,FALSE)),(IF($X$1=7,(VLOOKUP(B472,'X7'!$B:$AZ,14,FALSE)),(IF($X$1=8,(VLOOKUP(B472,'X8'!$B:$AZ,14,FALSE)),(IF($X$1=9,(VLOOKUP(B472,'X9'!$B:$AZ,14,FALSE)),(IF($X$1=10,(VLOOKUP(B472,'X10'!$B:$AZ,14,FALSE)),(IF($X$1=11,(VLOOKUP(B472,'X11'!$B:$AZ,14,FALSE)),(IF($X$1=12,(VLOOKUP(B472,'X12'!$B:$AZ,14,FALSE)),(VLOOKUP(B472,'X13'!$B:$AZ,14,FALSE))))))))))))))))))))))))))))=TRUE," ",(IF((IF($X$1=1,(VLOOKUP(B472,'X1'!$B:$AZ,14,FALSE)),(IF($X$1=2,(VLOOKUP(B472,'X2'!$B:$AZ,14,FALSE)),(IF($X$1=3,(VLOOKUP(B472,'X3'!$B:$AZ,14,FALSE)),(IF($X$1=4,(VLOOKUP(B472,'X4'!$B:$AZ,14,FALSE)),(IF($X$1=5,(VLOOKUP(B472,'X5'!$B:$AZ,14,FALSE)),(IF($X$1=6,(VLOOKUP(B472,'X6'!$B:$AZ,14,FALSE)),(IF($X$1=7,(VLOOKUP(B472,'X7'!$B:$AZ,14,FALSE)),(IF($X$1=8,(VLOOKUP(B472,'X8'!$B:$AZ,14,FALSE)),(IF($X$1=9,(VLOOKUP(B472,'X9'!$B:$AZ,14,FALSE)),(IF($X$1=10,(VLOOKUP(B472,'X10'!$B:$AZ,14,FALSE)),(IF($X$1=11,(VLOOKUP(B472,'X11'!$B:$AZ,14,FALSE)),(IF($X$1=12,(VLOOKUP(B472,'X12'!$B:$AZ,14,FALSE)),(VLOOKUP(B472,'X13'!$B:$AZ,14,FALSE))))))))))))))))))))))))))=$V$1," ",(IF($X$1=1,(VLOOKUP(B472,'X1'!$B:$AZ,14,FALSE)),(IF($X$1=2,(VLOOKUP(B472,'X2'!$B:$AZ,14,FALSE)),(IF($X$1=3,(VLOOKUP(B472,'X3'!$B:$AZ,14,FALSE)),(IF($X$1=4,(VLOOKUP(B472,'X4'!$B:$AZ,14,FALSE)),(IF($X$1=5,(VLOOKUP(B472,'X5'!$B:$AZ,14,FALSE)),(IF($X$1=6,(VLOOKUP(B472,'X6'!$B:$AZ,14,FALSE)),(IF($X$1=7,(VLOOKUP(B472,'X7'!$B:$AZ,14,FALSE)),(IF($X$1=8,(VLOOKUP(B472,'X8'!$B:$AZ,14,FALSE)),(IF($X$1=9,(VLOOKUP(B472,'X9'!$B:$AZ,14,FALSE)),(IF($X$1=10,(VLOOKUP(B472,'X10'!$B:$AZ,14,FALSE)),(IF($X$1=11,(VLOOKUP(B472,'X11'!$B:$AZ,14,FALSE)),(IF($X$1=12,(VLOOKUP(B472,'X12'!$B:$AZ,14,FALSE)),(VLOOKUP(B472,'X13'!$B:$AZ,14,FALSE)))))))))))))))))))))))))))))</f>
        <v xml:space="preserve"> </v>
      </c>
    </row>
    <row r="473" spans="1:19" ht="14.1" customHeight="1" x14ac:dyDescent="0.2">
      <c r="A473" s="156" t="s">
        <v>1058</v>
      </c>
      <c r="B473" s="122" t="str">
        <f>IF(ISERROR(IF($U$16=1,(VLOOKUP(A473,$AC$89:$AH$125,2,FALSE)),IF((IF($X$1=1,'X1'!B432,(IF($X$1=2,'X2'!B432,(IF($X$1=3,'X3'!B432,(IF($X$1=4,'X4'!B432,(IF($X$1=5,'X5'!B432,(IF($X$1=6,'X6'!B432,(IF($X$1=7,'X7'!B432,(IF($X$1=8,'X8'!B432,(IF($X$1=9,'X9'!B432,(IF($X$1=10,'X10'!B432,(IF($X$1=11,'X11'!B432,(IF($X$1=12,'X12'!B432,'X13'!B432))))))))))))))))))))))))="","",(IF($X$1=1,'X1'!B432,(IF($X$1=2,'X2'!B432,(IF($X$1=3,'X3'!B432,(IF($X$1=4,'X4'!B432,(IF($X$1=5,'X5'!B432,(IF($X$1=6,'X6'!B432,(IF($X$1=7,'X7'!B432,(IF($X$1=8,'X8'!B432,(IF($X$1=9,'X9'!B432,(IF($X$1=10,'X10'!B432,(IF($X$1=11,'X11'!B432,(IF($X$1=12,'X12'!B432,'X13'!B432)))))))))))))))))))))))))))=TRUE," ",(IF($U$16=1,(VLOOKUP(A473,$AC$89:$AH$125,2,FALSE)),IF((IF($X$1=1,'X1'!B432,(IF($X$1=2,'X2'!B432,(IF($X$1=3,'X3'!B432,(IF($X$1=4,'X4'!B432,(IF($X$1=5,'X5'!B432,(IF($X$1=6,'X6'!B432,(IF($X$1=7,'X7'!B432,(IF($X$1=8,'X8'!B432,(IF($X$1=9,'X9'!B432,(IF($X$1=10,'X10'!B432,(IF($X$1=11,'X11'!B432,(IF($X$1=12,'X12'!B432,'X13'!B432))))))))))))))))))))))))="","",(IF($X$1=1,'X1'!B432,(IF($X$1=2,'X2'!B432,(IF($X$1=3,'X3'!B432,(IF($X$1=4,'X4'!B432,(IF($X$1=5,'X5'!B432,(IF($X$1=6,'X6'!B432,(IF($X$1=7,'X7'!B432,(IF($X$1=8,'X8'!B432,(IF($X$1=9,'X9'!B432,(IF($X$1=10,'X10'!B432,(IF($X$1=11,'X11'!B432,(IF($X$1=12,'X12'!B432,'X13'!B432))))))))))))))))))))))))))))</f>
        <v/>
      </c>
      <c r="C473" s="181" t="str">
        <f ca="1">IF(ISERROR(IF($X$1=1,(VLOOKUP(B473,'X1'!$B:$AZ,47,FALSE)),IF($X$1=2,(VLOOKUP(B473,'X2'!$B:$AZ,47,FALSE)),IF($X$1=3,(VLOOKUP(B473,'X3'!$B:$AZ,47,FALSE)),IF($X$1=4,(VLOOKUP(B473,'X4'!$B:$AZ,47,FALSE)),IF($X$1=5,(VLOOKUP(B473,'X5'!$B:$AZ,47,FALSE)),IF($X$1=6,(VLOOKUP(B473,'X6'!$B:$AZ,47,FALSE)),IF($X$1=7,(VLOOKUP(B473,'X7'!$B:$AZ,47,FALSE)),IF($X$1=8,(VLOOKUP(B473,'X8'!$B:$AZ,47,FALSE)),IF($X$1=9,(VLOOKUP(B473,'X9'!$B:$AZ,47,FALSE)),IF($X$1=10,(VLOOKUP(B473,'X10'!$B:$AZ,47,FALSE)),IF($X$1=11,(VLOOKUP(B473,'X11'!$B:$AZ,47,FALSE)),IF($X$1=12,(VLOOKUP(B473,'X12'!$B:$AZ,47,FALSE)),IF($X$1=13,(VLOOKUP(B473,'X13'!$B:$AZ,47,FALSE)),"B"))))))))))))))=TRUE," ",(IF($X$1=1,(VLOOKUP(B473,'X1'!$B:$AZ,47,FALSE)),IF($X$1=2,(VLOOKUP(B473,'X2'!$B:$AZ,47,FALSE)),IF($X$1=3,(VLOOKUP(B473,'X3'!$B:$AZ,47,FALSE)),IF($X$1=4,(VLOOKUP(B473,'X4'!$B:$AZ,47,FALSE)),IF($X$1=5,(VLOOKUP(B473,'X5'!$B:$AZ,47,FALSE)),IF($X$1=6,(VLOOKUP(B473,'X6'!$B:$AZ,47,FALSE)),IF($X$1=7,(VLOOKUP(B473,'X7'!$B:$AZ,47,FALSE)),IF($X$1=8,(VLOOKUP(B473,'X8'!$B:$AZ,47,FALSE)),IF($X$1=9,(VLOOKUP(B473,'X9'!$B:$AZ,47,FALSE)),IF($X$1=10,(VLOOKUP(B473,'X10'!$B:$AZ,47,FALSE)),IF($X$1=11,(VLOOKUP(B473,'X11'!$B:$AZ,47,FALSE)),IF($X$1=12,(VLOOKUP(B473,'X12'!$B:$AZ,47,FALSE)),IF($X$1=13,(VLOOKUP(B473,'X13'!$B:$AZ,47,FALSE)),"B")))))))))))))))</f>
        <v xml:space="preserve"> </v>
      </c>
      <c r="D473" s="181" t="str">
        <f ca="1">IF(ISERROR(IF($X$1=1,(VLOOKUP(B473,'X1'!$B:$AP,41,FALSE)),IF($X$1=2,(VLOOKUP(B473,'X2'!$B:$AP,41,FALSE)),IF($X$1=3,(VLOOKUP(B473,'X3'!$B:$AP,41,FALSE)),IF($X$1=4,(VLOOKUP(B473,'X4'!$B:$AP,41,FALSE)),IF($X$1=5,(VLOOKUP(B473,'X5'!$B:$AP,41,FALSE)),IF($X$1=6,(VLOOKUP(B473,'X6'!$B:$AP,41,FALSE)),IF($X$1=7,(VLOOKUP(B473,'X7'!$B:$AP,41,FALSE)),IF($X$1=8,(VLOOKUP(B473,'X8'!$B:$AP,41,FALSE)),IF($X$1=9,(VLOOKUP(B473,'X9'!$B:$AP,41,FALSE)),IF($X$1=10,(VLOOKUP(B473,'X10'!$B:$AP,41,FALSE)),IF($X$1=11,(VLOOKUP(B473,'X11'!$B:$AP,41,FALSE)),IF($X$1=12,(VLOOKUP(B473,'X12'!$B:$AP,41,FALSE)),IF($X$1=13,(VLOOKUP(B473,'X13'!$B:$AP,41,FALSE)),"B"))))))))))))))=TRUE," ",(IF($X$1=1,(VLOOKUP(B473,'X1'!$B:$AP,41,FALSE)),IF($X$1=2,(VLOOKUP(B473,'X2'!$B:$AP,41,FALSE)),IF($X$1=3,(VLOOKUP(B473,'X3'!$B:$AP,41,FALSE)),IF($X$1=4,(VLOOKUP(B473,'X4'!$B:$AP,41,FALSE)),IF($X$1=5,(VLOOKUP(B473,'X5'!$B:$AP,41,FALSE)),IF($X$1=6,(VLOOKUP(B473,'X6'!$B:$AP,41,FALSE)),IF($X$1=7,(VLOOKUP(B473,'X7'!$B:$AP,41,FALSE)),IF($X$1=8,(VLOOKUP(B473,'X8'!$B:$AP,41,FALSE)),IF($X$1=9,(VLOOKUP(B473,'X9'!$B:$AP,41,FALSE)),IF($X$1=10,(VLOOKUP(B473,'X10'!$B:$AP,41,FALSE)),IF($X$1=11,(VLOOKUP(B473,'X11'!$B:$AP,41,FALSE)),IF($X$1=12,(VLOOKUP(B473,'X12'!$B:$AP,41,FALSE)),IF($X$1=13,(VLOOKUP(B473,'X13'!$B:$AP,41,FALSE)),"B")))))))))))))))</f>
        <v xml:space="preserve"> </v>
      </c>
      <c r="E473" s="182" t="str">
        <f ca="1">IF(ISERROR(IF($X$1=1,(VLOOKUP(B473,'X1'!$B:$AP,7,FALSE)),IF($X$1=2,(VLOOKUP(B473,'X2'!$B:$AP,7,FALSE)),IF($X$1=3,(VLOOKUP(B473,'X3'!$B:$AP,7,FALSE)),IF($X$1=4,(VLOOKUP(B473,'X4'!$B:$AP,7,FALSE)),IF($X$1=5,(VLOOKUP(B473,'X5'!$B:$AP,7,FALSE)),IF($X$1=6,(VLOOKUP(B473,'X6'!$B:$AP,7,FALSE)),IF($X$1=7,(VLOOKUP(B473,'X7'!$B:$AP,7,FALSE)),IF($X$1=8,(VLOOKUP(B473,'X8'!$B:$AP,7,FALSE)),IF($X$1=9,(VLOOKUP(B473,'X9'!$B:$AP,7,FALSE)),IF($X$1=10,(VLOOKUP(B473,'X10'!$B:$AP,7,FALSE)),IF($X$1=11,(VLOOKUP(B473,'X11'!$B:$AP,7,FALSE)),IF($X$1=12,(VLOOKUP(B473,'X12'!$B:$AP,7,FALSE)),IF($X$1=13,(VLOOKUP(B473,'X13'!$B:$AP,7,FALSE)),"B"))))))))))))))=TRUE," ",(IF($X$1=1,(VLOOKUP(B473,'X1'!$B:$AP,7,FALSE)),IF($X$1=2,(VLOOKUP(B473,'X2'!$B:$AP,7,FALSE)),IF($X$1=3,(VLOOKUP(B473,'X3'!$B:$AP,7,FALSE)),IF($X$1=4,(VLOOKUP(B473,'X4'!$B:$AP,7,FALSE)),IF($X$1=5,(VLOOKUP(B473,'X5'!$B:$AP,7,FALSE)),IF($X$1=6,(VLOOKUP(B473,'X6'!$B:$AP,7,FALSE)),IF($X$1=7,(VLOOKUP(B473,'X7'!$B:$AP,7,FALSE)),IF($X$1=8,(VLOOKUP(B473,'X8'!$B:$AP,7,FALSE)),IF($X$1=9,(VLOOKUP(B473,'X9'!$B:$AP,7,FALSE)),IF($X$1=10,(VLOOKUP(B473,'X10'!$B:$AP,7,FALSE)),IF($X$1=11,(VLOOKUP(B473,'X11'!$B:$AP,7,FALSE)),IF($X$1=12,(VLOOKUP(B473,'X12'!$B:$AP,7,FALSE)),IF($X$1=13,(VLOOKUP(B473,'X13'!$B:$AP,7,FALSE)),"B")))))))))))))))</f>
        <v xml:space="preserve"> </v>
      </c>
      <c r="F473" s="182" t="str">
        <f ca="1">IF(ISERROR(IF((IF($X$1=1,(VLOOKUP(B473,'X1'!$B:$AO,6,FALSE)),(IF($X$1=2,(VLOOKUP(B473,'X2'!$B:$AO,6,FALSE)),(IF($X$1=3,(VLOOKUP(B473,'X3'!$B:$AO,6,FALSE)),(IF($X$1=4,(VLOOKUP(B473,'X4'!$B:$AO,6,FALSE)),(IF($X$1=5,(VLOOKUP(B473,'X5'!$B:$AO,6,FALSE)),(IF($X$1=6,(VLOOKUP(B473,'X6'!$B:$AO,6,FALSE)),(IF($X$1=7,(VLOOKUP(B473,'X7'!$B:$AO,6,FALSE)),(IF($X$1=8,(VLOOKUP(B473,'X8'!$B:$AO,6,FALSE)),(IF($X$1=9,(VLOOKUP(B473,'X9'!$B:$AO,6,FALSE)),(IF($X$1=10,(VLOOKUP(B473,'X10'!$B:$AO,6,FALSE)),(IF($X$1=11,(VLOOKUP(B473,'X11'!$B:$AO,6,FALSE)),(IF($X$1=12,(VLOOKUP(B473,'X12'!$B:$AO,6,FALSE)),(VLOOKUP(B473,'X13'!$B:$AO,6,FALSE))))))))))))))))))))))))))=$V$1," ",(IF($X$1=1,(VLOOKUP(B473,'X1'!$B:$AO,6,FALSE)),(IF($X$1=2,(VLOOKUP(B473,'X2'!$B:$AO,6,FALSE)),(IF($X$1=3,(VLOOKUP(B473,'X3'!$B:$AO,6,FALSE)),(IF($X$1=4,(VLOOKUP(B473,'X4'!$B:$AO,6,FALSE)),(IF($X$1=5,(VLOOKUP(B473,'X5'!$B:$AO,6,FALSE)),(IF($X$1=6,(VLOOKUP(B473,'X6'!$B:$AO,6,FALSE)),(IF($X$1=7,(VLOOKUP(B473,'X7'!$B:$AO,6,FALSE)),(IF($X$1=8,(VLOOKUP(B473,'X8'!$B:$AO,6,FALSE)),(IF($X$1=9,(VLOOKUP(B473,'X9'!$B:$AO,6,FALSE)),(IF($X$1=10,(VLOOKUP(B473,'X10'!$B:$AO,6,FALSE)),(IF($X$1=11,(VLOOKUP(B473,'X11'!$B:$AO,6,FALSE)),(IF($X$1=12,(VLOOKUP(B473,'X12'!$B:$AO,6,FALSE)),(VLOOKUP(B473,'X13'!$B:$AO,6,FALSE))))))))))))))))))))))))))))=TRUE," ",(IF((IF($X$1=1,(VLOOKUP(B473,'X1'!$B:$AO,6,FALSE)),(IF($X$1=2,(VLOOKUP(B473,'X2'!$B:$AO,6,FALSE)),(IF($X$1=3,(VLOOKUP(B473,'X3'!$B:$AO,6,FALSE)),(IF($X$1=4,(VLOOKUP(B473,'X4'!$B:$AO,6,FALSE)),(IF($X$1=5,(VLOOKUP(B473,'X5'!$B:$AO,6,FALSE)),(IF($X$1=6,(VLOOKUP(B473,'X6'!$B:$AO,6,FALSE)),(IF($X$1=7,(VLOOKUP(B473,'X7'!$B:$AO,6,FALSE)),(IF($X$1=8,(VLOOKUP(B473,'X8'!$B:$AO,6,FALSE)),(IF($X$1=9,(VLOOKUP(B473,'X9'!$B:$AO,6,FALSE)),(IF($X$1=10,(VLOOKUP(B473,'X10'!$B:$AO,6,FALSE)),(IF($X$1=11,(VLOOKUP(B473,'X11'!$B:$AO,6,FALSE)),(IF($X$1=12,(VLOOKUP(B473,'X12'!$B:$AO,6,FALSE)),(VLOOKUP(B473,'X13'!$B:$AO,6,FALSE))))))))))))))))))))))))))=$V$1," ",(IF($X$1=1,(VLOOKUP(B473,'X1'!$B:$AO,6,FALSE)),(IF($X$1=2,(VLOOKUP(B473,'X2'!$B:$AO,6,FALSE)),(IF($X$1=3,(VLOOKUP(B473,'X3'!$B:$AO,6,FALSE)),(IF($X$1=4,(VLOOKUP(B473,'X4'!$B:$AO,6,FALSE)),(IF($X$1=5,(VLOOKUP(B473,'X5'!$B:$AO,6,FALSE)),(IF($X$1=6,(VLOOKUP(B473,'X6'!$B:$AO,6,FALSE)),(IF($X$1=7,(VLOOKUP(B473,'X7'!$B:$AO,6,FALSE)),(IF($X$1=8,(VLOOKUP(B473,'X8'!$B:$AO,6,FALSE)),(IF($X$1=9,(VLOOKUP(B473,'X9'!$B:$AO,6,FALSE)),(IF($X$1=10,(VLOOKUP(B473,'X10'!$B:$AO,6,FALSE)),(IF($X$1=11,(VLOOKUP(B473,'X11'!$B:$AO,6,FALSE)),(IF($X$1=12,(VLOOKUP(B473,'X12'!$B:$AO,6,FALSE)),(VLOOKUP(B473,'X13'!$B:$AO,6,FALSE)))))))))))))))))))))))))))))</f>
        <v xml:space="preserve"> </v>
      </c>
      <c r="G473" s="182" t="str">
        <f ca="1">IF(ISERROR(IF($X$1=1,(VLOOKUP(B473,'X1'!$B:$AZ,44,FALSE)),IF($X$1=2,(VLOOKUP(B473,'X2'!$B:$AZ,44,FALSE)),IF($X$1=3,(VLOOKUP(B473,'X3'!$B:$AZ,44,FALSE)),IF($X$1=4,(VLOOKUP(B473,'X4'!$B:$AZ,44,FALSE)),IF($X$1=5,(VLOOKUP(B473,'X5'!$B:$AZ,44,FALSE)),IF($X$1=6,(VLOOKUP(B473,'X6'!$B:$AZ,44,FALSE)),IF($X$1=7,(VLOOKUP(B473,'X7'!$B:$AZ,44,FALSE)),IF($X$1=8,(VLOOKUP(B473,'X8'!$B:$AZ,44,FALSE)),IF($X$1=9,(VLOOKUP(B473,'X9'!$B:$AZ,44,FALSE)),IF($X$1=10,(VLOOKUP(B473,'X10'!$B:$AZ,44,FALSE)),IF($X$1=11,(VLOOKUP(B473,'X11'!$B:$AZ,44,FALSE)),IF($X$1=12,(VLOOKUP(B473,'X12'!$B:$AZ,44,FALSE)),IF($X$1=13,(VLOOKUP(B473,'X13'!$B:$AZ,44,FALSE)),"B"))))))))))))))=TRUE," ",(IF($X$1=1,(VLOOKUP(B473,'X1'!$B:$AZ,44,FALSE)),IF($X$1=2,(VLOOKUP(B473,'X2'!$B:$AZ,44,FALSE)),IF($X$1=3,(VLOOKUP(B473,'X3'!$B:$AZ,44,FALSE)),IF($X$1=4,(VLOOKUP(B473,'X4'!$B:$AZ,44,FALSE)),IF($X$1=5,(VLOOKUP(B473,'X5'!$B:$AZ,44,FALSE)),IF($X$1=6,(VLOOKUP(B473,'X6'!$B:$AZ,44,FALSE)),IF($X$1=7,(VLOOKUP(B473,'X7'!$B:$AZ,44,FALSE)),IF($X$1=8,(VLOOKUP(B473,'X8'!$B:$AZ,44,FALSE)),IF($X$1=9,(VLOOKUP(B473,'X9'!$B:$AZ,44,FALSE)),IF($X$1=10,(VLOOKUP(B473,'X10'!$B:$AZ,44,FALSE)),IF($X$1=11,(VLOOKUP(B473,'X11'!$B:$AZ,44,FALSE)),IF($X$1=12,(VLOOKUP(B473,'X12'!$B:$AZ,44,FALSE)),IF($X$1=13,(VLOOKUP(B473,'X13'!$B:$AZ,44,FALSE)),"B")))))))))))))))</f>
        <v xml:space="preserve"> </v>
      </c>
      <c r="H473" s="182" t="str">
        <f ca="1">IF(ISERROR(IF($X$1=1,(VLOOKUP(B473,'X1'!$B:$AZ,8,FALSE)),IF($X$1=2,(VLOOKUP(B473,'X2'!$B:$AZ,8,FALSE)),IF($X$1=3,(VLOOKUP(B473,'X3'!$B:$AZ,8,FALSE)),IF($X$1=4,(VLOOKUP(B473,'X4'!$B:$AZ,8,FALSE)),IF($X$1=5,(VLOOKUP(B473,'X5'!$B:$AZ,8,FALSE)),IF($X$1=6,(VLOOKUP(B473,'X6'!$B:$AZ,8,FALSE)),IF($X$1=7,(VLOOKUP(B473,'X7'!$B:$AZ,8,FALSE)),IF($X$1=8,(VLOOKUP(B473,'X8'!$B:$AZ,8,FALSE)),IF($X$1=9,(VLOOKUP(B473,'X9'!$B:$AZ,8,FALSE)),IF($X$1=10,(VLOOKUP(B473,'X10'!$B:$AZ,8,FALSE)),IF($X$1=11,(VLOOKUP(B473,'X11'!$B:$AZ,8,FALSE)),IF($X$1=12,(VLOOKUP(B473,'X12'!$B:$AZ,8,FALSE)),IF($X$1=13,(VLOOKUP(B473,'X13'!$B:$AZ,8,FALSE)),"B"))))))))))))))=TRUE," ",(IF($X$1=1,(VLOOKUP(B473,'X1'!$B:$AZ,8,FALSE)),IF($X$1=2,(VLOOKUP(B473,'X2'!$B:$AZ,8,FALSE)),IF($X$1=3,(VLOOKUP(B473,'X3'!$B:$AZ,8,FALSE)),IF($X$1=4,(VLOOKUP(B473,'X4'!$B:$AZ,8,FALSE)),IF($X$1=5,(VLOOKUP(B473,'X5'!$B:$AZ,8,FALSE)),IF($X$1=6,(VLOOKUP(B473,'X6'!$B:$AZ,8,FALSE)),IF($X$1=7,(VLOOKUP(B473,'X7'!$B:$AZ,8,FALSE)),IF($X$1=8,(VLOOKUP(B473,'X8'!$B:$AZ,8,FALSE)),IF($X$1=9,(VLOOKUP(B473,'X9'!$B:$AZ,8,FALSE)),IF($X$1=10,(VLOOKUP(B473,'X10'!$B:$AZ,8,FALSE)),IF($X$1=11,(VLOOKUP(B473,'X11'!$B:$AZ,8,FALSE)),IF($X$1=12,(VLOOKUP(B473,'X12'!$B:$AZ,8,FALSE)),IF($X$1=13,(VLOOKUP(B473,'X13'!$B:$AZ,8,FALSE)),"B")))))))))))))))</f>
        <v xml:space="preserve"> </v>
      </c>
      <c r="I473" s="183" t="str">
        <f ca="1">IF(ISERROR(IF($X$1=1,(VLOOKUP(B473,'X1'!$B:$AZ,2,FALSE)),IF($X$1=2,(VLOOKUP(B473,'X2'!$B:$AZ,2,FALSE)),IF($X$1=3,(VLOOKUP(B473,'X3'!$B:$AZ,2,FALSE)),IF($X$1=4,(VLOOKUP(B473,'X4'!$B:$AZ,2,FALSE)),IF($X$1=5,(VLOOKUP(B473,'X5'!$B:$AZ,2,FALSE)),IF($X$1=6,(VLOOKUP(B473,'X6'!$B:$AZ,2,FALSE)),IF($X$1=7,(VLOOKUP(B473,'X7'!$B:$AZ,2,FALSE)),IF($X$1=8,(VLOOKUP(B473,'X8'!$B:$AZ,2,FALSE)),IF($X$1=9,(VLOOKUP(B473,'X9'!$B:$AZ,2,FALSE)),IF($X$1=10,(VLOOKUP(B473,'X10'!$B:$AZ,2,FALSE)),IF($X$1=11,(VLOOKUP(B473,'X11'!$B:$AZ,2,FALSE)),IF($X$1=12,(VLOOKUP(B473,'X12'!$B:$AZ,2,FALSE)),IF($X$1=13,(VLOOKUP(B473,'X13'!$B:$AZ,2,FALSE)),"B"))))))))))))))=TRUE," ",(IF($X$1=1,(VLOOKUP(B473,'X1'!$B:$AZ,2,FALSE)),IF($X$1=2,(VLOOKUP(B473,'X2'!$B:$AZ,2,FALSE)),IF($X$1=3,(VLOOKUP(B473,'X3'!$B:$AZ,2,FALSE)),IF($X$1=4,(VLOOKUP(B473,'X4'!$B:$AZ,2,FALSE)),IF($X$1=5,(VLOOKUP(B473,'X5'!$B:$AZ,2,FALSE)),IF($X$1=6,(VLOOKUP(B473,'X6'!$B:$AZ,2,FALSE)),IF($X$1=7,(VLOOKUP(B473,'X7'!$B:$AZ,2,FALSE)),IF($X$1=8,(VLOOKUP(B473,'X8'!$B:$AZ,2,FALSE)),IF($X$1=9,(VLOOKUP(B473,'X9'!$B:$AZ,2,FALSE)),IF($X$1=10,(VLOOKUP(B473,'X10'!$B:$AZ,2,FALSE)),IF($X$1=11,(VLOOKUP(B473,'X11'!$B:$AZ,2,FALSE)),IF($X$1=12,(VLOOKUP(B473,'X12'!$B:$AZ,2,FALSE)),IF($X$1=13,(VLOOKUP(B473,'X13'!$B:$AZ,2,FALSE)),"B")))))))))))))))</f>
        <v xml:space="preserve"> </v>
      </c>
      <c r="J473" s="183" t="str">
        <f ca="1">IF(ISERROR(IF($X$1=1,(VLOOKUP(B473,'X1'!$B:$AZ,3,FALSE)),IF($X$1=2,(VLOOKUP(B473,'X2'!$B:$AZ,3,FALSE)),IF($X$1=3,(VLOOKUP(B473,'X3'!$B:$AZ,3,FALSE)),IF($X$1=4,(VLOOKUP(B473,'X4'!$B:$AZ,3,FALSE)),IF($X$1=5,(VLOOKUP(B473,'X5'!$B:$AZ,3,FALSE)),IF($X$1=6,(VLOOKUP(B473,'X6'!$B:$AZ,3,FALSE)),IF($X$1=7,(VLOOKUP(B473,'X7'!$B:$AZ,3,FALSE)),IF($X$1=8,(VLOOKUP(B473,'X8'!$B:$AZ,3,FALSE)),IF($X$1=9,(VLOOKUP(B473,'X9'!$B:$AZ,3,FALSE)),IF($X$1=10,(VLOOKUP(B473,'X10'!$B:$AZ,3,FALSE)),IF($X$1=11,(VLOOKUP(B473,'X11'!$B:$AZ,3,FALSE)),IF($X$1=12,(VLOOKUP(B473,'X12'!$B:$AZ,3,FALSE)),IF($X$1=13,(VLOOKUP(B473,'X13'!$B:$AZ,3,FALSE)),"B"))))))))))))))=TRUE," ",(IF($X$1=1,(VLOOKUP(B473,'X1'!$B:$AZ,3,FALSE)),IF($X$1=2,(VLOOKUP(B473,'X2'!$B:$AZ,3,FALSE)),IF($X$1=3,(VLOOKUP(B473,'X3'!$B:$AZ,3,FALSE)),IF($X$1=4,(VLOOKUP(B473,'X4'!$B:$AZ,3,FALSE)),IF($X$1=5,(VLOOKUP(B473,'X5'!$B:$AZ,3,FALSE)),IF($X$1=6,(VLOOKUP(B473,'X6'!$B:$AZ,3,FALSE)),IF($X$1=7,(VLOOKUP(B473,'X7'!$B:$AZ,3,FALSE)),IF($X$1=8,(VLOOKUP(B473,'X8'!$B:$AZ,3,FALSE)),IF($X$1=9,(VLOOKUP(B473,'X9'!$B:$AZ,3,FALSE)),IF($X$1=10,(VLOOKUP(B473,'X10'!$B:$AZ,3,FALSE)),IF($X$1=11,(VLOOKUP(B473,'X11'!$B:$AZ,3,FALSE)),IF($X$1=12,(VLOOKUP(B473,'X12'!$B:$AZ,3,FALSE)),IF($X$1=13,(VLOOKUP(B473,'X13'!$B:$AZ,3,FALSE)),"B")))))))))))))))</f>
        <v xml:space="preserve"> </v>
      </c>
      <c r="K473" s="183" t="str">
        <f ca="1">IF(ISERROR(IF($X$1=1,(VLOOKUP(B473,'X1'!$B:$AZ,5,FALSE)),IF($X$1=2,(VLOOKUP(B473,'X2'!$B:$AZ,5,FALSE)),IF($X$1=3,(VLOOKUP(B473,'X3'!$B:$AZ,5,FALSE)),IF($X$1=4,(VLOOKUP(B473,'X4'!$B:$AZ,5,FALSE)),IF($X$1=5,(VLOOKUP(B473,'X5'!$B:$AZ,5,FALSE)),IF($X$1=6,(VLOOKUP(B473,'X6'!$B:$AZ,5,FALSE)),IF($X$1=7,(VLOOKUP(B473,'X7'!$B:$AZ,5,FALSE)),IF($X$1=8,(VLOOKUP(B473,'X8'!$B:$AZ,5,FALSE)),IF($X$1=9,(VLOOKUP(B473,'X9'!$B:$AZ,5,FALSE)),IF($X$1=10,(VLOOKUP(B473,'X10'!$B:$AZ,5,FALSE)),IF($X$1=11,(VLOOKUP(B473,'X11'!$B:$AZ,5,FALSE)),IF($X$1=12,(VLOOKUP(B473,'X12'!$B:$AZ,5,FALSE)),IF($X$1=13,(VLOOKUP(B473,'X13'!$B:$AZ,5,FALSE)),"B"))))))))))))))=TRUE," ",(IF($X$1=1,(VLOOKUP(B473,'X1'!$B:$AZ,5,FALSE)),IF($X$1=2,(VLOOKUP(B473,'X2'!$B:$AZ,5,FALSE)),IF($X$1=3,(VLOOKUP(B473,'X3'!$B:$AZ,5,FALSE)),IF($X$1=4,(VLOOKUP(B473,'X4'!$B:$AZ,5,FALSE)),IF($X$1=5,(VLOOKUP(B473,'X5'!$B:$AZ,5,FALSE)),IF($X$1=6,(VLOOKUP(B473,'X6'!$B:$AZ,5,FALSE)),IF($X$1=7,(VLOOKUP(B473,'X7'!$B:$AZ,5,FALSE)),IF($X$1=8,(VLOOKUP(B473,'X8'!$B:$AZ,5,FALSE)),IF($X$1=9,(VLOOKUP(B473,'X9'!$B:$AZ,5,FALSE)),IF($X$1=10,(VLOOKUP(B473,'X10'!$B:$AZ,5,FALSE)),IF($X$1=11,(VLOOKUP(B473,'X11'!$B:$AZ,5,FALSE)),IF($X$1=12,(VLOOKUP(B473,'X12'!$B:$AZ,5,FALSE)),IF($X$1=13,(VLOOKUP(B473,'X13'!$B:$AZ,5,FALSE)),"B")))))))))))))))</f>
        <v xml:space="preserve"> </v>
      </c>
      <c r="L473" s="184" t="str">
        <f ca="1">IF(ISERROR(IF($X$1=1,(VLOOKUP(B473,'X1'!$B:$AZ,9,FALSE)),IF($X$1=2,(VLOOKUP(B473,'X2'!$B:$AZ,9,FALSE)),IF($X$1=3,(VLOOKUP(B473,'X3'!$B:$AZ,9,FALSE)),IF($X$1=4,(VLOOKUP(B473,'X4'!$B:$AZ,9,FALSE)),IF($X$1=5,(VLOOKUP(B473,'X5'!$B:$AZ,9,FALSE)),IF($X$1=6,(VLOOKUP(B473,'X6'!$B:$AZ,9,FALSE)),IF($X$1=7,(VLOOKUP(B473,'X7'!$B:$AZ,9,FALSE)),IF($X$1=8,(VLOOKUP(B473,'X8'!$B:$AZ,9,FALSE)),IF($X$1=9,(VLOOKUP(B473,'X9'!$B:$AZ,9,FALSE)),IF($X$1=10,(VLOOKUP(B473,'X10'!$B:$AZ,9,FALSE)),IF($X$1=11,(VLOOKUP(B473,'X11'!$B:$AZ,9,FALSE)),IF($X$1=12,(VLOOKUP(B473,'X12'!$B:$AZ,9,FALSE)),IF($X$1=13,(VLOOKUP(B473,'X13'!$B:$AZ,9,FALSE)),"B"))))))))))))))=TRUE," ",(IF($X$1=1,(VLOOKUP(B473,'X1'!$B:$AZ,9,FALSE)),IF($X$1=2,(VLOOKUP(B473,'X2'!$B:$AZ,9,FALSE)),IF($X$1=3,(VLOOKUP(B473,'X3'!$B:$AZ,9,FALSE)),IF($X$1=4,(VLOOKUP(B473,'X4'!$B:$AZ,9,FALSE)),IF($X$1=5,(VLOOKUP(B473,'X5'!$B:$AZ,9,FALSE)),IF($X$1=6,(VLOOKUP(B473,'X6'!$B:$AZ,9,FALSE)),IF($X$1=7,(VLOOKUP(B473,'X7'!$B:$AZ,9,FALSE)),IF($X$1=8,(VLOOKUP(B473,'X8'!$B:$AZ,9,FALSE)),IF($X$1=9,(VLOOKUP(B473,'X9'!$B:$AZ,9,FALSE)),IF($X$1=10,(VLOOKUP(B473,'X10'!$B:$AZ,9,FALSE)),IF($X$1=11,(VLOOKUP(B473,'X11'!$B:$AZ,9,FALSE)),IF($X$1=12,(VLOOKUP(B473,'X12'!$B:$AZ,9,FALSE)),IF($X$1=13,(VLOOKUP(B473,'X13'!$B:$AZ,9,FALSE)),"B")))))))))))))))</f>
        <v xml:space="preserve"> </v>
      </c>
      <c r="M473" s="184" t="str">
        <f ca="1">IF(ISERROR(IF($X$1=1,(VLOOKUP(B473,'X1'!$B:$AZ,10,FALSE)),IF($X$1=2,(VLOOKUP(B473,'X2'!$B:$AZ,10,FALSE)),IF($X$1=3,(VLOOKUP(B473,'X3'!$B:$AZ,10,FALSE)),IF($X$1=4,(VLOOKUP(B473,'X4'!$B:$AZ,10,FALSE)),IF($X$1=5,(VLOOKUP(B473,'X5'!$B:$AZ,10,FALSE)),IF($X$1=6,(VLOOKUP(B473,'X6'!$B:$AZ,10,FALSE)),IF($X$1=7,(VLOOKUP(B473,'X7'!$B:$AZ,10,FALSE)),IF($X$1=8,(VLOOKUP(B473,'X8'!$B:$AZ,10,FALSE)),IF($X$1=9,(VLOOKUP(B473,'X9'!$B:$AZ,10,FALSE)),IF($X$1=10,(VLOOKUP(B473,'X10'!$B:$AZ,10,FALSE)),IF($X$1=11,(VLOOKUP(B473,'X11'!$B:$AZ,10,FALSE)),IF($X$1=12,(VLOOKUP(B473,'X12'!$B:$AZ,10,FALSE)),IF($X$1=13,(VLOOKUP(B473,'X13'!$B:$AZ,10,FALSE)),"B"))))))))))))))=TRUE," ",(IF($X$1=1,(VLOOKUP(B473,'X1'!$B:$AZ,10,FALSE)),IF($X$1=2,(VLOOKUP(B473,'X2'!$B:$AZ,10,FALSE)),IF($X$1=3,(VLOOKUP(B473,'X3'!$B:$AZ,10,FALSE)),IF($X$1=4,(VLOOKUP(B473,'X4'!$B:$AZ,10,FALSE)),IF($X$1=5,(VLOOKUP(B473,'X5'!$B:$AZ,10,FALSE)),IF($X$1=6,(VLOOKUP(B473,'X6'!$B:$AZ,10,FALSE)),IF($X$1=7,(VLOOKUP(B473,'X7'!$B:$AZ,10,FALSE)),IF($X$1=8,(VLOOKUP(B473,'X8'!$B:$AZ,10,FALSE)),IF($X$1=9,(VLOOKUP(B473,'X9'!$B:$AZ,10,FALSE)),IF($X$1=10,(VLOOKUP(B473,'X10'!$B:$AZ,10,FALSE)),IF($X$1=11,(VLOOKUP(B473,'X11'!$B:$AZ,10,FALSE)),IF($X$1=12,(VLOOKUP(B473,'X12'!$B:$AZ,10,FALSE)),IF($X$1=13,(VLOOKUP(B473,'X13'!$B:$AZ,10,FALSE)),"B")))))))))))))))</f>
        <v xml:space="preserve"> </v>
      </c>
      <c r="N473" s="185" t="str">
        <f ca="1">IF(ISERROR(IF($X$1=1,(VLOOKUP(B473,'X1'!$B:$AZ,45,FALSE)),IF($X$1=2,(VLOOKUP(B473,'X2'!$B:$AZ,45,FALSE)),IF($X$1=3,(VLOOKUP(B473,'X3'!$B:$AZ,45,FALSE)),IF($X$1=4,(VLOOKUP(B473,'X4'!$B:$AZ,45,FALSE)),IF($X$1=5,(VLOOKUP(B473,'X5'!$B:$AZ,45,FALSE)),IF($X$1=6,(VLOOKUP(B473,'X6'!$B:$AZ,45,FALSE)),IF($X$1=7,(VLOOKUP(B473,'X7'!$B:$AZ,45,FALSE)),IF($X$1=8,(VLOOKUP(B473,'X8'!$B:$AZ,45,FALSE)),IF($X$1=9,(VLOOKUP(B473,'X9'!$B:$AZ,45,FALSE)),IF($X$1=10,(VLOOKUP(B473,'X10'!$B:$AZ,45,FALSE)),IF($X$1=11,(VLOOKUP(B473,'X11'!$B:$AZ,45,FALSE)),IF($X$1=12,(VLOOKUP(B473,'X12'!$B:$AZ,45,FALSE)),IF($X$1=13,(VLOOKUP(B473,'X13'!$B:$AZ,45,FALSE)),"B"))))))))))))))=TRUE," ",(IF($X$1=1,(VLOOKUP(B473,'X1'!$B:$AZ,45,FALSE)),IF($X$1=2,(VLOOKUP(B473,'X2'!$B:$AZ,45,FALSE)),IF($X$1=3,(VLOOKUP(B473,'X3'!$B:$AZ,45,FALSE)),IF($X$1=4,(VLOOKUP(B473,'X4'!$B:$AZ,45,FALSE)),IF($X$1=5,(VLOOKUP(B473,'X5'!$B:$AZ,45,FALSE)),IF($X$1=6,(VLOOKUP(B473,'X6'!$B:$AZ,45,FALSE)),IF($X$1=7,(VLOOKUP(B473,'X7'!$B:$AZ,45,FALSE)),IF($X$1=8,(VLOOKUP(B473,'X8'!$B:$AZ,45,FALSE)),IF($X$1=9,(VLOOKUP(B473,'X9'!$B:$AZ,45,FALSE)),IF($X$1=10,(VLOOKUP(B473,'X10'!$B:$AZ,45,FALSE)),IF($X$1=11,(VLOOKUP(B473,'X11'!$B:$AZ,45,FALSE)),IF($X$1=12,(VLOOKUP(B473,'X12'!$B:$AZ,45,FALSE)),IF($X$1=13,(VLOOKUP(B473,'X13'!$B:$AZ,45,FALSE)),"B")))))))))))))))</f>
        <v xml:space="preserve"> </v>
      </c>
      <c r="O473" s="184" t="str">
        <f ca="1">IF(ISERROR(IF($X$1=1,(VLOOKUP(B473,'X1'!$B:$AZ,11,FALSE)),IF($X$1=2,(VLOOKUP(B473,'X2'!$B:$AZ,11,FALSE)),IF($X$1=3,(VLOOKUP(B473,'X3'!$B:$AZ,11,FALSE)),IF($X$1=4,(VLOOKUP(B473,'X4'!$B:$AZ,11,FALSE)),IF($X$1=5,(VLOOKUP(B473,'X5'!$B:$AZ,11,FALSE)),IF($X$1=6,(VLOOKUP(B473,'X6'!$B:$AZ,11,FALSE)),IF($X$1=7,(VLOOKUP(B473,'X7'!$B:$AZ,11,FALSE)),IF($X$1=8,(VLOOKUP(B473,'X8'!$B:$AZ,11,FALSE)),IF($X$1=9,(VLOOKUP(B473,'X9'!$B:$AZ,11,FALSE)),IF($X$1=10,(VLOOKUP(B473,'X10'!$B:$AZ,11,FALSE)),IF($X$1=11,(VLOOKUP(B473,'X11'!$B:$AZ,11,FALSE)),IF($X$1=12,(VLOOKUP(B473,'X12'!$B:$AZ,11,FALSE)),IF($X$1=13,(VLOOKUP(B473,'X13'!$B:$AZ,11,FALSE)),"B"))))))))))))))=TRUE," ",(IF($X$1=1,(VLOOKUP(B473,'X1'!$B:$AZ,11,FALSE)),IF($X$1=2,(VLOOKUP(B473,'X2'!$B:$AZ,11,FALSE)),IF($X$1=3,(VLOOKUP(B473,'X3'!$B:$AZ,11,FALSE)),IF($X$1=4,(VLOOKUP(B473,'X4'!$B:$AZ,11,FALSE)),IF($X$1=5,(VLOOKUP(B473,'X5'!$B:$AZ,11,FALSE)),IF($X$1=6,(VLOOKUP(B473,'X6'!$B:$AZ,11,FALSE)),IF($X$1=7,(VLOOKUP(B473,'X7'!$B:$AZ,11,FALSE)),IF($X$1=8,(VLOOKUP(B473,'X8'!$B:$AZ,11,FALSE)),IF($X$1=9,(VLOOKUP(B473,'X9'!$B:$AZ,11,FALSE)),IF($X$1=10,(VLOOKUP(B473,'X10'!$B:$AZ,11,FALSE)),IF($X$1=11,(VLOOKUP(B473,'X11'!$B:$AZ,11,FALSE)),IF($X$1=12,(VLOOKUP(B473,'X12'!$B:$AZ,11,FALSE)),IF($X$1=13,(VLOOKUP(B473,'X13'!$B:$AZ,11,FALSE)),"B")))))))))))))))</f>
        <v xml:space="preserve"> </v>
      </c>
      <c r="P473" s="184" t="str">
        <f ca="1">IF(ISERROR(IF($X$1=1,(VLOOKUP(B473,'X1'!$B:$AZ,12,FALSE)),IF($X$1=2,(VLOOKUP(B473,'X2'!$B:$AZ,12,FALSE)),IF($X$1=3,(VLOOKUP(B473,'X3'!$B:$AZ,12,FALSE)),IF($X$1=4,(VLOOKUP(B473,'X4'!$B:$AZ,12,FALSE)),IF($X$1=5,(VLOOKUP(B473,'X5'!$B:$AZ,12,FALSE)),IF($X$1=6,(VLOOKUP(B473,'X6'!$B:$AZ,12,FALSE)),IF($X$1=7,(VLOOKUP(B473,'X7'!$B:$AZ,12,FALSE)),IF($X$1=8,(VLOOKUP(B473,'X8'!$B:$AZ,12,FALSE)),IF($X$1=9,(VLOOKUP(B473,'X9'!$B:$AZ,12,FALSE)),IF($X$1=10,(VLOOKUP(B473,'X10'!$B:$AZ,12,FALSE)),IF($X$1=11,(VLOOKUP(B473,'X11'!$B:$AZ,12,FALSE)),IF($X$1=12,(VLOOKUP(B473,'X12'!$B:$AZ,12,FALSE)),IF($X$1=13,(VLOOKUP(B473,'X13'!$B:$AZ,12,FALSE)),"B"))))))))))))))=TRUE," ",(IF($X$1=1,(VLOOKUP(B473,'X1'!$B:$AZ,12,FALSE)),IF($X$1=2,(VLOOKUP(B473,'X2'!$B:$AZ,12,FALSE)),IF($X$1=3,(VLOOKUP(B473,'X3'!$B:$AZ,12,FALSE)),IF($X$1=4,(VLOOKUP(B473,'X4'!$B:$AZ,12,FALSE)),IF($X$1=5,(VLOOKUP(B473,'X5'!$B:$AZ,12,FALSE)),IF($X$1=6,(VLOOKUP(B473,'X6'!$B:$AZ,12,FALSE)),IF($X$1=7,(VLOOKUP(B473,'X7'!$B:$AZ,12,FALSE)),IF($X$1=8,(VLOOKUP(B473,'X8'!$B:$AZ,12,FALSE)),IF($X$1=9,(VLOOKUP(B473,'X9'!$B:$AZ,12,FALSE)),IF($X$1=10,(VLOOKUP(B473,'X10'!$B:$AZ,12,FALSE)),IF($X$1=11,(VLOOKUP(B473,'X11'!$B:$AZ,12,FALSE)),IF($X$1=12,(VLOOKUP(B473,'X12'!$B:$AZ,12,FALSE)),IF($X$1=13,(VLOOKUP(B473,'X13'!$B:$AZ,12,FALSE)),"B")))))))))))))))</f>
        <v xml:space="preserve"> </v>
      </c>
      <c r="Q473" s="185" t="str">
        <f ca="1">IF(ISERROR(IF($X$1=1,(VLOOKUP(B473,'X1'!$B:$AZ,46,FALSE)),IF($X$1=2,(VLOOKUP(B473,'X2'!$B:$AZ,46,FALSE)),IF($X$1=3,(VLOOKUP(B473,'X3'!$B:$AZ,46,FALSE)),IF($X$1=4,(VLOOKUP(B473,'X4'!$B:$AZ,46,FALSE)),IF($X$1=5,(VLOOKUP(B473,'X5'!$B:$AZ,46,FALSE)),IF($X$1=6,(VLOOKUP(B473,'X6'!$B:$AZ,46,FALSE)),IF($X$1=7,(VLOOKUP(B473,'X7'!$B:$AZ,46,FALSE)),IF($X$1=8,(VLOOKUP(B473,'X8'!$B:$AZ,46,FALSE)),IF($X$1=9,(VLOOKUP(B473,'X9'!$B:$AZ,46,FALSE)),IF($X$1=10,(VLOOKUP(B473,'X10'!$B:$AZ,46,FALSE)),IF($X$1=11,(VLOOKUP(B473,'X11'!$B:$AZ,46,FALSE)),IF($X$1=12,(VLOOKUP(B473,'X12'!$B:$AZ,46,FALSE)),IF($X$1=13,(VLOOKUP(B473,'X13'!$B:$AZ,46,FALSE)),"B"))))))))))))))=TRUE," ",(IF($X$1=1,(VLOOKUP(B473,'X1'!$B:$AZ,46,FALSE)),IF($X$1=2,(VLOOKUP(B473,'X2'!$B:$AZ,46,FALSE)),IF($X$1=3,(VLOOKUP(B473,'X3'!$B:$AZ,46,FALSE)),IF($X$1=4,(VLOOKUP(B473,'X4'!$B:$AZ,46,FALSE)),IF($X$1=5,(VLOOKUP(B473,'X5'!$B:$AZ,46,FALSE)),IF($X$1=6,(VLOOKUP(B473,'X6'!$B:$AZ,46,FALSE)),IF($X$1=7,(VLOOKUP(B473,'X7'!$B:$AZ,46,FALSE)),IF($X$1=8,(VLOOKUP(B473,'X8'!$B:$AZ,46,FALSE)),IF($X$1=9,(VLOOKUP(B473,'X9'!$B:$AZ,46,FALSE)),IF($X$1=10,(VLOOKUP(B473,'X10'!$B:$AZ,46,FALSE)),IF($X$1=11,(VLOOKUP(B473,'X11'!$B:$AZ,46,FALSE)),IF($X$1=12,(VLOOKUP(B473,'X12'!$B:$AZ,46,FALSE)),IF($X$1=13,(VLOOKUP(B473,'X13'!$B:$AZ,46,FALSE)),"B")))))))))))))))</f>
        <v xml:space="preserve"> </v>
      </c>
      <c r="R473" s="185" t="str">
        <f ca="1">IF(ISERROR(IF($X$1=1,(VLOOKUP(B473,'X1'!$B:$AZ,15,FALSE)),IF($X$1=2,(VLOOKUP(B473,'X2'!$B:$AZ,15,FALSE)),IF($X$1=3,(VLOOKUP(B473,'X3'!$B:$AZ,15,FALSE)),IF($X$1=4,(VLOOKUP(B473,'X4'!$B:$AZ,15,FALSE)),IF($X$1=5,(VLOOKUP(B473,'X5'!$B:$AZ,15,FALSE)),IF($X$1=6,(VLOOKUP(B473,'X6'!$B:$AZ,15,FALSE)),IF($X$1=7,(VLOOKUP(B473,'X7'!$B:$AZ,15,FALSE)),IF($X$1=8,(VLOOKUP(B473,'X8'!$B:$AZ,15,FALSE)),IF($X$1=9,(VLOOKUP(B473,'X9'!$B:$AZ,15,FALSE)),IF($X$1=10,(VLOOKUP(B473,'X10'!$B:$AZ,15,FALSE)),IF($X$1=11,(VLOOKUP(B473,'X11'!$B:$AZ,15,FALSE)),IF($X$1=12,(VLOOKUP(B473,'X12'!$B:$AZ,15,FALSE)),IF($X$1=13,(VLOOKUP(B473,'X13'!$B:$AZ,15,FALSE)),"B"))))))))))))))=TRUE," ",(IF($X$1=1,(VLOOKUP(B473,'X1'!$B:$AZ,15,FALSE)),IF($X$1=2,(VLOOKUP(B473,'X2'!$B:$AZ,15,FALSE)),IF($X$1=3,(VLOOKUP(B473,'X3'!$B:$AZ,15,FALSE)),IF($X$1=4,(VLOOKUP(B473,'X4'!$B:$AZ,15,FALSE)),IF($X$1=5,(VLOOKUP(B473,'X5'!$B:$AZ,15,FALSE)),IF($X$1=6,(VLOOKUP(B473,'X6'!$B:$AZ,15,FALSE)),IF($X$1=7,(VLOOKUP(B473,'X7'!$B:$AZ,15,FALSE)),IF($X$1=8,(VLOOKUP(B473,'X8'!$B:$AZ,15,FALSE)),IF($X$1=9,(VLOOKUP(B473,'X9'!$B:$AZ,15,FALSE)),IF($X$1=10,(VLOOKUP(B473,'X10'!$B:$AZ,15,FALSE)),IF($X$1=11,(VLOOKUP(B473,'X11'!$B:$AZ,15,FALSE)),IF($X$1=12,(VLOOKUP(B473,'X12'!$B:$AZ,15,FALSE)),IF($X$1=13,(VLOOKUP(B473,'X13'!$B:$AZ,15,FALSE)),"B")))))))))))))))</f>
        <v xml:space="preserve"> </v>
      </c>
      <c r="S473" s="185" t="str">
        <f ca="1">IF(ISERROR(IF((IF($X$1=1,(VLOOKUP(B473,'X1'!$B:$AZ,14,FALSE)),(IF($X$1=2,(VLOOKUP(B473,'X2'!$B:$AZ,14,FALSE)),(IF($X$1=3,(VLOOKUP(B473,'X3'!$B:$AZ,14,FALSE)),(IF($X$1=4,(VLOOKUP(B473,'X4'!$B:$AZ,14,FALSE)),(IF($X$1=5,(VLOOKUP(B473,'X5'!$B:$AZ,14,FALSE)),(IF($X$1=6,(VLOOKUP(B473,'X6'!$B:$AZ,14,FALSE)),(IF($X$1=7,(VLOOKUP(B473,'X7'!$B:$AZ,14,FALSE)),(IF($X$1=8,(VLOOKUP(B473,'X8'!$B:$AZ,14,FALSE)),(IF($X$1=9,(VLOOKUP(B473,'X9'!$B:$AZ,14,FALSE)),(IF($X$1=10,(VLOOKUP(B473,'X10'!$B:$AZ,14,FALSE)),(IF($X$1=11,(VLOOKUP(B473,'X11'!$B:$AZ,14,FALSE)),(IF($X$1=12,(VLOOKUP(B473,'X12'!$B:$AZ,14,FALSE)),(VLOOKUP(B473,'X13'!$B:$AZ,14,FALSE))))))))))))))))))))))))))=$V$1," ",(IF($X$1=1,(VLOOKUP(B473,'X1'!$B:$AZ,14,FALSE)),(IF($X$1=2,(VLOOKUP(B473,'X2'!$B:$AZ,14,FALSE)),(IF($X$1=3,(VLOOKUP(B473,'X3'!$B:$AZ,14,FALSE)),(IF($X$1=4,(VLOOKUP(B473,'X4'!$B:$AZ,14,FALSE)),(IF($X$1=5,(VLOOKUP(B473,'X5'!$B:$AZ,14,FALSE)),(IF($X$1=6,(VLOOKUP(B473,'X6'!$B:$AZ,14,FALSE)),(IF($X$1=7,(VLOOKUP(B473,'X7'!$B:$AZ,14,FALSE)),(IF($X$1=8,(VLOOKUP(B473,'X8'!$B:$AZ,14,FALSE)),(IF($X$1=9,(VLOOKUP(B473,'X9'!$B:$AZ,14,FALSE)),(IF($X$1=10,(VLOOKUP(B473,'X10'!$B:$AZ,14,FALSE)),(IF($X$1=11,(VLOOKUP(B473,'X11'!$B:$AZ,14,FALSE)),(IF($X$1=12,(VLOOKUP(B473,'X12'!$B:$AZ,14,FALSE)),(VLOOKUP(B473,'X13'!$B:$AZ,14,FALSE))))))))))))))))))))))))))))=TRUE," ",(IF((IF($X$1=1,(VLOOKUP(B473,'X1'!$B:$AZ,14,FALSE)),(IF($X$1=2,(VLOOKUP(B473,'X2'!$B:$AZ,14,FALSE)),(IF($X$1=3,(VLOOKUP(B473,'X3'!$B:$AZ,14,FALSE)),(IF($X$1=4,(VLOOKUP(B473,'X4'!$B:$AZ,14,FALSE)),(IF($X$1=5,(VLOOKUP(B473,'X5'!$B:$AZ,14,FALSE)),(IF($X$1=6,(VLOOKUP(B473,'X6'!$B:$AZ,14,FALSE)),(IF($X$1=7,(VLOOKUP(B473,'X7'!$B:$AZ,14,FALSE)),(IF($X$1=8,(VLOOKUP(B473,'X8'!$B:$AZ,14,FALSE)),(IF($X$1=9,(VLOOKUP(B473,'X9'!$B:$AZ,14,FALSE)),(IF($X$1=10,(VLOOKUP(B473,'X10'!$B:$AZ,14,FALSE)),(IF($X$1=11,(VLOOKUP(B473,'X11'!$B:$AZ,14,FALSE)),(IF($X$1=12,(VLOOKUP(B473,'X12'!$B:$AZ,14,FALSE)),(VLOOKUP(B473,'X13'!$B:$AZ,14,FALSE))))))))))))))))))))))))))=$V$1," ",(IF($X$1=1,(VLOOKUP(B473,'X1'!$B:$AZ,14,FALSE)),(IF($X$1=2,(VLOOKUP(B473,'X2'!$B:$AZ,14,FALSE)),(IF($X$1=3,(VLOOKUP(B473,'X3'!$B:$AZ,14,FALSE)),(IF($X$1=4,(VLOOKUP(B473,'X4'!$B:$AZ,14,FALSE)),(IF($X$1=5,(VLOOKUP(B473,'X5'!$B:$AZ,14,FALSE)),(IF($X$1=6,(VLOOKUP(B473,'X6'!$B:$AZ,14,FALSE)),(IF($X$1=7,(VLOOKUP(B473,'X7'!$B:$AZ,14,FALSE)),(IF($X$1=8,(VLOOKUP(B473,'X8'!$B:$AZ,14,FALSE)),(IF($X$1=9,(VLOOKUP(B473,'X9'!$B:$AZ,14,FALSE)),(IF($X$1=10,(VLOOKUP(B473,'X10'!$B:$AZ,14,FALSE)),(IF($X$1=11,(VLOOKUP(B473,'X11'!$B:$AZ,14,FALSE)),(IF($X$1=12,(VLOOKUP(B473,'X12'!$B:$AZ,14,FALSE)),(VLOOKUP(B473,'X13'!$B:$AZ,14,FALSE)))))))))))))))))))))))))))))</f>
        <v xml:space="preserve"> </v>
      </c>
    </row>
    <row r="474" spans="1:19" ht="14.1" customHeight="1" x14ac:dyDescent="0.2">
      <c r="A474" s="156" t="s">
        <v>1058</v>
      </c>
      <c r="B474" s="122" t="str">
        <f>IF(ISERROR(IF($U$16=1,(VLOOKUP(A474,$AC$89:$AH$125,2,FALSE)),IF((IF($X$1=1,'X1'!B433,(IF($X$1=2,'X2'!B433,(IF($X$1=3,'X3'!B433,(IF($X$1=4,'X4'!B433,(IF($X$1=5,'X5'!B433,(IF($X$1=6,'X6'!B433,(IF($X$1=7,'X7'!B433,(IF($X$1=8,'X8'!B433,(IF($X$1=9,'X9'!B433,(IF($X$1=10,'X10'!B433,(IF($X$1=11,'X11'!B433,(IF($X$1=12,'X12'!B433,'X13'!B433))))))))))))))))))))))))="","",(IF($X$1=1,'X1'!B433,(IF($X$1=2,'X2'!B433,(IF($X$1=3,'X3'!B433,(IF($X$1=4,'X4'!B433,(IF($X$1=5,'X5'!B433,(IF($X$1=6,'X6'!B433,(IF($X$1=7,'X7'!B433,(IF($X$1=8,'X8'!B433,(IF($X$1=9,'X9'!B433,(IF($X$1=10,'X10'!B433,(IF($X$1=11,'X11'!B433,(IF($X$1=12,'X12'!B433,'X13'!B433)))))))))))))))))))))))))))=TRUE," ",(IF($U$16=1,(VLOOKUP(A474,$AC$89:$AH$125,2,FALSE)),IF((IF($X$1=1,'X1'!B433,(IF($X$1=2,'X2'!B433,(IF($X$1=3,'X3'!B433,(IF($X$1=4,'X4'!B433,(IF($X$1=5,'X5'!B433,(IF($X$1=6,'X6'!B433,(IF($X$1=7,'X7'!B433,(IF($X$1=8,'X8'!B433,(IF($X$1=9,'X9'!B433,(IF($X$1=10,'X10'!B433,(IF($X$1=11,'X11'!B433,(IF($X$1=12,'X12'!B433,'X13'!B433))))))))))))))))))))))))="","",(IF($X$1=1,'X1'!B433,(IF($X$1=2,'X2'!B433,(IF($X$1=3,'X3'!B433,(IF($X$1=4,'X4'!B433,(IF($X$1=5,'X5'!B433,(IF($X$1=6,'X6'!B433,(IF($X$1=7,'X7'!B433,(IF($X$1=8,'X8'!B433,(IF($X$1=9,'X9'!B433,(IF($X$1=10,'X10'!B433,(IF($X$1=11,'X11'!B433,(IF($X$1=12,'X12'!B433,'X13'!B433))))))))))))))))))))))))))))</f>
        <v/>
      </c>
      <c r="C474" s="181" t="str">
        <f ca="1">IF(ISERROR(IF($X$1=1,(VLOOKUP(B474,'X1'!$B:$AZ,47,FALSE)),IF($X$1=2,(VLOOKUP(B474,'X2'!$B:$AZ,47,FALSE)),IF($X$1=3,(VLOOKUP(B474,'X3'!$B:$AZ,47,FALSE)),IF($X$1=4,(VLOOKUP(B474,'X4'!$B:$AZ,47,FALSE)),IF($X$1=5,(VLOOKUP(B474,'X5'!$B:$AZ,47,FALSE)),IF($X$1=6,(VLOOKUP(B474,'X6'!$B:$AZ,47,FALSE)),IF($X$1=7,(VLOOKUP(B474,'X7'!$B:$AZ,47,FALSE)),IF($X$1=8,(VLOOKUP(B474,'X8'!$B:$AZ,47,FALSE)),IF($X$1=9,(VLOOKUP(B474,'X9'!$B:$AZ,47,FALSE)),IF($X$1=10,(VLOOKUP(B474,'X10'!$B:$AZ,47,FALSE)),IF($X$1=11,(VLOOKUP(B474,'X11'!$B:$AZ,47,FALSE)),IF($X$1=12,(VLOOKUP(B474,'X12'!$B:$AZ,47,FALSE)),IF($X$1=13,(VLOOKUP(B474,'X13'!$B:$AZ,47,FALSE)),"B"))))))))))))))=TRUE," ",(IF($X$1=1,(VLOOKUP(B474,'X1'!$B:$AZ,47,FALSE)),IF($X$1=2,(VLOOKUP(B474,'X2'!$B:$AZ,47,FALSE)),IF($X$1=3,(VLOOKUP(B474,'X3'!$B:$AZ,47,FALSE)),IF($X$1=4,(VLOOKUP(B474,'X4'!$B:$AZ,47,FALSE)),IF($X$1=5,(VLOOKUP(B474,'X5'!$B:$AZ,47,FALSE)),IF($X$1=6,(VLOOKUP(B474,'X6'!$B:$AZ,47,FALSE)),IF($X$1=7,(VLOOKUP(B474,'X7'!$B:$AZ,47,FALSE)),IF($X$1=8,(VLOOKUP(B474,'X8'!$B:$AZ,47,FALSE)),IF($X$1=9,(VLOOKUP(B474,'X9'!$B:$AZ,47,FALSE)),IF($X$1=10,(VLOOKUP(B474,'X10'!$B:$AZ,47,FALSE)),IF($X$1=11,(VLOOKUP(B474,'X11'!$B:$AZ,47,FALSE)),IF($X$1=12,(VLOOKUP(B474,'X12'!$B:$AZ,47,FALSE)),IF($X$1=13,(VLOOKUP(B474,'X13'!$B:$AZ,47,FALSE)),"B")))))))))))))))</f>
        <v xml:space="preserve"> </v>
      </c>
      <c r="D474" s="181" t="str">
        <f ca="1">IF(ISERROR(IF($X$1=1,(VLOOKUP(B474,'X1'!$B:$AP,41,FALSE)),IF($X$1=2,(VLOOKUP(B474,'X2'!$B:$AP,41,FALSE)),IF($X$1=3,(VLOOKUP(B474,'X3'!$B:$AP,41,FALSE)),IF($X$1=4,(VLOOKUP(B474,'X4'!$B:$AP,41,FALSE)),IF($X$1=5,(VLOOKUP(B474,'X5'!$B:$AP,41,FALSE)),IF($X$1=6,(VLOOKUP(B474,'X6'!$B:$AP,41,FALSE)),IF($X$1=7,(VLOOKUP(B474,'X7'!$B:$AP,41,FALSE)),IF($X$1=8,(VLOOKUP(B474,'X8'!$B:$AP,41,FALSE)),IF($X$1=9,(VLOOKUP(B474,'X9'!$B:$AP,41,FALSE)),IF($X$1=10,(VLOOKUP(B474,'X10'!$B:$AP,41,FALSE)),IF($X$1=11,(VLOOKUP(B474,'X11'!$B:$AP,41,FALSE)),IF($X$1=12,(VLOOKUP(B474,'X12'!$B:$AP,41,FALSE)),IF($X$1=13,(VLOOKUP(B474,'X13'!$B:$AP,41,FALSE)),"B"))))))))))))))=TRUE," ",(IF($X$1=1,(VLOOKUP(B474,'X1'!$B:$AP,41,FALSE)),IF($X$1=2,(VLOOKUP(B474,'X2'!$B:$AP,41,FALSE)),IF($X$1=3,(VLOOKUP(B474,'X3'!$B:$AP,41,FALSE)),IF($X$1=4,(VLOOKUP(B474,'X4'!$B:$AP,41,FALSE)),IF($X$1=5,(VLOOKUP(B474,'X5'!$B:$AP,41,FALSE)),IF($X$1=6,(VLOOKUP(B474,'X6'!$B:$AP,41,FALSE)),IF($X$1=7,(VLOOKUP(B474,'X7'!$B:$AP,41,FALSE)),IF($X$1=8,(VLOOKUP(B474,'X8'!$B:$AP,41,FALSE)),IF($X$1=9,(VLOOKUP(B474,'X9'!$B:$AP,41,FALSE)),IF($X$1=10,(VLOOKUP(B474,'X10'!$B:$AP,41,FALSE)),IF($X$1=11,(VLOOKUP(B474,'X11'!$B:$AP,41,FALSE)),IF($X$1=12,(VLOOKUP(B474,'X12'!$B:$AP,41,FALSE)),IF($X$1=13,(VLOOKUP(B474,'X13'!$B:$AP,41,FALSE)),"B")))))))))))))))</f>
        <v xml:space="preserve"> </v>
      </c>
      <c r="E474" s="182" t="str">
        <f ca="1">IF(ISERROR(IF($X$1=1,(VLOOKUP(B474,'X1'!$B:$AP,7,FALSE)),IF($X$1=2,(VLOOKUP(B474,'X2'!$B:$AP,7,FALSE)),IF($X$1=3,(VLOOKUP(B474,'X3'!$B:$AP,7,FALSE)),IF($X$1=4,(VLOOKUP(B474,'X4'!$B:$AP,7,FALSE)),IF($X$1=5,(VLOOKUP(B474,'X5'!$B:$AP,7,FALSE)),IF($X$1=6,(VLOOKUP(B474,'X6'!$B:$AP,7,FALSE)),IF($X$1=7,(VLOOKUP(B474,'X7'!$B:$AP,7,FALSE)),IF($X$1=8,(VLOOKUP(B474,'X8'!$B:$AP,7,FALSE)),IF($X$1=9,(VLOOKUP(B474,'X9'!$B:$AP,7,FALSE)),IF($X$1=10,(VLOOKUP(B474,'X10'!$B:$AP,7,FALSE)),IF($X$1=11,(VLOOKUP(B474,'X11'!$B:$AP,7,FALSE)),IF($X$1=12,(VLOOKUP(B474,'X12'!$B:$AP,7,FALSE)),IF($X$1=13,(VLOOKUP(B474,'X13'!$B:$AP,7,FALSE)),"B"))))))))))))))=TRUE," ",(IF($X$1=1,(VLOOKUP(B474,'X1'!$B:$AP,7,FALSE)),IF($X$1=2,(VLOOKUP(B474,'X2'!$B:$AP,7,FALSE)),IF($X$1=3,(VLOOKUP(B474,'X3'!$B:$AP,7,FALSE)),IF($X$1=4,(VLOOKUP(B474,'X4'!$B:$AP,7,FALSE)),IF($X$1=5,(VLOOKUP(B474,'X5'!$B:$AP,7,FALSE)),IF($X$1=6,(VLOOKUP(B474,'X6'!$B:$AP,7,FALSE)),IF($X$1=7,(VLOOKUP(B474,'X7'!$B:$AP,7,FALSE)),IF($X$1=8,(VLOOKUP(B474,'X8'!$B:$AP,7,FALSE)),IF($X$1=9,(VLOOKUP(B474,'X9'!$B:$AP,7,FALSE)),IF($X$1=10,(VLOOKUP(B474,'X10'!$B:$AP,7,FALSE)),IF($X$1=11,(VLOOKUP(B474,'X11'!$B:$AP,7,FALSE)),IF($X$1=12,(VLOOKUP(B474,'X12'!$B:$AP,7,FALSE)),IF($X$1=13,(VLOOKUP(B474,'X13'!$B:$AP,7,FALSE)),"B")))))))))))))))</f>
        <v xml:space="preserve"> </v>
      </c>
      <c r="F474" s="182" t="str">
        <f ca="1">IF(ISERROR(IF((IF($X$1=1,(VLOOKUP(B474,'X1'!$B:$AO,6,FALSE)),(IF($X$1=2,(VLOOKUP(B474,'X2'!$B:$AO,6,FALSE)),(IF($X$1=3,(VLOOKUP(B474,'X3'!$B:$AO,6,FALSE)),(IF($X$1=4,(VLOOKUP(B474,'X4'!$B:$AO,6,FALSE)),(IF($X$1=5,(VLOOKUP(B474,'X5'!$B:$AO,6,FALSE)),(IF($X$1=6,(VLOOKUP(B474,'X6'!$B:$AO,6,FALSE)),(IF($X$1=7,(VLOOKUP(B474,'X7'!$B:$AO,6,FALSE)),(IF($X$1=8,(VLOOKUP(B474,'X8'!$B:$AO,6,FALSE)),(IF($X$1=9,(VLOOKUP(B474,'X9'!$B:$AO,6,FALSE)),(IF($X$1=10,(VLOOKUP(B474,'X10'!$B:$AO,6,FALSE)),(IF($X$1=11,(VLOOKUP(B474,'X11'!$B:$AO,6,FALSE)),(IF($X$1=12,(VLOOKUP(B474,'X12'!$B:$AO,6,FALSE)),(VLOOKUP(B474,'X13'!$B:$AO,6,FALSE))))))))))))))))))))))))))=$V$1," ",(IF($X$1=1,(VLOOKUP(B474,'X1'!$B:$AO,6,FALSE)),(IF($X$1=2,(VLOOKUP(B474,'X2'!$B:$AO,6,FALSE)),(IF($X$1=3,(VLOOKUP(B474,'X3'!$B:$AO,6,FALSE)),(IF($X$1=4,(VLOOKUP(B474,'X4'!$B:$AO,6,FALSE)),(IF($X$1=5,(VLOOKUP(B474,'X5'!$B:$AO,6,FALSE)),(IF($X$1=6,(VLOOKUP(B474,'X6'!$B:$AO,6,FALSE)),(IF($X$1=7,(VLOOKUP(B474,'X7'!$B:$AO,6,FALSE)),(IF($X$1=8,(VLOOKUP(B474,'X8'!$B:$AO,6,FALSE)),(IF($X$1=9,(VLOOKUP(B474,'X9'!$B:$AO,6,FALSE)),(IF($X$1=10,(VLOOKUP(B474,'X10'!$B:$AO,6,FALSE)),(IF($X$1=11,(VLOOKUP(B474,'X11'!$B:$AO,6,FALSE)),(IF($X$1=12,(VLOOKUP(B474,'X12'!$B:$AO,6,FALSE)),(VLOOKUP(B474,'X13'!$B:$AO,6,FALSE))))))))))))))))))))))))))))=TRUE," ",(IF((IF($X$1=1,(VLOOKUP(B474,'X1'!$B:$AO,6,FALSE)),(IF($X$1=2,(VLOOKUP(B474,'X2'!$B:$AO,6,FALSE)),(IF($X$1=3,(VLOOKUP(B474,'X3'!$B:$AO,6,FALSE)),(IF($X$1=4,(VLOOKUP(B474,'X4'!$B:$AO,6,FALSE)),(IF($X$1=5,(VLOOKUP(B474,'X5'!$B:$AO,6,FALSE)),(IF($X$1=6,(VLOOKUP(B474,'X6'!$B:$AO,6,FALSE)),(IF($X$1=7,(VLOOKUP(B474,'X7'!$B:$AO,6,FALSE)),(IF($X$1=8,(VLOOKUP(B474,'X8'!$B:$AO,6,FALSE)),(IF($X$1=9,(VLOOKUP(B474,'X9'!$B:$AO,6,FALSE)),(IF($X$1=10,(VLOOKUP(B474,'X10'!$B:$AO,6,FALSE)),(IF($X$1=11,(VLOOKUP(B474,'X11'!$B:$AO,6,FALSE)),(IF($X$1=12,(VLOOKUP(B474,'X12'!$B:$AO,6,FALSE)),(VLOOKUP(B474,'X13'!$B:$AO,6,FALSE))))))))))))))))))))))))))=$V$1," ",(IF($X$1=1,(VLOOKUP(B474,'X1'!$B:$AO,6,FALSE)),(IF($X$1=2,(VLOOKUP(B474,'X2'!$B:$AO,6,FALSE)),(IF($X$1=3,(VLOOKUP(B474,'X3'!$B:$AO,6,FALSE)),(IF($X$1=4,(VLOOKUP(B474,'X4'!$B:$AO,6,FALSE)),(IF($X$1=5,(VLOOKUP(B474,'X5'!$B:$AO,6,FALSE)),(IF($X$1=6,(VLOOKUP(B474,'X6'!$B:$AO,6,FALSE)),(IF($X$1=7,(VLOOKUP(B474,'X7'!$B:$AO,6,FALSE)),(IF($X$1=8,(VLOOKUP(B474,'X8'!$B:$AO,6,FALSE)),(IF($X$1=9,(VLOOKUP(B474,'X9'!$B:$AO,6,FALSE)),(IF($X$1=10,(VLOOKUP(B474,'X10'!$B:$AO,6,FALSE)),(IF($X$1=11,(VLOOKUP(B474,'X11'!$B:$AO,6,FALSE)),(IF($X$1=12,(VLOOKUP(B474,'X12'!$B:$AO,6,FALSE)),(VLOOKUP(B474,'X13'!$B:$AO,6,FALSE)))))))))))))))))))))))))))))</f>
        <v xml:space="preserve"> </v>
      </c>
      <c r="G474" s="182" t="str">
        <f ca="1">IF(ISERROR(IF($X$1=1,(VLOOKUP(B474,'X1'!$B:$AZ,44,FALSE)),IF($X$1=2,(VLOOKUP(B474,'X2'!$B:$AZ,44,FALSE)),IF($X$1=3,(VLOOKUP(B474,'X3'!$B:$AZ,44,FALSE)),IF($X$1=4,(VLOOKUP(B474,'X4'!$B:$AZ,44,FALSE)),IF($X$1=5,(VLOOKUP(B474,'X5'!$B:$AZ,44,FALSE)),IF($X$1=6,(VLOOKUP(B474,'X6'!$B:$AZ,44,FALSE)),IF($X$1=7,(VLOOKUP(B474,'X7'!$B:$AZ,44,FALSE)),IF($X$1=8,(VLOOKUP(B474,'X8'!$B:$AZ,44,FALSE)),IF($X$1=9,(VLOOKUP(B474,'X9'!$B:$AZ,44,FALSE)),IF($X$1=10,(VLOOKUP(B474,'X10'!$B:$AZ,44,FALSE)),IF($X$1=11,(VLOOKUP(B474,'X11'!$B:$AZ,44,FALSE)),IF($X$1=12,(VLOOKUP(B474,'X12'!$B:$AZ,44,FALSE)),IF($X$1=13,(VLOOKUP(B474,'X13'!$B:$AZ,44,FALSE)),"B"))))))))))))))=TRUE," ",(IF($X$1=1,(VLOOKUP(B474,'X1'!$B:$AZ,44,FALSE)),IF($X$1=2,(VLOOKUP(B474,'X2'!$B:$AZ,44,FALSE)),IF($X$1=3,(VLOOKUP(B474,'X3'!$B:$AZ,44,FALSE)),IF($X$1=4,(VLOOKUP(B474,'X4'!$B:$AZ,44,FALSE)),IF($X$1=5,(VLOOKUP(B474,'X5'!$B:$AZ,44,FALSE)),IF($X$1=6,(VLOOKUP(B474,'X6'!$B:$AZ,44,FALSE)),IF($X$1=7,(VLOOKUP(B474,'X7'!$B:$AZ,44,FALSE)),IF($X$1=8,(VLOOKUP(B474,'X8'!$B:$AZ,44,FALSE)),IF($X$1=9,(VLOOKUP(B474,'X9'!$B:$AZ,44,FALSE)),IF($X$1=10,(VLOOKUP(B474,'X10'!$B:$AZ,44,FALSE)),IF($X$1=11,(VLOOKUP(B474,'X11'!$B:$AZ,44,FALSE)),IF($X$1=12,(VLOOKUP(B474,'X12'!$B:$AZ,44,FALSE)),IF($X$1=13,(VLOOKUP(B474,'X13'!$B:$AZ,44,FALSE)),"B")))))))))))))))</f>
        <v xml:space="preserve"> </v>
      </c>
      <c r="H474" s="182" t="str">
        <f ca="1">IF(ISERROR(IF($X$1=1,(VLOOKUP(B474,'X1'!$B:$AZ,8,FALSE)),IF($X$1=2,(VLOOKUP(B474,'X2'!$B:$AZ,8,FALSE)),IF($X$1=3,(VLOOKUP(B474,'X3'!$B:$AZ,8,FALSE)),IF($X$1=4,(VLOOKUP(B474,'X4'!$B:$AZ,8,FALSE)),IF($X$1=5,(VLOOKUP(B474,'X5'!$B:$AZ,8,FALSE)),IF($X$1=6,(VLOOKUP(B474,'X6'!$B:$AZ,8,FALSE)),IF($X$1=7,(VLOOKUP(B474,'X7'!$B:$AZ,8,FALSE)),IF($X$1=8,(VLOOKUP(B474,'X8'!$B:$AZ,8,FALSE)),IF($X$1=9,(VLOOKUP(B474,'X9'!$B:$AZ,8,FALSE)),IF($X$1=10,(VLOOKUP(B474,'X10'!$B:$AZ,8,FALSE)),IF($X$1=11,(VLOOKUP(B474,'X11'!$B:$AZ,8,FALSE)),IF($X$1=12,(VLOOKUP(B474,'X12'!$B:$AZ,8,FALSE)),IF($X$1=13,(VLOOKUP(B474,'X13'!$B:$AZ,8,FALSE)),"B"))))))))))))))=TRUE," ",(IF($X$1=1,(VLOOKUP(B474,'X1'!$B:$AZ,8,FALSE)),IF($X$1=2,(VLOOKUP(B474,'X2'!$B:$AZ,8,FALSE)),IF($X$1=3,(VLOOKUP(B474,'X3'!$B:$AZ,8,FALSE)),IF($X$1=4,(VLOOKUP(B474,'X4'!$B:$AZ,8,FALSE)),IF($X$1=5,(VLOOKUP(B474,'X5'!$B:$AZ,8,FALSE)),IF($X$1=6,(VLOOKUP(B474,'X6'!$B:$AZ,8,FALSE)),IF($X$1=7,(VLOOKUP(B474,'X7'!$B:$AZ,8,FALSE)),IF($X$1=8,(VLOOKUP(B474,'X8'!$B:$AZ,8,FALSE)),IF($X$1=9,(VLOOKUP(B474,'X9'!$B:$AZ,8,FALSE)),IF($X$1=10,(VLOOKUP(B474,'X10'!$B:$AZ,8,FALSE)),IF($X$1=11,(VLOOKUP(B474,'X11'!$B:$AZ,8,FALSE)),IF($X$1=12,(VLOOKUP(B474,'X12'!$B:$AZ,8,FALSE)),IF($X$1=13,(VLOOKUP(B474,'X13'!$B:$AZ,8,FALSE)),"B")))))))))))))))</f>
        <v xml:space="preserve"> </v>
      </c>
      <c r="I474" s="183" t="str">
        <f ca="1">IF(ISERROR(IF($X$1=1,(VLOOKUP(B474,'X1'!$B:$AZ,2,FALSE)),IF($X$1=2,(VLOOKUP(B474,'X2'!$B:$AZ,2,FALSE)),IF($X$1=3,(VLOOKUP(B474,'X3'!$B:$AZ,2,FALSE)),IF($X$1=4,(VLOOKUP(B474,'X4'!$B:$AZ,2,FALSE)),IF($X$1=5,(VLOOKUP(B474,'X5'!$B:$AZ,2,FALSE)),IF($X$1=6,(VLOOKUP(B474,'X6'!$B:$AZ,2,FALSE)),IF($X$1=7,(VLOOKUP(B474,'X7'!$B:$AZ,2,FALSE)),IF($X$1=8,(VLOOKUP(B474,'X8'!$B:$AZ,2,FALSE)),IF($X$1=9,(VLOOKUP(B474,'X9'!$B:$AZ,2,FALSE)),IF($X$1=10,(VLOOKUP(B474,'X10'!$B:$AZ,2,FALSE)),IF($X$1=11,(VLOOKUP(B474,'X11'!$B:$AZ,2,FALSE)),IF($X$1=12,(VLOOKUP(B474,'X12'!$B:$AZ,2,FALSE)),IF($X$1=13,(VLOOKUP(B474,'X13'!$B:$AZ,2,FALSE)),"B"))))))))))))))=TRUE," ",(IF($X$1=1,(VLOOKUP(B474,'X1'!$B:$AZ,2,FALSE)),IF($X$1=2,(VLOOKUP(B474,'X2'!$B:$AZ,2,FALSE)),IF($X$1=3,(VLOOKUP(B474,'X3'!$B:$AZ,2,FALSE)),IF($X$1=4,(VLOOKUP(B474,'X4'!$B:$AZ,2,FALSE)),IF($X$1=5,(VLOOKUP(B474,'X5'!$B:$AZ,2,FALSE)),IF($X$1=6,(VLOOKUP(B474,'X6'!$B:$AZ,2,FALSE)),IF($X$1=7,(VLOOKUP(B474,'X7'!$B:$AZ,2,FALSE)),IF($X$1=8,(VLOOKUP(B474,'X8'!$B:$AZ,2,FALSE)),IF($X$1=9,(VLOOKUP(B474,'X9'!$B:$AZ,2,FALSE)),IF($X$1=10,(VLOOKUP(B474,'X10'!$B:$AZ,2,FALSE)),IF($X$1=11,(VLOOKUP(B474,'X11'!$B:$AZ,2,FALSE)),IF($X$1=12,(VLOOKUP(B474,'X12'!$B:$AZ,2,FALSE)),IF($X$1=13,(VLOOKUP(B474,'X13'!$B:$AZ,2,FALSE)),"B")))))))))))))))</f>
        <v xml:space="preserve"> </v>
      </c>
      <c r="J474" s="183" t="str">
        <f ca="1">IF(ISERROR(IF($X$1=1,(VLOOKUP(B474,'X1'!$B:$AZ,3,FALSE)),IF($X$1=2,(VLOOKUP(B474,'X2'!$B:$AZ,3,FALSE)),IF($X$1=3,(VLOOKUP(B474,'X3'!$B:$AZ,3,FALSE)),IF($X$1=4,(VLOOKUP(B474,'X4'!$B:$AZ,3,FALSE)),IF($X$1=5,(VLOOKUP(B474,'X5'!$B:$AZ,3,FALSE)),IF($X$1=6,(VLOOKUP(B474,'X6'!$B:$AZ,3,FALSE)),IF($X$1=7,(VLOOKUP(B474,'X7'!$B:$AZ,3,FALSE)),IF($X$1=8,(VLOOKUP(B474,'X8'!$B:$AZ,3,FALSE)),IF($X$1=9,(VLOOKUP(B474,'X9'!$B:$AZ,3,FALSE)),IF($X$1=10,(VLOOKUP(B474,'X10'!$B:$AZ,3,FALSE)),IF($X$1=11,(VLOOKUP(B474,'X11'!$B:$AZ,3,FALSE)),IF($X$1=12,(VLOOKUP(B474,'X12'!$B:$AZ,3,FALSE)),IF($X$1=13,(VLOOKUP(B474,'X13'!$B:$AZ,3,FALSE)),"B"))))))))))))))=TRUE," ",(IF($X$1=1,(VLOOKUP(B474,'X1'!$B:$AZ,3,FALSE)),IF($X$1=2,(VLOOKUP(B474,'X2'!$B:$AZ,3,FALSE)),IF($X$1=3,(VLOOKUP(B474,'X3'!$B:$AZ,3,FALSE)),IF($X$1=4,(VLOOKUP(B474,'X4'!$B:$AZ,3,FALSE)),IF($X$1=5,(VLOOKUP(B474,'X5'!$B:$AZ,3,FALSE)),IF($X$1=6,(VLOOKUP(B474,'X6'!$B:$AZ,3,FALSE)),IF($X$1=7,(VLOOKUP(B474,'X7'!$B:$AZ,3,FALSE)),IF($X$1=8,(VLOOKUP(B474,'X8'!$B:$AZ,3,FALSE)),IF($X$1=9,(VLOOKUP(B474,'X9'!$B:$AZ,3,FALSE)),IF($X$1=10,(VLOOKUP(B474,'X10'!$B:$AZ,3,FALSE)),IF($X$1=11,(VLOOKUP(B474,'X11'!$B:$AZ,3,FALSE)),IF($X$1=12,(VLOOKUP(B474,'X12'!$B:$AZ,3,FALSE)),IF($X$1=13,(VLOOKUP(B474,'X13'!$B:$AZ,3,FALSE)),"B")))))))))))))))</f>
        <v xml:space="preserve"> </v>
      </c>
      <c r="K474" s="183" t="str">
        <f ca="1">IF(ISERROR(IF($X$1=1,(VLOOKUP(B474,'X1'!$B:$AZ,5,FALSE)),IF($X$1=2,(VLOOKUP(B474,'X2'!$B:$AZ,5,FALSE)),IF($X$1=3,(VLOOKUP(B474,'X3'!$B:$AZ,5,FALSE)),IF($X$1=4,(VLOOKUP(B474,'X4'!$B:$AZ,5,FALSE)),IF($X$1=5,(VLOOKUP(B474,'X5'!$B:$AZ,5,FALSE)),IF($X$1=6,(VLOOKUP(B474,'X6'!$B:$AZ,5,FALSE)),IF($X$1=7,(VLOOKUP(B474,'X7'!$B:$AZ,5,FALSE)),IF($X$1=8,(VLOOKUP(B474,'X8'!$B:$AZ,5,FALSE)),IF($X$1=9,(VLOOKUP(B474,'X9'!$B:$AZ,5,FALSE)),IF($X$1=10,(VLOOKUP(B474,'X10'!$B:$AZ,5,FALSE)),IF($X$1=11,(VLOOKUP(B474,'X11'!$B:$AZ,5,FALSE)),IF($X$1=12,(VLOOKUP(B474,'X12'!$B:$AZ,5,FALSE)),IF($X$1=13,(VLOOKUP(B474,'X13'!$B:$AZ,5,FALSE)),"B"))))))))))))))=TRUE," ",(IF($X$1=1,(VLOOKUP(B474,'X1'!$B:$AZ,5,FALSE)),IF($X$1=2,(VLOOKUP(B474,'X2'!$B:$AZ,5,FALSE)),IF($X$1=3,(VLOOKUP(B474,'X3'!$B:$AZ,5,FALSE)),IF($X$1=4,(VLOOKUP(B474,'X4'!$B:$AZ,5,FALSE)),IF($X$1=5,(VLOOKUP(B474,'X5'!$B:$AZ,5,FALSE)),IF($X$1=6,(VLOOKUP(B474,'X6'!$B:$AZ,5,FALSE)),IF($X$1=7,(VLOOKUP(B474,'X7'!$B:$AZ,5,FALSE)),IF($X$1=8,(VLOOKUP(B474,'X8'!$B:$AZ,5,FALSE)),IF($X$1=9,(VLOOKUP(B474,'X9'!$B:$AZ,5,FALSE)),IF($X$1=10,(VLOOKUP(B474,'X10'!$B:$AZ,5,FALSE)),IF($X$1=11,(VLOOKUP(B474,'X11'!$B:$AZ,5,FALSE)),IF($X$1=12,(VLOOKUP(B474,'X12'!$B:$AZ,5,FALSE)),IF($X$1=13,(VLOOKUP(B474,'X13'!$B:$AZ,5,FALSE)),"B")))))))))))))))</f>
        <v xml:space="preserve"> </v>
      </c>
      <c r="L474" s="184" t="str">
        <f ca="1">IF(ISERROR(IF($X$1=1,(VLOOKUP(B474,'X1'!$B:$AZ,9,FALSE)),IF($X$1=2,(VLOOKUP(B474,'X2'!$B:$AZ,9,FALSE)),IF($X$1=3,(VLOOKUP(B474,'X3'!$B:$AZ,9,FALSE)),IF($X$1=4,(VLOOKUP(B474,'X4'!$B:$AZ,9,FALSE)),IF($X$1=5,(VLOOKUP(B474,'X5'!$B:$AZ,9,FALSE)),IF($X$1=6,(VLOOKUP(B474,'X6'!$B:$AZ,9,FALSE)),IF($X$1=7,(VLOOKUP(B474,'X7'!$B:$AZ,9,FALSE)),IF($X$1=8,(VLOOKUP(B474,'X8'!$B:$AZ,9,FALSE)),IF($X$1=9,(VLOOKUP(B474,'X9'!$B:$AZ,9,FALSE)),IF($X$1=10,(VLOOKUP(B474,'X10'!$B:$AZ,9,FALSE)),IF($X$1=11,(VLOOKUP(B474,'X11'!$B:$AZ,9,FALSE)),IF($X$1=12,(VLOOKUP(B474,'X12'!$B:$AZ,9,FALSE)),IF($X$1=13,(VLOOKUP(B474,'X13'!$B:$AZ,9,FALSE)),"B"))))))))))))))=TRUE," ",(IF($X$1=1,(VLOOKUP(B474,'X1'!$B:$AZ,9,FALSE)),IF($X$1=2,(VLOOKUP(B474,'X2'!$B:$AZ,9,FALSE)),IF($X$1=3,(VLOOKUP(B474,'X3'!$B:$AZ,9,FALSE)),IF($X$1=4,(VLOOKUP(B474,'X4'!$B:$AZ,9,FALSE)),IF($X$1=5,(VLOOKUP(B474,'X5'!$B:$AZ,9,FALSE)),IF($X$1=6,(VLOOKUP(B474,'X6'!$B:$AZ,9,FALSE)),IF($X$1=7,(VLOOKUP(B474,'X7'!$B:$AZ,9,FALSE)),IF($X$1=8,(VLOOKUP(B474,'X8'!$B:$AZ,9,FALSE)),IF($X$1=9,(VLOOKUP(B474,'X9'!$B:$AZ,9,FALSE)),IF($X$1=10,(VLOOKUP(B474,'X10'!$B:$AZ,9,FALSE)),IF($X$1=11,(VLOOKUP(B474,'X11'!$B:$AZ,9,FALSE)),IF($X$1=12,(VLOOKUP(B474,'X12'!$B:$AZ,9,FALSE)),IF($X$1=13,(VLOOKUP(B474,'X13'!$B:$AZ,9,FALSE)),"B")))))))))))))))</f>
        <v xml:space="preserve"> </v>
      </c>
      <c r="M474" s="184" t="str">
        <f ca="1">IF(ISERROR(IF($X$1=1,(VLOOKUP(B474,'X1'!$B:$AZ,10,FALSE)),IF($X$1=2,(VLOOKUP(B474,'X2'!$B:$AZ,10,FALSE)),IF($X$1=3,(VLOOKUP(B474,'X3'!$B:$AZ,10,FALSE)),IF($X$1=4,(VLOOKUP(B474,'X4'!$B:$AZ,10,FALSE)),IF($X$1=5,(VLOOKUP(B474,'X5'!$B:$AZ,10,FALSE)),IF($X$1=6,(VLOOKUP(B474,'X6'!$B:$AZ,10,FALSE)),IF($X$1=7,(VLOOKUP(B474,'X7'!$B:$AZ,10,FALSE)),IF($X$1=8,(VLOOKUP(B474,'X8'!$B:$AZ,10,FALSE)),IF($X$1=9,(VLOOKUP(B474,'X9'!$B:$AZ,10,FALSE)),IF($X$1=10,(VLOOKUP(B474,'X10'!$B:$AZ,10,FALSE)),IF($X$1=11,(VLOOKUP(B474,'X11'!$B:$AZ,10,FALSE)),IF($X$1=12,(VLOOKUP(B474,'X12'!$B:$AZ,10,FALSE)),IF($X$1=13,(VLOOKUP(B474,'X13'!$B:$AZ,10,FALSE)),"B"))))))))))))))=TRUE," ",(IF($X$1=1,(VLOOKUP(B474,'X1'!$B:$AZ,10,FALSE)),IF($X$1=2,(VLOOKUP(B474,'X2'!$B:$AZ,10,FALSE)),IF($X$1=3,(VLOOKUP(B474,'X3'!$B:$AZ,10,FALSE)),IF($X$1=4,(VLOOKUP(B474,'X4'!$B:$AZ,10,FALSE)),IF($X$1=5,(VLOOKUP(B474,'X5'!$B:$AZ,10,FALSE)),IF($X$1=6,(VLOOKUP(B474,'X6'!$B:$AZ,10,FALSE)),IF($X$1=7,(VLOOKUP(B474,'X7'!$B:$AZ,10,FALSE)),IF($X$1=8,(VLOOKUP(B474,'X8'!$B:$AZ,10,FALSE)),IF($X$1=9,(VLOOKUP(B474,'X9'!$B:$AZ,10,FALSE)),IF($X$1=10,(VLOOKUP(B474,'X10'!$B:$AZ,10,FALSE)),IF($X$1=11,(VLOOKUP(B474,'X11'!$B:$AZ,10,FALSE)),IF($X$1=12,(VLOOKUP(B474,'X12'!$B:$AZ,10,FALSE)),IF($X$1=13,(VLOOKUP(B474,'X13'!$B:$AZ,10,FALSE)),"B")))))))))))))))</f>
        <v xml:space="preserve"> </v>
      </c>
      <c r="N474" s="185" t="str">
        <f ca="1">IF(ISERROR(IF($X$1=1,(VLOOKUP(B474,'X1'!$B:$AZ,45,FALSE)),IF($X$1=2,(VLOOKUP(B474,'X2'!$B:$AZ,45,FALSE)),IF($X$1=3,(VLOOKUP(B474,'X3'!$B:$AZ,45,FALSE)),IF($X$1=4,(VLOOKUP(B474,'X4'!$B:$AZ,45,FALSE)),IF($X$1=5,(VLOOKUP(B474,'X5'!$B:$AZ,45,FALSE)),IF($X$1=6,(VLOOKUP(B474,'X6'!$B:$AZ,45,FALSE)),IF($X$1=7,(VLOOKUP(B474,'X7'!$B:$AZ,45,FALSE)),IF($X$1=8,(VLOOKUP(B474,'X8'!$B:$AZ,45,FALSE)),IF($X$1=9,(VLOOKUP(B474,'X9'!$B:$AZ,45,FALSE)),IF($X$1=10,(VLOOKUP(B474,'X10'!$B:$AZ,45,FALSE)),IF($X$1=11,(VLOOKUP(B474,'X11'!$B:$AZ,45,FALSE)),IF($X$1=12,(VLOOKUP(B474,'X12'!$B:$AZ,45,FALSE)),IF($X$1=13,(VLOOKUP(B474,'X13'!$B:$AZ,45,FALSE)),"B"))))))))))))))=TRUE," ",(IF($X$1=1,(VLOOKUP(B474,'X1'!$B:$AZ,45,FALSE)),IF($X$1=2,(VLOOKUP(B474,'X2'!$B:$AZ,45,FALSE)),IF($X$1=3,(VLOOKUP(B474,'X3'!$B:$AZ,45,FALSE)),IF($X$1=4,(VLOOKUP(B474,'X4'!$B:$AZ,45,FALSE)),IF($X$1=5,(VLOOKUP(B474,'X5'!$B:$AZ,45,FALSE)),IF($X$1=6,(VLOOKUP(B474,'X6'!$B:$AZ,45,FALSE)),IF($X$1=7,(VLOOKUP(B474,'X7'!$B:$AZ,45,FALSE)),IF($X$1=8,(VLOOKUP(B474,'X8'!$B:$AZ,45,FALSE)),IF($X$1=9,(VLOOKUP(B474,'X9'!$B:$AZ,45,FALSE)),IF($X$1=10,(VLOOKUP(B474,'X10'!$B:$AZ,45,FALSE)),IF($X$1=11,(VLOOKUP(B474,'X11'!$B:$AZ,45,FALSE)),IF($X$1=12,(VLOOKUP(B474,'X12'!$B:$AZ,45,FALSE)),IF($X$1=13,(VLOOKUP(B474,'X13'!$B:$AZ,45,FALSE)),"B")))))))))))))))</f>
        <v xml:space="preserve"> </v>
      </c>
      <c r="O474" s="184" t="str">
        <f ca="1">IF(ISERROR(IF($X$1=1,(VLOOKUP(B474,'X1'!$B:$AZ,11,FALSE)),IF($X$1=2,(VLOOKUP(B474,'X2'!$B:$AZ,11,FALSE)),IF($X$1=3,(VLOOKUP(B474,'X3'!$B:$AZ,11,FALSE)),IF($X$1=4,(VLOOKUP(B474,'X4'!$B:$AZ,11,FALSE)),IF($X$1=5,(VLOOKUP(B474,'X5'!$B:$AZ,11,FALSE)),IF($X$1=6,(VLOOKUP(B474,'X6'!$B:$AZ,11,FALSE)),IF($X$1=7,(VLOOKUP(B474,'X7'!$B:$AZ,11,FALSE)),IF($X$1=8,(VLOOKUP(B474,'X8'!$B:$AZ,11,FALSE)),IF($X$1=9,(VLOOKUP(B474,'X9'!$B:$AZ,11,FALSE)),IF($X$1=10,(VLOOKUP(B474,'X10'!$B:$AZ,11,FALSE)),IF($X$1=11,(VLOOKUP(B474,'X11'!$B:$AZ,11,FALSE)),IF($X$1=12,(VLOOKUP(B474,'X12'!$B:$AZ,11,FALSE)),IF($X$1=13,(VLOOKUP(B474,'X13'!$B:$AZ,11,FALSE)),"B"))))))))))))))=TRUE," ",(IF($X$1=1,(VLOOKUP(B474,'X1'!$B:$AZ,11,FALSE)),IF($X$1=2,(VLOOKUP(B474,'X2'!$B:$AZ,11,FALSE)),IF($X$1=3,(VLOOKUP(B474,'X3'!$B:$AZ,11,FALSE)),IF($X$1=4,(VLOOKUP(B474,'X4'!$B:$AZ,11,FALSE)),IF($X$1=5,(VLOOKUP(B474,'X5'!$B:$AZ,11,FALSE)),IF($X$1=6,(VLOOKUP(B474,'X6'!$B:$AZ,11,FALSE)),IF($X$1=7,(VLOOKUP(B474,'X7'!$B:$AZ,11,FALSE)),IF($X$1=8,(VLOOKUP(B474,'X8'!$B:$AZ,11,FALSE)),IF($X$1=9,(VLOOKUP(B474,'X9'!$B:$AZ,11,FALSE)),IF($X$1=10,(VLOOKUP(B474,'X10'!$B:$AZ,11,FALSE)),IF($X$1=11,(VLOOKUP(B474,'X11'!$B:$AZ,11,FALSE)),IF($X$1=12,(VLOOKUP(B474,'X12'!$B:$AZ,11,FALSE)),IF($X$1=13,(VLOOKUP(B474,'X13'!$B:$AZ,11,FALSE)),"B")))))))))))))))</f>
        <v xml:space="preserve"> </v>
      </c>
      <c r="P474" s="184" t="str">
        <f ca="1">IF(ISERROR(IF($X$1=1,(VLOOKUP(B474,'X1'!$B:$AZ,12,FALSE)),IF($X$1=2,(VLOOKUP(B474,'X2'!$B:$AZ,12,FALSE)),IF($X$1=3,(VLOOKUP(B474,'X3'!$B:$AZ,12,FALSE)),IF($X$1=4,(VLOOKUP(B474,'X4'!$B:$AZ,12,FALSE)),IF($X$1=5,(VLOOKUP(B474,'X5'!$B:$AZ,12,FALSE)),IF($X$1=6,(VLOOKUP(B474,'X6'!$B:$AZ,12,FALSE)),IF($X$1=7,(VLOOKUP(B474,'X7'!$B:$AZ,12,FALSE)),IF($X$1=8,(VLOOKUP(B474,'X8'!$B:$AZ,12,FALSE)),IF($X$1=9,(VLOOKUP(B474,'X9'!$B:$AZ,12,FALSE)),IF($X$1=10,(VLOOKUP(B474,'X10'!$B:$AZ,12,FALSE)),IF($X$1=11,(VLOOKUP(B474,'X11'!$B:$AZ,12,FALSE)),IF($X$1=12,(VLOOKUP(B474,'X12'!$B:$AZ,12,FALSE)),IF($X$1=13,(VLOOKUP(B474,'X13'!$B:$AZ,12,FALSE)),"B"))))))))))))))=TRUE," ",(IF($X$1=1,(VLOOKUP(B474,'X1'!$B:$AZ,12,FALSE)),IF($X$1=2,(VLOOKUP(B474,'X2'!$B:$AZ,12,FALSE)),IF($X$1=3,(VLOOKUP(B474,'X3'!$B:$AZ,12,FALSE)),IF($X$1=4,(VLOOKUP(B474,'X4'!$B:$AZ,12,FALSE)),IF($X$1=5,(VLOOKUP(B474,'X5'!$B:$AZ,12,FALSE)),IF($X$1=6,(VLOOKUP(B474,'X6'!$B:$AZ,12,FALSE)),IF($X$1=7,(VLOOKUP(B474,'X7'!$B:$AZ,12,FALSE)),IF($X$1=8,(VLOOKUP(B474,'X8'!$B:$AZ,12,FALSE)),IF($X$1=9,(VLOOKUP(B474,'X9'!$B:$AZ,12,FALSE)),IF($X$1=10,(VLOOKUP(B474,'X10'!$B:$AZ,12,FALSE)),IF($X$1=11,(VLOOKUP(B474,'X11'!$B:$AZ,12,FALSE)),IF($X$1=12,(VLOOKUP(B474,'X12'!$B:$AZ,12,FALSE)),IF($X$1=13,(VLOOKUP(B474,'X13'!$B:$AZ,12,FALSE)),"B")))))))))))))))</f>
        <v xml:space="preserve"> </v>
      </c>
      <c r="Q474" s="185" t="str">
        <f ca="1">IF(ISERROR(IF($X$1=1,(VLOOKUP(B474,'X1'!$B:$AZ,46,FALSE)),IF($X$1=2,(VLOOKUP(B474,'X2'!$B:$AZ,46,FALSE)),IF($X$1=3,(VLOOKUP(B474,'X3'!$B:$AZ,46,FALSE)),IF($X$1=4,(VLOOKUP(B474,'X4'!$B:$AZ,46,FALSE)),IF($X$1=5,(VLOOKUP(B474,'X5'!$B:$AZ,46,FALSE)),IF($X$1=6,(VLOOKUP(B474,'X6'!$B:$AZ,46,FALSE)),IF($X$1=7,(VLOOKUP(B474,'X7'!$B:$AZ,46,FALSE)),IF($X$1=8,(VLOOKUP(B474,'X8'!$B:$AZ,46,FALSE)),IF($X$1=9,(VLOOKUP(B474,'X9'!$B:$AZ,46,FALSE)),IF($X$1=10,(VLOOKUP(B474,'X10'!$B:$AZ,46,FALSE)),IF($X$1=11,(VLOOKUP(B474,'X11'!$B:$AZ,46,FALSE)),IF($X$1=12,(VLOOKUP(B474,'X12'!$B:$AZ,46,FALSE)),IF($X$1=13,(VLOOKUP(B474,'X13'!$B:$AZ,46,FALSE)),"B"))))))))))))))=TRUE," ",(IF($X$1=1,(VLOOKUP(B474,'X1'!$B:$AZ,46,FALSE)),IF($X$1=2,(VLOOKUP(B474,'X2'!$B:$AZ,46,FALSE)),IF($X$1=3,(VLOOKUP(B474,'X3'!$B:$AZ,46,FALSE)),IF($X$1=4,(VLOOKUP(B474,'X4'!$B:$AZ,46,FALSE)),IF($X$1=5,(VLOOKUP(B474,'X5'!$B:$AZ,46,FALSE)),IF($X$1=6,(VLOOKUP(B474,'X6'!$B:$AZ,46,FALSE)),IF($X$1=7,(VLOOKUP(B474,'X7'!$B:$AZ,46,FALSE)),IF($X$1=8,(VLOOKUP(B474,'X8'!$B:$AZ,46,FALSE)),IF($X$1=9,(VLOOKUP(B474,'X9'!$B:$AZ,46,FALSE)),IF($X$1=10,(VLOOKUP(B474,'X10'!$B:$AZ,46,FALSE)),IF($X$1=11,(VLOOKUP(B474,'X11'!$B:$AZ,46,FALSE)),IF($X$1=12,(VLOOKUP(B474,'X12'!$B:$AZ,46,FALSE)),IF($X$1=13,(VLOOKUP(B474,'X13'!$B:$AZ,46,FALSE)),"B")))))))))))))))</f>
        <v xml:space="preserve"> </v>
      </c>
      <c r="R474" s="185" t="str">
        <f ca="1">IF(ISERROR(IF($X$1=1,(VLOOKUP(B474,'X1'!$B:$AZ,15,FALSE)),IF($X$1=2,(VLOOKUP(B474,'X2'!$B:$AZ,15,FALSE)),IF($X$1=3,(VLOOKUP(B474,'X3'!$B:$AZ,15,FALSE)),IF($X$1=4,(VLOOKUP(B474,'X4'!$B:$AZ,15,FALSE)),IF($X$1=5,(VLOOKUP(B474,'X5'!$B:$AZ,15,FALSE)),IF($X$1=6,(VLOOKUP(B474,'X6'!$B:$AZ,15,FALSE)),IF($X$1=7,(VLOOKUP(B474,'X7'!$B:$AZ,15,FALSE)),IF($X$1=8,(VLOOKUP(B474,'X8'!$B:$AZ,15,FALSE)),IF($X$1=9,(VLOOKUP(B474,'X9'!$B:$AZ,15,FALSE)),IF($X$1=10,(VLOOKUP(B474,'X10'!$B:$AZ,15,FALSE)),IF($X$1=11,(VLOOKUP(B474,'X11'!$B:$AZ,15,FALSE)),IF($X$1=12,(VLOOKUP(B474,'X12'!$B:$AZ,15,FALSE)),IF($X$1=13,(VLOOKUP(B474,'X13'!$B:$AZ,15,FALSE)),"B"))))))))))))))=TRUE," ",(IF($X$1=1,(VLOOKUP(B474,'X1'!$B:$AZ,15,FALSE)),IF($X$1=2,(VLOOKUP(B474,'X2'!$B:$AZ,15,FALSE)),IF($X$1=3,(VLOOKUP(B474,'X3'!$B:$AZ,15,FALSE)),IF($X$1=4,(VLOOKUP(B474,'X4'!$B:$AZ,15,FALSE)),IF($X$1=5,(VLOOKUP(B474,'X5'!$B:$AZ,15,FALSE)),IF($X$1=6,(VLOOKUP(B474,'X6'!$B:$AZ,15,FALSE)),IF($X$1=7,(VLOOKUP(B474,'X7'!$B:$AZ,15,FALSE)),IF($X$1=8,(VLOOKUP(B474,'X8'!$B:$AZ,15,FALSE)),IF($X$1=9,(VLOOKUP(B474,'X9'!$B:$AZ,15,FALSE)),IF($X$1=10,(VLOOKUP(B474,'X10'!$B:$AZ,15,FALSE)),IF($X$1=11,(VLOOKUP(B474,'X11'!$B:$AZ,15,FALSE)),IF($X$1=12,(VLOOKUP(B474,'X12'!$B:$AZ,15,FALSE)),IF($X$1=13,(VLOOKUP(B474,'X13'!$B:$AZ,15,FALSE)),"B")))))))))))))))</f>
        <v xml:space="preserve"> </v>
      </c>
      <c r="S474" s="185" t="str">
        <f ca="1">IF(ISERROR(IF((IF($X$1=1,(VLOOKUP(B474,'X1'!$B:$AZ,14,FALSE)),(IF($X$1=2,(VLOOKUP(B474,'X2'!$B:$AZ,14,FALSE)),(IF($X$1=3,(VLOOKUP(B474,'X3'!$B:$AZ,14,FALSE)),(IF($X$1=4,(VLOOKUP(B474,'X4'!$B:$AZ,14,FALSE)),(IF($X$1=5,(VLOOKUP(B474,'X5'!$B:$AZ,14,FALSE)),(IF($X$1=6,(VLOOKUP(B474,'X6'!$B:$AZ,14,FALSE)),(IF($X$1=7,(VLOOKUP(B474,'X7'!$B:$AZ,14,FALSE)),(IF($X$1=8,(VLOOKUP(B474,'X8'!$B:$AZ,14,FALSE)),(IF($X$1=9,(VLOOKUP(B474,'X9'!$B:$AZ,14,FALSE)),(IF($X$1=10,(VLOOKUP(B474,'X10'!$B:$AZ,14,FALSE)),(IF($X$1=11,(VLOOKUP(B474,'X11'!$B:$AZ,14,FALSE)),(IF($X$1=12,(VLOOKUP(B474,'X12'!$B:$AZ,14,FALSE)),(VLOOKUP(B474,'X13'!$B:$AZ,14,FALSE))))))))))))))))))))))))))=$V$1," ",(IF($X$1=1,(VLOOKUP(B474,'X1'!$B:$AZ,14,FALSE)),(IF($X$1=2,(VLOOKUP(B474,'X2'!$B:$AZ,14,FALSE)),(IF($X$1=3,(VLOOKUP(B474,'X3'!$B:$AZ,14,FALSE)),(IF($X$1=4,(VLOOKUP(B474,'X4'!$B:$AZ,14,FALSE)),(IF($X$1=5,(VLOOKUP(B474,'X5'!$B:$AZ,14,FALSE)),(IF($X$1=6,(VLOOKUP(B474,'X6'!$B:$AZ,14,FALSE)),(IF($X$1=7,(VLOOKUP(B474,'X7'!$B:$AZ,14,FALSE)),(IF($X$1=8,(VLOOKUP(B474,'X8'!$B:$AZ,14,FALSE)),(IF($X$1=9,(VLOOKUP(B474,'X9'!$B:$AZ,14,FALSE)),(IF($X$1=10,(VLOOKUP(B474,'X10'!$B:$AZ,14,FALSE)),(IF($X$1=11,(VLOOKUP(B474,'X11'!$B:$AZ,14,FALSE)),(IF($X$1=12,(VLOOKUP(B474,'X12'!$B:$AZ,14,FALSE)),(VLOOKUP(B474,'X13'!$B:$AZ,14,FALSE))))))))))))))))))))))))))))=TRUE," ",(IF((IF($X$1=1,(VLOOKUP(B474,'X1'!$B:$AZ,14,FALSE)),(IF($X$1=2,(VLOOKUP(B474,'X2'!$B:$AZ,14,FALSE)),(IF($X$1=3,(VLOOKUP(B474,'X3'!$B:$AZ,14,FALSE)),(IF($X$1=4,(VLOOKUP(B474,'X4'!$B:$AZ,14,FALSE)),(IF($X$1=5,(VLOOKUP(B474,'X5'!$B:$AZ,14,FALSE)),(IF($X$1=6,(VLOOKUP(B474,'X6'!$B:$AZ,14,FALSE)),(IF($X$1=7,(VLOOKUP(B474,'X7'!$B:$AZ,14,FALSE)),(IF($X$1=8,(VLOOKUP(B474,'X8'!$B:$AZ,14,FALSE)),(IF($X$1=9,(VLOOKUP(B474,'X9'!$B:$AZ,14,FALSE)),(IF($X$1=10,(VLOOKUP(B474,'X10'!$B:$AZ,14,FALSE)),(IF($X$1=11,(VLOOKUP(B474,'X11'!$B:$AZ,14,FALSE)),(IF($X$1=12,(VLOOKUP(B474,'X12'!$B:$AZ,14,FALSE)),(VLOOKUP(B474,'X13'!$B:$AZ,14,FALSE))))))))))))))))))))))))))=$V$1," ",(IF($X$1=1,(VLOOKUP(B474,'X1'!$B:$AZ,14,FALSE)),(IF($X$1=2,(VLOOKUP(B474,'X2'!$B:$AZ,14,FALSE)),(IF($X$1=3,(VLOOKUP(B474,'X3'!$B:$AZ,14,FALSE)),(IF($X$1=4,(VLOOKUP(B474,'X4'!$B:$AZ,14,FALSE)),(IF($X$1=5,(VLOOKUP(B474,'X5'!$B:$AZ,14,FALSE)),(IF($X$1=6,(VLOOKUP(B474,'X6'!$B:$AZ,14,FALSE)),(IF($X$1=7,(VLOOKUP(B474,'X7'!$B:$AZ,14,FALSE)),(IF($X$1=8,(VLOOKUP(B474,'X8'!$B:$AZ,14,FALSE)),(IF($X$1=9,(VLOOKUP(B474,'X9'!$B:$AZ,14,FALSE)),(IF($X$1=10,(VLOOKUP(B474,'X10'!$B:$AZ,14,FALSE)),(IF($X$1=11,(VLOOKUP(B474,'X11'!$B:$AZ,14,FALSE)),(IF($X$1=12,(VLOOKUP(B474,'X12'!$B:$AZ,14,FALSE)),(VLOOKUP(B474,'X13'!$B:$AZ,14,FALSE)))))))))))))))))))))))))))))</f>
        <v xml:space="preserve"> </v>
      </c>
    </row>
    <row r="475" spans="1:19" ht="14.1" customHeight="1" x14ac:dyDescent="0.2">
      <c r="A475" s="156" t="s">
        <v>1058</v>
      </c>
      <c r="B475" s="122" t="str">
        <f>IF(ISERROR(IF($U$16=1,(VLOOKUP(A475,$AC$89:$AH$125,2,FALSE)),IF((IF($X$1=1,'X1'!B434,(IF($X$1=2,'X2'!B434,(IF($X$1=3,'X3'!B434,(IF($X$1=4,'X4'!B434,(IF($X$1=5,'X5'!B434,(IF($X$1=6,'X6'!B434,(IF($X$1=7,'X7'!B434,(IF($X$1=8,'X8'!B434,(IF($X$1=9,'X9'!B434,(IF($X$1=10,'X10'!B434,(IF($X$1=11,'X11'!B434,(IF($X$1=12,'X12'!B434,'X13'!B434))))))))))))))))))))))))="","",(IF($X$1=1,'X1'!B434,(IF($X$1=2,'X2'!B434,(IF($X$1=3,'X3'!B434,(IF($X$1=4,'X4'!B434,(IF($X$1=5,'X5'!B434,(IF($X$1=6,'X6'!B434,(IF($X$1=7,'X7'!B434,(IF($X$1=8,'X8'!B434,(IF($X$1=9,'X9'!B434,(IF($X$1=10,'X10'!B434,(IF($X$1=11,'X11'!B434,(IF($X$1=12,'X12'!B434,'X13'!B434)))))))))))))))))))))))))))=TRUE," ",(IF($U$16=1,(VLOOKUP(A475,$AC$89:$AH$125,2,FALSE)),IF((IF($X$1=1,'X1'!B434,(IF($X$1=2,'X2'!B434,(IF($X$1=3,'X3'!B434,(IF($X$1=4,'X4'!B434,(IF($X$1=5,'X5'!B434,(IF($X$1=6,'X6'!B434,(IF($X$1=7,'X7'!B434,(IF($X$1=8,'X8'!B434,(IF($X$1=9,'X9'!B434,(IF($X$1=10,'X10'!B434,(IF($X$1=11,'X11'!B434,(IF($X$1=12,'X12'!B434,'X13'!B434))))))))))))))))))))))))="","",(IF($X$1=1,'X1'!B434,(IF($X$1=2,'X2'!B434,(IF($X$1=3,'X3'!B434,(IF($X$1=4,'X4'!B434,(IF($X$1=5,'X5'!B434,(IF($X$1=6,'X6'!B434,(IF($X$1=7,'X7'!B434,(IF($X$1=8,'X8'!B434,(IF($X$1=9,'X9'!B434,(IF($X$1=10,'X10'!B434,(IF($X$1=11,'X11'!B434,(IF($X$1=12,'X12'!B434,'X13'!B434))))))))))))))))))))))))))))</f>
        <v/>
      </c>
      <c r="C475" s="181" t="str">
        <f ca="1">IF(ISERROR(IF($X$1=1,(VLOOKUP(B475,'X1'!$B:$AZ,47,FALSE)),IF($X$1=2,(VLOOKUP(B475,'X2'!$B:$AZ,47,FALSE)),IF($X$1=3,(VLOOKUP(B475,'X3'!$B:$AZ,47,FALSE)),IF($X$1=4,(VLOOKUP(B475,'X4'!$B:$AZ,47,FALSE)),IF($X$1=5,(VLOOKUP(B475,'X5'!$B:$AZ,47,FALSE)),IF($X$1=6,(VLOOKUP(B475,'X6'!$B:$AZ,47,FALSE)),IF($X$1=7,(VLOOKUP(B475,'X7'!$B:$AZ,47,FALSE)),IF($X$1=8,(VLOOKUP(B475,'X8'!$B:$AZ,47,FALSE)),IF($X$1=9,(VLOOKUP(B475,'X9'!$B:$AZ,47,FALSE)),IF($X$1=10,(VLOOKUP(B475,'X10'!$B:$AZ,47,FALSE)),IF($X$1=11,(VLOOKUP(B475,'X11'!$B:$AZ,47,FALSE)),IF($X$1=12,(VLOOKUP(B475,'X12'!$B:$AZ,47,FALSE)),IF($X$1=13,(VLOOKUP(B475,'X13'!$B:$AZ,47,FALSE)),"B"))))))))))))))=TRUE," ",(IF($X$1=1,(VLOOKUP(B475,'X1'!$B:$AZ,47,FALSE)),IF($X$1=2,(VLOOKUP(B475,'X2'!$B:$AZ,47,FALSE)),IF($X$1=3,(VLOOKUP(B475,'X3'!$B:$AZ,47,FALSE)),IF($X$1=4,(VLOOKUP(B475,'X4'!$B:$AZ,47,FALSE)),IF($X$1=5,(VLOOKUP(B475,'X5'!$B:$AZ,47,FALSE)),IF($X$1=6,(VLOOKUP(B475,'X6'!$B:$AZ,47,FALSE)),IF($X$1=7,(VLOOKUP(B475,'X7'!$B:$AZ,47,FALSE)),IF($X$1=8,(VLOOKUP(B475,'X8'!$B:$AZ,47,FALSE)),IF($X$1=9,(VLOOKUP(B475,'X9'!$B:$AZ,47,FALSE)),IF($X$1=10,(VLOOKUP(B475,'X10'!$B:$AZ,47,FALSE)),IF($X$1=11,(VLOOKUP(B475,'X11'!$B:$AZ,47,FALSE)),IF($X$1=12,(VLOOKUP(B475,'X12'!$B:$AZ,47,FALSE)),IF($X$1=13,(VLOOKUP(B475,'X13'!$B:$AZ,47,FALSE)),"B")))))))))))))))</f>
        <v xml:space="preserve"> </v>
      </c>
      <c r="D475" s="181" t="str">
        <f ca="1">IF(ISERROR(IF($X$1=1,(VLOOKUP(B475,'X1'!$B:$AP,41,FALSE)),IF($X$1=2,(VLOOKUP(B475,'X2'!$B:$AP,41,FALSE)),IF($X$1=3,(VLOOKUP(B475,'X3'!$B:$AP,41,FALSE)),IF($X$1=4,(VLOOKUP(B475,'X4'!$B:$AP,41,FALSE)),IF($X$1=5,(VLOOKUP(B475,'X5'!$B:$AP,41,FALSE)),IF($X$1=6,(VLOOKUP(B475,'X6'!$B:$AP,41,FALSE)),IF($X$1=7,(VLOOKUP(B475,'X7'!$B:$AP,41,FALSE)),IF($X$1=8,(VLOOKUP(B475,'X8'!$B:$AP,41,FALSE)),IF($X$1=9,(VLOOKUP(B475,'X9'!$B:$AP,41,FALSE)),IF($X$1=10,(VLOOKUP(B475,'X10'!$B:$AP,41,FALSE)),IF($X$1=11,(VLOOKUP(B475,'X11'!$B:$AP,41,FALSE)),IF($X$1=12,(VLOOKUP(B475,'X12'!$B:$AP,41,FALSE)),IF($X$1=13,(VLOOKUP(B475,'X13'!$B:$AP,41,FALSE)),"B"))))))))))))))=TRUE," ",(IF($X$1=1,(VLOOKUP(B475,'X1'!$B:$AP,41,FALSE)),IF($X$1=2,(VLOOKUP(B475,'X2'!$B:$AP,41,FALSE)),IF($X$1=3,(VLOOKUP(B475,'X3'!$B:$AP,41,FALSE)),IF($X$1=4,(VLOOKUP(B475,'X4'!$B:$AP,41,FALSE)),IF($X$1=5,(VLOOKUP(B475,'X5'!$B:$AP,41,FALSE)),IF($X$1=6,(VLOOKUP(B475,'X6'!$B:$AP,41,FALSE)),IF($X$1=7,(VLOOKUP(B475,'X7'!$B:$AP,41,FALSE)),IF($X$1=8,(VLOOKUP(B475,'X8'!$B:$AP,41,FALSE)),IF($X$1=9,(VLOOKUP(B475,'X9'!$B:$AP,41,FALSE)),IF($X$1=10,(VLOOKUP(B475,'X10'!$B:$AP,41,FALSE)),IF($X$1=11,(VLOOKUP(B475,'X11'!$B:$AP,41,FALSE)),IF($X$1=12,(VLOOKUP(B475,'X12'!$B:$AP,41,FALSE)),IF($X$1=13,(VLOOKUP(B475,'X13'!$B:$AP,41,FALSE)),"B")))))))))))))))</f>
        <v xml:space="preserve"> </v>
      </c>
      <c r="E475" s="182" t="str">
        <f ca="1">IF(ISERROR(IF($X$1=1,(VLOOKUP(B475,'X1'!$B:$AP,7,FALSE)),IF($X$1=2,(VLOOKUP(B475,'X2'!$B:$AP,7,FALSE)),IF($X$1=3,(VLOOKUP(B475,'X3'!$B:$AP,7,FALSE)),IF($X$1=4,(VLOOKUP(B475,'X4'!$B:$AP,7,FALSE)),IF($X$1=5,(VLOOKUP(B475,'X5'!$B:$AP,7,FALSE)),IF($X$1=6,(VLOOKUP(B475,'X6'!$B:$AP,7,FALSE)),IF($X$1=7,(VLOOKUP(B475,'X7'!$B:$AP,7,FALSE)),IF($X$1=8,(VLOOKUP(B475,'X8'!$B:$AP,7,FALSE)),IF($X$1=9,(VLOOKUP(B475,'X9'!$B:$AP,7,FALSE)),IF($X$1=10,(VLOOKUP(B475,'X10'!$B:$AP,7,FALSE)),IF($X$1=11,(VLOOKUP(B475,'X11'!$B:$AP,7,FALSE)),IF($X$1=12,(VLOOKUP(B475,'X12'!$B:$AP,7,FALSE)),IF($X$1=13,(VLOOKUP(B475,'X13'!$B:$AP,7,FALSE)),"B"))))))))))))))=TRUE," ",(IF($X$1=1,(VLOOKUP(B475,'X1'!$B:$AP,7,FALSE)),IF($X$1=2,(VLOOKUP(B475,'X2'!$B:$AP,7,FALSE)),IF($X$1=3,(VLOOKUP(B475,'X3'!$B:$AP,7,FALSE)),IF($X$1=4,(VLOOKUP(B475,'X4'!$B:$AP,7,FALSE)),IF($X$1=5,(VLOOKUP(B475,'X5'!$B:$AP,7,FALSE)),IF($X$1=6,(VLOOKUP(B475,'X6'!$B:$AP,7,FALSE)),IF($X$1=7,(VLOOKUP(B475,'X7'!$B:$AP,7,FALSE)),IF($X$1=8,(VLOOKUP(B475,'X8'!$B:$AP,7,FALSE)),IF($X$1=9,(VLOOKUP(B475,'X9'!$B:$AP,7,FALSE)),IF($X$1=10,(VLOOKUP(B475,'X10'!$B:$AP,7,FALSE)),IF($X$1=11,(VLOOKUP(B475,'X11'!$B:$AP,7,FALSE)),IF($X$1=12,(VLOOKUP(B475,'X12'!$B:$AP,7,FALSE)),IF($X$1=13,(VLOOKUP(B475,'X13'!$B:$AP,7,FALSE)),"B")))))))))))))))</f>
        <v xml:space="preserve"> </v>
      </c>
      <c r="F475" s="182" t="str">
        <f ca="1">IF(ISERROR(IF((IF($X$1=1,(VLOOKUP(B475,'X1'!$B:$AO,6,FALSE)),(IF($X$1=2,(VLOOKUP(B475,'X2'!$B:$AO,6,FALSE)),(IF($X$1=3,(VLOOKUP(B475,'X3'!$B:$AO,6,FALSE)),(IF($X$1=4,(VLOOKUP(B475,'X4'!$B:$AO,6,FALSE)),(IF($X$1=5,(VLOOKUP(B475,'X5'!$B:$AO,6,FALSE)),(IF($X$1=6,(VLOOKUP(B475,'X6'!$B:$AO,6,FALSE)),(IF($X$1=7,(VLOOKUP(B475,'X7'!$B:$AO,6,FALSE)),(IF($X$1=8,(VLOOKUP(B475,'X8'!$B:$AO,6,FALSE)),(IF($X$1=9,(VLOOKUP(B475,'X9'!$B:$AO,6,FALSE)),(IF($X$1=10,(VLOOKUP(B475,'X10'!$B:$AO,6,FALSE)),(IF($X$1=11,(VLOOKUP(B475,'X11'!$B:$AO,6,FALSE)),(IF($X$1=12,(VLOOKUP(B475,'X12'!$B:$AO,6,FALSE)),(VLOOKUP(B475,'X13'!$B:$AO,6,FALSE))))))))))))))))))))))))))=$V$1," ",(IF($X$1=1,(VLOOKUP(B475,'X1'!$B:$AO,6,FALSE)),(IF($X$1=2,(VLOOKUP(B475,'X2'!$B:$AO,6,FALSE)),(IF($X$1=3,(VLOOKUP(B475,'X3'!$B:$AO,6,FALSE)),(IF($X$1=4,(VLOOKUP(B475,'X4'!$B:$AO,6,FALSE)),(IF($X$1=5,(VLOOKUP(B475,'X5'!$B:$AO,6,FALSE)),(IF($X$1=6,(VLOOKUP(B475,'X6'!$B:$AO,6,FALSE)),(IF($X$1=7,(VLOOKUP(B475,'X7'!$B:$AO,6,FALSE)),(IF($X$1=8,(VLOOKUP(B475,'X8'!$B:$AO,6,FALSE)),(IF($X$1=9,(VLOOKUP(B475,'X9'!$B:$AO,6,FALSE)),(IF($X$1=10,(VLOOKUP(B475,'X10'!$B:$AO,6,FALSE)),(IF($X$1=11,(VLOOKUP(B475,'X11'!$B:$AO,6,FALSE)),(IF($X$1=12,(VLOOKUP(B475,'X12'!$B:$AO,6,FALSE)),(VLOOKUP(B475,'X13'!$B:$AO,6,FALSE))))))))))))))))))))))))))))=TRUE," ",(IF((IF($X$1=1,(VLOOKUP(B475,'X1'!$B:$AO,6,FALSE)),(IF($X$1=2,(VLOOKUP(B475,'X2'!$B:$AO,6,FALSE)),(IF($X$1=3,(VLOOKUP(B475,'X3'!$B:$AO,6,FALSE)),(IF($X$1=4,(VLOOKUP(B475,'X4'!$B:$AO,6,FALSE)),(IF($X$1=5,(VLOOKUP(B475,'X5'!$B:$AO,6,FALSE)),(IF($X$1=6,(VLOOKUP(B475,'X6'!$B:$AO,6,FALSE)),(IF($X$1=7,(VLOOKUP(B475,'X7'!$B:$AO,6,FALSE)),(IF($X$1=8,(VLOOKUP(B475,'X8'!$B:$AO,6,FALSE)),(IF($X$1=9,(VLOOKUP(B475,'X9'!$B:$AO,6,FALSE)),(IF($X$1=10,(VLOOKUP(B475,'X10'!$B:$AO,6,FALSE)),(IF($X$1=11,(VLOOKUP(B475,'X11'!$B:$AO,6,FALSE)),(IF($X$1=12,(VLOOKUP(B475,'X12'!$B:$AO,6,FALSE)),(VLOOKUP(B475,'X13'!$B:$AO,6,FALSE))))))))))))))))))))))))))=$V$1," ",(IF($X$1=1,(VLOOKUP(B475,'X1'!$B:$AO,6,FALSE)),(IF($X$1=2,(VLOOKUP(B475,'X2'!$B:$AO,6,FALSE)),(IF($X$1=3,(VLOOKUP(B475,'X3'!$B:$AO,6,FALSE)),(IF($X$1=4,(VLOOKUP(B475,'X4'!$B:$AO,6,FALSE)),(IF($X$1=5,(VLOOKUP(B475,'X5'!$B:$AO,6,FALSE)),(IF($X$1=6,(VLOOKUP(B475,'X6'!$B:$AO,6,FALSE)),(IF($X$1=7,(VLOOKUP(B475,'X7'!$B:$AO,6,FALSE)),(IF($X$1=8,(VLOOKUP(B475,'X8'!$B:$AO,6,FALSE)),(IF($X$1=9,(VLOOKUP(B475,'X9'!$B:$AO,6,FALSE)),(IF($X$1=10,(VLOOKUP(B475,'X10'!$B:$AO,6,FALSE)),(IF($X$1=11,(VLOOKUP(B475,'X11'!$B:$AO,6,FALSE)),(IF($X$1=12,(VLOOKUP(B475,'X12'!$B:$AO,6,FALSE)),(VLOOKUP(B475,'X13'!$B:$AO,6,FALSE)))))))))))))))))))))))))))))</f>
        <v xml:space="preserve"> </v>
      </c>
      <c r="G475" s="182" t="str">
        <f ca="1">IF(ISERROR(IF($X$1=1,(VLOOKUP(B475,'X1'!$B:$AZ,44,FALSE)),IF($X$1=2,(VLOOKUP(B475,'X2'!$B:$AZ,44,FALSE)),IF($X$1=3,(VLOOKUP(B475,'X3'!$B:$AZ,44,FALSE)),IF($X$1=4,(VLOOKUP(B475,'X4'!$B:$AZ,44,FALSE)),IF($X$1=5,(VLOOKUP(B475,'X5'!$B:$AZ,44,FALSE)),IF($X$1=6,(VLOOKUP(B475,'X6'!$B:$AZ,44,FALSE)),IF($X$1=7,(VLOOKUP(B475,'X7'!$B:$AZ,44,FALSE)),IF($X$1=8,(VLOOKUP(B475,'X8'!$B:$AZ,44,FALSE)),IF($X$1=9,(VLOOKUP(B475,'X9'!$B:$AZ,44,FALSE)),IF($X$1=10,(VLOOKUP(B475,'X10'!$B:$AZ,44,FALSE)),IF($X$1=11,(VLOOKUP(B475,'X11'!$B:$AZ,44,FALSE)),IF($X$1=12,(VLOOKUP(B475,'X12'!$B:$AZ,44,FALSE)),IF($X$1=13,(VLOOKUP(B475,'X13'!$B:$AZ,44,FALSE)),"B"))))))))))))))=TRUE," ",(IF($X$1=1,(VLOOKUP(B475,'X1'!$B:$AZ,44,FALSE)),IF($X$1=2,(VLOOKUP(B475,'X2'!$B:$AZ,44,FALSE)),IF($X$1=3,(VLOOKUP(B475,'X3'!$B:$AZ,44,FALSE)),IF($X$1=4,(VLOOKUP(B475,'X4'!$B:$AZ,44,FALSE)),IF($X$1=5,(VLOOKUP(B475,'X5'!$B:$AZ,44,FALSE)),IF($X$1=6,(VLOOKUP(B475,'X6'!$B:$AZ,44,FALSE)),IF($X$1=7,(VLOOKUP(B475,'X7'!$B:$AZ,44,FALSE)),IF($X$1=8,(VLOOKUP(B475,'X8'!$B:$AZ,44,FALSE)),IF($X$1=9,(VLOOKUP(B475,'X9'!$B:$AZ,44,FALSE)),IF($X$1=10,(VLOOKUP(B475,'X10'!$B:$AZ,44,FALSE)),IF($X$1=11,(VLOOKUP(B475,'X11'!$B:$AZ,44,FALSE)),IF($X$1=12,(VLOOKUP(B475,'X12'!$B:$AZ,44,FALSE)),IF($X$1=13,(VLOOKUP(B475,'X13'!$B:$AZ,44,FALSE)),"B")))))))))))))))</f>
        <v xml:space="preserve"> </v>
      </c>
      <c r="H475" s="182" t="str">
        <f ca="1">IF(ISERROR(IF($X$1=1,(VLOOKUP(B475,'X1'!$B:$AZ,8,FALSE)),IF($X$1=2,(VLOOKUP(B475,'X2'!$B:$AZ,8,FALSE)),IF($X$1=3,(VLOOKUP(B475,'X3'!$B:$AZ,8,FALSE)),IF($X$1=4,(VLOOKUP(B475,'X4'!$B:$AZ,8,FALSE)),IF($X$1=5,(VLOOKUP(B475,'X5'!$B:$AZ,8,FALSE)),IF($X$1=6,(VLOOKUP(B475,'X6'!$B:$AZ,8,FALSE)),IF($X$1=7,(VLOOKUP(B475,'X7'!$B:$AZ,8,FALSE)),IF($X$1=8,(VLOOKUP(B475,'X8'!$B:$AZ,8,FALSE)),IF($X$1=9,(VLOOKUP(B475,'X9'!$B:$AZ,8,FALSE)),IF($X$1=10,(VLOOKUP(B475,'X10'!$B:$AZ,8,FALSE)),IF($X$1=11,(VLOOKUP(B475,'X11'!$B:$AZ,8,FALSE)),IF($X$1=12,(VLOOKUP(B475,'X12'!$B:$AZ,8,FALSE)),IF($X$1=13,(VLOOKUP(B475,'X13'!$B:$AZ,8,FALSE)),"B"))))))))))))))=TRUE," ",(IF($X$1=1,(VLOOKUP(B475,'X1'!$B:$AZ,8,FALSE)),IF($X$1=2,(VLOOKUP(B475,'X2'!$B:$AZ,8,FALSE)),IF($X$1=3,(VLOOKUP(B475,'X3'!$B:$AZ,8,FALSE)),IF($X$1=4,(VLOOKUP(B475,'X4'!$B:$AZ,8,FALSE)),IF($X$1=5,(VLOOKUP(B475,'X5'!$B:$AZ,8,FALSE)),IF($X$1=6,(VLOOKUP(B475,'X6'!$B:$AZ,8,FALSE)),IF($X$1=7,(VLOOKUP(B475,'X7'!$B:$AZ,8,FALSE)),IF($X$1=8,(VLOOKUP(B475,'X8'!$B:$AZ,8,FALSE)),IF($X$1=9,(VLOOKUP(B475,'X9'!$B:$AZ,8,FALSE)),IF($X$1=10,(VLOOKUP(B475,'X10'!$B:$AZ,8,FALSE)),IF($X$1=11,(VLOOKUP(B475,'X11'!$B:$AZ,8,FALSE)),IF($X$1=12,(VLOOKUP(B475,'X12'!$B:$AZ,8,FALSE)),IF($X$1=13,(VLOOKUP(B475,'X13'!$B:$AZ,8,FALSE)),"B")))))))))))))))</f>
        <v xml:space="preserve"> </v>
      </c>
      <c r="I475" s="183" t="str">
        <f ca="1">IF(ISERROR(IF($X$1=1,(VLOOKUP(B475,'X1'!$B:$AZ,2,FALSE)),IF($X$1=2,(VLOOKUP(B475,'X2'!$B:$AZ,2,FALSE)),IF($X$1=3,(VLOOKUP(B475,'X3'!$B:$AZ,2,FALSE)),IF($X$1=4,(VLOOKUP(B475,'X4'!$B:$AZ,2,FALSE)),IF($X$1=5,(VLOOKUP(B475,'X5'!$B:$AZ,2,FALSE)),IF($X$1=6,(VLOOKUP(B475,'X6'!$B:$AZ,2,FALSE)),IF($X$1=7,(VLOOKUP(B475,'X7'!$B:$AZ,2,FALSE)),IF($X$1=8,(VLOOKUP(B475,'X8'!$B:$AZ,2,FALSE)),IF($X$1=9,(VLOOKUP(B475,'X9'!$B:$AZ,2,FALSE)),IF($X$1=10,(VLOOKUP(B475,'X10'!$B:$AZ,2,FALSE)),IF($X$1=11,(VLOOKUP(B475,'X11'!$B:$AZ,2,FALSE)),IF($X$1=12,(VLOOKUP(B475,'X12'!$B:$AZ,2,FALSE)),IF($X$1=13,(VLOOKUP(B475,'X13'!$B:$AZ,2,FALSE)),"B"))))))))))))))=TRUE," ",(IF($X$1=1,(VLOOKUP(B475,'X1'!$B:$AZ,2,FALSE)),IF($X$1=2,(VLOOKUP(B475,'X2'!$B:$AZ,2,FALSE)),IF($X$1=3,(VLOOKUP(B475,'X3'!$B:$AZ,2,FALSE)),IF($X$1=4,(VLOOKUP(B475,'X4'!$B:$AZ,2,FALSE)),IF($X$1=5,(VLOOKUP(B475,'X5'!$B:$AZ,2,FALSE)),IF($X$1=6,(VLOOKUP(B475,'X6'!$B:$AZ,2,FALSE)),IF($X$1=7,(VLOOKUP(B475,'X7'!$B:$AZ,2,FALSE)),IF($X$1=8,(VLOOKUP(B475,'X8'!$B:$AZ,2,FALSE)),IF($X$1=9,(VLOOKUP(B475,'X9'!$B:$AZ,2,FALSE)),IF($X$1=10,(VLOOKUP(B475,'X10'!$B:$AZ,2,FALSE)),IF($X$1=11,(VLOOKUP(B475,'X11'!$B:$AZ,2,FALSE)),IF($X$1=12,(VLOOKUP(B475,'X12'!$B:$AZ,2,FALSE)),IF($X$1=13,(VLOOKUP(B475,'X13'!$B:$AZ,2,FALSE)),"B")))))))))))))))</f>
        <v xml:space="preserve"> </v>
      </c>
      <c r="J475" s="183" t="str">
        <f ca="1">IF(ISERROR(IF($X$1=1,(VLOOKUP(B475,'X1'!$B:$AZ,3,FALSE)),IF($X$1=2,(VLOOKUP(B475,'X2'!$B:$AZ,3,FALSE)),IF($X$1=3,(VLOOKUP(B475,'X3'!$B:$AZ,3,FALSE)),IF($X$1=4,(VLOOKUP(B475,'X4'!$B:$AZ,3,FALSE)),IF($X$1=5,(VLOOKUP(B475,'X5'!$B:$AZ,3,FALSE)),IF($X$1=6,(VLOOKUP(B475,'X6'!$B:$AZ,3,FALSE)),IF($X$1=7,(VLOOKUP(B475,'X7'!$B:$AZ,3,FALSE)),IF($X$1=8,(VLOOKUP(B475,'X8'!$B:$AZ,3,FALSE)),IF($X$1=9,(VLOOKUP(B475,'X9'!$B:$AZ,3,FALSE)),IF($X$1=10,(VLOOKUP(B475,'X10'!$B:$AZ,3,FALSE)),IF($X$1=11,(VLOOKUP(B475,'X11'!$B:$AZ,3,FALSE)),IF($X$1=12,(VLOOKUP(B475,'X12'!$B:$AZ,3,FALSE)),IF($X$1=13,(VLOOKUP(B475,'X13'!$B:$AZ,3,FALSE)),"B"))))))))))))))=TRUE," ",(IF($X$1=1,(VLOOKUP(B475,'X1'!$B:$AZ,3,FALSE)),IF($X$1=2,(VLOOKUP(B475,'X2'!$B:$AZ,3,FALSE)),IF($X$1=3,(VLOOKUP(B475,'X3'!$B:$AZ,3,FALSE)),IF($X$1=4,(VLOOKUP(B475,'X4'!$B:$AZ,3,FALSE)),IF($X$1=5,(VLOOKUP(B475,'X5'!$B:$AZ,3,FALSE)),IF($X$1=6,(VLOOKUP(B475,'X6'!$B:$AZ,3,FALSE)),IF($X$1=7,(VLOOKUP(B475,'X7'!$B:$AZ,3,FALSE)),IF($X$1=8,(VLOOKUP(B475,'X8'!$B:$AZ,3,FALSE)),IF($X$1=9,(VLOOKUP(B475,'X9'!$B:$AZ,3,FALSE)),IF($X$1=10,(VLOOKUP(B475,'X10'!$B:$AZ,3,FALSE)),IF($X$1=11,(VLOOKUP(B475,'X11'!$B:$AZ,3,FALSE)),IF($X$1=12,(VLOOKUP(B475,'X12'!$B:$AZ,3,FALSE)),IF($X$1=13,(VLOOKUP(B475,'X13'!$B:$AZ,3,FALSE)),"B")))))))))))))))</f>
        <v xml:space="preserve"> </v>
      </c>
      <c r="K475" s="183" t="str">
        <f ca="1">IF(ISERROR(IF($X$1=1,(VLOOKUP(B475,'X1'!$B:$AZ,5,FALSE)),IF($X$1=2,(VLOOKUP(B475,'X2'!$B:$AZ,5,FALSE)),IF($X$1=3,(VLOOKUP(B475,'X3'!$B:$AZ,5,FALSE)),IF($X$1=4,(VLOOKUP(B475,'X4'!$B:$AZ,5,FALSE)),IF($X$1=5,(VLOOKUP(B475,'X5'!$B:$AZ,5,FALSE)),IF($X$1=6,(VLOOKUP(B475,'X6'!$B:$AZ,5,FALSE)),IF($X$1=7,(VLOOKUP(B475,'X7'!$B:$AZ,5,FALSE)),IF($X$1=8,(VLOOKUP(B475,'X8'!$B:$AZ,5,FALSE)),IF($X$1=9,(VLOOKUP(B475,'X9'!$B:$AZ,5,FALSE)),IF($X$1=10,(VLOOKUP(B475,'X10'!$B:$AZ,5,FALSE)),IF($X$1=11,(VLOOKUP(B475,'X11'!$B:$AZ,5,FALSE)),IF($X$1=12,(VLOOKUP(B475,'X12'!$B:$AZ,5,FALSE)),IF($X$1=13,(VLOOKUP(B475,'X13'!$B:$AZ,5,FALSE)),"B"))))))))))))))=TRUE," ",(IF($X$1=1,(VLOOKUP(B475,'X1'!$B:$AZ,5,FALSE)),IF($X$1=2,(VLOOKUP(B475,'X2'!$B:$AZ,5,FALSE)),IF($X$1=3,(VLOOKUP(B475,'X3'!$B:$AZ,5,FALSE)),IF($X$1=4,(VLOOKUP(B475,'X4'!$B:$AZ,5,FALSE)),IF($X$1=5,(VLOOKUP(B475,'X5'!$B:$AZ,5,FALSE)),IF($X$1=6,(VLOOKUP(B475,'X6'!$B:$AZ,5,FALSE)),IF($X$1=7,(VLOOKUP(B475,'X7'!$B:$AZ,5,FALSE)),IF($X$1=8,(VLOOKUP(B475,'X8'!$B:$AZ,5,FALSE)),IF($X$1=9,(VLOOKUP(B475,'X9'!$B:$AZ,5,FALSE)),IF($X$1=10,(VLOOKUP(B475,'X10'!$B:$AZ,5,FALSE)),IF($X$1=11,(VLOOKUP(B475,'X11'!$B:$AZ,5,FALSE)),IF($X$1=12,(VLOOKUP(B475,'X12'!$B:$AZ,5,FALSE)),IF($X$1=13,(VLOOKUP(B475,'X13'!$B:$AZ,5,FALSE)),"B")))))))))))))))</f>
        <v xml:space="preserve"> </v>
      </c>
      <c r="L475" s="184" t="str">
        <f ca="1">IF(ISERROR(IF($X$1=1,(VLOOKUP(B475,'X1'!$B:$AZ,9,FALSE)),IF($X$1=2,(VLOOKUP(B475,'X2'!$B:$AZ,9,FALSE)),IF($X$1=3,(VLOOKUP(B475,'X3'!$B:$AZ,9,FALSE)),IF($X$1=4,(VLOOKUP(B475,'X4'!$B:$AZ,9,FALSE)),IF($X$1=5,(VLOOKUP(B475,'X5'!$B:$AZ,9,FALSE)),IF($X$1=6,(VLOOKUP(B475,'X6'!$B:$AZ,9,FALSE)),IF($X$1=7,(VLOOKUP(B475,'X7'!$B:$AZ,9,FALSE)),IF($X$1=8,(VLOOKUP(B475,'X8'!$B:$AZ,9,FALSE)),IF($X$1=9,(VLOOKUP(B475,'X9'!$B:$AZ,9,FALSE)),IF($X$1=10,(VLOOKUP(B475,'X10'!$B:$AZ,9,FALSE)),IF($X$1=11,(VLOOKUP(B475,'X11'!$B:$AZ,9,FALSE)),IF($X$1=12,(VLOOKUP(B475,'X12'!$B:$AZ,9,FALSE)),IF($X$1=13,(VLOOKUP(B475,'X13'!$B:$AZ,9,FALSE)),"B"))))))))))))))=TRUE," ",(IF($X$1=1,(VLOOKUP(B475,'X1'!$B:$AZ,9,FALSE)),IF($X$1=2,(VLOOKUP(B475,'X2'!$B:$AZ,9,FALSE)),IF($X$1=3,(VLOOKUP(B475,'X3'!$B:$AZ,9,FALSE)),IF($X$1=4,(VLOOKUP(B475,'X4'!$B:$AZ,9,FALSE)),IF($X$1=5,(VLOOKUP(B475,'X5'!$B:$AZ,9,FALSE)),IF($X$1=6,(VLOOKUP(B475,'X6'!$B:$AZ,9,FALSE)),IF($X$1=7,(VLOOKUP(B475,'X7'!$B:$AZ,9,FALSE)),IF($X$1=8,(VLOOKUP(B475,'X8'!$B:$AZ,9,FALSE)),IF($X$1=9,(VLOOKUP(B475,'X9'!$B:$AZ,9,FALSE)),IF($X$1=10,(VLOOKUP(B475,'X10'!$B:$AZ,9,FALSE)),IF($X$1=11,(VLOOKUP(B475,'X11'!$B:$AZ,9,FALSE)),IF($X$1=12,(VLOOKUP(B475,'X12'!$B:$AZ,9,FALSE)),IF($X$1=13,(VLOOKUP(B475,'X13'!$B:$AZ,9,FALSE)),"B")))))))))))))))</f>
        <v xml:space="preserve"> </v>
      </c>
      <c r="M475" s="184" t="str">
        <f ca="1">IF(ISERROR(IF($X$1=1,(VLOOKUP(B475,'X1'!$B:$AZ,10,FALSE)),IF($X$1=2,(VLOOKUP(B475,'X2'!$B:$AZ,10,FALSE)),IF($X$1=3,(VLOOKUP(B475,'X3'!$B:$AZ,10,FALSE)),IF($X$1=4,(VLOOKUP(B475,'X4'!$B:$AZ,10,FALSE)),IF($X$1=5,(VLOOKUP(B475,'X5'!$B:$AZ,10,FALSE)),IF($X$1=6,(VLOOKUP(B475,'X6'!$B:$AZ,10,FALSE)),IF($X$1=7,(VLOOKUP(B475,'X7'!$B:$AZ,10,FALSE)),IF($X$1=8,(VLOOKUP(B475,'X8'!$B:$AZ,10,FALSE)),IF($X$1=9,(VLOOKUP(B475,'X9'!$B:$AZ,10,FALSE)),IF($X$1=10,(VLOOKUP(B475,'X10'!$B:$AZ,10,FALSE)),IF($X$1=11,(VLOOKUP(B475,'X11'!$B:$AZ,10,FALSE)),IF($X$1=12,(VLOOKUP(B475,'X12'!$B:$AZ,10,FALSE)),IF($X$1=13,(VLOOKUP(B475,'X13'!$B:$AZ,10,FALSE)),"B"))))))))))))))=TRUE," ",(IF($X$1=1,(VLOOKUP(B475,'X1'!$B:$AZ,10,FALSE)),IF($X$1=2,(VLOOKUP(B475,'X2'!$B:$AZ,10,FALSE)),IF($X$1=3,(VLOOKUP(B475,'X3'!$B:$AZ,10,FALSE)),IF($X$1=4,(VLOOKUP(B475,'X4'!$B:$AZ,10,FALSE)),IF($X$1=5,(VLOOKUP(B475,'X5'!$B:$AZ,10,FALSE)),IF($X$1=6,(VLOOKUP(B475,'X6'!$B:$AZ,10,FALSE)),IF($X$1=7,(VLOOKUP(B475,'X7'!$B:$AZ,10,FALSE)),IF($X$1=8,(VLOOKUP(B475,'X8'!$B:$AZ,10,FALSE)),IF($X$1=9,(VLOOKUP(B475,'X9'!$B:$AZ,10,FALSE)),IF($X$1=10,(VLOOKUP(B475,'X10'!$B:$AZ,10,FALSE)),IF($X$1=11,(VLOOKUP(B475,'X11'!$B:$AZ,10,FALSE)),IF($X$1=12,(VLOOKUP(B475,'X12'!$B:$AZ,10,FALSE)),IF($X$1=13,(VLOOKUP(B475,'X13'!$B:$AZ,10,FALSE)),"B")))))))))))))))</f>
        <v xml:space="preserve"> </v>
      </c>
      <c r="N475" s="185" t="str">
        <f ca="1">IF(ISERROR(IF($X$1=1,(VLOOKUP(B475,'X1'!$B:$AZ,45,FALSE)),IF($X$1=2,(VLOOKUP(B475,'X2'!$B:$AZ,45,FALSE)),IF($X$1=3,(VLOOKUP(B475,'X3'!$B:$AZ,45,FALSE)),IF($X$1=4,(VLOOKUP(B475,'X4'!$B:$AZ,45,FALSE)),IF($X$1=5,(VLOOKUP(B475,'X5'!$B:$AZ,45,FALSE)),IF($X$1=6,(VLOOKUP(B475,'X6'!$B:$AZ,45,FALSE)),IF($X$1=7,(VLOOKUP(B475,'X7'!$B:$AZ,45,FALSE)),IF($X$1=8,(VLOOKUP(B475,'X8'!$B:$AZ,45,FALSE)),IF($X$1=9,(VLOOKUP(B475,'X9'!$B:$AZ,45,FALSE)),IF($X$1=10,(VLOOKUP(B475,'X10'!$B:$AZ,45,FALSE)),IF($X$1=11,(VLOOKUP(B475,'X11'!$B:$AZ,45,FALSE)),IF($X$1=12,(VLOOKUP(B475,'X12'!$B:$AZ,45,FALSE)),IF($X$1=13,(VLOOKUP(B475,'X13'!$B:$AZ,45,FALSE)),"B"))))))))))))))=TRUE," ",(IF($X$1=1,(VLOOKUP(B475,'X1'!$B:$AZ,45,FALSE)),IF($X$1=2,(VLOOKUP(B475,'X2'!$B:$AZ,45,FALSE)),IF($X$1=3,(VLOOKUP(B475,'X3'!$B:$AZ,45,FALSE)),IF($X$1=4,(VLOOKUP(B475,'X4'!$B:$AZ,45,FALSE)),IF($X$1=5,(VLOOKUP(B475,'X5'!$B:$AZ,45,FALSE)),IF($X$1=6,(VLOOKUP(B475,'X6'!$B:$AZ,45,FALSE)),IF($X$1=7,(VLOOKUP(B475,'X7'!$B:$AZ,45,FALSE)),IF($X$1=8,(VLOOKUP(B475,'X8'!$B:$AZ,45,FALSE)),IF($X$1=9,(VLOOKUP(B475,'X9'!$B:$AZ,45,FALSE)),IF($X$1=10,(VLOOKUP(B475,'X10'!$B:$AZ,45,FALSE)),IF($X$1=11,(VLOOKUP(B475,'X11'!$B:$AZ,45,FALSE)),IF($X$1=12,(VLOOKUP(B475,'X12'!$B:$AZ,45,FALSE)),IF($X$1=13,(VLOOKUP(B475,'X13'!$B:$AZ,45,FALSE)),"B")))))))))))))))</f>
        <v xml:space="preserve"> </v>
      </c>
      <c r="O475" s="184" t="str">
        <f ca="1">IF(ISERROR(IF($X$1=1,(VLOOKUP(B475,'X1'!$B:$AZ,11,FALSE)),IF($X$1=2,(VLOOKUP(B475,'X2'!$B:$AZ,11,FALSE)),IF($X$1=3,(VLOOKUP(B475,'X3'!$B:$AZ,11,FALSE)),IF($X$1=4,(VLOOKUP(B475,'X4'!$B:$AZ,11,FALSE)),IF($X$1=5,(VLOOKUP(B475,'X5'!$B:$AZ,11,FALSE)),IF($X$1=6,(VLOOKUP(B475,'X6'!$B:$AZ,11,FALSE)),IF($X$1=7,(VLOOKUP(B475,'X7'!$B:$AZ,11,FALSE)),IF($X$1=8,(VLOOKUP(B475,'X8'!$B:$AZ,11,FALSE)),IF($X$1=9,(VLOOKUP(B475,'X9'!$B:$AZ,11,FALSE)),IF($X$1=10,(VLOOKUP(B475,'X10'!$B:$AZ,11,FALSE)),IF($X$1=11,(VLOOKUP(B475,'X11'!$B:$AZ,11,FALSE)),IF($X$1=12,(VLOOKUP(B475,'X12'!$B:$AZ,11,FALSE)),IF($X$1=13,(VLOOKUP(B475,'X13'!$B:$AZ,11,FALSE)),"B"))))))))))))))=TRUE," ",(IF($X$1=1,(VLOOKUP(B475,'X1'!$B:$AZ,11,FALSE)),IF($X$1=2,(VLOOKUP(B475,'X2'!$B:$AZ,11,FALSE)),IF($X$1=3,(VLOOKUP(B475,'X3'!$B:$AZ,11,FALSE)),IF($X$1=4,(VLOOKUP(B475,'X4'!$B:$AZ,11,FALSE)),IF($X$1=5,(VLOOKUP(B475,'X5'!$B:$AZ,11,FALSE)),IF($X$1=6,(VLOOKUP(B475,'X6'!$B:$AZ,11,FALSE)),IF($X$1=7,(VLOOKUP(B475,'X7'!$B:$AZ,11,FALSE)),IF($X$1=8,(VLOOKUP(B475,'X8'!$B:$AZ,11,FALSE)),IF($X$1=9,(VLOOKUP(B475,'X9'!$B:$AZ,11,FALSE)),IF($X$1=10,(VLOOKUP(B475,'X10'!$B:$AZ,11,FALSE)),IF($X$1=11,(VLOOKUP(B475,'X11'!$B:$AZ,11,FALSE)),IF($X$1=12,(VLOOKUP(B475,'X12'!$B:$AZ,11,FALSE)),IF($X$1=13,(VLOOKUP(B475,'X13'!$B:$AZ,11,FALSE)),"B")))))))))))))))</f>
        <v xml:space="preserve"> </v>
      </c>
      <c r="P475" s="184" t="str">
        <f ca="1">IF(ISERROR(IF($X$1=1,(VLOOKUP(B475,'X1'!$B:$AZ,12,FALSE)),IF($X$1=2,(VLOOKUP(B475,'X2'!$B:$AZ,12,FALSE)),IF($X$1=3,(VLOOKUP(B475,'X3'!$B:$AZ,12,FALSE)),IF($X$1=4,(VLOOKUP(B475,'X4'!$B:$AZ,12,FALSE)),IF($X$1=5,(VLOOKUP(B475,'X5'!$B:$AZ,12,FALSE)),IF($X$1=6,(VLOOKUP(B475,'X6'!$B:$AZ,12,FALSE)),IF($X$1=7,(VLOOKUP(B475,'X7'!$B:$AZ,12,FALSE)),IF($X$1=8,(VLOOKUP(B475,'X8'!$B:$AZ,12,FALSE)),IF($X$1=9,(VLOOKUP(B475,'X9'!$B:$AZ,12,FALSE)),IF($X$1=10,(VLOOKUP(B475,'X10'!$B:$AZ,12,FALSE)),IF($X$1=11,(VLOOKUP(B475,'X11'!$B:$AZ,12,FALSE)),IF($X$1=12,(VLOOKUP(B475,'X12'!$B:$AZ,12,FALSE)),IF($X$1=13,(VLOOKUP(B475,'X13'!$B:$AZ,12,FALSE)),"B"))))))))))))))=TRUE," ",(IF($X$1=1,(VLOOKUP(B475,'X1'!$B:$AZ,12,FALSE)),IF($X$1=2,(VLOOKUP(B475,'X2'!$B:$AZ,12,FALSE)),IF($X$1=3,(VLOOKUP(B475,'X3'!$B:$AZ,12,FALSE)),IF($X$1=4,(VLOOKUP(B475,'X4'!$B:$AZ,12,FALSE)),IF($X$1=5,(VLOOKUP(B475,'X5'!$B:$AZ,12,FALSE)),IF($X$1=6,(VLOOKUP(B475,'X6'!$B:$AZ,12,FALSE)),IF($X$1=7,(VLOOKUP(B475,'X7'!$B:$AZ,12,FALSE)),IF($X$1=8,(VLOOKUP(B475,'X8'!$B:$AZ,12,FALSE)),IF($X$1=9,(VLOOKUP(B475,'X9'!$B:$AZ,12,FALSE)),IF($X$1=10,(VLOOKUP(B475,'X10'!$B:$AZ,12,FALSE)),IF($X$1=11,(VLOOKUP(B475,'X11'!$B:$AZ,12,FALSE)),IF($X$1=12,(VLOOKUP(B475,'X12'!$B:$AZ,12,FALSE)),IF($X$1=13,(VLOOKUP(B475,'X13'!$B:$AZ,12,FALSE)),"B")))))))))))))))</f>
        <v xml:space="preserve"> </v>
      </c>
      <c r="Q475" s="185" t="str">
        <f ca="1">IF(ISERROR(IF($X$1=1,(VLOOKUP(B475,'X1'!$B:$AZ,46,FALSE)),IF($X$1=2,(VLOOKUP(B475,'X2'!$B:$AZ,46,FALSE)),IF($X$1=3,(VLOOKUP(B475,'X3'!$B:$AZ,46,FALSE)),IF($X$1=4,(VLOOKUP(B475,'X4'!$B:$AZ,46,FALSE)),IF($X$1=5,(VLOOKUP(B475,'X5'!$B:$AZ,46,FALSE)),IF($X$1=6,(VLOOKUP(B475,'X6'!$B:$AZ,46,FALSE)),IF($X$1=7,(VLOOKUP(B475,'X7'!$B:$AZ,46,FALSE)),IF($X$1=8,(VLOOKUP(B475,'X8'!$B:$AZ,46,FALSE)),IF($X$1=9,(VLOOKUP(B475,'X9'!$B:$AZ,46,FALSE)),IF($X$1=10,(VLOOKUP(B475,'X10'!$B:$AZ,46,FALSE)),IF($X$1=11,(VLOOKUP(B475,'X11'!$B:$AZ,46,FALSE)),IF($X$1=12,(VLOOKUP(B475,'X12'!$B:$AZ,46,FALSE)),IF($X$1=13,(VLOOKUP(B475,'X13'!$B:$AZ,46,FALSE)),"B"))))))))))))))=TRUE," ",(IF($X$1=1,(VLOOKUP(B475,'X1'!$B:$AZ,46,FALSE)),IF($X$1=2,(VLOOKUP(B475,'X2'!$B:$AZ,46,FALSE)),IF($X$1=3,(VLOOKUP(B475,'X3'!$B:$AZ,46,FALSE)),IF($X$1=4,(VLOOKUP(B475,'X4'!$B:$AZ,46,FALSE)),IF($X$1=5,(VLOOKUP(B475,'X5'!$B:$AZ,46,FALSE)),IF($X$1=6,(VLOOKUP(B475,'X6'!$B:$AZ,46,FALSE)),IF($X$1=7,(VLOOKUP(B475,'X7'!$B:$AZ,46,FALSE)),IF($X$1=8,(VLOOKUP(B475,'X8'!$B:$AZ,46,FALSE)),IF($X$1=9,(VLOOKUP(B475,'X9'!$B:$AZ,46,FALSE)),IF($X$1=10,(VLOOKUP(B475,'X10'!$B:$AZ,46,FALSE)),IF($X$1=11,(VLOOKUP(B475,'X11'!$B:$AZ,46,FALSE)),IF($X$1=12,(VLOOKUP(B475,'X12'!$B:$AZ,46,FALSE)),IF($X$1=13,(VLOOKUP(B475,'X13'!$B:$AZ,46,FALSE)),"B")))))))))))))))</f>
        <v xml:space="preserve"> </v>
      </c>
      <c r="R475" s="185" t="str">
        <f ca="1">IF(ISERROR(IF($X$1=1,(VLOOKUP(B475,'X1'!$B:$AZ,15,FALSE)),IF($X$1=2,(VLOOKUP(B475,'X2'!$B:$AZ,15,FALSE)),IF($X$1=3,(VLOOKUP(B475,'X3'!$B:$AZ,15,FALSE)),IF($X$1=4,(VLOOKUP(B475,'X4'!$B:$AZ,15,FALSE)),IF($X$1=5,(VLOOKUP(B475,'X5'!$B:$AZ,15,FALSE)),IF($X$1=6,(VLOOKUP(B475,'X6'!$B:$AZ,15,FALSE)),IF($X$1=7,(VLOOKUP(B475,'X7'!$B:$AZ,15,FALSE)),IF($X$1=8,(VLOOKUP(B475,'X8'!$B:$AZ,15,FALSE)),IF($X$1=9,(VLOOKUP(B475,'X9'!$B:$AZ,15,FALSE)),IF($X$1=10,(VLOOKUP(B475,'X10'!$B:$AZ,15,FALSE)),IF($X$1=11,(VLOOKUP(B475,'X11'!$B:$AZ,15,FALSE)),IF($X$1=12,(VLOOKUP(B475,'X12'!$B:$AZ,15,FALSE)),IF($X$1=13,(VLOOKUP(B475,'X13'!$B:$AZ,15,FALSE)),"B"))))))))))))))=TRUE," ",(IF($X$1=1,(VLOOKUP(B475,'X1'!$B:$AZ,15,FALSE)),IF($X$1=2,(VLOOKUP(B475,'X2'!$B:$AZ,15,FALSE)),IF($X$1=3,(VLOOKUP(B475,'X3'!$B:$AZ,15,FALSE)),IF($X$1=4,(VLOOKUP(B475,'X4'!$B:$AZ,15,FALSE)),IF($X$1=5,(VLOOKUP(B475,'X5'!$B:$AZ,15,FALSE)),IF($X$1=6,(VLOOKUP(B475,'X6'!$B:$AZ,15,FALSE)),IF($X$1=7,(VLOOKUP(B475,'X7'!$B:$AZ,15,FALSE)),IF($X$1=8,(VLOOKUP(B475,'X8'!$B:$AZ,15,FALSE)),IF($X$1=9,(VLOOKUP(B475,'X9'!$B:$AZ,15,FALSE)),IF($X$1=10,(VLOOKUP(B475,'X10'!$B:$AZ,15,FALSE)),IF($X$1=11,(VLOOKUP(B475,'X11'!$B:$AZ,15,FALSE)),IF($X$1=12,(VLOOKUP(B475,'X12'!$B:$AZ,15,FALSE)),IF($X$1=13,(VLOOKUP(B475,'X13'!$B:$AZ,15,FALSE)),"B")))))))))))))))</f>
        <v xml:space="preserve"> </v>
      </c>
      <c r="S475" s="185" t="str">
        <f ca="1">IF(ISERROR(IF((IF($X$1=1,(VLOOKUP(B475,'X1'!$B:$AZ,14,FALSE)),(IF($X$1=2,(VLOOKUP(B475,'X2'!$B:$AZ,14,FALSE)),(IF($X$1=3,(VLOOKUP(B475,'X3'!$B:$AZ,14,FALSE)),(IF($X$1=4,(VLOOKUP(B475,'X4'!$B:$AZ,14,FALSE)),(IF($X$1=5,(VLOOKUP(B475,'X5'!$B:$AZ,14,FALSE)),(IF($X$1=6,(VLOOKUP(B475,'X6'!$B:$AZ,14,FALSE)),(IF($X$1=7,(VLOOKUP(B475,'X7'!$B:$AZ,14,FALSE)),(IF($X$1=8,(VLOOKUP(B475,'X8'!$B:$AZ,14,FALSE)),(IF($X$1=9,(VLOOKUP(B475,'X9'!$B:$AZ,14,FALSE)),(IF($X$1=10,(VLOOKUP(B475,'X10'!$B:$AZ,14,FALSE)),(IF($X$1=11,(VLOOKUP(B475,'X11'!$B:$AZ,14,FALSE)),(IF($X$1=12,(VLOOKUP(B475,'X12'!$B:$AZ,14,FALSE)),(VLOOKUP(B475,'X13'!$B:$AZ,14,FALSE))))))))))))))))))))))))))=$V$1," ",(IF($X$1=1,(VLOOKUP(B475,'X1'!$B:$AZ,14,FALSE)),(IF($X$1=2,(VLOOKUP(B475,'X2'!$B:$AZ,14,FALSE)),(IF($X$1=3,(VLOOKUP(B475,'X3'!$B:$AZ,14,FALSE)),(IF($X$1=4,(VLOOKUP(B475,'X4'!$B:$AZ,14,FALSE)),(IF($X$1=5,(VLOOKUP(B475,'X5'!$B:$AZ,14,FALSE)),(IF($X$1=6,(VLOOKUP(B475,'X6'!$B:$AZ,14,FALSE)),(IF($X$1=7,(VLOOKUP(B475,'X7'!$B:$AZ,14,FALSE)),(IF($X$1=8,(VLOOKUP(B475,'X8'!$B:$AZ,14,FALSE)),(IF($X$1=9,(VLOOKUP(B475,'X9'!$B:$AZ,14,FALSE)),(IF($X$1=10,(VLOOKUP(B475,'X10'!$B:$AZ,14,FALSE)),(IF($X$1=11,(VLOOKUP(B475,'X11'!$B:$AZ,14,FALSE)),(IF($X$1=12,(VLOOKUP(B475,'X12'!$B:$AZ,14,FALSE)),(VLOOKUP(B475,'X13'!$B:$AZ,14,FALSE))))))))))))))))))))))))))))=TRUE," ",(IF((IF($X$1=1,(VLOOKUP(B475,'X1'!$B:$AZ,14,FALSE)),(IF($X$1=2,(VLOOKUP(B475,'X2'!$B:$AZ,14,FALSE)),(IF($X$1=3,(VLOOKUP(B475,'X3'!$B:$AZ,14,FALSE)),(IF($X$1=4,(VLOOKUP(B475,'X4'!$B:$AZ,14,FALSE)),(IF($X$1=5,(VLOOKUP(B475,'X5'!$B:$AZ,14,FALSE)),(IF($X$1=6,(VLOOKUP(B475,'X6'!$B:$AZ,14,FALSE)),(IF($X$1=7,(VLOOKUP(B475,'X7'!$B:$AZ,14,FALSE)),(IF($X$1=8,(VLOOKUP(B475,'X8'!$B:$AZ,14,FALSE)),(IF($X$1=9,(VLOOKUP(B475,'X9'!$B:$AZ,14,FALSE)),(IF($X$1=10,(VLOOKUP(B475,'X10'!$B:$AZ,14,FALSE)),(IF($X$1=11,(VLOOKUP(B475,'X11'!$B:$AZ,14,FALSE)),(IF($X$1=12,(VLOOKUP(B475,'X12'!$B:$AZ,14,FALSE)),(VLOOKUP(B475,'X13'!$B:$AZ,14,FALSE))))))))))))))))))))))))))=$V$1," ",(IF($X$1=1,(VLOOKUP(B475,'X1'!$B:$AZ,14,FALSE)),(IF($X$1=2,(VLOOKUP(B475,'X2'!$B:$AZ,14,FALSE)),(IF($X$1=3,(VLOOKUP(B475,'X3'!$B:$AZ,14,FALSE)),(IF($X$1=4,(VLOOKUP(B475,'X4'!$B:$AZ,14,FALSE)),(IF($X$1=5,(VLOOKUP(B475,'X5'!$B:$AZ,14,FALSE)),(IF($X$1=6,(VLOOKUP(B475,'X6'!$B:$AZ,14,FALSE)),(IF($X$1=7,(VLOOKUP(B475,'X7'!$B:$AZ,14,FALSE)),(IF($X$1=8,(VLOOKUP(B475,'X8'!$B:$AZ,14,FALSE)),(IF($X$1=9,(VLOOKUP(B475,'X9'!$B:$AZ,14,FALSE)),(IF($X$1=10,(VLOOKUP(B475,'X10'!$B:$AZ,14,FALSE)),(IF($X$1=11,(VLOOKUP(B475,'X11'!$B:$AZ,14,FALSE)),(IF($X$1=12,(VLOOKUP(B475,'X12'!$B:$AZ,14,FALSE)),(VLOOKUP(B475,'X13'!$B:$AZ,14,FALSE)))))))))))))))))))))))))))))</f>
        <v xml:space="preserve"> </v>
      </c>
    </row>
    <row r="476" spans="1:19" ht="14.1" customHeight="1" x14ac:dyDescent="0.2">
      <c r="A476" s="156" t="s">
        <v>1058</v>
      </c>
      <c r="B476" s="122" t="str">
        <f>IF(ISERROR(IF($U$16=1,(VLOOKUP(A476,$AC$89:$AH$125,2,FALSE)),IF((IF($X$1=1,'X1'!B435,(IF($X$1=2,'X2'!B435,(IF($X$1=3,'X3'!B435,(IF($X$1=4,'X4'!B435,(IF($X$1=5,'X5'!B435,(IF($X$1=6,'X6'!B435,(IF($X$1=7,'X7'!B435,(IF($X$1=8,'X8'!B435,(IF($X$1=9,'X9'!B435,(IF($X$1=10,'X10'!B435,(IF($X$1=11,'X11'!B435,(IF($X$1=12,'X12'!B435,'X13'!B435))))))))))))))))))))))))="","",(IF($X$1=1,'X1'!B435,(IF($X$1=2,'X2'!B435,(IF($X$1=3,'X3'!B435,(IF($X$1=4,'X4'!B435,(IF($X$1=5,'X5'!B435,(IF($X$1=6,'X6'!B435,(IF($X$1=7,'X7'!B435,(IF($X$1=8,'X8'!B435,(IF($X$1=9,'X9'!B435,(IF($X$1=10,'X10'!B435,(IF($X$1=11,'X11'!B435,(IF($X$1=12,'X12'!B435,'X13'!B435)))))))))))))))))))))))))))=TRUE," ",(IF($U$16=1,(VLOOKUP(A476,$AC$89:$AH$125,2,FALSE)),IF((IF($X$1=1,'X1'!B435,(IF($X$1=2,'X2'!B435,(IF($X$1=3,'X3'!B435,(IF($X$1=4,'X4'!B435,(IF($X$1=5,'X5'!B435,(IF($X$1=6,'X6'!B435,(IF($X$1=7,'X7'!B435,(IF($X$1=8,'X8'!B435,(IF($X$1=9,'X9'!B435,(IF($X$1=10,'X10'!B435,(IF($X$1=11,'X11'!B435,(IF($X$1=12,'X12'!B435,'X13'!B435))))))))))))))))))))))))="","",(IF($X$1=1,'X1'!B435,(IF($X$1=2,'X2'!B435,(IF($X$1=3,'X3'!B435,(IF($X$1=4,'X4'!B435,(IF($X$1=5,'X5'!B435,(IF($X$1=6,'X6'!B435,(IF($X$1=7,'X7'!B435,(IF($X$1=8,'X8'!B435,(IF($X$1=9,'X9'!B435,(IF($X$1=10,'X10'!B435,(IF($X$1=11,'X11'!B435,(IF($X$1=12,'X12'!B435,'X13'!B435))))))))))))))))))))))))))))</f>
        <v/>
      </c>
      <c r="C476" s="181" t="str">
        <f ca="1">IF(ISERROR(IF($X$1=1,(VLOOKUP(B476,'X1'!$B:$AZ,47,FALSE)),IF($X$1=2,(VLOOKUP(B476,'X2'!$B:$AZ,47,FALSE)),IF($X$1=3,(VLOOKUP(B476,'X3'!$B:$AZ,47,FALSE)),IF($X$1=4,(VLOOKUP(B476,'X4'!$B:$AZ,47,FALSE)),IF($X$1=5,(VLOOKUP(B476,'X5'!$B:$AZ,47,FALSE)),IF($X$1=6,(VLOOKUP(B476,'X6'!$B:$AZ,47,FALSE)),IF($X$1=7,(VLOOKUP(B476,'X7'!$B:$AZ,47,FALSE)),IF($X$1=8,(VLOOKUP(B476,'X8'!$B:$AZ,47,FALSE)),IF($X$1=9,(VLOOKUP(B476,'X9'!$B:$AZ,47,FALSE)),IF($X$1=10,(VLOOKUP(B476,'X10'!$B:$AZ,47,FALSE)),IF($X$1=11,(VLOOKUP(B476,'X11'!$B:$AZ,47,FALSE)),IF($X$1=12,(VLOOKUP(B476,'X12'!$B:$AZ,47,FALSE)),IF($X$1=13,(VLOOKUP(B476,'X13'!$B:$AZ,47,FALSE)),"B"))))))))))))))=TRUE," ",(IF($X$1=1,(VLOOKUP(B476,'X1'!$B:$AZ,47,FALSE)),IF($X$1=2,(VLOOKUP(B476,'X2'!$B:$AZ,47,FALSE)),IF($X$1=3,(VLOOKUP(B476,'X3'!$B:$AZ,47,FALSE)),IF($X$1=4,(VLOOKUP(B476,'X4'!$B:$AZ,47,FALSE)),IF($X$1=5,(VLOOKUP(B476,'X5'!$B:$AZ,47,FALSE)),IF($X$1=6,(VLOOKUP(B476,'X6'!$B:$AZ,47,FALSE)),IF($X$1=7,(VLOOKUP(B476,'X7'!$B:$AZ,47,FALSE)),IF($X$1=8,(VLOOKUP(B476,'X8'!$B:$AZ,47,FALSE)),IF($X$1=9,(VLOOKUP(B476,'X9'!$B:$AZ,47,FALSE)),IF($X$1=10,(VLOOKUP(B476,'X10'!$B:$AZ,47,FALSE)),IF($X$1=11,(VLOOKUP(B476,'X11'!$B:$AZ,47,FALSE)),IF($X$1=12,(VLOOKUP(B476,'X12'!$B:$AZ,47,FALSE)),IF($X$1=13,(VLOOKUP(B476,'X13'!$B:$AZ,47,FALSE)),"B")))))))))))))))</f>
        <v xml:space="preserve"> </v>
      </c>
      <c r="D476" s="181" t="str">
        <f ca="1">IF(ISERROR(IF($X$1=1,(VLOOKUP(B476,'X1'!$B:$AP,41,FALSE)),IF($X$1=2,(VLOOKUP(B476,'X2'!$B:$AP,41,FALSE)),IF($X$1=3,(VLOOKUP(B476,'X3'!$B:$AP,41,FALSE)),IF($X$1=4,(VLOOKUP(B476,'X4'!$B:$AP,41,FALSE)),IF($X$1=5,(VLOOKUP(B476,'X5'!$B:$AP,41,FALSE)),IF($X$1=6,(VLOOKUP(B476,'X6'!$B:$AP,41,FALSE)),IF($X$1=7,(VLOOKUP(B476,'X7'!$B:$AP,41,FALSE)),IF($X$1=8,(VLOOKUP(B476,'X8'!$B:$AP,41,FALSE)),IF($X$1=9,(VLOOKUP(B476,'X9'!$B:$AP,41,FALSE)),IF($X$1=10,(VLOOKUP(B476,'X10'!$B:$AP,41,FALSE)),IF($X$1=11,(VLOOKUP(B476,'X11'!$B:$AP,41,FALSE)),IF($X$1=12,(VLOOKUP(B476,'X12'!$B:$AP,41,FALSE)),IF($X$1=13,(VLOOKUP(B476,'X13'!$B:$AP,41,FALSE)),"B"))))))))))))))=TRUE," ",(IF($X$1=1,(VLOOKUP(B476,'X1'!$B:$AP,41,FALSE)),IF($X$1=2,(VLOOKUP(B476,'X2'!$B:$AP,41,FALSE)),IF($X$1=3,(VLOOKUP(B476,'X3'!$B:$AP,41,FALSE)),IF($X$1=4,(VLOOKUP(B476,'X4'!$B:$AP,41,FALSE)),IF($X$1=5,(VLOOKUP(B476,'X5'!$B:$AP,41,FALSE)),IF($X$1=6,(VLOOKUP(B476,'X6'!$B:$AP,41,FALSE)),IF($X$1=7,(VLOOKUP(B476,'X7'!$B:$AP,41,FALSE)),IF($X$1=8,(VLOOKUP(B476,'X8'!$B:$AP,41,FALSE)),IF($X$1=9,(VLOOKUP(B476,'X9'!$B:$AP,41,FALSE)),IF($X$1=10,(VLOOKUP(B476,'X10'!$B:$AP,41,FALSE)),IF($X$1=11,(VLOOKUP(B476,'X11'!$B:$AP,41,FALSE)),IF($X$1=12,(VLOOKUP(B476,'X12'!$B:$AP,41,FALSE)),IF($X$1=13,(VLOOKUP(B476,'X13'!$B:$AP,41,FALSE)),"B")))))))))))))))</f>
        <v xml:space="preserve"> </v>
      </c>
      <c r="E476" s="182" t="str">
        <f ca="1">IF(ISERROR(IF($X$1=1,(VLOOKUP(B476,'X1'!$B:$AP,7,FALSE)),IF($X$1=2,(VLOOKUP(B476,'X2'!$B:$AP,7,FALSE)),IF($X$1=3,(VLOOKUP(B476,'X3'!$B:$AP,7,FALSE)),IF($X$1=4,(VLOOKUP(B476,'X4'!$B:$AP,7,FALSE)),IF($X$1=5,(VLOOKUP(B476,'X5'!$B:$AP,7,FALSE)),IF($X$1=6,(VLOOKUP(B476,'X6'!$B:$AP,7,FALSE)),IF($X$1=7,(VLOOKUP(B476,'X7'!$B:$AP,7,FALSE)),IF($X$1=8,(VLOOKUP(B476,'X8'!$B:$AP,7,FALSE)),IF($X$1=9,(VLOOKUP(B476,'X9'!$B:$AP,7,FALSE)),IF($X$1=10,(VLOOKUP(B476,'X10'!$B:$AP,7,FALSE)),IF($X$1=11,(VLOOKUP(B476,'X11'!$B:$AP,7,FALSE)),IF($X$1=12,(VLOOKUP(B476,'X12'!$B:$AP,7,FALSE)),IF($X$1=13,(VLOOKUP(B476,'X13'!$B:$AP,7,FALSE)),"B"))))))))))))))=TRUE," ",(IF($X$1=1,(VLOOKUP(B476,'X1'!$B:$AP,7,FALSE)),IF($X$1=2,(VLOOKUP(B476,'X2'!$B:$AP,7,FALSE)),IF($X$1=3,(VLOOKUP(B476,'X3'!$B:$AP,7,FALSE)),IF($X$1=4,(VLOOKUP(B476,'X4'!$B:$AP,7,FALSE)),IF($X$1=5,(VLOOKUP(B476,'X5'!$B:$AP,7,FALSE)),IF($X$1=6,(VLOOKUP(B476,'X6'!$B:$AP,7,FALSE)),IF($X$1=7,(VLOOKUP(B476,'X7'!$B:$AP,7,FALSE)),IF($X$1=8,(VLOOKUP(B476,'X8'!$B:$AP,7,FALSE)),IF($X$1=9,(VLOOKUP(B476,'X9'!$B:$AP,7,FALSE)),IF($X$1=10,(VLOOKUP(B476,'X10'!$B:$AP,7,FALSE)),IF($X$1=11,(VLOOKUP(B476,'X11'!$B:$AP,7,FALSE)),IF($X$1=12,(VLOOKUP(B476,'X12'!$B:$AP,7,FALSE)),IF($X$1=13,(VLOOKUP(B476,'X13'!$B:$AP,7,FALSE)),"B")))))))))))))))</f>
        <v xml:space="preserve"> </v>
      </c>
      <c r="F476" s="182" t="str">
        <f ca="1">IF(ISERROR(IF((IF($X$1=1,(VLOOKUP(B476,'X1'!$B:$AO,6,FALSE)),(IF($X$1=2,(VLOOKUP(B476,'X2'!$B:$AO,6,FALSE)),(IF($X$1=3,(VLOOKUP(B476,'X3'!$B:$AO,6,FALSE)),(IF($X$1=4,(VLOOKUP(B476,'X4'!$B:$AO,6,FALSE)),(IF($X$1=5,(VLOOKUP(B476,'X5'!$B:$AO,6,FALSE)),(IF($X$1=6,(VLOOKUP(B476,'X6'!$B:$AO,6,FALSE)),(IF($X$1=7,(VLOOKUP(B476,'X7'!$B:$AO,6,FALSE)),(IF($X$1=8,(VLOOKUP(B476,'X8'!$B:$AO,6,FALSE)),(IF($X$1=9,(VLOOKUP(B476,'X9'!$B:$AO,6,FALSE)),(IF($X$1=10,(VLOOKUP(B476,'X10'!$B:$AO,6,FALSE)),(IF($X$1=11,(VLOOKUP(B476,'X11'!$B:$AO,6,FALSE)),(IF($X$1=12,(VLOOKUP(B476,'X12'!$B:$AO,6,FALSE)),(VLOOKUP(B476,'X13'!$B:$AO,6,FALSE))))))))))))))))))))))))))=$V$1," ",(IF($X$1=1,(VLOOKUP(B476,'X1'!$B:$AO,6,FALSE)),(IF($X$1=2,(VLOOKUP(B476,'X2'!$B:$AO,6,FALSE)),(IF($X$1=3,(VLOOKUP(B476,'X3'!$B:$AO,6,FALSE)),(IF($X$1=4,(VLOOKUP(B476,'X4'!$B:$AO,6,FALSE)),(IF($X$1=5,(VLOOKUP(B476,'X5'!$B:$AO,6,FALSE)),(IF($X$1=6,(VLOOKUP(B476,'X6'!$B:$AO,6,FALSE)),(IF($X$1=7,(VLOOKUP(B476,'X7'!$B:$AO,6,FALSE)),(IF($X$1=8,(VLOOKUP(B476,'X8'!$B:$AO,6,FALSE)),(IF($X$1=9,(VLOOKUP(B476,'X9'!$B:$AO,6,FALSE)),(IF($X$1=10,(VLOOKUP(B476,'X10'!$B:$AO,6,FALSE)),(IF($X$1=11,(VLOOKUP(B476,'X11'!$B:$AO,6,FALSE)),(IF($X$1=12,(VLOOKUP(B476,'X12'!$B:$AO,6,FALSE)),(VLOOKUP(B476,'X13'!$B:$AO,6,FALSE))))))))))))))))))))))))))))=TRUE," ",(IF((IF($X$1=1,(VLOOKUP(B476,'X1'!$B:$AO,6,FALSE)),(IF($X$1=2,(VLOOKUP(B476,'X2'!$B:$AO,6,FALSE)),(IF($X$1=3,(VLOOKUP(B476,'X3'!$B:$AO,6,FALSE)),(IF($X$1=4,(VLOOKUP(B476,'X4'!$B:$AO,6,FALSE)),(IF($X$1=5,(VLOOKUP(B476,'X5'!$B:$AO,6,FALSE)),(IF($X$1=6,(VLOOKUP(B476,'X6'!$B:$AO,6,FALSE)),(IF($X$1=7,(VLOOKUP(B476,'X7'!$B:$AO,6,FALSE)),(IF($X$1=8,(VLOOKUP(B476,'X8'!$B:$AO,6,FALSE)),(IF($X$1=9,(VLOOKUP(B476,'X9'!$B:$AO,6,FALSE)),(IF($X$1=10,(VLOOKUP(B476,'X10'!$B:$AO,6,FALSE)),(IF($X$1=11,(VLOOKUP(B476,'X11'!$B:$AO,6,FALSE)),(IF($X$1=12,(VLOOKUP(B476,'X12'!$B:$AO,6,FALSE)),(VLOOKUP(B476,'X13'!$B:$AO,6,FALSE))))))))))))))))))))))))))=$V$1," ",(IF($X$1=1,(VLOOKUP(B476,'X1'!$B:$AO,6,FALSE)),(IF($X$1=2,(VLOOKUP(B476,'X2'!$B:$AO,6,FALSE)),(IF($X$1=3,(VLOOKUP(B476,'X3'!$B:$AO,6,FALSE)),(IF($X$1=4,(VLOOKUP(B476,'X4'!$B:$AO,6,FALSE)),(IF($X$1=5,(VLOOKUP(B476,'X5'!$B:$AO,6,FALSE)),(IF($X$1=6,(VLOOKUP(B476,'X6'!$B:$AO,6,FALSE)),(IF($X$1=7,(VLOOKUP(B476,'X7'!$B:$AO,6,FALSE)),(IF($X$1=8,(VLOOKUP(B476,'X8'!$B:$AO,6,FALSE)),(IF($X$1=9,(VLOOKUP(B476,'X9'!$B:$AO,6,FALSE)),(IF($X$1=10,(VLOOKUP(B476,'X10'!$B:$AO,6,FALSE)),(IF($X$1=11,(VLOOKUP(B476,'X11'!$B:$AO,6,FALSE)),(IF($X$1=12,(VLOOKUP(B476,'X12'!$B:$AO,6,FALSE)),(VLOOKUP(B476,'X13'!$B:$AO,6,FALSE)))))))))))))))))))))))))))))</f>
        <v xml:space="preserve"> </v>
      </c>
      <c r="G476" s="182" t="str">
        <f ca="1">IF(ISERROR(IF($X$1=1,(VLOOKUP(B476,'X1'!$B:$AZ,44,FALSE)),IF($X$1=2,(VLOOKUP(B476,'X2'!$B:$AZ,44,FALSE)),IF($X$1=3,(VLOOKUP(B476,'X3'!$B:$AZ,44,FALSE)),IF($X$1=4,(VLOOKUP(B476,'X4'!$B:$AZ,44,FALSE)),IF($X$1=5,(VLOOKUP(B476,'X5'!$B:$AZ,44,FALSE)),IF($X$1=6,(VLOOKUP(B476,'X6'!$B:$AZ,44,FALSE)),IF($X$1=7,(VLOOKUP(B476,'X7'!$B:$AZ,44,FALSE)),IF($X$1=8,(VLOOKUP(B476,'X8'!$B:$AZ,44,FALSE)),IF($X$1=9,(VLOOKUP(B476,'X9'!$B:$AZ,44,FALSE)),IF($X$1=10,(VLOOKUP(B476,'X10'!$B:$AZ,44,FALSE)),IF($X$1=11,(VLOOKUP(B476,'X11'!$B:$AZ,44,FALSE)),IF($X$1=12,(VLOOKUP(B476,'X12'!$B:$AZ,44,FALSE)),IF($X$1=13,(VLOOKUP(B476,'X13'!$B:$AZ,44,FALSE)),"B"))))))))))))))=TRUE," ",(IF($X$1=1,(VLOOKUP(B476,'X1'!$B:$AZ,44,FALSE)),IF($X$1=2,(VLOOKUP(B476,'X2'!$B:$AZ,44,FALSE)),IF($X$1=3,(VLOOKUP(B476,'X3'!$B:$AZ,44,FALSE)),IF($X$1=4,(VLOOKUP(B476,'X4'!$B:$AZ,44,FALSE)),IF($X$1=5,(VLOOKUP(B476,'X5'!$B:$AZ,44,FALSE)),IF($X$1=6,(VLOOKUP(B476,'X6'!$B:$AZ,44,FALSE)),IF($X$1=7,(VLOOKUP(B476,'X7'!$B:$AZ,44,FALSE)),IF($X$1=8,(VLOOKUP(B476,'X8'!$B:$AZ,44,FALSE)),IF($X$1=9,(VLOOKUP(B476,'X9'!$B:$AZ,44,FALSE)),IF($X$1=10,(VLOOKUP(B476,'X10'!$B:$AZ,44,FALSE)),IF($X$1=11,(VLOOKUP(B476,'X11'!$B:$AZ,44,FALSE)),IF($X$1=12,(VLOOKUP(B476,'X12'!$B:$AZ,44,FALSE)),IF($X$1=13,(VLOOKUP(B476,'X13'!$B:$AZ,44,FALSE)),"B")))))))))))))))</f>
        <v xml:space="preserve"> </v>
      </c>
      <c r="H476" s="182" t="str">
        <f ca="1">IF(ISERROR(IF($X$1=1,(VLOOKUP(B476,'X1'!$B:$AZ,8,FALSE)),IF($X$1=2,(VLOOKUP(B476,'X2'!$B:$AZ,8,FALSE)),IF($X$1=3,(VLOOKUP(B476,'X3'!$B:$AZ,8,FALSE)),IF($X$1=4,(VLOOKUP(B476,'X4'!$B:$AZ,8,FALSE)),IF($X$1=5,(VLOOKUP(B476,'X5'!$B:$AZ,8,FALSE)),IF($X$1=6,(VLOOKUP(B476,'X6'!$B:$AZ,8,FALSE)),IF($X$1=7,(VLOOKUP(B476,'X7'!$B:$AZ,8,FALSE)),IF($X$1=8,(VLOOKUP(B476,'X8'!$B:$AZ,8,FALSE)),IF($X$1=9,(VLOOKUP(B476,'X9'!$B:$AZ,8,FALSE)),IF($X$1=10,(VLOOKUP(B476,'X10'!$B:$AZ,8,FALSE)),IF($X$1=11,(VLOOKUP(B476,'X11'!$B:$AZ,8,FALSE)),IF($X$1=12,(VLOOKUP(B476,'X12'!$B:$AZ,8,FALSE)),IF($X$1=13,(VLOOKUP(B476,'X13'!$B:$AZ,8,FALSE)),"B"))))))))))))))=TRUE," ",(IF($X$1=1,(VLOOKUP(B476,'X1'!$B:$AZ,8,FALSE)),IF($X$1=2,(VLOOKUP(B476,'X2'!$B:$AZ,8,FALSE)),IF($X$1=3,(VLOOKUP(B476,'X3'!$B:$AZ,8,FALSE)),IF($X$1=4,(VLOOKUP(B476,'X4'!$B:$AZ,8,FALSE)),IF($X$1=5,(VLOOKUP(B476,'X5'!$B:$AZ,8,FALSE)),IF($X$1=6,(VLOOKUP(B476,'X6'!$B:$AZ,8,FALSE)),IF($X$1=7,(VLOOKUP(B476,'X7'!$B:$AZ,8,FALSE)),IF($X$1=8,(VLOOKUP(B476,'X8'!$B:$AZ,8,FALSE)),IF($X$1=9,(VLOOKUP(B476,'X9'!$B:$AZ,8,FALSE)),IF($X$1=10,(VLOOKUP(B476,'X10'!$B:$AZ,8,FALSE)),IF($X$1=11,(VLOOKUP(B476,'X11'!$B:$AZ,8,FALSE)),IF($X$1=12,(VLOOKUP(B476,'X12'!$B:$AZ,8,FALSE)),IF($X$1=13,(VLOOKUP(B476,'X13'!$B:$AZ,8,FALSE)),"B")))))))))))))))</f>
        <v xml:space="preserve"> </v>
      </c>
      <c r="I476" s="183" t="str">
        <f ca="1">IF(ISERROR(IF($X$1=1,(VLOOKUP(B476,'X1'!$B:$AZ,2,FALSE)),IF($X$1=2,(VLOOKUP(B476,'X2'!$B:$AZ,2,FALSE)),IF($X$1=3,(VLOOKUP(B476,'X3'!$B:$AZ,2,FALSE)),IF($X$1=4,(VLOOKUP(B476,'X4'!$B:$AZ,2,FALSE)),IF($X$1=5,(VLOOKUP(B476,'X5'!$B:$AZ,2,FALSE)),IF($X$1=6,(VLOOKUP(B476,'X6'!$B:$AZ,2,FALSE)),IF($X$1=7,(VLOOKUP(B476,'X7'!$B:$AZ,2,FALSE)),IF($X$1=8,(VLOOKUP(B476,'X8'!$B:$AZ,2,FALSE)),IF($X$1=9,(VLOOKUP(B476,'X9'!$B:$AZ,2,FALSE)),IF($X$1=10,(VLOOKUP(B476,'X10'!$B:$AZ,2,FALSE)),IF($X$1=11,(VLOOKUP(B476,'X11'!$B:$AZ,2,FALSE)),IF($X$1=12,(VLOOKUP(B476,'X12'!$B:$AZ,2,FALSE)),IF($X$1=13,(VLOOKUP(B476,'X13'!$B:$AZ,2,FALSE)),"B"))))))))))))))=TRUE," ",(IF($X$1=1,(VLOOKUP(B476,'X1'!$B:$AZ,2,FALSE)),IF($X$1=2,(VLOOKUP(B476,'X2'!$B:$AZ,2,FALSE)),IF($X$1=3,(VLOOKUP(B476,'X3'!$B:$AZ,2,FALSE)),IF($X$1=4,(VLOOKUP(B476,'X4'!$B:$AZ,2,FALSE)),IF($X$1=5,(VLOOKUP(B476,'X5'!$B:$AZ,2,FALSE)),IF($X$1=6,(VLOOKUP(B476,'X6'!$B:$AZ,2,FALSE)),IF($X$1=7,(VLOOKUP(B476,'X7'!$B:$AZ,2,FALSE)),IF($X$1=8,(VLOOKUP(B476,'X8'!$B:$AZ,2,FALSE)),IF($X$1=9,(VLOOKUP(B476,'X9'!$B:$AZ,2,FALSE)),IF($X$1=10,(VLOOKUP(B476,'X10'!$B:$AZ,2,FALSE)),IF($X$1=11,(VLOOKUP(B476,'X11'!$B:$AZ,2,FALSE)),IF($X$1=12,(VLOOKUP(B476,'X12'!$B:$AZ,2,FALSE)),IF($X$1=13,(VLOOKUP(B476,'X13'!$B:$AZ,2,FALSE)),"B")))))))))))))))</f>
        <v xml:space="preserve"> </v>
      </c>
      <c r="J476" s="183" t="str">
        <f ca="1">IF(ISERROR(IF($X$1=1,(VLOOKUP(B476,'X1'!$B:$AZ,3,FALSE)),IF($X$1=2,(VLOOKUP(B476,'X2'!$B:$AZ,3,FALSE)),IF($X$1=3,(VLOOKUP(B476,'X3'!$B:$AZ,3,FALSE)),IF($X$1=4,(VLOOKUP(B476,'X4'!$B:$AZ,3,FALSE)),IF($X$1=5,(VLOOKUP(B476,'X5'!$B:$AZ,3,FALSE)),IF($X$1=6,(VLOOKUP(B476,'X6'!$B:$AZ,3,FALSE)),IF($X$1=7,(VLOOKUP(B476,'X7'!$B:$AZ,3,FALSE)),IF($X$1=8,(VLOOKUP(B476,'X8'!$B:$AZ,3,FALSE)),IF($X$1=9,(VLOOKUP(B476,'X9'!$B:$AZ,3,FALSE)),IF($X$1=10,(VLOOKUP(B476,'X10'!$B:$AZ,3,FALSE)),IF($X$1=11,(VLOOKUP(B476,'X11'!$B:$AZ,3,FALSE)),IF($X$1=12,(VLOOKUP(B476,'X12'!$B:$AZ,3,FALSE)),IF($X$1=13,(VLOOKUP(B476,'X13'!$B:$AZ,3,FALSE)),"B"))))))))))))))=TRUE," ",(IF($X$1=1,(VLOOKUP(B476,'X1'!$B:$AZ,3,FALSE)),IF($X$1=2,(VLOOKUP(B476,'X2'!$B:$AZ,3,FALSE)),IF($X$1=3,(VLOOKUP(B476,'X3'!$B:$AZ,3,FALSE)),IF($X$1=4,(VLOOKUP(B476,'X4'!$B:$AZ,3,FALSE)),IF($X$1=5,(VLOOKUP(B476,'X5'!$B:$AZ,3,FALSE)),IF($X$1=6,(VLOOKUP(B476,'X6'!$B:$AZ,3,FALSE)),IF($X$1=7,(VLOOKUP(B476,'X7'!$B:$AZ,3,FALSE)),IF($X$1=8,(VLOOKUP(B476,'X8'!$B:$AZ,3,FALSE)),IF($X$1=9,(VLOOKUP(B476,'X9'!$B:$AZ,3,FALSE)),IF($X$1=10,(VLOOKUP(B476,'X10'!$B:$AZ,3,FALSE)),IF($X$1=11,(VLOOKUP(B476,'X11'!$B:$AZ,3,FALSE)),IF($X$1=12,(VLOOKUP(B476,'X12'!$B:$AZ,3,FALSE)),IF($X$1=13,(VLOOKUP(B476,'X13'!$B:$AZ,3,FALSE)),"B")))))))))))))))</f>
        <v xml:space="preserve"> </v>
      </c>
      <c r="K476" s="183" t="str">
        <f ca="1">IF(ISERROR(IF($X$1=1,(VLOOKUP(B476,'X1'!$B:$AZ,5,FALSE)),IF($X$1=2,(VLOOKUP(B476,'X2'!$B:$AZ,5,FALSE)),IF($X$1=3,(VLOOKUP(B476,'X3'!$B:$AZ,5,FALSE)),IF($X$1=4,(VLOOKUP(B476,'X4'!$B:$AZ,5,FALSE)),IF($X$1=5,(VLOOKUP(B476,'X5'!$B:$AZ,5,FALSE)),IF($X$1=6,(VLOOKUP(B476,'X6'!$B:$AZ,5,FALSE)),IF($X$1=7,(VLOOKUP(B476,'X7'!$B:$AZ,5,FALSE)),IF($X$1=8,(VLOOKUP(B476,'X8'!$B:$AZ,5,FALSE)),IF($X$1=9,(VLOOKUP(B476,'X9'!$B:$AZ,5,FALSE)),IF($X$1=10,(VLOOKUP(B476,'X10'!$B:$AZ,5,FALSE)),IF($X$1=11,(VLOOKUP(B476,'X11'!$B:$AZ,5,FALSE)),IF($X$1=12,(VLOOKUP(B476,'X12'!$B:$AZ,5,FALSE)),IF($X$1=13,(VLOOKUP(B476,'X13'!$B:$AZ,5,FALSE)),"B"))))))))))))))=TRUE," ",(IF($X$1=1,(VLOOKUP(B476,'X1'!$B:$AZ,5,FALSE)),IF($X$1=2,(VLOOKUP(B476,'X2'!$B:$AZ,5,FALSE)),IF($X$1=3,(VLOOKUP(B476,'X3'!$B:$AZ,5,FALSE)),IF($X$1=4,(VLOOKUP(B476,'X4'!$B:$AZ,5,FALSE)),IF($X$1=5,(VLOOKUP(B476,'X5'!$B:$AZ,5,FALSE)),IF($X$1=6,(VLOOKUP(B476,'X6'!$B:$AZ,5,FALSE)),IF($X$1=7,(VLOOKUP(B476,'X7'!$B:$AZ,5,FALSE)),IF($X$1=8,(VLOOKUP(B476,'X8'!$B:$AZ,5,FALSE)),IF($X$1=9,(VLOOKUP(B476,'X9'!$B:$AZ,5,FALSE)),IF($X$1=10,(VLOOKUP(B476,'X10'!$B:$AZ,5,FALSE)),IF($X$1=11,(VLOOKUP(B476,'X11'!$B:$AZ,5,FALSE)),IF($X$1=12,(VLOOKUP(B476,'X12'!$B:$AZ,5,FALSE)),IF($X$1=13,(VLOOKUP(B476,'X13'!$B:$AZ,5,FALSE)),"B")))))))))))))))</f>
        <v xml:space="preserve"> </v>
      </c>
      <c r="L476" s="184" t="str">
        <f ca="1">IF(ISERROR(IF($X$1=1,(VLOOKUP(B476,'X1'!$B:$AZ,9,FALSE)),IF($X$1=2,(VLOOKUP(B476,'X2'!$B:$AZ,9,FALSE)),IF($X$1=3,(VLOOKUP(B476,'X3'!$B:$AZ,9,FALSE)),IF($X$1=4,(VLOOKUP(B476,'X4'!$B:$AZ,9,FALSE)),IF($X$1=5,(VLOOKUP(B476,'X5'!$B:$AZ,9,FALSE)),IF($X$1=6,(VLOOKUP(B476,'X6'!$B:$AZ,9,FALSE)),IF($X$1=7,(VLOOKUP(B476,'X7'!$B:$AZ,9,FALSE)),IF($X$1=8,(VLOOKUP(B476,'X8'!$B:$AZ,9,FALSE)),IF($X$1=9,(VLOOKUP(B476,'X9'!$B:$AZ,9,FALSE)),IF($X$1=10,(VLOOKUP(B476,'X10'!$B:$AZ,9,FALSE)),IF($X$1=11,(VLOOKUP(B476,'X11'!$B:$AZ,9,FALSE)),IF($X$1=12,(VLOOKUP(B476,'X12'!$B:$AZ,9,FALSE)),IF($X$1=13,(VLOOKUP(B476,'X13'!$B:$AZ,9,FALSE)),"B"))))))))))))))=TRUE," ",(IF($X$1=1,(VLOOKUP(B476,'X1'!$B:$AZ,9,FALSE)),IF($X$1=2,(VLOOKUP(B476,'X2'!$B:$AZ,9,FALSE)),IF($X$1=3,(VLOOKUP(B476,'X3'!$B:$AZ,9,FALSE)),IF($X$1=4,(VLOOKUP(B476,'X4'!$B:$AZ,9,FALSE)),IF($X$1=5,(VLOOKUP(B476,'X5'!$B:$AZ,9,FALSE)),IF($X$1=6,(VLOOKUP(B476,'X6'!$B:$AZ,9,FALSE)),IF($X$1=7,(VLOOKUP(B476,'X7'!$B:$AZ,9,FALSE)),IF($X$1=8,(VLOOKUP(B476,'X8'!$B:$AZ,9,FALSE)),IF($X$1=9,(VLOOKUP(B476,'X9'!$B:$AZ,9,FALSE)),IF($X$1=10,(VLOOKUP(B476,'X10'!$B:$AZ,9,FALSE)),IF($X$1=11,(VLOOKUP(B476,'X11'!$B:$AZ,9,FALSE)),IF($X$1=12,(VLOOKUP(B476,'X12'!$B:$AZ,9,FALSE)),IF($X$1=13,(VLOOKUP(B476,'X13'!$B:$AZ,9,FALSE)),"B")))))))))))))))</f>
        <v xml:space="preserve"> </v>
      </c>
      <c r="M476" s="184" t="str">
        <f ca="1">IF(ISERROR(IF($X$1=1,(VLOOKUP(B476,'X1'!$B:$AZ,10,FALSE)),IF($X$1=2,(VLOOKUP(B476,'X2'!$B:$AZ,10,FALSE)),IF($X$1=3,(VLOOKUP(B476,'X3'!$B:$AZ,10,FALSE)),IF($X$1=4,(VLOOKUP(B476,'X4'!$B:$AZ,10,FALSE)),IF($X$1=5,(VLOOKUP(B476,'X5'!$B:$AZ,10,FALSE)),IF($X$1=6,(VLOOKUP(B476,'X6'!$B:$AZ,10,FALSE)),IF($X$1=7,(VLOOKUP(B476,'X7'!$B:$AZ,10,FALSE)),IF($X$1=8,(VLOOKUP(B476,'X8'!$B:$AZ,10,FALSE)),IF($X$1=9,(VLOOKUP(B476,'X9'!$B:$AZ,10,FALSE)),IF($X$1=10,(VLOOKUP(B476,'X10'!$B:$AZ,10,FALSE)),IF($X$1=11,(VLOOKUP(B476,'X11'!$B:$AZ,10,FALSE)),IF($X$1=12,(VLOOKUP(B476,'X12'!$B:$AZ,10,FALSE)),IF($X$1=13,(VLOOKUP(B476,'X13'!$B:$AZ,10,FALSE)),"B"))))))))))))))=TRUE," ",(IF($X$1=1,(VLOOKUP(B476,'X1'!$B:$AZ,10,FALSE)),IF($X$1=2,(VLOOKUP(B476,'X2'!$B:$AZ,10,FALSE)),IF($X$1=3,(VLOOKUP(B476,'X3'!$B:$AZ,10,FALSE)),IF($X$1=4,(VLOOKUP(B476,'X4'!$B:$AZ,10,FALSE)),IF($X$1=5,(VLOOKUP(B476,'X5'!$B:$AZ,10,FALSE)),IF($X$1=6,(VLOOKUP(B476,'X6'!$B:$AZ,10,FALSE)),IF($X$1=7,(VLOOKUP(B476,'X7'!$B:$AZ,10,FALSE)),IF($X$1=8,(VLOOKUP(B476,'X8'!$B:$AZ,10,FALSE)),IF($X$1=9,(VLOOKUP(B476,'X9'!$B:$AZ,10,FALSE)),IF($X$1=10,(VLOOKUP(B476,'X10'!$B:$AZ,10,FALSE)),IF($X$1=11,(VLOOKUP(B476,'X11'!$B:$AZ,10,FALSE)),IF($X$1=12,(VLOOKUP(B476,'X12'!$B:$AZ,10,FALSE)),IF($X$1=13,(VLOOKUP(B476,'X13'!$B:$AZ,10,FALSE)),"B")))))))))))))))</f>
        <v xml:space="preserve"> </v>
      </c>
      <c r="N476" s="185" t="str">
        <f ca="1">IF(ISERROR(IF($X$1=1,(VLOOKUP(B476,'X1'!$B:$AZ,45,FALSE)),IF($X$1=2,(VLOOKUP(B476,'X2'!$B:$AZ,45,FALSE)),IF($X$1=3,(VLOOKUP(B476,'X3'!$B:$AZ,45,FALSE)),IF($X$1=4,(VLOOKUP(B476,'X4'!$B:$AZ,45,FALSE)),IF($X$1=5,(VLOOKUP(B476,'X5'!$B:$AZ,45,FALSE)),IF($X$1=6,(VLOOKUP(B476,'X6'!$B:$AZ,45,FALSE)),IF($X$1=7,(VLOOKUP(B476,'X7'!$B:$AZ,45,FALSE)),IF($X$1=8,(VLOOKUP(B476,'X8'!$B:$AZ,45,FALSE)),IF($X$1=9,(VLOOKUP(B476,'X9'!$B:$AZ,45,FALSE)),IF($X$1=10,(VLOOKUP(B476,'X10'!$B:$AZ,45,FALSE)),IF($X$1=11,(VLOOKUP(B476,'X11'!$B:$AZ,45,FALSE)),IF($X$1=12,(VLOOKUP(B476,'X12'!$B:$AZ,45,FALSE)),IF($X$1=13,(VLOOKUP(B476,'X13'!$B:$AZ,45,FALSE)),"B"))))))))))))))=TRUE," ",(IF($X$1=1,(VLOOKUP(B476,'X1'!$B:$AZ,45,FALSE)),IF($X$1=2,(VLOOKUP(B476,'X2'!$B:$AZ,45,FALSE)),IF($X$1=3,(VLOOKUP(B476,'X3'!$B:$AZ,45,FALSE)),IF($X$1=4,(VLOOKUP(B476,'X4'!$B:$AZ,45,FALSE)),IF($X$1=5,(VLOOKUP(B476,'X5'!$B:$AZ,45,FALSE)),IF($X$1=6,(VLOOKUP(B476,'X6'!$B:$AZ,45,FALSE)),IF($X$1=7,(VLOOKUP(B476,'X7'!$B:$AZ,45,FALSE)),IF($X$1=8,(VLOOKUP(B476,'X8'!$B:$AZ,45,FALSE)),IF($X$1=9,(VLOOKUP(B476,'X9'!$B:$AZ,45,FALSE)),IF($X$1=10,(VLOOKUP(B476,'X10'!$B:$AZ,45,FALSE)),IF($X$1=11,(VLOOKUP(B476,'X11'!$B:$AZ,45,FALSE)),IF($X$1=12,(VLOOKUP(B476,'X12'!$B:$AZ,45,FALSE)),IF($X$1=13,(VLOOKUP(B476,'X13'!$B:$AZ,45,FALSE)),"B")))))))))))))))</f>
        <v xml:space="preserve"> </v>
      </c>
      <c r="O476" s="184" t="str">
        <f ca="1">IF(ISERROR(IF($X$1=1,(VLOOKUP(B476,'X1'!$B:$AZ,11,FALSE)),IF($X$1=2,(VLOOKUP(B476,'X2'!$B:$AZ,11,FALSE)),IF($X$1=3,(VLOOKUP(B476,'X3'!$B:$AZ,11,FALSE)),IF($X$1=4,(VLOOKUP(B476,'X4'!$B:$AZ,11,FALSE)),IF($X$1=5,(VLOOKUP(B476,'X5'!$B:$AZ,11,FALSE)),IF($X$1=6,(VLOOKUP(B476,'X6'!$B:$AZ,11,FALSE)),IF($X$1=7,(VLOOKUP(B476,'X7'!$B:$AZ,11,FALSE)),IF($X$1=8,(VLOOKUP(B476,'X8'!$B:$AZ,11,FALSE)),IF($X$1=9,(VLOOKUP(B476,'X9'!$B:$AZ,11,FALSE)),IF($X$1=10,(VLOOKUP(B476,'X10'!$B:$AZ,11,FALSE)),IF($X$1=11,(VLOOKUP(B476,'X11'!$B:$AZ,11,FALSE)),IF($X$1=12,(VLOOKUP(B476,'X12'!$B:$AZ,11,FALSE)),IF($X$1=13,(VLOOKUP(B476,'X13'!$B:$AZ,11,FALSE)),"B"))))))))))))))=TRUE," ",(IF($X$1=1,(VLOOKUP(B476,'X1'!$B:$AZ,11,FALSE)),IF($X$1=2,(VLOOKUP(B476,'X2'!$B:$AZ,11,FALSE)),IF($X$1=3,(VLOOKUP(B476,'X3'!$B:$AZ,11,FALSE)),IF($X$1=4,(VLOOKUP(B476,'X4'!$B:$AZ,11,FALSE)),IF($X$1=5,(VLOOKUP(B476,'X5'!$B:$AZ,11,FALSE)),IF($X$1=6,(VLOOKUP(B476,'X6'!$B:$AZ,11,FALSE)),IF($X$1=7,(VLOOKUP(B476,'X7'!$B:$AZ,11,FALSE)),IF($X$1=8,(VLOOKUP(B476,'X8'!$B:$AZ,11,FALSE)),IF($X$1=9,(VLOOKUP(B476,'X9'!$B:$AZ,11,FALSE)),IF($X$1=10,(VLOOKUP(B476,'X10'!$B:$AZ,11,FALSE)),IF($X$1=11,(VLOOKUP(B476,'X11'!$B:$AZ,11,FALSE)),IF($X$1=12,(VLOOKUP(B476,'X12'!$B:$AZ,11,FALSE)),IF($X$1=13,(VLOOKUP(B476,'X13'!$B:$AZ,11,FALSE)),"B")))))))))))))))</f>
        <v xml:space="preserve"> </v>
      </c>
      <c r="P476" s="184" t="str">
        <f ca="1">IF(ISERROR(IF($X$1=1,(VLOOKUP(B476,'X1'!$B:$AZ,12,FALSE)),IF($X$1=2,(VLOOKUP(B476,'X2'!$B:$AZ,12,FALSE)),IF($X$1=3,(VLOOKUP(B476,'X3'!$B:$AZ,12,FALSE)),IF($X$1=4,(VLOOKUP(B476,'X4'!$B:$AZ,12,FALSE)),IF($X$1=5,(VLOOKUP(B476,'X5'!$B:$AZ,12,FALSE)),IF($X$1=6,(VLOOKUP(B476,'X6'!$B:$AZ,12,FALSE)),IF($X$1=7,(VLOOKUP(B476,'X7'!$B:$AZ,12,FALSE)),IF($X$1=8,(VLOOKUP(B476,'X8'!$B:$AZ,12,FALSE)),IF($X$1=9,(VLOOKUP(B476,'X9'!$B:$AZ,12,FALSE)),IF($X$1=10,(VLOOKUP(B476,'X10'!$B:$AZ,12,FALSE)),IF($X$1=11,(VLOOKUP(B476,'X11'!$B:$AZ,12,FALSE)),IF($X$1=12,(VLOOKUP(B476,'X12'!$B:$AZ,12,FALSE)),IF($X$1=13,(VLOOKUP(B476,'X13'!$B:$AZ,12,FALSE)),"B"))))))))))))))=TRUE," ",(IF($X$1=1,(VLOOKUP(B476,'X1'!$B:$AZ,12,FALSE)),IF($X$1=2,(VLOOKUP(B476,'X2'!$B:$AZ,12,FALSE)),IF($X$1=3,(VLOOKUP(B476,'X3'!$B:$AZ,12,FALSE)),IF($X$1=4,(VLOOKUP(B476,'X4'!$B:$AZ,12,FALSE)),IF($X$1=5,(VLOOKUP(B476,'X5'!$B:$AZ,12,FALSE)),IF($X$1=6,(VLOOKUP(B476,'X6'!$B:$AZ,12,FALSE)),IF($X$1=7,(VLOOKUP(B476,'X7'!$B:$AZ,12,FALSE)),IF($X$1=8,(VLOOKUP(B476,'X8'!$B:$AZ,12,FALSE)),IF($X$1=9,(VLOOKUP(B476,'X9'!$B:$AZ,12,FALSE)),IF($X$1=10,(VLOOKUP(B476,'X10'!$B:$AZ,12,FALSE)),IF($X$1=11,(VLOOKUP(B476,'X11'!$B:$AZ,12,FALSE)),IF($X$1=12,(VLOOKUP(B476,'X12'!$B:$AZ,12,FALSE)),IF($X$1=13,(VLOOKUP(B476,'X13'!$B:$AZ,12,FALSE)),"B")))))))))))))))</f>
        <v xml:space="preserve"> </v>
      </c>
      <c r="Q476" s="185" t="str">
        <f ca="1">IF(ISERROR(IF($X$1=1,(VLOOKUP(B476,'X1'!$B:$AZ,46,FALSE)),IF($X$1=2,(VLOOKUP(B476,'X2'!$B:$AZ,46,FALSE)),IF($X$1=3,(VLOOKUP(B476,'X3'!$B:$AZ,46,FALSE)),IF($X$1=4,(VLOOKUP(B476,'X4'!$B:$AZ,46,FALSE)),IF($X$1=5,(VLOOKUP(B476,'X5'!$B:$AZ,46,FALSE)),IF($X$1=6,(VLOOKUP(B476,'X6'!$B:$AZ,46,FALSE)),IF($X$1=7,(VLOOKUP(B476,'X7'!$B:$AZ,46,FALSE)),IF($X$1=8,(VLOOKUP(B476,'X8'!$B:$AZ,46,FALSE)),IF($X$1=9,(VLOOKUP(B476,'X9'!$B:$AZ,46,FALSE)),IF($X$1=10,(VLOOKUP(B476,'X10'!$B:$AZ,46,FALSE)),IF($X$1=11,(VLOOKUP(B476,'X11'!$B:$AZ,46,FALSE)),IF($X$1=12,(VLOOKUP(B476,'X12'!$B:$AZ,46,FALSE)),IF($X$1=13,(VLOOKUP(B476,'X13'!$B:$AZ,46,FALSE)),"B"))))))))))))))=TRUE," ",(IF($X$1=1,(VLOOKUP(B476,'X1'!$B:$AZ,46,FALSE)),IF($X$1=2,(VLOOKUP(B476,'X2'!$B:$AZ,46,FALSE)),IF($X$1=3,(VLOOKUP(B476,'X3'!$B:$AZ,46,FALSE)),IF($X$1=4,(VLOOKUP(B476,'X4'!$B:$AZ,46,FALSE)),IF($X$1=5,(VLOOKUP(B476,'X5'!$B:$AZ,46,FALSE)),IF($X$1=6,(VLOOKUP(B476,'X6'!$B:$AZ,46,FALSE)),IF($X$1=7,(VLOOKUP(B476,'X7'!$B:$AZ,46,FALSE)),IF($X$1=8,(VLOOKUP(B476,'X8'!$B:$AZ,46,FALSE)),IF($X$1=9,(VLOOKUP(B476,'X9'!$B:$AZ,46,FALSE)),IF($X$1=10,(VLOOKUP(B476,'X10'!$B:$AZ,46,FALSE)),IF($X$1=11,(VLOOKUP(B476,'X11'!$B:$AZ,46,FALSE)),IF($X$1=12,(VLOOKUP(B476,'X12'!$B:$AZ,46,FALSE)),IF($X$1=13,(VLOOKUP(B476,'X13'!$B:$AZ,46,FALSE)),"B")))))))))))))))</f>
        <v xml:space="preserve"> </v>
      </c>
      <c r="R476" s="185" t="str">
        <f ca="1">IF(ISERROR(IF($X$1=1,(VLOOKUP(B476,'X1'!$B:$AZ,15,FALSE)),IF($X$1=2,(VLOOKUP(B476,'X2'!$B:$AZ,15,FALSE)),IF($X$1=3,(VLOOKUP(B476,'X3'!$B:$AZ,15,FALSE)),IF($X$1=4,(VLOOKUP(B476,'X4'!$B:$AZ,15,FALSE)),IF($X$1=5,(VLOOKUP(B476,'X5'!$B:$AZ,15,FALSE)),IF($X$1=6,(VLOOKUP(B476,'X6'!$B:$AZ,15,FALSE)),IF($X$1=7,(VLOOKUP(B476,'X7'!$B:$AZ,15,FALSE)),IF($X$1=8,(VLOOKUP(B476,'X8'!$B:$AZ,15,FALSE)),IF($X$1=9,(VLOOKUP(B476,'X9'!$B:$AZ,15,FALSE)),IF($X$1=10,(VLOOKUP(B476,'X10'!$B:$AZ,15,FALSE)),IF($X$1=11,(VLOOKUP(B476,'X11'!$B:$AZ,15,FALSE)),IF($X$1=12,(VLOOKUP(B476,'X12'!$B:$AZ,15,FALSE)),IF($X$1=13,(VLOOKUP(B476,'X13'!$B:$AZ,15,FALSE)),"B"))))))))))))))=TRUE," ",(IF($X$1=1,(VLOOKUP(B476,'X1'!$B:$AZ,15,FALSE)),IF($X$1=2,(VLOOKUP(B476,'X2'!$B:$AZ,15,FALSE)),IF($X$1=3,(VLOOKUP(B476,'X3'!$B:$AZ,15,FALSE)),IF($X$1=4,(VLOOKUP(B476,'X4'!$B:$AZ,15,FALSE)),IF($X$1=5,(VLOOKUP(B476,'X5'!$B:$AZ,15,FALSE)),IF($X$1=6,(VLOOKUP(B476,'X6'!$B:$AZ,15,FALSE)),IF($X$1=7,(VLOOKUP(B476,'X7'!$B:$AZ,15,FALSE)),IF($X$1=8,(VLOOKUP(B476,'X8'!$B:$AZ,15,FALSE)),IF($X$1=9,(VLOOKUP(B476,'X9'!$B:$AZ,15,FALSE)),IF($X$1=10,(VLOOKUP(B476,'X10'!$B:$AZ,15,FALSE)),IF($X$1=11,(VLOOKUP(B476,'X11'!$B:$AZ,15,FALSE)),IF($X$1=12,(VLOOKUP(B476,'X12'!$B:$AZ,15,FALSE)),IF($X$1=13,(VLOOKUP(B476,'X13'!$B:$AZ,15,FALSE)),"B")))))))))))))))</f>
        <v xml:space="preserve"> </v>
      </c>
      <c r="S476" s="185" t="str">
        <f ca="1">IF(ISERROR(IF((IF($X$1=1,(VLOOKUP(B476,'X1'!$B:$AZ,14,FALSE)),(IF($X$1=2,(VLOOKUP(B476,'X2'!$B:$AZ,14,FALSE)),(IF($X$1=3,(VLOOKUP(B476,'X3'!$B:$AZ,14,FALSE)),(IF($X$1=4,(VLOOKUP(B476,'X4'!$B:$AZ,14,FALSE)),(IF($X$1=5,(VLOOKUP(B476,'X5'!$B:$AZ,14,FALSE)),(IF($X$1=6,(VLOOKUP(B476,'X6'!$B:$AZ,14,FALSE)),(IF($X$1=7,(VLOOKUP(B476,'X7'!$B:$AZ,14,FALSE)),(IF($X$1=8,(VLOOKUP(B476,'X8'!$B:$AZ,14,FALSE)),(IF($X$1=9,(VLOOKUP(B476,'X9'!$B:$AZ,14,FALSE)),(IF($X$1=10,(VLOOKUP(B476,'X10'!$B:$AZ,14,FALSE)),(IF($X$1=11,(VLOOKUP(B476,'X11'!$B:$AZ,14,FALSE)),(IF($X$1=12,(VLOOKUP(B476,'X12'!$B:$AZ,14,FALSE)),(VLOOKUP(B476,'X13'!$B:$AZ,14,FALSE))))))))))))))))))))))))))=$V$1," ",(IF($X$1=1,(VLOOKUP(B476,'X1'!$B:$AZ,14,FALSE)),(IF($X$1=2,(VLOOKUP(B476,'X2'!$B:$AZ,14,FALSE)),(IF($X$1=3,(VLOOKUP(B476,'X3'!$B:$AZ,14,FALSE)),(IF($X$1=4,(VLOOKUP(B476,'X4'!$B:$AZ,14,FALSE)),(IF($X$1=5,(VLOOKUP(B476,'X5'!$B:$AZ,14,FALSE)),(IF($X$1=6,(VLOOKUP(B476,'X6'!$B:$AZ,14,FALSE)),(IF($X$1=7,(VLOOKUP(B476,'X7'!$B:$AZ,14,FALSE)),(IF($X$1=8,(VLOOKUP(B476,'X8'!$B:$AZ,14,FALSE)),(IF($X$1=9,(VLOOKUP(B476,'X9'!$B:$AZ,14,FALSE)),(IF($X$1=10,(VLOOKUP(B476,'X10'!$B:$AZ,14,FALSE)),(IF($X$1=11,(VLOOKUP(B476,'X11'!$B:$AZ,14,FALSE)),(IF($X$1=12,(VLOOKUP(B476,'X12'!$B:$AZ,14,FALSE)),(VLOOKUP(B476,'X13'!$B:$AZ,14,FALSE))))))))))))))))))))))))))))=TRUE," ",(IF((IF($X$1=1,(VLOOKUP(B476,'X1'!$B:$AZ,14,FALSE)),(IF($X$1=2,(VLOOKUP(B476,'X2'!$B:$AZ,14,FALSE)),(IF($X$1=3,(VLOOKUP(B476,'X3'!$B:$AZ,14,FALSE)),(IF($X$1=4,(VLOOKUP(B476,'X4'!$B:$AZ,14,FALSE)),(IF($X$1=5,(VLOOKUP(B476,'X5'!$B:$AZ,14,FALSE)),(IF($X$1=6,(VLOOKUP(B476,'X6'!$B:$AZ,14,FALSE)),(IF($X$1=7,(VLOOKUP(B476,'X7'!$B:$AZ,14,FALSE)),(IF($X$1=8,(VLOOKUP(B476,'X8'!$B:$AZ,14,FALSE)),(IF($X$1=9,(VLOOKUP(B476,'X9'!$B:$AZ,14,FALSE)),(IF($X$1=10,(VLOOKUP(B476,'X10'!$B:$AZ,14,FALSE)),(IF($X$1=11,(VLOOKUP(B476,'X11'!$B:$AZ,14,FALSE)),(IF($X$1=12,(VLOOKUP(B476,'X12'!$B:$AZ,14,FALSE)),(VLOOKUP(B476,'X13'!$B:$AZ,14,FALSE))))))))))))))))))))))))))=$V$1," ",(IF($X$1=1,(VLOOKUP(B476,'X1'!$B:$AZ,14,FALSE)),(IF($X$1=2,(VLOOKUP(B476,'X2'!$B:$AZ,14,FALSE)),(IF($X$1=3,(VLOOKUP(B476,'X3'!$B:$AZ,14,FALSE)),(IF($X$1=4,(VLOOKUP(B476,'X4'!$B:$AZ,14,FALSE)),(IF($X$1=5,(VLOOKUP(B476,'X5'!$B:$AZ,14,FALSE)),(IF($X$1=6,(VLOOKUP(B476,'X6'!$B:$AZ,14,FALSE)),(IF($X$1=7,(VLOOKUP(B476,'X7'!$B:$AZ,14,FALSE)),(IF($X$1=8,(VLOOKUP(B476,'X8'!$B:$AZ,14,FALSE)),(IF($X$1=9,(VLOOKUP(B476,'X9'!$B:$AZ,14,FALSE)),(IF($X$1=10,(VLOOKUP(B476,'X10'!$B:$AZ,14,FALSE)),(IF($X$1=11,(VLOOKUP(B476,'X11'!$B:$AZ,14,FALSE)),(IF($X$1=12,(VLOOKUP(B476,'X12'!$B:$AZ,14,FALSE)),(VLOOKUP(B476,'X13'!$B:$AZ,14,FALSE)))))))))))))))))))))))))))))</f>
        <v xml:space="preserve"> </v>
      </c>
    </row>
    <row r="477" spans="1:19" ht="14.1" customHeight="1" x14ac:dyDescent="0.2">
      <c r="A477" s="156" t="s">
        <v>1058</v>
      </c>
      <c r="B477" s="122" t="str">
        <f>IF(ISERROR(IF($U$16=1,(VLOOKUP(A477,$AC$89:$AH$125,2,FALSE)),IF((IF($X$1=1,'X1'!B436,(IF($X$1=2,'X2'!B436,(IF($X$1=3,'X3'!B436,(IF($X$1=4,'X4'!B436,(IF($X$1=5,'X5'!B436,(IF($X$1=6,'X6'!B436,(IF($X$1=7,'X7'!B436,(IF($X$1=8,'X8'!B436,(IF($X$1=9,'X9'!B436,(IF($X$1=10,'X10'!B436,(IF($X$1=11,'X11'!B436,(IF($X$1=12,'X12'!B436,'X13'!B436))))))))))))))))))))))))="","",(IF($X$1=1,'X1'!B436,(IF($X$1=2,'X2'!B436,(IF($X$1=3,'X3'!B436,(IF($X$1=4,'X4'!B436,(IF($X$1=5,'X5'!B436,(IF($X$1=6,'X6'!B436,(IF($X$1=7,'X7'!B436,(IF($X$1=8,'X8'!B436,(IF($X$1=9,'X9'!B436,(IF($X$1=10,'X10'!B436,(IF($X$1=11,'X11'!B436,(IF($X$1=12,'X12'!B436,'X13'!B436)))))))))))))))))))))))))))=TRUE," ",(IF($U$16=1,(VLOOKUP(A477,$AC$89:$AH$125,2,FALSE)),IF((IF($X$1=1,'X1'!B436,(IF($X$1=2,'X2'!B436,(IF($X$1=3,'X3'!B436,(IF($X$1=4,'X4'!B436,(IF($X$1=5,'X5'!B436,(IF($X$1=6,'X6'!B436,(IF($X$1=7,'X7'!B436,(IF($X$1=8,'X8'!B436,(IF($X$1=9,'X9'!B436,(IF($X$1=10,'X10'!B436,(IF($X$1=11,'X11'!B436,(IF($X$1=12,'X12'!B436,'X13'!B436))))))))))))))))))))))))="","",(IF($X$1=1,'X1'!B436,(IF($X$1=2,'X2'!B436,(IF($X$1=3,'X3'!B436,(IF($X$1=4,'X4'!B436,(IF($X$1=5,'X5'!B436,(IF($X$1=6,'X6'!B436,(IF($X$1=7,'X7'!B436,(IF($X$1=8,'X8'!B436,(IF($X$1=9,'X9'!B436,(IF($X$1=10,'X10'!B436,(IF($X$1=11,'X11'!B436,(IF($X$1=12,'X12'!B436,'X13'!B436))))))))))))))))))))))))))))</f>
        <v/>
      </c>
      <c r="C477" s="181" t="str">
        <f ca="1">IF(ISERROR(IF($X$1=1,(VLOOKUP(B477,'X1'!$B:$AZ,47,FALSE)),IF($X$1=2,(VLOOKUP(B477,'X2'!$B:$AZ,47,FALSE)),IF($X$1=3,(VLOOKUP(B477,'X3'!$B:$AZ,47,FALSE)),IF($X$1=4,(VLOOKUP(B477,'X4'!$B:$AZ,47,FALSE)),IF($X$1=5,(VLOOKUP(B477,'X5'!$B:$AZ,47,FALSE)),IF($X$1=6,(VLOOKUP(B477,'X6'!$B:$AZ,47,FALSE)),IF($X$1=7,(VLOOKUP(B477,'X7'!$B:$AZ,47,FALSE)),IF($X$1=8,(VLOOKUP(B477,'X8'!$B:$AZ,47,FALSE)),IF($X$1=9,(VLOOKUP(B477,'X9'!$B:$AZ,47,FALSE)),IF($X$1=10,(VLOOKUP(B477,'X10'!$B:$AZ,47,FALSE)),IF($X$1=11,(VLOOKUP(B477,'X11'!$B:$AZ,47,FALSE)),IF($X$1=12,(VLOOKUP(B477,'X12'!$B:$AZ,47,FALSE)),IF($X$1=13,(VLOOKUP(B477,'X13'!$B:$AZ,47,FALSE)),"B"))))))))))))))=TRUE," ",(IF($X$1=1,(VLOOKUP(B477,'X1'!$B:$AZ,47,FALSE)),IF($X$1=2,(VLOOKUP(B477,'X2'!$B:$AZ,47,FALSE)),IF($X$1=3,(VLOOKUP(B477,'X3'!$B:$AZ,47,FALSE)),IF($X$1=4,(VLOOKUP(B477,'X4'!$B:$AZ,47,FALSE)),IF($X$1=5,(VLOOKUP(B477,'X5'!$B:$AZ,47,FALSE)),IF($X$1=6,(VLOOKUP(B477,'X6'!$B:$AZ,47,FALSE)),IF($X$1=7,(VLOOKUP(B477,'X7'!$B:$AZ,47,FALSE)),IF($X$1=8,(VLOOKUP(B477,'X8'!$B:$AZ,47,FALSE)),IF($X$1=9,(VLOOKUP(B477,'X9'!$B:$AZ,47,FALSE)),IF($X$1=10,(VLOOKUP(B477,'X10'!$B:$AZ,47,FALSE)),IF($X$1=11,(VLOOKUP(B477,'X11'!$B:$AZ,47,FALSE)),IF($X$1=12,(VLOOKUP(B477,'X12'!$B:$AZ,47,FALSE)),IF($X$1=13,(VLOOKUP(B477,'X13'!$B:$AZ,47,FALSE)),"B")))))))))))))))</f>
        <v xml:space="preserve"> </v>
      </c>
      <c r="D477" s="181" t="str">
        <f ca="1">IF(ISERROR(IF($X$1=1,(VLOOKUP(B477,'X1'!$B:$AP,41,FALSE)),IF($X$1=2,(VLOOKUP(B477,'X2'!$B:$AP,41,FALSE)),IF($X$1=3,(VLOOKUP(B477,'X3'!$B:$AP,41,FALSE)),IF($X$1=4,(VLOOKUP(B477,'X4'!$B:$AP,41,FALSE)),IF($X$1=5,(VLOOKUP(B477,'X5'!$B:$AP,41,FALSE)),IF($X$1=6,(VLOOKUP(B477,'X6'!$B:$AP,41,FALSE)),IF($X$1=7,(VLOOKUP(B477,'X7'!$B:$AP,41,FALSE)),IF($X$1=8,(VLOOKUP(B477,'X8'!$B:$AP,41,FALSE)),IF($X$1=9,(VLOOKUP(B477,'X9'!$B:$AP,41,FALSE)),IF($X$1=10,(VLOOKUP(B477,'X10'!$B:$AP,41,FALSE)),IF($X$1=11,(VLOOKUP(B477,'X11'!$B:$AP,41,FALSE)),IF($X$1=12,(VLOOKUP(B477,'X12'!$B:$AP,41,FALSE)),IF($X$1=13,(VLOOKUP(B477,'X13'!$B:$AP,41,FALSE)),"B"))))))))))))))=TRUE," ",(IF($X$1=1,(VLOOKUP(B477,'X1'!$B:$AP,41,FALSE)),IF($X$1=2,(VLOOKUP(B477,'X2'!$B:$AP,41,FALSE)),IF($X$1=3,(VLOOKUP(B477,'X3'!$B:$AP,41,FALSE)),IF($X$1=4,(VLOOKUP(B477,'X4'!$B:$AP,41,FALSE)),IF($X$1=5,(VLOOKUP(B477,'X5'!$B:$AP,41,FALSE)),IF($X$1=6,(VLOOKUP(B477,'X6'!$B:$AP,41,FALSE)),IF($X$1=7,(VLOOKUP(B477,'X7'!$B:$AP,41,FALSE)),IF($X$1=8,(VLOOKUP(B477,'X8'!$B:$AP,41,FALSE)),IF($X$1=9,(VLOOKUP(B477,'X9'!$B:$AP,41,FALSE)),IF($X$1=10,(VLOOKUP(B477,'X10'!$B:$AP,41,FALSE)),IF($X$1=11,(VLOOKUP(B477,'X11'!$B:$AP,41,FALSE)),IF($X$1=12,(VLOOKUP(B477,'X12'!$B:$AP,41,FALSE)),IF($X$1=13,(VLOOKUP(B477,'X13'!$B:$AP,41,FALSE)),"B")))))))))))))))</f>
        <v xml:space="preserve"> </v>
      </c>
      <c r="E477" s="182" t="str">
        <f ca="1">IF(ISERROR(IF($X$1=1,(VLOOKUP(B477,'X1'!$B:$AP,7,FALSE)),IF($X$1=2,(VLOOKUP(B477,'X2'!$B:$AP,7,FALSE)),IF($X$1=3,(VLOOKUP(B477,'X3'!$B:$AP,7,FALSE)),IF($X$1=4,(VLOOKUP(B477,'X4'!$B:$AP,7,FALSE)),IF($X$1=5,(VLOOKUP(B477,'X5'!$B:$AP,7,FALSE)),IF($X$1=6,(VLOOKUP(B477,'X6'!$B:$AP,7,FALSE)),IF($X$1=7,(VLOOKUP(B477,'X7'!$B:$AP,7,FALSE)),IF($X$1=8,(VLOOKUP(B477,'X8'!$B:$AP,7,FALSE)),IF($X$1=9,(VLOOKUP(B477,'X9'!$B:$AP,7,FALSE)),IF($X$1=10,(VLOOKUP(B477,'X10'!$B:$AP,7,FALSE)),IF($X$1=11,(VLOOKUP(B477,'X11'!$B:$AP,7,FALSE)),IF($X$1=12,(VLOOKUP(B477,'X12'!$B:$AP,7,FALSE)),IF($X$1=13,(VLOOKUP(B477,'X13'!$B:$AP,7,FALSE)),"B"))))))))))))))=TRUE," ",(IF($X$1=1,(VLOOKUP(B477,'X1'!$B:$AP,7,FALSE)),IF($X$1=2,(VLOOKUP(B477,'X2'!$B:$AP,7,FALSE)),IF($X$1=3,(VLOOKUP(B477,'X3'!$B:$AP,7,FALSE)),IF($X$1=4,(VLOOKUP(B477,'X4'!$B:$AP,7,FALSE)),IF($X$1=5,(VLOOKUP(B477,'X5'!$B:$AP,7,FALSE)),IF($X$1=6,(VLOOKUP(B477,'X6'!$B:$AP,7,FALSE)),IF($X$1=7,(VLOOKUP(B477,'X7'!$B:$AP,7,FALSE)),IF($X$1=8,(VLOOKUP(B477,'X8'!$B:$AP,7,FALSE)),IF($X$1=9,(VLOOKUP(B477,'X9'!$B:$AP,7,FALSE)),IF($X$1=10,(VLOOKUP(B477,'X10'!$B:$AP,7,FALSE)),IF($X$1=11,(VLOOKUP(B477,'X11'!$B:$AP,7,FALSE)),IF($X$1=12,(VLOOKUP(B477,'X12'!$B:$AP,7,FALSE)),IF($X$1=13,(VLOOKUP(B477,'X13'!$B:$AP,7,FALSE)),"B")))))))))))))))</f>
        <v xml:space="preserve"> </v>
      </c>
      <c r="F477" s="182" t="str">
        <f ca="1">IF(ISERROR(IF((IF($X$1=1,(VLOOKUP(B477,'X1'!$B:$AO,6,FALSE)),(IF($X$1=2,(VLOOKUP(B477,'X2'!$B:$AO,6,FALSE)),(IF($X$1=3,(VLOOKUP(B477,'X3'!$B:$AO,6,FALSE)),(IF($X$1=4,(VLOOKUP(B477,'X4'!$B:$AO,6,FALSE)),(IF($X$1=5,(VLOOKUP(B477,'X5'!$B:$AO,6,FALSE)),(IF($X$1=6,(VLOOKUP(B477,'X6'!$B:$AO,6,FALSE)),(IF($X$1=7,(VLOOKUP(B477,'X7'!$B:$AO,6,FALSE)),(IF($X$1=8,(VLOOKUP(B477,'X8'!$B:$AO,6,FALSE)),(IF($X$1=9,(VLOOKUP(B477,'X9'!$B:$AO,6,FALSE)),(IF($X$1=10,(VLOOKUP(B477,'X10'!$B:$AO,6,FALSE)),(IF($X$1=11,(VLOOKUP(B477,'X11'!$B:$AO,6,FALSE)),(IF($X$1=12,(VLOOKUP(B477,'X12'!$B:$AO,6,FALSE)),(VLOOKUP(B477,'X13'!$B:$AO,6,FALSE))))))))))))))))))))))))))=$V$1," ",(IF($X$1=1,(VLOOKUP(B477,'X1'!$B:$AO,6,FALSE)),(IF($X$1=2,(VLOOKUP(B477,'X2'!$B:$AO,6,FALSE)),(IF($X$1=3,(VLOOKUP(B477,'X3'!$B:$AO,6,FALSE)),(IF($X$1=4,(VLOOKUP(B477,'X4'!$B:$AO,6,FALSE)),(IF($X$1=5,(VLOOKUP(B477,'X5'!$B:$AO,6,FALSE)),(IF($X$1=6,(VLOOKUP(B477,'X6'!$B:$AO,6,FALSE)),(IF($X$1=7,(VLOOKUP(B477,'X7'!$B:$AO,6,FALSE)),(IF($X$1=8,(VLOOKUP(B477,'X8'!$B:$AO,6,FALSE)),(IF($X$1=9,(VLOOKUP(B477,'X9'!$B:$AO,6,FALSE)),(IF($X$1=10,(VLOOKUP(B477,'X10'!$B:$AO,6,FALSE)),(IF($X$1=11,(VLOOKUP(B477,'X11'!$B:$AO,6,FALSE)),(IF($X$1=12,(VLOOKUP(B477,'X12'!$B:$AO,6,FALSE)),(VLOOKUP(B477,'X13'!$B:$AO,6,FALSE))))))))))))))))))))))))))))=TRUE," ",(IF((IF($X$1=1,(VLOOKUP(B477,'X1'!$B:$AO,6,FALSE)),(IF($X$1=2,(VLOOKUP(B477,'X2'!$B:$AO,6,FALSE)),(IF($X$1=3,(VLOOKUP(B477,'X3'!$B:$AO,6,FALSE)),(IF($X$1=4,(VLOOKUP(B477,'X4'!$B:$AO,6,FALSE)),(IF($X$1=5,(VLOOKUP(B477,'X5'!$B:$AO,6,FALSE)),(IF($X$1=6,(VLOOKUP(B477,'X6'!$B:$AO,6,FALSE)),(IF($X$1=7,(VLOOKUP(B477,'X7'!$B:$AO,6,FALSE)),(IF($X$1=8,(VLOOKUP(B477,'X8'!$B:$AO,6,FALSE)),(IF($X$1=9,(VLOOKUP(B477,'X9'!$B:$AO,6,FALSE)),(IF($X$1=10,(VLOOKUP(B477,'X10'!$B:$AO,6,FALSE)),(IF($X$1=11,(VLOOKUP(B477,'X11'!$B:$AO,6,FALSE)),(IF($X$1=12,(VLOOKUP(B477,'X12'!$B:$AO,6,FALSE)),(VLOOKUP(B477,'X13'!$B:$AO,6,FALSE))))))))))))))))))))))))))=$V$1," ",(IF($X$1=1,(VLOOKUP(B477,'X1'!$B:$AO,6,FALSE)),(IF($X$1=2,(VLOOKUP(B477,'X2'!$B:$AO,6,FALSE)),(IF($X$1=3,(VLOOKUP(B477,'X3'!$B:$AO,6,FALSE)),(IF($X$1=4,(VLOOKUP(B477,'X4'!$B:$AO,6,FALSE)),(IF($X$1=5,(VLOOKUP(B477,'X5'!$B:$AO,6,FALSE)),(IF($X$1=6,(VLOOKUP(B477,'X6'!$B:$AO,6,FALSE)),(IF($X$1=7,(VLOOKUP(B477,'X7'!$B:$AO,6,FALSE)),(IF($X$1=8,(VLOOKUP(B477,'X8'!$B:$AO,6,FALSE)),(IF($X$1=9,(VLOOKUP(B477,'X9'!$B:$AO,6,FALSE)),(IF($X$1=10,(VLOOKUP(B477,'X10'!$B:$AO,6,FALSE)),(IF($X$1=11,(VLOOKUP(B477,'X11'!$B:$AO,6,FALSE)),(IF($X$1=12,(VLOOKUP(B477,'X12'!$B:$AO,6,FALSE)),(VLOOKUP(B477,'X13'!$B:$AO,6,FALSE)))))))))))))))))))))))))))))</f>
        <v xml:space="preserve"> </v>
      </c>
      <c r="G477" s="182" t="str">
        <f ca="1">IF(ISERROR(IF($X$1=1,(VLOOKUP(B477,'X1'!$B:$AZ,44,FALSE)),IF($X$1=2,(VLOOKUP(B477,'X2'!$B:$AZ,44,FALSE)),IF($X$1=3,(VLOOKUP(B477,'X3'!$B:$AZ,44,FALSE)),IF($X$1=4,(VLOOKUP(B477,'X4'!$B:$AZ,44,FALSE)),IF($X$1=5,(VLOOKUP(B477,'X5'!$B:$AZ,44,FALSE)),IF($X$1=6,(VLOOKUP(B477,'X6'!$B:$AZ,44,FALSE)),IF($X$1=7,(VLOOKUP(B477,'X7'!$B:$AZ,44,FALSE)),IF($X$1=8,(VLOOKUP(B477,'X8'!$B:$AZ,44,FALSE)),IF($X$1=9,(VLOOKUP(B477,'X9'!$B:$AZ,44,FALSE)),IF($X$1=10,(VLOOKUP(B477,'X10'!$B:$AZ,44,FALSE)),IF($X$1=11,(VLOOKUP(B477,'X11'!$B:$AZ,44,FALSE)),IF($X$1=12,(VLOOKUP(B477,'X12'!$B:$AZ,44,FALSE)),IF($X$1=13,(VLOOKUP(B477,'X13'!$B:$AZ,44,FALSE)),"B"))))))))))))))=TRUE," ",(IF($X$1=1,(VLOOKUP(B477,'X1'!$B:$AZ,44,FALSE)),IF($X$1=2,(VLOOKUP(B477,'X2'!$B:$AZ,44,FALSE)),IF($X$1=3,(VLOOKUP(B477,'X3'!$B:$AZ,44,FALSE)),IF($X$1=4,(VLOOKUP(B477,'X4'!$B:$AZ,44,FALSE)),IF($X$1=5,(VLOOKUP(B477,'X5'!$B:$AZ,44,FALSE)),IF($X$1=6,(VLOOKUP(B477,'X6'!$B:$AZ,44,FALSE)),IF($X$1=7,(VLOOKUP(B477,'X7'!$B:$AZ,44,FALSE)),IF($X$1=8,(VLOOKUP(B477,'X8'!$B:$AZ,44,FALSE)),IF($X$1=9,(VLOOKUP(B477,'X9'!$B:$AZ,44,FALSE)),IF($X$1=10,(VLOOKUP(B477,'X10'!$B:$AZ,44,FALSE)),IF($X$1=11,(VLOOKUP(B477,'X11'!$B:$AZ,44,FALSE)),IF($X$1=12,(VLOOKUP(B477,'X12'!$B:$AZ,44,FALSE)),IF($X$1=13,(VLOOKUP(B477,'X13'!$B:$AZ,44,FALSE)),"B")))))))))))))))</f>
        <v xml:space="preserve"> </v>
      </c>
      <c r="H477" s="182" t="str">
        <f ca="1">IF(ISERROR(IF($X$1=1,(VLOOKUP(B477,'X1'!$B:$AZ,8,FALSE)),IF($X$1=2,(VLOOKUP(B477,'X2'!$B:$AZ,8,FALSE)),IF($X$1=3,(VLOOKUP(B477,'X3'!$B:$AZ,8,FALSE)),IF($X$1=4,(VLOOKUP(B477,'X4'!$B:$AZ,8,FALSE)),IF($X$1=5,(VLOOKUP(B477,'X5'!$B:$AZ,8,FALSE)),IF($X$1=6,(VLOOKUP(B477,'X6'!$B:$AZ,8,FALSE)),IF($X$1=7,(VLOOKUP(B477,'X7'!$B:$AZ,8,FALSE)),IF($X$1=8,(VLOOKUP(B477,'X8'!$B:$AZ,8,FALSE)),IF($X$1=9,(VLOOKUP(B477,'X9'!$B:$AZ,8,FALSE)),IF($X$1=10,(VLOOKUP(B477,'X10'!$B:$AZ,8,FALSE)),IF($X$1=11,(VLOOKUP(B477,'X11'!$B:$AZ,8,FALSE)),IF($X$1=12,(VLOOKUP(B477,'X12'!$B:$AZ,8,FALSE)),IF($X$1=13,(VLOOKUP(B477,'X13'!$B:$AZ,8,FALSE)),"B"))))))))))))))=TRUE," ",(IF($X$1=1,(VLOOKUP(B477,'X1'!$B:$AZ,8,FALSE)),IF($X$1=2,(VLOOKUP(B477,'X2'!$B:$AZ,8,FALSE)),IF($X$1=3,(VLOOKUP(B477,'X3'!$B:$AZ,8,FALSE)),IF($X$1=4,(VLOOKUP(B477,'X4'!$B:$AZ,8,FALSE)),IF($X$1=5,(VLOOKUP(B477,'X5'!$B:$AZ,8,FALSE)),IF($X$1=6,(VLOOKUP(B477,'X6'!$B:$AZ,8,FALSE)),IF($X$1=7,(VLOOKUP(B477,'X7'!$B:$AZ,8,FALSE)),IF($X$1=8,(VLOOKUP(B477,'X8'!$B:$AZ,8,FALSE)),IF($X$1=9,(VLOOKUP(B477,'X9'!$B:$AZ,8,FALSE)),IF($X$1=10,(VLOOKUP(B477,'X10'!$B:$AZ,8,FALSE)),IF($X$1=11,(VLOOKUP(B477,'X11'!$B:$AZ,8,FALSE)),IF($X$1=12,(VLOOKUP(B477,'X12'!$B:$AZ,8,FALSE)),IF($X$1=13,(VLOOKUP(B477,'X13'!$B:$AZ,8,FALSE)),"B")))))))))))))))</f>
        <v xml:space="preserve"> </v>
      </c>
      <c r="I477" s="183" t="str">
        <f ca="1">IF(ISERROR(IF($X$1=1,(VLOOKUP(B477,'X1'!$B:$AZ,2,FALSE)),IF($X$1=2,(VLOOKUP(B477,'X2'!$B:$AZ,2,FALSE)),IF($X$1=3,(VLOOKUP(B477,'X3'!$B:$AZ,2,FALSE)),IF($X$1=4,(VLOOKUP(B477,'X4'!$B:$AZ,2,FALSE)),IF($X$1=5,(VLOOKUP(B477,'X5'!$B:$AZ,2,FALSE)),IF($X$1=6,(VLOOKUP(B477,'X6'!$B:$AZ,2,FALSE)),IF($X$1=7,(VLOOKUP(B477,'X7'!$B:$AZ,2,FALSE)),IF($X$1=8,(VLOOKUP(B477,'X8'!$B:$AZ,2,FALSE)),IF($X$1=9,(VLOOKUP(B477,'X9'!$B:$AZ,2,FALSE)),IF($X$1=10,(VLOOKUP(B477,'X10'!$B:$AZ,2,FALSE)),IF($X$1=11,(VLOOKUP(B477,'X11'!$B:$AZ,2,FALSE)),IF($X$1=12,(VLOOKUP(B477,'X12'!$B:$AZ,2,FALSE)),IF($X$1=13,(VLOOKUP(B477,'X13'!$B:$AZ,2,FALSE)),"B"))))))))))))))=TRUE," ",(IF($X$1=1,(VLOOKUP(B477,'X1'!$B:$AZ,2,FALSE)),IF($X$1=2,(VLOOKUP(B477,'X2'!$B:$AZ,2,FALSE)),IF($X$1=3,(VLOOKUP(B477,'X3'!$B:$AZ,2,FALSE)),IF($X$1=4,(VLOOKUP(B477,'X4'!$B:$AZ,2,FALSE)),IF($X$1=5,(VLOOKUP(B477,'X5'!$B:$AZ,2,FALSE)),IF($X$1=6,(VLOOKUP(B477,'X6'!$B:$AZ,2,FALSE)),IF($X$1=7,(VLOOKUP(B477,'X7'!$B:$AZ,2,FALSE)),IF($X$1=8,(VLOOKUP(B477,'X8'!$B:$AZ,2,FALSE)),IF($X$1=9,(VLOOKUP(B477,'X9'!$B:$AZ,2,FALSE)),IF($X$1=10,(VLOOKUP(B477,'X10'!$B:$AZ,2,FALSE)),IF($X$1=11,(VLOOKUP(B477,'X11'!$B:$AZ,2,FALSE)),IF($X$1=12,(VLOOKUP(B477,'X12'!$B:$AZ,2,FALSE)),IF($X$1=13,(VLOOKUP(B477,'X13'!$B:$AZ,2,FALSE)),"B")))))))))))))))</f>
        <v xml:space="preserve"> </v>
      </c>
      <c r="J477" s="183" t="str">
        <f ca="1">IF(ISERROR(IF($X$1=1,(VLOOKUP(B477,'X1'!$B:$AZ,3,FALSE)),IF($X$1=2,(VLOOKUP(B477,'X2'!$B:$AZ,3,FALSE)),IF($X$1=3,(VLOOKUP(B477,'X3'!$B:$AZ,3,FALSE)),IF($X$1=4,(VLOOKUP(B477,'X4'!$B:$AZ,3,FALSE)),IF($X$1=5,(VLOOKUP(B477,'X5'!$B:$AZ,3,FALSE)),IF($X$1=6,(VLOOKUP(B477,'X6'!$B:$AZ,3,FALSE)),IF($X$1=7,(VLOOKUP(B477,'X7'!$B:$AZ,3,FALSE)),IF($X$1=8,(VLOOKUP(B477,'X8'!$B:$AZ,3,FALSE)),IF($X$1=9,(VLOOKUP(B477,'X9'!$B:$AZ,3,FALSE)),IF($X$1=10,(VLOOKUP(B477,'X10'!$B:$AZ,3,FALSE)),IF($X$1=11,(VLOOKUP(B477,'X11'!$B:$AZ,3,FALSE)),IF($X$1=12,(VLOOKUP(B477,'X12'!$B:$AZ,3,FALSE)),IF($X$1=13,(VLOOKUP(B477,'X13'!$B:$AZ,3,FALSE)),"B"))))))))))))))=TRUE," ",(IF($X$1=1,(VLOOKUP(B477,'X1'!$B:$AZ,3,FALSE)),IF($X$1=2,(VLOOKUP(B477,'X2'!$B:$AZ,3,FALSE)),IF($X$1=3,(VLOOKUP(B477,'X3'!$B:$AZ,3,FALSE)),IF($X$1=4,(VLOOKUP(B477,'X4'!$B:$AZ,3,FALSE)),IF($X$1=5,(VLOOKUP(B477,'X5'!$B:$AZ,3,FALSE)),IF($X$1=6,(VLOOKUP(B477,'X6'!$B:$AZ,3,FALSE)),IF($X$1=7,(VLOOKUP(B477,'X7'!$B:$AZ,3,FALSE)),IF($X$1=8,(VLOOKUP(B477,'X8'!$B:$AZ,3,FALSE)),IF($X$1=9,(VLOOKUP(B477,'X9'!$B:$AZ,3,FALSE)),IF($X$1=10,(VLOOKUP(B477,'X10'!$B:$AZ,3,FALSE)),IF($X$1=11,(VLOOKUP(B477,'X11'!$B:$AZ,3,FALSE)),IF($X$1=12,(VLOOKUP(B477,'X12'!$B:$AZ,3,FALSE)),IF($X$1=13,(VLOOKUP(B477,'X13'!$B:$AZ,3,FALSE)),"B")))))))))))))))</f>
        <v xml:space="preserve"> </v>
      </c>
      <c r="K477" s="183" t="str">
        <f ca="1">IF(ISERROR(IF($X$1=1,(VLOOKUP(B477,'X1'!$B:$AZ,5,FALSE)),IF($X$1=2,(VLOOKUP(B477,'X2'!$B:$AZ,5,FALSE)),IF($X$1=3,(VLOOKUP(B477,'X3'!$B:$AZ,5,FALSE)),IF($X$1=4,(VLOOKUP(B477,'X4'!$B:$AZ,5,FALSE)),IF($X$1=5,(VLOOKUP(B477,'X5'!$B:$AZ,5,FALSE)),IF($X$1=6,(VLOOKUP(B477,'X6'!$B:$AZ,5,FALSE)),IF($X$1=7,(VLOOKUP(B477,'X7'!$B:$AZ,5,FALSE)),IF($X$1=8,(VLOOKUP(B477,'X8'!$B:$AZ,5,FALSE)),IF($X$1=9,(VLOOKUP(B477,'X9'!$B:$AZ,5,FALSE)),IF($X$1=10,(VLOOKUP(B477,'X10'!$B:$AZ,5,FALSE)),IF($X$1=11,(VLOOKUP(B477,'X11'!$B:$AZ,5,FALSE)),IF($X$1=12,(VLOOKUP(B477,'X12'!$B:$AZ,5,FALSE)),IF($X$1=13,(VLOOKUP(B477,'X13'!$B:$AZ,5,FALSE)),"B"))))))))))))))=TRUE," ",(IF($X$1=1,(VLOOKUP(B477,'X1'!$B:$AZ,5,FALSE)),IF($X$1=2,(VLOOKUP(B477,'X2'!$B:$AZ,5,FALSE)),IF($X$1=3,(VLOOKUP(B477,'X3'!$B:$AZ,5,FALSE)),IF($X$1=4,(VLOOKUP(B477,'X4'!$B:$AZ,5,FALSE)),IF($X$1=5,(VLOOKUP(B477,'X5'!$B:$AZ,5,FALSE)),IF($X$1=6,(VLOOKUP(B477,'X6'!$B:$AZ,5,FALSE)),IF($X$1=7,(VLOOKUP(B477,'X7'!$B:$AZ,5,FALSE)),IF($X$1=8,(VLOOKUP(B477,'X8'!$B:$AZ,5,FALSE)),IF($X$1=9,(VLOOKUP(B477,'X9'!$B:$AZ,5,FALSE)),IF($X$1=10,(VLOOKUP(B477,'X10'!$B:$AZ,5,FALSE)),IF($X$1=11,(VLOOKUP(B477,'X11'!$B:$AZ,5,FALSE)),IF($X$1=12,(VLOOKUP(B477,'X12'!$B:$AZ,5,FALSE)),IF($X$1=13,(VLOOKUP(B477,'X13'!$B:$AZ,5,FALSE)),"B")))))))))))))))</f>
        <v xml:space="preserve"> </v>
      </c>
      <c r="L477" s="184" t="str">
        <f ca="1">IF(ISERROR(IF($X$1=1,(VLOOKUP(B477,'X1'!$B:$AZ,9,FALSE)),IF($X$1=2,(VLOOKUP(B477,'X2'!$B:$AZ,9,FALSE)),IF($X$1=3,(VLOOKUP(B477,'X3'!$B:$AZ,9,FALSE)),IF($X$1=4,(VLOOKUP(B477,'X4'!$B:$AZ,9,FALSE)),IF($X$1=5,(VLOOKUP(B477,'X5'!$B:$AZ,9,FALSE)),IF($X$1=6,(VLOOKUP(B477,'X6'!$B:$AZ,9,FALSE)),IF($X$1=7,(VLOOKUP(B477,'X7'!$B:$AZ,9,FALSE)),IF($X$1=8,(VLOOKUP(B477,'X8'!$B:$AZ,9,FALSE)),IF($X$1=9,(VLOOKUP(B477,'X9'!$B:$AZ,9,FALSE)),IF($X$1=10,(VLOOKUP(B477,'X10'!$B:$AZ,9,FALSE)),IF($X$1=11,(VLOOKUP(B477,'X11'!$B:$AZ,9,FALSE)),IF($X$1=12,(VLOOKUP(B477,'X12'!$B:$AZ,9,FALSE)),IF($X$1=13,(VLOOKUP(B477,'X13'!$B:$AZ,9,FALSE)),"B"))))))))))))))=TRUE," ",(IF($X$1=1,(VLOOKUP(B477,'X1'!$B:$AZ,9,FALSE)),IF($X$1=2,(VLOOKUP(B477,'X2'!$B:$AZ,9,FALSE)),IF($X$1=3,(VLOOKUP(B477,'X3'!$B:$AZ,9,FALSE)),IF($X$1=4,(VLOOKUP(B477,'X4'!$B:$AZ,9,FALSE)),IF($X$1=5,(VLOOKUP(B477,'X5'!$B:$AZ,9,FALSE)),IF($X$1=6,(VLOOKUP(B477,'X6'!$B:$AZ,9,FALSE)),IF($X$1=7,(VLOOKUP(B477,'X7'!$B:$AZ,9,FALSE)),IF($X$1=8,(VLOOKUP(B477,'X8'!$B:$AZ,9,FALSE)),IF($X$1=9,(VLOOKUP(B477,'X9'!$B:$AZ,9,FALSE)),IF($X$1=10,(VLOOKUP(B477,'X10'!$B:$AZ,9,FALSE)),IF($X$1=11,(VLOOKUP(B477,'X11'!$B:$AZ,9,FALSE)),IF($X$1=12,(VLOOKUP(B477,'X12'!$B:$AZ,9,FALSE)),IF($X$1=13,(VLOOKUP(B477,'X13'!$B:$AZ,9,FALSE)),"B")))))))))))))))</f>
        <v xml:space="preserve"> </v>
      </c>
      <c r="M477" s="184" t="str">
        <f ca="1">IF(ISERROR(IF($X$1=1,(VLOOKUP(B477,'X1'!$B:$AZ,10,FALSE)),IF($X$1=2,(VLOOKUP(B477,'X2'!$B:$AZ,10,FALSE)),IF($X$1=3,(VLOOKUP(B477,'X3'!$B:$AZ,10,FALSE)),IF($X$1=4,(VLOOKUP(B477,'X4'!$B:$AZ,10,FALSE)),IF($X$1=5,(VLOOKUP(B477,'X5'!$B:$AZ,10,FALSE)),IF($X$1=6,(VLOOKUP(B477,'X6'!$B:$AZ,10,FALSE)),IF($X$1=7,(VLOOKUP(B477,'X7'!$B:$AZ,10,FALSE)),IF($X$1=8,(VLOOKUP(B477,'X8'!$B:$AZ,10,FALSE)),IF($X$1=9,(VLOOKUP(B477,'X9'!$B:$AZ,10,FALSE)),IF($X$1=10,(VLOOKUP(B477,'X10'!$B:$AZ,10,FALSE)),IF($X$1=11,(VLOOKUP(B477,'X11'!$B:$AZ,10,FALSE)),IF($X$1=12,(VLOOKUP(B477,'X12'!$B:$AZ,10,FALSE)),IF($X$1=13,(VLOOKUP(B477,'X13'!$B:$AZ,10,FALSE)),"B"))))))))))))))=TRUE," ",(IF($X$1=1,(VLOOKUP(B477,'X1'!$B:$AZ,10,FALSE)),IF($X$1=2,(VLOOKUP(B477,'X2'!$B:$AZ,10,FALSE)),IF($X$1=3,(VLOOKUP(B477,'X3'!$B:$AZ,10,FALSE)),IF($X$1=4,(VLOOKUP(B477,'X4'!$B:$AZ,10,FALSE)),IF($X$1=5,(VLOOKUP(B477,'X5'!$B:$AZ,10,FALSE)),IF($X$1=6,(VLOOKUP(B477,'X6'!$B:$AZ,10,FALSE)),IF($X$1=7,(VLOOKUP(B477,'X7'!$B:$AZ,10,FALSE)),IF($X$1=8,(VLOOKUP(B477,'X8'!$B:$AZ,10,FALSE)),IF($X$1=9,(VLOOKUP(B477,'X9'!$B:$AZ,10,FALSE)),IF($X$1=10,(VLOOKUP(B477,'X10'!$B:$AZ,10,FALSE)),IF($X$1=11,(VLOOKUP(B477,'X11'!$B:$AZ,10,FALSE)),IF($X$1=12,(VLOOKUP(B477,'X12'!$B:$AZ,10,FALSE)),IF($X$1=13,(VLOOKUP(B477,'X13'!$B:$AZ,10,FALSE)),"B")))))))))))))))</f>
        <v xml:space="preserve"> </v>
      </c>
      <c r="N477" s="185" t="str">
        <f ca="1">IF(ISERROR(IF($X$1=1,(VLOOKUP(B477,'X1'!$B:$AZ,45,FALSE)),IF($X$1=2,(VLOOKUP(B477,'X2'!$B:$AZ,45,FALSE)),IF($X$1=3,(VLOOKUP(B477,'X3'!$B:$AZ,45,FALSE)),IF($X$1=4,(VLOOKUP(B477,'X4'!$B:$AZ,45,FALSE)),IF($X$1=5,(VLOOKUP(B477,'X5'!$B:$AZ,45,FALSE)),IF($X$1=6,(VLOOKUP(B477,'X6'!$B:$AZ,45,FALSE)),IF($X$1=7,(VLOOKUP(B477,'X7'!$B:$AZ,45,FALSE)),IF($X$1=8,(VLOOKUP(B477,'X8'!$B:$AZ,45,FALSE)),IF($X$1=9,(VLOOKUP(B477,'X9'!$B:$AZ,45,FALSE)),IF($X$1=10,(VLOOKUP(B477,'X10'!$B:$AZ,45,FALSE)),IF($X$1=11,(VLOOKUP(B477,'X11'!$B:$AZ,45,FALSE)),IF($X$1=12,(VLOOKUP(B477,'X12'!$B:$AZ,45,FALSE)),IF($X$1=13,(VLOOKUP(B477,'X13'!$B:$AZ,45,FALSE)),"B"))))))))))))))=TRUE," ",(IF($X$1=1,(VLOOKUP(B477,'X1'!$B:$AZ,45,FALSE)),IF($X$1=2,(VLOOKUP(B477,'X2'!$B:$AZ,45,FALSE)),IF($X$1=3,(VLOOKUP(B477,'X3'!$B:$AZ,45,FALSE)),IF($X$1=4,(VLOOKUP(B477,'X4'!$B:$AZ,45,FALSE)),IF($X$1=5,(VLOOKUP(B477,'X5'!$B:$AZ,45,FALSE)),IF($X$1=6,(VLOOKUP(B477,'X6'!$B:$AZ,45,FALSE)),IF($X$1=7,(VLOOKUP(B477,'X7'!$B:$AZ,45,FALSE)),IF($X$1=8,(VLOOKUP(B477,'X8'!$B:$AZ,45,FALSE)),IF($X$1=9,(VLOOKUP(B477,'X9'!$B:$AZ,45,FALSE)),IF($X$1=10,(VLOOKUP(B477,'X10'!$B:$AZ,45,FALSE)),IF($X$1=11,(VLOOKUP(B477,'X11'!$B:$AZ,45,FALSE)),IF($X$1=12,(VLOOKUP(B477,'X12'!$B:$AZ,45,FALSE)),IF($X$1=13,(VLOOKUP(B477,'X13'!$B:$AZ,45,FALSE)),"B")))))))))))))))</f>
        <v xml:space="preserve"> </v>
      </c>
      <c r="O477" s="184" t="str">
        <f ca="1">IF(ISERROR(IF($X$1=1,(VLOOKUP(B477,'X1'!$B:$AZ,11,FALSE)),IF($X$1=2,(VLOOKUP(B477,'X2'!$B:$AZ,11,FALSE)),IF($X$1=3,(VLOOKUP(B477,'X3'!$B:$AZ,11,FALSE)),IF($X$1=4,(VLOOKUP(B477,'X4'!$B:$AZ,11,FALSE)),IF($X$1=5,(VLOOKUP(B477,'X5'!$B:$AZ,11,FALSE)),IF($X$1=6,(VLOOKUP(B477,'X6'!$B:$AZ,11,FALSE)),IF($X$1=7,(VLOOKUP(B477,'X7'!$B:$AZ,11,FALSE)),IF($X$1=8,(VLOOKUP(B477,'X8'!$B:$AZ,11,FALSE)),IF($X$1=9,(VLOOKUP(B477,'X9'!$B:$AZ,11,FALSE)),IF($X$1=10,(VLOOKUP(B477,'X10'!$B:$AZ,11,FALSE)),IF($X$1=11,(VLOOKUP(B477,'X11'!$B:$AZ,11,FALSE)),IF($X$1=12,(VLOOKUP(B477,'X12'!$B:$AZ,11,FALSE)),IF($X$1=13,(VLOOKUP(B477,'X13'!$B:$AZ,11,FALSE)),"B"))))))))))))))=TRUE," ",(IF($X$1=1,(VLOOKUP(B477,'X1'!$B:$AZ,11,FALSE)),IF($X$1=2,(VLOOKUP(B477,'X2'!$B:$AZ,11,FALSE)),IF($X$1=3,(VLOOKUP(B477,'X3'!$B:$AZ,11,FALSE)),IF($X$1=4,(VLOOKUP(B477,'X4'!$B:$AZ,11,FALSE)),IF($X$1=5,(VLOOKUP(B477,'X5'!$B:$AZ,11,FALSE)),IF($X$1=6,(VLOOKUP(B477,'X6'!$B:$AZ,11,FALSE)),IF($X$1=7,(VLOOKUP(B477,'X7'!$B:$AZ,11,FALSE)),IF($X$1=8,(VLOOKUP(B477,'X8'!$B:$AZ,11,FALSE)),IF($X$1=9,(VLOOKUP(B477,'X9'!$B:$AZ,11,FALSE)),IF($X$1=10,(VLOOKUP(B477,'X10'!$B:$AZ,11,FALSE)),IF($X$1=11,(VLOOKUP(B477,'X11'!$B:$AZ,11,FALSE)),IF($X$1=12,(VLOOKUP(B477,'X12'!$B:$AZ,11,FALSE)),IF($X$1=13,(VLOOKUP(B477,'X13'!$B:$AZ,11,FALSE)),"B")))))))))))))))</f>
        <v xml:space="preserve"> </v>
      </c>
      <c r="P477" s="184" t="str">
        <f ca="1">IF(ISERROR(IF($X$1=1,(VLOOKUP(B477,'X1'!$B:$AZ,12,FALSE)),IF($X$1=2,(VLOOKUP(B477,'X2'!$B:$AZ,12,FALSE)),IF($X$1=3,(VLOOKUP(B477,'X3'!$B:$AZ,12,FALSE)),IF($X$1=4,(VLOOKUP(B477,'X4'!$B:$AZ,12,FALSE)),IF($X$1=5,(VLOOKUP(B477,'X5'!$B:$AZ,12,FALSE)),IF($X$1=6,(VLOOKUP(B477,'X6'!$B:$AZ,12,FALSE)),IF($X$1=7,(VLOOKUP(B477,'X7'!$B:$AZ,12,FALSE)),IF($X$1=8,(VLOOKUP(B477,'X8'!$B:$AZ,12,FALSE)),IF($X$1=9,(VLOOKUP(B477,'X9'!$B:$AZ,12,FALSE)),IF($X$1=10,(VLOOKUP(B477,'X10'!$B:$AZ,12,FALSE)),IF($X$1=11,(VLOOKUP(B477,'X11'!$B:$AZ,12,FALSE)),IF($X$1=12,(VLOOKUP(B477,'X12'!$B:$AZ,12,FALSE)),IF($X$1=13,(VLOOKUP(B477,'X13'!$B:$AZ,12,FALSE)),"B"))))))))))))))=TRUE," ",(IF($X$1=1,(VLOOKUP(B477,'X1'!$B:$AZ,12,FALSE)),IF($X$1=2,(VLOOKUP(B477,'X2'!$B:$AZ,12,FALSE)),IF($X$1=3,(VLOOKUP(B477,'X3'!$B:$AZ,12,FALSE)),IF($X$1=4,(VLOOKUP(B477,'X4'!$B:$AZ,12,FALSE)),IF($X$1=5,(VLOOKUP(B477,'X5'!$B:$AZ,12,FALSE)),IF($X$1=6,(VLOOKUP(B477,'X6'!$B:$AZ,12,FALSE)),IF($X$1=7,(VLOOKUP(B477,'X7'!$B:$AZ,12,FALSE)),IF($X$1=8,(VLOOKUP(B477,'X8'!$B:$AZ,12,FALSE)),IF($X$1=9,(VLOOKUP(B477,'X9'!$B:$AZ,12,FALSE)),IF($X$1=10,(VLOOKUP(B477,'X10'!$B:$AZ,12,FALSE)),IF($X$1=11,(VLOOKUP(B477,'X11'!$B:$AZ,12,FALSE)),IF($X$1=12,(VLOOKUP(B477,'X12'!$B:$AZ,12,FALSE)),IF($X$1=13,(VLOOKUP(B477,'X13'!$B:$AZ,12,FALSE)),"B")))))))))))))))</f>
        <v xml:space="preserve"> </v>
      </c>
      <c r="Q477" s="185" t="str">
        <f ca="1">IF(ISERROR(IF($X$1=1,(VLOOKUP(B477,'X1'!$B:$AZ,46,FALSE)),IF($X$1=2,(VLOOKUP(B477,'X2'!$B:$AZ,46,FALSE)),IF($X$1=3,(VLOOKUP(B477,'X3'!$B:$AZ,46,FALSE)),IF($X$1=4,(VLOOKUP(B477,'X4'!$B:$AZ,46,FALSE)),IF($X$1=5,(VLOOKUP(B477,'X5'!$B:$AZ,46,FALSE)),IF($X$1=6,(VLOOKUP(B477,'X6'!$B:$AZ,46,FALSE)),IF($X$1=7,(VLOOKUP(B477,'X7'!$B:$AZ,46,FALSE)),IF($X$1=8,(VLOOKUP(B477,'X8'!$B:$AZ,46,FALSE)),IF($X$1=9,(VLOOKUP(B477,'X9'!$B:$AZ,46,FALSE)),IF($X$1=10,(VLOOKUP(B477,'X10'!$B:$AZ,46,FALSE)),IF($X$1=11,(VLOOKUP(B477,'X11'!$B:$AZ,46,FALSE)),IF($X$1=12,(VLOOKUP(B477,'X12'!$B:$AZ,46,FALSE)),IF($X$1=13,(VLOOKUP(B477,'X13'!$B:$AZ,46,FALSE)),"B"))))))))))))))=TRUE," ",(IF($X$1=1,(VLOOKUP(B477,'X1'!$B:$AZ,46,FALSE)),IF($X$1=2,(VLOOKUP(B477,'X2'!$B:$AZ,46,FALSE)),IF($X$1=3,(VLOOKUP(B477,'X3'!$B:$AZ,46,FALSE)),IF($X$1=4,(VLOOKUP(B477,'X4'!$B:$AZ,46,FALSE)),IF($X$1=5,(VLOOKUP(B477,'X5'!$B:$AZ,46,FALSE)),IF($X$1=6,(VLOOKUP(B477,'X6'!$B:$AZ,46,FALSE)),IF($X$1=7,(VLOOKUP(B477,'X7'!$B:$AZ,46,FALSE)),IF($X$1=8,(VLOOKUP(B477,'X8'!$B:$AZ,46,FALSE)),IF($X$1=9,(VLOOKUP(B477,'X9'!$B:$AZ,46,FALSE)),IF($X$1=10,(VLOOKUP(B477,'X10'!$B:$AZ,46,FALSE)),IF($X$1=11,(VLOOKUP(B477,'X11'!$B:$AZ,46,FALSE)),IF($X$1=12,(VLOOKUP(B477,'X12'!$B:$AZ,46,FALSE)),IF($X$1=13,(VLOOKUP(B477,'X13'!$B:$AZ,46,FALSE)),"B")))))))))))))))</f>
        <v xml:space="preserve"> </v>
      </c>
      <c r="R477" s="185" t="str">
        <f ca="1">IF(ISERROR(IF($X$1=1,(VLOOKUP(B477,'X1'!$B:$AZ,15,FALSE)),IF($X$1=2,(VLOOKUP(B477,'X2'!$B:$AZ,15,FALSE)),IF($X$1=3,(VLOOKUP(B477,'X3'!$B:$AZ,15,FALSE)),IF($X$1=4,(VLOOKUP(B477,'X4'!$B:$AZ,15,FALSE)),IF($X$1=5,(VLOOKUP(B477,'X5'!$B:$AZ,15,FALSE)),IF($X$1=6,(VLOOKUP(B477,'X6'!$B:$AZ,15,FALSE)),IF($X$1=7,(VLOOKUP(B477,'X7'!$B:$AZ,15,FALSE)),IF($X$1=8,(VLOOKUP(B477,'X8'!$B:$AZ,15,FALSE)),IF($X$1=9,(VLOOKUP(B477,'X9'!$B:$AZ,15,FALSE)),IF($X$1=10,(VLOOKUP(B477,'X10'!$B:$AZ,15,FALSE)),IF($X$1=11,(VLOOKUP(B477,'X11'!$B:$AZ,15,FALSE)),IF($X$1=12,(VLOOKUP(B477,'X12'!$B:$AZ,15,FALSE)),IF($X$1=13,(VLOOKUP(B477,'X13'!$B:$AZ,15,FALSE)),"B"))))))))))))))=TRUE," ",(IF($X$1=1,(VLOOKUP(B477,'X1'!$B:$AZ,15,FALSE)),IF($X$1=2,(VLOOKUP(B477,'X2'!$B:$AZ,15,FALSE)),IF($X$1=3,(VLOOKUP(B477,'X3'!$B:$AZ,15,FALSE)),IF($X$1=4,(VLOOKUP(B477,'X4'!$B:$AZ,15,FALSE)),IF($X$1=5,(VLOOKUP(B477,'X5'!$B:$AZ,15,FALSE)),IF($X$1=6,(VLOOKUP(B477,'X6'!$B:$AZ,15,FALSE)),IF($X$1=7,(VLOOKUP(B477,'X7'!$B:$AZ,15,FALSE)),IF($X$1=8,(VLOOKUP(B477,'X8'!$B:$AZ,15,FALSE)),IF($X$1=9,(VLOOKUP(B477,'X9'!$B:$AZ,15,FALSE)),IF($X$1=10,(VLOOKUP(B477,'X10'!$B:$AZ,15,FALSE)),IF($X$1=11,(VLOOKUP(B477,'X11'!$B:$AZ,15,FALSE)),IF($X$1=12,(VLOOKUP(B477,'X12'!$B:$AZ,15,FALSE)),IF($X$1=13,(VLOOKUP(B477,'X13'!$B:$AZ,15,FALSE)),"B")))))))))))))))</f>
        <v xml:space="preserve"> </v>
      </c>
      <c r="S477" s="185" t="str">
        <f ca="1">IF(ISERROR(IF((IF($X$1=1,(VLOOKUP(B477,'X1'!$B:$AZ,14,FALSE)),(IF($X$1=2,(VLOOKUP(B477,'X2'!$B:$AZ,14,FALSE)),(IF($X$1=3,(VLOOKUP(B477,'X3'!$B:$AZ,14,FALSE)),(IF($X$1=4,(VLOOKUP(B477,'X4'!$B:$AZ,14,FALSE)),(IF($X$1=5,(VLOOKUP(B477,'X5'!$B:$AZ,14,FALSE)),(IF($X$1=6,(VLOOKUP(B477,'X6'!$B:$AZ,14,FALSE)),(IF($X$1=7,(VLOOKUP(B477,'X7'!$B:$AZ,14,FALSE)),(IF($X$1=8,(VLOOKUP(B477,'X8'!$B:$AZ,14,FALSE)),(IF($X$1=9,(VLOOKUP(B477,'X9'!$B:$AZ,14,FALSE)),(IF($X$1=10,(VLOOKUP(B477,'X10'!$B:$AZ,14,FALSE)),(IF($X$1=11,(VLOOKUP(B477,'X11'!$B:$AZ,14,FALSE)),(IF($X$1=12,(VLOOKUP(B477,'X12'!$B:$AZ,14,FALSE)),(VLOOKUP(B477,'X13'!$B:$AZ,14,FALSE))))))))))))))))))))))))))=$V$1," ",(IF($X$1=1,(VLOOKUP(B477,'X1'!$B:$AZ,14,FALSE)),(IF($X$1=2,(VLOOKUP(B477,'X2'!$B:$AZ,14,FALSE)),(IF($X$1=3,(VLOOKUP(B477,'X3'!$B:$AZ,14,FALSE)),(IF($X$1=4,(VLOOKUP(B477,'X4'!$B:$AZ,14,FALSE)),(IF($X$1=5,(VLOOKUP(B477,'X5'!$B:$AZ,14,FALSE)),(IF($X$1=6,(VLOOKUP(B477,'X6'!$B:$AZ,14,FALSE)),(IF($X$1=7,(VLOOKUP(B477,'X7'!$B:$AZ,14,FALSE)),(IF($X$1=8,(VLOOKUP(B477,'X8'!$B:$AZ,14,FALSE)),(IF($X$1=9,(VLOOKUP(B477,'X9'!$B:$AZ,14,FALSE)),(IF($X$1=10,(VLOOKUP(B477,'X10'!$B:$AZ,14,FALSE)),(IF($X$1=11,(VLOOKUP(B477,'X11'!$B:$AZ,14,FALSE)),(IF($X$1=12,(VLOOKUP(B477,'X12'!$B:$AZ,14,FALSE)),(VLOOKUP(B477,'X13'!$B:$AZ,14,FALSE))))))))))))))))))))))))))))=TRUE," ",(IF((IF($X$1=1,(VLOOKUP(B477,'X1'!$B:$AZ,14,FALSE)),(IF($X$1=2,(VLOOKUP(B477,'X2'!$B:$AZ,14,FALSE)),(IF($X$1=3,(VLOOKUP(B477,'X3'!$B:$AZ,14,FALSE)),(IF($X$1=4,(VLOOKUP(B477,'X4'!$B:$AZ,14,FALSE)),(IF($X$1=5,(VLOOKUP(B477,'X5'!$B:$AZ,14,FALSE)),(IF($X$1=6,(VLOOKUP(B477,'X6'!$B:$AZ,14,FALSE)),(IF($X$1=7,(VLOOKUP(B477,'X7'!$B:$AZ,14,FALSE)),(IF($X$1=8,(VLOOKUP(B477,'X8'!$B:$AZ,14,FALSE)),(IF($X$1=9,(VLOOKUP(B477,'X9'!$B:$AZ,14,FALSE)),(IF($X$1=10,(VLOOKUP(B477,'X10'!$B:$AZ,14,FALSE)),(IF($X$1=11,(VLOOKUP(B477,'X11'!$B:$AZ,14,FALSE)),(IF($X$1=12,(VLOOKUP(B477,'X12'!$B:$AZ,14,FALSE)),(VLOOKUP(B477,'X13'!$B:$AZ,14,FALSE))))))))))))))))))))))))))=$V$1," ",(IF($X$1=1,(VLOOKUP(B477,'X1'!$B:$AZ,14,FALSE)),(IF($X$1=2,(VLOOKUP(B477,'X2'!$B:$AZ,14,FALSE)),(IF($X$1=3,(VLOOKUP(B477,'X3'!$B:$AZ,14,FALSE)),(IF($X$1=4,(VLOOKUP(B477,'X4'!$B:$AZ,14,FALSE)),(IF($X$1=5,(VLOOKUP(B477,'X5'!$B:$AZ,14,FALSE)),(IF($X$1=6,(VLOOKUP(B477,'X6'!$B:$AZ,14,FALSE)),(IF($X$1=7,(VLOOKUP(B477,'X7'!$B:$AZ,14,FALSE)),(IF($X$1=8,(VLOOKUP(B477,'X8'!$B:$AZ,14,FALSE)),(IF($X$1=9,(VLOOKUP(B477,'X9'!$B:$AZ,14,FALSE)),(IF($X$1=10,(VLOOKUP(B477,'X10'!$B:$AZ,14,FALSE)),(IF($X$1=11,(VLOOKUP(B477,'X11'!$B:$AZ,14,FALSE)),(IF($X$1=12,(VLOOKUP(B477,'X12'!$B:$AZ,14,FALSE)),(VLOOKUP(B477,'X13'!$B:$AZ,14,FALSE)))))))))))))))))))))))))))))</f>
        <v xml:space="preserve"> </v>
      </c>
    </row>
    <row r="478" spans="1:19" ht="14.1" customHeight="1" x14ac:dyDescent="0.2">
      <c r="A478" s="156" t="s">
        <v>1058</v>
      </c>
      <c r="B478" s="122" t="str">
        <f>IF(ISERROR(IF($U$16=1,(VLOOKUP(A478,$AC$89:$AH$125,2,FALSE)),IF((IF($X$1=1,'X1'!B437,(IF($X$1=2,'X2'!B437,(IF($X$1=3,'X3'!B437,(IF($X$1=4,'X4'!B437,(IF($X$1=5,'X5'!B437,(IF($X$1=6,'X6'!B437,(IF($X$1=7,'X7'!B437,(IF($X$1=8,'X8'!B437,(IF($X$1=9,'X9'!B437,(IF($X$1=10,'X10'!B437,(IF($X$1=11,'X11'!B437,(IF($X$1=12,'X12'!B437,'X13'!B437))))))))))))))))))))))))="","",(IF($X$1=1,'X1'!B437,(IF($X$1=2,'X2'!B437,(IF($X$1=3,'X3'!B437,(IF($X$1=4,'X4'!B437,(IF($X$1=5,'X5'!B437,(IF($X$1=6,'X6'!B437,(IF($X$1=7,'X7'!B437,(IF($X$1=8,'X8'!B437,(IF($X$1=9,'X9'!B437,(IF($X$1=10,'X10'!B437,(IF($X$1=11,'X11'!B437,(IF($X$1=12,'X12'!B437,'X13'!B437)))))))))))))))))))))))))))=TRUE," ",(IF($U$16=1,(VLOOKUP(A478,$AC$89:$AH$125,2,FALSE)),IF((IF($X$1=1,'X1'!B437,(IF($X$1=2,'X2'!B437,(IF($X$1=3,'X3'!B437,(IF($X$1=4,'X4'!B437,(IF($X$1=5,'X5'!B437,(IF($X$1=6,'X6'!B437,(IF($X$1=7,'X7'!B437,(IF($X$1=8,'X8'!B437,(IF($X$1=9,'X9'!B437,(IF($X$1=10,'X10'!B437,(IF($X$1=11,'X11'!B437,(IF($X$1=12,'X12'!B437,'X13'!B437))))))))))))))))))))))))="","",(IF($X$1=1,'X1'!B437,(IF($X$1=2,'X2'!B437,(IF($X$1=3,'X3'!B437,(IF($X$1=4,'X4'!B437,(IF($X$1=5,'X5'!B437,(IF($X$1=6,'X6'!B437,(IF($X$1=7,'X7'!B437,(IF($X$1=8,'X8'!B437,(IF($X$1=9,'X9'!B437,(IF($X$1=10,'X10'!B437,(IF($X$1=11,'X11'!B437,(IF($X$1=12,'X12'!B437,'X13'!B437))))))))))))))))))))))))))))</f>
        <v/>
      </c>
      <c r="C478" s="181" t="str">
        <f ca="1">IF(ISERROR(IF($X$1=1,(VLOOKUP(B478,'X1'!$B:$AZ,47,FALSE)),IF($X$1=2,(VLOOKUP(B478,'X2'!$B:$AZ,47,FALSE)),IF($X$1=3,(VLOOKUP(B478,'X3'!$B:$AZ,47,FALSE)),IF($X$1=4,(VLOOKUP(B478,'X4'!$B:$AZ,47,FALSE)),IF($X$1=5,(VLOOKUP(B478,'X5'!$B:$AZ,47,FALSE)),IF($X$1=6,(VLOOKUP(B478,'X6'!$B:$AZ,47,FALSE)),IF($X$1=7,(VLOOKUP(B478,'X7'!$B:$AZ,47,FALSE)),IF($X$1=8,(VLOOKUP(B478,'X8'!$B:$AZ,47,FALSE)),IF($X$1=9,(VLOOKUP(B478,'X9'!$B:$AZ,47,FALSE)),IF($X$1=10,(VLOOKUP(B478,'X10'!$B:$AZ,47,FALSE)),IF($X$1=11,(VLOOKUP(B478,'X11'!$B:$AZ,47,FALSE)),IF($X$1=12,(VLOOKUP(B478,'X12'!$B:$AZ,47,FALSE)),IF($X$1=13,(VLOOKUP(B478,'X13'!$B:$AZ,47,FALSE)),"B"))))))))))))))=TRUE," ",(IF($X$1=1,(VLOOKUP(B478,'X1'!$B:$AZ,47,FALSE)),IF($X$1=2,(VLOOKUP(B478,'X2'!$B:$AZ,47,FALSE)),IF($X$1=3,(VLOOKUP(B478,'X3'!$B:$AZ,47,FALSE)),IF($X$1=4,(VLOOKUP(B478,'X4'!$B:$AZ,47,FALSE)),IF($X$1=5,(VLOOKUP(B478,'X5'!$B:$AZ,47,FALSE)),IF($X$1=6,(VLOOKUP(B478,'X6'!$B:$AZ,47,FALSE)),IF($X$1=7,(VLOOKUP(B478,'X7'!$B:$AZ,47,FALSE)),IF($X$1=8,(VLOOKUP(B478,'X8'!$B:$AZ,47,FALSE)),IF($X$1=9,(VLOOKUP(B478,'X9'!$B:$AZ,47,FALSE)),IF($X$1=10,(VLOOKUP(B478,'X10'!$B:$AZ,47,FALSE)),IF($X$1=11,(VLOOKUP(B478,'X11'!$B:$AZ,47,FALSE)),IF($X$1=12,(VLOOKUP(B478,'X12'!$B:$AZ,47,FALSE)),IF($X$1=13,(VLOOKUP(B478,'X13'!$B:$AZ,47,FALSE)),"B")))))))))))))))</f>
        <v xml:space="preserve"> </v>
      </c>
      <c r="D478" s="181" t="str">
        <f ca="1">IF(ISERROR(IF($X$1=1,(VLOOKUP(B478,'X1'!$B:$AP,41,FALSE)),IF($X$1=2,(VLOOKUP(B478,'X2'!$B:$AP,41,FALSE)),IF($X$1=3,(VLOOKUP(B478,'X3'!$B:$AP,41,FALSE)),IF($X$1=4,(VLOOKUP(B478,'X4'!$B:$AP,41,FALSE)),IF($X$1=5,(VLOOKUP(B478,'X5'!$B:$AP,41,FALSE)),IF($X$1=6,(VLOOKUP(B478,'X6'!$B:$AP,41,FALSE)),IF($X$1=7,(VLOOKUP(B478,'X7'!$B:$AP,41,FALSE)),IF($X$1=8,(VLOOKUP(B478,'X8'!$B:$AP,41,FALSE)),IF($X$1=9,(VLOOKUP(B478,'X9'!$B:$AP,41,FALSE)),IF($X$1=10,(VLOOKUP(B478,'X10'!$B:$AP,41,FALSE)),IF($X$1=11,(VLOOKUP(B478,'X11'!$B:$AP,41,FALSE)),IF($X$1=12,(VLOOKUP(B478,'X12'!$B:$AP,41,FALSE)),IF($X$1=13,(VLOOKUP(B478,'X13'!$B:$AP,41,FALSE)),"B"))))))))))))))=TRUE," ",(IF($X$1=1,(VLOOKUP(B478,'X1'!$B:$AP,41,FALSE)),IF($X$1=2,(VLOOKUP(B478,'X2'!$B:$AP,41,FALSE)),IF($X$1=3,(VLOOKUP(B478,'X3'!$B:$AP,41,FALSE)),IF($X$1=4,(VLOOKUP(B478,'X4'!$B:$AP,41,FALSE)),IF($X$1=5,(VLOOKUP(B478,'X5'!$B:$AP,41,FALSE)),IF($X$1=6,(VLOOKUP(B478,'X6'!$B:$AP,41,FALSE)),IF($X$1=7,(VLOOKUP(B478,'X7'!$B:$AP,41,FALSE)),IF($X$1=8,(VLOOKUP(B478,'X8'!$B:$AP,41,FALSE)),IF($X$1=9,(VLOOKUP(B478,'X9'!$B:$AP,41,FALSE)),IF($X$1=10,(VLOOKUP(B478,'X10'!$B:$AP,41,FALSE)),IF($X$1=11,(VLOOKUP(B478,'X11'!$B:$AP,41,FALSE)),IF($X$1=12,(VLOOKUP(B478,'X12'!$B:$AP,41,FALSE)),IF($X$1=13,(VLOOKUP(B478,'X13'!$B:$AP,41,FALSE)),"B")))))))))))))))</f>
        <v xml:space="preserve"> </v>
      </c>
      <c r="E478" s="182" t="str">
        <f ca="1">IF(ISERROR(IF($X$1=1,(VLOOKUP(B478,'X1'!$B:$AP,7,FALSE)),IF($X$1=2,(VLOOKUP(B478,'X2'!$B:$AP,7,FALSE)),IF($X$1=3,(VLOOKUP(B478,'X3'!$B:$AP,7,FALSE)),IF($X$1=4,(VLOOKUP(B478,'X4'!$B:$AP,7,FALSE)),IF($X$1=5,(VLOOKUP(B478,'X5'!$B:$AP,7,FALSE)),IF($X$1=6,(VLOOKUP(B478,'X6'!$B:$AP,7,FALSE)),IF($X$1=7,(VLOOKUP(B478,'X7'!$B:$AP,7,FALSE)),IF($X$1=8,(VLOOKUP(B478,'X8'!$B:$AP,7,FALSE)),IF($X$1=9,(VLOOKUP(B478,'X9'!$B:$AP,7,FALSE)),IF($X$1=10,(VLOOKUP(B478,'X10'!$B:$AP,7,FALSE)),IF($X$1=11,(VLOOKUP(B478,'X11'!$B:$AP,7,FALSE)),IF($X$1=12,(VLOOKUP(B478,'X12'!$B:$AP,7,FALSE)),IF($X$1=13,(VLOOKUP(B478,'X13'!$B:$AP,7,FALSE)),"B"))))))))))))))=TRUE," ",(IF($X$1=1,(VLOOKUP(B478,'X1'!$B:$AP,7,FALSE)),IF($X$1=2,(VLOOKUP(B478,'X2'!$B:$AP,7,FALSE)),IF($X$1=3,(VLOOKUP(B478,'X3'!$B:$AP,7,FALSE)),IF($X$1=4,(VLOOKUP(B478,'X4'!$B:$AP,7,FALSE)),IF($X$1=5,(VLOOKUP(B478,'X5'!$B:$AP,7,FALSE)),IF($X$1=6,(VLOOKUP(B478,'X6'!$B:$AP,7,FALSE)),IF($X$1=7,(VLOOKUP(B478,'X7'!$B:$AP,7,FALSE)),IF($X$1=8,(VLOOKUP(B478,'X8'!$B:$AP,7,FALSE)),IF($X$1=9,(VLOOKUP(B478,'X9'!$B:$AP,7,FALSE)),IF($X$1=10,(VLOOKUP(B478,'X10'!$B:$AP,7,FALSE)),IF($X$1=11,(VLOOKUP(B478,'X11'!$B:$AP,7,FALSE)),IF($X$1=12,(VLOOKUP(B478,'X12'!$B:$AP,7,FALSE)),IF($X$1=13,(VLOOKUP(B478,'X13'!$B:$AP,7,FALSE)),"B")))))))))))))))</f>
        <v xml:space="preserve"> </v>
      </c>
      <c r="F478" s="182" t="str">
        <f ca="1">IF(ISERROR(IF((IF($X$1=1,(VLOOKUP(B478,'X1'!$B:$AO,6,FALSE)),(IF($X$1=2,(VLOOKUP(B478,'X2'!$B:$AO,6,FALSE)),(IF($X$1=3,(VLOOKUP(B478,'X3'!$B:$AO,6,FALSE)),(IF($X$1=4,(VLOOKUP(B478,'X4'!$B:$AO,6,FALSE)),(IF($X$1=5,(VLOOKUP(B478,'X5'!$B:$AO,6,FALSE)),(IF($X$1=6,(VLOOKUP(B478,'X6'!$B:$AO,6,FALSE)),(IF($X$1=7,(VLOOKUP(B478,'X7'!$B:$AO,6,FALSE)),(IF($X$1=8,(VLOOKUP(B478,'X8'!$B:$AO,6,FALSE)),(IF($X$1=9,(VLOOKUP(B478,'X9'!$B:$AO,6,FALSE)),(IF($X$1=10,(VLOOKUP(B478,'X10'!$B:$AO,6,FALSE)),(IF($X$1=11,(VLOOKUP(B478,'X11'!$B:$AO,6,FALSE)),(IF($X$1=12,(VLOOKUP(B478,'X12'!$B:$AO,6,FALSE)),(VLOOKUP(B478,'X13'!$B:$AO,6,FALSE))))))))))))))))))))))))))=$V$1," ",(IF($X$1=1,(VLOOKUP(B478,'X1'!$B:$AO,6,FALSE)),(IF($X$1=2,(VLOOKUP(B478,'X2'!$B:$AO,6,FALSE)),(IF($X$1=3,(VLOOKUP(B478,'X3'!$B:$AO,6,FALSE)),(IF($X$1=4,(VLOOKUP(B478,'X4'!$B:$AO,6,FALSE)),(IF($X$1=5,(VLOOKUP(B478,'X5'!$B:$AO,6,FALSE)),(IF($X$1=6,(VLOOKUP(B478,'X6'!$B:$AO,6,FALSE)),(IF($X$1=7,(VLOOKUP(B478,'X7'!$B:$AO,6,FALSE)),(IF($X$1=8,(VLOOKUP(B478,'X8'!$B:$AO,6,FALSE)),(IF($X$1=9,(VLOOKUP(B478,'X9'!$B:$AO,6,FALSE)),(IF($X$1=10,(VLOOKUP(B478,'X10'!$B:$AO,6,FALSE)),(IF($X$1=11,(VLOOKUP(B478,'X11'!$B:$AO,6,FALSE)),(IF($X$1=12,(VLOOKUP(B478,'X12'!$B:$AO,6,FALSE)),(VLOOKUP(B478,'X13'!$B:$AO,6,FALSE))))))))))))))))))))))))))))=TRUE," ",(IF((IF($X$1=1,(VLOOKUP(B478,'X1'!$B:$AO,6,FALSE)),(IF($X$1=2,(VLOOKUP(B478,'X2'!$B:$AO,6,FALSE)),(IF($X$1=3,(VLOOKUP(B478,'X3'!$B:$AO,6,FALSE)),(IF($X$1=4,(VLOOKUP(B478,'X4'!$B:$AO,6,FALSE)),(IF($X$1=5,(VLOOKUP(B478,'X5'!$B:$AO,6,FALSE)),(IF($X$1=6,(VLOOKUP(B478,'X6'!$B:$AO,6,FALSE)),(IF($X$1=7,(VLOOKUP(B478,'X7'!$B:$AO,6,FALSE)),(IF($X$1=8,(VLOOKUP(B478,'X8'!$B:$AO,6,FALSE)),(IF($X$1=9,(VLOOKUP(B478,'X9'!$B:$AO,6,FALSE)),(IF($X$1=10,(VLOOKUP(B478,'X10'!$B:$AO,6,FALSE)),(IF($X$1=11,(VLOOKUP(B478,'X11'!$B:$AO,6,FALSE)),(IF($X$1=12,(VLOOKUP(B478,'X12'!$B:$AO,6,FALSE)),(VLOOKUP(B478,'X13'!$B:$AO,6,FALSE))))))))))))))))))))))))))=$V$1," ",(IF($X$1=1,(VLOOKUP(B478,'X1'!$B:$AO,6,FALSE)),(IF($X$1=2,(VLOOKUP(B478,'X2'!$B:$AO,6,FALSE)),(IF($X$1=3,(VLOOKUP(B478,'X3'!$B:$AO,6,FALSE)),(IF($X$1=4,(VLOOKUP(B478,'X4'!$B:$AO,6,FALSE)),(IF($X$1=5,(VLOOKUP(B478,'X5'!$B:$AO,6,FALSE)),(IF($X$1=6,(VLOOKUP(B478,'X6'!$B:$AO,6,FALSE)),(IF($X$1=7,(VLOOKUP(B478,'X7'!$B:$AO,6,FALSE)),(IF($X$1=8,(VLOOKUP(B478,'X8'!$B:$AO,6,FALSE)),(IF($X$1=9,(VLOOKUP(B478,'X9'!$B:$AO,6,FALSE)),(IF($X$1=10,(VLOOKUP(B478,'X10'!$B:$AO,6,FALSE)),(IF($X$1=11,(VLOOKUP(B478,'X11'!$B:$AO,6,FALSE)),(IF($X$1=12,(VLOOKUP(B478,'X12'!$B:$AO,6,FALSE)),(VLOOKUP(B478,'X13'!$B:$AO,6,FALSE)))))))))))))))))))))))))))))</f>
        <v xml:space="preserve"> </v>
      </c>
      <c r="G478" s="182" t="str">
        <f ca="1">IF(ISERROR(IF($X$1=1,(VLOOKUP(B478,'X1'!$B:$AZ,44,FALSE)),IF($X$1=2,(VLOOKUP(B478,'X2'!$B:$AZ,44,FALSE)),IF($X$1=3,(VLOOKUP(B478,'X3'!$B:$AZ,44,FALSE)),IF($X$1=4,(VLOOKUP(B478,'X4'!$B:$AZ,44,FALSE)),IF($X$1=5,(VLOOKUP(B478,'X5'!$B:$AZ,44,FALSE)),IF($X$1=6,(VLOOKUP(B478,'X6'!$B:$AZ,44,FALSE)),IF($X$1=7,(VLOOKUP(B478,'X7'!$B:$AZ,44,FALSE)),IF($X$1=8,(VLOOKUP(B478,'X8'!$B:$AZ,44,FALSE)),IF($X$1=9,(VLOOKUP(B478,'X9'!$B:$AZ,44,FALSE)),IF($X$1=10,(VLOOKUP(B478,'X10'!$B:$AZ,44,FALSE)),IF($X$1=11,(VLOOKUP(B478,'X11'!$B:$AZ,44,FALSE)),IF($X$1=12,(VLOOKUP(B478,'X12'!$B:$AZ,44,FALSE)),IF($X$1=13,(VLOOKUP(B478,'X13'!$B:$AZ,44,FALSE)),"B"))))))))))))))=TRUE," ",(IF($X$1=1,(VLOOKUP(B478,'X1'!$B:$AZ,44,FALSE)),IF($X$1=2,(VLOOKUP(B478,'X2'!$B:$AZ,44,FALSE)),IF($X$1=3,(VLOOKUP(B478,'X3'!$B:$AZ,44,FALSE)),IF($X$1=4,(VLOOKUP(B478,'X4'!$B:$AZ,44,FALSE)),IF($X$1=5,(VLOOKUP(B478,'X5'!$B:$AZ,44,FALSE)),IF($X$1=6,(VLOOKUP(B478,'X6'!$B:$AZ,44,FALSE)),IF($X$1=7,(VLOOKUP(B478,'X7'!$B:$AZ,44,FALSE)),IF($X$1=8,(VLOOKUP(B478,'X8'!$B:$AZ,44,FALSE)),IF($X$1=9,(VLOOKUP(B478,'X9'!$B:$AZ,44,FALSE)),IF($X$1=10,(VLOOKUP(B478,'X10'!$B:$AZ,44,FALSE)),IF($X$1=11,(VLOOKUP(B478,'X11'!$B:$AZ,44,FALSE)),IF($X$1=12,(VLOOKUP(B478,'X12'!$B:$AZ,44,FALSE)),IF($X$1=13,(VLOOKUP(B478,'X13'!$B:$AZ,44,FALSE)),"B")))))))))))))))</f>
        <v xml:space="preserve"> </v>
      </c>
      <c r="H478" s="182" t="str">
        <f ca="1">IF(ISERROR(IF($X$1=1,(VLOOKUP(B478,'X1'!$B:$AZ,8,FALSE)),IF($X$1=2,(VLOOKUP(B478,'X2'!$B:$AZ,8,FALSE)),IF($X$1=3,(VLOOKUP(B478,'X3'!$B:$AZ,8,FALSE)),IF($X$1=4,(VLOOKUP(B478,'X4'!$B:$AZ,8,FALSE)),IF($X$1=5,(VLOOKUP(B478,'X5'!$B:$AZ,8,FALSE)),IF($X$1=6,(VLOOKUP(B478,'X6'!$B:$AZ,8,FALSE)),IF($X$1=7,(VLOOKUP(B478,'X7'!$B:$AZ,8,FALSE)),IF($X$1=8,(VLOOKUP(B478,'X8'!$B:$AZ,8,FALSE)),IF($X$1=9,(VLOOKUP(B478,'X9'!$B:$AZ,8,FALSE)),IF($X$1=10,(VLOOKUP(B478,'X10'!$B:$AZ,8,FALSE)),IF($X$1=11,(VLOOKUP(B478,'X11'!$B:$AZ,8,FALSE)),IF($X$1=12,(VLOOKUP(B478,'X12'!$B:$AZ,8,FALSE)),IF($X$1=13,(VLOOKUP(B478,'X13'!$B:$AZ,8,FALSE)),"B"))))))))))))))=TRUE," ",(IF($X$1=1,(VLOOKUP(B478,'X1'!$B:$AZ,8,FALSE)),IF($X$1=2,(VLOOKUP(B478,'X2'!$B:$AZ,8,FALSE)),IF($X$1=3,(VLOOKUP(B478,'X3'!$B:$AZ,8,FALSE)),IF($X$1=4,(VLOOKUP(B478,'X4'!$B:$AZ,8,FALSE)),IF($X$1=5,(VLOOKUP(B478,'X5'!$B:$AZ,8,FALSE)),IF($X$1=6,(VLOOKUP(B478,'X6'!$B:$AZ,8,FALSE)),IF($X$1=7,(VLOOKUP(B478,'X7'!$B:$AZ,8,FALSE)),IF($X$1=8,(VLOOKUP(B478,'X8'!$B:$AZ,8,FALSE)),IF($X$1=9,(VLOOKUP(B478,'X9'!$B:$AZ,8,FALSE)),IF($X$1=10,(VLOOKUP(B478,'X10'!$B:$AZ,8,FALSE)),IF($X$1=11,(VLOOKUP(B478,'X11'!$B:$AZ,8,FALSE)),IF($X$1=12,(VLOOKUP(B478,'X12'!$B:$AZ,8,FALSE)),IF($X$1=13,(VLOOKUP(B478,'X13'!$B:$AZ,8,FALSE)),"B")))))))))))))))</f>
        <v xml:space="preserve"> </v>
      </c>
      <c r="I478" s="183" t="str">
        <f ca="1">IF(ISERROR(IF($X$1=1,(VLOOKUP(B478,'X1'!$B:$AZ,2,FALSE)),IF($X$1=2,(VLOOKUP(B478,'X2'!$B:$AZ,2,FALSE)),IF($X$1=3,(VLOOKUP(B478,'X3'!$B:$AZ,2,FALSE)),IF($X$1=4,(VLOOKUP(B478,'X4'!$B:$AZ,2,FALSE)),IF($X$1=5,(VLOOKUP(B478,'X5'!$B:$AZ,2,FALSE)),IF($X$1=6,(VLOOKUP(B478,'X6'!$B:$AZ,2,FALSE)),IF($X$1=7,(VLOOKUP(B478,'X7'!$B:$AZ,2,FALSE)),IF($X$1=8,(VLOOKUP(B478,'X8'!$B:$AZ,2,FALSE)),IF($X$1=9,(VLOOKUP(B478,'X9'!$B:$AZ,2,FALSE)),IF($X$1=10,(VLOOKUP(B478,'X10'!$B:$AZ,2,FALSE)),IF($X$1=11,(VLOOKUP(B478,'X11'!$B:$AZ,2,FALSE)),IF($X$1=12,(VLOOKUP(B478,'X12'!$B:$AZ,2,FALSE)),IF($X$1=13,(VLOOKUP(B478,'X13'!$B:$AZ,2,FALSE)),"B"))))))))))))))=TRUE," ",(IF($X$1=1,(VLOOKUP(B478,'X1'!$B:$AZ,2,FALSE)),IF($X$1=2,(VLOOKUP(B478,'X2'!$B:$AZ,2,FALSE)),IF($X$1=3,(VLOOKUP(B478,'X3'!$B:$AZ,2,FALSE)),IF($X$1=4,(VLOOKUP(B478,'X4'!$B:$AZ,2,FALSE)),IF($X$1=5,(VLOOKUP(B478,'X5'!$B:$AZ,2,FALSE)),IF($X$1=6,(VLOOKUP(B478,'X6'!$B:$AZ,2,FALSE)),IF($X$1=7,(VLOOKUP(B478,'X7'!$B:$AZ,2,FALSE)),IF($X$1=8,(VLOOKUP(B478,'X8'!$B:$AZ,2,FALSE)),IF($X$1=9,(VLOOKUP(B478,'X9'!$B:$AZ,2,FALSE)),IF($X$1=10,(VLOOKUP(B478,'X10'!$B:$AZ,2,FALSE)),IF($X$1=11,(VLOOKUP(B478,'X11'!$B:$AZ,2,FALSE)),IF($X$1=12,(VLOOKUP(B478,'X12'!$B:$AZ,2,FALSE)),IF($X$1=13,(VLOOKUP(B478,'X13'!$B:$AZ,2,FALSE)),"B")))))))))))))))</f>
        <v xml:space="preserve"> </v>
      </c>
      <c r="J478" s="183" t="str">
        <f ca="1">IF(ISERROR(IF($X$1=1,(VLOOKUP(B478,'X1'!$B:$AZ,3,FALSE)),IF($X$1=2,(VLOOKUP(B478,'X2'!$B:$AZ,3,FALSE)),IF($X$1=3,(VLOOKUP(B478,'X3'!$B:$AZ,3,FALSE)),IF($X$1=4,(VLOOKUP(B478,'X4'!$B:$AZ,3,FALSE)),IF($X$1=5,(VLOOKUP(B478,'X5'!$B:$AZ,3,FALSE)),IF($X$1=6,(VLOOKUP(B478,'X6'!$B:$AZ,3,FALSE)),IF($X$1=7,(VLOOKUP(B478,'X7'!$B:$AZ,3,FALSE)),IF($X$1=8,(VLOOKUP(B478,'X8'!$B:$AZ,3,FALSE)),IF($X$1=9,(VLOOKUP(B478,'X9'!$B:$AZ,3,FALSE)),IF($X$1=10,(VLOOKUP(B478,'X10'!$B:$AZ,3,FALSE)),IF($X$1=11,(VLOOKUP(B478,'X11'!$B:$AZ,3,FALSE)),IF($X$1=12,(VLOOKUP(B478,'X12'!$B:$AZ,3,FALSE)),IF($X$1=13,(VLOOKUP(B478,'X13'!$B:$AZ,3,FALSE)),"B"))))))))))))))=TRUE," ",(IF($X$1=1,(VLOOKUP(B478,'X1'!$B:$AZ,3,FALSE)),IF($X$1=2,(VLOOKUP(B478,'X2'!$B:$AZ,3,FALSE)),IF($X$1=3,(VLOOKUP(B478,'X3'!$B:$AZ,3,FALSE)),IF($X$1=4,(VLOOKUP(B478,'X4'!$B:$AZ,3,FALSE)),IF($X$1=5,(VLOOKUP(B478,'X5'!$B:$AZ,3,FALSE)),IF($X$1=6,(VLOOKUP(B478,'X6'!$B:$AZ,3,FALSE)),IF($X$1=7,(VLOOKUP(B478,'X7'!$B:$AZ,3,FALSE)),IF($X$1=8,(VLOOKUP(B478,'X8'!$B:$AZ,3,FALSE)),IF($X$1=9,(VLOOKUP(B478,'X9'!$B:$AZ,3,FALSE)),IF($X$1=10,(VLOOKUP(B478,'X10'!$B:$AZ,3,FALSE)),IF($X$1=11,(VLOOKUP(B478,'X11'!$B:$AZ,3,FALSE)),IF($X$1=12,(VLOOKUP(B478,'X12'!$B:$AZ,3,FALSE)),IF($X$1=13,(VLOOKUP(B478,'X13'!$B:$AZ,3,FALSE)),"B")))))))))))))))</f>
        <v xml:space="preserve"> </v>
      </c>
      <c r="K478" s="183" t="str">
        <f ca="1">IF(ISERROR(IF($X$1=1,(VLOOKUP(B478,'X1'!$B:$AZ,5,FALSE)),IF($X$1=2,(VLOOKUP(B478,'X2'!$B:$AZ,5,FALSE)),IF($X$1=3,(VLOOKUP(B478,'X3'!$B:$AZ,5,FALSE)),IF($X$1=4,(VLOOKUP(B478,'X4'!$B:$AZ,5,FALSE)),IF($X$1=5,(VLOOKUP(B478,'X5'!$B:$AZ,5,FALSE)),IF($X$1=6,(VLOOKUP(B478,'X6'!$B:$AZ,5,FALSE)),IF($X$1=7,(VLOOKUP(B478,'X7'!$B:$AZ,5,FALSE)),IF($X$1=8,(VLOOKUP(B478,'X8'!$B:$AZ,5,FALSE)),IF($X$1=9,(VLOOKUP(B478,'X9'!$B:$AZ,5,FALSE)),IF($X$1=10,(VLOOKUP(B478,'X10'!$B:$AZ,5,FALSE)),IF($X$1=11,(VLOOKUP(B478,'X11'!$B:$AZ,5,FALSE)),IF($X$1=12,(VLOOKUP(B478,'X12'!$B:$AZ,5,FALSE)),IF($X$1=13,(VLOOKUP(B478,'X13'!$B:$AZ,5,FALSE)),"B"))))))))))))))=TRUE," ",(IF($X$1=1,(VLOOKUP(B478,'X1'!$B:$AZ,5,FALSE)),IF($X$1=2,(VLOOKUP(B478,'X2'!$B:$AZ,5,FALSE)),IF($X$1=3,(VLOOKUP(B478,'X3'!$B:$AZ,5,FALSE)),IF($X$1=4,(VLOOKUP(B478,'X4'!$B:$AZ,5,FALSE)),IF($X$1=5,(VLOOKUP(B478,'X5'!$B:$AZ,5,FALSE)),IF($X$1=6,(VLOOKUP(B478,'X6'!$B:$AZ,5,FALSE)),IF($X$1=7,(VLOOKUP(B478,'X7'!$B:$AZ,5,FALSE)),IF($X$1=8,(VLOOKUP(B478,'X8'!$B:$AZ,5,FALSE)),IF($X$1=9,(VLOOKUP(B478,'X9'!$B:$AZ,5,FALSE)),IF($X$1=10,(VLOOKUP(B478,'X10'!$B:$AZ,5,FALSE)),IF($X$1=11,(VLOOKUP(B478,'X11'!$B:$AZ,5,FALSE)),IF($X$1=12,(VLOOKUP(B478,'X12'!$B:$AZ,5,FALSE)),IF($X$1=13,(VLOOKUP(B478,'X13'!$B:$AZ,5,FALSE)),"B")))))))))))))))</f>
        <v xml:space="preserve"> </v>
      </c>
      <c r="L478" s="184" t="str">
        <f ca="1">IF(ISERROR(IF($X$1=1,(VLOOKUP(B478,'X1'!$B:$AZ,9,FALSE)),IF($X$1=2,(VLOOKUP(B478,'X2'!$B:$AZ,9,FALSE)),IF($X$1=3,(VLOOKUP(B478,'X3'!$B:$AZ,9,FALSE)),IF($X$1=4,(VLOOKUP(B478,'X4'!$B:$AZ,9,FALSE)),IF($X$1=5,(VLOOKUP(B478,'X5'!$B:$AZ,9,FALSE)),IF($X$1=6,(VLOOKUP(B478,'X6'!$B:$AZ,9,FALSE)),IF($X$1=7,(VLOOKUP(B478,'X7'!$B:$AZ,9,FALSE)),IF($X$1=8,(VLOOKUP(B478,'X8'!$B:$AZ,9,FALSE)),IF($X$1=9,(VLOOKUP(B478,'X9'!$B:$AZ,9,FALSE)),IF($X$1=10,(VLOOKUP(B478,'X10'!$B:$AZ,9,FALSE)),IF($X$1=11,(VLOOKUP(B478,'X11'!$B:$AZ,9,FALSE)),IF($X$1=12,(VLOOKUP(B478,'X12'!$B:$AZ,9,FALSE)),IF($X$1=13,(VLOOKUP(B478,'X13'!$B:$AZ,9,FALSE)),"B"))))))))))))))=TRUE," ",(IF($X$1=1,(VLOOKUP(B478,'X1'!$B:$AZ,9,FALSE)),IF($X$1=2,(VLOOKUP(B478,'X2'!$B:$AZ,9,FALSE)),IF($X$1=3,(VLOOKUP(B478,'X3'!$B:$AZ,9,FALSE)),IF($X$1=4,(VLOOKUP(B478,'X4'!$B:$AZ,9,FALSE)),IF($X$1=5,(VLOOKUP(B478,'X5'!$B:$AZ,9,FALSE)),IF($X$1=6,(VLOOKUP(B478,'X6'!$B:$AZ,9,FALSE)),IF($X$1=7,(VLOOKUP(B478,'X7'!$B:$AZ,9,FALSE)),IF($X$1=8,(VLOOKUP(B478,'X8'!$B:$AZ,9,FALSE)),IF($X$1=9,(VLOOKUP(B478,'X9'!$B:$AZ,9,FALSE)),IF($X$1=10,(VLOOKUP(B478,'X10'!$B:$AZ,9,FALSE)),IF($X$1=11,(VLOOKUP(B478,'X11'!$B:$AZ,9,FALSE)),IF($X$1=12,(VLOOKUP(B478,'X12'!$B:$AZ,9,FALSE)),IF($X$1=13,(VLOOKUP(B478,'X13'!$B:$AZ,9,FALSE)),"B")))))))))))))))</f>
        <v xml:space="preserve"> </v>
      </c>
      <c r="M478" s="184" t="str">
        <f ca="1">IF(ISERROR(IF($X$1=1,(VLOOKUP(B478,'X1'!$B:$AZ,10,FALSE)),IF($X$1=2,(VLOOKUP(B478,'X2'!$B:$AZ,10,FALSE)),IF($X$1=3,(VLOOKUP(B478,'X3'!$B:$AZ,10,FALSE)),IF($X$1=4,(VLOOKUP(B478,'X4'!$B:$AZ,10,FALSE)),IF($X$1=5,(VLOOKUP(B478,'X5'!$B:$AZ,10,FALSE)),IF($X$1=6,(VLOOKUP(B478,'X6'!$B:$AZ,10,FALSE)),IF($X$1=7,(VLOOKUP(B478,'X7'!$B:$AZ,10,FALSE)),IF($X$1=8,(VLOOKUP(B478,'X8'!$B:$AZ,10,FALSE)),IF($X$1=9,(VLOOKUP(B478,'X9'!$B:$AZ,10,FALSE)),IF($X$1=10,(VLOOKUP(B478,'X10'!$B:$AZ,10,FALSE)),IF($X$1=11,(VLOOKUP(B478,'X11'!$B:$AZ,10,FALSE)),IF($X$1=12,(VLOOKUP(B478,'X12'!$B:$AZ,10,FALSE)),IF($X$1=13,(VLOOKUP(B478,'X13'!$B:$AZ,10,FALSE)),"B"))))))))))))))=TRUE," ",(IF($X$1=1,(VLOOKUP(B478,'X1'!$B:$AZ,10,FALSE)),IF($X$1=2,(VLOOKUP(B478,'X2'!$B:$AZ,10,FALSE)),IF($X$1=3,(VLOOKUP(B478,'X3'!$B:$AZ,10,FALSE)),IF($X$1=4,(VLOOKUP(B478,'X4'!$B:$AZ,10,FALSE)),IF($X$1=5,(VLOOKUP(B478,'X5'!$B:$AZ,10,FALSE)),IF($X$1=6,(VLOOKUP(B478,'X6'!$B:$AZ,10,FALSE)),IF($X$1=7,(VLOOKUP(B478,'X7'!$B:$AZ,10,FALSE)),IF($X$1=8,(VLOOKUP(B478,'X8'!$B:$AZ,10,FALSE)),IF($X$1=9,(VLOOKUP(B478,'X9'!$B:$AZ,10,FALSE)),IF($X$1=10,(VLOOKUP(B478,'X10'!$B:$AZ,10,FALSE)),IF($X$1=11,(VLOOKUP(B478,'X11'!$B:$AZ,10,FALSE)),IF($X$1=12,(VLOOKUP(B478,'X12'!$B:$AZ,10,FALSE)),IF($X$1=13,(VLOOKUP(B478,'X13'!$B:$AZ,10,FALSE)),"B")))))))))))))))</f>
        <v xml:space="preserve"> </v>
      </c>
      <c r="N478" s="185" t="str">
        <f ca="1">IF(ISERROR(IF($X$1=1,(VLOOKUP(B478,'X1'!$B:$AZ,45,FALSE)),IF($X$1=2,(VLOOKUP(B478,'X2'!$B:$AZ,45,FALSE)),IF($X$1=3,(VLOOKUP(B478,'X3'!$B:$AZ,45,FALSE)),IF($X$1=4,(VLOOKUP(B478,'X4'!$B:$AZ,45,FALSE)),IF($X$1=5,(VLOOKUP(B478,'X5'!$B:$AZ,45,FALSE)),IF($X$1=6,(VLOOKUP(B478,'X6'!$B:$AZ,45,FALSE)),IF($X$1=7,(VLOOKUP(B478,'X7'!$B:$AZ,45,FALSE)),IF($X$1=8,(VLOOKUP(B478,'X8'!$B:$AZ,45,FALSE)),IF($X$1=9,(VLOOKUP(B478,'X9'!$B:$AZ,45,FALSE)),IF($X$1=10,(VLOOKUP(B478,'X10'!$B:$AZ,45,FALSE)),IF($X$1=11,(VLOOKUP(B478,'X11'!$B:$AZ,45,FALSE)),IF($X$1=12,(VLOOKUP(B478,'X12'!$B:$AZ,45,FALSE)),IF($X$1=13,(VLOOKUP(B478,'X13'!$B:$AZ,45,FALSE)),"B"))))))))))))))=TRUE," ",(IF($X$1=1,(VLOOKUP(B478,'X1'!$B:$AZ,45,FALSE)),IF($X$1=2,(VLOOKUP(B478,'X2'!$B:$AZ,45,FALSE)),IF($X$1=3,(VLOOKUP(B478,'X3'!$B:$AZ,45,FALSE)),IF($X$1=4,(VLOOKUP(B478,'X4'!$B:$AZ,45,FALSE)),IF($X$1=5,(VLOOKUP(B478,'X5'!$B:$AZ,45,FALSE)),IF($X$1=6,(VLOOKUP(B478,'X6'!$B:$AZ,45,FALSE)),IF($X$1=7,(VLOOKUP(B478,'X7'!$B:$AZ,45,FALSE)),IF($X$1=8,(VLOOKUP(B478,'X8'!$B:$AZ,45,FALSE)),IF($X$1=9,(VLOOKUP(B478,'X9'!$B:$AZ,45,FALSE)),IF($X$1=10,(VLOOKUP(B478,'X10'!$B:$AZ,45,FALSE)),IF($X$1=11,(VLOOKUP(B478,'X11'!$B:$AZ,45,FALSE)),IF($X$1=12,(VLOOKUP(B478,'X12'!$B:$AZ,45,FALSE)),IF($X$1=13,(VLOOKUP(B478,'X13'!$B:$AZ,45,FALSE)),"B")))))))))))))))</f>
        <v xml:space="preserve"> </v>
      </c>
      <c r="O478" s="184" t="str">
        <f ca="1">IF(ISERROR(IF($X$1=1,(VLOOKUP(B478,'X1'!$B:$AZ,11,FALSE)),IF($X$1=2,(VLOOKUP(B478,'X2'!$B:$AZ,11,FALSE)),IF($X$1=3,(VLOOKUP(B478,'X3'!$B:$AZ,11,FALSE)),IF($X$1=4,(VLOOKUP(B478,'X4'!$B:$AZ,11,FALSE)),IF($X$1=5,(VLOOKUP(B478,'X5'!$B:$AZ,11,FALSE)),IF($X$1=6,(VLOOKUP(B478,'X6'!$B:$AZ,11,FALSE)),IF($X$1=7,(VLOOKUP(B478,'X7'!$B:$AZ,11,FALSE)),IF($X$1=8,(VLOOKUP(B478,'X8'!$B:$AZ,11,FALSE)),IF($X$1=9,(VLOOKUP(B478,'X9'!$B:$AZ,11,FALSE)),IF($X$1=10,(VLOOKUP(B478,'X10'!$B:$AZ,11,FALSE)),IF($X$1=11,(VLOOKUP(B478,'X11'!$B:$AZ,11,FALSE)),IF($X$1=12,(VLOOKUP(B478,'X12'!$B:$AZ,11,FALSE)),IF($X$1=13,(VLOOKUP(B478,'X13'!$B:$AZ,11,FALSE)),"B"))))))))))))))=TRUE," ",(IF($X$1=1,(VLOOKUP(B478,'X1'!$B:$AZ,11,FALSE)),IF($X$1=2,(VLOOKUP(B478,'X2'!$B:$AZ,11,FALSE)),IF($X$1=3,(VLOOKUP(B478,'X3'!$B:$AZ,11,FALSE)),IF($X$1=4,(VLOOKUP(B478,'X4'!$B:$AZ,11,FALSE)),IF($X$1=5,(VLOOKUP(B478,'X5'!$B:$AZ,11,FALSE)),IF($X$1=6,(VLOOKUP(B478,'X6'!$B:$AZ,11,FALSE)),IF($X$1=7,(VLOOKUP(B478,'X7'!$B:$AZ,11,FALSE)),IF($X$1=8,(VLOOKUP(B478,'X8'!$B:$AZ,11,FALSE)),IF($X$1=9,(VLOOKUP(B478,'X9'!$B:$AZ,11,FALSE)),IF($X$1=10,(VLOOKUP(B478,'X10'!$B:$AZ,11,FALSE)),IF($X$1=11,(VLOOKUP(B478,'X11'!$B:$AZ,11,FALSE)),IF($X$1=12,(VLOOKUP(B478,'X12'!$B:$AZ,11,FALSE)),IF($X$1=13,(VLOOKUP(B478,'X13'!$B:$AZ,11,FALSE)),"B")))))))))))))))</f>
        <v xml:space="preserve"> </v>
      </c>
      <c r="P478" s="184" t="str">
        <f ca="1">IF(ISERROR(IF($X$1=1,(VLOOKUP(B478,'X1'!$B:$AZ,12,FALSE)),IF($X$1=2,(VLOOKUP(B478,'X2'!$B:$AZ,12,FALSE)),IF($X$1=3,(VLOOKUP(B478,'X3'!$B:$AZ,12,FALSE)),IF($X$1=4,(VLOOKUP(B478,'X4'!$B:$AZ,12,FALSE)),IF($X$1=5,(VLOOKUP(B478,'X5'!$B:$AZ,12,FALSE)),IF($X$1=6,(VLOOKUP(B478,'X6'!$B:$AZ,12,FALSE)),IF($X$1=7,(VLOOKUP(B478,'X7'!$B:$AZ,12,FALSE)),IF($X$1=8,(VLOOKUP(B478,'X8'!$B:$AZ,12,FALSE)),IF($X$1=9,(VLOOKUP(B478,'X9'!$B:$AZ,12,FALSE)),IF($X$1=10,(VLOOKUP(B478,'X10'!$B:$AZ,12,FALSE)),IF($X$1=11,(VLOOKUP(B478,'X11'!$B:$AZ,12,FALSE)),IF($X$1=12,(VLOOKUP(B478,'X12'!$B:$AZ,12,FALSE)),IF($X$1=13,(VLOOKUP(B478,'X13'!$B:$AZ,12,FALSE)),"B"))))))))))))))=TRUE," ",(IF($X$1=1,(VLOOKUP(B478,'X1'!$B:$AZ,12,FALSE)),IF($X$1=2,(VLOOKUP(B478,'X2'!$B:$AZ,12,FALSE)),IF($X$1=3,(VLOOKUP(B478,'X3'!$B:$AZ,12,FALSE)),IF($X$1=4,(VLOOKUP(B478,'X4'!$B:$AZ,12,FALSE)),IF($X$1=5,(VLOOKUP(B478,'X5'!$B:$AZ,12,FALSE)),IF($X$1=6,(VLOOKUP(B478,'X6'!$B:$AZ,12,FALSE)),IF($X$1=7,(VLOOKUP(B478,'X7'!$B:$AZ,12,FALSE)),IF($X$1=8,(VLOOKUP(B478,'X8'!$B:$AZ,12,FALSE)),IF($X$1=9,(VLOOKUP(B478,'X9'!$B:$AZ,12,FALSE)),IF($X$1=10,(VLOOKUP(B478,'X10'!$B:$AZ,12,FALSE)),IF($X$1=11,(VLOOKUP(B478,'X11'!$B:$AZ,12,FALSE)),IF($X$1=12,(VLOOKUP(B478,'X12'!$B:$AZ,12,FALSE)),IF($X$1=13,(VLOOKUP(B478,'X13'!$B:$AZ,12,FALSE)),"B")))))))))))))))</f>
        <v xml:space="preserve"> </v>
      </c>
      <c r="Q478" s="185" t="str">
        <f ca="1">IF(ISERROR(IF($X$1=1,(VLOOKUP(B478,'X1'!$B:$AZ,46,FALSE)),IF($X$1=2,(VLOOKUP(B478,'X2'!$B:$AZ,46,FALSE)),IF($X$1=3,(VLOOKUP(B478,'X3'!$B:$AZ,46,FALSE)),IF($X$1=4,(VLOOKUP(B478,'X4'!$B:$AZ,46,FALSE)),IF($X$1=5,(VLOOKUP(B478,'X5'!$B:$AZ,46,FALSE)),IF($X$1=6,(VLOOKUP(B478,'X6'!$B:$AZ,46,FALSE)),IF($X$1=7,(VLOOKUP(B478,'X7'!$B:$AZ,46,FALSE)),IF($X$1=8,(VLOOKUP(B478,'X8'!$B:$AZ,46,FALSE)),IF($X$1=9,(VLOOKUP(B478,'X9'!$B:$AZ,46,FALSE)),IF($X$1=10,(VLOOKUP(B478,'X10'!$B:$AZ,46,FALSE)),IF($X$1=11,(VLOOKUP(B478,'X11'!$B:$AZ,46,FALSE)),IF($X$1=12,(VLOOKUP(B478,'X12'!$B:$AZ,46,FALSE)),IF($X$1=13,(VLOOKUP(B478,'X13'!$B:$AZ,46,FALSE)),"B"))))))))))))))=TRUE," ",(IF($X$1=1,(VLOOKUP(B478,'X1'!$B:$AZ,46,FALSE)),IF($X$1=2,(VLOOKUP(B478,'X2'!$B:$AZ,46,FALSE)),IF($X$1=3,(VLOOKUP(B478,'X3'!$B:$AZ,46,FALSE)),IF($X$1=4,(VLOOKUP(B478,'X4'!$B:$AZ,46,FALSE)),IF($X$1=5,(VLOOKUP(B478,'X5'!$B:$AZ,46,FALSE)),IF($X$1=6,(VLOOKUP(B478,'X6'!$B:$AZ,46,FALSE)),IF($X$1=7,(VLOOKUP(B478,'X7'!$B:$AZ,46,FALSE)),IF($X$1=8,(VLOOKUP(B478,'X8'!$B:$AZ,46,FALSE)),IF($X$1=9,(VLOOKUP(B478,'X9'!$B:$AZ,46,FALSE)),IF($X$1=10,(VLOOKUP(B478,'X10'!$B:$AZ,46,FALSE)),IF($X$1=11,(VLOOKUP(B478,'X11'!$B:$AZ,46,FALSE)),IF($X$1=12,(VLOOKUP(B478,'X12'!$B:$AZ,46,FALSE)),IF($X$1=13,(VLOOKUP(B478,'X13'!$B:$AZ,46,FALSE)),"B")))))))))))))))</f>
        <v xml:space="preserve"> </v>
      </c>
      <c r="R478" s="185" t="str">
        <f ca="1">IF(ISERROR(IF($X$1=1,(VLOOKUP(B478,'X1'!$B:$AZ,15,FALSE)),IF($X$1=2,(VLOOKUP(B478,'X2'!$B:$AZ,15,FALSE)),IF($X$1=3,(VLOOKUP(B478,'X3'!$B:$AZ,15,FALSE)),IF($X$1=4,(VLOOKUP(B478,'X4'!$B:$AZ,15,FALSE)),IF($X$1=5,(VLOOKUP(B478,'X5'!$B:$AZ,15,FALSE)),IF($X$1=6,(VLOOKUP(B478,'X6'!$B:$AZ,15,FALSE)),IF($X$1=7,(VLOOKUP(B478,'X7'!$B:$AZ,15,FALSE)),IF($X$1=8,(VLOOKUP(B478,'X8'!$B:$AZ,15,FALSE)),IF($X$1=9,(VLOOKUP(B478,'X9'!$B:$AZ,15,FALSE)),IF($X$1=10,(VLOOKUP(B478,'X10'!$B:$AZ,15,FALSE)),IF($X$1=11,(VLOOKUP(B478,'X11'!$B:$AZ,15,FALSE)),IF($X$1=12,(VLOOKUP(B478,'X12'!$B:$AZ,15,FALSE)),IF($X$1=13,(VLOOKUP(B478,'X13'!$B:$AZ,15,FALSE)),"B"))))))))))))))=TRUE," ",(IF($X$1=1,(VLOOKUP(B478,'X1'!$B:$AZ,15,FALSE)),IF($X$1=2,(VLOOKUP(B478,'X2'!$B:$AZ,15,FALSE)),IF($X$1=3,(VLOOKUP(B478,'X3'!$B:$AZ,15,FALSE)),IF($X$1=4,(VLOOKUP(B478,'X4'!$B:$AZ,15,FALSE)),IF($X$1=5,(VLOOKUP(B478,'X5'!$B:$AZ,15,FALSE)),IF($X$1=6,(VLOOKUP(B478,'X6'!$B:$AZ,15,FALSE)),IF($X$1=7,(VLOOKUP(B478,'X7'!$B:$AZ,15,FALSE)),IF($X$1=8,(VLOOKUP(B478,'X8'!$B:$AZ,15,FALSE)),IF($X$1=9,(VLOOKUP(B478,'X9'!$B:$AZ,15,FALSE)),IF($X$1=10,(VLOOKUP(B478,'X10'!$B:$AZ,15,FALSE)),IF($X$1=11,(VLOOKUP(B478,'X11'!$B:$AZ,15,FALSE)),IF($X$1=12,(VLOOKUP(B478,'X12'!$B:$AZ,15,FALSE)),IF($X$1=13,(VLOOKUP(B478,'X13'!$B:$AZ,15,FALSE)),"B")))))))))))))))</f>
        <v xml:space="preserve"> </v>
      </c>
      <c r="S478" s="185" t="str">
        <f ca="1">IF(ISERROR(IF((IF($X$1=1,(VLOOKUP(B478,'X1'!$B:$AZ,14,FALSE)),(IF($X$1=2,(VLOOKUP(B478,'X2'!$B:$AZ,14,FALSE)),(IF($X$1=3,(VLOOKUP(B478,'X3'!$B:$AZ,14,FALSE)),(IF($X$1=4,(VLOOKUP(B478,'X4'!$B:$AZ,14,FALSE)),(IF($X$1=5,(VLOOKUP(B478,'X5'!$B:$AZ,14,FALSE)),(IF($X$1=6,(VLOOKUP(B478,'X6'!$B:$AZ,14,FALSE)),(IF($X$1=7,(VLOOKUP(B478,'X7'!$B:$AZ,14,FALSE)),(IF($X$1=8,(VLOOKUP(B478,'X8'!$B:$AZ,14,FALSE)),(IF($X$1=9,(VLOOKUP(B478,'X9'!$B:$AZ,14,FALSE)),(IF($X$1=10,(VLOOKUP(B478,'X10'!$B:$AZ,14,FALSE)),(IF($X$1=11,(VLOOKUP(B478,'X11'!$B:$AZ,14,FALSE)),(IF($X$1=12,(VLOOKUP(B478,'X12'!$B:$AZ,14,FALSE)),(VLOOKUP(B478,'X13'!$B:$AZ,14,FALSE))))))))))))))))))))))))))=$V$1," ",(IF($X$1=1,(VLOOKUP(B478,'X1'!$B:$AZ,14,FALSE)),(IF($X$1=2,(VLOOKUP(B478,'X2'!$B:$AZ,14,FALSE)),(IF($X$1=3,(VLOOKUP(B478,'X3'!$B:$AZ,14,FALSE)),(IF($X$1=4,(VLOOKUP(B478,'X4'!$B:$AZ,14,FALSE)),(IF($X$1=5,(VLOOKUP(B478,'X5'!$B:$AZ,14,FALSE)),(IF($X$1=6,(VLOOKUP(B478,'X6'!$B:$AZ,14,FALSE)),(IF($X$1=7,(VLOOKUP(B478,'X7'!$B:$AZ,14,FALSE)),(IF($X$1=8,(VLOOKUP(B478,'X8'!$B:$AZ,14,FALSE)),(IF($X$1=9,(VLOOKUP(B478,'X9'!$B:$AZ,14,FALSE)),(IF($X$1=10,(VLOOKUP(B478,'X10'!$B:$AZ,14,FALSE)),(IF($X$1=11,(VLOOKUP(B478,'X11'!$B:$AZ,14,FALSE)),(IF($X$1=12,(VLOOKUP(B478,'X12'!$B:$AZ,14,FALSE)),(VLOOKUP(B478,'X13'!$B:$AZ,14,FALSE))))))))))))))))))))))))))))=TRUE," ",(IF((IF($X$1=1,(VLOOKUP(B478,'X1'!$B:$AZ,14,FALSE)),(IF($X$1=2,(VLOOKUP(B478,'X2'!$B:$AZ,14,FALSE)),(IF($X$1=3,(VLOOKUP(B478,'X3'!$B:$AZ,14,FALSE)),(IF($X$1=4,(VLOOKUP(B478,'X4'!$B:$AZ,14,FALSE)),(IF($X$1=5,(VLOOKUP(B478,'X5'!$B:$AZ,14,FALSE)),(IF($X$1=6,(VLOOKUP(B478,'X6'!$B:$AZ,14,FALSE)),(IF($X$1=7,(VLOOKUP(B478,'X7'!$B:$AZ,14,FALSE)),(IF($X$1=8,(VLOOKUP(B478,'X8'!$B:$AZ,14,FALSE)),(IF($X$1=9,(VLOOKUP(B478,'X9'!$B:$AZ,14,FALSE)),(IF($X$1=10,(VLOOKUP(B478,'X10'!$B:$AZ,14,FALSE)),(IF($X$1=11,(VLOOKUP(B478,'X11'!$B:$AZ,14,FALSE)),(IF($X$1=12,(VLOOKUP(B478,'X12'!$B:$AZ,14,FALSE)),(VLOOKUP(B478,'X13'!$B:$AZ,14,FALSE))))))))))))))))))))))))))=$V$1," ",(IF($X$1=1,(VLOOKUP(B478,'X1'!$B:$AZ,14,FALSE)),(IF($X$1=2,(VLOOKUP(B478,'X2'!$B:$AZ,14,FALSE)),(IF($X$1=3,(VLOOKUP(B478,'X3'!$B:$AZ,14,FALSE)),(IF($X$1=4,(VLOOKUP(B478,'X4'!$B:$AZ,14,FALSE)),(IF($X$1=5,(VLOOKUP(B478,'X5'!$B:$AZ,14,FALSE)),(IF($X$1=6,(VLOOKUP(B478,'X6'!$B:$AZ,14,FALSE)),(IF($X$1=7,(VLOOKUP(B478,'X7'!$B:$AZ,14,FALSE)),(IF($X$1=8,(VLOOKUP(B478,'X8'!$B:$AZ,14,FALSE)),(IF($X$1=9,(VLOOKUP(B478,'X9'!$B:$AZ,14,FALSE)),(IF($X$1=10,(VLOOKUP(B478,'X10'!$B:$AZ,14,FALSE)),(IF($X$1=11,(VLOOKUP(B478,'X11'!$B:$AZ,14,FALSE)),(IF($X$1=12,(VLOOKUP(B478,'X12'!$B:$AZ,14,FALSE)),(VLOOKUP(B478,'X13'!$B:$AZ,14,FALSE)))))))))))))))))))))))))))))</f>
        <v xml:space="preserve"> </v>
      </c>
    </row>
    <row r="479" spans="1:19" ht="14.1" customHeight="1" x14ac:dyDescent="0.2">
      <c r="A479" s="156" t="s">
        <v>1058</v>
      </c>
      <c r="B479" s="122" t="str">
        <f>IF(ISERROR(IF($U$16=1,(VLOOKUP(A479,$AC$89:$AH$125,2,FALSE)),IF((IF($X$1=1,'X1'!B438,(IF($X$1=2,'X2'!B438,(IF($X$1=3,'X3'!B438,(IF($X$1=4,'X4'!B438,(IF($X$1=5,'X5'!B438,(IF($X$1=6,'X6'!B438,(IF($X$1=7,'X7'!B438,(IF($X$1=8,'X8'!B438,(IF($X$1=9,'X9'!B438,(IF($X$1=10,'X10'!B438,(IF($X$1=11,'X11'!B438,(IF($X$1=12,'X12'!B438,'X13'!B438))))))))))))))))))))))))="","",(IF($X$1=1,'X1'!B438,(IF($X$1=2,'X2'!B438,(IF($X$1=3,'X3'!B438,(IF($X$1=4,'X4'!B438,(IF($X$1=5,'X5'!B438,(IF($X$1=6,'X6'!B438,(IF($X$1=7,'X7'!B438,(IF($X$1=8,'X8'!B438,(IF($X$1=9,'X9'!B438,(IF($X$1=10,'X10'!B438,(IF($X$1=11,'X11'!B438,(IF($X$1=12,'X12'!B438,'X13'!B438)))))))))))))))))))))))))))=TRUE," ",(IF($U$16=1,(VLOOKUP(A479,$AC$89:$AH$125,2,FALSE)),IF((IF($X$1=1,'X1'!B438,(IF($X$1=2,'X2'!B438,(IF($X$1=3,'X3'!B438,(IF($X$1=4,'X4'!B438,(IF($X$1=5,'X5'!B438,(IF($X$1=6,'X6'!B438,(IF($X$1=7,'X7'!B438,(IF($X$1=8,'X8'!B438,(IF($X$1=9,'X9'!B438,(IF($X$1=10,'X10'!B438,(IF($X$1=11,'X11'!B438,(IF($X$1=12,'X12'!B438,'X13'!B438))))))))))))))))))))))))="","",(IF($X$1=1,'X1'!B438,(IF($X$1=2,'X2'!B438,(IF($X$1=3,'X3'!B438,(IF($X$1=4,'X4'!B438,(IF($X$1=5,'X5'!B438,(IF($X$1=6,'X6'!B438,(IF($X$1=7,'X7'!B438,(IF($X$1=8,'X8'!B438,(IF($X$1=9,'X9'!B438,(IF($X$1=10,'X10'!B438,(IF($X$1=11,'X11'!B438,(IF($X$1=12,'X12'!B438,'X13'!B438))))))))))))))))))))))))))))</f>
        <v/>
      </c>
      <c r="C479" s="181" t="str">
        <f ca="1">IF(ISERROR(IF($X$1=1,(VLOOKUP(B479,'X1'!$B:$AZ,47,FALSE)),IF($X$1=2,(VLOOKUP(B479,'X2'!$B:$AZ,47,FALSE)),IF($X$1=3,(VLOOKUP(B479,'X3'!$B:$AZ,47,FALSE)),IF($X$1=4,(VLOOKUP(B479,'X4'!$B:$AZ,47,FALSE)),IF($X$1=5,(VLOOKUP(B479,'X5'!$B:$AZ,47,FALSE)),IF($X$1=6,(VLOOKUP(B479,'X6'!$B:$AZ,47,FALSE)),IF($X$1=7,(VLOOKUP(B479,'X7'!$B:$AZ,47,FALSE)),IF($X$1=8,(VLOOKUP(B479,'X8'!$B:$AZ,47,FALSE)),IF($X$1=9,(VLOOKUP(B479,'X9'!$B:$AZ,47,FALSE)),IF($X$1=10,(VLOOKUP(B479,'X10'!$B:$AZ,47,FALSE)),IF($X$1=11,(VLOOKUP(B479,'X11'!$B:$AZ,47,FALSE)),IF($X$1=12,(VLOOKUP(B479,'X12'!$B:$AZ,47,FALSE)),IF($X$1=13,(VLOOKUP(B479,'X13'!$B:$AZ,47,FALSE)),"B"))))))))))))))=TRUE," ",(IF($X$1=1,(VLOOKUP(B479,'X1'!$B:$AZ,47,FALSE)),IF($X$1=2,(VLOOKUP(B479,'X2'!$B:$AZ,47,FALSE)),IF($X$1=3,(VLOOKUP(B479,'X3'!$B:$AZ,47,FALSE)),IF($X$1=4,(VLOOKUP(B479,'X4'!$B:$AZ,47,FALSE)),IF($X$1=5,(VLOOKUP(B479,'X5'!$B:$AZ,47,FALSE)),IF($X$1=6,(VLOOKUP(B479,'X6'!$B:$AZ,47,FALSE)),IF($X$1=7,(VLOOKUP(B479,'X7'!$B:$AZ,47,FALSE)),IF($X$1=8,(VLOOKUP(B479,'X8'!$B:$AZ,47,FALSE)),IF($X$1=9,(VLOOKUP(B479,'X9'!$B:$AZ,47,FALSE)),IF($X$1=10,(VLOOKUP(B479,'X10'!$B:$AZ,47,FALSE)),IF($X$1=11,(VLOOKUP(B479,'X11'!$B:$AZ,47,FALSE)),IF($X$1=12,(VLOOKUP(B479,'X12'!$B:$AZ,47,FALSE)),IF($X$1=13,(VLOOKUP(B479,'X13'!$B:$AZ,47,FALSE)),"B")))))))))))))))</f>
        <v xml:space="preserve"> </v>
      </c>
      <c r="D479" s="181" t="str">
        <f ca="1">IF(ISERROR(IF($X$1=1,(VLOOKUP(B479,'X1'!$B:$AP,41,FALSE)),IF($X$1=2,(VLOOKUP(B479,'X2'!$B:$AP,41,FALSE)),IF($X$1=3,(VLOOKUP(B479,'X3'!$B:$AP,41,FALSE)),IF($X$1=4,(VLOOKUP(B479,'X4'!$B:$AP,41,FALSE)),IF($X$1=5,(VLOOKUP(B479,'X5'!$B:$AP,41,FALSE)),IF($X$1=6,(VLOOKUP(B479,'X6'!$B:$AP,41,FALSE)),IF($X$1=7,(VLOOKUP(B479,'X7'!$B:$AP,41,FALSE)),IF($X$1=8,(VLOOKUP(B479,'X8'!$B:$AP,41,FALSE)),IF($X$1=9,(VLOOKUP(B479,'X9'!$B:$AP,41,FALSE)),IF($X$1=10,(VLOOKUP(B479,'X10'!$B:$AP,41,FALSE)),IF($X$1=11,(VLOOKUP(B479,'X11'!$B:$AP,41,FALSE)),IF($X$1=12,(VLOOKUP(B479,'X12'!$B:$AP,41,FALSE)),IF($X$1=13,(VLOOKUP(B479,'X13'!$B:$AP,41,FALSE)),"B"))))))))))))))=TRUE," ",(IF($X$1=1,(VLOOKUP(B479,'X1'!$B:$AP,41,FALSE)),IF($X$1=2,(VLOOKUP(B479,'X2'!$B:$AP,41,FALSE)),IF($X$1=3,(VLOOKUP(B479,'X3'!$B:$AP,41,FALSE)),IF($X$1=4,(VLOOKUP(B479,'X4'!$B:$AP,41,FALSE)),IF($X$1=5,(VLOOKUP(B479,'X5'!$B:$AP,41,FALSE)),IF($X$1=6,(VLOOKUP(B479,'X6'!$B:$AP,41,FALSE)),IF($X$1=7,(VLOOKUP(B479,'X7'!$B:$AP,41,FALSE)),IF($X$1=8,(VLOOKUP(B479,'X8'!$B:$AP,41,FALSE)),IF($X$1=9,(VLOOKUP(B479,'X9'!$B:$AP,41,FALSE)),IF($X$1=10,(VLOOKUP(B479,'X10'!$B:$AP,41,FALSE)),IF($X$1=11,(VLOOKUP(B479,'X11'!$B:$AP,41,FALSE)),IF($X$1=12,(VLOOKUP(B479,'X12'!$B:$AP,41,FALSE)),IF($X$1=13,(VLOOKUP(B479,'X13'!$B:$AP,41,FALSE)),"B")))))))))))))))</f>
        <v xml:space="preserve"> </v>
      </c>
      <c r="E479" s="182" t="str">
        <f ca="1">IF(ISERROR(IF($X$1=1,(VLOOKUP(B479,'X1'!$B:$AP,7,FALSE)),IF($X$1=2,(VLOOKUP(B479,'X2'!$B:$AP,7,FALSE)),IF($X$1=3,(VLOOKUP(B479,'X3'!$B:$AP,7,FALSE)),IF($X$1=4,(VLOOKUP(B479,'X4'!$B:$AP,7,FALSE)),IF($X$1=5,(VLOOKUP(B479,'X5'!$B:$AP,7,FALSE)),IF($X$1=6,(VLOOKUP(B479,'X6'!$B:$AP,7,FALSE)),IF($X$1=7,(VLOOKUP(B479,'X7'!$B:$AP,7,FALSE)),IF($X$1=8,(VLOOKUP(B479,'X8'!$B:$AP,7,FALSE)),IF($X$1=9,(VLOOKUP(B479,'X9'!$B:$AP,7,FALSE)),IF($X$1=10,(VLOOKUP(B479,'X10'!$B:$AP,7,FALSE)),IF($X$1=11,(VLOOKUP(B479,'X11'!$B:$AP,7,FALSE)),IF($X$1=12,(VLOOKUP(B479,'X12'!$B:$AP,7,FALSE)),IF($X$1=13,(VLOOKUP(B479,'X13'!$B:$AP,7,FALSE)),"B"))))))))))))))=TRUE," ",(IF($X$1=1,(VLOOKUP(B479,'X1'!$B:$AP,7,FALSE)),IF($X$1=2,(VLOOKUP(B479,'X2'!$B:$AP,7,FALSE)),IF($X$1=3,(VLOOKUP(B479,'X3'!$B:$AP,7,FALSE)),IF($X$1=4,(VLOOKUP(B479,'X4'!$B:$AP,7,FALSE)),IF($X$1=5,(VLOOKUP(B479,'X5'!$B:$AP,7,FALSE)),IF($X$1=6,(VLOOKUP(B479,'X6'!$B:$AP,7,FALSE)),IF($X$1=7,(VLOOKUP(B479,'X7'!$B:$AP,7,FALSE)),IF($X$1=8,(VLOOKUP(B479,'X8'!$B:$AP,7,FALSE)),IF($X$1=9,(VLOOKUP(B479,'X9'!$B:$AP,7,FALSE)),IF($X$1=10,(VLOOKUP(B479,'X10'!$B:$AP,7,FALSE)),IF($X$1=11,(VLOOKUP(B479,'X11'!$B:$AP,7,FALSE)),IF($X$1=12,(VLOOKUP(B479,'X12'!$B:$AP,7,FALSE)),IF($X$1=13,(VLOOKUP(B479,'X13'!$B:$AP,7,FALSE)),"B")))))))))))))))</f>
        <v xml:space="preserve"> </v>
      </c>
      <c r="F479" s="182" t="str">
        <f ca="1">IF(ISERROR(IF((IF($X$1=1,(VLOOKUP(B479,'X1'!$B:$AO,6,FALSE)),(IF($X$1=2,(VLOOKUP(B479,'X2'!$B:$AO,6,FALSE)),(IF($X$1=3,(VLOOKUP(B479,'X3'!$B:$AO,6,FALSE)),(IF($X$1=4,(VLOOKUP(B479,'X4'!$B:$AO,6,FALSE)),(IF($X$1=5,(VLOOKUP(B479,'X5'!$B:$AO,6,FALSE)),(IF($X$1=6,(VLOOKUP(B479,'X6'!$B:$AO,6,FALSE)),(IF($X$1=7,(VLOOKUP(B479,'X7'!$B:$AO,6,FALSE)),(IF($X$1=8,(VLOOKUP(B479,'X8'!$B:$AO,6,FALSE)),(IF($X$1=9,(VLOOKUP(B479,'X9'!$B:$AO,6,FALSE)),(IF($X$1=10,(VLOOKUP(B479,'X10'!$B:$AO,6,FALSE)),(IF($X$1=11,(VLOOKUP(B479,'X11'!$B:$AO,6,FALSE)),(IF($X$1=12,(VLOOKUP(B479,'X12'!$B:$AO,6,FALSE)),(VLOOKUP(B479,'X13'!$B:$AO,6,FALSE))))))))))))))))))))))))))=$V$1," ",(IF($X$1=1,(VLOOKUP(B479,'X1'!$B:$AO,6,FALSE)),(IF($X$1=2,(VLOOKUP(B479,'X2'!$B:$AO,6,FALSE)),(IF($X$1=3,(VLOOKUP(B479,'X3'!$B:$AO,6,FALSE)),(IF($X$1=4,(VLOOKUP(B479,'X4'!$B:$AO,6,FALSE)),(IF($X$1=5,(VLOOKUP(B479,'X5'!$B:$AO,6,FALSE)),(IF($X$1=6,(VLOOKUP(B479,'X6'!$B:$AO,6,FALSE)),(IF($X$1=7,(VLOOKUP(B479,'X7'!$B:$AO,6,FALSE)),(IF($X$1=8,(VLOOKUP(B479,'X8'!$B:$AO,6,FALSE)),(IF($X$1=9,(VLOOKUP(B479,'X9'!$B:$AO,6,FALSE)),(IF($X$1=10,(VLOOKUP(B479,'X10'!$B:$AO,6,FALSE)),(IF($X$1=11,(VLOOKUP(B479,'X11'!$B:$AO,6,FALSE)),(IF($X$1=12,(VLOOKUP(B479,'X12'!$B:$AO,6,FALSE)),(VLOOKUP(B479,'X13'!$B:$AO,6,FALSE))))))))))))))))))))))))))))=TRUE," ",(IF((IF($X$1=1,(VLOOKUP(B479,'X1'!$B:$AO,6,FALSE)),(IF($X$1=2,(VLOOKUP(B479,'X2'!$B:$AO,6,FALSE)),(IF($X$1=3,(VLOOKUP(B479,'X3'!$B:$AO,6,FALSE)),(IF($X$1=4,(VLOOKUP(B479,'X4'!$B:$AO,6,FALSE)),(IF($X$1=5,(VLOOKUP(B479,'X5'!$B:$AO,6,FALSE)),(IF($X$1=6,(VLOOKUP(B479,'X6'!$B:$AO,6,FALSE)),(IF($X$1=7,(VLOOKUP(B479,'X7'!$B:$AO,6,FALSE)),(IF($X$1=8,(VLOOKUP(B479,'X8'!$B:$AO,6,FALSE)),(IF($X$1=9,(VLOOKUP(B479,'X9'!$B:$AO,6,FALSE)),(IF($X$1=10,(VLOOKUP(B479,'X10'!$B:$AO,6,FALSE)),(IF($X$1=11,(VLOOKUP(B479,'X11'!$B:$AO,6,FALSE)),(IF($X$1=12,(VLOOKUP(B479,'X12'!$B:$AO,6,FALSE)),(VLOOKUP(B479,'X13'!$B:$AO,6,FALSE))))))))))))))))))))))))))=$V$1," ",(IF($X$1=1,(VLOOKUP(B479,'X1'!$B:$AO,6,FALSE)),(IF($X$1=2,(VLOOKUP(B479,'X2'!$B:$AO,6,FALSE)),(IF($X$1=3,(VLOOKUP(B479,'X3'!$B:$AO,6,FALSE)),(IF($X$1=4,(VLOOKUP(B479,'X4'!$B:$AO,6,FALSE)),(IF($X$1=5,(VLOOKUP(B479,'X5'!$B:$AO,6,FALSE)),(IF($X$1=6,(VLOOKUP(B479,'X6'!$B:$AO,6,FALSE)),(IF($X$1=7,(VLOOKUP(B479,'X7'!$B:$AO,6,FALSE)),(IF($X$1=8,(VLOOKUP(B479,'X8'!$B:$AO,6,FALSE)),(IF($X$1=9,(VLOOKUP(B479,'X9'!$B:$AO,6,FALSE)),(IF($X$1=10,(VLOOKUP(B479,'X10'!$B:$AO,6,FALSE)),(IF($X$1=11,(VLOOKUP(B479,'X11'!$B:$AO,6,FALSE)),(IF($X$1=12,(VLOOKUP(B479,'X12'!$B:$AO,6,FALSE)),(VLOOKUP(B479,'X13'!$B:$AO,6,FALSE)))))))))))))))))))))))))))))</f>
        <v xml:space="preserve"> </v>
      </c>
      <c r="G479" s="182" t="str">
        <f ca="1">IF(ISERROR(IF($X$1=1,(VLOOKUP(B479,'X1'!$B:$AZ,44,FALSE)),IF($X$1=2,(VLOOKUP(B479,'X2'!$B:$AZ,44,FALSE)),IF($X$1=3,(VLOOKUP(B479,'X3'!$B:$AZ,44,FALSE)),IF($X$1=4,(VLOOKUP(B479,'X4'!$B:$AZ,44,FALSE)),IF($X$1=5,(VLOOKUP(B479,'X5'!$B:$AZ,44,FALSE)),IF($X$1=6,(VLOOKUP(B479,'X6'!$B:$AZ,44,FALSE)),IF($X$1=7,(VLOOKUP(B479,'X7'!$B:$AZ,44,FALSE)),IF($X$1=8,(VLOOKUP(B479,'X8'!$B:$AZ,44,FALSE)),IF($X$1=9,(VLOOKUP(B479,'X9'!$B:$AZ,44,FALSE)),IF($X$1=10,(VLOOKUP(B479,'X10'!$B:$AZ,44,FALSE)),IF($X$1=11,(VLOOKUP(B479,'X11'!$B:$AZ,44,FALSE)),IF($X$1=12,(VLOOKUP(B479,'X12'!$B:$AZ,44,FALSE)),IF($X$1=13,(VLOOKUP(B479,'X13'!$B:$AZ,44,FALSE)),"B"))))))))))))))=TRUE," ",(IF($X$1=1,(VLOOKUP(B479,'X1'!$B:$AZ,44,FALSE)),IF($X$1=2,(VLOOKUP(B479,'X2'!$B:$AZ,44,FALSE)),IF($X$1=3,(VLOOKUP(B479,'X3'!$B:$AZ,44,FALSE)),IF($X$1=4,(VLOOKUP(B479,'X4'!$B:$AZ,44,FALSE)),IF($X$1=5,(VLOOKUP(B479,'X5'!$B:$AZ,44,FALSE)),IF($X$1=6,(VLOOKUP(B479,'X6'!$B:$AZ,44,FALSE)),IF($X$1=7,(VLOOKUP(B479,'X7'!$B:$AZ,44,FALSE)),IF($X$1=8,(VLOOKUP(B479,'X8'!$B:$AZ,44,FALSE)),IF($X$1=9,(VLOOKUP(B479,'X9'!$B:$AZ,44,FALSE)),IF($X$1=10,(VLOOKUP(B479,'X10'!$B:$AZ,44,FALSE)),IF($X$1=11,(VLOOKUP(B479,'X11'!$B:$AZ,44,FALSE)),IF($X$1=12,(VLOOKUP(B479,'X12'!$B:$AZ,44,FALSE)),IF($X$1=13,(VLOOKUP(B479,'X13'!$B:$AZ,44,FALSE)),"B")))))))))))))))</f>
        <v xml:space="preserve"> </v>
      </c>
      <c r="H479" s="182" t="str">
        <f ca="1">IF(ISERROR(IF($X$1=1,(VLOOKUP(B479,'X1'!$B:$AZ,8,FALSE)),IF($X$1=2,(VLOOKUP(B479,'X2'!$B:$AZ,8,FALSE)),IF($X$1=3,(VLOOKUP(B479,'X3'!$B:$AZ,8,FALSE)),IF($X$1=4,(VLOOKUP(B479,'X4'!$B:$AZ,8,FALSE)),IF($X$1=5,(VLOOKUP(B479,'X5'!$B:$AZ,8,FALSE)),IF($X$1=6,(VLOOKUP(B479,'X6'!$B:$AZ,8,FALSE)),IF($X$1=7,(VLOOKUP(B479,'X7'!$B:$AZ,8,FALSE)),IF($X$1=8,(VLOOKUP(B479,'X8'!$B:$AZ,8,FALSE)),IF($X$1=9,(VLOOKUP(B479,'X9'!$B:$AZ,8,FALSE)),IF($X$1=10,(VLOOKUP(B479,'X10'!$B:$AZ,8,FALSE)),IF($X$1=11,(VLOOKUP(B479,'X11'!$B:$AZ,8,FALSE)),IF($X$1=12,(VLOOKUP(B479,'X12'!$B:$AZ,8,FALSE)),IF($X$1=13,(VLOOKUP(B479,'X13'!$B:$AZ,8,FALSE)),"B"))))))))))))))=TRUE," ",(IF($X$1=1,(VLOOKUP(B479,'X1'!$B:$AZ,8,FALSE)),IF($X$1=2,(VLOOKUP(B479,'X2'!$B:$AZ,8,FALSE)),IF($X$1=3,(VLOOKUP(B479,'X3'!$B:$AZ,8,FALSE)),IF($X$1=4,(VLOOKUP(B479,'X4'!$B:$AZ,8,FALSE)),IF($X$1=5,(VLOOKUP(B479,'X5'!$B:$AZ,8,FALSE)),IF($X$1=6,(VLOOKUP(B479,'X6'!$B:$AZ,8,FALSE)),IF($X$1=7,(VLOOKUP(B479,'X7'!$B:$AZ,8,FALSE)),IF($X$1=8,(VLOOKUP(B479,'X8'!$B:$AZ,8,FALSE)),IF($X$1=9,(VLOOKUP(B479,'X9'!$B:$AZ,8,FALSE)),IF($X$1=10,(VLOOKUP(B479,'X10'!$B:$AZ,8,FALSE)),IF($X$1=11,(VLOOKUP(B479,'X11'!$B:$AZ,8,FALSE)),IF($X$1=12,(VLOOKUP(B479,'X12'!$B:$AZ,8,FALSE)),IF($X$1=13,(VLOOKUP(B479,'X13'!$B:$AZ,8,FALSE)),"B")))))))))))))))</f>
        <v xml:space="preserve"> </v>
      </c>
      <c r="I479" s="183" t="str">
        <f ca="1">IF(ISERROR(IF($X$1=1,(VLOOKUP(B479,'X1'!$B:$AZ,2,FALSE)),IF($X$1=2,(VLOOKUP(B479,'X2'!$B:$AZ,2,FALSE)),IF($X$1=3,(VLOOKUP(B479,'X3'!$B:$AZ,2,FALSE)),IF($X$1=4,(VLOOKUP(B479,'X4'!$B:$AZ,2,FALSE)),IF($X$1=5,(VLOOKUP(B479,'X5'!$B:$AZ,2,FALSE)),IF($X$1=6,(VLOOKUP(B479,'X6'!$B:$AZ,2,FALSE)),IF($X$1=7,(VLOOKUP(B479,'X7'!$B:$AZ,2,FALSE)),IF($X$1=8,(VLOOKUP(B479,'X8'!$B:$AZ,2,FALSE)),IF($X$1=9,(VLOOKUP(B479,'X9'!$B:$AZ,2,FALSE)),IF($X$1=10,(VLOOKUP(B479,'X10'!$B:$AZ,2,FALSE)),IF($X$1=11,(VLOOKUP(B479,'X11'!$B:$AZ,2,FALSE)),IF($X$1=12,(VLOOKUP(B479,'X12'!$B:$AZ,2,FALSE)),IF($X$1=13,(VLOOKUP(B479,'X13'!$B:$AZ,2,FALSE)),"B"))))))))))))))=TRUE," ",(IF($X$1=1,(VLOOKUP(B479,'X1'!$B:$AZ,2,FALSE)),IF($X$1=2,(VLOOKUP(B479,'X2'!$B:$AZ,2,FALSE)),IF($X$1=3,(VLOOKUP(B479,'X3'!$B:$AZ,2,FALSE)),IF($X$1=4,(VLOOKUP(B479,'X4'!$B:$AZ,2,FALSE)),IF($X$1=5,(VLOOKUP(B479,'X5'!$B:$AZ,2,FALSE)),IF($X$1=6,(VLOOKUP(B479,'X6'!$B:$AZ,2,FALSE)),IF($X$1=7,(VLOOKUP(B479,'X7'!$B:$AZ,2,FALSE)),IF($X$1=8,(VLOOKUP(B479,'X8'!$B:$AZ,2,FALSE)),IF($X$1=9,(VLOOKUP(B479,'X9'!$B:$AZ,2,FALSE)),IF($X$1=10,(VLOOKUP(B479,'X10'!$B:$AZ,2,FALSE)),IF($X$1=11,(VLOOKUP(B479,'X11'!$B:$AZ,2,FALSE)),IF($X$1=12,(VLOOKUP(B479,'X12'!$B:$AZ,2,FALSE)),IF($X$1=13,(VLOOKUP(B479,'X13'!$B:$AZ,2,FALSE)),"B")))))))))))))))</f>
        <v xml:space="preserve"> </v>
      </c>
      <c r="J479" s="183" t="str">
        <f ca="1">IF(ISERROR(IF($X$1=1,(VLOOKUP(B479,'X1'!$B:$AZ,3,FALSE)),IF($X$1=2,(VLOOKUP(B479,'X2'!$B:$AZ,3,FALSE)),IF($X$1=3,(VLOOKUP(B479,'X3'!$B:$AZ,3,FALSE)),IF($X$1=4,(VLOOKUP(B479,'X4'!$B:$AZ,3,FALSE)),IF($X$1=5,(VLOOKUP(B479,'X5'!$B:$AZ,3,FALSE)),IF($X$1=6,(VLOOKUP(B479,'X6'!$B:$AZ,3,FALSE)),IF($X$1=7,(VLOOKUP(B479,'X7'!$B:$AZ,3,FALSE)),IF($X$1=8,(VLOOKUP(B479,'X8'!$B:$AZ,3,FALSE)),IF($X$1=9,(VLOOKUP(B479,'X9'!$B:$AZ,3,FALSE)),IF($X$1=10,(VLOOKUP(B479,'X10'!$B:$AZ,3,FALSE)),IF($X$1=11,(VLOOKUP(B479,'X11'!$B:$AZ,3,FALSE)),IF($X$1=12,(VLOOKUP(B479,'X12'!$B:$AZ,3,FALSE)),IF($X$1=13,(VLOOKUP(B479,'X13'!$B:$AZ,3,FALSE)),"B"))))))))))))))=TRUE," ",(IF($X$1=1,(VLOOKUP(B479,'X1'!$B:$AZ,3,FALSE)),IF($X$1=2,(VLOOKUP(B479,'X2'!$B:$AZ,3,FALSE)),IF($X$1=3,(VLOOKUP(B479,'X3'!$B:$AZ,3,FALSE)),IF($X$1=4,(VLOOKUP(B479,'X4'!$B:$AZ,3,FALSE)),IF($X$1=5,(VLOOKUP(B479,'X5'!$B:$AZ,3,FALSE)),IF($X$1=6,(VLOOKUP(B479,'X6'!$B:$AZ,3,FALSE)),IF($X$1=7,(VLOOKUP(B479,'X7'!$B:$AZ,3,FALSE)),IF($X$1=8,(VLOOKUP(B479,'X8'!$B:$AZ,3,FALSE)),IF($X$1=9,(VLOOKUP(B479,'X9'!$B:$AZ,3,FALSE)),IF($X$1=10,(VLOOKUP(B479,'X10'!$B:$AZ,3,FALSE)),IF($X$1=11,(VLOOKUP(B479,'X11'!$B:$AZ,3,FALSE)),IF($X$1=12,(VLOOKUP(B479,'X12'!$B:$AZ,3,FALSE)),IF($X$1=13,(VLOOKUP(B479,'X13'!$B:$AZ,3,FALSE)),"B")))))))))))))))</f>
        <v xml:space="preserve"> </v>
      </c>
      <c r="K479" s="183" t="str">
        <f ca="1">IF(ISERROR(IF($X$1=1,(VLOOKUP(B479,'X1'!$B:$AZ,5,FALSE)),IF($X$1=2,(VLOOKUP(B479,'X2'!$B:$AZ,5,FALSE)),IF($X$1=3,(VLOOKUP(B479,'X3'!$B:$AZ,5,FALSE)),IF($X$1=4,(VLOOKUP(B479,'X4'!$B:$AZ,5,FALSE)),IF($X$1=5,(VLOOKUP(B479,'X5'!$B:$AZ,5,FALSE)),IF($X$1=6,(VLOOKUP(B479,'X6'!$B:$AZ,5,FALSE)),IF($X$1=7,(VLOOKUP(B479,'X7'!$B:$AZ,5,FALSE)),IF($X$1=8,(VLOOKUP(B479,'X8'!$B:$AZ,5,FALSE)),IF($X$1=9,(VLOOKUP(B479,'X9'!$B:$AZ,5,FALSE)),IF($X$1=10,(VLOOKUP(B479,'X10'!$B:$AZ,5,FALSE)),IF($X$1=11,(VLOOKUP(B479,'X11'!$B:$AZ,5,FALSE)),IF($X$1=12,(VLOOKUP(B479,'X12'!$B:$AZ,5,FALSE)),IF($X$1=13,(VLOOKUP(B479,'X13'!$B:$AZ,5,FALSE)),"B"))))))))))))))=TRUE," ",(IF($X$1=1,(VLOOKUP(B479,'X1'!$B:$AZ,5,FALSE)),IF($X$1=2,(VLOOKUP(B479,'X2'!$B:$AZ,5,FALSE)),IF($X$1=3,(VLOOKUP(B479,'X3'!$B:$AZ,5,FALSE)),IF($X$1=4,(VLOOKUP(B479,'X4'!$B:$AZ,5,FALSE)),IF($X$1=5,(VLOOKUP(B479,'X5'!$B:$AZ,5,FALSE)),IF($X$1=6,(VLOOKUP(B479,'X6'!$B:$AZ,5,FALSE)),IF($X$1=7,(VLOOKUP(B479,'X7'!$B:$AZ,5,FALSE)),IF($X$1=8,(VLOOKUP(B479,'X8'!$B:$AZ,5,FALSE)),IF($X$1=9,(VLOOKUP(B479,'X9'!$B:$AZ,5,FALSE)),IF($X$1=10,(VLOOKUP(B479,'X10'!$B:$AZ,5,FALSE)),IF($X$1=11,(VLOOKUP(B479,'X11'!$B:$AZ,5,FALSE)),IF($X$1=12,(VLOOKUP(B479,'X12'!$B:$AZ,5,FALSE)),IF($X$1=13,(VLOOKUP(B479,'X13'!$B:$AZ,5,FALSE)),"B")))))))))))))))</f>
        <v xml:space="preserve"> </v>
      </c>
      <c r="L479" s="184" t="str">
        <f ca="1">IF(ISERROR(IF($X$1=1,(VLOOKUP(B479,'X1'!$B:$AZ,9,FALSE)),IF($X$1=2,(VLOOKUP(B479,'X2'!$B:$AZ,9,FALSE)),IF($X$1=3,(VLOOKUP(B479,'X3'!$B:$AZ,9,FALSE)),IF($X$1=4,(VLOOKUP(B479,'X4'!$B:$AZ,9,FALSE)),IF($X$1=5,(VLOOKUP(B479,'X5'!$B:$AZ,9,FALSE)),IF($X$1=6,(VLOOKUP(B479,'X6'!$B:$AZ,9,FALSE)),IF($X$1=7,(VLOOKUP(B479,'X7'!$B:$AZ,9,FALSE)),IF($X$1=8,(VLOOKUP(B479,'X8'!$B:$AZ,9,FALSE)),IF($X$1=9,(VLOOKUP(B479,'X9'!$B:$AZ,9,FALSE)),IF($X$1=10,(VLOOKUP(B479,'X10'!$B:$AZ,9,FALSE)),IF($X$1=11,(VLOOKUP(B479,'X11'!$B:$AZ,9,FALSE)),IF($X$1=12,(VLOOKUP(B479,'X12'!$B:$AZ,9,FALSE)),IF($X$1=13,(VLOOKUP(B479,'X13'!$B:$AZ,9,FALSE)),"B"))))))))))))))=TRUE," ",(IF($X$1=1,(VLOOKUP(B479,'X1'!$B:$AZ,9,FALSE)),IF($X$1=2,(VLOOKUP(B479,'X2'!$B:$AZ,9,FALSE)),IF($X$1=3,(VLOOKUP(B479,'X3'!$B:$AZ,9,FALSE)),IF($X$1=4,(VLOOKUP(B479,'X4'!$B:$AZ,9,FALSE)),IF($X$1=5,(VLOOKUP(B479,'X5'!$B:$AZ,9,FALSE)),IF($X$1=6,(VLOOKUP(B479,'X6'!$B:$AZ,9,FALSE)),IF($X$1=7,(VLOOKUP(B479,'X7'!$B:$AZ,9,FALSE)),IF($X$1=8,(VLOOKUP(B479,'X8'!$B:$AZ,9,FALSE)),IF($X$1=9,(VLOOKUP(B479,'X9'!$B:$AZ,9,FALSE)),IF($X$1=10,(VLOOKUP(B479,'X10'!$B:$AZ,9,FALSE)),IF($X$1=11,(VLOOKUP(B479,'X11'!$B:$AZ,9,FALSE)),IF($X$1=12,(VLOOKUP(B479,'X12'!$B:$AZ,9,FALSE)),IF($X$1=13,(VLOOKUP(B479,'X13'!$B:$AZ,9,FALSE)),"B")))))))))))))))</f>
        <v xml:space="preserve"> </v>
      </c>
      <c r="M479" s="184" t="str">
        <f ca="1">IF(ISERROR(IF($X$1=1,(VLOOKUP(B479,'X1'!$B:$AZ,10,FALSE)),IF($X$1=2,(VLOOKUP(B479,'X2'!$B:$AZ,10,FALSE)),IF($X$1=3,(VLOOKUP(B479,'X3'!$B:$AZ,10,FALSE)),IF($X$1=4,(VLOOKUP(B479,'X4'!$B:$AZ,10,FALSE)),IF($X$1=5,(VLOOKUP(B479,'X5'!$B:$AZ,10,FALSE)),IF($X$1=6,(VLOOKUP(B479,'X6'!$B:$AZ,10,FALSE)),IF($X$1=7,(VLOOKUP(B479,'X7'!$B:$AZ,10,FALSE)),IF($X$1=8,(VLOOKUP(B479,'X8'!$B:$AZ,10,FALSE)),IF($X$1=9,(VLOOKUP(B479,'X9'!$B:$AZ,10,FALSE)),IF($X$1=10,(VLOOKUP(B479,'X10'!$B:$AZ,10,FALSE)),IF($X$1=11,(VLOOKUP(B479,'X11'!$B:$AZ,10,FALSE)),IF($X$1=12,(VLOOKUP(B479,'X12'!$B:$AZ,10,FALSE)),IF($X$1=13,(VLOOKUP(B479,'X13'!$B:$AZ,10,FALSE)),"B"))))))))))))))=TRUE," ",(IF($X$1=1,(VLOOKUP(B479,'X1'!$B:$AZ,10,FALSE)),IF($X$1=2,(VLOOKUP(B479,'X2'!$B:$AZ,10,FALSE)),IF($X$1=3,(VLOOKUP(B479,'X3'!$B:$AZ,10,FALSE)),IF($X$1=4,(VLOOKUP(B479,'X4'!$B:$AZ,10,FALSE)),IF($X$1=5,(VLOOKUP(B479,'X5'!$B:$AZ,10,FALSE)),IF($X$1=6,(VLOOKUP(B479,'X6'!$B:$AZ,10,FALSE)),IF($X$1=7,(VLOOKUP(B479,'X7'!$B:$AZ,10,FALSE)),IF($X$1=8,(VLOOKUP(B479,'X8'!$B:$AZ,10,FALSE)),IF($X$1=9,(VLOOKUP(B479,'X9'!$B:$AZ,10,FALSE)),IF($X$1=10,(VLOOKUP(B479,'X10'!$B:$AZ,10,FALSE)),IF($X$1=11,(VLOOKUP(B479,'X11'!$B:$AZ,10,FALSE)),IF($X$1=12,(VLOOKUP(B479,'X12'!$B:$AZ,10,FALSE)),IF($X$1=13,(VLOOKUP(B479,'X13'!$B:$AZ,10,FALSE)),"B")))))))))))))))</f>
        <v xml:space="preserve"> </v>
      </c>
      <c r="N479" s="185" t="str">
        <f ca="1">IF(ISERROR(IF($X$1=1,(VLOOKUP(B479,'X1'!$B:$AZ,45,FALSE)),IF($X$1=2,(VLOOKUP(B479,'X2'!$B:$AZ,45,FALSE)),IF($X$1=3,(VLOOKUP(B479,'X3'!$B:$AZ,45,FALSE)),IF($X$1=4,(VLOOKUP(B479,'X4'!$B:$AZ,45,FALSE)),IF($X$1=5,(VLOOKUP(B479,'X5'!$B:$AZ,45,FALSE)),IF($X$1=6,(VLOOKUP(B479,'X6'!$B:$AZ,45,FALSE)),IF($X$1=7,(VLOOKUP(B479,'X7'!$B:$AZ,45,FALSE)),IF($X$1=8,(VLOOKUP(B479,'X8'!$B:$AZ,45,FALSE)),IF($X$1=9,(VLOOKUP(B479,'X9'!$B:$AZ,45,FALSE)),IF($X$1=10,(VLOOKUP(B479,'X10'!$B:$AZ,45,FALSE)),IF($X$1=11,(VLOOKUP(B479,'X11'!$B:$AZ,45,FALSE)),IF($X$1=12,(VLOOKUP(B479,'X12'!$B:$AZ,45,FALSE)),IF($X$1=13,(VLOOKUP(B479,'X13'!$B:$AZ,45,FALSE)),"B"))))))))))))))=TRUE," ",(IF($X$1=1,(VLOOKUP(B479,'X1'!$B:$AZ,45,FALSE)),IF($X$1=2,(VLOOKUP(B479,'X2'!$B:$AZ,45,FALSE)),IF($X$1=3,(VLOOKUP(B479,'X3'!$B:$AZ,45,FALSE)),IF($X$1=4,(VLOOKUP(B479,'X4'!$B:$AZ,45,FALSE)),IF($X$1=5,(VLOOKUP(B479,'X5'!$B:$AZ,45,FALSE)),IF($X$1=6,(VLOOKUP(B479,'X6'!$B:$AZ,45,FALSE)),IF($X$1=7,(VLOOKUP(B479,'X7'!$B:$AZ,45,FALSE)),IF($X$1=8,(VLOOKUP(B479,'X8'!$B:$AZ,45,FALSE)),IF($X$1=9,(VLOOKUP(B479,'X9'!$B:$AZ,45,FALSE)),IF($X$1=10,(VLOOKUP(B479,'X10'!$B:$AZ,45,FALSE)),IF($X$1=11,(VLOOKUP(B479,'X11'!$B:$AZ,45,FALSE)),IF($X$1=12,(VLOOKUP(B479,'X12'!$B:$AZ,45,FALSE)),IF($X$1=13,(VLOOKUP(B479,'X13'!$B:$AZ,45,FALSE)),"B")))))))))))))))</f>
        <v xml:space="preserve"> </v>
      </c>
      <c r="O479" s="184" t="str">
        <f ca="1">IF(ISERROR(IF($X$1=1,(VLOOKUP(B479,'X1'!$B:$AZ,11,FALSE)),IF($X$1=2,(VLOOKUP(B479,'X2'!$B:$AZ,11,FALSE)),IF($X$1=3,(VLOOKUP(B479,'X3'!$B:$AZ,11,FALSE)),IF($X$1=4,(VLOOKUP(B479,'X4'!$B:$AZ,11,FALSE)),IF($X$1=5,(VLOOKUP(B479,'X5'!$B:$AZ,11,FALSE)),IF($X$1=6,(VLOOKUP(B479,'X6'!$B:$AZ,11,FALSE)),IF($X$1=7,(VLOOKUP(B479,'X7'!$B:$AZ,11,FALSE)),IF($X$1=8,(VLOOKUP(B479,'X8'!$B:$AZ,11,FALSE)),IF($X$1=9,(VLOOKUP(B479,'X9'!$B:$AZ,11,FALSE)),IF($X$1=10,(VLOOKUP(B479,'X10'!$B:$AZ,11,FALSE)),IF($X$1=11,(VLOOKUP(B479,'X11'!$B:$AZ,11,FALSE)),IF($X$1=12,(VLOOKUP(B479,'X12'!$B:$AZ,11,FALSE)),IF($X$1=13,(VLOOKUP(B479,'X13'!$B:$AZ,11,FALSE)),"B"))))))))))))))=TRUE," ",(IF($X$1=1,(VLOOKUP(B479,'X1'!$B:$AZ,11,FALSE)),IF($X$1=2,(VLOOKUP(B479,'X2'!$B:$AZ,11,FALSE)),IF($X$1=3,(VLOOKUP(B479,'X3'!$B:$AZ,11,FALSE)),IF($X$1=4,(VLOOKUP(B479,'X4'!$B:$AZ,11,FALSE)),IF($X$1=5,(VLOOKUP(B479,'X5'!$B:$AZ,11,FALSE)),IF($X$1=6,(VLOOKUP(B479,'X6'!$B:$AZ,11,FALSE)),IF($X$1=7,(VLOOKUP(B479,'X7'!$B:$AZ,11,FALSE)),IF($X$1=8,(VLOOKUP(B479,'X8'!$B:$AZ,11,FALSE)),IF($X$1=9,(VLOOKUP(B479,'X9'!$B:$AZ,11,FALSE)),IF($X$1=10,(VLOOKUP(B479,'X10'!$B:$AZ,11,FALSE)),IF($X$1=11,(VLOOKUP(B479,'X11'!$B:$AZ,11,FALSE)),IF($X$1=12,(VLOOKUP(B479,'X12'!$B:$AZ,11,FALSE)),IF($X$1=13,(VLOOKUP(B479,'X13'!$B:$AZ,11,FALSE)),"B")))))))))))))))</f>
        <v xml:space="preserve"> </v>
      </c>
      <c r="P479" s="184" t="str">
        <f ca="1">IF(ISERROR(IF($X$1=1,(VLOOKUP(B479,'X1'!$B:$AZ,12,FALSE)),IF($X$1=2,(VLOOKUP(B479,'X2'!$B:$AZ,12,FALSE)),IF($X$1=3,(VLOOKUP(B479,'X3'!$B:$AZ,12,FALSE)),IF($X$1=4,(VLOOKUP(B479,'X4'!$B:$AZ,12,FALSE)),IF($X$1=5,(VLOOKUP(B479,'X5'!$B:$AZ,12,FALSE)),IF($X$1=6,(VLOOKUP(B479,'X6'!$B:$AZ,12,FALSE)),IF($X$1=7,(VLOOKUP(B479,'X7'!$B:$AZ,12,FALSE)),IF($X$1=8,(VLOOKUP(B479,'X8'!$B:$AZ,12,FALSE)),IF($X$1=9,(VLOOKUP(B479,'X9'!$B:$AZ,12,FALSE)),IF($X$1=10,(VLOOKUP(B479,'X10'!$B:$AZ,12,FALSE)),IF($X$1=11,(VLOOKUP(B479,'X11'!$B:$AZ,12,FALSE)),IF($X$1=12,(VLOOKUP(B479,'X12'!$B:$AZ,12,FALSE)),IF($X$1=13,(VLOOKUP(B479,'X13'!$B:$AZ,12,FALSE)),"B"))))))))))))))=TRUE," ",(IF($X$1=1,(VLOOKUP(B479,'X1'!$B:$AZ,12,FALSE)),IF($X$1=2,(VLOOKUP(B479,'X2'!$B:$AZ,12,FALSE)),IF($X$1=3,(VLOOKUP(B479,'X3'!$B:$AZ,12,FALSE)),IF($X$1=4,(VLOOKUP(B479,'X4'!$B:$AZ,12,FALSE)),IF($X$1=5,(VLOOKUP(B479,'X5'!$B:$AZ,12,FALSE)),IF($X$1=6,(VLOOKUP(B479,'X6'!$B:$AZ,12,FALSE)),IF($X$1=7,(VLOOKUP(B479,'X7'!$B:$AZ,12,FALSE)),IF($X$1=8,(VLOOKUP(B479,'X8'!$B:$AZ,12,FALSE)),IF($X$1=9,(VLOOKUP(B479,'X9'!$B:$AZ,12,FALSE)),IF($X$1=10,(VLOOKUP(B479,'X10'!$B:$AZ,12,FALSE)),IF($X$1=11,(VLOOKUP(B479,'X11'!$B:$AZ,12,FALSE)),IF($X$1=12,(VLOOKUP(B479,'X12'!$B:$AZ,12,FALSE)),IF($X$1=13,(VLOOKUP(B479,'X13'!$B:$AZ,12,FALSE)),"B")))))))))))))))</f>
        <v xml:space="preserve"> </v>
      </c>
      <c r="Q479" s="185" t="str">
        <f ca="1">IF(ISERROR(IF($X$1=1,(VLOOKUP(B479,'X1'!$B:$AZ,46,FALSE)),IF($X$1=2,(VLOOKUP(B479,'X2'!$B:$AZ,46,FALSE)),IF($X$1=3,(VLOOKUP(B479,'X3'!$B:$AZ,46,FALSE)),IF($X$1=4,(VLOOKUP(B479,'X4'!$B:$AZ,46,FALSE)),IF($X$1=5,(VLOOKUP(B479,'X5'!$B:$AZ,46,FALSE)),IF($X$1=6,(VLOOKUP(B479,'X6'!$B:$AZ,46,FALSE)),IF($X$1=7,(VLOOKUP(B479,'X7'!$B:$AZ,46,FALSE)),IF($X$1=8,(VLOOKUP(B479,'X8'!$B:$AZ,46,FALSE)),IF($X$1=9,(VLOOKUP(B479,'X9'!$B:$AZ,46,FALSE)),IF($X$1=10,(VLOOKUP(B479,'X10'!$B:$AZ,46,FALSE)),IF($X$1=11,(VLOOKUP(B479,'X11'!$B:$AZ,46,FALSE)),IF($X$1=12,(VLOOKUP(B479,'X12'!$B:$AZ,46,FALSE)),IF($X$1=13,(VLOOKUP(B479,'X13'!$B:$AZ,46,FALSE)),"B"))))))))))))))=TRUE," ",(IF($X$1=1,(VLOOKUP(B479,'X1'!$B:$AZ,46,FALSE)),IF($X$1=2,(VLOOKUP(B479,'X2'!$B:$AZ,46,FALSE)),IF($X$1=3,(VLOOKUP(B479,'X3'!$B:$AZ,46,FALSE)),IF($X$1=4,(VLOOKUP(B479,'X4'!$B:$AZ,46,FALSE)),IF($X$1=5,(VLOOKUP(B479,'X5'!$B:$AZ,46,FALSE)),IF($X$1=6,(VLOOKUP(B479,'X6'!$B:$AZ,46,FALSE)),IF($X$1=7,(VLOOKUP(B479,'X7'!$B:$AZ,46,FALSE)),IF($X$1=8,(VLOOKUP(B479,'X8'!$B:$AZ,46,FALSE)),IF($X$1=9,(VLOOKUP(B479,'X9'!$B:$AZ,46,FALSE)),IF($X$1=10,(VLOOKUP(B479,'X10'!$B:$AZ,46,FALSE)),IF($X$1=11,(VLOOKUP(B479,'X11'!$B:$AZ,46,FALSE)),IF($X$1=12,(VLOOKUP(B479,'X12'!$B:$AZ,46,FALSE)),IF($X$1=13,(VLOOKUP(B479,'X13'!$B:$AZ,46,FALSE)),"B")))))))))))))))</f>
        <v xml:space="preserve"> </v>
      </c>
      <c r="R479" s="185" t="str">
        <f ca="1">IF(ISERROR(IF($X$1=1,(VLOOKUP(B479,'X1'!$B:$AZ,15,FALSE)),IF($X$1=2,(VLOOKUP(B479,'X2'!$B:$AZ,15,FALSE)),IF($X$1=3,(VLOOKUP(B479,'X3'!$B:$AZ,15,FALSE)),IF($X$1=4,(VLOOKUP(B479,'X4'!$B:$AZ,15,FALSE)),IF($X$1=5,(VLOOKUP(B479,'X5'!$B:$AZ,15,FALSE)),IF($X$1=6,(VLOOKUP(B479,'X6'!$B:$AZ,15,FALSE)),IF($X$1=7,(VLOOKUP(B479,'X7'!$B:$AZ,15,FALSE)),IF($X$1=8,(VLOOKUP(B479,'X8'!$B:$AZ,15,FALSE)),IF($X$1=9,(VLOOKUP(B479,'X9'!$B:$AZ,15,FALSE)),IF($X$1=10,(VLOOKUP(B479,'X10'!$B:$AZ,15,FALSE)),IF($X$1=11,(VLOOKUP(B479,'X11'!$B:$AZ,15,FALSE)),IF($X$1=12,(VLOOKUP(B479,'X12'!$B:$AZ,15,FALSE)),IF($X$1=13,(VLOOKUP(B479,'X13'!$B:$AZ,15,FALSE)),"B"))))))))))))))=TRUE," ",(IF($X$1=1,(VLOOKUP(B479,'X1'!$B:$AZ,15,FALSE)),IF($X$1=2,(VLOOKUP(B479,'X2'!$B:$AZ,15,FALSE)),IF($X$1=3,(VLOOKUP(B479,'X3'!$B:$AZ,15,FALSE)),IF($X$1=4,(VLOOKUP(B479,'X4'!$B:$AZ,15,FALSE)),IF($X$1=5,(VLOOKUP(B479,'X5'!$B:$AZ,15,FALSE)),IF($X$1=6,(VLOOKUP(B479,'X6'!$B:$AZ,15,FALSE)),IF($X$1=7,(VLOOKUP(B479,'X7'!$B:$AZ,15,FALSE)),IF($X$1=8,(VLOOKUP(B479,'X8'!$B:$AZ,15,FALSE)),IF($X$1=9,(VLOOKUP(B479,'X9'!$B:$AZ,15,FALSE)),IF($X$1=10,(VLOOKUP(B479,'X10'!$B:$AZ,15,FALSE)),IF($X$1=11,(VLOOKUP(B479,'X11'!$B:$AZ,15,FALSE)),IF($X$1=12,(VLOOKUP(B479,'X12'!$B:$AZ,15,FALSE)),IF($X$1=13,(VLOOKUP(B479,'X13'!$B:$AZ,15,FALSE)),"B")))))))))))))))</f>
        <v xml:space="preserve"> </v>
      </c>
      <c r="S479" s="185" t="str">
        <f ca="1">IF(ISERROR(IF((IF($X$1=1,(VLOOKUP(B479,'X1'!$B:$AZ,14,FALSE)),(IF($X$1=2,(VLOOKUP(B479,'X2'!$B:$AZ,14,FALSE)),(IF($X$1=3,(VLOOKUP(B479,'X3'!$B:$AZ,14,FALSE)),(IF($X$1=4,(VLOOKUP(B479,'X4'!$B:$AZ,14,FALSE)),(IF($X$1=5,(VLOOKUP(B479,'X5'!$B:$AZ,14,FALSE)),(IF($X$1=6,(VLOOKUP(B479,'X6'!$B:$AZ,14,FALSE)),(IF($X$1=7,(VLOOKUP(B479,'X7'!$B:$AZ,14,FALSE)),(IF($X$1=8,(VLOOKUP(B479,'X8'!$B:$AZ,14,FALSE)),(IF($X$1=9,(VLOOKUP(B479,'X9'!$B:$AZ,14,FALSE)),(IF($X$1=10,(VLOOKUP(B479,'X10'!$B:$AZ,14,FALSE)),(IF($X$1=11,(VLOOKUP(B479,'X11'!$B:$AZ,14,FALSE)),(IF($X$1=12,(VLOOKUP(B479,'X12'!$B:$AZ,14,FALSE)),(VLOOKUP(B479,'X13'!$B:$AZ,14,FALSE))))))))))))))))))))))))))=$V$1," ",(IF($X$1=1,(VLOOKUP(B479,'X1'!$B:$AZ,14,FALSE)),(IF($X$1=2,(VLOOKUP(B479,'X2'!$B:$AZ,14,FALSE)),(IF($X$1=3,(VLOOKUP(B479,'X3'!$B:$AZ,14,FALSE)),(IF($X$1=4,(VLOOKUP(B479,'X4'!$B:$AZ,14,FALSE)),(IF($X$1=5,(VLOOKUP(B479,'X5'!$B:$AZ,14,FALSE)),(IF($X$1=6,(VLOOKUP(B479,'X6'!$B:$AZ,14,FALSE)),(IF($X$1=7,(VLOOKUP(B479,'X7'!$B:$AZ,14,FALSE)),(IF($X$1=8,(VLOOKUP(B479,'X8'!$B:$AZ,14,FALSE)),(IF($X$1=9,(VLOOKUP(B479,'X9'!$B:$AZ,14,FALSE)),(IF($X$1=10,(VLOOKUP(B479,'X10'!$B:$AZ,14,FALSE)),(IF($X$1=11,(VLOOKUP(B479,'X11'!$B:$AZ,14,FALSE)),(IF($X$1=12,(VLOOKUP(B479,'X12'!$B:$AZ,14,FALSE)),(VLOOKUP(B479,'X13'!$B:$AZ,14,FALSE))))))))))))))))))))))))))))=TRUE," ",(IF((IF($X$1=1,(VLOOKUP(B479,'X1'!$B:$AZ,14,FALSE)),(IF($X$1=2,(VLOOKUP(B479,'X2'!$B:$AZ,14,FALSE)),(IF($X$1=3,(VLOOKUP(B479,'X3'!$B:$AZ,14,FALSE)),(IF($X$1=4,(VLOOKUP(B479,'X4'!$B:$AZ,14,FALSE)),(IF($X$1=5,(VLOOKUP(B479,'X5'!$B:$AZ,14,FALSE)),(IF($X$1=6,(VLOOKUP(B479,'X6'!$B:$AZ,14,FALSE)),(IF($X$1=7,(VLOOKUP(B479,'X7'!$B:$AZ,14,FALSE)),(IF($X$1=8,(VLOOKUP(B479,'X8'!$B:$AZ,14,FALSE)),(IF($X$1=9,(VLOOKUP(B479,'X9'!$B:$AZ,14,FALSE)),(IF($X$1=10,(VLOOKUP(B479,'X10'!$B:$AZ,14,FALSE)),(IF($X$1=11,(VLOOKUP(B479,'X11'!$B:$AZ,14,FALSE)),(IF($X$1=12,(VLOOKUP(B479,'X12'!$B:$AZ,14,FALSE)),(VLOOKUP(B479,'X13'!$B:$AZ,14,FALSE))))))))))))))))))))))))))=$V$1," ",(IF($X$1=1,(VLOOKUP(B479,'X1'!$B:$AZ,14,FALSE)),(IF($X$1=2,(VLOOKUP(B479,'X2'!$B:$AZ,14,FALSE)),(IF($X$1=3,(VLOOKUP(B479,'X3'!$B:$AZ,14,FALSE)),(IF($X$1=4,(VLOOKUP(B479,'X4'!$B:$AZ,14,FALSE)),(IF($X$1=5,(VLOOKUP(B479,'X5'!$B:$AZ,14,FALSE)),(IF($X$1=6,(VLOOKUP(B479,'X6'!$B:$AZ,14,FALSE)),(IF($X$1=7,(VLOOKUP(B479,'X7'!$B:$AZ,14,FALSE)),(IF($X$1=8,(VLOOKUP(B479,'X8'!$B:$AZ,14,FALSE)),(IF($X$1=9,(VLOOKUP(B479,'X9'!$B:$AZ,14,FALSE)),(IF($X$1=10,(VLOOKUP(B479,'X10'!$B:$AZ,14,FALSE)),(IF($X$1=11,(VLOOKUP(B479,'X11'!$B:$AZ,14,FALSE)),(IF($X$1=12,(VLOOKUP(B479,'X12'!$B:$AZ,14,FALSE)),(VLOOKUP(B479,'X13'!$B:$AZ,14,FALSE)))))))))))))))))))))))))))))</f>
        <v xml:space="preserve"> </v>
      </c>
    </row>
    <row r="480" spans="1:19" ht="14.1" customHeight="1" x14ac:dyDescent="0.2">
      <c r="A480" s="156" t="s">
        <v>1058</v>
      </c>
      <c r="B480" s="122" t="str">
        <f>IF(ISERROR(IF($U$16=1,(VLOOKUP(A480,$AC$89:$AH$125,2,FALSE)),IF((IF($X$1=1,'X1'!B439,(IF($X$1=2,'X2'!B439,(IF($X$1=3,'X3'!B439,(IF($X$1=4,'X4'!B439,(IF($X$1=5,'X5'!B439,(IF($X$1=6,'X6'!B439,(IF($X$1=7,'X7'!B439,(IF($X$1=8,'X8'!B439,(IF($X$1=9,'X9'!B439,(IF($X$1=10,'X10'!B439,(IF($X$1=11,'X11'!B439,(IF($X$1=12,'X12'!B439,'X13'!B439))))))))))))))))))))))))="","",(IF($X$1=1,'X1'!B439,(IF($X$1=2,'X2'!B439,(IF($X$1=3,'X3'!B439,(IF($X$1=4,'X4'!B439,(IF($X$1=5,'X5'!B439,(IF($X$1=6,'X6'!B439,(IF($X$1=7,'X7'!B439,(IF($X$1=8,'X8'!B439,(IF($X$1=9,'X9'!B439,(IF($X$1=10,'X10'!B439,(IF($X$1=11,'X11'!B439,(IF($X$1=12,'X12'!B439,'X13'!B439)))))))))))))))))))))))))))=TRUE," ",(IF($U$16=1,(VLOOKUP(A480,$AC$89:$AH$125,2,FALSE)),IF((IF($X$1=1,'X1'!B439,(IF($X$1=2,'X2'!B439,(IF($X$1=3,'X3'!B439,(IF($X$1=4,'X4'!B439,(IF($X$1=5,'X5'!B439,(IF($X$1=6,'X6'!B439,(IF($X$1=7,'X7'!B439,(IF($X$1=8,'X8'!B439,(IF($X$1=9,'X9'!B439,(IF($X$1=10,'X10'!B439,(IF($X$1=11,'X11'!B439,(IF($X$1=12,'X12'!B439,'X13'!B439))))))))))))))))))))))))="","",(IF($X$1=1,'X1'!B439,(IF($X$1=2,'X2'!B439,(IF($X$1=3,'X3'!B439,(IF($X$1=4,'X4'!B439,(IF($X$1=5,'X5'!B439,(IF($X$1=6,'X6'!B439,(IF($X$1=7,'X7'!B439,(IF($X$1=8,'X8'!B439,(IF($X$1=9,'X9'!B439,(IF($X$1=10,'X10'!B439,(IF($X$1=11,'X11'!B439,(IF($X$1=12,'X12'!B439,'X13'!B439))))))))))))))))))))))))))))</f>
        <v/>
      </c>
      <c r="C480" s="181" t="str">
        <f ca="1">IF(ISERROR(IF($X$1=1,(VLOOKUP(B480,'X1'!$B:$AZ,47,FALSE)),IF($X$1=2,(VLOOKUP(B480,'X2'!$B:$AZ,47,FALSE)),IF($X$1=3,(VLOOKUP(B480,'X3'!$B:$AZ,47,FALSE)),IF($X$1=4,(VLOOKUP(B480,'X4'!$B:$AZ,47,FALSE)),IF($X$1=5,(VLOOKUP(B480,'X5'!$B:$AZ,47,FALSE)),IF($X$1=6,(VLOOKUP(B480,'X6'!$B:$AZ,47,FALSE)),IF($X$1=7,(VLOOKUP(B480,'X7'!$B:$AZ,47,FALSE)),IF($X$1=8,(VLOOKUP(B480,'X8'!$B:$AZ,47,FALSE)),IF($X$1=9,(VLOOKUP(B480,'X9'!$B:$AZ,47,FALSE)),IF($X$1=10,(VLOOKUP(B480,'X10'!$B:$AZ,47,FALSE)),IF($X$1=11,(VLOOKUP(B480,'X11'!$B:$AZ,47,FALSE)),IF($X$1=12,(VLOOKUP(B480,'X12'!$B:$AZ,47,FALSE)),IF($X$1=13,(VLOOKUP(B480,'X13'!$B:$AZ,47,FALSE)),"B"))))))))))))))=TRUE," ",(IF($X$1=1,(VLOOKUP(B480,'X1'!$B:$AZ,47,FALSE)),IF($X$1=2,(VLOOKUP(B480,'X2'!$B:$AZ,47,FALSE)),IF($X$1=3,(VLOOKUP(B480,'X3'!$B:$AZ,47,FALSE)),IF($X$1=4,(VLOOKUP(B480,'X4'!$B:$AZ,47,FALSE)),IF($X$1=5,(VLOOKUP(B480,'X5'!$B:$AZ,47,FALSE)),IF($X$1=6,(VLOOKUP(B480,'X6'!$B:$AZ,47,FALSE)),IF($X$1=7,(VLOOKUP(B480,'X7'!$B:$AZ,47,FALSE)),IF($X$1=8,(VLOOKUP(B480,'X8'!$B:$AZ,47,FALSE)),IF($X$1=9,(VLOOKUP(B480,'X9'!$B:$AZ,47,FALSE)),IF($X$1=10,(VLOOKUP(B480,'X10'!$B:$AZ,47,FALSE)),IF($X$1=11,(VLOOKUP(B480,'X11'!$B:$AZ,47,FALSE)),IF($X$1=12,(VLOOKUP(B480,'X12'!$B:$AZ,47,FALSE)),IF($X$1=13,(VLOOKUP(B480,'X13'!$B:$AZ,47,FALSE)),"B")))))))))))))))</f>
        <v xml:space="preserve"> </v>
      </c>
      <c r="D480" s="181" t="str">
        <f ca="1">IF(ISERROR(IF($X$1=1,(VLOOKUP(B480,'X1'!$B:$AP,41,FALSE)),IF($X$1=2,(VLOOKUP(B480,'X2'!$B:$AP,41,FALSE)),IF($X$1=3,(VLOOKUP(B480,'X3'!$B:$AP,41,FALSE)),IF($X$1=4,(VLOOKUP(B480,'X4'!$B:$AP,41,FALSE)),IF($X$1=5,(VLOOKUP(B480,'X5'!$B:$AP,41,FALSE)),IF($X$1=6,(VLOOKUP(B480,'X6'!$B:$AP,41,FALSE)),IF($X$1=7,(VLOOKUP(B480,'X7'!$B:$AP,41,FALSE)),IF($X$1=8,(VLOOKUP(B480,'X8'!$B:$AP,41,FALSE)),IF($X$1=9,(VLOOKUP(B480,'X9'!$B:$AP,41,FALSE)),IF($X$1=10,(VLOOKUP(B480,'X10'!$B:$AP,41,FALSE)),IF($X$1=11,(VLOOKUP(B480,'X11'!$B:$AP,41,FALSE)),IF($X$1=12,(VLOOKUP(B480,'X12'!$B:$AP,41,FALSE)),IF($X$1=13,(VLOOKUP(B480,'X13'!$B:$AP,41,FALSE)),"B"))))))))))))))=TRUE," ",(IF($X$1=1,(VLOOKUP(B480,'X1'!$B:$AP,41,FALSE)),IF($X$1=2,(VLOOKUP(B480,'X2'!$B:$AP,41,FALSE)),IF($X$1=3,(VLOOKUP(B480,'X3'!$B:$AP,41,FALSE)),IF($X$1=4,(VLOOKUP(B480,'X4'!$B:$AP,41,FALSE)),IF($X$1=5,(VLOOKUP(B480,'X5'!$B:$AP,41,FALSE)),IF($X$1=6,(VLOOKUP(B480,'X6'!$B:$AP,41,FALSE)),IF($X$1=7,(VLOOKUP(B480,'X7'!$B:$AP,41,FALSE)),IF($X$1=8,(VLOOKUP(B480,'X8'!$B:$AP,41,FALSE)),IF($X$1=9,(VLOOKUP(B480,'X9'!$B:$AP,41,FALSE)),IF($X$1=10,(VLOOKUP(B480,'X10'!$B:$AP,41,FALSE)),IF($X$1=11,(VLOOKUP(B480,'X11'!$B:$AP,41,FALSE)),IF($X$1=12,(VLOOKUP(B480,'X12'!$B:$AP,41,FALSE)),IF($X$1=13,(VLOOKUP(B480,'X13'!$B:$AP,41,FALSE)),"B")))))))))))))))</f>
        <v xml:space="preserve"> </v>
      </c>
      <c r="E480" s="182" t="str">
        <f ca="1">IF(ISERROR(IF($X$1=1,(VLOOKUP(B480,'X1'!$B:$AP,7,FALSE)),IF($X$1=2,(VLOOKUP(B480,'X2'!$B:$AP,7,FALSE)),IF($X$1=3,(VLOOKUP(B480,'X3'!$B:$AP,7,FALSE)),IF($X$1=4,(VLOOKUP(B480,'X4'!$B:$AP,7,FALSE)),IF($X$1=5,(VLOOKUP(B480,'X5'!$B:$AP,7,FALSE)),IF($X$1=6,(VLOOKUP(B480,'X6'!$B:$AP,7,FALSE)),IF($X$1=7,(VLOOKUP(B480,'X7'!$B:$AP,7,FALSE)),IF($X$1=8,(VLOOKUP(B480,'X8'!$B:$AP,7,FALSE)),IF($X$1=9,(VLOOKUP(B480,'X9'!$B:$AP,7,FALSE)),IF($X$1=10,(VLOOKUP(B480,'X10'!$B:$AP,7,FALSE)),IF($X$1=11,(VLOOKUP(B480,'X11'!$B:$AP,7,FALSE)),IF($X$1=12,(VLOOKUP(B480,'X12'!$B:$AP,7,FALSE)),IF($X$1=13,(VLOOKUP(B480,'X13'!$B:$AP,7,FALSE)),"B"))))))))))))))=TRUE," ",(IF($X$1=1,(VLOOKUP(B480,'X1'!$B:$AP,7,FALSE)),IF($X$1=2,(VLOOKUP(B480,'X2'!$B:$AP,7,FALSE)),IF($X$1=3,(VLOOKUP(B480,'X3'!$B:$AP,7,FALSE)),IF($X$1=4,(VLOOKUP(B480,'X4'!$B:$AP,7,FALSE)),IF($X$1=5,(VLOOKUP(B480,'X5'!$B:$AP,7,FALSE)),IF($X$1=6,(VLOOKUP(B480,'X6'!$B:$AP,7,FALSE)),IF($X$1=7,(VLOOKUP(B480,'X7'!$B:$AP,7,FALSE)),IF($X$1=8,(VLOOKUP(B480,'X8'!$B:$AP,7,FALSE)),IF($X$1=9,(VLOOKUP(B480,'X9'!$B:$AP,7,FALSE)),IF($X$1=10,(VLOOKUP(B480,'X10'!$B:$AP,7,FALSE)),IF($X$1=11,(VLOOKUP(B480,'X11'!$B:$AP,7,FALSE)),IF($X$1=12,(VLOOKUP(B480,'X12'!$B:$AP,7,FALSE)),IF($X$1=13,(VLOOKUP(B480,'X13'!$B:$AP,7,FALSE)),"B")))))))))))))))</f>
        <v xml:space="preserve"> </v>
      </c>
      <c r="F480" s="182" t="str">
        <f ca="1">IF(ISERROR(IF((IF($X$1=1,(VLOOKUP(B480,'X1'!$B:$AO,6,FALSE)),(IF($X$1=2,(VLOOKUP(B480,'X2'!$B:$AO,6,FALSE)),(IF($X$1=3,(VLOOKUP(B480,'X3'!$B:$AO,6,FALSE)),(IF($X$1=4,(VLOOKUP(B480,'X4'!$B:$AO,6,FALSE)),(IF($X$1=5,(VLOOKUP(B480,'X5'!$B:$AO,6,FALSE)),(IF($X$1=6,(VLOOKUP(B480,'X6'!$B:$AO,6,FALSE)),(IF($X$1=7,(VLOOKUP(B480,'X7'!$B:$AO,6,FALSE)),(IF($X$1=8,(VLOOKUP(B480,'X8'!$B:$AO,6,FALSE)),(IF($X$1=9,(VLOOKUP(B480,'X9'!$B:$AO,6,FALSE)),(IF($X$1=10,(VLOOKUP(B480,'X10'!$B:$AO,6,FALSE)),(IF($X$1=11,(VLOOKUP(B480,'X11'!$B:$AO,6,FALSE)),(IF($X$1=12,(VLOOKUP(B480,'X12'!$B:$AO,6,FALSE)),(VLOOKUP(B480,'X13'!$B:$AO,6,FALSE))))))))))))))))))))))))))=$V$1," ",(IF($X$1=1,(VLOOKUP(B480,'X1'!$B:$AO,6,FALSE)),(IF($X$1=2,(VLOOKUP(B480,'X2'!$B:$AO,6,FALSE)),(IF($X$1=3,(VLOOKUP(B480,'X3'!$B:$AO,6,FALSE)),(IF($X$1=4,(VLOOKUP(B480,'X4'!$B:$AO,6,FALSE)),(IF($X$1=5,(VLOOKUP(B480,'X5'!$B:$AO,6,FALSE)),(IF($X$1=6,(VLOOKUP(B480,'X6'!$B:$AO,6,FALSE)),(IF($X$1=7,(VLOOKUP(B480,'X7'!$B:$AO,6,FALSE)),(IF($X$1=8,(VLOOKUP(B480,'X8'!$B:$AO,6,FALSE)),(IF($X$1=9,(VLOOKUP(B480,'X9'!$B:$AO,6,FALSE)),(IF($X$1=10,(VLOOKUP(B480,'X10'!$B:$AO,6,FALSE)),(IF($X$1=11,(VLOOKUP(B480,'X11'!$B:$AO,6,FALSE)),(IF($X$1=12,(VLOOKUP(B480,'X12'!$B:$AO,6,FALSE)),(VLOOKUP(B480,'X13'!$B:$AO,6,FALSE))))))))))))))))))))))))))))=TRUE," ",(IF((IF($X$1=1,(VLOOKUP(B480,'X1'!$B:$AO,6,FALSE)),(IF($X$1=2,(VLOOKUP(B480,'X2'!$B:$AO,6,FALSE)),(IF($X$1=3,(VLOOKUP(B480,'X3'!$B:$AO,6,FALSE)),(IF($X$1=4,(VLOOKUP(B480,'X4'!$B:$AO,6,FALSE)),(IF($X$1=5,(VLOOKUP(B480,'X5'!$B:$AO,6,FALSE)),(IF($X$1=6,(VLOOKUP(B480,'X6'!$B:$AO,6,FALSE)),(IF($X$1=7,(VLOOKUP(B480,'X7'!$B:$AO,6,FALSE)),(IF($X$1=8,(VLOOKUP(B480,'X8'!$B:$AO,6,FALSE)),(IF($X$1=9,(VLOOKUP(B480,'X9'!$B:$AO,6,FALSE)),(IF($X$1=10,(VLOOKUP(B480,'X10'!$B:$AO,6,FALSE)),(IF($X$1=11,(VLOOKUP(B480,'X11'!$B:$AO,6,FALSE)),(IF($X$1=12,(VLOOKUP(B480,'X12'!$B:$AO,6,FALSE)),(VLOOKUP(B480,'X13'!$B:$AO,6,FALSE))))))))))))))))))))))))))=$V$1," ",(IF($X$1=1,(VLOOKUP(B480,'X1'!$B:$AO,6,FALSE)),(IF($X$1=2,(VLOOKUP(B480,'X2'!$B:$AO,6,FALSE)),(IF($X$1=3,(VLOOKUP(B480,'X3'!$B:$AO,6,FALSE)),(IF($X$1=4,(VLOOKUP(B480,'X4'!$B:$AO,6,FALSE)),(IF($X$1=5,(VLOOKUP(B480,'X5'!$B:$AO,6,FALSE)),(IF($X$1=6,(VLOOKUP(B480,'X6'!$B:$AO,6,FALSE)),(IF($X$1=7,(VLOOKUP(B480,'X7'!$B:$AO,6,FALSE)),(IF($X$1=8,(VLOOKUP(B480,'X8'!$B:$AO,6,FALSE)),(IF($X$1=9,(VLOOKUP(B480,'X9'!$B:$AO,6,FALSE)),(IF($X$1=10,(VLOOKUP(B480,'X10'!$B:$AO,6,FALSE)),(IF($X$1=11,(VLOOKUP(B480,'X11'!$B:$AO,6,FALSE)),(IF($X$1=12,(VLOOKUP(B480,'X12'!$B:$AO,6,FALSE)),(VLOOKUP(B480,'X13'!$B:$AO,6,FALSE)))))))))))))))))))))))))))))</f>
        <v xml:space="preserve"> </v>
      </c>
      <c r="G480" s="182" t="str">
        <f ca="1">IF(ISERROR(IF($X$1=1,(VLOOKUP(B480,'X1'!$B:$AZ,44,FALSE)),IF($X$1=2,(VLOOKUP(B480,'X2'!$B:$AZ,44,FALSE)),IF($X$1=3,(VLOOKUP(B480,'X3'!$B:$AZ,44,FALSE)),IF($X$1=4,(VLOOKUP(B480,'X4'!$B:$AZ,44,FALSE)),IF($X$1=5,(VLOOKUP(B480,'X5'!$B:$AZ,44,FALSE)),IF($X$1=6,(VLOOKUP(B480,'X6'!$B:$AZ,44,FALSE)),IF($X$1=7,(VLOOKUP(B480,'X7'!$B:$AZ,44,FALSE)),IF($X$1=8,(VLOOKUP(B480,'X8'!$B:$AZ,44,FALSE)),IF($X$1=9,(VLOOKUP(B480,'X9'!$B:$AZ,44,FALSE)),IF($X$1=10,(VLOOKUP(B480,'X10'!$B:$AZ,44,FALSE)),IF($X$1=11,(VLOOKUP(B480,'X11'!$B:$AZ,44,FALSE)),IF($X$1=12,(VLOOKUP(B480,'X12'!$B:$AZ,44,FALSE)),IF($X$1=13,(VLOOKUP(B480,'X13'!$B:$AZ,44,FALSE)),"B"))))))))))))))=TRUE," ",(IF($X$1=1,(VLOOKUP(B480,'X1'!$B:$AZ,44,FALSE)),IF($X$1=2,(VLOOKUP(B480,'X2'!$B:$AZ,44,FALSE)),IF($X$1=3,(VLOOKUP(B480,'X3'!$B:$AZ,44,FALSE)),IF($X$1=4,(VLOOKUP(B480,'X4'!$B:$AZ,44,FALSE)),IF($X$1=5,(VLOOKUP(B480,'X5'!$B:$AZ,44,FALSE)),IF($X$1=6,(VLOOKUP(B480,'X6'!$B:$AZ,44,FALSE)),IF($X$1=7,(VLOOKUP(B480,'X7'!$B:$AZ,44,FALSE)),IF($X$1=8,(VLOOKUP(B480,'X8'!$B:$AZ,44,FALSE)),IF($X$1=9,(VLOOKUP(B480,'X9'!$B:$AZ,44,FALSE)),IF($X$1=10,(VLOOKUP(B480,'X10'!$B:$AZ,44,FALSE)),IF($X$1=11,(VLOOKUP(B480,'X11'!$B:$AZ,44,FALSE)),IF($X$1=12,(VLOOKUP(B480,'X12'!$B:$AZ,44,FALSE)),IF($X$1=13,(VLOOKUP(B480,'X13'!$B:$AZ,44,FALSE)),"B")))))))))))))))</f>
        <v xml:space="preserve"> </v>
      </c>
      <c r="H480" s="182" t="str">
        <f ca="1">IF(ISERROR(IF($X$1=1,(VLOOKUP(B480,'X1'!$B:$AZ,8,FALSE)),IF($X$1=2,(VLOOKUP(B480,'X2'!$B:$AZ,8,FALSE)),IF($X$1=3,(VLOOKUP(B480,'X3'!$B:$AZ,8,FALSE)),IF($X$1=4,(VLOOKUP(B480,'X4'!$B:$AZ,8,FALSE)),IF($X$1=5,(VLOOKUP(B480,'X5'!$B:$AZ,8,FALSE)),IF($X$1=6,(VLOOKUP(B480,'X6'!$B:$AZ,8,FALSE)),IF($X$1=7,(VLOOKUP(B480,'X7'!$B:$AZ,8,FALSE)),IF($X$1=8,(VLOOKUP(B480,'X8'!$B:$AZ,8,FALSE)),IF($X$1=9,(VLOOKUP(B480,'X9'!$B:$AZ,8,FALSE)),IF($X$1=10,(VLOOKUP(B480,'X10'!$B:$AZ,8,FALSE)),IF($X$1=11,(VLOOKUP(B480,'X11'!$B:$AZ,8,FALSE)),IF($X$1=12,(VLOOKUP(B480,'X12'!$B:$AZ,8,FALSE)),IF($X$1=13,(VLOOKUP(B480,'X13'!$B:$AZ,8,FALSE)),"B"))))))))))))))=TRUE," ",(IF($X$1=1,(VLOOKUP(B480,'X1'!$B:$AZ,8,FALSE)),IF($X$1=2,(VLOOKUP(B480,'X2'!$B:$AZ,8,FALSE)),IF($X$1=3,(VLOOKUP(B480,'X3'!$B:$AZ,8,FALSE)),IF($X$1=4,(VLOOKUP(B480,'X4'!$B:$AZ,8,FALSE)),IF($X$1=5,(VLOOKUP(B480,'X5'!$B:$AZ,8,FALSE)),IF($X$1=6,(VLOOKUP(B480,'X6'!$B:$AZ,8,FALSE)),IF($X$1=7,(VLOOKUP(B480,'X7'!$B:$AZ,8,FALSE)),IF($X$1=8,(VLOOKUP(B480,'X8'!$B:$AZ,8,FALSE)),IF($X$1=9,(VLOOKUP(B480,'X9'!$B:$AZ,8,FALSE)),IF($X$1=10,(VLOOKUP(B480,'X10'!$B:$AZ,8,FALSE)),IF($X$1=11,(VLOOKUP(B480,'X11'!$B:$AZ,8,FALSE)),IF($X$1=12,(VLOOKUP(B480,'X12'!$B:$AZ,8,FALSE)),IF($X$1=13,(VLOOKUP(B480,'X13'!$B:$AZ,8,FALSE)),"B")))))))))))))))</f>
        <v xml:space="preserve"> </v>
      </c>
      <c r="I480" s="183" t="str">
        <f ca="1">IF(ISERROR(IF($X$1=1,(VLOOKUP(B480,'X1'!$B:$AZ,2,FALSE)),IF($X$1=2,(VLOOKUP(B480,'X2'!$B:$AZ,2,FALSE)),IF($X$1=3,(VLOOKUP(B480,'X3'!$B:$AZ,2,FALSE)),IF($X$1=4,(VLOOKUP(B480,'X4'!$B:$AZ,2,FALSE)),IF($X$1=5,(VLOOKUP(B480,'X5'!$B:$AZ,2,FALSE)),IF($X$1=6,(VLOOKUP(B480,'X6'!$B:$AZ,2,FALSE)),IF($X$1=7,(VLOOKUP(B480,'X7'!$B:$AZ,2,FALSE)),IF($X$1=8,(VLOOKUP(B480,'X8'!$B:$AZ,2,FALSE)),IF($X$1=9,(VLOOKUP(B480,'X9'!$B:$AZ,2,FALSE)),IF($X$1=10,(VLOOKUP(B480,'X10'!$B:$AZ,2,FALSE)),IF($X$1=11,(VLOOKUP(B480,'X11'!$B:$AZ,2,FALSE)),IF($X$1=12,(VLOOKUP(B480,'X12'!$B:$AZ,2,FALSE)),IF($X$1=13,(VLOOKUP(B480,'X13'!$B:$AZ,2,FALSE)),"B"))))))))))))))=TRUE," ",(IF($X$1=1,(VLOOKUP(B480,'X1'!$B:$AZ,2,FALSE)),IF($X$1=2,(VLOOKUP(B480,'X2'!$B:$AZ,2,FALSE)),IF($X$1=3,(VLOOKUP(B480,'X3'!$B:$AZ,2,FALSE)),IF($X$1=4,(VLOOKUP(B480,'X4'!$B:$AZ,2,FALSE)),IF($X$1=5,(VLOOKUP(B480,'X5'!$B:$AZ,2,FALSE)),IF($X$1=6,(VLOOKUP(B480,'X6'!$B:$AZ,2,FALSE)),IF($X$1=7,(VLOOKUP(B480,'X7'!$B:$AZ,2,FALSE)),IF($X$1=8,(VLOOKUP(B480,'X8'!$B:$AZ,2,FALSE)),IF($X$1=9,(VLOOKUP(B480,'X9'!$B:$AZ,2,FALSE)),IF($X$1=10,(VLOOKUP(B480,'X10'!$B:$AZ,2,FALSE)),IF($X$1=11,(VLOOKUP(B480,'X11'!$B:$AZ,2,FALSE)),IF($X$1=12,(VLOOKUP(B480,'X12'!$B:$AZ,2,FALSE)),IF($X$1=13,(VLOOKUP(B480,'X13'!$B:$AZ,2,FALSE)),"B")))))))))))))))</f>
        <v xml:space="preserve"> </v>
      </c>
      <c r="J480" s="183" t="str">
        <f ca="1">IF(ISERROR(IF($X$1=1,(VLOOKUP(B480,'X1'!$B:$AZ,3,FALSE)),IF($X$1=2,(VLOOKUP(B480,'X2'!$B:$AZ,3,FALSE)),IF($X$1=3,(VLOOKUP(B480,'X3'!$B:$AZ,3,FALSE)),IF($X$1=4,(VLOOKUP(B480,'X4'!$B:$AZ,3,FALSE)),IF($X$1=5,(VLOOKUP(B480,'X5'!$B:$AZ,3,FALSE)),IF($X$1=6,(VLOOKUP(B480,'X6'!$B:$AZ,3,FALSE)),IF($X$1=7,(VLOOKUP(B480,'X7'!$B:$AZ,3,FALSE)),IF($X$1=8,(VLOOKUP(B480,'X8'!$B:$AZ,3,FALSE)),IF($X$1=9,(VLOOKUP(B480,'X9'!$B:$AZ,3,FALSE)),IF($X$1=10,(VLOOKUP(B480,'X10'!$B:$AZ,3,FALSE)),IF($X$1=11,(VLOOKUP(B480,'X11'!$B:$AZ,3,FALSE)),IF($X$1=12,(VLOOKUP(B480,'X12'!$B:$AZ,3,FALSE)),IF($X$1=13,(VLOOKUP(B480,'X13'!$B:$AZ,3,FALSE)),"B"))))))))))))))=TRUE," ",(IF($X$1=1,(VLOOKUP(B480,'X1'!$B:$AZ,3,FALSE)),IF($X$1=2,(VLOOKUP(B480,'X2'!$B:$AZ,3,FALSE)),IF($X$1=3,(VLOOKUP(B480,'X3'!$B:$AZ,3,FALSE)),IF($X$1=4,(VLOOKUP(B480,'X4'!$B:$AZ,3,FALSE)),IF($X$1=5,(VLOOKUP(B480,'X5'!$B:$AZ,3,FALSE)),IF($X$1=6,(VLOOKUP(B480,'X6'!$B:$AZ,3,FALSE)),IF($X$1=7,(VLOOKUP(B480,'X7'!$B:$AZ,3,FALSE)),IF($X$1=8,(VLOOKUP(B480,'X8'!$B:$AZ,3,FALSE)),IF($X$1=9,(VLOOKUP(B480,'X9'!$B:$AZ,3,FALSE)),IF($X$1=10,(VLOOKUP(B480,'X10'!$B:$AZ,3,FALSE)),IF($X$1=11,(VLOOKUP(B480,'X11'!$B:$AZ,3,FALSE)),IF($X$1=12,(VLOOKUP(B480,'X12'!$B:$AZ,3,FALSE)),IF($X$1=13,(VLOOKUP(B480,'X13'!$B:$AZ,3,FALSE)),"B")))))))))))))))</f>
        <v xml:space="preserve"> </v>
      </c>
      <c r="K480" s="183" t="str">
        <f ca="1">IF(ISERROR(IF($X$1=1,(VLOOKUP(B480,'X1'!$B:$AZ,5,FALSE)),IF($X$1=2,(VLOOKUP(B480,'X2'!$B:$AZ,5,FALSE)),IF($X$1=3,(VLOOKUP(B480,'X3'!$B:$AZ,5,FALSE)),IF($X$1=4,(VLOOKUP(B480,'X4'!$B:$AZ,5,FALSE)),IF($X$1=5,(VLOOKUP(B480,'X5'!$B:$AZ,5,FALSE)),IF($X$1=6,(VLOOKUP(B480,'X6'!$B:$AZ,5,FALSE)),IF($X$1=7,(VLOOKUP(B480,'X7'!$B:$AZ,5,FALSE)),IF($X$1=8,(VLOOKUP(B480,'X8'!$B:$AZ,5,FALSE)),IF($X$1=9,(VLOOKUP(B480,'X9'!$B:$AZ,5,FALSE)),IF($X$1=10,(VLOOKUP(B480,'X10'!$B:$AZ,5,FALSE)),IF($X$1=11,(VLOOKUP(B480,'X11'!$B:$AZ,5,FALSE)),IF($X$1=12,(VLOOKUP(B480,'X12'!$B:$AZ,5,FALSE)),IF($X$1=13,(VLOOKUP(B480,'X13'!$B:$AZ,5,FALSE)),"B"))))))))))))))=TRUE," ",(IF($X$1=1,(VLOOKUP(B480,'X1'!$B:$AZ,5,FALSE)),IF($X$1=2,(VLOOKUP(B480,'X2'!$B:$AZ,5,FALSE)),IF($X$1=3,(VLOOKUP(B480,'X3'!$B:$AZ,5,FALSE)),IF($X$1=4,(VLOOKUP(B480,'X4'!$B:$AZ,5,FALSE)),IF($X$1=5,(VLOOKUP(B480,'X5'!$B:$AZ,5,FALSE)),IF($X$1=6,(VLOOKUP(B480,'X6'!$B:$AZ,5,FALSE)),IF($X$1=7,(VLOOKUP(B480,'X7'!$B:$AZ,5,FALSE)),IF($X$1=8,(VLOOKUP(B480,'X8'!$B:$AZ,5,FALSE)),IF($X$1=9,(VLOOKUP(B480,'X9'!$B:$AZ,5,FALSE)),IF($X$1=10,(VLOOKUP(B480,'X10'!$B:$AZ,5,FALSE)),IF($X$1=11,(VLOOKUP(B480,'X11'!$B:$AZ,5,FALSE)),IF($X$1=12,(VLOOKUP(B480,'X12'!$B:$AZ,5,FALSE)),IF($X$1=13,(VLOOKUP(B480,'X13'!$B:$AZ,5,FALSE)),"B")))))))))))))))</f>
        <v xml:space="preserve"> </v>
      </c>
      <c r="L480" s="184" t="str">
        <f ca="1">IF(ISERROR(IF($X$1=1,(VLOOKUP(B480,'X1'!$B:$AZ,9,FALSE)),IF($X$1=2,(VLOOKUP(B480,'X2'!$B:$AZ,9,FALSE)),IF($X$1=3,(VLOOKUP(B480,'X3'!$B:$AZ,9,FALSE)),IF($X$1=4,(VLOOKUP(B480,'X4'!$B:$AZ,9,FALSE)),IF($X$1=5,(VLOOKUP(B480,'X5'!$B:$AZ,9,FALSE)),IF($X$1=6,(VLOOKUP(B480,'X6'!$B:$AZ,9,FALSE)),IF($X$1=7,(VLOOKUP(B480,'X7'!$B:$AZ,9,FALSE)),IF($X$1=8,(VLOOKUP(B480,'X8'!$B:$AZ,9,FALSE)),IF($X$1=9,(VLOOKUP(B480,'X9'!$B:$AZ,9,FALSE)),IF($X$1=10,(VLOOKUP(B480,'X10'!$B:$AZ,9,FALSE)),IF($X$1=11,(VLOOKUP(B480,'X11'!$B:$AZ,9,FALSE)),IF($X$1=12,(VLOOKUP(B480,'X12'!$B:$AZ,9,FALSE)),IF($X$1=13,(VLOOKUP(B480,'X13'!$B:$AZ,9,FALSE)),"B"))))))))))))))=TRUE," ",(IF($X$1=1,(VLOOKUP(B480,'X1'!$B:$AZ,9,FALSE)),IF($X$1=2,(VLOOKUP(B480,'X2'!$B:$AZ,9,FALSE)),IF($X$1=3,(VLOOKUP(B480,'X3'!$B:$AZ,9,FALSE)),IF($X$1=4,(VLOOKUP(B480,'X4'!$B:$AZ,9,FALSE)),IF($X$1=5,(VLOOKUP(B480,'X5'!$B:$AZ,9,FALSE)),IF($X$1=6,(VLOOKUP(B480,'X6'!$B:$AZ,9,FALSE)),IF($X$1=7,(VLOOKUP(B480,'X7'!$B:$AZ,9,FALSE)),IF($X$1=8,(VLOOKUP(B480,'X8'!$B:$AZ,9,FALSE)),IF($X$1=9,(VLOOKUP(B480,'X9'!$B:$AZ,9,FALSE)),IF($X$1=10,(VLOOKUP(B480,'X10'!$B:$AZ,9,FALSE)),IF($X$1=11,(VLOOKUP(B480,'X11'!$B:$AZ,9,FALSE)),IF($X$1=12,(VLOOKUP(B480,'X12'!$B:$AZ,9,FALSE)),IF($X$1=13,(VLOOKUP(B480,'X13'!$B:$AZ,9,FALSE)),"B")))))))))))))))</f>
        <v xml:space="preserve"> </v>
      </c>
      <c r="M480" s="184" t="str">
        <f ca="1">IF(ISERROR(IF($X$1=1,(VLOOKUP(B480,'X1'!$B:$AZ,10,FALSE)),IF($X$1=2,(VLOOKUP(B480,'X2'!$B:$AZ,10,FALSE)),IF($X$1=3,(VLOOKUP(B480,'X3'!$B:$AZ,10,FALSE)),IF($X$1=4,(VLOOKUP(B480,'X4'!$B:$AZ,10,FALSE)),IF($X$1=5,(VLOOKUP(B480,'X5'!$B:$AZ,10,FALSE)),IF($X$1=6,(VLOOKUP(B480,'X6'!$B:$AZ,10,FALSE)),IF($X$1=7,(VLOOKUP(B480,'X7'!$B:$AZ,10,FALSE)),IF($X$1=8,(VLOOKUP(B480,'X8'!$B:$AZ,10,FALSE)),IF($X$1=9,(VLOOKUP(B480,'X9'!$B:$AZ,10,FALSE)),IF($X$1=10,(VLOOKUP(B480,'X10'!$B:$AZ,10,FALSE)),IF($X$1=11,(VLOOKUP(B480,'X11'!$B:$AZ,10,FALSE)),IF($X$1=12,(VLOOKUP(B480,'X12'!$B:$AZ,10,FALSE)),IF($X$1=13,(VLOOKUP(B480,'X13'!$B:$AZ,10,FALSE)),"B"))))))))))))))=TRUE," ",(IF($X$1=1,(VLOOKUP(B480,'X1'!$B:$AZ,10,FALSE)),IF($X$1=2,(VLOOKUP(B480,'X2'!$B:$AZ,10,FALSE)),IF($X$1=3,(VLOOKUP(B480,'X3'!$B:$AZ,10,FALSE)),IF($X$1=4,(VLOOKUP(B480,'X4'!$B:$AZ,10,FALSE)),IF($X$1=5,(VLOOKUP(B480,'X5'!$B:$AZ,10,FALSE)),IF($X$1=6,(VLOOKUP(B480,'X6'!$B:$AZ,10,FALSE)),IF($X$1=7,(VLOOKUP(B480,'X7'!$B:$AZ,10,FALSE)),IF($X$1=8,(VLOOKUP(B480,'X8'!$B:$AZ,10,FALSE)),IF($X$1=9,(VLOOKUP(B480,'X9'!$B:$AZ,10,FALSE)),IF($X$1=10,(VLOOKUP(B480,'X10'!$B:$AZ,10,FALSE)),IF($X$1=11,(VLOOKUP(B480,'X11'!$B:$AZ,10,FALSE)),IF($X$1=12,(VLOOKUP(B480,'X12'!$B:$AZ,10,FALSE)),IF($X$1=13,(VLOOKUP(B480,'X13'!$B:$AZ,10,FALSE)),"B")))))))))))))))</f>
        <v xml:space="preserve"> </v>
      </c>
      <c r="N480" s="185" t="str">
        <f ca="1">IF(ISERROR(IF($X$1=1,(VLOOKUP(B480,'X1'!$B:$AZ,45,FALSE)),IF($X$1=2,(VLOOKUP(B480,'X2'!$B:$AZ,45,FALSE)),IF($X$1=3,(VLOOKUP(B480,'X3'!$B:$AZ,45,FALSE)),IF($X$1=4,(VLOOKUP(B480,'X4'!$B:$AZ,45,FALSE)),IF($X$1=5,(VLOOKUP(B480,'X5'!$B:$AZ,45,FALSE)),IF($X$1=6,(VLOOKUP(B480,'X6'!$B:$AZ,45,FALSE)),IF($X$1=7,(VLOOKUP(B480,'X7'!$B:$AZ,45,FALSE)),IF($X$1=8,(VLOOKUP(B480,'X8'!$B:$AZ,45,FALSE)),IF($X$1=9,(VLOOKUP(B480,'X9'!$B:$AZ,45,FALSE)),IF($X$1=10,(VLOOKUP(B480,'X10'!$B:$AZ,45,FALSE)),IF($X$1=11,(VLOOKUP(B480,'X11'!$B:$AZ,45,FALSE)),IF($X$1=12,(VLOOKUP(B480,'X12'!$B:$AZ,45,FALSE)),IF($X$1=13,(VLOOKUP(B480,'X13'!$B:$AZ,45,FALSE)),"B"))))))))))))))=TRUE," ",(IF($X$1=1,(VLOOKUP(B480,'X1'!$B:$AZ,45,FALSE)),IF($X$1=2,(VLOOKUP(B480,'X2'!$B:$AZ,45,FALSE)),IF($X$1=3,(VLOOKUP(B480,'X3'!$B:$AZ,45,FALSE)),IF($X$1=4,(VLOOKUP(B480,'X4'!$B:$AZ,45,FALSE)),IF($X$1=5,(VLOOKUP(B480,'X5'!$B:$AZ,45,FALSE)),IF($X$1=6,(VLOOKUP(B480,'X6'!$B:$AZ,45,FALSE)),IF($X$1=7,(VLOOKUP(B480,'X7'!$B:$AZ,45,FALSE)),IF($X$1=8,(VLOOKUP(B480,'X8'!$B:$AZ,45,FALSE)),IF($X$1=9,(VLOOKUP(B480,'X9'!$B:$AZ,45,FALSE)),IF($X$1=10,(VLOOKUP(B480,'X10'!$B:$AZ,45,FALSE)),IF($X$1=11,(VLOOKUP(B480,'X11'!$B:$AZ,45,FALSE)),IF($X$1=12,(VLOOKUP(B480,'X12'!$B:$AZ,45,FALSE)),IF($X$1=13,(VLOOKUP(B480,'X13'!$B:$AZ,45,FALSE)),"B")))))))))))))))</f>
        <v xml:space="preserve"> </v>
      </c>
      <c r="O480" s="184" t="str">
        <f ca="1">IF(ISERROR(IF($X$1=1,(VLOOKUP(B480,'X1'!$B:$AZ,11,FALSE)),IF($X$1=2,(VLOOKUP(B480,'X2'!$B:$AZ,11,FALSE)),IF($X$1=3,(VLOOKUP(B480,'X3'!$B:$AZ,11,FALSE)),IF($X$1=4,(VLOOKUP(B480,'X4'!$B:$AZ,11,FALSE)),IF($X$1=5,(VLOOKUP(B480,'X5'!$B:$AZ,11,FALSE)),IF($X$1=6,(VLOOKUP(B480,'X6'!$B:$AZ,11,FALSE)),IF($X$1=7,(VLOOKUP(B480,'X7'!$B:$AZ,11,FALSE)),IF($X$1=8,(VLOOKUP(B480,'X8'!$B:$AZ,11,FALSE)),IF($X$1=9,(VLOOKUP(B480,'X9'!$B:$AZ,11,FALSE)),IF($X$1=10,(VLOOKUP(B480,'X10'!$B:$AZ,11,FALSE)),IF($X$1=11,(VLOOKUP(B480,'X11'!$B:$AZ,11,FALSE)),IF($X$1=12,(VLOOKUP(B480,'X12'!$B:$AZ,11,FALSE)),IF($X$1=13,(VLOOKUP(B480,'X13'!$B:$AZ,11,FALSE)),"B"))))))))))))))=TRUE," ",(IF($X$1=1,(VLOOKUP(B480,'X1'!$B:$AZ,11,FALSE)),IF($X$1=2,(VLOOKUP(B480,'X2'!$B:$AZ,11,FALSE)),IF($X$1=3,(VLOOKUP(B480,'X3'!$B:$AZ,11,FALSE)),IF($X$1=4,(VLOOKUP(B480,'X4'!$B:$AZ,11,FALSE)),IF($X$1=5,(VLOOKUP(B480,'X5'!$B:$AZ,11,FALSE)),IF($X$1=6,(VLOOKUP(B480,'X6'!$B:$AZ,11,FALSE)),IF($X$1=7,(VLOOKUP(B480,'X7'!$B:$AZ,11,FALSE)),IF($X$1=8,(VLOOKUP(B480,'X8'!$B:$AZ,11,FALSE)),IF($X$1=9,(VLOOKUP(B480,'X9'!$B:$AZ,11,FALSE)),IF($X$1=10,(VLOOKUP(B480,'X10'!$B:$AZ,11,FALSE)),IF($X$1=11,(VLOOKUP(B480,'X11'!$B:$AZ,11,FALSE)),IF($X$1=12,(VLOOKUP(B480,'X12'!$B:$AZ,11,FALSE)),IF($X$1=13,(VLOOKUP(B480,'X13'!$B:$AZ,11,FALSE)),"B")))))))))))))))</f>
        <v xml:space="preserve"> </v>
      </c>
      <c r="P480" s="184" t="str">
        <f ca="1">IF(ISERROR(IF($X$1=1,(VLOOKUP(B480,'X1'!$B:$AZ,12,FALSE)),IF($X$1=2,(VLOOKUP(B480,'X2'!$B:$AZ,12,FALSE)),IF($X$1=3,(VLOOKUP(B480,'X3'!$B:$AZ,12,FALSE)),IF($X$1=4,(VLOOKUP(B480,'X4'!$B:$AZ,12,FALSE)),IF($X$1=5,(VLOOKUP(B480,'X5'!$B:$AZ,12,FALSE)),IF($X$1=6,(VLOOKUP(B480,'X6'!$B:$AZ,12,FALSE)),IF($X$1=7,(VLOOKUP(B480,'X7'!$B:$AZ,12,FALSE)),IF($X$1=8,(VLOOKUP(B480,'X8'!$B:$AZ,12,FALSE)),IF($X$1=9,(VLOOKUP(B480,'X9'!$B:$AZ,12,FALSE)),IF($X$1=10,(VLOOKUP(B480,'X10'!$B:$AZ,12,FALSE)),IF($X$1=11,(VLOOKUP(B480,'X11'!$B:$AZ,12,FALSE)),IF($X$1=12,(VLOOKUP(B480,'X12'!$B:$AZ,12,FALSE)),IF($X$1=13,(VLOOKUP(B480,'X13'!$B:$AZ,12,FALSE)),"B"))))))))))))))=TRUE," ",(IF($X$1=1,(VLOOKUP(B480,'X1'!$B:$AZ,12,FALSE)),IF($X$1=2,(VLOOKUP(B480,'X2'!$B:$AZ,12,FALSE)),IF($X$1=3,(VLOOKUP(B480,'X3'!$B:$AZ,12,FALSE)),IF($X$1=4,(VLOOKUP(B480,'X4'!$B:$AZ,12,FALSE)),IF($X$1=5,(VLOOKUP(B480,'X5'!$B:$AZ,12,FALSE)),IF($X$1=6,(VLOOKUP(B480,'X6'!$B:$AZ,12,FALSE)),IF($X$1=7,(VLOOKUP(B480,'X7'!$B:$AZ,12,FALSE)),IF($X$1=8,(VLOOKUP(B480,'X8'!$B:$AZ,12,FALSE)),IF($X$1=9,(VLOOKUP(B480,'X9'!$B:$AZ,12,FALSE)),IF($X$1=10,(VLOOKUP(B480,'X10'!$B:$AZ,12,FALSE)),IF($X$1=11,(VLOOKUP(B480,'X11'!$B:$AZ,12,FALSE)),IF($X$1=12,(VLOOKUP(B480,'X12'!$B:$AZ,12,FALSE)),IF($X$1=13,(VLOOKUP(B480,'X13'!$B:$AZ,12,FALSE)),"B")))))))))))))))</f>
        <v xml:space="preserve"> </v>
      </c>
      <c r="Q480" s="185" t="str">
        <f ca="1">IF(ISERROR(IF($X$1=1,(VLOOKUP(B480,'X1'!$B:$AZ,46,FALSE)),IF($X$1=2,(VLOOKUP(B480,'X2'!$B:$AZ,46,FALSE)),IF($X$1=3,(VLOOKUP(B480,'X3'!$B:$AZ,46,FALSE)),IF($X$1=4,(VLOOKUP(B480,'X4'!$B:$AZ,46,FALSE)),IF($X$1=5,(VLOOKUP(B480,'X5'!$B:$AZ,46,FALSE)),IF($X$1=6,(VLOOKUP(B480,'X6'!$B:$AZ,46,FALSE)),IF($X$1=7,(VLOOKUP(B480,'X7'!$B:$AZ,46,FALSE)),IF($X$1=8,(VLOOKUP(B480,'X8'!$B:$AZ,46,FALSE)),IF($X$1=9,(VLOOKUP(B480,'X9'!$B:$AZ,46,FALSE)),IF($X$1=10,(VLOOKUP(B480,'X10'!$B:$AZ,46,FALSE)),IF($X$1=11,(VLOOKUP(B480,'X11'!$B:$AZ,46,FALSE)),IF($X$1=12,(VLOOKUP(B480,'X12'!$B:$AZ,46,FALSE)),IF($X$1=13,(VLOOKUP(B480,'X13'!$B:$AZ,46,FALSE)),"B"))))))))))))))=TRUE," ",(IF($X$1=1,(VLOOKUP(B480,'X1'!$B:$AZ,46,FALSE)),IF($X$1=2,(VLOOKUP(B480,'X2'!$B:$AZ,46,FALSE)),IF($X$1=3,(VLOOKUP(B480,'X3'!$B:$AZ,46,FALSE)),IF($X$1=4,(VLOOKUP(B480,'X4'!$B:$AZ,46,FALSE)),IF($X$1=5,(VLOOKUP(B480,'X5'!$B:$AZ,46,FALSE)),IF($X$1=6,(VLOOKUP(B480,'X6'!$B:$AZ,46,FALSE)),IF($X$1=7,(VLOOKUP(B480,'X7'!$B:$AZ,46,FALSE)),IF($X$1=8,(VLOOKUP(B480,'X8'!$B:$AZ,46,FALSE)),IF($X$1=9,(VLOOKUP(B480,'X9'!$B:$AZ,46,FALSE)),IF($X$1=10,(VLOOKUP(B480,'X10'!$B:$AZ,46,FALSE)),IF($X$1=11,(VLOOKUP(B480,'X11'!$B:$AZ,46,FALSE)),IF($X$1=12,(VLOOKUP(B480,'X12'!$B:$AZ,46,FALSE)),IF($X$1=13,(VLOOKUP(B480,'X13'!$B:$AZ,46,FALSE)),"B")))))))))))))))</f>
        <v xml:space="preserve"> </v>
      </c>
      <c r="R480" s="185" t="str">
        <f ca="1">IF(ISERROR(IF($X$1=1,(VLOOKUP(B480,'X1'!$B:$AZ,15,FALSE)),IF($X$1=2,(VLOOKUP(B480,'X2'!$B:$AZ,15,FALSE)),IF($X$1=3,(VLOOKUP(B480,'X3'!$B:$AZ,15,FALSE)),IF($X$1=4,(VLOOKUP(B480,'X4'!$B:$AZ,15,FALSE)),IF($X$1=5,(VLOOKUP(B480,'X5'!$B:$AZ,15,FALSE)),IF($X$1=6,(VLOOKUP(B480,'X6'!$B:$AZ,15,FALSE)),IF($X$1=7,(VLOOKUP(B480,'X7'!$B:$AZ,15,FALSE)),IF($X$1=8,(VLOOKUP(B480,'X8'!$B:$AZ,15,FALSE)),IF($X$1=9,(VLOOKUP(B480,'X9'!$B:$AZ,15,FALSE)),IF($X$1=10,(VLOOKUP(B480,'X10'!$B:$AZ,15,FALSE)),IF($X$1=11,(VLOOKUP(B480,'X11'!$B:$AZ,15,FALSE)),IF($X$1=12,(VLOOKUP(B480,'X12'!$B:$AZ,15,FALSE)),IF($X$1=13,(VLOOKUP(B480,'X13'!$B:$AZ,15,FALSE)),"B"))))))))))))))=TRUE," ",(IF($X$1=1,(VLOOKUP(B480,'X1'!$B:$AZ,15,FALSE)),IF($X$1=2,(VLOOKUP(B480,'X2'!$B:$AZ,15,FALSE)),IF($X$1=3,(VLOOKUP(B480,'X3'!$B:$AZ,15,FALSE)),IF($X$1=4,(VLOOKUP(B480,'X4'!$B:$AZ,15,FALSE)),IF($X$1=5,(VLOOKUP(B480,'X5'!$B:$AZ,15,FALSE)),IF($X$1=6,(VLOOKUP(B480,'X6'!$B:$AZ,15,FALSE)),IF($X$1=7,(VLOOKUP(B480,'X7'!$B:$AZ,15,FALSE)),IF($X$1=8,(VLOOKUP(B480,'X8'!$B:$AZ,15,FALSE)),IF($X$1=9,(VLOOKUP(B480,'X9'!$B:$AZ,15,FALSE)),IF($X$1=10,(VLOOKUP(B480,'X10'!$B:$AZ,15,FALSE)),IF($X$1=11,(VLOOKUP(B480,'X11'!$B:$AZ,15,FALSE)),IF($X$1=12,(VLOOKUP(B480,'X12'!$B:$AZ,15,FALSE)),IF($X$1=13,(VLOOKUP(B480,'X13'!$B:$AZ,15,FALSE)),"B")))))))))))))))</f>
        <v xml:space="preserve"> </v>
      </c>
      <c r="S480" s="185" t="str">
        <f ca="1">IF(ISERROR(IF((IF($X$1=1,(VLOOKUP(B480,'X1'!$B:$AZ,14,FALSE)),(IF($X$1=2,(VLOOKUP(B480,'X2'!$B:$AZ,14,FALSE)),(IF($X$1=3,(VLOOKUP(B480,'X3'!$B:$AZ,14,FALSE)),(IF($X$1=4,(VLOOKUP(B480,'X4'!$B:$AZ,14,FALSE)),(IF($X$1=5,(VLOOKUP(B480,'X5'!$B:$AZ,14,FALSE)),(IF($X$1=6,(VLOOKUP(B480,'X6'!$B:$AZ,14,FALSE)),(IF($X$1=7,(VLOOKUP(B480,'X7'!$B:$AZ,14,FALSE)),(IF($X$1=8,(VLOOKUP(B480,'X8'!$B:$AZ,14,FALSE)),(IF($X$1=9,(VLOOKUP(B480,'X9'!$B:$AZ,14,FALSE)),(IF($X$1=10,(VLOOKUP(B480,'X10'!$B:$AZ,14,FALSE)),(IF($X$1=11,(VLOOKUP(B480,'X11'!$B:$AZ,14,FALSE)),(IF($X$1=12,(VLOOKUP(B480,'X12'!$B:$AZ,14,FALSE)),(VLOOKUP(B480,'X13'!$B:$AZ,14,FALSE))))))))))))))))))))))))))=$V$1," ",(IF($X$1=1,(VLOOKUP(B480,'X1'!$B:$AZ,14,FALSE)),(IF($X$1=2,(VLOOKUP(B480,'X2'!$B:$AZ,14,FALSE)),(IF($X$1=3,(VLOOKUP(B480,'X3'!$B:$AZ,14,FALSE)),(IF($X$1=4,(VLOOKUP(B480,'X4'!$B:$AZ,14,FALSE)),(IF($X$1=5,(VLOOKUP(B480,'X5'!$B:$AZ,14,FALSE)),(IF($X$1=6,(VLOOKUP(B480,'X6'!$B:$AZ,14,FALSE)),(IF($X$1=7,(VLOOKUP(B480,'X7'!$B:$AZ,14,FALSE)),(IF($X$1=8,(VLOOKUP(B480,'X8'!$B:$AZ,14,FALSE)),(IF($X$1=9,(VLOOKUP(B480,'X9'!$B:$AZ,14,FALSE)),(IF($X$1=10,(VLOOKUP(B480,'X10'!$B:$AZ,14,FALSE)),(IF($X$1=11,(VLOOKUP(B480,'X11'!$B:$AZ,14,FALSE)),(IF($X$1=12,(VLOOKUP(B480,'X12'!$B:$AZ,14,FALSE)),(VLOOKUP(B480,'X13'!$B:$AZ,14,FALSE))))))))))))))))))))))))))))=TRUE," ",(IF((IF($X$1=1,(VLOOKUP(B480,'X1'!$B:$AZ,14,FALSE)),(IF($X$1=2,(VLOOKUP(B480,'X2'!$B:$AZ,14,FALSE)),(IF($X$1=3,(VLOOKUP(B480,'X3'!$B:$AZ,14,FALSE)),(IF($X$1=4,(VLOOKUP(B480,'X4'!$B:$AZ,14,FALSE)),(IF($X$1=5,(VLOOKUP(B480,'X5'!$B:$AZ,14,FALSE)),(IF($X$1=6,(VLOOKUP(B480,'X6'!$B:$AZ,14,FALSE)),(IF($X$1=7,(VLOOKUP(B480,'X7'!$B:$AZ,14,FALSE)),(IF($X$1=8,(VLOOKUP(B480,'X8'!$B:$AZ,14,FALSE)),(IF($X$1=9,(VLOOKUP(B480,'X9'!$B:$AZ,14,FALSE)),(IF($X$1=10,(VLOOKUP(B480,'X10'!$B:$AZ,14,FALSE)),(IF($X$1=11,(VLOOKUP(B480,'X11'!$B:$AZ,14,FALSE)),(IF($X$1=12,(VLOOKUP(B480,'X12'!$B:$AZ,14,FALSE)),(VLOOKUP(B480,'X13'!$B:$AZ,14,FALSE))))))))))))))))))))))))))=$V$1," ",(IF($X$1=1,(VLOOKUP(B480,'X1'!$B:$AZ,14,FALSE)),(IF($X$1=2,(VLOOKUP(B480,'X2'!$B:$AZ,14,FALSE)),(IF($X$1=3,(VLOOKUP(B480,'X3'!$B:$AZ,14,FALSE)),(IF($X$1=4,(VLOOKUP(B480,'X4'!$B:$AZ,14,FALSE)),(IF($X$1=5,(VLOOKUP(B480,'X5'!$B:$AZ,14,FALSE)),(IF($X$1=6,(VLOOKUP(B480,'X6'!$B:$AZ,14,FALSE)),(IF($X$1=7,(VLOOKUP(B480,'X7'!$B:$AZ,14,FALSE)),(IF($X$1=8,(VLOOKUP(B480,'X8'!$B:$AZ,14,FALSE)),(IF($X$1=9,(VLOOKUP(B480,'X9'!$B:$AZ,14,FALSE)),(IF($X$1=10,(VLOOKUP(B480,'X10'!$B:$AZ,14,FALSE)),(IF($X$1=11,(VLOOKUP(B480,'X11'!$B:$AZ,14,FALSE)),(IF($X$1=12,(VLOOKUP(B480,'X12'!$B:$AZ,14,FALSE)),(VLOOKUP(B480,'X13'!$B:$AZ,14,FALSE)))))))))))))))))))))))))))))</f>
        <v xml:space="preserve"> </v>
      </c>
    </row>
    <row r="481" spans="1:19" ht="14.1" customHeight="1" x14ac:dyDescent="0.2">
      <c r="A481" s="156" t="s">
        <v>1058</v>
      </c>
      <c r="B481" s="122" t="str">
        <f>IF(ISERROR(IF($U$16=1,(VLOOKUP(A481,$AC$89:$AH$125,2,FALSE)),IF((IF($X$1=1,'X1'!B440,(IF($X$1=2,'X2'!B440,(IF($X$1=3,'X3'!B440,(IF($X$1=4,'X4'!B440,(IF($X$1=5,'X5'!B440,(IF($X$1=6,'X6'!B440,(IF($X$1=7,'X7'!B440,(IF($X$1=8,'X8'!B440,(IF($X$1=9,'X9'!B440,(IF($X$1=10,'X10'!B440,(IF($X$1=11,'X11'!B440,(IF($X$1=12,'X12'!B440,'X13'!B440))))))))))))))))))))))))="","",(IF($X$1=1,'X1'!B440,(IF($X$1=2,'X2'!B440,(IF($X$1=3,'X3'!B440,(IF($X$1=4,'X4'!B440,(IF($X$1=5,'X5'!B440,(IF($X$1=6,'X6'!B440,(IF($X$1=7,'X7'!B440,(IF($X$1=8,'X8'!B440,(IF($X$1=9,'X9'!B440,(IF($X$1=10,'X10'!B440,(IF($X$1=11,'X11'!B440,(IF($X$1=12,'X12'!B440,'X13'!B440)))))))))))))))))))))))))))=TRUE," ",(IF($U$16=1,(VLOOKUP(A481,$AC$89:$AH$125,2,FALSE)),IF((IF($X$1=1,'X1'!B440,(IF($X$1=2,'X2'!B440,(IF($X$1=3,'X3'!B440,(IF($X$1=4,'X4'!B440,(IF($X$1=5,'X5'!B440,(IF($X$1=6,'X6'!B440,(IF($X$1=7,'X7'!B440,(IF($X$1=8,'X8'!B440,(IF($X$1=9,'X9'!B440,(IF($X$1=10,'X10'!B440,(IF($X$1=11,'X11'!B440,(IF($X$1=12,'X12'!B440,'X13'!B440))))))))))))))))))))))))="","",(IF($X$1=1,'X1'!B440,(IF($X$1=2,'X2'!B440,(IF($X$1=3,'X3'!B440,(IF($X$1=4,'X4'!B440,(IF($X$1=5,'X5'!B440,(IF($X$1=6,'X6'!B440,(IF($X$1=7,'X7'!B440,(IF($X$1=8,'X8'!B440,(IF($X$1=9,'X9'!B440,(IF($X$1=10,'X10'!B440,(IF($X$1=11,'X11'!B440,(IF($X$1=12,'X12'!B440,'X13'!B440))))))))))))))))))))))))))))</f>
        <v/>
      </c>
      <c r="C481" s="181" t="str">
        <f ca="1">IF(ISERROR(IF($X$1=1,(VLOOKUP(B481,'X1'!$B:$AZ,47,FALSE)),IF($X$1=2,(VLOOKUP(B481,'X2'!$B:$AZ,47,FALSE)),IF($X$1=3,(VLOOKUP(B481,'X3'!$B:$AZ,47,FALSE)),IF($X$1=4,(VLOOKUP(B481,'X4'!$B:$AZ,47,FALSE)),IF($X$1=5,(VLOOKUP(B481,'X5'!$B:$AZ,47,FALSE)),IF($X$1=6,(VLOOKUP(B481,'X6'!$B:$AZ,47,FALSE)),IF($X$1=7,(VLOOKUP(B481,'X7'!$B:$AZ,47,FALSE)),IF($X$1=8,(VLOOKUP(B481,'X8'!$B:$AZ,47,FALSE)),IF($X$1=9,(VLOOKUP(B481,'X9'!$B:$AZ,47,FALSE)),IF($X$1=10,(VLOOKUP(B481,'X10'!$B:$AZ,47,FALSE)),IF($X$1=11,(VLOOKUP(B481,'X11'!$B:$AZ,47,FALSE)),IF($X$1=12,(VLOOKUP(B481,'X12'!$B:$AZ,47,FALSE)),IF($X$1=13,(VLOOKUP(B481,'X13'!$B:$AZ,47,FALSE)),"B"))))))))))))))=TRUE," ",(IF($X$1=1,(VLOOKUP(B481,'X1'!$B:$AZ,47,FALSE)),IF($X$1=2,(VLOOKUP(B481,'X2'!$B:$AZ,47,FALSE)),IF($X$1=3,(VLOOKUP(B481,'X3'!$B:$AZ,47,FALSE)),IF($X$1=4,(VLOOKUP(B481,'X4'!$B:$AZ,47,FALSE)),IF($X$1=5,(VLOOKUP(B481,'X5'!$B:$AZ,47,FALSE)),IF($X$1=6,(VLOOKUP(B481,'X6'!$B:$AZ,47,FALSE)),IF($X$1=7,(VLOOKUP(B481,'X7'!$B:$AZ,47,FALSE)),IF($X$1=8,(VLOOKUP(B481,'X8'!$B:$AZ,47,FALSE)),IF($X$1=9,(VLOOKUP(B481,'X9'!$B:$AZ,47,FALSE)),IF($X$1=10,(VLOOKUP(B481,'X10'!$B:$AZ,47,FALSE)),IF($X$1=11,(VLOOKUP(B481,'X11'!$B:$AZ,47,FALSE)),IF($X$1=12,(VLOOKUP(B481,'X12'!$B:$AZ,47,FALSE)),IF($X$1=13,(VLOOKUP(B481,'X13'!$B:$AZ,47,FALSE)),"B")))))))))))))))</f>
        <v xml:space="preserve"> </v>
      </c>
      <c r="D481" s="181" t="str">
        <f ca="1">IF(ISERROR(IF($X$1=1,(VLOOKUP(B481,'X1'!$B:$AP,41,FALSE)),IF($X$1=2,(VLOOKUP(B481,'X2'!$B:$AP,41,FALSE)),IF($X$1=3,(VLOOKUP(B481,'X3'!$B:$AP,41,FALSE)),IF($X$1=4,(VLOOKUP(B481,'X4'!$B:$AP,41,FALSE)),IF($X$1=5,(VLOOKUP(B481,'X5'!$B:$AP,41,FALSE)),IF($X$1=6,(VLOOKUP(B481,'X6'!$B:$AP,41,FALSE)),IF($X$1=7,(VLOOKUP(B481,'X7'!$B:$AP,41,FALSE)),IF($X$1=8,(VLOOKUP(B481,'X8'!$B:$AP,41,FALSE)),IF($X$1=9,(VLOOKUP(B481,'X9'!$B:$AP,41,FALSE)),IF($X$1=10,(VLOOKUP(B481,'X10'!$B:$AP,41,FALSE)),IF($X$1=11,(VLOOKUP(B481,'X11'!$B:$AP,41,FALSE)),IF($X$1=12,(VLOOKUP(B481,'X12'!$B:$AP,41,FALSE)),IF($X$1=13,(VLOOKUP(B481,'X13'!$B:$AP,41,FALSE)),"B"))))))))))))))=TRUE," ",(IF($X$1=1,(VLOOKUP(B481,'X1'!$B:$AP,41,FALSE)),IF($X$1=2,(VLOOKUP(B481,'X2'!$B:$AP,41,FALSE)),IF($X$1=3,(VLOOKUP(B481,'X3'!$B:$AP,41,FALSE)),IF($X$1=4,(VLOOKUP(B481,'X4'!$B:$AP,41,FALSE)),IF($X$1=5,(VLOOKUP(B481,'X5'!$B:$AP,41,FALSE)),IF($X$1=6,(VLOOKUP(B481,'X6'!$B:$AP,41,FALSE)),IF($X$1=7,(VLOOKUP(B481,'X7'!$B:$AP,41,FALSE)),IF($X$1=8,(VLOOKUP(B481,'X8'!$B:$AP,41,FALSE)),IF($X$1=9,(VLOOKUP(B481,'X9'!$B:$AP,41,FALSE)),IF($X$1=10,(VLOOKUP(B481,'X10'!$B:$AP,41,FALSE)),IF($X$1=11,(VLOOKUP(B481,'X11'!$B:$AP,41,FALSE)),IF($X$1=12,(VLOOKUP(B481,'X12'!$B:$AP,41,FALSE)),IF($X$1=13,(VLOOKUP(B481,'X13'!$B:$AP,41,FALSE)),"B")))))))))))))))</f>
        <v xml:space="preserve"> </v>
      </c>
      <c r="E481" s="182" t="str">
        <f ca="1">IF(ISERROR(IF($X$1=1,(VLOOKUP(B481,'X1'!$B:$AP,7,FALSE)),IF($X$1=2,(VLOOKUP(B481,'X2'!$B:$AP,7,FALSE)),IF($X$1=3,(VLOOKUP(B481,'X3'!$B:$AP,7,FALSE)),IF($X$1=4,(VLOOKUP(B481,'X4'!$B:$AP,7,FALSE)),IF($X$1=5,(VLOOKUP(B481,'X5'!$B:$AP,7,FALSE)),IF($X$1=6,(VLOOKUP(B481,'X6'!$B:$AP,7,FALSE)),IF($X$1=7,(VLOOKUP(B481,'X7'!$B:$AP,7,FALSE)),IF($X$1=8,(VLOOKUP(B481,'X8'!$B:$AP,7,FALSE)),IF($X$1=9,(VLOOKUP(B481,'X9'!$B:$AP,7,FALSE)),IF($X$1=10,(VLOOKUP(B481,'X10'!$B:$AP,7,FALSE)),IF($X$1=11,(VLOOKUP(B481,'X11'!$B:$AP,7,FALSE)),IF($X$1=12,(VLOOKUP(B481,'X12'!$B:$AP,7,FALSE)),IF($X$1=13,(VLOOKUP(B481,'X13'!$B:$AP,7,FALSE)),"B"))))))))))))))=TRUE," ",(IF($X$1=1,(VLOOKUP(B481,'X1'!$B:$AP,7,FALSE)),IF($X$1=2,(VLOOKUP(B481,'X2'!$B:$AP,7,FALSE)),IF($X$1=3,(VLOOKUP(B481,'X3'!$B:$AP,7,FALSE)),IF($X$1=4,(VLOOKUP(B481,'X4'!$B:$AP,7,FALSE)),IF($X$1=5,(VLOOKUP(B481,'X5'!$B:$AP,7,FALSE)),IF($X$1=6,(VLOOKUP(B481,'X6'!$B:$AP,7,FALSE)),IF($X$1=7,(VLOOKUP(B481,'X7'!$B:$AP,7,FALSE)),IF($X$1=8,(VLOOKUP(B481,'X8'!$B:$AP,7,FALSE)),IF($X$1=9,(VLOOKUP(B481,'X9'!$B:$AP,7,FALSE)),IF($X$1=10,(VLOOKUP(B481,'X10'!$B:$AP,7,FALSE)),IF($X$1=11,(VLOOKUP(B481,'X11'!$B:$AP,7,FALSE)),IF($X$1=12,(VLOOKUP(B481,'X12'!$B:$AP,7,FALSE)),IF($X$1=13,(VLOOKUP(B481,'X13'!$B:$AP,7,FALSE)),"B")))))))))))))))</f>
        <v xml:space="preserve"> </v>
      </c>
      <c r="F481" s="182" t="str">
        <f ca="1">IF(ISERROR(IF((IF($X$1=1,(VLOOKUP(B481,'X1'!$B:$AO,6,FALSE)),(IF($X$1=2,(VLOOKUP(B481,'X2'!$B:$AO,6,FALSE)),(IF($X$1=3,(VLOOKUP(B481,'X3'!$B:$AO,6,FALSE)),(IF($X$1=4,(VLOOKUP(B481,'X4'!$B:$AO,6,FALSE)),(IF($X$1=5,(VLOOKUP(B481,'X5'!$B:$AO,6,FALSE)),(IF($X$1=6,(VLOOKUP(B481,'X6'!$B:$AO,6,FALSE)),(IF($X$1=7,(VLOOKUP(B481,'X7'!$B:$AO,6,FALSE)),(IF($X$1=8,(VLOOKUP(B481,'X8'!$B:$AO,6,FALSE)),(IF($X$1=9,(VLOOKUP(B481,'X9'!$B:$AO,6,FALSE)),(IF($X$1=10,(VLOOKUP(B481,'X10'!$B:$AO,6,FALSE)),(IF($X$1=11,(VLOOKUP(B481,'X11'!$B:$AO,6,FALSE)),(IF($X$1=12,(VLOOKUP(B481,'X12'!$B:$AO,6,FALSE)),(VLOOKUP(B481,'X13'!$B:$AO,6,FALSE))))))))))))))))))))))))))=$V$1," ",(IF($X$1=1,(VLOOKUP(B481,'X1'!$B:$AO,6,FALSE)),(IF($X$1=2,(VLOOKUP(B481,'X2'!$B:$AO,6,FALSE)),(IF($X$1=3,(VLOOKUP(B481,'X3'!$B:$AO,6,FALSE)),(IF($X$1=4,(VLOOKUP(B481,'X4'!$B:$AO,6,FALSE)),(IF($X$1=5,(VLOOKUP(B481,'X5'!$B:$AO,6,FALSE)),(IF($X$1=6,(VLOOKUP(B481,'X6'!$B:$AO,6,FALSE)),(IF($X$1=7,(VLOOKUP(B481,'X7'!$B:$AO,6,FALSE)),(IF($X$1=8,(VLOOKUP(B481,'X8'!$B:$AO,6,FALSE)),(IF($X$1=9,(VLOOKUP(B481,'X9'!$B:$AO,6,FALSE)),(IF($X$1=10,(VLOOKUP(B481,'X10'!$B:$AO,6,FALSE)),(IF($X$1=11,(VLOOKUP(B481,'X11'!$B:$AO,6,FALSE)),(IF($X$1=12,(VLOOKUP(B481,'X12'!$B:$AO,6,FALSE)),(VLOOKUP(B481,'X13'!$B:$AO,6,FALSE))))))))))))))))))))))))))))=TRUE," ",(IF((IF($X$1=1,(VLOOKUP(B481,'X1'!$B:$AO,6,FALSE)),(IF($X$1=2,(VLOOKUP(B481,'X2'!$B:$AO,6,FALSE)),(IF($X$1=3,(VLOOKUP(B481,'X3'!$B:$AO,6,FALSE)),(IF($X$1=4,(VLOOKUP(B481,'X4'!$B:$AO,6,FALSE)),(IF($X$1=5,(VLOOKUP(B481,'X5'!$B:$AO,6,FALSE)),(IF($X$1=6,(VLOOKUP(B481,'X6'!$B:$AO,6,FALSE)),(IF($X$1=7,(VLOOKUP(B481,'X7'!$B:$AO,6,FALSE)),(IF($X$1=8,(VLOOKUP(B481,'X8'!$B:$AO,6,FALSE)),(IF($X$1=9,(VLOOKUP(B481,'X9'!$B:$AO,6,FALSE)),(IF($X$1=10,(VLOOKUP(B481,'X10'!$B:$AO,6,FALSE)),(IF($X$1=11,(VLOOKUP(B481,'X11'!$B:$AO,6,FALSE)),(IF($X$1=12,(VLOOKUP(B481,'X12'!$B:$AO,6,FALSE)),(VLOOKUP(B481,'X13'!$B:$AO,6,FALSE))))))))))))))))))))))))))=$V$1," ",(IF($X$1=1,(VLOOKUP(B481,'X1'!$B:$AO,6,FALSE)),(IF($X$1=2,(VLOOKUP(B481,'X2'!$B:$AO,6,FALSE)),(IF($X$1=3,(VLOOKUP(B481,'X3'!$B:$AO,6,FALSE)),(IF($X$1=4,(VLOOKUP(B481,'X4'!$B:$AO,6,FALSE)),(IF($X$1=5,(VLOOKUP(B481,'X5'!$B:$AO,6,FALSE)),(IF($X$1=6,(VLOOKUP(B481,'X6'!$B:$AO,6,FALSE)),(IF($X$1=7,(VLOOKUP(B481,'X7'!$B:$AO,6,FALSE)),(IF($X$1=8,(VLOOKUP(B481,'X8'!$B:$AO,6,FALSE)),(IF($X$1=9,(VLOOKUP(B481,'X9'!$B:$AO,6,FALSE)),(IF($X$1=10,(VLOOKUP(B481,'X10'!$B:$AO,6,FALSE)),(IF($X$1=11,(VLOOKUP(B481,'X11'!$B:$AO,6,FALSE)),(IF($X$1=12,(VLOOKUP(B481,'X12'!$B:$AO,6,FALSE)),(VLOOKUP(B481,'X13'!$B:$AO,6,FALSE)))))))))))))))))))))))))))))</f>
        <v xml:space="preserve"> </v>
      </c>
      <c r="G481" s="182" t="str">
        <f ca="1">IF(ISERROR(IF($X$1=1,(VLOOKUP(B481,'X1'!$B:$AZ,44,FALSE)),IF($X$1=2,(VLOOKUP(B481,'X2'!$B:$AZ,44,FALSE)),IF($X$1=3,(VLOOKUP(B481,'X3'!$B:$AZ,44,FALSE)),IF($X$1=4,(VLOOKUP(B481,'X4'!$B:$AZ,44,FALSE)),IF($X$1=5,(VLOOKUP(B481,'X5'!$B:$AZ,44,FALSE)),IF($X$1=6,(VLOOKUP(B481,'X6'!$B:$AZ,44,FALSE)),IF($X$1=7,(VLOOKUP(B481,'X7'!$B:$AZ,44,FALSE)),IF($X$1=8,(VLOOKUP(B481,'X8'!$B:$AZ,44,FALSE)),IF($X$1=9,(VLOOKUP(B481,'X9'!$B:$AZ,44,FALSE)),IF($X$1=10,(VLOOKUP(B481,'X10'!$B:$AZ,44,FALSE)),IF($X$1=11,(VLOOKUP(B481,'X11'!$B:$AZ,44,FALSE)),IF($X$1=12,(VLOOKUP(B481,'X12'!$B:$AZ,44,FALSE)),IF($X$1=13,(VLOOKUP(B481,'X13'!$B:$AZ,44,FALSE)),"B"))))))))))))))=TRUE," ",(IF($X$1=1,(VLOOKUP(B481,'X1'!$B:$AZ,44,FALSE)),IF($X$1=2,(VLOOKUP(B481,'X2'!$B:$AZ,44,FALSE)),IF($X$1=3,(VLOOKUP(B481,'X3'!$B:$AZ,44,FALSE)),IF($X$1=4,(VLOOKUP(B481,'X4'!$B:$AZ,44,FALSE)),IF($X$1=5,(VLOOKUP(B481,'X5'!$B:$AZ,44,FALSE)),IF($X$1=6,(VLOOKUP(B481,'X6'!$B:$AZ,44,FALSE)),IF($X$1=7,(VLOOKUP(B481,'X7'!$B:$AZ,44,FALSE)),IF($X$1=8,(VLOOKUP(B481,'X8'!$B:$AZ,44,FALSE)),IF($X$1=9,(VLOOKUP(B481,'X9'!$B:$AZ,44,FALSE)),IF($X$1=10,(VLOOKUP(B481,'X10'!$B:$AZ,44,FALSE)),IF($X$1=11,(VLOOKUP(B481,'X11'!$B:$AZ,44,FALSE)),IF($X$1=12,(VLOOKUP(B481,'X12'!$B:$AZ,44,FALSE)),IF($X$1=13,(VLOOKUP(B481,'X13'!$B:$AZ,44,FALSE)),"B")))))))))))))))</f>
        <v xml:space="preserve"> </v>
      </c>
      <c r="H481" s="182" t="str">
        <f ca="1">IF(ISERROR(IF($X$1=1,(VLOOKUP(B481,'X1'!$B:$AZ,8,FALSE)),IF($X$1=2,(VLOOKUP(B481,'X2'!$B:$AZ,8,FALSE)),IF($X$1=3,(VLOOKUP(B481,'X3'!$B:$AZ,8,FALSE)),IF($X$1=4,(VLOOKUP(B481,'X4'!$B:$AZ,8,FALSE)),IF($X$1=5,(VLOOKUP(B481,'X5'!$B:$AZ,8,FALSE)),IF($X$1=6,(VLOOKUP(B481,'X6'!$B:$AZ,8,FALSE)),IF($X$1=7,(VLOOKUP(B481,'X7'!$B:$AZ,8,FALSE)),IF($X$1=8,(VLOOKUP(B481,'X8'!$B:$AZ,8,FALSE)),IF($X$1=9,(VLOOKUP(B481,'X9'!$B:$AZ,8,FALSE)),IF($X$1=10,(VLOOKUP(B481,'X10'!$B:$AZ,8,FALSE)),IF($X$1=11,(VLOOKUP(B481,'X11'!$B:$AZ,8,FALSE)),IF($X$1=12,(VLOOKUP(B481,'X12'!$B:$AZ,8,FALSE)),IF($X$1=13,(VLOOKUP(B481,'X13'!$B:$AZ,8,FALSE)),"B"))))))))))))))=TRUE," ",(IF($X$1=1,(VLOOKUP(B481,'X1'!$B:$AZ,8,FALSE)),IF($X$1=2,(VLOOKUP(B481,'X2'!$B:$AZ,8,FALSE)),IF($X$1=3,(VLOOKUP(B481,'X3'!$B:$AZ,8,FALSE)),IF($X$1=4,(VLOOKUP(B481,'X4'!$B:$AZ,8,FALSE)),IF($X$1=5,(VLOOKUP(B481,'X5'!$B:$AZ,8,FALSE)),IF($X$1=6,(VLOOKUP(B481,'X6'!$B:$AZ,8,FALSE)),IF($X$1=7,(VLOOKUP(B481,'X7'!$B:$AZ,8,FALSE)),IF($X$1=8,(VLOOKUP(B481,'X8'!$B:$AZ,8,FALSE)),IF($X$1=9,(VLOOKUP(B481,'X9'!$B:$AZ,8,FALSE)),IF($X$1=10,(VLOOKUP(B481,'X10'!$B:$AZ,8,FALSE)),IF($X$1=11,(VLOOKUP(B481,'X11'!$B:$AZ,8,FALSE)),IF($X$1=12,(VLOOKUP(B481,'X12'!$B:$AZ,8,FALSE)),IF($X$1=13,(VLOOKUP(B481,'X13'!$B:$AZ,8,FALSE)),"B")))))))))))))))</f>
        <v xml:space="preserve"> </v>
      </c>
      <c r="I481" s="183" t="str">
        <f ca="1">IF(ISERROR(IF($X$1=1,(VLOOKUP(B481,'X1'!$B:$AZ,2,FALSE)),IF($X$1=2,(VLOOKUP(B481,'X2'!$B:$AZ,2,FALSE)),IF($X$1=3,(VLOOKUP(B481,'X3'!$B:$AZ,2,FALSE)),IF($X$1=4,(VLOOKUP(B481,'X4'!$B:$AZ,2,FALSE)),IF($X$1=5,(VLOOKUP(B481,'X5'!$B:$AZ,2,FALSE)),IF($X$1=6,(VLOOKUP(B481,'X6'!$B:$AZ,2,FALSE)),IF($X$1=7,(VLOOKUP(B481,'X7'!$B:$AZ,2,FALSE)),IF($X$1=8,(VLOOKUP(B481,'X8'!$B:$AZ,2,FALSE)),IF($X$1=9,(VLOOKUP(B481,'X9'!$B:$AZ,2,FALSE)),IF($X$1=10,(VLOOKUP(B481,'X10'!$B:$AZ,2,FALSE)),IF($X$1=11,(VLOOKUP(B481,'X11'!$B:$AZ,2,FALSE)),IF($X$1=12,(VLOOKUP(B481,'X12'!$B:$AZ,2,FALSE)),IF($X$1=13,(VLOOKUP(B481,'X13'!$B:$AZ,2,FALSE)),"B"))))))))))))))=TRUE," ",(IF($X$1=1,(VLOOKUP(B481,'X1'!$B:$AZ,2,FALSE)),IF($X$1=2,(VLOOKUP(B481,'X2'!$B:$AZ,2,FALSE)),IF($X$1=3,(VLOOKUP(B481,'X3'!$B:$AZ,2,FALSE)),IF($X$1=4,(VLOOKUP(B481,'X4'!$B:$AZ,2,FALSE)),IF($X$1=5,(VLOOKUP(B481,'X5'!$B:$AZ,2,FALSE)),IF($X$1=6,(VLOOKUP(B481,'X6'!$B:$AZ,2,FALSE)),IF($X$1=7,(VLOOKUP(B481,'X7'!$B:$AZ,2,FALSE)),IF($X$1=8,(VLOOKUP(B481,'X8'!$B:$AZ,2,FALSE)),IF($X$1=9,(VLOOKUP(B481,'X9'!$B:$AZ,2,FALSE)),IF($X$1=10,(VLOOKUP(B481,'X10'!$B:$AZ,2,FALSE)),IF($X$1=11,(VLOOKUP(B481,'X11'!$B:$AZ,2,FALSE)),IF($X$1=12,(VLOOKUP(B481,'X12'!$B:$AZ,2,FALSE)),IF($X$1=13,(VLOOKUP(B481,'X13'!$B:$AZ,2,FALSE)),"B")))))))))))))))</f>
        <v xml:space="preserve"> </v>
      </c>
      <c r="J481" s="183" t="str">
        <f ca="1">IF(ISERROR(IF($X$1=1,(VLOOKUP(B481,'X1'!$B:$AZ,3,FALSE)),IF($X$1=2,(VLOOKUP(B481,'X2'!$B:$AZ,3,FALSE)),IF($X$1=3,(VLOOKUP(B481,'X3'!$B:$AZ,3,FALSE)),IF($X$1=4,(VLOOKUP(B481,'X4'!$B:$AZ,3,FALSE)),IF($X$1=5,(VLOOKUP(B481,'X5'!$B:$AZ,3,FALSE)),IF($X$1=6,(VLOOKUP(B481,'X6'!$B:$AZ,3,FALSE)),IF($X$1=7,(VLOOKUP(B481,'X7'!$B:$AZ,3,FALSE)),IF($X$1=8,(VLOOKUP(B481,'X8'!$B:$AZ,3,FALSE)),IF($X$1=9,(VLOOKUP(B481,'X9'!$B:$AZ,3,FALSE)),IF($X$1=10,(VLOOKUP(B481,'X10'!$B:$AZ,3,FALSE)),IF($X$1=11,(VLOOKUP(B481,'X11'!$B:$AZ,3,FALSE)),IF($X$1=12,(VLOOKUP(B481,'X12'!$B:$AZ,3,FALSE)),IF($X$1=13,(VLOOKUP(B481,'X13'!$B:$AZ,3,FALSE)),"B"))))))))))))))=TRUE," ",(IF($X$1=1,(VLOOKUP(B481,'X1'!$B:$AZ,3,FALSE)),IF($X$1=2,(VLOOKUP(B481,'X2'!$B:$AZ,3,FALSE)),IF($X$1=3,(VLOOKUP(B481,'X3'!$B:$AZ,3,FALSE)),IF($X$1=4,(VLOOKUP(B481,'X4'!$B:$AZ,3,FALSE)),IF($X$1=5,(VLOOKUP(B481,'X5'!$B:$AZ,3,FALSE)),IF($X$1=6,(VLOOKUP(B481,'X6'!$B:$AZ,3,FALSE)),IF($X$1=7,(VLOOKUP(B481,'X7'!$B:$AZ,3,FALSE)),IF($X$1=8,(VLOOKUP(B481,'X8'!$B:$AZ,3,FALSE)),IF($X$1=9,(VLOOKUP(B481,'X9'!$B:$AZ,3,FALSE)),IF($X$1=10,(VLOOKUP(B481,'X10'!$B:$AZ,3,FALSE)),IF($X$1=11,(VLOOKUP(B481,'X11'!$B:$AZ,3,FALSE)),IF($X$1=12,(VLOOKUP(B481,'X12'!$B:$AZ,3,FALSE)),IF($X$1=13,(VLOOKUP(B481,'X13'!$B:$AZ,3,FALSE)),"B")))))))))))))))</f>
        <v xml:space="preserve"> </v>
      </c>
      <c r="K481" s="183" t="str">
        <f ca="1">IF(ISERROR(IF($X$1=1,(VLOOKUP(B481,'X1'!$B:$AZ,5,FALSE)),IF($X$1=2,(VLOOKUP(B481,'X2'!$B:$AZ,5,FALSE)),IF($X$1=3,(VLOOKUP(B481,'X3'!$B:$AZ,5,FALSE)),IF($X$1=4,(VLOOKUP(B481,'X4'!$B:$AZ,5,FALSE)),IF($X$1=5,(VLOOKUP(B481,'X5'!$B:$AZ,5,FALSE)),IF($X$1=6,(VLOOKUP(B481,'X6'!$B:$AZ,5,FALSE)),IF($X$1=7,(VLOOKUP(B481,'X7'!$B:$AZ,5,FALSE)),IF($X$1=8,(VLOOKUP(B481,'X8'!$B:$AZ,5,FALSE)),IF($X$1=9,(VLOOKUP(B481,'X9'!$B:$AZ,5,FALSE)),IF($X$1=10,(VLOOKUP(B481,'X10'!$B:$AZ,5,FALSE)),IF($X$1=11,(VLOOKUP(B481,'X11'!$B:$AZ,5,FALSE)),IF($X$1=12,(VLOOKUP(B481,'X12'!$B:$AZ,5,FALSE)),IF($X$1=13,(VLOOKUP(B481,'X13'!$B:$AZ,5,FALSE)),"B"))))))))))))))=TRUE," ",(IF($X$1=1,(VLOOKUP(B481,'X1'!$B:$AZ,5,FALSE)),IF($X$1=2,(VLOOKUP(B481,'X2'!$B:$AZ,5,FALSE)),IF($X$1=3,(VLOOKUP(B481,'X3'!$B:$AZ,5,FALSE)),IF($X$1=4,(VLOOKUP(B481,'X4'!$B:$AZ,5,FALSE)),IF($X$1=5,(VLOOKUP(B481,'X5'!$B:$AZ,5,FALSE)),IF($X$1=6,(VLOOKUP(B481,'X6'!$B:$AZ,5,FALSE)),IF($X$1=7,(VLOOKUP(B481,'X7'!$B:$AZ,5,FALSE)),IF($X$1=8,(VLOOKUP(B481,'X8'!$B:$AZ,5,FALSE)),IF($X$1=9,(VLOOKUP(B481,'X9'!$B:$AZ,5,FALSE)),IF($X$1=10,(VLOOKUP(B481,'X10'!$B:$AZ,5,FALSE)),IF($X$1=11,(VLOOKUP(B481,'X11'!$B:$AZ,5,FALSE)),IF($X$1=12,(VLOOKUP(B481,'X12'!$B:$AZ,5,FALSE)),IF($X$1=13,(VLOOKUP(B481,'X13'!$B:$AZ,5,FALSE)),"B")))))))))))))))</f>
        <v xml:space="preserve"> </v>
      </c>
      <c r="L481" s="184" t="str">
        <f ca="1">IF(ISERROR(IF($X$1=1,(VLOOKUP(B481,'X1'!$B:$AZ,9,FALSE)),IF($X$1=2,(VLOOKUP(B481,'X2'!$B:$AZ,9,FALSE)),IF($X$1=3,(VLOOKUP(B481,'X3'!$B:$AZ,9,FALSE)),IF($X$1=4,(VLOOKUP(B481,'X4'!$B:$AZ,9,FALSE)),IF($X$1=5,(VLOOKUP(B481,'X5'!$B:$AZ,9,FALSE)),IF($X$1=6,(VLOOKUP(B481,'X6'!$B:$AZ,9,FALSE)),IF($X$1=7,(VLOOKUP(B481,'X7'!$B:$AZ,9,FALSE)),IF($X$1=8,(VLOOKUP(B481,'X8'!$B:$AZ,9,FALSE)),IF($X$1=9,(VLOOKUP(B481,'X9'!$B:$AZ,9,FALSE)),IF($X$1=10,(VLOOKUP(B481,'X10'!$B:$AZ,9,FALSE)),IF($X$1=11,(VLOOKUP(B481,'X11'!$B:$AZ,9,FALSE)),IF($X$1=12,(VLOOKUP(B481,'X12'!$B:$AZ,9,FALSE)),IF($X$1=13,(VLOOKUP(B481,'X13'!$B:$AZ,9,FALSE)),"B"))))))))))))))=TRUE," ",(IF($X$1=1,(VLOOKUP(B481,'X1'!$B:$AZ,9,FALSE)),IF($X$1=2,(VLOOKUP(B481,'X2'!$B:$AZ,9,FALSE)),IF($X$1=3,(VLOOKUP(B481,'X3'!$B:$AZ,9,FALSE)),IF($X$1=4,(VLOOKUP(B481,'X4'!$B:$AZ,9,FALSE)),IF($X$1=5,(VLOOKUP(B481,'X5'!$B:$AZ,9,FALSE)),IF($X$1=6,(VLOOKUP(B481,'X6'!$B:$AZ,9,FALSE)),IF($X$1=7,(VLOOKUP(B481,'X7'!$B:$AZ,9,FALSE)),IF($X$1=8,(VLOOKUP(B481,'X8'!$B:$AZ,9,FALSE)),IF($X$1=9,(VLOOKUP(B481,'X9'!$B:$AZ,9,FALSE)),IF($X$1=10,(VLOOKUP(B481,'X10'!$B:$AZ,9,FALSE)),IF($X$1=11,(VLOOKUP(B481,'X11'!$B:$AZ,9,FALSE)),IF($X$1=12,(VLOOKUP(B481,'X12'!$B:$AZ,9,FALSE)),IF($X$1=13,(VLOOKUP(B481,'X13'!$B:$AZ,9,FALSE)),"B")))))))))))))))</f>
        <v xml:space="preserve"> </v>
      </c>
      <c r="M481" s="184" t="str">
        <f ca="1">IF(ISERROR(IF($X$1=1,(VLOOKUP(B481,'X1'!$B:$AZ,10,FALSE)),IF($X$1=2,(VLOOKUP(B481,'X2'!$B:$AZ,10,FALSE)),IF($X$1=3,(VLOOKUP(B481,'X3'!$B:$AZ,10,FALSE)),IF($X$1=4,(VLOOKUP(B481,'X4'!$B:$AZ,10,FALSE)),IF($X$1=5,(VLOOKUP(B481,'X5'!$B:$AZ,10,FALSE)),IF($X$1=6,(VLOOKUP(B481,'X6'!$B:$AZ,10,FALSE)),IF($X$1=7,(VLOOKUP(B481,'X7'!$B:$AZ,10,FALSE)),IF($X$1=8,(VLOOKUP(B481,'X8'!$B:$AZ,10,FALSE)),IF($X$1=9,(VLOOKUP(B481,'X9'!$B:$AZ,10,FALSE)),IF($X$1=10,(VLOOKUP(B481,'X10'!$B:$AZ,10,FALSE)),IF($X$1=11,(VLOOKUP(B481,'X11'!$B:$AZ,10,FALSE)),IF($X$1=12,(VLOOKUP(B481,'X12'!$B:$AZ,10,FALSE)),IF($X$1=13,(VLOOKUP(B481,'X13'!$B:$AZ,10,FALSE)),"B"))))))))))))))=TRUE," ",(IF($X$1=1,(VLOOKUP(B481,'X1'!$B:$AZ,10,FALSE)),IF($X$1=2,(VLOOKUP(B481,'X2'!$B:$AZ,10,FALSE)),IF($X$1=3,(VLOOKUP(B481,'X3'!$B:$AZ,10,FALSE)),IF($X$1=4,(VLOOKUP(B481,'X4'!$B:$AZ,10,FALSE)),IF($X$1=5,(VLOOKUP(B481,'X5'!$B:$AZ,10,FALSE)),IF($X$1=6,(VLOOKUP(B481,'X6'!$B:$AZ,10,FALSE)),IF($X$1=7,(VLOOKUP(B481,'X7'!$B:$AZ,10,FALSE)),IF($X$1=8,(VLOOKUP(B481,'X8'!$B:$AZ,10,FALSE)),IF($X$1=9,(VLOOKUP(B481,'X9'!$B:$AZ,10,FALSE)),IF($X$1=10,(VLOOKUP(B481,'X10'!$B:$AZ,10,FALSE)),IF($X$1=11,(VLOOKUP(B481,'X11'!$B:$AZ,10,FALSE)),IF($X$1=12,(VLOOKUP(B481,'X12'!$B:$AZ,10,FALSE)),IF($X$1=13,(VLOOKUP(B481,'X13'!$B:$AZ,10,FALSE)),"B")))))))))))))))</f>
        <v xml:space="preserve"> </v>
      </c>
      <c r="N481" s="185" t="str">
        <f ca="1">IF(ISERROR(IF($X$1=1,(VLOOKUP(B481,'X1'!$B:$AZ,45,FALSE)),IF($X$1=2,(VLOOKUP(B481,'X2'!$B:$AZ,45,FALSE)),IF($X$1=3,(VLOOKUP(B481,'X3'!$B:$AZ,45,FALSE)),IF($X$1=4,(VLOOKUP(B481,'X4'!$B:$AZ,45,FALSE)),IF($X$1=5,(VLOOKUP(B481,'X5'!$B:$AZ,45,FALSE)),IF($X$1=6,(VLOOKUP(B481,'X6'!$B:$AZ,45,FALSE)),IF($X$1=7,(VLOOKUP(B481,'X7'!$B:$AZ,45,FALSE)),IF($X$1=8,(VLOOKUP(B481,'X8'!$B:$AZ,45,FALSE)),IF($X$1=9,(VLOOKUP(B481,'X9'!$B:$AZ,45,FALSE)),IF($X$1=10,(VLOOKUP(B481,'X10'!$B:$AZ,45,FALSE)),IF($X$1=11,(VLOOKUP(B481,'X11'!$B:$AZ,45,FALSE)),IF($X$1=12,(VLOOKUP(B481,'X12'!$B:$AZ,45,FALSE)),IF($X$1=13,(VLOOKUP(B481,'X13'!$B:$AZ,45,FALSE)),"B"))))))))))))))=TRUE," ",(IF($X$1=1,(VLOOKUP(B481,'X1'!$B:$AZ,45,FALSE)),IF($X$1=2,(VLOOKUP(B481,'X2'!$B:$AZ,45,FALSE)),IF($X$1=3,(VLOOKUP(B481,'X3'!$B:$AZ,45,FALSE)),IF($X$1=4,(VLOOKUP(B481,'X4'!$B:$AZ,45,FALSE)),IF($X$1=5,(VLOOKUP(B481,'X5'!$B:$AZ,45,FALSE)),IF($X$1=6,(VLOOKUP(B481,'X6'!$B:$AZ,45,FALSE)),IF($X$1=7,(VLOOKUP(B481,'X7'!$B:$AZ,45,FALSE)),IF($X$1=8,(VLOOKUP(B481,'X8'!$B:$AZ,45,FALSE)),IF($X$1=9,(VLOOKUP(B481,'X9'!$B:$AZ,45,FALSE)),IF($X$1=10,(VLOOKUP(B481,'X10'!$B:$AZ,45,FALSE)),IF($X$1=11,(VLOOKUP(B481,'X11'!$B:$AZ,45,FALSE)),IF($X$1=12,(VLOOKUP(B481,'X12'!$B:$AZ,45,FALSE)),IF($X$1=13,(VLOOKUP(B481,'X13'!$B:$AZ,45,FALSE)),"B")))))))))))))))</f>
        <v xml:space="preserve"> </v>
      </c>
      <c r="O481" s="184" t="str">
        <f ca="1">IF(ISERROR(IF($X$1=1,(VLOOKUP(B481,'X1'!$B:$AZ,11,FALSE)),IF($X$1=2,(VLOOKUP(B481,'X2'!$B:$AZ,11,FALSE)),IF($X$1=3,(VLOOKUP(B481,'X3'!$B:$AZ,11,FALSE)),IF($X$1=4,(VLOOKUP(B481,'X4'!$B:$AZ,11,FALSE)),IF($X$1=5,(VLOOKUP(B481,'X5'!$B:$AZ,11,FALSE)),IF($X$1=6,(VLOOKUP(B481,'X6'!$B:$AZ,11,FALSE)),IF($X$1=7,(VLOOKUP(B481,'X7'!$B:$AZ,11,FALSE)),IF($X$1=8,(VLOOKUP(B481,'X8'!$B:$AZ,11,FALSE)),IF($X$1=9,(VLOOKUP(B481,'X9'!$B:$AZ,11,FALSE)),IF($X$1=10,(VLOOKUP(B481,'X10'!$B:$AZ,11,FALSE)),IF($X$1=11,(VLOOKUP(B481,'X11'!$B:$AZ,11,FALSE)),IF($X$1=12,(VLOOKUP(B481,'X12'!$B:$AZ,11,FALSE)),IF($X$1=13,(VLOOKUP(B481,'X13'!$B:$AZ,11,FALSE)),"B"))))))))))))))=TRUE," ",(IF($X$1=1,(VLOOKUP(B481,'X1'!$B:$AZ,11,FALSE)),IF($X$1=2,(VLOOKUP(B481,'X2'!$B:$AZ,11,FALSE)),IF($X$1=3,(VLOOKUP(B481,'X3'!$B:$AZ,11,FALSE)),IF($X$1=4,(VLOOKUP(B481,'X4'!$B:$AZ,11,FALSE)),IF($X$1=5,(VLOOKUP(B481,'X5'!$B:$AZ,11,FALSE)),IF($X$1=6,(VLOOKUP(B481,'X6'!$B:$AZ,11,FALSE)),IF($X$1=7,(VLOOKUP(B481,'X7'!$B:$AZ,11,FALSE)),IF($X$1=8,(VLOOKUP(B481,'X8'!$B:$AZ,11,FALSE)),IF($X$1=9,(VLOOKUP(B481,'X9'!$B:$AZ,11,FALSE)),IF($X$1=10,(VLOOKUP(B481,'X10'!$B:$AZ,11,FALSE)),IF($X$1=11,(VLOOKUP(B481,'X11'!$B:$AZ,11,FALSE)),IF($X$1=12,(VLOOKUP(B481,'X12'!$B:$AZ,11,FALSE)),IF($X$1=13,(VLOOKUP(B481,'X13'!$B:$AZ,11,FALSE)),"B")))))))))))))))</f>
        <v xml:space="preserve"> </v>
      </c>
      <c r="P481" s="184" t="str">
        <f ca="1">IF(ISERROR(IF($X$1=1,(VLOOKUP(B481,'X1'!$B:$AZ,12,FALSE)),IF($X$1=2,(VLOOKUP(B481,'X2'!$B:$AZ,12,FALSE)),IF($X$1=3,(VLOOKUP(B481,'X3'!$B:$AZ,12,FALSE)),IF($X$1=4,(VLOOKUP(B481,'X4'!$B:$AZ,12,FALSE)),IF($X$1=5,(VLOOKUP(B481,'X5'!$B:$AZ,12,FALSE)),IF($X$1=6,(VLOOKUP(B481,'X6'!$B:$AZ,12,FALSE)),IF($X$1=7,(VLOOKUP(B481,'X7'!$B:$AZ,12,FALSE)),IF($X$1=8,(VLOOKUP(B481,'X8'!$B:$AZ,12,FALSE)),IF($X$1=9,(VLOOKUP(B481,'X9'!$B:$AZ,12,FALSE)),IF($X$1=10,(VLOOKUP(B481,'X10'!$B:$AZ,12,FALSE)),IF($X$1=11,(VLOOKUP(B481,'X11'!$B:$AZ,12,FALSE)),IF($X$1=12,(VLOOKUP(B481,'X12'!$B:$AZ,12,FALSE)),IF($X$1=13,(VLOOKUP(B481,'X13'!$B:$AZ,12,FALSE)),"B"))))))))))))))=TRUE," ",(IF($X$1=1,(VLOOKUP(B481,'X1'!$B:$AZ,12,FALSE)),IF($X$1=2,(VLOOKUP(B481,'X2'!$B:$AZ,12,FALSE)),IF($X$1=3,(VLOOKUP(B481,'X3'!$B:$AZ,12,FALSE)),IF($X$1=4,(VLOOKUP(B481,'X4'!$B:$AZ,12,FALSE)),IF($X$1=5,(VLOOKUP(B481,'X5'!$B:$AZ,12,FALSE)),IF($X$1=6,(VLOOKUP(B481,'X6'!$B:$AZ,12,FALSE)),IF($X$1=7,(VLOOKUP(B481,'X7'!$B:$AZ,12,FALSE)),IF($X$1=8,(VLOOKUP(B481,'X8'!$B:$AZ,12,FALSE)),IF($X$1=9,(VLOOKUP(B481,'X9'!$B:$AZ,12,FALSE)),IF($X$1=10,(VLOOKUP(B481,'X10'!$B:$AZ,12,FALSE)),IF($X$1=11,(VLOOKUP(B481,'X11'!$B:$AZ,12,FALSE)),IF($X$1=12,(VLOOKUP(B481,'X12'!$B:$AZ,12,FALSE)),IF($X$1=13,(VLOOKUP(B481,'X13'!$B:$AZ,12,FALSE)),"B")))))))))))))))</f>
        <v xml:space="preserve"> </v>
      </c>
      <c r="Q481" s="185" t="str">
        <f ca="1">IF(ISERROR(IF($X$1=1,(VLOOKUP(B481,'X1'!$B:$AZ,46,FALSE)),IF($X$1=2,(VLOOKUP(B481,'X2'!$B:$AZ,46,FALSE)),IF($X$1=3,(VLOOKUP(B481,'X3'!$B:$AZ,46,FALSE)),IF($X$1=4,(VLOOKUP(B481,'X4'!$B:$AZ,46,FALSE)),IF($X$1=5,(VLOOKUP(B481,'X5'!$B:$AZ,46,FALSE)),IF($X$1=6,(VLOOKUP(B481,'X6'!$B:$AZ,46,FALSE)),IF($X$1=7,(VLOOKUP(B481,'X7'!$B:$AZ,46,FALSE)),IF($X$1=8,(VLOOKUP(B481,'X8'!$B:$AZ,46,FALSE)),IF($X$1=9,(VLOOKUP(B481,'X9'!$B:$AZ,46,FALSE)),IF($X$1=10,(VLOOKUP(B481,'X10'!$B:$AZ,46,FALSE)),IF($X$1=11,(VLOOKUP(B481,'X11'!$B:$AZ,46,FALSE)),IF($X$1=12,(VLOOKUP(B481,'X12'!$B:$AZ,46,FALSE)),IF($X$1=13,(VLOOKUP(B481,'X13'!$B:$AZ,46,FALSE)),"B"))))))))))))))=TRUE," ",(IF($X$1=1,(VLOOKUP(B481,'X1'!$B:$AZ,46,FALSE)),IF($X$1=2,(VLOOKUP(B481,'X2'!$B:$AZ,46,FALSE)),IF($X$1=3,(VLOOKUP(B481,'X3'!$B:$AZ,46,FALSE)),IF($X$1=4,(VLOOKUP(B481,'X4'!$B:$AZ,46,FALSE)),IF($X$1=5,(VLOOKUP(B481,'X5'!$B:$AZ,46,FALSE)),IF($X$1=6,(VLOOKUP(B481,'X6'!$B:$AZ,46,FALSE)),IF($X$1=7,(VLOOKUP(B481,'X7'!$B:$AZ,46,FALSE)),IF($X$1=8,(VLOOKUP(B481,'X8'!$B:$AZ,46,FALSE)),IF($X$1=9,(VLOOKUP(B481,'X9'!$B:$AZ,46,FALSE)),IF($X$1=10,(VLOOKUP(B481,'X10'!$B:$AZ,46,FALSE)),IF($X$1=11,(VLOOKUP(B481,'X11'!$B:$AZ,46,FALSE)),IF($X$1=12,(VLOOKUP(B481,'X12'!$B:$AZ,46,FALSE)),IF($X$1=13,(VLOOKUP(B481,'X13'!$B:$AZ,46,FALSE)),"B")))))))))))))))</f>
        <v xml:space="preserve"> </v>
      </c>
      <c r="R481" s="185" t="str">
        <f ca="1">IF(ISERROR(IF($X$1=1,(VLOOKUP(B481,'X1'!$B:$AZ,15,FALSE)),IF($X$1=2,(VLOOKUP(B481,'X2'!$B:$AZ,15,FALSE)),IF($X$1=3,(VLOOKUP(B481,'X3'!$B:$AZ,15,FALSE)),IF($X$1=4,(VLOOKUP(B481,'X4'!$B:$AZ,15,FALSE)),IF($X$1=5,(VLOOKUP(B481,'X5'!$B:$AZ,15,FALSE)),IF($X$1=6,(VLOOKUP(B481,'X6'!$B:$AZ,15,FALSE)),IF($X$1=7,(VLOOKUP(B481,'X7'!$B:$AZ,15,FALSE)),IF($X$1=8,(VLOOKUP(B481,'X8'!$B:$AZ,15,FALSE)),IF($X$1=9,(VLOOKUP(B481,'X9'!$B:$AZ,15,FALSE)),IF($X$1=10,(VLOOKUP(B481,'X10'!$B:$AZ,15,FALSE)),IF($X$1=11,(VLOOKUP(B481,'X11'!$B:$AZ,15,FALSE)),IF($X$1=12,(VLOOKUP(B481,'X12'!$B:$AZ,15,FALSE)),IF($X$1=13,(VLOOKUP(B481,'X13'!$B:$AZ,15,FALSE)),"B"))))))))))))))=TRUE," ",(IF($X$1=1,(VLOOKUP(B481,'X1'!$B:$AZ,15,FALSE)),IF($X$1=2,(VLOOKUP(B481,'X2'!$B:$AZ,15,FALSE)),IF($X$1=3,(VLOOKUP(B481,'X3'!$B:$AZ,15,FALSE)),IF($X$1=4,(VLOOKUP(B481,'X4'!$B:$AZ,15,FALSE)),IF($X$1=5,(VLOOKUP(B481,'X5'!$B:$AZ,15,FALSE)),IF($X$1=6,(VLOOKUP(B481,'X6'!$B:$AZ,15,FALSE)),IF($X$1=7,(VLOOKUP(B481,'X7'!$B:$AZ,15,FALSE)),IF($X$1=8,(VLOOKUP(B481,'X8'!$B:$AZ,15,FALSE)),IF($X$1=9,(VLOOKUP(B481,'X9'!$B:$AZ,15,FALSE)),IF($X$1=10,(VLOOKUP(B481,'X10'!$B:$AZ,15,FALSE)),IF($X$1=11,(VLOOKUP(B481,'X11'!$B:$AZ,15,FALSE)),IF($X$1=12,(VLOOKUP(B481,'X12'!$B:$AZ,15,FALSE)),IF($X$1=13,(VLOOKUP(B481,'X13'!$B:$AZ,15,FALSE)),"B")))))))))))))))</f>
        <v xml:space="preserve"> </v>
      </c>
      <c r="S481" s="185" t="str">
        <f ca="1">IF(ISERROR(IF((IF($X$1=1,(VLOOKUP(B481,'X1'!$B:$AZ,14,FALSE)),(IF($X$1=2,(VLOOKUP(B481,'X2'!$B:$AZ,14,FALSE)),(IF($X$1=3,(VLOOKUP(B481,'X3'!$B:$AZ,14,FALSE)),(IF($X$1=4,(VLOOKUP(B481,'X4'!$B:$AZ,14,FALSE)),(IF($X$1=5,(VLOOKUP(B481,'X5'!$B:$AZ,14,FALSE)),(IF($X$1=6,(VLOOKUP(B481,'X6'!$B:$AZ,14,FALSE)),(IF($X$1=7,(VLOOKUP(B481,'X7'!$B:$AZ,14,FALSE)),(IF($X$1=8,(VLOOKUP(B481,'X8'!$B:$AZ,14,FALSE)),(IF($X$1=9,(VLOOKUP(B481,'X9'!$B:$AZ,14,FALSE)),(IF($X$1=10,(VLOOKUP(B481,'X10'!$B:$AZ,14,FALSE)),(IF($X$1=11,(VLOOKUP(B481,'X11'!$B:$AZ,14,FALSE)),(IF($X$1=12,(VLOOKUP(B481,'X12'!$B:$AZ,14,FALSE)),(VLOOKUP(B481,'X13'!$B:$AZ,14,FALSE))))))))))))))))))))))))))=$V$1," ",(IF($X$1=1,(VLOOKUP(B481,'X1'!$B:$AZ,14,FALSE)),(IF($X$1=2,(VLOOKUP(B481,'X2'!$B:$AZ,14,FALSE)),(IF($X$1=3,(VLOOKUP(B481,'X3'!$B:$AZ,14,FALSE)),(IF($X$1=4,(VLOOKUP(B481,'X4'!$B:$AZ,14,FALSE)),(IF($X$1=5,(VLOOKUP(B481,'X5'!$B:$AZ,14,FALSE)),(IF($X$1=6,(VLOOKUP(B481,'X6'!$B:$AZ,14,FALSE)),(IF($X$1=7,(VLOOKUP(B481,'X7'!$B:$AZ,14,FALSE)),(IF($X$1=8,(VLOOKUP(B481,'X8'!$B:$AZ,14,FALSE)),(IF($X$1=9,(VLOOKUP(B481,'X9'!$B:$AZ,14,FALSE)),(IF($X$1=10,(VLOOKUP(B481,'X10'!$B:$AZ,14,FALSE)),(IF($X$1=11,(VLOOKUP(B481,'X11'!$B:$AZ,14,FALSE)),(IF($X$1=12,(VLOOKUP(B481,'X12'!$B:$AZ,14,FALSE)),(VLOOKUP(B481,'X13'!$B:$AZ,14,FALSE))))))))))))))))))))))))))))=TRUE," ",(IF((IF($X$1=1,(VLOOKUP(B481,'X1'!$B:$AZ,14,FALSE)),(IF($X$1=2,(VLOOKUP(B481,'X2'!$B:$AZ,14,FALSE)),(IF($X$1=3,(VLOOKUP(B481,'X3'!$B:$AZ,14,FALSE)),(IF($X$1=4,(VLOOKUP(B481,'X4'!$B:$AZ,14,FALSE)),(IF($X$1=5,(VLOOKUP(B481,'X5'!$B:$AZ,14,FALSE)),(IF($X$1=6,(VLOOKUP(B481,'X6'!$B:$AZ,14,FALSE)),(IF($X$1=7,(VLOOKUP(B481,'X7'!$B:$AZ,14,FALSE)),(IF($X$1=8,(VLOOKUP(B481,'X8'!$B:$AZ,14,FALSE)),(IF($X$1=9,(VLOOKUP(B481,'X9'!$B:$AZ,14,FALSE)),(IF($X$1=10,(VLOOKUP(B481,'X10'!$B:$AZ,14,FALSE)),(IF($X$1=11,(VLOOKUP(B481,'X11'!$B:$AZ,14,FALSE)),(IF($X$1=12,(VLOOKUP(B481,'X12'!$B:$AZ,14,FALSE)),(VLOOKUP(B481,'X13'!$B:$AZ,14,FALSE))))))))))))))))))))))))))=$V$1," ",(IF($X$1=1,(VLOOKUP(B481,'X1'!$B:$AZ,14,FALSE)),(IF($X$1=2,(VLOOKUP(B481,'X2'!$B:$AZ,14,FALSE)),(IF($X$1=3,(VLOOKUP(B481,'X3'!$B:$AZ,14,FALSE)),(IF($X$1=4,(VLOOKUP(B481,'X4'!$B:$AZ,14,FALSE)),(IF($X$1=5,(VLOOKUP(B481,'X5'!$B:$AZ,14,FALSE)),(IF($X$1=6,(VLOOKUP(B481,'X6'!$B:$AZ,14,FALSE)),(IF($X$1=7,(VLOOKUP(B481,'X7'!$B:$AZ,14,FALSE)),(IF($X$1=8,(VLOOKUP(B481,'X8'!$B:$AZ,14,FALSE)),(IF($X$1=9,(VLOOKUP(B481,'X9'!$B:$AZ,14,FALSE)),(IF($X$1=10,(VLOOKUP(B481,'X10'!$B:$AZ,14,FALSE)),(IF($X$1=11,(VLOOKUP(B481,'X11'!$B:$AZ,14,FALSE)),(IF($X$1=12,(VLOOKUP(B481,'X12'!$B:$AZ,14,FALSE)),(VLOOKUP(B481,'X13'!$B:$AZ,14,FALSE)))))))))))))))))))))))))))))</f>
        <v xml:space="preserve"> </v>
      </c>
    </row>
    <row r="482" spans="1:19" ht="14.1" customHeight="1" x14ac:dyDescent="0.2">
      <c r="A482" s="156" t="s">
        <v>1058</v>
      </c>
      <c r="B482" s="122" t="str">
        <f>IF(ISERROR(IF($U$16=1,(VLOOKUP(A482,$AC$89:$AH$125,2,FALSE)),IF((IF($X$1=1,'X1'!B441,(IF($X$1=2,'X2'!B441,(IF($X$1=3,'X3'!B441,(IF($X$1=4,'X4'!B441,(IF($X$1=5,'X5'!B441,(IF($X$1=6,'X6'!B441,(IF($X$1=7,'X7'!B441,(IF($X$1=8,'X8'!B441,(IF($X$1=9,'X9'!B441,(IF($X$1=10,'X10'!B441,(IF($X$1=11,'X11'!B441,(IF($X$1=12,'X12'!B441,'X13'!B441))))))))))))))))))))))))="","",(IF($X$1=1,'X1'!B441,(IF($X$1=2,'X2'!B441,(IF($X$1=3,'X3'!B441,(IF($X$1=4,'X4'!B441,(IF($X$1=5,'X5'!B441,(IF($X$1=6,'X6'!B441,(IF($X$1=7,'X7'!B441,(IF($X$1=8,'X8'!B441,(IF($X$1=9,'X9'!B441,(IF($X$1=10,'X10'!B441,(IF($X$1=11,'X11'!B441,(IF($X$1=12,'X12'!B441,'X13'!B441)))))))))))))))))))))))))))=TRUE," ",(IF($U$16=1,(VLOOKUP(A482,$AC$89:$AH$125,2,FALSE)),IF((IF($X$1=1,'X1'!B441,(IF($X$1=2,'X2'!B441,(IF($X$1=3,'X3'!B441,(IF($X$1=4,'X4'!B441,(IF($X$1=5,'X5'!B441,(IF($X$1=6,'X6'!B441,(IF($X$1=7,'X7'!B441,(IF($X$1=8,'X8'!B441,(IF($X$1=9,'X9'!B441,(IF($X$1=10,'X10'!B441,(IF($X$1=11,'X11'!B441,(IF($X$1=12,'X12'!B441,'X13'!B441))))))))))))))))))))))))="","",(IF($X$1=1,'X1'!B441,(IF($X$1=2,'X2'!B441,(IF($X$1=3,'X3'!B441,(IF($X$1=4,'X4'!B441,(IF($X$1=5,'X5'!B441,(IF($X$1=6,'X6'!B441,(IF($X$1=7,'X7'!B441,(IF($X$1=8,'X8'!B441,(IF($X$1=9,'X9'!B441,(IF($X$1=10,'X10'!B441,(IF($X$1=11,'X11'!B441,(IF($X$1=12,'X12'!B441,'X13'!B441))))))))))))))))))))))))))))</f>
        <v/>
      </c>
      <c r="C482" s="181" t="str">
        <f ca="1">IF(ISERROR(IF($X$1=1,(VLOOKUP(B482,'X1'!$B:$AZ,47,FALSE)),IF($X$1=2,(VLOOKUP(B482,'X2'!$B:$AZ,47,FALSE)),IF($X$1=3,(VLOOKUP(B482,'X3'!$B:$AZ,47,FALSE)),IF($X$1=4,(VLOOKUP(B482,'X4'!$B:$AZ,47,FALSE)),IF($X$1=5,(VLOOKUP(B482,'X5'!$B:$AZ,47,FALSE)),IF($X$1=6,(VLOOKUP(B482,'X6'!$B:$AZ,47,FALSE)),IF($X$1=7,(VLOOKUP(B482,'X7'!$B:$AZ,47,FALSE)),IF($X$1=8,(VLOOKUP(B482,'X8'!$B:$AZ,47,FALSE)),IF($X$1=9,(VLOOKUP(B482,'X9'!$B:$AZ,47,FALSE)),IF($X$1=10,(VLOOKUP(B482,'X10'!$B:$AZ,47,FALSE)),IF($X$1=11,(VLOOKUP(B482,'X11'!$B:$AZ,47,FALSE)),IF($X$1=12,(VLOOKUP(B482,'X12'!$B:$AZ,47,FALSE)),IF($X$1=13,(VLOOKUP(B482,'X13'!$B:$AZ,47,FALSE)),"B"))))))))))))))=TRUE," ",(IF($X$1=1,(VLOOKUP(B482,'X1'!$B:$AZ,47,FALSE)),IF($X$1=2,(VLOOKUP(B482,'X2'!$B:$AZ,47,FALSE)),IF($X$1=3,(VLOOKUP(B482,'X3'!$B:$AZ,47,FALSE)),IF($X$1=4,(VLOOKUP(B482,'X4'!$B:$AZ,47,FALSE)),IF($X$1=5,(VLOOKUP(B482,'X5'!$B:$AZ,47,FALSE)),IF($X$1=6,(VLOOKUP(B482,'X6'!$B:$AZ,47,FALSE)),IF($X$1=7,(VLOOKUP(B482,'X7'!$B:$AZ,47,FALSE)),IF($X$1=8,(VLOOKUP(B482,'X8'!$B:$AZ,47,FALSE)),IF($X$1=9,(VLOOKUP(B482,'X9'!$B:$AZ,47,FALSE)),IF($X$1=10,(VLOOKUP(B482,'X10'!$B:$AZ,47,FALSE)),IF($X$1=11,(VLOOKUP(B482,'X11'!$B:$AZ,47,FALSE)),IF($X$1=12,(VLOOKUP(B482,'X12'!$B:$AZ,47,FALSE)),IF($X$1=13,(VLOOKUP(B482,'X13'!$B:$AZ,47,FALSE)),"B")))))))))))))))</f>
        <v xml:space="preserve"> </v>
      </c>
      <c r="D482" s="181" t="str">
        <f ca="1">IF(ISERROR(IF($X$1=1,(VLOOKUP(B482,'X1'!$B:$AP,41,FALSE)),IF($X$1=2,(VLOOKUP(B482,'X2'!$B:$AP,41,FALSE)),IF($X$1=3,(VLOOKUP(B482,'X3'!$B:$AP,41,FALSE)),IF($X$1=4,(VLOOKUP(B482,'X4'!$B:$AP,41,FALSE)),IF($X$1=5,(VLOOKUP(B482,'X5'!$B:$AP,41,FALSE)),IF($X$1=6,(VLOOKUP(B482,'X6'!$B:$AP,41,FALSE)),IF($X$1=7,(VLOOKUP(B482,'X7'!$B:$AP,41,FALSE)),IF($X$1=8,(VLOOKUP(B482,'X8'!$B:$AP,41,FALSE)),IF($X$1=9,(VLOOKUP(B482,'X9'!$B:$AP,41,FALSE)),IF($X$1=10,(VLOOKUP(B482,'X10'!$B:$AP,41,FALSE)),IF($X$1=11,(VLOOKUP(B482,'X11'!$B:$AP,41,FALSE)),IF($X$1=12,(VLOOKUP(B482,'X12'!$B:$AP,41,FALSE)),IF($X$1=13,(VLOOKUP(B482,'X13'!$B:$AP,41,FALSE)),"B"))))))))))))))=TRUE," ",(IF($X$1=1,(VLOOKUP(B482,'X1'!$B:$AP,41,FALSE)),IF($X$1=2,(VLOOKUP(B482,'X2'!$B:$AP,41,FALSE)),IF($X$1=3,(VLOOKUP(B482,'X3'!$B:$AP,41,FALSE)),IF($X$1=4,(VLOOKUP(B482,'X4'!$B:$AP,41,FALSE)),IF($X$1=5,(VLOOKUP(B482,'X5'!$B:$AP,41,FALSE)),IF($X$1=6,(VLOOKUP(B482,'X6'!$B:$AP,41,FALSE)),IF($X$1=7,(VLOOKUP(B482,'X7'!$B:$AP,41,FALSE)),IF($X$1=8,(VLOOKUP(B482,'X8'!$B:$AP,41,FALSE)),IF($X$1=9,(VLOOKUP(B482,'X9'!$B:$AP,41,FALSE)),IF($X$1=10,(VLOOKUP(B482,'X10'!$B:$AP,41,FALSE)),IF($X$1=11,(VLOOKUP(B482,'X11'!$B:$AP,41,FALSE)),IF($X$1=12,(VLOOKUP(B482,'X12'!$B:$AP,41,FALSE)),IF($X$1=13,(VLOOKUP(B482,'X13'!$B:$AP,41,FALSE)),"B")))))))))))))))</f>
        <v xml:space="preserve"> </v>
      </c>
      <c r="E482" s="182" t="str">
        <f ca="1">IF(ISERROR(IF($X$1=1,(VLOOKUP(B482,'X1'!$B:$AP,7,FALSE)),IF($X$1=2,(VLOOKUP(B482,'X2'!$B:$AP,7,FALSE)),IF($X$1=3,(VLOOKUP(B482,'X3'!$B:$AP,7,FALSE)),IF($X$1=4,(VLOOKUP(B482,'X4'!$B:$AP,7,FALSE)),IF($X$1=5,(VLOOKUP(B482,'X5'!$B:$AP,7,FALSE)),IF($X$1=6,(VLOOKUP(B482,'X6'!$B:$AP,7,FALSE)),IF($X$1=7,(VLOOKUP(B482,'X7'!$B:$AP,7,FALSE)),IF($X$1=8,(VLOOKUP(B482,'X8'!$B:$AP,7,FALSE)),IF($X$1=9,(VLOOKUP(B482,'X9'!$B:$AP,7,FALSE)),IF($X$1=10,(VLOOKUP(B482,'X10'!$B:$AP,7,FALSE)),IF($X$1=11,(VLOOKUP(B482,'X11'!$B:$AP,7,FALSE)),IF($X$1=12,(VLOOKUP(B482,'X12'!$B:$AP,7,FALSE)),IF($X$1=13,(VLOOKUP(B482,'X13'!$B:$AP,7,FALSE)),"B"))))))))))))))=TRUE," ",(IF($X$1=1,(VLOOKUP(B482,'X1'!$B:$AP,7,FALSE)),IF($X$1=2,(VLOOKUP(B482,'X2'!$B:$AP,7,FALSE)),IF($X$1=3,(VLOOKUP(B482,'X3'!$B:$AP,7,FALSE)),IF($X$1=4,(VLOOKUP(B482,'X4'!$B:$AP,7,FALSE)),IF($X$1=5,(VLOOKUP(B482,'X5'!$B:$AP,7,FALSE)),IF($X$1=6,(VLOOKUP(B482,'X6'!$B:$AP,7,FALSE)),IF($X$1=7,(VLOOKUP(B482,'X7'!$B:$AP,7,FALSE)),IF($X$1=8,(VLOOKUP(B482,'X8'!$B:$AP,7,FALSE)),IF($X$1=9,(VLOOKUP(B482,'X9'!$B:$AP,7,FALSE)),IF($X$1=10,(VLOOKUP(B482,'X10'!$B:$AP,7,FALSE)),IF($X$1=11,(VLOOKUP(B482,'X11'!$B:$AP,7,FALSE)),IF($X$1=12,(VLOOKUP(B482,'X12'!$B:$AP,7,FALSE)),IF($X$1=13,(VLOOKUP(B482,'X13'!$B:$AP,7,FALSE)),"B")))))))))))))))</f>
        <v xml:space="preserve"> </v>
      </c>
      <c r="F482" s="182" t="str">
        <f ca="1">IF(ISERROR(IF((IF($X$1=1,(VLOOKUP(B482,'X1'!$B:$AO,6,FALSE)),(IF($X$1=2,(VLOOKUP(B482,'X2'!$B:$AO,6,FALSE)),(IF($X$1=3,(VLOOKUP(B482,'X3'!$B:$AO,6,FALSE)),(IF($X$1=4,(VLOOKUP(B482,'X4'!$B:$AO,6,FALSE)),(IF($X$1=5,(VLOOKUP(B482,'X5'!$B:$AO,6,FALSE)),(IF($X$1=6,(VLOOKUP(B482,'X6'!$B:$AO,6,FALSE)),(IF($X$1=7,(VLOOKUP(B482,'X7'!$B:$AO,6,FALSE)),(IF($X$1=8,(VLOOKUP(B482,'X8'!$B:$AO,6,FALSE)),(IF($X$1=9,(VLOOKUP(B482,'X9'!$B:$AO,6,FALSE)),(IF($X$1=10,(VLOOKUP(B482,'X10'!$B:$AO,6,FALSE)),(IF($X$1=11,(VLOOKUP(B482,'X11'!$B:$AO,6,FALSE)),(IF($X$1=12,(VLOOKUP(B482,'X12'!$B:$AO,6,FALSE)),(VLOOKUP(B482,'X13'!$B:$AO,6,FALSE))))))))))))))))))))))))))=$V$1," ",(IF($X$1=1,(VLOOKUP(B482,'X1'!$B:$AO,6,FALSE)),(IF($X$1=2,(VLOOKUP(B482,'X2'!$B:$AO,6,FALSE)),(IF($X$1=3,(VLOOKUP(B482,'X3'!$B:$AO,6,FALSE)),(IF($X$1=4,(VLOOKUP(B482,'X4'!$B:$AO,6,FALSE)),(IF($X$1=5,(VLOOKUP(B482,'X5'!$B:$AO,6,FALSE)),(IF($X$1=6,(VLOOKUP(B482,'X6'!$B:$AO,6,FALSE)),(IF($X$1=7,(VLOOKUP(B482,'X7'!$B:$AO,6,FALSE)),(IF($X$1=8,(VLOOKUP(B482,'X8'!$B:$AO,6,FALSE)),(IF($X$1=9,(VLOOKUP(B482,'X9'!$B:$AO,6,FALSE)),(IF($X$1=10,(VLOOKUP(B482,'X10'!$B:$AO,6,FALSE)),(IF($X$1=11,(VLOOKUP(B482,'X11'!$B:$AO,6,FALSE)),(IF($X$1=12,(VLOOKUP(B482,'X12'!$B:$AO,6,FALSE)),(VLOOKUP(B482,'X13'!$B:$AO,6,FALSE))))))))))))))))))))))))))))=TRUE," ",(IF((IF($X$1=1,(VLOOKUP(B482,'X1'!$B:$AO,6,FALSE)),(IF($X$1=2,(VLOOKUP(B482,'X2'!$B:$AO,6,FALSE)),(IF($X$1=3,(VLOOKUP(B482,'X3'!$B:$AO,6,FALSE)),(IF($X$1=4,(VLOOKUP(B482,'X4'!$B:$AO,6,FALSE)),(IF($X$1=5,(VLOOKUP(B482,'X5'!$B:$AO,6,FALSE)),(IF($X$1=6,(VLOOKUP(B482,'X6'!$B:$AO,6,FALSE)),(IF($X$1=7,(VLOOKUP(B482,'X7'!$B:$AO,6,FALSE)),(IF($X$1=8,(VLOOKUP(B482,'X8'!$B:$AO,6,FALSE)),(IF($X$1=9,(VLOOKUP(B482,'X9'!$B:$AO,6,FALSE)),(IF($X$1=10,(VLOOKUP(B482,'X10'!$B:$AO,6,FALSE)),(IF($X$1=11,(VLOOKUP(B482,'X11'!$B:$AO,6,FALSE)),(IF($X$1=12,(VLOOKUP(B482,'X12'!$B:$AO,6,FALSE)),(VLOOKUP(B482,'X13'!$B:$AO,6,FALSE))))))))))))))))))))))))))=$V$1," ",(IF($X$1=1,(VLOOKUP(B482,'X1'!$B:$AO,6,FALSE)),(IF($X$1=2,(VLOOKUP(B482,'X2'!$B:$AO,6,FALSE)),(IF($X$1=3,(VLOOKUP(B482,'X3'!$B:$AO,6,FALSE)),(IF($X$1=4,(VLOOKUP(B482,'X4'!$B:$AO,6,FALSE)),(IF($X$1=5,(VLOOKUP(B482,'X5'!$B:$AO,6,FALSE)),(IF($X$1=6,(VLOOKUP(B482,'X6'!$B:$AO,6,FALSE)),(IF($X$1=7,(VLOOKUP(B482,'X7'!$B:$AO,6,FALSE)),(IF($X$1=8,(VLOOKUP(B482,'X8'!$B:$AO,6,FALSE)),(IF($X$1=9,(VLOOKUP(B482,'X9'!$B:$AO,6,FALSE)),(IF($X$1=10,(VLOOKUP(B482,'X10'!$B:$AO,6,FALSE)),(IF($X$1=11,(VLOOKUP(B482,'X11'!$B:$AO,6,FALSE)),(IF($X$1=12,(VLOOKUP(B482,'X12'!$B:$AO,6,FALSE)),(VLOOKUP(B482,'X13'!$B:$AO,6,FALSE)))))))))))))))))))))))))))))</f>
        <v xml:space="preserve"> </v>
      </c>
      <c r="G482" s="182" t="str">
        <f ca="1">IF(ISERROR(IF($X$1=1,(VLOOKUP(B482,'X1'!$B:$AZ,44,FALSE)),IF($X$1=2,(VLOOKUP(B482,'X2'!$B:$AZ,44,FALSE)),IF($X$1=3,(VLOOKUP(B482,'X3'!$B:$AZ,44,FALSE)),IF($X$1=4,(VLOOKUP(B482,'X4'!$B:$AZ,44,FALSE)),IF($X$1=5,(VLOOKUP(B482,'X5'!$B:$AZ,44,FALSE)),IF($X$1=6,(VLOOKUP(B482,'X6'!$B:$AZ,44,FALSE)),IF($X$1=7,(VLOOKUP(B482,'X7'!$B:$AZ,44,FALSE)),IF($X$1=8,(VLOOKUP(B482,'X8'!$B:$AZ,44,FALSE)),IF($X$1=9,(VLOOKUP(B482,'X9'!$B:$AZ,44,FALSE)),IF($X$1=10,(VLOOKUP(B482,'X10'!$B:$AZ,44,FALSE)),IF($X$1=11,(VLOOKUP(B482,'X11'!$B:$AZ,44,FALSE)),IF($X$1=12,(VLOOKUP(B482,'X12'!$B:$AZ,44,FALSE)),IF($X$1=13,(VLOOKUP(B482,'X13'!$B:$AZ,44,FALSE)),"B"))))))))))))))=TRUE," ",(IF($X$1=1,(VLOOKUP(B482,'X1'!$B:$AZ,44,FALSE)),IF($X$1=2,(VLOOKUP(B482,'X2'!$B:$AZ,44,FALSE)),IF($X$1=3,(VLOOKUP(B482,'X3'!$B:$AZ,44,FALSE)),IF($X$1=4,(VLOOKUP(B482,'X4'!$B:$AZ,44,FALSE)),IF($X$1=5,(VLOOKUP(B482,'X5'!$B:$AZ,44,FALSE)),IF($X$1=6,(VLOOKUP(B482,'X6'!$B:$AZ,44,FALSE)),IF($X$1=7,(VLOOKUP(B482,'X7'!$B:$AZ,44,FALSE)),IF($X$1=8,(VLOOKUP(B482,'X8'!$B:$AZ,44,FALSE)),IF($X$1=9,(VLOOKUP(B482,'X9'!$B:$AZ,44,FALSE)),IF($X$1=10,(VLOOKUP(B482,'X10'!$B:$AZ,44,FALSE)),IF($X$1=11,(VLOOKUP(B482,'X11'!$B:$AZ,44,FALSE)),IF($X$1=12,(VLOOKUP(B482,'X12'!$B:$AZ,44,FALSE)),IF($X$1=13,(VLOOKUP(B482,'X13'!$B:$AZ,44,FALSE)),"B")))))))))))))))</f>
        <v xml:space="preserve"> </v>
      </c>
      <c r="H482" s="182" t="str">
        <f ca="1">IF(ISERROR(IF($X$1=1,(VLOOKUP(B482,'X1'!$B:$AZ,8,FALSE)),IF($X$1=2,(VLOOKUP(B482,'X2'!$B:$AZ,8,FALSE)),IF($X$1=3,(VLOOKUP(B482,'X3'!$B:$AZ,8,FALSE)),IF($X$1=4,(VLOOKUP(B482,'X4'!$B:$AZ,8,FALSE)),IF($X$1=5,(VLOOKUP(B482,'X5'!$B:$AZ,8,FALSE)),IF($X$1=6,(VLOOKUP(B482,'X6'!$B:$AZ,8,FALSE)),IF($X$1=7,(VLOOKUP(B482,'X7'!$B:$AZ,8,FALSE)),IF($X$1=8,(VLOOKUP(B482,'X8'!$B:$AZ,8,FALSE)),IF($X$1=9,(VLOOKUP(B482,'X9'!$B:$AZ,8,FALSE)),IF($X$1=10,(VLOOKUP(B482,'X10'!$B:$AZ,8,FALSE)),IF($X$1=11,(VLOOKUP(B482,'X11'!$B:$AZ,8,FALSE)),IF($X$1=12,(VLOOKUP(B482,'X12'!$B:$AZ,8,FALSE)),IF($X$1=13,(VLOOKUP(B482,'X13'!$B:$AZ,8,FALSE)),"B"))))))))))))))=TRUE," ",(IF($X$1=1,(VLOOKUP(B482,'X1'!$B:$AZ,8,FALSE)),IF($X$1=2,(VLOOKUP(B482,'X2'!$B:$AZ,8,FALSE)),IF($X$1=3,(VLOOKUP(B482,'X3'!$B:$AZ,8,FALSE)),IF($X$1=4,(VLOOKUP(B482,'X4'!$B:$AZ,8,FALSE)),IF($X$1=5,(VLOOKUP(B482,'X5'!$B:$AZ,8,FALSE)),IF($X$1=6,(VLOOKUP(B482,'X6'!$B:$AZ,8,FALSE)),IF($X$1=7,(VLOOKUP(B482,'X7'!$B:$AZ,8,FALSE)),IF($X$1=8,(VLOOKUP(B482,'X8'!$B:$AZ,8,FALSE)),IF($X$1=9,(VLOOKUP(B482,'X9'!$B:$AZ,8,FALSE)),IF($X$1=10,(VLOOKUP(B482,'X10'!$B:$AZ,8,FALSE)),IF($X$1=11,(VLOOKUP(B482,'X11'!$B:$AZ,8,FALSE)),IF($X$1=12,(VLOOKUP(B482,'X12'!$B:$AZ,8,FALSE)),IF($X$1=13,(VLOOKUP(B482,'X13'!$B:$AZ,8,FALSE)),"B")))))))))))))))</f>
        <v xml:space="preserve"> </v>
      </c>
      <c r="I482" s="183" t="str">
        <f ca="1">IF(ISERROR(IF($X$1=1,(VLOOKUP(B482,'X1'!$B:$AZ,2,FALSE)),IF($X$1=2,(VLOOKUP(B482,'X2'!$B:$AZ,2,FALSE)),IF($X$1=3,(VLOOKUP(B482,'X3'!$B:$AZ,2,FALSE)),IF($X$1=4,(VLOOKUP(B482,'X4'!$B:$AZ,2,FALSE)),IF($X$1=5,(VLOOKUP(B482,'X5'!$B:$AZ,2,FALSE)),IF($X$1=6,(VLOOKUP(B482,'X6'!$B:$AZ,2,FALSE)),IF($X$1=7,(VLOOKUP(B482,'X7'!$B:$AZ,2,FALSE)),IF($X$1=8,(VLOOKUP(B482,'X8'!$B:$AZ,2,FALSE)),IF($X$1=9,(VLOOKUP(B482,'X9'!$B:$AZ,2,FALSE)),IF($X$1=10,(VLOOKUP(B482,'X10'!$B:$AZ,2,FALSE)),IF($X$1=11,(VLOOKUP(B482,'X11'!$B:$AZ,2,FALSE)),IF($X$1=12,(VLOOKUP(B482,'X12'!$B:$AZ,2,FALSE)),IF($X$1=13,(VLOOKUP(B482,'X13'!$B:$AZ,2,FALSE)),"B"))))))))))))))=TRUE," ",(IF($X$1=1,(VLOOKUP(B482,'X1'!$B:$AZ,2,FALSE)),IF($X$1=2,(VLOOKUP(B482,'X2'!$B:$AZ,2,FALSE)),IF($X$1=3,(VLOOKUP(B482,'X3'!$B:$AZ,2,FALSE)),IF($X$1=4,(VLOOKUP(B482,'X4'!$B:$AZ,2,FALSE)),IF($X$1=5,(VLOOKUP(B482,'X5'!$B:$AZ,2,FALSE)),IF($X$1=6,(VLOOKUP(B482,'X6'!$B:$AZ,2,FALSE)),IF($X$1=7,(VLOOKUP(B482,'X7'!$B:$AZ,2,FALSE)),IF($X$1=8,(VLOOKUP(B482,'X8'!$B:$AZ,2,FALSE)),IF($X$1=9,(VLOOKUP(B482,'X9'!$B:$AZ,2,FALSE)),IF($X$1=10,(VLOOKUP(B482,'X10'!$B:$AZ,2,FALSE)),IF($X$1=11,(VLOOKUP(B482,'X11'!$B:$AZ,2,FALSE)),IF($X$1=12,(VLOOKUP(B482,'X12'!$B:$AZ,2,FALSE)),IF($X$1=13,(VLOOKUP(B482,'X13'!$B:$AZ,2,FALSE)),"B")))))))))))))))</f>
        <v xml:space="preserve"> </v>
      </c>
      <c r="J482" s="183" t="str">
        <f ca="1">IF(ISERROR(IF($X$1=1,(VLOOKUP(B482,'X1'!$B:$AZ,3,FALSE)),IF($X$1=2,(VLOOKUP(B482,'X2'!$B:$AZ,3,FALSE)),IF($X$1=3,(VLOOKUP(B482,'X3'!$B:$AZ,3,FALSE)),IF($X$1=4,(VLOOKUP(B482,'X4'!$B:$AZ,3,FALSE)),IF($X$1=5,(VLOOKUP(B482,'X5'!$B:$AZ,3,FALSE)),IF($X$1=6,(VLOOKUP(B482,'X6'!$B:$AZ,3,FALSE)),IF($X$1=7,(VLOOKUP(B482,'X7'!$B:$AZ,3,FALSE)),IF($X$1=8,(VLOOKUP(B482,'X8'!$B:$AZ,3,FALSE)),IF($X$1=9,(VLOOKUP(B482,'X9'!$B:$AZ,3,FALSE)),IF($X$1=10,(VLOOKUP(B482,'X10'!$B:$AZ,3,FALSE)),IF($X$1=11,(VLOOKUP(B482,'X11'!$B:$AZ,3,FALSE)),IF($X$1=12,(VLOOKUP(B482,'X12'!$B:$AZ,3,FALSE)),IF($X$1=13,(VLOOKUP(B482,'X13'!$B:$AZ,3,FALSE)),"B"))))))))))))))=TRUE," ",(IF($X$1=1,(VLOOKUP(B482,'X1'!$B:$AZ,3,FALSE)),IF($X$1=2,(VLOOKUP(B482,'X2'!$B:$AZ,3,FALSE)),IF($X$1=3,(VLOOKUP(B482,'X3'!$B:$AZ,3,FALSE)),IF($X$1=4,(VLOOKUP(B482,'X4'!$B:$AZ,3,FALSE)),IF($X$1=5,(VLOOKUP(B482,'X5'!$B:$AZ,3,FALSE)),IF($X$1=6,(VLOOKUP(B482,'X6'!$B:$AZ,3,FALSE)),IF($X$1=7,(VLOOKUP(B482,'X7'!$B:$AZ,3,FALSE)),IF($X$1=8,(VLOOKUP(B482,'X8'!$B:$AZ,3,FALSE)),IF($X$1=9,(VLOOKUP(B482,'X9'!$B:$AZ,3,FALSE)),IF($X$1=10,(VLOOKUP(B482,'X10'!$B:$AZ,3,FALSE)),IF($X$1=11,(VLOOKUP(B482,'X11'!$B:$AZ,3,FALSE)),IF($X$1=12,(VLOOKUP(B482,'X12'!$B:$AZ,3,FALSE)),IF($X$1=13,(VLOOKUP(B482,'X13'!$B:$AZ,3,FALSE)),"B")))))))))))))))</f>
        <v xml:space="preserve"> </v>
      </c>
      <c r="K482" s="183" t="str">
        <f ca="1">IF(ISERROR(IF($X$1=1,(VLOOKUP(B482,'X1'!$B:$AZ,5,FALSE)),IF($X$1=2,(VLOOKUP(B482,'X2'!$B:$AZ,5,FALSE)),IF($X$1=3,(VLOOKUP(B482,'X3'!$B:$AZ,5,FALSE)),IF($X$1=4,(VLOOKUP(B482,'X4'!$B:$AZ,5,FALSE)),IF($X$1=5,(VLOOKUP(B482,'X5'!$B:$AZ,5,FALSE)),IF($X$1=6,(VLOOKUP(B482,'X6'!$B:$AZ,5,FALSE)),IF($X$1=7,(VLOOKUP(B482,'X7'!$B:$AZ,5,FALSE)),IF($X$1=8,(VLOOKUP(B482,'X8'!$B:$AZ,5,FALSE)),IF($X$1=9,(VLOOKUP(B482,'X9'!$B:$AZ,5,FALSE)),IF($X$1=10,(VLOOKUP(B482,'X10'!$B:$AZ,5,FALSE)),IF($X$1=11,(VLOOKUP(B482,'X11'!$B:$AZ,5,FALSE)),IF($X$1=12,(VLOOKUP(B482,'X12'!$B:$AZ,5,FALSE)),IF($X$1=13,(VLOOKUP(B482,'X13'!$B:$AZ,5,FALSE)),"B"))))))))))))))=TRUE," ",(IF($X$1=1,(VLOOKUP(B482,'X1'!$B:$AZ,5,FALSE)),IF($X$1=2,(VLOOKUP(B482,'X2'!$B:$AZ,5,FALSE)),IF($X$1=3,(VLOOKUP(B482,'X3'!$B:$AZ,5,FALSE)),IF($X$1=4,(VLOOKUP(B482,'X4'!$B:$AZ,5,FALSE)),IF($X$1=5,(VLOOKUP(B482,'X5'!$B:$AZ,5,FALSE)),IF($X$1=6,(VLOOKUP(B482,'X6'!$B:$AZ,5,FALSE)),IF($X$1=7,(VLOOKUP(B482,'X7'!$B:$AZ,5,FALSE)),IF($X$1=8,(VLOOKUP(B482,'X8'!$B:$AZ,5,FALSE)),IF($X$1=9,(VLOOKUP(B482,'X9'!$B:$AZ,5,FALSE)),IF($X$1=10,(VLOOKUP(B482,'X10'!$B:$AZ,5,FALSE)),IF($X$1=11,(VLOOKUP(B482,'X11'!$B:$AZ,5,FALSE)),IF($X$1=12,(VLOOKUP(B482,'X12'!$B:$AZ,5,FALSE)),IF($X$1=13,(VLOOKUP(B482,'X13'!$B:$AZ,5,FALSE)),"B")))))))))))))))</f>
        <v xml:space="preserve"> </v>
      </c>
      <c r="L482" s="184" t="str">
        <f ca="1">IF(ISERROR(IF($X$1=1,(VLOOKUP(B482,'X1'!$B:$AZ,9,FALSE)),IF($X$1=2,(VLOOKUP(B482,'X2'!$B:$AZ,9,FALSE)),IF($X$1=3,(VLOOKUP(B482,'X3'!$B:$AZ,9,FALSE)),IF($X$1=4,(VLOOKUP(B482,'X4'!$B:$AZ,9,FALSE)),IF($X$1=5,(VLOOKUP(B482,'X5'!$B:$AZ,9,FALSE)),IF($X$1=6,(VLOOKUP(B482,'X6'!$B:$AZ,9,FALSE)),IF($X$1=7,(VLOOKUP(B482,'X7'!$B:$AZ,9,FALSE)),IF($X$1=8,(VLOOKUP(B482,'X8'!$B:$AZ,9,FALSE)),IF($X$1=9,(VLOOKUP(B482,'X9'!$B:$AZ,9,FALSE)),IF($X$1=10,(VLOOKUP(B482,'X10'!$B:$AZ,9,FALSE)),IF($X$1=11,(VLOOKUP(B482,'X11'!$B:$AZ,9,FALSE)),IF($X$1=12,(VLOOKUP(B482,'X12'!$B:$AZ,9,FALSE)),IF($X$1=13,(VLOOKUP(B482,'X13'!$B:$AZ,9,FALSE)),"B"))))))))))))))=TRUE," ",(IF($X$1=1,(VLOOKUP(B482,'X1'!$B:$AZ,9,FALSE)),IF($X$1=2,(VLOOKUP(B482,'X2'!$B:$AZ,9,FALSE)),IF($X$1=3,(VLOOKUP(B482,'X3'!$B:$AZ,9,FALSE)),IF($X$1=4,(VLOOKUP(B482,'X4'!$B:$AZ,9,FALSE)),IF($X$1=5,(VLOOKUP(B482,'X5'!$B:$AZ,9,FALSE)),IF($X$1=6,(VLOOKUP(B482,'X6'!$B:$AZ,9,FALSE)),IF($X$1=7,(VLOOKUP(B482,'X7'!$B:$AZ,9,FALSE)),IF($X$1=8,(VLOOKUP(B482,'X8'!$B:$AZ,9,FALSE)),IF($X$1=9,(VLOOKUP(B482,'X9'!$B:$AZ,9,FALSE)),IF($X$1=10,(VLOOKUP(B482,'X10'!$B:$AZ,9,FALSE)),IF($X$1=11,(VLOOKUP(B482,'X11'!$B:$AZ,9,FALSE)),IF($X$1=12,(VLOOKUP(B482,'X12'!$B:$AZ,9,FALSE)),IF($X$1=13,(VLOOKUP(B482,'X13'!$B:$AZ,9,FALSE)),"B")))))))))))))))</f>
        <v xml:space="preserve"> </v>
      </c>
      <c r="M482" s="184" t="str">
        <f ca="1">IF(ISERROR(IF($X$1=1,(VLOOKUP(B482,'X1'!$B:$AZ,10,FALSE)),IF($X$1=2,(VLOOKUP(B482,'X2'!$B:$AZ,10,FALSE)),IF($X$1=3,(VLOOKUP(B482,'X3'!$B:$AZ,10,FALSE)),IF($X$1=4,(VLOOKUP(B482,'X4'!$B:$AZ,10,FALSE)),IF($X$1=5,(VLOOKUP(B482,'X5'!$B:$AZ,10,FALSE)),IF($X$1=6,(VLOOKUP(B482,'X6'!$B:$AZ,10,FALSE)),IF($X$1=7,(VLOOKUP(B482,'X7'!$B:$AZ,10,FALSE)),IF($X$1=8,(VLOOKUP(B482,'X8'!$B:$AZ,10,FALSE)),IF($X$1=9,(VLOOKUP(B482,'X9'!$B:$AZ,10,FALSE)),IF($X$1=10,(VLOOKUP(B482,'X10'!$B:$AZ,10,FALSE)),IF($X$1=11,(VLOOKUP(B482,'X11'!$B:$AZ,10,FALSE)),IF($X$1=12,(VLOOKUP(B482,'X12'!$B:$AZ,10,FALSE)),IF($X$1=13,(VLOOKUP(B482,'X13'!$B:$AZ,10,FALSE)),"B"))))))))))))))=TRUE," ",(IF($X$1=1,(VLOOKUP(B482,'X1'!$B:$AZ,10,FALSE)),IF($X$1=2,(VLOOKUP(B482,'X2'!$B:$AZ,10,FALSE)),IF($X$1=3,(VLOOKUP(B482,'X3'!$B:$AZ,10,FALSE)),IF($X$1=4,(VLOOKUP(B482,'X4'!$B:$AZ,10,FALSE)),IF($X$1=5,(VLOOKUP(B482,'X5'!$B:$AZ,10,FALSE)),IF($X$1=6,(VLOOKUP(B482,'X6'!$B:$AZ,10,FALSE)),IF($X$1=7,(VLOOKUP(B482,'X7'!$B:$AZ,10,FALSE)),IF($X$1=8,(VLOOKUP(B482,'X8'!$B:$AZ,10,FALSE)),IF($X$1=9,(VLOOKUP(B482,'X9'!$B:$AZ,10,FALSE)),IF($X$1=10,(VLOOKUP(B482,'X10'!$B:$AZ,10,FALSE)),IF($X$1=11,(VLOOKUP(B482,'X11'!$B:$AZ,10,FALSE)),IF($X$1=12,(VLOOKUP(B482,'X12'!$B:$AZ,10,FALSE)),IF($X$1=13,(VLOOKUP(B482,'X13'!$B:$AZ,10,FALSE)),"B")))))))))))))))</f>
        <v xml:space="preserve"> </v>
      </c>
      <c r="N482" s="185" t="str">
        <f ca="1">IF(ISERROR(IF($X$1=1,(VLOOKUP(B482,'X1'!$B:$AZ,45,FALSE)),IF($X$1=2,(VLOOKUP(B482,'X2'!$B:$AZ,45,FALSE)),IF($X$1=3,(VLOOKUP(B482,'X3'!$B:$AZ,45,FALSE)),IF($X$1=4,(VLOOKUP(B482,'X4'!$B:$AZ,45,FALSE)),IF($X$1=5,(VLOOKUP(B482,'X5'!$B:$AZ,45,FALSE)),IF($X$1=6,(VLOOKUP(B482,'X6'!$B:$AZ,45,FALSE)),IF($X$1=7,(VLOOKUP(B482,'X7'!$B:$AZ,45,FALSE)),IF($X$1=8,(VLOOKUP(B482,'X8'!$B:$AZ,45,FALSE)),IF($X$1=9,(VLOOKUP(B482,'X9'!$B:$AZ,45,FALSE)),IF($X$1=10,(VLOOKUP(B482,'X10'!$B:$AZ,45,FALSE)),IF($X$1=11,(VLOOKUP(B482,'X11'!$B:$AZ,45,FALSE)),IF($X$1=12,(VLOOKUP(B482,'X12'!$B:$AZ,45,FALSE)),IF($X$1=13,(VLOOKUP(B482,'X13'!$B:$AZ,45,FALSE)),"B"))))))))))))))=TRUE," ",(IF($X$1=1,(VLOOKUP(B482,'X1'!$B:$AZ,45,FALSE)),IF($X$1=2,(VLOOKUP(B482,'X2'!$B:$AZ,45,FALSE)),IF($X$1=3,(VLOOKUP(B482,'X3'!$B:$AZ,45,FALSE)),IF($X$1=4,(VLOOKUP(B482,'X4'!$B:$AZ,45,FALSE)),IF($X$1=5,(VLOOKUP(B482,'X5'!$B:$AZ,45,FALSE)),IF($X$1=6,(VLOOKUP(B482,'X6'!$B:$AZ,45,FALSE)),IF($X$1=7,(VLOOKUP(B482,'X7'!$B:$AZ,45,FALSE)),IF($X$1=8,(VLOOKUP(B482,'X8'!$B:$AZ,45,FALSE)),IF($X$1=9,(VLOOKUP(B482,'X9'!$B:$AZ,45,FALSE)),IF($X$1=10,(VLOOKUP(B482,'X10'!$B:$AZ,45,FALSE)),IF($X$1=11,(VLOOKUP(B482,'X11'!$B:$AZ,45,FALSE)),IF($X$1=12,(VLOOKUP(B482,'X12'!$B:$AZ,45,FALSE)),IF($X$1=13,(VLOOKUP(B482,'X13'!$B:$AZ,45,FALSE)),"B")))))))))))))))</f>
        <v xml:space="preserve"> </v>
      </c>
      <c r="O482" s="184" t="str">
        <f ca="1">IF(ISERROR(IF($X$1=1,(VLOOKUP(B482,'X1'!$B:$AZ,11,FALSE)),IF($X$1=2,(VLOOKUP(B482,'X2'!$B:$AZ,11,FALSE)),IF($X$1=3,(VLOOKUP(B482,'X3'!$B:$AZ,11,FALSE)),IF($X$1=4,(VLOOKUP(B482,'X4'!$B:$AZ,11,FALSE)),IF($X$1=5,(VLOOKUP(B482,'X5'!$B:$AZ,11,FALSE)),IF($X$1=6,(VLOOKUP(B482,'X6'!$B:$AZ,11,FALSE)),IF($X$1=7,(VLOOKUP(B482,'X7'!$B:$AZ,11,FALSE)),IF($X$1=8,(VLOOKUP(B482,'X8'!$B:$AZ,11,FALSE)),IF($X$1=9,(VLOOKUP(B482,'X9'!$B:$AZ,11,FALSE)),IF($X$1=10,(VLOOKUP(B482,'X10'!$B:$AZ,11,FALSE)),IF($X$1=11,(VLOOKUP(B482,'X11'!$B:$AZ,11,FALSE)),IF($X$1=12,(VLOOKUP(B482,'X12'!$B:$AZ,11,FALSE)),IF($X$1=13,(VLOOKUP(B482,'X13'!$B:$AZ,11,FALSE)),"B"))))))))))))))=TRUE," ",(IF($X$1=1,(VLOOKUP(B482,'X1'!$B:$AZ,11,FALSE)),IF($X$1=2,(VLOOKUP(B482,'X2'!$B:$AZ,11,FALSE)),IF($X$1=3,(VLOOKUP(B482,'X3'!$B:$AZ,11,FALSE)),IF($X$1=4,(VLOOKUP(B482,'X4'!$B:$AZ,11,FALSE)),IF($X$1=5,(VLOOKUP(B482,'X5'!$B:$AZ,11,FALSE)),IF($X$1=6,(VLOOKUP(B482,'X6'!$B:$AZ,11,FALSE)),IF($X$1=7,(VLOOKUP(B482,'X7'!$B:$AZ,11,FALSE)),IF($X$1=8,(VLOOKUP(B482,'X8'!$B:$AZ,11,FALSE)),IF($X$1=9,(VLOOKUP(B482,'X9'!$B:$AZ,11,FALSE)),IF($X$1=10,(VLOOKUP(B482,'X10'!$B:$AZ,11,FALSE)),IF($X$1=11,(VLOOKUP(B482,'X11'!$B:$AZ,11,FALSE)),IF($X$1=12,(VLOOKUP(B482,'X12'!$B:$AZ,11,FALSE)),IF($X$1=13,(VLOOKUP(B482,'X13'!$B:$AZ,11,FALSE)),"B")))))))))))))))</f>
        <v xml:space="preserve"> </v>
      </c>
      <c r="P482" s="184" t="str">
        <f ca="1">IF(ISERROR(IF($X$1=1,(VLOOKUP(B482,'X1'!$B:$AZ,12,FALSE)),IF($X$1=2,(VLOOKUP(B482,'X2'!$B:$AZ,12,FALSE)),IF($X$1=3,(VLOOKUP(B482,'X3'!$B:$AZ,12,FALSE)),IF($X$1=4,(VLOOKUP(B482,'X4'!$B:$AZ,12,FALSE)),IF($X$1=5,(VLOOKUP(B482,'X5'!$B:$AZ,12,FALSE)),IF($X$1=6,(VLOOKUP(B482,'X6'!$B:$AZ,12,FALSE)),IF($X$1=7,(VLOOKUP(B482,'X7'!$B:$AZ,12,FALSE)),IF($X$1=8,(VLOOKUP(B482,'X8'!$B:$AZ,12,FALSE)),IF($X$1=9,(VLOOKUP(B482,'X9'!$B:$AZ,12,FALSE)),IF($X$1=10,(VLOOKUP(B482,'X10'!$B:$AZ,12,FALSE)),IF($X$1=11,(VLOOKUP(B482,'X11'!$B:$AZ,12,FALSE)),IF($X$1=12,(VLOOKUP(B482,'X12'!$B:$AZ,12,FALSE)),IF($X$1=13,(VLOOKUP(B482,'X13'!$B:$AZ,12,FALSE)),"B"))))))))))))))=TRUE," ",(IF($X$1=1,(VLOOKUP(B482,'X1'!$B:$AZ,12,FALSE)),IF($X$1=2,(VLOOKUP(B482,'X2'!$B:$AZ,12,FALSE)),IF($X$1=3,(VLOOKUP(B482,'X3'!$B:$AZ,12,FALSE)),IF($X$1=4,(VLOOKUP(B482,'X4'!$B:$AZ,12,FALSE)),IF($X$1=5,(VLOOKUP(B482,'X5'!$B:$AZ,12,FALSE)),IF($X$1=6,(VLOOKUP(B482,'X6'!$B:$AZ,12,FALSE)),IF($X$1=7,(VLOOKUP(B482,'X7'!$B:$AZ,12,FALSE)),IF($X$1=8,(VLOOKUP(B482,'X8'!$B:$AZ,12,FALSE)),IF($X$1=9,(VLOOKUP(B482,'X9'!$B:$AZ,12,FALSE)),IF($X$1=10,(VLOOKUP(B482,'X10'!$B:$AZ,12,FALSE)),IF($X$1=11,(VLOOKUP(B482,'X11'!$B:$AZ,12,FALSE)),IF($X$1=12,(VLOOKUP(B482,'X12'!$B:$AZ,12,FALSE)),IF($X$1=13,(VLOOKUP(B482,'X13'!$B:$AZ,12,FALSE)),"B")))))))))))))))</f>
        <v xml:space="preserve"> </v>
      </c>
      <c r="Q482" s="185" t="str">
        <f ca="1">IF(ISERROR(IF($X$1=1,(VLOOKUP(B482,'X1'!$B:$AZ,46,FALSE)),IF($X$1=2,(VLOOKUP(B482,'X2'!$B:$AZ,46,FALSE)),IF($X$1=3,(VLOOKUP(B482,'X3'!$B:$AZ,46,FALSE)),IF($X$1=4,(VLOOKUP(B482,'X4'!$B:$AZ,46,FALSE)),IF($X$1=5,(VLOOKUP(B482,'X5'!$B:$AZ,46,FALSE)),IF($X$1=6,(VLOOKUP(B482,'X6'!$B:$AZ,46,FALSE)),IF($X$1=7,(VLOOKUP(B482,'X7'!$B:$AZ,46,FALSE)),IF($X$1=8,(VLOOKUP(B482,'X8'!$B:$AZ,46,FALSE)),IF($X$1=9,(VLOOKUP(B482,'X9'!$B:$AZ,46,FALSE)),IF($X$1=10,(VLOOKUP(B482,'X10'!$B:$AZ,46,FALSE)),IF($X$1=11,(VLOOKUP(B482,'X11'!$B:$AZ,46,FALSE)),IF($X$1=12,(VLOOKUP(B482,'X12'!$B:$AZ,46,FALSE)),IF($X$1=13,(VLOOKUP(B482,'X13'!$B:$AZ,46,FALSE)),"B"))))))))))))))=TRUE," ",(IF($X$1=1,(VLOOKUP(B482,'X1'!$B:$AZ,46,FALSE)),IF($X$1=2,(VLOOKUP(B482,'X2'!$B:$AZ,46,FALSE)),IF($X$1=3,(VLOOKUP(B482,'X3'!$B:$AZ,46,FALSE)),IF($X$1=4,(VLOOKUP(B482,'X4'!$B:$AZ,46,FALSE)),IF($X$1=5,(VLOOKUP(B482,'X5'!$B:$AZ,46,FALSE)),IF($X$1=6,(VLOOKUP(B482,'X6'!$B:$AZ,46,FALSE)),IF($X$1=7,(VLOOKUP(B482,'X7'!$B:$AZ,46,FALSE)),IF($X$1=8,(VLOOKUP(B482,'X8'!$B:$AZ,46,FALSE)),IF($X$1=9,(VLOOKUP(B482,'X9'!$B:$AZ,46,FALSE)),IF($X$1=10,(VLOOKUP(B482,'X10'!$B:$AZ,46,FALSE)),IF($X$1=11,(VLOOKUP(B482,'X11'!$B:$AZ,46,FALSE)),IF($X$1=12,(VLOOKUP(B482,'X12'!$B:$AZ,46,FALSE)),IF($X$1=13,(VLOOKUP(B482,'X13'!$B:$AZ,46,FALSE)),"B")))))))))))))))</f>
        <v xml:space="preserve"> </v>
      </c>
      <c r="R482" s="185" t="str">
        <f ca="1">IF(ISERROR(IF($X$1=1,(VLOOKUP(B482,'X1'!$B:$AZ,15,FALSE)),IF($X$1=2,(VLOOKUP(B482,'X2'!$B:$AZ,15,FALSE)),IF($X$1=3,(VLOOKUP(B482,'X3'!$B:$AZ,15,FALSE)),IF($X$1=4,(VLOOKUP(B482,'X4'!$B:$AZ,15,FALSE)),IF($X$1=5,(VLOOKUP(B482,'X5'!$B:$AZ,15,FALSE)),IF($X$1=6,(VLOOKUP(B482,'X6'!$B:$AZ,15,FALSE)),IF($X$1=7,(VLOOKUP(B482,'X7'!$B:$AZ,15,FALSE)),IF($X$1=8,(VLOOKUP(B482,'X8'!$B:$AZ,15,FALSE)),IF($X$1=9,(VLOOKUP(B482,'X9'!$B:$AZ,15,FALSE)),IF($X$1=10,(VLOOKUP(B482,'X10'!$B:$AZ,15,FALSE)),IF($X$1=11,(VLOOKUP(B482,'X11'!$B:$AZ,15,FALSE)),IF($X$1=12,(VLOOKUP(B482,'X12'!$B:$AZ,15,FALSE)),IF($X$1=13,(VLOOKUP(B482,'X13'!$B:$AZ,15,FALSE)),"B"))))))))))))))=TRUE," ",(IF($X$1=1,(VLOOKUP(B482,'X1'!$B:$AZ,15,FALSE)),IF($X$1=2,(VLOOKUP(B482,'X2'!$B:$AZ,15,FALSE)),IF($X$1=3,(VLOOKUP(B482,'X3'!$B:$AZ,15,FALSE)),IF($X$1=4,(VLOOKUP(B482,'X4'!$B:$AZ,15,FALSE)),IF($X$1=5,(VLOOKUP(B482,'X5'!$B:$AZ,15,FALSE)),IF($X$1=6,(VLOOKUP(B482,'X6'!$B:$AZ,15,FALSE)),IF($X$1=7,(VLOOKUP(B482,'X7'!$B:$AZ,15,FALSE)),IF($X$1=8,(VLOOKUP(B482,'X8'!$B:$AZ,15,FALSE)),IF($X$1=9,(VLOOKUP(B482,'X9'!$B:$AZ,15,FALSE)),IF($X$1=10,(VLOOKUP(B482,'X10'!$B:$AZ,15,FALSE)),IF($X$1=11,(VLOOKUP(B482,'X11'!$B:$AZ,15,FALSE)),IF($X$1=12,(VLOOKUP(B482,'X12'!$B:$AZ,15,FALSE)),IF($X$1=13,(VLOOKUP(B482,'X13'!$B:$AZ,15,FALSE)),"B")))))))))))))))</f>
        <v xml:space="preserve"> </v>
      </c>
      <c r="S482" s="185" t="str">
        <f ca="1">IF(ISERROR(IF((IF($X$1=1,(VLOOKUP(B482,'X1'!$B:$AZ,14,FALSE)),(IF($X$1=2,(VLOOKUP(B482,'X2'!$B:$AZ,14,FALSE)),(IF($X$1=3,(VLOOKUP(B482,'X3'!$B:$AZ,14,FALSE)),(IF($X$1=4,(VLOOKUP(B482,'X4'!$B:$AZ,14,FALSE)),(IF($X$1=5,(VLOOKUP(B482,'X5'!$B:$AZ,14,FALSE)),(IF($X$1=6,(VLOOKUP(B482,'X6'!$B:$AZ,14,FALSE)),(IF($X$1=7,(VLOOKUP(B482,'X7'!$B:$AZ,14,FALSE)),(IF($X$1=8,(VLOOKUP(B482,'X8'!$B:$AZ,14,FALSE)),(IF($X$1=9,(VLOOKUP(B482,'X9'!$B:$AZ,14,FALSE)),(IF($X$1=10,(VLOOKUP(B482,'X10'!$B:$AZ,14,FALSE)),(IF($X$1=11,(VLOOKUP(B482,'X11'!$B:$AZ,14,FALSE)),(IF($X$1=12,(VLOOKUP(B482,'X12'!$B:$AZ,14,FALSE)),(VLOOKUP(B482,'X13'!$B:$AZ,14,FALSE))))))))))))))))))))))))))=$V$1," ",(IF($X$1=1,(VLOOKUP(B482,'X1'!$B:$AZ,14,FALSE)),(IF($X$1=2,(VLOOKUP(B482,'X2'!$B:$AZ,14,FALSE)),(IF($X$1=3,(VLOOKUP(B482,'X3'!$B:$AZ,14,FALSE)),(IF($X$1=4,(VLOOKUP(B482,'X4'!$B:$AZ,14,FALSE)),(IF($X$1=5,(VLOOKUP(B482,'X5'!$B:$AZ,14,FALSE)),(IF($X$1=6,(VLOOKUP(B482,'X6'!$B:$AZ,14,FALSE)),(IF($X$1=7,(VLOOKUP(B482,'X7'!$B:$AZ,14,FALSE)),(IF($X$1=8,(VLOOKUP(B482,'X8'!$B:$AZ,14,FALSE)),(IF($X$1=9,(VLOOKUP(B482,'X9'!$B:$AZ,14,FALSE)),(IF($X$1=10,(VLOOKUP(B482,'X10'!$B:$AZ,14,FALSE)),(IF($X$1=11,(VLOOKUP(B482,'X11'!$B:$AZ,14,FALSE)),(IF($X$1=12,(VLOOKUP(B482,'X12'!$B:$AZ,14,FALSE)),(VLOOKUP(B482,'X13'!$B:$AZ,14,FALSE))))))))))))))))))))))))))))=TRUE," ",(IF((IF($X$1=1,(VLOOKUP(B482,'X1'!$B:$AZ,14,FALSE)),(IF($X$1=2,(VLOOKUP(B482,'X2'!$B:$AZ,14,FALSE)),(IF($X$1=3,(VLOOKUP(B482,'X3'!$B:$AZ,14,FALSE)),(IF($X$1=4,(VLOOKUP(B482,'X4'!$B:$AZ,14,FALSE)),(IF($X$1=5,(VLOOKUP(B482,'X5'!$B:$AZ,14,FALSE)),(IF($X$1=6,(VLOOKUP(B482,'X6'!$B:$AZ,14,FALSE)),(IF($X$1=7,(VLOOKUP(B482,'X7'!$B:$AZ,14,FALSE)),(IF($X$1=8,(VLOOKUP(B482,'X8'!$B:$AZ,14,FALSE)),(IF($X$1=9,(VLOOKUP(B482,'X9'!$B:$AZ,14,FALSE)),(IF($X$1=10,(VLOOKUP(B482,'X10'!$B:$AZ,14,FALSE)),(IF($X$1=11,(VLOOKUP(B482,'X11'!$B:$AZ,14,FALSE)),(IF($X$1=12,(VLOOKUP(B482,'X12'!$B:$AZ,14,FALSE)),(VLOOKUP(B482,'X13'!$B:$AZ,14,FALSE))))))))))))))))))))))))))=$V$1," ",(IF($X$1=1,(VLOOKUP(B482,'X1'!$B:$AZ,14,FALSE)),(IF($X$1=2,(VLOOKUP(B482,'X2'!$B:$AZ,14,FALSE)),(IF($X$1=3,(VLOOKUP(B482,'X3'!$B:$AZ,14,FALSE)),(IF($X$1=4,(VLOOKUP(B482,'X4'!$B:$AZ,14,FALSE)),(IF($X$1=5,(VLOOKUP(B482,'X5'!$B:$AZ,14,FALSE)),(IF($X$1=6,(VLOOKUP(B482,'X6'!$B:$AZ,14,FALSE)),(IF($X$1=7,(VLOOKUP(B482,'X7'!$B:$AZ,14,FALSE)),(IF($X$1=8,(VLOOKUP(B482,'X8'!$B:$AZ,14,FALSE)),(IF($X$1=9,(VLOOKUP(B482,'X9'!$B:$AZ,14,FALSE)),(IF($X$1=10,(VLOOKUP(B482,'X10'!$B:$AZ,14,FALSE)),(IF($X$1=11,(VLOOKUP(B482,'X11'!$B:$AZ,14,FALSE)),(IF($X$1=12,(VLOOKUP(B482,'X12'!$B:$AZ,14,FALSE)),(VLOOKUP(B482,'X13'!$B:$AZ,14,FALSE)))))))))))))))))))))))))))))</f>
        <v xml:space="preserve"> </v>
      </c>
    </row>
    <row r="483" spans="1:19" ht="14.1" customHeight="1" x14ac:dyDescent="0.2">
      <c r="A483" s="156" t="s">
        <v>1058</v>
      </c>
      <c r="B483" s="122" t="str">
        <f>IF(ISERROR(IF($U$16=1,(VLOOKUP(A483,$AC$89:$AH$125,2,FALSE)),IF((IF($X$1=1,'X1'!B442,(IF($X$1=2,'X2'!B442,(IF($X$1=3,'X3'!B442,(IF($X$1=4,'X4'!B442,(IF($X$1=5,'X5'!B442,(IF($X$1=6,'X6'!B442,(IF($X$1=7,'X7'!B442,(IF($X$1=8,'X8'!B442,(IF($X$1=9,'X9'!B442,(IF($X$1=10,'X10'!B442,(IF($X$1=11,'X11'!B442,(IF($X$1=12,'X12'!B442,'X13'!B442))))))))))))))))))))))))="","",(IF($X$1=1,'X1'!B442,(IF($X$1=2,'X2'!B442,(IF($X$1=3,'X3'!B442,(IF($X$1=4,'X4'!B442,(IF($X$1=5,'X5'!B442,(IF($X$1=6,'X6'!B442,(IF($X$1=7,'X7'!B442,(IF($X$1=8,'X8'!B442,(IF($X$1=9,'X9'!B442,(IF($X$1=10,'X10'!B442,(IF($X$1=11,'X11'!B442,(IF($X$1=12,'X12'!B442,'X13'!B442)))))))))))))))))))))))))))=TRUE," ",(IF($U$16=1,(VLOOKUP(A483,$AC$89:$AH$125,2,FALSE)),IF((IF($X$1=1,'X1'!B442,(IF($X$1=2,'X2'!B442,(IF($X$1=3,'X3'!B442,(IF($X$1=4,'X4'!B442,(IF($X$1=5,'X5'!B442,(IF($X$1=6,'X6'!B442,(IF($X$1=7,'X7'!B442,(IF($X$1=8,'X8'!B442,(IF($X$1=9,'X9'!B442,(IF($X$1=10,'X10'!B442,(IF($X$1=11,'X11'!B442,(IF($X$1=12,'X12'!B442,'X13'!B442))))))))))))))))))))))))="","",(IF($X$1=1,'X1'!B442,(IF($X$1=2,'X2'!B442,(IF($X$1=3,'X3'!B442,(IF($X$1=4,'X4'!B442,(IF($X$1=5,'X5'!B442,(IF($X$1=6,'X6'!B442,(IF($X$1=7,'X7'!B442,(IF($X$1=8,'X8'!B442,(IF($X$1=9,'X9'!B442,(IF($X$1=10,'X10'!B442,(IF($X$1=11,'X11'!B442,(IF($X$1=12,'X12'!B442,'X13'!B442))))))))))))))))))))))))))))</f>
        <v/>
      </c>
      <c r="C483" s="181" t="str">
        <f ca="1">IF(ISERROR(IF($X$1=1,(VLOOKUP(B483,'X1'!$B:$AZ,47,FALSE)),IF($X$1=2,(VLOOKUP(B483,'X2'!$B:$AZ,47,FALSE)),IF($X$1=3,(VLOOKUP(B483,'X3'!$B:$AZ,47,FALSE)),IF($X$1=4,(VLOOKUP(B483,'X4'!$B:$AZ,47,FALSE)),IF($X$1=5,(VLOOKUP(B483,'X5'!$B:$AZ,47,FALSE)),IF($X$1=6,(VLOOKUP(B483,'X6'!$B:$AZ,47,FALSE)),IF($X$1=7,(VLOOKUP(B483,'X7'!$B:$AZ,47,FALSE)),IF($X$1=8,(VLOOKUP(B483,'X8'!$B:$AZ,47,FALSE)),IF($X$1=9,(VLOOKUP(B483,'X9'!$B:$AZ,47,FALSE)),IF($X$1=10,(VLOOKUP(B483,'X10'!$B:$AZ,47,FALSE)),IF($X$1=11,(VLOOKUP(B483,'X11'!$B:$AZ,47,FALSE)),IF($X$1=12,(VLOOKUP(B483,'X12'!$B:$AZ,47,FALSE)),IF($X$1=13,(VLOOKUP(B483,'X13'!$B:$AZ,47,FALSE)),"B"))))))))))))))=TRUE," ",(IF($X$1=1,(VLOOKUP(B483,'X1'!$B:$AZ,47,FALSE)),IF($X$1=2,(VLOOKUP(B483,'X2'!$B:$AZ,47,FALSE)),IF($X$1=3,(VLOOKUP(B483,'X3'!$B:$AZ,47,FALSE)),IF($X$1=4,(VLOOKUP(B483,'X4'!$B:$AZ,47,FALSE)),IF($X$1=5,(VLOOKUP(B483,'X5'!$B:$AZ,47,FALSE)),IF($X$1=6,(VLOOKUP(B483,'X6'!$B:$AZ,47,FALSE)),IF($X$1=7,(VLOOKUP(B483,'X7'!$B:$AZ,47,FALSE)),IF($X$1=8,(VLOOKUP(B483,'X8'!$B:$AZ,47,FALSE)),IF($X$1=9,(VLOOKUP(B483,'X9'!$B:$AZ,47,FALSE)),IF($X$1=10,(VLOOKUP(B483,'X10'!$B:$AZ,47,FALSE)),IF($X$1=11,(VLOOKUP(B483,'X11'!$B:$AZ,47,FALSE)),IF($X$1=12,(VLOOKUP(B483,'X12'!$B:$AZ,47,FALSE)),IF($X$1=13,(VLOOKUP(B483,'X13'!$B:$AZ,47,FALSE)),"B")))))))))))))))</f>
        <v xml:space="preserve"> </v>
      </c>
      <c r="D483" s="181" t="str">
        <f ca="1">IF(ISERROR(IF($X$1=1,(VLOOKUP(B483,'X1'!$B:$AP,41,FALSE)),IF($X$1=2,(VLOOKUP(B483,'X2'!$B:$AP,41,FALSE)),IF($X$1=3,(VLOOKUP(B483,'X3'!$B:$AP,41,FALSE)),IF($X$1=4,(VLOOKUP(B483,'X4'!$B:$AP,41,FALSE)),IF($X$1=5,(VLOOKUP(B483,'X5'!$B:$AP,41,FALSE)),IF($X$1=6,(VLOOKUP(B483,'X6'!$B:$AP,41,FALSE)),IF($X$1=7,(VLOOKUP(B483,'X7'!$B:$AP,41,FALSE)),IF($X$1=8,(VLOOKUP(B483,'X8'!$B:$AP,41,FALSE)),IF($X$1=9,(VLOOKUP(B483,'X9'!$B:$AP,41,FALSE)),IF($X$1=10,(VLOOKUP(B483,'X10'!$B:$AP,41,FALSE)),IF($X$1=11,(VLOOKUP(B483,'X11'!$B:$AP,41,FALSE)),IF($X$1=12,(VLOOKUP(B483,'X12'!$B:$AP,41,FALSE)),IF($X$1=13,(VLOOKUP(B483,'X13'!$B:$AP,41,FALSE)),"B"))))))))))))))=TRUE," ",(IF($X$1=1,(VLOOKUP(B483,'X1'!$B:$AP,41,FALSE)),IF($X$1=2,(VLOOKUP(B483,'X2'!$B:$AP,41,FALSE)),IF($X$1=3,(VLOOKUP(B483,'X3'!$B:$AP,41,FALSE)),IF($X$1=4,(VLOOKUP(B483,'X4'!$B:$AP,41,FALSE)),IF($X$1=5,(VLOOKUP(B483,'X5'!$B:$AP,41,FALSE)),IF($X$1=6,(VLOOKUP(B483,'X6'!$B:$AP,41,FALSE)),IF($X$1=7,(VLOOKUP(B483,'X7'!$B:$AP,41,FALSE)),IF($X$1=8,(VLOOKUP(B483,'X8'!$B:$AP,41,FALSE)),IF($X$1=9,(VLOOKUP(B483,'X9'!$B:$AP,41,FALSE)),IF($X$1=10,(VLOOKUP(B483,'X10'!$B:$AP,41,FALSE)),IF($X$1=11,(VLOOKUP(B483,'X11'!$B:$AP,41,FALSE)),IF($X$1=12,(VLOOKUP(B483,'X12'!$B:$AP,41,FALSE)),IF($X$1=13,(VLOOKUP(B483,'X13'!$B:$AP,41,FALSE)),"B")))))))))))))))</f>
        <v xml:space="preserve"> </v>
      </c>
      <c r="E483" s="182" t="str">
        <f ca="1">IF(ISERROR(IF($X$1=1,(VLOOKUP(B483,'X1'!$B:$AP,7,FALSE)),IF($X$1=2,(VLOOKUP(B483,'X2'!$B:$AP,7,FALSE)),IF($X$1=3,(VLOOKUP(B483,'X3'!$B:$AP,7,FALSE)),IF($X$1=4,(VLOOKUP(B483,'X4'!$B:$AP,7,FALSE)),IF($X$1=5,(VLOOKUP(B483,'X5'!$B:$AP,7,FALSE)),IF($X$1=6,(VLOOKUP(B483,'X6'!$B:$AP,7,FALSE)),IF($X$1=7,(VLOOKUP(B483,'X7'!$B:$AP,7,FALSE)),IF($X$1=8,(VLOOKUP(B483,'X8'!$B:$AP,7,FALSE)),IF($X$1=9,(VLOOKUP(B483,'X9'!$B:$AP,7,FALSE)),IF($X$1=10,(VLOOKUP(B483,'X10'!$B:$AP,7,FALSE)),IF($X$1=11,(VLOOKUP(B483,'X11'!$B:$AP,7,FALSE)),IF($X$1=12,(VLOOKUP(B483,'X12'!$B:$AP,7,FALSE)),IF($X$1=13,(VLOOKUP(B483,'X13'!$B:$AP,7,FALSE)),"B"))))))))))))))=TRUE," ",(IF($X$1=1,(VLOOKUP(B483,'X1'!$B:$AP,7,FALSE)),IF($X$1=2,(VLOOKUP(B483,'X2'!$B:$AP,7,FALSE)),IF($X$1=3,(VLOOKUP(B483,'X3'!$B:$AP,7,FALSE)),IF($X$1=4,(VLOOKUP(B483,'X4'!$B:$AP,7,FALSE)),IF($X$1=5,(VLOOKUP(B483,'X5'!$B:$AP,7,FALSE)),IF($X$1=6,(VLOOKUP(B483,'X6'!$B:$AP,7,FALSE)),IF($X$1=7,(VLOOKUP(B483,'X7'!$B:$AP,7,FALSE)),IF($X$1=8,(VLOOKUP(B483,'X8'!$B:$AP,7,FALSE)),IF($X$1=9,(VLOOKUP(B483,'X9'!$B:$AP,7,FALSE)),IF($X$1=10,(VLOOKUP(B483,'X10'!$B:$AP,7,FALSE)),IF($X$1=11,(VLOOKUP(B483,'X11'!$B:$AP,7,FALSE)),IF($X$1=12,(VLOOKUP(B483,'X12'!$B:$AP,7,FALSE)),IF($X$1=13,(VLOOKUP(B483,'X13'!$B:$AP,7,FALSE)),"B")))))))))))))))</f>
        <v xml:space="preserve"> </v>
      </c>
      <c r="F483" s="182" t="str">
        <f ca="1">IF(ISERROR(IF((IF($X$1=1,(VLOOKUP(B483,'X1'!$B:$AO,6,FALSE)),(IF($X$1=2,(VLOOKUP(B483,'X2'!$B:$AO,6,FALSE)),(IF($X$1=3,(VLOOKUP(B483,'X3'!$B:$AO,6,FALSE)),(IF($X$1=4,(VLOOKUP(B483,'X4'!$B:$AO,6,FALSE)),(IF($X$1=5,(VLOOKUP(B483,'X5'!$B:$AO,6,FALSE)),(IF($X$1=6,(VLOOKUP(B483,'X6'!$B:$AO,6,FALSE)),(IF($X$1=7,(VLOOKUP(B483,'X7'!$B:$AO,6,FALSE)),(IF($X$1=8,(VLOOKUP(B483,'X8'!$B:$AO,6,FALSE)),(IF($X$1=9,(VLOOKUP(B483,'X9'!$B:$AO,6,FALSE)),(IF($X$1=10,(VLOOKUP(B483,'X10'!$B:$AO,6,FALSE)),(IF($X$1=11,(VLOOKUP(B483,'X11'!$B:$AO,6,FALSE)),(IF($X$1=12,(VLOOKUP(B483,'X12'!$B:$AO,6,FALSE)),(VLOOKUP(B483,'X13'!$B:$AO,6,FALSE))))))))))))))))))))))))))=$V$1," ",(IF($X$1=1,(VLOOKUP(B483,'X1'!$B:$AO,6,FALSE)),(IF($X$1=2,(VLOOKUP(B483,'X2'!$B:$AO,6,FALSE)),(IF($X$1=3,(VLOOKUP(B483,'X3'!$B:$AO,6,FALSE)),(IF($X$1=4,(VLOOKUP(B483,'X4'!$B:$AO,6,FALSE)),(IF($X$1=5,(VLOOKUP(B483,'X5'!$B:$AO,6,FALSE)),(IF($X$1=6,(VLOOKUP(B483,'X6'!$B:$AO,6,FALSE)),(IF($X$1=7,(VLOOKUP(B483,'X7'!$B:$AO,6,FALSE)),(IF($X$1=8,(VLOOKUP(B483,'X8'!$B:$AO,6,FALSE)),(IF($X$1=9,(VLOOKUP(B483,'X9'!$B:$AO,6,FALSE)),(IF($X$1=10,(VLOOKUP(B483,'X10'!$B:$AO,6,FALSE)),(IF($X$1=11,(VLOOKUP(B483,'X11'!$B:$AO,6,FALSE)),(IF($X$1=12,(VLOOKUP(B483,'X12'!$B:$AO,6,FALSE)),(VLOOKUP(B483,'X13'!$B:$AO,6,FALSE))))))))))))))))))))))))))))=TRUE," ",(IF((IF($X$1=1,(VLOOKUP(B483,'X1'!$B:$AO,6,FALSE)),(IF($X$1=2,(VLOOKUP(B483,'X2'!$B:$AO,6,FALSE)),(IF($X$1=3,(VLOOKUP(B483,'X3'!$B:$AO,6,FALSE)),(IF($X$1=4,(VLOOKUP(B483,'X4'!$B:$AO,6,FALSE)),(IF($X$1=5,(VLOOKUP(B483,'X5'!$B:$AO,6,FALSE)),(IF($X$1=6,(VLOOKUP(B483,'X6'!$B:$AO,6,FALSE)),(IF($X$1=7,(VLOOKUP(B483,'X7'!$B:$AO,6,FALSE)),(IF($X$1=8,(VLOOKUP(B483,'X8'!$B:$AO,6,FALSE)),(IF($X$1=9,(VLOOKUP(B483,'X9'!$B:$AO,6,FALSE)),(IF($X$1=10,(VLOOKUP(B483,'X10'!$B:$AO,6,FALSE)),(IF($X$1=11,(VLOOKUP(B483,'X11'!$B:$AO,6,FALSE)),(IF($X$1=12,(VLOOKUP(B483,'X12'!$B:$AO,6,FALSE)),(VLOOKUP(B483,'X13'!$B:$AO,6,FALSE))))))))))))))))))))))))))=$V$1," ",(IF($X$1=1,(VLOOKUP(B483,'X1'!$B:$AO,6,FALSE)),(IF($X$1=2,(VLOOKUP(B483,'X2'!$B:$AO,6,FALSE)),(IF($X$1=3,(VLOOKUP(B483,'X3'!$B:$AO,6,FALSE)),(IF($X$1=4,(VLOOKUP(B483,'X4'!$B:$AO,6,FALSE)),(IF($X$1=5,(VLOOKUP(B483,'X5'!$B:$AO,6,FALSE)),(IF($X$1=6,(VLOOKUP(B483,'X6'!$B:$AO,6,FALSE)),(IF($X$1=7,(VLOOKUP(B483,'X7'!$B:$AO,6,FALSE)),(IF($X$1=8,(VLOOKUP(B483,'X8'!$B:$AO,6,FALSE)),(IF($X$1=9,(VLOOKUP(B483,'X9'!$B:$AO,6,FALSE)),(IF($X$1=10,(VLOOKUP(B483,'X10'!$B:$AO,6,FALSE)),(IF($X$1=11,(VLOOKUP(B483,'X11'!$B:$AO,6,FALSE)),(IF($X$1=12,(VLOOKUP(B483,'X12'!$B:$AO,6,FALSE)),(VLOOKUP(B483,'X13'!$B:$AO,6,FALSE)))))))))))))))))))))))))))))</f>
        <v xml:space="preserve"> </v>
      </c>
      <c r="G483" s="182" t="str">
        <f ca="1">IF(ISERROR(IF($X$1=1,(VLOOKUP(B483,'X1'!$B:$AZ,44,FALSE)),IF($X$1=2,(VLOOKUP(B483,'X2'!$B:$AZ,44,FALSE)),IF($X$1=3,(VLOOKUP(B483,'X3'!$B:$AZ,44,FALSE)),IF($X$1=4,(VLOOKUP(B483,'X4'!$B:$AZ,44,FALSE)),IF($X$1=5,(VLOOKUP(B483,'X5'!$B:$AZ,44,FALSE)),IF($X$1=6,(VLOOKUP(B483,'X6'!$B:$AZ,44,FALSE)),IF($X$1=7,(VLOOKUP(B483,'X7'!$B:$AZ,44,FALSE)),IF($X$1=8,(VLOOKUP(B483,'X8'!$B:$AZ,44,FALSE)),IF($X$1=9,(VLOOKUP(B483,'X9'!$B:$AZ,44,FALSE)),IF($X$1=10,(VLOOKUP(B483,'X10'!$B:$AZ,44,FALSE)),IF($X$1=11,(VLOOKUP(B483,'X11'!$B:$AZ,44,FALSE)),IF($X$1=12,(VLOOKUP(B483,'X12'!$B:$AZ,44,FALSE)),IF($X$1=13,(VLOOKUP(B483,'X13'!$B:$AZ,44,FALSE)),"B"))))))))))))))=TRUE," ",(IF($X$1=1,(VLOOKUP(B483,'X1'!$B:$AZ,44,FALSE)),IF($X$1=2,(VLOOKUP(B483,'X2'!$B:$AZ,44,FALSE)),IF($X$1=3,(VLOOKUP(B483,'X3'!$B:$AZ,44,FALSE)),IF($X$1=4,(VLOOKUP(B483,'X4'!$B:$AZ,44,FALSE)),IF($X$1=5,(VLOOKUP(B483,'X5'!$B:$AZ,44,FALSE)),IF($X$1=6,(VLOOKUP(B483,'X6'!$B:$AZ,44,FALSE)),IF($X$1=7,(VLOOKUP(B483,'X7'!$B:$AZ,44,FALSE)),IF($X$1=8,(VLOOKUP(B483,'X8'!$B:$AZ,44,FALSE)),IF($X$1=9,(VLOOKUP(B483,'X9'!$B:$AZ,44,FALSE)),IF($X$1=10,(VLOOKUP(B483,'X10'!$B:$AZ,44,FALSE)),IF($X$1=11,(VLOOKUP(B483,'X11'!$B:$AZ,44,FALSE)),IF($X$1=12,(VLOOKUP(B483,'X12'!$B:$AZ,44,FALSE)),IF($X$1=13,(VLOOKUP(B483,'X13'!$B:$AZ,44,FALSE)),"B")))))))))))))))</f>
        <v xml:space="preserve"> </v>
      </c>
      <c r="H483" s="182" t="str">
        <f ca="1">IF(ISERROR(IF($X$1=1,(VLOOKUP(B483,'X1'!$B:$AZ,8,FALSE)),IF($X$1=2,(VLOOKUP(B483,'X2'!$B:$AZ,8,FALSE)),IF($X$1=3,(VLOOKUP(B483,'X3'!$B:$AZ,8,FALSE)),IF($X$1=4,(VLOOKUP(B483,'X4'!$B:$AZ,8,FALSE)),IF($X$1=5,(VLOOKUP(B483,'X5'!$B:$AZ,8,FALSE)),IF($X$1=6,(VLOOKUP(B483,'X6'!$B:$AZ,8,FALSE)),IF($X$1=7,(VLOOKUP(B483,'X7'!$B:$AZ,8,FALSE)),IF($X$1=8,(VLOOKUP(B483,'X8'!$B:$AZ,8,FALSE)),IF($X$1=9,(VLOOKUP(B483,'X9'!$B:$AZ,8,FALSE)),IF($X$1=10,(VLOOKUP(B483,'X10'!$B:$AZ,8,FALSE)),IF($X$1=11,(VLOOKUP(B483,'X11'!$B:$AZ,8,FALSE)),IF($X$1=12,(VLOOKUP(B483,'X12'!$B:$AZ,8,FALSE)),IF($X$1=13,(VLOOKUP(B483,'X13'!$B:$AZ,8,FALSE)),"B"))))))))))))))=TRUE," ",(IF($X$1=1,(VLOOKUP(B483,'X1'!$B:$AZ,8,FALSE)),IF($X$1=2,(VLOOKUP(B483,'X2'!$B:$AZ,8,FALSE)),IF($X$1=3,(VLOOKUP(B483,'X3'!$B:$AZ,8,FALSE)),IF($X$1=4,(VLOOKUP(B483,'X4'!$B:$AZ,8,FALSE)),IF($X$1=5,(VLOOKUP(B483,'X5'!$B:$AZ,8,FALSE)),IF($X$1=6,(VLOOKUP(B483,'X6'!$B:$AZ,8,FALSE)),IF($X$1=7,(VLOOKUP(B483,'X7'!$B:$AZ,8,FALSE)),IF($X$1=8,(VLOOKUP(B483,'X8'!$B:$AZ,8,FALSE)),IF($X$1=9,(VLOOKUP(B483,'X9'!$B:$AZ,8,FALSE)),IF($X$1=10,(VLOOKUP(B483,'X10'!$B:$AZ,8,FALSE)),IF($X$1=11,(VLOOKUP(B483,'X11'!$B:$AZ,8,FALSE)),IF($X$1=12,(VLOOKUP(B483,'X12'!$B:$AZ,8,FALSE)),IF($X$1=13,(VLOOKUP(B483,'X13'!$B:$AZ,8,FALSE)),"B")))))))))))))))</f>
        <v xml:space="preserve"> </v>
      </c>
      <c r="I483" s="183" t="str">
        <f ca="1">IF(ISERROR(IF($X$1=1,(VLOOKUP(B483,'X1'!$B:$AZ,2,FALSE)),IF($X$1=2,(VLOOKUP(B483,'X2'!$B:$AZ,2,FALSE)),IF($X$1=3,(VLOOKUP(B483,'X3'!$B:$AZ,2,FALSE)),IF($X$1=4,(VLOOKUP(B483,'X4'!$B:$AZ,2,FALSE)),IF($X$1=5,(VLOOKUP(B483,'X5'!$B:$AZ,2,FALSE)),IF($X$1=6,(VLOOKUP(B483,'X6'!$B:$AZ,2,FALSE)),IF($X$1=7,(VLOOKUP(B483,'X7'!$B:$AZ,2,FALSE)),IF($X$1=8,(VLOOKUP(B483,'X8'!$B:$AZ,2,FALSE)),IF($X$1=9,(VLOOKUP(B483,'X9'!$B:$AZ,2,FALSE)),IF($X$1=10,(VLOOKUP(B483,'X10'!$B:$AZ,2,FALSE)),IF($X$1=11,(VLOOKUP(B483,'X11'!$B:$AZ,2,FALSE)),IF($X$1=12,(VLOOKUP(B483,'X12'!$B:$AZ,2,FALSE)),IF($X$1=13,(VLOOKUP(B483,'X13'!$B:$AZ,2,FALSE)),"B"))))))))))))))=TRUE," ",(IF($X$1=1,(VLOOKUP(B483,'X1'!$B:$AZ,2,FALSE)),IF($X$1=2,(VLOOKUP(B483,'X2'!$B:$AZ,2,FALSE)),IF($X$1=3,(VLOOKUP(B483,'X3'!$B:$AZ,2,FALSE)),IF($X$1=4,(VLOOKUP(B483,'X4'!$B:$AZ,2,FALSE)),IF($X$1=5,(VLOOKUP(B483,'X5'!$B:$AZ,2,FALSE)),IF($X$1=6,(VLOOKUP(B483,'X6'!$B:$AZ,2,FALSE)),IF($X$1=7,(VLOOKUP(B483,'X7'!$B:$AZ,2,FALSE)),IF($X$1=8,(VLOOKUP(B483,'X8'!$B:$AZ,2,FALSE)),IF($X$1=9,(VLOOKUP(B483,'X9'!$B:$AZ,2,FALSE)),IF($X$1=10,(VLOOKUP(B483,'X10'!$B:$AZ,2,FALSE)),IF($X$1=11,(VLOOKUP(B483,'X11'!$B:$AZ,2,FALSE)),IF($X$1=12,(VLOOKUP(B483,'X12'!$B:$AZ,2,FALSE)),IF($X$1=13,(VLOOKUP(B483,'X13'!$B:$AZ,2,FALSE)),"B")))))))))))))))</f>
        <v xml:space="preserve"> </v>
      </c>
      <c r="J483" s="183" t="str">
        <f ca="1">IF(ISERROR(IF($X$1=1,(VLOOKUP(B483,'X1'!$B:$AZ,3,FALSE)),IF($X$1=2,(VLOOKUP(B483,'X2'!$B:$AZ,3,FALSE)),IF($X$1=3,(VLOOKUP(B483,'X3'!$B:$AZ,3,FALSE)),IF($X$1=4,(VLOOKUP(B483,'X4'!$B:$AZ,3,FALSE)),IF($X$1=5,(VLOOKUP(B483,'X5'!$B:$AZ,3,FALSE)),IF($X$1=6,(VLOOKUP(B483,'X6'!$B:$AZ,3,FALSE)),IF($X$1=7,(VLOOKUP(B483,'X7'!$B:$AZ,3,FALSE)),IF($X$1=8,(VLOOKUP(B483,'X8'!$B:$AZ,3,FALSE)),IF($X$1=9,(VLOOKUP(B483,'X9'!$B:$AZ,3,FALSE)),IF($X$1=10,(VLOOKUP(B483,'X10'!$B:$AZ,3,FALSE)),IF($X$1=11,(VLOOKUP(B483,'X11'!$B:$AZ,3,FALSE)),IF($X$1=12,(VLOOKUP(B483,'X12'!$B:$AZ,3,FALSE)),IF($X$1=13,(VLOOKUP(B483,'X13'!$B:$AZ,3,FALSE)),"B"))))))))))))))=TRUE," ",(IF($X$1=1,(VLOOKUP(B483,'X1'!$B:$AZ,3,FALSE)),IF($X$1=2,(VLOOKUP(B483,'X2'!$B:$AZ,3,FALSE)),IF($X$1=3,(VLOOKUP(B483,'X3'!$B:$AZ,3,FALSE)),IF($X$1=4,(VLOOKUP(B483,'X4'!$B:$AZ,3,FALSE)),IF($X$1=5,(VLOOKUP(B483,'X5'!$B:$AZ,3,FALSE)),IF($X$1=6,(VLOOKUP(B483,'X6'!$B:$AZ,3,FALSE)),IF($X$1=7,(VLOOKUP(B483,'X7'!$B:$AZ,3,FALSE)),IF($X$1=8,(VLOOKUP(B483,'X8'!$B:$AZ,3,FALSE)),IF($X$1=9,(VLOOKUP(B483,'X9'!$B:$AZ,3,FALSE)),IF($X$1=10,(VLOOKUP(B483,'X10'!$B:$AZ,3,FALSE)),IF($X$1=11,(VLOOKUP(B483,'X11'!$B:$AZ,3,FALSE)),IF($X$1=12,(VLOOKUP(B483,'X12'!$B:$AZ,3,FALSE)),IF($X$1=13,(VLOOKUP(B483,'X13'!$B:$AZ,3,FALSE)),"B")))))))))))))))</f>
        <v xml:space="preserve"> </v>
      </c>
      <c r="K483" s="183" t="str">
        <f ca="1">IF(ISERROR(IF($X$1=1,(VLOOKUP(B483,'X1'!$B:$AZ,5,FALSE)),IF($X$1=2,(VLOOKUP(B483,'X2'!$B:$AZ,5,FALSE)),IF($X$1=3,(VLOOKUP(B483,'X3'!$B:$AZ,5,FALSE)),IF($X$1=4,(VLOOKUP(B483,'X4'!$B:$AZ,5,FALSE)),IF($X$1=5,(VLOOKUP(B483,'X5'!$B:$AZ,5,FALSE)),IF($X$1=6,(VLOOKUP(B483,'X6'!$B:$AZ,5,FALSE)),IF($X$1=7,(VLOOKUP(B483,'X7'!$B:$AZ,5,FALSE)),IF($X$1=8,(VLOOKUP(B483,'X8'!$B:$AZ,5,FALSE)),IF($X$1=9,(VLOOKUP(B483,'X9'!$B:$AZ,5,FALSE)),IF($X$1=10,(VLOOKUP(B483,'X10'!$B:$AZ,5,FALSE)),IF($X$1=11,(VLOOKUP(B483,'X11'!$B:$AZ,5,FALSE)),IF($X$1=12,(VLOOKUP(B483,'X12'!$B:$AZ,5,FALSE)),IF($X$1=13,(VLOOKUP(B483,'X13'!$B:$AZ,5,FALSE)),"B"))))))))))))))=TRUE," ",(IF($X$1=1,(VLOOKUP(B483,'X1'!$B:$AZ,5,FALSE)),IF($X$1=2,(VLOOKUP(B483,'X2'!$B:$AZ,5,FALSE)),IF($X$1=3,(VLOOKUP(B483,'X3'!$B:$AZ,5,FALSE)),IF($X$1=4,(VLOOKUP(B483,'X4'!$B:$AZ,5,FALSE)),IF($X$1=5,(VLOOKUP(B483,'X5'!$B:$AZ,5,FALSE)),IF($X$1=6,(VLOOKUP(B483,'X6'!$B:$AZ,5,FALSE)),IF($X$1=7,(VLOOKUP(B483,'X7'!$B:$AZ,5,FALSE)),IF($X$1=8,(VLOOKUP(B483,'X8'!$B:$AZ,5,FALSE)),IF($X$1=9,(VLOOKUP(B483,'X9'!$B:$AZ,5,FALSE)),IF($X$1=10,(VLOOKUP(B483,'X10'!$B:$AZ,5,FALSE)),IF($X$1=11,(VLOOKUP(B483,'X11'!$B:$AZ,5,FALSE)),IF($X$1=12,(VLOOKUP(B483,'X12'!$B:$AZ,5,FALSE)),IF($X$1=13,(VLOOKUP(B483,'X13'!$B:$AZ,5,FALSE)),"B")))))))))))))))</f>
        <v xml:space="preserve"> </v>
      </c>
      <c r="L483" s="184" t="str">
        <f ca="1">IF(ISERROR(IF($X$1=1,(VLOOKUP(B483,'X1'!$B:$AZ,9,FALSE)),IF($X$1=2,(VLOOKUP(B483,'X2'!$B:$AZ,9,FALSE)),IF($X$1=3,(VLOOKUP(B483,'X3'!$B:$AZ,9,FALSE)),IF($X$1=4,(VLOOKUP(B483,'X4'!$B:$AZ,9,FALSE)),IF($X$1=5,(VLOOKUP(B483,'X5'!$B:$AZ,9,FALSE)),IF($X$1=6,(VLOOKUP(B483,'X6'!$B:$AZ,9,FALSE)),IF($X$1=7,(VLOOKUP(B483,'X7'!$B:$AZ,9,FALSE)),IF($X$1=8,(VLOOKUP(B483,'X8'!$B:$AZ,9,FALSE)),IF($X$1=9,(VLOOKUP(B483,'X9'!$B:$AZ,9,FALSE)),IF($X$1=10,(VLOOKUP(B483,'X10'!$B:$AZ,9,FALSE)),IF($X$1=11,(VLOOKUP(B483,'X11'!$B:$AZ,9,FALSE)),IF($X$1=12,(VLOOKUP(B483,'X12'!$B:$AZ,9,FALSE)),IF($X$1=13,(VLOOKUP(B483,'X13'!$B:$AZ,9,FALSE)),"B"))))))))))))))=TRUE," ",(IF($X$1=1,(VLOOKUP(B483,'X1'!$B:$AZ,9,FALSE)),IF($X$1=2,(VLOOKUP(B483,'X2'!$B:$AZ,9,FALSE)),IF($X$1=3,(VLOOKUP(B483,'X3'!$B:$AZ,9,FALSE)),IF($X$1=4,(VLOOKUP(B483,'X4'!$B:$AZ,9,FALSE)),IF($X$1=5,(VLOOKUP(B483,'X5'!$B:$AZ,9,FALSE)),IF($X$1=6,(VLOOKUP(B483,'X6'!$B:$AZ,9,FALSE)),IF($X$1=7,(VLOOKUP(B483,'X7'!$B:$AZ,9,FALSE)),IF($X$1=8,(VLOOKUP(B483,'X8'!$B:$AZ,9,FALSE)),IF($X$1=9,(VLOOKUP(B483,'X9'!$B:$AZ,9,FALSE)),IF($X$1=10,(VLOOKUP(B483,'X10'!$B:$AZ,9,FALSE)),IF($X$1=11,(VLOOKUP(B483,'X11'!$B:$AZ,9,FALSE)),IF($X$1=12,(VLOOKUP(B483,'X12'!$B:$AZ,9,FALSE)),IF($X$1=13,(VLOOKUP(B483,'X13'!$B:$AZ,9,FALSE)),"B")))))))))))))))</f>
        <v xml:space="preserve"> </v>
      </c>
      <c r="M483" s="184" t="str">
        <f ca="1">IF(ISERROR(IF($X$1=1,(VLOOKUP(B483,'X1'!$B:$AZ,10,FALSE)),IF($X$1=2,(VLOOKUP(B483,'X2'!$B:$AZ,10,FALSE)),IF($X$1=3,(VLOOKUP(B483,'X3'!$B:$AZ,10,FALSE)),IF($X$1=4,(VLOOKUP(B483,'X4'!$B:$AZ,10,FALSE)),IF($X$1=5,(VLOOKUP(B483,'X5'!$B:$AZ,10,FALSE)),IF($X$1=6,(VLOOKUP(B483,'X6'!$B:$AZ,10,FALSE)),IF($X$1=7,(VLOOKUP(B483,'X7'!$B:$AZ,10,FALSE)),IF($X$1=8,(VLOOKUP(B483,'X8'!$B:$AZ,10,FALSE)),IF($X$1=9,(VLOOKUP(B483,'X9'!$B:$AZ,10,FALSE)),IF($X$1=10,(VLOOKUP(B483,'X10'!$B:$AZ,10,FALSE)),IF($X$1=11,(VLOOKUP(B483,'X11'!$B:$AZ,10,FALSE)),IF($X$1=12,(VLOOKUP(B483,'X12'!$B:$AZ,10,FALSE)),IF($X$1=13,(VLOOKUP(B483,'X13'!$B:$AZ,10,FALSE)),"B"))))))))))))))=TRUE," ",(IF($X$1=1,(VLOOKUP(B483,'X1'!$B:$AZ,10,FALSE)),IF($X$1=2,(VLOOKUP(B483,'X2'!$B:$AZ,10,FALSE)),IF($X$1=3,(VLOOKUP(B483,'X3'!$B:$AZ,10,FALSE)),IF($X$1=4,(VLOOKUP(B483,'X4'!$B:$AZ,10,FALSE)),IF($X$1=5,(VLOOKUP(B483,'X5'!$B:$AZ,10,FALSE)),IF($X$1=6,(VLOOKUP(B483,'X6'!$B:$AZ,10,FALSE)),IF($X$1=7,(VLOOKUP(B483,'X7'!$B:$AZ,10,FALSE)),IF($X$1=8,(VLOOKUP(B483,'X8'!$B:$AZ,10,FALSE)),IF($X$1=9,(VLOOKUP(B483,'X9'!$B:$AZ,10,FALSE)),IF($X$1=10,(VLOOKUP(B483,'X10'!$B:$AZ,10,FALSE)),IF($X$1=11,(VLOOKUP(B483,'X11'!$B:$AZ,10,FALSE)),IF($X$1=12,(VLOOKUP(B483,'X12'!$B:$AZ,10,FALSE)),IF($X$1=13,(VLOOKUP(B483,'X13'!$B:$AZ,10,FALSE)),"B")))))))))))))))</f>
        <v xml:space="preserve"> </v>
      </c>
      <c r="N483" s="185" t="str">
        <f ca="1">IF(ISERROR(IF($X$1=1,(VLOOKUP(B483,'X1'!$B:$AZ,45,FALSE)),IF($X$1=2,(VLOOKUP(B483,'X2'!$B:$AZ,45,FALSE)),IF($X$1=3,(VLOOKUP(B483,'X3'!$B:$AZ,45,FALSE)),IF($X$1=4,(VLOOKUP(B483,'X4'!$B:$AZ,45,FALSE)),IF($X$1=5,(VLOOKUP(B483,'X5'!$B:$AZ,45,FALSE)),IF($X$1=6,(VLOOKUP(B483,'X6'!$B:$AZ,45,FALSE)),IF($X$1=7,(VLOOKUP(B483,'X7'!$B:$AZ,45,FALSE)),IF($X$1=8,(VLOOKUP(B483,'X8'!$B:$AZ,45,FALSE)),IF($X$1=9,(VLOOKUP(B483,'X9'!$B:$AZ,45,FALSE)),IF($X$1=10,(VLOOKUP(B483,'X10'!$B:$AZ,45,FALSE)),IF($X$1=11,(VLOOKUP(B483,'X11'!$B:$AZ,45,FALSE)),IF($X$1=12,(VLOOKUP(B483,'X12'!$B:$AZ,45,FALSE)),IF($X$1=13,(VLOOKUP(B483,'X13'!$B:$AZ,45,FALSE)),"B"))))))))))))))=TRUE," ",(IF($X$1=1,(VLOOKUP(B483,'X1'!$B:$AZ,45,FALSE)),IF($X$1=2,(VLOOKUP(B483,'X2'!$B:$AZ,45,FALSE)),IF($X$1=3,(VLOOKUP(B483,'X3'!$B:$AZ,45,FALSE)),IF($X$1=4,(VLOOKUP(B483,'X4'!$B:$AZ,45,FALSE)),IF($X$1=5,(VLOOKUP(B483,'X5'!$B:$AZ,45,FALSE)),IF($X$1=6,(VLOOKUP(B483,'X6'!$B:$AZ,45,FALSE)),IF($X$1=7,(VLOOKUP(B483,'X7'!$B:$AZ,45,FALSE)),IF($X$1=8,(VLOOKUP(B483,'X8'!$B:$AZ,45,FALSE)),IF($X$1=9,(VLOOKUP(B483,'X9'!$B:$AZ,45,FALSE)),IF($X$1=10,(VLOOKUP(B483,'X10'!$B:$AZ,45,FALSE)),IF($X$1=11,(VLOOKUP(B483,'X11'!$B:$AZ,45,FALSE)),IF($X$1=12,(VLOOKUP(B483,'X12'!$B:$AZ,45,FALSE)),IF($X$1=13,(VLOOKUP(B483,'X13'!$B:$AZ,45,FALSE)),"B")))))))))))))))</f>
        <v xml:space="preserve"> </v>
      </c>
      <c r="O483" s="184" t="str">
        <f ca="1">IF(ISERROR(IF($X$1=1,(VLOOKUP(B483,'X1'!$B:$AZ,11,FALSE)),IF($X$1=2,(VLOOKUP(B483,'X2'!$B:$AZ,11,FALSE)),IF($X$1=3,(VLOOKUP(B483,'X3'!$B:$AZ,11,FALSE)),IF($X$1=4,(VLOOKUP(B483,'X4'!$B:$AZ,11,FALSE)),IF($X$1=5,(VLOOKUP(B483,'X5'!$B:$AZ,11,FALSE)),IF($X$1=6,(VLOOKUP(B483,'X6'!$B:$AZ,11,FALSE)),IF($X$1=7,(VLOOKUP(B483,'X7'!$B:$AZ,11,FALSE)),IF($X$1=8,(VLOOKUP(B483,'X8'!$B:$AZ,11,FALSE)),IF($X$1=9,(VLOOKUP(B483,'X9'!$B:$AZ,11,FALSE)),IF($X$1=10,(VLOOKUP(B483,'X10'!$B:$AZ,11,FALSE)),IF($X$1=11,(VLOOKUP(B483,'X11'!$B:$AZ,11,FALSE)),IF($X$1=12,(VLOOKUP(B483,'X12'!$B:$AZ,11,FALSE)),IF($X$1=13,(VLOOKUP(B483,'X13'!$B:$AZ,11,FALSE)),"B"))))))))))))))=TRUE," ",(IF($X$1=1,(VLOOKUP(B483,'X1'!$B:$AZ,11,FALSE)),IF($X$1=2,(VLOOKUP(B483,'X2'!$B:$AZ,11,FALSE)),IF($X$1=3,(VLOOKUP(B483,'X3'!$B:$AZ,11,FALSE)),IF($X$1=4,(VLOOKUP(B483,'X4'!$B:$AZ,11,FALSE)),IF($X$1=5,(VLOOKUP(B483,'X5'!$B:$AZ,11,FALSE)),IF($X$1=6,(VLOOKUP(B483,'X6'!$B:$AZ,11,FALSE)),IF($X$1=7,(VLOOKUP(B483,'X7'!$B:$AZ,11,FALSE)),IF($X$1=8,(VLOOKUP(B483,'X8'!$B:$AZ,11,FALSE)),IF($X$1=9,(VLOOKUP(B483,'X9'!$B:$AZ,11,FALSE)),IF($X$1=10,(VLOOKUP(B483,'X10'!$B:$AZ,11,FALSE)),IF($X$1=11,(VLOOKUP(B483,'X11'!$B:$AZ,11,FALSE)),IF($X$1=12,(VLOOKUP(B483,'X12'!$B:$AZ,11,FALSE)),IF($X$1=13,(VLOOKUP(B483,'X13'!$B:$AZ,11,FALSE)),"B")))))))))))))))</f>
        <v xml:space="preserve"> </v>
      </c>
      <c r="P483" s="184" t="str">
        <f ca="1">IF(ISERROR(IF($X$1=1,(VLOOKUP(B483,'X1'!$B:$AZ,12,FALSE)),IF($X$1=2,(VLOOKUP(B483,'X2'!$B:$AZ,12,FALSE)),IF($X$1=3,(VLOOKUP(B483,'X3'!$B:$AZ,12,FALSE)),IF($X$1=4,(VLOOKUP(B483,'X4'!$B:$AZ,12,FALSE)),IF($X$1=5,(VLOOKUP(B483,'X5'!$B:$AZ,12,FALSE)),IF($X$1=6,(VLOOKUP(B483,'X6'!$B:$AZ,12,FALSE)),IF($X$1=7,(VLOOKUP(B483,'X7'!$B:$AZ,12,FALSE)),IF($X$1=8,(VLOOKUP(B483,'X8'!$B:$AZ,12,FALSE)),IF($X$1=9,(VLOOKUP(B483,'X9'!$B:$AZ,12,FALSE)),IF($X$1=10,(VLOOKUP(B483,'X10'!$B:$AZ,12,FALSE)),IF($X$1=11,(VLOOKUP(B483,'X11'!$B:$AZ,12,FALSE)),IF($X$1=12,(VLOOKUP(B483,'X12'!$B:$AZ,12,FALSE)),IF($X$1=13,(VLOOKUP(B483,'X13'!$B:$AZ,12,FALSE)),"B"))))))))))))))=TRUE," ",(IF($X$1=1,(VLOOKUP(B483,'X1'!$B:$AZ,12,FALSE)),IF($X$1=2,(VLOOKUP(B483,'X2'!$B:$AZ,12,FALSE)),IF($X$1=3,(VLOOKUP(B483,'X3'!$B:$AZ,12,FALSE)),IF($X$1=4,(VLOOKUP(B483,'X4'!$B:$AZ,12,FALSE)),IF($X$1=5,(VLOOKUP(B483,'X5'!$B:$AZ,12,FALSE)),IF($X$1=6,(VLOOKUP(B483,'X6'!$B:$AZ,12,FALSE)),IF($X$1=7,(VLOOKUP(B483,'X7'!$B:$AZ,12,FALSE)),IF($X$1=8,(VLOOKUP(B483,'X8'!$B:$AZ,12,FALSE)),IF($X$1=9,(VLOOKUP(B483,'X9'!$B:$AZ,12,FALSE)),IF($X$1=10,(VLOOKUP(B483,'X10'!$B:$AZ,12,FALSE)),IF($X$1=11,(VLOOKUP(B483,'X11'!$B:$AZ,12,FALSE)),IF($X$1=12,(VLOOKUP(B483,'X12'!$B:$AZ,12,FALSE)),IF($X$1=13,(VLOOKUP(B483,'X13'!$B:$AZ,12,FALSE)),"B")))))))))))))))</f>
        <v xml:space="preserve"> </v>
      </c>
      <c r="Q483" s="185" t="str">
        <f ca="1">IF(ISERROR(IF($X$1=1,(VLOOKUP(B483,'X1'!$B:$AZ,46,FALSE)),IF($X$1=2,(VLOOKUP(B483,'X2'!$B:$AZ,46,FALSE)),IF($X$1=3,(VLOOKUP(B483,'X3'!$B:$AZ,46,FALSE)),IF($X$1=4,(VLOOKUP(B483,'X4'!$B:$AZ,46,FALSE)),IF($X$1=5,(VLOOKUP(B483,'X5'!$B:$AZ,46,FALSE)),IF($X$1=6,(VLOOKUP(B483,'X6'!$B:$AZ,46,FALSE)),IF($X$1=7,(VLOOKUP(B483,'X7'!$B:$AZ,46,FALSE)),IF($X$1=8,(VLOOKUP(B483,'X8'!$B:$AZ,46,FALSE)),IF($X$1=9,(VLOOKUP(B483,'X9'!$B:$AZ,46,FALSE)),IF($X$1=10,(VLOOKUP(B483,'X10'!$B:$AZ,46,FALSE)),IF($X$1=11,(VLOOKUP(B483,'X11'!$B:$AZ,46,FALSE)),IF($X$1=12,(VLOOKUP(B483,'X12'!$B:$AZ,46,FALSE)),IF($X$1=13,(VLOOKUP(B483,'X13'!$B:$AZ,46,FALSE)),"B"))))))))))))))=TRUE," ",(IF($X$1=1,(VLOOKUP(B483,'X1'!$B:$AZ,46,FALSE)),IF($X$1=2,(VLOOKUP(B483,'X2'!$B:$AZ,46,FALSE)),IF($X$1=3,(VLOOKUP(B483,'X3'!$B:$AZ,46,FALSE)),IF($X$1=4,(VLOOKUP(B483,'X4'!$B:$AZ,46,FALSE)),IF($X$1=5,(VLOOKUP(B483,'X5'!$B:$AZ,46,FALSE)),IF($X$1=6,(VLOOKUP(B483,'X6'!$B:$AZ,46,FALSE)),IF($X$1=7,(VLOOKUP(B483,'X7'!$B:$AZ,46,FALSE)),IF($X$1=8,(VLOOKUP(B483,'X8'!$B:$AZ,46,FALSE)),IF($X$1=9,(VLOOKUP(B483,'X9'!$B:$AZ,46,FALSE)),IF($X$1=10,(VLOOKUP(B483,'X10'!$B:$AZ,46,FALSE)),IF($X$1=11,(VLOOKUP(B483,'X11'!$B:$AZ,46,FALSE)),IF($X$1=12,(VLOOKUP(B483,'X12'!$B:$AZ,46,FALSE)),IF($X$1=13,(VLOOKUP(B483,'X13'!$B:$AZ,46,FALSE)),"B")))))))))))))))</f>
        <v xml:space="preserve"> </v>
      </c>
      <c r="R483" s="185" t="str">
        <f ca="1">IF(ISERROR(IF($X$1=1,(VLOOKUP(B483,'X1'!$B:$AZ,15,FALSE)),IF($X$1=2,(VLOOKUP(B483,'X2'!$B:$AZ,15,FALSE)),IF($X$1=3,(VLOOKUP(B483,'X3'!$B:$AZ,15,FALSE)),IF($X$1=4,(VLOOKUP(B483,'X4'!$B:$AZ,15,FALSE)),IF($X$1=5,(VLOOKUP(B483,'X5'!$B:$AZ,15,FALSE)),IF($X$1=6,(VLOOKUP(B483,'X6'!$B:$AZ,15,FALSE)),IF($X$1=7,(VLOOKUP(B483,'X7'!$B:$AZ,15,FALSE)),IF($X$1=8,(VLOOKUP(B483,'X8'!$B:$AZ,15,FALSE)),IF($X$1=9,(VLOOKUP(B483,'X9'!$B:$AZ,15,FALSE)),IF($X$1=10,(VLOOKUP(B483,'X10'!$B:$AZ,15,FALSE)),IF($X$1=11,(VLOOKUP(B483,'X11'!$B:$AZ,15,FALSE)),IF($X$1=12,(VLOOKUP(B483,'X12'!$B:$AZ,15,FALSE)),IF($X$1=13,(VLOOKUP(B483,'X13'!$B:$AZ,15,FALSE)),"B"))))))))))))))=TRUE," ",(IF($X$1=1,(VLOOKUP(B483,'X1'!$B:$AZ,15,FALSE)),IF($X$1=2,(VLOOKUP(B483,'X2'!$B:$AZ,15,FALSE)),IF($X$1=3,(VLOOKUP(B483,'X3'!$B:$AZ,15,FALSE)),IF($X$1=4,(VLOOKUP(B483,'X4'!$B:$AZ,15,FALSE)),IF($X$1=5,(VLOOKUP(B483,'X5'!$B:$AZ,15,FALSE)),IF($X$1=6,(VLOOKUP(B483,'X6'!$B:$AZ,15,FALSE)),IF($X$1=7,(VLOOKUP(B483,'X7'!$B:$AZ,15,FALSE)),IF($X$1=8,(VLOOKUP(B483,'X8'!$B:$AZ,15,FALSE)),IF($X$1=9,(VLOOKUP(B483,'X9'!$B:$AZ,15,FALSE)),IF($X$1=10,(VLOOKUP(B483,'X10'!$B:$AZ,15,FALSE)),IF($X$1=11,(VLOOKUP(B483,'X11'!$B:$AZ,15,FALSE)),IF($X$1=12,(VLOOKUP(B483,'X12'!$B:$AZ,15,FALSE)),IF($X$1=13,(VLOOKUP(B483,'X13'!$B:$AZ,15,FALSE)),"B")))))))))))))))</f>
        <v xml:space="preserve"> </v>
      </c>
      <c r="S483" s="185" t="str">
        <f ca="1">IF(ISERROR(IF((IF($X$1=1,(VLOOKUP(B483,'X1'!$B:$AZ,14,FALSE)),(IF($X$1=2,(VLOOKUP(B483,'X2'!$B:$AZ,14,FALSE)),(IF($X$1=3,(VLOOKUP(B483,'X3'!$B:$AZ,14,FALSE)),(IF($X$1=4,(VLOOKUP(B483,'X4'!$B:$AZ,14,FALSE)),(IF($X$1=5,(VLOOKUP(B483,'X5'!$B:$AZ,14,FALSE)),(IF($X$1=6,(VLOOKUP(B483,'X6'!$B:$AZ,14,FALSE)),(IF($X$1=7,(VLOOKUP(B483,'X7'!$B:$AZ,14,FALSE)),(IF($X$1=8,(VLOOKUP(B483,'X8'!$B:$AZ,14,FALSE)),(IF($X$1=9,(VLOOKUP(B483,'X9'!$B:$AZ,14,FALSE)),(IF($X$1=10,(VLOOKUP(B483,'X10'!$B:$AZ,14,FALSE)),(IF($X$1=11,(VLOOKUP(B483,'X11'!$B:$AZ,14,FALSE)),(IF($X$1=12,(VLOOKUP(B483,'X12'!$B:$AZ,14,FALSE)),(VLOOKUP(B483,'X13'!$B:$AZ,14,FALSE))))))))))))))))))))))))))=$V$1," ",(IF($X$1=1,(VLOOKUP(B483,'X1'!$B:$AZ,14,FALSE)),(IF($X$1=2,(VLOOKUP(B483,'X2'!$B:$AZ,14,FALSE)),(IF($X$1=3,(VLOOKUP(B483,'X3'!$B:$AZ,14,FALSE)),(IF($X$1=4,(VLOOKUP(B483,'X4'!$B:$AZ,14,FALSE)),(IF($X$1=5,(VLOOKUP(B483,'X5'!$B:$AZ,14,FALSE)),(IF($X$1=6,(VLOOKUP(B483,'X6'!$B:$AZ,14,FALSE)),(IF($X$1=7,(VLOOKUP(B483,'X7'!$B:$AZ,14,FALSE)),(IF($X$1=8,(VLOOKUP(B483,'X8'!$B:$AZ,14,FALSE)),(IF($X$1=9,(VLOOKUP(B483,'X9'!$B:$AZ,14,FALSE)),(IF($X$1=10,(VLOOKUP(B483,'X10'!$B:$AZ,14,FALSE)),(IF($X$1=11,(VLOOKUP(B483,'X11'!$B:$AZ,14,FALSE)),(IF($X$1=12,(VLOOKUP(B483,'X12'!$B:$AZ,14,FALSE)),(VLOOKUP(B483,'X13'!$B:$AZ,14,FALSE))))))))))))))))))))))))))))=TRUE," ",(IF((IF($X$1=1,(VLOOKUP(B483,'X1'!$B:$AZ,14,FALSE)),(IF($X$1=2,(VLOOKUP(B483,'X2'!$B:$AZ,14,FALSE)),(IF($X$1=3,(VLOOKUP(B483,'X3'!$B:$AZ,14,FALSE)),(IF($X$1=4,(VLOOKUP(B483,'X4'!$B:$AZ,14,FALSE)),(IF($X$1=5,(VLOOKUP(B483,'X5'!$B:$AZ,14,FALSE)),(IF($X$1=6,(VLOOKUP(B483,'X6'!$B:$AZ,14,FALSE)),(IF($X$1=7,(VLOOKUP(B483,'X7'!$B:$AZ,14,FALSE)),(IF($X$1=8,(VLOOKUP(B483,'X8'!$B:$AZ,14,FALSE)),(IF($X$1=9,(VLOOKUP(B483,'X9'!$B:$AZ,14,FALSE)),(IF($X$1=10,(VLOOKUP(B483,'X10'!$B:$AZ,14,FALSE)),(IF($X$1=11,(VLOOKUP(B483,'X11'!$B:$AZ,14,FALSE)),(IF($X$1=12,(VLOOKUP(B483,'X12'!$B:$AZ,14,FALSE)),(VLOOKUP(B483,'X13'!$B:$AZ,14,FALSE))))))))))))))))))))))))))=$V$1," ",(IF($X$1=1,(VLOOKUP(B483,'X1'!$B:$AZ,14,FALSE)),(IF($X$1=2,(VLOOKUP(B483,'X2'!$B:$AZ,14,FALSE)),(IF($X$1=3,(VLOOKUP(B483,'X3'!$B:$AZ,14,FALSE)),(IF($X$1=4,(VLOOKUP(B483,'X4'!$B:$AZ,14,FALSE)),(IF($X$1=5,(VLOOKUP(B483,'X5'!$B:$AZ,14,FALSE)),(IF($X$1=6,(VLOOKUP(B483,'X6'!$B:$AZ,14,FALSE)),(IF($X$1=7,(VLOOKUP(B483,'X7'!$B:$AZ,14,FALSE)),(IF($X$1=8,(VLOOKUP(B483,'X8'!$B:$AZ,14,FALSE)),(IF($X$1=9,(VLOOKUP(B483,'X9'!$B:$AZ,14,FALSE)),(IF($X$1=10,(VLOOKUP(B483,'X10'!$B:$AZ,14,FALSE)),(IF($X$1=11,(VLOOKUP(B483,'X11'!$B:$AZ,14,FALSE)),(IF($X$1=12,(VLOOKUP(B483,'X12'!$B:$AZ,14,FALSE)),(VLOOKUP(B483,'X13'!$B:$AZ,14,FALSE)))))))))))))))))))))))))))))</f>
        <v xml:space="preserve"> </v>
      </c>
    </row>
    <row r="484" spans="1:19" ht="14.1" customHeight="1" x14ac:dyDescent="0.2">
      <c r="A484" s="156" t="s">
        <v>1058</v>
      </c>
      <c r="B484" s="122" t="str">
        <f>IF(ISERROR(IF($U$16=1,(VLOOKUP(A484,$AC$89:$AH$125,2,FALSE)),IF((IF($X$1=1,'X1'!B443,(IF($X$1=2,'X2'!B443,(IF($X$1=3,'X3'!B443,(IF($X$1=4,'X4'!B443,(IF($X$1=5,'X5'!B443,(IF($X$1=6,'X6'!B443,(IF($X$1=7,'X7'!B443,(IF($X$1=8,'X8'!B443,(IF($X$1=9,'X9'!B443,(IF($X$1=10,'X10'!B443,(IF($X$1=11,'X11'!B443,(IF($X$1=12,'X12'!B443,'X13'!B443))))))))))))))))))))))))="","",(IF($X$1=1,'X1'!B443,(IF($X$1=2,'X2'!B443,(IF($X$1=3,'X3'!B443,(IF($X$1=4,'X4'!B443,(IF($X$1=5,'X5'!B443,(IF($X$1=6,'X6'!B443,(IF($X$1=7,'X7'!B443,(IF($X$1=8,'X8'!B443,(IF($X$1=9,'X9'!B443,(IF($X$1=10,'X10'!B443,(IF($X$1=11,'X11'!B443,(IF($X$1=12,'X12'!B443,'X13'!B443)))))))))))))))))))))))))))=TRUE," ",(IF($U$16=1,(VLOOKUP(A484,$AC$89:$AH$125,2,FALSE)),IF((IF($X$1=1,'X1'!B443,(IF($X$1=2,'X2'!B443,(IF($X$1=3,'X3'!B443,(IF($X$1=4,'X4'!B443,(IF($X$1=5,'X5'!B443,(IF($X$1=6,'X6'!B443,(IF($X$1=7,'X7'!B443,(IF($X$1=8,'X8'!B443,(IF($X$1=9,'X9'!B443,(IF($X$1=10,'X10'!B443,(IF($X$1=11,'X11'!B443,(IF($X$1=12,'X12'!B443,'X13'!B443))))))))))))))))))))))))="","",(IF($X$1=1,'X1'!B443,(IF($X$1=2,'X2'!B443,(IF($X$1=3,'X3'!B443,(IF($X$1=4,'X4'!B443,(IF($X$1=5,'X5'!B443,(IF($X$1=6,'X6'!B443,(IF($X$1=7,'X7'!B443,(IF($X$1=8,'X8'!B443,(IF($X$1=9,'X9'!B443,(IF($X$1=10,'X10'!B443,(IF($X$1=11,'X11'!B443,(IF($X$1=12,'X12'!B443,'X13'!B443))))))))))))))))))))))))))))</f>
        <v/>
      </c>
      <c r="C484" s="181" t="str">
        <f ca="1">IF(ISERROR(IF($X$1=1,(VLOOKUP(B484,'X1'!$B:$AZ,47,FALSE)),IF($X$1=2,(VLOOKUP(B484,'X2'!$B:$AZ,47,FALSE)),IF($X$1=3,(VLOOKUP(B484,'X3'!$B:$AZ,47,FALSE)),IF($X$1=4,(VLOOKUP(B484,'X4'!$B:$AZ,47,FALSE)),IF($X$1=5,(VLOOKUP(B484,'X5'!$B:$AZ,47,FALSE)),IF($X$1=6,(VLOOKUP(B484,'X6'!$B:$AZ,47,FALSE)),IF($X$1=7,(VLOOKUP(B484,'X7'!$B:$AZ,47,FALSE)),IF($X$1=8,(VLOOKUP(B484,'X8'!$B:$AZ,47,FALSE)),IF($X$1=9,(VLOOKUP(B484,'X9'!$B:$AZ,47,FALSE)),IF($X$1=10,(VLOOKUP(B484,'X10'!$B:$AZ,47,FALSE)),IF($X$1=11,(VLOOKUP(B484,'X11'!$B:$AZ,47,FALSE)),IF($X$1=12,(VLOOKUP(B484,'X12'!$B:$AZ,47,FALSE)),IF($X$1=13,(VLOOKUP(B484,'X13'!$B:$AZ,47,FALSE)),"B"))))))))))))))=TRUE," ",(IF($X$1=1,(VLOOKUP(B484,'X1'!$B:$AZ,47,FALSE)),IF($X$1=2,(VLOOKUP(B484,'X2'!$B:$AZ,47,FALSE)),IF($X$1=3,(VLOOKUP(B484,'X3'!$B:$AZ,47,FALSE)),IF($X$1=4,(VLOOKUP(B484,'X4'!$B:$AZ,47,FALSE)),IF($X$1=5,(VLOOKUP(B484,'X5'!$B:$AZ,47,FALSE)),IF($X$1=6,(VLOOKUP(B484,'X6'!$B:$AZ,47,FALSE)),IF($X$1=7,(VLOOKUP(B484,'X7'!$B:$AZ,47,FALSE)),IF($X$1=8,(VLOOKUP(B484,'X8'!$B:$AZ,47,FALSE)),IF($X$1=9,(VLOOKUP(B484,'X9'!$B:$AZ,47,FALSE)),IF($X$1=10,(VLOOKUP(B484,'X10'!$B:$AZ,47,FALSE)),IF($X$1=11,(VLOOKUP(B484,'X11'!$B:$AZ,47,FALSE)),IF($X$1=12,(VLOOKUP(B484,'X12'!$B:$AZ,47,FALSE)),IF($X$1=13,(VLOOKUP(B484,'X13'!$B:$AZ,47,FALSE)),"B")))))))))))))))</f>
        <v xml:space="preserve"> </v>
      </c>
      <c r="D484" s="181" t="str">
        <f ca="1">IF(ISERROR(IF($X$1=1,(VLOOKUP(B484,'X1'!$B:$AP,41,FALSE)),IF($X$1=2,(VLOOKUP(B484,'X2'!$B:$AP,41,FALSE)),IF($X$1=3,(VLOOKUP(B484,'X3'!$B:$AP,41,FALSE)),IF($X$1=4,(VLOOKUP(B484,'X4'!$B:$AP,41,FALSE)),IF($X$1=5,(VLOOKUP(B484,'X5'!$B:$AP,41,FALSE)),IF($X$1=6,(VLOOKUP(B484,'X6'!$B:$AP,41,FALSE)),IF($X$1=7,(VLOOKUP(B484,'X7'!$B:$AP,41,FALSE)),IF($X$1=8,(VLOOKUP(B484,'X8'!$B:$AP,41,FALSE)),IF($X$1=9,(VLOOKUP(B484,'X9'!$B:$AP,41,FALSE)),IF($X$1=10,(VLOOKUP(B484,'X10'!$B:$AP,41,FALSE)),IF($X$1=11,(VLOOKUP(B484,'X11'!$B:$AP,41,FALSE)),IF($X$1=12,(VLOOKUP(B484,'X12'!$B:$AP,41,FALSE)),IF($X$1=13,(VLOOKUP(B484,'X13'!$B:$AP,41,FALSE)),"B"))))))))))))))=TRUE," ",(IF($X$1=1,(VLOOKUP(B484,'X1'!$B:$AP,41,FALSE)),IF($X$1=2,(VLOOKUP(B484,'X2'!$B:$AP,41,FALSE)),IF($X$1=3,(VLOOKUP(B484,'X3'!$B:$AP,41,FALSE)),IF($X$1=4,(VLOOKUP(B484,'X4'!$B:$AP,41,FALSE)),IF($X$1=5,(VLOOKUP(B484,'X5'!$B:$AP,41,FALSE)),IF($X$1=6,(VLOOKUP(B484,'X6'!$B:$AP,41,FALSE)),IF($X$1=7,(VLOOKUP(B484,'X7'!$B:$AP,41,FALSE)),IF($X$1=8,(VLOOKUP(B484,'X8'!$B:$AP,41,FALSE)),IF($X$1=9,(VLOOKUP(B484,'X9'!$B:$AP,41,FALSE)),IF($X$1=10,(VLOOKUP(B484,'X10'!$B:$AP,41,FALSE)),IF($X$1=11,(VLOOKUP(B484,'X11'!$B:$AP,41,FALSE)),IF($X$1=12,(VLOOKUP(B484,'X12'!$B:$AP,41,FALSE)),IF($X$1=13,(VLOOKUP(B484,'X13'!$B:$AP,41,FALSE)),"B")))))))))))))))</f>
        <v xml:space="preserve"> </v>
      </c>
      <c r="E484" s="182" t="str">
        <f ca="1">IF(ISERROR(IF($X$1=1,(VLOOKUP(B484,'X1'!$B:$AP,7,FALSE)),IF($X$1=2,(VLOOKUP(B484,'X2'!$B:$AP,7,FALSE)),IF($X$1=3,(VLOOKUP(B484,'X3'!$B:$AP,7,FALSE)),IF($X$1=4,(VLOOKUP(B484,'X4'!$B:$AP,7,FALSE)),IF($X$1=5,(VLOOKUP(B484,'X5'!$B:$AP,7,FALSE)),IF($X$1=6,(VLOOKUP(B484,'X6'!$B:$AP,7,FALSE)),IF($X$1=7,(VLOOKUP(B484,'X7'!$B:$AP,7,FALSE)),IF($X$1=8,(VLOOKUP(B484,'X8'!$B:$AP,7,FALSE)),IF($X$1=9,(VLOOKUP(B484,'X9'!$B:$AP,7,FALSE)),IF($X$1=10,(VLOOKUP(B484,'X10'!$B:$AP,7,FALSE)),IF($X$1=11,(VLOOKUP(B484,'X11'!$B:$AP,7,FALSE)),IF($X$1=12,(VLOOKUP(B484,'X12'!$B:$AP,7,FALSE)),IF($X$1=13,(VLOOKUP(B484,'X13'!$B:$AP,7,FALSE)),"B"))))))))))))))=TRUE," ",(IF($X$1=1,(VLOOKUP(B484,'X1'!$B:$AP,7,FALSE)),IF($X$1=2,(VLOOKUP(B484,'X2'!$B:$AP,7,FALSE)),IF($X$1=3,(VLOOKUP(B484,'X3'!$B:$AP,7,FALSE)),IF($X$1=4,(VLOOKUP(B484,'X4'!$B:$AP,7,FALSE)),IF($X$1=5,(VLOOKUP(B484,'X5'!$B:$AP,7,FALSE)),IF($X$1=6,(VLOOKUP(B484,'X6'!$B:$AP,7,FALSE)),IF($X$1=7,(VLOOKUP(B484,'X7'!$B:$AP,7,FALSE)),IF($X$1=8,(VLOOKUP(B484,'X8'!$B:$AP,7,FALSE)),IF($X$1=9,(VLOOKUP(B484,'X9'!$B:$AP,7,FALSE)),IF($X$1=10,(VLOOKUP(B484,'X10'!$B:$AP,7,FALSE)),IF($X$1=11,(VLOOKUP(B484,'X11'!$B:$AP,7,FALSE)),IF($X$1=12,(VLOOKUP(B484,'X12'!$B:$AP,7,FALSE)),IF($X$1=13,(VLOOKUP(B484,'X13'!$B:$AP,7,FALSE)),"B")))))))))))))))</f>
        <v xml:space="preserve"> </v>
      </c>
      <c r="F484" s="182" t="str">
        <f ca="1">IF(ISERROR(IF((IF($X$1=1,(VLOOKUP(B484,'X1'!$B:$AO,6,FALSE)),(IF($X$1=2,(VLOOKUP(B484,'X2'!$B:$AO,6,FALSE)),(IF($X$1=3,(VLOOKUP(B484,'X3'!$B:$AO,6,FALSE)),(IF($X$1=4,(VLOOKUP(B484,'X4'!$B:$AO,6,FALSE)),(IF($X$1=5,(VLOOKUP(B484,'X5'!$B:$AO,6,FALSE)),(IF($X$1=6,(VLOOKUP(B484,'X6'!$B:$AO,6,FALSE)),(IF($X$1=7,(VLOOKUP(B484,'X7'!$B:$AO,6,FALSE)),(IF($X$1=8,(VLOOKUP(B484,'X8'!$B:$AO,6,FALSE)),(IF($X$1=9,(VLOOKUP(B484,'X9'!$B:$AO,6,FALSE)),(IF($X$1=10,(VLOOKUP(B484,'X10'!$B:$AO,6,FALSE)),(IF($X$1=11,(VLOOKUP(B484,'X11'!$B:$AO,6,FALSE)),(IF($X$1=12,(VLOOKUP(B484,'X12'!$B:$AO,6,FALSE)),(VLOOKUP(B484,'X13'!$B:$AO,6,FALSE))))))))))))))))))))))))))=$V$1," ",(IF($X$1=1,(VLOOKUP(B484,'X1'!$B:$AO,6,FALSE)),(IF($X$1=2,(VLOOKUP(B484,'X2'!$B:$AO,6,FALSE)),(IF($X$1=3,(VLOOKUP(B484,'X3'!$B:$AO,6,FALSE)),(IF($X$1=4,(VLOOKUP(B484,'X4'!$B:$AO,6,FALSE)),(IF($X$1=5,(VLOOKUP(B484,'X5'!$B:$AO,6,FALSE)),(IF($X$1=6,(VLOOKUP(B484,'X6'!$B:$AO,6,FALSE)),(IF($X$1=7,(VLOOKUP(B484,'X7'!$B:$AO,6,FALSE)),(IF($X$1=8,(VLOOKUP(B484,'X8'!$B:$AO,6,FALSE)),(IF($X$1=9,(VLOOKUP(B484,'X9'!$B:$AO,6,FALSE)),(IF($X$1=10,(VLOOKUP(B484,'X10'!$B:$AO,6,FALSE)),(IF($X$1=11,(VLOOKUP(B484,'X11'!$B:$AO,6,FALSE)),(IF($X$1=12,(VLOOKUP(B484,'X12'!$B:$AO,6,FALSE)),(VLOOKUP(B484,'X13'!$B:$AO,6,FALSE))))))))))))))))))))))))))))=TRUE," ",(IF((IF($X$1=1,(VLOOKUP(B484,'X1'!$B:$AO,6,FALSE)),(IF($X$1=2,(VLOOKUP(B484,'X2'!$B:$AO,6,FALSE)),(IF($X$1=3,(VLOOKUP(B484,'X3'!$B:$AO,6,FALSE)),(IF($X$1=4,(VLOOKUP(B484,'X4'!$B:$AO,6,FALSE)),(IF($X$1=5,(VLOOKUP(B484,'X5'!$B:$AO,6,FALSE)),(IF($X$1=6,(VLOOKUP(B484,'X6'!$B:$AO,6,FALSE)),(IF($X$1=7,(VLOOKUP(B484,'X7'!$B:$AO,6,FALSE)),(IF($X$1=8,(VLOOKUP(B484,'X8'!$B:$AO,6,FALSE)),(IF($X$1=9,(VLOOKUP(B484,'X9'!$B:$AO,6,FALSE)),(IF($X$1=10,(VLOOKUP(B484,'X10'!$B:$AO,6,FALSE)),(IF($X$1=11,(VLOOKUP(B484,'X11'!$B:$AO,6,FALSE)),(IF($X$1=12,(VLOOKUP(B484,'X12'!$B:$AO,6,FALSE)),(VLOOKUP(B484,'X13'!$B:$AO,6,FALSE))))))))))))))))))))))))))=$V$1," ",(IF($X$1=1,(VLOOKUP(B484,'X1'!$B:$AO,6,FALSE)),(IF($X$1=2,(VLOOKUP(B484,'X2'!$B:$AO,6,FALSE)),(IF($X$1=3,(VLOOKUP(B484,'X3'!$B:$AO,6,FALSE)),(IF($X$1=4,(VLOOKUP(B484,'X4'!$B:$AO,6,FALSE)),(IF($X$1=5,(VLOOKUP(B484,'X5'!$B:$AO,6,FALSE)),(IF($X$1=6,(VLOOKUP(B484,'X6'!$B:$AO,6,FALSE)),(IF($X$1=7,(VLOOKUP(B484,'X7'!$B:$AO,6,FALSE)),(IF($X$1=8,(VLOOKUP(B484,'X8'!$B:$AO,6,FALSE)),(IF($X$1=9,(VLOOKUP(B484,'X9'!$B:$AO,6,FALSE)),(IF($X$1=10,(VLOOKUP(B484,'X10'!$B:$AO,6,FALSE)),(IF($X$1=11,(VLOOKUP(B484,'X11'!$B:$AO,6,FALSE)),(IF($X$1=12,(VLOOKUP(B484,'X12'!$B:$AO,6,FALSE)),(VLOOKUP(B484,'X13'!$B:$AO,6,FALSE)))))))))))))))))))))))))))))</f>
        <v xml:space="preserve"> </v>
      </c>
      <c r="G484" s="182" t="str">
        <f ca="1">IF(ISERROR(IF($X$1=1,(VLOOKUP(B484,'X1'!$B:$AZ,44,FALSE)),IF($X$1=2,(VLOOKUP(B484,'X2'!$B:$AZ,44,FALSE)),IF($X$1=3,(VLOOKUP(B484,'X3'!$B:$AZ,44,FALSE)),IF($X$1=4,(VLOOKUP(B484,'X4'!$B:$AZ,44,FALSE)),IF($X$1=5,(VLOOKUP(B484,'X5'!$B:$AZ,44,FALSE)),IF($X$1=6,(VLOOKUP(B484,'X6'!$B:$AZ,44,FALSE)),IF($X$1=7,(VLOOKUP(B484,'X7'!$B:$AZ,44,FALSE)),IF($X$1=8,(VLOOKUP(B484,'X8'!$B:$AZ,44,FALSE)),IF($X$1=9,(VLOOKUP(B484,'X9'!$B:$AZ,44,FALSE)),IF($X$1=10,(VLOOKUP(B484,'X10'!$B:$AZ,44,FALSE)),IF($X$1=11,(VLOOKUP(B484,'X11'!$B:$AZ,44,FALSE)),IF($X$1=12,(VLOOKUP(B484,'X12'!$B:$AZ,44,FALSE)),IF($X$1=13,(VLOOKUP(B484,'X13'!$B:$AZ,44,FALSE)),"B"))))))))))))))=TRUE," ",(IF($X$1=1,(VLOOKUP(B484,'X1'!$B:$AZ,44,FALSE)),IF($X$1=2,(VLOOKUP(B484,'X2'!$B:$AZ,44,FALSE)),IF($X$1=3,(VLOOKUP(B484,'X3'!$B:$AZ,44,FALSE)),IF($X$1=4,(VLOOKUP(B484,'X4'!$B:$AZ,44,FALSE)),IF($X$1=5,(VLOOKUP(B484,'X5'!$B:$AZ,44,FALSE)),IF($X$1=6,(VLOOKUP(B484,'X6'!$B:$AZ,44,FALSE)),IF($X$1=7,(VLOOKUP(B484,'X7'!$B:$AZ,44,FALSE)),IF($X$1=8,(VLOOKUP(B484,'X8'!$B:$AZ,44,FALSE)),IF($X$1=9,(VLOOKUP(B484,'X9'!$B:$AZ,44,FALSE)),IF($X$1=10,(VLOOKUP(B484,'X10'!$B:$AZ,44,FALSE)),IF($X$1=11,(VLOOKUP(B484,'X11'!$B:$AZ,44,FALSE)),IF($X$1=12,(VLOOKUP(B484,'X12'!$B:$AZ,44,FALSE)),IF($X$1=13,(VLOOKUP(B484,'X13'!$B:$AZ,44,FALSE)),"B")))))))))))))))</f>
        <v xml:space="preserve"> </v>
      </c>
      <c r="H484" s="182" t="str">
        <f ca="1">IF(ISERROR(IF($X$1=1,(VLOOKUP(B484,'X1'!$B:$AZ,8,FALSE)),IF($X$1=2,(VLOOKUP(B484,'X2'!$B:$AZ,8,FALSE)),IF($X$1=3,(VLOOKUP(B484,'X3'!$B:$AZ,8,FALSE)),IF($X$1=4,(VLOOKUP(B484,'X4'!$B:$AZ,8,FALSE)),IF($X$1=5,(VLOOKUP(B484,'X5'!$B:$AZ,8,FALSE)),IF($X$1=6,(VLOOKUP(B484,'X6'!$B:$AZ,8,FALSE)),IF($X$1=7,(VLOOKUP(B484,'X7'!$B:$AZ,8,FALSE)),IF($X$1=8,(VLOOKUP(B484,'X8'!$B:$AZ,8,FALSE)),IF($X$1=9,(VLOOKUP(B484,'X9'!$B:$AZ,8,FALSE)),IF($X$1=10,(VLOOKUP(B484,'X10'!$B:$AZ,8,FALSE)),IF($X$1=11,(VLOOKUP(B484,'X11'!$B:$AZ,8,FALSE)),IF($X$1=12,(VLOOKUP(B484,'X12'!$B:$AZ,8,FALSE)),IF($X$1=13,(VLOOKUP(B484,'X13'!$B:$AZ,8,FALSE)),"B"))))))))))))))=TRUE," ",(IF($X$1=1,(VLOOKUP(B484,'X1'!$B:$AZ,8,FALSE)),IF($X$1=2,(VLOOKUP(B484,'X2'!$B:$AZ,8,FALSE)),IF($X$1=3,(VLOOKUP(B484,'X3'!$B:$AZ,8,FALSE)),IF($X$1=4,(VLOOKUP(B484,'X4'!$B:$AZ,8,FALSE)),IF($X$1=5,(VLOOKUP(B484,'X5'!$B:$AZ,8,FALSE)),IF($X$1=6,(VLOOKUP(B484,'X6'!$B:$AZ,8,FALSE)),IF($X$1=7,(VLOOKUP(B484,'X7'!$B:$AZ,8,FALSE)),IF($X$1=8,(VLOOKUP(B484,'X8'!$B:$AZ,8,FALSE)),IF($X$1=9,(VLOOKUP(B484,'X9'!$B:$AZ,8,FALSE)),IF($X$1=10,(VLOOKUP(B484,'X10'!$B:$AZ,8,FALSE)),IF($X$1=11,(VLOOKUP(B484,'X11'!$B:$AZ,8,FALSE)),IF($X$1=12,(VLOOKUP(B484,'X12'!$B:$AZ,8,FALSE)),IF($X$1=13,(VLOOKUP(B484,'X13'!$B:$AZ,8,FALSE)),"B")))))))))))))))</f>
        <v xml:space="preserve"> </v>
      </c>
      <c r="I484" s="183" t="str">
        <f ca="1">IF(ISERROR(IF($X$1=1,(VLOOKUP(B484,'X1'!$B:$AZ,2,FALSE)),IF($X$1=2,(VLOOKUP(B484,'X2'!$B:$AZ,2,FALSE)),IF($X$1=3,(VLOOKUP(B484,'X3'!$B:$AZ,2,FALSE)),IF($X$1=4,(VLOOKUP(B484,'X4'!$B:$AZ,2,FALSE)),IF($X$1=5,(VLOOKUP(B484,'X5'!$B:$AZ,2,FALSE)),IF($X$1=6,(VLOOKUP(B484,'X6'!$B:$AZ,2,FALSE)),IF($X$1=7,(VLOOKUP(B484,'X7'!$B:$AZ,2,FALSE)),IF($X$1=8,(VLOOKUP(B484,'X8'!$B:$AZ,2,FALSE)),IF($X$1=9,(VLOOKUP(B484,'X9'!$B:$AZ,2,FALSE)),IF($X$1=10,(VLOOKUP(B484,'X10'!$B:$AZ,2,FALSE)),IF($X$1=11,(VLOOKUP(B484,'X11'!$B:$AZ,2,FALSE)),IF($X$1=12,(VLOOKUP(B484,'X12'!$B:$AZ,2,FALSE)),IF($X$1=13,(VLOOKUP(B484,'X13'!$B:$AZ,2,FALSE)),"B"))))))))))))))=TRUE," ",(IF($X$1=1,(VLOOKUP(B484,'X1'!$B:$AZ,2,FALSE)),IF($X$1=2,(VLOOKUP(B484,'X2'!$B:$AZ,2,FALSE)),IF($X$1=3,(VLOOKUP(B484,'X3'!$B:$AZ,2,FALSE)),IF($X$1=4,(VLOOKUP(B484,'X4'!$B:$AZ,2,FALSE)),IF($X$1=5,(VLOOKUP(B484,'X5'!$B:$AZ,2,FALSE)),IF($X$1=6,(VLOOKUP(B484,'X6'!$B:$AZ,2,FALSE)),IF($X$1=7,(VLOOKUP(B484,'X7'!$B:$AZ,2,FALSE)),IF($X$1=8,(VLOOKUP(B484,'X8'!$B:$AZ,2,FALSE)),IF($X$1=9,(VLOOKUP(B484,'X9'!$B:$AZ,2,FALSE)),IF($X$1=10,(VLOOKUP(B484,'X10'!$B:$AZ,2,FALSE)),IF($X$1=11,(VLOOKUP(B484,'X11'!$B:$AZ,2,FALSE)),IF($X$1=12,(VLOOKUP(B484,'X12'!$B:$AZ,2,FALSE)),IF($X$1=13,(VLOOKUP(B484,'X13'!$B:$AZ,2,FALSE)),"B")))))))))))))))</f>
        <v xml:space="preserve"> </v>
      </c>
      <c r="J484" s="183" t="str">
        <f ca="1">IF(ISERROR(IF($X$1=1,(VLOOKUP(B484,'X1'!$B:$AZ,3,FALSE)),IF($X$1=2,(VLOOKUP(B484,'X2'!$B:$AZ,3,FALSE)),IF($X$1=3,(VLOOKUP(B484,'X3'!$B:$AZ,3,FALSE)),IF($X$1=4,(VLOOKUP(B484,'X4'!$B:$AZ,3,FALSE)),IF($X$1=5,(VLOOKUP(B484,'X5'!$B:$AZ,3,FALSE)),IF($X$1=6,(VLOOKUP(B484,'X6'!$B:$AZ,3,FALSE)),IF($X$1=7,(VLOOKUP(B484,'X7'!$B:$AZ,3,FALSE)),IF($X$1=8,(VLOOKUP(B484,'X8'!$B:$AZ,3,FALSE)),IF($X$1=9,(VLOOKUP(B484,'X9'!$B:$AZ,3,FALSE)),IF($X$1=10,(VLOOKUP(B484,'X10'!$B:$AZ,3,FALSE)),IF($X$1=11,(VLOOKUP(B484,'X11'!$B:$AZ,3,FALSE)),IF($X$1=12,(VLOOKUP(B484,'X12'!$B:$AZ,3,FALSE)),IF($X$1=13,(VLOOKUP(B484,'X13'!$B:$AZ,3,FALSE)),"B"))))))))))))))=TRUE," ",(IF($X$1=1,(VLOOKUP(B484,'X1'!$B:$AZ,3,FALSE)),IF($X$1=2,(VLOOKUP(B484,'X2'!$B:$AZ,3,FALSE)),IF($X$1=3,(VLOOKUP(B484,'X3'!$B:$AZ,3,FALSE)),IF($X$1=4,(VLOOKUP(B484,'X4'!$B:$AZ,3,FALSE)),IF($X$1=5,(VLOOKUP(B484,'X5'!$B:$AZ,3,FALSE)),IF($X$1=6,(VLOOKUP(B484,'X6'!$B:$AZ,3,FALSE)),IF($X$1=7,(VLOOKUP(B484,'X7'!$B:$AZ,3,FALSE)),IF($X$1=8,(VLOOKUP(B484,'X8'!$B:$AZ,3,FALSE)),IF($X$1=9,(VLOOKUP(B484,'X9'!$B:$AZ,3,FALSE)),IF($X$1=10,(VLOOKUP(B484,'X10'!$B:$AZ,3,FALSE)),IF($X$1=11,(VLOOKUP(B484,'X11'!$B:$AZ,3,FALSE)),IF($X$1=12,(VLOOKUP(B484,'X12'!$B:$AZ,3,FALSE)),IF($X$1=13,(VLOOKUP(B484,'X13'!$B:$AZ,3,FALSE)),"B")))))))))))))))</f>
        <v xml:space="preserve"> </v>
      </c>
      <c r="K484" s="183" t="str">
        <f ca="1">IF(ISERROR(IF($X$1=1,(VLOOKUP(B484,'X1'!$B:$AZ,5,FALSE)),IF($X$1=2,(VLOOKUP(B484,'X2'!$B:$AZ,5,FALSE)),IF($X$1=3,(VLOOKUP(B484,'X3'!$B:$AZ,5,FALSE)),IF($X$1=4,(VLOOKUP(B484,'X4'!$B:$AZ,5,FALSE)),IF($X$1=5,(VLOOKUP(B484,'X5'!$B:$AZ,5,FALSE)),IF($X$1=6,(VLOOKUP(B484,'X6'!$B:$AZ,5,FALSE)),IF($X$1=7,(VLOOKUP(B484,'X7'!$B:$AZ,5,FALSE)),IF($X$1=8,(VLOOKUP(B484,'X8'!$B:$AZ,5,FALSE)),IF($X$1=9,(VLOOKUP(B484,'X9'!$B:$AZ,5,FALSE)),IF($X$1=10,(VLOOKUP(B484,'X10'!$B:$AZ,5,FALSE)),IF($X$1=11,(VLOOKUP(B484,'X11'!$B:$AZ,5,FALSE)),IF($X$1=12,(VLOOKUP(B484,'X12'!$B:$AZ,5,FALSE)),IF($X$1=13,(VLOOKUP(B484,'X13'!$B:$AZ,5,FALSE)),"B"))))))))))))))=TRUE," ",(IF($X$1=1,(VLOOKUP(B484,'X1'!$B:$AZ,5,FALSE)),IF($X$1=2,(VLOOKUP(B484,'X2'!$B:$AZ,5,FALSE)),IF($X$1=3,(VLOOKUP(B484,'X3'!$B:$AZ,5,FALSE)),IF($X$1=4,(VLOOKUP(B484,'X4'!$B:$AZ,5,FALSE)),IF($X$1=5,(VLOOKUP(B484,'X5'!$B:$AZ,5,FALSE)),IF($X$1=6,(VLOOKUP(B484,'X6'!$B:$AZ,5,FALSE)),IF($X$1=7,(VLOOKUP(B484,'X7'!$B:$AZ,5,FALSE)),IF($X$1=8,(VLOOKUP(B484,'X8'!$B:$AZ,5,FALSE)),IF($X$1=9,(VLOOKUP(B484,'X9'!$B:$AZ,5,FALSE)),IF($X$1=10,(VLOOKUP(B484,'X10'!$B:$AZ,5,FALSE)),IF($X$1=11,(VLOOKUP(B484,'X11'!$B:$AZ,5,FALSE)),IF($X$1=12,(VLOOKUP(B484,'X12'!$B:$AZ,5,FALSE)),IF($X$1=13,(VLOOKUP(B484,'X13'!$B:$AZ,5,FALSE)),"B")))))))))))))))</f>
        <v xml:space="preserve"> </v>
      </c>
      <c r="L484" s="184" t="str">
        <f ca="1">IF(ISERROR(IF($X$1=1,(VLOOKUP(B484,'X1'!$B:$AZ,9,FALSE)),IF($X$1=2,(VLOOKUP(B484,'X2'!$B:$AZ,9,FALSE)),IF($X$1=3,(VLOOKUP(B484,'X3'!$B:$AZ,9,FALSE)),IF($X$1=4,(VLOOKUP(B484,'X4'!$B:$AZ,9,FALSE)),IF($X$1=5,(VLOOKUP(B484,'X5'!$B:$AZ,9,FALSE)),IF($X$1=6,(VLOOKUP(B484,'X6'!$B:$AZ,9,FALSE)),IF($X$1=7,(VLOOKUP(B484,'X7'!$B:$AZ,9,FALSE)),IF($X$1=8,(VLOOKUP(B484,'X8'!$B:$AZ,9,FALSE)),IF($X$1=9,(VLOOKUP(B484,'X9'!$B:$AZ,9,FALSE)),IF($X$1=10,(VLOOKUP(B484,'X10'!$B:$AZ,9,FALSE)),IF($X$1=11,(VLOOKUP(B484,'X11'!$B:$AZ,9,FALSE)),IF($X$1=12,(VLOOKUP(B484,'X12'!$B:$AZ,9,FALSE)),IF($X$1=13,(VLOOKUP(B484,'X13'!$B:$AZ,9,FALSE)),"B"))))))))))))))=TRUE," ",(IF($X$1=1,(VLOOKUP(B484,'X1'!$B:$AZ,9,FALSE)),IF($X$1=2,(VLOOKUP(B484,'X2'!$B:$AZ,9,FALSE)),IF($X$1=3,(VLOOKUP(B484,'X3'!$B:$AZ,9,FALSE)),IF($X$1=4,(VLOOKUP(B484,'X4'!$B:$AZ,9,FALSE)),IF($X$1=5,(VLOOKUP(B484,'X5'!$B:$AZ,9,FALSE)),IF($X$1=6,(VLOOKUP(B484,'X6'!$B:$AZ,9,FALSE)),IF($X$1=7,(VLOOKUP(B484,'X7'!$B:$AZ,9,FALSE)),IF($X$1=8,(VLOOKUP(B484,'X8'!$B:$AZ,9,FALSE)),IF($X$1=9,(VLOOKUP(B484,'X9'!$B:$AZ,9,FALSE)),IF($X$1=10,(VLOOKUP(B484,'X10'!$B:$AZ,9,FALSE)),IF($X$1=11,(VLOOKUP(B484,'X11'!$B:$AZ,9,FALSE)),IF($X$1=12,(VLOOKUP(B484,'X12'!$B:$AZ,9,FALSE)),IF($X$1=13,(VLOOKUP(B484,'X13'!$B:$AZ,9,FALSE)),"B")))))))))))))))</f>
        <v xml:space="preserve"> </v>
      </c>
      <c r="M484" s="184" t="str">
        <f ca="1">IF(ISERROR(IF($X$1=1,(VLOOKUP(B484,'X1'!$B:$AZ,10,FALSE)),IF($X$1=2,(VLOOKUP(B484,'X2'!$B:$AZ,10,FALSE)),IF($X$1=3,(VLOOKUP(B484,'X3'!$B:$AZ,10,FALSE)),IF($X$1=4,(VLOOKUP(B484,'X4'!$B:$AZ,10,FALSE)),IF($X$1=5,(VLOOKUP(B484,'X5'!$B:$AZ,10,FALSE)),IF($X$1=6,(VLOOKUP(B484,'X6'!$B:$AZ,10,FALSE)),IF($X$1=7,(VLOOKUP(B484,'X7'!$B:$AZ,10,FALSE)),IF($X$1=8,(VLOOKUP(B484,'X8'!$B:$AZ,10,FALSE)),IF($X$1=9,(VLOOKUP(B484,'X9'!$B:$AZ,10,FALSE)),IF($X$1=10,(VLOOKUP(B484,'X10'!$B:$AZ,10,FALSE)),IF($X$1=11,(VLOOKUP(B484,'X11'!$B:$AZ,10,FALSE)),IF($X$1=12,(VLOOKUP(B484,'X12'!$B:$AZ,10,FALSE)),IF($X$1=13,(VLOOKUP(B484,'X13'!$B:$AZ,10,FALSE)),"B"))))))))))))))=TRUE," ",(IF($X$1=1,(VLOOKUP(B484,'X1'!$B:$AZ,10,FALSE)),IF($X$1=2,(VLOOKUP(B484,'X2'!$B:$AZ,10,FALSE)),IF($X$1=3,(VLOOKUP(B484,'X3'!$B:$AZ,10,FALSE)),IF($X$1=4,(VLOOKUP(B484,'X4'!$B:$AZ,10,FALSE)),IF($X$1=5,(VLOOKUP(B484,'X5'!$B:$AZ,10,FALSE)),IF($X$1=6,(VLOOKUP(B484,'X6'!$B:$AZ,10,FALSE)),IF($X$1=7,(VLOOKUP(B484,'X7'!$B:$AZ,10,FALSE)),IF($X$1=8,(VLOOKUP(B484,'X8'!$B:$AZ,10,FALSE)),IF($X$1=9,(VLOOKUP(B484,'X9'!$B:$AZ,10,FALSE)),IF($X$1=10,(VLOOKUP(B484,'X10'!$B:$AZ,10,FALSE)),IF($X$1=11,(VLOOKUP(B484,'X11'!$B:$AZ,10,FALSE)),IF($X$1=12,(VLOOKUP(B484,'X12'!$B:$AZ,10,FALSE)),IF($X$1=13,(VLOOKUP(B484,'X13'!$B:$AZ,10,FALSE)),"B")))))))))))))))</f>
        <v xml:space="preserve"> </v>
      </c>
      <c r="N484" s="185" t="str">
        <f ca="1">IF(ISERROR(IF($X$1=1,(VLOOKUP(B484,'X1'!$B:$AZ,45,FALSE)),IF($X$1=2,(VLOOKUP(B484,'X2'!$B:$AZ,45,FALSE)),IF($X$1=3,(VLOOKUP(B484,'X3'!$B:$AZ,45,FALSE)),IF($X$1=4,(VLOOKUP(B484,'X4'!$B:$AZ,45,FALSE)),IF($X$1=5,(VLOOKUP(B484,'X5'!$B:$AZ,45,FALSE)),IF($X$1=6,(VLOOKUP(B484,'X6'!$B:$AZ,45,FALSE)),IF($X$1=7,(VLOOKUP(B484,'X7'!$B:$AZ,45,FALSE)),IF($X$1=8,(VLOOKUP(B484,'X8'!$B:$AZ,45,FALSE)),IF($X$1=9,(VLOOKUP(B484,'X9'!$B:$AZ,45,FALSE)),IF($X$1=10,(VLOOKUP(B484,'X10'!$B:$AZ,45,FALSE)),IF($X$1=11,(VLOOKUP(B484,'X11'!$B:$AZ,45,FALSE)),IF($X$1=12,(VLOOKUP(B484,'X12'!$B:$AZ,45,FALSE)),IF($X$1=13,(VLOOKUP(B484,'X13'!$B:$AZ,45,FALSE)),"B"))))))))))))))=TRUE," ",(IF($X$1=1,(VLOOKUP(B484,'X1'!$B:$AZ,45,FALSE)),IF($X$1=2,(VLOOKUP(B484,'X2'!$B:$AZ,45,FALSE)),IF($X$1=3,(VLOOKUP(B484,'X3'!$B:$AZ,45,FALSE)),IF($X$1=4,(VLOOKUP(B484,'X4'!$B:$AZ,45,FALSE)),IF($X$1=5,(VLOOKUP(B484,'X5'!$B:$AZ,45,FALSE)),IF($X$1=6,(VLOOKUP(B484,'X6'!$B:$AZ,45,FALSE)),IF($X$1=7,(VLOOKUP(B484,'X7'!$B:$AZ,45,FALSE)),IF($X$1=8,(VLOOKUP(B484,'X8'!$B:$AZ,45,FALSE)),IF($X$1=9,(VLOOKUP(B484,'X9'!$B:$AZ,45,FALSE)),IF($X$1=10,(VLOOKUP(B484,'X10'!$B:$AZ,45,FALSE)),IF($X$1=11,(VLOOKUP(B484,'X11'!$B:$AZ,45,FALSE)),IF($X$1=12,(VLOOKUP(B484,'X12'!$B:$AZ,45,FALSE)),IF($X$1=13,(VLOOKUP(B484,'X13'!$B:$AZ,45,FALSE)),"B")))))))))))))))</f>
        <v xml:space="preserve"> </v>
      </c>
      <c r="O484" s="184" t="str">
        <f ca="1">IF(ISERROR(IF($X$1=1,(VLOOKUP(B484,'X1'!$B:$AZ,11,FALSE)),IF($X$1=2,(VLOOKUP(B484,'X2'!$B:$AZ,11,FALSE)),IF($X$1=3,(VLOOKUP(B484,'X3'!$B:$AZ,11,FALSE)),IF($X$1=4,(VLOOKUP(B484,'X4'!$B:$AZ,11,FALSE)),IF($X$1=5,(VLOOKUP(B484,'X5'!$B:$AZ,11,FALSE)),IF($X$1=6,(VLOOKUP(B484,'X6'!$B:$AZ,11,FALSE)),IF($X$1=7,(VLOOKUP(B484,'X7'!$B:$AZ,11,FALSE)),IF($X$1=8,(VLOOKUP(B484,'X8'!$B:$AZ,11,FALSE)),IF($X$1=9,(VLOOKUP(B484,'X9'!$B:$AZ,11,FALSE)),IF($X$1=10,(VLOOKUP(B484,'X10'!$B:$AZ,11,FALSE)),IF($X$1=11,(VLOOKUP(B484,'X11'!$B:$AZ,11,FALSE)),IF($X$1=12,(VLOOKUP(B484,'X12'!$B:$AZ,11,FALSE)),IF($X$1=13,(VLOOKUP(B484,'X13'!$B:$AZ,11,FALSE)),"B"))))))))))))))=TRUE," ",(IF($X$1=1,(VLOOKUP(B484,'X1'!$B:$AZ,11,FALSE)),IF($X$1=2,(VLOOKUP(B484,'X2'!$B:$AZ,11,FALSE)),IF($X$1=3,(VLOOKUP(B484,'X3'!$B:$AZ,11,FALSE)),IF($X$1=4,(VLOOKUP(B484,'X4'!$B:$AZ,11,FALSE)),IF($X$1=5,(VLOOKUP(B484,'X5'!$B:$AZ,11,FALSE)),IF($X$1=6,(VLOOKUP(B484,'X6'!$B:$AZ,11,FALSE)),IF($X$1=7,(VLOOKUP(B484,'X7'!$B:$AZ,11,FALSE)),IF($X$1=8,(VLOOKUP(B484,'X8'!$B:$AZ,11,FALSE)),IF($X$1=9,(VLOOKUP(B484,'X9'!$B:$AZ,11,FALSE)),IF($X$1=10,(VLOOKUP(B484,'X10'!$B:$AZ,11,FALSE)),IF($X$1=11,(VLOOKUP(B484,'X11'!$B:$AZ,11,FALSE)),IF($X$1=12,(VLOOKUP(B484,'X12'!$B:$AZ,11,FALSE)),IF($X$1=13,(VLOOKUP(B484,'X13'!$B:$AZ,11,FALSE)),"B")))))))))))))))</f>
        <v xml:space="preserve"> </v>
      </c>
      <c r="P484" s="184" t="str">
        <f ca="1">IF(ISERROR(IF($X$1=1,(VLOOKUP(B484,'X1'!$B:$AZ,12,FALSE)),IF($X$1=2,(VLOOKUP(B484,'X2'!$B:$AZ,12,FALSE)),IF($X$1=3,(VLOOKUP(B484,'X3'!$B:$AZ,12,FALSE)),IF($X$1=4,(VLOOKUP(B484,'X4'!$B:$AZ,12,FALSE)),IF($X$1=5,(VLOOKUP(B484,'X5'!$B:$AZ,12,FALSE)),IF($X$1=6,(VLOOKUP(B484,'X6'!$B:$AZ,12,FALSE)),IF($X$1=7,(VLOOKUP(B484,'X7'!$B:$AZ,12,FALSE)),IF($X$1=8,(VLOOKUP(B484,'X8'!$B:$AZ,12,FALSE)),IF($X$1=9,(VLOOKUP(B484,'X9'!$B:$AZ,12,FALSE)),IF($X$1=10,(VLOOKUP(B484,'X10'!$B:$AZ,12,FALSE)),IF($X$1=11,(VLOOKUP(B484,'X11'!$B:$AZ,12,FALSE)),IF($X$1=12,(VLOOKUP(B484,'X12'!$B:$AZ,12,FALSE)),IF($X$1=13,(VLOOKUP(B484,'X13'!$B:$AZ,12,FALSE)),"B"))))))))))))))=TRUE," ",(IF($X$1=1,(VLOOKUP(B484,'X1'!$B:$AZ,12,FALSE)),IF($X$1=2,(VLOOKUP(B484,'X2'!$B:$AZ,12,FALSE)),IF($X$1=3,(VLOOKUP(B484,'X3'!$B:$AZ,12,FALSE)),IF($X$1=4,(VLOOKUP(B484,'X4'!$B:$AZ,12,FALSE)),IF($X$1=5,(VLOOKUP(B484,'X5'!$B:$AZ,12,FALSE)),IF($X$1=6,(VLOOKUP(B484,'X6'!$B:$AZ,12,FALSE)),IF($X$1=7,(VLOOKUP(B484,'X7'!$B:$AZ,12,FALSE)),IF($X$1=8,(VLOOKUP(B484,'X8'!$B:$AZ,12,FALSE)),IF($X$1=9,(VLOOKUP(B484,'X9'!$B:$AZ,12,FALSE)),IF($X$1=10,(VLOOKUP(B484,'X10'!$B:$AZ,12,FALSE)),IF($X$1=11,(VLOOKUP(B484,'X11'!$B:$AZ,12,FALSE)),IF($X$1=12,(VLOOKUP(B484,'X12'!$B:$AZ,12,FALSE)),IF($X$1=13,(VLOOKUP(B484,'X13'!$B:$AZ,12,FALSE)),"B")))))))))))))))</f>
        <v xml:space="preserve"> </v>
      </c>
      <c r="Q484" s="185" t="str">
        <f ca="1">IF(ISERROR(IF($X$1=1,(VLOOKUP(B484,'X1'!$B:$AZ,46,FALSE)),IF($X$1=2,(VLOOKUP(B484,'X2'!$B:$AZ,46,FALSE)),IF($X$1=3,(VLOOKUP(B484,'X3'!$B:$AZ,46,FALSE)),IF($X$1=4,(VLOOKUP(B484,'X4'!$B:$AZ,46,FALSE)),IF($X$1=5,(VLOOKUP(B484,'X5'!$B:$AZ,46,FALSE)),IF($X$1=6,(VLOOKUP(B484,'X6'!$B:$AZ,46,FALSE)),IF($X$1=7,(VLOOKUP(B484,'X7'!$B:$AZ,46,FALSE)),IF($X$1=8,(VLOOKUP(B484,'X8'!$B:$AZ,46,FALSE)),IF($X$1=9,(VLOOKUP(B484,'X9'!$B:$AZ,46,FALSE)),IF($X$1=10,(VLOOKUP(B484,'X10'!$B:$AZ,46,FALSE)),IF($X$1=11,(VLOOKUP(B484,'X11'!$B:$AZ,46,FALSE)),IF($X$1=12,(VLOOKUP(B484,'X12'!$B:$AZ,46,FALSE)),IF($X$1=13,(VLOOKUP(B484,'X13'!$B:$AZ,46,FALSE)),"B"))))))))))))))=TRUE," ",(IF($X$1=1,(VLOOKUP(B484,'X1'!$B:$AZ,46,FALSE)),IF($X$1=2,(VLOOKUP(B484,'X2'!$B:$AZ,46,FALSE)),IF($X$1=3,(VLOOKUP(B484,'X3'!$B:$AZ,46,FALSE)),IF($X$1=4,(VLOOKUP(B484,'X4'!$B:$AZ,46,FALSE)),IF($X$1=5,(VLOOKUP(B484,'X5'!$B:$AZ,46,FALSE)),IF($X$1=6,(VLOOKUP(B484,'X6'!$B:$AZ,46,FALSE)),IF($X$1=7,(VLOOKUP(B484,'X7'!$B:$AZ,46,FALSE)),IF($X$1=8,(VLOOKUP(B484,'X8'!$B:$AZ,46,FALSE)),IF($X$1=9,(VLOOKUP(B484,'X9'!$B:$AZ,46,FALSE)),IF($X$1=10,(VLOOKUP(B484,'X10'!$B:$AZ,46,FALSE)),IF($X$1=11,(VLOOKUP(B484,'X11'!$B:$AZ,46,FALSE)),IF($X$1=12,(VLOOKUP(B484,'X12'!$B:$AZ,46,FALSE)),IF($X$1=13,(VLOOKUP(B484,'X13'!$B:$AZ,46,FALSE)),"B")))))))))))))))</f>
        <v xml:space="preserve"> </v>
      </c>
      <c r="R484" s="185" t="str">
        <f ca="1">IF(ISERROR(IF($X$1=1,(VLOOKUP(B484,'X1'!$B:$AZ,15,FALSE)),IF($X$1=2,(VLOOKUP(B484,'X2'!$B:$AZ,15,FALSE)),IF($X$1=3,(VLOOKUP(B484,'X3'!$B:$AZ,15,FALSE)),IF($X$1=4,(VLOOKUP(B484,'X4'!$B:$AZ,15,FALSE)),IF($X$1=5,(VLOOKUP(B484,'X5'!$B:$AZ,15,FALSE)),IF($X$1=6,(VLOOKUP(B484,'X6'!$B:$AZ,15,FALSE)),IF($X$1=7,(VLOOKUP(B484,'X7'!$B:$AZ,15,FALSE)),IF($X$1=8,(VLOOKUP(B484,'X8'!$B:$AZ,15,FALSE)),IF($X$1=9,(VLOOKUP(B484,'X9'!$B:$AZ,15,FALSE)),IF($X$1=10,(VLOOKUP(B484,'X10'!$B:$AZ,15,FALSE)),IF($X$1=11,(VLOOKUP(B484,'X11'!$B:$AZ,15,FALSE)),IF($X$1=12,(VLOOKUP(B484,'X12'!$B:$AZ,15,FALSE)),IF($X$1=13,(VLOOKUP(B484,'X13'!$B:$AZ,15,FALSE)),"B"))))))))))))))=TRUE," ",(IF($X$1=1,(VLOOKUP(B484,'X1'!$B:$AZ,15,FALSE)),IF($X$1=2,(VLOOKUP(B484,'X2'!$B:$AZ,15,FALSE)),IF($X$1=3,(VLOOKUP(B484,'X3'!$B:$AZ,15,FALSE)),IF($X$1=4,(VLOOKUP(B484,'X4'!$B:$AZ,15,FALSE)),IF($X$1=5,(VLOOKUP(B484,'X5'!$B:$AZ,15,FALSE)),IF($X$1=6,(VLOOKUP(B484,'X6'!$B:$AZ,15,FALSE)),IF($X$1=7,(VLOOKUP(B484,'X7'!$B:$AZ,15,FALSE)),IF($X$1=8,(VLOOKUP(B484,'X8'!$B:$AZ,15,FALSE)),IF($X$1=9,(VLOOKUP(B484,'X9'!$B:$AZ,15,FALSE)),IF($X$1=10,(VLOOKUP(B484,'X10'!$B:$AZ,15,FALSE)),IF($X$1=11,(VLOOKUP(B484,'X11'!$B:$AZ,15,FALSE)),IF($X$1=12,(VLOOKUP(B484,'X12'!$B:$AZ,15,FALSE)),IF($X$1=13,(VLOOKUP(B484,'X13'!$B:$AZ,15,FALSE)),"B")))))))))))))))</f>
        <v xml:space="preserve"> </v>
      </c>
      <c r="S484" s="185" t="str">
        <f ca="1">IF(ISERROR(IF((IF($X$1=1,(VLOOKUP(B484,'X1'!$B:$AZ,14,FALSE)),(IF($X$1=2,(VLOOKUP(B484,'X2'!$B:$AZ,14,FALSE)),(IF($X$1=3,(VLOOKUP(B484,'X3'!$B:$AZ,14,FALSE)),(IF($X$1=4,(VLOOKUP(B484,'X4'!$B:$AZ,14,FALSE)),(IF($X$1=5,(VLOOKUP(B484,'X5'!$B:$AZ,14,FALSE)),(IF($X$1=6,(VLOOKUP(B484,'X6'!$B:$AZ,14,FALSE)),(IF($X$1=7,(VLOOKUP(B484,'X7'!$B:$AZ,14,FALSE)),(IF($X$1=8,(VLOOKUP(B484,'X8'!$B:$AZ,14,FALSE)),(IF($X$1=9,(VLOOKUP(B484,'X9'!$B:$AZ,14,FALSE)),(IF($X$1=10,(VLOOKUP(B484,'X10'!$B:$AZ,14,FALSE)),(IF($X$1=11,(VLOOKUP(B484,'X11'!$B:$AZ,14,FALSE)),(IF($X$1=12,(VLOOKUP(B484,'X12'!$B:$AZ,14,FALSE)),(VLOOKUP(B484,'X13'!$B:$AZ,14,FALSE))))))))))))))))))))))))))=$V$1," ",(IF($X$1=1,(VLOOKUP(B484,'X1'!$B:$AZ,14,FALSE)),(IF($X$1=2,(VLOOKUP(B484,'X2'!$B:$AZ,14,FALSE)),(IF($X$1=3,(VLOOKUP(B484,'X3'!$B:$AZ,14,FALSE)),(IF($X$1=4,(VLOOKUP(B484,'X4'!$B:$AZ,14,FALSE)),(IF($X$1=5,(VLOOKUP(B484,'X5'!$B:$AZ,14,FALSE)),(IF($X$1=6,(VLOOKUP(B484,'X6'!$B:$AZ,14,FALSE)),(IF($X$1=7,(VLOOKUP(B484,'X7'!$B:$AZ,14,FALSE)),(IF($X$1=8,(VLOOKUP(B484,'X8'!$B:$AZ,14,FALSE)),(IF($X$1=9,(VLOOKUP(B484,'X9'!$B:$AZ,14,FALSE)),(IF($X$1=10,(VLOOKUP(B484,'X10'!$B:$AZ,14,FALSE)),(IF($X$1=11,(VLOOKUP(B484,'X11'!$B:$AZ,14,FALSE)),(IF($X$1=12,(VLOOKUP(B484,'X12'!$B:$AZ,14,FALSE)),(VLOOKUP(B484,'X13'!$B:$AZ,14,FALSE))))))))))))))))))))))))))))=TRUE," ",(IF((IF($X$1=1,(VLOOKUP(B484,'X1'!$B:$AZ,14,FALSE)),(IF($X$1=2,(VLOOKUP(B484,'X2'!$B:$AZ,14,FALSE)),(IF($X$1=3,(VLOOKUP(B484,'X3'!$B:$AZ,14,FALSE)),(IF($X$1=4,(VLOOKUP(B484,'X4'!$B:$AZ,14,FALSE)),(IF($X$1=5,(VLOOKUP(B484,'X5'!$B:$AZ,14,FALSE)),(IF($X$1=6,(VLOOKUP(B484,'X6'!$B:$AZ,14,FALSE)),(IF($X$1=7,(VLOOKUP(B484,'X7'!$B:$AZ,14,FALSE)),(IF($X$1=8,(VLOOKUP(B484,'X8'!$B:$AZ,14,FALSE)),(IF($X$1=9,(VLOOKUP(B484,'X9'!$B:$AZ,14,FALSE)),(IF($X$1=10,(VLOOKUP(B484,'X10'!$B:$AZ,14,FALSE)),(IF($X$1=11,(VLOOKUP(B484,'X11'!$B:$AZ,14,FALSE)),(IF($X$1=12,(VLOOKUP(B484,'X12'!$B:$AZ,14,FALSE)),(VLOOKUP(B484,'X13'!$B:$AZ,14,FALSE))))))))))))))))))))))))))=$V$1," ",(IF($X$1=1,(VLOOKUP(B484,'X1'!$B:$AZ,14,FALSE)),(IF($X$1=2,(VLOOKUP(B484,'X2'!$B:$AZ,14,FALSE)),(IF($X$1=3,(VLOOKUP(B484,'X3'!$B:$AZ,14,FALSE)),(IF($X$1=4,(VLOOKUP(B484,'X4'!$B:$AZ,14,FALSE)),(IF($X$1=5,(VLOOKUP(B484,'X5'!$B:$AZ,14,FALSE)),(IF($X$1=6,(VLOOKUP(B484,'X6'!$B:$AZ,14,FALSE)),(IF($X$1=7,(VLOOKUP(B484,'X7'!$B:$AZ,14,FALSE)),(IF($X$1=8,(VLOOKUP(B484,'X8'!$B:$AZ,14,FALSE)),(IF($X$1=9,(VLOOKUP(B484,'X9'!$B:$AZ,14,FALSE)),(IF($X$1=10,(VLOOKUP(B484,'X10'!$B:$AZ,14,FALSE)),(IF($X$1=11,(VLOOKUP(B484,'X11'!$B:$AZ,14,FALSE)),(IF($X$1=12,(VLOOKUP(B484,'X12'!$B:$AZ,14,FALSE)),(VLOOKUP(B484,'X13'!$B:$AZ,14,FALSE)))))))))))))))))))))))))))))</f>
        <v xml:space="preserve"> </v>
      </c>
    </row>
    <row r="485" spans="1:19" ht="14.1" customHeight="1" x14ac:dyDescent="0.2">
      <c r="A485" s="156" t="s">
        <v>1058</v>
      </c>
      <c r="B485" s="122" t="str">
        <f>IF(ISERROR(IF($U$16=1,(VLOOKUP(A485,$AC$89:$AH$125,2,FALSE)),IF((IF($X$1=1,'X1'!B444,(IF($X$1=2,'X2'!B444,(IF($X$1=3,'X3'!B444,(IF($X$1=4,'X4'!B444,(IF($X$1=5,'X5'!B444,(IF($X$1=6,'X6'!B444,(IF($X$1=7,'X7'!B444,(IF($X$1=8,'X8'!B444,(IF($X$1=9,'X9'!B444,(IF($X$1=10,'X10'!B444,(IF($X$1=11,'X11'!B444,(IF($X$1=12,'X12'!B444,'X13'!B444))))))))))))))))))))))))="","",(IF($X$1=1,'X1'!B444,(IF($X$1=2,'X2'!B444,(IF($X$1=3,'X3'!B444,(IF($X$1=4,'X4'!B444,(IF($X$1=5,'X5'!B444,(IF($X$1=6,'X6'!B444,(IF($X$1=7,'X7'!B444,(IF($X$1=8,'X8'!B444,(IF($X$1=9,'X9'!B444,(IF($X$1=10,'X10'!B444,(IF($X$1=11,'X11'!B444,(IF($X$1=12,'X12'!B444,'X13'!B444)))))))))))))))))))))))))))=TRUE," ",(IF($U$16=1,(VLOOKUP(A485,$AC$89:$AH$125,2,FALSE)),IF((IF($X$1=1,'X1'!B444,(IF($X$1=2,'X2'!B444,(IF($X$1=3,'X3'!B444,(IF($X$1=4,'X4'!B444,(IF($X$1=5,'X5'!B444,(IF($X$1=6,'X6'!B444,(IF($X$1=7,'X7'!B444,(IF($X$1=8,'X8'!B444,(IF($X$1=9,'X9'!B444,(IF($X$1=10,'X10'!B444,(IF($X$1=11,'X11'!B444,(IF($X$1=12,'X12'!B444,'X13'!B444))))))))))))))))))))))))="","",(IF($X$1=1,'X1'!B444,(IF($X$1=2,'X2'!B444,(IF($X$1=3,'X3'!B444,(IF($X$1=4,'X4'!B444,(IF($X$1=5,'X5'!B444,(IF($X$1=6,'X6'!B444,(IF($X$1=7,'X7'!B444,(IF($X$1=8,'X8'!B444,(IF($X$1=9,'X9'!B444,(IF($X$1=10,'X10'!B444,(IF($X$1=11,'X11'!B444,(IF($X$1=12,'X12'!B444,'X13'!B444))))))))))))))))))))))))))))</f>
        <v/>
      </c>
      <c r="C485" s="181" t="str">
        <f ca="1">IF(ISERROR(IF($X$1=1,(VLOOKUP(B485,'X1'!$B:$AZ,47,FALSE)),IF($X$1=2,(VLOOKUP(B485,'X2'!$B:$AZ,47,FALSE)),IF($X$1=3,(VLOOKUP(B485,'X3'!$B:$AZ,47,FALSE)),IF($X$1=4,(VLOOKUP(B485,'X4'!$B:$AZ,47,FALSE)),IF($X$1=5,(VLOOKUP(B485,'X5'!$B:$AZ,47,FALSE)),IF($X$1=6,(VLOOKUP(B485,'X6'!$B:$AZ,47,FALSE)),IF($X$1=7,(VLOOKUP(B485,'X7'!$B:$AZ,47,FALSE)),IF($X$1=8,(VLOOKUP(B485,'X8'!$B:$AZ,47,FALSE)),IF($X$1=9,(VLOOKUP(B485,'X9'!$B:$AZ,47,FALSE)),IF($X$1=10,(VLOOKUP(B485,'X10'!$B:$AZ,47,FALSE)),IF($X$1=11,(VLOOKUP(B485,'X11'!$B:$AZ,47,FALSE)),IF($X$1=12,(VLOOKUP(B485,'X12'!$B:$AZ,47,FALSE)),IF($X$1=13,(VLOOKUP(B485,'X13'!$B:$AZ,47,FALSE)),"B"))))))))))))))=TRUE," ",(IF($X$1=1,(VLOOKUP(B485,'X1'!$B:$AZ,47,FALSE)),IF($X$1=2,(VLOOKUP(B485,'X2'!$B:$AZ,47,FALSE)),IF($X$1=3,(VLOOKUP(B485,'X3'!$B:$AZ,47,FALSE)),IF($X$1=4,(VLOOKUP(B485,'X4'!$B:$AZ,47,FALSE)),IF($X$1=5,(VLOOKUP(B485,'X5'!$B:$AZ,47,FALSE)),IF($X$1=6,(VLOOKUP(B485,'X6'!$B:$AZ,47,FALSE)),IF($X$1=7,(VLOOKUP(B485,'X7'!$B:$AZ,47,FALSE)),IF($X$1=8,(VLOOKUP(B485,'X8'!$B:$AZ,47,FALSE)),IF($X$1=9,(VLOOKUP(B485,'X9'!$B:$AZ,47,FALSE)),IF($X$1=10,(VLOOKUP(B485,'X10'!$B:$AZ,47,FALSE)),IF($X$1=11,(VLOOKUP(B485,'X11'!$B:$AZ,47,FALSE)),IF($X$1=12,(VLOOKUP(B485,'X12'!$B:$AZ,47,FALSE)),IF($X$1=13,(VLOOKUP(B485,'X13'!$B:$AZ,47,FALSE)),"B")))))))))))))))</f>
        <v xml:space="preserve"> </v>
      </c>
      <c r="D485" s="181" t="str">
        <f ca="1">IF(ISERROR(IF($X$1=1,(VLOOKUP(B485,'X1'!$B:$AP,41,FALSE)),IF($X$1=2,(VLOOKUP(B485,'X2'!$B:$AP,41,FALSE)),IF($X$1=3,(VLOOKUP(B485,'X3'!$B:$AP,41,FALSE)),IF($X$1=4,(VLOOKUP(B485,'X4'!$B:$AP,41,FALSE)),IF($X$1=5,(VLOOKUP(B485,'X5'!$B:$AP,41,FALSE)),IF($X$1=6,(VLOOKUP(B485,'X6'!$B:$AP,41,FALSE)),IF($X$1=7,(VLOOKUP(B485,'X7'!$B:$AP,41,FALSE)),IF($X$1=8,(VLOOKUP(B485,'X8'!$B:$AP,41,FALSE)),IF($X$1=9,(VLOOKUP(B485,'X9'!$B:$AP,41,FALSE)),IF($X$1=10,(VLOOKUP(B485,'X10'!$B:$AP,41,FALSE)),IF($X$1=11,(VLOOKUP(B485,'X11'!$B:$AP,41,FALSE)),IF($X$1=12,(VLOOKUP(B485,'X12'!$B:$AP,41,FALSE)),IF($X$1=13,(VLOOKUP(B485,'X13'!$B:$AP,41,FALSE)),"B"))))))))))))))=TRUE," ",(IF($X$1=1,(VLOOKUP(B485,'X1'!$B:$AP,41,FALSE)),IF($X$1=2,(VLOOKUP(B485,'X2'!$B:$AP,41,FALSE)),IF($X$1=3,(VLOOKUP(B485,'X3'!$B:$AP,41,FALSE)),IF($X$1=4,(VLOOKUP(B485,'X4'!$B:$AP,41,FALSE)),IF($X$1=5,(VLOOKUP(B485,'X5'!$B:$AP,41,FALSE)),IF($X$1=6,(VLOOKUP(B485,'X6'!$B:$AP,41,FALSE)),IF($X$1=7,(VLOOKUP(B485,'X7'!$B:$AP,41,FALSE)),IF($X$1=8,(VLOOKUP(B485,'X8'!$B:$AP,41,FALSE)),IF($X$1=9,(VLOOKUP(B485,'X9'!$B:$AP,41,FALSE)),IF($X$1=10,(VLOOKUP(B485,'X10'!$B:$AP,41,FALSE)),IF($X$1=11,(VLOOKUP(B485,'X11'!$B:$AP,41,FALSE)),IF($X$1=12,(VLOOKUP(B485,'X12'!$B:$AP,41,FALSE)),IF($X$1=13,(VLOOKUP(B485,'X13'!$B:$AP,41,FALSE)),"B")))))))))))))))</f>
        <v xml:space="preserve"> </v>
      </c>
      <c r="E485" s="182" t="str">
        <f ca="1">IF(ISERROR(IF($X$1=1,(VLOOKUP(B485,'X1'!$B:$AP,7,FALSE)),IF($X$1=2,(VLOOKUP(B485,'X2'!$B:$AP,7,FALSE)),IF($X$1=3,(VLOOKUP(B485,'X3'!$B:$AP,7,FALSE)),IF($X$1=4,(VLOOKUP(B485,'X4'!$B:$AP,7,FALSE)),IF($X$1=5,(VLOOKUP(B485,'X5'!$B:$AP,7,FALSE)),IF($X$1=6,(VLOOKUP(B485,'X6'!$B:$AP,7,FALSE)),IF($X$1=7,(VLOOKUP(B485,'X7'!$B:$AP,7,FALSE)),IF($X$1=8,(VLOOKUP(B485,'X8'!$B:$AP,7,FALSE)),IF($X$1=9,(VLOOKUP(B485,'X9'!$B:$AP,7,FALSE)),IF($X$1=10,(VLOOKUP(B485,'X10'!$B:$AP,7,FALSE)),IF($X$1=11,(VLOOKUP(B485,'X11'!$B:$AP,7,FALSE)),IF($X$1=12,(VLOOKUP(B485,'X12'!$B:$AP,7,FALSE)),IF($X$1=13,(VLOOKUP(B485,'X13'!$B:$AP,7,FALSE)),"B"))))))))))))))=TRUE," ",(IF($X$1=1,(VLOOKUP(B485,'X1'!$B:$AP,7,FALSE)),IF($X$1=2,(VLOOKUP(B485,'X2'!$B:$AP,7,FALSE)),IF($X$1=3,(VLOOKUP(B485,'X3'!$B:$AP,7,FALSE)),IF($X$1=4,(VLOOKUP(B485,'X4'!$B:$AP,7,FALSE)),IF($X$1=5,(VLOOKUP(B485,'X5'!$B:$AP,7,FALSE)),IF($X$1=6,(VLOOKUP(B485,'X6'!$B:$AP,7,FALSE)),IF($X$1=7,(VLOOKUP(B485,'X7'!$B:$AP,7,FALSE)),IF($X$1=8,(VLOOKUP(B485,'X8'!$B:$AP,7,FALSE)),IF($X$1=9,(VLOOKUP(B485,'X9'!$B:$AP,7,FALSE)),IF($X$1=10,(VLOOKUP(B485,'X10'!$B:$AP,7,FALSE)),IF($X$1=11,(VLOOKUP(B485,'X11'!$B:$AP,7,FALSE)),IF($X$1=12,(VLOOKUP(B485,'X12'!$B:$AP,7,FALSE)),IF($X$1=13,(VLOOKUP(B485,'X13'!$B:$AP,7,FALSE)),"B")))))))))))))))</f>
        <v xml:space="preserve"> </v>
      </c>
      <c r="F485" s="182" t="str">
        <f ca="1">IF(ISERROR(IF((IF($X$1=1,(VLOOKUP(B485,'X1'!$B:$AO,6,FALSE)),(IF($X$1=2,(VLOOKUP(B485,'X2'!$B:$AO,6,FALSE)),(IF($X$1=3,(VLOOKUP(B485,'X3'!$B:$AO,6,FALSE)),(IF($X$1=4,(VLOOKUP(B485,'X4'!$B:$AO,6,FALSE)),(IF($X$1=5,(VLOOKUP(B485,'X5'!$B:$AO,6,FALSE)),(IF($X$1=6,(VLOOKUP(B485,'X6'!$B:$AO,6,FALSE)),(IF($X$1=7,(VLOOKUP(B485,'X7'!$B:$AO,6,FALSE)),(IF($X$1=8,(VLOOKUP(B485,'X8'!$B:$AO,6,FALSE)),(IF($X$1=9,(VLOOKUP(B485,'X9'!$B:$AO,6,FALSE)),(IF($X$1=10,(VLOOKUP(B485,'X10'!$B:$AO,6,FALSE)),(IF($X$1=11,(VLOOKUP(B485,'X11'!$B:$AO,6,FALSE)),(IF($X$1=12,(VLOOKUP(B485,'X12'!$B:$AO,6,FALSE)),(VLOOKUP(B485,'X13'!$B:$AO,6,FALSE))))))))))))))))))))))))))=$V$1," ",(IF($X$1=1,(VLOOKUP(B485,'X1'!$B:$AO,6,FALSE)),(IF($X$1=2,(VLOOKUP(B485,'X2'!$B:$AO,6,FALSE)),(IF($X$1=3,(VLOOKUP(B485,'X3'!$B:$AO,6,FALSE)),(IF($X$1=4,(VLOOKUP(B485,'X4'!$B:$AO,6,FALSE)),(IF($X$1=5,(VLOOKUP(B485,'X5'!$B:$AO,6,FALSE)),(IF($X$1=6,(VLOOKUP(B485,'X6'!$B:$AO,6,FALSE)),(IF($X$1=7,(VLOOKUP(B485,'X7'!$B:$AO,6,FALSE)),(IF($X$1=8,(VLOOKUP(B485,'X8'!$B:$AO,6,FALSE)),(IF($X$1=9,(VLOOKUP(B485,'X9'!$B:$AO,6,FALSE)),(IF($X$1=10,(VLOOKUP(B485,'X10'!$B:$AO,6,FALSE)),(IF($X$1=11,(VLOOKUP(B485,'X11'!$B:$AO,6,FALSE)),(IF($X$1=12,(VLOOKUP(B485,'X12'!$B:$AO,6,FALSE)),(VLOOKUP(B485,'X13'!$B:$AO,6,FALSE))))))))))))))))))))))))))))=TRUE," ",(IF((IF($X$1=1,(VLOOKUP(B485,'X1'!$B:$AO,6,FALSE)),(IF($X$1=2,(VLOOKUP(B485,'X2'!$B:$AO,6,FALSE)),(IF($X$1=3,(VLOOKUP(B485,'X3'!$B:$AO,6,FALSE)),(IF($X$1=4,(VLOOKUP(B485,'X4'!$B:$AO,6,FALSE)),(IF($X$1=5,(VLOOKUP(B485,'X5'!$B:$AO,6,FALSE)),(IF($X$1=6,(VLOOKUP(B485,'X6'!$B:$AO,6,FALSE)),(IF($X$1=7,(VLOOKUP(B485,'X7'!$B:$AO,6,FALSE)),(IF($X$1=8,(VLOOKUP(B485,'X8'!$B:$AO,6,FALSE)),(IF($X$1=9,(VLOOKUP(B485,'X9'!$B:$AO,6,FALSE)),(IF($X$1=10,(VLOOKUP(B485,'X10'!$B:$AO,6,FALSE)),(IF($X$1=11,(VLOOKUP(B485,'X11'!$B:$AO,6,FALSE)),(IF($X$1=12,(VLOOKUP(B485,'X12'!$B:$AO,6,FALSE)),(VLOOKUP(B485,'X13'!$B:$AO,6,FALSE))))))))))))))))))))))))))=$V$1," ",(IF($X$1=1,(VLOOKUP(B485,'X1'!$B:$AO,6,FALSE)),(IF($X$1=2,(VLOOKUP(B485,'X2'!$B:$AO,6,FALSE)),(IF($X$1=3,(VLOOKUP(B485,'X3'!$B:$AO,6,FALSE)),(IF($X$1=4,(VLOOKUP(B485,'X4'!$B:$AO,6,FALSE)),(IF($X$1=5,(VLOOKUP(B485,'X5'!$B:$AO,6,FALSE)),(IF($X$1=6,(VLOOKUP(B485,'X6'!$B:$AO,6,FALSE)),(IF($X$1=7,(VLOOKUP(B485,'X7'!$B:$AO,6,FALSE)),(IF($X$1=8,(VLOOKUP(B485,'X8'!$B:$AO,6,FALSE)),(IF($X$1=9,(VLOOKUP(B485,'X9'!$B:$AO,6,FALSE)),(IF($X$1=10,(VLOOKUP(B485,'X10'!$B:$AO,6,FALSE)),(IF($X$1=11,(VLOOKUP(B485,'X11'!$B:$AO,6,FALSE)),(IF($X$1=12,(VLOOKUP(B485,'X12'!$B:$AO,6,FALSE)),(VLOOKUP(B485,'X13'!$B:$AO,6,FALSE)))))))))))))))))))))))))))))</f>
        <v xml:space="preserve"> </v>
      </c>
      <c r="G485" s="182" t="str">
        <f ca="1">IF(ISERROR(IF($X$1=1,(VLOOKUP(B485,'X1'!$B:$AZ,44,FALSE)),IF($X$1=2,(VLOOKUP(B485,'X2'!$B:$AZ,44,FALSE)),IF($X$1=3,(VLOOKUP(B485,'X3'!$B:$AZ,44,FALSE)),IF($X$1=4,(VLOOKUP(B485,'X4'!$B:$AZ,44,FALSE)),IF($X$1=5,(VLOOKUP(B485,'X5'!$B:$AZ,44,FALSE)),IF($X$1=6,(VLOOKUP(B485,'X6'!$B:$AZ,44,FALSE)),IF($X$1=7,(VLOOKUP(B485,'X7'!$B:$AZ,44,FALSE)),IF($X$1=8,(VLOOKUP(B485,'X8'!$B:$AZ,44,FALSE)),IF($X$1=9,(VLOOKUP(B485,'X9'!$B:$AZ,44,FALSE)),IF($X$1=10,(VLOOKUP(B485,'X10'!$B:$AZ,44,FALSE)),IF($X$1=11,(VLOOKUP(B485,'X11'!$B:$AZ,44,FALSE)),IF($X$1=12,(VLOOKUP(B485,'X12'!$B:$AZ,44,FALSE)),IF($X$1=13,(VLOOKUP(B485,'X13'!$B:$AZ,44,FALSE)),"B"))))))))))))))=TRUE," ",(IF($X$1=1,(VLOOKUP(B485,'X1'!$B:$AZ,44,FALSE)),IF($X$1=2,(VLOOKUP(B485,'X2'!$B:$AZ,44,FALSE)),IF($X$1=3,(VLOOKUP(B485,'X3'!$B:$AZ,44,FALSE)),IF($X$1=4,(VLOOKUP(B485,'X4'!$B:$AZ,44,FALSE)),IF($X$1=5,(VLOOKUP(B485,'X5'!$B:$AZ,44,FALSE)),IF($X$1=6,(VLOOKUP(B485,'X6'!$B:$AZ,44,FALSE)),IF($X$1=7,(VLOOKUP(B485,'X7'!$B:$AZ,44,FALSE)),IF($X$1=8,(VLOOKUP(B485,'X8'!$B:$AZ,44,FALSE)),IF($X$1=9,(VLOOKUP(B485,'X9'!$B:$AZ,44,FALSE)),IF($X$1=10,(VLOOKUP(B485,'X10'!$B:$AZ,44,FALSE)),IF($X$1=11,(VLOOKUP(B485,'X11'!$B:$AZ,44,FALSE)),IF($X$1=12,(VLOOKUP(B485,'X12'!$B:$AZ,44,FALSE)),IF($X$1=13,(VLOOKUP(B485,'X13'!$B:$AZ,44,FALSE)),"B")))))))))))))))</f>
        <v xml:space="preserve"> </v>
      </c>
      <c r="H485" s="182" t="str">
        <f ca="1">IF(ISERROR(IF($X$1=1,(VLOOKUP(B485,'X1'!$B:$AZ,8,FALSE)),IF($X$1=2,(VLOOKUP(B485,'X2'!$B:$AZ,8,FALSE)),IF($X$1=3,(VLOOKUP(B485,'X3'!$B:$AZ,8,FALSE)),IF($X$1=4,(VLOOKUP(B485,'X4'!$B:$AZ,8,FALSE)),IF($X$1=5,(VLOOKUP(B485,'X5'!$B:$AZ,8,FALSE)),IF($X$1=6,(VLOOKUP(B485,'X6'!$B:$AZ,8,FALSE)),IF($X$1=7,(VLOOKUP(B485,'X7'!$B:$AZ,8,FALSE)),IF($X$1=8,(VLOOKUP(B485,'X8'!$B:$AZ,8,FALSE)),IF($X$1=9,(VLOOKUP(B485,'X9'!$B:$AZ,8,FALSE)),IF($X$1=10,(VLOOKUP(B485,'X10'!$B:$AZ,8,FALSE)),IF($X$1=11,(VLOOKUP(B485,'X11'!$B:$AZ,8,FALSE)),IF($X$1=12,(VLOOKUP(B485,'X12'!$B:$AZ,8,FALSE)),IF($X$1=13,(VLOOKUP(B485,'X13'!$B:$AZ,8,FALSE)),"B"))))))))))))))=TRUE," ",(IF($X$1=1,(VLOOKUP(B485,'X1'!$B:$AZ,8,FALSE)),IF($X$1=2,(VLOOKUP(B485,'X2'!$B:$AZ,8,FALSE)),IF($X$1=3,(VLOOKUP(B485,'X3'!$B:$AZ,8,FALSE)),IF($X$1=4,(VLOOKUP(B485,'X4'!$B:$AZ,8,FALSE)),IF($X$1=5,(VLOOKUP(B485,'X5'!$B:$AZ,8,FALSE)),IF($X$1=6,(VLOOKUP(B485,'X6'!$B:$AZ,8,FALSE)),IF($X$1=7,(VLOOKUP(B485,'X7'!$B:$AZ,8,FALSE)),IF($X$1=8,(VLOOKUP(B485,'X8'!$B:$AZ,8,FALSE)),IF($X$1=9,(VLOOKUP(B485,'X9'!$B:$AZ,8,FALSE)),IF($X$1=10,(VLOOKUP(B485,'X10'!$B:$AZ,8,FALSE)),IF($X$1=11,(VLOOKUP(B485,'X11'!$B:$AZ,8,FALSE)),IF($X$1=12,(VLOOKUP(B485,'X12'!$B:$AZ,8,FALSE)),IF($X$1=13,(VLOOKUP(B485,'X13'!$B:$AZ,8,FALSE)),"B")))))))))))))))</f>
        <v xml:space="preserve"> </v>
      </c>
      <c r="I485" s="183" t="str">
        <f ca="1">IF(ISERROR(IF($X$1=1,(VLOOKUP(B485,'X1'!$B:$AZ,2,FALSE)),IF($X$1=2,(VLOOKUP(B485,'X2'!$B:$AZ,2,FALSE)),IF($X$1=3,(VLOOKUP(B485,'X3'!$B:$AZ,2,FALSE)),IF($X$1=4,(VLOOKUP(B485,'X4'!$B:$AZ,2,FALSE)),IF($X$1=5,(VLOOKUP(B485,'X5'!$B:$AZ,2,FALSE)),IF($X$1=6,(VLOOKUP(B485,'X6'!$B:$AZ,2,FALSE)),IF($X$1=7,(VLOOKUP(B485,'X7'!$B:$AZ,2,FALSE)),IF($X$1=8,(VLOOKUP(B485,'X8'!$B:$AZ,2,FALSE)),IF($X$1=9,(VLOOKUP(B485,'X9'!$B:$AZ,2,FALSE)),IF($X$1=10,(VLOOKUP(B485,'X10'!$B:$AZ,2,FALSE)),IF($X$1=11,(VLOOKUP(B485,'X11'!$B:$AZ,2,FALSE)),IF($X$1=12,(VLOOKUP(B485,'X12'!$B:$AZ,2,FALSE)),IF($X$1=13,(VLOOKUP(B485,'X13'!$B:$AZ,2,FALSE)),"B"))))))))))))))=TRUE," ",(IF($X$1=1,(VLOOKUP(B485,'X1'!$B:$AZ,2,FALSE)),IF($X$1=2,(VLOOKUP(B485,'X2'!$B:$AZ,2,FALSE)),IF($X$1=3,(VLOOKUP(B485,'X3'!$B:$AZ,2,FALSE)),IF($X$1=4,(VLOOKUP(B485,'X4'!$B:$AZ,2,FALSE)),IF($X$1=5,(VLOOKUP(B485,'X5'!$B:$AZ,2,FALSE)),IF($X$1=6,(VLOOKUP(B485,'X6'!$B:$AZ,2,FALSE)),IF($X$1=7,(VLOOKUP(B485,'X7'!$B:$AZ,2,FALSE)),IF($X$1=8,(VLOOKUP(B485,'X8'!$B:$AZ,2,FALSE)),IF($X$1=9,(VLOOKUP(B485,'X9'!$B:$AZ,2,FALSE)),IF($X$1=10,(VLOOKUP(B485,'X10'!$B:$AZ,2,FALSE)),IF($X$1=11,(VLOOKUP(B485,'X11'!$B:$AZ,2,FALSE)),IF($X$1=12,(VLOOKUP(B485,'X12'!$B:$AZ,2,FALSE)),IF($X$1=13,(VLOOKUP(B485,'X13'!$B:$AZ,2,FALSE)),"B")))))))))))))))</f>
        <v xml:space="preserve"> </v>
      </c>
      <c r="J485" s="183" t="str">
        <f ca="1">IF(ISERROR(IF($X$1=1,(VLOOKUP(B485,'X1'!$B:$AZ,3,FALSE)),IF($X$1=2,(VLOOKUP(B485,'X2'!$B:$AZ,3,FALSE)),IF($X$1=3,(VLOOKUP(B485,'X3'!$B:$AZ,3,FALSE)),IF($X$1=4,(VLOOKUP(B485,'X4'!$B:$AZ,3,FALSE)),IF($X$1=5,(VLOOKUP(B485,'X5'!$B:$AZ,3,FALSE)),IF($X$1=6,(VLOOKUP(B485,'X6'!$B:$AZ,3,FALSE)),IF($X$1=7,(VLOOKUP(B485,'X7'!$B:$AZ,3,FALSE)),IF($X$1=8,(VLOOKUP(B485,'X8'!$B:$AZ,3,FALSE)),IF($X$1=9,(VLOOKUP(B485,'X9'!$B:$AZ,3,FALSE)),IF($X$1=10,(VLOOKUP(B485,'X10'!$B:$AZ,3,FALSE)),IF($X$1=11,(VLOOKUP(B485,'X11'!$B:$AZ,3,FALSE)),IF($X$1=12,(VLOOKUP(B485,'X12'!$B:$AZ,3,FALSE)),IF($X$1=13,(VLOOKUP(B485,'X13'!$B:$AZ,3,FALSE)),"B"))))))))))))))=TRUE," ",(IF($X$1=1,(VLOOKUP(B485,'X1'!$B:$AZ,3,FALSE)),IF($X$1=2,(VLOOKUP(B485,'X2'!$B:$AZ,3,FALSE)),IF($X$1=3,(VLOOKUP(B485,'X3'!$B:$AZ,3,FALSE)),IF($X$1=4,(VLOOKUP(B485,'X4'!$B:$AZ,3,FALSE)),IF($X$1=5,(VLOOKUP(B485,'X5'!$B:$AZ,3,FALSE)),IF($X$1=6,(VLOOKUP(B485,'X6'!$B:$AZ,3,FALSE)),IF($X$1=7,(VLOOKUP(B485,'X7'!$B:$AZ,3,FALSE)),IF($X$1=8,(VLOOKUP(B485,'X8'!$B:$AZ,3,FALSE)),IF($X$1=9,(VLOOKUP(B485,'X9'!$B:$AZ,3,FALSE)),IF($X$1=10,(VLOOKUP(B485,'X10'!$B:$AZ,3,FALSE)),IF($X$1=11,(VLOOKUP(B485,'X11'!$B:$AZ,3,FALSE)),IF($X$1=12,(VLOOKUP(B485,'X12'!$B:$AZ,3,FALSE)),IF($X$1=13,(VLOOKUP(B485,'X13'!$B:$AZ,3,FALSE)),"B")))))))))))))))</f>
        <v xml:space="preserve"> </v>
      </c>
      <c r="K485" s="183" t="str">
        <f ca="1">IF(ISERROR(IF($X$1=1,(VLOOKUP(B485,'X1'!$B:$AZ,5,FALSE)),IF($X$1=2,(VLOOKUP(B485,'X2'!$B:$AZ,5,FALSE)),IF($X$1=3,(VLOOKUP(B485,'X3'!$B:$AZ,5,FALSE)),IF($X$1=4,(VLOOKUP(B485,'X4'!$B:$AZ,5,FALSE)),IF($X$1=5,(VLOOKUP(B485,'X5'!$B:$AZ,5,FALSE)),IF($X$1=6,(VLOOKUP(B485,'X6'!$B:$AZ,5,FALSE)),IF($X$1=7,(VLOOKUP(B485,'X7'!$B:$AZ,5,FALSE)),IF($X$1=8,(VLOOKUP(B485,'X8'!$B:$AZ,5,FALSE)),IF($X$1=9,(VLOOKUP(B485,'X9'!$B:$AZ,5,FALSE)),IF($X$1=10,(VLOOKUP(B485,'X10'!$B:$AZ,5,FALSE)),IF($X$1=11,(VLOOKUP(B485,'X11'!$B:$AZ,5,FALSE)),IF($X$1=12,(VLOOKUP(B485,'X12'!$B:$AZ,5,FALSE)),IF($X$1=13,(VLOOKUP(B485,'X13'!$B:$AZ,5,FALSE)),"B"))))))))))))))=TRUE," ",(IF($X$1=1,(VLOOKUP(B485,'X1'!$B:$AZ,5,FALSE)),IF($X$1=2,(VLOOKUP(B485,'X2'!$B:$AZ,5,FALSE)),IF($X$1=3,(VLOOKUP(B485,'X3'!$B:$AZ,5,FALSE)),IF($X$1=4,(VLOOKUP(B485,'X4'!$B:$AZ,5,FALSE)),IF($X$1=5,(VLOOKUP(B485,'X5'!$B:$AZ,5,FALSE)),IF($X$1=6,(VLOOKUP(B485,'X6'!$B:$AZ,5,FALSE)),IF($X$1=7,(VLOOKUP(B485,'X7'!$B:$AZ,5,FALSE)),IF($X$1=8,(VLOOKUP(B485,'X8'!$B:$AZ,5,FALSE)),IF($X$1=9,(VLOOKUP(B485,'X9'!$B:$AZ,5,FALSE)),IF($X$1=10,(VLOOKUP(B485,'X10'!$B:$AZ,5,FALSE)),IF($X$1=11,(VLOOKUP(B485,'X11'!$B:$AZ,5,FALSE)),IF($X$1=12,(VLOOKUP(B485,'X12'!$B:$AZ,5,FALSE)),IF($X$1=13,(VLOOKUP(B485,'X13'!$B:$AZ,5,FALSE)),"B")))))))))))))))</f>
        <v xml:space="preserve"> </v>
      </c>
      <c r="L485" s="184" t="str">
        <f ca="1">IF(ISERROR(IF($X$1=1,(VLOOKUP(B485,'X1'!$B:$AZ,9,FALSE)),IF($X$1=2,(VLOOKUP(B485,'X2'!$B:$AZ,9,FALSE)),IF($X$1=3,(VLOOKUP(B485,'X3'!$B:$AZ,9,FALSE)),IF($X$1=4,(VLOOKUP(B485,'X4'!$B:$AZ,9,FALSE)),IF($X$1=5,(VLOOKUP(B485,'X5'!$B:$AZ,9,FALSE)),IF($X$1=6,(VLOOKUP(B485,'X6'!$B:$AZ,9,FALSE)),IF($X$1=7,(VLOOKUP(B485,'X7'!$B:$AZ,9,FALSE)),IF($X$1=8,(VLOOKUP(B485,'X8'!$B:$AZ,9,FALSE)),IF($X$1=9,(VLOOKUP(B485,'X9'!$B:$AZ,9,FALSE)),IF($X$1=10,(VLOOKUP(B485,'X10'!$B:$AZ,9,FALSE)),IF($X$1=11,(VLOOKUP(B485,'X11'!$B:$AZ,9,FALSE)),IF($X$1=12,(VLOOKUP(B485,'X12'!$B:$AZ,9,FALSE)),IF($X$1=13,(VLOOKUP(B485,'X13'!$B:$AZ,9,FALSE)),"B"))))))))))))))=TRUE," ",(IF($X$1=1,(VLOOKUP(B485,'X1'!$B:$AZ,9,FALSE)),IF($X$1=2,(VLOOKUP(B485,'X2'!$B:$AZ,9,FALSE)),IF($X$1=3,(VLOOKUP(B485,'X3'!$B:$AZ,9,FALSE)),IF($X$1=4,(VLOOKUP(B485,'X4'!$B:$AZ,9,FALSE)),IF($X$1=5,(VLOOKUP(B485,'X5'!$B:$AZ,9,FALSE)),IF($X$1=6,(VLOOKUP(B485,'X6'!$B:$AZ,9,FALSE)),IF($X$1=7,(VLOOKUP(B485,'X7'!$B:$AZ,9,FALSE)),IF($X$1=8,(VLOOKUP(B485,'X8'!$B:$AZ,9,FALSE)),IF($X$1=9,(VLOOKUP(B485,'X9'!$B:$AZ,9,FALSE)),IF($X$1=10,(VLOOKUP(B485,'X10'!$B:$AZ,9,FALSE)),IF($X$1=11,(VLOOKUP(B485,'X11'!$B:$AZ,9,FALSE)),IF($X$1=12,(VLOOKUP(B485,'X12'!$B:$AZ,9,FALSE)),IF($X$1=13,(VLOOKUP(B485,'X13'!$B:$AZ,9,FALSE)),"B")))))))))))))))</f>
        <v xml:space="preserve"> </v>
      </c>
      <c r="M485" s="184" t="str">
        <f ca="1">IF(ISERROR(IF($X$1=1,(VLOOKUP(B485,'X1'!$B:$AZ,10,FALSE)),IF($X$1=2,(VLOOKUP(B485,'X2'!$B:$AZ,10,FALSE)),IF($X$1=3,(VLOOKUP(B485,'X3'!$B:$AZ,10,FALSE)),IF($X$1=4,(VLOOKUP(B485,'X4'!$B:$AZ,10,FALSE)),IF($X$1=5,(VLOOKUP(B485,'X5'!$B:$AZ,10,FALSE)),IF($X$1=6,(VLOOKUP(B485,'X6'!$B:$AZ,10,FALSE)),IF($X$1=7,(VLOOKUP(B485,'X7'!$B:$AZ,10,FALSE)),IF($X$1=8,(VLOOKUP(B485,'X8'!$B:$AZ,10,FALSE)),IF($X$1=9,(VLOOKUP(B485,'X9'!$B:$AZ,10,FALSE)),IF($X$1=10,(VLOOKUP(B485,'X10'!$B:$AZ,10,FALSE)),IF($X$1=11,(VLOOKUP(B485,'X11'!$B:$AZ,10,FALSE)),IF($X$1=12,(VLOOKUP(B485,'X12'!$B:$AZ,10,FALSE)),IF($X$1=13,(VLOOKUP(B485,'X13'!$B:$AZ,10,FALSE)),"B"))))))))))))))=TRUE," ",(IF($X$1=1,(VLOOKUP(B485,'X1'!$B:$AZ,10,FALSE)),IF($X$1=2,(VLOOKUP(B485,'X2'!$B:$AZ,10,FALSE)),IF($X$1=3,(VLOOKUP(B485,'X3'!$B:$AZ,10,FALSE)),IF($X$1=4,(VLOOKUP(B485,'X4'!$B:$AZ,10,FALSE)),IF($X$1=5,(VLOOKUP(B485,'X5'!$B:$AZ,10,FALSE)),IF($X$1=6,(VLOOKUP(B485,'X6'!$B:$AZ,10,FALSE)),IF($X$1=7,(VLOOKUP(B485,'X7'!$B:$AZ,10,FALSE)),IF($X$1=8,(VLOOKUP(B485,'X8'!$B:$AZ,10,FALSE)),IF($X$1=9,(VLOOKUP(B485,'X9'!$B:$AZ,10,FALSE)),IF($X$1=10,(VLOOKUP(B485,'X10'!$B:$AZ,10,FALSE)),IF($X$1=11,(VLOOKUP(B485,'X11'!$B:$AZ,10,FALSE)),IF($X$1=12,(VLOOKUP(B485,'X12'!$B:$AZ,10,FALSE)),IF($X$1=13,(VLOOKUP(B485,'X13'!$B:$AZ,10,FALSE)),"B")))))))))))))))</f>
        <v xml:space="preserve"> </v>
      </c>
      <c r="N485" s="185" t="str">
        <f ca="1">IF(ISERROR(IF($X$1=1,(VLOOKUP(B485,'X1'!$B:$AZ,45,FALSE)),IF($X$1=2,(VLOOKUP(B485,'X2'!$B:$AZ,45,FALSE)),IF($X$1=3,(VLOOKUP(B485,'X3'!$B:$AZ,45,FALSE)),IF($X$1=4,(VLOOKUP(B485,'X4'!$B:$AZ,45,FALSE)),IF($X$1=5,(VLOOKUP(B485,'X5'!$B:$AZ,45,FALSE)),IF($X$1=6,(VLOOKUP(B485,'X6'!$B:$AZ,45,FALSE)),IF($X$1=7,(VLOOKUP(B485,'X7'!$B:$AZ,45,FALSE)),IF($X$1=8,(VLOOKUP(B485,'X8'!$B:$AZ,45,FALSE)),IF($X$1=9,(VLOOKUP(B485,'X9'!$B:$AZ,45,FALSE)),IF($X$1=10,(VLOOKUP(B485,'X10'!$B:$AZ,45,FALSE)),IF($X$1=11,(VLOOKUP(B485,'X11'!$B:$AZ,45,FALSE)),IF($X$1=12,(VLOOKUP(B485,'X12'!$B:$AZ,45,FALSE)),IF($X$1=13,(VLOOKUP(B485,'X13'!$B:$AZ,45,FALSE)),"B"))))))))))))))=TRUE," ",(IF($X$1=1,(VLOOKUP(B485,'X1'!$B:$AZ,45,FALSE)),IF($X$1=2,(VLOOKUP(B485,'X2'!$B:$AZ,45,FALSE)),IF($X$1=3,(VLOOKUP(B485,'X3'!$B:$AZ,45,FALSE)),IF($X$1=4,(VLOOKUP(B485,'X4'!$B:$AZ,45,FALSE)),IF($X$1=5,(VLOOKUP(B485,'X5'!$B:$AZ,45,FALSE)),IF($X$1=6,(VLOOKUP(B485,'X6'!$B:$AZ,45,FALSE)),IF($X$1=7,(VLOOKUP(B485,'X7'!$B:$AZ,45,FALSE)),IF($X$1=8,(VLOOKUP(B485,'X8'!$B:$AZ,45,FALSE)),IF($X$1=9,(VLOOKUP(B485,'X9'!$B:$AZ,45,FALSE)),IF($X$1=10,(VLOOKUP(B485,'X10'!$B:$AZ,45,FALSE)),IF($X$1=11,(VLOOKUP(B485,'X11'!$B:$AZ,45,FALSE)),IF($X$1=12,(VLOOKUP(B485,'X12'!$B:$AZ,45,FALSE)),IF($X$1=13,(VLOOKUP(B485,'X13'!$B:$AZ,45,FALSE)),"B")))))))))))))))</f>
        <v xml:space="preserve"> </v>
      </c>
      <c r="O485" s="184" t="str">
        <f ca="1">IF(ISERROR(IF($X$1=1,(VLOOKUP(B485,'X1'!$B:$AZ,11,FALSE)),IF($X$1=2,(VLOOKUP(B485,'X2'!$B:$AZ,11,FALSE)),IF($X$1=3,(VLOOKUP(B485,'X3'!$B:$AZ,11,FALSE)),IF($X$1=4,(VLOOKUP(B485,'X4'!$B:$AZ,11,FALSE)),IF($X$1=5,(VLOOKUP(B485,'X5'!$B:$AZ,11,FALSE)),IF($X$1=6,(VLOOKUP(B485,'X6'!$B:$AZ,11,FALSE)),IF($X$1=7,(VLOOKUP(B485,'X7'!$B:$AZ,11,FALSE)),IF($X$1=8,(VLOOKUP(B485,'X8'!$B:$AZ,11,FALSE)),IF($X$1=9,(VLOOKUP(B485,'X9'!$B:$AZ,11,FALSE)),IF($X$1=10,(VLOOKUP(B485,'X10'!$B:$AZ,11,FALSE)),IF($X$1=11,(VLOOKUP(B485,'X11'!$B:$AZ,11,FALSE)),IF($X$1=12,(VLOOKUP(B485,'X12'!$B:$AZ,11,FALSE)),IF($X$1=13,(VLOOKUP(B485,'X13'!$B:$AZ,11,FALSE)),"B"))))))))))))))=TRUE," ",(IF($X$1=1,(VLOOKUP(B485,'X1'!$B:$AZ,11,FALSE)),IF($X$1=2,(VLOOKUP(B485,'X2'!$B:$AZ,11,FALSE)),IF($X$1=3,(VLOOKUP(B485,'X3'!$B:$AZ,11,FALSE)),IF($X$1=4,(VLOOKUP(B485,'X4'!$B:$AZ,11,FALSE)),IF($X$1=5,(VLOOKUP(B485,'X5'!$B:$AZ,11,FALSE)),IF($X$1=6,(VLOOKUP(B485,'X6'!$B:$AZ,11,FALSE)),IF($X$1=7,(VLOOKUP(B485,'X7'!$B:$AZ,11,FALSE)),IF($X$1=8,(VLOOKUP(B485,'X8'!$B:$AZ,11,FALSE)),IF($X$1=9,(VLOOKUP(B485,'X9'!$B:$AZ,11,FALSE)),IF($X$1=10,(VLOOKUP(B485,'X10'!$B:$AZ,11,FALSE)),IF($X$1=11,(VLOOKUP(B485,'X11'!$B:$AZ,11,FALSE)),IF($X$1=12,(VLOOKUP(B485,'X12'!$B:$AZ,11,FALSE)),IF($X$1=13,(VLOOKUP(B485,'X13'!$B:$AZ,11,FALSE)),"B")))))))))))))))</f>
        <v xml:space="preserve"> </v>
      </c>
      <c r="P485" s="184" t="str">
        <f ca="1">IF(ISERROR(IF($X$1=1,(VLOOKUP(B485,'X1'!$B:$AZ,12,FALSE)),IF($X$1=2,(VLOOKUP(B485,'X2'!$B:$AZ,12,FALSE)),IF($X$1=3,(VLOOKUP(B485,'X3'!$B:$AZ,12,FALSE)),IF($X$1=4,(VLOOKUP(B485,'X4'!$B:$AZ,12,FALSE)),IF($X$1=5,(VLOOKUP(B485,'X5'!$B:$AZ,12,FALSE)),IF($X$1=6,(VLOOKUP(B485,'X6'!$B:$AZ,12,FALSE)),IF($X$1=7,(VLOOKUP(B485,'X7'!$B:$AZ,12,FALSE)),IF($X$1=8,(VLOOKUP(B485,'X8'!$B:$AZ,12,FALSE)),IF($X$1=9,(VLOOKUP(B485,'X9'!$B:$AZ,12,FALSE)),IF($X$1=10,(VLOOKUP(B485,'X10'!$B:$AZ,12,FALSE)),IF($X$1=11,(VLOOKUP(B485,'X11'!$B:$AZ,12,FALSE)),IF($X$1=12,(VLOOKUP(B485,'X12'!$B:$AZ,12,FALSE)),IF($X$1=13,(VLOOKUP(B485,'X13'!$B:$AZ,12,FALSE)),"B"))))))))))))))=TRUE," ",(IF($X$1=1,(VLOOKUP(B485,'X1'!$B:$AZ,12,FALSE)),IF($X$1=2,(VLOOKUP(B485,'X2'!$B:$AZ,12,FALSE)),IF($X$1=3,(VLOOKUP(B485,'X3'!$B:$AZ,12,FALSE)),IF($X$1=4,(VLOOKUP(B485,'X4'!$B:$AZ,12,FALSE)),IF($X$1=5,(VLOOKUP(B485,'X5'!$B:$AZ,12,FALSE)),IF($X$1=6,(VLOOKUP(B485,'X6'!$B:$AZ,12,FALSE)),IF($X$1=7,(VLOOKUP(B485,'X7'!$B:$AZ,12,FALSE)),IF($X$1=8,(VLOOKUP(B485,'X8'!$B:$AZ,12,FALSE)),IF($X$1=9,(VLOOKUP(B485,'X9'!$B:$AZ,12,FALSE)),IF($X$1=10,(VLOOKUP(B485,'X10'!$B:$AZ,12,FALSE)),IF($X$1=11,(VLOOKUP(B485,'X11'!$B:$AZ,12,FALSE)),IF($X$1=12,(VLOOKUP(B485,'X12'!$B:$AZ,12,FALSE)),IF($X$1=13,(VLOOKUP(B485,'X13'!$B:$AZ,12,FALSE)),"B")))))))))))))))</f>
        <v xml:space="preserve"> </v>
      </c>
      <c r="Q485" s="185" t="str">
        <f ca="1">IF(ISERROR(IF($X$1=1,(VLOOKUP(B485,'X1'!$B:$AZ,46,FALSE)),IF($X$1=2,(VLOOKUP(B485,'X2'!$B:$AZ,46,FALSE)),IF($X$1=3,(VLOOKUP(B485,'X3'!$B:$AZ,46,FALSE)),IF($X$1=4,(VLOOKUP(B485,'X4'!$B:$AZ,46,FALSE)),IF($X$1=5,(VLOOKUP(B485,'X5'!$B:$AZ,46,FALSE)),IF($X$1=6,(VLOOKUP(B485,'X6'!$B:$AZ,46,FALSE)),IF($X$1=7,(VLOOKUP(B485,'X7'!$B:$AZ,46,FALSE)),IF($X$1=8,(VLOOKUP(B485,'X8'!$B:$AZ,46,FALSE)),IF($X$1=9,(VLOOKUP(B485,'X9'!$B:$AZ,46,FALSE)),IF($X$1=10,(VLOOKUP(B485,'X10'!$B:$AZ,46,FALSE)),IF($X$1=11,(VLOOKUP(B485,'X11'!$B:$AZ,46,FALSE)),IF($X$1=12,(VLOOKUP(B485,'X12'!$B:$AZ,46,FALSE)),IF($X$1=13,(VLOOKUP(B485,'X13'!$B:$AZ,46,FALSE)),"B"))))))))))))))=TRUE," ",(IF($X$1=1,(VLOOKUP(B485,'X1'!$B:$AZ,46,FALSE)),IF($X$1=2,(VLOOKUP(B485,'X2'!$B:$AZ,46,FALSE)),IF($X$1=3,(VLOOKUP(B485,'X3'!$B:$AZ,46,FALSE)),IF($X$1=4,(VLOOKUP(B485,'X4'!$B:$AZ,46,FALSE)),IF($X$1=5,(VLOOKUP(B485,'X5'!$B:$AZ,46,FALSE)),IF($X$1=6,(VLOOKUP(B485,'X6'!$B:$AZ,46,FALSE)),IF($X$1=7,(VLOOKUP(B485,'X7'!$B:$AZ,46,FALSE)),IF($X$1=8,(VLOOKUP(B485,'X8'!$B:$AZ,46,FALSE)),IF($X$1=9,(VLOOKUP(B485,'X9'!$B:$AZ,46,FALSE)),IF($X$1=10,(VLOOKUP(B485,'X10'!$B:$AZ,46,FALSE)),IF($X$1=11,(VLOOKUP(B485,'X11'!$B:$AZ,46,FALSE)),IF($X$1=12,(VLOOKUP(B485,'X12'!$B:$AZ,46,FALSE)),IF($X$1=13,(VLOOKUP(B485,'X13'!$B:$AZ,46,FALSE)),"B")))))))))))))))</f>
        <v xml:space="preserve"> </v>
      </c>
      <c r="R485" s="185" t="str">
        <f ca="1">IF(ISERROR(IF($X$1=1,(VLOOKUP(B485,'X1'!$B:$AZ,15,FALSE)),IF($X$1=2,(VLOOKUP(B485,'X2'!$B:$AZ,15,FALSE)),IF($X$1=3,(VLOOKUP(B485,'X3'!$B:$AZ,15,FALSE)),IF($X$1=4,(VLOOKUP(B485,'X4'!$B:$AZ,15,FALSE)),IF($X$1=5,(VLOOKUP(B485,'X5'!$B:$AZ,15,FALSE)),IF($X$1=6,(VLOOKUP(B485,'X6'!$B:$AZ,15,FALSE)),IF($X$1=7,(VLOOKUP(B485,'X7'!$B:$AZ,15,FALSE)),IF($X$1=8,(VLOOKUP(B485,'X8'!$B:$AZ,15,FALSE)),IF($X$1=9,(VLOOKUP(B485,'X9'!$B:$AZ,15,FALSE)),IF($X$1=10,(VLOOKUP(B485,'X10'!$B:$AZ,15,FALSE)),IF($X$1=11,(VLOOKUP(B485,'X11'!$B:$AZ,15,FALSE)),IF($X$1=12,(VLOOKUP(B485,'X12'!$B:$AZ,15,FALSE)),IF($X$1=13,(VLOOKUP(B485,'X13'!$B:$AZ,15,FALSE)),"B"))))))))))))))=TRUE," ",(IF($X$1=1,(VLOOKUP(B485,'X1'!$B:$AZ,15,FALSE)),IF($X$1=2,(VLOOKUP(B485,'X2'!$B:$AZ,15,FALSE)),IF($X$1=3,(VLOOKUP(B485,'X3'!$B:$AZ,15,FALSE)),IF($X$1=4,(VLOOKUP(B485,'X4'!$B:$AZ,15,FALSE)),IF($X$1=5,(VLOOKUP(B485,'X5'!$B:$AZ,15,FALSE)),IF($X$1=6,(VLOOKUP(B485,'X6'!$B:$AZ,15,FALSE)),IF($X$1=7,(VLOOKUP(B485,'X7'!$B:$AZ,15,FALSE)),IF($X$1=8,(VLOOKUP(B485,'X8'!$B:$AZ,15,FALSE)),IF($X$1=9,(VLOOKUP(B485,'X9'!$B:$AZ,15,FALSE)),IF($X$1=10,(VLOOKUP(B485,'X10'!$B:$AZ,15,FALSE)),IF($X$1=11,(VLOOKUP(B485,'X11'!$B:$AZ,15,FALSE)),IF($X$1=12,(VLOOKUP(B485,'X12'!$B:$AZ,15,FALSE)),IF($X$1=13,(VLOOKUP(B485,'X13'!$B:$AZ,15,FALSE)),"B")))))))))))))))</f>
        <v xml:space="preserve"> </v>
      </c>
      <c r="S485" s="185" t="str">
        <f ca="1">IF(ISERROR(IF((IF($X$1=1,(VLOOKUP(B485,'X1'!$B:$AZ,14,FALSE)),(IF($X$1=2,(VLOOKUP(B485,'X2'!$B:$AZ,14,FALSE)),(IF($X$1=3,(VLOOKUP(B485,'X3'!$B:$AZ,14,FALSE)),(IF($X$1=4,(VLOOKUP(B485,'X4'!$B:$AZ,14,FALSE)),(IF($X$1=5,(VLOOKUP(B485,'X5'!$B:$AZ,14,FALSE)),(IF($X$1=6,(VLOOKUP(B485,'X6'!$B:$AZ,14,FALSE)),(IF($X$1=7,(VLOOKUP(B485,'X7'!$B:$AZ,14,FALSE)),(IF($X$1=8,(VLOOKUP(B485,'X8'!$B:$AZ,14,FALSE)),(IF($X$1=9,(VLOOKUP(B485,'X9'!$B:$AZ,14,FALSE)),(IF($X$1=10,(VLOOKUP(B485,'X10'!$B:$AZ,14,FALSE)),(IF($X$1=11,(VLOOKUP(B485,'X11'!$B:$AZ,14,FALSE)),(IF($X$1=12,(VLOOKUP(B485,'X12'!$B:$AZ,14,FALSE)),(VLOOKUP(B485,'X13'!$B:$AZ,14,FALSE))))))))))))))))))))))))))=$V$1," ",(IF($X$1=1,(VLOOKUP(B485,'X1'!$B:$AZ,14,FALSE)),(IF($X$1=2,(VLOOKUP(B485,'X2'!$B:$AZ,14,FALSE)),(IF($X$1=3,(VLOOKUP(B485,'X3'!$B:$AZ,14,FALSE)),(IF($X$1=4,(VLOOKUP(B485,'X4'!$B:$AZ,14,FALSE)),(IF($X$1=5,(VLOOKUP(B485,'X5'!$B:$AZ,14,FALSE)),(IF($X$1=6,(VLOOKUP(B485,'X6'!$B:$AZ,14,FALSE)),(IF($X$1=7,(VLOOKUP(B485,'X7'!$B:$AZ,14,FALSE)),(IF($X$1=8,(VLOOKUP(B485,'X8'!$B:$AZ,14,FALSE)),(IF($X$1=9,(VLOOKUP(B485,'X9'!$B:$AZ,14,FALSE)),(IF($X$1=10,(VLOOKUP(B485,'X10'!$B:$AZ,14,FALSE)),(IF($X$1=11,(VLOOKUP(B485,'X11'!$B:$AZ,14,FALSE)),(IF($X$1=12,(VLOOKUP(B485,'X12'!$B:$AZ,14,FALSE)),(VLOOKUP(B485,'X13'!$B:$AZ,14,FALSE))))))))))))))))))))))))))))=TRUE," ",(IF((IF($X$1=1,(VLOOKUP(B485,'X1'!$B:$AZ,14,FALSE)),(IF($X$1=2,(VLOOKUP(B485,'X2'!$B:$AZ,14,FALSE)),(IF($X$1=3,(VLOOKUP(B485,'X3'!$B:$AZ,14,FALSE)),(IF($X$1=4,(VLOOKUP(B485,'X4'!$B:$AZ,14,FALSE)),(IF($X$1=5,(VLOOKUP(B485,'X5'!$B:$AZ,14,FALSE)),(IF($X$1=6,(VLOOKUP(B485,'X6'!$B:$AZ,14,FALSE)),(IF($X$1=7,(VLOOKUP(B485,'X7'!$B:$AZ,14,FALSE)),(IF($X$1=8,(VLOOKUP(B485,'X8'!$B:$AZ,14,FALSE)),(IF($X$1=9,(VLOOKUP(B485,'X9'!$B:$AZ,14,FALSE)),(IF($X$1=10,(VLOOKUP(B485,'X10'!$B:$AZ,14,FALSE)),(IF($X$1=11,(VLOOKUP(B485,'X11'!$B:$AZ,14,FALSE)),(IF($X$1=12,(VLOOKUP(B485,'X12'!$B:$AZ,14,FALSE)),(VLOOKUP(B485,'X13'!$B:$AZ,14,FALSE))))))))))))))))))))))))))=$V$1," ",(IF($X$1=1,(VLOOKUP(B485,'X1'!$B:$AZ,14,FALSE)),(IF($X$1=2,(VLOOKUP(B485,'X2'!$B:$AZ,14,FALSE)),(IF($X$1=3,(VLOOKUP(B485,'X3'!$B:$AZ,14,FALSE)),(IF($X$1=4,(VLOOKUP(B485,'X4'!$B:$AZ,14,FALSE)),(IF($X$1=5,(VLOOKUP(B485,'X5'!$B:$AZ,14,FALSE)),(IF($X$1=6,(VLOOKUP(B485,'X6'!$B:$AZ,14,FALSE)),(IF($X$1=7,(VLOOKUP(B485,'X7'!$B:$AZ,14,FALSE)),(IF($X$1=8,(VLOOKUP(B485,'X8'!$B:$AZ,14,FALSE)),(IF($X$1=9,(VLOOKUP(B485,'X9'!$B:$AZ,14,FALSE)),(IF($X$1=10,(VLOOKUP(B485,'X10'!$B:$AZ,14,FALSE)),(IF($X$1=11,(VLOOKUP(B485,'X11'!$B:$AZ,14,FALSE)),(IF($X$1=12,(VLOOKUP(B485,'X12'!$B:$AZ,14,FALSE)),(VLOOKUP(B485,'X13'!$B:$AZ,14,FALSE)))))))))))))))))))))))))))))</f>
        <v xml:space="preserve"> </v>
      </c>
    </row>
    <row r="486" spans="1:19" ht="14.1" customHeight="1" x14ac:dyDescent="0.2">
      <c r="A486" s="156" t="s">
        <v>1058</v>
      </c>
      <c r="B486" s="122" t="str">
        <f>IF(ISERROR(IF($U$16=1,(VLOOKUP(A486,$AC$89:$AH$125,2,FALSE)),IF((IF($X$1=1,'X1'!B445,(IF($X$1=2,'X2'!B445,(IF($X$1=3,'X3'!B445,(IF($X$1=4,'X4'!B445,(IF($X$1=5,'X5'!B445,(IF($X$1=6,'X6'!B445,(IF($X$1=7,'X7'!B445,(IF($X$1=8,'X8'!B445,(IF($X$1=9,'X9'!B445,(IF($X$1=10,'X10'!B445,(IF($X$1=11,'X11'!B445,(IF($X$1=12,'X12'!B445,'X13'!B445))))))))))))))))))))))))="","",(IF($X$1=1,'X1'!B445,(IF($X$1=2,'X2'!B445,(IF($X$1=3,'X3'!B445,(IF($X$1=4,'X4'!B445,(IF($X$1=5,'X5'!B445,(IF($X$1=6,'X6'!B445,(IF($X$1=7,'X7'!B445,(IF($X$1=8,'X8'!B445,(IF($X$1=9,'X9'!B445,(IF($X$1=10,'X10'!B445,(IF($X$1=11,'X11'!B445,(IF($X$1=12,'X12'!B445,'X13'!B445)))))))))))))))))))))))))))=TRUE," ",(IF($U$16=1,(VLOOKUP(A486,$AC$89:$AH$125,2,FALSE)),IF((IF($X$1=1,'X1'!B445,(IF($X$1=2,'X2'!B445,(IF($X$1=3,'X3'!B445,(IF($X$1=4,'X4'!B445,(IF($X$1=5,'X5'!B445,(IF($X$1=6,'X6'!B445,(IF($X$1=7,'X7'!B445,(IF($X$1=8,'X8'!B445,(IF($X$1=9,'X9'!B445,(IF($X$1=10,'X10'!B445,(IF($X$1=11,'X11'!B445,(IF($X$1=12,'X12'!B445,'X13'!B445))))))))))))))))))))))))="","",(IF($X$1=1,'X1'!B445,(IF($X$1=2,'X2'!B445,(IF($X$1=3,'X3'!B445,(IF($X$1=4,'X4'!B445,(IF($X$1=5,'X5'!B445,(IF($X$1=6,'X6'!B445,(IF($X$1=7,'X7'!B445,(IF($X$1=8,'X8'!B445,(IF($X$1=9,'X9'!B445,(IF($X$1=10,'X10'!B445,(IF($X$1=11,'X11'!B445,(IF($X$1=12,'X12'!B445,'X13'!B445))))))))))))))))))))))))))))</f>
        <v/>
      </c>
      <c r="C486" s="181" t="str">
        <f ca="1">IF(ISERROR(IF($X$1=1,(VLOOKUP(B486,'X1'!$B:$AZ,47,FALSE)),IF($X$1=2,(VLOOKUP(B486,'X2'!$B:$AZ,47,FALSE)),IF($X$1=3,(VLOOKUP(B486,'X3'!$B:$AZ,47,FALSE)),IF($X$1=4,(VLOOKUP(B486,'X4'!$B:$AZ,47,FALSE)),IF($X$1=5,(VLOOKUP(B486,'X5'!$B:$AZ,47,FALSE)),IF($X$1=6,(VLOOKUP(B486,'X6'!$B:$AZ,47,FALSE)),IF($X$1=7,(VLOOKUP(B486,'X7'!$B:$AZ,47,FALSE)),IF($X$1=8,(VLOOKUP(B486,'X8'!$B:$AZ,47,FALSE)),IF($X$1=9,(VLOOKUP(B486,'X9'!$B:$AZ,47,FALSE)),IF($X$1=10,(VLOOKUP(B486,'X10'!$B:$AZ,47,FALSE)),IF($X$1=11,(VLOOKUP(B486,'X11'!$B:$AZ,47,FALSE)),IF($X$1=12,(VLOOKUP(B486,'X12'!$B:$AZ,47,FALSE)),IF($X$1=13,(VLOOKUP(B486,'X13'!$B:$AZ,47,FALSE)),"B"))))))))))))))=TRUE," ",(IF($X$1=1,(VLOOKUP(B486,'X1'!$B:$AZ,47,FALSE)),IF($X$1=2,(VLOOKUP(B486,'X2'!$B:$AZ,47,FALSE)),IF($X$1=3,(VLOOKUP(B486,'X3'!$B:$AZ,47,FALSE)),IF($X$1=4,(VLOOKUP(B486,'X4'!$B:$AZ,47,FALSE)),IF($X$1=5,(VLOOKUP(B486,'X5'!$B:$AZ,47,FALSE)),IF($X$1=6,(VLOOKUP(B486,'X6'!$B:$AZ,47,FALSE)),IF($X$1=7,(VLOOKUP(B486,'X7'!$B:$AZ,47,FALSE)),IF($X$1=8,(VLOOKUP(B486,'X8'!$B:$AZ,47,FALSE)),IF($X$1=9,(VLOOKUP(B486,'X9'!$B:$AZ,47,FALSE)),IF($X$1=10,(VLOOKUP(B486,'X10'!$B:$AZ,47,FALSE)),IF($X$1=11,(VLOOKUP(B486,'X11'!$B:$AZ,47,FALSE)),IF($X$1=12,(VLOOKUP(B486,'X12'!$B:$AZ,47,FALSE)),IF($X$1=13,(VLOOKUP(B486,'X13'!$B:$AZ,47,FALSE)),"B")))))))))))))))</f>
        <v xml:space="preserve"> </v>
      </c>
      <c r="D486" s="181" t="str">
        <f ca="1">IF(ISERROR(IF($X$1=1,(VLOOKUP(B486,'X1'!$B:$AP,41,FALSE)),IF($X$1=2,(VLOOKUP(B486,'X2'!$B:$AP,41,FALSE)),IF($X$1=3,(VLOOKUP(B486,'X3'!$B:$AP,41,FALSE)),IF($X$1=4,(VLOOKUP(B486,'X4'!$B:$AP,41,FALSE)),IF($X$1=5,(VLOOKUP(B486,'X5'!$B:$AP,41,FALSE)),IF($X$1=6,(VLOOKUP(B486,'X6'!$B:$AP,41,FALSE)),IF($X$1=7,(VLOOKUP(B486,'X7'!$B:$AP,41,FALSE)),IF($X$1=8,(VLOOKUP(B486,'X8'!$B:$AP,41,FALSE)),IF($X$1=9,(VLOOKUP(B486,'X9'!$B:$AP,41,FALSE)),IF($X$1=10,(VLOOKUP(B486,'X10'!$B:$AP,41,FALSE)),IF($X$1=11,(VLOOKUP(B486,'X11'!$B:$AP,41,FALSE)),IF($X$1=12,(VLOOKUP(B486,'X12'!$B:$AP,41,FALSE)),IF($X$1=13,(VLOOKUP(B486,'X13'!$B:$AP,41,FALSE)),"B"))))))))))))))=TRUE," ",(IF($X$1=1,(VLOOKUP(B486,'X1'!$B:$AP,41,FALSE)),IF($X$1=2,(VLOOKUP(B486,'X2'!$B:$AP,41,FALSE)),IF($X$1=3,(VLOOKUP(B486,'X3'!$B:$AP,41,FALSE)),IF($X$1=4,(VLOOKUP(B486,'X4'!$B:$AP,41,FALSE)),IF($X$1=5,(VLOOKUP(B486,'X5'!$B:$AP,41,FALSE)),IF($X$1=6,(VLOOKUP(B486,'X6'!$B:$AP,41,FALSE)),IF($X$1=7,(VLOOKUP(B486,'X7'!$B:$AP,41,FALSE)),IF($X$1=8,(VLOOKUP(B486,'X8'!$B:$AP,41,FALSE)),IF($X$1=9,(VLOOKUP(B486,'X9'!$B:$AP,41,FALSE)),IF($X$1=10,(VLOOKUP(B486,'X10'!$B:$AP,41,FALSE)),IF($X$1=11,(VLOOKUP(B486,'X11'!$B:$AP,41,FALSE)),IF($X$1=12,(VLOOKUP(B486,'X12'!$B:$AP,41,FALSE)),IF($X$1=13,(VLOOKUP(B486,'X13'!$B:$AP,41,FALSE)),"B")))))))))))))))</f>
        <v xml:space="preserve"> </v>
      </c>
      <c r="E486" s="182" t="str">
        <f ca="1">IF(ISERROR(IF($X$1=1,(VLOOKUP(B486,'X1'!$B:$AP,7,FALSE)),IF($X$1=2,(VLOOKUP(B486,'X2'!$B:$AP,7,FALSE)),IF($X$1=3,(VLOOKUP(B486,'X3'!$B:$AP,7,FALSE)),IF($X$1=4,(VLOOKUP(B486,'X4'!$B:$AP,7,FALSE)),IF($X$1=5,(VLOOKUP(B486,'X5'!$B:$AP,7,FALSE)),IF($X$1=6,(VLOOKUP(B486,'X6'!$B:$AP,7,FALSE)),IF($X$1=7,(VLOOKUP(B486,'X7'!$B:$AP,7,FALSE)),IF($X$1=8,(VLOOKUP(B486,'X8'!$B:$AP,7,FALSE)),IF($X$1=9,(VLOOKUP(B486,'X9'!$B:$AP,7,FALSE)),IF($X$1=10,(VLOOKUP(B486,'X10'!$B:$AP,7,FALSE)),IF($X$1=11,(VLOOKUP(B486,'X11'!$B:$AP,7,FALSE)),IF($X$1=12,(VLOOKUP(B486,'X12'!$B:$AP,7,FALSE)),IF($X$1=13,(VLOOKUP(B486,'X13'!$B:$AP,7,FALSE)),"B"))))))))))))))=TRUE," ",(IF($X$1=1,(VLOOKUP(B486,'X1'!$B:$AP,7,FALSE)),IF($X$1=2,(VLOOKUP(B486,'X2'!$B:$AP,7,FALSE)),IF($X$1=3,(VLOOKUP(B486,'X3'!$B:$AP,7,FALSE)),IF($X$1=4,(VLOOKUP(B486,'X4'!$B:$AP,7,FALSE)),IF($X$1=5,(VLOOKUP(B486,'X5'!$B:$AP,7,FALSE)),IF($X$1=6,(VLOOKUP(B486,'X6'!$B:$AP,7,FALSE)),IF($X$1=7,(VLOOKUP(B486,'X7'!$B:$AP,7,FALSE)),IF($X$1=8,(VLOOKUP(B486,'X8'!$B:$AP,7,FALSE)),IF($X$1=9,(VLOOKUP(B486,'X9'!$B:$AP,7,FALSE)),IF($X$1=10,(VLOOKUP(B486,'X10'!$B:$AP,7,FALSE)),IF($X$1=11,(VLOOKUP(B486,'X11'!$B:$AP,7,FALSE)),IF($X$1=12,(VLOOKUP(B486,'X12'!$B:$AP,7,FALSE)),IF($X$1=13,(VLOOKUP(B486,'X13'!$B:$AP,7,FALSE)),"B")))))))))))))))</f>
        <v xml:space="preserve"> </v>
      </c>
      <c r="F486" s="182" t="str">
        <f ca="1">IF(ISERROR(IF((IF($X$1=1,(VLOOKUP(B486,'X1'!$B:$AO,6,FALSE)),(IF($X$1=2,(VLOOKUP(B486,'X2'!$B:$AO,6,FALSE)),(IF($X$1=3,(VLOOKUP(B486,'X3'!$B:$AO,6,FALSE)),(IF($X$1=4,(VLOOKUP(B486,'X4'!$B:$AO,6,FALSE)),(IF($X$1=5,(VLOOKUP(B486,'X5'!$B:$AO,6,FALSE)),(IF($X$1=6,(VLOOKUP(B486,'X6'!$B:$AO,6,FALSE)),(IF($X$1=7,(VLOOKUP(B486,'X7'!$B:$AO,6,FALSE)),(IF($X$1=8,(VLOOKUP(B486,'X8'!$B:$AO,6,FALSE)),(IF($X$1=9,(VLOOKUP(B486,'X9'!$B:$AO,6,FALSE)),(IF($X$1=10,(VLOOKUP(B486,'X10'!$B:$AO,6,FALSE)),(IF($X$1=11,(VLOOKUP(B486,'X11'!$B:$AO,6,FALSE)),(IF($X$1=12,(VLOOKUP(B486,'X12'!$B:$AO,6,FALSE)),(VLOOKUP(B486,'X13'!$B:$AO,6,FALSE))))))))))))))))))))))))))=$V$1," ",(IF($X$1=1,(VLOOKUP(B486,'X1'!$B:$AO,6,FALSE)),(IF($X$1=2,(VLOOKUP(B486,'X2'!$B:$AO,6,FALSE)),(IF($X$1=3,(VLOOKUP(B486,'X3'!$B:$AO,6,FALSE)),(IF($X$1=4,(VLOOKUP(B486,'X4'!$B:$AO,6,FALSE)),(IF($X$1=5,(VLOOKUP(B486,'X5'!$B:$AO,6,FALSE)),(IF($X$1=6,(VLOOKUP(B486,'X6'!$B:$AO,6,FALSE)),(IF($X$1=7,(VLOOKUP(B486,'X7'!$B:$AO,6,FALSE)),(IF($X$1=8,(VLOOKUP(B486,'X8'!$B:$AO,6,FALSE)),(IF($X$1=9,(VLOOKUP(B486,'X9'!$B:$AO,6,FALSE)),(IF($X$1=10,(VLOOKUP(B486,'X10'!$B:$AO,6,FALSE)),(IF($X$1=11,(VLOOKUP(B486,'X11'!$B:$AO,6,FALSE)),(IF($X$1=12,(VLOOKUP(B486,'X12'!$B:$AO,6,FALSE)),(VLOOKUP(B486,'X13'!$B:$AO,6,FALSE))))))))))))))))))))))))))))=TRUE," ",(IF((IF($X$1=1,(VLOOKUP(B486,'X1'!$B:$AO,6,FALSE)),(IF($X$1=2,(VLOOKUP(B486,'X2'!$B:$AO,6,FALSE)),(IF($X$1=3,(VLOOKUP(B486,'X3'!$B:$AO,6,FALSE)),(IF($X$1=4,(VLOOKUP(B486,'X4'!$B:$AO,6,FALSE)),(IF($X$1=5,(VLOOKUP(B486,'X5'!$B:$AO,6,FALSE)),(IF($X$1=6,(VLOOKUP(B486,'X6'!$B:$AO,6,FALSE)),(IF($X$1=7,(VLOOKUP(B486,'X7'!$B:$AO,6,FALSE)),(IF($X$1=8,(VLOOKUP(B486,'X8'!$B:$AO,6,FALSE)),(IF($X$1=9,(VLOOKUP(B486,'X9'!$B:$AO,6,FALSE)),(IF($X$1=10,(VLOOKUP(B486,'X10'!$B:$AO,6,FALSE)),(IF($X$1=11,(VLOOKUP(B486,'X11'!$B:$AO,6,FALSE)),(IF($X$1=12,(VLOOKUP(B486,'X12'!$B:$AO,6,FALSE)),(VLOOKUP(B486,'X13'!$B:$AO,6,FALSE))))))))))))))))))))))))))=$V$1," ",(IF($X$1=1,(VLOOKUP(B486,'X1'!$B:$AO,6,FALSE)),(IF($X$1=2,(VLOOKUP(B486,'X2'!$B:$AO,6,FALSE)),(IF($X$1=3,(VLOOKUP(B486,'X3'!$B:$AO,6,FALSE)),(IF($X$1=4,(VLOOKUP(B486,'X4'!$B:$AO,6,FALSE)),(IF($X$1=5,(VLOOKUP(B486,'X5'!$B:$AO,6,FALSE)),(IF($X$1=6,(VLOOKUP(B486,'X6'!$B:$AO,6,FALSE)),(IF($X$1=7,(VLOOKUP(B486,'X7'!$B:$AO,6,FALSE)),(IF($X$1=8,(VLOOKUP(B486,'X8'!$B:$AO,6,FALSE)),(IF($X$1=9,(VLOOKUP(B486,'X9'!$B:$AO,6,FALSE)),(IF($X$1=10,(VLOOKUP(B486,'X10'!$B:$AO,6,FALSE)),(IF($X$1=11,(VLOOKUP(B486,'X11'!$B:$AO,6,FALSE)),(IF($X$1=12,(VLOOKUP(B486,'X12'!$B:$AO,6,FALSE)),(VLOOKUP(B486,'X13'!$B:$AO,6,FALSE)))))))))))))))))))))))))))))</f>
        <v xml:space="preserve"> </v>
      </c>
      <c r="G486" s="182" t="str">
        <f ca="1">IF(ISERROR(IF($X$1=1,(VLOOKUP(B486,'X1'!$B:$AZ,44,FALSE)),IF($X$1=2,(VLOOKUP(B486,'X2'!$B:$AZ,44,FALSE)),IF($X$1=3,(VLOOKUP(B486,'X3'!$B:$AZ,44,FALSE)),IF($X$1=4,(VLOOKUP(B486,'X4'!$B:$AZ,44,FALSE)),IF($X$1=5,(VLOOKUP(B486,'X5'!$B:$AZ,44,FALSE)),IF($X$1=6,(VLOOKUP(B486,'X6'!$B:$AZ,44,FALSE)),IF($X$1=7,(VLOOKUP(B486,'X7'!$B:$AZ,44,FALSE)),IF($X$1=8,(VLOOKUP(B486,'X8'!$B:$AZ,44,FALSE)),IF($X$1=9,(VLOOKUP(B486,'X9'!$B:$AZ,44,FALSE)),IF($X$1=10,(VLOOKUP(B486,'X10'!$B:$AZ,44,FALSE)),IF($X$1=11,(VLOOKUP(B486,'X11'!$B:$AZ,44,FALSE)),IF($X$1=12,(VLOOKUP(B486,'X12'!$B:$AZ,44,FALSE)),IF($X$1=13,(VLOOKUP(B486,'X13'!$B:$AZ,44,FALSE)),"B"))))))))))))))=TRUE," ",(IF($X$1=1,(VLOOKUP(B486,'X1'!$B:$AZ,44,FALSE)),IF($X$1=2,(VLOOKUP(B486,'X2'!$B:$AZ,44,FALSE)),IF($X$1=3,(VLOOKUP(B486,'X3'!$B:$AZ,44,FALSE)),IF($X$1=4,(VLOOKUP(B486,'X4'!$B:$AZ,44,FALSE)),IF($X$1=5,(VLOOKUP(B486,'X5'!$B:$AZ,44,FALSE)),IF($X$1=6,(VLOOKUP(B486,'X6'!$B:$AZ,44,FALSE)),IF($X$1=7,(VLOOKUP(B486,'X7'!$B:$AZ,44,FALSE)),IF($X$1=8,(VLOOKUP(B486,'X8'!$B:$AZ,44,FALSE)),IF($X$1=9,(VLOOKUP(B486,'X9'!$B:$AZ,44,FALSE)),IF($X$1=10,(VLOOKUP(B486,'X10'!$B:$AZ,44,FALSE)),IF($X$1=11,(VLOOKUP(B486,'X11'!$B:$AZ,44,FALSE)),IF($X$1=12,(VLOOKUP(B486,'X12'!$B:$AZ,44,FALSE)),IF($X$1=13,(VLOOKUP(B486,'X13'!$B:$AZ,44,FALSE)),"B")))))))))))))))</f>
        <v xml:space="preserve"> </v>
      </c>
      <c r="H486" s="182" t="str">
        <f ca="1">IF(ISERROR(IF($X$1=1,(VLOOKUP(B486,'X1'!$B:$AZ,8,FALSE)),IF($X$1=2,(VLOOKUP(B486,'X2'!$B:$AZ,8,FALSE)),IF($X$1=3,(VLOOKUP(B486,'X3'!$B:$AZ,8,FALSE)),IF($X$1=4,(VLOOKUP(B486,'X4'!$B:$AZ,8,FALSE)),IF($X$1=5,(VLOOKUP(B486,'X5'!$B:$AZ,8,FALSE)),IF($X$1=6,(VLOOKUP(B486,'X6'!$B:$AZ,8,FALSE)),IF($X$1=7,(VLOOKUP(B486,'X7'!$B:$AZ,8,FALSE)),IF($X$1=8,(VLOOKUP(B486,'X8'!$B:$AZ,8,FALSE)),IF($X$1=9,(VLOOKUP(B486,'X9'!$B:$AZ,8,FALSE)),IF($X$1=10,(VLOOKUP(B486,'X10'!$B:$AZ,8,FALSE)),IF($X$1=11,(VLOOKUP(B486,'X11'!$B:$AZ,8,FALSE)),IF($X$1=12,(VLOOKUP(B486,'X12'!$B:$AZ,8,FALSE)),IF($X$1=13,(VLOOKUP(B486,'X13'!$B:$AZ,8,FALSE)),"B"))))))))))))))=TRUE," ",(IF($X$1=1,(VLOOKUP(B486,'X1'!$B:$AZ,8,FALSE)),IF($X$1=2,(VLOOKUP(B486,'X2'!$B:$AZ,8,FALSE)),IF($X$1=3,(VLOOKUP(B486,'X3'!$B:$AZ,8,FALSE)),IF($X$1=4,(VLOOKUP(B486,'X4'!$B:$AZ,8,FALSE)),IF($X$1=5,(VLOOKUP(B486,'X5'!$B:$AZ,8,FALSE)),IF($X$1=6,(VLOOKUP(B486,'X6'!$B:$AZ,8,FALSE)),IF($X$1=7,(VLOOKUP(B486,'X7'!$B:$AZ,8,FALSE)),IF($X$1=8,(VLOOKUP(B486,'X8'!$B:$AZ,8,FALSE)),IF($X$1=9,(VLOOKUP(B486,'X9'!$B:$AZ,8,FALSE)),IF($X$1=10,(VLOOKUP(B486,'X10'!$B:$AZ,8,FALSE)),IF($X$1=11,(VLOOKUP(B486,'X11'!$B:$AZ,8,FALSE)),IF($X$1=12,(VLOOKUP(B486,'X12'!$B:$AZ,8,FALSE)),IF($X$1=13,(VLOOKUP(B486,'X13'!$B:$AZ,8,FALSE)),"B")))))))))))))))</f>
        <v xml:space="preserve"> </v>
      </c>
      <c r="I486" s="183" t="str">
        <f ca="1">IF(ISERROR(IF($X$1=1,(VLOOKUP(B486,'X1'!$B:$AZ,2,FALSE)),IF($X$1=2,(VLOOKUP(B486,'X2'!$B:$AZ,2,FALSE)),IF($X$1=3,(VLOOKUP(B486,'X3'!$B:$AZ,2,FALSE)),IF($X$1=4,(VLOOKUP(B486,'X4'!$B:$AZ,2,FALSE)),IF($X$1=5,(VLOOKUP(B486,'X5'!$B:$AZ,2,FALSE)),IF($X$1=6,(VLOOKUP(B486,'X6'!$B:$AZ,2,FALSE)),IF($X$1=7,(VLOOKUP(B486,'X7'!$B:$AZ,2,FALSE)),IF($X$1=8,(VLOOKUP(B486,'X8'!$B:$AZ,2,FALSE)),IF($X$1=9,(VLOOKUP(B486,'X9'!$B:$AZ,2,FALSE)),IF($X$1=10,(VLOOKUP(B486,'X10'!$B:$AZ,2,FALSE)),IF($X$1=11,(VLOOKUP(B486,'X11'!$B:$AZ,2,FALSE)),IF($X$1=12,(VLOOKUP(B486,'X12'!$B:$AZ,2,FALSE)),IF($X$1=13,(VLOOKUP(B486,'X13'!$B:$AZ,2,FALSE)),"B"))))))))))))))=TRUE," ",(IF($X$1=1,(VLOOKUP(B486,'X1'!$B:$AZ,2,FALSE)),IF($X$1=2,(VLOOKUP(B486,'X2'!$B:$AZ,2,FALSE)),IF($X$1=3,(VLOOKUP(B486,'X3'!$B:$AZ,2,FALSE)),IF($X$1=4,(VLOOKUP(B486,'X4'!$B:$AZ,2,FALSE)),IF($X$1=5,(VLOOKUP(B486,'X5'!$B:$AZ,2,FALSE)),IF($X$1=6,(VLOOKUP(B486,'X6'!$B:$AZ,2,FALSE)),IF($X$1=7,(VLOOKUP(B486,'X7'!$B:$AZ,2,FALSE)),IF($X$1=8,(VLOOKUP(B486,'X8'!$B:$AZ,2,FALSE)),IF($X$1=9,(VLOOKUP(B486,'X9'!$B:$AZ,2,FALSE)),IF($X$1=10,(VLOOKUP(B486,'X10'!$B:$AZ,2,FALSE)),IF($X$1=11,(VLOOKUP(B486,'X11'!$B:$AZ,2,FALSE)),IF($X$1=12,(VLOOKUP(B486,'X12'!$B:$AZ,2,FALSE)),IF($X$1=13,(VLOOKUP(B486,'X13'!$B:$AZ,2,FALSE)),"B")))))))))))))))</f>
        <v xml:space="preserve"> </v>
      </c>
      <c r="J486" s="183" t="str">
        <f ca="1">IF(ISERROR(IF($X$1=1,(VLOOKUP(B486,'X1'!$B:$AZ,3,FALSE)),IF($X$1=2,(VLOOKUP(B486,'X2'!$B:$AZ,3,FALSE)),IF($X$1=3,(VLOOKUP(B486,'X3'!$B:$AZ,3,FALSE)),IF($X$1=4,(VLOOKUP(B486,'X4'!$B:$AZ,3,FALSE)),IF($X$1=5,(VLOOKUP(B486,'X5'!$B:$AZ,3,FALSE)),IF($X$1=6,(VLOOKUP(B486,'X6'!$B:$AZ,3,FALSE)),IF($X$1=7,(VLOOKUP(B486,'X7'!$B:$AZ,3,FALSE)),IF($X$1=8,(VLOOKUP(B486,'X8'!$B:$AZ,3,FALSE)),IF($X$1=9,(VLOOKUP(B486,'X9'!$B:$AZ,3,FALSE)),IF($X$1=10,(VLOOKUP(B486,'X10'!$B:$AZ,3,FALSE)),IF($X$1=11,(VLOOKUP(B486,'X11'!$B:$AZ,3,FALSE)),IF($X$1=12,(VLOOKUP(B486,'X12'!$B:$AZ,3,FALSE)),IF($X$1=13,(VLOOKUP(B486,'X13'!$B:$AZ,3,FALSE)),"B"))))))))))))))=TRUE," ",(IF($X$1=1,(VLOOKUP(B486,'X1'!$B:$AZ,3,FALSE)),IF($X$1=2,(VLOOKUP(B486,'X2'!$B:$AZ,3,FALSE)),IF($X$1=3,(VLOOKUP(B486,'X3'!$B:$AZ,3,FALSE)),IF($X$1=4,(VLOOKUP(B486,'X4'!$B:$AZ,3,FALSE)),IF($X$1=5,(VLOOKUP(B486,'X5'!$B:$AZ,3,FALSE)),IF($X$1=6,(VLOOKUP(B486,'X6'!$B:$AZ,3,FALSE)),IF($X$1=7,(VLOOKUP(B486,'X7'!$B:$AZ,3,FALSE)),IF($X$1=8,(VLOOKUP(B486,'X8'!$B:$AZ,3,FALSE)),IF($X$1=9,(VLOOKUP(B486,'X9'!$B:$AZ,3,FALSE)),IF($X$1=10,(VLOOKUP(B486,'X10'!$B:$AZ,3,FALSE)),IF($X$1=11,(VLOOKUP(B486,'X11'!$B:$AZ,3,FALSE)),IF($X$1=12,(VLOOKUP(B486,'X12'!$B:$AZ,3,FALSE)),IF($X$1=13,(VLOOKUP(B486,'X13'!$B:$AZ,3,FALSE)),"B")))))))))))))))</f>
        <v xml:space="preserve"> </v>
      </c>
      <c r="K486" s="183" t="str">
        <f ca="1">IF(ISERROR(IF($X$1=1,(VLOOKUP(B486,'X1'!$B:$AZ,5,FALSE)),IF($X$1=2,(VLOOKUP(B486,'X2'!$B:$AZ,5,FALSE)),IF($X$1=3,(VLOOKUP(B486,'X3'!$B:$AZ,5,FALSE)),IF($X$1=4,(VLOOKUP(B486,'X4'!$B:$AZ,5,FALSE)),IF($X$1=5,(VLOOKUP(B486,'X5'!$B:$AZ,5,FALSE)),IF($X$1=6,(VLOOKUP(B486,'X6'!$B:$AZ,5,FALSE)),IF($X$1=7,(VLOOKUP(B486,'X7'!$B:$AZ,5,FALSE)),IF($X$1=8,(VLOOKUP(B486,'X8'!$B:$AZ,5,FALSE)),IF($X$1=9,(VLOOKUP(B486,'X9'!$B:$AZ,5,FALSE)),IF($X$1=10,(VLOOKUP(B486,'X10'!$B:$AZ,5,FALSE)),IF($X$1=11,(VLOOKUP(B486,'X11'!$B:$AZ,5,FALSE)),IF($X$1=12,(VLOOKUP(B486,'X12'!$B:$AZ,5,FALSE)),IF($X$1=13,(VLOOKUP(B486,'X13'!$B:$AZ,5,FALSE)),"B"))))))))))))))=TRUE," ",(IF($X$1=1,(VLOOKUP(B486,'X1'!$B:$AZ,5,FALSE)),IF($X$1=2,(VLOOKUP(B486,'X2'!$B:$AZ,5,FALSE)),IF($X$1=3,(VLOOKUP(B486,'X3'!$B:$AZ,5,FALSE)),IF($X$1=4,(VLOOKUP(B486,'X4'!$B:$AZ,5,FALSE)),IF($X$1=5,(VLOOKUP(B486,'X5'!$B:$AZ,5,FALSE)),IF($X$1=6,(VLOOKUP(B486,'X6'!$B:$AZ,5,FALSE)),IF($X$1=7,(VLOOKUP(B486,'X7'!$B:$AZ,5,FALSE)),IF($X$1=8,(VLOOKUP(B486,'X8'!$B:$AZ,5,FALSE)),IF($X$1=9,(VLOOKUP(B486,'X9'!$B:$AZ,5,FALSE)),IF($X$1=10,(VLOOKUP(B486,'X10'!$B:$AZ,5,FALSE)),IF($X$1=11,(VLOOKUP(B486,'X11'!$B:$AZ,5,FALSE)),IF($X$1=12,(VLOOKUP(B486,'X12'!$B:$AZ,5,FALSE)),IF($X$1=13,(VLOOKUP(B486,'X13'!$B:$AZ,5,FALSE)),"B")))))))))))))))</f>
        <v xml:space="preserve"> </v>
      </c>
      <c r="L486" s="184" t="str">
        <f ca="1">IF(ISERROR(IF($X$1=1,(VLOOKUP(B486,'X1'!$B:$AZ,9,FALSE)),IF($X$1=2,(VLOOKUP(B486,'X2'!$B:$AZ,9,FALSE)),IF($X$1=3,(VLOOKUP(B486,'X3'!$B:$AZ,9,FALSE)),IF($X$1=4,(VLOOKUP(B486,'X4'!$B:$AZ,9,FALSE)),IF($X$1=5,(VLOOKUP(B486,'X5'!$B:$AZ,9,FALSE)),IF($X$1=6,(VLOOKUP(B486,'X6'!$B:$AZ,9,FALSE)),IF($X$1=7,(VLOOKUP(B486,'X7'!$B:$AZ,9,FALSE)),IF($X$1=8,(VLOOKUP(B486,'X8'!$B:$AZ,9,FALSE)),IF($X$1=9,(VLOOKUP(B486,'X9'!$B:$AZ,9,FALSE)),IF($X$1=10,(VLOOKUP(B486,'X10'!$B:$AZ,9,FALSE)),IF($X$1=11,(VLOOKUP(B486,'X11'!$B:$AZ,9,FALSE)),IF($X$1=12,(VLOOKUP(B486,'X12'!$B:$AZ,9,FALSE)),IF($X$1=13,(VLOOKUP(B486,'X13'!$B:$AZ,9,FALSE)),"B"))))))))))))))=TRUE," ",(IF($X$1=1,(VLOOKUP(B486,'X1'!$B:$AZ,9,FALSE)),IF($X$1=2,(VLOOKUP(B486,'X2'!$B:$AZ,9,FALSE)),IF($X$1=3,(VLOOKUP(B486,'X3'!$B:$AZ,9,FALSE)),IF($X$1=4,(VLOOKUP(B486,'X4'!$B:$AZ,9,FALSE)),IF($X$1=5,(VLOOKUP(B486,'X5'!$B:$AZ,9,FALSE)),IF($X$1=6,(VLOOKUP(B486,'X6'!$B:$AZ,9,FALSE)),IF($X$1=7,(VLOOKUP(B486,'X7'!$B:$AZ,9,FALSE)),IF($X$1=8,(VLOOKUP(B486,'X8'!$B:$AZ,9,FALSE)),IF($X$1=9,(VLOOKUP(B486,'X9'!$B:$AZ,9,FALSE)),IF($X$1=10,(VLOOKUP(B486,'X10'!$B:$AZ,9,FALSE)),IF($X$1=11,(VLOOKUP(B486,'X11'!$B:$AZ,9,FALSE)),IF($X$1=12,(VLOOKUP(B486,'X12'!$B:$AZ,9,FALSE)),IF($X$1=13,(VLOOKUP(B486,'X13'!$B:$AZ,9,FALSE)),"B")))))))))))))))</f>
        <v xml:space="preserve"> </v>
      </c>
      <c r="M486" s="184" t="str">
        <f ca="1">IF(ISERROR(IF($X$1=1,(VLOOKUP(B486,'X1'!$B:$AZ,10,FALSE)),IF($X$1=2,(VLOOKUP(B486,'X2'!$B:$AZ,10,FALSE)),IF($X$1=3,(VLOOKUP(B486,'X3'!$B:$AZ,10,FALSE)),IF($X$1=4,(VLOOKUP(B486,'X4'!$B:$AZ,10,FALSE)),IF($X$1=5,(VLOOKUP(B486,'X5'!$B:$AZ,10,FALSE)),IF($X$1=6,(VLOOKUP(B486,'X6'!$B:$AZ,10,FALSE)),IF($X$1=7,(VLOOKUP(B486,'X7'!$B:$AZ,10,FALSE)),IF($X$1=8,(VLOOKUP(B486,'X8'!$B:$AZ,10,FALSE)),IF($X$1=9,(VLOOKUP(B486,'X9'!$B:$AZ,10,FALSE)),IF($X$1=10,(VLOOKUP(B486,'X10'!$B:$AZ,10,FALSE)),IF($X$1=11,(VLOOKUP(B486,'X11'!$B:$AZ,10,FALSE)),IF($X$1=12,(VLOOKUP(B486,'X12'!$B:$AZ,10,FALSE)),IF($X$1=13,(VLOOKUP(B486,'X13'!$B:$AZ,10,FALSE)),"B"))))))))))))))=TRUE," ",(IF($X$1=1,(VLOOKUP(B486,'X1'!$B:$AZ,10,FALSE)),IF($X$1=2,(VLOOKUP(B486,'X2'!$B:$AZ,10,FALSE)),IF($X$1=3,(VLOOKUP(B486,'X3'!$B:$AZ,10,FALSE)),IF($X$1=4,(VLOOKUP(B486,'X4'!$B:$AZ,10,FALSE)),IF($X$1=5,(VLOOKUP(B486,'X5'!$B:$AZ,10,FALSE)),IF($X$1=6,(VLOOKUP(B486,'X6'!$B:$AZ,10,FALSE)),IF($X$1=7,(VLOOKUP(B486,'X7'!$B:$AZ,10,FALSE)),IF($X$1=8,(VLOOKUP(B486,'X8'!$B:$AZ,10,FALSE)),IF($X$1=9,(VLOOKUP(B486,'X9'!$B:$AZ,10,FALSE)),IF($X$1=10,(VLOOKUP(B486,'X10'!$B:$AZ,10,FALSE)),IF($X$1=11,(VLOOKUP(B486,'X11'!$B:$AZ,10,FALSE)),IF($X$1=12,(VLOOKUP(B486,'X12'!$B:$AZ,10,FALSE)),IF($X$1=13,(VLOOKUP(B486,'X13'!$B:$AZ,10,FALSE)),"B")))))))))))))))</f>
        <v xml:space="preserve"> </v>
      </c>
      <c r="N486" s="185" t="str">
        <f ca="1">IF(ISERROR(IF($X$1=1,(VLOOKUP(B486,'X1'!$B:$AZ,45,FALSE)),IF($X$1=2,(VLOOKUP(B486,'X2'!$B:$AZ,45,FALSE)),IF($X$1=3,(VLOOKUP(B486,'X3'!$B:$AZ,45,FALSE)),IF($X$1=4,(VLOOKUP(B486,'X4'!$B:$AZ,45,FALSE)),IF($X$1=5,(VLOOKUP(B486,'X5'!$B:$AZ,45,FALSE)),IF($X$1=6,(VLOOKUP(B486,'X6'!$B:$AZ,45,FALSE)),IF($X$1=7,(VLOOKUP(B486,'X7'!$B:$AZ,45,FALSE)),IF($X$1=8,(VLOOKUP(B486,'X8'!$B:$AZ,45,FALSE)),IF($X$1=9,(VLOOKUP(B486,'X9'!$B:$AZ,45,FALSE)),IF($X$1=10,(VLOOKUP(B486,'X10'!$B:$AZ,45,FALSE)),IF($X$1=11,(VLOOKUP(B486,'X11'!$B:$AZ,45,FALSE)),IF($X$1=12,(VLOOKUP(B486,'X12'!$B:$AZ,45,FALSE)),IF($X$1=13,(VLOOKUP(B486,'X13'!$B:$AZ,45,FALSE)),"B"))))))))))))))=TRUE," ",(IF($X$1=1,(VLOOKUP(B486,'X1'!$B:$AZ,45,FALSE)),IF($X$1=2,(VLOOKUP(B486,'X2'!$B:$AZ,45,FALSE)),IF($X$1=3,(VLOOKUP(B486,'X3'!$B:$AZ,45,FALSE)),IF($X$1=4,(VLOOKUP(B486,'X4'!$B:$AZ,45,FALSE)),IF($X$1=5,(VLOOKUP(B486,'X5'!$B:$AZ,45,FALSE)),IF($X$1=6,(VLOOKUP(B486,'X6'!$B:$AZ,45,FALSE)),IF($X$1=7,(VLOOKUP(B486,'X7'!$B:$AZ,45,FALSE)),IF($X$1=8,(VLOOKUP(B486,'X8'!$B:$AZ,45,FALSE)),IF($X$1=9,(VLOOKUP(B486,'X9'!$B:$AZ,45,FALSE)),IF($X$1=10,(VLOOKUP(B486,'X10'!$B:$AZ,45,FALSE)),IF($X$1=11,(VLOOKUP(B486,'X11'!$B:$AZ,45,FALSE)),IF($X$1=12,(VLOOKUP(B486,'X12'!$B:$AZ,45,FALSE)),IF($X$1=13,(VLOOKUP(B486,'X13'!$B:$AZ,45,FALSE)),"B")))))))))))))))</f>
        <v xml:space="preserve"> </v>
      </c>
      <c r="O486" s="184" t="str">
        <f ca="1">IF(ISERROR(IF($X$1=1,(VLOOKUP(B486,'X1'!$B:$AZ,11,FALSE)),IF($X$1=2,(VLOOKUP(B486,'X2'!$B:$AZ,11,FALSE)),IF($X$1=3,(VLOOKUP(B486,'X3'!$B:$AZ,11,FALSE)),IF($X$1=4,(VLOOKUP(B486,'X4'!$B:$AZ,11,FALSE)),IF($X$1=5,(VLOOKUP(B486,'X5'!$B:$AZ,11,FALSE)),IF($X$1=6,(VLOOKUP(B486,'X6'!$B:$AZ,11,FALSE)),IF($X$1=7,(VLOOKUP(B486,'X7'!$B:$AZ,11,FALSE)),IF($X$1=8,(VLOOKUP(B486,'X8'!$B:$AZ,11,FALSE)),IF($X$1=9,(VLOOKUP(B486,'X9'!$B:$AZ,11,FALSE)),IF($X$1=10,(VLOOKUP(B486,'X10'!$B:$AZ,11,FALSE)),IF($X$1=11,(VLOOKUP(B486,'X11'!$B:$AZ,11,FALSE)),IF($X$1=12,(VLOOKUP(B486,'X12'!$B:$AZ,11,FALSE)),IF($X$1=13,(VLOOKUP(B486,'X13'!$B:$AZ,11,FALSE)),"B"))))))))))))))=TRUE," ",(IF($X$1=1,(VLOOKUP(B486,'X1'!$B:$AZ,11,FALSE)),IF($X$1=2,(VLOOKUP(B486,'X2'!$B:$AZ,11,FALSE)),IF($X$1=3,(VLOOKUP(B486,'X3'!$B:$AZ,11,FALSE)),IF($X$1=4,(VLOOKUP(B486,'X4'!$B:$AZ,11,FALSE)),IF($X$1=5,(VLOOKUP(B486,'X5'!$B:$AZ,11,FALSE)),IF($X$1=6,(VLOOKUP(B486,'X6'!$B:$AZ,11,FALSE)),IF($X$1=7,(VLOOKUP(B486,'X7'!$B:$AZ,11,FALSE)),IF($X$1=8,(VLOOKUP(B486,'X8'!$B:$AZ,11,FALSE)),IF($X$1=9,(VLOOKUP(B486,'X9'!$B:$AZ,11,FALSE)),IF($X$1=10,(VLOOKUP(B486,'X10'!$B:$AZ,11,FALSE)),IF($X$1=11,(VLOOKUP(B486,'X11'!$B:$AZ,11,FALSE)),IF($X$1=12,(VLOOKUP(B486,'X12'!$B:$AZ,11,FALSE)),IF($X$1=13,(VLOOKUP(B486,'X13'!$B:$AZ,11,FALSE)),"B")))))))))))))))</f>
        <v xml:space="preserve"> </v>
      </c>
      <c r="P486" s="184" t="str">
        <f ca="1">IF(ISERROR(IF($X$1=1,(VLOOKUP(B486,'X1'!$B:$AZ,12,FALSE)),IF($X$1=2,(VLOOKUP(B486,'X2'!$B:$AZ,12,FALSE)),IF($X$1=3,(VLOOKUP(B486,'X3'!$B:$AZ,12,FALSE)),IF($X$1=4,(VLOOKUP(B486,'X4'!$B:$AZ,12,FALSE)),IF($X$1=5,(VLOOKUP(B486,'X5'!$B:$AZ,12,FALSE)),IF($X$1=6,(VLOOKUP(B486,'X6'!$B:$AZ,12,FALSE)),IF($X$1=7,(VLOOKUP(B486,'X7'!$B:$AZ,12,FALSE)),IF($X$1=8,(VLOOKUP(B486,'X8'!$B:$AZ,12,FALSE)),IF($X$1=9,(VLOOKUP(B486,'X9'!$B:$AZ,12,FALSE)),IF($X$1=10,(VLOOKUP(B486,'X10'!$B:$AZ,12,FALSE)),IF($X$1=11,(VLOOKUP(B486,'X11'!$B:$AZ,12,FALSE)),IF($X$1=12,(VLOOKUP(B486,'X12'!$B:$AZ,12,FALSE)),IF($X$1=13,(VLOOKUP(B486,'X13'!$B:$AZ,12,FALSE)),"B"))))))))))))))=TRUE," ",(IF($X$1=1,(VLOOKUP(B486,'X1'!$B:$AZ,12,FALSE)),IF($X$1=2,(VLOOKUP(B486,'X2'!$B:$AZ,12,FALSE)),IF($X$1=3,(VLOOKUP(B486,'X3'!$B:$AZ,12,FALSE)),IF($X$1=4,(VLOOKUP(B486,'X4'!$B:$AZ,12,FALSE)),IF($X$1=5,(VLOOKUP(B486,'X5'!$B:$AZ,12,FALSE)),IF($X$1=6,(VLOOKUP(B486,'X6'!$B:$AZ,12,FALSE)),IF($X$1=7,(VLOOKUP(B486,'X7'!$B:$AZ,12,FALSE)),IF($X$1=8,(VLOOKUP(B486,'X8'!$B:$AZ,12,FALSE)),IF($X$1=9,(VLOOKUP(B486,'X9'!$B:$AZ,12,FALSE)),IF($X$1=10,(VLOOKUP(B486,'X10'!$B:$AZ,12,FALSE)),IF($X$1=11,(VLOOKUP(B486,'X11'!$B:$AZ,12,FALSE)),IF($X$1=12,(VLOOKUP(B486,'X12'!$B:$AZ,12,FALSE)),IF($X$1=13,(VLOOKUP(B486,'X13'!$B:$AZ,12,FALSE)),"B")))))))))))))))</f>
        <v xml:space="preserve"> </v>
      </c>
      <c r="Q486" s="185" t="str">
        <f ca="1">IF(ISERROR(IF($X$1=1,(VLOOKUP(B486,'X1'!$B:$AZ,46,FALSE)),IF($X$1=2,(VLOOKUP(B486,'X2'!$B:$AZ,46,FALSE)),IF($X$1=3,(VLOOKUP(B486,'X3'!$B:$AZ,46,FALSE)),IF($X$1=4,(VLOOKUP(B486,'X4'!$B:$AZ,46,FALSE)),IF($X$1=5,(VLOOKUP(B486,'X5'!$B:$AZ,46,FALSE)),IF($X$1=6,(VLOOKUP(B486,'X6'!$B:$AZ,46,FALSE)),IF($X$1=7,(VLOOKUP(B486,'X7'!$B:$AZ,46,FALSE)),IF($X$1=8,(VLOOKUP(B486,'X8'!$B:$AZ,46,FALSE)),IF($X$1=9,(VLOOKUP(B486,'X9'!$B:$AZ,46,FALSE)),IF($X$1=10,(VLOOKUP(B486,'X10'!$B:$AZ,46,FALSE)),IF($X$1=11,(VLOOKUP(B486,'X11'!$B:$AZ,46,FALSE)),IF($X$1=12,(VLOOKUP(B486,'X12'!$B:$AZ,46,FALSE)),IF($X$1=13,(VLOOKUP(B486,'X13'!$B:$AZ,46,FALSE)),"B"))))))))))))))=TRUE," ",(IF($X$1=1,(VLOOKUP(B486,'X1'!$B:$AZ,46,FALSE)),IF($X$1=2,(VLOOKUP(B486,'X2'!$B:$AZ,46,FALSE)),IF($X$1=3,(VLOOKUP(B486,'X3'!$B:$AZ,46,FALSE)),IF($X$1=4,(VLOOKUP(B486,'X4'!$B:$AZ,46,FALSE)),IF($X$1=5,(VLOOKUP(B486,'X5'!$B:$AZ,46,FALSE)),IF($X$1=6,(VLOOKUP(B486,'X6'!$B:$AZ,46,FALSE)),IF($X$1=7,(VLOOKUP(B486,'X7'!$B:$AZ,46,FALSE)),IF($X$1=8,(VLOOKUP(B486,'X8'!$B:$AZ,46,FALSE)),IF($X$1=9,(VLOOKUP(B486,'X9'!$B:$AZ,46,FALSE)),IF($X$1=10,(VLOOKUP(B486,'X10'!$B:$AZ,46,FALSE)),IF($X$1=11,(VLOOKUP(B486,'X11'!$B:$AZ,46,FALSE)),IF($X$1=12,(VLOOKUP(B486,'X12'!$B:$AZ,46,FALSE)),IF($X$1=13,(VLOOKUP(B486,'X13'!$B:$AZ,46,FALSE)),"B")))))))))))))))</f>
        <v xml:space="preserve"> </v>
      </c>
      <c r="R486" s="185" t="str">
        <f ca="1">IF(ISERROR(IF($X$1=1,(VLOOKUP(B486,'X1'!$B:$AZ,15,FALSE)),IF($X$1=2,(VLOOKUP(B486,'X2'!$B:$AZ,15,FALSE)),IF($X$1=3,(VLOOKUP(B486,'X3'!$B:$AZ,15,FALSE)),IF($X$1=4,(VLOOKUP(B486,'X4'!$B:$AZ,15,FALSE)),IF($X$1=5,(VLOOKUP(B486,'X5'!$B:$AZ,15,FALSE)),IF($X$1=6,(VLOOKUP(B486,'X6'!$B:$AZ,15,FALSE)),IF($X$1=7,(VLOOKUP(B486,'X7'!$B:$AZ,15,FALSE)),IF($X$1=8,(VLOOKUP(B486,'X8'!$B:$AZ,15,FALSE)),IF($X$1=9,(VLOOKUP(B486,'X9'!$B:$AZ,15,FALSE)),IF($X$1=10,(VLOOKUP(B486,'X10'!$B:$AZ,15,FALSE)),IF($X$1=11,(VLOOKUP(B486,'X11'!$B:$AZ,15,FALSE)),IF($X$1=12,(VLOOKUP(B486,'X12'!$B:$AZ,15,FALSE)),IF($X$1=13,(VLOOKUP(B486,'X13'!$B:$AZ,15,FALSE)),"B"))))))))))))))=TRUE," ",(IF($X$1=1,(VLOOKUP(B486,'X1'!$B:$AZ,15,FALSE)),IF($X$1=2,(VLOOKUP(B486,'X2'!$B:$AZ,15,FALSE)),IF($X$1=3,(VLOOKUP(B486,'X3'!$B:$AZ,15,FALSE)),IF($X$1=4,(VLOOKUP(B486,'X4'!$B:$AZ,15,FALSE)),IF($X$1=5,(VLOOKUP(B486,'X5'!$B:$AZ,15,FALSE)),IF($X$1=6,(VLOOKUP(B486,'X6'!$B:$AZ,15,FALSE)),IF($X$1=7,(VLOOKUP(B486,'X7'!$B:$AZ,15,FALSE)),IF($X$1=8,(VLOOKUP(B486,'X8'!$B:$AZ,15,FALSE)),IF($X$1=9,(VLOOKUP(B486,'X9'!$B:$AZ,15,FALSE)),IF($X$1=10,(VLOOKUP(B486,'X10'!$B:$AZ,15,FALSE)),IF($X$1=11,(VLOOKUP(B486,'X11'!$B:$AZ,15,FALSE)),IF($X$1=12,(VLOOKUP(B486,'X12'!$B:$AZ,15,FALSE)),IF($X$1=13,(VLOOKUP(B486,'X13'!$B:$AZ,15,FALSE)),"B")))))))))))))))</f>
        <v xml:space="preserve"> </v>
      </c>
      <c r="S486" s="185" t="str">
        <f ca="1">IF(ISERROR(IF((IF($X$1=1,(VLOOKUP(B486,'X1'!$B:$AZ,14,FALSE)),(IF($X$1=2,(VLOOKUP(B486,'X2'!$B:$AZ,14,FALSE)),(IF($X$1=3,(VLOOKUP(B486,'X3'!$B:$AZ,14,FALSE)),(IF($X$1=4,(VLOOKUP(B486,'X4'!$B:$AZ,14,FALSE)),(IF($X$1=5,(VLOOKUP(B486,'X5'!$B:$AZ,14,FALSE)),(IF($X$1=6,(VLOOKUP(B486,'X6'!$B:$AZ,14,FALSE)),(IF($X$1=7,(VLOOKUP(B486,'X7'!$B:$AZ,14,FALSE)),(IF($X$1=8,(VLOOKUP(B486,'X8'!$B:$AZ,14,FALSE)),(IF($X$1=9,(VLOOKUP(B486,'X9'!$B:$AZ,14,FALSE)),(IF($X$1=10,(VLOOKUP(B486,'X10'!$B:$AZ,14,FALSE)),(IF($X$1=11,(VLOOKUP(B486,'X11'!$B:$AZ,14,FALSE)),(IF($X$1=12,(VLOOKUP(B486,'X12'!$B:$AZ,14,FALSE)),(VLOOKUP(B486,'X13'!$B:$AZ,14,FALSE))))))))))))))))))))))))))=$V$1," ",(IF($X$1=1,(VLOOKUP(B486,'X1'!$B:$AZ,14,FALSE)),(IF($X$1=2,(VLOOKUP(B486,'X2'!$B:$AZ,14,FALSE)),(IF($X$1=3,(VLOOKUP(B486,'X3'!$B:$AZ,14,FALSE)),(IF($X$1=4,(VLOOKUP(B486,'X4'!$B:$AZ,14,FALSE)),(IF($X$1=5,(VLOOKUP(B486,'X5'!$B:$AZ,14,FALSE)),(IF($X$1=6,(VLOOKUP(B486,'X6'!$B:$AZ,14,FALSE)),(IF($X$1=7,(VLOOKUP(B486,'X7'!$B:$AZ,14,FALSE)),(IF($X$1=8,(VLOOKUP(B486,'X8'!$B:$AZ,14,FALSE)),(IF($X$1=9,(VLOOKUP(B486,'X9'!$B:$AZ,14,FALSE)),(IF($X$1=10,(VLOOKUP(B486,'X10'!$B:$AZ,14,FALSE)),(IF($X$1=11,(VLOOKUP(B486,'X11'!$B:$AZ,14,FALSE)),(IF($X$1=12,(VLOOKUP(B486,'X12'!$B:$AZ,14,FALSE)),(VLOOKUP(B486,'X13'!$B:$AZ,14,FALSE))))))))))))))))))))))))))))=TRUE," ",(IF((IF($X$1=1,(VLOOKUP(B486,'X1'!$B:$AZ,14,FALSE)),(IF($X$1=2,(VLOOKUP(B486,'X2'!$B:$AZ,14,FALSE)),(IF($X$1=3,(VLOOKUP(B486,'X3'!$B:$AZ,14,FALSE)),(IF($X$1=4,(VLOOKUP(B486,'X4'!$B:$AZ,14,FALSE)),(IF($X$1=5,(VLOOKUP(B486,'X5'!$B:$AZ,14,FALSE)),(IF($X$1=6,(VLOOKUP(B486,'X6'!$B:$AZ,14,FALSE)),(IF($X$1=7,(VLOOKUP(B486,'X7'!$B:$AZ,14,FALSE)),(IF($X$1=8,(VLOOKUP(B486,'X8'!$B:$AZ,14,FALSE)),(IF($X$1=9,(VLOOKUP(B486,'X9'!$B:$AZ,14,FALSE)),(IF($X$1=10,(VLOOKUP(B486,'X10'!$B:$AZ,14,FALSE)),(IF($X$1=11,(VLOOKUP(B486,'X11'!$B:$AZ,14,FALSE)),(IF($X$1=12,(VLOOKUP(B486,'X12'!$B:$AZ,14,FALSE)),(VLOOKUP(B486,'X13'!$B:$AZ,14,FALSE))))))))))))))))))))))))))=$V$1," ",(IF($X$1=1,(VLOOKUP(B486,'X1'!$B:$AZ,14,FALSE)),(IF($X$1=2,(VLOOKUP(B486,'X2'!$B:$AZ,14,FALSE)),(IF($X$1=3,(VLOOKUP(B486,'X3'!$B:$AZ,14,FALSE)),(IF($X$1=4,(VLOOKUP(B486,'X4'!$B:$AZ,14,FALSE)),(IF($X$1=5,(VLOOKUP(B486,'X5'!$B:$AZ,14,FALSE)),(IF($X$1=6,(VLOOKUP(B486,'X6'!$B:$AZ,14,FALSE)),(IF($X$1=7,(VLOOKUP(B486,'X7'!$B:$AZ,14,FALSE)),(IF($X$1=8,(VLOOKUP(B486,'X8'!$B:$AZ,14,FALSE)),(IF($X$1=9,(VLOOKUP(B486,'X9'!$B:$AZ,14,FALSE)),(IF($X$1=10,(VLOOKUP(B486,'X10'!$B:$AZ,14,FALSE)),(IF($X$1=11,(VLOOKUP(B486,'X11'!$B:$AZ,14,FALSE)),(IF($X$1=12,(VLOOKUP(B486,'X12'!$B:$AZ,14,FALSE)),(VLOOKUP(B486,'X13'!$B:$AZ,14,FALSE)))))))))))))))))))))))))))))</f>
        <v xml:space="preserve"> </v>
      </c>
    </row>
    <row r="487" spans="1:19" ht="14.1" customHeight="1" x14ac:dyDescent="0.2">
      <c r="A487" s="156" t="s">
        <v>1058</v>
      </c>
      <c r="B487" s="122" t="str">
        <f>IF(ISERROR(IF($U$16=1,(VLOOKUP(A487,$AC$89:$AH$125,2,FALSE)),IF((IF($X$1=1,'X1'!B446,(IF($X$1=2,'X2'!B446,(IF($X$1=3,'X3'!B446,(IF($X$1=4,'X4'!B446,(IF($X$1=5,'X5'!B446,(IF($X$1=6,'X6'!B446,(IF($X$1=7,'X7'!B446,(IF($X$1=8,'X8'!B446,(IF($X$1=9,'X9'!B446,(IF($X$1=10,'X10'!B446,(IF($X$1=11,'X11'!B446,(IF($X$1=12,'X12'!B446,'X13'!B446))))))))))))))))))))))))="","",(IF($X$1=1,'X1'!B446,(IF($X$1=2,'X2'!B446,(IF($X$1=3,'X3'!B446,(IF($X$1=4,'X4'!B446,(IF($X$1=5,'X5'!B446,(IF($X$1=6,'X6'!B446,(IF($X$1=7,'X7'!B446,(IF($X$1=8,'X8'!B446,(IF($X$1=9,'X9'!B446,(IF($X$1=10,'X10'!B446,(IF($X$1=11,'X11'!B446,(IF($X$1=12,'X12'!B446,'X13'!B446)))))))))))))))))))))))))))=TRUE," ",(IF($U$16=1,(VLOOKUP(A487,$AC$89:$AH$125,2,FALSE)),IF((IF($X$1=1,'X1'!B446,(IF($X$1=2,'X2'!B446,(IF($X$1=3,'X3'!B446,(IF($X$1=4,'X4'!B446,(IF($X$1=5,'X5'!B446,(IF($X$1=6,'X6'!B446,(IF($X$1=7,'X7'!B446,(IF($X$1=8,'X8'!B446,(IF($X$1=9,'X9'!B446,(IF($X$1=10,'X10'!B446,(IF($X$1=11,'X11'!B446,(IF($X$1=12,'X12'!B446,'X13'!B446))))))))))))))))))))))))="","",(IF($X$1=1,'X1'!B446,(IF($X$1=2,'X2'!B446,(IF($X$1=3,'X3'!B446,(IF($X$1=4,'X4'!B446,(IF($X$1=5,'X5'!B446,(IF($X$1=6,'X6'!B446,(IF($X$1=7,'X7'!B446,(IF($X$1=8,'X8'!B446,(IF($X$1=9,'X9'!B446,(IF($X$1=10,'X10'!B446,(IF($X$1=11,'X11'!B446,(IF($X$1=12,'X12'!B446,'X13'!B446))))))))))))))))))))))))))))</f>
        <v/>
      </c>
      <c r="C487" s="181" t="str">
        <f ca="1">IF(ISERROR(IF($X$1=1,(VLOOKUP(B487,'X1'!$B:$AZ,47,FALSE)),IF($X$1=2,(VLOOKUP(B487,'X2'!$B:$AZ,47,FALSE)),IF($X$1=3,(VLOOKUP(B487,'X3'!$B:$AZ,47,FALSE)),IF($X$1=4,(VLOOKUP(B487,'X4'!$B:$AZ,47,FALSE)),IF($X$1=5,(VLOOKUP(B487,'X5'!$B:$AZ,47,FALSE)),IF($X$1=6,(VLOOKUP(B487,'X6'!$B:$AZ,47,FALSE)),IF($X$1=7,(VLOOKUP(B487,'X7'!$B:$AZ,47,FALSE)),IF($X$1=8,(VLOOKUP(B487,'X8'!$B:$AZ,47,FALSE)),IF($X$1=9,(VLOOKUP(B487,'X9'!$B:$AZ,47,FALSE)),IF($X$1=10,(VLOOKUP(B487,'X10'!$B:$AZ,47,FALSE)),IF($X$1=11,(VLOOKUP(B487,'X11'!$B:$AZ,47,FALSE)),IF($X$1=12,(VLOOKUP(B487,'X12'!$B:$AZ,47,FALSE)),IF($X$1=13,(VLOOKUP(B487,'X13'!$B:$AZ,47,FALSE)),"B"))))))))))))))=TRUE," ",(IF($X$1=1,(VLOOKUP(B487,'X1'!$B:$AZ,47,FALSE)),IF($X$1=2,(VLOOKUP(B487,'X2'!$B:$AZ,47,FALSE)),IF($X$1=3,(VLOOKUP(B487,'X3'!$B:$AZ,47,FALSE)),IF($X$1=4,(VLOOKUP(B487,'X4'!$B:$AZ,47,FALSE)),IF($X$1=5,(VLOOKUP(B487,'X5'!$B:$AZ,47,FALSE)),IF($X$1=6,(VLOOKUP(B487,'X6'!$B:$AZ,47,FALSE)),IF($X$1=7,(VLOOKUP(B487,'X7'!$B:$AZ,47,FALSE)),IF($X$1=8,(VLOOKUP(B487,'X8'!$B:$AZ,47,FALSE)),IF($X$1=9,(VLOOKUP(B487,'X9'!$B:$AZ,47,FALSE)),IF($X$1=10,(VLOOKUP(B487,'X10'!$B:$AZ,47,FALSE)),IF($X$1=11,(VLOOKUP(B487,'X11'!$B:$AZ,47,FALSE)),IF($X$1=12,(VLOOKUP(B487,'X12'!$B:$AZ,47,FALSE)),IF($X$1=13,(VLOOKUP(B487,'X13'!$B:$AZ,47,FALSE)),"B")))))))))))))))</f>
        <v xml:space="preserve"> </v>
      </c>
      <c r="D487" s="181" t="str">
        <f ca="1">IF(ISERROR(IF($X$1=1,(VLOOKUP(B487,'X1'!$B:$AP,41,FALSE)),IF($X$1=2,(VLOOKUP(B487,'X2'!$B:$AP,41,FALSE)),IF($X$1=3,(VLOOKUP(B487,'X3'!$B:$AP,41,FALSE)),IF($X$1=4,(VLOOKUP(B487,'X4'!$B:$AP,41,FALSE)),IF($X$1=5,(VLOOKUP(B487,'X5'!$B:$AP,41,FALSE)),IF($X$1=6,(VLOOKUP(B487,'X6'!$B:$AP,41,FALSE)),IF($X$1=7,(VLOOKUP(B487,'X7'!$B:$AP,41,FALSE)),IF($X$1=8,(VLOOKUP(B487,'X8'!$B:$AP,41,FALSE)),IF($X$1=9,(VLOOKUP(B487,'X9'!$B:$AP,41,FALSE)),IF($X$1=10,(VLOOKUP(B487,'X10'!$B:$AP,41,FALSE)),IF($X$1=11,(VLOOKUP(B487,'X11'!$B:$AP,41,FALSE)),IF($X$1=12,(VLOOKUP(B487,'X12'!$B:$AP,41,FALSE)),IF($X$1=13,(VLOOKUP(B487,'X13'!$B:$AP,41,FALSE)),"B"))))))))))))))=TRUE," ",(IF($X$1=1,(VLOOKUP(B487,'X1'!$B:$AP,41,FALSE)),IF($X$1=2,(VLOOKUP(B487,'X2'!$B:$AP,41,FALSE)),IF($X$1=3,(VLOOKUP(B487,'X3'!$B:$AP,41,FALSE)),IF($X$1=4,(VLOOKUP(B487,'X4'!$B:$AP,41,FALSE)),IF($X$1=5,(VLOOKUP(B487,'X5'!$B:$AP,41,FALSE)),IF($X$1=6,(VLOOKUP(B487,'X6'!$B:$AP,41,FALSE)),IF($X$1=7,(VLOOKUP(B487,'X7'!$B:$AP,41,FALSE)),IF($X$1=8,(VLOOKUP(B487,'X8'!$B:$AP,41,FALSE)),IF($X$1=9,(VLOOKUP(B487,'X9'!$B:$AP,41,FALSE)),IF($X$1=10,(VLOOKUP(B487,'X10'!$B:$AP,41,FALSE)),IF($X$1=11,(VLOOKUP(B487,'X11'!$B:$AP,41,FALSE)),IF($X$1=12,(VLOOKUP(B487,'X12'!$B:$AP,41,FALSE)),IF($X$1=13,(VLOOKUP(B487,'X13'!$B:$AP,41,FALSE)),"B")))))))))))))))</f>
        <v xml:space="preserve"> </v>
      </c>
      <c r="E487" s="182" t="str">
        <f ca="1">IF(ISERROR(IF($X$1=1,(VLOOKUP(B487,'X1'!$B:$AP,7,FALSE)),IF($X$1=2,(VLOOKUP(B487,'X2'!$B:$AP,7,FALSE)),IF($X$1=3,(VLOOKUP(B487,'X3'!$B:$AP,7,FALSE)),IF($X$1=4,(VLOOKUP(B487,'X4'!$B:$AP,7,FALSE)),IF($X$1=5,(VLOOKUP(B487,'X5'!$B:$AP,7,FALSE)),IF($X$1=6,(VLOOKUP(B487,'X6'!$B:$AP,7,FALSE)),IF($X$1=7,(VLOOKUP(B487,'X7'!$B:$AP,7,FALSE)),IF($X$1=8,(VLOOKUP(B487,'X8'!$B:$AP,7,FALSE)),IF($X$1=9,(VLOOKUP(B487,'X9'!$B:$AP,7,FALSE)),IF($X$1=10,(VLOOKUP(B487,'X10'!$B:$AP,7,FALSE)),IF($X$1=11,(VLOOKUP(B487,'X11'!$B:$AP,7,FALSE)),IF($X$1=12,(VLOOKUP(B487,'X12'!$B:$AP,7,FALSE)),IF($X$1=13,(VLOOKUP(B487,'X13'!$B:$AP,7,FALSE)),"B"))))))))))))))=TRUE," ",(IF($X$1=1,(VLOOKUP(B487,'X1'!$B:$AP,7,FALSE)),IF($X$1=2,(VLOOKUP(B487,'X2'!$B:$AP,7,FALSE)),IF($X$1=3,(VLOOKUP(B487,'X3'!$B:$AP,7,FALSE)),IF($X$1=4,(VLOOKUP(B487,'X4'!$B:$AP,7,FALSE)),IF($X$1=5,(VLOOKUP(B487,'X5'!$B:$AP,7,FALSE)),IF($X$1=6,(VLOOKUP(B487,'X6'!$B:$AP,7,FALSE)),IF($X$1=7,(VLOOKUP(B487,'X7'!$B:$AP,7,FALSE)),IF($X$1=8,(VLOOKUP(B487,'X8'!$B:$AP,7,FALSE)),IF($X$1=9,(VLOOKUP(B487,'X9'!$B:$AP,7,FALSE)),IF($X$1=10,(VLOOKUP(B487,'X10'!$B:$AP,7,FALSE)),IF($X$1=11,(VLOOKUP(B487,'X11'!$B:$AP,7,FALSE)),IF($X$1=12,(VLOOKUP(B487,'X12'!$B:$AP,7,FALSE)),IF($X$1=13,(VLOOKUP(B487,'X13'!$B:$AP,7,FALSE)),"B")))))))))))))))</f>
        <v xml:space="preserve"> </v>
      </c>
      <c r="F487" s="182" t="str">
        <f ca="1">IF(ISERROR(IF((IF($X$1=1,(VLOOKUP(B487,'X1'!$B:$AO,6,FALSE)),(IF($X$1=2,(VLOOKUP(B487,'X2'!$B:$AO,6,FALSE)),(IF($X$1=3,(VLOOKUP(B487,'X3'!$B:$AO,6,FALSE)),(IF($X$1=4,(VLOOKUP(B487,'X4'!$B:$AO,6,FALSE)),(IF($X$1=5,(VLOOKUP(B487,'X5'!$B:$AO,6,FALSE)),(IF($X$1=6,(VLOOKUP(B487,'X6'!$B:$AO,6,FALSE)),(IF($X$1=7,(VLOOKUP(B487,'X7'!$B:$AO,6,FALSE)),(IF($X$1=8,(VLOOKUP(B487,'X8'!$B:$AO,6,FALSE)),(IF($X$1=9,(VLOOKUP(B487,'X9'!$B:$AO,6,FALSE)),(IF($X$1=10,(VLOOKUP(B487,'X10'!$B:$AO,6,FALSE)),(IF($X$1=11,(VLOOKUP(B487,'X11'!$B:$AO,6,FALSE)),(IF($X$1=12,(VLOOKUP(B487,'X12'!$B:$AO,6,FALSE)),(VLOOKUP(B487,'X13'!$B:$AO,6,FALSE))))))))))))))))))))))))))=$V$1," ",(IF($X$1=1,(VLOOKUP(B487,'X1'!$B:$AO,6,FALSE)),(IF($X$1=2,(VLOOKUP(B487,'X2'!$B:$AO,6,FALSE)),(IF($X$1=3,(VLOOKUP(B487,'X3'!$B:$AO,6,FALSE)),(IF($X$1=4,(VLOOKUP(B487,'X4'!$B:$AO,6,FALSE)),(IF($X$1=5,(VLOOKUP(B487,'X5'!$B:$AO,6,FALSE)),(IF($X$1=6,(VLOOKUP(B487,'X6'!$B:$AO,6,FALSE)),(IF($X$1=7,(VLOOKUP(B487,'X7'!$B:$AO,6,FALSE)),(IF($X$1=8,(VLOOKUP(B487,'X8'!$B:$AO,6,FALSE)),(IF($X$1=9,(VLOOKUP(B487,'X9'!$B:$AO,6,FALSE)),(IF($X$1=10,(VLOOKUP(B487,'X10'!$B:$AO,6,FALSE)),(IF($X$1=11,(VLOOKUP(B487,'X11'!$B:$AO,6,FALSE)),(IF($X$1=12,(VLOOKUP(B487,'X12'!$B:$AO,6,FALSE)),(VLOOKUP(B487,'X13'!$B:$AO,6,FALSE))))))))))))))))))))))))))))=TRUE," ",(IF((IF($X$1=1,(VLOOKUP(B487,'X1'!$B:$AO,6,FALSE)),(IF($X$1=2,(VLOOKUP(B487,'X2'!$B:$AO,6,FALSE)),(IF($X$1=3,(VLOOKUP(B487,'X3'!$B:$AO,6,FALSE)),(IF($X$1=4,(VLOOKUP(B487,'X4'!$B:$AO,6,FALSE)),(IF($X$1=5,(VLOOKUP(B487,'X5'!$B:$AO,6,FALSE)),(IF($X$1=6,(VLOOKUP(B487,'X6'!$B:$AO,6,FALSE)),(IF($X$1=7,(VLOOKUP(B487,'X7'!$B:$AO,6,FALSE)),(IF($X$1=8,(VLOOKUP(B487,'X8'!$B:$AO,6,FALSE)),(IF($X$1=9,(VLOOKUP(B487,'X9'!$B:$AO,6,FALSE)),(IF($X$1=10,(VLOOKUP(B487,'X10'!$B:$AO,6,FALSE)),(IF($X$1=11,(VLOOKUP(B487,'X11'!$B:$AO,6,FALSE)),(IF($X$1=12,(VLOOKUP(B487,'X12'!$B:$AO,6,FALSE)),(VLOOKUP(B487,'X13'!$B:$AO,6,FALSE))))))))))))))))))))))))))=$V$1," ",(IF($X$1=1,(VLOOKUP(B487,'X1'!$B:$AO,6,FALSE)),(IF($X$1=2,(VLOOKUP(B487,'X2'!$B:$AO,6,FALSE)),(IF($X$1=3,(VLOOKUP(B487,'X3'!$B:$AO,6,FALSE)),(IF($X$1=4,(VLOOKUP(B487,'X4'!$B:$AO,6,FALSE)),(IF($X$1=5,(VLOOKUP(B487,'X5'!$B:$AO,6,FALSE)),(IF($X$1=6,(VLOOKUP(B487,'X6'!$B:$AO,6,FALSE)),(IF($X$1=7,(VLOOKUP(B487,'X7'!$B:$AO,6,FALSE)),(IF($X$1=8,(VLOOKUP(B487,'X8'!$B:$AO,6,FALSE)),(IF($X$1=9,(VLOOKUP(B487,'X9'!$B:$AO,6,FALSE)),(IF($X$1=10,(VLOOKUP(B487,'X10'!$B:$AO,6,FALSE)),(IF($X$1=11,(VLOOKUP(B487,'X11'!$B:$AO,6,FALSE)),(IF($X$1=12,(VLOOKUP(B487,'X12'!$B:$AO,6,FALSE)),(VLOOKUP(B487,'X13'!$B:$AO,6,FALSE)))))))))))))))))))))))))))))</f>
        <v xml:space="preserve"> </v>
      </c>
      <c r="G487" s="182" t="str">
        <f ca="1">IF(ISERROR(IF($X$1=1,(VLOOKUP(B487,'X1'!$B:$AZ,44,FALSE)),IF($X$1=2,(VLOOKUP(B487,'X2'!$B:$AZ,44,FALSE)),IF($X$1=3,(VLOOKUP(B487,'X3'!$B:$AZ,44,FALSE)),IF($X$1=4,(VLOOKUP(B487,'X4'!$B:$AZ,44,FALSE)),IF($X$1=5,(VLOOKUP(B487,'X5'!$B:$AZ,44,FALSE)),IF($X$1=6,(VLOOKUP(B487,'X6'!$B:$AZ,44,FALSE)),IF($X$1=7,(VLOOKUP(B487,'X7'!$B:$AZ,44,FALSE)),IF($X$1=8,(VLOOKUP(B487,'X8'!$B:$AZ,44,FALSE)),IF($X$1=9,(VLOOKUP(B487,'X9'!$B:$AZ,44,FALSE)),IF($X$1=10,(VLOOKUP(B487,'X10'!$B:$AZ,44,FALSE)),IF($X$1=11,(VLOOKUP(B487,'X11'!$B:$AZ,44,FALSE)),IF($X$1=12,(VLOOKUP(B487,'X12'!$B:$AZ,44,FALSE)),IF($X$1=13,(VLOOKUP(B487,'X13'!$B:$AZ,44,FALSE)),"B"))))))))))))))=TRUE," ",(IF($X$1=1,(VLOOKUP(B487,'X1'!$B:$AZ,44,FALSE)),IF($X$1=2,(VLOOKUP(B487,'X2'!$B:$AZ,44,FALSE)),IF($X$1=3,(VLOOKUP(B487,'X3'!$B:$AZ,44,FALSE)),IF($X$1=4,(VLOOKUP(B487,'X4'!$B:$AZ,44,FALSE)),IF($X$1=5,(VLOOKUP(B487,'X5'!$B:$AZ,44,FALSE)),IF($X$1=6,(VLOOKUP(B487,'X6'!$B:$AZ,44,FALSE)),IF($X$1=7,(VLOOKUP(B487,'X7'!$B:$AZ,44,FALSE)),IF($X$1=8,(VLOOKUP(B487,'X8'!$B:$AZ,44,FALSE)),IF($X$1=9,(VLOOKUP(B487,'X9'!$B:$AZ,44,FALSE)),IF($X$1=10,(VLOOKUP(B487,'X10'!$B:$AZ,44,FALSE)),IF($X$1=11,(VLOOKUP(B487,'X11'!$B:$AZ,44,FALSE)),IF($X$1=12,(VLOOKUP(B487,'X12'!$B:$AZ,44,FALSE)),IF($X$1=13,(VLOOKUP(B487,'X13'!$B:$AZ,44,FALSE)),"B")))))))))))))))</f>
        <v xml:space="preserve"> </v>
      </c>
      <c r="H487" s="182" t="str">
        <f ca="1">IF(ISERROR(IF($X$1=1,(VLOOKUP(B487,'X1'!$B:$AZ,8,FALSE)),IF($X$1=2,(VLOOKUP(B487,'X2'!$B:$AZ,8,FALSE)),IF($X$1=3,(VLOOKUP(B487,'X3'!$B:$AZ,8,FALSE)),IF($X$1=4,(VLOOKUP(B487,'X4'!$B:$AZ,8,FALSE)),IF($X$1=5,(VLOOKUP(B487,'X5'!$B:$AZ,8,FALSE)),IF($X$1=6,(VLOOKUP(B487,'X6'!$B:$AZ,8,FALSE)),IF($X$1=7,(VLOOKUP(B487,'X7'!$B:$AZ,8,FALSE)),IF($X$1=8,(VLOOKUP(B487,'X8'!$B:$AZ,8,FALSE)),IF($X$1=9,(VLOOKUP(B487,'X9'!$B:$AZ,8,FALSE)),IF($X$1=10,(VLOOKUP(B487,'X10'!$B:$AZ,8,FALSE)),IF($X$1=11,(VLOOKUP(B487,'X11'!$B:$AZ,8,FALSE)),IF($X$1=12,(VLOOKUP(B487,'X12'!$B:$AZ,8,FALSE)),IF($X$1=13,(VLOOKUP(B487,'X13'!$B:$AZ,8,FALSE)),"B"))))))))))))))=TRUE," ",(IF($X$1=1,(VLOOKUP(B487,'X1'!$B:$AZ,8,FALSE)),IF($X$1=2,(VLOOKUP(B487,'X2'!$B:$AZ,8,FALSE)),IF($X$1=3,(VLOOKUP(B487,'X3'!$B:$AZ,8,FALSE)),IF($X$1=4,(VLOOKUP(B487,'X4'!$B:$AZ,8,FALSE)),IF($X$1=5,(VLOOKUP(B487,'X5'!$B:$AZ,8,FALSE)),IF($X$1=6,(VLOOKUP(B487,'X6'!$B:$AZ,8,FALSE)),IF($X$1=7,(VLOOKUP(B487,'X7'!$B:$AZ,8,FALSE)),IF($X$1=8,(VLOOKUP(B487,'X8'!$B:$AZ,8,FALSE)),IF($X$1=9,(VLOOKUP(B487,'X9'!$B:$AZ,8,FALSE)),IF($X$1=10,(VLOOKUP(B487,'X10'!$B:$AZ,8,FALSE)),IF($X$1=11,(VLOOKUP(B487,'X11'!$B:$AZ,8,FALSE)),IF($X$1=12,(VLOOKUP(B487,'X12'!$B:$AZ,8,FALSE)),IF($X$1=13,(VLOOKUP(B487,'X13'!$B:$AZ,8,FALSE)),"B")))))))))))))))</f>
        <v xml:space="preserve"> </v>
      </c>
      <c r="I487" s="183" t="str">
        <f ca="1">IF(ISERROR(IF($X$1=1,(VLOOKUP(B487,'X1'!$B:$AZ,2,FALSE)),IF($X$1=2,(VLOOKUP(B487,'X2'!$B:$AZ,2,FALSE)),IF($X$1=3,(VLOOKUP(B487,'X3'!$B:$AZ,2,FALSE)),IF($X$1=4,(VLOOKUP(B487,'X4'!$B:$AZ,2,FALSE)),IF($X$1=5,(VLOOKUP(B487,'X5'!$B:$AZ,2,FALSE)),IF($X$1=6,(VLOOKUP(B487,'X6'!$B:$AZ,2,FALSE)),IF($X$1=7,(VLOOKUP(B487,'X7'!$B:$AZ,2,FALSE)),IF($X$1=8,(VLOOKUP(B487,'X8'!$B:$AZ,2,FALSE)),IF($X$1=9,(VLOOKUP(B487,'X9'!$B:$AZ,2,FALSE)),IF($X$1=10,(VLOOKUP(B487,'X10'!$B:$AZ,2,FALSE)),IF($X$1=11,(VLOOKUP(B487,'X11'!$B:$AZ,2,FALSE)),IF($X$1=12,(VLOOKUP(B487,'X12'!$B:$AZ,2,FALSE)),IF($X$1=13,(VLOOKUP(B487,'X13'!$B:$AZ,2,FALSE)),"B"))))))))))))))=TRUE," ",(IF($X$1=1,(VLOOKUP(B487,'X1'!$B:$AZ,2,FALSE)),IF($X$1=2,(VLOOKUP(B487,'X2'!$B:$AZ,2,FALSE)),IF($X$1=3,(VLOOKUP(B487,'X3'!$B:$AZ,2,FALSE)),IF($X$1=4,(VLOOKUP(B487,'X4'!$B:$AZ,2,FALSE)),IF($X$1=5,(VLOOKUP(B487,'X5'!$B:$AZ,2,FALSE)),IF($X$1=6,(VLOOKUP(B487,'X6'!$B:$AZ,2,FALSE)),IF($X$1=7,(VLOOKUP(B487,'X7'!$B:$AZ,2,FALSE)),IF($X$1=8,(VLOOKUP(B487,'X8'!$B:$AZ,2,FALSE)),IF($X$1=9,(VLOOKUP(B487,'X9'!$B:$AZ,2,FALSE)),IF($X$1=10,(VLOOKUP(B487,'X10'!$B:$AZ,2,FALSE)),IF($X$1=11,(VLOOKUP(B487,'X11'!$B:$AZ,2,FALSE)),IF($X$1=12,(VLOOKUP(B487,'X12'!$B:$AZ,2,FALSE)),IF($X$1=13,(VLOOKUP(B487,'X13'!$B:$AZ,2,FALSE)),"B")))))))))))))))</f>
        <v xml:space="preserve"> </v>
      </c>
      <c r="J487" s="183" t="str">
        <f ca="1">IF(ISERROR(IF($X$1=1,(VLOOKUP(B487,'X1'!$B:$AZ,3,FALSE)),IF($X$1=2,(VLOOKUP(B487,'X2'!$B:$AZ,3,FALSE)),IF($X$1=3,(VLOOKUP(B487,'X3'!$B:$AZ,3,FALSE)),IF($X$1=4,(VLOOKUP(B487,'X4'!$B:$AZ,3,FALSE)),IF($X$1=5,(VLOOKUP(B487,'X5'!$B:$AZ,3,FALSE)),IF($X$1=6,(VLOOKUP(B487,'X6'!$B:$AZ,3,FALSE)),IF($X$1=7,(VLOOKUP(B487,'X7'!$B:$AZ,3,FALSE)),IF($X$1=8,(VLOOKUP(B487,'X8'!$B:$AZ,3,FALSE)),IF($X$1=9,(VLOOKUP(B487,'X9'!$B:$AZ,3,FALSE)),IF($X$1=10,(VLOOKUP(B487,'X10'!$B:$AZ,3,FALSE)),IF($X$1=11,(VLOOKUP(B487,'X11'!$B:$AZ,3,FALSE)),IF($X$1=12,(VLOOKUP(B487,'X12'!$B:$AZ,3,FALSE)),IF($X$1=13,(VLOOKUP(B487,'X13'!$B:$AZ,3,FALSE)),"B"))))))))))))))=TRUE," ",(IF($X$1=1,(VLOOKUP(B487,'X1'!$B:$AZ,3,FALSE)),IF($X$1=2,(VLOOKUP(B487,'X2'!$B:$AZ,3,FALSE)),IF($X$1=3,(VLOOKUP(B487,'X3'!$B:$AZ,3,FALSE)),IF($X$1=4,(VLOOKUP(B487,'X4'!$B:$AZ,3,FALSE)),IF($X$1=5,(VLOOKUP(B487,'X5'!$B:$AZ,3,FALSE)),IF($X$1=6,(VLOOKUP(B487,'X6'!$B:$AZ,3,FALSE)),IF($X$1=7,(VLOOKUP(B487,'X7'!$B:$AZ,3,FALSE)),IF($X$1=8,(VLOOKUP(B487,'X8'!$B:$AZ,3,FALSE)),IF($X$1=9,(VLOOKUP(B487,'X9'!$B:$AZ,3,FALSE)),IF($X$1=10,(VLOOKUP(B487,'X10'!$B:$AZ,3,FALSE)),IF($X$1=11,(VLOOKUP(B487,'X11'!$B:$AZ,3,FALSE)),IF($X$1=12,(VLOOKUP(B487,'X12'!$B:$AZ,3,FALSE)),IF($X$1=13,(VLOOKUP(B487,'X13'!$B:$AZ,3,FALSE)),"B")))))))))))))))</f>
        <v xml:space="preserve"> </v>
      </c>
      <c r="K487" s="183" t="str">
        <f ca="1">IF(ISERROR(IF($X$1=1,(VLOOKUP(B487,'X1'!$B:$AZ,5,FALSE)),IF($X$1=2,(VLOOKUP(B487,'X2'!$B:$AZ,5,FALSE)),IF($X$1=3,(VLOOKUP(B487,'X3'!$B:$AZ,5,FALSE)),IF($X$1=4,(VLOOKUP(B487,'X4'!$B:$AZ,5,FALSE)),IF($X$1=5,(VLOOKUP(B487,'X5'!$B:$AZ,5,FALSE)),IF($X$1=6,(VLOOKUP(B487,'X6'!$B:$AZ,5,FALSE)),IF($X$1=7,(VLOOKUP(B487,'X7'!$B:$AZ,5,FALSE)),IF($X$1=8,(VLOOKUP(B487,'X8'!$B:$AZ,5,FALSE)),IF($X$1=9,(VLOOKUP(B487,'X9'!$B:$AZ,5,FALSE)),IF($X$1=10,(VLOOKUP(B487,'X10'!$B:$AZ,5,FALSE)),IF($X$1=11,(VLOOKUP(B487,'X11'!$B:$AZ,5,FALSE)),IF($X$1=12,(VLOOKUP(B487,'X12'!$B:$AZ,5,FALSE)),IF($X$1=13,(VLOOKUP(B487,'X13'!$B:$AZ,5,FALSE)),"B"))))))))))))))=TRUE," ",(IF($X$1=1,(VLOOKUP(B487,'X1'!$B:$AZ,5,FALSE)),IF($X$1=2,(VLOOKUP(B487,'X2'!$B:$AZ,5,FALSE)),IF($X$1=3,(VLOOKUP(B487,'X3'!$B:$AZ,5,FALSE)),IF($X$1=4,(VLOOKUP(B487,'X4'!$B:$AZ,5,FALSE)),IF($X$1=5,(VLOOKUP(B487,'X5'!$B:$AZ,5,FALSE)),IF($X$1=6,(VLOOKUP(B487,'X6'!$B:$AZ,5,FALSE)),IF($X$1=7,(VLOOKUP(B487,'X7'!$B:$AZ,5,FALSE)),IF($X$1=8,(VLOOKUP(B487,'X8'!$B:$AZ,5,FALSE)),IF($X$1=9,(VLOOKUP(B487,'X9'!$B:$AZ,5,FALSE)),IF($X$1=10,(VLOOKUP(B487,'X10'!$B:$AZ,5,FALSE)),IF($X$1=11,(VLOOKUP(B487,'X11'!$B:$AZ,5,FALSE)),IF($X$1=12,(VLOOKUP(B487,'X12'!$B:$AZ,5,FALSE)),IF($X$1=13,(VLOOKUP(B487,'X13'!$B:$AZ,5,FALSE)),"B")))))))))))))))</f>
        <v xml:space="preserve"> </v>
      </c>
      <c r="L487" s="184" t="str">
        <f ca="1">IF(ISERROR(IF($X$1=1,(VLOOKUP(B487,'X1'!$B:$AZ,9,FALSE)),IF($X$1=2,(VLOOKUP(B487,'X2'!$B:$AZ,9,FALSE)),IF($X$1=3,(VLOOKUP(B487,'X3'!$B:$AZ,9,FALSE)),IF($X$1=4,(VLOOKUP(B487,'X4'!$B:$AZ,9,FALSE)),IF($X$1=5,(VLOOKUP(B487,'X5'!$B:$AZ,9,FALSE)),IF($X$1=6,(VLOOKUP(B487,'X6'!$B:$AZ,9,FALSE)),IF($X$1=7,(VLOOKUP(B487,'X7'!$B:$AZ,9,FALSE)),IF($X$1=8,(VLOOKUP(B487,'X8'!$B:$AZ,9,FALSE)),IF($X$1=9,(VLOOKUP(B487,'X9'!$B:$AZ,9,FALSE)),IF($X$1=10,(VLOOKUP(B487,'X10'!$B:$AZ,9,FALSE)),IF($X$1=11,(VLOOKUP(B487,'X11'!$B:$AZ,9,FALSE)),IF($X$1=12,(VLOOKUP(B487,'X12'!$B:$AZ,9,FALSE)),IF($X$1=13,(VLOOKUP(B487,'X13'!$B:$AZ,9,FALSE)),"B"))))))))))))))=TRUE," ",(IF($X$1=1,(VLOOKUP(B487,'X1'!$B:$AZ,9,FALSE)),IF($X$1=2,(VLOOKUP(B487,'X2'!$B:$AZ,9,FALSE)),IF($X$1=3,(VLOOKUP(B487,'X3'!$B:$AZ,9,FALSE)),IF($X$1=4,(VLOOKUP(B487,'X4'!$B:$AZ,9,FALSE)),IF($X$1=5,(VLOOKUP(B487,'X5'!$B:$AZ,9,FALSE)),IF($X$1=6,(VLOOKUP(B487,'X6'!$B:$AZ,9,FALSE)),IF($X$1=7,(VLOOKUP(B487,'X7'!$B:$AZ,9,FALSE)),IF($X$1=8,(VLOOKUP(B487,'X8'!$B:$AZ,9,FALSE)),IF($X$1=9,(VLOOKUP(B487,'X9'!$B:$AZ,9,FALSE)),IF($X$1=10,(VLOOKUP(B487,'X10'!$B:$AZ,9,FALSE)),IF($X$1=11,(VLOOKUP(B487,'X11'!$B:$AZ,9,FALSE)),IF($X$1=12,(VLOOKUP(B487,'X12'!$B:$AZ,9,FALSE)),IF($X$1=13,(VLOOKUP(B487,'X13'!$B:$AZ,9,FALSE)),"B")))))))))))))))</f>
        <v xml:space="preserve"> </v>
      </c>
      <c r="M487" s="184" t="str">
        <f ca="1">IF(ISERROR(IF($X$1=1,(VLOOKUP(B487,'X1'!$B:$AZ,10,FALSE)),IF($X$1=2,(VLOOKUP(B487,'X2'!$B:$AZ,10,FALSE)),IF($X$1=3,(VLOOKUP(B487,'X3'!$B:$AZ,10,FALSE)),IF($X$1=4,(VLOOKUP(B487,'X4'!$B:$AZ,10,FALSE)),IF($X$1=5,(VLOOKUP(B487,'X5'!$B:$AZ,10,FALSE)),IF($X$1=6,(VLOOKUP(B487,'X6'!$B:$AZ,10,FALSE)),IF($X$1=7,(VLOOKUP(B487,'X7'!$B:$AZ,10,FALSE)),IF($X$1=8,(VLOOKUP(B487,'X8'!$B:$AZ,10,FALSE)),IF($X$1=9,(VLOOKUP(B487,'X9'!$B:$AZ,10,FALSE)),IF($X$1=10,(VLOOKUP(B487,'X10'!$B:$AZ,10,FALSE)),IF($X$1=11,(VLOOKUP(B487,'X11'!$B:$AZ,10,FALSE)),IF($X$1=12,(VLOOKUP(B487,'X12'!$B:$AZ,10,FALSE)),IF($X$1=13,(VLOOKUP(B487,'X13'!$B:$AZ,10,FALSE)),"B"))))))))))))))=TRUE," ",(IF($X$1=1,(VLOOKUP(B487,'X1'!$B:$AZ,10,FALSE)),IF($X$1=2,(VLOOKUP(B487,'X2'!$B:$AZ,10,FALSE)),IF($X$1=3,(VLOOKUP(B487,'X3'!$B:$AZ,10,FALSE)),IF($X$1=4,(VLOOKUP(B487,'X4'!$B:$AZ,10,FALSE)),IF($X$1=5,(VLOOKUP(B487,'X5'!$B:$AZ,10,FALSE)),IF($X$1=6,(VLOOKUP(B487,'X6'!$B:$AZ,10,FALSE)),IF($X$1=7,(VLOOKUP(B487,'X7'!$B:$AZ,10,FALSE)),IF($X$1=8,(VLOOKUP(B487,'X8'!$B:$AZ,10,FALSE)),IF($X$1=9,(VLOOKUP(B487,'X9'!$B:$AZ,10,FALSE)),IF($X$1=10,(VLOOKUP(B487,'X10'!$B:$AZ,10,FALSE)),IF($X$1=11,(VLOOKUP(B487,'X11'!$B:$AZ,10,FALSE)),IF($X$1=12,(VLOOKUP(B487,'X12'!$B:$AZ,10,FALSE)),IF($X$1=13,(VLOOKUP(B487,'X13'!$B:$AZ,10,FALSE)),"B")))))))))))))))</f>
        <v xml:space="preserve"> </v>
      </c>
      <c r="N487" s="185" t="str">
        <f ca="1">IF(ISERROR(IF($X$1=1,(VLOOKUP(B487,'X1'!$B:$AZ,45,FALSE)),IF($X$1=2,(VLOOKUP(B487,'X2'!$B:$AZ,45,FALSE)),IF($X$1=3,(VLOOKUP(B487,'X3'!$B:$AZ,45,FALSE)),IF($X$1=4,(VLOOKUP(B487,'X4'!$B:$AZ,45,FALSE)),IF($X$1=5,(VLOOKUP(B487,'X5'!$B:$AZ,45,FALSE)),IF($X$1=6,(VLOOKUP(B487,'X6'!$B:$AZ,45,FALSE)),IF($X$1=7,(VLOOKUP(B487,'X7'!$B:$AZ,45,FALSE)),IF($X$1=8,(VLOOKUP(B487,'X8'!$B:$AZ,45,FALSE)),IF($X$1=9,(VLOOKUP(B487,'X9'!$B:$AZ,45,FALSE)),IF($X$1=10,(VLOOKUP(B487,'X10'!$B:$AZ,45,FALSE)),IF($X$1=11,(VLOOKUP(B487,'X11'!$B:$AZ,45,FALSE)),IF($X$1=12,(VLOOKUP(B487,'X12'!$B:$AZ,45,FALSE)),IF($X$1=13,(VLOOKUP(B487,'X13'!$B:$AZ,45,FALSE)),"B"))))))))))))))=TRUE," ",(IF($X$1=1,(VLOOKUP(B487,'X1'!$B:$AZ,45,FALSE)),IF($X$1=2,(VLOOKUP(B487,'X2'!$B:$AZ,45,FALSE)),IF($X$1=3,(VLOOKUP(B487,'X3'!$B:$AZ,45,FALSE)),IF($X$1=4,(VLOOKUP(B487,'X4'!$B:$AZ,45,FALSE)),IF($X$1=5,(VLOOKUP(B487,'X5'!$B:$AZ,45,FALSE)),IF($X$1=6,(VLOOKUP(B487,'X6'!$B:$AZ,45,FALSE)),IF($X$1=7,(VLOOKUP(B487,'X7'!$B:$AZ,45,FALSE)),IF($X$1=8,(VLOOKUP(B487,'X8'!$B:$AZ,45,FALSE)),IF($X$1=9,(VLOOKUP(B487,'X9'!$B:$AZ,45,FALSE)),IF($X$1=10,(VLOOKUP(B487,'X10'!$B:$AZ,45,FALSE)),IF($X$1=11,(VLOOKUP(B487,'X11'!$B:$AZ,45,FALSE)),IF($X$1=12,(VLOOKUP(B487,'X12'!$B:$AZ,45,FALSE)),IF($X$1=13,(VLOOKUP(B487,'X13'!$B:$AZ,45,FALSE)),"B")))))))))))))))</f>
        <v xml:space="preserve"> </v>
      </c>
      <c r="O487" s="184" t="str">
        <f ca="1">IF(ISERROR(IF($X$1=1,(VLOOKUP(B487,'X1'!$B:$AZ,11,FALSE)),IF($X$1=2,(VLOOKUP(B487,'X2'!$B:$AZ,11,FALSE)),IF($X$1=3,(VLOOKUP(B487,'X3'!$B:$AZ,11,FALSE)),IF($X$1=4,(VLOOKUP(B487,'X4'!$B:$AZ,11,FALSE)),IF($X$1=5,(VLOOKUP(B487,'X5'!$B:$AZ,11,FALSE)),IF($X$1=6,(VLOOKUP(B487,'X6'!$B:$AZ,11,FALSE)),IF($X$1=7,(VLOOKUP(B487,'X7'!$B:$AZ,11,FALSE)),IF($X$1=8,(VLOOKUP(B487,'X8'!$B:$AZ,11,FALSE)),IF($X$1=9,(VLOOKUP(B487,'X9'!$B:$AZ,11,FALSE)),IF($X$1=10,(VLOOKUP(B487,'X10'!$B:$AZ,11,FALSE)),IF($X$1=11,(VLOOKUP(B487,'X11'!$B:$AZ,11,FALSE)),IF($X$1=12,(VLOOKUP(B487,'X12'!$B:$AZ,11,FALSE)),IF($X$1=13,(VLOOKUP(B487,'X13'!$B:$AZ,11,FALSE)),"B"))))))))))))))=TRUE," ",(IF($X$1=1,(VLOOKUP(B487,'X1'!$B:$AZ,11,FALSE)),IF($X$1=2,(VLOOKUP(B487,'X2'!$B:$AZ,11,FALSE)),IF($X$1=3,(VLOOKUP(B487,'X3'!$B:$AZ,11,FALSE)),IF($X$1=4,(VLOOKUP(B487,'X4'!$B:$AZ,11,FALSE)),IF($X$1=5,(VLOOKUP(B487,'X5'!$B:$AZ,11,FALSE)),IF($X$1=6,(VLOOKUP(B487,'X6'!$B:$AZ,11,FALSE)),IF($X$1=7,(VLOOKUP(B487,'X7'!$B:$AZ,11,FALSE)),IF($X$1=8,(VLOOKUP(B487,'X8'!$B:$AZ,11,FALSE)),IF($X$1=9,(VLOOKUP(B487,'X9'!$B:$AZ,11,FALSE)),IF($X$1=10,(VLOOKUP(B487,'X10'!$B:$AZ,11,FALSE)),IF($X$1=11,(VLOOKUP(B487,'X11'!$B:$AZ,11,FALSE)),IF($X$1=12,(VLOOKUP(B487,'X12'!$B:$AZ,11,FALSE)),IF($X$1=13,(VLOOKUP(B487,'X13'!$B:$AZ,11,FALSE)),"B")))))))))))))))</f>
        <v xml:space="preserve"> </v>
      </c>
      <c r="P487" s="184" t="str">
        <f ca="1">IF(ISERROR(IF($X$1=1,(VLOOKUP(B487,'X1'!$B:$AZ,12,FALSE)),IF($X$1=2,(VLOOKUP(B487,'X2'!$B:$AZ,12,FALSE)),IF($X$1=3,(VLOOKUP(B487,'X3'!$B:$AZ,12,FALSE)),IF($X$1=4,(VLOOKUP(B487,'X4'!$B:$AZ,12,FALSE)),IF($X$1=5,(VLOOKUP(B487,'X5'!$B:$AZ,12,FALSE)),IF($X$1=6,(VLOOKUP(B487,'X6'!$B:$AZ,12,FALSE)),IF($X$1=7,(VLOOKUP(B487,'X7'!$B:$AZ,12,FALSE)),IF($X$1=8,(VLOOKUP(B487,'X8'!$B:$AZ,12,FALSE)),IF($X$1=9,(VLOOKUP(B487,'X9'!$B:$AZ,12,FALSE)),IF($X$1=10,(VLOOKUP(B487,'X10'!$B:$AZ,12,FALSE)),IF($X$1=11,(VLOOKUP(B487,'X11'!$B:$AZ,12,FALSE)),IF($X$1=12,(VLOOKUP(B487,'X12'!$B:$AZ,12,FALSE)),IF($X$1=13,(VLOOKUP(B487,'X13'!$B:$AZ,12,FALSE)),"B"))))))))))))))=TRUE," ",(IF($X$1=1,(VLOOKUP(B487,'X1'!$B:$AZ,12,FALSE)),IF($X$1=2,(VLOOKUP(B487,'X2'!$B:$AZ,12,FALSE)),IF($X$1=3,(VLOOKUP(B487,'X3'!$B:$AZ,12,FALSE)),IF($X$1=4,(VLOOKUP(B487,'X4'!$B:$AZ,12,FALSE)),IF($X$1=5,(VLOOKUP(B487,'X5'!$B:$AZ,12,FALSE)),IF($X$1=6,(VLOOKUP(B487,'X6'!$B:$AZ,12,FALSE)),IF($X$1=7,(VLOOKUP(B487,'X7'!$B:$AZ,12,FALSE)),IF($X$1=8,(VLOOKUP(B487,'X8'!$B:$AZ,12,FALSE)),IF($X$1=9,(VLOOKUP(B487,'X9'!$B:$AZ,12,FALSE)),IF($X$1=10,(VLOOKUP(B487,'X10'!$B:$AZ,12,FALSE)),IF($X$1=11,(VLOOKUP(B487,'X11'!$B:$AZ,12,FALSE)),IF($X$1=12,(VLOOKUP(B487,'X12'!$B:$AZ,12,FALSE)),IF($X$1=13,(VLOOKUP(B487,'X13'!$B:$AZ,12,FALSE)),"B")))))))))))))))</f>
        <v xml:space="preserve"> </v>
      </c>
      <c r="Q487" s="185" t="str">
        <f ca="1">IF(ISERROR(IF($X$1=1,(VLOOKUP(B487,'X1'!$B:$AZ,46,FALSE)),IF($X$1=2,(VLOOKUP(B487,'X2'!$B:$AZ,46,FALSE)),IF($X$1=3,(VLOOKUP(B487,'X3'!$B:$AZ,46,FALSE)),IF($X$1=4,(VLOOKUP(B487,'X4'!$B:$AZ,46,FALSE)),IF($X$1=5,(VLOOKUP(B487,'X5'!$B:$AZ,46,FALSE)),IF($X$1=6,(VLOOKUP(B487,'X6'!$B:$AZ,46,FALSE)),IF($X$1=7,(VLOOKUP(B487,'X7'!$B:$AZ,46,FALSE)),IF($X$1=8,(VLOOKUP(B487,'X8'!$B:$AZ,46,FALSE)),IF($X$1=9,(VLOOKUP(B487,'X9'!$B:$AZ,46,FALSE)),IF($X$1=10,(VLOOKUP(B487,'X10'!$B:$AZ,46,FALSE)),IF($X$1=11,(VLOOKUP(B487,'X11'!$B:$AZ,46,FALSE)),IF($X$1=12,(VLOOKUP(B487,'X12'!$B:$AZ,46,FALSE)),IF($X$1=13,(VLOOKUP(B487,'X13'!$B:$AZ,46,FALSE)),"B"))))))))))))))=TRUE," ",(IF($X$1=1,(VLOOKUP(B487,'X1'!$B:$AZ,46,FALSE)),IF($X$1=2,(VLOOKUP(B487,'X2'!$B:$AZ,46,FALSE)),IF($X$1=3,(VLOOKUP(B487,'X3'!$B:$AZ,46,FALSE)),IF($X$1=4,(VLOOKUP(B487,'X4'!$B:$AZ,46,FALSE)),IF($X$1=5,(VLOOKUP(B487,'X5'!$B:$AZ,46,FALSE)),IF($X$1=6,(VLOOKUP(B487,'X6'!$B:$AZ,46,FALSE)),IF($X$1=7,(VLOOKUP(B487,'X7'!$B:$AZ,46,FALSE)),IF($X$1=8,(VLOOKUP(B487,'X8'!$B:$AZ,46,FALSE)),IF($X$1=9,(VLOOKUP(B487,'X9'!$B:$AZ,46,FALSE)),IF($X$1=10,(VLOOKUP(B487,'X10'!$B:$AZ,46,FALSE)),IF($X$1=11,(VLOOKUP(B487,'X11'!$B:$AZ,46,FALSE)),IF($X$1=12,(VLOOKUP(B487,'X12'!$B:$AZ,46,FALSE)),IF($X$1=13,(VLOOKUP(B487,'X13'!$B:$AZ,46,FALSE)),"B")))))))))))))))</f>
        <v xml:space="preserve"> </v>
      </c>
      <c r="R487" s="185" t="str">
        <f ca="1">IF(ISERROR(IF($X$1=1,(VLOOKUP(B487,'X1'!$B:$AZ,15,FALSE)),IF($X$1=2,(VLOOKUP(B487,'X2'!$B:$AZ,15,FALSE)),IF($X$1=3,(VLOOKUP(B487,'X3'!$B:$AZ,15,FALSE)),IF($X$1=4,(VLOOKUP(B487,'X4'!$B:$AZ,15,FALSE)),IF($X$1=5,(VLOOKUP(B487,'X5'!$B:$AZ,15,FALSE)),IF($X$1=6,(VLOOKUP(B487,'X6'!$B:$AZ,15,FALSE)),IF($X$1=7,(VLOOKUP(B487,'X7'!$B:$AZ,15,FALSE)),IF($X$1=8,(VLOOKUP(B487,'X8'!$B:$AZ,15,FALSE)),IF($X$1=9,(VLOOKUP(B487,'X9'!$B:$AZ,15,FALSE)),IF($X$1=10,(VLOOKUP(B487,'X10'!$B:$AZ,15,FALSE)),IF($X$1=11,(VLOOKUP(B487,'X11'!$B:$AZ,15,FALSE)),IF($X$1=12,(VLOOKUP(B487,'X12'!$B:$AZ,15,FALSE)),IF($X$1=13,(VLOOKUP(B487,'X13'!$B:$AZ,15,FALSE)),"B"))))))))))))))=TRUE," ",(IF($X$1=1,(VLOOKUP(B487,'X1'!$B:$AZ,15,FALSE)),IF($X$1=2,(VLOOKUP(B487,'X2'!$B:$AZ,15,FALSE)),IF($X$1=3,(VLOOKUP(B487,'X3'!$B:$AZ,15,FALSE)),IF($X$1=4,(VLOOKUP(B487,'X4'!$B:$AZ,15,FALSE)),IF($X$1=5,(VLOOKUP(B487,'X5'!$B:$AZ,15,FALSE)),IF($X$1=6,(VLOOKUP(B487,'X6'!$B:$AZ,15,FALSE)),IF($X$1=7,(VLOOKUP(B487,'X7'!$B:$AZ,15,FALSE)),IF($X$1=8,(VLOOKUP(B487,'X8'!$B:$AZ,15,FALSE)),IF($X$1=9,(VLOOKUP(B487,'X9'!$B:$AZ,15,FALSE)),IF($X$1=10,(VLOOKUP(B487,'X10'!$B:$AZ,15,FALSE)),IF($X$1=11,(VLOOKUP(B487,'X11'!$B:$AZ,15,FALSE)),IF($X$1=12,(VLOOKUP(B487,'X12'!$B:$AZ,15,FALSE)),IF($X$1=13,(VLOOKUP(B487,'X13'!$B:$AZ,15,FALSE)),"B")))))))))))))))</f>
        <v xml:space="preserve"> </v>
      </c>
      <c r="S487" s="185" t="str">
        <f ca="1">IF(ISERROR(IF((IF($X$1=1,(VLOOKUP(B487,'X1'!$B:$AZ,14,FALSE)),(IF($X$1=2,(VLOOKUP(B487,'X2'!$B:$AZ,14,FALSE)),(IF($X$1=3,(VLOOKUP(B487,'X3'!$B:$AZ,14,FALSE)),(IF($X$1=4,(VLOOKUP(B487,'X4'!$B:$AZ,14,FALSE)),(IF($X$1=5,(VLOOKUP(B487,'X5'!$B:$AZ,14,FALSE)),(IF($X$1=6,(VLOOKUP(B487,'X6'!$B:$AZ,14,FALSE)),(IF($X$1=7,(VLOOKUP(B487,'X7'!$B:$AZ,14,FALSE)),(IF($X$1=8,(VLOOKUP(B487,'X8'!$B:$AZ,14,FALSE)),(IF($X$1=9,(VLOOKUP(B487,'X9'!$B:$AZ,14,FALSE)),(IF($X$1=10,(VLOOKUP(B487,'X10'!$B:$AZ,14,FALSE)),(IF($X$1=11,(VLOOKUP(B487,'X11'!$B:$AZ,14,FALSE)),(IF($X$1=12,(VLOOKUP(B487,'X12'!$B:$AZ,14,FALSE)),(VLOOKUP(B487,'X13'!$B:$AZ,14,FALSE))))))))))))))))))))))))))=$V$1," ",(IF($X$1=1,(VLOOKUP(B487,'X1'!$B:$AZ,14,FALSE)),(IF($X$1=2,(VLOOKUP(B487,'X2'!$B:$AZ,14,FALSE)),(IF($X$1=3,(VLOOKUP(B487,'X3'!$B:$AZ,14,FALSE)),(IF($X$1=4,(VLOOKUP(B487,'X4'!$B:$AZ,14,FALSE)),(IF($X$1=5,(VLOOKUP(B487,'X5'!$B:$AZ,14,FALSE)),(IF($X$1=6,(VLOOKUP(B487,'X6'!$B:$AZ,14,FALSE)),(IF($X$1=7,(VLOOKUP(B487,'X7'!$B:$AZ,14,FALSE)),(IF($X$1=8,(VLOOKUP(B487,'X8'!$B:$AZ,14,FALSE)),(IF($X$1=9,(VLOOKUP(B487,'X9'!$B:$AZ,14,FALSE)),(IF($X$1=10,(VLOOKUP(B487,'X10'!$B:$AZ,14,FALSE)),(IF($X$1=11,(VLOOKUP(B487,'X11'!$B:$AZ,14,FALSE)),(IF($X$1=12,(VLOOKUP(B487,'X12'!$B:$AZ,14,FALSE)),(VLOOKUP(B487,'X13'!$B:$AZ,14,FALSE))))))))))))))))))))))))))))=TRUE," ",(IF((IF($X$1=1,(VLOOKUP(B487,'X1'!$B:$AZ,14,FALSE)),(IF($X$1=2,(VLOOKUP(B487,'X2'!$B:$AZ,14,FALSE)),(IF($X$1=3,(VLOOKUP(B487,'X3'!$B:$AZ,14,FALSE)),(IF($X$1=4,(VLOOKUP(B487,'X4'!$B:$AZ,14,FALSE)),(IF($X$1=5,(VLOOKUP(B487,'X5'!$B:$AZ,14,FALSE)),(IF($X$1=6,(VLOOKUP(B487,'X6'!$B:$AZ,14,FALSE)),(IF($X$1=7,(VLOOKUP(B487,'X7'!$B:$AZ,14,FALSE)),(IF($X$1=8,(VLOOKUP(B487,'X8'!$B:$AZ,14,FALSE)),(IF($X$1=9,(VLOOKUP(B487,'X9'!$B:$AZ,14,FALSE)),(IF($X$1=10,(VLOOKUP(B487,'X10'!$B:$AZ,14,FALSE)),(IF($X$1=11,(VLOOKUP(B487,'X11'!$B:$AZ,14,FALSE)),(IF($X$1=12,(VLOOKUP(B487,'X12'!$B:$AZ,14,FALSE)),(VLOOKUP(B487,'X13'!$B:$AZ,14,FALSE))))))))))))))))))))))))))=$V$1," ",(IF($X$1=1,(VLOOKUP(B487,'X1'!$B:$AZ,14,FALSE)),(IF($X$1=2,(VLOOKUP(B487,'X2'!$B:$AZ,14,FALSE)),(IF($X$1=3,(VLOOKUP(B487,'X3'!$B:$AZ,14,FALSE)),(IF($X$1=4,(VLOOKUP(B487,'X4'!$B:$AZ,14,FALSE)),(IF($X$1=5,(VLOOKUP(B487,'X5'!$B:$AZ,14,FALSE)),(IF($X$1=6,(VLOOKUP(B487,'X6'!$B:$AZ,14,FALSE)),(IF($X$1=7,(VLOOKUP(B487,'X7'!$B:$AZ,14,FALSE)),(IF($X$1=8,(VLOOKUP(B487,'X8'!$B:$AZ,14,FALSE)),(IF($X$1=9,(VLOOKUP(B487,'X9'!$B:$AZ,14,FALSE)),(IF($X$1=10,(VLOOKUP(B487,'X10'!$B:$AZ,14,FALSE)),(IF($X$1=11,(VLOOKUP(B487,'X11'!$B:$AZ,14,FALSE)),(IF($X$1=12,(VLOOKUP(B487,'X12'!$B:$AZ,14,FALSE)),(VLOOKUP(B487,'X13'!$B:$AZ,14,FALSE)))))))))))))))))))))))))))))</f>
        <v xml:space="preserve"> </v>
      </c>
    </row>
    <row r="488" spans="1:19" ht="14.1" customHeight="1" x14ac:dyDescent="0.2">
      <c r="A488" s="156" t="s">
        <v>1058</v>
      </c>
      <c r="B488" s="122" t="str">
        <f>IF(ISERROR(IF($U$16=1,(VLOOKUP(A488,$AC$89:$AH$125,2,FALSE)),IF((IF($X$1=1,'X1'!B447,(IF($X$1=2,'X2'!B447,(IF($X$1=3,'X3'!B447,(IF($X$1=4,'X4'!B447,(IF($X$1=5,'X5'!B447,(IF($X$1=6,'X6'!B447,(IF($X$1=7,'X7'!B447,(IF($X$1=8,'X8'!B447,(IF($X$1=9,'X9'!B447,(IF($X$1=10,'X10'!B447,(IF($X$1=11,'X11'!B447,(IF($X$1=12,'X12'!B447,'X13'!B447))))))))))))))))))))))))="","",(IF($X$1=1,'X1'!B447,(IF($X$1=2,'X2'!B447,(IF($X$1=3,'X3'!B447,(IF($X$1=4,'X4'!B447,(IF($X$1=5,'X5'!B447,(IF($X$1=6,'X6'!B447,(IF($X$1=7,'X7'!B447,(IF($X$1=8,'X8'!B447,(IF($X$1=9,'X9'!B447,(IF($X$1=10,'X10'!B447,(IF($X$1=11,'X11'!B447,(IF($X$1=12,'X12'!B447,'X13'!B447)))))))))))))))))))))))))))=TRUE," ",(IF($U$16=1,(VLOOKUP(A488,$AC$89:$AH$125,2,FALSE)),IF((IF($X$1=1,'X1'!B447,(IF($X$1=2,'X2'!B447,(IF($X$1=3,'X3'!B447,(IF($X$1=4,'X4'!B447,(IF($X$1=5,'X5'!B447,(IF($X$1=6,'X6'!B447,(IF($X$1=7,'X7'!B447,(IF($X$1=8,'X8'!B447,(IF($X$1=9,'X9'!B447,(IF($X$1=10,'X10'!B447,(IF($X$1=11,'X11'!B447,(IF($X$1=12,'X12'!B447,'X13'!B447))))))))))))))))))))))))="","",(IF($X$1=1,'X1'!B447,(IF($X$1=2,'X2'!B447,(IF($X$1=3,'X3'!B447,(IF($X$1=4,'X4'!B447,(IF($X$1=5,'X5'!B447,(IF($X$1=6,'X6'!B447,(IF($X$1=7,'X7'!B447,(IF($X$1=8,'X8'!B447,(IF($X$1=9,'X9'!B447,(IF($X$1=10,'X10'!B447,(IF($X$1=11,'X11'!B447,(IF($X$1=12,'X12'!B447,'X13'!B447))))))))))))))))))))))))))))</f>
        <v/>
      </c>
      <c r="C488" s="181" t="str">
        <f ca="1">IF(ISERROR(IF($X$1=1,(VLOOKUP(B488,'X1'!$B:$AZ,47,FALSE)),IF($X$1=2,(VLOOKUP(B488,'X2'!$B:$AZ,47,FALSE)),IF($X$1=3,(VLOOKUP(B488,'X3'!$B:$AZ,47,FALSE)),IF($X$1=4,(VLOOKUP(B488,'X4'!$B:$AZ,47,FALSE)),IF($X$1=5,(VLOOKUP(B488,'X5'!$B:$AZ,47,FALSE)),IF($X$1=6,(VLOOKUP(B488,'X6'!$B:$AZ,47,FALSE)),IF($X$1=7,(VLOOKUP(B488,'X7'!$B:$AZ,47,FALSE)),IF($X$1=8,(VLOOKUP(B488,'X8'!$B:$AZ,47,FALSE)),IF($X$1=9,(VLOOKUP(B488,'X9'!$B:$AZ,47,FALSE)),IF($X$1=10,(VLOOKUP(B488,'X10'!$B:$AZ,47,FALSE)),IF($X$1=11,(VLOOKUP(B488,'X11'!$B:$AZ,47,FALSE)),IF($X$1=12,(VLOOKUP(B488,'X12'!$B:$AZ,47,FALSE)),IF($X$1=13,(VLOOKUP(B488,'X13'!$B:$AZ,47,FALSE)),"B"))))))))))))))=TRUE," ",(IF($X$1=1,(VLOOKUP(B488,'X1'!$B:$AZ,47,FALSE)),IF($X$1=2,(VLOOKUP(B488,'X2'!$B:$AZ,47,FALSE)),IF($X$1=3,(VLOOKUP(B488,'X3'!$B:$AZ,47,FALSE)),IF($X$1=4,(VLOOKUP(B488,'X4'!$B:$AZ,47,FALSE)),IF($X$1=5,(VLOOKUP(B488,'X5'!$B:$AZ,47,FALSE)),IF($X$1=6,(VLOOKUP(B488,'X6'!$B:$AZ,47,FALSE)),IF($X$1=7,(VLOOKUP(B488,'X7'!$B:$AZ,47,FALSE)),IF($X$1=8,(VLOOKUP(B488,'X8'!$B:$AZ,47,FALSE)),IF($X$1=9,(VLOOKUP(B488,'X9'!$B:$AZ,47,FALSE)),IF($X$1=10,(VLOOKUP(B488,'X10'!$B:$AZ,47,FALSE)),IF($X$1=11,(VLOOKUP(B488,'X11'!$B:$AZ,47,FALSE)),IF($X$1=12,(VLOOKUP(B488,'X12'!$B:$AZ,47,FALSE)),IF($X$1=13,(VLOOKUP(B488,'X13'!$B:$AZ,47,FALSE)),"B")))))))))))))))</f>
        <v xml:space="preserve"> </v>
      </c>
      <c r="D488" s="181" t="str">
        <f ca="1">IF(ISERROR(IF($X$1=1,(VLOOKUP(B488,'X1'!$B:$AP,41,FALSE)),IF($X$1=2,(VLOOKUP(B488,'X2'!$B:$AP,41,FALSE)),IF($X$1=3,(VLOOKUP(B488,'X3'!$B:$AP,41,FALSE)),IF($X$1=4,(VLOOKUP(B488,'X4'!$B:$AP,41,FALSE)),IF($X$1=5,(VLOOKUP(B488,'X5'!$B:$AP,41,FALSE)),IF($X$1=6,(VLOOKUP(B488,'X6'!$B:$AP,41,FALSE)),IF($X$1=7,(VLOOKUP(B488,'X7'!$B:$AP,41,FALSE)),IF($X$1=8,(VLOOKUP(B488,'X8'!$B:$AP,41,FALSE)),IF($X$1=9,(VLOOKUP(B488,'X9'!$B:$AP,41,FALSE)),IF($X$1=10,(VLOOKUP(B488,'X10'!$B:$AP,41,FALSE)),IF($X$1=11,(VLOOKUP(B488,'X11'!$B:$AP,41,FALSE)),IF($X$1=12,(VLOOKUP(B488,'X12'!$B:$AP,41,FALSE)),IF($X$1=13,(VLOOKUP(B488,'X13'!$B:$AP,41,FALSE)),"B"))))))))))))))=TRUE," ",(IF($X$1=1,(VLOOKUP(B488,'X1'!$B:$AP,41,FALSE)),IF($X$1=2,(VLOOKUP(B488,'X2'!$B:$AP,41,FALSE)),IF($X$1=3,(VLOOKUP(B488,'X3'!$B:$AP,41,FALSE)),IF($X$1=4,(VLOOKUP(B488,'X4'!$B:$AP,41,FALSE)),IF($X$1=5,(VLOOKUP(B488,'X5'!$B:$AP,41,FALSE)),IF($X$1=6,(VLOOKUP(B488,'X6'!$B:$AP,41,FALSE)),IF($X$1=7,(VLOOKUP(B488,'X7'!$B:$AP,41,FALSE)),IF($X$1=8,(VLOOKUP(B488,'X8'!$B:$AP,41,FALSE)),IF($X$1=9,(VLOOKUP(B488,'X9'!$B:$AP,41,FALSE)),IF($X$1=10,(VLOOKUP(B488,'X10'!$B:$AP,41,FALSE)),IF($X$1=11,(VLOOKUP(B488,'X11'!$B:$AP,41,FALSE)),IF($X$1=12,(VLOOKUP(B488,'X12'!$B:$AP,41,FALSE)),IF($X$1=13,(VLOOKUP(B488,'X13'!$B:$AP,41,FALSE)),"B")))))))))))))))</f>
        <v xml:space="preserve"> </v>
      </c>
      <c r="E488" s="182" t="str">
        <f ca="1">IF(ISERROR(IF($X$1=1,(VLOOKUP(B488,'X1'!$B:$AP,7,FALSE)),IF($X$1=2,(VLOOKUP(B488,'X2'!$B:$AP,7,FALSE)),IF($X$1=3,(VLOOKUP(B488,'X3'!$B:$AP,7,FALSE)),IF($X$1=4,(VLOOKUP(B488,'X4'!$B:$AP,7,FALSE)),IF($X$1=5,(VLOOKUP(B488,'X5'!$B:$AP,7,FALSE)),IF($X$1=6,(VLOOKUP(B488,'X6'!$B:$AP,7,FALSE)),IF($X$1=7,(VLOOKUP(B488,'X7'!$B:$AP,7,FALSE)),IF($X$1=8,(VLOOKUP(B488,'X8'!$B:$AP,7,FALSE)),IF($X$1=9,(VLOOKUP(B488,'X9'!$B:$AP,7,FALSE)),IF($X$1=10,(VLOOKUP(B488,'X10'!$B:$AP,7,FALSE)),IF($X$1=11,(VLOOKUP(B488,'X11'!$B:$AP,7,FALSE)),IF($X$1=12,(VLOOKUP(B488,'X12'!$B:$AP,7,FALSE)),IF($X$1=13,(VLOOKUP(B488,'X13'!$B:$AP,7,FALSE)),"B"))))))))))))))=TRUE," ",(IF($X$1=1,(VLOOKUP(B488,'X1'!$B:$AP,7,FALSE)),IF($X$1=2,(VLOOKUP(B488,'X2'!$B:$AP,7,FALSE)),IF($X$1=3,(VLOOKUP(B488,'X3'!$B:$AP,7,FALSE)),IF($X$1=4,(VLOOKUP(B488,'X4'!$B:$AP,7,FALSE)),IF($X$1=5,(VLOOKUP(B488,'X5'!$B:$AP,7,FALSE)),IF($X$1=6,(VLOOKUP(B488,'X6'!$B:$AP,7,FALSE)),IF($X$1=7,(VLOOKUP(B488,'X7'!$B:$AP,7,FALSE)),IF($X$1=8,(VLOOKUP(B488,'X8'!$B:$AP,7,FALSE)),IF($X$1=9,(VLOOKUP(B488,'X9'!$B:$AP,7,FALSE)),IF($X$1=10,(VLOOKUP(B488,'X10'!$B:$AP,7,FALSE)),IF($X$1=11,(VLOOKUP(B488,'X11'!$B:$AP,7,FALSE)),IF($X$1=12,(VLOOKUP(B488,'X12'!$B:$AP,7,FALSE)),IF($X$1=13,(VLOOKUP(B488,'X13'!$B:$AP,7,FALSE)),"B")))))))))))))))</f>
        <v xml:space="preserve"> </v>
      </c>
      <c r="F488" s="182" t="str">
        <f ca="1">IF(ISERROR(IF((IF($X$1=1,(VLOOKUP(B488,'X1'!$B:$AO,6,FALSE)),(IF($X$1=2,(VLOOKUP(B488,'X2'!$B:$AO,6,FALSE)),(IF($X$1=3,(VLOOKUP(B488,'X3'!$B:$AO,6,FALSE)),(IF($X$1=4,(VLOOKUP(B488,'X4'!$B:$AO,6,FALSE)),(IF($X$1=5,(VLOOKUP(B488,'X5'!$B:$AO,6,FALSE)),(IF($X$1=6,(VLOOKUP(B488,'X6'!$B:$AO,6,FALSE)),(IF($X$1=7,(VLOOKUP(B488,'X7'!$B:$AO,6,FALSE)),(IF($X$1=8,(VLOOKUP(B488,'X8'!$B:$AO,6,FALSE)),(IF($X$1=9,(VLOOKUP(B488,'X9'!$B:$AO,6,FALSE)),(IF($X$1=10,(VLOOKUP(B488,'X10'!$B:$AO,6,FALSE)),(IF($X$1=11,(VLOOKUP(B488,'X11'!$B:$AO,6,FALSE)),(IF($X$1=12,(VLOOKUP(B488,'X12'!$B:$AO,6,FALSE)),(VLOOKUP(B488,'X13'!$B:$AO,6,FALSE))))))))))))))))))))))))))=$V$1," ",(IF($X$1=1,(VLOOKUP(B488,'X1'!$B:$AO,6,FALSE)),(IF($X$1=2,(VLOOKUP(B488,'X2'!$B:$AO,6,FALSE)),(IF($X$1=3,(VLOOKUP(B488,'X3'!$B:$AO,6,FALSE)),(IF($X$1=4,(VLOOKUP(B488,'X4'!$B:$AO,6,FALSE)),(IF($X$1=5,(VLOOKUP(B488,'X5'!$B:$AO,6,FALSE)),(IF($X$1=6,(VLOOKUP(B488,'X6'!$B:$AO,6,FALSE)),(IF($X$1=7,(VLOOKUP(B488,'X7'!$B:$AO,6,FALSE)),(IF($X$1=8,(VLOOKUP(B488,'X8'!$B:$AO,6,FALSE)),(IF($X$1=9,(VLOOKUP(B488,'X9'!$B:$AO,6,FALSE)),(IF($X$1=10,(VLOOKUP(B488,'X10'!$B:$AO,6,FALSE)),(IF($X$1=11,(VLOOKUP(B488,'X11'!$B:$AO,6,FALSE)),(IF($X$1=12,(VLOOKUP(B488,'X12'!$B:$AO,6,FALSE)),(VLOOKUP(B488,'X13'!$B:$AO,6,FALSE))))))))))))))))))))))))))))=TRUE," ",(IF((IF($X$1=1,(VLOOKUP(B488,'X1'!$B:$AO,6,FALSE)),(IF($X$1=2,(VLOOKUP(B488,'X2'!$B:$AO,6,FALSE)),(IF($X$1=3,(VLOOKUP(B488,'X3'!$B:$AO,6,FALSE)),(IF($X$1=4,(VLOOKUP(B488,'X4'!$B:$AO,6,FALSE)),(IF($X$1=5,(VLOOKUP(B488,'X5'!$B:$AO,6,FALSE)),(IF($X$1=6,(VLOOKUP(B488,'X6'!$B:$AO,6,FALSE)),(IF($X$1=7,(VLOOKUP(B488,'X7'!$B:$AO,6,FALSE)),(IF($X$1=8,(VLOOKUP(B488,'X8'!$B:$AO,6,FALSE)),(IF($X$1=9,(VLOOKUP(B488,'X9'!$B:$AO,6,FALSE)),(IF($X$1=10,(VLOOKUP(B488,'X10'!$B:$AO,6,FALSE)),(IF($X$1=11,(VLOOKUP(B488,'X11'!$B:$AO,6,FALSE)),(IF($X$1=12,(VLOOKUP(B488,'X12'!$B:$AO,6,FALSE)),(VLOOKUP(B488,'X13'!$B:$AO,6,FALSE))))))))))))))))))))))))))=$V$1," ",(IF($X$1=1,(VLOOKUP(B488,'X1'!$B:$AO,6,FALSE)),(IF($X$1=2,(VLOOKUP(B488,'X2'!$B:$AO,6,FALSE)),(IF($X$1=3,(VLOOKUP(B488,'X3'!$B:$AO,6,FALSE)),(IF($X$1=4,(VLOOKUP(B488,'X4'!$B:$AO,6,FALSE)),(IF($X$1=5,(VLOOKUP(B488,'X5'!$B:$AO,6,FALSE)),(IF($X$1=6,(VLOOKUP(B488,'X6'!$B:$AO,6,FALSE)),(IF($X$1=7,(VLOOKUP(B488,'X7'!$B:$AO,6,FALSE)),(IF($X$1=8,(VLOOKUP(B488,'X8'!$B:$AO,6,FALSE)),(IF($X$1=9,(VLOOKUP(B488,'X9'!$B:$AO,6,FALSE)),(IF($X$1=10,(VLOOKUP(B488,'X10'!$B:$AO,6,FALSE)),(IF($X$1=11,(VLOOKUP(B488,'X11'!$B:$AO,6,FALSE)),(IF($X$1=12,(VLOOKUP(B488,'X12'!$B:$AO,6,FALSE)),(VLOOKUP(B488,'X13'!$B:$AO,6,FALSE)))))))))))))))))))))))))))))</f>
        <v xml:space="preserve"> </v>
      </c>
      <c r="G488" s="182" t="str">
        <f ca="1">IF(ISERROR(IF($X$1=1,(VLOOKUP(B488,'X1'!$B:$AZ,44,FALSE)),IF($X$1=2,(VLOOKUP(B488,'X2'!$B:$AZ,44,FALSE)),IF($X$1=3,(VLOOKUP(B488,'X3'!$B:$AZ,44,FALSE)),IF($X$1=4,(VLOOKUP(B488,'X4'!$B:$AZ,44,FALSE)),IF($X$1=5,(VLOOKUP(B488,'X5'!$B:$AZ,44,FALSE)),IF($X$1=6,(VLOOKUP(B488,'X6'!$B:$AZ,44,FALSE)),IF($X$1=7,(VLOOKUP(B488,'X7'!$B:$AZ,44,FALSE)),IF($X$1=8,(VLOOKUP(B488,'X8'!$B:$AZ,44,FALSE)),IF($X$1=9,(VLOOKUP(B488,'X9'!$B:$AZ,44,FALSE)),IF($X$1=10,(VLOOKUP(B488,'X10'!$B:$AZ,44,FALSE)),IF($X$1=11,(VLOOKUP(B488,'X11'!$B:$AZ,44,FALSE)),IF($X$1=12,(VLOOKUP(B488,'X12'!$B:$AZ,44,FALSE)),IF($X$1=13,(VLOOKUP(B488,'X13'!$B:$AZ,44,FALSE)),"B"))))))))))))))=TRUE," ",(IF($X$1=1,(VLOOKUP(B488,'X1'!$B:$AZ,44,FALSE)),IF($X$1=2,(VLOOKUP(B488,'X2'!$B:$AZ,44,FALSE)),IF($X$1=3,(VLOOKUP(B488,'X3'!$B:$AZ,44,FALSE)),IF($X$1=4,(VLOOKUP(B488,'X4'!$B:$AZ,44,FALSE)),IF($X$1=5,(VLOOKUP(B488,'X5'!$B:$AZ,44,FALSE)),IF($X$1=6,(VLOOKUP(B488,'X6'!$B:$AZ,44,FALSE)),IF($X$1=7,(VLOOKUP(B488,'X7'!$B:$AZ,44,FALSE)),IF($X$1=8,(VLOOKUP(B488,'X8'!$B:$AZ,44,FALSE)),IF($X$1=9,(VLOOKUP(B488,'X9'!$B:$AZ,44,FALSE)),IF($X$1=10,(VLOOKUP(B488,'X10'!$B:$AZ,44,FALSE)),IF($X$1=11,(VLOOKUP(B488,'X11'!$B:$AZ,44,FALSE)),IF($X$1=12,(VLOOKUP(B488,'X12'!$B:$AZ,44,FALSE)),IF($X$1=13,(VLOOKUP(B488,'X13'!$B:$AZ,44,FALSE)),"B")))))))))))))))</f>
        <v xml:space="preserve"> </v>
      </c>
      <c r="H488" s="182" t="str">
        <f ca="1">IF(ISERROR(IF($X$1=1,(VLOOKUP(B488,'X1'!$B:$AZ,8,FALSE)),IF($X$1=2,(VLOOKUP(B488,'X2'!$B:$AZ,8,FALSE)),IF($X$1=3,(VLOOKUP(B488,'X3'!$B:$AZ,8,FALSE)),IF($X$1=4,(VLOOKUP(B488,'X4'!$B:$AZ,8,FALSE)),IF($X$1=5,(VLOOKUP(B488,'X5'!$B:$AZ,8,FALSE)),IF($X$1=6,(VLOOKUP(B488,'X6'!$B:$AZ,8,FALSE)),IF($X$1=7,(VLOOKUP(B488,'X7'!$B:$AZ,8,FALSE)),IF($X$1=8,(VLOOKUP(B488,'X8'!$B:$AZ,8,FALSE)),IF($X$1=9,(VLOOKUP(B488,'X9'!$B:$AZ,8,FALSE)),IF($X$1=10,(VLOOKUP(B488,'X10'!$B:$AZ,8,FALSE)),IF($X$1=11,(VLOOKUP(B488,'X11'!$B:$AZ,8,FALSE)),IF($X$1=12,(VLOOKUP(B488,'X12'!$B:$AZ,8,FALSE)),IF($X$1=13,(VLOOKUP(B488,'X13'!$B:$AZ,8,FALSE)),"B"))))))))))))))=TRUE," ",(IF($X$1=1,(VLOOKUP(B488,'X1'!$B:$AZ,8,FALSE)),IF($X$1=2,(VLOOKUP(B488,'X2'!$B:$AZ,8,FALSE)),IF($X$1=3,(VLOOKUP(B488,'X3'!$B:$AZ,8,FALSE)),IF($X$1=4,(VLOOKUP(B488,'X4'!$B:$AZ,8,FALSE)),IF($X$1=5,(VLOOKUP(B488,'X5'!$B:$AZ,8,FALSE)),IF($X$1=6,(VLOOKUP(B488,'X6'!$B:$AZ,8,FALSE)),IF($X$1=7,(VLOOKUP(B488,'X7'!$B:$AZ,8,FALSE)),IF($X$1=8,(VLOOKUP(B488,'X8'!$B:$AZ,8,FALSE)),IF($X$1=9,(VLOOKUP(B488,'X9'!$B:$AZ,8,FALSE)),IF($X$1=10,(VLOOKUP(B488,'X10'!$B:$AZ,8,FALSE)),IF($X$1=11,(VLOOKUP(B488,'X11'!$B:$AZ,8,FALSE)),IF($X$1=12,(VLOOKUP(B488,'X12'!$B:$AZ,8,FALSE)),IF($X$1=13,(VLOOKUP(B488,'X13'!$B:$AZ,8,FALSE)),"B")))))))))))))))</f>
        <v xml:space="preserve"> </v>
      </c>
      <c r="I488" s="183" t="str">
        <f ca="1">IF(ISERROR(IF($X$1=1,(VLOOKUP(B488,'X1'!$B:$AZ,2,FALSE)),IF($X$1=2,(VLOOKUP(B488,'X2'!$B:$AZ,2,FALSE)),IF($X$1=3,(VLOOKUP(B488,'X3'!$B:$AZ,2,FALSE)),IF($X$1=4,(VLOOKUP(B488,'X4'!$B:$AZ,2,FALSE)),IF($X$1=5,(VLOOKUP(B488,'X5'!$B:$AZ,2,FALSE)),IF($X$1=6,(VLOOKUP(B488,'X6'!$B:$AZ,2,FALSE)),IF($X$1=7,(VLOOKUP(B488,'X7'!$B:$AZ,2,FALSE)),IF($X$1=8,(VLOOKUP(B488,'X8'!$B:$AZ,2,FALSE)),IF($X$1=9,(VLOOKUP(B488,'X9'!$B:$AZ,2,FALSE)),IF($X$1=10,(VLOOKUP(B488,'X10'!$B:$AZ,2,FALSE)),IF($X$1=11,(VLOOKUP(B488,'X11'!$B:$AZ,2,FALSE)),IF($X$1=12,(VLOOKUP(B488,'X12'!$B:$AZ,2,FALSE)),IF($X$1=13,(VLOOKUP(B488,'X13'!$B:$AZ,2,FALSE)),"B"))))))))))))))=TRUE," ",(IF($X$1=1,(VLOOKUP(B488,'X1'!$B:$AZ,2,FALSE)),IF($X$1=2,(VLOOKUP(B488,'X2'!$B:$AZ,2,FALSE)),IF($X$1=3,(VLOOKUP(B488,'X3'!$B:$AZ,2,FALSE)),IF($X$1=4,(VLOOKUP(B488,'X4'!$B:$AZ,2,FALSE)),IF($X$1=5,(VLOOKUP(B488,'X5'!$B:$AZ,2,FALSE)),IF($X$1=6,(VLOOKUP(B488,'X6'!$B:$AZ,2,FALSE)),IF($X$1=7,(VLOOKUP(B488,'X7'!$B:$AZ,2,FALSE)),IF($X$1=8,(VLOOKUP(B488,'X8'!$B:$AZ,2,FALSE)),IF($X$1=9,(VLOOKUP(B488,'X9'!$B:$AZ,2,FALSE)),IF($X$1=10,(VLOOKUP(B488,'X10'!$B:$AZ,2,FALSE)),IF($X$1=11,(VLOOKUP(B488,'X11'!$B:$AZ,2,FALSE)),IF($X$1=12,(VLOOKUP(B488,'X12'!$B:$AZ,2,FALSE)),IF($X$1=13,(VLOOKUP(B488,'X13'!$B:$AZ,2,FALSE)),"B")))))))))))))))</f>
        <v xml:space="preserve"> </v>
      </c>
      <c r="J488" s="183" t="str">
        <f ca="1">IF(ISERROR(IF($X$1=1,(VLOOKUP(B488,'X1'!$B:$AZ,3,FALSE)),IF($X$1=2,(VLOOKUP(B488,'X2'!$B:$AZ,3,FALSE)),IF($X$1=3,(VLOOKUP(B488,'X3'!$B:$AZ,3,FALSE)),IF($X$1=4,(VLOOKUP(B488,'X4'!$B:$AZ,3,FALSE)),IF($X$1=5,(VLOOKUP(B488,'X5'!$B:$AZ,3,FALSE)),IF($X$1=6,(VLOOKUP(B488,'X6'!$B:$AZ,3,FALSE)),IF($X$1=7,(VLOOKUP(B488,'X7'!$B:$AZ,3,FALSE)),IF($X$1=8,(VLOOKUP(B488,'X8'!$B:$AZ,3,FALSE)),IF($X$1=9,(VLOOKUP(B488,'X9'!$B:$AZ,3,FALSE)),IF($X$1=10,(VLOOKUP(B488,'X10'!$B:$AZ,3,FALSE)),IF($X$1=11,(VLOOKUP(B488,'X11'!$B:$AZ,3,FALSE)),IF($X$1=12,(VLOOKUP(B488,'X12'!$B:$AZ,3,FALSE)),IF($X$1=13,(VLOOKUP(B488,'X13'!$B:$AZ,3,FALSE)),"B"))))))))))))))=TRUE," ",(IF($X$1=1,(VLOOKUP(B488,'X1'!$B:$AZ,3,FALSE)),IF($X$1=2,(VLOOKUP(B488,'X2'!$B:$AZ,3,FALSE)),IF($X$1=3,(VLOOKUP(B488,'X3'!$B:$AZ,3,FALSE)),IF($X$1=4,(VLOOKUP(B488,'X4'!$B:$AZ,3,FALSE)),IF($X$1=5,(VLOOKUP(B488,'X5'!$B:$AZ,3,FALSE)),IF($X$1=6,(VLOOKUP(B488,'X6'!$B:$AZ,3,FALSE)),IF($X$1=7,(VLOOKUP(B488,'X7'!$B:$AZ,3,FALSE)),IF($X$1=8,(VLOOKUP(B488,'X8'!$B:$AZ,3,FALSE)),IF($X$1=9,(VLOOKUP(B488,'X9'!$B:$AZ,3,FALSE)),IF($X$1=10,(VLOOKUP(B488,'X10'!$B:$AZ,3,FALSE)),IF($X$1=11,(VLOOKUP(B488,'X11'!$B:$AZ,3,FALSE)),IF($X$1=12,(VLOOKUP(B488,'X12'!$B:$AZ,3,FALSE)),IF($X$1=13,(VLOOKUP(B488,'X13'!$B:$AZ,3,FALSE)),"B")))))))))))))))</f>
        <v xml:space="preserve"> </v>
      </c>
      <c r="K488" s="183" t="str">
        <f ca="1">IF(ISERROR(IF($X$1=1,(VLOOKUP(B488,'X1'!$B:$AZ,5,FALSE)),IF($X$1=2,(VLOOKUP(B488,'X2'!$B:$AZ,5,FALSE)),IF($X$1=3,(VLOOKUP(B488,'X3'!$B:$AZ,5,FALSE)),IF($X$1=4,(VLOOKUP(B488,'X4'!$B:$AZ,5,FALSE)),IF($X$1=5,(VLOOKUP(B488,'X5'!$B:$AZ,5,FALSE)),IF($X$1=6,(VLOOKUP(B488,'X6'!$B:$AZ,5,FALSE)),IF($X$1=7,(VLOOKUP(B488,'X7'!$B:$AZ,5,FALSE)),IF($X$1=8,(VLOOKUP(B488,'X8'!$B:$AZ,5,FALSE)),IF($X$1=9,(VLOOKUP(B488,'X9'!$B:$AZ,5,FALSE)),IF($X$1=10,(VLOOKUP(B488,'X10'!$B:$AZ,5,FALSE)),IF($X$1=11,(VLOOKUP(B488,'X11'!$B:$AZ,5,FALSE)),IF($X$1=12,(VLOOKUP(B488,'X12'!$B:$AZ,5,FALSE)),IF($X$1=13,(VLOOKUP(B488,'X13'!$B:$AZ,5,FALSE)),"B"))))))))))))))=TRUE," ",(IF($X$1=1,(VLOOKUP(B488,'X1'!$B:$AZ,5,FALSE)),IF($X$1=2,(VLOOKUP(B488,'X2'!$B:$AZ,5,FALSE)),IF($X$1=3,(VLOOKUP(B488,'X3'!$B:$AZ,5,FALSE)),IF($X$1=4,(VLOOKUP(B488,'X4'!$B:$AZ,5,FALSE)),IF($X$1=5,(VLOOKUP(B488,'X5'!$B:$AZ,5,FALSE)),IF($X$1=6,(VLOOKUP(B488,'X6'!$B:$AZ,5,FALSE)),IF($X$1=7,(VLOOKUP(B488,'X7'!$B:$AZ,5,FALSE)),IF($X$1=8,(VLOOKUP(B488,'X8'!$B:$AZ,5,FALSE)),IF($X$1=9,(VLOOKUP(B488,'X9'!$B:$AZ,5,FALSE)),IF($X$1=10,(VLOOKUP(B488,'X10'!$B:$AZ,5,FALSE)),IF($X$1=11,(VLOOKUP(B488,'X11'!$B:$AZ,5,FALSE)),IF($X$1=12,(VLOOKUP(B488,'X12'!$B:$AZ,5,FALSE)),IF($X$1=13,(VLOOKUP(B488,'X13'!$B:$AZ,5,FALSE)),"B")))))))))))))))</f>
        <v xml:space="preserve"> </v>
      </c>
      <c r="L488" s="184" t="str">
        <f ca="1">IF(ISERROR(IF($X$1=1,(VLOOKUP(B488,'X1'!$B:$AZ,9,FALSE)),IF($X$1=2,(VLOOKUP(B488,'X2'!$B:$AZ,9,FALSE)),IF($X$1=3,(VLOOKUP(B488,'X3'!$B:$AZ,9,FALSE)),IF($X$1=4,(VLOOKUP(B488,'X4'!$B:$AZ,9,FALSE)),IF($X$1=5,(VLOOKUP(B488,'X5'!$B:$AZ,9,FALSE)),IF($X$1=6,(VLOOKUP(B488,'X6'!$B:$AZ,9,FALSE)),IF($X$1=7,(VLOOKUP(B488,'X7'!$B:$AZ,9,FALSE)),IF($X$1=8,(VLOOKUP(B488,'X8'!$B:$AZ,9,FALSE)),IF($X$1=9,(VLOOKUP(B488,'X9'!$B:$AZ,9,FALSE)),IF($X$1=10,(VLOOKUP(B488,'X10'!$B:$AZ,9,FALSE)),IF($X$1=11,(VLOOKUP(B488,'X11'!$B:$AZ,9,FALSE)),IF($X$1=12,(VLOOKUP(B488,'X12'!$B:$AZ,9,FALSE)),IF($X$1=13,(VLOOKUP(B488,'X13'!$B:$AZ,9,FALSE)),"B"))))))))))))))=TRUE," ",(IF($X$1=1,(VLOOKUP(B488,'X1'!$B:$AZ,9,FALSE)),IF($X$1=2,(VLOOKUP(B488,'X2'!$B:$AZ,9,FALSE)),IF($X$1=3,(VLOOKUP(B488,'X3'!$B:$AZ,9,FALSE)),IF($X$1=4,(VLOOKUP(B488,'X4'!$B:$AZ,9,FALSE)),IF($X$1=5,(VLOOKUP(B488,'X5'!$B:$AZ,9,FALSE)),IF($X$1=6,(VLOOKUP(B488,'X6'!$B:$AZ,9,FALSE)),IF($X$1=7,(VLOOKUP(B488,'X7'!$B:$AZ,9,FALSE)),IF($X$1=8,(VLOOKUP(B488,'X8'!$B:$AZ,9,FALSE)),IF($X$1=9,(VLOOKUP(B488,'X9'!$B:$AZ,9,FALSE)),IF($X$1=10,(VLOOKUP(B488,'X10'!$B:$AZ,9,FALSE)),IF($X$1=11,(VLOOKUP(B488,'X11'!$B:$AZ,9,FALSE)),IF($X$1=12,(VLOOKUP(B488,'X12'!$B:$AZ,9,FALSE)),IF($X$1=13,(VLOOKUP(B488,'X13'!$B:$AZ,9,FALSE)),"B")))))))))))))))</f>
        <v xml:space="preserve"> </v>
      </c>
      <c r="M488" s="184" t="str">
        <f ca="1">IF(ISERROR(IF($X$1=1,(VLOOKUP(B488,'X1'!$B:$AZ,10,FALSE)),IF($X$1=2,(VLOOKUP(B488,'X2'!$B:$AZ,10,FALSE)),IF($X$1=3,(VLOOKUP(B488,'X3'!$B:$AZ,10,FALSE)),IF($X$1=4,(VLOOKUP(B488,'X4'!$B:$AZ,10,FALSE)),IF($X$1=5,(VLOOKUP(B488,'X5'!$B:$AZ,10,FALSE)),IF($X$1=6,(VLOOKUP(B488,'X6'!$B:$AZ,10,FALSE)),IF($X$1=7,(VLOOKUP(B488,'X7'!$B:$AZ,10,FALSE)),IF($X$1=8,(VLOOKUP(B488,'X8'!$B:$AZ,10,FALSE)),IF($X$1=9,(VLOOKUP(B488,'X9'!$B:$AZ,10,FALSE)),IF($X$1=10,(VLOOKUP(B488,'X10'!$B:$AZ,10,FALSE)),IF($X$1=11,(VLOOKUP(B488,'X11'!$B:$AZ,10,FALSE)),IF($X$1=12,(VLOOKUP(B488,'X12'!$B:$AZ,10,FALSE)),IF($X$1=13,(VLOOKUP(B488,'X13'!$B:$AZ,10,FALSE)),"B"))))))))))))))=TRUE," ",(IF($X$1=1,(VLOOKUP(B488,'X1'!$B:$AZ,10,FALSE)),IF($X$1=2,(VLOOKUP(B488,'X2'!$B:$AZ,10,FALSE)),IF($X$1=3,(VLOOKUP(B488,'X3'!$B:$AZ,10,FALSE)),IF($X$1=4,(VLOOKUP(B488,'X4'!$B:$AZ,10,FALSE)),IF($X$1=5,(VLOOKUP(B488,'X5'!$B:$AZ,10,FALSE)),IF($X$1=6,(VLOOKUP(B488,'X6'!$B:$AZ,10,FALSE)),IF($X$1=7,(VLOOKUP(B488,'X7'!$B:$AZ,10,FALSE)),IF($X$1=8,(VLOOKUP(B488,'X8'!$B:$AZ,10,FALSE)),IF($X$1=9,(VLOOKUP(B488,'X9'!$B:$AZ,10,FALSE)),IF($X$1=10,(VLOOKUP(B488,'X10'!$B:$AZ,10,FALSE)),IF($X$1=11,(VLOOKUP(B488,'X11'!$B:$AZ,10,FALSE)),IF($X$1=12,(VLOOKUP(B488,'X12'!$B:$AZ,10,FALSE)),IF($X$1=13,(VLOOKUP(B488,'X13'!$B:$AZ,10,FALSE)),"B")))))))))))))))</f>
        <v xml:space="preserve"> </v>
      </c>
      <c r="N488" s="185" t="str">
        <f ca="1">IF(ISERROR(IF($X$1=1,(VLOOKUP(B488,'X1'!$B:$AZ,45,FALSE)),IF($X$1=2,(VLOOKUP(B488,'X2'!$B:$AZ,45,FALSE)),IF($X$1=3,(VLOOKUP(B488,'X3'!$B:$AZ,45,FALSE)),IF($X$1=4,(VLOOKUP(B488,'X4'!$B:$AZ,45,FALSE)),IF($X$1=5,(VLOOKUP(B488,'X5'!$B:$AZ,45,FALSE)),IF($X$1=6,(VLOOKUP(B488,'X6'!$B:$AZ,45,FALSE)),IF($X$1=7,(VLOOKUP(B488,'X7'!$B:$AZ,45,FALSE)),IF($X$1=8,(VLOOKUP(B488,'X8'!$B:$AZ,45,FALSE)),IF($X$1=9,(VLOOKUP(B488,'X9'!$B:$AZ,45,FALSE)),IF($X$1=10,(VLOOKUP(B488,'X10'!$B:$AZ,45,FALSE)),IF($X$1=11,(VLOOKUP(B488,'X11'!$B:$AZ,45,FALSE)),IF($X$1=12,(VLOOKUP(B488,'X12'!$B:$AZ,45,FALSE)),IF($X$1=13,(VLOOKUP(B488,'X13'!$B:$AZ,45,FALSE)),"B"))))))))))))))=TRUE," ",(IF($X$1=1,(VLOOKUP(B488,'X1'!$B:$AZ,45,FALSE)),IF($X$1=2,(VLOOKUP(B488,'X2'!$B:$AZ,45,FALSE)),IF($X$1=3,(VLOOKUP(B488,'X3'!$B:$AZ,45,FALSE)),IF($X$1=4,(VLOOKUP(B488,'X4'!$B:$AZ,45,FALSE)),IF($X$1=5,(VLOOKUP(B488,'X5'!$B:$AZ,45,FALSE)),IF($X$1=6,(VLOOKUP(B488,'X6'!$B:$AZ,45,FALSE)),IF($X$1=7,(VLOOKUP(B488,'X7'!$B:$AZ,45,FALSE)),IF($X$1=8,(VLOOKUP(B488,'X8'!$B:$AZ,45,FALSE)),IF($X$1=9,(VLOOKUP(B488,'X9'!$B:$AZ,45,FALSE)),IF($X$1=10,(VLOOKUP(B488,'X10'!$B:$AZ,45,FALSE)),IF($X$1=11,(VLOOKUP(B488,'X11'!$B:$AZ,45,FALSE)),IF($X$1=12,(VLOOKUP(B488,'X12'!$B:$AZ,45,FALSE)),IF($X$1=13,(VLOOKUP(B488,'X13'!$B:$AZ,45,FALSE)),"B")))))))))))))))</f>
        <v xml:space="preserve"> </v>
      </c>
      <c r="O488" s="184" t="str">
        <f ca="1">IF(ISERROR(IF($X$1=1,(VLOOKUP(B488,'X1'!$B:$AZ,11,FALSE)),IF($X$1=2,(VLOOKUP(B488,'X2'!$B:$AZ,11,FALSE)),IF($X$1=3,(VLOOKUP(B488,'X3'!$B:$AZ,11,FALSE)),IF($X$1=4,(VLOOKUP(B488,'X4'!$B:$AZ,11,FALSE)),IF($X$1=5,(VLOOKUP(B488,'X5'!$B:$AZ,11,FALSE)),IF($X$1=6,(VLOOKUP(B488,'X6'!$B:$AZ,11,FALSE)),IF($X$1=7,(VLOOKUP(B488,'X7'!$B:$AZ,11,FALSE)),IF($X$1=8,(VLOOKUP(B488,'X8'!$B:$AZ,11,FALSE)),IF($X$1=9,(VLOOKUP(B488,'X9'!$B:$AZ,11,FALSE)),IF($X$1=10,(VLOOKUP(B488,'X10'!$B:$AZ,11,FALSE)),IF($X$1=11,(VLOOKUP(B488,'X11'!$B:$AZ,11,FALSE)),IF($X$1=12,(VLOOKUP(B488,'X12'!$B:$AZ,11,FALSE)),IF($X$1=13,(VLOOKUP(B488,'X13'!$B:$AZ,11,FALSE)),"B"))))))))))))))=TRUE," ",(IF($X$1=1,(VLOOKUP(B488,'X1'!$B:$AZ,11,FALSE)),IF($X$1=2,(VLOOKUP(B488,'X2'!$B:$AZ,11,FALSE)),IF($X$1=3,(VLOOKUP(B488,'X3'!$B:$AZ,11,FALSE)),IF($X$1=4,(VLOOKUP(B488,'X4'!$B:$AZ,11,FALSE)),IF($X$1=5,(VLOOKUP(B488,'X5'!$B:$AZ,11,FALSE)),IF($X$1=6,(VLOOKUP(B488,'X6'!$B:$AZ,11,FALSE)),IF($X$1=7,(VLOOKUP(B488,'X7'!$B:$AZ,11,FALSE)),IF($X$1=8,(VLOOKUP(B488,'X8'!$B:$AZ,11,FALSE)),IF($X$1=9,(VLOOKUP(B488,'X9'!$B:$AZ,11,FALSE)),IF($X$1=10,(VLOOKUP(B488,'X10'!$B:$AZ,11,FALSE)),IF($X$1=11,(VLOOKUP(B488,'X11'!$B:$AZ,11,FALSE)),IF($X$1=12,(VLOOKUP(B488,'X12'!$B:$AZ,11,FALSE)),IF($X$1=13,(VLOOKUP(B488,'X13'!$B:$AZ,11,FALSE)),"B")))))))))))))))</f>
        <v xml:space="preserve"> </v>
      </c>
      <c r="P488" s="184" t="str">
        <f ca="1">IF(ISERROR(IF($X$1=1,(VLOOKUP(B488,'X1'!$B:$AZ,12,FALSE)),IF($X$1=2,(VLOOKUP(B488,'X2'!$B:$AZ,12,FALSE)),IF($X$1=3,(VLOOKUP(B488,'X3'!$B:$AZ,12,FALSE)),IF($X$1=4,(VLOOKUP(B488,'X4'!$B:$AZ,12,FALSE)),IF($X$1=5,(VLOOKUP(B488,'X5'!$B:$AZ,12,FALSE)),IF($X$1=6,(VLOOKUP(B488,'X6'!$B:$AZ,12,FALSE)),IF($X$1=7,(VLOOKUP(B488,'X7'!$B:$AZ,12,FALSE)),IF($X$1=8,(VLOOKUP(B488,'X8'!$B:$AZ,12,FALSE)),IF($X$1=9,(VLOOKUP(B488,'X9'!$B:$AZ,12,FALSE)),IF($X$1=10,(VLOOKUP(B488,'X10'!$B:$AZ,12,FALSE)),IF($X$1=11,(VLOOKUP(B488,'X11'!$B:$AZ,12,FALSE)),IF($X$1=12,(VLOOKUP(B488,'X12'!$B:$AZ,12,FALSE)),IF($X$1=13,(VLOOKUP(B488,'X13'!$B:$AZ,12,FALSE)),"B"))))))))))))))=TRUE," ",(IF($X$1=1,(VLOOKUP(B488,'X1'!$B:$AZ,12,FALSE)),IF($X$1=2,(VLOOKUP(B488,'X2'!$B:$AZ,12,FALSE)),IF($X$1=3,(VLOOKUP(B488,'X3'!$B:$AZ,12,FALSE)),IF($X$1=4,(VLOOKUP(B488,'X4'!$B:$AZ,12,FALSE)),IF($X$1=5,(VLOOKUP(B488,'X5'!$B:$AZ,12,FALSE)),IF($X$1=6,(VLOOKUP(B488,'X6'!$B:$AZ,12,FALSE)),IF($X$1=7,(VLOOKUP(B488,'X7'!$B:$AZ,12,FALSE)),IF($X$1=8,(VLOOKUP(B488,'X8'!$B:$AZ,12,FALSE)),IF($X$1=9,(VLOOKUP(B488,'X9'!$B:$AZ,12,FALSE)),IF($X$1=10,(VLOOKUP(B488,'X10'!$B:$AZ,12,FALSE)),IF($X$1=11,(VLOOKUP(B488,'X11'!$B:$AZ,12,FALSE)),IF($X$1=12,(VLOOKUP(B488,'X12'!$B:$AZ,12,FALSE)),IF($X$1=13,(VLOOKUP(B488,'X13'!$B:$AZ,12,FALSE)),"B")))))))))))))))</f>
        <v xml:space="preserve"> </v>
      </c>
      <c r="Q488" s="185" t="str">
        <f ca="1">IF(ISERROR(IF($X$1=1,(VLOOKUP(B488,'X1'!$B:$AZ,46,FALSE)),IF($X$1=2,(VLOOKUP(B488,'X2'!$B:$AZ,46,FALSE)),IF($X$1=3,(VLOOKUP(B488,'X3'!$B:$AZ,46,FALSE)),IF($X$1=4,(VLOOKUP(B488,'X4'!$B:$AZ,46,FALSE)),IF($X$1=5,(VLOOKUP(B488,'X5'!$B:$AZ,46,FALSE)),IF($X$1=6,(VLOOKUP(B488,'X6'!$B:$AZ,46,FALSE)),IF($X$1=7,(VLOOKUP(B488,'X7'!$B:$AZ,46,FALSE)),IF($X$1=8,(VLOOKUP(B488,'X8'!$B:$AZ,46,FALSE)),IF($X$1=9,(VLOOKUP(B488,'X9'!$B:$AZ,46,FALSE)),IF($X$1=10,(VLOOKUP(B488,'X10'!$B:$AZ,46,FALSE)),IF($X$1=11,(VLOOKUP(B488,'X11'!$B:$AZ,46,FALSE)),IF($X$1=12,(VLOOKUP(B488,'X12'!$B:$AZ,46,FALSE)),IF($X$1=13,(VLOOKUP(B488,'X13'!$B:$AZ,46,FALSE)),"B"))))))))))))))=TRUE," ",(IF($X$1=1,(VLOOKUP(B488,'X1'!$B:$AZ,46,FALSE)),IF($X$1=2,(VLOOKUP(B488,'X2'!$B:$AZ,46,FALSE)),IF($X$1=3,(VLOOKUP(B488,'X3'!$B:$AZ,46,FALSE)),IF($X$1=4,(VLOOKUP(B488,'X4'!$B:$AZ,46,FALSE)),IF($X$1=5,(VLOOKUP(B488,'X5'!$B:$AZ,46,FALSE)),IF($X$1=6,(VLOOKUP(B488,'X6'!$B:$AZ,46,FALSE)),IF($X$1=7,(VLOOKUP(B488,'X7'!$B:$AZ,46,FALSE)),IF($X$1=8,(VLOOKUP(B488,'X8'!$B:$AZ,46,FALSE)),IF($X$1=9,(VLOOKUP(B488,'X9'!$B:$AZ,46,FALSE)),IF($X$1=10,(VLOOKUP(B488,'X10'!$B:$AZ,46,FALSE)),IF($X$1=11,(VLOOKUP(B488,'X11'!$B:$AZ,46,FALSE)),IF($X$1=12,(VLOOKUP(B488,'X12'!$B:$AZ,46,FALSE)),IF($X$1=13,(VLOOKUP(B488,'X13'!$B:$AZ,46,FALSE)),"B")))))))))))))))</f>
        <v xml:space="preserve"> </v>
      </c>
      <c r="R488" s="185" t="str">
        <f ca="1">IF(ISERROR(IF($X$1=1,(VLOOKUP(B488,'X1'!$B:$AZ,15,FALSE)),IF($X$1=2,(VLOOKUP(B488,'X2'!$B:$AZ,15,FALSE)),IF($X$1=3,(VLOOKUP(B488,'X3'!$B:$AZ,15,FALSE)),IF($X$1=4,(VLOOKUP(B488,'X4'!$B:$AZ,15,FALSE)),IF($X$1=5,(VLOOKUP(B488,'X5'!$B:$AZ,15,FALSE)),IF($X$1=6,(VLOOKUP(B488,'X6'!$B:$AZ,15,FALSE)),IF($X$1=7,(VLOOKUP(B488,'X7'!$B:$AZ,15,FALSE)),IF($X$1=8,(VLOOKUP(B488,'X8'!$B:$AZ,15,FALSE)),IF($X$1=9,(VLOOKUP(B488,'X9'!$B:$AZ,15,FALSE)),IF($X$1=10,(VLOOKUP(B488,'X10'!$B:$AZ,15,FALSE)),IF($X$1=11,(VLOOKUP(B488,'X11'!$B:$AZ,15,FALSE)),IF($X$1=12,(VLOOKUP(B488,'X12'!$B:$AZ,15,FALSE)),IF($X$1=13,(VLOOKUP(B488,'X13'!$B:$AZ,15,FALSE)),"B"))))))))))))))=TRUE," ",(IF($X$1=1,(VLOOKUP(B488,'X1'!$B:$AZ,15,FALSE)),IF($X$1=2,(VLOOKUP(B488,'X2'!$B:$AZ,15,FALSE)),IF($X$1=3,(VLOOKUP(B488,'X3'!$B:$AZ,15,FALSE)),IF($X$1=4,(VLOOKUP(B488,'X4'!$B:$AZ,15,FALSE)),IF($X$1=5,(VLOOKUP(B488,'X5'!$B:$AZ,15,FALSE)),IF($X$1=6,(VLOOKUP(B488,'X6'!$B:$AZ,15,FALSE)),IF($X$1=7,(VLOOKUP(B488,'X7'!$B:$AZ,15,FALSE)),IF($X$1=8,(VLOOKUP(B488,'X8'!$B:$AZ,15,FALSE)),IF($X$1=9,(VLOOKUP(B488,'X9'!$B:$AZ,15,FALSE)),IF($X$1=10,(VLOOKUP(B488,'X10'!$B:$AZ,15,FALSE)),IF($X$1=11,(VLOOKUP(B488,'X11'!$B:$AZ,15,FALSE)),IF($X$1=12,(VLOOKUP(B488,'X12'!$B:$AZ,15,FALSE)),IF($X$1=13,(VLOOKUP(B488,'X13'!$B:$AZ,15,FALSE)),"B")))))))))))))))</f>
        <v xml:space="preserve"> </v>
      </c>
      <c r="S488" s="185" t="str">
        <f ca="1">IF(ISERROR(IF((IF($X$1=1,(VLOOKUP(B488,'X1'!$B:$AZ,14,FALSE)),(IF($X$1=2,(VLOOKUP(B488,'X2'!$B:$AZ,14,FALSE)),(IF($X$1=3,(VLOOKUP(B488,'X3'!$B:$AZ,14,FALSE)),(IF($X$1=4,(VLOOKUP(B488,'X4'!$B:$AZ,14,FALSE)),(IF($X$1=5,(VLOOKUP(B488,'X5'!$B:$AZ,14,FALSE)),(IF($X$1=6,(VLOOKUP(B488,'X6'!$B:$AZ,14,FALSE)),(IF($X$1=7,(VLOOKUP(B488,'X7'!$B:$AZ,14,FALSE)),(IF($X$1=8,(VLOOKUP(B488,'X8'!$B:$AZ,14,FALSE)),(IF($X$1=9,(VLOOKUP(B488,'X9'!$B:$AZ,14,FALSE)),(IF($X$1=10,(VLOOKUP(B488,'X10'!$B:$AZ,14,FALSE)),(IF($X$1=11,(VLOOKUP(B488,'X11'!$B:$AZ,14,FALSE)),(IF($X$1=12,(VLOOKUP(B488,'X12'!$B:$AZ,14,FALSE)),(VLOOKUP(B488,'X13'!$B:$AZ,14,FALSE))))))))))))))))))))))))))=$V$1," ",(IF($X$1=1,(VLOOKUP(B488,'X1'!$B:$AZ,14,FALSE)),(IF($X$1=2,(VLOOKUP(B488,'X2'!$B:$AZ,14,FALSE)),(IF($X$1=3,(VLOOKUP(B488,'X3'!$B:$AZ,14,FALSE)),(IF($X$1=4,(VLOOKUP(B488,'X4'!$B:$AZ,14,FALSE)),(IF($X$1=5,(VLOOKUP(B488,'X5'!$B:$AZ,14,FALSE)),(IF($X$1=6,(VLOOKUP(B488,'X6'!$B:$AZ,14,FALSE)),(IF($X$1=7,(VLOOKUP(B488,'X7'!$B:$AZ,14,FALSE)),(IF($X$1=8,(VLOOKUP(B488,'X8'!$B:$AZ,14,FALSE)),(IF($X$1=9,(VLOOKUP(B488,'X9'!$B:$AZ,14,FALSE)),(IF($X$1=10,(VLOOKUP(B488,'X10'!$B:$AZ,14,FALSE)),(IF($X$1=11,(VLOOKUP(B488,'X11'!$B:$AZ,14,FALSE)),(IF($X$1=12,(VLOOKUP(B488,'X12'!$B:$AZ,14,FALSE)),(VLOOKUP(B488,'X13'!$B:$AZ,14,FALSE))))))))))))))))))))))))))))=TRUE," ",(IF((IF($X$1=1,(VLOOKUP(B488,'X1'!$B:$AZ,14,FALSE)),(IF($X$1=2,(VLOOKUP(B488,'X2'!$B:$AZ,14,FALSE)),(IF($X$1=3,(VLOOKUP(B488,'X3'!$B:$AZ,14,FALSE)),(IF($X$1=4,(VLOOKUP(B488,'X4'!$B:$AZ,14,FALSE)),(IF($X$1=5,(VLOOKUP(B488,'X5'!$B:$AZ,14,FALSE)),(IF($X$1=6,(VLOOKUP(B488,'X6'!$B:$AZ,14,FALSE)),(IF($X$1=7,(VLOOKUP(B488,'X7'!$B:$AZ,14,FALSE)),(IF($X$1=8,(VLOOKUP(B488,'X8'!$B:$AZ,14,FALSE)),(IF($X$1=9,(VLOOKUP(B488,'X9'!$B:$AZ,14,FALSE)),(IF($X$1=10,(VLOOKUP(B488,'X10'!$B:$AZ,14,FALSE)),(IF($X$1=11,(VLOOKUP(B488,'X11'!$B:$AZ,14,FALSE)),(IF($X$1=12,(VLOOKUP(B488,'X12'!$B:$AZ,14,FALSE)),(VLOOKUP(B488,'X13'!$B:$AZ,14,FALSE))))))))))))))))))))))))))=$V$1," ",(IF($X$1=1,(VLOOKUP(B488,'X1'!$B:$AZ,14,FALSE)),(IF($X$1=2,(VLOOKUP(B488,'X2'!$B:$AZ,14,FALSE)),(IF($X$1=3,(VLOOKUP(B488,'X3'!$B:$AZ,14,FALSE)),(IF($X$1=4,(VLOOKUP(B488,'X4'!$B:$AZ,14,FALSE)),(IF($X$1=5,(VLOOKUP(B488,'X5'!$B:$AZ,14,FALSE)),(IF($X$1=6,(VLOOKUP(B488,'X6'!$B:$AZ,14,FALSE)),(IF($X$1=7,(VLOOKUP(B488,'X7'!$B:$AZ,14,FALSE)),(IF($X$1=8,(VLOOKUP(B488,'X8'!$B:$AZ,14,FALSE)),(IF($X$1=9,(VLOOKUP(B488,'X9'!$B:$AZ,14,FALSE)),(IF($X$1=10,(VLOOKUP(B488,'X10'!$B:$AZ,14,FALSE)),(IF($X$1=11,(VLOOKUP(B488,'X11'!$B:$AZ,14,FALSE)),(IF($X$1=12,(VLOOKUP(B488,'X12'!$B:$AZ,14,FALSE)),(VLOOKUP(B488,'X13'!$B:$AZ,14,FALSE)))))))))))))))))))))))))))))</f>
        <v xml:space="preserve"> </v>
      </c>
    </row>
    <row r="489" spans="1:19" ht="14.1" customHeight="1" x14ac:dyDescent="0.2">
      <c r="A489" s="156" t="s">
        <v>1058</v>
      </c>
      <c r="B489" s="122" t="str">
        <f>IF(ISERROR(IF($U$16=1,(VLOOKUP(A489,$AC$89:$AH$125,2,FALSE)),IF((IF($X$1=1,'X1'!B448,(IF($X$1=2,'X2'!B448,(IF($X$1=3,'X3'!B448,(IF($X$1=4,'X4'!B448,(IF($X$1=5,'X5'!B448,(IF($X$1=6,'X6'!B448,(IF($X$1=7,'X7'!B448,(IF($X$1=8,'X8'!B448,(IF($X$1=9,'X9'!B448,(IF($X$1=10,'X10'!B448,(IF($X$1=11,'X11'!B448,(IF($X$1=12,'X12'!B448,'X13'!B448))))))))))))))))))))))))="","",(IF($X$1=1,'X1'!B448,(IF($X$1=2,'X2'!B448,(IF($X$1=3,'X3'!B448,(IF($X$1=4,'X4'!B448,(IF($X$1=5,'X5'!B448,(IF($X$1=6,'X6'!B448,(IF($X$1=7,'X7'!B448,(IF($X$1=8,'X8'!B448,(IF($X$1=9,'X9'!B448,(IF($X$1=10,'X10'!B448,(IF($X$1=11,'X11'!B448,(IF($X$1=12,'X12'!B448,'X13'!B448)))))))))))))))))))))))))))=TRUE," ",(IF($U$16=1,(VLOOKUP(A489,$AC$89:$AH$125,2,FALSE)),IF((IF($X$1=1,'X1'!B448,(IF($X$1=2,'X2'!B448,(IF($X$1=3,'X3'!B448,(IF($X$1=4,'X4'!B448,(IF($X$1=5,'X5'!B448,(IF($X$1=6,'X6'!B448,(IF($X$1=7,'X7'!B448,(IF($X$1=8,'X8'!B448,(IF($X$1=9,'X9'!B448,(IF($X$1=10,'X10'!B448,(IF($X$1=11,'X11'!B448,(IF($X$1=12,'X12'!B448,'X13'!B448))))))))))))))))))))))))="","",(IF($X$1=1,'X1'!B448,(IF($X$1=2,'X2'!B448,(IF($X$1=3,'X3'!B448,(IF($X$1=4,'X4'!B448,(IF($X$1=5,'X5'!B448,(IF($X$1=6,'X6'!B448,(IF($X$1=7,'X7'!B448,(IF($X$1=8,'X8'!B448,(IF($X$1=9,'X9'!B448,(IF($X$1=10,'X10'!B448,(IF($X$1=11,'X11'!B448,(IF($X$1=12,'X12'!B448,'X13'!B448))))))))))))))))))))))))))))</f>
        <v/>
      </c>
      <c r="C489" s="181" t="str">
        <f ca="1">IF(ISERROR(IF($X$1=1,(VLOOKUP(B489,'X1'!$B:$AZ,47,FALSE)),IF($X$1=2,(VLOOKUP(B489,'X2'!$B:$AZ,47,FALSE)),IF($X$1=3,(VLOOKUP(B489,'X3'!$B:$AZ,47,FALSE)),IF($X$1=4,(VLOOKUP(B489,'X4'!$B:$AZ,47,FALSE)),IF($X$1=5,(VLOOKUP(B489,'X5'!$B:$AZ,47,FALSE)),IF($X$1=6,(VLOOKUP(B489,'X6'!$B:$AZ,47,FALSE)),IF($X$1=7,(VLOOKUP(B489,'X7'!$B:$AZ,47,FALSE)),IF($X$1=8,(VLOOKUP(B489,'X8'!$B:$AZ,47,FALSE)),IF($X$1=9,(VLOOKUP(B489,'X9'!$B:$AZ,47,FALSE)),IF($X$1=10,(VLOOKUP(B489,'X10'!$B:$AZ,47,FALSE)),IF($X$1=11,(VLOOKUP(B489,'X11'!$B:$AZ,47,FALSE)),IF($X$1=12,(VLOOKUP(B489,'X12'!$B:$AZ,47,FALSE)),IF($X$1=13,(VLOOKUP(B489,'X13'!$B:$AZ,47,FALSE)),"B"))))))))))))))=TRUE," ",(IF($X$1=1,(VLOOKUP(B489,'X1'!$B:$AZ,47,FALSE)),IF($X$1=2,(VLOOKUP(B489,'X2'!$B:$AZ,47,FALSE)),IF($X$1=3,(VLOOKUP(B489,'X3'!$B:$AZ,47,FALSE)),IF($X$1=4,(VLOOKUP(B489,'X4'!$B:$AZ,47,FALSE)),IF($X$1=5,(VLOOKUP(B489,'X5'!$B:$AZ,47,FALSE)),IF($X$1=6,(VLOOKUP(B489,'X6'!$B:$AZ,47,FALSE)),IF($X$1=7,(VLOOKUP(B489,'X7'!$B:$AZ,47,FALSE)),IF($X$1=8,(VLOOKUP(B489,'X8'!$B:$AZ,47,FALSE)),IF($X$1=9,(VLOOKUP(B489,'X9'!$B:$AZ,47,FALSE)),IF($X$1=10,(VLOOKUP(B489,'X10'!$B:$AZ,47,FALSE)),IF($X$1=11,(VLOOKUP(B489,'X11'!$B:$AZ,47,FALSE)),IF($X$1=12,(VLOOKUP(B489,'X12'!$B:$AZ,47,FALSE)),IF($X$1=13,(VLOOKUP(B489,'X13'!$B:$AZ,47,FALSE)),"B")))))))))))))))</f>
        <v xml:space="preserve"> </v>
      </c>
      <c r="D489" s="181" t="str">
        <f ca="1">IF(ISERROR(IF($X$1=1,(VLOOKUP(B489,'X1'!$B:$AP,41,FALSE)),IF($X$1=2,(VLOOKUP(B489,'X2'!$B:$AP,41,FALSE)),IF($X$1=3,(VLOOKUP(B489,'X3'!$B:$AP,41,FALSE)),IF($X$1=4,(VLOOKUP(B489,'X4'!$B:$AP,41,FALSE)),IF($X$1=5,(VLOOKUP(B489,'X5'!$B:$AP,41,FALSE)),IF($X$1=6,(VLOOKUP(B489,'X6'!$B:$AP,41,FALSE)),IF($X$1=7,(VLOOKUP(B489,'X7'!$B:$AP,41,FALSE)),IF($X$1=8,(VLOOKUP(B489,'X8'!$B:$AP,41,FALSE)),IF($X$1=9,(VLOOKUP(B489,'X9'!$B:$AP,41,FALSE)),IF($X$1=10,(VLOOKUP(B489,'X10'!$B:$AP,41,FALSE)),IF($X$1=11,(VLOOKUP(B489,'X11'!$B:$AP,41,FALSE)),IF($X$1=12,(VLOOKUP(B489,'X12'!$B:$AP,41,FALSE)),IF($X$1=13,(VLOOKUP(B489,'X13'!$B:$AP,41,FALSE)),"B"))))))))))))))=TRUE," ",(IF($X$1=1,(VLOOKUP(B489,'X1'!$B:$AP,41,FALSE)),IF($X$1=2,(VLOOKUP(B489,'X2'!$B:$AP,41,FALSE)),IF($X$1=3,(VLOOKUP(B489,'X3'!$B:$AP,41,FALSE)),IF($X$1=4,(VLOOKUP(B489,'X4'!$B:$AP,41,FALSE)),IF($X$1=5,(VLOOKUP(B489,'X5'!$B:$AP,41,FALSE)),IF($X$1=6,(VLOOKUP(B489,'X6'!$B:$AP,41,FALSE)),IF($X$1=7,(VLOOKUP(B489,'X7'!$B:$AP,41,FALSE)),IF($X$1=8,(VLOOKUP(B489,'X8'!$B:$AP,41,FALSE)),IF($X$1=9,(VLOOKUP(B489,'X9'!$B:$AP,41,FALSE)),IF($X$1=10,(VLOOKUP(B489,'X10'!$B:$AP,41,FALSE)),IF($X$1=11,(VLOOKUP(B489,'X11'!$B:$AP,41,FALSE)),IF($X$1=12,(VLOOKUP(B489,'X12'!$B:$AP,41,FALSE)),IF($X$1=13,(VLOOKUP(B489,'X13'!$B:$AP,41,FALSE)),"B")))))))))))))))</f>
        <v xml:space="preserve"> </v>
      </c>
      <c r="E489" s="182" t="str">
        <f ca="1">IF(ISERROR(IF($X$1=1,(VLOOKUP(B489,'X1'!$B:$AP,7,FALSE)),IF($X$1=2,(VLOOKUP(B489,'X2'!$B:$AP,7,FALSE)),IF($X$1=3,(VLOOKUP(B489,'X3'!$B:$AP,7,FALSE)),IF($X$1=4,(VLOOKUP(B489,'X4'!$B:$AP,7,FALSE)),IF($X$1=5,(VLOOKUP(B489,'X5'!$B:$AP,7,FALSE)),IF($X$1=6,(VLOOKUP(B489,'X6'!$B:$AP,7,FALSE)),IF($X$1=7,(VLOOKUP(B489,'X7'!$B:$AP,7,FALSE)),IF($X$1=8,(VLOOKUP(B489,'X8'!$B:$AP,7,FALSE)),IF($X$1=9,(VLOOKUP(B489,'X9'!$B:$AP,7,FALSE)),IF($X$1=10,(VLOOKUP(B489,'X10'!$B:$AP,7,FALSE)),IF($X$1=11,(VLOOKUP(B489,'X11'!$B:$AP,7,FALSE)),IF($X$1=12,(VLOOKUP(B489,'X12'!$B:$AP,7,FALSE)),IF($X$1=13,(VLOOKUP(B489,'X13'!$B:$AP,7,FALSE)),"B"))))))))))))))=TRUE," ",(IF($X$1=1,(VLOOKUP(B489,'X1'!$B:$AP,7,FALSE)),IF($X$1=2,(VLOOKUP(B489,'X2'!$B:$AP,7,FALSE)),IF($X$1=3,(VLOOKUP(B489,'X3'!$B:$AP,7,FALSE)),IF($X$1=4,(VLOOKUP(B489,'X4'!$B:$AP,7,FALSE)),IF($X$1=5,(VLOOKUP(B489,'X5'!$B:$AP,7,FALSE)),IF($X$1=6,(VLOOKUP(B489,'X6'!$B:$AP,7,FALSE)),IF($X$1=7,(VLOOKUP(B489,'X7'!$B:$AP,7,FALSE)),IF($X$1=8,(VLOOKUP(B489,'X8'!$B:$AP,7,FALSE)),IF($X$1=9,(VLOOKUP(B489,'X9'!$B:$AP,7,FALSE)),IF($X$1=10,(VLOOKUP(B489,'X10'!$B:$AP,7,FALSE)),IF($X$1=11,(VLOOKUP(B489,'X11'!$B:$AP,7,FALSE)),IF($X$1=12,(VLOOKUP(B489,'X12'!$B:$AP,7,FALSE)),IF($X$1=13,(VLOOKUP(B489,'X13'!$B:$AP,7,FALSE)),"B")))))))))))))))</f>
        <v xml:space="preserve"> </v>
      </c>
      <c r="F489" s="182" t="str">
        <f ca="1">IF(ISERROR(IF((IF($X$1=1,(VLOOKUP(B489,'X1'!$B:$AO,6,FALSE)),(IF($X$1=2,(VLOOKUP(B489,'X2'!$B:$AO,6,FALSE)),(IF($X$1=3,(VLOOKUP(B489,'X3'!$B:$AO,6,FALSE)),(IF($X$1=4,(VLOOKUP(B489,'X4'!$B:$AO,6,FALSE)),(IF($X$1=5,(VLOOKUP(B489,'X5'!$B:$AO,6,FALSE)),(IF($X$1=6,(VLOOKUP(B489,'X6'!$B:$AO,6,FALSE)),(IF($X$1=7,(VLOOKUP(B489,'X7'!$B:$AO,6,FALSE)),(IF($X$1=8,(VLOOKUP(B489,'X8'!$B:$AO,6,FALSE)),(IF($X$1=9,(VLOOKUP(B489,'X9'!$B:$AO,6,FALSE)),(IF($X$1=10,(VLOOKUP(B489,'X10'!$B:$AO,6,FALSE)),(IF($X$1=11,(VLOOKUP(B489,'X11'!$B:$AO,6,FALSE)),(IF($X$1=12,(VLOOKUP(B489,'X12'!$B:$AO,6,FALSE)),(VLOOKUP(B489,'X13'!$B:$AO,6,FALSE))))))))))))))))))))))))))=$V$1," ",(IF($X$1=1,(VLOOKUP(B489,'X1'!$B:$AO,6,FALSE)),(IF($X$1=2,(VLOOKUP(B489,'X2'!$B:$AO,6,FALSE)),(IF($X$1=3,(VLOOKUP(B489,'X3'!$B:$AO,6,FALSE)),(IF($X$1=4,(VLOOKUP(B489,'X4'!$B:$AO,6,FALSE)),(IF($X$1=5,(VLOOKUP(B489,'X5'!$B:$AO,6,FALSE)),(IF($X$1=6,(VLOOKUP(B489,'X6'!$B:$AO,6,FALSE)),(IF($X$1=7,(VLOOKUP(B489,'X7'!$B:$AO,6,FALSE)),(IF($X$1=8,(VLOOKUP(B489,'X8'!$B:$AO,6,FALSE)),(IF($X$1=9,(VLOOKUP(B489,'X9'!$B:$AO,6,FALSE)),(IF($X$1=10,(VLOOKUP(B489,'X10'!$B:$AO,6,FALSE)),(IF($X$1=11,(VLOOKUP(B489,'X11'!$B:$AO,6,FALSE)),(IF($X$1=12,(VLOOKUP(B489,'X12'!$B:$AO,6,FALSE)),(VLOOKUP(B489,'X13'!$B:$AO,6,FALSE))))))))))))))))))))))))))))=TRUE," ",(IF((IF($X$1=1,(VLOOKUP(B489,'X1'!$B:$AO,6,FALSE)),(IF($X$1=2,(VLOOKUP(B489,'X2'!$B:$AO,6,FALSE)),(IF($X$1=3,(VLOOKUP(B489,'X3'!$B:$AO,6,FALSE)),(IF($X$1=4,(VLOOKUP(B489,'X4'!$B:$AO,6,FALSE)),(IF($X$1=5,(VLOOKUP(B489,'X5'!$B:$AO,6,FALSE)),(IF($X$1=6,(VLOOKUP(B489,'X6'!$B:$AO,6,FALSE)),(IF($X$1=7,(VLOOKUP(B489,'X7'!$B:$AO,6,FALSE)),(IF($X$1=8,(VLOOKUP(B489,'X8'!$B:$AO,6,FALSE)),(IF($X$1=9,(VLOOKUP(B489,'X9'!$B:$AO,6,FALSE)),(IF($X$1=10,(VLOOKUP(B489,'X10'!$B:$AO,6,FALSE)),(IF($X$1=11,(VLOOKUP(B489,'X11'!$B:$AO,6,FALSE)),(IF($X$1=12,(VLOOKUP(B489,'X12'!$B:$AO,6,FALSE)),(VLOOKUP(B489,'X13'!$B:$AO,6,FALSE))))))))))))))))))))))))))=$V$1," ",(IF($X$1=1,(VLOOKUP(B489,'X1'!$B:$AO,6,FALSE)),(IF($X$1=2,(VLOOKUP(B489,'X2'!$B:$AO,6,FALSE)),(IF($X$1=3,(VLOOKUP(B489,'X3'!$B:$AO,6,FALSE)),(IF($X$1=4,(VLOOKUP(B489,'X4'!$B:$AO,6,FALSE)),(IF($X$1=5,(VLOOKUP(B489,'X5'!$B:$AO,6,FALSE)),(IF($X$1=6,(VLOOKUP(B489,'X6'!$B:$AO,6,FALSE)),(IF($X$1=7,(VLOOKUP(B489,'X7'!$B:$AO,6,FALSE)),(IF($X$1=8,(VLOOKUP(B489,'X8'!$B:$AO,6,FALSE)),(IF($X$1=9,(VLOOKUP(B489,'X9'!$B:$AO,6,FALSE)),(IF($X$1=10,(VLOOKUP(B489,'X10'!$B:$AO,6,FALSE)),(IF($X$1=11,(VLOOKUP(B489,'X11'!$B:$AO,6,FALSE)),(IF($X$1=12,(VLOOKUP(B489,'X12'!$B:$AO,6,FALSE)),(VLOOKUP(B489,'X13'!$B:$AO,6,FALSE)))))))))))))))))))))))))))))</f>
        <v xml:space="preserve"> </v>
      </c>
      <c r="G489" s="182" t="str">
        <f ca="1">IF(ISERROR(IF($X$1=1,(VLOOKUP(B489,'X1'!$B:$AZ,44,FALSE)),IF($X$1=2,(VLOOKUP(B489,'X2'!$B:$AZ,44,FALSE)),IF($X$1=3,(VLOOKUP(B489,'X3'!$B:$AZ,44,FALSE)),IF($X$1=4,(VLOOKUP(B489,'X4'!$B:$AZ,44,FALSE)),IF($X$1=5,(VLOOKUP(B489,'X5'!$B:$AZ,44,FALSE)),IF($X$1=6,(VLOOKUP(B489,'X6'!$B:$AZ,44,FALSE)),IF($X$1=7,(VLOOKUP(B489,'X7'!$B:$AZ,44,FALSE)),IF($X$1=8,(VLOOKUP(B489,'X8'!$B:$AZ,44,FALSE)),IF($X$1=9,(VLOOKUP(B489,'X9'!$B:$AZ,44,FALSE)),IF($X$1=10,(VLOOKUP(B489,'X10'!$B:$AZ,44,FALSE)),IF($X$1=11,(VLOOKUP(B489,'X11'!$B:$AZ,44,FALSE)),IF($X$1=12,(VLOOKUP(B489,'X12'!$B:$AZ,44,FALSE)),IF($X$1=13,(VLOOKUP(B489,'X13'!$B:$AZ,44,FALSE)),"B"))))))))))))))=TRUE," ",(IF($X$1=1,(VLOOKUP(B489,'X1'!$B:$AZ,44,FALSE)),IF($X$1=2,(VLOOKUP(B489,'X2'!$B:$AZ,44,FALSE)),IF($X$1=3,(VLOOKUP(B489,'X3'!$B:$AZ,44,FALSE)),IF($X$1=4,(VLOOKUP(B489,'X4'!$B:$AZ,44,FALSE)),IF($X$1=5,(VLOOKUP(B489,'X5'!$B:$AZ,44,FALSE)),IF($X$1=6,(VLOOKUP(B489,'X6'!$B:$AZ,44,FALSE)),IF($X$1=7,(VLOOKUP(B489,'X7'!$B:$AZ,44,FALSE)),IF($X$1=8,(VLOOKUP(B489,'X8'!$B:$AZ,44,FALSE)),IF($X$1=9,(VLOOKUP(B489,'X9'!$B:$AZ,44,FALSE)),IF($X$1=10,(VLOOKUP(B489,'X10'!$B:$AZ,44,FALSE)),IF($X$1=11,(VLOOKUP(B489,'X11'!$B:$AZ,44,FALSE)),IF($X$1=12,(VLOOKUP(B489,'X12'!$B:$AZ,44,FALSE)),IF($X$1=13,(VLOOKUP(B489,'X13'!$B:$AZ,44,FALSE)),"B")))))))))))))))</f>
        <v xml:space="preserve"> </v>
      </c>
      <c r="H489" s="182" t="str">
        <f ca="1">IF(ISERROR(IF($X$1=1,(VLOOKUP(B489,'X1'!$B:$AZ,8,FALSE)),IF($X$1=2,(VLOOKUP(B489,'X2'!$B:$AZ,8,FALSE)),IF($X$1=3,(VLOOKUP(B489,'X3'!$B:$AZ,8,FALSE)),IF($X$1=4,(VLOOKUP(B489,'X4'!$B:$AZ,8,FALSE)),IF($X$1=5,(VLOOKUP(B489,'X5'!$B:$AZ,8,FALSE)),IF($X$1=6,(VLOOKUP(B489,'X6'!$B:$AZ,8,FALSE)),IF($X$1=7,(VLOOKUP(B489,'X7'!$B:$AZ,8,FALSE)),IF($X$1=8,(VLOOKUP(B489,'X8'!$B:$AZ,8,FALSE)),IF($X$1=9,(VLOOKUP(B489,'X9'!$B:$AZ,8,FALSE)),IF($X$1=10,(VLOOKUP(B489,'X10'!$B:$AZ,8,FALSE)),IF($X$1=11,(VLOOKUP(B489,'X11'!$B:$AZ,8,FALSE)),IF($X$1=12,(VLOOKUP(B489,'X12'!$B:$AZ,8,FALSE)),IF($X$1=13,(VLOOKUP(B489,'X13'!$B:$AZ,8,FALSE)),"B"))))))))))))))=TRUE," ",(IF($X$1=1,(VLOOKUP(B489,'X1'!$B:$AZ,8,FALSE)),IF($X$1=2,(VLOOKUP(B489,'X2'!$B:$AZ,8,FALSE)),IF($X$1=3,(VLOOKUP(B489,'X3'!$B:$AZ,8,FALSE)),IF($X$1=4,(VLOOKUP(B489,'X4'!$B:$AZ,8,FALSE)),IF($X$1=5,(VLOOKUP(B489,'X5'!$B:$AZ,8,FALSE)),IF($X$1=6,(VLOOKUP(B489,'X6'!$B:$AZ,8,FALSE)),IF($X$1=7,(VLOOKUP(B489,'X7'!$B:$AZ,8,FALSE)),IF($X$1=8,(VLOOKUP(B489,'X8'!$B:$AZ,8,FALSE)),IF($X$1=9,(VLOOKUP(B489,'X9'!$B:$AZ,8,FALSE)),IF($X$1=10,(VLOOKUP(B489,'X10'!$B:$AZ,8,FALSE)),IF($X$1=11,(VLOOKUP(B489,'X11'!$B:$AZ,8,FALSE)),IF($X$1=12,(VLOOKUP(B489,'X12'!$B:$AZ,8,FALSE)),IF($X$1=13,(VLOOKUP(B489,'X13'!$B:$AZ,8,FALSE)),"B")))))))))))))))</f>
        <v xml:space="preserve"> </v>
      </c>
      <c r="I489" s="183" t="str">
        <f ca="1">IF(ISERROR(IF($X$1=1,(VLOOKUP(B489,'X1'!$B:$AZ,2,FALSE)),IF($X$1=2,(VLOOKUP(B489,'X2'!$B:$AZ,2,FALSE)),IF($X$1=3,(VLOOKUP(B489,'X3'!$B:$AZ,2,FALSE)),IF($X$1=4,(VLOOKUP(B489,'X4'!$B:$AZ,2,FALSE)),IF($X$1=5,(VLOOKUP(B489,'X5'!$B:$AZ,2,FALSE)),IF($X$1=6,(VLOOKUP(B489,'X6'!$B:$AZ,2,FALSE)),IF($X$1=7,(VLOOKUP(B489,'X7'!$B:$AZ,2,FALSE)),IF($X$1=8,(VLOOKUP(B489,'X8'!$B:$AZ,2,FALSE)),IF($X$1=9,(VLOOKUP(B489,'X9'!$B:$AZ,2,FALSE)),IF($X$1=10,(VLOOKUP(B489,'X10'!$B:$AZ,2,FALSE)),IF($X$1=11,(VLOOKUP(B489,'X11'!$B:$AZ,2,FALSE)),IF($X$1=12,(VLOOKUP(B489,'X12'!$B:$AZ,2,FALSE)),IF($X$1=13,(VLOOKUP(B489,'X13'!$B:$AZ,2,FALSE)),"B"))))))))))))))=TRUE," ",(IF($X$1=1,(VLOOKUP(B489,'X1'!$B:$AZ,2,FALSE)),IF($X$1=2,(VLOOKUP(B489,'X2'!$B:$AZ,2,FALSE)),IF($X$1=3,(VLOOKUP(B489,'X3'!$B:$AZ,2,FALSE)),IF($X$1=4,(VLOOKUP(B489,'X4'!$B:$AZ,2,FALSE)),IF($X$1=5,(VLOOKUP(B489,'X5'!$B:$AZ,2,FALSE)),IF($X$1=6,(VLOOKUP(B489,'X6'!$B:$AZ,2,FALSE)),IF($X$1=7,(VLOOKUP(B489,'X7'!$B:$AZ,2,FALSE)),IF($X$1=8,(VLOOKUP(B489,'X8'!$B:$AZ,2,FALSE)),IF($X$1=9,(VLOOKUP(B489,'X9'!$B:$AZ,2,FALSE)),IF($X$1=10,(VLOOKUP(B489,'X10'!$B:$AZ,2,FALSE)),IF($X$1=11,(VLOOKUP(B489,'X11'!$B:$AZ,2,FALSE)),IF($X$1=12,(VLOOKUP(B489,'X12'!$B:$AZ,2,FALSE)),IF($X$1=13,(VLOOKUP(B489,'X13'!$B:$AZ,2,FALSE)),"B")))))))))))))))</f>
        <v xml:space="preserve"> </v>
      </c>
      <c r="J489" s="183" t="str">
        <f ca="1">IF(ISERROR(IF($X$1=1,(VLOOKUP(B489,'X1'!$B:$AZ,3,FALSE)),IF($X$1=2,(VLOOKUP(B489,'X2'!$B:$AZ,3,FALSE)),IF($X$1=3,(VLOOKUP(B489,'X3'!$B:$AZ,3,FALSE)),IF($X$1=4,(VLOOKUP(B489,'X4'!$B:$AZ,3,FALSE)),IF($X$1=5,(VLOOKUP(B489,'X5'!$B:$AZ,3,FALSE)),IF($X$1=6,(VLOOKUP(B489,'X6'!$B:$AZ,3,FALSE)),IF($X$1=7,(VLOOKUP(B489,'X7'!$B:$AZ,3,FALSE)),IF($X$1=8,(VLOOKUP(B489,'X8'!$B:$AZ,3,FALSE)),IF($X$1=9,(VLOOKUP(B489,'X9'!$B:$AZ,3,FALSE)),IF($X$1=10,(VLOOKUP(B489,'X10'!$B:$AZ,3,FALSE)),IF($X$1=11,(VLOOKUP(B489,'X11'!$B:$AZ,3,FALSE)),IF($X$1=12,(VLOOKUP(B489,'X12'!$B:$AZ,3,FALSE)),IF($X$1=13,(VLOOKUP(B489,'X13'!$B:$AZ,3,FALSE)),"B"))))))))))))))=TRUE," ",(IF($X$1=1,(VLOOKUP(B489,'X1'!$B:$AZ,3,FALSE)),IF($X$1=2,(VLOOKUP(B489,'X2'!$B:$AZ,3,FALSE)),IF($X$1=3,(VLOOKUP(B489,'X3'!$B:$AZ,3,FALSE)),IF($X$1=4,(VLOOKUP(B489,'X4'!$B:$AZ,3,FALSE)),IF($X$1=5,(VLOOKUP(B489,'X5'!$B:$AZ,3,FALSE)),IF($X$1=6,(VLOOKUP(B489,'X6'!$B:$AZ,3,FALSE)),IF($X$1=7,(VLOOKUP(B489,'X7'!$B:$AZ,3,FALSE)),IF($X$1=8,(VLOOKUP(B489,'X8'!$B:$AZ,3,FALSE)),IF($X$1=9,(VLOOKUP(B489,'X9'!$B:$AZ,3,FALSE)),IF($X$1=10,(VLOOKUP(B489,'X10'!$B:$AZ,3,FALSE)),IF($X$1=11,(VLOOKUP(B489,'X11'!$B:$AZ,3,FALSE)),IF($X$1=12,(VLOOKUP(B489,'X12'!$B:$AZ,3,FALSE)),IF($X$1=13,(VLOOKUP(B489,'X13'!$B:$AZ,3,FALSE)),"B")))))))))))))))</f>
        <v xml:space="preserve"> </v>
      </c>
      <c r="K489" s="183" t="str">
        <f ca="1">IF(ISERROR(IF($X$1=1,(VLOOKUP(B489,'X1'!$B:$AZ,5,FALSE)),IF($X$1=2,(VLOOKUP(B489,'X2'!$B:$AZ,5,FALSE)),IF($X$1=3,(VLOOKUP(B489,'X3'!$B:$AZ,5,FALSE)),IF($X$1=4,(VLOOKUP(B489,'X4'!$B:$AZ,5,FALSE)),IF($X$1=5,(VLOOKUP(B489,'X5'!$B:$AZ,5,FALSE)),IF($X$1=6,(VLOOKUP(B489,'X6'!$B:$AZ,5,FALSE)),IF($X$1=7,(VLOOKUP(B489,'X7'!$B:$AZ,5,FALSE)),IF($X$1=8,(VLOOKUP(B489,'X8'!$B:$AZ,5,FALSE)),IF($X$1=9,(VLOOKUP(B489,'X9'!$B:$AZ,5,FALSE)),IF($X$1=10,(VLOOKUP(B489,'X10'!$B:$AZ,5,FALSE)),IF($X$1=11,(VLOOKUP(B489,'X11'!$B:$AZ,5,FALSE)),IF($X$1=12,(VLOOKUP(B489,'X12'!$B:$AZ,5,FALSE)),IF($X$1=13,(VLOOKUP(B489,'X13'!$B:$AZ,5,FALSE)),"B"))))))))))))))=TRUE," ",(IF($X$1=1,(VLOOKUP(B489,'X1'!$B:$AZ,5,FALSE)),IF($X$1=2,(VLOOKUP(B489,'X2'!$B:$AZ,5,FALSE)),IF($X$1=3,(VLOOKUP(B489,'X3'!$B:$AZ,5,FALSE)),IF($X$1=4,(VLOOKUP(B489,'X4'!$B:$AZ,5,FALSE)),IF($X$1=5,(VLOOKUP(B489,'X5'!$B:$AZ,5,FALSE)),IF($X$1=6,(VLOOKUP(B489,'X6'!$B:$AZ,5,FALSE)),IF($X$1=7,(VLOOKUP(B489,'X7'!$B:$AZ,5,FALSE)),IF($X$1=8,(VLOOKUP(B489,'X8'!$B:$AZ,5,FALSE)),IF($X$1=9,(VLOOKUP(B489,'X9'!$B:$AZ,5,FALSE)),IF($X$1=10,(VLOOKUP(B489,'X10'!$B:$AZ,5,FALSE)),IF($X$1=11,(VLOOKUP(B489,'X11'!$B:$AZ,5,FALSE)),IF($X$1=12,(VLOOKUP(B489,'X12'!$B:$AZ,5,FALSE)),IF($X$1=13,(VLOOKUP(B489,'X13'!$B:$AZ,5,FALSE)),"B")))))))))))))))</f>
        <v xml:space="preserve"> </v>
      </c>
      <c r="L489" s="184" t="str">
        <f ca="1">IF(ISERROR(IF($X$1=1,(VLOOKUP(B489,'X1'!$B:$AZ,9,FALSE)),IF($X$1=2,(VLOOKUP(B489,'X2'!$B:$AZ,9,FALSE)),IF($X$1=3,(VLOOKUP(B489,'X3'!$B:$AZ,9,FALSE)),IF($X$1=4,(VLOOKUP(B489,'X4'!$B:$AZ,9,FALSE)),IF($X$1=5,(VLOOKUP(B489,'X5'!$B:$AZ,9,FALSE)),IF($X$1=6,(VLOOKUP(B489,'X6'!$B:$AZ,9,FALSE)),IF($X$1=7,(VLOOKUP(B489,'X7'!$B:$AZ,9,FALSE)),IF($X$1=8,(VLOOKUP(B489,'X8'!$B:$AZ,9,FALSE)),IF($X$1=9,(VLOOKUP(B489,'X9'!$B:$AZ,9,FALSE)),IF($X$1=10,(VLOOKUP(B489,'X10'!$B:$AZ,9,FALSE)),IF($X$1=11,(VLOOKUP(B489,'X11'!$B:$AZ,9,FALSE)),IF($X$1=12,(VLOOKUP(B489,'X12'!$B:$AZ,9,FALSE)),IF($X$1=13,(VLOOKUP(B489,'X13'!$B:$AZ,9,FALSE)),"B"))))))))))))))=TRUE," ",(IF($X$1=1,(VLOOKUP(B489,'X1'!$B:$AZ,9,FALSE)),IF($X$1=2,(VLOOKUP(B489,'X2'!$B:$AZ,9,FALSE)),IF($X$1=3,(VLOOKUP(B489,'X3'!$B:$AZ,9,FALSE)),IF($X$1=4,(VLOOKUP(B489,'X4'!$B:$AZ,9,FALSE)),IF($X$1=5,(VLOOKUP(B489,'X5'!$B:$AZ,9,FALSE)),IF($X$1=6,(VLOOKUP(B489,'X6'!$B:$AZ,9,FALSE)),IF($X$1=7,(VLOOKUP(B489,'X7'!$B:$AZ,9,FALSE)),IF($X$1=8,(VLOOKUP(B489,'X8'!$B:$AZ,9,FALSE)),IF($X$1=9,(VLOOKUP(B489,'X9'!$B:$AZ,9,FALSE)),IF($X$1=10,(VLOOKUP(B489,'X10'!$B:$AZ,9,FALSE)),IF($X$1=11,(VLOOKUP(B489,'X11'!$B:$AZ,9,FALSE)),IF($X$1=12,(VLOOKUP(B489,'X12'!$B:$AZ,9,FALSE)),IF($X$1=13,(VLOOKUP(B489,'X13'!$B:$AZ,9,FALSE)),"B")))))))))))))))</f>
        <v xml:space="preserve"> </v>
      </c>
      <c r="M489" s="184" t="str">
        <f ca="1">IF(ISERROR(IF($X$1=1,(VLOOKUP(B489,'X1'!$B:$AZ,10,FALSE)),IF($X$1=2,(VLOOKUP(B489,'X2'!$B:$AZ,10,FALSE)),IF($X$1=3,(VLOOKUP(B489,'X3'!$B:$AZ,10,FALSE)),IF($X$1=4,(VLOOKUP(B489,'X4'!$B:$AZ,10,FALSE)),IF($X$1=5,(VLOOKUP(B489,'X5'!$B:$AZ,10,FALSE)),IF($X$1=6,(VLOOKUP(B489,'X6'!$B:$AZ,10,FALSE)),IF($X$1=7,(VLOOKUP(B489,'X7'!$B:$AZ,10,FALSE)),IF($X$1=8,(VLOOKUP(B489,'X8'!$B:$AZ,10,FALSE)),IF($X$1=9,(VLOOKUP(B489,'X9'!$B:$AZ,10,FALSE)),IF($X$1=10,(VLOOKUP(B489,'X10'!$B:$AZ,10,FALSE)),IF($X$1=11,(VLOOKUP(B489,'X11'!$B:$AZ,10,FALSE)),IF($X$1=12,(VLOOKUP(B489,'X12'!$B:$AZ,10,FALSE)),IF($X$1=13,(VLOOKUP(B489,'X13'!$B:$AZ,10,FALSE)),"B"))))))))))))))=TRUE," ",(IF($X$1=1,(VLOOKUP(B489,'X1'!$B:$AZ,10,FALSE)),IF($X$1=2,(VLOOKUP(B489,'X2'!$B:$AZ,10,FALSE)),IF($X$1=3,(VLOOKUP(B489,'X3'!$B:$AZ,10,FALSE)),IF($X$1=4,(VLOOKUP(B489,'X4'!$B:$AZ,10,FALSE)),IF($X$1=5,(VLOOKUP(B489,'X5'!$B:$AZ,10,FALSE)),IF($X$1=6,(VLOOKUP(B489,'X6'!$B:$AZ,10,FALSE)),IF($X$1=7,(VLOOKUP(B489,'X7'!$B:$AZ,10,FALSE)),IF($X$1=8,(VLOOKUP(B489,'X8'!$B:$AZ,10,FALSE)),IF($X$1=9,(VLOOKUP(B489,'X9'!$B:$AZ,10,FALSE)),IF($X$1=10,(VLOOKUP(B489,'X10'!$B:$AZ,10,FALSE)),IF($X$1=11,(VLOOKUP(B489,'X11'!$B:$AZ,10,FALSE)),IF($X$1=12,(VLOOKUP(B489,'X12'!$B:$AZ,10,FALSE)),IF($X$1=13,(VLOOKUP(B489,'X13'!$B:$AZ,10,FALSE)),"B")))))))))))))))</f>
        <v xml:space="preserve"> </v>
      </c>
      <c r="N489" s="185" t="str">
        <f ca="1">IF(ISERROR(IF($X$1=1,(VLOOKUP(B489,'X1'!$B:$AZ,45,FALSE)),IF($X$1=2,(VLOOKUP(B489,'X2'!$B:$AZ,45,FALSE)),IF($X$1=3,(VLOOKUP(B489,'X3'!$B:$AZ,45,FALSE)),IF($X$1=4,(VLOOKUP(B489,'X4'!$B:$AZ,45,FALSE)),IF($X$1=5,(VLOOKUP(B489,'X5'!$B:$AZ,45,FALSE)),IF($X$1=6,(VLOOKUP(B489,'X6'!$B:$AZ,45,FALSE)),IF($X$1=7,(VLOOKUP(B489,'X7'!$B:$AZ,45,FALSE)),IF($X$1=8,(VLOOKUP(B489,'X8'!$B:$AZ,45,FALSE)),IF($X$1=9,(VLOOKUP(B489,'X9'!$B:$AZ,45,FALSE)),IF($X$1=10,(VLOOKUP(B489,'X10'!$B:$AZ,45,FALSE)),IF($X$1=11,(VLOOKUP(B489,'X11'!$B:$AZ,45,FALSE)),IF($X$1=12,(VLOOKUP(B489,'X12'!$B:$AZ,45,FALSE)),IF($X$1=13,(VLOOKUP(B489,'X13'!$B:$AZ,45,FALSE)),"B"))))))))))))))=TRUE," ",(IF($X$1=1,(VLOOKUP(B489,'X1'!$B:$AZ,45,FALSE)),IF($X$1=2,(VLOOKUP(B489,'X2'!$B:$AZ,45,FALSE)),IF($X$1=3,(VLOOKUP(B489,'X3'!$B:$AZ,45,FALSE)),IF($X$1=4,(VLOOKUP(B489,'X4'!$B:$AZ,45,FALSE)),IF($X$1=5,(VLOOKUP(B489,'X5'!$B:$AZ,45,FALSE)),IF($X$1=6,(VLOOKUP(B489,'X6'!$B:$AZ,45,FALSE)),IF($X$1=7,(VLOOKUP(B489,'X7'!$B:$AZ,45,FALSE)),IF($X$1=8,(VLOOKUP(B489,'X8'!$B:$AZ,45,FALSE)),IF($X$1=9,(VLOOKUP(B489,'X9'!$B:$AZ,45,FALSE)),IF($X$1=10,(VLOOKUP(B489,'X10'!$B:$AZ,45,FALSE)),IF($X$1=11,(VLOOKUP(B489,'X11'!$B:$AZ,45,FALSE)),IF($X$1=12,(VLOOKUP(B489,'X12'!$B:$AZ,45,FALSE)),IF($X$1=13,(VLOOKUP(B489,'X13'!$B:$AZ,45,FALSE)),"B")))))))))))))))</f>
        <v xml:space="preserve"> </v>
      </c>
      <c r="O489" s="184" t="str">
        <f ca="1">IF(ISERROR(IF($X$1=1,(VLOOKUP(B489,'X1'!$B:$AZ,11,FALSE)),IF($X$1=2,(VLOOKUP(B489,'X2'!$B:$AZ,11,FALSE)),IF($X$1=3,(VLOOKUP(B489,'X3'!$B:$AZ,11,FALSE)),IF($X$1=4,(VLOOKUP(B489,'X4'!$B:$AZ,11,FALSE)),IF($X$1=5,(VLOOKUP(B489,'X5'!$B:$AZ,11,FALSE)),IF($X$1=6,(VLOOKUP(B489,'X6'!$B:$AZ,11,FALSE)),IF($X$1=7,(VLOOKUP(B489,'X7'!$B:$AZ,11,FALSE)),IF($X$1=8,(VLOOKUP(B489,'X8'!$B:$AZ,11,FALSE)),IF($X$1=9,(VLOOKUP(B489,'X9'!$B:$AZ,11,FALSE)),IF($X$1=10,(VLOOKUP(B489,'X10'!$B:$AZ,11,FALSE)),IF($X$1=11,(VLOOKUP(B489,'X11'!$B:$AZ,11,FALSE)),IF($X$1=12,(VLOOKUP(B489,'X12'!$B:$AZ,11,FALSE)),IF($X$1=13,(VLOOKUP(B489,'X13'!$B:$AZ,11,FALSE)),"B"))))))))))))))=TRUE," ",(IF($X$1=1,(VLOOKUP(B489,'X1'!$B:$AZ,11,FALSE)),IF($X$1=2,(VLOOKUP(B489,'X2'!$B:$AZ,11,FALSE)),IF($X$1=3,(VLOOKUP(B489,'X3'!$B:$AZ,11,FALSE)),IF($X$1=4,(VLOOKUP(B489,'X4'!$B:$AZ,11,FALSE)),IF($X$1=5,(VLOOKUP(B489,'X5'!$B:$AZ,11,FALSE)),IF($X$1=6,(VLOOKUP(B489,'X6'!$B:$AZ,11,FALSE)),IF($X$1=7,(VLOOKUP(B489,'X7'!$B:$AZ,11,FALSE)),IF($X$1=8,(VLOOKUP(B489,'X8'!$B:$AZ,11,FALSE)),IF($X$1=9,(VLOOKUP(B489,'X9'!$B:$AZ,11,FALSE)),IF($X$1=10,(VLOOKUP(B489,'X10'!$B:$AZ,11,FALSE)),IF($X$1=11,(VLOOKUP(B489,'X11'!$B:$AZ,11,FALSE)),IF($X$1=12,(VLOOKUP(B489,'X12'!$B:$AZ,11,FALSE)),IF($X$1=13,(VLOOKUP(B489,'X13'!$B:$AZ,11,FALSE)),"B")))))))))))))))</f>
        <v xml:space="preserve"> </v>
      </c>
      <c r="P489" s="184" t="str">
        <f ca="1">IF(ISERROR(IF($X$1=1,(VLOOKUP(B489,'X1'!$B:$AZ,12,FALSE)),IF($X$1=2,(VLOOKUP(B489,'X2'!$B:$AZ,12,FALSE)),IF($X$1=3,(VLOOKUP(B489,'X3'!$B:$AZ,12,FALSE)),IF($X$1=4,(VLOOKUP(B489,'X4'!$B:$AZ,12,FALSE)),IF($X$1=5,(VLOOKUP(B489,'X5'!$B:$AZ,12,FALSE)),IF($X$1=6,(VLOOKUP(B489,'X6'!$B:$AZ,12,FALSE)),IF($X$1=7,(VLOOKUP(B489,'X7'!$B:$AZ,12,FALSE)),IF($X$1=8,(VLOOKUP(B489,'X8'!$B:$AZ,12,FALSE)),IF($X$1=9,(VLOOKUP(B489,'X9'!$B:$AZ,12,FALSE)),IF($X$1=10,(VLOOKUP(B489,'X10'!$B:$AZ,12,FALSE)),IF($X$1=11,(VLOOKUP(B489,'X11'!$B:$AZ,12,FALSE)),IF($X$1=12,(VLOOKUP(B489,'X12'!$B:$AZ,12,FALSE)),IF($X$1=13,(VLOOKUP(B489,'X13'!$B:$AZ,12,FALSE)),"B"))))))))))))))=TRUE," ",(IF($X$1=1,(VLOOKUP(B489,'X1'!$B:$AZ,12,FALSE)),IF($X$1=2,(VLOOKUP(B489,'X2'!$B:$AZ,12,FALSE)),IF($X$1=3,(VLOOKUP(B489,'X3'!$B:$AZ,12,FALSE)),IF($X$1=4,(VLOOKUP(B489,'X4'!$B:$AZ,12,FALSE)),IF($X$1=5,(VLOOKUP(B489,'X5'!$B:$AZ,12,FALSE)),IF($X$1=6,(VLOOKUP(B489,'X6'!$B:$AZ,12,FALSE)),IF($X$1=7,(VLOOKUP(B489,'X7'!$B:$AZ,12,FALSE)),IF($X$1=8,(VLOOKUP(B489,'X8'!$B:$AZ,12,FALSE)),IF($X$1=9,(VLOOKUP(B489,'X9'!$B:$AZ,12,FALSE)),IF($X$1=10,(VLOOKUP(B489,'X10'!$B:$AZ,12,FALSE)),IF($X$1=11,(VLOOKUP(B489,'X11'!$B:$AZ,12,FALSE)),IF($X$1=12,(VLOOKUP(B489,'X12'!$B:$AZ,12,FALSE)),IF($X$1=13,(VLOOKUP(B489,'X13'!$B:$AZ,12,FALSE)),"B")))))))))))))))</f>
        <v xml:space="preserve"> </v>
      </c>
      <c r="Q489" s="185" t="str">
        <f ca="1">IF(ISERROR(IF($X$1=1,(VLOOKUP(B489,'X1'!$B:$AZ,46,FALSE)),IF($X$1=2,(VLOOKUP(B489,'X2'!$B:$AZ,46,FALSE)),IF($X$1=3,(VLOOKUP(B489,'X3'!$B:$AZ,46,FALSE)),IF($X$1=4,(VLOOKUP(B489,'X4'!$B:$AZ,46,FALSE)),IF($X$1=5,(VLOOKUP(B489,'X5'!$B:$AZ,46,FALSE)),IF($X$1=6,(VLOOKUP(B489,'X6'!$B:$AZ,46,FALSE)),IF($X$1=7,(VLOOKUP(B489,'X7'!$B:$AZ,46,FALSE)),IF($X$1=8,(VLOOKUP(B489,'X8'!$B:$AZ,46,FALSE)),IF($X$1=9,(VLOOKUP(B489,'X9'!$B:$AZ,46,FALSE)),IF($X$1=10,(VLOOKUP(B489,'X10'!$B:$AZ,46,FALSE)),IF($X$1=11,(VLOOKUP(B489,'X11'!$B:$AZ,46,FALSE)),IF($X$1=12,(VLOOKUP(B489,'X12'!$B:$AZ,46,FALSE)),IF($X$1=13,(VLOOKUP(B489,'X13'!$B:$AZ,46,FALSE)),"B"))))))))))))))=TRUE," ",(IF($X$1=1,(VLOOKUP(B489,'X1'!$B:$AZ,46,FALSE)),IF($X$1=2,(VLOOKUP(B489,'X2'!$B:$AZ,46,FALSE)),IF($X$1=3,(VLOOKUP(B489,'X3'!$B:$AZ,46,FALSE)),IF($X$1=4,(VLOOKUP(B489,'X4'!$B:$AZ,46,FALSE)),IF($X$1=5,(VLOOKUP(B489,'X5'!$B:$AZ,46,FALSE)),IF($X$1=6,(VLOOKUP(B489,'X6'!$B:$AZ,46,FALSE)),IF($X$1=7,(VLOOKUP(B489,'X7'!$B:$AZ,46,FALSE)),IF($X$1=8,(VLOOKUP(B489,'X8'!$B:$AZ,46,FALSE)),IF($X$1=9,(VLOOKUP(B489,'X9'!$B:$AZ,46,FALSE)),IF($X$1=10,(VLOOKUP(B489,'X10'!$B:$AZ,46,FALSE)),IF($X$1=11,(VLOOKUP(B489,'X11'!$B:$AZ,46,FALSE)),IF($X$1=12,(VLOOKUP(B489,'X12'!$B:$AZ,46,FALSE)),IF($X$1=13,(VLOOKUP(B489,'X13'!$B:$AZ,46,FALSE)),"B")))))))))))))))</f>
        <v xml:space="preserve"> </v>
      </c>
      <c r="R489" s="185" t="str">
        <f ca="1">IF(ISERROR(IF($X$1=1,(VLOOKUP(B489,'X1'!$B:$AZ,15,FALSE)),IF($X$1=2,(VLOOKUP(B489,'X2'!$B:$AZ,15,FALSE)),IF($X$1=3,(VLOOKUP(B489,'X3'!$B:$AZ,15,FALSE)),IF($X$1=4,(VLOOKUP(B489,'X4'!$B:$AZ,15,FALSE)),IF($X$1=5,(VLOOKUP(B489,'X5'!$B:$AZ,15,FALSE)),IF($X$1=6,(VLOOKUP(B489,'X6'!$B:$AZ,15,FALSE)),IF($X$1=7,(VLOOKUP(B489,'X7'!$B:$AZ,15,FALSE)),IF($X$1=8,(VLOOKUP(B489,'X8'!$B:$AZ,15,FALSE)),IF($X$1=9,(VLOOKUP(B489,'X9'!$B:$AZ,15,FALSE)),IF($X$1=10,(VLOOKUP(B489,'X10'!$B:$AZ,15,FALSE)),IF($X$1=11,(VLOOKUP(B489,'X11'!$B:$AZ,15,FALSE)),IF($X$1=12,(VLOOKUP(B489,'X12'!$B:$AZ,15,FALSE)),IF($X$1=13,(VLOOKUP(B489,'X13'!$B:$AZ,15,FALSE)),"B"))))))))))))))=TRUE," ",(IF($X$1=1,(VLOOKUP(B489,'X1'!$B:$AZ,15,FALSE)),IF($X$1=2,(VLOOKUP(B489,'X2'!$B:$AZ,15,FALSE)),IF($X$1=3,(VLOOKUP(B489,'X3'!$B:$AZ,15,FALSE)),IF($X$1=4,(VLOOKUP(B489,'X4'!$B:$AZ,15,FALSE)),IF($X$1=5,(VLOOKUP(B489,'X5'!$B:$AZ,15,FALSE)),IF($X$1=6,(VLOOKUP(B489,'X6'!$B:$AZ,15,FALSE)),IF($X$1=7,(VLOOKUP(B489,'X7'!$B:$AZ,15,FALSE)),IF($X$1=8,(VLOOKUP(B489,'X8'!$B:$AZ,15,FALSE)),IF($X$1=9,(VLOOKUP(B489,'X9'!$B:$AZ,15,FALSE)),IF($X$1=10,(VLOOKUP(B489,'X10'!$B:$AZ,15,FALSE)),IF($X$1=11,(VLOOKUP(B489,'X11'!$B:$AZ,15,FALSE)),IF($X$1=12,(VLOOKUP(B489,'X12'!$B:$AZ,15,FALSE)),IF($X$1=13,(VLOOKUP(B489,'X13'!$B:$AZ,15,FALSE)),"B")))))))))))))))</f>
        <v xml:space="preserve"> </v>
      </c>
      <c r="S489" s="185" t="str">
        <f ca="1">IF(ISERROR(IF((IF($X$1=1,(VLOOKUP(B489,'X1'!$B:$AZ,14,FALSE)),(IF($X$1=2,(VLOOKUP(B489,'X2'!$B:$AZ,14,FALSE)),(IF($X$1=3,(VLOOKUP(B489,'X3'!$B:$AZ,14,FALSE)),(IF($X$1=4,(VLOOKUP(B489,'X4'!$B:$AZ,14,FALSE)),(IF($X$1=5,(VLOOKUP(B489,'X5'!$B:$AZ,14,FALSE)),(IF($X$1=6,(VLOOKUP(B489,'X6'!$B:$AZ,14,FALSE)),(IF($X$1=7,(VLOOKUP(B489,'X7'!$B:$AZ,14,FALSE)),(IF($X$1=8,(VLOOKUP(B489,'X8'!$B:$AZ,14,FALSE)),(IF($X$1=9,(VLOOKUP(B489,'X9'!$B:$AZ,14,FALSE)),(IF($X$1=10,(VLOOKUP(B489,'X10'!$B:$AZ,14,FALSE)),(IF($X$1=11,(VLOOKUP(B489,'X11'!$B:$AZ,14,FALSE)),(IF($X$1=12,(VLOOKUP(B489,'X12'!$B:$AZ,14,FALSE)),(VLOOKUP(B489,'X13'!$B:$AZ,14,FALSE))))))))))))))))))))))))))=$V$1," ",(IF($X$1=1,(VLOOKUP(B489,'X1'!$B:$AZ,14,FALSE)),(IF($X$1=2,(VLOOKUP(B489,'X2'!$B:$AZ,14,FALSE)),(IF($X$1=3,(VLOOKUP(B489,'X3'!$B:$AZ,14,FALSE)),(IF($X$1=4,(VLOOKUP(B489,'X4'!$B:$AZ,14,FALSE)),(IF($X$1=5,(VLOOKUP(B489,'X5'!$B:$AZ,14,FALSE)),(IF($X$1=6,(VLOOKUP(B489,'X6'!$B:$AZ,14,FALSE)),(IF($X$1=7,(VLOOKUP(B489,'X7'!$B:$AZ,14,FALSE)),(IF($X$1=8,(VLOOKUP(B489,'X8'!$B:$AZ,14,FALSE)),(IF($X$1=9,(VLOOKUP(B489,'X9'!$B:$AZ,14,FALSE)),(IF($X$1=10,(VLOOKUP(B489,'X10'!$B:$AZ,14,FALSE)),(IF($X$1=11,(VLOOKUP(B489,'X11'!$B:$AZ,14,FALSE)),(IF($X$1=12,(VLOOKUP(B489,'X12'!$B:$AZ,14,FALSE)),(VLOOKUP(B489,'X13'!$B:$AZ,14,FALSE))))))))))))))))))))))))))))=TRUE," ",(IF((IF($X$1=1,(VLOOKUP(B489,'X1'!$B:$AZ,14,FALSE)),(IF($X$1=2,(VLOOKUP(B489,'X2'!$B:$AZ,14,FALSE)),(IF($X$1=3,(VLOOKUP(B489,'X3'!$B:$AZ,14,FALSE)),(IF($X$1=4,(VLOOKUP(B489,'X4'!$B:$AZ,14,FALSE)),(IF($X$1=5,(VLOOKUP(B489,'X5'!$B:$AZ,14,FALSE)),(IF($X$1=6,(VLOOKUP(B489,'X6'!$B:$AZ,14,FALSE)),(IF($X$1=7,(VLOOKUP(B489,'X7'!$B:$AZ,14,FALSE)),(IF($X$1=8,(VLOOKUP(B489,'X8'!$B:$AZ,14,FALSE)),(IF($X$1=9,(VLOOKUP(B489,'X9'!$B:$AZ,14,FALSE)),(IF($X$1=10,(VLOOKUP(B489,'X10'!$B:$AZ,14,FALSE)),(IF($X$1=11,(VLOOKUP(B489,'X11'!$B:$AZ,14,FALSE)),(IF($X$1=12,(VLOOKUP(B489,'X12'!$B:$AZ,14,FALSE)),(VLOOKUP(B489,'X13'!$B:$AZ,14,FALSE))))))))))))))))))))))))))=$V$1," ",(IF($X$1=1,(VLOOKUP(B489,'X1'!$B:$AZ,14,FALSE)),(IF($X$1=2,(VLOOKUP(B489,'X2'!$B:$AZ,14,FALSE)),(IF($X$1=3,(VLOOKUP(B489,'X3'!$B:$AZ,14,FALSE)),(IF($X$1=4,(VLOOKUP(B489,'X4'!$B:$AZ,14,FALSE)),(IF($X$1=5,(VLOOKUP(B489,'X5'!$B:$AZ,14,FALSE)),(IF($X$1=6,(VLOOKUP(B489,'X6'!$B:$AZ,14,FALSE)),(IF($X$1=7,(VLOOKUP(B489,'X7'!$B:$AZ,14,FALSE)),(IF($X$1=8,(VLOOKUP(B489,'X8'!$B:$AZ,14,FALSE)),(IF($X$1=9,(VLOOKUP(B489,'X9'!$B:$AZ,14,FALSE)),(IF($X$1=10,(VLOOKUP(B489,'X10'!$B:$AZ,14,FALSE)),(IF($X$1=11,(VLOOKUP(B489,'X11'!$B:$AZ,14,FALSE)),(IF($X$1=12,(VLOOKUP(B489,'X12'!$B:$AZ,14,FALSE)),(VLOOKUP(B489,'X13'!$B:$AZ,14,FALSE)))))))))))))))))))))))))))))</f>
        <v xml:space="preserve"> </v>
      </c>
    </row>
    <row r="490" spans="1:19" ht="14.1" customHeight="1" x14ac:dyDescent="0.2">
      <c r="A490" s="156" t="s">
        <v>1058</v>
      </c>
      <c r="B490" s="122" t="str">
        <f>IF(ISERROR(IF($U$16=1,(VLOOKUP(A490,$AC$89:$AH$125,2,FALSE)),IF((IF($X$1=1,'X1'!B449,(IF($X$1=2,'X2'!B449,(IF($X$1=3,'X3'!B449,(IF($X$1=4,'X4'!B449,(IF($X$1=5,'X5'!B449,(IF($X$1=6,'X6'!B449,(IF($X$1=7,'X7'!B449,(IF($X$1=8,'X8'!B449,(IF($X$1=9,'X9'!B449,(IF($X$1=10,'X10'!B449,(IF($X$1=11,'X11'!B449,(IF($X$1=12,'X12'!B449,'X13'!B449))))))))))))))))))))))))="","",(IF($X$1=1,'X1'!B449,(IF($X$1=2,'X2'!B449,(IF($X$1=3,'X3'!B449,(IF($X$1=4,'X4'!B449,(IF($X$1=5,'X5'!B449,(IF($X$1=6,'X6'!B449,(IF($X$1=7,'X7'!B449,(IF($X$1=8,'X8'!B449,(IF($X$1=9,'X9'!B449,(IF($X$1=10,'X10'!B449,(IF($X$1=11,'X11'!B449,(IF($X$1=12,'X12'!B449,'X13'!B449)))))))))))))))))))))))))))=TRUE," ",(IF($U$16=1,(VLOOKUP(A490,$AC$89:$AH$125,2,FALSE)),IF((IF($X$1=1,'X1'!B449,(IF($X$1=2,'X2'!B449,(IF($X$1=3,'X3'!B449,(IF($X$1=4,'X4'!B449,(IF($X$1=5,'X5'!B449,(IF($X$1=6,'X6'!B449,(IF($X$1=7,'X7'!B449,(IF($X$1=8,'X8'!B449,(IF($X$1=9,'X9'!B449,(IF($X$1=10,'X10'!B449,(IF($X$1=11,'X11'!B449,(IF($X$1=12,'X12'!B449,'X13'!B449))))))))))))))))))))))))="","",(IF($X$1=1,'X1'!B449,(IF($X$1=2,'X2'!B449,(IF($X$1=3,'X3'!B449,(IF($X$1=4,'X4'!B449,(IF($X$1=5,'X5'!B449,(IF($X$1=6,'X6'!B449,(IF($X$1=7,'X7'!B449,(IF($X$1=8,'X8'!B449,(IF($X$1=9,'X9'!B449,(IF($X$1=10,'X10'!B449,(IF($X$1=11,'X11'!B449,(IF($X$1=12,'X12'!B449,'X13'!B449))))))))))))))))))))))))))))</f>
        <v/>
      </c>
      <c r="C490" s="181" t="str">
        <f ca="1">IF(ISERROR(IF($X$1=1,(VLOOKUP(B490,'X1'!$B:$AZ,47,FALSE)),IF($X$1=2,(VLOOKUP(B490,'X2'!$B:$AZ,47,FALSE)),IF($X$1=3,(VLOOKUP(B490,'X3'!$B:$AZ,47,FALSE)),IF($X$1=4,(VLOOKUP(B490,'X4'!$B:$AZ,47,FALSE)),IF($X$1=5,(VLOOKUP(B490,'X5'!$B:$AZ,47,FALSE)),IF($X$1=6,(VLOOKUP(B490,'X6'!$B:$AZ,47,FALSE)),IF($X$1=7,(VLOOKUP(B490,'X7'!$B:$AZ,47,FALSE)),IF($X$1=8,(VLOOKUP(B490,'X8'!$B:$AZ,47,FALSE)),IF($X$1=9,(VLOOKUP(B490,'X9'!$B:$AZ,47,FALSE)),IF($X$1=10,(VLOOKUP(B490,'X10'!$B:$AZ,47,FALSE)),IF($X$1=11,(VLOOKUP(B490,'X11'!$B:$AZ,47,FALSE)),IF($X$1=12,(VLOOKUP(B490,'X12'!$B:$AZ,47,FALSE)),IF($X$1=13,(VLOOKUP(B490,'X13'!$B:$AZ,47,FALSE)),"B"))))))))))))))=TRUE," ",(IF($X$1=1,(VLOOKUP(B490,'X1'!$B:$AZ,47,FALSE)),IF($X$1=2,(VLOOKUP(B490,'X2'!$B:$AZ,47,FALSE)),IF($X$1=3,(VLOOKUP(B490,'X3'!$B:$AZ,47,FALSE)),IF($X$1=4,(VLOOKUP(B490,'X4'!$B:$AZ,47,FALSE)),IF($X$1=5,(VLOOKUP(B490,'X5'!$B:$AZ,47,FALSE)),IF($X$1=6,(VLOOKUP(B490,'X6'!$B:$AZ,47,FALSE)),IF($X$1=7,(VLOOKUP(B490,'X7'!$B:$AZ,47,FALSE)),IF($X$1=8,(VLOOKUP(B490,'X8'!$B:$AZ,47,FALSE)),IF($X$1=9,(VLOOKUP(B490,'X9'!$B:$AZ,47,FALSE)),IF($X$1=10,(VLOOKUP(B490,'X10'!$B:$AZ,47,FALSE)),IF($X$1=11,(VLOOKUP(B490,'X11'!$B:$AZ,47,FALSE)),IF($X$1=12,(VLOOKUP(B490,'X12'!$B:$AZ,47,FALSE)),IF($X$1=13,(VLOOKUP(B490,'X13'!$B:$AZ,47,FALSE)),"B")))))))))))))))</f>
        <v xml:space="preserve"> </v>
      </c>
      <c r="D490" s="181" t="str">
        <f ca="1">IF(ISERROR(IF($X$1=1,(VLOOKUP(B490,'X1'!$B:$AP,41,FALSE)),IF($X$1=2,(VLOOKUP(B490,'X2'!$B:$AP,41,FALSE)),IF($X$1=3,(VLOOKUP(B490,'X3'!$B:$AP,41,FALSE)),IF($X$1=4,(VLOOKUP(B490,'X4'!$B:$AP,41,FALSE)),IF($X$1=5,(VLOOKUP(B490,'X5'!$B:$AP,41,FALSE)),IF($X$1=6,(VLOOKUP(B490,'X6'!$B:$AP,41,FALSE)),IF($X$1=7,(VLOOKUP(B490,'X7'!$B:$AP,41,FALSE)),IF($X$1=8,(VLOOKUP(B490,'X8'!$B:$AP,41,FALSE)),IF($X$1=9,(VLOOKUP(B490,'X9'!$B:$AP,41,FALSE)),IF($X$1=10,(VLOOKUP(B490,'X10'!$B:$AP,41,FALSE)),IF($X$1=11,(VLOOKUP(B490,'X11'!$B:$AP,41,FALSE)),IF($X$1=12,(VLOOKUP(B490,'X12'!$B:$AP,41,FALSE)),IF($X$1=13,(VLOOKUP(B490,'X13'!$B:$AP,41,FALSE)),"B"))))))))))))))=TRUE," ",(IF($X$1=1,(VLOOKUP(B490,'X1'!$B:$AP,41,FALSE)),IF($X$1=2,(VLOOKUP(B490,'X2'!$B:$AP,41,FALSE)),IF($X$1=3,(VLOOKUP(B490,'X3'!$B:$AP,41,FALSE)),IF($X$1=4,(VLOOKUP(B490,'X4'!$B:$AP,41,FALSE)),IF($X$1=5,(VLOOKUP(B490,'X5'!$B:$AP,41,FALSE)),IF($X$1=6,(VLOOKUP(B490,'X6'!$B:$AP,41,FALSE)),IF($X$1=7,(VLOOKUP(B490,'X7'!$B:$AP,41,FALSE)),IF($X$1=8,(VLOOKUP(B490,'X8'!$B:$AP,41,FALSE)),IF($X$1=9,(VLOOKUP(B490,'X9'!$B:$AP,41,FALSE)),IF($X$1=10,(VLOOKUP(B490,'X10'!$B:$AP,41,FALSE)),IF($X$1=11,(VLOOKUP(B490,'X11'!$B:$AP,41,FALSE)),IF($X$1=12,(VLOOKUP(B490,'X12'!$B:$AP,41,FALSE)),IF($X$1=13,(VLOOKUP(B490,'X13'!$B:$AP,41,FALSE)),"B")))))))))))))))</f>
        <v xml:space="preserve"> </v>
      </c>
      <c r="E490" s="182" t="str">
        <f ca="1">IF(ISERROR(IF($X$1=1,(VLOOKUP(B490,'X1'!$B:$AP,7,FALSE)),IF($X$1=2,(VLOOKUP(B490,'X2'!$B:$AP,7,FALSE)),IF($X$1=3,(VLOOKUP(B490,'X3'!$B:$AP,7,FALSE)),IF($X$1=4,(VLOOKUP(B490,'X4'!$B:$AP,7,FALSE)),IF($X$1=5,(VLOOKUP(B490,'X5'!$B:$AP,7,FALSE)),IF($X$1=6,(VLOOKUP(B490,'X6'!$B:$AP,7,FALSE)),IF($X$1=7,(VLOOKUP(B490,'X7'!$B:$AP,7,FALSE)),IF($X$1=8,(VLOOKUP(B490,'X8'!$B:$AP,7,FALSE)),IF($X$1=9,(VLOOKUP(B490,'X9'!$B:$AP,7,FALSE)),IF($X$1=10,(VLOOKUP(B490,'X10'!$B:$AP,7,FALSE)),IF($X$1=11,(VLOOKUP(B490,'X11'!$B:$AP,7,FALSE)),IF($X$1=12,(VLOOKUP(B490,'X12'!$B:$AP,7,FALSE)),IF($X$1=13,(VLOOKUP(B490,'X13'!$B:$AP,7,FALSE)),"B"))))))))))))))=TRUE," ",(IF($X$1=1,(VLOOKUP(B490,'X1'!$B:$AP,7,FALSE)),IF($X$1=2,(VLOOKUP(B490,'X2'!$B:$AP,7,FALSE)),IF($X$1=3,(VLOOKUP(B490,'X3'!$B:$AP,7,FALSE)),IF($X$1=4,(VLOOKUP(B490,'X4'!$B:$AP,7,FALSE)),IF($X$1=5,(VLOOKUP(B490,'X5'!$B:$AP,7,FALSE)),IF($X$1=6,(VLOOKUP(B490,'X6'!$B:$AP,7,FALSE)),IF($X$1=7,(VLOOKUP(B490,'X7'!$B:$AP,7,FALSE)),IF($X$1=8,(VLOOKUP(B490,'X8'!$B:$AP,7,FALSE)),IF($X$1=9,(VLOOKUP(B490,'X9'!$B:$AP,7,FALSE)),IF($X$1=10,(VLOOKUP(B490,'X10'!$B:$AP,7,FALSE)),IF($X$1=11,(VLOOKUP(B490,'X11'!$B:$AP,7,FALSE)),IF($X$1=12,(VLOOKUP(B490,'X12'!$B:$AP,7,FALSE)),IF($X$1=13,(VLOOKUP(B490,'X13'!$B:$AP,7,FALSE)),"B")))))))))))))))</f>
        <v xml:space="preserve"> </v>
      </c>
      <c r="F490" s="182" t="str">
        <f ca="1">IF(ISERROR(IF((IF($X$1=1,(VLOOKUP(B490,'X1'!$B:$AO,6,FALSE)),(IF($X$1=2,(VLOOKUP(B490,'X2'!$B:$AO,6,FALSE)),(IF($X$1=3,(VLOOKUP(B490,'X3'!$B:$AO,6,FALSE)),(IF($X$1=4,(VLOOKUP(B490,'X4'!$B:$AO,6,FALSE)),(IF($X$1=5,(VLOOKUP(B490,'X5'!$B:$AO,6,FALSE)),(IF($X$1=6,(VLOOKUP(B490,'X6'!$B:$AO,6,FALSE)),(IF($X$1=7,(VLOOKUP(B490,'X7'!$B:$AO,6,FALSE)),(IF($X$1=8,(VLOOKUP(B490,'X8'!$B:$AO,6,FALSE)),(IF($X$1=9,(VLOOKUP(B490,'X9'!$B:$AO,6,FALSE)),(IF($X$1=10,(VLOOKUP(B490,'X10'!$B:$AO,6,FALSE)),(IF($X$1=11,(VLOOKUP(B490,'X11'!$B:$AO,6,FALSE)),(IF($X$1=12,(VLOOKUP(B490,'X12'!$B:$AO,6,FALSE)),(VLOOKUP(B490,'X13'!$B:$AO,6,FALSE))))))))))))))))))))))))))=$V$1," ",(IF($X$1=1,(VLOOKUP(B490,'X1'!$B:$AO,6,FALSE)),(IF($X$1=2,(VLOOKUP(B490,'X2'!$B:$AO,6,FALSE)),(IF($X$1=3,(VLOOKUP(B490,'X3'!$B:$AO,6,FALSE)),(IF($X$1=4,(VLOOKUP(B490,'X4'!$B:$AO,6,FALSE)),(IF($X$1=5,(VLOOKUP(B490,'X5'!$B:$AO,6,FALSE)),(IF($X$1=6,(VLOOKUP(B490,'X6'!$B:$AO,6,FALSE)),(IF($X$1=7,(VLOOKUP(B490,'X7'!$B:$AO,6,FALSE)),(IF($X$1=8,(VLOOKUP(B490,'X8'!$B:$AO,6,FALSE)),(IF($X$1=9,(VLOOKUP(B490,'X9'!$B:$AO,6,FALSE)),(IF($X$1=10,(VLOOKUP(B490,'X10'!$B:$AO,6,FALSE)),(IF($X$1=11,(VLOOKUP(B490,'X11'!$B:$AO,6,FALSE)),(IF($X$1=12,(VLOOKUP(B490,'X12'!$B:$AO,6,FALSE)),(VLOOKUP(B490,'X13'!$B:$AO,6,FALSE))))))))))))))))))))))))))))=TRUE," ",(IF((IF($X$1=1,(VLOOKUP(B490,'X1'!$B:$AO,6,FALSE)),(IF($X$1=2,(VLOOKUP(B490,'X2'!$B:$AO,6,FALSE)),(IF($X$1=3,(VLOOKUP(B490,'X3'!$B:$AO,6,FALSE)),(IF($X$1=4,(VLOOKUP(B490,'X4'!$B:$AO,6,FALSE)),(IF($X$1=5,(VLOOKUP(B490,'X5'!$B:$AO,6,FALSE)),(IF($X$1=6,(VLOOKUP(B490,'X6'!$B:$AO,6,FALSE)),(IF($X$1=7,(VLOOKUP(B490,'X7'!$B:$AO,6,FALSE)),(IF($X$1=8,(VLOOKUP(B490,'X8'!$B:$AO,6,FALSE)),(IF($X$1=9,(VLOOKUP(B490,'X9'!$B:$AO,6,FALSE)),(IF($X$1=10,(VLOOKUP(B490,'X10'!$B:$AO,6,FALSE)),(IF($X$1=11,(VLOOKUP(B490,'X11'!$B:$AO,6,FALSE)),(IF($X$1=12,(VLOOKUP(B490,'X12'!$B:$AO,6,FALSE)),(VLOOKUP(B490,'X13'!$B:$AO,6,FALSE))))))))))))))))))))))))))=$V$1," ",(IF($X$1=1,(VLOOKUP(B490,'X1'!$B:$AO,6,FALSE)),(IF($X$1=2,(VLOOKUP(B490,'X2'!$B:$AO,6,FALSE)),(IF($X$1=3,(VLOOKUP(B490,'X3'!$B:$AO,6,FALSE)),(IF($X$1=4,(VLOOKUP(B490,'X4'!$B:$AO,6,FALSE)),(IF($X$1=5,(VLOOKUP(B490,'X5'!$B:$AO,6,FALSE)),(IF($X$1=6,(VLOOKUP(B490,'X6'!$B:$AO,6,FALSE)),(IF($X$1=7,(VLOOKUP(B490,'X7'!$B:$AO,6,FALSE)),(IF($X$1=8,(VLOOKUP(B490,'X8'!$B:$AO,6,FALSE)),(IF($X$1=9,(VLOOKUP(B490,'X9'!$B:$AO,6,FALSE)),(IF($X$1=10,(VLOOKUP(B490,'X10'!$B:$AO,6,FALSE)),(IF($X$1=11,(VLOOKUP(B490,'X11'!$B:$AO,6,FALSE)),(IF($X$1=12,(VLOOKUP(B490,'X12'!$B:$AO,6,FALSE)),(VLOOKUP(B490,'X13'!$B:$AO,6,FALSE)))))))))))))))))))))))))))))</f>
        <v xml:space="preserve"> </v>
      </c>
      <c r="G490" s="182" t="str">
        <f ca="1">IF(ISERROR(IF($X$1=1,(VLOOKUP(B490,'X1'!$B:$AZ,44,FALSE)),IF($X$1=2,(VLOOKUP(B490,'X2'!$B:$AZ,44,FALSE)),IF($X$1=3,(VLOOKUP(B490,'X3'!$B:$AZ,44,FALSE)),IF($X$1=4,(VLOOKUP(B490,'X4'!$B:$AZ,44,FALSE)),IF($X$1=5,(VLOOKUP(B490,'X5'!$B:$AZ,44,FALSE)),IF($X$1=6,(VLOOKUP(B490,'X6'!$B:$AZ,44,FALSE)),IF($X$1=7,(VLOOKUP(B490,'X7'!$B:$AZ,44,FALSE)),IF($X$1=8,(VLOOKUP(B490,'X8'!$B:$AZ,44,FALSE)),IF($X$1=9,(VLOOKUP(B490,'X9'!$B:$AZ,44,FALSE)),IF($X$1=10,(VLOOKUP(B490,'X10'!$B:$AZ,44,FALSE)),IF($X$1=11,(VLOOKUP(B490,'X11'!$B:$AZ,44,FALSE)),IF($X$1=12,(VLOOKUP(B490,'X12'!$B:$AZ,44,FALSE)),IF($X$1=13,(VLOOKUP(B490,'X13'!$B:$AZ,44,FALSE)),"B"))))))))))))))=TRUE," ",(IF($X$1=1,(VLOOKUP(B490,'X1'!$B:$AZ,44,FALSE)),IF($X$1=2,(VLOOKUP(B490,'X2'!$B:$AZ,44,FALSE)),IF($X$1=3,(VLOOKUP(B490,'X3'!$B:$AZ,44,FALSE)),IF($X$1=4,(VLOOKUP(B490,'X4'!$B:$AZ,44,FALSE)),IF($X$1=5,(VLOOKUP(B490,'X5'!$B:$AZ,44,FALSE)),IF($X$1=6,(VLOOKUP(B490,'X6'!$B:$AZ,44,FALSE)),IF($X$1=7,(VLOOKUP(B490,'X7'!$B:$AZ,44,FALSE)),IF($X$1=8,(VLOOKUP(B490,'X8'!$B:$AZ,44,FALSE)),IF($X$1=9,(VLOOKUP(B490,'X9'!$B:$AZ,44,FALSE)),IF($X$1=10,(VLOOKUP(B490,'X10'!$B:$AZ,44,FALSE)),IF($X$1=11,(VLOOKUP(B490,'X11'!$B:$AZ,44,FALSE)),IF($X$1=12,(VLOOKUP(B490,'X12'!$B:$AZ,44,FALSE)),IF($X$1=13,(VLOOKUP(B490,'X13'!$B:$AZ,44,FALSE)),"B")))))))))))))))</f>
        <v xml:space="preserve"> </v>
      </c>
      <c r="H490" s="182" t="str">
        <f ca="1">IF(ISERROR(IF($X$1=1,(VLOOKUP(B490,'X1'!$B:$AZ,8,FALSE)),IF($X$1=2,(VLOOKUP(B490,'X2'!$B:$AZ,8,FALSE)),IF($X$1=3,(VLOOKUP(B490,'X3'!$B:$AZ,8,FALSE)),IF($X$1=4,(VLOOKUP(B490,'X4'!$B:$AZ,8,FALSE)),IF($X$1=5,(VLOOKUP(B490,'X5'!$B:$AZ,8,FALSE)),IF($X$1=6,(VLOOKUP(B490,'X6'!$B:$AZ,8,FALSE)),IF($X$1=7,(VLOOKUP(B490,'X7'!$B:$AZ,8,FALSE)),IF($X$1=8,(VLOOKUP(B490,'X8'!$B:$AZ,8,FALSE)),IF($X$1=9,(VLOOKUP(B490,'X9'!$B:$AZ,8,FALSE)),IF($X$1=10,(VLOOKUP(B490,'X10'!$B:$AZ,8,FALSE)),IF($X$1=11,(VLOOKUP(B490,'X11'!$B:$AZ,8,FALSE)),IF($X$1=12,(VLOOKUP(B490,'X12'!$B:$AZ,8,FALSE)),IF($X$1=13,(VLOOKUP(B490,'X13'!$B:$AZ,8,FALSE)),"B"))))))))))))))=TRUE," ",(IF($X$1=1,(VLOOKUP(B490,'X1'!$B:$AZ,8,FALSE)),IF($X$1=2,(VLOOKUP(B490,'X2'!$B:$AZ,8,FALSE)),IF($X$1=3,(VLOOKUP(B490,'X3'!$B:$AZ,8,FALSE)),IF($X$1=4,(VLOOKUP(B490,'X4'!$B:$AZ,8,FALSE)),IF($X$1=5,(VLOOKUP(B490,'X5'!$B:$AZ,8,FALSE)),IF($X$1=6,(VLOOKUP(B490,'X6'!$B:$AZ,8,FALSE)),IF($X$1=7,(VLOOKUP(B490,'X7'!$B:$AZ,8,FALSE)),IF($X$1=8,(VLOOKUP(B490,'X8'!$B:$AZ,8,FALSE)),IF($X$1=9,(VLOOKUP(B490,'X9'!$B:$AZ,8,FALSE)),IF($X$1=10,(VLOOKUP(B490,'X10'!$B:$AZ,8,FALSE)),IF($X$1=11,(VLOOKUP(B490,'X11'!$B:$AZ,8,FALSE)),IF($X$1=12,(VLOOKUP(B490,'X12'!$B:$AZ,8,FALSE)),IF($X$1=13,(VLOOKUP(B490,'X13'!$B:$AZ,8,FALSE)),"B")))))))))))))))</f>
        <v xml:space="preserve"> </v>
      </c>
      <c r="I490" s="183" t="str">
        <f ca="1">IF(ISERROR(IF($X$1=1,(VLOOKUP(B490,'X1'!$B:$AZ,2,FALSE)),IF($X$1=2,(VLOOKUP(B490,'X2'!$B:$AZ,2,FALSE)),IF($X$1=3,(VLOOKUP(B490,'X3'!$B:$AZ,2,FALSE)),IF($X$1=4,(VLOOKUP(B490,'X4'!$B:$AZ,2,FALSE)),IF($X$1=5,(VLOOKUP(B490,'X5'!$B:$AZ,2,FALSE)),IF($X$1=6,(VLOOKUP(B490,'X6'!$B:$AZ,2,FALSE)),IF($X$1=7,(VLOOKUP(B490,'X7'!$B:$AZ,2,FALSE)),IF($X$1=8,(VLOOKUP(B490,'X8'!$B:$AZ,2,FALSE)),IF($X$1=9,(VLOOKUP(B490,'X9'!$B:$AZ,2,FALSE)),IF($X$1=10,(VLOOKUP(B490,'X10'!$B:$AZ,2,FALSE)),IF($X$1=11,(VLOOKUP(B490,'X11'!$B:$AZ,2,FALSE)),IF($X$1=12,(VLOOKUP(B490,'X12'!$B:$AZ,2,FALSE)),IF($X$1=13,(VLOOKUP(B490,'X13'!$B:$AZ,2,FALSE)),"B"))))))))))))))=TRUE," ",(IF($X$1=1,(VLOOKUP(B490,'X1'!$B:$AZ,2,FALSE)),IF($X$1=2,(VLOOKUP(B490,'X2'!$B:$AZ,2,FALSE)),IF($X$1=3,(VLOOKUP(B490,'X3'!$B:$AZ,2,FALSE)),IF($X$1=4,(VLOOKUP(B490,'X4'!$B:$AZ,2,FALSE)),IF($X$1=5,(VLOOKUP(B490,'X5'!$B:$AZ,2,FALSE)),IF($X$1=6,(VLOOKUP(B490,'X6'!$B:$AZ,2,FALSE)),IF($X$1=7,(VLOOKUP(B490,'X7'!$B:$AZ,2,FALSE)),IF($X$1=8,(VLOOKUP(B490,'X8'!$B:$AZ,2,FALSE)),IF($X$1=9,(VLOOKUP(B490,'X9'!$B:$AZ,2,FALSE)),IF($X$1=10,(VLOOKUP(B490,'X10'!$B:$AZ,2,FALSE)),IF($X$1=11,(VLOOKUP(B490,'X11'!$B:$AZ,2,FALSE)),IF($X$1=12,(VLOOKUP(B490,'X12'!$B:$AZ,2,FALSE)),IF($X$1=13,(VLOOKUP(B490,'X13'!$B:$AZ,2,FALSE)),"B")))))))))))))))</f>
        <v xml:space="preserve"> </v>
      </c>
      <c r="J490" s="183" t="str">
        <f ca="1">IF(ISERROR(IF($X$1=1,(VLOOKUP(B490,'X1'!$B:$AZ,3,FALSE)),IF($X$1=2,(VLOOKUP(B490,'X2'!$B:$AZ,3,FALSE)),IF($X$1=3,(VLOOKUP(B490,'X3'!$B:$AZ,3,FALSE)),IF($X$1=4,(VLOOKUP(B490,'X4'!$B:$AZ,3,FALSE)),IF($X$1=5,(VLOOKUP(B490,'X5'!$B:$AZ,3,FALSE)),IF($X$1=6,(VLOOKUP(B490,'X6'!$B:$AZ,3,FALSE)),IF($X$1=7,(VLOOKUP(B490,'X7'!$B:$AZ,3,FALSE)),IF($X$1=8,(VLOOKUP(B490,'X8'!$B:$AZ,3,FALSE)),IF($X$1=9,(VLOOKUP(B490,'X9'!$B:$AZ,3,FALSE)),IF($X$1=10,(VLOOKUP(B490,'X10'!$B:$AZ,3,FALSE)),IF($X$1=11,(VLOOKUP(B490,'X11'!$B:$AZ,3,FALSE)),IF($X$1=12,(VLOOKUP(B490,'X12'!$B:$AZ,3,FALSE)),IF($X$1=13,(VLOOKUP(B490,'X13'!$B:$AZ,3,FALSE)),"B"))))))))))))))=TRUE," ",(IF($X$1=1,(VLOOKUP(B490,'X1'!$B:$AZ,3,FALSE)),IF($X$1=2,(VLOOKUP(B490,'X2'!$B:$AZ,3,FALSE)),IF($X$1=3,(VLOOKUP(B490,'X3'!$B:$AZ,3,FALSE)),IF($X$1=4,(VLOOKUP(B490,'X4'!$B:$AZ,3,FALSE)),IF($X$1=5,(VLOOKUP(B490,'X5'!$B:$AZ,3,FALSE)),IF($X$1=6,(VLOOKUP(B490,'X6'!$B:$AZ,3,FALSE)),IF($X$1=7,(VLOOKUP(B490,'X7'!$B:$AZ,3,FALSE)),IF($X$1=8,(VLOOKUP(B490,'X8'!$B:$AZ,3,FALSE)),IF($X$1=9,(VLOOKUP(B490,'X9'!$B:$AZ,3,FALSE)),IF($X$1=10,(VLOOKUP(B490,'X10'!$B:$AZ,3,FALSE)),IF($X$1=11,(VLOOKUP(B490,'X11'!$B:$AZ,3,FALSE)),IF($X$1=12,(VLOOKUP(B490,'X12'!$B:$AZ,3,FALSE)),IF($X$1=13,(VLOOKUP(B490,'X13'!$B:$AZ,3,FALSE)),"B")))))))))))))))</f>
        <v xml:space="preserve"> </v>
      </c>
      <c r="K490" s="183" t="str">
        <f ca="1">IF(ISERROR(IF($X$1=1,(VLOOKUP(B490,'X1'!$B:$AZ,5,FALSE)),IF($X$1=2,(VLOOKUP(B490,'X2'!$B:$AZ,5,FALSE)),IF($X$1=3,(VLOOKUP(B490,'X3'!$B:$AZ,5,FALSE)),IF($X$1=4,(VLOOKUP(B490,'X4'!$B:$AZ,5,FALSE)),IF($X$1=5,(VLOOKUP(B490,'X5'!$B:$AZ,5,FALSE)),IF($X$1=6,(VLOOKUP(B490,'X6'!$B:$AZ,5,FALSE)),IF($X$1=7,(VLOOKUP(B490,'X7'!$B:$AZ,5,FALSE)),IF($X$1=8,(VLOOKUP(B490,'X8'!$B:$AZ,5,FALSE)),IF($X$1=9,(VLOOKUP(B490,'X9'!$B:$AZ,5,FALSE)),IF($X$1=10,(VLOOKUP(B490,'X10'!$B:$AZ,5,FALSE)),IF($X$1=11,(VLOOKUP(B490,'X11'!$B:$AZ,5,FALSE)),IF($X$1=12,(VLOOKUP(B490,'X12'!$B:$AZ,5,FALSE)),IF($X$1=13,(VLOOKUP(B490,'X13'!$B:$AZ,5,FALSE)),"B"))))))))))))))=TRUE," ",(IF($X$1=1,(VLOOKUP(B490,'X1'!$B:$AZ,5,FALSE)),IF($X$1=2,(VLOOKUP(B490,'X2'!$B:$AZ,5,FALSE)),IF($X$1=3,(VLOOKUP(B490,'X3'!$B:$AZ,5,FALSE)),IF($X$1=4,(VLOOKUP(B490,'X4'!$B:$AZ,5,FALSE)),IF($X$1=5,(VLOOKUP(B490,'X5'!$B:$AZ,5,FALSE)),IF($X$1=6,(VLOOKUP(B490,'X6'!$B:$AZ,5,FALSE)),IF($X$1=7,(VLOOKUP(B490,'X7'!$B:$AZ,5,FALSE)),IF($X$1=8,(VLOOKUP(B490,'X8'!$B:$AZ,5,FALSE)),IF($X$1=9,(VLOOKUP(B490,'X9'!$B:$AZ,5,FALSE)),IF($X$1=10,(VLOOKUP(B490,'X10'!$B:$AZ,5,FALSE)),IF($X$1=11,(VLOOKUP(B490,'X11'!$B:$AZ,5,FALSE)),IF($X$1=12,(VLOOKUP(B490,'X12'!$B:$AZ,5,FALSE)),IF($X$1=13,(VLOOKUP(B490,'X13'!$B:$AZ,5,FALSE)),"B")))))))))))))))</f>
        <v xml:space="preserve"> </v>
      </c>
      <c r="L490" s="184" t="str">
        <f ca="1">IF(ISERROR(IF($X$1=1,(VLOOKUP(B490,'X1'!$B:$AZ,9,FALSE)),IF($X$1=2,(VLOOKUP(B490,'X2'!$B:$AZ,9,FALSE)),IF($X$1=3,(VLOOKUP(B490,'X3'!$B:$AZ,9,FALSE)),IF($X$1=4,(VLOOKUP(B490,'X4'!$B:$AZ,9,FALSE)),IF($X$1=5,(VLOOKUP(B490,'X5'!$B:$AZ,9,FALSE)),IF($X$1=6,(VLOOKUP(B490,'X6'!$B:$AZ,9,FALSE)),IF($X$1=7,(VLOOKUP(B490,'X7'!$B:$AZ,9,FALSE)),IF($X$1=8,(VLOOKUP(B490,'X8'!$B:$AZ,9,FALSE)),IF($X$1=9,(VLOOKUP(B490,'X9'!$B:$AZ,9,FALSE)),IF($X$1=10,(VLOOKUP(B490,'X10'!$B:$AZ,9,FALSE)),IF($X$1=11,(VLOOKUP(B490,'X11'!$B:$AZ,9,FALSE)),IF($X$1=12,(VLOOKUP(B490,'X12'!$B:$AZ,9,FALSE)),IF($X$1=13,(VLOOKUP(B490,'X13'!$B:$AZ,9,FALSE)),"B"))))))))))))))=TRUE," ",(IF($X$1=1,(VLOOKUP(B490,'X1'!$B:$AZ,9,FALSE)),IF($X$1=2,(VLOOKUP(B490,'X2'!$B:$AZ,9,FALSE)),IF($X$1=3,(VLOOKUP(B490,'X3'!$B:$AZ,9,FALSE)),IF($X$1=4,(VLOOKUP(B490,'X4'!$B:$AZ,9,FALSE)),IF($X$1=5,(VLOOKUP(B490,'X5'!$B:$AZ,9,FALSE)),IF($X$1=6,(VLOOKUP(B490,'X6'!$B:$AZ,9,FALSE)),IF($X$1=7,(VLOOKUP(B490,'X7'!$B:$AZ,9,FALSE)),IF($X$1=8,(VLOOKUP(B490,'X8'!$B:$AZ,9,FALSE)),IF($X$1=9,(VLOOKUP(B490,'X9'!$B:$AZ,9,FALSE)),IF($X$1=10,(VLOOKUP(B490,'X10'!$B:$AZ,9,FALSE)),IF($X$1=11,(VLOOKUP(B490,'X11'!$B:$AZ,9,FALSE)),IF($X$1=12,(VLOOKUP(B490,'X12'!$B:$AZ,9,FALSE)),IF($X$1=13,(VLOOKUP(B490,'X13'!$B:$AZ,9,FALSE)),"B")))))))))))))))</f>
        <v xml:space="preserve"> </v>
      </c>
      <c r="M490" s="184" t="str">
        <f ca="1">IF(ISERROR(IF($X$1=1,(VLOOKUP(B490,'X1'!$B:$AZ,10,FALSE)),IF($X$1=2,(VLOOKUP(B490,'X2'!$B:$AZ,10,FALSE)),IF($X$1=3,(VLOOKUP(B490,'X3'!$B:$AZ,10,FALSE)),IF($X$1=4,(VLOOKUP(B490,'X4'!$B:$AZ,10,FALSE)),IF($X$1=5,(VLOOKUP(B490,'X5'!$B:$AZ,10,FALSE)),IF($X$1=6,(VLOOKUP(B490,'X6'!$B:$AZ,10,FALSE)),IF($X$1=7,(VLOOKUP(B490,'X7'!$B:$AZ,10,FALSE)),IF($X$1=8,(VLOOKUP(B490,'X8'!$B:$AZ,10,FALSE)),IF($X$1=9,(VLOOKUP(B490,'X9'!$B:$AZ,10,FALSE)),IF($X$1=10,(VLOOKUP(B490,'X10'!$B:$AZ,10,FALSE)),IF($X$1=11,(VLOOKUP(B490,'X11'!$B:$AZ,10,FALSE)),IF($X$1=12,(VLOOKUP(B490,'X12'!$B:$AZ,10,FALSE)),IF($X$1=13,(VLOOKUP(B490,'X13'!$B:$AZ,10,FALSE)),"B"))))))))))))))=TRUE," ",(IF($X$1=1,(VLOOKUP(B490,'X1'!$B:$AZ,10,FALSE)),IF($X$1=2,(VLOOKUP(B490,'X2'!$B:$AZ,10,FALSE)),IF($X$1=3,(VLOOKUP(B490,'X3'!$B:$AZ,10,FALSE)),IF($X$1=4,(VLOOKUP(B490,'X4'!$B:$AZ,10,FALSE)),IF($X$1=5,(VLOOKUP(B490,'X5'!$B:$AZ,10,FALSE)),IF($X$1=6,(VLOOKUP(B490,'X6'!$B:$AZ,10,FALSE)),IF($X$1=7,(VLOOKUP(B490,'X7'!$B:$AZ,10,FALSE)),IF($X$1=8,(VLOOKUP(B490,'X8'!$B:$AZ,10,FALSE)),IF($X$1=9,(VLOOKUP(B490,'X9'!$B:$AZ,10,FALSE)),IF($X$1=10,(VLOOKUP(B490,'X10'!$B:$AZ,10,FALSE)),IF($X$1=11,(VLOOKUP(B490,'X11'!$B:$AZ,10,FALSE)),IF($X$1=12,(VLOOKUP(B490,'X12'!$B:$AZ,10,FALSE)),IF($X$1=13,(VLOOKUP(B490,'X13'!$B:$AZ,10,FALSE)),"B")))))))))))))))</f>
        <v xml:space="preserve"> </v>
      </c>
      <c r="N490" s="185" t="str">
        <f ca="1">IF(ISERROR(IF($X$1=1,(VLOOKUP(B490,'X1'!$B:$AZ,45,FALSE)),IF($X$1=2,(VLOOKUP(B490,'X2'!$B:$AZ,45,FALSE)),IF($X$1=3,(VLOOKUP(B490,'X3'!$B:$AZ,45,FALSE)),IF($X$1=4,(VLOOKUP(B490,'X4'!$B:$AZ,45,FALSE)),IF($X$1=5,(VLOOKUP(B490,'X5'!$B:$AZ,45,FALSE)),IF($X$1=6,(VLOOKUP(B490,'X6'!$B:$AZ,45,FALSE)),IF($X$1=7,(VLOOKUP(B490,'X7'!$B:$AZ,45,FALSE)),IF($X$1=8,(VLOOKUP(B490,'X8'!$B:$AZ,45,FALSE)),IF($X$1=9,(VLOOKUP(B490,'X9'!$B:$AZ,45,FALSE)),IF($X$1=10,(VLOOKUP(B490,'X10'!$B:$AZ,45,FALSE)),IF($X$1=11,(VLOOKUP(B490,'X11'!$B:$AZ,45,FALSE)),IF($X$1=12,(VLOOKUP(B490,'X12'!$B:$AZ,45,FALSE)),IF($X$1=13,(VLOOKUP(B490,'X13'!$B:$AZ,45,FALSE)),"B"))))))))))))))=TRUE," ",(IF($X$1=1,(VLOOKUP(B490,'X1'!$B:$AZ,45,FALSE)),IF($X$1=2,(VLOOKUP(B490,'X2'!$B:$AZ,45,FALSE)),IF($X$1=3,(VLOOKUP(B490,'X3'!$B:$AZ,45,FALSE)),IF($X$1=4,(VLOOKUP(B490,'X4'!$B:$AZ,45,FALSE)),IF($X$1=5,(VLOOKUP(B490,'X5'!$B:$AZ,45,FALSE)),IF($X$1=6,(VLOOKUP(B490,'X6'!$B:$AZ,45,FALSE)),IF($X$1=7,(VLOOKUP(B490,'X7'!$B:$AZ,45,FALSE)),IF($X$1=8,(VLOOKUP(B490,'X8'!$B:$AZ,45,FALSE)),IF($X$1=9,(VLOOKUP(B490,'X9'!$B:$AZ,45,FALSE)),IF($X$1=10,(VLOOKUP(B490,'X10'!$B:$AZ,45,FALSE)),IF($X$1=11,(VLOOKUP(B490,'X11'!$B:$AZ,45,FALSE)),IF($X$1=12,(VLOOKUP(B490,'X12'!$B:$AZ,45,FALSE)),IF($X$1=13,(VLOOKUP(B490,'X13'!$B:$AZ,45,FALSE)),"B")))))))))))))))</f>
        <v xml:space="preserve"> </v>
      </c>
      <c r="O490" s="184" t="str">
        <f ca="1">IF(ISERROR(IF($X$1=1,(VLOOKUP(B490,'X1'!$B:$AZ,11,FALSE)),IF($X$1=2,(VLOOKUP(B490,'X2'!$B:$AZ,11,FALSE)),IF($X$1=3,(VLOOKUP(B490,'X3'!$B:$AZ,11,FALSE)),IF($X$1=4,(VLOOKUP(B490,'X4'!$B:$AZ,11,FALSE)),IF($X$1=5,(VLOOKUP(B490,'X5'!$B:$AZ,11,FALSE)),IF($X$1=6,(VLOOKUP(B490,'X6'!$B:$AZ,11,FALSE)),IF($X$1=7,(VLOOKUP(B490,'X7'!$B:$AZ,11,FALSE)),IF($X$1=8,(VLOOKUP(B490,'X8'!$B:$AZ,11,FALSE)),IF($X$1=9,(VLOOKUP(B490,'X9'!$B:$AZ,11,FALSE)),IF($X$1=10,(VLOOKUP(B490,'X10'!$B:$AZ,11,FALSE)),IF($X$1=11,(VLOOKUP(B490,'X11'!$B:$AZ,11,FALSE)),IF($X$1=12,(VLOOKUP(B490,'X12'!$B:$AZ,11,FALSE)),IF($X$1=13,(VLOOKUP(B490,'X13'!$B:$AZ,11,FALSE)),"B"))))))))))))))=TRUE," ",(IF($X$1=1,(VLOOKUP(B490,'X1'!$B:$AZ,11,FALSE)),IF($X$1=2,(VLOOKUP(B490,'X2'!$B:$AZ,11,FALSE)),IF($X$1=3,(VLOOKUP(B490,'X3'!$B:$AZ,11,FALSE)),IF($X$1=4,(VLOOKUP(B490,'X4'!$B:$AZ,11,FALSE)),IF($X$1=5,(VLOOKUP(B490,'X5'!$B:$AZ,11,FALSE)),IF($X$1=6,(VLOOKUP(B490,'X6'!$B:$AZ,11,FALSE)),IF($X$1=7,(VLOOKUP(B490,'X7'!$B:$AZ,11,FALSE)),IF($X$1=8,(VLOOKUP(B490,'X8'!$B:$AZ,11,FALSE)),IF($X$1=9,(VLOOKUP(B490,'X9'!$B:$AZ,11,FALSE)),IF($X$1=10,(VLOOKUP(B490,'X10'!$B:$AZ,11,FALSE)),IF($X$1=11,(VLOOKUP(B490,'X11'!$B:$AZ,11,FALSE)),IF($X$1=12,(VLOOKUP(B490,'X12'!$B:$AZ,11,FALSE)),IF($X$1=13,(VLOOKUP(B490,'X13'!$B:$AZ,11,FALSE)),"B")))))))))))))))</f>
        <v xml:space="preserve"> </v>
      </c>
      <c r="P490" s="184" t="str">
        <f ca="1">IF(ISERROR(IF($X$1=1,(VLOOKUP(B490,'X1'!$B:$AZ,12,FALSE)),IF($X$1=2,(VLOOKUP(B490,'X2'!$B:$AZ,12,FALSE)),IF($X$1=3,(VLOOKUP(B490,'X3'!$B:$AZ,12,FALSE)),IF($X$1=4,(VLOOKUP(B490,'X4'!$B:$AZ,12,FALSE)),IF($X$1=5,(VLOOKUP(B490,'X5'!$B:$AZ,12,FALSE)),IF($X$1=6,(VLOOKUP(B490,'X6'!$B:$AZ,12,FALSE)),IF($X$1=7,(VLOOKUP(B490,'X7'!$B:$AZ,12,FALSE)),IF($X$1=8,(VLOOKUP(B490,'X8'!$B:$AZ,12,FALSE)),IF($X$1=9,(VLOOKUP(B490,'X9'!$B:$AZ,12,FALSE)),IF($X$1=10,(VLOOKUP(B490,'X10'!$B:$AZ,12,FALSE)),IF($X$1=11,(VLOOKUP(B490,'X11'!$B:$AZ,12,FALSE)),IF($X$1=12,(VLOOKUP(B490,'X12'!$B:$AZ,12,FALSE)),IF($X$1=13,(VLOOKUP(B490,'X13'!$B:$AZ,12,FALSE)),"B"))))))))))))))=TRUE," ",(IF($X$1=1,(VLOOKUP(B490,'X1'!$B:$AZ,12,FALSE)),IF($X$1=2,(VLOOKUP(B490,'X2'!$B:$AZ,12,FALSE)),IF($X$1=3,(VLOOKUP(B490,'X3'!$B:$AZ,12,FALSE)),IF($X$1=4,(VLOOKUP(B490,'X4'!$B:$AZ,12,FALSE)),IF($X$1=5,(VLOOKUP(B490,'X5'!$B:$AZ,12,FALSE)),IF($X$1=6,(VLOOKUP(B490,'X6'!$B:$AZ,12,FALSE)),IF($X$1=7,(VLOOKUP(B490,'X7'!$B:$AZ,12,FALSE)),IF($X$1=8,(VLOOKUP(B490,'X8'!$B:$AZ,12,FALSE)),IF($X$1=9,(VLOOKUP(B490,'X9'!$B:$AZ,12,FALSE)),IF($X$1=10,(VLOOKUP(B490,'X10'!$B:$AZ,12,FALSE)),IF($X$1=11,(VLOOKUP(B490,'X11'!$B:$AZ,12,FALSE)),IF($X$1=12,(VLOOKUP(B490,'X12'!$B:$AZ,12,FALSE)),IF($X$1=13,(VLOOKUP(B490,'X13'!$B:$AZ,12,FALSE)),"B")))))))))))))))</f>
        <v xml:space="preserve"> </v>
      </c>
      <c r="Q490" s="185" t="str">
        <f ca="1">IF(ISERROR(IF($X$1=1,(VLOOKUP(B490,'X1'!$B:$AZ,46,FALSE)),IF($X$1=2,(VLOOKUP(B490,'X2'!$B:$AZ,46,FALSE)),IF($X$1=3,(VLOOKUP(B490,'X3'!$B:$AZ,46,FALSE)),IF($X$1=4,(VLOOKUP(B490,'X4'!$B:$AZ,46,FALSE)),IF($X$1=5,(VLOOKUP(B490,'X5'!$B:$AZ,46,FALSE)),IF($X$1=6,(VLOOKUP(B490,'X6'!$B:$AZ,46,FALSE)),IF($X$1=7,(VLOOKUP(B490,'X7'!$B:$AZ,46,FALSE)),IF($X$1=8,(VLOOKUP(B490,'X8'!$B:$AZ,46,FALSE)),IF($X$1=9,(VLOOKUP(B490,'X9'!$B:$AZ,46,FALSE)),IF($X$1=10,(VLOOKUP(B490,'X10'!$B:$AZ,46,FALSE)),IF($X$1=11,(VLOOKUP(B490,'X11'!$B:$AZ,46,FALSE)),IF($X$1=12,(VLOOKUP(B490,'X12'!$B:$AZ,46,FALSE)),IF($X$1=13,(VLOOKUP(B490,'X13'!$B:$AZ,46,FALSE)),"B"))))))))))))))=TRUE," ",(IF($X$1=1,(VLOOKUP(B490,'X1'!$B:$AZ,46,FALSE)),IF($X$1=2,(VLOOKUP(B490,'X2'!$B:$AZ,46,FALSE)),IF($X$1=3,(VLOOKUP(B490,'X3'!$B:$AZ,46,FALSE)),IF($X$1=4,(VLOOKUP(B490,'X4'!$B:$AZ,46,FALSE)),IF($X$1=5,(VLOOKUP(B490,'X5'!$B:$AZ,46,FALSE)),IF($X$1=6,(VLOOKUP(B490,'X6'!$B:$AZ,46,FALSE)),IF($X$1=7,(VLOOKUP(B490,'X7'!$B:$AZ,46,FALSE)),IF($X$1=8,(VLOOKUP(B490,'X8'!$B:$AZ,46,FALSE)),IF($X$1=9,(VLOOKUP(B490,'X9'!$B:$AZ,46,FALSE)),IF($X$1=10,(VLOOKUP(B490,'X10'!$B:$AZ,46,FALSE)),IF($X$1=11,(VLOOKUP(B490,'X11'!$B:$AZ,46,FALSE)),IF($X$1=12,(VLOOKUP(B490,'X12'!$B:$AZ,46,FALSE)),IF($X$1=13,(VLOOKUP(B490,'X13'!$B:$AZ,46,FALSE)),"B")))))))))))))))</f>
        <v xml:space="preserve"> </v>
      </c>
      <c r="R490" s="185" t="str">
        <f ca="1">IF(ISERROR(IF($X$1=1,(VLOOKUP(B490,'X1'!$B:$AZ,15,FALSE)),IF($X$1=2,(VLOOKUP(B490,'X2'!$B:$AZ,15,FALSE)),IF($X$1=3,(VLOOKUP(B490,'X3'!$B:$AZ,15,FALSE)),IF($X$1=4,(VLOOKUP(B490,'X4'!$B:$AZ,15,FALSE)),IF($X$1=5,(VLOOKUP(B490,'X5'!$B:$AZ,15,FALSE)),IF($X$1=6,(VLOOKUP(B490,'X6'!$B:$AZ,15,FALSE)),IF($X$1=7,(VLOOKUP(B490,'X7'!$B:$AZ,15,FALSE)),IF($X$1=8,(VLOOKUP(B490,'X8'!$B:$AZ,15,FALSE)),IF($X$1=9,(VLOOKUP(B490,'X9'!$B:$AZ,15,FALSE)),IF($X$1=10,(VLOOKUP(B490,'X10'!$B:$AZ,15,FALSE)),IF($X$1=11,(VLOOKUP(B490,'X11'!$B:$AZ,15,FALSE)),IF($X$1=12,(VLOOKUP(B490,'X12'!$B:$AZ,15,FALSE)),IF($X$1=13,(VLOOKUP(B490,'X13'!$B:$AZ,15,FALSE)),"B"))))))))))))))=TRUE," ",(IF($X$1=1,(VLOOKUP(B490,'X1'!$B:$AZ,15,FALSE)),IF($X$1=2,(VLOOKUP(B490,'X2'!$B:$AZ,15,FALSE)),IF($X$1=3,(VLOOKUP(B490,'X3'!$B:$AZ,15,FALSE)),IF($X$1=4,(VLOOKUP(B490,'X4'!$B:$AZ,15,FALSE)),IF($X$1=5,(VLOOKUP(B490,'X5'!$B:$AZ,15,FALSE)),IF($X$1=6,(VLOOKUP(B490,'X6'!$B:$AZ,15,FALSE)),IF($X$1=7,(VLOOKUP(B490,'X7'!$B:$AZ,15,FALSE)),IF($X$1=8,(VLOOKUP(B490,'X8'!$B:$AZ,15,FALSE)),IF($X$1=9,(VLOOKUP(B490,'X9'!$B:$AZ,15,FALSE)),IF($X$1=10,(VLOOKUP(B490,'X10'!$B:$AZ,15,FALSE)),IF($X$1=11,(VLOOKUP(B490,'X11'!$B:$AZ,15,FALSE)),IF($X$1=12,(VLOOKUP(B490,'X12'!$B:$AZ,15,FALSE)),IF($X$1=13,(VLOOKUP(B490,'X13'!$B:$AZ,15,FALSE)),"B")))))))))))))))</f>
        <v xml:space="preserve"> </v>
      </c>
      <c r="S490" s="185" t="str">
        <f ca="1">IF(ISERROR(IF((IF($X$1=1,(VLOOKUP(B490,'X1'!$B:$AZ,14,FALSE)),(IF($X$1=2,(VLOOKUP(B490,'X2'!$B:$AZ,14,FALSE)),(IF($X$1=3,(VLOOKUP(B490,'X3'!$B:$AZ,14,FALSE)),(IF($X$1=4,(VLOOKUP(B490,'X4'!$B:$AZ,14,FALSE)),(IF($X$1=5,(VLOOKUP(B490,'X5'!$B:$AZ,14,FALSE)),(IF($X$1=6,(VLOOKUP(B490,'X6'!$B:$AZ,14,FALSE)),(IF($X$1=7,(VLOOKUP(B490,'X7'!$B:$AZ,14,FALSE)),(IF($X$1=8,(VLOOKUP(B490,'X8'!$B:$AZ,14,FALSE)),(IF($X$1=9,(VLOOKUP(B490,'X9'!$B:$AZ,14,FALSE)),(IF($X$1=10,(VLOOKUP(B490,'X10'!$B:$AZ,14,FALSE)),(IF($X$1=11,(VLOOKUP(B490,'X11'!$B:$AZ,14,FALSE)),(IF($X$1=12,(VLOOKUP(B490,'X12'!$B:$AZ,14,FALSE)),(VLOOKUP(B490,'X13'!$B:$AZ,14,FALSE))))))))))))))))))))))))))=$V$1," ",(IF($X$1=1,(VLOOKUP(B490,'X1'!$B:$AZ,14,FALSE)),(IF($X$1=2,(VLOOKUP(B490,'X2'!$B:$AZ,14,FALSE)),(IF($X$1=3,(VLOOKUP(B490,'X3'!$B:$AZ,14,FALSE)),(IF($X$1=4,(VLOOKUP(B490,'X4'!$B:$AZ,14,FALSE)),(IF($X$1=5,(VLOOKUP(B490,'X5'!$B:$AZ,14,FALSE)),(IF($X$1=6,(VLOOKUP(B490,'X6'!$B:$AZ,14,FALSE)),(IF($X$1=7,(VLOOKUP(B490,'X7'!$B:$AZ,14,FALSE)),(IF($X$1=8,(VLOOKUP(B490,'X8'!$B:$AZ,14,FALSE)),(IF($X$1=9,(VLOOKUP(B490,'X9'!$B:$AZ,14,FALSE)),(IF($X$1=10,(VLOOKUP(B490,'X10'!$B:$AZ,14,FALSE)),(IF($X$1=11,(VLOOKUP(B490,'X11'!$B:$AZ,14,FALSE)),(IF($X$1=12,(VLOOKUP(B490,'X12'!$B:$AZ,14,FALSE)),(VLOOKUP(B490,'X13'!$B:$AZ,14,FALSE))))))))))))))))))))))))))))=TRUE," ",(IF((IF($X$1=1,(VLOOKUP(B490,'X1'!$B:$AZ,14,FALSE)),(IF($X$1=2,(VLOOKUP(B490,'X2'!$B:$AZ,14,FALSE)),(IF($X$1=3,(VLOOKUP(B490,'X3'!$B:$AZ,14,FALSE)),(IF($X$1=4,(VLOOKUP(B490,'X4'!$B:$AZ,14,FALSE)),(IF($X$1=5,(VLOOKUP(B490,'X5'!$B:$AZ,14,FALSE)),(IF($X$1=6,(VLOOKUP(B490,'X6'!$B:$AZ,14,FALSE)),(IF($X$1=7,(VLOOKUP(B490,'X7'!$B:$AZ,14,FALSE)),(IF($X$1=8,(VLOOKUP(B490,'X8'!$B:$AZ,14,FALSE)),(IF($X$1=9,(VLOOKUP(B490,'X9'!$B:$AZ,14,FALSE)),(IF($X$1=10,(VLOOKUP(B490,'X10'!$B:$AZ,14,FALSE)),(IF($X$1=11,(VLOOKUP(B490,'X11'!$B:$AZ,14,FALSE)),(IF($X$1=12,(VLOOKUP(B490,'X12'!$B:$AZ,14,FALSE)),(VLOOKUP(B490,'X13'!$B:$AZ,14,FALSE))))))))))))))))))))))))))=$V$1," ",(IF($X$1=1,(VLOOKUP(B490,'X1'!$B:$AZ,14,FALSE)),(IF($X$1=2,(VLOOKUP(B490,'X2'!$B:$AZ,14,FALSE)),(IF($X$1=3,(VLOOKUP(B490,'X3'!$B:$AZ,14,FALSE)),(IF($X$1=4,(VLOOKUP(B490,'X4'!$B:$AZ,14,FALSE)),(IF($X$1=5,(VLOOKUP(B490,'X5'!$B:$AZ,14,FALSE)),(IF($X$1=6,(VLOOKUP(B490,'X6'!$B:$AZ,14,FALSE)),(IF($X$1=7,(VLOOKUP(B490,'X7'!$B:$AZ,14,FALSE)),(IF($X$1=8,(VLOOKUP(B490,'X8'!$B:$AZ,14,FALSE)),(IF($X$1=9,(VLOOKUP(B490,'X9'!$B:$AZ,14,FALSE)),(IF($X$1=10,(VLOOKUP(B490,'X10'!$B:$AZ,14,FALSE)),(IF($X$1=11,(VLOOKUP(B490,'X11'!$B:$AZ,14,FALSE)),(IF($X$1=12,(VLOOKUP(B490,'X12'!$B:$AZ,14,FALSE)),(VLOOKUP(B490,'X13'!$B:$AZ,14,FALSE)))))))))))))))))))))))))))))</f>
        <v xml:space="preserve"> </v>
      </c>
    </row>
    <row r="491" spans="1:19" ht="14.1" customHeight="1" x14ac:dyDescent="0.2">
      <c r="A491" s="156" t="s">
        <v>1058</v>
      </c>
      <c r="B491" s="122" t="str">
        <f>IF(ISERROR(IF($U$16=1,(VLOOKUP(A491,$AC$89:$AH$125,2,FALSE)),IF((IF($X$1=1,'X1'!B450,(IF($X$1=2,'X2'!B450,(IF($X$1=3,'X3'!B450,(IF($X$1=4,'X4'!B450,(IF($X$1=5,'X5'!B450,(IF($X$1=6,'X6'!B450,(IF($X$1=7,'X7'!B450,(IF($X$1=8,'X8'!B450,(IF($X$1=9,'X9'!B450,(IF($X$1=10,'X10'!B450,(IF($X$1=11,'X11'!B450,(IF($X$1=12,'X12'!B450,'X13'!B450))))))))))))))))))))))))="","",(IF($X$1=1,'X1'!B450,(IF($X$1=2,'X2'!B450,(IF($X$1=3,'X3'!B450,(IF($X$1=4,'X4'!B450,(IF($X$1=5,'X5'!B450,(IF($X$1=6,'X6'!B450,(IF($X$1=7,'X7'!B450,(IF($X$1=8,'X8'!B450,(IF($X$1=9,'X9'!B450,(IF($X$1=10,'X10'!B450,(IF($X$1=11,'X11'!B450,(IF($X$1=12,'X12'!B450,'X13'!B450)))))))))))))))))))))))))))=TRUE," ",(IF($U$16=1,(VLOOKUP(A491,$AC$89:$AH$125,2,FALSE)),IF((IF($X$1=1,'X1'!B450,(IF($X$1=2,'X2'!B450,(IF($X$1=3,'X3'!B450,(IF($X$1=4,'X4'!B450,(IF($X$1=5,'X5'!B450,(IF($X$1=6,'X6'!B450,(IF($X$1=7,'X7'!B450,(IF($X$1=8,'X8'!B450,(IF($X$1=9,'X9'!B450,(IF($X$1=10,'X10'!B450,(IF($X$1=11,'X11'!B450,(IF($X$1=12,'X12'!B450,'X13'!B450))))))))))))))))))))))))="","",(IF($X$1=1,'X1'!B450,(IF($X$1=2,'X2'!B450,(IF($X$1=3,'X3'!B450,(IF($X$1=4,'X4'!B450,(IF($X$1=5,'X5'!B450,(IF($X$1=6,'X6'!B450,(IF($X$1=7,'X7'!B450,(IF($X$1=8,'X8'!B450,(IF($X$1=9,'X9'!B450,(IF($X$1=10,'X10'!B450,(IF($X$1=11,'X11'!B450,(IF($X$1=12,'X12'!B450,'X13'!B450))))))))))))))))))))))))))))</f>
        <v/>
      </c>
      <c r="C491" s="181" t="str">
        <f ca="1">IF(ISERROR(IF($X$1=1,(VLOOKUP(B491,'X1'!$B:$AZ,47,FALSE)),IF($X$1=2,(VLOOKUP(B491,'X2'!$B:$AZ,47,FALSE)),IF($X$1=3,(VLOOKUP(B491,'X3'!$B:$AZ,47,FALSE)),IF($X$1=4,(VLOOKUP(B491,'X4'!$B:$AZ,47,FALSE)),IF($X$1=5,(VLOOKUP(B491,'X5'!$B:$AZ,47,FALSE)),IF($X$1=6,(VLOOKUP(B491,'X6'!$B:$AZ,47,FALSE)),IF($X$1=7,(VLOOKUP(B491,'X7'!$B:$AZ,47,FALSE)),IF($X$1=8,(VLOOKUP(B491,'X8'!$B:$AZ,47,FALSE)),IF($X$1=9,(VLOOKUP(B491,'X9'!$B:$AZ,47,FALSE)),IF($X$1=10,(VLOOKUP(B491,'X10'!$B:$AZ,47,FALSE)),IF($X$1=11,(VLOOKUP(B491,'X11'!$B:$AZ,47,FALSE)),IF($X$1=12,(VLOOKUP(B491,'X12'!$B:$AZ,47,FALSE)),IF($X$1=13,(VLOOKUP(B491,'X13'!$B:$AZ,47,FALSE)),"B"))))))))))))))=TRUE," ",(IF($X$1=1,(VLOOKUP(B491,'X1'!$B:$AZ,47,FALSE)),IF($X$1=2,(VLOOKUP(B491,'X2'!$B:$AZ,47,FALSE)),IF($X$1=3,(VLOOKUP(B491,'X3'!$B:$AZ,47,FALSE)),IF($X$1=4,(VLOOKUP(B491,'X4'!$B:$AZ,47,FALSE)),IF($X$1=5,(VLOOKUP(B491,'X5'!$B:$AZ,47,FALSE)),IF($X$1=6,(VLOOKUP(B491,'X6'!$B:$AZ,47,FALSE)),IF($X$1=7,(VLOOKUP(B491,'X7'!$B:$AZ,47,FALSE)),IF($X$1=8,(VLOOKUP(B491,'X8'!$B:$AZ,47,FALSE)),IF($X$1=9,(VLOOKUP(B491,'X9'!$B:$AZ,47,FALSE)),IF($X$1=10,(VLOOKUP(B491,'X10'!$B:$AZ,47,FALSE)),IF($X$1=11,(VLOOKUP(B491,'X11'!$B:$AZ,47,FALSE)),IF($X$1=12,(VLOOKUP(B491,'X12'!$B:$AZ,47,FALSE)),IF($X$1=13,(VLOOKUP(B491,'X13'!$B:$AZ,47,FALSE)),"B")))))))))))))))</f>
        <v xml:space="preserve"> </v>
      </c>
      <c r="D491" s="181" t="str">
        <f ca="1">IF(ISERROR(IF($X$1=1,(VLOOKUP(B491,'X1'!$B:$AP,41,FALSE)),IF($X$1=2,(VLOOKUP(B491,'X2'!$B:$AP,41,FALSE)),IF($X$1=3,(VLOOKUP(B491,'X3'!$B:$AP,41,FALSE)),IF($X$1=4,(VLOOKUP(B491,'X4'!$B:$AP,41,FALSE)),IF($X$1=5,(VLOOKUP(B491,'X5'!$B:$AP,41,FALSE)),IF($X$1=6,(VLOOKUP(B491,'X6'!$B:$AP,41,FALSE)),IF($X$1=7,(VLOOKUP(B491,'X7'!$B:$AP,41,FALSE)),IF($X$1=8,(VLOOKUP(B491,'X8'!$B:$AP,41,FALSE)),IF($X$1=9,(VLOOKUP(B491,'X9'!$B:$AP,41,FALSE)),IF($X$1=10,(VLOOKUP(B491,'X10'!$B:$AP,41,FALSE)),IF($X$1=11,(VLOOKUP(B491,'X11'!$B:$AP,41,FALSE)),IF($X$1=12,(VLOOKUP(B491,'X12'!$B:$AP,41,FALSE)),IF($X$1=13,(VLOOKUP(B491,'X13'!$B:$AP,41,FALSE)),"B"))))))))))))))=TRUE," ",(IF($X$1=1,(VLOOKUP(B491,'X1'!$B:$AP,41,FALSE)),IF($X$1=2,(VLOOKUP(B491,'X2'!$B:$AP,41,FALSE)),IF($X$1=3,(VLOOKUP(B491,'X3'!$B:$AP,41,FALSE)),IF($X$1=4,(VLOOKUP(B491,'X4'!$B:$AP,41,FALSE)),IF($X$1=5,(VLOOKUP(B491,'X5'!$B:$AP,41,FALSE)),IF($X$1=6,(VLOOKUP(B491,'X6'!$B:$AP,41,FALSE)),IF($X$1=7,(VLOOKUP(B491,'X7'!$B:$AP,41,FALSE)),IF($X$1=8,(VLOOKUP(B491,'X8'!$B:$AP,41,FALSE)),IF($X$1=9,(VLOOKUP(B491,'X9'!$B:$AP,41,FALSE)),IF($X$1=10,(VLOOKUP(B491,'X10'!$B:$AP,41,FALSE)),IF($X$1=11,(VLOOKUP(B491,'X11'!$B:$AP,41,FALSE)),IF($X$1=12,(VLOOKUP(B491,'X12'!$B:$AP,41,FALSE)),IF($X$1=13,(VLOOKUP(B491,'X13'!$B:$AP,41,FALSE)),"B")))))))))))))))</f>
        <v xml:space="preserve"> </v>
      </c>
      <c r="E491" s="182" t="str">
        <f ca="1">IF(ISERROR(IF($X$1=1,(VLOOKUP(B491,'X1'!$B:$AP,7,FALSE)),IF($X$1=2,(VLOOKUP(B491,'X2'!$B:$AP,7,FALSE)),IF($X$1=3,(VLOOKUP(B491,'X3'!$B:$AP,7,FALSE)),IF($X$1=4,(VLOOKUP(B491,'X4'!$B:$AP,7,FALSE)),IF($X$1=5,(VLOOKUP(B491,'X5'!$B:$AP,7,FALSE)),IF($X$1=6,(VLOOKUP(B491,'X6'!$B:$AP,7,FALSE)),IF($X$1=7,(VLOOKUP(B491,'X7'!$B:$AP,7,FALSE)),IF($X$1=8,(VLOOKUP(B491,'X8'!$B:$AP,7,FALSE)),IF($X$1=9,(VLOOKUP(B491,'X9'!$B:$AP,7,FALSE)),IF($X$1=10,(VLOOKUP(B491,'X10'!$B:$AP,7,FALSE)),IF($X$1=11,(VLOOKUP(B491,'X11'!$B:$AP,7,FALSE)),IF($X$1=12,(VLOOKUP(B491,'X12'!$B:$AP,7,FALSE)),IF($X$1=13,(VLOOKUP(B491,'X13'!$B:$AP,7,FALSE)),"B"))))))))))))))=TRUE," ",(IF($X$1=1,(VLOOKUP(B491,'X1'!$B:$AP,7,FALSE)),IF($X$1=2,(VLOOKUP(B491,'X2'!$B:$AP,7,FALSE)),IF($X$1=3,(VLOOKUP(B491,'X3'!$B:$AP,7,FALSE)),IF($X$1=4,(VLOOKUP(B491,'X4'!$B:$AP,7,FALSE)),IF($X$1=5,(VLOOKUP(B491,'X5'!$B:$AP,7,FALSE)),IF($X$1=6,(VLOOKUP(B491,'X6'!$B:$AP,7,FALSE)),IF($X$1=7,(VLOOKUP(B491,'X7'!$B:$AP,7,FALSE)),IF($X$1=8,(VLOOKUP(B491,'X8'!$B:$AP,7,FALSE)),IF($X$1=9,(VLOOKUP(B491,'X9'!$B:$AP,7,FALSE)),IF($X$1=10,(VLOOKUP(B491,'X10'!$B:$AP,7,FALSE)),IF($X$1=11,(VLOOKUP(B491,'X11'!$B:$AP,7,FALSE)),IF($X$1=12,(VLOOKUP(B491,'X12'!$B:$AP,7,FALSE)),IF($X$1=13,(VLOOKUP(B491,'X13'!$B:$AP,7,FALSE)),"B")))))))))))))))</f>
        <v xml:space="preserve"> </v>
      </c>
      <c r="F491" s="182" t="str">
        <f ca="1">IF(ISERROR(IF((IF($X$1=1,(VLOOKUP(B491,'X1'!$B:$AO,6,FALSE)),(IF($X$1=2,(VLOOKUP(B491,'X2'!$B:$AO,6,FALSE)),(IF($X$1=3,(VLOOKUP(B491,'X3'!$B:$AO,6,FALSE)),(IF($X$1=4,(VLOOKUP(B491,'X4'!$B:$AO,6,FALSE)),(IF($X$1=5,(VLOOKUP(B491,'X5'!$B:$AO,6,FALSE)),(IF($X$1=6,(VLOOKUP(B491,'X6'!$B:$AO,6,FALSE)),(IF($X$1=7,(VLOOKUP(B491,'X7'!$B:$AO,6,FALSE)),(IF($X$1=8,(VLOOKUP(B491,'X8'!$B:$AO,6,FALSE)),(IF($X$1=9,(VLOOKUP(B491,'X9'!$B:$AO,6,FALSE)),(IF($X$1=10,(VLOOKUP(B491,'X10'!$B:$AO,6,FALSE)),(IF($X$1=11,(VLOOKUP(B491,'X11'!$B:$AO,6,FALSE)),(IF($X$1=12,(VLOOKUP(B491,'X12'!$B:$AO,6,FALSE)),(VLOOKUP(B491,'X13'!$B:$AO,6,FALSE))))))))))))))))))))))))))=$V$1," ",(IF($X$1=1,(VLOOKUP(B491,'X1'!$B:$AO,6,FALSE)),(IF($X$1=2,(VLOOKUP(B491,'X2'!$B:$AO,6,FALSE)),(IF($X$1=3,(VLOOKUP(B491,'X3'!$B:$AO,6,FALSE)),(IF($X$1=4,(VLOOKUP(B491,'X4'!$B:$AO,6,FALSE)),(IF($X$1=5,(VLOOKUP(B491,'X5'!$B:$AO,6,FALSE)),(IF($X$1=6,(VLOOKUP(B491,'X6'!$B:$AO,6,FALSE)),(IF($X$1=7,(VLOOKUP(B491,'X7'!$B:$AO,6,FALSE)),(IF($X$1=8,(VLOOKUP(B491,'X8'!$B:$AO,6,FALSE)),(IF($X$1=9,(VLOOKUP(B491,'X9'!$B:$AO,6,FALSE)),(IF($X$1=10,(VLOOKUP(B491,'X10'!$B:$AO,6,FALSE)),(IF($X$1=11,(VLOOKUP(B491,'X11'!$B:$AO,6,FALSE)),(IF($X$1=12,(VLOOKUP(B491,'X12'!$B:$AO,6,FALSE)),(VLOOKUP(B491,'X13'!$B:$AO,6,FALSE))))))))))))))))))))))))))))=TRUE," ",(IF((IF($X$1=1,(VLOOKUP(B491,'X1'!$B:$AO,6,FALSE)),(IF($X$1=2,(VLOOKUP(B491,'X2'!$B:$AO,6,FALSE)),(IF($X$1=3,(VLOOKUP(B491,'X3'!$B:$AO,6,FALSE)),(IF($X$1=4,(VLOOKUP(B491,'X4'!$B:$AO,6,FALSE)),(IF($X$1=5,(VLOOKUP(B491,'X5'!$B:$AO,6,FALSE)),(IF($X$1=6,(VLOOKUP(B491,'X6'!$B:$AO,6,FALSE)),(IF($X$1=7,(VLOOKUP(B491,'X7'!$B:$AO,6,FALSE)),(IF($X$1=8,(VLOOKUP(B491,'X8'!$B:$AO,6,FALSE)),(IF($X$1=9,(VLOOKUP(B491,'X9'!$B:$AO,6,FALSE)),(IF($X$1=10,(VLOOKUP(B491,'X10'!$B:$AO,6,FALSE)),(IF($X$1=11,(VLOOKUP(B491,'X11'!$B:$AO,6,FALSE)),(IF($X$1=12,(VLOOKUP(B491,'X12'!$B:$AO,6,FALSE)),(VLOOKUP(B491,'X13'!$B:$AO,6,FALSE))))))))))))))))))))))))))=$V$1," ",(IF($X$1=1,(VLOOKUP(B491,'X1'!$B:$AO,6,FALSE)),(IF($X$1=2,(VLOOKUP(B491,'X2'!$B:$AO,6,FALSE)),(IF($X$1=3,(VLOOKUP(B491,'X3'!$B:$AO,6,FALSE)),(IF($X$1=4,(VLOOKUP(B491,'X4'!$B:$AO,6,FALSE)),(IF($X$1=5,(VLOOKUP(B491,'X5'!$B:$AO,6,FALSE)),(IF($X$1=6,(VLOOKUP(B491,'X6'!$B:$AO,6,FALSE)),(IF($X$1=7,(VLOOKUP(B491,'X7'!$B:$AO,6,FALSE)),(IF($X$1=8,(VLOOKUP(B491,'X8'!$B:$AO,6,FALSE)),(IF($X$1=9,(VLOOKUP(B491,'X9'!$B:$AO,6,FALSE)),(IF($X$1=10,(VLOOKUP(B491,'X10'!$B:$AO,6,FALSE)),(IF($X$1=11,(VLOOKUP(B491,'X11'!$B:$AO,6,FALSE)),(IF($X$1=12,(VLOOKUP(B491,'X12'!$B:$AO,6,FALSE)),(VLOOKUP(B491,'X13'!$B:$AO,6,FALSE)))))))))))))))))))))))))))))</f>
        <v xml:space="preserve"> </v>
      </c>
      <c r="G491" s="182" t="str">
        <f ca="1">IF(ISERROR(IF($X$1=1,(VLOOKUP(B491,'X1'!$B:$AZ,44,FALSE)),IF($X$1=2,(VLOOKUP(B491,'X2'!$B:$AZ,44,FALSE)),IF($X$1=3,(VLOOKUP(B491,'X3'!$B:$AZ,44,FALSE)),IF($X$1=4,(VLOOKUP(B491,'X4'!$B:$AZ,44,FALSE)),IF($X$1=5,(VLOOKUP(B491,'X5'!$B:$AZ,44,FALSE)),IF($X$1=6,(VLOOKUP(B491,'X6'!$B:$AZ,44,FALSE)),IF($X$1=7,(VLOOKUP(B491,'X7'!$B:$AZ,44,FALSE)),IF($X$1=8,(VLOOKUP(B491,'X8'!$B:$AZ,44,FALSE)),IF($X$1=9,(VLOOKUP(B491,'X9'!$B:$AZ,44,FALSE)),IF($X$1=10,(VLOOKUP(B491,'X10'!$B:$AZ,44,FALSE)),IF($X$1=11,(VLOOKUP(B491,'X11'!$B:$AZ,44,FALSE)),IF($X$1=12,(VLOOKUP(B491,'X12'!$B:$AZ,44,FALSE)),IF($X$1=13,(VLOOKUP(B491,'X13'!$B:$AZ,44,FALSE)),"B"))))))))))))))=TRUE," ",(IF($X$1=1,(VLOOKUP(B491,'X1'!$B:$AZ,44,FALSE)),IF($X$1=2,(VLOOKUP(B491,'X2'!$B:$AZ,44,FALSE)),IF($X$1=3,(VLOOKUP(B491,'X3'!$B:$AZ,44,FALSE)),IF($X$1=4,(VLOOKUP(B491,'X4'!$B:$AZ,44,FALSE)),IF($X$1=5,(VLOOKUP(B491,'X5'!$B:$AZ,44,FALSE)),IF($X$1=6,(VLOOKUP(B491,'X6'!$B:$AZ,44,FALSE)),IF($X$1=7,(VLOOKUP(B491,'X7'!$B:$AZ,44,FALSE)),IF($X$1=8,(VLOOKUP(B491,'X8'!$B:$AZ,44,FALSE)),IF($X$1=9,(VLOOKUP(B491,'X9'!$B:$AZ,44,FALSE)),IF($X$1=10,(VLOOKUP(B491,'X10'!$B:$AZ,44,FALSE)),IF($X$1=11,(VLOOKUP(B491,'X11'!$B:$AZ,44,FALSE)),IF($X$1=12,(VLOOKUP(B491,'X12'!$B:$AZ,44,FALSE)),IF($X$1=13,(VLOOKUP(B491,'X13'!$B:$AZ,44,FALSE)),"B")))))))))))))))</f>
        <v xml:space="preserve"> </v>
      </c>
      <c r="H491" s="182" t="str">
        <f ca="1">IF(ISERROR(IF($X$1=1,(VLOOKUP(B491,'X1'!$B:$AZ,8,FALSE)),IF($X$1=2,(VLOOKUP(B491,'X2'!$B:$AZ,8,FALSE)),IF($X$1=3,(VLOOKUP(B491,'X3'!$B:$AZ,8,FALSE)),IF($X$1=4,(VLOOKUP(B491,'X4'!$B:$AZ,8,FALSE)),IF($X$1=5,(VLOOKUP(B491,'X5'!$B:$AZ,8,FALSE)),IF($X$1=6,(VLOOKUP(B491,'X6'!$B:$AZ,8,FALSE)),IF($X$1=7,(VLOOKUP(B491,'X7'!$B:$AZ,8,FALSE)),IF($X$1=8,(VLOOKUP(B491,'X8'!$B:$AZ,8,FALSE)),IF($X$1=9,(VLOOKUP(B491,'X9'!$B:$AZ,8,FALSE)),IF($X$1=10,(VLOOKUP(B491,'X10'!$B:$AZ,8,FALSE)),IF($X$1=11,(VLOOKUP(B491,'X11'!$B:$AZ,8,FALSE)),IF($X$1=12,(VLOOKUP(B491,'X12'!$B:$AZ,8,FALSE)),IF($X$1=13,(VLOOKUP(B491,'X13'!$B:$AZ,8,FALSE)),"B"))))))))))))))=TRUE," ",(IF($X$1=1,(VLOOKUP(B491,'X1'!$B:$AZ,8,FALSE)),IF($X$1=2,(VLOOKUP(B491,'X2'!$B:$AZ,8,FALSE)),IF($X$1=3,(VLOOKUP(B491,'X3'!$B:$AZ,8,FALSE)),IF($X$1=4,(VLOOKUP(B491,'X4'!$B:$AZ,8,FALSE)),IF($X$1=5,(VLOOKUP(B491,'X5'!$B:$AZ,8,FALSE)),IF($X$1=6,(VLOOKUP(B491,'X6'!$B:$AZ,8,FALSE)),IF($X$1=7,(VLOOKUP(B491,'X7'!$B:$AZ,8,FALSE)),IF($X$1=8,(VLOOKUP(B491,'X8'!$B:$AZ,8,FALSE)),IF($X$1=9,(VLOOKUP(B491,'X9'!$B:$AZ,8,FALSE)),IF($X$1=10,(VLOOKUP(B491,'X10'!$B:$AZ,8,FALSE)),IF($X$1=11,(VLOOKUP(B491,'X11'!$B:$AZ,8,FALSE)),IF($X$1=12,(VLOOKUP(B491,'X12'!$B:$AZ,8,FALSE)),IF($X$1=13,(VLOOKUP(B491,'X13'!$B:$AZ,8,FALSE)),"B")))))))))))))))</f>
        <v xml:space="preserve"> </v>
      </c>
      <c r="I491" s="183" t="str">
        <f ca="1">IF(ISERROR(IF($X$1=1,(VLOOKUP(B491,'X1'!$B:$AZ,2,FALSE)),IF($X$1=2,(VLOOKUP(B491,'X2'!$B:$AZ,2,FALSE)),IF($X$1=3,(VLOOKUP(B491,'X3'!$B:$AZ,2,FALSE)),IF($X$1=4,(VLOOKUP(B491,'X4'!$B:$AZ,2,FALSE)),IF($X$1=5,(VLOOKUP(B491,'X5'!$B:$AZ,2,FALSE)),IF($X$1=6,(VLOOKUP(B491,'X6'!$B:$AZ,2,FALSE)),IF($X$1=7,(VLOOKUP(B491,'X7'!$B:$AZ,2,FALSE)),IF($X$1=8,(VLOOKUP(B491,'X8'!$B:$AZ,2,FALSE)),IF($X$1=9,(VLOOKUP(B491,'X9'!$B:$AZ,2,FALSE)),IF($X$1=10,(VLOOKUP(B491,'X10'!$B:$AZ,2,FALSE)),IF($X$1=11,(VLOOKUP(B491,'X11'!$B:$AZ,2,FALSE)),IF($X$1=12,(VLOOKUP(B491,'X12'!$B:$AZ,2,FALSE)),IF($X$1=13,(VLOOKUP(B491,'X13'!$B:$AZ,2,FALSE)),"B"))))))))))))))=TRUE," ",(IF($X$1=1,(VLOOKUP(B491,'X1'!$B:$AZ,2,FALSE)),IF($X$1=2,(VLOOKUP(B491,'X2'!$B:$AZ,2,FALSE)),IF($X$1=3,(VLOOKUP(B491,'X3'!$B:$AZ,2,FALSE)),IF($X$1=4,(VLOOKUP(B491,'X4'!$B:$AZ,2,FALSE)),IF($X$1=5,(VLOOKUP(B491,'X5'!$B:$AZ,2,FALSE)),IF($X$1=6,(VLOOKUP(B491,'X6'!$B:$AZ,2,FALSE)),IF($X$1=7,(VLOOKUP(B491,'X7'!$B:$AZ,2,FALSE)),IF($X$1=8,(VLOOKUP(B491,'X8'!$B:$AZ,2,FALSE)),IF($X$1=9,(VLOOKUP(B491,'X9'!$B:$AZ,2,FALSE)),IF($X$1=10,(VLOOKUP(B491,'X10'!$B:$AZ,2,FALSE)),IF($X$1=11,(VLOOKUP(B491,'X11'!$B:$AZ,2,FALSE)),IF($X$1=12,(VLOOKUP(B491,'X12'!$B:$AZ,2,FALSE)),IF($X$1=13,(VLOOKUP(B491,'X13'!$B:$AZ,2,FALSE)),"B")))))))))))))))</f>
        <v xml:space="preserve"> </v>
      </c>
      <c r="J491" s="183" t="str">
        <f ca="1">IF(ISERROR(IF($X$1=1,(VLOOKUP(B491,'X1'!$B:$AZ,3,FALSE)),IF($X$1=2,(VLOOKUP(B491,'X2'!$B:$AZ,3,FALSE)),IF($X$1=3,(VLOOKUP(B491,'X3'!$B:$AZ,3,FALSE)),IF($X$1=4,(VLOOKUP(B491,'X4'!$B:$AZ,3,FALSE)),IF($X$1=5,(VLOOKUP(B491,'X5'!$B:$AZ,3,FALSE)),IF($X$1=6,(VLOOKUP(B491,'X6'!$B:$AZ,3,FALSE)),IF($X$1=7,(VLOOKUP(B491,'X7'!$B:$AZ,3,FALSE)),IF($X$1=8,(VLOOKUP(B491,'X8'!$B:$AZ,3,FALSE)),IF($X$1=9,(VLOOKUP(B491,'X9'!$B:$AZ,3,FALSE)),IF($X$1=10,(VLOOKUP(B491,'X10'!$B:$AZ,3,FALSE)),IF($X$1=11,(VLOOKUP(B491,'X11'!$B:$AZ,3,FALSE)),IF($X$1=12,(VLOOKUP(B491,'X12'!$B:$AZ,3,FALSE)),IF($X$1=13,(VLOOKUP(B491,'X13'!$B:$AZ,3,FALSE)),"B"))))))))))))))=TRUE," ",(IF($X$1=1,(VLOOKUP(B491,'X1'!$B:$AZ,3,FALSE)),IF($X$1=2,(VLOOKUP(B491,'X2'!$B:$AZ,3,FALSE)),IF($X$1=3,(VLOOKUP(B491,'X3'!$B:$AZ,3,FALSE)),IF($X$1=4,(VLOOKUP(B491,'X4'!$B:$AZ,3,FALSE)),IF($X$1=5,(VLOOKUP(B491,'X5'!$B:$AZ,3,FALSE)),IF($X$1=6,(VLOOKUP(B491,'X6'!$B:$AZ,3,FALSE)),IF($X$1=7,(VLOOKUP(B491,'X7'!$B:$AZ,3,FALSE)),IF($X$1=8,(VLOOKUP(B491,'X8'!$B:$AZ,3,FALSE)),IF($X$1=9,(VLOOKUP(B491,'X9'!$B:$AZ,3,FALSE)),IF($X$1=10,(VLOOKUP(B491,'X10'!$B:$AZ,3,FALSE)),IF($X$1=11,(VLOOKUP(B491,'X11'!$B:$AZ,3,FALSE)),IF($X$1=12,(VLOOKUP(B491,'X12'!$B:$AZ,3,FALSE)),IF($X$1=13,(VLOOKUP(B491,'X13'!$B:$AZ,3,FALSE)),"B")))))))))))))))</f>
        <v xml:space="preserve"> </v>
      </c>
      <c r="K491" s="183" t="str">
        <f ca="1">IF(ISERROR(IF($X$1=1,(VLOOKUP(B491,'X1'!$B:$AZ,5,FALSE)),IF($X$1=2,(VLOOKUP(B491,'X2'!$B:$AZ,5,FALSE)),IF($X$1=3,(VLOOKUP(B491,'X3'!$B:$AZ,5,FALSE)),IF($X$1=4,(VLOOKUP(B491,'X4'!$B:$AZ,5,FALSE)),IF($X$1=5,(VLOOKUP(B491,'X5'!$B:$AZ,5,FALSE)),IF($X$1=6,(VLOOKUP(B491,'X6'!$B:$AZ,5,FALSE)),IF($X$1=7,(VLOOKUP(B491,'X7'!$B:$AZ,5,FALSE)),IF($X$1=8,(VLOOKUP(B491,'X8'!$B:$AZ,5,FALSE)),IF($X$1=9,(VLOOKUP(B491,'X9'!$B:$AZ,5,FALSE)),IF($X$1=10,(VLOOKUP(B491,'X10'!$B:$AZ,5,FALSE)),IF($X$1=11,(VLOOKUP(B491,'X11'!$B:$AZ,5,FALSE)),IF($X$1=12,(VLOOKUP(B491,'X12'!$B:$AZ,5,FALSE)),IF($X$1=13,(VLOOKUP(B491,'X13'!$B:$AZ,5,FALSE)),"B"))))))))))))))=TRUE," ",(IF($X$1=1,(VLOOKUP(B491,'X1'!$B:$AZ,5,FALSE)),IF($X$1=2,(VLOOKUP(B491,'X2'!$B:$AZ,5,FALSE)),IF($X$1=3,(VLOOKUP(B491,'X3'!$B:$AZ,5,FALSE)),IF($X$1=4,(VLOOKUP(B491,'X4'!$B:$AZ,5,FALSE)),IF($X$1=5,(VLOOKUP(B491,'X5'!$B:$AZ,5,FALSE)),IF($X$1=6,(VLOOKUP(B491,'X6'!$B:$AZ,5,FALSE)),IF($X$1=7,(VLOOKUP(B491,'X7'!$B:$AZ,5,FALSE)),IF($X$1=8,(VLOOKUP(B491,'X8'!$B:$AZ,5,FALSE)),IF($X$1=9,(VLOOKUP(B491,'X9'!$B:$AZ,5,FALSE)),IF($X$1=10,(VLOOKUP(B491,'X10'!$B:$AZ,5,FALSE)),IF($X$1=11,(VLOOKUP(B491,'X11'!$B:$AZ,5,FALSE)),IF($X$1=12,(VLOOKUP(B491,'X12'!$B:$AZ,5,FALSE)),IF($X$1=13,(VLOOKUP(B491,'X13'!$B:$AZ,5,FALSE)),"B")))))))))))))))</f>
        <v xml:space="preserve"> </v>
      </c>
      <c r="L491" s="184" t="str">
        <f ca="1">IF(ISERROR(IF($X$1=1,(VLOOKUP(B491,'X1'!$B:$AZ,9,FALSE)),IF($X$1=2,(VLOOKUP(B491,'X2'!$B:$AZ,9,FALSE)),IF($X$1=3,(VLOOKUP(B491,'X3'!$B:$AZ,9,FALSE)),IF($X$1=4,(VLOOKUP(B491,'X4'!$B:$AZ,9,FALSE)),IF($X$1=5,(VLOOKUP(B491,'X5'!$B:$AZ,9,FALSE)),IF($X$1=6,(VLOOKUP(B491,'X6'!$B:$AZ,9,FALSE)),IF($X$1=7,(VLOOKUP(B491,'X7'!$B:$AZ,9,FALSE)),IF($X$1=8,(VLOOKUP(B491,'X8'!$B:$AZ,9,FALSE)),IF($X$1=9,(VLOOKUP(B491,'X9'!$B:$AZ,9,FALSE)),IF($X$1=10,(VLOOKUP(B491,'X10'!$B:$AZ,9,FALSE)),IF($X$1=11,(VLOOKUP(B491,'X11'!$B:$AZ,9,FALSE)),IF($X$1=12,(VLOOKUP(B491,'X12'!$B:$AZ,9,FALSE)),IF($X$1=13,(VLOOKUP(B491,'X13'!$B:$AZ,9,FALSE)),"B"))))))))))))))=TRUE," ",(IF($X$1=1,(VLOOKUP(B491,'X1'!$B:$AZ,9,FALSE)),IF($X$1=2,(VLOOKUP(B491,'X2'!$B:$AZ,9,FALSE)),IF($X$1=3,(VLOOKUP(B491,'X3'!$B:$AZ,9,FALSE)),IF($X$1=4,(VLOOKUP(B491,'X4'!$B:$AZ,9,FALSE)),IF($X$1=5,(VLOOKUP(B491,'X5'!$B:$AZ,9,FALSE)),IF($X$1=6,(VLOOKUP(B491,'X6'!$B:$AZ,9,FALSE)),IF($X$1=7,(VLOOKUP(B491,'X7'!$B:$AZ,9,FALSE)),IF($X$1=8,(VLOOKUP(B491,'X8'!$B:$AZ,9,FALSE)),IF($X$1=9,(VLOOKUP(B491,'X9'!$B:$AZ,9,FALSE)),IF($X$1=10,(VLOOKUP(B491,'X10'!$B:$AZ,9,FALSE)),IF($X$1=11,(VLOOKUP(B491,'X11'!$B:$AZ,9,FALSE)),IF($X$1=12,(VLOOKUP(B491,'X12'!$B:$AZ,9,FALSE)),IF($X$1=13,(VLOOKUP(B491,'X13'!$B:$AZ,9,FALSE)),"B")))))))))))))))</f>
        <v xml:space="preserve"> </v>
      </c>
      <c r="M491" s="184" t="str">
        <f ca="1">IF(ISERROR(IF($X$1=1,(VLOOKUP(B491,'X1'!$B:$AZ,10,FALSE)),IF($X$1=2,(VLOOKUP(B491,'X2'!$B:$AZ,10,FALSE)),IF($X$1=3,(VLOOKUP(B491,'X3'!$B:$AZ,10,FALSE)),IF($X$1=4,(VLOOKUP(B491,'X4'!$B:$AZ,10,FALSE)),IF($X$1=5,(VLOOKUP(B491,'X5'!$B:$AZ,10,FALSE)),IF($X$1=6,(VLOOKUP(B491,'X6'!$B:$AZ,10,FALSE)),IF($X$1=7,(VLOOKUP(B491,'X7'!$B:$AZ,10,FALSE)),IF($X$1=8,(VLOOKUP(B491,'X8'!$B:$AZ,10,FALSE)),IF($X$1=9,(VLOOKUP(B491,'X9'!$B:$AZ,10,FALSE)),IF($X$1=10,(VLOOKUP(B491,'X10'!$B:$AZ,10,FALSE)),IF($X$1=11,(VLOOKUP(B491,'X11'!$B:$AZ,10,FALSE)),IF($X$1=12,(VLOOKUP(B491,'X12'!$B:$AZ,10,FALSE)),IF($X$1=13,(VLOOKUP(B491,'X13'!$B:$AZ,10,FALSE)),"B"))))))))))))))=TRUE," ",(IF($X$1=1,(VLOOKUP(B491,'X1'!$B:$AZ,10,FALSE)),IF($X$1=2,(VLOOKUP(B491,'X2'!$B:$AZ,10,FALSE)),IF($X$1=3,(VLOOKUP(B491,'X3'!$B:$AZ,10,FALSE)),IF($X$1=4,(VLOOKUP(B491,'X4'!$B:$AZ,10,FALSE)),IF($X$1=5,(VLOOKUP(B491,'X5'!$B:$AZ,10,FALSE)),IF($X$1=6,(VLOOKUP(B491,'X6'!$B:$AZ,10,FALSE)),IF($X$1=7,(VLOOKUP(B491,'X7'!$B:$AZ,10,FALSE)),IF($X$1=8,(VLOOKUP(B491,'X8'!$B:$AZ,10,FALSE)),IF($X$1=9,(VLOOKUP(B491,'X9'!$B:$AZ,10,FALSE)),IF($X$1=10,(VLOOKUP(B491,'X10'!$B:$AZ,10,FALSE)),IF($X$1=11,(VLOOKUP(B491,'X11'!$B:$AZ,10,FALSE)),IF($X$1=12,(VLOOKUP(B491,'X12'!$B:$AZ,10,FALSE)),IF($X$1=13,(VLOOKUP(B491,'X13'!$B:$AZ,10,FALSE)),"B")))))))))))))))</f>
        <v xml:space="preserve"> </v>
      </c>
      <c r="N491" s="185" t="str">
        <f ca="1">IF(ISERROR(IF($X$1=1,(VLOOKUP(B491,'X1'!$B:$AZ,45,FALSE)),IF($X$1=2,(VLOOKUP(B491,'X2'!$B:$AZ,45,FALSE)),IF($X$1=3,(VLOOKUP(B491,'X3'!$B:$AZ,45,FALSE)),IF($X$1=4,(VLOOKUP(B491,'X4'!$B:$AZ,45,FALSE)),IF($X$1=5,(VLOOKUP(B491,'X5'!$B:$AZ,45,FALSE)),IF($X$1=6,(VLOOKUP(B491,'X6'!$B:$AZ,45,FALSE)),IF($X$1=7,(VLOOKUP(B491,'X7'!$B:$AZ,45,FALSE)),IF($X$1=8,(VLOOKUP(B491,'X8'!$B:$AZ,45,FALSE)),IF($X$1=9,(VLOOKUP(B491,'X9'!$B:$AZ,45,FALSE)),IF($X$1=10,(VLOOKUP(B491,'X10'!$B:$AZ,45,FALSE)),IF($X$1=11,(VLOOKUP(B491,'X11'!$B:$AZ,45,FALSE)),IF($X$1=12,(VLOOKUP(B491,'X12'!$B:$AZ,45,FALSE)),IF($X$1=13,(VLOOKUP(B491,'X13'!$B:$AZ,45,FALSE)),"B"))))))))))))))=TRUE," ",(IF($X$1=1,(VLOOKUP(B491,'X1'!$B:$AZ,45,FALSE)),IF($X$1=2,(VLOOKUP(B491,'X2'!$B:$AZ,45,FALSE)),IF($X$1=3,(VLOOKUP(B491,'X3'!$B:$AZ,45,FALSE)),IF($X$1=4,(VLOOKUP(B491,'X4'!$B:$AZ,45,FALSE)),IF($X$1=5,(VLOOKUP(B491,'X5'!$B:$AZ,45,FALSE)),IF($X$1=6,(VLOOKUP(B491,'X6'!$B:$AZ,45,FALSE)),IF($X$1=7,(VLOOKUP(B491,'X7'!$B:$AZ,45,FALSE)),IF($X$1=8,(VLOOKUP(B491,'X8'!$B:$AZ,45,FALSE)),IF($X$1=9,(VLOOKUP(B491,'X9'!$B:$AZ,45,FALSE)),IF($X$1=10,(VLOOKUP(B491,'X10'!$B:$AZ,45,FALSE)),IF($X$1=11,(VLOOKUP(B491,'X11'!$B:$AZ,45,FALSE)),IF($X$1=12,(VLOOKUP(B491,'X12'!$B:$AZ,45,FALSE)),IF($X$1=13,(VLOOKUP(B491,'X13'!$B:$AZ,45,FALSE)),"B")))))))))))))))</f>
        <v xml:space="preserve"> </v>
      </c>
      <c r="O491" s="184" t="str">
        <f ca="1">IF(ISERROR(IF($X$1=1,(VLOOKUP(B491,'X1'!$B:$AZ,11,FALSE)),IF($X$1=2,(VLOOKUP(B491,'X2'!$B:$AZ,11,FALSE)),IF($X$1=3,(VLOOKUP(B491,'X3'!$B:$AZ,11,FALSE)),IF($X$1=4,(VLOOKUP(B491,'X4'!$B:$AZ,11,FALSE)),IF($X$1=5,(VLOOKUP(B491,'X5'!$B:$AZ,11,FALSE)),IF($X$1=6,(VLOOKUP(B491,'X6'!$B:$AZ,11,FALSE)),IF($X$1=7,(VLOOKUP(B491,'X7'!$B:$AZ,11,FALSE)),IF($X$1=8,(VLOOKUP(B491,'X8'!$B:$AZ,11,FALSE)),IF($X$1=9,(VLOOKUP(B491,'X9'!$B:$AZ,11,FALSE)),IF($X$1=10,(VLOOKUP(B491,'X10'!$B:$AZ,11,FALSE)),IF($X$1=11,(VLOOKUP(B491,'X11'!$B:$AZ,11,FALSE)),IF($X$1=12,(VLOOKUP(B491,'X12'!$B:$AZ,11,FALSE)),IF($X$1=13,(VLOOKUP(B491,'X13'!$B:$AZ,11,FALSE)),"B"))))))))))))))=TRUE," ",(IF($X$1=1,(VLOOKUP(B491,'X1'!$B:$AZ,11,FALSE)),IF($X$1=2,(VLOOKUP(B491,'X2'!$B:$AZ,11,FALSE)),IF($X$1=3,(VLOOKUP(B491,'X3'!$B:$AZ,11,FALSE)),IF($X$1=4,(VLOOKUP(B491,'X4'!$B:$AZ,11,FALSE)),IF($X$1=5,(VLOOKUP(B491,'X5'!$B:$AZ,11,FALSE)),IF($X$1=6,(VLOOKUP(B491,'X6'!$B:$AZ,11,FALSE)),IF($X$1=7,(VLOOKUP(B491,'X7'!$B:$AZ,11,FALSE)),IF($X$1=8,(VLOOKUP(B491,'X8'!$B:$AZ,11,FALSE)),IF($X$1=9,(VLOOKUP(B491,'X9'!$B:$AZ,11,FALSE)),IF($X$1=10,(VLOOKUP(B491,'X10'!$B:$AZ,11,FALSE)),IF($X$1=11,(VLOOKUP(B491,'X11'!$B:$AZ,11,FALSE)),IF($X$1=12,(VLOOKUP(B491,'X12'!$B:$AZ,11,FALSE)),IF($X$1=13,(VLOOKUP(B491,'X13'!$B:$AZ,11,FALSE)),"B")))))))))))))))</f>
        <v xml:space="preserve"> </v>
      </c>
      <c r="P491" s="184" t="str">
        <f ca="1">IF(ISERROR(IF($X$1=1,(VLOOKUP(B491,'X1'!$B:$AZ,12,FALSE)),IF($X$1=2,(VLOOKUP(B491,'X2'!$B:$AZ,12,FALSE)),IF($X$1=3,(VLOOKUP(B491,'X3'!$B:$AZ,12,FALSE)),IF($X$1=4,(VLOOKUP(B491,'X4'!$B:$AZ,12,FALSE)),IF($X$1=5,(VLOOKUP(B491,'X5'!$B:$AZ,12,FALSE)),IF($X$1=6,(VLOOKUP(B491,'X6'!$B:$AZ,12,FALSE)),IF($X$1=7,(VLOOKUP(B491,'X7'!$B:$AZ,12,FALSE)),IF($X$1=8,(VLOOKUP(B491,'X8'!$B:$AZ,12,FALSE)),IF($X$1=9,(VLOOKUP(B491,'X9'!$B:$AZ,12,FALSE)),IF($X$1=10,(VLOOKUP(B491,'X10'!$B:$AZ,12,FALSE)),IF($X$1=11,(VLOOKUP(B491,'X11'!$B:$AZ,12,FALSE)),IF($X$1=12,(VLOOKUP(B491,'X12'!$B:$AZ,12,FALSE)),IF($X$1=13,(VLOOKUP(B491,'X13'!$B:$AZ,12,FALSE)),"B"))))))))))))))=TRUE," ",(IF($X$1=1,(VLOOKUP(B491,'X1'!$B:$AZ,12,FALSE)),IF($X$1=2,(VLOOKUP(B491,'X2'!$B:$AZ,12,FALSE)),IF($X$1=3,(VLOOKUP(B491,'X3'!$B:$AZ,12,FALSE)),IF($X$1=4,(VLOOKUP(B491,'X4'!$B:$AZ,12,FALSE)),IF($X$1=5,(VLOOKUP(B491,'X5'!$B:$AZ,12,FALSE)),IF($X$1=6,(VLOOKUP(B491,'X6'!$B:$AZ,12,FALSE)),IF($X$1=7,(VLOOKUP(B491,'X7'!$B:$AZ,12,FALSE)),IF($X$1=8,(VLOOKUP(B491,'X8'!$B:$AZ,12,FALSE)),IF($X$1=9,(VLOOKUP(B491,'X9'!$B:$AZ,12,FALSE)),IF($X$1=10,(VLOOKUP(B491,'X10'!$B:$AZ,12,FALSE)),IF($X$1=11,(VLOOKUP(B491,'X11'!$B:$AZ,12,FALSE)),IF($X$1=12,(VLOOKUP(B491,'X12'!$B:$AZ,12,FALSE)),IF($X$1=13,(VLOOKUP(B491,'X13'!$B:$AZ,12,FALSE)),"B")))))))))))))))</f>
        <v xml:space="preserve"> </v>
      </c>
      <c r="Q491" s="185" t="str">
        <f ca="1">IF(ISERROR(IF($X$1=1,(VLOOKUP(B491,'X1'!$B:$AZ,46,FALSE)),IF($X$1=2,(VLOOKUP(B491,'X2'!$B:$AZ,46,FALSE)),IF($X$1=3,(VLOOKUP(B491,'X3'!$B:$AZ,46,FALSE)),IF($X$1=4,(VLOOKUP(B491,'X4'!$B:$AZ,46,FALSE)),IF($X$1=5,(VLOOKUP(B491,'X5'!$B:$AZ,46,FALSE)),IF($X$1=6,(VLOOKUP(B491,'X6'!$B:$AZ,46,FALSE)),IF($X$1=7,(VLOOKUP(B491,'X7'!$B:$AZ,46,FALSE)),IF($X$1=8,(VLOOKUP(B491,'X8'!$B:$AZ,46,FALSE)),IF($X$1=9,(VLOOKUP(B491,'X9'!$B:$AZ,46,FALSE)),IF($X$1=10,(VLOOKUP(B491,'X10'!$B:$AZ,46,FALSE)),IF($X$1=11,(VLOOKUP(B491,'X11'!$B:$AZ,46,FALSE)),IF($X$1=12,(VLOOKUP(B491,'X12'!$B:$AZ,46,FALSE)),IF($X$1=13,(VLOOKUP(B491,'X13'!$B:$AZ,46,FALSE)),"B"))))))))))))))=TRUE," ",(IF($X$1=1,(VLOOKUP(B491,'X1'!$B:$AZ,46,FALSE)),IF($X$1=2,(VLOOKUP(B491,'X2'!$B:$AZ,46,FALSE)),IF($X$1=3,(VLOOKUP(B491,'X3'!$B:$AZ,46,FALSE)),IF($X$1=4,(VLOOKUP(B491,'X4'!$B:$AZ,46,FALSE)),IF($X$1=5,(VLOOKUP(B491,'X5'!$B:$AZ,46,FALSE)),IF($X$1=6,(VLOOKUP(B491,'X6'!$B:$AZ,46,FALSE)),IF($X$1=7,(VLOOKUP(B491,'X7'!$B:$AZ,46,FALSE)),IF($X$1=8,(VLOOKUP(B491,'X8'!$B:$AZ,46,FALSE)),IF($X$1=9,(VLOOKUP(B491,'X9'!$B:$AZ,46,FALSE)),IF($X$1=10,(VLOOKUP(B491,'X10'!$B:$AZ,46,FALSE)),IF($X$1=11,(VLOOKUP(B491,'X11'!$B:$AZ,46,FALSE)),IF($X$1=12,(VLOOKUP(B491,'X12'!$B:$AZ,46,FALSE)),IF($X$1=13,(VLOOKUP(B491,'X13'!$B:$AZ,46,FALSE)),"B")))))))))))))))</f>
        <v xml:space="preserve"> </v>
      </c>
      <c r="R491" s="185" t="str">
        <f ca="1">IF(ISERROR(IF($X$1=1,(VLOOKUP(B491,'X1'!$B:$AZ,15,FALSE)),IF($X$1=2,(VLOOKUP(B491,'X2'!$B:$AZ,15,FALSE)),IF($X$1=3,(VLOOKUP(B491,'X3'!$B:$AZ,15,FALSE)),IF($X$1=4,(VLOOKUP(B491,'X4'!$B:$AZ,15,FALSE)),IF($X$1=5,(VLOOKUP(B491,'X5'!$B:$AZ,15,FALSE)),IF($X$1=6,(VLOOKUP(B491,'X6'!$B:$AZ,15,FALSE)),IF($X$1=7,(VLOOKUP(B491,'X7'!$B:$AZ,15,FALSE)),IF($X$1=8,(VLOOKUP(B491,'X8'!$B:$AZ,15,FALSE)),IF($X$1=9,(VLOOKUP(B491,'X9'!$B:$AZ,15,FALSE)),IF($X$1=10,(VLOOKUP(B491,'X10'!$B:$AZ,15,FALSE)),IF($X$1=11,(VLOOKUP(B491,'X11'!$B:$AZ,15,FALSE)),IF($X$1=12,(VLOOKUP(B491,'X12'!$B:$AZ,15,FALSE)),IF($X$1=13,(VLOOKUP(B491,'X13'!$B:$AZ,15,FALSE)),"B"))))))))))))))=TRUE," ",(IF($X$1=1,(VLOOKUP(B491,'X1'!$B:$AZ,15,FALSE)),IF($X$1=2,(VLOOKUP(B491,'X2'!$B:$AZ,15,FALSE)),IF($X$1=3,(VLOOKUP(B491,'X3'!$B:$AZ,15,FALSE)),IF($X$1=4,(VLOOKUP(B491,'X4'!$B:$AZ,15,FALSE)),IF($X$1=5,(VLOOKUP(B491,'X5'!$B:$AZ,15,FALSE)),IF($X$1=6,(VLOOKUP(B491,'X6'!$B:$AZ,15,FALSE)),IF($X$1=7,(VLOOKUP(B491,'X7'!$B:$AZ,15,FALSE)),IF($X$1=8,(VLOOKUP(B491,'X8'!$B:$AZ,15,FALSE)),IF($X$1=9,(VLOOKUP(B491,'X9'!$B:$AZ,15,FALSE)),IF($X$1=10,(VLOOKUP(B491,'X10'!$B:$AZ,15,FALSE)),IF($X$1=11,(VLOOKUP(B491,'X11'!$B:$AZ,15,FALSE)),IF($X$1=12,(VLOOKUP(B491,'X12'!$B:$AZ,15,FALSE)),IF($X$1=13,(VLOOKUP(B491,'X13'!$B:$AZ,15,FALSE)),"B")))))))))))))))</f>
        <v xml:space="preserve"> </v>
      </c>
      <c r="S491" s="185" t="str">
        <f ca="1">IF(ISERROR(IF((IF($X$1=1,(VLOOKUP(B491,'X1'!$B:$AZ,14,FALSE)),(IF($X$1=2,(VLOOKUP(B491,'X2'!$B:$AZ,14,FALSE)),(IF($X$1=3,(VLOOKUP(B491,'X3'!$B:$AZ,14,FALSE)),(IF($X$1=4,(VLOOKUP(B491,'X4'!$B:$AZ,14,FALSE)),(IF($X$1=5,(VLOOKUP(B491,'X5'!$B:$AZ,14,FALSE)),(IF($X$1=6,(VLOOKUP(B491,'X6'!$B:$AZ,14,FALSE)),(IF($X$1=7,(VLOOKUP(B491,'X7'!$B:$AZ,14,FALSE)),(IF($X$1=8,(VLOOKUP(B491,'X8'!$B:$AZ,14,FALSE)),(IF($X$1=9,(VLOOKUP(B491,'X9'!$B:$AZ,14,FALSE)),(IF($X$1=10,(VLOOKUP(B491,'X10'!$B:$AZ,14,FALSE)),(IF($X$1=11,(VLOOKUP(B491,'X11'!$B:$AZ,14,FALSE)),(IF($X$1=12,(VLOOKUP(B491,'X12'!$B:$AZ,14,FALSE)),(VLOOKUP(B491,'X13'!$B:$AZ,14,FALSE))))))))))))))))))))))))))=$V$1," ",(IF($X$1=1,(VLOOKUP(B491,'X1'!$B:$AZ,14,FALSE)),(IF($X$1=2,(VLOOKUP(B491,'X2'!$B:$AZ,14,FALSE)),(IF($X$1=3,(VLOOKUP(B491,'X3'!$B:$AZ,14,FALSE)),(IF($X$1=4,(VLOOKUP(B491,'X4'!$B:$AZ,14,FALSE)),(IF($X$1=5,(VLOOKUP(B491,'X5'!$B:$AZ,14,FALSE)),(IF($X$1=6,(VLOOKUP(B491,'X6'!$B:$AZ,14,FALSE)),(IF($X$1=7,(VLOOKUP(B491,'X7'!$B:$AZ,14,FALSE)),(IF($X$1=8,(VLOOKUP(B491,'X8'!$B:$AZ,14,FALSE)),(IF($X$1=9,(VLOOKUP(B491,'X9'!$B:$AZ,14,FALSE)),(IF($X$1=10,(VLOOKUP(B491,'X10'!$B:$AZ,14,FALSE)),(IF($X$1=11,(VLOOKUP(B491,'X11'!$B:$AZ,14,FALSE)),(IF($X$1=12,(VLOOKUP(B491,'X12'!$B:$AZ,14,FALSE)),(VLOOKUP(B491,'X13'!$B:$AZ,14,FALSE))))))))))))))))))))))))))))=TRUE," ",(IF((IF($X$1=1,(VLOOKUP(B491,'X1'!$B:$AZ,14,FALSE)),(IF($X$1=2,(VLOOKUP(B491,'X2'!$B:$AZ,14,FALSE)),(IF($X$1=3,(VLOOKUP(B491,'X3'!$B:$AZ,14,FALSE)),(IF($X$1=4,(VLOOKUP(B491,'X4'!$B:$AZ,14,FALSE)),(IF($X$1=5,(VLOOKUP(B491,'X5'!$B:$AZ,14,FALSE)),(IF($X$1=6,(VLOOKUP(B491,'X6'!$B:$AZ,14,FALSE)),(IF($X$1=7,(VLOOKUP(B491,'X7'!$B:$AZ,14,FALSE)),(IF($X$1=8,(VLOOKUP(B491,'X8'!$B:$AZ,14,FALSE)),(IF($X$1=9,(VLOOKUP(B491,'X9'!$B:$AZ,14,FALSE)),(IF($X$1=10,(VLOOKUP(B491,'X10'!$B:$AZ,14,FALSE)),(IF($X$1=11,(VLOOKUP(B491,'X11'!$B:$AZ,14,FALSE)),(IF($X$1=12,(VLOOKUP(B491,'X12'!$B:$AZ,14,FALSE)),(VLOOKUP(B491,'X13'!$B:$AZ,14,FALSE))))))))))))))))))))))))))=$V$1," ",(IF($X$1=1,(VLOOKUP(B491,'X1'!$B:$AZ,14,FALSE)),(IF($X$1=2,(VLOOKUP(B491,'X2'!$B:$AZ,14,FALSE)),(IF($X$1=3,(VLOOKUP(B491,'X3'!$B:$AZ,14,FALSE)),(IF($X$1=4,(VLOOKUP(B491,'X4'!$B:$AZ,14,FALSE)),(IF($X$1=5,(VLOOKUP(B491,'X5'!$B:$AZ,14,FALSE)),(IF($X$1=6,(VLOOKUP(B491,'X6'!$B:$AZ,14,FALSE)),(IF($X$1=7,(VLOOKUP(B491,'X7'!$B:$AZ,14,FALSE)),(IF($X$1=8,(VLOOKUP(B491,'X8'!$B:$AZ,14,FALSE)),(IF($X$1=9,(VLOOKUP(B491,'X9'!$B:$AZ,14,FALSE)),(IF($X$1=10,(VLOOKUP(B491,'X10'!$B:$AZ,14,FALSE)),(IF($X$1=11,(VLOOKUP(B491,'X11'!$B:$AZ,14,FALSE)),(IF($X$1=12,(VLOOKUP(B491,'X12'!$B:$AZ,14,FALSE)),(VLOOKUP(B491,'X13'!$B:$AZ,14,FALSE)))))))))))))))))))))))))))))</f>
        <v xml:space="preserve"> </v>
      </c>
    </row>
    <row r="492" spans="1:19" ht="14.1" customHeight="1" x14ac:dyDescent="0.2">
      <c r="A492" s="156" t="s">
        <v>1058</v>
      </c>
      <c r="B492" s="122" t="str">
        <f>IF(ISERROR(IF($U$16=1,(VLOOKUP(A492,$AC$89:$AH$125,2,FALSE)),IF((IF($X$1=1,'X1'!B451,(IF($X$1=2,'X2'!B451,(IF($X$1=3,'X3'!B451,(IF($X$1=4,'X4'!B451,(IF($X$1=5,'X5'!B451,(IF($X$1=6,'X6'!B451,(IF($X$1=7,'X7'!B451,(IF($X$1=8,'X8'!B451,(IF($X$1=9,'X9'!B451,(IF($X$1=10,'X10'!B451,(IF($X$1=11,'X11'!B451,(IF($X$1=12,'X12'!B451,'X13'!B451))))))))))))))))))))))))="","",(IF($X$1=1,'X1'!B451,(IF($X$1=2,'X2'!B451,(IF($X$1=3,'X3'!B451,(IF($X$1=4,'X4'!B451,(IF($X$1=5,'X5'!B451,(IF($X$1=6,'X6'!B451,(IF($X$1=7,'X7'!B451,(IF($X$1=8,'X8'!B451,(IF($X$1=9,'X9'!B451,(IF($X$1=10,'X10'!B451,(IF($X$1=11,'X11'!B451,(IF($X$1=12,'X12'!B451,'X13'!B451)))))))))))))))))))))))))))=TRUE," ",(IF($U$16=1,(VLOOKUP(A492,$AC$89:$AH$125,2,FALSE)),IF((IF($X$1=1,'X1'!B451,(IF($X$1=2,'X2'!B451,(IF($X$1=3,'X3'!B451,(IF($X$1=4,'X4'!B451,(IF($X$1=5,'X5'!B451,(IF($X$1=6,'X6'!B451,(IF($X$1=7,'X7'!B451,(IF($X$1=8,'X8'!B451,(IF($X$1=9,'X9'!B451,(IF($X$1=10,'X10'!B451,(IF($X$1=11,'X11'!B451,(IF($X$1=12,'X12'!B451,'X13'!B451))))))))))))))))))))))))="","",(IF($X$1=1,'X1'!B451,(IF($X$1=2,'X2'!B451,(IF($X$1=3,'X3'!B451,(IF($X$1=4,'X4'!B451,(IF($X$1=5,'X5'!B451,(IF($X$1=6,'X6'!B451,(IF($X$1=7,'X7'!B451,(IF($X$1=8,'X8'!B451,(IF($X$1=9,'X9'!B451,(IF($X$1=10,'X10'!B451,(IF($X$1=11,'X11'!B451,(IF($X$1=12,'X12'!B451,'X13'!B451))))))))))))))))))))))))))))</f>
        <v/>
      </c>
      <c r="C492" s="181" t="str">
        <f ca="1">IF(ISERROR(IF($X$1=1,(VLOOKUP(B492,'X1'!$B:$AZ,47,FALSE)),IF($X$1=2,(VLOOKUP(B492,'X2'!$B:$AZ,47,FALSE)),IF($X$1=3,(VLOOKUP(B492,'X3'!$B:$AZ,47,FALSE)),IF($X$1=4,(VLOOKUP(B492,'X4'!$B:$AZ,47,FALSE)),IF($X$1=5,(VLOOKUP(B492,'X5'!$B:$AZ,47,FALSE)),IF($X$1=6,(VLOOKUP(B492,'X6'!$B:$AZ,47,FALSE)),IF($X$1=7,(VLOOKUP(B492,'X7'!$B:$AZ,47,FALSE)),IF($X$1=8,(VLOOKUP(B492,'X8'!$B:$AZ,47,FALSE)),IF($X$1=9,(VLOOKUP(B492,'X9'!$B:$AZ,47,FALSE)),IF($X$1=10,(VLOOKUP(B492,'X10'!$B:$AZ,47,FALSE)),IF($X$1=11,(VLOOKUP(B492,'X11'!$B:$AZ,47,FALSE)),IF($X$1=12,(VLOOKUP(B492,'X12'!$B:$AZ,47,FALSE)),IF($X$1=13,(VLOOKUP(B492,'X13'!$B:$AZ,47,FALSE)),"B"))))))))))))))=TRUE," ",(IF($X$1=1,(VLOOKUP(B492,'X1'!$B:$AZ,47,FALSE)),IF($X$1=2,(VLOOKUP(B492,'X2'!$B:$AZ,47,FALSE)),IF($X$1=3,(VLOOKUP(B492,'X3'!$B:$AZ,47,FALSE)),IF($X$1=4,(VLOOKUP(B492,'X4'!$B:$AZ,47,FALSE)),IF($X$1=5,(VLOOKUP(B492,'X5'!$B:$AZ,47,FALSE)),IF($X$1=6,(VLOOKUP(B492,'X6'!$B:$AZ,47,FALSE)),IF($X$1=7,(VLOOKUP(B492,'X7'!$B:$AZ,47,FALSE)),IF($X$1=8,(VLOOKUP(B492,'X8'!$B:$AZ,47,FALSE)),IF($X$1=9,(VLOOKUP(B492,'X9'!$B:$AZ,47,FALSE)),IF($X$1=10,(VLOOKUP(B492,'X10'!$B:$AZ,47,FALSE)),IF($X$1=11,(VLOOKUP(B492,'X11'!$B:$AZ,47,FALSE)),IF($X$1=12,(VLOOKUP(B492,'X12'!$B:$AZ,47,FALSE)),IF($X$1=13,(VLOOKUP(B492,'X13'!$B:$AZ,47,FALSE)),"B")))))))))))))))</f>
        <v xml:space="preserve"> </v>
      </c>
      <c r="D492" s="181" t="str">
        <f ca="1">IF(ISERROR(IF($X$1=1,(VLOOKUP(B492,'X1'!$B:$AP,41,FALSE)),IF($X$1=2,(VLOOKUP(B492,'X2'!$B:$AP,41,FALSE)),IF($X$1=3,(VLOOKUP(B492,'X3'!$B:$AP,41,FALSE)),IF($X$1=4,(VLOOKUP(B492,'X4'!$B:$AP,41,FALSE)),IF($X$1=5,(VLOOKUP(B492,'X5'!$B:$AP,41,FALSE)),IF($X$1=6,(VLOOKUP(B492,'X6'!$B:$AP,41,FALSE)),IF($X$1=7,(VLOOKUP(B492,'X7'!$B:$AP,41,FALSE)),IF($X$1=8,(VLOOKUP(B492,'X8'!$B:$AP,41,FALSE)),IF($X$1=9,(VLOOKUP(B492,'X9'!$B:$AP,41,FALSE)),IF($X$1=10,(VLOOKUP(B492,'X10'!$B:$AP,41,FALSE)),IF($X$1=11,(VLOOKUP(B492,'X11'!$B:$AP,41,FALSE)),IF($X$1=12,(VLOOKUP(B492,'X12'!$B:$AP,41,FALSE)),IF($X$1=13,(VLOOKUP(B492,'X13'!$B:$AP,41,FALSE)),"B"))))))))))))))=TRUE," ",(IF($X$1=1,(VLOOKUP(B492,'X1'!$B:$AP,41,FALSE)),IF($X$1=2,(VLOOKUP(B492,'X2'!$B:$AP,41,FALSE)),IF($X$1=3,(VLOOKUP(B492,'X3'!$B:$AP,41,FALSE)),IF($X$1=4,(VLOOKUP(B492,'X4'!$B:$AP,41,FALSE)),IF($X$1=5,(VLOOKUP(B492,'X5'!$B:$AP,41,FALSE)),IF($X$1=6,(VLOOKUP(B492,'X6'!$B:$AP,41,FALSE)),IF($X$1=7,(VLOOKUP(B492,'X7'!$B:$AP,41,FALSE)),IF($X$1=8,(VLOOKUP(B492,'X8'!$B:$AP,41,FALSE)),IF($X$1=9,(VLOOKUP(B492,'X9'!$B:$AP,41,FALSE)),IF($X$1=10,(VLOOKUP(B492,'X10'!$B:$AP,41,FALSE)),IF($X$1=11,(VLOOKUP(B492,'X11'!$B:$AP,41,FALSE)),IF($X$1=12,(VLOOKUP(B492,'X12'!$B:$AP,41,FALSE)),IF($X$1=13,(VLOOKUP(B492,'X13'!$B:$AP,41,FALSE)),"B")))))))))))))))</f>
        <v xml:space="preserve"> </v>
      </c>
      <c r="E492" s="182" t="str">
        <f ca="1">IF(ISERROR(IF($X$1=1,(VLOOKUP(B492,'X1'!$B:$AP,7,FALSE)),IF($X$1=2,(VLOOKUP(B492,'X2'!$B:$AP,7,FALSE)),IF($X$1=3,(VLOOKUP(B492,'X3'!$B:$AP,7,FALSE)),IF($X$1=4,(VLOOKUP(B492,'X4'!$B:$AP,7,FALSE)),IF($X$1=5,(VLOOKUP(B492,'X5'!$B:$AP,7,FALSE)),IF($X$1=6,(VLOOKUP(B492,'X6'!$B:$AP,7,FALSE)),IF($X$1=7,(VLOOKUP(B492,'X7'!$B:$AP,7,FALSE)),IF($X$1=8,(VLOOKUP(B492,'X8'!$B:$AP,7,FALSE)),IF($X$1=9,(VLOOKUP(B492,'X9'!$B:$AP,7,FALSE)),IF($X$1=10,(VLOOKUP(B492,'X10'!$B:$AP,7,FALSE)),IF($X$1=11,(VLOOKUP(B492,'X11'!$B:$AP,7,FALSE)),IF($X$1=12,(VLOOKUP(B492,'X12'!$B:$AP,7,FALSE)),IF($X$1=13,(VLOOKUP(B492,'X13'!$B:$AP,7,FALSE)),"B"))))))))))))))=TRUE," ",(IF($X$1=1,(VLOOKUP(B492,'X1'!$B:$AP,7,FALSE)),IF($X$1=2,(VLOOKUP(B492,'X2'!$B:$AP,7,FALSE)),IF($X$1=3,(VLOOKUP(B492,'X3'!$B:$AP,7,FALSE)),IF($X$1=4,(VLOOKUP(B492,'X4'!$B:$AP,7,FALSE)),IF($X$1=5,(VLOOKUP(B492,'X5'!$B:$AP,7,FALSE)),IF($X$1=6,(VLOOKUP(B492,'X6'!$B:$AP,7,FALSE)),IF($X$1=7,(VLOOKUP(B492,'X7'!$B:$AP,7,FALSE)),IF($X$1=8,(VLOOKUP(B492,'X8'!$B:$AP,7,FALSE)),IF($X$1=9,(VLOOKUP(B492,'X9'!$B:$AP,7,FALSE)),IF($X$1=10,(VLOOKUP(B492,'X10'!$B:$AP,7,FALSE)),IF($X$1=11,(VLOOKUP(B492,'X11'!$B:$AP,7,FALSE)),IF($X$1=12,(VLOOKUP(B492,'X12'!$B:$AP,7,FALSE)),IF($X$1=13,(VLOOKUP(B492,'X13'!$B:$AP,7,FALSE)),"B")))))))))))))))</f>
        <v xml:space="preserve"> </v>
      </c>
      <c r="F492" s="182" t="str">
        <f ca="1">IF(ISERROR(IF((IF($X$1=1,(VLOOKUP(B492,'X1'!$B:$AO,6,FALSE)),(IF($X$1=2,(VLOOKUP(B492,'X2'!$B:$AO,6,FALSE)),(IF($X$1=3,(VLOOKUP(B492,'X3'!$B:$AO,6,FALSE)),(IF($X$1=4,(VLOOKUP(B492,'X4'!$B:$AO,6,FALSE)),(IF($X$1=5,(VLOOKUP(B492,'X5'!$B:$AO,6,FALSE)),(IF($X$1=6,(VLOOKUP(B492,'X6'!$B:$AO,6,FALSE)),(IF($X$1=7,(VLOOKUP(B492,'X7'!$B:$AO,6,FALSE)),(IF($X$1=8,(VLOOKUP(B492,'X8'!$B:$AO,6,FALSE)),(IF($X$1=9,(VLOOKUP(B492,'X9'!$B:$AO,6,FALSE)),(IF($X$1=10,(VLOOKUP(B492,'X10'!$B:$AO,6,FALSE)),(IF($X$1=11,(VLOOKUP(B492,'X11'!$B:$AO,6,FALSE)),(IF($X$1=12,(VLOOKUP(B492,'X12'!$B:$AO,6,FALSE)),(VLOOKUP(B492,'X13'!$B:$AO,6,FALSE))))))))))))))))))))))))))=$V$1," ",(IF($X$1=1,(VLOOKUP(B492,'X1'!$B:$AO,6,FALSE)),(IF($X$1=2,(VLOOKUP(B492,'X2'!$B:$AO,6,FALSE)),(IF($X$1=3,(VLOOKUP(B492,'X3'!$B:$AO,6,FALSE)),(IF($X$1=4,(VLOOKUP(B492,'X4'!$B:$AO,6,FALSE)),(IF($X$1=5,(VLOOKUP(B492,'X5'!$B:$AO,6,FALSE)),(IF($X$1=6,(VLOOKUP(B492,'X6'!$B:$AO,6,FALSE)),(IF($X$1=7,(VLOOKUP(B492,'X7'!$B:$AO,6,FALSE)),(IF($X$1=8,(VLOOKUP(B492,'X8'!$B:$AO,6,FALSE)),(IF($X$1=9,(VLOOKUP(B492,'X9'!$B:$AO,6,FALSE)),(IF($X$1=10,(VLOOKUP(B492,'X10'!$B:$AO,6,FALSE)),(IF($X$1=11,(VLOOKUP(B492,'X11'!$B:$AO,6,FALSE)),(IF($X$1=12,(VLOOKUP(B492,'X12'!$B:$AO,6,FALSE)),(VLOOKUP(B492,'X13'!$B:$AO,6,FALSE))))))))))))))))))))))))))))=TRUE," ",(IF((IF($X$1=1,(VLOOKUP(B492,'X1'!$B:$AO,6,FALSE)),(IF($X$1=2,(VLOOKUP(B492,'X2'!$B:$AO,6,FALSE)),(IF($X$1=3,(VLOOKUP(B492,'X3'!$B:$AO,6,FALSE)),(IF($X$1=4,(VLOOKUP(B492,'X4'!$B:$AO,6,FALSE)),(IF($X$1=5,(VLOOKUP(B492,'X5'!$B:$AO,6,FALSE)),(IF($X$1=6,(VLOOKUP(B492,'X6'!$B:$AO,6,FALSE)),(IF($X$1=7,(VLOOKUP(B492,'X7'!$B:$AO,6,FALSE)),(IF($X$1=8,(VLOOKUP(B492,'X8'!$B:$AO,6,FALSE)),(IF($X$1=9,(VLOOKUP(B492,'X9'!$B:$AO,6,FALSE)),(IF($X$1=10,(VLOOKUP(B492,'X10'!$B:$AO,6,FALSE)),(IF($X$1=11,(VLOOKUP(B492,'X11'!$B:$AO,6,FALSE)),(IF($X$1=12,(VLOOKUP(B492,'X12'!$B:$AO,6,FALSE)),(VLOOKUP(B492,'X13'!$B:$AO,6,FALSE))))))))))))))))))))))))))=$V$1," ",(IF($X$1=1,(VLOOKUP(B492,'X1'!$B:$AO,6,FALSE)),(IF($X$1=2,(VLOOKUP(B492,'X2'!$B:$AO,6,FALSE)),(IF($X$1=3,(VLOOKUP(B492,'X3'!$B:$AO,6,FALSE)),(IF($X$1=4,(VLOOKUP(B492,'X4'!$B:$AO,6,FALSE)),(IF($X$1=5,(VLOOKUP(B492,'X5'!$B:$AO,6,FALSE)),(IF($X$1=6,(VLOOKUP(B492,'X6'!$B:$AO,6,FALSE)),(IF($X$1=7,(VLOOKUP(B492,'X7'!$B:$AO,6,FALSE)),(IF($X$1=8,(VLOOKUP(B492,'X8'!$B:$AO,6,FALSE)),(IF($X$1=9,(VLOOKUP(B492,'X9'!$B:$AO,6,FALSE)),(IF($X$1=10,(VLOOKUP(B492,'X10'!$B:$AO,6,FALSE)),(IF($X$1=11,(VLOOKUP(B492,'X11'!$B:$AO,6,FALSE)),(IF($X$1=12,(VLOOKUP(B492,'X12'!$B:$AO,6,FALSE)),(VLOOKUP(B492,'X13'!$B:$AO,6,FALSE)))))))))))))))))))))))))))))</f>
        <v xml:space="preserve"> </v>
      </c>
      <c r="G492" s="182" t="str">
        <f ca="1">IF(ISERROR(IF($X$1=1,(VLOOKUP(B492,'X1'!$B:$AZ,44,FALSE)),IF($X$1=2,(VLOOKUP(B492,'X2'!$B:$AZ,44,FALSE)),IF($X$1=3,(VLOOKUP(B492,'X3'!$B:$AZ,44,FALSE)),IF($X$1=4,(VLOOKUP(B492,'X4'!$B:$AZ,44,FALSE)),IF($X$1=5,(VLOOKUP(B492,'X5'!$B:$AZ,44,FALSE)),IF($X$1=6,(VLOOKUP(B492,'X6'!$B:$AZ,44,FALSE)),IF($X$1=7,(VLOOKUP(B492,'X7'!$B:$AZ,44,FALSE)),IF($X$1=8,(VLOOKUP(B492,'X8'!$B:$AZ,44,FALSE)),IF($X$1=9,(VLOOKUP(B492,'X9'!$B:$AZ,44,FALSE)),IF($X$1=10,(VLOOKUP(B492,'X10'!$B:$AZ,44,FALSE)),IF($X$1=11,(VLOOKUP(B492,'X11'!$B:$AZ,44,FALSE)),IF($X$1=12,(VLOOKUP(B492,'X12'!$B:$AZ,44,FALSE)),IF($X$1=13,(VLOOKUP(B492,'X13'!$B:$AZ,44,FALSE)),"B"))))))))))))))=TRUE," ",(IF($X$1=1,(VLOOKUP(B492,'X1'!$B:$AZ,44,FALSE)),IF($X$1=2,(VLOOKUP(B492,'X2'!$B:$AZ,44,FALSE)),IF($X$1=3,(VLOOKUP(B492,'X3'!$B:$AZ,44,FALSE)),IF($X$1=4,(VLOOKUP(B492,'X4'!$B:$AZ,44,FALSE)),IF($X$1=5,(VLOOKUP(B492,'X5'!$B:$AZ,44,FALSE)),IF($X$1=6,(VLOOKUP(B492,'X6'!$B:$AZ,44,FALSE)),IF($X$1=7,(VLOOKUP(B492,'X7'!$B:$AZ,44,FALSE)),IF($X$1=8,(VLOOKUP(B492,'X8'!$B:$AZ,44,FALSE)),IF($X$1=9,(VLOOKUP(B492,'X9'!$B:$AZ,44,FALSE)),IF($X$1=10,(VLOOKUP(B492,'X10'!$B:$AZ,44,FALSE)),IF($X$1=11,(VLOOKUP(B492,'X11'!$B:$AZ,44,FALSE)),IF($X$1=12,(VLOOKUP(B492,'X12'!$B:$AZ,44,FALSE)),IF($X$1=13,(VLOOKUP(B492,'X13'!$B:$AZ,44,FALSE)),"B")))))))))))))))</f>
        <v xml:space="preserve"> </v>
      </c>
      <c r="H492" s="182" t="str">
        <f ca="1">IF(ISERROR(IF($X$1=1,(VLOOKUP(B492,'X1'!$B:$AZ,8,FALSE)),IF($X$1=2,(VLOOKUP(B492,'X2'!$B:$AZ,8,FALSE)),IF($X$1=3,(VLOOKUP(B492,'X3'!$B:$AZ,8,FALSE)),IF($X$1=4,(VLOOKUP(B492,'X4'!$B:$AZ,8,FALSE)),IF($X$1=5,(VLOOKUP(B492,'X5'!$B:$AZ,8,FALSE)),IF($X$1=6,(VLOOKUP(B492,'X6'!$B:$AZ,8,FALSE)),IF($X$1=7,(VLOOKUP(B492,'X7'!$B:$AZ,8,FALSE)),IF($X$1=8,(VLOOKUP(B492,'X8'!$B:$AZ,8,FALSE)),IF($X$1=9,(VLOOKUP(B492,'X9'!$B:$AZ,8,FALSE)),IF($X$1=10,(VLOOKUP(B492,'X10'!$B:$AZ,8,FALSE)),IF($X$1=11,(VLOOKUP(B492,'X11'!$B:$AZ,8,FALSE)),IF($X$1=12,(VLOOKUP(B492,'X12'!$B:$AZ,8,FALSE)),IF($X$1=13,(VLOOKUP(B492,'X13'!$B:$AZ,8,FALSE)),"B"))))))))))))))=TRUE," ",(IF($X$1=1,(VLOOKUP(B492,'X1'!$B:$AZ,8,FALSE)),IF($X$1=2,(VLOOKUP(B492,'X2'!$B:$AZ,8,FALSE)),IF($X$1=3,(VLOOKUP(B492,'X3'!$B:$AZ,8,FALSE)),IF($X$1=4,(VLOOKUP(B492,'X4'!$B:$AZ,8,FALSE)),IF($X$1=5,(VLOOKUP(B492,'X5'!$B:$AZ,8,FALSE)),IF($X$1=6,(VLOOKUP(B492,'X6'!$B:$AZ,8,FALSE)),IF($X$1=7,(VLOOKUP(B492,'X7'!$B:$AZ,8,FALSE)),IF($X$1=8,(VLOOKUP(B492,'X8'!$B:$AZ,8,FALSE)),IF($X$1=9,(VLOOKUP(B492,'X9'!$B:$AZ,8,FALSE)),IF($X$1=10,(VLOOKUP(B492,'X10'!$B:$AZ,8,FALSE)),IF($X$1=11,(VLOOKUP(B492,'X11'!$B:$AZ,8,FALSE)),IF($X$1=12,(VLOOKUP(B492,'X12'!$B:$AZ,8,FALSE)),IF($X$1=13,(VLOOKUP(B492,'X13'!$B:$AZ,8,FALSE)),"B")))))))))))))))</f>
        <v xml:space="preserve"> </v>
      </c>
      <c r="I492" s="183" t="str">
        <f ca="1">IF(ISERROR(IF($X$1=1,(VLOOKUP(B492,'X1'!$B:$AZ,2,FALSE)),IF($X$1=2,(VLOOKUP(B492,'X2'!$B:$AZ,2,FALSE)),IF($X$1=3,(VLOOKUP(B492,'X3'!$B:$AZ,2,FALSE)),IF($X$1=4,(VLOOKUP(B492,'X4'!$B:$AZ,2,FALSE)),IF($X$1=5,(VLOOKUP(B492,'X5'!$B:$AZ,2,FALSE)),IF($X$1=6,(VLOOKUP(B492,'X6'!$B:$AZ,2,FALSE)),IF($X$1=7,(VLOOKUP(B492,'X7'!$B:$AZ,2,FALSE)),IF($X$1=8,(VLOOKUP(B492,'X8'!$B:$AZ,2,FALSE)),IF($X$1=9,(VLOOKUP(B492,'X9'!$B:$AZ,2,FALSE)),IF($X$1=10,(VLOOKUP(B492,'X10'!$B:$AZ,2,FALSE)),IF($X$1=11,(VLOOKUP(B492,'X11'!$B:$AZ,2,FALSE)),IF($X$1=12,(VLOOKUP(B492,'X12'!$B:$AZ,2,FALSE)),IF($X$1=13,(VLOOKUP(B492,'X13'!$B:$AZ,2,FALSE)),"B"))))))))))))))=TRUE," ",(IF($X$1=1,(VLOOKUP(B492,'X1'!$B:$AZ,2,FALSE)),IF($X$1=2,(VLOOKUP(B492,'X2'!$B:$AZ,2,FALSE)),IF($X$1=3,(VLOOKUP(B492,'X3'!$B:$AZ,2,FALSE)),IF($X$1=4,(VLOOKUP(B492,'X4'!$B:$AZ,2,FALSE)),IF($X$1=5,(VLOOKUP(B492,'X5'!$B:$AZ,2,FALSE)),IF($X$1=6,(VLOOKUP(B492,'X6'!$B:$AZ,2,FALSE)),IF($X$1=7,(VLOOKUP(B492,'X7'!$B:$AZ,2,FALSE)),IF($X$1=8,(VLOOKUP(B492,'X8'!$B:$AZ,2,FALSE)),IF($X$1=9,(VLOOKUP(B492,'X9'!$B:$AZ,2,FALSE)),IF($X$1=10,(VLOOKUP(B492,'X10'!$B:$AZ,2,FALSE)),IF($X$1=11,(VLOOKUP(B492,'X11'!$B:$AZ,2,FALSE)),IF($X$1=12,(VLOOKUP(B492,'X12'!$B:$AZ,2,FALSE)),IF($X$1=13,(VLOOKUP(B492,'X13'!$B:$AZ,2,FALSE)),"B")))))))))))))))</f>
        <v xml:space="preserve"> </v>
      </c>
      <c r="J492" s="183" t="str">
        <f ca="1">IF(ISERROR(IF($X$1=1,(VLOOKUP(B492,'X1'!$B:$AZ,3,FALSE)),IF($X$1=2,(VLOOKUP(B492,'X2'!$B:$AZ,3,FALSE)),IF($X$1=3,(VLOOKUP(B492,'X3'!$B:$AZ,3,FALSE)),IF($X$1=4,(VLOOKUP(B492,'X4'!$B:$AZ,3,FALSE)),IF($X$1=5,(VLOOKUP(B492,'X5'!$B:$AZ,3,FALSE)),IF($X$1=6,(VLOOKUP(B492,'X6'!$B:$AZ,3,FALSE)),IF($X$1=7,(VLOOKUP(B492,'X7'!$B:$AZ,3,FALSE)),IF($X$1=8,(VLOOKUP(B492,'X8'!$B:$AZ,3,FALSE)),IF($X$1=9,(VLOOKUP(B492,'X9'!$B:$AZ,3,FALSE)),IF($X$1=10,(VLOOKUP(B492,'X10'!$B:$AZ,3,FALSE)),IF($X$1=11,(VLOOKUP(B492,'X11'!$B:$AZ,3,FALSE)),IF($X$1=12,(VLOOKUP(B492,'X12'!$B:$AZ,3,FALSE)),IF($X$1=13,(VLOOKUP(B492,'X13'!$B:$AZ,3,FALSE)),"B"))))))))))))))=TRUE," ",(IF($X$1=1,(VLOOKUP(B492,'X1'!$B:$AZ,3,FALSE)),IF($X$1=2,(VLOOKUP(B492,'X2'!$B:$AZ,3,FALSE)),IF($X$1=3,(VLOOKUP(B492,'X3'!$B:$AZ,3,FALSE)),IF($X$1=4,(VLOOKUP(B492,'X4'!$B:$AZ,3,FALSE)),IF($X$1=5,(VLOOKUP(B492,'X5'!$B:$AZ,3,FALSE)),IF($X$1=6,(VLOOKUP(B492,'X6'!$B:$AZ,3,FALSE)),IF($X$1=7,(VLOOKUP(B492,'X7'!$B:$AZ,3,FALSE)),IF($X$1=8,(VLOOKUP(B492,'X8'!$B:$AZ,3,FALSE)),IF($X$1=9,(VLOOKUP(B492,'X9'!$B:$AZ,3,FALSE)),IF($X$1=10,(VLOOKUP(B492,'X10'!$B:$AZ,3,FALSE)),IF($X$1=11,(VLOOKUP(B492,'X11'!$B:$AZ,3,FALSE)),IF($X$1=12,(VLOOKUP(B492,'X12'!$B:$AZ,3,FALSE)),IF($X$1=13,(VLOOKUP(B492,'X13'!$B:$AZ,3,FALSE)),"B")))))))))))))))</f>
        <v xml:space="preserve"> </v>
      </c>
      <c r="K492" s="183" t="str">
        <f ca="1">IF(ISERROR(IF($X$1=1,(VLOOKUP(B492,'X1'!$B:$AZ,5,FALSE)),IF($X$1=2,(VLOOKUP(B492,'X2'!$B:$AZ,5,FALSE)),IF($X$1=3,(VLOOKUP(B492,'X3'!$B:$AZ,5,FALSE)),IF($X$1=4,(VLOOKUP(B492,'X4'!$B:$AZ,5,FALSE)),IF($X$1=5,(VLOOKUP(B492,'X5'!$B:$AZ,5,FALSE)),IF($X$1=6,(VLOOKUP(B492,'X6'!$B:$AZ,5,FALSE)),IF($X$1=7,(VLOOKUP(B492,'X7'!$B:$AZ,5,FALSE)),IF($X$1=8,(VLOOKUP(B492,'X8'!$B:$AZ,5,FALSE)),IF($X$1=9,(VLOOKUP(B492,'X9'!$B:$AZ,5,FALSE)),IF($X$1=10,(VLOOKUP(B492,'X10'!$B:$AZ,5,FALSE)),IF($X$1=11,(VLOOKUP(B492,'X11'!$B:$AZ,5,FALSE)),IF($X$1=12,(VLOOKUP(B492,'X12'!$B:$AZ,5,FALSE)),IF($X$1=13,(VLOOKUP(B492,'X13'!$B:$AZ,5,FALSE)),"B"))))))))))))))=TRUE," ",(IF($X$1=1,(VLOOKUP(B492,'X1'!$B:$AZ,5,FALSE)),IF($X$1=2,(VLOOKUP(B492,'X2'!$B:$AZ,5,FALSE)),IF($X$1=3,(VLOOKUP(B492,'X3'!$B:$AZ,5,FALSE)),IF($X$1=4,(VLOOKUP(B492,'X4'!$B:$AZ,5,FALSE)),IF($X$1=5,(VLOOKUP(B492,'X5'!$B:$AZ,5,FALSE)),IF($X$1=6,(VLOOKUP(B492,'X6'!$B:$AZ,5,FALSE)),IF($X$1=7,(VLOOKUP(B492,'X7'!$B:$AZ,5,FALSE)),IF($X$1=8,(VLOOKUP(B492,'X8'!$B:$AZ,5,FALSE)),IF($X$1=9,(VLOOKUP(B492,'X9'!$B:$AZ,5,FALSE)),IF($X$1=10,(VLOOKUP(B492,'X10'!$B:$AZ,5,FALSE)),IF($X$1=11,(VLOOKUP(B492,'X11'!$B:$AZ,5,FALSE)),IF($X$1=12,(VLOOKUP(B492,'X12'!$B:$AZ,5,FALSE)),IF($X$1=13,(VLOOKUP(B492,'X13'!$B:$AZ,5,FALSE)),"B")))))))))))))))</f>
        <v xml:space="preserve"> </v>
      </c>
      <c r="L492" s="184" t="str">
        <f ca="1">IF(ISERROR(IF($X$1=1,(VLOOKUP(B492,'X1'!$B:$AZ,9,FALSE)),IF($X$1=2,(VLOOKUP(B492,'X2'!$B:$AZ,9,FALSE)),IF($X$1=3,(VLOOKUP(B492,'X3'!$B:$AZ,9,FALSE)),IF($X$1=4,(VLOOKUP(B492,'X4'!$B:$AZ,9,FALSE)),IF($X$1=5,(VLOOKUP(B492,'X5'!$B:$AZ,9,FALSE)),IF($X$1=6,(VLOOKUP(B492,'X6'!$B:$AZ,9,FALSE)),IF($X$1=7,(VLOOKUP(B492,'X7'!$B:$AZ,9,FALSE)),IF($X$1=8,(VLOOKUP(B492,'X8'!$B:$AZ,9,FALSE)),IF($X$1=9,(VLOOKUP(B492,'X9'!$B:$AZ,9,FALSE)),IF($X$1=10,(VLOOKUP(B492,'X10'!$B:$AZ,9,FALSE)),IF($X$1=11,(VLOOKUP(B492,'X11'!$B:$AZ,9,FALSE)),IF($X$1=12,(VLOOKUP(B492,'X12'!$B:$AZ,9,FALSE)),IF($X$1=13,(VLOOKUP(B492,'X13'!$B:$AZ,9,FALSE)),"B"))))))))))))))=TRUE," ",(IF($X$1=1,(VLOOKUP(B492,'X1'!$B:$AZ,9,FALSE)),IF($X$1=2,(VLOOKUP(B492,'X2'!$B:$AZ,9,FALSE)),IF($X$1=3,(VLOOKUP(B492,'X3'!$B:$AZ,9,FALSE)),IF($X$1=4,(VLOOKUP(B492,'X4'!$B:$AZ,9,FALSE)),IF($X$1=5,(VLOOKUP(B492,'X5'!$B:$AZ,9,FALSE)),IF($X$1=6,(VLOOKUP(B492,'X6'!$B:$AZ,9,FALSE)),IF($X$1=7,(VLOOKUP(B492,'X7'!$B:$AZ,9,FALSE)),IF($X$1=8,(VLOOKUP(B492,'X8'!$B:$AZ,9,FALSE)),IF($X$1=9,(VLOOKUP(B492,'X9'!$B:$AZ,9,FALSE)),IF($X$1=10,(VLOOKUP(B492,'X10'!$B:$AZ,9,FALSE)),IF($X$1=11,(VLOOKUP(B492,'X11'!$B:$AZ,9,FALSE)),IF($X$1=12,(VLOOKUP(B492,'X12'!$B:$AZ,9,FALSE)),IF($X$1=13,(VLOOKUP(B492,'X13'!$B:$AZ,9,FALSE)),"B")))))))))))))))</f>
        <v xml:space="preserve"> </v>
      </c>
      <c r="M492" s="184" t="str">
        <f ca="1">IF(ISERROR(IF($X$1=1,(VLOOKUP(B492,'X1'!$B:$AZ,10,FALSE)),IF($X$1=2,(VLOOKUP(B492,'X2'!$B:$AZ,10,FALSE)),IF($X$1=3,(VLOOKUP(B492,'X3'!$B:$AZ,10,FALSE)),IF($X$1=4,(VLOOKUP(B492,'X4'!$B:$AZ,10,FALSE)),IF($X$1=5,(VLOOKUP(B492,'X5'!$B:$AZ,10,FALSE)),IF($X$1=6,(VLOOKUP(B492,'X6'!$B:$AZ,10,FALSE)),IF($X$1=7,(VLOOKUP(B492,'X7'!$B:$AZ,10,FALSE)),IF($X$1=8,(VLOOKUP(B492,'X8'!$B:$AZ,10,FALSE)),IF($X$1=9,(VLOOKUP(B492,'X9'!$B:$AZ,10,FALSE)),IF($X$1=10,(VLOOKUP(B492,'X10'!$B:$AZ,10,FALSE)),IF($X$1=11,(VLOOKUP(B492,'X11'!$B:$AZ,10,FALSE)),IF($X$1=12,(VLOOKUP(B492,'X12'!$B:$AZ,10,FALSE)),IF($X$1=13,(VLOOKUP(B492,'X13'!$B:$AZ,10,FALSE)),"B"))))))))))))))=TRUE," ",(IF($X$1=1,(VLOOKUP(B492,'X1'!$B:$AZ,10,FALSE)),IF($X$1=2,(VLOOKUP(B492,'X2'!$B:$AZ,10,FALSE)),IF($X$1=3,(VLOOKUP(B492,'X3'!$B:$AZ,10,FALSE)),IF($X$1=4,(VLOOKUP(B492,'X4'!$B:$AZ,10,FALSE)),IF($X$1=5,(VLOOKUP(B492,'X5'!$B:$AZ,10,FALSE)),IF($X$1=6,(VLOOKUP(B492,'X6'!$B:$AZ,10,FALSE)),IF($X$1=7,(VLOOKUP(B492,'X7'!$B:$AZ,10,FALSE)),IF($X$1=8,(VLOOKUP(B492,'X8'!$B:$AZ,10,FALSE)),IF($X$1=9,(VLOOKUP(B492,'X9'!$B:$AZ,10,FALSE)),IF($X$1=10,(VLOOKUP(B492,'X10'!$B:$AZ,10,FALSE)),IF($X$1=11,(VLOOKUP(B492,'X11'!$B:$AZ,10,FALSE)),IF($X$1=12,(VLOOKUP(B492,'X12'!$B:$AZ,10,FALSE)),IF($X$1=13,(VLOOKUP(B492,'X13'!$B:$AZ,10,FALSE)),"B")))))))))))))))</f>
        <v xml:space="preserve"> </v>
      </c>
      <c r="N492" s="185" t="str">
        <f ca="1">IF(ISERROR(IF($X$1=1,(VLOOKUP(B492,'X1'!$B:$AZ,45,FALSE)),IF($X$1=2,(VLOOKUP(B492,'X2'!$B:$AZ,45,FALSE)),IF($X$1=3,(VLOOKUP(B492,'X3'!$B:$AZ,45,FALSE)),IF($X$1=4,(VLOOKUP(B492,'X4'!$B:$AZ,45,FALSE)),IF($X$1=5,(VLOOKUP(B492,'X5'!$B:$AZ,45,FALSE)),IF($X$1=6,(VLOOKUP(B492,'X6'!$B:$AZ,45,FALSE)),IF($X$1=7,(VLOOKUP(B492,'X7'!$B:$AZ,45,FALSE)),IF($X$1=8,(VLOOKUP(B492,'X8'!$B:$AZ,45,FALSE)),IF($X$1=9,(VLOOKUP(B492,'X9'!$B:$AZ,45,FALSE)),IF($X$1=10,(VLOOKUP(B492,'X10'!$B:$AZ,45,FALSE)),IF($X$1=11,(VLOOKUP(B492,'X11'!$B:$AZ,45,FALSE)),IF($X$1=12,(VLOOKUP(B492,'X12'!$B:$AZ,45,FALSE)),IF($X$1=13,(VLOOKUP(B492,'X13'!$B:$AZ,45,FALSE)),"B"))))))))))))))=TRUE," ",(IF($X$1=1,(VLOOKUP(B492,'X1'!$B:$AZ,45,FALSE)),IF($X$1=2,(VLOOKUP(B492,'X2'!$B:$AZ,45,FALSE)),IF($X$1=3,(VLOOKUP(B492,'X3'!$B:$AZ,45,FALSE)),IF($X$1=4,(VLOOKUP(B492,'X4'!$B:$AZ,45,FALSE)),IF($X$1=5,(VLOOKUP(B492,'X5'!$B:$AZ,45,FALSE)),IF($X$1=6,(VLOOKUP(B492,'X6'!$B:$AZ,45,FALSE)),IF($X$1=7,(VLOOKUP(B492,'X7'!$B:$AZ,45,FALSE)),IF($X$1=8,(VLOOKUP(B492,'X8'!$B:$AZ,45,FALSE)),IF($X$1=9,(VLOOKUP(B492,'X9'!$B:$AZ,45,FALSE)),IF($X$1=10,(VLOOKUP(B492,'X10'!$B:$AZ,45,FALSE)),IF($X$1=11,(VLOOKUP(B492,'X11'!$B:$AZ,45,FALSE)),IF($X$1=12,(VLOOKUP(B492,'X12'!$B:$AZ,45,FALSE)),IF($X$1=13,(VLOOKUP(B492,'X13'!$B:$AZ,45,FALSE)),"B")))))))))))))))</f>
        <v xml:space="preserve"> </v>
      </c>
      <c r="O492" s="184" t="str">
        <f ca="1">IF(ISERROR(IF($X$1=1,(VLOOKUP(B492,'X1'!$B:$AZ,11,FALSE)),IF($X$1=2,(VLOOKUP(B492,'X2'!$B:$AZ,11,FALSE)),IF($X$1=3,(VLOOKUP(B492,'X3'!$B:$AZ,11,FALSE)),IF($X$1=4,(VLOOKUP(B492,'X4'!$B:$AZ,11,FALSE)),IF($X$1=5,(VLOOKUP(B492,'X5'!$B:$AZ,11,FALSE)),IF($X$1=6,(VLOOKUP(B492,'X6'!$B:$AZ,11,FALSE)),IF($X$1=7,(VLOOKUP(B492,'X7'!$B:$AZ,11,FALSE)),IF($X$1=8,(VLOOKUP(B492,'X8'!$B:$AZ,11,FALSE)),IF($X$1=9,(VLOOKUP(B492,'X9'!$B:$AZ,11,FALSE)),IF($X$1=10,(VLOOKUP(B492,'X10'!$B:$AZ,11,FALSE)),IF($X$1=11,(VLOOKUP(B492,'X11'!$B:$AZ,11,FALSE)),IF($X$1=12,(VLOOKUP(B492,'X12'!$B:$AZ,11,FALSE)),IF($X$1=13,(VLOOKUP(B492,'X13'!$B:$AZ,11,FALSE)),"B"))))))))))))))=TRUE," ",(IF($X$1=1,(VLOOKUP(B492,'X1'!$B:$AZ,11,FALSE)),IF($X$1=2,(VLOOKUP(B492,'X2'!$B:$AZ,11,FALSE)),IF($X$1=3,(VLOOKUP(B492,'X3'!$B:$AZ,11,FALSE)),IF($X$1=4,(VLOOKUP(B492,'X4'!$B:$AZ,11,FALSE)),IF($X$1=5,(VLOOKUP(B492,'X5'!$B:$AZ,11,FALSE)),IF($X$1=6,(VLOOKUP(B492,'X6'!$B:$AZ,11,FALSE)),IF($X$1=7,(VLOOKUP(B492,'X7'!$B:$AZ,11,FALSE)),IF($X$1=8,(VLOOKUP(B492,'X8'!$B:$AZ,11,FALSE)),IF($X$1=9,(VLOOKUP(B492,'X9'!$B:$AZ,11,FALSE)),IF($X$1=10,(VLOOKUP(B492,'X10'!$B:$AZ,11,FALSE)),IF($X$1=11,(VLOOKUP(B492,'X11'!$B:$AZ,11,FALSE)),IF($X$1=12,(VLOOKUP(B492,'X12'!$B:$AZ,11,FALSE)),IF($X$1=13,(VLOOKUP(B492,'X13'!$B:$AZ,11,FALSE)),"B")))))))))))))))</f>
        <v xml:space="preserve"> </v>
      </c>
      <c r="P492" s="184" t="str">
        <f ca="1">IF(ISERROR(IF($X$1=1,(VLOOKUP(B492,'X1'!$B:$AZ,12,FALSE)),IF($X$1=2,(VLOOKUP(B492,'X2'!$B:$AZ,12,FALSE)),IF($X$1=3,(VLOOKUP(B492,'X3'!$B:$AZ,12,FALSE)),IF($X$1=4,(VLOOKUP(B492,'X4'!$B:$AZ,12,FALSE)),IF($X$1=5,(VLOOKUP(B492,'X5'!$B:$AZ,12,FALSE)),IF($X$1=6,(VLOOKUP(B492,'X6'!$B:$AZ,12,FALSE)),IF($X$1=7,(VLOOKUP(B492,'X7'!$B:$AZ,12,FALSE)),IF($X$1=8,(VLOOKUP(B492,'X8'!$B:$AZ,12,FALSE)),IF($X$1=9,(VLOOKUP(B492,'X9'!$B:$AZ,12,FALSE)),IF($X$1=10,(VLOOKUP(B492,'X10'!$B:$AZ,12,FALSE)),IF($X$1=11,(VLOOKUP(B492,'X11'!$B:$AZ,12,FALSE)),IF($X$1=12,(VLOOKUP(B492,'X12'!$B:$AZ,12,FALSE)),IF($X$1=13,(VLOOKUP(B492,'X13'!$B:$AZ,12,FALSE)),"B"))))))))))))))=TRUE," ",(IF($X$1=1,(VLOOKUP(B492,'X1'!$B:$AZ,12,FALSE)),IF($X$1=2,(VLOOKUP(B492,'X2'!$B:$AZ,12,FALSE)),IF($X$1=3,(VLOOKUP(B492,'X3'!$B:$AZ,12,FALSE)),IF($X$1=4,(VLOOKUP(B492,'X4'!$B:$AZ,12,FALSE)),IF($X$1=5,(VLOOKUP(B492,'X5'!$B:$AZ,12,FALSE)),IF($X$1=6,(VLOOKUP(B492,'X6'!$B:$AZ,12,FALSE)),IF($X$1=7,(VLOOKUP(B492,'X7'!$B:$AZ,12,FALSE)),IF($X$1=8,(VLOOKUP(B492,'X8'!$B:$AZ,12,FALSE)),IF($X$1=9,(VLOOKUP(B492,'X9'!$B:$AZ,12,FALSE)),IF($X$1=10,(VLOOKUP(B492,'X10'!$B:$AZ,12,FALSE)),IF($X$1=11,(VLOOKUP(B492,'X11'!$B:$AZ,12,FALSE)),IF($X$1=12,(VLOOKUP(B492,'X12'!$B:$AZ,12,FALSE)),IF($X$1=13,(VLOOKUP(B492,'X13'!$B:$AZ,12,FALSE)),"B")))))))))))))))</f>
        <v xml:space="preserve"> </v>
      </c>
      <c r="Q492" s="185" t="str">
        <f ca="1">IF(ISERROR(IF($X$1=1,(VLOOKUP(B492,'X1'!$B:$AZ,46,FALSE)),IF($X$1=2,(VLOOKUP(B492,'X2'!$B:$AZ,46,FALSE)),IF($X$1=3,(VLOOKUP(B492,'X3'!$B:$AZ,46,FALSE)),IF($X$1=4,(VLOOKUP(B492,'X4'!$B:$AZ,46,FALSE)),IF($X$1=5,(VLOOKUP(B492,'X5'!$B:$AZ,46,FALSE)),IF($X$1=6,(VLOOKUP(B492,'X6'!$B:$AZ,46,FALSE)),IF($X$1=7,(VLOOKUP(B492,'X7'!$B:$AZ,46,FALSE)),IF($X$1=8,(VLOOKUP(B492,'X8'!$B:$AZ,46,FALSE)),IF($X$1=9,(VLOOKUP(B492,'X9'!$B:$AZ,46,FALSE)),IF($X$1=10,(VLOOKUP(B492,'X10'!$B:$AZ,46,FALSE)),IF($X$1=11,(VLOOKUP(B492,'X11'!$B:$AZ,46,FALSE)),IF($X$1=12,(VLOOKUP(B492,'X12'!$B:$AZ,46,FALSE)),IF($X$1=13,(VLOOKUP(B492,'X13'!$B:$AZ,46,FALSE)),"B"))))))))))))))=TRUE," ",(IF($X$1=1,(VLOOKUP(B492,'X1'!$B:$AZ,46,FALSE)),IF($X$1=2,(VLOOKUP(B492,'X2'!$B:$AZ,46,FALSE)),IF($X$1=3,(VLOOKUP(B492,'X3'!$B:$AZ,46,FALSE)),IF($X$1=4,(VLOOKUP(B492,'X4'!$B:$AZ,46,FALSE)),IF($X$1=5,(VLOOKUP(B492,'X5'!$B:$AZ,46,FALSE)),IF($X$1=6,(VLOOKUP(B492,'X6'!$B:$AZ,46,FALSE)),IF($X$1=7,(VLOOKUP(B492,'X7'!$B:$AZ,46,FALSE)),IF($X$1=8,(VLOOKUP(B492,'X8'!$B:$AZ,46,FALSE)),IF($X$1=9,(VLOOKUP(B492,'X9'!$B:$AZ,46,FALSE)),IF($X$1=10,(VLOOKUP(B492,'X10'!$B:$AZ,46,FALSE)),IF($X$1=11,(VLOOKUP(B492,'X11'!$B:$AZ,46,FALSE)),IF($X$1=12,(VLOOKUP(B492,'X12'!$B:$AZ,46,FALSE)),IF($X$1=13,(VLOOKUP(B492,'X13'!$B:$AZ,46,FALSE)),"B")))))))))))))))</f>
        <v xml:space="preserve"> </v>
      </c>
      <c r="R492" s="185" t="str">
        <f ca="1">IF(ISERROR(IF($X$1=1,(VLOOKUP(B492,'X1'!$B:$AZ,15,FALSE)),IF($X$1=2,(VLOOKUP(B492,'X2'!$B:$AZ,15,FALSE)),IF($X$1=3,(VLOOKUP(B492,'X3'!$B:$AZ,15,FALSE)),IF($X$1=4,(VLOOKUP(B492,'X4'!$B:$AZ,15,FALSE)),IF($X$1=5,(VLOOKUP(B492,'X5'!$B:$AZ,15,FALSE)),IF($X$1=6,(VLOOKUP(B492,'X6'!$B:$AZ,15,FALSE)),IF($X$1=7,(VLOOKUP(B492,'X7'!$B:$AZ,15,FALSE)),IF($X$1=8,(VLOOKUP(B492,'X8'!$B:$AZ,15,FALSE)),IF($X$1=9,(VLOOKUP(B492,'X9'!$B:$AZ,15,FALSE)),IF($X$1=10,(VLOOKUP(B492,'X10'!$B:$AZ,15,FALSE)),IF($X$1=11,(VLOOKUP(B492,'X11'!$B:$AZ,15,FALSE)),IF($X$1=12,(VLOOKUP(B492,'X12'!$B:$AZ,15,FALSE)),IF($X$1=13,(VLOOKUP(B492,'X13'!$B:$AZ,15,FALSE)),"B"))))))))))))))=TRUE," ",(IF($X$1=1,(VLOOKUP(B492,'X1'!$B:$AZ,15,FALSE)),IF($X$1=2,(VLOOKUP(B492,'X2'!$B:$AZ,15,FALSE)),IF($X$1=3,(VLOOKUP(B492,'X3'!$B:$AZ,15,FALSE)),IF($X$1=4,(VLOOKUP(B492,'X4'!$B:$AZ,15,FALSE)),IF($X$1=5,(VLOOKUP(B492,'X5'!$B:$AZ,15,FALSE)),IF($X$1=6,(VLOOKUP(B492,'X6'!$B:$AZ,15,FALSE)),IF($X$1=7,(VLOOKUP(B492,'X7'!$B:$AZ,15,FALSE)),IF($X$1=8,(VLOOKUP(B492,'X8'!$B:$AZ,15,FALSE)),IF($X$1=9,(VLOOKUP(B492,'X9'!$B:$AZ,15,FALSE)),IF($X$1=10,(VLOOKUP(B492,'X10'!$B:$AZ,15,FALSE)),IF($X$1=11,(VLOOKUP(B492,'X11'!$B:$AZ,15,FALSE)),IF($X$1=12,(VLOOKUP(B492,'X12'!$B:$AZ,15,FALSE)),IF($X$1=13,(VLOOKUP(B492,'X13'!$B:$AZ,15,FALSE)),"B")))))))))))))))</f>
        <v xml:space="preserve"> </v>
      </c>
      <c r="S492" s="185" t="str">
        <f ca="1">IF(ISERROR(IF((IF($X$1=1,(VLOOKUP(B492,'X1'!$B:$AZ,14,FALSE)),(IF($X$1=2,(VLOOKUP(B492,'X2'!$B:$AZ,14,FALSE)),(IF($X$1=3,(VLOOKUP(B492,'X3'!$B:$AZ,14,FALSE)),(IF($X$1=4,(VLOOKUP(B492,'X4'!$B:$AZ,14,FALSE)),(IF($X$1=5,(VLOOKUP(B492,'X5'!$B:$AZ,14,FALSE)),(IF($X$1=6,(VLOOKUP(B492,'X6'!$B:$AZ,14,FALSE)),(IF($X$1=7,(VLOOKUP(B492,'X7'!$B:$AZ,14,FALSE)),(IF($X$1=8,(VLOOKUP(B492,'X8'!$B:$AZ,14,FALSE)),(IF($X$1=9,(VLOOKUP(B492,'X9'!$B:$AZ,14,FALSE)),(IF($X$1=10,(VLOOKUP(B492,'X10'!$B:$AZ,14,FALSE)),(IF($X$1=11,(VLOOKUP(B492,'X11'!$B:$AZ,14,FALSE)),(IF($X$1=12,(VLOOKUP(B492,'X12'!$B:$AZ,14,FALSE)),(VLOOKUP(B492,'X13'!$B:$AZ,14,FALSE))))))))))))))))))))))))))=$V$1," ",(IF($X$1=1,(VLOOKUP(B492,'X1'!$B:$AZ,14,FALSE)),(IF($X$1=2,(VLOOKUP(B492,'X2'!$B:$AZ,14,FALSE)),(IF($X$1=3,(VLOOKUP(B492,'X3'!$B:$AZ,14,FALSE)),(IF($X$1=4,(VLOOKUP(B492,'X4'!$B:$AZ,14,FALSE)),(IF($X$1=5,(VLOOKUP(B492,'X5'!$B:$AZ,14,FALSE)),(IF($X$1=6,(VLOOKUP(B492,'X6'!$B:$AZ,14,FALSE)),(IF($X$1=7,(VLOOKUP(B492,'X7'!$B:$AZ,14,FALSE)),(IF($X$1=8,(VLOOKUP(B492,'X8'!$B:$AZ,14,FALSE)),(IF($X$1=9,(VLOOKUP(B492,'X9'!$B:$AZ,14,FALSE)),(IF($X$1=10,(VLOOKUP(B492,'X10'!$B:$AZ,14,FALSE)),(IF($X$1=11,(VLOOKUP(B492,'X11'!$B:$AZ,14,FALSE)),(IF($X$1=12,(VLOOKUP(B492,'X12'!$B:$AZ,14,FALSE)),(VLOOKUP(B492,'X13'!$B:$AZ,14,FALSE))))))))))))))))))))))))))))=TRUE," ",(IF((IF($X$1=1,(VLOOKUP(B492,'X1'!$B:$AZ,14,FALSE)),(IF($X$1=2,(VLOOKUP(B492,'X2'!$B:$AZ,14,FALSE)),(IF($X$1=3,(VLOOKUP(B492,'X3'!$B:$AZ,14,FALSE)),(IF($X$1=4,(VLOOKUP(B492,'X4'!$B:$AZ,14,FALSE)),(IF($X$1=5,(VLOOKUP(B492,'X5'!$B:$AZ,14,FALSE)),(IF($X$1=6,(VLOOKUP(B492,'X6'!$B:$AZ,14,FALSE)),(IF($X$1=7,(VLOOKUP(B492,'X7'!$B:$AZ,14,FALSE)),(IF($X$1=8,(VLOOKUP(B492,'X8'!$B:$AZ,14,FALSE)),(IF($X$1=9,(VLOOKUP(B492,'X9'!$B:$AZ,14,FALSE)),(IF($X$1=10,(VLOOKUP(B492,'X10'!$B:$AZ,14,FALSE)),(IF($X$1=11,(VLOOKUP(B492,'X11'!$B:$AZ,14,FALSE)),(IF($X$1=12,(VLOOKUP(B492,'X12'!$B:$AZ,14,FALSE)),(VLOOKUP(B492,'X13'!$B:$AZ,14,FALSE))))))))))))))))))))))))))=$V$1," ",(IF($X$1=1,(VLOOKUP(B492,'X1'!$B:$AZ,14,FALSE)),(IF($X$1=2,(VLOOKUP(B492,'X2'!$B:$AZ,14,FALSE)),(IF($X$1=3,(VLOOKUP(B492,'X3'!$B:$AZ,14,FALSE)),(IF($X$1=4,(VLOOKUP(B492,'X4'!$B:$AZ,14,FALSE)),(IF($X$1=5,(VLOOKUP(B492,'X5'!$B:$AZ,14,FALSE)),(IF($X$1=6,(VLOOKUP(B492,'X6'!$B:$AZ,14,FALSE)),(IF($X$1=7,(VLOOKUP(B492,'X7'!$B:$AZ,14,FALSE)),(IF($X$1=8,(VLOOKUP(B492,'X8'!$B:$AZ,14,FALSE)),(IF($X$1=9,(VLOOKUP(B492,'X9'!$B:$AZ,14,FALSE)),(IF($X$1=10,(VLOOKUP(B492,'X10'!$B:$AZ,14,FALSE)),(IF($X$1=11,(VLOOKUP(B492,'X11'!$B:$AZ,14,FALSE)),(IF($X$1=12,(VLOOKUP(B492,'X12'!$B:$AZ,14,FALSE)),(VLOOKUP(B492,'X13'!$B:$AZ,14,FALSE)))))))))))))))))))))))))))))</f>
        <v xml:space="preserve"> </v>
      </c>
    </row>
    <row r="493" spans="1:19" ht="14.1" customHeight="1" x14ac:dyDescent="0.2">
      <c r="A493" s="156" t="s">
        <v>1058</v>
      </c>
      <c r="B493" s="122" t="str">
        <f>IF(ISERROR(IF($U$16=1,(VLOOKUP(A493,$AC$89:$AH$125,2,FALSE)),IF((IF($X$1=1,'X1'!B452,(IF($X$1=2,'X2'!B452,(IF($X$1=3,'X3'!B452,(IF($X$1=4,'X4'!B452,(IF($X$1=5,'X5'!B452,(IF($X$1=6,'X6'!B452,(IF($X$1=7,'X7'!B452,(IF($X$1=8,'X8'!B452,(IF($X$1=9,'X9'!B452,(IF($X$1=10,'X10'!B452,(IF($X$1=11,'X11'!B452,(IF($X$1=12,'X12'!B452,'X13'!B452))))))))))))))))))))))))="","",(IF($X$1=1,'X1'!B452,(IF($X$1=2,'X2'!B452,(IF($X$1=3,'X3'!B452,(IF($X$1=4,'X4'!B452,(IF($X$1=5,'X5'!B452,(IF($X$1=6,'X6'!B452,(IF($X$1=7,'X7'!B452,(IF($X$1=8,'X8'!B452,(IF($X$1=9,'X9'!B452,(IF($X$1=10,'X10'!B452,(IF($X$1=11,'X11'!B452,(IF($X$1=12,'X12'!B452,'X13'!B452)))))))))))))))))))))))))))=TRUE," ",(IF($U$16=1,(VLOOKUP(A493,$AC$89:$AH$125,2,FALSE)),IF((IF($X$1=1,'X1'!B452,(IF($X$1=2,'X2'!B452,(IF($X$1=3,'X3'!B452,(IF($X$1=4,'X4'!B452,(IF($X$1=5,'X5'!B452,(IF($X$1=6,'X6'!B452,(IF($X$1=7,'X7'!B452,(IF($X$1=8,'X8'!B452,(IF($X$1=9,'X9'!B452,(IF($X$1=10,'X10'!B452,(IF($X$1=11,'X11'!B452,(IF($X$1=12,'X12'!B452,'X13'!B452))))))))))))))))))))))))="","",(IF($X$1=1,'X1'!B452,(IF($X$1=2,'X2'!B452,(IF($X$1=3,'X3'!B452,(IF($X$1=4,'X4'!B452,(IF($X$1=5,'X5'!B452,(IF($X$1=6,'X6'!B452,(IF($X$1=7,'X7'!B452,(IF($X$1=8,'X8'!B452,(IF($X$1=9,'X9'!B452,(IF($X$1=10,'X10'!B452,(IF($X$1=11,'X11'!B452,(IF($X$1=12,'X12'!B452,'X13'!B452))))))))))))))))))))))))))))</f>
        <v/>
      </c>
      <c r="C493" s="181" t="str">
        <f ca="1">IF(ISERROR(IF($X$1=1,(VLOOKUP(B493,'X1'!$B:$AZ,47,FALSE)),IF($X$1=2,(VLOOKUP(B493,'X2'!$B:$AZ,47,FALSE)),IF($X$1=3,(VLOOKUP(B493,'X3'!$B:$AZ,47,FALSE)),IF($X$1=4,(VLOOKUP(B493,'X4'!$B:$AZ,47,FALSE)),IF($X$1=5,(VLOOKUP(B493,'X5'!$B:$AZ,47,FALSE)),IF($X$1=6,(VLOOKUP(B493,'X6'!$B:$AZ,47,FALSE)),IF($X$1=7,(VLOOKUP(B493,'X7'!$B:$AZ,47,FALSE)),IF($X$1=8,(VLOOKUP(B493,'X8'!$B:$AZ,47,FALSE)),IF($X$1=9,(VLOOKUP(B493,'X9'!$B:$AZ,47,FALSE)),IF($X$1=10,(VLOOKUP(B493,'X10'!$B:$AZ,47,FALSE)),IF($X$1=11,(VLOOKUP(B493,'X11'!$B:$AZ,47,FALSE)),IF($X$1=12,(VLOOKUP(B493,'X12'!$B:$AZ,47,FALSE)),IF($X$1=13,(VLOOKUP(B493,'X13'!$B:$AZ,47,FALSE)),"B"))))))))))))))=TRUE," ",(IF($X$1=1,(VLOOKUP(B493,'X1'!$B:$AZ,47,FALSE)),IF($X$1=2,(VLOOKUP(B493,'X2'!$B:$AZ,47,FALSE)),IF($X$1=3,(VLOOKUP(B493,'X3'!$B:$AZ,47,FALSE)),IF($X$1=4,(VLOOKUP(B493,'X4'!$B:$AZ,47,FALSE)),IF($X$1=5,(VLOOKUP(B493,'X5'!$B:$AZ,47,FALSE)),IF($X$1=6,(VLOOKUP(B493,'X6'!$B:$AZ,47,FALSE)),IF($X$1=7,(VLOOKUP(B493,'X7'!$B:$AZ,47,FALSE)),IF($X$1=8,(VLOOKUP(B493,'X8'!$B:$AZ,47,FALSE)),IF($X$1=9,(VLOOKUP(B493,'X9'!$B:$AZ,47,FALSE)),IF($X$1=10,(VLOOKUP(B493,'X10'!$B:$AZ,47,FALSE)),IF($X$1=11,(VLOOKUP(B493,'X11'!$B:$AZ,47,FALSE)),IF($X$1=12,(VLOOKUP(B493,'X12'!$B:$AZ,47,FALSE)),IF($X$1=13,(VLOOKUP(B493,'X13'!$B:$AZ,47,FALSE)),"B")))))))))))))))</f>
        <v xml:space="preserve"> </v>
      </c>
      <c r="D493" s="181" t="str">
        <f ca="1">IF(ISERROR(IF($X$1=1,(VLOOKUP(B493,'X1'!$B:$AP,41,FALSE)),IF($X$1=2,(VLOOKUP(B493,'X2'!$B:$AP,41,FALSE)),IF($X$1=3,(VLOOKUP(B493,'X3'!$B:$AP,41,FALSE)),IF($X$1=4,(VLOOKUP(B493,'X4'!$B:$AP,41,FALSE)),IF($X$1=5,(VLOOKUP(B493,'X5'!$B:$AP,41,FALSE)),IF($X$1=6,(VLOOKUP(B493,'X6'!$B:$AP,41,FALSE)),IF($X$1=7,(VLOOKUP(B493,'X7'!$B:$AP,41,FALSE)),IF($X$1=8,(VLOOKUP(B493,'X8'!$B:$AP,41,FALSE)),IF($X$1=9,(VLOOKUP(B493,'X9'!$B:$AP,41,FALSE)),IF($X$1=10,(VLOOKUP(B493,'X10'!$B:$AP,41,FALSE)),IF($X$1=11,(VLOOKUP(B493,'X11'!$B:$AP,41,FALSE)),IF($X$1=12,(VLOOKUP(B493,'X12'!$B:$AP,41,FALSE)),IF($X$1=13,(VLOOKUP(B493,'X13'!$B:$AP,41,FALSE)),"B"))))))))))))))=TRUE," ",(IF($X$1=1,(VLOOKUP(B493,'X1'!$B:$AP,41,FALSE)),IF($X$1=2,(VLOOKUP(B493,'X2'!$B:$AP,41,FALSE)),IF($X$1=3,(VLOOKUP(B493,'X3'!$B:$AP,41,FALSE)),IF($X$1=4,(VLOOKUP(B493,'X4'!$B:$AP,41,FALSE)),IF($X$1=5,(VLOOKUP(B493,'X5'!$B:$AP,41,FALSE)),IF($X$1=6,(VLOOKUP(B493,'X6'!$B:$AP,41,FALSE)),IF($X$1=7,(VLOOKUP(B493,'X7'!$B:$AP,41,FALSE)),IF($X$1=8,(VLOOKUP(B493,'X8'!$B:$AP,41,FALSE)),IF($X$1=9,(VLOOKUP(B493,'X9'!$B:$AP,41,FALSE)),IF($X$1=10,(VLOOKUP(B493,'X10'!$B:$AP,41,FALSE)),IF($X$1=11,(VLOOKUP(B493,'X11'!$B:$AP,41,FALSE)),IF($X$1=12,(VLOOKUP(B493,'X12'!$B:$AP,41,FALSE)),IF($X$1=13,(VLOOKUP(B493,'X13'!$B:$AP,41,FALSE)),"B")))))))))))))))</f>
        <v xml:space="preserve"> </v>
      </c>
      <c r="E493" s="182" t="str">
        <f ca="1">IF(ISERROR(IF($X$1=1,(VLOOKUP(B493,'X1'!$B:$AP,7,FALSE)),IF($X$1=2,(VLOOKUP(B493,'X2'!$B:$AP,7,FALSE)),IF($X$1=3,(VLOOKUP(B493,'X3'!$B:$AP,7,FALSE)),IF($X$1=4,(VLOOKUP(B493,'X4'!$B:$AP,7,FALSE)),IF($X$1=5,(VLOOKUP(B493,'X5'!$B:$AP,7,FALSE)),IF($X$1=6,(VLOOKUP(B493,'X6'!$B:$AP,7,FALSE)),IF($X$1=7,(VLOOKUP(B493,'X7'!$B:$AP,7,FALSE)),IF($X$1=8,(VLOOKUP(B493,'X8'!$B:$AP,7,FALSE)),IF($X$1=9,(VLOOKUP(B493,'X9'!$B:$AP,7,FALSE)),IF($X$1=10,(VLOOKUP(B493,'X10'!$B:$AP,7,FALSE)),IF($X$1=11,(VLOOKUP(B493,'X11'!$B:$AP,7,FALSE)),IF($X$1=12,(VLOOKUP(B493,'X12'!$B:$AP,7,FALSE)),IF($X$1=13,(VLOOKUP(B493,'X13'!$B:$AP,7,FALSE)),"B"))))))))))))))=TRUE," ",(IF($X$1=1,(VLOOKUP(B493,'X1'!$B:$AP,7,FALSE)),IF($X$1=2,(VLOOKUP(B493,'X2'!$B:$AP,7,FALSE)),IF($X$1=3,(VLOOKUP(B493,'X3'!$B:$AP,7,FALSE)),IF($X$1=4,(VLOOKUP(B493,'X4'!$B:$AP,7,FALSE)),IF($X$1=5,(VLOOKUP(B493,'X5'!$B:$AP,7,FALSE)),IF($X$1=6,(VLOOKUP(B493,'X6'!$B:$AP,7,FALSE)),IF($X$1=7,(VLOOKUP(B493,'X7'!$B:$AP,7,FALSE)),IF($X$1=8,(VLOOKUP(B493,'X8'!$B:$AP,7,FALSE)),IF($X$1=9,(VLOOKUP(B493,'X9'!$B:$AP,7,FALSE)),IF($X$1=10,(VLOOKUP(B493,'X10'!$B:$AP,7,FALSE)),IF($X$1=11,(VLOOKUP(B493,'X11'!$B:$AP,7,FALSE)),IF($X$1=12,(VLOOKUP(B493,'X12'!$B:$AP,7,FALSE)),IF($X$1=13,(VLOOKUP(B493,'X13'!$B:$AP,7,FALSE)),"B")))))))))))))))</f>
        <v xml:space="preserve"> </v>
      </c>
      <c r="F493" s="182" t="str">
        <f ca="1">IF(ISERROR(IF((IF($X$1=1,(VLOOKUP(B493,'X1'!$B:$AO,6,FALSE)),(IF($X$1=2,(VLOOKUP(B493,'X2'!$B:$AO,6,FALSE)),(IF($X$1=3,(VLOOKUP(B493,'X3'!$B:$AO,6,FALSE)),(IF($X$1=4,(VLOOKUP(B493,'X4'!$B:$AO,6,FALSE)),(IF($X$1=5,(VLOOKUP(B493,'X5'!$B:$AO,6,FALSE)),(IF($X$1=6,(VLOOKUP(B493,'X6'!$B:$AO,6,FALSE)),(IF($X$1=7,(VLOOKUP(B493,'X7'!$B:$AO,6,FALSE)),(IF($X$1=8,(VLOOKUP(B493,'X8'!$B:$AO,6,FALSE)),(IF($X$1=9,(VLOOKUP(B493,'X9'!$B:$AO,6,FALSE)),(IF($X$1=10,(VLOOKUP(B493,'X10'!$B:$AO,6,FALSE)),(IF($X$1=11,(VLOOKUP(B493,'X11'!$B:$AO,6,FALSE)),(IF($X$1=12,(VLOOKUP(B493,'X12'!$B:$AO,6,FALSE)),(VLOOKUP(B493,'X13'!$B:$AO,6,FALSE))))))))))))))))))))))))))=$V$1," ",(IF($X$1=1,(VLOOKUP(B493,'X1'!$B:$AO,6,FALSE)),(IF($X$1=2,(VLOOKUP(B493,'X2'!$B:$AO,6,FALSE)),(IF($X$1=3,(VLOOKUP(B493,'X3'!$B:$AO,6,FALSE)),(IF($X$1=4,(VLOOKUP(B493,'X4'!$B:$AO,6,FALSE)),(IF($X$1=5,(VLOOKUP(B493,'X5'!$B:$AO,6,FALSE)),(IF($X$1=6,(VLOOKUP(B493,'X6'!$B:$AO,6,FALSE)),(IF($X$1=7,(VLOOKUP(B493,'X7'!$B:$AO,6,FALSE)),(IF($X$1=8,(VLOOKUP(B493,'X8'!$B:$AO,6,FALSE)),(IF($X$1=9,(VLOOKUP(B493,'X9'!$B:$AO,6,FALSE)),(IF($X$1=10,(VLOOKUP(B493,'X10'!$B:$AO,6,FALSE)),(IF($X$1=11,(VLOOKUP(B493,'X11'!$B:$AO,6,FALSE)),(IF($X$1=12,(VLOOKUP(B493,'X12'!$B:$AO,6,FALSE)),(VLOOKUP(B493,'X13'!$B:$AO,6,FALSE))))))))))))))))))))))))))))=TRUE," ",(IF((IF($X$1=1,(VLOOKUP(B493,'X1'!$B:$AO,6,FALSE)),(IF($X$1=2,(VLOOKUP(B493,'X2'!$B:$AO,6,FALSE)),(IF($X$1=3,(VLOOKUP(B493,'X3'!$B:$AO,6,FALSE)),(IF($X$1=4,(VLOOKUP(B493,'X4'!$B:$AO,6,FALSE)),(IF($X$1=5,(VLOOKUP(B493,'X5'!$B:$AO,6,FALSE)),(IF($X$1=6,(VLOOKUP(B493,'X6'!$B:$AO,6,FALSE)),(IF($X$1=7,(VLOOKUP(B493,'X7'!$B:$AO,6,FALSE)),(IF($X$1=8,(VLOOKUP(B493,'X8'!$B:$AO,6,FALSE)),(IF($X$1=9,(VLOOKUP(B493,'X9'!$B:$AO,6,FALSE)),(IF($X$1=10,(VLOOKUP(B493,'X10'!$B:$AO,6,FALSE)),(IF($X$1=11,(VLOOKUP(B493,'X11'!$B:$AO,6,FALSE)),(IF($X$1=12,(VLOOKUP(B493,'X12'!$B:$AO,6,FALSE)),(VLOOKUP(B493,'X13'!$B:$AO,6,FALSE))))))))))))))))))))))))))=$V$1," ",(IF($X$1=1,(VLOOKUP(B493,'X1'!$B:$AO,6,FALSE)),(IF($X$1=2,(VLOOKUP(B493,'X2'!$B:$AO,6,FALSE)),(IF($X$1=3,(VLOOKUP(B493,'X3'!$B:$AO,6,FALSE)),(IF($X$1=4,(VLOOKUP(B493,'X4'!$B:$AO,6,FALSE)),(IF($X$1=5,(VLOOKUP(B493,'X5'!$B:$AO,6,FALSE)),(IF($X$1=6,(VLOOKUP(B493,'X6'!$B:$AO,6,FALSE)),(IF($X$1=7,(VLOOKUP(B493,'X7'!$B:$AO,6,FALSE)),(IF($X$1=8,(VLOOKUP(B493,'X8'!$B:$AO,6,FALSE)),(IF($X$1=9,(VLOOKUP(B493,'X9'!$B:$AO,6,FALSE)),(IF($X$1=10,(VLOOKUP(B493,'X10'!$B:$AO,6,FALSE)),(IF($X$1=11,(VLOOKUP(B493,'X11'!$B:$AO,6,FALSE)),(IF($X$1=12,(VLOOKUP(B493,'X12'!$B:$AO,6,FALSE)),(VLOOKUP(B493,'X13'!$B:$AO,6,FALSE)))))))))))))))))))))))))))))</f>
        <v xml:space="preserve"> </v>
      </c>
      <c r="G493" s="182" t="str">
        <f ca="1">IF(ISERROR(IF($X$1=1,(VLOOKUP(B493,'X1'!$B:$AZ,44,FALSE)),IF($X$1=2,(VLOOKUP(B493,'X2'!$B:$AZ,44,FALSE)),IF($X$1=3,(VLOOKUP(B493,'X3'!$B:$AZ,44,FALSE)),IF($X$1=4,(VLOOKUP(B493,'X4'!$B:$AZ,44,FALSE)),IF($X$1=5,(VLOOKUP(B493,'X5'!$B:$AZ,44,FALSE)),IF($X$1=6,(VLOOKUP(B493,'X6'!$B:$AZ,44,FALSE)),IF($X$1=7,(VLOOKUP(B493,'X7'!$B:$AZ,44,FALSE)),IF($X$1=8,(VLOOKUP(B493,'X8'!$B:$AZ,44,FALSE)),IF($X$1=9,(VLOOKUP(B493,'X9'!$B:$AZ,44,FALSE)),IF($X$1=10,(VLOOKUP(B493,'X10'!$B:$AZ,44,FALSE)),IF($X$1=11,(VLOOKUP(B493,'X11'!$B:$AZ,44,FALSE)),IF($X$1=12,(VLOOKUP(B493,'X12'!$B:$AZ,44,FALSE)),IF($X$1=13,(VLOOKUP(B493,'X13'!$B:$AZ,44,FALSE)),"B"))))))))))))))=TRUE," ",(IF($X$1=1,(VLOOKUP(B493,'X1'!$B:$AZ,44,FALSE)),IF($X$1=2,(VLOOKUP(B493,'X2'!$B:$AZ,44,FALSE)),IF($X$1=3,(VLOOKUP(B493,'X3'!$B:$AZ,44,FALSE)),IF($X$1=4,(VLOOKUP(B493,'X4'!$B:$AZ,44,FALSE)),IF($X$1=5,(VLOOKUP(B493,'X5'!$B:$AZ,44,FALSE)),IF($X$1=6,(VLOOKUP(B493,'X6'!$B:$AZ,44,FALSE)),IF($X$1=7,(VLOOKUP(B493,'X7'!$B:$AZ,44,FALSE)),IF($X$1=8,(VLOOKUP(B493,'X8'!$B:$AZ,44,FALSE)),IF($X$1=9,(VLOOKUP(B493,'X9'!$B:$AZ,44,FALSE)),IF($X$1=10,(VLOOKUP(B493,'X10'!$B:$AZ,44,FALSE)),IF($X$1=11,(VLOOKUP(B493,'X11'!$B:$AZ,44,FALSE)),IF($X$1=12,(VLOOKUP(B493,'X12'!$B:$AZ,44,FALSE)),IF($X$1=13,(VLOOKUP(B493,'X13'!$B:$AZ,44,FALSE)),"B")))))))))))))))</f>
        <v xml:space="preserve"> </v>
      </c>
      <c r="H493" s="182" t="str">
        <f ca="1">IF(ISERROR(IF($X$1=1,(VLOOKUP(B493,'X1'!$B:$AZ,8,FALSE)),IF($X$1=2,(VLOOKUP(B493,'X2'!$B:$AZ,8,FALSE)),IF($X$1=3,(VLOOKUP(B493,'X3'!$B:$AZ,8,FALSE)),IF($X$1=4,(VLOOKUP(B493,'X4'!$B:$AZ,8,FALSE)),IF($X$1=5,(VLOOKUP(B493,'X5'!$B:$AZ,8,FALSE)),IF($X$1=6,(VLOOKUP(B493,'X6'!$B:$AZ,8,FALSE)),IF($X$1=7,(VLOOKUP(B493,'X7'!$B:$AZ,8,FALSE)),IF($X$1=8,(VLOOKUP(B493,'X8'!$B:$AZ,8,FALSE)),IF($X$1=9,(VLOOKUP(B493,'X9'!$B:$AZ,8,FALSE)),IF($X$1=10,(VLOOKUP(B493,'X10'!$B:$AZ,8,FALSE)),IF($X$1=11,(VLOOKUP(B493,'X11'!$B:$AZ,8,FALSE)),IF($X$1=12,(VLOOKUP(B493,'X12'!$B:$AZ,8,FALSE)),IF($X$1=13,(VLOOKUP(B493,'X13'!$B:$AZ,8,FALSE)),"B"))))))))))))))=TRUE," ",(IF($X$1=1,(VLOOKUP(B493,'X1'!$B:$AZ,8,FALSE)),IF($X$1=2,(VLOOKUP(B493,'X2'!$B:$AZ,8,FALSE)),IF($X$1=3,(VLOOKUP(B493,'X3'!$B:$AZ,8,FALSE)),IF($X$1=4,(VLOOKUP(B493,'X4'!$B:$AZ,8,FALSE)),IF($X$1=5,(VLOOKUP(B493,'X5'!$B:$AZ,8,FALSE)),IF($X$1=6,(VLOOKUP(B493,'X6'!$B:$AZ,8,FALSE)),IF($X$1=7,(VLOOKUP(B493,'X7'!$B:$AZ,8,FALSE)),IF($X$1=8,(VLOOKUP(B493,'X8'!$B:$AZ,8,FALSE)),IF($X$1=9,(VLOOKUP(B493,'X9'!$B:$AZ,8,FALSE)),IF($X$1=10,(VLOOKUP(B493,'X10'!$B:$AZ,8,FALSE)),IF($X$1=11,(VLOOKUP(B493,'X11'!$B:$AZ,8,FALSE)),IF($X$1=12,(VLOOKUP(B493,'X12'!$B:$AZ,8,FALSE)),IF($X$1=13,(VLOOKUP(B493,'X13'!$B:$AZ,8,FALSE)),"B")))))))))))))))</f>
        <v xml:space="preserve"> </v>
      </c>
      <c r="I493" s="183" t="str">
        <f ca="1">IF(ISERROR(IF($X$1=1,(VLOOKUP(B493,'X1'!$B:$AZ,2,FALSE)),IF($X$1=2,(VLOOKUP(B493,'X2'!$B:$AZ,2,FALSE)),IF($X$1=3,(VLOOKUP(B493,'X3'!$B:$AZ,2,FALSE)),IF($X$1=4,(VLOOKUP(B493,'X4'!$B:$AZ,2,FALSE)),IF($X$1=5,(VLOOKUP(B493,'X5'!$B:$AZ,2,FALSE)),IF($X$1=6,(VLOOKUP(B493,'X6'!$B:$AZ,2,FALSE)),IF($X$1=7,(VLOOKUP(B493,'X7'!$B:$AZ,2,FALSE)),IF($X$1=8,(VLOOKUP(B493,'X8'!$B:$AZ,2,FALSE)),IF($X$1=9,(VLOOKUP(B493,'X9'!$B:$AZ,2,FALSE)),IF($X$1=10,(VLOOKUP(B493,'X10'!$B:$AZ,2,FALSE)),IF($X$1=11,(VLOOKUP(B493,'X11'!$B:$AZ,2,FALSE)),IF($X$1=12,(VLOOKUP(B493,'X12'!$B:$AZ,2,FALSE)),IF($X$1=13,(VLOOKUP(B493,'X13'!$B:$AZ,2,FALSE)),"B"))))))))))))))=TRUE," ",(IF($X$1=1,(VLOOKUP(B493,'X1'!$B:$AZ,2,FALSE)),IF($X$1=2,(VLOOKUP(B493,'X2'!$B:$AZ,2,FALSE)),IF($X$1=3,(VLOOKUP(B493,'X3'!$B:$AZ,2,FALSE)),IF($X$1=4,(VLOOKUP(B493,'X4'!$B:$AZ,2,FALSE)),IF($X$1=5,(VLOOKUP(B493,'X5'!$B:$AZ,2,FALSE)),IF($X$1=6,(VLOOKUP(B493,'X6'!$B:$AZ,2,FALSE)),IF($X$1=7,(VLOOKUP(B493,'X7'!$B:$AZ,2,FALSE)),IF($X$1=8,(VLOOKUP(B493,'X8'!$B:$AZ,2,FALSE)),IF($X$1=9,(VLOOKUP(B493,'X9'!$B:$AZ,2,FALSE)),IF($X$1=10,(VLOOKUP(B493,'X10'!$B:$AZ,2,FALSE)),IF($X$1=11,(VLOOKUP(B493,'X11'!$B:$AZ,2,FALSE)),IF($X$1=12,(VLOOKUP(B493,'X12'!$B:$AZ,2,FALSE)),IF($X$1=13,(VLOOKUP(B493,'X13'!$B:$AZ,2,FALSE)),"B")))))))))))))))</f>
        <v xml:space="preserve"> </v>
      </c>
      <c r="J493" s="183" t="str">
        <f ca="1">IF(ISERROR(IF($X$1=1,(VLOOKUP(B493,'X1'!$B:$AZ,3,FALSE)),IF($X$1=2,(VLOOKUP(B493,'X2'!$B:$AZ,3,FALSE)),IF($X$1=3,(VLOOKUP(B493,'X3'!$B:$AZ,3,FALSE)),IF($X$1=4,(VLOOKUP(B493,'X4'!$B:$AZ,3,FALSE)),IF($X$1=5,(VLOOKUP(B493,'X5'!$B:$AZ,3,FALSE)),IF($X$1=6,(VLOOKUP(B493,'X6'!$B:$AZ,3,FALSE)),IF($X$1=7,(VLOOKUP(B493,'X7'!$B:$AZ,3,FALSE)),IF($X$1=8,(VLOOKUP(B493,'X8'!$B:$AZ,3,FALSE)),IF($X$1=9,(VLOOKUP(B493,'X9'!$B:$AZ,3,FALSE)),IF($X$1=10,(VLOOKUP(B493,'X10'!$B:$AZ,3,FALSE)),IF($X$1=11,(VLOOKUP(B493,'X11'!$B:$AZ,3,FALSE)),IF($X$1=12,(VLOOKUP(B493,'X12'!$B:$AZ,3,FALSE)),IF($X$1=13,(VLOOKUP(B493,'X13'!$B:$AZ,3,FALSE)),"B"))))))))))))))=TRUE," ",(IF($X$1=1,(VLOOKUP(B493,'X1'!$B:$AZ,3,FALSE)),IF($X$1=2,(VLOOKUP(B493,'X2'!$B:$AZ,3,FALSE)),IF($X$1=3,(VLOOKUP(B493,'X3'!$B:$AZ,3,FALSE)),IF($X$1=4,(VLOOKUP(B493,'X4'!$B:$AZ,3,FALSE)),IF($X$1=5,(VLOOKUP(B493,'X5'!$B:$AZ,3,FALSE)),IF($X$1=6,(VLOOKUP(B493,'X6'!$B:$AZ,3,FALSE)),IF($X$1=7,(VLOOKUP(B493,'X7'!$B:$AZ,3,FALSE)),IF($X$1=8,(VLOOKUP(B493,'X8'!$B:$AZ,3,FALSE)),IF($X$1=9,(VLOOKUP(B493,'X9'!$B:$AZ,3,FALSE)),IF($X$1=10,(VLOOKUP(B493,'X10'!$B:$AZ,3,FALSE)),IF($X$1=11,(VLOOKUP(B493,'X11'!$B:$AZ,3,FALSE)),IF($X$1=12,(VLOOKUP(B493,'X12'!$B:$AZ,3,FALSE)),IF($X$1=13,(VLOOKUP(B493,'X13'!$B:$AZ,3,FALSE)),"B")))))))))))))))</f>
        <v xml:space="preserve"> </v>
      </c>
      <c r="K493" s="183" t="str">
        <f ca="1">IF(ISERROR(IF($X$1=1,(VLOOKUP(B493,'X1'!$B:$AZ,5,FALSE)),IF($X$1=2,(VLOOKUP(B493,'X2'!$B:$AZ,5,FALSE)),IF($X$1=3,(VLOOKUP(B493,'X3'!$B:$AZ,5,FALSE)),IF($X$1=4,(VLOOKUP(B493,'X4'!$B:$AZ,5,FALSE)),IF($X$1=5,(VLOOKUP(B493,'X5'!$B:$AZ,5,FALSE)),IF($X$1=6,(VLOOKUP(B493,'X6'!$B:$AZ,5,FALSE)),IF($X$1=7,(VLOOKUP(B493,'X7'!$B:$AZ,5,FALSE)),IF($X$1=8,(VLOOKUP(B493,'X8'!$B:$AZ,5,FALSE)),IF($X$1=9,(VLOOKUP(B493,'X9'!$B:$AZ,5,FALSE)),IF($X$1=10,(VLOOKUP(B493,'X10'!$B:$AZ,5,FALSE)),IF($X$1=11,(VLOOKUP(B493,'X11'!$B:$AZ,5,FALSE)),IF($X$1=12,(VLOOKUP(B493,'X12'!$B:$AZ,5,FALSE)),IF($X$1=13,(VLOOKUP(B493,'X13'!$B:$AZ,5,FALSE)),"B"))))))))))))))=TRUE," ",(IF($X$1=1,(VLOOKUP(B493,'X1'!$B:$AZ,5,FALSE)),IF($X$1=2,(VLOOKUP(B493,'X2'!$B:$AZ,5,FALSE)),IF($X$1=3,(VLOOKUP(B493,'X3'!$B:$AZ,5,FALSE)),IF($X$1=4,(VLOOKUP(B493,'X4'!$B:$AZ,5,FALSE)),IF($X$1=5,(VLOOKUP(B493,'X5'!$B:$AZ,5,FALSE)),IF($X$1=6,(VLOOKUP(B493,'X6'!$B:$AZ,5,FALSE)),IF($X$1=7,(VLOOKUP(B493,'X7'!$B:$AZ,5,FALSE)),IF($X$1=8,(VLOOKUP(B493,'X8'!$B:$AZ,5,FALSE)),IF($X$1=9,(VLOOKUP(B493,'X9'!$B:$AZ,5,FALSE)),IF($X$1=10,(VLOOKUP(B493,'X10'!$B:$AZ,5,FALSE)),IF($X$1=11,(VLOOKUP(B493,'X11'!$B:$AZ,5,FALSE)),IF($X$1=12,(VLOOKUP(B493,'X12'!$B:$AZ,5,FALSE)),IF($X$1=13,(VLOOKUP(B493,'X13'!$B:$AZ,5,FALSE)),"B")))))))))))))))</f>
        <v xml:space="preserve"> </v>
      </c>
      <c r="L493" s="184" t="str">
        <f ca="1">IF(ISERROR(IF($X$1=1,(VLOOKUP(B493,'X1'!$B:$AZ,9,FALSE)),IF($X$1=2,(VLOOKUP(B493,'X2'!$B:$AZ,9,FALSE)),IF($X$1=3,(VLOOKUP(B493,'X3'!$B:$AZ,9,FALSE)),IF($X$1=4,(VLOOKUP(B493,'X4'!$B:$AZ,9,FALSE)),IF($X$1=5,(VLOOKUP(B493,'X5'!$B:$AZ,9,FALSE)),IF($X$1=6,(VLOOKUP(B493,'X6'!$B:$AZ,9,FALSE)),IF($X$1=7,(VLOOKUP(B493,'X7'!$B:$AZ,9,FALSE)),IF($X$1=8,(VLOOKUP(B493,'X8'!$B:$AZ,9,FALSE)),IF($X$1=9,(VLOOKUP(B493,'X9'!$B:$AZ,9,FALSE)),IF($X$1=10,(VLOOKUP(B493,'X10'!$B:$AZ,9,FALSE)),IF($X$1=11,(VLOOKUP(B493,'X11'!$B:$AZ,9,FALSE)),IF($X$1=12,(VLOOKUP(B493,'X12'!$B:$AZ,9,FALSE)),IF($X$1=13,(VLOOKUP(B493,'X13'!$B:$AZ,9,FALSE)),"B"))))))))))))))=TRUE," ",(IF($X$1=1,(VLOOKUP(B493,'X1'!$B:$AZ,9,FALSE)),IF($X$1=2,(VLOOKUP(B493,'X2'!$B:$AZ,9,FALSE)),IF($X$1=3,(VLOOKUP(B493,'X3'!$B:$AZ,9,FALSE)),IF($X$1=4,(VLOOKUP(B493,'X4'!$B:$AZ,9,FALSE)),IF($X$1=5,(VLOOKUP(B493,'X5'!$B:$AZ,9,FALSE)),IF($X$1=6,(VLOOKUP(B493,'X6'!$B:$AZ,9,FALSE)),IF($X$1=7,(VLOOKUP(B493,'X7'!$B:$AZ,9,FALSE)),IF($X$1=8,(VLOOKUP(B493,'X8'!$B:$AZ,9,FALSE)),IF($X$1=9,(VLOOKUP(B493,'X9'!$B:$AZ,9,FALSE)),IF($X$1=10,(VLOOKUP(B493,'X10'!$B:$AZ,9,FALSE)),IF($X$1=11,(VLOOKUP(B493,'X11'!$B:$AZ,9,FALSE)),IF($X$1=12,(VLOOKUP(B493,'X12'!$B:$AZ,9,FALSE)),IF($X$1=13,(VLOOKUP(B493,'X13'!$B:$AZ,9,FALSE)),"B")))))))))))))))</f>
        <v xml:space="preserve"> </v>
      </c>
      <c r="M493" s="184" t="str">
        <f ca="1">IF(ISERROR(IF($X$1=1,(VLOOKUP(B493,'X1'!$B:$AZ,10,FALSE)),IF($X$1=2,(VLOOKUP(B493,'X2'!$B:$AZ,10,FALSE)),IF($X$1=3,(VLOOKUP(B493,'X3'!$B:$AZ,10,FALSE)),IF($X$1=4,(VLOOKUP(B493,'X4'!$B:$AZ,10,FALSE)),IF($X$1=5,(VLOOKUP(B493,'X5'!$B:$AZ,10,FALSE)),IF($X$1=6,(VLOOKUP(B493,'X6'!$B:$AZ,10,FALSE)),IF($X$1=7,(VLOOKUP(B493,'X7'!$B:$AZ,10,FALSE)),IF($X$1=8,(VLOOKUP(B493,'X8'!$B:$AZ,10,FALSE)),IF($X$1=9,(VLOOKUP(B493,'X9'!$B:$AZ,10,FALSE)),IF($X$1=10,(VLOOKUP(B493,'X10'!$B:$AZ,10,FALSE)),IF($X$1=11,(VLOOKUP(B493,'X11'!$B:$AZ,10,FALSE)),IF($X$1=12,(VLOOKUP(B493,'X12'!$B:$AZ,10,FALSE)),IF($X$1=13,(VLOOKUP(B493,'X13'!$B:$AZ,10,FALSE)),"B"))))))))))))))=TRUE," ",(IF($X$1=1,(VLOOKUP(B493,'X1'!$B:$AZ,10,FALSE)),IF($X$1=2,(VLOOKUP(B493,'X2'!$B:$AZ,10,FALSE)),IF($X$1=3,(VLOOKUP(B493,'X3'!$B:$AZ,10,FALSE)),IF($X$1=4,(VLOOKUP(B493,'X4'!$B:$AZ,10,FALSE)),IF($X$1=5,(VLOOKUP(B493,'X5'!$B:$AZ,10,FALSE)),IF($X$1=6,(VLOOKUP(B493,'X6'!$B:$AZ,10,FALSE)),IF($X$1=7,(VLOOKUP(B493,'X7'!$B:$AZ,10,FALSE)),IF($X$1=8,(VLOOKUP(B493,'X8'!$B:$AZ,10,FALSE)),IF($X$1=9,(VLOOKUP(B493,'X9'!$B:$AZ,10,FALSE)),IF($X$1=10,(VLOOKUP(B493,'X10'!$B:$AZ,10,FALSE)),IF($X$1=11,(VLOOKUP(B493,'X11'!$B:$AZ,10,FALSE)),IF($X$1=12,(VLOOKUP(B493,'X12'!$B:$AZ,10,FALSE)),IF($X$1=13,(VLOOKUP(B493,'X13'!$B:$AZ,10,FALSE)),"B")))))))))))))))</f>
        <v xml:space="preserve"> </v>
      </c>
      <c r="N493" s="185" t="str">
        <f ca="1">IF(ISERROR(IF($X$1=1,(VLOOKUP(B493,'X1'!$B:$AZ,45,FALSE)),IF($X$1=2,(VLOOKUP(B493,'X2'!$B:$AZ,45,FALSE)),IF($X$1=3,(VLOOKUP(B493,'X3'!$B:$AZ,45,FALSE)),IF($X$1=4,(VLOOKUP(B493,'X4'!$B:$AZ,45,FALSE)),IF($X$1=5,(VLOOKUP(B493,'X5'!$B:$AZ,45,FALSE)),IF($X$1=6,(VLOOKUP(B493,'X6'!$B:$AZ,45,FALSE)),IF($X$1=7,(VLOOKUP(B493,'X7'!$B:$AZ,45,FALSE)),IF($X$1=8,(VLOOKUP(B493,'X8'!$B:$AZ,45,FALSE)),IF($X$1=9,(VLOOKUP(B493,'X9'!$B:$AZ,45,FALSE)),IF($X$1=10,(VLOOKUP(B493,'X10'!$B:$AZ,45,FALSE)),IF($X$1=11,(VLOOKUP(B493,'X11'!$B:$AZ,45,FALSE)),IF($X$1=12,(VLOOKUP(B493,'X12'!$B:$AZ,45,FALSE)),IF($X$1=13,(VLOOKUP(B493,'X13'!$B:$AZ,45,FALSE)),"B"))))))))))))))=TRUE," ",(IF($X$1=1,(VLOOKUP(B493,'X1'!$B:$AZ,45,FALSE)),IF($X$1=2,(VLOOKUP(B493,'X2'!$B:$AZ,45,FALSE)),IF($X$1=3,(VLOOKUP(B493,'X3'!$B:$AZ,45,FALSE)),IF($X$1=4,(VLOOKUP(B493,'X4'!$B:$AZ,45,FALSE)),IF($X$1=5,(VLOOKUP(B493,'X5'!$B:$AZ,45,FALSE)),IF($X$1=6,(VLOOKUP(B493,'X6'!$B:$AZ,45,FALSE)),IF($X$1=7,(VLOOKUP(B493,'X7'!$B:$AZ,45,FALSE)),IF($X$1=8,(VLOOKUP(B493,'X8'!$B:$AZ,45,FALSE)),IF($X$1=9,(VLOOKUP(B493,'X9'!$B:$AZ,45,FALSE)),IF($X$1=10,(VLOOKUP(B493,'X10'!$B:$AZ,45,FALSE)),IF($X$1=11,(VLOOKUP(B493,'X11'!$B:$AZ,45,FALSE)),IF($X$1=12,(VLOOKUP(B493,'X12'!$B:$AZ,45,FALSE)),IF($X$1=13,(VLOOKUP(B493,'X13'!$B:$AZ,45,FALSE)),"B")))))))))))))))</f>
        <v xml:space="preserve"> </v>
      </c>
      <c r="O493" s="184" t="str">
        <f ca="1">IF(ISERROR(IF($X$1=1,(VLOOKUP(B493,'X1'!$B:$AZ,11,FALSE)),IF($X$1=2,(VLOOKUP(B493,'X2'!$B:$AZ,11,FALSE)),IF($X$1=3,(VLOOKUP(B493,'X3'!$B:$AZ,11,FALSE)),IF($X$1=4,(VLOOKUP(B493,'X4'!$B:$AZ,11,FALSE)),IF($X$1=5,(VLOOKUP(B493,'X5'!$B:$AZ,11,FALSE)),IF($X$1=6,(VLOOKUP(B493,'X6'!$B:$AZ,11,FALSE)),IF($X$1=7,(VLOOKUP(B493,'X7'!$B:$AZ,11,FALSE)),IF($X$1=8,(VLOOKUP(B493,'X8'!$B:$AZ,11,FALSE)),IF($X$1=9,(VLOOKUP(B493,'X9'!$B:$AZ,11,FALSE)),IF($X$1=10,(VLOOKUP(B493,'X10'!$B:$AZ,11,FALSE)),IF($X$1=11,(VLOOKUP(B493,'X11'!$B:$AZ,11,FALSE)),IF($X$1=12,(VLOOKUP(B493,'X12'!$B:$AZ,11,FALSE)),IF($X$1=13,(VLOOKUP(B493,'X13'!$B:$AZ,11,FALSE)),"B"))))))))))))))=TRUE," ",(IF($X$1=1,(VLOOKUP(B493,'X1'!$B:$AZ,11,FALSE)),IF($X$1=2,(VLOOKUP(B493,'X2'!$B:$AZ,11,FALSE)),IF($X$1=3,(VLOOKUP(B493,'X3'!$B:$AZ,11,FALSE)),IF($X$1=4,(VLOOKUP(B493,'X4'!$B:$AZ,11,FALSE)),IF($X$1=5,(VLOOKUP(B493,'X5'!$B:$AZ,11,FALSE)),IF($X$1=6,(VLOOKUP(B493,'X6'!$B:$AZ,11,FALSE)),IF($X$1=7,(VLOOKUP(B493,'X7'!$B:$AZ,11,FALSE)),IF($X$1=8,(VLOOKUP(B493,'X8'!$B:$AZ,11,FALSE)),IF($X$1=9,(VLOOKUP(B493,'X9'!$B:$AZ,11,FALSE)),IF($X$1=10,(VLOOKUP(B493,'X10'!$B:$AZ,11,FALSE)),IF($X$1=11,(VLOOKUP(B493,'X11'!$B:$AZ,11,FALSE)),IF($X$1=12,(VLOOKUP(B493,'X12'!$B:$AZ,11,FALSE)),IF($X$1=13,(VLOOKUP(B493,'X13'!$B:$AZ,11,FALSE)),"B")))))))))))))))</f>
        <v xml:space="preserve"> </v>
      </c>
      <c r="P493" s="184" t="str">
        <f ca="1">IF(ISERROR(IF($X$1=1,(VLOOKUP(B493,'X1'!$B:$AZ,12,FALSE)),IF($X$1=2,(VLOOKUP(B493,'X2'!$B:$AZ,12,FALSE)),IF($X$1=3,(VLOOKUP(B493,'X3'!$B:$AZ,12,FALSE)),IF($X$1=4,(VLOOKUP(B493,'X4'!$B:$AZ,12,FALSE)),IF($X$1=5,(VLOOKUP(B493,'X5'!$B:$AZ,12,FALSE)),IF($X$1=6,(VLOOKUP(B493,'X6'!$B:$AZ,12,FALSE)),IF($X$1=7,(VLOOKUP(B493,'X7'!$B:$AZ,12,FALSE)),IF($X$1=8,(VLOOKUP(B493,'X8'!$B:$AZ,12,FALSE)),IF($X$1=9,(VLOOKUP(B493,'X9'!$B:$AZ,12,FALSE)),IF($X$1=10,(VLOOKUP(B493,'X10'!$B:$AZ,12,FALSE)),IF($X$1=11,(VLOOKUP(B493,'X11'!$B:$AZ,12,FALSE)),IF($X$1=12,(VLOOKUP(B493,'X12'!$B:$AZ,12,FALSE)),IF($X$1=13,(VLOOKUP(B493,'X13'!$B:$AZ,12,FALSE)),"B"))))))))))))))=TRUE," ",(IF($X$1=1,(VLOOKUP(B493,'X1'!$B:$AZ,12,FALSE)),IF($X$1=2,(VLOOKUP(B493,'X2'!$B:$AZ,12,FALSE)),IF($X$1=3,(VLOOKUP(B493,'X3'!$B:$AZ,12,FALSE)),IF($X$1=4,(VLOOKUP(B493,'X4'!$B:$AZ,12,FALSE)),IF($X$1=5,(VLOOKUP(B493,'X5'!$B:$AZ,12,FALSE)),IF($X$1=6,(VLOOKUP(B493,'X6'!$B:$AZ,12,FALSE)),IF($X$1=7,(VLOOKUP(B493,'X7'!$B:$AZ,12,FALSE)),IF($X$1=8,(VLOOKUP(B493,'X8'!$B:$AZ,12,FALSE)),IF($X$1=9,(VLOOKUP(B493,'X9'!$B:$AZ,12,FALSE)),IF($X$1=10,(VLOOKUP(B493,'X10'!$B:$AZ,12,FALSE)),IF($X$1=11,(VLOOKUP(B493,'X11'!$B:$AZ,12,FALSE)),IF($X$1=12,(VLOOKUP(B493,'X12'!$B:$AZ,12,FALSE)),IF($X$1=13,(VLOOKUP(B493,'X13'!$B:$AZ,12,FALSE)),"B")))))))))))))))</f>
        <v xml:space="preserve"> </v>
      </c>
      <c r="Q493" s="185" t="str">
        <f ca="1">IF(ISERROR(IF($X$1=1,(VLOOKUP(B493,'X1'!$B:$AZ,46,FALSE)),IF($X$1=2,(VLOOKUP(B493,'X2'!$B:$AZ,46,FALSE)),IF($X$1=3,(VLOOKUP(B493,'X3'!$B:$AZ,46,FALSE)),IF($X$1=4,(VLOOKUP(B493,'X4'!$B:$AZ,46,FALSE)),IF($X$1=5,(VLOOKUP(B493,'X5'!$B:$AZ,46,FALSE)),IF($X$1=6,(VLOOKUP(B493,'X6'!$B:$AZ,46,FALSE)),IF($X$1=7,(VLOOKUP(B493,'X7'!$B:$AZ,46,FALSE)),IF($X$1=8,(VLOOKUP(B493,'X8'!$B:$AZ,46,FALSE)),IF($X$1=9,(VLOOKUP(B493,'X9'!$B:$AZ,46,FALSE)),IF($X$1=10,(VLOOKUP(B493,'X10'!$B:$AZ,46,FALSE)),IF($X$1=11,(VLOOKUP(B493,'X11'!$B:$AZ,46,FALSE)),IF($X$1=12,(VLOOKUP(B493,'X12'!$B:$AZ,46,FALSE)),IF($X$1=13,(VLOOKUP(B493,'X13'!$B:$AZ,46,FALSE)),"B"))))))))))))))=TRUE," ",(IF($X$1=1,(VLOOKUP(B493,'X1'!$B:$AZ,46,FALSE)),IF($X$1=2,(VLOOKUP(B493,'X2'!$B:$AZ,46,FALSE)),IF($X$1=3,(VLOOKUP(B493,'X3'!$B:$AZ,46,FALSE)),IF($X$1=4,(VLOOKUP(B493,'X4'!$B:$AZ,46,FALSE)),IF($X$1=5,(VLOOKUP(B493,'X5'!$B:$AZ,46,FALSE)),IF($X$1=6,(VLOOKUP(B493,'X6'!$B:$AZ,46,FALSE)),IF($X$1=7,(VLOOKUP(B493,'X7'!$B:$AZ,46,FALSE)),IF($X$1=8,(VLOOKUP(B493,'X8'!$B:$AZ,46,FALSE)),IF($X$1=9,(VLOOKUP(B493,'X9'!$B:$AZ,46,FALSE)),IF($X$1=10,(VLOOKUP(B493,'X10'!$B:$AZ,46,FALSE)),IF($X$1=11,(VLOOKUP(B493,'X11'!$B:$AZ,46,FALSE)),IF($X$1=12,(VLOOKUP(B493,'X12'!$B:$AZ,46,FALSE)),IF($X$1=13,(VLOOKUP(B493,'X13'!$B:$AZ,46,FALSE)),"B")))))))))))))))</f>
        <v xml:space="preserve"> </v>
      </c>
      <c r="R493" s="185" t="str">
        <f ca="1">IF(ISERROR(IF($X$1=1,(VLOOKUP(B493,'X1'!$B:$AZ,15,FALSE)),IF($X$1=2,(VLOOKUP(B493,'X2'!$B:$AZ,15,FALSE)),IF($X$1=3,(VLOOKUP(B493,'X3'!$B:$AZ,15,FALSE)),IF($X$1=4,(VLOOKUP(B493,'X4'!$B:$AZ,15,FALSE)),IF($X$1=5,(VLOOKUP(B493,'X5'!$B:$AZ,15,FALSE)),IF($X$1=6,(VLOOKUP(B493,'X6'!$B:$AZ,15,FALSE)),IF($X$1=7,(VLOOKUP(B493,'X7'!$B:$AZ,15,FALSE)),IF($X$1=8,(VLOOKUP(B493,'X8'!$B:$AZ,15,FALSE)),IF($X$1=9,(VLOOKUP(B493,'X9'!$B:$AZ,15,FALSE)),IF($X$1=10,(VLOOKUP(B493,'X10'!$B:$AZ,15,FALSE)),IF($X$1=11,(VLOOKUP(B493,'X11'!$B:$AZ,15,FALSE)),IF($X$1=12,(VLOOKUP(B493,'X12'!$B:$AZ,15,FALSE)),IF($X$1=13,(VLOOKUP(B493,'X13'!$B:$AZ,15,FALSE)),"B"))))))))))))))=TRUE," ",(IF($X$1=1,(VLOOKUP(B493,'X1'!$B:$AZ,15,FALSE)),IF($X$1=2,(VLOOKUP(B493,'X2'!$B:$AZ,15,FALSE)),IF($X$1=3,(VLOOKUP(B493,'X3'!$B:$AZ,15,FALSE)),IF($X$1=4,(VLOOKUP(B493,'X4'!$B:$AZ,15,FALSE)),IF($X$1=5,(VLOOKUP(B493,'X5'!$B:$AZ,15,FALSE)),IF($X$1=6,(VLOOKUP(B493,'X6'!$B:$AZ,15,FALSE)),IF($X$1=7,(VLOOKUP(B493,'X7'!$B:$AZ,15,FALSE)),IF($X$1=8,(VLOOKUP(B493,'X8'!$B:$AZ,15,FALSE)),IF($X$1=9,(VLOOKUP(B493,'X9'!$B:$AZ,15,FALSE)),IF($X$1=10,(VLOOKUP(B493,'X10'!$B:$AZ,15,FALSE)),IF($X$1=11,(VLOOKUP(B493,'X11'!$B:$AZ,15,FALSE)),IF($X$1=12,(VLOOKUP(B493,'X12'!$B:$AZ,15,FALSE)),IF($X$1=13,(VLOOKUP(B493,'X13'!$B:$AZ,15,FALSE)),"B")))))))))))))))</f>
        <v xml:space="preserve"> </v>
      </c>
      <c r="S493" s="185" t="str">
        <f ca="1">IF(ISERROR(IF((IF($X$1=1,(VLOOKUP(B493,'X1'!$B:$AZ,14,FALSE)),(IF($X$1=2,(VLOOKUP(B493,'X2'!$B:$AZ,14,FALSE)),(IF($X$1=3,(VLOOKUP(B493,'X3'!$B:$AZ,14,FALSE)),(IF($X$1=4,(VLOOKUP(B493,'X4'!$B:$AZ,14,FALSE)),(IF($X$1=5,(VLOOKUP(B493,'X5'!$B:$AZ,14,FALSE)),(IF($X$1=6,(VLOOKUP(B493,'X6'!$B:$AZ,14,FALSE)),(IF($X$1=7,(VLOOKUP(B493,'X7'!$B:$AZ,14,FALSE)),(IF($X$1=8,(VLOOKUP(B493,'X8'!$B:$AZ,14,FALSE)),(IF($X$1=9,(VLOOKUP(B493,'X9'!$B:$AZ,14,FALSE)),(IF($X$1=10,(VLOOKUP(B493,'X10'!$B:$AZ,14,FALSE)),(IF($X$1=11,(VLOOKUP(B493,'X11'!$B:$AZ,14,FALSE)),(IF($X$1=12,(VLOOKUP(B493,'X12'!$B:$AZ,14,FALSE)),(VLOOKUP(B493,'X13'!$B:$AZ,14,FALSE))))))))))))))))))))))))))=$V$1," ",(IF($X$1=1,(VLOOKUP(B493,'X1'!$B:$AZ,14,FALSE)),(IF($X$1=2,(VLOOKUP(B493,'X2'!$B:$AZ,14,FALSE)),(IF($X$1=3,(VLOOKUP(B493,'X3'!$B:$AZ,14,FALSE)),(IF($X$1=4,(VLOOKUP(B493,'X4'!$B:$AZ,14,FALSE)),(IF($X$1=5,(VLOOKUP(B493,'X5'!$B:$AZ,14,FALSE)),(IF($X$1=6,(VLOOKUP(B493,'X6'!$B:$AZ,14,FALSE)),(IF($X$1=7,(VLOOKUP(B493,'X7'!$B:$AZ,14,FALSE)),(IF($X$1=8,(VLOOKUP(B493,'X8'!$B:$AZ,14,FALSE)),(IF($X$1=9,(VLOOKUP(B493,'X9'!$B:$AZ,14,FALSE)),(IF($X$1=10,(VLOOKUP(B493,'X10'!$B:$AZ,14,FALSE)),(IF($X$1=11,(VLOOKUP(B493,'X11'!$B:$AZ,14,FALSE)),(IF($X$1=12,(VLOOKUP(B493,'X12'!$B:$AZ,14,FALSE)),(VLOOKUP(B493,'X13'!$B:$AZ,14,FALSE))))))))))))))))))))))))))))=TRUE," ",(IF((IF($X$1=1,(VLOOKUP(B493,'X1'!$B:$AZ,14,FALSE)),(IF($X$1=2,(VLOOKUP(B493,'X2'!$B:$AZ,14,FALSE)),(IF($X$1=3,(VLOOKUP(B493,'X3'!$B:$AZ,14,FALSE)),(IF($X$1=4,(VLOOKUP(B493,'X4'!$B:$AZ,14,FALSE)),(IF($X$1=5,(VLOOKUP(B493,'X5'!$B:$AZ,14,FALSE)),(IF($X$1=6,(VLOOKUP(B493,'X6'!$B:$AZ,14,FALSE)),(IF($X$1=7,(VLOOKUP(B493,'X7'!$B:$AZ,14,FALSE)),(IF($X$1=8,(VLOOKUP(B493,'X8'!$B:$AZ,14,FALSE)),(IF($X$1=9,(VLOOKUP(B493,'X9'!$B:$AZ,14,FALSE)),(IF($X$1=10,(VLOOKUP(B493,'X10'!$B:$AZ,14,FALSE)),(IF($X$1=11,(VLOOKUP(B493,'X11'!$B:$AZ,14,FALSE)),(IF($X$1=12,(VLOOKUP(B493,'X12'!$B:$AZ,14,FALSE)),(VLOOKUP(B493,'X13'!$B:$AZ,14,FALSE))))))))))))))))))))))))))=$V$1," ",(IF($X$1=1,(VLOOKUP(B493,'X1'!$B:$AZ,14,FALSE)),(IF($X$1=2,(VLOOKUP(B493,'X2'!$B:$AZ,14,FALSE)),(IF($X$1=3,(VLOOKUP(B493,'X3'!$B:$AZ,14,FALSE)),(IF($X$1=4,(VLOOKUP(B493,'X4'!$B:$AZ,14,FALSE)),(IF($X$1=5,(VLOOKUP(B493,'X5'!$B:$AZ,14,FALSE)),(IF($X$1=6,(VLOOKUP(B493,'X6'!$B:$AZ,14,FALSE)),(IF($X$1=7,(VLOOKUP(B493,'X7'!$B:$AZ,14,FALSE)),(IF($X$1=8,(VLOOKUP(B493,'X8'!$B:$AZ,14,FALSE)),(IF($X$1=9,(VLOOKUP(B493,'X9'!$B:$AZ,14,FALSE)),(IF($X$1=10,(VLOOKUP(B493,'X10'!$B:$AZ,14,FALSE)),(IF($X$1=11,(VLOOKUP(B493,'X11'!$B:$AZ,14,FALSE)),(IF($X$1=12,(VLOOKUP(B493,'X12'!$B:$AZ,14,FALSE)),(VLOOKUP(B493,'X13'!$B:$AZ,14,FALSE)))))))))))))))))))))))))))))</f>
        <v xml:space="preserve"> </v>
      </c>
    </row>
    <row r="494" spans="1:19" ht="14.1" customHeight="1" x14ac:dyDescent="0.2">
      <c r="A494" s="156" t="s">
        <v>1058</v>
      </c>
      <c r="B494" s="122" t="str">
        <f>IF(ISERROR(IF($U$16=1,(VLOOKUP(A494,$AC$89:$AH$125,2,FALSE)),IF((IF($X$1=1,'X1'!B453,(IF($X$1=2,'X2'!B453,(IF($X$1=3,'X3'!B453,(IF($X$1=4,'X4'!B453,(IF($X$1=5,'X5'!B453,(IF($X$1=6,'X6'!B453,(IF($X$1=7,'X7'!B453,(IF($X$1=8,'X8'!B453,(IF($X$1=9,'X9'!B453,(IF($X$1=10,'X10'!B453,(IF($X$1=11,'X11'!B453,(IF($X$1=12,'X12'!B453,'X13'!B453))))))))))))))))))))))))="","",(IF($X$1=1,'X1'!B453,(IF($X$1=2,'X2'!B453,(IF($X$1=3,'X3'!B453,(IF($X$1=4,'X4'!B453,(IF($X$1=5,'X5'!B453,(IF($X$1=6,'X6'!B453,(IF($X$1=7,'X7'!B453,(IF($X$1=8,'X8'!B453,(IF($X$1=9,'X9'!B453,(IF($X$1=10,'X10'!B453,(IF($X$1=11,'X11'!B453,(IF($X$1=12,'X12'!B453,'X13'!B453)))))))))))))))))))))))))))=TRUE," ",(IF($U$16=1,(VLOOKUP(A494,$AC$89:$AH$125,2,FALSE)),IF((IF($X$1=1,'X1'!B453,(IF($X$1=2,'X2'!B453,(IF($X$1=3,'X3'!B453,(IF($X$1=4,'X4'!B453,(IF($X$1=5,'X5'!B453,(IF($X$1=6,'X6'!B453,(IF($X$1=7,'X7'!B453,(IF($X$1=8,'X8'!B453,(IF($X$1=9,'X9'!B453,(IF($X$1=10,'X10'!B453,(IF($X$1=11,'X11'!B453,(IF($X$1=12,'X12'!B453,'X13'!B453))))))))))))))))))))))))="","",(IF($X$1=1,'X1'!B453,(IF($X$1=2,'X2'!B453,(IF($X$1=3,'X3'!B453,(IF($X$1=4,'X4'!B453,(IF($X$1=5,'X5'!B453,(IF($X$1=6,'X6'!B453,(IF($X$1=7,'X7'!B453,(IF($X$1=8,'X8'!B453,(IF($X$1=9,'X9'!B453,(IF($X$1=10,'X10'!B453,(IF($X$1=11,'X11'!B453,(IF($X$1=12,'X12'!B453,'X13'!B453))))))))))))))))))))))))))))</f>
        <v/>
      </c>
      <c r="C494" s="181" t="str">
        <f ca="1">IF(ISERROR(IF($X$1=1,(VLOOKUP(B494,'X1'!$B:$AZ,47,FALSE)),IF($X$1=2,(VLOOKUP(B494,'X2'!$B:$AZ,47,FALSE)),IF($X$1=3,(VLOOKUP(B494,'X3'!$B:$AZ,47,FALSE)),IF($X$1=4,(VLOOKUP(B494,'X4'!$B:$AZ,47,FALSE)),IF($X$1=5,(VLOOKUP(B494,'X5'!$B:$AZ,47,FALSE)),IF($X$1=6,(VLOOKUP(B494,'X6'!$B:$AZ,47,FALSE)),IF($X$1=7,(VLOOKUP(B494,'X7'!$B:$AZ,47,FALSE)),IF($X$1=8,(VLOOKUP(B494,'X8'!$B:$AZ,47,FALSE)),IF($X$1=9,(VLOOKUP(B494,'X9'!$B:$AZ,47,FALSE)),IF($X$1=10,(VLOOKUP(B494,'X10'!$B:$AZ,47,FALSE)),IF($X$1=11,(VLOOKUP(B494,'X11'!$B:$AZ,47,FALSE)),IF($X$1=12,(VLOOKUP(B494,'X12'!$B:$AZ,47,FALSE)),IF($X$1=13,(VLOOKUP(B494,'X13'!$B:$AZ,47,FALSE)),"B"))))))))))))))=TRUE," ",(IF($X$1=1,(VLOOKUP(B494,'X1'!$B:$AZ,47,FALSE)),IF($X$1=2,(VLOOKUP(B494,'X2'!$B:$AZ,47,FALSE)),IF($X$1=3,(VLOOKUP(B494,'X3'!$B:$AZ,47,FALSE)),IF($X$1=4,(VLOOKUP(B494,'X4'!$B:$AZ,47,FALSE)),IF($X$1=5,(VLOOKUP(B494,'X5'!$B:$AZ,47,FALSE)),IF($X$1=6,(VLOOKUP(B494,'X6'!$B:$AZ,47,FALSE)),IF($X$1=7,(VLOOKUP(B494,'X7'!$B:$AZ,47,FALSE)),IF($X$1=8,(VLOOKUP(B494,'X8'!$B:$AZ,47,FALSE)),IF($X$1=9,(VLOOKUP(B494,'X9'!$B:$AZ,47,FALSE)),IF($X$1=10,(VLOOKUP(B494,'X10'!$B:$AZ,47,FALSE)),IF($X$1=11,(VLOOKUP(B494,'X11'!$B:$AZ,47,FALSE)),IF($X$1=12,(VLOOKUP(B494,'X12'!$B:$AZ,47,FALSE)),IF($X$1=13,(VLOOKUP(B494,'X13'!$B:$AZ,47,FALSE)),"B")))))))))))))))</f>
        <v xml:space="preserve"> </v>
      </c>
      <c r="D494" s="181" t="str">
        <f ca="1">IF(ISERROR(IF($X$1=1,(VLOOKUP(B494,'X1'!$B:$AP,41,FALSE)),IF($X$1=2,(VLOOKUP(B494,'X2'!$B:$AP,41,FALSE)),IF($X$1=3,(VLOOKUP(B494,'X3'!$B:$AP,41,FALSE)),IF($X$1=4,(VLOOKUP(B494,'X4'!$B:$AP,41,FALSE)),IF($X$1=5,(VLOOKUP(B494,'X5'!$B:$AP,41,FALSE)),IF($X$1=6,(VLOOKUP(B494,'X6'!$B:$AP,41,FALSE)),IF($X$1=7,(VLOOKUP(B494,'X7'!$B:$AP,41,FALSE)),IF($X$1=8,(VLOOKUP(B494,'X8'!$B:$AP,41,FALSE)),IF($X$1=9,(VLOOKUP(B494,'X9'!$B:$AP,41,FALSE)),IF($X$1=10,(VLOOKUP(B494,'X10'!$B:$AP,41,FALSE)),IF($X$1=11,(VLOOKUP(B494,'X11'!$B:$AP,41,FALSE)),IF($X$1=12,(VLOOKUP(B494,'X12'!$B:$AP,41,FALSE)),IF($X$1=13,(VLOOKUP(B494,'X13'!$B:$AP,41,FALSE)),"B"))))))))))))))=TRUE," ",(IF($X$1=1,(VLOOKUP(B494,'X1'!$B:$AP,41,FALSE)),IF($X$1=2,(VLOOKUP(B494,'X2'!$B:$AP,41,FALSE)),IF($X$1=3,(VLOOKUP(B494,'X3'!$B:$AP,41,FALSE)),IF($X$1=4,(VLOOKUP(B494,'X4'!$B:$AP,41,FALSE)),IF($X$1=5,(VLOOKUP(B494,'X5'!$B:$AP,41,FALSE)),IF($X$1=6,(VLOOKUP(B494,'X6'!$B:$AP,41,FALSE)),IF($X$1=7,(VLOOKUP(B494,'X7'!$B:$AP,41,FALSE)),IF($X$1=8,(VLOOKUP(B494,'X8'!$B:$AP,41,FALSE)),IF($X$1=9,(VLOOKUP(B494,'X9'!$B:$AP,41,FALSE)),IF($X$1=10,(VLOOKUP(B494,'X10'!$B:$AP,41,FALSE)),IF($X$1=11,(VLOOKUP(B494,'X11'!$B:$AP,41,FALSE)),IF($X$1=12,(VLOOKUP(B494,'X12'!$B:$AP,41,FALSE)),IF($X$1=13,(VLOOKUP(B494,'X13'!$B:$AP,41,FALSE)),"B")))))))))))))))</f>
        <v xml:space="preserve"> </v>
      </c>
      <c r="E494" s="182" t="str">
        <f ca="1">IF(ISERROR(IF($X$1=1,(VLOOKUP(B494,'X1'!$B:$AP,7,FALSE)),IF($X$1=2,(VLOOKUP(B494,'X2'!$B:$AP,7,FALSE)),IF($X$1=3,(VLOOKUP(B494,'X3'!$B:$AP,7,FALSE)),IF($X$1=4,(VLOOKUP(B494,'X4'!$B:$AP,7,FALSE)),IF($X$1=5,(VLOOKUP(B494,'X5'!$B:$AP,7,FALSE)),IF($X$1=6,(VLOOKUP(B494,'X6'!$B:$AP,7,FALSE)),IF($X$1=7,(VLOOKUP(B494,'X7'!$B:$AP,7,FALSE)),IF($X$1=8,(VLOOKUP(B494,'X8'!$B:$AP,7,FALSE)),IF($X$1=9,(VLOOKUP(B494,'X9'!$B:$AP,7,FALSE)),IF($X$1=10,(VLOOKUP(B494,'X10'!$B:$AP,7,FALSE)),IF($X$1=11,(VLOOKUP(B494,'X11'!$B:$AP,7,FALSE)),IF($X$1=12,(VLOOKUP(B494,'X12'!$B:$AP,7,FALSE)),IF($X$1=13,(VLOOKUP(B494,'X13'!$B:$AP,7,FALSE)),"B"))))))))))))))=TRUE," ",(IF($X$1=1,(VLOOKUP(B494,'X1'!$B:$AP,7,FALSE)),IF($X$1=2,(VLOOKUP(B494,'X2'!$B:$AP,7,FALSE)),IF($X$1=3,(VLOOKUP(B494,'X3'!$B:$AP,7,FALSE)),IF($X$1=4,(VLOOKUP(B494,'X4'!$B:$AP,7,FALSE)),IF($X$1=5,(VLOOKUP(B494,'X5'!$B:$AP,7,FALSE)),IF($X$1=6,(VLOOKUP(B494,'X6'!$B:$AP,7,FALSE)),IF($X$1=7,(VLOOKUP(B494,'X7'!$B:$AP,7,FALSE)),IF($X$1=8,(VLOOKUP(B494,'X8'!$B:$AP,7,FALSE)),IF($X$1=9,(VLOOKUP(B494,'X9'!$B:$AP,7,FALSE)),IF($X$1=10,(VLOOKUP(B494,'X10'!$B:$AP,7,FALSE)),IF($X$1=11,(VLOOKUP(B494,'X11'!$B:$AP,7,FALSE)),IF($X$1=12,(VLOOKUP(B494,'X12'!$B:$AP,7,FALSE)),IF($X$1=13,(VLOOKUP(B494,'X13'!$B:$AP,7,FALSE)),"B")))))))))))))))</f>
        <v xml:space="preserve"> </v>
      </c>
      <c r="F494" s="182" t="str">
        <f ca="1">IF(ISERROR(IF((IF($X$1=1,(VLOOKUP(B494,'X1'!$B:$AO,6,FALSE)),(IF($X$1=2,(VLOOKUP(B494,'X2'!$B:$AO,6,FALSE)),(IF($X$1=3,(VLOOKUP(B494,'X3'!$B:$AO,6,FALSE)),(IF($X$1=4,(VLOOKUP(B494,'X4'!$B:$AO,6,FALSE)),(IF($X$1=5,(VLOOKUP(B494,'X5'!$B:$AO,6,FALSE)),(IF($X$1=6,(VLOOKUP(B494,'X6'!$B:$AO,6,FALSE)),(IF($X$1=7,(VLOOKUP(B494,'X7'!$B:$AO,6,FALSE)),(IF($X$1=8,(VLOOKUP(B494,'X8'!$B:$AO,6,FALSE)),(IF($X$1=9,(VLOOKUP(B494,'X9'!$B:$AO,6,FALSE)),(IF($X$1=10,(VLOOKUP(B494,'X10'!$B:$AO,6,FALSE)),(IF($X$1=11,(VLOOKUP(B494,'X11'!$B:$AO,6,FALSE)),(IF($X$1=12,(VLOOKUP(B494,'X12'!$B:$AO,6,FALSE)),(VLOOKUP(B494,'X13'!$B:$AO,6,FALSE))))))))))))))))))))))))))=$V$1," ",(IF($X$1=1,(VLOOKUP(B494,'X1'!$B:$AO,6,FALSE)),(IF($X$1=2,(VLOOKUP(B494,'X2'!$B:$AO,6,FALSE)),(IF($X$1=3,(VLOOKUP(B494,'X3'!$B:$AO,6,FALSE)),(IF($X$1=4,(VLOOKUP(B494,'X4'!$B:$AO,6,FALSE)),(IF($X$1=5,(VLOOKUP(B494,'X5'!$B:$AO,6,FALSE)),(IF($X$1=6,(VLOOKUP(B494,'X6'!$B:$AO,6,FALSE)),(IF($X$1=7,(VLOOKUP(B494,'X7'!$B:$AO,6,FALSE)),(IF($X$1=8,(VLOOKUP(B494,'X8'!$B:$AO,6,FALSE)),(IF($X$1=9,(VLOOKUP(B494,'X9'!$B:$AO,6,FALSE)),(IF($X$1=10,(VLOOKUP(B494,'X10'!$B:$AO,6,FALSE)),(IF($X$1=11,(VLOOKUP(B494,'X11'!$B:$AO,6,FALSE)),(IF($X$1=12,(VLOOKUP(B494,'X12'!$B:$AO,6,FALSE)),(VLOOKUP(B494,'X13'!$B:$AO,6,FALSE))))))))))))))))))))))))))))=TRUE," ",(IF((IF($X$1=1,(VLOOKUP(B494,'X1'!$B:$AO,6,FALSE)),(IF($X$1=2,(VLOOKUP(B494,'X2'!$B:$AO,6,FALSE)),(IF($X$1=3,(VLOOKUP(B494,'X3'!$B:$AO,6,FALSE)),(IF($X$1=4,(VLOOKUP(B494,'X4'!$B:$AO,6,FALSE)),(IF($X$1=5,(VLOOKUP(B494,'X5'!$B:$AO,6,FALSE)),(IF($X$1=6,(VLOOKUP(B494,'X6'!$B:$AO,6,FALSE)),(IF($X$1=7,(VLOOKUP(B494,'X7'!$B:$AO,6,FALSE)),(IF($X$1=8,(VLOOKUP(B494,'X8'!$B:$AO,6,FALSE)),(IF($X$1=9,(VLOOKUP(B494,'X9'!$B:$AO,6,FALSE)),(IF($X$1=10,(VLOOKUP(B494,'X10'!$B:$AO,6,FALSE)),(IF($X$1=11,(VLOOKUP(B494,'X11'!$B:$AO,6,FALSE)),(IF($X$1=12,(VLOOKUP(B494,'X12'!$B:$AO,6,FALSE)),(VLOOKUP(B494,'X13'!$B:$AO,6,FALSE))))))))))))))))))))))))))=$V$1," ",(IF($X$1=1,(VLOOKUP(B494,'X1'!$B:$AO,6,FALSE)),(IF($X$1=2,(VLOOKUP(B494,'X2'!$B:$AO,6,FALSE)),(IF($X$1=3,(VLOOKUP(B494,'X3'!$B:$AO,6,FALSE)),(IF($X$1=4,(VLOOKUP(B494,'X4'!$B:$AO,6,FALSE)),(IF($X$1=5,(VLOOKUP(B494,'X5'!$B:$AO,6,FALSE)),(IF($X$1=6,(VLOOKUP(B494,'X6'!$B:$AO,6,FALSE)),(IF($X$1=7,(VLOOKUP(B494,'X7'!$B:$AO,6,FALSE)),(IF($X$1=8,(VLOOKUP(B494,'X8'!$B:$AO,6,FALSE)),(IF($X$1=9,(VLOOKUP(B494,'X9'!$B:$AO,6,FALSE)),(IF($X$1=10,(VLOOKUP(B494,'X10'!$B:$AO,6,FALSE)),(IF($X$1=11,(VLOOKUP(B494,'X11'!$B:$AO,6,FALSE)),(IF($X$1=12,(VLOOKUP(B494,'X12'!$B:$AO,6,FALSE)),(VLOOKUP(B494,'X13'!$B:$AO,6,FALSE)))))))))))))))))))))))))))))</f>
        <v xml:space="preserve"> </v>
      </c>
      <c r="G494" s="182" t="str">
        <f ca="1">IF(ISERROR(IF($X$1=1,(VLOOKUP(B494,'X1'!$B:$AZ,44,FALSE)),IF($X$1=2,(VLOOKUP(B494,'X2'!$B:$AZ,44,FALSE)),IF($X$1=3,(VLOOKUP(B494,'X3'!$B:$AZ,44,FALSE)),IF($X$1=4,(VLOOKUP(B494,'X4'!$B:$AZ,44,FALSE)),IF($X$1=5,(VLOOKUP(B494,'X5'!$B:$AZ,44,FALSE)),IF($X$1=6,(VLOOKUP(B494,'X6'!$B:$AZ,44,FALSE)),IF($X$1=7,(VLOOKUP(B494,'X7'!$B:$AZ,44,FALSE)),IF($X$1=8,(VLOOKUP(B494,'X8'!$B:$AZ,44,FALSE)),IF($X$1=9,(VLOOKUP(B494,'X9'!$B:$AZ,44,FALSE)),IF($X$1=10,(VLOOKUP(B494,'X10'!$B:$AZ,44,FALSE)),IF($X$1=11,(VLOOKUP(B494,'X11'!$B:$AZ,44,FALSE)),IF($X$1=12,(VLOOKUP(B494,'X12'!$B:$AZ,44,FALSE)),IF($X$1=13,(VLOOKUP(B494,'X13'!$B:$AZ,44,FALSE)),"B"))))))))))))))=TRUE," ",(IF($X$1=1,(VLOOKUP(B494,'X1'!$B:$AZ,44,FALSE)),IF($X$1=2,(VLOOKUP(B494,'X2'!$B:$AZ,44,FALSE)),IF($X$1=3,(VLOOKUP(B494,'X3'!$B:$AZ,44,FALSE)),IF($X$1=4,(VLOOKUP(B494,'X4'!$B:$AZ,44,FALSE)),IF($X$1=5,(VLOOKUP(B494,'X5'!$B:$AZ,44,FALSE)),IF($X$1=6,(VLOOKUP(B494,'X6'!$B:$AZ,44,FALSE)),IF($X$1=7,(VLOOKUP(B494,'X7'!$B:$AZ,44,FALSE)),IF($X$1=8,(VLOOKUP(B494,'X8'!$B:$AZ,44,FALSE)),IF($X$1=9,(VLOOKUP(B494,'X9'!$B:$AZ,44,FALSE)),IF($X$1=10,(VLOOKUP(B494,'X10'!$B:$AZ,44,FALSE)),IF($X$1=11,(VLOOKUP(B494,'X11'!$B:$AZ,44,FALSE)),IF($X$1=12,(VLOOKUP(B494,'X12'!$B:$AZ,44,FALSE)),IF($X$1=13,(VLOOKUP(B494,'X13'!$B:$AZ,44,FALSE)),"B")))))))))))))))</f>
        <v xml:space="preserve"> </v>
      </c>
      <c r="H494" s="182" t="str">
        <f ca="1">IF(ISERROR(IF($X$1=1,(VLOOKUP(B494,'X1'!$B:$AZ,8,FALSE)),IF($X$1=2,(VLOOKUP(B494,'X2'!$B:$AZ,8,FALSE)),IF($X$1=3,(VLOOKUP(B494,'X3'!$B:$AZ,8,FALSE)),IF($X$1=4,(VLOOKUP(B494,'X4'!$B:$AZ,8,FALSE)),IF($X$1=5,(VLOOKUP(B494,'X5'!$B:$AZ,8,FALSE)),IF($X$1=6,(VLOOKUP(B494,'X6'!$B:$AZ,8,FALSE)),IF($X$1=7,(VLOOKUP(B494,'X7'!$B:$AZ,8,FALSE)),IF($X$1=8,(VLOOKUP(B494,'X8'!$B:$AZ,8,FALSE)),IF($X$1=9,(VLOOKUP(B494,'X9'!$B:$AZ,8,FALSE)),IF($X$1=10,(VLOOKUP(B494,'X10'!$B:$AZ,8,FALSE)),IF($X$1=11,(VLOOKUP(B494,'X11'!$B:$AZ,8,FALSE)),IF($X$1=12,(VLOOKUP(B494,'X12'!$B:$AZ,8,FALSE)),IF($X$1=13,(VLOOKUP(B494,'X13'!$B:$AZ,8,FALSE)),"B"))))))))))))))=TRUE," ",(IF($X$1=1,(VLOOKUP(B494,'X1'!$B:$AZ,8,FALSE)),IF($X$1=2,(VLOOKUP(B494,'X2'!$B:$AZ,8,FALSE)),IF($X$1=3,(VLOOKUP(B494,'X3'!$B:$AZ,8,FALSE)),IF($X$1=4,(VLOOKUP(B494,'X4'!$B:$AZ,8,FALSE)),IF($X$1=5,(VLOOKUP(B494,'X5'!$B:$AZ,8,FALSE)),IF($X$1=6,(VLOOKUP(B494,'X6'!$B:$AZ,8,FALSE)),IF($X$1=7,(VLOOKUP(B494,'X7'!$B:$AZ,8,FALSE)),IF($X$1=8,(VLOOKUP(B494,'X8'!$B:$AZ,8,FALSE)),IF($X$1=9,(VLOOKUP(B494,'X9'!$B:$AZ,8,FALSE)),IF($X$1=10,(VLOOKUP(B494,'X10'!$B:$AZ,8,FALSE)),IF($X$1=11,(VLOOKUP(B494,'X11'!$B:$AZ,8,FALSE)),IF($X$1=12,(VLOOKUP(B494,'X12'!$B:$AZ,8,FALSE)),IF($X$1=13,(VLOOKUP(B494,'X13'!$B:$AZ,8,FALSE)),"B")))))))))))))))</f>
        <v xml:space="preserve"> </v>
      </c>
      <c r="I494" s="183" t="str">
        <f ca="1">IF(ISERROR(IF($X$1=1,(VLOOKUP(B494,'X1'!$B:$AZ,2,FALSE)),IF($X$1=2,(VLOOKUP(B494,'X2'!$B:$AZ,2,FALSE)),IF($X$1=3,(VLOOKUP(B494,'X3'!$B:$AZ,2,FALSE)),IF($X$1=4,(VLOOKUP(B494,'X4'!$B:$AZ,2,FALSE)),IF($X$1=5,(VLOOKUP(B494,'X5'!$B:$AZ,2,FALSE)),IF($X$1=6,(VLOOKUP(B494,'X6'!$B:$AZ,2,FALSE)),IF($X$1=7,(VLOOKUP(B494,'X7'!$B:$AZ,2,FALSE)),IF($X$1=8,(VLOOKUP(B494,'X8'!$B:$AZ,2,FALSE)),IF($X$1=9,(VLOOKUP(B494,'X9'!$B:$AZ,2,FALSE)),IF($X$1=10,(VLOOKUP(B494,'X10'!$B:$AZ,2,FALSE)),IF($X$1=11,(VLOOKUP(B494,'X11'!$B:$AZ,2,FALSE)),IF($X$1=12,(VLOOKUP(B494,'X12'!$B:$AZ,2,FALSE)),IF($X$1=13,(VLOOKUP(B494,'X13'!$B:$AZ,2,FALSE)),"B"))))))))))))))=TRUE," ",(IF($X$1=1,(VLOOKUP(B494,'X1'!$B:$AZ,2,FALSE)),IF($X$1=2,(VLOOKUP(B494,'X2'!$B:$AZ,2,FALSE)),IF($X$1=3,(VLOOKUP(B494,'X3'!$B:$AZ,2,FALSE)),IF($X$1=4,(VLOOKUP(B494,'X4'!$B:$AZ,2,FALSE)),IF($X$1=5,(VLOOKUP(B494,'X5'!$B:$AZ,2,FALSE)),IF($X$1=6,(VLOOKUP(B494,'X6'!$B:$AZ,2,FALSE)),IF($X$1=7,(VLOOKUP(B494,'X7'!$B:$AZ,2,FALSE)),IF($X$1=8,(VLOOKUP(B494,'X8'!$B:$AZ,2,FALSE)),IF($X$1=9,(VLOOKUP(B494,'X9'!$B:$AZ,2,FALSE)),IF($X$1=10,(VLOOKUP(B494,'X10'!$B:$AZ,2,FALSE)),IF($X$1=11,(VLOOKUP(B494,'X11'!$B:$AZ,2,FALSE)),IF($X$1=12,(VLOOKUP(B494,'X12'!$B:$AZ,2,FALSE)),IF($X$1=13,(VLOOKUP(B494,'X13'!$B:$AZ,2,FALSE)),"B")))))))))))))))</f>
        <v xml:space="preserve"> </v>
      </c>
      <c r="J494" s="183" t="str">
        <f ca="1">IF(ISERROR(IF($X$1=1,(VLOOKUP(B494,'X1'!$B:$AZ,3,FALSE)),IF($X$1=2,(VLOOKUP(B494,'X2'!$B:$AZ,3,FALSE)),IF($X$1=3,(VLOOKUP(B494,'X3'!$B:$AZ,3,FALSE)),IF($X$1=4,(VLOOKUP(B494,'X4'!$B:$AZ,3,FALSE)),IF($X$1=5,(VLOOKUP(B494,'X5'!$B:$AZ,3,FALSE)),IF($X$1=6,(VLOOKUP(B494,'X6'!$B:$AZ,3,FALSE)),IF($X$1=7,(VLOOKUP(B494,'X7'!$B:$AZ,3,FALSE)),IF($X$1=8,(VLOOKUP(B494,'X8'!$B:$AZ,3,FALSE)),IF($X$1=9,(VLOOKUP(B494,'X9'!$B:$AZ,3,FALSE)),IF($X$1=10,(VLOOKUP(B494,'X10'!$B:$AZ,3,FALSE)),IF($X$1=11,(VLOOKUP(B494,'X11'!$B:$AZ,3,FALSE)),IF($X$1=12,(VLOOKUP(B494,'X12'!$B:$AZ,3,FALSE)),IF($X$1=13,(VLOOKUP(B494,'X13'!$B:$AZ,3,FALSE)),"B"))))))))))))))=TRUE," ",(IF($X$1=1,(VLOOKUP(B494,'X1'!$B:$AZ,3,FALSE)),IF($X$1=2,(VLOOKUP(B494,'X2'!$B:$AZ,3,FALSE)),IF($X$1=3,(VLOOKUP(B494,'X3'!$B:$AZ,3,FALSE)),IF($X$1=4,(VLOOKUP(B494,'X4'!$B:$AZ,3,FALSE)),IF($X$1=5,(VLOOKUP(B494,'X5'!$B:$AZ,3,FALSE)),IF($X$1=6,(VLOOKUP(B494,'X6'!$B:$AZ,3,FALSE)),IF($X$1=7,(VLOOKUP(B494,'X7'!$B:$AZ,3,FALSE)),IF($X$1=8,(VLOOKUP(B494,'X8'!$B:$AZ,3,FALSE)),IF($X$1=9,(VLOOKUP(B494,'X9'!$B:$AZ,3,FALSE)),IF($X$1=10,(VLOOKUP(B494,'X10'!$B:$AZ,3,FALSE)),IF($X$1=11,(VLOOKUP(B494,'X11'!$B:$AZ,3,FALSE)),IF($X$1=12,(VLOOKUP(B494,'X12'!$B:$AZ,3,FALSE)),IF($X$1=13,(VLOOKUP(B494,'X13'!$B:$AZ,3,FALSE)),"B")))))))))))))))</f>
        <v xml:space="preserve"> </v>
      </c>
      <c r="K494" s="183" t="str">
        <f ca="1">IF(ISERROR(IF($X$1=1,(VLOOKUP(B494,'X1'!$B:$AZ,5,FALSE)),IF($X$1=2,(VLOOKUP(B494,'X2'!$B:$AZ,5,FALSE)),IF($X$1=3,(VLOOKUP(B494,'X3'!$B:$AZ,5,FALSE)),IF($X$1=4,(VLOOKUP(B494,'X4'!$B:$AZ,5,FALSE)),IF($X$1=5,(VLOOKUP(B494,'X5'!$B:$AZ,5,FALSE)),IF($X$1=6,(VLOOKUP(B494,'X6'!$B:$AZ,5,FALSE)),IF($X$1=7,(VLOOKUP(B494,'X7'!$B:$AZ,5,FALSE)),IF($X$1=8,(VLOOKUP(B494,'X8'!$B:$AZ,5,FALSE)),IF($X$1=9,(VLOOKUP(B494,'X9'!$B:$AZ,5,FALSE)),IF($X$1=10,(VLOOKUP(B494,'X10'!$B:$AZ,5,FALSE)),IF($X$1=11,(VLOOKUP(B494,'X11'!$B:$AZ,5,FALSE)),IF($X$1=12,(VLOOKUP(B494,'X12'!$B:$AZ,5,FALSE)),IF($X$1=13,(VLOOKUP(B494,'X13'!$B:$AZ,5,FALSE)),"B"))))))))))))))=TRUE," ",(IF($X$1=1,(VLOOKUP(B494,'X1'!$B:$AZ,5,FALSE)),IF($X$1=2,(VLOOKUP(B494,'X2'!$B:$AZ,5,FALSE)),IF($X$1=3,(VLOOKUP(B494,'X3'!$B:$AZ,5,FALSE)),IF($X$1=4,(VLOOKUP(B494,'X4'!$B:$AZ,5,FALSE)),IF($X$1=5,(VLOOKUP(B494,'X5'!$B:$AZ,5,FALSE)),IF($X$1=6,(VLOOKUP(B494,'X6'!$B:$AZ,5,FALSE)),IF($X$1=7,(VLOOKUP(B494,'X7'!$B:$AZ,5,FALSE)),IF($X$1=8,(VLOOKUP(B494,'X8'!$B:$AZ,5,FALSE)),IF($X$1=9,(VLOOKUP(B494,'X9'!$B:$AZ,5,FALSE)),IF($X$1=10,(VLOOKUP(B494,'X10'!$B:$AZ,5,FALSE)),IF($X$1=11,(VLOOKUP(B494,'X11'!$B:$AZ,5,FALSE)),IF($X$1=12,(VLOOKUP(B494,'X12'!$B:$AZ,5,FALSE)),IF($X$1=13,(VLOOKUP(B494,'X13'!$B:$AZ,5,FALSE)),"B")))))))))))))))</f>
        <v xml:space="preserve"> </v>
      </c>
      <c r="L494" s="184" t="str">
        <f ca="1">IF(ISERROR(IF($X$1=1,(VLOOKUP(B494,'X1'!$B:$AZ,9,FALSE)),IF($X$1=2,(VLOOKUP(B494,'X2'!$B:$AZ,9,FALSE)),IF($X$1=3,(VLOOKUP(B494,'X3'!$B:$AZ,9,FALSE)),IF($X$1=4,(VLOOKUP(B494,'X4'!$B:$AZ,9,FALSE)),IF($X$1=5,(VLOOKUP(B494,'X5'!$B:$AZ,9,FALSE)),IF($X$1=6,(VLOOKUP(B494,'X6'!$B:$AZ,9,FALSE)),IF($X$1=7,(VLOOKUP(B494,'X7'!$B:$AZ,9,FALSE)),IF($X$1=8,(VLOOKUP(B494,'X8'!$B:$AZ,9,FALSE)),IF($X$1=9,(VLOOKUP(B494,'X9'!$B:$AZ,9,FALSE)),IF($X$1=10,(VLOOKUP(B494,'X10'!$B:$AZ,9,FALSE)),IF($X$1=11,(VLOOKUP(B494,'X11'!$B:$AZ,9,FALSE)),IF($X$1=12,(VLOOKUP(B494,'X12'!$B:$AZ,9,FALSE)),IF($X$1=13,(VLOOKUP(B494,'X13'!$B:$AZ,9,FALSE)),"B"))))))))))))))=TRUE," ",(IF($X$1=1,(VLOOKUP(B494,'X1'!$B:$AZ,9,FALSE)),IF($X$1=2,(VLOOKUP(B494,'X2'!$B:$AZ,9,FALSE)),IF($X$1=3,(VLOOKUP(B494,'X3'!$B:$AZ,9,FALSE)),IF($X$1=4,(VLOOKUP(B494,'X4'!$B:$AZ,9,FALSE)),IF($X$1=5,(VLOOKUP(B494,'X5'!$B:$AZ,9,FALSE)),IF($X$1=6,(VLOOKUP(B494,'X6'!$B:$AZ,9,FALSE)),IF($X$1=7,(VLOOKUP(B494,'X7'!$B:$AZ,9,FALSE)),IF($X$1=8,(VLOOKUP(B494,'X8'!$B:$AZ,9,FALSE)),IF($X$1=9,(VLOOKUP(B494,'X9'!$B:$AZ,9,FALSE)),IF($X$1=10,(VLOOKUP(B494,'X10'!$B:$AZ,9,FALSE)),IF($X$1=11,(VLOOKUP(B494,'X11'!$B:$AZ,9,FALSE)),IF($X$1=12,(VLOOKUP(B494,'X12'!$B:$AZ,9,FALSE)),IF($X$1=13,(VLOOKUP(B494,'X13'!$B:$AZ,9,FALSE)),"B")))))))))))))))</f>
        <v xml:space="preserve"> </v>
      </c>
      <c r="M494" s="184" t="str">
        <f ca="1">IF(ISERROR(IF($X$1=1,(VLOOKUP(B494,'X1'!$B:$AZ,10,FALSE)),IF($X$1=2,(VLOOKUP(B494,'X2'!$B:$AZ,10,FALSE)),IF($X$1=3,(VLOOKUP(B494,'X3'!$B:$AZ,10,FALSE)),IF($X$1=4,(VLOOKUP(B494,'X4'!$B:$AZ,10,FALSE)),IF($X$1=5,(VLOOKUP(B494,'X5'!$B:$AZ,10,FALSE)),IF($X$1=6,(VLOOKUP(B494,'X6'!$B:$AZ,10,FALSE)),IF($X$1=7,(VLOOKUP(B494,'X7'!$B:$AZ,10,FALSE)),IF($X$1=8,(VLOOKUP(B494,'X8'!$B:$AZ,10,FALSE)),IF($X$1=9,(VLOOKUP(B494,'X9'!$B:$AZ,10,FALSE)),IF($X$1=10,(VLOOKUP(B494,'X10'!$B:$AZ,10,FALSE)),IF($X$1=11,(VLOOKUP(B494,'X11'!$B:$AZ,10,FALSE)),IF($X$1=12,(VLOOKUP(B494,'X12'!$B:$AZ,10,FALSE)),IF($X$1=13,(VLOOKUP(B494,'X13'!$B:$AZ,10,FALSE)),"B"))))))))))))))=TRUE," ",(IF($X$1=1,(VLOOKUP(B494,'X1'!$B:$AZ,10,FALSE)),IF($X$1=2,(VLOOKUP(B494,'X2'!$B:$AZ,10,FALSE)),IF($X$1=3,(VLOOKUP(B494,'X3'!$B:$AZ,10,FALSE)),IF($X$1=4,(VLOOKUP(B494,'X4'!$B:$AZ,10,FALSE)),IF($X$1=5,(VLOOKUP(B494,'X5'!$B:$AZ,10,FALSE)),IF($X$1=6,(VLOOKUP(B494,'X6'!$B:$AZ,10,FALSE)),IF($X$1=7,(VLOOKUP(B494,'X7'!$B:$AZ,10,FALSE)),IF($X$1=8,(VLOOKUP(B494,'X8'!$B:$AZ,10,FALSE)),IF($X$1=9,(VLOOKUP(B494,'X9'!$B:$AZ,10,FALSE)),IF($X$1=10,(VLOOKUP(B494,'X10'!$B:$AZ,10,FALSE)),IF($X$1=11,(VLOOKUP(B494,'X11'!$B:$AZ,10,FALSE)),IF($X$1=12,(VLOOKUP(B494,'X12'!$B:$AZ,10,FALSE)),IF($X$1=13,(VLOOKUP(B494,'X13'!$B:$AZ,10,FALSE)),"B")))))))))))))))</f>
        <v xml:space="preserve"> </v>
      </c>
      <c r="N494" s="185" t="str">
        <f ca="1">IF(ISERROR(IF($X$1=1,(VLOOKUP(B494,'X1'!$B:$AZ,45,FALSE)),IF($X$1=2,(VLOOKUP(B494,'X2'!$B:$AZ,45,FALSE)),IF($X$1=3,(VLOOKUP(B494,'X3'!$B:$AZ,45,FALSE)),IF($X$1=4,(VLOOKUP(B494,'X4'!$B:$AZ,45,FALSE)),IF($X$1=5,(VLOOKUP(B494,'X5'!$B:$AZ,45,FALSE)),IF($X$1=6,(VLOOKUP(B494,'X6'!$B:$AZ,45,FALSE)),IF($X$1=7,(VLOOKUP(B494,'X7'!$B:$AZ,45,FALSE)),IF($X$1=8,(VLOOKUP(B494,'X8'!$B:$AZ,45,FALSE)),IF($X$1=9,(VLOOKUP(B494,'X9'!$B:$AZ,45,FALSE)),IF($X$1=10,(VLOOKUP(B494,'X10'!$B:$AZ,45,FALSE)),IF($X$1=11,(VLOOKUP(B494,'X11'!$B:$AZ,45,FALSE)),IF($X$1=12,(VLOOKUP(B494,'X12'!$B:$AZ,45,FALSE)),IF($X$1=13,(VLOOKUP(B494,'X13'!$B:$AZ,45,FALSE)),"B"))))))))))))))=TRUE," ",(IF($X$1=1,(VLOOKUP(B494,'X1'!$B:$AZ,45,FALSE)),IF($X$1=2,(VLOOKUP(B494,'X2'!$B:$AZ,45,FALSE)),IF($X$1=3,(VLOOKUP(B494,'X3'!$B:$AZ,45,FALSE)),IF($X$1=4,(VLOOKUP(B494,'X4'!$B:$AZ,45,FALSE)),IF($X$1=5,(VLOOKUP(B494,'X5'!$B:$AZ,45,FALSE)),IF($X$1=6,(VLOOKUP(B494,'X6'!$B:$AZ,45,FALSE)),IF($X$1=7,(VLOOKUP(B494,'X7'!$B:$AZ,45,FALSE)),IF($X$1=8,(VLOOKUP(B494,'X8'!$B:$AZ,45,FALSE)),IF($X$1=9,(VLOOKUP(B494,'X9'!$B:$AZ,45,FALSE)),IF($X$1=10,(VLOOKUP(B494,'X10'!$B:$AZ,45,FALSE)),IF($X$1=11,(VLOOKUP(B494,'X11'!$B:$AZ,45,FALSE)),IF($X$1=12,(VLOOKUP(B494,'X12'!$B:$AZ,45,FALSE)),IF($X$1=13,(VLOOKUP(B494,'X13'!$B:$AZ,45,FALSE)),"B")))))))))))))))</f>
        <v xml:space="preserve"> </v>
      </c>
      <c r="O494" s="184" t="str">
        <f ca="1">IF(ISERROR(IF($X$1=1,(VLOOKUP(B494,'X1'!$B:$AZ,11,FALSE)),IF($X$1=2,(VLOOKUP(B494,'X2'!$B:$AZ,11,FALSE)),IF($X$1=3,(VLOOKUP(B494,'X3'!$B:$AZ,11,FALSE)),IF($X$1=4,(VLOOKUP(B494,'X4'!$B:$AZ,11,FALSE)),IF($X$1=5,(VLOOKUP(B494,'X5'!$B:$AZ,11,FALSE)),IF($X$1=6,(VLOOKUP(B494,'X6'!$B:$AZ,11,FALSE)),IF($X$1=7,(VLOOKUP(B494,'X7'!$B:$AZ,11,FALSE)),IF($X$1=8,(VLOOKUP(B494,'X8'!$B:$AZ,11,FALSE)),IF($X$1=9,(VLOOKUP(B494,'X9'!$B:$AZ,11,FALSE)),IF($X$1=10,(VLOOKUP(B494,'X10'!$B:$AZ,11,FALSE)),IF($X$1=11,(VLOOKUP(B494,'X11'!$B:$AZ,11,FALSE)),IF($X$1=12,(VLOOKUP(B494,'X12'!$B:$AZ,11,FALSE)),IF($X$1=13,(VLOOKUP(B494,'X13'!$B:$AZ,11,FALSE)),"B"))))))))))))))=TRUE," ",(IF($X$1=1,(VLOOKUP(B494,'X1'!$B:$AZ,11,FALSE)),IF($X$1=2,(VLOOKUP(B494,'X2'!$B:$AZ,11,FALSE)),IF($X$1=3,(VLOOKUP(B494,'X3'!$B:$AZ,11,FALSE)),IF($X$1=4,(VLOOKUP(B494,'X4'!$B:$AZ,11,FALSE)),IF($X$1=5,(VLOOKUP(B494,'X5'!$B:$AZ,11,FALSE)),IF($X$1=6,(VLOOKUP(B494,'X6'!$B:$AZ,11,FALSE)),IF($X$1=7,(VLOOKUP(B494,'X7'!$B:$AZ,11,FALSE)),IF($X$1=8,(VLOOKUP(B494,'X8'!$B:$AZ,11,FALSE)),IF($X$1=9,(VLOOKUP(B494,'X9'!$B:$AZ,11,FALSE)),IF($X$1=10,(VLOOKUP(B494,'X10'!$B:$AZ,11,FALSE)),IF($X$1=11,(VLOOKUP(B494,'X11'!$B:$AZ,11,FALSE)),IF($X$1=12,(VLOOKUP(B494,'X12'!$B:$AZ,11,FALSE)),IF($X$1=13,(VLOOKUP(B494,'X13'!$B:$AZ,11,FALSE)),"B")))))))))))))))</f>
        <v xml:space="preserve"> </v>
      </c>
      <c r="P494" s="184" t="str">
        <f ca="1">IF(ISERROR(IF($X$1=1,(VLOOKUP(B494,'X1'!$B:$AZ,12,FALSE)),IF($X$1=2,(VLOOKUP(B494,'X2'!$B:$AZ,12,FALSE)),IF($X$1=3,(VLOOKUP(B494,'X3'!$B:$AZ,12,FALSE)),IF($X$1=4,(VLOOKUP(B494,'X4'!$B:$AZ,12,FALSE)),IF($X$1=5,(VLOOKUP(B494,'X5'!$B:$AZ,12,FALSE)),IF($X$1=6,(VLOOKUP(B494,'X6'!$B:$AZ,12,FALSE)),IF($X$1=7,(VLOOKUP(B494,'X7'!$B:$AZ,12,FALSE)),IF($X$1=8,(VLOOKUP(B494,'X8'!$B:$AZ,12,FALSE)),IF($X$1=9,(VLOOKUP(B494,'X9'!$B:$AZ,12,FALSE)),IF($X$1=10,(VLOOKUP(B494,'X10'!$B:$AZ,12,FALSE)),IF($X$1=11,(VLOOKUP(B494,'X11'!$B:$AZ,12,FALSE)),IF($X$1=12,(VLOOKUP(B494,'X12'!$B:$AZ,12,FALSE)),IF($X$1=13,(VLOOKUP(B494,'X13'!$B:$AZ,12,FALSE)),"B"))))))))))))))=TRUE," ",(IF($X$1=1,(VLOOKUP(B494,'X1'!$B:$AZ,12,FALSE)),IF($X$1=2,(VLOOKUP(B494,'X2'!$B:$AZ,12,FALSE)),IF($X$1=3,(VLOOKUP(B494,'X3'!$B:$AZ,12,FALSE)),IF($X$1=4,(VLOOKUP(B494,'X4'!$B:$AZ,12,FALSE)),IF($X$1=5,(VLOOKUP(B494,'X5'!$B:$AZ,12,FALSE)),IF($X$1=6,(VLOOKUP(B494,'X6'!$B:$AZ,12,FALSE)),IF($X$1=7,(VLOOKUP(B494,'X7'!$B:$AZ,12,FALSE)),IF($X$1=8,(VLOOKUP(B494,'X8'!$B:$AZ,12,FALSE)),IF($X$1=9,(VLOOKUP(B494,'X9'!$B:$AZ,12,FALSE)),IF($X$1=10,(VLOOKUP(B494,'X10'!$B:$AZ,12,FALSE)),IF($X$1=11,(VLOOKUP(B494,'X11'!$B:$AZ,12,FALSE)),IF($X$1=12,(VLOOKUP(B494,'X12'!$B:$AZ,12,FALSE)),IF($X$1=13,(VLOOKUP(B494,'X13'!$B:$AZ,12,FALSE)),"B")))))))))))))))</f>
        <v xml:space="preserve"> </v>
      </c>
      <c r="Q494" s="185" t="str">
        <f ca="1">IF(ISERROR(IF($X$1=1,(VLOOKUP(B494,'X1'!$B:$AZ,46,FALSE)),IF($X$1=2,(VLOOKUP(B494,'X2'!$B:$AZ,46,FALSE)),IF($X$1=3,(VLOOKUP(B494,'X3'!$B:$AZ,46,FALSE)),IF($X$1=4,(VLOOKUP(B494,'X4'!$B:$AZ,46,FALSE)),IF($X$1=5,(VLOOKUP(B494,'X5'!$B:$AZ,46,FALSE)),IF($X$1=6,(VLOOKUP(B494,'X6'!$B:$AZ,46,FALSE)),IF($X$1=7,(VLOOKUP(B494,'X7'!$B:$AZ,46,FALSE)),IF($X$1=8,(VLOOKUP(B494,'X8'!$B:$AZ,46,FALSE)),IF($X$1=9,(VLOOKUP(B494,'X9'!$B:$AZ,46,FALSE)),IF($X$1=10,(VLOOKUP(B494,'X10'!$B:$AZ,46,FALSE)),IF($X$1=11,(VLOOKUP(B494,'X11'!$B:$AZ,46,FALSE)),IF($X$1=12,(VLOOKUP(B494,'X12'!$B:$AZ,46,FALSE)),IF($X$1=13,(VLOOKUP(B494,'X13'!$B:$AZ,46,FALSE)),"B"))))))))))))))=TRUE," ",(IF($X$1=1,(VLOOKUP(B494,'X1'!$B:$AZ,46,FALSE)),IF($X$1=2,(VLOOKUP(B494,'X2'!$B:$AZ,46,FALSE)),IF($X$1=3,(VLOOKUP(B494,'X3'!$B:$AZ,46,FALSE)),IF($X$1=4,(VLOOKUP(B494,'X4'!$B:$AZ,46,FALSE)),IF($X$1=5,(VLOOKUP(B494,'X5'!$B:$AZ,46,FALSE)),IF($X$1=6,(VLOOKUP(B494,'X6'!$B:$AZ,46,FALSE)),IF($X$1=7,(VLOOKUP(B494,'X7'!$B:$AZ,46,FALSE)),IF($X$1=8,(VLOOKUP(B494,'X8'!$B:$AZ,46,FALSE)),IF($X$1=9,(VLOOKUP(B494,'X9'!$B:$AZ,46,FALSE)),IF($X$1=10,(VLOOKUP(B494,'X10'!$B:$AZ,46,FALSE)),IF($X$1=11,(VLOOKUP(B494,'X11'!$B:$AZ,46,FALSE)),IF($X$1=12,(VLOOKUP(B494,'X12'!$B:$AZ,46,FALSE)),IF($X$1=13,(VLOOKUP(B494,'X13'!$B:$AZ,46,FALSE)),"B")))))))))))))))</f>
        <v xml:space="preserve"> </v>
      </c>
      <c r="R494" s="185" t="str">
        <f ca="1">IF(ISERROR(IF($X$1=1,(VLOOKUP(B494,'X1'!$B:$AZ,15,FALSE)),IF($X$1=2,(VLOOKUP(B494,'X2'!$B:$AZ,15,FALSE)),IF($X$1=3,(VLOOKUP(B494,'X3'!$B:$AZ,15,FALSE)),IF($X$1=4,(VLOOKUP(B494,'X4'!$B:$AZ,15,FALSE)),IF($X$1=5,(VLOOKUP(B494,'X5'!$B:$AZ,15,FALSE)),IF($X$1=6,(VLOOKUP(B494,'X6'!$B:$AZ,15,FALSE)),IF($X$1=7,(VLOOKUP(B494,'X7'!$B:$AZ,15,FALSE)),IF($X$1=8,(VLOOKUP(B494,'X8'!$B:$AZ,15,FALSE)),IF($X$1=9,(VLOOKUP(B494,'X9'!$B:$AZ,15,FALSE)),IF($X$1=10,(VLOOKUP(B494,'X10'!$B:$AZ,15,FALSE)),IF($X$1=11,(VLOOKUP(B494,'X11'!$B:$AZ,15,FALSE)),IF($X$1=12,(VLOOKUP(B494,'X12'!$B:$AZ,15,FALSE)),IF($X$1=13,(VLOOKUP(B494,'X13'!$B:$AZ,15,FALSE)),"B"))))))))))))))=TRUE," ",(IF($X$1=1,(VLOOKUP(B494,'X1'!$B:$AZ,15,FALSE)),IF($X$1=2,(VLOOKUP(B494,'X2'!$B:$AZ,15,FALSE)),IF($X$1=3,(VLOOKUP(B494,'X3'!$B:$AZ,15,FALSE)),IF($X$1=4,(VLOOKUP(B494,'X4'!$B:$AZ,15,FALSE)),IF($X$1=5,(VLOOKUP(B494,'X5'!$B:$AZ,15,FALSE)),IF($X$1=6,(VLOOKUP(B494,'X6'!$B:$AZ,15,FALSE)),IF($X$1=7,(VLOOKUP(B494,'X7'!$B:$AZ,15,FALSE)),IF($X$1=8,(VLOOKUP(B494,'X8'!$B:$AZ,15,FALSE)),IF($X$1=9,(VLOOKUP(B494,'X9'!$B:$AZ,15,FALSE)),IF($X$1=10,(VLOOKUP(B494,'X10'!$B:$AZ,15,FALSE)),IF($X$1=11,(VLOOKUP(B494,'X11'!$B:$AZ,15,FALSE)),IF($X$1=12,(VLOOKUP(B494,'X12'!$B:$AZ,15,FALSE)),IF($X$1=13,(VLOOKUP(B494,'X13'!$B:$AZ,15,FALSE)),"B")))))))))))))))</f>
        <v xml:space="preserve"> </v>
      </c>
      <c r="S494" s="185" t="str">
        <f ca="1">IF(ISERROR(IF((IF($X$1=1,(VLOOKUP(B494,'X1'!$B:$AZ,14,FALSE)),(IF($X$1=2,(VLOOKUP(B494,'X2'!$B:$AZ,14,FALSE)),(IF($X$1=3,(VLOOKUP(B494,'X3'!$B:$AZ,14,FALSE)),(IF($X$1=4,(VLOOKUP(B494,'X4'!$B:$AZ,14,FALSE)),(IF($X$1=5,(VLOOKUP(B494,'X5'!$B:$AZ,14,FALSE)),(IF($X$1=6,(VLOOKUP(B494,'X6'!$B:$AZ,14,FALSE)),(IF($X$1=7,(VLOOKUP(B494,'X7'!$B:$AZ,14,FALSE)),(IF($X$1=8,(VLOOKUP(B494,'X8'!$B:$AZ,14,FALSE)),(IF($X$1=9,(VLOOKUP(B494,'X9'!$B:$AZ,14,FALSE)),(IF($X$1=10,(VLOOKUP(B494,'X10'!$B:$AZ,14,FALSE)),(IF($X$1=11,(VLOOKUP(B494,'X11'!$B:$AZ,14,FALSE)),(IF($X$1=12,(VLOOKUP(B494,'X12'!$B:$AZ,14,FALSE)),(VLOOKUP(B494,'X13'!$B:$AZ,14,FALSE))))))))))))))))))))))))))=$V$1," ",(IF($X$1=1,(VLOOKUP(B494,'X1'!$B:$AZ,14,FALSE)),(IF($X$1=2,(VLOOKUP(B494,'X2'!$B:$AZ,14,FALSE)),(IF($X$1=3,(VLOOKUP(B494,'X3'!$B:$AZ,14,FALSE)),(IF($X$1=4,(VLOOKUP(B494,'X4'!$B:$AZ,14,FALSE)),(IF($X$1=5,(VLOOKUP(B494,'X5'!$B:$AZ,14,FALSE)),(IF($X$1=6,(VLOOKUP(B494,'X6'!$B:$AZ,14,FALSE)),(IF($X$1=7,(VLOOKUP(B494,'X7'!$B:$AZ,14,FALSE)),(IF($X$1=8,(VLOOKUP(B494,'X8'!$B:$AZ,14,FALSE)),(IF($X$1=9,(VLOOKUP(B494,'X9'!$B:$AZ,14,FALSE)),(IF($X$1=10,(VLOOKUP(B494,'X10'!$B:$AZ,14,FALSE)),(IF($X$1=11,(VLOOKUP(B494,'X11'!$B:$AZ,14,FALSE)),(IF($X$1=12,(VLOOKUP(B494,'X12'!$B:$AZ,14,FALSE)),(VLOOKUP(B494,'X13'!$B:$AZ,14,FALSE))))))))))))))))))))))))))))=TRUE," ",(IF((IF($X$1=1,(VLOOKUP(B494,'X1'!$B:$AZ,14,FALSE)),(IF($X$1=2,(VLOOKUP(B494,'X2'!$B:$AZ,14,FALSE)),(IF($X$1=3,(VLOOKUP(B494,'X3'!$B:$AZ,14,FALSE)),(IF($X$1=4,(VLOOKUP(B494,'X4'!$B:$AZ,14,FALSE)),(IF($X$1=5,(VLOOKUP(B494,'X5'!$B:$AZ,14,FALSE)),(IF($X$1=6,(VLOOKUP(B494,'X6'!$B:$AZ,14,FALSE)),(IF($X$1=7,(VLOOKUP(B494,'X7'!$B:$AZ,14,FALSE)),(IF($X$1=8,(VLOOKUP(B494,'X8'!$B:$AZ,14,FALSE)),(IF($X$1=9,(VLOOKUP(B494,'X9'!$B:$AZ,14,FALSE)),(IF($X$1=10,(VLOOKUP(B494,'X10'!$B:$AZ,14,FALSE)),(IF($X$1=11,(VLOOKUP(B494,'X11'!$B:$AZ,14,FALSE)),(IF($X$1=12,(VLOOKUP(B494,'X12'!$B:$AZ,14,FALSE)),(VLOOKUP(B494,'X13'!$B:$AZ,14,FALSE))))))))))))))))))))))))))=$V$1," ",(IF($X$1=1,(VLOOKUP(B494,'X1'!$B:$AZ,14,FALSE)),(IF($X$1=2,(VLOOKUP(B494,'X2'!$B:$AZ,14,FALSE)),(IF($X$1=3,(VLOOKUP(B494,'X3'!$B:$AZ,14,FALSE)),(IF($X$1=4,(VLOOKUP(B494,'X4'!$B:$AZ,14,FALSE)),(IF($X$1=5,(VLOOKUP(B494,'X5'!$B:$AZ,14,FALSE)),(IF($X$1=6,(VLOOKUP(B494,'X6'!$B:$AZ,14,FALSE)),(IF($X$1=7,(VLOOKUP(B494,'X7'!$B:$AZ,14,FALSE)),(IF($X$1=8,(VLOOKUP(B494,'X8'!$B:$AZ,14,FALSE)),(IF($X$1=9,(VLOOKUP(B494,'X9'!$B:$AZ,14,FALSE)),(IF($X$1=10,(VLOOKUP(B494,'X10'!$B:$AZ,14,FALSE)),(IF($X$1=11,(VLOOKUP(B494,'X11'!$B:$AZ,14,FALSE)),(IF($X$1=12,(VLOOKUP(B494,'X12'!$B:$AZ,14,FALSE)),(VLOOKUP(B494,'X13'!$B:$AZ,14,FALSE)))))))))))))))))))))))))))))</f>
        <v xml:space="preserve"> </v>
      </c>
    </row>
    <row r="495" spans="1:19" ht="14.1" customHeight="1" x14ac:dyDescent="0.2">
      <c r="A495" s="156" t="s">
        <v>1058</v>
      </c>
      <c r="B495" s="122" t="str">
        <f>IF(ISERROR(IF($U$16=1,(VLOOKUP(A495,$AC$89:$AH$125,2,FALSE)),IF((IF($X$1=1,'X1'!B454,(IF($X$1=2,'X2'!B454,(IF($X$1=3,'X3'!B454,(IF($X$1=4,'X4'!B454,(IF($X$1=5,'X5'!B454,(IF($X$1=6,'X6'!B454,(IF($X$1=7,'X7'!B454,(IF($X$1=8,'X8'!B454,(IF($X$1=9,'X9'!B454,(IF($X$1=10,'X10'!B454,(IF($X$1=11,'X11'!B454,(IF($X$1=12,'X12'!B454,'X13'!B454))))))))))))))))))))))))="","",(IF($X$1=1,'X1'!B454,(IF($X$1=2,'X2'!B454,(IF($X$1=3,'X3'!B454,(IF($X$1=4,'X4'!B454,(IF($X$1=5,'X5'!B454,(IF($X$1=6,'X6'!B454,(IF($X$1=7,'X7'!B454,(IF($X$1=8,'X8'!B454,(IF($X$1=9,'X9'!B454,(IF($X$1=10,'X10'!B454,(IF($X$1=11,'X11'!B454,(IF($X$1=12,'X12'!B454,'X13'!B454)))))))))))))))))))))))))))=TRUE," ",(IF($U$16=1,(VLOOKUP(A495,$AC$89:$AH$125,2,FALSE)),IF((IF($X$1=1,'X1'!B454,(IF($X$1=2,'X2'!B454,(IF($X$1=3,'X3'!B454,(IF($X$1=4,'X4'!B454,(IF($X$1=5,'X5'!B454,(IF($X$1=6,'X6'!B454,(IF($X$1=7,'X7'!B454,(IF($X$1=8,'X8'!B454,(IF($X$1=9,'X9'!B454,(IF($X$1=10,'X10'!B454,(IF($X$1=11,'X11'!B454,(IF($X$1=12,'X12'!B454,'X13'!B454))))))))))))))))))))))))="","",(IF($X$1=1,'X1'!B454,(IF($X$1=2,'X2'!B454,(IF($X$1=3,'X3'!B454,(IF($X$1=4,'X4'!B454,(IF($X$1=5,'X5'!B454,(IF($X$1=6,'X6'!B454,(IF($X$1=7,'X7'!B454,(IF($X$1=8,'X8'!B454,(IF($X$1=9,'X9'!B454,(IF($X$1=10,'X10'!B454,(IF($X$1=11,'X11'!B454,(IF($X$1=12,'X12'!B454,'X13'!B454))))))))))))))))))))))))))))</f>
        <v/>
      </c>
      <c r="C495" s="181" t="str">
        <f ca="1">IF(ISERROR(IF($X$1=1,(VLOOKUP(B495,'X1'!$B:$AZ,47,FALSE)),IF($X$1=2,(VLOOKUP(B495,'X2'!$B:$AZ,47,FALSE)),IF($X$1=3,(VLOOKUP(B495,'X3'!$B:$AZ,47,FALSE)),IF($X$1=4,(VLOOKUP(B495,'X4'!$B:$AZ,47,FALSE)),IF($X$1=5,(VLOOKUP(B495,'X5'!$B:$AZ,47,FALSE)),IF($X$1=6,(VLOOKUP(B495,'X6'!$B:$AZ,47,FALSE)),IF($X$1=7,(VLOOKUP(B495,'X7'!$B:$AZ,47,FALSE)),IF($X$1=8,(VLOOKUP(B495,'X8'!$B:$AZ,47,FALSE)),IF($X$1=9,(VLOOKUP(B495,'X9'!$B:$AZ,47,FALSE)),IF($X$1=10,(VLOOKUP(B495,'X10'!$B:$AZ,47,FALSE)),IF($X$1=11,(VLOOKUP(B495,'X11'!$B:$AZ,47,FALSE)),IF($X$1=12,(VLOOKUP(B495,'X12'!$B:$AZ,47,FALSE)),IF($X$1=13,(VLOOKUP(B495,'X13'!$B:$AZ,47,FALSE)),"B"))))))))))))))=TRUE," ",(IF($X$1=1,(VLOOKUP(B495,'X1'!$B:$AZ,47,FALSE)),IF($X$1=2,(VLOOKUP(B495,'X2'!$B:$AZ,47,FALSE)),IF($X$1=3,(VLOOKUP(B495,'X3'!$B:$AZ,47,FALSE)),IF($X$1=4,(VLOOKUP(B495,'X4'!$B:$AZ,47,FALSE)),IF($X$1=5,(VLOOKUP(B495,'X5'!$B:$AZ,47,FALSE)),IF($X$1=6,(VLOOKUP(B495,'X6'!$B:$AZ,47,FALSE)),IF($X$1=7,(VLOOKUP(B495,'X7'!$B:$AZ,47,FALSE)),IF($X$1=8,(VLOOKUP(B495,'X8'!$B:$AZ,47,FALSE)),IF($X$1=9,(VLOOKUP(B495,'X9'!$B:$AZ,47,FALSE)),IF($X$1=10,(VLOOKUP(B495,'X10'!$B:$AZ,47,FALSE)),IF($X$1=11,(VLOOKUP(B495,'X11'!$B:$AZ,47,FALSE)),IF($X$1=12,(VLOOKUP(B495,'X12'!$B:$AZ,47,FALSE)),IF($X$1=13,(VLOOKUP(B495,'X13'!$B:$AZ,47,FALSE)),"B")))))))))))))))</f>
        <v xml:space="preserve"> </v>
      </c>
      <c r="D495" s="181" t="str">
        <f ca="1">IF(ISERROR(IF($X$1=1,(VLOOKUP(B495,'X1'!$B:$AP,41,FALSE)),IF($X$1=2,(VLOOKUP(B495,'X2'!$B:$AP,41,FALSE)),IF($X$1=3,(VLOOKUP(B495,'X3'!$B:$AP,41,FALSE)),IF($X$1=4,(VLOOKUP(B495,'X4'!$B:$AP,41,FALSE)),IF($X$1=5,(VLOOKUP(B495,'X5'!$B:$AP,41,FALSE)),IF($X$1=6,(VLOOKUP(B495,'X6'!$B:$AP,41,FALSE)),IF($X$1=7,(VLOOKUP(B495,'X7'!$B:$AP,41,FALSE)),IF($X$1=8,(VLOOKUP(B495,'X8'!$B:$AP,41,FALSE)),IF($X$1=9,(VLOOKUP(B495,'X9'!$B:$AP,41,FALSE)),IF($X$1=10,(VLOOKUP(B495,'X10'!$B:$AP,41,FALSE)),IF($X$1=11,(VLOOKUP(B495,'X11'!$B:$AP,41,FALSE)),IF($X$1=12,(VLOOKUP(B495,'X12'!$B:$AP,41,FALSE)),IF($X$1=13,(VLOOKUP(B495,'X13'!$B:$AP,41,FALSE)),"B"))))))))))))))=TRUE," ",(IF($X$1=1,(VLOOKUP(B495,'X1'!$B:$AP,41,FALSE)),IF($X$1=2,(VLOOKUP(B495,'X2'!$B:$AP,41,FALSE)),IF($X$1=3,(VLOOKUP(B495,'X3'!$B:$AP,41,FALSE)),IF($X$1=4,(VLOOKUP(B495,'X4'!$B:$AP,41,FALSE)),IF($X$1=5,(VLOOKUP(B495,'X5'!$B:$AP,41,FALSE)),IF($X$1=6,(VLOOKUP(B495,'X6'!$B:$AP,41,FALSE)),IF($X$1=7,(VLOOKUP(B495,'X7'!$B:$AP,41,FALSE)),IF($X$1=8,(VLOOKUP(B495,'X8'!$B:$AP,41,FALSE)),IF($X$1=9,(VLOOKUP(B495,'X9'!$B:$AP,41,FALSE)),IF($X$1=10,(VLOOKUP(B495,'X10'!$B:$AP,41,FALSE)),IF($X$1=11,(VLOOKUP(B495,'X11'!$B:$AP,41,FALSE)),IF($X$1=12,(VLOOKUP(B495,'X12'!$B:$AP,41,FALSE)),IF($X$1=13,(VLOOKUP(B495,'X13'!$B:$AP,41,FALSE)),"B")))))))))))))))</f>
        <v xml:space="preserve"> </v>
      </c>
      <c r="E495" s="182" t="str">
        <f ca="1">IF(ISERROR(IF($X$1=1,(VLOOKUP(B495,'X1'!$B:$AP,7,FALSE)),IF($X$1=2,(VLOOKUP(B495,'X2'!$B:$AP,7,FALSE)),IF($X$1=3,(VLOOKUP(B495,'X3'!$B:$AP,7,FALSE)),IF($X$1=4,(VLOOKUP(B495,'X4'!$B:$AP,7,FALSE)),IF($X$1=5,(VLOOKUP(B495,'X5'!$B:$AP,7,FALSE)),IF($X$1=6,(VLOOKUP(B495,'X6'!$B:$AP,7,FALSE)),IF($X$1=7,(VLOOKUP(B495,'X7'!$B:$AP,7,FALSE)),IF($X$1=8,(VLOOKUP(B495,'X8'!$B:$AP,7,FALSE)),IF($X$1=9,(VLOOKUP(B495,'X9'!$B:$AP,7,FALSE)),IF($X$1=10,(VLOOKUP(B495,'X10'!$B:$AP,7,FALSE)),IF($X$1=11,(VLOOKUP(B495,'X11'!$B:$AP,7,FALSE)),IF($X$1=12,(VLOOKUP(B495,'X12'!$B:$AP,7,FALSE)),IF($X$1=13,(VLOOKUP(B495,'X13'!$B:$AP,7,FALSE)),"B"))))))))))))))=TRUE," ",(IF($X$1=1,(VLOOKUP(B495,'X1'!$B:$AP,7,FALSE)),IF($X$1=2,(VLOOKUP(B495,'X2'!$B:$AP,7,FALSE)),IF($X$1=3,(VLOOKUP(B495,'X3'!$B:$AP,7,FALSE)),IF($X$1=4,(VLOOKUP(B495,'X4'!$B:$AP,7,FALSE)),IF($X$1=5,(VLOOKUP(B495,'X5'!$B:$AP,7,FALSE)),IF($X$1=6,(VLOOKUP(B495,'X6'!$B:$AP,7,FALSE)),IF($X$1=7,(VLOOKUP(B495,'X7'!$B:$AP,7,FALSE)),IF($X$1=8,(VLOOKUP(B495,'X8'!$B:$AP,7,FALSE)),IF($X$1=9,(VLOOKUP(B495,'X9'!$B:$AP,7,FALSE)),IF($X$1=10,(VLOOKUP(B495,'X10'!$B:$AP,7,FALSE)),IF($X$1=11,(VLOOKUP(B495,'X11'!$B:$AP,7,FALSE)),IF($X$1=12,(VLOOKUP(B495,'X12'!$B:$AP,7,FALSE)),IF($X$1=13,(VLOOKUP(B495,'X13'!$B:$AP,7,FALSE)),"B")))))))))))))))</f>
        <v xml:space="preserve"> </v>
      </c>
      <c r="F495" s="182" t="str">
        <f ca="1">IF(ISERROR(IF((IF($X$1=1,(VLOOKUP(B495,'X1'!$B:$AO,6,FALSE)),(IF($X$1=2,(VLOOKUP(B495,'X2'!$B:$AO,6,FALSE)),(IF($X$1=3,(VLOOKUP(B495,'X3'!$B:$AO,6,FALSE)),(IF($X$1=4,(VLOOKUP(B495,'X4'!$B:$AO,6,FALSE)),(IF($X$1=5,(VLOOKUP(B495,'X5'!$B:$AO,6,FALSE)),(IF($X$1=6,(VLOOKUP(B495,'X6'!$B:$AO,6,FALSE)),(IF($X$1=7,(VLOOKUP(B495,'X7'!$B:$AO,6,FALSE)),(IF($X$1=8,(VLOOKUP(B495,'X8'!$B:$AO,6,FALSE)),(IF($X$1=9,(VLOOKUP(B495,'X9'!$B:$AO,6,FALSE)),(IF($X$1=10,(VLOOKUP(B495,'X10'!$B:$AO,6,FALSE)),(IF($X$1=11,(VLOOKUP(B495,'X11'!$B:$AO,6,FALSE)),(IF($X$1=12,(VLOOKUP(B495,'X12'!$B:$AO,6,FALSE)),(VLOOKUP(B495,'X13'!$B:$AO,6,FALSE))))))))))))))))))))))))))=$V$1," ",(IF($X$1=1,(VLOOKUP(B495,'X1'!$B:$AO,6,FALSE)),(IF($X$1=2,(VLOOKUP(B495,'X2'!$B:$AO,6,FALSE)),(IF($X$1=3,(VLOOKUP(B495,'X3'!$B:$AO,6,FALSE)),(IF($X$1=4,(VLOOKUP(B495,'X4'!$B:$AO,6,FALSE)),(IF($X$1=5,(VLOOKUP(B495,'X5'!$B:$AO,6,FALSE)),(IF($X$1=6,(VLOOKUP(B495,'X6'!$B:$AO,6,FALSE)),(IF($X$1=7,(VLOOKUP(B495,'X7'!$B:$AO,6,FALSE)),(IF($X$1=8,(VLOOKUP(B495,'X8'!$B:$AO,6,FALSE)),(IF($X$1=9,(VLOOKUP(B495,'X9'!$B:$AO,6,FALSE)),(IF($X$1=10,(VLOOKUP(B495,'X10'!$B:$AO,6,FALSE)),(IF($X$1=11,(VLOOKUP(B495,'X11'!$B:$AO,6,FALSE)),(IF($X$1=12,(VLOOKUP(B495,'X12'!$B:$AO,6,FALSE)),(VLOOKUP(B495,'X13'!$B:$AO,6,FALSE))))))))))))))))))))))))))))=TRUE," ",(IF((IF($X$1=1,(VLOOKUP(B495,'X1'!$B:$AO,6,FALSE)),(IF($X$1=2,(VLOOKUP(B495,'X2'!$B:$AO,6,FALSE)),(IF($X$1=3,(VLOOKUP(B495,'X3'!$B:$AO,6,FALSE)),(IF($X$1=4,(VLOOKUP(B495,'X4'!$B:$AO,6,FALSE)),(IF($X$1=5,(VLOOKUP(B495,'X5'!$B:$AO,6,FALSE)),(IF($X$1=6,(VLOOKUP(B495,'X6'!$B:$AO,6,FALSE)),(IF($X$1=7,(VLOOKUP(B495,'X7'!$B:$AO,6,FALSE)),(IF($X$1=8,(VLOOKUP(B495,'X8'!$B:$AO,6,FALSE)),(IF($X$1=9,(VLOOKUP(B495,'X9'!$B:$AO,6,FALSE)),(IF($X$1=10,(VLOOKUP(B495,'X10'!$B:$AO,6,FALSE)),(IF($X$1=11,(VLOOKUP(B495,'X11'!$B:$AO,6,FALSE)),(IF($X$1=12,(VLOOKUP(B495,'X12'!$B:$AO,6,FALSE)),(VLOOKUP(B495,'X13'!$B:$AO,6,FALSE))))))))))))))))))))))))))=$V$1," ",(IF($X$1=1,(VLOOKUP(B495,'X1'!$B:$AO,6,FALSE)),(IF($X$1=2,(VLOOKUP(B495,'X2'!$B:$AO,6,FALSE)),(IF($X$1=3,(VLOOKUP(B495,'X3'!$B:$AO,6,FALSE)),(IF($X$1=4,(VLOOKUP(B495,'X4'!$B:$AO,6,FALSE)),(IF($X$1=5,(VLOOKUP(B495,'X5'!$B:$AO,6,FALSE)),(IF($X$1=6,(VLOOKUP(B495,'X6'!$B:$AO,6,FALSE)),(IF($X$1=7,(VLOOKUP(B495,'X7'!$B:$AO,6,FALSE)),(IF($X$1=8,(VLOOKUP(B495,'X8'!$B:$AO,6,FALSE)),(IF($X$1=9,(VLOOKUP(B495,'X9'!$B:$AO,6,FALSE)),(IF($X$1=10,(VLOOKUP(B495,'X10'!$B:$AO,6,FALSE)),(IF($X$1=11,(VLOOKUP(B495,'X11'!$B:$AO,6,FALSE)),(IF($X$1=12,(VLOOKUP(B495,'X12'!$B:$AO,6,FALSE)),(VLOOKUP(B495,'X13'!$B:$AO,6,FALSE)))))))))))))))))))))))))))))</f>
        <v xml:space="preserve"> </v>
      </c>
      <c r="G495" s="182" t="str">
        <f ca="1">IF(ISERROR(IF($X$1=1,(VLOOKUP(B495,'X1'!$B:$AZ,44,FALSE)),IF($X$1=2,(VLOOKUP(B495,'X2'!$B:$AZ,44,FALSE)),IF($X$1=3,(VLOOKUP(B495,'X3'!$B:$AZ,44,FALSE)),IF($X$1=4,(VLOOKUP(B495,'X4'!$B:$AZ,44,FALSE)),IF($X$1=5,(VLOOKUP(B495,'X5'!$B:$AZ,44,FALSE)),IF($X$1=6,(VLOOKUP(B495,'X6'!$B:$AZ,44,FALSE)),IF($X$1=7,(VLOOKUP(B495,'X7'!$B:$AZ,44,FALSE)),IF($X$1=8,(VLOOKUP(B495,'X8'!$B:$AZ,44,FALSE)),IF($X$1=9,(VLOOKUP(B495,'X9'!$B:$AZ,44,FALSE)),IF($X$1=10,(VLOOKUP(B495,'X10'!$B:$AZ,44,FALSE)),IF($X$1=11,(VLOOKUP(B495,'X11'!$B:$AZ,44,FALSE)),IF($X$1=12,(VLOOKUP(B495,'X12'!$B:$AZ,44,FALSE)),IF($X$1=13,(VLOOKUP(B495,'X13'!$B:$AZ,44,FALSE)),"B"))))))))))))))=TRUE," ",(IF($X$1=1,(VLOOKUP(B495,'X1'!$B:$AZ,44,FALSE)),IF($X$1=2,(VLOOKUP(B495,'X2'!$B:$AZ,44,FALSE)),IF($X$1=3,(VLOOKUP(B495,'X3'!$B:$AZ,44,FALSE)),IF($X$1=4,(VLOOKUP(B495,'X4'!$B:$AZ,44,FALSE)),IF($X$1=5,(VLOOKUP(B495,'X5'!$B:$AZ,44,FALSE)),IF($X$1=6,(VLOOKUP(B495,'X6'!$B:$AZ,44,FALSE)),IF($X$1=7,(VLOOKUP(B495,'X7'!$B:$AZ,44,FALSE)),IF($X$1=8,(VLOOKUP(B495,'X8'!$B:$AZ,44,FALSE)),IF($X$1=9,(VLOOKUP(B495,'X9'!$B:$AZ,44,FALSE)),IF($X$1=10,(VLOOKUP(B495,'X10'!$B:$AZ,44,FALSE)),IF($X$1=11,(VLOOKUP(B495,'X11'!$B:$AZ,44,FALSE)),IF($X$1=12,(VLOOKUP(B495,'X12'!$B:$AZ,44,FALSE)),IF($X$1=13,(VLOOKUP(B495,'X13'!$B:$AZ,44,FALSE)),"B")))))))))))))))</f>
        <v xml:space="preserve"> </v>
      </c>
      <c r="H495" s="182" t="str">
        <f ca="1">IF(ISERROR(IF($X$1=1,(VLOOKUP(B495,'X1'!$B:$AZ,8,FALSE)),IF($X$1=2,(VLOOKUP(B495,'X2'!$B:$AZ,8,FALSE)),IF($X$1=3,(VLOOKUP(B495,'X3'!$B:$AZ,8,FALSE)),IF($X$1=4,(VLOOKUP(B495,'X4'!$B:$AZ,8,FALSE)),IF($X$1=5,(VLOOKUP(B495,'X5'!$B:$AZ,8,FALSE)),IF($X$1=6,(VLOOKUP(B495,'X6'!$B:$AZ,8,FALSE)),IF($X$1=7,(VLOOKUP(B495,'X7'!$B:$AZ,8,FALSE)),IF($X$1=8,(VLOOKUP(B495,'X8'!$B:$AZ,8,FALSE)),IF($X$1=9,(VLOOKUP(B495,'X9'!$B:$AZ,8,FALSE)),IF($X$1=10,(VLOOKUP(B495,'X10'!$B:$AZ,8,FALSE)),IF($X$1=11,(VLOOKUP(B495,'X11'!$B:$AZ,8,FALSE)),IF($X$1=12,(VLOOKUP(B495,'X12'!$B:$AZ,8,FALSE)),IF($X$1=13,(VLOOKUP(B495,'X13'!$B:$AZ,8,FALSE)),"B"))))))))))))))=TRUE," ",(IF($X$1=1,(VLOOKUP(B495,'X1'!$B:$AZ,8,FALSE)),IF($X$1=2,(VLOOKUP(B495,'X2'!$B:$AZ,8,FALSE)),IF($X$1=3,(VLOOKUP(B495,'X3'!$B:$AZ,8,FALSE)),IF($X$1=4,(VLOOKUP(B495,'X4'!$B:$AZ,8,FALSE)),IF($X$1=5,(VLOOKUP(B495,'X5'!$B:$AZ,8,FALSE)),IF($X$1=6,(VLOOKUP(B495,'X6'!$B:$AZ,8,FALSE)),IF($X$1=7,(VLOOKUP(B495,'X7'!$B:$AZ,8,FALSE)),IF($X$1=8,(VLOOKUP(B495,'X8'!$B:$AZ,8,FALSE)),IF($X$1=9,(VLOOKUP(B495,'X9'!$B:$AZ,8,FALSE)),IF($X$1=10,(VLOOKUP(B495,'X10'!$B:$AZ,8,FALSE)),IF($X$1=11,(VLOOKUP(B495,'X11'!$B:$AZ,8,FALSE)),IF($X$1=12,(VLOOKUP(B495,'X12'!$B:$AZ,8,FALSE)),IF($X$1=13,(VLOOKUP(B495,'X13'!$B:$AZ,8,FALSE)),"B")))))))))))))))</f>
        <v xml:space="preserve"> </v>
      </c>
      <c r="I495" s="183" t="str">
        <f ca="1">IF(ISERROR(IF($X$1=1,(VLOOKUP(B495,'X1'!$B:$AZ,2,FALSE)),IF($X$1=2,(VLOOKUP(B495,'X2'!$B:$AZ,2,FALSE)),IF($X$1=3,(VLOOKUP(B495,'X3'!$B:$AZ,2,FALSE)),IF($X$1=4,(VLOOKUP(B495,'X4'!$B:$AZ,2,FALSE)),IF($X$1=5,(VLOOKUP(B495,'X5'!$B:$AZ,2,FALSE)),IF($X$1=6,(VLOOKUP(B495,'X6'!$B:$AZ,2,FALSE)),IF($X$1=7,(VLOOKUP(B495,'X7'!$B:$AZ,2,FALSE)),IF($X$1=8,(VLOOKUP(B495,'X8'!$B:$AZ,2,FALSE)),IF($X$1=9,(VLOOKUP(B495,'X9'!$B:$AZ,2,FALSE)),IF($X$1=10,(VLOOKUP(B495,'X10'!$B:$AZ,2,FALSE)),IF($X$1=11,(VLOOKUP(B495,'X11'!$B:$AZ,2,FALSE)),IF($X$1=12,(VLOOKUP(B495,'X12'!$B:$AZ,2,FALSE)),IF($X$1=13,(VLOOKUP(B495,'X13'!$B:$AZ,2,FALSE)),"B"))))))))))))))=TRUE," ",(IF($X$1=1,(VLOOKUP(B495,'X1'!$B:$AZ,2,FALSE)),IF($X$1=2,(VLOOKUP(B495,'X2'!$B:$AZ,2,FALSE)),IF($X$1=3,(VLOOKUP(B495,'X3'!$B:$AZ,2,FALSE)),IF($X$1=4,(VLOOKUP(B495,'X4'!$B:$AZ,2,FALSE)),IF($X$1=5,(VLOOKUP(B495,'X5'!$B:$AZ,2,FALSE)),IF($X$1=6,(VLOOKUP(B495,'X6'!$B:$AZ,2,FALSE)),IF($X$1=7,(VLOOKUP(B495,'X7'!$B:$AZ,2,FALSE)),IF($X$1=8,(VLOOKUP(B495,'X8'!$B:$AZ,2,FALSE)),IF($X$1=9,(VLOOKUP(B495,'X9'!$B:$AZ,2,FALSE)),IF($X$1=10,(VLOOKUP(B495,'X10'!$B:$AZ,2,FALSE)),IF($X$1=11,(VLOOKUP(B495,'X11'!$B:$AZ,2,FALSE)),IF($X$1=12,(VLOOKUP(B495,'X12'!$B:$AZ,2,FALSE)),IF($X$1=13,(VLOOKUP(B495,'X13'!$B:$AZ,2,FALSE)),"B")))))))))))))))</f>
        <v xml:space="preserve"> </v>
      </c>
      <c r="J495" s="183" t="str">
        <f ca="1">IF(ISERROR(IF($X$1=1,(VLOOKUP(B495,'X1'!$B:$AZ,3,FALSE)),IF($X$1=2,(VLOOKUP(B495,'X2'!$B:$AZ,3,FALSE)),IF($X$1=3,(VLOOKUP(B495,'X3'!$B:$AZ,3,FALSE)),IF($X$1=4,(VLOOKUP(B495,'X4'!$B:$AZ,3,FALSE)),IF($X$1=5,(VLOOKUP(B495,'X5'!$B:$AZ,3,FALSE)),IF($X$1=6,(VLOOKUP(B495,'X6'!$B:$AZ,3,FALSE)),IF($X$1=7,(VLOOKUP(B495,'X7'!$B:$AZ,3,FALSE)),IF($X$1=8,(VLOOKUP(B495,'X8'!$B:$AZ,3,FALSE)),IF($X$1=9,(VLOOKUP(B495,'X9'!$B:$AZ,3,FALSE)),IF($X$1=10,(VLOOKUP(B495,'X10'!$B:$AZ,3,FALSE)),IF($X$1=11,(VLOOKUP(B495,'X11'!$B:$AZ,3,FALSE)),IF($X$1=12,(VLOOKUP(B495,'X12'!$B:$AZ,3,FALSE)),IF($X$1=13,(VLOOKUP(B495,'X13'!$B:$AZ,3,FALSE)),"B"))))))))))))))=TRUE," ",(IF($X$1=1,(VLOOKUP(B495,'X1'!$B:$AZ,3,FALSE)),IF($X$1=2,(VLOOKUP(B495,'X2'!$B:$AZ,3,FALSE)),IF($X$1=3,(VLOOKUP(B495,'X3'!$B:$AZ,3,FALSE)),IF($X$1=4,(VLOOKUP(B495,'X4'!$B:$AZ,3,FALSE)),IF($X$1=5,(VLOOKUP(B495,'X5'!$B:$AZ,3,FALSE)),IF($X$1=6,(VLOOKUP(B495,'X6'!$B:$AZ,3,FALSE)),IF($X$1=7,(VLOOKUP(B495,'X7'!$B:$AZ,3,FALSE)),IF($X$1=8,(VLOOKUP(B495,'X8'!$B:$AZ,3,FALSE)),IF($X$1=9,(VLOOKUP(B495,'X9'!$B:$AZ,3,FALSE)),IF($X$1=10,(VLOOKUP(B495,'X10'!$B:$AZ,3,FALSE)),IF($X$1=11,(VLOOKUP(B495,'X11'!$B:$AZ,3,FALSE)),IF($X$1=12,(VLOOKUP(B495,'X12'!$B:$AZ,3,FALSE)),IF($X$1=13,(VLOOKUP(B495,'X13'!$B:$AZ,3,FALSE)),"B")))))))))))))))</f>
        <v xml:space="preserve"> </v>
      </c>
      <c r="K495" s="183" t="str">
        <f ca="1">IF(ISERROR(IF($X$1=1,(VLOOKUP(B495,'X1'!$B:$AZ,5,FALSE)),IF($X$1=2,(VLOOKUP(B495,'X2'!$B:$AZ,5,FALSE)),IF($X$1=3,(VLOOKUP(B495,'X3'!$B:$AZ,5,FALSE)),IF($X$1=4,(VLOOKUP(B495,'X4'!$B:$AZ,5,FALSE)),IF($X$1=5,(VLOOKUP(B495,'X5'!$B:$AZ,5,FALSE)),IF($X$1=6,(VLOOKUP(B495,'X6'!$B:$AZ,5,FALSE)),IF($X$1=7,(VLOOKUP(B495,'X7'!$B:$AZ,5,FALSE)),IF($X$1=8,(VLOOKUP(B495,'X8'!$B:$AZ,5,FALSE)),IF($X$1=9,(VLOOKUP(B495,'X9'!$B:$AZ,5,FALSE)),IF($X$1=10,(VLOOKUP(B495,'X10'!$B:$AZ,5,FALSE)),IF($X$1=11,(VLOOKUP(B495,'X11'!$B:$AZ,5,FALSE)),IF($X$1=12,(VLOOKUP(B495,'X12'!$B:$AZ,5,FALSE)),IF($X$1=13,(VLOOKUP(B495,'X13'!$B:$AZ,5,FALSE)),"B"))))))))))))))=TRUE," ",(IF($X$1=1,(VLOOKUP(B495,'X1'!$B:$AZ,5,FALSE)),IF($X$1=2,(VLOOKUP(B495,'X2'!$B:$AZ,5,FALSE)),IF($X$1=3,(VLOOKUP(B495,'X3'!$B:$AZ,5,FALSE)),IF($X$1=4,(VLOOKUP(B495,'X4'!$B:$AZ,5,FALSE)),IF($X$1=5,(VLOOKUP(B495,'X5'!$B:$AZ,5,FALSE)),IF($X$1=6,(VLOOKUP(B495,'X6'!$B:$AZ,5,FALSE)),IF($X$1=7,(VLOOKUP(B495,'X7'!$B:$AZ,5,FALSE)),IF($X$1=8,(VLOOKUP(B495,'X8'!$B:$AZ,5,FALSE)),IF($X$1=9,(VLOOKUP(B495,'X9'!$B:$AZ,5,FALSE)),IF($X$1=10,(VLOOKUP(B495,'X10'!$B:$AZ,5,FALSE)),IF($X$1=11,(VLOOKUP(B495,'X11'!$B:$AZ,5,FALSE)),IF($X$1=12,(VLOOKUP(B495,'X12'!$B:$AZ,5,FALSE)),IF($X$1=13,(VLOOKUP(B495,'X13'!$B:$AZ,5,FALSE)),"B")))))))))))))))</f>
        <v xml:space="preserve"> </v>
      </c>
      <c r="L495" s="184" t="str">
        <f ca="1">IF(ISERROR(IF($X$1=1,(VLOOKUP(B495,'X1'!$B:$AZ,9,FALSE)),IF($X$1=2,(VLOOKUP(B495,'X2'!$B:$AZ,9,FALSE)),IF($X$1=3,(VLOOKUP(B495,'X3'!$B:$AZ,9,FALSE)),IF($X$1=4,(VLOOKUP(B495,'X4'!$B:$AZ,9,FALSE)),IF($X$1=5,(VLOOKUP(B495,'X5'!$B:$AZ,9,FALSE)),IF($X$1=6,(VLOOKUP(B495,'X6'!$B:$AZ,9,FALSE)),IF($X$1=7,(VLOOKUP(B495,'X7'!$B:$AZ,9,FALSE)),IF($X$1=8,(VLOOKUP(B495,'X8'!$B:$AZ,9,FALSE)),IF($X$1=9,(VLOOKUP(B495,'X9'!$B:$AZ,9,FALSE)),IF($X$1=10,(VLOOKUP(B495,'X10'!$B:$AZ,9,FALSE)),IF($X$1=11,(VLOOKUP(B495,'X11'!$B:$AZ,9,FALSE)),IF($X$1=12,(VLOOKUP(B495,'X12'!$B:$AZ,9,FALSE)),IF($X$1=13,(VLOOKUP(B495,'X13'!$B:$AZ,9,FALSE)),"B"))))))))))))))=TRUE," ",(IF($X$1=1,(VLOOKUP(B495,'X1'!$B:$AZ,9,FALSE)),IF($X$1=2,(VLOOKUP(B495,'X2'!$B:$AZ,9,FALSE)),IF($X$1=3,(VLOOKUP(B495,'X3'!$B:$AZ,9,FALSE)),IF($X$1=4,(VLOOKUP(B495,'X4'!$B:$AZ,9,FALSE)),IF($X$1=5,(VLOOKUP(B495,'X5'!$B:$AZ,9,FALSE)),IF($X$1=6,(VLOOKUP(B495,'X6'!$B:$AZ,9,FALSE)),IF($X$1=7,(VLOOKUP(B495,'X7'!$B:$AZ,9,FALSE)),IF($X$1=8,(VLOOKUP(B495,'X8'!$B:$AZ,9,FALSE)),IF($X$1=9,(VLOOKUP(B495,'X9'!$B:$AZ,9,FALSE)),IF($X$1=10,(VLOOKUP(B495,'X10'!$B:$AZ,9,FALSE)),IF($X$1=11,(VLOOKUP(B495,'X11'!$B:$AZ,9,FALSE)),IF($X$1=12,(VLOOKUP(B495,'X12'!$B:$AZ,9,FALSE)),IF($X$1=13,(VLOOKUP(B495,'X13'!$B:$AZ,9,FALSE)),"B")))))))))))))))</f>
        <v xml:space="preserve"> </v>
      </c>
      <c r="M495" s="184" t="str">
        <f ca="1">IF(ISERROR(IF($X$1=1,(VLOOKUP(B495,'X1'!$B:$AZ,10,FALSE)),IF($X$1=2,(VLOOKUP(B495,'X2'!$B:$AZ,10,FALSE)),IF($X$1=3,(VLOOKUP(B495,'X3'!$B:$AZ,10,FALSE)),IF($X$1=4,(VLOOKUP(B495,'X4'!$B:$AZ,10,FALSE)),IF($X$1=5,(VLOOKUP(B495,'X5'!$B:$AZ,10,FALSE)),IF($X$1=6,(VLOOKUP(B495,'X6'!$B:$AZ,10,FALSE)),IF($X$1=7,(VLOOKUP(B495,'X7'!$B:$AZ,10,FALSE)),IF($X$1=8,(VLOOKUP(B495,'X8'!$B:$AZ,10,FALSE)),IF($X$1=9,(VLOOKUP(B495,'X9'!$B:$AZ,10,FALSE)),IF($X$1=10,(VLOOKUP(B495,'X10'!$B:$AZ,10,FALSE)),IF($X$1=11,(VLOOKUP(B495,'X11'!$B:$AZ,10,FALSE)),IF($X$1=12,(VLOOKUP(B495,'X12'!$B:$AZ,10,FALSE)),IF($X$1=13,(VLOOKUP(B495,'X13'!$B:$AZ,10,FALSE)),"B"))))))))))))))=TRUE," ",(IF($X$1=1,(VLOOKUP(B495,'X1'!$B:$AZ,10,FALSE)),IF($X$1=2,(VLOOKUP(B495,'X2'!$B:$AZ,10,FALSE)),IF($X$1=3,(VLOOKUP(B495,'X3'!$B:$AZ,10,FALSE)),IF($X$1=4,(VLOOKUP(B495,'X4'!$B:$AZ,10,FALSE)),IF($X$1=5,(VLOOKUP(B495,'X5'!$B:$AZ,10,FALSE)),IF($X$1=6,(VLOOKUP(B495,'X6'!$B:$AZ,10,FALSE)),IF($X$1=7,(VLOOKUP(B495,'X7'!$B:$AZ,10,FALSE)),IF($X$1=8,(VLOOKUP(B495,'X8'!$B:$AZ,10,FALSE)),IF($X$1=9,(VLOOKUP(B495,'X9'!$B:$AZ,10,FALSE)),IF($X$1=10,(VLOOKUP(B495,'X10'!$B:$AZ,10,FALSE)),IF($X$1=11,(VLOOKUP(B495,'X11'!$B:$AZ,10,FALSE)),IF($X$1=12,(VLOOKUP(B495,'X12'!$B:$AZ,10,FALSE)),IF($X$1=13,(VLOOKUP(B495,'X13'!$B:$AZ,10,FALSE)),"B")))))))))))))))</f>
        <v xml:space="preserve"> </v>
      </c>
      <c r="N495" s="185" t="str">
        <f ca="1">IF(ISERROR(IF($X$1=1,(VLOOKUP(B495,'X1'!$B:$AZ,45,FALSE)),IF($X$1=2,(VLOOKUP(B495,'X2'!$B:$AZ,45,FALSE)),IF($X$1=3,(VLOOKUP(B495,'X3'!$B:$AZ,45,FALSE)),IF($X$1=4,(VLOOKUP(B495,'X4'!$B:$AZ,45,FALSE)),IF($X$1=5,(VLOOKUP(B495,'X5'!$B:$AZ,45,FALSE)),IF($X$1=6,(VLOOKUP(B495,'X6'!$B:$AZ,45,FALSE)),IF($X$1=7,(VLOOKUP(B495,'X7'!$B:$AZ,45,FALSE)),IF($X$1=8,(VLOOKUP(B495,'X8'!$B:$AZ,45,FALSE)),IF($X$1=9,(VLOOKUP(B495,'X9'!$B:$AZ,45,FALSE)),IF($X$1=10,(VLOOKUP(B495,'X10'!$B:$AZ,45,FALSE)),IF($X$1=11,(VLOOKUP(B495,'X11'!$B:$AZ,45,FALSE)),IF($X$1=12,(VLOOKUP(B495,'X12'!$B:$AZ,45,FALSE)),IF($X$1=13,(VLOOKUP(B495,'X13'!$B:$AZ,45,FALSE)),"B"))))))))))))))=TRUE," ",(IF($X$1=1,(VLOOKUP(B495,'X1'!$B:$AZ,45,FALSE)),IF($X$1=2,(VLOOKUP(B495,'X2'!$B:$AZ,45,FALSE)),IF($X$1=3,(VLOOKUP(B495,'X3'!$B:$AZ,45,FALSE)),IF($X$1=4,(VLOOKUP(B495,'X4'!$B:$AZ,45,FALSE)),IF($X$1=5,(VLOOKUP(B495,'X5'!$B:$AZ,45,FALSE)),IF($X$1=6,(VLOOKUP(B495,'X6'!$B:$AZ,45,FALSE)),IF($X$1=7,(VLOOKUP(B495,'X7'!$B:$AZ,45,FALSE)),IF($X$1=8,(VLOOKUP(B495,'X8'!$B:$AZ,45,FALSE)),IF($X$1=9,(VLOOKUP(B495,'X9'!$B:$AZ,45,FALSE)),IF($X$1=10,(VLOOKUP(B495,'X10'!$B:$AZ,45,FALSE)),IF($X$1=11,(VLOOKUP(B495,'X11'!$B:$AZ,45,FALSE)),IF($X$1=12,(VLOOKUP(B495,'X12'!$B:$AZ,45,FALSE)),IF($X$1=13,(VLOOKUP(B495,'X13'!$B:$AZ,45,FALSE)),"B")))))))))))))))</f>
        <v xml:space="preserve"> </v>
      </c>
      <c r="O495" s="184" t="str">
        <f ca="1">IF(ISERROR(IF($X$1=1,(VLOOKUP(B495,'X1'!$B:$AZ,11,FALSE)),IF($X$1=2,(VLOOKUP(B495,'X2'!$B:$AZ,11,FALSE)),IF($X$1=3,(VLOOKUP(B495,'X3'!$B:$AZ,11,FALSE)),IF($X$1=4,(VLOOKUP(B495,'X4'!$B:$AZ,11,FALSE)),IF($X$1=5,(VLOOKUP(B495,'X5'!$B:$AZ,11,FALSE)),IF($X$1=6,(VLOOKUP(B495,'X6'!$B:$AZ,11,FALSE)),IF($X$1=7,(VLOOKUP(B495,'X7'!$B:$AZ,11,FALSE)),IF($X$1=8,(VLOOKUP(B495,'X8'!$B:$AZ,11,FALSE)),IF($X$1=9,(VLOOKUP(B495,'X9'!$B:$AZ,11,FALSE)),IF($X$1=10,(VLOOKUP(B495,'X10'!$B:$AZ,11,FALSE)),IF($X$1=11,(VLOOKUP(B495,'X11'!$B:$AZ,11,FALSE)),IF($X$1=12,(VLOOKUP(B495,'X12'!$B:$AZ,11,FALSE)),IF($X$1=13,(VLOOKUP(B495,'X13'!$B:$AZ,11,FALSE)),"B"))))))))))))))=TRUE," ",(IF($X$1=1,(VLOOKUP(B495,'X1'!$B:$AZ,11,FALSE)),IF($X$1=2,(VLOOKUP(B495,'X2'!$B:$AZ,11,FALSE)),IF($X$1=3,(VLOOKUP(B495,'X3'!$B:$AZ,11,FALSE)),IF($X$1=4,(VLOOKUP(B495,'X4'!$B:$AZ,11,FALSE)),IF($X$1=5,(VLOOKUP(B495,'X5'!$B:$AZ,11,FALSE)),IF($X$1=6,(VLOOKUP(B495,'X6'!$B:$AZ,11,FALSE)),IF($X$1=7,(VLOOKUP(B495,'X7'!$B:$AZ,11,FALSE)),IF($X$1=8,(VLOOKUP(B495,'X8'!$B:$AZ,11,FALSE)),IF($X$1=9,(VLOOKUP(B495,'X9'!$B:$AZ,11,FALSE)),IF($X$1=10,(VLOOKUP(B495,'X10'!$B:$AZ,11,FALSE)),IF($X$1=11,(VLOOKUP(B495,'X11'!$B:$AZ,11,FALSE)),IF($X$1=12,(VLOOKUP(B495,'X12'!$B:$AZ,11,FALSE)),IF($X$1=13,(VLOOKUP(B495,'X13'!$B:$AZ,11,FALSE)),"B")))))))))))))))</f>
        <v xml:space="preserve"> </v>
      </c>
      <c r="P495" s="184" t="str">
        <f ca="1">IF(ISERROR(IF($X$1=1,(VLOOKUP(B495,'X1'!$B:$AZ,12,FALSE)),IF($X$1=2,(VLOOKUP(B495,'X2'!$B:$AZ,12,FALSE)),IF($X$1=3,(VLOOKUP(B495,'X3'!$B:$AZ,12,FALSE)),IF($X$1=4,(VLOOKUP(B495,'X4'!$B:$AZ,12,FALSE)),IF($X$1=5,(VLOOKUP(B495,'X5'!$B:$AZ,12,FALSE)),IF($X$1=6,(VLOOKUP(B495,'X6'!$B:$AZ,12,FALSE)),IF($X$1=7,(VLOOKUP(B495,'X7'!$B:$AZ,12,FALSE)),IF($X$1=8,(VLOOKUP(B495,'X8'!$B:$AZ,12,FALSE)),IF($X$1=9,(VLOOKUP(B495,'X9'!$B:$AZ,12,FALSE)),IF($X$1=10,(VLOOKUP(B495,'X10'!$B:$AZ,12,FALSE)),IF($X$1=11,(VLOOKUP(B495,'X11'!$B:$AZ,12,FALSE)),IF($X$1=12,(VLOOKUP(B495,'X12'!$B:$AZ,12,FALSE)),IF($X$1=13,(VLOOKUP(B495,'X13'!$B:$AZ,12,FALSE)),"B"))))))))))))))=TRUE," ",(IF($X$1=1,(VLOOKUP(B495,'X1'!$B:$AZ,12,FALSE)),IF($X$1=2,(VLOOKUP(B495,'X2'!$B:$AZ,12,FALSE)),IF($X$1=3,(VLOOKUP(B495,'X3'!$B:$AZ,12,FALSE)),IF($X$1=4,(VLOOKUP(B495,'X4'!$B:$AZ,12,FALSE)),IF($X$1=5,(VLOOKUP(B495,'X5'!$B:$AZ,12,FALSE)),IF($X$1=6,(VLOOKUP(B495,'X6'!$B:$AZ,12,FALSE)),IF($X$1=7,(VLOOKUP(B495,'X7'!$B:$AZ,12,FALSE)),IF($X$1=8,(VLOOKUP(B495,'X8'!$B:$AZ,12,FALSE)),IF($X$1=9,(VLOOKUP(B495,'X9'!$B:$AZ,12,FALSE)),IF($X$1=10,(VLOOKUP(B495,'X10'!$B:$AZ,12,FALSE)),IF($X$1=11,(VLOOKUP(B495,'X11'!$B:$AZ,12,FALSE)),IF($X$1=12,(VLOOKUP(B495,'X12'!$B:$AZ,12,FALSE)),IF($X$1=13,(VLOOKUP(B495,'X13'!$B:$AZ,12,FALSE)),"B")))))))))))))))</f>
        <v xml:space="preserve"> </v>
      </c>
      <c r="Q495" s="185" t="str">
        <f ca="1">IF(ISERROR(IF($X$1=1,(VLOOKUP(B495,'X1'!$B:$AZ,46,FALSE)),IF($X$1=2,(VLOOKUP(B495,'X2'!$B:$AZ,46,FALSE)),IF($X$1=3,(VLOOKUP(B495,'X3'!$B:$AZ,46,FALSE)),IF($X$1=4,(VLOOKUP(B495,'X4'!$B:$AZ,46,FALSE)),IF($X$1=5,(VLOOKUP(B495,'X5'!$B:$AZ,46,FALSE)),IF($X$1=6,(VLOOKUP(B495,'X6'!$B:$AZ,46,FALSE)),IF($X$1=7,(VLOOKUP(B495,'X7'!$B:$AZ,46,FALSE)),IF($X$1=8,(VLOOKUP(B495,'X8'!$B:$AZ,46,FALSE)),IF($X$1=9,(VLOOKUP(B495,'X9'!$B:$AZ,46,FALSE)),IF($X$1=10,(VLOOKUP(B495,'X10'!$B:$AZ,46,FALSE)),IF($X$1=11,(VLOOKUP(B495,'X11'!$B:$AZ,46,FALSE)),IF($X$1=12,(VLOOKUP(B495,'X12'!$B:$AZ,46,FALSE)),IF($X$1=13,(VLOOKUP(B495,'X13'!$B:$AZ,46,FALSE)),"B"))))))))))))))=TRUE," ",(IF($X$1=1,(VLOOKUP(B495,'X1'!$B:$AZ,46,FALSE)),IF($X$1=2,(VLOOKUP(B495,'X2'!$B:$AZ,46,FALSE)),IF($X$1=3,(VLOOKUP(B495,'X3'!$B:$AZ,46,FALSE)),IF($X$1=4,(VLOOKUP(B495,'X4'!$B:$AZ,46,FALSE)),IF($X$1=5,(VLOOKUP(B495,'X5'!$B:$AZ,46,FALSE)),IF($X$1=6,(VLOOKUP(B495,'X6'!$B:$AZ,46,FALSE)),IF($X$1=7,(VLOOKUP(B495,'X7'!$B:$AZ,46,FALSE)),IF($X$1=8,(VLOOKUP(B495,'X8'!$B:$AZ,46,FALSE)),IF($X$1=9,(VLOOKUP(B495,'X9'!$B:$AZ,46,FALSE)),IF($X$1=10,(VLOOKUP(B495,'X10'!$B:$AZ,46,FALSE)),IF($X$1=11,(VLOOKUP(B495,'X11'!$B:$AZ,46,FALSE)),IF($X$1=12,(VLOOKUP(B495,'X12'!$B:$AZ,46,FALSE)),IF($X$1=13,(VLOOKUP(B495,'X13'!$B:$AZ,46,FALSE)),"B")))))))))))))))</f>
        <v xml:space="preserve"> </v>
      </c>
      <c r="R495" s="185" t="str">
        <f ca="1">IF(ISERROR(IF($X$1=1,(VLOOKUP(B495,'X1'!$B:$AZ,15,FALSE)),IF($X$1=2,(VLOOKUP(B495,'X2'!$B:$AZ,15,FALSE)),IF($X$1=3,(VLOOKUP(B495,'X3'!$B:$AZ,15,FALSE)),IF($X$1=4,(VLOOKUP(B495,'X4'!$B:$AZ,15,FALSE)),IF($X$1=5,(VLOOKUP(B495,'X5'!$B:$AZ,15,FALSE)),IF($X$1=6,(VLOOKUP(B495,'X6'!$B:$AZ,15,FALSE)),IF($X$1=7,(VLOOKUP(B495,'X7'!$B:$AZ,15,FALSE)),IF($X$1=8,(VLOOKUP(B495,'X8'!$B:$AZ,15,FALSE)),IF($X$1=9,(VLOOKUP(B495,'X9'!$B:$AZ,15,FALSE)),IF($X$1=10,(VLOOKUP(B495,'X10'!$B:$AZ,15,FALSE)),IF($X$1=11,(VLOOKUP(B495,'X11'!$B:$AZ,15,FALSE)),IF($X$1=12,(VLOOKUP(B495,'X12'!$B:$AZ,15,FALSE)),IF($X$1=13,(VLOOKUP(B495,'X13'!$B:$AZ,15,FALSE)),"B"))))))))))))))=TRUE," ",(IF($X$1=1,(VLOOKUP(B495,'X1'!$B:$AZ,15,FALSE)),IF($X$1=2,(VLOOKUP(B495,'X2'!$B:$AZ,15,FALSE)),IF($X$1=3,(VLOOKUP(B495,'X3'!$B:$AZ,15,FALSE)),IF($X$1=4,(VLOOKUP(B495,'X4'!$B:$AZ,15,FALSE)),IF($X$1=5,(VLOOKUP(B495,'X5'!$B:$AZ,15,FALSE)),IF($X$1=6,(VLOOKUP(B495,'X6'!$B:$AZ,15,FALSE)),IF($X$1=7,(VLOOKUP(B495,'X7'!$B:$AZ,15,FALSE)),IF($X$1=8,(VLOOKUP(B495,'X8'!$B:$AZ,15,FALSE)),IF($X$1=9,(VLOOKUP(B495,'X9'!$B:$AZ,15,FALSE)),IF($X$1=10,(VLOOKUP(B495,'X10'!$B:$AZ,15,FALSE)),IF($X$1=11,(VLOOKUP(B495,'X11'!$B:$AZ,15,FALSE)),IF($X$1=12,(VLOOKUP(B495,'X12'!$B:$AZ,15,FALSE)),IF($X$1=13,(VLOOKUP(B495,'X13'!$B:$AZ,15,FALSE)),"B")))))))))))))))</f>
        <v xml:space="preserve"> </v>
      </c>
      <c r="S495" s="185" t="str">
        <f ca="1">IF(ISERROR(IF((IF($X$1=1,(VLOOKUP(B495,'X1'!$B:$AZ,14,FALSE)),(IF($X$1=2,(VLOOKUP(B495,'X2'!$B:$AZ,14,FALSE)),(IF($X$1=3,(VLOOKUP(B495,'X3'!$B:$AZ,14,FALSE)),(IF($X$1=4,(VLOOKUP(B495,'X4'!$B:$AZ,14,FALSE)),(IF($X$1=5,(VLOOKUP(B495,'X5'!$B:$AZ,14,FALSE)),(IF($X$1=6,(VLOOKUP(B495,'X6'!$B:$AZ,14,FALSE)),(IF($X$1=7,(VLOOKUP(B495,'X7'!$B:$AZ,14,FALSE)),(IF($X$1=8,(VLOOKUP(B495,'X8'!$B:$AZ,14,FALSE)),(IF($X$1=9,(VLOOKUP(B495,'X9'!$B:$AZ,14,FALSE)),(IF($X$1=10,(VLOOKUP(B495,'X10'!$B:$AZ,14,FALSE)),(IF($X$1=11,(VLOOKUP(B495,'X11'!$B:$AZ,14,FALSE)),(IF($X$1=12,(VLOOKUP(B495,'X12'!$B:$AZ,14,FALSE)),(VLOOKUP(B495,'X13'!$B:$AZ,14,FALSE))))))))))))))))))))))))))=$V$1," ",(IF($X$1=1,(VLOOKUP(B495,'X1'!$B:$AZ,14,FALSE)),(IF($X$1=2,(VLOOKUP(B495,'X2'!$B:$AZ,14,FALSE)),(IF($X$1=3,(VLOOKUP(B495,'X3'!$B:$AZ,14,FALSE)),(IF($X$1=4,(VLOOKUP(B495,'X4'!$B:$AZ,14,FALSE)),(IF($X$1=5,(VLOOKUP(B495,'X5'!$B:$AZ,14,FALSE)),(IF($X$1=6,(VLOOKUP(B495,'X6'!$B:$AZ,14,FALSE)),(IF($X$1=7,(VLOOKUP(B495,'X7'!$B:$AZ,14,FALSE)),(IF($X$1=8,(VLOOKUP(B495,'X8'!$B:$AZ,14,FALSE)),(IF($X$1=9,(VLOOKUP(B495,'X9'!$B:$AZ,14,FALSE)),(IF($X$1=10,(VLOOKUP(B495,'X10'!$B:$AZ,14,FALSE)),(IF($X$1=11,(VLOOKUP(B495,'X11'!$B:$AZ,14,FALSE)),(IF($X$1=12,(VLOOKUP(B495,'X12'!$B:$AZ,14,FALSE)),(VLOOKUP(B495,'X13'!$B:$AZ,14,FALSE))))))))))))))))))))))))))))=TRUE," ",(IF((IF($X$1=1,(VLOOKUP(B495,'X1'!$B:$AZ,14,FALSE)),(IF($X$1=2,(VLOOKUP(B495,'X2'!$B:$AZ,14,FALSE)),(IF($X$1=3,(VLOOKUP(B495,'X3'!$B:$AZ,14,FALSE)),(IF($X$1=4,(VLOOKUP(B495,'X4'!$B:$AZ,14,FALSE)),(IF($X$1=5,(VLOOKUP(B495,'X5'!$B:$AZ,14,FALSE)),(IF($X$1=6,(VLOOKUP(B495,'X6'!$B:$AZ,14,FALSE)),(IF($X$1=7,(VLOOKUP(B495,'X7'!$B:$AZ,14,FALSE)),(IF($X$1=8,(VLOOKUP(B495,'X8'!$B:$AZ,14,FALSE)),(IF($X$1=9,(VLOOKUP(B495,'X9'!$B:$AZ,14,FALSE)),(IF($X$1=10,(VLOOKUP(B495,'X10'!$B:$AZ,14,FALSE)),(IF($X$1=11,(VLOOKUP(B495,'X11'!$B:$AZ,14,FALSE)),(IF($X$1=12,(VLOOKUP(B495,'X12'!$B:$AZ,14,FALSE)),(VLOOKUP(B495,'X13'!$B:$AZ,14,FALSE))))))))))))))))))))))))))=$V$1," ",(IF($X$1=1,(VLOOKUP(B495,'X1'!$B:$AZ,14,FALSE)),(IF($X$1=2,(VLOOKUP(B495,'X2'!$B:$AZ,14,FALSE)),(IF($X$1=3,(VLOOKUP(B495,'X3'!$B:$AZ,14,FALSE)),(IF($X$1=4,(VLOOKUP(B495,'X4'!$B:$AZ,14,FALSE)),(IF($X$1=5,(VLOOKUP(B495,'X5'!$B:$AZ,14,FALSE)),(IF($X$1=6,(VLOOKUP(B495,'X6'!$B:$AZ,14,FALSE)),(IF($X$1=7,(VLOOKUP(B495,'X7'!$B:$AZ,14,FALSE)),(IF($X$1=8,(VLOOKUP(B495,'X8'!$B:$AZ,14,FALSE)),(IF($X$1=9,(VLOOKUP(B495,'X9'!$B:$AZ,14,FALSE)),(IF($X$1=10,(VLOOKUP(B495,'X10'!$B:$AZ,14,FALSE)),(IF($X$1=11,(VLOOKUP(B495,'X11'!$B:$AZ,14,FALSE)),(IF($X$1=12,(VLOOKUP(B495,'X12'!$B:$AZ,14,FALSE)),(VLOOKUP(B495,'X13'!$B:$AZ,14,FALSE)))))))))))))))))))))))))))))</f>
        <v xml:space="preserve"> </v>
      </c>
    </row>
    <row r="496" spans="1:19" ht="14.1" customHeight="1" x14ac:dyDescent="0.2">
      <c r="A496" s="156" t="s">
        <v>1058</v>
      </c>
      <c r="B496" s="122" t="str">
        <f>IF(ISERROR(IF($U$16=1,(VLOOKUP(A496,$AC$89:$AH$125,2,FALSE)),IF((IF($X$1=1,'X1'!B455,(IF($X$1=2,'X2'!B455,(IF($X$1=3,'X3'!B455,(IF($X$1=4,'X4'!B455,(IF($X$1=5,'X5'!B455,(IF($X$1=6,'X6'!B455,(IF($X$1=7,'X7'!B455,(IF($X$1=8,'X8'!B455,(IF($X$1=9,'X9'!B455,(IF($X$1=10,'X10'!B455,(IF($X$1=11,'X11'!B455,(IF($X$1=12,'X12'!B455,'X13'!B455))))))))))))))))))))))))="","",(IF($X$1=1,'X1'!B455,(IF($X$1=2,'X2'!B455,(IF($X$1=3,'X3'!B455,(IF($X$1=4,'X4'!B455,(IF($X$1=5,'X5'!B455,(IF($X$1=6,'X6'!B455,(IF($X$1=7,'X7'!B455,(IF($X$1=8,'X8'!B455,(IF($X$1=9,'X9'!B455,(IF($X$1=10,'X10'!B455,(IF($X$1=11,'X11'!B455,(IF($X$1=12,'X12'!B455,'X13'!B455)))))))))))))))))))))))))))=TRUE," ",(IF($U$16=1,(VLOOKUP(A496,$AC$89:$AH$125,2,FALSE)),IF((IF($X$1=1,'X1'!B455,(IF($X$1=2,'X2'!B455,(IF($X$1=3,'X3'!B455,(IF($X$1=4,'X4'!B455,(IF($X$1=5,'X5'!B455,(IF($X$1=6,'X6'!B455,(IF($X$1=7,'X7'!B455,(IF($X$1=8,'X8'!B455,(IF($X$1=9,'X9'!B455,(IF($X$1=10,'X10'!B455,(IF($X$1=11,'X11'!B455,(IF($X$1=12,'X12'!B455,'X13'!B455))))))))))))))))))))))))="","",(IF($X$1=1,'X1'!B455,(IF($X$1=2,'X2'!B455,(IF($X$1=3,'X3'!B455,(IF($X$1=4,'X4'!B455,(IF($X$1=5,'X5'!B455,(IF($X$1=6,'X6'!B455,(IF($X$1=7,'X7'!B455,(IF($X$1=8,'X8'!B455,(IF($X$1=9,'X9'!B455,(IF($X$1=10,'X10'!B455,(IF($X$1=11,'X11'!B455,(IF($X$1=12,'X12'!B455,'X13'!B455))))))))))))))))))))))))))))</f>
        <v/>
      </c>
      <c r="C496" s="181" t="str">
        <f ca="1">IF(ISERROR(IF($X$1=1,(VLOOKUP(B496,'X1'!$B:$AZ,47,FALSE)),IF($X$1=2,(VLOOKUP(B496,'X2'!$B:$AZ,47,FALSE)),IF($X$1=3,(VLOOKUP(B496,'X3'!$B:$AZ,47,FALSE)),IF($X$1=4,(VLOOKUP(B496,'X4'!$B:$AZ,47,FALSE)),IF($X$1=5,(VLOOKUP(B496,'X5'!$B:$AZ,47,FALSE)),IF($X$1=6,(VLOOKUP(B496,'X6'!$B:$AZ,47,FALSE)),IF($X$1=7,(VLOOKUP(B496,'X7'!$B:$AZ,47,FALSE)),IF($X$1=8,(VLOOKUP(B496,'X8'!$B:$AZ,47,FALSE)),IF($X$1=9,(VLOOKUP(B496,'X9'!$B:$AZ,47,FALSE)),IF($X$1=10,(VLOOKUP(B496,'X10'!$B:$AZ,47,FALSE)),IF($X$1=11,(VLOOKUP(B496,'X11'!$B:$AZ,47,FALSE)),IF($X$1=12,(VLOOKUP(B496,'X12'!$B:$AZ,47,FALSE)),IF($X$1=13,(VLOOKUP(B496,'X13'!$B:$AZ,47,FALSE)),"B"))))))))))))))=TRUE," ",(IF($X$1=1,(VLOOKUP(B496,'X1'!$B:$AZ,47,FALSE)),IF($X$1=2,(VLOOKUP(B496,'X2'!$B:$AZ,47,FALSE)),IF($X$1=3,(VLOOKUP(B496,'X3'!$B:$AZ,47,FALSE)),IF($X$1=4,(VLOOKUP(B496,'X4'!$B:$AZ,47,FALSE)),IF($X$1=5,(VLOOKUP(B496,'X5'!$B:$AZ,47,FALSE)),IF($X$1=6,(VLOOKUP(B496,'X6'!$B:$AZ,47,FALSE)),IF($X$1=7,(VLOOKUP(B496,'X7'!$B:$AZ,47,FALSE)),IF($X$1=8,(VLOOKUP(B496,'X8'!$B:$AZ,47,FALSE)),IF($X$1=9,(VLOOKUP(B496,'X9'!$B:$AZ,47,FALSE)),IF($X$1=10,(VLOOKUP(B496,'X10'!$B:$AZ,47,FALSE)),IF($X$1=11,(VLOOKUP(B496,'X11'!$B:$AZ,47,FALSE)),IF($X$1=12,(VLOOKUP(B496,'X12'!$B:$AZ,47,FALSE)),IF($X$1=13,(VLOOKUP(B496,'X13'!$B:$AZ,47,FALSE)),"B")))))))))))))))</f>
        <v xml:space="preserve"> </v>
      </c>
      <c r="D496" s="181" t="str">
        <f ca="1">IF(ISERROR(IF($X$1=1,(VLOOKUP(B496,'X1'!$B:$AP,41,FALSE)),IF($X$1=2,(VLOOKUP(B496,'X2'!$B:$AP,41,FALSE)),IF($X$1=3,(VLOOKUP(B496,'X3'!$B:$AP,41,FALSE)),IF($X$1=4,(VLOOKUP(B496,'X4'!$B:$AP,41,FALSE)),IF($X$1=5,(VLOOKUP(B496,'X5'!$B:$AP,41,FALSE)),IF($X$1=6,(VLOOKUP(B496,'X6'!$B:$AP,41,FALSE)),IF($X$1=7,(VLOOKUP(B496,'X7'!$B:$AP,41,FALSE)),IF($X$1=8,(VLOOKUP(B496,'X8'!$B:$AP,41,FALSE)),IF($X$1=9,(VLOOKUP(B496,'X9'!$B:$AP,41,FALSE)),IF($X$1=10,(VLOOKUP(B496,'X10'!$B:$AP,41,FALSE)),IF($X$1=11,(VLOOKUP(B496,'X11'!$B:$AP,41,FALSE)),IF($X$1=12,(VLOOKUP(B496,'X12'!$B:$AP,41,FALSE)),IF($X$1=13,(VLOOKUP(B496,'X13'!$B:$AP,41,FALSE)),"B"))))))))))))))=TRUE," ",(IF($X$1=1,(VLOOKUP(B496,'X1'!$B:$AP,41,FALSE)),IF($X$1=2,(VLOOKUP(B496,'X2'!$B:$AP,41,FALSE)),IF($X$1=3,(VLOOKUP(B496,'X3'!$B:$AP,41,FALSE)),IF($X$1=4,(VLOOKUP(B496,'X4'!$B:$AP,41,FALSE)),IF($X$1=5,(VLOOKUP(B496,'X5'!$B:$AP,41,FALSE)),IF($X$1=6,(VLOOKUP(B496,'X6'!$B:$AP,41,FALSE)),IF($X$1=7,(VLOOKUP(B496,'X7'!$B:$AP,41,FALSE)),IF($X$1=8,(VLOOKUP(B496,'X8'!$B:$AP,41,FALSE)),IF($X$1=9,(VLOOKUP(B496,'X9'!$B:$AP,41,FALSE)),IF($X$1=10,(VLOOKUP(B496,'X10'!$B:$AP,41,FALSE)),IF($X$1=11,(VLOOKUP(B496,'X11'!$B:$AP,41,FALSE)),IF($X$1=12,(VLOOKUP(B496,'X12'!$B:$AP,41,FALSE)),IF($X$1=13,(VLOOKUP(B496,'X13'!$B:$AP,41,FALSE)),"B")))))))))))))))</f>
        <v xml:space="preserve"> </v>
      </c>
      <c r="E496" s="182" t="str">
        <f ca="1">IF(ISERROR(IF($X$1=1,(VLOOKUP(B496,'X1'!$B:$AP,7,FALSE)),IF($X$1=2,(VLOOKUP(B496,'X2'!$B:$AP,7,FALSE)),IF($X$1=3,(VLOOKUP(B496,'X3'!$B:$AP,7,FALSE)),IF($X$1=4,(VLOOKUP(B496,'X4'!$B:$AP,7,FALSE)),IF($X$1=5,(VLOOKUP(B496,'X5'!$B:$AP,7,FALSE)),IF($X$1=6,(VLOOKUP(B496,'X6'!$B:$AP,7,FALSE)),IF($X$1=7,(VLOOKUP(B496,'X7'!$B:$AP,7,FALSE)),IF($X$1=8,(VLOOKUP(B496,'X8'!$B:$AP,7,FALSE)),IF($X$1=9,(VLOOKUP(B496,'X9'!$B:$AP,7,FALSE)),IF($X$1=10,(VLOOKUP(B496,'X10'!$B:$AP,7,FALSE)),IF($X$1=11,(VLOOKUP(B496,'X11'!$B:$AP,7,FALSE)),IF($X$1=12,(VLOOKUP(B496,'X12'!$B:$AP,7,FALSE)),IF($X$1=13,(VLOOKUP(B496,'X13'!$B:$AP,7,FALSE)),"B"))))))))))))))=TRUE," ",(IF($X$1=1,(VLOOKUP(B496,'X1'!$B:$AP,7,FALSE)),IF($X$1=2,(VLOOKUP(B496,'X2'!$B:$AP,7,FALSE)),IF($X$1=3,(VLOOKUP(B496,'X3'!$B:$AP,7,FALSE)),IF($X$1=4,(VLOOKUP(B496,'X4'!$B:$AP,7,FALSE)),IF($X$1=5,(VLOOKUP(B496,'X5'!$B:$AP,7,FALSE)),IF($X$1=6,(VLOOKUP(B496,'X6'!$B:$AP,7,FALSE)),IF($X$1=7,(VLOOKUP(B496,'X7'!$B:$AP,7,FALSE)),IF($X$1=8,(VLOOKUP(B496,'X8'!$B:$AP,7,FALSE)),IF($X$1=9,(VLOOKUP(B496,'X9'!$B:$AP,7,FALSE)),IF($X$1=10,(VLOOKUP(B496,'X10'!$B:$AP,7,FALSE)),IF($X$1=11,(VLOOKUP(B496,'X11'!$B:$AP,7,FALSE)),IF($X$1=12,(VLOOKUP(B496,'X12'!$B:$AP,7,FALSE)),IF($X$1=13,(VLOOKUP(B496,'X13'!$B:$AP,7,FALSE)),"B")))))))))))))))</f>
        <v xml:space="preserve"> </v>
      </c>
      <c r="F496" s="182" t="str">
        <f ca="1">IF(ISERROR(IF((IF($X$1=1,(VLOOKUP(B496,'X1'!$B:$AO,6,FALSE)),(IF($X$1=2,(VLOOKUP(B496,'X2'!$B:$AO,6,FALSE)),(IF($X$1=3,(VLOOKUP(B496,'X3'!$B:$AO,6,FALSE)),(IF($X$1=4,(VLOOKUP(B496,'X4'!$B:$AO,6,FALSE)),(IF($X$1=5,(VLOOKUP(B496,'X5'!$B:$AO,6,FALSE)),(IF($X$1=6,(VLOOKUP(B496,'X6'!$B:$AO,6,FALSE)),(IF($X$1=7,(VLOOKUP(B496,'X7'!$B:$AO,6,FALSE)),(IF($X$1=8,(VLOOKUP(B496,'X8'!$B:$AO,6,FALSE)),(IF($X$1=9,(VLOOKUP(B496,'X9'!$B:$AO,6,FALSE)),(IF($X$1=10,(VLOOKUP(B496,'X10'!$B:$AO,6,FALSE)),(IF($X$1=11,(VLOOKUP(B496,'X11'!$B:$AO,6,FALSE)),(IF($X$1=12,(VLOOKUP(B496,'X12'!$B:$AO,6,FALSE)),(VLOOKUP(B496,'X13'!$B:$AO,6,FALSE))))))))))))))))))))))))))=$V$1," ",(IF($X$1=1,(VLOOKUP(B496,'X1'!$B:$AO,6,FALSE)),(IF($X$1=2,(VLOOKUP(B496,'X2'!$B:$AO,6,FALSE)),(IF($X$1=3,(VLOOKUP(B496,'X3'!$B:$AO,6,FALSE)),(IF($X$1=4,(VLOOKUP(B496,'X4'!$B:$AO,6,FALSE)),(IF($X$1=5,(VLOOKUP(B496,'X5'!$B:$AO,6,FALSE)),(IF($X$1=6,(VLOOKUP(B496,'X6'!$B:$AO,6,FALSE)),(IF($X$1=7,(VLOOKUP(B496,'X7'!$B:$AO,6,FALSE)),(IF($X$1=8,(VLOOKUP(B496,'X8'!$B:$AO,6,FALSE)),(IF($X$1=9,(VLOOKUP(B496,'X9'!$B:$AO,6,FALSE)),(IF($X$1=10,(VLOOKUP(B496,'X10'!$B:$AO,6,FALSE)),(IF($X$1=11,(VLOOKUP(B496,'X11'!$B:$AO,6,FALSE)),(IF($X$1=12,(VLOOKUP(B496,'X12'!$B:$AO,6,FALSE)),(VLOOKUP(B496,'X13'!$B:$AO,6,FALSE))))))))))))))))))))))))))))=TRUE," ",(IF((IF($X$1=1,(VLOOKUP(B496,'X1'!$B:$AO,6,FALSE)),(IF($X$1=2,(VLOOKUP(B496,'X2'!$B:$AO,6,FALSE)),(IF($X$1=3,(VLOOKUP(B496,'X3'!$B:$AO,6,FALSE)),(IF($X$1=4,(VLOOKUP(B496,'X4'!$B:$AO,6,FALSE)),(IF($X$1=5,(VLOOKUP(B496,'X5'!$B:$AO,6,FALSE)),(IF($X$1=6,(VLOOKUP(B496,'X6'!$B:$AO,6,FALSE)),(IF($X$1=7,(VLOOKUP(B496,'X7'!$B:$AO,6,FALSE)),(IF($X$1=8,(VLOOKUP(B496,'X8'!$B:$AO,6,FALSE)),(IF($X$1=9,(VLOOKUP(B496,'X9'!$B:$AO,6,FALSE)),(IF($X$1=10,(VLOOKUP(B496,'X10'!$B:$AO,6,FALSE)),(IF($X$1=11,(VLOOKUP(B496,'X11'!$B:$AO,6,FALSE)),(IF($X$1=12,(VLOOKUP(B496,'X12'!$B:$AO,6,FALSE)),(VLOOKUP(B496,'X13'!$B:$AO,6,FALSE))))))))))))))))))))))))))=$V$1," ",(IF($X$1=1,(VLOOKUP(B496,'X1'!$B:$AO,6,FALSE)),(IF($X$1=2,(VLOOKUP(B496,'X2'!$B:$AO,6,FALSE)),(IF($X$1=3,(VLOOKUP(B496,'X3'!$B:$AO,6,FALSE)),(IF($X$1=4,(VLOOKUP(B496,'X4'!$B:$AO,6,FALSE)),(IF($X$1=5,(VLOOKUP(B496,'X5'!$B:$AO,6,FALSE)),(IF($X$1=6,(VLOOKUP(B496,'X6'!$B:$AO,6,FALSE)),(IF($X$1=7,(VLOOKUP(B496,'X7'!$B:$AO,6,FALSE)),(IF($X$1=8,(VLOOKUP(B496,'X8'!$B:$AO,6,FALSE)),(IF($X$1=9,(VLOOKUP(B496,'X9'!$B:$AO,6,FALSE)),(IF($X$1=10,(VLOOKUP(B496,'X10'!$B:$AO,6,FALSE)),(IF($X$1=11,(VLOOKUP(B496,'X11'!$B:$AO,6,FALSE)),(IF($X$1=12,(VLOOKUP(B496,'X12'!$B:$AO,6,FALSE)),(VLOOKUP(B496,'X13'!$B:$AO,6,FALSE)))))))))))))))))))))))))))))</f>
        <v xml:space="preserve"> </v>
      </c>
      <c r="G496" s="182" t="str">
        <f ca="1">IF(ISERROR(IF($X$1=1,(VLOOKUP(B496,'X1'!$B:$AZ,44,FALSE)),IF($X$1=2,(VLOOKUP(B496,'X2'!$B:$AZ,44,FALSE)),IF($X$1=3,(VLOOKUP(B496,'X3'!$B:$AZ,44,FALSE)),IF($X$1=4,(VLOOKUP(B496,'X4'!$B:$AZ,44,FALSE)),IF($X$1=5,(VLOOKUP(B496,'X5'!$B:$AZ,44,FALSE)),IF($X$1=6,(VLOOKUP(B496,'X6'!$B:$AZ,44,FALSE)),IF($X$1=7,(VLOOKUP(B496,'X7'!$B:$AZ,44,FALSE)),IF($X$1=8,(VLOOKUP(B496,'X8'!$B:$AZ,44,FALSE)),IF($X$1=9,(VLOOKUP(B496,'X9'!$B:$AZ,44,FALSE)),IF($X$1=10,(VLOOKUP(B496,'X10'!$B:$AZ,44,FALSE)),IF($X$1=11,(VLOOKUP(B496,'X11'!$B:$AZ,44,FALSE)),IF($X$1=12,(VLOOKUP(B496,'X12'!$B:$AZ,44,FALSE)),IF($X$1=13,(VLOOKUP(B496,'X13'!$B:$AZ,44,FALSE)),"B"))))))))))))))=TRUE," ",(IF($X$1=1,(VLOOKUP(B496,'X1'!$B:$AZ,44,FALSE)),IF($X$1=2,(VLOOKUP(B496,'X2'!$B:$AZ,44,FALSE)),IF($X$1=3,(VLOOKUP(B496,'X3'!$B:$AZ,44,FALSE)),IF($X$1=4,(VLOOKUP(B496,'X4'!$B:$AZ,44,FALSE)),IF($X$1=5,(VLOOKUP(B496,'X5'!$B:$AZ,44,FALSE)),IF($X$1=6,(VLOOKUP(B496,'X6'!$B:$AZ,44,FALSE)),IF($X$1=7,(VLOOKUP(B496,'X7'!$B:$AZ,44,FALSE)),IF($X$1=8,(VLOOKUP(B496,'X8'!$B:$AZ,44,FALSE)),IF($X$1=9,(VLOOKUP(B496,'X9'!$B:$AZ,44,FALSE)),IF($X$1=10,(VLOOKUP(B496,'X10'!$B:$AZ,44,FALSE)),IF($X$1=11,(VLOOKUP(B496,'X11'!$B:$AZ,44,FALSE)),IF($X$1=12,(VLOOKUP(B496,'X12'!$B:$AZ,44,FALSE)),IF($X$1=13,(VLOOKUP(B496,'X13'!$B:$AZ,44,FALSE)),"B")))))))))))))))</f>
        <v xml:space="preserve"> </v>
      </c>
      <c r="H496" s="182" t="str">
        <f ca="1">IF(ISERROR(IF($X$1=1,(VLOOKUP(B496,'X1'!$B:$AZ,8,FALSE)),IF($X$1=2,(VLOOKUP(B496,'X2'!$B:$AZ,8,FALSE)),IF($X$1=3,(VLOOKUP(B496,'X3'!$B:$AZ,8,FALSE)),IF($X$1=4,(VLOOKUP(B496,'X4'!$B:$AZ,8,FALSE)),IF($X$1=5,(VLOOKUP(B496,'X5'!$B:$AZ,8,FALSE)),IF($X$1=6,(VLOOKUP(B496,'X6'!$B:$AZ,8,FALSE)),IF($X$1=7,(VLOOKUP(B496,'X7'!$B:$AZ,8,FALSE)),IF($X$1=8,(VLOOKUP(B496,'X8'!$B:$AZ,8,FALSE)),IF($X$1=9,(VLOOKUP(B496,'X9'!$B:$AZ,8,FALSE)),IF($X$1=10,(VLOOKUP(B496,'X10'!$B:$AZ,8,FALSE)),IF($X$1=11,(VLOOKUP(B496,'X11'!$B:$AZ,8,FALSE)),IF($X$1=12,(VLOOKUP(B496,'X12'!$B:$AZ,8,FALSE)),IF($X$1=13,(VLOOKUP(B496,'X13'!$B:$AZ,8,FALSE)),"B"))))))))))))))=TRUE," ",(IF($X$1=1,(VLOOKUP(B496,'X1'!$B:$AZ,8,FALSE)),IF($X$1=2,(VLOOKUP(B496,'X2'!$B:$AZ,8,FALSE)),IF($X$1=3,(VLOOKUP(B496,'X3'!$B:$AZ,8,FALSE)),IF($X$1=4,(VLOOKUP(B496,'X4'!$B:$AZ,8,FALSE)),IF($X$1=5,(VLOOKUP(B496,'X5'!$B:$AZ,8,FALSE)),IF($X$1=6,(VLOOKUP(B496,'X6'!$B:$AZ,8,FALSE)),IF($X$1=7,(VLOOKUP(B496,'X7'!$B:$AZ,8,FALSE)),IF($X$1=8,(VLOOKUP(B496,'X8'!$B:$AZ,8,FALSE)),IF($X$1=9,(VLOOKUP(B496,'X9'!$B:$AZ,8,FALSE)),IF($X$1=10,(VLOOKUP(B496,'X10'!$B:$AZ,8,FALSE)),IF($X$1=11,(VLOOKUP(B496,'X11'!$B:$AZ,8,FALSE)),IF($X$1=12,(VLOOKUP(B496,'X12'!$B:$AZ,8,FALSE)),IF($X$1=13,(VLOOKUP(B496,'X13'!$B:$AZ,8,FALSE)),"B")))))))))))))))</f>
        <v xml:space="preserve"> </v>
      </c>
      <c r="I496" s="183" t="str">
        <f ca="1">IF(ISERROR(IF($X$1=1,(VLOOKUP(B496,'X1'!$B:$AZ,2,FALSE)),IF($X$1=2,(VLOOKUP(B496,'X2'!$B:$AZ,2,FALSE)),IF($X$1=3,(VLOOKUP(B496,'X3'!$B:$AZ,2,FALSE)),IF($X$1=4,(VLOOKUP(B496,'X4'!$B:$AZ,2,FALSE)),IF($X$1=5,(VLOOKUP(B496,'X5'!$B:$AZ,2,FALSE)),IF($X$1=6,(VLOOKUP(B496,'X6'!$B:$AZ,2,FALSE)),IF($X$1=7,(VLOOKUP(B496,'X7'!$B:$AZ,2,FALSE)),IF($X$1=8,(VLOOKUP(B496,'X8'!$B:$AZ,2,FALSE)),IF($X$1=9,(VLOOKUP(B496,'X9'!$B:$AZ,2,FALSE)),IF($X$1=10,(VLOOKUP(B496,'X10'!$B:$AZ,2,FALSE)),IF($X$1=11,(VLOOKUP(B496,'X11'!$B:$AZ,2,FALSE)),IF($X$1=12,(VLOOKUP(B496,'X12'!$B:$AZ,2,FALSE)),IF($X$1=13,(VLOOKUP(B496,'X13'!$B:$AZ,2,FALSE)),"B"))))))))))))))=TRUE," ",(IF($X$1=1,(VLOOKUP(B496,'X1'!$B:$AZ,2,FALSE)),IF($X$1=2,(VLOOKUP(B496,'X2'!$B:$AZ,2,FALSE)),IF($X$1=3,(VLOOKUP(B496,'X3'!$B:$AZ,2,FALSE)),IF($X$1=4,(VLOOKUP(B496,'X4'!$B:$AZ,2,FALSE)),IF($X$1=5,(VLOOKUP(B496,'X5'!$B:$AZ,2,FALSE)),IF($X$1=6,(VLOOKUP(B496,'X6'!$B:$AZ,2,FALSE)),IF($X$1=7,(VLOOKUP(B496,'X7'!$B:$AZ,2,FALSE)),IF($X$1=8,(VLOOKUP(B496,'X8'!$B:$AZ,2,FALSE)),IF($X$1=9,(VLOOKUP(B496,'X9'!$B:$AZ,2,FALSE)),IF($X$1=10,(VLOOKUP(B496,'X10'!$B:$AZ,2,FALSE)),IF($X$1=11,(VLOOKUP(B496,'X11'!$B:$AZ,2,FALSE)),IF($X$1=12,(VLOOKUP(B496,'X12'!$B:$AZ,2,FALSE)),IF($X$1=13,(VLOOKUP(B496,'X13'!$B:$AZ,2,FALSE)),"B")))))))))))))))</f>
        <v xml:space="preserve"> </v>
      </c>
      <c r="J496" s="183" t="str">
        <f ca="1">IF(ISERROR(IF($X$1=1,(VLOOKUP(B496,'X1'!$B:$AZ,3,FALSE)),IF($X$1=2,(VLOOKUP(B496,'X2'!$B:$AZ,3,FALSE)),IF($X$1=3,(VLOOKUP(B496,'X3'!$B:$AZ,3,FALSE)),IF($X$1=4,(VLOOKUP(B496,'X4'!$B:$AZ,3,FALSE)),IF($X$1=5,(VLOOKUP(B496,'X5'!$B:$AZ,3,FALSE)),IF($X$1=6,(VLOOKUP(B496,'X6'!$B:$AZ,3,FALSE)),IF($X$1=7,(VLOOKUP(B496,'X7'!$B:$AZ,3,FALSE)),IF($X$1=8,(VLOOKUP(B496,'X8'!$B:$AZ,3,FALSE)),IF($X$1=9,(VLOOKUP(B496,'X9'!$B:$AZ,3,FALSE)),IF($X$1=10,(VLOOKUP(B496,'X10'!$B:$AZ,3,FALSE)),IF($X$1=11,(VLOOKUP(B496,'X11'!$B:$AZ,3,FALSE)),IF($X$1=12,(VLOOKUP(B496,'X12'!$B:$AZ,3,FALSE)),IF($X$1=13,(VLOOKUP(B496,'X13'!$B:$AZ,3,FALSE)),"B"))))))))))))))=TRUE," ",(IF($X$1=1,(VLOOKUP(B496,'X1'!$B:$AZ,3,FALSE)),IF($X$1=2,(VLOOKUP(B496,'X2'!$B:$AZ,3,FALSE)),IF($X$1=3,(VLOOKUP(B496,'X3'!$B:$AZ,3,FALSE)),IF($X$1=4,(VLOOKUP(B496,'X4'!$B:$AZ,3,FALSE)),IF($X$1=5,(VLOOKUP(B496,'X5'!$B:$AZ,3,FALSE)),IF($X$1=6,(VLOOKUP(B496,'X6'!$B:$AZ,3,FALSE)),IF($X$1=7,(VLOOKUP(B496,'X7'!$B:$AZ,3,FALSE)),IF($X$1=8,(VLOOKUP(B496,'X8'!$B:$AZ,3,FALSE)),IF($X$1=9,(VLOOKUP(B496,'X9'!$B:$AZ,3,FALSE)),IF($X$1=10,(VLOOKUP(B496,'X10'!$B:$AZ,3,FALSE)),IF($X$1=11,(VLOOKUP(B496,'X11'!$B:$AZ,3,FALSE)),IF($X$1=12,(VLOOKUP(B496,'X12'!$B:$AZ,3,FALSE)),IF($X$1=13,(VLOOKUP(B496,'X13'!$B:$AZ,3,FALSE)),"B")))))))))))))))</f>
        <v xml:space="preserve"> </v>
      </c>
      <c r="K496" s="183" t="str">
        <f ca="1">IF(ISERROR(IF($X$1=1,(VLOOKUP(B496,'X1'!$B:$AZ,5,FALSE)),IF($X$1=2,(VLOOKUP(B496,'X2'!$B:$AZ,5,FALSE)),IF($X$1=3,(VLOOKUP(B496,'X3'!$B:$AZ,5,FALSE)),IF($X$1=4,(VLOOKUP(B496,'X4'!$B:$AZ,5,FALSE)),IF($X$1=5,(VLOOKUP(B496,'X5'!$B:$AZ,5,FALSE)),IF($X$1=6,(VLOOKUP(B496,'X6'!$B:$AZ,5,FALSE)),IF($X$1=7,(VLOOKUP(B496,'X7'!$B:$AZ,5,FALSE)),IF($X$1=8,(VLOOKUP(B496,'X8'!$B:$AZ,5,FALSE)),IF($X$1=9,(VLOOKUP(B496,'X9'!$B:$AZ,5,FALSE)),IF($X$1=10,(VLOOKUP(B496,'X10'!$B:$AZ,5,FALSE)),IF($X$1=11,(VLOOKUP(B496,'X11'!$B:$AZ,5,FALSE)),IF($X$1=12,(VLOOKUP(B496,'X12'!$B:$AZ,5,FALSE)),IF($X$1=13,(VLOOKUP(B496,'X13'!$B:$AZ,5,FALSE)),"B"))))))))))))))=TRUE," ",(IF($X$1=1,(VLOOKUP(B496,'X1'!$B:$AZ,5,FALSE)),IF($X$1=2,(VLOOKUP(B496,'X2'!$B:$AZ,5,FALSE)),IF($X$1=3,(VLOOKUP(B496,'X3'!$B:$AZ,5,FALSE)),IF($X$1=4,(VLOOKUP(B496,'X4'!$B:$AZ,5,FALSE)),IF($X$1=5,(VLOOKUP(B496,'X5'!$B:$AZ,5,FALSE)),IF($X$1=6,(VLOOKUP(B496,'X6'!$B:$AZ,5,FALSE)),IF($X$1=7,(VLOOKUP(B496,'X7'!$B:$AZ,5,FALSE)),IF($X$1=8,(VLOOKUP(B496,'X8'!$B:$AZ,5,FALSE)),IF($X$1=9,(VLOOKUP(B496,'X9'!$B:$AZ,5,FALSE)),IF($X$1=10,(VLOOKUP(B496,'X10'!$B:$AZ,5,FALSE)),IF($X$1=11,(VLOOKUP(B496,'X11'!$B:$AZ,5,FALSE)),IF($X$1=12,(VLOOKUP(B496,'X12'!$B:$AZ,5,FALSE)),IF($X$1=13,(VLOOKUP(B496,'X13'!$B:$AZ,5,FALSE)),"B")))))))))))))))</f>
        <v xml:space="preserve"> </v>
      </c>
      <c r="L496" s="184" t="str">
        <f ca="1">IF(ISERROR(IF($X$1=1,(VLOOKUP(B496,'X1'!$B:$AZ,9,FALSE)),IF($X$1=2,(VLOOKUP(B496,'X2'!$B:$AZ,9,FALSE)),IF($X$1=3,(VLOOKUP(B496,'X3'!$B:$AZ,9,FALSE)),IF($X$1=4,(VLOOKUP(B496,'X4'!$B:$AZ,9,FALSE)),IF($X$1=5,(VLOOKUP(B496,'X5'!$B:$AZ,9,FALSE)),IF($X$1=6,(VLOOKUP(B496,'X6'!$B:$AZ,9,FALSE)),IF($X$1=7,(VLOOKUP(B496,'X7'!$B:$AZ,9,FALSE)),IF($X$1=8,(VLOOKUP(B496,'X8'!$B:$AZ,9,FALSE)),IF($X$1=9,(VLOOKUP(B496,'X9'!$B:$AZ,9,FALSE)),IF($X$1=10,(VLOOKUP(B496,'X10'!$B:$AZ,9,FALSE)),IF($X$1=11,(VLOOKUP(B496,'X11'!$B:$AZ,9,FALSE)),IF($X$1=12,(VLOOKUP(B496,'X12'!$B:$AZ,9,FALSE)),IF($X$1=13,(VLOOKUP(B496,'X13'!$B:$AZ,9,FALSE)),"B"))))))))))))))=TRUE," ",(IF($X$1=1,(VLOOKUP(B496,'X1'!$B:$AZ,9,FALSE)),IF($X$1=2,(VLOOKUP(B496,'X2'!$B:$AZ,9,FALSE)),IF($X$1=3,(VLOOKUP(B496,'X3'!$B:$AZ,9,FALSE)),IF($X$1=4,(VLOOKUP(B496,'X4'!$B:$AZ,9,FALSE)),IF($X$1=5,(VLOOKUP(B496,'X5'!$B:$AZ,9,FALSE)),IF($X$1=6,(VLOOKUP(B496,'X6'!$B:$AZ,9,FALSE)),IF($X$1=7,(VLOOKUP(B496,'X7'!$B:$AZ,9,FALSE)),IF($X$1=8,(VLOOKUP(B496,'X8'!$B:$AZ,9,FALSE)),IF($X$1=9,(VLOOKUP(B496,'X9'!$B:$AZ,9,FALSE)),IF($X$1=10,(VLOOKUP(B496,'X10'!$B:$AZ,9,FALSE)),IF($X$1=11,(VLOOKUP(B496,'X11'!$B:$AZ,9,FALSE)),IF($X$1=12,(VLOOKUP(B496,'X12'!$B:$AZ,9,FALSE)),IF($X$1=13,(VLOOKUP(B496,'X13'!$B:$AZ,9,FALSE)),"B")))))))))))))))</f>
        <v xml:space="preserve"> </v>
      </c>
      <c r="M496" s="184" t="str">
        <f ca="1">IF(ISERROR(IF($X$1=1,(VLOOKUP(B496,'X1'!$B:$AZ,10,FALSE)),IF($X$1=2,(VLOOKUP(B496,'X2'!$B:$AZ,10,FALSE)),IF($X$1=3,(VLOOKUP(B496,'X3'!$B:$AZ,10,FALSE)),IF($X$1=4,(VLOOKUP(B496,'X4'!$B:$AZ,10,FALSE)),IF($X$1=5,(VLOOKUP(B496,'X5'!$B:$AZ,10,FALSE)),IF($X$1=6,(VLOOKUP(B496,'X6'!$B:$AZ,10,FALSE)),IF($X$1=7,(VLOOKUP(B496,'X7'!$B:$AZ,10,FALSE)),IF($X$1=8,(VLOOKUP(B496,'X8'!$B:$AZ,10,FALSE)),IF($X$1=9,(VLOOKUP(B496,'X9'!$B:$AZ,10,FALSE)),IF($X$1=10,(VLOOKUP(B496,'X10'!$B:$AZ,10,FALSE)),IF($X$1=11,(VLOOKUP(B496,'X11'!$B:$AZ,10,FALSE)),IF($X$1=12,(VLOOKUP(B496,'X12'!$B:$AZ,10,FALSE)),IF($X$1=13,(VLOOKUP(B496,'X13'!$B:$AZ,10,FALSE)),"B"))))))))))))))=TRUE," ",(IF($X$1=1,(VLOOKUP(B496,'X1'!$B:$AZ,10,FALSE)),IF($X$1=2,(VLOOKUP(B496,'X2'!$B:$AZ,10,FALSE)),IF($X$1=3,(VLOOKUP(B496,'X3'!$B:$AZ,10,FALSE)),IF($X$1=4,(VLOOKUP(B496,'X4'!$B:$AZ,10,FALSE)),IF($X$1=5,(VLOOKUP(B496,'X5'!$B:$AZ,10,FALSE)),IF($X$1=6,(VLOOKUP(B496,'X6'!$B:$AZ,10,FALSE)),IF($X$1=7,(VLOOKUP(B496,'X7'!$B:$AZ,10,FALSE)),IF($X$1=8,(VLOOKUP(B496,'X8'!$B:$AZ,10,FALSE)),IF($X$1=9,(VLOOKUP(B496,'X9'!$B:$AZ,10,FALSE)),IF($X$1=10,(VLOOKUP(B496,'X10'!$B:$AZ,10,FALSE)),IF($X$1=11,(VLOOKUP(B496,'X11'!$B:$AZ,10,FALSE)),IF($X$1=12,(VLOOKUP(B496,'X12'!$B:$AZ,10,FALSE)),IF($X$1=13,(VLOOKUP(B496,'X13'!$B:$AZ,10,FALSE)),"B")))))))))))))))</f>
        <v xml:space="preserve"> </v>
      </c>
      <c r="N496" s="185" t="str">
        <f ca="1">IF(ISERROR(IF($X$1=1,(VLOOKUP(B496,'X1'!$B:$AZ,45,FALSE)),IF($X$1=2,(VLOOKUP(B496,'X2'!$B:$AZ,45,FALSE)),IF($X$1=3,(VLOOKUP(B496,'X3'!$B:$AZ,45,FALSE)),IF($X$1=4,(VLOOKUP(B496,'X4'!$B:$AZ,45,FALSE)),IF($X$1=5,(VLOOKUP(B496,'X5'!$B:$AZ,45,FALSE)),IF($X$1=6,(VLOOKUP(B496,'X6'!$B:$AZ,45,FALSE)),IF($X$1=7,(VLOOKUP(B496,'X7'!$B:$AZ,45,FALSE)),IF($X$1=8,(VLOOKUP(B496,'X8'!$B:$AZ,45,FALSE)),IF($X$1=9,(VLOOKUP(B496,'X9'!$B:$AZ,45,FALSE)),IF($X$1=10,(VLOOKUP(B496,'X10'!$B:$AZ,45,FALSE)),IF($X$1=11,(VLOOKUP(B496,'X11'!$B:$AZ,45,FALSE)),IF($X$1=12,(VLOOKUP(B496,'X12'!$B:$AZ,45,FALSE)),IF($X$1=13,(VLOOKUP(B496,'X13'!$B:$AZ,45,FALSE)),"B"))))))))))))))=TRUE," ",(IF($X$1=1,(VLOOKUP(B496,'X1'!$B:$AZ,45,FALSE)),IF($X$1=2,(VLOOKUP(B496,'X2'!$B:$AZ,45,FALSE)),IF($X$1=3,(VLOOKUP(B496,'X3'!$B:$AZ,45,FALSE)),IF($X$1=4,(VLOOKUP(B496,'X4'!$B:$AZ,45,FALSE)),IF($X$1=5,(VLOOKUP(B496,'X5'!$B:$AZ,45,FALSE)),IF($X$1=6,(VLOOKUP(B496,'X6'!$B:$AZ,45,FALSE)),IF($X$1=7,(VLOOKUP(B496,'X7'!$B:$AZ,45,FALSE)),IF($X$1=8,(VLOOKUP(B496,'X8'!$B:$AZ,45,FALSE)),IF($X$1=9,(VLOOKUP(B496,'X9'!$B:$AZ,45,FALSE)),IF($X$1=10,(VLOOKUP(B496,'X10'!$B:$AZ,45,FALSE)),IF($X$1=11,(VLOOKUP(B496,'X11'!$B:$AZ,45,FALSE)),IF($X$1=12,(VLOOKUP(B496,'X12'!$B:$AZ,45,FALSE)),IF($X$1=13,(VLOOKUP(B496,'X13'!$B:$AZ,45,FALSE)),"B")))))))))))))))</f>
        <v xml:space="preserve"> </v>
      </c>
      <c r="O496" s="184" t="str">
        <f ca="1">IF(ISERROR(IF($X$1=1,(VLOOKUP(B496,'X1'!$B:$AZ,11,FALSE)),IF($X$1=2,(VLOOKUP(B496,'X2'!$B:$AZ,11,FALSE)),IF($X$1=3,(VLOOKUP(B496,'X3'!$B:$AZ,11,FALSE)),IF($X$1=4,(VLOOKUP(B496,'X4'!$B:$AZ,11,FALSE)),IF($X$1=5,(VLOOKUP(B496,'X5'!$B:$AZ,11,FALSE)),IF($X$1=6,(VLOOKUP(B496,'X6'!$B:$AZ,11,FALSE)),IF($X$1=7,(VLOOKUP(B496,'X7'!$B:$AZ,11,FALSE)),IF($X$1=8,(VLOOKUP(B496,'X8'!$B:$AZ,11,FALSE)),IF($X$1=9,(VLOOKUP(B496,'X9'!$B:$AZ,11,FALSE)),IF($X$1=10,(VLOOKUP(B496,'X10'!$B:$AZ,11,FALSE)),IF($X$1=11,(VLOOKUP(B496,'X11'!$B:$AZ,11,FALSE)),IF($X$1=12,(VLOOKUP(B496,'X12'!$B:$AZ,11,FALSE)),IF($X$1=13,(VLOOKUP(B496,'X13'!$B:$AZ,11,FALSE)),"B"))))))))))))))=TRUE," ",(IF($X$1=1,(VLOOKUP(B496,'X1'!$B:$AZ,11,FALSE)),IF($X$1=2,(VLOOKUP(B496,'X2'!$B:$AZ,11,FALSE)),IF($X$1=3,(VLOOKUP(B496,'X3'!$B:$AZ,11,FALSE)),IF($X$1=4,(VLOOKUP(B496,'X4'!$B:$AZ,11,FALSE)),IF($X$1=5,(VLOOKUP(B496,'X5'!$B:$AZ,11,FALSE)),IF($X$1=6,(VLOOKUP(B496,'X6'!$B:$AZ,11,FALSE)),IF($X$1=7,(VLOOKUP(B496,'X7'!$B:$AZ,11,FALSE)),IF($X$1=8,(VLOOKUP(B496,'X8'!$B:$AZ,11,FALSE)),IF($X$1=9,(VLOOKUP(B496,'X9'!$B:$AZ,11,FALSE)),IF($X$1=10,(VLOOKUP(B496,'X10'!$B:$AZ,11,FALSE)),IF($X$1=11,(VLOOKUP(B496,'X11'!$B:$AZ,11,FALSE)),IF($X$1=12,(VLOOKUP(B496,'X12'!$B:$AZ,11,FALSE)),IF($X$1=13,(VLOOKUP(B496,'X13'!$B:$AZ,11,FALSE)),"B")))))))))))))))</f>
        <v xml:space="preserve"> </v>
      </c>
      <c r="P496" s="184" t="str">
        <f ca="1">IF(ISERROR(IF($X$1=1,(VLOOKUP(B496,'X1'!$B:$AZ,12,FALSE)),IF($X$1=2,(VLOOKUP(B496,'X2'!$B:$AZ,12,FALSE)),IF($X$1=3,(VLOOKUP(B496,'X3'!$B:$AZ,12,FALSE)),IF($X$1=4,(VLOOKUP(B496,'X4'!$B:$AZ,12,FALSE)),IF($X$1=5,(VLOOKUP(B496,'X5'!$B:$AZ,12,FALSE)),IF($X$1=6,(VLOOKUP(B496,'X6'!$B:$AZ,12,FALSE)),IF($X$1=7,(VLOOKUP(B496,'X7'!$B:$AZ,12,FALSE)),IF($X$1=8,(VLOOKUP(B496,'X8'!$B:$AZ,12,FALSE)),IF($X$1=9,(VLOOKUP(B496,'X9'!$B:$AZ,12,FALSE)),IF($X$1=10,(VLOOKUP(B496,'X10'!$B:$AZ,12,FALSE)),IF($X$1=11,(VLOOKUP(B496,'X11'!$B:$AZ,12,FALSE)),IF($X$1=12,(VLOOKUP(B496,'X12'!$B:$AZ,12,FALSE)),IF($X$1=13,(VLOOKUP(B496,'X13'!$B:$AZ,12,FALSE)),"B"))))))))))))))=TRUE," ",(IF($X$1=1,(VLOOKUP(B496,'X1'!$B:$AZ,12,FALSE)),IF($X$1=2,(VLOOKUP(B496,'X2'!$B:$AZ,12,FALSE)),IF($X$1=3,(VLOOKUP(B496,'X3'!$B:$AZ,12,FALSE)),IF($X$1=4,(VLOOKUP(B496,'X4'!$B:$AZ,12,FALSE)),IF($X$1=5,(VLOOKUP(B496,'X5'!$B:$AZ,12,FALSE)),IF($X$1=6,(VLOOKUP(B496,'X6'!$B:$AZ,12,FALSE)),IF($X$1=7,(VLOOKUP(B496,'X7'!$B:$AZ,12,FALSE)),IF($X$1=8,(VLOOKUP(B496,'X8'!$B:$AZ,12,FALSE)),IF($X$1=9,(VLOOKUP(B496,'X9'!$B:$AZ,12,FALSE)),IF($X$1=10,(VLOOKUP(B496,'X10'!$B:$AZ,12,FALSE)),IF($X$1=11,(VLOOKUP(B496,'X11'!$B:$AZ,12,FALSE)),IF($X$1=12,(VLOOKUP(B496,'X12'!$B:$AZ,12,FALSE)),IF($X$1=13,(VLOOKUP(B496,'X13'!$B:$AZ,12,FALSE)),"B")))))))))))))))</f>
        <v xml:space="preserve"> </v>
      </c>
      <c r="Q496" s="185" t="str">
        <f ca="1">IF(ISERROR(IF($X$1=1,(VLOOKUP(B496,'X1'!$B:$AZ,46,FALSE)),IF($X$1=2,(VLOOKUP(B496,'X2'!$B:$AZ,46,FALSE)),IF($X$1=3,(VLOOKUP(B496,'X3'!$B:$AZ,46,FALSE)),IF($X$1=4,(VLOOKUP(B496,'X4'!$B:$AZ,46,FALSE)),IF($X$1=5,(VLOOKUP(B496,'X5'!$B:$AZ,46,FALSE)),IF($X$1=6,(VLOOKUP(B496,'X6'!$B:$AZ,46,FALSE)),IF($X$1=7,(VLOOKUP(B496,'X7'!$B:$AZ,46,FALSE)),IF($X$1=8,(VLOOKUP(B496,'X8'!$B:$AZ,46,FALSE)),IF($X$1=9,(VLOOKUP(B496,'X9'!$B:$AZ,46,FALSE)),IF($X$1=10,(VLOOKUP(B496,'X10'!$B:$AZ,46,FALSE)),IF($X$1=11,(VLOOKUP(B496,'X11'!$B:$AZ,46,FALSE)),IF($X$1=12,(VLOOKUP(B496,'X12'!$B:$AZ,46,FALSE)),IF($X$1=13,(VLOOKUP(B496,'X13'!$B:$AZ,46,FALSE)),"B"))))))))))))))=TRUE," ",(IF($X$1=1,(VLOOKUP(B496,'X1'!$B:$AZ,46,FALSE)),IF($X$1=2,(VLOOKUP(B496,'X2'!$B:$AZ,46,FALSE)),IF($X$1=3,(VLOOKUP(B496,'X3'!$B:$AZ,46,FALSE)),IF($X$1=4,(VLOOKUP(B496,'X4'!$B:$AZ,46,FALSE)),IF($X$1=5,(VLOOKUP(B496,'X5'!$B:$AZ,46,FALSE)),IF($X$1=6,(VLOOKUP(B496,'X6'!$B:$AZ,46,FALSE)),IF($X$1=7,(VLOOKUP(B496,'X7'!$B:$AZ,46,FALSE)),IF($X$1=8,(VLOOKUP(B496,'X8'!$B:$AZ,46,FALSE)),IF($X$1=9,(VLOOKUP(B496,'X9'!$B:$AZ,46,FALSE)),IF($X$1=10,(VLOOKUP(B496,'X10'!$B:$AZ,46,FALSE)),IF($X$1=11,(VLOOKUP(B496,'X11'!$B:$AZ,46,FALSE)),IF($X$1=12,(VLOOKUP(B496,'X12'!$B:$AZ,46,FALSE)),IF($X$1=13,(VLOOKUP(B496,'X13'!$B:$AZ,46,FALSE)),"B")))))))))))))))</f>
        <v xml:space="preserve"> </v>
      </c>
      <c r="R496" s="185" t="str">
        <f ca="1">IF(ISERROR(IF($X$1=1,(VLOOKUP(B496,'X1'!$B:$AZ,15,FALSE)),IF($X$1=2,(VLOOKUP(B496,'X2'!$B:$AZ,15,FALSE)),IF($X$1=3,(VLOOKUP(B496,'X3'!$B:$AZ,15,FALSE)),IF($X$1=4,(VLOOKUP(B496,'X4'!$B:$AZ,15,FALSE)),IF($X$1=5,(VLOOKUP(B496,'X5'!$B:$AZ,15,FALSE)),IF($X$1=6,(VLOOKUP(B496,'X6'!$B:$AZ,15,FALSE)),IF($X$1=7,(VLOOKUP(B496,'X7'!$B:$AZ,15,FALSE)),IF($X$1=8,(VLOOKUP(B496,'X8'!$B:$AZ,15,FALSE)),IF($X$1=9,(VLOOKUP(B496,'X9'!$B:$AZ,15,FALSE)),IF($X$1=10,(VLOOKUP(B496,'X10'!$B:$AZ,15,FALSE)),IF($X$1=11,(VLOOKUP(B496,'X11'!$B:$AZ,15,FALSE)),IF($X$1=12,(VLOOKUP(B496,'X12'!$B:$AZ,15,FALSE)),IF($X$1=13,(VLOOKUP(B496,'X13'!$B:$AZ,15,FALSE)),"B"))))))))))))))=TRUE," ",(IF($X$1=1,(VLOOKUP(B496,'X1'!$B:$AZ,15,FALSE)),IF($X$1=2,(VLOOKUP(B496,'X2'!$B:$AZ,15,FALSE)),IF($X$1=3,(VLOOKUP(B496,'X3'!$B:$AZ,15,FALSE)),IF($X$1=4,(VLOOKUP(B496,'X4'!$B:$AZ,15,FALSE)),IF($X$1=5,(VLOOKUP(B496,'X5'!$B:$AZ,15,FALSE)),IF($X$1=6,(VLOOKUP(B496,'X6'!$B:$AZ,15,FALSE)),IF($X$1=7,(VLOOKUP(B496,'X7'!$B:$AZ,15,FALSE)),IF($X$1=8,(VLOOKUP(B496,'X8'!$B:$AZ,15,FALSE)),IF($X$1=9,(VLOOKUP(B496,'X9'!$B:$AZ,15,FALSE)),IF($X$1=10,(VLOOKUP(B496,'X10'!$B:$AZ,15,FALSE)),IF($X$1=11,(VLOOKUP(B496,'X11'!$B:$AZ,15,FALSE)),IF($X$1=12,(VLOOKUP(B496,'X12'!$B:$AZ,15,FALSE)),IF($X$1=13,(VLOOKUP(B496,'X13'!$B:$AZ,15,FALSE)),"B")))))))))))))))</f>
        <v xml:space="preserve"> </v>
      </c>
      <c r="S496" s="185" t="str">
        <f ca="1">IF(ISERROR(IF((IF($X$1=1,(VLOOKUP(B496,'X1'!$B:$AZ,14,FALSE)),(IF($X$1=2,(VLOOKUP(B496,'X2'!$B:$AZ,14,FALSE)),(IF($X$1=3,(VLOOKUP(B496,'X3'!$B:$AZ,14,FALSE)),(IF($X$1=4,(VLOOKUP(B496,'X4'!$B:$AZ,14,FALSE)),(IF($X$1=5,(VLOOKUP(B496,'X5'!$B:$AZ,14,FALSE)),(IF($X$1=6,(VLOOKUP(B496,'X6'!$B:$AZ,14,FALSE)),(IF($X$1=7,(VLOOKUP(B496,'X7'!$B:$AZ,14,FALSE)),(IF($X$1=8,(VLOOKUP(B496,'X8'!$B:$AZ,14,FALSE)),(IF($X$1=9,(VLOOKUP(B496,'X9'!$B:$AZ,14,FALSE)),(IF($X$1=10,(VLOOKUP(B496,'X10'!$B:$AZ,14,FALSE)),(IF($X$1=11,(VLOOKUP(B496,'X11'!$B:$AZ,14,FALSE)),(IF($X$1=12,(VLOOKUP(B496,'X12'!$B:$AZ,14,FALSE)),(VLOOKUP(B496,'X13'!$B:$AZ,14,FALSE))))))))))))))))))))))))))=$V$1," ",(IF($X$1=1,(VLOOKUP(B496,'X1'!$B:$AZ,14,FALSE)),(IF($X$1=2,(VLOOKUP(B496,'X2'!$B:$AZ,14,FALSE)),(IF($X$1=3,(VLOOKUP(B496,'X3'!$B:$AZ,14,FALSE)),(IF($X$1=4,(VLOOKUP(B496,'X4'!$B:$AZ,14,FALSE)),(IF($X$1=5,(VLOOKUP(B496,'X5'!$B:$AZ,14,FALSE)),(IF($X$1=6,(VLOOKUP(B496,'X6'!$B:$AZ,14,FALSE)),(IF($X$1=7,(VLOOKUP(B496,'X7'!$B:$AZ,14,FALSE)),(IF($X$1=8,(VLOOKUP(B496,'X8'!$B:$AZ,14,FALSE)),(IF($X$1=9,(VLOOKUP(B496,'X9'!$B:$AZ,14,FALSE)),(IF($X$1=10,(VLOOKUP(B496,'X10'!$B:$AZ,14,FALSE)),(IF($X$1=11,(VLOOKUP(B496,'X11'!$B:$AZ,14,FALSE)),(IF($X$1=12,(VLOOKUP(B496,'X12'!$B:$AZ,14,FALSE)),(VLOOKUP(B496,'X13'!$B:$AZ,14,FALSE))))))))))))))))))))))))))))=TRUE," ",(IF((IF($X$1=1,(VLOOKUP(B496,'X1'!$B:$AZ,14,FALSE)),(IF($X$1=2,(VLOOKUP(B496,'X2'!$B:$AZ,14,FALSE)),(IF($X$1=3,(VLOOKUP(B496,'X3'!$B:$AZ,14,FALSE)),(IF($X$1=4,(VLOOKUP(B496,'X4'!$B:$AZ,14,FALSE)),(IF($X$1=5,(VLOOKUP(B496,'X5'!$B:$AZ,14,FALSE)),(IF($X$1=6,(VLOOKUP(B496,'X6'!$B:$AZ,14,FALSE)),(IF($X$1=7,(VLOOKUP(B496,'X7'!$B:$AZ,14,FALSE)),(IF($X$1=8,(VLOOKUP(B496,'X8'!$B:$AZ,14,FALSE)),(IF($X$1=9,(VLOOKUP(B496,'X9'!$B:$AZ,14,FALSE)),(IF($X$1=10,(VLOOKUP(B496,'X10'!$B:$AZ,14,FALSE)),(IF($X$1=11,(VLOOKUP(B496,'X11'!$B:$AZ,14,FALSE)),(IF($X$1=12,(VLOOKUP(B496,'X12'!$B:$AZ,14,FALSE)),(VLOOKUP(B496,'X13'!$B:$AZ,14,FALSE))))))))))))))))))))))))))=$V$1," ",(IF($X$1=1,(VLOOKUP(B496,'X1'!$B:$AZ,14,FALSE)),(IF($X$1=2,(VLOOKUP(B496,'X2'!$B:$AZ,14,FALSE)),(IF($X$1=3,(VLOOKUP(B496,'X3'!$B:$AZ,14,FALSE)),(IF($X$1=4,(VLOOKUP(B496,'X4'!$B:$AZ,14,FALSE)),(IF($X$1=5,(VLOOKUP(B496,'X5'!$B:$AZ,14,FALSE)),(IF($X$1=6,(VLOOKUP(B496,'X6'!$B:$AZ,14,FALSE)),(IF($X$1=7,(VLOOKUP(B496,'X7'!$B:$AZ,14,FALSE)),(IF($X$1=8,(VLOOKUP(B496,'X8'!$B:$AZ,14,FALSE)),(IF($X$1=9,(VLOOKUP(B496,'X9'!$B:$AZ,14,FALSE)),(IF($X$1=10,(VLOOKUP(B496,'X10'!$B:$AZ,14,FALSE)),(IF($X$1=11,(VLOOKUP(B496,'X11'!$B:$AZ,14,FALSE)),(IF($X$1=12,(VLOOKUP(B496,'X12'!$B:$AZ,14,FALSE)),(VLOOKUP(B496,'X13'!$B:$AZ,14,FALSE)))))))))))))))))))))))))))))</f>
        <v xml:space="preserve"> </v>
      </c>
    </row>
    <row r="497" spans="1:19" ht="14.1" customHeight="1" x14ac:dyDescent="0.2">
      <c r="A497" s="156" t="s">
        <v>1058</v>
      </c>
      <c r="B497" s="122" t="str">
        <f>IF(ISERROR(IF($U$16=1,(VLOOKUP(A497,$AC$89:$AH$125,2,FALSE)),IF((IF($X$1=1,'X1'!B456,(IF($X$1=2,'X2'!B456,(IF($X$1=3,'X3'!B456,(IF($X$1=4,'X4'!B456,(IF($X$1=5,'X5'!B456,(IF($X$1=6,'X6'!B456,(IF($X$1=7,'X7'!B456,(IF($X$1=8,'X8'!B456,(IF($X$1=9,'X9'!B456,(IF($X$1=10,'X10'!B456,(IF($X$1=11,'X11'!B456,(IF($X$1=12,'X12'!B456,'X13'!B456))))))))))))))))))))))))="","",(IF($X$1=1,'X1'!B456,(IF($X$1=2,'X2'!B456,(IF($X$1=3,'X3'!B456,(IF($X$1=4,'X4'!B456,(IF($X$1=5,'X5'!B456,(IF($X$1=6,'X6'!B456,(IF($X$1=7,'X7'!B456,(IF($X$1=8,'X8'!B456,(IF($X$1=9,'X9'!B456,(IF($X$1=10,'X10'!B456,(IF($X$1=11,'X11'!B456,(IF($X$1=12,'X12'!B456,'X13'!B456)))))))))))))))))))))))))))=TRUE," ",(IF($U$16=1,(VLOOKUP(A497,$AC$89:$AH$125,2,FALSE)),IF((IF($X$1=1,'X1'!B456,(IF($X$1=2,'X2'!B456,(IF($X$1=3,'X3'!B456,(IF($X$1=4,'X4'!B456,(IF($X$1=5,'X5'!B456,(IF($X$1=6,'X6'!B456,(IF($X$1=7,'X7'!B456,(IF($X$1=8,'X8'!B456,(IF($X$1=9,'X9'!B456,(IF($X$1=10,'X10'!B456,(IF($X$1=11,'X11'!B456,(IF($X$1=12,'X12'!B456,'X13'!B456))))))))))))))))))))))))="","",(IF($X$1=1,'X1'!B456,(IF($X$1=2,'X2'!B456,(IF($X$1=3,'X3'!B456,(IF($X$1=4,'X4'!B456,(IF($X$1=5,'X5'!B456,(IF($X$1=6,'X6'!B456,(IF($X$1=7,'X7'!B456,(IF($X$1=8,'X8'!B456,(IF($X$1=9,'X9'!B456,(IF($X$1=10,'X10'!B456,(IF($X$1=11,'X11'!B456,(IF($X$1=12,'X12'!B456,'X13'!B456))))))))))))))))))))))))))))</f>
        <v/>
      </c>
      <c r="C497" s="181" t="str">
        <f ca="1">IF(ISERROR(IF($X$1=1,(VLOOKUP(B497,'X1'!$B:$AZ,47,FALSE)),IF($X$1=2,(VLOOKUP(B497,'X2'!$B:$AZ,47,FALSE)),IF($X$1=3,(VLOOKUP(B497,'X3'!$B:$AZ,47,FALSE)),IF($X$1=4,(VLOOKUP(B497,'X4'!$B:$AZ,47,FALSE)),IF($X$1=5,(VLOOKUP(B497,'X5'!$B:$AZ,47,FALSE)),IF($X$1=6,(VLOOKUP(B497,'X6'!$B:$AZ,47,FALSE)),IF($X$1=7,(VLOOKUP(B497,'X7'!$B:$AZ,47,FALSE)),IF($X$1=8,(VLOOKUP(B497,'X8'!$B:$AZ,47,FALSE)),IF($X$1=9,(VLOOKUP(B497,'X9'!$B:$AZ,47,FALSE)),IF($X$1=10,(VLOOKUP(B497,'X10'!$B:$AZ,47,FALSE)),IF($X$1=11,(VLOOKUP(B497,'X11'!$B:$AZ,47,FALSE)),IF($X$1=12,(VLOOKUP(B497,'X12'!$B:$AZ,47,FALSE)),IF($X$1=13,(VLOOKUP(B497,'X13'!$B:$AZ,47,FALSE)),"B"))))))))))))))=TRUE," ",(IF($X$1=1,(VLOOKUP(B497,'X1'!$B:$AZ,47,FALSE)),IF($X$1=2,(VLOOKUP(B497,'X2'!$B:$AZ,47,FALSE)),IF($X$1=3,(VLOOKUP(B497,'X3'!$B:$AZ,47,FALSE)),IF($X$1=4,(VLOOKUP(B497,'X4'!$B:$AZ,47,FALSE)),IF($X$1=5,(VLOOKUP(B497,'X5'!$B:$AZ,47,FALSE)),IF($X$1=6,(VLOOKUP(B497,'X6'!$B:$AZ,47,FALSE)),IF($X$1=7,(VLOOKUP(B497,'X7'!$B:$AZ,47,FALSE)),IF($X$1=8,(VLOOKUP(B497,'X8'!$B:$AZ,47,FALSE)),IF($X$1=9,(VLOOKUP(B497,'X9'!$B:$AZ,47,FALSE)),IF($X$1=10,(VLOOKUP(B497,'X10'!$B:$AZ,47,FALSE)),IF($X$1=11,(VLOOKUP(B497,'X11'!$B:$AZ,47,FALSE)),IF($X$1=12,(VLOOKUP(B497,'X12'!$B:$AZ,47,FALSE)),IF($X$1=13,(VLOOKUP(B497,'X13'!$B:$AZ,47,FALSE)),"B")))))))))))))))</f>
        <v xml:space="preserve"> </v>
      </c>
      <c r="D497" s="181" t="str">
        <f ca="1">IF(ISERROR(IF($X$1=1,(VLOOKUP(B497,'X1'!$B:$AP,41,FALSE)),IF($X$1=2,(VLOOKUP(B497,'X2'!$B:$AP,41,FALSE)),IF($X$1=3,(VLOOKUP(B497,'X3'!$B:$AP,41,FALSE)),IF($X$1=4,(VLOOKUP(B497,'X4'!$B:$AP,41,FALSE)),IF($X$1=5,(VLOOKUP(B497,'X5'!$B:$AP,41,FALSE)),IF($X$1=6,(VLOOKUP(B497,'X6'!$B:$AP,41,FALSE)),IF($X$1=7,(VLOOKUP(B497,'X7'!$B:$AP,41,FALSE)),IF($X$1=8,(VLOOKUP(B497,'X8'!$B:$AP,41,FALSE)),IF($X$1=9,(VLOOKUP(B497,'X9'!$B:$AP,41,FALSE)),IF($X$1=10,(VLOOKUP(B497,'X10'!$B:$AP,41,FALSE)),IF($X$1=11,(VLOOKUP(B497,'X11'!$B:$AP,41,FALSE)),IF($X$1=12,(VLOOKUP(B497,'X12'!$B:$AP,41,FALSE)),IF($X$1=13,(VLOOKUP(B497,'X13'!$B:$AP,41,FALSE)),"B"))))))))))))))=TRUE," ",(IF($X$1=1,(VLOOKUP(B497,'X1'!$B:$AP,41,FALSE)),IF($X$1=2,(VLOOKUP(B497,'X2'!$B:$AP,41,FALSE)),IF($X$1=3,(VLOOKUP(B497,'X3'!$B:$AP,41,FALSE)),IF($X$1=4,(VLOOKUP(B497,'X4'!$B:$AP,41,FALSE)),IF($X$1=5,(VLOOKUP(B497,'X5'!$B:$AP,41,FALSE)),IF($X$1=6,(VLOOKUP(B497,'X6'!$B:$AP,41,FALSE)),IF($X$1=7,(VLOOKUP(B497,'X7'!$B:$AP,41,FALSE)),IF($X$1=8,(VLOOKUP(B497,'X8'!$B:$AP,41,FALSE)),IF($X$1=9,(VLOOKUP(B497,'X9'!$B:$AP,41,FALSE)),IF($X$1=10,(VLOOKUP(B497,'X10'!$B:$AP,41,FALSE)),IF($X$1=11,(VLOOKUP(B497,'X11'!$B:$AP,41,FALSE)),IF($X$1=12,(VLOOKUP(B497,'X12'!$B:$AP,41,FALSE)),IF($X$1=13,(VLOOKUP(B497,'X13'!$B:$AP,41,FALSE)),"B")))))))))))))))</f>
        <v xml:space="preserve"> </v>
      </c>
      <c r="E497" s="182" t="str">
        <f ca="1">IF(ISERROR(IF($X$1=1,(VLOOKUP(B497,'X1'!$B:$AP,7,FALSE)),IF($X$1=2,(VLOOKUP(B497,'X2'!$B:$AP,7,FALSE)),IF($X$1=3,(VLOOKUP(B497,'X3'!$B:$AP,7,FALSE)),IF($X$1=4,(VLOOKUP(B497,'X4'!$B:$AP,7,FALSE)),IF($X$1=5,(VLOOKUP(B497,'X5'!$B:$AP,7,FALSE)),IF($X$1=6,(VLOOKUP(B497,'X6'!$B:$AP,7,FALSE)),IF($X$1=7,(VLOOKUP(B497,'X7'!$B:$AP,7,FALSE)),IF($X$1=8,(VLOOKUP(B497,'X8'!$B:$AP,7,FALSE)),IF($X$1=9,(VLOOKUP(B497,'X9'!$B:$AP,7,FALSE)),IF($X$1=10,(VLOOKUP(B497,'X10'!$B:$AP,7,FALSE)),IF($X$1=11,(VLOOKUP(B497,'X11'!$B:$AP,7,FALSE)),IF($X$1=12,(VLOOKUP(B497,'X12'!$B:$AP,7,FALSE)),IF($X$1=13,(VLOOKUP(B497,'X13'!$B:$AP,7,FALSE)),"B"))))))))))))))=TRUE," ",(IF($X$1=1,(VLOOKUP(B497,'X1'!$B:$AP,7,FALSE)),IF($X$1=2,(VLOOKUP(B497,'X2'!$B:$AP,7,FALSE)),IF($X$1=3,(VLOOKUP(B497,'X3'!$B:$AP,7,FALSE)),IF($X$1=4,(VLOOKUP(B497,'X4'!$B:$AP,7,FALSE)),IF($X$1=5,(VLOOKUP(B497,'X5'!$B:$AP,7,FALSE)),IF($X$1=6,(VLOOKUP(B497,'X6'!$B:$AP,7,FALSE)),IF($X$1=7,(VLOOKUP(B497,'X7'!$B:$AP,7,FALSE)),IF($X$1=8,(VLOOKUP(B497,'X8'!$B:$AP,7,FALSE)),IF($X$1=9,(VLOOKUP(B497,'X9'!$B:$AP,7,FALSE)),IF($X$1=10,(VLOOKUP(B497,'X10'!$B:$AP,7,FALSE)),IF($X$1=11,(VLOOKUP(B497,'X11'!$B:$AP,7,FALSE)),IF($X$1=12,(VLOOKUP(B497,'X12'!$B:$AP,7,FALSE)),IF($X$1=13,(VLOOKUP(B497,'X13'!$B:$AP,7,FALSE)),"B")))))))))))))))</f>
        <v xml:space="preserve"> </v>
      </c>
      <c r="F497" s="182" t="str">
        <f ca="1">IF(ISERROR(IF((IF($X$1=1,(VLOOKUP(B497,'X1'!$B:$AO,6,FALSE)),(IF($X$1=2,(VLOOKUP(B497,'X2'!$B:$AO,6,FALSE)),(IF($X$1=3,(VLOOKUP(B497,'X3'!$B:$AO,6,FALSE)),(IF($X$1=4,(VLOOKUP(B497,'X4'!$B:$AO,6,FALSE)),(IF($X$1=5,(VLOOKUP(B497,'X5'!$B:$AO,6,FALSE)),(IF($X$1=6,(VLOOKUP(B497,'X6'!$B:$AO,6,FALSE)),(IF($X$1=7,(VLOOKUP(B497,'X7'!$B:$AO,6,FALSE)),(IF($X$1=8,(VLOOKUP(B497,'X8'!$B:$AO,6,FALSE)),(IF($X$1=9,(VLOOKUP(B497,'X9'!$B:$AO,6,FALSE)),(IF($X$1=10,(VLOOKUP(B497,'X10'!$B:$AO,6,FALSE)),(IF($X$1=11,(VLOOKUP(B497,'X11'!$B:$AO,6,FALSE)),(IF($X$1=12,(VLOOKUP(B497,'X12'!$B:$AO,6,FALSE)),(VLOOKUP(B497,'X13'!$B:$AO,6,FALSE))))))))))))))))))))))))))=$V$1," ",(IF($X$1=1,(VLOOKUP(B497,'X1'!$B:$AO,6,FALSE)),(IF($X$1=2,(VLOOKUP(B497,'X2'!$B:$AO,6,FALSE)),(IF($X$1=3,(VLOOKUP(B497,'X3'!$B:$AO,6,FALSE)),(IF($X$1=4,(VLOOKUP(B497,'X4'!$B:$AO,6,FALSE)),(IF($X$1=5,(VLOOKUP(B497,'X5'!$B:$AO,6,FALSE)),(IF($X$1=6,(VLOOKUP(B497,'X6'!$B:$AO,6,FALSE)),(IF($X$1=7,(VLOOKUP(B497,'X7'!$B:$AO,6,FALSE)),(IF($X$1=8,(VLOOKUP(B497,'X8'!$B:$AO,6,FALSE)),(IF($X$1=9,(VLOOKUP(B497,'X9'!$B:$AO,6,FALSE)),(IF($X$1=10,(VLOOKUP(B497,'X10'!$B:$AO,6,FALSE)),(IF($X$1=11,(VLOOKUP(B497,'X11'!$B:$AO,6,FALSE)),(IF($X$1=12,(VLOOKUP(B497,'X12'!$B:$AO,6,FALSE)),(VLOOKUP(B497,'X13'!$B:$AO,6,FALSE))))))))))))))))))))))))))))=TRUE," ",(IF((IF($X$1=1,(VLOOKUP(B497,'X1'!$B:$AO,6,FALSE)),(IF($X$1=2,(VLOOKUP(B497,'X2'!$B:$AO,6,FALSE)),(IF($X$1=3,(VLOOKUP(B497,'X3'!$B:$AO,6,FALSE)),(IF($X$1=4,(VLOOKUP(B497,'X4'!$B:$AO,6,FALSE)),(IF($X$1=5,(VLOOKUP(B497,'X5'!$B:$AO,6,FALSE)),(IF($X$1=6,(VLOOKUP(B497,'X6'!$B:$AO,6,FALSE)),(IF($X$1=7,(VLOOKUP(B497,'X7'!$B:$AO,6,FALSE)),(IF($X$1=8,(VLOOKUP(B497,'X8'!$B:$AO,6,FALSE)),(IF($X$1=9,(VLOOKUP(B497,'X9'!$B:$AO,6,FALSE)),(IF($X$1=10,(VLOOKUP(B497,'X10'!$B:$AO,6,FALSE)),(IF($X$1=11,(VLOOKUP(B497,'X11'!$B:$AO,6,FALSE)),(IF($X$1=12,(VLOOKUP(B497,'X12'!$B:$AO,6,FALSE)),(VLOOKUP(B497,'X13'!$B:$AO,6,FALSE))))))))))))))))))))))))))=$V$1," ",(IF($X$1=1,(VLOOKUP(B497,'X1'!$B:$AO,6,FALSE)),(IF($X$1=2,(VLOOKUP(B497,'X2'!$B:$AO,6,FALSE)),(IF($X$1=3,(VLOOKUP(B497,'X3'!$B:$AO,6,FALSE)),(IF($X$1=4,(VLOOKUP(B497,'X4'!$B:$AO,6,FALSE)),(IF($X$1=5,(VLOOKUP(B497,'X5'!$B:$AO,6,FALSE)),(IF($X$1=6,(VLOOKUP(B497,'X6'!$B:$AO,6,FALSE)),(IF($X$1=7,(VLOOKUP(B497,'X7'!$B:$AO,6,FALSE)),(IF($X$1=8,(VLOOKUP(B497,'X8'!$B:$AO,6,FALSE)),(IF($X$1=9,(VLOOKUP(B497,'X9'!$B:$AO,6,FALSE)),(IF($X$1=10,(VLOOKUP(B497,'X10'!$B:$AO,6,FALSE)),(IF($X$1=11,(VLOOKUP(B497,'X11'!$B:$AO,6,FALSE)),(IF($X$1=12,(VLOOKUP(B497,'X12'!$B:$AO,6,FALSE)),(VLOOKUP(B497,'X13'!$B:$AO,6,FALSE)))))))))))))))))))))))))))))</f>
        <v xml:space="preserve"> </v>
      </c>
      <c r="G497" s="182" t="str">
        <f ca="1">IF(ISERROR(IF($X$1=1,(VLOOKUP(B497,'X1'!$B:$AZ,44,FALSE)),IF($X$1=2,(VLOOKUP(B497,'X2'!$B:$AZ,44,FALSE)),IF($X$1=3,(VLOOKUP(B497,'X3'!$B:$AZ,44,FALSE)),IF($X$1=4,(VLOOKUP(B497,'X4'!$B:$AZ,44,FALSE)),IF($X$1=5,(VLOOKUP(B497,'X5'!$B:$AZ,44,FALSE)),IF($X$1=6,(VLOOKUP(B497,'X6'!$B:$AZ,44,FALSE)),IF($X$1=7,(VLOOKUP(B497,'X7'!$B:$AZ,44,FALSE)),IF($X$1=8,(VLOOKUP(B497,'X8'!$B:$AZ,44,FALSE)),IF($X$1=9,(VLOOKUP(B497,'X9'!$B:$AZ,44,FALSE)),IF($X$1=10,(VLOOKUP(B497,'X10'!$B:$AZ,44,FALSE)),IF($X$1=11,(VLOOKUP(B497,'X11'!$B:$AZ,44,FALSE)),IF($X$1=12,(VLOOKUP(B497,'X12'!$B:$AZ,44,FALSE)),IF($X$1=13,(VLOOKUP(B497,'X13'!$B:$AZ,44,FALSE)),"B"))))))))))))))=TRUE," ",(IF($X$1=1,(VLOOKUP(B497,'X1'!$B:$AZ,44,FALSE)),IF($X$1=2,(VLOOKUP(B497,'X2'!$B:$AZ,44,FALSE)),IF($X$1=3,(VLOOKUP(B497,'X3'!$B:$AZ,44,FALSE)),IF($X$1=4,(VLOOKUP(B497,'X4'!$B:$AZ,44,FALSE)),IF($X$1=5,(VLOOKUP(B497,'X5'!$B:$AZ,44,FALSE)),IF($X$1=6,(VLOOKUP(B497,'X6'!$B:$AZ,44,FALSE)),IF($X$1=7,(VLOOKUP(B497,'X7'!$B:$AZ,44,FALSE)),IF($X$1=8,(VLOOKUP(B497,'X8'!$B:$AZ,44,FALSE)),IF($X$1=9,(VLOOKUP(B497,'X9'!$B:$AZ,44,FALSE)),IF($X$1=10,(VLOOKUP(B497,'X10'!$B:$AZ,44,FALSE)),IF($X$1=11,(VLOOKUP(B497,'X11'!$B:$AZ,44,FALSE)),IF($X$1=12,(VLOOKUP(B497,'X12'!$B:$AZ,44,FALSE)),IF($X$1=13,(VLOOKUP(B497,'X13'!$B:$AZ,44,FALSE)),"B")))))))))))))))</f>
        <v xml:space="preserve"> </v>
      </c>
      <c r="H497" s="182" t="str">
        <f ca="1">IF(ISERROR(IF($X$1=1,(VLOOKUP(B497,'X1'!$B:$AZ,8,FALSE)),IF($X$1=2,(VLOOKUP(B497,'X2'!$B:$AZ,8,FALSE)),IF($X$1=3,(VLOOKUP(B497,'X3'!$B:$AZ,8,FALSE)),IF($X$1=4,(VLOOKUP(B497,'X4'!$B:$AZ,8,FALSE)),IF($X$1=5,(VLOOKUP(B497,'X5'!$B:$AZ,8,FALSE)),IF($X$1=6,(VLOOKUP(B497,'X6'!$B:$AZ,8,FALSE)),IF($X$1=7,(VLOOKUP(B497,'X7'!$B:$AZ,8,FALSE)),IF($X$1=8,(VLOOKUP(B497,'X8'!$B:$AZ,8,FALSE)),IF($X$1=9,(VLOOKUP(B497,'X9'!$B:$AZ,8,FALSE)),IF($X$1=10,(VLOOKUP(B497,'X10'!$B:$AZ,8,FALSE)),IF($X$1=11,(VLOOKUP(B497,'X11'!$B:$AZ,8,FALSE)),IF($X$1=12,(VLOOKUP(B497,'X12'!$B:$AZ,8,FALSE)),IF($X$1=13,(VLOOKUP(B497,'X13'!$B:$AZ,8,FALSE)),"B"))))))))))))))=TRUE," ",(IF($X$1=1,(VLOOKUP(B497,'X1'!$B:$AZ,8,FALSE)),IF($X$1=2,(VLOOKUP(B497,'X2'!$B:$AZ,8,FALSE)),IF($X$1=3,(VLOOKUP(B497,'X3'!$B:$AZ,8,FALSE)),IF($X$1=4,(VLOOKUP(B497,'X4'!$B:$AZ,8,FALSE)),IF($X$1=5,(VLOOKUP(B497,'X5'!$B:$AZ,8,FALSE)),IF($X$1=6,(VLOOKUP(B497,'X6'!$B:$AZ,8,FALSE)),IF($X$1=7,(VLOOKUP(B497,'X7'!$B:$AZ,8,FALSE)),IF($X$1=8,(VLOOKUP(B497,'X8'!$B:$AZ,8,FALSE)),IF($X$1=9,(VLOOKUP(B497,'X9'!$B:$AZ,8,FALSE)),IF($X$1=10,(VLOOKUP(B497,'X10'!$B:$AZ,8,FALSE)),IF($X$1=11,(VLOOKUP(B497,'X11'!$B:$AZ,8,FALSE)),IF($X$1=12,(VLOOKUP(B497,'X12'!$B:$AZ,8,FALSE)),IF($X$1=13,(VLOOKUP(B497,'X13'!$B:$AZ,8,FALSE)),"B")))))))))))))))</f>
        <v xml:space="preserve"> </v>
      </c>
      <c r="I497" s="183" t="str">
        <f ca="1">IF(ISERROR(IF($X$1=1,(VLOOKUP(B497,'X1'!$B:$AZ,2,FALSE)),IF($X$1=2,(VLOOKUP(B497,'X2'!$B:$AZ,2,FALSE)),IF($X$1=3,(VLOOKUP(B497,'X3'!$B:$AZ,2,FALSE)),IF($X$1=4,(VLOOKUP(B497,'X4'!$B:$AZ,2,FALSE)),IF($X$1=5,(VLOOKUP(B497,'X5'!$B:$AZ,2,FALSE)),IF($X$1=6,(VLOOKUP(B497,'X6'!$B:$AZ,2,FALSE)),IF($X$1=7,(VLOOKUP(B497,'X7'!$B:$AZ,2,FALSE)),IF($X$1=8,(VLOOKUP(B497,'X8'!$B:$AZ,2,FALSE)),IF($X$1=9,(VLOOKUP(B497,'X9'!$B:$AZ,2,FALSE)),IF($X$1=10,(VLOOKUP(B497,'X10'!$B:$AZ,2,FALSE)),IF($X$1=11,(VLOOKUP(B497,'X11'!$B:$AZ,2,FALSE)),IF($X$1=12,(VLOOKUP(B497,'X12'!$B:$AZ,2,FALSE)),IF($X$1=13,(VLOOKUP(B497,'X13'!$B:$AZ,2,FALSE)),"B"))))))))))))))=TRUE," ",(IF($X$1=1,(VLOOKUP(B497,'X1'!$B:$AZ,2,FALSE)),IF($X$1=2,(VLOOKUP(B497,'X2'!$B:$AZ,2,FALSE)),IF($X$1=3,(VLOOKUP(B497,'X3'!$B:$AZ,2,FALSE)),IF($X$1=4,(VLOOKUP(B497,'X4'!$B:$AZ,2,FALSE)),IF($X$1=5,(VLOOKUP(B497,'X5'!$B:$AZ,2,FALSE)),IF($X$1=6,(VLOOKUP(B497,'X6'!$B:$AZ,2,FALSE)),IF($X$1=7,(VLOOKUP(B497,'X7'!$B:$AZ,2,FALSE)),IF($X$1=8,(VLOOKUP(B497,'X8'!$B:$AZ,2,FALSE)),IF($X$1=9,(VLOOKUP(B497,'X9'!$B:$AZ,2,FALSE)),IF($X$1=10,(VLOOKUP(B497,'X10'!$B:$AZ,2,FALSE)),IF($X$1=11,(VLOOKUP(B497,'X11'!$B:$AZ,2,FALSE)),IF($X$1=12,(VLOOKUP(B497,'X12'!$B:$AZ,2,FALSE)),IF($X$1=13,(VLOOKUP(B497,'X13'!$B:$AZ,2,FALSE)),"B")))))))))))))))</f>
        <v xml:space="preserve"> </v>
      </c>
      <c r="J497" s="183" t="str">
        <f ca="1">IF(ISERROR(IF($X$1=1,(VLOOKUP(B497,'X1'!$B:$AZ,3,FALSE)),IF($X$1=2,(VLOOKUP(B497,'X2'!$B:$AZ,3,FALSE)),IF($X$1=3,(VLOOKUP(B497,'X3'!$B:$AZ,3,FALSE)),IF($X$1=4,(VLOOKUP(B497,'X4'!$B:$AZ,3,FALSE)),IF($X$1=5,(VLOOKUP(B497,'X5'!$B:$AZ,3,FALSE)),IF($X$1=6,(VLOOKUP(B497,'X6'!$B:$AZ,3,FALSE)),IF($X$1=7,(VLOOKUP(B497,'X7'!$B:$AZ,3,FALSE)),IF($X$1=8,(VLOOKUP(B497,'X8'!$B:$AZ,3,FALSE)),IF($X$1=9,(VLOOKUP(B497,'X9'!$B:$AZ,3,FALSE)),IF($X$1=10,(VLOOKUP(B497,'X10'!$B:$AZ,3,FALSE)),IF($X$1=11,(VLOOKUP(B497,'X11'!$B:$AZ,3,FALSE)),IF($X$1=12,(VLOOKUP(B497,'X12'!$B:$AZ,3,FALSE)),IF($X$1=13,(VLOOKUP(B497,'X13'!$B:$AZ,3,FALSE)),"B"))))))))))))))=TRUE," ",(IF($X$1=1,(VLOOKUP(B497,'X1'!$B:$AZ,3,FALSE)),IF($X$1=2,(VLOOKUP(B497,'X2'!$B:$AZ,3,FALSE)),IF($X$1=3,(VLOOKUP(B497,'X3'!$B:$AZ,3,FALSE)),IF($X$1=4,(VLOOKUP(B497,'X4'!$B:$AZ,3,FALSE)),IF($X$1=5,(VLOOKUP(B497,'X5'!$B:$AZ,3,FALSE)),IF($X$1=6,(VLOOKUP(B497,'X6'!$B:$AZ,3,FALSE)),IF($X$1=7,(VLOOKUP(B497,'X7'!$B:$AZ,3,FALSE)),IF($X$1=8,(VLOOKUP(B497,'X8'!$B:$AZ,3,FALSE)),IF($X$1=9,(VLOOKUP(B497,'X9'!$B:$AZ,3,FALSE)),IF($X$1=10,(VLOOKUP(B497,'X10'!$B:$AZ,3,FALSE)),IF($X$1=11,(VLOOKUP(B497,'X11'!$B:$AZ,3,FALSE)),IF($X$1=12,(VLOOKUP(B497,'X12'!$B:$AZ,3,FALSE)),IF($X$1=13,(VLOOKUP(B497,'X13'!$B:$AZ,3,FALSE)),"B")))))))))))))))</f>
        <v xml:space="preserve"> </v>
      </c>
      <c r="K497" s="183" t="str">
        <f ca="1">IF(ISERROR(IF($X$1=1,(VLOOKUP(B497,'X1'!$B:$AZ,5,FALSE)),IF($X$1=2,(VLOOKUP(B497,'X2'!$B:$AZ,5,FALSE)),IF($X$1=3,(VLOOKUP(B497,'X3'!$B:$AZ,5,FALSE)),IF($X$1=4,(VLOOKUP(B497,'X4'!$B:$AZ,5,FALSE)),IF($X$1=5,(VLOOKUP(B497,'X5'!$B:$AZ,5,FALSE)),IF($X$1=6,(VLOOKUP(B497,'X6'!$B:$AZ,5,FALSE)),IF($X$1=7,(VLOOKUP(B497,'X7'!$B:$AZ,5,FALSE)),IF($X$1=8,(VLOOKUP(B497,'X8'!$B:$AZ,5,FALSE)),IF($X$1=9,(VLOOKUP(B497,'X9'!$B:$AZ,5,FALSE)),IF($X$1=10,(VLOOKUP(B497,'X10'!$B:$AZ,5,FALSE)),IF($X$1=11,(VLOOKUP(B497,'X11'!$B:$AZ,5,FALSE)),IF($X$1=12,(VLOOKUP(B497,'X12'!$B:$AZ,5,FALSE)),IF($X$1=13,(VLOOKUP(B497,'X13'!$B:$AZ,5,FALSE)),"B"))))))))))))))=TRUE," ",(IF($X$1=1,(VLOOKUP(B497,'X1'!$B:$AZ,5,FALSE)),IF($X$1=2,(VLOOKUP(B497,'X2'!$B:$AZ,5,FALSE)),IF($X$1=3,(VLOOKUP(B497,'X3'!$B:$AZ,5,FALSE)),IF($X$1=4,(VLOOKUP(B497,'X4'!$B:$AZ,5,FALSE)),IF($X$1=5,(VLOOKUP(B497,'X5'!$B:$AZ,5,FALSE)),IF($X$1=6,(VLOOKUP(B497,'X6'!$B:$AZ,5,FALSE)),IF($X$1=7,(VLOOKUP(B497,'X7'!$B:$AZ,5,FALSE)),IF($X$1=8,(VLOOKUP(B497,'X8'!$B:$AZ,5,FALSE)),IF($X$1=9,(VLOOKUP(B497,'X9'!$B:$AZ,5,FALSE)),IF($X$1=10,(VLOOKUP(B497,'X10'!$B:$AZ,5,FALSE)),IF($X$1=11,(VLOOKUP(B497,'X11'!$B:$AZ,5,FALSE)),IF($X$1=12,(VLOOKUP(B497,'X12'!$B:$AZ,5,FALSE)),IF($X$1=13,(VLOOKUP(B497,'X13'!$B:$AZ,5,FALSE)),"B")))))))))))))))</f>
        <v xml:space="preserve"> </v>
      </c>
      <c r="L497" s="184" t="str">
        <f ca="1">IF(ISERROR(IF($X$1=1,(VLOOKUP(B497,'X1'!$B:$AZ,9,FALSE)),IF($X$1=2,(VLOOKUP(B497,'X2'!$B:$AZ,9,FALSE)),IF($X$1=3,(VLOOKUP(B497,'X3'!$B:$AZ,9,FALSE)),IF($X$1=4,(VLOOKUP(B497,'X4'!$B:$AZ,9,FALSE)),IF($X$1=5,(VLOOKUP(B497,'X5'!$B:$AZ,9,FALSE)),IF($X$1=6,(VLOOKUP(B497,'X6'!$B:$AZ,9,FALSE)),IF($X$1=7,(VLOOKUP(B497,'X7'!$B:$AZ,9,FALSE)),IF($X$1=8,(VLOOKUP(B497,'X8'!$B:$AZ,9,FALSE)),IF($X$1=9,(VLOOKUP(B497,'X9'!$B:$AZ,9,FALSE)),IF($X$1=10,(VLOOKUP(B497,'X10'!$B:$AZ,9,FALSE)),IF($X$1=11,(VLOOKUP(B497,'X11'!$B:$AZ,9,FALSE)),IF($X$1=12,(VLOOKUP(B497,'X12'!$B:$AZ,9,FALSE)),IF($X$1=13,(VLOOKUP(B497,'X13'!$B:$AZ,9,FALSE)),"B"))))))))))))))=TRUE," ",(IF($X$1=1,(VLOOKUP(B497,'X1'!$B:$AZ,9,FALSE)),IF($X$1=2,(VLOOKUP(B497,'X2'!$B:$AZ,9,FALSE)),IF($X$1=3,(VLOOKUP(B497,'X3'!$B:$AZ,9,FALSE)),IF($X$1=4,(VLOOKUP(B497,'X4'!$B:$AZ,9,FALSE)),IF($X$1=5,(VLOOKUP(B497,'X5'!$B:$AZ,9,FALSE)),IF($X$1=6,(VLOOKUP(B497,'X6'!$B:$AZ,9,FALSE)),IF($X$1=7,(VLOOKUP(B497,'X7'!$B:$AZ,9,FALSE)),IF($X$1=8,(VLOOKUP(B497,'X8'!$B:$AZ,9,FALSE)),IF($X$1=9,(VLOOKUP(B497,'X9'!$B:$AZ,9,FALSE)),IF($X$1=10,(VLOOKUP(B497,'X10'!$B:$AZ,9,FALSE)),IF($X$1=11,(VLOOKUP(B497,'X11'!$B:$AZ,9,FALSE)),IF($X$1=12,(VLOOKUP(B497,'X12'!$B:$AZ,9,FALSE)),IF($X$1=13,(VLOOKUP(B497,'X13'!$B:$AZ,9,FALSE)),"B")))))))))))))))</f>
        <v xml:space="preserve"> </v>
      </c>
      <c r="M497" s="184" t="str">
        <f ca="1">IF(ISERROR(IF($X$1=1,(VLOOKUP(B497,'X1'!$B:$AZ,10,FALSE)),IF($X$1=2,(VLOOKUP(B497,'X2'!$B:$AZ,10,FALSE)),IF($X$1=3,(VLOOKUP(B497,'X3'!$B:$AZ,10,FALSE)),IF($X$1=4,(VLOOKUP(B497,'X4'!$B:$AZ,10,FALSE)),IF($X$1=5,(VLOOKUP(B497,'X5'!$B:$AZ,10,FALSE)),IF($X$1=6,(VLOOKUP(B497,'X6'!$B:$AZ,10,FALSE)),IF($X$1=7,(VLOOKUP(B497,'X7'!$B:$AZ,10,FALSE)),IF($X$1=8,(VLOOKUP(B497,'X8'!$B:$AZ,10,FALSE)),IF($X$1=9,(VLOOKUP(B497,'X9'!$B:$AZ,10,FALSE)),IF($X$1=10,(VLOOKUP(B497,'X10'!$B:$AZ,10,FALSE)),IF($X$1=11,(VLOOKUP(B497,'X11'!$B:$AZ,10,FALSE)),IF($X$1=12,(VLOOKUP(B497,'X12'!$B:$AZ,10,FALSE)),IF($X$1=13,(VLOOKUP(B497,'X13'!$B:$AZ,10,FALSE)),"B"))))))))))))))=TRUE," ",(IF($X$1=1,(VLOOKUP(B497,'X1'!$B:$AZ,10,FALSE)),IF($X$1=2,(VLOOKUP(B497,'X2'!$B:$AZ,10,FALSE)),IF($X$1=3,(VLOOKUP(B497,'X3'!$B:$AZ,10,FALSE)),IF($X$1=4,(VLOOKUP(B497,'X4'!$B:$AZ,10,FALSE)),IF($X$1=5,(VLOOKUP(B497,'X5'!$B:$AZ,10,FALSE)),IF($X$1=6,(VLOOKUP(B497,'X6'!$B:$AZ,10,FALSE)),IF($X$1=7,(VLOOKUP(B497,'X7'!$B:$AZ,10,FALSE)),IF($X$1=8,(VLOOKUP(B497,'X8'!$B:$AZ,10,FALSE)),IF($X$1=9,(VLOOKUP(B497,'X9'!$B:$AZ,10,FALSE)),IF($X$1=10,(VLOOKUP(B497,'X10'!$B:$AZ,10,FALSE)),IF($X$1=11,(VLOOKUP(B497,'X11'!$B:$AZ,10,FALSE)),IF($X$1=12,(VLOOKUP(B497,'X12'!$B:$AZ,10,FALSE)),IF($X$1=13,(VLOOKUP(B497,'X13'!$B:$AZ,10,FALSE)),"B")))))))))))))))</f>
        <v xml:space="preserve"> </v>
      </c>
      <c r="N497" s="185" t="str">
        <f ca="1">IF(ISERROR(IF($X$1=1,(VLOOKUP(B497,'X1'!$B:$AZ,45,FALSE)),IF($X$1=2,(VLOOKUP(B497,'X2'!$B:$AZ,45,FALSE)),IF($X$1=3,(VLOOKUP(B497,'X3'!$B:$AZ,45,FALSE)),IF($X$1=4,(VLOOKUP(B497,'X4'!$B:$AZ,45,FALSE)),IF($X$1=5,(VLOOKUP(B497,'X5'!$B:$AZ,45,FALSE)),IF($X$1=6,(VLOOKUP(B497,'X6'!$B:$AZ,45,FALSE)),IF($X$1=7,(VLOOKUP(B497,'X7'!$B:$AZ,45,FALSE)),IF($X$1=8,(VLOOKUP(B497,'X8'!$B:$AZ,45,FALSE)),IF($X$1=9,(VLOOKUP(B497,'X9'!$B:$AZ,45,FALSE)),IF($X$1=10,(VLOOKUP(B497,'X10'!$B:$AZ,45,FALSE)),IF($X$1=11,(VLOOKUP(B497,'X11'!$B:$AZ,45,FALSE)),IF($X$1=12,(VLOOKUP(B497,'X12'!$B:$AZ,45,FALSE)),IF($X$1=13,(VLOOKUP(B497,'X13'!$B:$AZ,45,FALSE)),"B"))))))))))))))=TRUE," ",(IF($X$1=1,(VLOOKUP(B497,'X1'!$B:$AZ,45,FALSE)),IF($X$1=2,(VLOOKUP(B497,'X2'!$B:$AZ,45,FALSE)),IF($X$1=3,(VLOOKUP(B497,'X3'!$B:$AZ,45,FALSE)),IF($X$1=4,(VLOOKUP(B497,'X4'!$B:$AZ,45,FALSE)),IF($X$1=5,(VLOOKUP(B497,'X5'!$B:$AZ,45,FALSE)),IF($X$1=6,(VLOOKUP(B497,'X6'!$B:$AZ,45,FALSE)),IF($X$1=7,(VLOOKUP(B497,'X7'!$B:$AZ,45,FALSE)),IF($X$1=8,(VLOOKUP(B497,'X8'!$B:$AZ,45,FALSE)),IF($X$1=9,(VLOOKUP(B497,'X9'!$B:$AZ,45,FALSE)),IF($X$1=10,(VLOOKUP(B497,'X10'!$B:$AZ,45,FALSE)),IF($X$1=11,(VLOOKUP(B497,'X11'!$B:$AZ,45,FALSE)),IF($X$1=12,(VLOOKUP(B497,'X12'!$B:$AZ,45,FALSE)),IF($X$1=13,(VLOOKUP(B497,'X13'!$B:$AZ,45,FALSE)),"B")))))))))))))))</f>
        <v xml:space="preserve"> </v>
      </c>
      <c r="O497" s="184" t="str">
        <f ca="1">IF(ISERROR(IF($X$1=1,(VLOOKUP(B497,'X1'!$B:$AZ,11,FALSE)),IF($X$1=2,(VLOOKUP(B497,'X2'!$B:$AZ,11,FALSE)),IF($X$1=3,(VLOOKUP(B497,'X3'!$B:$AZ,11,FALSE)),IF($X$1=4,(VLOOKUP(B497,'X4'!$B:$AZ,11,FALSE)),IF($X$1=5,(VLOOKUP(B497,'X5'!$B:$AZ,11,FALSE)),IF($X$1=6,(VLOOKUP(B497,'X6'!$B:$AZ,11,FALSE)),IF($X$1=7,(VLOOKUP(B497,'X7'!$B:$AZ,11,FALSE)),IF($X$1=8,(VLOOKUP(B497,'X8'!$B:$AZ,11,FALSE)),IF($X$1=9,(VLOOKUP(B497,'X9'!$B:$AZ,11,FALSE)),IF($X$1=10,(VLOOKUP(B497,'X10'!$B:$AZ,11,FALSE)),IF($X$1=11,(VLOOKUP(B497,'X11'!$B:$AZ,11,FALSE)),IF($X$1=12,(VLOOKUP(B497,'X12'!$B:$AZ,11,FALSE)),IF($X$1=13,(VLOOKUP(B497,'X13'!$B:$AZ,11,FALSE)),"B"))))))))))))))=TRUE," ",(IF($X$1=1,(VLOOKUP(B497,'X1'!$B:$AZ,11,FALSE)),IF($X$1=2,(VLOOKUP(B497,'X2'!$B:$AZ,11,FALSE)),IF($X$1=3,(VLOOKUP(B497,'X3'!$B:$AZ,11,FALSE)),IF($X$1=4,(VLOOKUP(B497,'X4'!$B:$AZ,11,FALSE)),IF($X$1=5,(VLOOKUP(B497,'X5'!$B:$AZ,11,FALSE)),IF($X$1=6,(VLOOKUP(B497,'X6'!$B:$AZ,11,FALSE)),IF($X$1=7,(VLOOKUP(B497,'X7'!$B:$AZ,11,FALSE)),IF($X$1=8,(VLOOKUP(B497,'X8'!$B:$AZ,11,FALSE)),IF($X$1=9,(VLOOKUP(B497,'X9'!$B:$AZ,11,FALSE)),IF($X$1=10,(VLOOKUP(B497,'X10'!$B:$AZ,11,FALSE)),IF($X$1=11,(VLOOKUP(B497,'X11'!$B:$AZ,11,FALSE)),IF($X$1=12,(VLOOKUP(B497,'X12'!$B:$AZ,11,FALSE)),IF($X$1=13,(VLOOKUP(B497,'X13'!$B:$AZ,11,FALSE)),"B")))))))))))))))</f>
        <v xml:space="preserve"> </v>
      </c>
      <c r="P497" s="184" t="str">
        <f ca="1">IF(ISERROR(IF($X$1=1,(VLOOKUP(B497,'X1'!$B:$AZ,12,FALSE)),IF($X$1=2,(VLOOKUP(B497,'X2'!$B:$AZ,12,FALSE)),IF($X$1=3,(VLOOKUP(B497,'X3'!$B:$AZ,12,FALSE)),IF($X$1=4,(VLOOKUP(B497,'X4'!$B:$AZ,12,FALSE)),IF($X$1=5,(VLOOKUP(B497,'X5'!$B:$AZ,12,FALSE)),IF($X$1=6,(VLOOKUP(B497,'X6'!$B:$AZ,12,FALSE)),IF($X$1=7,(VLOOKUP(B497,'X7'!$B:$AZ,12,FALSE)),IF($X$1=8,(VLOOKUP(B497,'X8'!$B:$AZ,12,FALSE)),IF($X$1=9,(VLOOKUP(B497,'X9'!$B:$AZ,12,FALSE)),IF($X$1=10,(VLOOKUP(B497,'X10'!$B:$AZ,12,FALSE)),IF($X$1=11,(VLOOKUP(B497,'X11'!$B:$AZ,12,FALSE)),IF($X$1=12,(VLOOKUP(B497,'X12'!$B:$AZ,12,FALSE)),IF($X$1=13,(VLOOKUP(B497,'X13'!$B:$AZ,12,FALSE)),"B"))))))))))))))=TRUE," ",(IF($X$1=1,(VLOOKUP(B497,'X1'!$B:$AZ,12,FALSE)),IF($X$1=2,(VLOOKUP(B497,'X2'!$B:$AZ,12,FALSE)),IF($X$1=3,(VLOOKUP(B497,'X3'!$B:$AZ,12,FALSE)),IF($X$1=4,(VLOOKUP(B497,'X4'!$B:$AZ,12,FALSE)),IF($X$1=5,(VLOOKUP(B497,'X5'!$B:$AZ,12,FALSE)),IF($X$1=6,(VLOOKUP(B497,'X6'!$B:$AZ,12,FALSE)),IF($X$1=7,(VLOOKUP(B497,'X7'!$B:$AZ,12,FALSE)),IF($X$1=8,(VLOOKUP(B497,'X8'!$B:$AZ,12,FALSE)),IF($X$1=9,(VLOOKUP(B497,'X9'!$B:$AZ,12,FALSE)),IF($X$1=10,(VLOOKUP(B497,'X10'!$B:$AZ,12,FALSE)),IF($X$1=11,(VLOOKUP(B497,'X11'!$B:$AZ,12,FALSE)),IF($X$1=12,(VLOOKUP(B497,'X12'!$B:$AZ,12,FALSE)),IF($X$1=13,(VLOOKUP(B497,'X13'!$B:$AZ,12,FALSE)),"B")))))))))))))))</f>
        <v xml:space="preserve"> </v>
      </c>
      <c r="Q497" s="185" t="str">
        <f ca="1">IF(ISERROR(IF($X$1=1,(VLOOKUP(B497,'X1'!$B:$AZ,46,FALSE)),IF($X$1=2,(VLOOKUP(B497,'X2'!$B:$AZ,46,FALSE)),IF($X$1=3,(VLOOKUP(B497,'X3'!$B:$AZ,46,FALSE)),IF($X$1=4,(VLOOKUP(B497,'X4'!$B:$AZ,46,FALSE)),IF($X$1=5,(VLOOKUP(B497,'X5'!$B:$AZ,46,FALSE)),IF($X$1=6,(VLOOKUP(B497,'X6'!$B:$AZ,46,FALSE)),IF($X$1=7,(VLOOKUP(B497,'X7'!$B:$AZ,46,FALSE)),IF($X$1=8,(VLOOKUP(B497,'X8'!$B:$AZ,46,FALSE)),IF($X$1=9,(VLOOKUP(B497,'X9'!$B:$AZ,46,FALSE)),IF($X$1=10,(VLOOKUP(B497,'X10'!$B:$AZ,46,FALSE)),IF($X$1=11,(VLOOKUP(B497,'X11'!$B:$AZ,46,FALSE)),IF($X$1=12,(VLOOKUP(B497,'X12'!$B:$AZ,46,FALSE)),IF($X$1=13,(VLOOKUP(B497,'X13'!$B:$AZ,46,FALSE)),"B"))))))))))))))=TRUE," ",(IF($X$1=1,(VLOOKUP(B497,'X1'!$B:$AZ,46,FALSE)),IF($X$1=2,(VLOOKUP(B497,'X2'!$B:$AZ,46,FALSE)),IF($X$1=3,(VLOOKUP(B497,'X3'!$B:$AZ,46,FALSE)),IF($X$1=4,(VLOOKUP(B497,'X4'!$B:$AZ,46,FALSE)),IF($X$1=5,(VLOOKUP(B497,'X5'!$B:$AZ,46,FALSE)),IF($X$1=6,(VLOOKUP(B497,'X6'!$B:$AZ,46,FALSE)),IF($X$1=7,(VLOOKUP(B497,'X7'!$B:$AZ,46,FALSE)),IF($X$1=8,(VLOOKUP(B497,'X8'!$B:$AZ,46,FALSE)),IF($X$1=9,(VLOOKUP(B497,'X9'!$B:$AZ,46,FALSE)),IF($X$1=10,(VLOOKUP(B497,'X10'!$B:$AZ,46,FALSE)),IF($X$1=11,(VLOOKUP(B497,'X11'!$B:$AZ,46,FALSE)),IF($X$1=12,(VLOOKUP(B497,'X12'!$B:$AZ,46,FALSE)),IF($X$1=13,(VLOOKUP(B497,'X13'!$B:$AZ,46,FALSE)),"B")))))))))))))))</f>
        <v xml:space="preserve"> </v>
      </c>
      <c r="R497" s="185" t="str">
        <f ca="1">IF(ISERROR(IF($X$1=1,(VLOOKUP(B497,'X1'!$B:$AZ,15,FALSE)),IF($X$1=2,(VLOOKUP(B497,'X2'!$B:$AZ,15,FALSE)),IF($X$1=3,(VLOOKUP(B497,'X3'!$B:$AZ,15,FALSE)),IF($X$1=4,(VLOOKUP(B497,'X4'!$B:$AZ,15,FALSE)),IF($X$1=5,(VLOOKUP(B497,'X5'!$B:$AZ,15,FALSE)),IF($X$1=6,(VLOOKUP(B497,'X6'!$B:$AZ,15,FALSE)),IF($X$1=7,(VLOOKUP(B497,'X7'!$B:$AZ,15,FALSE)),IF($X$1=8,(VLOOKUP(B497,'X8'!$B:$AZ,15,FALSE)),IF($X$1=9,(VLOOKUP(B497,'X9'!$B:$AZ,15,FALSE)),IF($X$1=10,(VLOOKUP(B497,'X10'!$B:$AZ,15,FALSE)),IF($X$1=11,(VLOOKUP(B497,'X11'!$B:$AZ,15,FALSE)),IF($X$1=12,(VLOOKUP(B497,'X12'!$B:$AZ,15,FALSE)),IF($X$1=13,(VLOOKUP(B497,'X13'!$B:$AZ,15,FALSE)),"B"))))))))))))))=TRUE," ",(IF($X$1=1,(VLOOKUP(B497,'X1'!$B:$AZ,15,FALSE)),IF($X$1=2,(VLOOKUP(B497,'X2'!$B:$AZ,15,FALSE)),IF($X$1=3,(VLOOKUP(B497,'X3'!$B:$AZ,15,FALSE)),IF($X$1=4,(VLOOKUP(B497,'X4'!$B:$AZ,15,FALSE)),IF($X$1=5,(VLOOKUP(B497,'X5'!$B:$AZ,15,FALSE)),IF($X$1=6,(VLOOKUP(B497,'X6'!$B:$AZ,15,FALSE)),IF($X$1=7,(VLOOKUP(B497,'X7'!$B:$AZ,15,FALSE)),IF($X$1=8,(VLOOKUP(B497,'X8'!$B:$AZ,15,FALSE)),IF($X$1=9,(VLOOKUP(B497,'X9'!$B:$AZ,15,FALSE)),IF($X$1=10,(VLOOKUP(B497,'X10'!$B:$AZ,15,FALSE)),IF($X$1=11,(VLOOKUP(B497,'X11'!$B:$AZ,15,FALSE)),IF($X$1=12,(VLOOKUP(B497,'X12'!$B:$AZ,15,FALSE)),IF($X$1=13,(VLOOKUP(B497,'X13'!$B:$AZ,15,FALSE)),"B")))))))))))))))</f>
        <v xml:space="preserve"> </v>
      </c>
      <c r="S497" s="185" t="str">
        <f ca="1">IF(ISERROR(IF((IF($X$1=1,(VLOOKUP(B497,'X1'!$B:$AZ,14,FALSE)),(IF($X$1=2,(VLOOKUP(B497,'X2'!$B:$AZ,14,FALSE)),(IF($X$1=3,(VLOOKUP(B497,'X3'!$B:$AZ,14,FALSE)),(IF($X$1=4,(VLOOKUP(B497,'X4'!$B:$AZ,14,FALSE)),(IF($X$1=5,(VLOOKUP(B497,'X5'!$B:$AZ,14,FALSE)),(IF($X$1=6,(VLOOKUP(B497,'X6'!$B:$AZ,14,FALSE)),(IF($X$1=7,(VLOOKUP(B497,'X7'!$B:$AZ,14,FALSE)),(IF($X$1=8,(VLOOKUP(B497,'X8'!$B:$AZ,14,FALSE)),(IF($X$1=9,(VLOOKUP(B497,'X9'!$B:$AZ,14,FALSE)),(IF($X$1=10,(VLOOKUP(B497,'X10'!$B:$AZ,14,FALSE)),(IF($X$1=11,(VLOOKUP(B497,'X11'!$B:$AZ,14,FALSE)),(IF($X$1=12,(VLOOKUP(B497,'X12'!$B:$AZ,14,FALSE)),(VLOOKUP(B497,'X13'!$B:$AZ,14,FALSE))))))))))))))))))))))))))=$V$1," ",(IF($X$1=1,(VLOOKUP(B497,'X1'!$B:$AZ,14,FALSE)),(IF($X$1=2,(VLOOKUP(B497,'X2'!$B:$AZ,14,FALSE)),(IF($X$1=3,(VLOOKUP(B497,'X3'!$B:$AZ,14,FALSE)),(IF($X$1=4,(VLOOKUP(B497,'X4'!$B:$AZ,14,FALSE)),(IF($X$1=5,(VLOOKUP(B497,'X5'!$B:$AZ,14,FALSE)),(IF($X$1=6,(VLOOKUP(B497,'X6'!$B:$AZ,14,FALSE)),(IF($X$1=7,(VLOOKUP(B497,'X7'!$B:$AZ,14,FALSE)),(IF($X$1=8,(VLOOKUP(B497,'X8'!$B:$AZ,14,FALSE)),(IF($X$1=9,(VLOOKUP(B497,'X9'!$B:$AZ,14,FALSE)),(IF($X$1=10,(VLOOKUP(B497,'X10'!$B:$AZ,14,FALSE)),(IF($X$1=11,(VLOOKUP(B497,'X11'!$B:$AZ,14,FALSE)),(IF($X$1=12,(VLOOKUP(B497,'X12'!$B:$AZ,14,FALSE)),(VLOOKUP(B497,'X13'!$B:$AZ,14,FALSE))))))))))))))))))))))))))))=TRUE," ",(IF((IF($X$1=1,(VLOOKUP(B497,'X1'!$B:$AZ,14,FALSE)),(IF($X$1=2,(VLOOKUP(B497,'X2'!$B:$AZ,14,FALSE)),(IF($X$1=3,(VLOOKUP(B497,'X3'!$B:$AZ,14,FALSE)),(IF($X$1=4,(VLOOKUP(B497,'X4'!$B:$AZ,14,FALSE)),(IF($X$1=5,(VLOOKUP(B497,'X5'!$B:$AZ,14,FALSE)),(IF($X$1=6,(VLOOKUP(B497,'X6'!$B:$AZ,14,FALSE)),(IF($X$1=7,(VLOOKUP(B497,'X7'!$B:$AZ,14,FALSE)),(IF($X$1=8,(VLOOKUP(B497,'X8'!$B:$AZ,14,FALSE)),(IF($X$1=9,(VLOOKUP(B497,'X9'!$B:$AZ,14,FALSE)),(IF($X$1=10,(VLOOKUP(B497,'X10'!$B:$AZ,14,FALSE)),(IF($X$1=11,(VLOOKUP(B497,'X11'!$B:$AZ,14,FALSE)),(IF($X$1=12,(VLOOKUP(B497,'X12'!$B:$AZ,14,FALSE)),(VLOOKUP(B497,'X13'!$B:$AZ,14,FALSE))))))))))))))))))))))))))=$V$1," ",(IF($X$1=1,(VLOOKUP(B497,'X1'!$B:$AZ,14,FALSE)),(IF($X$1=2,(VLOOKUP(B497,'X2'!$B:$AZ,14,FALSE)),(IF($X$1=3,(VLOOKUP(B497,'X3'!$B:$AZ,14,FALSE)),(IF($X$1=4,(VLOOKUP(B497,'X4'!$B:$AZ,14,FALSE)),(IF($X$1=5,(VLOOKUP(B497,'X5'!$B:$AZ,14,FALSE)),(IF($X$1=6,(VLOOKUP(B497,'X6'!$B:$AZ,14,FALSE)),(IF($X$1=7,(VLOOKUP(B497,'X7'!$B:$AZ,14,FALSE)),(IF($X$1=8,(VLOOKUP(B497,'X8'!$B:$AZ,14,FALSE)),(IF($X$1=9,(VLOOKUP(B497,'X9'!$B:$AZ,14,FALSE)),(IF($X$1=10,(VLOOKUP(B497,'X10'!$B:$AZ,14,FALSE)),(IF($X$1=11,(VLOOKUP(B497,'X11'!$B:$AZ,14,FALSE)),(IF($X$1=12,(VLOOKUP(B497,'X12'!$B:$AZ,14,FALSE)),(VLOOKUP(B497,'X13'!$B:$AZ,14,FALSE)))))))))))))))))))))))))))))</f>
        <v xml:space="preserve"> </v>
      </c>
    </row>
    <row r="498" spans="1:19" ht="14.1" customHeight="1" x14ac:dyDescent="0.2">
      <c r="A498" s="156" t="s">
        <v>1058</v>
      </c>
      <c r="B498" s="122" t="str">
        <f>IF(ISERROR(IF($U$16=1,(VLOOKUP(A498,$AC$89:$AH$125,2,FALSE)),IF((IF($X$1=1,'X1'!B457,(IF($X$1=2,'X2'!B457,(IF($X$1=3,'X3'!B457,(IF($X$1=4,'X4'!B457,(IF($X$1=5,'X5'!B457,(IF($X$1=6,'X6'!B457,(IF($X$1=7,'X7'!B457,(IF($X$1=8,'X8'!B457,(IF($X$1=9,'X9'!B457,(IF($X$1=10,'X10'!B457,(IF($X$1=11,'X11'!B457,(IF($X$1=12,'X12'!B457,'X13'!B457))))))))))))))))))))))))="","",(IF($X$1=1,'X1'!B457,(IF($X$1=2,'X2'!B457,(IF($X$1=3,'X3'!B457,(IF($X$1=4,'X4'!B457,(IF($X$1=5,'X5'!B457,(IF($X$1=6,'X6'!B457,(IF($X$1=7,'X7'!B457,(IF($X$1=8,'X8'!B457,(IF($X$1=9,'X9'!B457,(IF($X$1=10,'X10'!B457,(IF($X$1=11,'X11'!B457,(IF($X$1=12,'X12'!B457,'X13'!B457)))))))))))))))))))))))))))=TRUE," ",(IF($U$16=1,(VLOOKUP(A498,$AC$89:$AH$125,2,FALSE)),IF((IF($X$1=1,'X1'!B457,(IF($X$1=2,'X2'!B457,(IF($X$1=3,'X3'!B457,(IF($X$1=4,'X4'!B457,(IF($X$1=5,'X5'!B457,(IF($X$1=6,'X6'!B457,(IF($X$1=7,'X7'!B457,(IF($X$1=8,'X8'!B457,(IF($X$1=9,'X9'!B457,(IF($X$1=10,'X10'!B457,(IF($X$1=11,'X11'!B457,(IF($X$1=12,'X12'!B457,'X13'!B457))))))))))))))))))))))))="","",(IF($X$1=1,'X1'!B457,(IF($X$1=2,'X2'!B457,(IF($X$1=3,'X3'!B457,(IF($X$1=4,'X4'!B457,(IF($X$1=5,'X5'!B457,(IF($X$1=6,'X6'!B457,(IF($X$1=7,'X7'!B457,(IF($X$1=8,'X8'!B457,(IF($X$1=9,'X9'!B457,(IF($X$1=10,'X10'!B457,(IF($X$1=11,'X11'!B457,(IF($X$1=12,'X12'!B457,'X13'!B457))))))))))))))))))))))))))))</f>
        <v/>
      </c>
      <c r="C498" s="181" t="str">
        <f ca="1">IF(ISERROR(IF($X$1=1,(VLOOKUP(B498,'X1'!$B:$AZ,47,FALSE)),IF($X$1=2,(VLOOKUP(B498,'X2'!$B:$AZ,47,FALSE)),IF($X$1=3,(VLOOKUP(B498,'X3'!$B:$AZ,47,FALSE)),IF($X$1=4,(VLOOKUP(B498,'X4'!$B:$AZ,47,FALSE)),IF($X$1=5,(VLOOKUP(B498,'X5'!$B:$AZ,47,FALSE)),IF($X$1=6,(VLOOKUP(B498,'X6'!$B:$AZ,47,FALSE)),IF($X$1=7,(VLOOKUP(B498,'X7'!$B:$AZ,47,FALSE)),IF($X$1=8,(VLOOKUP(B498,'X8'!$B:$AZ,47,FALSE)),IF($X$1=9,(VLOOKUP(B498,'X9'!$B:$AZ,47,FALSE)),IF($X$1=10,(VLOOKUP(B498,'X10'!$B:$AZ,47,FALSE)),IF($X$1=11,(VLOOKUP(B498,'X11'!$B:$AZ,47,FALSE)),IF($X$1=12,(VLOOKUP(B498,'X12'!$B:$AZ,47,FALSE)),IF($X$1=13,(VLOOKUP(B498,'X13'!$B:$AZ,47,FALSE)),"B"))))))))))))))=TRUE," ",(IF($X$1=1,(VLOOKUP(B498,'X1'!$B:$AZ,47,FALSE)),IF($X$1=2,(VLOOKUP(B498,'X2'!$B:$AZ,47,FALSE)),IF($X$1=3,(VLOOKUP(B498,'X3'!$B:$AZ,47,FALSE)),IF($X$1=4,(VLOOKUP(B498,'X4'!$B:$AZ,47,FALSE)),IF($X$1=5,(VLOOKUP(B498,'X5'!$B:$AZ,47,FALSE)),IF($X$1=6,(VLOOKUP(B498,'X6'!$B:$AZ,47,FALSE)),IF($X$1=7,(VLOOKUP(B498,'X7'!$B:$AZ,47,FALSE)),IF($X$1=8,(VLOOKUP(B498,'X8'!$B:$AZ,47,FALSE)),IF($X$1=9,(VLOOKUP(B498,'X9'!$B:$AZ,47,FALSE)),IF($X$1=10,(VLOOKUP(B498,'X10'!$B:$AZ,47,FALSE)),IF($X$1=11,(VLOOKUP(B498,'X11'!$B:$AZ,47,FALSE)),IF($X$1=12,(VLOOKUP(B498,'X12'!$B:$AZ,47,FALSE)),IF($X$1=13,(VLOOKUP(B498,'X13'!$B:$AZ,47,FALSE)),"B")))))))))))))))</f>
        <v xml:space="preserve"> </v>
      </c>
      <c r="D498" s="181" t="str">
        <f ca="1">IF(ISERROR(IF($X$1=1,(VLOOKUP(B498,'X1'!$B:$AP,41,FALSE)),IF($X$1=2,(VLOOKUP(B498,'X2'!$B:$AP,41,FALSE)),IF($X$1=3,(VLOOKUP(B498,'X3'!$B:$AP,41,FALSE)),IF($X$1=4,(VLOOKUP(B498,'X4'!$B:$AP,41,FALSE)),IF($X$1=5,(VLOOKUP(B498,'X5'!$B:$AP,41,FALSE)),IF($X$1=6,(VLOOKUP(B498,'X6'!$B:$AP,41,FALSE)),IF($X$1=7,(VLOOKUP(B498,'X7'!$B:$AP,41,FALSE)),IF($X$1=8,(VLOOKUP(B498,'X8'!$B:$AP,41,FALSE)),IF($X$1=9,(VLOOKUP(B498,'X9'!$B:$AP,41,FALSE)),IF($X$1=10,(VLOOKUP(B498,'X10'!$B:$AP,41,FALSE)),IF($X$1=11,(VLOOKUP(B498,'X11'!$B:$AP,41,FALSE)),IF($X$1=12,(VLOOKUP(B498,'X12'!$B:$AP,41,FALSE)),IF($X$1=13,(VLOOKUP(B498,'X13'!$B:$AP,41,FALSE)),"B"))))))))))))))=TRUE," ",(IF($X$1=1,(VLOOKUP(B498,'X1'!$B:$AP,41,FALSE)),IF($X$1=2,(VLOOKUP(B498,'X2'!$B:$AP,41,FALSE)),IF($X$1=3,(VLOOKUP(B498,'X3'!$B:$AP,41,FALSE)),IF($X$1=4,(VLOOKUP(B498,'X4'!$B:$AP,41,FALSE)),IF($X$1=5,(VLOOKUP(B498,'X5'!$B:$AP,41,FALSE)),IF($X$1=6,(VLOOKUP(B498,'X6'!$B:$AP,41,FALSE)),IF($X$1=7,(VLOOKUP(B498,'X7'!$B:$AP,41,FALSE)),IF($X$1=8,(VLOOKUP(B498,'X8'!$B:$AP,41,FALSE)),IF($X$1=9,(VLOOKUP(B498,'X9'!$B:$AP,41,FALSE)),IF($X$1=10,(VLOOKUP(B498,'X10'!$B:$AP,41,FALSE)),IF($X$1=11,(VLOOKUP(B498,'X11'!$B:$AP,41,FALSE)),IF($X$1=12,(VLOOKUP(B498,'X12'!$B:$AP,41,FALSE)),IF($X$1=13,(VLOOKUP(B498,'X13'!$B:$AP,41,FALSE)),"B")))))))))))))))</f>
        <v xml:space="preserve"> </v>
      </c>
      <c r="E498" s="182" t="str">
        <f ca="1">IF(ISERROR(IF($X$1=1,(VLOOKUP(B498,'X1'!$B:$AP,7,FALSE)),IF($X$1=2,(VLOOKUP(B498,'X2'!$B:$AP,7,FALSE)),IF($X$1=3,(VLOOKUP(B498,'X3'!$B:$AP,7,FALSE)),IF($X$1=4,(VLOOKUP(B498,'X4'!$B:$AP,7,FALSE)),IF($X$1=5,(VLOOKUP(B498,'X5'!$B:$AP,7,FALSE)),IF($X$1=6,(VLOOKUP(B498,'X6'!$B:$AP,7,FALSE)),IF($X$1=7,(VLOOKUP(B498,'X7'!$B:$AP,7,FALSE)),IF($X$1=8,(VLOOKUP(B498,'X8'!$B:$AP,7,FALSE)),IF($X$1=9,(VLOOKUP(B498,'X9'!$B:$AP,7,FALSE)),IF($X$1=10,(VLOOKUP(B498,'X10'!$B:$AP,7,FALSE)),IF($X$1=11,(VLOOKUP(B498,'X11'!$B:$AP,7,FALSE)),IF($X$1=12,(VLOOKUP(B498,'X12'!$B:$AP,7,FALSE)),IF($X$1=13,(VLOOKUP(B498,'X13'!$B:$AP,7,FALSE)),"B"))))))))))))))=TRUE," ",(IF($X$1=1,(VLOOKUP(B498,'X1'!$B:$AP,7,FALSE)),IF($X$1=2,(VLOOKUP(B498,'X2'!$B:$AP,7,FALSE)),IF($X$1=3,(VLOOKUP(B498,'X3'!$B:$AP,7,FALSE)),IF($X$1=4,(VLOOKUP(B498,'X4'!$B:$AP,7,FALSE)),IF($X$1=5,(VLOOKUP(B498,'X5'!$B:$AP,7,FALSE)),IF($X$1=6,(VLOOKUP(B498,'X6'!$B:$AP,7,FALSE)),IF($X$1=7,(VLOOKUP(B498,'X7'!$B:$AP,7,FALSE)),IF($X$1=8,(VLOOKUP(B498,'X8'!$B:$AP,7,FALSE)),IF($X$1=9,(VLOOKUP(B498,'X9'!$B:$AP,7,FALSE)),IF($X$1=10,(VLOOKUP(B498,'X10'!$B:$AP,7,FALSE)),IF($X$1=11,(VLOOKUP(B498,'X11'!$B:$AP,7,FALSE)),IF($X$1=12,(VLOOKUP(B498,'X12'!$B:$AP,7,FALSE)),IF($X$1=13,(VLOOKUP(B498,'X13'!$B:$AP,7,FALSE)),"B")))))))))))))))</f>
        <v xml:space="preserve"> </v>
      </c>
      <c r="F498" s="182" t="str">
        <f ca="1">IF(ISERROR(IF((IF($X$1=1,(VLOOKUP(B498,'X1'!$B:$AO,6,FALSE)),(IF($X$1=2,(VLOOKUP(B498,'X2'!$B:$AO,6,FALSE)),(IF($X$1=3,(VLOOKUP(B498,'X3'!$B:$AO,6,FALSE)),(IF($X$1=4,(VLOOKUP(B498,'X4'!$B:$AO,6,FALSE)),(IF($X$1=5,(VLOOKUP(B498,'X5'!$B:$AO,6,FALSE)),(IF($X$1=6,(VLOOKUP(B498,'X6'!$B:$AO,6,FALSE)),(IF($X$1=7,(VLOOKUP(B498,'X7'!$B:$AO,6,FALSE)),(IF($X$1=8,(VLOOKUP(B498,'X8'!$B:$AO,6,FALSE)),(IF($X$1=9,(VLOOKUP(B498,'X9'!$B:$AO,6,FALSE)),(IF($X$1=10,(VLOOKUP(B498,'X10'!$B:$AO,6,FALSE)),(IF($X$1=11,(VLOOKUP(B498,'X11'!$B:$AO,6,FALSE)),(IF($X$1=12,(VLOOKUP(B498,'X12'!$B:$AO,6,FALSE)),(VLOOKUP(B498,'X13'!$B:$AO,6,FALSE))))))))))))))))))))))))))=$V$1," ",(IF($X$1=1,(VLOOKUP(B498,'X1'!$B:$AO,6,FALSE)),(IF($X$1=2,(VLOOKUP(B498,'X2'!$B:$AO,6,FALSE)),(IF($X$1=3,(VLOOKUP(B498,'X3'!$B:$AO,6,FALSE)),(IF($X$1=4,(VLOOKUP(B498,'X4'!$B:$AO,6,FALSE)),(IF($X$1=5,(VLOOKUP(B498,'X5'!$B:$AO,6,FALSE)),(IF($X$1=6,(VLOOKUP(B498,'X6'!$B:$AO,6,FALSE)),(IF($X$1=7,(VLOOKUP(B498,'X7'!$B:$AO,6,FALSE)),(IF($X$1=8,(VLOOKUP(B498,'X8'!$B:$AO,6,FALSE)),(IF($X$1=9,(VLOOKUP(B498,'X9'!$B:$AO,6,FALSE)),(IF($X$1=10,(VLOOKUP(B498,'X10'!$B:$AO,6,FALSE)),(IF($X$1=11,(VLOOKUP(B498,'X11'!$B:$AO,6,FALSE)),(IF($X$1=12,(VLOOKUP(B498,'X12'!$B:$AO,6,FALSE)),(VLOOKUP(B498,'X13'!$B:$AO,6,FALSE))))))))))))))))))))))))))))=TRUE," ",(IF((IF($X$1=1,(VLOOKUP(B498,'X1'!$B:$AO,6,FALSE)),(IF($X$1=2,(VLOOKUP(B498,'X2'!$B:$AO,6,FALSE)),(IF($X$1=3,(VLOOKUP(B498,'X3'!$B:$AO,6,FALSE)),(IF($X$1=4,(VLOOKUP(B498,'X4'!$B:$AO,6,FALSE)),(IF($X$1=5,(VLOOKUP(B498,'X5'!$B:$AO,6,FALSE)),(IF($X$1=6,(VLOOKUP(B498,'X6'!$B:$AO,6,FALSE)),(IF($X$1=7,(VLOOKUP(B498,'X7'!$B:$AO,6,FALSE)),(IF($X$1=8,(VLOOKUP(B498,'X8'!$B:$AO,6,FALSE)),(IF($X$1=9,(VLOOKUP(B498,'X9'!$B:$AO,6,FALSE)),(IF($X$1=10,(VLOOKUP(B498,'X10'!$B:$AO,6,FALSE)),(IF($X$1=11,(VLOOKUP(B498,'X11'!$B:$AO,6,FALSE)),(IF($X$1=12,(VLOOKUP(B498,'X12'!$B:$AO,6,FALSE)),(VLOOKUP(B498,'X13'!$B:$AO,6,FALSE))))))))))))))))))))))))))=$V$1," ",(IF($X$1=1,(VLOOKUP(B498,'X1'!$B:$AO,6,FALSE)),(IF($X$1=2,(VLOOKUP(B498,'X2'!$B:$AO,6,FALSE)),(IF($X$1=3,(VLOOKUP(B498,'X3'!$B:$AO,6,FALSE)),(IF($X$1=4,(VLOOKUP(B498,'X4'!$B:$AO,6,FALSE)),(IF($X$1=5,(VLOOKUP(B498,'X5'!$B:$AO,6,FALSE)),(IF($X$1=6,(VLOOKUP(B498,'X6'!$B:$AO,6,FALSE)),(IF($X$1=7,(VLOOKUP(B498,'X7'!$B:$AO,6,FALSE)),(IF($X$1=8,(VLOOKUP(B498,'X8'!$B:$AO,6,FALSE)),(IF($X$1=9,(VLOOKUP(B498,'X9'!$B:$AO,6,FALSE)),(IF($X$1=10,(VLOOKUP(B498,'X10'!$B:$AO,6,FALSE)),(IF($X$1=11,(VLOOKUP(B498,'X11'!$B:$AO,6,FALSE)),(IF($X$1=12,(VLOOKUP(B498,'X12'!$B:$AO,6,FALSE)),(VLOOKUP(B498,'X13'!$B:$AO,6,FALSE)))))))))))))))))))))))))))))</f>
        <v xml:space="preserve"> </v>
      </c>
      <c r="G498" s="182" t="str">
        <f ca="1">IF(ISERROR(IF($X$1=1,(VLOOKUP(B498,'X1'!$B:$AZ,44,FALSE)),IF($X$1=2,(VLOOKUP(B498,'X2'!$B:$AZ,44,FALSE)),IF($X$1=3,(VLOOKUP(B498,'X3'!$B:$AZ,44,FALSE)),IF($X$1=4,(VLOOKUP(B498,'X4'!$B:$AZ,44,FALSE)),IF($X$1=5,(VLOOKUP(B498,'X5'!$B:$AZ,44,FALSE)),IF($X$1=6,(VLOOKUP(B498,'X6'!$B:$AZ,44,FALSE)),IF($X$1=7,(VLOOKUP(B498,'X7'!$B:$AZ,44,FALSE)),IF($X$1=8,(VLOOKUP(B498,'X8'!$B:$AZ,44,FALSE)),IF($X$1=9,(VLOOKUP(B498,'X9'!$B:$AZ,44,FALSE)),IF($X$1=10,(VLOOKUP(B498,'X10'!$B:$AZ,44,FALSE)),IF($X$1=11,(VLOOKUP(B498,'X11'!$B:$AZ,44,FALSE)),IF($X$1=12,(VLOOKUP(B498,'X12'!$B:$AZ,44,FALSE)),IF($X$1=13,(VLOOKUP(B498,'X13'!$B:$AZ,44,FALSE)),"B"))))))))))))))=TRUE," ",(IF($X$1=1,(VLOOKUP(B498,'X1'!$B:$AZ,44,FALSE)),IF($X$1=2,(VLOOKUP(B498,'X2'!$B:$AZ,44,FALSE)),IF($X$1=3,(VLOOKUP(B498,'X3'!$B:$AZ,44,FALSE)),IF($X$1=4,(VLOOKUP(B498,'X4'!$B:$AZ,44,FALSE)),IF($X$1=5,(VLOOKUP(B498,'X5'!$B:$AZ,44,FALSE)),IF($X$1=6,(VLOOKUP(B498,'X6'!$B:$AZ,44,FALSE)),IF($X$1=7,(VLOOKUP(B498,'X7'!$B:$AZ,44,FALSE)),IF($X$1=8,(VLOOKUP(B498,'X8'!$B:$AZ,44,FALSE)),IF($X$1=9,(VLOOKUP(B498,'X9'!$B:$AZ,44,FALSE)),IF($X$1=10,(VLOOKUP(B498,'X10'!$B:$AZ,44,FALSE)),IF($X$1=11,(VLOOKUP(B498,'X11'!$B:$AZ,44,FALSE)),IF($X$1=12,(VLOOKUP(B498,'X12'!$B:$AZ,44,FALSE)),IF($X$1=13,(VLOOKUP(B498,'X13'!$B:$AZ,44,FALSE)),"B")))))))))))))))</f>
        <v xml:space="preserve"> </v>
      </c>
      <c r="H498" s="182" t="str">
        <f ca="1">IF(ISERROR(IF($X$1=1,(VLOOKUP(B498,'X1'!$B:$AZ,8,FALSE)),IF($X$1=2,(VLOOKUP(B498,'X2'!$B:$AZ,8,FALSE)),IF($X$1=3,(VLOOKUP(B498,'X3'!$B:$AZ,8,FALSE)),IF($X$1=4,(VLOOKUP(B498,'X4'!$B:$AZ,8,FALSE)),IF($X$1=5,(VLOOKUP(B498,'X5'!$B:$AZ,8,FALSE)),IF($X$1=6,(VLOOKUP(B498,'X6'!$B:$AZ,8,FALSE)),IF($X$1=7,(VLOOKUP(B498,'X7'!$B:$AZ,8,FALSE)),IF($X$1=8,(VLOOKUP(B498,'X8'!$B:$AZ,8,FALSE)),IF($X$1=9,(VLOOKUP(B498,'X9'!$B:$AZ,8,FALSE)),IF($X$1=10,(VLOOKUP(B498,'X10'!$B:$AZ,8,FALSE)),IF($X$1=11,(VLOOKUP(B498,'X11'!$B:$AZ,8,FALSE)),IF($X$1=12,(VLOOKUP(B498,'X12'!$B:$AZ,8,FALSE)),IF($X$1=13,(VLOOKUP(B498,'X13'!$B:$AZ,8,FALSE)),"B"))))))))))))))=TRUE," ",(IF($X$1=1,(VLOOKUP(B498,'X1'!$B:$AZ,8,FALSE)),IF($X$1=2,(VLOOKUP(B498,'X2'!$B:$AZ,8,FALSE)),IF($X$1=3,(VLOOKUP(B498,'X3'!$B:$AZ,8,FALSE)),IF($X$1=4,(VLOOKUP(B498,'X4'!$B:$AZ,8,FALSE)),IF($X$1=5,(VLOOKUP(B498,'X5'!$B:$AZ,8,FALSE)),IF($X$1=6,(VLOOKUP(B498,'X6'!$B:$AZ,8,FALSE)),IF($X$1=7,(VLOOKUP(B498,'X7'!$B:$AZ,8,FALSE)),IF($X$1=8,(VLOOKUP(B498,'X8'!$B:$AZ,8,FALSE)),IF($X$1=9,(VLOOKUP(B498,'X9'!$B:$AZ,8,FALSE)),IF($X$1=10,(VLOOKUP(B498,'X10'!$B:$AZ,8,FALSE)),IF($X$1=11,(VLOOKUP(B498,'X11'!$B:$AZ,8,FALSE)),IF($X$1=12,(VLOOKUP(B498,'X12'!$B:$AZ,8,FALSE)),IF($X$1=13,(VLOOKUP(B498,'X13'!$B:$AZ,8,FALSE)),"B")))))))))))))))</f>
        <v xml:space="preserve"> </v>
      </c>
      <c r="I498" s="183" t="str">
        <f ca="1">IF(ISERROR(IF($X$1=1,(VLOOKUP(B498,'X1'!$B:$AZ,2,FALSE)),IF($X$1=2,(VLOOKUP(B498,'X2'!$B:$AZ,2,FALSE)),IF($X$1=3,(VLOOKUP(B498,'X3'!$B:$AZ,2,FALSE)),IF($X$1=4,(VLOOKUP(B498,'X4'!$B:$AZ,2,FALSE)),IF($X$1=5,(VLOOKUP(B498,'X5'!$B:$AZ,2,FALSE)),IF($X$1=6,(VLOOKUP(B498,'X6'!$B:$AZ,2,FALSE)),IF($X$1=7,(VLOOKUP(B498,'X7'!$B:$AZ,2,FALSE)),IF($X$1=8,(VLOOKUP(B498,'X8'!$B:$AZ,2,FALSE)),IF($X$1=9,(VLOOKUP(B498,'X9'!$B:$AZ,2,FALSE)),IF($X$1=10,(VLOOKUP(B498,'X10'!$B:$AZ,2,FALSE)),IF($X$1=11,(VLOOKUP(B498,'X11'!$B:$AZ,2,FALSE)),IF($X$1=12,(VLOOKUP(B498,'X12'!$B:$AZ,2,FALSE)),IF($X$1=13,(VLOOKUP(B498,'X13'!$B:$AZ,2,FALSE)),"B"))))))))))))))=TRUE," ",(IF($X$1=1,(VLOOKUP(B498,'X1'!$B:$AZ,2,FALSE)),IF($X$1=2,(VLOOKUP(B498,'X2'!$B:$AZ,2,FALSE)),IF($X$1=3,(VLOOKUP(B498,'X3'!$B:$AZ,2,FALSE)),IF($X$1=4,(VLOOKUP(B498,'X4'!$B:$AZ,2,FALSE)),IF($X$1=5,(VLOOKUP(B498,'X5'!$B:$AZ,2,FALSE)),IF($X$1=6,(VLOOKUP(B498,'X6'!$B:$AZ,2,FALSE)),IF($X$1=7,(VLOOKUP(B498,'X7'!$B:$AZ,2,FALSE)),IF($X$1=8,(VLOOKUP(B498,'X8'!$B:$AZ,2,FALSE)),IF($X$1=9,(VLOOKUP(B498,'X9'!$B:$AZ,2,FALSE)),IF($X$1=10,(VLOOKUP(B498,'X10'!$B:$AZ,2,FALSE)),IF($X$1=11,(VLOOKUP(B498,'X11'!$B:$AZ,2,FALSE)),IF($X$1=12,(VLOOKUP(B498,'X12'!$B:$AZ,2,FALSE)),IF($X$1=13,(VLOOKUP(B498,'X13'!$B:$AZ,2,FALSE)),"B")))))))))))))))</f>
        <v xml:space="preserve"> </v>
      </c>
      <c r="J498" s="183" t="str">
        <f ca="1">IF(ISERROR(IF($X$1=1,(VLOOKUP(B498,'X1'!$B:$AZ,3,FALSE)),IF($X$1=2,(VLOOKUP(B498,'X2'!$B:$AZ,3,FALSE)),IF($X$1=3,(VLOOKUP(B498,'X3'!$B:$AZ,3,FALSE)),IF($X$1=4,(VLOOKUP(B498,'X4'!$B:$AZ,3,FALSE)),IF($X$1=5,(VLOOKUP(B498,'X5'!$B:$AZ,3,FALSE)),IF($X$1=6,(VLOOKUP(B498,'X6'!$B:$AZ,3,FALSE)),IF($X$1=7,(VLOOKUP(B498,'X7'!$B:$AZ,3,FALSE)),IF($X$1=8,(VLOOKUP(B498,'X8'!$B:$AZ,3,FALSE)),IF($X$1=9,(VLOOKUP(B498,'X9'!$B:$AZ,3,FALSE)),IF($X$1=10,(VLOOKUP(B498,'X10'!$B:$AZ,3,FALSE)),IF($X$1=11,(VLOOKUP(B498,'X11'!$B:$AZ,3,FALSE)),IF($X$1=12,(VLOOKUP(B498,'X12'!$B:$AZ,3,FALSE)),IF($X$1=13,(VLOOKUP(B498,'X13'!$B:$AZ,3,FALSE)),"B"))))))))))))))=TRUE," ",(IF($X$1=1,(VLOOKUP(B498,'X1'!$B:$AZ,3,FALSE)),IF($X$1=2,(VLOOKUP(B498,'X2'!$B:$AZ,3,FALSE)),IF($X$1=3,(VLOOKUP(B498,'X3'!$B:$AZ,3,FALSE)),IF($X$1=4,(VLOOKUP(B498,'X4'!$B:$AZ,3,FALSE)),IF($X$1=5,(VLOOKUP(B498,'X5'!$B:$AZ,3,FALSE)),IF($X$1=6,(VLOOKUP(B498,'X6'!$B:$AZ,3,FALSE)),IF($X$1=7,(VLOOKUP(B498,'X7'!$B:$AZ,3,FALSE)),IF($X$1=8,(VLOOKUP(B498,'X8'!$B:$AZ,3,FALSE)),IF($X$1=9,(VLOOKUP(B498,'X9'!$B:$AZ,3,FALSE)),IF($X$1=10,(VLOOKUP(B498,'X10'!$B:$AZ,3,FALSE)),IF($X$1=11,(VLOOKUP(B498,'X11'!$B:$AZ,3,FALSE)),IF($X$1=12,(VLOOKUP(B498,'X12'!$B:$AZ,3,FALSE)),IF($X$1=13,(VLOOKUP(B498,'X13'!$B:$AZ,3,FALSE)),"B")))))))))))))))</f>
        <v xml:space="preserve"> </v>
      </c>
      <c r="K498" s="183" t="str">
        <f ca="1">IF(ISERROR(IF($X$1=1,(VLOOKUP(B498,'X1'!$B:$AZ,5,FALSE)),IF($X$1=2,(VLOOKUP(B498,'X2'!$B:$AZ,5,FALSE)),IF($X$1=3,(VLOOKUP(B498,'X3'!$B:$AZ,5,FALSE)),IF($X$1=4,(VLOOKUP(B498,'X4'!$B:$AZ,5,FALSE)),IF($X$1=5,(VLOOKUP(B498,'X5'!$B:$AZ,5,FALSE)),IF($X$1=6,(VLOOKUP(B498,'X6'!$B:$AZ,5,FALSE)),IF($X$1=7,(VLOOKUP(B498,'X7'!$B:$AZ,5,FALSE)),IF($X$1=8,(VLOOKUP(B498,'X8'!$B:$AZ,5,FALSE)),IF($X$1=9,(VLOOKUP(B498,'X9'!$B:$AZ,5,FALSE)),IF($X$1=10,(VLOOKUP(B498,'X10'!$B:$AZ,5,FALSE)),IF($X$1=11,(VLOOKUP(B498,'X11'!$B:$AZ,5,FALSE)),IF($X$1=12,(VLOOKUP(B498,'X12'!$B:$AZ,5,FALSE)),IF($X$1=13,(VLOOKUP(B498,'X13'!$B:$AZ,5,FALSE)),"B"))))))))))))))=TRUE," ",(IF($X$1=1,(VLOOKUP(B498,'X1'!$B:$AZ,5,FALSE)),IF($X$1=2,(VLOOKUP(B498,'X2'!$B:$AZ,5,FALSE)),IF($X$1=3,(VLOOKUP(B498,'X3'!$B:$AZ,5,FALSE)),IF($X$1=4,(VLOOKUP(B498,'X4'!$B:$AZ,5,FALSE)),IF($X$1=5,(VLOOKUP(B498,'X5'!$B:$AZ,5,FALSE)),IF($X$1=6,(VLOOKUP(B498,'X6'!$B:$AZ,5,FALSE)),IF($X$1=7,(VLOOKUP(B498,'X7'!$B:$AZ,5,FALSE)),IF($X$1=8,(VLOOKUP(B498,'X8'!$B:$AZ,5,FALSE)),IF($X$1=9,(VLOOKUP(B498,'X9'!$B:$AZ,5,FALSE)),IF($X$1=10,(VLOOKUP(B498,'X10'!$B:$AZ,5,FALSE)),IF($X$1=11,(VLOOKUP(B498,'X11'!$B:$AZ,5,FALSE)),IF($X$1=12,(VLOOKUP(B498,'X12'!$B:$AZ,5,FALSE)),IF($X$1=13,(VLOOKUP(B498,'X13'!$B:$AZ,5,FALSE)),"B")))))))))))))))</f>
        <v xml:space="preserve"> </v>
      </c>
      <c r="L498" s="184" t="str">
        <f ca="1">IF(ISERROR(IF($X$1=1,(VLOOKUP(B498,'X1'!$B:$AZ,9,FALSE)),IF($X$1=2,(VLOOKUP(B498,'X2'!$B:$AZ,9,FALSE)),IF($X$1=3,(VLOOKUP(B498,'X3'!$B:$AZ,9,FALSE)),IF($X$1=4,(VLOOKUP(B498,'X4'!$B:$AZ,9,FALSE)),IF($X$1=5,(VLOOKUP(B498,'X5'!$B:$AZ,9,FALSE)),IF($X$1=6,(VLOOKUP(B498,'X6'!$B:$AZ,9,FALSE)),IF($X$1=7,(VLOOKUP(B498,'X7'!$B:$AZ,9,FALSE)),IF($X$1=8,(VLOOKUP(B498,'X8'!$B:$AZ,9,FALSE)),IF($X$1=9,(VLOOKUP(B498,'X9'!$B:$AZ,9,FALSE)),IF($X$1=10,(VLOOKUP(B498,'X10'!$B:$AZ,9,FALSE)),IF($X$1=11,(VLOOKUP(B498,'X11'!$B:$AZ,9,FALSE)),IF($X$1=12,(VLOOKUP(B498,'X12'!$B:$AZ,9,FALSE)),IF($X$1=13,(VLOOKUP(B498,'X13'!$B:$AZ,9,FALSE)),"B"))))))))))))))=TRUE," ",(IF($X$1=1,(VLOOKUP(B498,'X1'!$B:$AZ,9,FALSE)),IF($X$1=2,(VLOOKUP(B498,'X2'!$B:$AZ,9,FALSE)),IF($X$1=3,(VLOOKUP(B498,'X3'!$B:$AZ,9,FALSE)),IF($X$1=4,(VLOOKUP(B498,'X4'!$B:$AZ,9,FALSE)),IF($X$1=5,(VLOOKUP(B498,'X5'!$B:$AZ,9,FALSE)),IF($X$1=6,(VLOOKUP(B498,'X6'!$B:$AZ,9,FALSE)),IF($X$1=7,(VLOOKUP(B498,'X7'!$B:$AZ,9,FALSE)),IF($X$1=8,(VLOOKUP(B498,'X8'!$B:$AZ,9,FALSE)),IF($X$1=9,(VLOOKUP(B498,'X9'!$B:$AZ,9,FALSE)),IF($X$1=10,(VLOOKUP(B498,'X10'!$B:$AZ,9,FALSE)),IF($X$1=11,(VLOOKUP(B498,'X11'!$B:$AZ,9,FALSE)),IF($X$1=12,(VLOOKUP(B498,'X12'!$B:$AZ,9,FALSE)),IF($X$1=13,(VLOOKUP(B498,'X13'!$B:$AZ,9,FALSE)),"B")))))))))))))))</f>
        <v xml:space="preserve"> </v>
      </c>
      <c r="M498" s="184" t="str">
        <f ca="1">IF(ISERROR(IF($X$1=1,(VLOOKUP(B498,'X1'!$B:$AZ,10,FALSE)),IF($X$1=2,(VLOOKUP(B498,'X2'!$B:$AZ,10,FALSE)),IF($X$1=3,(VLOOKUP(B498,'X3'!$B:$AZ,10,FALSE)),IF($X$1=4,(VLOOKUP(B498,'X4'!$B:$AZ,10,FALSE)),IF($X$1=5,(VLOOKUP(B498,'X5'!$B:$AZ,10,FALSE)),IF($X$1=6,(VLOOKUP(B498,'X6'!$B:$AZ,10,FALSE)),IF($X$1=7,(VLOOKUP(B498,'X7'!$B:$AZ,10,FALSE)),IF($X$1=8,(VLOOKUP(B498,'X8'!$B:$AZ,10,FALSE)),IF($X$1=9,(VLOOKUP(B498,'X9'!$B:$AZ,10,FALSE)),IF($X$1=10,(VLOOKUP(B498,'X10'!$B:$AZ,10,FALSE)),IF($X$1=11,(VLOOKUP(B498,'X11'!$B:$AZ,10,FALSE)),IF($X$1=12,(VLOOKUP(B498,'X12'!$B:$AZ,10,FALSE)),IF($X$1=13,(VLOOKUP(B498,'X13'!$B:$AZ,10,FALSE)),"B"))))))))))))))=TRUE," ",(IF($X$1=1,(VLOOKUP(B498,'X1'!$B:$AZ,10,FALSE)),IF($X$1=2,(VLOOKUP(B498,'X2'!$B:$AZ,10,FALSE)),IF($X$1=3,(VLOOKUP(B498,'X3'!$B:$AZ,10,FALSE)),IF($X$1=4,(VLOOKUP(B498,'X4'!$B:$AZ,10,FALSE)),IF($X$1=5,(VLOOKUP(B498,'X5'!$B:$AZ,10,FALSE)),IF($X$1=6,(VLOOKUP(B498,'X6'!$B:$AZ,10,FALSE)),IF($X$1=7,(VLOOKUP(B498,'X7'!$B:$AZ,10,FALSE)),IF($X$1=8,(VLOOKUP(B498,'X8'!$B:$AZ,10,FALSE)),IF($X$1=9,(VLOOKUP(B498,'X9'!$B:$AZ,10,FALSE)),IF($X$1=10,(VLOOKUP(B498,'X10'!$B:$AZ,10,FALSE)),IF($X$1=11,(VLOOKUP(B498,'X11'!$B:$AZ,10,FALSE)),IF($X$1=12,(VLOOKUP(B498,'X12'!$B:$AZ,10,FALSE)),IF($X$1=13,(VLOOKUP(B498,'X13'!$B:$AZ,10,FALSE)),"B")))))))))))))))</f>
        <v xml:space="preserve"> </v>
      </c>
      <c r="N498" s="185" t="str">
        <f ca="1">IF(ISERROR(IF($X$1=1,(VLOOKUP(B498,'X1'!$B:$AZ,45,FALSE)),IF($X$1=2,(VLOOKUP(B498,'X2'!$B:$AZ,45,FALSE)),IF($X$1=3,(VLOOKUP(B498,'X3'!$B:$AZ,45,FALSE)),IF($X$1=4,(VLOOKUP(B498,'X4'!$B:$AZ,45,FALSE)),IF($X$1=5,(VLOOKUP(B498,'X5'!$B:$AZ,45,FALSE)),IF($X$1=6,(VLOOKUP(B498,'X6'!$B:$AZ,45,FALSE)),IF($X$1=7,(VLOOKUP(B498,'X7'!$B:$AZ,45,FALSE)),IF($X$1=8,(VLOOKUP(B498,'X8'!$B:$AZ,45,FALSE)),IF($X$1=9,(VLOOKUP(B498,'X9'!$B:$AZ,45,FALSE)),IF($X$1=10,(VLOOKUP(B498,'X10'!$B:$AZ,45,FALSE)),IF($X$1=11,(VLOOKUP(B498,'X11'!$B:$AZ,45,FALSE)),IF($X$1=12,(VLOOKUP(B498,'X12'!$B:$AZ,45,FALSE)),IF($X$1=13,(VLOOKUP(B498,'X13'!$B:$AZ,45,FALSE)),"B"))))))))))))))=TRUE," ",(IF($X$1=1,(VLOOKUP(B498,'X1'!$B:$AZ,45,FALSE)),IF($X$1=2,(VLOOKUP(B498,'X2'!$B:$AZ,45,FALSE)),IF($X$1=3,(VLOOKUP(B498,'X3'!$B:$AZ,45,FALSE)),IF($X$1=4,(VLOOKUP(B498,'X4'!$B:$AZ,45,FALSE)),IF($X$1=5,(VLOOKUP(B498,'X5'!$B:$AZ,45,FALSE)),IF($X$1=6,(VLOOKUP(B498,'X6'!$B:$AZ,45,FALSE)),IF($X$1=7,(VLOOKUP(B498,'X7'!$B:$AZ,45,FALSE)),IF($X$1=8,(VLOOKUP(B498,'X8'!$B:$AZ,45,FALSE)),IF($X$1=9,(VLOOKUP(B498,'X9'!$B:$AZ,45,FALSE)),IF($X$1=10,(VLOOKUP(B498,'X10'!$B:$AZ,45,FALSE)),IF($X$1=11,(VLOOKUP(B498,'X11'!$B:$AZ,45,FALSE)),IF($X$1=12,(VLOOKUP(B498,'X12'!$B:$AZ,45,FALSE)),IF($X$1=13,(VLOOKUP(B498,'X13'!$B:$AZ,45,FALSE)),"B")))))))))))))))</f>
        <v xml:space="preserve"> </v>
      </c>
      <c r="O498" s="184" t="str">
        <f ca="1">IF(ISERROR(IF($X$1=1,(VLOOKUP(B498,'X1'!$B:$AZ,11,FALSE)),IF($X$1=2,(VLOOKUP(B498,'X2'!$B:$AZ,11,FALSE)),IF($X$1=3,(VLOOKUP(B498,'X3'!$B:$AZ,11,FALSE)),IF($X$1=4,(VLOOKUP(B498,'X4'!$B:$AZ,11,FALSE)),IF($X$1=5,(VLOOKUP(B498,'X5'!$B:$AZ,11,FALSE)),IF($X$1=6,(VLOOKUP(B498,'X6'!$B:$AZ,11,FALSE)),IF($X$1=7,(VLOOKUP(B498,'X7'!$B:$AZ,11,FALSE)),IF($X$1=8,(VLOOKUP(B498,'X8'!$B:$AZ,11,FALSE)),IF($X$1=9,(VLOOKUP(B498,'X9'!$B:$AZ,11,FALSE)),IF($X$1=10,(VLOOKUP(B498,'X10'!$B:$AZ,11,FALSE)),IF($X$1=11,(VLOOKUP(B498,'X11'!$B:$AZ,11,FALSE)),IF($X$1=12,(VLOOKUP(B498,'X12'!$B:$AZ,11,FALSE)),IF($X$1=13,(VLOOKUP(B498,'X13'!$B:$AZ,11,FALSE)),"B"))))))))))))))=TRUE," ",(IF($X$1=1,(VLOOKUP(B498,'X1'!$B:$AZ,11,FALSE)),IF($X$1=2,(VLOOKUP(B498,'X2'!$B:$AZ,11,FALSE)),IF($X$1=3,(VLOOKUP(B498,'X3'!$B:$AZ,11,FALSE)),IF($X$1=4,(VLOOKUP(B498,'X4'!$B:$AZ,11,FALSE)),IF($X$1=5,(VLOOKUP(B498,'X5'!$B:$AZ,11,FALSE)),IF($X$1=6,(VLOOKUP(B498,'X6'!$B:$AZ,11,FALSE)),IF($X$1=7,(VLOOKUP(B498,'X7'!$B:$AZ,11,FALSE)),IF($X$1=8,(VLOOKUP(B498,'X8'!$B:$AZ,11,FALSE)),IF($X$1=9,(VLOOKUP(B498,'X9'!$B:$AZ,11,FALSE)),IF($X$1=10,(VLOOKUP(B498,'X10'!$B:$AZ,11,FALSE)),IF($X$1=11,(VLOOKUP(B498,'X11'!$B:$AZ,11,FALSE)),IF($X$1=12,(VLOOKUP(B498,'X12'!$B:$AZ,11,FALSE)),IF($X$1=13,(VLOOKUP(B498,'X13'!$B:$AZ,11,FALSE)),"B")))))))))))))))</f>
        <v xml:space="preserve"> </v>
      </c>
      <c r="P498" s="184" t="str">
        <f ca="1">IF(ISERROR(IF($X$1=1,(VLOOKUP(B498,'X1'!$B:$AZ,12,FALSE)),IF($X$1=2,(VLOOKUP(B498,'X2'!$B:$AZ,12,FALSE)),IF($X$1=3,(VLOOKUP(B498,'X3'!$B:$AZ,12,FALSE)),IF($X$1=4,(VLOOKUP(B498,'X4'!$B:$AZ,12,FALSE)),IF($X$1=5,(VLOOKUP(B498,'X5'!$B:$AZ,12,FALSE)),IF($X$1=6,(VLOOKUP(B498,'X6'!$B:$AZ,12,FALSE)),IF($X$1=7,(VLOOKUP(B498,'X7'!$B:$AZ,12,FALSE)),IF($X$1=8,(VLOOKUP(B498,'X8'!$B:$AZ,12,FALSE)),IF($X$1=9,(VLOOKUP(B498,'X9'!$B:$AZ,12,FALSE)),IF($X$1=10,(VLOOKUP(B498,'X10'!$B:$AZ,12,FALSE)),IF($X$1=11,(VLOOKUP(B498,'X11'!$B:$AZ,12,FALSE)),IF($X$1=12,(VLOOKUP(B498,'X12'!$B:$AZ,12,FALSE)),IF($X$1=13,(VLOOKUP(B498,'X13'!$B:$AZ,12,FALSE)),"B"))))))))))))))=TRUE," ",(IF($X$1=1,(VLOOKUP(B498,'X1'!$B:$AZ,12,FALSE)),IF($X$1=2,(VLOOKUP(B498,'X2'!$B:$AZ,12,FALSE)),IF($X$1=3,(VLOOKUP(B498,'X3'!$B:$AZ,12,FALSE)),IF($X$1=4,(VLOOKUP(B498,'X4'!$B:$AZ,12,FALSE)),IF($X$1=5,(VLOOKUP(B498,'X5'!$B:$AZ,12,FALSE)),IF($X$1=6,(VLOOKUP(B498,'X6'!$B:$AZ,12,FALSE)),IF($X$1=7,(VLOOKUP(B498,'X7'!$B:$AZ,12,FALSE)),IF($X$1=8,(VLOOKUP(B498,'X8'!$B:$AZ,12,FALSE)),IF($X$1=9,(VLOOKUP(B498,'X9'!$B:$AZ,12,FALSE)),IF($X$1=10,(VLOOKUP(B498,'X10'!$B:$AZ,12,FALSE)),IF($X$1=11,(VLOOKUP(B498,'X11'!$B:$AZ,12,FALSE)),IF($X$1=12,(VLOOKUP(B498,'X12'!$B:$AZ,12,FALSE)),IF($X$1=13,(VLOOKUP(B498,'X13'!$B:$AZ,12,FALSE)),"B")))))))))))))))</f>
        <v xml:space="preserve"> </v>
      </c>
      <c r="Q498" s="185" t="str">
        <f ca="1">IF(ISERROR(IF($X$1=1,(VLOOKUP(B498,'X1'!$B:$AZ,46,FALSE)),IF($X$1=2,(VLOOKUP(B498,'X2'!$B:$AZ,46,FALSE)),IF($X$1=3,(VLOOKUP(B498,'X3'!$B:$AZ,46,FALSE)),IF($X$1=4,(VLOOKUP(B498,'X4'!$B:$AZ,46,FALSE)),IF($X$1=5,(VLOOKUP(B498,'X5'!$B:$AZ,46,FALSE)),IF($X$1=6,(VLOOKUP(B498,'X6'!$B:$AZ,46,FALSE)),IF($X$1=7,(VLOOKUP(B498,'X7'!$B:$AZ,46,FALSE)),IF($X$1=8,(VLOOKUP(B498,'X8'!$B:$AZ,46,FALSE)),IF($X$1=9,(VLOOKUP(B498,'X9'!$B:$AZ,46,FALSE)),IF($X$1=10,(VLOOKUP(B498,'X10'!$B:$AZ,46,FALSE)),IF($X$1=11,(VLOOKUP(B498,'X11'!$B:$AZ,46,FALSE)),IF($X$1=12,(VLOOKUP(B498,'X12'!$B:$AZ,46,FALSE)),IF($X$1=13,(VLOOKUP(B498,'X13'!$B:$AZ,46,FALSE)),"B"))))))))))))))=TRUE," ",(IF($X$1=1,(VLOOKUP(B498,'X1'!$B:$AZ,46,FALSE)),IF($X$1=2,(VLOOKUP(B498,'X2'!$B:$AZ,46,FALSE)),IF($X$1=3,(VLOOKUP(B498,'X3'!$B:$AZ,46,FALSE)),IF($X$1=4,(VLOOKUP(B498,'X4'!$B:$AZ,46,FALSE)),IF($X$1=5,(VLOOKUP(B498,'X5'!$B:$AZ,46,FALSE)),IF($X$1=6,(VLOOKUP(B498,'X6'!$B:$AZ,46,FALSE)),IF($X$1=7,(VLOOKUP(B498,'X7'!$B:$AZ,46,FALSE)),IF($X$1=8,(VLOOKUP(B498,'X8'!$B:$AZ,46,FALSE)),IF($X$1=9,(VLOOKUP(B498,'X9'!$B:$AZ,46,FALSE)),IF($X$1=10,(VLOOKUP(B498,'X10'!$B:$AZ,46,FALSE)),IF($X$1=11,(VLOOKUP(B498,'X11'!$B:$AZ,46,FALSE)),IF($X$1=12,(VLOOKUP(B498,'X12'!$B:$AZ,46,FALSE)),IF($X$1=13,(VLOOKUP(B498,'X13'!$B:$AZ,46,FALSE)),"B")))))))))))))))</f>
        <v xml:space="preserve"> </v>
      </c>
      <c r="R498" s="185" t="str">
        <f ca="1">IF(ISERROR(IF($X$1=1,(VLOOKUP(B498,'X1'!$B:$AZ,15,FALSE)),IF($X$1=2,(VLOOKUP(B498,'X2'!$B:$AZ,15,FALSE)),IF($X$1=3,(VLOOKUP(B498,'X3'!$B:$AZ,15,FALSE)),IF($X$1=4,(VLOOKUP(B498,'X4'!$B:$AZ,15,FALSE)),IF($X$1=5,(VLOOKUP(B498,'X5'!$B:$AZ,15,FALSE)),IF($X$1=6,(VLOOKUP(B498,'X6'!$B:$AZ,15,FALSE)),IF($X$1=7,(VLOOKUP(B498,'X7'!$B:$AZ,15,FALSE)),IF($X$1=8,(VLOOKUP(B498,'X8'!$B:$AZ,15,FALSE)),IF($X$1=9,(VLOOKUP(B498,'X9'!$B:$AZ,15,FALSE)),IF($X$1=10,(VLOOKUP(B498,'X10'!$B:$AZ,15,FALSE)),IF($X$1=11,(VLOOKUP(B498,'X11'!$B:$AZ,15,FALSE)),IF($X$1=12,(VLOOKUP(B498,'X12'!$B:$AZ,15,FALSE)),IF($X$1=13,(VLOOKUP(B498,'X13'!$B:$AZ,15,FALSE)),"B"))))))))))))))=TRUE," ",(IF($X$1=1,(VLOOKUP(B498,'X1'!$B:$AZ,15,FALSE)),IF($X$1=2,(VLOOKUP(B498,'X2'!$B:$AZ,15,FALSE)),IF($X$1=3,(VLOOKUP(B498,'X3'!$B:$AZ,15,FALSE)),IF($X$1=4,(VLOOKUP(B498,'X4'!$B:$AZ,15,FALSE)),IF($X$1=5,(VLOOKUP(B498,'X5'!$B:$AZ,15,FALSE)),IF($X$1=6,(VLOOKUP(B498,'X6'!$B:$AZ,15,FALSE)),IF($X$1=7,(VLOOKUP(B498,'X7'!$B:$AZ,15,FALSE)),IF($X$1=8,(VLOOKUP(B498,'X8'!$B:$AZ,15,FALSE)),IF($X$1=9,(VLOOKUP(B498,'X9'!$B:$AZ,15,FALSE)),IF($X$1=10,(VLOOKUP(B498,'X10'!$B:$AZ,15,FALSE)),IF($X$1=11,(VLOOKUP(B498,'X11'!$B:$AZ,15,FALSE)),IF($X$1=12,(VLOOKUP(B498,'X12'!$B:$AZ,15,FALSE)),IF($X$1=13,(VLOOKUP(B498,'X13'!$B:$AZ,15,FALSE)),"B")))))))))))))))</f>
        <v xml:space="preserve"> </v>
      </c>
      <c r="S498" s="185" t="str">
        <f ca="1">IF(ISERROR(IF((IF($X$1=1,(VLOOKUP(B498,'X1'!$B:$AZ,14,FALSE)),(IF($X$1=2,(VLOOKUP(B498,'X2'!$B:$AZ,14,FALSE)),(IF($X$1=3,(VLOOKUP(B498,'X3'!$B:$AZ,14,FALSE)),(IF($X$1=4,(VLOOKUP(B498,'X4'!$B:$AZ,14,FALSE)),(IF($X$1=5,(VLOOKUP(B498,'X5'!$B:$AZ,14,FALSE)),(IF($X$1=6,(VLOOKUP(B498,'X6'!$B:$AZ,14,FALSE)),(IF($X$1=7,(VLOOKUP(B498,'X7'!$B:$AZ,14,FALSE)),(IF($X$1=8,(VLOOKUP(B498,'X8'!$B:$AZ,14,FALSE)),(IF($X$1=9,(VLOOKUP(B498,'X9'!$B:$AZ,14,FALSE)),(IF($X$1=10,(VLOOKUP(B498,'X10'!$B:$AZ,14,FALSE)),(IF($X$1=11,(VLOOKUP(B498,'X11'!$B:$AZ,14,FALSE)),(IF($X$1=12,(VLOOKUP(B498,'X12'!$B:$AZ,14,FALSE)),(VLOOKUP(B498,'X13'!$B:$AZ,14,FALSE))))))))))))))))))))))))))=$V$1," ",(IF($X$1=1,(VLOOKUP(B498,'X1'!$B:$AZ,14,FALSE)),(IF($X$1=2,(VLOOKUP(B498,'X2'!$B:$AZ,14,FALSE)),(IF($X$1=3,(VLOOKUP(B498,'X3'!$B:$AZ,14,FALSE)),(IF($X$1=4,(VLOOKUP(B498,'X4'!$B:$AZ,14,FALSE)),(IF($X$1=5,(VLOOKUP(B498,'X5'!$B:$AZ,14,FALSE)),(IF($X$1=6,(VLOOKUP(B498,'X6'!$B:$AZ,14,FALSE)),(IF($X$1=7,(VLOOKUP(B498,'X7'!$B:$AZ,14,FALSE)),(IF($X$1=8,(VLOOKUP(B498,'X8'!$B:$AZ,14,FALSE)),(IF($X$1=9,(VLOOKUP(B498,'X9'!$B:$AZ,14,FALSE)),(IF($X$1=10,(VLOOKUP(B498,'X10'!$B:$AZ,14,FALSE)),(IF($X$1=11,(VLOOKUP(B498,'X11'!$B:$AZ,14,FALSE)),(IF($X$1=12,(VLOOKUP(B498,'X12'!$B:$AZ,14,FALSE)),(VLOOKUP(B498,'X13'!$B:$AZ,14,FALSE))))))))))))))))))))))))))))=TRUE," ",(IF((IF($X$1=1,(VLOOKUP(B498,'X1'!$B:$AZ,14,FALSE)),(IF($X$1=2,(VLOOKUP(B498,'X2'!$B:$AZ,14,FALSE)),(IF($X$1=3,(VLOOKUP(B498,'X3'!$B:$AZ,14,FALSE)),(IF($X$1=4,(VLOOKUP(B498,'X4'!$B:$AZ,14,FALSE)),(IF($X$1=5,(VLOOKUP(B498,'X5'!$B:$AZ,14,FALSE)),(IF($X$1=6,(VLOOKUP(B498,'X6'!$B:$AZ,14,FALSE)),(IF($X$1=7,(VLOOKUP(B498,'X7'!$B:$AZ,14,FALSE)),(IF($X$1=8,(VLOOKUP(B498,'X8'!$B:$AZ,14,FALSE)),(IF($X$1=9,(VLOOKUP(B498,'X9'!$B:$AZ,14,FALSE)),(IF($X$1=10,(VLOOKUP(B498,'X10'!$B:$AZ,14,FALSE)),(IF($X$1=11,(VLOOKUP(B498,'X11'!$B:$AZ,14,FALSE)),(IF($X$1=12,(VLOOKUP(B498,'X12'!$B:$AZ,14,FALSE)),(VLOOKUP(B498,'X13'!$B:$AZ,14,FALSE))))))))))))))))))))))))))=$V$1," ",(IF($X$1=1,(VLOOKUP(B498,'X1'!$B:$AZ,14,FALSE)),(IF($X$1=2,(VLOOKUP(B498,'X2'!$B:$AZ,14,FALSE)),(IF($X$1=3,(VLOOKUP(B498,'X3'!$B:$AZ,14,FALSE)),(IF($X$1=4,(VLOOKUP(B498,'X4'!$B:$AZ,14,FALSE)),(IF($X$1=5,(VLOOKUP(B498,'X5'!$B:$AZ,14,FALSE)),(IF($X$1=6,(VLOOKUP(B498,'X6'!$B:$AZ,14,FALSE)),(IF($X$1=7,(VLOOKUP(B498,'X7'!$B:$AZ,14,FALSE)),(IF($X$1=8,(VLOOKUP(B498,'X8'!$B:$AZ,14,FALSE)),(IF($X$1=9,(VLOOKUP(B498,'X9'!$B:$AZ,14,FALSE)),(IF($X$1=10,(VLOOKUP(B498,'X10'!$B:$AZ,14,FALSE)),(IF($X$1=11,(VLOOKUP(B498,'X11'!$B:$AZ,14,FALSE)),(IF($X$1=12,(VLOOKUP(B498,'X12'!$B:$AZ,14,FALSE)),(VLOOKUP(B498,'X13'!$B:$AZ,14,FALSE)))))))))))))))))))))))))))))</f>
        <v xml:space="preserve"> </v>
      </c>
    </row>
    <row r="499" spans="1:19" ht="14.1" customHeight="1" x14ac:dyDescent="0.2">
      <c r="A499" s="156" t="s">
        <v>1058</v>
      </c>
      <c r="B499" s="122" t="str">
        <f>IF(ISERROR(IF($U$16=1,(VLOOKUP(A499,$AC$89:$AH$125,2,FALSE)),IF((IF($X$1=1,'X1'!B458,(IF($X$1=2,'X2'!B458,(IF($X$1=3,'X3'!B458,(IF($X$1=4,'X4'!B458,(IF($X$1=5,'X5'!B458,(IF($X$1=6,'X6'!B458,(IF($X$1=7,'X7'!B458,(IF($X$1=8,'X8'!B458,(IF($X$1=9,'X9'!B458,(IF($X$1=10,'X10'!B458,(IF($X$1=11,'X11'!B458,(IF($X$1=12,'X12'!B458,'X13'!B458))))))))))))))))))))))))="","",(IF($X$1=1,'X1'!B458,(IF($X$1=2,'X2'!B458,(IF($X$1=3,'X3'!B458,(IF($X$1=4,'X4'!B458,(IF($X$1=5,'X5'!B458,(IF($X$1=6,'X6'!B458,(IF($X$1=7,'X7'!B458,(IF($X$1=8,'X8'!B458,(IF($X$1=9,'X9'!B458,(IF($X$1=10,'X10'!B458,(IF($X$1=11,'X11'!B458,(IF($X$1=12,'X12'!B458,'X13'!B458)))))))))))))))))))))))))))=TRUE," ",(IF($U$16=1,(VLOOKUP(A499,$AC$89:$AH$125,2,FALSE)),IF((IF($X$1=1,'X1'!B458,(IF($X$1=2,'X2'!B458,(IF($X$1=3,'X3'!B458,(IF($X$1=4,'X4'!B458,(IF($X$1=5,'X5'!B458,(IF($X$1=6,'X6'!B458,(IF($X$1=7,'X7'!B458,(IF($X$1=8,'X8'!B458,(IF($X$1=9,'X9'!B458,(IF($X$1=10,'X10'!B458,(IF($X$1=11,'X11'!B458,(IF($X$1=12,'X12'!B458,'X13'!B458))))))))))))))))))))))))="","",(IF($X$1=1,'X1'!B458,(IF($X$1=2,'X2'!B458,(IF($X$1=3,'X3'!B458,(IF($X$1=4,'X4'!B458,(IF($X$1=5,'X5'!B458,(IF($X$1=6,'X6'!B458,(IF($X$1=7,'X7'!B458,(IF($X$1=8,'X8'!B458,(IF($X$1=9,'X9'!B458,(IF($X$1=10,'X10'!B458,(IF($X$1=11,'X11'!B458,(IF($X$1=12,'X12'!B458,'X13'!B458))))))))))))))))))))))))))))</f>
        <v/>
      </c>
      <c r="C499" s="181" t="str">
        <f ca="1">IF(ISERROR(IF($X$1=1,(VLOOKUP(B499,'X1'!$B:$AZ,47,FALSE)),IF($X$1=2,(VLOOKUP(B499,'X2'!$B:$AZ,47,FALSE)),IF($X$1=3,(VLOOKUP(B499,'X3'!$B:$AZ,47,FALSE)),IF($X$1=4,(VLOOKUP(B499,'X4'!$B:$AZ,47,FALSE)),IF($X$1=5,(VLOOKUP(B499,'X5'!$B:$AZ,47,FALSE)),IF($X$1=6,(VLOOKUP(B499,'X6'!$B:$AZ,47,FALSE)),IF($X$1=7,(VLOOKUP(B499,'X7'!$B:$AZ,47,FALSE)),IF($X$1=8,(VLOOKUP(B499,'X8'!$B:$AZ,47,FALSE)),IF($X$1=9,(VLOOKUP(B499,'X9'!$B:$AZ,47,FALSE)),IF($X$1=10,(VLOOKUP(B499,'X10'!$B:$AZ,47,FALSE)),IF($X$1=11,(VLOOKUP(B499,'X11'!$B:$AZ,47,FALSE)),IF($X$1=12,(VLOOKUP(B499,'X12'!$B:$AZ,47,FALSE)),IF($X$1=13,(VLOOKUP(B499,'X13'!$B:$AZ,47,FALSE)),"B"))))))))))))))=TRUE," ",(IF($X$1=1,(VLOOKUP(B499,'X1'!$B:$AZ,47,FALSE)),IF($X$1=2,(VLOOKUP(B499,'X2'!$B:$AZ,47,FALSE)),IF($X$1=3,(VLOOKUP(B499,'X3'!$B:$AZ,47,FALSE)),IF($X$1=4,(VLOOKUP(B499,'X4'!$B:$AZ,47,FALSE)),IF($X$1=5,(VLOOKUP(B499,'X5'!$B:$AZ,47,FALSE)),IF($X$1=6,(VLOOKUP(B499,'X6'!$B:$AZ,47,FALSE)),IF($X$1=7,(VLOOKUP(B499,'X7'!$B:$AZ,47,FALSE)),IF($X$1=8,(VLOOKUP(B499,'X8'!$B:$AZ,47,FALSE)),IF($X$1=9,(VLOOKUP(B499,'X9'!$B:$AZ,47,FALSE)),IF($X$1=10,(VLOOKUP(B499,'X10'!$B:$AZ,47,FALSE)),IF($X$1=11,(VLOOKUP(B499,'X11'!$B:$AZ,47,FALSE)),IF($X$1=12,(VLOOKUP(B499,'X12'!$B:$AZ,47,FALSE)),IF($X$1=13,(VLOOKUP(B499,'X13'!$B:$AZ,47,FALSE)),"B")))))))))))))))</f>
        <v xml:space="preserve"> </v>
      </c>
      <c r="D499" s="181" t="str">
        <f ca="1">IF(ISERROR(IF($X$1=1,(VLOOKUP(B499,'X1'!$B:$AP,41,FALSE)),IF($X$1=2,(VLOOKUP(B499,'X2'!$B:$AP,41,FALSE)),IF($X$1=3,(VLOOKUP(B499,'X3'!$B:$AP,41,FALSE)),IF($X$1=4,(VLOOKUP(B499,'X4'!$B:$AP,41,FALSE)),IF($X$1=5,(VLOOKUP(B499,'X5'!$B:$AP,41,FALSE)),IF($X$1=6,(VLOOKUP(B499,'X6'!$B:$AP,41,FALSE)),IF($X$1=7,(VLOOKUP(B499,'X7'!$B:$AP,41,FALSE)),IF($X$1=8,(VLOOKUP(B499,'X8'!$B:$AP,41,FALSE)),IF($X$1=9,(VLOOKUP(B499,'X9'!$B:$AP,41,FALSE)),IF($X$1=10,(VLOOKUP(B499,'X10'!$B:$AP,41,FALSE)),IF($X$1=11,(VLOOKUP(B499,'X11'!$B:$AP,41,FALSE)),IF($X$1=12,(VLOOKUP(B499,'X12'!$B:$AP,41,FALSE)),IF($X$1=13,(VLOOKUP(B499,'X13'!$B:$AP,41,FALSE)),"B"))))))))))))))=TRUE," ",(IF($X$1=1,(VLOOKUP(B499,'X1'!$B:$AP,41,FALSE)),IF($X$1=2,(VLOOKUP(B499,'X2'!$B:$AP,41,FALSE)),IF($X$1=3,(VLOOKUP(B499,'X3'!$B:$AP,41,FALSE)),IF($X$1=4,(VLOOKUP(B499,'X4'!$B:$AP,41,FALSE)),IF($X$1=5,(VLOOKUP(B499,'X5'!$B:$AP,41,FALSE)),IF($X$1=6,(VLOOKUP(B499,'X6'!$B:$AP,41,FALSE)),IF($X$1=7,(VLOOKUP(B499,'X7'!$B:$AP,41,FALSE)),IF($X$1=8,(VLOOKUP(B499,'X8'!$B:$AP,41,FALSE)),IF($X$1=9,(VLOOKUP(B499,'X9'!$B:$AP,41,FALSE)),IF($X$1=10,(VLOOKUP(B499,'X10'!$B:$AP,41,FALSE)),IF($X$1=11,(VLOOKUP(B499,'X11'!$B:$AP,41,FALSE)),IF($X$1=12,(VLOOKUP(B499,'X12'!$B:$AP,41,FALSE)),IF($X$1=13,(VLOOKUP(B499,'X13'!$B:$AP,41,FALSE)),"B")))))))))))))))</f>
        <v xml:space="preserve"> </v>
      </c>
      <c r="E499" s="182" t="str">
        <f ca="1">IF(ISERROR(IF($X$1=1,(VLOOKUP(B499,'X1'!$B:$AP,7,FALSE)),IF($X$1=2,(VLOOKUP(B499,'X2'!$B:$AP,7,FALSE)),IF($X$1=3,(VLOOKUP(B499,'X3'!$B:$AP,7,FALSE)),IF($X$1=4,(VLOOKUP(B499,'X4'!$B:$AP,7,FALSE)),IF($X$1=5,(VLOOKUP(B499,'X5'!$B:$AP,7,FALSE)),IF($X$1=6,(VLOOKUP(B499,'X6'!$B:$AP,7,FALSE)),IF($X$1=7,(VLOOKUP(B499,'X7'!$B:$AP,7,FALSE)),IF($X$1=8,(VLOOKUP(B499,'X8'!$B:$AP,7,FALSE)),IF($X$1=9,(VLOOKUP(B499,'X9'!$B:$AP,7,FALSE)),IF($X$1=10,(VLOOKUP(B499,'X10'!$B:$AP,7,FALSE)),IF($X$1=11,(VLOOKUP(B499,'X11'!$B:$AP,7,FALSE)),IF($X$1=12,(VLOOKUP(B499,'X12'!$B:$AP,7,FALSE)),IF($X$1=13,(VLOOKUP(B499,'X13'!$B:$AP,7,FALSE)),"B"))))))))))))))=TRUE," ",(IF($X$1=1,(VLOOKUP(B499,'X1'!$B:$AP,7,FALSE)),IF($X$1=2,(VLOOKUP(B499,'X2'!$B:$AP,7,FALSE)),IF($X$1=3,(VLOOKUP(B499,'X3'!$B:$AP,7,FALSE)),IF($X$1=4,(VLOOKUP(B499,'X4'!$B:$AP,7,FALSE)),IF($X$1=5,(VLOOKUP(B499,'X5'!$B:$AP,7,FALSE)),IF($X$1=6,(VLOOKUP(B499,'X6'!$B:$AP,7,FALSE)),IF($X$1=7,(VLOOKUP(B499,'X7'!$B:$AP,7,FALSE)),IF($X$1=8,(VLOOKUP(B499,'X8'!$B:$AP,7,FALSE)),IF($X$1=9,(VLOOKUP(B499,'X9'!$B:$AP,7,FALSE)),IF($X$1=10,(VLOOKUP(B499,'X10'!$B:$AP,7,FALSE)),IF($X$1=11,(VLOOKUP(B499,'X11'!$B:$AP,7,FALSE)),IF($X$1=12,(VLOOKUP(B499,'X12'!$B:$AP,7,FALSE)),IF($X$1=13,(VLOOKUP(B499,'X13'!$B:$AP,7,FALSE)),"B")))))))))))))))</f>
        <v xml:space="preserve"> </v>
      </c>
      <c r="F499" s="182" t="str">
        <f ca="1">IF(ISERROR(IF((IF($X$1=1,(VLOOKUP(B499,'X1'!$B:$AO,6,FALSE)),(IF($X$1=2,(VLOOKUP(B499,'X2'!$B:$AO,6,FALSE)),(IF($X$1=3,(VLOOKUP(B499,'X3'!$B:$AO,6,FALSE)),(IF($X$1=4,(VLOOKUP(B499,'X4'!$B:$AO,6,FALSE)),(IF($X$1=5,(VLOOKUP(B499,'X5'!$B:$AO,6,FALSE)),(IF($X$1=6,(VLOOKUP(B499,'X6'!$B:$AO,6,FALSE)),(IF($X$1=7,(VLOOKUP(B499,'X7'!$B:$AO,6,FALSE)),(IF($X$1=8,(VLOOKUP(B499,'X8'!$B:$AO,6,FALSE)),(IF($X$1=9,(VLOOKUP(B499,'X9'!$B:$AO,6,FALSE)),(IF($X$1=10,(VLOOKUP(B499,'X10'!$B:$AO,6,FALSE)),(IF($X$1=11,(VLOOKUP(B499,'X11'!$B:$AO,6,FALSE)),(IF($X$1=12,(VLOOKUP(B499,'X12'!$B:$AO,6,FALSE)),(VLOOKUP(B499,'X13'!$B:$AO,6,FALSE))))))))))))))))))))))))))=$V$1," ",(IF($X$1=1,(VLOOKUP(B499,'X1'!$B:$AO,6,FALSE)),(IF($X$1=2,(VLOOKUP(B499,'X2'!$B:$AO,6,FALSE)),(IF($X$1=3,(VLOOKUP(B499,'X3'!$B:$AO,6,FALSE)),(IF($X$1=4,(VLOOKUP(B499,'X4'!$B:$AO,6,FALSE)),(IF($X$1=5,(VLOOKUP(B499,'X5'!$B:$AO,6,FALSE)),(IF($X$1=6,(VLOOKUP(B499,'X6'!$B:$AO,6,FALSE)),(IF($X$1=7,(VLOOKUP(B499,'X7'!$B:$AO,6,FALSE)),(IF($X$1=8,(VLOOKUP(B499,'X8'!$B:$AO,6,FALSE)),(IF($X$1=9,(VLOOKUP(B499,'X9'!$B:$AO,6,FALSE)),(IF($X$1=10,(VLOOKUP(B499,'X10'!$B:$AO,6,FALSE)),(IF($X$1=11,(VLOOKUP(B499,'X11'!$B:$AO,6,FALSE)),(IF($X$1=12,(VLOOKUP(B499,'X12'!$B:$AO,6,FALSE)),(VLOOKUP(B499,'X13'!$B:$AO,6,FALSE))))))))))))))))))))))))))))=TRUE," ",(IF((IF($X$1=1,(VLOOKUP(B499,'X1'!$B:$AO,6,FALSE)),(IF($X$1=2,(VLOOKUP(B499,'X2'!$B:$AO,6,FALSE)),(IF($X$1=3,(VLOOKUP(B499,'X3'!$B:$AO,6,FALSE)),(IF($X$1=4,(VLOOKUP(B499,'X4'!$B:$AO,6,FALSE)),(IF($X$1=5,(VLOOKUP(B499,'X5'!$B:$AO,6,FALSE)),(IF($X$1=6,(VLOOKUP(B499,'X6'!$B:$AO,6,FALSE)),(IF($X$1=7,(VLOOKUP(B499,'X7'!$B:$AO,6,FALSE)),(IF($X$1=8,(VLOOKUP(B499,'X8'!$B:$AO,6,FALSE)),(IF($X$1=9,(VLOOKUP(B499,'X9'!$B:$AO,6,FALSE)),(IF($X$1=10,(VLOOKUP(B499,'X10'!$B:$AO,6,FALSE)),(IF($X$1=11,(VLOOKUP(B499,'X11'!$B:$AO,6,FALSE)),(IF($X$1=12,(VLOOKUP(B499,'X12'!$B:$AO,6,FALSE)),(VLOOKUP(B499,'X13'!$B:$AO,6,FALSE))))))))))))))))))))))))))=$V$1," ",(IF($X$1=1,(VLOOKUP(B499,'X1'!$B:$AO,6,FALSE)),(IF($X$1=2,(VLOOKUP(B499,'X2'!$B:$AO,6,FALSE)),(IF($X$1=3,(VLOOKUP(B499,'X3'!$B:$AO,6,FALSE)),(IF($X$1=4,(VLOOKUP(B499,'X4'!$B:$AO,6,FALSE)),(IF($X$1=5,(VLOOKUP(B499,'X5'!$B:$AO,6,FALSE)),(IF($X$1=6,(VLOOKUP(B499,'X6'!$B:$AO,6,FALSE)),(IF($X$1=7,(VLOOKUP(B499,'X7'!$B:$AO,6,FALSE)),(IF($X$1=8,(VLOOKUP(B499,'X8'!$B:$AO,6,FALSE)),(IF($X$1=9,(VLOOKUP(B499,'X9'!$B:$AO,6,FALSE)),(IF($X$1=10,(VLOOKUP(B499,'X10'!$B:$AO,6,FALSE)),(IF($X$1=11,(VLOOKUP(B499,'X11'!$B:$AO,6,FALSE)),(IF($X$1=12,(VLOOKUP(B499,'X12'!$B:$AO,6,FALSE)),(VLOOKUP(B499,'X13'!$B:$AO,6,FALSE)))))))))))))))))))))))))))))</f>
        <v xml:space="preserve"> </v>
      </c>
      <c r="G499" s="182" t="str">
        <f ca="1">IF(ISERROR(IF($X$1=1,(VLOOKUP(B499,'X1'!$B:$AZ,44,FALSE)),IF($X$1=2,(VLOOKUP(B499,'X2'!$B:$AZ,44,FALSE)),IF($X$1=3,(VLOOKUP(B499,'X3'!$B:$AZ,44,FALSE)),IF($X$1=4,(VLOOKUP(B499,'X4'!$B:$AZ,44,FALSE)),IF($X$1=5,(VLOOKUP(B499,'X5'!$B:$AZ,44,FALSE)),IF($X$1=6,(VLOOKUP(B499,'X6'!$B:$AZ,44,FALSE)),IF($X$1=7,(VLOOKUP(B499,'X7'!$B:$AZ,44,FALSE)),IF($X$1=8,(VLOOKUP(B499,'X8'!$B:$AZ,44,FALSE)),IF($X$1=9,(VLOOKUP(B499,'X9'!$B:$AZ,44,FALSE)),IF($X$1=10,(VLOOKUP(B499,'X10'!$B:$AZ,44,FALSE)),IF($X$1=11,(VLOOKUP(B499,'X11'!$B:$AZ,44,FALSE)),IF($X$1=12,(VLOOKUP(B499,'X12'!$B:$AZ,44,FALSE)),IF($X$1=13,(VLOOKUP(B499,'X13'!$B:$AZ,44,FALSE)),"B"))))))))))))))=TRUE," ",(IF($X$1=1,(VLOOKUP(B499,'X1'!$B:$AZ,44,FALSE)),IF($X$1=2,(VLOOKUP(B499,'X2'!$B:$AZ,44,FALSE)),IF($X$1=3,(VLOOKUP(B499,'X3'!$B:$AZ,44,FALSE)),IF($X$1=4,(VLOOKUP(B499,'X4'!$B:$AZ,44,FALSE)),IF($X$1=5,(VLOOKUP(B499,'X5'!$B:$AZ,44,FALSE)),IF($X$1=6,(VLOOKUP(B499,'X6'!$B:$AZ,44,FALSE)),IF($X$1=7,(VLOOKUP(B499,'X7'!$B:$AZ,44,FALSE)),IF($X$1=8,(VLOOKUP(B499,'X8'!$B:$AZ,44,FALSE)),IF($X$1=9,(VLOOKUP(B499,'X9'!$B:$AZ,44,FALSE)),IF($X$1=10,(VLOOKUP(B499,'X10'!$B:$AZ,44,FALSE)),IF($X$1=11,(VLOOKUP(B499,'X11'!$B:$AZ,44,FALSE)),IF($X$1=12,(VLOOKUP(B499,'X12'!$B:$AZ,44,FALSE)),IF($X$1=13,(VLOOKUP(B499,'X13'!$B:$AZ,44,FALSE)),"B")))))))))))))))</f>
        <v xml:space="preserve"> </v>
      </c>
      <c r="H499" s="182" t="str">
        <f ca="1">IF(ISERROR(IF($X$1=1,(VLOOKUP(B499,'X1'!$B:$AZ,8,FALSE)),IF($X$1=2,(VLOOKUP(B499,'X2'!$B:$AZ,8,FALSE)),IF($X$1=3,(VLOOKUP(B499,'X3'!$B:$AZ,8,FALSE)),IF($X$1=4,(VLOOKUP(B499,'X4'!$B:$AZ,8,FALSE)),IF($X$1=5,(VLOOKUP(B499,'X5'!$B:$AZ,8,FALSE)),IF($X$1=6,(VLOOKUP(B499,'X6'!$B:$AZ,8,FALSE)),IF($X$1=7,(VLOOKUP(B499,'X7'!$B:$AZ,8,FALSE)),IF($X$1=8,(VLOOKUP(B499,'X8'!$B:$AZ,8,FALSE)),IF($X$1=9,(VLOOKUP(B499,'X9'!$B:$AZ,8,FALSE)),IF($X$1=10,(VLOOKUP(B499,'X10'!$B:$AZ,8,FALSE)),IF($X$1=11,(VLOOKUP(B499,'X11'!$B:$AZ,8,FALSE)),IF($X$1=12,(VLOOKUP(B499,'X12'!$B:$AZ,8,FALSE)),IF($X$1=13,(VLOOKUP(B499,'X13'!$B:$AZ,8,FALSE)),"B"))))))))))))))=TRUE," ",(IF($X$1=1,(VLOOKUP(B499,'X1'!$B:$AZ,8,FALSE)),IF($X$1=2,(VLOOKUP(B499,'X2'!$B:$AZ,8,FALSE)),IF($X$1=3,(VLOOKUP(B499,'X3'!$B:$AZ,8,FALSE)),IF($X$1=4,(VLOOKUP(B499,'X4'!$B:$AZ,8,FALSE)),IF($X$1=5,(VLOOKUP(B499,'X5'!$B:$AZ,8,FALSE)),IF($X$1=6,(VLOOKUP(B499,'X6'!$B:$AZ,8,FALSE)),IF($X$1=7,(VLOOKUP(B499,'X7'!$B:$AZ,8,FALSE)),IF($X$1=8,(VLOOKUP(B499,'X8'!$B:$AZ,8,FALSE)),IF($X$1=9,(VLOOKUP(B499,'X9'!$B:$AZ,8,FALSE)),IF($X$1=10,(VLOOKUP(B499,'X10'!$B:$AZ,8,FALSE)),IF($X$1=11,(VLOOKUP(B499,'X11'!$B:$AZ,8,FALSE)),IF($X$1=12,(VLOOKUP(B499,'X12'!$B:$AZ,8,FALSE)),IF($X$1=13,(VLOOKUP(B499,'X13'!$B:$AZ,8,FALSE)),"B")))))))))))))))</f>
        <v xml:space="preserve"> </v>
      </c>
      <c r="I499" s="183" t="str">
        <f ca="1">IF(ISERROR(IF($X$1=1,(VLOOKUP(B499,'X1'!$B:$AZ,2,FALSE)),IF($X$1=2,(VLOOKUP(B499,'X2'!$B:$AZ,2,FALSE)),IF($X$1=3,(VLOOKUP(B499,'X3'!$B:$AZ,2,FALSE)),IF($X$1=4,(VLOOKUP(B499,'X4'!$B:$AZ,2,FALSE)),IF($X$1=5,(VLOOKUP(B499,'X5'!$B:$AZ,2,FALSE)),IF($X$1=6,(VLOOKUP(B499,'X6'!$B:$AZ,2,FALSE)),IF($X$1=7,(VLOOKUP(B499,'X7'!$B:$AZ,2,FALSE)),IF($X$1=8,(VLOOKUP(B499,'X8'!$B:$AZ,2,FALSE)),IF($X$1=9,(VLOOKUP(B499,'X9'!$B:$AZ,2,FALSE)),IF($X$1=10,(VLOOKUP(B499,'X10'!$B:$AZ,2,FALSE)),IF($X$1=11,(VLOOKUP(B499,'X11'!$B:$AZ,2,FALSE)),IF($X$1=12,(VLOOKUP(B499,'X12'!$B:$AZ,2,FALSE)),IF($X$1=13,(VLOOKUP(B499,'X13'!$B:$AZ,2,FALSE)),"B"))))))))))))))=TRUE," ",(IF($X$1=1,(VLOOKUP(B499,'X1'!$B:$AZ,2,FALSE)),IF($X$1=2,(VLOOKUP(B499,'X2'!$B:$AZ,2,FALSE)),IF($X$1=3,(VLOOKUP(B499,'X3'!$B:$AZ,2,FALSE)),IF($X$1=4,(VLOOKUP(B499,'X4'!$B:$AZ,2,FALSE)),IF($X$1=5,(VLOOKUP(B499,'X5'!$B:$AZ,2,FALSE)),IF($X$1=6,(VLOOKUP(B499,'X6'!$B:$AZ,2,FALSE)),IF($X$1=7,(VLOOKUP(B499,'X7'!$B:$AZ,2,FALSE)),IF($X$1=8,(VLOOKUP(B499,'X8'!$B:$AZ,2,FALSE)),IF($X$1=9,(VLOOKUP(B499,'X9'!$B:$AZ,2,FALSE)),IF($X$1=10,(VLOOKUP(B499,'X10'!$B:$AZ,2,FALSE)),IF($X$1=11,(VLOOKUP(B499,'X11'!$B:$AZ,2,FALSE)),IF($X$1=12,(VLOOKUP(B499,'X12'!$B:$AZ,2,FALSE)),IF($X$1=13,(VLOOKUP(B499,'X13'!$B:$AZ,2,FALSE)),"B")))))))))))))))</f>
        <v xml:space="preserve"> </v>
      </c>
      <c r="J499" s="183" t="str">
        <f ca="1">IF(ISERROR(IF($X$1=1,(VLOOKUP(B499,'X1'!$B:$AZ,3,FALSE)),IF($X$1=2,(VLOOKUP(B499,'X2'!$B:$AZ,3,FALSE)),IF($X$1=3,(VLOOKUP(B499,'X3'!$B:$AZ,3,FALSE)),IF($X$1=4,(VLOOKUP(B499,'X4'!$B:$AZ,3,FALSE)),IF($X$1=5,(VLOOKUP(B499,'X5'!$B:$AZ,3,FALSE)),IF($X$1=6,(VLOOKUP(B499,'X6'!$B:$AZ,3,FALSE)),IF($X$1=7,(VLOOKUP(B499,'X7'!$B:$AZ,3,FALSE)),IF($X$1=8,(VLOOKUP(B499,'X8'!$B:$AZ,3,FALSE)),IF($X$1=9,(VLOOKUP(B499,'X9'!$B:$AZ,3,FALSE)),IF($X$1=10,(VLOOKUP(B499,'X10'!$B:$AZ,3,FALSE)),IF($X$1=11,(VLOOKUP(B499,'X11'!$B:$AZ,3,FALSE)),IF($X$1=12,(VLOOKUP(B499,'X12'!$B:$AZ,3,FALSE)),IF($X$1=13,(VLOOKUP(B499,'X13'!$B:$AZ,3,FALSE)),"B"))))))))))))))=TRUE," ",(IF($X$1=1,(VLOOKUP(B499,'X1'!$B:$AZ,3,FALSE)),IF($X$1=2,(VLOOKUP(B499,'X2'!$B:$AZ,3,FALSE)),IF($X$1=3,(VLOOKUP(B499,'X3'!$B:$AZ,3,FALSE)),IF($X$1=4,(VLOOKUP(B499,'X4'!$B:$AZ,3,FALSE)),IF($X$1=5,(VLOOKUP(B499,'X5'!$B:$AZ,3,FALSE)),IF($X$1=6,(VLOOKUP(B499,'X6'!$B:$AZ,3,FALSE)),IF($X$1=7,(VLOOKUP(B499,'X7'!$B:$AZ,3,FALSE)),IF($X$1=8,(VLOOKUP(B499,'X8'!$B:$AZ,3,FALSE)),IF($X$1=9,(VLOOKUP(B499,'X9'!$B:$AZ,3,FALSE)),IF($X$1=10,(VLOOKUP(B499,'X10'!$B:$AZ,3,FALSE)),IF($X$1=11,(VLOOKUP(B499,'X11'!$B:$AZ,3,FALSE)),IF($X$1=12,(VLOOKUP(B499,'X12'!$B:$AZ,3,FALSE)),IF($X$1=13,(VLOOKUP(B499,'X13'!$B:$AZ,3,FALSE)),"B")))))))))))))))</f>
        <v xml:space="preserve"> </v>
      </c>
      <c r="K499" s="183" t="str">
        <f ca="1">IF(ISERROR(IF($X$1=1,(VLOOKUP(B499,'X1'!$B:$AZ,5,FALSE)),IF($X$1=2,(VLOOKUP(B499,'X2'!$B:$AZ,5,FALSE)),IF($X$1=3,(VLOOKUP(B499,'X3'!$B:$AZ,5,FALSE)),IF($X$1=4,(VLOOKUP(B499,'X4'!$B:$AZ,5,FALSE)),IF($X$1=5,(VLOOKUP(B499,'X5'!$B:$AZ,5,FALSE)),IF($X$1=6,(VLOOKUP(B499,'X6'!$B:$AZ,5,FALSE)),IF($X$1=7,(VLOOKUP(B499,'X7'!$B:$AZ,5,FALSE)),IF($X$1=8,(VLOOKUP(B499,'X8'!$B:$AZ,5,FALSE)),IF($X$1=9,(VLOOKUP(B499,'X9'!$B:$AZ,5,FALSE)),IF($X$1=10,(VLOOKUP(B499,'X10'!$B:$AZ,5,FALSE)),IF($X$1=11,(VLOOKUP(B499,'X11'!$B:$AZ,5,FALSE)),IF($X$1=12,(VLOOKUP(B499,'X12'!$B:$AZ,5,FALSE)),IF($X$1=13,(VLOOKUP(B499,'X13'!$B:$AZ,5,FALSE)),"B"))))))))))))))=TRUE," ",(IF($X$1=1,(VLOOKUP(B499,'X1'!$B:$AZ,5,FALSE)),IF($X$1=2,(VLOOKUP(B499,'X2'!$B:$AZ,5,FALSE)),IF($X$1=3,(VLOOKUP(B499,'X3'!$B:$AZ,5,FALSE)),IF($X$1=4,(VLOOKUP(B499,'X4'!$B:$AZ,5,FALSE)),IF($X$1=5,(VLOOKUP(B499,'X5'!$B:$AZ,5,FALSE)),IF($X$1=6,(VLOOKUP(B499,'X6'!$B:$AZ,5,FALSE)),IF($X$1=7,(VLOOKUP(B499,'X7'!$B:$AZ,5,FALSE)),IF($X$1=8,(VLOOKUP(B499,'X8'!$B:$AZ,5,FALSE)),IF($X$1=9,(VLOOKUP(B499,'X9'!$B:$AZ,5,FALSE)),IF($X$1=10,(VLOOKUP(B499,'X10'!$B:$AZ,5,FALSE)),IF($X$1=11,(VLOOKUP(B499,'X11'!$B:$AZ,5,FALSE)),IF($X$1=12,(VLOOKUP(B499,'X12'!$B:$AZ,5,FALSE)),IF($X$1=13,(VLOOKUP(B499,'X13'!$B:$AZ,5,FALSE)),"B")))))))))))))))</f>
        <v xml:space="preserve"> </v>
      </c>
      <c r="L499" s="184" t="str">
        <f ca="1">IF(ISERROR(IF($X$1=1,(VLOOKUP(B499,'X1'!$B:$AZ,9,FALSE)),IF($X$1=2,(VLOOKUP(B499,'X2'!$B:$AZ,9,FALSE)),IF($X$1=3,(VLOOKUP(B499,'X3'!$B:$AZ,9,FALSE)),IF($X$1=4,(VLOOKUP(B499,'X4'!$B:$AZ,9,FALSE)),IF($X$1=5,(VLOOKUP(B499,'X5'!$B:$AZ,9,FALSE)),IF($X$1=6,(VLOOKUP(B499,'X6'!$B:$AZ,9,FALSE)),IF($X$1=7,(VLOOKUP(B499,'X7'!$B:$AZ,9,FALSE)),IF($X$1=8,(VLOOKUP(B499,'X8'!$B:$AZ,9,FALSE)),IF($X$1=9,(VLOOKUP(B499,'X9'!$B:$AZ,9,FALSE)),IF($X$1=10,(VLOOKUP(B499,'X10'!$B:$AZ,9,FALSE)),IF($X$1=11,(VLOOKUP(B499,'X11'!$B:$AZ,9,FALSE)),IF($X$1=12,(VLOOKUP(B499,'X12'!$B:$AZ,9,FALSE)),IF($X$1=13,(VLOOKUP(B499,'X13'!$B:$AZ,9,FALSE)),"B"))))))))))))))=TRUE," ",(IF($X$1=1,(VLOOKUP(B499,'X1'!$B:$AZ,9,FALSE)),IF($X$1=2,(VLOOKUP(B499,'X2'!$B:$AZ,9,FALSE)),IF($X$1=3,(VLOOKUP(B499,'X3'!$B:$AZ,9,FALSE)),IF($X$1=4,(VLOOKUP(B499,'X4'!$B:$AZ,9,FALSE)),IF($X$1=5,(VLOOKUP(B499,'X5'!$B:$AZ,9,FALSE)),IF($X$1=6,(VLOOKUP(B499,'X6'!$B:$AZ,9,FALSE)),IF($X$1=7,(VLOOKUP(B499,'X7'!$B:$AZ,9,FALSE)),IF($X$1=8,(VLOOKUP(B499,'X8'!$B:$AZ,9,FALSE)),IF($X$1=9,(VLOOKUP(B499,'X9'!$B:$AZ,9,FALSE)),IF($X$1=10,(VLOOKUP(B499,'X10'!$B:$AZ,9,FALSE)),IF($X$1=11,(VLOOKUP(B499,'X11'!$B:$AZ,9,FALSE)),IF($X$1=12,(VLOOKUP(B499,'X12'!$B:$AZ,9,FALSE)),IF($X$1=13,(VLOOKUP(B499,'X13'!$B:$AZ,9,FALSE)),"B")))))))))))))))</f>
        <v xml:space="preserve"> </v>
      </c>
      <c r="M499" s="184" t="str">
        <f ca="1">IF(ISERROR(IF($X$1=1,(VLOOKUP(B499,'X1'!$B:$AZ,10,FALSE)),IF($X$1=2,(VLOOKUP(B499,'X2'!$B:$AZ,10,FALSE)),IF($X$1=3,(VLOOKUP(B499,'X3'!$B:$AZ,10,FALSE)),IF($X$1=4,(VLOOKUP(B499,'X4'!$B:$AZ,10,FALSE)),IF($X$1=5,(VLOOKUP(B499,'X5'!$B:$AZ,10,FALSE)),IF($X$1=6,(VLOOKUP(B499,'X6'!$B:$AZ,10,FALSE)),IF($X$1=7,(VLOOKUP(B499,'X7'!$B:$AZ,10,FALSE)),IF($X$1=8,(VLOOKUP(B499,'X8'!$B:$AZ,10,FALSE)),IF($X$1=9,(VLOOKUP(B499,'X9'!$B:$AZ,10,FALSE)),IF($X$1=10,(VLOOKUP(B499,'X10'!$B:$AZ,10,FALSE)),IF($X$1=11,(VLOOKUP(B499,'X11'!$B:$AZ,10,FALSE)),IF($X$1=12,(VLOOKUP(B499,'X12'!$B:$AZ,10,FALSE)),IF($X$1=13,(VLOOKUP(B499,'X13'!$B:$AZ,10,FALSE)),"B"))))))))))))))=TRUE," ",(IF($X$1=1,(VLOOKUP(B499,'X1'!$B:$AZ,10,FALSE)),IF($X$1=2,(VLOOKUP(B499,'X2'!$B:$AZ,10,FALSE)),IF($X$1=3,(VLOOKUP(B499,'X3'!$B:$AZ,10,FALSE)),IF($X$1=4,(VLOOKUP(B499,'X4'!$B:$AZ,10,FALSE)),IF($X$1=5,(VLOOKUP(B499,'X5'!$B:$AZ,10,FALSE)),IF($X$1=6,(VLOOKUP(B499,'X6'!$B:$AZ,10,FALSE)),IF($X$1=7,(VLOOKUP(B499,'X7'!$B:$AZ,10,FALSE)),IF($X$1=8,(VLOOKUP(B499,'X8'!$B:$AZ,10,FALSE)),IF($X$1=9,(VLOOKUP(B499,'X9'!$B:$AZ,10,FALSE)),IF($X$1=10,(VLOOKUP(B499,'X10'!$B:$AZ,10,FALSE)),IF($X$1=11,(VLOOKUP(B499,'X11'!$B:$AZ,10,FALSE)),IF($X$1=12,(VLOOKUP(B499,'X12'!$B:$AZ,10,FALSE)),IF($X$1=13,(VLOOKUP(B499,'X13'!$B:$AZ,10,FALSE)),"B")))))))))))))))</f>
        <v xml:space="preserve"> </v>
      </c>
      <c r="N499" s="185" t="str">
        <f ca="1">IF(ISERROR(IF($X$1=1,(VLOOKUP(B499,'X1'!$B:$AZ,45,FALSE)),IF($X$1=2,(VLOOKUP(B499,'X2'!$B:$AZ,45,FALSE)),IF($X$1=3,(VLOOKUP(B499,'X3'!$B:$AZ,45,FALSE)),IF($X$1=4,(VLOOKUP(B499,'X4'!$B:$AZ,45,FALSE)),IF($X$1=5,(VLOOKUP(B499,'X5'!$B:$AZ,45,FALSE)),IF($X$1=6,(VLOOKUP(B499,'X6'!$B:$AZ,45,FALSE)),IF($X$1=7,(VLOOKUP(B499,'X7'!$B:$AZ,45,FALSE)),IF($X$1=8,(VLOOKUP(B499,'X8'!$B:$AZ,45,FALSE)),IF($X$1=9,(VLOOKUP(B499,'X9'!$B:$AZ,45,FALSE)),IF($X$1=10,(VLOOKUP(B499,'X10'!$B:$AZ,45,FALSE)),IF($X$1=11,(VLOOKUP(B499,'X11'!$B:$AZ,45,FALSE)),IF($X$1=12,(VLOOKUP(B499,'X12'!$B:$AZ,45,FALSE)),IF($X$1=13,(VLOOKUP(B499,'X13'!$B:$AZ,45,FALSE)),"B"))))))))))))))=TRUE," ",(IF($X$1=1,(VLOOKUP(B499,'X1'!$B:$AZ,45,FALSE)),IF($X$1=2,(VLOOKUP(B499,'X2'!$B:$AZ,45,FALSE)),IF($X$1=3,(VLOOKUP(B499,'X3'!$B:$AZ,45,FALSE)),IF($X$1=4,(VLOOKUP(B499,'X4'!$B:$AZ,45,FALSE)),IF($X$1=5,(VLOOKUP(B499,'X5'!$B:$AZ,45,FALSE)),IF($X$1=6,(VLOOKUP(B499,'X6'!$B:$AZ,45,FALSE)),IF($X$1=7,(VLOOKUP(B499,'X7'!$B:$AZ,45,FALSE)),IF($X$1=8,(VLOOKUP(B499,'X8'!$B:$AZ,45,FALSE)),IF($X$1=9,(VLOOKUP(B499,'X9'!$B:$AZ,45,FALSE)),IF($X$1=10,(VLOOKUP(B499,'X10'!$B:$AZ,45,FALSE)),IF($X$1=11,(VLOOKUP(B499,'X11'!$B:$AZ,45,FALSE)),IF($X$1=12,(VLOOKUP(B499,'X12'!$B:$AZ,45,FALSE)),IF($X$1=13,(VLOOKUP(B499,'X13'!$B:$AZ,45,FALSE)),"B")))))))))))))))</f>
        <v xml:space="preserve"> </v>
      </c>
      <c r="O499" s="184" t="str">
        <f ca="1">IF(ISERROR(IF($X$1=1,(VLOOKUP(B499,'X1'!$B:$AZ,11,FALSE)),IF($X$1=2,(VLOOKUP(B499,'X2'!$B:$AZ,11,FALSE)),IF($X$1=3,(VLOOKUP(B499,'X3'!$B:$AZ,11,FALSE)),IF($X$1=4,(VLOOKUP(B499,'X4'!$B:$AZ,11,FALSE)),IF($X$1=5,(VLOOKUP(B499,'X5'!$B:$AZ,11,FALSE)),IF($X$1=6,(VLOOKUP(B499,'X6'!$B:$AZ,11,FALSE)),IF($X$1=7,(VLOOKUP(B499,'X7'!$B:$AZ,11,FALSE)),IF($X$1=8,(VLOOKUP(B499,'X8'!$B:$AZ,11,FALSE)),IF($X$1=9,(VLOOKUP(B499,'X9'!$B:$AZ,11,FALSE)),IF($X$1=10,(VLOOKUP(B499,'X10'!$B:$AZ,11,FALSE)),IF($X$1=11,(VLOOKUP(B499,'X11'!$B:$AZ,11,FALSE)),IF($X$1=12,(VLOOKUP(B499,'X12'!$B:$AZ,11,FALSE)),IF($X$1=13,(VLOOKUP(B499,'X13'!$B:$AZ,11,FALSE)),"B"))))))))))))))=TRUE," ",(IF($X$1=1,(VLOOKUP(B499,'X1'!$B:$AZ,11,FALSE)),IF($X$1=2,(VLOOKUP(B499,'X2'!$B:$AZ,11,FALSE)),IF($X$1=3,(VLOOKUP(B499,'X3'!$B:$AZ,11,FALSE)),IF($X$1=4,(VLOOKUP(B499,'X4'!$B:$AZ,11,FALSE)),IF($X$1=5,(VLOOKUP(B499,'X5'!$B:$AZ,11,FALSE)),IF($X$1=6,(VLOOKUP(B499,'X6'!$B:$AZ,11,FALSE)),IF($X$1=7,(VLOOKUP(B499,'X7'!$B:$AZ,11,FALSE)),IF($X$1=8,(VLOOKUP(B499,'X8'!$B:$AZ,11,FALSE)),IF($X$1=9,(VLOOKUP(B499,'X9'!$B:$AZ,11,FALSE)),IF($X$1=10,(VLOOKUP(B499,'X10'!$B:$AZ,11,FALSE)),IF($X$1=11,(VLOOKUP(B499,'X11'!$B:$AZ,11,FALSE)),IF($X$1=12,(VLOOKUP(B499,'X12'!$B:$AZ,11,FALSE)),IF($X$1=13,(VLOOKUP(B499,'X13'!$B:$AZ,11,FALSE)),"B")))))))))))))))</f>
        <v xml:space="preserve"> </v>
      </c>
      <c r="P499" s="184" t="str">
        <f ca="1">IF(ISERROR(IF($X$1=1,(VLOOKUP(B499,'X1'!$B:$AZ,12,FALSE)),IF($X$1=2,(VLOOKUP(B499,'X2'!$B:$AZ,12,FALSE)),IF($X$1=3,(VLOOKUP(B499,'X3'!$B:$AZ,12,FALSE)),IF($X$1=4,(VLOOKUP(B499,'X4'!$B:$AZ,12,FALSE)),IF($X$1=5,(VLOOKUP(B499,'X5'!$B:$AZ,12,FALSE)),IF($X$1=6,(VLOOKUP(B499,'X6'!$B:$AZ,12,FALSE)),IF($X$1=7,(VLOOKUP(B499,'X7'!$B:$AZ,12,FALSE)),IF($X$1=8,(VLOOKUP(B499,'X8'!$B:$AZ,12,FALSE)),IF($X$1=9,(VLOOKUP(B499,'X9'!$B:$AZ,12,FALSE)),IF($X$1=10,(VLOOKUP(B499,'X10'!$B:$AZ,12,FALSE)),IF($X$1=11,(VLOOKUP(B499,'X11'!$B:$AZ,12,FALSE)),IF($X$1=12,(VLOOKUP(B499,'X12'!$B:$AZ,12,FALSE)),IF($X$1=13,(VLOOKUP(B499,'X13'!$B:$AZ,12,FALSE)),"B"))))))))))))))=TRUE," ",(IF($X$1=1,(VLOOKUP(B499,'X1'!$B:$AZ,12,FALSE)),IF($X$1=2,(VLOOKUP(B499,'X2'!$B:$AZ,12,FALSE)),IF($X$1=3,(VLOOKUP(B499,'X3'!$B:$AZ,12,FALSE)),IF($X$1=4,(VLOOKUP(B499,'X4'!$B:$AZ,12,FALSE)),IF($X$1=5,(VLOOKUP(B499,'X5'!$B:$AZ,12,FALSE)),IF($X$1=6,(VLOOKUP(B499,'X6'!$B:$AZ,12,FALSE)),IF($X$1=7,(VLOOKUP(B499,'X7'!$B:$AZ,12,FALSE)),IF($X$1=8,(VLOOKUP(B499,'X8'!$B:$AZ,12,FALSE)),IF($X$1=9,(VLOOKUP(B499,'X9'!$B:$AZ,12,FALSE)),IF($X$1=10,(VLOOKUP(B499,'X10'!$B:$AZ,12,FALSE)),IF($X$1=11,(VLOOKUP(B499,'X11'!$B:$AZ,12,FALSE)),IF($X$1=12,(VLOOKUP(B499,'X12'!$B:$AZ,12,FALSE)),IF($X$1=13,(VLOOKUP(B499,'X13'!$B:$AZ,12,FALSE)),"B")))))))))))))))</f>
        <v xml:space="preserve"> </v>
      </c>
      <c r="Q499" s="185" t="str">
        <f ca="1">IF(ISERROR(IF($X$1=1,(VLOOKUP(B499,'X1'!$B:$AZ,46,FALSE)),IF($X$1=2,(VLOOKUP(B499,'X2'!$B:$AZ,46,FALSE)),IF($X$1=3,(VLOOKUP(B499,'X3'!$B:$AZ,46,FALSE)),IF($X$1=4,(VLOOKUP(B499,'X4'!$B:$AZ,46,FALSE)),IF($X$1=5,(VLOOKUP(B499,'X5'!$B:$AZ,46,FALSE)),IF($X$1=6,(VLOOKUP(B499,'X6'!$B:$AZ,46,FALSE)),IF($X$1=7,(VLOOKUP(B499,'X7'!$B:$AZ,46,FALSE)),IF($X$1=8,(VLOOKUP(B499,'X8'!$B:$AZ,46,FALSE)),IF($X$1=9,(VLOOKUP(B499,'X9'!$B:$AZ,46,FALSE)),IF($X$1=10,(VLOOKUP(B499,'X10'!$B:$AZ,46,FALSE)),IF($X$1=11,(VLOOKUP(B499,'X11'!$B:$AZ,46,FALSE)),IF($X$1=12,(VLOOKUP(B499,'X12'!$B:$AZ,46,FALSE)),IF($X$1=13,(VLOOKUP(B499,'X13'!$B:$AZ,46,FALSE)),"B"))))))))))))))=TRUE," ",(IF($X$1=1,(VLOOKUP(B499,'X1'!$B:$AZ,46,FALSE)),IF($X$1=2,(VLOOKUP(B499,'X2'!$B:$AZ,46,FALSE)),IF($X$1=3,(VLOOKUP(B499,'X3'!$B:$AZ,46,FALSE)),IF($X$1=4,(VLOOKUP(B499,'X4'!$B:$AZ,46,FALSE)),IF($X$1=5,(VLOOKUP(B499,'X5'!$B:$AZ,46,FALSE)),IF($X$1=6,(VLOOKUP(B499,'X6'!$B:$AZ,46,FALSE)),IF($X$1=7,(VLOOKUP(B499,'X7'!$B:$AZ,46,FALSE)),IF($X$1=8,(VLOOKUP(B499,'X8'!$B:$AZ,46,FALSE)),IF($X$1=9,(VLOOKUP(B499,'X9'!$B:$AZ,46,FALSE)),IF($X$1=10,(VLOOKUP(B499,'X10'!$B:$AZ,46,FALSE)),IF($X$1=11,(VLOOKUP(B499,'X11'!$B:$AZ,46,FALSE)),IF($X$1=12,(VLOOKUP(B499,'X12'!$B:$AZ,46,FALSE)),IF($X$1=13,(VLOOKUP(B499,'X13'!$B:$AZ,46,FALSE)),"B")))))))))))))))</f>
        <v xml:space="preserve"> </v>
      </c>
      <c r="R499" s="185" t="str">
        <f ca="1">IF(ISERROR(IF($X$1=1,(VLOOKUP(B499,'X1'!$B:$AZ,15,FALSE)),IF($X$1=2,(VLOOKUP(B499,'X2'!$B:$AZ,15,FALSE)),IF($X$1=3,(VLOOKUP(B499,'X3'!$B:$AZ,15,FALSE)),IF($X$1=4,(VLOOKUP(B499,'X4'!$B:$AZ,15,FALSE)),IF($X$1=5,(VLOOKUP(B499,'X5'!$B:$AZ,15,FALSE)),IF($X$1=6,(VLOOKUP(B499,'X6'!$B:$AZ,15,FALSE)),IF($X$1=7,(VLOOKUP(B499,'X7'!$B:$AZ,15,FALSE)),IF($X$1=8,(VLOOKUP(B499,'X8'!$B:$AZ,15,FALSE)),IF($X$1=9,(VLOOKUP(B499,'X9'!$B:$AZ,15,FALSE)),IF($X$1=10,(VLOOKUP(B499,'X10'!$B:$AZ,15,FALSE)),IF($X$1=11,(VLOOKUP(B499,'X11'!$B:$AZ,15,FALSE)),IF($X$1=12,(VLOOKUP(B499,'X12'!$B:$AZ,15,FALSE)),IF($X$1=13,(VLOOKUP(B499,'X13'!$B:$AZ,15,FALSE)),"B"))))))))))))))=TRUE," ",(IF($X$1=1,(VLOOKUP(B499,'X1'!$B:$AZ,15,FALSE)),IF($X$1=2,(VLOOKUP(B499,'X2'!$B:$AZ,15,FALSE)),IF($X$1=3,(VLOOKUP(B499,'X3'!$B:$AZ,15,FALSE)),IF($X$1=4,(VLOOKUP(B499,'X4'!$B:$AZ,15,FALSE)),IF($X$1=5,(VLOOKUP(B499,'X5'!$B:$AZ,15,FALSE)),IF($X$1=6,(VLOOKUP(B499,'X6'!$B:$AZ,15,FALSE)),IF($X$1=7,(VLOOKUP(B499,'X7'!$B:$AZ,15,FALSE)),IF($X$1=8,(VLOOKUP(B499,'X8'!$B:$AZ,15,FALSE)),IF($X$1=9,(VLOOKUP(B499,'X9'!$B:$AZ,15,FALSE)),IF($X$1=10,(VLOOKUP(B499,'X10'!$B:$AZ,15,FALSE)),IF($X$1=11,(VLOOKUP(B499,'X11'!$B:$AZ,15,FALSE)),IF($X$1=12,(VLOOKUP(B499,'X12'!$B:$AZ,15,FALSE)),IF($X$1=13,(VLOOKUP(B499,'X13'!$B:$AZ,15,FALSE)),"B")))))))))))))))</f>
        <v xml:space="preserve"> </v>
      </c>
      <c r="S499" s="185" t="str">
        <f ca="1">IF(ISERROR(IF((IF($X$1=1,(VLOOKUP(B499,'X1'!$B:$AZ,14,FALSE)),(IF($X$1=2,(VLOOKUP(B499,'X2'!$B:$AZ,14,FALSE)),(IF($X$1=3,(VLOOKUP(B499,'X3'!$B:$AZ,14,FALSE)),(IF($X$1=4,(VLOOKUP(B499,'X4'!$B:$AZ,14,FALSE)),(IF($X$1=5,(VLOOKUP(B499,'X5'!$B:$AZ,14,FALSE)),(IF($X$1=6,(VLOOKUP(B499,'X6'!$B:$AZ,14,FALSE)),(IF($X$1=7,(VLOOKUP(B499,'X7'!$B:$AZ,14,FALSE)),(IF($X$1=8,(VLOOKUP(B499,'X8'!$B:$AZ,14,FALSE)),(IF($X$1=9,(VLOOKUP(B499,'X9'!$B:$AZ,14,FALSE)),(IF($X$1=10,(VLOOKUP(B499,'X10'!$B:$AZ,14,FALSE)),(IF($X$1=11,(VLOOKUP(B499,'X11'!$B:$AZ,14,FALSE)),(IF($X$1=12,(VLOOKUP(B499,'X12'!$B:$AZ,14,FALSE)),(VLOOKUP(B499,'X13'!$B:$AZ,14,FALSE))))))))))))))))))))))))))=$V$1," ",(IF($X$1=1,(VLOOKUP(B499,'X1'!$B:$AZ,14,FALSE)),(IF($X$1=2,(VLOOKUP(B499,'X2'!$B:$AZ,14,FALSE)),(IF($X$1=3,(VLOOKUP(B499,'X3'!$B:$AZ,14,FALSE)),(IF($X$1=4,(VLOOKUP(B499,'X4'!$B:$AZ,14,FALSE)),(IF($X$1=5,(VLOOKUP(B499,'X5'!$B:$AZ,14,FALSE)),(IF($X$1=6,(VLOOKUP(B499,'X6'!$B:$AZ,14,FALSE)),(IF($X$1=7,(VLOOKUP(B499,'X7'!$B:$AZ,14,FALSE)),(IF($X$1=8,(VLOOKUP(B499,'X8'!$B:$AZ,14,FALSE)),(IF($X$1=9,(VLOOKUP(B499,'X9'!$B:$AZ,14,FALSE)),(IF($X$1=10,(VLOOKUP(B499,'X10'!$B:$AZ,14,FALSE)),(IF($X$1=11,(VLOOKUP(B499,'X11'!$B:$AZ,14,FALSE)),(IF($X$1=12,(VLOOKUP(B499,'X12'!$B:$AZ,14,FALSE)),(VLOOKUP(B499,'X13'!$B:$AZ,14,FALSE))))))))))))))))))))))))))))=TRUE," ",(IF((IF($X$1=1,(VLOOKUP(B499,'X1'!$B:$AZ,14,FALSE)),(IF($X$1=2,(VLOOKUP(B499,'X2'!$B:$AZ,14,FALSE)),(IF($X$1=3,(VLOOKUP(B499,'X3'!$B:$AZ,14,FALSE)),(IF($X$1=4,(VLOOKUP(B499,'X4'!$B:$AZ,14,FALSE)),(IF($X$1=5,(VLOOKUP(B499,'X5'!$B:$AZ,14,FALSE)),(IF($X$1=6,(VLOOKUP(B499,'X6'!$B:$AZ,14,FALSE)),(IF($X$1=7,(VLOOKUP(B499,'X7'!$B:$AZ,14,FALSE)),(IF($X$1=8,(VLOOKUP(B499,'X8'!$B:$AZ,14,FALSE)),(IF($X$1=9,(VLOOKUP(B499,'X9'!$B:$AZ,14,FALSE)),(IF($X$1=10,(VLOOKUP(B499,'X10'!$B:$AZ,14,FALSE)),(IF($X$1=11,(VLOOKUP(B499,'X11'!$B:$AZ,14,FALSE)),(IF($X$1=12,(VLOOKUP(B499,'X12'!$B:$AZ,14,FALSE)),(VLOOKUP(B499,'X13'!$B:$AZ,14,FALSE))))))))))))))))))))))))))=$V$1," ",(IF($X$1=1,(VLOOKUP(B499,'X1'!$B:$AZ,14,FALSE)),(IF($X$1=2,(VLOOKUP(B499,'X2'!$B:$AZ,14,FALSE)),(IF($X$1=3,(VLOOKUP(B499,'X3'!$B:$AZ,14,FALSE)),(IF($X$1=4,(VLOOKUP(B499,'X4'!$B:$AZ,14,FALSE)),(IF($X$1=5,(VLOOKUP(B499,'X5'!$B:$AZ,14,FALSE)),(IF($X$1=6,(VLOOKUP(B499,'X6'!$B:$AZ,14,FALSE)),(IF($X$1=7,(VLOOKUP(B499,'X7'!$B:$AZ,14,FALSE)),(IF($X$1=8,(VLOOKUP(B499,'X8'!$B:$AZ,14,FALSE)),(IF($X$1=9,(VLOOKUP(B499,'X9'!$B:$AZ,14,FALSE)),(IF($X$1=10,(VLOOKUP(B499,'X10'!$B:$AZ,14,FALSE)),(IF($X$1=11,(VLOOKUP(B499,'X11'!$B:$AZ,14,FALSE)),(IF($X$1=12,(VLOOKUP(B499,'X12'!$B:$AZ,14,FALSE)),(VLOOKUP(B499,'X13'!$B:$AZ,14,FALSE)))))))))))))))))))))))))))))</f>
        <v xml:space="preserve"> </v>
      </c>
    </row>
    <row r="500" spans="1:19" ht="14.1" customHeight="1" x14ac:dyDescent="0.2">
      <c r="A500" s="156" t="s">
        <v>1058</v>
      </c>
      <c r="B500" s="122" t="str">
        <f>IF(ISERROR(IF($U$16=1,(VLOOKUP(A500,$AC$89:$AH$125,2,FALSE)),IF((IF($X$1=1,'X1'!B459,(IF($X$1=2,'X2'!B459,(IF($X$1=3,'X3'!B459,(IF($X$1=4,'X4'!B459,(IF($X$1=5,'X5'!B459,(IF($X$1=6,'X6'!B459,(IF($X$1=7,'X7'!B459,(IF($X$1=8,'X8'!B459,(IF($X$1=9,'X9'!B459,(IF($X$1=10,'X10'!B459,(IF($X$1=11,'X11'!B459,(IF($X$1=12,'X12'!B459,'X13'!B459))))))))))))))))))))))))="","",(IF($X$1=1,'X1'!B459,(IF($X$1=2,'X2'!B459,(IF($X$1=3,'X3'!B459,(IF($X$1=4,'X4'!B459,(IF($X$1=5,'X5'!B459,(IF($X$1=6,'X6'!B459,(IF($X$1=7,'X7'!B459,(IF($X$1=8,'X8'!B459,(IF($X$1=9,'X9'!B459,(IF($X$1=10,'X10'!B459,(IF($X$1=11,'X11'!B459,(IF($X$1=12,'X12'!B459,'X13'!B459)))))))))))))))))))))))))))=TRUE," ",(IF($U$16=1,(VLOOKUP(A500,$AC$89:$AH$125,2,FALSE)),IF((IF($X$1=1,'X1'!B459,(IF($X$1=2,'X2'!B459,(IF($X$1=3,'X3'!B459,(IF($X$1=4,'X4'!B459,(IF($X$1=5,'X5'!B459,(IF($X$1=6,'X6'!B459,(IF($X$1=7,'X7'!B459,(IF($X$1=8,'X8'!B459,(IF($X$1=9,'X9'!B459,(IF($X$1=10,'X10'!B459,(IF($X$1=11,'X11'!B459,(IF($X$1=12,'X12'!B459,'X13'!B459))))))))))))))))))))))))="","",(IF($X$1=1,'X1'!B459,(IF($X$1=2,'X2'!B459,(IF($X$1=3,'X3'!B459,(IF($X$1=4,'X4'!B459,(IF($X$1=5,'X5'!B459,(IF($X$1=6,'X6'!B459,(IF($X$1=7,'X7'!B459,(IF($X$1=8,'X8'!B459,(IF($X$1=9,'X9'!B459,(IF($X$1=10,'X10'!B459,(IF($X$1=11,'X11'!B459,(IF($X$1=12,'X12'!B459,'X13'!B459))))))))))))))))))))))))))))</f>
        <v/>
      </c>
      <c r="C500" s="181" t="str">
        <f ca="1">IF(ISERROR(IF($X$1=1,(VLOOKUP(B500,'X1'!$B:$AZ,47,FALSE)),IF($X$1=2,(VLOOKUP(B500,'X2'!$B:$AZ,47,FALSE)),IF($X$1=3,(VLOOKUP(B500,'X3'!$B:$AZ,47,FALSE)),IF($X$1=4,(VLOOKUP(B500,'X4'!$B:$AZ,47,FALSE)),IF($X$1=5,(VLOOKUP(B500,'X5'!$B:$AZ,47,FALSE)),IF($X$1=6,(VLOOKUP(B500,'X6'!$B:$AZ,47,FALSE)),IF($X$1=7,(VLOOKUP(B500,'X7'!$B:$AZ,47,FALSE)),IF($X$1=8,(VLOOKUP(B500,'X8'!$B:$AZ,47,FALSE)),IF($X$1=9,(VLOOKUP(B500,'X9'!$B:$AZ,47,FALSE)),IF($X$1=10,(VLOOKUP(B500,'X10'!$B:$AZ,47,FALSE)),IF($X$1=11,(VLOOKUP(B500,'X11'!$B:$AZ,47,FALSE)),IF($X$1=12,(VLOOKUP(B500,'X12'!$B:$AZ,47,FALSE)),IF($X$1=13,(VLOOKUP(B500,'X13'!$B:$AZ,47,FALSE)),"B"))))))))))))))=TRUE," ",(IF($X$1=1,(VLOOKUP(B500,'X1'!$B:$AZ,47,FALSE)),IF($X$1=2,(VLOOKUP(B500,'X2'!$B:$AZ,47,FALSE)),IF($X$1=3,(VLOOKUP(B500,'X3'!$B:$AZ,47,FALSE)),IF($X$1=4,(VLOOKUP(B500,'X4'!$B:$AZ,47,FALSE)),IF($X$1=5,(VLOOKUP(B500,'X5'!$B:$AZ,47,FALSE)),IF($X$1=6,(VLOOKUP(B500,'X6'!$B:$AZ,47,FALSE)),IF($X$1=7,(VLOOKUP(B500,'X7'!$B:$AZ,47,FALSE)),IF($X$1=8,(VLOOKUP(B500,'X8'!$B:$AZ,47,FALSE)),IF($X$1=9,(VLOOKUP(B500,'X9'!$B:$AZ,47,FALSE)),IF($X$1=10,(VLOOKUP(B500,'X10'!$B:$AZ,47,FALSE)),IF($X$1=11,(VLOOKUP(B500,'X11'!$B:$AZ,47,FALSE)),IF($X$1=12,(VLOOKUP(B500,'X12'!$B:$AZ,47,FALSE)),IF($X$1=13,(VLOOKUP(B500,'X13'!$B:$AZ,47,FALSE)),"B")))))))))))))))</f>
        <v xml:space="preserve"> </v>
      </c>
      <c r="D500" s="181" t="str">
        <f ca="1">IF(ISERROR(IF($X$1=1,(VLOOKUP(B500,'X1'!$B:$AP,41,FALSE)),IF($X$1=2,(VLOOKUP(B500,'X2'!$B:$AP,41,FALSE)),IF($X$1=3,(VLOOKUP(B500,'X3'!$B:$AP,41,FALSE)),IF($X$1=4,(VLOOKUP(B500,'X4'!$B:$AP,41,FALSE)),IF($X$1=5,(VLOOKUP(B500,'X5'!$B:$AP,41,FALSE)),IF($X$1=6,(VLOOKUP(B500,'X6'!$B:$AP,41,FALSE)),IF($X$1=7,(VLOOKUP(B500,'X7'!$B:$AP,41,FALSE)),IF($X$1=8,(VLOOKUP(B500,'X8'!$B:$AP,41,FALSE)),IF($X$1=9,(VLOOKUP(B500,'X9'!$B:$AP,41,FALSE)),IF($X$1=10,(VLOOKUP(B500,'X10'!$B:$AP,41,FALSE)),IF($X$1=11,(VLOOKUP(B500,'X11'!$B:$AP,41,FALSE)),IF($X$1=12,(VLOOKUP(B500,'X12'!$B:$AP,41,FALSE)),IF($X$1=13,(VLOOKUP(B500,'X13'!$B:$AP,41,FALSE)),"B"))))))))))))))=TRUE," ",(IF($X$1=1,(VLOOKUP(B500,'X1'!$B:$AP,41,FALSE)),IF($X$1=2,(VLOOKUP(B500,'X2'!$B:$AP,41,FALSE)),IF($X$1=3,(VLOOKUP(B500,'X3'!$B:$AP,41,FALSE)),IF($X$1=4,(VLOOKUP(B500,'X4'!$B:$AP,41,FALSE)),IF($X$1=5,(VLOOKUP(B500,'X5'!$B:$AP,41,FALSE)),IF($X$1=6,(VLOOKUP(B500,'X6'!$B:$AP,41,FALSE)),IF($X$1=7,(VLOOKUP(B500,'X7'!$B:$AP,41,FALSE)),IF($X$1=8,(VLOOKUP(B500,'X8'!$B:$AP,41,FALSE)),IF($X$1=9,(VLOOKUP(B500,'X9'!$B:$AP,41,FALSE)),IF($X$1=10,(VLOOKUP(B500,'X10'!$B:$AP,41,FALSE)),IF($X$1=11,(VLOOKUP(B500,'X11'!$B:$AP,41,FALSE)),IF($X$1=12,(VLOOKUP(B500,'X12'!$B:$AP,41,FALSE)),IF($X$1=13,(VLOOKUP(B500,'X13'!$B:$AP,41,FALSE)),"B")))))))))))))))</f>
        <v xml:space="preserve"> </v>
      </c>
      <c r="E500" s="182" t="str">
        <f ca="1">IF(ISERROR(IF($X$1=1,(VLOOKUP(B500,'X1'!$B:$AP,7,FALSE)),IF($X$1=2,(VLOOKUP(B500,'X2'!$B:$AP,7,FALSE)),IF($X$1=3,(VLOOKUP(B500,'X3'!$B:$AP,7,FALSE)),IF($X$1=4,(VLOOKUP(B500,'X4'!$B:$AP,7,FALSE)),IF($X$1=5,(VLOOKUP(B500,'X5'!$B:$AP,7,FALSE)),IF($X$1=6,(VLOOKUP(B500,'X6'!$B:$AP,7,FALSE)),IF($X$1=7,(VLOOKUP(B500,'X7'!$B:$AP,7,FALSE)),IF($X$1=8,(VLOOKUP(B500,'X8'!$B:$AP,7,FALSE)),IF($X$1=9,(VLOOKUP(B500,'X9'!$B:$AP,7,FALSE)),IF($X$1=10,(VLOOKUP(B500,'X10'!$B:$AP,7,FALSE)),IF($X$1=11,(VLOOKUP(B500,'X11'!$B:$AP,7,FALSE)),IF($X$1=12,(VLOOKUP(B500,'X12'!$B:$AP,7,FALSE)),IF($X$1=13,(VLOOKUP(B500,'X13'!$B:$AP,7,FALSE)),"B"))))))))))))))=TRUE," ",(IF($X$1=1,(VLOOKUP(B500,'X1'!$B:$AP,7,FALSE)),IF($X$1=2,(VLOOKUP(B500,'X2'!$B:$AP,7,FALSE)),IF($X$1=3,(VLOOKUP(B500,'X3'!$B:$AP,7,FALSE)),IF($X$1=4,(VLOOKUP(B500,'X4'!$B:$AP,7,FALSE)),IF($X$1=5,(VLOOKUP(B500,'X5'!$B:$AP,7,FALSE)),IF($X$1=6,(VLOOKUP(B500,'X6'!$B:$AP,7,FALSE)),IF($X$1=7,(VLOOKUP(B500,'X7'!$B:$AP,7,FALSE)),IF($X$1=8,(VLOOKUP(B500,'X8'!$B:$AP,7,FALSE)),IF($X$1=9,(VLOOKUP(B500,'X9'!$B:$AP,7,FALSE)),IF($X$1=10,(VLOOKUP(B500,'X10'!$B:$AP,7,FALSE)),IF($X$1=11,(VLOOKUP(B500,'X11'!$B:$AP,7,FALSE)),IF($X$1=12,(VLOOKUP(B500,'X12'!$B:$AP,7,FALSE)),IF($X$1=13,(VLOOKUP(B500,'X13'!$B:$AP,7,FALSE)),"B")))))))))))))))</f>
        <v xml:space="preserve"> </v>
      </c>
      <c r="F500" s="182" t="str">
        <f ca="1">IF(ISERROR(IF((IF($X$1=1,(VLOOKUP(B500,'X1'!$B:$AO,6,FALSE)),(IF($X$1=2,(VLOOKUP(B500,'X2'!$B:$AO,6,FALSE)),(IF($X$1=3,(VLOOKUP(B500,'X3'!$B:$AO,6,FALSE)),(IF($X$1=4,(VLOOKUP(B500,'X4'!$B:$AO,6,FALSE)),(IF($X$1=5,(VLOOKUP(B500,'X5'!$B:$AO,6,FALSE)),(IF($X$1=6,(VLOOKUP(B500,'X6'!$B:$AO,6,FALSE)),(IF($X$1=7,(VLOOKUP(B500,'X7'!$B:$AO,6,FALSE)),(IF($X$1=8,(VLOOKUP(B500,'X8'!$B:$AO,6,FALSE)),(IF($X$1=9,(VLOOKUP(B500,'X9'!$B:$AO,6,FALSE)),(IF($X$1=10,(VLOOKUP(B500,'X10'!$B:$AO,6,FALSE)),(IF($X$1=11,(VLOOKUP(B500,'X11'!$B:$AO,6,FALSE)),(IF($X$1=12,(VLOOKUP(B500,'X12'!$B:$AO,6,FALSE)),(VLOOKUP(B500,'X13'!$B:$AO,6,FALSE))))))))))))))))))))))))))=$V$1," ",(IF($X$1=1,(VLOOKUP(B500,'X1'!$B:$AO,6,FALSE)),(IF($X$1=2,(VLOOKUP(B500,'X2'!$B:$AO,6,FALSE)),(IF($X$1=3,(VLOOKUP(B500,'X3'!$B:$AO,6,FALSE)),(IF($X$1=4,(VLOOKUP(B500,'X4'!$B:$AO,6,FALSE)),(IF($X$1=5,(VLOOKUP(B500,'X5'!$B:$AO,6,FALSE)),(IF($X$1=6,(VLOOKUP(B500,'X6'!$B:$AO,6,FALSE)),(IF($X$1=7,(VLOOKUP(B500,'X7'!$B:$AO,6,FALSE)),(IF($X$1=8,(VLOOKUP(B500,'X8'!$B:$AO,6,FALSE)),(IF($X$1=9,(VLOOKUP(B500,'X9'!$B:$AO,6,FALSE)),(IF($X$1=10,(VLOOKUP(B500,'X10'!$B:$AO,6,FALSE)),(IF($X$1=11,(VLOOKUP(B500,'X11'!$B:$AO,6,FALSE)),(IF($X$1=12,(VLOOKUP(B500,'X12'!$B:$AO,6,FALSE)),(VLOOKUP(B500,'X13'!$B:$AO,6,FALSE))))))))))))))))))))))))))))=TRUE," ",(IF((IF($X$1=1,(VLOOKUP(B500,'X1'!$B:$AO,6,FALSE)),(IF($X$1=2,(VLOOKUP(B500,'X2'!$B:$AO,6,FALSE)),(IF($X$1=3,(VLOOKUP(B500,'X3'!$B:$AO,6,FALSE)),(IF($X$1=4,(VLOOKUP(B500,'X4'!$B:$AO,6,FALSE)),(IF($X$1=5,(VLOOKUP(B500,'X5'!$B:$AO,6,FALSE)),(IF($X$1=6,(VLOOKUP(B500,'X6'!$B:$AO,6,FALSE)),(IF($X$1=7,(VLOOKUP(B500,'X7'!$B:$AO,6,FALSE)),(IF($X$1=8,(VLOOKUP(B500,'X8'!$B:$AO,6,FALSE)),(IF($X$1=9,(VLOOKUP(B500,'X9'!$B:$AO,6,FALSE)),(IF($X$1=10,(VLOOKUP(B500,'X10'!$B:$AO,6,FALSE)),(IF($X$1=11,(VLOOKUP(B500,'X11'!$B:$AO,6,FALSE)),(IF($X$1=12,(VLOOKUP(B500,'X12'!$B:$AO,6,FALSE)),(VLOOKUP(B500,'X13'!$B:$AO,6,FALSE))))))))))))))))))))))))))=$V$1," ",(IF($X$1=1,(VLOOKUP(B500,'X1'!$B:$AO,6,FALSE)),(IF($X$1=2,(VLOOKUP(B500,'X2'!$B:$AO,6,FALSE)),(IF($X$1=3,(VLOOKUP(B500,'X3'!$B:$AO,6,FALSE)),(IF($X$1=4,(VLOOKUP(B500,'X4'!$B:$AO,6,FALSE)),(IF($X$1=5,(VLOOKUP(B500,'X5'!$B:$AO,6,FALSE)),(IF($X$1=6,(VLOOKUP(B500,'X6'!$B:$AO,6,FALSE)),(IF($X$1=7,(VLOOKUP(B500,'X7'!$B:$AO,6,FALSE)),(IF($X$1=8,(VLOOKUP(B500,'X8'!$B:$AO,6,FALSE)),(IF($X$1=9,(VLOOKUP(B500,'X9'!$B:$AO,6,FALSE)),(IF($X$1=10,(VLOOKUP(B500,'X10'!$B:$AO,6,FALSE)),(IF($X$1=11,(VLOOKUP(B500,'X11'!$B:$AO,6,FALSE)),(IF($X$1=12,(VLOOKUP(B500,'X12'!$B:$AO,6,FALSE)),(VLOOKUP(B500,'X13'!$B:$AO,6,FALSE)))))))))))))))))))))))))))))</f>
        <v xml:space="preserve"> </v>
      </c>
      <c r="G500" s="182" t="str">
        <f ca="1">IF(ISERROR(IF($X$1=1,(VLOOKUP(B500,'X1'!$B:$AZ,44,FALSE)),IF($X$1=2,(VLOOKUP(B500,'X2'!$B:$AZ,44,FALSE)),IF($X$1=3,(VLOOKUP(B500,'X3'!$B:$AZ,44,FALSE)),IF($X$1=4,(VLOOKUP(B500,'X4'!$B:$AZ,44,FALSE)),IF($X$1=5,(VLOOKUP(B500,'X5'!$B:$AZ,44,FALSE)),IF($X$1=6,(VLOOKUP(B500,'X6'!$B:$AZ,44,FALSE)),IF($X$1=7,(VLOOKUP(B500,'X7'!$B:$AZ,44,FALSE)),IF($X$1=8,(VLOOKUP(B500,'X8'!$B:$AZ,44,FALSE)),IF($X$1=9,(VLOOKUP(B500,'X9'!$B:$AZ,44,FALSE)),IF($X$1=10,(VLOOKUP(B500,'X10'!$B:$AZ,44,FALSE)),IF($X$1=11,(VLOOKUP(B500,'X11'!$B:$AZ,44,FALSE)),IF($X$1=12,(VLOOKUP(B500,'X12'!$B:$AZ,44,FALSE)),IF($X$1=13,(VLOOKUP(B500,'X13'!$B:$AZ,44,FALSE)),"B"))))))))))))))=TRUE," ",(IF($X$1=1,(VLOOKUP(B500,'X1'!$B:$AZ,44,FALSE)),IF($X$1=2,(VLOOKUP(B500,'X2'!$B:$AZ,44,FALSE)),IF($X$1=3,(VLOOKUP(B500,'X3'!$B:$AZ,44,FALSE)),IF($X$1=4,(VLOOKUP(B500,'X4'!$B:$AZ,44,FALSE)),IF($X$1=5,(VLOOKUP(B500,'X5'!$B:$AZ,44,FALSE)),IF($X$1=6,(VLOOKUP(B500,'X6'!$B:$AZ,44,FALSE)),IF($X$1=7,(VLOOKUP(B500,'X7'!$B:$AZ,44,FALSE)),IF($X$1=8,(VLOOKUP(B500,'X8'!$B:$AZ,44,FALSE)),IF($X$1=9,(VLOOKUP(B500,'X9'!$B:$AZ,44,FALSE)),IF($X$1=10,(VLOOKUP(B500,'X10'!$B:$AZ,44,FALSE)),IF($X$1=11,(VLOOKUP(B500,'X11'!$B:$AZ,44,FALSE)),IF($X$1=12,(VLOOKUP(B500,'X12'!$B:$AZ,44,FALSE)),IF($X$1=13,(VLOOKUP(B500,'X13'!$B:$AZ,44,FALSE)),"B")))))))))))))))</f>
        <v xml:space="preserve"> </v>
      </c>
      <c r="H500" s="182" t="str">
        <f ca="1">IF(ISERROR(IF($X$1=1,(VLOOKUP(B500,'X1'!$B:$AZ,8,FALSE)),IF($X$1=2,(VLOOKUP(B500,'X2'!$B:$AZ,8,FALSE)),IF($X$1=3,(VLOOKUP(B500,'X3'!$B:$AZ,8,FALSE)),IF($X$1=4,(VLOOKUP(B500,'X4'!$B:$AZ,8,FALSE)),IF($X$1=5,(VLOOKUP(B500,'X5'!$B:$AZ,8,FALSE)),IF($X$1=6,(VLOOKUP(B500,'X6'!$B:$AZ,8,FALSE)),IF($X$1=7,(VLOOKUP(B500,'X7'!$B:$AZ,8,FALSE)),IF($X$1=8,(VLOOKUP(B500,'X8'!$B:$AZ,8,FALSE)),IF($X$1=9,(VLOOKUP(B500,'X9'!$B:$AZ,8,FALSE)),IF($X$1=10,(VLOOKUP(B500,'X10'!$B:$AZ,8,FALSE)),IF($X$1=11,(VLOOKUP(B500,'X11'!$B:$AZ,8,FALSE)),IF($X$1=12,(VLOOKUP(B500,'X12'!$B:$AZ,8,FALSE)),IF($X$1=13,(VLOOKUP(B500,'X13'!$B:$AZ,8,FALSE)),"B"))))))))))))))=TRUE," ",(IF($X$1=1,(VLOOKUP(B500,'X1'!$B:$AZ,8,FALSE)),IF($X$1=2,(VLOOKUP(B500,'X2'!$B:$AZ,8,FALSE)),IF($X$1=3,(VLOOKUP(B500,'X3'!$B:$AZ,8,FALSE)),IF($X$1=4,(VLOOKUP(B500,'X4'!$B:$AZ,8,FALSE)),IF($X$1=5,(VLOOKUP(B500,'X5'!$B:$AZ,8,FALSE)),IF($X$1=6,(VLOOKUP(B500,'X6'!$B:$AZ,8,FALSE)),IF($X$1=7,(VLOOKUP(B500,'X7'!$B:$AZ,8,FALSE)),IF($X$1=8,(VLOOKUP(B500,'X8'!$B:$AZ,8,FALSE)),IF($X$1=9,(VLOOKUP(B500,'X9'!$B:$AZ,8,FALSE)),IF($X$1=10,(VLOOKUP(B500,'X10'!$B:$AZ,8,FALSE)),IF($X$1=11,(VLOOKUP(B500,'X11'!$B:$AZ,8,FALSE)),IF($X$1=12,(VLOOKUP(B500,'X12'!$B:$AZ,8,FALSE)),IF($X$1=13,(VLOOKUP(B500,'X13'!$B:$AZ,8,FALSE)),"B")))))))))))))))</f>
        <v xml:space="preserve"> </v>
      </c>
      <c r="I500" s="183" t="str">
        <f ca="1">IF(ISERROR(IF($X$1=1,(VLOOKUP(B500,'X1'!$B:$AZ,2,FALSE)),IF($X$1=2,(VLOOKUP(B500,'X2'!$B:$AZ,2,FALSE)),IF($X$1=3,(VLOOKUP(B500,'X3'!$B:$AZ,2,FALSE)),IF($X$1=4,(VLOOKUP(B500,'X4'!$B:$AZ,2,FALSE)),IF($X$1=5,(VLOOKUP(B500,'X5'!$B:$AZ,2,FALSE)),IF($X$1=6,(VLOOKUP(B500,'X6'!$B:$AZ,2,FALSE)),IF($X$1=7,(VLOOKUP(B500,'X7'!$B:$AZ,2,FALSE)),IF($X$1=8,(VLOOKUP(B500,'X8'!$B:$AZ,2,FALSE)),IF($X$1=9,(VLOOKUP(B500,'X9'!$B:$AZ,2,FALSE)),IF($X$1=10,(VLOOKUP(B500,'X10'!$B:$AZ,2,FALSE)),IF($X$1=11,(VLOOKUP(B500,'X11'!$B:$AZ,2,FALSE)),IF($X$1=12,(VLOOKUP(B500,'X12'!$B:$AZ,2,FALSE)),IF($X$1=13,(VLOOKUP(B500,'X13'!$B:$AZ,2,FALSE)),"B"))))))))))))))=TRUE," ",(IF($X$1=1,(VLOOKUP(B500,'X1'!$B:$AZ,2,FALSE)),IF($X$1=2,(VLOOKUP(B500,'X2'!$B:$AZ,2,FALSE)),IF($X$1=3,(VLOOKUP(B500,'X3'!$B:$AZ,2,FALSE)),IF($X$1=4,(VLOOKUP(B500,'X4'!$B:$AZ,2,FALSE)),IF($X$1=5,(VLOOKUP(B500,'X5'!$B:$AZ,2,FALSE)),IF($X$1=6,(VLOOKUP(B500,'X6'!$B:$AZ,2,FALSE)),IF($X$1=7,(VLOOKUP(B500,'X7'!$B:$AZ,2,FALSE)),IF($X$1=8,(VLOOKUP(B500,'X8'!$B:$AZ,2,FALSE)),IF($X$1=9,(VLOOKUP(B500,'X9'!$B:$AZ,2,FALSE)),IF($X$1=10,(VLOOKUP(B500,'X10'!$B:$AZ,2,FALSE)),IF($X$1=11,(VLOOKUP(B500,'X11'!$B:$AZ,2,FALSE)),IF($X$1=12,(VLOOKUP(B500,'X12'!$B:$AZ,2,FALSE)),IF($X$1=13,(VLOOKUP(B500,'X13'!$B:$AZ,2,FALSE)),"B")))))))))))))))</f>
        <v xml:space="preserve"> </v>
      </c>
      <c r="J500" s="183" t="str">
        <f ca="1">IF(ISERROR(IF($X$1=1,(VLOOKUP(B500,'X1'!$B:$AZ,3,FALSE)),IF($X$1=2,(VLOOKUP(B500,'X2'!$B:$AZ,3,FALSE)),IF($X$1=3,(VLOOKUP(B500,'X3'!$B:$AZ,3,FALSE)),IF($X$1=4,(VLOOKUP(B500,'X4'!$B:$AZ,3,FALSE)),IF($X$1=5,(VLOOKUP(B500,'X5'!$B:$AZ,3,FALSE)),IF($X$1=6,(VLOOKUP(B500,'X6'!$B:$AZ,3,FALSE)),IF($X$1=7,(VLOOKUP(B500,'X7'!$B:$AZ,3,FALSE)),IF($X$1=8,(VLOOKUP(B500,'X8'!$B:$AZ,3,FALSE)),IF($X$1=9,(VLOOKUP(B500,'X9'!$B:$AZ,3,FALSE)),IF($X$1=10,(VLOOKUP(B500,'X10'!$B:$AZ,3,FALSE)),IF($X$1=11,(VLOOKUP(B500,'X11'!$B:$AZ,3,FALSE)),IF($X$1=12,(VLOOKUP(B500,'X12'!$B:$AZ,3,FALSE)),IF($X$1=13,(VLOOKUP(B500,'X13'!$B:$AZ,3,FALSE)),"B"))))))))))))))=TRUE," ",(IF($X$1=1,(VLOOKUP(B500,'X1'!$B:$AZ,3,FALSE)),IF($X$1=2,(VLOOKUP(B500,'X2'!$B:$AZ,3,FALSE)),IF($X$1=3,(VLOOKUP(B500,'X3'!$B:$AZ,3,FALSE)),IF($X$1=4,(VLOOKUP(B500,'X4'!$B:$AZ,3,FALSE)),IF($X$1=5,(VLOOKUP(B500,'X5'!$B:$AZ,3,FALSE)),IF($X$1=6,(VLOOKUP(B500,'X6'!$B:$AZ,3,FALSE)),IF($X$1=7,(VLOOKUP(B500,'X7'!$B:$AZ,3,FALSE)),IF($X$1=8,(VLOOKUP(B500,'X8'!$B:$AZ,3,FALSE)),IF($X$1=9,(VLOOKUP(B500,'X9'!$B:$AZ,3,FALSE)),IF($X$1=10,(VLOOKUP(B500,'X10'!$B:$AZ,3,FALSE)),IF($X$1=11,(VLOOKUP(B500,'X11'!$B:$AZ,3,FALSE)),IF($X$1=12,(VLOOKUP(B500,'X12'!$B:$AZ,3,FALSE)),IF($X$1=13,(VLOOKUP(B500,'X13'!$B:$AZ,3,FALSE)),"B")))))))))))))))</f>
        <v xml:space="preserve"> </v>
      </c>
      <c r="K500" s="183" t="str">
        <f ca="1">IF(ISERROR(IF($X$1=1,(VLOOKUP(B500,'X1'!$B:$AZ,5,FALSE)),IF($X$1=2,(VLOOKUP(B500,'X2'!$B:$AZ,5,FALSE)),IF($X$1=3,(VLOOKUP(B500,'X3'!$B:$AZ,5,FALSE)),IF($X$1=4,(VLOOKUP(B500,'X4'!$B:$AZ,5,FALSE)),IF($X$1=5,(VLOOKUP(B500,'X5'!$B:$AZ,5,FALSE)),IF($X$1=6,(VLOOKUP(B500,'X6'!$B:$AZ,5,FALSE)),IF($X$1=7,(VLOOKUP(B500,'X7'!$B:$AZ,5,FALSE)),IF($X$1=8,(VLOOKUP(B500,'X8'!$B:$AZ,5,FALSE)),IF($X$1=9,(VLOOKUP(B500,'X9'!$B:$AZ,5,FALSE)),IF($X$1=10,(VLOOKUP(B500,'X10'!$B:$AZ,5,FALSE)),IF($X$1=11,(VLOOKUP(B500,'X11'!$B:$AZ,5,FALSE)),IF($X$1=12,(VLOOKUP(B500,'X12'!$B:$AZ,5,FALSE)),IF($X$1=13,(VLOOKUP(B500,'X13'!$B:$AZ,5,FALSE)),"B"))))))))))))))=TRUE," ",(IF($X$1=1,(VLOOKUP(B500,'X1'!$B:$AZ,5,FALSE)),IF($X$1=2,(VLOOKUP(B500,'X2'!$B:$AZ,5,FALSE)),IF($X$1=3,(VLOOKUP(B500,'X3'!$B:$AZ,5,FALSE)),IF($X$1=4,(VLOOKUP(B500,'X4'!$B:$AZ,5,FALSE)),IF($X$1=5,(VLOOKUP(B500,'X5'!$B:$AZ,5,FALSE)),IF($X$1=6,(VLOOKUP(B500,'X6'!$B:$AZ,5,FALSE)),IF($X$1=7,(VLOOKUP(B500,'X7'!$B:$AZ,5,FALSE)),IF($X$1=8,(VLOOKUP(B500,'X8'!$B:$AZ,5,FALSE)),IF($X$1=9,(VLOOKUP(B500,'X9'!$B:$AZ,5,FALSE)),IF($X$1=10,(VLOOKUP(B500,'X10'!$B:$AZ,5,FALSE)),IF($X$1=11,(VLOOKUP(B500,'X11'!$B:$AZ,5,FALSE)),IF($X$1=12,(VLOOKUP(B500,'X12'!$B:$AZ,5,FALSE)),IF($X$1=13,(VLOOKUP(B500,'X13'!$B:$AZ,5,FALSE)),"B")))))))))))))))</f>
        <v xml:space="preserve"> </v>
      </c>
      <c r="L500" s="184" t="str">
        <f ca="1">IF(ISERROR(IF($X$1=1,(VLOOKUP(B500,'X1'!$B:$AZ,9,FALSE)),IF($X$1=2,(VLOOKUP(B500,'X2'!$B:$AZ,9,FALSE)),IF($X$1=3,(VLOOKUP(B500,'X3'!$B:$AZ,9,FALSE)),IF($X$1=4,(VLOOKUP(B500,'X4'!$B:$AZ,9,FALSE)),IF($X$1=5,(VLOOKUP(B500,'X5'!$B:$AZ,9,FALSE)),IF($X$1=6,(VLOOKUP(B500,'X6'!$B:$AZ,9,FALSE)),IF($X$1=7,(VLOOKUP(B500,'X7'!$B:$AZ,9,FALSE)),IF($X$1=8,(VLOOKUP(B500,'X8'!$B:$AZ,9,FALSE)),IF($X$1=9,(VLOOKUP(B500,'X9'!$B:$AZ,9,FALSE)),IF($X$1=10,(VLOOKUP(B500,'X10'!$B:$AZ,9,FALSE)),IF($X$1=11,(VLOOKUP(B500,'X11'!$B:$AZ,9,FALSE)),IF($X$1=12,(VLOOKUP(B500,'X12'!$B:$AZ,9,FALSE)),IF($X$1=13,(VLOOKUP(B500,'X13'!$B:$AZ,9,FALSE)),"B"))))))))))))))=TRUE," ",(IF($X$1=1,(VLOOKUP(B500,'X1'!$B:$AZ,9,FALSE)),IF($X$1=2,(VLOOKUP(B500,'X2'!$B:$AZ,9,FALSE)),IF($X$1=3,(VLOOKUP(B500,'X3'!$B:$AZ,9,FALSE)),IF($X$1=4,(VLOOKUP(B500,'X4'!$B:$AZ,9,FALSE)),IF($X$1=5,(VLOOKUP(B500,'X5'!$B:$AZ,9,FALSE)),IF($X$1=6,(VLOOKUP(B500,'X6'!$B:$AZ,9,FALSE)),IF($X$1=7,(VLOOKUP(B500,'X7'!$B:$AZ,9,FALSE)),IF($X$1=8,(VLOOKUP(B500,'X8'!$B:$AZ,9,FALSE)),IF($X$1=9,(VLOOKUP(B500,'X9'!$B:$AZ,9,FALSE)),IF($X$1=10,(VLOOKUP(B500,'X10'!$B:$AZ,9,FALSE)),IF($X$1=11,(VLOOKUP(B500,'X11'!$B:$AZ,9,FALSE)),IF($X$1=12,(VLOOKUP(B500,'X12'!$B:$AZ,9,FALSE)),IF($X$1=13,(VLOOKUP(B500,'X13'!$B:$AZ,9,FALSE)),"B")))))))))))))))</f>
        <v xml:space="preserve"> </v>
      </c>
      <c r="M500" s="184" t="str">
        <f ca="1">IF(ISERROR(IF($X$1=1,(VLOOKUP(B500,'X1'!$B:$AZ,10,FALSE)),IF($X$1=2,(VLOOKUP(B500,'X2'!$B:$AZ,10,FALSE)),IF($X$1=3,(VLOOKUP(B500,'X3'!$B:$AZ,10,FALSE)),IF($X$1=4,(VLOOKUP(B500,'X4'!$B:$AZ,10,FALSE)),IF($X$1=5,(VLOOKUP(B500,'X5'!$B:$AZ,10,FALSE)),IF($X$1=6,(VLOOKUP(B500,'X6'!$B:$AZ,10,FALSE)),IF($X$1=7,(VLOOKUP(B500,'X7'!$B:$AZ,10,FALSE)),IF($X$1=8,(VLOOKUP(B500,'X8'!$B:$AZ,10,FALSE)),IF($X$1=9,(VLOOKUP(B500,'X9'!$B:$AZ,10,FALSE)),IF($X$1=10,(VLOOKUP(B500,'X10'!$B:$AZ,10,FALSE)),IF($X$1=11,(VLOOKUP(B500,'X11'!$B:$AZ,10,FALSE)),IF($X$1=12,(VLOOKUP(B500,'X12'!$B:$AZ,10,FALSE)),IF($X$1=13,(VLOOKUP(B500,'X13'!$B:$AZ,10,FALSE)),"B"))))))))))))))=TRUE," ",(IF($X$1=1,(VLOOKUP(B500,'X1'!$B:$AZ,10,FALSE)),IF($X$1=2,(VLOOKUP(B500,'X2'!$B:$AZ,10,FALSE)),IF($X$1=3,(VLOOKUP(B500,'X3'!$B:$AZ,10,FALSE)),IF($X$1=4,(VLOOKUP(B500,'X4'!$B:$AZ,10,FALSE)),IF($X$1=5,(VLOOKUP(B500,'X5'!$B:$AZ,10,FALSE)),IF($X$1=6,(VLOOKUP(B500,'X6'!$B:$AZ,10,FALSE)),IF($X$1=7,(VLOOKUP(B500,'X7'!$B:$AZ,10,FALSE)),IF($X$1=8,(VLOOKUP(B500,'X8'!$B:$AZ,10,FALSE)),IF($X$1=9,(VLOOKUP(B500,'X9'!$B:$AZ,10,FALSE)),IF($X$1=10,(VLOOKUP(B500,'X10'!$B:$AZ,10,FALSE)),IF($X$1=11,(VLOOKUP(B500,'X11'!$B:$AZ,10,FALSE)),IF($X$1=12,(VLOOKUP(B500,'X12'!$B:$AZ,10,FALSE)),IF($X$1=13,(VLOOKUP(B500,'X13'!$B:$AZ,10,FALSE)),"B")))))))))))))))</f>
        <v xml:space="preserve"> </v>
      </c>
      <c r="N500" s="185" t="str">
        <f ca="1">IF(ISERROR(IF($X$1=1,(VLOOKUP(B500,'X1'!$B:$AZ,45,FALSE)),IF($X$1=2,(VLOOKUP(B500,'X2'!$B:$AZ,45,FALSE)),IF($X$1=3,(VLOOKUP(B500,'X3'!$B:$AZ,45,FALSE)),IF($X$1=4,(VLOOKUP(B500,'X4'!$B:$AZ,45,FALSE)),IF($X$1=5,(VLOOKUP(B500,'X5'!$B:$AZ,45,FALSE)),IF($X$1=6,(VLOOKUP(B500,'X6'!$B:$AZ,45,FALSE)),IF($X$1=7,(VLOOKUP(B500,'X7'!$B:$AZ,45,FALSE)),IF($X$1=8,(VLOOKUP(B500,'X8'!$B:$AZ,45,FALSE)),IF($X$1=9,(VLOOKUP(B500,'X9'!$B:$AZ,45,FALSE)),IF($X$1=10,(VLOOKUP(B500,'X10'!$B:$AZ,45,FALSE)),IF($X$1=11,(VLOOKUP(B500,'X11'!$B:$AZ,45,FALSE)),IF($X$1=12,(VLOOKUP(B500,'X12'!$B:$AZ,45,FALSE)),IF($X$1=13,(VLOOKUP(B500,'X13'!$B:$AZ,45,FALSE)),"B"))))))))))))))=TRUE," ",(IF($X$1=1,(VLOOKUP(B500,'X1'!$B:$AZ,45,FALSE)),IF($X$1=2,(VLOOKUP(B500,'X2'!$B:$AZ,45,FALSE)),IF($X$1=3,(VLOOKUP(B500,'X3'!$B:$AZ,45,FALSE)),IF($X$1=4,(VLOOKUP(B500,'X4'!$B:$AZ,45,FALSE)),IF($X$1=5,(VLOOKUP(B500,'X5'!$B:$AZ,45,FALSE)),IF($X$1=6,(VLOOKUP(B500,'X6'!$B:$AZ,45,FALSE)),IF($X$1=7,(VLOOKUP(B500,'X7'!$B:$AZ,45,FALSE)),IF($X$1=8,(VLOOKUP(B500,'X8'!$B:$AZ,45,FALSE)),IF($X$1=9,(VLOOKUP(B500,'X9'!$B:$AZ,45,FALSE)),IF($X$1=10,(VLOOKUP(B500,'X10'!$B:$AZ,45,FALSE)),IF($X$1=11,(VLOOKUP(B500,'X11'!$B:$AZ,45,FALSE)),IF($X$1=12,(VLOOKUP(B500,'X12'!$B:$AZ,45,FALSE)),IF($X$1=13,(VLOOKUP(B500,'X13'!$B:$AZ,45,FALSE)),"B")))))))))))))))</f>
        <v xml:space="preserve"> </v>
      </c>
      <c r="O500" s="184" t="str">
        <f ca="1">IF(ISERROR(IF($X$1=1,(VLOOKUP(B500,'X1'!$B:$AZ,11,FALSE)),IF($X$1=2,(VLOOKUP(B500,'X2'!$B:$AZ,11,FALSE)),IF($X$1=3,(VLOOKUP(B500,'X3'!$B:$AZ,11,FALSE)),IF($X$1=4,(VLOOKUP(B500,'X4'!$B:$AZ,11,FALSE)),IF($X$1=5,(VLOOKUP(B500,'X5'!$B:$AZ,11,FALSE)),IF($X$1=6,(VLOOKUP(B500,'X6'!$B:$AZ,11,FALSE)),IF($X$1=7,(VLOOKUP(B500,'X7'!$B:$AZ,11,FALSE)),IF($X$1=8,(VLOOKUP(B500,'X8'!$B:$AZ,11,FALSE)),IF($X$1=9,(VLOOKUP(B500,'X9'!$B:$AZ,11,FALSE)),IF($X$1=10,(VLOOKUP(B500,'X10'!$B:$AZ,11,FALSE)),IF($X$1=11,(VLOOKUP(B500,'X11'!$B:$AZ,11,FALSE)),IF($X$1=12,(VLOOKUP(B500,'X12'!$B:$AZ,11,FALSE)),IF($X$1=13,(VLOOKUP(B500,'X13'!$B:$AZ,11,FALSE)),"B"))))))))))))))=TRUE," ",(IF($X$1=1,(VLOOKUP(B500,'X1'!$B:$AZ,11,FALSE)),IF($X$1=2,(VLOOKUP(B500,'X2'!$B:$AZ,11,FALSE)),IF($X$1=3,(VLOOKUP(B500,'X3'!$B:$AZ,11,FALSE)),IF($X$1=4,(VLOOKUP(B500,'X4'!$B:$AZ,11,FALSE)),IF($X$1=5,(VLOOKUP(B500,'X5'!$B:$AZ,11,FALSE)),IF($X$1=6,(VLOOKUP(B500,'X6'!$B:$AZ,11,FALSE)),IF($X$1=7,(VLOOKUP(B500,'X7'!$B:$AZ,11,FALSE)),IF($X$1=8,(VLOOKUP(B500,'X8'!$B:$AZ,11,FALSE)),IF($X$1=9,(VLOOKUP(B500,'X9'!$B:$AZ,11,FALSE)),IF($X$1=10,(VLOOKUP(B500,'X10'!$B:$AZ,11,FALSE)),IF($X$1=11,(VLOOKUP(B500,'X11'!$B:$AZ,11,FALSE)),IF($X$1=12,(VLOOKUP(B500,'X12'!$B:$AZ,11,FALSE)),IF($X$1=13,(VLOOKUP(B500,'X13'!$B:$AZ,11,FALSE)),"B")))))))))))))))</f>
        <v xml:space="preserve"> </v>
      </c>
      <c r="P500" s="184" t="str">
        <f ca="1">IF(ISERROR(IF($X$1=1,(VLOOKUP(B500,'X1'!$B:$AZ,12,FALSE)),IF($X$1=2,(VLOOKUP(B500,'X2'!$B:$AZ,12,FALSE)),IF($X$1=3,(VLOOKUP(B500,'X3'!$B:$AZ,12,FALSE)),IF($X$1=4,(VLOOKUP(B500,'X4'!$B:$AZ,12,FALSE)),IF($X$1=5,(VLOOKUP(B500,'X5'!$B:$AZ,12,FALSE)),IF($X$1=6,(VLOOKUP(B500,'X6'!$B:$AZ,12,FALSE)),IF($X$1=7,(VLOOKUP(B500,'X7'!$B:$AZ,12,FALSE)),IF($X$1=8,(VLOOKUP(B500,'X8'!$B:$AZ,12,FALSE)),IF($X$1=9,(VLOOKUP(B500,'X9'!$B:$AZ,12,FALSE)),IF($X$1=10,(VLOOKUP(B500,'X10'!$B:$AZ,12,FALSE)),IF($X$1=11,(VLOOKUP(B500,'X11'!$B:$AZ,12,FALSE)),IF($X$1=12,(VLOOKUP(B500,'X12'!$B:$AZ,12,FALSE)),IF($X$1=13,(VLOOKUP(B500,'X13'!$B:$AZ,12,FALSE)),"B"))))))))))))))=TRUE," ",(IF($X$1=1,(VLOOKUP(B500,'X1'!$B:$AZ,12,FALSE)),IF($X$1=2,(VLOOKUP(B500,'X2'!$B:$AZ,12,FALSE)),IF($X$1=3,(VLOOKUP(B500,'X3'!$B:$AZ,12,FALSE)),IF($X$1=4,(VLOOKUP(B500,'X4'!$B:$AZ,12,FALSE)),IF($X$1=5,(VLOOKUP(B500,'X5'!$B:$AZ,12,FALSE)),IF($X$1=6,(VLOOKUP(B500,'X6'!$B:$AZ,12,FALSE)),IF($X$1=7,(VLOOKUP(B500,'X7'!$B:$AZ,12,FALSE)),IF($X$1=8,(VLOOKUP(B500,'X8'!$B:$AZ,12,FALSE)),IF($X$1=9,(VLOOKUP(B500,'X9'!$B:$AZ,12,FALSE)),IF($X$1=10,(VLOOKUP(B500,'X10'!$B:$AZ,12,FALSE)),IF($X$1=11,(VLOOKUP(B500,'X11'!$B:$AZ,12,FALSE)),IF($X$1=12,(VLOOKUP(B500,'X12'!$B:$AZ,12,FALSE)),IF($X$1=13,(VLOOKUP(B500,'X13'!$B:$AZ,12,FALSE)),"B")))))))))))))))</f>
        <v xml:space="preserve"> </v>
      </c>
      <c r="Q500" s="185" t="str">
        <f ca="1">IF(ISERROR(IF($X$1=1,(VLOOKUP(B500,'X1'!$B:$AZ,46,FALSE)),IF($X$1=2,(VLOOKUP(B500,'X2'!$B:$AZ,46,FALSE)),IF($X$1=3,(VLOOKUP(B500,'X3'!$B:$AZ,46,FALSE)),IF($X$1=4,(VLOOKUP(B500,'X4'!$B:$AZ,46,FALSE)),IF($X$1=5,(VLOOKUP(B500,'X5'!$B:$AZ,46,FALSE)),IF($X$1=6,(VLOOKUP(B500,'X6'!$B:$AZ,46,FALSE)),IF($X$1=7,(VLOOKUP(B500,'X7'!$B:$AZ,46,FALSE)),IF($X$1=8,(VLOOKUP(B500,'X8'!$B:$AZ,46,FALSE)),IF($X$1=9,(VLOOKUP(B500,'X9'!$B:$AZ,46,FALSE)),IF($X$1=10,(VLOOKUP(B500,'X10'!$B:$AZ,46,FALSE)),IF($X$1=11,(VLOOKUP(B500,'X11'!$B:$AZ,46,FALSE)),IF($X$1=12,(VLOOKUP(B500,'X12'!$B:$AZ,46,FALSE)),IF($X$1=13,(VLOOKUP(B500,'X13'!$B:$AZ,46,FALSE)),"B"))))))))))))))=TRUE," ",(IF($X$1=1,(VLOOKUP(B500,'X1'!$B:$AZ,46,FALSE)),IF($X$1=2,(VLOOKUP(B500,'X2'!$B:$AZ,46,FALSE)),IF($X$1=3,(VLOOKUP(B500,'X3'!$B:$AZ,46,FALSE)),IF($X$1=4,(VLOOKUP(B500,'X4'!$B:$AZ,46,FALSE)),IF($X$1=5,(VLOOKUP(B500,'X5'!$B:$AZ,46,FALSE)),IF($X$1=6,(VLOOKUP(B500,'X6'!$B:$AZ,46,FALSE)),IF($X$1=7,(VLOOKUP(B500,'X7'!$B:$AZ,46,FALSE)),IF($X$1=8,(VLOOKUP(B500,'X8'!$B:$AZ,46,FALSE)),IF($X$1=9,(VLOOKUP(B500,'X9'!$B:$AZ,46,FALSE)),IF($X$1=10,(VLOOKUP(B500,'X10'!$B:$AZ,46,FALSE)),IF($X$1=11,(VLOOKUP(B500,'X11'!$B:$AZ,46,FALSE)),IF($X$1=12,(VLOOKUP(B500,'X12'!$B:$AZ,46,FALSE)),IF($X$1=13,(VLOOKUP(B500,'X13'!$B:$AZ,46,FALSE)),"B")))))))))))))))</f>
        <v xml:space="preserve"> </v>
      </c>
      <c r="R500" s="185" t="str">
        <f ca="1">IF(ISERROR(IF($X$1=1,(VLOOKUP(B500,'X1'!$B:$AZ,15,FALSE)),IF($X$1=2,(VLOOKUP(B500,'X2'!$B:$AZ,15,FALSE)),IF($X$1=3,(VLOOKUP(B500,'X3'!$B:$AZ,15,FALSE)),IF($X$1=4,(VLOOKUP(B500,'X4'!$B:$AZ,15,FALSE)),IF($X$1=5,(VLOOKUP(B500,'X5'!$B:$AZ,15,FALSE)),IF($X$1=6,(VLOOKUP(B500,'X6'!$B:$AZ,15,FALSE)),IF($X$1=7,(VLOOKUP(B500,'X7'!$B:$AZ,15,FALSE)),IF($X$1=8,(VLOOKUP(B500,'X8'!$B:$AZ,15,FALSE)),IF($X$1=9,(VLOOKUP(B500,'X9'!$B:$AZ,15,FALSE)),IF($X$1=10,(VLOOKUP(B500,'X10'!$B:$AZ,15,FALSE)),IF($X$1=11,(VLOOKUP(B500,'X11'!$B:$AZ,15,FALSE)),IF($X$1=12,(VLOOKUP(B500,'X12'!$B:$AZ,15,FALSE)),IF($X$1=13,(VLOOKUP(B500,'X13'!$B:$AZ,15,FALSE)),"B"))))))))))))))=TRUE," ",(IF($X$1=1,(VLOOKUP(B500,'X1'!$B:$AZ,15,FALSE)),IF($X$1=2,(VLOOKUP(B500,'X2'!$B:$AZ,15,FALSE)),IF($X$1=3,(VLOOKUP(B500,'X3'!$B:$AZ,15,FALSE)),IF($X$1=4,(VLOOKUP(B500,'X4'!$B:$AZ,15,FALSE)),IF($X$1=5,(VLOOKUP(B500,'X5'!$B:$AZ,15,FALSE)),IF($X$1=6,(VLOOKUP(B500,'X6'!$B:$AZ,15,FALSE)),IF($X$1=7,(VLOOKUP(B500,'X7'!$B:$AZ,15,FALSE)),IF($X$1=8,(VLOOKUP(B500,'X8'!$B:$AZ,15,FALSE)),IF($X$1=9,(VLOOKUP(B500,'X9'!$B:$AZ,15,FALSE)),IF($X$1=10,(VLOOKUP(B500,'X10'!$B:$AZ,15,FALSE)),IF($X$1=11,(VLOOKUP(B500,'X11'!$B:$AZ,15,FALSE)),IF($X$1=12,(VLOOKUP(B500,'X12'!$B:$AZ,15,FALSE)),IF($X$1=13,(VLOOKUP(B500,'X13'!$B:$AZ,15,FALSE)),"B")))))))))))))))</f>
        <v xml:space="preserve"> </v>
      </c>
      <c r="S500" s="185" t="str">
        <f ca="1">IF(ISERROR(IF((IF($X$1=1,(VLOOKUP(B500,'X1'!$B:$AZ,14,FALSE)),(IF($X$1=2,(VLOOKUP(B500,'X2'!$B:$AZ,14,FALSE)),(IF($X$1=3,(VLOOKUP(B500,'X3'!$B:$AZ,14,FALSE)),(IF($X$1=4,(VLOOKUP(B500,'X4'!$B:$AZ,14,FALSE)),(IF($X$1=5,(VLOOKUP(B500,'X5'!$B:$AZ,14,FALSE)),(IF($X$1=6,(VLOOKUP(B500,'X6'!$B:$AZ,14,FALSE)),(IF($X$1=7,(VLOOKUP(B500,'X7'!$B:$AZ,14,FALSE)),(IF($X$1=8,(VLOOKUP(B500,'X8'!$B:$AZ,14,FALSE)),(IF($X$1=9,(VLOOKUP(B500,'X9'!$B:$AZ,14,FALSE)),(IF($X$1=10,(VLOOKUP(B500,'X10'!$B:$AZ,14,FALSE)),(IF($X$1=11,(VLOOKUP(B500,'X11'!$B:$AZ,14,FALSE)),(IF($X$1=12,(VLOOKUP(B500,'X12'!$B:$AZ,14,FALSE)),(VLOOKUP(B500,'X13'!$B:$AZ,14,FALSE))))))))))))))))))))))))))=$V$1," ",(IF($X$1=1,(VLOOKUP(B500,'X1'!$B:$AZ,14,FALSE)),(IF($X$1=2,(VLOOKUP(B500,'X2'!$B:$AZ,14,FALSE)),(IF($X$1=3,(VLOOKUP(B500,'X3'!$B:$AZ,14,FALSE)),(IF($X$1=4,(VLOOKUP(B500,'X4'!$B:$AZ,14,FALSE)),(IF($X$1=5,(VLOOKUP(B500,'X5'!$B:$AZ,14,FALSE)),(IF($X$1=6,(VLOOKUP(B500,'X6'!$B:$AZ,14,FALSE)),(IF($X$1=7,(VLOOKUP(B500,'X7'!$B:$AZ,14,FALSE)),(IF($X$1=8,(VLOOKUP(B500,'X8'!$B:$AZ,14,FALSE)),(IF($X$1=9,(VLOOKUP(B500,'X9'!$B:$AZ,14,FALSE)),(IF($X$1=10,(VLOOKUP(B500,'X10'!$B:$AZ,14,FALSE)),(IF($X$1=11,(VLOOKUP(B500,'X11'!$B:$AZ,14,FALSE)),(IF($X$1=12,(VLOOKUP(B500,'X12'!$B:$AZ,14,FALSE)),(VLOOKUP(B500,'X13'!$B:$AZ,14,FALSE))))))))))))))))))))))))))))=TRUE," ",(IF((IF($X$1=1,(VLOOKUP(B500,'X1'!$B:$AZ,14,FALSE)),(IF($X$1=2,(VLOOKUP(B500,'X2'!$B:$AZ,14,FALSE)),(IF($X$1=3,(VLOOKUP(B500,'X3'!$B:$AZ,14,FALSE)),(IF($X$1=4,(VLOOKUP(B500,'X4'!$B:$AZ,14,FALSE)),(IF($X$1=5,(VLOOKUP(B500,'X5'!$B:$AZ,14,FALSE)),(IF($X$1=6,(VLOOKUP(B500,'X6'!$B:$AZ,14,FALSE)),(IF($X$1=7,(VLOOKUP(B500,'X7'!$B:$AZ,14,FALSE)),(IF($X$1=8,(VLOOKUP(B500,'X8'!$B:$AZ,14,FALSE)),(IF($X$1=9,(VLOOKUP(B500,'X9'!$B:$AZ,14,FALSE)),(IF($X$1=10,(VLOOKUP(B500,'X10'!$B:$AZ,14,FALSE)),(IF($X$1=11,(VLOOKUP(B500,'X11'!$B:$AZ,14,FALSE)),(IF($X$1=12,(VLOOKUP(B500,'X12'!$B:$AZ,14,FALSE)),(VLOOKUP(B500,'X13'!$B:$AZ,14,FALSE))))))))))))))))))))))))))=$V$1," ",(IF($X$1=1,(VLOOKUP(B500,'X1'!$B:$AZ,14,FALSE)),(IF($X$1=2,(VLOOKUP(B500,'X2'!$B:$AZ,14,FALSE)),(IF($X$1=3,(VLOOKUP(B500,'X3'!$B:$AZ,14,FALSE)),(IF($X$1=4,(VLOOKUP(B500,'X4'!$B:$AZ,14,FALSE)),(IF($X$1=5,(VLOOKUP(B500,'X5'!$B:$AZ,14,FALSE)),(IF($X$1=6,(VLOOKUP(B500,'X6'!$B:$AZ,14,FALSE)),(IF($X$1=7,(VLOOKUP(B500,'X7'!$B:$AZ,14,FALSE)),(IF($X$1=8,(VLOOKUP(B500,'X8'!$B:$AZ,14,FALSE)),(IF($X$1=9,(VLOOKUP(B500,'X9'!$B:$AZ,14,FALSE)),(IF($X$1=10,(VLOOKUP(B500,'X10'!$B:$AZ,14,FALSE)),(IF($X$1=11,(VLOOKUP(B500,'X11'!$B:$AZ,14,FALSE)),(IF($X$1=12,(VLOOKUP(B500,'X12'!$B:$AZ,14,FALSE)),(VLOOKUP(B500,'X13'!$B:$AZ,14,FALSE)))))))))))))))))))))))))))))</f>
        <v xml:space="preserve"> </v>
      </c>
    </row>
    <row r="501" spans="1:19" ht="14.1" customHeight="1" x14ac:dyDescent="0.2">
      <c r="A501" s="156" t="s">
        <v>1058</v>
      </c>
      <c r="B501" s="122" t="str">
        <f>IF(ISERROR(IF($U$16=1,(VLOOKUP(A501,$AC$89:$AH$125,2,FALSE)),IF((IF($X$1=1,'X1'!B460,(IF($X$1=2,'X2'!B460,(IF($X$1=3,'X3'!B460,(IF($X$1=4,'X4'!B460,(IF($X$1=5,'X5'!B460,(IF($X$1=6,'X6'!B460,(IF($X$1=7,'X7'!B460,(IF($X$1=8,'X8'!B460,(IF($X$1=9,'X9'!B460,(IF($X$1=10,'X10'!B460,(IF($X$1=11,'X11'!B460,(IF($X$1=12,'X12'!B460,'X13'!B460))))))))))))))))))))))))="","",(IF($X$1=1,'X1'!B460,(IF($X$1=2,'X2'!B460,(IF($X$1=3,'X3'!B460,(IF($X$1=4,'X4'!B460,(IF($X$1=5,'X5'!B460,(IF($X$1=6,'X6'!B460,(IF($X$1=7,'X7'!B460,(IF($X$1=8,'X8'!B460,(IF($X$1=9,'X9'!B460,(IF($X$1=10,'X10'!B460,(IF($X$1=11,'X11'!B460,(IF($X$1=12,'X12'!B460,'X13'!B460)))))))))))))))))))))))))))=TRUE," ",(IF($U$16=1,(VLOOKUP(A501,$AC$89:$AH$125,2,FALSE)),IF((IF($X$1=1,'X1'!B460,(IF($X$1=2,'X2'!B460,(IF($X$1=3,'X3'!B460,(IF($X$1=4,'X4'!B460,(IF($X$1=5,'X5'!B460,(IF($X$1=6,'X6'!B460,(IF($X$1=7,'X7'!B460,(IF($X$1=8,'X8'!B460,(IF($X$1=9,'X9'!B460,(IF($X$1=10,'X10'!B460,(IF($X$1=11,'X11'!B460,(IF($X$1=12,'X12'!B460,'X13'!B460))))))))))))))))))))))))="","",(IF($X$1=1,'X1'!B460,(IF($X$1=2,'X2'!B460,(IF($X$1=3,'X3'!B460,(IF($X$1=4,'X4'!B460,(IF($X$1=5,'X5'!B460,(IF($X$1=6,'X6'!B460,(IF($X$1=7,'X7'!B460,(IF($X$1=8,'X8'!B460,(IF($X$1=9,'X9'!B460,(IF($X$1=10,'X10'!B460,(IF($X$1=11,'X11'!B460,(IF($X$1=12,'X12'!B460,'X13'!B460))))))))))))))))))))))))))))</f>
        <v/>
      </c>
      <c r="C501" s="181" t="str">
        <f ca="1">IF(ISERROR(IF($X$1=1,(VLOOKUP(B501,'X1'!$B:$AZ,47,FALSE)),IF($X$1=2,(VLOOKUP(B501,'X2'!$B:$AZ,47,FALSE)),IF($X$1=3,(VLOOKUP(B501,'X3'!$B:$AZ,47,FALSE)),IF($X$1=4,(VLOOKUP(B501,'X4'!$B:$AZ,47,FALSE)),IF($X$1=5,(VLOOKUP(B501,'X5'!$B:$AZ,47,FALSE)),IF($X$1=6,(VLOOKUP(B501,'X6'!$B:$AZ,47,FALSE)),IF($X$1=7,(VLOOKUP(B501,'X7'!$B:$AZ,47,FALSE)),IF($X$1=8,(VLOOKUP(B501,'X8'!$B:$AZ,47,FALSE)),IF($X$1=9,(VLOOKUP(B501,'X9'!$B:$AZ,47,FALSE)),IF($X$1=10,(VLOOKUP(B501,'X10'!$B:$AZ,47,FALSE)),IF($X$1=11,(VLOOKUP(B501,'X11'!$B:$AZ,47,FALSE)),IF($X$1=12,(VLOOKUP(B501,'X12'!$B:$AZ,47,FALSE)),IF($X$1=13,(VLOOKUP(B501,'X13'!$B:$AZ,47,FALSE)),"B"))))))))))))))=TRUE," ",(IF($X$1=1,(VLOOKUP(B501,'X1'!$B:$AZ,47,FALSE)),IF($X$1=2,(VLOOKUP(B501,'X2'!$B:$AZ,47,FALSE)),IF($X$1=3,(VLOOKUP(B501,'X3'!$B:$AZ,47,FALSE)),IF($X$1=4,(VLOOKUP(B501,'X4'!$B:$AZ,47,FALSE)),IF($X$1=5,(VLOOKUP(B501,'X5'!$B:$AZ,47,FALSE)),IF($X$1=6,(VLOOKUP(B501,'X6'!$B:$AZ,47,FALSE)),IF($X$1=7,(VLOOKUP(B501,'X7'!$B:$AZ,47,FALSE)),IF($X$1=8,(VLOOKUP(B501,'X8'!$B:$AZ,47,FALSE)),IF($X$1=9,(VLOOKUP(B501,'X9'!$B:$AZ,47,FALSE)),IF($X$1=10,(VLOOKUP(B501,'X10'!$B:$AZ,47,FALSE)),IF($X$1=11,(VLOOKUP(B501,'X11'!$B:$AZ,47,FALSE)),IF($X$1=12,(VLOOKUP(B501,'X12'!$B:$AZ,47,FALSE)),IF($X$1=13,(VLOOKUP(B501,'X13'!$B:$AZ,47,FALSE)),"B")))))))))))))))</f>
        <v xml:space="preserve"> </v>
      </c>
      <c r="D501" s="181" t="str">
        <f ca="1">IF(ISERROR(IF($X$1=1,(VLOOKUP(B501,'X1'!$B:$AP,41,FALSE)),IF($X$1=2,(VLOOKUP(B501,'X2'!$B:$AP,41,FALSE)),IF($X$1=3,(VLOOKUP(B501,'X3'!$B:$AP,41,FALSE)),IF($X$1=4,(VLOOKUP(B501,'X4'!$B:$AP,41,FALSE)),IF($X$1=5,(VLOOKUP(B501,'X5'!$B:$AP,41,FALSE)),IF($X$1=6,(VLOOKUP(B501,'X6'!$B:$AP,41,FALSE)),IF($X$1=7,(VLOOKUP(B501,'X7'!$B:$AP,41,FALSE)),IF($X$1=8,(VLOOKUP(B501,'X8'!$B:$AP,41,FALSE)),IF($X$1=9,(VLOOKUP(B501,'X9'!$B:$AP,41,FALSE)),IF($X$1=10,(VLOOKUP(B501,'X10'!$B:$AP,41,FALSE)),IF($X$1=11,(VLOOKUP(B501,'X11'!$B:$AP,41,FALSE)),IF($X$1=12,(VLOOKUP(B501,'X12'!$B:$AP,41,FALSE)),IF($X$1=13,(VLOOKUP(B501,'X13'!$B:$AP,41,FALSE)),"B"))))))))))))))=TRUE," ",(IF($X$1=1,(VLOOKUP(B501,'X1'!$B:$AP,41,FALSE)),IF($X$1=2,(VLOOKUP(B501,'X2'!$B:$AP,41,FALSE)),IF($X$1=3,(VLOOKUP(B501,'X3'!$B:$AP,41,FALSE)),IF($X$1=4,(VLOOKUP(B501,'X4'!$B:$AP,41,FALSE)),IF($X$1=5,(VLOOKUP(B501,'X5'!$B:$AP,41,FALSE)),IF($X$1=6,(VLOOKUP(B501,'X6'!$B:$AP,41,FALSE)),IF($X$1=7,(VLOOKUP(B501,'X7'!$B:$AP,41,FALSE)),IF($X$1=8,(VLOOKUP(B501,'X8'!$B:$AP,41,FALSE)),IF($X$1=9,(VLOOKUP(B501,'X9'!$B:$AP,41,FALSE)),IF($X$1=10,(VLOOKUP(B501,'X10'!$B:$AP,41,FALSE)),IF($X$1=11,(VLOOKUP(B501,'X11'!$B:$AP,41,FALSE)),IF($X$1=12,(VLOOKUP(B501,'X12'!$B:$AP,41,FALSE)),IF($X$1=13,(VLOOKUP(B501,'X13'!$B:$AP,41,FALSE)),"B")))))))))))))))</f>
        <v xml:space="preserve"> </v>
      </c>
      <c r="E501" s="182" t="str">
        <f ca="1">IF(ISERROR(IF($X$1=1,(VLOOKUP(B501,'X1'!$B:$AP,7,FALSE)),IF($X$1=2,(VLOOKUP(B501,'X2'!$B:$AP,7,FALSE)),IF($X$1=3,(VLOOKUP(B501,'X3'!$B:$AP,7,FALSE)),IF($X$1=4,(VLOOKUP(B501,'X4'!$B:$AP,7,FALSE)),IF($X$1=5,(VLOOKUP(B501,'X5'!$B:$AP,7,FALSE)),IF($X$1=6,(VLOOKUP(B501,'X6'!$B:$AP,7,FALSE)),IF($X$1=7,(VLOOKUP(B501,'X7'!$B:$AP,7,FALSE)),IF($X$1=8,(VLOOKUP(B501,'X8'!$B:$AP,7,FALSE)),IF($X$1=9,(VLOOKUP(B501,'X9'!$B:$AP,7,FALSE)),IF($X$1=10,(VLOOKUP(B501,'X10'!$B:$AP,7,FALSE)),IF($X$1=11,(VLOOKUP(B501,'X11'!$B:$AP,7,FALSE)),IF($X$1=12,(VLOOKUP(B501,'X12'!$B:$AP,7,FALSE)),IF($X$1=13,(VLOOKUP(B501,'X13'!$B:$AP,7,FALSE)),"B"))))))))))))))=TRUE," ",(IF($X$1=1,(VLOOKUP(B501,'X1'!$B:$AP,7,FALSE)),IF($X$1=2,(VLOOKUP(B501,'X2'!$B:$AP,7,FALSE)),IF($X$1=3,(VLOOKUP(B501,'X3'!$B:$AP,7,FALSE)),IF($X$1=4,(VLOOKUP(B501,'X4'!$B:$AP,7,FALSE)),IF($X$1=5,(VLOOKUP(B501,'X5'!$B:$AP,7,FALSE)),IF($X$1=6,(VLOOKUP(B501,'X6'!$B:$AP,7,FALSE)),IF($X$1=7,(VLOOKUP(B501,'X7'!$B:$AP,7,FALSE)),IF($X$1=8,(VLOOKUP(B501,'X8'!$B:$AP,7,FALSE)),IF($X$1=9,(VLOOKUP(B501,'X9'!$B:$AP,7,FALSE)),IF($X$1=10,(VLOOKUP(B501,'X10'!$B:$AP,7,FALSE)),IF($X$1=11,(VLOOKUP(B501,'X11'!$B:$AP,7,FALSE)),IF($X$1=12,(VLOOKUP(B501,'X12'!$B:$AP,7,FALSE)),IF($X$1=13,(VLOOKUP(B501,'X13'!$B:$AP,7,FALSE)),"B")))))))))))))))</f>
        <v xml:space="preserve"> </v>
      </c>
      <c r="F501" s="182" t="str">
        <f ca="1">IF(ISERROR(IF((IF($X$1=1,(VLOOKUP(B501,'X1'!$B:$AO,6,FALSE)),(IF($X$1=2,(VLOOKUP(B501,'X2'!$B:$AO,6,FALSE)),(IF($X$1=3,(VLOOKUP(B501,'X3'!$B:$AO,6,FALSE)),(IF($X$1=4,(VLOOKUP(B501,'X4'!$B:$AO,6,FALSE)),(IF($X$1=5,(VLOOKUP(B501,'X5'!$B:$AO,6,FALSE)),(IF($X$1=6,(VLOOKUP(B501,'X6'!$B:$AO,6,FALSE)),(IF($X$1=7,(VLOOKUP(B501,'X7'!$B:$AO,6,FALSE)),(IF($X$1=8,(VLOOKUP(B501,'X8'!$B:$AO,6,FALSE)),(IF($X$1=9,(VLOOKUP(B501,'X9'!$B:$AO,6,FALSE)),(IF($X$1=10,(VLOOKUP(B501,'X10'!$B:$AO,6,FALSE)),(IF($X$1=11,(VLOOKUP(B501,'X11'!$B:$AO,6,FALSE)),(IF($X$1=12,(VLOOKUP(B501,'X12'!$B:$AO,6,FALSE)),(VLOOKUP(B501,'X13'!$B:$AO,6,FALSE))))))))))))))))))))))))))=$V$1," ",(IF($X$1=1,(VLOOKUP(B501,'X1'!$B:$AO,6,FALSE)),(IF($X$1=2,(VLOOKUP(B501,'X2'!$B:$AO,6,FALSE)),(IF($X$1=3,(VLOOKUP(B501,'X3'!$B:$AO,6,FALSE)),(IF($X$1=4,(VLOOKUP(B501,'X4'!$B:$AO,6,FALSE)),(IF($X$1=5,(VLOOKUP(B501,'X5'!$B:$AO,6,FALSE)),(IF($X$1=6,(VLOOKUP(B501,'X6'!$B:$AO,6,FALSE)),(IF($X$1=7,(VLOOKUP(B501,'X7'!$B:$AO,6,FALSE)),(IF($X$1=8,(VLOOKUP(B501,'X8'!$B:$AO,6,FALSE)),(IF($X$1=9,(VLOOKUP(B501,'X9'!$B:$AO,6,FALSE)),(IF($X$1=10,(VLOOKUP(B501,'X10'!$B:$AO,6,FALSE)),(IF($X$1=11,(VLOOKUP(B501,'X11'!$B:$AO,6,FALSE)),(IF($X$1=12,(VLOOKUP(B501,'X12'!$B:$AO,6,FALSE)),(VLOOKUP(B501,'X13'!$B:$AO,6,FALSE))))))))))))))))))))))))))))=TRUE," ",(IF((IF($X$1=1,(VLOOKUP(B501,'X1'!$B:$AO,6,FALSE)),(IF($X$1=2,(VLOOKUP(B501,'X2'!$B:$AO,6,FALSE)),(IF($X$1=3,(VLOOKUP(B501,'X3'!$B:$AO,6,FALSE)),(IF($X$1=4,(VLOOKUP(B501,'X4'!$B:$AO,6,FALSE)),(IF($X$1=5,(VLOOKUP(B501,'X5'!$B:$AO,6,FALSE)),(IF($X$1=6,(VLOOKUP(B501,'X6'!$B:$AO,6,FALSE)),(IF($X$1=7,(VLOOKUP(B501,'X7'!$B:$AO,6,FALSE)),(IF($X$1=8,(VLOOKUP(B501,'X8'!$B:$AO,6,FALSE)),(IF($X$1=9,(VLOOKUP(B501,'X9'!$B:$AO,6,FALSE)),(IF($X$1=10,(VLOOKUP(B501,'X10'!$B:$AO,6,FALSE)),(IF($X$1=11,(VLOOKUP(B501,'X11'!$B:$AO,6,FALSE)),(IF($X$1=12,(VLOOKUP(B501,'X12'!$B:$AO,6,FALSE)),(VLOOKUP(B501,'X13'!$B:$AO,6,FALSE))))))))))))))))))))))))))=$V$1," ",(IF($X$1=1,(VLOOKUP(B501,'X1'!$B:$AO,6,FALSE)),(IF($X$1=2,(VLOOKUP(B501,'X2'!$B:$AO,6,FALSE)),(IF($X$1=3,(VLOOKUP(B501,'X3'!$B:$AO,6,FALSE)),(IF($X$1=4,(VLOOKUP(B501,'X4'!$B:$AO,6,FALSE)),(IF($X$1=5,(VLOOKUP(B501,'X5'!$B:$AO,6,FALSE)),(IF($X$1=6,(VLOOKUP(B501,'X6'!$B:$AO,6,FALSE)),(IF($X$1=7,(VLOOKUP(B501,'X7'!$B:$AO,6,FALSE)),(IF($X$1=8,(VLOOKUP(B501,'X8'!$B:$AO,6,FALSE)),(IF($X$1=9,(VLOOKUP(B501,'X9'!$B:$AO,6,FALSE)),(IF($X$1=10,(VLOOKUP(B501,'X10'!$B:$AO,6,FALSE)),(IF($X$1=11,(VLOOKUP(B501,'X11'!$B:$AO,6,FALSE)),(IF($X$1=12,(VLOOKUP(B501,'X12'!$B:$AO,6,FALSE)),(VLOOKUP(B501,'X13'!$B:$AO,6,FALSE)))))))))))))))))))))))))))))</f>
        <v xml:space="preserve"> </v>
      </c>
      <c r="G501" s="182" t="str">
        <f ca="1">IF(ISERROR(IF($X$1=1,(VLOOKUP(B501,'X1'!$B:$AZ,44,FALSE)),IF($X$1=2,(VLOOKUP(B501,'X2'!$B:$AZ,44,FALSE)),IF($X$1=3,(VLOOKUP(B501,'X3'!$B:$AZ,44,FALSE)),IF($X$1=4,(VLOOKUP(B501,'X4'!$B:$AZ,44,FALSE)),IF($X$1=5,(VLOOKUP(B501,'X5'!$B:$AZ,44,FALSE)),IF($X$1=6,(VLOOKUP(B501,'X6'!$B:$AZ,44,FALSE)),IF($X$1=7,(VLOOKUP(B501,'X7'!$B:$AZ,44,FALSE)),IF($X$1=8,(VLOOKUP(B501,'X8'!$B:$AZ,44,FALSE)),IF($X$1=9,(VLOOKUP(B501,'X9'!$B:$AZ,44,FALSE)),IF($X$1=10,(VLOOKUP(B501,'X10'!$B:$AZ,44,FALSE)),IF($X$1=11,(VLOOKUP(B501,'X11'!$B:$AZ,44,FALSE)),IF($X$1=12,(VLOOKUP(B501,'X12'!$B:$AZ,44,FALSE)),IF($X$1=13,(VLOOKUP(B501,'X13'!$B:$AZ,44,FALSE)),"B"))))))))))))))=TRUE," ",(IF($X$1=1,(VLOOKUP(B501,'X1'!$B:$AZ,44,FALSE)),IF($X$1=2,(VLOOKUP(B501,'X2'!$B:$AZ,44,FALSE)),IF($X$1=3,(VLOOKUP(B501,'X3'!$B:$AZ,44,FALSE)),IF($X$1=4,(VLOOKUP(B501,'X4'!$B:$AZ,44,FALSE)),IF($X$1=5,(VLOOKUP(B501,'X5'!$B:$AZ,44,FALSE)),IF($X$1=6,(VLOOKUP(B501,'X6'!$B:$AZ,44,FALSE)),IF($X$1=7,(VLOOKUP(B501,'X7'!$B:$AZ,44,FALSE)),IF($X$1=8,(VLOOKUP(B501,'X8'!$B:$AZ,44,FALSE)),IF($X$1=9,(VLOOKUP(B501,'X9'!$B:$AZ,44,FALSE)),IF($X$1=10,(VLOOKUP(B501,'X10'!$B:$AZ,44,FALSE)),IF($X$1=11,(VLOOKUP(B501,'X11'!$B:$AZ,44,FALSE)),IF($X$1=12,(VLOOKUP(B501,'X12'!$B:$AZ,44,FALSE)),IF($X$1=13,(VLOOKUP(B501,'X13'!$B:$AZ,44,FALSE)),"B")))))))))))))))</f>
        <v xml:space="preserve"> </v>
      </c>
      <c r="H501" s="182" t="str">
        <f ca="1">IF(ISERROR(IF($X$1=1,(VLOOKUP(B501,'X1'!$B:$AZ,8,FALSE)),IF($X$1=2,(VLOOKUP(B501,'X2'!$B:$AZ,8,FALSE)),IF($X$1=3,(VLOOKUP(B501,'X3'!$B:$AZ,8,FALSE)),IF($X$1=4,(VLOOKUP(B501,'X4'!$B:$AZ,8,FALSE)),IF($X$1=5,(VLOOKUP(B501,'X5'!$B:$AZ,8,FALSE)),IF($X$1=6,(VLOOKUP(B501,'X6'!$B:$AZ,8,FALSE)),IF($X$1=7,(VLOOKUP(B501,'X7'!$B:$AZ,8,FALSE)),IF($X$1=8,(VLOOKUP(B501,'X8'!$B:$AZ,8,FALSE)),IF($X$1=9,(VLOOKUP(B501,'X9'!$B:$AZ,8,FALSE)),IF($X$1=10,(VLOOKUP(B501,'X10'!$B:$AZ,8,FALSE)),IF($X$1=11,(VLOOKUP(B501,'X11'!$B:$AZ,8,FALSE)),IF($X$1=12,(VLOOKUP(B501,'X12'!$B:$AZ,8,FALSE)),IF($X$1=13,(VLOOKUP(B501,'X13'!$B:$AZ,8,FALSE)),"B"))))))))))))))=TRUE," ",(IF($X$1=1,(VLOOKUP(B501,'X1'!$B:$AZ,8,FALSE)),IF($X$1=2,(VLOOKUP(B501,'X2'!$B:$AZ,8,FALSE)),IF($X$1=3,(VLOOKUP(B501,'X3'!$B:$AZ,8,FALSE)),IF($X$1=4,(VLOOKUP(B501,'X4'!$B:$AZ,8,FALSE)),IF($X$1=5,(VLOOKUP(B501,'X5'!$B:$AZ,8,FALSE)),IF($X$1=6,(VLOOKUP(B501,'X6'!$B:$AZ,8,FALSE)),IF($X$1=7,(VLOOKUP(B501,'X7'!$B:$AZ,8,FALSE)),IF($X$1=8,(VLOOKUP(B501,'X8'!$B:$AZ,8,FALSE)),IF($X$1=9,(VLOOKUP(B501,'X9'!$B:$AZ,8,FALSE)),IF($X$1=10,(VLOOKUP(B501,'X10'!$B:$AZ,8,FALSE)),IF($X$1=11,(VLOOKUP(B501,'X11'!$B:$AZ,8,FALSE)),IF($X$1=12,(VLOOKUP(B501,'X12'!$B:$AZ,8,FALSE)),IF($X$1=13,(VLOOKUP(B501,'X13'!$B:$AZ,8,FALSE)),"B")))))))))))))))</f>
        <v xml:space="preserve"> </v>
      </c>
      <c r="I501" s="183" t="str">
        <f ca="1">IF(ISERROR(IF($X$1=1,(VLOOKUP(B501,'X1'!$B:$AZ,2,FALSE)),IF($X$1=2,(VLOOKUP(B501,'X2'!$B:$AZ,2,FALSE)),IF($X$1=3,(VLOOKUP(B501,'X3'!$B:$AZ,2,FALSE)),IF($X$1=4,(VLOOKUP(B501,'X4'!$B:$AZ,2,FALSE)),IF($X$1=5,(VLOOKUP(B501,'X5'!$B:$AZ,2,FALSE)),IF($X$1=6,(VLOOKUP(B501,'X6'!$B:$AZ,2,FALSE)),IF($X$1=7,(VLOOKUP(B501,'X7'!$B:$AZ,2,FALSE)),IF($X$1=8,(VLOOKUP(B501,'X8'!$B:$AZ,2,FALSE)),IF($X$1=9,(VLOOKUP(B501,'X9'!$B:$AZ,2,FALSE)),IF($X$1=10,(VLOOKUP(B501,'X10'!$B:$AZ,2,FALSE)),IF($X$1=11,(VLOOKUP(B501,'X11'!$B:$AZ,2,FALSE)),IF($X$1=12,(VLOOKUP(B501,'X12'!$B:$AZ,2,FALSE)),IF($X$1=13,(VLOOKUP(B501,'X13'!$B:$AZ,2,FALSE)),"B"))))))))))))))=TRUE," ",(IF($X$1=1,(VLOOKUP(B501,'X1'!$B:$AZ,2,FALSE)),IF($X$1=2,(VLOOKUP(B501,'X2'!$B:$AZ,2,FALSE)),IF($X$1=3,(VLOOKUP(B501,'X3'!$B:$AZ,2,FALSE)),IF($X$1=4,(VLOOKUP(B501,'X4'!$B:$AZ,2,FALSE)),IF($X$1=5,(VLOOKUP(B501,'X5'!$B:$AZ,2,FALSE)),IF($X$1=6,(VLOOKUP(B501,'X6'!$B:$AZ,2,FALSE)),IF($X$1=7,(VLOOKUP(B501,'X7'!$B:$AZ,2,FALSE)),IF($X$1=8,(VLOOKUP(B501,'X8'!$B:$AZ,2,FALSE)),IF($X$1=9,(VLOOKUP(B501,'X9'!$B:$AZ,2,FALSE)),IF($X$1=10,(VLOOKUP(B501,'X10'!$B:$AZ,2,FALSE)),IF($X$1=11,(VLOOKUP(B501,'X11'!$B:$AZ,2,FALSE)),IF($X$1=12,(VLOOKUP(B501,'X12'!$B:$AZ,2,FALSE)),IF($X$1=13,(VLOOKUP(B501,'X13'!$B:$AZ,2,FALSE)),"B")))))))))))))))</f>
        <v xml:space="preserve"> </v>
      </c>
      <c r="J501" s="183" t="str">
        <f ca="1">IF(ISERROR(IF($X$1=1,(VLOOKUP(B501,'X1'!$B:$AZ,3,FALSE)),IF($X$1=2,(VLOOKUP(B501,'X2'!$B:$AZ,3,FALSE)),IF($X$1=3,(VLOOKUP(B501,'X3'!$B:$AZ,3,FALSE)),IF($X$1=4,(VLOOKUP(B501,'X4'!$B:$AZ,3,FALSE)),IF($X$1=5,(VLOOKUP(B501,'X5'!$B:$AZ,3,FALSE)),IF($X$1=6,(VLOOKUP(B501,'X6'!$B:$AZ,3,FALSE)),IF($X$1=7,(VLOOKUP(B501,'X7'!$B:$AZ,3,FALSE)),IF($X$1=8,(VLOOKUP(B501,'X8'!$B:$AZ,3,FALSE)),IF($X$1=9,(VLOOKUP(B501,'X9'!$B:$AZ,3,FALSE)),IF($X$1=10,(VLOOKUP(B501,'X10'!$B:$AZ,3,FALSE)),IF($X$1=11,(VLOOKUP(B501,'X11'!$B:$AZ,3,FALSE)),IF($X$1=12,(VLOOKUP(B501,'X12'!$B:$AZ,3,FALSE)),IF($X$1=13,(VLOOKUP(B501,'X13'!$B:$AZ,3,FALSE)),"B"))))))))))))))=TRUE," ",(IF($X$1=1,(VLOOKUP(B501,'X1'!$B:$AZ,3,FALSE)),IF($X$1=2,(VLOOKUP(B501,'X2'!$B:$AZ,3,FALSE)),IF($X$1=3,(VLOOKUP(B501,'X3'!$B:$AZ,3,FALSE)),IF($X$1=4,(VLOOKUP(B501,'X4'!$B:$AZ,3,FALSE)),IF($X$1=5,(VLOOKUP(B501,'X5'!$B:$AZ,3,FALSE)),IF($X$1=6,(VLOOKUP(B501,'X6'!$B:$AZ,3,FALSE)),IF($X$1=7,(VLOOKUP(B501,'X7'!$B:$AZ,3,FALSE)),IF($X$1=8,(VLOOKUP(B501,'X8'!$B:$AZ,3,FALSE)),IF($X$1=9,(VLOOKUP(B501,'X9'!$B:$AZ,3,FALSE)),IF($X$1=10,(VLOOKUP(B501,'X10'!$B:$AZ,3,FALSE)),IF($X$1=11,(VLOOKUP(B501,'X11'!$B:$AZ,3,FALSE)),IF($X$1=12,(VLOOKUP(B501,'X12'!$B:$AZ,3,FALSE)),IF($X$1=13,(VLOOKUP(B501,'X13'!$B:$AZ,3,FALSE)),"B")))))))))))))))</f>
        <v xml:space="preserve"> </v>
      </c>
      <c r="K501" s="183" t="str">
        <f ca="1">IF(ISERROR(IF($X$1=1,(VLOOKUP(B501,'X1'!$B:$AZ,5,FALSE)),IF($X$1=2,(VLOOKUP(B501,'X2'!$B:$AZ,5,FALSE)),IF($X$1=3,(VLOOKUP(B501,'X3'!$B:$AZ,5,FALSE)),IF($X$1=4,(VLOOKUP(B501,'X4'!$B:$AZ,5,FALSE)),IF($X$1=5,(VLOOKUP(B501,'X5'!$B:$AZ,5,FALSE)),IF($X$1=6,(VLOOKUP(B501,'X6'!$B:$AZ,5,FALSE)),IF($X$1=7,(VLOOKUP(B501,'X7'!$B:$AZ,5,FALSE)),IF($X$1=8,(VLOOKUP(B501,'X8'!$B:$AZ,5,FALSE)),IF($X$1=9,(VLOOKUP(B501,'X9'!$B:$AZ,5,FALSE)),IF($X$1=10,(VLOOKUP(B501,'X10'!$B:$AZ,5,FALSE)),IF($X$1=11,(VLOOKUP(B501,'X11'!$B:$AZ,5,FALSE)),IF($X$1=12,(VLOOKUP(B501,'X12'!$B:$AZ,5,FALSE)),IF($X$1=13,(VLOOKUP(B501,'X13'!$B:$AZ,5,FALSE)),"B"))))))))))))))=TRUE," ",(IF($X$1=1,(VLOOKUP(B501,'X1'!$B:$AZ,5,FALSE)),IF($X$1=2,(VLOOKUP(B501,'X2'!$B:$AZ,5,FALSE)),IF($X$1=3,(VLOOKUP(B501,'X3'!$B:$AZ,5,FALSE)),IF($X$1=4,(VLOOKUP(B501,'X4'!$B:$AZ,5,FALSE)),IF($X$1=5,(VLOOKUP(B501,'X5'!$B:$AZ,5,FALSE)),IF($X$1=6,(VLOOKUP(B501,'X6'!$B:$AZ,5,FALSE)),IF($X$1=7,(VLOOKUP(B501,'X7'!$B:$AZ,5,FALSE)),IF($X$1=8,(VLOOKUP(B501,'X8'!$B:$AZ,5,FALSE)),IF($X$1=9,(VLOOKUP(B501,'X9'!$B:$AZ,5,FALSE)),IF($X$1=10,(VLOOKUP(B501,'X10'!$B:$AZ,5,FALSE)),IF($X$1=11,(VLOOKUP(B501,'X11'!$B:$AZ,5,FALSE)),IF($X$1=12,(VLOOKUP(B501,'X12'!$B:$AZ,5,FALSE)),IF($X$1=13,(VLOOKUP(B501,'X13'!$B:$AZ,5,FALSE)),"B")))))))))))))))</f>
        <v xml:space="preserve"> </v>
      </c>
      <c r="L501" s="184" t="str">
        <f ca="1">IF(ISERROR(IF($X$1=1,(VLOOKUP(B501,'X1'!$B:$AZ,9,FALSE)),IF($X$1=2,(VLOOKUP(B501,'X2'!$B:$AZ,9,FALSE)),IF($X$1=3,(VLOOKUP(B501,'X3'!$B:$AZ,9,FALSE)),IF($X$1=4,(VLOOKUP(B501,'X4'!$B:$AZ,9,FALSE)),IF($X$1=5,(VLOOKUP(B501,'X5'!$B:$AZ,9,FALSE)),IF($X$1=6,(VLOOKUP(B501,'X6'!$B:$AZ,9,FALSE)),IF($X$1=7,(VLOOKUP(B501,'X7'!$B:$AZ,9,FALSE)),IF($X$1=8,(VLOOKUP(B501,'X8'!$B:$AZ,9,FALSE)),IF($X$1=9,(VLOOKUP(B501,'X9'!$B:$AZ,9,FALSE)),IF($X$1=10,(VLOOKUP(B501,'X10'!$B:$AZ,9,FALSE)),IF($X$1=11,(VLOOKUP(B501,'X11'!$B:$AZ,9,FALSE)),IF($X$1=12,(VLOOKUP(B501,'X12'!$B:$AZ,9,FALSE)),IF($X$1=13,(VLOOKUP(B501,'X13'!$B:$AZ,9,FALSE)),"B"))))))))))))))=TRUE," ",(IF($X$1=1,(VLOOKUP(B501,'X1'!$B:$AZ,9,FALSE)),IF($X$1=2,(VLOOKUP(B501,'X2'!$B:$AZ,9,FALSE)),IF($X$1=3,(VLOOKUP(B501,'X3'!$B:$AZ,9,FALSE)),IF($X$1=4,(VLOOKUP(B501,'X4'!$B:$AZ,9,FALSE)),IF($X$1=5,(VLOOKUP(B501,'X5'!$B:$AZ,9,FALSE)),IF($X$1=6,(VLOOKUP(B501,'X6'!$B:$AZ,9,FALSE)),IF($X$1=7,(VLOOKUP(B501,'X7'!$B:$AZ,9,FALSE)),IF($X$1=8,(VLOOKUP(B501,'X8'!$B:$AZ,9,FALSE)),IF($X$1=9,(VLOOKUP(B501,'X9'!$B:$AZ,9,FALSE)),IF($X$1=10,(VLOOKUP(B501,'X10'!$B:$AZ,9,FALSE)),IF($X$1=11,(VLOOKUP(B501,'X11'!$B:$AZ,9,FALSE)),IF($X$1=12,(VLOOKUP(B501,'X12'!$B:$AZ,9,FALSE)),IF($X$1=13,(VLOOKUP(B501,'X13'!$B:$AZ,9,FALSE)),"B")))))))))))))))</f>
        <v xml:space="preserve"> </v>
      </c>
      <c r="M501" s="184" t="str">
        <f ca="1">IF(ISERROR(IF($X$1=1,(VLOOKUP(B501,'X1'!$B:$AZ,10,FALSE)),IF($X$1=2,(VLOOKUP(B501,'X2'!$B:$AZ,10,FALSE)),IF($X$1=3,(VLOOKUP(B501,'X3'!$B:$AZ,10,FALSE)),IF($X$1=4,(VLOOKUP(B501,'X4'!$B:$AZ,10,FALSE)),IF($X$1=5,(VLOOKUP(B501,'X5'!$B:$AZ,10,FALSE)),IF($X$1=6,(VLOOKUP(B501,'X6'!$B:$AZ,10,FALSE)),IF($X$1=7,(VLOOKUP(B501,'X7'!$B:$AZ,10,FALSE)),IF($X$1=8,(VLOOKUP(B501,'X8'!$B:$AZ,10,FALSE)),IF($X$1=9,(VLOOKUP(B501,'X9'!$B:$AZ,10,FALSE)),IF($X$1=10,(VLOOKUP(B501,'X10'!$B:$AZ,10,FALSE)),IF($X$1=11,(VLOOKUP(B501,'X11'!$B:$AZ,10,FALSE)),IF($X$1=12,(VLOOKUP(B501,'X12'!$B:$AZ,10,FALSE)),IF($X$1=13,(VLOOKUP(B501,'X13'!$B:$AZ,10,FALSE)),"B"))))))))))))))=TRUE," ",(IF($X$1=1,(VLOOKUP(B501,'X1'!$B:$AZ,10,FALSE)),IF($X$1=2,(VLOOKUP(B501,'X2'!$B:$AZ,10,FALSE)),IF($X$1=3,(VLOOKUP(B501,'X3'!$B:$AZ,10,FALSE)),IF($X$1=4,(VLOOKUP(B501,'X4'!$B:$AZ,10,FALSE)),IF($X$1=5,(VLOOKUP(B501,'X5'!$B:$AZ,10,FALSE)),IF($X$1=6,(VLOOKUP(B501,'X6'!$B:$AZ,10,FALSE)),IF($X$1=7,(VLOOKUP(B501,'X7'!$B:$AZ,10,FALSE)),IF($X$1=8,(VLOOKUP(B501,'X8'!$B:$AZ,10,FALSE)),IF($X$1=9,(VLOOKUP(B501,'X9'!$B:$AZ,10,FALSE)),IF($X$1=10,(VLOOKUP(B501,'X10'!$B:$AZ,10,FALSE)),IF($X$1=11,(VLOOKUP(B501,'X11'!$B:$AZ,10,FALSE)),IF($X$1=12,(VLOOKUP(B501,'X12'!$B:$AZ,10,FALSE)),IF($X$1=13,(VLOOKUP(B501,'X13'!$B:$AZ,10,FALSE)),"B")))))))))))))))</f>
        <v xml:space="preserve"> </v>
      </c>
      <c r="N501" s="185" t="str">
        <f ca="1">IF(ISERROR(IF($X$1=1,(VLOOKUP(B501,'X1'!$B:$AZ,45,FALSE)),IF($X$1=2,(VLOOKUP(B501,'X2'!$B:$AZ,45,FALSE)),IF($X$1=3,(VLOOKUP(B501,'X3'!$B:$AZ,45,FALSE)),IF($X$1=4,(VLOOKUP(B501,'X4'!$B:$AZ,45,FALSE)),IF($X$1=5,(VLOOKUP(B501,'X5'!$B:$AZ,45,FALSE)),IF($X$1=6,(VLOOKUP(B501,'X6'!$B:$AZ,45,FALSE)),IF($X$1=7,(VLOOKUP(B501,'X7'!$B:$AZ,45,FALSE)),IF($X$1=8,(VLOOKUP(B501,'X8'!$B:$AZ,45,FALSE)),IF($X$1=9,(VLOOKUP(B501,'X9'!$B:$AZ,45,FALSE)),IF($X$1=10,(VLOOKUP(B501,'X10'!$B:$AZ,45,FALSE)),IF($X$1=11,(VLOOKUP(B501,'X11'!$B:$AZ,45,FALSE)),IF($X$1=12,(VLOOKUP(B501,'X12'!$B:$AZ,45,FALSE)),IF($X$1=13,(VLOOKUP(B501,'X13'!$B:$AZ,45,FALSE)),"B"))))))))))))))=TRUE," ",(IF($X$1=1,(VLOOKUP(B501,'X1'!$B:$AZ,45,FALSE)),IF($X$1=2,(VLOOKUP(B501,'X2'!$B:$AZ,45,FALSE)),IF($X$1=3,(VLOOKUP(B501,'X3'!$B:$AZ,45,FALSE)),IF($X$1=4,(VLOOKUP(B501,'X4'!$B:$AZ,45,FALSE)),IF($X$1=5,(VLOOKUP(B501,'X5'!$B:$AZ,45,FALSE)),IF($X$1=6,(VLOOKUP(B501,'X6'!$B:$AZ,45,FALSE)),IF($X$1=7,(VLOOKUP(B501,'X7'!$B:$AZ,45,FALSE)),IF($X$1=8,(VLOOKUP(B501,'X8'!$B:$AZ,45,FALSE)),IF($X$1=9,(VLOOKUP(B501,'X9'!$B:$AZ,45,FALSE)),IF($X$1=10,(VLOOKUP(B501,'X10'!$B:$AZ,45,FALSE)),IF($X$1=11,(VLOOKUP(B501,'X11'!$B:$AZ,45,FALSE)),IF($X$1=12,(VLOOKUP(B501,'X12'!$B:$AZ,45,FALSE)),IF($X$1=13,(VLOOKUP(B501,'X13'!$B:$AZ,45,FALSE)),"B")))))))))))))))</f>
        <v xml:space="preserve"> </v>
      </c>
      <c r="O501" s="184" t="str">
        <f ca="1">IF(ISERROR(IF($X$1=1,(VLOOKUP(B501,'X1'!$B:$AZ,11,FALSE)),IF($X$1=2,(VLOOKUP(B501,'X2'!$B:$AZ,11,FALSE)),IF($X$1=3,(VLOOKUP(B501,'X3'!$B:$AZ,11,FALSE)),IF($X$1=4,(VLOOKUP(B501,'X4'!$B:$AZ,11,FALSE)),IF($X$1=5,(VLOOKUP(B501,'X5'!$B:$AZ,11,FALSE)),IF($X$1=6,(VLOOKUP(B501,'X6'!$B:$AZ,11,FALSE)),IF($X$1=7,(VLOOKUP(B501,'X7'!$B:$AZ,11,FALSE)),IF($X$1=8,(VLOOKUP(B501,'X8'!$B:$AZ,11,FALSE)),IF($X$1=9,(VLOOKUP(B501,'X9'!$B:$AZ,11,FALSE)),IF($X$1=10,(VLOOKUP(B501,'X10'!$B:$AZ,11,FALSE)),IF($X$1=11,(VLOOKUP(B501,'X11'!$B:$AZ,11,FALSE)),IF($X$1=12,(VLOOKUP(B501,'X12'!$B:$AZ,11,FALSE)),IF($X$1=13,(VLOOKUP(B501,'X13'!$B:$AZ,11,FALSE)),"B"))))))))))))))=TRUE," ",(IF($X$1=1,(VLOOKUP(B501,'X1'!$B:$AZ,11,FALSE)),IF($X$1=2,(VLOOKUP(B501,'X2'!$B:$AZ,11,FALSE)),IF($X$1=3,(VLOOKUP(B501,'X3'!$B:$AZ,11,FALSE)),IF($X$1=4,(VLOOKUP(B501,'X4'!$B:$AZ,11,FALSE)),IF($X$1=5,(VLOOKUP(B501,'X5'!$B:$AZ,11,FALSE)),IF($X$1=6,(VLOOKUP(B501,'X6'!$B:$AZ,11,FALSE)),IF($X$1=7,(VLOOKUP(B501,'X7'!$B:$AZ,11,FALSE)),IF($X$1=8,(VLOOKUP(B501,'X8'!$B:$AZ,11,FALSE)),IF($X$1=9,(VLOOKUP(B501,'X9'!$B:$AZ,11,FALSE)),IF($X$1=10,(VLOOKUP(B501,'X10'!$B:$AZ,11,FALSE)),IF($X$1=11,(VLOOKUP(B501,'X11'!$B:$AZ,11,FALSE)),IF($X$1=12,(VLOOKUP(B501,'X12'!$B:$AZ,11,FALSE)),IF($X$1=13,(VLOOKUP(B501,'X13'!$B:$AZ,11,FALSE)),"B")))))))))))))))</f>
        <v xml:space="preserve"> </v>
      </c>
      <c r="P501" s="184" t="str">
        <f ca="1">IF(ISERROR(IF($X$1=1,(VLOOKUP(B501,'X1'!$B:$AZ,12,FALSE)),IF($X$1=2,(VLOOKUP(B501,'X2'!$B:$AZ,12,FALSE)),IF($X$1=3,(VLOOKUP(B501,'X3'!$B:$AZ,12,FALSE)),IF($X$1=4,(VLOOKUP(B501,'X4'!$B:$AZ,12,FALSE)),IF($X$1=5,(VLOOKUP(B501,'X5'!$B:$AZ,12,FALSE)),IF($X$1=6,(VLOOKUP(B501,'X6'!$B:$AZ,12,FALSE)),IF($X$1=7,(VLOOKUP(B501,'X7'!$B:$AZ,12,FALSE)),IF($X$1=8,(VLOOKUP(B501,'X8'!$B:$AZ,12,FALSE)),IF($X$1=9,(VLOOKUP(B501,'X9'!$B:$AZ,12,FALSE)),IF($X$1=10,(VLOOKUP(B501,'X10'!$B:$AZ,12,FALSE)),IF($X$1=11,(VLOOKUP(B501,'X11'!$B:$AZ,12,FALSE)),IF($X$1=12,(VLOOKUP(B501,'X12'!$B:$AZ,12,FALSE)),IF($X$1=13,(VLOOKUP(B501,'X13'!$B:$AZ,12,FALSE)),"B"))))))))))))))=TRUE," ",(IF($X$1=1,(VLOOKUP(B501,'X1'!$B:$AZ,12,FALSE)),IF($X$1=2,(VLOOKUP(B501,'X2'!$B:$AZ,12,FALSE)),IF($X$1=3,(VLOOKUP(B501,'X3'!$B:$AZ,12,FALSE)),IF($X$1=4,(VLOOKUP(B501,'X4'!$B:$AZ,12,FALSE)),IF($X$1=5,(VLOOKUP(B501,'X5'!$B:$AZ,12,FALSE)),IF($X$1=6,(VLOOKUP(B501,'X6'!$B:$AZ,12,FALSE)),IF($X$1=7,(VLOOKUP(B501,'X7'!$B:$AZ,12,FALSE)),IF($X$1=8,(VLOOKUP(B501,'X8'!$B:$AZ,12,FALSE)),IF($X$1=9,(VLOOKUP(B501,'X9'!$B:$AZ,12,FALSE)),IF($X$1=10,(VLOOKUP(B501,'X10'!$B:$AZ,12,FALSE)),IF($X$1=11,(VLOOKUP(B501,'X11'!$B:$AZ,12,FALSE)),IF($X$1=12,(VLOOKUP(B501,'X12'!$B:$AZ,12,FALSE)),IF($X$1=13,(VLOOKUP(B501,'X13'!$B:$AZ,12,FALSE)),"B")))))))))))))))</f>
        <v xml:space="preserve"> </v>
      </c>
      <c r="Q501" s="185" t="str">
        <f ca="1">IF(ISERROR(IF($X$1=1,(VLOOKUP(B501,'X1'!$B:$AZ,46,FALSE)),IF($X$1=2,(VLOOKUP(B501,'X2'!$B:$AZ,46,FALSE)),IF($X$1=3,(VLOOKUP(B501,'X3'!$B:$AZ,46,FALSE)),IF($X$1=4,(VLOOKUP(B501,'X4'!$B:$AZ,46,FALSE)),IF($X$1=5,(VLOOKUP(B501,'X5'!$B:$AZ,46,FALSE)),IF($X$1=6,(VLOOKUP(B501,'X6'!$B:$AZ,46,FALSE)),IF($X$1=7,(VLOOKUP(B501,'X7'!$B:$AZ,46,FALSE)),IF($X$1=8,(VLOOKUP(B501,'X8'!$B:$AZ,46,FALSE)),IF($X$1=9,(VLOOKUP(B501,'X9'!$B:$AZ,46,FALSE)),IF($X$1=10,(VLOOKUP(B501,'X10'!$B:$AZ,46,FALSE)),IF($X$1=11,(VLOOKUP(B501,'X11'!$B:$AZ,46,FALSE)),IF($X$1=12,(VLOOKUP(B501,'X12'!$B:$AZ,46,FALSE)),IF($X$1=13,(VLOOKUP(B501,'X13'!$B:$AZ,46,FALSE)),"B"))))))))))))))=TRUE," ",(IF($X$1=1,(VLOOKUP(B501,'X1'!$B:$AZ,46,FALSE)),IF($X$1=2,(VLOOKUP(B501,'X2'!$B:$AZ,46,FALSE)),IF($X$1=3,(VLOOKUP(B501,'X3'!$B:$AZ,46,FALSE)),IF($X$1=4,(VLOOKUP(B501,'X4'!$B:$AZ,46,FALSE)),IF($X$1=5,(VLOOKUP(B501,'X5'!$B:$AZ,46,FALSE)),IF($X$1=6,(VLOOKUP(B501,'X6'!$B:$AZ,46,FALSE)),IF($X$1=7,(VLOOKUP(B501,'X7'!$B:$AZ,46,FALSE)),IF($X$1=8,(VLOOKUP(B501,'X8'!$B:$AZ,46,FALSE)),IF($X$1=9,(VLOOKUP(B501,'X9'!$B:$AZ,46,FALSE)),IF($X$1=10,(VLOOKUP(B501,'X10'!$B:$AZ,46,FALSE)),IF($X$1=11,(VLOOKUP(B501,'X11'!$B:$AZ,46,FALSE)),IF($X$1=12,(VLOOKUP(B501,'X12'!$B:$AZ,46,FALSE)),IF($X$1=13,(VLOOKUP(B501,'X13'!$B:$AZ,46,FALSE)),"B")))))))))))))))</f>
        <v xml:space="preserve"> </v>
      </c>
      <c r="R501" s="185" t="str">
        <f ca="1">IF(ISERROR(IF($X$1=1,(VLOOKUP(B501,'X1'!$B:$AZ,15,FALSE)),IF($X$1=2,(VLOOKUP(B501,'X2'!$B:$AZ,15,FALSE)),IF($X$1=3,(VLOOKUP(B501,'X3'!$B:$AZ,15,FALSE)),IF($X$1=4,(VLOOKUP(B501,'X4'!$B:$AZ,15,FALSE)),IF($X$1=5,(VLOOKUP(B501,'X5'!$B:$AZ,15,FALSE)),IF($X$1=6,(VLOOKUP(B501,'X6'!$B:$AZ,15,FALSE)),IF($X$1=7,(VLOOKUP(B501,'X7'!$B:$AZ,15,FALSE)),IF($X$1=8,(VLOOKUP(B501,'X8'!$B:$AZ,15,FALSE)),IF($X$1=9,(VLOOKUP(B501,'X9'!$B:$AZ,15,FALSE)),IF($X$1=10,(VLOOKUP(B501,'X10'!$B:$AZ,15,FALSE)),IF($X$1=11,(VLOOKUP(B501,'X11'!$B:$AZ,15,FALSE)),IF($X$1=12,(VLOOKUP(B501,'X12'!$B:$AZ,15,FALSE)),IF($X$1=13,(VLOOKUP(B501,'X13'!$B:$AZ,15,FALSE)),"B"))))))))))))))=TRUE," ",(IF($X$1=1,(VLOOKUP(B501,'X1'!$B:$AZ,15,FALSE)),IF($X$1=2,(VLOOKUP(B501,'X2'!$B:$AZ,15,FALSE)),IF($X$1=3,(VLOOKUP(B501,'X3'!$B:$AZ,15,FALSE)),IF($X$1=4,(VLOOKUP(B501,'X4'!$B:$AZ,15,FALSE)),IF($X$1=5,(VLOOKUP(B501,'X5'!$B:$AZ,15,FALSE)),IF($X$1=6,(VLOOKUP(B501,'X6'!$B:$AZ,15,FALSE)),IF($X$1=7,(VLOOKUP(B501,'X7'!$B:$AZ,15,FALSE)),IF($X$1=8,(VLOOKUP(B501,'X8'!$B:$AZ,15,FALSE)),IF($X$1=9,(VLOOKUP(B501,'X9'!$B:$AZ,15,FALSE)),IF($X$1=10,(VLOOKUP(B501,'X10'!$B:$AZ,15,FALSE)),IF($X$1=11,(VLOOKUP(B501,'X11'!$B:$AZ,15,FALSE)),IF($X$1=12,(VLOOKUP(B501,'X12'!$B:$AZ,15,FALSE)),IF($X$1=13,(VLOOKUP(B501,'X13'!$B:$AZ,15,FALSE)),"B")))))))))))))))</f>
        <v xml:space="preserve"> </v>
      </c>
      <c r="S501" s="185" t="str">
        <f ca="1">IF(ISERROR(IF((IF($X$1=1,(VLOOKUP(B501,'X1'!$B:$AZ,14,FALSE)),(IF($X$1=2,(VLOOKUP(B501,'X2'!$B:$AZ,14,FALSE)),(IF($X$1=3,(VLOOKUP(B501,'X3'!$B:$AZ,14,FALSE)),(IF($X$1=4,(VLOOKUP(B501,'X4'!$B:$AZ,14,FALSE)),(IF($X$1=5,(VLOOKUP(B501,'X5'!$B:$AZ,14,FALSE)),(IF($X$1=6,(VLOOKUP(B501,'X6'!$B:$AZ,14,FALSE)),(IF($X$1=7,(VLOOKUP(B501,'X7'!$B:$AZ,14,FALSE)),(IF($X$1=8,(VLOOKUP(B501,'X8'!$B:$AZ,14,FALSE)),(IF($X$1=9,(VLOOKUP(B501,'X9'!$B:$AZ,14,FALSE)),(IF($X$1=10,(VLOOKUP(B501,'X10'!$B:$AZ,14,FALSE)),(IF($X$1=11,(VLOOKUP(B501,'X11'!$B:$AZ,14,FALSE)),(IF($X$1=12,(VLOOKUP(B501,'X12'!$B:$AZ,14,FALSE)),(VLOOKUP(B501,'X13'!$B:$AZ,14,FALSE))))))))))))))))))))))))))=$V$1," ",(IF($X$1=1,(VLOOKUP(B501,'X1'!$B:$AZ,14,FALSE)),(IF($X$1=2,(VLOOKUP(B501,'X2'!$B:$AZ,14,FALSE)),(IF($X$1=3,(VLOOKUP(B501,'X3'!$B:$AZ,14,FALSE)),(IF($X$1=4,(VLOOKUP(B501,'X4'!$B:$AZ,14,FALSE)),(IF($X$1=5,(VLOOKUP(B501,'X5'!$B:$AZ,14,FALSE)),(IF($X$1=6,(VLOOKUP(B501,'X6'!$B:$AZ,14,FALSE)),(IF($X$1=7,(VLOOKUP(B501,'X7'!$B:$AZ,14,FALSE)),(IF($X$1=8,(VLOOKUP(B501,'X8'!$B:$AZ,14,FALSE)),(IF($X$1=9,(VLOOKUP(B501,'X9'!$B:$AZ,14,FALSE)),(IF($X$1=10,(VLOOKUP(B501,'X10'!$B:$AZ,14,FALSE)),(IF($X$1=11,(VLOOKUP(B501,'X11'!$B:$AZ,14,FALSE)),(IF($X$1=12,(VLOOKUP(B501,'X12'!$B:$AZ,14,FALSE)),(VLOOKUP(B501,'X13'!$B:$AZ,14,FALSE))))))))))))))))))))))))))))=TRUE," ",(IF((IF($X$1=1,(VLOOKUP(B501,'X1'!$B:$AZ,14,FALSE)),(IF($X$1=2,(VLOOKUP(B501,'X2'!$B:$AZ,14,FALSE)),(IF($X$1=3,(VLOOKUP(B501,'X3'!$B:$AZ,14,FALSE)),(IF($X$1=4,(VLOOKUP(B501,'X4'!$B:$AZ,14,FALSE)),(IF($X$1=5,(VLOOKUP(B501,'X5'!$B:$AZ,14,FALSE)),(IF($X$1=6,(VLOOKUP(B501,'X6'!$B:$AZ,14,FALSE)),(IF($X$1=7,(VLOOKUP(B501,'X7'!$B:$AZ,14,FALSE)),(IF($X$1=8,(VLOOKUP(B501,'X8'!$B:$AZ,14,FALSE)),(IF($X$1=9,(VLOOKUP(B501,'X9'!$B:$AZ,14,FALSE)),(IF($X$1=10,(VLOOKUP(B501,'X10'!$B:$AZ,14,FALSE)),(IF($X$1=11,(VLOOKUP(B501,'X11'!$B:$AZ,14,FALSE)),(IF($X$1=12,(VLOOKUP(B501,'X12'!$B:$AZ,14,FALSE)),(VLOOKUP(B501,'X13'!$B:$AZ,14,FALSE))))))))))))))))))))))))))=$V$1," ",(IF($X$1=1,(VLOOKUP(B501,'X1'!$B:$AZ,14,FALSE)),(IF($X$1=2,(VLOOKUP(B501,'X2'!$B:$AZ,14,FALSE)),(IF($X$1=3,(VLOOKUP(B501,'X3'!$B:$AZ,14,FALSE)),(IF($X$1=4,(VLOOKUP(B501,'X4'!$B:$AZ,14,FALSE)),(IF($X$1=5,(VLOOKUP(B501,'X5'!$B:$AZ,14,FALSE)),(IF($X$1=6,(VLOOKUP(B501,'X6'!$B:$AZ,14,FALSE)),(IF($X$1=7,(VLOOKUP(B501,'X7'!$B:$AZ,14,FALSE)),(IF($X$1=8,(VLOOKUP(B501,'X8'!$B:$AZ,14,FALSE)),(IF($X$1=9,(VLOOKUP(B501,'X9'!$B:$AZ,14,FALSE)),(IF($X$1=10,(VLOOKUP(B501,'X10'!$B:$AZ,14,FALSE)),(IF($X$1=11,(VLOOKUP(B501,'X11'!$B:$AZ,14,FALSE)),(IF($X$1=12,(VLOOKUP(B501,'X12'!$B:$AZ,14,FALSE)),(VLOOKUP(B501,'X13'!$B:$AZ,14,FALSE)))))))))))))))))))))))))))))</f>
        <v xml:space="preserve"> </v>
      </c>
    </row>
    <row r="502" spans="1:19" ht="14.1" customHeight="1" x14ac:dyDescent="0.2">
      <c r="A502" s="156" t="s">
        <v>1058</v>
      </c>
      <c r="B502" s="122" t="str">
        <f>IF(ISERROR(IF($U$16=1,(VLOOKUP(A502,$AC$89:$AH$125,2,FALSE)),IF((IF($X$1=1,'X1'!B461,(IF($X$1=2,'X2'!B461,(IF($X$1=3,'X3'!B461,(IF($X$1=4,'X4'!B461,(IF($X$1=5,'X5'!B461,(IF($X$1=6,'X6'!B461,(IF($X$1=7,'X7'!B461,(IF($X$1=8,'X8'!B461,(IF($X$1=9,'X9'!B461,(IF($X$1=10,'X10'!B461,(IF($X$1=11,'X11'!B461,(IF($X$1=12,'X12'!B461,'X13'!B461))))))))))))))))))))))))="","",(IF($X$1=1,'X1'!B461,(IF($X$1=2,'X2'!B461,(IF($X$1=3,'X3'!B461,(IF($X$1=4,'X4'!B461,(IF($X$1=5,'X5'!B461,(IF($X$1=6,'X6'!B461,(IF($X$1=7,'X7'!B461,(IF($X$1=8,'X8'!B461,(IF($X$1=9,'X9'!B461,(IF($X$1=10,'X10'!B461,(IF($X$1=11,'X11'!B461,(IF($X$1=12,'X12'!B461,'X13'!B461)))))))))))))))))))))))))))=TRUE," ",(IF($U$16=1,(VLOOKUP(A502,$AC$89:$AH$125,2,FALSE)),IF((IF($X$1=1,'X1'!B461,(IF($X$1=2,'X2'!B461,(IF($X$1=3,'X3'!B461,(IF($X$1=4,'X4'!B461,(IF($X$1=5,'X5'!B461,(IF($X$1=6,'X6'!B461,(IF($X$1=7,'X7'!B461,(IF($X$1=8,'X8'!B461,(IF($X$1=9,'X9'!B461,(IF($X$1=10,'X10'!B461,(IF($X$1=11,'X11'!B461,(IF($X$1=12,'X12'!B461,'X13'!B461))))))))))))))))))))))))="","",(IF($X$1=1,'X1'!B461,(IF($X$1=2,'X2'!B461,(IF($X$1=3,'X3'!B461,(IF($X$1=4,'X4'!B461,(IF($X$1=5,'X5'!B461,(IF($X$1=6,'X6'!B461,(IF($X$1=7,'X7'!B461,(IF($X$1=8,'X8'!B461,(IF($X$1=9,'X9'!B461,(IF($X$1=10,'X10'!B461,(IF($X$1=11,'X11'!B461,(IF($X$1=12,'X12'!B461,'X13'!B461))))))))))))))))))))))))))))</f>
        <v/>
      </c>
      <c r="C502" s="181" t="str">
        <f ca="1">IF(ISERROR(IF($X$1=1,(VLOOKUP(B502,'X1'!$B:$AZ,47,FALSE)),IF($X$1=2,(VLOOKUP(B502,'X2'!$B:$AZ,47,FALSE)),IF($X$1=3,(VLOOKUP(B502,'X3'!$B:$AZ,47,FALSE)),IF($X$1=4,(VLOOKUP(B502,'X4'!$B:$AZ,47,FALSE)),IF($X$1=5,(VLOOKUP(B502,'X5'!$B:$AZ,47,FALSE)),IF($X$1=6,(VLOOKUP(B502,'X6'!$B:$AZ,47,FALSE)),IF($X$1=7,(VLOOKUP(B502,'X7'!$B:$AZ,47,FALSE)),IF($X$1=8,(VLOOKUP(B502,'X8'!$B:$AZ,47,FALSE)),IF($X$1=9,(VLOOKUP(B502,'X9'!$B:$AZ,47,FALSE)),IF($X$1=10,(VLOOKUP(B502,'X10'!$B:$AZ,47,FALSE)),IF($X$1=11,(VLOOKUP(B502,'X11'!$B:$AZ,47,FALSE)),IF($X$1=12,(VLOOKUP(B502,'X12'!$B:$AZ,47,FALSE)),IF($X$1=13,(VLOOKUP(B502,'X13'!$B:$AZ,47,FALSE)),"B"))))))))))))))=TRUE," ",(IF($X$1=1,(VLOOKUP(B502,'X1'!$B:$AZ,47,FALSE)),IF($X$1=2,(VLOOKUP(B502,'X2'!$B:$AZ,47,FALSE)),IF($X$1=3,(VLOOKUP(B502,'X3'!$B:$AZ,47,FALSE)),IF($X$1=4,(VLOOKUP(B502,'X4'!$B:$AZ,47,FALSE)),IF($X$1=5,(VLOOKUP(B502,'X5'!$B:$AZ,47,FALSE)),IF($X$1=6,(VLOOKUP(B502,'X6'!$B:$AZ,47,FALSE)),IF($X$1=7,(VLOOKUP(B502,'X7'!$B:$AZ,47,FALSE)),IF($X$1=8,(VLOOKUP(B502,'X8'!$B:$AZ,47,FALSE)),IF($X$1=9,(VLOOKUP(B502,'X9'!$B:$AZ,47,FALSE)),IF($X$1=10,(VLOOKUP(B502,'X10'!$B:$AZ,47,FALSE)),IF($X$1=11,(VLOOKUP(B502,'X11'!$B:$AZ,47,FALSE)),IF($X$1=12,(VLOOKUP(B502,'X12'!$B:$AZ,47,FALSE)),IF($X$1=13,(VLOOKUP(B502,'X13'!$B:$AZ,47,FALSE)),"B")))))))))))))))</f>
        <v xml:space="preserve"> </v>
      </c>
      <c r="D502" s="181" t="str">
        <f ca="1">IF(ISERROR(IF($X$1=1,(VLOOKUP(B502,'X1'!$B:$AP,41,FALSE)),IF($X$1=2,(VLOOKUP(B502,'X2'!$B:$AP,41,FALSE)),IF($X$1=3,(VLOOKUP(B502,'X3'!$B:$AP,41,FALSE)),IF($X$1=4,(VLOOKUP(B502,'X4'!$B:$AP,41,FALSE)),IF($X$1=5,(VLOOKUP(B502,'X5'!$B:$AP,41,FALSE)),IF($X$1=6,(VLOOKUP(B502,'X6'!$B:$AP,41,FALSE)),IF($X$1=7,(VLOOKUP(B502,'X7'!$B:$AP,41,FALSE)),IF($X$1=8,(VLOOKUP(B502,'X8'!$B:$AP,41,FALSE)),IF($X$1=9,(VLOOKUP(B502,'X9'!$B:$AP,41,FALSE)),IF($X$1=10,(VLOOKUP(B502,'X10'!$B:$AP,41,FALSE)),IF($X$1=11,(VLOOKUP(B502,'X11'!$B:$AP,41,FALSE)),IF($X$1=12,(VLOOKUP(B502,'X12'!$B:$AP,41,FALSE)),IF($X$1=13,(VLOOKUP(B502,'X13'!$B:$AP,41,FALSE)),"B"))))))))))))))=TRUE," ",(IF($X$1=1,(VLOOKUP(B502,'X1'!$B:$AP,41,FALSE)),IF($X$1=2,(VLOOKUP(B502,'X2'!$B:$AP,41,FALSE)),IF($X$1=3,(VLOOKUP(B502,'X3'!$B:$AP,41,FALSE)),IF($X$1=4,(VLOOKUP(B502,'X4'!$B:$AP,41,FALSE)),IF($X$1=5,(VLOOKUP(B502,'X5'!$B:$AP,41,FALSE)),IF($X$1=6,(VLOOKUP(B502,'X6'!$B:$AP,41,FALSE)),IF($X$1=7,(VLOOKUP(B502,'X7'!$B:$AP,41,FALSE)),IF($X$1=8,(VLOOKUP(B502,'X8'!$B:$AP,41,FALSE)),IF($X$1=9,(VLOOKUP(B502,'X9'!$B:$AP,41,FALSE)),IF($X$1=10,(VLOOKUP(B502,'X10'!$B:$AP,41,FALSE)),IF($X$1=11,(VLOOKUP(B502,'X11'!$B:$AP,41,FALSE)),IF($X$1=12,(VLOOKUP(B502,'X12'!$B:$AP,41,FALSE)),IF($X$1=13,(VLOOKUP(B502,'X13'!$B:$AP,41,FALSE)),"B")))))))))))))))</f>
        <v xml:space="preserve"> </v>
      </c>
      <c r="E502" s="182" t="str">
        <f ca="1">IF(ISERROR(IF($X$1=1,(VLOOKUP(B502,'X1'!$B:$AP,7,FALSE)),IF($X$1=2,(VLOOKUP(B502,'X2'!$B:$AP,7,FALSE)),IF($X$1=3,(VLOOKUP(B502,'X3'!$B:$AP,7,FALSE)),IF($X$1=4,(VLOOKUP(B502,'X4'!$B:$AP,7,FALSE)),IF($X$1=5,(VLOOKUP(B502,'X5'!$B:$AP,7,FALSE)),IF($X$1=6,(VLOOKUP(B502,'X6'!$B:$AP,7,FALSE)),IF($X$1=7,(VLOOKUP(B502,'X7'!$B:$AP,7,FALSE)),IF($X$1=8,(VLOOKUP(B502,'X8'!$B:$AP,7,FALSE)),IF($X$1=9,(VLOOKUP(B502,'X9'!$B:$AP,7,FALSE)),IF($X$1=10,(VLOOKUP(B502,'X10'!$B:$AP,7,FALSE)),IF($X$1=11,(VLOOKUP(B502,'X11'!$B:$AP,7,FALSE)),IF($X$1=12,(VLOOKUP(B502,'X12'!$B:$AP,7,FALSE)),IF($X$1=13,(VLOOKUP(B502,'X13'!$B:$AP,7,FALSE)),"B"))))))))))))))=TRUE," ",(IF($X$1=1,(VLOOKUP(B502,'X1'!$B:$AP,7,FALSE)),IF($X$1=2,(VLOOKUP(B502,'X2'!$B:$AP,7,FALSE)),IF($X$1=3,(VLOOKUP(B502,'X3'!$B:$AP,7,FALSE)),IF($X$1=4,(VLOOKUP(B502,'X4'!$B:$AP,7,FALSE)),IF($X$1=5,(VLOOKUP(B502,'X5'!$B:$AP,7,FALSE)),IF($X$1=6,(VLOOKUP(B502,'X6'!$B:$AP,7,FALSE)),IF($X$1=7,(VLOOKUP(B502,'X7'!$B:$AP,7,FALSE)),IF($X$1=8,(VLOOKUP(B502,'X8'!$B:$AP,7,FALSE)),IF($X$1=9,(VLOOKUP(B502,'X9'!$B:$AP,7,FALSE)),IF($X$1=10,(VLOOKUP(B502,'X10'!$B:$AP,7,FALSE)),IF($X$1=11,(VLOOKUP(B502,'X11'!$B:$AP,7,FALSE)),IF($X$1=12,(VLOOKUP(B502,'X12'!$B:$AP,7,FALSE)),IF($X$1=13,(VLOOKUP(B502,'X13'!$B:$AP,7,FALSE)),"B")))))))))))))))</f>
        <v xml:space="preserve"> </v>
      </c>
      <c r="F502" s="182" t="str">
        <f ca="1">IF(ISERROR(IF((IF($X$1=1,(VLOOKUP(B502,'X1'!$B:$AO,6,FALSE)),(IF($X$1=2,(VLOOKUP(B502,'X2'!$B:$AO,6,FALSE)),(IF($X$1=3,(VLOOKUP(B502,'X3'!$B:$AO,6,FALSE)),(IF($X$1=4,(VLOOKUP(B502,'X4'!$B:$AO,6,FALSE)),(IF($X$1=5,(VLOOKUP(B502,'X5'!$B:$AO,6,FALSE)),(IF($X$1=6,(VLOOKUP(B502,'X6'!$B:$AO,6,FALSE)),(IF($X$1=7,(VLOOKUP(B502,'X7'!$B:$AO,6,FALSE)),(IF($X$1=8,(VLOOKUP(B502,'X8'!$B:$AO,6,FALSE)),(IF($X$1=9,(VLOOKUP(B502,'X9'!$B:$AO,6,FALSE)),(IF($X$1=10,(VLOOKUP(B502,'X10'!$B:$AO,6,FALSE)),(IF($X$1=11,(VLOOKUP(B502,'X11'!$B:$AO,6,FALSE)),(IF($X$1=12,(VLOOKUP(B502,'X12'!$B:$AO,6,FALSE)),(VLOOKUP(B502,'X13'!$B:$AO,6,FALSE))))))))))))))))))))))))))=$V$1," ",(IF($X$1=1,(VLOOKUP(B502,'X1'!$B:$AO,6,FALSE)),(IF($X$1=2,(VLOOKUP(B502,'X2'!$B:$AO,6,FALSE)),(IF($X$1=3,(VLOOKUP(B502,'X3'!$B:$AO,6,FALSE)),(IF($X$1=4,(VLOOKUP(B502,'X4'!$B:$AO,6,FALSE)),(IF($X$1=5,(VLOOKUP(B502,'X5'!$B:$AO,6,FALSE)),(IF($X$1=6,(VLOOKUP(B502,'X6'!$B:$AO,6,FALSE)),(IF($X$1=7,(VLOOKUP(B502,'X7'!$B:$AO,6,FALSE)),(IF($X$1=8,(VLOOKUP(B502,'X8'!$B:$AO,6,FALSE)),(IF($X$1=9,(VLOOKUP(B502,'X9'!$B:$AO,6,FALSE)),(IF($X$1=10,(VLOOKUP(B502,'X10'!$B:$AO,6,FALSE)),(IF($X$1=11,(VLOOKUP(B502,'X11'!$B:$AO,6,FALSE)),(IF($X$1=12,(VLOOKUP(B502,'X12'!$B:$AO,6,FALSE)),(VLOOKUP(B502,'X13'!$B:$AO,6,FALSE))))))))))))))))))))))))))))=TRUE," ",(IF((IF($X$1=1,(VLOOKUP(B502,'X1'!$B:$AO,6,FALSE)),(IF($X$1=2,(VLOOKUP(B502,'X2'!$B:$AO,6,FALSE)),(IF($X$1=3,(VLOOKUP(B502,'X3'!$B:$AO,6,FALSE)),(IF($X$1=4,(VLOOKUP(B502,'X4'!$B:$AO,6,FALSE)),(IF($X$1=5,(VLOOKUP(B502,'X5'!$B:$AO,6,FALSE)),(IF($X$1=6,(VLOOKUP(B502,'X6'!$B:$AO,6,FALSE)),(IF($X$1=7,(VLOOKUP(B502,'X7'!$B:$AO,6,FALSE)),(IF($X$1=8,(VLOOKUP(B502,'X8'!$B:$AO,6,FALSE)),(IF($X$1=9,(VLOOKUP(B502,'X9'!$B:$AO,6,FALSE)),(IF($X$1=10,(VLOOKUP(B502,'X10'!$B:$AO,6,FALSE)),(IF($X$1=11,(VLOOKUP(B502,'X11'!$B:$AO,6,FALSE)),(IF($X$1=12,(VLOOKUP(B502,'X12'!$B:$AO,6,FALSE)),(VLOOKUP(B502,'X13'!$B:$AO,6,FALSE))))))))))))))))))))))))))=$V$1," ",(IF($X$1=1,(VLOOKUP(B502,'X1'!$B:$AO,6,FALSE)),(IF($X$1=2,(VLOOKUP(B502,'X2'!$B:$AO,6,FALSE)),(IF($X$1=3,(VLOOKUP(B502,'X3'!$B:$AO,6,FALSE)),(IF($X$1=4,(VLOOKUP(B502,'X4'!$B:$AO,6,FALSE)),(IF($X$1=5,(VLOOKUP(B502,'X5'!$B:$AO,6,FALSE)),(IF($X$1=6,(VLOOKUP(B502,'X6'!$B:$AO,6,FALSE)),(IF($X$1=7,(VLOOKUP(B502,'X7'!$B:$AO,6,FALSE)),(IF($X$1=8,(VLOOKUP(B502,'X8'!$B:$AO,6,FALSE)),(IF($X$1=9,(VLOOKUP(B502,'X9'!$B:$AO,6,FALSE)),(IF($X$1=10,(VLOOKUP(B502,'X10'!$B:$AO,6,FALSE)),(IF($X$1=11,(VLOOKUP(B502,'X11'!$B:$AO,6,FALSE)),(IF($X$1=12,(VLOOKUP(B502,'X12'!$B:$AO,6,FALSE)),(VLOOKUP(B502,'X13'!$B:$AO,6,FALSE)))))))))))))))))))))))))))))</f>
        <v xml:space="preserve"> </v>
      </c>
      <c r="G502" s="182" t="str">
        <f ca="1">IF(ISERROR(IF($X$1=1,(VLOOKUP(B502,'X1'!$B:$AZ,44,FALSE)),IF($X$1=2,(VLOOKUP(B502,'X2'!$B:$AZ,44,FALSE)),IF($X$1=3,(VLOOKUP(B502,'X3'!$B:$AZ,44,FALSE)),IF($X$1=4,(VLOOKUP(B502,'X4'!$B:$AZ,44,FALSE)),IF($X$1=5,(VLOOKUP(B502,'X5'!$B:$AZ,44,FALSE)),IF($X$1=6,(VLOOKUP(B502,'X6'!$B:$AZ,44,FALSE)),IF($X$1=7,(VLOOKUP(B502,'X7'!$B:$AZ,44,FALSE)),IF($X$1=8,(VLOOKUP(B502,'X8'!$B:$AZ,44,FALSE)),IF($X$1=9,(VLOOKUP(B502,'X9'!$B:$AZ,44,FALSE)),IF($X$1=10,(VLOOKUP(B502,'X10'!$B:$AZ,44,FALSE)),IF($X$1=11,(VLOOKUP(B502,'X11'!$B:$AZ,44,FALSE)),IF($X$1=12,(VLOOKUP(B502,'X12'!$B:$AZ,44,FALSE)),IF($X$1=13,(VLOOKUP(B502,'X13'!$B:$AZ,44,FALSE)),"B"))))))))))))))=TRUE," ",(IF($X$1=1,(VLOOKUP(B502,'X1'!$B:$AZ,44,FALSE)),IF($X$1=2,(VLOOKUP(B502,'X2'!$B:$AZ,44,FALSE)),IF($X$1=3,(VLOOKUP(B502,'X3'!$B:$AZ,44,FALSE)),IF($X$1=4,(VLOOKUP(B502,'X4'!$B:$AZ,44,FALSE)),IF($X$1=5,(VLOOKUP(B502,'X5'!$B:$AZ,44,FALSE)),IF($X$1=6,(VLOOKUP(B502,'X6'!$B:$AZ,44,FALSE)),IF($X$1=7,(VLOOKUP(B502,'X7'!$B:$AZ,44,FALSE)),IF($X$1=8,(VLOOKUP(B502,'X8'!$B:$AZ,44,FALSE)),IF($X$1=9,(VLOOKUP(B502,'X9'!$B:$AZ,44,FALSE)),IF($X$1=10,(VLOOKUP(B502,'X10'!$B:$AZ,44,FALSE)),IF($X$1=11,(VLOOKUP(B502,'X11'!$B:$AZ,44,FALSE)),IF($X$1=12,(VLOOKUP(B502,'X12'!$B:$AZ,44,FALSE)),IF($X$1=13,(VLOOKUP(B502,'X13'!$B:$AZ,44,FALSE)),"B")))))))))))))))</f>
        <v xml:space="preserve"> </v>
      </c>
      <c r="H502" s="182" t="str">
        <f ca="1">IF(ISERROR(IF($X$1=1,(VLOOKUP(B502,'X1'!$B:$AZ,8,FALSE)),IF($X$1=2,(VLOOKUP(B502,'X2'!$B:$AZ,8,FALSE)),IF($X$1=3,(VLOOKUP(B502,'X3'!$B:$AZ,8,FALSE)),IF($X$1=4,(VLOOKUP(B502,'X4'!$B:$AZ,8,FALSE)),IF($X$1=5,(VLOOKUP(B502,'X5'!$B:$AZ,8,FALSE)),IF($X$1=6,(VLOOKUP(B502,'X6'!$B:$AZ,8,FALSE)),IF($X$1=7,(VLOOKUP(B502,'X7'!$B:$AZ,8,FALSE)),IF($X$1=8,(VLOOKUP(B502,'X8'!$B:$AZ,8,FALSE)),IF($X$1=9,(VLOOKUP(B502,'X9'!$B:$AZ,8,FALSE)),IF($X$1=10,(VLOOKUP(B502,'X10'!$B:$AZ,8,FALSE)),IF($X$1=11,(VLOOKUP(B502,'X11'!$B:$AZ,8,FALSE)),IF($X$1=12,(VLOOKUP(B502,'X12'!$B:$AZ,8,FALSE)),IF($X$1=13,(VLOOKUP(B502,'X13'!$B:$AZ,8,FALSE)),"B"))))))))))))))=TRUE," ",(IF($X$1=1,(VLOOKUP(B502,'X1'!$B:$AZ,8,FALSE)),IF($X$1=2,(VLOOKUP(B502,'X2'!$B:$AZ,8,FALSE)),IF($X$1=3,(VLOOKUP(B502,'X3'!$B:$AZ,8,FALSE)),IF($X$1=4,(VLOOKUP(B502,'X4'!$B:$AZ,8,FALSE)),IF($X$1=5,(VLOOKUP(B502,'X5'!$B:$AZ,8,FALSE)),IF($X$1=6,(VLOOKUP(B502,'X6'!$B:$AZ,8,FALSE)),IF($X$1=7,(VLOOKUP(B502,'X7'!$B:$AZ,8,FALSE)),IF($X$1=8,(VLOOKUP(B502,'X8'!$B:$AZ,8,FALSE)),IF($X$1=9,(VLOOKUP(B502,'X9'!$B:$AZ,8,FALSE)),IF($X$1=10,(VLOOKUP(B502,'X10'!$B:$AZ,8,FALSE)),IF($X$1=11,(VLOOKUP(B502,'X11'!$B:$AZ,8,FALSE)),IF($X$1=12,(VLOOKUP(B502,'X12'!$B:$AZ,8,FALSE)),IF($X$1=13,(VLOOKUP(B502,'X13'!$B:$AZ,8,FALSE)),"B")))))))))))))))</f>
        <v xml:space="preserve"> </v>
      </c>
      <c r="I502" s="183" t="str">
        <f ca="1">IF(ISERROR(IF($X$1=1,(VLOOKUP(B502,'X1'!$B:$AZ,2,FALSE)),IF($X$1=2,(VLOOKUP(B502,'X2'!$B:$AZ,2,FALSE)),IF($X$1=3,(VLOOKUP(B502,'X3'!$B:$AZ,2,FALSE)),IF($X$1=4,(VLOOKUP(B502,'X4'!$B:$AZ,2,FALSE)),IF($X$1=5,(VLOOKUP(B502,'X5'!$B:$AZ,2,FALSE)),IF($X$1=6,(VLOOKUP(B502,'X6'!$B:$AZ,2,FALSE)),IF($X$1=7,(VLOOKUP(B502,'X7'!$B:$AZ,2,FALSE)),IF($X$1=8,(VLOOKUP(B502,'X8'!$B:$AZ,2,FALSE)),IF($X$1=9,(VLOOKUP(B502,'X9'!$B:$AZ,2,FALSE)),IF($X$1=10,(VLOOKUP(B502,'X10'!$B:$AZ,2,FALSE)),IF($X$1=11,(VLOOKUP(B502,'X11'!$B:$AZ,2,FALSE)),IF($X$1=12,(VLOOKUP(B502,'X12'!$B:$AZ,2,FALSE)),IF($X$1=13,(VLOOKUP(B502,'X13'!$B:$AZ,2,FALSE)),"B"))))))))))))))=TRUE," ",(IF($X$1=1,(VLOOKUP(B502,'X1'!$B:$AZ,2,FALSE)),IF($X$1=2,(VLOOKUP(B502,'X2'!$B:$AZ,2,FALSE)),IF($X$1=3,(VLOOKUP(B502,'X3'!$B:$AZ,2,FALSE)),IF($X$1=4,(VLOOKUP(B502,'X4'!$B:$AZ,2,FALSE)),IF($X$1=5,(VLOOKUP(B502,'X5'!$B:$AZ,2,FALSE)),IF($X$1=6,(VLOOKUP(B502,'X6'!$B:$AZ,2,FALSE)),IF($X$1=7,(VLOOKUP(B502,'X7'!$B:$AZ,2,FALSE)),IF($X$1=8,(VLOOKUP(B502,'X8'!$B:$AZ,2,FALSE)),IF($X$1=9,(VLOOKUP(B502,'X9'!$B:$AZ,2,FALSE)),IF($X$1=10,(VLOOKUP(B502,'X10'!$B:$AZ,2,FALSE)),IF($X$1=11,(VLOOKUP(B502,'X11'!$B:$AZ,2,FALSE)),IF($X$1=12,(VLOOKUP(B502,'X12'!$B:$AZ,2,FALSE)),IF($X$1=13,(VLOOKUP(B502,'X13'!$B:$AZ,2,FALSE)),"B")))))))))))))))</f>
        <v xml:space="preserve"> </v>
      </c>
      <c r="J502" s="183" t="str">
        <f ca="1">IF(ISERROR(IF($X$1=1,(VLOOKUP(B502,'X1'!$B:$AZ,3,FALSE)),IF($X$1=2,(VLOOKUP(B502,'X2'!$B:$AZ,3,FALSE)),IF($X$1=3,(VLOOKUP(B502,'X3'!$B:$AZ,3,FALSE)),IF($X$1=4,(VLOOKUP(B502,'X4'!$B:$AZ,3,FALSE)),IF($X$1=5,(VLOOKUP(B502,'X5'!$B:$AZ,3,FALSE)),IF($X$1=6,(VLOOKUP(B502,'X6'!$B:$AZ,3,FALSE)),IF($X$1=7,(VLOOKUP(B502,'X7'!$B:$AZ,3,FALSE)),IF($X$1=8,(VLOOKUP(B502,'X8'!$B:$AZ,3,FALSE)),IF($X$1=9,(VLOOKUP(B502,'X9'!$B:$AZ,3,FALSE)),IF($X$1=10,(VLOOKUP(B502,'X10'!$B:$AZ,3,FALSE)),IF($X$1=11,(VLOOKUP(B502,'X11'!$B:$AZ,3,FALSE)),IF($X$1=12,(VLOOKUP(B502,'X12'!$B:$AZ,3,FALSE)),IF($X$1=13,(VLOOKUP(B502,'X13'!$B:$AZ,3,FALSE)),"B"))))))))))))))=TRUE," ",(IF($X$1=1,(VLOOKUP(B502,'X1'!$B:$AZ,3,FALSE)),IF($X$1=2,(VLOOKUP(B502,'X2'!$B:$AZ,3,FALSE)),IF($X$1=3,(VLOOKUP(B502,'X3'!$B:$AZ,3,FALSE)),IF($X$1=4,(VLOOKUP(B502,'X4'!$B:$AZ,3,FALSE)),IF($X$1=5,(VLOOKUP(B502,'X5'!$B:$AZ,3,FALSE)),IF($X$1=6,(VLOOKUP(B502,'X6'!$B:$AZ,3,FALSE)),IF($X$1=7,(VLOOKUP(B502,'X7'!$B:$AZ,3,FALSE)),IF($X$1=8,(VLOOKUP(B502,'X8'!$B:$AZ,3,FALSE)),IF($X$1=9,(VLOOKUP(B502,'X9'!$B:$AZ,3,FALSE)),IF($X$1=10,(VLOOKUP(B502,'X10'!$B:$AZ,3,FALSE)),IF($X$1=11,(VLOOKUP(B502,'X11'!$B:$AZ,3,FALSE)),IF($X$1=12,(VLOOKUP(B502,'X12'!$B:$AZ,3,FALSE)),IF($X$1=13,(VLOOKUP(B502,'X13'!$B:$AZ,3,FALSE)),"B")))))))))))))))</f>
        <v xml:space="preserve"> </v>
      </c>
      <c r="K502" s="183" t="str">
        <f ca="1">IF(ISERROR(IF($X$1=1,(VLOOKUP(B502,'X1'!$B:$AZ,5,FALSE)),IF($X$1=2,(VLOOKUP(B502,'X2'!$B:$AZ,5,FALSE)),IF($X$1=3,(VLOOKUP(B502,'X3'!$B:$AZ,5,FALSE)),IF($X$1=4,(VLOOKUP(B502,'X4'!$B:$AZ,5,FALSE)),IF($X$1=5,(VLOOKUP(B502,'X5'!$B:$AZ,5,FALSE)),IF($X$1=6,(VLOOKUP(B502,'X6'!$B:$AZ,5,FALSE)),IF($X$1=7,(VLOOKUP(B502,'X7'!$B:$AZ,5,FALSE)),IF($X$1=8,(VLOOKUP(B502,'X8'!$B:$AZ,5,FALSE)),IF($X$1=9,(VLOOKUP(B502,'X9'!$B:$AZ,5,FALSE)),IF($X$1=10,(VLOOKUP(B502,'X10'!$B:$AZ,5,FALSE)),IF($X$1=11,(VLOOKUP(B502,'X11'!$B:$AZ,5,FALSE)),IF($X$1=12,(VLOOKUP(B502,'X12'!$B:$AZ,5,FALSE)),IF($X$1=13,(VLOOKUP(B502,'X13'!$B:$AZ,5,FALSE)),"B"))))))))))))))=TRUE," ",(IF($X$1=1,(VLOOKUP(B502,'X1'!$B:$AZ,5,FALSE)),IF($X$1=2,(VLOOKUP(B502,'X2'!$B:$AZ,5,FALSE)),IF($X$1=3,(VLOOKUP(B502,'X3'!$B:$AZ,5,FALSE)),IF($X$1=4,(VLOOKUP(B502,'X4'!$B:$AZ,5,FALSE)),IF($X$1=5,(VLOOKUP(B502,'X5'!$B:$AZ,5,FALSE)),IF($X$1=6,(VLOOKUP(B502,'X6'!$B:$AZ,5,FALSE)),IF($X$1=7,(VLOOKUP(B502,'X7'!$B:$AZ,5,FALSE)),IF($X$1=8,(VLOOKUP(B502,'X8'!$B:$AZ,5,FALSE)),IF($X$1=9,(VLOOKUP(B502,'X9'!$B:$AZ,5,FALSE)),IF($X$1=10,(VLOOKUP(B502,'X10'!$B:$AZ,5,FALSE)),IF($X$1=11,(VLOOKUP(B502,'X11'!$B:$AZ,5,FALSE)),IF($X$1=12,(VLOOKUP(B502,'X12'!$B:$AZ,5,FALSE)),IF($X$1=13,(VLOOKUP(B502,'X13'!$B:$AZ,5,FALSE)),"B")))))))))))))))</f>
        <v xml:space="preserve"> </v>
      </c>
      <c r="L502" s="184" t="str">
        <f ca="1">IF(ISERROR(IF($X$1=1,(VLOOKUP(B502,'X1'!$B:$AZ,9,FALSE)),IF($X$1=2,(VLOOKUP(B502,'X2'!$B:$AZ,9,FALSE)),IF($X$1=3,(VLOOKUP(B502,'X3'!$B:$AZ,9,FALSE)),IF($X$1=4,(VLOOKUP(B502,'X4'!$B:$AZ,9,FALSE)),IF($X$1=5,(VLOOKUP(B502,'X5'!$B:$AZ,9,FALSE)),IF($X$1=6,(VLOOKUP(B502,'X6'!$B:$AZ,9,FALSE)),IF($X$1=7,(VLOOKUP(B502,'X7'!$B:$AZ,9,FALSE)),IF($X$1=8,(VLOOKUP(B502,'X8'!$B:$AZ,9,FALSE)),IF($X$1=9,(VLOOKUP(B502,'X9'!$B:$AZ,9,FALSE)),IF($X$1=10,(VLOOKUP(B502,'X10'!$B:$AZ,9,FALSE)),IF($X$1=11,(VLOOKUP(B502,'X11'!$B:$AZ,9,FALSE)),IF($X$1=12,(VLOOKUP(B502,'X12'!$B:$AZ,9,FALSE)),IF($X$1=13,(VLOOKUP(B502,'X13'!$B:$AZ,9,FALSE)),"B"))))))))))))))=TRUE," ",(IF($X$1=1,(VLOOKUP(B502,'X1'!$B:$AZ,9,FALSE)),IF($X$1=2,(VLOOKUP(B502,'X2'!$B:$AZ,9,FALSE)),IF($X$1=3,(VLOOKUP(B502,'X3'!$B:$AZ,9,FALSE)),IF($X$1=4,(VLOOKUP(B502,'X4'!$B:$AZ,9,FALSE)),IF($X$1=5,(VLOOKUP(B502,'X5'!$B:$AZ,9,FALSE)),IF($X$1=6,(VLOOKUP(B502,'X6'!$B:$AZ,9,FALSE)),IF($X$1=7,(VLOOKUP(B502,'X7'!$B:$AZ,9,FALSE)),IF($X$1=8,(VLOOKUP(B502,'X8'!$B:$AZ,9,FALSE)),IF($X$1=9,(VLOOKUP(B502,'X9'!$B:$AZ,9,FALSE)),IF($X$1=10,(VLOOKUP(B502,'X10'!$B:$AZ,9,FALSE)),IF($X$1=11,(VLOOKUP(B502,'X11'!$B:$AZ,9,FALSE)),IF($X$1=12,(VLOOKUP(B502,'X12'!$B:$AZ,9,FALSE)),IF($X$1=13,(VLOOKUP(B502,'X13'!$B:$AZ,9,FALSE)),"B")))))))))))))))</f>
        <v xml:space="preserve"> </v>
      </c>
      <c r="M502" s="184" t="str">
        <f ca="1">IF(ISERROR(IF($X$1=1,(VLOOKUP(B502,'X1'!$B:$AZ,10,FALSE)),IF($X$1=2,(VLOOKUP(B502,'X2'!$B:$AZ,10,FALSE)),IF($X$1=3,(VLOOKUP(B502,'X3'!$B:$AZ,10,FALSE)),IF($X$1=4,(VLOOKUP(B502,'X4'!$B:$AZ,10,FALSE)),IF($X$1=5,(VLOOKUP(B502,'X5'!$B:$AZ,10,FALSE)),IF($X$1=6,(VLOOKUP(B502,'X6'!$B:$AZ,10,FALSE)),IF($X$1=7,(VLOOKUP(B502,'X7'!$B:$AZ,10,FALSE)),IF($X$1=8,(VLOOKUP(B502,'X8'!$B:$AZ,10,FALSE)),IF($X$1=9,(VLOOKUP(B502,'X9'!$B:$AZ,10,FALSE)),IF($X$1=10,(VLOOKUP(B502,'X10'!$B:$AZ,10,FALSE)),IF($X$1=11,(VLOOKUP(B502,'X11'!$B:$AZ,10,FALSE)),IF($X$1=12,(VLOOKUP(B502,'X12'!$B:$AZ,10,FALSE)),IF($X$1=13,(VLOOKUP(B502,'X13'!$B:$AZ,10,FALSE)),"B"))))))))))))))=TRUE," ",(IF($X$1=1,(VLOOKUP(B502,'X1'!$B:$AZ,10,FALSE)),IF($X$1=2,(VLOOKUP(B502,'X2'!$B:$AZ,10,FALSE)),IF($X$1=3,(VLOOKUP(B502,'X3'!$B:$AZ,10,FALSE)),IF($X$1=4,(VLOOKUP(B502,'X4'!$B:$AZ,10,FALSE)),IF($X$1=5,(VLOOKUP(B502,'X5'!$B:$AZ,10,FALSE)),IF($X$1=6,(VLOOKUP(B502,'X6'!$B:$AZ,10,FALSE)),IF($X$1=7,(VLOOKUP(B502,'X7'!$B:$AZ,10,FALSE)),IF($X$1=8,(VLOOKUP(B502,'X8'!$B:$AZ,10,FALSE)),IF($X$1=9,(VLOOKUP(B502,'X9'!$B:$AZ,10,FALSE)),IF($X$1=10,(VLOOKUP(B502,'X10'!$B:$AZ,10,FALSE)),IF($X$1=11,(VLOOKUP(B502,'X11'!$B:$AZ,10,FALSE)),IF($X$1=12,(VLOOKUP(B502,'X12'!$B:$AZ,10,FALSE)),IF($X$1=13,(VLOOKUP(B502,'X13'!$B:$AZ,10,FALSE)),"B")))))))))))))))</f>
        <v xml:space="preserve"> </v>
      </c>
      <c r="N502" s="185" t="str">
        <f ca="1">IF(ISERROR(IF($X$1=1,(VLOOKUP(B502,'X1'!$B:$AZ,45,FALSE)),IF($X$1=2,(VLOOKUP(B502,'X2'!$B:$AZ,45,FALSE)),IF($X$1=3,(VLOOKUP(B502,'X3'!$B:$AZ,45,FALSE)),IF($X$1=4,(VLOOKUP(B502,'X4'!$B:$AZ,45,FALSE)),IF($X$1=5,(VLOOKUP(B502,'X5'!$B:$AZ,45,FALSE)),IF($X$1=6,(VLOOKUP(B502,'X6'!$B:$AZ,45,FALSE)),IF($X$1=7,(VLOOKUP(B502,'X7'!$B:$AZ,45,FALSE)),IF($X$1=8,(VLOOKUP(B502,'X8'!$B:$AZ,45,FALSE)),IF($X$1=9,(VLOOKUP(B502,'X9'!$B:$AZ,45,FALSE)),IF($X$1=10,(VLOOKUP(B502,'X10'!$B:$AZ,45,FALSE)),IF($X$1=11,(VLOOKUP(B502,'X11'!$B:$AZ,45,FALSE)),IF($X$1=12,(VLOOKUP(B502,'X12'!$B:$AZ,45,FALSE)),IF($X$1=13,(VLOOKUP(B502,'X13'!$B:$AZ,45,FALSE)),"B"))))))))))))))=TRUE," ",(IF($X$1=1,(VLOOKUP(B502,'X1'!$B:$AZ,45,FALSE)),IF($X$1=2,(VLOOKUP(B502,'X2'!$B:$AZ,45,FALSE)),IF($X$1=3,(VLOOKUP(B502,'X3'!$B:$AZ,45,FALSE)),IF($X$1=4,(VLOOKUP(B502,'X4'!$B:$AZ,45,FALSE)),IF($X$1=5,(VLOOKUP(B502,'X5'!$B:$AZ,45,FALSE)),IF($X$1=6,(VLOOKUP(B502,'X6'!$B:$AZ,45,FALSE)),IF($X$1=7,(VLOOKUP(B502,'X7'!$B:$AZ,45,FALSE)),IF($X$1=8,(VLOOKUP(B502,'X8'!$B:$AZ,45,FALSE)),IF($X$1=9,(VLOOKUP(B502,'X9'!$B:$AZ,45,FALSE)),IF($X$1=10,(VLOOKUP(B502,'X10'!$B:$AZ,45,FALSE)),IF($X$1=11,(VLOOKUP(B502,'X11'!$B:$AZ,45,FALSE)),IF($X$1=12,(VLOOKUP(B502,'X12'!$B:$AZ,45,FALSE)),IF($X$1=13,(VLOOKUP(B502,'X13'!$B:$AZ,45,FALSE)),"B")))))))))))))))</f>
        <v xml:space="preserve"> </v>
      </c>
      <c r="O502" s="184" t="str">
        <f ca="1">IF(ISERROR(IF($X$1=1,(VLOOKUP(B502,'X1'!$B:$AZ,11,FALSE)),IF($X$1=2,(VLOOKUP(B502,'X2'!$B:$AZ,11,FALSE)),IF($X$1=3,(VLOOKUP(B502,'X3'!$B:$AZ,11,FALSE)),IF($X$1=4,(VLOOKUP(B502,'X4'!$B:$AZ,11,FALSE)),IF($X$1=5,(VLOOKUP(B502,'X5'!$B:$AZ,11,FALSE)),IF($X$1=6,(VLOOKUP(B502,'X6'!$B:$AZ,11,FALSE)),IF($X$1=7,(VLOOKUP(B502,'X7'!$B:$AZ,11,FALSE)),IF($X$1=8,(VLOOKUP(B502,'X8'!$B:$AZ,11,FALSE)),IF($X$1=9,(VLOOKUP(B502,'X9'!$B:$AZ,11,FALSE)),IF($X$1=10,(VLOOKUP(B502,'X10'!$B:$AZ,11,FALSE)),IF($X$1=11,(VLOOKUP(B502,'X11'!$B:$AZ,11,FALSE)),IF($X$1=12,(VLOOKUP(B502,'X12'!$B:$AZ,11,FALSE)),IF($X$1=13,(VLOOKUP(B502,'X13'!$B:$AZ,11,FALSE)),"B"))))))))))))))=TRUE," ",(IF($X$1=1,(VLOOKUP(B502,'X1'!$B:$AZ,11,FALSE)),IF($X$1=2,(VLOOKUP(B502,'X2'!$B:$AZ,11,FALSE)),IF($X$1=3,(VLOOKUP(B502,'X3'!$B:$AZ,11,FALSE)),IF($X$1=4,(VLOOKUP(B502,'X4'!$B:$AZ,11,FALSE)),IF($X$1=5,(VLOOKUP(B502,'X5'!$B:$AZ,11,FALSE)),IF($X$1=6,(VLOOKUP(B502,'X6'!$B:$AZ,11,FALSE)),IF($X$1=7,(VLOOKUP(B502,'X7'!$B:$AZ,11,FALSE)),IF($X$1=8,(VLOOKUP(B502,'X8'!$B:$AZ,11,FALSE)),IF($X$1=9,(VLOOKUP(B502,'X9'!$B:$AZ,11,FALSE)),IF($X$1=10,(VLOOKUP(B502,'X10'!$B:$AZ,11,FALSE)),IF($X$1=11,(VLOOKUP(B502,'X11'!$B:$AZ,11,FALSE)),IF($X$1=12,(VLOOKUP(B502,'X12'!$B:$AZ,11,FALSE)),IF($X$1=13,(VLOOKUP(B502,'X13'!$B:$AZ,11,FALSE)),"B")))))))))))))))</f>
        <v xml:space="preserve"> </v>
      </c>
      <c r="P502" s="184" t="str">
        <f ca="1">IF(ISERROR(IF($X$1=1,(VLOOKUP(B502,'X1'!$B:$AZ,12,FALSE)),IF($X$1=2,(VLOOKUP(B502,'X2'!$B:$AZ,12,FALSE)),IF($X$1=3,(VLOOKUP(B502,'X3'!$B:$AZ,12,FALSE)),IF($X$1=4,(VLOOKUP(B502,'X4'!$B:$AZ,12,FALSE)),IF($X$1=5,(VLOOKUP(B502,'X5'!$B:$AZ,12,FALSE)),IF($X$1=6,(VLOOKUP(B502,'X6'!$B:$AZ,12,FALSE)),IF($X$1=7,(VLOOKUP(B502,'X7'!$B:$AZ,12,FALSE)),IF($X$1=8,(VLOOKUP(B502,'X8'!$B:$AZ,12,FALSE)),IF($X$1=9,(VLOOKUP(B502,'X9'!$B:$AZ,12,FALSE)),IF($X$1=10,(VLOOKUP(B502,'X10'!$B:$AZ,12,FALSE)),IF($X$1=11,(VLOOKUP(B502,'X11'!$B:$AZ,12,FALSE)),IF($X$1=12,(VLOOKUP(B502,'X12'!$B:$AZ,12,FALSE)),IF($X$1=13,(VLOOKUP(B502,'X13'!$B:$AZ,12,FALSE)),"B"))))))))))))))=TRUE," ",(IF($X$1=1,(VLOOKUP(B502,'X1'!$B:$AZ,12,FALSE)),IF($X$1=2,(VLOOKUP(B502,'X2'!$B:$AZ,12,FALSE)),IF($X$1=3,(VLOOKUP(B502,'X3'!$B:$AZ,12,FALSE)),IF($X$1=4,(VLOOKUP(B502,'X4'!$B:$AZ,12,FALSE)),IF($X$1=5,(VLOOKUP(B502,'X5'!$B:$AZ,12,FALSE)),IF($X$1=6,(VLOOKUP(B502,'X6'!$B:$AZ,12,FALSE)),IF($X$1=7,(VLOOKUP(B502,'X7'!$B:$AZ,12,FALSE)),IF($X$1=8,(VLOOKUP(B502,'X8'!$B:$AZ,12,FALSE)),IF($X$1=9,(VLOOKUP(B502,'X9'!$B:$AZ,12,FALSE)),IF($X$1=10,(VLOOKUP(B502,'X10'!$B:$AZ,12,FALSE)),IF($X$1=11,(VLOOKUP(B502,'X11'!$B:$AZ,12,FALSE)),IF($X$1=12,(VLOOKUP(B502,'X12'!$B:$AZ,12,FALSE)),IF($X$1=13,(VLOOKUP(B502,'X13'!$B:$AZ,12,FALSE)),"B")))))))))))))))</f>
        <v xml:space="preserve"> </v>
      </c>
      <c r="Q502" s="185" t="str">
        <f ca="1">IF(ISERROR(IF($X$1=1,(VLOOKUP(B502,'X1'!$B:$AZ,46,FALSE)),IF($X$1=2,(VLOOKUP(B502,'X2'!$B:$AZ,46,FALSE)),IF($X$1=3,(VLOOKUP(B502,'X3'!$B:$AZ,46,FALSE)),IF($X$1=4,(VLOOKUP(B502,'X4'!$B:$AZ,46,FALSE)),IF($X$1=5,(VLOOKUP(B502,'X5'!$B:$AZ,46,FALSE)),IF($X$1=6,(VLOOKUP(B502,'X6'!$B:$AZ,46,FALSE)),IF($X$1=7,(VLOOKUP(B502,'X7'!$B:$AZ,46,FALSE)),IF($X$1=8,(VLOOKUP(B502,'X8'!$B:$AZ,46,FALSE)),IF($X$1=9,(VLOOKUP(B502,'X9'!$B:$AZ,46,FALSE)),IF($X$1=10,(VLOOKUP(B502,'X10'!$B:$AZ,46,FALSE)),IF($X$1=11,(VLOOKUP(B502,'X11'!$B:$AZ,46,FALSE)),IF($X$1=12,(VLOOKUP(B502,'X12'!$B:$AZ,46,FALSE)),IF($X$1=13,(VLOOKUP(B502,'X13'!$B:$AZ,46,FALSE)),"B"))))))))))))))=TRUE," ",(IF($X$1=1,(VLOOKUP(B502,'X1'!$B:$AZ,46,FALSE)),IF($X$1=2,(VLOOKUP(B502,'X2'!$B:$AZ,46,FALSE)),IF($X$1=3,(VLOOKUP(B502,'X3'!$B:$AZ,46,FALSE)),IF($X$1=4,(VLOOKUP(B502,'X4'!$B:$AZ,46,FALSE)),IF($X$1=5,(VLOOKUP(B502,'X5'!$B:$AZ,46,FALSE)),IF($X$1=6,(VLOOKUP(B502,'X6'!$B:$AZ,46,FALSE)),IF($X$1=7,(VLOOKUP(B502,'X7'!$B:$AZ,46,FALSE)),IF($X$1=8,(VLOOKUP(B502,'X8'!$B:$AZ,46,FALSE)),IF($X$1=9,(VLOOKUP(B502,'X9'!$B:$AZ,46,FALSE)),IF($X$1=10,(VLOOKUP(B502,'X10'!$B:$AZ,46,FALSE)),IF($X$1=11,(VLOOKUP(B502,'X11'!$B:$AZ,46,FALSE)),IF($X$1=12,(VLOOKUP(B502,'X12'!$B:$AZ,46,FALSE)),IF($X$1=13,(VLOOKUP(B502,'X13'!$B:$AZ,46,FALSE)),"B")))))))))))))))</f>
        <v xml:space="preserve"> </v>
      </c>
      <c r="R502" s="185" t="str">
        <f ca="1">IF(ISERROR(IF($X$1=1,(VLOOKUP(B502,'X1'!$B:$AZ,15,FALSE)),IF($X$1=2,(VLOOKUP(B502,'X2'!$B:$AZ,15,FALSE)),IF($X$1=3,(VLOOKUP(B502,'X3'!$B:$AZ,15,FALSE)),IF($X$1=4,(VLOOKUP(B502,'X4'!$B:$AZ,15,FALSE)),IF($X$1=5,(VLOOKUP(B502,'X5'!$B:$AZ,15,FALSE)),IF($X$1=6,(VLOOKUP(B502,'X6'!$B:$AZ,15,FALSE)),IF($X$1=7,(VLOOKUP(B502,'X7'!$B:$AZ,15,FALSE)),IF($X$1=8,(VLOOKUP(B502,'X8'!$B:$AZ,15,FALSE)),IF($X$1=9,(VLOOKUP(B502,'X9'!$B:$AZ,15,FALSE)),IF($X$1=10,(VLOOKUP(B502,'X10'!$B:$AZ,15,FALSE)),IF($X$1=11,(VLOOKUP(B502,'X11'!$B:$AZ,15,FALSE)),IF($X$1=12,(VLOOKUP(B502,'X12'!$B:$AZ,15,FALSE)),IF($X$1=13,(VLOOKUP(B502,'X13'!$B:$AZ,15,FALSE)),"B"))))))))))))))=TRUE," ",(IF($X$1=1,(VLOOKUP(B502,'X1'!$B:$AZ,15,FALSE)),IF($X$1=2,(VLOOKUP(B502,'X2'!$B:$AZ,15,FALSE)),IF($X$1=3,(VLOOKUP(B502,'X3'!$B:$AZ,15,FALSE)),IF($X$1=4,(VLOOKUP(B502,'X4'!$B:$AZ,15,FALSE)),IF($X$1=5,(VLOOKUP(B502,'X5'!$B:$AZ,15,FALSE)),IF($X$1=6,(VLOOKUP(B502,'X6'!$B:$AZ,15,FALSE)),IF($X$1=7,(VLOOKUP(B502,'X7'!$B:$AZ,15,FALSE)),IF($X$1=8,(VLOOKUP(B502,'X8'!$B:$AZ,15,FALSE)),IF($X$1=9,(VLOOKUP(B502,'X9'!$B:$AZ,15,FALSE)),IF($X$1=10,(VLOOKUP(B502,'X10'!$B:$AZ,15,FALSE)),IF($X$1=11,(VLOOKUP(B502,'X11'!$B:$AZ,15,FALSE)),IF($X$1=12,(VLOOKUP(B502,'X12'!$B:$AZ,15,FALSE)),IF($X$1=13,(VLOOKUP(B502,'X13'!$B:$AZ,15,FALSE)),"B")))))))))))))))</f>
        <v xml:space="preserve"> </v>
      </c>
      <c r="S502" s="185" t="str">
        <f ca="1">IF(ISERROR(IF((IF($X$1=1,(VLOOKUP(B502,'X1'!$B:$AZ,14,FALSE)),(IF($X$1=2,(VLOOKUP(B502,'X2'!$B:$AZ,14,FALSE)),(IF($X$1=3,(VLOOKUP(B502,'X3'!$B:$AZ,14,FALSE)),(IF($X$1=4,(VLOOKUP(B502,'X4'!$B:$AZ,14,FALSE)),(IF($X$1=5,(VLOOKUP(B502,'X5'!$B:$AZ,14,FALSE)),(IF($X$1=6,(VLOOKUP(B502,'X6'!$B:$AZ,14,FALSE)),(IF($X$1=7,(VLOOKUP(B502,'X7'!$B:$AZ,14,FALSE)),(IF($X$1=8,(VLOOKUP(B502,'X8'!$B:$AZ,14,FALSE)),(IF($X$1=9,(VLOOKUP(B502,'X9'!$B:$AZ,14,FALSE)),(IF($X$1=10,(VLOOKUP(B502,'X10'!$B:$AZ,14,FALSE)),(IF($X$1=11,(VLOOKUP(B502,'X11'!$B:$AZ,14,FALSE)),(IF($X$1=12,(VLOOKUP(B502,'X12'!$B:$AZ,14,FALSE)),(VLOOKUP(B502,'X13'!$B:$AZ,14,FALSE))))))))))))))))))))))))))=$V$1," ",(IF($X$1=1,(VLOOKUP(B502,'X1'!$B:$AZ,14,FALSE)),(IF($X$1=2,(VLOOKUP(B502,'X2'!$B:$AZ,14,FALSE)),(IF($X$1=3,(VLOOKUP(B502,'X3'!$B:$AZ,14,FALSE)),(IF($X$1=4,(VLOOKUP(B502,'X4'!$B:$AZ,14,FALSE)),(IF($X$1=5,(VLOOKUP(B502,'X5'!$B:$AZ,14,FALSE)),(IF($X$1=6,(VLOOKUP(B502,'X6'!$B:$AZ,14,FALSE)),(IF($X$1=7,(VLOOKUP(B502,'X7'!$B:$AZ,14,FALSE)),(IF($X$1=8,(VLOOKUP(B502,'X8'!$B:$AZ,14,FALSE)),(IF($X$1=9,(VLOOKUP(B502,'X9'!$B:$AZ,14,FALSE)),(IF($X$1=10,(VLOOKUP(B502,'X10'!$B:$AZ,14,FALSE)),(IF($X$1=11,(VLOOKUP(B502,'X11'!$B:$AZ,14,FALSE)),(IF($X$1=12,(VLOOKUP(B502,'X12'!$B:$AZ,14,FALSE)),(VLOOKUP(B502,'X13'!$B:$AZ,14,FALSE))))))))))))))))))))))))))))=TRUE," ",(IF((IF($X$1=1,(VLOOKUP(B502,'X1'!$B:$AZ,14,FALSE)),(IF($X$1=2,(VLOOKUP(B502,'X2'!$B:$AZ,14,FALSE)),(IF($X$1=3,(VLOOKUP(B502,'X3'!$B:$AZ,14,FALSE)),(IF($X$1=4,(VLOOKUP(B502,'X4'!$B:$AZ,14,FALSE)),(IF($X$1=5,(VLOOKUP(B502,'X5'!$B:$AZ,14,FALSE)),(IF($X$1=6,(VLOOKUP(B502,'X6'!$B:$AZ,14,FALSE)),(IF($X$1=7,(VLOOKUP(B502,'X7'!$B:$AZ,14,FALSE)),(IF($X$1=8,(VLOOKUP(B502,'X8'!$B:$AZ,14,FALSE)),(IF($X$1=9,(VLOOKUP(B502,'X9'!$B:$AZ,14,FALSE)),(IF($X$1=10,(VLOOKUP(B502,'X10'!$B:$AZ,14,FALSE)),(IF($X$1=11,(VLOOKUP(B502,'X11'!$B:$AZ,14,FALSE)),(IF($X$1=12,(VLOOKUP(B502,'X12'!$B:$AZ,14,FALSE)),(VLOOKUP(B502,'X13'!$B:$AZ,14,FALSE))))))))))))))))))))))))))=$V$1," ",(IF($X$1=1,(VLOOKUP(B502,'X1'!$B:$AZ,14,FALSE)),(IF($X$1=2,(VLOOKUP(B502,'X2'!$B:$AZ,14,FALSE)),(IF($X$1=3,(VLOOKUP(B502,'X3'!$B:$AZ,14,FALSE)),(IF($X$1=4,(VLOOKUP(B502,'X4'!$B:$AZ,14,FALSE)),(IF($X$1=5,(VLOOKUP(B502,'X5'!$B:$AZ,14,FALSE)),(IF($X$1=6,(VLOOKUP(B502,'X6'!$B:$AZ,14,FALSE)),(IF($X$1=7,(VLOOKUP(B502,'X7'!$B:$AZ,14,FALSE)),(IF($X$1=8,(VLOOKUP(B502,'X8'!$B:$AZ,14,FALSE)),(IF($X$1=9,(VLOOKUP(B502,'X9'!$B:$AZ,14,FALSE)),(IF($X$1=10,(VLOOKUP(B502,'X10'!$B:$AZ,14,FALSE)),(IF($X$1=11,(VLOOKUP(B502,'X11'!$B:$AZ,14,FALSE)),(IF($X$1=12,(VLOOKUP(B502,'X12'!$B:$AZ,14,FALSE)),(VLOOKUP(B502,'X13'!$B:$AZ,14,FALSE)))))))))))))))))))))))))))))</f>
        <v xml:space="preserve"> </v>
      </c>
    </row>
    <row r="503" spans="1:19" ht="14.1" customHeight="1" x14ac:dyDescent="0.2">
      <c r="A503" s="156" t="s">
        <v>1058</v>
      </c>
      <c r="B503" s="122" t="str">
        <f>IF(ISERROR(IF($U$16=1,(VLOOKUP(A503,$AC$89:$AH$125,2,FALSE)),IF((IF($X$1=1,'X1'!B462,(IF($X$1=2,'X2'!B462,(IF($X$1=3,'X3'!B462,(IF($X$1=4,'X4'!B462,(IF($X$1=5,'X5'!B462,(IF($X$1=6,'X6'!B462,(IF($X$1=7,'X7'!B462,(IF($X$1=8,'X8'!B462,(IF($X$1=9,'X9'!B462,(IF($X$1=10,'X10'!B462,(IF($X$1=11,'X11'!B462,(IF($X$1=12,'X12'!B462,'X13'!B462))))))))))))))))))))))))="","",(IF($X$1=1,'X1'!B462,(IF($X$1=2,'X2'!B462,(IF($X$1=3,'X3'!B462,(IF($X$1=4,'X4'!B462,(IF($X$1=5,'X5'!B462,(IF($X$1=6,'X6'!B462,(IF($X$1=7,'X7'!B462,(IF($X$1=8,'X8'!B462,(IF($X$1=9,'X9'!B462,(IF($X$1=10,'X10'!B462,(IF($X$1=11,'X11'!B462,(IF($X$1=12,'X12'!B462,'X13'!B462)))))))))))))))))))))))))))=TRUE," ",(IF($U$16=1,(VLOOKUP(A503,$AC$89:$AH$125,2,FALSE)),IF((IF($X$1=1,'X1'!B462,(IF($X$1=2,'X2'!B462,(IF($X$1=3,'X3'!B462,(IF($X$1=4,'X4'!B462,(IF($X$1=5,'X5'!B462,(IF($X$1=6,'X6'!B462,(IF($X$1=7,'X7'!B462,(IF($X$1=8,'X8'!B462,(IF($X$1=9,'X9'!B462,(IF($X$1=10,'X10'!B462,(IF($X$1=11,'X11'!B462,(IF($X$1=12,'X12'!B462,'X13'!B462))))))))))))))))))))))))="","",(IF($X$1=1,'X1'!B462,(IF($X$1=2,'X2'!B462,(IF($X$1=3,'X3'!B462,(IF($X$1=4,'X4'!B462,(IF($X$1=5,'X5'!B462,(IF($X$1=6,'X6'!B462,(IF($X$1=7,'X7'!B462,(IF($X$1=8,'X8'!B462,(IF($X$1=9,'X9'!B462,(IF($X$1=10,'X10'!B462,(IF($X$1=11,'X11'!B462,(IF($X$1=12,'X12'!B462,'X13'!B462))))))))))))))))))))))))))))</f>
        <v/>
      </c>
      <c r="C503" s="181" t="str">
        <f ca="1">IF(ISERROR(IF($X$1=1,(VLOOKUP(B503,'X1'!$B:$AZ,47,FALSE)),IF($X$1=2,(VLOOKUP(B503,'X2'!$B:$AZ,47,FALSE)),IF($X$1=3,(VLOOKUP(B503,'X3'!$B:$AZ,47,FALSE)),IF($X$1=4,(VLOOKUP(B503,'X4'!$B:$AZ,47,FALSE)),IF($X$1=5,(VLOOKUP(B503,'X5'!$B:$AZ,47,FALSE)),IF($X$1=6,(VLOOKUP(B503,'X6'!$B:$AZ,47,FALSE)),IF($X$1=7,(VLOOKUP(B503,'X7'!$B:$AZ,47,FALSE)),IF($X$1=8,(VLOOKUP(B503,'X8'!$B:$AZ,47,FALSE)),IF($X$1=9,(VLOOKUP(B503,'X9'!$B:$AZ,47,FALSE)),IF($X$1=10,(VLOOKUP(B503,'X10'!$B:$AZ,47,FALSE)),IF($X$1=11,(VLOOKUP(B503,'X11'!$B:$AZ,47,FALSE)),IF($X$1=12,(VLOOKUP(B503,'X12'!$B:$AZ,47,FALSE)),IF($X$1=13,(VLOOKUP(B503,'X13'!$B:$AZ,47,FALSE)),"B"))))))))))))))=TRUE," ",(IF($X$1=1,(VLOOKUP(B503,'X1'!$B:$AZ,47,FALSE)),IF($X$1=2,(VLOOKUP(B503,'X2'!$B:$AZ,47,FALSE)),IF($X$1=3,(VLOOKUP(B503,'X3'!$B:$AZ,47,FALSE)),IF($X$1=4,(VLOOKUP(B503,'X4'!$B:$AZ,47,FALSE)),IF($X$1=5,(VLOOKUP(B503,'X5'!$B:$AZ,47,FALSE)),IF($X$1=6,(VLOOKUP(B503,'X6'!$B:$AZ,47,FALSE)),IF($X$1=7,(VLOOKUP(B503,'X7'!$B:$AZ,47,FALSE)),IF($X$1=8,(VLOOKUP(B503,'X8'!$B:$AZ,47,FALSE)),IF($X$1=9,(VLOOKUP(B503,'X9'!$B:$AZ,47,FALSE)),IF($X$1=10,(VLOOKUP(B503,'X10'!$B:$AZ,47,FALSE)),IF($X$1=11,(VLOOKUP(B503,'X11'!$B:$AZ,47,FALSE)),IF($X$1=12,(VLOOKUP(B503,'X12'!$B:$AZ,47,FALSE)),IF($X$1=13,(VLOOKUP(B503,'X13'!$B:$AZ,47,FALSE)),"B")))))))))))))))</f>
        <v xml:space="preserve"> </v>
      </c>
      <c r="D503" s="181" t="str">
        <f ca="1">IF(ISERROR(IF($X$1=1,(VLOOKUP(B503,'X1'!$B:$AP,41,FALSE)),IF($X$1=2,(VLOOKUP(B503,'X2'!$B:$AP,41,FALSE)),IF($X$1=3,(VLOOKUP(B503,'X3'!$B:$AP,41,FALSE)),IF($X$1=4,(VLOOKUP(B503,'X4'!$B:$AP,41,FALSE)),IF($X$1=5,(VLOOKUP(B503,'X5'!$B:$AP,41,FALSE)),IF($X$1=6,(VLOOKUP(B503,'X6'!$B:$AP,41,FALSE)),IF($X$1=7,(VLOOKUP(B503,'X7'!$B:$AP,41,FALSE)),IF($X$1=8,(VLOOKUP(B503,'X8'!$B:$AP,41,FALSE)),IF($X$1=9,(VLOOKUP(B503,'X9'!$B:$AP,41,FALSE)),IF($X$1=10,(VLOOKUP(B503,'X10'!$B:$AP,41,FALSE)),IF($X$1=11,(VLOOKUP(B503,'X11'!$B:$AP,41,FALSE)),IF($X$1=12,(VLOOKUP(B503,'X12'!$B:$AP,41,FALSE)),IF($X$1=13,(VLOOKUP(B503,'X13'!$B:$AP,41,FALSE)),"B"))))))))))))))=TRUE," ",(IF($X$1=1,(VLOOKUP(B503,'X1'!$B:$AP,41,FALSE)),IF($X$1=2,(VLOOKUP(B503,'X2'!$B:$AP,41,FALSE)),IF($X$1=3,(VLOOKUP(B503,'X3'!$B:$AP,41,FALSE)),IF($X$1=4,(VLOOKUP(B503,'X4'!$B:$AP,41,FALSE)),IF($X$1=5,(VLOOKUP(B503,'X5'!$B:$AP,41,FALSE)),IF($X$1=6,(VLOOKUP(B503,'X6'!$B:$AP,41,FALSE)),IF($X$1=7,(VLOOKUP(B503,'X7'!$B:$AP,41,FALSE)),IF($X$1=8,(VLOOKUP(B503,'X8'!$B:$AP,41,FALSE)),IF($X$1=9,(VLOOKUP(B503,'X9'!$B:$AP,41,FALSE)),IF($X$1=10,(VLOOKUP(B503,'X10'!$B:$AP,41,FALSE)),IF($X$1=11,(VLOOKUP(B503,'X11'!$B:$AP,41,FALSE)),IF($X$1=12,(VLOOKUP(B503,'X12'!$B:$AP,41,FALSE)),IF($X$1=13,(VLOOKUP(B503,'X13'!$B:$AP,41,FALSE)),"B")))))))))))))))</f>
        <v xml:space="preserve"> </v>
      </c>
      <c r="E503" s="182" t="str">
        <f ca="1">IF(ISERROR(IF($X$1=1,(VLOOKUP(B503,'X1'!$B:$AP,7,FALSE)),IF($X$1=2,(VLOOKUP(B503,'X2'!$B:$AP,7,FALSE)),IF($X$1=3,(VLOOKUP(B503,'X3'!$B:$AP,7,FALSE)),IF($X$1=4,(VLOOKUP(B503,'X4'!$B:$AP,7,FALSE)),IF($X$1=5,(VLOOKUP(B503,'X5'!$B:$AP,7,FALSE)),IF($X$1=6,(VLOOKUP(B503,'X6'!$B:$AP,7,FALSE)),IF($X$1=7,(VLOOKUP(B503,'X7'!$B:$AP,7,FALSE)),IF($X$1=8,(VLOOKUP(B503,'X8'!$B:$AP,7,FALSE)),IF($X$1=9,(VLOOKUP(B503,'X9'!$B:$AP,7,FALSE)),IF($X$1=10,(VLOOKUP(B503,'X10'!$B:$AP,7,FALSE)),IF($X$1=11,(VLOOKUP(B503,'X11'!$B:$AP,7,FALSE)),IF($X$1=12,(VLOOKUP(B503,'X12'!$B:$AP,7,FALSE)),IF($X$1=13,(VLOOKUP(B503,'X13'!$B:$AP,7,FALSE)),"B"))))))))))))))=TRUE," ",(IF($X$1=1,(VLOOKUP(B503,'X1'!$B:$AP,7,FALSE)),IF($X$1=2,(VLOOKUP(B503,'X2'!$B:$AP,7,FALSE)),IF($X$1=3,(VLOOKUP(B503,'X3'!$B:$AP,7,FALSE)),IF($X$1=4,(VLOOKUP(B503,'X4'!$B:$AP,7,FALSE)),IF($X$1=5,(VLOOKUP(B503,'X5'!$B:$AP,7,FALSE)),IF($X$1=6,(VLOOKUP(B503,'X6'!$B:$AP,7,FALSE)),IF($X$1=7,(VLOOKUP(B503,'X7'!$B:$AP,7,FALSE)),IF($X$1=8,(VLOOKUP(B503,'X8'!$B:$AP,7,FALSE)),IF($X$1=9,(VLOOKUP(B503,'X9'!$B:$AP,7,FALSE)),IF($X$1=10,(VLOOKUP(B503,'X10'!$B:$AP,7,FALSE)),IF($X$1=11,(VLOOKUP(B503,'X11'!$B:$AP,7,FALSE)),IF($X$1=12,(VLOOKUP(B503,'X12'!$B:$AP,7,FALSE)),IF($X$1=13,(VLOOKUP(B503,'X13'!$B:$AP,7,FALSE)),"B")))))))))))))))</f>
        <v xml:space="preserve"> </v>
      </c>
      <c r="F503" s="182" t="str">
        <f ca="1">IF(ISERROR(IF((IF($X$1=1,(VLOOKUP(B503,'X1'!$B:$AO,6,FALSE)),(IF($X$1=2,(VLOOKUP(B503,'X2'!$B:$AO,6,FALSE)),(IF($X$1=3,(VLOOKUP(B503,'X3'!$B:$AO,6,FALSE)),(IF($X$1=4,(VLOOKUP(B503,'X4'!$B:$AO,6,FALSE)),(IF($X$1=5,(VLOOKUP(B503,'X5'!$B:$AO,6,FALSE)),(IF($X$1=6,(VLOOKUP(B503,'X6'!$B:$AO,6,FALSE)),(IF($X$1=7,(VLOOKUP(B503,'X7'!$B:$AO,6,FALSE)),(IF($X$1=8,(VLOOKUP(B503,'X8'!$B:$AO,6,FALSE)),(IF($X$1=9,(VLOOKUP(B503,'X9'!$B:$AO,6,FALSE)),(IF($X$1=10,(VLOOKUP(B503,'X10'!$B:$AO,6,FALSE)),(IF($X$1=11,(VLOOKUP(B503,'X11'!$B:$AO,6,FALSE)),(IF($X$1=12,(VLOOKUP(B503,'X12'!$B:$AO,6,FALSE)),(VLOOKUP(B503,'X13'!$B:$AO,6,FALSE))))))))))))))))))))))))))=$V$1," ",(IF($X$1=1,(VLOOKUP(B503,'X1'!$B:$AO,6,FALSE)),(IF($X$1=2,(VLOOKUP(B503,'X2'!$B:$AO,6,FALSE)),(IF($X$1=3,(VLOOKUP(B503,'X3'!$B:$AO,6,FALSE)),(IF($X$1=4,(VLOOKUP(B503,'X4'!$B:$AO,6,FALSE)),(IF($X$1=5,(VLOOKUP(B503,'X5'!$B:$AO,6,FALSE)),(IF($X$1=6,(VLOOKUP(B503,'X6'!$B:$AO,6,FALSE)),(IF($X$1=7,(VLOOKUP(B503,'X7'!$B:$AO,6,FALSE)),(IF($X$1=8,(VLOOKUP(B503,'X8'!$B:$AO,6,FALSE)),(IF($X$1=9,(VLOOKUP(B503,'X9'!$B:$AO,6,FALSE)),(IF($X$1=10,(VLOOKUP(B503,'X10'!$B:$AO,6,FALSE)),(IF($X$1=11,(VLOOKUP(B503,'X11'!$B:$AO,6,FALSE)),(IF($X$1=12,(VLOOKUP(B503,'X12'!$B:$AO,6,FALSE)),(VLOOKUP(B503,'X13'!$B:$AO,6,FALSE))))))))))))))))))))))))))))=TRUE," ",(IF((IF($X$1=1,(VLOOKUP(B503,'X1'!$B:$AO,6,FALSE)),(IF($X$1=2,(VLOOKUP(B503,'X2'!$B:$AO,6,FALSE)),(IF($X$1=3,(VLOOKUP(B503,'X3'!$B:$AO,6,FALSE)),(IF($X$1=4,(VLOOKUP(B503,'X4'!$B:$AO,6,FALSE)),(IF($X$1=5,(VLOOKUP(B503,'X5'!$B:$AO,6,FALSE)),(IF($X$1=6,(VLOOKUP(B503,'X6'!$B:$AO,6,FALSE)),(IF($X$1=7,(VLOOKUP(B503,'X7'!$B:$AO,6,FALSE)),(IF($X$1=8,(VLOOKUP(B503,'X8'!$B:$AO,6,FALSE)),(IF($X$1=9,(VLOOKUP(B503,'X9'!$B:$AO,6,FALSE)),(IF($X$1=10,(VLOOKUP(B503,'X10'!$B:$AO,6,FALSE)),(IF($X$1=11,(VLOOKUP(B503,'X11'!$B:$AO,6,FALSE)),(IF($X$1=12,(VLOOKUP(B503,'X12'!$B:$AO,6,FALSE)),(VLOOKUP(B503,'X13'!$B:$AO,6,FALSE))))))))))))))))))))))))))=$V$1," ",(IF($X$1=1,(VLOOKUP(B503,'X1'!$B:$AO,6,FALSE)),(IF($X$1=2,(VLOOKUP(B503,'X2'!$B:$AO,6,FALSE)),(IF($X$1=3,(VLOOKUP(B503,'X3'!$B:$AO,6,FALSE)),(IF($X$1=4,(VLOOKUP(B503,'X4'!$B:$AO,6,FALSE)),(IF($X$1=5,(VLOOKUP(B503,'X5'!$B:$AO,6,FALSE)),(IF($X$1=6,(VLOOKUP(B503,'X6'!$B:$AO,6,FALSE)),(IF($X$1=7,(VLOOKUP(B503,'X7'!$B:$AO,6,FALSE)),(IF($X$1=8,(VLOOKUP(B503,'X8'!$B:$AO,6,FALSE)),(IF($X$1=9,(VLOOKUP(B503,'X9'!$B:$AO,6,FALSE)),(IF($X$1=10,(VLOOKUP(B503,'X10'!$B:$AO,6,FALSE)),(IF($X$1=11,(VLOOKUP(B503,'X11'!$B:$AO,6,FALSE)),(IF($X$1=12,(VLOOKUP(B503,'X12'!$B:$AO,6,FALSE)),(VLOOKUP(B503,'X13'!$B:$AO,6,FALSE)))))))))))))))))))))))))))))</f>
        <v xml:space="preserve"> </v>
      </c>
      <c r="G503" s="182" t="str">
        <f ca="1">IF(ISERROR(IF($X$1=1,(VLOOKUP(B503,'X1'!$B:$AZ,44,FALSE)),IF($X$1=2,(VLOOKUP(B503,'X2'!$B:$AZ,44,FALSE)),IF($X$1=3,(VLOOKUP(B503,'X3'!$B:$AZ,44,FALSE)),IF($X$1=4,(VLOOKUP(B503,'X4'!$B:$AZ,44,FALSE)),IF($X$1=5,(VLOOKUP(B503,'X5'!$B:$AZ,44,FALSE)),IF($X$1=6,(VLOOKUP(B503,'X6'!$B:$AZ,44,FALSE)),IF($X$1=7,(VLOOKUP(B503,'X7'!$B:$AZ,44,FALSE)),IF($X$1=8,(VLOOKUP(B503,'X8'!$B:$AZ,44,FALSE)),IF($X$1=9,(VLOOKUP(B503,'X9'!$B:$AZ,44,FALSE)),IF($X$1=10,(VLOOKUP(B503,'X10'!$B:$AZ,44,FALSE)),IF($X$1=11,(VLOOKUP(B503,'X11'!$B:$AZ,44,FALSE)),IF($X$1=12,(VLOOKUP(B503,'X12'!$B:$AZ,44,FALSE)),IF($X$1=13,(VLOOKUP(B503,'X13'!$B:$AZ,44,FALSE)),"B"))))))))))))))=TRUE," ",(IF($X$1=1,(VLOOKUP(B503,'X1'!$B:$AZ,44,FALSE)),IF($X$1=2,(VLOOKUP(B503,'X2'!$B:$AZ,44,FALSE)),IF($X$1=3,(VLOOKUP(B503,'X3'!$B:$AZ,44,FALSE)),IF($X$1=4,(VLOOKUP(B503,'X4'!$B:$AZ,44,FALSE)),IF($X$1=5,(VLOOKUP(B503,'X5'!$B:$AZ,44,FALSE)),IF($X$1=6,(VLOOKUP(B503,'X6'!$B:$AZ,44,FALSE)),IF($X$1=7,(VLOOKUP(B503,'X7'!$B:$AZ,44,FALSE)),IF($X$1=8,(VLOOKUP(B503,'X8'!$B:$AZ,44,FALSE)),IF($X$1=9,(VLOOKUP(B503,'X9'!$B:$AZ,44,FALSE)),IF($X$1=10,(VLOOKUP(B503,'X10'!$B:$AZ,44,FALSE)),IF($X$1=11,(VLOOKUP(B503,'X11'!$B:$AZ,44,FALSE)),IF($X$1=12,(VLOOKUP(B503,'X12'!$B:$AZ,44,FALSE)),IF($X$1=13,(VLOOKUP(B503,'X13'!$B:$AZ,44,FALSE)),"B")))))))))))))))</f>
        <v xml:space="preserve"> </v>
      </c>
      <c r="H503" s="182" t="str">
        <f ca="1">IF(ISERROR(IF($X$1=1,(VLOOKUP(B503,'X1'!$B:$AZ,8,FALSE)),IF($X$1=2,(VLOOKUP(B503,'X2'!$B:$AZ,8,FALSE)),IF($X$1=3,(VLOOKUP(B503,'X3'!$B:$AZ,8,FALSE)),IF($X$1=4,(VLOOKUP(B503,'X4'!$B:$AZ,8,FALSE)),IF($X$1=5,(VLOOKUP(B503,'X5'!$B:$AZ,8,FALSE)),IF($X$1=6,(VLOOKUP(B503,'X6'!$B:$AZ,8,FALSE)),IF($X$1=7,(VLOOKUP(B503,'X7'!$B:$AZ,8,FALSE)),IF($X$1=8,(VLOOKUP(B503,'X8'!$B:$AZ,8,FALSE)),IF($X$1=9,(VLOOKUP(B503,'X9'!$B:$AZ,8,FALSE)),IF($X$1=10,(VLOOKUP(B503,'X10'!$B:$AZ,8,FALSE)),IF($X$1=11,(VLOOKUP(B503,'X11'!$B:$AZ,8,FALSE)),IF($X$1=12,(VLOOKUP(B503,'X12'!$B:$AZ,8,FALSE)),IF($X$1=13,(VLOOKUP(B503,'X13'!$B:$AZ,8,FALSE)),"B"))))))))))))))=TRUE," ",(IF($X$1=1,(VLOOKUP(B503,'X1'!$B:$AZ,8,FALSE)),IF($X$1=2,(VLOOKUP(B503,'X2'!$B:$AZ,8,FALSE)),IF($X$1=3,(VLOOKUP(B503,'X3'!$B:$AZ,8,FALSE)),IF($X$1=4,(VLOOKUP(B503,'X4'!$B:$AZ,8,FALSE)),IF($X$1=5,(VLOOKUP(B503,'X5'!$B:$AZ,8,FALSE)),IF($X$1=6,(VLOOKUP(B503,'X6'!$B:$AZ,8,FALSE)),IF($X$1=7,(VLOOKUP(B503,'X7'!$B:$AZ,8,FALSE)),IF($X$1=8,(VLOOKUP(B503,'X8'!$B:$AZ,8,FALSE)),IF($X$1=9,(VLOOKUP(B503,'X9'!$B:$AZ,8,FALSE)),IF($X$1=10,(VLOOKUP(B503,'X10'!$B:$AZ,8,FALSE)),IF($X$1=11,(VLOOKUP(B503,'X11'!$B:$AZ,8,FALSE)),IF($X$1=12,(VLOOKUP(B503,'X12'!$B:$AZ,8,FALSE)),IF($X$1=13,(VLOOKUP(B503,'X13'!$B:$AZ,8,FALSE)),"B")))))))))))))))</f>
        <v xml:space="preserve"> </v>
      </c>
      <c r="I503" s="183" t="str">
        <f ca="1">IF(ISERROR(IF($X$1=1,(VLOOKUP(B503,'X1'!$B:$AZ,2,FALSE)),IF($X$1=2,(VLOOKUP(B503,'X2'!$B:$AZ,2,FALSE)),IF($X$1=3,(VLOOKUP(B503,'X3'!$B:$AZ,2,FALSE)),IF($X$1=4,(VLOOKUP(B503,'X4'!$B:$AZ,2,FALSE)),IF($X$1=5,(VLOOKUP(B503,'X5'!$B:$AZ,2,FALSE)),IF($X$1=6,(VLOOKUP(B503,'X6'!$B:$AZ,2,FALSE)),IF($X$1=7,(VLOOKUP(B503,'X7'!$B:$AZ,2,FALSE)),IF($X$1=8,(VLOOKUP(B503,'X8'!$B:$AZ,2,FALSE)),IF($X$1=9,(VLOOKUP(B503,'X9'!$B:$AZ,2,FALSE)),IF($X$1=10,(VLOOKUP(B503,'X10'!$B:$AZ,2,FALSE)),IF($X$1=11,(VLOOKUP(B503,'X11'!$B:$AZ,2,FALSE)),IF($X$1=12,(VLOOKUP(B503,'X12'!$B:$AZ,2,FALSE)),IF($X$1=13,(VLOOKUP(B503,'X13'!$B:$AZ,2,FALSE)),"B"))))))))))))))=TRUE," ",(IF($X$1=1,(VLOOKUP(B503,'X1'!$B:$AZ,2,FALSE)),IF($X$1=2,(VLOOKUP(B503,'X2'!$B:$AZ,2,FALSE)),IF($X$1=3,(VLOOKUP(B503,'X3'!$B:$AZ,2,FALSE)),IF($X$1=4,(VLOOKUP(B503,'X4'!$B:$AZ,2,FALSE)),IF($X$1=5,(VLOOKUP(B503,'X5'!$B:$AZ,2,FALSE)),IF($X$1=6,(VLOOKUP(B503,'X6'!$B:$AZ,2,FALSE)),IF($X$1=7,(VLOOKUP(B503,'X7'!$B:$AZ,2,FALSE)),IF($X$1=8,(VLOOKUP(B503,'X8'!$B:$AZ,2,FALSE)),IF($X$1=9,(VLOOKUP(B503,'X9'!$B:$AZ,2,FALSE)),IF($X$1=10,(VLOOKUP(B503,'X10'!$B:$AZ,2,FALSE)),IF($X$1=11,(VLOOKUP(B503,'X11'!$B:$AZ,2,FALSE)),IF($X$1=12,(VLOOKUP(B503,'X12'!$B:$AZ,2,FALSE)),IF($X$1=13,(VLOOKUP(B503,'X13'!$B:$AZ,2,FALSE)),"B")))))))))))))))</f>
        <v xml:space="preserve"> </v>
      </c>
      <c r="J503" s="183" t="str">
        <f ca="1">IF(ISERROR(IF($X$1=1,(VLOOKUP(B503,'X1'!$B:$AZ,3,FALSE)),IF($X$1=2,(VLOOKUP(B503,'X2'!$B:$AZ,3,FALSE)),IF($X$1=3,(VLOOKUP(B503,'X3'!$B:$AZ,3,FALSE)),IF($X$1=4,(VLOOKUP(B503,'X4'!$B:$AZ,3,FALSE)),IF($X$1=5,(VLOOKUP(B503,'X5'!$B:$AZ,3,FALSE)),IF($X$1=6,(VLOOKUP(B503,'X6'!$B:$AZ,3,FALSE)),IF($X$1=7,(VLOOKUP(B503,'X7'!$B:$AZ,3,FALSE)),IF($X$1=8,(VLOOKUP(B503,'X8'!$B:$AZ,3,FALSE)),IF($X$1=9,(VLOOKUP(B503,'X9'!$B:$AZ,3,FALSE)),IF($X$1=10,(VLOOKUP(B503,'X10'!$B:$AZ,3,FALSE)),IF($X$1=11,(VLOOKUP(B503,'X11'!$B:$AZ,3,FALSE)),IF($X$1=12,(VLOOKUP(B503,'X12'!$B:$AZ,3,FALSE)),IF($X$1=13,(VLOOKUP(B503,'X13'!$B:$AZ,3,FALSE)),"B"))))))))))))))=TRUE," ",(IF($X$1=1,(VLOOKUP(B503,'X1'!$B:$AZ,3,FALSE)),IF($X$1=2,(VLOOKUP(B503,'X2'!$B:$AZ,3,FALSE)),IF($X$1=3,(VLOOKUP(B503,'X3'!$B:$AZ,3,FALSE)),IF($X$1=4,(VLOOKUP(B503,'X4'!$B:$AZ,3,FALSE)),IF($X$1=5,(VLOOKUP(B503,'X5'!$B:$AZ,3,FALSE)),IF($X$1=6,(VLOOKUP(B503,'X6'!$B:$AZ,3,FALSE)),IF($X$1=7,(VLOOKUP(B503,'X7'!$B:$AZ,3,FALSE)),IF($X$1=8,(VLOOKUP(B503,'X8'!$B:$AZ,3,FALSE)),IF($X$1=9,(VLOOKUP(B503,'X9'!$B:$AZ,3,FALSE)),IF($X$1=10,(VLOOKUP(B503,'X10'!$B:$AZ,3,FALSE)),IF($X$1=11,(VLOOKUP(B503,'X11'!$B:$AZ,3,FALSE)),IF($X$1=12,(VLOOKUP(B503,'X12'!$B:$AZ,3,FALSE)),IF($X$1=13,(VLOOKUP(B503,'X13'!$B:$AZ,3,FALSE)),"B")))))))))))))))</f>
        <v xml:space="preserve"> </v>
      </c>
      <c r="K503" s="183" t="str">
        <f ca="1">IF(ISERROR(IF($X$1=1,(VLOOKUP(B503,'X1'!$B:$AZ,5,FALSE)),IF($X$1=2,(VLOOKUP(B503,'X2'!$B:$AZ,5,FALSE)),IF($X$1=3,(VLOOKUP(B503,'X3'!$B:$AZ,5,FALSE)),IF($X$1=4,(VLOOKUP(B503,'X4'!$B:$AZ,5,FALSE)),IF($X$1=5,(VLOOKUP(B503,'X5'!$B:$AZ,5,FALSE)),IF($X$1=6,(VLOOKUP(B503,'X6'!$B:$AZ,5,FALSE)),IF($X$1=7,(VLOOKUP(B503,'X7'!$B:$AZ,5,FALSE)),IF($X$1=8,(VLOOKUP(B503,'X8'!$B:$AZ,5,FALSE)),IF($X$1=9,(VLOOKUP(B503,'X9'!$B:$AZ,5,FALSE)),IF($X$1=10,(VLOOKUP(B503,'X10'!$B:$AZ,5,FALSE)),IF($X$1=11,(VLOOKUP(B503,'X11'!$B:$AZ,5,FALSE)),IF($X$1=12,(VLOOKUP(B503,'X12'!$B:$AZ,5,FALSE)),IF($X$1=13,(VLOOKUP(B503,'X13'!$B:$AZ,5,FALSE)),"B"))))))))))))))=TRUE," ",(IF($X$1=1,(VLOOKUP(B503,'X1'!$B:$AZ,5,FALSE)),IF($X$1=2,(VLOOKUP(B503,'X2'!$B:$AZ,5,FALSE)),IF($X$1=3,(VLOOKUP(B503,'X3'!$B:$AZ,5,FALSE)),IF($X$1=4,(VLOOKUP(B503,'X4'!$B:$AZ,5,FALSE)),IF($X$1=5,(VLOOKUP(B503,'X5'!$B:$AZ,5,FALSE)),IF($X$1=6,(VLOOKUP(B503,'X6'!$B:$AZ,5,FALSE)),IF($X$1=7,(VLOOKUP(B503,'X7'!$B:$AZ,5,FALSE)),IF($X$1=8,(VLOOKUP(B503,'X8'!$B:$AZ,5,FALSE)),IF($X$1=9,(VLOOKUP(B503,'X9'!$B:$AZ,5,FALSE)),IF($X$1=10,(VLOOKUP(B503,'X10'!$B:$AZ,5,FALSE)),IF($X$1=11,(VLOOKUP(B503,'X11'!$B:$AZ,5,FALSE)),IF($X$1=12,(VLOOKUP(B503,'X12'!$B:$AZ,5,FALSE)),IF($X$1=13,(VLOOKUP(B503,'X13'!$B:$AZ,5,FALSE)),"B")))))))))))))))</f>
        <v xml:space="preserve"> </v>
      </c>
      <c r="L503" s="184" t="str">
        <f ca="1">IF(ISERROR(IF($X$1=1,(VLOOKUP(B503,'X1'!$B:$AZ,9,FALSE)),IF($X$1=2,(VLOOKUP(B503,'X2'!$B:$AZ,9,FALSE)),IF($X$1=3,(VLOOKUP(B503,'X3'!$B:$AZ,9,FALSE)),IF($X$1=4,(VLOOKUP(B503,'X4'!$B:$AZ,9,FALSE)),IF($X$1=5,(VLOOKUP(B503,'X5'!$B:$AZ,9,FALSE)),IF($X$1=6,(VLOOKUP(B503,'X6'!$B:$AZ,9,FALSE)),IF($X$1=7,(VLOOKUP(B503,'X7'!$B:$AZ,9,FALSE)),IF($X$1=8,(VLOOKUP(B503,'X8'!$B:$AZ,9,FALSE)),IF($X$1=9,(VLOOKUP(B503,'X9'!$B:$AZ,9,FALSE)),IF($X$1=10,(VLOOKUP(B503,'X10'!$B:$AZ,9,FALSE)),IF($X$1=11,(VLOOKUP(B503,'X11'!$B:$AZ,9,FALSE)),IF($X$1=12,(VLOOKUP(B503,'X12'!$B:$AZ,9,FALSE)),IF($X$1=13,(VLOOKUP(B503,'X13'!$B:$AZ,9,FALSE)),"B"))))))))))))))=TRUE," ",(IF($X$1=1,(VLOOKUP(B503,'X1'!$B:$AZ,9,FALSE)),IF($X$1=2,(VLOOKUP(B503,'X2'!$B:$AZ,9,FALSE)),IF($X$1=3,(VLOOKUP(B503,'X3'!$B:$AZ,9,FALSE)),IF($X$1=4,(VLOOKUP(B503,'X4'!$B:$AZ,9,FALSE)),IF($X$1=5,(VLOOKUP(B503,'X5'!$B:$AZ,9,FALSE)),IF($X$1=6,(VLOOKUP(B503,'X6'!$B:$AZ,9,FALSE)),IF($X$1=7,(VLOOKUP(B503,'X7'!$B:$AZ,9,FALSE)),IF($X$1=8,(VLOOKUP(B503,'X8'!$B:$AZ,9,FALSE)),IF($X$1=9,(VLOOKUP(B503,'X9'!$B:$AZ,9,FALSE)),IF($X$1=10,(VLOOKUP(B503,'X10'!$B:$AZ,9,FALSE)),IF($X$1=11,(VLOOKUP(B503,'X11'!$B:$AZ,9,FALSE)),IF($X$1=12,(VLOOKUP(B503,'X12'!$B:$AZ,9,FALSE)),IF($X$1=13,(VLOOKUP(B503,'X13'!$B:$AZ,9,FALSE)),"B")))))))))))))))</f>
        <v xml:space="preserve"> </v>
      </c>
      <c r="M503" s="184" t="str">
        <f ca="1">IF(ISERROR(IF($X$1=1,(VLOOKUP(B503,'X1'!$B:$AZ,10,FALSE)),IF($X$1=2,(VLOOKUP(B503,'X2'!$B:$AZ,10,FALSE)),IF($X$1=3,(VLOOKUP(B503,'X3'!$B:$AZ,10,FALSE)),IF($X$1=4,(VLOOKUP(B503,'X4'!$B:$AZ,10,FALSE)),IF($X$1=5,(VLOOKUP(B503,'X5'!$B:$AZ,10,FALSE)),IF($X$1=6,(VLOOKUP(B503,'X6'!$B:$AZ,10,FALSE)),IF($X$1=7,(VLOOKUP(B503,'X7'!$B:$AZ,10,FALSE)),IF($X$1=8,(VLOOKUP(B503,'X8'!$B:$AZ,10,FALSE)),IF($X$1=9,(VLOOKUP(B503,'X9'!$B:$AZ,10,FALSE)),IF($X$1=10,(VLOOKUP(B503,'X10'!$B:$AZ,10,FALSE)),IF($X$1=11,(VLOOKUP(B503,'X11'!$B:$AZ,10,FALSE)),IF($X$1=12,(VLOOKUP(B503,'X12'!$B:$AZ,10,FALSE)),IF($X$1=13,(VLOOKUP(B503,'X13'!$B:$AZ,10,FALSE)),"B"))))))))))))))=TRUE," ",(IF($X$1=1,(VLOOKUP(B503,'X1'!$B:$AZ,10,FALSE)),IF($X$1=2,(VLOOKUP(B503,'X2'!$B:$AZ,10,FALSE)),IF($X$1=3,(VLOOKUP(B503,'X3'!$B:$AZ,10,FALSE)),IF($X$1=4,(VLOOKUP(B503,'X4'!$B:$AZ,10,FALSE)),IF($X$1=5,(VLOOKUP(B503,'X5'!$B:$AZ,10,FALSE)),IF($X$1=6,(VLOOKUP(B503,'X6'!$B:$AZ,10,FALSE)),IF($X$1=7,(VLOOKUP(B503,'X7'!$B:$AZ,10,FALSE)),IF($X$1=8,(VLOOKUP(B503,'X8'!$B:$AZ,10,FALSE)),IF($X$1=9,(VLOOKUP(B503,'X9'!$B:$AZ,10,FALSE)),IF($X$1=10,(VLOOKUP(B503,'X10'!$B:$AZ,10,FALSE)),IF($X$1=11,(VLOOKUP(B503,'X11'!$B:$AZ,10,FALSE)),IF($X$1=12,(VLOOKUP(B503,'X12'!$B:$AZ,10,FALSE)),IF($X$1=13,(VLOOKUP(B503,'X13'!$B:$AZ,10,FALSE)),"B")))))))))))))))</f>
        <v xml:space="preserve"> </v>
      </c>
      <c r="N503" s="185" t="str">
        <f ca="1">IF(ISERROR(IF($X$1=1,(VLOOKUP(B503,'X1'!$B:$AZ,45,FALSE)),IF($X$1=2,(VLOOKUP(B503,'X2'!$B:$AZ,45,FALSE)),IF($X$1=3,(VLOOKUP(B503,'X3'!$B:$AZ,45,FALSE)),IF($X$1=4,(VLOOKUP(B503,'X4'!$B:$AZ,45,FALSE)),IF($X$1=5,(VLOOKUP(B503,'X5'!$B:$AZ,45,FALSE)),IF($X$1=6,(VLOOKUP(B503,'X6'!$B:$AZ,45,FALSE)),IF($X$1=7,(VLOOKUP(B503,'X7'!$B:$AZ,45,FALSE)),IF($X$1=8,(VLOOKUP(B503,'X8'!$B:$AZ,45,FALSE)),IF($X$1=9,(VLOOKUP(B503,'X9'!$B:$AZ,45,FALSE)),IF($X$1=10,(VLOOKUP(B503,'X10'!$B:$AZ,45,FALSE)),IF($X$1=11,(VLOOKUP(B503,'X11'!$B:$AZ,45,FALSE)),IF($X$1=12,(VLOOKUP(B503,'X12'!$B:$AZ,45,FALSE)),IF($X$1=13,(VLOOKUP(B503,'X13'!$B:$AZ,45,FALSE)),"B"))))))))))))))=TRUE," ",(IF($X$1=1,(VLOOKUP(B503,'X1'!$B:$AZ,45,FALSE)),IF($X$1=2,(VLOOKUP(B503,'X2'!$B:$AZ,45,FALSE)),IF($X$1=3,(VLOOKUP(B503,'X3'!$B:$AZ,45,FALSE)),IF($X$1=4,(VLOOKUP(B503,'X4'!$B:$AZ,45,FALSE)),IF($X$1=5,(VLOOKUP(B503,'X5'!$B:$AZ,45,FALSE)),IF($X$1=6,(VLOOKUP(B503,'X6'!$B:$AZ,45,FALSE)),IF($X$1=7,(VLOOKUP(B503,'X7'!$B:$AZ,45,FALSE)),IF($X$1=8,(VLOOKUP(B503,'X8'!$B:$AZ,45,FALSE)),IF($X$1=9,(VLOOKUP(B503,'X9'!$B:$AZ,45,FALSE)),IF($X$1=10,(VLOOKUP(B503,'X10'!$B:$AZ,45,FALSE)),IF($X$1=11,(VLOOKUP(B503,'X11'!$B:$AZ,45,FALSE)),IF($X$1=12,(VLOOKUP(B503,'X12'!$B:$AZ,45,FALSE)),IF($X$1=13,(VLOOKUP(B503,'X13'!$B:$AZ,45,FALSE)),"B")))))))))))))))</f>
        <v xml:space="preserve"> </v>
      </c>
      <c r="O503" s="184" t="str">
        <f ca="1">IF(ISERROR(IF($X$1=1,(VLOOKUP(B503,'X1'!$B:$AZ,11,FALSE)),IF($X$1=2,(VLOOKUP(B503,'X2'!$B:$AZ,11,FALSE)),IF($X$1=3,(VLOOKUP(B503,'X3'!$B:$AZ,11,FALSE)),IF($X$1=4,(VLOOKUP(B503,'X4'!$B:$AZ,11,FALSE)),IF($X$1=5,(VLOOKUP(B503,'X5'!$B:$AZ,11,FALSE)),IF($X$1=6,(VLOOKUP(B503,'X6'!$B:$AZ,11,FALSE)),IF($X$1=7,(VLOOKUP(B503,'X7'!$B:$AZ,11,FALSE)),IF($X$1=8,(VLOOKUP(B503,'X8'!$B:$AZ,11,FALSE)),IF($X$1=9,(VLOOKUP(B503,'X9'!$B:$AZ,11,FALSE)),IF($X$1=10,(VLOOKUP(B503,'X10'!$B:$AZ,11,FALSE)),IF($X$1=11,(VLOOKUP(B503,'X11'!$B:$AZ,11,FALSE)),IF($X$1=12,(VLOOKUP(B503,'X12'!$B:$AZ,11,FALSE)),IF($X$1=13,(VLOOKUP(B503,'X13'!$B:$AZ,11,FALSE)),"B"))))))))))))))=TRUE," ",(IF($X$1=1,(VLOOKUP(B503,'X1'!$B:$AZ,11,FALSE)),IF($X$1=2,(VLOOKUP(B503,'X2'!$B:$AZ,11,FALSE)),IF($X$1=3,(VLOOKUP(B503,'X3'!$B:$AZ,11,FALSE)),IF($X$1=4,(VLOOKUP(B503,'X4'!$B:$AZ,11,FALSE)),IF($X$1=5,(VLOOKUP(B503,'X5'!$B:$AZ,11,FALSE)),IF($X$1=6,(VLOOKUP(B503,'X6'!$B:$AZ,11,FALSE)),IF($X$1=7,(VLOOKUP(B503,'X7'!$B:$AZ,11,FALSE)),IF($X$1=8,(VLOOKUP(B503,'X8'!$B:$AZ,11,FALSE)),IF($X$1=9,(VLOOKUP(B503,'X9'!$B:$AZ,11,FALSE)),IF($X$1=10,(VLOOKUP(B503,'X10'!$B:$AZ,11,FALSE)),IF($X$1=11,(VLOOKUP(B503,'X11'!$B:$AZ,11,FALSE)),IF($X$1=12,(VLOOKUP(B503,'X12'!$B:$AZ,11,FALSE)),IF($X$1=13,(VLOOKUP(B503,'X13'!$B:$AZ,11,FALSE)),"B")))))))))))))))</f>
        <v xml:space="preserve"> </v>
      </c>
      <c r="P503" s="184" t="str">
        <f ca="1">IF(ISERROR(IF($X$1=1,(VLOOKUP(B503,'X1'!$B:$AZ,12,FALSE)),IF($X$1=2,(VLOOKUP(B503,'X2'!$B:$AZ,12,FALSE)),IF($X$1=3,(VLOOKUP(B503,'X3'!$B:$AZ,12,FALSE)),IF($X$1=4,(VLOOKUP(B503,'X4'!$B:$AZ,12,FALSE)),IF($X$1=5,(VLOOKUP(B503,'X5'!$B:$AZ,12,FALSE)),IF($X$1=6,(VLOOKUP(B503,'X6'!$B:$AZ,12,FALSE)),IF($X$1=7,(VLOOKUP(B503,'X7'!$B:$AZ,12,FALSE)),IF($X$1=8,(VLOOKUP(B503,'X8'!$B:$AZ,12,FALSE)),IF($X$1=9,(VLOOKUP(B503,'X9'!$B:$AZ,12,FALSE)),IF($X$1=10,(VLOOKUP(B503,'X10'!$B:$AZ,12,FALSE)),IF($X$1=11,(VLOOKUP(B503,'X11'!$B:$AZ,12,FALSE)),IF($X$1=12,(VLOOKUP(B503,'X12'!$B:$AZ,12,FALSE)),IF($X$1=13,(VLOOKUP(B503,'X13'!$B:$AZ,12,FALSE)),"B"))))))))))))))=TRUE," ",(IF($X$1=1,(VLOOKUP(B503,'X1'!$B:$AZ,12,FALSE)),IF($X$1=2,(VLOOKUP(B503,'X2'!$B:$AZ,12,FALSE)),IF($X$1=3,(VLOOKUP(B503,'X3'!$B:$AZ,12,FALSE)),IF($X$1=4,(VLOOKUP(B503,'X4'!$B:$AZ,12,FALSE)),IF($X$1=5,(VLOOKUP(B503,'X5'!$B:$AZ,12,FALSE)),IF($X$1=6,(VLOOKUP(B503,'X6'!$B:$AZ,12,FALSE)),IF($X$1=7,(VLOOKUP(B503,'X7'!$B:$AZ,12,FALSE)),IF($X$1=8,(VLOOKUP(B503,'X8'!$B:$AZ,12,FALSE)),IF($X$1=9,(VLOOKUP(B503,'X9'!$B:$AZ,12,FALSE)),IF($X$1=10,(VLOOKUP(B503,'X10'!$B:$AZ,12,FALSE)),IF($X$1=11,(VLOOKUP(B503,'X11'!$B:$AZ,12,FALSE)),IF($X$1=12,(VLOOKUP(B503,'X12'!$B:$AZ,12,FALSE)),IF($X$1=13,(VLOOKUP(B503,'X13'!$B:$AZ,12,FALSE)),"B")))))))))))))))</f>
        <v xml:space="preserve"> </v>
      </c>
      <c r="Q503" s="185" t="str">
        <f ca="1">IF(ISERROR(IF($X$1=1,(VLOOKUP(B503,'X1'!$B:$AZ,46,FALSE)),IF($X$1=2,(VLOOKUP(B503,'X2'!$B:$AZ,46,FALSE)),IF($X$1=3,(VLOOKUP(B503,'X3'!$B:$AZ,46,FALSE)),IF($X$1=4,(VLOOKUP(B503,'X4'!$B:$AZ,46,FALSE)),IF($X$1=5,(VLOOKUP(B503,'X5'!$B:$AZ,46,FALSE)),IF($X$1=6,(VLOOKUP(B503,'X6'!$B:$AZ,46,FALSE)),IF($X$1=7,(VLOOKUP(B503,'X7'!$B:$AZ,46,FALSE)),IF($X$1=8,(VLOOKUP(B503,'X8'!$B:$AZ,46,FALSE)),IF($X$1=9,(VLOOKUP(B503,'X9'!$B:$AZ,46,FALSE)),IF($X$1=10,(VLOOKUP(B503,'X10'!$B:$AZ,46,FALSE)),IF($X$1=11,(VLOOKUP(B503,'X11'!$B:$AZ,46,FALSE)),IF($X$1=12,(VLOOKUP(B503,'X12'!$B:$AZ,46,FALSE)),IF($X$1=13,(VLOOKUP(B503,'X13'!$B:$AZ,46,FALSE)),"B"))))))))))))))=TRUE," ",(IF($X$1=1,(VLOOKUP(B503,'X1'!$B:$AZ,46,FALSE)),IF($X$1=2,(VLOOKUP(B503,'X2'!$B:$AZ,46,FALSE)),IF($X$1=3,(VLOOKUP(B503,'X3'!$B:$AZ,46,FALSE)),IF($X$1=4,(VLOOKUP(B503,'X4'!$B:$AZ,46,FALSE)),IF($X$1=5,(VLOOKUP(B503,'X5'!$B:$AZ,46,FALSE)),IF($X$1=6,(VLOOKUP(B503,'X6'!$B:$AZ,46,FALSE)),IF($X$1=7,(VLOOKUP(B503,'X7'!$B:$AZ,46,FALSE)),IF($X$1=8,(VLOOKUP(B503,'X8'!$B:$AZ,46,FALSE)),IF($X$1=9,(VLOOKUP(B503,'X9'!$B:$AZ,46,FALSE)),IF($X$1=10,(VLOOKUP(B503,'X10'!$B:$AZ,46,FALSE)),IF($X$1=11,(VLOOKUP(B503,'X11'!$B:$AZ,46,FALSE)),IF($X$1=12,(VLOOKUP(B503,'X12'!$B:$AZ,46,FALSE)),IF($X$1=13,(VLOOKUP(B503,'X13'!$B:$AZ,46,FALSE)),"B")))))))))))))))</f>
        <v xml:space="preserve"> </v>
      </c>
      <c r="R503" s="185" t="str">
        <f ca="1">IF(ISERROR(IF($X$1=1,(VLOOKUP(B503,'X1'!$B:$AZ,15,FALSE)),IF($X$1=2,(VLOOKUP(B503,'X2'!$B:$AZ,15,FALSE)),IF($X$1=3,(VLOOKUP(B503,'X3'!$B:$AZ,15,FALSE)),IF($X$1=4,(VLOOKUP(B503,'X4'!$B:$AZ,15,FALSE)),IF($X$1=5,(VLOOKUP(B503,'X5'!$B:$AZ,15,FALSE)),IF($X$1=6,(VLOOKUP(B503,'X6'!$B:$AZ,15,FALSE)),IF($X$1=7,(VLOOKUP(B503,'X7'!$B:$AZ,15,FALSE)),IF($X$1=8,(VLOOKUP(B503,'X8'!$B:$AZ,15,FALSE)),IF($X$1=9,(VLOOKUP(B503,'X9'!$B:$AZ,15,FALSE)),IF($X$1=10,(VLOOKUP(B503,'X10'!$B:$AZ,15,FALSE)),IF($X$1=11,(VLOOKUP(B503,'X11'!$B:$AZ,15,FALSE)),IF($X$1=12,(VLOOKUP(B503,'X12'!$B:$AZ,15,FALSE)),IF($X$1=13,(VLOOKUP(B503,'X13'!$B:$AZ,15,FALSE)),"B"))))))))))))))=TRUE," ",(IF($X$1=1,(VLOOKUP(B503,'X1'!$B:$AZ,15,FALSE)),IF($X$1=2,(VLOOKUP(B503,'X2'!$B:$AZ,15,FALSE)),IF($X$1=3,(VLOOKUP(B503,'X3'!$B:$AZ,15,FALSE)),IF($X$1=4,(VLOOKUP(B503,'X4'!$B:$AZ,15,FALSE)),IF($X$1=5,(VLOOKUP(B503,'X5'!$B:$AZ,15,FALSE)),IF($X$1=6,(VLOOKUP(B503,'X6'!$B:$AZ,15,FALSE)),IF($X$1=7,(VLOOKUP(B503,'X7'!$B:$AZ,15,FALSE)),IF($X$1=8,(VLOOKUP(B503,'X8'!$B:$AZ,15,FALSE)),IF($X$1=9,(VLOOKUP(B503,'X9'!$B:$AZ,15,FALSE)),IF($X$1=10,(VLOOKUP(B503,'X10'!$B:$AZ,15,FALSE)),IF($X$1=11,(VLOOKUP(B503,'X11'!$B:$AZ,15,FALSE)),IF($X$1=12,(VLOOKUP(B503,'X12'!$B:$AZ,15,FALSE)),IF($X$1=13,(VLOOKUP(B503,'X13'!$B:$AZ,15,FALSE)),"B")))))))))))))))</f>
        <v xml:space="preserve"> </v>
      </c>
      <c r="S503" s="185" t="str">
        <f ca="1">IF(ISERROR(IF((IF($X$1=1,(VLOOKUP(B503,'X1'!$B:$AZ,14,FALSE)),(IF($X$1=2,(VLOOKUP(B503,'X2'!$B:$AZ,14,FALSE)),(IF($X$1=3,(VLOOKUP(B503,'X3'!$B:$AZ,14,FALSE)),(IF($X$1=4,(VLOOKUP(B503,'X4'!$B:$AZ,14,FALSE)),(IF($X$1=5,(VLOOKUP(B503,'X5'!$B:$AZ,14,FALSE)),(IF($X$1=6,(VLOOKUP(B503,'X6'!$B:$AZ,14,FALSE)),(IF($X$1=7,(VLOOKUP(B503,'X7'!$B:$AZ,14,FALSE)),(IF($X$1=8,(VLOOKUP(B503,'X8'!$B:$AZ,14,FALSE)),(IF($X$1=9,(VLOOKUP(B503,'X9'!$B:$AZ,14,FALSE)),(IF($X$1=10,(VLOOKUP(B503,'X10'!$B:$AZ,14,FALSE)),(IF($X$1=11,(VLOOKUP(B503,'X11'!$B:$AZ,14,FALSE)),(IF($X$1=12,(VLOOKUP(B503,'X12'!$B:$AZ,14,FALSE)),(VLOOKUP(B503,'X13'!$B:$AZ,14,FALSE))))))))))))))))))))))))))=$V$1," ",(IF($X$1=1,(VLOOKUP(B503,'X1'!$B:$AZ,14,FALSE)),(IF($X$1=2,(VLOOKUP(B503,'X2'!$B:$AZ,14,FALSE)),(IF($X$1=3,(VLOOKUP(B503,'X3'!$B:$AZ,14,FALSE)),(IF($X$1=4,(VLOOKUP(B503,'X4'!$B:$AZ,14,FALSE)),(IF($X$1=5,(VLOOKUP(B503,'X5'!$B:$AZ,14,FALSE)),(IF($X$1=6,(VLOOKUP(B503,'X6'!$B:$AZ,14,FALSE)),(IF($X$1=7,(VLOOKUP(B503,'X7'!$B:$AZ,14,FALSE)),(IF($X$1=8,(VLOOKUP(B503,'X8'!$B:$AZ,14,FALSE)),(IF($X$1=9,(VLOOKUP(B503,'X9'!$B:$AZ,14,FALSE)),(IF($X$1=10,(VLOOKUP(B503,'X10'!$B:$AZ,14,FALSE)),(IF($X$1=11,(VLOOKUP(B503,'X11'!$B:$AZ,14,FALSE)),(IF($X$1=12,(VLOOKUP(B503,'X12'!$B:$AZ,14,FALSE)),(VLOOKUP(B503,'X13'!$B:$AZ,14,FALSE))))))))))))))))))))))))))))=TRUE," ",(IF((IF($X$1=1,(VLOOKUP(B503,'X1'!$B:$AZ,14,FALSE)),(IF($X$1=2,(VLOOKUP(B503,'X2'!$B:$AZ,14,FALSE)),(IF($X$1=3,(VLOOKUP(B503,'X3'!$B:$AZ,14,FALSE)),(IF($X$1=4,(VLOOKUP(B503,'X4'!$B:$AZ,14,FALSE)),(IF($X$1=5,(VLOOKUP(B503,'X5'!$B:$AZ,14,FALSE)),(IF($X$1=6,(VLOOKUP(B503,'X6'!$B:$AZ,14,FALSE)),(IF($X$1=7,(VLOOKUP(B503,'X7'!$B:$AZ,14,FALSE)),(IF($X$1=8,(VLOOKUP(B503,'X8'!$B:$AZ,14,FALSE)),(IF($X$1=9,(VLOOKUP(B503,'X9'!$B:$AZ,14,FALSE)),(IF($X$1=10,(VLOOKUP(B503,'X10'!$B:$AZ,14,FALSE)),(IF($X$1=11,(VLOOKUP(B503,'X11'!$B:$AZ,14,FALSE)),(IF($X$1=12,(VLOOKUP(B503,'X12'!$B:$AZ,14,FALSE)),(VLOOKUP(B503,'X13'!$B:$AZ,14,FALSE))))))))))))))))))))))))))=$V$1," ",(IF($X$1=1,(VLOOKUP(B503,'X1'!$B:$AZ,14,FALSE)),(IF($X$1=2,(VLOOKUP(B503,'X2'!$B:$AZ,14,FALSE)),(IF($X$1=3,(VLOOKUP(B503,'X3'!$B:$AZ,14,FALSE)),(IF($X$1=4,(VLOOKUP(B503,'X4'!$B:$AZ,14,FALSE)),(IF($X$1=5,(VLOOKUP(B503,'X5'!$B:$AZ,14,FALSE)),(IF($X$1=6,(VLOOKUP(B503,'X6'!$B:$AZ,14,FALSE)),(IF($X$1=7,(VLOOKUP(B503,'X7'!$B:$AZ,14,FALSE)),(IF($X$1=8,(VLOOKUP(B503,'X8'!$B:$AZ,14,FALSE)),(IF($X$1=9,(VLOOKUP(B503,'X9'!$B:$AZ,14,FALSE)),(IF($X$1=10,(VLOOKUP(B503,'X10'!$B:$AZ,14,FALSE)),(IF($X$1=11,(VLOOKUP(B503,'X11'!$B:$AZ,14,FALSE)),(IF($X$1=12,(VLOOKUP(B503,'X12'!$B:$AZ,14,FALSE)),(VLOOKUP(B503,'X13'!$B:$AZ,14,FALSE)))))))))))))))))))))))))))))</f>
        <v xml:space="preserve"> </v>
      </c>
    </row>
    <row r="504" spans="1:19" ht="14.1" customHeight="1" x14ac:dyDescent="0.2">
      <c r="A504" s="156" t="s">
        <v>1058</v>
      </c>
      <c r="B504" s="122" t="str">
        <f>IF(ISERROR(IF($U$16=1,(VLOOKUP(A504,$AC$89:$AH$125,2,FALSE)),IF((IF($X$1=1,'X1'!B463,(IF($X$1=2,'X2'!B463,(IF($X$1=3,'X3'!B463,(IF($X$1=4,'X4'!B463,(IF($X$1=5,'X5'!B463,(IF($X$1=6,'X6'!B463,(IF($X$1=7,'X7'!B463,(IF($X$1=8,'X8'!B463,(IF($X$1=9,'X9'!B463,(IF($X$1=10,'X10'!B463,(IF($X$1=11,'X11'!B463,(IF($X$1=12,'X12'!B463,'X13'!B463))))))))))))))))))))))))="","",(IF($X$1=1,'X1'!B463,(IF($X$1=2,'X2'!B463,(IF($X$1=3,'X3'!B463,(IF($X$1=4,'X4'!B463,(IF($X$1=5,'X5'!B463,(IF($X$1=6,'X6'!B463,(IF($X$1=7,'X7'!B463,(IF($X$1=8,'X8'!B463,(IF($X$1=9,'X9'!B463,(IF($X$1=10,'X10'!B463,(IF($X$1=11,'X11'!B463,(IF($X$1=12,'X12'!B463,'X13'!B463)))))))))))))))))))))))))))=TRUE," ",(IF($U$16=1,(VLOOKUP(A504,$AC$89:$AH$125,2,FALSE)),IF((IF($X$1=1,'X1'!B463,(IF($X$1=2,'X2'!B463,(IF($X$1=3,'X3'!B463,(IF($X$1=4,'X4'!B463,(IF($X$1=5,'X5'!B463,(IF($X$1=6,'X6'!B463,(IF($X$1=7,'X7'!B463,(IF($X$1=8,'X8'!B463,(IF($X$1=9,'X9'!B463,(IF($X$1=10,'X10'!B463,(IF($X$1=11,'X11'!B463,(IF($X$1=12,'X12'!B463,'X13'!B463))))))))))))))))))))))))="","",(IF($X$1=1,'X1'!B463,(IF($X$1=2,'X2'!B463,(IF($X$1=3,'X3'!B463,(IF($X$1=4,'X4'!B463,(IF($X$1=5,'X5'!B463,(IF($X$1=6,'X6'!B463,(IF($X$1=7,'X7'!B463,(IF($X$1=8,'X8'!B463,(IF($X$1=9,'X9'!B463,(IF($X$1=10,'X10'!B463,(IF($X$1=11,'X11'!B463,(IF($X$1=12,'X12'!B463,'X13'!B463))))))))))))))))))))))))))))</f>
        <v/>
      </c>
      <c r="C504" s="181" t="str">
        <f ca="1">IF(ISERROR(IF($X$1=1,(VLOOKUP(B504,'X1'!$B:$AZ,47,FALSE)),IF($X$1=2,(VLOOKUP(B504,'X2'!$B:$AZ,47,FALSE)),IF($X$1=3,(VLOOKUP(B504,'X3'!$B:$AZ,47,FALSE)),IF($X$1=4,(VLOOKUP(B504,'X4'!$B:$AZ,47,FALSE)),IF($X$1=5,(VLOOKUP(B504,'X5'!$B:$AZ,47,FALSE)),IF($X$1=6,(VLOOKUP(B504,'X6'!$B:$AZ,47,FALSE)),IF($X$1=7,(VLOOKUP(B504,'X7'!$B:$AZ,47,FALSE)),IF($X$1=8,(VLOOKUP(B504,'X8'!$B:$AZ,47,FALSE)),IF($X$1=9,(VLOOKUP(B504,'X9'!$B:$AZ,47,FALSE)),IF($X$1=10,(VLOOKUP(B504,'X10'!$B:$AZ,47,FALSE)),IF($X$1=11,(VLOOKUP(B504,'X11'!$B:$AZ,47,FALSE)),IF($X$1=12,(VLOOKUP(B504,'X12'!$B:$AZ,47,FALSE)),IF($X$1=13,(VLOOKUP(B504,'X13'!$B:$AZ,47,FALSE)),"B"))))))))))))))=TRUE," ",(IF($X$1=1,(VLOOKUP(B504,'X1'!$B:$AZ,47,FALSE)),IF($X$1=2,(VLOOKUP(B504,'X2'!$B:$AZ,47,FALSE)),IF($X$1=3,(VLOOKUP(B504,'X3'!$B:$AZ,47,FALSE)),IF($X$1=4,(VLOOKUP(B504,'X4'!$B:$AZ,47,FALSE)),IF($X$1=5,(VLOOKUP(B504,'X5'!$B:$AZ,47,FALSE)),IF($X$1=6,(VLOOKUP(B504,'X6'!$B:$AZ,47,FALSE)),IF($X$1=7,(VLOOKUP(B504,'X7'!$B:$AZ,47,FALSE)),IF($X$1=8,(VLOOKUP(B504,'X8'!$B:$AZ,47,FALSE)),IF($X$1=9,(VLOOKUP(B504,'X9'!$B:$AZ,47,FALSE)),IF($X$1=10,(VLOOKUP(B504,'X10'!$B:$AZ,47,FALSE)),IF($X$1=11,(VLOOKUP(B504,'X11'!$B:$AZ,47,FALSE)),IF($X$1=12,(VLOOKUP(B504,'X12'!$B:$AZ,47,FALSE)),IF($X$1=13,(VLOOKUP(B504,'X13'!$B:$AZ,47,FALSE)),"B")))))))))))))))</f>
        <v xml:space="preserve"> </v>
      </c>
      <c r="D504" s="181" t="str">
        <f ca="1">IF(ISERROR(IF($X$1=1,(VLOOKUP(B504,'X1'!$B:$AP,41,FALSE)),IF($X$1=2,(VLOOKUP(B504,'X2'!$B:$AP,41,FALSE)),IF($X$1=3,(VLOOKUP(B504,'X3'!$B:$AP,41,FALSE)),IF($X$1=4,(VLOOKUP(B504,'X4'!$B:$AP,41,FALSE)),IF($X$1=5,(VLOOKUP(B504,'X5'!$B:$AP,41,FALSE)),IF($X$1=6,(VLOOKUP(B504,'X6'!$B:$AP,41,FALSE)),IF($X$1=7,(VLOOKUP(B504,'X7'!$B:$AP,41,FALSE)),IF($X$1=8,(VLOOKUP(B504,'X8'!$B:$AP,41,FALSE)),IF($X$1=9,(VLOOKUP(B504,'X9'!$B:$AP,41,FALSE)),IF($X$1=10,(VLOOKUP(B504,'X10'!$B:$AP,41,FALSE)),IF($X$1=11,(VLOOKUP(B504,'X11'!$B:$AP,41,FALSE)),IF($X$1=12,(VLOOKUP(B504,'X12'!$B:$AP,41,FALSE)),IF($X$1=13,(VLOOKUP(B504,'X13'!$B:$AP,41,FALSE)),"B"))))))))))))))=TRUE," ",(IF($X$1=1,(VLOOKUP(B504,'X1'!$B:$AP,41,FALSE)),IF($X$1=2,(VLOOKUP(B504,'X2'!$B:$AP,41,FALSE)),IF($X$1=3,(VLOOKUP(B504,'X3'!$B:$AP,41,FALSE)),IF($X$1=4,(VLOOKUP(B504,'X4'!$B:$AP,41,FALSE)),IF($X$1=5,(VLOOKUP(B504,'X5'!$B:$AP,41,FALSE)),IF($X$1=6,(VLOOKUP(B504,'X6'!$B:$AP,41,FALSE)),IF($X$1=7,(VLOOKUP(B504,'X7'!$B:$AP,41,FALSE)),IF($X$1=8,(VLOOKUP(B504,'X8'!$B:$AP,41,FALSE)),IF($X$1=9,(VLOOKUP(B504,'X9'!$B:$AP,41,FALSE)),IF($X$1=10,(VLOOKUP(B504,'X10'!$B:$AP,41,FALSE)),IF($X$1=11,(VLOOKUP(B504,'X11'!$B:$AP,41,FALSE)),IF($X$1=12,(VLOOKUP(B504,'X12'!$B:$AP,41,FALSE)),IF($X$1=13,(VLOOKUP(B504,'X13'!$B:$AP,41,FALSE)),"B")))))))))))))))</f>
        <v xml:space="preserve"> </v>
      </c>
      <c r="E504" s="182" t="str">
        <f ca="1">IF(ISERROR(IF($X$1=1,(VLOOKUP(B504,'X1'!$B:$AP,7,FALSE)),IF($X$1=2,(VLOOKUP(B504,'X2'!$B:$AP,7,FALSE)),IF($X$1=3,(VLOOKUP(B504,'X3'!$B:$AP,7,FALSE)),IF($X$1=4,(VLOOKUP(B504,'X4'!$B:$AP,7,FALSE)),IF($X$1=5,(VLOOKUP(B504,'X5'!$B:$AP,7,FALSE)),IF($X$1=6,(VLOOKUP(B504,'X6'!$B:$AP,7,FALSE)),IF($X$1=7,(VLOOKUP(B504,'X7'!$B:$AP,7,FALSE)),IF($X$1=8,(VLOOKUP(B504,'X8'!$B:$AP,7,FALSE)),IF($X$1=9,(VLOOKUP(B504,'X9'!$B:$AP,7,FALSE)),IF($X$1=10,(VLOOKUP(B504,'X10'!$B:$AP,7,FALSE)),IF($X$1=11,(VLOOKUP(B504,'X11'!$B:$AP,7,FALSE)),IF($X$1=12,(VLOOKUP(B504,'X12'!$B:$AP,7,FALSE)),IF($X$1=13,(VLOOKUP(B504,'X13'!$B:$AP,7,FALSE)),"B"))))))))))))))=TRUE," ",(IF($X$1=1,(VLOOKUP(B504,'X1'!$B:$AP,7,FALSE)),IF($X$1=2,(VLOOKUP(B504,'X2'!$B:$AP,7,FALSE)),IF($X$1=3,(VLOOKUP(B504,'X3'!$B:$AP,7,FALSE)),IF($X$1=4,(VLOOKUP(B504,'X4'!$B:$AP,7,FALSE)),IF($X$1=5,(VLOOKUP(B504,'X5'!$B:$AP,7,FALSE)),IF($X$1=6,(VLOOKUP(B504,'X6'!$B:$AP,7,FALSE)),IF($X$1=7,(VLOOKUP(B504,'X7'!$B:$AP,7,FALSE)),IF($X$1=8,(VLOOKUP(B504,'X8'!$B:$AP,7,FALSE)),IF($X$1=9,(VLOOKUP(B504,'X9'!$B:$AP,7,FALSE)),IF($X$1=10,(VLOOKUP(B504,'X10'!$B:$AP,7,FALSE)),IF($X$1=11,(VLOOKUP(B504,'X11'!$B:$AP,7,FALSE)),IF($X$1=12,(VLOOKUP(B504,'X12'!$B:$AP,7,FALSE)),IF($X$1=13,(VLOOKUP(B504,'X13'!$B:$AP,7,FALSE)),"B")))))))))))))))</f>
        <v xml:space="preserve"> </v>
      </c>
      <c r="F504" s="182" t="str">
        <f ca="1">IF(ISERROR(IF((IF($X$1=1,(VLOOKUP(B504,'X1'!$B:$AO,6,FALSE)),(IF($X$1=2,(VLOOKUP(B504,'X2'!$B:$AO,6,FALSE)),(IF($X$1=3,(VLOOKUP(B504,'X3'!$B:$AO,6,FALSE)),(IF($X$1=4,(VLOOKUP(B504,'X4'!$B:$AO,6,FALSE)),(IF($X$1=5,(VLOOKUP(B504,'X5'!$B:$AO,6,FALSE)),(IF($X$1=6,(VLOOKUP(B504,'X6'!$B:$AO,6,FALSE)),(IF($X$1=7,(VLOOKUP(B504,'X7'!$B:$AO,6,FALSE)),(IF($X$1=8,(VLOOKUP(B504,'X8'!$B:$AO,6,FALSE)),(IF($X$1=9,(VLOOKUP(B504,'X9'!$B:$AO,6,FALSE)),(IF($X$1=10,(VLOOKUP(B504,'X10'!$B:$AO,6,FALSE)),(IF($X$1=11,(VLOOKUP(B504,'X11'!$B:$AO,6,FALSE)),(IF($X$1=12,(VLOOKUP(B504,'X12'!$B:$AO,6,FALSE)),(VLOOKUP(B504,'X13'!$B:$AO,6,FALSE))))))))))))))))))))))))))=$V$1," ",(IF($X$1=1,(VLOOKUP(B504,'X1'!$B:$AO,6,FALSE)),(IF($X$1=2,(VLOOKUP(B504,'X2'!$B:$AO,6,FALSE)),(IF($X$1=3,(VLOOKUP(B504,'X3'!$B:$AO,6,FALSE)),(IF($X$1=4,(VLOOKUP(B504,'X4'!$B:$AO,6,FALSE)),(IF($X$1=5,(VLOOKUP(B504,'X5'!$B:$AO,6,FALSE)),(IF($X$1=6,(VLOOKUP(B504,'X6'!$B:$AO,6,FALSE)),(IF($X$1=7,(VLOOKUP(B504,'X7'!$B:$AO,6,FALSE)),(IF($X$1=8,(VLOOKUP(B504,'X8'!$B:$AO,6,FALSE)),(IF($X$1=9,(VLOOKUP(B504,'X9'!$B:$AO,6,FALSE)),(IF($X$1=10,(VLOOKUP(B504,'X10'!$B:$AO,6,FALSE)),(IF($X$1=11,(VLOOKUP(B504,'X11'!$B:$AO,6,FALSE)),(IF($X$1=12,(VLOOKUP(B504,'X12'!$B:$AO,6,FALSE)),(VLOOKUP(B504,'X13'!$B:$AO,6,FALSE))))))))))))))))))))))))))))=TRUE," ",(IF((IF($X$1=1,(VLOOKUP(B504,'X1'!$B:$AO,6,FALSE)),(IF($X$1=2,(VLOOKUP(B504,'X2'!$B:$AO,6,FALSE)),(IF($X$1=3,(VLOOKUP(B504,'X3'!$B:$AO,6,FALSE)),(IF($X$1=4,(VLOOKUP(B504,'X4'!$B:$AO,6,FALSE)),(IF($X$1=5,(VLOOKUP(B504,'X5'!$B:$AO,6,FALSE)),(IF($X$1=6,(VLOOKUP(B504,'X6'!$B:$AO,6,FALSE)),(IF($X$1=7,(VLOOKUP(B504,'X7'!$B:$AO,6,FALSE)),(IF($X$1=8,(VLOOKUP(B504,'X8'!$B:$AO,6,FALSE)),(IF($X$1=9,(VLOOKUP(B504,'X9'!$B:$AO,6,FALSE)),(IF($X$1=10,(VLOOKUP(B504,'X10'!$B:$AO,6,FALSE)),(IF($X$1=11,(VLOOKUP(B504,'X11'!$B:$AO,6,FALSE)),(IF($X$1=12,(VLOOKUP(B504,'X12'!$B:$AO,6,FALSE)),(VLOOKUP(B504,'X13'!$B:$AO,6,FALSE))))))))))))))))))))))))))=$V$1," ",(IF($X$1=1,(VLOOKUP(B504,'X1'!$B:$AO,6,FALSE)),(IF($X$1=2,(VLOOKUP(B504,'X2'!$B:$AO,6,FALSE)),(IF($X$1=3,(VLOOKUP(B504,'X3'!$B:$AO,6,FALSE)),(IF($X$1=4,(VLOOKUP(B504,'X4'!$B:$AO,6,FALSE)),(IF($X$1=5,(VLOOKUP(B504,'X5'!$B:$AO,6,FALSE)),(IF($X$1=6,(VLOOKUP(B504,'X6'!$B:$AO,6,FALSE)),(IF($X$1=7,(VLOOKUP(B504,'X7'!$B:$AO,6,FALSE)),(IF($X$1=8,(VLOOKUP(B504,'X8'!$B:$AO,6,FALSE)),(IF($X$1=9,(VLOOKUP(B504,'X9'!$B:$AO,6,FALSE)),(IF($X$1=10,(VLOOKUP(B504,'X10'!$B:$AO,6,FALSE)),(IF($X$1=11,(VLOOKUP(B504,'X11'!$B:$AO,6,FALSE)),(IF($X$1=12,(VLOOKUP(B504,'X12'!$B:$AO,6,FALSE)),(VLOOKUP(B504,'X13'!$B:$AO,6,FALSE)))))))))))))))))))))))))))))</f>
        <v xml:space="preserve"> </v>
      </c>
      <c r="G504" s="182" t="str">
        <f ca="1">IF(ISERROR(IF($X$1=1,(VLOOKUP(B504,'X1'!$B:$AZ,44,FALSE)),IF($X$1=2,(VLOOKUP(B504,'X2'!$B:$AZ,44,FALSE)),IF($X$1=3,(VLOOKUP(B504,'X3'!$B:$AZ,44,FALSE)),IF($X$1=4,(VLOOKUP(B504,'X4'!$B:$AZ,44,FALSE)),IF($X$1=5,(VLOOKUP(B504,'X5'!$B:$AZ,44,FALSE)),IF($X$1=6,(VLOOKUP(B504,'X6'!$B:$AZ,44,FALSE)),IF($X$1=7,(VLOOKUP(B504,'X7'!$B:$AZ,44,FALSE)),IF($X$1=8,(VLOOKUP(B504,'X8'!$B:$AZ,44,FALSE)),IF($X$1=9,(VLOOKUP(B504,'X9'!$B:$AZ,44,FALSE)),IF($X$1=10,(VLOOKUP(B504,'X10'!$B:$AZ,44,FALSE)),IF($X$1=11,(VLOOKUP(B504,'X11'!$B:$AZ,44,FALSE)),IF($X$1=12,(VLOOKUP(B504,'X12'!$B:$AZ,44,FALSE)),IF($X$1=13,(VLOOKUP(B504,'X13'!$B:$AZ,44,FALSE)),"B"))))))))))))))=TRUE," ",(IF($X$1=1,(VLOOKUP(B504,'X1'!$B:$AZ,44,FALSE)),IF($X$1=2,(VLOOKUP(B504,'X2'!$B:$AZ,44,FALSE)),IF($X$1=3,(VLOOKUP(B504,'X3'!$B:$AZ,44,FALSE)),IF($X$1=4,(VLOOKUP(B504,'X4'!$B:$AZ,44,FALSE)),IF($X$1=5,(VLOOKUP(B504,'X5'!$B:$AZ,44,FALSE)),IF($X$1=6,(VLOOKUP(B504,'X6'!$B:$AZ,44,FALSE)),IF($X$1=7,(VLOOKUP(B504,'X7'!$B:$AZ,44,FALSE)),IF($X$1=8,(VLOOKUP(B504,'X8'!$B:$AZ,44,FALSE)),IF($X$1=9,(VLOOKUP(B504,'X9'!$B:$AZ,44,FALSE)),IF($X$1=10,(VLOOKUP(B504,'X10'!$B:$AZ,44,FALSE)),IF($X$1=11,(VLOOKUP(B504,'X11'!$B:$AZ,44,FALSE)),IF($X$1=12,(VLOOKUP(B504,'X12'!$B:$AZ,44,FALSE)),IF($X$1=13,(VLOOKUP(B504,'X13'!$B:$AZ,44,FALSE)),"B")))))))))))))))</f>
        <v xml:space="preserve"> </v>
      </c>
      <c r="H504" s="182" t="str">
        <f ca="1">IF(ISERROR(IF($X$1=1,(VLOOKUP(B504,'X1'!$B:$AZ,8,FALSE)),IF($X$1=2,(VLOOKUP(B504,'X2'!$B:$AZ,8,FALSE)),IF($X$1=3,(VLOOKUP(B504,'X3'!$B:$AZ,8,FALSE)),IF($X$1=4,(VLOOKUP(B504,'X4'!$B:$AZ,8,FALSE)),IF($X$1=5,(VLOOKUP(B504,'X5'!$B:$AZ,8,FALSE)),IF($X$1=6,(VLOOKUP(B504,'X6'!$B:$AZ,8,FALSE)),IF($X$1=7,(VLOOKUP(B504,'X7'!$B:$AZ,8,FALSE)),IF($X$1=8,(VLOOKUP(B504,'X8'!$B:$AZ,8,FALSE)),IF($X$1=9,(VLOOKUP(B504,'X9'!$B:$AZ,8,FALSE)),IF($X$1=10,(VLOOKUP(B504,'X10'!$B:$AZ,8,FALSE)),IF($X$1=11,(VLOOKUP(B504,'X11'!$B:$AZ,8,FALSE)),IF($X$1=12,(VLOOKUP(B504,'X12'!$B:$AZ,8,FALSE)),IF($X$1=13,(VLOOKUP(B504,'X13'!$B:$AZ,8,FALSE)),"B"))))))))))))))=TRUE," ",(IF($X$1=1,(VLOOKUP(B504,'X1'!$B:$AZ,8,FALSE)),IF($X$1=2,(VLOOKUP(B504,'X2'!$B:$AZ,8,FALSE)),IF($X$1=3,(VLOOKUP(B504,'X3'!$B:$AZ,8,FALSE)),IF($X$1=4,(VLOOKUP(B504,'X4'!$B:$AZ,8,FALSE)),IF($X$1=5,(VLOOKUP(B504,'X5'!$B:$AZ,8,FALSE)),IF($X$1=6,(VLOOKUP(B504,'X6'!$B:$AZ,8,FALSE)),IF($X$1=7,(VLOOKUP(B504,'X7'!$B:$AZ,8,FALSE)),IF($X$1=8,(VLOOKUP(B504,'X8'!$B:$AZ,8,FALSE)),IF($X$1=9,(VLOOKUP(B504,'X9'!$B:$AZ,8,FALSE)),IF($X$1=10,(VLOOKUP(B504,'X10'!$B:$AZ,8,FALSE)),IF($X$1=11,(VLOOKUP(B504,'X11'!$B:$AZ,8,FALSE)),IF($X$1=12,(VLOOKUP(B504,'X12'!$B:$AZ,8,FALSE)),IF($X$1=13,(VLOOKUP(B504,'X13'!$B:$AZ,8,FALSE)),"B")))))))))))))))</f>
        <v xml:space="preserve"> </v>
      </c>
      <c r="I504" s="183" t="str">
        <f ca="1">IF(ISERROR(IF($X$1=1,(VLOOKUP(B504,'X1'!$B:$AZ,2,FALSE)),IF($X$1=2,(VLOOKUP(B504,'X2'!$B:$AZ,2,FALSE)),IF($X$1=3,(VLOOKUP(B504,'X3'!$B:$AZ,2,FALSE)),IF($X$1=4,(VLOOKUP(B504,'X4'!$B:$AZ,2,FALSE)),IF($X$1=5,(VLOOKUP(B504,'X5'!$B:$AZ,2,FALSE)),IF($X$1=6,(VLOOKUP(B504,'X6'!$B:$AZ,2,FALSE)),IF($X$1=7,(VLOOKUP(B504,'X7'!$B:$AZ,2,FALSE)),IF($X$1=8,(VLOOKUP(B504,'X8'!$B:$AZ,2,FALSE)),IF($X$1=9,(VLOOKUP(B504,'X9'!$B:$AZ,2,FALSE)),IF($X$1=10,(VLOOKUP(B504,'X10'!$B:$AZ,2,FALSE)),IF($X$1=11,(VLOOKUP(B504,'X11'!$B:$AZ,2,FALSE)),IF($X$1=12,(VLOOKUP(B504,'X12'!$B:$AZ,2,FALSE)),IF($X$1=13,(VLOOKUP(B504,'X13'!$B:$AZ,2,FALSE)),"B"))))))))))))))=TRUE," ",(IF($X$1=1,(VLOOKUP(B504,'X1'!$B:$AZ,2,FALSE)),IF($X$1=2,(VLOOKUP(B504,'X2'!$B:$AZ,2,FALSE)),IF($X$1=3,(VLOOKUP(B504,'X3'!$B:$AZ,2,FALSE)),IF($X$1=4,(VLOOKUP(B504,'X4'!$B:$AZ,2,FALSE)),IF($X$1=5,(VLOOKUP(B504,'X5'!$B:$AZ,2,FALSE)),IF($X$1=6,(VLOOKUP(B504,'X6'!$B:$AZ,2,FALSE)),IF($X$1=7,(VLOOKUP(B504,'X7'!$B:$AZ,2,FALSE)),IF($X$1=8,(VLOOKUP(B504,'X8'!$B:$AZ,2,FALSE)),IF($X$1=9,(VLOOKUP(B504,'X9'!$B:$AZ,2,FALSE)),IF($X$1=10,(VLOOKUP(B504,'X10'!$B:$AZ,2,FALSE)),IF($X$1=11,(VLOOKUP(B504,'X11'!$B:$AZ,2,FALSE)),IF($X$1=12,(VLOOKUP(B504,'X12'!$B:$AZ,2,FALSE)),IF($X$1=13,(VLOOKUP(B504,'X13'!$B:$AZ,2,FALSE)),"B")))))))))))))))</f>
        <v xml:space="preserve"> </v>
      </c>
      <c r="J504" s="183" t="str">
        <f ca="1">IF(ISERROR(IF($X$1=1,(VLOOKUP(B504,'X1'!$B:$AZ,3,FALSE)),IF($X$1=2,(VLOOKUP(B504,'X2'!$B:$AZ,3,FALSE)),IF($X$1=3,(VLOOKUP(B504,'X3'!$B:$AZ,3,FALSE)),IF($X$1=4,(VLOOKUP(B504,'X4'!$B:$AZ,3,FALSE)),IF($X$1=5,(VLOOKUP(B504,'X5'!$B:$AZ,3,FALSE)),IF($X$1=6,(VLOOKUP(B504,'X6'!$B:$AZ,3,FALSE)),IF($X$1=7,(VLOOKUP(B504,'X7'!$B:$AZ,3,FALSE)),IF($X$1=8,(VLOOKUP(B504,'X8'!$B:$AZ,3,FALSE)),IF($X$1=9,(VLOOKUP(B504,'X9'!$B:$AZ,3,FALSE)),IF($X$1=10,(VLOOKUP(B504,'X10'!$B:$AZ,3,FALSE)),IF($X$1=11,(VLOOKUP(B504,'X11'!$B:$AZ,3,FALSE)),IF($X$1=12,(VLOOKUP(B504,'X12'!$B:$AZ,3,FALSE)),IF($X$1=13,(VLOOKUP(B504,'X13'!$B:$AZ,3,FALSE)),"B"))))))))))))))=TRUE," ",(IF($X$1=1,(VLOOKUP(B504,'X1'!$B:$AZ,3,FALSE)),IF($X$1=2,(VLOOKUP(B504,'X2'!$B:$AZ,3,FALSE)),IF($X$1=3,(VLOOKUP(B504,'X3'!$B:$AZ,3,FALSE)),IF($X$1=4,(VLOOKUP(B504,'X4'!$B:$AZ,3,FALSE)),IF($X$1=5,(VLOOKUP(B504,'X5'!$B:$AZ,3,FALSE)),IF($X$1=6,(VLOOKUP(B504,'X6'!$B:$AZ,3,FALSE)),IF($X$1=7,(VLOOKUP(B504,'X7'!$B:$AZ,3,FALSE)),IF($X$1=8,(VLOOKUP(B504,'X8'!$B:$AZ,3,FALSE)),IF($X$1=9,(VLOOKUP(B504,'X9'!$B:$AZ,3,FALSE)),IF($X$1=10,(VLOOKUP(B504,'X10'!$B:$AZ,3,FALSE)),IF($X$1=11,(VLOOKUP(B504,'X11'!$B:$AZ,3,FALSE)),IF($X$1=12,(VLOOKUP(B504,'X12'!$B:$AZ,3,FALSE)),IF($X$1=13,(VLOOKUP(B504,'X13'!$B:$AZ,3,FALSE)),"B")))))))))))))))</f>
        <v xml:space="preserve"> </v>
      </c>
      <c r="K504" s="183" t="str">
        <f ca="1">IF(ISERROR(IF($X$1=1,(VLOOKUP(B504,'X1'!$B:$AZ,5,FALSE)),IF($X$1=2,(VLOOKUP(B504,'X2'!$B:$AZ,5,FALSE)),IF($X$1=3,(VLOOKUP(B504,'X3'!$B:$AZ,5,FALSE)),IF($X$1=4,(VLOOKUP(B504,'X4'!$B:$AZ,5,FALSE)),IF($X$1=5,(VLOOKUP(B504,'X5'!$B:$AZ,5,FALSE)),IF($X$1=6,(VLOOKUP(B504,'X6'!$B:$AZ,5,FALSE)),IF($X$1=7,(VLOOKUP(B504,'X7'!$B:$AZ,5,FALSE)),IF($X$1=8,(VLOOKUP(B504,'X8'!$B:$AZ,5,FALSE)),IF($X$1=9,(VLOOKUP(B504,'X9'!$B:$AZ,5,FALSE)),IF($X$1=10,(VLOOKUP(B504,'X10'!$B:$AZ,5,FALSE)),IF($X$1=11,(VLOOKUP(B504,'X11'!$B:$AZ,5,FALSE)),IF($X$1=12,(VLOOKUP(B504,'X12'!$B:$AZ,5,FALSE)),IF($X$1=13,(VLOOKUP(B504,'X13'!$B:$AZ,5,FALSE)),"B"))))))))))))))=TRUE," ",(IF($X$1=1,(VLOOKUP(B504,'X1'!$B:$AZ,5,FALSE)),IF($X$1=2,(VLOOKUP(B504,'X2'!$B:$AZ,5,FALSE)),IF($X$1=3,(VLOOKUP(B504,'X3'!$B:$AZ,5,FALSE)),IF($X$1=4,(VLOOKUP(B504,'X4'!$B:$AZ,5,FALSE)),IF($X$1=5,(VLOOKUP(B504,'X5'!$B:$AZ,5,FALSE)),IF($X$1=6,(VLOOKUP(B504,'X6'!$B:$AZ,5,FALSE)),IF($X$1=7,(VLOOKUP(B504,'X7'!$B:$AZ,5,FALSE)),IF($X$1=8,(VLOOKUP(B504,'X8'!$B:$AZ,5,FALSE)),IF($X$1=9,(VLOOKUP(B504,'X9'!$B:$AZ,5,FALSE)),IF($X$1=10,(VLOOKUP(B504,'X10'!$B:$AZ,5,FALSE)),IF($X$1=11,(VLOOKUP(B504,'X11'!$B:$AZ,5,FALSE)),IF($X$1=12,(VLOOKUP(B504,'X12'!$B:$AZ,5,FALSE)),IF($X$1=13,(VLOOKUP(B504,'X13'!$B:$AZ,5,FALSE)),"B")))))))))))))))</f>
        <v xml:space="preserve"> </v>
      </c>
      <c r="L504" s="184" t="str">
        <f ca="1">IF(ISERROR(IF($X$1=1,(VLOOKUP(B504,'X1'!$B:$AZ,9,FALSE)),IF($X$1=2,(VLOOKUP(B504,'X2'!$B:$AZ,9,FALSE)),IF($X$1=3,(VLOOKUP(B504,'X3'!$B:$AZ,9,FALSE)),IF($X$1=4,(VLOOKUP(B504,'X4'!$B:$AZ,9,FALSE)),IF($X$1=5,(VLOOKUP(B504,'X5'!$B:$AZ,9,FALSE)),IF($X$1=6,(VLOOKUP(B504,'X6'!$B:$AZ,9,FALSE)),IF($X$1=7,(VLOOKUP(B504,'X7'!$B:$AZ,9,FALSE)),IF($X$1=8,(VLOOKUP(B504,'X8'!$B:$AZ,9,FALSE)),IF($X$1=9,(VLOOKUP(B504,'X9'!$B:$AZ,9,FALSE)),IF($X$1=10,(VLOOKUP(B504,'X10'!$B:$AZ,9,FALSE)),IF($X$1=11,(VLOOKUP(B504,'X11'!$B:$AZ,9,FALSE)),IF($X$1=12,(VLOOKUP(B504,'X12'!$B:$AZ,9,FALSE)),IF($X$1=13,(VLOOKUP(B504,'X13'!$B:$AZ,9,FALSE)),"B"))))))))))))))=TRUE," ",(IF($X$1=1,(VLOOKUP(B504,'X1'!$B:$AZ,9,FALSE)),IF($X$1=2,(VLOOKUP(B504,'X2'!$B:$AZ,9,FALSE)),IF($X$1=3,(VLOOKUP(B504,'X3'!$B:$AZ,9,FALSE)),IF($X$1=4,(VLOOKUP(B504,'X4'!$B:$AZ,9,FALSE)),IF($X$1=5,(VLOOKUP(B504,'X5'!$B:$AZ,9,FALSE)),IF($X$1=6,(VLOOKUP(B504,'X6'!$B:$AZ,9,FALSE)),IF($X$1=7,(VLOOKUP(B504,'X7'!$B:$AZ,9,FALSE)),IF($X$1=8,(VLOOKUP(B504,'X8'!$B:$AZ,9,FALSE)),IF($X$1=9,(VLOOKUP(B504,'X9'!$B:$AZ,9,FALSE)),IF($X$1=10,(VLOOKUP(B504,'X10'!$B:$AZ,9,FALSE)),IF($X$1=11,(VLOOKUP(B504,'X11'!$B:$AZ,9,FALSE)),IF($X$1=12,(VLOOKUP(B504,'X12'!$B:$AZ,9,FALSE)),IF($X$1=13,(VLOOKUP(B504,'X13'!$B:$AZ,9,FALSE)),"B")))))))))))))))</f>
        <v xml:space="preserve"> </v>
      </c>
      <c r="M504" s="184" t="str">
        <f ca="1">IF(ISERROR(IF($X$1=1,(VLOOKUP(B504,'X1'!$B:$AZ,10,FALSE)),IF($X$1=2,(VLOOKUP(B504,'X2'!$B:$AZ,10,FALSE)),IF($X$1=3,(VLOOKUP(B504,'X3'!$B:$AZ,10,FALSE)),IF($X$1=4,(VLOOKUP(B504,'X4'!$B:$AZ,10,FALSE)),IF($X$1=5,(VLOOKUP(B504,'X5'!$B:$AZ,10,FALSE)),IF($X$1=6,(VLOOKUP(B504,'X6'!$B:$AZ,10,FALSE)),IF($X$1=7,(VLOOKUP(B504,'X7'!$B:$AZ,10,FALSE)),IF($X$1=8,(VLOOKUP(B504,'X8'!$B:$AZ,10,FALSE)),IF($X$1=9,(VLOOKUP(B504,'X9'!$B:$AZ,10,FALSE)),IF($X$1=10,(VLOOKUP(B504,'X10'!$B:$AZ,10,FALSE)),IF($X$1=11,(VLOOKUP(B504,'X11'!$B:$AZ,10,FALSE)),IF($X$1=12,(VLOOKUP(B504,'X12'!$B:$AZ,10,FALSE)),IF($X$1=13,(VLOOKUP(B504,'X13'!$B:$AZ,10,FALSE)),"B"))))))))))))))=TRUE," ",(IF($X$1=1,(VLOOKUP(B504,'X1'!$B:$AZ,10,FALSE)),IF($X$1=2,(VLOOKUP(B504,'X2'!$B:$AZ,10,FALSE)),IF($X$1=3,(VLOOKUP(B504,'X3'!$B:$AZ,10,FALSE)),IF($X$1=4,(VLOOKUP(B504,'X4'!$B:$AZ,10,FALSE)),IF($X$1=5,(VLOOKUP(B504,'X5'!$B:$AZ,10,FALSE)),IF($X$1=6,(VLOOKUP(B504,'X6'!$B:$AZ,10,FALSE)),IF($X$1=7,(VLOOKUP(B504,'X7'!$B:$AZ,10,FALSE)),IF($X$1=8,(VLOOKUP(B504,'X8'!$B:$AZ,10,FALSE)),IF($X$1=9,(VLOOKUP(B504,'X9'!$B:$AZ,10,FALSE)),IF($X$1=10,(VLOOKUP(B504,'X10'!$B:$AZ,10,FALSE)),IF($X$1=11,(VLOOKUP(B504,'X11'!$B:$AZ,10,FALSE)),IF($X$1=12,(VLOOKUP(B504,'X12'!$B:$AZ,10,FALSE)),IF($X$1=13,(VLOOKUP(B504,'X13'!$B:$AZ,10,FALSE)),"B")))))))))))))))</f>
        <v xml:space="preserve"> </v>
      </c>
      <c r="N504" s="185" t="str">
        <f ca="1">IF(ISERROR(IF($X$1=1,(VLOOKUP(B504,'X1'!$B:$AZ,45,FALSE)),IF($X$1=2,(VLOOKUP(B504,'X2'!$B:$AZ,45,FALSE)),IF($X$1=3,(VLOOKUP(B504,'X3'!$B:$AZ,45,FALSE)),IF($X$1=4,(VLOOKUP(B504,'X4'!$B:$AZ,45,FALSE)),IF($X$1=5,(VLOOKUP(B504,'X5'!$B:$AZ,45,FALSE)),IF($X$1=6,(VLOOKUP(B504,'X6'!$B:$AZ,45,FALSE)),IF($X$1=7,(VLOOKUP(B504,'X7'!$B:$AZ,45,FALSE)),IF($X$1=8,(VLOOKUP(B504,'X8'!$B:$AZ,45,FALSE)),IF($X$1=9,(VLOOKUP(B504,'X9'!$B:$AZ,45,FALSE)),IF($X$1=10,(VLOOKUP(B504,'X10'!$B:$AZ,45,FALSE)),IF($X$1=11,(VLOOKUP(B504,'X11'!$B:$AZ,45,FALSE)),IF($X$1=12,(VLOOKUP(B504,'X12'!$B:$AZ,45,FALSE)),IF($X$1=13,(VLOOKUP(B504,'X13'!$B:$AZ,45,FALSE)),"B"))))))))))))))=TRUE," ",(IF($X$1=1,(VLOOKUP(B504,'X1'!$B:$AZ,45,FALSE)),IF($X$1=2,(VLOOKUP(B504,'X2'!$B:$AZ,45,FALSE)),IF($X$1=3,(VLOOKUP(B504,'X3'!$B:$AZ,45,FALSE)),IF($X$1=4,(VLOOKUP(B504,'X4'!$B:$AZ,45,FALSE)),IF($X$1=5,(VLOOKUP(B504,'X5'!$B:$AZ,45,FALSE)),IF($X$1=6,(VLOOKUP(B504,'X6'!$B:$AZ,45,FALSE)),IF($X$1=7,(VLOOKUP(B504,'X7'!$B:$AZ,45,FALSE)),IF($X$1=8,(VLOOKUP(B504,'X8'!$B:$AZ,45,FALSE)),IF($X$1=9,(VLOOKUP(B504,'X9'!$B:$AZ,45,FALSE)),IF($X$1=10,(VLOOKUP(B504,'X10'!$B:$AZ,45,FALSE)),IF($X$1=11,(VLOOKUP(B504,'X11'!$B:$AZ,45,FALSE)),IF($X$1=12,(VLOOKUP(B504,'X12'!$B:$AZ,45,FALSE)),IF($X$1=13,(VLOOKUP(B504,'X13'!$B:$AZ,45,FALSE)),"B")))))))))))))))</f>
        <v xml:space="preserve"> </v>
      </c>
      <c r="O504" s="184" t="str">
        <f ca="1">IF(ISERROR(IF($X$1=1,(VLOOKUP(B504,'X1'!$B:$AZ,11,FALSE)),IF($X$1=2,(VLOOKUP(B504,'X2'!$B:$AZ,11,FALSE)),IF($X$1=3,(VLOOKUP(B504,'X3'!$B:$AZ,11,FALSE)),IF($X$1=4,(VLOOKUP(B504,'X4'!$B:$AZ,11,FALSE)),IF($X$1=5,(VLOOKUP(B504,'X5'!$B:$AZ,11,FALSE)),IF($X$1=6,(VLOOKUP(B504,'X6'!$B:$AZ,11,FALSE)),IF($X$1=7,(VLOOKUP(B504,'X7'!$B:$AZ,11,FALSE)),IF($X$1=8,(VLOOKUP(B504,'X8'!$B:$AZ,11,FALSE)),IF($X$1=9,(VLOOKUP(B504,'X9'!$B:$AZ,11,FALSE)),IF($X$1=10,(VLOOKUP(B504,'X10'!$B:$AZ,11,FALSE)),IF($X$1=11,(VLOOKUP(B504,'X11'!$B:$AZ,11,FALSE)),IF($X$1=12,(VLOOKUP(B504,'X12'!$B:$AZ,11,FALSE)),IF($X$1=13,(VLOOKUP(B504,'X13'!$B:$AZ,11,FALSE)),"B"))))))))))))))=TRUE," ",(IF($X$1=1,(VLOOKUP(B504,'X1'!$B:$AZ,11,FALSE)),IF($X$1=2,(VLOOKUP(B504,'X2'!$B:$AZ,11,FALSE)),IF($X$1=3,(VLOOKUP(B504,'X3'!$B:$AZ,11,FALSE)),IF($X$1=4,(VLOOKUP(B504,'X4'!$B:$AZ,11,FALSE)),IF($X$1=5,(VLOOKUP(B504,'X5'!$B:$AZ,11,FALSE)),IF($X$1=6,(VLOOKUP(B504,'X6'!$B:$AZ,11,FALSE)),IF($X$1=7,(VLOOKUP(B504,'X7'!$B:$AZ,11,FALSE)),IF($X$1=8,(VLOOKUP(B504,'X8'!$B:$AZ,11,FALSE)),IF($X$1=9,(VLOOKUP(B504,'X9'!$B:$AZ,11,FALSE)),IF($X$1=10,(VLOOKUP(B504,'X10'!$B:$AZ,11,FALSE)),IF($X$1=11,(VLOOKUP(B504,'X11'!$B:$AZ,11,FALSE)),IF($X$1=12,(VLOOKUP(B504,'X12'!$B:$AZ,11,FALSE)),IF($X$1=13,(VLOOKUP(B504,'X13'!$B:$AZ,11,FALSE)),"B")))))))))))))))</f>
        <v xml:space="preserve"> </v>
      </c>
      <c r="P504" s="184" t="str">
        <f ca="1">IF(ISERROR(IF($X$1=1,(VLOOKUP(B504,'X1'!$B:$AZ,12,FALSE)),IF($X$1=2,(VLOOKUP(B504,'X2'!$B:$AZ,12,FALSE)),IF($X$1=3,(VLOOKUP(B504,'X3'!$B:$AZ,12,FALSE)),IF($X$1=4,(VLOOKUP(B504,'X4'!$B:$AZ,12,FALSE)),IF($X$1=5,(VLOOKUP(B504,'X5'!$B:$AZ,12,FALSE)),IF($X$1=6,(VLOOKUP(B504,'X6'!$B:$AZ,12,FALSE)),IF($X$1=7,(VLOOKUP(B504,'X7'!$B:$AZ,12,FALSE)),IF($X$1=8,(VLOOKUP(B504,'X8'!$B:$AZ,12,FALSE)),IF($X$1=9,(VLOOKUP(B504,'X9'!$B:$AZ,12,FALSE)),IF($X$1=10,(VLOOKUP(B504,'X10'!$B:$AZ,12,FALSE)),IF($X$1=11,(VLOOKUP(B504,'X11'!$B:$AZ,12,FALSE)),IF($X$1=12,(VLOOKUP(B504,'X12'!$B:$AZ,12,FALSE)),IF($X$1=13,(VLOOKUP(B504,'X13'!$B:$AZ,12,FALSE)),"B"))))))))))))))=TRUE," ",(IF($X$1=1,(VLOOKUP(B504,'X1'!$B:$AZ,12,FALSE)),IF($X$1=2,(VLOOKUP(B504,'X2'!$B:$AZ,12,FALSE)),IF($X$1=3,(VLOOKUP(B504,'X3'!$B:$AZ,12,FALSE)),IF($X$1=4,(VLOOKUP(B504,'X4'!$B:$AZ,12,FALSE)),IF($X$1=5,(VLOOKUP(B504,'X5'!$B:$AZ,12,FALSE)),IF($X$1=6,(VLOOKUP(B504,'X6'!$B:$AZ,12,FALSE)),IF($X$1=7,(VLOOKUP(B504,'X7'!$B:$AZ,12,FALSE)),IF($X$1=8,(VLOOKUP(B504,'X8'!$B:$AZ,12,FALSE)),IF($X$1=9,(VLOOKUP(B504,'X9'!$B:$AZ,12,FALSE)),IF($X$1=10,(VLOOKUP(B504,'X10'!$B:$AZ,12,FALSE)),IF($X$1=11,(VLOOKUP(B504,'X11'!$B:$AZ,12,FALSE)),IF($X$1=12,(VLOOKUP(B504,'X12'!$B:$AZ,12,FALSE)),IF($X$1=13,(VLOOKUP(B504,'X13'!$B:$AZ,12,FALSE)),"B")))))))))))))))</f>
        <v xml:space="preserve"> </v>
      </c>
      <c r="Q504" s="185" t="str">
        <f ca="1">IF(ISERROR(IF($X$1=1,(VLOOKUP(B504,'X1'!$B:$AZ,46,FALSE)),IF($X$1=2,(VLOOKUP(B504,'X2'!$B:$AZ,46,FALSE)),IF($X$1=3,(VLOOKUP(B504,'X3'!$B:$AZ,46,FALSE)),IF($X$1=4,(VLOOKUP(B504,'X4'!$B:$AZ,46,FALSE)),IF($X$1=5,(VLOOKUP(B504,'X5'!$B:$AZ,46,FALSE)),IF($X$1=6,(VLOOKUP(B504,'X6'!$B:$AZ,46,FALSE)),IF($X$1=7,(VLOOKUP(B504,'X7'!$B:$AZ,46,FALSE)),IF($X$1=8,(VLOOKUP(B504,'X8'!$B:$AZ,46,FALSE)),IF($X$1=9,(VLOOKUP(B504,'X9'!$B:$AZ,46,FALSE)),IF($X$1=10,(VLOOKUP(B504,'X10'!$B:$AZ,46,FALSE)),IF($X$1=11,(VLOOKUP(B504,'X11'!$B:$AZ,46,FALSE)),IF($X$1=12,(VLOOKUP(B504,'X12'!$B:$AZ,46,FALSE)),IF($X$1=13,(VLOOKUP(B504,'X13'!$B:$AZ,46,FALSE)),"B"))))))))))))))=TRUE," ",(IF($X$1=1,(VLOOKUP(B504,'X1'!$B:$AZ,46,FALSE)),IF($X$1=2,(VLOOKUP(B504,'X2'!$B:$AZ,46,FALSE)),IF($X$1=3,(VLOOKUP(B504,'X3'!$B:$AZ,46,FALSE)),IF($X$1=4,(VLOOKUP(B504,'X4'!$B:$AZ,46,FALSE)),IF($X$1=5,(VLOOKUP(B504,'X5'!$B:$AZ,46,FALSE)),IF($X$1=6,(VLOOKUP(B504,'X6'!$B:$AZ,46,FALSE)),IF($X$1=7,(VLOOKUP(B504,'X7'!$B:$AZ,46,FALSE)),IF($X$1=8,(VLOOKUP(B504,'X8'!$B:$AZ,46,FALSE)),IF($X$1=9,(VLOOKUP(B504,'X9'!$B:$AZ,46,FALSE)),IF($X$1=10,(VLOOKUP(B504,'X10'!$B:$AZ,46,FALSE)),IF($X$1=11,(VLOOKUP(B504,'X11'!$B:$AZ,46,FALSE)),IF($X$1=12,(VLOOKUP(B504,'X12'!$B:$AZ,46,FALSE)),IF($X$1=13,(VLOOKUP(B504,'X13'!$B:$AZ,46,FALSE)),"B")))))))))))))))</f>
        <v xml:space="preserve"> </v>
      </c>
      <c r="R504" s="185" t="str">
        <f ca="1">IF(ISERROR(IF($X$1=1,(VLOOKUP(B504,'X1'!$B:$AZ,15,FALSE)),IF($X$1=2,(VLOOKUP(B504,'X2'!$B:$AZ,15,FALSE)),IF($X$1=3,(VLOOKUP(B504,'X3'!$B:$AZ,15,FALSE)),IF($X$1=4,(VLOOKUP(B504,'X4'!$B:$AZ,15,FALSE)),IF($X$1=5,(VLOOKUP(B504,'X5'!$B:$AZ,15,FALSE)),IF($X$1=6,(VLOOKUP(B504,'X6'!$B:$AZ,15,FALSE)),IF($X$1=7,(VLOOKUP(B504,'X7'!$B:$AZ,15,FALSE)),IF($X$1=8,(VLOOKUP(B504,'X8'!$B:$AZ,15,FALSE)),IF($X$1=9,(VLOOKUP(B504,'X9'!$B:$AZ,15,FALSE)),IF($X$1=10,(VLOOKUP(B504,'X10'!$B:$AZ,15,FALSE)),IF($X$1=11,(VLOOKUP(B504,'X11'!$B:$AZ,15,FALSE)),IF($X$1=12,(VLOOKUP(B504,'X12'!$B:$AZ,15,FALSE)),IF($X$1=13,(VLOOKUP(B504,'X13'!$B:$AZ,15,FALSE)),"B"))))))))))))))=TRUE," ",(IF($X$1=1,(VLOOKUP(B504,'X1'!$B:$AZ,15,FALSE)),IF($X$1=2,(VLOOKUP(B504,'X2'!$B:$AZ,15,FALSE)),IF($X$1=3,(VLOOKUP(B504,'X3'!$B:$AZ,15,FALSE)),IF($X$1=4,(VLOOKUP(B504,'X4'!$B:$AZ,15,FALSE)),IF($X$1=5,(VLOOKUP(B504,'X5'!$B:$AZ,15,FALSE)),IF($X$1=6,(VLOOKUP(B504,'X6'!$B:$AZ,15,FALSE)),IF($X$1=7,(VLOOKUP(B504,'X7'!$B:$AZ,15,FALSE)),IF($X$1=8,(VLOOKUP(B504,'X8'!$B:$AZ,15,FALSE)),IF($X$1=9,(VLOOKUP(B504,'X9'!$B:$AZ,15,FALSE)),IF($X$1=10,(VLOOKUP(B504,'X10'!$B:$AZ,15,FALSE)),IF($X$1=11,(VLOOKUP(B504,'X11'!$B:$AZ,15,FALSE)),IF($X$1=12,(VLOOKUP(B504,'X12'!$B:$AZ,15,FALSE)),IF($X$1=13,(VLOOKUP(B504,'X13'!$B:$AZ,15,FALSE)),"B")))))))))))))))</f>
        <v xml:space="preserve"> </v>
      </c>
      <c r="S504" s="185" t="str">
        <f ca="1">IF(ISERROR(IF((IF($X$1=1,(VLOOKUP(B504,'X1'!$B:$AZ,14,FALSE)),(IF($X$1=2,(VLOOKUP(B504,'X2'!$B:$AZ,14,FALSE)),(IF($X$1=3,(VLOOKUP(B504,'X3'!$B:$AZ,14,FALSE)),(IF($X$1=4,(VLOOKUP(B504,'X4'!$B:$AZ,14,FALSE)),(IF($X$1=5,(VLOOKUP(B504,'X5'!$B:$AZ,14,FALSE)),(IF($X$1=6,(VLOOKUP(B504,'X6'!$B:$AZ,14,FALSE)),(IF($X$1=7,(VLOOKUP(B504,'X7'!$B:$AZ,14,FALSE)),(IF($X$1=8,(VLOOKUP(B504,'X8'!$B:$AZ,14,FALSE)),(IF($X$1=9,(VLOOKUP(B504,'X9'!$B:$AZ,14,FALSE)),(IF($X$1=10,(VLOOKUP(B504,'X10'!$B:$AZ,14,FALSE)),(IF($X$1=11,(VLOOKUP(B504,'X11'!$B:$AZ,14,FALSE)),(IF($X$1=12,(VLOOKUP(B504,'X12'!$B:$AZ,14,FALSE)),(VLOOKUP(B504,'X13'!$B:$AZ,14,FALSE))))))))))))))))))))))))))=$V$1," ",(IF($X$1=1,(VLOOKUP(B504,'X1'!$B:$AZ,14,FALSE)),(IF($X$1=2,(VLOOKUP(B504,'X2'!$B:$AZ,14,FALSE)),(IF($X$1=3,(VLOOKUP(B504,'X3'!$B:$AZ,14,FALSE)),(IF($X$1=4,(VLOOKUP(B504,'X4'!$B:$AZ,14,FALSE)),(IF($X$1=5,(VLOOKUP(B504,'X5'!$B:$AZ,14,FALSE)),(IF($X$1=6,(VLOOKUP(B504,'X6'!$B:$AZ,14,FALSE)),(IF($X$1=7,(VLOOKUP(B504,'X7'!$B:$AZ,14,FALSE)),(IF($X$1=8,(VLOOKUP(B504,'X8'!$B:$AZ,14,FALSE)),(IF($X$1=9,(VLOOKUP(B504,'X9'!$B:$AZ,14,FALSE)),(IF($X$1=10,(VLOOKUP(B504,'X10'!$B:$AZ,14,FALSE)),(IF($X$1=11,(VLOOKUP(B504,'X11'!$B:$AZ,14,FALSE)),(IF($X$1=12,(VLOOKUP(B504,'X12'!$B:$AZ,14,FALSE)),(VLOOKUP(B504,'X13'!$B:$AZ,14,FALSE))))))))))))))))))))))))))))=TRUE," ",(IF((IF($X$1=1,(VLOOKUP(B504,'X1'!$B:$AZ,14,FALSE)),(IF($X$1=2,(VLOOKUP(B504,'X2'!$B:$AZ,14,FALSE)),(IF($X$1=3,(VLOOKUP(B504,'X3'!$B:$AZ,14,FALSE)),(IF($X$1=4,(VLOOKUP(B504,'X4'!$B:$AZ,14,FALSE)),(IF($X$1=5,(VLOOKUP(B504,'X5'!$B:$AZ,14,FALSE)),(IF($X$1=6,(VLOOKUP(B504,'X6'!$B:$AZ,14,FALSE)),(IF($X$1=7,(VLOOKUP(B504,'X7'!$B:$AZ,14,FALSE)),(IF($X$1=8,(VLOOKUP(B504,'X8'!$B:$AZ,14,FALSE)),(IF($X$1=9,(VLOOKUP(B504,'X9'!$B:$AZ,14,FALSE)),(IF($X$1=10,(VLOOKUP(B504,'X10'!$B:$AZ,14,FALSE)),(IF($X$1=11,(VLOOKUP(B504,'X11'!$B:$AZ,14,FALSE)),(IF($X$1=12,(VLOOKUP(B504,'X12'!$B:$AZ,14,FALSE)),(VLOOKUP(B504,'X13'!$B:$AZ,14,FALSE))))))))))))))))))))))))))=$V$1," ",(IF($X$1=1,(VLOOKUP(B504,'X1'!$B:$AZ,14,FALSE)),(IF($X$1=2,(VLOOKUP(B504,'X2'!$B:$AZ,14,FALSE)),(IF($X$1=3,(VLOOKUP(B504,'X3'!$B:$AZ,14,FALSE)),(IF($X$1=4,(VLOOKUP(B504,'X4'!$B:$AZ,14,FALSE)),(IF($X$1=5,(VLOOKUP(B504,'X5'!$B:$AZ,14,FALSE)),(IF($X$1=6,(VLOOKUP(B504,'X6'!$B:$AZ,14,FALSE)),(IF($X$1=7,(VLOOKUP(B504,'X7'!$B:$AZ,14,FALSE)),(IF($X$1=8,(VLOOKUP(B504,'X8'!$B:$AZ,14,FALSE)),(IF($X$1=9,(VLOOKUP(B504,'X9'!$B:$AZ,14,FALSE)),(IF($X$1=10,(VLOOKUP(B504,'X10'!$B:$AZ,14,FALSE)),(IF($X$1=11,(VLOOKUP(B504,'X11'!$B:$AZ,14,FALSE)),(IF($X$1=12,(VLOOKUP(B504,'X12'!$B:$AZ,14,FALSE)),(VLOOKUP(B504,'X13'!$B:$AZ,14,FALSE)))))))))))))))))))))))))))))</f>
        <v xml:space="preserve"> </v>
      </c>
    </row>
    <row r="505" spans="1:19" ht="14.1" customHeight="1" x14ac:dyDescent="0.2">
      <c r="A505" s="156" t="s">
        <v>1058</v>
      </c>
      <c r="B505" s="122" t="str">
        <f>IF(ISERROR(IF($U$16=1,(VLOOKUP(A505,$AC$89:$AH$125,2,FALSE)),IF((IF($X$1=1,'X1'!B464,(IF($X$1=2,'X2'!B464,(IF($X$1=3,'X3'!B464,(IF($X$1=4,'X4'!B464,(IF($X$1=5,'X5'!B464,(IF($X$1=6,'X6'!B464,(IF($X$1=7,'X7'!B464,(IF($X$1=8,'X8'!B464,(IF($X$1=9,'X9'!B464,(IF($X$1=10,'X10'!B464,(IF($X$1=11,'X11'!B464,(IF($X$1=12,'X12'!B464,'X13'!B464))))))))))))))))))))))))="","",(IF($X$1=1,'X1'!B464,(IF($X$1=2,'X2'!B464,(IF($X$1=3,'X3'!B464,(IF($X$1=4,'X4'!B464,(IF($X$1=5,'X5'!B464,(IF($X$1=6,'X6'!B464,(IF($X$1=7,'X7'!B464,(IF($X$1=8,'X8'!B464,(IF($X$1=9,'X9'!B464,(IF($X$1=10,'X10'!B464,(IF($X$1=11,'X11'!B464,(IF($X$1=12,'X12'!B464,'X13'!B464)))))))))))))))))))))))))))=TRUE," ",(IF($U$16=1,(VLOOKUP(A505,$AC$89:$AH$125,2,FALSE)),IF((IF($X$1=1,'X1'!B464,(IF($X$1=2,'X2'!B464,(IF($X$1=3,'X3'!B464,(IF($X$1=4,'X4'!B464,(IF($X$1=5,'X5'!B464,(IF($X$1=6,'X6'!B464,(IF($X$1=7,'X7'!B464,(IF($X$1=8,'X8'!B464,(IF($X$1=9,'X9'!B464,(IF($X$1=10,'X10'!B464,(IF($X$1=11,'X11'!B464,(IF($X$1=12,'X12'!B464,'X13'!B464))))))))))))))))))))))))="","",(IF($X$1=1,'X1'!B464,(IF($X$1=2,'X2'!B464,(IF($X$1=3,'X3'!B464,(IF($X$1=4,'X4'!B464,(IF($X$1=5,'X5'!B464,(IF($X$1=6,'X6'!B464,(IF($X$1=7,'X7'!B464,(IF($X$1=8,'X8'!B464,(IF($X$1=9,'X9'!B464,(IF($X$1=10,'X10'!B464,(IF($X$1=11,'X11'!B464,(IF($X$1=12,'X12'!B464,'X13'!B464))))))))))))))))))))))))))))</f>
        <v/>
      </c>
      <c r="C505" s="181" t="str">
        <f ca="1">IF(ISERROR(IF($X$1=1,(VLOOKUP(B505,'X1'!$B:$AZ,47,FALSE)),IF($X$1=2,(VLOOKUP(B505,'X2'!$B:$AZ,47,FALSE)),IF($X$1=3,(VLOOKUP(B505,'X3'!$B:$AZ,47,FALSE)),IF($X$1=4,(VLOOKUP(B505,'X4'!$B:$AZ,47,FALSE)),IF($X$1=5,(VLOOKUP(B505,'X5'!$B:$AZ,47,FALSE)),IF($X$1=6,(VLOOKUP(B505,'X6'!$B:$AZ,47,FALSE)),IF($X$1=7,(VLOOKUP(B505,'X7'!$B:$AZ,47,FALSE)),IF($X$1=8,(VLOOKUP(B505,'X8'!$B:$AZ,47,FALSE)),IF($X$1=9,(VLOOKUP(B505,'X9'!$B:$AZ,47,FALSE)),IF($X$1=10,(VLOOKUP(B505,'X10'!$B:$AZ,47,FALSE)),IF($X$1=11,(VLOOKUP(B505,'X11'!$B:$AZ,47,FALSE)),IF($X$1=12,(VLOOKUP(B505,'X12'!$B:$AZ,47,FALSE)),IF($X$1=13,(VLOOKUP(B505,'X13'!$B:$AZ,47,FALSE)),"B"))))))))))))))=TRUE," ",(IF($X$1=1,(VLOOKUP(B505,'X1'!$B:$AZ,47,FALSE)),IF($X$1=2,(VLOOKUP(B505,'X2'!$B:$AZ,47,FALSE)),IF($X$1=3,(VLOOKUP(B505,'X3'!$B:$AZ,47,FALSE)),IF($X$1=4,(VLOOKUP(B505,'X4'!$B:$AZ,47,FALSE)),IF($X$1=5,(VLOOKUP(B505,'X5'!$B:$AZ,47,FALSE)),IF($X$1=6,(VLOOKUP(B505,'X6'!$B:$AZ,47,FALSE)),IF($X$1=7,(VLOOKUP(B505,'X7'!$B:$AZ,47,FALSE)),IF($X$1=8,(VLOOKUP(B505,'X8'!$B:$AZ,47,FALSE)),IF($X$1=9,(VLOOKUP(B505,'X9'!$B:$AZ,47,FALSE)),IF($X$1=10,(VLOOKUP(B505,'X10'!$B:$AZ,47,FALSE)),IF($X$1=11,(VLOOKUP(B505,'X11'!$B:$AZ,47,FALSE)),IF($X$1=12,(VLOOKUP(B505,'X12'!$B:$AZ,47,FALSE)),IF($X$1=13,(VLOOKUP(B505,'X13'!$B:$AZ,47,FALSE)),"B")))))))))))))))</f>
        <v xml:space="preserve"> </v>
      </c>
      <c r="D505" s="181" t="str">
        <f ca="1">IF(ISERROR(IF($X$1=1,(VLOOKUP(B505,'X1'!$B:$AP,41,FALSE)),IF($X$1=2,(VLOOKUP(B505,'X2'!$B:$AP,41,FALSE)),IF($X$1=3,(VLOOKUP(B505,'X3'!$B:$AP,41,FALSE)),IF($X$1=4,(VLOOKUP(B505,'X4'!$B:$AP,41,FALSE)),IF($X$1=5,(VLOOKUP(B505,'X5'!$B:$AP,41,FALSE)),IF($X$1=6,(VLOOKUP(B505,'X6'!$B:$AP,41,FALSE)),IF($X$1=7,(VLOOKUP(B505,'X7'!$B:$AP,41,FALSE)),IF($X$1=8,(VLOOKUP(B505,'X8'!$B:$AP,41,FALSE)),IF($X$1=9,(VLOOKUP(B505,'X9'!$B:$AP,41,FALSE)),IF($X$1=10,(VLOOKUP(B505,'X10'!$B:$AP,41,FALSE)),IF($X$1=11,(VLOOKUP(B505,'X11'!$B:$AP,41,FALSE)),IF($X$1=12,(VLOOKUP(B505,'X12'!$B:$AP,41,FALSE)),IF($X$1=13,(VLOOKUP(B505,'X13'!$B:$AP,41,FALSE)),"B"))))))))))))))=TRUE," ",(IF($X$1=1,(VLOOKUP(B505,'X1'!$B:$AP,41,FALSE)),IF($X$1=2,(VLOOKUP(B505,'X2'!$B:$AP,41,FALSE)),IF($X$1=3,(VLOOKUP(B505,'X3'!$B:$AP,41,FALSE)),IF($X$1=4,(VLOOKUP(B505,'X4'!$B:$AP,41,FALSE)),IF($X$1=5,(VLOOKUP(B505,'X5'!$B:$AP,41,FALSE)),IF($X$1=6,(VLOOKUP(B505,'X6'!$B:$AP,41,FALSE)),IF($X$1=7,(VLOOKUP(B505,'X7'!$B:$AP,41,FALSE)),IF($X$1=8,(VLOOKUP(B505,'X8'!$B:$AP,41,FALSE)),IF($X$1=9,(VLOOKUP(B505,'X9'!$B:$AP,41,FALSE)),IF($X$1=10,(VLOOKUP(B505,'X10'!$B:$AP,41,FALSE)),IF($X$1=11,(VLOOKUP(B505,'X11'!$B:$AP,41,FALSE)),IF($X$1=12,(VLOOKUP(B505,'X12'!$B:$AP,41,FALSE)),IF($X$1=13,(VLOOKUP(B505,'X13'!$B:$AP,41,FALSE)),"B")))))))))))))))</f>
        <v xml:space="preserve"> </v>
      </c>
      <c r="E505" s="182" t="str">
        <f ca="1">IF(ISERROR(IF($X$1=1,(VLOOKUP(B505,'X1'!$B:$AP,7,FALSE)),IF($X$1=2,(VLOOKUP(B505,'X2'!$B:$AP,7,FALSE)),IF($X$1=3,(VLOOKUP(B505,'X3'!$B:$AP,7,FALSE)),IF($X$1=4,(VLOOKUP(B505,'X4'!$B:$AP,7,FALSE)),IF($X$1=5,(VLOOKUP(B505,'X5'!$B:$AP,7,FALSE)),IF($X$1=6,(VLOOKUP(B505,'X6'!$B:$AP,7,FALSE)),IF($X$1=7,(VLOOKUP(B505,'X7'!$B:$AP,7,FALSE)),IF($X$1=8,(VLOOKUP(B505,'X8'!$B:$AP,7,FALSE)),IF($X$1=9,(VLOOKUP(B505,'X9'!$B:$AP,7,FALSE)),IF($X$1=10,(VLOOKUP(B505,'X10'!$B:$AP,7,FALSE)),IF($X$1=11,(VLOOKUP(B505,'X11'!$B:$AP,7,FALSE)),IF($X$1=12,(VLOOKUP(B505,'X12'!$B:$AP,7,FALSE)),IF($X$1=13,(VLOOKUP(B505,'X13'!$B:$AP,7,FALSE)),"B"))))))))))))))=TRUE," ",(IF($X$1=1,(VLOOKUP(B505,'X1'!$B:$AP,7,FALSE)),IF($X$1=2,(VLOOKUP(B505,'X2'!$B:$AP,7,FALSE)),IF($X$1=3,(VLOOKUP(B505,'X3'!$B:$AP,7,FALSE)),IF($X$1=4,(VLOOKUP(B505,'X4'!$B:$AP,7,FALSE)),IF($X$1=5,(VLOOKUP(B505,'X5'!$B:$AP,7,FALSE)),IF($X$1=6,(VLOOKUP(B505,'X6'!$B:$AP,7,FALSE)),IF($X$1=7,(VLOOKUP(B505,'X7'!$B:$AP,7,FALSE)),IF($X$1=8,(VLOOKUP(B505,'X8'!$B:$AP,7,FALSE)),IF($X$1=9,(VLOOKUP(B505,'X9'!$B:$AP,7,FALSE)),IF($X$1=10,(VLOOKUP(B505,'X10'!$B:$AP,7,FALSE)),IF($X$1=11,(VLOOKUP(B505,'X11'!$B:$AP,7,FALSE)),IF($X$1=12,(VLOOKUP(B505,'X12'!$B:$AP,7,FALSE)),IF($X$1=13,(VLOOKUP(B505,'X13'!$B:$AP,7,FALSE)),"B")))))))))))))))</f>
        <v xml:space="preserve"> </v>
      </c>
      <c r="F505" s="182" t="str">
        <f ca="1">IF(ISERROR(IF((IF($X$1=1,(VLOOKUP(B505,'X1'!$B:$AO,6,FALSE)),(IF($X$1=2,(VLOOKUP(B505,'X2'!$B:$AO,6,FALSE)),(IF($X$1=3,(VLOOKUP(B505,'X3'!$B:$AO,6,FALSE)),(IF($X$1=4,(VLOOKUP(B505,'X4'!$B:$AO,6,FALSE)),(IF($X$1=5,(VLOOKUP(B505,'X5'!$B:$AO,6,FALSE)),(IF($X$1=6,(VLOOKUP(B505,'X6'!$B:$AO,6,FALSE)),(IF($X$1=7,(VLOOKUP(B505,'X7'!$B:$AO,6,FALSE)),(IF($X$1=8,(VLOOKUP(B505,'X8'!$B:$AO,6,FALSE)),(IF($X$1=9,(VLOOKUP(B505,'X9'!$B:$AO,6,FALSE)),(IF($X$1=10,(VLOOKUP(B505,'X10'!$B:$AO,6,FALSE)),(IF($X$1=11,(VLOOKUP(B505,'X11'!$B:$AO,6,FALSE)),(IF($X$1=12,(VLOOKUP(B505,'X12'!$B:$AO,6,FALSE)),(VLOOKUP(B505,'X13'!$B:$AO,6,FALSE))))))))))))))))))))))))))=$V$1," ",(IF($X$1=1,(VLOOKUP(B505,'X1'!$B:$AO,6,FALSE)),(IF($X$1=2,(VLOOKUP(B505,'X2'!$B:$AO,6,FALSE)),(IF($X$1=3,(VLOOKUP(B505,'X3'!$B:$AO,6,FALSE)),(IF($X$1=4,(VLOOKUP(B505,'X4'!$B:$AO,6,FALSE)),(IF($X$1=5,(VLOOKUP(B505,'X5'!$B:$AO,6,FALSE)),(IF($X$1=6,(VLOOKUP(B505,'X6'!$B:$AO,6,FALSE)),(IF($X$1=7,(VLOOKUP(B505,'X7'!$B:$AO,6,FALSE)),(IF($X$1=8,(VLOOKUP(B505,'X8'!$B:$AO,6,FALSE)),(IF($X$1=9,(VLOOKUP(B505,'X9'!$B:$AO,6,FALSE)),(IF($X$1=10,(VLOOKUP(B505,'X10'!$B:$AO,6,FALSE)),(IF($X$1=11,(VLOOKUP(B505,'X11'!$B:$AO,6,FALSE)),(IF($X$1=12,(VLOOKUP(B505,'X12'!$B:$AO,6,FALSE)),(VLOOKUP(B505,'X13'!$B:$AO,6,FALSE))))))))))))))))))))))))))))=TRUE," ",(IF((IF($X$1=1,(VLOOKUP(B505,'X1'!$B:$AO,6,FALSE)),(IF($X$1=2,(VLOOKUP(B505,'X2'!$B:$AO,6,FALSE)),(IF($X$1=3,(VLOOKUP(B505,'X3'!$B:$AO,6,FALSE)),(IF($X$1=4,(VLOOKUP(B505,'X4'!$B:$AO,6,FALSE)),(IF($X$1=5,(VLOOKUP(B505,'X5'!$B:$AO,6,FALSE)),(IF($X$1=6,(VLOOKUP(B505,'X6'!$B:$AO,6,FALSE)),(IF($X$1=7,(VLOOKUP(B505,'X7'!$B:$AO,6,FALSE)),(IF($X$1=8,(VLOOKUP(B505,'X8'!$B:$AO,6,FALSE)),(IF($X$1=9,(VLOOKUP(B505,'X9'!$B:$AO,6,FALSE)),(IF($X$1=10,(VLOOKUP(B505,'X10'!$B:$AO,6,FALSE)),(IF($X$1=11,(VLOOKUP(B505,'X11'!$B:$AO,6,FALSE)),(IF($X$1=12,(VLOOKUP(B505,'X12'!$B:$AO,6,FALSE)),(VLOOKUP(B505,'X13'!$B:$AO,6,FALSE))))))))))))))))))))))))))=$V$1," ",(IF($X$1=1,(VLOOKUP(B505,'X1'!$B:$AO,6,FALSE)),(IF($X$1=2,(VLOOKUP(B505,'X2'!$B:$AO,6,FALSE)),(IF($X$1=3,(VLOOKUP(B505,'X3'!$B:$AO,6,FALSE)),(IF($X$1=4,(VLOOKUP(B505,'X4'!$B:$AO,6,FALSE)),(IF($X$1=5,(VLOOKUP(B505,'X5'!$B:$AO,6,FALSE)),(IF($X$1=6,(VLOOKUP(B505,'X6'!$B:$AO,6,FALSE)),(IF($X$1=7,(VLOOKUP(B505,'X7'!$B:$AO,6,FALSE)),(IF($X$1=8,(VLOOKUP(B505,'X8'!$B:$AO,6,FALSE)),(IF($X$1=9,(VLOOKUP(B505,'X9'!$B:$AO,6,FALSE)),(IF($X$1=10,(VLOOKUP(B505,'X10'!$B:$AO,6,FALSE)),(IF($X$1=11,(VLOOKUP(B505,'X11'!$B:$AO,6,FALSE)),(IF($X$1=12,(VLOOKUP(B505,'X12'!$B:$AO,6,FALSE)),(VLOOKUP(B505,'X13'!$B:$AO,6,FALSE)))))))))))))))))))))))))))))</f>
        <v xml:space="preserve"> </v>
      </c>
      <c r="G505" s="182" t="str">
        <f ca="1">IF(ISERROR(IF($X$1=1,(VLOOKUP(B505,'X1'!$B:$AZ,44,FALSE)),IF($X$1=2,(VLOOKUP(B505,'X2'!$B:$AZ,44,FALSE)),IF($X$1=3,(VLOOKUP(B505,'X3'!$B:$AZ,44,FALSE)),IF($X$1=4,(VLOOKUP(B505,'X4'!$B:$AZ,44,FALSE)),IF($X$1=5,(VLOOKUP(B505,'X5'!$B:$AZ,44,FALSE)),IF($X$1=6,(VLOOKUP(B505,'X6'!$B:$AZ,44,FALSE)),IF($X$1=7,(VLOOKUP(B505,'X7'!$B:$AZ,44,FALSE)),IF($X$1=8,(VLOOKUP(B505,'X8'!$B:$AZ,44,FALSE)),IF($X$1=9,(VLOOKUP(B505,'X9'!$B:$AZ,44,FALSE)),IF($X$1=10,(VLOOKUP(B505,'X10'!$B:$AZ,44,FALSE)),IF($X$1=11,(VLOOKUP(B505,'X11'!$B:$AZ,44,FALSE)),IF($X$1=12,(VLOOKUP(B505,'X12'!$B:$AZ,44,FALSE)),IF($X$1=13,(VLOOKUP(B505,'X13'!$B:$AZ,44,FALSE)),"B"))))))))))))))=TRUE," ",(IF($X$1=1,(VLOOKUP(B505,'X1'!$B:$AZ,44,FALSE)),IF($X$1=2,(VLOOKUP(B505,'X2'!$B:$AZ,44,FALSE)),IF($X$1=3,(VLOOKUP(B505,'X3'!$B:$AZ,44,FALSE)),IF($X$1=4,(VLOOKUP(B505,'X4'!$B:$AZ,44,FALSE)),IF($X$1=5,(VLOOKUP(B505,'X5'!$B:$AZ,44,FALSE)),IF($X$1=6,(VLOOKUP(B505,'X6'!$B:$AZ,44,FALSE)),IF($X$1=7,(VLOOKUP(B505,'X7'!$B:$AZ,44,FALSE)),IF($X$1=8,(VLOOKUP(B505,'X8'!$B:$AZ,44,FALSE)),IF($X$1=9,(VLOOKUP(B505,'X9'!$B:$AZ,44,FALSE)),IF($X$1=10,(VLOOKUP(B505,'X10'!$B:$AZ,44,FALSE)),IF($X$1=11,(VLOOKUP(B505,'X11'!$B:$AZ,44,FALSE)),IF($X$1=12,(VLOOKUP(B505,'X12'!$B:$AZ,44,FALSE)),IF($X$1=13,(VLOOKUP(B505,'X13'!$B:$AZ,44,FALSE)),"B")))))))))))))))</f>
        <v xml:space="preserve"> </v>
      </c>
      <c r="H505" s="182" t="str">
        <f ca="1">IF(ISERROR(IF($X$1=1,(VLOOKUP(B505,'X1'!$B:$AZ,8,FALSE)),IF($X$1=2,(VLOOKUP(B505,'X2'!$B:$AZ,8,FALSE)),IF($X$1=3,(VLOOKUP(B505,'X3'!$B:$AZ,8,FALSE)),IF($X$1=4,(VLOOKUP(B505,'X4'!$B:$AZ,8,FALSE)),IF($X$1=5,(VLOOKUP(B505,'X5'!$B:$AZ,8,FALSE)),IF($X$1=6,(VLOOKUP(B505,'X6'!$B:$AZ,8,FALSE)),IF($X$1=7,(VLOOKUP(B505,'X7'!$B:$AZ,8,FALSE)),IF($X$1=8,(VLOOKUP(B505,'X8'!$B:$AZ,8,FALSE)),IF($X$1=9,(VLOOKUP(B505,'X9'!$B:$AZ,8,FALSE)),IF($X$1=10,(VLOOKUP(B505,'X10'!$B:$AZ,8,FALSE)),IF($X$1=11,(VLOOKUP(B505,'X11'!$B:$AZ,8,FALSE)),IF($X$1=12,(VLOOKUP(B505,'X12'!$B:$AZ,8,FALSE)),IF($X$1=13,(VLOOKUP(B505,'X13'!$B:$AZ,8,FALSE)),"B"))))))))))))))=TRUE," ",(IF($X$1=1,(VLOOKUP(B505,'X1'!$B:$AZ,8,FALSE)),IF($X$1=2,(VLOOKUP(B505,'X2'!$B:$AZ,8,FALSE)),IF($X$1=3,(VLOOKUP(B505,'X3'!$B:$AZ,8,FALSE)),IF($X$1=4,(VLOOKUP(B505,'X4'!$B:$AZ,8,FALSE)),IF($X$1=5,(VLOOKUP(B505,'X5'!$B:$AZ,8,FALSE)),IF($X$1=6,(VLOOKUP(B505,'X6'!$B:$AZ,8,FALSE)),IF($X$1=7,(VLOOKUP(B505,'X7'!$B:$AZ,8,FALSE)),IF($X$1=8,(VLOOKUP(B505,'X8'!$B:$AZ,8,FALSE)),IF($X$1=9,(VLOOKUP(B505,'X9'!$B:$AZ,8,FALSE)),IF($X$1=10,(VLOOKUP(B505,'X10'!$B:$AZ,8,FALSE)),IF($X$1=11,(VLOOKUP(B505,'X11'!$B:$AZ,8,FALSE)),IF($X$1=12,(VLOOKUP(B505,'X12'!$B:$AZ,8,FALSE)),IF($X$1=13,(VLOOKUP(B505,'X13'!$B:$AZ,8,FALSE)),"B")))))))))))))))</f>
        <v xml:space="preserve"> </v>
      </c>
      <c r="I505" s="183" t="str">
        <f ca="1">IF(ISERROR(IF($X$1=1,(VLOOKUP(B505,'X1'!$B:$AZ,2,FALSE)),IF($X$1=2,(VLOOKUP(B505,'X2'!$B:$AZ,2,FALSE)),IF($X$1=3,(VLOOKUP(B505,'X3'!$B:$AZ,2,FALSE)),IF($X$1=4,(VLOOKUP(B505,'X4'!$B:$AZ,2,FALSE)),IF($X$1=5,(VLOOKUP(B505,'X5'!$B:$AZ,2,FALSE)),IF($X$1=6,(VLOOKUP(B505,'X6'!$B:$AZ,2,FALSE)),IF($X$1=7,(VLOOKUP(B505,'X7'!$B:$AZ,2,FALSE)),IF($X$1=8,(VLOOKUP(B505,'X8'!$B:$AZ,2,FALSE)),IF($X$1=9,(VLOOKUP(B505,'X9'!$B:$AZ,2,FALSE)),IF($X$1=10,(VLOOKUP(B505,'X10'!$B:$AZ,2,FALSE)),IF($X$1=11,(VLOOKUP(B505,'X11'!$B:$AZ,2,FALSE)),IF($X$1=12,(VLOOKUP(B505,'X12'!$B:$AZ,2,FALSE)),IF($X$1=13,(VLOOKUP(B505,'X13'!$B:$AZ,2,FALSE)),"B"))))))))))))))=TRUE," ",(IF($X$1=1,(VLOOKUP(B505,'X1'!$B:$AZ,2,FALSE)),IF($X$1=2,(VLOOKUP(B505,'X2'!$B:$AZ,2,FALSE)),IF($X$1=3,(VLOOKUP(B505,'X3'!$B:$AZ,2,FALSE)),IF($X$1=4,(VLOOKUP(B505,'X4'!$B:$AZ,2,FALSE)),IF($X$1=5,(VLOOKUP(B505,'X5'!$B:$AZ,2,FALSE)),IF($X$1=6,(VLOOKUP(B505,'X6'!$B:$AZ,2,FALSE)),IF($X$1=7,(VLOOKUP(B505,'X7'!$B:$AZ,2,FALSE)),IF($X$1=8,(VLOOKUP(B505,'X8'!$B:$AZ,2,FALSE)),IF($X$1=9,(VLOOKUP(B505,'X9'!$B:$AZ,2,FALSE)),IF($X$1=10,(VLOOKUP(B505,'X10'!$B:$AZ,2,FALSE)),IF($X$1=11,(VLOOKUP(B505,'X11'!$B:$AZ,2,FALSE)),IF($X$1=12,(VLOOKUP(B505,'X12'!$B:$AZ,2,FALSE)),IF($X$1=13,(VLOOKUP(B505,'X13'!$B:$AZ,2,FALSE)),"B")))))))))))))))</f>
        <v xml:space="preserve"> </v>
      </c>
      <c r="J505" s="183" t="str">
        <f ca="1">IF(ISERROR(IF($X$1=1,(VLOOKUP(B505,'X1'!$B:$AZ,3,FALSE)),IF($X$1=2,(VLOOKUP(B505,'X2'!$B:$AZ,3,FALSE)),IF($X$1=3,(VLOOKUP(B505,'X3'!$B:$AZ,3,FALSE)),IF($X$1=4,(VLOOKUP(B505,'X4'!$B:$AZ,3,FALSE)),IF($X$1=5,(VLOOKUP(B505,'X5'!$B:$AZ,3,FALSE)),IF($X$1=6,(VLOOKUP(B505,'X6'!$B:$AZ,3,FALSE)),IF($X$1=7,(VLOOKUP(B505,'X7'!$B:$AZ,3,FALSE)),IF($X$1=8,(VLOOKUP(B505,'X8'!$B:$AZ,3,FALSE)),IF($X$1=9,(VLOOKUP(B505,'X9'!$B:$AZ,3,FALSE)),IF($X$1=10,(VLOOKUP(B505,'X10'!$B:$AZ,3,FALSE)),IF($X$1=11,(VLOOKUP(B505,'X11'!$B:$AZ,3,FALSE)),IF($X$1=12,(VLOOKUP(B505,'X12'!$B:$AZ,3,FALSE)),IF($X$1=13,(VLOOKUP(B505,'X13'!$B:$AZ,3,FALSE)),"B"))))))))))))))=TRUE," ",(IF($X$1=1,(VLOOKUP(B505,'X1'!$B:$AZ,3,FALSE)),IF($X$1=2,(VLOOKUP(B505,'X2'!$B:$AZ,3,FALSE)),IF($X$1=3,(VLOOKUP(B505,'X3'!$B:$AZ,3,FALSE)),IF($X$1=4,(VLOOKUP(B505,'X4'!$B:$AZ,3,FALSE)),IF($X$1=5,(VLOOKUP(B505,'X5'!$B:$AZ,3,FALSE)),IF($X$1=6,(VLOOKUP(B505,'X6'!$B:$AZ,3,FALSE)),IF($X$1=7,(VLOOKUP(B505,'X7'!$B:$AZ,3,FALSE)),IF($X$1=8,(VLOOKUP(B505,'X8'!$B:$AZ,3,FALSE)),IF($X$1=9,(VLOOKUP(B505,'X9'!$B:$AZ,3,FALSE)),IF($X$1=10,(VLOOKUP(B505,'X10'!$B:$AZ,3,FALSE)),IF($X$1=11,(VLOOKUP(B505,'X11'!$B:$AZ,3,FALSE)),IF($X$1=12,(VLOOKUP(B505,'X12'!$B:$AZ,3,FALSE)),IF($X$1=13,(VLOOKUP(B505,'X13'!$B:$AZ,3,FALSE)),"B")))))))))))))))</f>
        <v xml:space="preserve"> </v>
      </c>
      <c r="K505" s="183" t="str">
        <f ca="1">IF(ISERROR(IF($X$1=1,(VLOOKUP(B505,'X1'!$B:$AZ,5,FALSE)),IF($X$1=2,(VLOOKUP(B505,'X2'!$B:$AZ,5,FALSE)),IF($X$1=3,(VLOOKUP(B505,'X3'!$B:$AZ,5,FALSE)),IF($X$1=4,(VLOOKUP(B505,'X4'!$B:$AZ,5,FALSE)),IF($X$1=5,(VLOOKUP(B505,'X5'!$B:$AZ,5,FALSE)),IF($X$1=6,(VLOOKUP(B505,'X6'!$B:$AZ,5,FALSE)),IF($X$1=7,(VLOOKUP(B505,'X7'!$B:$AZ,5,FALSE)),IF($X$1=8,(VLOOKUP(B505,'X8'!$B:$AZ,5,FALSE)),IF($X$1=9,(VLOOKUP(B505,'X9'!$B:$AZ,5,FALSE)),IF($X$1=10,(VLOOKUP(B505,'X10'!$B:$AZ,5,FALSE)),IF($X$1=11,(VLOOKUP(B505,'X11'!$B:$AZ,5,FALSE)),IF($X$1=12,(VLOOKUP(B505,'X12'!$B:$AZ,5,FALSE)),IF($X$1=13,(VLOOKUP(B505,'X13'!$B:$AZ,5,FALSE)),"B"))))))))))))))=TRUE," ",(IF($X$1=1,(VLOOKUP(B505,'X1'!$B:$AZ,5,FALSE)),IF($X$1=2,(VLOOKUP(B505,'X2'!$B:$AZ,5,FALSE)),IF($X$1=3,(VLOOKUP(B505,'X3'!$B:$AZ,5,FALSE)),IF($X$1=4,(VLOOKUP(B505,'X4'!$B:$AZ,5,FALSE)),IF($X$1=5,(VLOOKUP(B505,'X5'!$B:$AZ,5,FALSE)),IF($X$1=6,(VLOOKUP(B505,'X6'!$B:$AZ,5,FALSE)),IF($X$1=7,(VLOOKUP(B505,'X7'!$B:$AZ,5,FALSE)),IF($X$1=8,(VLOOKUP(B505,'X8'!$B:$AZ,5,FALSE)),IF($X$1=9,(VLOOKUP(B505,'X9'!$B:$AZ,5,FALSE)),IF($X$1=10,(VLOOKUP(B505,'X10'!$B:$AZ,5,FALSE)),IF($X$1=11,(VLOOKUP(B505,'X11'!$B:$AZ,5,FALSE)),IF($X$1=12,(VLOOKUP(B505,'X12'!$B:$AZ,5,FALSE)),IF($X$1=13,(VLOOKUP(B505,'X13'!$B:$AZ,5,FALSE)),"B")))))))))))))))</f>
        <v xml:space="preserve"> </v>
      </c>
      <c r="L505" s="184" t="str">
        <f ca="1">IF(ISERROR(IF($X$1=1,(VLOOKUP(B505,'X1'!$B:$AZ,9,FALSE)),IF($X$1=2,(VLOOKUP(B505,'X2'!$B:$AZ,9,FALSE)),IF($X$1=3,(VLOOKUP(B505,'X3'!$B:$AZ,9,FALSE)),IF($X$1=4,(VLOOKUP(B505,'X4'!$B:$AZ,9,FALSE)),IF($X$1=5,(VLOOKUP(B505,'X5'!$B:$AZ,9,FALSE)),IF($X$1=6,(VLOOKUP(B505,'X6'!$B:$AZ,9,FALSE)),IF($X$1=7,(VLOOKUP(B505,'X7'!$B:$AZ,9,FALSE)),IF($X$1=8,(VLOOKUP(B505,'X8'!$B:$AZ,9,FALSE)),IF($X$1=9,(VLOOKUP(B505,'X9'!$B:$AZ,9,FALSE)),IF($X$1=10,(VLOOKUP(B505,'X10'!$B:$AZ,9,FALSE)),IF($X$1=11,(VLOOKUP(B505,'X11'!$B:$AZ,9,FALSE)),IF($X$1=12,(VLOOKUP(B505,'X12'!$B:$AZ,9,FALSE)),IF($X$1=13,(VLOOKUP(B505,'X13'!$B:$AZ,9,FALSE)),"B"))))))))))))))=TRUE," ",(IF($X$1=1,(VLOOKUP(B505,'X1'!$B:$AZ,9,FALSE)),IF($X$1=2,(VLOOKUP(B505,'X2'!$B:$AZ,9,FALSE)),IF($X$1=3,(VLOOKUP(B505,'X3'!$B:$AZ,9,FALSE)),IF($X$1=4,(VLOOKUP(B505,'X4'!$B:$AZ,9,FALSE)),IF($X$1=5,(VLOOKUP(B505,'X5'!$B:$AZ,9,FALSE)),IF($X$1=6,(VLOOKUP(B505,'X6'!$B:$AZ,9,FALSE)),IF($X$1=7,(VLOOKUP(B505,'X7'!$B:$AZ,9,FALSE)),IF($X$1=8,(VLOOKUP(B505,'X8'!$B:$AZ,9,FALSE)),IF($X$1=9,(VLOOKUP(B505,'X9'!$B:$AZ,9,FALSE)),IF($X$1=10,(VLOOKUP(B505,'X10'!$B:$AZ,9,FALSE)),IF($X$1=11,(VLOOKUP(B505,'X11'!$B:$AZ,9,FALSE)),IF($X$1=12,(VLOOKUP(B505,'X12'!$B:$AZ,9,FALSE)),IF($X$1=13,(VLOOKUP(B505,'X13'!$B:$AZ,9,FALSE)),"B")))))))))))))))</f>
        <v xml:space="preserve"> </v>
      </c>
      <c r="M505" s="184" t="str">
        <f ca="1">IF(ISERROR(IF($X$1=1,(VLOOKUP(B505,'X1'!$B:$AZ,10,FALSE)),IF($X$1=2,(VLOOKUP(B505,'X2'!$B:$AZ,10,FALSE)),IF($X$1=3,(VLOOKUP(B505,'X3'!$B:$AZ,10,FALSE)),IF($X$1=4,(VLOOKUP(B505,'X4'!$B:$AZ,10,FALSE)),IF($X$1=5,(VLOOKUP(B505,'X5'!$B:$AZ,10,FALSE)),IF($X$1=6,(VLOOKUP(B505,'X6'!$B:$AZ,10,FALSE)),IF($X$1=7,(VLOOKUP(B505,'X7'!$B:$AZ,10,FALSE)),IF($X$1=8,(VLOOKUP(B505,'X8'!$B:$AZ,10,FALSE)),IF($X$1=9,(VLOOKUP(B505,'X9'!$B:$AZ,10,FALSE)),IF($X$1=10,(VLOOKUP(B505,'X10'!$B:$AZ,10,FALSE)),IF($X$1=11,(VLOOKUP(B505,'X11'!$B:$AZ,10,FALSE)),IF($X$1=12,(VLOOKUP(B505,'X12'!$B:$AZ,10,FALSE)),IF($X$1=13,(VLOOKUP(B505,'X13'!$B:$AZ,10,FALSE)),"B"))))))))))))))=TRUE," ",(IF($X$1=1,(VLOOKUP(B505,'X1'!$B:$AZ,10,FALSE)),IF($X$1=2,(VLOOKUP(B505,'X2'!$B:$AZ,10,FALSE)),IF($X$1=3,(VLOOKUP(B505,'X3'!$B:$AZ,10,FALSE)),IF($X$1=4,(VLOOKUP(B505,'X4'!$B:$AZ,10,FALSE)),IF($X$1=5,(VLOOKUP(B505,'X5'!$B:$AZ,10,FALSE)),IF($X$1=6,(VLOOKUP(B505,'X6'!$B:$AZ,10,FALSE)),IF($X$1=7,(VLOOKUP(B505,'X7'!$B:$AZ,10,FALSE)),IF($X$1=8,(VLOOKUP(B505,'X8'!$B:$AZ,10,FALSE)),IF($X$1=9,(VLOOKUP(B505,'X9'!$B:$AZ,10,FALSE)),IF($X$1=10,(VLOOKUP(B505,'X10'!$B:$AZ,10,FALSE)),IF($X$1=11,(VLOOKUP(B505,'X11'!$B:$AZ,10,FALSE)),IF($X$1=12,(VLOOKUP(B505,'X12'!$B:$AZ,10,FALSE)),IF($X$1=13,(VLOOKUP(B505,'X13'!$B:$AZ,10,FALSE)),"B")))))))))))))))</f>
        <v xml:space="preserve"> </v>
      </c>
      <c r="N505" s="185" t="str">
        <f ca="1">IF(ISERROR(IF($X$1=1,(VLOOKUP(B505,'X1'!$B:$AZ,45,FALSE)),IF($X$1=2,(VLOOKUP(B505,'X2'!$B:$AZ,45,FALSE)),IF($X$1=3,(VLOOKUP(B505,'X3'!$B:$AZ,45,FALSE)),IF($X$1=4,(VLOOKUP(B505,'X4'!$B:$AZ,45,FALSE)),IF($X$1=5,(VLOOKUP(B505,'X5'!$B:$AZ,45,FALSE)),IF($X$1=6,(VLOOKUP(B505,'X6'!$B:$AZ,45,FALSE)),IF($X$1=7,(VLOOKUP(B505,'X7'!$B:$AZ,45,FALSE)),IF($X$1=8,(VLOOKUP(B505,'X8'!$B:$AZ,45,FALSE)),IF($X$1=9,(VLOOKUP(B505,'X9'!$B:$AZ,45,FALSE)),IF($X$1=10,(VLOOKUP(B505,'X10'!$B:$AZ,45,FALSE)),IF($X$1=11,(VLOOKUP(B505,'X11'!$B:$AZ,45,FALSE)),IF($X$1=12,(VLOOKUP(B505,'X12'!$B:$AZ,45,FALSE)),IF($X$1=13,(VLOOKUP(B505,'X13'!$B:$AZ,45,FALSE)),"B"))))))))))))))=TRUE," ",(IF($X$1=1,(VLOOKUP(B505,'X1'!$B:$AZ,45,FALSE)),IF($X$1=2,(VLOOKUP(B505,'X2'!$B:$AZ,45,FALSE)),IF($X$1=3,(VLOOKUP(B505,'X3'!$B:$AZ,45,FALSE)),IF($X$1=4,(VLOOKUP(B505,'X4'!$B:$AZ,45,FALSE)),IF($X$1=5,(VLOOKUP(B505,'X5'!$B:$AZ,45,FALSE)),IF($X$1=6,(VLOOKUP(B505,'X6'!$B:$AZ,45,FALSE)),IF($X$1=7,(VLOOKUP(B505,'X7'!$B:$AZ,45,FALSE)),IF($X$1=8,(VLOOKUP(B505,'X8'!$B:$AZ,45,FALSE)),IF($X$1=9,(VLOOKUP(B505,'X9'!$B:$AZ,45,FALSE)),IF($X$1=10,(VLOOKUP(B505,'X10'!$B:$AZ,45,FALSE)),IF($X$1=11,(VLOOKUP(B505,'X11'!$B:$AZ,45,FALSE)),IF($X$1=12,(VLOOKUP(B505,'X12'!$B:$AZ,45,FALSE)),IF($X$1=13,(VLOOKUP(B505,'X13'!$B:$AZ,45,FALSE)),"B")))))))))))))))</f>
        <v xml:space="preserve"> </v>
      </c>
      <c r="O505" s="184" t="str">
        <f ca="1">IF(ISERROR(IF($X$1=1,(VLOOKUP(B505,'X1'!$B:$AZ,11,FALSE)),IF($X$1=2,(VLOOKUP(B505,'X2'!$B:$AZ,11,FALSE)),IF($X$1=3,(VLOOKUP(B505,'X3'!$B:$AZ,11,FALSE)),IF($X$1=4,(VLOOKUP(B505,'X4'!$B:$AZ,11,FALSE)),IF($X$1=5,(VLOOKUP(B505,'X5'!$B:$AZ,11,FALSE)),IF($X$1=6,(VLOOKUP(B505,'X6'!$B:$AZ,11,FALSE)),IF($X$1=7,(VLOOKUP(B505,'X7'!$B:$AZ,11,FALSE)),IF($X$1=8,(VLOOKUP(B505,'X8'!$B:$AZ,11,FALSE)),IF($X$1=9,(VLOOKUP(B505,'X9'!$B:$AZ,11,FALSE)),IF($X$1=10,(VLOOKUP(B505,'X10'!$B:$AZ,11,FALSE)),IF($X$1=11,(VLOOKUP(B505,'X11'!$B:$AZ,11,FALSE)),IF($X$1=12,(VLOOKUP(B505,'X12'!$B:$AZ,11,FALSE)),IF($X$1=13,(VLOOKUP(B505,'X13'!$B:$AZ,11,FALSE)),"B"))))))))))))))=TRUE," ",(IF($X$1=1,(VLOOKUP(B505,'X1'!$B:$AZ,11,FALSE)),IF($X$1=2,(VLOOKUP(B505,'X2'!$B:$AZ,11,FALSE)),IF($X$1=3,(VLOOKUP(B505,'X3'!$B:$AZ,11,FALSE)),IF($X$1=4,(VLOOKUP(B505,'X4'!$B:$AZ,11,FALSE)),IF($X$1=5,(VLOOKUP(B505,'X5'!$B:$AZ,11,FALSE)),IF($X$1=6,(VLOOKUP(B505,'X6'!$B:$AZ,11,FALSE)),IF($X$1=7,(VLOOKUP(B505,'X7'!$B:$AZ,11,FALSE)),IF($X$1=8,(VLOOKUP(B505,'X8'!$B:$AZ,11,FALSE)),IF($X$1=9,(VLOOKUP(B505,'X9'!$B:$AZ,11,FALSE)),IF($X$1=10,(VLOOKUP(B505,'X10'!$B:$AZ,11,FALSE)),IF($X$1=11,(VLOOKUP(B505,'X11'!$B:$AZ,11,FALSE)),IF($X$1=12,(VLOOKUP(B505,'X12'!$B:$AZ,11,FALSE)),IF($X$1=13,(VLOOKUP(B505,'X13'!$B:$AZ,11,FALSE)),"B")))))))))))))))</f>
        <v xml:space="preserve"> </v>
      </c>
      <c r="P505" s="184" t="str">
        <f ca="1">IF(ISERROR(IF($X$1=1,(VLOOKUP(B505,'X1'!$B:$AZ,12,FALSE)),IF($X$1=2,(VLOOKUP(B505,'X2'!$B:$AZ,12,FALSE)),IF($X$1=3,(VLOOKUP(B505,'X3'!$B:$AZ,12,FALSE)),IF($X$1=4,(VLOOKUP(B505,'X4'!$B:$AZ,12,FALSE)),IF($X$1=5,(VLOOKUP(B505,'X5'!$B:$AZ,12,FALSE)),IF($X$1=6,(VLOOKUP(B505,'X6'!$B:$AZ,12,FALSE)),IF($X$1=7,(VLOOKUP(B505,'X7'!$B:$AZ,12,FALSE)),IF($X$1=8,(VLOOKUP(B505,'X8'!$B:$AZ,12,FALSE)),IF($X$1=9,(VLOOKUP(B505,'X9'!$B:$AZ,12,FALSE)),IF($X$1=10,(VLOOKUP(B505,'X10'!$B:$AZ,12,FALSE)),IF($X$1=11,(VLOOKUP(B505,'X11'!$B:$AZ,12,FALSE)),IF($X$1=12,(VLOOKUP(B505,'X12'!$B:$AZ,12,FALSE)),IF($X$1=13,(VLOOKUP(B505,'X13'!$B:$AZ,12,FALSE)),"B"))))))))))))))=TRUE," ",(IF($X$1=1,(VLOOKUP(B505,'X1'!$B:$AZ,12,FALSE)),IF($X$1=2,(VLOOKUP(B505,'X2'!$B:$AZ,12,FALSE)),IF($X$1=3,(VLOOKUP(B505,'X3'!$B:$AZ,12,FALSE)),IF($X$1=4,(VLOOKUP(B505,'X4'!$B:$AZ,12,FALSE)),IF($X$1=5,(VLOOKUP(B505,'X5'!$B:$AZ,12,FALSE)),IF($X$1=6,(VLOOKUP(B505,'X6'!$B:$AZ,12,FALSE)),IF($X$1=7,(VLOOKUP(B505,'X7'!$B:$AZ,12,FALSE)),IF($X$1=8,(VLOOKUP(B505,'X8'!$B:$AZ,12,FALSE)),IF($X$1=9,(VLOOKUP(B505,'X9'!$B:$AZ,12,FALSE)),IF($X$1=10,(VLOOKUP(B505,'X10'!$B:$AZ,12,FALSE)),IF($X$1=11,(VLOOKUP(B505,'X11'!$B:$AZ,12,FALSE)),IF($X$1=12,(VLOOKUP(B505,'X12'!$B:$AZ,12,FALSE)),IF($X$1=13,(VLOOKUP(B505,'X13'!$B:$AZ,12,FALSE)),"B")))))))))))))))</f>
        <v xml:space="preserve"> </v>
      </c>
      <c r="Q505" s="185" t="str">
        <f ca="1">IF(ISERROR(IF($X$1=1,(VLOOKUP(B505,'X1'!$B:$AZ,46,FALSE)),IF($X$1=2,(VLOOKUP(B505,'X2'!$B:$AZ,46,FALSE)),IF($X$1=3,(VLOOKUP(B505,'X3'!$B:$AZ,46,FALSE)),IF($X$1=4,(VLOOKUP(B505,'X4'!$B:$AZ,46,FALSE)),IF($X$1=5,(VLOOKUP(B505,'X5'!$B:$AZ,46,FALSE)),IF($X$1=6,(VLOOKUP(B505,'X6'!$B:$AZ,46,FALSE)),IF($X$1=7,(VLOOKUP(B505,'X7'!$B:$AZ,46,FALSE)),IF($X$1=8,(VLOOKUP(B505,'X8'!$B:$AZ,46,FALSE)),IF($X$1=9,(VLOOKUP(B505,'X9'!$B:$AZ,46,FALSE)),IF($X$1=10,(VLOOKUP(B505,'X10'!$B:$AZ,46,FALSE)),IF($X$1=11,(VLOOKUP(B505,'X11'!$B:$AZ,46,FALSE)),IF($X$1=12,(VLOOKUP(B505,'X12'!$B:$AZ,46,FALSE)),IF($X$1=13,(VLOOKUP(B505,'X13'!$B:$AZ,46,FALSE)),"B"))))))))))))))=TRUE," ",(IF($X$1=1,(VLOOKUP(B505,'X1'!$B:$AZ,46,FALSE)),IF($X$1=2,(VLOOKUP(B505,'X2'!$B:$AZ,46,FALSE)),IF($X$1=3,(VLOOKUP(B505,'X3'!$B:$AZ,46,FALSE)),IF($X$1=4,(VLOOKUP(B505,'X4'!$B:$AZ,46,FALSE)),IF($X$1=5,(VLOOKUP(B505,'X5'!$B:$AZ,46,FALSE)),IF($X$1=6,(VLOOKUP(B505,'X6'!$B:$AZ,46,FALSE)),IF($X$1=7,(VLOOKUP(B505,'X7'!$B:$AZ,46,FALSE)),IF($X$1=8,(VLOOKUP(B505,'X8'!$B:$AZ,46,FALSE)),IF($X$1=9,(VLOOKUP(B505,'X9'!$B:$AZ,46,FALSE)),IF($X$1=10,(VLOOKUP(B505,'X10'!$B:$AZ,46,FALSE)),IF($X$1=11,(VLOOKUP(B505,'X11'!$B:$AZ,46,FALSE)),IF($X$1=12,(VLOOKUP(B505,'X12'!$B:$AZ,46,FALSE)),IF($X$1=13,(VLOOKUP(B505,'X13'!$B:$AZ,46,FALSE)),"B")))))))))))))))</f>
        <v xml:space="preserve"> </v>
      </c>
      <c r="R505" s="185" t="str">
        <f ca="1">IF(ISERROR(IF($X$1=1,(VLOOKUP(B505,'X1'!$B:$AZ,15,FALSE)),IF($X$1=2,(VLOOKUP(B505,'X2'!$B:$AZ,15,FALSE)),IF($X$1=3,(VLOOKUP(B505,'X3'!$B:$AZ,15,FALSE)),IF($X$1=4,(VLOOKUP(B505,'X4'!$B:$AZ,15,FALSE)),IF($X$1=5,(VLOOKUP(B505,'X5'!$B:$AZ,15,FALSE)),IF($X$1=6,(VLOOKUP(B505,'X6'!$B:$AZ,15,FALSE)),IF($X$1=7,(VLOOKUP(B505,'X7'!$B:$AZ,15,FALSE)),IF($X$1=8,(VLOOKUP(B505,'X8'!$B:$AZ,15,FALSE)),IF($X$1=9,(VLOOKUP(B505,'X9'!$B:$AZ,15,FALSE)),IF($X$1=10,(VLOOKUP(B505,'X10'!$B:$AZ,15,FALSE)),IF($X$1=11,(VLOOKUP(B505,'X11'!$B:$AZ,15,FALSE)),IF($X$1=12,(VLOOKUP(B505,'X12'!$B:$AZ,15,FALSE)),IF($X$1=13,(VLOOKUP(B505,'X13'!$B:$AZ,15,FALSE)),"B"))))))))))))))=TRUE," ",(IF($X$1=1,(VLOOKUP(B505,'X1'!$B:$AZ,15,FALSE)),IF($X$1=2,(VLOOKUP(B505,'X2'!$B:$AZ,15,FALSE)),IF($X$1=3,(VLOOKUP(B505,'X3'!$B:$AZ,15,FALSE)),IF($X$1=4,(VLOOKUP(B505,'X4'!$B:$AZ,15,FALSE)),IF($X$1=5,(VLOOKUP(B505,'X5'!$B:$AZ,15,FALSE)),IF($X$1=6,(VLOOKUP(B505,'X6'!$B:$AZ,15,FALSE)),IF($X$1=7,(VLOOKUP(B505,'X7'!$B:$AZ,15,FALSE)),IF($X$1=8,(VLOOKUP(B505,'X8'!$B:$AZ,15,FALSE)),IF($X$1=9,(VLOOKUP(B505,'X9'!$B:$AZ,15,FALSE)),IF($X$1=10,(VLOOKUP(B505,'X10'!$B:$AZ,15,FALSE)),IF($X$1=11,(VLOOKUP(B505,'X11'!$B:$AZ,15,FALSE)),IF($X$1=12,(VLOOKUP(B505,'X12'!$B:$AZ,15,FALSE)),IF($X$1=13,(VLOOKUP(B505,'X13'!$B:$AZ,15,FALSE)),"B")))))))))))))))</f>
        <v xml:space="preserve"> </v>
      </c>
      <c r="S505" s="185" t="str">
        <f ca="1">IF(ISERROR(IF((IF($X$1=1,(VLOOKUP(B505,'X1'!$B:$AZ,14,FALSE)),(IF($X$1=2,(VLOOKUP(B505,'X2'!$B:$AZ,14,FALSE)),(IF($X$1=3,(VLOOKUP(B505,'X3'!$B:$AZ,14,FALSE)),(IF($X$1=4,(VLOOKUP(B505,'X4'!$B:$AZ,14,FALSE)),(IF($X$1=5,(VLOOKUP(B505,'X5'!$B:$AZ,14,FALSE)),(IF($X$1=6,(VLOOKUP(B505,'X6'!$B:$AZ,14,FALSE)),(IF($X$1=7,(VLOOKUP(B505,'X7'!$B:$AZ,14,FALSE)),(IF($X$1=8,(VLOOKUP(B505,'X8'!$B:$AZ,14,FALSE)),(IF($X$1=9,(VLOOKUP(B505,'X9'!$B:$AZ,14,FALSE)),(IF($X$1=10,(VLOOKUP(B505,'X10'!$B:$AZ,14,FALSE)),(IF($X$1=11,(VLOOKUP(B505,'X11'!$B:$AZ,14,FALSE)),(IF($X$1=12,(VLOOKUP(B505,'X12'!$B:$AZ,14,FALSE)),(VLOOKUP(B505,'X13'!$B:$AZ,14,FALSE))))))))))))))))))))))))))=$V$1," ",(IF($X$1=1,(VLOOKUP(B505,'X1'!$B:$AZ,14,FALSE)),(IF($X$1=2,(VLOOKUP(B505,'X2'!$B:$AZ,14,FALSE)),(IF($X$1=3,(VLOOKUP(B505,'X3'!$B:$AZ,14,FALSE)),(IF($X$1=4,(VLOOKUP(B505,'X4'!$B:$AZ,14,FALSE)),(IF($X$1=5,(VLOOKUP(B505,'X5'!$B:$AZ,14,FALSE)),(IF($X$1=6,(VLOOKUP(B505,'X6'!$B:$AZ,14,FALSE)),(IF($X$1=7,(VLOOKUP(B505,'X7'!$B:$AZ,14,FALSE)),(IF($X$1=8,(VLOOKUP(B505,'X8'!$B:$AZ,14,FALSE)),(IF($X$1=9,(VLOOKUP(B505,'X9'!$B:$AZ,14,FALSE)),(IF($X$1=10,(VLOOKUP(B505,'X10'!$B:$AZ,14,FALSE)),(IF($X$1=11,(VLOOKUP(B505,'X11'!$B:$AZ,14,FALSE)),(IF($X$1=12,(VLOOKUP(B505,'X12'!$B:$AZ,14,FALSE)),(VLOOKUP(B505,'X13'!$B:$AZ,14,FALSE))))))))))))))))))))))))))))=TRUE," ",(IF((IF($X$1=1,(VLOOKUP(B505,'X1'!$B:$AZ,14,FALSE)),(IF($X$1=2,(VLOOKUP(B505,'X2'!$B:$AZ,14,FALSE)),(IF($X$1=3,(VLOOKUP(B505,'X3'!$B:$AZ,14,FALSE)),(IF($X$1=4,(VLOOKUP(B505,'X4'!$B:$AZ,14,FALSE)),(IF($X$1=5,(VLOOKUP(B505,'X5'!$B:$AZ,14,FALSE)),(IF($X$1=6,(VLOOKUP(B505,'X6'!$B:$AZ,14,FALSE)),(IF($X$1=7,(VLOOKUP(B505,'X7'!$B:$AZ,14,FALSE)),(IF($X$1=8,(VLOOKUP(B505,'X8'!$B:$AZ,14,FALSE)),(IF($X$1=9,(VLOOKUP(B505,'X9'!$B:$AZ,14,FALSE)),(IF($X$1=10,(VLOOKUP(B505,'X10'!$B:$AZ,14,FALSE)),(IF($X$1=11,(VLOOKUP(B505,'X11'!$B:$AZ,14,FALSE)),(IF($X$1=12,(VLOOKUP(B505,'X12'!$B:$AZ,14,FALSE)),(VLOOKUP(B505,'X13'!$B:$AZ,14,FALSE))))))))))))))))))))))))))=$V$1," ",(IF($X$1=1,(VLOOKUP(B505,'X1'!$B:$AZ,14,FALSE)),(IF($X$1=2,(VLOOKUP(B505,'X2'!$B:$AZ,14,FALSE)),(IF($X$1=3,(VLOOKUP(B505,'X3'!$B:$AZ,14,FALSE)),(IF($X$1=4,(VLOOKUP(B505,'X4'!$B:$AZ,14,FALSE)),(IF($X$1=5,(VLOOKUP(B505,'X5'!$B:$AZ,14,FALSE)),(IF($X$1=6,(VLOOKUP(B505,'X6'!$B:$AZ,14,FALSE)),(IF($X$1=7,(VLOOKUP(B505,'X7'!$B:$AZ,14,FALSE)),(IF($X$1=8,(VLOOKUP(B505,'X8'!$B:$AZ,14,FALSE)),(IF($X$1=9,(VLOOKUP(B505,'X9'!$B:$AZ,14,FALSE)),(IF($X$1=10,(VLOOKUP(B505,'X10'!$B:$AZ,14,FALSE)),(IF($X$1=11,(VLOOKUP(B505,'X11'!$B:$AZ,14,FALSE)),(IF($X$1=12,(VLOOKUP(B505,'X12'!$B:$AZ,14,FALSE)),(VLOOKUP(B505,'X13'!$B:$AZ,14,FALSE)))))))))))))))))))))))))))))</f>
        <v xml:space="preserve"> </v>
      </c>
    </row>
    <row r="506" spans="1:19" ht="14.1" customHeight="1" x14ac:dyDescent="0.2">
      <c r="A506" s="156" t="s">
        <v>1058</v>
      </c>
      <c r="B506" s="122" t="str">
        <f>IF(ISERROR(IF($U$16=1,(VLOOKUP(A506,$AC$89:$AH$125,2,FALSE)),IF((IF($X$1=1,'X1'!B465,(IF($X$1=2,'X2'!B465,(IF($X$1=3,'X3'!B465,(IF($X$1=4,'X4'!B465,(IF($X$1=5,'X5'!B465,(IF($X$1=6,'X6'!B465,(IF($X$1=7,'X7'!B465,(IF($X$1=8,'X8'!B465,(IF($X$1=9,'X9'!B465,(IF($X$1=10,'X10'!B465,(IF($X$1=11,'X11'!B465,(IF($X$1=12,'X12'!B465,'X13'!B465))))))))))))))))))))))))="","",(IF($X$1=1,'X1'!B465,(IF($X$1=2,'X2'!B465,(IF($X$1=3,'X3'!B465,(IF($X$1=4,'X4'!B465,(IF($X$1=5,'X5'!B465,(IF($X$1=6,'X6'!B465,(IF($X$1=7,'X7'!B465,(IF($X$1=8,'X8'!B465,(IF($X$1=9,'X9'!B465,(IF($X$1=10,'X10'!B465,(IF($X$1=11,'X11'!B465,(IF($X$1=12,'X12'!B465,'X13'!B465)))))))))))))))))))))))))))=TRUE," ",(IF($U$16=1,(VLOOKUP(A506,$AC$89:$AH$125,2,FALSE)),IF((IF($X$1=1,'X1'!B465,(IF($X$1=2,'X2'!B465,(IF($X$1=3,'X3'!B465,(IF($X$1=4,'X4'!B465,(IF($X$1=5,'X5'!B465,(IF($X$1=6,'X6'!B465,(IF($X$1=7,'X7'!B465,(IF($X$1=8,'X8'!B465,(IF($X$1=9,'X9'!B465,(IF($X$1=10,'X10'!B465,(IF($X$1=11,'X11'!B465,(IF($X$1=12,'X12'!B465,'X13'!B465))))))))))))))))))))))))="","",(IF($X$1=1,'X1'!B465,(IF($X$1=2,'X2'!B465,(IF($X$1=3,'X3'!B465,(IF($X$1=4,'X4'!B465,(IF($X$1=5,'X5'!B465,(IF($X$1=6,'X6'!B465,(IF($X$1=7,'X7'!B465,(IF($X$1=8,'X8'!B465,(IF($X$1=9,'X9'!B465,(IF($X$1=10,'X10'!B465,(IF($X$1=11,'X11'!B465,(IF($X$1=12,'X12'!B465,'X13'!B465))))))))))))))))))))))))))))</f>
        <v/>
      </c>
      <c r="C506" s="181" t="str">
        <f ca="1">IF(ISERROR(IF($X$1=1,(VLOOKUP(B506,'X1'!$B:$AZ,47,FALSE)),IF($X$1=2,(VLOOKUP(B506,'X2'!$B:$AZ,47,FALSE)),IF($X$1=3,(VLOOKUP(B506,'X3'!$B:$AZ,47,FALSE)),IF($X$1=4,(VLOOKUP(B506,'X4'!$B:$AZ,47,FALSE)),IF($X$1=5,(VLOOKUP(B506,'X5'!$B:$AZ,47,FALSE)),IF($X$1=6,(VLOOKUP(B506,'X6'!$B:$AZ,47,FALSE)),IF($X$1=7,(VLOOKUP(B506,'X7'!$B:$AZ,47,FALSE)),IF($X$1=8,(VLOOKUP(B506,'X8'!$B:$AZ,47,FALSE)),IF($X$1=9,(VLOOKUP(B506,'X9'!$B:$AZ,47,FALSE)),IF($X$1=10,(VLOOKUP(B506,'X10'!$B:$AZ,47,FALSE)),IF($X$1=11,(VLOOKUP(B506,'X11'!$B:$AZ,47,FALSE)),IF($X$1=12,(VLOOKUP(B506,'X12'!$B:$AZ,47,FALSE)),IF($X$1=13,(VLOOKUP(B506,'X13'!$B:$AZ,47,FALSE)),"B"))))))))))))))=TRUE," ",(IF($X$1=1,(VLOOKUP(B506,'X1'!$B:$AZ,47,FALSE)),IF($X$1=2,(VLOOKUP(B506,'X2'!$B:$AZ,47,FALSE)),IF($X$1=3,(VLOOKUP(B506,'X3'!$B:$AZ,47,FALSE)),IF($X$1=4,(VLOOKUP(B506,'X4'!$B:$AZ,47,FALSE)),IF($X$1=5,(VLOOKUP(B506,'X5'!$B:$AZ,47,FALSE)),IF($X$1=6,(VLOOKUP(B506,'X6'!$B:$AZ,47,FALSE)),IF($X$1=7,(VLOOKUP(B506,'X7'!$B:$AZ,47,FALSE)),IF($X$1=8,(VLOOKUP(B506,'X8'!$B:$AZ,47,FALSE)),IF($X$1=9,(VLOOKUP(B506,'X9'!$B:$AZ,47,FALSE)),IF($X$1=10,(VLOOKUP(B506,'X10'!$B:$AZ,47,FALSE)),IF($X$1=11,(VLOOKUP(B506,'X11'!$B:$AZ,47,FALSE)),IF($X$1=12,(VLOOKUP(B506,'X12'!$B:$AZ,47,FALSE)),IF($X$1=13,(VLOOKUP(B506,'X13'!$B:$AZ,47,FALSE)),"B")))))))))))))))</f>
        <v xml:space="preserve"> </v>
      </c>
      <c r="D506" s="181" t="str">
        <f ca="1">IF(ISERROR(IF($X$1=1,(VLOOKUP(B506,'X1'!$B:$AP,41,FALSE)),IF($X$1=2,(VLOOKUP(B506,'X2'!$B:$AP,41,FALSE)),IF($X$1=3,(VLOOKUP(B506,'X3'!$B:$AP,41,FALSE)),IF($X$1=4,(VLOOKUP(B506,'X4'!$B:$AP,41,FALSE)),IF($X$1=5,(VLOOKUP(B506,'X5'!$B:$AP,41,FALSE)),IF($X$1=6,(VLOOKUP(B506,'X6'!$B:$AP,41,FALSE)),IF($X$1=7,(VLOOKUP(B506,'X7'!$B:$AP,41,FALSE)),IF($X$1=8,(VLOOKUP(B506,'X8'!$B:$AP,41,FALSE)),IF($X$1=9,(VLOOKUP(B506,'X9'!$B:$AP,41,FALSE)),IF($X$1=10,(VLOOKUP(B506,'X10'!$B:$AP,41,FALSE)),IF($X$1=11,(VLOOKUP(B506,'X11'!$B:$AP,41,FALSE)),IF($X$1=12,(VLOOKUP(B506,'X12'!$B:$AP,41,FALSE)),IF($X$1=13,(VLOOKUP(B506,'X13'!$B:$AP,41,FALSE)),"B"))))))))))))))=TRUE," ",(IF($X$1=1,(VLOOKUP(B506,'X1'!$B:$AP,41,FALSE)),IF($X$1=2,(VLOOKUP(B506,'X2'!$B:$AP,41,FALSE)),IF($X$1=3,(VLOOKUP(B506,'X3'!$B:$AP,41,FALSE)),IF($X$1=4,(VLOOKUP(B506,'X4'!$B:$AP,41,FALSE)),IF($X$1=5,(VLOOKUP(B506,'X5'!$B:$AP,41,FALSE)),IF($X$1=6,(VLOOKUP(B506,'X6'!$B:$AP,41,FALSE)),IF($X$1=7,(VLOOKUP(B506,'X7'!$B:$AP,41,FALSE)),IF($X$1=8,(VLOOKUP(B506,'X8'!$B:$AP,41,FALSE)),IF($X$1=9,(VLOOKUP(B506,'X9'!$B:$AP,41,FALSE)),IF($X$1=10,(VLOOKUP(B506,'X10'!$B:$AP,41,FALSE)),IF($X$1=11,(VLOOKUP(B506,'X11'!$B:$AP,41,FALSE)),IF($X$1=12,(VLOOKUP(B506,'X12'!$B:$AP,41,FALSE)),IF($X$1=13,(VLOOKUP(B506,'X13'!$B:$AP,41,FALSE)),"B")))))))))))))))</f>
        <v xml:space="preserve"> </v>
      </c>
      <c r="E506" s="182" t="str">
        <f ca="1">IF(ISERROR(IF($X$1=1,(VLOOKUP(B506,'X1'!$B:$AP,7,FALSE)),IF($X$1=2,(VLOOKUP(B506,'X2'!$B:$AP,7,FALSE)),IF($X$1=3,(VLOOKUP(B506,'X3'!$B:$AP,7,FALSE)),IF($X$1=4,(VLOOKUP(B506,'X4'!$B:$AP,7,FALSE)),IF($X$1=5,(VLOOKUP(B506,'X5'!$B:$AP,7,FALSE)),IF($X$1=6,(VLOOKUP(B506,'X6'!$B:$AP,7,FALSE)),IF($X$1=7,(VLOOKUP(B506,'X7'!$B:$AP,7,FALSE)),IF($X$1=8,(VLOOKUP(B506,'X8'!$B:$AP,7,FALSE)),IF($X$1=9,(VLOOKUP(B506,'X9'!$B:$AP,7,FALSE)),IF($X$1=10,(VLOOKUP(B506,'X10'!$B:$AP,7,FALSE)),IF($X$1=11,(VLOOKUP(B506,'X11'!$B:$AP,7,FALSE)),IF($X$1=12,(VLOOKUP(B506,'X12'!$B:$AP,7,FALSE)),IF($X$1=13,(VLOOKUP(B506,'X13'!$B:$AP,7,FALSE)),"B"))))))))))))))=TRUE," ",(IF($X$1=1,(VLOOKUP(B506,'X1'!$B:$AP,7,FALSE)),IF($X$1=2,(VLOOKUP(B506,'X2'!$B:$AP,7,FALSE)),IF($X$1=3,(VLOOKUP(B506,'X3'!$B:$AP,7,FALSE)),IF($X$1=4,(VLOOKUP(B506,'X4'!$B:$AP,7,FALSE)),IF($X$1=5,(VLOOKUP(B506,'X5'!$B:$AP,7,FALSE)),IF($X$1=6,(VLOOKUP(B506,'X6'!$B:$AP,7,FALSE)),IF($X$1=7,(VLOOKUP(B506,'X7'!$B:$AP,7,FALSE)),IF($X$1=8,(VLOOKUP(B506,'X8'!$B:$AP,7,FALSE)),IF($X$1=9,(VLOOKUP(B506,'X9'!$B:$AP,7,FALSE)),IF($X$1=10,(VLOOKUP(B506,'X10'!$B:$AP,7,FALSE)),IF($X$1=11,(VLOOKUP(B506,'X11'!$B:$AP,7,FALSE)),IF($X$1=12,(VLOOKUP(B506,'X12'!$B:$AP,7,FALSE)),IF($X$1=13,(VLOOKUP(B506,'X13'!$B:$AP,7,FALSE)),"B")))))))))))))))</f>
        <v xml:space="preserve"> </v>
      </c>
      <c r="F506" s="182" t="str">
        <f ca="1">IF(ISERROR(IF((IF($X$1=1,(VLOOKUP(B506,'X1'!$B:$AO,6,FALSE)),(IF($X$1=2,(VLOOKUP(B506,'X2'!$B:$AO,6,FALSE)),(IF($X$1=3,(VLOOKUP(B506,'X3'!$B:$AO,6,FALSE)),(IF($X$1=4,(VLOOKUP(B506,'X4'!$B:$AO,6,FALSE)),(IF($X$1=5,(VLOOKUP(B506,'X5'!$B:$AO,6,FALSE)),(IF($X$1=6,(VLOOKUP(B506,'X6'!$B:$AO,6,FALSE)),(IF($X$1=7,(VLOOKUP(B506,'X7'!$B:$AO,6,FALSE)),(IF($X$1=8,(VLOOKUP(B506,'X8'!$B:$AO,6,FALSE)),(IF($X$1=9,(VLOOKUP(B506,'X9'!$B:$AO,6,FALSE)),(IF($X$1=10,(VLOOKUP(B506,'X10'!$B:$AO,6,FALSE)),(IF($X$1=11,(VLOOKUP(B506,'X11'!$B:$AO,6,FALSE)),(IF($X$1=12,(VLOOKUP(B506,'X12'!$B:$AO,6,FALSE)),(VLOOKUP(B506,'X13'!$B:$AO,6,FALSE))))))))))))))))))))))))))=$V$1," ",(IF($X$1=1,(VLOOKUP(B506,'X1'!$B:$AO,6,FALSE)),(IF($X$1=2,(VLOOKUP(B506,'X2'!$B:$AO,6,FALSE)),(IF($X$1=3,(VLOOKUP(B506,'X3'!$B:$AO,6,FALSE)),(IF($X$1=4,(VLOOKUP(B506,'X4'!$B:$AO,6,FALSE)),(IF($X$1=5,(VLOOKUP(B506,'X5'!$B:$AO,6,FALSE)),(IF($X$1=6,(VLOOKUP(B506,'X6'!$B:$AO,6,FALSE)),(IF($X$1=7,(VLOOKUP(B506,'X7'!$B:$AO,6,FALSE)),(IF($X$1=8,(VLOOKUP(B506,'X8'!$B:$AO,6,FALSE)),(IF($X$1=9,(VLOOKUP(B506,'X9'!$B:$AO,6,FALSE)),(IF($X$1=10,(VLOOKUP(B506,'X10'!$B:$AO,6,FALSE)),(IF($X$1=11,(VLOOKUP(B506,'X11'!$B:$AO,6,FALSE)),(IF($X$1=12,(VLOOKUP(B506,'X12'!$B:$AO,6,FALSE)),(VLOOKUP(B506,'X13'!$B:$AO,6,FALSE))))))))))))))))))))))))))))=TRUE," ",(IF((IF($X$1=1,(VLOOKUP(B506,'X1'!$B:$AO,6,FALSE)),(IF($X$1=2,(VLOOKUP(B506,'X2'!$B:$AO,6,FALSE)),(IF($X$1=3,(VLOOKUP(B506,'X3'!$B:$AO,6,FALSE)),(IF($X$1=4,(VLOOKUP(B506,'X4'!$B:$AO,6,FALSE)),(IF($X$1=5,(VLOOKUP(B506,'X5'!$B:$AO,6,FALSE)),(IF($X$1=6,(VLOOKUP(B506,'X6'!$B:$AO,6,FALSE)),(IF($X$1=7,(VLOOKUP(B506,'X7'!$B:$AO,6,FALSE)),(IF($X$1=8,(VLOOKUP(B506,'X8'!$B:$AO,6,FALSE)),(IF($X$1=9,(VLOOKUP(B506,'X9'!$B:$AO,6,FALSE)),(IF($X$1=10,(VLOOKUP(B506,'X10'!$B:$AO,6,FALSE)),(IF($X$1=11,(VLOOKUP(B506,'X11'!$B:$AO,6,FALSE)),(IF($X$1=12,(VLOOKUP(B506,'X12'!$B:$AO,6,FALSE)),(VLOOKUP(B506,'X13'!$B:$AO,6,FALSE))))))))))))))))))))))))))=$V$1," ",(IF($X$1=1,(VLOOKUP(B506,'X1'!$B:$AO,6,FALSE)),(IF($X$1=2,(VLOOKUP(B506,'X2'!$B:$AO,6,FALSE)),(IF($X$1=3,(VLOOKUP(B506,'X3'!$B:$AO,6,FALSE)),(IF($X$1=4,(VLOOKUP(B506,'X4'!$B:$AO,6,FALSE)),(IF($X$1=5,(VLOOKUP(B506,'X5'!$B:$AO,6,FALSE)),(IF($X$1=6,(VLOOKUP(B506,'X6'!$B:$AO,6,FALSE)),(IF($X$1=7,(VLOOKUP(B506,'X7'!$B:$AO,6,FALSE)),(IF($X$1=8,(VLOOKUP(B506,'X8'!$B:$AO,6,FALSE)),(IF($X$1=9,(VLOOKUP(B506,'X9'!$B:$AO,6,FALSE)),(IF($X$1=10,(VLOOKUP(B506,'X10'!$B:$AO,6,FALSE)),(IF($X$1=11,(VLOOKUP(B506,'X11'!$B:$AO,6,FALSE)),(IF($X$1=12,(VLOOKUP(B506,'X12'!$B:$AO,6,FALSE)),(VLOOKUP(B506,'X13'!$B:$AO,6,FALSE)))))))))))))))))))))))))))))</f>
        <v xml:space="preserve"> </v>
      </c>
      <c r="G506" s="182" t="str">
        <f ca="1">IF(ISERROR(IF($X$1=1,(VLOOKUP(B506,'X1'!$B:$AZ,44,FALSE)),IF($X$1=2,(VLOOKUP(B506,'X2'!$B:$AZ,44,FALSE)),IF($X$1=3,(VLOOKUP(B506,'X3'!$B:$AZ,44,FALSE)),IF($X$1=4,(VLOOKUP(B506,'X4'!$B:$AZ,44,FALSE)),IF($X$1=5,(VLOOKUP(B506,'X5'!$B:$AZ,44,FALSE)),IF($X$1=6,(VLOOKUP(B506,'X6'!$B:$AZ,44,FALSE)),IF($X$1=7,(VLOOKUP(B506,'X7'!$B:$AZ,44,FALSE)),IF($X$1=8,(VLOOKUP(B506,'X8'!$B:$AZ,44,FALSE)),IF($X$1=9,(VLOOKUP(B506,'X9'!$B:$AZ,44,FALSE)),IF($X$1=10,(VLOOKUP(B506,'X10'!$B:$AZ,44,FALSE)),IF($X$1=11,(VLOOKUP(B506,'X11'!$B:$AZ,44,FALSE)),IF($X$1=12,(VLOOKUP(B506,'X12'!$B:$AZ,44,FALSE)),IF($X$1=13,(VLOOKUP(B506,'X13'!$B:$AZ,44,FALSE)),"B"))))))))))))))=TRUE," ",(IF($X$1=1,(VLOOKUP(B506,'X1'!$B:$AZ,44,FALSE)),IF($X$1=2,(VLOOKUP(B506,'X2'!$B:$AZ,44,FALSE)),IF($X$1=3,(VLOOKUP(B506,'X3'!$B:$AZ,44,FALSE)),IF($X$1=4,(VLOOKUP(B506,'X4'!$B:$AZ,44,FALSE)),IF($X$1=5,(VLOOKUP(B506,'X5'!$B:$AZ,44,FALSE)),IF($X$1=6,(VLOOKUP(B506,'X6'!$B:$AZ,44,FALSE)),IF($X$1=7,(VLOOKUP(B506,'X7'!$B:$AZ,44,FALSE)),IF($X$1=8,(VLOOKUP(B506,'X8'!$B:$AZ,44,FALSE)),IF($X$1=9,(VLOOKUP(B506,'X9'!$B:$AZ,44,FALSE)),IF($X$1=10,(VLOOKUP(B506,'X10'!$B:$AZ,44,FALSE)),IF($X$1=11,(VLOOKUP(B506,'X11'!$B:$AZ,44,FALSE)),IF($X$1=12,(VLOOKUP(B506,'X12'!$B:$AZ,44,FALSE)),IF($X$1=13,(VLOOKUP(B506,'X13'!$B:$AZ,44,FALSE)),"B")))))))))))))))</f>
        <v xml:space="preserve"> </v>
      </c>
      <c r="H506" s="182" t="str">
        <f ca="1">IF(ISERROR(IF($X$1=1,(VLOOKUP(B506,'X1'!$B:$AZ,8,FALSE)),IF($X$1=2,(VLOOKUP(B506,'X2'!$B:$AZ,8,FALSE)),IF($X$1=3,(VLOOKUP(B506,'X3'!$B:$AZ,8,FALSE)),IF($X$1=4,(VLOOKUP(B506,'X4'!$B:$AZ,8,FALSE)),IF($X$1=5,(VLOOKUP(B506,'X5'!$B:$AZ,8,FALSE)),IF($X$1=6,(VLOOKUP(B506,'X6'!$B:$AZ,8,FALSE)),IF($X$1=7,(VLOOKUP(B506,'X7'!$B:$AZ,8,FALSE)),IF($X$1=8,(VLOOKUP(B506,'X8'!$B:$AZ,8,FALSE)),IF($X$1=9,(VLOOKUP(B506,'X9'!$B:$AZ,8,FALSE)),IF($X$1=10,(VLOOKUP(B506,'X10'!$B:$AZ,8,FALSE)),IF($X$1=11,(VLOOKUP(B506,'X11'!$B:$AZ,8,FALSE)),IF($X$1=12,(VLOOKUP(B506,'X12'!$B:$AZ,8,FALSE)),IF($X$1=13,(VLOOKUP(B506,'X13'!$B:$AZ,8,FALSE)),"B"))))))))))))))=TRUE," ",(IF($X$1=1,(VLOOKUP(B506,'X1'!$B:$AZ,8,FALSE)),IF($X$1=2,(VLOOKUP(B506,'X2'!$B:$AZ,8,FALSE)),IF($X$1=3,(VLOOKUP(B506,'X3'!$B:$AZ,8,FALSE)),IF($X$1=4,(VLOOKUP(B506,'X4'!$B:$AZ,8,FALSE)),IF($X$1=5,(VLOOKUP(B506,'X5'!$B:$AZ,8,FALSE)),IF($X$1=6,(VLOOKUP(B506,'X6'!$B:$AZ,8,FALSE)),IF($X$1=7,(VLOOKUP(B506,'X7'!$B:$AZ,8,FALSE)),IF($X$1=8,(VLOOKUP(B506,'X8'!$B:$AZ,8,FALSE)),IF($X$1=9,(VLOOKUP(B506,'X9'!$B:$AZ,8,FALSE)),IF($X$1=10,(VLOOKUP(B506,'X10'!$B:$AZ,8,FALSE)),IF($X$1=11,(VLOOKUP(B506,'X11'!$B:$AZ,8,FALSE)),IF($X$1=12,(VLOOKUP(B506,'X12'!$B:$AZ,8,FALSE)),IF($X$1=13,(VLOOKUP(B506,'X13'!$B:$AZ,8,FALSE)),"B")))))))))))))))</f>
        <v xml:space="preserve"> </v>
      </c>
      <c r="I506" s="183" t="str">
        <f ca="1">IF(ISERROR(IF($X$1=1,(VLOOKUP(B506,'X1'!$B:$AZ,2,FALSE)),IF($X$1=2,(VLOOKUP(B506,'X2'!$B:$AZ,2,FALSE)),IF($X$1=3,(VLOOKUP(B506,'X3'!$B:$AZ,2,FALSE)),IF($X$1=4,(VLOOKUP(B506,'X4'!$B:$AZ,2,FALSE)),IF($X$1=5,(VLOOKUP(B506,'X5'!$B:$AZ,2,FALSE)),IF($X$1=6,(VLOOKUP(B506,'X6'!$B:$AZ,2,FALSE)),IF($X$1=7,(VLOOKUP(B506,'X7'!$B:$AZ,2,FALSE)),IF($X$1=8,(VLOOKUP(B506,'X8'!$B:$AZ,2,FALSE)),IF($X$1=9,(VLOOKUP(B506,'X9'!$B:$AZ,2,FALSE)),IF($X$1=10,(VLOOKUP(B506,'X10'!$B:$AZ,2,FALSE)),IF($X$1=11,(VLOOKUP(B506,'X11'!$B:$AZ,2,FALSE)),IF($X$1=12,(VLOOKUP(B506,'X12'!$B:$AZ,2,FALSE)),IF($X$1=13,(VLOOKUP(B506,'X13'!$B:$AZ,2,FALSE)),"B"))))))))))))))=TRUE," ",(IF($X$1=1,(VLOOKUP(B506,'X1'!$B:$AZ,2,FALSE)),IF($X$1=2,(VLOOKUP(B506,'X2'!$B:$AZ,2,FALSE)),IF($X$1=3,(VLOOKUP(B506,'X3'!$B:$AZ,2,FALSE)),IF($X$1=4,(VLOOKUP(B506,'X4'!$B:$AZ,2,FALSE)),IF($X$1=5,(VLOOKUP(B506,'X5'!$B:$AZ,2,FALSE)),IF($X$1=6,(VLOOKUP(B506,'X6'!$B:$AZ,2,FALSE)),IF($X$1=7,(VLOOKUP(B506,'X7'!$B:$AZ,2,FALSE)),IF($X$1=8,(VLOOKUP(B506,'X8'!$B:$AZ,2,FALSE)),IF($X$1=9,(VLOOKUP(B506,'X9'!$B:$AZ,2,FALSE)),IF($X$1=10,(VLOOKUP(B506,'X10'!$B:$AZ,2,FALSE)),IF($X$1=11,(VLOOKUP(B506,'X11'!$B:$AZ,2,FALSE)),IF($X$1=12,(VLOOKUP(B506,'X12'!$B:$AZ,2,FALSE)),IF($X$1=13,(VLOOKUP(B506,'X13'!$B:$AZ,2,FALSE)),"B")))))))))))))))</f>
        <v xml:space="preserve"> </v>
      </c>
      <c r="J506" s="183" t="str">
        <f ca="1">IF(ISERROR(IF($X$1=1,(VLOOKUP(B506,'X1'!$B:$AZ,3,FALSE)),IF($X$1=2,(VLOOKUP(B506,'X2'!$B:$AZ,3,FALSE)),IF($X$1=3,(VLOOKUP(B506,'X3'!$B:$AZ,3,FALSE)),IF($X$1=4,(VLOOKUP(B506,'X4'!$B:$AZ,3,FALSE)),IF($X$1=5,(VLOOKUP(B506,'X5'!$B:$AZ,3,FALSE)),IF($X$1=6,(VLOOKUP(B506,'X6'!$B:$AZ,3,FALSE)),IF($X$1=7,(VLOOKUP(B506,'X7'!$B:$AZ,3,FALSE)),IF($X$1=8,(VLOOKUP(B506,'X8'!$B:$AZ,3,FALSE)),IF($X$1=9,(VLOOKUP(B506,'X9'!$B:$AZ,3,FALSE)),IF($X$1=10,(VLOOKUP(B506,'X10'!$B:$AZ,3,FALSE)),IF($X$1=11,(VLOOKUP(B506,'X11'!$B:$AZ,3,FALSE)),IF($X$1=12,(VLOOKUP(B506,'X12'!$B:$AZ,3,FALSE)),IF($X$1=13,(VLOOKUP(B506,'X13'!$B:$AZ,3,FALSE)),"B"))))))))))))))=TRUE," ",(IF($X$1=1,(VLOOKUP(B506,'X1'!$B:$AZ,3,FALSE)),IF($X$1=2,(VLOOKUP(B506,'X2'!$B:$AZ,3,FALSE)),IF($X$1=3,(VLOOKUP(B506,'X3'!$B:$AZ,3,FALSE)),IF($X$1=4,(VLOOKUP(B506,'X4'!$B:$AZ,3,FALSE)),IF($X$1=5,(VLOOKUP(B506,'X5'!$B:$AZ,3,FALSE)),IF($X$1=6,(VLOOKUP(B506,'X6'!$B:$AZ,3,FALSE)),IF($X$1=7,(VLOOKUP(B506,'X7'!$B:$AZ,3,FALSE)),IF($X$1=8,(VLOOKUP(B506,'X8'!$B:$AZ,3,FALSE)),IF($X$1=9,(VLOOKUP(B506,'X9'!$B:$AZ,3,FALSE)),IF($X$1=10,(VLOOKUP(B506,'X10'!$B:$AZ,3,FALSE)),IF($X$1=11,(VLOOKUP(B506,'X11'!$B:$AZ,3,FALSE)),IF($X$1=12,(VLOOKUP(B506,'X12'!$B:$AZ,3,FALSE)),IF($X$1=13,(VLOOKUP(B506,'X13'!$B:$AZ,3,FALSE)),"B")))))))))))))))</f>
        <v xml:space="preserve"> </v>
      </c>
      <c r="K506" s="183" t="str">
        <f ca="1">IF(ISERROR(IF($X$1=1,(VLOOKUP(B506,'X1'!$B:$AZ,5,FALSE)),IF($X$1=2,(VLOOKUP(B506,'X2'!$B:$AZ,5,FALSE)),IF($X$1=3,(VLOOKUP(B506,'X3'!$B:$AZ,5,FALSE)),IF($X$1=4,(VLOOKUP(B506,'X4'!$B:$AZ,5,FALSE)),IF($X$1=5,(VLOOKUP(B506,'X5'!$B:$AZ,5,FALSE)),IF($X$1=6,(VLOOKUP(B506,'X6'!$B:$AZ,5,FALSE)),IF($X$1=7,(VLOOKUP(B506,'X7'!$B:$AZ,5,FALSE)),IF($X$1=8,(VLOOKUP(B506,'X8'!$B:$AZ,5,FALSE)),IF($X$1=9,(VLOOKUP(B506,'X9'!$B:$AZ,5,FALSE)),IF($X$1=10,(VLOOKUP(B506,'X10'!$B:$AZ,5,FALSE)),IF($X$1=11,(VLOOKUP(B506,'X11'!$B:$AZ,5,FALSE)),IF($X$1=12,(VLOOKUP(B506,'X12'!$B:$AZ,5,FALSE)),IF($X$1=13,(VLOOKUP(B506,'X13'!$B:$AZ,5,FALSE)),"B"))))))))))))))=TRUE," ",(IF($X$1=1,(VLOOKUP(B506,'X1'!$B:$AZ,5,FALSE)),IF($X$1=2,(VLOOKUP(B506,'X2'!$B:$AZ,5,FALSE)),IF($X$1=3,(VLOOKUP(B506,'X3'!$B:$AZ,5,FALSE)),IF($X$1=4,(VLOOKUP(B506,'X4'!$B:$AZ,5,FALSE)),IF($X$1=5,(VLOOKUP(B506,'X5'!$B:$AZ,5,FALSE)),IF($X$1=6,(VLOOKUP(B506,'X6'!$B:$AZ,5,FALSE)),IF($X$1=7,(VLOOKUP(B506,'X7'!$B:$AZ,5,FALSE)),IF($X$1=8,(VLOOKUP(B506,'X8'!$B:$AZ,5,FALSE)),IF($X$1=9,(VLOOKUP(B506,'X9'!$B:$AZ,5,FALSE)),IF($X$1=10,(VLOOKUP(B506,'X10'!$B:$AZ,5,FALSE)),IF($X$1=11,(VLOOKUP(B506,'X11'!$B:$AZ,5,FALSE)),IF($X$1=12,(VLOOKUP(B506,'X12'!$B:$AZ,5,FALSE)),IF($X$1=13,(VLOOKUP(B506,'X13'!$B:$AZ,5,FALSE)),"B")))))))))))))))</f>
        <v xml:space="preserve"> </v>
      </c>
      <c r="L506" s="184" t="str">
        <f ca="1">IF(ISERROR(IF($X$1=1,(VLOOKUP(B506,'X1'!$B:$AZ,9,FALSE)),IF($X$1=2,(VLOOKUP(B506,'X2'!$B:$AZ,9,FALSE)),IF($X$1=3,(VLOOKUP(B506,'X3'!$B:$AZ,9,FALSE)),IF($X$1=4,(VLOOKUP(B506,'X4'!$B:$AZ,9,FALSE)),IF($X$1=5,(VLOOKUP(B506,'X5'!$B:$AZ,9,FALSE)),IF($X$1=6,(VLOOKUP(B506,'X6'!$B:$AZ,9,FALSE)),IF($X$1=7,(VLOOKUP(B506,'X7'!$B:$AZ,9,FALSE)),IF($X$1=8,(VLOOKUP(B506,'X8'!$B:$AZ,9,FALSE)),IF($X$1=9,(VLOOKUP(B506,'X9'!$B:$AZ,9,FALSE)),IF($X$1=10,(VLOOKUP(B506,'X10'!$B:$AZ,9,FALSE)),IF($X$1=11,(VLOOKUP(B506,'X11'!$B:$AZ,9,FALSE)),IF($X$1=12,(VLOOKUP(B506,'X12'!$B:$AZ,9,FALSE)),IF($X$1=13,(VLOOKUP(B506,'X13'!$B:$AZ,9,FALSE)),"B"))))))))))))))=TRUE," ",(IF($X$1=1,(VLOOKUP(B506,'X1'!$B:$AZ,9,FALSE)),IF($X$1=2,(VLOOKUP(B506,'X2'!$B:$AZ,9,FALSE)),IF($X$1=3,(VLOOKUP(B506,'X3'!$B:$AZ,9,FALSE)),IF($X$1=4,(VLOOKUP(B506,'X4'!$B:$AZ,9,FALSE)),IF($X$1=5,(VLOOKUP(B506,'X5'!$B:$AZ,9,FALSE)),IF($X$1=6,(VLOOKUP(B506,'X6'!$B:$AZ,9,FALSE)),IF($X$1=7,(VLOOKUP(B506,'X7'!$B:$AZ,9,FALSE)),IF($X$1=8,(VLOOKUP(B506,'X8'!$B:$AZ,9,FALSE)),IF($X$1=9,(VLOOKUP(B506,'X9'!$B:$AZ,9,FALSE)),IF($X$1=10,(VLOOKUP(B506,'X10'!$B:$AZ,9,FALSE)),IF($X$1=11,(VLOOKUP(B506,'X11'!$B:$AZ,9,FALSE)),IF($X$1=12,(VLOOKUP(B506,'X12'!$B:$AZ,9,FALSE)),IF($X$1=13,(VLOOKUP(B506,'X13'!$B:$AZ,9,FALSE)),"B")))))))))))))))</f>
        <v xml:space="preserve"> </v>
      </c>
      <c r="M506" s="184" t="str">
        <f ca="1">IF(ISERROR(IF($X$1=1,(VLOOKUP(B506,'X1'!$B:$AZ,10,FALSE)),IF($X$1=2,(VLOOKUP(B506,'X2'!$B:$AZ,10,FALSE)),IF($X$1=3,(VLOOKUP(B506,'X3'!$B:$AZ,10,FALSE)),IF($X$1=4,(VLOOKUP(B506,'X4'!$B:$AZ,10,FALSE)),IF($X$1=5,(VLOOKUP(B506,'X5'!$B:$AZ,10,FALSE)),IF($X$1=6,(VLOOKUP(B506,'X6'!$B:$AZ,10,FALSE)),IF($X$1=7,(VLOOKUP(B506,'X7'!$B:$AZ,10,FALSE)),IF($X$1=8,(VLOOKUP(B506,'X8'!$B:$AZ,10,FALSE)),IF($X$1=9,(VLOOKUP(B506,'X9'!$B:$AZ,10,FALSE)),IF($X$1=10,(VLOOKUP(B506,'X10'!$B:$AZ,10,FALSE)),IF($X$1=11,(VLOOKUP(B506,'X11'!$B:$AZ,10,FALSE)),IF($X$1=12,(VLOOKUP(B506,'X12'!$B:$AZ,10,FALSE)),IF($X$1=13,(VLOOKUP(B506,'X13'!$B:$AZ,10,FALSE)),"B"))))))))))))))=TRUE," ",(IF($X$1=1,(VLOOKUP(B506,'X1'!$B:$AZ,10,FALSE)),IF($X$1=2,(VLOOKUP(B506,'X2'!$B:$AZ,10,FALSE)),IF($X$1=3,(VLOOKUP(B506,'X3'!$B:$AZ,10,FALSE)),IF($X$1=4,(VLOOKUP(B506,'X4'!$B:$AZ,10,FALSE)),IF($X$1=5,(VLOOKUP(B506,'X5'!$B:$AZ,10,FALSE)),IF($X$1=6,(VLOOKUP(B506,'X6'!$B:$AZ,10,FALSE)),IF($X$1=7,(VLOOKUP(B506,'X7'!$B:$AZ,10,FALSE)),IF($X$1=8,(VLOOKUP(B506,'X8'!$B:$AZ,10,FALSE)),IF($X$1=9,(VLOOKUP(B506,'X9'!$B:$AZ,10,FALSE)),IF($X$1=10,(VLOOKUP(B506,'X10'!$B:$AZ,10,FALSE)),IF($X$1=11,(VLOOKUP(B506,'X11'!$B:$AZ,10,FALSE)),IF($X$1=12,(VLOOKUP(B506,'X12'!$B:$AZ,10,FALSE)),IF($X$1=13,(VLOOKUP(B506,'X13'!$B:$AZ,10,FALSE)),"B")))))))))))))))</f>
        <v xml:space="preserve"> </v>
      </c>
      <c r="N506" s="185" t="str">
        <f ca="1">IF(ISERROR(IF($X$1=1,(VLOOKUP(B506,'X1'!$B:$AZ,45,FALSE)),IF($X$1=2,(VLOOKUP(B506,'X2'!$B:$AZ,45,FALSE)),IF($X$1=3,(VLOOKUP(B506,'X3'!$B:$AZ,45,FALSE)),IF($X$1=4,(VLOOKUP(B506,'X4'!$B:$AZ,45,FALSE)),IF($X$1=5,(VLOOKUP(B506,'X5'!$B:$AZ,45,FALSE)),IF($X$1=6,(VLOOKUP(B506,'X6'!$B:$AZ,45,FALSE)),IF($X$1=7,(VLOOKUP(B506,'X7'!$B:$AZ,45,FALSE)),IF($X$1=8,(VLOOKUP(B506,'X8'!$B:$AZ,45,FALSE)),IF($X$1=9,(VLOOKUP(B506,'X9'!$B:$AZ,45,FALSE)),IF($X$1=10,(VLOOKUP(B506,'X10'!$B:$AZ,45,FALSE)),IF($X$1=11,(VLOOKUP(B506,'X11'!$B:$AZ,45,FALSE)),IF($X$1=12,(VLOOKUP(B506,'X12'!$B:$AZ,45,FALSE)),IF($X$1=13,(VLOOKUP(B506,'X13'!$B:$AZ,45,FALSE)),"B"))))))))))))))=TRUE," ",(IF($X$1=1,(VLOOKUP(B506,'X1'!$B:$AZ,45,FALSE)),IF($X$1=2,(VLOOKUP(B506,'X2'!$B:$AZ,45,FALSE)),IF($X$1=3,(VLOOKUP(B506,'X3'!$B:$AZ,45,FALSE)),IF($X$1=4,(VLOOKUP(B506,'X4'!$B:$AZ,45,FALSE)),IF($X$1=5,(VLOOKUP(B506,'X5'!$B:$AZ,45,FALSE)),IF($X$1=6,(VLOOKUP(B506,'X6'!$B:$AZ,45,FALSE)),IF($X$1=7,(VLOOKUP(B506,'X7'!$B:$AZ,45,FALSE)),IF($X$1=8,(VLOOKUP(B506,'X8'!$B:$AZ,45,FALSE)),IF($X$1=9,(VLOOKUP(B506,'X9'!$B:$AZ,45,FALSE)),IF($X$1=10,(VLOOKUP(B506,'X10'!$B:$AZ,45,FALSE)),IF($X$1=11,(VLOOKUP(B506,'X11'!$B:$AZ,45,FALSE)),IF($X$1=12,(VLOOKUP(B506,'X12'!$B:$AZ,45,FALSE)),IF($X$1=13,(VLOOKUP(B506,'X13'!$B:$AZ,45,FALSE)),"B")))))))))))))))</f>
        <v xml:space="preserve"> </v>
      </c>
      <c r="O506" s="184" t="str">
        <f ca="1">IF(ISERROR(IF($X$1=1,(VLOOKUP(B506,'X1'!$B:$AZ,11,FALSE)),IF($X$1=2,(VLOOKUP(B506,'X2'!$B:$AZ,11,FALSE)),IF($X$1=3,(VLOOKUP(B506,'X3'!$B:$AZ,11,FALSE)),IF($X$1=4,(VLOOKUP(B506,'X4'!$B:$AZ,11,FALSE)),IF($X$1=5,(VLOOKUP(B506,'X5'!$B:$AZ,11,FALSE)),IF($X$1=6,(VLOOKUP(B506,'X6'!$B:$AZ,11,FALSE)),IF($X$1=7,(VLOOKUP(B506,'X7'!$B:$AZ,11,FALSE)),IF($X$1=8,(VLOOKUP(B506,'X8'!$B:$AZ,11,FALSE)),IF($X$1=9,(VLOOKUP(B506,'X9'!$B:$AZ,11,FALSE)),IF($X$1=10,(VLOOKUP(B506,'X10'!$B:$AZ,11,FALSE)),IF($X$1=11,(VLOOKUP(B506,'X11'!$B:$AZ,11,FALSE)),IF($X$1=12,(VLOOKUP(B506,'X12'!$B:$AZ,11,FALSE)),IF($X$1=13,(VLOOKUP(B506,'X13'!$B:$AZ,11,FALSE)),"B"))))))))))))))=TRUE," ",(IF($X$1=1,(VLOOKUP(B506,'X1'!$B:$AZ,11,FALSE)),IF($X$1=2,(VLOOKUP(B506,'X2'!$B:$AZ,11,FALSE)),IF($X$1=3,(VLOOKUP(B506,'X3'!$B:$AZ,11,FALSE)),IF($X$1=4,(VLOOKUP(B506,'X4'!$B:$AZ,11,FALSE)),IF($X$1=5,(VLOOKUP(B506,'X5'!$B:$AZ,11,FALSE)),IF($X$1=6,(VLOOKUP(B506,'X6'!$B:$AZ,11,FALSE)),IF($X$1=7,(VLOOKUP(B506,'X7'!$B:$AZ,11,FALSE)),IF($X$1=8,(VLOOKUP(B506,'X8'!$B:$AZ,11,FALSE)),IF($X$1=9,(VLOOKUP(B506,'X9'!$B:$AZ,11,FALSE)),IF($X$1=10,(VLOOKUP(B506,'X10'!$B:$AZ,11,FALSE)),IF($X$1=11,(VLOOKUP(B506,'X11'!$B:$AZ,11,FALSE)),IF($X$1=12,(VLOOKUP(B506,'X12'!$B:$AZ,11,FALSE)),IF($X$1=13,(VLOOKUP(B506,'X13'!$B:$AZ,11,FALSE)),"B")))))))))))))))</f>
        <v xml:space="preserve"> </v>
      </c>
      <c r="P506" s="184" t="str">
        <f ca="1">IF(ISERROR(IF($X$1=1,(VLOOKUP(B506,'X1'!$B:$AZ,12,FALSE)),IF($X$1=2,(VLOOKUP(B506,'X2'!$B:$AZ,12,FALSE)),IF($X$1=3,(VLOOKUP(B506,'X3'!$B:$AZ,12,FALSE)),IF($X$1=4,(VLOOKUP(B506,'X4'!$B:$AZ,12,FALSE)),IF($X$1=5,(VLOOKUP(B506,'X5'!$B:$AZ,12,FALSE)),IF($X$1=6,(VLOOKUP(B506,'X6'!$B:$AZ,12,FALSE)),IF($X$1=7,(VLOOKUP(B506,'X7'!$B:$AZ,12,FALSE)),IF($X$1=8,(VLOOKUP(B506,'X8'!$B:$AZ,12,FALSE)),IF($X$1=9,(VLOOKUP(B506,'X9'!$B:$AZ,12,FALSE)),IF($X$1=10,(VLOOKUP(B506,'X10'!$B:$AZ,12,FALSE)),IF($X$1=11,(VLOOKUP(B506,'X11'!$B:$AZ,12,FALSE)),IF($X$1=12,(VLOOKUP(B506,'X12'!$B:$AZ,12,FALSE)),IF($X$1=13,(VLOOKUP(B506,'X13'!$B:$AZ,12,FALSE)),"B"))))))))))))))=TRUE," ",(IF($X$1=1,(VLOOKUP(B506,'X1'!$B:$AZ,12,FALSE)),IF($X$1=2,(VLOOKUP(B506,'X2'!$B:$AZ,12,FALSE)),IF($X$1=3,(VLOOKUP(B506,'X3'!$B:$AZ,12,FALSE)),IF($X$1=4,(VLOOKUP(B506,'X4'!$B:$AZ,12,FALSE)),IF($X$1=5,(VLOOKUP(B506,'X5'!$B:$AZ,12,FALSE)),IF($X$1=6,(VLOOKUP(B506,'X6'!$B:$AZ,12,FALSE)),IF($X$1=7,(VLOOKUP(B506,'X7'!$B:$AZ,12,FALSE)),IF($X$1=8,(VLOOKUP(B506,'X8'!$B:$AZ,12,FALSE)),IF($X$1=9,(VLOOKUP(B506,'X9'!$B:$AZ,12,FALSE)),IF($X$1=10,(VLOOKUP(B506,'X10'!$B:$AZ,12,FALSE)),IF($X$1=11,(VLOOKUP(B506,'X11'!$B:$AZ,12,FALSE)),IF($X$1=12,(VLOOKUP(B506,'X12'!$B:$AZ,12,FALSE)),IF($X$1=13,(VLOOKUP(B506,'X13'!$B:$AZ,12,FALSE)),"B")))))))))))))))</f>
        <v xml:space="preserve"> </v>
      </c>
      <c r="Q506" s="185" t="str">
        <f ca="1">IF(ISERROR(IF($X$1=1,(VLOOKUP(B506,'X1'!$B:$AZ,46,FALSE)),IF($X$1=2,(VLOOKUP(B506,'X2'!$B:$AZ,46,FALSE)),IF($X$1=3,(VLOOKUP(B506,'X3'!$B:$AZ,46,FALSE)),IF($X$1=4,(VLOOKUP(B506,'X4'!$B:$AZ,46,FALSE)),IF($X$1=5,(VLOOKUP(B506,'X5'!$B:$AZ,46,FALSE)),IF($X$1=6,(VLOOKUP(B506,'X6'!$B:$AZ,46,FALSE)),IF($X$1=7,(VLOOKUP(B506,'X7'!$B:$AZ,46,FALSE)),IF($X$1=8,(VLOOKUP(B506,'X8'!$B:$AZ,46,FALSE)),IF($X$1=9,(VLOOKUP(B506,'X9'!$B:$AZ,46,FALSE)),IF($X$1=10,(VLOOKUP(B506,'X10'!$B:$AZ,46,FALSE)),IF($X$1=11,(VLOOKUP(B506,'X11'!$B:$AZ,46,FALSE)),IF($X$1=12,(VLOOKUP(B506,'X12'!$B:$AZ,46,FALSE)),IF($X$1=13,(VLOOKUP(B506,'X13'!$B:$AZ,46,FALSE)),"B"))))))))))))))=TRUE," ",(IF($X$1=1,(VLOOKUP(B506,'X1'!$B:$AZ,46,FALSE)),IF($X$1=2,(VLOOKUP(B506,'X2'!$B:$AZ,46,FALSE)),IF($X$1=3,(VLOOKUP(B506,'X3'!$B:$AZ,46,FALSE)),IF($X$1=4,(VLOOKUP(B506,'X4'!$B:$AZ,46,FALSE)),IF($X$1=5,(VLOOKUP(B506,'X5'!$B:$AZ,46,FALSE)),IF($X$1=6,(VLOOKUP(B506,'X6'!$B:$AZ,46,FALSE)),IF($X$1=7,(VLOOKUP(B506,'X7'!$B:$AZ,46,FALSE)),IF($X$1=8,(VLOOKUP(B506,'X8'!$B:$AZ,46,FALSE)),IF($X$1=9,(VLOOKUP(B506,'X9'!$B:$AZ,46,FALSE)),IF($X$1=10,(VLOOKUP(B506,'X10'!$B:$AZ,46,FALSE)),IF($X$1=11,(VLOOKUP(B506,'X11'!$B:$AZ,46,FALSE)),IF($X$1=12,(VLOOKUP(B506,'X12'!$B:$AZ,46,FALSE)),IF($X$1=13,(VLOOKUP(B506,'X13'!$B:$AZ,46,FALSE)),"B")))))))))))))))</f>
        <v xml:space="preserve"> </v>
      </c>
      <c r="R506" s="185" t="str">
        <f ca="1">IF(ISERROR(IF($X$1=1,(VLOOKUP(B506,'X1'!$B:$AZ,15,FALSE)),IF($X$1=2,(VLOOKUP(B506,'X2'!$B:$AZ,15,FALSE)),IF($X$1=3,(VLOOKUP(B506,'X3'!$B:$AZ,15,FALSE)),IF($X$1=4,(VLOOKUP(B506,'X4'!$B:$AZ,15,FALSE)),IF($X$1=5,(VLOOKUP(B506,'X5'!$B:$AZ,15,FALSE)),IF($X$1=6,(VLOOKUP(B506,'X6'!$B:$AZ,15,FALSE)),IF($X$1=7,(VLOOKUP(B506,'X7'!$B:$AZ,15,FALSE)),IF($X$1=8,(VLOOKUP(B506,'X8'!$B:$AZ,15,FALSE)),IF($X$1=9,(VLOOKUP(B506,'X9'!$B:$AZ,15,FALSE)),IF($X$1=10,(VLOOKUP(B506,'X10'!$B:$AZ,15,FALSE)),IF($X$1=11,(VLOOKUP(B506,'X11'!$B:$AZ,15,FALSE)),IF($X$1=12,(VLOOKUP(B506,'X12'!$B:$AZ,15,FALSE)),IF($X$1=13,(VLOOKUP(B506,'X13'!$B:$AZ,15,FALSE)),"B"))))))))))))))=TRUE," ",(IF($X$1=1,(VLOOKUP(B506,'X1'!$B:$AZ,15,FALSE)),IF($X$1=2,(VLOOKUP(B506,'X2'!$B:$AZ,15,FALSE)),IF($X$1=3,(VLOOKUP(B506,'X3'!$B:$AZ,15,FALSE)),IF($X$1=4,(VLOOKUP(B506,'X4'!$B:$AZ,15,FALSE)),IF($X$1=5,(VLOOKUP(B506,'X5'!$B:$AZ,15,FALSE)),IF($X$1=6,(VLOOKUP(B506,'X6'!$B:$AZ,15,FALSE)),IF($X$1=7,(VLOOKUP(B506,'X7'!$B:$AZ,15,FALSE)),IF($X$1=8,(VLOOKUP(B506,'X8'!$B:$AZ,15,FALSE)),IF($X$1=9,(VLOOKUP(B506,'X9'!$B:$AZ,15,FALSE)),IF($X$1=10,(VLOOKUP(B506,'X10'!$B:$AZ,15,FALSE)),IF($X$1=11,(VLOOKUP(B506,'X11'!$B:$AZ,15,FALSE)),IF($X$1=12,(VLOOKUP(B506,'X12'!$B:$AZ,15,FALSE)),IF($X$1=13,(VLOOKUP(B506,'X13'!$B:$AZ,15,FALSE)),"B")))))))))))))))</f>
        <v xml:space="preserve"> </v>
      </c>
      <c r="S506" s="185" t="str">
        <f ca="1">IF(ISERROR(IF((IF($X$1=1,(VLOOKUP(B506,'X1'!$B:$AZ,14,FALSE)),(IF($X$1=2,(VLOOKUP(B506,'X2'!$B:$AZ,14,FALSE)),(IF($X$1=3,(VLOOKUP(B506,'X3'!$B:$AZ,14,FALSE)),(IF($X$1=4,(VLOOKUP(B506,'X4'!$B:$AZ,14,FALSE)),(IF($X$1=5,(VLOOKUP(B506,'X5'!$B:$AZ,14,FALSE)),(IF($X$1=6,(VLOOKUP(B506,'X6'!$B:$AZ,14,FALSE)),(IF($X$1=7,(VLOOKUP(B506,'X7'!$B:$AZ,14,FALSE)),(IF($X$1=8,(VLOOKUP(B506,'X8'!$B:$AZ,14,FALSE)),(IF($X$1=9,(VLOOKUP(B506,'X9'!$B:$AZ,14,FALSE)),(IF($X$1=10,(VLOOKUP(B506,'X10'!$B:$AZ,14,FALSE)),(IF($X$1=11,(VLOOKUP(B506,'X11'!$B:$AZ,14,FALSE)),(IF($X$1=12,(VLOOKUP(B506,'X12'!$B:$AZ,14,FALSE)),(VLOOKUP(B506,'X13'!$B:$AZ,14,FALSE))))))))))))))))))))))))))=$V$1," ",(IF($X$1=1,(VLOOKUP(B506,'X1'!$B:$AZ,14,FALSE)),(IF($X$1=2,(VLOOKUP(B506,'X2'!$B:$AZ,14,FALSE)),(IF($X$1=3,(VLOOKUP(B506,'X3'!$B:$AZ,14,FALSE)),(IF($X$1=4,(VLOOKUP(B506,'X4'!$B:$AZ,14,FALSE)),(IF($X$1=5,(VLOOKUP(B506,'X5'!$B:$AZ,14,FALSE)),(IF($X$1=6,(VLOOKUP(B506,'X6'!$B:$AZ,14,FALSE)),(IF($X$1=7,(VLOOKUP(B506,'X7'!$B:$AZ,14,FALSE)),(IF($X$1=8,(VLOOKUP(B506,'X8'!$B:$AZ,14,FALSE)),(IF($X$1=9,(VLOOKUP(B506,'X9'!$B:$AZ,14,FALSE)),(IF($X$1=10,(VLOOKUP(B506,'X10'!$B:$AZ,14,FALSE)),(IF($X$1=11,(VLOOKUP(B506,'X11'!$B:$AZ,14,FALSE)),(IF($X$1=12,(VLOOKUP(B506,'X12'!$B:$AZ,14,FALSE)),(VLOOKUP(B506,'X13'!$B:$AZ,14,FALSE))))))))))))))))))))))))))))=TRUE," ",(IF((IF($X$1=1,(VLOOKUP(B506,'X1'!$B:$AZ,14,FALSE)),(IF($X$1=2,(VLOOKUP(B506,'X2'!$B:$AZ,14,FALSE)),(IF($X$1=3,(VLOOKUP(B506,'X3'!$B:$AZ,14,FALSE)),(IF($X$1=4,(VLOOKUP(B506,'X4'!$B:$AZ,14,FALSE)),(IF($X$1=5,(VLOOKUP(B506,'X5'!$B:$AZ,14,FALSE)),(IF($X$1=6,(VLOOKUP(B506,'X6'!$B:$AZ,14,FALSE)),(IF($X$1=7,(VLOOKUP(B506,'X7'!$B:$AZ,14,FALSE)),(IF($X$1=8,(VLOOKUP(B506,'X8'!$B:$AZ,14,FALSE)),(IF($X$1=9,(VLOOKUP(B506,'X9'!$B:$AZ,14,FALSE)),(IF($X$1=10,(VLOOKUP(B506,'X10'!$B:$AZ,14,FALSE)),(IF($X$1=11,(VLOOKUP(B506,'X11'!$B:$AZ,14,FALSE)),(IF($X$1=12,(VLOOKUP(B506,'X12'!$B:$AZ,14,FALSE)),(VLOOKUP(B506,'X13'!$B:$AZ,14,FALSE))))))))))))))))))))))))))=$V$1," ",(IF($X$1=1,(VLOOKUP(B506,'X1'!$B:$AZ,14,FALSE)),(IF($X$1=2,(VLOOKUP(B506,'X2'!$B:$AZ,14,FALSE)),(IF($X$1=3,(VLOOKUP(B506,'X3'!$B:$AZ,14,FALSE)),(IF($X$1=4,(VLOOKUP(B506,'X4'!$B:$AZ,14,FALSE)),(IF($X$1=5,(VLOOKUP(B506,'X5'!$B:$AZ,14,FALSE)),(IF($X$1=6,(VLOOKUP(B506,'X6'!$B:$AZ,14,FALSE)),(IF($X$1=7,(VLOOKUP(B506,'X7'!$B:$AZ,14,FALSE)),(IF($X$1=8,(VLOOKUP(B506,'X8'!$B:$AZ,14,FALSE)),(IF($X$1=9,(VLOOKUP(B506,'X9'!$B:$AZ,14,FALSE)),(IF($X$1=10,(VLOOKUP(B506,'X10'!$B:$AZ,14,FALSE)),(IF($X$1=11,(VLOOKUP(B506,'X11'!$B:$AZ,14,FALSE)),(IF($X$1=12,(VLOOKUP(B506,'X12'!$B:$AZ,14,FALSE)),(VLOOKUP(B506,'X13'!$B:$AZ,14,FALSE)))))))))))))))))))))))))))))</f>
        <v xml:space="preserve"> </v>
      </c>
    </row>
    <row r="507" spans="1:19" ht="14.1" customHeight="1" x14ac:dyDescent="0.2">
      <c r="A507" s="156" t="s">
        <v>1058</v>
      </c>
      <c r="B507" s="122" t="str">
        <f>IF(ISERROR(IF($U$16=1,(VLOOKUP(A507,$AC$89:$AH$125,2,FALSE)),IF((IF($X$1=1,'X1'!B466,(IF($X$1=2,'X2'!B466,(IF($X$1=3,'X3'!B466,(IF($X$1=4,'X4'!B466,(IF($X$1=5,'X5'!B466,(IF($X$1=6,'X6'!B466,(IF($X$1=7,'X7'!B466,(IF($X$1=8,'X8'!B466,(IF($X$1=9,'X9'!B466,(IF($X$1=10,'X10'!B466,(IF($X$1=11,'X11'!B466,(IF($X$1=12,'X12'!B466,'X13'!B466))))))))))))))))))))))))="","",(IF($X$1=1,'X1'!B466,(IF($X$1=2,'X2'!B466,(IF($X$1=3,'X3'!B466,(IF($X$1=4,'X4'!B466,(IF($X$1=5,'X5'!B466,(IF($X$1=6,'X6'!B466,(IF($X$1=7,'X7'!B466,(IF($X$1=8,'X8'!B466,(IF($X$1=9,'X9'!B466,(IF($X$1=10,'X10'!B466,(IF($X$1=11,'X11'!B466,(IF($X$1=12,'X12'!B466,'X13'!B466)))))))))))))))))))))))))))=TRUE," ",(IF($U$16=1,(VLOOKUP(A507,$AC$89:$AH$125,2,FALSE)),IF((IF($X$1=1,'X1'!B466,(IF($X$1=2,'X2'!B466,(IF($X$1=3,'X3'!B466,(IF($X$1=4,'X4'!B466,(IF($X$1=5,'X5'!B466,(IF($X$1=6,'X6'!B466,(IF($X$1=7,'X7'!B466,(IF($X$1=8,'X8'!B466,(IF($X$1=9,'X9'!B466,(IF($X$1=10,'X10'!B466,(IF($X$1=11,'X11'!B466,(IF($X$1=12,'X12'!B466,'X13'!B466))))))))))))))))))))))))="","",(IF($X$1=1,'X1'!B466,(IF($X$1=2,'X2'!B466,(IF($X$1=3,'X3'!B466,(IF($X$1=4,'X4'!B466,(IF($X$1=5,'X5'!B466,(IF($X$1=6,'X6'!B466,(IF($X$1=7,'X7'!B466,(IF($X$1=8,'X8'!B466,(IF($X$1=9,'X9'!B466,(IF($X$1=10,'X10'!B466,(IF($X$1=11,'X11'!B466,(IF($X$1=12,'X12'!B466,'X13'!B466))))))))))))))))))))))))))))</f>
        <v/>
      </c>
      <c r="C507" s="181" t="str">
        <f ca="1">IF(ISERROR(IF($X$1=1,(VLOOKUP(B507,'X1'!$B:$AZ,47,FALSE)),IF($X$1=2,(VLOOKUP(B507,'X2'!$B:$AZ,47,FALSE)),IF($X$1=3,(VLOOKUP(B507,'X3'!$B:$AZ,47,FALSE)),IF($X$1=4,(VLOOKUP(B507,'X4'!$B:$AZ,47,FALSE)),IF($X$1=5,(VLOOKUP(B507,'X5'!$B:$AZ,47,FALSE)),IF($X$1=6,(VLOOKUP(B507,'X6'!$B:$AZ,47,FALSE)),IF($X$1=7,(VLOOKUP(B507,'X7'!$B:$AZ,47,FALSE)),IF($X$1=8,(VLOOKUP(B507,'X8'!$B:$AZ,47,FALSE)),IF($X$1=9,(VLOOKUP(B507,'X9'!$B:$AZ,47,FALSE)),IF($X$1=10,(VLOOKUP(B507,'X10'!$B:$AZ,47,FALSE)),IF($X$1=11,(VLOOKUP(B507,'X11'!$B:$AZ,47,FALSE)),IF($X$1=12,(VLOOKUP(B507,'X12'!$B:$AZ,47,FALSE)),IF($X$1=13,(VLOOKUP(B507,'X13'!$B:$AZ,47,FALSE)),"B"))))))))))))))=TRUE," ",(IF($X$1=1,(VLOOKUP(B507,'X1'!$B:$AZ,47,FALSE)),IF($X$1=2,(VLOOKUP(B507,'X2'!$B:$AZ,47,FALSE)),IF($X$1=3,(VLOOKUP(B507,'X3'!$B:$AZ,47,FALSE)),IF($X$1=4,(VLOOKUP(B507,'X4'!$B:$AZ,47,FALSE)),IF($X$1=5,(VLOOKUP(B507,'X5'!$B:$AZ,47,FALSE)),IF($X$1=6,(VLOOKUP(B507,'X6'!$B:$AZ,47,FALSE)),IF($X$1=7,(VLOOKUP(B507,'X7'!$B:$AZ,47,FALSE)),IF($X$1=8,(VLOOKUP(B507,'X8'!$B:$AZ,47,FALSE)),IF($X$1=9,(VLOOKUP(B507,'X9'!$B:$AZ,47,FALSE)),IF($X$1=10,(VLOOKUP(B507,'X10'!$B:$AZ,47,FALSE)),IF($X$1=11,(VLOOKUP(B507,'X11'!$B:$AZ,47,FALSE)),IF($X$1=12,(VLOOKUP(B507,'X12'!$B:$AZ,47,FALSE)),IF($X$1=13,(VLOOKUP(B507,'X13'!$B:$AZ,47,FALSE)),"B")))))))))))))))</f>
        <v xml:space="preserve"> </v>
      </c>
      <c r="D507" s="181" t="str">
        <f ca="1">IF(ISERROR(IF($X$1=1,(VLOOKUP(B507,'X1'!$B:$AP,41,FALSE)),IF($X$1=2,(VLOOKUP(B507,'X2'!$B:$AP,41,FALSE)),IF($X$1=3,(VLOOKUP(B507,'X3'!$B:$AP,41,FALSE)),IF($X$1=4,(VLOOKUP(B507,'X4'!$B:$AP,41,FALSE)),IF($X$1=5,(VLOOKUP(B507,'X5'!$B:$AP,41,FALSE)),IF($X$1=6,(VLOOKUP(B507,'X6'!$B:$AP,41,FALSE)),IF($X$1=7,(VLOOKUP(B507,'X7'!$B:$AP,41,FALSE)),IF($X$1=8,(VLOOKUP(B507,'X8'!$B:$AP,41,FALSE)),IF($X$1=9,(VLOOKUP(B507,'X9'!$B:$AP,41,FALSE)),IF($X$1=10,(VLOOKUP(B507,'X10'!$B:$AP,41,FALSE)),IF($X$1=11,(VLOOKUP(B507,'X11'!$B:$AP,41,FALSE)),IF($X$1=12,(VLOOKUP(B507,'X12'!$B:$AP,41,FALSE)),IF($X$1=13,(VLOOKUP(B507,'X13'!$B:$AP,41,FALSE)),"B"))))))))))))))=TRUE," ",(IF($X$1=1,(VLOOKUP(B507,'X1'!$B:$AP,41,FALSE)),IF($X$1=2,(VLOOKUP(B507,'X2'!$B:$AP,41,FALSE)),IF($X$1=3,(VLOOKUP(B507,'X3'!$B:$AP,41,FALSE)),IF($X$1=4,(VLOOKUP(B507,'X4'!$B:$AP,41,FALSE)),IF($X$1=5,(VLOOKUP(B507,'X5'!$B:$AP,41,FALSE)),IF($X$1=6,(VLOOKUP(B507,'X6'!$B:$AP,41,FALSE)),IF($X$1=7,(VLOOKUP(B507,'X7'!$B:$AP,41,FALSE)),IF($X$1=8,(VLOOKUP(B507,'X8'!$B:$AP,41,FALSE)),IF($X$1=9,(VLOOKUP(B507,'X9'!$B:$AP,41,FALSE)),IF($X$1=10,(VLOOKUP(B507,'X10'!$B:$AP,41,FALSE)),IF($X$1=11,(VLOOKUP(B507,'X11'!$B:$AP,41,FALSE)),IF($X$1=12,(VLOOKUP(B507,'X12'!$B:$AP,41,FALSE)),IF($X$1=13,(VLOOKUP(B507,'X13'!$B:$AP,41,FALSE)),"B")))))))))))))))</f>
        <v xml:space="preserve"> </v>
      </c>
      <c r="E507" s="182" t="str">
        <f ca="1">IF(ISERROR(IF($X$1=1,(VLOOKUP(B507,'X1'!$B:$AP,7,FALSE)),IF($X$1=2,(VLOOKUP(B507,'X2'!$B:$AP,7,FALSE)),IF($X$1=3,(VLOOKUP(B507,'X3'!$B:$AP,7,FALSE)),IF($X$1=4,(VLOOKUP(B507,'X4'!$B:$AP,7,FALSE)),IF($X$1=5,(VLOOKUP(B507,'X5'!$B:$AP,7,FALSE)),IF($X$1=6,(VLOOKUP(B507,'X6'!$B:$AP,7,FALSE)),IF($X$1=7,(VLOOKUP(B507,'X7'!$B:$AP,7,FALSE)),IF($X$1=8,(VLOOKUP(B507,'X8'!$B:$AP,7,FALSE)),IF($X$1=9,(VLOOKUP(B507,'X9'!$B:$AP,7,FALSE)),IF($X$1=10,(VLOOKUP(B507,'X10'!$B:$AP,7,FALSE)),IF($X$1=11,(VLOOKUP(B507,'X11'!$B:$AP,7,FALSE)),IF($X$1=12,(VLOOKUP(B507,'X12'!$B:$AP,7,FALSE)),IF($X$1=13,(VLOOKUP(B507,'X13'!$B:$AP,7,FALSE)),"B"))))))))))))))=TRUE," ",(IF($X$1=1,(VLOOKUP(B507,'X1'!$B:$AP,7,FALSE)),IF($X$1=2,(VLOOKUP(B507,'X2'!$B:$AP,7,FALSE)),IF($X$1=3,(VLOOKUP(B507,'X3'!$B:$AP,7,FALSE)),IF($X$1=4,(VLOOKUP(B507,'X4'!$B:$AP,7,FALSE)),IF($X$1=5,(VLOOKUP(B507,'X5'!$B:$AP,7,FALSE)),IF($X$1=6,(VLOOKUP(B507,'X6'!$B:$AP,7,FALSE)),IF($X$1=7,(VLOOKUP(B507,'X7'!$B:$AP,7,FALSE)),IF($X$1=8,(VLOOKUP(B507,'X8'!$B:$AP,7,FALSE)),IF($X$1=9,(VLOOKUP(B507,'X9'!$B:$AP,7,FALSE)),IF($X$1=10,(VLOOKUP(B507,'X10'!$B:$AP,7,FALSE)),IF($X$1=11,(VLOOKUP(B507,'X11'!$B:$AP,7,FALSE)),IF($X$1=12,(VLOOKUP(B507,'X12'!$B:$AP,7,FALSE)),IF($X$1=13,(VLOOKUP(B507,'X13'!$B:$AP,7,FALSE)),"B")))))))))))))))</f>
        <v xml:space="preserve"> </v>
      </c>
      <c r="F507" s="182" t="str">
        <f ca="1">IF(ISERROR(IF((IF($X$1=1,(VLOOKUP(B507,'X1'!$B:$AO,6,FALSE)),(IF($X$1=2,(VLOOKUP(B507,'X2'!$B:$AO,6,FALSE)),(IF($X$1=3,(VLOOKUP(B507,'X3'!$B:$AO,6,FALSE)),(IF($X$1=4,(VLOOKUP(B507,'X4'!$B:$AO,6,FALSE)),(IF($X$1=5,(VLOOKUP(B507,'X5'!$B:$AO,6,FALSE)),(IF($X$1=6,(VLOOKUP(B507,'X6'!$B:$AO,6,FALSE)),(IF($X$1=7,(VLOOKUP(B507,'X7'!$B:$AO,6,FALSE)),(IF($X$1=8,(VLOOKUP(B507,'X8'!$B:$AO,6,FALSE)),(IF($X$1=9,(VLOOKUP(B507,'X9'!$B:$AO,6,FALSE)),(IF($X$1=10,(VLOOKUP(B507,'X10'!$B:$AO,6,FALSE)),(IF($X$1=11,(VLOOKUP(B507,'X11'!$B:$AO,6,FALSE)),(IF($X$1=12,(VLOOKUP(B507,'X12'!$B:$AO,6,FALSE)),(VLOOKUP(B507,'X13'!$B:$AO,6,FALSE))))))))))))))))))))))))))=$V$1," ",(IF($X$1=1,(VLOOKUP(B507,'X1'!$B:$AO,6,FALSE)),(IF($X$1=2,(VLOOKUP(B507,'X2'!$B:$AO,6,FALSE)),(IF($X$1=3,(VLOOKUP(B507,'X3'!$B:$AO,6,FALSE)),(IF($X$1=4,(VLOOKUP(B507,'X4'!$B:$AO,6,FALSE)),(IF($X$1=5,(VLOOKUP(B507,'X5'!$B:$AO,6,FALSE)),(IF($X$1=6,(VLOOKUP(B507,'X6'!$B:$AO,6,FALSE)),(IF($X$1=7,(VLOOKUP(B507,'X7'!$B:$AO,6,FALSE)),(IF($X$1=8,(VLOOKUP(B507,'X8'!$B:$AO,6,FALSE)),(IF($X$1=9,(VLOOKUP(B507,'X9'!$B:$AO,6,FALSE)),(IF($X$1=10,(VLOOKUP(B507,'X10'!$B:$AO,6,FALSE)),(IF($X$1=11,(VLOOKUP(B507,'X11'!$B:$AO,6,FALSE)),(IF($X$1=12,(VLOOKUP(B507,'X12'!$B:$AO,6,FALSE)),(VLOOKUP(B507,'X13'!$B:$AO,6,FALSE))))))))))))))))))))))))))))=TRUE," ",(IF((IF($X$1=1,(VLOOKUP(B507,'X1'!$B:$AO,6,FALSE)),(IF($X$1=2,(VLOOKUP(B507,'X2'!$B:$AO,6,FALSE)),(IF($X$1=3,(VLOOKUP(B507,'X3'!$B:$AO,6,FALSE)),(IF($X$1=4,(VLOOKUP(B507,'X4'!$B:$AO,6,FALSE)),(IF($X$1=5,(VLOOKUP(B507,'X5'!$B:$AO,6,FALSE)),(IF($X$1=6,(VLOOKUP(B507,'X6'!$B:$AO,6,FALSE)),(IF($X$1=7,(VLOOKUP(B507,'X7'!$B:$AO,6,FALSE)),(IF($X$1=8,(VLOOKUP(B507,'X8'!$B:$AO,6,FALSE)),(IF($X$1=9,(VLOOKUP(B507,'X9'!$B:$AO,6,FALSE)),(IF($X$1=10,(VLOOKUP(B507,'X10'!$B:$AO,6,FALSE)),(IF($X$1=11,(VLOOKUP(B507,'X11'!$B:$AO,6,FALSE)),(IF($X$1=12,(VLOOKUP(B507,'X12'!$B:$AO,6,FALSE)),(VLOOKUP(B507,'X13'!$B:$AO,6,FALSE))))))))))))))))))))))))))=$V$1," ",(IF($X$1=1,(VLOOKUP(B507,'X1'!$B:$AO,6,FALSE)),(IF($X$1=2,(VLOOKUP(B507,'X2'!$B:$AO,6,FALSE)),(IF($X$1=3,(VLOOKUP(B507,'X3'!$B:$AO,6,FALSE)),(IF($X$1=4,(VLOOKUP(B507,'X4'!$B:$AO,6,FALSE)),(IF($X$1=5,(VLOOKUP(B507,'X5'!$B:$AO,6,FALSE)),(IF($X$1=6,(VLOOKUP(B507,'X6'!$B:$AO,6,FALSE)),(IF($X$1=7,(VLOOKUP(B507,'X7'!$B:$AO,6,FALSE)),(IF($X$1=8,(VLOOKUP(B507,'X8'!$B:$AO,6,FALSE)),(IF($X$1=9,(VLOOKUP(B507,'X9'!$B:$AO,6,FALSE)),(IF($X$1=10,(VLOOKUP(B507,'X10'!$B:$AO,6,FALSE)),(IF($X$1=11,(VLOOKUP(B507,'X11'!$B:$AO,6,FALSE)),(IF($X$1=12,(VLOOKUP(B507,'X12'!$B:$AO,6,FALSE)),(VLOOKUP(B507,'X13'!$B:$AO,6,FALSE)))))))))))))))))))))))))))))</f>
        <v xml:space="preserve"> </v>
      </c>
      <c r="G507" s="182" t="str">
        <f ca="1">IF(ISERROR(IF($X$1=1,(VLOOKUP(B507,'X1'!$B:$AZ,44,FALSE)),IF($X$1=2,(VLOOKUP(B507,'X2'!$B:$AZ,44,FALSE)),IF($X$1=3,(VLOOKUP(B507,'X3'!$B:$AZ,44,FALSE)),IF($X$1=4,(VLOOKUP(B507,'X4'!$B:$AZ,44,FALSE)),IF($X$1=5,(VLOOKUP(B507,'X5'!$B:$AZ,44,FALSE)),IF($X$1=6,(VLOOKUP(B507,'X6'!$B:$AZ,44,FALSE)),IF($X$1=7,(VLOOKUP(B507,'X7'!$B:$AZ,44,FALSE)),IF($X$1=8,(VLOOKUP(B507,'X8'!$B:$AZ,44,FALSE)),IF($X$1=9,(VLOOKUP(B507,'X9'!$B:$AZ,44,FALSE)),IF($X$1=10,(VLOOKUP(B507,'X10'!$B:$AZ,44,FALSE)),IF($X$1=11,(VLOOKUP(B507,'X11'!$B:$AZ,44,FALSE)),IF($X$1=12,(VLOOKUP(B507,'X12'!$B:$AZ,44,FALSE)),IF($X$1=13,(VLOOKUP(B507,'X13'!$B:$AZ,44,FALSE)),"B"))))))))))))))=TRUE," ",(IF($X$1=1,(VLOOKUP(B507,'X1'!$B:$AZ,44,FALSE)),IF($X$1=2,(VLOOKUP(B507,'X2'!$B:$AZ,44,FALSE)),IF($X$1=3,(VLOOKUP(B507,'X3'!$B:$AZ,44,FALSE)),IF($X$1=4,(VLOOKUP(B507,'X4'!$B:$AZ,44,FALSE)),IF($X$1=5,(VLOOKUP(B507,'X5'!$B:$AZ,44,FALSE)),IF($X$1=6,(VLOOKUP(B507,'X6'!$B:$AZ,44,FALSE)),IF($X$1=7,(VLOOKUP(B507,'X7'!$B:$AZ,44,FALSE)),IF($X$1=8,(VLOOKUP(B507,'X8'!$B:$AZ,44,FALSE)),IF($X$1=9,(VLOOKUP(B507,'X9'!$B:$AZ,44,FALSE)),IF($X$1=10,(VLOOKUP(B507,'X10'!$B:$AZ,44,FALSE)),IF($X$1=11,(VLOOKUP(B507,'X11'!$B:$AZ,44,FALSE)),IF($X$1=12,(VLOOKUP(B507,'X12'!$B:$AZ,44,FALSE)),IF($X$1=13,(VLOOKUP(B507,'X13'!$B:$AZ,44,FALSE)),"B")))))))))))))))</f>
        <v xml:space="preserve"> </v>
      </c>
      <c r="H507" s="182" t="str">
        <f ca="1">IF(ISERROR(IF($X$1=1,(VLOOKUP(B507,'X1'!$B:$AZ,8,FALSE)),IF($X$1=2,(VLOOKUP(B507,'X2'!$B:$AZ,8,FALSE)),IF($X$1=3,(VLOOKUP(B507,'X3'!$B:$AZ,8,FALSE)),IF($X$1=4,(VLOOKUP(B507,'X4'!$B:$AZ,8,FALSE)),IF($X$1=5,(VLOOKUP(B507,'X5'!$B:$AZ,8,FALSE)),IF($X$1=6,(VLOOKUP(B507,'X6'!$B:$AZ,8,FALSE)),IF($X$1=7,(VLOOKUP(B507,'X7'!$B:$AZ,8,FALSE)),IF($X$1=8,(VLOOKUP(B507,'X8'!$B:$AZ,8,FALSE)),IF($X$1=9,(VLOOKUP(B507,'X9'!$B:$AZ,8,FALSE)),IF($X$1=10,(VLOOKUP(B507,'X10'!$B:$AZ,8,FALSE)),IF($X$1=11,(VLOOKUP(B507,'X11'!$B:$AZ,8,FALSE)),IF($X$1=12,(VLOOKUP(B507,'X12'!$B:$AZ,8,FALSE)),IF($X$1=13,(VLOOKUP(B507,'X13'!$B:$AZ,8,FALSE)),"B"))))))))))))))=TRUE," ",(IF($X$1=1,(VLOOKUP(B507,'X1'!$B:$AZ,8,FALSE)),IF($X$1=2,(VLOOKUP(B507,'X2'!$B:$AZ,8,FALSE)),IF($X$1=3,(VLOOKUP(B507,'X3'!$B:$AZ,8,FALSE)),IF($X$1=4,(VLOOKUP(B507,'X4'!$B:$AZ,8,FALSE)),IF($X$1=5,(VLOOKUP(B507,'X5'!$B:$AZ,8,FALSE)),IF($X$1=6,(VLOOKUP(B507,'X6'!$B:$AZ,8,FALSE)),IF($X$1=7,(VLOOKUP(B507,'X7'!$B:$AZ,8,FALSE)),IF($X$1=8,(VLOOKUP(B507,'X8'!$B:$AZ,8,FALSE)),IF($X$1=9,(VLOOKUP(B507,'X9'!$B:$AZ,8,FALSE)),IF($X$1=10,(VLOOKUP(B507,'X10'!$B:$AZ,8,FALSE)),IF($X$1=11,(VLOOKUP(B507,'X11'!$B:$AZ,8,FALSE)),IF($X$1=12,(VLOOKUP(B507,'X12'!$B:$AZ,8,FALSE)),IF($X$1=13,(VLOOKUP(B507,'X13'!$B:$AZ,8,FALSE)),"B")))))))))))))))</f>
        <v xml:space="preserve"> </v>
      </c>
      <c r="I507" s="183" t="str">
        <f ca="1">IF(ISERROR(IF($X$1=1,(VLOOKUP(B507,'X1'!$B:$AZ,2,FALSE)),IF($X$1=2,(VLOOKUP(B507,'X2'!$B:$AZ,2,FALSE)),IF($X$1=3,(VLOOKUP(B507,'X3'!$B:$AZ,2,FALSE)),IF($X$1=4,(VLOOKUP(B507,'X4'!$B:$AZ,2,FALSE)),IF($X$1=5,(VLOOKUP(B507,'X5'!$B:$AZ,2,FALSE)),IF($X$1=6,(VLOOKUP(B507,'X6'!$B:$AZ,2,FALSE)),IF($X$1=7,(VLOOKUP(B507,'X7'!$B:$AZ,2,FALSE)),IF($X$1=8,(VLOOKUP(B507,'X8'!$B:$AZ,2,FALSE)),IF($X$1=9,(VLOOKUP(B507,'X9'!$B:$AZ,2,FALSE)),IF($X$1=10,(VLOOKUP(B507,'X10'!$B:$AZ,2,FALSE)),IF($X$1=11,(VLOOKUP(B507,'X11'!$B:$AZ,2,FALSE)),IF($X$1=12,(VLOOKUP(B507,'X12'!$B:$AZ,2,FALSE)),IF($X$1=13,(VLOOKUP(B507,'X13'!$B:$AZ,2,FALSE)),"B"))))))))))))))=TRUE," ",(IF($X$1=1,(VLOOKUP(B507,'X1'!$B:$AZ,2,FALSE)),IF($X$1=2,(VLOOKUP(B507,'X2'!$B:$AZ,2,FALSE)),IF($X$1=3,(VLOOKUP(B507,'X3'!$B:$AZ,2,FALSE)),IF($X$1=4,(VLOOKUP(B507,'X4'!$B:$AZ,2,FALSE)),IF($X$1=5,(VLOOKUP(B507,'X5'!$B:$AZ,2,FALSE)),IF($X$1=6,(VLOOKUP(B507,'X6'!$B:$AZ,2,FALSE)),IF($X$1=7,(VLOOKUP(B507,'X7'!$B:$AZ,2,FALSE)),IF($X$1=8,(VLOOKUP(B507,'X8'!$B:$AZ,2,FALSE)),IF($X$1=9,(VLOOKUP(B507,'X9'!$B:$AZ,2,FALSE)),IF($X$1=10,(VLOOKUP(B507,'X10'!$B:$AZ,2,FALSE)),IF($X$1=11,(VLOOKUP(B507,'X11'!$B:$AZ,2,FALSE)),IF($X$1=12,(VLOOKUP(B507,'X12'!$B:$AZ,2,FALSE)),IF($X$1=13,(VLOOKUP(B507,'X13'!$B:$AZ,2,FALSE)),"B")))))))))))))))</f>
        <v xml:space="preserve"> </v>
      </c>
      <c r="J507" s="183" t="str">
        <f ca="1">IF(ISERROR(IF($X$1=1,(VLOOKUP(B507,'X1'!$B:$AZ,3,FALSE)),IF($X$1=2,(VLOOKUP(B507,'X2'!$B:$AZ,3,FALSE)),IF($X$1=3,(VLOOKUP(B507,'X3'!$B:$AZ,3,FALSE)),IF($X$1=4,(VLOOKUP(B507,'X4'!$B:$AZ,3,FALSE)),IF($X$1=5,(VLOOKUP(B507,'X5'!$B:$AZ,3,FALSE)),IF($X$1=6,(VLOOKUP(B507,'X6'!$B:$AZ,3,FALSE)),IF($X$1=7,(VLOOKUP(B507,'X7'!$B:$AZ,3,FALSE)),IF($X$1=8,(VLOOKUP(B507,'X8'!$B:$AZ,3,FALSE)),IF($X$1=9,(VLOOKUP(B507,'X9'!$B:$AZ,3,FALSE)),IF($X$1=10,(VLOOKUP(B507,'X10'!$B:$AZ,3,FALSE)),IF($X$1=11,(VLOOKUP(B507,'X11'!$B:$AZ,3,FALSE)),IF($X$1=12,(VLOOKUP(B507,'X12'!$B:$AZ,3,FALSE)),IF($X$1=13,(VLOOKUP(B507,'X13'!$B:$AZ,3,FALSE)),"B"))))))))))))))=TRUE," ",(IF($X$1=1,(VLOOKUP(B507,'X1'!$B:$AZ,3,FALSE)),IF($X$1=2,(VLOOKUP(B507,'X2'!$B:$AZ,3,FALSE)),IF($X$1=3,(VLOOKUP(B507,'X3'!$B:$AZ,3,FALSE)),IF($X$1=4,(VLOOKUP(B507,'X4'!$B:$AZ,3,FALSE)),IF($X$1=5,(VLOOKUP(B507,'X5'!$B:$AZ,3,FALSE)),IF($X$1=6,(VLOOKUP(B507,'X6'!$B:$AZ,3,FALSE)),IF($X$1=7,(VLOOKUP(B507,'X7'!$B:$AZ,3,FALSE)),IF($X$1=8,(VLOOKUP(B507,'X8'!$B:$AZ,3,FALSE)),IF($X$1=9,(VLOOKUP(B507,'X9'!$B:$AZ,3,FALSE)),IF($X$1=10,(VLOOKUP(B507,'X10'!$B:$AZ,3,FALSE)),IF($X$1=11,(VLOOKUP(B507,'X11'!$B:$AZ,3,FALSE)),IF($X$1=12,(VLOOKUP(B507,'X12'!$B:$AZ,3,FALSE)),IF($X$1=13,(VLOOKUP(B507,'X13'!$B:$AZ,3,FALSE)),"B")))))))))))))))</f>
        <v xml:space="preserve"> </v>
      </c>
      <c r="K507" s="183" t="str">
        <f ca="1">IF(ISERROR(IF($X$1=1,(VLOOKUP(B507,'X1'!$B:$AZ,5,FALSE)),IF($X$1=2,(VLOOKUP(B507,'X2'!$B:$AZ,5,FALSE)),IF($X$1=3,(VLOOKUP(B507,'X3'!$B:$AZ,5,FALSE)),IF($X$1=4,(VLOOKUP(B507,'X4'!$B:$AZ,5,FALSE)),IF($X$1=5,(VLOOKUP(B507,'X5'!$B:$AZ,5,FALSE)),IF($X$1=6,(VLOOKUP(B507,'X6'!$B:$AZ,5,FALSE)),IF($X$1=7,(VLOOKUP(B507,'X7'!$B:$AZ,5,FALSE)),IF($X$1=8,(VLOOKUP(B507,'X8'!$B:$AZ,5,FALSE)),IF($X$1=9,(VLOOKUP(B507,'X9'!$B:$AZ,5,FALSE)),IF($X$1=10,(VLOOKUP(B507,'X10'!$B:$AZ,5,FALSE)),IF($X$1=11,(VLOOKUP(B507,'X11'!$B:$AZ,5,FALSE)),IF($X$1=12,(VLOOKUP(B507,'X12'!$B:$AZ,5,FALSE)),IF($X$1=13,(VLOOKUP(B507,'X13'!$B:$AZ,5,FALSE)),"B"))))))))))))))=TRUE," ",(IF($X$1=1,(VLOOKUP(B507,'X1'!$B:$AZ,5,FALSE)),IF($X$1=2,(VLOOKUP(B507,'X2'!$B:$AZ,5,FALSE)),IF($X$1=3,(VLOOKUP(B507,'X3'!$B:$AZ,5,FALSE)),IF($X$1=4,(VLOOKUP(B507,'X4'!$B:$AZ,5,FALSE)),IF($X$1=5,(VLOOKUP(B507,'X5'!$B:$AZ,5,FALSE)),IF($X$1=6,(VLOOKUP(B507,'X6'!$B:$AZ,5,FALSE)),IF($X$1=7,(VLOOKUP(B507,'X7'!$B:$AZ,5,FALSE)),IF($X$1=8,(VLOOKUP(B507,'X8'!$B:$AZ,5,FALSE)),IF($X$1=9,(VLOOKUP(B507,'X9'!$B:$AZ,5,FALSE)),IF($X$1=10,(VLOOKUP(B507,'X10'!$B:$AZ,5,FALSE)),IF($X$1=11,(VLOOKUP(B507,'X11'!$B:$AZ,5,FALSE)),IF($X$1=12,(VLOOKUP(B507,'X12'!$B:$AZ,5,FALSE)),IF($X$1=13,(VLOOKUP(B507,'X13'!$B:$AZ,5,FALSE)),"B")))))))))))))))</f>
        <v xml:space="preserve"> </v>
      </c>
      <c r="L507" s="184" t="str">
        <f ca="1">IF(ISERROR(IF($X$1=1,(VLOOKUP(B507,'X1'!$B:$AZ,9,FALSE)),IF($X$1=2,(VLOOKUP(B507,'X2'!$B:$AZ,9,FALSE)),IF($X$1=3,(VLOOKUP(B507,'X3'!$B:$AZ,9,FALSE)),IF($X$1=4,(VLOOKUP(B507,'X4'!$B:$AZ,9,FALSE)),IF($X$1=5,(VLOOKUP(B507,'X5'!$B:$AZ,9,FALSE)),IF($X$1=6,(VLOOKUP(B507,'X6'!$B:$AZ,9,FALSE)),IF($X$1=7,(VLOOKUP(B507,'X7'!$B:$AZ,9,FALSE)),IF($X$1=8,(VLOOKUP(B507,'X8'!$B:$AZ,9,FALSE)),IF($X$1=9,(VLOOKUP(B507,'X9'!$B:$AZ,9,FALSE)),IF($X$1=10,(VLOOKUP(B507,'X10'!$B:$AZ,9,FALSE)),IF($X$1=11,(VLOOKUP(B507,'X11'!$B:$AZ,9,FALSE)),IF($X$1=12,(VLOOKUP(B507,'X12'!$B:$AZ,9,FALSE)),IF($X$1=13,(VLOOKUP(B507,'X13'!$B:$AZ,9,FALSE)),"B"))))))))))))))=TRUE," ",(IF($X$1=1,(VLOOKUP(B507,'X1'!$B:$AZ,9,FALSE)),IF($X$1=2,(VLOOKUP(B507,'X2'!$B:$AZ,9,FALSE)),IF($X$1=3,(VLOOKUP(B507,'X3'!$B:$AZ,9,FALSE)),IF($X$1=4,(VLOOKUP(B507,'X4'!$B:$AZ,9,FALSE)),IF($X$1=5,(VLOOKUP(B507,'X5'!$B:$AZ,9,FALSE)),IF($X$1=6,(VLOOKUP(B507,'X6'!$B:$AZ,9,FALSE)),IF($X$1=7,(VLOOKUP(B507,'X7'!$B:$AZ,9,FALSE)),IF($X$1=8,(VLOOKUP(B507,'X8'!$B:$AZ,9,FALSE)),IF($X$1=9,(VLOOKUP(B507,'X9'!$B:$AZ,9,FALSE)),IF($X$1=10,(VLOOKUP(B507,'X10'!$B:$AZ,9,FALSE)),IF($X$1=11,(VLOOKUP(B507,'X11'!$B:$AZ,9,FALSE)),IF($X$1=12,(VLOOKUP(B507,'X12'!$B:$AZ,9,FALSE)),IF($X$1=13,(VLOOKUP(B507,'X13'!$B:$AZ,9,FALSE)),"B")))))))))))))))</f>
        <v xml:space="preserve"> </v>
      </c>
      <c r="M507" s="184" t="str">
        <f ca="1">IF(ISERROR(IF($X$1=1,(VLOOKUP(B507,'X1'!$B:$AZ,10,FALSE)),IF($X$1=2,(VLOOKUP(B507,'X2'!$B:$AZ,10,FALSE)),IF($X$1=3,(VLOOKUP(B507,'X3'!$B:$AZ,10,FALSE)),IF($X$1=4,(VLOOKUP(B507,'X4'!$B:$AZ,10,FALSE)),IF($X$1=5,(VLOOKUP(B507,'X5'!$B:$AZ,10,FALSE)),IF($X$1=6,(VLOOKUP(B507,'X6'!$B:$AZ,10,FALSE)),IF($X$1=7,(VLOOKUP(B507,'X7'!$B:$AZ,10,FALSE)),IF($X$1=8,(VLOOKUP(B507,'X8'!$B:$AZ,10,FALSE)),IF($X$1=9,(VLOOKUP(B507,'X9'!$B:$AZ,10,FALSE)),IF($X$1=10,(VLOOKUP(B507,'X10'!$B:$AZ,10,FALSE)),IF($X$1=11,(VLOOKUP(B507,'X11'!$B:$AZ,10,FALSE)),IF($X$1=12,(VLOOKUP(B507,'X12'!$B:$AZ,10,FALSE)),IF($X$1=13,(VLOOKUP(B507,'X13'!$B:$AZ,10,FALSE)),"B"))))))))))))))=TRUE," ",(IF($X$1=1,(VLOOKUP(B507,'X1'!$B:$AZ,10,FALSE)),IF($X$1=2,(VLOOKUP(B507,'X2'!$B:$AZ,10,FALSE)),IF($X$1=3,(VLOOKUP(B507,'X3'!$B:$AZ,10,FALSE)),IF($X$1=4,(VLOOKUP(B507,'X4'!$B:$AZ,10,FALSE)),IF($X$1=5,(VLOOKUP(B507,'X5'!$B:$AZ,10,FALSE)),IF($X$1=6,(VLOOKUP(B507,'X6'!$B:$AZ,10,FALSE)),IF($X$1=7,(VLOOKUP(B507,'X7'!$B:$AZ,10,FALSE)),IF($X$1=8,(VLOOKUP(B507,'X8'!$B:$AZ,10,FALSE)),IF($X$1=9,(VLOOKUP(B507,'X9'!$B:$AZ,10,FALSE)),IF($X$1=10,(VLOOKUP(B507,'X10'!$B:$AZ,10,FALSE)),IF($X$1=11,(VLOOKUP(B507,'X11'!$B:$AZ,10,FALSE)),IF($X$1=12,(VLOOKUP(B507,'X12'!$B:$AZ,10,FALSE)),IF($X$1=13,(VLOOKUP(B507,'X13'!$B:$AZ,10,FALSE)),"B")))))))))))))))</f>
        <v xml:space="preserve"> </v>
      </c>
      <c r="N507" s="185" t="str">
        <f ca="1">IF(ISERROR(IF($X$1=1,(VLOOKUP(B507,'X1'!$B:$AZ,45,FALSE)),IF($X$1=2,(VLOOKUP(B507,'X2'!$B:$AZ,45,FALSE)),IF($X$1=3,(VLOOKUP(B507,'X3'!$B:$AZ,45,FALSE)),IF($X$1=4,(VLOOKUP(B507,'X4'!$B:$AZ,45,FALSE)),IF($X$1=5,(VLOOKUP(B507,'X5'!$B:$AZ,45,FALSE)),IF($X$1=6,(VLOOKUP(B507,'X6'!$B:$AZ,45,FALSE)),IF($X$1=7,(VLOOKUP(B507,'X7'!$B:$AZ,45,FALSE)),IF($X$1=8,(VLOOKUP(B507,'X8'!$B:$AZ,45,FALSE)),IF($X$1=9,(VLOOKUP(B507,'X9'!$B:$AZ,45,FALSE)),IF($X$1=10,(VLOOKUP(B507,'X10'!$B:$AZ,45,FALSE)),IF($X$1=11,(VLOOKUP(B507,'X11'!$B:$AZ,45,FALSE)),IF($X$1=12,(VLOOKUP(B507,'X12'!$B:$AZ,45,FALSE)),IF($X$1=13,(VLOOKUP(B507,'X13'!$B:$AZ,45,FALSE)),"B"))))))))))))))=TRUE," ",(IF($X$1=1,(VLOOKUP(B507,'X1'!$B:$AZ,45,FALSE)),IF($X$1=2,(VLOOKUP(B507,'X2'!$B:$AZ,45,FALSE)),IF($X$1=3,(VLOOKUP(B507,'X3'!$B:$AZ,45,FALSE)),IF($X$1=4,(VLOOKUP(B507,'X4'!$B:$AZ,45,FALSE)),IF($X$1=5,(VLOOKUP(B507,'X5'!$B:$AZ,45,FALSE)),IF($X$1=6,(VLOOKUP(B507,'X6'!$B:$AZ,45,FALSE)),IF($X$1=7,(VLOOKUP(B507,'X7'!$B:$AZ,45,FALSE)),IF($X$1=8,(VLOOKUP(B507,'X8'!$B:$AZ,45,FALSE)),IF($X$1=9,(VLOOKUP(B507,'X9'!$B:$AZ,45,FALSE)),IF($X$1=10,(VLOOKUP(B507,'X10'!$B:$AZ,45,FALSE)),IF($X$1=11,(VLOOKUP(B507,'X11'!$B:$AZ,45,FALSE)),IF($X$1=12,(VLOOKUP(B507,'X12'!$B:$AZ,45,FALSE)),IF($X$1=13,(VLOOKUP(B507,'X13'!$B:$AZ,45,FALSE)),"B")))))))))))))))</f>
        <v xml:space="preserve"> </v>
      </c>
      <c r="O507" s="184" t="str">
        <f ca="1">IF(ISERROR(IF($X$1=1,(VLOOKUP(B507,'X1'!$B:$AZ,11,FALSE)),IF($X$1=2,(VLOOKUP(B507,'X2'!$B:$AZ,11,FALSE)),IF($X$1=3,(VLOOKUP(B507,'X3'!$B:$AZ,11,FALSE)),IF($X$1=4,(VLOOKUP(B507,'X4'!$B:$AZ,11,FALSE)),IF($X$1=5,(VLOOKUP(B507,'X5'!$B:$AZ,11,FALSE)),IF($X$1=6,(VLOOKUP(B507,'X6'!$B:$AZ,11,FALSE)),IF($X$1=7,(VLOOKUP(B507,'X7'!$B:$AZ,11,FALSE)),IF($X$1=8,(VLOOKUP(B507,'X8'!$B:$AZ,11,FALSE)),IF($X$1=9,(VLOOKUP(B507,'X9'!$B:$AZ,11,FALSE)),IF($X$1=10,(VLOOKUP(B507,'X10'!$B:$AZ,11,FALSE)),IF($X$1=11,(VLOOKUP(B507,'X11'!$B:$AZ,11,FALSE)),IF($X$1=12,(VLOOKUP(B507,'X12'!$B:$AZ,11,FALSE)),IF($X$1=13,(VLOOKUP(B507,'X13'!$B:$AZ,11,FALSE)),"B"))))))))))))))=TRUE," ",(IF($X$1=1,(VLOOKUP(B507,'X1'!$B:$AZ,11,FALSE)),IF($X$1=2,(VLOOKUP(B507,'X2'!$B:$AZ,11,FALSE)),IF($X$1=3,(VLOOKUP(B507,'X3'!$B:$AZ,11,FALSE)),IF($X$1=4,(VLOOKUP(B507,'X4'!$B:$AZ,11,FALSE)),IF($X$1=5,(VLOOKUP(B507,'X5'!$B:$AZ,11,FALSE)),IF($X$1=6,(VLOOKUP(B507,'X6'!$B:$AZ,11,FALSE)),IF($X$1=7,(VLOOKUP(B507,'X7'!$B:$AZ,11,FALSE)),IF($X$1=8,(VLOOKUP(B507,'X8'!$B:$AZ,11,FALSE)),IF($X$1=9,(VLOOKUP(B507,'X9'!$B:$AZ,11,FALSE)),IF($X$1=10,(VLOOKUP(B507,'X10'!$B:$AZ,11,FALSE)),IF($X$1=11,(VLOOKUP(B507,'X11'!$B:$AZ,11,FALSE)),IF($X$1=12,(VLOOKUP(B507,'X12'!$B:$AZ,11,FALSE)),IF($X$1=13,(VLOOKUP(B507,'X13'!$B:$AZ,11,FALSE)),"B")))))))))))))))</f>
        <v xml:space="preserve"> </v>
      </c>
      <c r="P507" s="184" t="str">
        <f ca="1">IF(ISERROR(IF($X$1=1,(VLOOKUP(B507,'X1'!$B:$AZ,12,FALSE)),IF($X$1=2,(VLOOKUP(B507,'X2'!$B:$AZ,12,FALSE)),IF($X$1=3,(VLOOKUP(B507,'X3'!$B:$AZ,12,FALSE)),IF($X$1=4,(VLOOKUP(B507,'X4'!$B:$AZ,12,FALSE)),IF($X$1=5,(VLOOKUP(B507,'X5'!$B:$AZ,12,FALSE)),IF($X$1=6,(VLOOKUP(B507,'X6'!$B:$AZ,12,FALSE)),IF($X$1=7,(VLOOKUP(B507,'X7'!$B:$AZ,12,FALSE)),IF($X$1=8,(VLOOKUP(B507,'X8'!$B:$AZ,12,FALSE)),IF($X$1=9,(VLOOKUP(B507,'X9'!$B:$AZ,12,FALSE)),IF($X$1=10,(VLOOKUP(B507,'X10'!$B:$AZ,12,FALSE)),IF($X$1=11,(VLOOKUP(B507,'X11'!$B:$AZ,12,FALSE)),IF($X$1=12,(VLOOKUP(B507,'X12'!$B:$AZ,12,FALSE)),IF($X$1=13,(VLOOKUP(B507,'X13'!$B:$AZ,12,FALSE)),"B"))))))))))))))=TRUE," ",(IF($X$1=1,(VLOOKUP(B507,'X1'!$B:$AZ,12,FALSE)),IF($X$1=2,(VLOOKUP(B507,'X2'!$B:$AZ,12,FALSE)),IF($X$1=3,(VLOOKUP(B507,'X3'!$B:$AZ,12,FALSE)),IF($X$1=4,(VLOOKUP(B507,'X4'!$B:$AZ,12,FALSE)),IF($X$1=5,(VLOOKUP(B507,'X5'!$B:$AZ,12,FALSE)),IF($X$1=6,(VLOOKUP(B507,'X6'!$B:$AZ,12,FALSE)),IF($X$1=7,(VLOOKUP(B507,'X7'!$B:$AZ,12,FALSE)),IF($X$1=8,(VLOOKUP(B507,'X8'!$B:$AZ,12,FALSE)),IF($X$1=9,(VLOOKUP(B507,'X9'!$B:$AZ,12,FALSE)),IF($X$1=10,(VLOOKUP(B507,'X10'!$B:$AZ,12,FALSE)),IF($X$1=11,(VLOOKUP(B507,'X11'!$B:$AZ,12,FALSE)),IF($X$1=12,(VLOOKUP(B507,'X12'!$B:$AZ,12,FALSE)),IF($X$1=13,(VLOOKUP(B507,'X13'!$B:$AZ,12,FALSE)),"B")))))))))))))))</f>
        <v xml:space="preserve"> </v>
      </c>
      <c r="Q507" s="185" t="str">
        <f ca="1">IF(ISERROR(IF($X$1=1,(VLOOKUP(B507,'X1'!$B:$AZ,46,FALSE)),IF($X$1=2,(VLOOKUP(B507,'X2'!$B:$AZ,46,FALSE)),IF($X$1=3,(VLOOKUP(B507,'X3'!$B:$AZ,46,FALSE)),IF($X$1=4,(VLOOKUP(B507,'X4'!$B:$AZ,46,FALSE)),IF($X$1=5,(VLOOKUP(B507,'X5'!$B:$AZ,46,FALSE)),IF($X$1=6,(VLOOKUP(B507,'X6'!$B:$AZ,46,FALSE)),IF($X$1=7,(VLOOKUP(B507,'X7'!$B:$AZ,46,FALSE)),IF($X$1=8,(VLOOKUP(B507,'X8'!$B:$AZ,46,FALSE)),IF($X$1=9,(VLOOKUP(B507,'X9'!$B:$AZ,46,FALSE)),IF($X$1=10,(VLOOKUP(B507,'X10'!$B:$AZ,46,FALSE)),IF($X$1=11,(VLOOKUP(B507,'X11'!$B:$AZ,46,FALSE)),IF($X$1=12,(VLOOKUP(B507,'X12'!$B:$AZ,46,FALSE)),IF($X$1=13,(VLOOKUP(B507,'X13'!$B:$AZ,46,FALSE)),"B"))))))))))))))=TRUE," ",(IF($X$1=1,(VLOOKUP(B507,'X1'!$B:$AZ,46,FALSE)),IF($X$1=2,(VLOOKUP(B507,'X2'!$B:$AZ,46,FALSE)),IF($X$1=3,(VLOOKUP(B507,'X3'!$B:$AZ,46,FALSE)),IF($X$1=4,(VLOOKUP(B507,'X4'!$B:$AZ,46,FALSE)),IF($X$1=5,(VLOOKUP(B507,'X5'!$B:$AZ,46,FALSE)),IF($X$1=6,(VLOOKUP(B507,'X6'!$B:$AZ,46,FALSE)),IF($X$1=7,(VLOOKUP(B507,'X7'!$B:$AZ,46,FALSE)),IF($X$1=8,(VLOOKUP(B507,'X8'!$B:$AZ,46,FALSE)),IF($X$1=9,(VLOOKUP(B507,'X9'!$B:$AZ,46,FALSE)),IF($X$1=10,(VLOOKUP(B507,'X10'!$B:$AZ,46,FALSE)),IF($X$1=11,(VLOOKUP(B507,'X11'!$B:$AZ,46,FALSE)),IF($X$1=12,(VLOOKUP(B507,'X12'!$B:$AZ,46,FALSE)),IF($X$1=13,(VLOOKUP(B507,'X13'!$B:$AZ,46,FALSE)),"B")))))))))))))))</f>
        <v xml:space="preserve"> </v>
      </c>
      <c r="R507" s="185" t="str">
        <f ca="1">IF(ISERROR(IF($X$1=1,(VLOOKUP(B507,'X1'!$B:$AZ,15,FALSE)),IF($X$1=2,(VLOOKUP(B507,'X2'!$B:$AZ,15,FALSE)),IF($X$1=3,(VLOOKUP(B507,'X3'!$B:$AZ,15,FALSE)),IF($X$1=4,(VLOOKUP(B507,'X4'!$B:$AZ,15,FALSE)),IF($X$1=5,(VLOOKUP(B507,'X5'!$B:$AZ,15,FALSE)),IF($X$1=6,(VLOOKUP(B507,'X6'!$B:$AZ,15,FALSE)),IF($X$1=7,(VLOOKUP(B507,'X7'!$B:$AZ,15,FALSE)),IF($X$1=8,(VLOOKUP(B507,'X8'!$B:$AZ,15,FALSE)),IF($X$1=9,(VLOOKUP(B507,'X9'!$B:$AZ,15,FALSE)),IF($X$1=10,(VLOOKUP(B507,'X10'!$B:$AZ,15,FALSE)),IF($X$1=11,(VLOOKUP(B507,'X11'!$B:$AZ,15,FALSE)),IF($X$1=12,(VLOOKUP(B507,'X12'!$B:$AZ,15,FALSE)),IF($X$1=13,(VLOOKUP(B507,'X13'!$B:$AZ,15,FALSE)),"B"))))))))))))))=TRUE," ",(IF($X$1=1,(VLOOKUP(B507,'X1'!$B:$AZ,15,FALSE)),IF($X$1=2,(VLOOKUP(B507,'X2'!$B:$AZ,15,FALSE)),IF($X$1=3,(VLOOKUP(B507,'X3'!$B:$AZ,15,FALSE)),IF($X$1=4,(VLOOKUP(B507,'X4'!$B:$AZ,15,FALSE)),IF($X$1=5,(VLOOKUP(B507,'X5'!$B:$AZ,15,FALSE)),IF($X$1=6,(VLOOKUP(B507,'X6'!$B:$AZ,15,FALSE)),IF($X$1=7,(VLOOKUP(B507,'X7'!$B:$AZ,15,FALSE)),IF($X$1=8,(VLOOKUP(B507,'X8'!$B:$AZ,15,FALSE)),IF($X$1=9,(VLOOKUP(B507,'X9'!$B:$AZ,15,FALSE)),IF($X$1=10,(VLOOKUP(B507,'X10'!$B:$AZ,15,FALSE)),IF($X$1=11,(VLOOKUP(B507,'X11'!$B:$AZ,15,FALSE)),IF($X$1=12,(VLOOKUP(B507,'X12'!$B:$AZ,15,FALSE)),IF($X$1=13,(VLOOKUP(B507,'X13'!$B:$AZ,15,FALSE)),"B")))))))))))))))</f>
        <v xml:space="preserve"> </v>
      </c>
      <c r="S507" s="185" t="str">
        <f ca="1">IF(ISERROR(IF((IF($X$1=1,(VLOOKUP(B507,'X1'!$B:$AZ,14,FALSE)),(IF($X$1=2,(VLOOKUP(B507,'X2'!$B:$AZ,14,FALSE)),(IF($X$1=3,(VLOOKUP(B507,'X3'!$B:$AZ,14,FALSE)),(IF($X$1=4,(VLOOKUP(B507,'X4'!$B:$AZ,14,FALSE)),(IF($X$1=5,(VLOOKUP(B507,'X5'!$B:$AZ,14,FALSE)),(IF($X$1=6,(VLOOKUP(B507,'X6'!$B:$AZ,14,FALSE)),(IF($X$1=7,(VLOOKUP(B507,'X7'!$B:$AZ,14,FALSE)),(IF($X$1=8,(VLOOKUP(B507,'X8'!$B:$AZ,14,FALSE)),(IF($X$1=9,(VLOOKUP(B507,'X9'!$B:$AZ,14,FALSE)),(IF($X$1=10,(VLOOKUP(B507,'X10'!$B:$AZ,14,FALSE)),(IF($X$1=11,(VLOOKUP(B507,'X11'!$B:$AZ,14,FALSE)),(IF($X$1=12,(VLOOKUP(B507,'X12'!$B:$AZ,14,FALSE)),(VLOOKUP(B507,'X13'!$B:$AZ,14,FALSE))))))))))))))))))))))))))=$V$1," ",(IF($X$1=1,(VLOOKUP(B507,'X1'!$B:$AZ,14,FALSE)),(IF($X$1=2,(VLOOKUP(B507,'X2'!$B:$AZ,14,FALSE)),(IF($X$1=3,(VLOOKUP(B507,'X3'!$B:$AZ,14,FALSE)),(IF($X$1=4,(VLOOKUP(B507,'X4'!$B:$AZ,14,FALSE)),(IF($X$1=5,(VLOOKUP(B507,'X5'!$B:$AZ,14,FALSE)),(IF($X$1=6,(VLOOKUP(B507,'X6'!$B:$AZ,14,FALSE)),(IF($X$1=7,(VLOOKUP(B507,'X7'!$B:$AZ,14,FALSE)),(IF($X$1=8,(VLOOKUP(B507,'X8'!$B:$AZ,14,FALSE)),(IF($X$1=9,(VLOOKUP(B507,'X9'!$B:$AZ,14,FALSE)),(IF($X$1=10,(VLOOKUP(B507,'X10'!$B:$AZ,14,FALSE)),(IF($X$1=11,(VLOOKUP(B507,'X11'!$B:$AZ,14,FALSE)),(IF($X$1=12,(VLOOKUP(B507,'X12'!$B:$AZ,14,FALSE)),(VLOOKUP(B507,'X13'!$B:$AZ,14,FALSE))))))))))))))))))))))))))))=TRUE," ",(IF((IF($X$1=1,(VLOOKUP(B507,'X1'!$B:$AZ,14,FALSE)),(IF($X$1=2,(VLOOKUP(B507,'X2'!$B:$AZ,14,FALSE)),(IF($X$1=3,(VLOOKUP(B507,'X3'!$B:$AZ,14,FALSE)),(IF($X$1=4,(VLOOKUP(B507,'X4'!$B:$AZ,14,FALSE)),(IF($X$1=5,(VLOOKUP(B507,'X5'!$B:$AZ,14,FALSE)),(IF($X$1=6,(VLOOKUP(B507,'X6'!$B:$AZ,14,FALSE)),(IF($X$1=7,(VLOOKUP(B507,'X7'!$B:$AZ,14,FALSE)),(IF($X$1=8,(VLOOKUP(B507,'X8'!$B:$AZ,14,FALSE)),(IF($X$1=9,(VLOOKUP(B507,'X9'!$B:$AZ,14,FALSE)),(IF($X$1=10,(VLOOKUP(B507,'X10'!$B:$AZ,14,FALSE)),(IF($X$1=11,(VLOOKUP(B507,'X11'!$B:$AZ,14,FALSE)),(IF($X$1=12,(VLOOKUP(B507,'X12'!$B:$AZ,14,FALSE)),(VLOOKUP(B507,'X13'!$B:$AZ,14,FALSE))))))))))))))))))))))))))=$V$1," ",(IF($X$1=1,(VLOOKUP(B507,'X1'!$B:$AZ,14,FALSE)),(IF($X$1=2,(VLOOKUP(B507,'X2'!$B:$AZ,14,FALSE)),(IF($X$1=3,(VLOOKUP(B507,'X3'!$B:$AZ,14,FALSE)),(IF($X$1=4,(VLOOKUP(B507,'X4'!$B:$AZ,14,FALSE)),(IF($X$1=5,(VLOOKUP(B507,'X5'!$B:$AZ,14,FALSE)),(IF($X$1=6,(VLOOKUP(B507,'X6'!$B:$AZ,14,FALSE)),(IF($X$1=7,(VLOOKUP(B507,'X7'!$B:$AZ,14,FALSE)),(IF($X$1=8,(VLOOKUP(B507,'X8'!$B:$AZ,14,FALSE)),(IF($X$1=9,(VLOOKUP(B507,'X9'!$B:$AZ,14,FALSE)),(IF($X$1=10,(VLOOKUP(B507,'X10'!$B:$AZ,14,FALSE)),(IF($X$1=11,(VLOOKUP(B507,'X11'!$B:$AZ,14,FALSE)),(IF($X$1=12,(VLOOKUP(B507,'X12'!$B:$AZ,14,FALSE)),(VLOOKUP(B507,'X13'!$B:$AZ,14,FALSE)))))))))))))))))))))))))))))</f>
        <v xml:space="preserve"> </v>
      </c>
    </row>
    <row r="508" spans="1:19" ht="14.1" customHeight="1" x14ac:dyDescent="0.2">
      <c r="A508" s="156" t="s">
        <v>1058</v>
      </c>
      <c r="B508" s="122" t="str">
        <f>IF(ISERROR(IF($U$16=1,(VLOOKUP(A508,$AC$89:$AH$125,2,FALSE)),IF((IF($X$1=1,'X1'!B467,(IF($X$1=2,'X2'!B467,(IF($X$1=3,'X3'!B467,(IF($X$1=4,'X4'!B467,(IF($X$1=5,'X5'!B467,(IF($X$1=6,'X6'!B467,(IF($X$1=7,'X7'!B467,(IF($X$1=8,'X8'!B467,(IF($X$1=9,'X9'!B467,(IF($X$1=10,'X10'!B467,(IF($X$1=11,'X11'!B467,(IF($X$1=12,'X12'!B467,'X13'!B467))))))))))))))))))))))))="","",(IF($X$1=1,'X1'!B467,(IF($X$1=2,'X2'!B467,(IF($X$1=3,'X3'!B467,(IF($X$1=4,'X4'!B467,(IF($X$1=5,'X5'!B467,(IF($X$1=6,'X6'!B467,(IF($X$1=7,'X7'!B467,(IF($X$1=8,'X8'!B467,(IF($X$1=9,'X9'!B467,(IF($X$1=10,'X10'!B467,(IF($X$1=11,'X11'!B467,(IF($X$1=12,'X12'!B467,'X13'!B467)))))))))))))))))))))))))))=TRUE," ",(IF($U$16=1,(VLOOKUP(A508,$AC$89:$AH$125,2,FALSE)),IF((IF($X$1=1,'X1'!B467,(IF($X$1=2,'X2'!B467,(IF($X$1=3,'X3'!B467,(IF($X$1=4,'X4'!B467,(IF($X$1=5,'X5'!B467,(IF($X$1=6,'X6'!B467,(IF($X$1=7,'X7'!B467,(IF($X$1=8,'X8'!B467,(IF($X$1=9,'X9'!B467,(IF($X$1=10,'X10'!B467,(IF($X$1=11,'X11'!B467,(IF($X$1=12,'X12'!B467,'X13'!B467))))))))))))))))))))))))="","",(IF($X$1=1,'X1'!B467,(IF($X$1=2,'X2'!B467,(IF($X$1=3,'X3'!B467,(IF($X$1=4,'X4'!B467,(IF($X$1=5,'X5'!B467,(IF($X$1=6,'X6'!B467,(IF($X$1=7,'X7'!B467,(IF($X$1=8,'X8'!B467,(IF($X$1=9,'X9'!B467,(IF($X$1=10,'X10'!B467,(IF($X$1=11,'X11'!B467,(IF($X$1=12,'X12'!B467,'X13'!B467))))))))))))))))))))))))))))</f>
        <v/>
      </c>
      <c r="C508" s="181" t="str">
        <f ca="1">IF(ISERROR(IF($X$1=1,(VLOOKUP(B508,'X1'!$B:$AZ,47,FALSE)),IF($X$1=2,(VLOOKUP(B508,'X2'!$B:$AZ,47,FALSE)),IF($X$1=3,(VLOOKUP(B508,'X3'!$B:$AZ,47,FALSE)),IF($X$1=4,(VLOOKUP(B508,'X4'!$B:$AZ,47,FALSE)),IF($X$1=5,(VLOOKUP(B508,'X5'!$B:$AZ,47,FALSE)),IF($X$1=6,(VLOOKUP(B508,'X6'!$B:$AZ,47,FALSE)),IF($X$1=7,(VLOOKUP(B508,'X7'!$B:$AZ,47,FALSE)),IF($X$1=8,(VLOOKUP(B508,'X8'!$B:$AZ,47,FALSE)),IF($X$1=9,(VLOOKUP(B508,'X9'!$B:$AZ,47,FALSE)),IF($X$1=10,(VLOOKUP(B508,'X10'!$B:$AZ,47,FALSE)),IF($X$1=11,(VLOOKUP(B508,'X11'!$B:$AZ,47,FALSE)),IF($X$1=12,(VLOOKUP(B508,'X12'!$B:$AZ,47,FALSE)),IF($X$1=13,(VLOOKUP(B508,'X13'!$B:$AZ,47,FALSE)),"B"))))))))))))))=TRUE," ",(IF($X$1=1,(VLOOKUP(B508,'X1'!$B:$AZ,47,FALSE)),IF($X$1=2,(VLOOKUP(B508,'X2'!$B:$AZ,47,FALSE)),IF($X$1=3,(VLOOKUP(B508,'X3'!$B:$AZ,47,FALSE)),IF($X$1=4,(VLOOKUP(B508,'X4'!$B:$AZ,47,FALSE)),IF($X$1=5,(VLOOKUP(B508,'X5'!$B:$AZ,47,FALSE)),IF($X$1=6,(VLOOKUP(B508,'X6'!$B:$AZ,47,FALSE)),IF($X$1=7,(VLOOKUP(B508,'X7'!$B:$AZ,47,FALSE)),IF($X$1=8,(VLOOKUP(B508,'X8'!$B:$AZ,47,FALSE)),IF($X$1=9,(VLOOKUP(B508,'X9'!$B:$AZ,47,FALSE)),IF($X$1=10,(VLOOKUP(B508,'X10'!$B:$AZ,47,FALSE)),IF($X$1=11,(VLOOKUP(B508,'X11'!$B:$AZ,47,FALSE)),IF($X$1=12,(VLOOKUP(B508,'X12'!$B:$AZ,47,FALSE)),IF($X$1=13,(VLOOKUP(B508,'X13'!$B:$AZ,47,FALSE)),"B")))))))))))))))</f>
        <v xml:space="preserve"> </v>
      </c>
      <c r="D508" s="181" t="str">
        <f ca="1">IF(ISERROR(IF($X$1=1,(VLOOKUP(B508,'X1'!$B:$AP,41,FALSE)),IF($X$1=2,(VLOOKUP(B508,'X2'!$B:$AP,41,FALSE)),IF($X$1=3,(VLOOKUP(B508,'X3'!$B:$AP,41,FALSE)),IF($X$1=4,(VLOOKUP(B508,'X4'!$B:$AP,41,FALSE)),IF($X$1=5,(VLOOKUP(B508,'X5'!$B:$AP,41,FALSE)),IF($X$1=6,(VLOOKUP(B508,'X6'!$B:$AP,41,FALSE)),IF($X$1=7,(VLOOKUP(B508,'X7'!$B:$AP,41,FALSE)),IF($X$1=8,(VLOOKUP(B508,'X8'!$B:$AP,41,FALSE)),IF($X$1=9,(VLOOKUP(B508,'X9'!$B:$AP,41,FALSE)),IF($X$1=10,(VLOOKUP(B508,'X10'!$B:$AP,41,FALSE)),IF($X$1=11,(VLOOKUP(B508,'X11'!$B:$AP,41,FALSE)),IF($X$1=12,(VLOOKUP(B508,'X12'!$B:$AP,41,FALSE)),IF($X$1=13,(VLOOKUP(B508,'X13'!$B:$AP,41,FALSE)),"B"))))))))))))))=TRUE," ",(IF($X$1=1,(VLOOKUP(B508,'X1'!$B:$AP,41,FALSE)),IF($X$1=2,(VLOOKUP(B508,'X2'!$B:$AP,41,FALSE)),IF($X$1=3,(VLOOKUP(B508,'X3'!$B:$AP,41,FALSE)),IF($X$1=4,(VLOOKUP(B508,'X4'!$B:$AP,41,FALSE)),IF($X$1=5,(VLOOKUP(B508,'X5'!$B:$AP,41,FALSE)),IF($X$1=6,(VLOOKUP(B508,'X6'!$B:$AP,41,FALSE)),IF($X$1=7,(VLOOKUP(B508,'X7'!$B:$AP,41,FALSE)),IF($X$1=8,(VLOOKUP(B508,'X8'!$B:$AP,41,FALSE)),IF($X$1=9,(VLOOKUP(B508,'X9'!$B:$AP,41,FALSE)),IF($X$1=10,(VLOOKUP(B508,'X10'!$B:$AP,41,FALSE)),IF($X$1=11,(VLOOKUP(B508,'X11'!$B:$AP,41,FALSE)),IF($X$1=12,(VLOOKUP(B508,'X12'!$B:$AP,41,FALSE)),IF($X$1=13,(VLOOKUP(B508,'X13'!$B:$AP,41,FALSE)),"B")))))))))))))))</f>
        <v xml:space="preserve"> </v>
      </c>
      <c r="E508" s="182" t="str">
        <f ca="1">IF(ISERROR(IF($X$1=1,(VLOOKUP(B508,'X1'!$B:$AP,7,FALSE)),IF($X$1=2,(VLOOKUP(B508,'X2'!$B:$AP,7,FALSE)),IF($X$1=3,(VLOOKUP(B508,'X3'!$B:$AP,7,FALSE)),IF($X$1=4,(VLOOKUP(B508,'X4'!$B:$AP,7,FALSE)),IF($X$1=5,(VLOOKUP(B508,'X5'!$B:$AP,7,FALSE)),IF($X$1=6,(VLOOKUP(B508,'X6'!$B:$AP,7,FALSE)),IF($X$1=7,(VLOOKUP(B508,'X7'!$B:$AP,7,FALSE)),IF($X$1=8,(VLOOKUP(B508,'X8'!$B:$AP,7,FALSE)),IF($X$1=9,(VLOOKUP(B508,'X9'!$B:$AP,7,FALSE)),IF($X$1=10,(VLOOKUP(B508,'X10'!$B:$AP,7,FALSE)),IF($X$1=11,(VLOOKUP(B508,'X11'!$B:$AP,7,FALSE)),IF($X$1=12,(VLOOKUP(B508,'X12'!$B:$AP,7,FALSE)),IF($X$1=13,(VLOOKUP(B508,'X13'!$B:$AP,7,FALSE)),"B"))))))))))))))=TRUE," ",(IF($X$1=1,(VLOOKUP(B508,'X1'!$B:$AP,7,FALSE)),IF($X$1=2,(VLOOKUP(B508,'X2'!$B:$AP,7,FALSE)),IF($X$1=3,(VLOOKUP(B508,'X3'!$B:$AP,7,FALSE)),IF($X$1=4,(VLOOKUP(B508,'X4'!$B:$AP,7,FALSE)),IF($X$1=5,(VLOOKUP(B508,'X5'!$B:$AP,7,FALSE)),IF($X$1=6,(VLOOKUP(B508,'X6'!$B:$AP,7,FALSE)),IF($X$1=7,(VLOOKUP(B508,'X7'!$B:$AP,7,FALSE)),IF($X$1=8,(VLOOKUP(B508,'X8'!$B:$AP,7,FALSE)),IF($X$1=9,(VLOOKUP(B508,'X9'!$B:$AP,7,FALSE)),IF($X$1=10,(VLOOKUP(B508,'X10'!$B:$AP,7,FALSE)),IF($X$1=11,(VLOOKUP(B508,'X11'!$B:$AP,7,FALSE)),IF($X$1=12,(VLOOKUP(B508,'X12'!$B:$AP,7,FALSE)),IF($X$1=13,(VLOOKUP(B508,'X13'!$B:$AP,7,FALSE)),"B")))))))))))))))</f>
        <v xml:space="preserve"> </v>
      </c>
      <c r="F508" s="182" t="str">
        <f ca="1">IF(ISERROR(IF((IF($X$1=1,(VLOOKUP(B508,'X1'!$B:$AO,6,FALSE)),(IF($X$1=2,(VLOOKUP(B508,'X2'!$B:$AO,6,FALSE)),(IF($X$1=3,(VLOOKUP(B508,'X3'!$B:$AO,6,FALSE)),(IF($X$1=4,(VLOOKUP(B508,'X4'!$B:$AO,6,FALSE)),(IF($X$1=5,(VLOOKUP(B508,'X5'!$B:$AO,6,FALSE)),(IF($X$1=6,(VLOOKUP(B508,'X6'!$B:$AO,6,FALSE)),(IF($X$1=7,(VLOOKUP(B508,'X7'!$B:$AO,6,FALSE)),(IF($X$1=8,(VLOOKUP(B508,'X8'!$B:$AO,6,FALSE)),(IF($X$1=9,(VLOOKUP(B508,'X9'!$B:$AO,6,FALSE)),(IF($X$1=10,(VLOOKUP(B508,'X10'!$B:$AO,6,FALSE)),(IF($X$1=11,(VLOOKUP(B508,'X11'!$B:$AO,6,FALSE)),(IF($X$1=12,(VLOOKUP(B508,'X12'!$B:$AO,6,FALSE)),(VLOOKUP(B508,'X13'!$B:$AO,6,FALSE))))))))))))))))))))))))))=$V$1," ",(IF($X$1=1,(VLOOKUP(B508,'X1'!$B:$AO,6,FALSE)),(IF($X$1=2,(VLOOKUP(B508,'X2'!$B:$AO,6,FALSE)),(IF($X$1=3,(VLOOKUP(B508,'X3'!$B:$AO,6,FALSE)),(IF($X$1=4,(VLOOKUP(B508,'X4'!$B:$AO,6,FALSE)),(IF($X$1=5,(VLOOKUP(B508,'X5'!$B:$AO,6,FALSE)),(IF($X$1=6,(VLOOKUP(B508,'X6'!$B:$AO,6,FALSE)),(IF($X$1=7,(VLOOKUP(B508,'X7'!$B:$AO,6,FALSE)),(IF($X$1=8,(VLOOKUP(B508,'X8'!$B:$AO,6,FALSE)),(IF($X$1=9,(VLOOKUP(B508,'X9'!$B:$AO,6,FALSE)),(IF($X$1=10,(VLOOKUP(B508,'X10'!$B:$AO,6,FALSE)),(IF($X$1=11,(VLOOKUP(B508,'X11'!$B:$AO,6,FALSE)),(IF($X$1=12,(VLOOKUP(B508,'X12'!$B:$AO,6,FALSE)),(VLOOKUP(B508,'X13'!$B:$AO,6,FALSE))))))))))))))))))))))))))))=TRUE," ",(IF((IF($X$1=1,(VLOOKUP(B508,'X1'!$B:$AO,6,FALSE)),(IF($X$1=2,(VLOOKUP(B508,'X2'!$B:$AO,6,FALSE)),(IF($X$1=3,(VLOOKUP(B508,'X3'!$B:$AO,6,FALSE)),(IF($X$1=4,(VLOOKUP(B508,'X4'!$B:$AO,6,FALSE)),(IF($X$1=5,(VLOOKUP(B508,'X5'!$B:$AO,6,FALSE)),(IF($X$1=6,(VLOOKUP(B508,'X6'!$B:$AO,6,FALSE)),(IF($X$1=7,(VLOOKUP(B508,'X7'!$B:$AO,6,FALSE)),(IF($X$1=8,(VLOOKUP(B508,'X8'!$B:$AO,6,FALSE)),(IF($X$1=9,(VLOOKUP(B508,'X9'!$B:$AO,6,FALSE)),(IF($X$1=10,(VLOOKUP(B508,'X10'!$B:$AO,6,FALSE)),(IF($X$1=11,(VLOOKUP(B508,'X11'!$B:$AO,6,FALSE)),(IF($X$1=12,(VLOOKUP(B508,'X12'!$B:$AO,6,FALSE)),(VLOOKUP(B508,'X13'!$B:$AO,6,FALSE))))))))))))))))))))))))))=$V$1," ",(IF($X$1=1,(VLOOKUP(B508,'X1'!$B:$AO,6,FALSE)),(IF($X$1=2,(VLOOKUP(B508,'X2'!$B:$AO,6,FALSE)),(IF($X$1=3,(VLOOKUP(B508,'X3'!$B:$AO,6,FALSE)),(IF($X$1=4,(VLOOKUP(B508,'X4'!$B:$AO,6,FALSE)),(IF($X$1=5,(VLOOKUP(B508,'X5'!$B:$AO,6,FALSE)),(IF($X$1=6,(VLOOKUP(B508,'X6'!$B:$AO,6,FALSE)),(IF($X$1=7,(VLOOKUP(B508,'X7'!$B:$AO,6,FALSE)),(IF($X$1=8,(VLOOKUP(B508,'X8'!$B:$AO,6,FALSE)),(IF($X$1=9,(VLOOKUP(B508,'X9'!$B:$AO,6,FALSE)),(IF($X$1=10,(VLOOKUP(B508,'X10'!$B:$AO,6,FALSE)),(IF($X$1=11,(VLOOKUP(B508,'X11'!$B:$AO,6,FALSE)),(IF($X$1=12,(VLOOKUP(B508,'X12'!$B:$AO,6,FALSE)),(VLOOKUP(B508,'X13'!$B:$AO,6,FALSE)))))))))))))))))))))))))))))</f>
        <v xml:space="preserve"> </v>
      </c>
      <c r="G508" s="182" t="str">
        <f ca="1">IF(ISERROR(IF($X$1=1,(VLOOKUP(B508,'X1'!$B:$AZ,44,FALSE)),IF($X$1=2,(VLOOKUP(B508,'X2'!$B:$AZ,44,FALSE)),IF($X$1=3,(VLOOKUP(B508,'X3'!$B:$AZ,44,FALSE)),IF($X$1=4,(VLOOKUP(B508,'X4'!$B:$AZ,44,FALSE)),IF($X$1=5,(VLOOKUP(B508,'X5'!$B:$AZ,44,FALSE)),IF($X$1=6,(VLOOKUP(B508,'X6'!$B:$AZ,44,FALSE)),IF($X$1=7,(VLOOKUP(B508,'X7'!$B:$AZ,44,FALSE)),IF($X$1=8,(VLOOKUP(B508,'X8'!$B:$AZ,44,FALSE)),IF($X$1=9,(VLOOKUP(B508,'X9'!$B:$AZ,44,FALSE)),IF($X$1=10,(VLOOKUP(B508,'X10'!$B:$AZ,44,FALSE)),IF($X$1=11,(VLOOKUP(B508,'X11'!$B:$AZ,44,FALSE)),IF($X$1=12,(VLOOKUP(B508,'X12'!$B:$AZ,44,FALSE)),IF($X$1=13,(VLOOKUP(B508,'X13'!$B:$AZ,44,FALSE)),"B"))))))))))))))=TRUE," ",(IF($X$1=1,(VLOOKUP(B508,'X1'!$B:$AZ,44,FALSE)),IF($X$1=2,(VLOOKUP(B508,'X2'!$B:$AZ,44,FALSE)),IF($X$1=3,(VLOOKUP(B508,'X3'!$B:$AZ,44,FALSE)),IF($X$1=4,(VLOOKUP(B508,'X4'!$B:$AZ,44,FALSE)),IF($X$1=5,(VLOOKUP(B508,'X5'!$B:$AZ,44,FALSE)),IF($X$1=6,(VLOOKUP(B508,'X6'!$B:$AZ,44,FALSE)),IF($X$1=7,(VLOOKUP(B508,'X7'!$B:$AZ,44,FALSE)),IF($X$1=8,(VLOOKUP(B508,'X8'!$B:$AZ,44,FALSE)),IF($X$1=9,(VLOOKUP(B508,'X9'!$B:$AZ,44,FALSE)),IF($X$1=10,(VLOOKUP(B508,'X10'!$B:$AZ,44,FALSE)),IF($X$1=11,(VLOOKUP(B508,'X11'!$B:$AZ,44,FALSE)),IF($X$1=12,(VLOOKUP(B508,'X12'!$B:$AZ,44,FALSE)),IF($X$1=13,(VLOOKUP(B508,'X13'!$B:$AZ,44,FALSE)),"B")))))))))))))))</f>
        <v xml:space="preserve"> </v>
      </c>
      <c r="H508" s="182" t="str">
        <f ca="1">IF(ISERROR(IF($X$1=1,(VLOOKUP(B508,'X1'!$B:$AZ,8,FALSE)),IF($X$1=2,(VLOOKUP(B508,'X2'!$B:$AZ,8,FALSE)),IF($X$1=3,(VLOOKUP(B508,'X3'!$B:$AZ,8,FALSE)),IF($X$1=4,(VLOOKUP(B508,'X4'!$B:$AZ,8,FALSE)),IF($X$1=5,(VLOOKUP(B508,'X5'!$B:$AZ,8,FALSE)),IF($X$1=6,(VLOOKUP(B508,'X6'!$B:$AZ,8,FALSE)),IF($X$1=7,(VLOOKUP(B508,'X7'!$B:$AZ,8,FALSE)),IF($X$1=8,(VLOOKUP(B508,'X8'!$B:$AZ,8,FALSE)),IF($X$1=9,(VLOOKUP(B508,'X9'!$B:$AZ,8,FALSE)),IF($X$1=10,(VLOOKUP(B508,'X10'!$B:$AZ,8,FALSE)),IF($X$1=11,(VLOOKUP(B508,'X11'!$B:$AZ,8,FALSE)),IF($X$1=12,(VLOOKUP(B508,'X12'!$B:$AZ,8,FALSE)),IF($X$1=13,(VLOOKUP(B508,'X13'!$B:$AZ,8,FALSE)),"B"))))))))))))))=TRUE," ",(IF($X$1=1,(VLOOKUP(B508,'X1'!$B:$AZ,8,FALSE)),IF($X$1=2,(VLOOKUP(B508,'X2'!$B:$AZ,8,FALSE)),IF($X$1=3,(VLOOKUP(B508,'X3'!$B:$AZ,8,FALSE)),IF($X$1=4,(VLOOKUP(B508,'X4'!$B:$AZ,8,FALSE)),IF($X$1=5,(VLOOKUP(B508,'X5'!$B:$AZ,8,FALSE)),IF($X$1=6,(VLOOKUP(B508,'X6'!$B:$AZ,8,FALSE)),IF($X$1=7,(VLOOKUP(B508,'X7'!$B:$AZ,8,FALSE)),IF($X$1=8,(VLOOKUP(B508,'X8'!$B:$AZ,8,FALSE)),IF($X$1=9,(VLOOKUP(B508,'X9'!$B:$AZ,8,FALSE)),IF($X$1=10,(VLOOKUP(B508,'X10'!$B:$AZ,8,FALSE)),IF($X$1=11,(VLOOKUP(B508,'X11'!$B:$AZ,8,FALSE)),IF($X$1=12,(VLOOKUP(B508,'X12'!$B:$AZ,8,FALSE)),IF($X$1=13,(VLOOKUP(B508,'X13'!$B:$AZ,8,FALSE)),"B")))))))))))))))</f>
        <v xml:space="preserve"> </v>
      </c>
      <c r="I508" s="183" t="str">
        <f ca="1">IF(ISERROR(IF($X$1=1,(VLOOKUP(B508,'X1'!$B:$AZ,2,FALSE)),IF($X$1=2,(VLOOKUP(B508,'X2'!$B:$AZ,2,FALSE)),IF($X$1=3,(VLOOKUP(B508,'X3'!$B:$AZ,2,FALSE)),IF($X$1=4,(VLOOKUP(B508,'X4'!$B:$AZ,2,FALSE)),IF($X$1=5,(VLOOKUP(B508,'X5'!$B:$AZ,2,FALSE)),IF($X$1=6,(VLOOKUP(B508,'X6'!$B:$AZ,2,FALSE)),IF($X$1=7,(VLOOKUP(B508,'X7'!$B:$AZ,2,FALSE)),IF($X$1=8,(VLOOKUP(B508,'X8'!$B:$AZ,2,FALSE)),IF($X$1=9,(VLOOKUP(B508,'X9'!$B:$AZ,2,FALSE)),IF($X$1=10,(VLOOKUP(B508,'X10'!$B:$AZ,2,FALSE)),IF($X$1=11,(VLOOKUP(B508,'X11'!$B:$AZ,2,FALSE)),IF($X$1=12,(VLOOKUP(B508,'X12'!$B:$AZ,2,FALSE)),IF($X$1=13,(VLOOKUP(B508,'X13'!$B:$AZ,2,FALSE)),"B"))))))))))))))=TRUE," ",(IF($X$1=1,(VLOOKUP(B508,'X1'!$B:$AZ,2,FALSE)),IF($X$1=2,(VLOOKUP(B508,'X2'!$B:$AZ,2,FALSE)),IF($X$1=3,(VLOOKUP(B508,'X3'!$B:$AZ,2,FALSE)),IF($X$1=4,(VLOOKUP(B508,'X4'!$B:$AZ,2,FALSE)),IF($X$1=5,(VLOOKUP(B508,'X5'!$B:$AZ,2,FALSE)),IF($X$1=6,(VLOOKUP(B508,'X6'!$B:$AZ,2,FALSE)),IF($X$1=7,(VLOOKUP(B508,'X7'!$B:$AZ,2,FALSE)),IF($X$1=8,(VLOOKUP(B508,'X8'!$B:$AZ,2,FALSE)),IF($X$1=9,(VLOOKUP(B508,'X9'!$B:$AZ,2,FALSE)),IF($X$1=10,(VLOOKUP(B508,'X10'!$B:$AZ,2,FALSE)),IF($X$1=11,(VLOOKUP(B508,'X11'!$B:$AZ,2,FALSE)),IF($X$1=12,(VLOOKUP(B508,'X12'!$B:$AZ,2,FALSE)),IF($X$1=13,(VLOOKUP(B508,'X13'!$B:$AZ,2,FALSE)),"B")))))))))))))))</f>
        <v xml:space="preserve"> </v>
      </c>
      <c r="J508" s="183" t="str">
        <f ca="1">IF(ISERROR(IF($X$1=1,(VLOOKUP(B508,'X1'!$B:$AZ,3,FALSE)),IF($X$1=2,(VLOOKUP(B508,'X2'!$B:$AZ,3,FALSE)),IF($X$1=3,(VLOOKUP(B508,'X3'!$B:$AZ,3,FALSE)),IF($X$1=4,(VLOOKUP(B508,'X4'!$B:$AZ,3,FALSE)),IF($X$1=5,(VLOOKUP(B508,'X5'!$B:$AZ,3,FALSE)),IF($X$1=6,(VLOOKUP(B508,'X6'!$B:$AZ,3,FALSE)),IF($X$1=7,(VLOOKUP(B508,'X7'!$B:$AZ,3,FALSE)),IF($X$1=8,(VLOOKUP(B508,'X8'!$B:$AZ,3,FALSE)),IF($X$1=9,(VLOOKUP(B508,'X9'!$B:$AZ,3,FALSE)),IF($X$1=10,(VLOOKUP(B508,'X10'!$B:$AZ,3,FALSE)),IF($X$1=11,(VLOOKUP(B508,'X11'!$B:$AZ,3,FALSE)),IF($X$1=12,(VLOOKUP(B508,'X12'!$B:$AZ,3,FALSE)),IF($X$1=13,(VLOOKUP(B508,'X13'!$B:$AZ,3,FALSE)),"B"))))))))))))))=TRUE," ",(IF($X$1=1,(VLOOKUP(B508,'X1'!$B:$AZ,3,FALSE)),IF($X$1=2,(VLOOKUP(B508,'X2'!$B:$AZ,3,FALSE)),IF($X$1=3,(VLOOKUP(B508,'X3'!$B:$AZ,3,FALSE)),IF($X$1=4,(VLOOKUP(B508,'X4'!$B:$AZ,3,FALSE)),IF($X$1=5,(VLOOKUP(B508,'X5'!$B:$AZ,3,FALSE)),IF($X$1=6,(VLOOKUP(B508,'X6'!$B:$AZ,3,FALSE)),IF($X$1=7,(VLOOKUP(B508,'X7'!$B:$AZ,3,FALSE)),IF($X$1=8,(VLOOKUP(B508,'X8'!$B:$AZ,3,FALSE)),IF($X$1=9,(VLOOKUP(B508,'X9'!$B:$AZ,3,FALSE)),IF($X$1=10,(VLOOKUP(B508,'X10'!$B:$AZ,3,FALSE)),IF($X$1=11,(VLOOKUP(B508,'X11'!$B:$AZ,3,FALSE)),IF($X$1=12,(VLOOKUP(B508,'X12'!$B:$AZ,3,FALSE)),IF($X$1=13,(VLOOKUP(B508,'X13'!$B:$AZ,3,FALSE)),"B")))))))))))))))</f>
        <v xml:space="preserve"> </v>
      </c>
      <c r="K508" s="183" t="str">
        <f ca="1">IF(ISERROR(IF($X$1=1,(VLOOKUP(B508,'X1'!$B:$AZ,5,FALSE)),IF($X$1=2,(VLOOKUP(B508,'X2'!$B:$AZ,5,FALSE)),IF($X$1=3,(VLOOKUP(B508,'X3'!$B:$AZ,5,FALSE)),IF($X$1=4,(VLOOKUP(B508,'X4'!$B:$AZ,5,FALSE)),IF($X$1=5,(VLOOKUP(B508,'X5'!$B:$AZ,5,FALSE)),IF($X$1=6,(VLOOKUP(B508,'X6'!$B:$AZ,5,FALSE)),IF($X$1=7,(VLOOKUP(B508,'X7'!$B:$AZ,5,FALSE)),IF($X$1=8,(VLOOKUP(B508,'X8'!$B:$AZ,5,FALSE)),IF($X$1=9,(VLOOKUP(B508,'X9'!$B:$AZ,5,FALSE)),IF($X$1=10,(VLOOKUP(B508,'X10'!$B:$AZ,5,FALSE)),IF($X$1=11,(VLOOKUP(B508,'X11'!$B:$AZ,5,FALSE)),IF($X$1=12,(VLOOKUP(B508,'X12'!$B:$AZ,5,FALSE)),IF($X$1=13,(VLOOKUP(B508,'X13'!$B:$AZ,5,FALSE)),"B"))))))))))))))=TRUE," ",(IF($X$1=1,(VLOOKUP(B508,'X1'!$B:$AZ,5,FALSE)),IF($X$1=2,(VLOOKUP(B508,'X2'!$B:$AZ,5,FALSE)),IF($X$1=3,(VLOOKUP(B508,'X3'!$B:$AZ,5,FALSE)),IF($X$1=4,(VLOOKUP(B508,'X4'!$B:$AZ,5,FALSE)),IF($X$1=5,(VLOOKUP(B508,'X5'!$B:$AZ,5,FALSE)),IF($X$1=6,(VLOOKUP(B508,'X6'!$B:$AZ,5,FALSE)),IF($X$1=7,(VLOOKUP(B508,'X7'!$B:$AZ,5,FALSE)),IF($X$1=8,(VLOOKUP(B508,'X8'!$B:$AZ,5,FALSE)),IF($X$1=9,(VLOOKUP(B508,'X9'!$B:$AZ,5,FALSE)),IF($X$1=10,(VLOOKUP(B508,'X10'!$B:$AZ,5,FALSE)),IF($X$1=11,(VLOOKUP(B508,'X11'!$B:$AZ,5,FALSE)),IF($X$1=12,(VLOOKUP(B508,'X12'!$B:$AZ,5,FALSE)),IF($X$1=13,(VLOOKUP(B508,'X13'!$B:$AZ,5,FALSE)),"B")))))))))))))))</f>
        <v xml:space="preserve"> </v>
      </c>
      <c r="L508" s="184" t="str">
        <f ca="1">IF(ISERROR(IF($X$1=1,(VLOOKUP(B508,'X1'!$B:$AZ,9,FALSE)),IF($X$1=2,(VLOOKUP(B508,'X2'!$B:$AZ,9,FALSE)),IF($X$1=3,(VLOOKUP(B508,'X3'!$B:$AZ,9,FALSE)),IF($X$1=4,(VLOOKUP(B508,'X4'!$B:$AZ,9,FALSE)),IF($X$1=5,(VLOOKUP(B508,'X5'!$B:$AZ,9,FALSE)),IF($X$1=6,(VLOOKUP(B508,'X6'!$B:$AZ,9,FALSE)),IF($X$1=7,(VLOOKUP(B508,'X7'!$B:$AZ,9,FALSE)),IF($X$1=8,(VLOOKUP(B508,'X8'!$B:$AZ,9,FALSE)),IF($X$1=9,(VLOOKUP(B508,'X9'!$B:$AZ,9,FALSE)),IF($X$1=10,(VLOOKUP(B508,'X10'!$B:$AZ,9,FALSE)),IF($X$1=11,(VLOOKUP(B508,'X11'!$B:$AZ,9,FALSE)),IF($X$1=12,(VLOOKUP(B508,'X12'!$B:$AZ,9,FALSE)),IF($X$1=13,(VLOOKUP(B508,'X13'!$B:$AZ,9,FALSE)),"B"))))))))))))))=TRUE," ",(IF($X$1=1,(VLOOKUP(B508,'X1'!$B:$AZ,9,FALSE)),IF($X$1=2,(VLOOKUP(B508,'X2'!$B:$AZ,9,FALSE)),IF($X$1=3,(VLOOKUP(B508,'X3'!$B:$AZ,9,FALSE)),IF($X$1=4,(VLOOKUP(B508,'X4'!$B:$AZ,9,FALSE)),IF($X$1=5,(VLOOKUP(B508,'X5'!$B:$AZ,9,FALSE)),IF($X$1=6,(VLOOKUP(B508,'X6'!$B:$AZ,9,FALSE)),IF($X$1=7,(VLOOKUP(B508,'X7'!$B:$AZ,9,FALSE)),IF($X$1=8,(VLOOKUP(B508,'X8'!$B:$AZ,9,FALSE)),IF($X$1=9,(VLOOKUP(B508,'X9'!$B:$AZ,9,FALSE)),IF($X$1=10,(VLOOKUP(B508,'X10'!$B:$AZ,9,FALSE)),IF($X$1=11,(VLOOKUP(B508,'X11'!$B:$AZ,9,FALSE)),IF($X$1=12,(VLOOKUP(B508,'X12'!$B:$AZ,9,FALSE)),IF($X$1=13,(VLOOKUP(B508,'X13'!$B:$AZ,9,FALSE)),"B")))))))))))))))</f>
        <v xml:space="preserve"> </v>
      </c>
      <c r="M508" s="184" t="str">
        <f ca="1">IF(ISERROR(IF($X$1=1,(VLOOKUP(B508,'X1'!$B:$AZ,10,FALSE)),IF($X$1=2,(VLOOKUP(B508,'X2'!$B:$AZ,10,FALSE)),IF($X$1=3,(VLOOKUP(B508,'X3'!$B:$AZ,10,FALSE)),IF($X$1=4,(VLOOKUP(B508,'X4'!$B:$AZ,10,FALSE)),IF($X$1=5,(VLOOKUP(B508,'X5'!$B:$AZ,10,FALSE)),IF($X$1=6,(VLOOKUP(B508,'X6'!$B:$AZ,10,FALSE)),IF($X$1=7,(VLOOKUP(B508,'X7'!$B:$AZ,10,FALSE)),IF($X$1=8,(VLOOKUP(B508,'X8'!$B:$AZ,10,FALSE)),IF($X$1=9,(VLOOKUP(B508,'X9'!$B:$AZ,10,FALSE)),IF($X$1=10,(VLOOKUP(B508,'X10'!$B:$AZ,10,FALSE)),IF($X$1=11,(VLOOKUP(B508,'X11'!$B:$AZ,10,FALSE)),IF($X$1=12,(VLOOKUP(B508,'X12'!$B:$AZ,10,FALSE)),IF($X$1=13,(VLOOKUP(B508,'X13'!$B:$AZ,10,FALSE)),"B"))))))))))))))=TRUE," ",(IF($X$1=1,(VLOOKUP(B508,'X1'!$B:$AZ,10,FALSE)),IF($X$1=2,(VLOOKUP(B508,'X2'!$B:$AZ,10,FALSE)),IF($X$1=3,(VLOOKUP(B508,'X3'!$B:$AZ,10,FALSE)),IF($X$1=4,(VLOOKUP(B508,'X4'!$B:$AZ,10,FALSE)),IF($X$1=5,(VLOOKUP(B508,'X5'!$B:$AZ,10,FALSE)),IF($X$1=6,(VLOOKUP(B508,'X6'!$B:$AZ,10,FALSE)),IF($X$1=7,(VLOOKUP(B508,'X7'!$B:$AZ,10,FALSE)),IF($X$1=8,(VLOOKUP(B508,'X8'!$B:$AZ,10,FALSE)),IF($X$1=9,(VLOOKUP(B508,'X9'!$B:$AZ,10,FALSE)),IF($X$1=10,(VLOOKUP(B508,'X10'!$B:$AZ,10,FALSE)),IF($X$1=11,(VLOOKUP(B508,'X11'!$B:$AZ,10,FALSE)),IF($X$1=12,(VLOOKUP(B508,'X12'!$B:$AZ,10,FALSE)),IF($X$1=13,(VLOOKUP(B508,'X13'!$B:$AZ,10,FALSE)),"B")))))))))))))))</f>
        <v xml:space="preserve"> </v>
      </c>
      <c r="N508" s="185" t="str">
        <f ca="1">IF(ISERROR(IF($X$1=1,(VLOOKUP(B508,'X1'!$B:$AZ,45,FALSE)),IF($X$1=2,(VLOOKUP(B508,'X2'!$B:$AZ,45,FALSE)),IF($X$1=3,(VLOOKUP(B508,'X3'!$B:$AZ,45,FALSE)),IF($X$1=4,(VLOOKUP(B508,'X4'!$B:$AZ,45,FALSE)),IF($X$1=5,(VLOOKUP(B508,'X5'!$B:$AZ,45,FALSE)),IF($X$1=6,(VLOOKUP(B508,'X6'!$B:$AZ,45,FALSE)),IF($X$1=7,(VLOOKUP(B508,'X7'!$B:$AZ,45,FALSE)),IF($X$1=8,(VLOOKUP(B508,'X8'!$B:$AZ,45,FALSE)),IF($X$1=9,(VLOOKUP(B508,'X9'!$B:$AZ,45,FALSE)),IF($X$1=10,(VLOOKUP(B508,'X10'!$B:$AZ,45,FALSE)),IF($X$1=11,(VLOOKUP(B508,'X11'!$B:$AZ,45,FALSE)),IF($X$1=12,(VLOOKUP(B508,'X12'!$B:$AZ,45,FALSE)),IF($X$1=13,(VLOOKUP(B508,'X13'!$B:$AZ,45,FALSE)),"B"))))))))))))))=TRUE," ",(IF($X$1=1,(VLOOKUP(B508,'X1'!$B:$AZ,45,FALSE)),IF($X$1=2,(VLOOKUP(B508,'X2'!$B:$AZ,45,FALSE)),IF($X$1=3,(VLOOKUP(B508,'X3'!$B:$AZ,45,FALSE)),IF($X$1=4,(VLOOKUP(B508,'X4'!$B:$AZ,45,FALSE)),IF($X$1=5,(VLOOKUP(B508,'X5'!$B:$AZ,45,FALSE)),IF($X$1=6,(VLOOKUP(B508,'X6'!$B:$AZ,45,FALSE)),IF($X$1=7,(VLOOKUP(B508,'X7'!$B:$AZ,45,FALSE)),IF($X$1=8,(VLOOKUP(B508,'X8'!$B:$AZ,45,FALSE)),IF($X$1=9,(VLOOKUP(B508,'X9'!$B:$AZ,45,FALSE)),IF($X$1=10,(VLOOKUP(B508,'X10'!$B:$AZ,45,FALSE)),IF($X$1=11,(VLOOKUP(B508,'X11'!$B:$AZ,45,FALSE)),IF($X$1=12,(VLOOKUP(B508,'X12'!$B:$AZ,45,FALSE)),IF($X$1=13,(VLOOKUP(B508,'X13'!$B:$AZ,45,FALSE)),"B")))))))))))))))</f>
        <v xml:space="preserve"> </v>
      </c>
      <c r="O508" s="184" t="str">
        <f ca="1">IF(ISERROR(IF($X$1=1,(VLOOKUP(B508,'X1'!$B:$AZ,11,FALSE)),IF($X$1=2,(VLOOKUP(B508,'X2'!$B:$AZ,11,FALSE)),IF($X$1=3,(VLOOKUP(B508,'X3'!$B:$AZ,11,FALSE)),IF($X$1=4,(VLOOKUP(B508,'X4'!$B:$AZ,11,FALSE)),IF($X$1=5,(VLOOKUP(B508,'X5'!$B:$AZ,11,FALSE)),IF($X$1=6,(VLOOKUP(B508,'X6'!$B:$AZ,11,FALSE)),IF($X$1=7,(VLOOKUP(B508,'X7'!$B:$AZ,11,FALSE)),IF($X$1=8,(VLOOKUP(B508,'X8'!$B:$AZ,11,FALSE)),IF($X$1=9,(VLOOKUP(B508,'X9'!$B:$AZ,11,FALSE)),IF($X$1=10,(VLOOKUP(B508,'X10'!$B:$AZ,11,FALSE)),IF($X$1=11,(VLOOKUP(B508,'X11'!$B:$AZ,11,FALSE)),IF($X$1=12,(VLOOKUP(B508,'X12'!$B:$AZ,11,FALSE)),IF($X$1=13,(VLOOKUP(B508,'X13'!$B:$AZ,11,FALSE)),"B"))))))))))))))=TRUE," ",(IF($X$1=1,(VLOOKUP(B508,'X1'!$B:$AZ,11,FALSE)),IF($X$1=2,(VLOOKUP(B508,'X2'!$B:$AZ,11,FALSE)),IF($X$1=3,(VLOOKUP(B508,'X3'!$B:$AZ,11,FALSE)),IF($X$1=4,(VLOOKUP(B508,'X4'!$B:$AZ,11,FALSE)),IF($X$1=5,(VLOOKUP(B508,'X5'!$B:$AZ,11,FALSE)),IF($X$1=6,(VLOOKUP(B508,'X6'!$B:$AZ,11,FALSE)),IF($X$1=7,(VLOOKUP(B508,'X7'!$B:$AZ,11,FALSE)),IF($X$1=8,(VLOOKUP(B508,'X8'!$B:$AZ,11,FALSE)),IF($X$1=9,(VLOOKUP(B508,'X9'!$B:$AZ,11,FALSE)),IF($X$1=10,(VLOOKUP(B508,'X10'!$B:$AZ,11,FALSE)),IF($X$1=11,(VLOOKUP(B508,'X11'!$B:$AZ,11,FALSE)),IF($X$1=12,(VLOOKUP(B508,'X12'!$B:$AZ,11,FALSE)),IF($X$1=13,(VLOOKUP(B508,'X13'!$B:$AZ,11,FALSE)),"B")))))))))))))))</f>
        <v xml:space="preserve"> </v>
      </c>
      <c r="P508" s="184" t="str">
        <f ca="1">IF(ISERROR(IF($X$1=1,(VLOOKUP(B508,'X1'!$B:$AZ,12,FALSE)),IF($X$1=2,(VLOOKUP(B508,'X2'!$B:$AZ,12,FALSE)),IF($X$1=3,(VLOOKUP(B508,'X3'!$B:$AZ,12,FALSE)),IF($X$1=4,(VLOOKUP(B508,'X4'!$B:$AZ,12,FALSE)),IF($X$1=5,(VLOOKUP(B508,'X5'!$B:$AZ,12,FALSE)),IF($X$1=6,(VLOOKUP(B508,'X6'!$B:$AZ,12,FALSE)),IF($X$1=7,(VLOOKUP(B508,'X7'!$B:$AZ,12,FALSE)),IF($X$1=8,(VLOOKUP(B508,'X8'!$B:$AZ,12,FALSE)),IF($X$1=9,(VLOOKUP(B508,'X9'!$B:$AZ,12,FALSE)),IF($X$1=10,(VLOOKUP(B508,'X10'!$B:$AZ,12,FALSE)),IF($X$1=11,(VLOOKUP(B508,'X11'!$B:$AZ,12,FALSE)),IF($X$1=12,(VLOOKUP(B508,'X12'!$B:$AZ,12,FALSE)),IF($X$1=13,(VLOOKUP(B508,'X13'!$B:$AZ,12,FALSE)),"B"))))))))))))))=TRUE," ",(IF($X$1=1,(VLOOKUP(B508,'X1'!$B:$AZ,12,FALSE)),IF($X$1=2,(VLOOKUP(B508,'X2'!$B:$AZ,12,FALSE)),IF($X$1=3,(VLOOKUP(B508,'X3'!$B:$AZ,12,FALSE)),IF($X$1=4,(VLOOKUP(B508,'X4'!$B:$AZ,12,FALSE)),IF($X$1=5,(VLOOKUP(B508,'X5'!$B:$AZ,12,FALSE)),IF($X$1=6,(VLOOKUP(B508,'X6'!$B:$AZ,12,FALSE)),IF($X$1=7,(VLOOKUP(B508,'X7'!$B:$AZ,12,FALSE)),IF($X$1=8,(VLOOKUP(B508,'X8'!$B:$AZ,12,FALSE)),IF($X$1=9,(VLOOKUP(B508,'X9'!$B:$AZ,12,FALSE)),IF($X$1=10,(VLOOKUP(B508,'X10'!$B:$AZ,12,FALSE)),IF($X$1=11,(VLOOKUP(B508,'X11'!$B:$AZ,12,FALSE)),IF($X$1=12,(VLOOKUP(B508,'X12'!$B:$AZ,12,FALSE)),IF($X$1=13,(VLOOKUP(B508,'X13'!$B:$AZ,12,FALSE)),"B")))))))))))))))</f>
        <v xml:space="preserve"> </v>
      </c>
      <c r="Q508" s="185" t="str">
        <f ca="1">IF(ISERROR(IF($X$1=1,(VLOOKUP(B508,'X1'!$B:$AZ,46,FALSE)),IF($X$1=2,(VLOOKUP(B508,'X2'!$B:$AZ,46,FALSE)),IF($X$1=3,(VLOOKUP(B508,'X3'!$B:$AZ,46,FALSE)),IF($X$1=4,(VLOOKUP(B508,'X4'!$B:$AZ,46,FALSE)),IF($X$1=5,(VLOOKUP(B508,'X5'!$B:$AZ,46,FALSE)),IF($X$1=6,(VLOOKUP(B508,'X6'!$B:$AZ,46,FALSE)),IF($X$1=7,(VLOOKUP(B508,'X7'!$B:$AZ,46,FALSE)),IF($X$1=8,(VLOOKUP(B508,'X8'!$B:$AZ,46,FALSE)),IF($X$1=9,(VLOOKUP(B508,'X9'!$B:$AZ,46,FALSE)),IF($X$1=10,(VLOOKUP(B508,'X10'!$B:$AZ,46,FALSE)),IF($X$1=11,(VLOOKUP(B508,'X11'!$B:$AZ,46,FALSE)),IF($X$1=12,(VLOOKUP(B508,'X12'!$B:$AZ,46,FALSE)),IF($X$1=13,(VLOOKUP(B508,'X13'!$B:$AZ,46,FALSE)),"B"))))))))))))))=TRUE," ",(IF($X$1=1,(VLOOKUP(B508,'X1'!$B:$AZ,46,FALSE)),IF($X$1=2,(VLOOKUP(B508,'X2'!$B:$AZ,46,FALSE)),IF($X$1=3,(VLOOKUP(B508,'X3'!$B:$AZ,46,FALSE)),IF($X$1=4,(VLOOKUP(B508,'X4'!$B:$AZ,46,FALSE)),IF($X$1=5,(VLOOKUP(B508,'X5'!$B:$AZ,46,FALSE)),IF($X$1=6,(VLOOKUP(B508,'X6'!$B:$AZ,46,FALSE)),IF($X$1=7,(VLOOKUP(B508,'X7'!$B:$AZ,46,FALSE)),IF($X$1=8,(VLOOKUP(B508,'X8'!$B:$AZ,46,FALSE)),IF($X$1=9,(VLOOKUP(B508,'X9'!$B:$AZ,46,FALSE)),IF($X$1=10,(VLOOKUP(B508,'X10'!$B:$AZ,46,FALSE)),IF($X$1=11,(VLOOKUP(B508,'X11'!$B:$AZ,46,FALSE)),IF($X$1=12,(VLOOKUP(B508,'X12'!$B:$AZ,46,FALSE)),IF($X$1=13,(VLOOKUP(B508,'X13'!$B:$AZ,46,FALSE)),"B")))))))))))))))</f>
        <v xml:space="preserve"> </v>
      </c>
      <c r="R508" s="185" t="str">
        <f ca="1">IF(ISERROR(IF($X$1=1,(VLOOKUP(B508,'X1'!$B:$AZ,15,FALSE)),IF($X$1=2,(VLOOKUP(B508,'X2'!$B:$AZ,15,FALSE)),IF($X$1=3,(VLOOKUP(B508,'X3'!$B:$AZ,15,FALSE)),IF($X$1=4,(VLOOKUP(B508,'X4'!$B:$AZ,15,FALSE)),IF($X$1=5,(VLOOKUP(B508,'X5'!$B:$AZ,15,FALSE)),IF($X$1=6,(VLOOKUP(B508,'X6'!$B:$AZ,15,FALSE)),IF($X$1=7,(VLOOKUP(B508,'X7'!$B:$AZ,15,FALSE)),IF($X$1=8,(VLOOKUP(B508,'X8'!$B:$AZ,15,FALSE)),IF($X$1=9,(VLOOKUP(B508,'X9'!$B:$AZ,15,FALSE)),IF($X$1=10,(VLOOKUP(B508,'X10'!$B:$AZ,15,FALSE)),IF($X$1=11,(VLOOKUP(B508,'X11'!$B:$AZ,15,FALSE)),IF($X$1=12,(VLOOKUP(B508,'X12'!$B:$AZ,15,FALSE)),IF($X$1=13,(VLOOKUP(B508,'X13'!$B:$AZ,15,FALSE)),"B"))))))))))))))=TRUE," ",(IF($X$1=1,(VLOOKUP(B508,'X1'!$B:$AZ,15,FALSE)),IF($X$1=2,(VLOOKUP(B508,'X2'!$B:$AZ,15,FALSE)),IF($X$1=3,(VLOOKUP(B508,'X3'!$B:$AZ,15,FALSE)),IF($X$1=4,(VLOOKUP(B508,'X4'!$B:$AZ,15,FALSE)),IF($X$1=5,(VLOOKUP(B508,'X5'!$B:$AZ,15,FALSE)),IF($X$1=6,(VLOOKUP(B508,'X6'!$B:$AZ,15,FALSE)),IF($X$1=7,(VLOOKUP(B508,'X7'!$B:$AZ,15,FALSE)),IF($X$1=8,(VLOOKUP(B508,'X8'!$B:$AZ,15,FALSE)),IF($X$1=9,(VLOOKUP(B508,'X9'!$B:$AZ,15,FALSE)),IF($X$1=10,(VLOOKUP(B508,'X10'!$B:$AZ,15,FALSE)),IF($X$1=11,(VLOOKUP(B508,'X11'!$B:$AZ,15,FALSE)),IF($X$1=12,(VLOOKUP(B508,'X12'!$B:$AZ,15,FALSE)),IF($X$1=13,(VLOOKUP(B508,'X13'!$B:$AZ,15,FALSE)),"B")))))))))))))))</f>
        <v xml:space="preserve"> </v>
      </c>
      <c r="S508" s="185" t="str">
        <f ca="1">IF(ISERROR(IF((IF($X$1=1,(VLOOKUP(B508,'X1'!$B:$AZ,14,FALSE)),(IF($X$1=2,(VLOOKUP(B508,'X2'!$B:$AZ,14,FALSE)),(IF($X$1=3,(VLOOKUP(B508,'X3'!$B:$AZ,14,FALSE)),(IF($X$1=4,(VLOOKUP(B508,'X4'!$B:$AZ,14,FALSE)),(IF($X$1=5,(VLOOKUP(B508,'X5'!$B:$AZ,14,FALSE)),(IF($X$1=6,(VLOOKUP(B508,'X6'!$B:$AZ,14,FALSE)),(IF($X$1=7,(VLOOKUP(B508,'X7'!$B:$AZ,14,FALSE)),(IF($X$1=8,(VLOOKUP(B508,'X8'!$B:$AZ,14,FALSE)),(IF($X$1=9,(VLOOKUP(B508,'X9'!$B:$AZ,14,FALSE)),(IF($X$1=10,(VLOOKUP(B508,'X10'!$B:$AZ,14,FALSE)),(IF($X$1=11,(VLOOKUP(B508,'X11'!$B:$AZ,14,FALSE)),(IF($X$1=12,(VLOOKUP(B508,'X12'!$B:$AZ,14,FALSE)),(VLOOKUP(B508,'X13'!$B:$AZ,14,FALSE))))))))))))))))))))))))))=$V$1," ",(IF($X$1=1,(VLOOKUP(B508,'X1'!$B:$AZ,14,FALSE)),(IF($X$1=2,(VLOOKUP(B508,'X2'!$B:$AZ,14,FALSE)),(IF($X$1=3,(VLOOKUP(B508,'X3'!$B:$AZ,14,FALSE)),(IF($X$1=4,(VLOOKUP(B508,'X4'!$B:$AZ,14,FALSE)),(IF($X$1=5,(VLOOKUP(B508,'X5'!$B:$AZ,14,FALSE)),(IF($X$1=6,(VLOOKUP(B508,'X6'!$B:$AZ,14,FALSE)),(IF($X$1=7,(VLOOKUP(B508,'X7'!$B:$AZ,14,FALSE)),(IF($X$1=8,(VLOOKUP(B508,'X8'!$B:$AZ,14,FALSE)),(IF($X$1=9,(VLOOKUP(B508,'X9'!$B:$AZ,14,FALSE)),(IF($X$1=10,(VLOOKUP(B508,'X10'!$B:$AZ,14,FALSE)),(IF($X$1=11,(VLOOKUP(B508,'X11'!$B:$AZ,14,FALSE)),(IF($X$1=12,(VLOOKUP(B508,'X12'!$B:$AZ,14,FALSE)),(VLOOKUP(B508,'X13'!$B:$AZ,14,FALSE))))))))))))))))))))))))))))=TRUE," ",(IF((IF($X$1=1,(VLOOKUP(B508,'X1'!$B:$AZ,14,FALSE)),(IF($X$1=2,(VLOOKUP(B508,'X2'!$B:$AZ,14,FALSE)),(IF($X$1=3,(VLOOKUP(B508,'X3'!$B:$AZ,14,FALSE)),(IF($X$1=4,(VLOOKUP(B508,'X4'!$B:$AZ,14,FALSE)),(IF($X$1=5,(VLOOKUP(B508,'X5'!$B:$AZ,14,FALSE)),(IF($X$1=6,(VLOOKUP(B508,'X6'!$B:$AZ,14,FALSE)),(IF($X$1=7,(VLOOKUP(B508,'X7'!$B:$AZ,14,FALSE)),(IF($X$1=8,(VLOOKUP(B508,'X8'!$B:$AZ,14,FALSE)),(IF($X$1=9,(VLOOKUP(B508,'X9'!$B:$AZ,14,FALSE)),(IF($X$1=10,(VLOOKUP(B508,'X10'!$B:$AZ,14,FALSE)),(IF($X$1=11,(VLOOKUP(B508,'X11'!$B:$AZ,14,FALSE)),(IF($X$1=12,(VLOOKUP(B508,'X12'!$B:$AZ,14,FALSE)),(VLOOKUP(B508,'X13'!$B:$AZ,14,FALSE))))))))))))))))))))))))))=$V$1," ",(IF($X$1=1,(VLOOKUP(B508,'X1'!$B:$AZ,14,FALSE)),(IF($X$1=2,(VLOOKUP(B508,'X2'!$B:$AZ,14,FALSE)),(IF($X$1=3,(VLOOKUP(B508,'X3'!$B:$AZ,14,FALSE)),(IF($X$1=4,(VLOOKUP(B508,'X4'!$B:$AZ,14,FALSE)),(IF($X$1=5,(VLOOKUP(B508,'X5'!$B:$AZ,14,FALSE)),(IF($X$1=6,(VLOOKUP(B508,'X6'!$B:$AZ,14,FALSE)),(IF($X$1=7,(VLOOKUP(B508,'X7'!$B:$AZ,14,FALSE)),(IF($X$1=8,(VLOOKUP(B508,'X8'!$B:$AZ,14,FALSE)),(IF($X$1=9,(VLOOKUP(B508,'X9'!$B:$AZ,14,FALSE)),(IF($X$1=10,(VLOOKUP(B508,'X10'!$B:$AZ,14,FALSE)),(IF($X$1=11,(VLOOKUP(B508,'X11'!$B:$AZ,14,FALSE)),(IF($X$1=12,(VLOOKUP(B508,'X12'!$B:$AZ,14,FALSE)),(VLOOKUP(B508,'X13'!$B:$AZ,14,FALSE)))))))))))))))))))))))))))))</f>
        <v xml:space="preserve"> </v>
      </c>
    </row>
    <row r="509" spans="1:19" ht="14.1" customHeight="1" x14ac:dyDescent="0.2">
      <c r="A509" s="156" t="s">
        <v>1058</v>
      </c>
      <c r="B509" s="122" t="str">
        <f>IF(ISERROR(IF($U$16=1,(VLOOKUP(A509,$AC$89:$AH$125,2,FALSE)),IF((IF($X$1=1,'X1'!B468,(IF($X$1=2,'X2'!B468,(IF($X$1=3,'X3'!B468,(IF($X$1=4,'X4'!B468,(IF($X$1=5,'X5'!B468,(IF($X$1=6,'X6'!B468,(IF($X$1=7,'X7'!B468,(IF($X$1=8,'X8'!B468,(IF($X$1=9,'X9'!B468,(IF($X$1=10,'X10'!B468,(IF($X$1=11,'X11'!B468,(IF($X$1=12,'X12'!B468,'X13'!B468))))))))))))))))))))))))="","",(IF($X$1=1,'X1'!B468,(IF($X$1=2,'X2'!B468,(IF($X$1=3,'X3'!B468,(IF($X$1=4,'X4'!B468,(IF($X$1=5,'X5'!B468,(IF($X$1=6,'X6'!B468,(IF($X$1=7,'X7'!B468,(IF($X$1=8,'X8'!B468,(IF($X$1=9,'X9'!B468,(IF($X$1=10,'X10'!B468,(IF($X$1=11,'X11'!B468,(IF($X$1=12,'X12'!B468,'X13'!B468)))))))))))))))))))))))))))=TRUE," ",(IF($U$16=1,(VLOOKUP(A509,$AC$89:$AH$125,2,FALSE)),IF((IF($X$1=1,'X1'!B468,(IF($X$1=2,'X2'!B468,(IF($X$1=3,'X3'!B468,(IF($X$1=4,'X4'!B468,(IF($X$1=5,'X5'!B468,(IF($X$1=6,'X6'!B468,(IF($X$1=7,'X7'!B468,(IF($X$1=8,'X8'!B468,(IF($X$1=9,'X9'!B468,(IF($X$1=10,'X10'!B468,(IF($X$1=11,'X11'!B468,(IF($X$1=12,'X12'!B468,'X13'!B468))))))))))))))))))))))))="","",(IF($X$1=1,'X1'!B468,(IF($X$1=2,'X2'!B468,(IF($X$1=3,'X3'!B468,(IF($X$1=4,'X4'!B468,(IF($X$1=5,'X5'!B468,(IF($X$1=6,'X6'!B468,(IF($X$1=7,'X7'!B468,(IF($X$1=8,'X8'!B468,(IF($X$1=9,'X9'!B468,(IF($X$1=10,'X10'!B468,(IF($X$1=11,'X11'!B468,(IF($X$1=12,'X12'!B468,'X13'!B468))))))))))))))))))))))))))))</f>
        <v/>
      </c>
      <c r="C509" s="181" t="str">
        <f ca="1">IF(ISERROR(IF($X$1=1,(VLOOKUP(B509,'X1'!$B:$AZ,47,FALSE)),IF($X$1=2,(VLOOKUP(B509,'X2'!$B:$AZ,47,FALSE)),IF($X$1=3,(VLOOKUP(B509,'X3'!$B:$AZ,47,FALSE)),IF($X$1=4,(VLOOKUP(B509,'X4'!$B:$AZ,47,FALSE)),IF($X$1=5,(VLOOKUP(B509,'X5'!$B:$AZ,47,FALSE)),IF($X$1=6,(VLOOKUP(B509,'X6'!$B:$AZ,47,FALSE)),IF($X$1=7,(VLOOKUP(B509,'X7'!$B:$AZ,47,FALSE)),IF($X$1=8,(VLOOKUP(B509,'X8'!$B:$AZ,47,FALSE)),IF($X$1=9,(VLOOKUP(B509,'X9'!$B:$AZ,47,FALSE)),IF($X$1=10,(VLOOKUP(B509,'X10'!$B:$AZ,47,FALSE)),IF($X$1=11,(VLOOKUP(B509,'X11'!$B:$AZ,47,FALSE)),IF($X$1=12,(VLOOKUP(B509,'X12'!$B:$AZ,47,FALSE)),IF($X$1=13,(VLOOKUP(B509,'X13'!$B:$AZ,47,FALSE)),"B"))))))))))))))=TRUE," ",(IF($X$1=1,(VLOOKUP(B509,'X1'!$B:$AZ,47,FALSE)),IF($X$1=2,(VLOOKUP(B509,'X2'!$B:$AZ,47,FALSE)),IF($X$1=3,(VLOOKUP(B509,'X3'!$B:$AZ,47,FALSE)),IF($X$1=4,(VLOOKUP(B509,'X4'!$B:$AZ,47,FALSE)),IF($X$1=5,(VLOOKUP(B509,'X5'!$B:$AZ,47,FALSE)),IF($X$1=6,(VLOOKUP(B509,'X6'!$B:$AZ,47,FALSE)),IF($X$1=7,(VLOOKUP(B509,'X7'!$B:$AZ,47,FALSE)),IF($X$1=8,(VLOOKUP(B509,'X8'!$B:$AZ,47,FALSE)),IF($X$1=9,(VLOOKUP(B509,'X9'!$B:$AZ,47,FALSE)),IF($X$1=10,(VLOOKUP(B509,'X10'!$B:$AZ,47,FALSE)),IF($X$1=11,(VLOOKUP(B509,'X11'!$B:$AZ,47,FALSE)),IF($X$1=12,(VLOOKUP(B509,'X12'!$B:$AZ,47,FALSE)),IF($X$1=13,(VLOOKUP(B509,'X13'!$B:$AZ,47,FALSE)),"B")))))))))))))))</f>
        <v xml:space="preserve"> </v>
      </c>
      <c r="D509" s="181" t="str">
        <f ca="1">IF(ISERROR(IF($X$1=1,(VLOOKUP(B509,'X1'!$B:$AP,41,FALSE)),IF($X$1=2,(VLOOKUP(B509,'X2'!$B:$AP,41,FALSE)),IF($X$1=3,(VLOOKUP(B509,'X3'!$B:$AP,41,FALSE)),IF($X$1=4,(VLOOKUP(B509,'X4'!$B:$AP,41,FALSE)),IF($X$1=5,(VLOOKUP(B509,'X5'!$B:$AP,41,FALSE)),IF($X$1=6,(VLOOKUP(B509,'X6'!$B:$AP,41,FALSE)),IF($X$1=7,(VLOOKUP(B509,'X7'!$B:$AP,41,FALSE)),IF($X$1=8,(VLOOKUP(B509,'X8'!$B:$AP,41,FALSE)),IF($X$1=9,(VLOOKUP(B509,'X9'!$B:$AP,41,FALSE)),IF($X$1=10,(VLOOKUP(B509,'X10'!$B:$AP,41,FALSE)),IF($X$1=11,(VLOOKUP(B509,'X11'!$B:$AP,41,FALSE)),IF($X$1=12,(VLOOKUP(B509,'X12'!$B:$AP,41,FALSE)),IF($X$1=13,(VLOOKUP(B509,'X13'!$B:$AP,41,FALSE)),"B"))))))))))))))=TRUE," ",(IF($X$1=1,(VLOOKUP(B509,'X1'!$B:$AP,41,FALSE)),IF($X$1=2,(VLOOKUP(B509,'X2'!$B:$AP,41,FALSE)),IF($X$1=3,(VLOOKUP(B509,'X3'!$B:$AP,41,FALSE)),IF($X$1=4,(VLOOKUP(B509,'X4'!$B:$AP,41,FALSE)),IF($X$1=5,(VLOOKUP(B509,'X5'!$B:$AP,41,FALSE)),IF($X$1=6,(VLOOKUP(B509,'X6'!$B:$AP,41,FALSE)),IF($X$1=7,(VLOOKUP(B509,'X7'!$B:$AP,41,FALSE)),IF($X$1=8,(VLOOKUP(B509,'X8'!$B:$AP,41,FALSE)),IF($X$1=9,(VLOOKUP(B509,'X9'!$B:$AP,41,FALSE)),IF($X$1=10,(VLOOKUP(B509,'X10'!$B:$AP,41,FALSE)),IF($X$1=11,(VLOOKUP(B509,'X11'!$B:$AP,41,FALSE)),IF($X$1=12,(VLOOKUP(B509,'X12'!$B:$AP,41,FALSE)),IF($X$1=13,(VLOOKUP(B509,'X13'!$B:$AP,41,FALSE)),"B")))))))))))))))</f>
        <v xml:space="preserve"> </v>
      </c>
      <c r="E509" s="182" t="str">
        <f ca="1">IF(ISERROR(IF($X$1=1,(VLOOKUP(B509,'X1'!$B:$AP,7,FALSE)),IF($X$1=2,(VLOOKUP(B509,'X2'!$B:$AP,7,FALSE)),IF($X$1=3,(VLOOKUP(B509,'X3'!$B:$AP,7,FALSE)),IF($X$1=4,(VLOOKUP(B509,'X4'!$B:$AP,7,FALSE)),IF($X$1=5,(VLOOKUP(B509,'X5'!$B:$AP,7,FALSE)),IF($X$1=6,(VLOOKUP(B509,'X6'!$B:$AP,7,FALSE)),IF($X$1=7,(VLOOKUP(B509,'X7'!$B:$AP,7,FALSE)),IF($X$1=8,(VLOOKUP(B509,'X8'!$B:$AP,7,FALSE)),IF($X$1=9,(VLOOKUP(B509,'X9'!$B:$AP,7,FALSE)),IF($X$1=10,(VLOOKUP(B509,'X10'!$B:$AP,7,FALSE)),IF($X$1=11,(VLOOKUP(B509,'X11'!$B:$AP,7,FALSE)),IF($X$1=12,(VLOOKUP(B509,'X12'!$B:$AP,7,FALSE)),IF($X$1=13,(VLOOKUP(B509,'X13'!$B:$AP,7,FALSE)),"B"))))))))))))))=TRUE," ",(IF($X$1=1,(VLOOKUP(B509,'X1'!$B:$AP,7,FALSE)),IF($X$1=2,(VLOOKUP(B509,'X2'!$B:$AP,7,FALSE)),IF($X$1=3,(VLOOKUP(B509,'X3'!$B:$AP,7,FALSE)),IF($X$1=4,(VLOOKUP(B509,'X4'!$B:$AP,7,FALSE)),IF($X$1=5,(VLOOKUP(B509,'X5'!$B:$AP,7,FALSE)),IF($X$1=6,(VLOOKUP(B509,'X6'!$B:$AP,7,FALSE)),IF($X$1=7,(VLOOKUP(B509,'X7'!$B:$AP,7,FALSE)),IF($X$1=8,(VLOOKUP(B509,'X8'!$B:$AP,7,FALSE)),IF($X$1=9,(VLOOKUP(B509,'X9'!$B:$AP,7,FALSE)),IF($X$1=10,(VLOOKUP(B509,'X10'!$B:$AP,7,FALSE)),IF($X$1=11,(VLOOKUP(B509,'X11'!$B:$AP,7,FALSE)),IF($X$1=12,(VLOOKUP(B509,'X12'!$B:$AP,7,FALSE)),IF($X$1=13,(VLOOKUP(B509,'X13'!$B:$AP,7,FALSE)),"B")))))))))))))))</f>
        <v xml:space="preserve"> </v>
      </c>
      <c r="F509" s="182" t="str">
        <f ca="1">IF(ISERROR(IF((IF($X$1=1,(VLOOKUP(B509,'X1'!$B:$AO,6,FALSE)),(IF($X$1=2,(VLOOKUP(B509,'X2'!$B:$AO,6,FALSE)),(IF($X$1=3,(VLOOKUP(B509,'X3'!$B:$AO,6,FALSE)),(IF($X$1=4,(VLOOKUP(B509,'X4'!$B:$AO,6,FALSE)),(IF($X$1=5,(VLOOKUP(B509,'X5'!$B:$AO,6,FALSE)),(IF($X$1=6,(VLOOKUP(B509,'X6'!$B:$AO,6,FALSE)),(IF($X$1=7,(VLOOKUP(B509,'X7'!$B:$AO,6,FALSE)),(IF($X$1=8,(VLOOKUP(B509,'X8'!$B:$AO,6,FALSE)),(IF($X$1=9,(VLOOKUP(B509,'X9'!$B:$AO,6,FALSE)),(IF($X$1=10,(VLOOKUP(B509,'X10'!$B:$AO,6,FALSE)),(IF($X$1=11,(VLOOKUP(B509,'X11'!$B:$AO,6,FALSE)),(IF($X$1=12,(VLOOKUP(B509,'X12'!$B:$AO,6,FALSE)),(VLOOKUP(B509,'X13'!$B:$AO,6,FALSE))))))))))))))))))))))))))=$V$1," ",(IF($X$1=1,(VLOOKUP(B509,'X1'!$B:$AO,6,FALSE)),(IF($X$1=2,(VLOOKUP(B509,'X2'!$B:$AO,6,FALSE)),(IF($X$1=3,(VLOOKUP(B509,'X3'!$B:$AO,6,FALSE)),(IF($X$1=4,(VLOOKUP(B509,'X4'!$B:$AO,6,FALSE)),(IF($X$1=5,(VLOOKUP(B509,'X5'!$B:$AO,6,FALSE)),(IF($X$1=6,(VLOOKUP(B509,'X6'!$B:$AO,6,FALSE)),(IF($X$1=7,(VLOOKUP(B509,'X7'!$B:$AO,6,FALSE)),(IF($X$1=8,(VLOOKUP(B509,'X8'!$B:$AO,6,FALSE)),(IF($X$1=9,(VLOOKUP(B509,'X9'!$B:$AO,6,FALSE)),(IF($X$1=10,(VLOOKUP(B509,'X10'!$B:$AO,6,FALSE)),(IF($X$1=11,(VLOOKUP(B509,'X11'!$B:$AO,6,FALSE)),(IF($X$1=12,(VLOOKUP(B509,'X12'!$B:$AO,6,FALSE)),(VLOOKUP(B509,'X13'!$B:$AO,6,FALSE))))))))))))))))))))))))))))=TRUE," ",(IF((IF($X$1=1,(VLOOKUP(B509,'X1'!$B:$AO,6,FALSE)),(IF($X$1=2,(VLOOKUP(B509,'X2'!$B:$AO,6,FALSE)),(IF($X$1=3,(VLOOKUP(B509,'X3'!$B:$AO,6,FALSE)),(IF($X$1=4,(VLOOKUP(B509,'X4'!$B:$AO,6,FALSE)),(IF($X$1=5,(VLOOKUP(B509,'X5'!$B:$AO,6,FALSE)),(IF($X$1=6,(VLOOKUP(B509,'X6'!$B:$AO,6,FALSE)),(IF($X$1=7,(VLOOKUP(B509,'X7'!$B:$AO,6,FALSE)),(IF($X$1=8,(VLOOKUP(B509,'X8'!$B:$AO,6,FALSE)),(IF($X$1=9,(VLOOKUP(B509,'X9'!$B:$AO,6,FALSE)),(IF($X$1=10,(VLOOKUP(B509,'X10'!$B:$AO,6,FALSE)),(IF($X$1=11,(VLOOKUP(B509,'X11'!$B:$AO,6,FALSE)),(IF($X$1=12,(VLOOKUP(B509,'X12'!$B:$AO,6,FALSE)),(VLOOKUP(B509,'X13'!$B:$AO,6,FALSE))))))))))))))))))))))))))=$V$1," ",(IF($X$1=1,(VLOOKUP(B509,'X1'!$B:$AO,6,FALSE)),(IF($X$1=2,(VLOOKUP(B509,'X2'!$B:$AO,6,FALSE)),(IF($X$1=3,(VLOOKUP(B509,'X3'!$B:$AO,6,FALSE)),(IF($X$1=4,(VLOOKUP(B509,'X4'!$B:$AO,6,FALSE)),(IF($X$1=5,(VLOOKUP(B509,'X5'!$B:$AO,6,FALSE)),(IF($X$1=6,(VLOOKUP(B509,'X6'!$B:$AO,6,FALSE)),(IF($X$1=7,(VLOOKUP(B509,'X7'!$B:$AO,6,FALSE)),(IF($X$1=8,(VLOOKUP(B509,'X8'!$B:$AO,6,FALSE)),(IF($X$1=9,(VLOOKUP(B509,'X9'!$B:$AO,6,FALSE)),(IF($X$1=10,(VLOOKUP(B509,'X10'!$B:$AO,6,FALSE)),(IF($X$1=11,(VLOOKUP(B509,'X11'!$B:$AO,6,FALSE)),(IF($X$1=12,(VLOOKUP(B509,'X12'!$B:$AO,6,FALSE)),(VLOOKUP(B509,'X13'!$B:$AO,6,FALSE)))))))))))))))))))))))))))))</f>
        <v xml:space="preserve"> </v>
      </c>
      <c r="G509" s="182" t="str">
        <f ca="1">IF(ISERROR(IF($X$1=1,(VLOOKUP(B509,'X1'!$B:$AZ,44,FALSE)),IF($X$1=2,(VLOOKUP(B509,'X2'!$B:$AZ,44,FALSE)),IF($X$1=3,(VLOOKUP(B509,'X3'!$B:$AZ,44,FALSE)),IF($X$1=4,(VLOOKUP(B509,'X4'!$B:$AZ,44,FALSE)),IF($X$1=5,(VLOOKUP(B509,'X5'!$B:$AZ,44,FALSE)),IF($X$1=6,(VLOOKUP(B509,'X6'!$B:$AZ,44,FALSE)),IF($X$1=7,(VLOOKUP(B509,'X7'!$B:$AZ,44,FALSE)),IF($X$1=8,(VLOOKUP(B509,'X8'!$B:$AZ,44,FALSE)),IF($X$1=9,(VLOOKUP(B509,'X9'!$B:$AZ,44,FALSE)),IF($X$1=10,(VLOOKUP(B509,'X10'!$B:$AZ,44,FALSE)),IF($X$1=11,(VLOOKUP(B509,'X11'!$B:$AZ,44,FALSE)),IF($X$1=12,(VLOOKUP(B509,'X12'!$B:$AZ,44,FALSE)),IF($X$1=13,(VLOOKUP(B509,'X13'!$B:$AZ,44,FALSE)),"B"))))))))))))))=TRUE," ",(IF($X$1=1,(VLOOKUP(B509,'X1'!$B:$AZ,44,FALSE)),IF($X$1=2,(VLOOKUP(B509,'X2'!$B:$AZ,44,FALSE)),IF($X$1=3,(VLOOKUP(B509,'X3'!$B:$AZ,44,FALSE)),IF($X$1=4,(VLOOKUP(B509,'X4'!$B:$AZ,44,FALSE)),IF($X$1=5,(VLOOKUP(B509,'X5'!$B:$AZ,44,FALSE)),IF($X$1=6,(VLOOKUP(B509,'X6'!$B:$AZ,44,FALSE)),IF($X$1=7,(VLOOKUP(B509,'X7'!$B:$AZ,44,FALSE)),IF($X$1=8,(VLOOKUP(B509,'X8'!$B:$AZ,44,FALSE)),IF($X$1=9,(VLOOKUP(B509,'X9'!$B:$AZ,44,FALSE)),IF($X$1=10,(VLOOKUP(B509,'X10'!$B:$AZ,44,FALSE)),IF($X$1=11,(VLOOKUP(B509,'X11'!$B:$AZ,44,FALSE)),IF($X$1=12,(VLOOKUP(B509,'X12'!$B:$AZ,44,FALSE)),IF($X$1=13,(VLOOKUP(B509,'X13'!$B:$AZ,44,FALSE)),"B")))))))))))))))</f>
        <v xml:space="preserve"> </v>
      </c>
      <c r="H509" s="182" t="str">
        <f ca="1">IF(ISERROR(IF($X$1=1,(VLOOKUP(B509,'X1'!$B:$AZ,8,FALSE)),IF($X$1=2,(VLOOKUP(B509,'X2'!$B:$AZ,8,FALSE)),IF($X$1=3,(VLOOKUP(B509,'X3'!$B:$AZ,8,FALSE)),IF($X$1=4,(VLOOKUP(B509,'X4'!$B:$AZ,8,FALSE)),IF($X$1=5,(VLOOKUP(B509,'X5'!$B:$AZ,8,FALSE)),IF($X$1=6,(VLOOKUP(B509,'X6'!$B:$AZ,8,FALSE)),IF($X$1=7,(VLOOKUP(B509,'X7'!$B:$AZ,8,FALSE)),IF($X$1=8,(VLOOKUP(B509,'X8'!$B:$AZ,8,FALSE)),IF($X$1=9,(VLOOKUP(B509,'X9'!$B:$AZ,8,FALSE)),IF($X$1=10,(VLOOKUP(B509,'X10'!$B:$AZ,8,FALSE)),IF($X$1=11,(VLOOKUP(B509,'X11'!$B:$AZ,8,FALSE)),IF($X$1=12,(VLOOKUP(B509,'X12'!$B:$AZ,8,FALSE)),IF($X$1=13,(VLOOKUP(B509,'X13'!$B:$AZ,8,FALSE)),"B"))))))))))))))=TRUE," ",(IF($X$1=1,(VLOOKUP(B509,'X1'!$B:$AZ,8,FALSE)),IF($X$1=2,(VLOOKUP(B509,'X2'!$B:$AZ,8,FALSE)),IF($X$1=3,(VLOOKUP(B509,'X3'!$B:$AZ,8,FALSE)),IF($X$1=4,(VLOOKUP(B509,'X4'!$B:$AZ,8,FALSE)),IF($X$1=5,(VLOOKUP(B509,'X5'!$B:$AZ,8,FALSE)),IF($X$1=6,(VLOOKUP(B509,'X6'!$B:$AZ,8,FALSE)),IF($X$1=7,(VLOOKUP(B509,'X7'!$B:$AZ,8,FALSE)),IF($X$1=8,(VLOOKUP(B509,'X8'!$B:$AZ,8,FALSE)),IF($X$1=9,(VLOOKUP(B509,'X9'!$B:$AZ,8,FALSE)),IF($X$1=10,(VLOOKUP(B509,'X10'!$B:$AZ,8,FALSE)),IF($X$1=11,(VLOOKUP(B509,'X11'!$B:$AZ,8,FALSE)),IF($X$1=12,(VLOOKUP(B509,'X12'!$B:$AZ,8,FALSE)),IF($X$1=13,(VLOOKUP(B509,'X13'!$B:$AZ,8,FALSE)),"B")))))))))))))))</f>
        <v xml:space="preserve"> </v>
      </c>
      <c r="I509" s="183" t="str">
        <f ca="1">IF(ISERROR(IF($X$1=1,(VLOOKUP(B509,'X1'!$B:$AZ,2,FALSE)),IF($X$1=2,(VLOOKUP(B509,'X2'!$B:$AZ,2,FALSE)),IF($X$1=3,(VLOOKUP(B509,'X3'!$B:$AZ,2,FALSE)),IF($X$1=4,(VLOOKUP(B509,'X4'!$B:$AZ,2,FALSE)),IF($X$1=5,(VLOOKUP(B509,'X5'!$B:$AZ,2,FALSE)),IF($X$1=6,(VLOOKUP(B509,'X6'!$B:$AZ,2,FALSE)),IF($X$1=7,(VLOOKUP(B509,'X7'!$B:$AZ,2,FALSE)),IF($X$1=8,(VLOOKUP(B509,'X8'!$B:$AZ,2,FALSE)),IF($X$1=9,(VLOOKUP(B509,'X9'!$B:$AZ,2,FALSE)),IF($X$1=10,(VLOOKUP(B509,'X10'!$B:$AZ,2,FALSE)),IF($X$1=11,(VLOOKUP(B509,'X11'!$B:$AZ,2,FALSE)),IF($X$1=12,(VLOOKUP(B509,'X12'!$B:$AZ,2,FALSE)),IF($X$1=13,(VLOOKUP(B509,'X13'!$B:$AZ,2,FALSE)),"B"))))))))))))))=TRUE," ",(IF($X$1=1,(VLOOKUP(B509,'X1'!$B:$AZ,2,FALSE)),IF($X$1=2,(VLOOKUP(B509,'X2'!$B:$AZ,2,FALSE)),IF($X$1=3,(VLOOKUP(B509,'X3'!$B:$AZ,2,FALSE)),IF($X$1=4,(VLOOKUP(B509,'X4'!$B:$AZ,2,FALSE)),IF($X$1=5,(VLOOKUP(B509,'X5'!$B:$AZ,2,FALSE)),IF($X$1=6,(VLOOKUP(B509,'X6'!$B:$AZ,2,FALSE)),IF($X$1=7,(VLOOKUP(B509,'X7'!$B:$AZ,2,FALSE)),IF($X$1=8,(VLOOKUP(B509,'X8'!$B:$AZ,2,FALSE)),IF($X$1=9,(VLOOKUP(B509,'X9'!$B:$AZ,2,FALSE)),IF($X$1=10,(VLOOKUP(B509,'X10'!$B:$AZ,2,FALSE)),IF($X$1=11,(VLOOKUP(B509,'X11'!$B:$AZ,2,FALSE)),IF($X$1=12,(VLOOKUP(B509,'X12'!$B:$AZ,2,FALSE)),IF($X$1=13,(VLOOKUP(B509,'X13'!$B:$AZ,2,FALSE)),"B")))))))))))))))</f>
        <v xml:space="preserve"> </v>
      </c>
      <c r="J509" s="183" t="str">
        <f ca="1">IF(ISERROR(IF($X$1=1,(VLOOKUP(B509,'X1'!$B:$AZ,3,FALSE)),IF($X$1=2,(VLOOKUP(B509,'X2'!$B:$AZ,3,FALSE)),IF($X$1=3,(VLOOKUP(B509,'X3'!$B:$AZ,3,FALSE)),IF($X$1=4,(VLOOKUP(B509,'X4'!$B:$AZ,3,FALSE)),IF($X$1=5,(VLOOKUP(B509,'X5'!$B:$AZ,3,FALSE)),IF($X$1=6,(VLOOKUP(B509,'X6'!$B:$AZ,3,FALSE)),IF($X$1=7,(VLOOKUP(B509,'X7'!$B:$AZ,3,FALSE)),IF($X$1=8,(VLOOKUP(B509,'X8'!$B:$AZ,3,FALSE)),IF($X$1=9,(VLOOKUP(B509,'X9'!$B:$AZ,3,FALSE)),IF($X$1=10,(VLOOKUP(B509,'X10'!$B:$AZ,3,FALSE)),IF($X$1=11,(VLOOKUP(B509,'X11'!$B:$AZ,3,FALSE)),IF($X$1=12,(VLOOKUP(B509,'X12'!$B:$AZ,3,FALSE)),IF($X$1=13,(VLOOKUP(B509,'X13'!$B:$AZ,3,FALSE)),"B"))))))))))))))=TRUE," ",(IF($X$1=1,(VLOOKUP(B509,'X1'!$B:$AZ,3,FALSE)),IF($X$1=2,(VLOOKUP(B509,'X2'!$B:$AZ,3,FALSE)),IF($X$1=3,(VLOOKUP(B509,'X3'!$B:$AZ,3,FALSE)),IF($X$1=4,(VLOOKUP(B509,'X4'!$B:$AZ,3,FALSE)),IF($X$1=5,(VLOOKUP(B509,'X5'!$B:$AZ,3,FALSE)),IF($X$1=6,(VLOOKUP(B509,'X6'!$B:$AZ,3,FALSE)),IF($X$1=7,(VLOOKUP(B509,'X7'!$B:$AZ,3,FALSE)),IF($X$1=8,(VLOOKUP(B509,'X8'!$B:$AZ,3,FALSE)),IF($X$1=9,(VLOOKUP(B509,'X9'!$B:$AZ,3,FALSE)),IF($X$1=10,(VLOOKUP(B509,'X10'!$B:$AZ,3,FALSE)),IF($X$1=11,(VLOOKUP(B509,'X11'!$B:$AZ,3,FALSE)),IF($X$1=12,(VLOOKUP(B509,'X12'!$B:$AZ,3,FALSE)),IF($X$1=13,(VLOOKUP(B509,'X13'!$B:$AZ,3,FALSE)),"B")))))))))))))))</f>
        <v xml:space="preserve"> </v>
      </c>
      <c r="K509" s="183" t="str">
        <f ca="1">IF(ISERROR(IF($X$1=1,(VLOOKUP(B509,'X1'!$B:$AZ,5,FALSE)),IF($X$1=2,(VLOOKUP(B509,'X2'!$B:$AZ,5,FALSE)),IF($X$1=3,(VLOOKUP(B509,'X3'!$B:$AZ,5,FALSE)),IF($X$1=4,(VLOOKUP(B509,'X4'!$B:$AZ,5,FALSE)),IF($X$1=5,(VLOOKUP(B509,'X5'!$B:$AZ,5,FALSE)),IF($X$1=6,(VLOOKUP(B509,'X6'!$B:$AZ,5,FALSE)),IF($X$1=7,(VLOOKUP(B509,'X7'!$B:$AZ,5,FALSE)),IF($X$1=8,(VLOOKUP(B509,'X8'!$B:$AZ,5,FALSE)),IF($X$1=9,(VLOOKUP(B509,'X9'!$B:$AZ,5,FALSE)),IF($X$1=10,(VLOOKUP(B509,'X10'!$B:$AZ,5,FALSE)),IF($X$1=11,(VLOOKUP(B509,'X11'!$B:$AZ,5,FALSE)),IF($X$1=12,(VLOOKUP(B509,'X12'!$B:$AZ,5,FALSE)),IF($X$1=13,(VLOOKUP(B509,'X13'!$B:$AZ,5,FALSE)),"B"))))))))))))))=TRUE," ",(IF($X$1=1,(VLOOKUP(B509,'X1'!$B:$AZ,5,FALSE)),IF($X$1=2,(VLOOKUP(B509,'X2'!$B:$AZ,5,FALSE)),IF($X$1=3,(VLOOKUP(B509,'X3'!$B:$AZ,5,FALSE)),IF($X$1=4,(VLOOKUP(B509,'X4'!$B:$AZ,5,FALSE)),IF($X$1=5,(VLOOKUP(B509,'X5'!$B:$AZ,5,FALSE)),IF($X$1=6,(VLOOKUP(B509,'X6'!$B:$AZ,5,FALSE)),IF($X$1=7,(VLOOKUP(B509,'X7'!$B:$AZ,5,FALSE)),IF($X$1=8,(VLOOKUP(B509,'X8'!$B:$AZ,5,FALSE)),IF($X$1=9,(VLOOKUP(B509,'X9'!$B:$AZ,5,FALSE)),IF($X$1=10,(VLOOKUP(B509,'X10'!$B:$AZ,5,FALSE)),IF($X$1=11,(VLOOKUP(B509,'X11'!$B:$AZ,5,FALSE)),IF($X$1=12,(VLOOKUP(B509,'X12'!$B:$AZ,5,FALSE)),IF($X$1=13,(VLOOKUP(B509,'X13'!$B:$AZ,5,FALSE)),"B")))))))))))))))</f>
        <v xml:space="preserve"> </v>
      </c>
      <c r="L509" s="184" t="str">
        <f ca="1">IF(ISERROR(IF($X$1=1,(VLOOKUP(B509,'X1'!$B:$AZ,9,FALSE)),IF($X$1=2,(VLOOKUP(B509,'X2'!$B:$AZ,9,FALSE)),IF($X$1=3,(VLOOKUP(B509,'X3'!$B:$AZ,9,FALSE)),IF($X$1=4,(VLOOKUP(B509,'X4'!$B:$AZ,9,FALSE)),IF($X$1=5,(VLOOKUP(B509,'X5'!$B:$AZ,9,FALSE)),IF($X$1=6,(VLOOKUP(B509,'X6'!$B:$AZ,9,FALSE)),IF($X$1=7,(VLOOKUP(B509,'X7'!$B:$AZ,9,FALSE)),IF($X$1=8,(VLOOKUP(B509,'X8'!$B:$AZ,9,FALSE)),IF($X$1=9,(VLOOKUP(B509,'X9'!$B:$AZ,9,FALSE)),IF($X$1=10,(VLOOKUP(B509,'X10'!$B:$AZ,9,FALSE)),IF($X$1=11,(VLOOKUP(B509,'X11'!$B:$AZ,9,FALSE)),IF($X$1=12,(VLOOKUP(B509,'X12'!$B:$AZ,9,FALSE)),IF($X$1=13,(VLOOKUP(B509,'X13'!$B:$AZ,9,FALSE)),"B"))))))))))))))=TRUE," ",(IF($X$1=1,(VLOOKUP(B509,'X1'!$B:$AZ,9,FALSE)),IF($X$1=2,(VLOOKUP(B509,'X2'!$B:$AZ,9,FALSE)),IF($X$1=3,(VLOOKUP(B509,'X3'!$B:$AZ,9,FALSE)),IF($X$1=4,(VLOOKUP(B509,'X4'!$B:$AZ,9,FALSE)),IF($X$1=5,(VLOOKUP(B509,'X5'!$B:$AZ,9,FALSE)),IF($X$1=6,(VLOOKUP(B509,'X6'!$B:$AZ,9,FALSE)),IF($X$1=7,(VLOOKUP(B509,'X7'!$B:$AZ,9,FALSE)),IF($X$1=8,(VLOOKUP(B509,'X8'!$B:$AZ,9,FALSE)),IF($X$1=9,(VLOOKUP(B509,'X9'!$B:$AZ,9,FALSE)),IF($X$1=10,(VLOOKUP(B509,'X10'!$B:$AZ,9,FALSE)),IF($X$1=11,(VLOOKUP(B509,'X11'!$B:$AZ,9,FALSE)),IF($X$1=12,(VLOOKUP(B509,'X12'!$B:$AZ,9,FALSE)),IF($X$1=13,(VLOOKUP(B509,'X13'!$B:$AZ,9,FALSE)),"B")))))))))))))))</f>
        <v xml:space="preserve"> </v>
      </c>
      <c r="M509" s="184" t="str">
        <f ca="1">IF(ISERROR(IF($X$1=1,(VLOOKUP(B509,'X1'!$B:$AZ,10,FALSE)),IF($X$1=2,(VLOOKUP(B509,'X2'!$B:$AZ,10,FALSE)),IF($X$1=3,(VLOOKUP(B509,'X3'!$B:$AZ,10,FALSE)),IF($X$1=4,(VLOOKUP(B509,'X4'!$B:$AZ,10,FALSE)),IF($X$1=5,(VLOOKUP(B509,'X5'!$B:$AZ,10,FALSE)),IF($X$1=6,(VLOOKUP(B509,'X6'!$B:$AZ,10,FALSE)),IF($X$1=7,(VLOOKUP(B509,'X7'!$B:$AZ,10,FALSE)),IF($X$1=8,(VLOOKUP(B509,'X8'!$B:$AZ,10,FALSE)),IF($X$1=9,(VLOOKUP(B509,'X9'!$B:$AZ,10,FALSE)),IF($X$1=10,(VLOOKUP(B509,'X10'!$B:$AZ,10,FALSE)),IF($X$1=11,(VLOOKUP(B509,'X11'!$B:$AZ,10,FALSE)),IF($X$1=12,(VLOOKUP(B509,'X12'!$B:$AZ,10,FALSE)),IF($X$1=13,(VLOOKUP(B509,'X13'!$B:$AZ,10,FALSE)),"B"))))))))))))))=TRUE," ",(IF($X$1=1,(VLOOKUP(B509,'X1'!$B:$AZ,10,FALSE)),IF($X$1=2,(VLOOKUP(B509,'X2'!$B:$AZ,10,FALSE)),IF($X$1=3,(VLOOKUP(B509,'X3'!$B:$AZ,10,FALSE)),IF($X$1=4,(VLOOKUP(B509,'X4'!$B:$AZ,10,FALSE)),IF($X$1=5,(VLOOKUP(B509,'X5'!$B:$AZ,10,FALSE)),IF($X$1=6,(VLOOKUP(B509,'X6'!$B:$AZ,10,FALSE)),IF($X$1=7,(VLOOKUP(B509,'X7'!$B:$AZ,10,FALSE)),IF($X$1=8,(VLOOKUP(B509,'X8'!$B:$AZ,10,FALSE)),IF($X$1=9,(VLOOKUP(B509,'X9'!$B:$AZ,10,FALSE)),IF($X$1=10,(VLOOKUP(B509,'X10'!$B:$AZ,10,FALSE)),IF($X$1=11,(VLOOKUP(B509,'X11'!$B:$AZ,10,FALSE)),IF($X$1=12,(VLOOKUP(B509,'X12'!$B:$AZ,10,FALSE)),IF($X$1=13,(VLOOKUP(B509,'X13'!$B:$AZ,10,FALSE)),"B")))))))))))))))</f>
        <v xml:space="preserve"> </v>
      </c>
      <c r="N509" s="185" t="str">
        <f ca="1">IF(ISERROR(IF($X$1=1,(VLOOKUP(B509,'X1'!$B:$AZ,45,FALSE)),IF($X$1=2,(VLOOKUP(B509,'X2'!$B:$AZ,45,FALSE)),IF($X$1=3,(VLOOKUP(B509,'X3'!$B:$AZ,45,FALSE)),IF($X$1=4,(VLOOKUP(B509,'X4'!$B:$AZ,45,FALSE)),IF($X$1=5,(VLOOKUP(B509,'X5'!$B:$AZ,45,FALSE)),IF($X$1=6,(VLOOKUP(B509,'X6'!$B:$AZ,45,FALSE)),IF($X$1=7,(VLOOKUP(B509,'X7'!$B:$AZ,45,FALSE)),IF($X$1=8,(VLOOKUP(B509,'X8'!$B:$AZ,45,FALSE)),IF($X$1=9,(VLOOKUP(B509,'X9'!$B:$AZ,45,FALSE)),IF($X$1=10,(VLOOKUP(B509,'X10'!$B:$AZ,45,FALSE)),IF($X$1=11,(VLOOKUP(B509,'X11'!$B:$AZ,45,FALSE)),IF($X$1=12,(VLOOKUP(B509,'X12'!$B:$AZ,45,FALSE)),IF($X$1=13,(VLOOKUP(B509,'X13'!$B:$AZ,45,FALSE)),"B"))))))))))))))=TRUE," ",(IF($X$1=1,(VLOOKUP(B509,'X1'!$B:$AZ,45,FALSE)),IF($X$1=2,(VLOOKUP(B509,'X2'!$B:$AZ,45,FALSE)),IF($X$1=3,(VLOOKUP(B509,'X3'!$B:$AZ,45,FALSE)),IF($X$1=4,(VLOOKUP(B509,'X4'!$B:$AZ,45,FALSE)),IF($X$1=5,(VLOOKUP(B509,'X5'!$B:$AZ,45,FALSE)),IF($X$1=6,(VLOOKUP(B509,'X6'!$B:$AZ,45,FALSE)),IF($X$1=7,(VLOOKUP(B509,'X7'!$B:$AZ,45,FALSE)),IF($X$1=8,(VLOOKUP(B509,'X8'!$B:$AZ,45,FALSE)),IF($X$1=9,(VLOOKUP(B509,'X9'!$B:$AZ,45,FALSE)),IF($X$1=10,(VLOOKUP(B509,'X10'!$B:$AZ,45,FALSE)),IF($X$1=11,(VLOOKUP(B509,'X11'!$B:$AZ,45,FALSE)),IF($X$1=12,(VLOOKUP(B509,'X12'!$B:$AZ,45,FALSE)),IF($X$1=13,(VLOOKUP(B509,'X13'!$B:$AZ,45,FALSE)),"B")))))))))))))))</f>
        <v xml:space="preserve"> </v>
      </c>
      <c r="O509" s="184" t="str">
        <f ca="1">IF(ISERROR(IF($X$1=1,(VLOOKUP(B509,'X1'!$B:$AZ,11,FALSE)),IF($X$1=2,(VLOOKUP(B509,'X2'!$B:$AZ,11,FALSE)),IF($X$1=3,(VLOOKUP(B509,'X3'!$B:$AZ,11,FALSE)),IF($X$1=4,(VLOOKUP(B509,'X4'!$B:$AZ,11,FALSE)),IF($X$1=5,(VLOOKUP(B509,'X5'!$B:$AZ,11,FALSE)),IF($X$1=6,(VLOOKUP(B509,'X6'!$B:$AZ,11,FALSE)),IF($X$1=7,(VLOOKUP(B509,'X7'!$B:$AZ,11,FALSE)),IF($X$1=8,(VLOOKUP(B509,'X8'!$B:$AZ,11,FALSE)),IF($X$1=9,(VLOOKUP(B509,'X9'!$B:$AZ,11,FALSE)),IF($X$1=10,(VLOOKUP(B509,'X10'!$B:$AZ,11,FALSE)),IF($X$1=11,(VLOOKUP(B509,'X11'!$B:$AZ,11,FALSE)),IF($X$1=12,(VLOOKUP(B509,'X12'!$B:$AZ,11,FALSE)),IF($X$1=13,(VLOOKUP(B509,'X13'!$B:$AZ,11,FALSE)),"B"))))))))))))))=TRUE," ",(IF($X$1=1,(VLOOKUP(B509,'X1'!$B:$AZ,11,FALSE)),IF($X$1=2,(VLOOKUP(B509,'X2'!$B:$AZ,11,FALSE)),IF($X$1=3,(VLOOKUP(B509,'X3'!$B:$AZ,11,FALSE)),IF($X$1=4,(VLOOKUP(B509,'X4'!$B:$AZ,11,FALSE)),IF($X$1=5,(VLOOKUP(B509,'X5'!$B:$AZ,11,FALSE)),IF($X$1=6,(VLOOKUP(B509,'X6'!$B:$AZ,11,FALSE)),IF($X$1=7,(VLOOKUP(B509,'X7'!$B:$AZ,11,FALSE)),IF($X$1=8,(VLOOKUP(B509,'X8'!$B:$AZ,11,FALSE)),IF($X$1=9,(VLOOKUP(B509,'X9'!$B:$AZ,11,FALSE)),IF($X$1=10,(VLOOKUP(B509,'X10'!$B:$AZ,11,FALSE)),IF($X$1=11,(VLOOKUP(B509,'X11'!$B:$AZ,11,FALSE)),IF($X$1=12,(VLOOKUP(B509,'X12'!$B:$AZ,11,FALSE)),IF($X$1=13,(VLOOKUP(B509,'X13'!$B:$AZ,11,FALSE)),"B")))))))))))))))</f>
        <v xml:space="preserve"> </v>
      </c>
      <c r="P509" s="184" t="str">
        <f ca="1">IF(ISERROR(IF($X$1=1,(VLOOKUP(B509,'X1'!$B:$AZ,12,FALSE)),IF($X$1=2,(VLOOKUP(B509,'X2'!$B:$AZ,12,FALSE)),IF($X$1=3,(VLOOKUP(B509,'X3'!$B:$AZ,12,FALSE)),IF($X$1=4,(VLOOKUP(B509,'X4'!$B:$AZ,12,FALSE)),IF($X$1=5,(VLOOKUP(B509,'X5'!$B:$AZ,12,FALSE)),IF($X$1=6,(VLOOKUP(B509,'X6'!$B:$AZ,12,FALSE)),IF($X$1=7,(VLOOKUP(B509,'X7'!$B:$AZ,12,FALSE)),IF($X$1=8,(VLOOKUP(B509,'X8'!$B:$AZ,12,FALSE)),IF($X$1=9,(VLOOKUP(B509,'X9'!$B:$AZ,12,FALSE)),IF($X$1=10,(VLOOKUP(B509,'X10'!$B:$AZ,12,FALSE)),IF($X$1=11,(VLOOKUP(B509,'X11'!$B:$AZ,12,FALSE)),IF($X$1=12,(VLOOKUP(B509,'X12'!$B:$AZ,12,FALSE)),IF($X$1=13,(VLOOKUP(B509,'X13'!$B:$AZ,12,FALSE)),"B"))))))))))))))=TRUE," ",(IF($X$1=1,(VLOOKUP(B509,'X1'!$B:$AZ,12,FALSE)),IF($X$1=2,(VLOOKUP(B509,'X2'!$B:$AZ,12,FALSE)),IF($X$1=3,(VLOOKUP(B509,'X3'!$B:$AZ,12,FALSE)),IF($X$1=4,(VLOOKUP(B509,'X4'!$B:$AZ,12,FALSE)),IF($X$1=5,(VLOOKUP(B509,'X5'!$B:$AZ,12,FALSE)),IF($X$1=6,(VLOOKUP(B509,'X6'!$B:$AZ,12,FALSE)),IF($X$1=7,(VLOOKUP(B509,'X7'!$B:$AZ,12,FALSE)),IF($X$1=8,(VLOOKUP(B509,'X8'!$B:$AZ,12,FALSE)),IF($X$1=9,(VLOOKUP(B509,'X9'!$B:$AZ,12,FALSE)),IF($X$1=10,(VLOOKUP(B509,'X10'!$B:$AZ,12,FALSE)),IF($X$1=11,(VLOOKUP(B509,'X11'!$B:$AZ,12,FALSE)),IF($X$1=12,(VLOOKUP(B509,'X12'!$B:$AZ,12,FALSE)),IF($X$1=13,(VLOOKUP(B509,'X13'!$B:$AZ,12,FALSE)),"B")))))))))))))))</f>
        <v xml:space="preserve"> </v>
      </c>
      <c r="Q509" s="185" t="str">
        <f ca="1">IF(ISERROR(IF($X$1=1,(VLOOKUP(B509,'X1'!$B:$AZ,46,FALSE)),IF($X$1=2,(VLOOKUP(B509,'X2'!$B:$AZ,46,FALSE)),IF($X$1=3,(VLOOKUP(B509,'X3'!$B:$AZ,46,FALSE)),IF($X$1=4,(VLOOKUP(B509,'X4'!$B:$AZ,46,FALSE)),IF($X$1=5,(VLOOKUP(B509,'X5'!$B:$AZ,46,FALSE)),IF($X$1=6,(VLOOKUP(B509,'X6'!$B:$AZ,46,FALSE)),IF($X$1=7,(VLOOKUP(B509,'X7'!$B:$AZ,46,FALSE)),IF($X$1=8,(VLOOKUP(B509,'X8'!$B:$AZ,46,FALSE)),IF($X$1=9,(VLOOKUP(B509,'X9'!$B:$AZ,46,FALSE)),IF($X$1=10,(VLOOKUP(B509,'X10'!$B:$AZ,46,FALSE)),IF($X$1=11,(VLOOKUP(B509,'X11'!$B:$AZ,46,FALSE)),IF($X$1=12,(VLOOKUP(B509,'X12'!$B:$AZ,46,FALSE)),IF($X$1=13,(VLOOKUP(B509,'X13'!$B:$AZ,46,FALSE)),"B"))))))))))))))=TRUE," ",(IF($X$1=1,(VLOOKUP(B509,'X1'!$B:$AZ,46,FALSE)),IF($X$1=2,(VLOOKUP(B509,'X2'!$B:$AZ,46,FALSE)),IF($X$1=3,(VLOOKUP(B509,'X3'!$B:$AZ,46,FALSE)),IF($X$1=4,(VLOOKUP(B509,'X4'!$B:$AZ,46,FALSE)),IF($X$1=5,(VLOOKUP(B509,'X5'!$B:$AZ,46,FALSE)),IF($X$1=6,(VLOOKUP(B509,'X6'!$B:$AZ,46,FALSE)),IF($X$1=7,(VLOOKUP(B509,'X7'!$B:$AZ,46,FALSE)),IF($X$1=8,(VLOOKUP(B509,'X8'!$B:$AZ,46,FALSE)),IF($X$1=9,(VLOOKUP(B509,'X9'!$B:$AZ,46,FALSE)),IF($X$1=10,(VLOOKUP(B509,'X10'!$B:$AZ,46,FALSE)),IF($X$1=11,(VLOOKUP(B509,'X11'!$B:$AZ,46,FALSE)),IF($X$1=12,(VLOOKUP(B509,'X12'!$B:$AZ,46,FALSE)),IF($X$1=13,(VLOOKUP(B509,'X13'!$B:$AZ,46,FALSE)),"B")))))))))))))))</f>
        <v xml:space="preserve"> </v>
      </c>
      <c r="R509" s="185" t="str">
        <f ca="1">IF(ISERROR(IF($X$1=1,(VLOOKUP(B509,'X1'!$B:$AZ,15,FALSE)),IF($X$1=2,(VLOOKUP(B509,'X2'!$B:$AZ,15,FALSE)),IF($X$1=3,(VLOOKUP(B509,'X3'!$B:$AZ,15,FALSE)),IF($X$1=4,(VLOOKUP(B509,'X4'!$B:$AZ,15,FALSE)),IF($X$1=5,(VLOOKUP(B509,'X5'!$B:$AZ,15,FALSE)),IF($X$1=6,(VLOOKUP(B509,'X6'!$B:$AZ,15,FALSE)),IF($X$1=7,(VLOOKUP(B509,'X7'!$B:$AZ,15,FALSE)),IF($X$1=8,(VLOOKUP(B509,'X8'!$B:$AZ,15,FALSE)),IF($X$1=9,(VLOOKUP(B509,'X9'!$B:$AZ,15,FALSE)),IF($X$1=10,(VLOOKUP(B509,'X10'!$B:$AZ,15,FALSE)),IF($X$1=11,(VLOOKUP(B509,'X11'!$B:$AZ,15,FALSE)),IF($X$1=12,(VLOOKUP(B509,'X12'!$B:$AZ,15,FALSE)),IF($X$1=13,(VLOOKUP(B509,'X13'!$B:$AZ,15,FALSE)),"B"))))))))))))))=TRUE," ",(IF($X$1=1,(VLOOKUP(B509,'X1'!$B:$AZ,15,FALSE)),IF($X$1=2,(VLOOKUP(B509,'X2'!$B:$AZ,15,FALSE)),IF($X$1=3,(VLOOKUP(B509,'X3'!$B:$AZ,15,FALSE)),IF($X$1=4,(VLOOKUP(B509,'X4'!$B:$AZ,15,FALSE)),IF($X$1=5,(VLOOKUP(B509,'X5'!$B:$AZ,15,FALSE)),IF($X$1=6,(VLOOKUP(B509,'X6'!$B:$AZ,15,FALSE)),IF($X$1=7,(VLOOKUP(B509,'X7'!$B:$AZ,15,FALSE)),IF($X$1=8,(VLOOKUP(B509,'X8'!$B:$AZ,15,FALSE)),IF($X$1=9,(VLOOKUP(B509,'X9'!$B:$AZ,15,FALSE)),IF($X$1=10,(VLOOKUP(B509,'X10'!$B:$AZ,15,FALSE)),IF($X$1=11,(VLOOKUP(B509,'X11'!$B:$AZ,15,FALSE)),IF($X$1=12,(VLOOKUP(B509,'X12'!$B:$AZ,15,FALSE)),IF($X$1=13,(VLOOKUP(B509,'X13'!$B:$AZ,15,FALSE)),"B")))))))))))))))</f>
        <v xml:space="preserve"> </v>
      </c>
      <c r="S509" s="185" t="str">
        <f ca="1">IF(ISERROR(IF((IF($X$1=1,(VLOOKUP(B509,'X1'!$B:$AZ,14,FALSE)),(IF($X$1=2,(VLOOKUP(B509,'X2'!$B:$AZ,14,FALSE)),(IF($X$1=3,(VLOOKUP(B509,'X3'!$B:$AZ,14,FALSE)),(IF($X$1=4,(VLOOKUP(B509,'X4'!$B:$AZ,14,FALSE)),(IF($X$1=5,(VLOOKUP(B509,'X5'!$B:$AZ,14,FALSE)),(IF($X$1=6,(VLOOKUP(B509,'X6'!$B:$AZ,14,FALSE)),(IF($X$1=7,(VLOOKUP(B509,'X7'!$B:$AZ,14,FALSE)),(IF($X$1=8,(VLOOKUP(B509,'X8'!$B:$AZ,14,FALSE)),(IF($X$1=9,(VLOOKUP(B509,'X9'!$B:$AZ,14,FALSE)),(IF($X$1=10,(VLOOKUP(B509,'X10'!$B:$AZ,14,FALSE)),(IF($X$1=11,(VLOOKUP(B509,'X11'!$B:$AZ,14,FALSE)),(IF($X$1=12,(VLOOKUP(B509,'X12'!$B:$AZ,14,FALSE)),(VLOOKUP(B509,'X13'!$B:$AZ,14,FALSE))))))))))))))))))))))))))=$V$1," ",(IF($X$1=1,(VLOOKUP(B509,'X1'!$B:$AZ,14,FALSE)),(IF($X$1=2,(VLOOKUP(B509,'X2'!$B:$AZ,14,FALSE)),(IF($X$1=3,(VLOOKUP(B509,'X3'!$B:$AZ,14,FALSE)),(IF($X$1=4,(VLOOKUP(B509,'X4'!$B:$AZ,14,FALSE)),(IF($X$1=5,(VLOOKUP(B509,'X5'!$B:$AZ,14,FALSE)),(IF($X$1=6,(VLOOKUP(B509,'X6'!$B:$AZ,14,FALSE)),(IF($X$1=7,(VLOOKUP(B509,'X7'!$B:$AZ,14,FALSE)),(IF($X$1=8,(VLOOKUP(B509,'X8'!$B:$AZ,14,FALSE)),(IF($X$1=9,(VLOOKUP(B509,'X9'!$B:$AZ,14,FALSE)),(IF($X$1=10,(VLOOKUP(B509,'X10'!$B:$AZ,14,FALSE)),(IF($X$1=11,(VLOOKUP(B509,'X11'!$B:$AZ,14,FALSE)),(IF($X$1=12,(VLOOKUP(B509,'X12'!$B:$AZ,14,FALSE)),(VLOOKUP(B509,'X13'!$B:$AZ,14,FALSE))))))))))))))))))))))))))))=TRUE," ",(IF((IF($X$1=1,(VLOOKUP(B509,'X1'!$B:$AZ,14,FALSE)),(IF($X$1=2,(VLOOKUP(B509,'X2'!$B:$AZ,14,FALSE)),(IF($X$1=3,(VLOOKUP(B509,'X3'!$B:$AZ,14,FALSE)),(IF($X$1=4,(VLOOKUP(B509,'X4'!$B:$AZ,14,FALSE)),(IF($X$1=5,(VLOOKUP(B509,'X5'!$B:$AZ,14,FALSE)),(IF($X$1=6,(VLOOKUP(B509,'X6'!$B:$AZ,14,FALSE)),(IF($X$1=7,(VLOOKUP(B509,'X7'!$B:$AZ,14,FALSE)),(IF($X$1=8,(VLOOKUP(B509,'X8'!$B:$AZ,14,FALSE)),(IF($X$1=9,(VLOOKUP(B509,'X9'!$B:$AZ,14,FALSE)),(IF($X$1=10,(VLOOKUP(B509,'X10'!$B:$AZ,14,FALSE)),(IF($X$1=11,(VLOOKUP(B509,'X11'!$B:$AZ,14,FALSE)),(IF($X$1=12,(VLOOKUP(B509,'X12'!$B:$AZ,14,FALSE)),(VLOOKUP(B509,'X13'!$B:$AZ,14,FALSE))))))))))))))))))))))))))=$V$1," ",(IF($X$1=1,(VLOOKUP(B509,'X1'!$B:$AZ,14,FALSE)),(IF($X$1=2,(VLOOKUP(B509,'X2'!$B:$AZ,14,FALSE)),(IF($X$1=3,(VLOOKUP(B509,'X3'!$B:$AZ,14,FALSE)),(IF($X$1=4,(VLOOKUP(B509,'X4'!$B:$AZ,14,FALSE)),(IF($X$1=5,(VLOOKUP(B509,'X5'!$B:$AZ,14,FALSE)),(IF($X$1=6,(VLOOKUP(B509,'X6'!$B:$AZ,14,FALSE)),(IF($X$1=7,(VLOOKUP(B509,'X7'!$B:$AZ,14,FALSE)),(IF($X$1=8,(VLOOKUP(B509,'X8'!$B:$AZ,14,FALSE)),(IF($X$1=9,(VLOOKUP(B509,'X9'!$B:$AZ,14,FALSE)),(IF($X$1=10,(VLOOKUP(B509,'X10'!$B:$AZ,14,FALSE)),(IF($X$1=11,(VLOOKUP(B509,'X11'!$B:$AZ,14,FALSE)),(IF($X$1=12,(VLOOKUP(B509,'X12'!$B:$AZ,14,FALSE)),(VLOOKUP(B509,'X13'!$B:$AZ,14,FALSE)))))))))))))))))))))))))))))</f>
        <v xml:space="preserve"> </v>
      </c>
    </row>
    <row r="510" spans="1:19" ht="14.1" customHeight="1" x14ac:dyDescent="0.2">
      <c r="A510" s="156" t="s">
        <v>1058</v>
      </c>
      <c r="B510" s="122" t="str">
        <f>IF(ISERROR(IF($U$16=1,(VLOOKUP(A510,$AC$89:$AH$125,2,FALSE)),IF((IF($X$1=1,'X1'!B469,(IF($X$1=2,'X2'!B469,(IF($X$1=3,'X3'!B469,(IF($X$1=4,'X4'!B469,(IF($X$1=5,'X5'!B469,(IF($X$1=6,'X6'!B469,(IF($X$1=7,'X7'!B469,(IF($X$1=8,'X8'!B469,(IF($X$1=9,'X9'!B469,(IF($X$1=10,'X10'!B469,(IF($X$1=11,'X11'!B469,(IF($X$1=12,'X12'!B469,'X13'!B469))))))))))))))))))))))))="","",(IF($X$1=1,'X1'!B469,(IF($X$1=2,'X2'!B469,(IF($X$1=3,'X3'!B469,(IF($X$1=4,'X4'!B469,(IF($X$1=5,'X5'!B469,(IF($X$1=6,'X6'!B469,(IF($X$1=7,'X7'!B469,(IF($X$1=8,'X8'!B469,(IF($X$1=9,'X9'!B469,(IF($X$1=10,'X10'!B469,(IF($X$1=11,'X11'!B469,(IF($X$1=12,'X12'!B469,'X13'!B469)))))))))))))))))))))))))))=TRUE," ",(IF($U$16=1,(VLOOKUP(A510,$AC$89:$AH$125,2,FALSE)),IF((IF($X$1=1,'X1'!B469,(IF($X$1=2,'X2'!B469,(IF($X$1=3,'X3'!B469,(IF($X$1=4,'X4'!B469,(IF($X$1=5,'X5'!B469,(IF($X$1=6,'X6'!B469,(IF($X$1=7,'X7'!B469,(IF($X$1=8,'X8'!B469,(IF($X$1=9,'X9'!B469,(IF($X$1=10,'X10'!B469,(IF($X$1=11,'X11'!B469,(IF($X$1=12,'X12'!B469,'X13'!B469))))))))))))))))))))))))="","",(IF($X$1=1,'X1'!B469,(IF($X$1=2,'X2'!B469,(IF($X$1=3,'X3'!B469,(IF($X$1=4,'X4'!B469,(IF($X$1=5,'X5'!B469,(IF($X$1=6,'X6'!B469,(IF($X$1=7,'X7'!B469,(IF($X$1=8,'X8'!B469,(IF($X$1=9,'X9'!B469,(IF($X$1=10,'X10'!B469,(IF($X$1=11,'X11'!B469,(IF($X$1=12,'X12'!B469,'X13'!B469))))))))))))))))))))))))))))</f>
        <v/>
      </c>
      <c r="C510" s="181" t="str">
        <f ca="1">IF(ISERROR(IF($X$1=1,(VLOOKUP(B510,'X1'!$B:$AZ,47,FALSE)),IF($X$1=2,(VLOOKUP(B510,'X2'!$B:$AZ,47,FALSE)),IF($X$1=3,(VLOOKUP(B510,'X3'!$B:$AZ,47,FALSE)),IF($X$1=4,(VLOOKUP(B510,'X4'!$B:$AZ,47,FALSE)),IF($X$1=5,(VLOOKUP(B510,'X5'!$B:$AZ,47,FALSE)),IF($X$1=6,(VLOOKUP(B510,'X6'!$B:$AZ,47,FALSE)),IF($X$1=7,(VLOOKUP(B510,'X7'!$B:$AZ,47,FALSE)),IF($X$1=8,(VLOOKUP(B510,'X8'!$B:$AZ,47,FALSE)),IF($X$1=9,(VLOOKUP(B510,'X9'!$B:$AZ,47,FALSE)),IF($X$1=10,(VLOOKUP(B510,'X10'!$B:$AZ,47,FALSE)),IF($X$1=11,(VLOOKUP(B510,'X11'!$B:$AZ,47,FALSE)),IF($X$1=12,(VLOOKUP(B510,'X12'!$B:$AZ,47,FALSE)),IF($X$1=13,(VLOOKUP(B510,'X13'!$B:$AZ,47,FALSE)),"B"))))))))))))))=TRUE," ",(IF($X$1=1,(VLOOKUP(B510,'X1'!$B:$AZ,47,FALSE)),IF($X$1=2,(VLOOKUP(B510,'X2'!$B:$AZ,47,FALSE)),IF($X$1=3,(VLOOKUP(B510,'X3'!$B:$AZ,47,FALSE)),IF($X$1=4,(VLOOKUP(B510,'X4'!$B:$AZ,47,FALSE)),IF($X$1=5,(VLOOKUP(B510,'X5'!$B:$AZ,47,FALSE)),IF($X$1=6,(VLOOKUP(B510,'X6'!$B:$AZ,47,FALSE)),IF($X$1=7,(VLOOKUP(B510,'X7'!$B:$AZ,47,FALSE)),IF($X$1=8,(VLOOKUP(B510,'X8'!$B:$AZ,47,FALSE)),IF($X$1=9,(VLOOKUP(B510,'X9'!$B:$AZ,47,FALSE)),IF($X$1=10,(VLOOKUP(B510,'X10'!$B:$AZ,47,FALSE)),IF($X$1=11,(VLOOKUP(B510,'X11'!$B:$AZ,47,FALSE)),IF($X$1=12,(VLOOKUP(B510,'X12'!$B:$AZ,47,FALSE)),IF($X$1=13,(VLOOKUP(B510,'X13'!$B:$AZ,47,FALSE)),"B")))))))))))))))</f>
        <v xml:space="preserve"> </v>
      </c>
      <c r="D510" s="181" t="str">
        <f ca="1">IF(ISERROR(IF($X$1=1,(VLOOKUP(B510,'X1'!$B:$AP,41,FALSE)),IF($X$1=2,(VLOOKUP(B510,'X2'!$B:$AP,41,FALSE)),IF($X$1=3,(VLOOKUP(B510,'X3'!$B:$AP,41,FALSE)),IF($X$1=4,(VLOOKUP(B510,'X4'!$B:$AP,41,FALSE)),IF($X$1=5,(VLOOKUP(B510,'X5'!$B:$AP,41,FALSE)),IF($X$1=6,(VLOOKUP(B510,'X6'!$B:$AP,41,FALSE)),IF($X$1=7,(VLOOKUP(B510,'X7'!$B:$AP,41,FALSE)),IF($X$1=8,(VLOOKUP(B510,'X8'!$B:$AP,41,FALSE)),IF($X$1=9,(VLOOKUP(B510,'X9'!$B:$AP,41,FALSE)),IF($X$1=10,(VLOOKUP(B510,'X10'!$B:$AP,41,FALSE)),IF($X$1=11,(VLOOKUP(B510,'X11'!$B:$AP,41,FALSE)),IF($X$1=12,(VLOOKUP(B510,'X12'!$B:$AP,41,FALSE)),IF($X$1=13,(VLOOKUP(B510,'X13'!$B:$AP,41,FALSE)),"B"))))))))))))))=TRUE," ",(IF($X$1=1,(VLOOKUP(B510,'X1'!$B:$AP,41,FALSE)),IF($X$1=2,(VLOOKUP(B510,'X2'!$B:$AP,41,FALSE)),IF($X$1=3,(VLOOKUP(B510,'X3'!$B:$AP,41,FALSE)),IF($X$1=4,(VLOOKUP(B510,'X4'!$B:$AP,41,FALSE)),IF($X$1=5,(VLOOKUP(B510,'X5'!$B:$AP,41,FALSE)),IF($X$1=6,(VLOOKUP(B510,'X6'!$B:$AP,41,FALSE)),IF($X$1=7,(VLOOKUP(B510,'X7'!$B:$AP,41,FALSE)),IF($X$1=8,(VLOOKUP(B510,'X8'!$B:$AP,41,FALSE)),IF($X$1=9,(VLOOKUP(B510,'X9'!$B:$AP,41,FALSE)),IF($X$1=10,(VLOOKUP(B510,'X10'!$B:$AP,41,FALSE)),IF($X$1=11,(VLOOKUP(B510,'X11'!$B:$AP,41,FALSE)),IF($X$1=12,(VLOOKUP(B510,'X12'!$B:$AP,41,FALSE)),IF($X$1=13,(VLOOKUP(B510,'X13'!$B:$AP,41,FALSE)),"B")))))))))))))))</f>
        <v xml:space="preserve"> </v>
      </c>
      <c r="E510" s="182" t="str">
        <f ca="1">IF(ISERROR(IF($X$1=1,(VLOOKUP(B510,'X1'!$B:$AP,7,FALSE)),IF($X$1=2,(VLOOKUP(B510,'X2'!$B:$AP,7,FALSE)),IF($X$1=3,(VLOOKUP(B510,'X3'!$B:$AP,7,FALSE)),IF($X$1=4,(VLOOKUP(B510,'X4'!$B:$AP,7,FALSE)),IF($X$1=5,(VLOOKUP(B510,'X5'!$B:$AP,7,FALSE)),IF($X$1=6,(VLOOKUP(B510,'X6'!$B:$AP,7,FALSE)),IF($X$1=7,(VLOOKUP(B510,'X7'!$B:$AP,7,FALSE)),IF($X$1=8,(VLOOKUP(B510,'X8'!$B:$AP,7,FALSE)),IF($X$1=9,(VLOOKUP(B510,'X9'!$B:$AP,7,FALSE)),IF($X$1=10,(VLOOKUP(B510,'X10'!$B:$AP,7,FALSE)),IF($X$1=11,(VLOOKUP(B510,'X11'!$B:$AP,7,FALSE)),IF($X$1=12,(VLOOKUP(B510,'X12'!$B:$AP,7,FALSE)),IF($X$1=13,(VLOOKUP(B510,'X13'!$B:$AP,7,FALSE)),"B"))))))))))))))=TRUE," ",(IF($X$1=1,(VLOOKUP(B510,'X1'!$B:$AP,7,FALSE)),IF($X$1=2,(VLOOKUP(B510,'X2'!$B:$AP,7,FALSE)),IF($X$1=3,(VLOOKUP(B510,'X3'!$B:$AP,7,FALSE)),IF($X$1=4,(VLOOKUP(B510,'X4'!$B:$AP,7,FALSE)),IF($X$1=5,(VLOOKUP(B510,'X5'!$B:$AP,7,FALSE)),IF($X$1=6,(VLOOKUP(B510,'X6'!$B:$AP,7,FALSE)),IF($X$1=7,(VLOOKUP(B510,'X7'!$B:$AP,7,FALSE)),IF($X$1=8,(VLOOKUP(B510,'X8'!$B:$AP,7,FALSE)),IF($X$1=9,(VLOOKUP(B510,'X9'!$B:$AP,7,FALSE)),IF($X$1=10,(VLOOKUP(B510,'X10'!$B:$AP,7,FALSE)),IF($X$1=11,(VLOOKUP(B510,'X11'!$B:$AP,7,FALSE)),IF($X$1=12,(VLOOKUP(B510,'X12'!$B:$AP,7,FALSE)),IF($X$1=13,(VLOOKUP(B510,'X13'!$B:$AP,7,FALSE)),"B")))))))))))))))</f>
        <v xml:space="preserve"> </v>
      </c>
      <c r="F510" s="182" t="str">
        <f ca="1">IF(ISERROR(IF((IF($X$1=1,(VLOOKUP(B510,'X1'!$B:$AO,6,FALSE)),(IF($X$1=2,(VLOOKUP(B510,'X2'!$B:$AO,6,FALSE)),(IF($X$1=3,(VLOOKUP(B510,'X3'!$B:$AO,6,FALSE)),(IF($X$1=4,(VLOOKUP(B510,'X4'!$B:$AO,6,FALSE)),(IF($X$1=5,(VLOOKUP(B510,'X5'!$B:$AO,6,FALSE)),(IF($X$1=6,(VLOOKUP(B510,'X6'!$B:$AO,6,FALSE)),(IF($X$1=7,(VLOOKUP(B510,'X7'!$B:$AO,6,FALSE)),(IF($X$1=8,(VLOOKUP(B510,'X8'!$B:$AO,6,FALSE)),(IF($X$1=9,(VLOOKUP(B510,'X9'!$B:$AO,6,FALSE)),(IF($X$1=10,(VLOOKUP(B510,'X10'!$B:$AO,6,FALSE)),(IF($X$1=11,(VLOOKUP(B510,'X11'!$B:$AO,6,FALSE)),(IF($X$1=12,(VLOOKUP(B510,'X12'!$B:$AO,6,FALSE)),(VLOOKUP(B510,'X13'!$B:$AO,6,FALSE))))))))))))))))))))))))))=$V$1," ",(IF($X$1=1,(VLOOKUP(B510,'X1'!$B:$AO,6,FALSE)),(IF($X$1=2,(VLOOKUP(B510,'X2'!$B:$AO,6,FALSE)),(IF($X$1=3,(VLOOKUP(B510,'X3'!$B:$AO,6,FALSE)),(IF($X$1=4,(VLOOKUP(B510,'X4'!$B:$AO,6,FALSE)),(IF($X$1=5,(VLOOKUP(B510,'X5'!$B:$AO,6,FALSE)),(IF($X$1=6,(VLOOKUP(B510,'X6'!$B:$AO,6,FALSE)),(IF($X$1=7,(VLOOKUP(B510,'X7'!$B:$AO,6,FALSE)),(IF($X$1=8,(VLOOKUP(B510,'X8'!$B:$AO,6,FALSE)),(IF($X$1=9,(VLOOKUP(B510,'X9'!$B:$AO,6,FALSE)),(IF($X$1=10,(VLOOKUP(B510,'X10'!$B:$AO,6,FALSE)),(IF($X$1=11,(VLOOKUP(B510,'X11'!$B:$AO,6,FALSE)),(IF($X$1=12,(VLOOKUP(B510,'X12'!$B:$AO,6,FALSE)),(VLOOKUP(B510,'X13'!$B:$AO,6,FALSE))))))))))))))))))))))))))))=TRUE," ",(IF((IF($X$1=1,(VLOOKUP(B510,'X1'!$B:$AO,6,FALSE)),(IF($X$1=2,(VLOOKUP(B510,'X2'!$B:$AO,6,FALSE)),(IF($X$1=3,(VLOOKUP(B510,'X3'!$B:$AO,6,FALSE)),(IF($X$1=4,(VLOOKUP(B510,'X4'!$B:$AO,6,FALSE)),(IF($X$1=5,(VLOOKUP(B510,'X5'!$B:$AO,6,FALSE)),(IF($X$1=6,(VLOOKUP(B510,'X6'!$B:$AO,6,FALSE)),(IF($X$1=7,(VLOOKUP(B510,'X7'!$B:$AO,6,FALSE)),(IF($X$1=8,(VLOOKUP(B510,'X8'!$B:$AO,6,FALSE)),(IF($X$1=9,(VLOOKUP(B510,'X9'!$B:$AO,6,FALSE)),(IF($X$1=10,(VLOOKUP(B510,'X10'!$B:$AO,6,FALSE)),(IF($X$1=11,(VLOOKUP(B510,'X11'!$B:$AO,6,FALSE)),(IF($X$1=12,(VLOOKUP(B510,'X12'!$B:$AO,6,FALSE)),(VLOOKUP(B510,'X13'!$B:$AO,6,FALSE))))))))))))))))))))))))))=$V$1," ",(IF($X$1=1,(VLOOKUP(B510,'X1'!$B:$AO,6,FALSE)),(IF($X$1=2,(VLOOKUP(B510,'X2'!$B:$AO,6,FALSE)),(IF($X$1=3,(VLOOKUP(B510,'X3'!$B:$AO,6,FALSE)),(IF($X$1=4,(VLOOKUP(B510,'X4'!$B:$AO,6,FALSE)),(IF($X$1=5,(VLOOKUP(B510,'X5'!$B:$AO,6,FALSE)),(IF($X$1=6,(VLOOKUP(B510,'X6'!$B:$AO,6,FALSE)),(IF($X$1=7,(VLOOKUP(B510,'X7'!$B:$AO,6,FALSE)),(IF($X$1=8,(VLOOKUP(B510,'X8'!$B:$AO,6,FALSE)),(IF($X$1=9,(VLOOKUP(B510,'X9'!$B:$AO,6,FALSE)),(IF($X$1=10,(VLOOKUP(B510,'X10'!$B:$AO,6,FALSE)),(IF($X$1=11,(VLOOKUP(B510,'X11'!$B:$AO,6,FALSE)),(IF($X$1=12,(VLOOKUP(B510,'X12'!$B:$AO,6,FALSE)),(VLOOKUP(B510,'X13'!$B:$AO,6,FALSE)))))))))))))))))))))))))))))</f>
        <v xml:space="preserve"> </v>
      </c>
      <c r="G510" s="182" t="str">
        <f ca="1">IF(ISERROR(IF($X$1=1,(VLOOKUP(B510,'X1'!$B:$AZ,44,FALSE)),IF($X$1=2,(VLOOKUP(B510,'X2'!$B:$AZ,44,FALSE)),IF($X$1=3,(VLOOKUP(B510,'X3'!$B:$AZ,44,FALSE)),IF($X$1=4,(VLOOKUP(B510,'X4'!$B:$AZ,44,FALSE)),IF($X$1=5,(VLOOKUP(B510,'X5'!$B:$AZ,44,FALSE)),IF($X$1=6,(VLOOKUP(B510,'X6'!$B:$AZ,44,FALSE)),IF($X$1=7,(VLOOKUP(B510,'X7'!$B:$AZ,44,FALSE)),IF($X$1=8,(VLOOKUP(B510,'X8'!$B:$AZ,44,FALSE)),IF($X$1=9,(VLOOKUP(B510,'X9'!$B:$AZ,44,FALSE)),IF($X$1=10,(VLOOKUP(B510,'X10'!$B:$AZ,44,FALSE)),IF($X$1=11,(VLOOKUP(B510,'X11'!$B:$AZ,44,FALSE)),IF($X$1=12,(VLOOKUP(B510,'X12'!$B:$AZ,44,FALSE)),IF($X$1=13,(VLOOKUP(B510,'X13'!$B:$AZ,44,FALSE)),"B"))))))))))))))=TRUE," ",(IF($X$1=1,(VLOOKUP(B510,'X1'!$B:$AZ,44,FALSE)),IF($X$1=2,(VLOOKUP(B510,'X2'!$B:$AZ,44,FALSE)),IF($X$1=3,(VLOOKUP(B510,'X3'!$B:$AZ,44,FALSE)),IF($X$1=4,(VLOOKUP(B510,'X4'!$B:$AZ,44,FALSE)),IF($X$1=5,(VLOOKUP(B510,'X5'!$B:$AZ,44,FALSE)),IF($X$1=6,(VLOOKUP(B510,'X6'!$B:$AZ,44,FALSE)),IF($X$1=7,(VLOOKUP(B510,'X7'!$B:$AZ,44,FALSE)),IF($X$1=8,(VLOOKUP(B510,'X8'!$B:$AZ,44,FALSE)),IF($X$1=9,(VLOOKUP(B510,'X9'!$B:$AZ,44,FALSE)),IF($X$1=10,(VLOOKUP(B510,'X10'!$B:$AZ,44,FALSE)),IF($X$1=11,(VLOOKUP(B510,'X11'!$B:$AZ,44,FALSE)),IF($X$1=12,(VLOOKUP(B510,'X12'!$B:$AZ,44,FALSE)),IF($X$1=13,(VLOOKUP(B510,'X13'!$B:$AZ,44,FALSE)),"B")))))))))))))))</f>
        <v xml:space="preserve"> </v>
      </c>
      <c r="H510" s="182" t="str">
        <f ca="1">IF(ISERROR(IF($X$1=1,(VLOOKUP(B510,'X1'!$B:$AZ,8,FALSE)),IF($X$1=2,(VLOOKUP(B510,'X2'!$B:$AZ,8,FALSE)),IF($X$1=3,(VLOOKUP(B510,'X3'!$B:$AZ,8,FALSE)),IF($X$1=4,(VLOOKUP(B510,'X4'!$B:$AZ,8,FALSE)),IF($X$1=5,(VLOOKUP(B510,'X5'!$B:$AZ,8,FALSE)),IF($X$1=6,(VLOOKUP(B510,'X6'!$B:$AZ,8,FALSE)),IF($X$1=7,(VLOOKUP(B510,'X7'!$B:$AZ,8,FALSE)),IF($X$1=8,(VLOOKUP(B510,'X8'!$B:$AZ,8,FALSE)),IF($X$1=9,(VLOOKUP(B510,'X9'!$B:$AZ,8,FALSE)),IF($X$1=10,(VLOOKUP(B510,'X10'!$B:$AZ,8,FALSE)),IF($X$1=11,(VLOOKUP(B510,'X11'!$B:$AZ,8,FALSE)),IF($X$1=12,(VLOOKUP(B510,'X12'!$B:$AZ,8,FALSE)),IF($X$1=13,(VLOOKUP(B510,'X13'!$B:$AZ,8,FALSE)),"B"))))))))))))))=TRUE," ",(IF($X$1=1,(VLOOKUP(B510,'X1'!$B:$AZ,8,FALSE)),IF($X$1=2,(VLOOKUP(B510,'X2'!$B:$AZ,8,FALSE)),IF($X$1=3,(VLOOKUP(B510,'X3'!$B:$AZ,8,FALSE)),IF($X$1=4,(VLOOKUP(B510,'X4'!$B:$AZ,8,FALSE)),IF($X$1=5,(VLOOKUP(B510,'X5'!$B:$AZ,8,FALSE)),IF($X$1=6,(VLOOKUP(B510,'X6'!$B:$AZ,8,FALSE)),IF($X$1=7,(VLOOKUP(B510,'X7'!$B:$AZ,8,FALSE)),IF($X$1=8,(VLOOKUP(B510,'X8'!$B:$AZ,8,FALSE)),IF($X$1=9,(VLOOKUP(B510,'X9'!$B:$AZ,8,FALSE)),IF($X$1=10,(VLOOKUP(B510,'X10'!$B:$AZ,8,FALSE)),IF($X$1=11,(VLOOKUP(B510,'X11'!$B:$AZ,8,FALSE)),IF($X$1=12,(VLOOKUP(B510,'X12'!$B:$AZ,8,FALSE)),IF($X$1=13,(VLOOKUP(B510,'X13'!$B:$AZ,8,FALSE)),"B")))))))))))))))</f>
        <v xml:space="preserve"> </v>
      </c>
      <c r="I510" s="183" t="str">
        <f ca="1">IF(ISERROR(IF($X$1=1,(VLOOKUP(B510,'X1'!$B:$AZ,2,FALSE)),IF($X$1=2,(VLOOKUP(B510,'X2'!$B:$AZ,2,FALSE)),IF($X$1=3,(VLOOKUP(B510,'X3'!$B:$AZ,2,FALSE)),IF($X$1=4,(VLOOKUP(B510,'X4'!$B:$AZ,2,FALSE)),IF($X$1=5,(VLOOKUP(B510,'X5'!$B:$AZ,2,FALSE)),IF($X$1=6,(VLOOKUP(B510,'X6'!$B:$AZ,2,FALSE)),IF($X$1=7,(VLOOKUP(B510,'X7'!$B:$AZ,2,FALSE)),IF($X$1=8,(VLOOKUP(B510,'X8'!$B:$AZ,2,FALSE)),IF($X$1=9,(VLOOKUP(B510,'X9'!$B:$AZ,2,FALSE)),IF($X$1=10,(VLOOKUP(B510,'X10'!$B:$AZ,2,FALSE)),IF($X$1=11,(VLOOKUP(B510,'X11'!$B:$AZ,2,FALSE)),IF($X$1=12,(VLOOKUP(B510,'X12'!$B:$AZ,2,FALSE)),IF($X$1=13,(VLOOKUP(B510,'X13'!$B:$AZ,2,FALSE)),"B"))))))))))))))=TRUE," ",(IF($X$1=1,(VLOOKUP(B510,'X1'!$B:$AZ,2,FALSE)),IF($X$1=2,(VLOOKUP(B510,'X2'!$B:$AZ,2,FALSE)),IF($X$1=3,(VLOOKUP(B510,'X3'!$B:$AZ,2,FALSE)),IF($X$1=4,(VLOOKUP(B510,'X4'!$B:$AZ,2,FALSE)),IF($X$1=5,(VLOOKUP(B510,'X5'!$B:$AZ,2,FALSE)),IF($X$1=6,(VLOOKUP(B510,'X6'!$B:$AZ,2,FALSE)),IF($X$1=7,(VLOOKUP(B510,'X7'!$B:$AZ,2,FALSE)),IF($X$1=8,(VLOOKUP(B510,'X8'!$B:$AZ,2,FALSE)),IF($X$1=9,(VLOOKUP(B510,'X9'!$B:$AZ,2,FALSE)),IF($X$1=10,(VLOOKUP(B510,'X10'!$B:$AZ,2,FALSE)),IF($X$1=11,(VLOOKUP(B510,'X11'!$B:$AZ,2,FALSE)),IF($X$1=12,(VLOOKUP(B510,'X12'!$B:$AZ,2,FALSE)),IF($X$1=13,(VLOOKUP(B510,'X13'!$B:$AZ,2,FALSE)),"B")))))))))))))))</f>
        <v xml:space="preserve"> </v>
      </c>
      <c r="J510" s="183" t="str">
        <f ca="1">IF(ISERROR(IF($X$1=1,(VLOOKUP(B510,'X1'!$B:$AZ,3,FALSE)),IF($X$1=2,(VLOOKUP(B510,'X2'!$B:$AZ,3,FALSE)),IF($X$1=3,(VLOOKUP(B510,'X3'!$B:$AZ,3,FALSE)),IF($X$1=4,(VLOOKUP(B510,'X4'!$B:$AZ,3,FALSE)),IF($X$1=5,(VLOOKUP(B510,'X5'!$B:$AZ,3,FALSE)),IF($X$1=6,(VLOOKUP(B510,'X6'!$B:$AZ,3,FALSE)),IF($X$1=7,(VLOOKUP(B510,'X7'!$B:$AZ,3,FALSE)),IF($X$1=8,(VLOOKUP(B510,'X8'!$B:$AZ,3,FALSE)),IF($X$1=9,(VLOOKUP(B510,'X9'!$B:$AZ,3,FALSE)),IF($X$1=10,(VLOOKUP(B510,'X10'!$B:$AZ,3,FALSE)),IF($X$1=11,(VLOOKUP(B510,'X11'!$B:$AZ,3,FALSE)),IF($X$1=12,(VLOOKUP(B510,'X12'!$B:$AZ,3,FALSE)),IF($X$1=13,(VLOOKUP(B510,'X13'!$B:$AZ,3,FALSE)),"B"))))))))))))))=TRUE," ",(IF($X$1=1,(VLOOKUP(B510,'X1'!$B:$AZ,3,FALSE)),IF($X$1=2,(VLOOKUP(B510,'X2'!$B:$AZ,3,FALSE)),IF($X$1=3,(VLOOKUP(B510,'X3'!$B:$AZ,3,FALSE)),IF($X$1=4,(VLOOKUP(B510,'X4'!$B:$AZ,3,FALSE)),IF($X$1=5,(VLOOKUP(B510,'X5'!$B:$AZ,3,FALSE)),IF($X$1=6,(VLOOKUP(B510,'X6'!$B:$AZ,3,FALSE)),IF($X$1=7,(VLOOKUP(B510,'X7'!$B:$AZ,3,FALSE)),IF($X$1=8,(VLOOKUP(B510,'X8'!$B:$AZ,3,FALSE)),IF($X$1=9,(VLOOKUP(B510,'X9'!$B:$AZ,3,FALSE)),IF($X$1=10,(VLOOKUP(B510,'X10'!$B:$AZ,3,FALSE)),IF($X$1=11,(VLOOKUP(B510,'X11'!$B:$AZ,3,FALSE)),IF($X$1=12,(VLOOKUP(B510,'X12'!$B:$AZ,3,FALSE)),IF($X$1=13,(VLOOKUP(B510,'X13'!$B:$AZ,3,FALSE)),"B")))))))))))))))</f>
        <v xml:space="preserve"> </v>
      </c>
      <c r="K510" s="183" t="str">
        <f ca="1">IF(ISERROR(IF($X$1=1,(VLOOKUP(B510,'X1'!$B:$AZ,5,FALSE)),IF($X$1=2,(VLOOKUP(B510,'X2'!$B:$AZ,5,FALSE)),IF($X$1=3,(VLOOKUP(B510,'X3'!$B:$AZ,5,FALSE)),IF($X$1=4,(VLOOKUP(B510,'X4'!$B:$AZ,5,FALSE)),IF($X$1=5,(VLOOKUP(B510,'X5'!$B:$AZ,5,FALSE)),IF($X$1=6,(VLOOKUP(B510,'X6'!$B:$AZ,5,FALSE)),IF($X$1=7,(VLOOKUP(B510,'X7'!$B:$AZ,5,FALSE)),IF($X$1=8,(VLOOKUP(B510,'X8'!$B:$AZ,5,FALSE)),IF($X$1=9,(VLOOKUP(B510,'X9'!$B:$AZ,5,FALSE)),IF($X$1=10,(VLOOKUP(B510,'X10'!$B:$AZ,5,FALSE)),IF($X$1=11,(VLOOKUP(B510,'X11'!$B:$AZ,5,FALSE)),IF($X$1=12,(VLOOKUP(B510,'X12'!$B:$AZ,5,FALSE)),IF($X$1=13,(VLOOKUP(B510,'X13'!$B:$AZ,5,FALSE)),"B"))))))))))))))=TRUE," ",(IF($X$1=1,(VLOOKUP(B510,'X1'!$B:$AZ,5,FALSE)),IF($X$1=2,(VLOOKUP(B510,'X2'!$B:$AZ,5,FALSE)),IF($X$1=3,(VLOOKUP(B510,'X3'!$B:$AZ,5,FALSE)),IF($X$1=4,(VLOOKUP(B510,'X4'!$B:$AZ,5,FALSE)),IF($X$1=5,(VLOOKUP(B510,'X5'!$B:$AZ,5,FALSE)),IF($X$1=6,(VLOOKUP(B510,'X6'!$B:$AZ,5,FALSE)),IF($X$1=7,(VLOOKUP(B510,'X7'!$B:$AZ,5,FALSE)),IF($X$1=8,(VLOOKUP(B510,'X8'!$B:$AZ,5,FALSE)),IF($X$1=9,(VLOOKUP(B510,'X9'!$B:$AZ,5,FALSE)),IF($X$1=10,(VLOOKUP(B510,'X10'!$B:$AZ,5,FALSE)),IF($X$1=11,(VLOOKUP(B510,'X11'!$B:$AZ,5,FALSE)),IF($X$1=12,(VLOOKUP(B510,'X12'!$B:$AZ,5,FALSE)),IF($X$1=13,(VLOOKUP(B510,'X13'!$B:$AZ,5,FALSE)),"B")))))))))))))))</f>
        <v xml:space="preserve"> </v>
      </c>
      <c r="L510" s="184" t="str">
        <f ca="1">IF(ISERROR(IF($X$1=1,(VLOOKUP(B510,'X1'!$B:$AZ,9,FALSE)),IF($X$1=2,(VLOOKUP(B510,'X2'!$B:$AZ,9,FALSE)),IF($X$1=3,(VLOOKUP(B510,'X3'!$B:$AZ,9,FALSE)),IF($X$1=4,(VLOOKUP(B510,'X4'!$B:$AZ,9,FALSE)),IF($X$1=5,(VLOOKUP(B510,'X5'!$B:$AZ,9,FALSE)),IF($X$1=6,(VLOOKUP(B510,'X6'!$B:$AZ,9,FALSE)),IF($X$1=7,(VLOOKUP(B510,'X7'!$B:$AZ,9,FALSE)),IF($X$1=8,(VLOOKUP(B510,'X8'!$B:$AZ,9,FALSE)),IF($X$1=9,(VLOOKUP(B510,'X9'!$B:$AZ,9,FALSE)),IF($X$1=10,(VLOOKUP(B510,'X10'!$B:$AZ,9,FALSE)),IF($X$1=11,(VLOOKUP(B510,'X11'!$B:$AZ,9,FALSE)),IF($X$1=12,(VLOOKUP(B510,'X12'!$B:$AZ,9,FALSE)),IF($X$1=13,(VLOOKUP(B510,'X13'!$B:$AZ,9,FALSE)),"B"))))))))))))))=TRUE," ",(IF($X$1=1,(VLOOKUP(B510,'X1'!$B:$AZ,9,FALSE)),IF($X$1=2,(VLOOKUP(B510,'X2'!$B:$AZ,9,FALSE)),IF($X$1=3,(VLOOKUP(B510,'X3'!$B:$AZ,9,FALSE)),IF($X$1=4,(VLOOKUP(B510,'X4'!$B:$AZ,9,FALSE)),IF($X$1=5,(VLOOKUP(B510,'X5'!$B:$AZ,9,FALSE)),IF($X$1=6,(VLOOKUP(B510,'X6'!$B:$AZ,9,FALSE)),IF($X$1=7,(VLOOKUP(B510,'X7'!$B:$AZ,9,FALSE)),IF($X$1=8,(VLOOKUP(B510,'X8'!$B:$AZ,9,FALSE)),IF($X$1=9,(VLOOKUP(B510,'X9'!$B:$AZ,9,FALSE)),IF($X$1=10,(VLOOKUP(B510,'X10'!$B:$AZ,9,FALSE)),IF($X$1=11,(VLOOKUP(B510,'X11'!$B:$AZ,9,FALSE)),IF($X$1=12,(VLOOKUP(B510,'X12'!$B:$AZ,9,FALSE)),IF($X$1=13,(VLOOKUP(B510,'X13'!$B:$AZ,9,FALSE)),"B")))))))))))))))</f>
        <v xml:space="preserve"> </v>
      </c>
      <c r="M510" s="184" t="str">
        <f ca="1">IF(ISERROR(IF($X$1=1,(VLOOKUP(B510,'X1'!$B:$AZ,10,FALSE)),IF($X$1=2,(VLOOKUP(B510,'X2'!$B:$AZ,10,FALSE)),IF($X$1=3,(VLOOKUP(B510,'X3'!$B:$AZ,10,FALSE)),IF($X$1=4,(VLOOKUP(B510,'X4'!$B:$AZ,10,FALSE)),IF($X$1=5,(VLOOKUP(B510,'X5'!$B:$AZ,10,FALSE)),IF($X$1=6,(VLOOKUP(B510,'X6'!$B:$AZ,10,FALSE)),IF($X$1=7,(VLOOKUP(B510,'X7'!$B:$AZ,10,FALSE)),IF($X$1=8,(VLOOKUP(B510,'X8'!$B:$AZ,10,FALSE)),IF($X$1=9,(VLOOKUP(B510,'X9'!$B:$AZ,10,FALSE)),IF($X$1=10,(VLOOKUP(B510,'X10'!$B:$AZ,10,FALSE)),IF($X$1=11,(VLOOKUP(B510,'X11'!$B:$AZ,10,FALSE)),IF($X$1=12,(VLOOKUP(B510,'X12'!$B:$AZ,10,FALSE)),IF($X$1=13,(VLOOKUP(B510,'X13'!$B:$AZ,10,FALSE)),"B"))))))))))))))=TRUE," ",(IF($X$1=1,(VLOOKUP(B510,'X1'!$B:$AZ,10,FALSE)),IF($X$1=2,(VLOOKUP(B510,'X2'!$B:$AZ,10,FALSE)),IF($X$1=3,(VLOOKUP(B510,'X3'!$B:$AZ,10,FALSE)),IF($X$1=4,(VLOOKUP(B510,'X4'!$B:$AZ,10,FALSE)),IF($X$1=5,(VLOOKUP(B510,'X5'!$B:$AZ,10,FALSE)),IF($X$1=6,(VLOOKUP(B510,'X6'!$B:$AZ,10,FALSE)),IF($X$1=7,(VLOOKUP(B510,'X7'!$B:$AZ,10,FALSE)),IF($X$1=8,(VLOOKUP(B510,'X8'!$B:$AZ,10,FALSE)),IF($X$1=9,(VLOOKUP(B510,'X9'!$B:$AZ,10,FALSE)),IF($X$1=10,(VLOOKUP(B510,'X10'!$B:$AZ,10,FALSE)),IF($X$1=11,(VLOOKUP(B510,'X11'!$B:$AZ,10,FALSE)),IF($X$1=12,(VLOOKUP(B510,'X12'!$B:$AZ,10,FALSE)),IF($X$1=13,(VLOOKUP(B510,'X13'!$B:$AZ,10,FALSE)),"B")))))))))))))))</f>
        <v xml:space="preserve"> </v>
      </c>
      <c r="N510" s="185" t="str">
        <f ca="1">IF(ISERROR(IF($X$1=1,(VLOOKUP(B510,'X1'!$B:$AZ,45,FALSE)),IF($X$1=2,(VLOOKUP(B510,'X2'!$B:$AZ,45,FALSE)),IF($X$1=3,(VLOOKUP(B510,'X3'!$B:$AZ,45,FALSE)),IF($X$1=4,(VLOOKUP(B510,'X4'!$B:$AZ,45,FALSE)),IF($X$1=5,(VLOOKUP(B510,'X5'!$B:$AZ,45,FALSE)),IF($X$1=6,(VLOOKUP(B510,'X6'!$B:$AZ,45,FALSE)),IF($X$1=7,(VLOOKUP(B510,'X7'!$B:$AZ,45,FALSE)),IF($X$1=8,(VLOOKUP(B510,'X8'!$B:$AZ,45,FALSE)),IF($X$1=9,(VLOOKUP(B510,'X9'!$B:$AZ,45,FALSE)),IF($X$1=10,(VLOOKUP(B510,'X10'!$B:$AZ,45,FALSE)),IF($X$1=11,(VLOOKUP(B510,'X11'!$B:$AZ,45,FALSE)),IF($X$1=12,(VLOOKUP(B510,'X12'!$B:$AZ,45,FALSE)),IF($X$1=13,(VLOOKUP(B510,'X13'!$B:$AZ,45,FALSE)),"B"))))))))))))))=TRUE," ",(IF($X$1=1,(VLOOKUP(B510,'X1'!$B:$AZ,45,FALSE)),IF($X$1=2,(VLOOKUP(B510,'X2'!$B:$AZ,45,FALSE)),IF($X$1=3,(VLOOKUP(B510,'X3'!$B:$AZ,45,FALSE)),IF($X$1=4,(VLOOKUP(B510,'X4'!$B:$AZ,45,FALSE)),IF($X$1=5,(VLOOKUP(B510,'X5'!$B:$AZ,45,FALSE)),IF($X$1=6,(VLOOKUP(B510,'X6'!$B:$AZ,45,FALSE)),IF($X$1=7,(VLOOKUP(B510,'X7'!$B:$AZ,45,FALSE)),IF($X$1=8,(VLOOKUP(B510,'X8'!$B:$AZ,45,FALSE)),IF($X$1=9,(VLOOKUP(B510,'X9'!$B:$AZ,45,FALSE)),IF($X$1=10,(VLOOKUP(B510,'X10'!$B:$AZ,45,FALSE)),IF($X$1=11,(VLOOKUP(B510,'X11'!$B:$AZ,45,FALSE)),IF($X$1=12,(VLOOKUP(B510,'X12'!$B:$AZ,45,FALSE)),IF($X$1=13,(VLOOKUP(B510,'X13'!$B:$AZ,45,FALSE)),"B")))))))))))))))</f>
        <v xml:space="preserve"> </v>
      </c>
      <c r="O510" s="184" t="str">
        <f ca="1">IF(ISERROR(IF($X$1=1,(VLOOKUP(B510,'X1'!$B:$AZ,11,FALSE)),IF($X$1=2,(VLOOKUP(B510,'X2'!$B:$AZ,11,FALSE)),IF($X$1=3,(VLOOKUP(B510,'X3'!$B:$AZ,11,FALSE)),IF($X$1=4,(VLOOKUP(B510,'X4'!$B:$AZ,11,FALSE)),IF($X$1=5,(VLOOKUP(B510,'X5'!$B:$AZ,11,FALSE)),IF($X$1=6,(VLOOKUP(B510,'X6'!$B:$AZ,11,FALSE)),IF($X$1=7,(VLOOKUP(B510,'X7'!$B:$AZ,11,FALSE)),IF($X$1=8,(VLOOKUP(B510,'X8'!$B:$AZ,11,FALSE)),IF($X$1=9,(VLOOKUP(B510,'X9'!$B:$AZ,11,FALSE)),IF($X$1=10,(VLOOKUP(B510,'X10'!$B:$AZ,11,FALSE)),IF($X$1=11,(VLOOKUP(B510,'X11'!$B:$AZ,11,FALSE)),IF($X$1=12,(VLOOKUP(B510,'X12'!$B:$AZ,11,FALSE)),IF($X$1=13,(VLOOKUP(B510,'X13'!$B:$AZ,11,FALSE)),"B"))))))))))))))=TRUE," ",(IF($X$1=1,(VLOOKUP(B510,'X1'!$B:$AZ,11,FALSE)),IF($X$1=2,(VLOOKUP(B510,'X2'!$B:$AZ,11,FALSE)),IF($X$1=3,(VLOOKUP(B510,'X3'!$B:$AZ,11,FALSE)),IF($X$1=4,(VLOOKUP(B510,'X4'!$B:$AZ,11,FALSE)),IF($X$1=5,(VLOOKUP(B510,'X5'!$B:$AZ,11,FALSE)),IF($X$1=6,(VLOOKUP(B510,'X6'!$B:$AZ,11,FALSE)),IF($X$1=7,(VLOOKUP(B510,'X7'!$B:$AZ,11,FALSE)),IF($X$1=8,(VLOOKUP(B510,'X8'!$B:$AZ,11,FALSE)),IF($X$1=9,(VLOOKUP(B510,'X9'!$B:$AZ,11,FALSE)),IF($X$1=10,(VLOOKUP(B510,'X10'!$B:$AZ,11,FALSE)),IF($X$1=11,(VLOOKUP(B510,'X11'!$B:$AZ,11,FALSE)),IF($X$1=12,(VLOOKUP(B510,'X12'!$B:$AZ,11,FALSE)),IF($X$1=13,(VLOOKUP(B510,'X13'!$B:$AZ,11,FALSE)),"B")))))))))))))))</f>
        <v xml:space="preserve"> </v>
      </c>
      <c r="P510" s="184" t="str">
        <f ca="1">IF(ISERROR(IF($X$1=1,(VLOOKUP(B510,'X1'!$B:$AZ,12,FALSE)),IF($X$1=2,(VLOOKUP(B510,'X2'!$B:$AZ,12,FALSE)),IF($X$1=3,(VLOOKUP(B510,'X3'!$B:$AZ,12,FALSE)),IF($X$1=4,(VLOOKUP(B510,'X4'!$B:$AZ,12,FALSE)),IF($X$1=5,(VLOOKUP(B510,'X5'!$B:$AZ,12,FALSE)),IF($X$1=6,(VLOOKUP(B510,'X6'!$B:$AZ,12,FALSE)),IF($X$1=7,(VLOOKUP(B510,'X7'!$B:$AZ,12,FALSE)),IF($X$1=8,(VLOOKUP(B510,'X8'!$B:$AZ,12,FALSE)),IF($X$1=9,(VLOOKUP(B510,'X9'!$B:$AZ,12,FALSE)),IF($X$1=10,(VLOOKUP(B510,'X10'!$B:$AZ,12,FALSE)),IF($X$1=11,(VLOOKUP(B510,'X11'!$B:$AZ,12,FALSE)),IF($X$1=12,(VLOOKUP(B510,'X12'!$B:$AZ,12,FALSE)),IF($X$1=13,(VLOOKUP(B510,'X13'!$B:$AZ,12,FALSE)),"B"))))))))))))))=TRUE," ",(IF($X$1=1,(VLOOKUP(B510,'X1'!$B:$AZ,12,FALSE)),IF($X$1=2,(VLOOKUP(B510,'X2'!$B:$AZ,12,FALSE)),IF($X$1=3,(VLOOKUP(B510,'X3'!$B:$AZ,12,FALSE)),IF($X$1=4,(VLOOKUP(B510,'X4'!$B:$AZ,12,FALSE)),IF($X$1=5,(VLOOKUP(B510,'X5'!$B:$AZ,12,FALSE)),IF($X$1=6,(VLOOKUP(B510,'X6'!$B:$AZ,12,FALSE)),IF($X$1=7,(VLOOKUP(B510,'X7'!$B:$AZ,12,FALSE)),IF($X$1=8,(VLOOKUP(B510,'X8'!$B:$AZ,12,FALSE)),IF($X$1=9,(VLOOKUP(B510,'X9'!$B:$AZ,12,FALSE)),IF($X$1=10,(VLOOKUP(B510,'X10'!$B:$AZ,12,FALSE)),IF($X$1=11,(VLOOKUP(B510,'X11'!$B:$AZ,12,FALSE)),IF($X$1=12,(VLOOKUP(B510,'X12'!$B:$AZ,12,FALSE)),IF($X$1=13,(VLOOKUP(B510,'X13'!$B:$AZ,12,FALSE)),"B")))))))))))))))</f>
        <v xml:space="preserve"> </v>
      </c>
      <c r="Q510" s="185" t="str">
        <f ca="1">IF(ISERROR(IF($X$1=1,(VLOOKUP(B510,'X1'!$B:$AZ,46,FALSE)),IF($X$1=2,(VLOOKUP(B510,'X2'!$B:$AZ,46,FALSE)),IF($X$1=3,(VLOOKUP(B510,'X3'!$B:$AZ,46,FALSE)),IF($X$1=4,(VLOOKUP(B510,'X4'!$B:$AZ,46,FALSE)),IF($X$1=5,(VLOOKUP(B510,'X5'!$B:$AZ,46,FALSE)),IF($X$1=6,(VLOOKUP(B510,'X6'!$B:$AZ,46,FALSE)),IF($X$1=7,(VLOOKUP(B510,'X7'!$B:$AZ,46,FALSE)),IF($X$1=8,(VLOOKUP(B510,'X8'!$B:$AZ,46,FALSE)),IF($X$1=9,(VLOOKUP(B510,'X9'!$B:$AZ,46,FALSE)),IF($X$1=10,(VLOOKUP(B510,'X10'!$B:$AZ,46,FALSE)),IF($X$1=11,(VLOOKUP(B510,'X11'!$B:$AZ,46,FALSE)),IF($X$1=12,(VLOOKUP(B510,'X12'!$B:$AZ,46,FALSE)),IF($X$1=13,(VLOOKUP(B510,'X13'!$B:$AZ,46,FALSE)),"B"))))))))))))))=TRUE," ",(IF($X$1=1,(VLOOKUP(B510,'X1'!$B:$AZ,46,FALSE)),IF($X$1=2,(VLOOKUP(B510,'X2'!$B:$AZ,46,FALSE)),IF($X$1=3,(VLOOKUP(B510,'X3'!$B:$AZ,46,FALSE)),IF($X$1=4,(VLOOKUP(B510,'X4'!$B:$AZ,46,FALSE)),IF($X$1=5,(VLOOKUP(B510,'X5'!$B:$AZ,46,FALSE)),IF($X$1=6,(VLOOKUP(B510,'X6'!$B:$AZ,46,FALSE)),IF($X$1=7,(VLOOKUP(B510,'X7'!$B:$AZ,46,FALSE)),IF($X$1=8,(VLOOKUP(B510,'X8'!$B:$AZ,46,FALSE)),IF($X$1=9,(VLOOKUP(B510,'X9'!$B:$AZ,46,FALSE)),IF($X$1=10,(VLOOKUP(B510,'X10'!$B:$AZ,46,FALSE)),IF($X$1=11,(VLOOKUP(B510,'X11'!$B:$AZ,46,FALSE)),IF($X$1=12,(VLOOKUP(B510,'X12'!$B:$AZ,46,FALSE)),IF($X$1=13,(VLOOKUP(B510,'X13'!$B:$AZ,46,FALSE)),"B")))))))))))))))</f>
        <v xml:space="preserve"> </v>
      </c>
      <c r="R510" s="185" t="str">
        <f ca="1">IF(ISERROR(IF($X$1=1,(VLOOKUP(B510,'X1'!$B:$AZ,15,FALSE)),IF($X$1=2,(VLOOKUP(B510,'X2'!$B:$AZ,15,FALSE)),IF($X$1=3,(VLOOKUP(B510,'X3'!$B:$AZ,15,FALSE)),IF($X$1=4,(VLOOKUP(B510,'X4'!$B:$AZ,15,FALSE)),IF($X$1=5,(VLOOKUP(B510,'X5'!$B:$AZ,15,FALSE)),IF($X$1=6,(VLOOKUP(B510,'X6'!$B:$AZ,15,FALSE)),IF($X$1=7,(VLOOKUP(B510,'X7'!$B:$AZ,15,FALSE)),IF($X$1=8,(VLOOKUP(B510,'X8'!$B:$AZ,15,FALSE)),IF($X$1=9,(VLOOKUP(B510,'X9'!$B:$AZ,15,FALSE)),IF($X$1=10,(VLOOKUP(B510,'X10'!$B:$AZ,15,FALSE)),IF($X$1=11,(VLOOKUP(B510,'X11'!$B:$AZ,15,FALSE)),IF($X$1=12,(VLOOKUP(B510,'X12'!$B:$AZ,15,FALSE)),IF($X$1=13,(VLOOKUP(B510,'X13'!$B:$AZ,15,FALSE)),"B"))))))))))))))=TRUE," ",(IF($X$1=1,(VLOOKUP(B510,'X1'!$B:$AZ,15,FALSE)),IF($X$1=2,(VLOOKUP(B510,'X2'!$B:$AZ,15,FALSE)),IF($X$1=3,(VLOOKUP(B510,'X3'!$B:$AZ,15,FALSE)),IF($X$1=4,(VLOOKUP(B510,'X4'!$B:$AZ,15,FALSE)),IF($X$1=5,(VLOOKUP(B510,'X5'!$B:$AZ,15,FALSE)),IF($X$1=6,(VLOOKUP(B510,'X6'!$B:$AZ,15,FALSE)),IF($X$1=7,(VLOOKUP(B510,'X7'!$B:$AZ,15,FALSE)),IF($X$1=8,(VLOOKUP(B510,'X8'!$B:$AZ,15,FALSE)),IF($X$1=9,(VLOOKUP(B510,'X9'!$B:$AZ,15,FALSE)),IF($X$1=10,(VLOOKUP(B510,'X10'!$B:$AZ,15,FALSE)),IF($X$1=11,(VLOOKUP(B510,'X11'!$B:$AZ,15,FALSE)),IF($X$1=12,(VLOOKUP(B510,'X12'!$B:$AZ,15,FALSE)),IF($X$1=13,(VLOOKUP(B510,'X13'!$B:$AZ,15,FALSE)),"B")))))))))))))))</f>
        <v xml:space="preserve"> </v>
      </c>
      <c r="S510" s="185" t="str">
        <f ca="1">IF(ISERROR(IF((IF($X$1=1,(VLOOKUP(B510,'X1'!$B:$AZ,14,FALSE)),(IF($X$1=2,(VLOOKUP(B510,'X2'!$B:$AZ,14,FALSE)),(IF($X$1=3,(VLOOKUP(B510,'X3'!$B:$AZ,14,FALSE)),(IF($X$1=4,(VLOOKUP(B510,'X4'!$B:$AZ,14,FALSE)),(IF($X$1=5,(VLOOKUP(B510,'X5'!$B:$AZ,14,FALSE)),(IF($X$1=6,(VLOOKUP(B510,'X6'!$B:$AZ,14,FALSE)),(IF($X$1=7,(VLOOKUP(B510,'X7'!$B:$AZ,14,FALSE)),(IF($X$1=8,(VLOOKUP(B510,'X8'!$B:$AZ,14,FALSE)),(IF($X$1=9,(VLOOKUP(B510,'X9'!$B:$AZ,14,FALSE)),(IF($X$1=10,(VLOOKUP(B510,'X10'!$B:$AZ,14,FALSE)),(IF($X$1=11,(VLOOKUP(B510,'X11'!$B:$AZ,14,FALSE)),(IF($X$1=12,(VLOOKUP(B510,'X12'!$B:$AZ,14,FALSE)),(VLOOKUP(B510,'X13'!$B:$AZ,14,FALSE))))))))))))))))))))))))))=$V$1," ",(IF($X$1=1,(VLOOKUP(B510,'X1'!$B:$AZ,14,FALSE)),(IF($X$1=2,(VLOOKUP(B510,'X2'!$B:$AZ,14,FALSE)),(IF($X$1=3,(VLOOKUP(B510,'X3'!$B:$AZ,14,FALSE)),(IF($X$1=4,(VLOOKUP(B510,'X4'!$B:$AZ,14,FALSE)),(IF($X$1=5,(VLOOKUP(B510,'X5'!$B:$AZ,14,FALSE)),(IF($X$1=6,(VLOOKUP(B510,'X6'!$B:$AZ,14,FALSE)),(IF($X$1=7,(VLOOKUP(B510,'X7'!$B:$AZ,14,FALSE)),(IF($X$1=8,(VLOOKUP(B510,'X8'!$B:$AZ,14,FALSE)),(IF($X$1=9,(VLOOKUP(B510,'X9'!$B:$AZ,14,FALSE)),(IF($X$1=10,(VLOOKUP(B510,'X10'!$B:$AZ,14,FALSE)),(IF($X$1=11,(VLOOKUP(B510,'X11'!$B:$AZ,14,FALSE)),(IF($X$1=12,(VLOOKUP(B510,'X12'!$B:$AZ,14,FALSE)),(VLOOKUP(B510,'X13'!$B:$AZ,14,FALSE))))))))))))))))))))))))))))=TRUE," ",(IF((IF($X$1=1,(VLOOKUP(B510,'X1'!$B:$AZ,14,FALSE)),(IF($X$1=2,(VLOOKUP(B510,'X2'!$B:$AZ,14,FALSE)),(IF($X$1=3,(VLOOKUP(B510,'X3'!$B:$AZ,14,FALSE)),(IF($X$1=4,(VLOOKUP(B510,'X4'!$B:$AZ,14,FALSE)),(IF($X$1=5,(VLOOKUP(B510,'X5'!$B:$AZ,14,FALSE)),(IF($X$1=6,(VLOOKUP(B510,'X6'!$B:$AZ,14,FALSE)),(IF($X$1=7,(VLOOKUP(B510,'X7'!$B:$AZ,14,FALSE)),(IF($X$1=8,(VLOOKUP(B510,'X8'!$B:$AZ,14,FALSE)),(IF($X$1=9,(VLOOKUP(B510,'X9'!$B:$AZ,14,FALSE)),(IF($X$1=10,(VLOOKUP(B510,'X10'!$B:$AZ,14,FALSE)),(IF($X$1=11,(VLOOKUP(B510,'X11'!$B:$AZ,14,FALSE)),(IF($X$1=12,(VLOOKUP(B510,'X12'!$B:$AZ,14,FALSE)),(VLOOKUP(B510,'X13'!$B:$AZ,14,FALSE))))))))))))))))))))))))))=$V$1," ",(IF($X$1=1,(VLOOKUP(B510,'X1'!$B:$AZ,14,FALSE)),(IF($X$1=2,(VLOOKUP(B510,'X2'!$B:$AZ,14,FALSE)),(IF($X$1=3,(VLOOKUP(B510,'X3'!$B:$AZ,14,FALSE)),(IF($X$1=4,(VLOOKUP(B510,'X4'!$B:$AZ,14,FALSE)),(IF($X$1=5,(VLOOKUP(B510,'X5'!$B:$AZ,14,FALSE)),(IF($X$1=6,(VLOOKUP(B510,'X6'!$B:$AZ,14,FALSE)),(IF($X$1=7,(VLOOKUP(B510,'X7'!$B:$AZ,14,FALSE)),(IF($X$1=8,(VLOOKUP(B510,'X8'!$B:$AZ,14,FALSE)),(IF($X$1=9,(VLOOKUP(B510,'X9'!$B:$AZ,14,FALSE)),(IF($X$1=10,(VLOOKUP(B510,'X10'!$B:$AZ,14,FALSE)),(IF($X$1=11,(VLOOKUP(B510,'X11'!$B:$AZ,14,FALSE)),(IF($X$1=12,(VLOOKUP(B510,'X12'!$B:$AZ,14,FALSE)),(VLOOKUP(B510,'X13'!$B:$AZ,14,FALSE)))))))))))))))))))))))))))))</f>
        <v xml:space="preserve"> </v>
      </c>
    </row>
    <row r="511" spans="1:19" ht="14.1" customHeight="1" x14ac:dyDescent="0.2">
      <c r="A511" s="156" t="s">
        <v>1058</v>
      </c>
      <c r="B511" s="122" t="str">
        <f>IF(ISERROR(IF($U$16=1,(VLOOKUP(A511,$AC$89:$AH$125,2,FALSE)),IF((IF($X$1=1,'X1'!B470,(IF($X$1=2,'X2'!B470,(IF($X$1=3,'X3'!B470,(IF($X$1=4,'X4'!B470,(IF($X$1=5,'X5'!B470,(IF($X$1=6,'X6'!B470,(IF($X$1=7,'X7'!B470,(IF($X$1=8,'X8'!B470,(IF($X$1=9,'X9'!B470,(IF($X$1=10,'X10'!B470,(IF($X$1=11,'X11'!B470,(IF($X$1=12,'X12'!B470,'X13'!B470))))))))))))))))))))))))="","",(IF($X$1=1,'X1'!B470,(IF($X$1=2,'X2'!B470,(IF($X$1=3,'X3'!B470,(IF($X$1=4,'X4'!B470,(IF($X$1=5,'X5'!B470,(IF($X$1=6,'X6'!B470,(IF($X$1=7,'X7'!B470,(IF($X$1=8,'X8'!B470,(IF($X$1=9,'X9'!B470,(IF($X$1=10,'X10'!B470,(IF($X$1=11,'X11'!B470,(IF($X$1=12,'X12'!B470,'X13'!B470)))))))))))))))))))))))))))=TRUE," ",(IF($U$16=1,(VLOOKUP(A511,$AC$89:$AH$125,2,FALSE)),IF((IF($X$1=1,'X1'!B470,(IF($X$1=2,'X2'!B470,(IF($X$1=3,'X3'!B470,(IF($X$1=4,'X4'!B470,(IF($X$1=5,'X5'!B470,(IF($X$1=6,'X6'!B470,(IF($X$1=7,'X7'!B470,(IF($X$1=8,'X8'!B470,(IF($X$1=9,'X9'!B470,(IF($X$1=10,'X10'!B470,(IF($X$1=11,'X11'!B470,(IF($X$1=12,'X12'!B470,'X13'!B470))))))))))))))))))))))))="","",(IF($X$1=1,'X1'!B470,(IF($X$1=2,'X2'!B470,(IF($X$1=3,'X3'!B470,(IF($X$1=4,'X4'!B470,(IF($X$1=5,'X5'!B470,(IF($X$1=6,'X6'!B470,(IF($X$1=7,'X7'!B470,(IF($X$1=8,'X8'!B470,(IF($X$1=9,'X9'!B470,(IF($X$1=10,'X10'!B470,(IF($X$1=11,'X11'!B470,(IF($X$1=12,'X12'!B470,'X13'!B470))))))))))))))))))))))))))))</f>
        <v/>
      </c>
      <c r="C511" s="181" t="str">
        <f ca="1">IF(ISERROR(IF($X$1=1,(VLOOKUP(B511,'X1'!$B:$AZ,47,FALSE)),IF($X$1=2,(VLOOKUP(B511,'X2'!$B:$AZ,47,FALSE)),IF($X$1=3,(VLOOKUP(B511,'X3'!$B:$AZ,47,FALSE)),IF($X$1=4,(VLOOKUP(B511,'X4'!$B:$AZ,47,FALSE)),IF($X$1=5,(VLOOKUP(B511,'X5'!$B:$AZ,47,FALSE)),IF($X$1=6,(VLOOKUP(B511,'X6'!$B:$AZ,47,FALSE)),IF($X$1=7,(VLOOKUP(B511,'X7'!$B:$AZ,47,FALSE)),IF($X$1=8,(VLOOKUP(B511,'X8'!$B:$AZ,47,FALSE)),IF($X$1=9,(VLOOKUP(B511,'X9'!$B:$AZ,47,FALSE)),IF($X$1=10,(VLOOKUP(B511,'X10'!$B:$AZ,47,FALSE)),IF($X$1=11,(VLOOKUP(B511,'X11'!$B:$AZ,47,FALSE)),IF($X$1=12,(VLOOKUP(B511,'X12'!$B:$AZ,47,FALSE)),IF($X$1=13,(VLOOKUP(B511,'X13'!$B:$AZ,47,FALSE)),"B"))))))))))))))=TRUE," ",(IF($X$1=1,(VLOOKUP(B511,'X1'!$B:$AZ,47,FALSE)),IF($X$1=2,(VLOOKUP(B511,'X2'!$B:$AZ,47,FALSE)),IF($X$1=3,(VLOOKUP(B511,'X3'!$B:$AZ,47,FALSE)),IF($X$1=4,(VLOOKUP(B511,'X4'!$B:$AZ,47,FALSE)),IF($X$1=5,(VLOOKUP(B511,'X5'!$B:$AZ,47,FALSE)),IF($X$1=6,(VLOOKUP(B511,'X6'!$B:$AZ,47,FALSE)),IF($X$1=7,(VLOOKUP(B511,'X7'!$B:$AZ,47,FALSE)),IF($X$1=8,(VLOOKUP(B511,'X8'!$B:$AZ,47,FALSE)),IF($X$1=9,(VLOOKUP(B511,'X9'!$B:$AZ,47,FALSE)),IF($X$1=10,(VLOOKUP(B511,'X10'!$B:$AZ,47,FALSE)),IF($X$1=11,(VLOOKUP(B511,'X11'!$B:$AZ,47,FALSE)),IF($X$1=12,(VLOOKUP(B511,'X12'!$B:$AZ,47,FALSE)),IF($X$1=13,(VLOOKUP(B511,'X13'!$B:$AZ,47,FALSE)),"B")))))))))))))))</f>
        <v xml:space="preserve"> </v>
      </c>
      <c r="D511" s="181" t="str">
        <f ca="1">IF(ISERROR(IF($X$1=1,(VLOOKUP(B511,'X1'!$B:$AP,41,FALSE)),IF($X$1=2,(VLOOKUP(B511,'X2'!$B:$AP,41,FALSE)),IF($X$1=3,(VLOOKUP(B511,'X3'!$B:$AP,41,FALSE)),IF($X$1=4,(VLOOKUP(B511,'X4'!$B:$AP,41,FALSE)),IF($X$1=5,(VLOOKUP(B511,'X5'!$B:$AP,41,FALSE)),IF($X$1=6,(VLOOKUP(B511,'X6'!$B:$AP,41,FALSE)),IF($X$1=7,(VLOOKUP(B511,'X7'!$B:$AP,41,FALSE)),IF($X$1=8,(VLOOKUP(B511,'X8'!$B:$AP,41,FALSE)),IF($X$1=9,(VLOOKUP(B511,'X9'!$B:$AP,41,FALSE)),IF($X$1=10,(VLOOKUP(B511,'X10'!$B:$AP,41,FALSE)),IF($X$1=11,(VLOOKUP(B511,'X11'!$B:$AP,41,FALSE)),IF($X$1=12,(VLOOKUP(B511,'X12'!$B:$AP,41,FALSE)),IF($X$1=13,(VLOOKUP(B511,'X13'!$B:$AP,41,FALSE)),"B"))))))))))))))=TRUE," ",(IF($X$1=1,(VLOOKUP(B511,'X1'!$B:$AP,41,FALSE)),IF($X$1=2,(VLOOKUP(B511,'X2'!$B:$AP,41,FALSE)),IF($X$1=3,(VLOOKUP(B511,'X3'!$B:$AP,41,FALSE)),IF($X$1=4,(VLOOKUP(B511,'X4'!$B:$AP,41,FALSE)),IF($X$1=5,(VLOOKUP(B511,'X5'!$B:$AP,41,FALSE)),IF($X$1=6,(VLOOKUP(B511,'X6'!$B:$AP,41,FALSE)),IF($X$1=7,(VLOOKUP(B511,'X7'!$B:$AP,41,FALSE)),IF($X$1=8,(VLOOKUP(B511,'X8'!$B:$AP,41,FALSE)),IF($X$1=9,(VLOOKUP(B511,'X9'!$B:$AP,41,FALSE)),IF($X$1=10,(VLOOKUP(B511,'X10'!$B:$AP,41,FALSE)),IF($X$1=11,(VLOOKUP(B511,'X11'!$B:$AP,41,FALSE)),IF($X$1=12,(VLOOKUP(B511,'X12'!$B:$AP,41,FALSE)),IF($X$1=13,(VLOOKUP(B511,'X13'!$B:$AP,41,FALSE)),"B")))))))))))))))</f>
        <v xml:space="preserve"> </v>
      </c>
      <c r="E511" s="182" t="str">
        <f ca="1">IF(ISERROR(IF($X$1=1,(VLOOKUP(B511,'X1'!$B:$AP,7,FALSE)),IF($X$1=2,(VLOOKUP(B511,'X2'!$B:$AP,7,FALSE)),IF($X$1=3,(VLOOKUP(B511,'X3'!$B:$AP,7,FALSE)),IF($X$1=4,(VLOOKUP(B511,'X4'!$B:$AP,7,FALSE)),IF($X$1=5,(VLOOKUP(B511,'X5'!$B:$AP,7,FALSE)),IF($X$1=6,(VLOOKUP(B511,'X6'!$B:$AP,7,FALSE)),IF($X$1=7,(VLOOKUP(B511,'X7'!$B:$AP,7,FALSE)),IF($X$1=8,(VLOOKUP(B511,'X8'!$B:$AP,7,FALSE)),IF($X$1=9,(VLOOKUP(B511,'X9'!$B:$AP,7,FALSE)),IF($X$1=10,(VLOOKUP(B511,'X10'!$B:$AP,7,FALSE)),IF($X$1=11,(VLOOKUP(B511,'X11'!$B:$AP,7,FALSE)),IF($X$1=12,(VLOOKUP(B511,'X12'!$B:$AP,7,FALSE)),IF($X$1=13,(VLOOKUP(B511,'X13'!$B:$AP,7,FALSE)),"B"))))))))))))))=TRUE," ",(IF($X$1=1,(VLOOKUP(B511,'X1'!$B:$AP,7,FALSE)),IF($X$1=2,(VLOOKUP(B511,'X2'!$B:$AP,7,FALSE)),IF($X$1=3,(VLOOKUP(B511,'X3'!$B:$AP,7,FALSE)),IF($X$1=4,(VLOOKUP(B511,'X4'!$B:$AP,7,FALSE)),IF($X$1=5,(VLOOKUP(B511,'X5'!$B:$AP,7,FALSE)),IF($X$1=6,(VLOOKUP(B511,'X6'!$B:$AP,7,FALSE)),IF($X$1=7,(VLOOKUP(B511,'X7'!$B:$AP,7,FALSE)),IF($X$1=8,(VLOOKUP(B511,'X8'!$B:$AP,7,FALSE)),IF($X$1=9,(VLOOKUP(B511,'X9'!$B:$AP,7,FALSE)),IF($X$1=10,(VLOOKUP(B511,'X10'!$B:$AP,7,FALSE)),IF($X$1=11,(VLOOKUP(B511,'X11'!$B:$AP,7,FALSE)),IF($X$1=12,(VLOOKUP(B511,'X12'!$B:$AP,7,FALSE)),IF($X$1=13,(VLOOKUP(B511,'X13'!$B:$AP,7,FALSE)),"B")))))))))))))))</f>
        <v xml:space="preserve"> </v>
      </c>
      <c r="F511" s="182" t="str">
        <f ca="1">IF(ISERROR(IF((IF($X$1=1,(VLOOKUP(B511,'X1'!$B:$AO,6,FALSE)),(IF($X$1=2,(VLOOKUP(B511,'X2'!$B:$AO,6,FALSE)),(IF($X$1=3,(VLOOKUP(B511,'X3'!$B:$AO,6,FALSE)),(IF($X$1=4,(VLOOKUP(B511,'X4'!$B:$AO,6,FALSE)),(IF($X$1=5,(VLOOKUP(B511,'X5'!$B:$AO,6,FALSE)),(IF($X$1=6,(VLOOKUP(B511,'X6'!$B:$AO,6,FALSE)),(IF($X$1=7,(VLOOKUP(B511,'X7'!$B:$AO,6,FALSE)),(IF($X$1=8,(VLOOKUP(B511,'X8'!$B:$AO,6,FALSE)),(IF($X$1=9,(VLOOKUP(B511,'X9'!$B:$AO,6,FALSE)),(IF($X$1=10,(VLOOKUP(B511,'X10'!$B:$AO,6,FALSE)),(IF($X$1=11,(VLOOKUP(B511,'X11'!$B:$AO,6,FALSE)),(IF($X$1=12,(VLOOKUP(B511,'X12'!$B:$AO,6,FALSE)),(VLOOKUP(B511,'X13'!$B:$AO,6,FALSE))))))))))))))))))))))))))=$V$1," ",(IF($X$1=1,(VLOOKUP(B511,'X1'!$B:$AO,6,FALSE)),(IF($X$1=2,(VLOOKUP(B511,'X2'!$B:$AO,6,FALSE)),(IF($X$1=3,(VLOOKUP(B511,'X3'!$B:$AO,6,FALSE)),(IF($X$1=4,(VLOOKUP(B511,'X4'!$B:$AO,6,FALSE)),(IF($X$1=5,(VLOOKUP(B511,'X5'!$B:$AO,6,FALSE)),(IF($X$1=6,(VLOOKUP(B511,'X6'!$B:$AO,6,FALSE)),(IF($X$1=7,(VLOOKUP(B511,'X7'!$B:$AO,6,FALSE)),(IF($X$1=8,(VLOOKUP(B511,'X8'!$B:$AO,6,FALSE)),(IF($X$1=9,(VLOOKUP(B511,'X9'!$B:$AO,6,FALSE)),(IF($X$1=10,(VLOOKUP(B511,'X10'!$B:$AO,6,FALSE)),(IF($X$1=11,(VLOOKUP(B511,'X11'!$B:$AO,6,FALSE)),(IF($X$1=12,(VLOOKUP(B511,'X12'!$B:$AO,6,FALSE)),(VLOOKUP(B511,'X13'!$B:$AO,6,FALSE))))))))))))))))))))))))))))=TRUE," ",(IF((IF($X$1=1,(VLOOKUP(B511,'X1'!$B:$AO,6,FALSE)),(IF($X$1=2,(VLOOKUP(B511,'X2'!$B:$AO,6,FALSE)),(IF($X$1=3,(VLOOKUP(B511,'X3'!$B:$AO,6,FALSE)),(IF($X$1=4,(VLOOKUP(B511,'X4'!$B:$AO,6,FALSE)),(IF($X$1=5,(VLOOKUP(B511,'X5'!$B:$AO,6,FALSE)),(IF($X$1=6,(VLOOKUP(B511,'X6'!$B:$AO,6,FALSE)),(IF($X$1=7,(VLOOKUP(B511,'X7'!$B:$AO,6,FALSE)),(IF($X$1=8,(VLOOKUP(B511,'X8'!$B:$AO,6,FALSE)),(IF($X$1=9,(VLOOKUP(B511,'X9'!$B:$AO,6,FALSE)),(IF($X$1=10,(VLOOKUP(B511,'X10'!$B:$AO,6,FALSE)),(IF($X$1=11,(VLOOKUP(B511,'X11'!$B:$AO,6,FALSE)),(IF($X$1=12,(VLOOKUP(B511,'X12'!$B:$AO,6,FALSE)),(VLOOKUP(B511,'X13'!$B:$AO,6,FALSE))))))))))))))))))))))))))=$V$1," ",(IF($X$1=1,(VLOOKUP(B511,'X1'!$B:$AO,6,FALSE)),(IF($X$1=2,(VLOOKUP(B511,'X2'!$B:$AO,6,FALSE)),(IF($X$1=3,(VLOOKUP(B511,'X3'!$B:$AO,6,FALSE)),(IF($X$1=4,(VLOOKUP(B511,'X4'!$B:$AO,6,FALSE)),(IF($X$1=5,(VLOOKUP(B511,'X5'!$B:$AO,6,FALSE)),(IF($X$1=6,(VLOOKUP(B511,'X6'!$B:$AO,6,FALSE)),(IF($X$1=7,(VLOOKUP(B511,'X7'!$B:$AO,6,FALSE)),(IF($X$1=8,(VLOOKUP(B511,'X8'!$B:$AO,6,FALSE)),(IF($X$1=9,(VLOOKUP(B511,'X9'!$B:$AO,6,FALSE)),(IF($X$1=10,(VLOOKUP(B511,'X10'!$B:$AO,6,FALSE)),(IF($X$1=11,(VLOOKUP(B511,'X11'!$B:$AO,6,FALSE)),(IF($X$1=12,(VLOOKUP(B511,'X12'!$B:$AO,6,FALSE)),(VLOOKUP(B511,'X13'!$B:$AO,6,FALSE)))))))))))))))))))))))))))))</f>
        <v xml:space="preserve"> </v>
      </c>
      <c r="G511" s="182" t="str">
        <f ca="1">IF(ISERROR(IF($X$1=1,(VLOOKUP(B511,'X1'!$B:$AZ,44,FALSE)),IF($X$1=2,(VLOOKUP(B511,'X2'!$B:$AZ,44,FALSE)),IF($X$1=3,(VLOOKUP(B511,'X3'!$B:$AZ,44,FALSE)),IF($X$1=4,(VLOOKUP(B511,'X4'!$B:$AZ,44,FALSE)),IF($X$1=5,(VLOOKUP(B511,'X5'!$B:$AZ,44,FALSE)),IF($X$1=6,(VLOOKUP(B511,'X6'!$B:$AZ,44,FALSE)),IF($X$1=7,(VLOOKUP(B511,'X7'!$B:$AZ,44,FALSE)),IF($X$1=8,(VLOOKUP(B511,'X8'!$B:$AZ,44,FALSE)),IF($X$1=9,(VLOOKUP(B511,'X9'!$B:$AZ,44,FALSE)),IF($X$1=10,(VLOOKUP(B511,'X10'!$B:$AZ,44,FALSE)),IF($X$1=11,(VLOOKUP(B511,'X11'!$B:$AZ,44,FALSE)),IF($X$1=12,(VLOOKUP(B511,'X12'!$B:$AZ,44,FALSE)),IF($X$1=13,(VLOOKUP(B511,'X13'!$B:$AZ,44,FALSE)),"B"))))))))))))))=TRUE," ",(IF($X$1=1,(VLOOKUP(B511,'X1'!$B:$AZ,44,FALSE)),IF($X$1=2,(VLOOKUP(B511,'X2'!$B:$AZ,44,FALSE)),IF($X$1=3,(VLOOKUP(B511,'X3'!$B:$AZ,44,FALSE)),IF($X$1=4,(VLOOKUP(B511,'X4'!$B:$AZ,44,FALSE)),IF($X$1=5,(VLOOKUP(B511,'X5'!$B:$AZ,44,FALSE)),IF($X$1=6,(VLOOKUP(B511,'X6'!$B:$AZ,44,FALSE)),IF($X$1=7,(VLOOKUP(B511,'X7'!$B:$AZ,44,FALSE)),IF($X$1=8,(VLOOKUP(B511,'X8'!$B:$AZ,44,FALSE)),IF($X$1=9,(VLOOKUP(B511,'X9'!$B:$AZ,44,FALSE)),IF($X$1=10,(VLOOKUP(B511,'X10'!$B:$AZ,44,FALSE)),IF($X$1=11,(VLOOKUP(B511,'X11'!$B:$AZ,44,FALSE)),IF($X$1=12,(VLOOKUP(B511,'X12'!$B:$AZ,44,FALSE)),IF($X$1=13,(VLOOKUP(B511,'X13'!$B:$AZ,44,FALSE)),"B")))))))))))))))</f>
        <v xml:space="preserve"> </v>
      </c>
      <c r="H511" s="182" t="str">
        <f ca="1">IF(ISERROR(IF($X$1=1,(VLOOKUP(B511,'X1'!$B:$AZ,8,FALSE)),IF($X$1=2,(VLOOKUP(B511,'X2'!$B:$AZ,8,FALSE)),IF($X$1=3,(VLOOKUP(B511,'X3'!$B:$AZ,8,FALSE)),IF($X$1=4,(VLOOKUP(B511,'X4'!$B:$AZ,8,FALSE)),IF($X$1=5,(VLOOKUP(B511,'X5'!$B:$AZ,8,FALSE)),IF($X$1=6,(VLOOKUP(B511,'X6'!$B:$AZ,8,FALSE)),IF($X$1=7,(VLOOKUP(B511,'X7'!$B:$AZ,8,FALSE)),IF($X$1=8,(VLOOKUP(B511,'X8'!$B:$AZ,8,FALSE)),IF($X$1=9,(VLOOKUP(B511,'X9'!$B:$AZ,8,FALSE)),IF($X$1=10,(VLOOKUP(B511,'X10'!$B:$AZ,8,FALSE)),IF($X$1=11,(VLOOKUP(B511,'X11'!$B:$AZ,8,FALSE)),IF($X$1=12,(VLOOKUP(B511,'X12'!$B:$AZ,8,FALSE)),IF($X$1=13,(VLOOKUP(B511,'X13'!$B:$AZ,8,FALSE)),"B"))))))))))))))=TRUE," ",(IF($X$1=1,(VLOOKUP(B511,'X1'!$B:$AZ,8,FALSE)),IF($X$1=2,(VLOOKUP(B511,'X2'!$B:$AZ,8,FALSE)),IF($X$1=3,(VLOOKUP(B511,'X3'!$B:$AZ,8,FALSE)),IF($X$1=4,(VLOOKUP(B511,'X4'!$B:$AZ,8,FALSE)),IF($X$1=5,(VLOOKUP(B511,'X5'!$B:$AZ,8,FALSE)),IF($X$1=6,(VLOOKUP(B511,'X6'!$B:$AZ,8,FALSE)),IF($X$1=7,(VLOOKUP(B511,'X7'!$B:$AZ,8,FALSE)),IF($X$1=8,(VLOOKUP(B511,'X8'!$B:$AZ,8,FALSE)),IF($X$1=9,(VLOOKUP(B511,'X9'!$B:$AZ,8,FALSE)),IF($X$1=10,(VLOOKUP(B511,'X10'!$B:$AZ,8,FALSE)),IF($X$1=11,(VLOOKUP(B511,'X11'!$B:$AZ,8,FALSE)),IF($X$1=12,(VLOOKUP(B511,'X12'!$B:$AZ,8,FALSE)),IF($X$1=13,(VLOOKUP(B511,'X13'!$B:$AZ,8,FALSE)),"B")))))))))))))))</f>
        <v xml:space="preserve"> </v>
      </c>
      <c r="I511" s="183" t="str">
        <f ca="1">IF(ISERROR(IF($X$1=1,(VLOOKUP(B511,'X1'!$B:$AZ,2,FALSE)),IF($X$1=2,(VLOOKUP(B511,'X2'!$B:$AZ,2,FALSE)),IF($X$1=3,(VLOOKUP(B511,'X3'!$B:$AZ,2,FALSE)),IF($X$1=4,(VLOOKUP(B511,'X4'!$B:$AZ,2,FALSE)),IF($X$1=5,(VLOOKUP(B511,'X5'!$B:$AZ,2,FALSE)),IF($X$1=6,(VLOOKUP(B511,'X6'!$B:$AZ,2,FALSE)),IF($X$1=7,(VLOOKUP(B511,'X7'!$B:$AZ,2,FALSE)),IF($X$1=8,(VLOOKUP(B511,'X8'!$B:$AZ,2,FALSE)),IF($X$1=9,(VLOOKUP(B511,'X9'!$B:$AZ,2,FALSE)),IF($X$1=10,(VLOOKUP(B511,'X10'!$B:$AZ,2,FALSE)),IF($X$1=11,(VLOOKUP(B511,'X11'!$B:$AZ,2,FALSE)),IF($X$1=12,(VLOOKUP(B511,'X12'!$B:$AZ,2,FALSE)),IF($X$1=13,(VLOOKUP(B511,'X13'!$B:$AZ,2,FALSE)),"B"))))))))))))))=TRUE," ",(IF($X$1=1,(VLOOKUP(B511,'X1'!$B:$AZ,2,FALSE)),IF($X$1=2,(VLOOKUP(B511,'X2'!$B:$AZ,2,FALSE)),IF($X$1=3,(VLOOKUP(B511,'X3'!$B:$AZ,2,FALSE)),IF($X$1=4,(VLOOKUP(B511,'X4'!$B:$AZ,2,FALSE)),IF($X$1=5,(VLOOKUP(B511,'X5'!$B:$AZ,2,FALSE)),IF($X$1=6,(VLOOKUP(B511,'X6'!$B:$AZ,2,FALSE)),IF($X$1=7,(VLOOKUP(B511,'X7'!$B:$AZ,2,FALSE)),IF($X$1=8,(VLOOKUP(B511,'X8'!$B:$AZ,2,FALSE)),IF($X$1=9,(VLOOKUP(B511,'X9'!$B:$AZ,2,FALSE)),IF($X$1=10,(VLOOKUP(B511,'X10'!$B:$AZ,2,FALSE)),IF($X$1=11,(VLOOKUP(B511,'X11'!$B:$AZ,2,FALSE)),IF($X$1=12,(VLOOKUP(B511,'X12'!$B:$AZ,2,FALSE)),IF($X$1=13,(VLOOKUP(B511,'X13'!$B:$AZ,2,FALSE)),"B")))))))))))))))</f>
        <v xml:space="preserve"> </v>
      </c>
      <c r="J511" s="183" t="str">
        <f ca="1">IF(ISERROR(IF($X$1=1,(VLOOKUP(B511,'X1'!$B:$AZ,3,FALSE)),IF($X$1=2,(VLOOKUP(B511,'X2'!$B:$AZ,3,FALSE)),IF($X$1=3,(VLOOKUP(B511,'X3'!$B:$AZ,3,FALSE)),IF($X$1=4,(VLOOKUP(B511,'X4'!$B:$AZ,3,FALSE)),IF($X$1=5,(VLOOKUP(B511,'X5'!$B:$AZ,3,FALSE)),IF($X$1=6,(VLOOKUP(B511,'X6'!$B:$AZ,3,FALSE)),IF($X$1=7,(VLOOKUP(B511,'X7'!$B:$AZ,3,FALSE)),IF($X$1=8,(VLOOKUP(B511,'X8'!$B:$AZ,3,FALSE)),IF($X$1=9,(VLOOKUP(B511,'X9'!$B:$AZ,3,FALSE)),IF($X$1=10,(VLOOKUP(B511,'X10'!$B:$AZ,3,FALSE)),IF($X$1=11,(VLOOKUP(B511,'X11'!$B:$AZ,3,FALSE)),IF($X$1=12,(VLOOKUP(B511,'X12'!$B:$AZ,3,FALSE)),IF($X$1=13,(VLOOKUP(B511,'X13'!$B:$AZ,3,FALSE)),"B"))))))))))))))=TRUE," ",(IF($X$1=1,(VLOOKUP(B511,'X1'!$B:$AZ,3,FALSE)),IF($X$1=2,(VLOOKUP(B511,'X2'!$B:$AZ,3,FALSE)),IF($X$1=3,(VLOOKUP(B511,'X3'!$B:$AZ,3,FALSE)),IF($X$1=4,(VLOOKUP(B511,'X4'!$B:$AZ,3,FALSE)),IF($X$1=5,(VLOOKUP(B511,'X5'!$B:$AZ,3,FALSE)),IF($X$1=6,(VLOOKUP(B511,'X6'!$B:$AZ,3,FALSE)),IF($X$1=7,(VLOOKUP(B511,'X7'!$B:$AZ,3,FALSE)),IF($X$1=8,(VLOOKUP(B511,'X8'!$B:$AZ,3,FALSE)),IF($X$1=9,(VLOOKUP(B511,'X9'!$B:$AZ,3,FALSE)),IF($X$1=10,(VLOOKUP(B511,'X10'!$B:$AZ,3,FALSE)),IF($X$1=11,(VLOOKUP(B511,'X11'!$B:$AZ,3,FALSE)),IF($X$1=12,(VLOOKUP(B511,'X12'!$B:$AZ,3,FALSE)),IF($X$1=13,(VLOOKUP(B511,'X13'!$B:$AZ,3,FALSE)),"B")))))))))))))))</f>
        <v xml:space="preserve"> </v>
      </c>
      <c r="K511" s="183" t="str">
        <f ca="1">IF(ISERROR(IF($X$1=1,(VLOOKUP(B511,'X1'!$B:$AZ,5,FALSE)),IF($X$1=2,(VLOOKUP(B511,'X2'!$B:$AZ,5,FALSE)),IF($X$1=3,(VLOOKUP(B511,'X3'!$B:$AZ,5,FALSE)),IF($X$1=4,(VLOOKUP(B511,'X4'!$B:$AZ,5,FALSE)),IF($X$1=5,(VLOOKUP(B511,'X5'!$B:$AZ,5,FALSE)),IF($X$1=6,(VLOOKUP(B511,'X6'!$B:$AZ,5,FALSE)),IF($X$1=7,(VLOOKUP(B511,'X7'!$B:$AZ,5,FALSE)),IF($X$1=8,(VLOOKUP(B511,'X8'!$B:$AZ,5,FALSE)),IF($X$1=9,(VLOOKUP(B511,'X9'!$B:$AZ,5,FALSE)),IF($X$1=10,(VLOOKUP(B511,'X10'!$B:$AZ,5,FALSE)),IF($X$1=11,(VLOOKUP(B511,'X11'!$B:$AZ,5,FALSE)),IF($X$1=12,(VLOOKUP(B511,'X12'!$B:$AZ,5,FALSE)),IF($X$1=13,(VLOOKUP(B511,'X13'!$B:$AZ,5,FALSE)),"B"))))))))))))))=TRUE," ",(IF($X$1=1,(VLOOKUP(B511,'X1'!$B:$AZ,5,FALSE)),IF($X$1=2,(VLOOKUP(B511,'X2'!$B:$AZ,5,FALSE)),IF($X$1=3,(VLOOKUP(B511,'X3'!$B:$AZ,5,FALSE)),IF($X$1=4,(VLOOKUP(B511,'X4'!$B:$AZ,5,FALSE)),IF($X$1=5,(VLOOKUP(B511,'X5'!$B:$AZ,5,FALSE)),IF($X$1=6,(VLOOKUP(B511,'X6'!$B:$AZ,5,FALSE)),IF($X$1=7,(VLOOKUP(B511,'X7'!$B:$AZ,5,FALSE)),IF($X$1=8,(VLOOKUP(B511,'X8'!$B:$AZ,5,FALSE)),IF($X$1=9,(VLOOKUP(B511,'X9'!$B:$AZ,5,FALSE)),IF($X$1=10,(VLOOKUP(B511,'X10'!$B:$AZ,5,FALSE)),IF($X$1=11,(VLOOKUP(B511,'X11'!$B:$AZ,5,FALSE)),IF($X$1=12,(VLOOKUP(B511,'X12'!$B:$AZ,5,FALSE)),IF($X$1=13,(VLOOKUP(B511,'X13'!$B:$AZ,5,FALSE)),"B")))))))))))))))</f>
        <v xml:space="preserve"> </v>
      </c>
      <c r="L511" s="184" t="str">
        <f ca="1">IF(ISERROR(IF($X$1=1,(VLOOKUP(B511,'X1'!$B:$AZ,9,FALSE)),IF($X$1=2,(VLOOKUP(B511,'X2'!$B:$AZ,9,FALSE)),IF($X$1=3,(VLOOKUP(B511,'X3'!$B:$AZ,9,FALSE)),IF($X$1=4,(VLOOKUP(B511,'X4'!$B:$AZ,9,FALSE)),IF($X$1=5,(VLOOKUP(B511,'X5'!$B:$AZ,9,FALSE)),IF($X$1=6,(VLOOKUP(B511,'X6'!$B:$AZ,9,FALSE)),IF($X$1=7,(VLOOKUP(B511,'X7'!$B:$AZ,9,FALSE)),IF($X$1=8,(VLOOKUP(B511,'X8'!$B:$AZ,9,FALSE)),IF($X$1=9,(VLOOKUP(B511,'X9'!$B:$AZ,9,FALSE)),IF($X$1=10,(VLOOKUP(B511,'X10'!$B:$AZ,9,FALSE)),IF($X$1=11,(VLOOKUP(B511,'X11'!$B:$AZ,9,FALSE)),IF($X$1=12,(VLOOKUP(B511,'X12'!$B:$AZ,9,FALSE)),IF($X$1=13,(VLOOKUP(B511,'X13'!$B:$AZ,9,FALSE)),"B"))))))))))))))=TRUE," ",(IF($X$1=1,(VLOOKUP(B511,'X1'!$B:$AZ,9,FALSE)),IF($X$1=2,(VLOOKUP(B511,'X2'!$B:$AZ,9,FALSE)),IF($X$1=3,(VLOOKUP(B511,'X3'!$B:$AZ,9,FALSE)),IF($X$1=4,(VLOOKUP(B511,'X4'!$B:$AZ,9,FALSE)),IF($X$1=5,(VLOOKUP(B511,'X5'!$B:$AZ,9,FALSE)),IF($X$1=6,(VLOOKUP(B511,'X6'!$B:$AZ,9,FALSE)),IF($X$1=7,(VLOOKUP(B511,'X7'!$B:$AZ,9,FALSE)),IF($X$1=8,(VLOOKUP(B511,'X8'!$B:$AZ,9,FALSE)),IF($X$1=9,(VLOOKUP(B511,'X9'!$B:$AZ,9,FALSE)),IF($X$1=10,(VLOOKUP(B511,'X10'!$B:$AZ,9,FALSE)),IF($X$1=11,(VLOOKUP(B511,'X11'!$B:$AZ,9,FALSE)),IF($X$1=12,(VLOOKUP(B511,'X12'!$B:$AZ,9,FALSE)),IF($X$1=13,(VLOOKUP(B511,'X13'!$B:$AZ,9,FALSE)),"B")))))))))))))))</f>
        <v xml:space="preserve"> </v>
      </c>
      <c r="M511" s="184" t="str">
        <f ca="1">IF(ISERROR(IF($X$1=1,(VLOOKUP(B511,'X1'!$B:$AZ,10,FALSE)),IF($X$1=2,(VLOOKUP(B511,'X2'!$B:$AZ,10,FALSE)),IF($X$1=3,(VLOOKUP(B511,'X3'!$B:$AZ,10,FALSE)),IF($X$1=4,(VLOOKUP(B511,'X4'!$B:$AZ,10,FALSE)),IF($X$1=5,(VLOOKUP(B511,'X5'!$B:$AZ,10,FALSE)),IF($X$1=6,(VLOOKUP(B511,'X6'!$B:$AZ,10,FALSE)),IF($X$1=7,(VLOOKUP(B511,'X7'!$B:$AZ,10,FALSE)),IF($X$1=8,(VLOOKUP(B511,'X8'!$B:$AZ,10,FALSE)),IF($X$1=9,(VLOOKUP(B511,'X9'!$B:$AZ,10,FALSE)),IF($X$1=10,(VLOOKUP(B511,'X10'!$B:$AZ,10,FALSE)),IF($X$1=11,(VLOOKUP(B511,'X11'!$B:$AZ,10,FALSE)),IF($X$1=12,(VLOOKUP(B511,'X12'!$B:$AZ,10,FALSE)),IF($X$1=13,(VLOOKUP(B511,'X13'!$B:$AZ,10,FALSE)),"B"))))))))))))))=TRUE," ",(IF($X$1=1,(VLOOKUP(B511,'X1'!$B:$AZ,10,FALSE)),IF($X$1=2,(VLOOKUP(B511,'X2'!$B:$AZ,10,FALSE)),IF($X$1=3,(VLOOKUP(B511,'X3'!$B:$AZ,10,FALSE)),IF($X$1=4,(VLOOKUP(B511,'X4'!$B:$AZ,10,FALSE)),IF($X$1=5,(VLOOKUP(B511,'X5'!$B:$AZ,10,FALSE)),IF($X$1=6,(VLOOKUP(B511,'X6'!$B:$AZ,10,FALSE)),IF($X$1=7,(VLOOKUP(B511,'X7'!$B:$AZ,10,FALSE)),IF($X$1=8,(VLOOKUP(B511,'X8'!$B:$AZ,10,FALSE)),IF($X$1=9,(VLOOKUP(B511,'X9'!$B:$AZ,10,FALSE)),IF($X$1=10,(VLOOKUP(B511,'X10'!$B:$AZ,10,FALSE)),IF($X$1=11,(VLOOKUP(B511,'X11'!$B:$AZ,10,FALSE)),IF($X$1=12,(VLOOKUP(B511,'X12'!$B:$AZ,10,FALSE)),IF($X$1=13,(VLOOKUP(B511,'X13'!$B:$AZ,10,FALSE)),"B")))))))))))))))</f>
        <v xml:space="preserve"> </v>
      </c>
      <c r="N511" s="185" t="str">
        <f ca="1">IF(ISERROR(IF($X$1=1,(VLOOKUP(B511,'X1'!$B:$AZ,45,FALSE)),IF($X$1=2,(VLOOKUP(B511,'X2'!$B:$AZ,45,FALSE)),IF($X$1=3,(VLOOKUP(B511,'X3'!$B:$AZ,45,FALSE)),IF($X$1=4,(VLOOKUP(B511,'X4'!$B:$AZ,45,FALSE)),IF($X$1=5,(VLOOKUP(B511,'X5'!$B:$AZ,45,FALSE)),IF($X$1=6,(VLOOKUP(B511,'X6'!$B:$AZ,45,FALSE)),IF($X$1=7,(VLOOKUP(B511,'X7'!$B:$AZ,45,FALSE)),IF($X$1=8,(VLOOKUP(B511,'X8'!$B:$AZ,45,FALSE)),IF($X$1=9,(VLOOKUP(B511,'X9'!$B:$AZ,45,FALSE)),IF($X$1=10,(VLOOKUP(B511,'X10'!$B:$AZ,45,FALSE)),IF($X$1=11,(VLOOKUP(B511,'X11'!$B:$AZ,45,FALSE)),IF($X$1=12,(VLOOKUP(B511,'X12'!$B:$AZ,45,FALSE)),IF($X$1=13,(VLOOKUP(B511,'X13'!$B:$AZ,45,FALSE)),"B"))))))))))))))=TRUE," ",(IF($X$1=1,(VLOOKUP(B511,'X1'!$B:$AZ,45,FALSE)),IF($X$1=2,(VLOOKUP(B511,'X2'!$B:$AZ,45,FALSE)),IF($X$1=3,(VLOOKUP(B511,'X3'!$B:$AZ,45,FALSE)),IF($X$1=4,(VLOOKUP(B511,'X4'!$B:$AZ,45,FALSE)),IF($X$1=5,(VLOOKUP(B511,'X5'!$B:$AZ,45,FALSE)),IF($X$1=6,(VLOOKUP(B511,'X6'!$B:$AZ,45,FALSE)),IF($X$1=7,(VLOOKUP(B511,'X7'!$B:$AZ,45,FALSE)),IF($X$1=8,(VLOOKUP(B511,'X8'!$B:$AZ,45,FALSE)),IF($X$1=9,(VLOOKUP(B511,'X9'!$B:$AZ,45,FALSE)),IF($X$1=10,(VLOOKUP(B511,'X10'!$B:$AZ,45,FALSE)),IF($X$1=11,(VLOOKUP(B511,'X11'!$B:$AZ,45,FALSE)),IF($X$1=12,(VLOOKUP(B511,'X12'!$B:$AZ,45,FALSE)),IF($X$1=13,(VLOOKUP(B511,'X13'!$B:$AZ,45,FALSE)),"B")))))))))))))))</f>
        <v xml:space="preserve"> </v>
      </c>
      <c r="O511" s="184" t="str">
        <f ca="1">IF(ISERROR(IF($X$1=1,(VLOOKUP(B511,'X1'!$B:$AZ,11,FALSE)),IF($X$1=2,(VLOOKUP(B511,'X2'!$B:$AZ,11,FALSE)),IF($X$1=3,(VLOOKUP(B511,'X3'!$B:$AZ,11,FALSE)),IF($X$1=4,(VLOOKUP(B511,'X4'!$B:$AZ,11,FALSE)),IF($X$1=5,(VLOOKUP(B511,'X5'!$B:$AZ,11,FALSE)),IF($X$1=6,(VLOOKUP(B511,'X6'!$B:$AZ,11,FALSE)),IF($X$1=7,(VLOOKUP(B511,'X7'!$B:$AZ,11,FALSE)),IF($X$1=8,(VLOOKUP(B511,'X8'!$B:$AZ,11,FALSE)),IF($X$1=9,(VLOOKUP(B511,'X9'!$B:$AZ,11,FALSE)),IF($X$1=10,(VLOOKUP(B511,'X10'!$B:$AZ,11,FALSE)),IF($X$1=11,(VLOOKUP(B511,'X11'!$B:$AZ,11,FALSE)),IF($X$1=12,(VLOOKUP(B511,'X12'!$B:$AZ,11,FALSE)),IF($X$1=13,(VLOOKUP(B511,'X13'!$B:$AZ,11,FALSE)),"B"))))))))))))))=TRUE," ",(IF($X$1=1,(VLOOKUP(B511,'X1'!$B:$AZ,11,FALSE)),IF($X$1=2,(VLOOKUP(B511,'X2'!$B:$AZ,11,FALSE)),IF($X$1=3,(VLOOKUP(B511,'X3'!$B:$AZ,11,FALSE)),IF($X$1=4,(VLOOKUP(B511,'X4'!$B:$AZ,11,FALSE)),IF($X$1=5,(VLOOKUP(B511,'X5'!$B:$AZ,11,FALSE)),IF($X$1=6,(VLOOKUP(B511,'X6'!$B:$AZ,11,FALSE)),IF($X$1=7,(VLOOKUP(B511,'X7'!$B:$AZ,11,FALSE)),IF($X$1=8,(VLOOKUP(B511,'X8'!$B:$AZ,11,FALSE)),IF($X$1=9,(VLOOKUP(B511,'X9'!$B:$AZ,11,FALSE)),IF($X$1=10,(VLOOKUP(B511,'X10'!$B:$AZ,11,FALSE)),IF($X$1=11,(VLOOKUP(B511,'X11'!$B:$AZ,11,FALSE)),IF($X$1=12,(VLOOKUP(B511,'X12'!$B:$AZ,11,FALSE)),IF($X$1=13,(VLOOKUP(B511,'X13'!$B:$AZ,11,FALSE)),"B")))))))))))))))</f>
        <v xml:space="preserve"> </v>
      </c>
      <c r="P511" s="184" t="str">
        <f ca="1">IF(ISERROR(IF($X$1=1,(VLOOKUP(B511,'X1'!$B:$AZ,12,FALSE)),IF($X$1=2,(VLOOKUP(B511,'X2'!$B:$AZ,12,FALSE)),IF($X$1=3,(VLOOKUP(B511,'X3'!$B:$AZ,12,FALSE)),IF($X$1=4,(VLOOKUP(B511,'X4'!$B:$AZ,12,FALSE)),IF($X$1=5,(VLOOKUP(B511,'X5'!$B:$AZ,12,FALSE)),IF($X$1=6,(VLOOKUP(B511,'X6'!$B:$AZ,12,FALSE)),IF($X$1=7,(VLOOKUP(B511,'X7'!$B:$AZ,12,FALSE)),IF($X$1=8,(VLOOKUP(B511,'X8'!$B:$AZ,12,FALSE)),IF($X$1=9,(VLOOKUP(B511,'X9'!$B:$AZ,12,FALSE)),IF($X$1=10,(VLOOKUP(B511,'X10'!$B:$AZ,12,FALSE)),IF($X$1=11,(VLOOKUP(B511,'X11'!$B:$AZ,12,FALSE)),IF($X$1=12,(VLOOKUP(B511,'X12'!$B:$AZ,12,FALSE)),IF($X$1=13,(VLOOKUP(B511,'X13'!$B:$AZ,12,FALSE)),"B"))))))))))))))=TRUE," ",(IF($X$1=1,(VLOOKUP(B511,'X1'!$B:$AZ,12,FALSE)),IF($X$1=2,(VLOOKUP(B511,'X2'!$B:$AZ,12,FALSE)),IF($X$1=3,(VLOOKUP(B511,'X3'!$B:$AZ,12,FALSE)),IF($X$1=4,(VLOOKUP(B511,'X4'!$B:$AZ,12,FALSE)),IF($X$1=5,(VLOOKUP(B511,'X5'!$B:$AZ,12,FALSE)),IF($X$1=6,(VLOOKUP(B511,'X6'!$B:$AZ,12,FALSE)),IF($X$1=7,(VLOOKUP(B511,'X7'!$B:$AZ,12,FALSE)),IF($X$1=8,(VLOOKUP(B511,'X8'!$B:$AZ,12,FALSE)),IF($X$1=9,(VLOOKUP(B511,'X9'!$B:$AZ,12,FALSE)),IF($X$1=10,(VLOOKUP(B511,'X10'!$B:$AZ,12,FALSE)),IF($X$1=11,(VLOOKUP(B511,'X11'!$B:$AZ,12,FALSE)),IF($X$1=12,(VLOOKUP(B511,'X12'!$B:$AZ,12,FALSE)),IF($X$1=13,(VLOOKUP(B511,'X13'!$B:$AZ,12,FALSE)),"B")))))))))))))))</f>
        <v xml:space="preserve"> </v>
      </c>
      <c r="Q511" s="185" t="str">
        <f ca="1">IF(ISERROR(IF($X$1=1,(VLOOKUP(B511,'X1'!$B:$AZ,46,FALSE)),IF($X$1=2,(VLOOKUP(B511,'X2'!$B:$AZ,46,FALSE)),IF($X$1=3,(VLOOKUP(B511,'X3'!$B:$AZ,46,FALSE)),IF($X$1=4,(VLOOKUP(B511,'X4'!$B:$AZ,46,FALSE)),IF($X$1=5,(VLOOKUP(B511,'X5'!$B:$AZ,46,FALSE)),IF($X$1=6,(VLOOKUP(B511,'X6'!$B:$AZ,46,FALSE)),IF($X$1=7,(VLOOKUP(B511,'X7'!$B:$AZ,46,FALSE)),IF($X$1=8,(VLOOKUP(B511,'X8'!$B:$AZ,46,FALSE)),IF($X$1=9,(VLOOKUP(B511,'X9'!$B:$AZ,46,FALSE)),IF($X$1=10,(VLOOKUP(B511,'X10'!$B:$AZ,46,FALSE)),IF($X$1=11,(VLOOKUP(B511,'X11'!$B:$AZ,46,FALSE)),IF($X$1=12,(VLOOKUP(B511,'X12'!$B:$AZ,46,FALSE)),IF($X$1=13,(VLOOKUP(B511,'X13'!$B:$AZ,46,FALSE)),"B"))))))))))))))=TRUE," ",(IF($X$1=1,(VLOOKUP(B511,'X1'!$B:$AZ,46,FALSE)),IF($X$1=2,(VLOOKUP(B511,'X2'!$B:$AZ,46,FALSE)),IF($X$1=3,(VLOOKUP(B511,'X3'!$B:$AZ,46,FALSE)),IF($X$1=4,(VLOOKUP(B511,'X4'!$B:$AZ,46,FALSE)),IF($X$1=5,(VLOOKUP(B511,'X5'!$B:$AZ,46,FALSE)),IF($X$1=6,(VLOOKUP(B511,'X6'!$B:$AZ,46,FALSE)),IF($X$1=7,(VLOOKUP(B511,'X7'!$B:$AZ,46,FALSE)),IF($X$1=8,(VLOOKUP(B511,'X8'!$B:$AZ,46,FALSE)),IF($X$1=9,(VLOOKUP(B511,'X9'!$B:$AZ,46,FALSE)),IF($X$1=10,(VLOOKUP(B511,'X10'!$B:$AZ,46,FALSE)),IF($X$1=11,(VLOOKUP(B511,'X11'!$B:$AZ,46,FALSE)),IF($X$1=12,(VLOOKUP(B511,'X12'!$B:$AZ,46,FALSE)),IF($X$1=13,(VLOOKUP(B511,'X13'!$B:$AZ,46,FALSE)),"B")))))))))))))))</f>
        <v xml:space="preserve"> </v>
      </c>
      <c r="R511" s="185" t="str">
        <f ca="1">IF(ISERROR(IF($X$1=1,(VLOOKUP(B511,'X1'!$B:$AZ,15,FALSE)),IF($X$1=2,(VLOOKUP(B511,'X2'!$B:$AZ,15,FALSE)),IF($X$1=3,(VLOOKUP(B511,'X3'!$B:$AZ,15,FALSE)),IF($X$1=4,(VLOOKUP(B511,'X4'!$B:$AZ,15,FALSE)),IF($X$1=5,(VLOOKUP(B511,'X5'!$B:$AZ,15,FALSE)),IF($X$1=6,(VLOOKUP(B511,'X6'!$B:$AZ,15,FALSE)),IF($X$1=7,(VLOOKUP(B511,'X7'!$B:$AZ,15,FALSE)),IF($X$1=8,(VLOOKUP(B511,'X8'!$B:$AZ,15,FALSE)),IF($X$1=9,(VLOOKUP(B511,'X9'!$B:$AZ,15,FALSE)),IF($X$1=10,(VLOOKUP(B511,'X10'!$B:$AZ,15,FALSE)),IF($X$1=11,(VLOOKUP(B511,'X11'!$B:$AZ,15,FALSE)),IF($X$1=12,(VLOOKUP(B511,'X12'!$B:$AZ,15,FALSE)),IF($X$1=13,(VLOOKUP(B511,'X13'!$B:$AZ,15,FALSE)),"B"))))))))))))))=TRUE," ",(IF($X$1=1,(VLOOKUP(B511,'X1'!$B:$AZ,15,FALSE)),IF($X$1=2,(VLOOKUP(B511,'X2'!$B:$AZ,15,FALSE)),IF($X$1=3,(VLOOKUP(B511,'X3'!$B:$AZ,15,FALSE)),IF($X$1=4,(VLOOKUP(B511,'X4'!$B:$AZ,15,FALSE)),IF($X$1=5,(VLOOKUP(B511,'X5'!$B:$AZ,15,FALSE)),IF($X$1=6,(VLOOKUP(B511,'X6'!$B:$AZ,15,FALSE)),IF($X$1=7,(VLOOKUP(B511,'X7'!$B:$AZ,15,FALSE)),IF($X$1=8,(VLOOKUP(B511,'X8'!$B:$AZ,15,FALSE)),IF($X$1=9,(VLOOKUP(B511,'X9'!$B:$AZ,15,FALSE)),IF($X$1=10,(VLOOKUP(B511,'X10'!$B:$AZ,15,FALSE)),IF($X$1=11,(VLOOKUP(B511,'X11'!$B:$AZ,15,FALSE)),IF($X$1=12,(VLOOKUP(B511,'X12'!$B:$AZ,15,FALSE)),IF($X$1=13,(VLOOKUP(B511,'X13'!$B:$AZ,15,FALSE)),"B")))))))))))))))</f>
        <v xml:space="preserve"> </v>
      </c>
      <c r="S511" s="185" t="str">
        <f ca="1">IF(ISERROR(IF((IF($X$1=1,(VLOOKUP(B511,'X1'!$B:$AZ,14,FALSE)),(IF($X$1=2,(VLOOKUP(B511,'X2'!$B:$AZ,14,FALSE)),(IF($X$1=3,(VLOOKUP(B511,'X3'!$B:$AZ,14,FALSE)),(IF($X$1=4,(VLOOKUP(B511,'X4'!$B:$AZ,14,FALSE)),(IF($X$1=5,(VLOOKUP(B511,'X5'!$B:$AZ,14,FALSE)),(IF($X$1=6,(VLOOKUP(B511,'X6'!$B:$AZ,14,FALSE)),(IF($X$1=7,(VLOOKUP(B511,'X7'!$B:$AZ,14,FALSE)),(IF($X$1=8,(VLOOKUP(B511,'X8'!$B:$AZ,14,FALSE)),(IF($X$1=9,(VLOOKUP(B511,'X9'!$B:$AZ,14,FALSE)),(IF($X$1=10,(VLOOKUP(B511,'X10'!$B:$AZ,14,FALSE)),(IF($X$1=11,(VLOOKUP(B511,'X11'!$B:$AZ,14,FALSE)),(IF($X$1=12,(VLOOKUP(B511,'X12'!$B:$AZ,14,FALSE)),(VLOOKUP(B511,'X13'!$B:$AZ,14,FALSE))))))))))))))))))))))))))=$V$1," ",(IF($X$1=1,(VLOOKUP(B511,'X1'!$B:$AZ,14,FALSE)),(IF($X$1=2,(VLOOKUP(B511,'X2'!$B:$AZ,14,FALSE)),(IF($X$1=3,(VLOOKUP(B511,'X3'!$B:$AZ,14,FALSE)),(IF($X$1=4,(VLOOKUP(B511,'X4'!$B:$AZ,14,FALSE)),(IF($X$1=5,(VLOOKUP(B511,'X5'!$B:$AZ,14,FALSE)),(IF($X$1=6,(VLOOKUP(B511,'X6'!$B:$AZ,14,FALSE)),(IF($X$1=7,(VLOOKUP(B511,'X7'!$B:$AZ,14,FALSE)),(IF($X$1=8,(VLOOKUP(B511,'X8'!$B:$AZ,14,FALSE)),(IF($X$1=9,(VLOOKUP(B511,'X9'!$B:$AZ,14,FALSE)),(IF($X$1=10,(VLOOKUP(B511,'X10'!$B:$AZ,14,FALSE)),(IF($X$1=11,(VLOOKUP(B511,'X11'!$B:$AZ,14,FALSE)),(IF($X$1=12,(VLOOKUP(B511,'X12'!$B:$AZ,14,FALSE)),(VLOOKUP(B511,'X13'!$B:$AZ,14,FALSE))))))))))))))))))))))))))))=TRUE," ",(IF((IF($X$1=1,(VLOOKUP(B511,'X1'!$B:$AZ,14,FALSE)),(IF($X$1=2,(VLOOKUP(B511,'X2'!$B:$AZ,14,FALSE)),(IF($X$1=3,(VLOOKUP(B511,'X3'!$B:$AZ,14,FALSE)),(IF($X$1=4,(VLOOKUP(B511,'X4'!$B:$AZ,14,FALSE)),(IF($X$1=5,(VLOOKUP(B511,'X5'!$B:$AZ,14,FALSE)),(IF($X$1=6,(VLOOKUP(B511,'X6'!$B:$AZ,14,FALSE)),(IF($X$1=7,(VLOOKUP(B511,'X7'!$B:$AZ,14,FALSE)),(IF($X$1=8,(VLOOKUP(B511,'X8'!$B:$AZ,14,FALSE)),(IF($X$1=9,(VLOOKUP(B511,'X9'!$B:$AZ,14,FALSE)),(IF($X$1=10,(VLOOKUP(B511,'X10'!$B:$AZ,14,FALSE)),(IF($X$1=11,(VLOOKUP(B511,'X11'!$B:$AZ,14,FALSE)),(IF($X$1=12,(VLOOKUP(B511,'X12'!$B:$AZ,14,FALSE)),(VLOOKUP(B511,'X13'!$B:$AZ,14,FALSE))))))))))))))))))))))))))=$V$1," ",(IF($X$1=1,(VLOOKUP(B511,'X1'!$B:$AZ,14,FALSE)),(IF($X$1=2,(VLOOKUP(B511,'X2'!$B:$AZ,14,FALSE)),(IF($X$1=3,(VLOOKUP(B511,'X3'!$B:$AZ,14,FALSE)),(IF($X$1=4,(VLOOKUP(B511,'X4'!$B:$AZ,14,FALSE)),(IF($X$1=5,(VLOOKUP(B511,'X5'!$B:$AZ,14,FALSE)),(IF($X$1=6,(VLOOKUP(B511,'X6'!$B:$AZ,14,FALSE)),(IF($X$1=7,(VLOOKUP(B511,'X7'!$B:$AZ,14,FALSE)),(IF($X$1=8,(VLOOKUP(B511,'X8'!$B:$AZ,14,FALSE)),(IF($X$1=9,(VLOOKUP(B511,'X9'!$B:$AZ,14,FALSE)),(IF($X$1=10,(VLOOKUP(B511,'X10'!$B:$AZ,14,FALSE)),(IF($X$1=11,(VLOOKUP(B511,'X11'!$B:$AZ,14,FALSE)),(IF($X$1=12,(VLOOKUP(B511,'X12'!$B:$AZ,14,FALSE)),(VLOOKUP(B511,'X13'!$B:$AZ,14,FALSE)))))))))))))))))))))))))))))</f>
        <v xml:space="preserve"> </v>
      </c>
    </row>
    <row r="512" spans="1:19" ht="14.1" customHeight="1" x14ac:dyDescent="0.2">
      <c r="A512" s="156" t="s">
        <v>1058</v>
      </c>
      <c r="B512" s="122" t="str">
        <f>IF(ISERROR(IF($U$16=1,(VLOOKUP(A512,$AC$89:$AH$125,2,FALSE)),IF((IF($X$1=1,'X1'!B471,(IF($X$1=2,'X2'!B471,(IF($X$1=3,'X3'!B471,(IF($X$1=4,'X4'!B471,(IF($X$1=5,'X5'!B471,(IF($X$1=6,'X6'!B471,(IF($X$1=7,'X7'!B471,(IF($X$1=8,'X8'!B471,(IF($X$1=9,'X9'!B471,(IF($X$1=10,'X10'!B471,(IF($X$1=11,'X11'!B471,(IF($X$1=12,'X12'!B471,'X13'!B471))))))))))))))))))))))))="","",(IF($X$1=1,'X1'!B471,(IF($X$1=2,'X2'!B471,(IF($X$1=3,'X3'!B471,(IF($X$1=4,'X4'!B471,(IF($X$1=5,'X5'!B471,(IF($X$1=6,'X6'!B471,(IF($X$1=7,'X7'!B471,(IF($X$1=8,'X8'!B471,(IF($X$1=9,'X9'!B471,(IF($X$1=10,'X10'!B471,(IF($X$1=11,'X11'!B471,(IF($X$1=12,'X12'!B471,'X13'!B471)))))))))))))))))))))))))))=TRUE," ",(IF($U$16=1,(VLOOKUP(A512,$AC$89:$AH$125,2,FALSE)),IF((IF($X$1=1,'X1'!B471,(IF($X$1=2,'X2'!B471,(IF($X$1=3,'X3'!B471,(IF($X$1=4,'X4'!B471,(IF($X$1=5,'X5'!B471,(IF($X$1=6,'X6'!B471,(IF($X$1=7,'X7'!B471,(IF($X$1=8,'X8'!B471,(IF($X$1=9,'X9'!B471,(IF($X$1=10,'X10'!B471,(IF($X$1=11,'X11'!B471,(IF($X$1=12,'X12'!B471,'X13'!B471))))))))))))))))))))))))="","",(IF($X$1=1,'X1'!B471,(IF($X$1=2,'X2'!B471,(IF($X$1=3,'X3'!B471,(IF($X$1=4,'X4'!B471,(IF($X$1=5,'X5'!B471,(IF($X$1=6,'X6'!B471,(IF($X$1=7,'X7'!B471,(IF($X$1=8,'X8'!B471,(IF($X$1=9,'X9'!B471,(IF($X$1=10,'X10'!B471,(IF($X$1=11,'X11'!B471,(IF($X$1=12,'X12'!B471,'X13'!B471))))))))))))))))))))))))))))</f>
        <v/>
      </c>
      <c r="C512" s="181" t="str">
        <f ca="1">IF(ISERROR(IF($X$1=1,(VLOOKUP(B512,'X1'!$B:$AZ,47,FALSE)),IF($X$1=2,(VLOOKUP(B512,'X2'!$B:$AZ,47,FALSE)),IF($X$1=3,(VLOOKUP(B512,'X3'!$B:$AZ,47,FALSE)),IF($X$1=4,(VLOOKUP(B512,'X4'!$B:$AZ,47,FALSE)),IF($X$1=5,(VLOOKUP(B512,'X5'!$B:$AZ,47,FALSE)),IF($X$1=6,(VLOOKUP(B512,'X6'!$B:$AZ,47,FALSE)),IF($X$1=7,(VLOOKUP(B512,'X7'!$B:$AZ,47,FALSE)),IF($X$1=8,(VLOOKUP(B512,'X8'!$B:$AZ,47,FALSE)),IF($X$1=9,(VLOOKUP(B512,'X9'!$B:$AZ,47,FALSE)),IF($X$1=10,(VLOOKUP(B512,'X10'!$B:$AZ,47,FALSE)),IF($X$1=11,(VLOOKUP(B512,'X11'!$B:$AZ,47,FALSE)),IF($X$1=12,(VLOOKUP(B512,'X12'!$B:$AZ,47,FALSE)),IF($X$1=13,(VLOOKUP(B512,'X13'!$B:$AZ,47,FALSE)),"B"))))))))))))))=TRUE," ",(IF($X$1=1,(VLOOKUP(B512,'X1'!$B:$AZ,47,FALSE)),IF($X$1=2,(VLOOKUP(B512,'X2'!$B:$AZ,47,FALSE)),IF($X$1=3,(VLOOKUP(B512,'X3'!$B:$AZ,47,FALSE)),IF($X$1=4,(VLOOKUP(B512,'X4'!$B:$AZ,47,FALSE)),IF($X$1=5,(VLOOKUP(B512,'X5'!$B:$AZ,47,FALSE)),IF($X$1=6,(VLOOKUP(B512,'X6'!$B:$AZ,47,FALSE)),IF($X$1=7,(VLOOKUP(B512,'X7'!$B:$AZ,47,FALSE)),IF($X$1=8,(VLOOKUP(B512,'X8'!$B:$AZ,47,FALSE)),IF($X$1=9,(VLOOKUP(B512,'X9'!$B:$AZ,47,FALSE)),IF($X$1=10,(VLOOKUP(B512,'X10'!$B:$AZ,47,FALSE)),IF($X$1=11,(VLOOKUP(B512,'X11'!$B:$AZ,47,FALSE)),IF($X$1=12,(VLOOKUP(B512,'X12'!$B:$AZ,47,FALSE)),IF($X$1=13,(VLOOKUP(B512,'X13'!$B:$AZ,47,FALSE)),"B")))))))))))))))</f>
        <v xml:space="preserve"> </v>
      </c>
      <c r="D512" s="181" t="str">
        <f ca="1">IF(ISERROR(IF($X$1=1,(VLOOKUP(B512,'X1'!$B:$AP,41,FALSE)),IF($X$1=2,(VLOOKUP(B512,'X2'!$B:$AP,41,FALSE)),IF($X$1=3,(VLOOKUP(B512,'X3'!$B:$AP,41,FALSE)),IF($X$1=4,(VLOOKUP(B512,'X4'!$B:$AP,41,FALSE)),IF($X$1=5,(VLOOKUP(B512,'X5'!$B:$AP,41,FALSE)),IF($X$1=6,(VLOOKUP(B512,'X6'!$B:$AP,41,FALSE)),IF($X$1=7,(VLOOKUP(B512,'X7'!$B:$AP,41,FALSE)),IF($X$1=8,(VLOOKUP(B512,'X8'!$B:$AP,41,FALSE)),IF($X$1=9,(VLOOKUP(B512,'X9'!$B:$AP,41,FALSE)),IF($X$1=10,(VLOOKUP(B512,'X10'!$B:$AP,41,FALSE)),IF($X$1=11,(VLOOKUP(B512,'X11'!$B:$AP,41,FALSE)),IF($X$1=12,(VLOOKUP(B512,'X12'!$B:$AP,41,FALSE)),IF($X$1=13,(VLOOKUP(B512,'X13'!$B:$AP,41,FALSE)),"B"))))))))))))))=TRUE," ",(IF($X$1=1,(VLOOKUP(B512,'X1'!$B:$AP,41,FALSE)),IF($X$1=2,(VLOOKUP(B512,'X2'!$B:$AP,41,FALSE)),IF($X$1=3,(VLOOKUP(B512,'X3'!$B:$AP,41,FALSE)),IF($X$1=4,(VLOOKUP(B512,'X4'!$B:$AP,41,FALSE)),IF($X$1=5,(VLOOKUP(B512,'X5'!$B:$AP,41,FALSE)),IF($X$1=6,(VLOOKUP(B512,'X6'!$B:$AP,41,FALSE)),IF($X$1=7,(VLOOKUP(B512,'X7'!$B:$AP,41,FALSE)),IF($X$1=8,(VLOOKUP(B512,'X8'!$B:$AP,41,FALSE)),IF($X$1=9,(VLOOKUP(B512,'X9'!$B:$AP,41,FALSE)),IF($X$1=10,(VLOOKUP(B512,'X10'!$B:$AP,41,FALSE)),IF($X$1=11,(VLOOKUP(B512,'X11'!$B:$AP,41,FALSE)),IF($X$1=12,(VLOOKUP(B512,'X12'!$B:$AP,41,FALSE)),IF($X$1=13,(VLOOKUP(B512,'X13'!$B:$AP,41,FALSE)),"B")))))))))))))))</f>
        <v xml:space="preserve"> </v>
      </c>
      <c r="E512" s="182" t="str">
        <f ca="1">IF(ISERROR(IF($X$1=1,(VLOOKUP(B512,'X1'!$B:$AP,7,FALSE)),IF($X$1=2,(VLOOKUP(B512,'X2'!$B:$AP,7,FALSE)),IF($X$1=3,(VLOOKUP(B512,'X3'!$B:$AP,7,FALSE)),IF($X$1=4,(VLOOKUP(B512,'X4'!$B:$AP,7,FALSE)),IF($X$1=5,(VLOOKUP(B512,'X5'!$B:$AP,7,FALSE)),IF($X$1=6,(VLOOKUP(B512,'X6'!$B:$AP,7,FALSE)),IF($X$1=7,(VLOOKUP(B512,'X7'!$B:$AP,7,FALSE)),IF($X$1=8,(VLOOKUP(B512,'X8'!$B:$AP,7,FALSE)),IF($X$1=9,(VLOOKUP(B512,'X9'!$B:$AP,7,FALSE)),IF($X$1=10,(VLOOKUP(B512,'X10'!$B:$AP,7,FALSE)),IF($X$1=11,(VLOOKUP(B512,'X11'!$B:$AP,7,FALSE)),IF($X$1=12,(VLOOKUP(B512,'X12'!$B:$AP,7,FALSE)),IF($X$1=13,(VLOOKUP(B512,'X13'!$B:$AP,7,FALSE)),"B"))))))))))))))=TRUE," ",(IF($X$1=1,(VLOOKUP(B512,'X1'!$B:$AP,7,FALSE)),IF($X$1=2,(VLOOKUP(B512,'X2'!$B:$AP,7,FALSE)),IF($X$1=3,(VLOOKUP(B512,'X3'!$B:$AP,7,FALSE)),IF($X$1=4,(VLOOKUP(B512,'X4'!$B:$AP,7,FALSE)),IF($X$1=5,(VLOOKUP(B512,'X5'!$B:$AP,7,FALSE)),IF($X$1=6,(VLOOKUP(B512,'X6'!$B:$AP,7,FALSE)),IF($X$1=7,(VLOOKUP(B512,'X7'!$B:$AP,7,FALSE)),IF($X$1=8,(VLOOKUP(B512,'X8'!$B:$AP,7,FALSE)),IF($X$1=9,(VLOOKUP(B512,'X9'!$B:$AP,7,FALSE)),IF($X$1=10,(VLOOKUP(B512,'X10'!$B:$AP,7,FALSE)),IF($X$1=11,(VLOOKUP(B512,'X11'!$B:$AP,7,FALSE)),IF($X$1=12,(VLOOKUP(B512,'X12'!$B:$AP,7,FALSE)),IF($X$1=13,(VLOOKUP(B512,'X13'!$B:$AP,7,FALSE)),"B")))))))))))))))</f>
        <v xml:space="preserve"> </v>
      </c>
      <c r="F512" s="182" t="str">
        <f ca="1">IF(ISERROR(IF((IF($X$1=1,(VLOOKUP(B512,'X1'!$B:$AO,6,FALSE)),(IF($X$1=2,(VLOOKUP(B512,'X2'!$B:$AO,6,FALSE)),(IF($X$1=3,(VLOOKUP(B512,'X3'!$B:$AO,6,FALSE)),(IF($X$1=4,(VLOOKUP(B512,'X4'!$B:$AO,6,FALSE)),(IF($X$1=5,(VLOOKUP(B512,'X5'!$B:$AO,6,FALSE)),(IF($X$1=6,(VLOOKUP(B512,'X6'!$B:$AO,6,FALSE)),(IF($X$1=7,(VLOOKUP(B512,'X7'!$B:$AO,6,FALSE)),(IF($X$1=8,(VLOOKUP(B512,'X8'!$B:$AO,6,FALSE)),(IF($X$1=9,(VLOOKUP(B512,'X9'!$B:$AO,6,FALSE)),(IF($X$1=10,(VLOOKUP(B512,'X10'!$B:$AO,6,FALSE)),(IF($X$1=11,(VLOOKUP(B512,'X11'!$B:$AO,6,FALSE)),(IF($X$1=12,(VLOOKUP(B512,'X12'!$B:$AO,6,FALSE)),(VLOOKUP(B512,'X13'!$B:$AO,6,FALSE))))))))))))))))))))))))))=$V$1," ",(IF($X$1=1,(VLOOKUP(B512,'X1'!$B:$AO,6,FALSE)),(IF($X$1=2,(VLOOKUP(B512,'X2'!$B:$AO,6,FALSE)),(IF($X$1=3,(VLOOKUP(B512,'X3'!$B:$AO,6,FALSE)),(IF($X$1=4,(VLOOKUP(B512,'X4'!$B:$AO,6,FALSE)),(IF($X$1=5,(VLOOKUP(B512,'X5'!$B:$AO,6,FALSE)),(IF($X$1=6,(VLOOKUP(B512,'X6'!$B:$AO,6,FALSE)),(IF($X$1=7,(VLOOKUP(B512,'X7'!$B:$AO,6,FALSE)),(IF($X$1=8,(VLOOKUP(B512,'X8'!$B:$AO,6,FALSE)),(IF($X$1=9,(VLOOKUP(B512,'X9'!$B:$AO,6,FALSE)),(IF($X$1=10,(VLOOKUP(B512,'X10'!$B:$AO,6,FALSE)),(IF($X$1=11,(VLOOKUP(B512,'X11'!$B:$AO,6,FALSE)),(IF($X$1=12,(VLOOKUP(B512,'X12'!$B:$AO,6,FALSE)),(VLOOKUP(B512,'X13'!$B:$AO,6,FALSE))))))))))))))))))))))))))))=TRUE," ",(IF((IF($X$1=1,(VLOOKUP(B512,'X1'!$B:$AO,6,FALSE)),(IF($X$1=2,(VLOOKUP(B512,'X2'!$B:$AO,6,FALSE)),(IF($X$1=3,(VLOOKUP(B512,'X3'!$B:$AO,6,FALSE)),(IF($X$1=4,(VLOOKUP(B512,'X4'!$B:$AO,6,FALSE)),(IF($X$1=5,(VLOOKUP(B512,'X5'!$B:$AO,6,FALSE)),(IF($X$1=6,(VLOOKUP(B512,'X6'!$B:$AO,6,FALSE)),(IF($X$1=7,(VLOOKUP(B512,'X7'!$B:$AO,6,FALSE)),(IF($X$1=8,(VLOOKUP(B512,'X8'!$B:$AO,6,FALSE)),(IF($X$1=9,(VLOOKUP(B512,'X9'!$B:$AO,6,FALSE)),(IF($X$1=10,(VLOOKUP(B512,'X10'!$B:$AO,6,FALSE)),(IF($X$1=11,(VLOOKUP(B512,'X11'!$B:$AO,6,FALSE)),(IF($X$1=12,(VLOOKUP(B512,'X12'!$B:$AO,6,FALSE)),(VLOOKUP(B512,'X13'!$B:$AO,6,FALSE))))))))))))))))))))))))))=$V$1," ",(IF($X$1=1,(VLOOKUP(B512,'X1'!$B:$AO,6,FALSE)),(IF($X$1=2,(VLOOKUP(B512,'X2'!$B:$AO,6,FALSE)),(IF($X$1=3,(VLOOKUP(B512,'X3'!$B:$AO,6,FALSE)),(IF($X$1=4,(VLOOKUP(B512,'X4'!$B:$AO,6,FALSE)),(IF($X$1=5,(VLOOKUP(B512,'X5'!$B:$AO,6,FALSE)),(IF($X$1=6,(VLOOKUP(B512,'X6'!$B:$AO,6,FALSE)),(IF($X$1=7,(VLOOKUP(B512,'X7'!$B:$AO,6,FALSE)),(IF($X$1=8,(VLOOKUP(B512,'X8'!$B:$AO,6,FALSE)),(IF($X$1=9,(VLOOKUP(B512,'X9'!$B:$AO,6,FALSE)),(IF($X$1=10,(VLOOKUP(B512,'X10'!$B:$AO,6,FALSE)),(IF($X$1=11,(VLOOKUP(B512,'X11'!$B:$AO,6,FALSE)),(IF($X$1=12,(VLOOKUP(B512,'X12'!$B:$AO,6,FALSE)),(VLOOKUP(B512,'X13'!$B:$AO,6,FALSE)))))))))))))))))))))))))))))</f>
        <v xml:space="preserve"> </v>
      </c>
      <c r="G512" s="182" t="str">
        <f ca="1">IF(ISERROR(IF($X$1=1,(VLOOKUP(B512,'X1'!$B:$AZ,44,FALSE)),IF($X$1=2,(VLOOKUP(B512,'X2'!$B:$AZ,44,FALSE)),IF($X$1=3,(VLOOKUP(B512,'X3'!$B:$AZ,44,FALSE)),IF($X$1=4,(VLOOKUP(B512,'X4'!$B:$AZ,44,FALSE)),IF($X$1=5,(VLOOKUP(B512,'X5'!$B:$AZ,44,FALSE)),IF($X$1=6,(VLOOKUP(B512,'X6'!$B:$AZ,44,FALSE)),IF($X$1=7,(VLOOKUP(B512,'X7'!$B:$AZ,44,FALSE)),IF($X$1=8,(VLOOKUP(B512,'X8'!$B:$AZ,44,FALSE)),IF($X$1=9,(VLOOKUP(B512,'X9'!$B:$AZ,44,FALSE)),IF($X$1=10,(VLOOKUP(B512,'X10'!$B:$AZ,44,FALSE)),IF($X$1=11,(VLOOKUP(B512,'X11'!$B:$AZ,44,FALSE)),IF($X$1=12,(VLOOKUP(B512,'X12'!$B:$AZ,44,FALSE)),IF($X$1=13,(VLOOKUP(B512,'X13'!$B:$AZ,44,FALSE)),"B"))))))))))))))=TRUE," ",(IF($X$1=1,(VLOOKUP(B512,'X1'!$B:$AZ,44,FALSE)),IF($X$1=2,(VLOOKUP(B512,'X2'!$B:$AZ,44,FALSE)),IF($X$1=3,(VLOOKUP(B512,'X3'!$B:$AZ,44,FALSE)),IF($X$1=4,(VLOOKUP(B512,'X4'!$B:$AZ,44,FALSE)),IF($X$1=5,(VLOOKUP(B512,'X5'!$B:$AZ,44,FALSE)),IF($X$1=6,(VLOOKUP(B512,'X6'!$B:$AZ,44,FALSE)),IF($X$1=7,(VLOOKUP(B512,'X7'!$B:$AZ,44,FALSE)),IF($X$1=8,(VLOOKUP(B512,'X8'!$B:$AZ,44,FALSE)),IF($X$1=9,(VLOOKUP(B512,'X9'!$B:$AZ,44,FALSE)),IF($X$1=10,(VLOOKUP(B512,'X10'!$B:$AZ,44,FALSE)),IF($X$1=11,(VLOOKUP(B512,'X11'!$B:$AZ,44,FALSE)),IF($X$1=12,(VLOOKUP(B512,'X12'!$B:$AZ,44,FALSE)),IF($X$1=13,(VLOOKUP(B512,'X13'!$B:$AZ,44,FALSE)),"B")))))))))))))))</f>
        <v xml:space="preserve"> </v>
      </c>
      <c r="H512" s="182" t="str">
        <f ca="1">IF(ISERROR(IF($X$1=1,(VLOOKUP(B512,'X1'!$B:$AZ,8,FALSE)),IF($X$1=2,(VLOOKUP(B512,'X2'!$B:$AZ,8,FALSE)),IF($X$1=3,(VLOOKUP(B512,'X3'!$B:$AZ,8,FALSE)),IF($X$1=4,(VLOOKUP(B512,'X4'!$B:$AZ,8,FALSE)),IF($X$1=5,(VLOOKUP(B512,'X5'!$B:$AZ,8,FALSE)),IF($X$1=6,(VLOOKUP(B512,'X6'!$B:$AZ,8,FALSE)),IF($X$1=7,(VLOOKUP(B512,'X7'!$B:$AZ,8,FALSE)),IF($X$1=8,(VLOOKUP(B512,'X8'!$B:$AZ,8,FALSE)),IF($X$1=9,(VLOOKUP(B512,'X9'!$B:$AZ,8,FALSE)),IF($X$1=10,(VLOOKUP(B512,'X10'!$B:$AZ,8,FALSE)),IF($X$1=11,(VLOOKUP(B512,'X11'!$B:$AZ,8,FALSE)),IF($X$1=12,(VLOOKUP(B512,'X12'!$B:$AZ,8,FALSE)),IF($X$1=13,(VLOOKUP(B512,'X13'!$B:$AZ,8,FALSE)),"B"))))))))))))))=TRUE," ",(IF($X$1=1,(VLOOKUP(B512,'X1'!$B:$AZ,8,FALSE)),IF($X$1=2,(VLOOKUP(B512,'X2'!$B:$AZ,8,FALSE)),IF($X$1=3,(VLOOKUP(B512,'X3'!$B:$AZ,8,FALSE)),IF($X$1=4,(VLOOKUP(B512,'X4'!$B:$AZ,8,FALSE)),IF($X$1=5,(VLOOKUP(B512,'X5'!$B:$AZ,8,FALSE)),IF($X$1=6,(VLOOKUP(B512,'X6'!$B:$AZ,8,FALSE)),IF($X$1=7,(VLOOKUP(B512,'X7'!$B:$AZ,8,FALSE)),IF($X$1=8,(VLOOKUP(B512,'X8'!$B:$AZ,8,FALSE)),IF($X$1=9,(VLOOKUP(B512,'X9'!$B:$AZ,8,FALSE)),IF($X$1=10,(VLOOKUP(B512,'X10'!$B:$AZ,8,FALSE)),IF($X$1=11,(VLOOKUP(B512,'X11'!$B:$AZ,8,FALSE)),IF($X$1=12,(VLOOKUP(B512,'X12'!$B:$AZ,8,FALSE)),IF($X$1=13,(VLOOKUP(B512,'X13'!$B:$AZ,8,FALSE)),"B")))))))))))))))</f>
        <v xml:space="preserve"> </v>
      </c>
      <c r="I512" s="183" t="str">
        <f ca="1">IF(ISERROR(IF($X$1=1,(VLOOKUP(B512,'X1'!$B:$AZ,2,FALSE)),IF($X$1=2,(VLOOKUP(B512,'X2'!$B:$AZ,2,FALSE)),IF($X$1=3,(VLOOKUP(B512,'X3'!$B:$AZ,2,FALSE)),IF($X$1=4,(VLOOKUP(B512,'X4'!$B:$AZ,2,FALSE)),IF($X$1=5,(VLOOKUP(B512,'X5'!$B:$AZ,2,FALSE)),IF($X$1=6,(VLOOKUP(B512,'X6'!$B:$AZ,2,FALSE)),IF($X$1=7,(VLOOKUP(B512,'X7'!$B:$AZ,2,FALSE)),IF($X$1=8,(VLOOKUP(B512,'X8'!$B:$AZ,2,FALSE)),IF($X$1=9,(VLOOKUP(B512,'X9'!$B:$AZ,2,FALSE)),IF($X$1=10,(VLOOKUP(B512,'X10'!$B:$AZ,2,FALSE)),IF($X$1=11,(VLOOKUP(B512,'X11'!$B:$AZ,2,FALSE)),IF($X$1=12,(VLOOKUP(B512,'X12'!$B:$AZ,2,FALSE)),IF($X$1=13,(VLOOKUP(B512,'X13'!$B:$AZ,2,FALSE)),"B"))))))))))))))=TRUE," ",(IF($X$1=1,(VLOOKUP(B512,'X1'!$B:$AZ,2,FALSE)),IF($X$1=2,(VLOOKUP(B512,'X2'!$B:$AZ,2,FALSE)),IF($X$1=3,(VLOOKUP(B512,'X3'!$B:$AZ,2,FALSE)),IF($X$1=4,(VLOOKUP(B512,'X4'!$B:$AZ,2,FALSE)),IF($X$1=5,(VLOOKUP(B512,'X5'!$B:$AZ,2,FALSE)),IF($X$1=6,(VLOOKUP(B512,'X6'!$B:$AZ,2,FALSE)),IF($X$1=7,(VLOOKUP(B512,'X7'!$B:$AZ,2,FALSE)),IF($X$1=8,(VLOOKUP(B512,'X8'!$B:$AZ,2,FALSE)),IF($X$1=9,(VLOOKUP(B512,'X9'!$B:$AZ,2,FALSE)),IF($X$1=10,(VLOOKUP(B512,'X10'!$B:$AZ,2,FALSE)),IF($X$1=11,(VLOOKUP(B512,'X11'!$B:$AZ,2,FALSE)),IF($X$1=12,(VLOOKUP(B512,'X12'!$B:$AZ,2,FALSE)),IF($X$1=13,(VLOOKUP(B512,'X13'!$B:$AZ,2,FALSE)),"B")))))))))))))))</f>
        <v xml:space="preserve"> </v>
      </c>
      <c r="J512" s="183" t="str">
        <f ca="1">IF(ISERROR(IF($X$1=1,(VLOOKUP(B512,'X1'!$B:$AZ,3,FALSE)),IF($X$1=2,(VLOOKUP(B512,'X2'!$B:$AZ,3,FALSE)),IF($X$1=3,(VLOOKUP(B512,'X3'!$B:$AZ,3,FALSE)),IF($X$1=4,(VLOOKUP(B512,'X4'!$B:$AZ,3,FALSE)),IF($X$1=5,(VLOOKUP(B512,'X5'!$B:$AZ,3,FALSE)),IF($X$1=6,(VLOOKUP(B512,'X6'!$B:$AZ,3,FALSE)),IF($X$1=7,(VLOOKUP(B512,'X7'!$B:$AZ,3,FALSE)),IF($X$1=8,(VLOOKUP(B512,'X8'!$B:$AZ,3,FALSE)),IF($X$1=9,(VLOOKUP(B512,'X9'!$B:$AZ,3,FALSE)),IF($X$1=10,(VLOOKUP(B512,'X10'!$B:$AZ,3,FALSE)),IF($X$1=11,(VLOOKUP(B512,'X11'!$B:$AZ,3,FALSE)),IF($X$1=12,(VLOOKUP(B512,'X12'!$B:$AZ,3,FALSE)),IF($X$1=13,(VLOOKUP(B512,'X13'!$B:$AZ,3,FALSE)),"B"))))))))))))))=TRUE," ",(IF($X$1=1,(VLOOKUP(B512,'X1'!$B:$AZ,3,FALSE)),IF($X$1=2,(VLOOKUP(B512,'X2'!$B:$AZ,3,FALSE)),IF($X$1=3,(VLOOKUP(B512,'X3'!$B:$AZ,3,FALSE)),IF($X$1=4,(VLOOKUP(B512,'X4'!$B:$AZ,3,FALSE)),IF($X$1=5,(VLOOKUP(B512,'X5'!$B:$AZ,3,FALSE)),IF($X$1=6,(VLOOKUP(B512,'X6'!$B:$AZ,3,FALSE)),IF($X$1=7,(VLOOKUP(B512,'X7'!$B:$AZ,3,FALSE)),IF($X$1=8,(VLOOKUP(B512,'X8'!$B:$AZ,3,FALSE)),IF($X$1=9,(VLOOKUP(B512,'X9'!$B:$AZ,3,FALSE)),IF($X$1=10,(VLOOKUP(B512,'X10'!$B:$AZ,3,FALSE)),IF($X$1=11,(VLOOKUP(B512,'X11'!$B:$AZ,3,FALSE)),IF($X$1=12,(VLOOKUP(B512,'X12'!$B:$AZ,3,FALSE)),IF($X$1=13,(VLOOKUP(B512,'X13'!$B:$AZ,3,FALSE)),"B")))))))))))))))</f>
        <v xml:space="preserve"> </v>
      </c>
      <c r="K512" s="183" t="str">
        <f ca="1">IF(ISERROR(IF($X$1=1,(VLOOKUP(B512,'X1'!$B:$AZ,5,FALSE)),IF($X$1=2,(VLOOKUP(B512,'X2'!$B:$AZ,5,FALSE)),IF($X$1=3,(VLOOKUP(B512,'X3'!$B:$AZ,5,FALSE)),IF($X$1=4,(VLOOKUP(B512,'X4'!$B:$AZ,5,FALSE)),IF($X$1=5,(VLOOKUP(B512,'X5'!$B:$AZ,5,FALSE)),IF($X$1=6,(VLOOKUP(B512,'X6'!$B:$AZ,5,FALSE)),IF($X$1=7,(VLOOKUP(B512,'X7'!$B:$AZ,5,FALSE)),IF($X$1=8,(VLOOKUP(B512,'X8'!$B:$AZ,5,FALSE)),IF($X$1=9,(VLOOKUP(B512,'X9'!$B:$AZ,5,FALSE)),IF($X$1=10,(VLOOKUP(B512,'X10'!$B:$AZ,5,FALSE)),IF($X$1=11,(VLOOKUP(B512,'X11'!$B:$AZ,5,FALSE)),IF($X$1=12,(VLOOKUP(B512,'X12'!$B:$AZ,5,FALSE)),IF($X$1=13,(VLOOKUP(B512,'X13'!$B:$AZ,5,FALSE)),"B"))))))))))))))=TRUE," ",(IF($X$1=1,(VLOOKUP(B512,'X1'!$B:$AZ,5,FALSE)),IF($X$1=2,(VLOOKUP(B512,'X2'!$B:$AZ,5,FALSE)),IF($X$1=3,(VLOOKUP(B512,'X3'!$B:$AZ,5,FALSE)),IF($X$1=4,(VLOOKUP(B512,'X4'!$B:$AZ,5,FALSE)),IF($X$1=5,(VLOOKUP(B512,'X5'!$B:$AZ,5,FALSE)),IF($X$1=6,(VLOOKUP(B512,'X6'!$B:$AZ,5,FALSE)),IF($X$1=7,(VLOOKUP(B512,'X7'!$B:$AZ,5,FALSE)),IF($X$1=8,(VLOOKUP(B512,'X8'!$B:$AZ,5,FALSE)),IF($X$1=9,(VLOOKUP(B512,'X9'!$B:$AZ,5,FALSE)),IF($X$1=10,(VLOOKUP(B512,'X10'!$B:$AZ,5,FALSE)),IF($X$1=11,(VLOOKUP(B512,'X11'!$B:$AZ,5,FALSE)),IF($X$1=12,(VLOOKUP(B512,'X12'!$B:$AZ,5,FALSE)),IF($X$1=13,(VLOOKUP(B512,'X13'!$B:$AZ,5,FALSE)),"B")))))))))))))))</f>
        <v xml:space="preserve"> </v>
      </c>
      <c r="L512" s="184" t="str">
        <f ca="1">IF(ISERROR(IF($X$1=1,(VLOOKUP(B512,'X1'!$B:$AZ,9,FALSE)),IF($X$1=2,(VLOOKUP(B512,'X2'!$B:$AZ,9,FALSE)),IF($X$1=3,(VLOOKUP(B512,'X3'!$B:$AZ,9,FALSE)),IF($X$1=4,(VLOOKUP(B512,'X4'!$B:$AZ,9,FALSE)),IF($X$1=5,(VLOOKUP(B512,'X5'!$B:$AZ,9,FALSE)),IF($X$1=6,(VLOOKUP(B512,'X6'!$B:$AZ,9,FALSE)),IF($X$1=7,(VLOOKUP(B512,'X7'!$B:$AZ,9,FALSE)),IF($X$1=8,(VLOOKUP(B512,'X8'!$B:$AZ,9,FALSE)),IF($X$1=9,(VLOOKUP(B512,'X9'!$B:$AZ,9,FALSE)),IF($X$1=10,(VLOOKUP(B512,'X10'!$B:$AZ,9,FALSE)),IF($X$1=11,(VLOOKUP(B512,'X11'!$B:$AZ,9,FALSE)),IF($X$1=12,(VLOOKUP(B512,'X12'!$B:$AZ,9,FALSE)),IF($X$1=13,(VLOOKUP(B512,'X13'!$B:$AZ,9,FALSE)),"B"))))))))))))))=TRUE," ",(IF($X$1=1,(VLOOKUP(B512,'X1'!$B:$AZ,9,FALSE)),IF($X$1=2,(VLOOKUP(B512,'X2'!$B:$AZ,9,FALSE)),IF($X$1=3,(VLOOKUP(B512,'X3'!$B:$AZ,9,FALSE)),IF($X$1=4,(VLOOKUP(B512,'X4'!$B:$AZ,9,FALSE)),IF($X$1=5,(VLOOKUP(B512,'X5'!$B:$AZ,9,FALSE)),IF($X$1=6,(VLOOKUP(B512,'X6'!$B:$AZ,9,FALSE)),IF($X$1=7,(VLOOKUP(B512,'X7'!$B:$AZ,9,FALSE)),IF($X$1=8,(VLOOKUP(B512,'X8'!$B:$AZ,9,FALSE)),IF($X$1=9,(VLOOKUP(B512,'X9'!$B:$AZ,9,FALSE)),IF($X$1=10,(VLOOKUP(B512,'X10'!$B:$AZ,9,FALSE)),IF($X$1=11,(VLOOKUP(B512,'X11'!$B:$AZ,9,FALSE)),IF($X$1=12,(VLOOKUP(B512,'X12'!$B:$AZ,9,FALSE)),IF($X$1=13,(VLOOKUP(B512,'X13'!$B:$AZ,9,FALSE)),"B")))))))))))))))</f>
        <v xml:space="preserve"> </v>
      </c>
      <c r="M512" s="184" t="str">
        <f ca="1">IF(ISERROR(IF($X$1=1,(VLOOKUP(B512,'X1'!$B:$AZ,10,FALSE)),IF($X$1=2,(VLOOKUP(B512,'X2'!$B:$AZ,10,FALSE)),IF($X$1=3,(VLOOKUP(B512,'X3'!$B:$AZ,10,FALSE)),IF($X$1=4,(VLOOKUP(B512,'X4'!$B:$AZ,10,FALSE)),IF($X$1=5,(VLOOKUP(B512,'X5'!$B:$AZ,10,FALSE)),IF($X$1=6,(VLOOKUP(B512,'X6'!$B:$AZ,10,FALSE)),IF($X$1=7,(VLOOKUP(B512,'X7'!$B:$AZ,10,FALSE)),IF($X$1=8,(VLOOKUP(B512,'X8'!$B:$AZ,10,FALSE)),IF($X$1=9,(VLOOKUP(B512,'X9'!$B:$AZ,10,FALSE)),IF($X$1=10,(VLOOKUP(B512,'X10'!$B:$AZ,10,FALSE)),IF($X$1=11,(VLOOKUP(B512,'X11'!$B:$AZ,10,FALSE)),IF($X$1=12,(VLOOKUP(B512,'X12'!$B:$AZ,10,FALSE)),IF($X$1=13,(VLOOKUP(B512,'X13'!$B:$AZ,10,FALSE)),"B"))))))))))))))=TRUE," ",(IF($X$1=1,(VLOOKUP(B512,'X1'!$B:$AZ,10,FALSE)),IF($X$1=2,(VLOOKUP(B512,'X2'!$B:$AZ,10,FALSE)),IF($X$1=3,(VLOOKUP(B512,'X3'!$B:$AZ,10,FALSE)),IF($X$1=4,(VLOOKUP(B512,'X4'!$B:$AZ,10,FALSE)),IF($X$1=5,(VLOOKUP(B512,'X5'!$B:$AZ,10,FALSE)),IF($X$1=6,(VLOOKUP(B512,'X6'!$B:$AZ,10,FALSE)),IF($X$1=7,(VLOOKUP(B512,'X7'!$B:$AZ,10,FALSE)),IF($X$1=8,(VLOOKUP(B512,'X8'!$B:$AZ,10,FALSE)),IF($X$1=9,(VLOOKUP(B512,'X9'!$B:$AZ,10,FALSE)),IF($X$1=10,(VLOOKUP(B512,'X10'!$B:$AZ,10,FALSE)),IF($X$1=11,(VLOOKUP(B512,'X11'!$B:$AZ,10,FALSE)),IF($X$1=12,(VLOOKUP(B512,'X12'!$B:$AZ,10,FALSE)),IF($X$1=13,(VLOOKUP(B512,'X13'!$B:$AZ,10,FALSE)),"B")))))))))))))))</f>
        <v xml:space="preserve"> </v>
      </c>
      <c r="N512" s="185" t="str">
        <f ca="1">IF(ISERROR(IF($X$1=1,(VLOOKUP(B512,'X1'!$B:$AZ,45,FALSE)),IF($X$1=2,(VLOOKUP(B512,'X2'!$B:$AZ,45,FALSE)),IF($X$1=3,(VLOOKUP(B512,'X3'!$B:$AZ,45,FALSE)),IF($X$1=4,(VLOOKUP(B512,'X4'!$B:$AZ,45,FALSE)),IF($X$1=5,(VLOOKUP(B512,'X5'!$B:$AZ,45,FALSE)),IF($X$1=6,(VLOOKUP(B512,'X6'!$B:$AZ,45,FALSE)),IF($X$1=7,(VLOOKUP(B512,'X7'!$B:$AZ,45,FALSE)),IF($X$1=8,(VLOOKUP(B512,'X8'!$B:$AZ,45,FALSE)),IF($X$1=9,(VLOOKUP(B512,'X9'!$B:$AZ,45,FALSE)),IF($X$1=10,(VLOOKUP(B512,'X10'!$B:$AZ,45,FALSE)),IF($X$1=11,(VLOOKUP(B512,'X11'!$B:$AZ,45,FALSE)),IF($X$1=12,(VLOOKUP(B512,'X12'!$B:$AZ,45,FALSE)),IF($X$1=13,(VLOOKUP(B512,'X13'!$B:$AZ,45,FALSE)),"B"))))))))))))))=TRUE," ",(IF($X$1=1,(VLOOKUP(B512,'X1'!$B:$AZ,45,FALSE)),IF($X$1=2,(VLOOKUP(B512,'X2'!$B:$AZ,45,FALSE)),IF($X$1=3,(VLOOKUP(B512,'X3'!$B:$AZ,45,FALSE)),IF($X$1=4,(VLOOKUP(B512,'X4'!$B:$AZ,45,FALSE)),IF($X$1=5,(VLOOKUP(B512,'X5'!$B:$AZ,45,FALSE)),IF($X$1=6,(VLOOKUP(B512,'X6'!$B:$AZ,45,FALSE)),IF($X$1=7,(VLOOKUP(B512,'X7'!$B:$AZ,45,FALSE)),IF($X$1=8,(VLOOKUP(B512,'X8'!$B:$AZ,45,FALSE)),IF($X$1=9,(VLOOKUP(B512,'X9'!$B:$AZ,45,FALSE)),IF($X$1=10,(VLOOKUP(B512,'X10'!$B:$AZ,45,FALSE)),IF($X$1=11,(VLOOKUP(B512,'X11'!$B:$AZ,45,FALSE)),IF($X$1=12,(VLOOKUP(B512,'X12'!$B:$AZ,45,FALSE)),IF($X$1=13,(VLOOKUP(B512,'X13'!$B:$AZ,45,FALSE)),"B")))))))))))))))</f>
        <v xml:space="preserve"> </v>
      </c>
      <c r="O512" s="184" t="str">
        <f ca="1">IF(ISERROR(IF($X$1=1,(VLOOKUP(B512,'X1'!$B:$AZ,11,FALSE)),IF($X$1=2,(VLOOKUP(B512,'X2'!$B:$AZ,11,FALSE)),IF($X$1=3,(VLOOKUP(B512,'X3'!$B:$AZ,11,FALSE)),IF($X$1=4,(VLOOKUP(B512,'X4'!$B:$AZ,11,FALSE)),IF($X$1=5,(VLOOKUP(B512,'X5'!$B:$AZ,11,FALSE)),IF($X$1=6,(VLOOKUP(B512,'X6'!$B:$AZ,11,FALSE)),IF($X$1=7,(VLOOKUP(B512,'X7'!$B:$AZ,11,FALSE)),IF($X$1=8,(VLOOKUP(B512,'X8'!$B:$AZ,11,FALSE)),IF($X$1=9,(VLOOKUP(B512,'X9'!$B:$AZ,11,FALSE)),IF($X$1=10,(VLOOKUP(B512,'X10'!$B:$AZ,11,FALSE)),IF($X$1=11,(VLOOKUP(B512,'X11'!$B:$AZ,11,FALSE)),IF($X$1=12,(VLOOKUP(B512,'X12'!$B:$AZ,11,FALSE)),IF($X$1=13,(VLOOKUP(B512,'X13'!$B:$AZ,11,FALSE)),"B"))))))))))))))=TRUE," ",(IF($X$1=1,(VLOOKUP(B512,'X1'!$B:$AZ,11,FALSE)),IF($X$1=2,(VLOOKUP(B512,'X2'!$B:$AZ,11,FALSE)),IF($X$1=3,(VLOOKUP(B512,'X3'!$B:$AZ,11,FALSE)),IF($X$1=4,(VLOOKUP(B512,'X4'!$B:$AZ,11,FALSE)),IF($X$1=5,(VLOOKUP(B512,'X5'!$B:$AZ,11,FALSE)),IF($X$1=6,(VLOOKUP(B512,'X6'!$B:$AZ,11,FALSE)),IF($X$1=7,(VLOOKUP(B512,'X7'!$B:$AZ,11,FALSE)),IF($X$1=8,(VLOOKUP(B512,'X8'!$B:$AZ,11,FALSE)),IF($X$1=9,(VLOOKUP(B512,'X9'!$B:$AZ,11,FALSE)),IF($X$1=10,(VLOOKUP(B512,'X10'!$B:$AZ,11,FALSE)),IF($X$1=11,(VLOOKUP(B512,'X11'!$B:$AZ,11,FALSE)),IF($X$1=12,(VLOOKUP(B512,'X12'!$B:$AZ,11,FALSE)),IF($X$1=13,(VLOOKUP(B512,'X13'!$B:$AZ,11,FALSE)),"B")))))))))))))))</f>
        <v xml:space="preserve"> </v>
      </c>
      <c r="P512" s="184" t="str">
        <f ca="1">IF(ISERROR(IF($X$1=1,(VLOOKUP(B512,'X1'!$B:$AZ,12,FALSE)),IF($X$1=2,(VLOOKUP(B512,'X2'!$B:$AZ,12,FALSE)),IF($X$1=3,(VLOOKUP(B512,'X3'!$B:$AZ,12,FALSE)),IF($X$1=4,(VLOOKUP(B512,'X4'!$B:$AZ,12,FALSE)),IF($X$1=5,(VLOOKUP(B512,'X5'!$B:$AZ,12,FALSE)),IF($X$1=6,(VLOOKUP(B512,'X6'!$B:$AZ,12,FALSE)),IF($X$1=7,(VLOOKUP(B512,'X7'!$B:$AZ,12,FALSE)),IF($X$1=8,(VLOOKUP(B512,'X8'!$B:$AZ,12,FALSE)),IF($X$1=9,(VLOOKUP(B512,'X9'!$B:$AZ,12,FALSE)),IF($X$1=10,(VLOOKUP(B512,'X10'!$B:$AZ,12,FALSE)),IF($X$1=11,(VLOOKUP(B512,'X11'!$B:$AZ,12,FALSE)),IF($X$1=12,(VLOOKUP(B512,'X12'!$B:$AZ,12,FALSE)),IF($X$1=13,(VLOOKUP(B512,'X13'!$B:$AZ,12,FALSE)),"B"))))))))))))))=TRUE," ",(IF($X$1=1,(VLOOKUP(B512,'X1'!$B:$AZ,12,FALSE)),IF($X$1=2,(VLOOKUP(B512,'X2'!$B:$AZ,12,FALSE)),IF($X$1=3,(VLOOKUP(B512,'X3'!$B:$AZ,12,FALSE)),IF($X$1=4,(VLOOKUP(B512,'X4'!$B:$AZ,12,FALSE)),IF($X$1=5,(VLOOKUP(B512,'X5'!$B:$AZ,12,FALSE)),IF($X$1=6,(VLOOKUP(B512,'X6'!$B:$AZ,12,FALSE)),IF($X$1=7,(VLOOKUP(B512,'X7'!$B:$AZ,12,FALSE)),IF($X$1=8,(VLOOKUP(B512,'X8'!$B:$AZ,12,FALSE)),IF($X$1=9,(VLOOKUP(B512,'X9'!$B:$AZ,12,FALSE)),IF($X$1=10,(VLOOKUP(B512,'X10'!$B:$AZ,12,FALSE)),IF($X$1=11,(VLOOKUP(B512,'X11'!$B:$AZ,12,FALSE)),IF($X$1=12,(VLOOKUP(B512,'X12'!$B:$AZ,12,FALSE)),IF($X$1=13,(VLOOKUP(B512,'X13'!$B:$AZ,12,FALSE)),"B")))))))))))))))</f>
        <v xml:space="preserve"> </v>
      </c>
      <c r="Q512" s="185" t="str">
        <f ca="1">IF(ISERROR(IF($X$1=1,(VLOOKUP(B512,'X1'!$B:$AZ,46,FALSE)),IF($X$1=2,(VLOOKUP(B512,'X2'!$B:$AZ,46,FALSE)),IF($X$1=3,(VLOOKUP(B512,'X3'!$B:$AZ,46,FALSE)),IF($X$1=4,(VLOOKUP(B512,'X4'!$B:$AZ,46,FALSE)),IF($X$1=5,(VLOOKUP(B512,'X5'!$B:$AZ,46,FALSE)),IF($X$1=6,(VLOOKUP(B512,'X6'!$B:$AZ,46,FALSE)),IF($X$1=7,(VLOOKUP(B512,'X7'!$B:$AZ,46,FALSE)),IF($X$1=8,(VLOOKUP(B512,'X8'!$B:$AZ,46,FALSE)),IF($X$1=9,(VLOOKUP(B512,'X9'!$B:$AZ,46,FALSE)),IF($X$1=10,(VLOOKUP(B512,'X10'!$B:$AZ,46,FALSE)),IF($X$1=11,(VLOOKUP(B512,'X11'!$B:$AZ,46,FALSE)),IF($X$1=12,(VLOOKUP(B512,'X12'!$B:$AZ,46,FALSE)),IF($X$1=13,(VLOOKUP(B512,'X13'!$B:$AZ,46,FALSE)),"B"))))))))))))))=TRUE," ",(IF($X$1=1,(VLOOKUP(B512,'X1'!$B:$AZ,46,FALSE)),IF($X$1=2,(VLOOKUP(B512,'X2'!$B:$AZ,46,FALSE)),IF($X$1=3,(VLOOKUP(B512,'X3'!$B:$AZ,46,FALSE)),IF($X$1=4,(VLOOKUP(B512,'X4'!$B:$AZ,46,FALSE)),IF($X$1=5,(VLOOKUP(B512,'X5'!$B:$AZ,46,FALSE)),IF($X$1=6,(VLOOKUP(B512,'X6'!$B:$AZ,46,FALSE)),IF($X$1=7,(VLOOKUP(B512,'X7'!$B:$AZ,46,FALSE)),IF($X$1=8,(VLOOKUP(B512,'X8'!$B:$AZ,46,FALSE)),IF($X$1=9,(VLOOKUP(B512,'X9'!$B:$AZ,46,FALSE)),IF($X$1=10,(VLOOKUP(B512,'X10'!$B:$AZ,46,FALSE)),IF($X$1=11,(VLOOKUP(B512,'X11'!$B:$AZ,46,FALSE)),IF($X$1=12,(VLOOKUP(B512,'X12'!$B:$AZ,46,FALSE)),IF($X$1=13,(VLOOKUP(B512,'X13'!$B:$AZ,46,FALSE)),"B")))))))))))))))</f>
        <v xml:space="preserve"> </v>
      </c>
      <c r="R512" s="185" t="str">
        <f ca="1">IF(ISERROR(IF($X$1=1,(VLOOKUP(B512,'X1'!$B:$AZ,15,FALSE)),IF($X$1=2,(VLOOKUP(B512,'X2'!$B:$AZ,15,FALSE)),IF($X$1=3,(VLOOKUP(B512,'X3'!$B:$AZ,15,FALSE)),IF($X$1=4,(VLOOKUP(B512,'X4'!$B:$AZ,15,FALSE)),IF($X$1=5,(VLOOKUP(B512,'X5'!$B:$AZ,15,FALSE)),IF($X$1=6,(VLOOKUP(B512,'X6'!$B:$AZ,15,FALSE)),IF($X$1=7,(VLOOKUP(B512,'X7'!$B:$AZ,15,FALSE)),IF($X$1=8,(VLOOKUP(B512,'X8'!$B:$AZ,15,FALSE)),IF($X$1=9,(VLOOKUP(B512,'X9'!$B:$AZ,15,FALSE)),IF($X$1=10,(VLOOKUP(B512,'X10'!$B:$AZ,15,FALSE)),IF($X$1=11,(VLOOKUP(B512,'X11'!$B:$AZ,15,FALSE)),IF($X$1=12,(VLOOKUP(B512,'X12'!$B:$AZ,15,FALSE)),IF($X$1=13,(VLOOKUP(B512,'X13'!$B:$AZ,15,FALSE)),"B"))))))))))))))=TRUE," ",(IF($X$1=1,(VLOOKUP(B512,'X1'!$B:$AZ,15,FALSE)),IF($X$1=2,(VLOOKUP(B512,'X2'!$B:$AZ,15,FALSE)),IF($X$1=3,(VLOOKUP(B512,'X3'!$B:$AZ,15,FALSE)),IF($X$1=4,(VLOOKUP(B512,'X4'!$B:$AZ,15,FALSE)),IF($X$1=5,(VLOOKUP(B512,'X5'!$B:$AZ,15,FALSE)),IF($X$1=6,(VLOOKUP(B512,'X6'!$B:$AZ,15,FALSE)),IF($X$1=7,(VLOOKUP(B512,'X7'!$B:$AZ,15,FALSE)),IF($X$1=8,(VLOOKUP(B512,'X8'!$B:$AZ,15,FALSE)),IF($X$1=9,(VLOOKUP(B512,'X9'!$B:$AZ,15,FALSE)),IF($X$1=10,(VLOOKUP(B512,'X10'!$B:$AZ,15,FALSE)),IF($X$1=11,(VLOOKUP(B512,'X11'!$B:$AZ,15,FALSE)),IF($X$1=12,(VLOOKUP(B512,'X12'!$B:$AZ,15,FALSE)),IF($X$1=13,(VLOOKUP(B512,'X13'!$B:$AZ,15,FALSE)),"B")))))))))))))))</f>
        <v xml:space="preserve"> </v>
      </c>
      <c r="S512" s="185" t="str">
        <f ca="1">IF(ISERROR(IF((IF($X$1=1,(VLOOKUP(B512,'X1'!$B:$AZ,14,FALSE)),(IF($X$1=2,(VLOOKUP(B512,'X2'!$B:$AZ,14,FALSE)),(IF($X$1=3,(VLOOKUP(B512,'X3'!$B:$AZ,14,FALSE)),(IF($X$1=4,(VLOOKUP(B512,'X4'!$B:$AZ,14,FALSE)),(IF($X$1=5,(VLOOKUP(B512,'X5'!$B:$AZ,14,FALSE)),(IF($X$1=6,(VLOOKUP(B512,'X6'!$B:$AZ,14,FALSE)),(IF($X$1=7,(VLOOKUP(B512,'X7'!$B:$AZ,14,FALSE)),(IF($X$1=8,(VLOOKUP(B512,'X8'!$B:$AZ,14,FALSE)),(IF($X$1=9,(VLOOKUP(B512,'X9'!$B:$AZ,14,FALSE)),(IF($X$1=10,(VLOOKUP(B512,'X10'!$B:$AZ,14,FALSE)),(IF($X$1=11,(VLOOKUP(B512,'X11'!$B:$AZ,14,FALSE)),(IF($X$1=12,(VLOOKUP(B512,'X12'!$B:$AZ,14,FALSE)),(VLOOKUP(B512,'X13'!$B:$AZ,14,FALSE))))))))))))))))))))))))))=$V$1," ",(IF($X$1=1,(VLOOKUP(B512,'X1'!$B:$AZ,14,FALSE)),(IF($X$1=2,(VLOOKUP(B512,'X2'!$B:$AZ,14,FALSE)),(IF($X$1=3,(VLOOKUP(B512,'X3'!$B:$AZ,14,FALSE)),(IF($X$1=4,(VLOOKUP(B512,'X4'!$B:$AZ,14,FALSE)),(IF($X$1=5,(VLOOKUP(B512,'X5'!$B:$AZ,14,FALSE)),(IF($X$1=6,(VLOOKUP(B512,'X6'!$B:$AZ,14,FALSE)),(IF($X$1=7,(VLOOKUP(B512,'X7'!$B:$AZ,14,FALSE)),(IF($X$1=8,(VLOOKUP(B512,'X8'!$B:$AZ,14,FALSE)),(IF($X$1=9,(VLOOKUP(B512,'X9'!$B:$AZ,14,FALSE)),(IF($X$1=10,(VLOOKUP(B512,'X10'!$B:$AZ,14,FALSE)),(IF($X$1=11,(VLOOKUP(B512,'X11'!$B:$AZ,14,FALSE)),(IF($X$1=12,(VLOOKUP(B512,'X12'!$B:$AZ,14,FALSE)),(VLOOKUP(B512,'X13'!$B:$AZ,14,FALSE))))))))))))))))))))))))))))=TRUE," ",(IF((IF($X$1=1,(VLOOKUP(B512,'X1'!$B:$AZ,14,FALSE)),(IF($X$1=2,(VLOOKUP(B512,'X2'!$B:$AZ,14,FALSE)),(IF($X$1=3,(VLOOKUP(B512,'X3'!$B:$AZ,14,FALSE)),(IF($X$1=4,(VLOOKUP(B512,'X4'!$B:$AZ,14,FALSE)),(IF($X$1=5,(VLOOKUP(B512,'X5'!$B:$AZ,14,FALSE)),(IF($X$1=6,(VLOOKUP(B512,'X6'!$B:$AZ,14,FALSE)),(IF($X$1=7,(VLOOKUP(B512,'X7'!$B:$AZ,14,FALSE)),(IF($X$1=8,(VLOOKUP(B512,'X8'!$B:$AZ,14,FALSE)),(IF($X$1=9,(VLOOKUP(B512,'X9'!$B:$AZ,14,FALSE)),(IF($X$1=10,(VLOOKUP(B512,'X10'!$B:$AZ,14,FALSE)),(IF($X$1=11,(VLOOKUP(B512,'X11'!$B:$AZ,14,FALSE)),(IF($X$1=12,(VLOOKUP(B512,'X12'!$B:$AZ,14,FALSE)),(VLOOKUP(B512,'X13'!$B:$AZ,14,FALSE))))))))))))))))))))))))))=$V$1," ",(IF($X$1=1,(VLOOKUP(B512,'X1'!$B:$AZ,14,FALSE)),(IF($X$1=2,(VLOOKUP(B512,'X2'!$B:$AZ,14,FALSE)),(IF($X$1=3,(VLOOKUP(B512,'X3'!$B:$AZ,14,FALSE)),(IF($X$1=4,(VLOOKUP(B512,'X4'!$B:$AZ,14,FALSE)),(IF($X$1=5,(VLOOKUP(B512,'X5'!$B:$AZ,14,FALSE)),(IF($X$1=6,(VLOOKUP(B512,'X6'!$B:$AZ,14,FALSE)),(IF($X$1=7,(VLOOKUP(B512,'X7'!$B:$AZ,14,FALSE)),(IF($X$1=8,(VLOOKUP(B512,'X8'!$B:$AZ,14,FALSE)),(IF($X$1=9,(VLOOKUP(B512,'X9'!$B:$AZ,14,FALSE)),(IF($X$1=10,(VLOOKUP(B512,'X10'!$B:$AZ,14,FALSE)),(IF($X$1=11,(VLOOKUP(B512,'X11'!$B:$AZ,14,FALSE)),(IF($X$1=12,(VLOOKUP(B512,'X12'!$B:$AZ,14,FALSE)),(VLOOKUP(B512,'X13'!$B:$AZ,14,FALSE)))))))))))))))))))))))))))))</f>
        <v xml:space="preserve"> </v>
      </c>
    </row>
    <row r="513" spans="1:19" ht="14.1" customHeight="1" x14ac:dyDescent="0.2">
      <c r="A513" s="156" t="s">
        <v>1058</v>
      </c>
      <c r="B513" s="122" t="str">
        <f>IF(ISERROR(IF($U$16=1,(VLOOKUP(A513,$AC$89:$AH$125,2,FALSE)),IF((IF($X$1=1,'X1'!B472,(IF($X$1=2,'X2'!B472,(IF($X$1=3,'X3'!B472,(IF($X$1=4,'X4'!B472,(IF($X$1=5,'X5'!B472,(IF($X$1=6,'X6'!B472,(IF($X$1=7,'X7'!B472,(IF($X$1=8,'X8'!B472,(IF($X$1=9,'X9'!B472,(IF($X$1=10,'X10'!B472,(IF($X$1=11,'X11'!B472,(IF($X$1=12,'X12'!B472,'X13'!B472))))))))))))))))))))))))="","",(IF($X$1=1,'X1'!B472,(IF($X$1=2,'X2'!B472,(IF($X$1=3,'X3'!B472,(IF($X$1=4,'X4'!B472,(IF($X$1=5,'X5'!B472,(IF($X$1=6,'X6'!B472,(IF($X$1=7,'X7'!B472,(IF($X$1=8,'X8'!B472,(IF($X$1=9,'X9'!B472,(IF($X$1=10,'X10'!B472,(IF($X$1=11,'X11'!B472,(IF($X$1=12,'X12'!B472,'X13'!B472)))))))))))))))))))))))))))=TRUE," ",(IF($U$16=1,(VLOOKUP(A513,$AC$89:$AH$125,2,FALSE)),IF((IF($X$1=1,'X1'!B472,(IF($X$1=2,'X2'!B472,(IF($X$1=3,'X3'!B472,(IF($X$1=4,'X4'!B472,(IF($X$1=5,'X5'!B472,(IF($X$1=6,'X6'!B472,(IF($X$1=7,'X7'!B472,(IF($X$1=8,'X8'!B472,(IF($X$1=9,'X9'!B472,(IF($X$1=10,'X10'!B472,(IF($X$1=11,'X11'!B472,(IF($X$1=12,'X12'!B472,'X13'!B472))))))))))))))))))))))))="","",(IF($X$1=1,'X1'!B472,(IF($X$1=2,'X2'!B472,(IF($X$1=3,'X3'!B472,(IF($X$1=4,'X4'!B472,(IF($X$1=5,'X5'!B472,(IF($X$1=6,'X6'!B472,(IF($X$1=7,'X7'!B472,(IF($X$1=8,'X8'!B472,(IF($X$1=9,'X9'!B472,(IF($X$1=10,'X10'!B472,(IF($X$1=11,'X11'!B472,(IF($X$1=12,'X12'!B472,'X13'!B472))))))))))))))))))))))))))))</f>
        <v/>
      </c>
      <c r="C513" s="181" t="str">
        <f ca="1">IF(ISERROR(IF($X$1=1,(VLOOKUP(B513,'X1'!$B:$AZ,47,FALSE)),IF($X$1=2,(VLOOKUP(B513,'X2'!$B:$AZ,47,FALSE)),IF($X$1=3,(VLOOKUP(B513,'X3'!$B:$AZ,47,FALSE)),IF($X$1=4,(VLOOKUP(B513,'X4'!$B:$AZ,47,FALSE)),IF($X$1=5,(VLOOKUP(B513,'X5'!$B:$AZ,47,FALSE)),IF($X$1=6,(VLOOKUP(B513,'X6'!$B:$AZ,47,FALSE)),IF($X$1=7,(VLOOKUP(B513,'X7'!$B:$AZ,47,FALSE)),IF($X$1=8,(VLOOKUP(B513,'X8'!$B:$AZ,47,FALSE)),IF($X$1=9,(VLOOKUP(B513,'X9'!$B:$AZ,47,FALSE)),IF($X$1=10,(VLOOKUP(B513,'X10'!$B:$AZ,47,FALSE)),IF($X$1=11,(VLOOKUP(B513,'X11'!$B:$AZ,47,FALSE)),IF($X$1=12,(VLOOKUP(B513,'X12'!$B:$AZ,47,FALSE)),IF($X$1=13,(VLOOKUP(B513,'X13'!$B:$AZ,47,FALSE)),"B"))))))))))))))=TRUE," ",(IF($X$1=1,(VLOOKUP(B513,'X1'!$B:$AZ,47,FALSE)),IF($X$1=2,(VLOOKUP(B513,'X2'!$B:$AZ,47,FALSE)),IF($X$1=3,(VLOOKUP(B513,'X3'!$B:$AZ,47,FALSE)),IF($X$1=4,(VLOOKUP(B513,'X4'!$B:$AZ,47,FALSE)),IF($X$1=5,(VLOOKUP(B513,'X5'!$B:$AZ,47,FALSE)),IF($X$1=6,(VLOOKUP(B513,'X6'!$B:$AZ,47,FALSE)),IF($X$1=7,(VLOOKUP(B513,'X7'!$B:$AZ,47,FALSE)),IF($X$1=8,(VLOOKUP(B513,'X8'!$B:$AZ,47,FALSE)),IF($X$1=9,(VLOOKUP(B513,'X9'!$B:$AZ,47,FALSE)),IF($X$1=10,(VLOOKUP(B513,'X10'!$B:$AZ,47,FALSE)),IF($X$1=11,(VLOOKUP(B513,'X11'!$B:$AZ,47,FALSE)),IF($X$1=12,(VLOOKUP(B513,'X12'!$B:$AZ,47,FALSE)),IF($X$1=13,(VLOOKUP(B513,'X13'!$B:$AZ,47,FALSE)),"B")))))))))))))))</f>
        <v xml:space="preserve"> </v>
      </c>
      <c r="D513" s="181" t="str">
        <f ca="1">IF(ISERROR(IF($X$1=1,(VLOOKUP(B513,'X1'!$B:$AP,41,FALSE)),IF($X$1=2,(VLOOKUP(B513,'X2'!$B:$AP,41,FALSE)),IF($X$1=3,(VLOOKUP(B513,'X3'!$B:$AP,41,FALSE)),IF($X$1=4,(VLOOKUP(B513,'X4'!$B:$AP,41,FALSE)),IF($X$1=5,(VLOOKUP(B513,'X5'!$B:$AP,41,FALSE)),IF($X$1=6,(VLOOKUP(B513,'X6'!$B:$AP,41,FALSE)),IF($X$1=7,(VLOOKUP(B513,'X7'!$B:$AP,41,FALSE)),IF($X$1=8,(VLOOKUP(B513,'X8'!$B:$AP,41,FALSE)),IF($X$1=9,(VLOOKUP(B513,'X9'!$B:$AP,41,FALSE)),IF($X$1=10,(VLOOKUP(B513,'X10'!$B:$AP,41,FALSE)),IF($X$1=11,(VLOOKUP(B513,'X11'!$B:$AP,41,FALSE)),IF($X$1=12,(VLOOKUP(B513,'X12'!$B:$AP,41,FALSE)),IF($X$1=13,(VLOOKUP(B513,'X13'!$B:$AP,41,FALSE)),"B"))))))))))))))=TRUE," ",(IF($X$1=1,(VLOOKUP(B513,'X1'!$B:$AP,41,FALSE)),IF($X$1=2,(VLOOKUP(B513,'X2'!$B:$AP,41,FALSE)),IF($X$1=3,(VLOOKUP(B513,'X3'!$B:$AP,41,FALSE)),IF($X$1=4,(VLOOKUP(B513,'X4'!$B:$AP,41,FALSE)),IF($X$1=5,(VLOOKUP(B513,'X5'!$B:$AP,41,FALSE)),IF($X$1=6,(VLOOKUP(B513,'X6'!$B:$AP,41,FALSE)),IF($X$1=7,(VLOOKUP(B513,'X7'!$B:$AP,41,FALSE)),IF($X$1=8,(VLOOKUP(B513,'X8'!$B:$AP,41,FALSE)),IF($X$1=9,(VLOOKUP(B513,'X9'!$B:$AP,41,FALSE)),IF($X$1=10,(VLOOKUP(B513,'X10'!$B:$AP,41,FALSE)),IF($X$1=11,(VLOOKUP(B513,'X11'!$B:$AP,41,FALSE)),IF($X$1=12,(VLOOKUP(B513,'X12'!$B:$AP,41,FALSE)),IF($X$1=13,(VLOOKUP(B513,'X13'!$B:$AP,41,FALSE)),"B")))))))))))))))</f>
        <v xml:space="preserve"> </v>
      </c>
      <c r="E513" s="182" t="str">
        <f ca="1">IF(ISERROR(IF($X$1=1,(VLOOKUP(B513,'X1'!$B:$AP,7,FALSE)),IF($X$1=2,(VLOOKUP(B513,'X2'!$B:$AP,7,FALSE)),IF($X$1=3,(VLOOKUP(B513,'X3'!$B:$AP,7,FALSE)),IF($X$1=4,(VLOOKUP(B513,'X4'!$B:$AP,7,FALSE)),IF($X$1=5,(VLOOKUP(B513,'X5'!$B:$AP,7,FALSE)),IF($X$1=6,(VLOOKUP(B513,'X6'!$B:$AP,7,FALSE)),IF($X$1=7,(VLOOKUP(B513,'X7'!$B:$AP,7,FALSE)),IF($X$1=8,(VLOOKUP(B513,'X8'!$B:$AP,7,FALSE)),IF($X$1=9,(VLOOKUP(B513,'X9'!$B:$AP,7,FALSE)),IF($X$1=10,(VLOOKUP(B513,'X10'!$B:$AP,7,FALSE)),IF($X$1=11,(VLOOKUP(B513,'X11'!$B:$AP,7,FALSE)),IF($X$1=12,(VLOOKUP(B513,'X12'!$B:$AP,7,FALSE)),IF($X$1=13,(VLOOKUP(B513,'X13'!$B:$AP,7,FALSE)),"B"))))))))))))))=TRUE," ",(IF($X$1=1,(VLOOKUP(B513,'X1'!$B:$AP,7,FALSE)),IF($X$1=2,(VLOOKUP(B513,'X2'!$B:$AP,7,FALSE)),IF($X$1=3,(VLOOKUP(B513,'X3'!$B:$AP,7,FALSE)),IF($X$1=4,(VLOOKUP(B513,'X4'!$B:$AP,7,FALSE)),IF($X$1=5,(VLOOKUP(B513,'X5'!$B:$AP,7,FALSE)),IF($X$1=6,(VLOOKUP(B513,'X6'!$B:$AP,7,FALSE)),IF($X$1=7,(VLOOKUP(B513,'X7'!$B:$AP,7,FALSE)),IF($X$1=8,(VLOOKUP(B513,'X8'!$B:$AP,7,FALSE)),IF($X$1=9,(VLOOKUP(B513,'X9'!$B:$AP,7,FALSE)),IF($X$1=10,(VLOOKUP(B513,'X10'!$B:$AP,7,FALSE)),IF($X$1=11,(VLOOKUP(B513,'X11'!$B:$AP,7,FALSE)),IF($X$1=12,(VLOOKUP(B513,'X12'!$B:$AP,7,FALSE)),IF($X$1=13,(VLOOKUP(B513,'X13'!$B:$AP,7,FALSE)),"B")))))))))))))))</f>
        <v xml:space="preserve"> </v>
      </c>
      <c r="F513" s="182" t="str">
        <f ca="1">IF(ISERROR(IF((IF($X$1=1,(VLOOKUP(B513,'X1'!$B:$AO,6,FALSE)),(IF($X$1=2,(VLOOKUP(B513,'X2'!$B:$AO,6,FALSE)),(IF($X$1=3,(VLOOKUP(B513,'X3'!$B:$AO,6,FALSE)),(IF($X$1=4,(VLOOKUP(B513,'X4'!$B:$AO,6,FALSE)),(IF($X$1=5,(VLOOKUP(B513,'X5'!$B:$AO,6,FALSE)),(IF($X$1=6,(VLOOKUP(B513,'X6'!$B:$AO,6,FALSE)),(IF($X$1=7,(VLOOKUP(B513,'X7'!$B:$AO,6,FALSE)),(IF($X$1=8,(VLOOKUP(B513,'X8'!$B:$AO,6,FALSE)),(IF($X$1=9,(VLOOKUP(B513,'X9'!$B:$AO,6,FALSE)),(IF($X$1=10,(VLOOKUP(B513,'X10'!$B:$AO,6,FALSE)),(IF($X$1=11,(VLOOKUP(B513,'X11'!$B:$AO,6,FALSE)),(IF($X$1=12,(VLOOKUP(B513,'X12'!$B:$AO,6,FALSE)),(VLOOKUP(B513,'X13'!$B:$AO,6,FALSE))))))))))))))))))))))))))=$V$1," ",(IF($X$1=1,(VLOOKUP(B513,'X1'!$B:$AO,6,FALSE)),(IF($X$1=2,(VLOOKUP(B513,'X2'!$B:$AO,6,FALSE)),(IF($X$1=3,(VLOOKUP(B513,'X3'!$B:$AO,6,FALSE)),(IF($X$1=4,(VLOOKUP(B513,'X4'!$B:$AO,6,FALSE)),(IF($X$1=5,(VLOOKUP(B513,'X5'!$B:$AO,6,FALSE)),(IF($X$1=6,(VLOOKUP(B513,'X6'!$B:$AO,6,FALSE)),(IF($X$1=7,(VLOOKUP(B513,'X7'!$B:$AO,6,FALSE)),(IF($X$1=8,(VLOOKUP(B513,'X8'!$B:$AO,6,FALSE)),(IF($X$1=9,(VLOOKUP(B513,'X9'!$B:$AO,6,FALSE)),(IF($X$1=10,(VLOOKUP(B513,'X10'!$B:$AO,6,FALSE)),(IF($X$1=11,(VLOOKUP(B513,'X11'!$B:$AO,6,FALSE)),(IF($X$1=12,(VLOOKUP(B513,'X12'!$B:$AO,6,FALSE)),(VLOOKUP(B513,'X13'!$B:$AO,6,FALSE))))))))))))))))))))))))))))=TRUE," ",(IF((IF($X$1=1,(VLOOKUP(B513,'X1'!$B:$AO,6,FALSE)),(IF($X$1=2,(VLOOKUP(B513,'X2'!$B:$AO,6,FALSE)),(IF($X$1=3,(VLOOKUP(B513,'X3'!$B:$AO,6,FALSE)),(IF($X$1=4,(VLOOKUP(B513,'X4'!$B:$AO,6,FALSE)),(IF($X$1=5,(VLOOKUP(B513,'X5'!$B:$AO,6,FALSE)),(IF($X$1=6,(VLOOKUP(B513,'X6'!$B:$AO,6,FALSE)),(IF($X$1=7,(VLOOKUP(B513,'X7'!$B:$AO,6,FALSE)),(IF($X$1=8,(VLOOKUP(B513,'X8'!$B:$AO,6,FALSE)),(IF($X$1=9,(VLOOKUP(B513,'X9'!$B:$AO,6,FALSE)),(IF($X$1=10,(VLOOKUP(B513,'X10'!$B:$AO,6,FALSE)),(IF($X$1=11,(VLOOKUP(B513,'X11'!$B:$AO,6,FALSE)),(IF($X$1=12,(VLOOKUP(B513,'X12'!$B:$AO,6,FALSE)),(VLOOKUP(B513,'X13'!$B:$AO,6,FALSE))))))))))))))))))))))))))=$V$1," ",(IF($X$1=1,(VLOOKUP(B513,'X1'!$B:$AO,6,FALSE)),(IF($X$1=2,(VLOOKUP(B513,'X2'!$B:$AO,6,FALSE)),(IF($X$1=3,(VLOOKUP(B513,'X3'!$B:$AO,6,FALSE)),(IF($X$1=4,(VLOOKUP(B513,'X4'!$B:$AO,6,FALSE)),(IF($X$1=5,(VLOOKUP(B513,'X5'!$B:$AO,6,FALSE)),(IF($X$1=6,(VLOOKUP(B513,'X6'!$B:$AO,6,FALSE)),(IF($X$1=7,(VLOOKUP(B513,'X7'!$B:$AO,6,FALSE)),(IF($X$1=8,(VLOOKUP(B513,'X8'!$B:$AO,6,FALSE)),(IF($X$1=9,(VLOOKUP(B513,'X9'!$B:$AO,6,FALSE)),(IF($X$1=10,(VLOOKUP(B513,'X10'!$B:$AO,6,FALSE)),(IF($X$1=11,(VLOOKUP(B513,'X11'!$B:$AO,6,FALSE)),(IF($X$1=12,(VLOOKUP(B513,'X12'!$B:$AO,6,FALSE)),(VLOOKUP(B513,'X13'!$B:$AO,6,FALSE)))))))))))))))))))))))))))))</f>
        <v xml:space="preserve"> </v>
      </c>
      <c r="G513" s="182" t="str">
        <f ca="1">IF(ISERROR(IF($X$1=1,(VLOOKUP(B513,'X1'!$B:$AZ,44,FALSE)),IF($X$1=2,(VLOOKUP(B513,'X2'!$B:$AZ,44,FALSE)),IF($X$1=3,(VLOOKUP(B513,'X3'!$B:$AZ,44,FALSE)),IF($X$1=4,(VLOOKUP(B513,'X4'!$B:$AZ,44,FALSE)),IF($X$1=5,(VLOOKUP(B513,'X5'!$B:$AZ,44,FALSE)),IF($X$1=6,(VLOOKUP(B513,'X6'!$B:$AZ,44,FALSE)),IF($X$1=7,(VLOOKUP(B513,'X7'!$B:$AZ,44,FALSE)),IF($X$1=8,(VLOOKUP(B513,'X8'!$B:$AZ,44,FALSE)),IF($X$1=9,(VLOOKUP(B513,'X9'!$B:$AZ,44,FALSE)),IF($X$1=10,(VLOOKUP(B513,'X10'!$B:$AZ,44,FALSE)),IF($X$1=11,(VLOOKUP(B513,'X11'!$B:$AZ,44,FALSE)),IF($X$1=12,(VLOOKUP(B513,'X12'!$B:$AZ,44,FALSE)),IF($X$1=13,(VLOOKUP(B513,'X13'!$B:$AZ,44,FALSE)),"B"))))))))))))))=TRUE," ",(IF($X$1=1,(VLOOKUP(B513,'X1'!$B:$AZ,44,FALSE)),IF($X$1=2,(VLOOKUP(B513,'X2'!$B:$AZ,44,FALSE)),IF($X$1=3,(VLOOKUP(B513,'X3'!$B:$AZ,44,FALSE)),IF($X$1=4,(VLOOKUP(B513,'X4'!$B:$AZ,44,FALSE)),IF($X$1=5,(VLOOKUP(B513,'X5'!$B:$AZ,44,FALSE)),IF($X$1=6,(VLOOKUP(B513,'X6'!$B:$AZ,44,FALSE)),IF($X$1=7,(VLOOKUP(B513,'X7'!$B:$AZ,44,FALSE)),IF($X$1=8,(VLOOKUP(B513,'X8'!$B:$AZ,44,FALSE)),IF($X$1=9,(VLOOKUP(B513,'X9'!$B:$AZ,44,FALSE)),IF($X$1=10,(VLOOKUP(B513,'X10'!$B:$AZ,44,FALSE)),IF($X$1=11,(VLOOKUP(B513,'X11'!$B:$AZ,44,FALSE)),IF($X$1=12,(VLOOKUP(B513,'X12'!$B:$AZ,44,FALSE)),IF($X$1=13,(VLOOKUP(B513,'X13'!$B:$AZ,44,FALSE)),"B")))))))))))))))</f>
        <v xml:space="preserve"> </v>
      </c>
      <c r="H513" s="182" t="str">
        <f ca="1">IF(ISERROR(IF($X$1=1,(VLOOKUP(B513,'X1'!$B:$AZ,8,FALSE)),IF($X$1=2,(VLOOKUP(B513,'X2'!$B:$AZ,8,FALSE)),IF($X$1=3,(VLOOKUP(B513,'X3'!$B:$AZ,8,FALSE)),IF($X$1=4,(VLOOKUP(B513,'X4'!$B:$AZ,8,FALSE)),IF($X$1=5,(VLOOKUP(B513,'X5'!$B:$AZ,8,FALSE)),IF($X$1=6,(VLOOKUP(B513,'X6'!$B:$AZ,8,FALSE)),IF($X$1=7,(VLOOKUP(B513,'X7'!$B:$AZ,8,FALSE)),IF($X$1=8,(VLOOKUP(B513,'X8'!$B:$AZ,8,FALSE)),IF($X$1=9,(VLOOKUP(B513,'X9'!$B:$AZ,8,FALSE)),IF($X$1=10,(VLOOKUP(B513,'X10'!$B:$AZ,8,FALSE)),IF($X$1=11,(VLOOKUP(B513,'X11'!$B:$AZ,8,FALSE)),IF($X$1=12,(VLOOKUP(B513,'X12'!$B:$AZ,8,FALSE)),IF($X$1=13,(VLOOKUP(B513,'X13'!$B:$AZ,8,FALSE)),"B"))))))))))))))=TRUE," ",(IF($X$1=1,(VLOOKUP(B513,'X1'!$B:$AZ,8,FALSE)),IF($X$1=2,(VLOOKUP(B513,'X2'!$B:$AZ,8,FALSE)),IF($X$1=3,(VLOOKUP(B513,'X3'!$B:$AZ,8,FALSE)),IF($X$1=4,(VLOOKUP(B513,'X4'!$B:$AZ,8,FALSE)),IF($X$1=5,(VLOOKUP(B513,'X5'!$B:$AZ,8,FALSE)),IF($X$1=6,(VLOOKUP(B513,'X6'!$B:$AZ,8,FALSE)),IF($X$1=7,(VLOOKUP(B513,'X7'!$B:$AZ,8,FALSE)),IF($X$1=8,(VLOOKUP(B513,'X8'!$B:$AZ,8,FALSE)),IF($X$1=9,(VLOOKUP(B513,'X9'!$B:$AZ,8,FALSE)),IF($X$1=10,(VLOOKUP(B513,'X10'!$B:$AZ,8,FALSE)),IF($X$1=11,(VLOOKUP(B513,'X11'!$B:$AZ,8,FALSE)),IF($X$1=12,(VLOOKUP(B513,'X12'!$B:$AZ,8,FALSE)),IF($X$1=13,(VLOOKUP(B513,'X13'!$B:$AZ,8,FALSE)),"B")))))))))))))))</f>
        <v xml:space="preserve"> </v>
      </c>
      <c r="I513" s="183" t="str">
        <f ca="1">IF(ISERROR(IF($X$1=1,(VLOOKUP(B513,'X1'!$B:$AZ,2,FALSE)),IF($X$1=2,(VLOOKUP(B513,'X2'!$B:$AZ,2,FALSE)),IF($X$1=3,(VLOOKUP(B513,'X3'!$B:$AZ,2,FALSE)),IF($X$1=4,(VLOOKUP(B513,'X4'!$B:$AZ,2,FALSE)),IF($X$1=5,(VLOOKUP(B513,'X5'!$B:$AZ,2,FALSE)),IF($X$1=6,(VLOOKUP(B513,'X6'!$B:$AZ,2,FALSE)),IF($X$1=7,(VLOOKUP(B513,'X7'!$B:$AZ,2,FALSE)),IF($X$1=8,(VLOOKUP(B513,'X8'!$B:$AZ,2,FALSE)),IF($X$1=9,(VLOOKUP(B513,'X9'!$B:$AZ,2,FALSE)),IF($X$1=10,(VLOOKUP(B513,'X10'!$B:$AZ,2,FALSE)),IF($X$1=11,(VLOOKUP(B513,'X11'!$B:$AZ,2,FALSE)),IF($X$1=12,(VLOOKUP(B513,'X12'!$B:$AZ,2,FALSE)),IF($X$1=13,(VLOOKUP(B513,'X13'!$B:$AZ,2,FALSE)),"B"))))))))))))))=TRUE," ",(IF($X$1=1,(VLOOKUP(B513,'X1'!$B:$AZ,2,FALSE)),IF($X$1=2,(VLOOKUP(B513,'X2'!$B:$AZ,2,FALSE)),IF($X$1=3,(VLOOKUP(B513,'X3'!$B:$AZ,2,FALSE)),IF($X$1=4,(VLOOKUP(B513,'X4'!$B:$AZ,2,FALSE)),IF($X$1=5,(VLOOKUP(B513,'X5'!$B:$AZ,2,FALSE)),IF($X$1=6,(VLOOKUP(B513,'X6'!$B:$AZ,2,FALSE)),IF($X$1=7,(VLOOKUP(B513,'X7'!$B:$AZ,2,FALSE)),IF($X$1=8,(VLOOKUP(B513,'X8'!$B:$AZ,2,FALSE)),IF($X$1=9,(VLOOKUP(B513,'X9'!$B:$AZ,2,FALSE)),IF($X$1=10,(VLOOKUP(B513,'X10'!$B:$AZ,2,FALSE)),IF($X$1=11,(VLOOKUP(B513,'X11'!$B:$AZ,2,FALSE)),IF($X$1=12,(VLOOKUP(B513,'X12'!$B:$AZ,2,FALSE)),IF($X$1=13,(VLOOKUP(B513,'X13'!$B:$AZ,2,FALSE)),"B")))))))))))))))</f>
        <v xml:space="preserve"> </v>
      </c>
      <c r="J513" s="183" t="str">
        <f ca="1">IF(ISERROR(IF($X$1=1,(VLOOKUP(B513,'X1'!$B:$AZ,3,FALSE)),IF($X$1=2,(VLOOKUP(B513,'X2'!$B:$AZ,3,FALSE)),IF($X$1=3,(VLOOKUP(B513,'X3'!$B:$AZ,3,FALSE)),IF($X$1=4,(VLOOKUP(B513,'X4'!$B:$AZ,3,FALSE)),IF($X$1=5,(VLOOKUP(B513,'X5'!$B:$AZ,3,FALSE)),IF($X$1=6,(VLOOKUP(B513,'X6'!$B:$AZ,3,FALSE)),IF($X$1=7,(VLOOKUP(B513,'X7'!$B:$AZ,3,FALSE)),IF($X$1=8,(VLOOKUP(B513,'X8'!$B:$AZ,3,FALSE)),IF($X$1=9,(VLOOKUP(B513,'X9'!$B:$AZ,3,FALSE)),IF($X$1=10,(VLOOKUP(B513,'X10'!$B:$AZ,3,FALSE)),IF($X$1=11,(VLOOKUP(B513,'X11'!$B:$AZ,3,FALSE)),IF($X$1=12,(VLOOKUP(B513,'X12'!$B:$AZ,3,FALSE)),IF($X$1=13,(VLOOKUP(B513,'X13'!$B:$AZ,3,FALSE)),"B"))))))))))))))=TRUE," ",(IF($X$1=1,(VLOOKUP(B513,'X1'!$B:$AZ,3,FALSE)),IF($X$1=2,(VLOOKUP(B513,'X2'!$B:$AZ,3,FALSE)),IF($X$1=3,(VLOOKUP(B513,'X3'!$B:$AZ,3,FALSE)),IF($X$1=4,(VLOOKUP(B513,'X4'!$B:$AZ,3,FALSE)),IF($X$1=5,(VLOOKUP(B513,'X5'!$B:$AZ,3,FALSE)),IF($X$1=6,(VLOOKUP(B513,'X6'!$B:$AZ,3,FALSE)),IF($X$1=7,(VLOOKUP(B513,'X7'!$B:$AZ,3,FALSE)),IF($X$1=8,(VLOOKUP(B513,'X8'!$B:$AZ,3,FALSE)),IF($X$1=9,(VLOOKUP(B513,'X9'!$B:$AZ,3,FALSE)),IF($X$1=10,(VLOOKUP(B513,'X10'!$B:$AZ,3,FALSE)),IF($X$1=11,(VLOOKUP(B513,'X11'!$B:$AZ,3,FALSE)),IF($X$1=12,(VLOOKUP(B513,'X12'!$B:$AZ,3,FALSE)),IF($X$1=13,(VLOOKUP(B513,'X13'!$B:$AZ,3,FALSE)),"B")))))))))))))))</f>
        <v xml:space="preserve"> </v>
      </c>
      <c r="K513" s="183" t="str">
        <f ca="1">IF(ISERROR(IF($X$1=1,(VLOOKUP(B513,'X1'!$B:$AZ,5,FALSE)),IF($X$1=2,(VLOOKUP(B513,'X2'!$B:$AZ,5,FALSE)),IF($X$1=3,(VLOOKUP(B513,'X3'!$B:$AZ,5,FALSE)),IF($X$1=4,(VLOOKUP(B513,'X4'!$B:$AZ,5,FALSE)),IF($X$1=5,(VLOOKUP(B513,'X5'!$B:$AZ,5,FALSE)),IF($X$1=6,(VLOOKUP(B513,'X6'!$B:$AZ,5,FALSE)),IF($X$1=7,(VLOOKUP(B513,'X7'!$B:$AZ,5,FALSE)),IF($X$1=8,(VLOOKUP(B513,'X8'!$B:$AZ,5,FALSE)),IF($X$1=9,(VLOOKUP(B513,'X9'!$B:$AZ,5,FALSE)),IF($X$1=10,(VLOOKUP(B513,'X10'!$B:$AZ,5,FALSE)),IF($X$1=11,(VLOOKUP(B513,'X11'!$B:$AZ,5,FALSE)),IF($X$1=12,(VLOOKUP(B513,'X12'!$B:$AZ,5,FALSE)),IF($X$1=13,(VLOOKUP(B513,'X13'!$B:$AZ,5,FALSE)),"B"))))))))))))))=TRUE," ",(IF($X$1=1,(VLOOKUP(B513,'X1'!$B:$AZ,5,FALSE)),IF($X$1=2,(VLOOKUP(B513,'X2'!$B:$AZ,5,FALSE)),IF($X$1=3,(VLOOKUP(B513,'X3'!$B:$AZ,5,FALSE)),IF($X$1=4,(VLOOKUP(B513,'X4'!$B:$AZ,5,FALSE)),IF($X$1=5,(VLOOKUP(B513,'X5'!$B:$AZ,5,FALSE)),IF($X$1=6,(VLOOKUP(B513,'X6'!$B:$AZ,5,FALSE)),IF($X$1=7,(VLOOKUP(B513,'X7'!$B:$AZ,5,FALSE)),IF($X$1=8,(VLOOKUP(B513,'X8'!$B:$AZ,5,FALSE)),IF($X$1=9,(VLOOKUP(B513,'X9'!$B:$AZ,5,FALSE)),IF($X$1=10,(VLOOKUP(B513,'X10'!$B:$AZ,5,FALSE)),IF($X$1=11,(VLOOKUP(B513,'X11'!$B:$AZ,5,FALSE)),IF($X$1=12,(VLOOKUP(B513,'X12'!$B:$AZ,5,FALSE)),IF($X$1=13,(VLOOKUP(B513,'X13'!$B:$AZ,5,FALSE)),"B")))))))))))))))</f>
        <v xml:space="preserve"> </v>
      </c>
      <c r="L513" s="184" t="str">
        <f ca="1">IF(ISERROR(IF($X$1=1,(VLOOKUP(B513,'X1'!$B:$AZ,9,FALSE)),IF($X$1=2,(VLOOKUP(B513,'X2'!$B:$AZ,9,FALSE)),IF($X$1=3,(VLOOKUP(B513,'X3'!$B:$AZ,9,FALSE)),IF($X$1=4,(VLOOKUP(B513,'X4'!$B:$AZ,9,FALSE)),IF($X$1=5,(VLOOKUP(B513,'X5'!$B:$AZ,9,FALSE)),IF($X$1=6,(VLOOKUP(B513,'X6'!$B:$AZ,9,FALSE)),IF($X$1=7,(VLOOKUP(B513,'X7'!$B:$AZ,9,FALSE)),IF($X$1=8,(VLOOKUP(B513,'X8'!$B:$AZ,9,FALSE)),IF($X$1=9,(VLOOKUP(B513,'X9'!$B:$AZ,9,FALSE)),IF($X$1=10,(VLOOKUP(B513,'X10'!$B:$AZ,9,FALSE)),IF($X$1=11,(VLOOKUP(B513,'X11'!$B:$AZ,9,FALSE)),IF($X$1=12,(VLOOKUP(B513,'X12'!$B:$AZ,9,FALSE)),IF($X$1=13,(VLOOKUP(B513,'X13'!$B:$AZ,9,FALSE)),"B"))))))))))))))=TRUE," ",(IF($X$1=1,(VLOOKUP(B513,'X1'!$B:$AZ,9,FALSE)),IF($X$1=2,(VLOOKUP(B513,'X2'!$B:$AZ,9,FALSE)),IF($X$1=3,(VLOOKUP(B513,'X3'!$B:$AZ,9,FALSE)),IF($X$1=4,(VLOOKUP(B513,'X4'!$B:$AZ,9,FALSE)),IF($X$1=5,(VLOOKUP(B513,'X5'!$B:$AZ,9,FALSE)),IF($X$1=6,(VLOOKUP(B513,'X6'!$B:$AZ,9,FALSE)),IF($X$1=7,(VLOOKUP(B513,'X7'!$B:$AZ,9,FALSE)),IF($X$1=8,(VLOOKUP(B513,'X8'!$B:$AZ,9,FALSE)),IF($X$1=9,(VLOOKUP(B513,'X9'!$B:$AZ,9,FALSE)),IF($X$1=10,(VLOOKUP(B513,'X10'!$B:$AZ,9,FALSE)),IF($X$1=11,(VLOOKUP(B513,'X11'!$B:$AZ,9,FALSE)),IF($X$1=12,(VLOOKUP(B513,'X12'!$B:$AZ,9,FALSE)),IF($X$1=13,(VLOOKUP(B513,'X13'!$B:$AZ,9,FALSE)),"B")))))))))))))))</f>
        <v xml:space="preserve"> </v>
      </c>
      <c r="M513" s="184" t="str">
        <f ca="1">IF(ISERROR(IF($X$1=1,(VLOOKUP(B513,'X1'!$B:$AZ,10,FALSE)),IF($X$1=2,(VLOOKUP(B513,'X2'!$B:$AZ,10,FALSE)),IF($X$1=3,(VLOOKUP(B513,'X3'!$B:$AZ,10,FALSE)),IF($X$1=4,(VLOOKUP(B513,'X4'!$B:$AZ,10,FALSE)),IF($X$1=5,(VLOOKUP(B513,'X5'!$B:$AZ,10,FALSE)),IF($X$1=6,(VLOOKUP(B513,'X6'!$B:$AZ,10,FALSE)),IF($X$1=7,(VLOOKUP(B513,'X7'!$B:$AZ,10,FALSE)),IF($X$1=8,(VLOOKUP(B513,'X8'!$B:$AZ,10,FALSE)),IF($X$1=9,(VLOOKUP(B513,'X9'!$B:$AZ,10,FALSE)),IF($X$1=10,(VLOOKUP(B513,'X10'!$B:$AZ,10,FALSE)),IF($X$1=11,(VLOOKUP(B513,'X11'!$B:$AZ,10,FALSE)),IF($X$1=12,(VLOOKUP(B513,'X12'!$B:$AZ,10,FALSE)),IF($X$1=13,(VLOOKUP(B513,'X13'!$B:$AZ,10,FALSE)),"B"))))))))))))))=TRUE," ",(IF($X$1=1,(VLOOKUP(B513,'X1'!$B:$AZ,10,FALSE)),IF($X$1=2,(VLOOKUP(B513,'X2'!$B:$AZ,10,FALSE)),IF($X$1=3,(VLOOKUP(B513,'X3'!$B:$AZ,10,FALSE)),IF($X$1=4,(VLOOKUP(B513,'X4'!$B:$AZ,10,FALSE)),IF($X$1=5,(VLOOKUP(B513,'X5'!$B:$AZ,10,FALSE)),IF($X$1=6,(VLOOKUP(B513,'X6'!$B:$AZ,10,FALSE)),IF($X$1=7,(VLOOKUP(B513,'X7'!$B:$AZ,10,FALSE)),IF($X$1=8,(VLOOKUP(B513,'X8'!$B:$AZ,10,FALSE)),IF($X$1=9,(VLOOKUP(B513,'X9'!$B:$AZ,10,FALSE)),IF($X$1=10,(VLOOKUP(B513,'X10'!$B:$AZ,10,FALSE)),IF($X$1=11,(VLOOKUP(B513,'X11'!$B:$AZ,10,FALSE)),IF($X$1=12,(VLOOKUP(B513,'X12'!$B:$AZ,10,FALSE)),IF($X$1=13,(VLOOKUP(B513,'X13'!$B:$AZ,10,FALSE)),"B")))))))))))))))</f>
        <v xml:space="preserve"> </v>
      </c>
      <c r="N513" s="185" t="str">
        <f ca="1">IF(ISERROR(IF($X$1=1,(VLOOKUP(B513,'X1'!$B:$AZ,45,FALSE)),IF($X$1=2,(VLOOKUP(B513,'X2'!$B:$AZ,45,FALSE)),IF($X$1=3,(VLOOKUP(B513,'X3'!$B:$AZ,45,FALSE)),IF($X$1=4,(VLOOKUP(B513,'X4'!$B:$AZ,45,FALSE)),IF($X$1=5,(VLOOKUP(B513,'X5'!$B:$AZ,45,FALSE)),IF($X$1=6,(VLOOKUP(B513,'X6'!$B:$AZ,45,FALSE)),IF($X$1=7,(VLOOKUP(B513,'X7'!$B:$AZ,45,FALSE)),IF($X$1=8,(VLOOKUP(B513,'X8'!$B:$AZ,45,FALSE)),IF($X$1=9,(VLOOKUP(B513,'X9'!$B:$AZ,45,FALSE)),IF($X$1=10,(VLOOKUP(B513,'X10'!$B:$AZ,45,FALSE)),IF($X$1=11,(VLOOKUP(B513,'X11'!$B:$AZ,45,FALSE)),IF($X$1=12,(VLOOKUP(B513,'X12'!$B:$AZ,45,FALSE)),IF($X$1=13,(VLOOKUP(B513,'X13'!$B:$AZ,45,FALSE)),"B"))))))))))))))=TRUE," ",(IF($X$1=1,(VLOOKUP(B513,'X1'!$B:$AZ,45,FALSE)),IF($X$1=2,(VLOOKUP(B513,'X2'!$B:$AZ,45,FALSE)),IF($X$1=3,(VLOOKUP(B513,'X3'!$B:$AZ,45,FALSE)),IF($X$1=4,(VLOOKUP(B513,'X4'!$B:$AZ,45,FALSE)),IF($X$1=5,(VLOOKUP(B513,'X5'!$B:$AZ,45,FALSE)),IF($X$1=6,(VLOOKUP(B513,'X6'!$B:$AZ,45,FALSE)),IF($X$1=7,(VLOOKUP(B513,'X7'!$B:$AZ,45,FALSE)),IF($X$1=8,(VLOOKUP(B513,'X8'!$B:$AZ,45,FALSE)),IF($X$1=9,(VLOOKUP(B513,'X9'!$B:$AZ,45,FALSE)),IF($X$1=10,(VLOOKUP(B513,'X10'!$B:$AZ,45,FALSE)),IF($X$1=11,(VLOOKUP(B513,'X11'!$B:$AZ,45,FALSE)),IF($X$1=12,(VLOOKUP(B513,'X12'!$B:$AZ,45,FALSE)),IF($X$1=13,(VLOOKUP(B513,'X13'!$B:$AZ,45,FALSE)),"B")))))))))))))))</f>
        <v xml:space="preserve"> </v>
      </c>
      <c r="O513" s="184" t="str">
        <f ca="1">IF(ISERROR(IF($X$1=1,(VLOOKUP(B513,'X1'!$B:$AZ,11,FALSE)),IF($X$1=2,(VLOOKUP(B513,'X2'!$B:$AZ,11,FALSE)),IF($X$1=3,(VLOOKUP(B513,'X3'!$B:$AZ,11,FALSE)),IF($X$1=4,(VLOOKUP(B513,'X4'!$B:$AZ,11,FALSE)),IF($X$1=5,(VLOOKUP(B513,'X5'!$B:$AZ,11,FALSE)),IF($X$1=6,(VLOOKUP(B513,'X6'!$B:$AZ,11,FALSE)),IF($X$1=7,(VLOOKUP(B513,'X7'!$B:$AZ,11,FALSE)),IF($X$1=8,(VLOOKUP(B513,'X8'!$B:$AZ,11,FALSE)),IF($X$1=9,(VLOOKUP(B513,'X9'!$B:$AZ,11,FALSE)),IF($X$1=10,(VLOOKUP(B513,'X10'!$B:$AZ,11,FALSE)),IF($X$1=11,(VLOOKUP(B513,'X11'!$B:$AZ,11,FALSE)),IF($X$1=12,(VLOOKUP(B513,'X12'!$B:$AZ,11,FALSE)),IF($X$1=13,(VLOOKUP(B513,'X13'!$B:$AZ,11,FALSE)),"B"))))))))))))))=TRUE," ",(IF($X$1=1,(VLOOKUP(B513,'X1'!$B:$AZ,11,FALSE)),IF($X$1=2,(VLOOKUP(B513,'X2'!$B:$AZ,11,FALSE)),IF($X$1=3,(VLOOKUP(B513,'X3'!$B:$AZ,11,FALSE)),IF($X$1=4,(VLOOKUP(B513,'X4'!$B:$AZ,11,FALSE)),IF($X$1=5,(VLOOKUP(B513,'X5'!$B:$AZ,11,FALSE)),IF($X$1=6,(VLOOKUP(B513,'X6'!$B:$AZ,11,FALSE)),IF($X$1=7,(VLOOKUP(B513,'X7'!$B:$AZ,11,FALSE)),IF($X$1=8,(VLOOKUP(B513,'X8'!$B:$AZ,11,FALSE)),IF($X$1=9,(VLOOKUP(B513,'X9'!$B:$AZ,11,FALSE)),IF($X$1=10,(VLOOKUP(B513,'X10'!$B:$AZ,11,FALSE)),IF($X$1=11,(VLOOKUP(B513,'X11'!$B:$AZ,11,FALSE)),IF($X$1=12,(VLOOKUP(B513,'X12'!$B:$AZ,11,FALSE)),IF($X$1=13,(VLOOKUP(B513,'X13'!$B:$AZ,11,FALSE)),"B")))))))))))))))</f>
        <v xml:space="preserve"> </v>
      </c>
      <c r="P513" s="184" t="str">
        <f ca="1">IF(ISERROR(IF($X$1=1,(VLOOKUP(B513,'X1'!$B:$AZ,12,FALSE)),IF($X$1=2,(VLOOKUP(B513,'X2'!$B:$AZ,12,FALSE)),IF($X$1=3,(VLOOKUP(B513,'X3'!$B:$AZ,12,FALSE)),IF($X$1=4,(VLOOKUP(B513,'X4'!$B:$AZ,12,FALSE)),IF($X$1=5,(VLOOKUP(B513,'X5'!$B:$AZ,12,FALSE)),IF($X$1=6,(VLOOKUP(B513,'X6'!$B:$AZ,12,FALSE)),IF($X$1=7,(VLOOKUP(B513,'X7'!$B:$AZ,12,FALSE)),IF($X$1=8,(VLOOKUP(B513,'X8'!$B:$AZ,12,FALSE)),IF($X$1=9,(VLOOKUP(B513,'X9'!$B:$AZ,12,FALSE)),IF($X$1=10,(VLOOKUP(B513,'X10'!$B:$AZ,12,FALSE)),IF($X$1=11,(VLOOKUP(B513,'X11'!$B:$AZ,12,FALSE)),IF($X$1=12,(VLOOKUP(B513,'X12'!$B:$AZ,12,FALSE)),IF($X$1=13,(VLOOKUP(B513,'X13'!$B:$AZ,12,FALSE)),"B"))))))))))))))=TRUE," ",(IF($X$1=1,(VLOOKUP(B513,'X1'!$B:$AZ,12,FALSE)),IF($X$1=2,(VLOOKUP(B513,'X2'!$B:$AZ,12,FALSE)),IF($X$1=3,(VLOOKUP(B513,'X3'!$B:$AZ,12,FALSE)),IF($X$1=4,(VLOOKUP(B513,'X4'!$B:$AZ,12,FALSE)),IF($X$1=5,(VLOOKUP(B513,'X5'!$B:$AZ,12,FALSE)),IF($X$1=6,(VLOOKUP(B513,'X6'!$B:$AZ,12,FALSE)),IF($X$1=7,(VLOOKUP(B513,'X7'!$B:$AZ,12,FALSE)),IF($X$1=8,(VLOOKUP(B513,'X8'!$B:$AZ,12,FALSE)),IF($X$1=9,(VLOOKUP(B513,'X9'!$B:$AZ,12,FALSE)),IF($X$1=10,(VLOOKUP(B513,'X10'!$B:$AZ,12,FALSE)),IF($X$1=11,(VLOOKUP(B513,'X11'!$B:$AZ,12,FALSE)),IF($X$1=12,(VLOOKUP(B513,'X12'!$B:$AZ,12,FALSE)),IF($X$1=13,(VLOOKUP(B513,'X13'!$B:$AZ,12,FALSE)),"B")))))))))))))))</f>
        <v xml:space="preserve"> </v>
      </c>
      <c r="Q513" s="185" t="str">
        <f ca="1">IF(ISERROR(IF($X$1=1,(VLOOKUP(B513,'X1'!$B:$AZ,46,FALSE)),IF($X$1=2,(VLOOKUP(B513,'X2'!$B:$AZ,46,FALSE)),IF($X$1=3,(VLOOKUP(B513,'X3'!$B:$AZ,46,FALSE)),IF($X$1=4,(VLOOKUP(B513,'X4'!$B:$AZ,46,FALSE)),IF($X$1=5,(VLOOKUP(B513,'X5'!$B:$AZ,46,FALSE)),IF($X$1=6,(VLOOKUP(B513,'X6'!$B:$AZ,46,FALSE)),IF($X$1=7,(VLOOKUP(B513,'X7'!$B:$AZ,46,FALSE)),IF($X$1=8,(VLOOKUP(B513,'X8'!$B:$AZ,46,FALSE)),IF($X$1=9,(VLOOKUP(B513,'X9'!$B:$AZ,46,FALSE)),IF($X$1=10,(VLOOKUP(B513,'X10'!$B:$AZ,46,FALSE)),IF($X$1=11,(VLOOKUP(B513,'X11'!$B:$AZ,46,FALSE)),IF($X$1=12,(VLOOKUP(B513,'X12'!$B:$AZ,46,FALSE)),IF($X$1=13,(VLOOKUP(B513,'X13'!$B:$AZ,46,FALSE)),"B"))))))))))))))=TRUE," ",(IF($X$1=1,(VLOOKUP(B513,'X1'!$B:$AZ,46,FALSE)),IF($X$1=2,(VLOOKUP(B513,'X2'!$B:$AZ,46,FALSE)),IF($X$1=3,(VLOOKUP(B513,'X3'!$B:$AZ,46,FALSE)),IF($X$1=4,(VLOOKUP(B513,'X4'!$B:$AZ,46,FALSE)),IF($X$1=5,(VLOOKUP(B513,'X5'!$B:$AZ,46,FALSE)),IF($X$1=6,(VLOOKUP(B513,'X6'!$B:$AZ,46,FALSE)),IF($X$1=7,(VLOOKUP(B513,'X7'!$B:$AZ,46,FALSE)),IF($X$1=8,(VLOOKUP(B513,'X8'!$B:$AZ,46,FALSE)),IF($X$1=9,(VLOOKUP(B513,'X9'!$B:$AZ,46,FALSE)),IF($X$1=10,(VLOOKUP(B513,'X10'!$B:$AZ,46,FALSE)),IF($X$1=11,(VLOOKUP(B513,'X11'!$B:$AZ,46,FALSE)),IF($X$1=12,(VLOOKUP(B513,'X12'!$B:$AZ,46,FALSE)),IF($X$1=13,(VLOOKUP(B513,'X13'!$B:$AZ,46,FALSE)),"B")))))))))))))))</f>
        <v xml:space="preserve"> </v>
      </c>
      <c r="R513" s="185" t="str">
        <f ca="1">IF(ISERROR(IF($X$1=1,(VLOOKUP(B513,'X1'!$B:$AZ,15,FALSE)),IF($X$1=2,(VLOOKUP(B513,'X2'!$B:$AZ,15,FALSE)),IF($X$1=3,(VLOOKUP(B513,'X3'!$B:$AZ,15,FALSE)),IF($X$1=4,(VLOOKUP(B513,'X4'!$B:$AZ,15,FALSE)),IF($X$1=5,(VLOOKUP(B513,'X5'!$B:$AZ,15,FALSE)),IF($X$1=6,(VLOOKUP(B513,'X6'!$B:$AZ,15,FALSE)),IF($X$1=7,(VLOOKUP(B513,'X7'!$B:$AZ,15,FALSE)),IF($X$1=8,(VLOOKUP(B513,'X8'!$B:$AZ,15,FALSE)),IF($X$1=9,(VLOOKUP(B513,'X9'!$B:$AZ,15,FALSE)),IF($X$1=10,(VLOOKUP(B513,'X10'!$B:$AZ,15,FALSE)),IF($X$1=11,(VLOOKUP(B513,'X11'!$B:$AZ,15,FALSE)),IF($X$1=12,(VLOOKUP(B513,'X12'!$B:$AZ,15,FALSE)),IF($X$1=13,(VLOOKUP(B513,'X13'!$B:$AZ,15,FALSE)),"B"))))))))))))))=TRUE," ",(IF($X$1=1,(VLOOKUP(B513,'X1'!$B:$AZ,15,FALSE)),IF($X$1=2,(VLOOKUP(B513,'X2'!$B:$AZ,15,FALSE)),IF($X$1=3,(VLOOKUP(B513,'X3'!$B:$AZ,15,FALSE)),IF($X$1=4,(VLOOKUP(B513,'X4'!$B:$AZ,15,FALSE)),IF($X$1=5,(VLOOKUP(B513,'X5'!$B:$AZ,15,FALSE)),IF($X$1=6,(VLOOKUP(B513,'X6'!$B:$AZ,15,FALSE)),IF($X$1=7,(VLOOKUP(B513,'X7'!$B:$AZ,15,FALSE)),IF($X$1=8,(VLOOKUP(B513,'X8'!$B:$AZ,15,FALSE)),IF($X$1=9,(VLOOKUP(B513,'X9'!$B:$AZ,15,FALSE)),IF($X$1=10,(VLOOKUP(B513,'X10'!$B:$AZ,15,FALSE)),IF($X$1=11,(VLOOKUP(B513,'X11'!$B:$AZ,15,FALSE)),IF($X$1=12,(VLOOKUP(B513,'X12'!$B:$AZ,15,FALSE)),IF($X$1=13,(VLOOKUP(B513,'X13'!$B:$AZ,15,FALSE)),"B")))))))))))))))</f>
        <v xml:space="preserve"> </v>
      </c>
      <c r="S513" s="185" t="str">
        <f ca="1">IF(ISERROR(IF((IF($X$1=1,(VLOOKUP(B513,'X1'!$B:$AZ,14,FALSE)),(IF($X$1=2,(VLOOKUP(B513,'X2'!$B:$AZ,14,FALSE)),(IF($X$1=3,(VLOOKUP(B513,'X3'!$B:$AZ,14,FALSE)),(IF($X$1=4,(VLOOKUP(B513,'X4'!$B:$AZ,14,FALSE)),(IF($X$1=5,(VLOOKUP(B513,'X5'!$B:$AZ,14,FALSE)),(IF($X$1=6,(VLOOKUP(B513,'X6'!$B:$AZ,14,FALSE)),(IF($X$1=7,(VLOOKUP(B513,'X7'!$B:$AZ,14,FALSE)),(IF($X$1=8,(VLOOKUP(B513,'X8'!$B:$AZ,14,FALSE)),(IF($X$1=9,(VLOOKUP(B513,'X9'!$B:$AZ,14,FALSE)),(IF($X$1=10,(VLOOKUP(B513,'X10'!$B:$AZ,14,FALSE)),(IF($X$1=11,(VLOOKUP(B513,'X11'!$B:$AZ,14,FALSE)),(IF($X$1=12,(VLOOKUP(B513,'X12'!$B:$AZ,14,FALSE)),(VLOOKUP(B513,'X13'!$B:$AZ,14,FALSE))))))))))))))))))))))))))=$V$1," ",(IF($X$1=1,(VLOOKUP(B513,'X1'!$B:$AZ,14,FALSE)),(IF($X$1=2,(VLOOKUP(B513,'X2'!$B:$AZ,14,FALSE)),(IF($X$1=3,(VLOOKUP(B513,'X3'!$B:$AZ,14,FALSE)),(IF($X$1=4,(VLOOKUP(B513,'X4'!$B:$AZ,14,FALSE)),(IF($X$1=5,(VLOOKUP(B513,'X5'!$B:$AZ,14,FALSE)),(IF($X$1=6,(VLOOKUP(B513,'X6'!$B:$AZ,14,FALSE)),(IF($X$1=7,(VLOOKUP(B513,'X7'!$B:$AZ,14,FALSE)),(IF($X$1=8,(VLOOKUP(B513,'X8'!$B:$AZ,14,FALSE)),(IF($X$1=9,(VLOOKUP(B513,'X9'!$B:$AZ,14,FALSE)),(IF($X$1=10,(VLOOKUP(B513,'X10'!$B:$AZ,14,FALSE)),(IF($X$1=11,(VLOOKUP(B513,'X11'!$B:$AZ,14,FALSE)),(IF($X$1=12,(VLOOKUP(B513,'X12'!$B:$AZ,14,FALSE)),(VLOOKUP(B513,'X13'!$B:$AZ,14,FALSE))))))))))))))))))))))))))))=TRUE," ",(IF((IF($X$1=1,(VLOOKUP(B513,'X1'!$B:$AZ,14,FALSE)),(IF($X$1=2,(VLOOKUP(B513,'X2'!$B:$AZ,14,FALSE)),(IF($X$1=3,(VLOOKUP(B513,'X3'!$B:$AZ,14,FALSE)),(IF($X$1=4,(VLOOKUP(B513,'X4'!$B:$AZ,14,FALSE)),(IF($X$1=5,(VLOOKUP(B513,'X5'!$B:$AZ,14,FALSE)),(IF($X$1=6,(VLOOKUP(B513,'X6'!$B:$AZ,14,FALSE)),(IF($X$1=7,(VLOOKUP(B513,'X7'!$B:$AZ,14,FALSE)),(IF($X$1=8,(VLOOKUP(B513,'X8'!$B:$AZ,14,FALSE)),(IF($X$1=9,(VLOOKUP(B513,'X9'!$B:$AZ,14,FALSE)),(IF($X$1=10,(VLOOKUP(B513,'X10'!$B:$AZ,14,FALSE)),(IF($X$1=11,(VLOOKUP(B513,'X11'!$B:$AZ,14,FALSE)),(IF($X$1=12,(VLOOKUP(B513,'X12'!$B:$AZ,14,FALSE)),(VLOOKUP(B513,'X13'!$B:$AZ,14,FALSE))))))))))))))))))))))))))=$V$1," ",(IF($X$1=1,(VLOOKUP(B513,'X1'!$B:$AZ,14,FALSE)),(IF($X$1=2,(VLOOKUP(B513,'X2'!$B:$AZ,14,FALSE)),(IF($X$1=3,(VLOOKUP(B513,'X3'!$B:$AZ,14,FALSE)),(IF($X$1=4,(VLOOKUP(B513,'X4'!$B:$AZ,14,FALSE)),(IF($X$1=5,(VLOOKUP(B513,'X5'!$B:$AZ,14,FALSE)),(IF($X$1=6,(VLOOKUP(B513,'X6'!$B:$AZ,14,FALSE)),(IF($X$1=7,(VLOOKUP(B513,'X7'!$B:$AZ,14,FALSE)),(IF($X$1=8,(VLOOKUP(B513,'X8'!$B:$AZ,14,FALSE)),(IF($X$1=9,(VLOOKUP(B513,'X9'!$B:$AZ,14,FALSE)),(IF($X$1=10,(VLOOKUP(B513,'X10'!$B:$AZ,14,FALSE)),(IF($X$1=11,(VLOOKUP(B513,'X11'!$B:$AZ,14,FALSE)),(IF($X$1=12,(VLOOKUP(B513,'X12'!$B:$AZ,14,FALSE)),(VLOOKUP(B513,'X13'!$B:$AZ,14,FALSE)))))))))))))))))))))))))))))</f>
        <v xml:space="preserve"> </v>
      </c>
    </row>
    <row r="514" spans="1:19" ht="14.1" customHeight="1" x14ac:dyDescent="0.2">
      <c r="A514" s="156" t="s">
        <v>1058</v>
      </c>
      <c r="B514" s="122" t="str">
        <f>IF(ISERROR(IF($U$16=1,(VLOOKUP(A514,$AC$89:$AH$125,2,FALSE)),IF((IF($X$1=1,'X1'!B473,(IF($X$1=2,'X2'!B473,(IF($X$1=3,'X3'!B473,(IF($X$1=4,'X4'!B473,(IF($X$1=5,'X5'!B473,(IF($X$1=6,'X6'!B473,(IF($X$1=7,'X7'!B473,(IF($X$1=8,'X8'!B473,(IF($X$1=9,'X9'!B473,(IF($X$1=10,'X10'!B473,(IF($X$1=11,'X11'!B473,(IF($X$1=12,'X12'!B473,'X13'!B473))))))))))))))))))))))))="","",(IF($X$1=1,'X1'!B473,(IF($X$1=2,'X2'!B473,(IF($X$1=3,'X3'!B473,(IF($X$1=4,'X4'!B473,(IF($X$1=5,'X5'!B473,(IF($X$1=6,'X6'!B473,(IF($X$1=7,'X7'!B473,(IF($X$1=8,'X8'!B473,(IF($X$1=9,'X9'!B473,(IF($X$1=10,'X10'!B473,(IF($X$1=11,'X11'!B473,(IF($X$1=12,'X12'!B473,'X13'!B473)))))))))))))))))))))))))))=TRUE," ",(IF($U$16=1,(VLOOKUP(A514,$AC$89:$AH$125,2,FALSE)),IF((IF($X$1=1,'X1'!B473,(IF($X$1=2,'X2'!B473,(IF($X$1=3,'X3'!B473,(IF($X$1=4,'X4'!B473,(IF($X$1=5,'X5'!B473,(IF($X$1=6,'X6'!B473,(IF($X$1=7,'X7'!B473,(IF($X$1=8,'X8'!B473,(IF($X$1=9,'X9'!B473,(IF($X$1=10,'X10'!B473,(IF($X$1=11,'X11'!B473,(IF($X$1=12,'X12'!B473,'X13'!B473))))))))))))))))))))))))="","",(IF($X$1=1,'X1'!B473,(IF($X$1=2,'X2'!B473,(IF($X$1=3,'X3'!B473,(IF($X$1=4,'X4'!B473,(IF($X$1=5,'X5'!B473,(IF($X$1=6,'X6'!B473,(IF($X$1=7,'X7'!B473,(IF($X$1=8,'X8'!B473,(IF($X$1=9,'X9'!B473,(IF($X$1=10,'X10'!B473,(IF($X$1=11,'X11'!B473,(IF($X$1=12,'X12'!B473,'X13'!B473))))))))))))))))))))))))))))</f>
        <v/>
      </c>
      <c r="C514" s="181" t="str">
        <f ca="1">IF(ISERROR(IF($X$1=1,(VLOOKUP(B514,'X1'!$B:$AZ,47,FALSE)),IF($X$1=2,(VLOOKUP(B514,'X2'!$B:$AZ,47,FALSE)),IF($X$1=3,(VLOOKUP(B514,'X3'!$B:$AZ,47,FALSE)),IF($X$1=4,(VLOOKUP(B514,'X4'!$B:$AZ,47,FALSE)),IF($X$1=5,(VLOOKUP(B514,'X5'!$B:$AZ,47,FALSE)),IF($X$1=6,(VLOOKUP(B514,'X6'!$B:$AZ,47,FALSE)),IF($X$1=7,(VLOOKUP(B514,'X7'!$B:$AZ,47,FALSE)),IF($X$1=8,(VLOOKUP(B514,'X8'!$B:$AZ,47,FALSE)),IF($X$1=9,(VLOOKUP(B514,'X9'!$B:$AZ,47,FALSE)),IF($X$1=10,(VLOOKUP(B514,'X10'!$B:$AZ,47,FALSE)),IF($X$1=11,(VLOOKUP(B514,'X11'!$B:$AZ,47,FALSE)),IF($X$1=12,(VLOOKUP(B514,'X12'!$B:$AZ,47,FALSE)),IF($X$1=13,(VLOOKUP(B514,'X13'!$B:$AZ,47,FALSE)),"B"))))))))))))))=TRUE," ",(IF($X$1=1,(VLOOKUP(B514,'X1'!$B:$AZ,47,FALSE)),IF($X$1=2,(VLOOKUP(B514,'X2'!$B:$AZ,47,FALSE)),IF($X$1=3,(VLOOKUP(B514,'X3'!$B:$AZ,47,FALSE)),IF($X$1=4,(VLOOKUP(B514,'X4'!$B:$AZ,47,FALSE)),IF($X$1=5,(VLOOKUP(B514,'X5'!$B:$AZ,47,FALSE)),IF($X$1=6,(VLOOKUP(B514,'X6'!$B:$AZ,47,FALSE)),IF($X$1=7,(VLOOKUP(B514,'X7'!$B:$AZ,47,FALSE)),IF($X$1=8,(VLOOKUP(B514,'X8'!$B:$AZ,47,FALSE)),IF($X$1=9,(VLOOKUP(B514,'X9'!$B:$AZ,47,FALSE)),IF($X$1=10,(VLOOKUP(B514,'X10'!$B:$AZ,47,FALSE)),IF($X$1=11,(VLOOKUP(B514,'X11'!$B:$AZ,47,FALSE)),IF($X$1=12,(VLOOKUP(B514,'X12'!$B:$AZ,47,FALSE)),IF($X$1=13,(VLOOKUP(B514,'X13'!$B:$AZ,47,FALSE)),"B")))))))))))))))</f>
        <v xml:space="preserve"> </v>
      </c>
      <c r="D514" s="181" t="str">
        <f ca="1">IF(ISERROR(IF($X$1=1,(VLOOKUP(B514,'X1'!$B:$AP,41,FALSE)),IF($X$1=2,(VLOOKUP(B514,'X2'!$B:$AP,41,FALSE)),IF($X$1=3,(VLOOKUP(B514,'X3'!$B:$AP,41,FALSE)),IF($X$1=4,(VLOOKUP(B514,'X4'!$B:$AP,41,FALSE)),IF($X$1=5,(VLOOKUP(B514,'X5'!$B:$AP,41,FALSE)),IF($X$1=6,(VLOOKUP(B514,'X6'!$B:$AP,41,FALSE)),IF($X$1=7,(VLOOKUP(B514,'X7'!$B:$AP,41,FALSE)),IF($X$1=8,(VLOOKUP(B514,'X8'!$B:$AP,41,FALSE)),IF($X$1=9,(VLOOKUP(B514,'X9'!$B:$AP,41,FALSE)),IF($X$1=10,(VLOOKUP(B514,'X10'!$B:$AP,41,FALSE)),IF($X$1=11,(VLOOKUP(B514,'X11'!$B:$AP,41,FALSE)),IF($X$1=12,(VLOOKUP(B514,'X12'!$B:$AP,41,FALSE)),IF($X$1=13,(VLOOKUP(B514,'X13'!$B:$AP,41,FALSE)),"B"))))))))))))))=TRUE," ",(IF($X$1=1,(VLOOKUP(B514,'X1'!$B:$AP,41,FALSE)),IF($X$1=2,(VLOOKUP(B514,'X2'!$B:$AP,41,FALSE)),IF($X$1=3,(VLOOKUP(B514,'X3'!$B:$AP,41,FALSE)),IF($X$1=4,(VLOOKUP(B514,'X4'!$B:$AP,41,FALSE)),IF($X$1=5,(VLOOKUP(B514,'X5'!$B:$AP,41,FALSE)),IF($X$1=6,(VLOOKUP(B514,'X6'!$B:$AP,41,FALSE)),IF($X$1=7,(VLOOKUP(B514,'X7'!$B:$AP,41,FALSE)),IF($X$1=8,(VLOOKUP(B514,'X8'!$B:$AP,41,FALSE)),IF($X$1=9,(VLOOKUP(B514,'X9'!$B:$AP,41,FALSE)),IF($X$1=10,(VLOOKUP(B514,'X10'!$B:$AP,41,FALSE)),IF($X$1=11,(VLOOKUP(B514,'X11'!$B:$AP,41,FALSE)),IF($X$1=12,(VLOOKUP(B514,'X12'!$B:$AP,41,FALSE)),IF($X$1=13,(VLOOKUP(B514,'X13'!$B:$AP,41,FALSE)),"B")))))))))))))))</f>
        <v xml:space="preserve"> </v>
      </c>
      <c r="E514" s="182" t="str">
        <f ca="1">IF(ISERROR(IF($X$1=1,(VLOOKUP(B514,'X1'!$B:$AP,7,FALSE)),IF($X$1=2,(VLOOKUP(B514,'X2'!$B:$AP,7,FALSE)),IF($X$1=3,(VLOOKUP(B514,'X3'!$B:$AP,7,FALSE)),IF($X$1=4,(VLOOKUP(B514,'X4'!$B:$AP,7,FALSE)),IF($X$1=5,(VLOOKUP(B514,'X5'!$B:$AP,7,FALSE)),IF($X$1=6,(VLOOKUP(B514,'X6'!$B:$AP,7,FALSE)),IF($X$1=7,(VLOOKUP(B514,'X7'!$B:$AP,7,FALSE)),IF($X$1=8,(VLOOKUP(B514,'X8'!$B:$AP,7,FALSE)),IF($X$1=9,(VLOOKUP(B514,'X9'!$B:$AP,7,FALSE)),IF($X$1=10,(VLOOKUP(B514,'X10'!$B:$AP,7,FALSE)),IF($X$1=11,(VLOOKUP(B514,'X11'!$B:$AP,7,FALSE)),IF($X$1=12,(VLOOKUP(B514,'X12'!$B:$AP,7,FALSE)),IF($X$1=13,(VLOOKUP(B514,'X13'!$B:$AP,7,FALSE)),"B"))))))))))))))=TRUE," ",(IF($X$1=1,(VLOOKUP(B514,'X1'!$B:$AP,7,FALSE)),IF($X$1=2,(VLOOKUP(B514,'X2'!$B:$AP,7,FALSE)),IF($X$1=3,(VLOOKUP(B514,'X3'!$B:$AP,7,FALSE)),IF($X$1=4,(VLOOKUP(B514,'X4'!$B:$AP,7,FALSE)),IF($X$1=5,(VLOOKUP(B514,'X5'!$B:$AP,7,FALSE)),IF($X$1=6,(VLOOKUP(B514,'X6'!$B:$AP,7,FALSE)),IF($X$1=7,(VLOOKUP(B514,'X7'!$B:$AP,7,FALSE)),IF($X$1=8,(VLOOKUP(B514,'X8'!$B:$AP,7,FALSE)),IF($X$1=9,(VLOOKUP(B514,'X9'!$B:$AP,7,FALSE)),IF($X$1=10,(VLOOKUP(B514,'X10'!$B:$AP,7,FALSE)),IF($X$1=11,(VLOOKUP(B514,'X11'!$B:$AP,7,FALSE)),IF($X$1=12,(VLOOKUP(B514,'X12'!$B:$AP,7,FALSE)),IF($X$1=13,(VLOOKUP(B514,'X13'!$B:$AP,7,FALSE)),"B")))))))))))))))</f>
        <v xml:space="preserve"> </v>
      </c>
      <c r="F514" s="182" t="str">
        <f ca="1">IF(ISERROR(IF((IF($X$1=1,(VLOOKUP(B514,'X1'!$B:$AO,6,FALSE)),(IF($X$1=2,(VLOOKUP(B514,'X2'!$B:$AO,6,FALSE)),(IF($X$1=3,(VLOOKUP(B514,'X3'!$B:$AO,6,FALSE)),(IF($X$1=4,(VLOOKUP(B514,'X4'!$B:$AO,6,FALSE)),(IF($X$1=5,(VLOOKUP(B514,'X5'!$B:$AO,6,FALSE)),(IF($X$1=6,(VLOOKUP(B514,'X6'!$B:$AO,6,FALSE)),(IF($X$1=7,(VLOOKUP(B514,'X7'!$B:$AO,6,FALSE)),(IF($X$1=8,(VLOOKUP(B514,'X8'!$B:$AO,6,FALSE)),(IF($X$1=9,(VLOOKUP(B514,'X9'!$B:$AO,6,FALSE)),(IF($X$1=10,(VLOOKUP(B514,'X10'!$B:$AO,6,FALSE)),(IF($X$1=11,(VLOOKUP(B514,'X11'!$B:$AO,6,FALSE)),(IF($X$1=12,(VLOOKUP(B514,'X12'!$B:$AO,6,FALSE)),(VLOOKUP(B514,'X13'!$B:$AO,6,FALSE))))))))))))))))))))))))))=$V$1," ",(IF($X$1=1,(VLOOKUP(B514,'X1'!$B:$AO,6,FALSE)),(IF($X$1=2,(VLOOKUP(B514,'X2'!$B:$AO,6,FALSE)),(IF($X$1=3,(VLOOKUP(B514,'X3'!$B:$AO,6,FALSE)),(IF($X$1=4,(VLOOKUP(B514,'X4'!$B:$AO,6,FALSE)),(IF($X$1=5,(VLOOKUP(B514,'X5'!$B:$AO,6,FALSE)),(IF($X$1=6,(VLOOKUP(B514,'X6'!$B:$AO,6,FALSE)),(IF($X$1=7,(VLOOKUP(B514,'X7'!$B:$AO,6,FALSE)),(IF($X$1=8,(VLOOKUP(B514,'X8'!$B:$AO,6,FALSE)),(IF($X$1=9,(VLOOKUP(B514,'X9'!$B:$AO,6,FALSE)),(IF($X$1=10,(VLOOKUP(B514,'X10'!$B:$AO,6,FALSE)),(IF($X$1=11,(VLOOKUP(B514,'X11'!$B:$AO,6,FALSE)),(IF($X$1=12,(VLOOKUP(B514,'X12'!$B:$AO,6,FALSE)),(VLOOKUP(B514,'X13'!$B:$AO,6,FALSE))))))))))))))))))))))))))))=TRUE," ",(IF((IF($X$1=1,(VLOOKUP(B514,'X1'!$B:$AO,6,FALSE)),(IF($X$1=2,(VLOOKUP(B514,'X2'!$B:$AO,6,FALSE)),(IF($X$1=3,(VLOOKUP(B514,'X3'!$B:$AO,6,FALSE)),(IF($X$1=4,(VLOOKUP(B514,'X4'!$B:$AO,6,FALSE)),(IF($X$1=5,(VLOOKUP(B514,'X5'!$B:$AO,6,FALSE)),(IF($X$1=6,(VLOOKUP(B514,'X6'!$B:$AO,6,FALSE)),(IF($X$1=7,(VLOOKUP(B514,'X7'!$B:$AO,6,FALSE)),(IF($X$1=8,(VLOOKUP(B514,'X8'!$B:$AO,6,FALSE)),(IF($X$1=9,(VLOOKUP(B514,'X9'!$B:$AO,6,FALSE)),(IF($X$1=10,(VLOOKUP(B514,'X10'!$B:$AO,6,FALSE)),(IF($X$1=11,(VLOOKUP(B514,'X11'!$B:$AO,6,FALSE)),(IF($X$1=12,(VLOOKUP(B514,'X12'!$B:$AO,6,FALSE)),(VLOOKUP(B514,'X13'!$B:$AO,6,FALSE))))))))))))))))))))))))))=$V$1," ",(IF($X$1=1,(VLOOKUP(B514,'X1'!$B:$AO,6,FALSE)),(IF($X$1=2,(VLOOKUP(B514,'X2'!$B:$AO,6,FALSE)),(IF($X$1=3,(VLOOKUP(B514,'X3'!$B:$AO,6,FALSE)),(IF($X$1=4,(VLOOKUP(B514,'X4'!$B:$AO,6,FALSE)),(IF($X$1=5,(VLOOKUP(B514,'X5'!$B:$AO,6,FALSE)),(IF($X$1=6,(VLOOKUP(B514,'X6'!$B:$AO,6,FALSE)),(IF($X$1=7,(VLOOKUP(B514,'X7'!$B:$AO,6,FALSE)),(IF($X$1=8,(VLOOKUP(B514,'X8'!$B:$AO,6,FALSE)),(IF($X$1=9,(VLOOKUP(B514,'X9'!$B:$AO,6,FALSE)),(IF($X$1=10,(VLOOKUP(B514,'X10'!$B:$AO,6,FALSE)),(IF($X$1=11,(VLOOKUP(B514,'X11'!$B:$AO,6,FALSE)),(IF($X$1=12,(VLOOKUP(B514,'X12'!$B:$AO,6,FALSE)),(VLOOKUP(B514,'X13'!$B:$AO,6,FALSE)))))))))))))))))))))))))))))</f>
        <v xml:space="preserve"> </v>
      </c>
      <c r="G514" s="182" t="str">
        <f ca="1">IF(ISERROR(IF($X$1=1,(VLOOKUP(B514,'X1'!$B:$AZ,44,FALSE)),IF($X$1=2,(VLOOKUP(B514,'X2'!$B:$AZ,44,FALSE)),IF($X$1=3,(VLOOKUP(B514,'X3'!$B:$AZ,44,FALSE)),IF($X$1=4,(VLOOKUP(B514,'X4'!$B:$AZ,44,FALSE)),IF($X$1=5,(VLOOKUP(B514,'X5'!$B:$AZ,44,FALSE)),IF($X$1=6,(VLOOKUP(B514,'X6'!$B:$AZ,44,FALSE)),IF($X$1=7,(VLOOKUP(B514,'X7'!$B:$AZ,44,FALSE)),IF($X$1=8,(VLOOKUP(B514,'X8'!$B:$AZ,44,FALSE)),IF($X$1=9,(VLOOKUP(B514,'X9'!$B:$AZ,44,FALSE)),IF($X$1=10,(VLOOKUP(B514,'X10'!$B:$AZ,44,FALSE)),IF($X$1=11,(VLOOKUP(B514,'X11'!$B:$AZ,44,FALSE)),IF($X$1=12,(VLOOKUP(B514,'X12'!$B:$AZ,44,FALSE)),IF($X$1=13,(VLOOKUP(B514,'X13'!$B:$AZ,44,FALSE)),"B"))))))))))))))=TRUE," ",(IF($X$1=1,(VLOOKUP(B514,'X1'!$B:$AZ,44,FALSE)),IF($X$1=2,(VLOOKUP(B514,'X2'!$B:$AZ,44,FALSE)),IF($X$1=3,(VLOOKUP(B514,'X3'!$B:$AZ,44,FALSE)),IF($X$1=4,(VLOOKUP(B514,'X4'!$B:$AZ,44,FALSE)),IF($X$1=5,(VLOOKUP(B514,'X5'!$B:$AZ,44,FALSE)),IF($X$1=6,(VLOOKUP(B514,'X6'!$B:$AZ,44,FALSE)),IF($X$1=7,(VLOOKUP(B514,'X7'!$B:$AZ,44,FALSE)),IF($X$1=8,(VLOOKUP(B514,'X8'!$B:$AZ,44,FALSE)),IF($X$1=9,(VLOOKUP(B514,'X9'!$B:$AZ,44,FALSE)),IF($X$1=10,(VLOOKUP(B514,'X10'!$B:$AZ,44,FALSE)),IF($X$1=11,(VLOOKUP(B514,'X11'!$B:$AZ,44,FALSE)),IF($X$1=12,(VLOOKUP(B514,'X12'!$B:$AZ,44,FALSE)),IF($X$1=13,(VLOOKUP(B514,'X13'!$B:$AZ,44,FALSE)),"B")))))))))))))))</f>
        <v xml:space="preserve"> </v>
      </c>
      <c r="H514" s="182" t="str">
        <f ca="1">IF(ISERROR(IF($X$1=1,(VLOOKUP(B514,'X1'!$B:$AZ,8,FALSE)),IF($X$1=2,(VLOOKUP(B514,'X2'!$B:$AZ,8,FALSE)),IF($X$1=3,(VLOOKUP(B514,'X3'!$B:$AZ,8,FALSE)),IF($X$1=4,(VLOOKUP(B514,'X4'!$B:$AZ,8,FALSE)),IF($X$1=5,(VLOOKUP(B514,'X5'!$B:$AZ,8,FALSE)),IF($X$1=6,(VLOOKUP(B514,'X6'!$B:$AZ,8,FALSE)),IF($X$1=7,(VLOOKUP(B514,'X7'!$B:$AZ,8,FALSE)),IF($X$1=8,(VLOOKUP(B514,'X8'!$B:$AZ,8,FALSE)),IF($X$1=9,(VLOOKUP(B514,'X9'!$B:$AZ,8,FALSE)),IF($X$1=10,(VLOOKUP(B514,'X10'!$B:$AZ,8,FALSE)),IF($X$1=11,(VLOOKUP(B514,'X11'!$B:$AZ,8,FALSE)),IF($X$1=12,(VLOOKUP(B514,'X12'!$B:$AZ,8,FALSE)),IF($X$1=13,(VLOOKUP(B514,'X13'!$B:$AZ,8,FALSE)),"B"))))))))))))))=TRUE," ",(IF($X$1=1,(VLOOKUP(B514,'X1'!$B:$AZ,8,FALSE)),IF($X$1=2,(VLOOKUP(B514,'X2'!$B:$AZ,8,FALSE)),IF($X$1=3,(VLOOKUP(B514,'X3'!$B:$AZ,8,FALSE)),IF($X$1=4,(VLOOKUP(B514,'X4'!$B:$AZ,8,FALSE)),IF($X$1=5,(VLOOKUP(B514,'X5'!$B:$AZ,8,FALSE)),IF($X$1=6,(VLOOKUP(B514,'X6'!$B:$AZ,8,FALSE)),IF($X$1=7,(VLOOKUP(B514,'X7'!$B:$AZ,8,FALSE)),IF($X$1=8,(VLOOKUP(B514,'X8'!$B:$AZ,8,FALSE)),IF($X$1=9,(VLOOKUP(B514,'X9'!$B:$AZ,8,FALSE)),IF($X$1=10,(VLOOKUP(B514,'X10'!$B:$AZ,8,FALSE)),IF($X$1=11,(VLOOKUP(B514,'X11'!$B:$AZ,8,FALSE)),IF($X$1=12,(VLOOKUP(B514,'X12'!$B:$AZ,8,FALSE)),IF($X$1=13,(VLOOKUP(B514,'X13'!$B:$AZ,8,FALSE)),"B")))))))))))))))</f>
        <v xml:space="preserve"> </v>
      </c>
      <c r="I514" s="183" t="str">
        <f ca="1">IF(ISERROR(IF($X$1=1,(VLOOKUP(B514,'X1'!$B:$AZ,2,FALSE)),IF($X$1=2,(VLOOKUP(B514,'X2'!$B:$AZ,2,FALSE)),IF($X$1=3,(VLOOKUP(B514,'X3'!$B:$AZ,2,FALSE)),IF($X$1=4,(VLOOKUP(B514,'X4'!$B:$AZ,2,FALSE)),IF($X$1=5,(VLOOKUP(B514,'X5'!$B:$AZ,2,FALSE)),IF($X$1=6,(VLOOKUP(B514,'X6'!$B:$AZ,2,FALSE)),IF($X$1=7,(VLOOKUP(B514,'X7'!$B:$AZ,2,FALSE)),IF($X$1=8,(VLOOKUP(B514,'X8'!$B:$AZ,2,FALSE)),IF($X$1=9,(VLOOKUP(B514,'X9'!$B:$AZ,2,FALSE)),IF($X$1=10,(VLOOKUP(B514,'X10'!$B:$AZ,2,FALSE)),IF($X$1=11,(VLOOKUP(B514,'X11'!$B:$AZ,2,FALSE)),IF($X$1=12,(VLOOKUP(B514,'X12'!$B:$AZ,2,FALSE)),IF($X$1=13,(VLOOKUP(B514,'X13'!$B:$AZ,2,FALSE)),"B"))))))))))))))=TRUE," ",(IF($X$1=1,(VLOOKUP(B514,'X1'!$B:$AZ,2,FALSE)),IF($X$1=2,(VLOOKUP(B514,'X2'!$B:$AZ,2,FALSE)),IF($X$1=3,(VLOOKUP(B514,'X3'!$B:$AZ,2,FALSE)),IF($X$1=4,(VLOOKUP(B514,'X4'!$B:$AZ,2,FALSE)),IF($X$1=5,(VLOOKUP(B514,'X5'!$B:$AZ,2,FALSE)),IF($X$1=6,(VLOOKUP(B514,'X6'!$B:$AZ,2,FALSE)),IF($X$1=7,(VLOOKUP(B514,'X7'!$B:$AZ,2,FALSE)),IF($X$1=8,(VLOOKUP(B514,'X8'!$B:$AZ,2,FALSE)),IF($X$1=9,(VLOOKUP(B514,'X9'!$B:$AZ,2,FALSE)),IF($X$1=10,(VLOOKUP(B514,'X10'!$B:$AZ,2,FALSE)),IF($X$1=11,(VLOOKUP(B514,'X11'!$B:$AZ,2,FALSE)),IF($X$1=12,(VLOOKUP(B514,'X12'!$B:$AZ,2,FALSE)),IF($X$1=13,(VLOOKUP(B514,'X13'!$B:$AZ,2,FALSE)),"B")))))))))))))))</f>
        <v xml:space="preserve"> </v>
      </c>
      <c r="J514" s="183" t="str">
        <f ca="1">IF(ISERROR(IF($X$1=1,(VLOOKUP(B514,'X1'!$B:$AZ,3,FALSE)),IF($X$1=2,(VLOOKUP(B514,'X2'!$B:$AZ,3,FALSE)),IF($X$1=3,(VLOOKUP(B514,'X3'!$B:$AZ,3,FALSE)),IF($X$1=4,(VLOOKUP(B514,'X4'!$B:$AZ,3,FALSE)),IF($X$1=5,(VLOOKUP(B514,'X5'!$B:$AZ,3,FALSE)),IF($X$1=6,(VLOOKUP(B514,'X6'!$B:$AZ,3,FALSE)),IF($X$1=7,(VLOOKUP(B514,'X7'!$B:$AZ,3,FALSE)),IF($X$1=8,(VLOOKUP(B514,'X8'!$B:$AZ,3,FALSE)),IF($X$1=9,(VLOOKUP(B514,'X9'!$B:$AZ,3,FALSE)),IF($X$1=10,(VLOOKUP(B514,'X10'!$B:$AZ,3,FALSE)),IF($X$1=11,(VLOOKUP(B514,'X11'!$B:$AZ,3,FALSE)),IF($X$1=12,(VLOOKUP(B514,'X12'!$B:$AZ,3,FALSE)),IF($X$1=13,(VLOOKUP(B514,'X13'!$B:$AZ,3,FALSE)),"B"))))))))))))))=TRUE," ",(IF($X$1=1,(VLOOKUP(B514,'X1'!$B:$AZ,3,FALSE)),IF($X$1=2,(VLOOKUP(B514,'X2'!$B:$AZ,3,FALSE)),IF($X$1=3,(VLOOKUP(B514,'X3'!$B:$AZ,3,FALSE)),IF($X$1=4,(VLOOKUP(B514,'X4'!$B:$AZ,3,FALSE)),IF($X$1=5,(VLOOKUP(B514,'X5'!$B:$AZ,3,FALSE)),IF($X$1=6,(VLOOKUP(B514,'X6'!$B:$AZ,3,FALSE)),IF($X$1=7,(VLOOKUP(B514,'X7'!$B:$AZ,3,FALSE)),IF($X$1=8,(VLOOKUP(B514,'X8'!$B:$AZ,3,FALSE)),IF($X$1=9,(VLOOKUP(B514,'X9'!$B:$AZ,3,FALSE)),IF($X$1=10,(VLOOKUP(B514,'X10'!$B:$AZ,3,FALSE)),IF($X$1=11,(VLOOKUP(B514,'X11'!$B:$AZ,3,FALSE)),IF($X$1=12,(VLOOKUP(B514,'X12'!$B:$AZ,3,FALSE)),IF($X$1=13,(VLOOKUP(B514,'X13'!$B:$AZ,3,FALSE)),"B")))))))))))))))</f>
        <v xml:space="preserve"> </v>
      </c>
      <c r="K514" s="183" t="str">
        <f ca="1">IF(ISERROR(IF($X$1=1,(VLOOKUP(B514,'X1'!$B:$AZ,5,FALSE)),IF($X$1=2,(VLOOKUP(B514,'X2'!$B:$AZ,5,FALSE)),IF($X$1=3,(VLOOKUP(B514,'X3'!$B:$AZ,5,FALSE)),IF($X$1=4,(VLOOKUP(B514,'X4'!$B:$AZ,5,FALSE)),IF($X$1=5,(VLOOKUP(B514,'X5'!$B:$AZ,5,FALSE)),IF($X$1=6,(VLOOKUP(B514,'X6'!$B:$AZ,5,FALSE)),IF($X$1=7,(VLOOKUP(B514,'X7'!$B:$AZ,5,FALSE)),IF($X$1=8,(VLOOKUP(B514,'X8'!$B:$AZ,5,FALSE)),IF($X$1=9,(VLOOKUP(B514,'X9'!$B:$AZ,5,FALSE)),IF($X$1=10,(VLOOKUP(B514,'X10'!$B:$AZ,5,FALSE)),IF($X$1=11,(VLOOKUP(B514,'X11'!$B:$AZ,5,FALSE)),IF($X$1=12,(VLOOKUP(B514,'X12'!$B:$AZ,5,FALSE)),IF($X$1=13,(VLOOKUP(B514,'X13'!$B:$AZ,5,FALSE)),"B"))))))))))))))=TRUE," ",(IF($X$1=1,(VLOOKUP(B514,'X1'!$B:$AZ,5,FALSE)),IF($X$1=2,(VLOOKUP(B514,'X2'!$B:$AZ,5,FALSE)),IF($X$1=3,(VLOOKUP(B514,'X3'!$B:$AZ,5,FALSE)),IF($X$1=4,(VLOOKUP(B514,'X4'!$B:$AZ,5,FALSE)),IF($X$1=5,(VLOOKUP(B514,'X5'!$B:$AZ,5,FALSE)),IF($X$1=6,(VLOOKUP(B514,'X6'!$B:$AZ,5,FALSE)),IF($X$1=7,(VLOOKUP(B514,'X7'!$B:$AZ,5,FALSE)),IF($X$1=8,(VLOOKUP(B514,'X8'!$B:$AZ,5,FALSE)),IF($X$1=9,(VLOOKUP(B514,'X9'!$B:$AZ,5,FALSE)),IF($X$1=10,(VLOOKUP(B514,'X10'!$B:$AZ,5,FALSE)),IF($X$1=11,(VLOOKUP(B514,'X11'!$B:$AZ,5,FALSE)),IF($X$1=12,(VLOOKUP(B514,'X12'!$B:$AZ,5,FALSE)),IF($X$1=13,(VLOOKUP(B514,'X13'!$B:$AZ,5,FALSE)),"B")))))))))))))))</f>
        <v xml:space="preserve"> </v>
      </c>
      <c r="L514" s="184" t="str">
        <f ca="1">IF(ISERROR(IF($X$1=1,(VLOOKUP(B514,'X1'!$B:$AZ,9,FALSE)),IF($X$1=2,(VLOOKUP(B514,'X2'!$B:$AZ,9,FALSE)),IF($X$1=3,(VLOOKUP(B514,'X3'!$B:$AZ,9,FALSE)),IF($X$1=4,(VLOOKUP(B514,'X4'!$B:$AZ,9,FALSE)),IF($X$1=5,(VLOOKUP(B514,'X5'!$B:$AZ,9,FALSE)),IF($X$1=6,(VLOOKUP(B514,'X6'!$B:$AZ,9,FALSE)),IF($X$1=7,(VLOOKUP(B514,'X7'!$B:$AZ,9,FALSE)),IF($X$1=8,(VLOOKUP(B514,'X8'!$B:$AZ,9,FALSE)),IF($X$1=9,(VLOOKUP(B514,'X9'!$B:$AZ,9,FALSE)),IF($X$1=10,(VLOOKUP(B514,'X10'!$B:$AZ,9,FALSE)),IF($X$1=11,(VLOOKUP(B514,'X11'!$B:$AZ,9,FALSE)),IF($X$1=12,(VLOOKUP(B514,'X12'!$B:$AZ,9,FALSE)),IF($X$1=13,(VLOOKUP(B514,'X13'!$B:$AZ,9,FALSE)),"B"))))))))))))))=TRUE," ",(IF($X$1=1,(VLOOKUP(B514,'X1'!$B:$AZ,9,FALSE)),IF($X$1=2,(VLOOKUP(B514,'X2'!$B:$AZ,9,FALSE)),IF($X$1=3,(VLOOKUP(B514,'X3'!$B:$AZ,9,FALSE)),IF($X$1=4,(VLOOKUP(B514,'X4'!$B:$AZ,9,FALSE)),IF($X$1=5,(VLOOKUP(B514,'X5'!$B:$AZ,9,FALSE)),IF($X$1=6,(VLOOKUP(B514,'X6'!$B:$AZ,9,FALSE)),IF($X$1=7,(VLOOKUP(B514,'X7'!$B:$AZ,9,FALSE)),IF($X$1=8,(VLOOKUP(B514,'X8'!$B:$AZ,9,FALSE)),IF($X$1=9,(VLOOKUP(B514,'X9'!$B:$AZ,9,FALSE)),IF($X$1=10,(VLOOKUP(B514,'X10'!$B:$AZ,9,FALSE)),IF($X$1=11,(VLOOKUP(B514,'X11'!$B:$AZ,9,FALSE)),IF($X$1=12,(VLOOKUP(B514,'X12'!$B:$AZ,9,FALSE)),IF($X$1=13,(VLOOKUP(B514,'X13'!$B:$AZ,9,FALSE)),"B")))))))))))))))</f>
        <v xml:space="preserve"> </v>
      </c>
      <c r="M514" s="184" t="str">
        <f ca="1">IF(ISERROR(IF($X$1=1,(VLOOKUP(B514,'X1'!$B:$AZ,10,FALSE)),IF($X$1=2,(VLOOKUP(B514,'X2'!$B:$AZ,10,FALSE)),IF($X$1=3,(VLOOKUP(B514,'X3'!$B:$AZ,10,FALSE)),IF($X$1=4,(VLOOKUP(B514,'X4'!$B:$AZ,10,FALSE)),IF($X$1=5,(VLOOKUP(B514,'X5'!$B:$AZ,10,FALSE)),IF($X$1=6,(VLOOKUP(B514,'X6'!$B:$AZ,10,FALSE)),IF($X$1=7,(VLOOKUP(B514,'X7'!$B:$AZ,10,FALSE)),IF($X$1=8,(VLOOKUP(B514,'X8'!$B:$AZ,10,FALSE)),IF($X$1=9,(VLOOKUP(B514,'X9'!$B:$AZ,10,FALSE)),IF($X$1=10,(VLOOKUP(B514,'X10'!$B:$AZ,10,FALSE)),IF($X$1=11,(VLOOKUP(B514,'X11'!$B:$AZ,10,FALSE)),IF($X$1=12,(VLOOKUP(B514,'X12'!$B:$AZ,10,FALSE)),IF($X$1=13,(VLOOKUP(B514,'X13'!$B:$AZ,10,FALSE)),"B"))))))))))))))=TRUE," ",(IF($X$1=1,(VLOOKUP(B514,'X1'!$B:$AZ,10,FALSE)),IF($X$1=2,(VLOOKUP(B514,'X2'!$B:$AZ,10,FALSE)),IF($X$1=3,(VLOOKUP(B514,'X3'!$B:$AZ,10,FALSE)),IF($X$1=4,(VLOOKUP(B514,'X4'!$B:$AZ,10,FALSE)),IF($X$1=5,(VLOOKUP(B514,'X5'!$B:$AZ,10,FALSE)),IF($X$1=6,(VLOOKUP(B514,'X6'!$B:$AZ,10,FALSE)),IF($X$1=7,(VLOOKUP(B514,'X7'!$B:$AZ,10,FALSE)),IF($X$1=8,(VLOOKUP(B514,'X8'!$B:$AZ,10,FALSE)),IF($X$1=9,(VLOOKUP(B514,'X9'!$B:$AZ,10,FALSE)),IF($X$1=10,(VLOOKUP(B514,'X10'!$B:$AZ,10,FALSE)),IF($X$1=11,(VLOOKUP(B514,'X11'!$B:$AZ,10,FALSE)),IF($X$1=12,(VLOOKUP(B514,'X12'!$B:$AZ,10,FALSE)),IF($X$1=13,(VLOOKUP(B514,'X13'!$B:$AZ,10,FALSE)),"B")))))))))))))))</f>
        <v xml:space="preserve"> </v>
      </c>
      <c r="N514" s="185" t="str">
        <f ca="1">IF(ISERROR(IF($X$1=1,(VLOOKUP(B514,'X1'!$B:$AZ,45,FALSE)),IF($X$1=2,(VLOOKUP(B514,'X2'!$B:$AZ,45,FALSE)),IF($X$1=3,(VLOOKUP(B514,'X3'!$B:$AZ,45,FALSE)),IF($X$1=4,(VLOOKUP(B514,'X4'!$B:$AZ,45,FALSE)),IF($X$1=5,(VLOOKUP(B514,'X5'!$B:$AZ,45,FALSE)),IF($X$1=6,(VLOOKUP(B514,'X6'!$B:$AZ,45,FALSE)),IF($X$1=7,(VLOOKUP(B514,'X7'!$B:$AZ,45,FALSE)),IF($X$1=8,(VLOOKUP(B514,'X8'!$B:$AZ,45,FALSE)),IF($X$1=9,(VLOOKUP(B514,'X9'!$B:$AZ,45,FALSE)),IF($X$1=10,(VLOOKUP(B514,'X10'!$B:$AZ,45,FALSE)),IF($X$1=11,(VLOOKUP(B514,'X11'!$B:$AZ,45,FALSE)),IF($X$1=12,(VLOOKUP(B514,'X12'!$B:$AZ,45,FALSE)),IF($X$1=13,(VLOOKUP(B514,'X13'!$B:$AZ,45,FALSE)),"B"))))))))))))))=TRUE," ",(IF($X$1=1,(VLOOKUP(B514,'X1'!$B:$AZ,45,FALSE)),IF($X$1=2,(VLOOKUP(B514,'X2'!$B:$AZ,45,FALSE)),IF($X$1=3,(VLOOKUP(B514,'X3'!$B:$AZ,45,FALSE)),IF($X$1=4,(VLOOKUP(B514,'X4'!$B:$AZ,45,FALSE)),IF($X$1=5,(VLOOKUP(B514,'X5'!$B:$AZ,45,FALSE)),IF($X$1=6,(VLOOKUP(B514,'X6'!$B:$AZ,45,FALSE)),IF($X$1=7,(VLOOKUP(B514,'X7'!$B:$AZ,45,FALSE)),IF($X$1=8,(VLOOKUP(B514,'X8'!$B:$AZ,45,FALSE)),IF($X$1=9,(VLOOKUP(B514,'X9'!$B:$AZ,45,FALSE)),IF($X$1=10,(VLOOKUP(B514,'X10'!$B:$AZ,45,FALSE)),IF($X$1=11,(VLOOKUP(B514,'X11'!$B:$AZ,45,FALSE)),IF($X$1=12,(VLOOKUP(B514,'X12'!$B:$AZ,45,FALSE)),IF($X$1=13,(VLOOKUP(B514,'X13'!$B:$AZ,45,FALSE)),"B")))))))))))))))</f>
        <v xml:space="preserve"> </v>
      </c>
      <c r="O514" s="184" t="str">
        <f ca="1">IF(ISERROR(IF($X$1=1,(VLOOKUP(B514,'X1'!$B:$AZ,11,FALSE)),IF($X$1=2,(VLOOKUP(B514,'X2'!$B:$AZ,11,FALSE)),IF($X$1=3,(VLOOKUP(B514,'X3'!$B:$AZ,11,FALSE)),IF($X$1=4,(VLOOKUP(B514,'X4'!$B:$AZ,11,FALSE)),IF($X$1=5,(VLOOKUP(B514,'X5'!$B:$AZ,11,FALSE)),IF($X$1=6,(VLOOKUP(B514,'X6'!$B:$AZ,11,FALSE)),IF($X$1=7,(VLOOKUP(B514,'X7'!$B:$AZ,11,FALSE)),IF($X$1=8,(VLOOKUP(B514,'X8'!$B:$AZ,11,FALSE)),IF($X$1=9,(VLOOKUP(B514,'X9'!$B:$AZ,11,FALSE)),IF($X$1=10,(VLOOKUP(B514,'X10'!$B:$AZ,11,FALSE)),IF($X$1=11,(VLOOKUP(B514,'X11'!$B:$AZ,11,FALSE)),IF($X$1=12,(VLOOKUP(B514,'X12'!$B:$AZ,11,FALSE)),IF($X$1=13,(VLOOKUP(B514,'X13'!$B:$AZ,11,FALSE)),"B"))))))))))))))=TRUE," ",(IF($X$1=1,(VLOOKUP(B514,'X1'!$B:$AZ,11,FALSE)),IF($X$1=2,(VLOOKUP(B514,'X2'!$B:$AZ,11,FALSE)),IF($X$1=3,(VLOOKUP(B514,'X3'!$B:$AZ,11,FALSE)),IF($X$1=4,(VLOOKUP(B514,'X4'!$B:$AZ,11,FALSE)),IF($X$1=5,(VLOOKUP(B514,'X5'!$B:$AZ,11,FALSE)),IF($X$1=6,(VLOOKUP(B514,'X6'!$B:$AZ,11,FALSE)),IF($X$1=7,(VLOOKUP(B514,'X7'!$B:$AZ,11,FALSE)),IF($X$1=8,(VLOOKUP(B514,'X8'!$B:$AZ,11,FALSE)),IF($X$1=9,(VLOOKUP(B514,'X9'!$B:$AZ,11,FALSE)),IF($X$1=10,(VLOOKUP(B514,'X10'!$B:$AZ,11,FALSE)),IF($X$1=11,(VLOOKUP(B514,'X11'!$B:$AZ,11,FALSE)),IF($X$1=12,(VLOOKUP(B514,'X12'!$B:$AZ,11,FALSE)),IF($X$1=13,(VLOOKUP(B514,'X13'!$B:$AZ,11,FALSE)),"B")))))))))))))))</f>
        <v xml:space="preserve"> </v>
      </c>
      <c r="P514" s="184" t="str">
        <f ca="1">IF(ISERROR(IF($X$1=1,(VLOOKUP(B514,'X1'!$B:$AZ,12,FALSE)),IF($X$1=2,(VLOOKUP(B514,'X2'!$B:$AZ,12,FALSE)),IF($X$1=3,(VLOOKUP(B514,'X3'!$B:$AZ,12,FALSE)),IF($X$1=4,(VLOOKUP(B514,'X4'!$B:$AZ,12,FALSE)),IF($X$1=5,(VLOOKUP(B514,'X5'!$B:$AZ,12,FALSE)),IF($X$1=6,(VLOOKUP(B514,'X6'!$B:$AZ,12,FALSE)),IF($X$1=7,(VLOOKUP(B514,'X7'!$B:$AZ,12,FALSE)),IF($X$1=8,(VLOOKUP(B514,'X8'!$B:$AZ,12,FALSE)),IF($X$1=9,(VLOOKUP(B514,'X9'!$B:$AZ,12,FALSE)),IF($X$1=10,(VLOOKUP(B514,'X10'!$B:$AZ,12,FALSE)),IF($X$1=11,(VLOOKUP(B514,'X11'!$B:$AZ,12,FALSE)),IF($X$1=12,(VLOOKUP(B514,'X12'!$B:$AZ,12,FALSE)),IF($X$1=13,(VLOOKUP(B514,'X13'!$B:$AZ,12,FALSE)),"B"))))))))))))))=TRUE," ",(IF($X$1=1,(VLOOKUP(B514,'X1'!$B:$AZ,12,FALSE)),IF($X$1=2,(VLOOKUP(B514,'X2'!$B:$AZ,12,FALSE)),IF($X$1=3,(VLOOKUP(B514,'X3'!$B:$AZ,12,FALSE)),IF($X$1=4,(VLOOKUP(B514,'X4'!$B:$AZ,12,FALSE)),IF($X$1=5,(VLOOKUP(B514,'X5'!$B:$AZ,12,FALSE)),IF($X$1=6,(VLOOKUP(B514,'X6'!$B:$AZ,12,FALSE)),IF($X$1=7,(VLOOKUP(B514,'X7'!$B:$AZ,12,FALSE)),IF($X$1=8,(VLOOKUP(B514,'X8'!$B:$AZ,12,FALSE)),IF($X$1=9,(VLOOKUP(B514,'X9'!$B:$AZ,12,FALSE)),IF($X$1=10,(VLOOKUP(B514,'X10'!$B:$AZ,12,FALSE)),IF($X$1=11,(VLOOKUP(B514,'X11'!$B:$AZ,12,FALSE)),IF($X$1=12,(VLOOKUP(B514,'X12'!$B:$AZ,12,FALSE)),IF($X$1=13,(VLOOKUP(B514,'X13'!$B:$AZ,12,FALSE)),"B")))))))))))))))</f>
        <v xml:space="preserve"> </v>
      </c>
      <c r="Q514" s="185" t="str">
        <f ca="1">IF(ISERROR(IF($X$1=1,(VLOOKUP(B514,'X1'!$B:$AZ,46,FALSE)),IF($X$1=2,(VLOOKUP(B514,'X2'!$B:$AZ,46,FALSE)),IF($X$1=3,(VLOOKUP(B514,'X3'!$B:$AZ,46,FALSE)),IF($X$1=4,(VLOOKUP(B514,'X4'!$B:$AZ,46,FALSE)),IF($X$1=5,(VLOOKUP(B514,'X5'!$B:$AZ,46,FALSE)),IF($X$1=6,(VLOOKUP(B514,'X6'!$B:$AZ,46,FALSE)),IF($X$1=7,(VLOOKUP(B514,'X7'!$B:$AZ,46,FALSE)),IF($X$1=8,(VLOOKUP(B514,'X8'!$B:$AZ,46,FALSE)),IF($X$1=9,(VLOOKUP(B514,'X9'!$B:$AZ,46,FALSE)),IF($X$1=10,(VLOOKUP(B514,'X10'!$B:$AZ,46,FALSE)),IF($X$1=11,(VLOOKUP(B514,'X11'!$B:$AZ,46,FALSE)),IF($X$1=12,(VLOOKUP(B514,'X12'!$B:$AZ,46,FALSE)),IF($X$1=13,(VLOOKUP(B514,'X13'!$B:$AZ,46,FALSE)),"B"))))))))))))))=TRUE," ",(IF($X$1=1,(VLOOKUP(B514,'X1'!$B:$AZ,46,FALSE)),IF($X$1=2,(VLOOKUP(B514,'X2'!$B:$AZ,46,FALSE)),IF($X$1=3,(VLOOKUP(B514,'X3'!$B:$AZ,46,FALSE)),IF($X$1=4,(VLOOKUP(B514,'X4'!$B:$AZ,46,FALSE)),IF($X$1=5,(VLOOKUP(B514,'X5'!$B:$AZ,46,FALSE)),IF($X$1=6,(VLOOKUP(B514,'X6'!$B:$AZ,46,FALSE)),IF($X$1=7,(VLOOKUP(B514,'X7'!$B:$AZ,46,FALSE)),IF($X$1=8,(VLOOKUP(B514,'X8'!$B:$AZ,46,FALSE)),IF($X$1=9,(VLOOKUP(B514,'X9'!$B:$AZ,46,FALSE)),IF($X$1=10,(VLOOKUP(B514,'X10'!$B:$AZ,46,FALSE)),IF($X$1=11,(VLOOKUP(B514,'X11'!$B:$AZ,46,FALSE)),IF($X$1=12,(VLOOKUP(B514,'X12'!$B:$AZ,46,FALSE)),IF($X$1=13,(VLOOKUP(B514,'X13'!$B:$AZ,46,FALSE)),"B")))))))))))))))</f>
        <v xml:space="preserve"> </v>
      </c>
      <c r="R514" s="185" t="str">
        <f ca="1">IF(ISERROR(IF($X$1=1,(VLOOKUP(B514,'X1'!$B:$AZ,15,FALSE)),IF($X$1=2,(VLOOKUP(B514,'X2'!$B:$AZ,15,FALSE)),IF($X$1=3,(VLOOKUP(B514,'X3'!$B:$AZ,15,FALSE)),IF($X$1=4,(VLOOKUP(B514,'X4'!$B:$AZ,15,FALSE)),IF($X$1=5,(VLOOKUP(B514,'X5'!$B:$AZ,15,FALSE)),IF($X$1=6,(VLOOKUP(B514,'X6'!$B:$AZ,15,FALSE)),IF($X$1=7,(VLOOKUP(B514,'X7'!$B:$AZ,15,FALSE)),IF($X$1=8,(VLOOKUP(B514,'X8'!$B:$AZ,15,FALSE)),IF($X$1=9,(VLOOKUP(B514,'X9'!$B:$AZ,15,FALSE)),IF($X$1=10,(VLOOKUP(B514,'X10'!$B:$AZ,15,FALSE)),IF($X$1=11,(VLOOKUP(B514,'X11'!$B:$AZ,15,FALSE)),IF($X$1=12,(VLOOKUP(B514,'X12'!$B:$AZ,15,FALSE)),IF($X$1=13,(VLOOKUP(B514,'X13'!$B:$AZ,15,FALSE)),"B"))))))))))))))=TRUE," ",(IF($X$1=1,(VLOOKUP(B514,'X1'!$B:$AZ,15,FALSE)),IF($X$1=2,(VLOOKUP(B514,'X2'!$B:$AZ,15,FALSE)),IF($X$1=3,(VLOOKUP(B514,'X3'!$B:$AZ,15,FALSE)),IF($X$1=4,(VLOOKUP(B514,'X4'!$B:$AZ,15,FALSE)),IF($X$1=5,(VLOOKUP(B514,'X5'!$B:$AZ,15,FALSE)),IF($X$1=6,(VLOOKUP(B514,'X6'!$B:$AZ,15,FALSE)),IF($X$1=7,(VLOOKUP(B514,'X7'!$B:$AZ,15,FALSE)),IF($X$1=8,(VLOOKUP(B514,'X8'!$B:$AZ,15,FALSE)),IF($X$1=9,(VLOOKUP(B514,'X9'!$B:$AZ,15,FALSE)),IF($X$1=10,(VLOOKUP(B514,'X10'!$B:$AZ,15,FALSE)),IF($X$1=11,(VLOOKUP(B514,'X11'!$B:$AZ,15,FALSE)),IF($X$1=12,(VLOOKUP(B514,'X12'!$B:$AZ,15,FALSE)),IF($X$1=13,(VLOOKUP(B514,'X13'!$B:$AZ,15,FALSE)),"B")))))))))))))))</f>
        <v xml:space="preserve"> </v>
      </c>
      <c r="S514" s="185" t="str">
        <f ca="1">IF(ISERROR(IF((IF($X$1=1,(VLOOKUP(B514,'X1'!$B:$AZ,14,FALSE)),(IF($X$1=2,(VLOOKUP(B514,'X2'!$B:$AZ,14,FALSE)),(IF($X$1=3,(VLOOKUP(B514,'X3'!$B:$AZ,14,FALSE)),(IF($X$1=4,(VLOOKUP(B514,'X4'!$B:$AZ,14,FALSE)),(IF($X$1=5,(VLOOKUP(B514,'X5'!$B:$AZ,14,FALSE)),(IF($X$1=6,(VLOOKUP(B514,'X6'!$B:$AZ,14,FALSE)),(IF($X$1=7,(VLOOKUP(B514,'X7'!$B:$AZ,14,FALSE)),(IF($X$1=8,(VLOOKUP(B514,'X8'!$B:$AZ,14,FALSE)),(IF($X$1=9,(VLOOKUP(B514,'X9'!$B:$AZ,14,FALSE)),(IF($X$1=10,(VLOOKUP(B514,'X10'!$B:$AZ,14,FALSE)),(IF($X$1=11,(VLOOKUP(B514,'X11'!$B:$AZ,14,FALSE)),(IF($X$1=12,(VLOOKUP(B514,'X12'!$B:$AZ,14,FALSE)),(VLOOKUP(B514,'X13'!$B:$AZ,14,FALSE))))))))))))))))))))))))))=$V$1," ",(IF($X$1=1,(VLOOKUP(B514,'X1'!$B:$AZ,14,FALSE)),(IF($X$1=2,(VLOOKUP(B514,'X2'!$B:$AZ,14,FALSE)),(IF($X$1=3,(VLOOKUP(B514,'X3'!$B:$AZ,14,FALSE)),(IF($X$1=4,(VLOOKUP(B514,'X4'!$B:$AZ,14,FALSE)),(IF($X$1=5,(VLOOKUP(B514,'X5'!$B:$AZ,14,FALSE)),(IF($X$1=6,(VLOOKUP(B514,'X6'!$B:$AZ,14,FALSE)),(IF($X$1=7,(VLOOKUP(B514,'X7'!$B:$AZ,14,FALSE)),(IF($X$1=8,(VLOOKUP(B514,'X8'!$B:$AZ,14,FALSE)),(IF($X$1=9,(VLOOKUP(B514,'X9'!$B:$AZ,14,FALSE)),(IF($X$1=10,(VLOOKUP(B514,'X10'!$B:$AZ,14,FALSE)),(IF($X$1=11,(VLOOKUP(B514,'X11'!$B:$AZ,14,FALSE)),(IF($X$1=12,(VLOOKUP(B514,'X12'!$B:$AZ,14,FALSE)),(VLOOKUP(B514,'X13'!$B:$AZ,14,FALSE))))))))))))))))))))))))))))=TRUE," ",(IF((IF($X$1=1,(VLOOKUP(B514,'X1'!$B:$AZ,14,FALSE)),(IF($X$1=2,(VLOOKUP(B514,'X2'!$B:$AZ,14,FALSE)),(IF($X$1=3,(VLOOKUP(B514,'X3'!$B:$AZ,14,FALSE)),(IF($X$1=4,(VLOOKUP(B514,'X4'!$B:$AZ,14,FALSE)),(IF($X$1=5,(VLOOKUP(B514,'X5'!$B:$AZ,14,FALSE)),(IF($X$1=6,(VLOOKUP(B514,'X6'!$B:$AZ,14,FALSE)),(IF($X$1=7,(VLOOKUP(B514,'X7'!$B:$AZ,14,FALSE)),(IF($X$1=8,(VLOOKUP(B514,'X8'!$B:$AZ,14,FALSE)),(IF($X$1=9,(VLOOKUP(B514,'X9'!$B:$AZ,14,FALSE)),(IF($X$1=10,(VLOOKUP(B514,'X10'!$B:$AZ,14,FALSE)),(IF($X$1=11,(VLOOKUP(B514,'X11'!$B:$AZ,14,FALSE)),(IF($X$1=12,(VLOOKUP(B514,'X12'!$B:$AZ,14,FALSE)),(VLOOKUP(B514,'X13'!$B:$AZ,14,FALSE))))))))))))))))))))))))))=$V$1," ",(IF($X$1=1,(VLOOKUP(B514,'X1'!$B:$AZ,14,FALSE)),(IF($X$1=2,(VLOOKUP(B514,'X2'!$B:$AZ,14,FALSE)),(IF($X$1=3,(VLOOKUP(B514,'X3'!$B:$AZ,14,FALSE)),(IF($X$1=4,(VLOOKUP(B514,'X4'!$B:$AZ,14,FALSE)),(IF($X$1=5,(VLOOKUP(B514,'X5'!$B:$AZ,14,FALSE)),(IF($X$1=6,(VLOOKUP(B514,'X6'!$B:$AZ,14,FALSE)),(IF($X$1=7,(VLOOKUP(B514,'X7'!$B:$AZ,14,FALSE)),(IF($X$1=8,(VLOOKUP(B514,'X8'!$B:$AZ,14,FALSE)),(IF($X$1=9,(VLOOKUP(B514,'X9'!$B:$AZ,14,FALSE)),(IF($X$1=10,(VLOOKUP(B514,'X10'!$B:$AZ,14,FALSE)),(IF($X$1=11,(VLOOKUP(B514,'X11'!$B:$AZ,14,FALSE)),(IF($X$1=12,(VLOOKUP(B514,'X12'!$B:$AZ,14,FALSE)),(VLOOKUP(B514,'X13'!$B:$AZ,14,FALSE)))))))))))))))))))))))))))))</f>
        <v xml:space="preserve"> </v>
      </c>
    </row>
    <row r="515" spans="1:19" ht="14.1" customHeight="1" x14ac:dyDescent="0.2">
      <c r="A515" s="156" t="s">
        <v>1058</v>
      </c>
      <c r="B515" s="122" t="str">
        <f>IF(ISERROR(IF($U$16=1,(VLOOKUP(A515,$AC$89:$AH$125,2,FALSE)),IF((IF($X$1=1,'X1'!B474,(IF($X$1=2,'X2'!B474,(IF($X$1=3,'X3'!B474,(IF($X$1=4,'X4'!B474,(IF($X$1=5,'X5'!B474,(IF($X$1=6,'X6'!B474,(IF($X$1=7,'X7'!B474,(IF($X$1=8,'X8'!B474,(IF($X$1=9,'X9'!B474,(IF($X$1=10,'X10'!B474,(IF($X$1=11,'X11'!B474,(IF($X$1=12,'X12'!B474,'X13'!B474))))))))))))))))))))))))="","",(IF($X$1=1,'X1'!B474,(IF($X$1=2,'X2'!B474,(IF($X$1=3,'X3'!B474,(IF($X$1=4,'X4'!B474,(IF($X$1=5,'X5'!B474,(IF($X$1=6,'X6'!B474,(IF($X$1=7,'X7'!B474,(IF($X$1=8,'X8'!B474,(IF($X$1=9,'X9'!B474,(IF($X$1=10,'X10'!B474,(IF($X$1=11,'X11'!B474,(IF($X$1=12,'X12'!B474,'X13'!B474)))))))))))))))))))))))))))=TRUE," ",(IF($U$16=1,(VLOOKUP(A515,$AC$89:$AH$125,2,FALSE)),IF((IF($X$1=1,'X1'!B474,(IF($X$1=2,'X2'!B474,(IF($X$1=3,'X3'!B474,(IF($X$1=4,'X4'!B474,(IF($X$1=5,'X5'!B474,(IF($X$1=6,'X6'!B474,(IF($X$1=7,'X7'!B474,(IF($X$1=8,'X8'!B474,(IF($X$1=9,'X9'!B474,(IF($X$1=10,'X10'!B474,(IF($X$1=11,'X11'!B474,(IF($X$1=12,'X12'!B474,'X13'!B474))))))))))))))))))))))))="","",(IF($X$1=1,'X1'!B474,(IF($X$1=2,'X2'!B474,(IF($X$1=3,'X3'!B474,(IF($X$1=4,'X4'!B474,(IF($X$1=5,'X5'!B474,(IF($X$1=6,'X6'!B474,(IF($X$1=7,'X7'!B474,(IF($X$1=8,'X8'!B474,(IF($X$1=9,'X9'!B474,(IF($X$1=10,'X10'!B474,(IF($X$1=11,'X11'!B474,(IF($X$1=12,'X12'!B474,'X13'!B474))))))))))))))))))))))))))))</f>
        <v/>
      </c>
      <c r="C515" s="181" t="str">
        <f ca="1">IF(ISERROR(IF($X$1=1,(VLOOKUP(B515,'X1'!$B:$AZ,47,FALSE)),IF($X$1=2,(VLOOKUP(B515,'X2'!$B:$AZ,47,FALSE)),IF($X$1=3,(VLOOKUP(B515,'X3'!$B:$AZ,47,FALSE)),IF($X$1=4,(VLOOKUP(B515,'X4'!$B:$AZ,47,FALSE)),IF($X$1=5,(VLOOKUP(B515,'X5'!$B:$AZ,47,FALSE)),IF($X$1=6,(VLOOKUP(B515,'X6'!$B:$AZ,47,FALSE)),IF($X$1=7,(VLOOKUP(B515,'X7'!$B:$AZ,47,FALSE)),IF($X$1=8,(VLOOKUP(B515,'X8'!$B:$AZ,47,FALSE)),IF($X$1=9,(VLOOKUP(B515,'X9'!$B:$AZ,47,FALSE)),IF($X$1=10,(VLOOKUP(B515,'X10'!$B:$AZ,47,FALSE)),IF($X$1=11,(VLOOKUP(B515,'X11'!$B:$AZ,47,FALSE)),IF($X$1=12,(VLOOKUP(B515,'X12'!$B:$AZ,47,FALSE)),IF($X$1=13,(VLOOKUP(B515,'X13'!$B:$AZ,47,FALSE)),"B"))))))))))))))=TRUE," ",(IF($X$1=1,(VLOOKUP(B515,'X1'!$B:$AZ,47,FALSE)),IF($X$1=2,(VLOOKUP(B515,'X2'!$B:$AZ,47,FALSE)),IF($X$1=3,(VLOOKUP(B515,'X3'!$B:$AZ,47,FALSE)),IF($X$1=4,(VLOOKUP(B515,'X4'!$B:$AZ,47,FALSE)),IF($X$1=5,(VLOOKUP(B515,'X5'!$B:$AZ,47,FALSE)),IF($X$1=6,(VLOOKUP(B515,'X6'!$B:$AZ,47,FALSE)),IF($X$1=7,(VLOOKUP(B515,'X7'!$B:$AZ,47,FALSE)),IF($X$1=8,(VLOOKUP(B515,'X8'!$B:$AZ,47,FALSE)),IF($X$1=9,(VLOOKUP(B515,'X9'!$B:$AZ,47,FALSE)),IF($X$1=10,(VLOOKUP(B515,'X10'!$B:$AZ,47,FALSE)),IF($X$1=11,(VLOOKUP(B515,'X11'!$B:$AZ,47,FALSE)),IF($X$1=12,(VLOOKUP(B515,'X12'!$B:$AZ,47,FALSE)),IF($X$1=13,(VLOOKUP(B515,'X13'!$B:$AZ,47,FALSE)),"B")))))))))))))))</f>
        <v xml:space="preserve"> </v>
      </c>
      <c r="D515" s="181" t="str">
        <f ca="1">IF(ISERROR(IF($X$1=1,(VLOOKUP(B515,'X1'!$B:$AP,41,FALSE)),IF($X$1=2,(VLOOKUP(B515,'X2'!$B:$AP,41,FALSE)),IF($X$1=3,(VLOOKUP(B515,'X3'!$B:$AP,41,FALSE)),IF($X$1=4,(VLOOKUP(B515,'X4'!$B:$AP,41,FALSE)),IF($X$1=5,(VLOOKUP(B515,'X5'!$B:$AP,41,FALSE)),IF($X$1=6,(VLOOKUP(B515,'X6'!$B:$AP,41,FALSE)),IF($X$1=7,(VLOOKUP(B515,'X7'!$B:$AP,41,FALSE)),IF($X$1=8,(VLOOKUP(B515,'X8'!$B:$AP,41,FALSE)),IF($X$1=9,(VLOOKUP(B515,'X9'!$B:$AP,41,FALSE)),IF($X$1=10,(VLOOKUP(B515,'X10'!$B:$AP,41,FALSE)),IF($X$1=11,(VLOOKUP(B515,'X11'!$B:$AP,41,FALSE)),IF($X$1=12,(VLOOKUP(B515,'X12'!$B:$AP,41,FALSE)),IF($X$1=13,(VLOOKUP(B515,'X13'!$B:$AP,41,FALSE)),"B"))))))))))))))=TRUE," ",(IF($X$1=1,(VLOOKUP(B515,'X1'!$B:$AP,41,FALSE)),IF($X$1=2,(VLOOKUP(B515,'X2'!$B:$AP,41,FALSE)),IF($X$1=3,(VLOOKUP(B515,'X3'!$B:$AP,41,FALSE)),IF($X$1=4,(VLOOKUP(B515,'X4'!$B:$AP,41,FALSE)),IF($X$1=5,(VLOOKUP(B515,'X5'!$B:$AP,41,FALSE)),IF($X$1=6,(VLOOKUP(B515,'X6'!$B:$AP,41,FALSE)),IF($X$1=7,(VLOOKUP(B515,'X7'!$B:$AP,41,FALSE)),IF($X$1=8,(VLOOKUP(B515,'X8'!$B:$AP,41,FALSE)),IF($X$1=9,(VLOOKUP(B515,'X9'!$B:$AP,41,FALSE)),IF($X$1=10,(VLOOKUP(B515,'X10'!$B:$AP,41,FALSE)),IF($X$1=11,(VLOOKUP(B515,'X11'!$B:$AP,41,FALSE)),IF($X$1=12,(VLOOKUP(B515,'X12'!$B:$AP,41,FALSE)),IF($X$1=13,(VLOOKUP(B515,'X13'!$B:$AP,41,FALSE)),"B")))))))))))))))</f>
        <v xml:space="preserve"> </v>
      </c>
      <c r="E515" s="182" t="str">
        <f ca="1">IF(ISERROR(IF($X$1=1,(VLOOKUP(B515,'X1'!$B:$AP,7,FALSE)),IF($X$1=2,(VLOOKUP(B515,'X2'!$B:$AP,7,FALSE)),IF($X$1=3,(VLOOKUP(B515,'X3'!$B:$AP,7,FALSE)),IF($X$1=4,(VLOOKUP(B515,'X4'!$B:$AP,7,FALSE)),IF($X$1=5,(VLOOKUP(B515,'X5'!$B:$AP,7,FALSE)),IF($X$1=6,(VLOOKUP(B515,'X6'!$B:$AP,7,FALSE)),IF($X$1=7,(VLOOKUP(B515,'X7'!$B:$AP,7,FALSE)),IF($X$1=8,(VLOOKUP(B515,'X8'!$B:$AP,7,FALSE)),IF($X$1=9,(VLOOKUP(B515,'X9'!$B:$AP,7,FALSE)),IF($X$1=10,(VLOOKUP(B515,'X10'!$B:$AP,7,FALSE)),IF($X$1=11,(VLOOKUP(B515,'X11'!$B:$AP,7,FALSE)),IF($X$1=12,(VLOOKUP(B515,'X12'!$B:$AP,7,FALSE)),IF($X$1=13,(VLOOKUP(B515,'X13'!$B:$AP,7,FALSE)),"B"))))))))))))))=TRUE," ",(IF($X$1=1,(VLOOKUP(B515,'X1'!$B:$AP,7,FALSE)),IF($X$1=2,(VLOOKUP(B515,'X2'!$B:$AP,7,FALSE)),IF($X$1=3,(VLOOKUP(B515,'X3'!$B:$AP,7,FALSE)),IF($X$1=4,(VLOOKUP(B515,'X4'!$B:$AP,7,FALSE)),IF($X$1=5,(VLOOKUP(B515,'X5'!$B:$AP,7,FALSE)),IF($X$1=6,(VLOOKUP(B515,'X6'!$B:$AP,7,FALSE)),IF($X$1=7,(VLOOKUP(B515,'X7'!$B:$AP,7,FALSE)),IF($X$1=8,(VLOOKUP(B515,'X8'!$B:$AP,7,FALSE)),IF($X$1=9,(VLOOKUP(B515,'X9'!$B:$AP,7,FALSE)),IF($X$1=10,(VLOOKUP(B515,'X10'!$B:$AP,7,FALSE)),IF($X$1=11,(VLOOKUP(B515,'X11'!$B:$AP,7,FALSE)),IF($X$1=12,(VLOOKUP(B515,'X12'!$B:$AP,7,FALSE)),IF($X$1=13,(VLOOKUP(B515,'X13'!$B:$AP,7,FALSE)),"B")))))))))))))))</f>
        <v xml:space="preserve"> </v>
      </c>
      <c r="F515" s="182" t="str">
        <f ca="1">IF(ISERROR(IF((IF($X$1=1,(VLOOKUP(B515,'X1'!$B:$AO,6,FALSE)),(IF($X$1=2,(VLOOKUP(B515,'X2'!$B:$AO,6,FALSE)),(IF($X$1=3,(VLOOKUP(B515,'X3'!$B:$AO,6,FALSE)),(IF($X$1=4,(VLOOKUP(B515,'X4'!$B:$AO,6,FALSE)),(IF($X$1=5,(VLOOKUP(B515,'X5'!$B:$AO,6,FALSE)),(IF($X$1=6,(VLOOKUP(B515,'X6'!$B:$AO,6,FALSE)),(IF($X$1=7,(VLOOKUP(B515,'X7'!$B:$AO,6,FALSE)),(IF($X$1=8,(VLOOKUP(B515,'X8'!$B:$AO,6,FALSE)),(IF($X$1=9,(VLOOKUP(B515,'X9'!$B:$AO,6,FALSE)),(IF($X$1=10,(VLOOKUP(B515,'X10'!$B:$AO,6,FALSE)),(IF($X$1=11,(VLOOKUP(B515,'X11'!$B:$AO,6,FALSE)),(IF($X$1=12,(VLOOKUP(B515,'X12'!$B:$AO,6,FALSE)),(VLOOKUP(B515,'X13'!$B:$AO,6,FALSE))))))))))))))))))))))))))=$V$1," ",(IF($X$1=1,(VLOOKUP(B515,'X1'!$B:$AO,6,FALSE)),(IF($X$1=2,(VLOOKUP(B515,'X2'!$B:$AO,6,FALSE)),(IF($X$1=3,(VLOOKUP(B515,'X3'!$B:$AO,6,FALSE)),(IF($X$1=4,(VLOOKUP(B515,'X4'!$B:$AO,6,FALSE)),(IF($X$1=5,(VLOOKUP(B515,'X5'!$B:$AO,6,FALSE)),(IF($X$1=6,(VLOOKUP(B515,'X6'!$B:$AO,6,FALSE)),(IF($X$1=7,(VLOOKUP(B515,'X7'!$B:$AO,6,FALSE)),(IF($X$1=8,(VLOOKUP(B515,'X8'!$B:$AO,6,FALSE)),(IF($X$1=9,(VLOOKUP(B515,'X9'!$B:$AO,6,FALSE)),(IF($X$1=10,(VLOOKUP(B515,'X10'!$B:$AO,6,FALSE)),(IF($X$1=11,(VLOOKUP(B515,'X11'!$B:$AO,6,FALSE)),(IF($X$1=12,(VLOOKUP(B515,'X12'!$B:$AO,6,FALSE)),(VLOOKUP(B515,'X13'!$B:$AO,6,FALSE))))))))))))))))))))))))))))=TRUE," ",(IF((IF($X$1=1,(VLOOKUP(B515,'X1'!$B:$AO,6,FALSE)),(IF($X$1=2,(VLOOKUP(B515,'X2'!$B:$AO,6,FALSE)),(IF($X$1=3,(VLOOKUP(B515,'X3'!$B:$AO,6,FALSE)),(IF($X$1=4,(VLOOKUP(B515,'X4'!$B:$AO,6,FALSE)),(IF($X$1=5,(VLOOKUP(B515,'X5'!$B:$AO,6,FALSE)),(IF($X$1=6,(VLOOKUP(B515,'X6'!$B:$AO,6,FALSE)),(IF($X$1=7,(VLOOKUP(B515,'X7'!$B:$AO,6,FALSE)),(IF($X$1=8,(VLOOKUP(B515,'X8'!$B:$AO,6,FALSE)),(IF($X$1=9,(VLOOKUP(B515,'X9'!$B:$AO,6,FALSE)),(IF($X$1=10,(VLOOKUP(B515,'X10'!$B:$AO,6,FALSE)),(IF($X$1=11,(VLOOKUP(B515,'X11'!$B:$AO,6,FALSE)),(IF($X$1=12,(VLOOKUP(B515,'X12'!$B:$AO,6,FALSE)),(VLOOKUP(B515,'X13'!$B:$AO,6,FALSE))))))))))))))))))))))))))=$V$1," ",(IF($X$1=1,(VLOOKUP(B515,'X1'!$B:$AO,6,FALSE)),(IF($X$1=2,(VLOOKUP(B515,'X2'!$B:$AO,6,FALSE)),(IF($X$1=3,(VLOOKUP(B515,'X3'!$B:$AO,6,FALSE)),(IF($X$1=4,(VLOOKUP(B515,'X4'!$B:$AO,6,FALSE)),(IF($X$1=5,(VLOOKUP(B515,'X5'!$B:$AO,6,FALSE)),(IF($X$1=6,(VLOOKUP(B515,'X6'!$B:$AO,6,FALSE)),(IF($X$1=7,(VLOOKUP(B515,'X7'!$B:$AO,6,FALSE)),(IF($X$1=8,(VLOOKUP(B515,'X8'!$B:$AO,6,FALSE)),(IF($X$1=9,(VLOOKUP(B515,'X9'!$B:$AO,6,FALSE)),(IF($X$1=10,(VLOOKUP(B515,'X10'!$B:$AO,6,FALSE)),(IF($X$1=11,(VLOOKUP(B515,'X11'!$B:$AO,6,FALSE)),(IF($X$1=12,(VLOOKUP(B515,'X12'!$B:$AO,6,FALSE)),(VLOOKUP(B515,'X13'!$B:$AO,6,FALSE)))))))))))))))))))))))))))))</f>
        <v xml:space="preserve"> </v>
      </c>
      <c r="G515" s="182" t="str">
        <f ca="1">IF(ISERROR(IF($X$1=1,(VLOOKUP(B515,'X1'!$B:$AZ,44,FALSE)),IF($X$1=2,(VLOOKUP(B515,'X2'!$B:$AZ,44,FALSE)),IF($X$1=3,(VLOOKUP(B515,'X3'!$B:$AZ,44,FALSE)),IF($X$1=4,(VLOOKUP(B515,'X4'!$B:$AZ,44,FALSE)),IF($X$1=5,(VLOOKUP(B515,'X5'!$B:$AZ,44,FALSE)),IF($X$1=6,(VLOOKUP(B515,'X6'!$B:$AZ,44,FALSE)),IF($X$1=7,(VLOOKUP(B515,'X7'!$B:$AZ,44,FALSE)),IF($X$1=8,(VLOOKUP(B515,'X8'!$B:$AZ,44,FALSE)),IF($X$1=9,(VLOOKUP(B515,'X9'!$B:$AZ,44,FALSE)),IF($X$1=10,(VLOOKUP(B515,'X10'!$B:$AZ,44,FALSE)),IF($X$1=11,(VLOOKUP(B515,'X11'!$B:$AZ,44,FALSE)),IF($X$1=12,(VLOOKUP(B515,'X12'!$B:$AZ,44,FALSE)),IF($X$1=13,(VLOOKUP(B515,'X13'!$B:$AZ,44,FALSE)),"B"))))))))))))))=TRUE," ",(IF($X$1=1,(VLOOKUP(B515,'X1'!$B:$AZ,44,FALSE)),IF($X$1=2,(VLOOKUP(B515,'X2'!$B:$AZ,44,FALSE)),IF($X$1=3,(VLOOKUP(B515,'X3'!$B:$AZ,44,FALSE)),IF($X$1=4,(VLOOKUP(B515,'X4'!$B:$AZ,44,FALSE)),IF($X$1=5,(VLOOKUP(B515,'X5'!$B:$AZ,44,FALSE)),IF($X$1=6,(VLOOKUP(B515,'X6'!$B:$AZ,44,FALSE)),IF($X$1=7,(VLOOKUP(B515,'X7'!$B:$AZ,44,FALSE)),IF($X$1=8,(VLOOKUP(B515,'X8'!$B:$AZ,44,FALSE)),IF($X$1=9,(VLOOKUP(B515,'X9'!$B:$AZ,44,FALSE)),IF($X$1=10,(VLOOKUP(B515,'X10'!$B:$AZ,44,FALSE)),IF($X$1=11,(VLOOKUP(B515,'X11'!$B:$AZ,44,FALSE)),IF($X$1=12,(VLOOKUP(B515,'X12'!$B:$AZ,44,FALSE)),IF($X$1=13,(VLOOKUP(B515,'X13'!$B:$AZ,44,FALSE)),"B")))))))))))))))</f>
        <v xml:space="preserve"> </v>
      </c>
      <c r="H515" s="182" t="str">
        <f ca="1">IF(ISERROR(IF($X$1=1,(VLOOKUP(B515,'X1'!$B:$AZ,8,FALSE)),IF($X$1=2,(VLOOKUP(B515,'X2'!$B:$AZ,8,FALSE)),IF($X$1=3,(VLOOKUP(B515,'X3'!$B:$AZ,8,FALSE)),IF($X$1=4,(VLOOKUP(B515,'X4'!$B:$AZ,8,FALSE)),IF($X$1=5,(VLOOKUP(B515,'X5'!$B:$AZ,8,FALSE)),IF($X$1=6,(VLOOKUP(B515,'X6'!$B:$AZ,8,FALSE)),IF($X$1=7,(VLOOKUP(B515,'X7'!$B:$AZ,8,FALSE)),IF($X$1=8,(VLOOKUP(B515,'X8'!$B:$AZ,8,FALSE)),IF($X$1=9,(VLOOKUP(B515,'X9'!$B:$AZ,8,FALSE)),IF($X$1=10,(VLOOKUP(B515,'X10'!$B:$AZ,8,FALSE)),IF($X$1=11,(VLOOKUP(B515,'X11'!$B:$AZ,8,FALSE)),IF($X$1=12,(VLOOKUP(B515,'X12'!$B:$AZ,8,FALSE)),IF($X$1=13,(VLOOKUP(B515,'X13'!$B:$AZ,8,FALSE)),"B"))))))))))))))=TRUE," ",(IF($X$1=1,(VLOOKUP(B515,'X1'!$B:$AZ,8,FALSE)),IF($X$1=2,(VLOOKUP(B515,'X2'!$B:$AZ,8,FALSE)),IF($X$1=3,(VLOOKUP(B515,'X3'!$B:$AZ,8,FALSE)),IF($X$1=4,(VLOOKUP(B515,'X4'!$B:$AZ,8,FALSE)),IF($X$1=5,(VLOOKUP(B515,'X5'!$B:$AZ,8,FALSE)),IF($X$1=6,(VLOOKUP(B515,'X6'!$B:$AZ,8,FALSE)),IF($X$1=7,(VLOOKUP(B515,'X7'!$B:$AZ,8,FALSE)),IF($X$1=8,(VLOOKUP(B515,'X8'!$B:$AZ,8,FALSE)),IF($X$1=9,(VLOOKUP(B515,'X9'!$B:$AZ,8,FALSE)),IF($X$1=10,(VLOOKUP(B515,'X10'!$B:$AZ,8,FALSE)),IF($X$1=11,(VLOOKUP(B515,'X11'!$B:$AZ,8,FALSE)),IF($X$1=12,(VLOOKUP(B515,'X12'!$B:$AZ,8,FALSE)),IF($X$1=13,(VLOOKUP(B515,'X13'!$B:$AZ,8,FALSE)),"B")))))))))))))))</f>
        <v xml:space="preserve"> </v>
      </c>
      <c r="I515" s="183" t="str">
        <f ca="1">IF(ISERROR(IF($X$1=1,(VLOOKUP(B515,'X1'!$B:$AZ,2,FALSE)),IF($X$1=2,(VLOOKUP(B515,'X2'!$B:$AZ,2,FALSE)),IF($X$1=3,(VLOOKUP(B515,'X3'!$B:$AZ,2,FALSE)),IF($X$1=4,(VLOOKUP(B515,'X4'!$B:$AZ,2,FALSE)),IF($X$1=5,(VLOOKUP(B515,'X5'!$B:$AZ,2,FALSE)),IF($X$1=6,(VLOOKUP(B515,'X6'!$B:$AZ,2,FALSE)),IF($X$1=7,(VLOOKUP(B515,'X7'!$B:$AZ,2,FALSE)),IF($X$1=8,(VLOOKUP(B515,'X8'!$B:$AZ,2,FALSE)),IF($X$1=9,(VLOOKUP(B515,'X9'!$B:$AZ,2,FALSE)),IF($X$1=10,(VLOOKUP(B515,'X10'!$B:$AZ,2,FALSE)),IF($X$1=11,(VLOOKUP(B515,'X11'!$B:$AZ,2,FALSE)),IF($X$1=12,(VLOOKUP(B515,'X12'!$B:$AZ,2,FALSE)),IF($X$1=13,(VLOOKUP(B515,'X13'!$B:$AZ,2,FALSE)),"B"))))))))))))))=TRUE," ",(IF($X$1=1,(VLOOKUP(B515,'X1'!$B:$AZ,2,FALSE)),IF($X$1=2,(VLOOKUP(B515,'X2'!$B:$AZ,2,FALSE)),IF($X$1=3,(VLOOKUP(B515,'X3'!$B:$AZ,2,FALSE)),IF($X$1=4,(VLOOKUP(B515,'X4'!$B:$AZ,2,FALSE)),IF($X$1=5,(VLOOKUP(B515,'X5'!$B:$AZ,2,FALSE)),IF($X$1=6,(VLOOKUP(B515,'X6'!$B:$AZ,2,FALSE)),IF($X$1=7,(VLOOKUP(B515,'X7'!$B:$AZ,2,FALSE)),IF($X$1=8,(VLOOKUP(B515,'X8'!$B:$AZ,2,FALSE)),IF($X$1=9,(VLOOKUP(B515,'X9'!$B:$AZ,2,FALSE)),IF($X$1=10,(VLOOKUP(B515,'X10'!$B:$AZ,2,FALSE)),IF($X$1=11,(VLOOKUP(B515,'X11'!$B:$AZ,2,FALSE)),IF($X$1=12,(VLOOKUP(B515,'X12'!$B:$AZ,2,FALSE)),IF($X$1=13,(VLOOKUP(B515,'X13'!$B:$AZ,2,FALSE)),"B")))))))))))))))</f>
        <v xml:space="preserve"> </v>
      </c>
      <c r="J515" s="183" t="str">
        <f ca="1">IF(ISERROR(IF($X$1=1,(VLOOKUP(B515,'X1'!$B:$AZ,3,FALSE)),IF($X$1=2,(VLOOKUP(B515,'X2'!$B:$AZ,3,FALSE)),IF($X$1=3,(VLOOKUP(B515,'X3'!$B:$AZ,3,FALSE)),IF($X$1=4,(VLOOKUP(B515,'X4'!$B:$AZ,3,FALSE)),IF($X$1=5,(VLOOKUP(B515,'X5'!$B:$AZ,3,FALSE)),IF($X$1=6,(VLOOKUP(B515,'X6'!$B:$AZ,3,FALSE)),IF($X$1=7,(VLOOKUP(B515,'X7'!$B:$AZ,3,FALSE)),IF($X$1=8,(VLOOKUP(B515,'X8'!$B:$AZ,3,FALSE)),IF($X$1=9,(VLOOKUP(B515,'X9'!$B:$AZ,3,FALSE)),IF($X$1=10,(VLOOKUP(B515,'X10'!$B:$AZ,3,FALSE)),IF($X$1=11,(VLOOKUP(B515,'X11'!$B:$AZ,3,FALSE)),IF($X$1=12,(VLOOKUP(B515,'X12'!$B:$AZ,3,FALSE)),IF($X$1=13,(VLOOKUP(B515,'X13'!$B:$AZ,3,FALSE)),"B"))))))))))))))=TRUE," ",(IF($X$1=1,(VLOOKUP(B515,'X1'!$B:$AZ,3,FALSE)),IF($X$1=2,(VLOOKUP(B515,'X2'!$B:$AZ,3,FALSE)),IF($X$1=3,(VLOOKUP(B515,'X3'!$B:$AZ,3,FALSE)),IF($X$1=4,(VLOOKUP(B515,'X4'!$B:$AZ,3,FALSE)),IF($X$1=5,(VLOOKUP(B515,'X5'!$B:$AZ,3,FALSE)),IF($X$1=6,(VLOOKUP(B515,'X6'!$B:$AZ,3,FALSE)),IF($X$1=7,(VLOOKUP(B515,'X7'!$B:$AZ,3,FALSE)),IF($X$1=8,(VLOOKUP(B515,'X8'!$B:$AZ,3,FALSE)),IF($X$1=9,(VLOOKUP(B515,'X9'!$B:$AZ,3,FALSE)),IF($X$1=10,(VLOOKUP(B515,'X10'!$B:$AZ,3,FALSE)),IF($X$1=11,(VLOOKUP(B515,'X11'!$B:$AZ,3,FALSE)),IF($X$1=12,(VLOOKUP(B515,'X12'!$B:$AZ,3,FALSE)),IF($X$1=13,(VLOOKUP(B515,'X13'!$B:$AZ,3,FALSE)),"B")))))))))))))))</f>
        <v xml:space="preserve"> </v>
      </c>
      <c r="K515" s="183" t="str">
        <f ca="1">IF(ISERROR(IF($X$1=1,(VLOOKUP(B515,'X1'!$B:$AZ,5,FALSE)),IF($X$1=2,(VLOOKUP(B515,'X2'!$B:$AZ,5,FALSE)),IF($X$1=3,(VLOOKUP(B515,'X3'!$B:$AZ,5,FALSE)),IF($X$1=4,(VLOOKUP(B515,'X4'!$B:$AZ,5,FALSE)),IF($X$1=5,(VLOOKUP(B515,'X5'!$B:$AZ,5,FALSE)),IF($X$1=6,(VLOOKUP(B515,'X6'!$B:$AZ,5,FALSE)),IF($X$1=7,(VLOOKUP(B515,'X7'!$B:$AZ,5,FALSE)),IF($X$1=8,(VLOOKUP(B515,'X8'!$B:$AZ,5,FALSE)),IF($X$1=9,(VLOOKUP(B515,'X9'!$B:$AZ,5,FALSE)),IF($X$1=10,(VLOOKUP(B515,'X10'!$B:$AZ,5,FALSE)),IF($X$1=11,(VLOOKUP(B515,'X11'!$B:$AZ,5,FALSE)),IF($X$1=12,(VLOOKUP(B515,'X12'!$B:$AZ,5,FALSE)),IF($X$1=13,(VLOOKUP(B515,'X13'!$B:$AZ,5,FALSE)),"B"))))))))))))))=TRUE," ",(IF($X$1=1,(VLOOKUP(B515,'X1'!$B:$AZ,5,FALSE)),IF($X$1=2,(VLOOKUP(B515,'X2'!$B:$AZ,5,FALSE)),IF($X$1=3,(VLOOKUP(B515,'X3'!$B:$AZ,5,FALSE)),IF($X$1=4,(VLOOKUP(B515,'X4'!$B:$AZ,5,FALSE)),IF($X$1=5,(VLOOKUP(B515,'X5'!$B:$AZ,5,FALSE)),IF($X$1=6,(VLOOKUP(B515,'X6'!$B:$AZ,5,FALSE)),IF($X$1=7,(VLOOKUP(B515,'X7'!$B:$AZ,5,FALSE)),IF($X$1=8,(VLOOKUP(B515,'X8'!$B:$AZ,5,FALSE)),IF($X$1=9,(VLOOKUP(B515,'X9'!$B:$AZ,5,FALSE)),IF($X$1=10,(VLOOKUP(B515,'X10'!$B:$AZ,5,FALSE)),IF($X$1=11,(VLOOKUP(B515,'X11'!$B:$AZ,5,FALSE)),IF($X$1=12,(VLOOKUP(B515,'X12'!$B:$AZ,5,FALSE)),IF($X$1=13,(VLOOKUP(B515,'X13'!$B:$AZ,5,FALSE)),"B")))))))))))))))</f>
        <v xml:space="preserve"> </v>
      </c>
      <c r="L515" s="184" t="str">
        <f ca="1">IF(ISERROR(IF($X$1=1,(VLOOKUP(B515,'X1'!$B:$AZ,9,FALSE)),IF($X$1=2,(VLOOKUP(B515,'X2'!$B:$AZ,9,FALSE)),IF($X$1=3,(VLOOKUP(B515,'X3'!$B:$AZ,9,FALSE)),IF($X$1=4,(VLOOKUP(B515,'X4'!$B:$AZ,9,FALSE)),IF($X$1=5,(VLOOKUP(B515,'X5'!$B:$AZ,9,FALSE)),IF($X$1=6,(VLOOKUP(B515,'X6'!$B:$AZ,9,FALSE)),IF($X$1=7,(VLOOKUP(B515,'X7'!$B:$AZ,9,FALSE)),IF($X$1=8,(VLOOKUP(B515,'X8'!$B:$AZ,9,FALSE)),IF($X$1=9,(VLOOKUP(B515,'X9'!$B:$AZ,9,FALSE)),IF($X$1=10,(VLOOKUP(B515,'X10'!$B:$AZ,9,FALSE)),IF($X$1=11,(VLOOKUP(B515,'X11'!$B:$AZ,9,FALSE)),IF($X$1=12,(VLOOKUP(B515,'X12'!$B:$AZ,9,FALSE)),IF($X$1=13,(VLOOKUP(B515,'X13'!$B:$AZ,9,FALSE)),"B"))))))))))))))=TRUE," ",(IF($X$1=1,(VLOOKUP(B515,'X1'!$B:$AZ,9,FALSE)),IF($X$1=2,(VLOOKUP(B515,'X2'!$B:$AZ,9,FALSE)),IF($X$1=3,(VLOOKUP(B515,'X3'!$B:$AZ,9,FALSE)),IF($X$1=4,(VLOOKUP(B515,'X4'!$B:$AZ,9,FALSE)),IF($X$1=5,(VLOOKUP(B515,'X5'!$B:$AZ,9,FALSE)),IF($X$1=6,(VLOOKUP(B515,'X6'!$B:$AZ,9,FALSE)),IF($X$1=7,(VLOOKUP(B515,'X7'!$B:$AZ,9,FALSE)),IF($X$1=8,(VLOOKUP(B515,'X8'!$B:$AZ,9,FALSE)),IF($X$1=9,(VLOOKUP(B515,'X9'!$B:$AZ,9,FALSE)),IF($X$1=10,(VLOOKUP(B515,'X10'!$B:$AZ,9,FALSE)),IF($X$1=11,(VLOOKUP(B515,'X11'!$B:$AZ,9,FALSE)),IF($X$1=12,(VLOOKUP(B515,'X12'!$B:$AZ,9,FALSE)),IF($X$1=13,(VLOOKUP(B515,'X13'!$B:$AZ,9,FALSE)),"B")))))))))))))))</f>
        <v xml:space="preserve"> </v>
      </c>
      <c r="M515" s="184" t="str">
        <f ca="1">IF(ISERROR(IF($X$1=1,(VLOOKUP(B515,'X1'!$B:$AZ,10,FALSE)),IF($X$1=2,(VLOOKUP(B515,'X2'!$B:$AZ,10,FALSE)),IF($X$1=3,(VLOOKUP(B515,'X3'!$B:$AZ,10,FALSE)),IF($X$1=4,(VLOOKUP(B515,'X4'!$B:$AZ,10,FALSE)),IF($X$1=5,(VLOOKUP(B515,'X5'!$B:$AZ,10,FALSE)),IF($X$1=6,(VLOOKUP(B515,'X6'!$B:$AZ,10,FALSE)),IF($X$1=7,(VLOOKUP(B515,'X7'!$B:$AZ,10,FALSE)),IF($X$1=8,(VLOOKUP(B515,'X8'!$B:$AZ,10,FALSE)),IF($X$1=9,(VLOOKUP(B515,'X9'!$B:$AZ,10,FALSE)),IF($X$1=10,(VLOOKUP(B515,'X10'!$B:$AZ,10,FALSE)),IF($X$1=11,(VLOOKUP(B515,'X11'!$B:$AZ,10,FALSE)),IF($X$1=12,(VLOOKUP(B515,'X12'!$B:$AZ,10,FALSE)),IF($X$1=13,(VLOOKUP(B515,'X13'!$B:$AZ,10,FALSE)),"B"))))))))))))))=TRUE," ",(IF($X$1=1,(VLOOKUP(B515,'X1'!$B:$AZ,10,FALSE)),IF($X$1=2,(VLOOKUP(B515,'X2'!$B:$AZ,10,FALSE)),IF($X$1=3,(VLOOKUP(B515,'X3'!$B:$AZ,10,FALSE)),IF($X$1=4,(VLOOKUP(B515,'X4'!$B:$AZ,10,FALSE)),IF($X$1=5,(VLOOKUP(B515,'X5'!$B:$AZ,10,FALSE)),IF($X$1=6,(VLOOKUP(B515,'X6'!$B:$AZ,10,FALSE)),IF($X$1=7,(VLOOKUP(B515,'X7'!$B:$AZ,10,FALSE)),IF($X$1=8,(VLOOKUP(B515,'X8'!$B:$AZ,10,FALSE)),IF($X$1=9,(VLOOKUP(B515,'X9'!$B:$AZ,10,FALSE)),IF($X$1=10,(VLOOKUP(B515,'X10'!$B:$AZ,10,FALSE)),IF($X$1=11,(VLOOKUP(B515,'X11'!$B:$AZ,10,FALSE)),IF($X$1=12,(VLOOKUP(B515,'X12'!$B:$AZ,10,FALSE)),IF($X$1=13,(VLOOKUP(B515,'X13'!$B:$AZ,10,FALSE)),"B")))))))))))))))</f>
        <v xml:space="preserve"> </v>
      </c>
      <c r="N515" s="185" t="str">
        <f ca="1">IF(ISERROR(IF($X$1=1,(VLOOKUP(B515,'X1'!$B:$AZ,45,FALSE)),IF($X$1=2,(VLOOKUP(B515,'X2'!$B:$AZ,45,FALSE)),IF($X$1=3,(VLOOKUP(B515,'X3'!$B:$AZ,45,FALSE)),IF($X$1=4,(VLOOKUP(B515,'X4'!$B:$AZ,45,FALSE)),IF($X$1=5,(VLOOKUP(B515,'X5'!$B:$AZ,45,FALSE)),IF($X$1=6,(VLOOKUP(B515,'X6'!$B:$AZ,45,FALSE)),IF($X$1=7,(VLOOKUP(B515,'X7'!$B:$AZ,45,FALSE)),IF($X$1=8,(VLOOKUP(B515,'X8'!$B:$AZ,45,FALSE)),IF($X$1=9,(VLOOKUP(B515,'X9'!$B:$AZ,45,FALSE)),IF($X$1=10,(VLOOKUP(B515,'X10'!$B:$AZ,45,FALSE)),IF($X$1=11,(VLOOKUP(B515,'X11'!$B:$AZ,45,FALSE)),IF($X$1=12,(VLOOKUP(B515,'X12'!$B:$AZ,45,FALSE)),IF($X$1=13,(VLOOKUP(B515,'X13'!$B:$AZ,45,FALSE)),"B"))))))))))))))=TRUE," ",(IF($X$1=1,(VLOOKUP(B515,'X1'!$B:$AZ,45,FALSE)),IF($X$1=2,(VLOOKUP(B515,'X2'!$B:$AZ,45,FALSE)),IF($X$1=3,(VLOOKUP(B515,'X3'!$B:$AZ,45,FALSE)),IF($X$1=4,(VLOOKUP(B515,'X4'!$B:$AZ,45,FALSE)),IF($X$1=5,(VLOOKUP(B515,'X5'!$B:$AZ,45,FALSE)),IF($X$1=6,(VLOOKUP(B515,'X6'!$B:$AZ,45,FALSE)),IF($X$1=7,(VLOOKUP(B515,'X7'!$B:$AZ,45,FALSE)),IF($X$1=8,(VLOOKUP(B515,'X8'!$B:$AZ,45,FALSE)),IF($X$1=9,(VLOOKUP(B515,'X9'!$B:$AZ,45,FALSE)),IF($X$1=10,(VLOOKUP(B515,'X10'!$B:$AZ,45,FALSE)),IF($X$1=11,(VLOOKUP(B515,'X11'!$B:$AZ,45,FALSE)),IF($X$1=12,(VLOOKUP(B515,'X12'!$B:$AZ,45,FALSE)),IF($X$1=13,(VLOOKUP(B515,'X13'!$B:$AZ,45,FALSE)),"B")))))))))))))))</f>
        <v xml:space="preserve"> </v>
      </c>
      <c r="O515" s="184" t="str">
        <f ca="1">IF(ISERROR(IF($X$1=1,(VLOOKUP(B515,'X1'!$B:$AZ,11,FALSE)),IF($X$1=2,(VLOOKUP(B515,'X2'!$B:$AZ,11,FALSE)),IF($X$1=3,(VLOOKUP(B515,'X3'!$B:$AZ,11,FALSE)),IF($X$1=4,(VLOOKUP(B515,'X4'!$B:$AZ,11,FALSE)),IF($X$1=5,(VLOOKUP(B515,'X5'!$B:$AZ,11,FALSE)),IF($X$1=6,(VLOOKUP(B515,'X6'!$B:$AZ,11,FALSE)),IF($X$1=7,(VLOOKUP(B515,'X7'!$B:$AZ,11,FALSE)),IF($X$1=8,(VLOOKUP(B515,'X8'!$B:$AZ,11,FALSE)),IF($X$1=9,(VLOOKUP(B515,'X9'!$B:$AZ,11,FALSE)),IF($X$1=10,(VLOOKUP(B515,'X10'!$B:$AZ,11,FALSE)),IF($X$1=11,(VLOOKUP(B515,'X11'!$B:$AZ,11,FALSE)),IF($X$1=12,(VLOOKUP(B515,'X12'!$B:$AZ,11,FALSE)),IF($X$1=13,(VLOOKUP(B515,'X13'!$B:$AZ,11,FALSE)),"B"))))))))))))))=TRUE," ",(IF($X$1=1,(VLOOKUP(B515,'X1'!$B:$AZ,11,FALSE)),IF($X$1=2,(VLOOKUP(B515,'X2'!$B:$AZ,11,FALSE)),IF($X$1=3,(VLOOKUP(B515,'X3'!$B:$AZ,11,FALSE)),IF($X$1=4,(VLOOKUP(B515,'X4'!$B:$AZ,11,FALSE)),IF($X$1=5,(VLOOKUP(B515,'X5'!$B:$AZ,11,FALSE)),IF($X$1=6,(VLOOKUP(B515,'X6'!$B:$AZ,11,FALSE)),IF($X$1=7,(VLOOKUP(B515,'X7'!$B:$AZ,11,FALSE)),IF($X$1=8,(VLOOKUP(B515,'X8'!$B:$AZ,11,FALSE)),IF($X$1=9,(VLOOKUP(B515,'X9'!$B:$AZ,11,FALSE)),IF($X$1=10,(VLOOKUP(B515,'X10'!$B:$AZ,11,FALSE)),IF($X$1=11,(VLOOKUP(B515,'X11'!$B:$AZ,11,FALSE)),IF($X$1=12,(VLOOKUP(B515,'X12'!$B:$AZ,11,FALSE)),IF($X$1=13,(VLOOKUP(B515,'X13'!$B:$AZ,11,FALSE)),"B")))))))))))))))</f>
        <v xml:space="preserve"> </v>
      </c>
      <c r="P515" s="184" t="str">
        <f ca="1">IF(ISERROR(IF($X$1=1,(VLOOKUP(B515,'X1'!$B:$AZ,12,FALSE)),IF($X$1=2,(VLOOKUP(B515,'X2'!$B:$AZ,12,FALSE)),IF($X$1=3,(VLOOKUP(B515,'X3'!$B:$AZ,12,FALSE)),IF($X$1=4,(VLOOKUP(B515,'X4'!$B:$AZ,12,FALSE)),IF($X$1=5,(VLOOKUP(B515,'X5'!$B:$AZ,12,FALSE)),IF($X$1=6,(VLOOKUP(B515,'X6'!$B:$AZ,12,FALSE)),IF($X$1=7,(VLOOKUP(B515,'X7'!$B:$AZ,12,FALSE)),IF($X$1=8,(VLOOKUP(B515,'X8'!$B:$AZ,12,FALSE)),IF($X$1=9,(VLOOKUP(B515,'X9'!$B:$AZ,12,FALSE)),IF($X$1=10,(VLOOKUP(B515,'X10'!$B:$AZ,12,FALSE)),IF($X$1=11,(VLOOKUP(B515,'X11'!$B:$AZ,12,FALSE)),IF($X$1=12,(VLOOKUP(B515,'X12'!$B:$AZ,12,FALSE)),IF($X$1=13,(VLOOKUP(B515,'X13'!$B:$AZ,12,FALSE)),"B"))))))))))))))=TRUE," ",(IF($X$1=1,(VLOOKUP(B515,'X1'!$B:$AZ,12,FALSE)),IF($X$1=2,(VLOOKUP(B515,'X2'!$B:$AZ,12,FALSE)),IF($X$1=3,(VLOOKUP(B515,'X3'!$B:$AZ,12,FALSE)),IF($X$1=4,(VLOOKUP(B515,'X4'!$B:$AZ,12,FALSE)),IF($X$1=5,(VLOOKUP(B515,'X5'!$B:$AZ,12,FALSE)),IF($X$1=6,(VLOOKUP(B515,'X6'!$B:$AZ,12,FALSE)),IF($X$1=7,(VLOOKUP(B515,'X7'!$B:$AZ,12,FALSE)),IF($X$1=8,(VLOOKUP(B515,'X8'!$B:$AZ,12,FALSE)),IF($X$1=9,(VLOOKUP(B515,'X9'!$B:$AZ,12,FALSE)),IF($X$1=10,(VLOOKUP(B515,'X10'!$B:$AZ,12,FALSE)),IF($X$1=11,(VLOOKUP(B515,'X11'!$B:$AZ,12,FALSE)),IF($X$1=12,(VLOOKUP(B515,'X12'!$B:$AZ,12,FALSE)),IF($X$1=13,(VLOOKUP(B515,'X13'!$B:$AZ,12,FALSE)),"B")))))))))))))))</f>
        <v xml:space="preserve"> </v>
      </c>
      <c r="Q515" s="185" t="str">
        <f ca="1">IF(ISERROR(IF($X$1=1,(VLOOKUP(B515,'X1'!$B:$AZ,46,FALSE)),IF($X$1=2,(VLOOKUP(B515,'X2'!$B:$AZ,46,FALSE)),IF($X$1=3,(VLOOKUP(B515,'X3'!$B:$AZ,46,FALSE)),IF($X$1=4,(VLOOKUP(B515,'X4'!$B:$AZ,46,FALSE)),IF($X$1=5,(VLOOKUP(B515,'X5'!$B:$AZ,46,FALSE)),IF($X$1=6,(VLOOKUP(B515,'X6'!$B:$AZ,46,FALSE)),IF($X$1=7,(VLOOKUP(B515,'X7'!$B:$AZ,46,FALSE)),IF($X$1=8,(VLOOKUP(B515,'X8'!$B:$AZ,46,FALSE)),IF($X$1=9,(VLOOKUP(B515,'X9'!$B:$AZ,46,FALSE)),IF($X$1=10,(VLOOKUP(B515,'X10'!$B:$AZ,46,FALSE)),IF($X$1=11,(VLOOKUP(B515,'X11'!$B:$AZ,46,FALSE)),IF($X$1=12,(VLOOKUP(B515,'X12'!$B:$AZ,46,FALSE)),IF($X$1=13,(VLOOKUP(B515,'X13'!$B:$AZ,46,FALSE)),"B"))))))))))))))=TRUE," ",(IF($X$1=1,(VLOOKUP(B515,'X1'!$B:$AZ,46,FALSE)),IF($X$1=2,(VLOOKUP(B515,'X2'!$B:$AZ,46,FALSE)),IF($X$1=3,(VLOOKUP(B515,'X3'!$B:$AZ,46,FALSE)),IF($X$1=4,(VLOOKUP(B515,'X4'!$B:$AZ,46,FALSE)),IF($X$1=5,(VLOOKUP(B515,'X5'!$B:$AZ,46,FALSE)),IF($X$1=6,(VLOOKUP(B515,'X6'!$B:$AZ,46,FALSE)),IF($X$1=7,(VLOOKUP(B515,'X7'!$B:$AZ,46,FALSE)),IF($X$1=8,(VLOOKUP(B515,'X8'!$B:$AZ,46,FALSE)),IF($X$1=9,(VLOOKUP(B515,'X9'!$B:$AZ,46,FALSE)),IF($X$1=10,(VLOOKUP(B515,'X10'!$B:$AZ,46,FALSE)),IF($X$1=11,(VLOOKUP(B515,'X11'!$B:$AZ,46,FALSE)),IF($X$1=12,(VLOOKUP(B515,'X12'!$B:$AZ,46,FALSE)),IF($X$1=13,(VLOOKUP(B515,'X13'!$B:$AZ,46,FALSE)),"B")))))))))))))))</f>
        <v xml:space="preserve"> </v>
      </c>
      <c r="R515" s="185" t="str">
        <f ca="1">IF(ISERROR(IF($X$1=1,(VLOOKUP(B515,'X1'!$B:$AZ,15,FALSE)),IF($X$1=2,(VLOOKUP(B515,'X2'!$B:$AZ,15,FALSE)),IF($X$1=3,(VLOOKUP(B515,'X3'!$B:$AZ,15,FALSE)),IF($X$1=4,(VLOOKUP(B515,'X4'!$B:$AZ,15,FALSE)),IF($X$1=5,(VLOOKUP(B515,'X5'!$B:$AZ,15,FALSE)),IF($X$1=6,(VLOOKUP(B515,'X6'!$B:$AZ,15,FALSE)),IF($X$1=7,(VLOOKUP(B515,'X7'!$B:$AZ,15,FALSE)),IF($X$1=8,(VLOOKUP(B515,'X8'!$B:$AZ,15,FALSE)),IF($X$1=9,(VLOOKUP(B515,'X9'!$B:$AZ,15,FALSE)),IF($X$1=10,(VLOOKUP(B515,'X10'!$B:$AZ,15,FALSE)),IF($X$1=11,(VLOOKUP(B515,'X11'!$B:$AZ,15,FALSE)),IF($X$1=12,(VLOOKUP(B515,'X12'!$B:$AZ,15,FALSE)),IF($X$1=13,(VLOOKUP(B515,'X13'!$B:$AZ,15,FALSE)),"B"))))))))))))))=TRUE," ",(IF($X$1=1,(VLOOKUP(B515,'X1'!$B:$AZ,15,FALSE)),IF($X$1=2,(VLOOKUP(B515,'X2'!$B:$AZ,15,FALSE)),IF($X$1=3,(VLOOKUP(B515,'X3'!$B:$AZ,15,FALSE)),IF($X$1=4,(VLOOKUP(B515,'X4'!$B:$AZ,15,FALSE)),IF($X$1=5,(VLOOKUP(B515,'X5'!$B:$AZ,15,FALSE)),IF($X$1=6,(VLOOKUP(B515,'X6'!$B:$AZ,15,FALSE)),IF($X$1=7,(VLOOKUP(B515,'X7'!$B:$AZ,15,FALSE)),IF($X$1=8,(VLOOKUP(B515,'X8'!$B:$AZ,15,FALSE)),IF($X$1=9,(VLOOKUP(B515,'X9'!$B:$AZ,15,FALSE)),IF($X$1=10,(VLOOKUP(B515,'X10'!$B:$AZ,15,FALSE)),IF($X$1=11,(VLOOKUP(B515,'X11'!$B:$AZ,15,FALSE)),IF($X$1=12,(VLOOKUP(B515,'X12'!$B:$AZ,15,FALSE)),IF($X$1=13,(VLOOKUP(B515,'X13'!$B:$AZ,15,FALSE)),"B")))))))))))))))</f>
        <v xml:space="preserve"> </v>
      </c>
      <c r="S515" s="185" t="str">
        <f ca="1">IF(ISERROR(IF((IF($X$1=1,(VLOOKUP(B515,'X1'!$B:$AZ,14,FALSE)),(IF($X$1=2,(VLOOKUP(B515,'X2'!$B:$AZ,14,FALSE)),(IF($X$1=3,(VLOOKUP(B515,'X3'!$B:$AZ,14,FALSE)),(IF($X$1=4,(VLOOKUP(B515,'X4'!$B:$AZ,14,FALSE)),(IF($X$1=5,(VLOOKUP(B515,'X5'!$B:$AZ,14,FALSE)),(IF($X$1=6,(VLOOKUP(B515,'X6'!$B:$AZ,14,FALSE)),(IF($X$1=7,(VLOOKUP(B515,'X7'!$B:$AZ,14,FALSE)),(IF($X$1=8,(VLOOKUP(B515,'X8'!$B:$AZ,14,FALSE)),(IF($X$1=9,(VLOOKUP(B515,'X9'!$B:$AZ,14,FALSE)),(IF($X$1=10,(VLOOKUP(B515,'X10'!$B:$AZ,14,FALSE)),(IF($X$1=11,(VLOOKUP(B515,'X11'!$B:$AZ,14,FALSE)),(IF($X$1=12,(VLOOKUP(B515,'X12'!$B:$AZ,14,FALSE)),(VLOOKUP(B515,'X13'!$B:$AZ,14,FALSE))))))))))))))))))))))))))=$V$1," ",(IF($X$1=1,(VLOOKUP(B515,'X1'!$B:$AZ,14,FALSE)),(IF($X$1=2,(VLOOKUP(B515,'X2'!$B:$AZ,14,FALSE)),(IF($X$1=3,(VLOOKUP(B515,'X3'!$B:$AZ,14,FALSE)),(IF($X$1=4,(VLOOKUP(B515,'X4'!$B:$AZ,14,FALSE)),(IF($X$1=5,(VLOOKUP(B515,'X5'!$B:$AZ,14,FALSE)),(IF($X$1=6,(VLOOKUP(B515,'X6'!$B:$AZ,14,FALSE)),(IF($X$1=7,(VLOOKUP(B515,'X7'!$B:$AZ,14,FALSE)),(IF($X$1=8,(VLOOKUP(B515,'X8'!$B:$AZ,14,FALSE)),(IF($X$1=9,(VLOOKUP(B515,'X9'!$B:$AZ,14,FALSE)),(IF($X$1=10,(VLOOKUP(B515,'X10'!$B:$AZ,14,FALSE)),(IF($X$1=11,(VLOOKUP(B515,'X11'!$B:$AZ,14,FALSE)),(IF($X$1=12,(VLOOKUP(B515,'X12'!$B:$AZ,14,FALSE)),(VLOOKUP(B515,'X13'!$B:$AZ,14,FALSE))))))))))))))))))))))))))))=TRUE," ",(IF((IF($X$1=1,(VLOOKUP(B515,'X1'!$B:$AZ,14,FALSE)),(IF($X$1=2,(VLOOKUP(B515,'X2'!$B:$AZ,14,FALSE)),(IF($X$1=3,(VLOOKUP(B515,'X3'!$B:$AZ,14,FALSE)),(IF($X$1=4,(VLOOKUP(B515,'X4'!$B:$AZ,14,FALSE)),(IF($X$1=5,(VLOOKUP(B515,'X5'!$B:$AZ,14,FALSE)),(IF($X$1=6,(VLOOKUP(B515,'X6'!$B:$AZ,14,FALSE)),(IF($X$1=7,(VLOOKUP(B515,'X7'!$B:$AZ,14,FALSE)),(IF($X$1=8,(VLOOKUP(B515,'X8'!$B:$AZ,14,FALSE)),(IF($X$1=9,(VLOOKUP(B515,'X9'!$B:$AZ,14,FALSE)),(IF($X$1=10,(VLOOKUP(B515,'X10'!$B:$AZ,14,FALSE)),(IF($X$1=11,(VLOOKUP(B515,'X11'!$B:$AZ,14,FALSE)),(IF($X$1=12,(VLOOKUP(B515,'X12'!$B:$AZ,14,FALSE)),(VLOOKUP(B515,'X13'!$B:$AZ,14,FALSE))))))))))))))))))))))))))=$V$1," ",(IF($X$1=1,(VLOOKUP(B515,'X1'!$B:$AZ,14,FALSE)),(IF($X$1=2,(VLOOKUP(B515,'X2'!$B:$AZ,14,FALSE)),(IF($X$1=3,(VLOOKUP(B515,'X3'!$B:$AZ,14,FALSE)),(IF($X$1=4,(VLOOKUP(B515,'X4'!$B:$AZ,14,FALSE)),(IF($X$1=5,(VLOOKUP(B515,'X5'!$B:$AZ,14,FALSE)),(IF($X$1=6,(VLOOKUP(B515,'X6'!$B:$AZ,14,FALSE)),(IF($X$1=7,(VLOOKUP(B515,'X7'!$B:$AZ,14,FALSE)),(IF($X$1=8,(VLOOKUP(B515,'X8'!$B:$AZ,14,FALSE)),(IF($X$1=9,(VLOOKUP(B515,'X9'!$B:$AZ,14,FALSE)),(IF($X$1=10,(VLOOKUP(B515,'X10'!$B:$AZ,14,FALSE)),(IF($X$1=11,(VLOOKUP(B515,'X11'!$B:$AZ,14,FALSE)),(IF($X$1=12,(VLOOKUP(B515,'X12'!$B:$AZ,14,FALSE)),(VLOOKUP(B515,'X13'!$B:$AZ,14,FALSE)))))))))))))))))))))))))))))</f>
        <v xml:space="preserve"> </v>
      </c>
    </row>
    <row r="516" spans="1:19" ht="14.1" customHeight="1" x14ac:dyDescent="0.2">
      <c r="A516" s="156" t="s">
        <v>1058</v>
      </c>
      <c r="B516" s="122" t="str">
        <f>IF(ISERROR(IF($U$16=1,(VLOOKUP(A516,$AC$89:$AH$125,2,FALSE)),IF((IF($X$1=1,'X1'!B475,(IF($X$1=2,'X2'!B475,(IF($X$1=3,'X3'!B475,(IF($X$1=4,'X4'!B475,(IF($X$1=5,'X5'!B475,(IF($X$1=6,'X6'!B475,(IF($X$1=7,'X7'!B475,(IF($X$1=8,'X8'!B475,(IF($X$1=9,'X9'!B475,(IF($X$1=10,'X10'!B475,(IF($X$1=11,'X11'!B475,(IF($X$1=12,'X12'!B475,'X13'!B475))))))))))))))))))))))))="","",(IF($X$1=1,'X1'!B475,(IF($X$1=2,'X2'!B475,(IF($X$1=3,'X3'!B475,(IF($X$1=4,'X4'!B475,(IF($X$1=5,'X5'!B475,(IF($X$1=6,'X6'!B475,(IF($X$1=7,'X7'!B475,(IF($X$1=8,'X8'!B475,(IF($X$1=9,'X9'!B475,(IF($X$1=10,'X10'!B475,(IF($X$1=11,'X11'!B475,(IF($X$1=12,'X12'!B475,'X13'!B475)))))))))))))))))))))))))))=TRUE," ",(IF($U$16=1,(VLOOKUP(A516,$AC$89:$AH$125,2,FALSE)),IF((IF($X$1=1,'X1'!B475,(IF($X$1=2,'X2'!B475,(IF($X$1=3,'X3'!B475,(IF($X$1=4,'X4'!B475,(IF($X$1=5,'X5'!B475,(IF($X$1=6,'X6'!B475,(IF($X$1=7,'X7'!B475,(IF($X$1=8,'X8'!B475,(IF($X$1=9,'X9'!B475,(IF($X$1=10,'X10'!B475,(IF($X$1=11,'X11'!B475,(IF($X$1=12,'X12'!B475,'X13'!B475))))))))))))))))))))))))="","",(IF($X$1=1,'X1'!B475,(IF($X$1=2,'X2'!B475,(IF($X$1=3,'X3'!B475,(IF($X$1=4,'X4'!B475,(IF($X$1=5,'X5'!B475,(IF($X$1=6,'X6'!B475,(IF($X$1=7,'X7'!B475,(IF($X$1=8,'X8'!B475,(IF($X$1=9,'X9'!B475,(IF($X$1=10,'X10'!B475,(IF($X$1=11,'X11'!B475,(IF($X$1=12,'X12'!B475,'X13'!B475))))))))))))))))))))))))))))</f>
        <v/>
      </c>
      <c r="C516" s="181" t="str">
        <f ca="1">IF(ISERROR(IF($X$1=1,(VLOOKUP(B516,'X1'!$B:$AZ,47,FALSE)),IF($X$1=2,(VLOOKUP(B516,'X2'!$B:$AZ,47,FALSE)),IF($X$1=3,(VLOOKUP(B516,'X3'!$B:$AZ,47,FALSE)),IF($X$1=4,(VLOOKUP(B516,'X4'!$B:$AZ,47,FALSE)),IF($X$1=5,(VLOOKUP(B516,'X5'!$B:$AZ,47,FALSE)),IF($X$1=6,(VLOOKUP(B516,'X6'!$B:$AZ,47,FALSE)),IF($X$1=7,(VLOOKUP(B516,'X7'!$B:$AZ,47,FALSE)),IF($X$1=8,(VLOOKUP(B516,'X8'!$B:$AZ,47,FALSE)),IF($X$1=9,(VLOOKUP(B516,'X9'!$B:$AZ,47,FALSE)),IF($X$1=10,(VLOOKUP(B516,'X10'!$B:$AZ,47,FALSE)),IF($X$1=11,(VLOOKUP(B516,'X11'!$B:$AZ,47,FALSE)),IF($X$1=12,(VLOOKUP(B516,'X12'!$B:$AZ,47,FALSE)),IF($X$1=13,(VLOOKUP(B516,'X13'!$B:$AZ,47,FALSE)),"B"))))))))))))))=TRUE," ",(IF($X$1=1,(VLOOKUP(B516,'X1'!$B:$AZ,47,FALSE)),IF($X$1=2,(VLOOKUP(B516,'X2'!$B:$AZ,47,FALSE)),IF($X$1=3,(VLOOKUP(B516,'X3'!$B:$AZ,47,FALSE)),IF($X$1=4,(VLOOKUP(B516,'X4'!$B:$AZ,47,FALSE)),IF($X$1=5,(VLOOKUP(B516,'X5'!$B:$AZ,47,FALSE)),IF($X$1=6,(VLOOKUP(B516,'X6'!$B:$AZ,47,FALSE)),IF($X$1=7,(VLOOKUP(B516,'X7'!$B:$AZ,47,FALSE)),IF($X$1=8,(VLOOKUP(B516,'X8'!$B:$AZ,47,FALSE)),IF($X$1=9,(VLOOKUP(B516,'X9'!$B:$AZ,47,FALSE)),IF($X$1=10,(VLOOKUP(B516,'X10'!$B:$AZ,47,FALSE)),IF($X$1=11,(VLOOKUP(B516,'X11'!$B:$AZ,47,FALSE)),IF($X$1=12,(VLOOKUP(B516,'X12'!$B:$AZ,47,FALSE)),IF($X$1=13,(VLOOKUP(B516,'X13'!$B:$AZ,47,FALSE)),"B")))))))))))))))</f>
        <v xml:space="preserve"> </v>
      </c>
      <c r="D516" s="181" t="str">
        <f ca="1">IF(ISERROR(IF($X$1=1,(VLOOKUP(B516,'X1'!$B:$AP,41,FALSE)),IF($X$1=2,(VLOOKUP(B516,'X2'!$B:$AP,41,FALSE)),IF($X$1=3,(VLOOKUP(B516,'X3'!$B:$AP,41,FALSE)),IF($X$1=4,(VLOOKUP(B516,'X4'!$B:$AP,41,FALSE)),IF($X$1=5,(VLOOKUP(B516,'X5'!$B:$AP,41,FALSE)),IF($X$1=6,(VLOOKUP(B516,'X6'!$B:$AP,41,FALSE)),IF($X$1=7,(VLOOKUP(B516,'X7'!$B:$AP,41,FALSE)),IF($X$1=8,(VLOOKUP(B516,'X8'!$B:$AP,41,FALSE)),IF($X$1=9,(VLOOKUP(B516,'X9'!$B:$AP,41,FALSE)),IF($X$1=10,(VLOOKUP(B516,'X10'!$B:$AP,41,FALSE)),IF($X$1=11,(VLOOKUP(B516,'X11'!$B:$AP,41,FALSE)),IF($X$1=12,(VLOOKUP(B516,'X12'!$B:$AP,41,FALSE)),IF($X$1=13,(VLOOKUP(B516,'X13'!$B:$AP,41,FALSE)),"B"))))))))))))))=TRUE," ",(IF($X$1=1,(VLOOKUP(B516,'X1'!$B:$AP,41,FALSE)),IF($X$1=2,(VLOOKUP(B516,'X2'!$B:$AP,41,FALSE)),IF($X$1=3,(VLOOKUP(B516,'X3'!$B:$AP,41,FALSE)),IF($X$1=4,(VLOOKUP(B516,'X4'!$B:$AP,41,FALSE)),IF($X$1=5,(VLOOKUP(B516,'X5'!$B:$AP,41,FALSE)),IF($X$1=6,(VLOOKUP(B516,'X6'!$B:$AP,41,FALSE)),IF($X$1=7,(VLOOKUP(B516,'X7'!$B:$AP,41,FALSE)),IF($X$1=8,(VLOOKUP(B516,'X8'!$B:$AP,41,FALSE)),IF($X$1=9,(VLOOKUP(B516,'X9'!$B:$AP,41,FALSE)),IF($X$1=10,(VLOOKUP(B516,'X10'!$B:$AP,41,FALSE)),IF($X$1=11,(VLOOKUP(B516,'X11'!$B:$AP,41,FALSE)),IF($X$1=12,(VLOOKUP(B516,'X12'!$B:$AP,41,FALSE)),IF($X$1=13,(VLOOKUP(B516,'X13'!$B:$AP,41,FALSE)),"B")))))))))))))))</f>
        <v xml:space="preserve"> </v>
      </c>
      <c r="E516" s="182" t="str">
        <f ca="1">IF(ISERROR(IF($X$1=1,(VLOOKUP(B516,'X1'!$B:$AP,7,FALSE)),IF($X$1=2,(VLOOKUP(B516,'X2'!$B:$AP,7,FALSE)),IF($X$1=3,(VLOOKUP(B516,'X3'!$B:$AP,7,FALSE)),IF($X$1=4,(VLOOKUP(B516,'X4'!$B:$AP,7,FALSE)),IF($X$1=5,(VLOOKUP(B516,'X5'!$B:$AP,7,FALSE)),IF($X$1=6,(VLOOKUP(B516,'X6'!$B:$AP,7,FALSE)),IF($X$1=7,(VLOOKUP(B516,'X7'!$B:$AP,7,FALSE)),IF($X$1=8,(VLOOKUP(B516,'X8'!$B:$AP,7,FALSE)),IF($X$1=9,(VLOOKUP(B516,'X9'!$B:$AP,7,FALSE)),IF($X$1=10,(VLOOKUP(B516,'X10'!$B:$AP,7,FALSE)),IF($X$1=11,(VLOOKUP(B516,'X11'!$B:$AP,7,FALSE)),IF($X$1=12,(VLOOKUP(B516,'X12'!$B:$AP,7,FALSE)),IF($X$1=13,(VLOOKUP(B516,'X13'!$B:$AP,7,FALSE)),"B"))))))))))))))=TRUE," ",(IF($X$1=1,(VLOOKUP(B516,'X1'!$B:$AP,7,FALSE)),IF($X$1=2,(VLOOKUP(B516,'X2'!$B:$AP,7,FALSE)),IF($X$1=3,(VLOOKUP(B516,'X3'!$B:$AP,7,FALSE)),IF($X$1=4,(VLOOKUP(B516,'X4'!$B:$AP,7,FALSE)),IF($X$1=5,(VLOOKUP(B516,'X5'!$B:$AP,7,FALSE)),IF($X$1=6,(VLOOKUP(B516,'X6'!$B:$AP,7,FALSE)),IF($X$1=7,(VLOOKUP(B516,'X7'!$B:$AP,7,FALSE)),IF($X$1=8,(VLOOKUP(B516,'X8'!$B:$AP,7,FALSE)),IF($X$1=9,(VLOOKUP(B516,'X9'!$B:$AP,7,FALSE)),IF($X$1=10,(VLOOKUP(B516,'X10'!$B:$AP,7,FALSE)),IF($X$1=11,(VLOOKUP(B516,'X11'!$B:$AP,7,FALSE)),IF($X$1=12,(VLOOKUP(B516,'X12'!$B:$AP,7,FALSE)),IF($X$1=13,(VLOOKUP(B516,'X13'!$B:$AP,7,FALSE)),"B")))))))))))))))</f>
        <v xml:space="preserve"> </v>
      </c>
      <c r="F516" s="182" t="str">
        <f ca="1">IF(ISERROR(IF((IF($X$1=1,(VLOOKUP(B516,'X1'!$B:$AO,6,FALSE)),(IF($X$1=2,(VLOOKUP(B516,'X2'!$B:$AO,6,FALSE)),(IF($X$1=3,(VLOOKUP(B516,'X3'!$B:$AO,6,FALSE)),(IF($X$1=4,(VLOOKUP(B516,'X4'!$B:$AO,6,FALSE)),(IF($X$1=5,(VLOOKUP(B516,'X5'!$B:$AO,6,FALSE)),(IF($X$1=6,(VLOOKUP(B516,'X6'!$B:$AO,6,FALSE)),(IF($X$1=7,(VLOOKUP(B516,'X7'!$B:$AO,6,FALSE)),(IF($X$1=8,(VLOOKUP(B516,'X8'!$B:$AO,6,FALSE)),(IF($X$1=9,(VLOOKUP(B516,'X9'!$B:$AO,6,FALSE)),(IF($X$1=10,(VLOOKUP(B516,'X10'!$B:$AO,6,FALSE)),(IF($X$1=11,(VLOOKUP(B516,'X11'!$B:$AO,6,FALSE)),(IF($X$1=12,(VLOOKUP(B516,'X12'!$B:$AO,6,FALSE)),(VLOOKUP(B516,'X13'!$B:$AO,6,FALSE))))))))))))))))))))))))))=$V$1," ",(IF($X$1=1,(VLOOKUP(B516,'X1'!$B:$AO,6,FALSE)),(IF($X$1=2,(VLOOKUP(B516,'X2'!$B:$AO,6,FALSE)),(IF($X$1=3,(VLOOKUP(B516,'X3'!$B:$AO,6,FALSE)),(IF($X$1=4,(VLOOKUP(B516,'X4'!$B:$AO,6,FALSE)),(IF($X$1=5,(VLOOKUP(B516,'X5'!$B:$AO,6,FALSE)),(IF($X$1=6,(VLOOKUP(B516,'X6'!$B:$AO,6,FALSE)),(IF($X$1=7,(VLOOKUP(B516,'X7'!$B:$AO,6,FALSE)),(IF($X$1=8,(VLOOKUP(B516,'X8'!$B:$AO,6,FALSE)),(IF($X$1=9,(VLOOKUP(B516,'X9'!$B:$AO,6,FALSE)),(IF($X$1=10,(VLOOKUP(B516,'X10'!$B:$AO,6,FALSE)),(IF($X$1=11,(VLOOKUP(B516,'X11'!$B:$AO,6,FALSE)),(IF($X$1=12,(VLOOKUP(B516,'X12'!$B:$AO,6,FALSE)),(VLOOKUP(B516,'X13'!$B:$AO,6,FALSE))))))))))))))))))))))))))))=TRUE," ",(IF((IF($X$1=1,(VLOOKUP(B516,'X1'!$B:$AO,6,FALSE)),(IF($X$1=2,(VLOOKUP(B516,'X2'!$B:$AO,6,FALSE)),(IF($X$1=3,(VLOOKUP(B516,'X3'!$B:$AO,6,FALSE)),(IF($X$1=4,(VLOOKUP(B516,'X4'!$B:$AO,6,FALSE)),(IF($X$1=5,(VLOOKUP(B516,'X5'!$B:$AO,6,FALSE)),(IF($X$1=6,(VLOOKUP(B516,'X6'!$B:$AO,6,FALSE)),(IF($X$1=7,(VLOOKUP(B516,'X7'!$B:$AO,6,FALSE)),(IF($X$1=8,(VLOOKUP(B516,'X8'!$B:$AO,6,FALSE)),(IF($X$1=9,(VLOOKUP(B516,'X9'!$B:$AO,6,FALSE)),(IF($X$1=10,(VLOOKUP(B516,'X10'!$B:$AO,6,FALSE)),(IF($X$1=11,(VLOOKUP(B516,'X11'!$B:$AO,6,FALSE)),(IF($X$1=12,(VLOOKUP(B516,'X12'!$B:$AO,6,FALSE)),(VLOOKUP(B516,'X13'!$B:$AO,6,FALSE))))))))))))))))))))))))))=$V$1," ",(IF($X$1=1,(VLOOKUP(B516,'X1'!$B:$AO,6,FALSE)),(IF($X$1=2,(VLOOKUP(B516,'X2'!$B:$AO,6,FALSE)),(IF($X$1=3,(VLOOKUP(B516,'X3'!$B:$AO,6,FALSE)),(IF($X$1=4,(VLOOKUP(B516,'X4'!$B:$AO,6,FALSE)),(IF($X$1=5,(VLOOKUP(B516,'X5'!$B:$AO,6,FALSE)),(IF($X$1=6,(VLOOKUP(B516,'X6'!$B:$AO,6,FALSE)),(IF($X$1=7,(VLOOKUP(B516,'X7'!$B:$AO,6,FALSE)),(IF($X$1=8,(VLOOKUP(B516,'X8'!$B:$AO,6,FALSE)),(IF($X$1=9,(VLOOKUP(B516,'X9'!$B:$AO,6,FALSE)),(IF($X$1=10,(VLOOKUP(B516,'X10'!$B:$AO,6,FALSE)),(IF($X$1=11,(VLOOKUP(B516,'X11'!$B:$AO,6,FALSE)),(IF($X$1=12,(VLOOKUP(B516,'X12'!$B:$AO,6,FALSE)),(VLOOKUP(B516,'X13'!$B:$AO,6,FALSE)))))))))))))))))))))))))))))</f>
        <v xml:space="preserve"> </v>
      </c>
      <c r="G516" s="182" t="str">
        <f ca="1">IF(ISERROR(IF($X$1=1,(VLOOKUP(B516,'X1'!$B:$AZ,44,FALSE)),IF($X$1=2,(VLOOKUP(B516,'X2'!$B:$AZ,44,FALSE)),IF($X$1=3,(VLOOKUP(B516,'X3'!$B:$AZ,44,FALSE)),IF($X$1=4,(VLOOKUP(B516,'X4'!$B:$AZ,44,FALSE)),IF($X$1=5,(VLOOKUP(B516,'X5'!$B:$AZ,44,FALSE)),IF($X$1=6,(VLOOKUP(B516,'X6'!$B:$AZ,44,FALSE)),IF($X$1=7,(VLOOKUP(B516,'X7'!$B:$AZ,44,FALSE)),IF($X$1=8,(VLOOKUP(B516,'X8'!$B:$AZ,44,FALSE)),IF($X$1=9,(VLOOKUP(B516,'X9'!$B:$AZ,44,FALSE)),IF($X$1=10,(VLOOKUP(B516,'X10'!$B:$AZ,44,FALSE)),IF($X$1=11,(VLOOKUP(B516,'X11'!$B:$AZ,44,FALSE)),IF($X$1=12,(VLOOKUP(B516,'X12'!$B:$AZ,44,FALSE)),IF($X$1=13,(VLOOKUP(B516,'X13'!$B:$AZ,44,FALSE)),"B"))))))))))))))=TRUE," ",(IF($X$1=1,(VLOOKUP(B516,'X1'!$B:$AZ,44,FALSE)),IF($X$1=2,(VLOOKUP(B516,'X2'!$B:$AZ,44,FALSE)),IF($X$1=3,(VLOOKUP(B516,'X3'!$B:$AZ,44,FALSE)),IF($X$1=4,(VLOOKUP(B516,'X4'!$B:$AZ,44,FALSE)),IF($X$1=5,(VLOOKUP(B516,'X5'!$B:$AZ,44,FALSE)),IF($X$1=6,(VLOOKUP(B516,'X6'!$B:$AZ,44,FALSE)),IF($X$1=7,(VLOOKUP(B516,'X7'!$B:$AZ,44,FALSE)),IF($X$1=8,(VLOOKUP(B516,'X8'!$B:$AZ,44,FALSE)),IF($X$1=9,(VLOOKUP(B516,'X9'!$B:$AZ,44,FALSE)),IF($X$1=10,(VLOOKUP(B516,'X10'!$B:$AZ,44,FALSE)),IF($X$1=11,(VLOOKUP(B516,'X11'!$B:$AZ,44,FALSE)),IF($X$1=12,(VLOOKUP(B516,'X12'!$B:$AZ,44,FALSE)),IF($X$1=13,(VLOOKUP(B516,'X13'!$B:$AZ,44,FALSE)),"B")))))))))))))))</f>
        <v xml:space="preserve"> </v>
      </c>
      <c r="H516" s="182" t="str">
        <f ca="1">IF(ISERROR(IF($X$1=1,(VLOOKUP(B516,'X1'!$B:$AZ,8,FALSE)),IF($X$1=2,(VLOOKUP(B516,'X2'!$B:$AZ,8,FALSE)),IF($X$1=3,(VLOOKUP(B516,'X3'!$B:$AZ,8,FALSE)),IF($X$1=4,(VLOOKUP(B516,'X4'!$B:$AZ,8,FALSE)),IF($X$1=5,(VLOOKUP(B516,'X5'!$B:$AZ,8,FALSE)),IF($X$1=6,(VLOOKUP(B516,'X6'!$B:$AZ,8,FALSE)),IF($X$1=7,(VLOOKUP(B516,'X7'!$B:$AZ,8,FALSE)),IF($X$1=8,(VLOOKUP(B516,'X8'!$B:$AZ,8,FALSE)),IF($X$1=9,(VLOOKUP(B516,'X9'!$B:$AZ,8,FALSE)),IF($X$1=10,(VLOOKUP(B516,'X10'!$B:$AZ,8,FALSE)),IF($X$1=11,(VLOOKUP(B516,'X11'!$B:$AZ,8,FALSE)),IF($X$1=12,(VLOOKUP(B516,'X12'!$B:$AZ,8,FALSE)),IF($X$1=13,(VLOOKUP(B516,'X13'!$B:$AZ,8,FALSE)),"B"))))))))))))))=TRUE," ",(IF($X$1=1,(VLOOKUP(B516,'X1'!$B:$AZ,8,FALSE)),IF($X$1=2,(VLOOKUP(B516,'X2'!$B:$AZ,8,FALSE)),IF($X$1=3,(VLOOKUP(B516,'X3'!$B:$AZ,8,FALSE)),IF($X$1=4,(VLOOKUP(B516,'X4'!$B:$AZ,8,FALSE)),IF($X$1=5,(VLOOKUP(B516,'X5'!$B:$AZ,8,FALSE)),IF($X$1=6,(VLOOKUP(B516,'X6'!$B:$AZ,8,FALSE)),IF($X$1=7,(VLOOKUP(B516,'X7'!$B:$AZ,8,FALSE)),IF($X$1=8,(VLOOKUP(B516,'X8'!$B:$AZ,8,FALSE)),IF($X$1=9,(VLOOKUP(B516,'X9'!$B:$AZ,8,FALSE)),IF($X$1=10,(VLOOKUP(B516,'X10'!$B:$AZ,8,FALSE)),IF($X$1=11,(VLOOKUP(B516,'X11'!$B:$AZ,8,FALSE)),IF($X$1=12,(VLOOKUP(B516,'X12'!$B:$AZ,8,FALSE)),IF($X$1=13,(VLOOKUP(B516,'X13'!$B:$AZ,8,FALSE)),"B")))))))))))))))</f>
        <v xml:space="preserve"> </v>
      </c>
      <c r="I516" s="183" t="str">
        <f ca="1">IF(ISERROR(IF($X$1=1,(VLOOKUP(B516,'X1'!$B:$AZ,2,FALSE)),IF($X$1=2,(VLOOKUP(B516,'X2'!$B:$AZ,2,FALSE)),IF($X$1=3,(VLOOKUP(B516,'X3'!$B:$AZ,2,FALSE)),IF($X$1=4,(VLOOKUP(B516,'X4'!$B:$AZ,2,FALSE)),IF($X$1=5,(VLOOKUP(B516,'X5'!$B:$AZ,2,FALSE)),IF($X$1=6,(VLOOKUP(B516,'X6'!$B:$AZ,2,FALSE)),IF($X$1=7,(VLOOKUP(B516,'X7'!$B:$AZ,2,FALSE)),IF($X$1=8,(VLOOKUP(B516,'X8'!$B:$AZ,2,FALSE)),IF($X$1=9,(VLOOKUP(B516,'X9'!$B:$AZ,2,FALSE)),IF($X$1=10,(VLOOKUP(B516,'X10'!$B:$AZ,2,FALSE)),IF($X$1=11,(VLOOKUP(B516,'X11'!$B:$AZ,2,FALSE)),IF($X$1=12,(VLOOKUP(B516,'X12'!$B:$AZ,2,FALSE)),IF($X$1=13,(VLOOKUP(B516,'X13'!$B:$AZ,2,FALSE)),"B"))))))))))))))=TRUE," ",(IF($X$1=1,(VLOOKUP(B516,'X1'!$B:$AZ,2,FALSE)),IF($X$1=2,(VLOOKUP(B516,'X2'!$B:$AZ,2,FALSE)),IF($X$1=3,(VLOOKUP(B516,'X3'!$B:$AZ,2,FALSE)),IF($X$1=4,(VLOOKUP(B516,'X4'!$B:$AZ,2,FALSE)),IF($X$1=5,(VLOOKUP(B516,'X5'!$B:$AZ,2,FALSE)),IF($X$1=6,(VLOOKUP(B516,'X6'!$B:$AZ,2,FALSE)),IF($X$1=7,(VLOOKUP(B516,'X7'!$B:$AZ,2,FALSE)),IF($X$1=8,(VLOOKUP(B516,'X8'!$B:$AZ,2,FALSE)),IF($X$1=9,(VLOOKUP(B516,'X9'!$B:$AZ,2,FALSE)),IF($X$1=10,(VLOOKUP(B516,'X10'!$B:$AZ,2,FALSE)),IF($X$1=11,(VLOOKUP(B516,'X11'!$B:$AZ,2,FALSE)),IF($X$1=12,(VLOOKUP(B516,'X12'!$B:$AZ,2,FALSE)),IF($X$1=13,(VLOOKUP(B516,'X13'!$B:$AZ,2,FALSE)),"B")))))))))))))))</f>
        <v xml:space="preserve"> </v>
      </c>
      <c r="J516" s="183" t="str">
        <f ca="1">IF(ISERROR(IF($X$1=1,(VLOOKUP(B516,'X1'!$B:$AZ,3,FALSE)),IF($X$1=2,(VLOOKUP(B516,'X2'!$B:$AZ,3,FALSE)),IF($X$1=3,(VLOOKUP(B516,'X3'!$B:$AZ,3,FALSE)),IF($X$1=4,(VLOOKUP(B516,'X4'!$B:$AZ,3,FALSE)),IF($X$1=5,(VLOOKUP(B516,'X5'!$B:$AZ,3,FALSE)),IF($X$1=6,(VLOOKUP(B516,'X6'!$B:$AZ,3,FALSE)),IF($X$1=7,(VLOOKUP(B516,'X7'!$B:$AZ,3,FALSE)),IF($X$1=8,(VLOOKUP(B516,'X8'!$B:$AZ,3,FALSE)),IF($X$1=9,(VLOOKUP(B516,'X9'!$B:$AZ,3,FALSE)),IF($X$1=10,(VLOOKUP(B516,'X10'!$B:$AZ,3,FALSE)),IF($X$1=11,(VLOOKUP(B516,'X11'!$B:$AZ,3,FALSE)),IF($X$1=12,(VLOOKUP(B516,'X12'!$B:$AZ,3,FALSE)),IF($X$1=13,(VLOOKUP(B516,'X13'!$B:$AZ,3,FALSE)),"B"))))))))))))))=TRUE," ",(IF($X$1=1,(VLOOKUP(B516,'X1'!$B:$AZ,3,FALSE)),IF($X$1=2,(VLOOKUP(B516,'X2'!$B:$AZ,3,FALSE)),IF($X$1=3,(VLOOKUP(B516,'X3'!$B:$AZ,3,FALSE)),IF($X$1=4,(VLOOKUP(B516,'X4'!$B:$AZ,3,FALSE)),IF($X$1=5,(VLOOKUP(B516,'X5'!$B:$AZ,3,FALSE)),IF($X$1=6,(VLOOKUP(B516,'X6'!$B:$AZ,3,FALSE)),IF($X$1=7,(VLOOKUP(B516,'X7'!$B:$AZ,3,FALSE)),IF($X$1=8,(VLOOKUP(B516,'X8'!$B:$AZ,3,FALSE)),IF($X$1=9,(VLOOKUP(B516,'X9'!$B:$AZ,3,FALSE)),IF($X$1=10,(VLOOKUP(B516,'X10'!$B:$AZ,3,FALSE)),IF($X$1=11,(VLOOKUP(B516,'X11'!$B:$AZ,3,FALSE)),IF($X$1=12,(VLOOKUP(B516,'X12'!$B:$AZ,3,FALSE)),IF($X$1=13,(VLOOKUP(B516,'X13'!$B:$AZ,3,FALSE)),"B")))))))))))))))</f>
        <v xml:space="preserve"> </v>
      </c>
      <c r="K516" s="183" t="str">
        <f ca="1">IF(ISERROR(IF($X$1=1,(VLOOKUP(B516,'X1'!$B:$AZ,5,FALSE)),IF($X$1=2,(VLOOKUP(B516,'X2'!$B:$AZ,5,FALSE)),IF($X$1=3,(VLOOKUP(B516,'X3'!$B:$AZ,5,FALSE)),IF($X$1=4,(VLOOKUP(B516,'X4'!$B:$AZ,5,FALSE)),IF($X$1=5,(VLOOKUP(B516,'X5'!$B:$AZ,5,FALSE)),IF($X$1=6,(VLOOKUP(B516,'X6'!$B:$AZ,5,FALSE)),IF($X$1=7,(VLOOKUP(B516,'X7'!$B:$AZ,5,FALSE)),IF($X$1=8,(VLOOKUP(B516,'X8'!$B:$AZ,5,FALSE)),IF($X$1=9,(VLOOKUP(B516,'X9'!$B:$AZ,5,FALSE)),IF($X$1=10,(VLOOKUP(B516,'X10'!$B:$AZ,5,FALSE)),IF($X$1=11,(VLOOKUP(B516,'X11'!$B:$AZ,5,FALSE)),IF($X$1=12,(VLOOKUP(B516,'X12'!$B:$AZ,5,FALSE)),IF($X$1=13,(VLOOKUP(B516,'X13'!$B:$AZ,5,FALSE)),"B"))))))))))))))=TRUE," ",(IF($X$1=1,(VLOOKUP(B516,'X1'!$B:$AZ,5,FALSE)),IF($X$1=2,(VLOOKUP(B516,'X2'!$B:$AZ,5,FALSE)),IF($X$1=3,(VLOOKUP(B516,'X3'!$B:$AZ,5,FALSE)),IF($X$1=4,(VLOOKUP(B516,'X4'!$B:$AZ,5,FALSE)),IF($X$1=5,(VLOOKUP(B516,'X5'!$B:$AZ,5,FALSE)),IF($X$1=6,(VLOOKUP(B516,'X6'!$B:$AZ,5,FALSE)),IF($X$1=7,(VLOOKUP(B516,'X7'!$B:$AZ,5,FALSE)),IF($X$1=8,(VLOOKUP(B516,'X8'!$B:$AZ,5,FALSE)),IF($X$1=9,(VLOOKUP(B516,'X9'!$B:$AZ,5,FALSE)),IF($X$1=10,(VLOOKUP(B516,'X10'!$B:$AZ,5,FALSE)),IF($X$1=11,(VLOOKUP(B516,'X11'!$B:$AZ,5,FALSE)),IF($X$1=12,(VLOOKUP(B516,'X12'!$B:$AZ,5,FALSE)),IF($X$1=13,(VLOOKUP(B516,'X13'!$B:$AZ,5,FALSE)),"B")))))))))))))))</f>
        <v xml:space="preserve"> </v>
      </c>
      <c r="L516" s="184" t="str">
        <f ca="1">IF(ISERROR(IF($X$1=1,(VLOOKUP(B516,'X1'!$B:$AZ,9,FALSE)),IF($X$1=2,(VLOOKUP(B516,'X2'!$B:$AZ,9,FALSE)),IF($X$1=3,(VLOOKUP(B516,'X3'!$B:$AZ,9,FALSE)),IF($X$1=4,(VLOOKUP(B516,'X4'!$B:$AZ,9,FALSE)),IF($X$1=5,(VLOOKUP(B516,'X5'!$B:$AZ,9,FALSE)),IF($X$1=6,(VLOOKUP(B516,'X6'!$B:$AZ,9,FALSE)),IF($X$1=7,(VLOOKUP(B516,'X7'!$B:$AZ,9,FALSE)),IF($X$1=8,(VLOOKUP(B516,'X8'!$B:$AZ,9,FALSE)),IF($X$1=9,(VLOOKUP(B516,'X9'!$B:$AZ,9,FALSE)),IF($X$1=10,(VLOOKUP(B516,'X10'!$B:$AZ,9,FALSE)),IF($X$1=11,(VLOOKUP(B516,'X11'!$B:$AZ,9,FALSE)),IF($X$1=12,(VLOOKUP(B516,'X12'!$B:$AZ,9,FALSE)),IF($X$1=13,(VLOOKUP(B516,'X13'!$B:$AZ,9,FALSE)),"B"))))))))))))))=TRUE," ",(IF($X$1=1,(VLOOKUP(B516,'X1'!$B:$AZ,9,FALSE)),IF($X$1=2,(VLOOKUP(B516,'X2'!$B:$AZ,9,FALSE)),IF($X$1=3,(VLOOKUP(B516,'X3'!$B:$AZ,9,FALSE)),IF($X$1=4,(VLOOKUP(B516,'X4'!$B:$AZ,9,FALSE)),IF($X$1=5,(VLOOKUP(B516,'X5'!$B:$AZ,9,FALSE)),IF($X$1=6,(VLOOKUP(B516,'X6'!$B:$AZ,9,FALSE)),IF($X$1=7,(VLOOKUP(B516,'X7'!$B:$AZ,9,FALSE)),IF($X$1=8,(VLOOKUP(B516,'X8'!$B:$AZ,9,FALSE)),IF($X$1=9,(VLOOKUP(B516,'X9'!$B:$AZ,9,FALSE)),IF($X$1=10,(VLOOKUP(B516,'X10'!$B:$AZ,9,FALSE)),IF($X$1=11,(VLOOKUP(B516,'X11'!$B:$AZ,9,FALSE)),IF($X$1=12,(VLOOKUP(B516,'X12'!$B:$AZ,9,FALSE)),IF($X$1=13,(VLOOKUP(B516,'X13'!$B:$AZ,9,FALSE)),"B")))))))))))))))</f>
        <v xml:space="preserve"> </v>
      </c>
      <c r="M516" s="184" t="str">
        <f ca="1">IF(ISERROR(IF($X$1=1,(VLOOKUP(B516,'X1'!$B:$AZ,10,FALSE)),IF($X$1=2,(VLOOKUP(B516,'X2'!$B:$AZ,10,FALSE)),IF($X$1=3,(VLOOKUP(B516,'X3'!$B:$AZ,10,FALSE)),IF($X$1=4,(VLOOKUP(B516,'X4'!$B:$AZ,10,FALSE)),IF($X$1=5,(VLOOKUP(B516,'X5'!$B:$AZ,10,FALSE)),IF($X$1=6,(VLOOKUP(B516,'X6'!$B:$AZ,10,FALSE)),IF($X$1=7,(VLOOKUP(B516,'X7'!$B:$AZ,10,FALSE)),IF($X$1=8,(VLOOKUP(B516,'X8'!$B:$AZ,10,FALSE)),IF($X$1=9,(VLOOKUP(B516,'X9'!$B:$AZ,10,FALSE)),IF($X$1=10,(VLOOKUP(B516,'X10'!$B:$AZ,10,FALSE)),IF($X$1=11,(VLOOKUP(B516,'X11'!$B:$AZ,10,FALSE)),IF($X$1=12,(VLOOKUP(B516,'X12'!$B:$AZ,10,FALSE)),IF($X$1=13,(VLOOKUP(B516,'X13'!$B:$AZ,10,FALSE)),"B"))))))))))))))=TRUE," ",(IF($X$1=1,(VLOOKUP(B516,'X1'!$B:$AZ,10,FALSE)),IF($X$1=2,(VLOOKUP(B516,'X2'!$B:$AZ,10,FALSE)),IF($X$1=3,(VLOOKUP(B516,'X3'!$B:$AZ,10,FALSE)),IF($X$1=4,(VLOOKUP(B516,'X4'!$B:$AZ,10,FALSE)),IF($X$1=5,(VLOOKUP(B516,'X5'!$B:$AZ,10,FALSE)),IF($X$1=6,(VLOOKUP(B516,'X6'!$B:$AZ,10,FALSE)),IF($X$1=7,(VLOOKUP(B516,'X7'!$B:$AZ,10,FALSE)),IF($X$1=8,(VLOOKUP(B516,'X8'!$B:$AZ,10,FALSE)),IF($X$1=9,(VLOOKUP(B516,'X9'!$B:$AZ,10,FALSE)),IF($X$1=10,(VLOOKUP(B516,'X10'!$B:$AZ,10,FALSE)),IF($X$1=11,(VLOOKUP(B516,'X11'!$B:$AZ,10,FALSE)),IF($X$1=12,(VLOOKUP(B516,'X12'!$B:$AZ,10,FALSE)),IF($X$1=13,(VLOOKUP(B516,'X13'!$B:$AZ,10,FALSE)),"B")))))))))))))))</f>
        <v xml:space="preserve"> </v>
      </c>
      <c r="N516" s="185" t="str">
        <f ca="1">IF(ISERROR(IF($X$1=1,(VLOOKUP(B516,'X1'!$B:$AZ,45,FALSE)),IF($X$1=2,(VLOOKUP(B516,'X2'!$B:$AZ,45,FALSE)),IF($X$1=3,(VLOOKUP(B516,'X3'!$B:$AZ,45,FALSE)),IF($X$1=4,(VLOOKUP(B516,'X4'!$B:$AZ,45,FALSE)),IF($X$1=5,(VLOOKUP(B516,'X5'!$B:$AZ,45,FALSE)),IF($X$1=6,(VLOOKUP(B516,'X6'!$B:$AZ,45,FALSE)),IF($X$1=7,(VLOOKUP(B516,'X7'!$B:$AZ,45,FALSE)),IF($X$1=8,(VLOOKUP(B516,'X8'!$B:$AZ,45,FALSE)),IF($X$1=9,(VLOOKUP(B516,'X9'!$B:$AZ,45,FALSE)),IF($X$1=10,(VLOOKUP(B516,'X10'!$B:$AZ,45,FALSE)),IF($X$1=11,(VLOOKUP(B516,'X11'!$B:$AZ,45,FALSE)),IF($X$1=12,(VLOOKUP(B516,'X12'!$B:$AZ,45,FALSE)),IF($X$1=13,(VLOOKUP(B516,'X13'!$B:$AZ,45,FALSE)),"B"))))))))))))))=TRUE," ",(IF($X$1=1,(VLOOKUP(B516,'X1'!$B:$AZ,45,FALSE)),IF($X$1=2,(VLOOKUP(B516,'X2'!$B:$AZ,45,FALSE)),IF($X$1=3,(VLOOKUP(B516,'X3'!$B:$AZ,45,FALSE)),IF($X$1=4,(VLOOKUP(B516,'X4'!$B:$AZ,45,FALSE)),IF($X$1=5,(VLOOKUP(B516,'X5'!$B:$AZ,45,FALSE)),IF($X$1=6,(VLOOKUP(B516,'X6'!$B:$AZ,45,FALSE)),IF($X$1=7,(VLOOKUP(B516,'X7'!$B:$AZ,45,FALSE)),IF($X$1=8,(VLOOKUP(B516,'X8'!$B:$AZ,45,FALSE)),IF($X$1=9,(VLOOKUP(B516,'X9'!$B:$AZ,45,FALSE)),IF($X$1=10,(VLOOKUP(B516,'X10'!$B:$AZ,45,FALSE)),IF($X$1=11,(VLOOKUP(B516,'X11'!$B:$AZ,45,FALSE)),IF($X$1=12,(VLOOKUP(B516,'X12'!$B:$AZ,45,FALSE)),IF($X$1=13,(VLOOKUP(B516,'X13'!$B:$AZ,45,FALSE)),"B")))))))))))))))</f>
        <v xml:space="preserve"> </v>
      </c>
      <c r="O516" s="184" t="str">
        <f ca="1">IF(ISERROR(IF($X$1=1,(VLOOKUP(B516,'X1'!$B:$AZ,11,FALSE)),IF($X$1=2,(VLOOKUP(B516,'X2'!$B:$AZ,11,FALSE)),IF($X$1=3,(VLOOKUP(B516,'X3'!$B:$AZ,11,FALSE)),IF($X$1=4,(VLOOKUP(B516,'X4'!$B:$AZ,11,FALSE)),IF($X$1=5,(VLOOKUP(B516,'X5'!$B:$AZ,11,FALSE)),IF($X$1=6,(VLOOKUP(B516,'X6'!$B:$AZ,11,FALSE)),IF($X$1=7,(VLOOKUP(B516,'X7'!$B:$AZ,11,FALSE)),IF($X$1=8,(VLOOKUP(B516,'X8'!$B:$AZ,11,FALSE)),IF($X$1=9,(VLOOKUP(B516,'X9'!$B:$AZ,11,FALSE)),IF($X$1=10,(VLOOKUP(B516,'X10'!$B:$AZ,11,FALSE)),IF($X$1=11,(VLOOKUP(B516,'X11'!$B:$AZ,11,FALSE)),IF($X$1=12,(VLOOKUP(B516,'X12'!$B:$AZ,11,FALSE)),IF($X$1=13,(VLOOKUP(B516,'X13'!$B:$AZ,11,FALSE)),"B"))))))))))))))=TRUE," ",(IF($X$1=1,(VLOOKUP(B516,'X1'!$B:$AZ,11,FALSE)),IF($X$1=2,(VLOOKUP(B516,'X2'!$B:$AZ,11,FALSE)),IF($X$1=3,(VLOOKUP(B516,'X3'!$B:$AZ,11,FALSE)),IF($X$1=4,(VLOOKUP(B516,'X4'!$B:$AZ,11,FALSE)),IF($X$1=5,(VLOOKUP(B516,'X5'!$B:$AZ,11,FALSE)),IF($X$1=6,(VLOOKUP(B516,'X6'!$B:$AZ,11,FALSE)),IF($X$1=7,(VLOOKUP(B516,'X7'!$B:$AZ,11,FALSE)),IF($X$1=8,(VLOOKUP(B516,'X8'!$B:$AZ,11,FALSE)),IF($X$1=9,(VLOOKUP(B516,'X9'!$B:$AZ,11,FALSE)),IF($X$1=10,(VLOOKUP(B516,'X10'!$B:$AZ,11,FALSE)),IF($X$1=11,(VLOOKUP(B516,'X11'!$B:$AZ,11,FALSE)),IF($X$1=12,(VLOOKUP(B516,'X12'!$B:$AZ,11,FALSE)),IF($X$1=13,(VLOOKUP(B516,'X13'!$B:$AZ,11,FALSE)),"B")))))))))))))))</f>
        <v xml:space="preserve"> </v>
      </c>
      <c r="P516" s="184" t="str">
        <f ca="1">IF(ISERROR(IF($X$1=1,(VLOOKUP(B516,'X1'!$B:$AZ,12,FALSE)),IF($X$1=2,(VLOOKUP(B516,'X2'!$B:$AZ,12,FALSE)),IF($X$1=3,(VLOOKUP(B516,'X3'!$B:$AZ,12,FALSE)),IF($X$1=4,(VLOOKUP(B516,'X4'!$B:$AZ,12,FALSE)),IF($X$1=5,(VLOOKUP(B516,'X5'!$B:$AZ,12,FALSE)),IF($X$1=6,(VLOOKUP(B516,'X6'!$B:$AZ,12,FALSE)),IF($X$1=7,(VLOOKUP(B516,'X7'!$B:$AZ,12,FALSE)),IF($X$1=8,(VLOOKUP(B516,'X8'!$B:$AZ,12,FALSE)),IF($X$1=9,(VLOOKUP(B516,'X9'!$B:$AZ,12,FALSE)),IF($X$1=10,(VLOOKUP(B516,'X10'!$B:$AZ,12,FALSE)),IF($X$1=11,(VLOOKUP(B516,'X11'!$B:$AZ,12,FALSE)),IF($X$1=12,(VLOOKUP(B516,'X12'!$B:$AZ,12,FALSE)),IF($X$1=13,(VLOOKUP(B516,'X13'!$B:$AZ,12,FALSE)),"B"))))))))))))))=TRUE," ",(IF($X$1=1,(VLOOKUP(B516,'X1'!$B:$AZ,12,FALSE)),IF($X$1=2,(VLOOKUP(B516,'X2'!$B:$AZ,12,FALSE)),IF($X$1=3,(VLOOKUP(B516,'X3'!$B:$AZ,12,FALSE)),IF($X$1=4,(VLOOKUP(B516,'X4'!$B:$AZ,12,FALSE)),IF($X$1=5,(VLOOKUP(B516,'X5'!$B:$AZ,12,FALSE)),IF($X$1=6,(VLOOKUP(B516,'X6'!$B:$AZ,12,FALSE)),IF($X$1=7,(VLOOKUP(B516,'X7'!$B:$AZ,12,FALSE)),IF($X$1=8,(VLOOKUP(B516,'X8'!$B:$AZ,12,FALSE)),IF($X$1=9,(VLOOKUP(B516,'X9'!$B:$AZ,12,FALSE)),IF($X$1=10,(VLOOKUP(B516,'X10'!$B:$AZ,12,FALSE)),IF($X$1=11,(VLOOKUP(B516,'X11'!$B:$AZ,12,FALSE)),IF($X$1=12,(VLOOKUP(B516,'X12'!$B:$AZ,12,FALSE)),IF($X$1=13,(VLOOKUP(B516,'X13'!$B:$AZ,12,FALSE)),"B")))))))))))))))</f>
        <v xml:space="preserve"> </v>
      </c>
      <c r="Q516" s="185" t="str">
        <f ca="1">IF(ISERROR(IF($X$1=1,(VLOOKUP(B516,'X1'!$B:$AZ,46,FALSE)),IF($X$1=2,(VLOOKUP(B516,'X2'!$B:$AZ,46,FALSE)),IF($X$1=3,(VLOOKUP(B516,'X3'!$B:$AZ,46,FALSE)),IF($X$1=4,(VLOOKUP(B516,'X4'!$B:$AZ,46,FALSE)),IF($X$1=5,(VLOOKUP(B516,'X5'!$B:$AZ,46,FALSE)),IF($X$1=6,(VLOOKUP(B516,'X6'!$B:$AZ,46,FALSE)),IF($X$1=7,(VLOOKUP(B516,'X7'!$B:$AZ,46,FALSE)),IF($X$1=8,(VLOOKUP(B516,'X8'!$B:$AZ,46,FALSE)),IF($X$1=9,(VLOOKUP(B516,'X9'!$B:$AZ,46,FALSE)),IF($X$1=10,(VLOOKUP(B516,'X10'!$B:$AZ,46,FALSE)),IF($X$1=11,(VLOOKUP(B516,'X11'!$B:$AZ,46,FALSE)),IF($X$1=12,(VLOOKUP(B516,'X12'!$B:$AZ,46,FALSE)),IF($X$1=13,(VLOOKUP(B516,'X13'!$B:$AZ,46,FALSE)),"B"))))))))))))))=TRUE," ",(IF($X$1=1,(VLOOKUP(B516,'X1'!$B:$AZ,46,FALSE)),IF($X$1=2,(VLOOKUP(B516,'X2'!$B:$AZ,46,FALSE)),IF($X$1=3,(VLOOKUP(B516,'X3'!$B:$AZ,46,FALSE)),IF($X$1=4,(VLOOKUP(B516,'X4'!$B:$AZ,46,FALSE)),IF($X$1=5,(VLOOKUP(B516,'X5'!$B:$AZ,46,FALSE)),IF($X$1=6,(VLOOKUP(B516,'X6'!$B:$AZ,46,FALSE)),IF($X$1=7,(VLOOKUP(B516,'X7'!$B:$AZ,46,FALSE)),IF($X$1=8,(VLOOKUP(B516,'X8'!$B:$AZ,46,FALSE)),IF($X$1=9,(VLOOKUP(B516,'X9'!$B:$AZ,46,FALSE)),IF($X$1=10,(VLOOKUP(B516,'X10'!$B:$AZ,46,FALSE)),IF($X$1=11,(VLOOKUP(B516,'X11'!$B:$AZ,46,FALSE)),IF($X$1=12,(VLOOKUP(B516,'X12'!$B:$AZ,46,FALSE)),IF($X$1=13,(VLOOKUP(B516,'X13'!$B:$AZ,46,FALSE)),"B")))))))))))))))</f>
        <v xml:space="preserve"> </v>
      </c>
      <c r="R516" s="185" t="str">
        <f ca="1">IF(ISERROR(IF($X$1=1,(VLOOKUP(B516,'X1'!$B:$AZ,15,FALSE)),IF($X$1=2,(VLOOKUP(B516,'X2'!$B:$AZ,15,FALSE)),IF($X$1=3,(VLOOKUP(B516,'X3'!$B:$AZ,15,FALSE)),IF($X$1=4,(VLOOKUP(B516,'X4'!$B:$AZ,15,FALSE)),IF($X$1=5,(VLOOKUP(B516,'X5'!$B:$AZ,15,FALSE)),IF($X$1=6,(VLOOKUP(B516,'X6'!$B:$AZ,15,FALSE)),IF($X$1=7,(VLOOKUP(B516,'X7'!$B:$AZ,15,FALSE)),IF($X$1=8,(VLOOKUP(B516,'X8'!$B:$AZ,15,FALSE)),IF($X$1=9,(VLOOKUP(B516,'X9'!$B:$AZ,15,FALSE)),IF($X$1=10,(VLOOKUP(B516,'X10'!$B:$AZ,15,FALSE)),IF($X$1=11,(VLOOKUP(B516,'X11'!$B:$AZ,15,FALSE)),IF($X$1=12,(VLOOKUP(B516,'X12'!$B:$AZ,15,FALSE)),IF($X$1=13,(VLOOKUP(B516,'X13'!$B:$AZ,15,FALSE)),"B"))))))))))))))=TRUE," ",(IF($X$1=1,(VLOOKUP(B516,'X1'!$B:$AZ,15,FALSE)),IF($X$1=2,(VLOOKUP(B516,'X2'!$B:$AZ,15,FALSE)),IF($X$1=3,(VLOOKUP(B516,'X3'!$B:$AZ,15,FALSE)),IF($X$1=4,(VLOOKUP(B516,'X4'!$B:$AZ,15,FALSE)),IF($X$1=5,(VLOOKUP(B516,'X5'!$B:$AZ,15,FALSE)),IF($X$1=6,(VLOOKUP(B516,'X6'!$B:$AZ,15,FALSE)),IF($X$1=7,(VLOOKUP(B516,'X7'!$B:$AZ,15,FALSE)),IF($X$1=8,(VLOOKUP(B516,'X8'!$B:$AZ,15,FALSE)),IF($X$1=9,(VLOOKUP(B516,'X9'!$B:$AZ,15,FALSE)),IF($X$1=10,(VLOOKUP(B516,'X10'!$B:$AZ,15,FALSE)),IF($X$1=11,(VLOOKUP(B516,'X11'!$B:$AZ,15,FALSE)),IF($X$1=12,(VLOOKUP(B516,'X12'!$B:$AZ,15,FALSE)),IF($X$1=13,(VLOOKUP(B516,'X13'!$B:$AZ,15,FALSE)),"B")))))))))))))))</f>
        <v xml:space="preserve"> </v>
      </c>
      <c r="S516" s="185" t="str">
        <f ca="1">IF(ISERROR(IF((IF($X$1=1,(VLOOKUP(B516,'X1'!$B:$AZ,14,FALSE)),(IF($X$1=2,(VLOOKUP(B516,'X2'!$B:$AZ,14,FALSE)),(IF($X$1=3,(VLOOKUP(B516,'X3'!$B:$AZ,14,FALSE)),(IF($X$1=4,(VLOOKUP(B516,'X4'!$B:$AZ,14,FALSE)),(IF($X$1=5,(VLOOKUP(B516,'X5'!$B:$AZ,14,FALSE)),(IF($X$1=6,(VLOOKUP(B516,'X6'!$B:$AZ,14,FALSE)),(IF($X$1=7,(VLOOKUP(B516,'X7'!$B:$AZ,14,FALSE)),(IF($X$1=8,(VLOOKUP(B516,'X8'!$B:$AZ,14,FALSE)),(IF($X$1=9,(VLOOKUP(B516,'X9'!$B:$AZ,14,FALSE)),(IF($X$1=10,(VLOOKUP(B516,'X10'!$B:$AZ,14,FALSE)),(IF($X$1=11,(VLOOKUP(B516,'X11'!$B:$AZ,14,FALSE)),(IF($X$1=12,(VLOOKUP(B516,'X12'!$B:$AZ,14,FALSE)),(VLOOKUP(B516,'X13'!$B:$AZ,14,FALSE))))))))))))))))))))))))))=$V$1," ",(IF($X$1=1,(VLOOKUP(B516,'X1'!$B:$AZ,14,FALSE)),(IF($X$1=2,(VLOOKUP(B516,'X2'!$B:$AZ,14,FALSE)),(IF($X$1=3,(VLOOKUP(B516,'X3'!$B:$AZ,14,FALSE)),(IF($X$1=4,(VLOOKUP(B516,'X4'!$B:$AZ,14,FALSE)),(IF($X$1=5,(VLOOKUP(B516,'X5'!$B:$AZ,14,FALSE)),(IF($X$1=6,(VLOOKUP(B516,'X6'!$B:$AZ,14,FALSE)),(IF($X$1=7,(VLOOKUP(B516,'X7'!$B:$AZ,14,FALSE)),(IF($X$1=8,(VLOOKUP(B516,'X8'!$B:$AZ,14,FALSE)),(IF($X$1=9,(VLOOKUP(B516,'X9'!$B:$AZ,14,FALSE)),(IF($X$1=10,(VLOOKUP(B516,'X10'!$B:$AZ,14,FALSE)),(IF($X$1=11,(VLOOKUP(B516,'X11'!$B:$AZ,14,FALSE)),(IF($X$1=12,(VLOOKUP(B516,'X12'!$B:$AZ,14,FALSE)),(VLOOKUP(B516,'X13'!$B:$AZ,14,FALSE))))))))))))))))))))))))))))=TRUE," ",(IF((IF($X$1=1,(VLOOKUP(B516,'X1'!$B:$AZ,14,FALSE)),(IF($X$1=2,(VLOOKUP(B516,'X2'!$B:$AZ,14,FALSE)),(IF($X$1=3,(VLOOKUP(B516,'X3'!$B:$AZ,14,FALSE)),(IF($X$1=4,(VLOOKUP(B516,'X4'!$B:$AZ,14,FALSE)),(IF($X$1=5,(VLOOKUP(B516,'X5'!$B:$AZ,14,FALSE)),(IF($X$1=6,(VLOOKUP(B516,'X6'!$B:$AZ,14,FALSE)),(IF($X$1=7,(VLOOKUP(B516,'X7'!$B:$AZ,14,FALSE)),(IF($X$1=8,(VLOOKUP(B516,'X8'!$B:$AZ,14,FALSE)),(IF($X$1=9,(VLOOKUP(B516,'X9'!$B:$AZ,14,FALSE)),(IF($X$1=10,(VLOOKUP(B516,'X10'!$B:$AZ,14,FALSE)),(IF($X$1=11,(VLOOKUP(B516,'X11'!$B:$AZ,14,FALSE)),(IF($X$1=12,(VLOOKUP(B516,'X12'!$B:$AZ,14,FALSE)),(VLOOKUP(B516,'X13'!$B:$AZ,14,FALSE))))))))))))))))))))))))))=$V$1," ",(IF($X$1=1,(VLOOKUP(B516,'X1'!$B:$AZ,14,FALSE)),(IF($X$1=2,(VLOOKUP(B516,'X2'!$B:$AZ,14,FALSE)),(IF($X$1=3,(VLOOKUP(B516,'X3'!$B:$AZ,14,FALSE)),(IF($X$1=4,(VLOOKUP(B516,'X4'!$B:$AZ,14,FALSE)),(IF($X$1=5,(VLOOKUP(B516,'X5'!$B:$AZ,14,FALSE)),(IF($X$1=6,(VLOOKUP(B516,'X6'!$B:$AZ,14,FALSE)),(IF($X$1=7,(VLOOKUP(B516,'X7'!$B:$AZ,14,FALSE)),(IF($X$1=8,(VLOOKUP(B516,'X8'!$B:$AZ,14,FALSE)),(IF($X$1=9,(VLOOKUP(B516,'X9'!$B:$AZ,14,FALSE)),(IF($X$1=10,(VLOOKUP(B516,'X10'!$B:$AZ,14,FALSE)),(IF($X$1=11,(VLOOKUP(B516,'X11'!$B:$AZ,14,FALSE)),(IF($X$1=12,(VLOOKUP(B516,'X12'!$B:$AZ,14,FALSE)),(VLOOKUP(B516,'X13'!$B:$AZ,14,FALSE)))))))))))))))))))))))))))))</f>
        <v xml:space="preserve"> </v>
      </c>
    </row>
    <row r="517" spans="1:19" ht="14.1" customHeight="1" x14ac:dyDescent="0.2">
      <c r="A517" s="156" t="s">
        <v>1058</v>
      </c>
      <c r="B517" s="122" t="str">
        <f>IF(ISERROR(IF($U$16=1,(VLOOKUP(A517,$AC$89:$AH$125,2,FALSE)),IF((IF($X$1=1,'X1'!B476,(IF($X$1=2,'X2'!B476,(IF($X$1=3,'X3'!B476,(IF($X$1=4,'X4'!B476,(IF($X$1=5,'X5'!B476,(IF($X$1=6,'X6'!B476,(IF($X$1=7,'X7'!B476,(IF($X$1=8,'X8'!B476,(IF($X$1=9,'X9'!B476,(IF($X$1=10,'X10'!B476,(IF($X$1=11,'X11'!B476,(IF($X$1=12,'X12'!B476,'X13'!B476))))))))))))))))))))))))="","",(IF($X$1=1,'X1'!B476,(IF($X$1=2,'X2'!B476,(IF($X$1=3,'X3'!B476,(IF($X$1=4,'X4'!B476,(IF($X$1=5,'X5'!B476,(IF($X$1=6,'X6'!B476,(IF($X$1=7,'X7'!B476,(IF($X$1=8,'X8'!B476,(IF($X$1=9,'X9'!B476,(IF($X$1=10,'X10'!B476,(IF($X$1=11,'X11'!B476,(IF($X$1=12,'X12'!B476,'X13'!B476)))))))))))))))))))))))))))=TRUE," ",(IF($U$16=1,(VLOOKUP(A517,$AC$89:$AH$125,2,FALSE)),IF((IF($X$1=1,'X1'!B476,(IF($X$1=2,'X2'!B476,(IF($X$1=3,'X3'!B476,(IF($X$1=4,'X4'!B476,(IF($X$1=5,'X5'!B476,(IF($X$1=6,'X6'!B476,(IF($X$1=7,'X7'!B476,(IF($X$1=8,'X8'!B476,(IF($X$1=9,'X9'!B476,(IF($X$1=10,'X10'!B476,(IF($X$1=11,'X11'!B476,(IF($X$1=12,'X12'!B476,'X13'!B476))))))))))))))))))))))))="","",(IF($X$1=1,'X1'!B476,(IF($X$1=2,'X2'!B476,(IF($X$1=3,'X3'!B476,(IF($X$1=4,'X4'!B476,(IF($X$1=5,'X5'!B476,(IF($X$1=6,'X6'!B476,(IF($X$1=7,'X7'!B476,(IF($X$1=8,'X8'!B476,(IF($X$1=9,'X9'!B476,(IF($X$1=10,'X10'!B476,(IF($X$1=11,'X11'!B476,(IF($X$1=12,'X12'!B476,'X13'!B476))))))))))))))))))))))))))))</f>
        <v/>
      </c>
      <c r="C517" s="181" t="str">
        <f ca="1">IF(ISERROR(IF($X$1=1,(VLOOKUP(B517,'X1'!$B:$AZ,47,FALSE)),IF($X$1=2,(VLOOKUP(B517,'X2'!$B:$AZ,47,FALSE)),IF($X$1=3,(VLOOKUP(B517,'X3'!$B:$AZ,47,FALSE)),IF($X$1=4,(VLOOKUP(B517,'X4'!$B:$AZ,47,FALSE)),IF($X$1=5,(VLOOKUP(B517,'X5'!$B:$AZ,47,FALSE)),IF($X$1=6,(VLOOKUP(B517,'X6'!$B:$AZ,47,FALSE)),IF($X$1=7,(VLOOKUP(B517,'X7'!$B:$AZ,47,FALSE)),IF($X$1=8,(VLOOKUP(B517,'X8'!$B:$AZ,47,FALSE)),IF($X$1=9,(VLOOKUP(B517,'X9'!$B:$AZ,47,FALSE)),IF($X$1=10,(VLOOKUP(B517,'X10'!$B:$AZ,47,FALSE)),IF($X$1=11,(VLOOKUP(B517,'X11'!$B:$AZ,47,FALSE)),IF($X$1=12,(VLOOKUP(B517,'X12'!$B:$AZ,47,FALSE)),IF($X$1=13,(VLOOKUP(B517,'X13'!$B:$AZ,47,FALSE)),"B"))))))))))))))=TRUE," ",(IF($X$1=1,(VLOOKUP(B517,'X1'!$B:$AZ,47,FALSE)),IF($X$1=2,(VLOOKUP(B517,'X2'!$B:$AZ,47,FALSE)),IF($X$1=3,(VLOOKUP(B517,'X3'!$B:$AZ,47,FALSE)),IF($X$1=4,(VLOOKUP(B517,'X4'!$B:$AZ,47,FALSE)),IF($X$1=5,(VLOOKUP(B517,'X5'!$B:$AZ,47,FALSE)),IF($X$1=6,(VLOOKUP(B517,'X6'!$B:$AZ,47,FALSE)),IF($X$1=7,(VLOOKUP(B517,'X7'!$B:$AZ,47,FALSE)),IF($X$1=8,(VLOOKUP(B517,'X8'!$B:$AZ,47,FALSE)),IF($X$1=9,(VLOOKUP(B517,'X9'!$B:$AZ,47,FALSE)),IF($X$1=10,(VLOOKUP(B517,'X10'!$B:$AZ,47,FALSE)),IF($X$1=11,(VLOOKUP(B517,'X11'!$B:$AZ,47,FALSE)),IF($X$1=12,(VLOOKUP(B517,'X12'!$B:$AZ,47,FALSE)),IF($X$1=13,(VLOOKUP(B517,'X13'!$B:$AZ,47,FALSE)),"B")))))))))))))))</f>
        <v xml:space="preserve"> </v>
      </c>
      <c r="D517" s="181" t="str">
        <f ca="1">IF(ISERROR(IF($X$1=1,(VLOOKUP(B517,'X1'!$B:$AP,41,FALSE)),IF($X$1=2,(VLOOKUP(B517,'X2'!$B:$AP,41,FALSE)),IF($X$1=3,(VLOOKUP(B517,'X3'!$B:$AP,41,FALSE)),IF($X$1=4,(VLOOKUP(B517,'X4'!$B:$AP,41,FALSE)),IF($X$1=5,(VLOOKUP(B517,'X5'!$B:$AP,41,FALSE)),IF($X$1=6,(VLOOKUP(B517,'X6'!$B:$AP,41,FALSE)),IF($X$1=7,(VLOOKUP(B517,'X7'!$B:$AP,41,FALSE)),IF($X$1=8,(VLOOKUP(B517,'X8'!$B:$AP,41,FALSE)),IF($X$1=9,(VLOOKUP(B517,'X9'!$B:$AP,41,FALSE)),IF($X$1=10,(VLOOKUP(B517,'X10'!$B:$AP,41,FALSE)),IF($X$1=11,(VLOOKUP(B517,'X11'!$B:$AP,41,FALSE)),IF($X$1=12,(VLOOKUP(B517,'X12'!$B:$AP,41,FALSE)),IF($X$1=13,(VLOOKUP(B517,'X13'!$B:$AP,41,FALSE)),"B"))))))))))))))=TRUE," ",(IF($X$1=1,(VLOOKUP(B517,'X1'!$B:$AP,41,FALSE)),IF($X$1=2,(VLOOKUP(B517,'X2'!$B:$AP,41,FALSE)),IF($X$1=3,(VLOOKUP(B517,'X3'!$B:$AP,41,FALSE)),IF($X$1=4,(VLOOKUP(B517,'X4'!$B:$AP,41,FALSE)),IF($X$1=5,(VLOOKUP(B517,'X5'!$B:$AP,41,FALSE)),IF($X$1=6,(VLOOKUP(B517,'X6'!$B:$AP,41,FALSE)),IF($X$1=7,(VLOOKUP(B517,'X7'!$B:$AP,41,FALSE)),IF($X$1=8,(VLOOKUP(B517,'X8'!$B:$AP,41,FALSE)),IF($X$1=9,(VLOOKUP(B517,'X9'!$B:$AP,41,FALSE)),IF($X$1=10,(VLOOKUP(B517,'X10'!$B:$AP,41,FALSE)),IF($X$1=11,(VLOOKUP(B517,'X11'!$B:$AP,41,FALSE)),IF($X$1=12,(VLOOKUP(B517,'X12'!$B:$AP,41,FALSE)),IF($X$1=13,(VLOOKUP(B517,'X13'!$B:$AP,41,FALSE)),"B")))))))))))))))</f>
        <v xml:space="preserve"> </v>
      </c>
      <c r="E517" s="182" t="str">
        <f ca="1">IF(ISERROR(IF($X$1=1,(VLOOKUP(B517,'X1'!$B:$AP,7,FALSE)),IF($X$1=2,(VLOOKUP(B517,'X2'!$B:$AP,7,FALSE)),IF($X$1=3,(VLOOKUP(B517,'X3'!$B:$AP,7,FALSE)),IF($X$1=4,(VLOOKUP(B517,'X4'!$B:$AP,7,FALSE)),IF($X$1=5,(VLOOKUP(B517,'X5'!$B:$AP,7,FALSE)),IF($X$1=6,(VLOOKUP(B517,'X6'!$B:$AP,7,FALSE)),IF($X$1=7,(VLOOKUP(B517,'X7'!$B:$AP,7,FALSE)),IF($X$1=8,(VLOOKUP(B517,'X8'!$B:$AP,7,FALSE)),IF($X$1=9,(VLOOKUP(B517,'X9'!$B:$AP,7,FALSE)),IF($X$1=10,(VLOOKUP(B517,'X10'!$B:$AP,7,FALSE)),IF($X$1=11,(VLOOKUP(B517,'X11'!$B:$AP,7,FALSE)),IF($X$1=12,(VLOOKUP(B517,'X12'!$B:$AP,7,FALSE)),IF($X$1=13,(VLOOKUP(B517,'X13'!$B:$AP,7,FALSE)),"B"))))))))))))))=TRUE," ",(IF($X$1=1,(VLOOKUP(B517,'X1'!$B:$AP,7,FALSE)),IF($X$1=2,(VLOOKUP(B517,'X2'!$B:$AP,7,FALSE)),IF($X$1=3,(VLOOKUP(B517,'X3'!$B:$AP,7,FALSE)),IF($X$1=4,(VLOOKUP(B517,'X4'!$B:$AP,7,FALSE)),IF($X$1=5,(VLOOKUP(B517,'X5'!$B:$AP,7,FALSE)),IF($X$1=6,(VLOOKUP(B517,'X6'!$B:$AP,7,FALSE)),IF($X$1=7,(VLOOKUP(B517,'X7'!$B:$AP,7,FALSE)),IF($X$1=8,(VLOOKUP(B517,'X8'!$B:$AP,7,FALSE)),IF($X$1=9,(VLOOKUP(B517,'X9'!$B:$AP,7,FALSE)),IF($X$1=10,(VLOOKUP(B517,'X10'!$B:$AP,7,FALSE)),IF($X$1=11,(VLOOKUP(B517,'X11'!$B:$AP,7,FALSE)),IF($X$1=12,(VLOOKUP(B517,'X12'!$B:$AP,7,FALSE)),IF($X$1=13,(VLOOKUP(B517,'X13'!$B:$AP,7,FALSE)),"B")))))))))))))))</f>
        <v xml:space="preserve"> </v>
      </c>
      <c r="F517" s="182" t="str">
        <f ca="1">IF(ISERROR(IF((IF($X$1=1,(VLOOKUP(B517,'X1'!$B:$AO,6,FALSE)),(IF($X$1=2,(VLOOKUP(B517,'X2'!$B:$AO,6,FALSE)),(IF($X$1=3,(VLOOKUP(B517,'X3'!$B:$AO,6,FALSE)),(IF($X$1=4,(VLOOKUP(B517,'X4'!$B:$AO,6,FALSE)),(IF($X$1=5,(VLOOKUP(B517,'X5'!$B:$AO,6,FALSE)),(IF($X$1=6,(VLOOKUP(B517,'X6'!$B:$AO,6,FALSE)),(IF($X$1=7,(VLOOKUP(B517,'X7'!$B:$AO,6,FALSE)),(IF($X$1=8,(VLOOKUP(B517,'X8'!$B:$AO,6,FALSE)),(IF($X$1=9,(VLOOKUP(B517,'X9'!$B:$AO,6,FALSE)),(IF($X$1=10,(VLOOKUP(B517,'X10'!$B:$AO,6,FALSE)),(IF($X$1=11,(VLOOKUP(B517,'X11'!$B:$AO,6,FALSE)),(IF($X$1=12,(VLOOKUP(B517,'X12'!$B:$AO,6,FALSE)),(VLOOKUP(B517,'X13'!$B:$AO,6,FALSE))))))))))))))))))))))))))=$V$1," ",(IF($X$1=1,(VLOOKUP(B517,'X1'!$B:$AO,6,FALSE)),(IF($X$1=2,(VLOOKUP(B517,'X2'!$B:$AO,6,FALSE)),(IF($X$1=3,(VLOOKUP(B517,'X3'!$B:$AO,6,FALSE)),(IF($X$1=4,(VLOOKUP(B517,'X4'!$B:$AO,6,FALSE)),(IF($X$1=5,(VLOOKUP(B517,'X5'!$B:$AO,6,FALSE)),(IF($X$1=6,(VLOOKUP(B517,'X6'!$B:$AO,6,FALSE)),(IF($X$1=7,(VLOOKUP(B517,'X7'!$B:$AO,6,FALSE)),(IF($X$1=8,(VLOOKUP(B517,'X8'!$B:$AO,6,FALSE)),(IF($X$1=9,(VLOOKUP(B517,'X9'!$B:$AO,6,FALSE)),(IF($X$1=10,(VLOOKUP(B517,'X10'!$B:$AO,6,FALSE)),(IF($X$1=11,(VLOOKUP(B517,'X11'!$B:$AO,6,FALSE)),(IF($X$1=12,(VLOOKUP(B517,'X12'!$B:$AO,6,FALSE)),(VLOOKUP(B517,'X13'!$B:$AO,6,FALSE))))))))))))))))))))))))))))=TRUE," ",(IF((IF($X$1=1,(VLOOKUP(B517,'X1'!$B:$AO,6,FALSE)),(IF($X$1=2,(VLOOKUP(B517,'X2'!$B:$AO,6,FALSE)),(IF($X$1=3,(VLOOKUP(B517,'X3'!$B:$AO,6,FALSE)),(IF($X$1=4,(VLOOKUP(B517,'X4'!$B:$AO,6,FALSE)),(IF($X$1=5,(VLOOKUP(B517,'X5'!$B:$AO,6,FALSE)),(IF($X$1=6,(VLOOKUP(B517,'X6'!$B:$AO,6,FALSE)),(IF($X$1=7,(VLOOKUP(B517,'X7'!$B:$AO,6,FALSE)),(IF($X$1=8,(VLOOKUP(B517,'X8'!$B:$AO,6,FALSE)),(IF($X$1=9,(VLOOKUP(B517,'X9'!$B:$AO,6,FALSE)),(IF($X$1=10,(VLOOKUP(B517,'X10'!$B:$AO,6,FALSE)),(IF($X$1=11,(VLOOKUP(B517,'X11'!$B:$AO,6,FALSE)),(IF($X$1=12,(VLOOKUP(B517,'X12'!$B:$AO,6,FALSE)),(VLOOKUP(B517,'X13'!$B:$AO,6,FALSE))))))))))))))))))))))))))=$V$1," ",(IF($X$1=1,(VLOOKUP(B517,'X1'!$B:$AO,6,FALSE)),(IF($X$1=2,(VLOOKUP(B517,'X2'!$B:$AO,6,FALSE)),(IF($X$1=3,(VLOOKUP(B517,'X3'!$B:$AO,6,FALSE)),(IF($X$1=4,(VLOOKUP(B517,'X4'!$B:$AO,6,FALSE)),(IF($X$1=5,(VLOOKUP(B517,'X5'!$B:$AO,6,FALSE)),(IF($X$1=6,(VLOOKUP(B517,'X6'!$B:$AO,6,FALSE)),(IF($X$1=7,(VLOOKUP(B517,'X7'!$B:$AO,6,FALSE)),(IF($X$1=8,(VLOOKUP(B517,'X8'!$B:$AO,6,FALSE)),(IF($X$1=9,(VLOOKUP(B517,'X9'!$B:$AO,6,FALSE)),(IF($X$1=10,(VLOOKUP(B517,'X10'!$B:$AO,6,FALSE)),(IF($X$1=11,(VLOOKUP(B517,'X11'!$B:$AO,6,FALSE)),(IF($X$1=12,(VLOOKUP(B517,'X12'!$B:$AO,6,FALSE)),(VLOOKUP(B517,'X13'!$B:$AO,6,FALSE)))))))))))))))))))))))))))))</f>
        <v xml:space="preserve"> </v>
      </c>
      <c r="G517" s="182" t="str">
        <f ca="1">IF(ISERROR(IF($X$1=1,(VLOOKUP(B517,'X1'!$B:$AZ,44,FALSE)),IF($X$1=2,(VLOOKUP(B517,'X2'!$B:$AZ,44,FALSE)),IF($X$1=3,(VLOOKUP(B517,'X3'!$B:$AZ,44,FALSE)),IF($X$1=4,(VLOOKUP(B517,'X4'!$B:$AZ,44,FALSE)),IF($X$1=5,(VLOOKUP(B517,'X5'!$B:$AZ,44,FALSE)),IF($X$1=6,(VLOOKUP(B517,'X6'!$B:$AZ,44,FALSE)),IF($X$1=7,(VLOOKUP(B517,'X7'!$B:$AZ,44,FALSE)),IF($X$1=8,(VLOOKUP(B517,'X8'!$B:$AZ,44,FALSE)),IF($X$1=9,(VLOOKUP(B517,'X9'!$B:$AZ,44,FALSE)),IF($X$1=10,(VLOOKUP(B517,'X10'!$B:$AZ,44,FALSE)),IF($X$1=11,(VLOOKUP(B517,'X11'!$B:$AZ,44,FALSE)),IF($X$1=12,(VLOOKUP(B517,'X12'!$B:$AZ,44,FALSE)),IF($X$1=13,(VLOOKUP(B517,'X13'!$B:$AZ,44,FALSE)),"B"))))))))))))))=TRUE," ",(IF($X$1=1,(VLOOKUP(B517,'X1'!$B:$AZ,44,FALSE)),IF($X$1=2,(VLOOKUP(B517,'X2'!$B:$AZ,44,FALSE)),IF($X$1=3,(VLOOKUP(B517,'X3'!$B:$AZ,44,FALSE)),IF($X$1=4,(VLOOKUP(B517,'X4'!$B:$AZ,44,FALSE)),IF($X$1=5,(VLOOKUP(B517,'X5'!$B:$AZ,44,FALSE)),IF($X$1=6,(VLOOKUP(B517,'X6'!$B:$AZ,44,FALSE)),IF($X$1=7,(VLOOKUP(B517,'X7'!$B:$AZ,44,FALSE)),IF($X$1=8,(VLOOKUP(B517,'X8'!$B:$AZ,44,FALSE)),IF($X$1=9,(VLOOKUP(B517,'X9'!$B:$AZ,44,FALSE)),IF($X$1=10,(VLOOKUP(B517,'X10'!$B:$AZ,44,FALSE)),IF($X$1=11,(VLOOKUP(B517,'X11'!$B:$AZ,44,FALSE)),IF($X$1=12,(VLOOKUP(B517,'X12'!$B:$AZ,44,FALSE)),IF($X$1=13,(VLOOKUP(B517,'X13'!$B:$AZ,44,FALSE)),"B")))))))))))))))</f>
        <v xml:space="preserve"> </v>
      </c>
      <c r="H517" s="182" t="str">
        <f ca="1">IF(ISERROR(IF($X$1=1,(VLOOKUP(B517,'X1'!$B:$AZ,8,FALSE)),IF($X$1=2,(VLOOKUP(B517,'X2'!$B:$AZ,8,FALSE)),IF($X$1=3,(VLOOKUP(B517,'X3'!$B:$AZ,8,FALSE)),IF($X$1=4,(VLOOKUP(B517,'X4'!$B:$AZ,8,FALSE)),IF($X$1=5,(VLOOKUP(B517,'X5'!$B:$AZ,8,FALSE)),IF($X$1=6,(VLOOKUP(B517,'X6'!$B:$AZ,8,FALSE)),IF($X$1=7,(VLOOKUP(B517,'X7'!$B:$AZ,8,FALSE)),IF($X$1=8,(VLOOKUP(B517,'X8'!$B:$AZ,8,FALSE)),IF($X$1=9,(VLOOKUP(B517,'X9'!$B:$AZ,8,FALSE)),IF($X$1=10,(VLOOKUP(B517,'X10'!$B:$AZ,8,FALSE)),IF($X$1=11,(VLOOKUP(B517,'X11'!$B:$AZ,8,FALSE)),IF($X$1=12,(VLOOKUP(B517,'X12'!$B:$AZ,8,FALSE)),IF($X$1=13,(VLOOKUP(B517,'X13'!$B:$AZ,8,FALSE)),"B"))))))))))))))=TRUE," ",(IF($X$1=1,(VLOOKUP(B517,'X1'!$B:$AZ,8,FALSE)),IF($X$1=2,(VLOOKUP(B517,'X2'!$B:$AZ,8,FALSE)),IF($X$1=3,(VLOOKUP(B517,'X3'!$B:$AZ,8,FALSE)),IF($X$1=4,(VLOOKUP(B517,'X4'!$B:$AZ,8,FALSE)),IF($X$1=5,(VLOOKUP(B517,'X5'!$B:$AZ,8,FALSE)),IF($X$1=6,(VLOOKUP(B517,'X6'!$B:$AZ,8,FALSE)),IF($X$1=7,(VLOOKUP(B517,'X7'!$B:$AZ,8,FALSE)),IF($X$1=8,(VLOOKUP(B517,'X8'!$B:$AZ,8,FALSE)),IF($X$1=9,(VLOOKUP(B517,'X9'!$B:$AZ,8,FALSE)),IF($X$1=10,(VLOOKUP(B517,'X10'!$B:$AZ,8,FALSE)),IF($X$1=11,(VLOOKUP(B517,'X11'!$B:$AZ,8,FALSE)),IF($X$1=12,(VLOOKUP(B517,'X12'!$B:$AZ,8,FALSE)),IF($X$1=13,(VLOOKUP(B517,'X13'!$B:$AZ,8,FALSE)),"B")))))))))))))))</f>
        <v xml:space="preserve"> </v>
      </c>
      <c r="I517" s="183" t="str">
        <f ca="1">IF(ISERROR(IF($X$1=1,(VLOOKUP(B517,'X1'!$B:$AZ,2,FALSE)),IF($X$1=2,(VLOOKUP(B517,'X2'!$B:$AZ,2,FALSE)),IF($X$1=3,(VLOOKUP(B517,'X3'!$B:$AZ,2,FALSE)),IF($X$1=4,(VLOOKUP(B517,'X4'!$B:$AZ,2,FALSE)),IF($X$1=5,(VLOOKUP(B517,'X5'!$B:$AZ,2,FALSE)),IF($X$1=6,(VLOOKUP(B517,'X6'!$B:$AZ,2,FALSE)),IF($X$1=7,(VLOOKUP(B517,'X7'!$B:$AZ,2,FALSE)),IF($X$1=8,(VLOOKUP(B517,'X8'!$B:$AZ,2,FALSE)),IF($X$1=9,(VLOOKUP(B517,'X9'!$B:$AZ,2,FALSE)),IF($X$1=10,(VLOOKUP(B517,'X10'!$B:$AZ,2,FALSE)),IF($X$1=11,(VLOOKUP(B517,'X11'!$B:$AZ,2,FALSE)),IF($X$1=12,(VLOOKUP(B517,'X12'!$B:$AZ,2,FALSE)),IF($X$1=13,(VLOOKUP(B517,'X13'!$B:$AZ,2,FALSE)),"B"))))))))))))))=TRUE," ",(IF($X$1=1,(VLOOKUP(B517,'X1'!$B:$AZ,2,FALSE)),IF($X$1=2,(VLOOKUP(B517,'X2'!$B:$AZ,2,FALSE)),IF($X$1=3,(VLOOKUP(B517,'X3'!$B:$AZ,2,FALSE)),IF($X$1=4,(VLOOKUP(B517,'X4'!$B:$AZ,2,FALSE)),IF($X$1=5,(VLOOKUP(B517,'X5'!$B:$AZ,2,FALSE)),IF($X$1=6,(VLOOKUP(B517,'X6'!$B:$AZ,2,FALSE)),IF($X$1=7,(VLOOKUP(B517,'X7'!$B:$AZ,2,FALSE)),IF($X$1=8,(VLOOKUP(B517,'X8'!$B:$AZ,2,FALSE)),IF($X$1=9,(VLOOKUP(B517,'X9'!$B:$AZ,2,FALSE)),IF($X$1=10,(VLOOKUP(B517,'X10'!$B:$AZ,2,FALSE)),IF($X$1=11,(VLOOKUP(B517,'X11'!$B:$AZ,2,FALSE)),IF($X$1=12,(VLOOKUP(B517,'X12'!$B:$AZ,2,FALSE)),IF($X$1=13,(VLOOKUP(B517,'X13'!$B:$AZ,2,FALSE)),"B")))))))))))))))</f>
        <v xml:space="preserve"> </v>
      </c>
      <c r="J517" s="183" t="str">
        <f ca="1">IF(ISERROR(IF($X$1=1,(VLOOKUP(B517,'X1'!$B:$AZ,3,FALSE)),IF($X$1=2,(VLOOKUP(B517,'X2'!$B:$AZ,3,FALSE)),IF($X$1=3,(VLOOKUP(B517,'X3'!$B:$AZ,3,FALSE)),IF($X$1=4,(VLOOKUP(B517,'X4'!$B:$AZ,3,FALSE)),IF($X$1=5,(VLOOKUP(B517,'X5'!$B:$AZ,3,FALSE)),IF($X$1=6,(VLOOKUP(B517,'X6'!$B:$AZ,3,FALSE)),IF($X$1=7,(VLOOKUP(B517,'X7'!$B:$AZ,3,FALSE)),IF($X$1=8,(VLOOKUP(B517,'X8'!$B:$AZ,3,FALSE)),IF($X$1=9,(VLOOKUP(B517,'X9'!$B:$AZ,3,FALSE)),IF($X$1=10,(VLOOKUP(B517,'X10'!$B:$AZ,3,FALSE)),IF($X$1=11,(VLOOKUP(B517,'X11'!$B:$AZ,3,FALSE)),IF($X$1=12,(VLOOKUP(B517,'X12'!$B:$AZ,3,FALSE)),IF($X$1=13,(VLOOKUP(B517,'X13'!$B:$AZ,3,FALSE)),"B"))))))))))))))=TRUE," ",(IF($X$1=1,(VLOOKUP(B517,'X1'!$B:$AZ,3,FALSE)),IF($X$1=2,(VLOOKUP(B517,'X2'!$B:$AZ,3,FALSE)),IF($X$1=3,(VLOOKUP(B517,'X3'!$B:$AZ,3,FALSE)),IF($X$1=4,(VLOOKUP(B517,'X4'!$B:$AZ,3,FALSE)),IF($X$1=5,(VLOOKUP(B517,'X5'!$B:$AZ,3,FALSE)),IF($X$1=6,(VLOOKUP(B517,'X6'!$B:$AZ,3,FALSE)),IF($X$1=7,(VLOOKUP(B517,'X7'!$B:$AZ,3,FALSE)),IF($X$1=8,(VLOOKUP(B517,'X8'!$B:$AZ,3,FALSE)),IF($X$1=9,(VLOOKUP(B517,'X9'!$B:$AZ,3,FALSE)),IF($X$1=10,(VLOOKUP(B517,'X10'!$B:$AZ,3,FALSE)),IF($X$1=11,(VLOOKUP(B517,'X11'!$B:$AZ,3,FALSE)),IF($X$1=12,(VLOOKUP(B517,'X12'!$B:$AZ,3,FALSE)),IF($X$1=13,(VLOOKUP(B517,'X13'!$B:$AZ,3,FALSE)),"B")))))))))))))))</f>
        <v xml:space="preserve"> </v>
      </c>
      <c r="K517" s="183" t="str">
        <f ca="1">IF(ISERROR(IF($X$1=1,(VLOOKUP(B517,'X1'!$B:$AZ,5,FALSE)),IF($X$1=2,(VLOOKUP(B517,'X2'!$B:$AZ,5,FALSE)),IF($X$1=3,(VLOOKUP(B517,'X3'!$B:$AZ,5,FALSE)),IF($X$1=4,(VLOOKUP(B517,'X4'!$B:$AZ,5,FALSE)),IF($X$1=5,(VLOOKUP(B517,'X5'!$B:$AZ,5,FALSE)),IF($X$1=6,(VLOOKUP(B517,'X6'!$B:$AZ,5,FALSE)),IF($X$1=7,(VLOOKUP(B517,'X7'!$B:$AZ,5,FALSE)),IF($X$1=8,(VLOOKUP(B517,'X8'!$B:$AZ,5,FALSE)),IF($X$1=9,(VLOOKUP(B517,'X9'!$B:$AZ,5,FALSE)),IF($X$1=10,(VLOOKUP(B517,'X10'!$B:$AZ,5,FALSE)),IF($X$1=11,(VLOOKUP(B517,'X11'!$B:$AZ,5,FALSE)),IF($X$1=12,(VLOOKUP(B517,'X12'!$B:$AZ,5,FALSE)),IF($X$1=13,(VLOOKUP(B517,'X13'!$B:$AZ,5,FALSE)),"B"))))))))))))))=TRUE," ",(IF($X$1=1,(VLOOKUP(B517,'X1'!$B:$AZ,5,FALSE)),IF($X$1=2,(VLOOKUP(B517,'X2'!$B:$AZ,5,FALSE)),IF($X$1=3,(VLOOKUP(B517,'X3'!$B:$AZ,5,FALSE)),IF($X$1=4,(VLOOKUP(B517,'X4'!$B:$AZ,5,FALSE)),IF($X$1=5,(VLOOKUP(B517,'X5'!$B:$AZ,5,FALSE)),IF($X$1=6,(VLOOKUP(B517,'X6'!$B:$AZ,5,FALSE)),IF($X$1=7,(VLOOKUP(B517,'X7'!$B:$AZ,5,FALSE)),IF($X$1=8,(VLOOKUP(B517,'X8'!$B:$AZ,5,FALSE)),IF($X$1=9,(VLOOKUP(B517,'X9'!$B:$AZ,5,FALSE)),IF($X$1=10,(VLOOKUP(B517,'X10'!$B:$AZ,5,FALSE)),IF($X$1=11,(VLOOKUP(B517,'X11'!$B:$AZ,5,FALSE)),IF($X$1=12,(VLOOKUP(B517,'X12'!$B:$AZ,5,FALSE)),IF($X$1=13,(VLOOKUP(B517,'X13'!$B:$AZ,5,FALSE)),"B")))))))))))))))</f>
        <v xml:space="preserve"> </v>
      </c>
      <c r="L517" s="184" t="str">
        <f ca="1">IF(ISERROR(IF($X$1=1,(VLOOKUP(B517,'X1'!$B:$AZ,9,FALSE)),IF($X$1=2,(VLOOKUP(B517,'X2'!$B:$AZ,9,FALSE)),IF($X$1=3,(VLOOKUP(B517,'X3'!$B:$AZ,9,FALSE)),IF($X$1=4,(VLOOKUP(B517,'X4'!$B:$AZ,9,FALSE)),IF($X$1=5,(VLOOKUP(B517,'X5'!$B:$AZ,9,FALSE)),IF($X$1=6,(VLOOKUP(B517,'X6'!$B:$AZ,9,FALSE)),IF($X$1=7,(VLOOKUP(B517,'X7'!$B:$AZ,9,FALSE)),IF($X$1=8,(VLOOKUP(B517,'X8'!$B:$AZ,9,FALSE)),IF($X$1=9,(VLOOKUP(B517,'X9'!$B:$AZ,9,FALSE)),IF($X$1=10,(VLOOKUP(B517,'X10'!$B:$AZ,9,FALSE)),IF($X$1=11,(VLOOKUP(B517,'X11'!$B:$AZ,9,FALSE)),IF($X$1=12,(VLOOKUP(B517,'X12'!$B:$AZ,9,FALSE)),IF($X$1=13,(VLOOKUP(B517,'X13'!$B:$AZ,9,FALSE)),"B"))))))))))))))=TRUE," ",(IF($X$1=1,(VLOOKUP(B517,'X1'!$B:$AZ,9,FALSE)),IF($X$1=2,(VLOOKUP(B517,'X2'!$B:$AZ,9,FALSE)),IF($X$1=3,(VLOOKUP(B517,'X3'!$B:$AZ,9,FALSE)),IF($X$1=4,(VLOOKUP(B517,'X4'!$B:$AZ,9,FALSE)),IF($X$1=5,(VLOOKUP(B517,'X5'!$B:$AZ,9,FALSE)),IF($X$1=6,(VLOOKUP(B517,'X6'!$B:$AZ,9,FALSE)),IF($X$1=7,(VLOOKUP(B517,'X7'!$B:$AZ,9,FALSE)),IF($X$1=8,(VLOOKUP(B517,'X8'!$B:$AZ,9,FALSE)),IF($X$1=9,(VLOOKUP(B517,'X9'!$B:$AZ,9,FALSE)),IF($X$1=10,(VLOOKUP(B517,'X10'!$B:$AZ,9,FALSE)),IF($X$1=11,(VLOOKUP(B517,'X11'!$B:$AZ,9,FALSE)),IF($X$1=12,(VLOOKUP(B517,'X12'!$B:$AZ,9,FALSE)),IF($X$1=13,(VLOOKUP(B517,'X13'!$B:$AZ,9,FALSE)),"B")))))))))))))))</f>
        <v xml:space="preserve"> </v>
      </c>
      <c r="M517" s="184" t="str">
        <f ca="1">IF(ISERROR(IF($X$1=1,(VLOOKUP(B517,'X1'!$B:$AZ,10,FALSE)),IF($X$1=2,(VLOOKUP(B517,'X2'!$B:$AZ,10,FALSE)),IF($X$1=3,(VLOOKUP(B517,'X3'!$B:$AZ,10,FALSE)),IF($X$1=4,(VLOOKUP(B517,'X4'!$B:$AZ,10,FALSE)),IF($X$1=5,(VLOOKUP(B517,'X5'!$B:$AZ,10,FALSE)),IF($X$1=6,(VLOOKUP(B517,'X6'!$B:$AZ,10,FALSE)),IF($X$1=7,(VLOOKUP(B517,'X7'!$B:$AZ,10,FALSE)),IF($X$1=8,(VLOOKUP(B517,'X8'!$B:$AZ,10,FALSE)),IF($X$1=9,(VLOOKUP(B517,'X9'!$B:$AZ,10,FALSE)),IF($X$1=10,(VLOOKUP(B517,'X10'!$B:$AZ,10,FALSE)),IF($X$1=11,(VLOOKUP(B517,'X11'!$B:$AZ,10,FALSE)),IF($X$1=12,(VLOOKUP(B517,'X12'!$B:$AZ,10,FALSE)),IF($X$1=13,(VLOOKUP(B517,'X13'!$B:$AZ,10,FALSE)),"B"))))))))))))))=TRUE," ",(IF($X$1=1,(VLOOKUP(B517,'X1'!$B:$AZ,10,FALSE)),IF($X$1=2,(VLOOKUP(B517,'X2'!$B:$AZ,10,FALSE)),IF($X$1=3,(VLOOKUP(B517,'X3'!$B:$AZ,10,FALSE)),IF($X$1=4,(VLOOKUP(B517,'X4'!$B:$AZ,10,FALSE)),IF($X$1=5,(VLOOKUP(B517,'X5'!$B:$AZ,10,FALSE)),IF($X$1=6,(VLOOKUP(B517,'X6'!$B:$AZ,10,FALSE)),IF($X$1=7,(VLOOKUP(B517,'X7'!$B:$AZ,10,FALSE)),IF($X$1=8,(VLOOKUP(B517,'X8'!$B:$AZ,10,FALSE)),IF($X$1=9,(VLOOKUP(B517,'X9'!$B:$AZ,10,FALSE)),IF($X$1=10,(VLOOKUP(B517,'X10'!$B:$AZ,10,FALSE)),IF($X$1=11,(VLOOKUP(B517,'X11'!$B:$AZ,10,FALSE)),IF($X$1=12,(VLOOKUP(B517,'X12'!$B:$AZ,10,FALSE)),IF($X$1=13,(VLOOKUP(B517,'X13'!$B:$AZ,10,FALSE)),"B")))))))))))))))</f>
        <v xml:space="preserve"> </v>
      </c>
      <c r="N517" s="185" t="str">
        <f ca="1">IF(ISERROR(IF($X$1=1,(VLOOKUP(B517,'X1'!$B:$AZ,45,FALSE)),IF($X$1=2,(VLOOKUP(B517,'X2'!$B:$AZ,45,FALSE)),IF($X$1=3,(VLOOKUP(B517,'X3'!$B:$AZ,45,FALSE)),IF($X$1=4,(VLOOKUP(B517,'X4'!$B:$AZ,45,FALSE)),IF($X$1=5,(VLOOKUP(B517,'X5'!$B:$AZ,45,FALSE)),IF($X$1=6,(VLOOKUP(B517,'X6'!$B:$AZ,45,FALSE)),IF($X$1=7,(VLOOKUP(B517,'X7'!$B:$AZ,45,FALSE)),IF($X$1=8,(VLOOKUP(B517,'X8'!$B:$AZ,45,FALSE)),IF($X$1=9,(VLOOKUP(B517,'X9'!$B:$AZ,45,FALSE)),IF($X$1=10,(VLOOKUP(B517,'X10'!$B:$AZ,45,FALSE)),IF($X$1=11,(VLOOKUP(B517,'X11'!$B:$AZ,45,FALSE)),IF($X$1=12,(VLOOKUP(B517,'X12'!$B:$AZ,45,FALSE)),IF($X$1=13,(VLOOKUP(B517,'X13'!$B:$AZ,45,FALSE)),"B"))))))))))))))=TRUE," ",(IF($X$1=1,(VLOOKUP(B517,'X1'!$B:$AZ,45,FALSE)),IF($X$1=2,(VLOOKUP(B517,'X2'!$B:$AZ,45,FALSE)),IF($X$1=3,(VLOOKUP(B517,'X3'!$B:$AZ,45,FALSE)),IF($X$1=4,(VLOOKUP(B517,'X4'!$B:$AZ,45,FALSE)),IF($X$1=5,(VLOOKUP(B517,'X5'!$B:$AZ,45,FALSE)),IF($X$1=6,(VLOOKUP(B517,'X6'!$B:$AZ,45,FALSE)),IF($X$1=7,(VLOOKUP(B517,'X7'!$B:$AZ,45,FALSE)),IF($X$1=8,(VLOOKUP(B517,'X8'!$B:$AZ,45,FALSE)),IF($X$1=9,(VLOOKUP(B517,'X9'!$B:$AZ,45,FALSE)),IF($X$1=10,(VLOOKUP(B517,'X10'!$B:$AZ,45,FALSE)),IF($X$1=11,(VLOOKUP(B517,'X11'!$B:$AZ,45,FALSE)),IF($X$1=12,(VLOOKUP(B517,'X12'!$B:$AZ,45,FALSE)),IF($X$1=13,(VLOOKUP(B517,'X13'!$B:$AZ,45,FALSE)),"B")))))))))))))))</f>
        <v xml:space="preserve"> </v>
      </c>
      <c r="O517" s="184" t="str">
        <f ca="1">IF(ISERROR(IF($X$1=1,(VLOOKUP(B517,'X1'!$B:$AZ,11,FALSE)),IF($X$1=2,(VLOOKUP(B517,'X2'!$B:$AZ,11,FALSE)),IF($X$1=3,(VLOOKUP(B517,'X3'!$B:$AZ,11,FALSE)),IF($X$1=4,(VLOOKUP(B517,'X4'!$B:$AZ,11,FALSE)),IF($X$1=5,(VLOOKUP(B517,'X5'!$B:$AZ,11,FALSE)),IF($X$1=6,(VLOOKUP(B517,'X6'!$B:$AZ,11,FALSE)),IF($X$1=7,(VLOOKUP(B517,'X7'!$B:$AZ,11,FALSE)),IF($X$1=8,(VLOOKUP(B517,'X8'!$B:$AZ,11,FALSE)),IF($X$1=9,(VLOOKUP(B517,'X9'!$B:$AZ,11,FALSE)),IF($X$1=10,(VLOOKUP(B517,'X10'!$B:$AZ,11,FALSE)),IF($X$1=11,(VLOOKUP(B517,'X11'!$B:$AZ,11,FALSE)),IF($X$1=12,(VLOOKUP(B517,'X12'!$B:$AZ,11,FALSE)),IF($X$1=13,(VLOOKUP(B517,'X13'!$B:$AZ,11,FALSE)),"B"))))))))))))))=TRUE," ",(IF($X$1=1,(VLOOKUP(B517,'X1'!$B:$AZ,11,FALSE)),IF($X$1=2,(VLOOKUP(B517,'X2'!$B:$AZ,11,FALSE)),IF($X$1=3,(VLOOKUP(B517,'X3'!$B:$AZ,11,FALSE)),IF($X$1=4,(VLOOKUP(B517,'X4'!$B:$AZ,11,FALSE)),IF($X$1=5,(VLOOKUP(B517,'X5'!$B:$AZ,11,FALSE)),IF($X$1=6,(VLOOKUP(B517,'X6'!$B:$AZ,11,FALSE)),IF($X$1=7,(VLOOKUP(B517,'X7'!$B:$AZ,11,FALSE)),IF($X$1=8,(VLOOKUP(B517,'X8'!$B:$AZ,11,FALSE)),IF($X$1=9,(VLOOKUP(B517,'X9'!$B:$AZ,11,FALSE)),IF($X$1=10,(VLOOKUP(B517,'X10'!$B:$AZ,11,FALSE)),IF($X$1=11,(VLOOKUP(B517,'X11'!$B:$AZ,11,FALSE)),IF($X$1=12,(VLOOKUP(B517,'X12'!$B:$AZ,11,FALSE)),IF($X$1=13,(VLOOKUP(B517,'X13'!$B:$AZ,11,FALSE)),"B")))))))))))))))</f>
        <v xml:space="preserve"> </v>
      </c>
      <c r="P517" s="184" t="str">
        <f ca="1">IF(ISERROR(IF($X$1=1,(VLOOKUP(B517,'X1'!$B:$AZ,12,FALSE)),IF($X$1=2,(VLOOKUP(B517,'X2'!$B:$AZ,12,FALSE)),IF($X$1=3,(VLOOKUP(B517,'X3'!$B:$AZ,12,FALSE)),IF($X$1=4,(VLOOKUP(B517,'X4'!$B:$AZ,12,FALSE)),IF($X$1=5,(VLOOKUP(B517,'X5'!$B:$AZ,12,FALSE)),IF($X$1=6,(VLOOKUP(B517,'X6'!$B:$AZ,12,FALSE)),IF($X$1=7,(VLOOKUP(B517,'X7'!$B:$AZ,12,FALSE)),IF($X$1=8,(VLOOKUP(B517,'X8'!$B:$AZ,12,FALSE)),IF($X$1=9,(VLOOKUP(B517,'X9'!$B:$AZ,12,FALSE)),IF($X$1=10,(VLOOKUP(B517,'X10'!$B:$AZ,12,FALSE)),IF($X$1=11,(VLOOKUP(B517,'X11'!$B:$AZ,12,FALSE)),IF($X$1=12,(VLOOKUP(B517,'X12'!$B:$AZ,12,FALSE)),IF($X$1=13,(VLOOKUP(B517,'X13'!$B:$AZ,12,FALSE)),"B"))))))))))))))=TRUE," ",(IF($X$1=1,(VLOOKUP(B517,'X1'!$B:$AZ,12,FALSE)),IF($X$1=2,(VLOOKUP(B517,'X2'!$B:$AZ,12,FALSE)),IF($X$1=3,(VLOOKUP(B517,'X3'!$B:$AZ,12,FALSE)),IF($X$1=4,(VLOOKUP(B517,'X4'!$B:$AZ,12,FALSE)),IF($X$1=5,(VLOOKUP(B517,'X5'!$B:$AZ,12,FALSE)),IF($X$1=6,(VLOOKUP(B517,'X6'!$B:$AZ,12,FALSE)),IF($X$1=7,(VLOOKUP(B517,'X7'!$B:$AZ,12,FALSE)),IF($X$1=8,(VLOOKUP(B517,'X8'!$B:$AZ,12,FALSE)),IF($X$1=9,(VLOOKUP(B517,'X9'!$B:$AZ,12,FALSE)),IF($X$1=10,(VLOOKUP(B517,'X10'!$B:$AZ,12,FALSE)),IF($X$1=11,(VLOOKUP(B517,'X11'!$B:$AZ,12,FALSE)),IF($X$1=12,(VLOOKUP(B517,'X12'!$B:$AZ,12,FALSE)),IF($X$1=13,(VLOOKUP(B517,'X13'!$B:$AZ,12,FALSE)),"B")))))))))))))))</f>
        <v xml:space="preserve"> </v>
      </c>
      <c r="Q517" s="185" t="str">
        <f ca="1">IF(ISERROR(IF($X$1=1,(VLOOKUP(B517,'X1'!$B:$AZ,46,FALSE)),IF($X$1=2,(VLOOKUP(B517,'X2'!$B:$AZ,46,FALSE)),IF($X$1=3,(VLOOKUP(B517,'X3'!$B:$AZ,46,FALSE)),IF($X$1=4,(VLOOKUP(B517,'X4'!$B:$AZ,46,FALSE)),IF($X$1=5,(VLOOKUP(B517,'X5'!$B:$AZ,46,FALSE)),IF($X$1=6,(VLOOKUP(B517,'X6'!$B:$AZ,46,FALSE)),IF($X$1=7,(VLOOKUP(B517,'X7'!$B:$AZ,46,FALSE)),IF($X$1=8,(VLOOKUP(B517,'X8'!$B:$AZ,46,FALSE)),IF($X$1=9,(VLOOKUP(B517,'X9'!$B:$AZ,46,FALSE)),IF($X$1=10,(VLOOKUP(B517,'X10'!$B:$AZ,46,FALSE)),IF($X$1=11,(VLOOKUP(B517,'X11'!$B:$AZ,46,FALSE)),IF($X$1=12,(VLOOKUP(B517,'X12'!$B:$AZ,46,FALSE)),IF($X$1=13,(VLOOKUP(B517,'X13'!$B:$AZ,46,FALSE)),"B"))))))))))))))=TRUE," ",(IF($X$1=1,(VLOOKUP(B517,'X1'!$B:$AZ,46,FALSE)),IF($X$1=2,(VLOOKUP(B517,'X2'!$B:$AZ,46,FALSE)),IF($X$1=3,(VLOOKUP(B517,'X3'!$B:$AZ,46,FALSE)),IF($X$1=4,(VLOOKUP(B517,'X4'!$B:$AZ,46,FALSE)),IF($X$1=5,(VLOOKUP(B517,'X5'!$B:$AZ,46,FALSE)),IF($X$1=6,(VLOOKUP(B517,'X6'!$B:$AZ,46,FALSE)),IF($X$1=7,(VLOOKUP(B517,'X7'!$B:$AZ,46,FALSE)),IF($X$1=8,(VLOOKUP(B517,'X8'!$B:$AZ,46,FALSE)),IF($X$1=9,(VLOOKUP(B517,'X9'!$B:$AZ,46,FALSE)),IF($X$1=10,(VLOOKUP(B517,'X10'!$B:$AZ,46,FALSE)),IF($X$1=11,(VLOOKUP(B517,'X11'!$B:$AZ,46,FALSE)),IF($X$1=12,(VLOOKUP(B517,'X12'!$B:$AZ,46,FALSE)),IF($X$1=13,(VLOOKUP(B517,'X13'!$B:$AZ,46,FALSE)),"B")))))))))))))))</f>
        <v xml:space="preserve"> </v>
      </c>
      <c r="R517" s="185" t="str">
        <f ca="1">IF(ISERROR(IF($X$1=1,(VLOOKUP(B517,'X1'!$B:$AZ,15,FALSE)),IF($X$1=2,(VLOOKUP(B517,'X2'!$B:$AZ,15,FALSE)),IF($X$1=3,(VLOOKUP(B517,'X3'!$B:$AZ,15,FALSE)),IF($X$1=4,(VLOOKUP(B517,'X4'!$B:$AZ,15,FALSE)),IF($X$1=5,(VLOOKUP(B517,'X5'!$B:$AZ,15,FALSE)),IF($X$1=6,(VLOOKUP(B517,'X6'!$B:$AZ,15,FALSE)),IF($X$1=7,(VLOOKUP(B517,'X7'!$B:$AZ,15,FALSE)),IF($X$1=8,(VLOOKUP(B517,'X8'!$B:$AZ,15,FALSE)),IF($X$1=9,(VLOOKUP(B517,'X9'!$B:$AZ,15,FALSE)),IF($X$1=10,(VLOOKUP(B517,'X10'!$B:$AZ,15,FALSE)),IF($X$1=11,(VLOOKUP(B517,'X11'!$B:$AZ,15,FALSE)),IF($X$1=12,(VLOOKUP(B517,'X12'!$B:$AZ,15,FALSE)),IF($X$1=13,(VLOOKUP(B517,'X13'!$B:$AZ,15,FALSE)),"B"))))))))))))))=TRUE," ",(IF($X$1=1,(VLOOKUP(B517,'X1'!$B:$AZ,15,FALSE)),IF($X$1=2,(VLOOKUP(B517,'X2'!$B:$AZ,15,FALSE)),IF($X$1=3,(VLOOKUP(B517,'X3'!$B:$AZ,15,FALSE)),IF($X$1=4,(VLOOKUP(B517,'X4'!$B:$AZ,15,FALSE)),IF($X$1=5,(VLOOKUP(B517,'X5'!$B:$AZ,15,FALSE)),IF($X$1=6,(VLOOKUP(B517,'X6'!$B:$AZ,15,FALSE)),IF($X$1=7,(VLOOKUP(B517,'X7'!$B:$AZ,15,FALSE)),IF($X$1=8,(VLOOKUP(B517,'X8'!$B:$AZ,15,FALSE)),IF($X$1=9,(VLOOKUP(B517,'X9'!$B:$AZ,15,FALSE)),IF($X$1=10,(VLOOKUP(B517,'X10'!$B:$AZ,15,FALSE)),IF($X$1=11,(VLOOKUP(B517,'X11'!$B:$AZ,15,FALSE)),IF($X$1=12,(VLOOKUP(B517,'X12'!$B:$AZ,15,FALSE)),IF($X$1=13,(VLOOKUP(B517,'X13'!$B:$AZ,15,FALSE)),"B")))))))))))))))</f>
        <v xml:space="preserve"> </v>
      </c>
      <c r="S517" s="185" t="str">
        <f ca="1">IF(ISERROR(IF((IF($X$1=1,(VLOOKUP(B517,'X1'!$B:$AZ,14,FALSE)),(IF($X$1=2,(VLOOKUP(B517,'X2'!$B:$AZ,14,FALSE)),(IF($X$1=3,(VLOOKUP(B517,'X3'!$B:$AZ,14,FALSE)),(IF($X$1=4,(VLOOKUP(B517,'X4'!$B:$AZ,14,FALSE)),(IF($X$1=5,(VLOOKUP(B517,'X5'!$B:$AZ,14,FALSE)),(IF($X$1=6,(VLOOKUP(B517,'X6'!$B:$AZ,14,FALSE)),(IF($X$1=7,(VLOOKUP(B517,'X7'!$B:$AZ,14,FALSE)),(IF($X$1=8,(VLOOKUP(B517,'X8'!$B:$AZ,14,FALSE)),(IF($X$1=9,(VLOOKUP(B517,'X9'!$B:$AZ,14,FALSE)),(IF($X$1=10,(VLOOKUP(B517,'X10'!$B:$AZ,14,FALSE)),(IF($X$1=11,(VLOOKUP(B517,'X11'!$B:$AZ,14,FALSE)),(IF($X$1=12,(VLOOKUP(B517,'X12'!$B:$AZ,14,FALSE)),(VLOOKUP(B517,'X13'!$B:$AZ,14,FALSE))))))))))))))))))))))))))=$V$1," ",(IF($X$1=1,(VLOOKUP(B517,'X1'!$B:$AZ,14,FALSE)),(IF($X$1=2,(VLOOKUP(B517,'X2'!$B:$AZ,14,FALSE)),(IF($X$1=3,(VLOOKUP(B517,'X3'!$B:$AZ,14,FALSE)),(IF($X$1=4,(VLOOKUP(B517,'X4'!$B:$AZ,14,FALSE)),(IF($X$1=5,(VLOOKUP(B517,'X5'!$B:$AZ,14,FALSE)),(IF($X$1=6,(VLOOKUP(B517,'X6'!$B:$AZ,14,FALSE)),(IF($X$1=7,(VLOOKUP(B517,'X7'!$B:$AZ,14,FALSE)),(IF($X$1=8,(VLOOKUP(B517,'X8'!$B:$AZ,14,FALSE)),(IF($X$1=9,(VLOOKUP(B517,'X9'!$B:$AZ,14,FALSE)),(IF($X$1=10,(VLOOKUP(B517,'X10'!$B:$AZ,14,FALSE)),(IF($X$1=11,(VLOOKUP(B517,'X11'!$B:$AZ,14,FALSE)),(IF($X$1=12,(VLOOKUP(B517,'X12'!$B:$AZ,14,FALSE)),(VLOOKUP(B517,'X13'!$B:$AZ,14,FALSE))))))))))))))))))))))))))))=TRUE," ",(IF((IF($X$1=1,(VLOOKUP(B517,'X1'!$B:$AZ,14,FALSE)),(IF($X$1=2,(VLOOKUP(B517,'X2'!$B:$AZ,14,FALSE)),(IF($X$1=3,(VLOOKUP(B517,'X3'!$B:$AZ,14,FALSE)),(IF($X$1=4,(VLOOKUP(B517,'X4'!$B:$AZ,14,FALSE)),(IF($X$1=5,(VLOOKUP(B517,'X5'!$B:$AZ,14,FALSE)),(IF($X$1=6,(VLOOKUP(B517,'X6'!$B:$AZ,14,FALSE)),(IF($X$1=7,(VLOOKUP(B517,'X7'!$B:$AZ,14,FALSE)),(IF($X$1=8,(VLOOKUP(B517,'X8'!$B:$AZ,14,FALSE)),(IF($X$1=9,(VLOOKUP(B517,'X9'!$B:$AZ,14,FALSE)),(IF($X$1=10,(VLOOKUP(B517,'X10'!$B:$AZ,14,FALSE)),(IF($X$1=11,(VLOOKUP(B517,'X11'!$B:$AZ,14,FALSE)),(IF($X$1=12,(VLOOKUP(B517,'X12'!$B:$AZ,14,FALSE)),(VLOOKUP(B517,'X13'!$B:$AZ,14,FALSE))))))))))))))))))))))))))=$V$1," ",(IF($X$1=1,(VLOOKUP(B517,'X1'!$B:$AZ,14,FALSE)),(IF($X$1=2,(VLOOKUP(B517,'X2'!$B:$AZ,14,FALSE)),(IF($X$1=3,(VLOOKUP(B517,'X3'!$B:$AZ,14,FALSE)),(IF($X$1=4,(VLOOKUP(B517,'X4'!$B:$AZ,14,FALSE)),(IF($X$1=5,(VLOOKUP(B517,'X5'!$B:$AZ,14,FALSE)),(IF($X$1=6,(VLOOKUP(B517,'X6'!$B:$AZ,14,FALSE)),(IF($X$1=7,(VLOOKUP(B517,'X7'!$B:$AZ,14,FALSE)),(IF($X$1=8,(VLOOKUP(B517,'X8'!$B:$AZ,14,FALSE)),(IF($X$1=9,(VLOOKUP(B517,'X9'!$B:$AZ,14,FALSE)),(IF($X$1=10,(VLOOKUP(B517,'X10'!$B:$AZ,14,FALSE)),(IF($X$1=11,(VLOOKUP(B517,'X11'!$B:$AZ,14,FALSE)),(IF($X$1=12,(VLOOKUP(B517,'X12'!$B:$AZ,14,FALSE)),(VLOOKUP(B517,'X13'!$B:$AZ,14,FALSE)))))))))))))))))))))))))))))</f>
        <v xml:space="preserve"> </v>
      </c>
    </row>
    <row r="518" spans="1:19" ht="14.1" customHeight="1" x14ac:dyDescent="0.2">
      <c r="A518" s="156" t="s">
        <v>1058</v>
      </c>
      <c r="B518" s="122" t="str">
        <f>IF(ISERROR(IF($U$16=1,(VLOOKUP(A518,$AC$89:$AH$125,2,FALSE)),IF((IF($X$1=1,'X1'!B477,(IF($X$1=2,'X2'!B477,(IF($X$1=3,'X3'!B477,(IF($X$1=4,'X4'!B477,(IF($X$1=5,'X5'!B477,(IF($X$1=6,'X6'!B477,(IF($X$1=7,'X7'!B477,(IF($X$1=8,'X8'!B477,(IF($X$1=9,'X9'!B477,(IF($X$1=10,'X10'!B477,(IF($X$1=11,'X11'!B477,(IF($X$1=12,'X12'!B477,'X13'!B477))))))))))))))))))))))))="","",(IF($X$1=1,'X1'!B477,(IF($X$1=2,'X2'!B477,(IF($X$1=3,'X3'!B477,(IF($X$1=4,'X4'!B477,(IF($X$1=5,'X5'!B477,(IF($X$1=6,'X6'!B477,(IF($X$1=7,'X7'!B477,(IF($X$1=8,'X8'!B477,(IF($X$1=9,'X9'!B477,(IF($X$1=10,'X10'!B477,(IF($X$1=11,'X11'!B477,(IF($X$1=12,'X12'!B477,'X13'!B477)))))))))))))))))))))))))))=TRUE," ",(IF($U$16=1,(VLOOKUP(A518,$AC$89:$AH$125,2,FALSE)),IF((IF($X$1=1,'X1'!B477,(IF($X$1=2,'X2'!B477,(IF($X$1=3,'X3'!B477,(IF($X$1=4,'X4'!B477,(IF($X$1=5,'X5'!B477,(IF($X$1=6,'X6'!B477,(IF($X$1=7,'X7'!B477,(IF($X$1=8,'X8'!B477,(IF($X$1=9,'X9'!B477,(IF($X$1=10,'X10'!B477,(IF($X$1=11,'X11'!B477,(IF($X$1=12,'X12'!B477,'X13'!B477))))))))))))))))))))))))="","",(IF($X$1=1,'X1'!B477,(IF($X$1=2,'X2'!B477,(IF($X$1=3,'X3'!B477,(IF($X$1=4,'X4'!B477,(IF($X$1=5,'X5'!B477,(IF($X$1=6,'X6'!B477,(IF($X$1=7,'X7'!B477,(IF($X$1=8,'X8'!B477,(IF($X$1=9,'X9'!B477,(IF($X$1=10,'X10'!B477,(IF($X$1=11,'X11'!B477,(IF($X$1=12,'X12'!B477,'X13'!B477))))))))))))))))))))))))))))</f>
        <v/>
      </c>
      <c r="C518" s="181" t="str">
        <f ca="1">IF(ISERROR(IF($X$1=1,(VLOOKUP(B518,'X1'!$B:$AZ,47,FALSE)),IF($X$1=2,(VLOOKUP(B518,'X2'!$B:$AZ,47,FALSE)),IF($X$1=3,(VLOOKUP(B518,'X3'!$B:$AZ,47,FALSE)),IF($X$1=4,(VLOOKUP(B518,'X4'!$B:$AZ,47,FALSE)),IF($X$1=5,(VLOOKUP(B518,'X5'!$B:$AZ,47,FALSE)),IF($X$1=6,(VLOOKUP(B518,'X6'!$B:$AZ,47,FALSE)),IF($X$1=7,(VLOOKUP(B518,'X7'!$B:$AZ,47,FALSE)),IF($X$1=8,(VLOOKUP(B518,'X8'!$B:$AZ,47,FALSE)),IF($X$1=9,(VLOOKUP(B518,'X9'!$B:$AZ,47,FALSE)),IF($X$1=10,(VLOOKUP(B518,'X10'!$B:$AZ,47,FALSE)),IF($X$1=11,(VLOOKUP(B518,'X11'!$B:$AZ,47,FALSE)),IF($X$1=12,(VLOOKUP(B518,'X12'!$B:$AZ,47,FALSE)),IF($X$1=13,(VLOOKUP(B518,'X13'!$B:$AZ,47,FALSE)),"B"))))))))))))))=TRUE," ",(IF($X$1=1,(VLOOKUP(B518,'X1'!$B:$AZ,47,FALSE)),IF($X$1=2,(VLOOKUP(B518,'X2'!$B:$AZ,47,FALSE)),IF($X$1=3,(VLOOKUP(B518,'X3'!$B:$AZ,47,FALSE)),IF($X$1=4,(VLOOKUP(B518,'X4'!$B:$AZ,47,FALSE)),IF($X$1=5,(VLOOKUP(B518,'X5'!$B:$AZ,47,FALSE)),IF($X$1=6,(VLOOKUP(B518,'X6'!$B:$AZ,47,FALSE)),IF($X$1=7,(VLOOKUP(B518,'X7'!$B:$AZ,47,FALSE)),IF($X$1=8,(VLOOKUP(B518,'X8'!$B:$AZ,47,FALSE)),IF($X$1=9,(VLOOKUP(B518,'X9'!$B:$AZ,47,FALSE)),IF($X$1=10,(VLOOKUP(B518,'X10'!$B:$AZ,47,FALSE)),IF($X$1=11,(VLOOKUP(B518,'X11'!$B:$AZ,47,FALSE)),IF($X$1=12,(VLOOKUP(B518,'X12'!$B:$AZ,47,FALSE)),IF($X$1=13,(VLOOKUP(B518,'X13'!$B:$AZ,47,FALSE)),"B")))))))))))))))</f>
        <v xml:space="preserve"> </v>
      </c>
      <c r="D518" s="181" t="str">
        <f ca="1">IF(ISERROR(IF($X$1=1,(VLOOKUP(B518,'X1'!$B:$AP,41,FALSE)),IF($X$1=2,(VLOOKUP(B518,'X2'!$B:$AP,41,FALSE)),IF($X$1=3,(VLOOKUP(B518,'X3'!$B:$AP,41,FALSE)),IF($X$1=4,(VLOOKUP(B518,'X4'!$B:$AP,41,FALSE)),IF($X$1=5,(VLOOKUP(B518,'X5'!$B:$AP,41,FALSE)),IF($X$1=6,(VLOOKUP(B518,'X6'!$B:$AP,41,FALSE)),IF($X$1=7,(VLOOKUP(B518,'X7'!$B:$AP,41,FALSE)),IF($X$1=8,(VLOOKUP(B518,'X8'!$B:$AP,41,FALSE)),IF($X$1=9,(VLOOKUP(B518,'X9'!$B:$AP,41,FALSE)),IF($X$1=10,(VLOOKUP(B518,'X10'!$B:$AP,41,FALSE)),IF($X$1=11,(VLOOKUP(B518,'X11'!$B:$AP,41,FALSE)),IF($X$1=12,(VLOOKUP(B518,'X12'!$B:$AP,41,FALSE)),IF($X$1=13,(VLOOKUP(B518,'X13'!$B:$AP,41,FALSE)),"B"))))))))))))))=TRUE," ",(IF($X$1=1,(VLOOKUP(B518,'X1'!$B:$AP,41,FALSE)),IF($X$1=2,(VLOOKUP(B518,'X2'!$B:$AP,41,FALSE)),IF($X$1=3,(VLOOKUP(B518,'X3'!$B:$AP,41,FALSE)),IF($X$1=4,(VLOOKUP(B518,'X4'!$B:$AP,41,FALSE)),IF($X$1=5,(VLOOKUP(B518,'X5'!$B:$AP,41,FALSE)),IF($X$1=6,(VLOOKUP(B518,'X6'!$B:$AP,41,FALSE)),IF($X$1=7,(VLOOKUP(B518,'X7'!$B:$AP,41,FALSE)),IF($X$1=8,(VLOOKUP(B518,'X8'!$B:$AP,41,FALSE)),IF($X$1=9,(VLOOKUP(B518,'X9'!$B:$AP,41,FALSE)),IF($X$1=10,(VLOOKUP(B518,'X10'!$B:$AP,41,FALSE)),IF($X$1=11,(VLOOKUP(B518,'X11'!$B:$AP,41,FALSE)),IF($X$1=12,(VLOOKUP(B518,'X12'!$B:$AP,41,FALSE)),IF($X$1=13,(VLOOKUP(B518,'X13'!$B:$AP,41,FALSE)),"B")))))))))))))))</f>
        <v xml:space="preserve"> </v>
      </c>
      <c r="E518" s="182" t="str">
        <f ca="1">IF(ISERROR(IF($X$1=1,(VLOOKUP(B518,'X1'!$B:$AP,7,FALSE)),IF($X$1=2,(VLOOKUP(B518,'X2'!$B:$AP,7,FALSE)),IF($X$1=3,(VLOOKUP(B518,'X3'!$B:$AP,7,FALSE)),IF($X$1=4,(VLOOKUP(B518,'X4'!$B:$AP,7,FALSE)),IF($X$1=5,(VLOOKUP(B518,'X5'!$B:$AP,7,FALSE)),IF($X$1=6,(VLOOKUP(B518,'X6'!$B:$AP,7,FALSE)),IF($X$1=7,(VLOOKUP(B518,'X7'!$B:$AP,7,FALSE)),IF($X$1=8,(VLOOKUP(B518,'X8'!$B:$AP,7,FALSE)),IF($X$1=9,(VLOOKUP(B518,'X9'!$B:$AP,7,FALSE)),IF($X$1=10,(VLOOKUP(B518,'X10'!$B:$AP,7,FALSE)),IF($X$1=11,(VLOOKUP(B518,'X11'!$B:$AP,7,FALSE)),IF($X$1=12,(VLOOKUP(B518,'X12'!$B:$AP,7,FALSE)),IF($X$1=13,(VLOOKUP(B518,'X13'!$B:$AP,7,FALSE)),"B"))))))))))))))=TRUE," ",(IF($X$1=1,(VLOOKUP(B518,'X1'!$B:$AP,7,FALSE)),IF($X$1=2,(VLOOKUP(B518,'X2'!$B:$AP,7,FALSE)),IF($X$1=3,(VLOOKUP(B518,'X3'!$B:$AP,7,FALSE)),IF($X$1=4,(VLOOKUP(B518,'X4'!$B:$AP,7,FALSE)),IF($X$1=5,(VLOOKUP(B518,'X5'!$B:$AP,7,FALSE)),IF($X$1=6,(VLOOKUP(B518,'X6'!$B:$AP,7,FALSE)),IF($X$1=7,(VLOOKUP(B518,'X7'!$B:$AP,7,FALSE)),IF($X$1=8,(VLOOKUP(B518,'X8'!$B:$AP,7,FALSE)),IF($X$1=9,(VLOOKUP(B518,'X9'!$B:$AP,7,FALSE)),IF($X$1=10,(VLOOKUP(B518,'X10'!$B:$AP,7,FALSE)),IF($X$1=11,(VLOOKUP(B518,'X11'!$B:$AP,7,FALSE)),IF($X$1=12,(VLOOKUP(B518,'X12'!$B:$AP,7,FALSE)),IF($X$1=13,(VLOOKUP(B518,'X13'!$B:$AP,7,FALSE)),"B")))))))))))))))</f>
        <v xml:space="preserve"> </v>
      </c>
      <c r="F518" s="182" t="str">
        <f ca="1">IF(ISERROR(IF((IF($X$1=1,(VLOOKUP(B518,'X1'!$B:$AO,6,FALSE)),(IF($X$1=2,(VLOOKUP(B518,'X2'!$B:$AO,6,FALSE)),(IF($X$1=3,(VLOOKUP(B518,'X3'!$B:$AO,6,FALSE)),(IF($X$1=4,(VLOOKUP(B518,'X4'!$B:$AO,6,FALSE)),(IF($X$1=5,(VLOOKUP(B518,'X5'!$B:$AO,6,FALSE)),(IF($X$1=6,(VLOOKUP(B518,'X6'!$B:$AO,6,FALSE)),(IF($X$1=7,(VLOOKUP(B518,'X7'!$B:$AO,6,FALSE)),(IF($X$1=8,(VLOOKUP(B518,'X8'!$B:$AO,6,FALSE)),(IF($X$1=9,(VLOOKUP(B518,'X9'!$B:$AO,6,FALSE)),(IF($X$1=10,(VLOOKUP(B518,'X10'!$B:$AO,6,FALSE)),(IF($X$1=11,(VLOOKUP(B518,'X11'!$B:$AO,6,FALSE)),(IF($X$1=12,(VLOOKUP(B518,'X12'!$B:$AO,6,FALSE)),(VLOOKUP(B518,'X13'!$B:$AO,6,FALSE))))))))))))))))))))))))))=$V$1," ",(IF($X$1=1,(VLOOKUP(B518,'X1'!$B:$AO,6,FALSE)),(IF($X$1=2,(VLOOKUP(B518,'X2'!$B:$AO,6,FALSE)),(IF($X$1=3,(VLOOKUP(B518,'X3'!$B:$AO,6,FALSE)),(IF($X$1=4,(VLOOKUP(B518,'X4'!$B:$AO,6,FALSE)),(IF($X$1=5,(VLOOKUP(B518,'X5'!$B:$AO,6,FALSE)),(IF($X$1=6,(VLOOKUP(B518,'X6'!$B:$AO,6,FALSE)),(IF($X$1=7,(VLOOKUP(B518,'X7'!$B:$AO,6,FALSE)),(IF($X$1=8,(VLOOKUP(B518,'X8'!$B:$AO,6,FALSE)),(IF($X$1=9,(VLOOKUP(B518,'X9'!$B:$AO,6,FALSE)),(IF($X$1=10,(VLOOKUP(B518,'X10'!$B:$AO,6,FALSE)),(IF($X$1=11,(VLOOKUP(B518,'X11'!$B:$AO,6,FALSE)),(IF($X$1=12,(VLOOKUP(B518,'X12'!$B:$AO,6,FALSE)),(VLOOKUP(B518,'X13'!$B:$AO,6,FALSE))))))))))))))))))))))))))))=TRUE," ",(IF((IF($X$1=1,(VLOOKUP(B518,'X1'!$B:$AO,6,FALSE)),(IF($X$1=2,(VLOOKUP(B518,'X2'!$B:$AO,6,FALSE)),(IF($X$1=3,(VLOOKUP(B518,'X3'!$B:$AO,6,FALSE)),(IF($X$1=4,(VLOOKUP(B518,'X4'!$B:$AO,6,FALSE)),(IF($X$1=5,(VLOOKUP(B518,'X5'!$B:$AO,6,FALSE)),(IF($X$1=6,(VLOOKUP(B518,'X6'!$B:$AO,6,FALSE)),(IF($X$1=7,(VLOOKUP(B518,'X7'!$B:$AO,6,FALSE)),(IF($X$1=8,(VLOOKUP(B518,'X8'!$B:$AO,6,FALSE)),(IF($X$1=9,(VLOOKUP(B518,'X9'!$B:$AO,6,FALSE)),(IF($X$1=10,(VLOOKUP(B518,'X10'!$B:$AO,6,FALSE)),(IF($X$1=11,(VLOOKUP(B518,'X11'!$B:$AO,6,FALSE)),(IF($X$1=12,(VLOOKUP(B518,'X12'!$B:$AO,6,FALSE)),(VLOOKUP(B518,'X13'!$B:$AO,6,FALSE))))))))))))))))))))))))))=$V$1," ",(IF($X$1=1,(VLOOKUP(B518,'X1'!$B:$AO,6,FALSE)),(IF($X$1=2,(VLOOKUP(B518,'X2'!$B:$AO,6,FALSE)),(IF($X$1=3,(VLOOKUP(B518,'X3'!$B:$AO,6,FALSE)),(IF($X$1=4,(VLOOKUP(B518,'X4'!$B:$AO,6,FALSE)),(IF($X$1=5,(VLOOKUP(B518,'X5'!$B:$AO,6,FALSE)),(IF($X$1=6,(VLOOKUP(B518,'X6'!$B:$AO,6,FALSE)),(IF($X$1=7,(VLOOKUP(B518,'X7'!$B:$AO,6,FALSE)),(IF($X$1=8,(VLOOKUP(B518,'X8'!$B:$AO,6,FALSE)),(IF($X$1=9,(VLOOKUP(B518,'X9'!$B:$AO,6,FALSE)),(IF($X$1=10,(VLOOKUP(B518,'X10'!$B:$AO,6,FALSE)),(IF($X$1=11,(VLOOKUP(B518,'X11'!$B:$AO,6,FALSE)),(IF($X$1=12,(VLOOKUP(B518,'X12'!$B:$AO,6,FALSE)),(VLOOKUP(B518,'X13'!$B:$AO,6,FALSE)))))))))))))))))))))))))))))</f>
        <v xml:space="preserve"> </v>
      </c>
      <c r="G518" s="182" t="str">
        <f ca="1">IF(ISERROR(IF($X$1=1,(VLOOKUP(B518,'X1'!$B:$AZ,44,FALSE)),IF($X$1=2,(VLOOKUP(B518,'X2'!$B:$AZ,44,FALSE)),IF($X$1=3,(VLOOKUP(B518,'X3'!$B:$AZ,44,FALSE)),IF($X$1=4,(VLOOKUP(B518,'X4'!$B:$AZ,44,FALSE)),IF($X$1=5,(VLOOKUP(B518,'X5'!$B:$AZ,44,FALSE)),IF($X$1=6,(VLOOKUP(B518,'X6'!$B:$AZ,44,FALSE)),IF($X$1=7,(VLOOKUP(B518,'X7'!$B:$AZ,44,FALSE)),IF($X$1=8,(VLOOKUP(B518,'X8'!$B:$AZ,44,FALSE)),IF($X$1=9,(VLOOKUP(B518,'X9'!$B:$AZ,44,FALSE)),IF($X$1=10,(VLOOKUP(B518,'X10'!$B:$AZ,44,FALSE)),IF($X$1=11,(VLOOKUP(B518,'X11'!$B:$AZ,44,FALSE)),IF($X$1=12,(VLOOKUP(B518,'X12'!$B:$AZ,44,FALSE)),IF($X$1=13,(VLOOKUP(B518,'X13'!$B:$AZ,44,FALSE)),"B"))))))))))))))=TRUE," ",(IF($X$1=1,(VLOOKUP(B518,'X1'!$B:$AZ,44,FALSE)),IF($X$1=2,(VLOOKUP(B518,'X2'!$B:$AZ,44,FALSE)),IF($X$1=3,(VLOOKUP(B518,'X3'!$B:$AZ,44,FALSE)),IF($X$1=4,(VLOOKUP(B518,'X4'!$B:$AZ,44,FALSE)),IF($X$1=5,(VLOOKUP(B518,'X5'!$B:$AZ,44,FALSE)),IF($X$1=6,(VLOOKUP(B518,'X6'!$B:$AZ,44,FALSE)),IF($X$1=7,(VLOOKUP(B518,'X7'!$B:$AZ,44,FALSE)),IF($X$1=8,(VLOOKUP(B518,'X8'!$B:$AZ,44,FALSE)),IF($X$1=9,(VLOOKUP(B518,'X9'!$B:$AZ,44,FALSE)),IF($X$1=10,(VLOOKUP(B518,'X10'!$B:$AZ,44,FALSE)),IF($X$1=11,(VLOOKUP(B518,'X11'!$B:$AZ,44,FALSE)),IF($X$1=12,(VLOOKUP(B518,'X12'!$B:$AZ,44,FALSE)),IF($X$1=13,(VLOOKUP(B518,'X13'!$B:$AZ,44,FALSE)),"B")))))))))))))))</f>
        <v xml:space="preserve"> </v>
      </c>
      <c r="H518" s="182" t="str">
        <f ca="1">IF(ISERROR(IF($X$1=1,(VLOOKUP(B518,'X1'!$B:$AZ,8,FALSE)),IF($X$1=2,(VLOOKUP(B518,'X2'!$B:$AZ,8,FALSE)),IF($X$1=3,(VLOOKUP(B518,'X3'!$B:$AZ,8,FALSE)),IF($X$1=4,(VLOOKUP(B518,'X4'!$B:$AZ,8,FALSE)),IF($X$1=5,(VLOOKUP(B518,'X5'!$B:$AZ,8,FALSE)),IF($X$1=6,(VLOOKUP(B518,'X6'!$B:$AZ,8,FALSE)),IF($X$1=7,(VLOOKUP(B518,'X7'!$B:$AZ,8,FALSE)),IF($X$1=8,(VLOOKUP(B518,'X8'!$B:$AZ,8,FALSE)),IF($X$1=9,(VLOOKUP(B518,'X9'!$B:$AZ,8,FALSE)),IF($X$1=10,(VLOOKUP(B518,'X10'!$B:$AZ,8,FALSE)),IF($X$1=11,(VLOOKUP(B518,'X11'!$B:$AZ,8,FALSE)),IF($X$1=12,(VLOOKUP(B518,'X12'!$B:$AZ,8,FALSE)),IF($X$1=13,(VLOOKUP(B518,'X13'!$B:$AZ,8,FALSE)),"B"))))))))))))))=TRUE," ",(IF($X$1=1,(VLOOKUP(B518,'X1'!$B:$AZ,8,FALSE)),IF($X$1=2,(VLOOKUP(B518,'X2'!$B:$AZ,8,FALSE)),IF($X$1=3,(VLOOKUP(B518,'X3'!$B:$AZ,8,FALSE)),IF($X$1=4,(VLOOKUP(B518,'X4'!$B:$AZ,8,FALSE)),IF($X$1=5,(VLOOKUP(B518,'X5'!$B:$AZ,8,FALSE)),IF($X$1=6,(VLOOKUP(B518,'X6'!$B:$AZ,8,FALSE)),IF($X$1=7,(VLOOKUP(B518,'X7'!$B:$AZ,8,FALSE)),IF($X$1=8,(VLOOKUP(B518,'X8'!$B:$AZ,8,FALSE)),IF($X$1=9,(VLOOKUP(B518,'X9'!$B:$AZ,8,FALSE)),IF($X$1=10,(VLOOKUP(B518,'X10'!$B:$AZ,8,FALSE)),IF($X$1=11,(VLOOKUP(B518,'X11'!$B:$AZ,8,FALSE)),IF($X$1=12,(VLOOKUP(B518,'X12'!$B:$AZ,8,FALSE)),IF($X$1=13,(VLOOKUP(B518,'X13'!$B:$AZ,8,FALSE)),"B")))))))))))))))</f>
        <v xml:space="preserve"> </v>
      </c>
      <c r="I518" s="183" t="str">
        <f ca="1">IF(ISERROR(IF($X$1=1,(VLOOKUP(B518,'X1'!$B:$AZ,2,FALSE)),IF($X$1=2,(VLOOKUP(B518,'X2'!$B:$AZ,2,FALSE)),IF($X$1=3,(VLOOKUP(B518,'X3'!$B:$AZ,2,FALSE)),IF($X$1=4,(VLOOKUP(B518,'X4'!$B:$AZ,2,FALSE)),IF($X$1=5,(VLOOKUP(B518,'X5'!$B:$AZ,2,FALSE)),IF($X$1=6,(VLOOKUP(B518,'X6'!$B:$AZ,2,FALSE)),IF($X$1=7,(VLOOKUP(B518,'X7'!$B:$AZ,2,FALSE)),IF($X$1=8,(VLOOKUP(B518,'X8'!$B:$AZ,2,FALSE)),IF($X$1=9,(VLOOKUP(B518,'X9'!$B:$AZ,2,FALSE)),IF($X$1=10,(VLOOKUP(B518,'X10'!$B:$AZ,2,FALSE)),IF($X$1=11,(VLOOKUP(B518,'X11'!$B:$AZ,2,FALSE)),IF($X$1=12,(VLOOKUP(B518,'X12'!$B:$AZ,2,FALSE)),IF($X$1=13,(VLOOKUP(B518,'X13'!$B:$AZ,2,FALSE)),"B"))))))))))))))=TRUE," ",(IF($X$1=1,(VLOOKUP(B518,'X1'!$B:$AZ,2,FALSE)),IF($X$1=2,(VLOOKUP(B518,'X2'!$B:$AZ,2,FALSE)),IF($X$1=3,(VLOOKUP(B518,'X3'!$B:$AZ,2,FALSE)),IF($X$1=4,(VLOOKUP(B518,'X4'!$B:$AZ,2,FALSE)),IF($X$1=5,(VLOOKUP(B518,'X5'!$B:$AZ,2,FALSE)),IF($X$1=6,(VLOOKUP(B518,'X6'!$B:$AZ,2,FALSE)),IF($X$1=7,(VLOOKUP(B518,'X7'!$B:$AZ,2,FALSE)),IF($X$1=8,(VLOOKUP(B518,'X8'!$B:$AZ,2,FALSE)),IF($X$1=9,(VLOOKUP(B518,'X9'!$B:$AZ,2,FALSE)),IF($X$1=10,(VLOOKUP(B518,'X10'!$B:$AZ,2,FALSE)),IF($X$1=11,(VLOOKUP(B518,'X11'!$B:$AZ,2,FALSE)),IF($X$1=12,(VLOOKUP(B518,'X12'!$B:$AZ,2,FALSE)),IF($X$1=13,(VLOOKUP(B518,'X13'!$B:$AZ,2,FALSE)),"B")))))))))))))))</f>
        <v xml:space="preserve"> </v>
      </c>
      <c r="J518" s="183" t="str">
        <f ca="1">IF(ISERROR(IF($X$1=1,(VLOOKUP(B518,'X1'!$B:$AZ,3,FALSE)),IF($X$1=2,(VLOOKUP(B518,'X2'!$B:$AZ,3,FALSE)),IF($X$1=3,(VLOOKUP(B518,'X3'!$B:$AZ,3,FALSE)),IF($X$1=4,(VLOOKUP(B518,'X4'!$B:$AZ,3,FALSE)),IF($X$1=5,(VLOOKUP(B518,'X5'!$B:$AZ,3,FALSE)),IF($X$1=6,(VLOOKUP(B518,'X6'!$B:$AZ,3,FALSE)),IF($X$1=7,(VLOOKUP(B518,'X7'!$B:$AZ,3,FALSE)),IF($X$1=8,(VLOOKUP(B518,'X8'!$B:$AZ,3,FALSE)),IF($X$1=9,(VLOOKUP(B518,'X9'!$B:$AZ,3,FALSE)),IF($X$1=10,(VLOOKUP(B518,'X10'!$B:$AZ,3,FALSE)),IF($X$1=11,(VLOOKUP(B518,'X11'!$B:$AZ,3,FALSE)),IF($X$1=12,(VLOOKUP(B518,'X12'!$B:$AZ,3,FALSE)),IF($X$1=13,(VLOOKUP(B518,'X13'!$B:$AZ,3,FALSE)),"B"))))))))))))))=TRUE," ",(IF($X$1=1,(VLOOKUP(B518,'X1'!$B:$AZ,3,FALSE)),IF($X$1=2,(VLOOKUP(B518,'X2'!$B:$AZ,3,FALSE)),IF($X$1=3,(VLOOKUP(B518,'X3'!$B:$AZ,3,FALSE)),IF($X$1=4,(VLOOKUP(B518,'X4'!$B:$AZ,3,FALSE)),IF($X$1=5,(VLOOKUP(B518,'X5'!$B:$AZ,3,FALSE)),IF($X$1=6,(VLOOKUP(B518,'X6'!$B:$AZ,3,FALSE)),IF($X$1=7,(VLOOKUP(B518,'X7'!$B:$AZ,3,FALSE)),IF($X$1=8,(VLOOKUP(B518,'X8'!$B:$AZ,3,FALSE)),IF($X$1=9,(VLOOKUP(B518,'X9'!$B:$AZ,3,FALSE)),IF($X$1=10,(VLOOKUP(B518,'X10'!$B:$AZ,3,FALSE)),IF($X$1=11,(VLOOKUP(B518,'X11'!$B:$AZ,3,FALSE)),IF($X$1=12,(VLOOKUP(B518,'X12'!$B:$AZ,3,FALSE)),IF($X$1=13,(VLOOKUP(B518,'X13'!$B:$AZ,3,FALSE)),"B")))))))))))))))</f>
        <v xml:space="preserve"> </v>
      </c>
      <c r="K518" s="183" t="str">
        <f ca="1">IF(ISERROR(IF($X$1=1,(VLOOKUP(B518,'X1'!$B:$AZ,5,FALSE)),IF($X$1=2,(VLOOKUP(B518,'X2'!$B:$AZ,5,FALSE)),IF($X$1=3,(VLOOKUP(B518,'X3'!$B:$AZ,5,FALSE)),IF($X$1=4,(VLOOKUP(B518,'X4'!$B:$AZ,5,FALSE)),IF($X$1=5,(VLOOKUP(B518,'X5'!$B:$AZ,5,FALSE)),IF($X$1=6,(VLOOKUP(B518,'X6'!$B:$AZ,5,FALSE)),IF($X$1=7,(VLOOKUP(B518,'X7'!$B:$AZ,5,FALSE)),IF($X$1=8,(VLOOKUP(B518,'X8'!$B:$AZ,5,FALSE)),IF($X$1=9,(VLOOKUP(B518,'X9'!$B:$AZ,5,FALSE)),IF($X$1=10,(VLOOKUP(B518,'X10'!$B:$AZ,5,FALSE)),IF($X$1=11,(VLOOKUP(B518,'X11'!$B:$AZ,5,FALSE)),IF($X$1=12,(VLOOKUP(B518,'X12'!$B:$AZ,5,FALSE)),IF($X$1=13,(VLOOKUP(B518,'X13'!$B:$AZ,5,FALSE)),"B"))))))))))))))=TRUE," ",(IF($X$1=1,(VLOOKUP(B518,'X1'!$B:$AZ,5,FALSE)),IF($X$1=2,(VLOOKUP(B518,'X2'!$B:$AZ,5,FALSE)),IF($X$1=3,(VLOOKUP(B518,'X3'!$B:$AZ,5,FALSE)),IF($X$1=4,(VLOOKUP(B518,'X4'!$B:$AZ,5,FALSE)),IF($X$1=5,(VLOOKUP(B518,'X5'!$B:$AZ,5,FALSE)),IF($X$1=6,(VLOOKUP(B518,'X6'!$B:$AZ,5,FALSE)),IF($X$1=7,(VLOOKUP(B518,'X7'!$B:$AZ,5,FALSE)),IF($X$1=8,(VLOOKUP(B518,'X8'!$B:$AZ,5,FALSE)),IF($X$1=9,(VLOOKUP(B518,'X9'!$B:$AZ,5,FALSE)),IF($X$1=10,(VLOOKUP(B518,'X10'!$B:$AZ,5,FALSE)),IF($X$1=11,(VLOOKUP(B518,'X11'!$B:$AZ,5,FALSE)),IF($X$1=12,(VLOOKUP(B518,'X12'!$B:$AZ,5,FALSE)),IF($X$1=13,(VLOOKUP(B518,'X13'!$B:$AZ,5,FALSE)),"B")))))))))))))))</f>
        <v xml:space="preserve"> </v>
      </c>
      <c r="L518" s="184" t="str">
        <f ca="1">IF(ISERROR(IF($X$1=1,(VLOOKUP(B518,'X1'!$B:$AZ,9,FALSE)),IF($X$1=2,(VLOOKUP(B518,'X2'!$B:$AZ,9,FALSE)),IF($X$1=3,(VLOOKUP(B518,'X3'!$B:$AZ,9,FALSE)),IF($X$1=4,(VLOOKUP(B518,'X4'!$B:$AZ,9,FALSE)),IF($X$1=5,(VLOOKUP(B518,'X5'!$B:$AZ,9,FALSE)),IF($X$1=6,(VLOOKUP(B518,'X6'!$B:$AZ,9,FALSE)),IF($X$1=7,(VLOOKUP(B518,'X7'!$B:$AZ,9,FALSE)),IF($X$1=8,(VLOOKUP(B518,'X8'!$B:$AZ,9,FALSE)),IF($X$1=9,(VLOOKUP(B518,'X9'!$B:$AZ,9,FALSE)),IF($X$1=10,(VLOOKUP(B518,'X10'!$B:$AZ,9,FALSE)),IF($X$1=11,(VLOOKUP(B518,'X11'!$B:$AZ,9,FALSE)),IF($X$1=12,(VLOOKUP(B518,'X12'!$B:$AZ,9,FALSE)),IF($X$1=13,(VLOOKUP(B518,'X13'!$B:$AZ,9,FALSE)),"B"))))))))))))))=TRUE," ",(IF($X$1=1,(VLOOKUP(B518,'X1'!$B:$AZ,9,FALSE)),IF($X$1=2,(VLOOKUP(B518,'X2'!$B:$AZ,9,FALSE)),IF($X$1=3,(VLOOKUP(B518,'X3'!$B:$AZ,9,FALSE)),IF($X$1=4,(VLOOKUP(B518,'X4'!$B:$AZ,9,FALSE)),IF($X$1=5,(VLOOKUP(B518,'X5'!$B:$AZ,9,FALSE)),IF($X$1=6,(VLOOKUP(B518,'X6'!$B:$AZ,9,FALSE)),IF($X$1=7,(VLOOKUP(B518,'X7'!$B:$AZ,9,FALSE)),IF($X$1=8,(VLOOKUP(B518,'X8'!$B:$AZ,9,FALSE)),IF($X$1=9,(VLOOKUP(B518,'X9'!$B:$AZ,9,FALSE)),IF($X$1=10,(VLOOKUP(B518,'X10'!$B:$AZ,9,FALSE)),IF($X$1=11,(VLOOKUP(B518,'X11'!$B:$AZ,9,FALSE)),IF($X$1=12,(VLOOKUP(B518,'X12'!$B:$AZ,9,FALSE)),IF($X$1=13,(VLOOKUP(B518,'X13'!$B:$AZ,9,FALSE)),"B")))))))))))))))</f>
        <v xml:space="preserve"> </v>
      </c>
      <c r="M518" s="184" t="str">
        <f ca="1">IF(ISERROR(IF($X$1=1,(VLOOKUP(B518,'X1'!$B:$AZ,10,FALSE)),IF($X$1=2,(VLOOKUP(B518,'X2'!$B:$AZ,10,FALSE)),IF($X$1=3,(VLOOKUP(B518,'X3'!$B:$AZ,10,FALSE)),IF($X$1=4,(VLOOKUP(B518,'X4'!$B:$AZ,10,FALSE)),IF($X$1=5,(VLOOKUP(B518,'X5'!$B:$AZ,10,FALSE)),IF($X$1=6,(VLOOKUP(B518,'X6'!$B:$AZ,10,FALSE)),IF($X$1=7,(VLOOKUP(B518,'X7'!$B:$AZ,10,FALSE)),IF($X$1=8,(VLOOKUP(B518,'X8'!$B:$AZ,10,FALSE)),IF($X$1=9,(VLOOKUP(B518,'X9'!$B:$AZ,10,FALSE)),IF($X$1=10,(VLOOKUP(B518,'X10'!$B:$AZ,10,FALSE)),IF($X$1=11,(VLOOKUP(B518,'X11'!$B:$AZ,10,FALSE)),IF($X$1=12,(VLOOKUP(B518,'X12'!$B:$AZ,10,FALSE)),IF($X$1=13,(VLOOKUP(B518,'X13'!$B:$AZ,10,FALSE)),"B"))))))))))))))=TRUE," ",(IF($X$1=1,(VLOOKUP(B518,'X1'!$B:$AZ,10,FALSE)),IF($X$1=2,(VLOOKUP(B518,'X2'!$B:$AZ,10,FALSE)),IF($X$1=3,(VLOOKUP(B518,'X3'!$B:$AZ,10,FALSE)),IF($X$1=4,(VLOOKUP(B518,'X4'!$B:$AZ,10,FALSE)),IF($X$1=5,(VLOOKUP(B518,'X5'!$B:$AZ,10,FALSE)),IF($X$1=6,(VLOOKUP(B518,'X6'!$B:$AZ,10,FALSE)),IF($X$1=7,(VLOOKUP(B518,'X7'!$B:$AZ,10,FALSE)),IF($X$1=8,(VLOOKUP(B518,'X8'!$B:$AZ,10,FALSE)),IF($X$1=9,(VLOOKUP(B518,'X9'!$B:$AZ,10,FALSE)),IF($X$1=10,(VLOOKUP(B518,'X10'!$B:$AZ,10,FALSE)),IF($X$1=11,(VLOOKUP(B518,'X11'!$B:$AZ,10,FALSE)),IF($X$1=12,(VLOOKUP(B518,'X12'!$B:$AZ,10,FALSE)),IF($X$1=13,(VLOOKUP(B518,'X13'!$B:$AZ,10,FALSE)),"B")))))))))))))))</f>
        <v xml:space="preserve"> </v>
      </c>
      <c r="N518" s="185" t="str">
        <f ca="1">IF(ISERROR(IF($X$1=1,(VLOOKUP(B518,'X1'!$B:$AZ,45,FALSE)),IF($X$1=2,(VLOOKUP(B518,'X2'!$B:$AZ,45,FALSE)),IF($X$1=3,(VLOOKUP(B518,'X3'!$B:$AZ,45,FALSE)),IF($X$1=4,(VLOOKUP(B518,'X4'!$B:$AZ,45,FALSE)),IF($X$1=5,(VLOOKUP(B518,'X5'!$B:$AZ,45,FALSE)),IF($X$1=6,(VLOOKUP(B518,'X6'!$B:$AZ,45,FALSE)),IF($X$1=7,(VLOOKUP(B518,'X7'!$B:$AZ,45,FALSE)),IF($X$1=8,(VLOOKUP(B518,'X8'!$B:$AZ,45,FALSE)),IF($X$1=9,(VLOOKUP(B518,'X9'!$B:$AZ,45,FALSE)),IF($X$1=10,(VLOOKUP(B518,'X10'!$B:$AZ,45,FALSE)),IF($X$1=11,(VLOOKUP(B518,'X11'!$B:$AZ,45,FALSE)),IF($X$1=12,(VLOOKUP(B518,'X12'!$B:$AZ,45,FALSE)),IF($X$1=13,(VLOOKUP(B518,'X13'!$B:$AZ,45,FALSE)),"B"))))))))))))))=TRUE," ",(IF($X$1=1,(VLOOKUP(B518,'X1'!$B:$AZ,45,FALSE)),IF($X$1=2,(VLOOKUP(B518,'X2'!$B:$AZ,45,FALSE)),IF($X$1=3,(VLOOKUP(B518,'X3'!$B:$AZ,45,FALSE)),IF($X$1=4,(VLOOKUP(B518,'X4'!$B:$AZ,45,FALSE)),IF($X$1=5,(VLOOKUP(B518,'X5'!$B:$AZ,45,FALSE)),IF($X$1=6,(VLOOKUP(B518,'X6'!$B:$AZ,45,FALSE)),IF($X$1=7,(VLOOKUP(B518,'X7'!$B:$AZ,45,FALSE)),IF($X$1=8,(VLOOKUP(B518,'X8'!$B:$AZ,45,FALSE)),IF($X$1=9,(VLOOKUP(B518,'X9'!$B:$AZ,45,FALSE)),IF($X$1=10,(VLOOKUP(B518,'X10'!$B:$AZ,45,FALSE)),IF($X$1=11,(VLOOKUP(B518,'X11'!$B:$AZ,45,FALSE)),IF($X$1=12,(VLOOKUP(B518,'X12'!$B:$AZ,45,FALSE)),IF($X$1=13,(VLOOKUP(B518,'X13'!$B:$AZ,45,FALSE)),"B")))))))))))))))</f>
        <v xml:space="preserve"> </v>
      </c>
      <c r="O518" s="184" t="str">
        <f ca="1">IF(ISERROR(IF($X$1=1,(VLOOKUP(B518,'X1'!$B:$AZ,11,FALSE)),IF($X$1=2,(VLOOKUP(B518,'X2'!$B:$AZ,11,FALSE)),IF($X$1=3,(VLOOKUP(B518,'X3'!$B:$AZ,11,FALSE)),IF($X$1=4,(VLOOKUP(B518,'X4'!$B:$AZ,11,FALSE)),IF($X$1=5,(VLOOKUP(B518,'X5'!$B:$AZ,11,FALSE)),IF($X$1=6,(VLOOKUP(B518,'X6'!$B:$AZ,11,FALSE)),IF($X$1=7,(VLOOKUP(B518,'X7'!$B:$AZ,11,FALSE)),IF($X$1=8,(VLOOKUP(B518,'X8'!$B:$AZ,11,FALSE)),IF($X$1=9,(VLOOKUP(B518,'X9'!$B:$AZ,11,FALSE)),IF($X$1=10,(VLOOKUP(B518,'X10'!$B:$AZ,11,FALSE)),IF($X$1=11,(VLOOKUP(B518,'X11'!$B:$AZ,11,FALSE)),IF($X$1=12,(VLOOKUP(B518,'X12'!$B:$AZ,11,FALSE)),IF($X$1=13,(VLOOKUP(B518,'X13'!$B:$AZ,11,FALSE)),"B"))))))))))))))=TRUE," ",(IF($X$1=1,(VLOOKUP(B518,'X1'!$B:$AZ,11,FALSE)),IF($X$1=2,(VLOOKUP(B518,'X2'!$B:$AZ,11,FALSE)),IF($X$1=3,(VLOOKUP(B518,'X3'!$B:$AZ,11,FALSE)),IF($X$1=4,(VLOOKUP(B518,'X4'!$B:$AZ,11,FALSE)),IF($X$1=5,(VLOOKUP(B518,'X5'!$B:$AZ,11,FALSE)),IF($X$1=6,(VLOOKUP(B518,'X6'!$B:$AZ,11,FALSE)),IF($X$1=7,(VLOOKUP(B518,'X7'!$B:$AZ,11,FALSE)),IF($X$1=8,(VLOOKUP(B518,'X8'!$B:$AZ,11,FALSE)),IF($X$1=9,(VLOOKUP(B518,'X9'!$B:$AZ,11,FALSE)),IF($X$1=10,(VLOOKUP(B518,'X10'!$B:$AZ,11,FALSE)),IF($X$1=11,(VLOOKUP(B518,'X11'!$B:$AZ,11,FALSE)),IF($X$1=12,(VLOOKUP(B518,'X12'!$B:$AZ,11,FALSE)),IF($X$1=13,(VLOOKUP(B518,'X13'!$B:$AZ,11,FALSE)),"B")))))))))))))))</f>
        <v xml:space="preserve"> </v>
      </c>
      <c r="P518" s="184" t="str">
        <f ca="1">IF(ISERROR(IF($X$1=1,(VLOOKUP(B518,'X1'!$B:$AZ,12,FALSE)),IF($X$1=2,(VLOOKUP(B518,'X2'!$B:$AZ,12,FALSE)),IF($X$1=3,(VLOOKUP(B518,'X3'!$B:$AZ,12,FALSE)),IF($X$1=4,(VLOOKUP(B518,'X4'!$B:$AZ,12,FALSE)),IF($X$1=5,(VLOOKUP(B518,'X5'!$B:$AZ,12,FALSE)),IF($X$1=6,(VLOOKUP(B518,'X6'!$B:$AZ,12,FALSE)),IF($X$1=7,(VLOOKUP(B518,'X7'!$B:$AZ,12,FALSE)),IF($X$1=8,(VLOOKUP(B518,'X8'!$B:$AZ,12,FALSE)),IF($X$1=9,(VLOOKUP(B518,'X9'!$B:$AZ,12,FALSE)),IF($X$1=10,(VLOOKUP(B518,'X10'!$B:$AZ,12,FALSE)),IF($X$1=11,(VLOOKUP(B518,'X11'!$B:$AZ,12,FALSE)),IF($X$1=12,(VLOOKUP(B518,'X12'!$B:$AZ,12,FALSE)),IF($X$1=13,(VLOOKUP(B518,'X13'!$B:$AZ,12,FALSE)),"B"))))))))))))))=TRUE," ",(IF($X$1=1,(VLOOKUP(B518,'X1'!$B:$AZ,12,FALSE)),IF($X$1=2,(VLOOKUP(B518,'X2'!$B:$AZ,12,FALSE)),IF($X$1=3,(VLOOKUP(B518,'X3'!$B:$AZ,12,FALSE)),IF($X$1=4,(VLOOKUP(B518,'X4'!$B:$AZ,12,FALSE)),IF($X$1=5,(VLOOKUP(B518,'X5'!$B:$AZ,12,FALSE)),IF($X$1=6,(VLOOKUP(B518,'X6'!$B:$AZ,12,FALSE)),IF($X$1=7,(VLOOKUP(B518,'X7'!$B:$AZ,12,FALSE)),IF($X$1=8,(VLOOKUP(B518,'X8'!$B:$AZ,12,FALSE)),IF($X$1=9,(VLOOKUP(B518,'X9'!$B:$AZ,12,FALSE)),IF($X$1=10,(VLOOKUP(B518,'X10'!$B:$AZ,12,FALSE)),IF($X$1=11,(VLOOKUP(B518,'X11'!$B:$AZ,12,FALSE)),IF($X$1=12,(VLOOKUP(B518,'X12'!$B:$AZ,12,FALSE)),IF($X$1=13,(VLOOKUP(B518,'X13'!$B:$AZ,12,FALSE)),"B")))))))))))))))</f>
        <v xml:space="preserve"> </v>
      </c>
      <c r="Q518" s="185" t="str">
        <f ca="1">IF(ISERROR(IF($X$1=1,(VLOOKUP(B518,'X1'!$B:$AZ,46,FALSE)),IF($X$1=2,(VLOOKUP(B518,'X2'!$B:$AZ,46,FALSE)),IF($X$1=3,(VLOOKUP(B518,'X3'!$B:$AZ,46,FALSE)),IF($X$1=4,(VLOOKUP(B518,'X4'!$B:$AZ,46,FALSE)),IF($X$1=5,(VLOOKUP(B518,'X5'!$B:$AZ,46,FALSE)),IF($X$1=6,(VLOOKUP(B518,'X6'!$B:$AZ,46,FALSE)),IF($X$1=7,(VLOOKUP(B518,'X7'!$B:$AZ,46,FALSE)),IF($X$1=8,(VLOOKUP(B518,'X8'!$B:$AZ,46,FALSE)),IF($X$1=9,(VLOOKUP(B518,'X9'!$B:$AZ,46,FALSE)),IF($X$1=10,(VLOOKUP(B518,'X10'!$B:$AZ,46,FALSE)),IF($X$1=11,(VLOOKUP(B518,'X11'!$B:$AZ,46,FALSE)),IF($X$1=12,(VLOOKUP(B518,'X12'!$B:$AZ,46,FALSE)),IF($X$1=13,(VLOOKUP(B518,'X13'!$B:$AZ,46,FALSE)),"B"))))))))))))))=TRUE," ",(IF($X$1=1,(VLOOKUP(B518,'X1'!$B:$AZ,46,FALSE)),IF($X$1=2,(VLOOKUP(B518,'X2'!$B:$AZ,46,FALSE)),IF($X$1=3,(VLOOKUP(B518,'X3'!$B:$AZ,46,FALSE)),IF($X$1=4,(VLOOKUP(B518,'X4'!$B:$AZ,46,FALSE)),IF($X$1=5,(VLOOKUP(B518,'X5'!$B:$AZ,46,FALSE)),IF($X$1=6,(VLOOKUP(B518,'X6'!$B:$AZ,46,FALSE)),IF($X$1=7,(VLOOKUP(B518,'X7'!$B:$AZ,46,FALSE)),IF($X$1=8,(VLOOKUP(B518,'X8'!$B:$AZ,46,FALSE)),IF($X$1=9,(VLOOKUP(B518,'X9'!$B:$AZ,46,FALSE)),IF($X$1=10,(VLOOKUP(B518,'X10'!$B:$AZ,46,FALSE)),IF($X$1=11,(VLOOKUP(B518,'X11'!$B:$AZ,46,FALSE)),IF($X$1=12,(VLOOKUP(B518,'X12'!$B:$AZ,46,FALSE)),IF($X$1=13,(VLOOKUP(B518,'X13'!$B:$AZ,46,FALSE)),"B")))))))))))))))</f>
        <v xml:space="preserve"> </v>
      </c>
      <c r="R518" s="185" t="str">
        <f ca="1">IF(ISERROR(IF($X$1=1,(VLOOKUP(B518,'X1'!$B:$AZ,15,FALSE)),IF($X$1=2,(VLOOKUP(B518,'X2'!$B:$AZ,15,FALSE)),IF($X$1=3,(VLOOKUP(B518,'X3'!$B:$AZ,15,FALSE)),IF($X$1=4,(VLOOKUP(B518,'X4'!$B:$AZ,15,FALSE)),IF($X$1=5,(VLOOKUP(B518,'X5'!$B:$AZ,15,FALSE)),IF($X$1=6,(VLOOKUP(B518,'X6'!$B:$AZ,15,FALSE)),IF($X$1=7,(VLOOKUP(B518,'X7'!$B:$AZ,15,FALSE)),IF($X$1=8,(VLOOKUP(B518,'X8'!$B:$AZ,15,FALSE)),IF($X$1=9,(VLOOKUP(B518,'X9'!$B:$AZ,15,FALSE)),IF($X$1=10,(VLOOKUP(B518,'X10'!$B:$AZ,15,FALSE)),IF($X$1=11,(VLOOKUP(B518,'X11'!$B:$AZ,15,FALSE)),IF($X$1=12,(VLOOKUP(B518,'X12'!$B:$AZ,15,FALSE)),IF($X$1=13,(VLOOKUP(B518,'X13'!$B:$AZ,15,FALSE)),"B"))))))))))))))=TRUE," ",(IF($X$1=1,(VLOOKUP(B518,'X1'!$B:$AZ,15,FALSE)),IF($X$1=2,(VLOOKUP(B518,'X2'!$B:$AZ,15,FALSE)),IF($X$1=3,(VLOOKUP(B518,'X3'!$B:$AZ,15,FALSE)),IF($X$1=4,(VLOOKUP(B518,'X4'!$B:$AZ,15,FALSE)),IF($X$1=5,(VLOOKUP(B518,'X5'!$B:$AZ,15,FALSE)),IF($X$1=6,(VLOOKUP(B518,'X6'!$B:$AZ,15,FALSE)),IF($X$1=7,(VLOOKUP(B518,'X7'!$B:$AZ,15,FALSE)),IF($X$1=8,(VLOOKUP(B518,'X8'!$B:$AZ,15,FALSE)),IF($X$1=9,(VLOOKUP(B518,'X9'!$B:$AZ,15,FALSE)),IF($X$1=10,(VLOOKUP(B518,'X10'!$B:$AZ,15,FALSE)),IF($X$1=11,(VLOOKUP(B518,'X11'!$B:$AZ,15,FALSE)),IF($X$1=12,(VLOOKUP(B518,'X12'!$B:$AZ,15,FALSE)),IF($X$1=13,(VLOOKUP(B518,'X13'!$B:$AZ,15,FALSE)),"B")))))))))))))))</f>
        <v xml:space="preserve"> </v>
      </c>
      <c r="S518" s="185" t="str">
        <f ca="1">IF(ISERROR(IF((IF($X$1=1,(VLOOKUP(B518,'X1'!$B:$AZ,14,FALSE)),(IF($X$1=2,(VLOOKUP(B518,'X2'!$B:$AZ,14,FALSE)),(IF($X$1=3,(VLOOKUP(B518,'X3'!$B:$AZ,14,FALSE)),(IF($X$1=4,(VLOOKUP(B518,'X4'!$B:$AZ,14,FALSE)),(IF($X$1=5,(VLOOKUP(B518,'X5'!$B:$AZ,14,FALSE)),(IF($X$1=6,(VLOOKUP(B518,'X6'!$B:$AZ,14,FALSE)),(IF($X$1=7,(VLOOKUP(B518,'X7'!$B:$AZ,14,FALSE)),(IF($X$1=8,(VLOOKUP(B518,'X8'!$B:$AZ,14,FALSE)),(IF($X$1=9,(VLOOKUP(B518,'X9'!$B:$AZ,14,FALSE)),(IF($X$1=10,(VLOOKUP(B518,'X10'!$B:$AZ,14,FALSE)),(IF($X$1=11,(VLOOKUP(B518,'X11'!$B:$AZ,14,FALSE)),(IF($X$1=12,(VLOOKUP(B518,'X12'!$B:$AZ,14,FALSE)),(VLOOKUP(B518,'X13'!$B:$AZ,14,FALSE))))))))))))))))))))))))))=$V$1," ",(IF($X$1=1,(VLOOKUP(B518,'X1'!$B:$AZ,14,FALSE)),(IF($X$1=2,(VLOOKUP(B518,'X2'!$B:$AZ,14,FALSE)),(IF($X$1=3,(VLOOKUP(B518,'X3'!$B:$AZ,14,FALSE)),(IF($X$1=4,(VLOOKUP(B518,'X4'!$B:$AZ,14,FALSE)),(IF($X$1=5,(VLOOKUP(B518,'X5'!$B:$AZ,14,FALSE)),(IF($X$1=6,(VLOOKUP(B518,'X6'!$B:$AZ,14,FALSE)),(IF($X$1=7,(VLOOKUP(B518,'X7'!$B:$AZ,14,FALSE)),(IF($X$1=8,(VLOOKUP(B518,'X8'!$B:$AZ,14,FALSE)),(IF($X$1=9,(VLOOKUP(B518,'X9'!$B:$AZ,14,FALSE)),(IF($X$1=10,(VLOOKUP(B518,'X10'!$B:$AZ,14,FALSE)),(IF($X$1=11,(VLOOKUP(B518,'X11'!$B:$AZ,14,FALSE)),(IF($X$1=12,(VLOOKUP(B518,'X12'!$B:$AZ,14,FALSE)),(VLOOKUP(B518,'X13'!$B:$AZ,14,FALSE))))))))))))))))))))))))))))=TRUE," ",(IF((IF($X$1=1,(VLOOKUP(B518,'X1'!$B:$AZ,14,FALSE)),(IF($X$1=2,(VLOOKUP(B518,'X2'!$B:$AZ,14,FALSE)),(IF($X$1=3,(VLOOKUP(B518,'X3'!$B:$AZ,14,FALSE)),(IF($X$1=4,(VLOOKUP(B518,'X4'!$B:$AZ,14,FALSE)),(IF($X$1=5,(VLOOKUP(B518,'X5'!$B:$AZ,14,FALSE)),(IF($X$1=6,(VLOOKUP(B518,'X6'!$B:$AZ,14,FALSE)),(IF($X$1=7,(VLOOKUP(B518,'X7'!$B:$AZ,14,FALSE)),(IF($X$1=8,(VLOOKUP(B518,'X8'!$B:$AZ,14,FALSE)),(IF($X$1=9,(VLOOKUP(B518,'X9'!$B:$AZ,14,FALSE)),(IF($X$1=10,(VLOOKUP(B518,'X10'!$B:$AZ,14,FALSE)),(IF($X$1=11,(VLOOKUP(B518,'X11'!$B:$AZ,14,FALSE)),(IF($X$1=12,(VLOOKUP(B518,'X12'!$B:$AZ,14,FALSE)),(VLOOKUP(B518,'X13'!$B:$AZ,14,FALSE))))))))))))))))))))))))))=$V$1," ",(IF($X$1=1,(VLOOKUP(B518,'X1'!$B:$AZ,14,FALSE)),(IF($X$1=2,(VLOOKUP(B518,'X2'!$B:$AZ,14,FALSE)),(IF($X$1=3,(VLOOKUP(B518,'X3'!$B:$AZ,14,FALSE)),(IF($X$1=4,(VLOOKUP(B518,'X4'!$B:$AZ,14,FALSE)),(IF($X$1=5,(VLOOKUP(B518,'X5'!$B:$AZ,14,FALSE)),(IF($X$1=6,(VLOOKUP(B518,'X6'!$B:$AZ,14,FALSE)),(IF($X$1=7,(VLOOKUP(B518,'X7'!$B:$AZ,14,FALSE)),(IF($X$1=8,(VLOOKUP(B518,'X8'!$B:$AZ,14,FALSE)),(IF($X$1=9,(VLOOKUP(B518,'X9'!$B:$AZ,14,FALSE)),(IF($X$1=10,(VLOOKUP(B518,'X10'!$B:$AZ,14,FALSE)),(IF($X$1=11,(VLOOKUP(B518,'X11'!$B:$AZ,14,FALSE)),(IF($X$1=12,(VLOOKUP(B518,'X12'!$B:$AZ,14,FALSE)),(VLOOKUP(B518,'X13'!$B:$AZ,14,FALSE)))))))))))))))))))))))))))))</f>
        <v xml:space="preserve"> </v>
      </c>
    </row>
    <row r="519" spans="1:19" ht="14.1" customHeight="1" x14ac:dyDescent="0.2">
      <c r="A519" s="156" t="s">
        <v>1058</v>
      </c>
      <c r="B519" s="122" t="str">
        <f>IF(ISERROR(IF($U$16=1,(VLOOKUP(A519,$AC$89:$AH$125,2,FALSE)),IF((IF($X$1=1,'X1'!B478,(IF($X$1=2,'X2'!B478,(IF($X$1=3,'X3'!B478,(IF($X$1=4,'X4'!B478,(IF($X$1=5,'X5'!B478,(IF($X$1=6,'X6'!B478,(IF($X$1=7,'X7'!B478,(IF($X$1=8,'X8'!B478,(IF($X$1=9,'X9'!B478,(IF($X$1=10,'X10'!B478,(IF($X$1=11,'X11'!B478,(IF($X$1=12,'X12'!B478,'X13'!B478))))))))))))))))))))))))="","",(IF($X$1=1,'X1'!B478,(IF($X$1=2,'X2'!B478,(IF($X$1=3,'X3'!B478,(IF($X$1=4,'X4'!B478,(IF($X$1=5,'X5'!B478,(IF($X$1=6,'X6'!B478,(IF($X$1=7,'X7'!B478,(IF($X$1=8,'X8'!B478,(IF($X$1=9,'X9'!B478,(IF($X$1=10,'X10'!B478,(IF($X$1=11,'X11'!B478,(IF($X$1=12,'X12'!B478,'X13'!B478)))))))))))))))))))))))))))=TRUE," ",(IF($U$16=1,(VLOOKUP(A519,$AC$89:$AH$125,2,FALSE)),IF((IF($X$1=1,'X1'!B478,(IF($X$1=2,'X2'!B478,(IF($X$1=3,'X3'!B478,(IF($X$1=4,'X4'!B478,(IF($X$1=5,'X5'!B478,(IF($X$1=6,'X6'!B478,(IF($X$1=7,'X7'!B478,(IF($X$1=8,'X8'!B478,(IF($X$1=9,'X9'!B478,(IF($X$1=10,'X10'!B478,(IF($X$1=11,'X11'!B478,(IF($X$1=12,'X12'!B478,'X13'!B478))))))))))))))))))))))))="","",(IF($X$1=1,'X1'!B478,(IF($X$1=2,'X2'!B478,(IF($X$1=3,'X3'!B478,(IF($X$1=4,'X4'!B478,(IF($X$1=5,'X5'!B478,(IF($X$1=6,'X6'!B478,(IF($X$1=7,'X7'!B478,(IF($X$1=8,'X8'!B478,(IF($X$1=9,'X9'!B478,(IF($X$1=10,'X10'!B478,(IF($X$1=11,'X11'!B478,(IF($X$1=12,'X12'!B478,'X13'!B478))))))))))))))))))))))))))))</f>
        <v/>
      </c>
      <c r="C519" s="181" t="str">
        <f ca="1">IF(ISERROR(IF($X$1=1,(VLOOKUP(B519,'X1'!$B:$AZ,47,FALSE)),IF($X$1=2,(VLOOKUP(B519,'X2'!$B:$AZ,47,FALSE)),IF($X$1=3,(VLOOKUP(B519,'X3'!$B:$AZ,47,FALSE)),IF($X$1=4,(VLOOKUP(B519,'X4'!$B:$AZ,47,FALSE)),IF($X$1=5,(VLOOKUP(B519,'X5'!$B:$AZ,47,FALSE)),IF($X$1=6,(VLOOKUP(B519,'X6'!$B:$AZ,47,FALSE)),IF($X$1=7,(VLOOKUP(B519,'X7'!$B:$AZ,47,FALSE)),IF($X$1=8,(VLOOKUP(B519,'X8'!$B:$AZ,47,FALSE)),IF($X$1=9,(VLOOKUP(B519,'X9'!$B:$AZ,47,FALSE)),IF($X$1=10,(VLOOKUP(B519,'X10'!$B:$AZ,47,FALSE)),IF($X$1=11,(VLOOKUP(B519,'X11'!$B:$AZ,47,FALSE)),IF($X$1=12,(VLOOKUP(B519,'X12'!$B:$AZ,47,FALSE)),IF($X$1=13,(VLOOKUP(B519,'X13'!$B:$AZ,47,FALSE)),"B"))))))))))))))=TRUE," ",(IF($X$1=1,(VLOOKUP(B519,'X1'!$B:$AZ,47,FALSE)),IF($X$1=2,(VLOOKUP(B519,'X2'!$B:$AZ,47,FALSE)),IF($X$1=3,(VLOOKUP(B519,'X3'!$B:$AZ,47,FALSE)),IF($X$1=4,(VLOOKUP(B519,'X4'!$B:$AZ,47,FALSE)),IF($X$1=5,(VLOOKUP(B519,'X5'!$B:$AZ,47,FALSE)),IF($X$1=6,(VLOOKUP(B519,'X6'!$B:$AZ,47,FALSE)),IF($X$1=7,(VLOOKUP(B519,'X7'!$B:$AZ,47,FALSE)),IF($X$1=8,(VLOOKUP(B519,'X8'!$B:$AZ,47,FALSE)),IF($X$1=9,(VLOOKUP(B519,'X9'!$B:$AZ,47,FALSE)),IF($X$1=10,(VLOOKUP(B519,'X10'!$B:$AZ,47,FALSE)),IF($X$1=11,(VLOOKUP(B519,'X11'!$B:$AZ,47,FALSE)),IF($X$1=12,(VLOOKUP(B519,'X12'!$B:$AZ,47,FALSE)),IF($X$1=13,(VLOOKUP(B519,'X13'!$B:$AZ,47,FALSE)),"B")))))))))))))))</f>
        <v xml:space="preserve"> </v>
      </c>
      <c r="D519" s="181" t="str">
        <f ca="1">IF(ISERROR(IF($X$1=1,(VLOOKUP(B519,'X1'!$B:$AP,41,FALSE)),IF($X$1=2,(VLOOKUP(B519,'X2'!$B:$AP,41,FALSE)),IF($X$1=3,(VLOOKUP(B519,'X3'!$B:$AP,41,FALSE)),IF($X$1=4,(VLOOKUP(B519,'X4'!$B:$AP,41,FALSE)),IF($X$1=5,(VLOOKUP(B519,'X5'!$B:$AP,41,FALSE)),IF($X$1=6,(VLOOKUP(B519,'X6'!$B:$AP,41,FALSE)),IF($X$1=7,(VLOOKUP(B519,'X7'!$B:$AP,41,FALSE)),IF($X$1=8,(VLOOKUP(B519,'X8'!$B:$AP,41,FALSE)),IF($X$1=9,(VLOOKUP(B519,'X9'!$B:$AP,41,FALSE)),IF($X$1=10,(VLOOKUP(B519,'X10'!$B:$AP,41,FALSE)),IF($X$1=11,(VLOOKUP(B519,'X11'!$B:$AP,41,FALSE)),IF($X$1=12,(VLOOKUP(B519,'X12'!$B:$AP,41,FALSE)),IF($X$1=13,(VLOOKUP(B519,'X13'!$B:$AP,41,FALSE)),"B"))))))))))))))=TRUE," ",(IF($X$1=1,(VLOOKUP(B519,'X1'!$B:$AP,41,FALSE)),IF($X$1=2,(VLOOKUP(B519,'X2'!$B:$AP,41,FALSE)),IF($X$1=3,(VLOOKUP(B519,'X3'!$B:$AP,41,FALSE)),IF($X$1=4,(VLOOKUP(B519,'X4'!$B:$AP,41,FALSE)),IF($X$1=5,(VLOOKUP(B519,'X5'!$B:$AP,41,FALSE)),IF($X$1=6,(VLOOKUP(B519,'X6'!$B:$AP,41,FALSE)),IF($X$1=7,(VLOOKUP(B519,'X7'!$B:$AP,41,FALSE)),IF($X$1=8,(VLOOKUP(B519,'X8'!$B:$AP,41,FALSE)),IF($X$1=9,(VLOOKUP(B519,'X9'!$B:$AP,41,FALSE)),IF($X$1=10,(VLOOKUP(B519,'X10'!$B:$AP,41,FALSE)),IF($X$1=11,(VLOOKUP(B519,'X11'!$B:$AP,41,FALSE)),IF($X$1=12,(VLOOKUP(B519,'X12'!$B:$AP,41,FALSE)),IF($X$1=13,(VLOOKUP(B519,'X13'!$B:$AP,41,FALSE)),"B")))))))))))))))</f>
        <v xml:space="preserve"> </v>
      </c>
      <c r="E519" s="182" t="str">
        <f ca="1">IF(ISERROR(IF($X$1=1,(VLOOKUP(B519,'X1'!$B:$AP,7,FALSE)),IF($X$1=2,(VLOOKUP(B519,'X2'!$B:$AP,7,FALSE)),IF($X$1=3,(VLOOKUP(B519,'X3'!$B:$AP,7,FALSE)),IF($X$1=4,(VLOOKUP(B519,'X4'!$B:$AP,7,FALSE)),IF($X$1=5,(VLOOKUP(B519,'X5'!$B:$AP,7,FALSE)),IF($X$1=6,(VLOOKUP(B519,'X6'!$B:$AP,7,FALSE)),IF($X$1=7,(VLOOKUP(B519,'X7'!$B:$AP,7,FALSE)),IF($X$1=8,(VLOOKUP(B519,'X8'!$B:$AP,7,FALSE)),IF($X$1=9,(VLOOKUP(B519,'X9'!$B:$AP,7,FALSE)),IF($X$1=10,(VLOOKUP(B519,'X10'!$B:$AP,7,FALSE)),IF($X$1=11,(VLOOKUP(B519,'X11'!$B:$AP,7,FALSE)),IF($X$1=12,(VLOOKUP(B519,'X12'!$B:$AP,7,FALSE)),IF($X$1=13,(VLOOKUP(B519,'X13'!$B:$AP,7,FALSE)),"B"))))))))))))))=TRUE," ",(IF($X$1=1,(VLOOKUP(B519,'X1'!$B:$AP,7,FALSE)),IF($X$1=2,(VLOOKUP(B519,'X2'!$B:$AP,7,FALSE)),IF($X$1=3,(VLOOKUP(B519,'X3'!$B:$AP,7,FALSE)),IF($X$1=4,(VLOOKUP(B519,'X4'!$B:$AP,7,FALSE)),IF($X$1=5,(VLOOKUP(B519,'X5'!$B:$AP,7,FALSE)),IF($X$1=6,(VLOOKUP(B519,'X6'!$B:$AP,7,FALSE)),IF($X$1=7,(VLOOKUP(B519,'X7'!$B:$AP,7,FALSE)),IF($X$1=8,(VLOOKUP(B519,'X8'!$B:$AP,7,FALSE)),IF($X$1=9,(VLOOKUP(B519,'X9'!$B:$AP,7,FALSE)),IF($X$1=10,(VLOOKUP(B519,'X10'!$B:$AP,7,FALSE)),IF($X$1=11,(VLOOKUP(B519,'X11'!$B:$AP,7,FALSE)),IF($X$1=12,(VLOOKUP(B519,'X12'!$B:$AP,7,FALSE)),IF($X$1=13,(VLOOKUP(B519,'X13'!$B:$AP,7,FALSE)),"B")))))))))))))))</f>
        <v xml:space="preserve"> </v>
      </c>
      <c r="F519" s="182" t="str">
        <f ca="1">IF(ISERROR(IF((IF($X$1=1,(VLOOKUP(B519,'X1'!$B:$AO,6,FALSE)),(IF($X$1=2,(VLOOKUP(B519,'X2'!$B:$AO,6,FALSE)),(IF($X$1=3,(VLOOKUP(B519,'X3'!$B:$AO,6,FALSE)),(IF($X$1=4,(VLOOKUP(B519,'X4'!$B:$AO,6,FALSE)),(IF($X$1=5,(VLOOKUP(B519,'X5'!$B:$AO,6,FALSE)),(IF($X$1=6,(VLOOKUP(B519,'X6'!$B:$AO,6,FALSE)),(IF($X$1=7,(VLOOKUP(B519,'X7'!$B:$AO,6,FALSE)),(IF($X$1=8,(VLOOKUP(B519,'X8'!$B:$AO,6,FALSE)),(IF($X$1=9,(VLOOKUP(B519,'X9'!$B:$AO,6,FALSE)),(IF($X$1=10,(VLOOKUP(B519,'X10'!$B:$AO,6,FALSE)),(IF($X$1=11,(VLOOKUP(B519,'X11'!$B:$AO,6,FALSE)),(IF($X$1=12,(VLOOKUP(B519,'X12'!$B:$AO,6,FALSE)),(VLOOKUP(B519,'X13'!$B:$AO,6,FALSE))))))))))))))))))))))))))=$V$1," ",(IF($X$1=1,(VLOOKUP(B519,'X1'!$B:$AO,6,FALSE)),(IF($X$1=2,(VLOOKUP(B519,'X2'!$B:$AO,6,FALSE)),(IF($X$1=3,(VLOOKUP(B519,'X3'!$B:$AO,6,FALSE)),(IF($X$1=4,(VLOOKUP(B519,'X4'!$B:$AO,6,FALSE)),(IF($X$1=5,(VLOOKUP(B519,'X5'!$B:$AO,6,FALSE)),(IF($X$1=6,(VLOOKUP(B519,'X6'!$B:$AO,6,FALSE)),(IF($X$1=7,(VLOOKUP(B519,'X7'!$B:$AO,6,FALSE)),(IF($X$1=8,(VLOOKUP(B519,'X8'!$B:$AO,6,FALSE)),(IF($X$1=9,(VLOOKUP(B519,'X9'!$B:$AO,6,FALSE)),(IF($X$1=10,(VLOOKUP(B519,'X10'!$B:$AO,6,FALSE)),(IF($X$1=11,(VLOOKUP(B519,'X11'!$B:$AO,6,FALSE)),(IF($X$1=12,(VLOOKUP(B519,'X12'!$B:$AO,6,FALSE)),(VLOOKUP(B519,'X13'!$B:$AO,6,FALSE))))))))))))))))))))))))))))=TRUE," ",(IF((IF($X$1=1,(VLOOKUP(B519,'X1'!$B:$AO,6,FALSE)),(IF($X$1=2,(VLOOKUP(B519,'X2'!$B:$AO,6,FALSE)),(IF($X$1=3,(VLOOKUP(B519,'X3'!$B:$AO,6,FALSE)),(IF($X$1=4,(VLOOKUP(B519,'X4'!$B:$AO,6,FALSE)),(IF($X$1=5,(VLOOKUP(B519,'X5'!$B:$AO,6,FALSE)),(IF($X$1=6,(VLOOKUP(B519,'X6'!$B:$AO,6,FALSE)),(IF($X$1=7,(VLOOKUP(B519,'X7'!$B:$AO,6,FALSE)),(IF($X$1=8,(VLOOKUP(B519,'X8'!$B:$AO,6,FALSE)),(IF($X$1=9,(VLOOKUP(B519,'X9'!$B:$AO,6,FALSE)),(IF($X$1=10,(VLOOKUP(B519,'X10'!$B:$AO,6,FALSE)),(IF($X$1=11,(VLOOKUP(B519,'X11'!$B:$AO,6,FALSE)),(IF($X$1=12,(VLOOKUP(B519,'X12'!$B:$AO,6,FALSE)),(VLOOKUP(B519,'X13'!$B:$AO,6,FALSE))))))))))))))))))))))))))=$V$1," ",(IF($X$1=1,(VLOOKUP(B519,'X1'!$B:$AO,6,FALSE)),(IF($X$1=2,(VLOOKUP(B519,'X2'!$B:$AO,6,FALSE)),(IF($X$1=3,(VLOOKUP(B519,'X3'!$B:$AO,6,FALSE)),(IF($X$1=4,(VLOOKUP(B519,'X4'!$B:$AO,6,FALSE)),(IF($X$1=5,(VLOOKUP(B519,'X5'!$B:$AO,6,FALSE)),(IF($X$1=6,(VLOOKUP(B519,'X6'!$B:$AO,6,FALSE)),(IF($X$1=7,(VLOOKUP(B519,'X7'!$B:$AO,6,FALSE)),(IF($X$1=8,(VLOOKUP(B519,'X8'!$B:$AO,6,FALSE)),(IF($X$1=9,(VLOOKUP(B519,'X9'!$B:$AO,6,FALSE)),(IF($X$1=10,(VLOOKUP(B519,'X10'!$B:$AO,6,FALSE)),(IF($X$1=11,(VLOOKUP(B519,'X11'!$B:$AO,6,FALSE)),(IF($X$1=12,(VLOOKUP(B519,'X12'!$B:$AO,6,FALSE)),(VLOOKUP(B519,'X13'!$B:$AO,6,FALSE)))))))))))))))))))))))))))))</f>
        <v xml:space="preserve"> </v>
      </c>
      <c r="G519" s="182" t="str">
        <f ca="1">IF(ISERROR(IF($X$1=1,(VLOOKUP(B519,'X1'!$B:$AZ,44,FALSE)),IF($X$1=2,(VLOOKUP(B519,'X2'!$B:$AZ,44,FALSE)),IF($X$1=3,(VLOOKUP(B519,'X3'!$B:$AZ,44,FALSE)),IF($X$1=4,(VLOOKUP(B519,'X4'!$B:$AZ,44,FALSE)),IF($X$1=5,(VLOOKUP(B519,'X5'!$B:$AZ,44,FALSE)),IF($X$1=6,(VLOOKUP(B519,'X6'!$B:$AZ,44,FALSE)),IF($X$1=7,(VLOOKUP(B519,'X7'!$B:$AZ,44,FALSE)),IF($X$1=8,(VLOOKUP(B519,'X8'!$B:$AZ,44,FALSE)),IF($X$1=9,(VLOOKUP(B519,'X9'!$B:$AZ,44,FALSE)),IF($X$1=10,(VLOOKUP(B519,'X10'!$B:$AZ,44,FALSE)),IF($X$1=11,(VLOOKUP(B519,'X11'!$B:$AZ,44,FALSE)),IF($X$1=12,(VLOOKUP(B519,'X12'!$B:$AZ,44,FALSE)),IF($X$1=13,(VLOOKUP(B519,'X13'!$B:$AZ,44,FALSE)),"B"))))))))))))))=TRUE," ",(IF($X$1=1,(VLOOKUP(B519,'X1'!$B:$AZ,44,FALSE)),IF($X$1=2,(VLOOKUP(B519,'X2'!$B:$AZ,44,FALSE)),IF($X$1=3,(VLOOKUP(B519,'X3'!$B:$AZ,44,FALSE)),IF($X$1=4,(VLOOKUP(B519,'X4'!$B:$AZ,44,FALSE)),IF($X$1=5,(VLOOKUP(B519,'X5'!$B:$AZ,44,FALSE)),IF($X$1=6,(VLOOKUP(B519,'X6'!$B:$AZ,44,FALSE)),IF($X$1=7,(VLOOKUP(B519,'X7'!$B:$AZ,44,FALSE)),IF($X$1=8,(VLOOKUP(B519,'X8'!$B:$AZ,44,FALSE)),IF($X$1=9,(VLOOKUP(B519,'X9'!$B:$AZ,44,FALSE)),IF($X$1=10,(VLOOKUP(B519,'X10'!$B:$AZ,44,FALSE)),IF($X$1=11,(VLOOKUP(B519,'X11'!$B:$AZ,44,FALSE)),IF($X$1=12,(VLOOKUP(B519,'X12'!$B:$AZ,44,FALSE)),IF($X$1=13,(VLOOKUP(B519,'X13'!$B:$AZ,44,FALSE)),"B")))))))))))))))</f>
        <v xml:space="preserve"> </v>
      </c>
      <c r="H519" s="182" t="str">
        <f ca="1">IF(ISERROR(IF($X$1=1,(VLOOKUP(B519,'X1'!$B:$AZ,8,FALSE)),IF($X$1=2,(VLOOKUP(B519,'X2'!$B:$AZ,8,FALSE)),IF($X$1=3,(VLOOKUP(B519,'X3'!$B:$AZ,8,FALSE)),IF($X$1=4,(VLOOKUP(B519,'X4'!$B:$AZ,8,FALSE)),IF($X$1=5,(VLOOKUP(B519,'X5'!$B:$AZ,8,FALSE)),IF($X$1=6,(VLOOKUP(B519,'X6'!$B:$AZ,8,FALSE)),IF($X$1=7,(VLOOKUP(B519,'X7'!$B:$AZ,8,FALSE)),IF($X$1=8,(VLOOKUP(B519,'X8'!$B:$AZ,8,FALSE)),IF($X$1=9,(VLOOKUP(B519,'X9'!$B:$AZ,8,FALSE)),IF($X$1=10,(VLOOKUP(B519,'X10'!$B:$AZ,8,FALSE)),IF($X$1=11,(VLOOKUP(B519,'X11'!$B:$AZ,8,FALSE)),IF($X$1=12,(VLOOKUP(B519,'X12'!$B:$AZ,8,FALSE)),IF($X$1=13,(VLOOKUP(B519,'X13'!$B:$AZ,8,FALSE)),"B"))))))))))))))=TRUE," ",(IF($X$1=1,(VLOOKUP(B519,'X1'!$B:$AZ,8,FALSE)),IF($X$1=2,(VLOOKUP(B519,'X2'!$B:$AZ,8,FALSE)),IF($X$1=3,(VLOOKUP(B519,'X3'!$B:$AZ,8,FALSE)),IF($X$1=4,(VLOOKUP(B519,'X4'!$B:$AZ,8,FALSE)),IF($X$1=5,(VLOOKUP(B519,'X5'!$B:$AZ,8,FALSE)),IF($X$1=6,(VLOOKUP(B519,'X6'!$B:$AZ,8,FALSE)),IF($X$1=7,(VLOOKUP(B519,'X7'!$B:$AZ,8,FALSE)),IF($X$1=8,(VLOOKUP(B519,'X8'!$B:$AZ,8,FALSE)),IF($X$1=9,(VLOOKUP(B519,'X9'!$B:$AZ,8,FALSE)),IF($X$1=10,(VLOOKUP(B519,'X10'!$B:$AZ,8,FALSE)),IF($X$1=11,(VLOOKUP(B519,'X11'!$B:$AZ,8,FALSE)),IF($X$1=12,(VLOOKUP(B519,'X12'!$B:$AZ,8,FALSE)),IF($X$1=13,(VLOOKUP(B519,'X13'!$B:$AZ,8,FALSE)),"B")))))))))))))))</f>
        <v xml:space="preserve"> </v>
      </c>
      <c r="I519" s="183" t="str">
        <f ca="1">IF(ISERROR(IF($X$1=1,(VLOOKUP(B519,'X1'!$B:$AZ,2,FALSE)),IF($X$1=2,(VLOOKUP(B519,'X2'!$B:$AZ,2,FALSE)),IF($X$1=3,(VLOOKUP(B519,'X3'!$B:$AZ,2,FALSE)),IF($X$1=4,(VLOOKUP(B519,'X4'!$B:$AZ,2,FALSE)),IF($X$1=5,(VLOOKUP(B519,'X5'!$B:$AZ,2,FALSE)),IF($X$1=6,(VLOOKUP(B519,'X6'!$B:$AZ,2,FALSE)),IF($X$1=7,(VLOOKUP(B519,'X7'!$B:$AZ,2,FALSE)),IF($X$1=8,(VLOOKUP(B519,'X8'!$B:$AZ,2,FALSE)),IF($X$1=9,(VLOOKUP(B519,'X9'!$B:$AZ,2,FALSE)),IF($X$1=10,(VLOOKUP(B519,'X10'!$B:$AZ,2,FALSE)),IF($X$1=11,(VLOOKUP(B519,'X11'!$B:$AZ,2,FALSE)),IF($X$1=12,(VLOOKUP(B519,'X12'!$B:$AZ,2,FALSE)),IF($X$1=13,(VLOOKUP(B519,'X13'!$B:$AZ,2,FALSE)),"B"))))))))))))))=TRUE," ",(IF($X$1=1,(VLOOKUP(B519,'X1'!$B:$AZ,2,FALSE)),IF($X$1=2,(VLOOKUP(B519,'X2'!$B:$AZ,2,FALSE)),IF($X$1=3,(VLOOKUP(B519,'X3'!$B:$AZ,2,FALSE)),IF($X$1=4,(VLOOKUP(B519,'X4'!$B:$AZ,2,FALSE)),IF($X$1=5,(VLOOKUP(B519,'X5'!$B:$AZ,2,FALSE)),IF($X$1=6,(VLOOKUP(B519,'X6'!$B:$AZ,2,FALSE)),IF($X$1=7,(VLOOKUP(B519,'X7'!$B:$AZ,2,FALSE)),IF($X$1=8,(VLOOKUP(B519,'X8'!$B:$AZ,2,FALSE)),IF($X$1=9,(VLOOKUP(B519,'X9'!$B:$AZ,2,FALSE)),IF($X$1=10,(VLOOKUP(B519,'X10'!$B:$AZ,2,FALSE)),IF($X$1=11,(VLOOKUP(B519,'X11'!$B:$AZ,2,FALSE)),IF($X$1=12,(VLOOKUP(B519,'X12'!$B:$AZ,2,FALSE)),IF($X$1=13,(VLOOKUP(B519,'X13'!$B:$AZ,2,FALSE)),"B")))))))))))))))</f>
        <v xml:space="preserve"> </v>
      </c>
      <c r="J519" s="183" t="str">
        <f ca="1">IF(ISERROR(IF($X$1=1,(VLOOKUP(B519,'X1'!$B:$AZ,3,FALSE)),IF($X$1=2,(VLOOKUP(B519,'X2'!$B:$AZ,3,FALSE)),IF($X$1=3,(VLOOKUP(B519,'X3'!$B:$AZ,3,FALSE)),IF($X$1=4,(VLOOKUP(B519,'X4'!$B:$AZ,3,FALSE)),IF($X$1=5,(VLOOKUP(B519,'X5'!$B:$AZ,3,FALSE)),IF($X$1=6,(VLOOKUP(B519,'X6'!$B:$AZ,3,FALSE)),IF($X$1=7,(VLOOKUP(B519,'X7'!$B:$AZ,3,FALSE)),IF($X$1=8,(VLOOKUP(B519,'X8'!$B:$AZ,3,FALSE)),IF($X$1=9,(VLOOKUP(B519,'X9'!$B:$AZ,3,FALSE)),IF($X$1=10,(VLOOKUP(B519,'X10'!$B:$AZ,3,FALSE)),IF($X$1=11,(VLOOKUP(B519,'X11'!$B:$AZ,3,FALSE)),IF($X$1=12,(VLOOKUP(B519,'X12'!$B:$AZ,3,FALSE)),IF($X$1=13,(VLOOKUP(B519,'X13'!$B:$AZ,3,FALSE)),"B"))))))))))))))=TRUE," ",(IF($X$1=1,(VLOOKUP(B519,'X1'!$B:$AZ,3,FALSE)),IF($X$1=2,(VLOOKUP(B519,'X2'!$B:$AZ,3,FALSE)),IF($X$1=3,(VLOOKUP(B519,'X3'!$B:$AZ,3,FALSE)),IF($X$1=4,(VLOOKUP(B519,'X4'!$B:$AZ,3,FALSE)),IF($X$1=5,(VLOOKUP(B519,'X5'!$B:$AZ,3,FALSE)),IF($X$1=6,(VLOOKUP(B519,'X6'!$B:$AZ,3,FALSE)),IF($X$1=7,(VLOOKUP(B519,'X7'!$B:$AZ,3,FALSE)),IF($X$1=8,(VLOOKUP(B519,'X8'!$B:$AZ,3,FALSE)),IF($X$1=9,(VLOOKUP(B519,'X9'!$B:$AZ,3,FALSE)),IF($X$1=10,(VLOOKUP(B519,'X10'!$B:$AZ,3,FALSE)),IF($X$1=11,(VLOOKUP(B519,'X11'!$B:$AZ,3,FALSE)),IF($X$1=12,(VLOOKUP(B519,'X12'!$B:$AZ,3,FALSE)),IF($X$1=13,(VLOOKUP(B519,'X13'!$B:$AZ,3,FALSE)),"B")))))))))))))))</f>
        <v xml:space="preserve"> </v>
      </c>
      <c r="K519" s="183" t="str">
        <f ca="1">IF(ISERROR(IF($X$1=1,(VLOOKUP(B519,'X1'!$B:$AZ,5,FALSE)),IF($X$1=2,(VLOOKUP(B519,'X2'!$B:$AZ,5,FALSE)),IF($X$1=3,(VLOOKUP(B519,'X3'!$B:$AZ,5,FALSE)),IF($X$1=4,(VLOOKUP(B519,'X4'!$B:$AZ,5,FALSE)),IF($X$1=5,(VLOOKUP(B519,'X5'!$B:$AZ,5,FALSE)),IF($X$1=6,(VLOOKUP(B519,'X6'!$B:$AZ,5,FALSE)),IF($X$1=7,(VLOOKUP(B519,'X7'!$B:$AZ,5,FALSE)),IF($X$1=8,(VLOOKUP(B519,'X8'!$B:$AZ,5,FALSE)),IF($X$1=9,(VLOOKUP(B519,'X9'!$B:$AZ,5,FALSE)),IF($X$1=10,(VLOOKUP(B519,'X10'!$B:$AZ,5,FALSE)),IF($X$1=11,(VLOOKUP(B519,'X11'!$B:$AZ,5,FALSE)),IF($X$1=12,(VLOOKUP(B519,'X12'!$B:$AZ,5,FALSE)),IF($X$1=13,(VLOOKUP(B519,'X13'!$B:$AZ,5,FALSE)),"B"))))))))))))))=TRUE," ",(IF($X$1=1,(VLOOKUP(B519,'X1'!$B:$AZ,5,FALSE)),IF($X$1=2,(VLOOKUP(B519,'X2'!$B:$AZ,5,FALSE)),IF($X$1=3,(VLOOKUP(B519,'X3'!$B:$AZ,5,FALSE)),IF($X$1=4,(VLOOKUP(B519,'X4'!$B:$AZ,5,FALSE)),IF($X$1=5,(VLOOKUP(B519,'X5'!$B:$AZ,5,FALSE)),IF($X$1=6,(VLOOKUP(B519,'X6'!$B:$AZ,5,FALSE)),IF($X$1=7,(VLOOKUP(B519,'X7'!$B:$AZ,5,FALSE)),IF($X$1=8,(VLOOKUP(B519,'X8'!$B:$AZ,5,FALSE)),IF($X$1=9,(VLOOKUP(B519,'X9'!$B:$AZ,5,FALSE)),IF($X$1=10,(VLOOKUP(B519,'X10'!$B:$AZ,5,FALSE)),IF($X$1=11,(VLOOKUP(B519,'X11'!$B:$AZ,5,FALSE)),IF($X$1=12,(VLOOKUP(B519,'X12'!$B:$AZ,5,FALSE)),IF($X$1=13,(VLOOKUP(B519,'X13'!$B:$AZ,5,FALSE)),"B")))))))))))))))</f>
        <v xml:space="preserve"> </v>
      </c>
      <c r="L519" s="184" t="str">
        <f ca="1">IF(ISERROR(IF($X$1=1,(VLOOKUP(B519,'X1'!$B:$AZ,9,FALSE)),IF($X$1=2,(VLOOKUP(B519,'X2'!$B:$AZ,9,FALSE)),IF($X$1=3,(VLOOKUP(B519,'X3'!$B:$AZ,9,FALSE)),IF($X$1=4,(VLOOKUP(B519,'X4'!$B:$AZ,9,FALSE)),IF($X$1=5,(VLOOKUP(B519,'X5'!$B:$AZ,9,FALSE)),IF($X$1=6,(VLOOKUP(B519,'X6'!$B:$AZ,9,FALSE)),IF($X$1=7,(VLOOKUP(B519,'X7'!$B:$AZ,9,FALSE)),IF($X$1=8,(VLOOKUP(B519,'X8'!$B:$AZ,9,FALSE)),IF($X$1=9,(VLOOKUP(B519,'X9'!$B:$AZ,9,FALSE)),IF($X$1=10,(VLOOKUP(B519,'X10'!$B:$AZ,9,FALSE)),IF($X$1=11,(VLOOKUP(B519,'X11'!$B:$AZ,9,FALSE)),IF($X$1=12,(VLOOKUP(B519,'X12'!$B:$AZ,9,FALSE)),IF($X$1=13,(VLOOKUP(B519,'X13'!$B:$AZ,9,FALSE)),"B"))))))))))))))=TRUE," ",(IF($X$1=1,(VLOOKUP(B519,'X1'!$B:$AZ,9,FALSE)),IF($X$1=2,(VLOOKUP(B519,'X2'!$B:$AZ,9,FALSE)),IF($X$1=3,(VLOOKUP(B519,'X3'!$B:$AZ,9,FALSE)),IF($X$1=4,(VLOOKUP(B519,'X4'!$B:$AZ,9,FALSE)),IF($X$1=5,(VLOOKUP(B519,'X5'!$B:$AZ,9,FALSE)),IF($X$1=6,(VLOOKUP(B519,'X6'!$B:$AZ,9,FALSE)),IF($X$1=7,(VLOOKUP(B519,'X7'!$B:$AZ,9,FALSE)),IF($X$1=8,(VLOOKUP(B519,'X8'!$B:$AZ,9,FALSE)),IF($X$1=9,(VLOOKUP(B519,'X9'!$B:$AZ,9,FALSE)),IF($X$1=10,(VLOOKUP(B519,'X10'!$B:$AZ,9,FALSE)),IF($X$1=11,(VLOOKUP(B519,'X11'!$B:$AZ,9,FALSE)),IF($X$1=12,(VLOOKUP(B519,'X12'!$B:$AZ,9,FALSE)),IF($X$1=13,(VLOOKUP(B519,'X13'!$B:$AZ,9,FALSE)),"B")))))))))))))))</f>
        <v xml:space="preserve"> </v>
      </c>
      <c r="M519" s="184" t="str">
        <f ca="1">IF(ISERROR(IF($X$1=1,(VLOOKUP(B519,'X1'!$B:$AZ,10,FALSE)),IF($X$1=2,(VLOOKUP(B519,'X2'!$B:$AZ,10,FALSE)),IF($X$1=3,(VLOOKUP(B519,'X3'!$B:$AZ,10,FALSE)),IF($X$1=4,(VLOOKUP(B519,'X4'!$B:$AZ,10,FALSE)),IF($X$1=5,(VLOOKUP(B519,'X5'!$B:$AZ,10,FALSE)),IF($X$1=6,(VLOOKUP(B519,'X6'!$B:$AZ,10,FALSE)),IF($X$1=7,(VLOOKUP(B519,'X7'!$B:$AZ,10,FALSE)),IF($X$1=8,(VLOOKUP(B519,'X8'!$B:$AZ,10,FALSE)),IF($X$1=9,(VLOOKUP(B519,'X9'!$B:$AZ,10,FALSE)),IF($X$1=10,(VLOOKUP(B519,'X10'!$B:$AZ,10,FALSE)),IF($X$1=11,(VLOOKUP(B519,'X11'!$B:$AZ,10,FALSE)),IF($X$1=12,(VLOOKUP(B519,'X12'!$B:$AZ,10,FALSE)),IF($X$1=13,(VLOOKUP(B519,'X13'!$B:$AZ,10,FALSE)),"B"))))))))))))))=TRUE," ",(IF($X$1=1,(VLOOKUP(B519,'X1'!$B:$AZ,10,FALSE)),IF($X$1=2,(VLOOKUP(B519,'X2'!$B:$AZ,10,FALSE)),IF($X$1=3,(VLOOKUP(B519,'X3'!$B:$AZ,10,FALSE)),IF($X$1=4,(VLOOKUP(B519,'X4'!$B:$AZ,10,FALSE)),IF($X$1=5,(VLOOKUP(B519,'X5'!$B:$AZ,10,FALSE)),IF($X$1=6,(VLOOKUP(B519,'X6'!$B:$AZ,10,FALSE)),IF($X$1=7,(VLOOKUP(B519,'X7'!$B:$AZ,10,FALSE)),IF($X$1=8,(VLOOKUP(B519,'X8'!$B:$AZ,10,FALSE)),IF($X$1=9,(VLOOKUP(B519,'X9'!$B:$AZ,10,FALSE)),IF($X$1=10,(VLOOKUP(B519,'X10'!$B:$AZ,10,FALSE)),IF($X$1=11,(VLOOKUP(B519,'X11'!$B:$AZ,10,FALSE)),IF($X$1=12,(VLOOKUP(B519,'X12'!$B:$AZ,10,FALSE)),IF($X$1=13,(VLOOKUP(B519,'X13'!$B:$AZ,10,FALSE)),"B")))))))))))))))</f>
        <v xml:space="preserve"> </v>
      </c>
      <c r="N519" s="185" t="str">
        <f ca="1">IF(ISERROR(IF($X$1=1,(VLOOKUP(B519,'X1'!$B:$AZ,45,FALSE)),IF($X$1=2,(VLOOKUP(B519,'X2'!$B:$AZ,45,FALSE)),IF($X$1=3,(VLOOKUP(B519,'X3'!$B:$AZ,45,FALSE)),IF($X$1=4,(VLOOKUP(B519,'X4'!$B:$AZ,45,FALSE)),IF($X$1=5,(VLOOKUP(B519,'X5'!$B:$AZ,45,FALSE)),IF($X$1=6,(VLOOKUP(B519,'X6'!$B:$AZ,45,FALSE)),IF($X$1=7,(VLOOKUP(B519,'X7'!$B:$AZ,45,FALSE)),IF($X$1=8,(VLOOKUP(B519,'X8'!$B:$AZ,45,FALSE)),IF($X$1=9,(VLOOKUP(B519,'X9'!$B:$AZ,45,FALSE)),IF($X$1=10,(VLOOKUP(B519,'X10'!$B:$AZ,45,FALSE)),IF($X$1=11,(VLOOKUP(B519,'X11'!$B:$AZ,45,FALSE)),IF($X$1=12,(VLOOKUP(B519,'X12'!$B:$AZ,45,FALSE)),IF($X$1=13,(VLOOKUP(B519,'X13'!$B:$AZ,45,FALSE)),"B"))))))))))))))=TRUE," ",(IF($X$1=1,(VLOOKUP(B519,'X1'!$B:$AZ,45,FALSE)),IF($X$1=2,(VLOOKUP(B519,'X2'!$B:$AZ,45,FALSE)),IF($X$1=3,(VLOOKUP(B519,'X3'!$B:$AZ,45,FALSE)),IF($X$1=4,(VLOOKUP(B519,'X4'!$B:$AZ,45,FALSE)),IF($X$1=5,(VLOOKUP(B519,'X5'!$B:$AZ,45,FALSE)),IF($X$1=6,(VLOOKUP(B519,'X6'!$B:$AZ,45,FALSE)),IF($X$1=7,(VLOOKUP(B519,'X7'!$B:$AZ,45,FALSE)),IF($X$1=8,(VLOOKUP(B519,'X8'!$B:$AZ,45,FALSE)),IF($X$1=9,(VLOOKUP(B519,'X9'!$B:$AZ,45,FALSE)),IF($X$1=10,(VLOOKUP(B519,'X10'!$B:$AZ,45,FALSE)),IF($X$1=11,(VLOOKUP(B519,'X11'!$B:$AZ,45,FALSE)),IF($X$1=12,(VLOOKUP(B519,'X12'!$B:$AZ,45,FALSE)),IF($X$1=13,(VLOOKUP(B519,'X13'!$B:$AZ,45,FALSE)),"B")))))))))))))))</f>
        <v xml:space="preserve"> </v>
      </c>
      <c r="O519" s="184" t="str">
        <f ca="1">IF(ISERROR(IF($X$1=1,(VLOOKUP(B519,'X1'!$B:$AZ,11,FALSE)),IF($X$1=2,(VLOOKUP(B519,'X2'!$B:$AZ,11,FALSE)),IF($X$1=3,(VLOOKUP(B519,'X3'!$B:$AZ,11,FALSE)),IF($X$1=4,(VLOOKUP(B519,'X4'!$B:$AZ,11,FALSE)),IF($X$1=5,(VLOOKUP(B519,'X5'!$B:$AZ,11,FALSE)),IF($X$1=6,(VLOOKUP(B519,'X6'!$B:$AZ,11,FALSE)),IF($X$1=7,(VLOOKUP(B519,'X7'!$B:$AZ,11,FALSE)),IF($X$1=8,(VLOOKUP(B519,'X8'!$B:$AZ,11,FALSE)),IF($X$1=9,(VLOOKUP(B519,'X9'!$B:$AZ,11,FALSE)),IF($X$1=10,(VLOOKUP(B519,'X10'!$B:$AZ,11,FALSE)),IF($X$1=11,(VLOOKUP(B519,'X11'!$B:$AZ,11,FALSE)),IF($X$1=12,(VLOOKUP(B519,'X12'!$B:$AZ,11,FALSE)),IF($X$1=13,(VLOOKUP(B519,'X13'!$B:$AZ,11,FALSE)),"B"))))))))))))))=TRUE," ",(IF($X$1=1,(VLOOKUP(B519,'X1'!$B:$AZ,11,FALSE)),IF($X$1=2,(VLOOKUP(B519,'X2'!$B:$AZ,11,FALSE)),IF($X$1=3,(VLOOKUP(B519,'X3'!$B:$AZ,11,FALSE)),IF($X$1=4,(VLOOKUP(B519,'X4'!$B:$AZ,11,FALSE)),IF($X$1=5,(VLOOKUP(B519,'X5'!$B:$AZ,11,FALSE)),IF($X$1=6,(VLOOKUP(B519,'X6'!$B:$AZ,11,FALSE)),IF($X$1=7,(VLOOKUP(B519,'X7'!$B:$AZ,11,FALSE)),IF($X$1=8,(VLOOKUP(B519,'X8'!$B:$AZ,11,FALSE)),IF($X$1=9,(VLOOKUP(B519,'X9'!$B:$AZ,11,FALSE)),IF($X$1=10,(VLOOKUP(B519,'X10'!$B:$AZ,11,FALSE)),IF($X$1=11,(VLOOKUP(B519,'X11'!$B:$AZ,11,FALSE)),IF($X$1=12,(VLOOKUP(B519,'X12'!$B:$AZ,11,FALSE)),IF($X$1=13,(VLOOKUP(B519,'X13'!$B:$AZ,11,FALSE)),"B")))))))))))))))</f>
        <v xml:space="preserve"> </v>
      </c>
      <c r="P519" s="184" t="str">
        <f ca="1">IF(ISERROR(IF($X$1=1,(VLOOKUP(B519,'X1'!$B:$AZ,12,FALSE)),IF($X$1=2,(VLOOKUP(B519,'X2'!$B:$AZ,12,FALSE)),IF($X$1=3,(VLOOKUP(B519,'X3'!$B:$AZ,12,FALSE)),IF($X$1=4,(VLOOKUP(B519,'X4'!$B:$AZ,12,FALSE)),IF($X$1=5,(VLOOKUP(B519,'X5'!$B:$AZ,12,FALSE)),IF($X$1=6,(VLOOKUP(B519,'X6'!$B:$AZ,12,FALSE)),IF($X$1=7,(VLOOKUP(B519,'X7'!$B:$AZ,12,FALSE)),IF($X$1=8,(VLOOKUP(B519,'X8'!$B:$AZ,12,FALSE)),IF($X$1=9,(VLOOKUP(B519,'X9'!$B:$AZ,12,FALSE)),IF($X$1=10,(VLOOKUP(B519,'X10'!$B:$AZ,12,FALSE)),IF($X$1=11,(VLOOKUP(B519,'X11'!$B:$AZ,12,FALSE)),IF($X$1=12,(VLOOKUP(B519,'X12'!$B:$AZ,12,FALSE)),IF($X$1=13,(VLOOKUP(B519,'X13'!$B:$AZ,12,FALSE)),"B"))))))))))))))=TRUE," ",(IF($X$1=1,(VLOOKUP(B519,'X1'!$B:$AZ,12,FALSE)),IF($X$1=2,(VLOOKUP(B519,'X2'!$B:$AZ,12,FALSE)),IF($X$1=3,(VLOOKUP(B519,'X3'!$B:$AZ,12,FALSE)),IF($X$1=4,(VLOOKUP(B519,'X4'!$B:$AZ,12,FALSE)),IF($X$1=5,(VLOOKUP(B519,'X5'!$B:$AZ,12,FALSE)),IF($X$1=6,(VLOOKUP(B519,'X6'!$B:$AZ,12,FALSE)),IF($X$1=7,(VLOOKUP(B519,'X7'!$B:$AZ,12,FALSE)),IF($X$1=8,(VLOOKUP(B519,'X8'!$B:$AZ,12,FALSE)),IF($X$1=9,(VLOOKUP(B519,'X9'!$B:$AZ,12,FALSE)),IF($X$1=10,(VLOOKUP(B519,'X10'!$B:$AZ,12,FALSE)),IF($X$1=11,(VLOOKUP(B519,'X11'!$B:$AZ,12,FALSE)),IF($X$1=12,(VLOOKUP(B519,'X12'!$B:$AZ,12,FALSE)),IF($X$1=13,(VLOOKUP(B519,'X13'!$B:$AZ,12,FALSE)),"B")))))))))))))))</f>
        <v xml:space="preserve"> </v>
      </c>
      <c r="Q519" s="185" t="str">
        <f ca="1">IF(ISERROR(IF($X$1=1,(VLOOKUP(B519,'X1'!$B:$AZ,46,FALSE)),IF($X$1=2,(VLOOKUP(B519,'X2'!$B:$AZ,46,FALSE)),IF($X$1=3,(VLOOKUP(B519,'X3'!$B:$AZ,46,FALSE)),IF($X$1=4,(VLOOKUP(B519,'X4'!$B:$AZ,46,FALSE)),IF($X$1=5,(VLOOKUP(B519,'X5'!$B:$AZ,46,FALSE)),IF($X$1=6,(VLOOKUP(B519,'X6'!$B:$AZ,46,FALSE)),IF($X$1=7,(VLOOKUP(B519,'X7'!$B:$AZ,46,FALSE)),IF($X$1=8,(VLOOKUP(B519,'X8'!$B:$AZ,46,FALSE)),IF($X$1=9,(VLOOKUP(B519,'X9'!$B:$AZ,46,FALSE)),IF($X$1=10,(VLOOKUP(B519,'X10'!$B:$AZ,46,FALSE)),IF($X$1=11,(VLOOKUP(B519,'X11'!$B:$AZ,46,FALSE)),IF($X$1=12,(VLOOKUP(B519,'X12'!$B:$AZ,46,FALSE)),IF($X$1=13,(VLOOKUP(B519,'X13'!$B:$AZ,46,FALSE)),"B"))))))))))))))=TRUE," ",(IF($X$1=1,(VLOOKUP(B519,'X1'!$B:$AZ,46,FALSE)),IF($X$1=2,(VLOOKUP(B519,'X2'!$B:$AZ,46,FALSE)),IF($X$1=3,(VLOOKUP(B519,'X3'!$B:$AZ,46,FALSE)),IF($X$1=4,(VLOOKUP(B519,'X4'!$B:$AZ,46,FALSE)),IF($X$1=5,(VLOOKUP(B519,'X5'!$B:$AZ,46,FALSE)),IF($X$1=6,(VLOOKUP(B519,'X6'!$B:$AZ,46,FALSE)),IF($X$1=7,(VLOOKUP(B519,'X7'!$B:$AZ,46,FALSE)),IF($X$1=8,(VLOOKUP(B519,'X8'!$B:$AZ,46,FALSE)),IF($X$1=9,(VLOOKUP(B519,'X9'!$B:$AZ,46,FALSE)),IF($X$1=10,(VLOOKUP(B519,'X10'!$B:$AZ,46,FALSE)),IF($X$1=11,(VLOOKUP(B519,'X11'!$B:$AZ,46,FALSE)),IF($X$1=12,(VLOOKUP(B519,'X12'!$B:$AZ,46,FALSE)),IF($X$1=13,(VLOOKUP(B519,'X13'!$B:$AZ,46,FALSE)),"B")))))))))))))))</f>
        <v xml:space="preserve"> </v>
      </c>
      <c r="R519" s="185" t="str">
        <f ca="1">IF(ISERROR(IF($X$1=1,(VLOOKUP(B519,'X1'!$B:$AZ,15,FALSE)),IF($X$1=2,(VLOOKUP(B519,'X2'!$B:$AZ,15,FALSE)),IF($X$1=3,(VLOOKUP(B519,'X3'!$B:$AZ,15,FALSE)),IF($X$1=4,(VLOOKUP(B519,'X4'!$B:$AZ,15,FALSE)),IF($X$1=5,(VLOOKUP(B519,'X5'!$B:$AZ,15,FALSE)),IF($X$1=6,(VLOOKUP(B519,'X6'!$B:$AZ,15,FALSE)),IF($X$1=7,(VLOOKUP(B519,'X7'!$B:$AZ,15,FALSE)),IF($X$1=8,(VLOOKUP(B519,'X8'!$B:$AZ,15,FALSE)),IF($X$1=9,(VLOOKUP(B519,'X9'!$B:$AZ,15,FALSE)),IF($X$1=10,(VLOOKUP(B519,'X10'!$B:$AZ,15,FALSE)),IF($X$1=11,(VLOOKUP(B519,'X11'!$B:$AZ,15,FALSE)),IF($X$1=12,(VLOOKUP(B519,'X12'!$B:$AZ,15,FALSE)),IF($X$1=13,(VLOOKUP(B519,'X13'!$B:$AZ,15,FALSE)),"B"))))))))))))))=TRUE," ",(IF($X$1=1,(VLOOKUP(B519,'X1'!$B:$AZ,15,FALSE)),IF($X$1=2,(VLOOKUP(B519,'X2'!$B:$AZ,15,FALSE)),IF($X$1=3,(VLOOKUP(B519,'X3'!$B:$AZ,15,FALSE)),IF($X$1=4,(VLOOKUP(B519,'X4'!$B:$AZ,15,FALSE)),IF($X$1=5,(VLOOKUP(B519,'X5'!$B:$AZ,15,FALSE)),IF($X$1=6,(VLOOKUP(B519,'X6'!$B:$AZ,15,FALSE)),IF($X$1=7,(VLOOKUP(B519,'X7'!$B:$AZ,15,FALSE)),IF($X$1=8,(VLOOKUP(B519,'X8'!$B:$AZ,15,FALSE)),IF($X$1=9,(VLOOKUP(B519,'X9'!$B:$AZ,15,FALSE)),IF($X$1=10,(VLOOKUP(B519,'X10'!$B:$AZ,15,FALSE)),IF($X$1=11,(VLOOKUP(B519,'X11'!$B:$AZ,15,FALSE)),IF($X$1=12,(VLOOKUP(B519,'X12'!$B:$AZ,15,FALSE)),IF($X$1=13,(VLOOKUP(B519,'X13'!$B:$AZ,15,FALSE)),"B")))))))))))))))</f>
        <v xml:space="preserve"> </v>
      </c>
      <c r="S519" s="185" t="str">
        <f ca="1">IF(ISERROR(IF((IF($X$1=1,(VLOOKUP(B519,'X1'!$B:$AZ,14,FALSE)),(IF($X$1=2,(VLOOKUP(B519,'X2'!$B:$AZ,14,FALSE)),(IF($X$1=3,(VLOOKUP(B519,'X3'!$B:$AZ,14,FALSE)),(IF($X$1=4,(VLOOKUP(B519,'X4'!$B:$AZ,14,FALSE)),(IF($X$1=5,(VLOOKUP(B519,'X5'!$B:$AZ,14,FALSE)),(IF($X$1=6,(VLOOKUP(B519,'X6'!$B:$AZ,14,FALSE)),(IF($X$1=7,(VLOOKUP(B519,'X7'!$B:$AZ,14,FALSE)),(IF($X$1=8,(VLOOKUP(B519,'X8'!$B:$AZ,14,FALSE)),(IF($X$1=9,(VLOOKUP(B519,'X9'!$B:$AZ,14,FALSE)),(IF($X$1=10,(VLOOKUP(B519,'X10'!$B:$AZ,14,FALSE)),(IF($X$1=11,(VLOOKUP(B519,'X11'!$B:$AZ,14,FALSE)),(IF($X$1=12,(VLOOKUP(B519,'X12'!$B:$AZ,14,FALSE)),(VLOOKUP(B519,'X13'!$B:$AZ,14,FALSE))))))))))))))))))))))))))=$V$1," ",(IF($X$1=1,(VLOOKUP(B519,'X1'!$B:$AZ,14,FALSE)),(IF($X$1=2,(VLOOKUP(B519,'X2'!$B:$AZ,14,FALSE)),(IF($X$1=3,(VLOOKUP(B519,'X3'!$B:$AZ,14,FALSE)),(IF($X$1=4,(VLOOKUP(B519,'X4'!$B:$AZ,14,FALSE)),(IF($X$1=5,(VLOOKUP(B519,'X5'!$B:$AZ,14,FALSE)),(IF($X$1=6,(VLOOKUP(B519,'X6'!$B:$AZ,14,FALSE)),(IF($X$1=7,(VLOOKUP(B519,'X7'!$B:$AZ,14,FALSE)),(IF($X$1=8,(VLOOKUP(B519,'X8'!$B:$AZ,14,FALSE)),(IF($X$1=9,(VLOOKUP(B519,'X9'!$B:$AZ,14,FALSE)),(IF($X$1=10,(VLOOKUP(B519,'X10'!$B:$AZ,14,FALSE)),(IF($X$1=11,(VLOOKUP(B519,'X11'!$B:$AZ,14,FALSE)),(IF($X$1=12,(VLOOKUP(B519,'X12'!$B:$AZ,14,FALSE)),(VLOOKUP(B519,'X13'!$B:$AZ,14,FALSE))))))))))))))))))))))))))))=TRUE," ",(IF((IF($X$1=1,(VLOOKUP(B519,'X1'!$B:$AZ,14,FALSE)),(IF($X$1=2,(VLOOKUP(B519,'X2'!$B:$AZ,14,FALSE)),(IF($X$1=3,(VLOOKUP(B519,'X3'!$B:$AZ,14,FALSE)),(IF($X$1=4,(VLOOKUP(B519,'X4'!$B:$AZ,14,FALSE)),(IF($X$1=5,(VLOOKUP(B519,'X5'!$B:$AZ,14,FALSE)),(IF($X$1=6,(VLOOKUP(B519,'X6'!$B:$AZ,14,FALSE)),(IF($X$1=7,(VLOOKUP(B519,'X7'!$B:$AZ,14,FALSE)),(IF($X$1=8,(VLOOKUP(B519,'X8'!$B:$AZ,14,FALSE)),(IF($X$1=9,(VLOOKUP(B519,'X9'!$B:$AZ,14,FALSE)),(IF($X$1=10,(VLOOKUP(B519,'X10'!$B:$AZ,14,FALSE)),(IF($X$1=11,(VLOOKUP(B519,'X11'!$B:$AZ,14,FALSE)),(IF($X$1=12,(VLOOKUP(B519,'X12'!$B:$AZ,14,FALSE)),(VLOOKUP(B519,'X13'!$B:$AZ,14,FALSE))))))))))))))))))))))))))=$V$1," ",(IF($X$1=1,(VLOOKUP(B519,'X1'!$B:$AZ,14,FALSE)),(IF($X$1=2,(VLOOKUP(B519,'X2'!$B:$AZ,14,FALSE)),(IF($X$1=3,(VLOOKUP(B519,'X3'!$B:$AZ,14,FALSE)),(IF($X$1=4,(VLOOKUP(B519,'X4'!$B:$AZ,14,FALSE)),(IF($X$1=5,(VLOOKUP(B519,'X5'!$B:$AZ,14,FALSE)),(IF($X$1=6,(VLOOKUP(B519,'X6'!$B:$AZ,14,FALSE)),(IF($X$1=7,(VLOOKUP(B519,'X7'!$B:$AZ,14,FALSE)),(IF($X$1=8,(VLOOKUP(B519,'X8'!$B:$AZ,14,FALSE)),(IF($X$1=9,(VLOOKUP(B519,'X9'!$B:$AZ,14,FALSE)),(IF($X$1=10,(VLOOKUP(B519,'X10'!$B:$AZ,14,FALSE)),(IF($X$1=11,(VLOOKUP(B519,'X11'!$B:$AZ,14,FALSE)),(IF($X$1=12,(VLOOKUP(B519,'X12'!$B:$AZ,14,FALSE)),(VLOOKUP(B519,'X13'!$B:$AZ,14,FALSE)))))))))))))))))))))))))))))</f>
        <v xml:space="preserve"> </v>
      </c>
    </row>
    <row r="520" spans="1:19" ht="14.1" customHeight="1" x14ac:dyDescent="0.2">
      <c r="A520" s="156" t="s">
        <v>1058</v>
      </c>
      <c r="B520" s="122" t="str">
        <f>IF(ISERROR(IF($U$16=1,(VLOOKUP(A520,$AC$89:$AH$125,2,FALSE)),IF((IF($X$1=1,'X1'!B479,(IF($X$1=2,'X2'!B479,(IF($X$1=3,'X3'!B479,(IF($X$1=4,'X4'!B479,(IF($X$1=5,'X5'!B479,(IF($X$1=6,'X6'!B479,(IF($X$1=7,'X7'!B479,(IF($X$1=8,'X8'!B479,(IF($X$1=9,'X9'!B479,(IF($X$1=10,'X10'!B479,(IF($X$1=11,'X11'!B479,(IF($X$1=12,'X12'!B479,'X13'!B479))))))))))))))))))))))))="","",(IF($X$1=1,'X1'!B479,(IF($X$1=2,'X2'!B479,(IF($X$1=3,'X3'!B479,(IF($X$1=4,'X4'!B479,(IF($X$1=5,'X5'!B479,(IF($X$1=6,'X6'!B479,(IF($X$1=7,'X7'!B479,(IF($X$1=8,'X8'!B479,(IF($X$1=9,'X9'!B479,(IF($X$1=10,'X10'!B479,(IF($X$1=11,'X11'!B479,(IF($X$1=12,'X12'!B479,'X13'!B479)))))))))))))))))))))))))))=TRUE," ",(IF($U$16=1,(VLOOKUP(A520,$AC$89:$AH$125,2,FALSE)),IF((IF($X$1=1,'X1'!B479,(IF($X$1=2,'X2'!B479,(IF($X$1=3,'X3'!B479,(IF($X$1=4,'X4'!B479,(IF($X$1=5,'X5'!B479,(IF($X$1=6,'X6'!B479,(IF($X$1=7,'X7'!B479,(IF($X$1=8,'X8'!B479,(IF($X$1=9,'X9'!B479,(IF($X$1=10,'X10'!B479,(IF($X$1=11,'X11'!B479,(IF($X$1=12,'X12'!B479,'X13'!B479))))))))))))))))))))))))="","",(IF($X$1=1,'X1'!B479,(IF($X$1=2,'X2'!B479,(IF($X$1=3,'X3'!B479,(IF($X$1=4,'X4'!B479,(IF($X$1=5,'X5'!B479,(IF($X$1=6,'X6'!B479,(IF($X$1=7,'X7'!B479,(IF($X$1=8,'X8'!B479,(IF($X$1=9,'X9'!B479,(IF($X$1=10,'X10'!B479,(IF($X$1=11,'X11'!B479,(IF($X$1=12,'X12'!B479,'X13'!B479))))))))))))))))))))))))))))</f>
        <v/>
      </c>
      <c r="C520" s="181" t="str">
        <f ca="1">IF(ISERROR(IF($X$1=1,(VLOOKUP(B520,'X1'!$B:$AZ,47,FALSE)),IF($X$1=2,(VLOOKUP(B520,'X2'!$B:$AZ,47,FALSE)),IF($X$1=3,(VLOOKUP(B520,'X3'!$B:$AZ,47,FALSE)),IF($X$1=4,(VLOOKUP(B520,'X4'!$B:$AZ,47,FALSE)),IF($X$1=5,(VLOOKUP(B520,'X5'!$B:$AZ,47,FALSE)),IF($X$1=6,(VLOOKUP(B520,'X6'!$B:$AZ,47,FALSE)),IF($X$1=7,(VLOOKUP(B520,'X7'!$B:$AZ,47,FALSE)),IF($X$1=8,(VLOOKUP(B520,'X8'!$B:$AZ,47,FALSE)),IF($X$1=9,(VLOOKUP(B520,'X9'!$B:$AZ,47,FALSE)),IF($X$1=10,(VLOOKUP(B520,'X10'!$B:$AZ,47,FALSE)),IF($X$1=11,(VLOOKUP(B520,'X11'!$B:$AZ,47,FALSE)),IF($X$1=12,(VLOOKUP(B520,'X12'!$B:$AZ,47,FALSE)),IF($X$1=13,(VLOOKUP(B520,'X13'!$B:$AZ,47,FALSE)),"B"))))))))))))))=TRUE," ",(IF($X$1=1,(VLOOKUP(B520,'X1'!$B:$AZ,47,FALSE)),IF($X$1=2,(VLOOKUP(B520,'X2'!$B:$AZ,47,FALSE)),IF($X$1=3,(VLOOKUP(B520,'X3'!$B:$AZ,47,FALSE)),IF($X$1=4,(VLOOKUP(B520,'X4'!$B:$AZ,47,FALSE)),IF($X$1=5,(VLOOKUP(B520,'X5'!$B:$AZ,47,FALSE)),IF($X$1=6,(VLOOKUP(B520,'X6'!$B:$AZ,47,FALSE)),IF($X$1=7,(VLOOKUP(B520,'X7'!$B:$AZ,47,FALSE)),IF($X$1=8,(VLOOKUP(B520,'X8'!$B:$AZ,47,FALSE)),IF($X$1=9,(VLOOKUP(B520,'X9'!$B:$AZ,47,FALSE)),IF($X$1=10,(VLOOKUP(B520,'X10'!$B:$AZ,47,FALSE)),IF($X$1=11,(VLOOKUP(B520,'X11'!$B:$AZ,47,FALSE)),IF($X$1=12,(VLOOKUP(B520,'X12'!$B:$AZ,47,FALSE)),IF($X$1=13,(VLOOKUP(B520,'X13'!$B:$AZ,47,FALSE)),"B")))))))))))))))</f>
        <v xml:space="preserve"> </v>
      </c>
      <c r="D520" s="181" t="str">
        <f ca="1">IF(ISERROR(IF($X$1=1,(VLOOKUP(B520,'X1'!$B:$AP,41,FALSE)),IF($X$1=2,(VLOOKUP(B520,'X2'!$B:$AP,41,FALSE)),IF($X$1=3,(VLOOKUP(B520,'X3'!$B:$AP,41,FALSE)),IF($X$1=4,(VLOOKUP(B520,'X4'!$B:$AP,41,FALSE)),IF($X$1=5,(VLOOKUP(B520,'X5'!$B:$AP,41,FALSE)),IF($X$1=6,(VLOOKUP(B520,'X6'!$B:$AP,41,FALSE)),IF($X$1=7,(VLOOKUP(B520,'X7'!$B:$AP,41,FALSE)),IF($X$1=8,(VLOOKUP(B520,'X8'!$B:$AP,41,FALSE)),IF($X$1=9,(VLOOKUP(B520,'X9'!$B:$AP,41,FALSE)),IF($X$1=10,(VLOOKUP(B520,'X10'!$B:$AP,41,FALSE)),IF($X$1=11,(VLOOKUP(B520,'X11'!$B:$AP,41,FALSE)),IF($X$1=12,(VLOOKUP(B520,'X12'!$B:$AP,41,FALSE)),IF($X$1=13,(VLOOKUP(B520,'X13'!$B:$AP,41,FALSE)),"B"))))))))))))))=TRUE," ",(IF($X$1=1,(VLOOKUP(B520,'X1'!$B:$AP,41,FALSE)),IF($X$1=2,(VLOOKUP(B520,'X2'!$B:$AP,41,FALSE)),IF($X$1=3,(VLOOKUP(B520,'X3'!$B:$AP,41,FALSE)),IF($X$1=4,(VLOOKUP(B520,'X4'!$B:$AP,41,FALSE)),IF($X$1=5,(VLOOKUP(B520,'X5'!$B:$AP,41,FALSE)),IF($X$1=6,(VLOOKUP(B520,'X6'!$B:$AP,41,FALSE)),IF($X$1=7,(VLOOKUP(B520,'X7'!$B:$AP,41,FALSE)),IF($X$1=8,(VLOOKUP(B520,'X8'!$B:$AP,41,FALSE)),IF($X$1=9,(VLOOKUP(B520,'X9'!$B:$AP,41,FALSE)),IF($X$1=10,(VLOOKUP(B520,'X10'!$B:$AP,41,FALSE)),IF($X$1=11,(VLOOKUP(B520,'X11'!$B:$AP,41,FALSE)),IF($X$1=12,(VLOOKUP(B520,'X12'!$B:$AP,41,FALSE)),IF($X$1=13,(VLOOKUP(B520,'X13'!$B:$AP,41,FALSE)),"B")))))))))))))))</f>
        <v xml:space="preserve"> </v>
      </c>
      <c r="E520" s="182" t="str">
        <f ca="1">IF(ISERROR(IF($X$1=1,(VLOOKUP(B520,'X1'!$B:$AP,7,FALSE)),IF($X$1=2,(VLOOKUP(B520,'X2'!$B:$AP,7,FALSE)),IF($X$1=3,(VLOOKUP(B520,'X3'!$B:$AP,7,FALSE)),IF($X$1=4,(VLOOKUP(B520,'X4'!$B:$AP,7,FALSE)),IF($X$1=5,(VLOOKUP(B520,'X5'!$B:$AP,7,FALSE)),IF($X$1=6,(VLOOKUP(B520,'X6'!$B:$AP,7,FALSE)),IF($X$1=7,(VLOOKUP(B520,'X7'!$B:$AP,7,FALSE)),IF($X$1=8,(VLOOKUP(B520,'X8'!$B:$AP,7,FALSE)),IF($X$1=9,(VLOOKUP(B520,'X9'!$B:$AP,7,FALSE)),IF($X$1=10,(VLOOKUP(B520,'X10'!$B:$AP,7,FALSE)),IF($X$1=11,(VLOOKUP(B520,'X11'!$B:$AP,7,FALSE)),IF($X$1=12,(VLOOKUP(B520,'X12'!$B:$AP,7,FALSE)),IF($X$1=13,(VLOOKUP(B520,'X13'!$B:$AP,7,FALSE)),"B"))))))))))))))=TRUE," ",(IF($X$1=1,(VLOOKUP(B520,'X1'!$B:$AP,7,FALSE)),IF($X$1=2,(VLOOKUP(B520,'X2'!$B:$AP,7,FALSE)),IF($X$1=3,(VLOOKUP(B520,'X3'!$B:$AP,7,FALSE)),IF($X$1=4,(VLOOKUP(B520,'X4'!$B:$AP,7,FALSE)),IF($X$1=5,(VLOOKUP(B520,'X5'!$B:$AP,7,FALSE)),IF($X$1=6,(VLOOKUP(B520,'X6'!$B:$AP,7,FALSE)),IF($X$1=7,(VLOOKUP(B520,'X7'!$B:$AP,7,FALSE)),IF($X$1=8,(VLOOKUP(B520,'X8'!$B:$AP,7,FALSE)),IF($X$1=9,(VLOOKUP(B520,'X9'!$B:$AP,7,FALSE)),IF($X$1=10,(VLOOKUP(B520,'X10'!$B:$AP,7,FALSE)),IF($X$1=11,(VLOOKUP(B520,'X11'!$B:$AP,7,FALSE)),IF($X$1=12,(VLOOKUP(B520,'X12'!$B:$AP,7,FALSE)),IF($X$1=13,(VLOOKUP(B520,'X13'!$B:$AP,7,FALSE)),"B")))))))))))))))</f>
        <v xml:space="preserve"> </v>
      </c>
      <c r="F520" s="182" t="str">
        <f ca="1">IF(ISERROR(IF((IF($X$1=1,(VLOOKUP(B520,'X1'!$B:$AO,6,FALSE)),(IF($X$1=2,(VLOOKUP(B520,'X2'!$B:$AO,6,FALSE)),(IF($X$1=3,(VLOOKUP(B520,'X3'!$B:$AO,6,FALSE)),(IF($X$1=4,(VLOOKUP(B520,'X4'!$B:$AO,6,FALSE)),(IF($X$1=5,(VLOOKUP(B520,'X5'!$B:$AO,6,FALSE)),(IF($X$1=6,(VLOOKUP(B520,'X6'!$B:$AO,6,FALSE)),(IF($X$1=7,(VLOOKUP(B520,'X7'!$B:$AO,6,FALSE)),(IF($X$1=8,(VLOOKUP(B520,'X8'!$B:$AO,6,FALSE)),(IF($X$1=9,(VLOOKUP(B520,'X9'!$B:$AO,6,FALSE)),(IF($X$1=10,(VLOOKUP(B520,'X10'!$B:$AO,6,FALSE)),(IF($X$1=11,(VLOOKUP(B520,'X11'!$B:$AO,6,FALSE)),(IF($X$1=12,(VLOOKUP(B520,'X12'!$B:$AO,6,FALSE)),(VLOOKUP(B520,'X13'!$B:$AO,6,FALSE))))))))))))))))))))))))))=$V$1," ",(IF($X$1=1,(VLOOKUP(B520,'X1'!$B:$AO,6,FALSE)),(IF($X$1=2,(VLOOKUP(B520,'X2'!$B:$AO,6,FALSE)),(IF($X$1=3,(VLOOKUP(B520,'X3'!$B:$AO,6,FALSE)),(IF($X$1=4,(VLOOKUP(B520,'X4'!$B:$AO,6,FALSE)),(IF($X$1=5,(VLOOKUP(B520,'X5'!$B:$AO,6,FALSE)),(IF($X$1=6,(VLOOKUP(B520,'X6'!$B:$AO,6,FALSE)),(IF($X$1=7,(VLOOKUP(B520,'X7'!$B:$AO,6,FALSE)),(IF($X$1=8,(VLOOKUP(B520,'X8'!$B:$AO,6,FALSE)),(IF($X$1=9,(VLOOKUP(B520,'X9'!$B:$AO,6,FALSE)),(IF($X$1=10,(VLOOKUP(B520,'X10'!$B:$AO,6,FALSE)),(IF($X$1=11,(VLOOKUP(B520,'X11'!$B:$AO,6,FALSE)),(IF($X$1=12,(VLOOKUP(B520,'X12'!$B:$AO,6,FALSE)),(VLOOKUP(B520,'X13'!$B:$AO,6,FALSE))))))))))))))))))))))))))))=TRUE," ",(IF((IF($X$1=1,(VLOOKUP(B520,'X1'!$B:$AO,6,FALSE)),(IF($X$1=2,(VLOOKUP(B520,'X2'!$B:$AO,6,FALSE)),(IF($X$1=3,(VLOOKUP(B520,'X3'!$B:$AO,6,FALSE)),(IF($X$1=4,(VLOOKUP(B520,'X4'!$B:$AO,6,FALSE)),(IF($X$1=5,(VLOOKUP(B520,'X5'!$B:$AO,6,FALSE)),(IF($X$1=6,(VLOOKUP(B520,'X6'!$B:$AO,6,FALSE)),(IF($X$1=7,(VLOOKUP(B520,'X7'!$B:$AO,6,FALSE)),(IF($X$1=8,(VLOOKUP(B520,'X8'!$B:$AO,6,FALSE)),(IF($X$1=9,(VLOOKUP(B520,'X9'!$B:$AO,6,FALSE)),(IF($X$1=10,(VLOOKUP(B520,'X10'!$B:$AO,6,FALSE)),(IF($X$1=11,(VLOOKUP(B520,'X11'!$B:$AO,6,FALSE)),(IF($X$1=12,(VLOOKUP(B520,'X12'!$B:$AO,6,FALSE)),(VLOOKUP(B520,'X13'!$B:$AO,6,FALSE))))))))))))))))))))))))))=$V$1," ",(IF($X$1=1,(VLOOKUP(B520,'X1'!$B:$AO,6,FALSE)),(IF($X$1=2,(VLOOKUP(B520,'X2'!$B:$AO,6,FALSE)),(IF($X$1=3,(VLOOKUP(B520,'X3'!$B:$AO,6,FALSE)),(IF($X$1=4,(VLOOKUP(B520,'X4'!$B:$AO,6,FALSE)),(IF($X$1=5,(VLOOKUP(B520,'X5'!$B:$AO,6,FALSE)),(IF($X$1=6,(VLOOKUP(B520,'X6'!$B:$AO,6,FALSE)),(IF($X$1=7,(VLOOKUP(B520,'X7'!$B:$AO,6,FALSE)),(IF($X$1=8,(VLOOKUP(B520,'X8'!$B:$AO,6,FALSE)),(IF($X$1=9,(VLOOKUP(B520,'X9'!$B:$AO,6,FALSE)),(IF($X$1=10,(VLOOKUP(B520,'X10'!$B:$AO,6,FALSE)),(IF($X$1=11,(VLOOKUP(B520,'X11'!$B:$AO,6,FALSE)),(IF($X$1=12,(VLOOKUP(B520,'X12'!$B:$AO,6,FALSE)),(VLOOKUP(B520,'X13'!$B:$AO,6,FALSE)))))))))))))))))))))))))))))</f>
        <v xml:space="preserve"> </v>
      </c>
      <c r="G520" s="182" t="str">
        <f ca="1">IF(ISERROR(IF($X$1=1,(VLOOKUP(B520,'X1'!$B:$AZ,44,FALSE)),IF($X$1=2,(VLOOKUP(B520,'X2'!$B:$AZ,44,FALSE)),IF($X$1=3,(VLOOKUP(B520,'X3'!$B:$AZ,44,FALSE)),IF($X$1=4,(VLOOKUP(B520,'X4'!$B:$AZ,44,FALSE)),IF($X$1=5,(VLOOKUP(B520,'X5'!$B:$AZ,44,FALSE)),IF($X$1=6,(VLOOKUP(B520,'X6'!$B:$AZ,44,FALSE)),IF($X$1=7,(VLOOKUP(B520,'X7'!$B:$AZ,44,FALSE)),IF($X$1=8,(VLOOKUP(B520,'X8'!$B:$AZ,44,FALSE)),IF($X$1=9,(VLOOKUP(B520,'X9'!$B:$AZ,44,FALSE)),IF($X$1=10,(VLOOKUP(B520,'X10'!$B:$AZ,44,FALSE)),IF($X$1=11,(VLOOKUP(B520,'X11'!$B:$AZ,44,FALSE)),IF($X$1=12,(VLOOKUP(B520,'X12'!$B:$AZ,44,FALSE)),IF($X$1=13,(VLOOKUP(B520,'X13'!$B:$AZ,44,FALSE)),"B"))))))))))))))=TRUE," ",(IF($X$1=1,(VLOOKUP(B520,'X1'!$B:$AZ,44,FALSE)),IF($X$1=2,(VLOOKUP(B520,'X2'!$B:$AZ,44,FALSE)),IF($X$1=3,(VLOOKUP(B520,'X3'!$B:$AZ,44,FALSE)),IF($X$1=4,(VLOOKUP(B520,'X4'!$B:$AZ,44,FALSE)),IF($X$1=5,(VLOOKUP(B520,'X5'!$B:$AZ,44,FALSE)),IF($X$1=6,(VLOOKUP(B520,'X6'!$B:$AZ,44,FALSE)),IF($X$1=7,(VLOOKUP(B520,'X7'!$B:$AZ,44,FALSE)),IF($X$1=8,(VLOOKUP(B520,'X8'!$B:$AZ,44,FALSE)),IF($X$1=9,(VLOOKUP(B520,'X9'!$B:$AZ,44,FALSE)),IF($X$1=10,(VLOOKUP(B520,'X10'!$B:$AZ,44,FALSE)),IF($X$1=11,(VLOOKUP(B520,'X11'!$B:$AZ,44,FALSE)),IF($X$1=12,(VLOOKUP(B520,'X12'!$B:$AZ,44,FALSE)),IF($X$1=13,(VLOOKUP(B520,'X13'!$B:$AZ,44,FALSE)),"B")))))))))))))))</f>
        <v xml:space="preserve"> </v>
      </c>
      <c r="H520" s="182" t="str">
        <f ca="1">IF(ISERROR(IF($X$1=1,(VLOOKUP(B520,'X1'!$B:$AZ,8,FALSE)),IF($X$1=2,(VLOOKUP(B520,'X2'!$B:$AZ,8,FALSE)),IF($X$1=3,(VLOOKUP(B520,'X3'!$B:$AZ,8,FALSE)),IF($X$1=4,(VLOOKUP(B520,'X4'!$B:$AZ,8,FALSE)),IF($X$1=5,(VLOOKUP(B520,'X5'!$B:$AZ,8,FALSE)),IF($X$1=6,(VLOOKUP(B520,'X6'!$B:$AZ,8,FALSE)),IF($X$1=7,(VLOOKUP(B520,'X7'!$B:$AZ,8,FALSE)),IF($X$1=8,(VLOOKUP(B520,'X8'!$B:$AZ,8,FALSE)),IF($X$1=9,(VLOOKUP(B520,'X9'!$B:$AZ,8,FALSE)),IF($X$1=10,(VLOOKUP(B520,'X10'!$B:$AZ,8,FALSE)),IF($X$1=11,(VLOOKUP(B520,'X11'!$B:$AZ,8,FALSE)),IF($X$1=12,(VLOOKUP(B520,'X12'!$B:$AZ,8,FALSE)),IF($X$1=13,(VLOOKUP(B520,'X13'!$B:$AZ,8,FALSE)),"B"))))))))))))))=TRUE," ",(IF($X$1=1,(VLOOKUP(B520,'X1'!$B:$AZ,8,FALSE)),IF($X$1=2,(VLOOKUP(B520,'X2'!$B:$AZ,8,FALSE)),IF($X$1=3,(VLOOKUP(B520,'X3'!$B:$AZ,8,FALSE)),IF($X$1=4,(VLOOKUP(B520,'X4'!$B:$AZ,8,FALSE)),IF($X$1=5,(VLOOKUP(B520,'X5'!$B:$AZ,8,FALSE)),IF($X$1=6,(VLOOKUP(B520,'X6'!$B:$AZ,8,FALSE)),IF($X$1=7,(VLOOKUP(B520,'X7'!$B:$AZ,8,FALSE)),IF($X$1=8,(VLOOKUP(B520,'X8'!$B:$AZ,8,FALSE)),IF($X$1=9,(VLOOKUP(B520,'X9'!$B:$AZ,8,FALSE)),IF($X$1=10,(VLOOKUP(B520,'X10'!$B:$AZ,8,FALSE)),IF($X$1=11,(VLOOKUP(B520,'X11'!$B:$AZ,8,FALSE)),IF($X$1=12,(VLOOKUP(B520,'X12'!$B:$AZ,8,FALSE)),IF($X$1=13,(VLOOKUP(B520,'X13'!$B:$AZ,8,FALSE)),"B")))))))))))))))</f>
        <v xml:space="preserve"> </v>
      </c>
      <c r="I520" s="183" t="str">
        <f ca="1">IF(ISERROR(IF($X$1=1,(VLOOKUP(B520,'X1'!$B:$AZ,2,FALSE)),IF($X$1=2,(VLOOKUP(B520,'X2'!$B:$AZ,2,FALSE)),IF($X$1=3,(VLOOKUP(B520,'X3'!$B:$AZ,2,FALSE)),IF($X$1=4,(VLOOKUP(B520,'X4'!$B:$AZ,2,FALSE)),IF($X$1=5,(VLOOKUP(B520,'X5'!$B:$AZ,2,FALSE)),IF($X$1=6,(VLOOKUP(B520,'X6'!$B:$AZ,2,FALSE)),IF($X$1=7,(VLOOKUP(B520,'X7'!$B:$AZ,2,FALSE)),IF($X$1=8,(VLOOKUP(B520,'X8'!$B:$AZ,2,FALSE)),IF($X$1=9,(VLOOKUP(B520,'X9'!$B:$AZ,2,FALSE)),IF($X$1=10,(VLOOKUP(B520,'X10'!$B:$AZ,2,FALSE)),IF($X$1=11,(VLOOKUP(B520,'X11'!$B:$AZ,2,FALSE)),IF($X$1=12,(VLOOKUP(B520,'X12'!$B:$AZ,2,FALSE)),IF($X$1=13,(VLOOKUP(B520,'X13'!$B:$AZ,2,FALSE)),"B"))))))))))))))=TRUE," ",(IF($X$1=1,(VLOOKUP(B520,'X1'!$B:$AZ,2,FALSE)),IF($X$1=2,(VLOOKUP(B520,'X2'!$B:$AZ,2,FALSE)),IF($X$1=3,(VLOOKUP(B520,'X3'!$B:$AZ,2,FALSE)),IF($X$1=4,(VLOOKUP(B520,'X4'!$B:$AZ,2,FALSE)),IF($X$1=5,(VLOOKUP(B520,'X5'!$B:$AZ,2,FALSE)),IF($X$1=6,(VLOOKUP(B520,'X6'!$B:$AZ,2,FALSE)),IF($X$1=7,(VLOOKUP(B520,'X7'!$B:$AZ,2,FALSE)),IF($X$1=8,(VLOOKUP(B520,'X8'!$B:$AZ,2,FALSE)),IF($X$1=9,(VLOOKUP(B520,'X9'!$B:$AZ,2,FALSE)),IF($X$1=10,(VLOOKUP(B520,'X10'!$B:$AZ,2,FALSE)),IF($X$1=11,(VLOOKUP(B520,'X11'!$B:$AZ,2,FALSE)),IF($X$1=12,(VLOOKUP(B520,'X12'!$B:$AZ,2,FALSE)),IF($X$1=13,(VLOOKUP(B520,'X13'!$B:$AZ,2,FALSE)),"B")))))))))))))))</f>
        <v xml:space="preserve"> </v>
      </c>
      <c r="J520" s="183" t="str">
        <f ca="1">IF(ISERROR(IF($X$1=1,(VLOOKUP(B520,'X1'!$B:$AZ,3,FALSE)),IF($X$1=2,(VLOOKUP(B520,'X2'!$B:$AZ,3,FALSE)),IF($X$1=3,(VLOOKUP(B520,'X3'!$B:$AZ,3,FALSE)),IF($X$1=4,(VLOOKUP(B520,'X4'!$B:$AZ,3,FALSE)),IF($X$1=5,(VLOOKUP(B520,'X5'!$B:$AZ,3,FALSE)),IF($X$1=6,(VLOOKUP(B520,'X6'!$B:$AZ,3,FALSE)),IF($X$1=7,(VLOOKUP(B520,'X7'!$B:$AZ,3,FALSE)),IF($X$1=8,(VLOOKUP(B520,'X8'!$B:$AZ,3,FALSE)),IF($X$1=9,(VLOOKUP(B520,'X9'!$B:$AZ,3,FALSE)),IF($X$1=10,(VLOOKUP(B520,'X10'!$B:$AZ,3,FALSE)),IF($X$1=11,(VLOOKUP(B520,'X11'!$B:$AZ,3,FALSE)),IF($X$1=12,(VLOOKUP(B520,'X12'!$B:$AZ,3,FALSE)),IF($X$1=13,(VLOOKUP(B520,'X13'!$B:$AZ,3,FALSE)),"B"))))))))))))))=TRUE," ",(IF($X$1=1,(VLOOKUP(B520,'X1'!$B:$AZ,3,FALSE)),IF($X$1=2,(VLOOKUP(B520,'X2'!$B:$AZ,3,FALSE)),IF($X$1=3,(VLOOKUP(B520,'X3'!$B:$AZ,3,FALSE)),IF($X$1=4,(VLOOKUP(B520,'X4'!$B:$AZ,3,FALSE)),IF($X$1=5,(VLOOKUP(B520,'X5'!$B:$AZ,3,FALSE)),IF($X$1=6,(VLOOKUP(B520,'X6'!$B:$AZ,3,FALSE)),IF($X$1=7,(VLOOKUP(B520,'X7'!$B:$AZ,3,FALSE)),IF($X$1=8,(VLOOKUP(B520,'X8'!$B:$AZ,3,FALSE)),IF($X$1=9,(VLOOKUP(B520,'X9'!$B:$AZ,3,FALSE)),IF($X$1=10,(VLOOKUP(B520,'X10'!$B:$AZ,3,FALSE)),IF($X$1=11,(VLOOKUP(B520,'X11'!$B:$AZ,3,FALSE)),IF($X$1=12,(VLOOKUP(B520,'X12'!$B:$AZ,3,FALSE)),IF($X$1=13,(VLOOKUP(B520,'X13'!$B:$AZ,3,FALSE)),"B")))))))))))))))</f>
        <v xml:space="preserve"> </v>
      </c>
      <c r="K520" s="183" t="str">
        <f ca="1">IF(ISERROR(IF($X$1=1,(VLOOKUP(B520,'X1'!$B:$AZ,5,FALSE)),IF($X$1=2,(VLOOKUP(B520,'X2'!$B:$AZ,5,FALSE)),IF($X$1=3,(VLOOKUP(B520,'X3'!$B:$AZ,5,FALSE)),IF($X$1=4,(VLOOKUP(B520,'X4'!$B:$AZ,5,FALSE)),IF($X$1=5,(VLOOKUP(B520,'X5'!$B:$AZ,5,FALSE)),IF($X$1=6,(VLOOKUP(B520,'X6'!$B:$AZ,5,FALSE)),IF($X$1=7,(VLOOKUP(B520,'X7'!$B:$AZ,5,FALSE)),IF($X$1=8,(VLOOKUP(B520,'X8'!$B:$AZ,5,FALSE)),IF($X$1=9,(VLOOKUP(B520,'X9'!$B:$AZ,5,FALSE)),IF($X$1=10,(VLOOKUP(B520,'X10'!$B:$AZ,5,FALSE)),IF($X$1=11,(VLOOKUP(B520,'X11'!$B:$AZ,5,FALSE)),IF($X$1=12,(VLOOKUP(B520,'X12'!$B:$AZ,5,FALSE)),IF($X$1=13,(VLOOKUP(B520,'X13'!$B:$AZ,5,FALSE)),"B"))))))))))))))=TRUE," ",(IF($X$1=1,(VLOOKUP(B520,'X1'!$B:$AZ,5,FALSE)),IF($X$1=2,(VLOOKUP(B520,'X2'!$B:$AZ,5,FALSE)),IF($X$1=3,(VLOOKUP(B520,'X3'!$B:$AZ,5,FALSE)),IF($X$1=4,(VLOOKUP(B520,'X4'!$B:$AZ,5,FALSE)),IF($X$1=5,(VLOOKUP(B520,'X5'!$B:$AZ,5,FALSE)),IF($X$1=6,(VLOOKUP(B520,'X6'!$B:$AZ,5,FALSE)),IF($X$1=7,(VLOOKUP(B520,'X7'!$B:$AZ,5,FALSE)),IF($X$1=8,(VLOOKUP(B520,'X8'!$B:$AZ,5,FALSE)),IF($X$1=9,(VLOOKUP(B520,'X9'!$B:$AZ,5,FALSE)),IF($X$1=10,(VLOOKUP(B520,'X10'!$B:$AZ,5,FALSE)),IF($X$1=11,(VLOOKUP(B520,'X11'!$B:$AZ,5,FALSE)),IF($X$1=12,(VLOOKUP(B520,'X12'!$B:$AZ,5,FALSE)),IF($X$1=13,(VLOOKUP(B520,'X13'!$B:$AZ,5,FALSE)),"B")))))))))))))))</f>
        <v xml:space="preserve"> </v>
      </c>
      <c r="L520" s="184" t="str">
        <f ca="1">IF(ISERROR(IF($X$1=1,(VLOOKUP(B520,'X1'!$B:$AZ,9,FALSE)),IF($X$1=2,(VLOOKUP(B520,'X2'!$B:$AZ,9,FALSE)),IF($X$1=3,(VLOOKUP(B520,'X3'!$B:$AZ,9,FALSE)),IF($X$1=4,(VLOOKUP(B520,'X4'!$B:$AZ,9,FALSE)),IF($X$1=5,(VLOOKUP(B520,'X5'!$B:$AZ,9,FALSE)),IF($X$1=6,(VLOOKUP(B520,'X6'!$B:$AZ,9,FALSE)),IF($X$1=7,(VLOOKUP(B520,'X7'!$B:$AZ,9,FALSE)),IF($X$1=8,(VLOOKUP(B520,'X8'!$B:$AZ,9,FALSE)),IF($X$1=9,(VLOOKUP(B520,'X9'!$B:$AZ,9,FALSE)),IF($X$1=10,(VLOOKUP(B520,'X10'!$B:$AZ,9,FALSE)),IF($X$1=11,(VLOOKUP(B520,'X11'!$B:$AZ,9,FALSE)),IF($X$1=12,(VLOOKUP(B520,'X12'!$B:$AZ,9,FALSE)),IF($X$1=13,(VLOOKUP(B520,'X13'!$B:$AZ,9,FALSE)),"B"))))))))))))))=TRUE," ",(IF($X$1=1,(VLOOKUP(B520,'X1'!$B:$AZ,9,FALSE)),IF($X$1=2,(VLOOKUP(B520,'X2'!$B:$AZ,9,FALSE)),IF($X$1=3,(VLOOKUP(B520,'X3'!$B:$AZ,9,FALSE)),IF($X$1=4,(VLOOKUP(B520,'X4'!$B:$AZ,9,FALSE)),IF($X$1=5,(VLOOKUP(B520,'X5'!$B:$AZ,9,FALSE)),IF($X$1=6,(VLOOKUP(B520,'X6'!$B:$AZ,9,FALSE)),IF($X$1=7,(VLOOKUP(B520,'X7'!$B:$AZ,9,FALSE)),IF($X$1=8,(VLOOKUP(B520,'X8'!$B:$AZ,9,FALSE)),IF($X$1=9,(VLOOKUP(B520,'X9'!$B:$AZ,9,FALSE)),IF($X$1=10,(VLOOKUP(B520,'X10'!$B:$AZ,9,FALSE)),IF($X$1=11,(VLOOKUP(B520,'X11'!$B:$AZ,9,FALSE)),IF($X$1=12,(VLOOKUP(B520,'X12'!$B:$AZ,9,FALSE)),IF($X$1=13,(VLOOKUP(B520,'X13'!$B:$AZ,9,FALSE)),"B")))))))))))))))</f>
        <v xml:space="preserve"> </v>
      </c>
      <c r="M520" s="184" t="str">
        <f ca="1">IF(ISERROR(IF($X$1=1,(VLOOKUP(B520,'X1'!$B:$AZ,10,FALSE)),IF($X$1=2,(VLOOKUP(B520,'X2'!$B:$AZ,10,FALSE)),IF($X$1=3,(VLOOKUP(B520,'X3'!$B:$AZ,10,FALSE)),IF($X$1=4,(VLOOKUP(B520,'X4'!$B:$AZ,10,FALSE)),IF($X$1=5,(VLOOKUP(B520,'X5'!$B:$AZ,10,FALSE)),IF($X$1=6,(VLOOKUP(B520,'X6'!$B:$AZ,10,FALSE)),IF($X$1=7,(VLOOKUP(B520,'X7'!$B:$AZ,10,FALSE)),IF($X$1=8,(VLOOKUP(B520,'X8'!$B:$AZ,10,FALSE)),IF($X$1=9,(VLOOKUP(B520,'X9'!$B:$AZ,10,FALSE)),IF($X$1=10,(VLOOKUP(B520,'X10'!$B:$AZ,10,FALSE)),IF($X$1=11,(VLOOKUP(B520,'X11'!$B:$AZ,10,FALSE)),IF($X$1=12,(VLOOKUP(B520,'X12'!$B:$AZ,10,FALSE)),IF($X$1=13,(VLOOKUP(B520,'X13'!$B:$AZ,10,FALSE)),"B"))))))))))))))=TRUE," ",(IF($X$1=1,(VLOOKUP(B520,'X1'!$B:$AZ,10,FALSE)),IF($X$1=2,(VLOOKUP(B520,'X2'!$B:$AZ,10,FALSE)),IF($X$1=3,(VLOOKUP(B520,'X3'!$B:$AZ,10,FALSE)),IF($X$1=4,(VLOOKUP(B520,'X4'!$B:$AZ,10,FALSE)),IF($X$1=5,(VLOOKUP(B520,'X5'!$B:$AZ,10,FALSE)),IF($X$1=6,(VLOOKUP(B520,'X6'!$B:$AZ,10,FALSE)),IF($X$1=7,(VLOOKUP(B520,'X7'!$B:$AZ,10,FALSE)),IF($X$1=8,(VLOOKUP(B520,'X8'!$B:$AZ,10,FALSE)),IF($X$1=9,(VLOOKUP(B520,'X9'!$B:$AZ,10,FALSE)),IF($X$1=10,(VLOOKUP(B520,'X10'!$B:$AZ,10,FALSE)),IF($X$1=11,(VLOOKUP(B520,'X11'!$B:$AZ,10,FALSE)),IF($X$1=12,(VLOOKUP(B520,'X12'!$B:$AZ,10,FALSE)),IF($X$1=13,(VLOOKUP(B520,'X13'!$B:$AZ,10,FALSE)),"B")))))))))))))))</f>
        <v xml:space="preserve"> </v>
      </c>
      <c r="N520" s="185" t="str">
        <f ca="1">IF(ISERROR(IF($X$1=1,(VLOOKUP(B520,'X1'!$B:$AZ,45,FALSE)),IF($X$1=2,(VLOOKUP(B520,'X2'!$B:$AZ,45,FALSE)),IF($X$1=3,(VLOOKUP(B520,'X3'!$B:$AZ,45,FALSE)),IF($X$1=4,(VLOOKUP(B520,'X4'!$B:$AZ,45,FALSE)),IF($X$1=5,(VLOOKUP(B520,'X5'!$B:$AZ,45,FALSE)),IF($X$1=6,(VLOOKUP(B520,'X6'!$B:$AZ,45,FALSE)),IF($X$1=7,(VLOOKUP(B520,'X7'!$B:$AZ,45,FALSE)),IF($X$1=8,(VLOOKUP(B520,'X8'!$B:$AZ,45,FALSE)),IF($X$1=9,(VLOOKUP(B520,'X9'!$B:$AZ,45,FALSE)),IF($X$1=10,(VLOOKUP(B520,'X10'!$B:$AZ,45,FALSE)),IF($X$1=11,(VLOOKUP(B520,'X11'!$B:$AZ,45,FALSE)),IF($X$1=12,(VLOOKUP(B520,'X12'!$B:$AZ,45,FALSE)),IF($X$1=13,(VLOOKUP(B520,'X13'!$B:$AZ,45,FALSE)),"B"))))))))))))))=TRUE," ",(IF($X$1=1,(VLOOKUP(B520,'X1'!$B:$AZ,45,FALSE)),IF($X$1=2,(VLOOKUP(B520,'X2'!$B:$AZ,45,FALSE)),IF($X$1=3,(VLOOKUP(B520,'X3'!$B:$AZ,45,FALSE)),IF($X$1=4,(VLOOKUP(B520,'X4'!$B:$AZ,45,FALSE)),IF($X$1=5,(VLOOKUP(B520,'X5'!$B:$AZ,45,FALSE)),IF($X$1=6,(VLOOKUP(B520,'X6'!$B:$AZ,45,FALSE)),IF($X$1=7,(VLOOKUP(B520,'X7'!$B:$AZ,45,FALSE)),IF($X$1=8,(VLOOKUP(B520,'X8'!$B:$AZ,45,FALSE)),IF($X$1=9,(VLOOKUP(B520,'X9'!$B:$AZ,45,FALSE)),IF($X$1=10,(VLOOKUP(B520,'X10'!$B:$AZ,45,FALSE)),IF($X$1=11,(VLOOKUP(B520,'X11'!$B:$AZ,45,FALSE)),IF($X$1=12,(VLOOKUP(B520,'X12'!$B:$AZ,45,FALSE)),IF($X$1=13,(VLOOKUP(B520,'X13'!$B:$AZ,45,FALSE)),"B")))))))))))))))</f>
        <v xml:space="preserve"> </v>
      </c>
      <c r="O520" s="184" t="str">
        <f ca="1">IF(ISERROR(IF($X$1=1,(VLOOKUP(B520,'X1'!$B:$AZ,11,FALSE)),IF($X$1=2,(VLOOKUP(B520,'X2'!$B:$AZ,11,FALSE)),IF($X$1=3,(VLOOKUP(B520,'X3'!$B:$AZ,11,FALSE)),IF($X$1=4,(VLOOKUP(B520,'X4'!$B:$AZ,11,FALSE)),IF($X$1=5,(VLOOKUP(B520,'X5'!$B:$AZ,11,FALSE)),IF($X$1=6,(VLOOKUP(B520,'X6'!$B:$AZ,11,FALSE)),IF($X$1=7,(VLOOKUP(B520,'X7'!$B:$AZ,11,FALSE)),IF($X$1=8,(VLOOKUP(B520,'X8'!$B:$AZ,11,FALSE)),IF($X$1=9,(VLOOKUP(B520,'X9'!$B:$AZ,11,FALSE)),IF($X$1=10,(VLOOKUP(B520,'X10'!$B:$AZ,11,FALSE)),IF($X$1=11,(VLOOKUP(B520,'X11'!$B:$AZ,11,FALSE)),IF($X$1=12,(VLOOKUP(B520,'X12'!$B:$AZ,11,FALSE)),IF($X$1=13,(VLOOKUP(B520,'X13'!$B:$AZ,11,FALSE)),"B"))))))))))))))=TRUE," ",(IF($X$1=1,(VLOOKUP(B520,'X1'!$B:$AZ,11,FALSE)),IF($X$1=2,(VLOOKUP(B520,'X2'!$B:$AZ,11,FALSE)),IF($X$1=3,(VLOOKUP(B520,'X3'!$B:$AZ,11,FALSE)),IF($X$1=4,(VLOOKUP(B520,'X4'!$B:$AZ,11,FALSE)),IF($X$1=5,(VLOOKUP(B520,'X5'!$B:$AZ,11,FALSE)),IF($X$1=6,(VLOOKUP(B520,'X6'!$B:$AZ,11,FALSE)),IF($X$1=7,(VLOOKUP(B520,'X7'!$B:$AZ,11,FALSE)),IF($X$1=8,(VLOOKUP(B520,'X8'!$B:$AZ,11,FALSE)),IF($X$1=9,(VLOOKUP(B520,'X9'!$B:$AZ,11,FALSE)),IF($X$1=10,(VLOOKUP(B520,'X10'!$B:$AZ,11,FALSE)),IF($X$1=11,(VLOOKUP(B520,'X11'!$B:$AZ,11,FALSE)),IF($X$1=12,(VLOOKUP(B520,'X12'!$B:$AZ,11,FALSE)),IF($X$1=13,(VLOOKUP(B520,'X13'!$B:$AZ,11,FALSE)),"B")))))))))))))))</f>
        <v xml:space="preserve"> </v>
      </c>
      <c r="P520" s="184" t="str">
        <f ca="1">IF(ISERROR(IF($X$1=1,(VLOOKUP(B520,'X1'!$B:$AZ,12,FALSE)),IF($X$1=2,(VLOOKUP(B520,'X2'!$B:$AZ,12,FALSE)),IF($X$1=3,(VLOOKUP(B520,'X3'!$B:$AZ,12,FALSE)),IF($X$1=4,(VLOOKUP(B520,'X4'!$B:$AZ,12,FALSE)),IF($X$1=5,(VLOOKUP(B520,'X5'!$B:$AZ,12,FALSE)),IF($X$1=6,(VLOOKUP(B520,'X6'!$B:$AZ,12,FALSE)),IF($X$1=7,(VLOOKUP(B520,'X7'!$B:$AZ,12,FALSE)),IF($X$1=8,(VLOOKUP(B520,'X8'!$B:$AZ,12,FALSE)),IF($X$1=9,(VLOOKUP(B520,'X9'!$B:$AZ,12,FALSE)),IF($X$1=10,(VLOOKUP(B520,'X10'!$B:$AZ,12,FALSE)),IF($X$1=11,(VLOOKUP(B520,'X11'!$B:$AZ,12,FALSE)),IF($X$1=12,(VLOOKUP(B520,'X12'!$B:$AZ,12,FALSE)),IF($X$1=13,(VLOOKUP(B520,'X13'!$B:$AZ,12,FALSE)),"B"))))))))))))))=TRUE," ",(IF($X$1=1,(VLOOKUP(B520,'X1'!$B:$AZ,12,FALSE)),IF($X$1=2,(VLOOKUP(B520,'X2'!$B:$AZ,12,FALSE)),IF($X$1=3,(VLOOKUP(B520,'X3'!$B:$AZ,12,FALSE)),IF($X$1=4,(VLOOKUP(B520,'X4'!$B:$AZ,12,FALSE)),IF($X$1=5,(VLOOKUP(B520,'X5'!$B:$AZ,12,FALSE)),IF($X$1=6,(VLOOKUP(B520,'X6'!$B:$AZ,12,FALSE)),IF($X$1=7,(VLOOKUP(B520,'X7'!$B:$AZ,12,FALSE)),IF($X$1=8,(VLOOKUP(B520,'X8'!$B:$AZ,12,FALSE)),IF($X$1=9,(VLOOKUP(B520,'X9'!$B:$AZ,12,FALSE)),IF($X$1=10,(VLOOKUP(B520,'X10'!$B:$AZ,12,FALSE)),IF($X$1=11,(VLOOKUP(B520,'X11'!$B:$AZ,12,FALSE)),IF($X$1=12,(VLOOKUP(B520,'X12'!$B:$AZ,12,FALSE)),IF($X$1=13,(VLOOKUP(B520,'X13'!$B:$AZ,12,FALSE)),"B")))))))))))))))</f>
        <v xml:space="preserve"> </v>
      </c>
      <c r="Q520" s="185" t="str">
        <f ca="1">IF(ISERROR(IF($X$1=1,(VLOOKUP(B520,'X1'!$B:$AZ,46,FALSE)),IF($X$1=2,(VLOOKUP(B520,'X2'!$B:$AZ,46,FALSE)),IF($X$1=3,(VLOOKUP(B520,'X3'!$B:$AZ,46,FALSE)),IF($X$1=4,(VLOOKUP(B520,'X4'!$B:$AZ,46,FALSE)),IF($X$1=5,(VLOOKUP(B520,'X5'!$B:$AZ,46,FALSE)),IF($X$1=6,(VLOOKUP(B520,'X6'!$B:$AZ,46,FALSE)),IF($X$1=7,(VLOOKUP(B520,'X7'!$B:$AZ,46,FALSE)),IF($X$1=8,(VLOOKUP(B520,'X8'!$B:$AZ,46,FALSE)),IF($X$1=9,(VLOOKUP(B520,'X9'!$B:$AZ,46,FALSE)),IF($X$1=10,(VLOOKUP(B520,'X10'!$B:$AZ,46,FALSE)),IF($X$1=11,(VLOOKUP(B520,'X11'!$B:$AZ,46,FALSE)),IF($X$1=12,(VLOOKUP(B520,'X12'!$B:$AZ,46,FALSE)),IF($X$1=13,(VLOOKUP(B520,'X13'!$B:$AZ,46,FALSE)),"B"))))))))))))))=TRUE," ",(IF($X$1=1,(VLOOKUP(B520,'X1'!$B:$AZ,46,FALSE)),IF($X$1=2,(VLOOKUP(B520,'X2'!$B:$AZ,46,FALSE)),IF($X$1=3,(VLOOKUP(B520,'X3'!$B:$AZ,46,FALSE)),IF($X$1=4,(VLOOKUP(B520,'X4'!$B:$AZ,46,FALSE)),IF($X$1=5,(VLOOKUP(B520,'X5'!$B:$AZ,46,FALSE)),IF($X$1=6,(VLOOKUP(B520,'X6'!$B:$AZ,46,FALSE)),IF($X$1=7,(VLOOKUP(B520,'X7'!$B:$AZ,46,FALSE)),IF($X$1=8,(VLOOKUP(B520,'X8'!$B:$AZ,46,FALSE)),IF($X$1=9,(VLOOKUP(B520,'X9'!$B:$AZ,46,FALSE)),IF($X$1=10,(VLOOKUP(B520,'X10'!$B:$AZ,46,FALSE)),IF($X$1=11,(VLOOKUP(B520,'X11'!$B:$AZ,46,FALSE)),IF($X$1=12,(VLOOKUP(B520,'X12'!$B:$AZ,46,FALSE)),IF($X$1=13,(VLOOKUP(B520,'X13'!$B:$AZ,46,FALSE)),"B")))))))))))))))</f>
        <v xml:space="preserve"> </v>
      </c>
      <c r="R520" s="185" t="str">
        <f ca="1">IF(ISERROR(IF($X$1=1,(VLOOKUP(B520,'X1'!$B:$AZ,15,FALSE)),IF($X$1=2,(VLOOKUP(B520,'X2'!$B:$AZ,15,FALSE)),IF($X$1=3,(VLOOKUP(B520,'X3'!$B:$AZ,15,FALSE)),IF($X$1=4,(VLOOKUP(B520,'X4'!$B:$AZ,15,FALSE)),IF($X$1=5,(VLOOKUP(B520,'X5'!$B:$AZ,15,FALSE)),IF($X$1=6,(VLOOKUP(B520,'X6'!$B:$AZ,15,FALSE)),IF($X$1=7,(VLOOKUP(B520,'X7'!$B:$AZ,15,FALSE)),IF($X$1=8,(VLOOKUP(B520,'X8'!$B:$AZ,15,FALSE)),IF($X$1=9,(VLOOKUP(B520,'X9'!$B:$AZ,15,FALSE)),IF($X$1=10,(VLOOKUP(B520,'X10'!$B:$AZ,15,FALSE)),IF($X$1=11,(VLOOKUP(B520,'X11'!$B:$AZ,15,FALSE)),IF($X$1=12,(VLOOKUP(B520,'X12'!$B:$AZ,15,FALSE)),IF($X$1=13,(VLOOKUP(B520,'X13'!$B:$AZ,15,FALSE)),"B"))))))))))))))=TRUE," ",(IF($X$1=1,(VLOOKUP(B520,'X1'!$B:$AZ,15,FALSE)),IF($X$1=2,(VLOOKUP(B520,'X2'!$B:$AZ,15,FALSE)),IF($X$1=3,(VLOOKUP(B520,'X3'!$B:$AZ,15,FALSE)),IF($X$1=4,(VLOOKUP(B520,'X4'!$B:$AZ,15,FALSE)),IF($X$1=5,(VLOOKUP(B520,'X5'!$B:$AZ,15,FALSE)),IF($X$1=6,(VLOOKUP(B520,'X6'!$B:$AZ,15,FALSE)),IF($X$1=7,(VLOOKUP(B520,'X7'!$B:$AZ,15,FALSE)),IF($X$1=8,(VLOOKUP(B520,'X8'!$B:$AZ,15,FALSE)),IF($X$1=9,(VLOOKUP(B520,'X9'!$B:$AZ,15,FALSE)),IF($X$1=10,(VLOOKUP(B520,'X10'!$B:$AZ,15,FALSE)),IF($X$1=11,(VLOOKUP(B520,'X11'!$B:$AZ,15,FALSE)),IF($X$1=12,(VLOOKUP(B520,'X12'!$B:$AZ,15,FALSE)),IF($X$1=13,(VLOOKUP(B520,'X13'!$B:$AZ,15,FALSE)),"B")))))))))))))))</f>
        <v xml:space="preserve"> </v>
      </c>
      <c r="S520" s="185" t="str">
        <f ca="1">IF(ISERROR(IF((IF($X$1=1,(VLOOKUP(B520,'X1'!$B:$AZ,14,FALSE)),(IF($X$1=2,(VLOOKUP(B520,'X2'!$B:$AZ,14,FALSE)),(IF($X$1=3,(VLOOKUP(B520,'X3'!$B:$AZ,14,FALSE)),(IF($X$1=4,(VLOOKUP(B520,'X4'!$B:$AZ,14,FALSE)),(IF($X$1=5,(VLOOKUP(B520,'X5'!$B:$AZ,14,FALSE)),(IF($X$1=6,(VLOOKUP(B520,'X6'!$B:$AZ,14,FALSE)),(IF($X$1=7,(VLOOKUP(B520,'X7'!$B:$AZ,14,FALSE)),(IF($X$1=8,(VLOOKUP(B520,'X8'!$B:$AZ,14,FALSE)),(IF($X$1=9,(VLOOKUP(B520,'X9'!$B:$AZ,14,FALSE)),(IF($X$1=10,(VLOOKUP(B520,'X10'!$B:$AZ,14,FALSE)),(IF($X$1=11,(VLOOKUP(B520,'X11'!$B:$AZ,14,FALSE)),(IF($X$1=12,(VLOOKUP(B520,'X12'!$B:$AZ,14,FALSE)),(VLOOKUP(B520,'X13'!$B:$AZ,14,FALSE))))))))))))))))))))))))))=$V$1," ",(IF($X$1=1,(VLOOKUP(B520,'X1'!$B:$AZ,14,FALSE)),(IF($X$1=2,(VLOOKUP(B520,'X2'!$B:$AZ,14,FALSE)),(IF($X$1=3,(VLOOKUP(B520,'X3'!$B:$AZ,14,FALSE)),(IF($X$1=4,(VLOOKUP(B520,'X4'!$B:$AZ,14,FALSE)),(IF($X$1=5,(VLOOKUP(B520,'X5'!$B:$AZ,14,FALSE)),(IF($X$1=6,(VLOOKUP(B520,'X6'!$B:$AZ,14,FALSE)),(IF($X$1=7,(VLOOKUP(B520,'X7'!$B:$AZ,14,FALSE)),(IF($X$1=8,(VLOOKUP(B520,'X8'!$B:$AZ,14,FALSE)),(IF($X$1=9,(VLOOKUP(B520,'X9'!$B:$AZ,14,FALSE)),(IF($X$1=10,(VLOOKUP(B520,'X10'!$B:$AZ,14,FALSE)),(IF($X$1=11,(VLOOKUP(B520,'X11'!$B:$AZ,14,FALSE)),(IF($X$1=12,(VLOOKUP(B520,'X12'!$B:$AZ,14,FALSE)),(VLOOKUP(B520,'X13'!$B:$AZ,14,FALSE))))))))))))))))))))))))))))=TRUE," ",(IF((IF($X$1=1,(VLOOKUP(B520,'X1'!$B:$AZ,14,FALSE)),(IF($X$1=2,(VLOOKUP(B520,'X2'!$B:$AZ,14,FALSE)),(IF($X$1=3,(VLOOKUP(B520,'X3'!$B:$AZ,14,FALSE)),(IF($X$1=4,(VLOOKUP(B520,'X4'!$B:$AZ,14,FALSE)),(IF($X$1=5,(VLOOKUP(B520,'X5'!$B:$AZ,14,FALSE)),(IF($X$1=6,(VLOOKUP(B520,'X6'!$B:$AZ,14,FALSE)),(IF($X$1=7,(VLOOKUP(B520,'X7'!$B:$AZ,14,FALSE)),(IF($X$1=8,(VLOOKUP(B520,'X8'!$B:$AZ,14,FALSE)),(IF($X$1=9,(VLOOKUP(B520,'X9'!$B:$AZ,14,FALSE)),(IF($X$1=10,(VLOOKUP(B520,'X10'!$B:$AZ,14,FALSE)),(IF($X$1=11,(VLOOKUP(B520,'X11'!$B:$AZ,14,FALSE)),(IF($X$1=12,(VLOOKUP(B520,'X12'!$B:$AZ,14,FALSE)),(VLOOKUP(B520,'X13'!$B:$AZ,14,FALSE))))))))))))))))))))))))))=$V$1," ",(IF($X$1=1,(VLOOKUP(B520,'X1'!$B:$AZ,14,FALSE)),(IF($X$1=2,(VLOOKUP(B520,'X2'!$B:$AZ,14,FALSE)),(IF($X$1=3,(VLOOKUP(B520,'X3'!$B:$AZ,14,FALSE)),(IF($X$1=4,(VLOOKUP(B520,'X4'!$B:$AZ,14,FALSE)),(IF($X$1=5,(VLOOKUP(B520,'X5'!$B:$AZ,14,FALSE)),(IF($X$1=6,(VLOOKUP(B520,'X6'!$B:$AZ,14,FALSE)),(IF($X$1=7,(VLOOKUP(B520,'X7'!$B:$AZ,14,FALSE)),(IF($X$1=8,(VLOOKUP(B520,'X8'!$B:$AZ,14,FALSE)),(IF($X$1=9,(VLOOKUP(B520,'X9'!$B:$AZ,14,FALSE)),(IF($X$1=10,(VLOOKUP(B520,'X10'!$B:$AZ,14,FALSE)),(IF($X$1=11,(VLOOKUP(B520,'X11'!$B:$AZ,14,FALSE)),(IF($X$1=12,(VLOOKUP(B520,'X12'!$B:$AZ,14,FALSE)),(VLOOKUP(B520,'X13'!$B:$AZ,14,FALSE)))))))))))))))))))))))))))))</f>
        <v xml:space="preserve"> </v>
      </c>
    </row>
    <row r="521" spans="1:19" ht="14.1" customHeight="1" x14ac:dyDescent="0.2">
      <c r="A521" s="156" t="s">
        <v>1058</v>
      </c>
      <c r="B521" s="122" t="str">
        <f>IF(ISERROR(IF($U$16=1,(VLOOKUP(A521,$AC$89:$AH$125,2,FALSE)),IF((IF($X$1=1,'X1'!B480,(IF($X$1=2,'X2'!B480,(IF($X$1=3,'X3'!B480,(IF($X$1=4,'X4'!B480,(IF($X$1=5,'X5'!B480,(IF($X$1=6,'X6'!B480,(IF($X$1=7,'X7'!B480,(IF($X$1=8,'X8'!B480,(IF($X$1=9,'X9'!B480,(IF($X$1=10,'X10'!B480,(IF($X$1=11,'X11'!B480,(IF($X$1=12,'X12'!B480,'X13'!B480))))))))))))))))))))))))="","",(IF($X$1=1,'X1'!B480,(IF($X$1=2,'X2'!B480,(IF($X$1=3,'X3'!B480,(IF($X$1=4,'X4'!B480,(IF($X$1=5,'X5'!B480,(IF($X$1=6,'X6'!B480,(IF($X$1=7,'X7'!B480,(IF($X$1=8,'X8'!B480,(IF($X$1=9,'X9'!B480,(IF($X$1=10,'X10'!B480,(IF($X$1=11,'X11'!B480,(IF($X$1=12,'X12'!B480,'X13'!B480)))))))))))))))))))))))))))=TRUE," ",(IF($U$16=1,(VLOOKUP(A521,$AC$89:$AH$125,2,FALSE)),IF((IF($X$1=1,'X1'!B480,(IF($X$1=2,'X2'!B480,(IF($X$1=3,'X3'!B480,(IF($X$1=4,'X4'!B480,(IF($X$1=5,'X5'!B480,(IF($X$1=6,'X6'!B480,(IF($X$1=7,'X7'!B480,(IF($X$1=8,'X8'!B480,(IF($X$1=9,'X9'!B480,(IF($X$1=10,'X10'!B480,(IF($X$1=11,'X11'!B480,(IF($X$1=12,'X12'!B480,'X13'!B480))))))))))))))))))))))))="","",(IF($X$1=1,'X1'!B480,(IF($X$1=2,'X2'!B480,(IF($X$1=3,'X3'!B480,(IF($X$1=4,'X4'!B480,(IF($X$1=5,'X5'!B480,(IF($X$1=6,'X6'!B480,(IF($X$1=7,'X7'!B480,(IF($X$1=8,'X8'!B480,(IF($X$1=9,'X9'!B480,(IF($X$1=10,'X10'!B480,(IF($X$1=11,'X11'!B480,(IF($X$1=12,'X12'!B480,'X13'!B480))))))))))))))))))))))))))))</f>
        <v/>
      </c>
      <c r="C521" s="181" t="str">
        <f ca="1">IF(ISERROR(IF($X$1=1,(VLOOKUP(B521,'X1'!$B:$AZ,47,FALSE)),IF($X$1=2,(VLOOKUP(B521,'X2'!$B:$AZ,47,FALSE)),IF($X$1=3,(VLOOKUP(B521,'X3'!$B:$AZ,47,FALSE)),IF($X$1=4,(VLOOKUP(B521,'X4'!$B:$AZ,47,FALSE)),IF($X$1=5,(VLOOKUP(B521,'X5'!$B:$AZ,47,FALSE)),IF($X$1=6,(VLOOKUP(B521,'X6'!$B:$AZ,47,FALSE)),IF($X$1=7,(VLOOKUP(B521,'X7'!$B:$AZ,47,FALSE)),IF($X$1=8,(VLOOKUP(B521,'X8'!$B:$AZ,47,FALSE)),IF($X$1=9,(VLOOKUP(B521,'X9'!$B:$AZ,47,FALSE)),IF($X$1=10,(VLOOKUP(B521,'X10'!$B:$AZ,47,FALSE)),IF($X$1=11,(VLOOKUP(B521,'X11'!$B:$AZ,47,FALSE)),IF($X$1=12,(VLOOKUP(B521,'X12'!$B:$AZ,47,FALSE)),IF($X$1=13,(VLOOKUP(B521,'X13'!$B:$AZ,47,FALSE)),"B"))))))))))))))=TRUE," ",(IF($X$1=1,(VLOOKUP(B521,'X1'!$B:$AZ,47,FALSE)),IF($X$1=2,(VLOOKUP(B521,'X2'!$B:$AZ,47,FALSE)),IF($X$1=3,(VLOOKUP(B521,'X3'!$B:$AZ,47,FALSE)),IF($X$1=4,(VLOOKUP(B521,'X4'!$B:$AZ,47,FALSE)),IF($X$1=5,(VLOOKUP(B521,'X5'!$B:$AZ,47,FALSE)),IF($X$1=6,(VLOOKUP(B521,'X6'!$B:$AZ,47,FALSE)),IF($X$1=7,(VLOOKUP(B521,'X7'!$B:$AZ,47,FALSE)),IF($X$1=8,(VLOOKUP(B521,'X8'!$B:$AZ,47,FALSE)),IF($X$1=9,(VLOOKUP(B521,'X9'!$B:$AZ,47,FALSE)),IF($X$1=10,(VLOOKUP(B521,'X10'!$B:$AZ,47,FALSE)),IF($X$1=11,(VLOOKUP(B521,'X11'!$B:$AZ,47,FALSE)),IF($X$1=12,(VLOOKUP(B521,'X12'!$B:$AZ,47,FALSE)),IF($X$1=13,(VLOOKUP(B521,'X13'!$B:$AZ,47,FALSE)),"B")))))))))))))))</f>
        <v xml:space="preserve"> </v>
      </c>
      <c r="D521" s="181" t="str">
        <f ca="1">IF(ISERROR(IF($X$1=1,(VLOOKUP(B521,'X1'!$B:$AP,41,FALSE)),IF($X$1=2,(VLOOKUP(B521,'X2'!$B:$AP,41,FALSE)),IF($X$1=3,(VLOOKUP(B521,'X3'!$B:$AP,41,FALSE)),IF($X$1=4,(VLOOKUP(B521,'X4'!$B:$AP,41,FALSE)),IF($X$1=5,(VLOOKUP(B521,'X5'!$B:$AP,41,FALSE)),IF($X$1=6,(VLOOKUP(B521,'X6'!$B:$AP,41,FALSE)),IF($X$1=7,(VLOOKUP(B521,'X7'!$B:$AP,41,FALSE)),IF($X$1=8,(VLOOKUP(B521,'X8'!$B:$AP,41,FALSE)),IF($X$1=9,(VLOOKUP(B521,'X9'!$B:$AP,41,FALSE)),IF($X$1=10,(VLOOKUP(B521,'X10'!$B:$AP,41,FALSE)),IF($X$1=11,(VLOOKUP(B521,'X11'!$B:$AP,41,FALSE)),IF($X$1=12,(VLOOKUP(B521,'X12'!$B:$AP,41,FALSE)),IF($X$1=13,(VLOOKUP(B521,'X13'!$B:$AP,41,FALSE)),"B"))))))))))))))=TRUE," ",(IF($X$1=1,(VLOOKUP(B521,'X1'!$B:$AP,41,FALSE)),IF($X$1=2,(VLOOKUP(B521,'X2'!$B:$AP,41,FALSE)),IF($X$1=3,(VLOOKUP(B521,'X3'!$B:$AP,41,FALSE)),IF($X$1=4,(VLOOKUP(B521,'X4'!$B:$AP,41,FALSE)),IF($X$1=5,(VLOOKUP(B521,'X5'!$B:$AP,41,FALSE)),IF($X$1=6,(VLOOKUP(B521,'X6'!$B:$AP,41,FALSE)),IF($X$1=7,(VLOOKUP(B521,'X7'!$B:$AP,41,FALSE)),IF($X$1=8,(VLOOKUP(B521,'X8'!$B:$AP,41,FALSE)),IF($X$1=9,(VLOOKUP(B521,'X9'!$B:$AP,41,FALSE)),IF($X$1=10,(VLOOKUP(B521,'X10'!$B:$AP,41,FALSE)),IF($X$1=11,(VLOOKUP(B521,'X11'!$B:$AP,41,FALSE)),IF($X$1=12,(VLOOKUP(B521,'X12'!$B:$AP,41,FALSE)),IF($X$1=13,(VLOOKUP(B521,'X13'!$B:$AP,41,FALSE)),"B")))))))))))))))</f>
        <v xml:space="preserve"> </v>
      </c>
      <c r="E521" s="182" t="str">
        <f ca="1">IF(ISERROR(IF($X$1=1,(VLOOKUP(B521,'X1'!$B:$AP,7,FALSE)),IF($X$1=2,(VLOOKUP(B521,'X2'!$B:$AP,7,FALSE)),IF($X$1=3,(VLOOKUP(B521,'X3'!$B:$AP,7,FALSE)),IF($X$1=4,(VLOOKUP(B521,'X4'!$B:$AP,7,FALSE)),IF($X$1=5,(VLOOKUP(B521,'X5'!$B:$AP,7,FALSE)),IF($X$1=6,(VLOOKUP(B521,'X6'!$B:$AP,7,FALSE)),IF($X$1=7,(VLOOKUP(B521,'X7'!$B:$AP,7,FALSE)),IF($X$1=8,(VLOOKUP(B521,'X8'!$B:$AP,7,FALSE)),IF($X$1=9,(VLOOKUP(B521,'X9'!$B:$AP,7,FALSE)),IF($X$1=10,(VLOOKUP(B521,'X10'!$B:$AP,7,FALSE)),IF($X$1=11,(VLOOKUP(B521,'X11'!$B:$AP,7,FALSE)),IF($X$1=12,(VLOOKUP(B521,'X12'!$B:$AP,7,FALSE)),IF($X$1=13,(VLOOKUP(B521,'X13'!$B:$AP,7,FALSE)),"B"))))))))))))))=TRUE," ",(IF($X$1=1,(VLOOKUP(B521,'X1'!$B:$AP,7,FALSE)),IF($X$1=2,(VLOOKUP(B521,'X2'!$B:$AP,7,FALSE)),IF($X$1=3,(VLOOKUP(B521,'X3'!$B:$AP,7,FALSE)),IF($X$1=4,(VLOOKUP(B521,'X4'!$B:$AP,7,FALSE)),IF($X$1=5,(VLOOKUP(B521,'X5'!$B:$AP,7,FALSE)),IF($X$1=6,(VLOOKUP(B521,'X6'!$B:$AP,7,FALSE)),IF($X$1=7,(VLOOKUP(B521,'X7'!$B:$AP,7,FALSE)),IF($X$1=8,(VLOOKUP(B521,'X8'!$B:$AP,7,FALSE)),IF($X$1=9,(VLOOKUP(B521,'X9'!$B:$AP,7,FALSE)),IF($X$1=10,(VLOOKUP(B521,'X10'!$B:$AP,7,FALSE)),IF($X$1=11,(VLOOKUP(B521,'X11'!$B:$AP,7,FALSE)),IF($X$1=12,(VLOOKUP(B521,'X12'!$B:$AP,7,FALSE)),IF($X$1=13,(VLOOKUP(B521,'X13'!$B:$AP,7,FALSE)),"B")))))))))))))))</f>
        <v xml:space="preserve"> </v>
      </c>
      <c r="F521" s="182" t="str">
        <f ca="1">IF(ISERROR(IF((IF($X$1=1,(VLOOKUP(B521,'X1'!$B:$AO,6,FALSE)),(IF($X$1=2,(VLOOKUP(B521,'X2'!$B:$AO,6,FALSE)),(IF($X$1=3,(VLOOKUP(B521,'X3'!$B:$AO,6,FALSE)),(IF($X$1=4,(VLOOKUP(B521,'X4'!$B:$AO,6,FALSE)),(IF($X$1=5,(VLOOKUP(B521,'X5'!$B:$AO,6,FALSE)),(IF($X$1=6,(VLOOKUP(B521,'X6'!$B:$AO,6,FALSE)),(IF($X$1=7,(VLOOKUP(B521,'X7'!$B:$AO,6,FALSE)),(IF($X$1=8,(VLOOKUP(B521,'X8'!$B:$AO,6,FALSE)),(IF($X$1=9,(VLOOKUP(B521,'X9'!$B:$AO,6,FALSE)),(IF($X$1=10,(VLOOKUP(B521,'X10'!$B:$AO,6,FALSE)),(IF($X$1=11,(VLOOKUP(B521,'X11'!$B:$AO,6,FALSE)),(IF($X$1=12,(VLOOKUP(B521,'X12'!$B:$AO,6,FALSE)),(VLOOKUP(B521,'X13'!$B:$AO,6,FALSE))))))))))))))))))))))))))=$V$1," ",(IF($X$1=1,(VLOOKUP(B521,'X1'!$B:$AO,6,FALSE)),(IF($X$1=2,(VLOOKUP(B521,'X2'!$B:$AO,6,FALSE)),(IF($X$1=3,(VLOOKUP(B521,'X3'!$B:$AO,6,FALSE)),(IF($X$1=4,(VLOOKUP(B521,'X4'!$B:$AO,6,FALSE)),(IF($X$1=5,(VLOOKUP(B521,'X5'!$B:$AO,6,FALSE)),(IF($X$1=6,(VLOOKUP(B521,'X6'!$B:$AO,6,FALSE)),(IF($X$1=7,(VLOOKUP(B521,'X7'!$B:$AO,6,FALSE)),(IF($X$1=8,(VLOOKUP(B521,'X8'!$B:$AO,6,FALSE)),(IF($X$1=9,(VLOOKUP(B521,'X9'!$B:$AO,6,FALSE)),(IF($X$1=10,(VLOOKUP(B521,'X10'!$B:$AO,6,FALSE)),(IF($X$1=11,(VLOOKUP(B521,'X11'!$B:$AO,6,FALSE)),(IF($X$1=12,(VLOOKUP(B521,'X12'!$B:$AO,6,FALSE)),(VLOOKUP(B521,'X13'!$B:$AO,6,FALSE))))))))))))))))))))))))))))=TRUE," ",(IF((IF($X$1=1,(VLOOKUP(B521,'X1'!$B:$AO,6,FALSE)),(IF($X$1=2,(VLOOKUP(B521,'X2'!$B:$AO,6,FALSE)),(IF($X$1=3,(VLOOKUP(B521,'X3'!$B:$AO,6,FALSE)),(IF($X$1=4,(VLOOKUP(B521,'X4'!$B:$AO,6,FALSE)),(IF($X$1=5,(VLOOKUP(B521,'X5'!$B:$AO,6,FALSE)),(IF($X$1=6,(VLOOKUP(B521,'X6'!$B:$AO,6,FALSE)),(IF($X$1=7,(VLOOKUP(B521,'X7'!$B:$AO,6,FALSE)),(IF($X$1=8,(VLOOKUP(B521,'X8'!$B:$AO,6,FALSE)),(IF($X$1=9,(VLOOKUP(B521,'X9'!$B:$AO,6,FALSE)),(IF($X$1=10,(VLOOKUP(B521,'X10'!$B:$AO,6,FALSE)),(IF($X$1=11,(VLOOKUP(B521,'X11'!$B:$AO,6,FALSE)),(IF($X$1=12,(VLOOKUP(B521,'X12'!$B:$AO,6,FALSE)),(VLOOKUP(B521,'X13'!$B:$AO,6,FALSE))))))))))))))))))))))))))=$V$1," ",(IF($X$1=1,(VLOOKUP(B521,'X1'!$B:$AO,6,FALSE)),(IF($X$1=2,(VLOOKUP(B521,'X2'!$B:$AO,6,FALSE)),(IF($X$1=3,(VLOOKUP(B521,'X3'!$B:$AO,6,FALSE)),(IF($X$1=4,(VLOOKUP(B521,'X4'!$B:$AO,6,FALSE)),(IF($X$1=5,(VLOOKUP(B521,'X5'!$B:$AO,6,FALSE)),(IF($X$1=6,(VLOOKUP(B521,'X6'!$B:$AO,6,FALSE)),(IF($X$1=7,(VLOOKUP(B521,'X7'!$B:$AO,6,FALSE)),(IF($X$1=8,(VLOOKUP(B521,'X8'!$B:$AO,6,FALSE)),(IF($X$1=9,(VLOOKUP(B521,'X9'!$B:$AO,6,FALSE)),(IF($X$1=10,(VLOOKUP(B521,'X10'!$B:$AO,6,FALSE)),(IF($X$1=11,(VLOOKUP(B521,'X11'!$B:$AO,6,FALSE)),(IF($X$1=12,(VLOOKUP(B521,'X12'!$B:$AO,6,FALSE)),(VLOOKUP(B521,'X13'!$B:$AO,6,FALSE)))))))))))))))))))))))))))))</f>
        <v xml:space="preserve"> </v>
      </c>
      <c r="G521" s="182" t="str">
        <f ca="1">IF(ISERROR(IF($X$1=1,(VLOOKUP(B521,'X1'!$B:$AZ,44,FALSE)),IF($X$1=2,(VLOOKUP(B521,'X2'!$B:$AZ,44,FALSE)),IF($X$1=3,(VLOOKUP(B521,'X3'!$B:$AZ,44,FALSE)),IF($X$1=4,(VLOOKUP(B521,'X4'!$B:$AZ,44,FALSE)),IF($X$1=5,(VLOOKUP(B521,'X5'!$B:$AZ,44,FALSE)),IF($X$1=6,(VLOOKUP(B521,'X6'!$B:$AZ,44,FALSE)),IF($X$1=7,(VLOOKUP(B521,'X7'!$B:$AZ,44,FALSE)),IF($X$1=8,(VLOOKUP(B521,'X8'!$B:$AZ,44,FALSE)),IF($X$1=9,(VLOOKUP(B521,'X9'!$B:$AZ,44,FALSE)),IF($X$1=10,(VLOOKUP(B521,'X10'!$B:$AZ,44,FALSE)),IF($X$1=11,(VLOOKUP(B521,'X11'!$B:$AZ,44,FALSE)),IF($X$1=12,(VLOOKUP(B521,'X12'!$B:$AZ,44,FALSE)),IF($X$1=13,(VLOOKUP(B521,'X13'!$B:$AZ,44,FALSE)),"B"))))))))))))))=TRUE," ",(IF($X$1=1,(VLOOKUP(B521,'X1'!$B:$AZ,44,FALSE)),IF($X$1=2,(VLOOKUP(B521,'X2'!$B:$AZ,44,FALSE)),IF($X$1=3,(VLOOKUP(B521,'X3'!$B:$AZ,44,FALSE)),IF($X$1=4,(VLOOKUP(B521,'X4'!$B:$AZ,44,FALSE)),IF($X$1=5,(VLOOKUP(B521,'X5'!$B:$AZ,44,FALSE)),IF($X$1=6,(VLOOKUP(B521,'X6'!$B:$AZ,44,FALSE)),IF($X$1=7,(VLOOKUP(B521,'X7'!$B:$AZ,44,FALSE)),IF($X$1=8,(VLOOKUP(B521,'X8'!$B:$AZ,44,FALSE)),IF($X$1=9,(VLOOKUP(B521,'X9'!$B:$AZ,44,FALSE)),IF($X$1=10,(VLOOKUP(B521,'X10'!$B:$AZ,44,FALSE)),IF($X$1=11,(VLOOKUP(B521,'X11'!$B:$AZ,44,FALSE)),IF($X$1=12,(VLOOKUP(B521,'X12'!$B:$AZ,44,FALSE)),IF($X$1=13,(VLOOKUP(B521,'X13'!$B:$AZ,44,FALSE)),"B")))))))))))))))</f>
        <v xml:space="preserve"> </v>
      </c>
      <c r="H521" s="182" t="str">
        <f ca="1">IF(ISERROR(IF($X$1=1,(VLOOKUP(B521,'X1'!$B:$AZ,8,FALSE)),IF($X$1=2,(VLOOKUP(B521,'X2'!$B:$AZ,8,FALSE)),IF($X$1=3,(VLOOKUP(B521,'X3'!$B:$AZ,8,FALSE)),IF($X$1=4,(VLOOKUP(B521,'X4'!$B:$AZ,8,FALSE)),IF($X$1=5,(VLOOKUP(B521,'X5'!$B:$AZ,8,FALSE)),IF($X$1=6,(VLOOKUP(B521,'X6'!$B:$AZ,8,FALSE)),IF($X$1=7,(VLOOKUP(B521,'X7'!$B:$AZ,8,FALSE)),IF($X$1=8,(VLOOKUP(B521,'X8'!$B:$AZ,8,FALSE)),IF($X$1=9,(VLOOKUP(B521,'X9'!$B:$AZ,8,FALSE)),IF($X$1=10,(VLOOKUP(B521,'X10'!$B:$AZ,8,FALSE)),IF($X$1=11,(VLOOKUP(B521,'X11'!$B:$AZ,8,FALSE)),IF($X$1=12,(VLOOKUP(B521,'X12'!$B:$AZ,8,FALSE)),IF($X$1=13,(VLOOKUP(B521,'X13'!$B:$AZ,8,FALSE)),"B"))))))))))))))=TRUE," ",(IF($X$1=1,(VLOOKUP(B521,'X1'!$B:$AZ,8,FALSE)),IF($X$1=2,(VLOOKUP(B521,'X2'!$B:$AZ,8,FALSE)),IF($X$1=3,(VLOOKUP(B521,'X3'!$B:$AZ,8,FALSE)),IF($X$1=4,(VLOOKUP(B521,'X4'!$B:$AZ,8,FALSE)),IF($X$1=5,(VLOOKUP(B521,'X5'!$B:$AZ,8,FALSE)),IF($X$1=6,(VLOOKUP(B521,'X6'!$B:$AZ,8,FALSE)),IF($X$1=7,(VLOOKUP(B521,'X7'!$B:$AZ,8,FALSE)),IF($X$1=8,(VLOOKUP(B521,'X8'!$B:$AZ,8,FALSE)),IF($X$1=9,(VLOOKUP(B521,'X9'!$B:$AZ,8,FALSE)),IF($X$1=10,(VLOOKUP(B521,'X10'!$B:$AZ,8,FALSE)),IF($X$1=11,(VLOOKUP(B521,'X11'!$B:$AZ,8,FALSE)),IF($X$1=12,(VLOOKUP(B521,'X12'!$B:$AZ,8,FALSE)),IF($X$1=13,(VLOOKUP(B521,'X13'!$B:$AZ,8,FALSE)),"B")))))))))))))))</f>
        <v xml:space="preserve"> </v>
      </c>
      <c r="I521" s="183" t="str">
        <f ca="1">IF(ISERROR(IF($X$1=1,(VLOOKUP(B521,'X1'!$B:$AZ,2,FALSE)),IF($X$1=2,(VLOOKUP(B521,'X2'!$B:$AZ,2,FALSE)),IF($X$1=3,(VLOOKUP(B521,'X3'!$B:$AZ,2,FALSE)),IF($X$1=4,(VLOOKUP(B521,'X4'!$B:$AZ,2,FALSE)),IF($X$1=5,(VLOOKUP(B521,'X5'!$B:$AZ,2,FALSE)),IF($X$1=6,(VLOOKUP(B521,'X6'!$B:$AZ,2,FALSE)),IF($X$1=7,(VLOOKUP(B521,'X7'!$B:$AZ,2,FALSE)),IF($X$1=8,(VLOOKUP(B521,'X8'!$B:$AZ,2,FALSE)),IF($X$1=9,(VLOOKUP(B521,'X9'!$B:$AZ,2,FALSE)),IF($X$1=10,(VLOOKUP(B521,'X10'!$B:$AZ,2,FALSE)),IF($X$1=11,(VLOOKUP(B521,'X11'!$B:$AZ,2,FALSE)),IF($X$1=12,(VLOOKUP(B521,'X12'!$B:$AZ,2,FALSE)),IF($X$1=13,(VLOOKUP(B521,'X13'!$B:$AZ,2,FALSE)),"B"))))))))))))))=TRUE," ",(IF($X$1=1,(VLOOKUP(B521,'X1'!$B:$AZ,2,FALSE)),IF($X$1=2,(VLOOKUP(B521,'X2'!$B:$AZ,2,FALSE)),IF($X$1=3,(VLOOKUP(B521,'X3'!$B:$AZ,2,FALSE)),IF($X$1=4,(VLOOKUP(B521,'X4'!$B:$AZ,2,FALSE)),IF($X$1=5,(VLOOKUP(B521,'X5'!$B:$AZ,2,FALSE)),IF($X$1=6,(VLOOKUP(B521,'X6'!$B:$AZ,2,FALSE)),IF($X$1=7,(VLOOKUP(B521,'X7'!$B:$AZ,2,FALSE)),IF($X$1=8,(VLOOKUP(B521,'X8'!$B:$AZ,2,FALSE)),IF($X$1=9,(VLOOKUP(B521,'X9'!$B:$AZ,2,FALSE)),IF($X$1=10,(VLOOKUP(B521,'X10'!$B:$AZ,2,FALSE)),IF($X$1=11,(VLOOKUP(B521,'X11'!$B:$AZ,2,FALSE)),IF($X$1=12,(VLOOKUP(B521,'X12'!$B:$AZ,2,FALSE)),IF($X$1=13,(VLOOKUP(B521,'X13'!$B:$AZ,2,FALSE)),"B")))))))))))))))</f>
        <v xml:space="preserve"> </v>
      </c>
      <c r="J521" s="183" t="str">
        <f ca="1">IF(ISERROR(IF($X$1=1,(VLOOKUP(B521,'X1'!$B:$AZ,3,FALSE)),IF($X$1=2,(VLOOKUP(B521,'X2'!$B:$AZ,3,FALSE)),IF($X$1=3,(VLOOKUP(B521,'X3'!$B:$AZ,3,FALSE)),IF($X$1=4,(VLOOKUP(B521,'X4'!$B:$AZ,3,FALSE)),IF($X$1=5,(VLOOKUP(B521,'X5'!$B:$AZ,3,FALSE)),IF($X$1=6,(VLOOKUP(B521,'X6'!$B:$AZ,3,FALSE)),IF($X$1=7,(VLOOKUP(B521,'X7'!$B:$AZ,3,FALSE)),IF($X$1=8,(VLOOKUP(B521,'X8'!$B:$AZ,3,FALSE)),IF($X$1=9,(VLOOKUP(B521,'X9'!$B:$AZ,3,FALSE)),IF($X$1=10,(VLOOKUP(B521,'X10'!$B:$AZ,3,FALSE)),IF($X$1=11,(VLOOKUP(B521,'X11'!$B:$AZ,3,FALSE)),IF($X$1=12,(VLOOKUP(B521,'X12'!$B:$AZ,3,FALSE)),IF($X$1=13,(VLOOKUP(B521,'X13'!$B:$AZ,3,FALSE)),"B"))))))))))))))=TRUE," ",(IF($X$1=1,(VLOOKUP(B521,'X1'!$B:$AZ,3,FALSE)),IF($X$1=2,(VLOOKUP(B521,'X2'!$B:$AZ,3,FALSE)),IF($X$1=3,(VLOOKUP(B521,'X3'!$B:$AZ,3,FALSE)),IF($X$1=4,(VLOOKUP(B521,'X4'!$B:$AZ,3,FALSE)),IF($X$1=5,(VLOOKUP(B521,'X5'!$B:$AZ,3,FALSE)),IF($X$1=6,(VLOOKUP(B521,'X6'!$B:$AZ,3,FALSE)),IF($X$1=7,(VLOOKUP(B521,'X7'!$B:$AZ,3,FALSE)),IF($X$1=8,(VLOOKUP(B521,'X8'!$B:$AZ,3,FALSE)),IF($X$1=9,(VLOOKUP(B521,'X9'!$B:$AZ,3,FALSE)),IF($X$1=10,(VLOOKUP(B521,'X10'!$B:$AZ,3,FALSE)),IF($X$1=11,(VLOOKUP(B521,'X11'!$B:$AZ,3,FALSE)),IF($X$1=12,(VLOOKUP(B521,'X12'!$B:$AZ,3,FALSE)),IF($X$1=13,(VLOOKUP(B521,'X13'!$B:$AZ,3,FALSE)),"B")))))))))))))))</f>
        <v xml:space="preserve"> </v>
      </c>
      <c r="K521" s="183" t="str">
        <f ca="1">IF(ISERROR(IF($X$1=1,(VLOOKUP(B521,'X1'!$B:$AZ,5,FALSE)),IF($X$1=2,(VLOOKUP(B521,'X2'!$B:$AZ,5,FALSE)),IF($X$1=3,(VLOOKUP(B521,'X3'!$B:$AZ,5,FALSE)),IF($X$1=4,(VLOOKUP(B521,'X4'!$B:$AZ,5,FALSE)),IF($X$1=5,(VLOOKUP(B521,'X5'!$B:$AZ,5,FALSE)),IF($X$1=6,(VLOOKUP(B521,'X6'!$B:$AZ,5,FALSE)),IF($X$1=7,(VLOOKUP(B521,'X7'!$B:$AZ,5,FALSE)),IF($X$1=8,(VLOOKUP(B521,'X8'!$B:$AZ,5,FALSE)),IF($X$1=9,(VLOOKUP(B521,'X9'!$B:$AZ,5,FALSE)),IF($X$1=10,(VLOOKUP(B521,'X10'!$B:$AZ,5,FALSE)),IF($X$1=11,(VLOOKUP(B521,'X11'!$B:$AZ,5,FALSE)),IF($X$1=12,(VLOOKUP(B521,'X12'!$B:$AZ,5,FALSE)),IF($X$1=13,(VLOOKUP(B521,'X13'!$B:$AZ,5,FALSE)),"B"))))))))))))))=TRUE," ",(IF($X$1=1,(VLOOKUP(B521,'X1'!$B:$AZ,5,FALSE)),IF($X$1=2,(VLOOKUP(B521,'X2'!$B:$AZ,5,FALSE)),IF($X$1=3,(VLOOKUP(B521,'X3'!$B:$AZ,5,FALSE)),IF($X$1=4,(VLOOKUP(B521,'X4'!$B:$AZ,5,FALSE)),IF($X$1=5,(VLOOKUP(B521,'X5'!$B:$AZ,5,FALSE)),IF($X$1=6,(VLOOKUP(B521,'X6'!$B:$AZ,5,FALSE)),IF($X$1=7,(VLOOKUP(B521,'X7'!$B:$AZ,5,FALSE)),IF($X$1=8,(VLOOKUP(B521,'X8'!$B:$AZ,5,FALSE)),IF($X$1=9,(VLOOKUP(B521,'X9'!$B:$AZ,5,FALSE)),IF($X$1=10,(VLOOKUP(B521,'X10'!$B:$AZ,5,FALSE)),IF($X$1=11,(VLOOKUP(B521,'X11'!$B:$AZ,5,FALSE)),IF($X$1=12,(VLOOKUP(B521,'X12'!$B:$AZ,5,FALSE)),IF($X$1=13,(VLOOKUP(B521,'X13'!$B:$AZ,5,FALSE)),"B")))))))))))))))</f>
        <v xml:space="preserve"> </v>
      </c>
      <c r="L521" s="184" t="str">
        <f ca="1">IF(ISERROR(IF($X$1=1,(VLOOKUP(B521,'X1'!$B:$AZ,9,FALSE)),IF($X$1=2,(VLOOKUP(B521,'X2'!$B:$AZ,9,FALSE)),IF($X$1=3,(VLOOKUP(B521,'X3'!$B:$AZ,9,FALSE)),IF($X$1=4,(VLOOKUP(B521,'X4'!$B:$AZ,9,FALSE)),IF($X$1=5,(VLOOKUP(B521,'X5'!$B:$AZ,9,FALSE)),IF($X$1=6,(VLOOKUP(B521,'X6'!$B:$AZ,9,FALSE)),IF($X$1=7,(VLOOKUP(B521,'X7'!$B:$AZ,9,FALSE)),IF($X$1=8,(VLOOKUP(B521,'X8'!$B:$AZ,9,FALSE)),IF($X$1=9,(VLOOKUP(B521,'X9'!$B:$AZ,9,FALSE)),IF($X$1=10,(VLOOKUP(B521,'X10'!$B:$AZ,9,FALSE)),IF($X$1=11,(VLOOKUP(B521,'X11'!$B:$AZ,9,FALSE)),IF($X$1=12,(VLOOKUP(B521,'X12'!$B:$AZ,9,FALSE)),IF($X$1=13,(VLOOKUP(B521,'X13'!$B:$AZ,9,FALSE)),"B"))))))))))))))=TRUE," ",(IF($X$1=1,(VLOOKUP(B521,'X1'!$B:$AZ,9,FALSE)),IF($X$1=2,(VLOOKUP(B521,'X2'!$B:$AZ,9,FALSE)),IF($X$1=3,(VLOOKUP(B521,'X3'!$B:$AZ,9,FALSE)),IF($X$1=4,(VLOOKUP(B521,'X4'!$B:$AZ,9,FALSE)),IF($X$1=5,(VLOOKUP(B521,'X5'!$B:$AZ,9,FALSE)),IF($X$1=6,(VLOOKUP(B521,'X6'!$B:$AZ,9,FALSE)),IF($X$1=7,(VLOOKUP(B521,'X7'!$B:$AZ,9,FALSE)),IF($X$1=8,(VLOOKUP(B521,'X8'!$B:$AZ,9,FALSE)),IF($X$1=9,(VLOOKUP(B521,'X9'!$B:$AZ,9,FALSE)),IF($X$1=10,(VLOOKUP(B521,'X10'!$B:$AZ,9,FALSE)),IF($X$1=11,(VLOOKUP(B521,'X11'!$B:$AZ,9,FALSE)),IF($X$1=12,(VLOOKUP(B521,'X12'!$B:$AZ,9,FALSE)),IF($X$1=13,(VLOOKUP(B521,'X13'!$B:$AZ,9,FALSE)),"B")))))))))))))))</f>
        <v xml:space="preserve"> </v>
      </c>
      <c r="M521" s="184" t="str">
        <f ca="1">IF(ISERROR(IF($X$1=1,(VLOOKUP(B521,'X1'!$B:$AZ,10,FALSE)),IF($X$1=2,(VLOOKUP(B521,'X2'!$B:$AZ,10,FALSE)),IF($X$1=3,(VLOOKUP(B521,'X3'!$B:$AZ,10,FALSE)),IF($X$1=4,(VLOOKUP(B521,'X4'!$B:$AZ,10,FALSE)),IF($X$1=5,(VLOOKUP(B521,'X5'!$B:$AZ,10,FALSE)),IF($X$1=6,(VLOOKUP(B521,'X6'!$B:$AZ,10,FALSE)),IF($X$1=7,(VLOOKUP(B521,'X7'!$B:$AZ,10,FALSE)),IF($X$1=8,(VLOOKUP(B521,'X8'!$B:$AZ,10,FALSE)),IF($X$1=9,(VLOOKUP(B521,'X9'!$B:$AZ,10,FALSE)),IF($X$1=10,(VLOOKUP(B521,'X10'!$B:$AZ,10,FALSE)),IF($X$1=11,(VLOOKUP(B521,'X11'!$B:$AZ,10,FALSE)),IF($X$1=12,(VLOOKUP(B521,'X12'!$B:$AZ,10,FALSE)),IF($X$1=13,(VLOOKUP(B521,'X13'!$B:$AZ,10,FALSE)),"B"))))))))))))))=TRUE," ",(IF($X$1=1,(VLOOKUP(B521,'X1'!$B:$AZ,10,FALSE)),IF($X$1=2,(VLOOKUP(B521,'X2'!$B:$AZ,10,FALSE)),IF($X$1=3,(VLOOKUP(B521,'X3'!$B:$AZ,10,FALSE)),IF($X$1=4,(VLOOKUP(B521,'X4'!$B:$AZ,10,FALSE)),IF($X$1=5,(VLOOKUP(B521,'X5'!$B:$AZ,10,FALSE)),IF($X$1=6,(VLOOKUP(B521,'X6'!$B:$AZ,10,FALSE)),IF($X$1=7,(VLOOKUP(B521,'X7'!$B:$AZ,10,FALSE)),IF($X$1=8,(VLOOKUP(B521,'X8'!$B:$AZ,10,FALSE)),IF($X$1=9,(VLOOKUP(B521,'X9'!$B:$AZ,10,FALSE)),IF($X$1=10,(VLOOKUP(B521,'X10'!$B:$AZ,10,FALSE)),IF($X$1=11,(VLOOKUP(B521,'X11'!$B:$AZ,10,FALSE)),IF($X$1=12,(VLOOKUP(B521,'X12'!$B:$AZ,10,FALSE)),IF($X$1=13,(VLOOKUP(B521,'X13'!$B:$AZ,10,FALSE)),"B")))))))))))))))</f>
        <v xml:space="preserve"> </v>
      </c>
      <c r="N521" s="185" t="str">
        <f ca="1">IF(ISERROR(IF($X$1=1,(VLOOKUP(B521,'X1'!$B:$AZ,45,FALSE)),IF($X$1=2,(VLOOKUP(B521,'X2'!$B:$AZ,45,FALSE)),IF($X$1=3,(VLOOKUP(B521,'X3'!$B:$AZ,45,FALSE)),IF($X$1=4,(VLOOKUP(B521,'X4'!$B:$AZ,45,FALSE)),IF($X$1=5,(VLOOKUP(B521,'X5'!$B:$AZ,45,FALSE)),IF($X$1=6,(VLOOKUP(B521,'X6'!$B:$AZ,45,FALSE)),IF($X$1=7,(VLOOKUP(B521,'X7'!$B:$AZ,45,FALSE)),IF($X$1=8,(VLOOKUP(B521,'X8'!$B:$AZ,45,FALSE)),IF($X$1=9,(VLOOKUP(B521,'X9'!$B:$AZ,45,FALSE)),IF($X$1=10,(VLOOKUP(B521,'X10'!$B:$AZ,45,FALSE)),IF($X$1=11,(VLOOKUP(B521,'X11'!$B:$AZ,45,FALSE)),IF($X$1=12,(VLOOKUP(B521,'X12'!$B:$AZ,45,FALSE)),IF($X$1=13,(VLOOKUP(B521,'X13'!$B:$AZ,45,FALSE)),"B"))))))))))))))=TRUE," ",(IF($X$1=1,(VLOOKUP(B521,'X1'!$B:$AZ,45,FALSE)),IF($X$1=2,(VLOOKUP(B521,'X2'!$B:$AZ,45,FALSE)),IF($X$1=3,(VLOOKUP(B521,'X3'!$B:$AZ,45,FALSE)),IF($X$1=4,(VLOOKUP(B521,'X4'!$B:$AZ,45,FALSE)),IF($X$1=5,(VLOOKUP(B521,'X5'!$B:$AZ,45,FALSE)),IF($X$1=6,(VLOOKUP(B521,'X6'!$B:$AZ,45,FALSE)),IF($X$1=7,(VLOOKUP(B521,'X7'!$B:$AZ,45,FALSE)),IF($X$1=8,(VLOOKUP(B521,'X8'!$B:$AZ,45,FALSE)),IF($X$1=9,(VLOOKUP(B521,'X9'!$B:$AZ,45,FALSE)),IF($X$1=10,(VLOOKUP(B521,'X10'!$B:$AZ,45,FALSE)),IF($X$1=11,(VLOOKUP(B521,'X11'!$B:$AZ,45,FALSE)),IF($X$1=12,(VLOOKUP(B521,'X12'!$B:$AZ,45,FALSE)),IF($X$1=13,(VLOOKUP(B521,'X13'!$B:$AZ,45,FALSE)),"B")))))))))))))))</f>
        <v xml:space="preserve"> </v>
      </c>
      <c r="O521" s="184" t="str">
        <f ca="1">IF(ISERROR(IF($X$1=1,(VLOOKUP(B521,'X1'!$B:$AZ,11,FALSE)),IF($X$1=2,(VLOOKUP(B521,'X2'!$B:$AZ,11,FALSE)),IF($X$1=3,(VLOOKUP(B521,'X3'!$B:$AZ,11,FALSE)),IF($X$1=4,(VLOOKUP(B521,'X4'!$B:$AZ,11,FALSE)),IF($X$1=5,(VLOOKUP(B521,'X5'!$B:$AZ,11,FALSE)),IF($X$1=6,(VLOOKUP(B521,'X6'!$B:$AZ,11,FALSE)),IF($X$1=7,(VLOOKUP(B521,'X7'!$B:$AZ,11,FALSE)),IF($X$1=8,(VLOOKUP(B521,'X8'!$B:$AZ,11,FALSE)),IF($X$1=9,(VLOOKUP(B521,'X9'!$B:$AZ,11,FALSE)),IF($X$1=10,(VLOOKUP(B521,'X10'!$B:$AZ,11,FALSE)),IF($X$1=11,(VLOOKUP(B521,'X11'!$B:$AZ,11,FALSE)),IF($X$1=12,(VLOOKUP(B521,'X12'!$B:$AZ,11,FALSE)),IF($X$1=13,(VLOOKUP(B521,'X13'!$B:$AZ,11,FALSE)),"B"))))))))))))))=TRUE," ",(IF($X$1=1,(VLOOKUP(B521,'X1'!$B:$AZ,11,FALSE)),IF($X$1=2,(VLOOKUP(B521,'X2'!$B:$AZ,11,FALSE)),IF($X$1=3,(VLOOKUP(B521,'X3'!$B:$AZ,11,FALSE)),IF($X$1=4,(VLOOKUP(B521,'X4'!$B:$AZ,11,FALSE)),IF($X$1=5,(VLOOKUP(B521,'X5'!$B:$AZ,11,FALSE)),IF($X$1=6,(VLOOKUP(B521,'X6'!$B:$AZ,11,FALSE)),IF($X$1=7,(VLOOKUP(B521,'X7'!$B:$AZ,11,FALSE)),IF($X$1=8,(VLOOKUP(B521,'X8'!$B:$AZ,11,FALSE)),IF($X$1=9,(VLOOKUP(B521,'X9'!$B:$AZ,11,FALSE)),IF($X$1=10,(VLOOKUP(B521,'X10'!$B:$AZ,11,FALSE)),IF($X$1=11,(VLOOKUP(B521,'X11'!$B:$AZ,11,FALSE)),IF($X$1=12,(VLOOKUP(B521,'X12'!$B:$AZ,11,FALSE)),IF($X$1=13,(VLOOKUP(B521,'X13'!$B:$AZ,11,FALSE)),"B")))))))))))))))</f>
        <v xml:space="preserve"> </v>
      </c>
      <c r="P521" s="184" t="str">
        <f ca="1">IF(ISERROR(IF($X$1=1,(VLOOKUP(B521,'X1'!$B:$AZ,12,FALSE)),IF($X$1=2,(VLOOKUP(B521,'X2'!$B:$AZ,12,FALSE)),IF($X$1=3,(VLOOKUP(B521,'X3'!$B:$AZ,12,FALSE)),IF($X$1=4,(VLOOKUP(B521,'X4'!$B:$AZ,12,FALSE)),IF($X$1=5,(VLOOKUP(B521,'X5'!$B:$AZ,12,FALSE)),IF($X$1=6,(VLOOKUP(B521,'X6'!$B:$AZ,12,FALSE)),IF($X$1=7,(VLOOKUP(B521,'X7'!$B:$AZ,12,FALSE)),IF($X$1=8,(VLOOKUP(B521,'X8'!$B:$AZ,12,FALSE)),IF($X$1=9,(VLOOKUP(B521,'X9'!$B:$AZ,12,FALSE)),IF($X$1=10,(VLOOKUP(B521,'X10'!$B:$AZ,12,FALSE)),IF($X$1=11,(VLOOKUP(B521,'X11'!$B:$AZ,12,FALSE)),IF($X$1=12,(VLOOKUP(B521,'X12'!$B:$AZ,12,FALSE)),IF($X$1=13,(VLOOKUP(B521,'X13'!$B:$AZ,12,FALSE)),"B"))))))))))))))=TRUE," ",(IF($X$1=1,(VLOOKUP(B521,'X1'!$B:$AZ,12,FALSE)),IF($X$1=2,(VLOOKUP(B521,'X2'!$B:$AZ,12,FALSE)),IF($X$1=3,(VLOOKUP(B521,'X3'!$B:$AZ,12,FALSE)),IF($X$1=4,(VLOOKUP(B521,'X4'!$B:$AZ,12,FALSE)),IF($X$1=5,(VLOOKUP(B521,'X5'!$B:$AZ,12,FALSE)),IF($X$1=6,(VLOOKUP(B521,'X6'!$B:$AZ,12,FALSE)),IF($X$1=7,(VLOOKUP(B521,'X7'!$B:$AZ,12,FALSE)),IF($X$1=8,(VLOOKUP(B521,'X8'!$B:$AZ,12,FALSE)),IF($X$1=9,(VLOOKUP(B521,'X9'!$B:$AZ,12,FALSE)),IF($X$1=10,(VLOOKUP(B521,'X10'!$B:$AZ,12,FALSE)),IF($X$1=11,(VLOOKUP(B521,'X11'!$B:$AZ,12,FALSE)),IF($X$1=12,(VLOOKUP(B521,'X12'!$B:$AZ,12,FALSE)),IF($X$1=13,(VLOOKUP(B521,'X13'!$B:$AZ,12,FALSE)),"B")))))))))))))))</f>
        <v xml:space="preserve"> </v>
      </c>
      <c r="Q521" s="185" t="str">
        <f ca="1">IF(ISERROR(IF($X$1=1,(VLOOKUP(B521,'X1'!$B:$AZ,46,FALSE)),IF($X$1=2,(VLOOKUP(B521,'X2'!$B:$AZ,46,FALSE)),IF($X$1=3,(VLOOKUP(B521,'X3'!$B:$AZ,46,FALSE)),IF($X$1=4,(VLOOKUP(B521,'X4'!$B:$AZ,46,FALSE)),IF($X$1=5,(VLOOKUP(B521,'X5'!$B:$AZ,46,FALSE)),IF($X$1=6,(VLOOKUP(B521,'X6'!$B:$AZ,46,FALSE)),IF($X$1=7,(VLOOKUP(B521,'X7'!$B:$AZ,46,FALSE)),IF($X$1=8,(VLOOKUP(B521,'X8'!$B:$AZ,46,FALSE)),IF($X$1=9,(VLOOKUP(B521,'X9'!$B:$AZ,46,FALSE)),IF($X$1=10,(VLOOKUP(B521,'X10'!$B:$AZ,46,FALSE)),IF($X$1=11,(VLOOKUP(B521,'X11'!$B:$AZ,46,FALSE)),IF($X$1=12,(VLOOKUP(B521,'X12'!$B:$AZ,46,FALSE)),IF($X$1=13,(VLOOKUP(B521,'X13'!$B:$AZ,46,FALSE)),"B"))))))))))))))=TRUE," ",(IF($X$1=1,(VLOOKUP(B521,'X1'!$B:$AZ,46,FALSE)),IF($X$1=2,(VLOOKUP(B521,'X2'!$B:$AZ,46,FALSE)),IF($X$1=3,(VLOOKUP(B521,'X3'!$B:$AZ,46,FALSE)),IF($X$1=4,(VLOOKUP(B521,'X4'!$B:$AZ,46,FALSE)),IF($X$1=5,(VLOOKUP(B521,'X5'!$B:$AZ,46,FALSE)),IF($X$1=6,(VLOOKUP(B521,'X6'!$B:$AZ,46,FALSE)),IF($X$1=7,(VLOOKUP(B521,'X7'!$B:$AZ,46,FALSE)),IF($X$1=8,(VLOOKUP(B521,'X8'!$B:$AZ,46,FALSE)),IF($X$1=9,(VLOOKUP(B521,'X9'!$B:$AZ,46,FALSE)),IF($X$1=10,(VLOOKUP(B521,'X10'!$B:$AZ,46,FALSE)),IF($X$1=11,(VLOOKUP(B521,'X11'!$B:$AZ,46,FALSE)),IF($X$1=12,(VLOOKUP(B521,'X12'!$B:$AZ,46,FALSE)),IF($X$1=13,(VLOOKUP(B521,'X13'!$B:$AZ,46,FALSE)),"B")))))))))))))))</f>
        <v xml:space="preserve"> </v>
      </c>
      <c r="R521" s="185" t="str">
        <f ca="1">IF(ISERROR(IF($X$1=1,(VLOOKUP(B521,'X1'!$B:$AZ,15,FALSE)),IF($X$1=2,(VLOOKUP(B521,'X2'!$B:$AZ,15,FALSE)),IF($X$1=3,(VLOOKUP(B521,'X3'!$B:$AZ,15,FALSE)),IF($X$1=4,(VLOOKUP(B521,'X4'!$B:$AZ,15,FALSE)),IF($X$1=5,(VLOOKUP(B521,'X5'!$B:$AZ,15,FALSE)),IF($X$1=6,(VLOOKUP(B521,'X6'!$B:$AZ,15,FALSE)),IF($X$1=7,(VLOOKUP(B521,'X7'!$B:$AZ,15,FALSE)),IF($X$1=8,(VLOOKUP(B521,'X8'!$B:$AZ,15,FALSE)),IF($X$1=9,(VLOOKUP(B521,'X9'!$B:$AZ,15,FALSE)),IF($X$1=10,(VLOOKUP(B521,'X10'!$B:$AZ,15,FALSE)),IF($X$1=11,(VLOOKUP(B521,'X11'!$B:$AZ,15,FALSE)),IF($X$1=12,(VLOOKUP(B521,'X12'!$B:$AZ,15,FALSE)),IF($X$1=13,(VLOOKUP(B521,'X13'!$B:$AZ,15,FALSE)),"B"))))))))))))))=TRUE," ",(IF($X$1=1,(VLOOKUP(B521,'X1'!$B:$AZ,15,FALSE)),IF($X$1=2,(VLOOKUP(B521,'X2'!$B:$AZ,15,FALSE)),IF($X$1=3,(VLOOKUP(B521,'X3'!$B:$AZ,15,FALSE)),IF($X$1=4,(VLOOKUP(B521,'X4'!$B:$AZ,15,FALSE)),IF($X$1=5,(VLOOKUP(B521,'X5'!$B:$AZ,15,FALSE)),IF($X$1=6,(VLOOKUP(B521,'X6'!$B:$AZ,15,FALSE)),IF($X$1=7,(VLOOKUP(B521,'X7'!$B:$AZ,15,FALSE)),IF($X$1=8,(VLOOKUP(B521,'X8'!$B:$AZ,15,FALSE)),IF($X$1=9,(VLOOKUP(B521,'X9'!$B:$AZ,15,FALSE)),IF($X$1=10,(VLOOKUP(B521,'X10'!$B:$AZ,15,FALSE)),IF($X$1=11,(VLOOKUP(B521,'X11'!$B:$AZ,15,FALSE)),IF($X$1=12,(VLOOKUP(B521,'X12'!$B:$AZ,15,FALSE)),IF($X$1=13,(VLOOKUP(B521,'X13'!$B:$AZ,15,FALSE)),"B")))))))))))))))</f>
        <v xml:space="preserve"> </v>
      </c>
      <c r="S521" s="185" t="str">
        <f ca="1">IF(ISERROR(IF((IF($X$1=1,(VLOOKUP(B521,'X1'!$B:$AZ,14,FALSE)),(IF($X$1=2,(VLOOKUP(B521,'X2'!$B:$AZ,14,FALSE)),(IF($X$1=3,(VLOOKUP(B521,'X3'!$B:$AZ,14,FALSE)),(IF($X$1=4,(VLOOKUP(B521,'X4'!$B:$AZ,14,FALSE)),(IF($X$1=5,(VLOOKUP(B521,'X5'!$B:$AZ,14,FALSE)),(IF($X$1=6,(VLOOKUP(B521,'X6'!$B:$AZ,14,FALSE)),(IF($X$1=7,(VLOOKUP(B521,'X7'!$B:$AZ,14,FALSE)),(IF($X$1=8,(VLOOKUP(B521,'X8'!$B:$AZ,14,FALSE)),(IF($X$1=9,(VLOOKUP(B521,'X9'!$B:$AZ,14,FALSE)),(IF($X$1=10,(VLOOKUP(B521,'X10'!$B:$AZ,14,FALSE)),(IF($X$1=11,(VLOOKUP(B521,'X11'!$B:$AZ,14,FALSE)),(IF($X$1=12,(VLOOKUP(B521,'X12'!$B:$AZ,14,FALSE)),(VLOOKUP(B521,'X13'!$B:$AZ,14,FALSE))))))))))))))))))))))))))=$V$1," ",(IF($X$1=1,(VLOOKUP(B521,'X1'!$B:$AZ,14,FALSE)),(IF($X$1=2,(VLOOKUP(B521,'X2'!$B:$AZ,14,FALSE)),(IF($X$1=3,(VLOOKUP(B521,'X3'!$B:$AZ,14,FALSE)),(IF($X$1=4,(VLOOKUP(B521,'X4'!$B:$AZ,14,FALSE)),(IF($X$1=5,(VLOOKUP(B521,'X5'!$B:$AZ,14,FALSE)),(IF($X$1=6,(VLOOKUP(B521,'X6'!$B:$AZ,14,FALSE)),(IF($X$1=7,(VLOOKUP(B521,'X7'!$B:$AZ,14,FALSE)),(IF($X$1=8,(VLOOKUP(B521,'X8'!$B:$AZ,14,FALSE)),(IF($X$1=9,(VLOOKUP(B521,'X9'!$B:$AZ,14,FALSE)),(IF($X$1=10,(VLOOKUP(B521,'X10'!$B:$AZ,14,FALSE)),(IF($X$1=11,(VLOOKUP(B521,'X11'!$B:$AZ,14,FALSE)),(IF($X$1=12,(VLOOKUP(B521,'X12'!$B:$AZ,14,FALSE)),(VLOOKUP(B521,'X13'!$B:$AZ,14,FALSE))))))))))))))))))))))))))))=TRUE," ",(IF((IF($X$1=1,(VLOOKUP(B521,'X1'!$B:$AZ,14,FALSE)),(IF($X$1=2,(VLOOKUP(B521,'X2'!$B:$AZ,14,FALSE)),(IF($X$1=3,(VLOOKUP(B521,'X3'!$B:$AZ,14,FALSE)),(IF($X$1=4,(VLOOKUP(B521,'X4'!$B:$AZ,14,FALSE)),(IF($X$1=5,(VLOOKUP(B521,'X5'!$B:$AZ,14,FALSE)),(IF($X$1=6,(VLOOKUP(B521,'X6'!$B:$AZ,14,FALSE)),(IF($X$1=7,(VLOOKUP(B521,'X7'!$B:$AZ,14,FALSE)),(IF($X$1=8,(VLOOKUP(B521,'X8'!$B:$AZ,14,FALSE)),(IF($X$1=9,(VLOOKUP(B521,'X9'!$B:$AZ,14,FALSE)),(IF($X$1=10,(VLOOKUP(B521,'X10'!$B:$AZ,14,FALSE)),(IF($X$1=11,(VLOOKUP(B521,'X11'!$B:$AZ,14,FALSE)),(IF($X$1=12,(VLOOKUP(B521,'X12'!$B:$AZ,14,FALSE)),(VLOOKUP(B521,'X13'!$B:$AZ,14,FALSE))))))))))))))))))))))))))=$V$1," ",(IF($X$1=1,(VLOOKUP(B521,'X1'!$B:$AZ,14,FALSE)),(IF($X$1=2,(VLOOKUP(B521,'X2'!$B:$AZ,14,FALSE)),(IF($X$1=3,(VLOOKUP(B521,'X3'!$B:$AZ,14,FALSE)),(IF($X$1=4,(VLOOKUP(B521,'X4'!$B:$AZ,14,FALSE)),(IF($X$1=5,(VLOOKUP(B521,'X5'!$B:$AZ,14,FALSE)),(IF($X$1=6,(VLOOKUP(B521,'X6'!$B:$AZ,14,FALSE)),(IF($X$1=7,(VLOOKUP(B521,'X7'!$B:$AZ,14,FALSE)),(IF($X$1=8,(VLOOKUP(B521,'X8'!$B:$AZ,14,FALSE)),(IF($X$1=9,(VLOOKUP(B521,'X9'!$B:$AZ,14,FALSE)),(IF($X$1=10,(VLOOKUP(B521,'X10'!$B:$AZ,14,FALSE)),(IF($X$1=11,(VLOOKUP(B521,'X11'!$B:$AZ,14,FALSE)),(IF($X$1=12,(VLOOKUP(B521,'X12'!$B:$AZ,14,FALSE)),(VLOOKUP(B521,'X13'!$B:$AZ,14,FALSE)))))))))))))))))))))))))))))</f>
        <v xml:space="preserve"> </v>
      </c>
    </row>
    <row r="522" spans="1:19" ht="14.1" customHeight="1" x14ac:dyDescent="0.2">
      <c r="A522" s="156" t="s">
        <v>1058</v>
      </c>
      <c r="B522" s="122" t="str">
        <f>IF(ISERROR(IF($U$16=1,(VLOOKUP(A522,$AC$89:$AH$125,2,FALSE)),IF((IF($X$1=1,'X1'!B481,(IF($X$1=2,'X2'!B481,(IF($X$1=3,'X3'!B481,(IF($X$1=4,'X4'!B481,(IF($X$1=5,'X5'!B481,(IF($X$1=6,'X6'!B481,(IF($X$1=7,'X7'!B481,(IF($X$1=8,'X8'!B481,(IF($X$1=9,'X9'!B481,(IF($X$1=10,'X10'!B481,(IF($X$1=11,'X11'!B481,(IF($X$1=12,'X12'!B481,'X13'!B481))))))))))))))))))))))))="","",(IF($X$1=1,'X1'!B481,(IF($X$1=2,'X2'!B481,(IF($X$1=3,'X3'!B481,(IF($X$1=4,'X4'!B481,(IF($X$1=5,'X5'!B481,(IF($X$1=6,'X6'!B481,(IF($X$1=7,'X7'!B481,(IF($X$1=8,'X8'!B481,(IF($X$1=9,'X9'!B481,(IF($X$1=10,'X10'!B481,(IF($X$1=11,'X11'!B481,(IF($X$1=12,'X12'!B481,'X13'!B481)))))))))))))))))))))))))))=TRUE," ",(IF($U$16=1,(VLOOKUP(A522,$AC$89:$AH$125,2,FALSE)),IF((IF($X$1=1,'X1'!B481,(IF($X$1=2,'X2'!B481,(IF($X$1=3,'X3'!B481,(IF($X$1=4,'X4'!B481,(IF($X$1=5,'X5'!B481,(IF($X$1=6,'X6'!B481,(IF($X$1=7,'X7'!B481,(IF($X$1=8,'X8'!B481,(IF($X$1=9,'X9'!B481,(IF($X$1=10,'X10'!B481,(IF($X$1=11,'X11'!B481,(IF($X$1=12,'X12'!B481,'X13'!B481))))))))))))))))))))))))="","",(IF($X$1=1,'X1'!B481,(IF($X$1=2,'X2'!B481,(IF($X$1=3,'X3'!B481,(IF($X$1=4,'X4'!B481,(IF($X$1=5,'X5'!B481,(IF($X$1=6,'X6'!B481,(IF($X$1=7,'X7'!B481,(IF($X$1=8,'X8'!B481,(IF($X$1=9,'X9'!B481,(IF($X$1=10,'X10'!B481,(IF($X$1=11,'X11'!B481,(IF($X$1=12,'X12'!B481,'X13'!B481))))))))))))))))))))))))))))</f>
        <v/>
      </c>
      <c r="C522" s="181" t="str">
        <f ca="1">IF(ISERROR(IF($X$1=1,(VLOOKUP(B522,'X1'!$B:$AZ,47,FALSE)),IF($X$1=2,(VLOOKUP(B522,'X2'!$B:$AZ,47,FALSE)),IF($X$1=3,(VLOOKUP(B522,'X3'!$B:$AZ,47,FALSE)),IF($X$1=4,(VLOOKUP(B522,'X4'!$B:$AZ,47,FALSE)),IF($X$1=5,(VLOOKUP(B522,'X5'!$B:$AZ,47,FALSE)),IF($X$1=6,(VLOOKUP(B522,'X6'!$B:$AZ,47,FALSE)),IF($X$1=7,(VLOOKUP(B522,'X7'!$B:$AZ,47,FALSE)),IF($X$1=8,(VLOOKUP(B522,'X8'!$B:$AZ,47,FALSE)),IF($X$1=9,(VLOOKUP(B522,'X9'!$B:$AZ,47,FALSE)),IF($X$1=10,(VLOOKUP(B522,'X10'!$B:$AZ,47,FALSE)),IF($X$1=11,(VLOOKUP(B522,'X11'!$B:$AZ,47,FALSE)),IF($X$1=12,(VLOOKUP(B522,'X12'!$B:$AZ,47,FALSE)),IF($X$1=13,(VLOOKUP(B522,'X13'!$B:$AZ,47,FALSE)),"B"))))))))))))))=TRUE," ",(IF($X$1=1,(VLOOKUP(B522,'X1'!$B:$AZ,47,FALSE)),IF($X$1=2,(VLOOKUP(B522,'X2'!$B:$AZ,47,FALSE)),IF($X$1=3,(VLOOKUP(B522,'X3'!$B:$AZ,47,FALSE)),IF($X$1=4,(VLOOKUP(B522,'X4'!$B:$AZ,47,FALSE)),IF($X$1=5,(VLOOKUP(B522,'X5'!$B:$AZ,47,FALSE)),IF($X$1=6,(VLOOKUP(B522,'X6'!$B:$AZ,47,FALSE)),IF($X$1=7,(VLOOKUP(B522,'X7'!$B:$AZ,47,FALSE)),IF($X$1=8,(VLOOKUP(B522,'X8'!$B:$AZ,47,FALSE)),IF($X$1=9,(VLOOKUP(B522,'X9'!$B:$AZ,47,FALSE)),IF($X$1=10,(VLOOKUP(B522,'X10'!$B:$AZ,47,FALSE)),IF($X$1=11,(VLOOKUP(B522,'X11'!$B:$AZ,47,FALSE)),IF($X$1=12,(VLOOKUP(B522,'X12'!$B:$AZ,47,FALSE)),IF($X$1=13,(VLOOKUP(B522,'X13'!$B:$AZ,47,FALSE)),"B")))))))))))))))</f>
        <v xml:space="preserve"> </v>
      </c>
      <c r="D522" s="181" t="str">
        <f ca="1">IF(ISERROR(IF($X$1=1,(VLOOKUP(B522,'X1'!$B:$AP,41,FALSE)),IF($X$1=2,(VLOOKUP(B522,'X2'!$B:$AP,41,FALSE)),IF($X$1=3,(VLOOKUP(B522,'X3'!$B:$AP,41,FALSE)),IF($X$1=4,(VLOOKUP(B522,'X4'!$B:$AP,41,FALSE)),IF($X$1=5,(VLOOKUP(B522,'X5'!$B:$AP,41,FALSE)),IF($X$1=6,(VLOOKUP(B522,'X6'!$B:$AP,41,FALSE)),IF($X$1=7,(VLOOKUP(B522,'X7'!$B:$AP,41,FALSE)),IF($X$1=8,(VLOOKUP(B522,'X8'!$B:$AP,41,FALSE)),IF($X$1=9,(VLOOKUP(B522,'X9'!$B:$AP,41,FALSE)),IF($X$1=10,(VLOOKUP(B522,'X10'!$B:$AP,41,FALSE)),IF($X$1=11,(VLOOKUP(B522,'X11'!$B:$AP,41,FALSE)),IF($X$1=12,(VLOOKUP(B522,'X12'!$B:$AP,41,FALSE)),IF($X$1=13,(VLOOKUP(B522,'X13'!$B:$AP,41,FALSE)),"B"))))))))))))))=TRUE," ",(IF($X$1=1,(VLOOKUP(B522,'X1'!$B:$AP,41,FALSE)),IF($X$1=2,(VLOOKUP(B522,'X2'!$B:$AP,41,FALSE)),IF($X$1=3,(VLOOKUP(B522,'X3'!$B:$AP,41,FALSE)),IF($X$1=4,(VLOOKUP(B522,'X4'!$B:$AP,41,FALSE)),IF($X$1=5,(VLOOKUP(B522,'X5'!$B:$AP,41,FALSE)),IF($X$1=6,(VLOOKUP(B522,'X6'!$B:$AP,41,FALSE)),IF($X$1=7,(VLOOKUP(B522,'X7'!$B:$AP,41,FALSE)),IF($X$1=8,(VLOOKUP(B522,'X8'!$B:$AP,41,FALSE)),IF($X$1=9,(VLOOKUP(B522,'X9'!$B:$AP,41,FALSE)),IF($X$1=10,(VLOOKUP(B522,'X10'!$B:$AP,41,FALSE)),IF($X$1=11,(VLOOKUP(B522,'X11'!$B:$AP,41,FALSE)),IF($X$1=12,(VLOOKUP(B522,'X12'!$B:$AP,41,FALSE)),IF($X$1=13,(VLOOKUP(B522,'X13'!$B:$AP,41,FALSE)),"B")))))))))))))))</f>
        <v xml:space="preserve"> </v>
      </c>
      <c r="E522" s="182" t="str">
        <f ca="1">IF(ISERROR(IF($X$1=1,(VLOOKUP(B522,'X1'!$B:$AP,7,FALSE)),IF($X$1=2,(VLOOKUP(B522,'X2'!$B:$AP,7,FALSE)),IF($X$1=3,(VLOOKUP(B522,'X3'!$B:$AP,7,FALSE)),IF($X$1=4,(VLOOKUP(B522,'X4'!$B:$AP,7,FALSE)),IF($X$1=5,(VLOOKUP(B522,'X5'!$B:$AP,7,FALSE)),IF($X$1=6,(VLOOKUP(B522,'X6'!$B:$AP,7,FALSE)),IF($X$1=7,(VLOOKUP(B522,'X7'!$B:$AP,7,FALSE)),IF($X$1=8,(VLOOKUP(B522,'X8'!$B:$AP,7,FALSE)),IF($X$1=9,(VLOOKUP(B522,'X9'!$B:$AP,7,FALSE)),IF($X$1=10,(VLOOKUP(B522,'X10'!$B:$AP,7,FALSE)),IF($X$1=11,(VLOOKUP(B522,'X11'!$B:$AP,7,FALSE)),IF($X$1=12,(VLOOKUP(B522,'X12'!$B:$AP,7,FALSE)),IF($X$1=13,(VLOOKUP(B522,'X13'!$B:$AP,7,FALSE)),"B"))))))))))))))=TRUE," ",(IF($X$1=1,(VLOOKUP(B522,'X1'!$B:$AP,7,FALSE)),IF($X$1=2,(VLOOKUP(B522,'X2'!$B:$AP,7,FALSE)),IF($X$1=3,(VLOOKUP(B522,'X3'!$B:$AP,7,FALSE)),IF($X$1=4,(VLOOKUP(B522,'X4'!$B:$AP,7,FALSE)),IF($X$1=5,(VLOOKUP(B522,'X5'!$B:$AP,7,FALSE)),IF($X$1=6,(VLOOKUP(B522,'X6'!$B:$AP,7,FALSE)),IF($X$1=7,(VLOOKUP(B522,'X7'!$B:$AP,7,FALSE)),IF($X$1=8,(VLOOKUP(B522,'X8'!$B:$AP,7,FALSE)),IF($X$1=9,(VLOOKUP(B522,'X9'!$B:$AP,7,FALSE)),IF($X$1=10,(VLOOKUP(B522,'X10'!$B:$AP,7,FALSE)),IF($X$1=11,(VLOOKUP(B522,'X11'!$B:$AP,7,FALSE)),IF($X$1=12,(VLOOKUP(B522,'X12'!$B:$AP,7,FALSE)),IF($X$1=13,(VLOOKUP(B522,'X13'!$B:$AP,7,FALSE)),"B")))))))))))))))</f>
        <v xml:space="preserve"> </v>
      </c>
      <c r="F522" s="182" t="str">
        <f ca="1">IF(ISERROR(IF((IF($X$1=1,(VLOOKUP(B522,'X1'!$B:$AO,6,FALSE)),(IF($X$1=2,(VLOOKUP(B522,'X2'!$B:$AO,6,FALSE)),(IF($X$1=3,(VLOOKUP(B522,'X3'!$B:$AO,6,FALSE)),(IF($X$1=4,(VLOOKUP(B522,'X4'!$B:$AO,6,FALSE)),(IF($X$1=5,(VLOOKUP(B522,'X5'!$B:$AO,6,FALSE)),(IF($X$1=6,(VLOOKUP(B522,'X6'!$B:$AO,6,FALSE)),(IF($X$1=7,(VLOOKUP(B522,'X7'!$B:$AO,6,FALSE)),(IF($X$1=8,(VLOOKUP(B522,'X8'!$B:$AO,6,FALSE)),(IF($X$1=9,(VLOOKUP(B522,'X9'!$B:$AO,6,FALSE)),(IF($X$1=10,(VLOOKUP(B522,'X10'!$B:$AO,6,FALSE)),(IF($X$1=11,(VLOOKUP(B522,'X11'!$B:$AO,6,FALSE)),(IF($X$1=12,(VLOOKUP(B522,'X12'!$B:$AO,6,FALSE)),(VLOOKUP(B522,'X13'!$B:$AO,6,FALSE))))))))))))))))))))))))))=$V$1," ",(IF($X$1=1,(VLOOKUP(B522,'X1'!$B:$AO,6,FALSE)),(IF($X$1=2,(VLOOKUP(B522,'X2'!$B:$AO,6,FALSE)),(IF($X$1=3,(VLOOKUP(B522,'X3'!$B:$AO,6,FALSE)),(IF($X$1=4,(VLOOKUP(B522,'X4'!$B:$AO,6,FALSE)),(IF($X$1=5,(VLOOKUP(B522,'X5'!$B:$AO,6,FALSE)),(IF($X$1=6,(VLOOKUP(B522,'X6'!$B:$AO,6,FALSE)),(IF($X$1=7,(VLOOKUP(B522,'X7'!$B:$AO,6,FALSE)),(IF($X$1=8,(VLOOKUP(B522,'X8'!$B:$AO,6,FALSE)),(IF($X$1=9,(VLOOKUP(B522,'X9'!$B:$AO,6,FALSE)),(IF($X$1=10,(VLOOKUP(B522,'X10'!$B:$AO,6,FALSE)),(IF($X$1=11,(VLOOKUP(B522,'X11'!$B:$AO,6,FALSE)),(IF($X$1=12,(VLOOKUP(B522,'X12'!$B:$AO,6,FALSE)),(VLOOKUP(B522,'X13'!$B:$AO,6,FALSE))))))))))))))))))))))))))))=TRUE," ",(IF((IF($X$1=1,(VLOOKUP(B522,'X1'!$B:$AO,6,FALSE)),(IF($X$1=2,(VLOOKUP(B522,'X2'!$B:$AO,6,FALSE)),(IF($X$1=3,(VLOOKUP(B522,'X3'!$B:$AO,6,FALSE)),(IF($X$1=4,(VLOOKUP(B522,'X4'!$B:$AO,6,FALSE)),(IF($X$1=5,(VLOOKUP(B522,'X5'!$B:$AO,6,FALSE)),(IF($X$1=6,(VLOOKUP(B522,'X6'!$B:$AO,6,FALSE)),(IF($X$1=7,(VLOOKUP(B522,'X7'!$B:$AO,6,FALSE)),(IF($X$1=8,(VLOOKUP(B522,'X8'!$B:$AO,6,FALSE)),(IF($X$1=9,(VLOOKUP(B522,'X9'!$B:$AO,6,FALSE)),(IF($X$1=10,(VLOOKUP(B522,'X10'!$B:$AO,6,FALSE)),(IF($X$1=11,(VLOOKUP(B522,'X11'!$B:$AO,6,FALSE)),(IF($X$1=12,(VLOOKUP(B522,'X12'!$B:$AO,6,FALSE)),(VLOOKUP(B522,'X13'!$B:$AO,6,FALSE))))))))))))))))))))))))))=$V$1," ",(IF($X$1=1,(VLOOKUP(B522,'X1'!$B:$AO,6,FALSE)),(IF($X$1=2,(VLOOKUP(B522,'X2'!$B:$AO,6,FALSE)),(IF($X$1=3,(VLOOKUP(B522,'X3'!$B:$AO,6,FALSE)),(IF($X$1=4,(VLOOKUP(B522,'X4'!$B:$AO,6,FALSE)),(IF($X$1=5,(VLOOKUP(B522,'X5'!$B:$AO,6,FALSE)),(IF($X$1=6,(VLOOKUP(B522,'X6'!$B:$AO,6,FALSE)),(IF($X$1=7,(VLOOKUP(B522,'X7'!$B:$AO,6,FALSE)),(IF($X$1=8,(VLOOKUP(B522,'X8'!$B:$AO,6,FALSE)),(IF($X$1=9,(VLOOKUP(B522,'X9'!$B:$AO,6,FALSE)),(IF($X$1=10,(VLOOKUP(B522,'X10'!$B:$AO,6,FALSE)),(IF($X$1=11,(VLOOKUP(B522,'X11'!$B:$AO,6,FALSE)),(IF($X$1=12,(VLOOKUP(B522,'X12'!$B:$AO,6,FALSE)),(VLOOKUP(B522,'X13'!$B:$AO,6,FALSE)))))))))))))))))))))))))))))</f>
        <v xml:space="preserve"> </v>
      </c>
      <c r="G522" s="182" t="str">
        <f ca="1">IF(ISERROR(IF($X$1=1,(VLOOKUP(B522,'X1'!$B:$AZ,44,FALSE)),IF($X$1=2,(VLOOKUP(B522,'X2'!$B:$AZ,44,FALSE)),IF($X$1=3,(VLOOKUP(B522,'X3'!$B:$AZ,44,FALSE)),IF($X$1=4,(VLOOKUP(B522,'X4'!$B:$AZ,44,FALSE)),IF($X$1=5,(VLOOKUP(B522,'X5'!$B:$AZ,44,FALSE)),IF($X$1=6,(VLOOKUP(B522,'X6'!$B:$AZ,44,FALSE)),IF($X$1=7,(VLOOKUP(B522,'X7'!$B:$AZ,44,FALSE)),IF($X$1=8,(VLOOKUP(B522,'X8'!$B:$AZ,44,FALSE)),IF($X$1=9,(VLOOKUP(B522,'X9'!$B:$AZ,44,FALSE)),IF($X$1=10,(VLOOKUP(B522,'X10'!$B:$AZ,44,FALSE)),IF($X$1=11,(VLOOKUP(B522,'X11'!$B:$AZ,44,FALSE)),IF($X$1=12,(VLOOKUP(B522,'X12'!$B:$AZ,44,FALSE)),IF($X$1=13,(VLOOKUP(B522,'X13'!$B:$AZ,44,FALSE)),"B"))))))))))))))=TRUE," ",(IF($X$1=1,(VLOOKUP(B522,'X1'!$B:$AZ,44,FALSE)),IF($X$1=2,(VLOOKUP(B522,'X2'!$B:$AZ,44,FALSE)),IF($X$1=3,(VLOOKUP(B522,'X3'!$B:$AZ,44,FALSE)),IF($X$1=4,(VLOOKUP(B522,'X4'!$B:$AZ,44,FALSE)),IF($X$1=5,(VLOOKUP(B522,'X5'!$B:$AZ,44,FALSE)),IF($X$1=6,(VLOOKUP(B522,'X6'!$B:$AZ,44,FALSE)),IF($X$1=7,(VLOOKUP(B522,'X7'!$B:$AZ,44,FALSE)),IF($X$1=8,(VLOOKUP(B522,'X8'!$B:$AZ,44,FALSE)),IF($X$1=9,(VLOOKUP(B522,'X9'!$B:$AZ,44,FALSE)),IF($X$1=10,(VLOOKUP(B522,'X10'!$B:$AZ,44,FALSE)),IF($X$1=11,(VLOOKUP(B522,'X11'!$B:$AZ,44,FALSE)),IF($X$1=12,(VLOOKUP(B522,'X12'!$B:$AZ,44,FALSE)),IF($X$1=13,(VLOOKUP(B522,'X13'!$B:$AZ,44,FALSE)),"B")))))))))))))))</f>
        <v xml:space="preserve"> </v>
      </c>
      <c r="H522" s="182" t="str">
        <f ca="1">IF(ISERROR(IF($X$1=1,(VLOOKUP(B522,'X1'!$B:$AZ,8,FALSE)),IF($X$1=2,(VLOOKUP(B522,'X2'!$B:$AZ,8,FALSE)),IF($X$1=3,(VLOOKUP(B522,'X3'!$B:$AZ,8,FALSE)),IF($X$1=4,(VLOOKUP(B522,'X4'!$B:$AZ,8,FALSE)),IF($X$1=5,(VLOOKUP(B522,'X5'!$B:$AZ,8,FALSE)),IF($X$1=6,(VLOOKUP(B522,'X6'!$B:$AZ,8,FALSE)),IF($X$1=7,(VLOOKUP(B522,'X7'!$B:$AZ,8,FALSE)),IF($X$1=8,(VLOOKUP(B522,'X8'!$B:$AZ,8,FALSE)),IF($X$1=9,(VLOOKUP(B522,'X9'!$B:$AZ,8,FALSE)),IF($X$1=10,(VLOOKUP(B522,'X10'!$B:$AZ,8,FALSE)),IF($X$1=11,(VLOOKUP(B522,'X11'!$B:$AZ,8,FALSE)),IF($X$1=12,(VLOOKUP(B522,'X12'!$B:$AZ,8,FALSE)),IF($X$1=13,(VLOOKUP(B522,'X13'!$B:$AZ,8,FALSE)),"B"))))))))))))))=TRUE," ",(IF($X$1=1,(VLOOKUP(B522,'X1'!$B:$AZ,8,FALSE)),IF($X$1=2,(VLOOKUP(B522,'X2'!$B:$AZ,8,FALSE)),IF($X$1=3,(VLOOKUP(B522,'X3'!$B:$AZ,8,FALSE)),IF($X$1=4,(VLOOKUP(B522,'X4'!$B:$AZ,8,FALSE)),IF($X$1=5,(VLOOKUP(B522,'X5'!$B:$AZ,8,FALSE)),IF($X$1=6,(VLOOKUP(B522,'X6'!$B:$AZ,8,FALSE)),IF($X$1=7,(VLOOKUP(B522,'X7'!$B:$AZ,8,FALSE)),IF($X$1=8,(VLOOKUP(B522,'X8'!$B:$AZ,8,FALSE)),IF($X$1=9,(VLOOKUP(B522,'X9'!$B:$AZ,8,FALSE)),IF($X$1=10,(VLOOKUP(B522,'X10'!$B:$AZ,8,FALSE)),IF($X$1=11,(VLOOKUP(B522,'X11'!$B:$AZ,8,FALSE)),IF($X$1=12,(VLOOKUP(B522,'X12'!$B:$AZ,8,FALSE)),IF($X$1=13,(VLOOKUP(B522,'X13'!$B:$AZ,8,FALSE)),"B")))))))))))))))</f>
        <v xml:space="preserve"> </v>
      </c>
      <c r="I522" s="183" t="str">
        <f ca="1">IF(ISERROR(IF($X$1=1,(VLOOKUP(B522,'X1'!$B:$AZ,2,FALSE)),IF($X$1=2,(VLOOKUP(B522,'X2'!$B:$AZ,2,FALSE)),IF($X$1=3,(VLOOKUP(B522,'X3'!$B:$AZ,2,FALSE)),IF($X$1=4,(VLOOKUP(B522,'X4'!$B:$AZ,2,FALSE)),IF($X$1=5,(VLOOKUP(B522,'X5'!$B:$AZ,2,FALSE)),IF($X$1=6,(VLOOKUP(B522,'X6'!$B:$AZ,2,FALSE)),IF($X$1=7,(VLOOKUP(B522,'X7'!$B:$AZ,2,FALSE)),IF($X$1=8,(VLOOKUP(B522,'X8'!$B:$AZ,2,FALSE)),IF($X$1=9,(VLOOKUP(B522,'X9'!$B:$AZ,2,FALSE)),IF($X$1=10,(VLOOKUP(B522,'X10'!$B:$AZ,2,FALSE)),IF($X$1=11,(VLOOKUP(B522,'X11'!$B:$AZ,2,FALSE)),IF($X$1=12,(VLOOKUP(B522,'X12'!$B:$AZ,2,FALSE)),IF($X$1=13,(VLOOKUP(B522,'X13'!$B:$AZ,2,FALSE)),"B"))))))))))))))=TRUE," ",(IF($X$1=1,(VLOOKUP(B522,'X1'!$B:$AZ,2,FALSE)),IF($X$1=2,(VLOOKUP(B522,'X2'!$B:$AZ,2,FALSE)),IF($X$1=3,(VLOOKUP(B522,'X3'!$B:$AZ,2,FALSE)),IF($X$1=4,(VLOOKUP(B522,'X4'!$B:$AZ,2,FALSE)),IF($X$1=5,(VLOOKUP(B522,'X5'!$B:$AZ,2,FALSE)),IF($X$1=6,(VLOOKUP(B522,'X6'!$B:$AZ,2,FALSE)),IF($X$1=7,(VLOOKUP(B522,'X7'!$B:$AZ,2,FALSE)),IF($X$1=8,(VLOOKUP(B522,'X8'!$B:$AZ,2,FALSE)),IF($X$1=9,(VLOOKUP(B522,'X9'!$B:$AZ,2,FALSE)),IF($X$1=10,(VLOOKUP(B522,'X10'!$B:$AZ,2,FALSE)),IF($X$1=11,(VLOOKUP(B522,'X11'!$B:$AZ,2,FALSE)),IF($X$1=12,(VLOOKUP(B522,'X12'!$B:$AZ,2,FALSE)),IF($X$1=13,(VLOOKUP(B522,'X13'!$B:$AZ,2,FALSE)),"B")))))))))))))))</f>
        <v xml:space="preserve"> </v>
      </c>
      <c r="J522" s="183" t="str">
        <f ca="1">IF(ISERROR(IF($X$1=1,(VLOOKUP(B522,'X1'!$B:$AZ,3,FALSE)),IF($X$1=2,(VLOOKUP(B522,'X2'!$B:$AZ,3,FALSE)),IF($X$1=3,(VLOOKUP(B522,'X3'!$B:$AZ,3,FALSE)),IF($X$1=4,(VLOOKUP(B522,'X4'!$B:$AZ,3,FALSE)),IF($X$1=5,(VLOOKUP(B522,'X5'!$B:$AZ,3,FALSE)),IF($X$1=6,(VLOOKUP(B522,'X6'!$B:$AZ,3,FALSE)),IF($X$1=7,(VLOOKUP(B522,'X7'!$B:$AZ,3,FALSE)),IF($X$1=8,(VLOOKUP(B522,'X8'!$B:$AZ,3,FALSE)),IF($X$1=9,(VLOOKUP(B522,'X9'!$B:$AZ,3,FALSE)),IF($X$1=10,(VLOOKUP(B522,'X10'!$B:$AZ,3,FALSE)),IF($X$1=11,(VLOOKUP(B522,'X11'!$B:$AZ,3,FALSE)),IF($X$1=12,(VLOOKUP(B522,'X12'!$B:$AZ,3,FALSE)),IF($X$1=13,(VLOOKUP(B522,'X13'!$B:$AZ,3,FALSE)),"B"))))))))))))))=TRUE," ",(IF($X$1=1,(VLOOKUP(B522,'X1'!$B:$AZ,3,FALSE)),IF($X$1=2,(VLOOKUP(B522,'X2'!$B:$AZ,3,FALSE)),IF($X$1=3,(VLOOKUP(B522,'X3'!$B:$AZ,3,FALSE)),IF($X$1=4,(VLOOKUP(B522,'X4'!$B:$AZ,3,FALSE)),IF($X$1=5,(VLOOKUP(B522,'X5'!$B:$AZ,3,FALSE)),IF($X$1=6,(VLOOKUP(B522,'X6'!$B:$AZ,3,FALSE)),IF($X$1=7,(VLOOKUP(B522,'X7'!$B:$AZ,3,FALSE)),IF($X$1=8,(VLOOKUP(B522,'X8'!$B:$AZ,3,FALSE)),IF($X$1=9,(VLOOKUP(B522,'X9'!$B:$AZ,3,FALSE)),IF($X$1=10,(VLOOKUP(B522,'X10'!$B:$AZ,3,FALSE)),IF($X$1=11,(VLOOKUP(B522,'X11'!$B:$AZ,3,FALSE)),IF($X$1=12,(VLOOKUP(B522,'X12'!$B:$AZ,3,FALSE)),IF($X$1=13,(VLOOKUP(B522,'X13'!$B:$AZ,3,FALSE)),"B")))))))))))))))</f>
        <v xml:space="preserve"> </v>
      </c>
      <c r="K522" s="183" t="str">
        <f ca="1">IF(ISERROR(IF($X$1=1,(VLOOKUP(B522,'X1'!$B:$AZ,5,FALSE)),IF($X$1=2,(VLOOKUP(B522,'X2'!$B:$AZ,5,FALSE)),IF($X$1=3,(VLOOKUP(B522,'X3'!$B:$AZ,5,FALSE)),IF($X$1=4,(VLOOKUP(B522,'X4'!$B:$AZ,5,FALSE)),IF($X$1=5,(VLOOKUP(B522,'X5'!$B:$AZ,5,FALSE)),IF($X$1=6,(VLOOKUP(B522,'X6'!$B:$AZ,5,FALSE)),IF($X$1=7,(VLOOKUP(B522,'X7'!$B:$AZ,5,FALSE)),IF($X$1=8,(VLOOKUP(B522,'X8'!$B:$AZ,5,FALSE)),IF($X$1=9,(VLOOKUP(B522,'X9'!$B:$AZ,5,FALSE)),IF($X$1=10,(VLOOKUP(B522,'X10'!$B:$AZ,5,FALSE)),IF($X$1=11,(VLOOKUP(B522,'X11'!$B:$AZ,5,FALSE)),IF($X$1=12,(VLOOKUP(B522,'X12'!$B:$AZ,5,FALSE)),IF($X$1=13,(VLOOKUP(B522,'X13'!$B:$AZ,5,FALSE)),"B"))))))))))))))=TRUE," ",(IF($X$1=1,(VLOOKUP(B522,'X1'!$B:$AZ,5,FALSE)),IF($X$1=2,(VLOOKUP(B522,'X2'!$B:$AZ,5,FALSE)),IF($X$1=3,(VLOOKUP(B522,'X3'!$B:$AZ,5,FALSE)),IF($X$1=4,(VLOOKUP(B522,'X4'!$B:$AZ,5,FALSE)),IF($X$1=5,(VLOOKUP(B522,'X5'!$B:$AZ,5,FALSE)),IF($X$1=6,(VLOOKUP(B522,'X6'!$B:$AZ,5,FALSE)),IF($X$1=7,(VLOOKUP(B522,'X7'!$B:$AZ,5,FALSE)),IF($X$1=8,(VLOOKUP(B522,'X8'!$B:$AZ,5,FALSE)),IF($X$1=9,(VLOOKUP(B522,'X9'!$B:$AZ,5,FALSE)),IF($X$1=10,(VLOOKUP(B522,'X10'!$B:$AZ,5,FALSE)),IF($X$1=11,(VLOOKUP(B522,'X11'!$B:$AZ,5,FALSE)),IF($X$1=12,(VLOOKUP(B522,'X12'!$B:$AZ,5,FALSE)),IF($X$1=13,(VLOOKUP(B522,'X13'!$B:$AZ,5,FALSE)),"B")))))))))))))))</f>
        <v xml:space="preserve"> </v>
      </c>
      <c r="L522" s="184" t="str">
        <f ca="1">IF(ISERROR(IF($X$1=1,(VLOOKUP(B522,'X1'!$B:$AZ,9,FALSE)),IF($X$1=2,(VLOOKUP(B522,'X2'!$B:$AZ,9,FALSE)),IF($X$1=3,(VLOOKUP(B522,'X3'!$B:$AZ,9,FALSE)),IF($X$1=4,(VLOOKUP(B522,'X4'!$B:$AZ,9,FALSE)),IF($X$1=5,(VLOOKUP(B522,'X5'!$B:$AZ,9,FALSE)),IF($X$1=6,(VLOOKUP(B522,'X6'!$B:$AZ,9,FALSE)),IF($X$1=7,(VLOOKUP(B522,'X7'!$B:$AZ,9,FALSE)),IF($X$1=8,(VLOOKUP(B522,'X8'!$B:$AZ,9,FALSE)),IF($X$1=9,(VLOOKUP(B522,'X9'!$B:$AZ,9,FALSE)),IF($X$1=10,(VLOOKUP(B522,'X10'!$B:$AZ,9,FALSE)),IF($X$1=11,(VLOOKUP(B522,'X11'!$B:$AZ,9,FALSE)),IF($X$1=12,(VLOOKUP(B522,'X12'!$B:$AZ,9,FALSE)),IF($X$1=13,(VLOOKUP(B522,'X13'!$B:$AZ,9,FALSE)),"B"))))))))))))))=TRUE," ",(IF($X$1=1,(VLOOKUP(B522,'X1'!$B:$AZ,9,FALSE)),IF($X$1=2,(VLOOKUP(B522,'X2'!$B:$AZ,9,FALSE)),IF($X$1=3,(VLOOKUP(B522,'X3'!$B:$AZ,9,FALSE)),IF($X$1=4,(VLOOKUP(B522,'X4'!$B:$AZ,9,FALSE)),IF($X$1=5,(VLOOKUP(B522,'X5'!$B:$AZ,9,FALSE)),IF($X$1=6,(VLOOKUP(B522,'X6'!$B:$AZ,9,FALSE)),IF($X$1=7,(VLOOKUP(B522,'X7'!$B:$AZ,9,FALSE)),IF($X$1=8,(VLOOKUP(B522,'X8'!$B:$AZ,9,FALSE)),IF($X$1=9,(VLOOKUP(B522,'X9'!$B:$AZ,9,FALSE)),IF($X$1=10,(VLOOKUP(B522,'X10'!$B:$AZ,9,FALSE)),IF($X$1=11,(VLOOKUP(B522,'X11'!$B:$AZ,9,FALSE)),IF($X$1=12,(VLOOKUP(B522,'X12'!$B:$AZ,9,FALSE)),IF($X$1=13,(VLOOKUP(B522,'X13'!$B:$AZ,9,FALSE)),"B")))))))))))))))</f>
        <v xml:space="preserve"> </v>
      </c>
      <c r="M522" s="184" t="str">
        <f ca="1">IF(ISERROR(IF($X$1=1,(VLOOKUP(B522,'X1'!$B:$AZ,10,FALSE)),IF($X$1=2,(VLOOKUP(B522,'X2'!$B:$AZ,10,FALSE)),IF($X$1=3,(VLOOKUP(B522,'X3'!$B:$AZ,10,FALSE)),IF($X$1=4,(VLOOKUP(B522,'X4'!$B:$AZ,10,FALSE)),IF($X$1=5,(VLOOKUP(B522,'X5'!$B:$AZ,10,FALSE)),IF($X$1=6,(VLOOKUP(B522,'X6'!$B:$AZ,10,FALSE)),IF($X$1=7,(VLOOKUP(B522,'X7'!$B:$AZ,10,FALSE)),IF($X$1=8,(VLOOKUP(B522,'X8'!$B:$AZ,10,FALSE)),IF($X$1=9,(VLOOKUP(B522,'X9'!$B:$AZ,10,FALSE)),IF($X$1=10,(VLOOKUP(B522,'X10'!$B:$AZ,10,FALSE)),IF($X$1=11,(VLOOKUP(B522,'X11'!$B:$AZ,10,FALSE)),IF($X$1=12,(VLOOKUP(B522,'X12'!$B:$AZ,10,FALSE)),IF($X$1=13,(VLOOKUP(B522,'X13'!$B:$AZ,10,FALSE)),"B"))))))))))))))=TRUE," ",(IF($X$1=1,(VLOOKUP(B522,'X1'!$B:$AZ,10,FALSE)),IF($X$1=2,(VLOOKUP(B522,'X2'!$B:$AZ,10,FALSE)),IF($X$1=3,(VLOOKUP(B522,'X3'!$B:$AZ,10,FALSE)),IF($X$1=4,(VLOOKUP(B522,'X4'!$B:$AZ,10,FALSE)),IF($X$1=5,(VLOOKUP(B522,'X5'!$B:$AZ,10,FALSE)),IF($X$1=6,(VLOOKUP(B522,'X6'!$B:$AZ,10,FALSE)),IF($X$1=7,(VLOOKUP(B522,'X7'!$B:$AZ,10,FALSE)),IF($X$1=8,(VLOOKUP(B522,'X8'!$B:$AZ,10,FALSE)),IF($X$1=9,(VLOOKUP(B522,'X9'!$B:$AZ,10,FALSE)),IF($X$1=10,(VLOOKUP(B522,'X10'!$B:$AZ,10,FALSE)),IF($X$1=11,(VLOOKUP(B522,'X11'!$B:$AZ,10,FALSE)),IF($X$1=12,(VLOOKUP(B522,'X12'!$B:$AZ,10,FALSE)),IF($X$1=13,(VLOOKUP(B522,'X13'!$B:$AZ,10,FALSE)),"B")))))))))))))))</f>
        <v xml:space="preserve"> </v>
      </c>
      <c r="N522" s="185" t="str">
        <f ca="1">IF(ISERROR(IF($X$1=1,(VLOOKUP(B522,'X1'!$B:$AZ,45,FALSE)),IF($X$1=2,(VLOOKUP(B522,'X2'!$B:$AZ,45,FALSE)),IF($X$1=3,(VLOOKUP(B522,'X3'!$B:$AZ,45,FALSE)),IF($X$1=4,(VLOOKUP(B522,'X4'!$B:$AZ,45,FALSE)),IF($X$1=5,(VLOOKUP(B522,'X5'!$B:$AZ,45,FALSE)),IF($X$1=6,(VLOOKUP(B522,'X6'!$B:$AZ,45,FALSE)),IF($X$1=7,(VLOOKUP(B522,'X7'!$B:$AZ,45,FALSE)),IF($X$1=8,(VLOOKUP(B522,'X8'!$B:$AZ,45,FALSE)),IF($X$1=9,(VLOOKUP(B522,'X9'!$B:$AZ,45,FALSE)),IF($X$1=10,(VLOOKUP(B522,'X10'!$B:$AZ,45,FALSE)),IF($X$1=11,(VLOOKUP(B522,'X11'!$B:$AZ,45,FALSE)),IF($X$1=12,(VLOOKUP(B522,'X12'!$B:$AZ,45,FALSE)),IF($X$1=13,(VLOOKUP(B522,'X13'!$B:$AZ,45,FALSE)),"B"))))))))))))))=TRUE," ",(IF($X$1=1,(VLOOKUP(B522,'X1'!$B:$AZ,45,FALSE)),IF($X$1=2,(VLOOKUP(B522,'X2'!$B:$AZ,45,FALSE)),IF($X$1=3,(VLOOKUP(B522,'X3'!$B:$AZ,45,FALSE)),IF($X$1=4,(VLOOKUP(B522,'X4'!$B:$AZ,45,FALSE)),IF($X$1=5,(VLOOKUP(B522,'X5'!$B:$AZ,45,FALSE)),IF($X$1=6,(VLOOKUP(B522,'X6'!$B:$AZ,45,FALSE)),IF($X$1=7,(VLOOKUP(B522,'X7'!$B:$AZ,45,FALSE)),IF($X$1=8,(VLOOKUP(B522,'X8'!$B:$AZ,45,FALSE)),IF($X$1=9,(VLOOKUP(B522,'X9'!$B:$AZ,45,FALSE)),IF($X$1=10,(VLOOKUP(B522,'X10'!$B:$AZ,45,FALSE)),IF($X$1=11,(VLOOKUP(B522,'X11'!$B:$AZ,45,FALSE)),IF($X$1=12,(VLOOKUP(B522,'X12'!$B:$AZ,45,FALSE)),IF($X$1=13,(VLOOKUP(B522,'X13'!$B:$AZ,45,FALSE)),"B")))))))))))))))</f>
        <v xml:space="preserve"> </v>
      </c>
      <c r="O522" s="184" t="str">
        <f ca="1">IF(ISERROR(IF($X$1=1,(VLOOKUP(B522,'X1'!$B:$AZ,11,FALSE)),IF($X$1=2,(VLOOKUP(B522,'X2'!$B:$AZ,11,FALSE)),IF($X$1=3,(VLOOKUP(B522,'X3'!$B:$AZ,11,FALSE)),IF($X$1=4,(VLOOKUP(B522,'X4'!$B:$AZ,11,FALSE)),IF($X$1=5,(VLOOKUP(B522,'X5'!$B:$AZ,11,FALSE)),IF($X$1=6,(VLOOKUP(B522,'X6'!$B:$AZ,11,FALSE)),IF($X$1=7,(VLOOKUP(B522,'X7'!$B:$AZ,11,FALSE)),IF($X$1=8,(VLOOKUP(B522,'X8'!$B:$AZ,11,FALSE)),IF($X$1=9,(VLOOKUP(B522,'X9'!$B:$AZ,11,FALSE)),IF($X$1=10,(VLOOKUP(B522,'X10'!$B:$AZ,11,FALSE)),IF($X$1=11,(VLOOKUP(B522,'X11'!$B:$AZ,11,FALSE)),IF($X$1=12,(VLOOKUP(B522,'X12'!$B:$AZ,11,FALSE)),IF($X$1=13,(VLOOKUP(B522,'X13'!$B:$AZ,11,FALSE)),"B"))))))))))))))=TRUE," ",(IF($X$1=1,(VLOOKUP(B522,'X1'!$B:$AZ,11,FALSE)),IF($X$1=2,(VLOOKUP(B522,'X2'!$B:$AZ,11,FALSE)),IF($X$1=3,(VLOOKUP(B522,'X3'!$B:$AZ,11,FALSE)),IF($X$1=4,(VLOOKUP(B522,'X4'!$B:$AZ,11,FALSE)),IF($X$1=5,(VLOOKUP(B522,'X5'!$B:$AZ,11,FALSE)),IF($X$1=6,(VLOOKUP(B522,'X6'!$B:$AZ,11,FALSE)),IF($X$1=7,(VLOOKUP(B522,'X7'!$B:$AZ,11,FALSE)),IF($X$1=8,(VLOOKUP(B522,'X8'!$B:$AZ,11,FALSE)),IF($X$1=9,(VLOOKUP(B522,'X9'!$B:$AZ,11,FALSE)),IF($X$1=10,(VLOOKUP(B522,'X10'!$B:$AZ,11,FALSE)),IF($X$1=11,(VLOOKUP(B522,'X11'!$B:$AZ,11,FALSE)),IF($X$1=12,(VLOOKUP(B522,'X12'!$B:$AZ,11,FALSE)),IF($X$1=13,(VLOOKUP(B522,'X13'!$B:$AZ,11,FALSE)),"B")))))))))))))))</f>
        <v xml:space="preserve"> </v>
      </c>
      <c r="P522" s="184" t="str">
        <f ca="1">IF(ISERROR(IF($X$1=1,(VLOOKUP(B522,'X1'!$B:$AZ,12,FALSE)),IF($X$1=2,(VLOOKUP(B522,'X2'!$B:$AZ,12,FALSE)),IF($X$1=3,(VLOOKUP(B522,'X3'!$B:$AZ,12,FALSE)),IF($X$1=4,(VLOOKUP(B522,'X4'!$B:$AZ,12,FALSE)),IF($X$1=5,(VLOOKUP(B522,'X5'!$B:$AZ,12,FALSE)),IF($X$1=6,(VLOOKUP(B522,'X6'!$B:$AZ,12,FALSE)),IF($X$1=7,(VLOOKUP(B522,'X7'!$B:$AZ,12,FALSE)),IF($X$1=8,(VLOOKUP(B522,'X8'!$B:$AZ,12,FALSE)),IF($X$1=9,(VLOOKUP(B522,'X9'!$B:$AZ,12,FALSE)),IF($X$1=10,(VLOOKUP(B522,'X10'!$B:$AZ,12,FALSE)),IF($X$1=11,(VLOOKUP(B522,'X11'!$B:$AZ,12,FALSE)),IF($X$1=12,(VLOOKUP(B522,'X12'!$B:$AZ,12,FALSE)),IF($X$1=13,(VLOOKUP(B522,'X13'!$B:$AZ,12,FALSE)),"B"))))))))))))))=TRUE," ",(IF($X$1=1,(VLOOKUP(B522,'X1'!$B:$AZ,12,FALSE)),IF($X$1=2,(VLOOKUP(B522,'X2'!$B:$AZ,12,FALSE)),IF($X$1=3,(VLOOKUP(B522,'X3'!$B:$AZ,12,FALSE)),IF($X$1=4,(VLOOKUP(B522,'X4'!$B:$AZ,12,FALSE)),IF($X$1=5,(VLOOKUP(B522,'X5'!$B:$AZ,12,FALSE)),IF($X$1=6,(VLOOKUP(B522,'X6'!$B:$AZ,12,FALSE)),IF($X$1=7,(VLOOKUP(B522,'X7'!$B:$AZ,12,FALSE)),IF($X$1=8,(VLOOKUP(B522,'X8'!$B:$AZ,12,FALSE)),IF($X$1=9,(VLOOKUP(B522,'X9'!$B:$AZ,12,FALSE)),IF($X$1=10,(VLOOKUP(B522,'X10'!$B:$AZ,12,FALSE)),IF($X$1=11,(VLOOKUP(B522,'X11'!$B:$AZ,12,FALSE)),IF($X$1=12,(VLOOKUP(B522,'X12'!$B:$AZ,12,FALSE)),IF($X$1=13,(VLOOKUP(B522,'X13'!$B:$AZ,12,FALSE)),"B")))))))))))))))</f>
        <v xml:space="preserve"> </v>
      </c>
      <c r="Q522" s="185" t="str">
        <f ca="1">IF(ISERROR(IF($X$1=1,(VLOOKUP(B522,'X1'!$B:$AZ,46,FALSE)),IF($X$1=2,(VLOOKUP(B522,'X2'!$B:$AZ,46,FALSE)),IF($X$1=3,(VLOOKUP(B522,'X3'!$B:$AZ,46,FALSE)),IF($X$1=4,(VLOOKUP(B522,'X4'!$B:$AZ,46,FALSE)),IF($X$1=5,(VLOOKUP(B522,'X5'!$B:$AZ,46,FALSE)),IF($X$1=6,(VLOOKUP(B522,'X6'!$B:$AZ,46,FALSE)),IF($X$1=7,(VLOOKUP(B522,'X7'!$B:$AZ,46,FALSE)),IF($X$1=8,(VLOOKUP(B522,'X8'!$B:$AZ,46,FALSE)),IF($X$1=9,(VLOOKUP(B522,'X9'!$B:$AZ,46,FALSE)),IF($X$1=10,(VLOOKUP(B522,'X10'!$B:$AZ,46,FALSE)),IF($X$1=11,(VLOOKUP(B522,'X11'!$B:$AZ,46,FALSE)),IF($X$1=12,(VLOOKUP(B522,'X12'!$B:$AZ,46,FALSE)),IF($X$1=13,(VLOOKUP(B522,'X13'!$B:$AZ,46,FALSE)),"B"))))))))))))))=TRUE," ",(IF($X$1=1,(VLOOKUP(B522,'X1'!$B:$AZ,46,FALSE)),IF($X$1=2,(VLOOKUP(B522,'X2'!$B:$AZ,46,FALSE)),IF($X$1=3,(VLOOKUP(B522,'X3'!$B:$AZ,46,FALSE)),IF($X$1=4,(VLOOKUP(B522,'X4'!$B:$AZ,46,FALSE)),IF($X$1=5,(VLOOKUP(B522,'X5'!$B:$AZ,46,FALSE)),IF($X$1=6,(VLOOKUP(B522,'X6'!$B:$AZ,46,FALSE)),IF($X$1=7,(VLOOKUP(B522,'X7'!$B:$AZ,46,FALSE)),IF($X$1=8,(VLOOKUP(B522,'X8'!$B:$AZ,46,FALSE)),IF($X$1=9,(VLOOKUP(B522,'X9'!$B:$AZ,46,FALSE)),IF($X$1=10,(VLOOKUP(B522,'X10'!$B:$AZ,46,FALSE)),IF($X$1=11,(VLOOKUP(B522,'X11'!$B:$AZ,46,FALSE)),IF($X$1=12,(VLOOKUP(B522,'X12'!$B:$AZ,46,FALSE)),IF($X$1=13,(VLOOKUP(B522,'X13'!$B:$AZ,46,FALSE)),"B")))))))))))))))</f>
        <v xml:space="preserve"> </v>
      </c>
      <c r="R522" s="185" t="str">
        <f ca="1">IF(ISERROR(IF($X$1=1,(VLOOKUP(B522,'X1'!$B:$AZ,15,FALSE)),IF($X$1=2,(VLOOKUP(B522,'X2'!$B:$AZ,15,FALSE)),IF($X$1=3,(VLOOKUP(B522,'X3'!$B:$AZ,15,FALSE)),IF($X$1=4,(VLOOKUP(B522,'X4'!$B:$AZ,15,FALSE)),IF($X$1=5,(VLOOKUP(B522,'X5'!$B:$AZ,15,FALSE)),IF($X$1=6,(VLOOKUP(B522,'X6'!$B:$AZ,15,FALSE)),IF($X$1=7,(VLOOKUP(B522,'X7'!$B:$AZ,15,FALSE)),IF($X$1=8,(VLOOKUP(B522,'X8'!$B:$AZ,15,FALSE)),IF($X$1=9,(VLOOKUP(B522,'X9'!$B:$AZ,15,FALSE)),IF($X$1=10,(VLOOKUP(B522,'X10'!$B:$AZ,15,FALSE)),IF($X$1=11,(VLOOKUP(B522,'X11'!$B:$AZ,15,FALSE)),IF($X$1=12,(VLOOKUP(B522,'X12'!$B:$AZ,15,FALSE)),IF($X$1=13,(VLOOKUP(B522,'X13'!$B:$AZ,15,FALSE)),"B"))))))))))))))=TRUE," ",(IF($X$1=1,(VLOOKUP(B522,'X1'!$B:$AZ,15,FALSE)),IF($X$1=2,(VLOOKUP(B522,'X2'!$B:$AZ,15,FALSE)),IF($X$1=3,(VLOOKUP(B522,'X3'!$B:$AZ,15,FALSE)),IF($X$1=4,(VLOOKUP(B522,'X4'!$B:$AZ,15,FALSE)),IF($X$1=5,(VLOOKUP(B522,'X5'!$B:$AZ,15,FALSE)),IF($X$1=6,(VLOOKUP(B522,'X6'!$B:$AZ,15,FALSE)),IF($X$1=7,(VLOOKUP(B522,'X7'!$B:$AZ,15,FALSE)),IF($X$1=8,(VLOOKUP(B522,'X8'!$B:$AZ,15,FALSE)),IF($X$1=9,(VLOOKUP(B522,'X9'!$B:$AZ,15,FALSE)),IF($X$1=10,(VLOOKUP(B522,'X10'!$B:$AZ,15,FALSE)),IF($X$1=11,(VLOOKUP(B522,'X11'!$B:$AZ,15,FALSE)),IF($X$1=12,(VLOOKUP(B522,'X12'!$B:$AZ,15,FALSE)),IF($X$1=13,(VLOOKUP(B522,'X13'!$B:$AZ,15,FALSE)),"B")))))))))))))))</f>
        <v xml:space="preserve"> </v>
      </c>
      <c r="S522" s="185" t="str">
        <f ca="1">IF(ISERROR(IF((IF($X$1=1,(VLOOKUP(B522,'X1'!$B:$AZ,14,FALSE)),(IF($X$1=2,(VLOOKUP(B522,'X2'!$B:$AZ,14,FALSE)),(IF($X$1=3,(VLOOKUP(B522,'X3'!$B:$AZ,14,FALSE)),(IF($X$1=4,(VLOOKUP(B522,'X4'!$B:$AZ,14,FALSE)),(IF($X$1=5,(VLOOKUP(B522,'X5'!$B:$AZ,14,FALSE)),(IF($X$1=6,(VLOOKUP(B522,'X6'!$B:$AZ,14,FALSE)),(IF($X$1=7,(VLOOKUP(B522,'X7'!$B:$AZ,14,FALSE)),(IF($X$1=8,(VLOOKUP(B522,'X8'!$B:$AZ,14,FALSE)),(IF($X$1=9,(VLOOKUP(B522,'X9'!$B:$AZ,14,FALSE)),(IF($X$1=10,(VLOOKUP(B522,'X10'!$B:$AZ,14,FALSE)),(IF($X$1=11,(VLOOKUP(B522,'X11'!$B:$AZ,14,FALSE)),(IF($X$1=12,(VLOOKUP(B522,'X12'!$B:$AZ,14,FALSE)),(VLOOKUP(B522,'X13'!$B:$AZ,14,FALSE))))))))))))))))))))))))))=$V$1," ",(IF($X$1=1,(VLOOKUP(B522,'X1'!$B:$AZ,14,FALSE)),(IF($X$1=2,(VLOOKUP(B522,'X2'!$B:$AZ,14,FALSE)),(IF($X$1=3,(VLOOKUP(B522,'X3'!$B:$AZ,14,FALSE)),(IF($X$1=4,(VLOOKUP(B522,'X4'!$B:$AZ,14,FALSE)),(IF($X$1=5,(VLOOKUP(B522,'X5'!$B:$AZ,14,FALSE)),(IF($X$1=6,(VLOOKUP(B522,'X6'!$B:$AZ,14,FALSE)),(IF($X$1=7,(VLOOKUP(B522,'X7'!$B:$AZ,14,FALSE)),(IF($X$1=8,(VLOOKUP(B522,'X8'!$B:$AZ,14,FALSE)),(IF($X$1=9,(VLOOKUP(B522,'X9'!$B:$AZ,14,FALSE)),(IF($X$1=10,(VLOOKUP(B522,'X10'!$B:$AZ,14,FALSE)),(IF($X$1=11,(VLOOKUP(B522,'X11'!$B:$AZ,14,FALSE)),(IF($X$1=12,(VLOOKUP(B522,'X12'!$B:$AZ,14,FALSE)),(VLOOKUP(B522,'X13'!$B:$AZ,14,FALSE))))))))))))))))))))))))))))=TRUE," ",(IF((IF($X$1=1,(VLOOKUP(B522,'X1'!$B:$AZ,14,FALSE)),(IF($X$1=2,(VLOOKUP(B522,'X2'!$B:$AZ,14,FALSE)),(IF($X$1=3,(VLOOKUP(B522,'X3'!$B:$AZ,14,FALSE)),(IF($X$1=4,(VLOOKUP(B522,'X4'!$B:$AZ,14,FALSE)),(IF($X$1=5,(VLOOKUP(B522,'X5'!$B:$AZ,14,FALSE)),(IF($X$1=6,(VLOOKUP(B522,'X6'!$B:$AZ,14,FALSE)),(IF($X$1=7,(VLOOKUP(B522,'X7'!$B:$AZ,14,FALSE)),(IF($X$1=8,(VLOOKUP(B522,'X8'!$B:$AZ,14,FALSE)),(IF($X$1=9,(VLOOKUP(B522,'X9'!$B:$AZ,14,FALSE)),(IF($X$1=10,(VLOOKUP(B522,'X10'!$B:$AZ,14,FALSE)),(IF($X$1=11,(VLOOKUP(B522,'X11'!$B:$AZ,14,FALSE)),(IF($X$1=12,(VLOOKUP(B522,'X12'!$B:$AZ,14,FALSE)),(VLOOKUP(B522,'X13'!$B:$AZ,14,FALSE))))))))))))))))))))))))))=$V$1," ",(IF($X$1=1,(VLOOKUP(B522,'X1'!$B:$AZ,14,FALSE)),(IF($X$1=2,(VLOOKUP(B522,'X2'!$B:$AZ,14,FALSE)),(IF($X$1=3,(VLOOKUP(B522,'X3'!$B:$AZ,14,FALSE)),(IF($X$1=4,(VLOOKUP(B522,'X4'!$B:$AZ,14,FALSE)),(IF($X$1=5,(VLOOKUP(B522,'X5'!$B:$AZ,14,FALSE)),(IF($X$1=6,(VLOOKUP(B522,'X6'!$B:$AZ,14,FALSE)),(IF($X$1=7,(VLOOKUP(B522,'X7'!$B:$AZ,14,FALSE)),(IF($X$1=8,(VLOOKUP(B522,'X8'!$B:$AZ,14,FALSE)),(IF($X$1=9,(VLOOKUP(B522,'X9'!$B:$AZ,14,FALSE)),(IF($X$1=10,(VLOOKUP(B522,'X10'!$B:$AZ,14,FALSE)),(IF($X$1=11,(VLOOKUP(B522,'X11'!$B:$AZ,14,FALSE)),(IF($X$1=12,(VLOOKUP(B522,'X12'!$B:$AZ,14,FALSE)),(VLOOKUP(B522,'X13'!$B:$AZ,14,FALSE)))))))))))))))))))))))))))))</f>
        <v xml:space="preserve"> </v>
      </c>
    </row>
    <row r="523" spans="1:19" ht="14.1" customHeight="1" x14ac:dyDescent="0.2">
      <c r="A523" s="156" t="s">
        <v>1058</v>
      </c>
      <c r="B523" s="122" t="str">
        <f>IF(ISERROR(IF($U$16=1,(VLOOKUP(A523,$AC$89:$AH$125,2,FALSE)),IF((IF($X$1=1,'X1'!B482,(IF($X$1=2,'X2'!B482,(IF($X$1=3,'X3'!B482,(IF($X$1=4,'X4'!B482,(IF($X$1=5,'X5'!B482,(IF($X$1=6,'X6'!B482,(IF($X$1=7,'X7'!B482,(IF($X$1=8,'X8'!B482,(IF($X$1=9,'X9'!B482,(IF($X$1=10,'X10'!B482,(IF($X$1=11,'X11'!B482,(IF($X$1=12,'X12'!B482,'X13'!B482))))))))))))))))))))))))="","",(IF($X$1=1,'X1'!B482,(IF($X$1=2,'X2'!B482,(IF($X$1=3,'X3'!B482,(IF($X$1=4,'X4'!B482,(IF($X$1=5,'X5'!B482,(IF($X$1=6,'X6'!B482,(IF($X$1=7,'X7'!B482,(IF($X$1=8,'X8'!B482,(IF($X$1=9,'X9'!B482,(IF($X$1=10,'X10'!B482,(IF($X$1=11,'X11'!B482,(IF($X$1=12,'X12'!B482,'X13'!B482)))))))))))))))))))))))))))=TRUE," ",(IF($U$16=1,(VLOOKUP(A523,$AC$89:$AH$125,2,FALSE)),IF((IF($X$1=1,'X1'!B482,(IF($X$1=2,'X2'!B482,(IF($X$1=3,'X3'!B482,(IF($X$1=4,'X4'!B482,(IF($X$1=5,'X5'!B482,(IF($X$1=6,'X6'!B482,(IF($X$1=7,'X7'!B482,(IF($X$1=8,'X8'!B482,(IF($X$1=9,'X9'!B482,(IF($X$1=10,'X10'!B482,(IF($X$1=11,'X11'!B482,(IF($X$1=12,'X12'!B482,'X13'!B482))))))))))))))))))))))))="","",(IF($X$1=1,'X1'!B482,(IF($X$1=2,'X2'!B482,(IF($X$1=3,'X3'!B482,(IF($X$1=4,'X4'!B482,(IF($X$1=5,'X5'!B482,(IF($X$1=6,'X6'!B482,(IF($X$1=7,'X7'!B482,(IF($X$1=8,'X8'!B482,(IF($X$1=9,'X9'!B482,(IF($X$1=10,'X10'!B482,(IF($X$1=11,'X11'!B482,(IF($X$1=12,'X12'!B482,'X13'!B482))))))))))))))))))))))))))))</f>
        <v/>
      </c>
      <c r="C523" s="181" t="str">
        <f ca="1">IF(ISERROR(IF($X$1=1,(VLOOKUP(B523,'X1'!$B:$AZ,47,FALSE)),IF($X$1=2,(VLOOKUP(B523,'X2'!$B:$AZ,47,FALSE)),IF($X$1=3,(VLOOKUP(B523,'X3'!$B:$AZ,47,FALSE)),IF($X$1=4,(VLOOKUP(B523,'X4'!$B:$AZ,47,FALSE)),IF($X$1=5,(VLOOKUP(B523,'X5'!$B:$AZ,47,FALSE)),IF($X$1=6,(VLOOKUP(B523,'X6'!$B:$AZ,47,FALSE)),IF($X$1=7,(VLOOKUP(B523,'X7'!$B:$AZ,47,FALSE)),IF($X$1=8,(VLOOKUP(B523,'X8'!$B:$AZ,47,FALSE)),IF($X$1=9,(VLOOKUP(B523,'X9'!$B:$AZ,47,FALSE)),IF($X$1=10,(VLOOKUP(B523,'X10'!$B:$AZ,47,FALSE)),IF($X$1=11,(VLOOKUP(B523,'X11'!$B:$AZ,47,FALSE)),IF($X$1=12,(VLOOKUP(B523,'X12'!$B:$AZ,47,FALSE)),IF($X$1=13,(VLOOKUP(B523,'X13'!$B:$AZ,47,FALSE)),"B"))))))))))))))=TRUE," ",(IF($X$1=1,(VLOOKUP(B523,'X1'!$B:$AZ,47,FALSE)),IF($X$1=2,(VLOOKUP(B523,'X2'!$B:$AZ,47,FALSE)),IF($X$1=3,(VLOOKUP(B523,'X3'!$B:$AZ,47,FALSE)),IF($X$1=4,(VLOOKUP(B523,'X4'!$B:$AZ,47,FALSE)),IF($X$1=5,(VLOOKUP(B523,'X5'!$B:$AZ,47,FALSE)),IF($X$1=6,(VLOOKUP(B523,'X6'!$B:$AZ,47,FALSE)),IF($X$1=7,(VLOOKUP(B523,'X7'!$B:$AZ,47,FALSE)),IF($X$1=8,(VLOOKUP(B523,'X8'!$B:$AZ,47,FALSE)),IF($X$1=9,(VLOOKUP(B523,'X9'!$B:$AZ,47,FALSE)),IF($X$1=10,(VLOOKUP(B523,'X10'!$B:$AZ,47,FALSE)),IF($X$1=11,(VLOOKUP(B523,'X11'!$B:$AZ,47,FALSE)),IF($X$1=12,(VLOOKUP(B523,'X12'!$B:$AZ,47,FALSE)),IF($X$1=13,(VLOOKUP(B523,'X13'!$B:$AZ,47,FALSE)),"B")))))))))))))))</f>
        <v xml:space="preserve"> </v>
      </c>
      <c r="D523" s="181" t="str">
        <f ca="1">IF(ISERROR(IF($X$1=1,(VLOOKUP(B523,'X1'!$B:$AP,41,FALSE)),IF($X$1=2,(VLOOKUP(B523,'X2'!$B:$AP,41,FALSE)),IF($X$1=3,(VLOOKUP(B523,'X3'!$B:$AP,41,FALSE)),IF($X$1=4,(VLOOKUP(B523,'X4'!$B:$AP,41,FALSE)),IF($X$1=5,(VLOOKUP(B523,'X5'!$B:$AP,41,FALSE)),IF($X$1=6,(VLOOKUP(B523,'X6'!$B:$AP,41,FALSE)),IF($X$1=7,(VLOOKUP(B523,'X7'!$B:$AP,41,FALSE)),IF($X$1=8,(VLOOKUP(B523,'X8'!$B:$AP,41,FALSE)),IF($X$1=9,(VLOOKUP(B523,'X9'!$B:$AP,41,FALSE)),IF($X$1=10,(VLOOKUP(B523,'X10'!$B:$AP,41,FALSE)),IF($X$1=11,(VLOOKUP(B523,'X11'!$B:$AP,41,FALSE)),IF($X$1=12,(VLOOKUP(B523,'X12'!$B:$AP,41,FALSE)),IF($X$1=13,(VLOOKUP(B523,'X13'!$B:$AP,41,FALSE)),"B"))))))))))))))=TRUE," ",(IF($X$1=1,(VLOOKUP(B523,'X1'!$B:$AP,41,FALSE)),IF($X$1=2,(VLOOKUP(B523,'X2'!$B:$AP,41,FALSE)),IF($X$1=3,(VLOOKUP(B523,'X3'!$B:$AP,41,FALSE)),IF($X$1=4,(VLOOKUP(B523,'X4'!$B:$AP,41,FALSE)),IF($X$1=5,(VLOOKUP(B523,'X5'!$B:$AP,41,FALSE)),IF($X$1=6,(VLOOKUP(B523,'X6'!$B:$AP,41,FALSE)),IF($X$1=7,(VLOOKUP(B523,'X7'!$B:$AP,41,FALSE)),IF($X$1=8,(VLOOKUP(B523,'X8'!$B:$AP,41,FALSE)),IF($X$1=9,(VLOOKUP(B523,'X9'!$B:$AP,41,FALSE)),IF($X$1=10,(VLOOKUP(B523,'X10'!$B:$AP,41,FALSE)),IF($X$1=11,(VLOOKUP(B523,'X11'!$B:$AP,41,FALSE)),IF($X$1=12,(VLOOKUP(B523,'X12'!$B:$AP,41,FALSE)),IF($X$1=13,(VLOOKUP(B523,'X13'!$B:$AP,41,FALSE)),"B")))))))))))))))</f>
        <v xml:space="preserve"> </v>
      </c>
      <c r="E523" s="182" t="str">
        <f ca="1">IF(ISERROR(IF($X$1=1,(VLOOKUP(B523,'X1'!$B:$AP,7,FALSE)),IF($X$1=2,(VLOOKUP(B523,'X2'!$B:$AP,7,FALSE)),IF($X$1=3,(VLOOKUP(B523,'X3'!$B:$AP,7,FALSE)),IF($X$1=4,(VLOOKUP(B523,'X4'!$B:$AP,7,FALSE)),IF($X$1=5,(VLOOKUP(B523,'X5'!$B:$AP,7,FALSE)),IF($X$1=6,(VLOOKUP(B523,'X6'!$B:$AP,7,FALSE)),IF($X$1=7,(VLOOKUP(B523,'X7'!$B:$AP,7,FALSE)),IF($X$1=8,(VLOOKUP(B523,'X8'!$B:$AP,7,FALSE)),IF($X$1=9,(VLOOKUP(B523,'X9'!$B:$AP,7,FALSE)),IF($X$1=10,(VLOOKUP(B523,'X10'!$B:$AP,7,FALSE)),IF($X$1=11,(VLOOKUP(B523,'X11'!$B:$AP,7,FALSE)),IF($X$1=12,(VLOOKUP(B523,'X12'!$B:$AP,7,FALSE)),IF($X$1=13,(VLOOKUP(B523,'X13'!$B:$AP,7,FALSE)),"B"))))))))))))))=TRUE," ",(IF($X$1=1,(VLOOKUP(B523,'X1'!$B:$AP,7,FALSE)),IF($X$1=2,(VLOOKUP(B523,'X2'!$B:$AP,7,FALSE)),IF($X$1=3,(VLOOKUP(B523,'X3'!$B:$AP,7,FALSE)),IF($X$1=4,(VLOOKUP(B523,'X4'!$B:$AP,7,FALSE)),IF($X$1=5,(VLOOKUP(B523,'X5'!$B:$AP,7,FALSE)),IF($X$1=6,(VLOOKUP(B523,'X6'!$B:$AP,7,FALSE)),IF($X$1=7,(VLOOKUP(B523,'X7'!$B:$AP,7,FALSE)),IF($X$1=8,(VLOOKUP(B523,'X8'!$B:$AP,7,FALSE)),IF($X$1=9,(VLOOKUP(B523,'X9'!$B:$AP,7,FALSE)),IF($X$1=10,(VLOOKUP(B523,'X10'!$B:$AP,7,FALSE)),IF($X$1=11,(VLOOKUP(B523,'X11'!$B:$AP,7,FALSE)),IF($X$1=12,(VLOOKUP(B523,'X12'!$B:$AP,7,FALSE)),IF($X$1=13,(VLOOKUP(B523,'X13'!$B:$AP,7,FALSE)),"B")))))))))))))))</f>
        <v xml:space="preserve"> </v>
      </c>
      <c r="F523" s="182" t="str">
        <f ca="1">IF(ISERROR(IF((IF($X$1=1,(VLOOKUP(B523,'X1'!$B:$AO,6,FALSE)),(IF($X$1=2,(VLOOKUP(B523,'X2'!$B:$AO,6,FALSE)),(IF($X$1=3,(VLOOKUP(B523,'X3'!$B:$AO,6,FALSE)),(IF($X$1=4,(VLOOKUP(B523,'X4'!$B:$AO,6,FALSE)),(IF($X$1=5,(VLOOKUP(B523,'X5'!$B:$AO,6,FALSE)),(IF($X$1=6,(VLOOKUP(B523,'X6'!$B:$AO,6,FALSE)),(IF($X$1=7,(VLOOKUP(B523,'X7'!$B:$AO,6,FALSE)),(IF($X$1=8,(VLOOKUP(B523,'X8'!$B:$AO,6,FALSE)),(IF($X$1=9,(VLOOKUP(B523,'X9'!$B:$AO,6,FALSE)),(IF($X$1=10,(VLOOKUP(B523,'X10'!$B:$AO,6,FALSE)),(IF($X$1=11,(VLOOKUP(B523,'X11'!$B:$AO,6,FALSE)),(IF($X$1=12,(VLOOKUP(B523,'X12'!$B:$AO,6,FALSE)),(VLOOKUP(B523,'X13'!$B:$AO,6,FALSE))))))))))))))))))))))))))=$V$1," ",(IF($X$1=1,(VLOOKUP(B523,'X1'!$B:$AO,6,FALSE)),(IF($X$1=2,(VLOOKUP(B523,'X2'!$B:$AO,6,FALSE)),(IF($X$1=3,(VLOOKUP(B523,'X3'!$B:$AO,6,FALSE)),(IF($X$1=4,(VLOOKUP(B523,'X4'!$B:$AO,6,FALSE)),(IF($X$1=5,(VLOOKUP(B523,'X5'!$B:$AO,6,FALSE)),(IF($X$1=6,(VLOOKUP(B523,'X6'!$B:$AO,6,FALSE)),(IF($X$1=7,(VLOOKUP(B523,'X7'!$B:$AO,6,FALSE)),(IF($X$1=8,(VLOOKUP(B523,'X8'!$B:$AO,6,FALSE)),(IF($X$1=9,(VLOOKUP(B523,'X9'!$B:$AO,6,FALSE)),(IF($X$1=10,(VLOOKUP(B523,'X10'!$B:$AO,6,FALSE)),(IF($X$1=11,(VLOOKUP(B523,'X11'!$B:$AO,6,FALSE)),(IF($X$1=12,(VLOOKUP(B523,'X12'!$B:$AO,6,FALSE)),(VLOOKUP(B523,'X13'!$B:$AO,6,FALSE))))))))))))))))))))))))))))=TRUE," ",(IF((IF($X$1=1,(VLOOKUP(B523,'X1'!$B:$AO,6,FALSE)),(IF($X$1=2,(VLOOKUP(B523,'X2'!$B:$AO,6,FALSE)),(IF($X$1=3,(VLOOKUP(B523,'X3'!$B:$AO,6,FALSE)),(IF($X$1=4,(VLOOKUP(B523,'X4'!$B:$AO,6,FALSE)),(IF($X$1=5,(VLOOKUP(B523,'X5'!$B:$AO,6,FALSE)),(IF($X$1=6,(VLOOKUP(B523,'X6'!$B:$AO,6,FALSE)),(IF($X$1=7,(VLOOKUP(B523,'X7'!$B:$AO,6,FALSE)),(IF($X$1=8,(VLOOKUP(B523,'X8'!$B:$AO,6,FALSE)),(IF($X$1=9,(VLOOKUP(B523,'X9'!$B:$AO,6,FALSE)),(IF($X$1=10,(VLOOKUP(B523,'X10'!$B:$AO,6,FALSE)),(IF($X$1=11,(VLOOKUP(B523,'X11'!$B:$AO,6,FALSE)),(IF($X$1=12,(VLOOKUP(B523,'X12'!$B:$AO,6,FALSE)),(VLOOKUP(B523,'X13'!$B:$AO,6,FALSE))))))))))))))))))))))))))=$V$1," ",(IF($X$1=1,(VLOOKUP(B523,'X1'!$B:$AO,6,FALSE)),(IF($X$1=2,(VLOOKUP(B523,'X2'!$B:$AO,6,FALSE)),(IF($X$1=3,(VLOOKUP(B523,'X3'!$B:$AO,6,FALSE)),(IF($X$1=4,(VLOOKUP(B523,'X4'!$B:$AO,6,FALSE)),(IF($X$1=5,(VLOOKUP(B523,'X5'!$B:$AO,6,FALSE)),(IF($X$1=6,(VLOOKUP(B523,'X6'!$B:$AO,6,FALSE)),(IF($X$1=7,(VLOOKUP(B523,'X7'!$B:$AO,6,FALSE)),(IF($X$1=8,(VLOOKUP(B523,'X8'!$B:$AO,6,FALSE)),(IF($X$1=9,(VLOOKUP(B523,'X9'!$B:$AO,6,FALSE)),(IF($X$1=10,(VLOOKUP(B523,'X10'!$B:$AO,6,FALSE)),(IF($X$1=11,(VLOOKUP(B523,'X11'!$B:$AO,6,FALSE)),(IF($X$1=12,(VLOOKUP(B523,'X12'!$B:$AO,6,FALSE)),(VLOOKUP(B523,'X13'!$B:$AO,6,FALSE)))))))))))))))))))))))))))))</f>
        <v xml:space="preserve"> </v>
      </c>
      <c r="G523" s="182" t="str">
        <f ca="1">IF(ISERROR(IF($X$1=1,(VLOOKUP(B523,'X1'!$B:$AZ,44,FALSE)),IF($X$1=2,(VLOOKUP(B523,'X2'!$B:$AZ,44,FALSE)),IF($X$1=3,(VLOOKUP(B523,'X3'!$B:$AZ,44,FALSE)),IF($X$1=4,(VLOOKUP(B523,'X4'!$B:$AZ,44,FALSE)),IF($X$1=5,(VLOOKUP(B523,'X5'!$B:$AZ,44,FALSE)),IF($X$1=6,(VLOOKUP(B523,'X6'!$B:$AZ,44,FALSE)),IF($X$1=7,(VLOOKUP(B523,'X7'!$B:$AZ,44,FALSE)),IF($X$1=8,(VLOOKUP(B523,'X8'!$B:$AZ,44,FALSE)),IF($X$1=9,(VLOOKUP(B523,'X9'!$B:$AZ,44,FALSE)),IF($X$1=10,(VLOOKUP(B523,'X10'!$B:$AZ,44,FALSE)),IF($X$1=11,(VLOOKUP(B523,'X11'!$B:$AZ,44,FALSE)),IF($X$1=12,(VLOOKUP(B523,'X12'!$B:$AZ,44,FALSE)),IF($X$1=13,(VLOOKUP(B523,'X13'!$B:$AZ,44,FALSE)),"B"))))))))))))))=TRUE," ",(IF($X$1=1,(VLOOKUP(B523,'X1'!$B:$AZ,44,FALSE)),IF($X$1=2,(VLOOKUP(B523,'X2'!$B:$AZ,44,FALSE)),IF($X$1=3,(VLOOKUP(B523,'X3'!$B:$AZ,44,FALSE)),IF($X$1=4,(VLOOKUP(B523,'X4'!$B:$AZ,44,FALSE)),IF($X$1=5,(VLOOKUP(B523,'X5'!$B:$AZ,44,FALSE)),IF($X$1=6,(VLOOKUP(B523,'X6'!$B:$AZ,44,FALSE)),IF($X$1=7,(VLOOKUP(B523,'X7'!$B:$AZ,44,FALSE)),IF($X$1=8,(VLOOKUP(B523,'X8'!$B:$AZ,44,FALSE)),IF($X$1=9,(VLOOKUP(B523,'X9'!$B:$AZ,44,FALSE)),IF($X$1=10,(VLOOKUP(B523,'X10'!$B:$AZ,44,FALSE)),IF($X$1=11,(VLOOKUP(B523,'X11'!$B:$AZ,44,FALSE)),IF($X$1=12,(VLOOKUP(B523,'X12'!$B:$AZ,44,FALSE)),IF($X$1=13,(VLOOKUP(B523,'X13'!$B:$AZ,44,FALSE)),"B")))))))))))))))</f>
        <v xml:space="preserve"> </v>
      </c>
      <c r="H523" s="182" t="str">
        <f ca="1">IF(ISERROR(IF($X$1=1,(VLOOKUP(B523,'X1'!$B:$AZ,8,FALSE)),IF($X$1=2,(VLOOKUP(B523,'X2'!$B:$AZ,8,FALSE)),IF($X$1=3,(VLOOKUP(B523,'X3'!$B:$AZ,8,FALSE)),IF($X$1=4,(VLOOKUP(B523,'X4'!$B:$AZ,8,FALSE)),IF($X$1=5,(VLOOKUP(B523,'X5'!$B:$AZ,8,FALSE)),IF($X$1=6,(VLOOKUP(B523,'X6'!$B:$AZ,8,FALSE)),IF($X$1=7,(VLOOKUP(B523,'X7'!$B:$AZ,8,FALSE)),IF($X$1=8,(VLOOKUP(B523,'X8'!$B:$AZ,8,FALSE)),IF($X$1=9,(VLOOKUP(B523,'X9'!$B:$AZ,8,FALSE)),IF($X$1=10,(VLOOKUP(B523,'X10'!$B:$AZ,8,FALSE)),IF($X$1=11,(VLOOKUP(B523,'X11'!$B:$AZ,8,FALSE)),IF($X$1=12,(VLOOKUP(B523,'X12'!$B:$AZ,8,FALSE)),IF($X$1=13,(VLOOKUP(B523,'X13'!$B:$AZ,8,FALSE)),"B"))))))))))))))=TRUE," ",(IF($X$1=1,(VLOOKUP(B523,'X1'!$B:$AZ,8,FALSE)),IF($X$1=2,(VLOOKUP(B523,'X2'!$B:$AZ,8,FALSE)),IF($X$1=3,(VLOOKUP(B523,'X3'!$B:$AZ,8,FALSE)),IF($X$1=4,(VLOOKUP(B523,'X4'!$B:$AZ,8,FALSE)),IF($X$1=5,(VLOOKUP(B523,'X5'!$B:$AZ,8,FALSE)),IF($X$1=6,(VLOOKUP(B523,'X6'!$B:$AZ,8,FALSE)),IF($X$1=7,(VLOOKUP(B523,'X7'!$B:$AZ,8,FALSE)),IF($X$1=8,(VLOOKUP(B523,'X8'!$B:$AZ,8,FALSE)),IF($X$1=9,(VLOOKUP(B523,'X9'!$B:$AZ,8,FALSE)),IF($X$1=10,(VLOOKUP(B523,'X10'!$B:$AZ,8,FALSE)),IF($X$1=11,(VLOOKUP(B523,'X11'!$B:$AZ,8,FALSE)),IF($X$1=12,(VLOOKUP(B523,'X12'!$B:$AZ,8,FALSE)),IF($X$1=13,(VLOOKUP(B523,'X13'!$B:$AZ,8,FALSE)),"B")))))))))))))))</f>
        <v xml:space="preserve"> </v>
      </c>
      <c r="I523" s="183" t="str">
        <f ca="1">IF(ISERROR(IF($X$1=1,(VLOOKUP(B523,'X1'!$B:$AZ,2,FALSE)),IF($X$1=2,(VLOOKUP(B523,'X2'!$B:$AZ,2,FALSE)),IF($X$1=3,(VLOOKUP(B523,'X3'!$B:$AZ,2,FALSE)),IF($X$1=4,(VLOOKUP(B523,'X4'!$B:$AZ,2,FALSE)),IF($X$1=5,(VLOOKUP(B523,'X5'!$B:$AZ,2,FALSE)),IF($X$1=6,(VLOOKUP(B523,'X6'!$B:$AZ,2,FALSE)),IF($X$1=7,(VLOOKUP(B523,'X7'!$B:$AZ,2,FALSE)),IF($X$1=8,(VLOOKUP(B523,'X8'!$B:$AZ,2,FALSE)),IF($X$1=9,(VLOOKUP(B523,'X9'!$B:$AZ,2,FALSE)),IF($X$1=10,(VLOOKUP(B523,'X10'!$B:$AZ,2,FALSE)),IF($X$1=11,(VLOOKUP(B523,'X11'!$B:$AZ,2,FALSE)),IF($X$1=12,(VLOOKUP(B523,'X12'!$B:$AZ,2,FALSE)),IF($X$1=13,(VLOOKUP(B523,'X13'!$B:$AZ,2,FALSE)),"B"))))))))))))))=TRUE," ",(IF($X$1=1,(VLOOKUP(B523,'X1'!$B:$AZ,2,FALSE)),IF($X$1=2,(VLOOKUP(B523,'X2'!$B:$AZ,2,FALSE)),IF($X$1=3,(VLOOKUP(B523,'X3'!$B:$AZ,2,FALSE)),IF($X$1=4,(VLOOKUP(B523,'X4'!$B:$AZ,2,FALSE)),IF($X$1=5,(VLOOKUP(B523,'X5'!$B:$AZ,2,FALSE)),IF($X$1=6,(VLOOKUP(B523,'X6'!$B:$AZ,2,FALSE)),IF($X$1=7,(VLOOKUP(B523,'X7'!$B:$AZ,2,FALSE)),IF($X$1=8,(VLOOKUP(B523,'X8'!$B:$AZ,2,FALSE)),IF($X$1=9,(VLOOKUP(B523,'X9'!$B:$AZ,2,FALSE)),IF($X$1=10,(VLOOKUP(B523,'X10'!$B:$AZ,2,FALSE)),IF($X$1=11,(VLOOKUP(B523,'X11'!$B:$AZ,2,FALSE)),IF($X$1=12,(VLOOKUP(B523,'X12'!$B:$AZ,2,FALSE)),IF($X$1=13,(VLOOKUP(B523,'X13'!$B:$AZ,2,FALSE)),"B")))))))))))))))</f>
        <v xml:space="preserve"> </v>
      </c>
      <c r="J523" s="183" t="str">
        <f ca="1">IF(ISERROR(IF($X$1=1,(VLOOKUP(B523,'X1'!$B:$AZ,3,FALSE)),IF($X$1=2,(VLOOKUP(B523,'X2'!$B:$AZ,3,FALSE)),IF($X$1=3,(VLOOKUP(B523,'X3'!$B:$AZ,3,FALSE)),IF($X$1=4,(VLOOKUP(B523,'X4'!$B:$AZ,3,FALSE)),IF($X$1=5,(VLOOKUP(B523,'X5'!$B:$AZ,3,FALSE)),IF($X$1=6,(VLOOKUP(B523,'X6'!$B:$AZ,3,FALSE)),IF($X$1=7,(VLOOKUP(B523,'X7'!$B:$AZ,3,FALSE)),IF($X$1=8,(VLOOKUP(B523,'X8'!$B:$AZ,3,FALSE)),IF($X$1=9,(VLOOKUP(B523,'X9'!$B:$AZ,3,FALSE)),IF($X$1=10,(VLOOKUP(B523,'X10'!$B:$AZ,3,FALSE)),IF($X$1=11,(VLOOKUP(B523,'X11'!$B:$AZ,3,FALSE)),IF($X$1=12,(VLOOKUP(B523,'X12'!$B:$AZ,3,FALSE)),IF($X$1=13,(VLOOKUP(B523,'X13'!$B:$AZ,3,FALSE)),"B"))))))))))))))=TRUE," ",(IF($X$1=1,(VLOOKUP(B523,'X1'!$B:$AZ,3,FALSE)),IF($X$1=2,(VLOOKUP(B523,'X2'!$B:$AZ,3,FALSE)),IF($X$1=3,(VLOOKUP(B523,'X3'!$B:$AZ,3,FALSE)),IF($X$1=4,(VLOOKUP(B523,'X4'!$B:$AZ,3,FALSE)),IF($X$1=5,(VLOOKUP(B523,'X5'!$B:$AZ,3,FALSE)),IF($X$1=6,(VLOOKUP(B523,'X6'!$B:$AZ,3,FALSE)),IF($X$1=7,(VLOOKUP(B523,'X7'!$B:$AZ,3,FALSE)),IF($X$1=8,(VLOOKUP(B523,'X8'!$B:$AZ,3,FALSE)),IF($X$1=9,(VLOOKUP(B523,'X9'!$B:$AZ,3,FALSE)),IF($X$1=10,(VLOOKUP(B523,'X10'!$B:$AZ,3,FALSE)),IF($X$1=11,(VLOOKUP(B523,'X11'!$B:$AZ,3,FALSE)),IF($X$1=12,(VLOOKUP(B523,'X12'!$B:$AZ,3,FALSE)),IF($X$1=13,(VLOOKUP(B523,'X13'!$B:$AZ,3,FALSE)),"B")))))))))))))))</f>
        <v xml:space="preserve"> </v>
      </c>
      <c r="K523" s="183" t="str">
        <f ca="1">IF(ISERROR(IF($X$1=1,(VLOOKUP(B523,'X1'!$B:$AZ,5,FALSE)),IF($X$1=2,(VLOOKUP(B523,'X2'!$B:$AZ,5,FALSE)),IF($X$1=3,(VLOOKUP(B523,'X3'!$B:$AZ,5,FALSE)),IF($X$1=4,(VLOOKUP(B523,'X4'!$B:$AZ,5,FALSE)),IF($X$1=5,(VLOOKUP(B523,'X5'!$B:$AZ,5,FALSE)),IF($X$1=6,(VLOOKUP(B523,'X6'!$B:$AZ,5,FALSE)),IF($X$1=7,(VLOOKUP(B523,'X7'!$B:$AZ,5,FALSE)),IF($X$1=8,(VLOOKUP(B523,'X8'!$B:$AZ,5,FALSE)),IF($X$1=9,(VLOOKUP(B523,'X9'!$B:$AZ,5,FALSE)),IF($X$1=10,(VLOOKUP(B523,'X10'!$B:$AZ,5,FALSE)),IF($X$1=11,(VLOOKUP(B523,'X11'!$B:$AZ,5,FALSE)),IF($X$1=12,(VLOOKUP(B523,'X12'!$B:$AZ,5,FALSE)),IF($X$1=13,(VLOOKUP(B523,'X13'!$B:$AZ,5,FALSE)),"B"))))))))))))))=TRUE," ",(IF($X$1=1,(VLOOKUP(B523,'X1'!$B:$AZ,5,FALSE)),IF($X$1=2,(VLOOKUP(B523,'X2'!$B:$AZ,5,FALSE)),IF($X$1=3,(VLOOKUP(B523,'X3'!$B:$AZ,5,FALSE)),IF($X$1=4,(VLOOKUP(B523,'X4'!$B:$AZ,5,FALSE)),IF($X$1=5,(VLOOKUP(B523,'X5'!$B:$AZ,5,FALSE)),IF($X$1=6,(VLOOKUP(B523,'X6'!$B:$AZ,5,FALSE)),IF($X$1=7,(VLOOKUP(B523,'X7'!$B:$AZ,5,FALSE)),IF($X$1=8,(VLOOKUP(B523,'X8'!$B:$AZ,5,FALSE)),IF($X$1=9,(VLOOKUP(B523,'X9'!$B:$AZ,5,FALSE)),IF($X$1=10,(VLOOKUP(B523,'X10'!$B:$AZ,5,FALSE)),IF($X$1=11,(VLOOKUP(B523,'X11'!$B:$AZ,5,FALSE)),IF($X$1=12,(VLOOKUP(B523,'X12'!$B:$AZ,5,FALSE)),IF($X$1=13,(VLOOKUP(B523,'X13'!$B:$AZ,5,FALSE)),"B")))))))))))))))</f>
        <v xml:space="preserve"> </v>
      </c>
      <c r="L523" s="184" t="str">
        <f ca="1">IF(ISERROR(IF($X$1=1,(VLOOKUP(B523,'X1'!$B:$AZ,9,FALSE)),IF($X$1=2,(VLOOKUP(B523,'X2'!$B:$AZ,9,FALSE)),IF($X$1=3,(VLOOKUP(B523,'X3'!$B:$AZ,9,FALSE)),IF($X$1=4,(VLOOKUP(B523,'X4'!$B:$AZ,9,FALSE)),IF($X$1=5,(VLOOKUP(B523,'X5'!$B:$AZ,9,FALSE)),IF($X$1=6,(VLOOKUP(B523,'X6'!$B:$AZ,9,FALSE)),IF($X$1=7,(VLOOKUP(B523,'X7'!$B:$AZ,9,FALSE)),IF($X$1=8,(VLOOKUP(B523,'X8'!$B:$AZ,9,FALSE)),IF($X$1=9,(VLOOKUP(B523,'X9'!$B:$AZ,9,FALSE)),IF($X$1=10,(VLOOKUP(B523,'X10'!$B:$AZ,9,FALSE)),IF($X$1=11,(VLOOKUP(B523,'X11'!$B:$AZ,9,FALSE)),IF($X$1=12,(VLOOKUP(B523,'X12'!$B:$AZ,9,FALSE)),IF($X$1=13,(VLOOKUP(B523,'X13'!$B:$AZ,9,FALSE)),"B"))))))))))))))=TRUE," ",(IF($X$1=1,(VLOOKUP(B523,'X1'!$B:$AZ,9,FALSE)),IF($X$1=2,(VLOOKUP(B523,'X2'!$B:$AZ,9,FALSE)),IF($X$1=3,(VLOOKUP(B523,'X3'!$B:$AZ,9,FALSE)),IF($X$1=4,(VLOOKUP(B523,'X4'!$B:$AZ,9,FALSE)),IF($X$1=5,(VLOOKUP(B523,'X5'!$B:$AZ,9,FALSE)),IF($X$1=6,(VLOOKUP(B523,'X6'!$B:$AZ,9,FALSE)),IF($X$1=7,(VLOOKUP(B523,'X7'!$B:$AZ,9,FALSE)),IF($X$1=8,(VLOOKUP(B523,'X8'!$B:$AZ,9,FALSE)),IF($X$1=9,(VLOOKUP(B523,'X9'!$B:$AZ,9,FALSE)),IF($X$1=10,(VLOOKUP(B523,'X10'!$B:$AZ,9,FALSE)),IF($X$1=11,(VLOOKUP(B523,'X11'!$B:$AZ,9,FALSE)),IF($X$1=12,(VLOOKUP(B523,'X12'!$B:$AZ,9,FALSE)),IF($X$1=13,(VLOOKUP(B523,'X13'!$B:$AZ,9,FALSE)),"B")))))))))))))))</f>
        <v xml:space="preserve"> </v>
      </c>
      <c r="M523" s="184" t="str">
        <f ca="1">IF(ISERROR(IF($X$1=1,(VLOOKUP(B523,'X1'!$B:$AZ,10,FALSE)),IF($X$1=2,(VLOOKUP(B523,'X2'!$B:$AZ,10,FALSE)),IF($X$1=3,(VLOOKUP(B523,'X3'!$B:$AZ,10,FALSE)),IF($X$1=4,(VLOOKUP(B523,'X4'!$B:$AZ,10,FALSE)),IF($X$1=5,(VLOOKUP(B523,'X5'!$B:$AZ,10,FALSE)),IF($X$1=6,(VLOOKUP(B523,'X6'!$B:$AZ,10,FALSE)),IF($X$1=7,(VLOOKUP(B523,'X7'!$B:$AZ,10,FALSE)),IF($X$1=8,(VLOOKUP(B523,'X8'!$B:$AZ,10,FALSE)),IF($X$1=9,(VLOOKUP(B523,'X9'!$B:$AZ,10,FALSE)),IF($X$1=10,(VLOOKUP(B523,'X10'!$B:$AZ,10,FALSE)),IF($X$1=11,(VLOOKUP(B523,'X11'!$B:$AZ,10,FALSE)),IF($X$1=12,(VLOOKUP(B523,'X12'!$B:$AZ,10,FALSE)),IF($X$1=13,(VLOOKUP(B523,'X13'!$B:$AZ,10,FALSE)),"B"))))))))))))))=TRUE," ",(IF($X$1=1,(VLOOKUP(B523,'X1'!$B:$AZ,10,FALSE)),IF($X$1=2,(VLOOKUP(B523,'X2'!$B:$AZ,10,FALSE)),IF($X$1=3,(VLOOKUP(B523,'X3'!$B:$AZ,10,FALSE)),IF($X$1=4,(VLOOKUP(B523,'X4'!$B:$AZ,10,FALSE)),IF($X$1=5,(VLOOKUP(B523,'X5'!$B:$AZ,10,FALSE)),IF($X$1=6,(VLOOKUP(B523,'X6'!$B:$AZ,10,FALSE)),IF($X$1=7,(VLOOKUP(B523,'X7'!$B:$AZ,10,FALSE)),IF($X$1=8,(VLOOKUP(B523,'X8'!$B:$AZ,10,FALSE)),IF($X$1=9,(VLOOKUP(B523,'X9'!$B:$AZ,10,FALSE)),IF($X$1=10,(VLOOKUP(B523,'X10'!$B:$AZ,10,FALSE)),IF($X$1=11,(VLOOKUP(B523,'X11'!$B:$AZ,10,FALSE)),IF($X$1=12,(VLOOKUP(B523,'X12'!$B:$AZ,10,FALSE)),IF($X$1=13,(VLOOKUP(B523,'X13'!$B:$AZ,10,FALSE)),"B")))))))))))))))</f>
        <v xml:space="preserve"> </v>
      </c>
      <c r="N523" s="185" t="str">
        <f ca="1">IF(ISERROR(IF($X$1=1,(VLOOKUP(B523,'X1'!$B:$AZ,45,FALSE)),IF($X$1=2,(VLOOKUP(B523,'X2'!$B:$AZ,45,FALSE)),IF($X$1=3,(VLOOKUP(B523,'X3'!$B:$AZ,45,FALSE)),IF($X$1=4,(VLOOKUP(B523,'X4'!$B:$AZ,45,FALSE)),IF($X$1=5,(VLOOKUP(B523,'X5'!$B:$AZ,45,FALSE)),IF($X$1=6,(VLOOKUP(B523,'X6'!$B:$AZ,45,FALSE)),IF($X$1=7,(VLOOKUP(B523,'X7'!$B:$AZ,45,FALSE)),IF($X$1=8,(VLOOKUP(B523,'X8'!$B:$AZ,45,FALSE)),IF($X$1=9,(VLOOKUP(B523,'X9'!$B:$AZ,45,FALSE)),IF($X$1=10,(VLOOKUP(B523,'X10'!$B:$AZ,45,FALSE)),IF($X$1=11,(VLOOKUP(B523,'X11'!$B:$AZ,45,FALSE)),IF($X$1=12,(VLOOKUP(B523,'X12'!$B:$AZ,45,FALSE)),IF($X$1=13,(VLOOKUP(B523,'X13'!$B:$AZ,45,FALSE)),"B"))))))))))))))=TRUE," ",(IF($X$1=1,(VLOOKUP(B523,'X1'!$B:$AZ,45,FALSE)),IF($X$1=2,(VLOOKUP(B523,'X2'!$B:$AZ,45,FALSE)),IF($X$1=3,(VLOOKUP(B523,'X3'!$B:$AZ,45,FALSE)),IF($X$1=4,(VLOOKUP(B523,'X4'!$B:$AZ,45,FALSE)),IF($X$1=5,(VLOOKUP(B523,'X5'!$B:$AZ,45,FALSE)),IF($X$1=6,(VLOOKUP(B523,'X6'!$B:$AZ,45,FALSE)),IF($X$1=7,(VLOOKUP(B523,'X7'!$B:$AZ,45,FALSE)),IF($X$1=8,(VLOOKUP(B523,'X8'!$B:$AZ,45,FALSE)),IF($X$1=9,(VLOOKUP(B523,'X9'!$B:$AZ,45,FALSE)),IF($X$1=10,(VLOOKUP(B523,'X10'!$B:$AZ,45,FALSE)),IF($X$1=11,(VLOOKUP(B523,'X11'!$B:$AZ,45,FALSE)),IF($X$1=12,(VLOOKUP(B523,'X12'!$B:$AZ,45,FALSE)),IF($X$1=13,(VLOOKUP(B523,'X13'!$B:$AZ,45,FALSE)),"B")))))))))))))))</f>
        <v xml:space="preserve"> </v>
      </c>
      <c r="O523" s="184" t="str">
        <f ca="1">IF(ISERROR(IF($X$1=1,(VLOOKUP(B523,'X1'!$B:$AZ,11,FALSE)),IF($X$1=2,(VLOOKUP(B523,'X2'!$B:$AZ,11,FALSE)),IF($X$1=3,(VLOOKUP(B523,'X3'!$B:$AZ,11,FALSE)),IF($X$1=4,(VLOOKUP(B523,'X4'!$B:$AZ,11,FALSE)),IF($X$1=5,(VLOOKUP(B523,'X5'!$B:$AZ,11,FALSE)),IF($X$1=6,(VLOOKUP(B523,'X6'!$B:$AZ,11,FALSE)),IF($X$1=7,(VLOOKUP(B523,'X7'!$B:$AZ,11,FALSE)),IF($X$1=8,(VLOOKUP(B523,'X8'!$B:$AZ,11,FALSE)),IF($X$1=9,(VLOOKUP(B523,'X9'!$B:$AZ,11,FALSE)),IF($X$1=10,(VLOOKUP(B523,'X10'!$B:$AZ,11,FALSE)),IF($X$1=11,(VLOOKUP(B523,'X11'!$B:$AZ,11,FALSE)),IF($X$1=12,(VLOOKUP(B523,'X12'!$B:$AZ,11,FALSE)),IF($X$1=13,(VLOOKUP(B523,'X13'!$B:$AZ,11,FALSE)),"B"))))))))))))))=TRUE," ",(IF($X$1=1,(VLOOKUP(B523,'X1'!$B:$AZ,11,FALSE)),IF($X$1=2,(VLOOKUP(B523,'X2'!$B:$AZ,11,FALSE)),IF($X$1=3,(VLOOKUP(B523,'X3'!$B:$AZ,11,FALSE)),IF($X$1=4,(VLOOKUP(B523,'X4'!$B:$AZ,11,FALSE)),IF($X$1=5,(VLOOKUP(B523,'X5'!$B:$AZ,11,FALSE)),IF($X$1=6,(VLOOKUP(B523,'X6'!$B:$AZ,11,FALSE)),IF($X$1=7,(VLOOKUP(B523,'X7'!$B:$AZ,11,FALSE)),IF($X$1=8,(VLOOKUP(B523,'X8'!$B:$AZ,11,FALSE)),IF($X$1=9,(VLOOKUP(B523,'X9'!$B:$AZ,11,FALSE)),IF($X$1=10,(VLOOKUP(B523,'X10'!$B:$AZ,11,FALSE)),IF($X$1=11,(VLOOKUP(B523,'X11'!$B:$AZ,11,FALSE)),IF($X$1=12,(VLOOKUP(B523,'X12'!$B:$AZ,11,FALSE)),IF($X$1=13,(VLOOKUP(B523,'X13'!$B:$AZ,11,FALSE)),"B")))))))))))))))</f>
        <v xml:space="preserve"> </v>
      </c>
      <c r="P523" s="184" t="str">
        <f ca="1">IF(ISERROR(IF($X$1=1,(VLOOKUP(B523,'X1'!$B:$AZ,12,FALSE)),IF($X$1=2,(VLOOKUP(B523,'X2'!$B:$AZ,12,FALSE)),IF($X$1=3,(VLOOKUP(B523,'X3'!$B:$AZ,12,FALSE)),IF($X$1=4,(VLOOKUP(B523,'X4'!$B:$AZ,12,FALSE)),IF($X$1=5,(VLOOKUP(B523,'X5'!$B:$AZ,12,FALSE)),IF($X$1=6,(VLOOKUP(B523,'X6'!$B:$AZ,12,FALSE)),IF($X$1=7,(VLOOKUP(B523,'X7'!$B:$AZ,12,FALSE)),IF($X$1=8,(VLOOKUP(B523,'X8'!$B:$AZ,12,FALSE)),IF($X$1=9,(VLOOKUP(B523,'X9'!$B:$AZ,12,FALSE)),IF($X$1=10,(VLOOKUP(B523,'X10'!$B:$AZ,12,FALSE)),IF($X$1=11,(VLOOKUP(B523,'X11'!$B:$AZ,12,FALSE)),IF($X$1=12,(VLOOKUP(B523,'X12'!$B:$AZ,12,FALSE)),IF($X$1=13,(VLOOKUP(B523,'X13'!$B:$AZ,12,FALSE)),"B"))))))))))))))=TRUE," ",(IF($X$1=1,(VLOOKUP(B523,'X1'!$B:$AZ,12,FALSE)),IF($X$1=2,(VLOOKUP(B523,'X2'!$B:$AZ,12,FALSE)),IF($X$1=3,(VLOOKUP(B523,'X3'!$B:$AZ,12,FALSE)),IF($X$1=4,(VLOOKUP(B523,'X4'!$B:$AZ,12,FALSE)),IF($X$1=5,(VLOOKUP(B523,'X5'!$B:$AZ,12,FALSE)),IF($X$1=6,(VLOOKUP(B523,'X6'!$B:$AZ,12,FALSE)),IF($X$1=7,(VLOOKUP(B523,'X7'!$B:$AZ,12,FALSE)),IF($X$1=8,(VLOOKUP(B523,'X8'!$B:$AZ,12,FALSE)),IF($X$1=9,(VLOOKUP(B523,'X9'!$B:$AZ,12,FALSE)),IF($X$1=10,(VLOOKUP(B523,'X10'!$B:$AZ,12,FALSE)),IF($X$1=11,(VLOOKUP(B523,'X11'!$B:$AZ,12,FALSE)),IF($X$1=12,(VLOOKUP(B523,'X12'!$B:$AZ,12,FALSE)),IF($X$1=13,(VLOOKUP(B523,'X13'!$B:$AZ,12,FALSE)),"B")))))))))))))))</f>
        <v xml:space="preserve"> </v>
      </c>
      <c r="Q523" s="185" t="str">
        <f ca="1">IF(ISERROR(IF($X$1=1,(VLOOKUP(B523,'X1'!$B:$AZ,46,FALSE)),IF($X$1=2,(VLOOKUP(B523,'X2'!$B:$AZ,46,FALSE)),IF($X$1=3,(VLOOKUP(B523,'X3'!$B:$AZ,46,FALSE)),IF($X$1=4,(VLOOKUP(B523,'X4'!$B:$AZ,46,FALSE)),IF($X$1=5,(VLOOKUP(B523,'X5'!$B:$AZ,46,FALSE)),IF($X$1=6,(VLOOKUP(B523,'X6'!$B:$AZ,46,FALSE)),IF($X$1=7,(VLOOKUP(B523,'X7'!$B:$AZ,46,FALSE)),IF($X$1=8,(VLOOKUP(B523,'X8'!$B:$AZ,46,FALSE)),IF($X$1=9,(VLOOKUP(B523,'X9'!$B:$AZ,46,FALSE)),IF($X$1=10,(VLOOKUP(B523,'X10'!$B:$AZ,46,FALSE)),IF($X$1=11,(VLOOKUP(B523,'X11'!$B:$AZ,46,FALSE)),IF($X$1=12,(VLOOKUP(B523,'X12'!$B:$AZ,46,FALSE)),IF($X$1=13,(VLOOKUP(B523,'X13'!$B:$AZ,46,FALSE)),"B"))))))))))))))=TRUE," ",(IF($X$1=1,(VLOOKUP(B523,'X1'!$B:$AZ,46,FALSE)),IF($X$1=2,(VLOOKUP(B523,'X2'!$B:$AZ,46,FALSE)),IF($X$1=3,(VLOOKUP(B523,'X3'!$B:$AZ,46,FALSE)),IF($X$1=4,(VLOOKUP(B523,'X4'!$B:$AZ,46,FALSE)),IF($X$1=5,(VLOOKUP(B523,'X5'!$B:$AZ,46,FALSE)),IF($X$1=6,(VLOOKUP(B523,'X6'!$B:$AZ,46,FALSE)),IF($X$1=7,(VLOOKUP(B523,'X7'!$B:$AZ,46,FALSE)),IF($X$1=8,(VLOOKUP(B523,'X8'!$B:$AZ,46,FALSE)),IF($X$1=9,(VLOOKUP(B523,'X9'!$B:$AZ,46,FALSE)),IF($X$1=10,(VLOOKUP(B523,'X10'!$B:$AZ,46,FALSE)),IF($X$1=11,(VLOOKUP(B523,'X11'!$B:$AZ,46,FALSE)),IF($X$1=12,(VLOOKUP(B523,'X12'!$B:$AZ,46,FALSE)),IF($X$1=13,(VLOOKUP(B523,'X13'!$B:$AZ,46,FALSE)),"B")))))))))))))))</f>
        <v xml:space="preserve"> </v>
      </c>
      <c r="R523" s="185" t="str">
        <f ca="1">IF(ISERROR(IF($X$1=1,(VLOOKUP(B523,'X1'!$B:$AZ,15,FALSE)),IF($X$1=2,(VLOOKUP(B523,'X2'!$B:$AZ,15,FALSE)),IF($X$1=3,(VLOOKUP(B523,'X3'!$B:$AZ,15,FALSE)),IF($X$1=4,(VLOOKUP(B523,'X4'!$B:$AZ,15,FALSE)),IF($X$1=5,(VLOOKUP(B523,'X5'!$B:$AZ,15,FALSE)),IF($X$1=6,(VLOOKUP(B523,'X6'!$B:$AZ,15,FALSE)),IF($X$1=7,(VLOOKUP(B523,'X7'!$B:$AZ,15,FALSE)),IF($X$1=8,(VLOOKUP(B523,'X8'!$B:$AZ,15,FALSE)),IF($X$1=9,(VLOOKUP(B523,'X9'!$B:$AZ,15,FALSE)),IF($X$1=10,(VLOOKUP(B523,'X10'!$B:$AZ,15,FALSE)),IF($X$1=11,(VLOOKUP(B523,'X11'!$B:$AZ,15,FALSE)),IF($X$1=12,(VLOOKUP(B523,'X12'!$B:$AZ,15,FALSE)),IF($X$1=13,(VLOOKUP(B523,'X13'!$B:$AZ,15,FALSE)),"B"))))))))))))))=TRUE," ",(IF($X$1=1,(VLOOKUP(B523,'X1'!$B:$AZ,15,FALSE)),IF($X$1=2,(VLOOKUP(B523,'X2'!$B:$AZ,15,FALSE)),IF($X$1=3,(VLOOKUP(B523,'X3'!$B:$AZ,15,FALSE)),IF($X$1=4,(VLOOKUP(B523,'X4'!$B:$AZ,15,FALSE)),IF($X$1=5,(VLOOKUP(B523,'X5'!$B:$AZ,15,FALSE)),IF($X$1=6,(VLOOKUP(B523,'X6'!$B:$AZ,15,FALSE)),IF($X$1=7,(VLOOKUP(B523,'X7'!$B:$AZ,15,FALSE)),IF($X$1=8,(VLOOKUP(B523,'X8'!$B:$AZ,15,FALSE)),IF($X$1=9,(VLOOKUP(B523,'X9'!$B:$AZ,15,FALSE)),IF($X$1=10,(VLOOKUP(B523,'X10'!$B:$AZ,15,FALSE)),IF($X$1=11,(VLOOKUP(B523,'X11'!$B:$AZ,15,FALSE)),IF($X$1=12,(VLOOKUP(B523,'X12'!$B:$AZ,15,FALSE)),IF($X$1=13,(VLOOKUP(B523,'X13'!$B:$AZ,15,FALSE)),"B")))))))))))))))</f>
        <v xml:space="preserve"> </v>
      </c>
      <c r="S523" s="185" t="str">
        <f ca="1">IF(ISERROR(IF((IF($X$1=1,(VLOOKUP(B523,'X1'!$B:$AZ,14,FALSE)),(IF($X$1=2,(VLOOKUP(B523,'X2'!$B:$AZ,14,FALSE)),(IF($X$1=3,(VLOOKUP(B523,'X3'!$B:$AZ,14,FALSE)),(IF($X$1=4,(VLOOKUP(B523,'X4'!$B:$AZ,14,FALSE)),(IF($X$1=5,(VLOOKUP(B523,'X5'!$B:$AZ,14,FALSE)),(IF($X$1=6,(VLOOKUP(B523,'X6'!$B:$AZ,14,FALSE)),(IF($X$1=7,(VLOOKUP(B523,'X7'!$B:$AZ,14,FALSE)),(IF($X$1=8,(VLOOKUP(B523,'X8'!$B:$AZ,14,FALSE)),(IF($X$1=9,(VLOOKUP(B523,'X9'!$B:$AZ,14,FALSE)),(IF($X$1=10,(VLOOKUP(B523,'X10'!$B:$AZ,14,FALSE)),(IF($X$1=11,(VLOOKUP(B523,'X11'!$B:$AZ,14,FALSE)),(IF($X$1=12,(VLOOKUP(B523,'X12'!$B:$AZ,14,FALSE)),(VLOOKUP(B523,'X13'!$B:$AZ,14,FALSE))))))))))))))))))))))))))=$V$1," ",(IF($X$1=1,(VLOOKUP(B523,'X1'!$B:$AZ,14,FALSE)),(IF($X$1=2,(VLOOKUP(B523,'X2'!$B:$AZ,14,FALSE)),(IF($X$1=3,(VLOOKUP(B523,'X3'!$B:$AZ,14,FALSE)),(IF($X$1=4,(VLOOKUP(B523,'X4'!$B:$AZ,14,FALSE)),(IF($X$1=5,(VLOOKUP(B523,'X5'!$B:$AZ,14,FALSE)),(IF($X$1=6,(VLOOKUP(B523,'X6'!$B:$AZ,14,FALSE)),(IF($X$1=7,(VLOOKUP(B523,'X7'!$B:$AZ,14,FALSE)),(IF($X$1=8,(VLOOKUP(B523,'X8'!$B:$AZ,14,FALSE)),(IF($X$1=9,(VLOOKUP(B523,'X9'!$B:$AZ,14,FALSE)),(IF($X$1=10,(VLOOKUP(B523,'X10'!$B:$AZ,14,FALSE)),(IF($X$1=11,(VLOOKUP(B523,'X11'!$B:$AZ,14,FALSE)),(IF($X$1=12,(VLOOKUP(B523,'X12'!$B:$AZ,14,FALSE)),(VLOOKUP(B523,'X13'!$B:$AZ,14,FALSE))))))))))))))))))))))))))))=TRUE," ",(IF((IF($X$1=1,(VLOOKUP(B523,'X1'!$B:$AZ,14,FALSE)),(IF($X$1=2,(VLOOKUP(B523,'X2'!$B:$AZ,14,FALSE)),(IF($X$1=3,(VLOOKUP(B523,'X3'!$B:$AZ,14,FALSE)),(IF($X$1=4,(VLOOKUP(B523,'X4'!$B:$AZ,14,FALSE)),(IF($X$1=5,(VLOOKUP(B523,'X5'!$B:$AZ,14,FALSE)),(IF($X$1=6,(VLOOKUP(B523,'X6'!$B:$AZ,14,FALSE)),(IF($X$1=7,(VLOOKUP(B523,'X7'!$B:$AZ,14,FALSE)),(IF($X$1=8,(VLOOKUP(B523,'X8'!$B:$AZ,14,FALSE)),(IF($X$1=9,(VLOOKUP(B523,'X9'!$B:$AZ,14,FALSE)),(IF($X$1=10,(VLOOKUP(B523,'X10'!$B:$AZ,14,FALSE)),(IF($X$1=11,(VLOOKUP(B523,'X11'!$B:$AZ,14,FALSE)),(IF($X$1=12,(VLOOKUP(B523,'X12'!$B:$AZ,14,FALSE)),(VLOOKUP(B523,'X13'!$B:$AZ,14,FALSE))))))))))))))))))))))))))=$V$1," ",(IF($X$1=1,(VLOOKUP(B523,'X1'!$B:$AZ,14,FALSE)),(IF($X$1=2,(VLOOKUP(B523,'X2'!$B:$AZ,14,FALSE)),(IF($X$1=3,(VLOOKUP(B523,'X3'!$B:$AZ,14,FALSE)),(IF($X$1=4,(VLOOKUP(B523,'X4'!$B:$AZ,14,FALSE)),(IF($X$1=5,(VLOOKUP(B523,'X5'!$B:$AZ,14,FALSE)),(IF($X$1=6,(VLOOKUP(B523,'X6'!$B:$AZ,14,FALSE)),(IF($X$1=7,(VLOOKUP(B523,'X7'!$B:$AZ,14,FALSE)),(IF($X$1=8,(VLOOKUP(B523,'X8'!$B:$AZ,14,FALSE)),(IF($X$1=9,(VLOOKUP(B523,'X9'!$B:$AZ,14,FALSE)),(IF($X$1=10,(VLOOKUP(B523,'X10'!$B:$AZ,14,FALSE)),(IF($X$1=11,(VLOOKUP(B523,'X11'!$B:$AZ,14,FALSE)),(IF($X$1=12,(VLOOKUP(B523,'X12'!$B:$AZ,14,FALSE)),(VLOOKUP(B523,'X13'!$B:$AZ,14,FALSE)))))))))))))))))))))))))))))</f>
        <v xml:space="preserve"> </v>
      </c>
    </row>
    <row r="524" spans="1:19" ht="14.1" customHeight="1" x14ac:dyDescent="0.2">
      <c r="A524" s="156" t="s">
        <v>1058</v>
      </c>
      <c r="B524" s="122" t="str">
        <f>IF(ISERROR(IF($U$16=1,(VLOOKUP(A524,$AC$89:$AH$125,2,FALSE)),IF((IF($X$1=1,'X1'!B483,(IF($X$1=2,'X2'!B483,(IF($X$1=3,'X3'!B483,(IF($X$1=4,'X4'!B483,(IF($X$1=5,'X5'!B483,(IF($X$1=6,'X6'!B483,(IF($X$1=7,'X7'!B483,(IF($X$1=8,'X8'!B483,(IF($X$1=9,'X9'!B483,(IF($X$1=10,'X10'!B483,(IF($X$1=11,'X11'!B483,(IF($X$1=12,'X12'!B483,'X13'!B483))))))))))))))))))))))))="","",(IF($X$1=1,'X1'!B483,(IF($X$1=2,'X2'!B483,(IF($X$1=3,'X3'!B483,(IF($X$1=4,'X4'!B483,(IF($X$1=5,'X5'!B483,(IF($X$1=6,'X6'!B483,(IF($X$1=7,'X7'!B483,(IF($X$1=8,'X8'!B483,(IF($X$1=9,'X9'!B483,(IF($X$1=10,'X10'!B483,(IF($X$1=11,'X11'!B483,(IF($X$1=12,'X12'!B483,'X13'!B483)))))))))))))))))))))))))))=TRUE," ",(IF($U$16=1,(VLOOKUP(A524,$AC$89:$AH$125,2,FALSE)),IF((IF($X$1=1,'X1'!B483,(IF($X$1=2,'X2'!B483,(IF($X$1=3,'X3'!B483,(IF($X$1=4,'X4'!B483,(IF($X$1=5,'X5'!B483,(IF($X$1=6,'X6'!B483,(IF($X$1=7,'X7'!B483,(IF($X$1=8,'X8'!B483,(IF($X$1=9,'X9'!B483,(IF($X$1=10,'X10'!B483,(IF($X$1=11,'X11'!B483,(IF($X$1=12,'X12'!B483,'X13'!B483))))))))))))))))))))))))="","",(IF($X$1=1,'X1'!B483,(IF($X$1=2,'X2'!B483,(IF($X$1=3,'X3'!B483,(IF($X$1=4,'X4'!B483,(IF($X$1=5,'X5'!B483,(IF($X$1=6,'X6'!B483,(IF($X$1=7,'X7'!B483,(IF($X$1=8,'X8'!B483,(IF($X$1=9,'X9'!B483,(IF($X$1=10,'X10'!B483,(IF($X$1=11,'X11'!B483,(IF($X$1=12,'X12'!B483,'X13'!B483))))))))))))))))))))))))))))</f>
        <v/>
      </c>
      <c r="C524" s="181" t="str">
        <f ca="1">IF(ISERROR(IF($X$1=1,(VLOOKUP(B524,'X1'!$B:$AZ,47,FALSE)),IF($X$1=2,(VLOOKUP(B524,'X2'!$B:$AZ,47,FALSE)),IF($X$1=3,(VLOOKUP(B524,'X3'!$B:$AZ,47,FALSE)),IF($X$1=4,(VLOOKUP(B524,'X4'!$B:$AZ,47,FALSE)),IF($X$1=5,(VLOOKUP(B524,'X5'!$B:$AZ,47,FALSE)),IF($X$1=6,(VLOOKUP(B524,'X6'!$B:$AZ,47,FALSE)),IF($X$1=7,(VLOOKUP(B524,'X7'!$B:$AZ,47,FALSE)),IF($X$1=8,(VLOOKUP(B524,'X8'!$B:$AZ,47,FALSE)),IF($X$1=9,(VLOOKUP(B524,'X9'!$B:$AZ,47,FALSE)),IF($X$1=10,(VLOOKUP(B524,'X10'!$B:$AZ,47,FALSE)),IF($X$1=11,(VLOOKUP(B524,'X11'!$B:$AZ,47,FALSE)),IF($X$1=12,(VLOOKUP(B524,'X12'!$B:$AZ,47,FALSE)),IF($X$1=13,(VLOOKUP(B524,'X13'!$B:$AZ,47,FALSE)),"B"))))))))))))))=TRUE," ",(IF($X$1=1,(VLOOKUP(B524,'X1'!$B:$AZ,47,FALSE)),IF($X$1=2,(VLOOKUP(B524,'X2'!$B:$AZ,47,FALSE)),IF($X$1=3,(VLOOKUP(B524,'X3'!$B:$AZ,47,FALSE)),IF($X$1=4,(VLOOKUP(B524,'X4'!$B:$AZ,47,FALSE)),IF($X$1=5,(VLOOKUP(B524,'X5'!$B:$AZ,47,FALSE)),IF($X$1=6,(VLOOKUP(B524,'X6'!$B:$AZ,47,FALSE)),IF($X$1=7,(VLOOKUP(B524,'X7'!$B:$AZ,47,FALSE)),IF($X$1=8,(VLOOKUP(B524,'X8'!$B:$AZ,47,FALSE)),IF($X$1=9,(VLOOKUP(B524,'X9'!$B:$AZ,47,FALSE)),IF($X$1=10,(VLOOKUP(B524,'X10'!$B:$AZ,47,FALSE)),IF($X$1=11,(VLOOKUP(B524,'X11'!$B:$AZ,47,FALSE)),IF($X$1=12,(VLOOKUP(B524,'X12'!$B:$AZ,47,FALSE)),IF($X$1=13,(VLOOKUP(B524,'X13'!$B:$AZ,47,FALSE)),"B")))))))))))))))</f>
        <v xml:space="preserve"> </v>
      </c>
      <c r="D524" s="181" t="str">
        <f ca="1">IF(ISERROR(IF($X$1=1,(VLOOKUP(B524,'X1'!$B:$AP,41,FALSE)),IF($X$1=2,(VLOOKUP(B524,'X2'!$B:$AP,41,FALSE)),IF($X$1=3,(VLOOKUP(B524,'X3'!$B:$AP,41,FALSE)),IF($X$1=4,(VLOOKUP(B524,'X4'!$B:$AP,41,FALSE)),IF($X$1=5,(VLOOKUP(B524,'X5'!$B:$AP,41,FALSE)),IF($X$1=6,(VLOOKUP(B524,'X6'!$B:$AP,41,FALSE)),IF($X$1=7,(VLOOKUP(B524,'X7'!$B:$AP,41,FALSE)),IF($X$1=8,(VLOOKUP(B524,'X8'!$B:$AP,41,FALSE)),IF($X$1=9,(VLOOKUP(B524,'X9'!$B:$AP,41,FALSE)),IF($X$1=10,(VLOOKUP(B524,'X10'!$B:$AP,41,FALSE)),IF($X$1=11,(VLOOKUP(B524,'X11'!$B:$AP,41,FALSE)),IF($X$1=12,(VLOOKUP(B524,'X12'!$B:$AP,41,FALSE)),IF($X$1=13,(VLOOKUP(B524,'X13'!$B:$AP,41,FALSE)),"B"))))))))))))))=TRUE," ",(IF($X$1=1,(VLOOKUP(B524,'X1'!$B:$AP,41,FALSE)),IF($X$1=2,(VLOOKUP(B524,'X2'!$B:$AP,41,FALSE)),IF($X$1=3,(VLOOKUP(B524,'X3'!$B:$AP,41,FALSE)),IF($X$1=4,(VLOOKUP(B524,'X4'!$B:$AP,41,FALSE)),IF($X$1=5,(VLOOKUP(B524,'X5'!$B:$AP,41,FALSE)),IF($X$1=6,(VLOOKUP(B524,'X6'!$B:$AP,41,FALSE)),IF($X$1=7,(VLOOKUP(B524,'X7'!$B:$AP,41,FALSE)),IF($X$1=8,(VLOOKUP(B524,'X8'!$B:$AP,41,FALSE)),IF($X$1=9,(VLOOKUP(B524,'X9'!$B:$AP,41,FALSE)),IF($X$1=10,(VLOOKUP(B524,'X10'!$B:$AP,41,FALSE)),IF($X$1=11,(VLOOKUP(B524,'X11'!$B:$AP,41,FALSE)),IF($X$1=12,(VLOOKUP(B524,'X12'!$B:$AP,41,FALSE)),IF($X$1=13,(VLOOKUP(B524,'X13'!$B:$AP,41,FALSE)),"B")))))))))))))))</f>
        <v xml:space="preserve"> </v>
      </c>
      <c r="E524" s="182" t="str">
        <f ca="1">IF(ISERROR(IF($X$1=1,(VLOOKUP(B524,'X1'!$B:$AP,7,FALSE)),IF($X$1=2,(VLOOKUP(B524,'X2'!$B:$AP,7,FALSE)),IF($X$1=3,(VLOOKUP(B524,'X3'!$B:$AP,7,FALSE)),IF($X$1=4,(VLOOKUP(B524,'X4'!$B:$AP,7,FALSE)),IF($X$1=5,(VLOOKUP(B524,'X5'!$B:$AP,7,FALSE)),IF($X$1=6,(VLOOKUP(B524,'X6'!$B:$AP,7,FALSE)),IF($X$1=7,(VLOOKUP(B524,'X7'!$B:$AP,7,FALSE)),IF($X$1=8,(VLOOKUP(B524,'X8'!$B:$AP,7,FALSE)),IF($X$1=9,(VLOOKUP(B524,'X9'!$B:$AP,7,FALSE)),IF($X$1=10,(VLOOKUP(B524,'X10'!$B:$AP,7,FALSE)),IF($X$1=11,(VLOOKUP(B524,'X11'!$B:$AP,7,FALSE)),IF($X$1=12,(VLOOKUP(B524,'X12'!$B:$AP,7,FALSE)),IF($X$1=13,(VLOOKUP(B524,'X13'!$B:$AP,7,FALSE)),"B"))))))))))))))=TRUE," ",(IF($X$1=1,(VLOOKUP(B524,'X1'!$B:$AP,7,FALSE)),IF($X$1=2,(VLOOKUP(B524,'X2'!$B:$AP,7,FALSE)),IF($X$1=3,(VLOOKUP(B524,'X3'!$B:$AP,7,FALSE)),IF($X$1=4,(VLOOKUP(B524,'X4'!$B:$AP,7,FALSE)),IF($X$1=5,(VLOOKUP(B524,'X5'!$B:$AP,7,FALSE)),IF($X$1=6,(VLOOKUP(B524,'X6'!$B:$AP,7,FALSE)),IF($X$1=7,(VLOOKUP(B524,'X7'!$B:$AP,7,FALSE)),IF($X$1=8,(VLOOKUP(B524,'X8'!$B:$AP,7,FALSE)),IF($X$1=9,(VLOOKUP(B524,'X9'!$B:$AP,7,FALSE)),IF($X$1=10,(VLOOKUP(B524,'X10'!$B:$AP,7,FALSE)),IF($X$1=11,(VLOOKUP(B524,'X11'!$B:$AP,7,FALSE)),IF($X$1=12,(VLOOKUP(B524,'X12'!$B:$AP,7,FALSE)),IF($X$1=13,(VLOOKUP(B524,'X13'!$B:$AP,7,FALSE)),"B")))))))))))))))</f>
        <v xml:space="preserve"> </v>
      </c>
      <c r="F524" s="182" t="str">
        <f ca="1">IF(ISERROR(IF((IF($X$1=1,(VLOOKUP(B524,'X1'!$B:$AO,6,FALSE)),(IF($X$1=2,(VLOOKUP(B524,'X2'!$B:$AO,6,FALSE)),(IF($X$1=3,(VLOOKUP(B524,'X3'!$B:$AO,6,FALSE)),(IF($X$1=4,(VLOOKUP(B524,'X4'!$B:$AO,6,FALSE)),(IF($X$1=5,(VLOOKUP(B524,'X5'!$B:$AO,6,FALSE)),(IF($X$1=6,(VLOOKUP(B524,'X6'!$B:$AO,6,FALSE)),(IF($X$1=7,(VLOOKUP(B524,'X7'!$B:$AO,6,FALSE)),(IF($X$1=8,(VLOOKUP(B524,'X8'!$B:$AO,6,FALSE)),(IF($X$1=9,(VLOOKUP(B524,'X9'!$B:$AO,6,FALSE)),(IF($X$1=10,(VLOOKUP(B524,'X10'!$B:$AO,6,FALSE)),(IF($X$1=11,(VLOOKUP(B524,'X11'!$B:$AO,6,FALSE)),(IF($X$1=12,(VLOOKUP(B524,'X12'!$B:$AO,6,FALSE)),(VLOOKUP(B524,'X13'!$B:$AO,6,FALSE))))))))))))))))))))))))))=$V$1," ",(IF($X$1=1,(VLOOKUP(B524,'X1'!$B:$AO,6,FALSE)),(IF($X$1=2,(VLOOKUP(B524,'X2'!$B:$AO,6,FALSE)),(IF($X$1=3,(VLOOKUP(B524,'X3'!$B:$AO,6,FALSE)),(IF($X$1=4,(VLOOKUP(B524,'X4'!$B:$AO,6,FALSE)),(IF($X$1=5,(VLOOKUP(B524,'X5'!$B:$AO,6,FALSE)),(IF($X$1=6,(VLOOKUP(B524,'X6'!$B:$AO,6,FALSE)),(IF($X$1=7,(VLOOKUP(B524,'X7'!$B:$AO,6,FALSE)),(IF($X$1=8,(VLOOKUP(B524,'X8'!$B:$AO,6,FALSE)),(IF($X$1=9,(VLOOKUP(B524,'X9'!$B:$AO,6,FALSE)),(IF($X$1=10,(VLOOKUP(B524,'X10'!$B:$AO,6,FALSE)),(IF($X$1=11,(VLOOKUP(B524,'X11'!$B:$AO,6,FALSE)),(IF($X$1=12,(VLOOKUP(B524,'X12'!$B:$AO,6,FALSE)),(VLOOKUP(B524,'X13'!$B:$AO,6,FALSE))))))))))))))))))))))))))))=TRUE," ",(IF((IF($X$1=1,(VLOOKUP(B524,'X1'!$B:$AO,6,FALSE)),(IF($X$1=2,(VLOOKUP(B524,'X2'!$B:$AO,6,FALSE)),(IF($X$1=3,(VLOOKUP(B524,'X3'!$B:$AO,6,FALSE)),(IF($X$1=4,(VLOOKUP(B524,'X4'!$B:$AO,6,FALSE)),(IF($X$1=5,(VLOOKUP(B524,'X5'!$B:$AO,6,FALSE)),(IF($X$1=6,(VLOOKUP(B524,'X6'!$B:$AO,6,FALSE)),(IF($X$1=7,(VLOOKUP(B524,'X7'!$B:$AO,6,FALSE)),(IF($X$1=8,(VLOOKUP(B524,'X8'!$B:$AO,6,FALSE)),(IF($X$1=9,(VLOOKUP(B524,'X9'!$B:$AO,6,FALSE)),(IF($X$1=10,(VLOOKUP(B524,'X10'!$B:$AO,6,FALSE)),(IF($X$1=11,(VLOOKUP(B524,'X11'!$B:$AO,6,FALSE)),(IF($X$1=12,(VLOOKUP(B524,'X12'!$B:$AO,6,FALSE)),(VLOOKUP(B524,'X13'!$B:$AO,6,FALSE))))))))))))))))))))))))))=$V$1," ",(IF($X$1=1,(VLOOKUP(B524,'X1'!$B:$AO,6,FALSE)),(IF($X$1=2,(VLOOKUP(B524,'X2'!$B:$AO,6,FALSE)),(IF($X$1=3,(VLOOKUP(B524,'X3'!$B:$AO,6,FALSE)),(IF($X$1=4,(VLOOKUP(B524,'X4'!$B:$AO,6,FALSE)),(IF($X$1=5,(VLOOKUP(B524,'X5'!$B:$AO,6,FALSE)),(IF($X$1=6,(VLOOKUP(B524,'X6'!$B:$AO,6,FALSE)),(IF($X$1=7,(VLOOKUP(B524,'X7'!$B:$AO,6,FALSE)),(IF($X$1=8,(VLOOKUP(B524,'X8'!$B:$AO,6,FALSE)),(IF($X$1=9,(VLOOKUP(B524,'X9'!$B:$AO,6,FALSE)),(IF($X$1=10,(VLOOKUP(B524,'X10'!$B:$AO,6,FALSE)),(IF($X$1=11,(VLOOKUP(B524,'X11'!$B:$AO,6,FALSE)),(IF($X$1=12,(VLOOKUP(B524,'X12'!$B:$AO,6,FALSE)),(VLOOKUP(B524,'X13'!$B:$AO,6,FALSE)))))))))))))))))))))))))))))</f>
        <v xml:space="preserve"> </v>
      </c>
      <c r="G524" s="182" t="str">
        <f ca="1">IF(ISERROR(IF($X$1=1,(VLOOKUP(B524,'X1'!$B:$AZ,44,FALSE)),IF($X$1=2,(VLOOKUP(B524,'X2'!$B:$AZ,44,FALSE)),IF($X$1=3,(VLOOKUP(B524,'X3'!$B:$AZ,44,FALSE)),IF($X$1=4,(VLOOKUP(B524,'X4'!$B:$AZ,44,FALSE)),IF($X$1=5,(VLOOKUP(B524,'X5'!$B:$AZ,44,FALSE)),IF($X$1=6,(VLOOKUP(B524,'X6'!$B:$AZ,44,FALSE)),IF($X$1=7,(VLOOKUP(B524,'X7'!$B:$AZ,44,FALSE)),IF($X$1=8,(VLOOKUP(B524,'X8'!$B:$AZ,44,FALSE)),IF($X$1=9,(VLOOKUP(B524,'X9'!$B:$AZ,44,FALSE)),IF($X$1=10,(VLOOKUP(B524,'X10'!$B:$AZ,44,FALSE)),IF($X$1=11,(VLOOKUP(B524,'X11'!$B:$AZ,44,FALSE)),IF($X$1=12,(VLOOKUP(B524,'X12'!$B:$AZ,44,FALSE)),IF($X$1=13,(VLOOKUP(B524,'X13'!$B:$AZ,44,FALSE)),"B"))))))))))))))=TRUE," ",(IF($X$1=1,(VLOOKUP(B524,'X1'!$B:$AZ,44,FALSE)),IF($X$1=2,(VLOOKUP(B524,'X2'!$B:$AZ,44,FALSE)),IF($X$1=3,(VLOOKUP(B524,'X3'!$B:$AZ,44,FALSE)),IF($X$1=4,(VLOOKUP(B524,'X4'!$B:$AZ,44,FALSE)),IF($X$1=5,(VLOOKUP(B524,'X5'!$B:$AZ,44,FALSE)),IF($X$1=6,(VLOOKUP(B524,'X6'!$B:$AZ,44,FALSE)),IF($X$1=7,(VLOOKUP(B524,'X7'!$B:$AZ,44,FALSE)),IF($X$1=8,(VLOOKUP(B524,'X8'!$B:$AZ,44,FALSE)),IF($X$1=9,(VLOOKUP(B524,'X9'!$B:$AZ,44,FALSE)),IF($X$1=10,(VLOOKUP(B524,'X10'!$B:$AZ,44,FALSE)),IF($X$1=11,(VLOOKUP(B524,'X11'!$B:$AZ,44,FALSE)),IF($X$1=12,(VLOOKUP(B524,'X12'!$B:$AZ,44,FALSE)),IF($X$1=13,(VLOOKUP(B524,'X13'!$B:$AZ,44,FALSE)),"B")))))))))))))))</f>
        <v xml:space="preserve"> </v>
      </c>
      <c r="H524" s="182" t="str">
        <f ca="1">IF(ISERROR(IF($X$1=1,(VLOOKUP(B524,'X1'!$B:$AZ,8,FALSE)),IF($X$1=2,(VLOOKUP(B524,'X2'!$B:$AZ,8,FALSE)),IF($X$1=3,(VLOOKUP(B524,'X3'!$B:$AZ,8,FALSE)),IF($X$1=4,(VLOOKUP(B524,'X4'!$B:$AZ,8,FALSE)),IF($X$1=5,(VLOOKUP(B524,'X5'!$B:$AZ,8,FALSE)),IF($X$1=6,(VLOOKUP(B524,'X6'!$B:$AZ,8,FALSE)),IF($X$1=7,(VLOOKUP(B524,'X7'!$B:$AZ,8,FALSE)),IF($X$1=8,(VLOOKUP(B524,'X8'!$B:$AZ,8,FALSE)),IF($X$1=9,(VLOOKUP(B524,'X9'!$B:$AZ,8,FALSE)),IF($X$1=10,(VLOOKUP(B524,'X10'!$B:$AZ,8,FALSE)),IF($X$1=11,(VLOOKUP(B524,'X11'!$B:$AZ,8,FALSE)),IF($X$1=12,(VLOOKUP(B524,'X12'!$B:$AZ,8,FALSE)),IF($X$1=13,(VLOOKUP(B524,'X13'!$B:$AZ,8,FALSE)),"B"))))))))))))))=TRUE," ",(IF($X$1=1,(VLOOKUP(B524,'X1'!$B:$AZ,8,FALSE)),IF($X$1=2,(VLOOKUP(B524,'X2'!$B:$AZ,8,FALSE)),IF($X$1=3,(VLOOKUP(B524,'X3'!$B:$AZ,8,FALSE)),IF($X$1=4,(VLOOKUP(B524,'X4'!$B:$AZ,8,FALSE)),IF($X$1=5,(VLOOKUP(B524,'X5'!$B:$AZ,8,FALSE)),IF($X$1=6,(VLOOKUP(B524,'X6'!$B:$AZ,8,FALSE)),IF($X$1=7,(VLOOKUP(B524,'X7'!$B:$AZ,8,FALSE)),IF($X$1=8,(VLOOKUP(B524,'X8'!$B:$AZ,8,FALSE)),IF($X$1=9,(VLOOKUP(B524,'X9'!$B:$AZ,8,FALSE)),IF($X$1=10,(VLOOKUP(B524,'X10'!$B:$AZ,8,FALSE)),IF($X$1=11,(VLOOKUP(B524,'X11'!$B:$AZ,8,FALSE)),IF($X$1=12,(VLOOKUP(B524,'X12'!$B:$AZ,8,FALSE)),IF($X$1=13,(VLOOKUP(B524,'X13'!$B:$AZ,8,FALSE)),"B")))))))))))))))</f>
        <v xml:space="preserve"> </v>
      </c>
      <c r="I524" s="183" t="str">
        <f ca="1">IF(ISERROR(IF($X$1=1,(VLOOKUP(B524,'X1'!$B:$AZ,2,FALSE)),IF($X$1=2,(VLOOKUP(B524,'X2'!$B:$AZ,2,FALSE)),IF($X$1=3,(VLOOKUP(B524,'X3'!$B:$AZ,2,FALSE)),IF($X$1=4,(VLOOKUP(B524,'X4'!$B:$AZ,2,FALSE)),IF($X$1=5,(VLOOKUP(B524,'X5'!$B:$AZ,2,FALSE)),IF($X$1=6,(VLOOKUP(B524,'X6'!$B:$AZ,2,FALSE)),IF($X$1=7,(VLOOKUP(B524,'X7'!$B:$AZ,2,FALSE)),IF($X$1=8,(VLOOKUP(B524,'X8'!$B:$AZ,2,FALSE)),IF($X$1=9,(VLOOKUP(B524,'X9'!$B:$AZ,2,FALSE)),IF($X$1=10,(VLOOKUP(B524,'X10'!$B:$AZ,2,FALSE)),IF($X$1=11,(VLOOKUP(B524,'X11'!$B:$AZ,2,FALSE)),IF($X$1=12,(VLOOKUP(B524,'X12'!$B:$AZ,2,FALSE)),IF($X$1=13,(VLOOKUP(B524,'X13'!$B:$AZ,2,FALSE)),"B"))))))))))))))=TRUE," ",(IF($X$1=1,(VLOOKUP(B524,'X1'!$B:$AZ,2,FALSE)),IF($X$1=2,(VLOOKUP(B524,'X2'!$B:$AZ,2,FALSE)),IF($X$1=3,(VLOOKUP(B524,'X3'!$B:$AZ,2,FALSE)),IF($X$1=4,(VLOOKUP(B524,'X4'!$B:$AZ,2,FALSE)),IF($X$1=5,(VLOOKUP(B524,'X5'!$B:$AZ,2,FALSE)),IF($X$1=6,(VLOOKUP(B524,'X6'!$B:$AZ,2,FALSE)),IF($X$1=7,(VLOOKUP(B524,'X7'!$B:$AZ,2,FALSE)),IF($X$1=8,(VLOOKUP(B524,'X8'!$B:$AZ,2,FALSE)),IF($X$1=9,(VLOOKUP(B524,'X9'!$B:$AZ,2,FALSE)),IF($X$1=10,(VLOOKUP(B524,'X10'!$B:$AZ,2,FALSE)),IF($X$1=11,(VLOOKUP(B524,'X11'!$B:$AZ,2,FALSE)),IF($X$1=12,(VLOOKUP(B524,'X12'!$B:$AZ,2,FALSE)),IF($X$1=13,(VLOOKUP(B524,'X13'!$B:$AZ,2,FALSE)),"B")))))))))))))))</f>
        <v xml:space="preserve"> </v>
      </c>
      <c r="J524" s="183" t="str">
        <f ca="1">IF(ISERROR(IF($X$1=1,(VLOOKUP(B524,'X1'!$B:$AZ,3,FALSE)),IF($X$1=2,(VLOOKUP(B524,'X2'!$B:$AZ,3,FALSE)),IF($X$1=3,(VLOOKUP(B524,'X3'!$B:$AZ,3,FALSE)),IF($X$1=4,(VLOOKUP(B524,'X4'!$B:$AZ,3,FALSE)),IF($X$1=5,(VLOOKUP(B524,'X5'!$B:$AZ,3,FALSE)),IF($X$1=6,(VLOOKUP(B524,'X6'!$B:$AZ,3,FALSE)),IF($X$1=7,(VLOOKUP(B524,'X7'!$B:$AZ,3,FALSE)),IF($X$1=8,(VLOOKUP(B524,'X8'!$B:$AZ,3,FALSE)),IF($X$1=9,(VLOOKUP(B524,'X9'!$B:$AZ,3,FALSE)),IF($X$1=10,(VLOOKUP(B524,'X10'!$B:$AZ,3,FALSE)),IF($X$1=11,(VLOOKUP(B524,'X11'!$B:$AZ,3,FALSE)),IF($X$1=12,(VLOOKUP(B524,'X12'!$B:$AZ,3,FALSE)),IF($X$1=13,(VLOOKUP(B524,'X13'!$B:$AZ,3,FALSE)),"B"))))))))))))))=TRUE," ",(IF($X$1=1,(VLOOKUP(B524,'X1'!$B:$AZ,3,FALSE)),IF($X$1=2,(VLOOKUP(B524,'X2'!$B:$AZ,3,FALSE)),IF($X$1=3,(VLOOKUP(B524,'X3'!$B:$AZ,3,FALSE)),IF($X$1=4,(VLOOKUP(B524,'X4'!$B:$AZ,3,FALSE)),IF($X$1=5,(VLOOKUP(B524,'X5'!$B:$AZ,3,FALSE)),IF($X$1=6,(VLOOKUP(B524,'X6'!$B:$AZ,3,FALSE)),IF($X$1=7,(VLOOKUP(B524,'X7'!$B:$AZ,3,FALSE)),IF($X$1=8,(VLOOKUP(B524,'X8'!$B:$AZ,3,FALSE)),IF($X$1=9,(VLOOKUP(B524,'X9'!$B:$AZ,3,FALSE)),IF($X$1=10,(VLOOKUP(B524,'X10'!$B:$AZ,3,FALSE)),IF($X$1=11,(VLOOKUP(B524,'X11'!$B:$AZ,3,FALSE)),IF($X$1=12,(VLOOKUP(B524,'X12'!$B:$AZ,3,FALSE)),IF($X$1=13,(VLOOKUP(B524,'X13'!$B:$AZ,3,FALSE)),"B")))))))))))))))</f>
        <v xml:space="preserve"> </v>
      </c>
      <c r="K524" s="183" t="str">
        <f ca="1">IF(ISERROR(IF($X$1=1,(VLOOKUP(B524,'X1'!$B:$AZ,5,FALSE)),IF($X$1=2,(VLOOKUP(B524,'X2'!$B:$AZ,5,FALSE)),IF($X$1=3,(VLOOKUP(B524,'X3'!$B:$AZ,5,FALSE)),IF($X$1=4,(VLOOKUP(B524,'X4'!$B:$AZ,5,FALSE)),IF($X$1=5,(VLOOKUP(B524,'X5'!$B:$AZ,5,FALSE)),IF($X$1=6,(VLOOKUP(B524,'X6'!$B:$AZ,5,FALSE)),IF($X$1=7,(VLOOKUP(B524,'X7'!$B:$AZ,5,FALSE)),IF($X$1=8,(VLOOKUP(B524,'X8'!$B:$AZ,5,FALSE)),IF($X$1=9,(VLOOKUP(B524,'X9'!$B:$AZ,5,FALSE)),IF($X$1=10,(VLOOKUP(B524,'X10'!$B:$AZ,5,FALSE)),IF($X$1=11,(VLOOKUP(B524,'X11'!$B:$AZ,5,FALSE)),IF($X$1=12,(VLOOKUP(B524,'X12'!$B:$AZ,5,FALSE)),IF($X$1=13,(VLOOKUP(B524,'X13'!$B:$AZ,5,FALSE)),"B"))))))))))))))=TRUE," ",(IF($X$1=1,(VLOOKUP(B524,'X1'!$B:$AZ,5,FALSE)),IF($X$1=2,(VLOOKUP(B524,'X2'!$B:$AZ,5,FALSE)),IF($X$1=3,(VLOOKUP(B524,'X3'!$B:$AZ,5,FALSE)),IF($X$1=4,(VLOOKUP(B524,'X4'!$B:$AZ,5,FALSE)),IF($X$1=5,(VLOOKUP(B524,'X5'!$B:$AZ,5,FALSE)),IF($X$1=6,(VLOOKUP(B524,'X6'!$B:$AZ,5,FALSE)),IF($X$1=7,(VLOOKUP(B524,'X7'!$B:$AZ,5,FALSE)),IF($X$1=8,(VLOOKUP(B524,'X8'!$B:$AZ,5,FALSE)),IF($X$1=9,(VLOOKUP(B524,'X9'!$B:$AZ,5,FALSE)),IF($X$1=10,(VLOOKUP(B524,'X10'!$B:$AZ,5,FALSE)),IF($X$1=11,(VLOOKUP(B524,'X11'!$B:$AZ,5,FALSE)),IF($X$1=12,(VLOOKUP(B524,'X12'!$B:$AZ,5,FALSE)),IF($X$1=13,(VLOOKUP(B524,'X13'!$B:$AZ,5,FALSE)),"B")))))))))))))))</f>
        <v xml:space="preserve"> </v>
      </c>
      <c r="L524" s="184" t="str">
        <f ca="1">IF(ISERROR(IF($X$1=1,(VLOOKUP(B524,'X1'!$B:$AZ,9,FALSE)),IF($X$1=2,(VLOOKUP(B524,'X2'!$B:$AZ,9,FALSE)),IF($X$1=3,(VLOOKUP(B524,'X3'!$B:$AZ,9,FALSE)),IF($X$1=4,(VLOOKUP(B524,'X4'!$B:$AZ,9,FALSE)),IF($X$1=5,(VLOOKUP(B524,'X5'!$B:$AZ,9,FALSE)),IF($X$1=6,(VLOOKUP(B524,'X6'!$B:$AZ,9,FALSE)),IF($X$1=7,(VLOOKUP(B524,'X7'!$B:$AZ,9,FALSE)),IF($X$1=8,(VLOOKUP(B524,'X8'!$B:$AZ,9,FALSE)),IF($X$1=9,(VLOOKUP(B524,'X9'!$B:$AZ,9,FALSE)),IF($X$1=10,(VLOOKUP(B524,'X10'!$B:$AZ,9,FALSE)),IF($X$1=11,(VLOOKUP(B524,'X11'!$B:$AZ,9,FALSE)),IF($X$1=12,(VLOOKUP(B524,'X12'!$B:$AZ,9,FALSE)),IF($X$1=13,(VLOOKUP(B524,'X13'!$B:$AZ,9,FALSE)),"B"))))))))))))))=TRUE," ",(IF($X$1=1,(VLOOKUP(B524,'X1'!$B:$AZ,9,FALSE)),IF($X$1=2,(VLOOKUP(B524,'X2'!$B:$AZ,9,FALSE)),IF($X$1=3,(VLOOKUP(B524,'X3'!$B:$AZ,9,FALSE)),IF($X$1=4,(VLOOKUP(B524,'X4'!$B:$AZ,9,FALSE)),IF($X$1=5,(VLOOKUP(B524,'X5'!$B:$AZ,9,FALSE)),IF($X$1=6,(VLOOKUP(B524,'X6'!$B:$AZ,9,FALSE)),IF($X$1=7,(VLOOKUP(B524,'X7'!$B:$AZ,9,FALSE)),IF($X$1=8,(VLOOKUP(B524,'X8'!$B:$AZ,9,FALSE)),IF($X$1=9,(VLOOKUP(B524,'X9'!$B:$AZ,9,FALSE)),IF($X$1=10,(VLOOKUP(B524,'X10'!$B:$AZ,9,FALSE)),IF($X$1=11,(VLOOKUP(B524,'X11'!$B:$AZ,9,FALSE)),IF($X$1=12,(VLOOKUP(B524,'X12'!$B:$AZ,9,FALSE)),IF($X$1=13,(VLOOKUP(B524,'X13'!$B:$AZ,9,FALSE)),"B")))))))))))))))</f>
        <v xml:space="preserve"> </v>
      </c>
      <c r="M524" s="184" t="str">
        <f ca="1">IF(ISERROR(IF($X$1=1,(VLOOKUP(B524,'X1'!$B:$AZ,10,FALSE)),IF($X$1=2,(VLOOKUP(B524,'X2'!$B:$AZ,10,FALSE)),IF($X$1=3,(VLOOKUP(B524,'X3'!$B:$AZ,10,FALSE)),IF($X$1=4,(VLOOKUP(B524,'X4'!$B:$AZ,10,FALSE)),IF($X$1=5,(VLOOKUP(B524,'X5'!$B:$AZ,10,FALSE)),IF($X$1=6,(VLOOKUP(B524,'X6'!$B:$AZ,10,FALSE)),IF($X$1=7,(VLOOKUP(B524,'X7'!$B:$AZ,10,FALSE)),IF($X$1=8,(VLOOKUP(B524,'X8'!$B:$AZ,10,FALSE)),IF($X$1=9,(VLOOKUP(B524,'X9'!$B:$AZ,10,FALSE)),IF($X$1=10,(VLOOKUP(B524,'X10'!$B:$AZ,10,FALSE)),IF($X$1=11,(VLOOKUP(B524,'X11'!$B:$AZ,10,FALSE)),IF($X$1=12,(VLOOKUP(B524,'X12'!$B:$AZ,10,FALSE)),IF($X$1=13,(VLOOKUP(B524,'X13'!$B:$AZ,10,FALSE)),"B"))))))))))))))=TRUE," ",(IF($X$1=1,(VLOOKUP(B524,'X1'!$B:$AZ,10,FALSE)),IF($X$1=2,(VLOOKUP(B524,'X2'!$B:$AZ,10,FALSE)),IF($X$1=3,(VLOOKUP(B524,'X3'!$B:$AZ,10,FALSE)),IF($X$1=4,(VLOOKUP(B524,'X4'!$B:$AZ,10,FALSE)),IF($X$1=5,(VLOOKUP(B524,'X5'!$B:$AZ,10,FALSE)),IF($X$1=6,(VLOOKUP(B524,'X6'!$B:$AZ,10,FALSE)),IF($X$1=7,(VLOOKUP(B524,'X7'!$B:$AZ,10,FALSE)),IF($X$1=8,(VLOOKUP(B524,'X8'!$B:$AZ,10,FALSE)),IF($X$1=9,(VLOOKUP(B524,'X9'!$B:$AZ,10,FALSE)),IF($X$1=10,(VLOOKUP(B524,'X10'!$B:$AZ,10,FALSE)),IF($X$1=11,(VLOOKUP(B524,'X11'!$B:$AZ,10,FALSE)),IF($X$1=12,(VLOOKUP(B524,'X12'!$B:$AZ,10,FALSE)),IF($X$1=13,(VLOOKUP(B524,'X13'!$B:$AZ,10,FALSE)),"B")))))))))))))))</f>
        <v xml:space="preserve"> </v>
      </c>
      <c r="N524" s="185" t="str">
        <f ca="1">IF(ISERROR(IF($X$1=1,(VLOOKUP(B524,'X1'!$B:$AZ,45,FALSE)),IF($X$1=2,(VLOOKUP(B524,'X2'!$B:$AZ,45,FALSE)),IF($X$1=3,(VLOOKUP(B524,'X3'!$B:$AZ,45,FALSE)),IF($X$1=4,(VLOOKUP(B524,'X4'!$B:$AZ,45,FALSE)),IF($X$1=5,(VLOOKUP(B524,'X5'!$B:$AZ,45,FALSE)),IF($X$1=6,(VLOOKUP(B524,'X6'!$B:$AZ,45,FALSE)),IF($X$1=7,(VLOOKUP(B524,'X7'!$B:$AZ,45,FALSE)),IF($X$1=8,(VLOOKUP(B524,'X8'!$B:$AZ,45,FALSE)),IF($X$1=9,(VLOOKUP(B524,'X9'!$B:$AZ,45,FALSE)),IF($X$1=10,(VLOOKUP(B524,'X10'!$B:$AZ,45,FALSE)),IF($X$1=11,(VLOOKUP(B524,'X11'!$B:$AZ,45,FALSE)),IF($X$1=12,(VLOOKUP(B524,'X12'!$B:$AZ,45,FALSE)),IF($X$1=13,(VLOOKUP(B524,'X13'!$B:$AZ,45,FALSE)),"B"))))))))))))))=TRUE," ",(IF($X$1=1,(VLOOKUP(B524,'X1'!$B:$AZ,45,FALSE)),IF($X$1=2,(VLOOKUP(B524,'X2'!$B:$AZ,45,FALSE)),IF($X$1=3,(VLOOKUP(B524,'X3'!$B:$AZ,45,FALSE)),IF($X$1=4,(VLOOKUP(B524,'X4'!$B:$AZ,45,FALSE)),IF($X$1=5,(VLOOKUP(B524,'X5'!$B:$AZ,45,FALSE)),IF($X$1=6,(VLOOKUP(B524,'X6'!$B:$AZ,45,FALSE)),IF($X$1=7,(VLOOKUP(B524,'X7'!$B:$AZ,45,FALSE)),IF($X$1=8,(VLOOKUP(B524,'X8'!$B:$AZ,45,FALSE)),IF($X$1=9,(VLOOKUP(B524,'X9'!$B:$AZ,45,FALSE)),IF($X$1=10,(VLOOKUP(B524,'X10'!$B:$AZ,45,FALSE)),IF($X$1=11,(VLOOKUP(B524,'X11'!$B:$AZ,45,FALSE)),IF($X$1=12,(VLOOKUP(B524,'X12'!$B:$AZ,45,FALSE)),IF($X$1=13,(VLOOKUP(B524,'X13'!$B:$AZ,45,FALSE)),"B")))))))))))))))</f>
        <v xml:space="preserve"> </v>
      </c>
      <c r="O524" s="184" t="str">
        <f ca="1">IF(ISERROR(IF($X$1=1,(VLOOKUP(B524,'X1'!$B:$AZ,11,FALSE)),IF($X$1=2,(VLOOKUP(B524,'X2'!$B:$AZ,11,FALSE)),IF($X$1=3,(VLOOKUP(B524,'X3'!$B:$AZ,11,FALSE)),IF($X$1=4,(VLOOKUP(B524,'X4'!$B:$AZ,11,FALSE)),IF($X$1=5,(VLOOKUP(B524,'X5'!$B:$AZ,11,FALSE)),IF($X$1=6,(VLOOKUP(B524,'X6'!$B:$AZ,11,FALSE)),IF($X$1=7,(VLOOKUP(B524,'X7'!$B:$AZ,11,FALSE)),IF($X$1=8,(VLOOKUP(B524,'X8'!$B:$AZ,11,FALSE)),IF($X$1=9,(VLOOKUP(B524,'X9'!$B:$AZ,11,FALSE)),IF($X$1=10,(VLOOKUP(B524,'X10'!$B:$AZ,11,FALSE)),IF($X$1=11,(VLOOKUP(B524,'X11'!$B:$AZ,11,FALSE)),IF($X$1=12,(VLOOKUP(B524,'X12'!$B:$AZ,11,FALSE)),IF($X$1=13,(VLOOKUP(B524,'X13'!$B:$AZ,11,FALSE)),"B"))))))))))))))=TRUE," ",(IF($X$1=1,(VLOOKUP(B524,'X1'!$B:$AZ,11,FALSE)),IF($X$1=2,(VLOOKUP(B524,'X2'!$B:$AZ,11,FALSE)),IF($X$1=3,(VLOOKUP(B524,'X3'!$B:$AZ,11,FALSE)),IF($X$1=4,(VLOOKUP(B524,'X4'!$B:$AZ,11,FALSE)),IF($X$1=5,(VLOOKUP(B524,'X5'!$B:$AZ,11,FALSE)),IF($X$1=6,(VLOOKUP(B524,'X6'!$B:$AZ,11,FALSE)),IF($X$1=7,(VLOOKUP(B524,'X7'!$B:$AZ,11,FALSE)),IF($X$1=8,(VLOOKUP(B524,'X8'!$B:$AZ,11,FALSE)),IF($X$1=9,(VLOOKUP(B524,'X9'!$B:$AZ,11,FALSE)),IF($X$1=10,(VLOOKUP(B524,'X10'!$B:$AZ,11,FALSE)),IF($X$1=11,(VLOOKUP(B524,'X11'!$B:$AZ,11,FALSE)),IF($X$1=12,(VLOOKUP(B524,'X12'!$B:$AZ,11,FALSE)),IF($X$1=13,(VLOOKUP(B524,'X13'!$B:$AZ,11,FALSE)),"B")))))))))))))))</f>
        <v xml:space="preserve"> </v>
      </c>
      <c r="P524" s="184" t="str">
        <f ca="1">IF(ISERROR(IF($X$1=1,(VLOOKUP(B524,'X1'!$B:$AZ,12,FALSE)),IF($X$1=2,(VLOOKUP(B524,'X2'!$B:$AZ,12,FALSE)),IF($X$1=3,(VLOOKUP(B524,'X3'!$B:$AZ,12,FALSE)),IF($X$1=4,(VLOOKUP(B524,'X4'!$B:$AZ,12,FALSE)),IF($X$1=5,(VLOOKUP(B524,'X5'!$B:$AZ,12,FALSE)),IF($X$1=6,(VLOOKUP(B524,'X6'!$B:$AZ,12,FALSE)),IF($X$1=7,(VLOOKUP(B524,'X7'!$B:$AZ,12,FALSE)),IF($X$1=8,(VLOOKUP(B524,'X8'!$B:$AZ,12,FALSE)),IF($X$1=9,(VLOOKUP(B524,'X9'!$B:$AZ,12,FALSE)),IF($X$1=10,(VLOOKUP(B524,'X10'!$B:$AZ,12,FALSE)),IF($X$1=11,(VLOOKUP(B524,'X11'!$B:$AZ,12,FALSE)),IF($X$1=12,(VLOOKUP(B524,'X12'!$B:$AZ,12,FALSE)),IF($X$1=13,(VLOOKUP(B524,'X13'!$B:$AZ,12,FALSE)),"B"))))))))))))))=TRUE," ",(IF($X$1=1,(VLOOKUP(B524,'X1'!$B:$AZ,12,FALSE)),IF($X$1=2,(VLOOKUP(B524,'X2'!$B:$AZ,12,FALSE)),IF($X$1=3,(VLOOKUP(B524,'X3'!$B:$AZ,12,FALSE)),IF($X$1=4,(VLOOKUP(B524,'X4'!$B:$AZ,12,FALSE)),IF($X$1=5,(VLOOKUP(B524,'X5'!$B:$AZ,12,FALSE)),IF($X$1=6,(VLOOKUP(B524,'X6'!$B:$AZ,12,FALSE)),IF($X$1=7,(VLOOKUP(B524,'X7'!$B:$AZ,12,FALSE)),IF($X$1=8,(VLOOKUP(B524,'X8'!$B:$AZ,12,FALSE)),IF($X$1=9,(VLOOKUP(B524,'X9'!$B:$AZ,12,FALSE)),IF($X$1=10,(VLOOKUP(B524,'X10'!$B:$AZ,12,FALSE)),IF($X$1=11,(VLOOKUP(B524,'X11'!$B:$AZ,12,FALSE)),IF($X$1=12,(VLOOKUP(B524,'X12'!$B:$AZ,12,FALSE)),IF($X$1=13,(VLOOKUP(B524,'X13'!$B:$AZ,12,FALSE)),"B")))))))))))))))</f>
        <v xml:space="preserve"> </v>
      </c>
      <c r="Q524" s="185" t="str">
        <f ca="1">IF(ISERROR(IF($X$1=1,(VLOOKUP(B524,'X1'!$B:$AZ,46,FALSE)),IF($X$1=2,(VLOOKUP(B524,'X2'!$B:$AZ,46,FALSE)),IF($X$1=3,(VLOOKUP(B524,'X3'!$B:$AZ,46,FALSE)),IF($X$1=4,(VLOOKUP(B524,'X4'!$B:$AZ,46,FALSE)),IF($X$1=5,(VLOOKUP(B524,'X5'!$B:$AZ,46,FALSE)),IF($X$1=6,(VLOOKUP(B524,'X6'!$B:$AZ,46,FALSE)),IF($X$1=7,(VLOOKUP(B524,'X7'!$B:$AZ,46,FALSE)),IF($X$1=8,(VLOOKUP(B524,'X8'!$B:$AZ,46,FALSE)),IF($X$1=9,(VLOOKUP(B524,'X9'!$B:$AZ,46,FALSE)),IF($X$1=10,(VLOOKUP(B524,'X10'!$B:$AZ,46,FALSE)),IF($X$1=11,(VLOOKUP(B524,'X11'!$B:$AZ,46,FALSE)),IF($X$1=12,(VLOOKUP(B524,'X12'!$B:$AZ,46,FALSE)),IF($X$1=13,(VLOOKUP(B524,'X13'!$B:$AZ,46,FALSE)),"B"))))))))))))))=TRUE," ",(IF($X$1=1,(VLOOKUP(B524,'X1'!$B:$AZ,46,FALSE)),IF($X$1=2,(VLOOKUP(B524,'X2'!$B:$AZ,46,FALSE)),IF($X$1=3,(VLOOKUP(B524,'X3'!$B:$AZ,46,FALSE)),IF($X$1=4,(VLOOKUP(B524,'X4'!$B:$AZ,46,FALSE)),IF($X$1=5,(VLOOKUP(B524,'X5'!$B:$AZ,46,FALSE)),IF($X$1=6,(VLOOKUP(B524,'X6'!$B:$AZ,46,FALSE)),IF($X$1=7,(VLOOKUP(B524,'X7'!$B:$AZ,46,FALSE)),IF($X$1=8,(VLOOKUP(B524,'X8'!$B:$AZ,46,FALSE)),IF($X$1=9,(VLOOKUP(B524,'X9'!$B:$AZ,46,FALSE)),IF($X$1=10,(VLOOKUP(B524,'X10'!$B:$AZ,46,FALSE)),IF($X$1=11,(VLOOKUP(B524,'X11'!$B:$AZ,46,FALSE)),IF($X$1=12,(VLOOKUP(B524,'X12'!$B:$AZ,46,FALSE)),IF($X$1=13,(VLOOKUP(B524,'X13'!$B:$AZ,46,FALSE)),"B")))))))))))))))</f>
        <v xml:space="preserve"> </v>
      </c>
      <c r="R524" s="185" t="str">
        <f ca="1">IF(ISERROR(IF($X$1=1,(VLOOKUP(B524,'X1'!$B:$AZ,15,FALSE)),IF($X$1=2,(VLOOKUP(B524,'X2'!$B:$AZ,15,FALSE)),IF($X$1=3,(VLOOKUP(B524,'X3'!$B:$AZ,15,FALSE)),IF($X$1=4,(VLOOKUP(B524,'X4'!$B:$AZ,15,FALSE)),IF($X$1=5,(VLOOKUP(B524,'X5'!$B:$AZ,15,FALSE)),IF($X$1=6,(VLOOKUP(B524,'X6'!$B:$AZ,15,FALSE)),IF($X$1=7,(VLOOKUP(B524,'X7'!$B:$AZ,15,FALSE)),IF($X$1=8,(VLOOKUP(B524,'X8'!$B:$AZ,15,FALSE)),IF($X$1=9,(VLOOKUP(B524,'X9'!$B:$AZ,15,FALSE)),IF($X$1=10,(VLOOKUP(B524,'X10'!$B:$AZ,15,FALSE)),IF($X$1=11,(VLOOKUP(B524,'X11'!$B:$AZ,15,FALSE)),IF($X$1=12,(VLOOKUP(B524,'X12'!$B:$AZ,15,FALSE)),IF($X$1=13,(VLOOKUP(B524,'X13'!$B:$AZ,15,FALSE)),"B"))))))))))))))=TRUE," ",(IF($X$1=1,(VLOOKUP(B524,'X1'!$B:$AZ,15,FALSE)),IF($X$1=2,(VLOOKUP(B524,'X2'!$B:$AZ,15,FALSE)),IF($X$1=3,(VLOOKUP(B524,'X3'!$B:$AZ,15,FALSE)),IF($X$1=4,(VLOOKUP(B524,'X4'!$B:$AZ,15,FALSE)),IF($X$1=5,(VLOOKUP(B524,'X5'!$B:$AZ,15,FALSE)),IF($X$1=6,(VLOOKUP(B524,'X6'!$B:$AZ,15,FALSE)),IF($X$1=7,(VLOOKUP(B524,'X7'!$B:$AZ,15,FALSE)),IF($X$1=8,(VLOOKUP(B524,'X8'!$B:$AZ,15,FALSE)),IF($X$1=9,(VLOOKUP(B524,'X9'!$B:$AZ,15,FALSE)),IF($X$1=10,(VLOOKUP(B524,'X10'!$B:$AZ,15,FALSE)),IF($X$1=11,(VLOOKUP(B524,'X11'!$B:$AZ,15,FALSE)),IF($X$1=12,(VLOOKUP(B524,'X12'!$B:$AZ,15,FALSE)),IF($X$1=13,(VLOOKUP(B524,'X13'!$B:$AZ,15,FALSE)),"B")))))))))))))))</f>
        <v xml:space="preserve"> </v>
      </c>
      <c r="S524" s="185" t="str">
        <f ca="1">IF(ISERROR(IF((IF($X$1=1,(VLOOKUP(B524,'X1'!$B:$AZ,14,FALSE)),(IF($X$1=2,(VLOOKUP(B524,'X2'!$B:$AZ,14,FALSE)),(IF($X$1=3,(VLOOKUP(B524,'X3'!$B:$AZ,14,FALSE)),(IF($X$1=4,(VLOOKUP(B524,'X4'!$B:$AZ,14,FALSE)),(IF($X$1=5,(VLOOKUP(B524,'X5'!$B:$AZ,14,FALSE)),(IF($X$1=6,(VLOOKUP(B524,'X6'!$B:$AZ,14,FALSE)),(IF($X$1=7,(VLOOKUP(B524,'X7'!$B:$AZ,14,FALSE)),(IF($X$1=8,(VLOOKUP(B524,'X8'!$B:$AZ,14,FALSE)),(IF($X$1=9,(VLOOKUP(B524,'X9'!$B:$AZ,14,FALSE)),(IF($X$1=10,(VLOOKUP(B524,'X10'!$B:$AZ,14,FALSE)),(IF($X$1=11,(VLOOKUP(B524,'X11'!$B:$AZ,14,FALSE)),(IF($X$1=12,(VLOOKUP(B524,'X12'!$B:$AZ,14,FALSE)),(VLOOKUP(B524,'X13'!$B:$AZ,14,FALSE))))))))))))))))))))))))))=$V$1," ",(IF($X$1=1,(VLOOKUP(B524,'X1'!$B:$AZ,14,FALSE)),(IF($X$1=2,(VLOOKUP(B524,'X2'!$B:$AZ,14,FALSE)),(IF($X$1=3,(VLOOKUP(B524,'X3'!$B:$AZ,14,FALSE)),(IF($X$1=4,(VLOOKUP(B524,'X4'!$B:$AZ,14,FALSE)),(IF($X$1=5,(VLOOKUP(B524,'X5'!$B:$AZ,14,FALSE)),(IF($X$1=6,(VLOOKUP(B524,'X6'!$B:$AZ,14,FALSE)),(IF($X$1=7,(VLOOKUP(B524,'X7'!$B:$AZ,14,FALSE)),(IF($X$1=8,(VLOOKUP(B524,'X8'!$B:$AZ,14,FALSE)),(IF($X$1=9,(VLOOKUP(B524,'X9'!$B:$AZ,14,FALSE)),(IF($X$1=10,(VLOOKUP(B524,'X10'!$B:$AZ,14,FALSE)),(IF($X$1=11,(VLOOKUP(B524,'X11'!$B:$AZ,14,FALSE)),(IF($X$1=12,(VLOOKUP(B524,'X12'!$B:$AZ,14,FALSE)),(VLOOKUP(B524,'X13'!$B:$AZ,14,FALSE))))))))))))))))))))))))))))=TRUE," ",(IF((IF($X$1=1,(VLOOKUP(B524,'X1'!$B:$AZ,14,FALSE)),(IF($X$1=2,(VLOOKUP(B524,'X2'!$B:$AZ,14,FALSE)),(IF($X$1=3,(VLOOKUP(B524,'X3'!$B:$AZ,14,FALSE)),(IF($X$1=4,(VLOOKUP(B524,'X4'!$B:$AZ,14,FALSE)),(IF($X$1=5,(VLOOKUP(B524,'X5'!$B:$AZ,14,FALSE)),(IF($X$1=6,(VLOOKUP(B524,'X6'!$B:$AZ,14,FALSE)),(IF($X$1=7,(VLOOKUP(B524,'X7'!$B:$AZ,14,FALSE)),(IF($X$1=8,(VLOOKUP(B524,'X8'!$B:$AZ,14,FALSE)),(IF($X$1=9,(VLOOKUP(B524,'X9'!$B:$AZ,14,FALSE)),(IF($X$1=10,(VLOOKUP(B524,'X10'!$B:$AZ,14,FALSE)),(IF($X$1=11,(VLOOKUP(B524,'X11'!$B:$AZ,14,FALSE)),(IF($X$1=12,(VLOOKUP(B524,'X12'!$B:$AZ,14,FALSE)),(VLOOKUP(B524,'X13'!$B:$AZ,14,FALSE))))))))))))))))))))))))))=$V$1," ",(IF($X$1=1,(VLOOKUP(B524,'X1'!$B:$AZ,14,FALSE)),(IF($X$1=2,(VLOOKUP(B524,'X2'!$B:$AZ,14,FALSE)),(IF($X$1=3,(VLOOKUP(B524,'X3'!$B:$AZ,14,FALSE)),(IF($X$1=4,(VLOOKUP(B524,'X4'!$B:$AZ,14,FALSE)),(IF($X$1=5,(VLOOKUP(B524,'X5'!$B:$AZ,14,FALSE)),(IF($X$1=6,(VLOOKUP(B524,'X6'!$B:$AZ,14,FALSE)),(IF($X$1=7,(VLOOKUP(B524,'X7'!$B:$AZ,14,FALSE)),(IF($X$1=8,(VLOOKUP(B524,'X8'!$B:$AZ,14,FALSE)),(IF($X$1=9,(VLOOKUP(B524,'X9'!$B:$AZ,14,FALSE)),(IF($X$1=10,(VLOOKUP(B524,'X10'!$B:$AZ,14,FALSE)),(IF($X$1=11,(VLOOKUP(B524,'X11'!$B:$AZ,14,FALSE)),(IF($X$1=12,(VLOOKUP(B524,'X12'!$B:$AZ,14,FALSE)),(VLOOKUP(B524,'X13'!$B:$AZ,14,FALSE)))))))))))))))))))))))))))))</f>
        <v xml:space="preserve"> </v>
      </c>
    </row>
    <row r="525" spans="1:19" ht="14.1" customHeight="1" x14ac:dyDescent="0.2">
      <c r="A525" s="156" t="s">
        <v>1058</v>
      </c>
      <c r="B525" s="122" t="str">
        <f>IF(ISERROR(IF($U$16=1,(VLOOKUP(A525,$AC$89:$AH$125,2,FALSE)),IF((IF($X$1=1,'X1'!B484,(IF($X$1=2,'X2'!B484,(IF($X$1=3,'X3'!B484,(IF($X$1=4,'X4'!B484,(IF($X$1=5,'X5'!B484,(IF($X$1=6,'X6'!B484,(IF($X$1=7,'X7'!B484,(IF($X$1=8,'X8'!B484,(IF($X$1=9,'X9'!B484,(IF($X$1=10,'X10'!B484,(IF($X$1=11,'X11'!B484,(IF($X$1=12,'X12'!B484,'X13'!B484))))))))))))))))))))))))="","",(IF($X$1=1,'X1'!B484,(IF($X$1=2,'X2'!B484,(IF($X$1=3,'X3'!B484,(IF($X$1=4,'X4'!B484,(IF($X$1=5,'X5'!B484,(IF($X$1=6,'X6'!B484,(IF($X$1=7,'X7'!B484,(IF($X$1=8,'X8'!B484,(IF($X$1=9,'X9'!B484,(IF($X$1=10,'X10'!B484,(IF($X$1=11,'X11'!B484,(IF($X$1=12,'X12'!B484,'X13'!B484)))))))))))))))))))))))))))=TRUE," ",(IF($U$16=1,(VLOOKUP(A525,$AC$89:$AH$125,2,FALSE)),IF((IF($X$1=1,'X1'!B484,(IF($X$1=2,'X2'!B484,(IF($X$1=3,'X3'!B484,(IF($X$1=4,'X4'!B484,(IF($X$1=5,'X5'!B484,(IF($X$1=6,'X6'!B484,(IF($X$1=7,'X7'!B484,(IF($X$1=8,'X8'!B484,(IF($X$1=9,'X9'!B484,(IF($X$1=10,'X10'!B484,(IF($X$1=11,'X11'!B484,(IF($X$1=12,'X12'!B484,'X13'!B484))))))))))))))))))))))))="","",(IF($X$1=1,'X1'!B484,(IF($X$1=2,'X2'!B484,(IF($X$1=3,'X3'!B484,(IF($X$1=4,'X4'!B484,(IF($X$1=5,'X5'!B484,(IF($X$1=6,'X6'!B484,(IF($X$1=7,'X7'!B484,(IF($X$1=8,'X8'!B484,(IF($X$1=9,'X9'!B484,(IF($X$1=10,'X10'!B484,(IF($X$1=11,'X11'!B484,(IF($X$1=12,'X12'!B484,'X13'!B484))))))))))))))))))))))))))))</f>
        <v/>
      </c>
      <c r="C525" s="181" t="str">
        <f ca="1">IF(ISERROR(IF($X$1=1,(VLOOKUP(B525,'X1'!$B:$AZ,47,FALSE)),IF($X$1=2,(VLOOKUP(B525,'X2'!$B:$AZ,47,FALSE)),IF($X$1=3,(VLOOKUP(B525,'X3'!$B:$AZ,47,FALSE)),IF($X$1=4,(VLOOKUP(B525,'X4'!$B:$AZ,47,FALSE)),IF($X$1=5,(VLOOKUP(B525,'X5'!$B:$AZ,47,FALSE)),IF($X$1=6,(VLOOKUP(B525,'X6'!$B:$AZ,47,FALSE)),IF($X$1=7,(VLOOKUP(B525,'X7'!$B:$AZ,47,FALSE)),IF($X$1=8,(VLOOKUP(B525,'X8'!$B:$AZ,47,FALSE)),IF($X$1=9,(VLOOKUP(B525,'X9'!$B:$AZ,47,FALSE)),IF($X$1=10,(VLOOKUP(B525,'X10'!$B:$AZ,47,FALSE)),IF($X$1=11,(VLOOKUP(B525,'X11'!$B:$AZ,47,FALSE)),IF($X$1=12,(VLOOKUP(B525,'X12'!$B:$AZ,47,FALSE)),IF($X$1=13,(VLOOKUP(B525,'X13'!$B:$AZ,47,FALSE)),"B"))))))))))))))=TRUE," ",(IF($X$1=1,(VLOOKUP(B525,'X1'!$B:$AZ,47,FALSE)),IF($X$1=2,(VLOOKUP(B525,'X2'!$B:$AZ,47,FALSE)),IF($X$1=3,(VLOOKUP(B525,'X3'!$B:$AZ,47,FALSE)),IF($X$1=4,(VLOOKUP(B525,'X4'!$B:$AZ,47,FALSE)),IF($X$1=5,(VLOOKUP(B525,'X5'!$B:$AZ,47,FALSE)),IF($X$1=6,(VLOOKUP(B525,'X6'!$B:$AZ,47,FALSE)),IF($X$1=7,(VLOOKUP(B525,'X7'!$B:$AZ,47,FALSE)),IF($X$1=8,(VLOOKUP(B525,'X8'!$B:$AZ,47,FALSE)),IF($X$1=9,(VLOOKUP(B525,'X9'!$B:$AZ,47,FALSE)),IF($X$1=10,(VLOOKUP(B525,'X10'!$B:$AZ,47,FALSE)),IF($X$1=11,(VLOOKUP(B525,'X11'!$B:$AZ,47,FALSE)),IF($X$1=12,(VLOOKUP(B525,'X12'!$B:$AZ,47,FALSE)),IF($X$1=13,(VLOOKUP(B525,'X13'!$B:$AZ,47,FALSE)),"B")))))))))))))))</f>
        <v xml:space="preserve"> </v>
      </c>
      <c r="D525" s="181" t="str">
        <f ca="1">IF(ISERROR(IF($X$1=1,(VLOOKUP(B525,'X1'!$B:$AP,41,FALSE)),IF($X$1=2,(VLOOKUP(B525,'X2'!$B:$AP,41,FALSE)),IF($X$1=3,(VLOOKUP(B525,'X3'!$B:$AP,41,FALSE)),IF($X$1=4,(VLOOKUP(B525,'X4'!$B:$AP,41,FALSE)),IF($X$1=5,(VLOOKUP(B525,'X5'!$B:$AP,41,FALSE)),IF($X$1=6,(VLOOKUP(B525,'X6'!$B:$AP,41,FALSE)),IF($X$1=7,(VLOOKUP(B525,'X7'!$B:$AP,41,FALSE)),IF($X$1=8,(VLOOKUP(B525,'X8'!$B:$AP,41,FALSE)),IF($X$1=9,(VLOOKUP(B525,'X9'!$B:$AP,41,FALSE)),IF($X$1=10,(VLOOKUP(B525,'X10'!$B:$AP,41,FALSE)),IF($X$1=11,(VLOOKUP(B525,'X11'!$B:$AP,41,FALSE)),IF($X$1=12,(VLOOKUP(B525,'X12'!$B:$AP,41,FALSE)),IF($X$1=13,(VLOOKUP(B525,'X13'!$B:$AP,41,FALSE)),"B"))))))))))))))=TRUE," ",(IF($X$1=1,(VLOOKUP(B525,'X1'!$B:$AP,41,FALSE)),IF($X$1=2,(VLOOKUP(B525,'X2'!$B:$AP,41,FALSE)),IF($X$1=3,(VLOOKUP(B525,'X3'!$B:$AP,41,FALSE)),IF($X$1=4,(VLOOKUP(B525,'X4'!$B:$AP,41,FALSE)),IF($X$1=5,(VLOOKUP(B525,'X5'!$B:$AP,41,FALSE)),IF($X$1=6,(VLOOKUP(B525,'X6'!$B:$AP,41,FALSE)),IF($X$1=7,(VLOOKUP(B525,'X7'!$B:$AP,41,FALSE)),IF($X$1=8,(VLOOKUP(B525,'X8'!$B:$AP,41,FALSE)),IF($X$1=9,(VLOOKUP(B525,'X9'!$B:$AP,41,FALSE)),IF($X$1=10,(VLOOKUP(B525,'X10'!$B:$AP,41,FALSE)),IF($X$1=11,(VLOOKUP(B525,'X11'!$B:$AP,41,FALSE)),IF($X$1=12,(VLOOKUP(B525,'X12'!$B:$AP,41,FALSE)),IF($X$1=13,(VLOOKUP(B525,'X13'!$B:$AP,41,FALSE)),"B")))))))))))))))</f>
        <v xml:space="preserve"> </v>
      </c>
      <c r="E525" s="182" t="str">
        <f ca="1">IF(ISERROR(IF($X$1=1,(VLOOKUP(B525,'X1'!$B:$AP,7,FALSE)),IF($X$1=2,(VLOOKUP(B525,'X2'!$B:$AP,7,FALSE)),IF($X$1=3,(VLOOKUP(B525,'X3'!$B:$AP,7,FALSE)),IF($X$1=4,(VLOOKUP(B525,'X4'!$B:$AP,7,FALSE)),IF($X$1=5,(VLOOKUP(B525,'X5'!$B:$AP,7,FALSE)),IF($X$1=6,(VLOOKUP(B525,'X6'!$B:$AP,7,FALSE)),IF($X$1=7,(VLOOKUP(B525,'X7'!$B:$AP,7,FALSE)),IF($X$1=8,(VLOOKUP(B525,'X8'!$B:$AP,7,FALSE)),IF($X$1=9,(VLOOKUP(B525,'X9'!$B:$AP,7,FALSE)),IF($X$1=10,(VLOOKUP(B525,'X10'!$B:$AP,7,FALSE)),IF($X$1=11,(VLOOKUP(B525,'X11'!$B:$AP,7,FALSE)),IF($X$1=12,(VLOOKUP(B525,'X12'!$B:$AP,7,FALSE)),IF($X$1=13,(VLOOKUP(B525,'X13'!$B:$AP,7,FALSE)),"B"))))))))))))))=TRUE," ",(IF($X$1=1,(VLOOKUP(B525,'X1'!$B:$AP,7,FALSE)),IF($X$1=2,(VLOOKUP(B525,'X2'!$B:$AP,7,FALSE)),IF($X$1=3,(VLOOKUP(B525,'X3'!$B:$AP,7,FALSE)),IF($X$1=4,(VLOOKUP(B525,'X4'!$B:$AP,7,FALSE)),IF($X$1=5,(VLOOKUP(B525,'X5'!$B:$AP,7,FALSE)),IF($X$1=6,(VLOOKUP(B525,'X6'!$B:$AP,7,FALSE)),IF($X$1=7,(VLOOKUP(B525,'X7'!$B:$AP,7,FALSE)),IF($X$1=8,(VLOOKUP(B525,'X8'!$B:$AP,7,FALSE)),IF($X$1=9,(VLOOKUP(B525,'X9'!$B:$AP,7,FALSE)),IF($X$1=10,(VLOOKUP(B525,'X10'!$B:$AP,7,FALSE)),IF($X$1=11,(VLOOKUP(B525,'X11'!$B:$AP,7,FALSE)),IF($X$1=12,(VLOOKUP(B525,'X12'!$B:$AP,7,FALSE)),IF($X$1=13,(VLOOKUP(B525,'X13'!$B:$AP,7,FALSE)),"B")))))))))))))))</f>
        <v xml:space="preserve"> </v>
      </c>
      <c r="F525" s="182" t="str">
        <f ca="1">IF(ISERROR(IF((IF($X$1=1,(VLOOKUP(B525,'X1'!$B:$AO,6,FALSE)),(IF($X$1=2,(VLOOKUP(B525,'X2'!$B:$AO,6,FALSE)),(IF($X$1=3,(VLOOKUP(B525,'X3'!$B:$AO,6,FALSE)),(IF($X$1=4,(VLOOKUP(B525,'X4'!$B:$AO,6,FALSE)),(IF($X$1=5,(VLOOKUP(B525,'X5'!$B:$AO,6,FALSE)),(IF($X$1=6,(VLOOKUP(B525,'X6'!$B:$AO,6,FALSE)),(IF($X$1=7,(VLOOKUP(B525,'X7'!$B:$AO,6,FALSE)),(IF($X$1=8,(VLOOKUP(B525,'X8'!$B:$AO,6,FALSE)),(IF($X$1=9,(VLOOKUP(B525,'X9'!$B:$AO,6,FALSE)),(IF($X$1=10,(VLOOKUP(B525,'X10'!$B:$AO,6,FALSE)),(IF($X$1=11,(VLOOKUP(B525,'X11'!$B:$AO,6,FALSE)),(IF($X$1=12,(VLOOKUP(B525,'X12'!$B:$AO,6,FALSE)),(VLOOKUP(B525,'X13'!$B:$AO,6,FALSE))))))))))))))))))))))))))=$V$1," ",(IF($X$1=1,(VLOOKUP(B525,'X1'!$B:$AO,6,FALSE)),(IF($X$1=2,(VLOOKUP(B525,'X2'!$B:$AO,6,FALSE)),(IF($X$1=3,(VLOOKUP(B525,'X3'!$B:$AO,6,FALSE)),(IF($X$1=4,(VLOOKUP(B525,'X4'!$B:$AO,6,FALSE)),(IF($X$1=5,(VLOOKUP(B525,'X5'!$B:$AO,6,FALSE)),(IF($X$1=6,(VLOOKUP(B525,'X6'!$B:$AO,6,FALSE)),(IF($X$1=7,(VLOOKUP(B525,'X7'!$B:$AO,6,FALSE)),(IF($X$1=8,(VLOOKUP(B525,'X8'!$B:$AO,6,FALSE)),(IF($X$1=9,(VLOOKUP(B525,'X9'!$B:$AO,6,FALSE)),(IF($X$1=10,(VLOOKUP(B525,'X10'!$B:$AO,6,FALSE)),(IF($X$1=11,(VLOOKUP(B525,'X11'!$B:$AO,6,FALSE)),(IF($X$1=12,(VLOOKUP(B525,'X12'!$B:$AO,6,FALSE)),(VLOOKUP(B525,'X13'!$B:$AO,6,FALSE))))))))))))))))))))))))))))=TRUE," ",(IF((IF($X$1=1,(VLOOKUP(B525,'X1'!$B:$AO,6,FALSE)),(IF($X$1=2,(VLOOKUP(B525,'X2'!$B:$AO,6,FALSE)),(IF($X$1=3,(VLOOKUP(B525,'X3'!$B:$AO,6,FALSE)),(IF($X$1=4,(VLOOKUP(B525,'X4'!$B:$AO,6,FALSE)),(IF($X$1=5,(VLOOKUP(B525,'X5'!$B:$AO,6,FALSE)),(IF($X$1=6,(VLOOKUP(B525,'X6'!$B:$AO,6,FALSE)),(IF($X$1=7,(VLOOKUP(B525,'X7'!$B:$AO,6,FALSE)),(IF($X$1=8,(VLOOKUP(B525,'X8'!$B:$AO,6,FALSE)),(IF($X$1=9,(VLOOKUP(B525,'X9'!$B:$AO,6,FALSE)),(IF($X$1=10,(VLOOKUP(B525,'X10'!$B:$AO,6,FALSE)),(IF($X$1=11,(VLOOKUP(B525,'X11'!$B:$AO,6,FALSE)),(IF($X$1=12,(VLOOKUP(B525,'X12'!$B:$AO,6,FALSE)),(VLOOKUP(B525,'X13'!$B:$AO,6,FALSE))))))))))))))))))))))))))=$V$1," ",(IF($X$1=1,(VLOOKUP(B525,'X1'!$B:$AO,6,FALSE)),(IF($X$1=2,(VLOOKUP(B525,'X2'!$B:$AO,6,FALSE)),(IF($X$1=3,(VLOOKUP(B525,'X3'!$B:$AO,6,FALSE)),(IF($X$1=4,(VLOOKUP(B525,'X4'!$B:$AO,6,FALSE)),(IF($X$1=5,(VLOOKUP(B525,'X5'!$B:$AO,6,FALSE)),(IF($X$1=6,(VLOOKUP(B525,'X6'!$B:$AO,6,FALSE)),(IF($X$1=7,(VLOOKUP(B525,'X7'!$B:$AO,6,FALSE)),(IF($X$1=8,(VLOOKUP(B525,'X8'!$B:$AO,6,FALSE)),(IF($X$1=9,(VLOOKUP(B525,'X9'!$B:$AO,6,FALSE)),(IF($X$1=10,(VLOOKUP(B525,'X10'!$B:$AO,6,FALSE)),(IF($X$1=11,(VLOOKUP(B525,'X11'!$B:$AO,6,FALSE)),(IF($X$1=12,(VLOOKUP(B525,'X12'!$B:$AO,6,FALSE)),(VLOOKUP(B525,'X13'!$B:$AO,6,FALSE)))))))))))))))))))))))))))))</f>
        <v xml:space="preserve"> </v>
      </c>
      <c r="G525" s="182" t="str">
        <f ca="1">IF(ISERROR(IF($X$1=1,(VLOOKUP(B525,'X1'!$B:$AZ,44,FALSE)),IF($X$1=2,(VLOOKUP(B525,'X2'!$B:$AZ,44,FALSE)),IF($X$1=3,(VLOOKUP(B525,'X3'!$B:$AZ,44,FALSE)),IF($X$1=4,(VLOOKUP(B525,'X4'!$B:$AZ,44,FALSE)),IF($X$1=5,(VLOOKUP(B525,'X5'!$B:$AZ,44,FALSE)),IF($X$1=6,(VLOOKUP(B525,'X6'!$B:$AZ,44,FALSE)),IF($X$1=7,(VLOOKUP(B525,'X7'!$B:$AZ,44,FALSE)),IF($X$1=8,(VLOOKUP(B525,'X8'!$B:$AZ,44,FALSE)),IF($X$1=9,(VLOOKUP(B525,'X9'!$B:$AZ,44,FALSE)),IF($X$1=10,(VLOOKUP(B525,'X10'!$B:$AZ,44,FALSE)),IF($X$1=11,(VLOOKUP(B525,'X11'!$B:$AZ,44,FALSE)),IF($X$1=12,(VLOOKUP(B525,'X12'!$B:$AZ,44,FALSE)),IF($X$1=13,(VLOOKUP(B525,'X13'!$B:$AZ,44,FALSE)),"B"))))))))))))))=TRUE," ",(IF($X$1=1,(VLOOKUP(B525,'X1'!$B:$AZ,44,FALSE)),IF($X$1=2,(VLOOKUP(B525,'X2'!$B:$AZ,44,FALSE)),IF($X$1=3,(VLOOKUP(B525,'X3'!$B:$AZ,44,FALSE)),IF($X$1=4,(VLOOKUP(B525,'X4'!$B:$AZ,44,FALSE)),IF($X$1=5,(VLOOKUP(B525,'X5'!$B:$AZ,44,FALSE)),IF($X$1=6,(VLOOKUP(B525,'X6'!$B:$AZ,44,FALSE)),IF($X$1=7,(VLOOKUP(B525,'X7'!$B:$AZ,44,FALSE)),IF($X$1=8,(VLOOKUP(B525,'X8'!$B:$AZ,44,FALSE)),IF($X$1=9,(VLOOKUP(B525,'X9'!$B:$AZ,44,FALSE)),IF($X$1=10,(VLOOKUP(B525,'X10'!$B:$AZ,44,FALSE)),IF($X$1=11,(VLOOKUP(B525,'X11'!$B:$AZ,44,FALSE)),IF($X$1=12,(VLOOKUP(B525,'X12'!$B:$AZ,44,FALSE)),IF($X$1=13,(VLOOKUP(B525,'X13'!$B:$AZ,44,FALSE)),"B")))))))))))))))</f>
        <v xml:space="preserve"> </v>
      </c>
      <c r="H525" s="182" t="str">
        <f ca="1">IF(ISERROR(IF($X$1=1,(VLOOKUP(B525,'X1'!$B:$AZ,8,FALSE)),IF($X$1=2,(VLOOKUP(B525,'X2'!$B:$AZ,8,FALSE)),IF($X$1=3,(VLOOKUP(B525,'X3'!$B:$AZ,8,FALSE)),IF($X$1=4,(VLOOKUP(B525,'X4'!$B:$AZ,8,FALSE)),IF($X$1=5,(VLOOKUP(B525,'X5'!$B:$AZ,8,FALSE)),IF($X$1=6,(VLOOKUP(B525,'X6'!$B:$AZ,8,FALSE)),IF($X$1=7,(VLOOKUP(B525,'X7'!$B:$AZ,8,FALSE)),IF($X$1=8,(VLOOKUP(B525,'X8'!$B:$AZ,8,FALSE)),IF($X$1=9,(VLOOKUP(B525,'X9'!$B:$AZ,8,FALSE)),IF($X$1=10,(VLOOKUP(B525,'X10'!$B:$AZ,8,FALSE)),IF($X$1=11,(VLOOKUP(B525,'X11'!$B:$AZ,8,FALSE)),IF($X$1=12,(VLOOKUP(B525,'X12'!$B:$AZ,8,FALSE)),IF($X$1=13,(VLOOKUP(B525,'X13'!$B:$AZ,8,FALSE)),"B"))))))))))))))=TRUE," ",(IF($X$1=1,(VLOOKUP(B525,'X1'!$B:$AZ,8,FALSE)),IF($X$1=2,(VLOOKUP(B525,'X2'!$B:$AZ,8,FALSE)),IF($X$1=3,(VLOOKUP(B525,'X3'!$B:$AZ,8,FALSE)),IF($X$1=4,(VLOOKUP(B525,'X4'!$B:$AZ,8,FALSE)),IF($X$1=5,(VLOOKUP(B525,'X5'!$B:$AZ,8,FALSE)),IF($X$1=6,(VLOOKUP(B525,'X6'!$B:$AZ,8,FALSE)),IF($X$1=7,(VLOOKUP(B525,'X7'!$B:$AZ,8,FALSE)),IF($X$1=8,(VLOOKUP(B525,'X8'!$B:$AZ,8,FALSE)),IF($X$1=9,(VLOOKUP(B525,'X9'!$B:$AZ,8,FALSE)),IF($X$1=10,(VLOOKUP(B525,'X10'!$B:$AZ,8,FALSE)),IF($X$1=11,(VLOOKUP(B525,'X11'!$B:$AZ,8,FALSE)),IF($X$1=12,(VLOOKUP(B525,'X12'!$B:$AZ,8,FALSE)),IF($X$1=13,(VLOOKUP(B525,'X13'!$B:$AZ,8,FALSE)),"B")))))))))))))))</f>
        <v xml:space="preserve"> </v>
      </c>
      <c r="I525" s="183" t="str">
        <f ca="1">IF(ISERROR(IF($X$1=1,(VLOOKUP(B525,'X1'!$B:$AZ,2,FALSE)),IF($X$1=2,(VLOOKUP(B525,'X2'!$B:$AZ,2,FALSE)),IF($X$1=3,(VLOOKUP(B525,'X3'!$B:$AZ,2,FALSE)),IF($X$1=4,(VLOOKUP(B525,'X4'!$B:$AZ,2,FALSE)),IF($X$1=5,(VLOOKUP(B525,'X5'!$B:$AZ,2,FALSE)),IF($X$1=6,(VLOOKUP(B525,'X6'!$B:$AZ,2,FALSE)),IF($X$1=7,(VLOOKUP(B525,'X7'!$B:$AZ,2,FALSE)),IF($X$1=8,(VLOOKUP(B525,'X8'!$B:$AZ,2,FALSE)),IF($X$1=9,(VLOOKUP(B525,'X9'!$B:$AZ,2,FALSE)),IF($X$1=10,(VLOOKUP(B525,'X10'!$B:$AZ,2,FALSE)),IF($X$1=11,(VLOOKUP(B525,'X11'!$B:$AZ,2,FALSE)),IF($X$1=12,(VLOOKUP(B525,'X12'!$B:$AZ,2,FALSE)),IF($X$1=13,(VLOOKUP(B525,'X13'!$B:$AZ,2,FALSE)),"B"))))))))))))))=TRUE," ",(IF($X$1=1,(VLOOKUP(B525,'X1'!$B:$AZ,2,FALSE)),IF($X$1=2,(VLOOKUP(B525,'X2'!$B:$AZ,2,FALSE)),IF($X$1=3,(VLOOKUP(B525,'X3'!$B:$AZ,2,FALSE)),IF($X$1=4,(VLOOKUP(B525,'X4'!$B:$AZ,2,FALSE)),IF($X$1=5,(VLOOKUP(B525,'X5'!$B:$AZ,2,FALSE)),IF($X$1=6,(VLOOKUP(B525,'X6'!$B:$AZ,2,FALSE)),IF($X$1=7,(VLOOKUP(B525,'X7'!$B:$AZ,2,FALSE)),IF($X$1=8,(VLOOKUP(B525,'X8'!$B:$AZ,2,FALSE)),IF($X$1=9,(VLOOKUP(B525,'X9'!$B:$AZ,2,FALSE)),IF($X$1=10,(VLOOKUP(B525,'X10'!$B:$AZ,2,FALSE)),IF($X$1=11,(VLOOKUP(B525,'X11'!$B:$AZ,2,FALSE)),IF($X$1=12,(VLOOKUP(B525,'X12'!$B:$AZ,2,FALSE)),IF($X$1=13,(VLOOKUP(B525,'X13'!$B:$AZ,2,FALSE)),"B")))))))))))))))</f>
        <v xml:space="preserve"> </v>
      </c>
      <c r="J525" s="183" t="str">
        <f ca="1">IF(ISERROR(IF($X$1=1,(VLOOKUP(B525,'X1'!$B:$AZ,3,FALSE)),IF($X$1=2,(VLOOKUP(B525,'X2'!$B:$AZ,3,FALSE)),IF($X$1=3,(VLOOKUP(B525,'X3'!$B:$AZ,3,FALSE)),IF($X$1=4,(VLOOKUP(B525,'X4'!$B:$AZ,3,FALSE)),IF($X$1=5,(VLOOKUP(B525,'X5'!$B:$AZ,3,FALSE)),IF($X$1=6,(VLOOKUP(B525,'X6'!$B:$AZ,3,FALSE)),IF($X$1=7,(VLOOKUP(B525,'X7'!$B:$AZ,3,FALSE)),IF($X$1=8,(VLOOKUP(B525,'X8'!$B:$AZ,3,FALSE)),IF($X$1=9,(VLOOKUP(B525,'X9'!$B:$AZ,3,FALSE)),IF($X$1=10,(VLOOKUP(B525,'X10'!$B:$AZ,3,FALSE)),IF($X$1=11,(VLOOKUP(B525,'X11'!$B:$AZ,3,FALSE)),IF($X$1=12,(VLOOKUP(B525,'X12'!$B:$AZ,3,FALSE)),IF($X$1=13,(VLOOKUP(B525,'X13'!$B:$AZ,3,FALSE)),"B"))))))))))))))=TRUE," ",(IF($X$1=1,(VLOOKUP(B525,'X1'!$B:$AZ,3,FALSE)),IF($X$1=2,(VLOOKUP(B525,'X2'!$B:$AZ,3,FALSE)),IF($X$1=3,(VLOOKUP(B525,'X3'!$B:$AZ,3,FALSE)),IF($X$1=4,(VLOOKUP(B525,'X4'!$B:$AZ,3,FALSE)),IF($X$1=5,(VLOOKUP(B525,'X5'!$B:$AZ,3,FALSE)),IF($X$1=6,(VLOOKUP(B525,'X6'!$B:$AZ,3,FALSE)),IF($X$1=7,(VLOOKUP(B525,'X7'!$B:$AZ,3,FALSE)),IF($X$1=8,(VLOOKUP(B525,'X8'!$B:$AZ,3,FALSE)),IF($X$1=9,(VLOOKUP(B525,'X9'!$B:$AZ,3,FALSE)),IF($X$1=10,(VLOOKUP(B525,'X10'!$B:$AZ,3,FALSE)),IF($X$1=11,(VLOOKUP(B525,'X11'!$B:$AZ,3,FALSE)),IF($X$1=12,(VLOOKUP(B525,'X12'!$B:$AZ,3,FALSE)),IF($X$1=13,(VLOOKUP(B525,'X13'!$B:$AZ,3,FALSE)),"B")))))))))))))))</f>
        <v xml:space="preserve"> </v>
      </c>
      <c r="K525" s="183" t="str">
        <f ca="1">IF(ISERROR(IF($X$1=1,(VLOOKUP(B525,'X1'!$B:$AZ,5,FALSE)),IF($X$1=2,(VLOOKUP(B525,'X2'!$B:$AZ,5,FALSE)),IF($X$1=3,(VLOOKUP(B525,'X3'!$B:$AZ,5,FALSE)),IF($X$1=4,(VLOOKUP(B525,'X4'!$B:$AZ,5,FALSE)),IF($X$1=5,(VLOOKUP(B525,'X5'!$B:$AZ,5,FALSE)),IF($X$1=6,(VLOOKUP(B525,'X6'!$B:$AZ,5,FALSE)),IF($X$1=7,(VLOOKUP(B525,'X7'!$B:$AZ,5,FALSE)),IF($X$1=8,(VLOOKUP(B525,'X8'!$B:$AZ,5,FALSE)),IF($X$1=9,(VLOOKUP(B525,'X9'!$B:$AZ,5,FALSE)),IF($X$1=10,(VLOOKUP(B525,'X10'!$B:$AZ,5,FALSE)),IF($X$1=11,(VLOOKUP(B525,'X11'!$B:$AZ,5,FALSE)),IF($X$1=12,(VLOOKUP(B525,'X12'!$B:$AZ,5,FALSE)),IF($X$1=13,(VLOOKUP(B525,'X13'!$B:$AZ,5,FALSE)),"B"))))))))))))))=TRUE," ",(IF($X$1=1,(VLOOKUP(B525,'X1'!$B:$AZ,5,FALSE)),IF($X$1=2,(VLOOKUP(B525,'X2'!$B:$AZ,5,FALSE)),IF($X$1=3,(VLOOKUP(B525,'X3'!$B:$AZ,5,FALSE)),IF($X$1=4,(VLOOKUP(B525,'X4'!$B:$AZ,5,FALSE)),IF($X$1=5,(VLOOKUP(B525,'X5'!$B:$AZ,5,FALSE)),IF($X$1=6,(VLOOKUP(B525,'X6'!$B:$AZ,5,FALSE)),IF($X$1=7,(VLOOKUP(B525,'X7'!$B:$AZ,5,FALSE)),IF($X$1=8,(VLOOKUP(B525,'X8'!$B:$AZ,5,FALSE)),IF($X$1=9,(VLOOKUP(B525,'X9'!$B:$AZ,5,FALSE)),IF($X$1=10,(VLOOKUP(B525,'X10'!$B:$AZ,5,FALSE)),IF($X$1=11,(VLOOKUP(B525,'X11'!$B:$AZ,5,FALSE)),IF($X$1=12,(VLOOKUP(B525,'X12'!$B:$AZ,5,FALSE)),IF($X$1=13,(VLOOKUP(B525,'X13'!$B:$AZ,5,FALSE)),"B")))))))))))))))</f>
        <v xml:space="preserve"> </v>
      </c>
      <c r="L525" s="184" t="str">
        <f ca="1">IF(ISERROR(IF($X$1=1,(VLOOKUP(B525,'X1'!$B:$AZ,9,FALSE)),IF($X$1=2,(VLOOKUP(B525,'X2'!$B:$AZ,9,FALSE)),IF($X$1=3,(VLOOKUP(B525,'X3'!$B:$AZ,9,FALSE)),IF($X$1=4,(VLOOKUP(B525,'X4'!$B:$AZ,9,FALSE)),IF($X$1=5,(VLOOKUP(B525,'X5'!$B:$AZ,9,FALSE)),IF($X$1=6,(VLOOKUP(B525,'X6'!$B:$AZ,9,FALSE)),IF($X$1=7,(VLOOKUP(B525,'X7'!$B:$AZ,9,FALSE)),IF($X$1=8,(VLOOKUP(B525,'X8'!$B:$AZ,9,FALSE)),IF($X$1=9,(VLOOKUP(B525,'X9'!$B:$AZ,9,FALSE)),IF($X$1=10,(VLOOKUP(B525,'X10'!$B:$AZ,9,FALSE)),IF($X$1=11,(VLOOKUP(B525,'X11'!$B:$AZ,9,FALSE)),IF($X$1=12,(VLOOKUP(B525,'X12'!$B:$AZ,9,FALSE)),IF($X$1=13,(VLOOKUP(B525,'X13'!$B:$AZ,9,FALSE)),"B"))))))))))))))=TRUE," ",(IF($X$1=1,(VLOOKUP(B525,'X1'!$B:$AZ,9,FALSE)),IF($X$1=2,(VLOOKUP(B525,'X2'!$B:$AZ,9,FALSE)),IF($X$1=3,(VLOOKUP(B525,'X3'!$B:$AZ,9,FALSE)),IF($X$1=4,(VLOOKUP(B525,'X4'!$B:$AZ,9,FALSE)),IF($X$1=5,(VLOOKUP(B525,'X5'!$B:$AZ,9,FALSE)),IF($X$1=6,(VLOOKUP(B525,'X6'!$B:$AZ,9,FALSE)),IF($X$1=7,(VLOOKUP(B525,'X7'!$B:$AZ,9,FALSE)),IF($X$1=8,(VLOOKUP(B525,'X8'!$B:$AZ,9,FALSE)),IF($X$1=9,(VLOOKUP(B525,'X9'!$B:$AZ,9,FALSE)),IF($X$1=10,(VLOOKUP(B525,'X10'!$B:$AZ,9,FALSE)),IF($X$1=11,(VLOOKUP(B525,'X11'!$B:$AZ,9,FALSE)),IF($X$1=12,(VLOOKUP(B525,'X12'!$B:$AZ,9,FALSE)),IF($X$1=13,(VLOOKUP(B525,'X13'!$B:$AZ,9,FALSE)),"B")))))))))))))))</f>
        <v xml:space="preserve"> </v>
      </c>
      <c r="M525" s="184" t="str">
        <f ca="1">IF(ISERROR(IF($X$1=1,(VLOOKUP(B525,'X1'!$B:$AZ,10,FALSE)),IF($X$1=2,(VLOOKUP(B525,'X2'!$B:$AZ,10,FALSE)),IF($X$1=3,(VLOOKUP(B525,'X3'!$B:$AZ,10,FALSE)),IF($X$1=4,(VLOOKUP(B525,'X4'!$B:$AZ,10,FALSE)),IF($X$1=5,(VLOOKUP(B525,'X5'!$B:$AZ,10,FALSE)),IF($X$1=6,(VLOOKUP(B525,'X6'!$B:$AZ,10,FALSE)),IF($X$1=7,(VLOOKUP(B525,'X7'!$B:$AZ,10,FALSE)),IF($X$1=8,(VLOOKUP(B525,'X8'!$B:$AZ,10,FALSE)),IF($X$1=9,(VLOOKUP(B525,'X9'!$B:$AZ,10,FALSE)),IF($X$1=10,(VLOOKUP(B525,'X10'!$B:$AZ,10,FALSE)),IF($X$1=11,(VLOOKUP(B525,'X11'!$B:$AZ,10,FALSE)),IF($X$1=12,(VLOOKUP(B525,'X12'!$B:$AZ,10,FALSE)),IF($X$1=13,(VLOOKUP(B525,'X13'!$B:$AZ,10,FALSE)),"B"))))))))))))))=TRUE," ",(IF($X$1=1,(VLOOKUP(B525,'X1'!$B:$AZ,10,FALSE)),IF($X$1=2,(VLOOKUP(B525,'X2'!$B:$AZ,10,FALSE)),IF($X$1=3,(VLOOKUP(B525,'X3'!$B:$AZ,10,FALSE)),IF($X$1=4,(VLOOKUP(B525,'X4'!$B:$AZ,10,FALSE)),IF($X$1=5,(VLOOKUP(B525,'X5'!$B:$AZ,10,FALSE)),IF($X$1=6,(VLOOKUP(B525,'X6'!$B:$AZ,10,FALSE)),IF($X$1=7,(VLOOKUP(B525,'X7'!$B:$AZ,10,FALSE)),IF($X$1=8,(VLOOKUP(B525,'X8'!$B:$AZ,10,FALSE)),IF($X$1=9,(VLOOKUP(B525,'X9'!$B:$AZ,10,FALSE)),IF($X$1=10,(VLOOKUP(B525,'X10'!$B:$AZ,10,FALSE)),IF($X$1=11,(VLOOKUP(B525,'X11'!$B:$AZ,10,FALSE)),IF($X$1=12,(VLOOKUP(B525,'X12'!$B:$AZ,10,FALSE)),IF($X$1=13,(VLOOKUP(B525,'X13'!$B:$AZ,10,FALSE)),"B")))))))))))))))</f>
        <v xml:space="preserve"> </v>
      </c>
      <c r="N525" s="185" t="str">
        <f ca="1">IF(ISERROR(IF($X$1=1,(VLOOKUP(B525,'X1'!$B:$AZ,45,FALSE)),IF($X$1=2,(VLOOKUP(B525,'X2'!$B:$AZ,45,FALSE)),IF($X$1=3,(VLOOKUP(B525,'X3'!$B:$AZ,45,FALSE)),IF($X$1=4,(VLOOKUP(B525,'X4'!$B:$AZ,45,FALSE)),IF($X$1=5,(VLOOKUP(B525,'X5'!$B:$AZ,45,FALSE)),IF($X$1=6,(VLOOKUP(B525,'X6'!$B:$AZ,45,FALSE)),IF($X$1=7,(VLOOKUP(B525,'X7'!$B:$AZ,45,FALSE)),IF($X$1=8,(VLOOKUP(B525,'X8'!$B:$AZ,45,FALSE)),IF($X$1=9,(VLOOKUP(B525,'X9'!$B:$AZ,45,FALSE)),IF($X$1=10,(VLOOKUP(B525,'X10'!$B:$AZ,45,FALSE)),IF($X$1=11,(VLOOKUP(B525,'X11'!$B:$AZ,45,FALSE)),IF($X$1=12,(VLOOKUP(B525,'X12'!$B:$AZ,45,FALSE)),IF($X$1=13,(VLOOKUP(B525,'X13'!$B:$AZ,45,FALSE)),"B"))))))))))))))=TRUE," ",(IF($X$1=1,(VLOOKUP(B525,'X1'!$B:$AZ,45,FALSE)),IF($X$1=2,(VLOOKUP(B525,'X2'!$B:$AZ,45,FALSE)),IF($X$1=3,(VLOOKUP(B525,'X3'!$B:$AZ,45,FALSE)),IF($X$1=4,(VLOOKUP(B525,'X4'!$B:$AZ,45,FALSE)),IF($X$1=5,(VLOOKUP(B525,'X5'!$B:$AZ,45,FALSE)),IF($X$1=6,(VLOOKUP(B525,'X6'!$B:$AZ,45,FALSE)),IF($X$1=7,(VLOOKUP(B525,'X7'!$B:$AZ,45,FALSE)),IF($X$1=8,(VLOOKUP(B525,'X8'!$B:$AZ,45,FALSE)),IF($X$1=9,(VLOOKUP(B525,'X9'!$B:$AZ,45,FALSE)),IF($X$1=10,(VLOOKUP(B525,'X10'!$B:$AZ,45,FALSE)),IF($X$1=11,(VLOOKUP(B525,'X11'!$B:$AZ,45,FALSE)),IF($X$1=12,(VLOOKUP(B525,'X12'!$B:$AZ,45,FALSE)),IF($X$1=13,(VLOOKUP(B525,'X13'!$B:$AZ,45,FALSE)),"B")))))))))))))))</f>
        <v xml:space="preserve"> </v>
      </c>
      <c r="O525" s="184" t="str">
        <f ca="1">IF(ISERROR(IF($X$1=1,(VLOOKUP(B525,'X1'!$B:$AZ,11,FALSE)),IF($X$1=2,(VLOOKUP(B525,'X2'!$B:$AZ,11,FALSE)),IF($X$1=3,(VLOOKUP(B525,'X3'!$B:$AZ,11,FALSE)),IF($X$1=4,(VLOOKUP(B525,'X4'!$B:$AZ,11,FALSE)),IF($X$1=5,(VLOOKUP(B525,'X5'!$B:$AZ,11,FALSE)),IF($X$1=6,(VLOOKUP(B525,'X6'!$B:$AZ,11,FALSE)),IF($X$1=7,(VLOOKUP(B525,'X7'!$B:$AZ,11,FALSE)),IF($X$1=8,(VLOOKUP(B525,'X8'!$B:$AZ,11,FALSE)),IF($X$1=9,(VLOOKUP(B525,'X9'!$B:$AZ,11,FALSE)),IF($X$1=10,(VLOOKUP(B525,'X10'!$B:$AZ,11,FALSE)),IF($X$1=11,(VLOOKUP(B525,'X11'!$B:$AZ,11,FALSE)),IF($X$1=12,(VLOOKUP(B525,'X12'!$B:$AZ,11,FALSE)),IF($X$1=13,(VLOOKUP(B525,'X13'!$B:$AZ,11,FALSE)),"B"))))))))))))))=TRUE," ",(IF($X$1=1,(VLOOKUP(B525,'X1'!$B:$AZ,11,FALSE)),IF($X$1=2,(VLOOKUP(B525,'X2'!$B:$AZ,11,FALSE)),IF($X$1=3,(VLOOKUP(B525,'X3'!$B:$AZ,11,FALSE)),IF($X$1=4,(VLOOKUP(B525,'X4'!$B:$AZ,11,FALSE)),IF($X$1=5,(VLOOKUP(B525,'X5'!$B:$AZ,11,FALSE)),IF($X$1=6,(VLOOKUP(B525,'X6'!$B:$AZ,11,FALSE)),IF($X$1=7,(VLOOKUP(B525,'X7'!$B:$AZ,11,FALSE)),IF($X$1=8,(VLOOKUP(B525,'X8'!$B:$AZ,11,FALSE)),IF($X$1=9,(VLOOKUP(B525,'X9'!$B:$AZ,11,FALSE)),IF($X$1=10,(VLOOKUP(B525,'X10'!$B:$AZ,11,FALSE)),IF($X$1=11,(VLOOKUP(B525,'X11'!$B:$AZ,11,FALSE)),IF($X$1=12,(VLOOKUP(B525,'X12'!$B:$AZ,11,FALSE)),IF($X$1=13,(VLOOKUP(B525,'X13'!$B:$AZ,11,FALSE)),"B")))))))))))))))</f>
        <v xml:space="preserve"> </v>
      </c>
      <c r="P525" s="184" t="str">
        <f ca="1">IF(ISERROR(IF($X$1=1,(VLOOKUP(B525,'X1'!$B:$AZ,12,FALSE)),IF($X$1=2,(VLOOKUP(B525,'X2'!$B:$AZ,12,FALSE)),IF($X$1=3,(VLOOKUP(B525,'X3'!$B:$AZ,12,FALSE)),IF($X$1=4,(VLOOKUP(B525,'X4'!$B:$AZ,12,FALSE)),IF($X$1=5,(VLOOKUP(B525,'X5'!$B:$AZ,12,FALSE)),IF($X$1=6,(VLOOKUP(B525,'X6'!$B:$AZ,12,FALSE)),IF($X$1=7,(VLOOKUP(B525,'X7'!$B:$AZ,12,FALSE)),IF($X$1=8,(VLOOKUP(B525,'X8'!$B:$AZ,12,FALSE)),IF($X$1=9,(VLOOKUP(B525,'X9'!$B:$AZ,12,FALSE)),IF($X$1=10,(VLOOKUP(B525,'X10'!$B:$AZ,12,FALSE)),IF($X$1=11,(VLOOKUP(B525,'X11'!$B:$AZ,12,FALSE)),IF($X$1=12,(VLOOKUP(B525,'X12'!$B:$AZ,12,FALSE)),IF($X$1=13,(VLOOKUP(B525,'X13'!$B:$AZ,12,FALSE)),"B"))))))))))))))=TRUE," ",(IF($X$1=1,(VLOOKUP(B525,'X1'!$B:$AZ,12,FALSE)),IF($X$1=2,(VLOOKUP(B525,'X2'!$B:$AZ,12,FALSE)),IF($X$1=3,(VLOOKUP(B525,'X3'!$B:$AZ,12,FALSE)),IF($X$1=4,(VLOOKUP(B525,'X4'!$B:$AZ,12,FALSE)),IF($X$1=5,(VLOOKUP(B525,'X5'!$B:$AZ,12,FALSE)),IF($X$1=6,(VLOOKUP(B525,'X6'!$B:$AZ,12,FALSE)),IF($X$1=7,(VLOOKUP(B525,'X7'!$B:$AZ,12,FALSE)),IF($X$1=8,(VLOOKUP(B525,'X8'!$B:$AZ,12,FALSE)),IF($X$1=9,(VLOOKUP(B525,'X9'!$B:$AZ,12,FALSE)),IF($X$1=10,(VLOOKUP(B525,'X10'!$B:$AZ,12,FALSE)),IF($X$1=11,(VLOOKUP(B525,'X11'!$B:$AZ,12,FALSE)),IF($X$1=12,(VLOOKUP(B525,'X12'!$B:$AZ,12,FALSE)),IF($X$1=13,(VLOOKUP(B525,'X13'!$B:$AZ,12,FALSE)),"B")))))))))))))))</f>
        <v xml:space="preserve"> </v>
      </c>
      <c r="Q525" s="185" t="str">
        <f ca="1">IF(ISERROR(IF($X$1=1,(VLOOKUP(B525,'X1'!$B:$AZ,46,FALSE)),IF($X$1=2,(VLOOKUP(B525,'X2'!$B:$AZ,46,FALSE)),IF($X$1=3,(VLOOKUP(B525,'X3'!$B:$AZ,46,FALSE)),IF($X$1=4,(VLOOKUP(B525,'X4'!$B:$AZ,46,FALSE)),IF($X$1=5,(VLOOKUP(B525,'X5'!$B:$AZ,46,FALSE)),IF($X$1=6,(VLOOKUP(B525,'X6'!$B:$AZ,46,FALSE)),IF($X$1=7,(VLOOKUP(B525,'X7'!$B:$AZ,46,FALSE)),IF($X$1=8,(VLOOKUP(B525,'X8'!$B:$AZ,46,FALSE)),IF($X$1=9,(VLOOKUP(B525,'X9'!$B:$AZ,46,FALSE)),IF($X$1=10,(VLOOKUP(B525,'X10'!$B:$AZ,46,FALSE)),IF($X$1=11,(VLOOKUP(B525,'X11'!$B:$AZ,46,FALSE)),IF($X$1=12,(VLOOKUP(B525,'X12'!$B:$AZ,46,FALSE)),IF($X$1=13,(VLOOKUP(B525,'X13'!$B:$AZ,46,FALSE)),"B"))))))))))))))=TRUE," ",(IF($X$1=1,(VLOOKUP(B525,'X1'!$B:$AZ,46,FALSE)),IF($X$1=2,(VLOOKUP(B525,'X2'!$B:$AZ,46,FALSE)),IF($X$1=3,(VLOOKUP(B525,'X3'!$B:$AZ,46,FALSE)),IF($X$1=4,(VLOOKUP(B525,'X4'!$B:$AZ,46,FALSE)),IF($X$1=5,(VLOOKUP(B525,'X5'!$B:$AZ,46,FALSE)),IF($X$1=6,(VLOOKUP(B525,'X6'!$B:$AZ,46,FALSE)),IF($X$1=7,(VLOOKUP(B525,'X7'!$B:$AZ,46,FALSE)),IF($X$1=8,(VLOOKUP(B525,'X8'!$B:$AZ,46,FALSE)),IF($X$1=9,(VLOOKUP(B525,'X9'!$B:$AZ,46,FALSE)),IF($X$1=10,(VLOOKUP(B525,'X10'!$B:$AZ,46,FALSE)),IF($X$1=11,(VLOOKUP(B525,'X11'!$B:$AZ,46,FALSE)),IF($X$1=12,(VLOOKUP(B525,'X12'!$B:$AZ,46,FALSE)),IF($X$1=13,(VLOOKUP(B525,'X13'!$B:$AZ,46,FALSE)),"B")))))))))))))))</f>
        <v xml:space="preserve"> </v>
      </c>
      <c r="R525" s="185" t="str">
        <f ca="1">IF(ISERROR(IF($X$1=1,(VLOOKUP(B525,'X1'!$B:$AZ,15,FALSE)),IF($X$1=2,(VLOOKUP(B525,'X2'!$B:$AZ,15,FALSE)),IF($X$1=3,(VLOOKUP(B525,'X3'!$B:$AZ,15,FALSE)),IF($X$1=4,(VLOOKUP(B525,'X4'!$B:$AZ,15,FALSE)),IF($X$1=5,(VLOOKUP(B525,'X5'!$B:$AZ,15,FALSE)),IF($X$1=6,(VLOOKUP(B525,'X6'!$B:$AZ,15,FALSE)),IF($X$1=7,(VLOOKUP(B525,'X7'!$B:$AZ,15,FALSE)),IF($X$1=8,(VLOOKUP(B525,'X8'!$B:$AZ,15,FALSE)),IF($X$1=9,(VLOOKUP(B525,'X9'!$B:$AZ,15,FALSE)),IF($X$1=10,(VLOOKUP(B525,'X10'!$B:$AZ,15,FALSE)),IF($X$1=11,(VLOOKUP(B525,'X11'!$B:$AZ,15,FALSE)),IF($X$1=12,(VLOOKUP(B525,'X12'!$B:$AZ,15,FALSE)),IF($X$1=13,(VLOOKUP(B525,'X13'!$B:$AZ,15,FALSE)),"B"))))))))))))))=TRUE," ",(IF($X$1=1,(VLOOKUP(B525,'X1'!$B:$AZ,15,FALSE)),IF($X$1=2,(VLOOKUP(B525,'X2'!$B:$AZ,15,FALSE)),IF($X$1=3,(VLOOKUP(B525,'X3'!$B:$AZ,15,FALSE)),IF($X$1=4,(VLOOKUP(B525,'X4'!$B:$AZ,15,FALSE)),IF($X$1=5,(VLOOKUP(B525,'X5'!$B:$AZ,15,FALSE)),IF($X$1=6,(VLOOKUP(B525,'X6'!$B:$AZ,15,FALSE)),IF($X$1=7,(VLOOKUP(B525,'X7'!$B:$AZ,15,FALSE)),IF($X$1=8,(VLOOKUP(B525,'X8'!$B:$AZ,15,FALSE)),IF($X$1=9,(VLOOKUP(B525,'X9'!$B:$AZ,15,FALSE)),IF($X$1=10,(VLOOKUP(B525,'X10'!$B:$AZ,15,FALSE)),IF($X$1=11,(VLOOKUP(B525,'X11'!$B:$AZ,15,FALSE)),IF($X$1=12,(VLOOKUP(B525,'X12'!$B:$AZ,15,FALSE)),IF($X$1=13,(VLOOKUP(B525,'X13'!$B:$AZ,15,FALSE)),"B")))))))))))))))</f>
        <v xml:space="preserve"> </v>
      </c>
      <c r="S525" s="185" t="str">
        <f ca="1">IF(ISERROR(IF((IF($X$1=1,(VLOOKUP(B525,'X1'!$B:$AZ,14,FALSE)),(IF($X$1=2,(VLOOKUP(B525,'X2'!$B:$AZ,14,FALSE)),(IF($X$1=3,(VLOOKUP(B525,'X3'!$B:$AZ,14,FALSE)),(IF($X$1=4,(VLOOKUP(B525,'X4'!$B:$AZ,14,FALSE)),(IF($X$1=5,(VLOOKUP(B525,'X5'!$B:$AZ,14,FALSE)),(IF($X$1=6,(VLOOKUP(B525,'X6'!$B:$AZ,14,FALSE)),(IF($X$1=7,(VLOOKUP(B525,'X7'!$B:$AZ,14,FALSE)),(IF($X$1=8,(VLOOKUP(B525,'X8'!$B:$AZ,14,FALSE)),(IF($X$1=9,(VLOOKUP(B525,'X9'!$B:$AZ,14,FALSE)),(IF($X$1=10,(VLOOKUP(B525,'X10'!$B:$AZ,14,FALSE)),(IF($X$1=11,(VLOOKUP(B525,'X11'!$B:$AZ,14,FALSE)),(IF($X$1=12,(VLOOKUP(B525,'X12'!$B:$AZ,14,FALSE)),(VLOOKUP(B525,'X13'!$B:$AZ,14,FALSE))))))))))))))))))))))))))=$V$1," ",(IF($X$1=1,(VLOOKUP(B525,'X1'!$B:$AZ,14,FALSE)),(IF($X$1=2,(VLOOKUP(B525,'X2'!$B:$AZ,14,FALSE)),(IF($X$1=3,(VLOOKUP(B525,'X3'!$B:$AZ,14,FALSE)),(IF($X$1=4,(VLOOKUP(B525,'X4'!$B:$AZ,14,FALSE)),(IF($X$1=5,(VLOOKUP(B525,'X5'!$B:$AZ,14,FALSE)),(IF($X$1=6,(VLOOKUP(B525,'X6'!$B:$AZ,14,FALSE)),(IF($X$1=7,(VLOOKUP(B525,'X7'!$B:$AZ,14,FALSE)),(IF($X$1=8,(VLOOKUP(B525,'X8'!$B:$AZ,14,FALSE)),(IF($X$1=9,(VLOOKUP(B525,'X9'!$B:$AZ,14,FALSE)),(IF($X$1=10,(VLOOKUP(B525,'X10'!$B:$AZ,14,FALSE)),(IF($X$1=11,(VLOOKUP(B525,'X11'!$B:$AZ,14,FALSE)),(IF($X$1=12,(VLOOKUP(B525,'X12'!$B:$AZ,14,FALSE)),(VLOOKUP(B525,'X13'!$B:$AZ,14,FALSE))))))))))))))))))))))))))))=TRUE," ",(IF((IF($X$1=1,(VLOOKUP(B525,'X1'!$B:$AZ,14,FALSE)),(IF($X$1=2,(VLOOKUP(B525,'X2'!$B:$AZ,14,FALSE)),(IF($X$1=3,(VLOOKUP(B525,'X3'!$B:$AZ,14,FALSE)),(IF($X$1=4,(VLOOKUP(B525,'X4'!$B:$AZ,14,FALSE)),(IF($X$1=5,(VLOOKUP(B525,'X5'!$B:$AZ,14,FALSE)),(IF($X$1=6,(VLOOKUP(B525,'X6'!$B:$AZ,14,FALSE)),(IF($X$1=7,(VLOOKUP(B525,'X7'!$B:$AZ,14,FALSE)),(IF($X$1=8,(VLOOKUP(B525,'X8'!$B:$AZ,14,FALSE)),(IF($X$1=9,(VLOOKUP(B525,'X9'!$B:$AZ,14,FALSE)),(IF($X$1=10,(VLOOKUP(B525,'X10'!$B:$AZ,14,FALSE)),(IF($X$1=11,(VLOOKUP(B525,'X11'!$B:$AZ,14,FALSE)),(IF($X$1=12,(VLOOKUP(B525,'X12'!$B:$AZ,14,FALSE)),(VLOOKUP(B525,'X13'!$B:$AZ,14,FALSE))))))))))))))))))))))))))=$V$1," ",(IF($X$1=1,(VLOOKUP(B525,'X1'!$B:$AZ,14,FALSE)),(IF($X$1=2,(VLOOKUP(B525,'X2'!$B:$AZ,14,FALSE)),(IF($X$1=3,(VLOOKUP(B525,'X3'!$B:$AZ,14,FALSE)),(IF($X$1=4,(VLOOKUP(B525,'X4'!$B:$AZ,14,FALSE)),(IF($X$1=5,(VLOOKUP(B525,'X5'!$B:$AZ,14,FALSE)),(IF($X$1=6,(VLOOKUP(B525,'X6'!$B:$AZ,14,FALSE)),(IF($X$1=7,(VLOOKUP(B525,'X7'!$B:$AZ,14,FALSE)),(IF($X$1=8,(VLOOKUP(B525,'X8'!$B:$AZ,14,FALSE)),(IF($X$1=9,(VLOOKUP(B525,'X9'!$B:$AZ,14,FALSE)),(IF($X$1=10,(VLOOKUP(B525,'X10'!$B:$AZ,14,FALSE)),(IF($X$1=11,(VLOOKUP(B525,'X11'!$B:$AZ,14,FALSE)),(IF($X$1=12,(VLOOKUP(B525,'X12'!$B:$AZ,14,FALSE)),(VLOOKUP(B525,'X13'!$B:$AZ,14,FALSE)))))))))))))))))))))))))))))</f>
        <v xml:space="preserve"> </v>
      </c>
    </row>
    <row r="526" spans="1:19" ht="14.1" customHeight="1" x14ac:dyDescent="0.2">
      <c r="A526" s="156" t="s">
        <v>1058</v>
      </c>
      <c r="B526" s="122" t="str">
        <f>IF(ISERROR(IF($U$16=1,(VLOOKUP(A526,$AC$89:$AH$125,2,FALSE)),IF((IF($X$1=1,'X1'!B485,(IF($X$1=2,'X2'!B485,(IF($X$1=3,'X3'!B485,(IF($X$1=4,'X4'!B485,(IF($X$1=5,'X5'!B485,(IF($X$1=6,'X6'!B485,(IF($X$1=7,'X7'!B485,(IF($X$1=8,'X8'!B485,(IF($X$1=9,'X9'!B485,(IF($X$1=10,'X10'!B485,(IF($X$1=11,'X11'!B485,(IF($X$1=12,'X12'!B485,'X13'!B485))))))))))))))))))))))))="","",(IF($X$1=1,'X1'!B485,(IF($X$1=2,'X2'!B485,(IF($X$1=3,'X3'!B485,(IF($X$1=4,'X4'!B485,(IF($X$1=5,'X5'!B485,(IF($X$1=6,'X6'!B485,(IF($X$1=7,'X7'!B485,(IF($X$1=8,'X8'!B485,(IF($X$1=9,'X9'!B485,(IF($X$1=10,'X10'!B485,(IF($X$1=11,'X11'!B485,(IF($X$1=12,'X12'!B485,'X13'!B485)))))))))))))))))))))))))))=TRUE," ",(IF($U$16=1,(VLOOKUP(A526,$AC$89:$AH$125,2,FALSE)),IF((IF($X$1=1,'X1'!B485,(IF($X$1=2,'X2'!B485,(IF($X$1=3,'X3'!B485,(IF($X$1=4,'X4'!B485,(IF($X$1=5,'X5'!B485,(IF($X$1=6,'X6'!B485,(IF($X$1=7,'X7'!B485,(IF($X$1=8,'X8'!B485,(IF($X$1=9,'X9'!B485,(IF($X$1=10,'X10'!B485,(IF($X$1=11,'X11'!B485,(IF($X$1=12,'X12'!B485,'X13'!B485))))))))))))))))))))))))="","",(IF($X$1=1,'X1'!B485,(IF($X$1=2,'X2'!B485,(IF($X$1=3,'X3'!B485,(IF($X$1=4,'X4'!B485,(IF($X$1=5,'X5'!B485,(IF($X$1=6,'X6'!B485,(IF($X$1=7,'X7'!B485,(IF($X$1=8,'X8'!B485,(IF($X$1=9,'X9'!B485,(IF($X$1=10,'X10'!B485,(IF($X$1=11,'X11'!B485,(IF($X$1=12,'X12'!B485,'X13'!B485))))))))))))))))))))))))))))</f>
        <v/>
      </c>
      <c r="C526" s="181" t="str">
        <f ca="1">IF(ISERROR(IF($X$1=1,(VLOOKUP(B526,'X1'!$B:$AZ,47,FALSE)),IF($X$1=2,(VLOOKUP(B526,'X2'!$B:$AZ,47,FALSE)),IF($X$1=3,(VLOOKUP(B526,'X3'!$B:$AZ,47,FALSE)),IF($X$1=4,(VLOOKUP(B526,'X4'!$B:$AZ,47,FALSE)),IF($X$1=5,(VLOOKUP(B526,'X5'!$B:$AZ,47,FALSE)),IF($X$1=6,(VLOOKUP(B526,'X6'!$B:$AZ,47,FALSE)),IF($X$1=7,(VLOOKUP(B526,'X7'!$B:$AZ,47,FALSE)),IF($X$1=8,(VLOOKUP(B526,'X8'!$B:$AZ,47,FALSE)),IF($X$1=9,(VLOOKUP(B526,'X9'!$B:$AZ,47,FALSE)),IF($X$1=10,(VLOOKUP(B526,'X10'!$B:$AZ,47,FALSE)),IF($X$1=11,(VLOOKUP(B526,'X11'!$B:$AZ,47,FALSE)),IF($X$1=12,(VLOOKUP(B526,'X12'!$B:$AZ,47,FALSE)),IF($X$1=13,(VLOOKUP(B526,'X13'!$B:$AZ,47,FALSE)),"B"))))))))))))))=TRUE," ",(IF($X$1=1,(VLOOKUP(B526,'X1'!$B:$AZ,47,FALSE)),IF($X$1=2,(VLOOKUP(B526,'X2'!$B:$AZ,47,FALSE)),IF($X$1=3,(VLOOKUP(B526,'X3'!$B:$AZ,47,FALSE)),IF($X$1=4,(VLOOKUP(B526,'X4'!$B:$AZ,47,FALSE)),IF($X$1=5,(VLOOKUP(B526,'X5'!$B:$AZ,47,FALSE)),IF($X$1=6,(VLOOKUP(B526,'X6'!$B:$AZ,47,FALSE)),IF($X$1=7,(VLOOKUP(B526,'X7'!$B:$AZ,47,FALSE)),IF($X$1=8,(VLOOKUP(B526,'X8'!$B:$AZ,47,FALSE)),IF($X$1=9,(VLOOKUP(B526,'X9'!$B:$AZ,47,FALSE)),IF($X$1=10,(VLOOKUP(B526,'X10'!$B:$AZ,47,FALSE)),IF($X$1=11,(VLOOKUP(B526,'X11'!$B:$AZ,47,FALSE)),IF($X$1=12,(VLOOKUP(B526,'X12'!$B:$AZ,47,FALSE)),IF($X$1=13,(VLOOKUP(B526,'X13'!$B:$AZ,47,FALSE)),"B")))))))))))))))</f>
        <v xml:space="preserve"> </v>
      </c>
      <c r="D526" s="181" t="str">
        <f ca="1">IF(ISERROR(IF($X$1=1,(VLOOKUP(B526,'X1'!$B:$AP,41,FALSE)),IF($X$1=2,(VLOOKUP(B526,'X2'!$B:$AP,41,FALSE)),IF($X$1=3,(VLOOKUP(B526,'X3'!$B:$AP,41,FALSE)),IF($X$1=4,(VLOOKUP(B526,'X4'!$B:$AP,41,FALSE)),IF($X$1=5,(VLOOKUP(B526,'X5'!$B:$AP,41,FALSE)),IF($X$1=6,(VLOOKUP(B526,'X6'!$B:$AP,41,FALSE)),IF($X$1=7,(VLOOKUP(B526,'X7'!$B:$AP,41,FALSE)),IF($X$1=8,(VLOOKUP(B526,'X8'!$B:$AP,41,FALSE)),IF($X$1=9,(VLOOKUP(B526,'X9'!$B:$AP,41,FALSE)),IF($X$1=10,(VLOOKUP(B526,'X10'!$B:$AP,41,FALSE)),IF($X$1=11,(VLOOKUP(B526,'X11'!$B:$AP,41,FALSE)),IF($X$1=12,(VLOOKUP(B526,'X12'!$B:$AP,41,FALSE)),IF($X$1=13,(VLOOKUP(B526,'X13'!$B:$AP,41,FALSE)),"B"))))))))))))))=TRUE," ",(IF($X$1=1,(VLOOKUP(B526,'X1'!$B:$AP,41,FALSE)),IF($X$1=2,(VLOOKUP(B526,'X2'!$B:$AP,41,FALSE)),IF($X$1=3,(VLOOKUP(B526,'X3'!$B:$AP,41,FALSE)),IF($X$1=4,(VLOOKUP(B526,'X4'!$B:$AP,41,FALSE)),IF($X$1=5,(VLOOKUP(B526,'X5'!$B:$AP,41,FALSE)),IF($X$1=6,(VLOOKUP(B526,'X6'!$B:$AP,41,FALSE)),IF($X$1=7,(VLOOKUP(B526,'X7'!$B:$AP,41,FALSE)),IF($X$1=8,(VLOOKUP(B526,'X8'!$B:$AP,41,FALSE)),IF($X$1=9,(VLOOKUP(B526,'X9'!$B:$AP,41,FALSE)),IF($X$1=10,(VLOOKUP(B526,'X10'!$B:$AP,41,FALSE)),IF($X$1=11,(VLOOKUP(B526,'X11'!$B:$AP,41,FALSE)),IF($X$1=12,(VLOOKUP(B526,'X12'!$B:$AP,41,FALSE)),IF($X$1=13,(VLOOKUP(B526,'X13'!$B:$AP,41,FALSE)),"B")))))))))))))))</f>
        <v xml:space="preserve"> </v>
      </c>
      <c r="E526" s="182" t="str">
        <f ca="1">IF(ISERROR(IF($X$1=1,(VLOOKUP(B526,'X1'!$B:$AP,7,FALSE)),IF($X$1=2,(VLOOKUP(B526,'X2'!$B:$AP,7,FALSE)),IF($X$1=3,(VLOOKUP(B526,'X3'!$B:$AP,7,FALSE)),IF($X$1=4,(VLOOKUP(B526,'X4'!$B:$AP,7,FALSE)),IF($X$1=5,(VLOOKUP(B526,'X5'!$B:$AP,7,FALSE)),IF($X$1=6,(VLOOKUP(B526,'X6'!$B:$AP,7,FALSE)),IF($X$1=7,(VLOOKUP(B526,'X7'!$B:$AP,7,FALSE)),IF($X$1=8,(VLOOKUP(B526,'X8'!$B:$AP,7,FALSE)),IF($X$1=9,(VLOOKUP(B526,'X9'!$B:$AP,7,FALSE)),IF($X$1=10,(VLOOKUP(B526,'X10'!$B:$AP,7,FALSE)),IF($X$1=11,(VLOOKUP(B526,'X11'!$B:$AP,7,FALSE)),IF($X$1=12,(VLOOKUP(B526,'X12'!$B:$AP,7,FALSE)),IF($X$1=13,(VLOOKUP(B526,'X13'!$B:$AP,7,FALSE)),"B"))))))))))))))=TRUE," ",(IF($X$1=1,(VLOOKUP(B526,'X1'!$B:$AP,7,FALSE)),IF($X$1=2,(VLOOKUP(B526,'X2'!$B:$AP,7,FALSE)),IF($X$1=3,(VLOOKUP(B526,'X3'!$B:$AP,7,FALSE)),IF($X$1=4,(VLOOKUP(B526,'X4'!$B:$AP,7,FALSE)),IF($X$1=5,(VLOOKUP(B526,'X5'!$B:$AP,7,FALSE)),IF($X$1=6,(VLOOKUP(B526,'X6'!$B:$AP,7,FALSE)),IF($X$1=7,(VLOOKUP(B526,'X7'!$B:$AP,7,FALSE)),IF($X$1=8,(VLOOKUP(B526,'X8'!$B:$AP,7,FALSE)),IF($X$1=9,(VLOOKUP(B526,'X9'!$B:$AP,7,FALSE)),IF($X$1=10,(VLOOKUP(B526,'X10'!$B:$AP,7,FALSE)),IF($X$1=11,(VLOOKUP(B526,'X11'!$B:$AP,7,FALSE)),IF($X$1=12,(VLOOKUP(B526,'X12'!$B:$AP,7,FALSE)),IF($X$1=13,(VLOOKUP(B526,'X13'!$B:$AP,7,FALSE)),"B")))))))))))))))</f>
        <v xml:space="preserve"> </v>
      </c>
      <c r="F526" s="182" t="str">
        <f ca="1">IF(ISERROR(IF((IF($X$1=1,(VLOOKUP(B526,'X1'!$B:$AO,6,FALSE)),(IF($X$1=2,(VLOOKUP(B526,'X2'!$B:$AO,6,FALSE)),(IF($X$1=3,(VLOOKUP(B526,'X3'!$B:$AO,6,FALSE)),(IF($X$1=4,(VLOOKUP(B526,'X4'!$B:$AO,6,FALSE)),(IF($X$1=5,(VLOOKUP(B526,'X5'!$B:$AO,6,FALSE)),(IF($X$1=6,(VLOOKUP(B526,'X6'!$B:$AO,6,FALSE)),(IF($X$1=7,(VLOOKUP(B526,'X7'!$B:$AO,6,FALSE)),(IF($X$1=8,(VLOOKUP(B526,'X8'!$B:$AO,6,FALSE)),(IF($X$1=9,(VLOOKUP(B526,'X9'!$B:$AO,6,FALSE)),(IF($X$1=10,(VLOOKUP(B526,'X10'!$B:$AO,6,FALSE)),(IF($X$1=11,(VLOOKUP(B526,'X11'!$B:$AO,6,FALSE)),(IF($X$1=12,(VLOOKUP(B526,'X12'!$B:$AO,6,FALSE)),(VLOOKUP(B526,'X13'!$B:$AO,6,FALSE))))))))))))))))))))))))))=$V$1," ",(IF($X$1=1,(VLOOKUP(B526,'X1'!$B:$AO,6,FALSE)),(IF($X$1=2,(VLOOKUP(B526,'X2'!$B:$AO,6,FALSE)),(IF($X$1=3,(VLOOKUP(B526,'X3'!$B:$AO,6,FALSE)),(IF($X$1=4,(VLOOKUP(B526,'X4'!$B:$AO,6,FALSE)),(IF($X$1=5,(VLOOKUP(B526,'X5'!$B:$AO,6,FALSE)),(IF($X$1=6,(VLOOKUP(B526,'X6'!$B:$AO,6,FALSE)),(IF($X$1=7,(VLOOKUP(B526,'X7'!$B:$AO,6,FALSE)),(IF($X$1=8,(VLOOKUP(B526,'X8'!$B:$AO,6,FALSE)),(IF($X$1=9,(VLOOKUP(B526,'X9'!$B:$AO,6,FALSE)),(IF($X$1=10,(VLOOKUP(B526,'X10'!$B:$AO,6,FALSE)),(IF($X$1=11,(VLOOKUP(B526,'X11'!$B:$AO,6,FALSE)),(IF($X$1=12,(VLOOKUP(B526,'X12'!$B:$AO,6,FALSE)),(VLOOKUP(B526,'X13'!$B:$AO,6,FALSE))))))))))))))))))))))))))))=TRUE," ",(IF((IF($X$1=1,(VLOOKUP(B526,'X1'!$B:$AO,6,FALSE)),(IF($X$1=2,(VLOOKUP(B526,'X2'!$B:$AO,6,FALSE)),(IF($X$1=3,(VLOOKUP(B526,'X3'!$B:$AO,6,FALSE)),(IF($X$1=4,(VLOOKUP(B526,'X4'!$B:$AO,6,FALSE)),(IF($X$1=5,(VLOOKUP(B526,'X5'!$B:$AO,6,FALSE)),(IF($X$1=6,(VLOOKUP(B526,'X6'!$B:$AO,6,FALSE)),(IF($X$1=7,(VLOOKUP(B526,'X7'!$B:$AO,6,FALSE)),(IF($X$1=8,(VLOOKUP(B526,'X8'!$B:$AO,6,FALSE)),(IF($X$1=9,(VLOOKUP(B526,'X9'!$B:$AO,6,FALSE)),(IF($X$1=10,(VLOOKUP(B526,'X10'!$B:$AO,6,FALSE)),(IF($X$1=11,(VLOOKUP(B526,'X11'!$B:$AO,6,FALSE)),(IF($X$1=12,(VLOOKUP(B526,'X12'!$B:$AO,6,FALSE)),(VLOOKUP(B526,'X13'!$B:$AO,6,FALSE))))))))))))))))))))))))))=$V$1," ",(IF($X$1=1,(VLOOKUP(B526,'X1'!$B:$AO,6,FALSE)),(IF($X$1=2,(VLOOKUP(B526,'X2'!$B:$AO,6,FALSE)),(IF($X$1=3,(VLOOKUP(B526,'X3'!$B:$AO,6,FALSE)),(IF($X$1=4,(VLOOKUP(B526,'X4'!$B:$AO,6,FALSE)),(IF($X$1=5,(VLOOKUP(B526,'X5'!$B:$AO,6,FALSE)),(IF($X$1=6,(VLOOKUP(B526,'X6'!$B:$AO,6,FALSE)),(IF($X$1=7,(VLOOKUP(B526,'X7'!$B:$AO,6,FALSE)),(IF($X$1=8,(VLOOKUP(B526,'X8'!$B:$AO,6,FALSE)),(IF($X$1=9,(VLOOKUP(B526,'X9'!$B:$AO,6,FALSE)),(IF($X$1=10,(VLOOKUP(B526,'X10'!$B:$AO,6,FALSE)),(IF($X$1=11,(VLOOKUP(B526,'X11'!$B:$AO,6,FALSE)),(IF($X$1=12,(VLOOKUP(B526,'X12'!$B:$AO,6,FALSE)),(VLOOKUP(B526,'X13'!$B:$AO,6,FALSE)))))))))))))))))))))))))))))</f>
        <v xml:space="preserve"> </v>
      </c>
      <c r="G526" s="182" t="str">
        <f ca="1">IF(ISERROR(IF($X$1=1,(VLOOKUP(B526,'X1'!$B:$AZ,44,FALSE)),IF($X$1=2,(VLOOKUP(B526,'X2'!$B:$AZ,44,FALSE)),IF($X$1=3,(VLOOKUP(B526,'X3'!$B:$AZ,44,FALSE)),IF($X$1=4,(VLOOKUP(B526,'X4'!$B:$AZ,44,FALSE)),IF($X$1=5,(VLOOKUP(B526,'X5'!$B:$AZ,44,FALSE)),IF($X$1=6,(VLOOKUP(B526,'X6'!$B:$AZ,44,FALSE)),IF($X$1=7,(VLOOKUP(B526,'X7'!$B:$AZ,44,FALSE)),IF($X$1=8,(VLOOKUP(B526,'X8'!$B:$AZ,44,FALSE)),IF($X$1=9,(VLOOKUP(B526,'X9'!$B:$AZ,44,FALSE)),IF($X$1=10,(VLOOKUP(B526,'X10'!$B:$AZ,44,FALSE)),IF($X$1=11,(VLOOKUP(B526,'X11'!$B:$AZ,44,FALSE)),IF($X$1=12,(VLOOKUP(B526,'X12'!$B:$AZ,44,FALSE)),IF($X$1=13,(VLOOKUP(B526,'X13'!$B:$AZ,44,FALSE)),"B"))))))))))))))=TRUE," ",(IF($X$1=1,(VLOOKUP(B526,'X1'!$B:$AZ,44,FALSE)),IF($X$1=2,(VLOOKUP(B526,'X2'!$B:$AZ,44,FALSE)),IF($X$1=3,(VLOOKUP(B526,'X3'!$B:$AZ,44,FALSE)),IF($X$1=4,(VLOOKUP(B526,'X4'!$B:$AZ,44,FALSE)),IF($X$1=5,(VLOOKUP(B526,'X5'!$B:$AZ,44,FALSE)),IF($X$1=6,(VLOOKUP(B526,'X6'!$B:$AZ,44,FALSE)),IF($X$1=7,(VLOOKUP(B526,'X7'!$B:$AZ,44,FALSE)),IF($X$1=8,(VLOOKUP(B526,'X8'!$B:$AZ,44,FALSE)),IF($X$1=9,(VLOOKUP(B526,'X9'!$B:$AZ,44,FALSE)),IF($X$1=10,(VLOOKUP(B526,'X10'!$B:$AZ,44,FALSE)),IF($X$1=11,(VLOOKUP(B526,'X11'!$B:$AZ,44,FALSE)),IF($X$1=12,(VLOOKUP(B526,'X12'!$B:$AZ,44,FALSE)),IF($X$1=13,(VLOOKUP(B526,'X13'!$B:$AZ,44,FALSE)),"B")))))))))))))))</f>
        <v xml:space="preserve"> </v>
      </c>
      <c r="H526" s="182" t="str">
        <f ca="1">IF(ISERROR(IF($X$1=1,(VLOOKUP(B526,'X1'!$B:$AZ,8,FALSE)),IF($X$1=2,(VLOOKUP(B526,'X2'!$B:$AZ,8,FALSE)),IF($X$1=3,(VLOOKUP(B526,'X3'!$B:$AZ,8,FALSE)),IF($X$1=4,(VLOOKUP(B526,'X4'!$B:$AZ,8,FALSE)),IF($X$1=5,(VLOOKUP(B526,'X5'!$B:$AZ,8,FALSE)),IF($X$1=6,(VLOOKUP(B526,'X6'!$B:$AZ,8,FALSE)),IF($X$1=7,(VLOOKUP(B526,'X7'!$B:$AZ,8,FALSE)),IF($X$1=8,(VLOOKUP(B526,'X8'!$B:$AZ,8,FALSE)),IF($X$1=9,(VLOOKUP(B526,'X9'!$B:$AZ,8,FALSE)),IF($X$1=10,(VLOOKUP(B526,'X10'!$B:$AZ,8,FALSE)),IF($X$1=11,(VLOOKUP(B526,'X11'!$B:$AZ,8,FALSE)),IF($X$1=12,(VLOOKUP(B526,'X12'!$B:$AZ,8,FALSE)),IF($X$1=13,(VLOOKUP(B526,'X13'!$B:$AZ,8,FALSE)),"B"))))))))))))))=TRUE," ",(IF($X$1=1,(VLOOKUP(B526,'X1'!$B:$AZ,8,FALSE)),IF($X$1=2,(VLOOKUP(B526,'X2'!$B:$AZ,8,FALSE)),IF($X$1=3,(VLOOKUP(B526,'X3'!$B:$AZ,8,FALSE)),IF($X$1=4,(VLOOKUP(B526,'X4'!$B:$AZ,8,FALSE)),IF($X$1=5,(VLOOKUP(B526,'X5'!$B:$AZ,8,FALSE)),IF($X$1=6,(VLOOKUP(B526,'X6'!$B:$AZ,8,FALSE)),IF($X$1=7,(VLOOKUP(B526,'X7'!$B:$AZ,8,FALSE)),IF($X$1=8,(VLOOKUP(B526,'X8'!$B:$AZ,8,FALSE)),IF($X$1=9,(VLOOKUP(B526,'X9'!$B:$AZ,8,FALSE)),IF($X$1=10,(VLOOKUP(B526,'X10'!$B:$AZ,8,FALSE)),IF($X$1=11,(VLOOKUP(B526,'X11'!$B:$AZ,8,FALSE)),IF($X$1=12,(VLOOKUP(B526,'X12'!$B:$AZ,8,FALSE)),IF($X$1=13,(VLOOKUP(B526,'X13'!$B:$AZ,8,FALSE)),"B")))))))))))))))</f>
        <v xml:space="preserve"> </v>
      </c>
      <c r="I526" s="183" t="str">
        <f ca="1">IF(ISERROR(IF($X$1=1,(VLOOKUP(B526,'X1'!$B:$AZ,2,FALSE)),IF($X$1=2,(VLOOKUP(B526,'X2'!$B:$AZ,2,FALSE)),IF($X$1=3,(VLOOKUP(B526,'X3'!$B:$AZ,2,FALSE)),IF($X$1=4,(VLOOKUP(B526,'X4'!$B:$AZ,2,FALSE)),IF($X$1=5,(VLOOKUP(B526,'X5'!$B:$AZ,2,FALSE)),IF($X$1=6,(VLOOKUP(B526,'X6'!$B:$AZ,2,FALSE)),IF($X$1=7,(VLOOKUP(B526,'X7'!$B:$AZ,2,FALSE)),IF($X$1=8,(VLOOKUP(B526,'X8'!$B:$AZ,2,FALSE)),IF($X$1=9,(VLOOKUP(B526,'X9'!$B:$AZ,2,FALSE)),IF($X$1=10,(VLOOKUP(B526,'X10'!$B:$AZ,2,FALSE)),IF($X$1=11,(VLOOKUP(B526,'X11'!$B:$AZ,2,FALSE)),IF($X$1=12,(VLOOKUP(B526,'X12'!$B:$AZ,2,FALSE)),IF($X$1=13,(VLOOKUP(B526,'X13'!$B:$AZ,2,FALSE)),"B"))))))))))))))=TRUE," ",(IF($X$1=1,(VLOOKUP(B526,'X1'!$B:$AZ,2,FALSE)),IF($X$1=2,(VLOOKUP(B526,'X2'!$B:$AZ,2,FALSE)),IF($X$1=3,(VLOOKUP(B526,'X3'!$B:$AZ,2,FALSE)),IF($X$1=4,(VLOOKUP(B526,'X4'!$B:$AZ,2,FALSE)),IF($X$1=5,(VLOOKUP(B526,'X5'!$B:$AZ,2,FALSE)),IF($X$1=6,(VLOOKUP(B526,'X6'!$B:$AZ,2,FALSE)),IF($X$1=7,(VLOOKUP(B526,'X7'!$B:$AZ,2,FALSE)),IF($X$1=8,(VLOOKUP(B526,'X8'!$B:$AZ,2,FALSE)),IF($X$1=9,(VLOOKUP(B526,'X9'!$B:$AZ,2,FALSE)),IF($X$1=10,(VLOOKUP(B526,'X10'!$B:$AZ,2,FALSE)),IF($X$1=11,(VLOOKUP(B526,'X11'!$B:$AZ,2,FALSE)),IF($X$1=12,(VLOOKUP(B526,'X12'!$B:$AZ,2,FALSE)),IF($X$1=13,(VLOOKUP(B526,'X13'!$B:$AZ,2,FALSE)),"B")))))))))))))))</f>
        <v xml:space="preserve"> </v>
      </c>
      <c r="J526" s="183" t="str">
        <f ca="1">IF(ISERROR(IF($X$1=1,(VLOOKUP(B526,'X1'!$B:$AZ,3,FALSE)),IF($X$1=2,(VLOOKUP(B526,'X2'!$B:$AZ,3,FALSE)),IF($X$1=3,(VLOOKUP(B526,'X3'!$B:$AZ,3,FALSE)),IF($X$1=4,(VLOOKUP(B526,'X4'!$B:$AZ,3,FALSE)),IF($X$1=5,(VLOOKUP(B526,'X5'!$B:$AZ,3,FALSE)),IF($X$1=6,(VLOOKUP(B526,'X6'!$B:$AZ,3,FALSE)),IF($X$1=7,(VLOOKUP(B526,'X7'!$B:$AZ,3,FALSE)),IF($X$1=8,(VLOOKUP(B526,'X8'!$B:$AZ,3,FALSE)),IF($X$1=9,(VLOOKUP(B526,'X9'!$B:$AZ,3,FALSE)),IF($X$1=10,(VLOOKUP(B526,'X10'!$B:$AZ,3,FALSE)),IF($X$1=11,(VLOOKUP(B526,'X11'!$B:$AZ,3,FALSE)),IF($X$1=12,(VLOOKUP(B526,'X12'!$B:$AZ,3,FALSE)),IF($X$1=13,(VLOOKUP(B526,'X13'!$B:$AZ,3,FALSE)),"B"))))))))))))))=TRUE," ",(IF($X$1=1,(VLOOKUP(B526,'X1'!$B:$AZ,3,FALSE)),IF($X$1=2,(VLOOKUP(B526,'X2'!$B:$AZ,3,FALSE)),IF($X$1=3,(VLOOKUP(B526,'X3'!$B:$AZ,3,FALSE)),IF($X$1=4,(VLOOKUP(B526,'X4'!$B:$AZ,3,FALSE)),IF($X$1=5,(VLOOKUP(B526,'X5'!$B:$AZ,3,FALSE)),IF($X$1=6,(VLOOKUP(B526,'X6'!$B:$AZ,3,FALSE)),IF($X$1=7,(VLOOKUP(B526,'X7'!$B:$AZ,3,FALSE)),IF($X$1=8,(VLOOKUP(B526,'X8'!$B:$AZ,3,FALSE)),IF($X$1=9,(VLOOKUP(B526,'X9'!$B:$AZ,3,FALSE)),IF($X$1=10,(VLOOKUP(B526,'X10'!$B:$AZ,3,FALSE)),IF($X$1=11,(VLOOKUP(B526,'X11'!$B:$AZ,3,FALSE)),IF($X$1=12,(VLOOKUP(B526,'X12'!$B:$AZ,3,FALSE)),IF($X$1=13,(VLOOKUP(B526,'X13'!$B:$AZ,3,FALSE)),"B")))))))))))))))</f>
        <v xml:space="preserve"> </v>
      </c>
      <c r="K526" s="183" t="str">
        <f ca="1">IF(ISERROR(IF($X$1=1,(VLOOKUP(B526,'X1'!$B:$AZ,5,FALSE)),IF($X$1=2,(VLOOKUP(B526,'X2'!$B:$AZ,5,FALSE)),IF($X$1=3,(VLOOKUP(B526,'X3'!$B:$AZ,5,FALSE)),IF($X$1=4,(VLOOKUP(B526,'X4'!$B:$AZ,5,FALSE)),IF($X$1=5,(VLOOKUP(B526,'X5'!$B:$AZ,5,FALSE)),IF($X$1=6,(VLOOKUP(B526,'X6'!$B:$AZ,5,FALSE)),IF($X$1=7,(VLOOKUP(B526,'X7'!$B:$AZ,5,FALSE)),IF($X$1=8,(VLOOKUP(B526,'X8'!$B:$AZ,5,FALSE)),IF($X$1=9,(VLOOKUP(B526,'X9'!$B:$AZ,5,FALSE)),IF($X$1=10,(VLOOKUP(B526,'X10'!$B:$AZ,5,FALSE)),IF($X$1=11,(VLOOKUP(B526,'X11'!$B:$AZ,5,FALSE)),IF($X$1=12,(VLOOKUP(B526,'X12'!$B:$AZ,5,FALSE)),IF($X$1=13,(VLOOKUP(B526,'X13'!$B:$AZ,5,FALSE)),"B"))))))))))))))=TRUE," ",(IF($X$1=1,(VLOOKUP(B526,'X1'!$B:$AZ,5,FALSE)),IF($X$1=2,(VLOOKUP(B526,'X2'!$B:$AZ,5,FALSE)),IF($X$1=3,(VLOOKUP(B526,'X3'!$B:$AZ,5,FALSE)),IF($X$1=4,(VLOOKUP(B526,'X4'!$B:$AZ,5,FALSE)),IF($X$1=5,(VLOOKUP(B526,'X5'!$B:$AZ,5,FALSE)),IF($X$1=6,(VLOOKUP(B526,'X6'!$B:$AZ,5,FALSE)),IF($X$1=7,(VLOOKUP(B526,'X7'!$B:$AZ,5,FALSE)),IF($X$1=8,(VLOOKUP(B526,'X8'!$B:$AZ,5,FALSE)),IF($X$1=9,(VLOOKUP(B526,'X9'!$B:$AZ,5,FALSE)),IF($X$1=10,(VLOOKUP(B526,'X10'!$B:$AZ,5,FALSE)),IF($X$1=11,(VLOOKUP(B526,'X11'!$B:$AZ,5,FALSE)),IF($X$1=12,(VLOOKUP(B526,'X12'!$B:$AZ,5,FALSE)),IF($X$1=13,(VLOOKUP(B526,'X13'!$B:$AZ,5,FALSE)),"B")))))))))))))))</f>
        <v xml:space="preserve"> </v>
      </c>
      <c r="L526" s="184" t="str">
        <f ca="1">IF(ISERROR(IF($X$1=1,(VLOOKUP(B526,'X1'!$B:$AZ,9,FALSE)),IF($X$1=2,(VLOOKUP(B526,'X2'!$B:$AZ,9,FALSE)),IF($X$1=3,(VLOOKUP(B526,'X3'!$B:$AZ,9,FALSE)),IF($X$1=4,(VLOOKUP(B526,'X4'!$B:$AZ,9,FALSE)),IF($X$1=5,(VLOOKUP(B526,'X5'!$B:$AZ,9,FALSE)),IF($X$1=6,(VLOOKUP(B526,'X6'!$B:$AZ,9,FALSE)),IF($X$1=7,(VLOOKUP(B526,'X7'!$B:$AZ,9,FALSE)),IF($X$1=8,(VLOOKUP(B526,'X8'!$B:$AZ,9,FALSE)),IF($X$1=9,(VLOOKUP(B526,'X9'!$B:$AZ,9,FALSE)),IF($X$1=10,(VLOOKUP(B526,'X10'!$B:$AZ,9,FALSE)),IF($X$1=11,(VLOOKUP(B526,'X11'!$B:$AZ,9,FALSE)),IF($X$1=12,(VLOOKUP(B526,'X12'!$B:$AZ,9,FALSE)),IF($X$1=13,(VLOOKUP(B526,'X13'!$B:$AZ,9,FALSE)),"B"))))))))))))))=TRUE," ",(IF($X$1=1,(VLOOKUP(B526,'X1'!$B:$AZ,9,FALSE)),IF($X$1=2,(VLOOKUP(B526,'X2'!$B:$AZ,9,FALSE)),IF($X$1=3,(VLOOKUP(B526,'X3'!$B:$AZ,9,FALSE)),IF($X$1=4,(VLOOKUP(B526,'X4'!$B:$AZ,9,FALSE)),IF($X$1=5,(VLOOKUP(B526,'X5'!$B:$AZ,9,FALSE)),IF($X$1=6,(VLOOKUP(B526,'X6'!$B:$AZ,9,FALSE)),IF($X$1=7,(VLOOKUP(B526,'X7'!$B:$AZ,9,FALSE)),IF($X$1=8,(VLOOKUP(B526,'X8'!$B:$AZ,9,FALSE)),IF($X$1=9,(VLOOKUP(B526,'X9'!$B:$AZ,9,FALSE)),IF($X$1=10,(VLOOKUP(B526,'X10'!$B:$AZ,9,FALSE)),IF($X$1=11,(VLOOKUP(B526,'X11'!$B:$AZ,9,FALSE)),IF($X$1=12,(VLOOKUP(B526,'X12'!$B:$AZ,9,FALSE)),IF($X$1=13,(VLOOKUP(B526,'X13'!$B:$AZ,9,FALSE)),"B")))))))))))))))</f>
        <v xml:space="preserve"> </v>
      </c>
      <c r="M526" s="184" t="str">
        <f ca="1">IF(ISERROR(IF($X$1=1,(VLOOKUP(B526,'X1'!$B:$AZ,10,FALSE)),IF($X$1=2,(VLOOKUP(B526,'X2'!$B:$AZ,10,FALSE)),IF($X$1=3,(VLOOKUP(B526,'X3'!$B:$AZ,10,FALSE)),IF($X$1=4,(VLOOKUP(B526,'X4'!$B:$AZ,10,FALSE)),IF($X$1=5,(VLOOKUP(B526,'X5'!$B:$AZ,10,FALSE)),IF($X$1=6,(VLOOKUP(B526,'X6'!$B:$AZ,10,FALSE)),IF($X$1=7,(VLOOKUP(B526,'X7'!$B:$AZ,10,FALSE)),IF($X$1=8,(VLOOKUP(B526,'X8'!$B:$AZ,10,FALSE)),IF($X$1=9,(VLOOKUP(B526,'X9'!$B:$AZ,10,FALSE)),IF($X$1=10,(VLOOKUP(B526,'X10'!$B:$AZ,10,FALSE)),IF($X$1=11,(VLOOKUP(B526,'X11'!$B:$AZ,10,FALSE)),IF($X$1=12,(VLOOKUP(B526,'X12'!$B:$AZ,10,FALSE)),IF($X$1=13,(VLOOKUP(B526,'X13'!$B:$AZ,10,FALSE)),"B"))))))))))))))=TRUE," ",(IF($X$1=1,(VLOOKUP(B526,'X1'!$B:$AZ,10,FALSE)),IF($X$1=2,(VLOOKUP(B526,'X2'!$B:$AZ,10,FALSE)),IF($X$1=3,(VLOOKUP(B526,'X3'!$B:$AZ,10,FALSE)),IF($X$1=4,(VLOOKUP(B526,'X4'!$B:$AZ,10,FALSE)),IF($X$1=5,(VLOOKUP(B526,'X5'!$B:$AZ,10,FALSE)),IF($X$1=6,(VLOOKUP(B526,'X6'!$B:$AZ,10,FALSE)),IF($X$1=7,(VLOOKUP(B526,'X7'!$B:$AZ,10,FALSE)),IF($X$1=8,(VLOOKUP(B526,'X8'!$B:$AZ,10,FALSE)),IF($X$1=9,(VLOOKUP(B526,'X9'!$B:$AZ,10,FALSE)),IF($X$1=10,(VLOOKUP(B526,'X10'!$B:$AZ,10,FALSE)),IF($X$1=11,(VLOOKUP(B526,'X11'!$B:$AZ,10,FALSE)),IF($X$1=12,(VLOOKUP(B526,'X12'!$B:$AZ,10,FALSE)),IF($X$1=13,(VLOOKUP(B526,'X13'!$B:$AZ,10,FALSE)),"B")))))))))))))))</f>
        <v xml:space="preserve"> </v>
      </c>
      <c r="N526" s="185" t="str">
        <f ca="1">IF(ISERROR(IF($X$1=1,(VLOOKUP(B526,'X1'!$B:$AZ,45,FALSE)),IF($X$1=2,(VLOOKUP(B526,'X2'!$B:$AZ,45,FALSE)),IF($X$1=3,(VLOOKUP(B526,'X3'!$B:$AZ,45,FALSE)),IF($X$1=4,(VLOOKUP(B526,'X4'!$B:$AZ,45,FALSE)),IF($X$1=5,(VLOOKUP(B526,'X5'!$B:$AZ,45,FALSE)),IF($X$1=6,(VLOOKUP(B526,'X6'!$B:$AZ,45,FALSE)),IF($X$1=7,(VLOOKUP(B526,'X7'!$B:$AZ,45,FALSE)),IF($X$1=8,(VLOOKUP(B526,'X8'!$B:$AZ,45,FALSE)),IF($X$1=9,(VLOOKUP(B526,'X9'!$B:$AZ,45,FALSE)),IF($X$1=10,(VLOOKUP(B526,'X10'!$B:$AZ,45,FALSE)),IF($X$1=11,(VLOOKUP(B526,'X11'!$B:$AZ,45,FALSE)),IF($X$1=12,(VLOOKUP(B526,'X12'!$B:$AZ,45,FALSE)),IF($X$1=13,(VLOOKUP(B526,'X13'!$B:$AZ,45,FALSE)),"B"))))))))))))))=TRUE," ",(IF($X$1=1,(VLOOKUP(B526,'X1'!$B:$AZ,45,FALSE)),IF($X$1=2,(VLOOKUP(B526,'X2'!$B:$AZ,45,FALSE)),IF($X$1=3,(VLOOKUP(B526,'X3'!$B:$AZ,45,FALSE)),IF($X$1=4,(VLOOKUP(B526,'X4'!$B:$AZ,45,FALSE)),IF($X$1=5,(VLOOKUP(B526,'X5'!$B:$AZ,45,FALSE)),IF($X$1=6,(VLOOKUP(B526,'X6'!$B:$AZ,45,FALSE)),IF($X$1=7,(VLOOKUP(B526,'X7'!$B:$AZ,45,FALSE)),IF($X$1=8,(VLOOKUP(B526,'X8'!$B:$AZ,45,FALSE)),IF($X$1=9,(VLOOKUP(B526,'X9'!$B:$AZ,45,FALSE)),IF($X$1=10,(VLOOKUP(B526,'X10'!$B:$AZ,45,FALSE)),IF($X$1=11,(VLOOKUP(B526,'X11'!$B:$AZ,45,FALSE)),IF($X$1=12,(VLOOKUP(B526,'X12'!$B:$AZ,45,FALSE)),IF($X$1=13,(VLOOKUP(B526,'X13'!$B:$AZ,45,FALSE)),"B")))))))))))))))</f>
        <v xml:space="preserve"> </v>
      </c>
      <c r="O526" s="184" t="str">
        <f ca="1">IF(ISERROR(IF($X$1=1,(VLOOKUP(B526,'X1'!$B:$AZ,11,FALSE)),IF($X$1=2,(VLOOKUP(B526,'X2'!$B:$AZ,11,FALSE)),IF($X$1=3,(VLOOKUP(B526,'X3'!$B:$AZ,11,FALSE)),IF($X$1=4,(VLOOKUP(B526,'X4'!$B:$AZ,11,FALSE)),IF($X$1=5,(VLOOKUP(B526,'X5'!$B:$AZ,11,FALSE)),IF($X$1=6,(VLOOKUP(B526,'X6'!$B:$AZ,11,FALSE)),IF($X$1=7,(VLOOKUP(B526,'X7'!$B:$AZ,11,FALSE)),IF($X$1=8,(VLOOKUP(B526,'X8'!$B:$AZ,11,FALSE)),IF($X$1=9,(VLOOKUP(B526,'X9'!$B:$AZ,11,FALSE)),IF($X$1=10,(VLOOKUP(B526,'X10'!$B:$AZ,11,FALSE)),IF($X$1=11,(VLOOKUP(B526,'X11'!$B:$AZ,11,FALSE)),IF($X$1=12,(VLOOKUP(B526,'X12'!$B:$AZ,11,FALSE)),IF($X$1=13,(VLOOKUP(B526,'X13'!$B:$AZ,11,FALSE)),"B"))))))))))))))=TRUE," ",(IF($X$1=1,(VLOOKUP(B526,'X1'!$B:$AZ,11,FALSE)),IF($X$1=2,(VLOOKUP(B526,'X2'!$B:$AZ,11,FALSE)),IF($X$1=3,(VLOOKUP(B526,'X3'!$B:$AZ,11,FALSE)),IF($X$1=4,(VLOOKUP(B526,'X4'!$B:$AZ,11,FALSE)),IF($X$1=5,(VLOOKUP(B526,'X5'!$B:$AZ,11,FALSE)),IF($X$1=6,(VLOOKUP(B526,'X6'!$B:$AZ,11,FALSE)),IF($X$1=7,(VLOOKUP(B526,'X7'!$B:$AZ,11,FALSE)),IF($X$1=8,(VLOOKUP(B526,'X8'!$B:$AZ,11,FALSE)),IF($X$1=9,(VLOOKUP(B526,'X9'!$B:$AZ,11,FALSE)),IF($X$1=10,(VLOOKUP(B526,'X10'!$B:$AZ,11,FALSE)),IF($X$1=11,(VLOOKUP(B526,'X11'!$B:$AZ,11,FALSE)),IF($X$1=12,(VLOOKUP(B526,'X12'!$B:$AZ,11,FALSE)),IF($X$1=13,(VLOOKUP(B526,'X13'!$B:$AZ,11,FALSE)),"B")))))))))))))))</f>
        <v xml:space="preserve"> </v>
      </c>
      <c r="P526" s="184" t="str">
        <f ca="1">IF(ISERROR(IF($X$1=1,(VLOOKUP(B526,'X1'!$B:$AZ,12,FALSE)),IF($X$1=2,(VLOOKUP(B526,'X2'!$B:$AZ,12,FALSE)),IF($X$1=3,(VLOOKUP(B526,'X3'!$B:$AZ,12,FALSE)),IF($X$1=4,(VLOOKUP(B526,'X4'!$B:$AZ,12,FALSE)),IF($X$1=5,(VLOOKUP(B526,'X5'!$B:$AZ,12,FALSE)),IF($X$1=6,(VLOOKUP(B526,'X6'!$B:$AZ,12,FALSE)),IF($X$1=7,(VLOOKUP(B526,'X7'!$B:$AZ,12,FALSE)),IF($X$1=8,(VLOOKUP(B526,'X8'!$B:$AZ,12,FALSE)),IF($X$1=9,(VLOOKUP(B526,'X9'!$B:$AZ,12,FALSE)),IF($X$1=10,(VLOOKUP(B526,'X10'!$B:$AZ,12,FALSE)),IF($X$1=11,(VLOOKUP(B526,'X11'!$B:$AZ,12,FALSE)),IF($X$1=12,(VLOOKUP(B526,'X12'!$B:$AZ,12,FALSE)),IF($X$1=13,(VLOOKUP(B526,'X13'!$B:$AZ,12,FALSE)),"B"))))))))))))))=TRUE," ",(IF($X$1=1,(VLOOKUP(B526,'X1'!$B:$AZ,12,FALSE)),IF($X$1=2,(VLOOKUP(B526,'X2'!$B:$AZ,12,FALSE)),IF($X$1=3,(VLOOKUP(B526,'X3'!$B:$AZ,12,FALSE)),IF($X$1=4,(VLOOKUP(B526,'X4'!$B:$AZ,12,FALSE)),IF($X$1=5,(VLOOKUP(B526,'X5'!$B:$AZ,12,FALSE)),IF($X$1=6,(VLOOKUP(B526,'X6'!$B:$AZ,12,FALSE)),IF($X$1=7,(VLOOKUP(B526,'X7'!$B:$AZ,12,FALSE)),IF($X$1=8,(VLOOKUP(B526,'X8'!$B:$AZ,12,FALSE)),IF($X$1=9,(VLOOKUP(B526,'X9'!$B:$AZ,12,FALSE)),IF($X$1=10,(VLOOKUP(B526,'X10'!$B:$AZ,12,FALSE)),IF($X$1=11,(VLOOKUP(B526,'X11'!$B:$AZ,12,FALSE)),IF($X$1=12,(VLOOKUP(B526,'X12'!$B:$AZ,12,FALSE)),IF($X$1=13,(VLOOKUP(B526,'X13'!$B:$AZ,12,FALSE)),"B")))))))))))))))</f>
        <v xml:space="preserve"> </v>
      </c>
      <c r="Q526" s="185" t="str">
        <f ca="1">IF(ISERROR(IF($X$1=1,(VLOOKUP(B526,'X1'!$B:$AZ,46,FALSE)),IF($X$1=2,(VLOOKUP(B526,'X2'!$B:$AZ,46,FALSE)),IF($X$1=3,(VLOOKUP(B526,'X3'!$B:$AZ,46,FALSE)),IF($X$1=4,(VLOOKUP(B526,'X4'!$B:$AZ,46,FALSE)),IF($X$1=5,(VLOOKUP(B526,'X5'!$B:$AZ,46,FALSE)),IF($X$1=6,(VLOOKUP(B526,'X6'!$B:$AZ,46,FALSE)),IF($X$1=7,(VLOOKUP(B526,'X7'!$B:$AZ,46,FALSE)),IF($X$1=8,(VLOOKUP(B526,'X8'!$B:$AZ,46,FALSE)),IF($X$1=9,(VLOOKUP(B526,'X9'!$B:$AZ,46,FALSE)),IF($X$1=10,(VLOOKUP(B526,'X10'!$B:$AZ,46,FALSE)),IF($X$1=11,(VLOOKUP(B526,'X11'!$B:$AZ,46,FALSE)),IF($X$1=12,(VLOOKUP(B526,'X12'!$B:$AZ,46,FALSE)),IF($X$1=13,(VLOOKUP(B526,'X13'!$B:$AZ,46,FALSE)),"B"))))))))))))))=TRUE," ",(IF($X$1=1,(VLOOKUP(B526,'X1'!$B:$AZ,46,FALSE)),IF($X$1=2,(VLOOKUP(B526,'X2'!$B:$AZ,46,FALSE)),IF($X$1=3,(VLOOKUP(B526,'X3'!$B:$AZ,46,FALSE)),IF($X$1=4,(VLOOKUP(B526,'X4'!$B:$AZ,46,FALSE)),IF($X$1=5,(VLOOKUP(B526,'X5'!$B:$AZ,46,FALSE)),IF($X$1=6,(VLOOKUP(B526,'X6'!$B:$AZ,46,FALSE)),IF($X$1=7,(VLOOKUP(B526,'X7'!$B:$AZ,46,FALSE)),IF($X$1=8,(VLOOKUP(B526,'X8'!$B:$AZ,46,FALSE)),IF($X$1=9,(VLOOKUP(B526,'X9'!$B:$AZ,46,FALSE)),IF($X$1=10,(VLOOKUP(B526,'X10'!$B:$AZ,46,FALSE)),IF($X$1=11,(VLOOKUP(B526,'X11'!$B:$AZ,46,FALSE)),IF($X$1=12,(VLOOKUP(B526,'X12'!$B:$AZ,46,FALSE)),IF($X$1=13,(VLOOKUP(B526,'X13'!$B:$AZ,46,FALSE)),"B")))))))))))))))</f>
        <v xml:space="preserve"> </v>
      </c>
      <c r="R526" s="185" t="str">
        <f ca="1">IF(ISERROR(IF($X$1=1,(VLOOKUP(B526,'X1'!$B:$AZ,15,FALSE)),IF($X$1=2,(VLOOKUP(B526,'X2'!$B:$AZ,15,FALSE)),IF($X$1=3,(VLOOKUP(B526,'X3'!$B:$AZ,15,FALSE)),IF($X$1=4,(VLOOKUP(B526,'X4'!$B:$AZ,15,FALSE)),IF($X$1=5,(VLOOKUP(B526,'X5'!$B:$AZ,15,FALSE)),IF($X$1=6,(VLOOKUP(B526,'X6'!$B:$AZ,15,FALSE)),IF($X$1=7,(VLOOKUP(B526,'X7'!$B:$AZ,15,FALSE)),IF($X$1=8,(VLOOKUP(B526,'X8'!$B:$AZ,15,FALSE)),IF($X$1=9,(VLOOKUP(B526,'X9'!$B:$AZ,15,FALSE)),IF($X$1=10,(VLOOKUP(B526,'X10'!$B:$AZ,15,FALSE)),IF($X$1=11,(VLOOKUP(B526,'X11'!$B:$AZ,15,FALSE)),IF($X$1=12,(VLOOKUP(B526,'X12'!$B:$AZ,15,FALSE)),IF($X$1=13,(VLOOKUP(B526,'X13'!$B:$AZ,15,FALSE)),"B"))))))))))))))=TRUE," ",(IF($X$1=1,(VLOOKUP(B526,'X1'!$B:$AZ,15,FALSE)),IF($X$1=2,(VLOOKUP(B526,'X2'!$B:$AZ,15,FALSE)),IF($X$1=3,(VLOOKUP(B526,'X3'!$B:$AZ,15,FALSE)),IF($X$1=4,(VLOOKUP(B526,'X4'!$B:$AZ,15,FALSE)),IF($X$1=5,(VLOOKUP(B526,'X5'!$B:$AZ,15,FALSE)),IF($X$1=6,(VLOOKUP(B526,'X6'!$B:$AZ,15,FALSE)),IF($X$1=7,(VLOOKUP(B526,'X7'!$B:$AZ,15,FALSE)),IF($X$1=8,(VLOOKUP(B526,'X8'!$B:$AZ,15,FALSE)),IF($X$1=9,(VLOOKUP(B526,'X9'!$B:$AZ,15,FALSE)),IF($X$1=10,(VLOOKUP(B526,'X10'!$B:$AZ,15,FALSE)),IF($X$1=11,(VLOOKUP(B526,'X11'!$B:$AZ,15,FALSE)),IF($X$1=12,(VLOOKUP(B526,'X12'!$B:$AZ,15,FALSE)),IF($X$1=13,(VLOOKUP(B526,'X13'!$B:$AZ,15,FALSE)),"B")))))))))))))))</f>
        <v xml:space="preserve"> </v>
      </c>
      <c r="S526" s="185" t="str">
        <f ca="1">IF(ISERROR(IF((IF($X$1=1,(VLOOKUP(B526,'X1'!$B:$AZ,14,FALSE)),(IF($X$1=2,(VLOOKUP(B526,'X2'!$B:$AZ,14,FALSE)),(IF($X$1=3,(VLOOKUP(B526,'X3'!$B:$AZ,14,FALSE)),(IF($X$1=4,(VLOOKUP(B526,'X4'!$B:$AZ,14,FALSE)),(IF($X$1=5,(VLOOKUP(B526,'X5'!$B:$AZ,14,FALSE)),(IF($X$1=6,(VLOOKUP(B526,'X6'!$B:$AZ,14,FALSE)),(IF($X$1=7,(VLOOKUP(B526,'X7'!$B:$AZ,14,FALSE)),(IF($X$1=8,(VLOOKUP(B526,'X8'!$B:$AZ,14,FALSE)),(IF($X$1=9,(VLOOKUP(B526,'X9'!$B:$AZ,14,FALSE)),(IF($X$1=10,(VLOOKUP(B526,'X10'!$B:$AZ,14,FALSE)),(IF($X$1=11,(VLOOKUP(B526,'X11'!$B:$AZ,14,FALSE)),(IF($X$1=12,(VLOOKUP(B526,'X12'!$B:$AZ,14,FALSE)),(VLOOKUP(B526,'X13'!$B:$AZ,14,FALSE))))))))))))))))))))))))))=$V$1," ",(IF($X$1=1,(VLOOKUP(B526,'X1'!$B:$AZ,14,FALSE)),(IF($X$1=2,(VLOOKUP(B526,'X2'!$B:$AZ,14,FALSE)),(IF($X$1=3,(VLOOKUP(B526,'X3'!$B:$AZ,14,FALSE)),(IF($X$1=4,(VLOOKUP(B526,'X4'!$B:$AZ,14,FALSE)),(IF($X$1=5,(VLOOKUP(B526,'X5'!$B:$AZ,14,FALSE)),(IF($X$1=6,(VLOOKUP(B526,'X6'!$B:$AZ,14,FALSE)),(IF($X$1=7,(VLOOKUP(B526,'X7'!$B:$AZ,14,FALSE)),(IF($X$1=8,(VLOOKUP(B526,'X8'!$B:$AZ,14,FALSE)),(IF($X$1=9,(VLOOKUP(B526,'X9'!$B:$AZ,14,FALSE)),(IF($X$1=10,(VLOOKUP(B526,'X10'!$B:$AZ,14,FALSE)),(IF($X$1=11,(VLOOKUP(B526,'X11'!$B:$AZ,14,FALSE)),(IF($X$1=12,(VLOOKUP(B526,'X12'!$B:$AZ,14,FALSE)),(VLOOKUP(B526,'X13'!$B:$AZ,14,FALSE))))))))))))))))))))))))))))=TRUE," ",(IF((IF($X$1=1,(VLOOKUP(B526,'X1'!$B:$AZ,14,FALSE)),(IF($X$1=2,(VLOOKUP(B526,'X2'!$B:$AZ,14,FALSE)),(IF($X$1=3,(VLOOKUP(B526,'X3'!$B:$AZ,14,FALSE)),(IF($X$1=4,(VLOOKUP(B526,'X4'!$B:$AZ,14,FALSE)),(IF($X$1=5,(VLOOKUP(B526,'X5'!$B:$AZ,14,FALSE)),(IF($X$1=6,(VLOOKUP(B526,'X6'!$B:$AZ,14,FALSE)),(IF($X$1=7,(VLOOKUP(B526,'X7'!$B:$AZ,14,FALSE)),(IF($X$1=8,(VLOOKUP(B526,'X8'!$B:$AZ,14,FALSE)),(IF($X$1=9,(VLOOKUP(B526,'X9'!$B:$AZ,14,FALSE)),(IF($X$1=10,(VLOOKUP(B526,'X10'!$B:$AZ,14,FALSE)),(IF($X$1=11,(VLOOKUP(B526,'X11'!$B:$AZ,14,FALSE)),(IF($X$1=12,(VLOOKUP(B526,'X12'!$B:$AZ,14,FALSE)),(VLOOKUP(B526,'X13'!$B:$AZ,14,FALSE))))))))))))))))))))))))))=$V$1," ",(IF($X$1=1,(VLOOKUP(B526,'X1'!$B:$AZ,14,FALSE)),(IF($X$1=2,(VLOOKUP(B526,'X2'!$B:$AZ,14,FALSE)),(IF($X$1=3,(VLOOKUP(B526,'X3'!$B:$AZ,14,FALSE)),(IF($X$1=4,(VLOOKUP(B526,'X4'!$B:$AZ,14,FALSE)),(IF($X$1=5,(VLOOKUP(B526,'X5'!$B:$AZ,14,FALSE)),(IF($X$1=6,(VLOOKUP(B526,'X6'!$B:$AZ,14,FALSE)),(IF($X$1=7,(VLOOKUP(B526,'X7'!$B:$AZ,14,FALSE)),(IF($X$1=8,(VLOOKUP(B526,'X8'!$B:$AZ,14,FALSE)),(IF($X$1=9,(VLOOKUP(B526,'X9'!$B:$AZ,14,FALSE)),(IF($X$1=10,(VLOOKUP(B526,'X10'!$B:$AZ,14,FALSE)),(IF($X$1=11,(VLOOKUP(B526,'X11'!$B:$AZ,14,FALSE)),(IF($X$1=12,(VLOOKUP(B526,'X12'!$B:$AZ,14,FALSE)),(VLOOKUP(B526,'X13'!$B:$AZ,14,FALSE)))))))))))))))))))))))))))))</f>
        <v xml:space="preserve"> </v>
      </c>
    </row>
    <row r="527" spans="1:19" ht="14.1" customHeight="1" x14ac:dyDescent="0.2">
      <c r="A527" s="156" t="s">
        <v>1058</v>
      </c>
      <c r="B527" s="122" t="str">
        <f>IF(ISERROR(IF($U$16=1,(VLOOKUP(A527,$AC$89:$AH$125,2,FALSE)),IF((IF($X$1=1,'X1'!B486,(IF($X$1=2,'X2'!B486,(IF($X$1=3,'X3'!B486,(IF($X$1=4,'X4'!B486,(IF($X$1=5,'X5'!B486,(IF($X$1=6,'X6'!B486,(IF($X$1=7,'X7'!B486,(IF($X$1=8,'X8'!B486,(IF($X$1=9,'X9'!B486,(IF($X$1=10,'X10'!B486,(IF($X$1=11,'X11'!B486,(IF($X$1=12,'X12'!B486,'X13'!B486))))))))))))))))))))))))="","",(IF($X$1=1,'X1'!B486,(IF($X$1=2,'X2'!B486,(IF($X$1=3,'X3'!B486,(IF($X$1=4,'X4'!B486,(IF($X$1=5,'X5'!B486,(IF($X$1=6,'X6'!B486,(IF($X$1=7,'X7'!B486,(IF($X$1=8,'X8'!B486,(IF($X$1=9,'X9'!B486,(IF($X$1=10,'X10'!B486,(IF($X$1=11,'X11'!B486,(IF($X$1=12,'X12'!B486,'X13'!B486)))))))))))))))))))))))))))=TRUE," ",(IF($U$16=1,(VLOOKUP(A527,$AC$89:$AH$125,2,FALSE)),IF((IF($X$1=1,'X1'!B486,(IF($X$1=2,'X2'!B486,(IF($X$1=3,'X3'!B486,(IF($X$1=4,'X4'!B486,(IF($X$1=5,'X5'!B486,(IF($X$1=6,'X6'!B486,(IF($X$1=7,'X7'!B486,(IF($X$1=8,'X8'!B486,(IF($X$1=9,'X9'!B486,(IF($X$1=10,'X10'!B486,(IF($X$1=11,'X11'!B486,(IF($X$1=12,'X12'!B486,'X13'!B486))))))))))))))))))))))))="","",(IF($X$1=1,'X1'!B486,(IF($X$1=2,'X2'!B486,(IF($X$1=3,'X3'!B486,(IF($X$1=4,'X4'!B486,(IF($X$1=5,'X5'!B486,(IF($X$1=6,'X6'!B486,(IF($X$1=7,'X7'!B486,(IF($X$1=8,'X8'!B486,(IF($X$1=9,'X9'!B486,(IF($X$1=10,'X10'!B486,(IF($X$1=11,'X11'!B486,(IF($X$1=12,'X12'!B486,'X13'!B486))))))))))))))))))))))))))))</f>
        <v/>
      </c>
      <c r="C527" s="181" t="str">
        <f ca="1">IF(ISERROR(IF($X$1=1,(VLOOKUP(B527,'X1'!$B:$AZ,47,FALSE)),IF($X$1=2,(VLOOKUP(B527,'X2'!$B:$AZ,47,FALSE)),IF($X$1=3,(VLOOKUP(B527,'X3'!$B:$AZ,47,FALSE)),IF($X$1=4,(VLOOKUP(B527,'X4'!$B:$AZ,47,FALSE)),IF($X$1=5,(VLOOKUP(B527,'X5'!$B:$AZ,47,FALSE)),IF($X$1=6,(VLOOKUP(B527,'X6'!$B:$AZ,47,FALSE)),IF($X$1=7,(VLOOKUP(B527,'X7'!$B:$AZ,47,FALSE)),IF($X$1=8,(VLOOKUP(B527,'X8'!$B:$AZ,47,FALSE)),IF($X$1=9,(VLOOKUP(B527,'X9'!$B:$AZ,47,FALSE)),IF($X$1=10,(VLOOKUP(B527,'X10'!$B:$AZ,47,FALSE)),IF($X$1=11,(VLOOKUP(B527,'X11'!$B:$AZ,47,FALSE)),IF($X$1=12,(VLOOKUP(B527,'X12'!$B:$AZ,47,FALSE)),IF($X$1=13,(VLOOKUP(B527,'X13'!$B:$AZ,47,FALSE)),"B"))))))))))))))=TRUE," ",(IF($X$1=1,(VLOOKUP(B527,'X1'!$B:$AZ,47,FALSE)),IF($X$1=2,(VLOOKUP(B527,'X2'!$B:$AZ,47,FALSE)),IF($X$1=3,(VLOOKUP(B527,'X3'!$B:$AZ,47,FALSE)),IF($X$1=4,(VLOOKUP(B527,'X4'!$B:$AZ,47,FALSE)),IF($X$1=5,(VLOOKUP(B527,'X5'!$B:$AZ,47,FALSE)),IF($X$1=6,(VLOOKUP(B527,'X6'!$B:$AZ,47,FALSE)),IF($X$1=7,(VLOOKUP(B527,'X7'!$B:$AZ,47,FALSE)),IF($X$1=8,(VLOOKUP(B527,'X8'!$B:$AZ,47,FALSE)),IF($X$1=9,(VLOOKUP(B527,'X9'!$B:$AZ,47,FALSE)),IF($X$1=10,(VLOOKUP(B527,'X10'!$B:$AZ,47,FALSE)),IF($X$1=11,(VLOOKUP(B527,'X11'!$B:$AZ,47,FALSE)),IF($X$1=12,(VLOOKUP(B527,'X12'!$B:$AZ,47,FALSE)),IF($X$1=13,(VLOOKUP(B527,'X13'!$B:$AZ,47,FALSE)),"B")))))))))))))))</f>
        <v xml:space="preserve"> </v>
      </c>
      <c r="D527" s="181" t="str">
        <f ca="1">IF(ISERROR(IF($X$1=1,(VLOOKUP(B527,'X1'!$B:$AP,41,FALSE)),IF($X$1=2,(VLOOKUP(B527,'X2'!$B:$AP,41,FALSE)),IF($X$1=3,(VLOOKUP(B527,'X3'!$B:$AP,41,FALSE)),IF($X$1=4,(VLOOKUP(B527,'X4'!$B:$AP,41,FALSE)),IF($X$1=5,(VLOOKUP(B527,'X5'!$B:$AP,41,FALSE)),IF($X$1=6,(VLOOKUP(B527,'X6'!$B:$AP,41,FALSE)),IF($X$1=7,(VLOOKUP(B527,'X7'!$B:$AP,41,FALSE)),IF($X$1=8,(VLOOKUP(B527,'X8'!$B:$AP,41,FALSE)),IF($X$1=9,(VLOOKUP(B527,'X9'!$B:$AP,41,FALSE)),IF($X$1=10,(VLOOKUP(B527,'X10'!$B:$AP,41,FALSE)),IF($X$1=11,(VLOOKUP(B527,'X11'!$B:$AP,41,FALSE)),IF($X$1=12,(VLOOKUP(B527,'X12'!$B:$AP,41,FALSE)),IF($X$1=13,(VLOOKUP(B527,'X13'!$B:$AP,41,FALSE)),"B"))))))))))))))=TRUE," ",(IF($X$1=1,(VLOOKUP(B527,'X1'!$B:$AP,41,FALSE)),IF($X$1=2,(VLOOKUP(B527,'X2'!$B:$AP,41,FALSE)),IF($X$1=3,(VLOOKUP(B527,'X3'!$B:$AP,41,FALSE)),IF($X$1=4,(VLOOKUP(B527,'X4'!$B:$AP,41,FALSE)),IF($X$1=5,(VLOOKUP(B527,'X5'!$B:$AP,41,FALSE)),IF($X$1=6,(VLOOKUP(B527,'X6'!$B:$AP,41,FALSE)),IF($X$1=7,(VLOOKUP(B527,'X7'!$B:$AP,41,FALSE)),IF($X$1=8,(VLOOKUP(B527,'X8'!$B:$AP,41,FALSE)),IF($X$1=9,(VLOOKUP(B527,'X9'!$B:$AP,41,FALSE)),IF($X$1=10,(VLOOKUP(B527,'X10'!$B:$AP,41,FALSE)),IF($X$1=11,(VLOOKUP(B527,'X11'!$B:$AP,41,FALSE)),IF($X$1=12,(VLOOKUP(B527,'X12'!$B:$AP,41,FALSE)),IF($X$1=13,(VLOOKUP(B527,'X13'!$B:$AP,41,FALSE)),"B")))))))))))))))</f>
        <v xml:space="preserve"> </v>
      </c>
      <c r="E527" s="182" t="str">
        <f ca="1">IF(ISERROR(IF($X$1=1,(VLOOKUP(B527,'X1'!$B:$AP,7,FALSE)),IF($X$1=2,(VLOOKUP(B527,'X2'!$B:$AP,7,FALSE)),IF($X$1=3,(VLOOKUP(B527,'X3'!$B:$AP,7,FALSE)),IF($X$1=4,(VLOOKUP(B527,'X4'!$B:$AP,7,FALSE)),IF($X$1=5,(VLOOKUP(B527,'X5'!$B:$AP,7,FALSE)),IF($X$1=6,(VLOOKUP(B527,'X6'!$B:$AP,7,FALSE)),IF($X$1=7,(VLOOKUP(B527,'X7'!$B:$AP,7,FALSE)),IF($X$1=8,(VLOOKUP(B527,'X8'!$B:$AP,7,FALSE)),IF($X$1=9,(VLOOKUP(B527,'X9'!$B:$AP,7,FALSE)),IF($X$1=10,(VLOOKUP(B527,'X10'!$B:$AP,7,FALSE)),IF($X$1=11,(VLOOKUP(B527,'X11'!$B:$AP,7,FALSE)),IF($X$1=12,(VLOOKUP(B527,'X12'!$B:$AP,7,FALSE)),IF($X$1=13,(VLOOKUP(B527,'X13'!$B:$AP,7,FALSE)),"B"))))))))))))))=TRUE," ",(IF($X$1=1,(VLOOKUP(B527,'X1'!$B:$AP,7,FALSE)),IF($X$1=2,(VLOOKUP(B527,'X2'!$B:$AP,7,FALSE)),IF($X$1=3,(VLOOKUP(B527,'X3'!$B:$AP,7,FALSE)),IF($X$1=4,(VLOOKUP(B527,'X4'!$B:$AP,7,FALSE)),IF($X$1=5,(VLOOKUP(B527,'X5'!$B:$AP,7,FALSE)),IF($X$1=6,(VLOOKUP(B527,'X6'!$B:$AP,7,FALSE)),IF($X$1=7,(VLOOKUP(B527,'X7'!$B:$AP,7,FALSE)),IF($X$1=8,(VLOOKUP(B527,'X8'!$B:$AP,7,FALSE)),IF($X$1=9,(VLOOKUP(B527,'X9'!$B:$AP,7,FALSE)),IF($X$1=10,(VLOOKUP(B527,'X10'!$B:$AP,7,FALSE)),IF($X$1=11,(VLOOKUP(B527,'X11'!$B:$AP,7,FALSE)),IF($X$1=12,(VLOOKUP(B527,'X12'!$B:$AP,7,FALSE)),IF($X$1=13,(VLOOKUP(B527,'X13'!$B:$AP,7,FALSE)),"B")))))))))))))))</f>
        <v xml:space="preserve"> </v>
      </c>
      <c r="F527" s="182" t="str">
        <f ca="1">IF(ISERROR(IF((IF($X$1=1,(VLOOKUP(B527,'X1'!$B:$AO,6,FALSE)),(IF($X$1=2,(VLOOKUP(B527,'X2'!$B:$AO,6,FALSE)),(IF($X$1=3,(VLOOKUP(B527,'X3'!$B:$AO,6,FALSE)),(IF($X$1=4,(VLOOKUP(B527,'X4'!$B:$AO,6,FALSE)),(IF($X$1=5,(VLOOKUP(B527,'X5'!$B:$AO,6,FALSE)),(IF($X$1=6,(VLOOKUP(B527,'X6'!$B:$AO,6,FALSE)),(IF($X$1=7,(VLOOKUP(B527,'X7'!$B:$AO,6,FALSE)),(IF($X$1=8,(VLOOKUP(B527,'X8'!$B:$AO,6,FALSE)),(IF($X$1=9,(VLOOKUP(B527,'X9'!$B:$AO,6,FALSE)),(IF($X$1=10,(VLOOKUP(B527,'X10'!$B:$AO,6,FALSE)),(IF($X$1=11,(VLOOKUP(B527,'X11'!$B:$AO,6,FALSE)),(IF($X$1=12,(VLOOKUP(B527,'X12'!$B:$AO,6,FALSE)),(VLOOKUP(B527,'X13'!$B:$AO,6,FALSE))))))))))))))))))))))))))=$V$1," ",(IF($X$1=1,(VLOOKUP(B527,'X1'!$B:$AO,6,FALSE)),(IF($X$1=2,(VLOOKUP(B527,'X2'!$B:$AO,6,FALSE)),(IF($X$1=3,(VLOOKUP(B527,'X3'!$B:$AO,6,FALSE)),(IF($X$1=4,(VLOOKUP(B527,'X4'!$B:$AO,6,FALSE)),(IF($X$1=5,(VLOOKUP(B527,'X5'!$B:$AO,6,FALSE)),(IF($X$1=6,(VLOOKUP(B527,'X6'!$B:$AO,6,FALSE)),(IF($X$1=7,(VLOOKUP(B527,'X7'!$B:$AO,6,FALSE)),(IF($X$1=8,(VLOOKUP(B527,'X8'!$B:$AO,6,FALSE)),(IF($X$1=9,(VLOOKUP(B527,'X9'!$B:$AO,6,FALSE)),(IF($X$1=10,(VLOOKUP(B527,'X10'!$B:$AO,6,FALSE)),(IF($X$1=11,(VLOOKUP(B527,'X11'!$B:$AO,6,FALSE)),(IF($X$1=12,(VLOOKUP(B527,'X12'!$B:$AO,6,FALSE)),(VLOOKUP(B527,'X13'!$B:$AO,6,FALSE))))))))))))))))))))))))))))=TRUE," ",(IF((IF($X$1=1,(VLOOKUP(B527,'X1'!$B:$AO,6,FALSE)),(IF($X$1=2,(VLOOKUP(B527,'X2'!$B:$AO,6,FALSE)),(IF($X$1=3,(VLOOKUP(B527,'X3'!$B:$AO,6,FALSE)),(IF($X$1=4,(VLOOKUP(B527,'X4'!$B:$AO,6,FALSE)),(IF($X$1=5,(VLOOKUP(B527,'X5'!$B:$AO,6,FALSE)),(IF($X$1=6,(VLOOKUP(B527,'X6'!$B:$AO,6,FALSE)),(IF($X$1=7,(VLOOKUP(B527,'X7'!$B:$AO,6,FALSE)),(IF($X$1=8,(VLOOKUP(B527,'X8'!$B:$AO,6,FALSE)),(IF($X$1=9,(VLOOKUP(B527,'X9'!$B:$AO,6,FALSE)),(IF($X$1=10,(VLOOKUP(B527,'X10'!$B:$AO,6,FALSE)),(IF($X$1=11,(VLOOKUP(B527,'X11'!$B:$AO,6,FALSE)),(IF($X$1=12,(VLOOKUP(B527,'X12'!$B:$AO,6,FALSE)),(VLOOKUP(B527,'X13'!$B:$AO,6,FALSE))))))))))))))))))))))))))=$V$1," ",(IF($X$1=1,(VLOOKUP(B527,'X1'!$B:$AO,6,FALSE)),(IF($X$1=2,(VLOOKUP(B527,'X2'!$B:$AO,6,FALSE)),(IF($X$1=3,(VLOOKUP(B527,'X3'!$B:$AO,6,FALSE)),(IF($X$1=4,(VLOOKUP(B527,'X4'!$B:$AO,6,FALSE)),(IF($X$1=5,(VLOOKUP(B527,'X5'!$B:$AO,6,FALSE)),(IF($X$1=6,(VLOOKUP(B527,'X6'!$B:$AO,6,FALSE)),(IF($X$1=7,(VLOOKUP(B527,'X7'!$B:$AO,6,FALSE)),(IF($X$1=8,(VLOOKUP(B527,'X8'!$B:$AO,6,FALSE)),(IF($X$1=9,(VLOOKUP(B527,'X9'!$B:$AO,6,FALSE)),(IF($X$1=10,(VLOOKUP(B527,'X10'!$B:$AO,6,FALSE)),(IF($X$1=11,(VLOOKUP(B527,'X11'!$B:$AO,6,FALSE)),(IF($X$1=12,(VLOOKUP(B527,'X12'!$B:$AO,6,FALSE)),(VLOOKUP(B527,'X13'!$B:$AO,6,FALSE)))))))))))))))))))))))))))))</f>
        <v xml:space="preserve"> </v>
      </c>
      <c r="G527" s="182" t="str">
        <f ca="1">IF(ISERROR(IF($X$1=1,(VLOOKUP(B527,'X1'!$B:$AZ,44,FALSE)),IF($X$1=2,(VLOOKUP(B527,'X2'!$B:$AZ,44,FALSE)),IF($X$1=3,(VLOOKUP(B527,'X3'!$B:$AZ,44,FALSE)),IF($X$1=4,(VLOOKUP(B527,'X4'!$B:$AZ,44,FALSE)),IF($X$1=5,(VLOOKUP(B527,'X5'!$B:$AZ,44,FALSE)),IF($X$1=6,(VLOOKUP(B527,'X6'!$B:$AZ,44,FALSE)),IF($X$1=7,(VLOOKUP(B527,'X7'!$B:$AZ,44,FALSE)),IF($X$1=8,(VLOOKUP(B527,'X8'!$B:$AZ,44,FALSE)),IF($X$1=9,(VLOOKUP(B527,'X9'!$B:$AZ,44,FALSE)),IF($X$1=10,(VLOOKUP(B527,'X10'!$B:$AZ,44,FALSE)),IF($X$1=11,(VLOOKUP(B527,'X11'!$B:$AZ,44,FALSE)),IF($X$1=12,(VLOOKUP(B527,'X12'!$B:$AZ,44,FALSE)),IF($X$1=13,(VLOOKUP(B527,'X13'!$B:$AZ,44,FALSE)),"B"))))))))))))))=TRUE," ",(IF($X$1=1,(VLOOKUP(B527,'X1'!$B:$AZ,44,FALSE)),IF($X$1=2,(VLOOKUP(B527,'X2'!$B:$AZ,44,FALSE)),IF($X$1=3,(VLOOKUP(B527,'X3'!$B:$AZ,44,FALSE)),IF($X$1=4,(VLOOKUP(B527,'X4'!$B:$AZ,44,FALSE)),IF($X$1=5,(VLOOKUP(B527,'X5'!$B:$AZ,44,FALSE)),IF($X$1=6,(VLOOKUP(B527,'X6'!$B:$AZ,44,FALSE)),IF($X$1=7,(VLOOKUP(B527,'X7'!$B:$AZ,44,FALSE)),IF($X$1=8,(VLOOKUP(B527,'X8'!$B:$AZ,44,FALSE)),IF($X$1=9,(VLOOKUP(B527,'X9'!$B:$AZ,44,FALSE)),IF($X$1=10,(VLOOKUP(B527,'X10'!$B:$AZ,44,FALSE)),IF($X$1=11,(VLOOKUP(B527,'X11'!$B:$AZ,44,FALSE)),IF($X$1=12,(VLOOKUP(B527,'X12'!$B:$AZ,44,FALSE)),IF($X$1=13,(VLOOKUP(B527,'X13'!$B:$AZ,44,FALSE)),"B")))))))))))))))</f>
        <v xml:space="preserve"> </v>
      </c>
      <c r="H527" s="182" t="str">
        <f ca="1">IF(ISERROR(IF($X$1=1,(VLOOKUP(B527,'X1'!$B:$AZ,8,FALSE)),IF($X$1=2,(VLOOKUP(B527,'X2'!$B:$AZ,8,FALSE)),IF($X$1=3,(VLOOKUP(B527,'X3'!$B:$AZ,8,FALSE)),IF($X$1=4,(VLOOKUP(B527,'X4'!$B:$AZ,8,FALSE)),IF($X$1=5,(VLOOKUP(B527,'X5'!$B:$AZ,8,FALSE)),IF($X$1=6,(VLOOKUP(B527,'X6'!$B:$AZ,8,FALSE)),IF($X$1=7,(VLOOKUP(B527,'X7'!$B:$AZ,8,FALSE)),IF($X$1=8,(VLOOKUP(B527,'X8'!$B:$AZ,8,FALSE)),IF($X$1=9,(VLOOKUP(B527,'X9'!$B:$AZ,8,FALSE)),IF($X$1=10,(VLOOKUP(B527,'X10'!$B:$AZ,8,FALSE)),IF($X$1=11,(VLOOKUP(B527,'X11'!$B:$AZ,8,FALSE)),IF($X$1=12,(VLOOKUP(B527,'X12'!$B:$AZ,8,FALSE)),IF($X$1=13,(VLOOKUP(B527,'X13'!$B:$AZ,8,FALSE)),"B"))))))))))))))=TRUE," ",(IF($X$1=1,(VLOOKUP(B527,'X1'!$B:$AZ,8,FALSE)),IF($X$1=2,(VLOOKUP(B527,'X2'!$B:$AZ,8,FALSE)),IF($X$1=3,(VLOOKUP(B527,'X3'!$B:$AZ,8,FALSE)),IF($X$1=4,(VLOOKUP(B527,'X4'!$B:$AZ,8,FALSE)),IF($X$1=5,(VLOOKUP(B527,'X5'!$B:$AZ,8,FALSE)),IF($X$1=6,(VLOOKUP(B527,'X6'!$B:$AZ,8,FALSE)),IF($X$1=7,(VLOOKUP(B527,'X7'!$B:$AZ,8,FALSE)),IF($X$1=8,(VLOOKUP(B527,'X8'!$B:$AZ,8,FALSE)),IF($X$1=9,(VLOOKUP(B527,'X9'!$B:$AZ,8,FALSE)),IF($X$1=10,(VLOOKUP(B527,'X10'!$B:$AZ,8,FALSE)),IF($X$1=11,(VLOOKUP(B527,'X11'!$B:$AZ,8,FALSE)),IF($X$1=12,(VLOOKUP(B527,'X12'!$B:$AZ,8,FALSE)),IF($X$1=13,(VLOOKUP(B527,'X13'!$B:$AZ,8,FALSE)),"B")))))))))))))))</f>
        <v xml:space="preserve"> </v>
      </c>
      <c r="I527" s="183" t="str">
        <f ca="1">IF(ISERROR(IF($X$1=1,(VLOOKUP(B527,'X1'!$B:$AZ,2,FALSE)),IF($X$1=2,(VLOOKUP(B527,'X2'!$B:$AZ,2,FALSE)),IF($X$1=3,(VLOOKUP(B527,'X3'!$B:$AZ,2,FALSE)),IF($X$1=4,(VLOOKUP(B527,'X4'!$B:$AZ,2,FALSE)),IF($X$1=5,(VLOOKUP(B527,'X5'!$B:$AZ,2,FALSE)),IF($X$1=6,(VLOOKUP(B527,'X6'!$B:$AZ,2,FALSE)),IF($X$1=7,(VLOOKUP(B527,'X7'!$B:$AZ,2,FALSE)),IF($X$1=8,(VLOOKUP(B527,'X8'!$B:$AZ,2,FALSE)),IF($X$1=9,(VLOOKUP(B527,'X9'!$B:$AZ,2,FALSE)),IF($X$1=10,(VLOOKUP(B527,'X10'!$B:$AZ,2,FALSE)),IF($X$1=11,(VLOOKUP(B527,'X11'!$B:$AZ,2,FALSE)),IF($X$1=12,(VLOOKUP(B527,'X12'!$B:$AZ,2,FALSE)),IF($X$1=13,(VLOOKUP(B527,'X13'!$B:$AZ,2,FALSE)),"B"))))))))))))))=TRUE," ",(IF($X$1=1,(VLOOKUP(B527,'X1'!$B:$AZ,2,FALSE)),IF($X$1=2,(VLOOKUP(B527,'X2'!$B:$AZ,2,FALSE)),IF($X$1=3,(VLOOKUP(B527,'X3'!$B:$AZ,2,FALSE)),IF($X$1=4,(VLOOKUP(B527,'X4'!$B:$AZ,2,FALSE)),IF($X$1=5,(VLOOKUP(B527,'X5'!$B:$AZ,2,FALSE)),IF($X$1=6,(VLOOKUP(B527,'X6'!$B:$AZ,2,FALSE)),IF($X$1=7,(VLOOKUP(B527,'X7'!$B:$AZ,2,FALSE)),IF($X$1=8,(VLOOKUP(B527,'X8'!$B:$AZ,2,FALSE)),IF($X$1=9,(VLOOKUP(B527,'X9'!$B:$AZ,2,FALSE)),IF($X$1=10,(VLOOKUP(B527,'X10'!$B:$AZ,2,FALSE)),IF($X$1=11,(VLOOKUP(B527,'X11'!$B:$AZ,2,FALSE)),IF($X$1=12,(VLOOKUP(B527,'X12'!$B:$AZ,2,FALSE)),IF($X$1=13,(VLOOKUP(B527,'X13'!$B:$AZ,2,FALSE)),"B")))))))))))))))</f>
        <v xml:space="preserve"> </v>
      </c>
      <c r="J527" s="183" t="str">
        <f ca="1">IF(ISERROR(IF($X$1=1,(VLOOKUP(B527,'X1'!$B:$AZ,3,FALSE)),IF($X$1=2,(VLOOKUP(B527,'X2'!$B:$AZ,3,FALSE)),IF($X$1=3,(VLOOKUP(B527,'X3'!$B:$AZ,3,FALSE)),IF($X$1=4,(VLOOKUP(B527,'X4'!$B:$AZ,3,FALSE)),IF($X$1=5,(VLOOKUP(B527,'X5'!$B:$AZ,3,FALSE)),IF($X$1=6,(VLOOKUP(B527,'X6'!$B:$AZ,3,FALSE)),IF($X$1=7,(VLOOKUP(B527,'X7'!$B:$AZ,3,FALSE)),IF($X$1=8,(VLOOKUP(B527,'X8'!$B:$AZ,3,FALSE)),IF($X$1=9,(VLOOKUP(B527,'X9'!$B:$AZ,3,FALSE)),IF($X$1=10,(VLOOKUP(B527,'X10'!$B:$AZ,3,FALSE)),IF($X$1=11,(VLOOKUP(B527,'X11'!$B:$AZ,3,FALSE)),IF($X$1=12,(VLOOKUP(B527,'X12'!$B:$AZ,3,FALSE)),IF($X$1=13,(VLOOKUP(B527,'X13'!$B:$AZ,3,FALSE)),"B"))))))))))))))=TRUE," ",(IF($X$1=1,(VLOOKUP(B527,'X1'!$B:$AZ,3,FALSE)),IF($X$1=2,(VLOOKUP(B527,'X2'!$B:$AZ,3,FALSE)),IF($X$1=3,(VLOOKUP(B527,'X3'!$B:$AZ,3,FALSE)),IF($X$1=4,(VLOOKUP(B527,'X4'!$B:$AZ,3,FALSE)),IF($X$1=5,(VLOOKUP(B527,'X5'!$B:$AZ,3,FALSE)),IF($X$1=6,(VLOOKUP(B527,'X6'!$B:$AZ,3,FALSE)),IF($X$1=7,(VLOOKUP(B527,'X7'!$B:$AZ,3,FALSE)),IF($X$1=8,(VLOOKUP(B527,'X8'!$B:$AZ,3,FALSE)),IF($X$1=9,(VLOOKUP(B527,'X9'!$B:$AZ,3,FALSE)),IF($X$1=10,(VLOOKUP(B527,'X10'!$B:$AZ,3,FALSE)),IF($X$1=11,(VLOOKUP(B527,'X11'!$B:$AZ,3,FALSE)),IF($X$1=12,(VLOOKUP(B527,'X12'!$B:$AZ,3,FALSE)),IF($X$1=13,(VLOOKUP(B527,'X13'!$B:$AZ,3,FALSE)),"B")))))))))))))))</f>
        <v xml:space="preserve"> </v>
      </c>
      <c r="K527" s="183" t="str">
        <f ca="1">IF(ISERROR(IF($X$1=1,(VLOOKUP(B527,'X1'!$B:$AZ,5,FALSE)),IF($X$1=2,(VLOOKUP(B527,'X2'!$B:$AZ,5,FALSE)),IF($X$1=3,(VLOOKUP(B527,'X3'!$B:$AZ,5,FALSE)),IF($X$1=4,(VLOOKUP(B527,'X4'!$B:$AZ,5,FALSE)),IF($X$1=5,(VLOOKUP(B527,'X5'!$B:$AZ,5,FALSE)),IF($X$1=6,(VLOOKUP(B527,'X6'!$B:$AZ,5,FALSE)),IF($X$1=7,(VLOOKUP(B527,'X7'!$B:$AZ,5,FALSE)),IF($X$1=8,(VLOOKUP(B527,'X8'!$B:$AZ,5,FALSE)),IF($X$1=9,(VLOOKUP(B527,'X9'!$B:$AZ,5,FALSE)),IF($X$1=10,(VLOOKUP(B527,'X10'!$B:$AZ,5,FALSE)),IF($X$1=11,(VLOOKUP(B527,'X11'!$B:$AZ,5,FALSE)),IF($X$1=12,(VLOOKUP(B527,'X12'!$B:$AZ,5,FALSE)),IF($X$1=13,(VLOOKUP(B527,'X13'!$B:$AZ,5,FALSE)),"B"))))))))))))))=TRUE," ",(IF($X$1=1,(VLOOKUP(B527,'X1'!$B:$AZ,5,FALSE)),IF($X$1=2,(VLOOKUP(B527,'X2'!$B:$AZ,5,FALSE)),IF($X$1=3,(VLOOKUP(B527,'X3'!$B:$AZ,5,FALSE)),IF($X$1=4,(VLOOKUP(B527,'X4'!$B:$AZ,5,FALSE)),IF($X$1=5,(VLOOKUP(B527,'X5'!$B:$AZ,5,FALSE)),IF($X$1=6,(VLOOKUP(B527,'X6'!$B:$AZ,5,FALSE)),IF($X$1=7,(VLOOKUP(B527,'X7'!$B:$AZ,5,FALSE)),IF($X$1=8,(VLOOKUP(B527,'X8'!$B:$AZ,5,FALSE)),IF($X$1=9,(VLOOKUP(B527,'X9'!$B:$AZ,5,FALSE)),IF($X$1=10,(VLOOKUP(B527,'X10'!$B:$AZ,5,FALSE)),IF($X$1=11,(VLOOKUP(B527,'X11'!$B:$AZ,5,FALSE)),IF($X$1=12,(VLOOKUP(B527,'X12'!$B:$AZ,5,FALSE)),IF($X$1=13,(VLOOKUP(B527,'X13'!$B:$AZ,5,FALSE)),"B")))))))))))))))</f>
        <v xml:space="preserve"> </v>
      </c>
      <c r="L527" s="184" t="str">
        <f ca="1">IF(ISERROR(IF($X$1=1,(VLOOKUP(B527,'X1'!$B:$AZ,9,FALSE)),IF($X$1=2,(VLOOKUP(B527,'X2'!$B:$AZ,9,FALSE)),IF($X$1=3,(VLOOKUP(B527,'X3'!$B:$AZ,9,FALSE)),IF($X$1=4,(VLOOKUP(B527,'X4'!$B:$AZ,9,FALSE)),IF($X$1=5,(VLOOKUP(B527,'X5'!$B:$AZ,9,FALSE)),IF($X$1=6,(VLOOKUP(B527,'X6'!$B:$AZ,9,FALSE)),IF($X$1=7,(VLOOKUP(B527,'X7'!$B:$AZ,9,FALSE)),IF($X$1=8,(VLOOKUP(B527,'X8'!$B:$AZ,9,FALSE)),IF($X$1=9,(VLOOKUP(B527,'X9'!$B:$AZ,9,FALSE)),IF($X$1=10,(VLOOKUP(B527,'X10'!$B:$AZ,9,FALSE)),IF($X$1=11,(VLOOKUP(B527,'X11'!$B:$AZ,9,FALSE)),IF($X$1=12,(VLOOKUP(B527,'X12'!$B:$AZ,9,FALSE)),IF($X$1=13,(VLOOKUP(B527,'X13'!$B:$AZ,9,FALSE)),"B"))))))))))))))=TRUE," ",(IF($X$1=1,(VLOOKUP(B527,'X1'!$B:$AZ,9,FALSE)),IF($X$1=2,(VLOOKUP(B527,'X2'!$B:$AZ,9,FALSE)),IF($X$1=3,(VLOOKUP(B527,'X3'!$B:$AZ,9,FALSE)),IF($X$1=4,(VLOOKUP(B527,'X4'!$B:$AZ,9,FALSE)),IF($X$1=5,(VLOOKUP(B527,'X5'!$B:$AZ,9,FALSE)),IF($X$1=6,(VLOOKUP(B527,'X6'!$B:$AZ,9,FALSE)),IF($X$1=7,(VLOOKUP(B527,'X7'!$B:$AZ,9,FALSE)),IF($X$1=8,(VLOOKUP(B527,'X8'!$B:$AZ,9,FALSE)),IF($X$1=9,(VLOOKUP(B527,'X9'!$B:$AZ,9,FALSE)),IF($X$1=10,(VLOOKUP(B527,'X10'!$B:$AZ,9,FALSE)),IF($X$1=11,(VLOOKUP(B527,'X11'!$B:$AZ,9,FALSE)),IF($X$1=12,(VLOOKUP(B527,'X12'!$B:$AZ,9,FALSE)),IF($X$1=13,(VLOOKUP(B527,'X13'!$B:$AZ,9,FALSE)),"B")))))))))))))))</f>
        <v xml:space="preserve"> </v>
      </c>
      <c r="M527" s="184" t="str">
        <f ca="1">IF(ISERROR(IF($X$1=1,(VLOOKUP(B527,'X1'!$B:$AZ,10,FALSE)),IF($X$1=2,(VLOOKUP(B527,'X2'!$B:$AZ,10,FALSE)),IF($X$1=3,(VLOOKUP(B527,'X3'!$B:$AZ,10,FALSE)),IF($X$1=4,(VLOOKUP(B527,'X4'!$B:$AZ,10,FALSE)),IF($X$1=5,(VLOOKUP(B527,'X5'!$B:$AZ,10,FALSE)),IF($X$1=6,(VLOOKUP(B527,'X6'!$B:$AZ,10,FALSE)),IF($X$1=7,(VLOOKUP(B527,'X7'!$B:$AZ,10,FALSE)),IF($X$1=8,(VLOOKUP(B527,'X8'!$B:$AZ,10,FALSE)),IF($X$1=9,(VLOOKUP(B527,'X9'!$B:$AZ,10,FALSE)),IF($X$1=10,(VLOOKUP(B527,'X10'!$B:$AZ,10,FALSE)),IF($X$1=11,(VLOOKUP(B527,'X11'!$B:$AZ,10,FALSE)),IF($X$1=12,(VLOOKUP(B527,'X12'!$B:$AZ,10,FALSE)),IF($X$1=13,(VLOOKUP(B527,'X13'!$B:$AZ,10,FALSE)),"B"))))))))))))))=TRUE," ",(IF($X$1=1,(VLOOKUP(B527,'X1'!$B:$AZ,10,FALSE)),IF($X$1=2,(VLOOKUP(B527,'X2'!$B:$AZ,10,FALSE)),IF($X$1=3,(VLOOKUP(B527,'X3'!$B:$AZ,10,FALSE)),IF($X$1=4,(VLOOKUP(B527,'X4'!$B:$AZ,10,FALSE)),IF($X$1=5,(VLOOKUP(B527,'X5'!$B:$AZ,10,FALSE)),IF($X$1=6,(VLOOKUP(B527,'X6'!$B:$AZ,10,FALSE)),IF($X$1=7,(VLOOKUP(B527,'X7'!$B:$AZ,10,FALSE)),IF($X$1=8,(VLOOKUP(B527,'X8'!$B:$AZ,10,FALSE)),IF($X$1=9,(VLOOKUP(B527,'X9'!$B:$AZ,10,FALSE)),IF($X$1=10,(VLOOKUP(B527,'X10'!$B:$AZ,10,FALSE)),IF($X$1=11,(VLOOKUP(B527,'X11'!$B:$AZ,10,FALSE)),IF($X$1=12,(VLOOKUP(B527,'X12'!$B:$AZ,10,FALSE)),IF($X$1=13,(VLOOKUP(B527,'X13'!$B:$AZ,10,FALSE)),"B")))))))))))))))</f>
        <v xml:space="preserve"> </v>
      </c>
      <c r="N527" s="185" t="str">
        <f ca="1">IF(ISERROR(IF($X$1=1,(VLOOKUP(B527,'X1'!$B:$AZ,45,FALSE)),IF($X$1=2,(VLOOKUP(B527,'X2'!$B:$AZ,45,FALSE)),IF($X$1=3,(VLOOKUP(B527,'X3'!$B:$AZ,45,FALSE)),IF($X$1=4,(VLOOKUP(B527,'X4'!$B:$AZ,45,FALSE)),IF($X$1=5,(VLOOKUP(B527,'X5'!$B:$AZ,45,FALSE)),IF($X$1=6,(VLOOKUP(B527,'X6'!$B:$AZ,45,FALSE)),IF($X$1=7,(VLOOKUP(B527,'X7'!$B:$AZ,45,FALSE)),IF($X$1=8,(VLOOKUP(B527,'X8'!$B:$AZ,45,FALSE)),IF($X$1=9,(VLOOKUP(B527,'X9'!$B:$AZ,45,FALSE)),IF($X$1=10,(VLOOKUP(B527,'X10'!$B:$AZ,45,FALSE)),IF($X$1=11,(VLOOKUP(B527,'X11'!$B:$AZ,45,FALSE)),IF($X$1=12,(VLOOKUP(B527,'X12'!$B:$AZ,45,FALSE)),IF($X$1=13,(VLOOKUP(B527,'X13'!$B:$AZ,45,FALSE)),"B"))))))))))))))=TRUE," ",(IF($X$1=1,(VLOOKUP(B527,'X1'!$B:$AZ,45,FALSE)),IF($X$1=2,(VLOOKUP(B527,'X2'!$B:$AZ,45,FALSE)),IF($X$1=3,(VLOOKUP(B527,'X3'!$B:$AZ,45,FALSE)),IF($X$1=4,(VLOOKUP(B527,'X4'!$B:$AZ,45,FALSE)),IF($X$1=5,(VLOOKUP(B527,'X5'!$B:$AZ,45,FALSE)),IF($X$1=6,(VLOOKUP(B527,'X6'!$B:$AZ,45,FALSE)),IF($X$1=7,(VLOOKUP(B527,'X7'!$B:$AZ,45,FALSE)),IF($X$1=8,(VLOOKUP(B527,'X8'!$B:$AZ,45,FALSE)),IF($X$1=9,(VLOOKUP(B527,'X9'!$B:$AZ,45,FALSE)),IF($X$1=10,(VLOOKUP(B527,'X10'!$B:$AZ,45,FALSE)),IF($X$1=11,(VLOOKUP(B527,'X11'!$B:$AZ,45,FALSE)),IF($X$1=12,(VLOOKUP(B527,'X12'!$B:$AZ,45,FALSE)),IF($X$1=13,(VLOOKUP(B527,'X13'!$B:$AZ,45,FALSE)),"B")))))))))))))))</f>
        <v xml:space="preserve"> </v>
      </c>
      <c r="O527" s="184" t="str">
        <f ca="1">IF(ISERROR(IF($X$1=1,(VLOOKUP(B527,'X1'!$B:$AZ,11,FALSE)),IF($X$1=2,(VLOOKUP(B527,'X2'!$B:$AZ,11,FALSE)),IF($X$1=3,(VLOOKUP(B527,'X3'!$B:$AZ,11,FALSE)),IF($X$1=4,(VLOOKUP(B527,'X4'!$B:$AZ,11,FALSE)),IF($X$1=5,(VLOOKUP(B527,'X5'!$B:$AZ,11,FALSE)),IF($X$1=6,(VLOOKUP(B527,'X6'!$B:$AZ,11,FALSE)),IF($X$1=7,(VLOOKUP(B527,'X7'!$B:$AZ,11,FALSE)),IF($X$1=8,(VLOOKUP(B527,'X8'!$B:$AZ,11,FALSE)),IF($X$1=9,(VLOOKUP(B527,'X9'!$B:$AZ,11,FALSE)),IF($X$1=10,(VLOOKUP(B527,'X10'!$B:$AZ,11,FALSE)),IF($X$1=11,(VLOOKUP(B527,'X11'!$B:$AZ,11,FALSE)),IF($X$1=12,(VLOOKUP(B527,'X12'!$B:$AZ,11,FALSE)),IF($X$1=13,(VLOOKUP(B527,'X13'!$B:$AZ,11,FALSE)),"B"))))))))))))))=TRUE," ",(IF($X$1=1,(VLOOKUP(B527,'X1'!$B:$AZ,11,FALSE)),IF($X$1=2,(VLOOKUP(B527,'X2'!$B:$AZ,11,FALSE)),IF($X$1=3,(VLOOKUP(B527,'X3'!$B:$AZ,11,FALSE)),IF($X$1=4,(VLOOKUP(B527,'X4'!$B:$AZ,11,FALSE)),IF($X$1=5,(VLOOKUP(B527,'X5'!$B:$AZ,11,FALSE)),IF($X$1=6,(VLOOKUP(B527,'X6'!$B:$AZ,11,FALSE)),IF($X$1=7,(VLOOKUP(B527,'X7'!$B:$AZ,11,FALSE)),IF($X$1=8,(VLOOKUP(B527,'X8'!$B:$AZ,11,FALSE)),IF($X$1=9,(VLOOKUP(B527,'X9'!$B:$AZ,11,FALSE)),IF($X$1=10,(VLOOKUP(B527,'X10'!$B:$AZ,11,FALSE)),IF($X$1=11,(VLOOKUP(B527,'X11'!$B:$AZ,11,FALSE)),IF($X$1=12,(VLOOKUP(B527,'X12'!$B:$AZ,11,FALSE)),IF($X$1=13,(VLOOKUP(B527,'X13'!$B:$AZ,11,FALSE)),"B")))))))))))))))</f>
        <v xml:space="preserve"> </v>
      </c>
      <c r="P527" s="184" t="str">
        <f ca="1">IF(ISERROR(IF($X$1=1,(VLOOKUP(B527,'X1'!$B:$AZ,12,FALSE)),IF($X$1=2,(VLOOKUP(B527,'X2'!$B:$AZ,12,FALSE)),IF($X$1=3,(VLOOKUP(B527,'X3'!$B:$AZ,12,FALSE)),IF($X$1=4,(VLOOKUP(B527,'X4'!$B:$AZ,12,FALSE)),IF($X$1=5,(VLOOKUP(B527,'X5'!$B:$AZ,12,FALSE)),IF($X$1=6,(VLOOKUP(B527,'X6'!$B:$AZ,12,FALSE)),IF($X$1=7,(VLOOKUP(B527,'X7'!$B:$AZ,12,FALSE)),IF($X$1=8,(VLOOKUP(B527,'X8'!$B:$AZ,12,FALSE)),IF($X$1=9,(VLOOKUP(B527,'X9'!$B:$AZ,12,FALSE)),IF($X$1=10,(VLOOKUP(B527,'X10'!$B:$AZ,12,FALSE)),IF($X$1=11,(VLOOKUP(B527,'X11'!$B:$AZ,12,FALSE)),IF($X$1=12,(VLOOKUP(B527,'X12'!$B:$AZ,12,FALSE)),IF($X$1=13,(VLOOKUP(B527,'X13'!$B:$AZ,12,FALSE)),"B"))))))))))))))=TRUE," ",(IF($X$1=1,(VLOOKUP(B527,'X1'!$B:$AZ,12,FALSE)),IF($X$1=2,(VLOOKUP(B527,'X2'!$B:$AZ,12,FALSE)),IF($X$1=3,(VLOOKUP(B527,'X3'!$B:$AZ,12,FALSE)),IF($X$1=4,(VLOOKUP(B527,'X4'!$B:$AZ,12,FALSE)),IF($X$1=5,(VLOOKUP(B527,'X5'!$B:$AZ,12,FALSE)),IF($X$1=6,(VLOOKUP(B527,'X6'!$B:$AZ,12,FALSE)),IF($X$1=7,(VLOOKUP(B527,'X7'!$B:$AZ,12,FALSE)),IF($X$1=8,(VLOOKUP(B527,'X8'!$B:$AZ,12,FALSE)),IF($X$1=9,(VLOOKUP(B527,'X9'!$B:$AZ,12,FALSE)),IF($X$1=10,(VLOOKUP(B527,'X10'!$B:$AZ,12,FALSE)),IF($X$1=11,(VLOOKUP(B527,'X11'!$B:$AZ,12,FALSE)),IF($X$1=12,(VLOOKUP(B527,'X12'!$B:$AZ,12,FALSE)),IF($X$1=13,(VLOOKUP(B527,'X13'!$B:$AZ,12,FALSE)),"B")))))))))))))))</f>
        <v xml:space="preserve"> </v>
      </c>
      <c r="Q527" s="185" t="str">
        <f ca="1">IF(ISERROR(IF($X$1=1,(VLOOKUP(B527,'X1'!$B:$AZ,46,FALSE)),IF($X$1=2,(VLOOKUP(B527,'X2'!$B:$AZ,46,FALSE)),IF($X$1=3,(VLOOKUP(B527,'X3'!$B:$AZ,46,FALSE)),IF($X$1=4,(VLOOKUP(B527,'X4'!$B:$AZ,46,FALSE)),IF($X$1=5,(VLOOKUP(B527,'X5'!$B:$AZ,46,FALSE)),IF($X$1=6,(VLOOKUP(B527,'X6'!$B:$AZ,46,FALSE)),IF($X$1=7,(VLOOKUP(B527,'X7'!$B:$AZ,46,FALSE)),IF($X$1=8,(VLOOKUP(B527,'X8'!$B:$AZ,46,FALSE)),IF($X$1=9,(VLOOKUP(B527,'X9'!$B:$AZ,46,FALSE)),IF($X$1=10,(VLOOKUP(B527,'X10'!$B:$AZ,46,FALSE)),IF($X$1=11,(VLOOKUP(B527,'X11'!$B:$AZ,46,FALSE)),IF($X$1=12,(VLOOKUP(B527,'X12'!$B:$AZ,46,FALSE)),IF($X$1=13,(VLOOKUP(B527,'X13'!$B:$AZ,46,FALSE)),"B"))))))))))))))=TRUE," ",(IF($X$1=1,(VLOOKUP(B527,'X1'!$B:$AZ,46,FALSE)),IF($X$1=2,(VLOOKUP(B527,'X2'!$B:$AZ,46,FALSE)),IF($X$1=3,(VLOOKUP(B527,'X3'!$B:$AZ,46,FALSE)),IF($X$1=4,(VLOOKUP(B527,'X4'!$B:$AZ,46,FALSE)),IF($X$1=5,(VLOOKUP(B527,'X5'!$B:$AZ,46,FALSE)),IF($X$1=6,(VLOOKUP(B527,'X6'!$B:$AZ,46,FALSE)),IF($X$1=7,(VLOOKUP(B527,'X7'!$B:$AZ,46,FALSE)),IF($X$1=8,(VLOOKUP(B527,'X8'!$B:$AZ,46,FALSE)),IF($X$1=9,(VLOOKUP(B527,'X9'!$B:$AZ,46,FALSE)),IF($X$1=10,(VLOOKUP(B527,'X10'!$B:$AZ,46,FALSE)),IF($X$1=11,(VLOOKUP(B527,'X11'!$B:$AZ,46,FALSE)),IF($X$1=12,(VLOOKUP(B527,'X12'!$B:$AZ,46,FALSE)),IF($X$1=13,(VLOOKUP(B527,'X13'!$B:$AZ,46,FALSE)),"B")))))))))))))))</f>
        <v xml:space="preserve"> </v>
      </c>
      <c r="R527" s="185" t="str">
        <f ca="1">IF(ISERROR(IF($X$1=1,(VLOOKUP(B527,'X1'!$B:$AZ,15,FALSE)),IF($X$1=2,(VLOOKUP(B527,'X2'!$B:$AZ,15,FALSE)),IF($X$1=3,(VLOOKUP(B527,'X3'!$B:$AZ,15,FALSE)),IF($X$1=4,(VLOOKUP(B527,'X4'!$B:$AZ,15,FALSE)),IF($X$1=5,(VLOOKUP(B527,'X5'!$B:$AZ,15,FALSE)),IF($X$1=6,(VLOOKUP(B527,'X6'!$B:$AZ,15,FALSE)),IF($X$1=7,(VLOOKUP(B527,'X7'!$B:$AZ,15,FALSE)),IF($X$1=8,(VLOOKUP(B527,'X8'!$B:$AZ,15,FALSE)),IF($X$1=9,(VLOOKUP(B527,'X9'!$B:$AZ,15,FALSE)),IF($X$1=10,(VLOOKUP(B527,'X10'!$B:$AZ,15,FALSE)),IF($X$1=11,(VLOOKUP(B527,'X11'!$B:$AZ,15,FALSE)),IF($X$1=12,(VLOOKUP(B527,'X12'!$B:$AZ,15,FALSE)),IF($X$1=13,(VLOOKUP(B527,'X13'!$B:$AZ,15,FALSE)),"B"))))))))))))))=TRUE," ",(IF($X$1=1,(VLOOKUP(B527,'X1'!$B:$AZ,15,FALSE)),IF($X$1=2,(VLOOKUP(B527,'X2'!$B:$AZ,15,FALSE)),IF($X$1=3,(VLOOKUP(B527,'X3'!$B:$AZ,15,FALSE)),IF($X$1=4,(VLOOKUP(B527,'X4'!$B:$AZ,15,FALSE)),IF($X$1=5,(VLOOKUP(B527,'X5'!$B:$AZ,15,FALSE)),IF($X$1=6,(VLOOKUP(B527,'X6'!$B:$AZ,15,FALSE)),IF($X$1=7,(VLOOKUP(B527,'X7'!$B:$AZ,15,FALSE)),IF($X$1=8,(VLOOKUP(B527,'X8'!$B:$AZ,15,FALSE)),IF($X$1=9,(VLOOKUP(B527,'X9'!$B:$AZ,15,FALSE)),IF($X$1=10,(VLOOKUP(B527,'X10'!$B:$AZ,15,FALSE)),IF($X$1=11,(VLOOKUP(B527,'X11'!$B:$AZ,15,FALSE)),IF($X$1=12,(VLOOKUP(B527,'X12'!$B:$AZ,15,FALSE)),IF($X$1=13,(VLOOKUP(B527,'X13'!$B:$AZ,15,FALSE)),"B")))))))))))))))</f>
        <v xml:space="preserve"> </v>
      </c>
      <c r="S527" s="185" t="str">
        <f ca="1">IF(ISERROR(IF((IF($X$1=1,(VLOOKUP(B527,'X1'!$B:$AZ,14,FALSE)),(IF($X$1=2,(VLOOKUP(B527,'X2'!$B:$AZ,14,FALSE)),(IF($X$1=3,(VLOOKUP(B527,'X3'!$B:$AZ,14,FALSE)),(IF($X$1=4,(VLOOKUP(B527,'X4'!$B:$AZ,14,FALSE)),(IF($X$1=5,(VLOOKUP(B527,'X5'!$B:$AZ,14,FALSE)),(IF($X$1=6,(VLOOKUP(B527,'X6'!$B:$AZ,14,FALSE)),(IF($X$1=7,(VLOOKUP(B527,'X7'!$B:$AZ,14,FALSE)),(IF($X$1=8,(VLOOKUP(B527,'X8'!$B:$AZ,14,FALSE)),(IF($X$1=9,(VLOOKUP(B527,'X9'!$B:$AZ,14,FALSE)),(IF($X$1=10,(VLOOKUP(B527,'X10'!$B:$AZ,14,FALSE)),(IF($X$1=11,(VLOOKUP(B527,'X11'!$B:$AZ,14,FALSE)),(IF($X$1=12,(VLOOKUP(B527,'X12'!$B:$AZ,14,FALSE)),(VLOOKUP(B527,'X13'!$B:$AZ,14,FALSE))))))))))))))))))))))))))=$V$1," ",(IF($X$1=1,(VLOOKUP(B527,'X1'!$B:$AZ,14,FALSE)),(IF($X$1=2,(VLOOKUP(B527,'X2'!$B:$AZ,14,FALSE)),(IF($X$1=3,(VLOOKUP(B527,'X3'!$B:$AZ,14,FALSE)),(IF($X$1=4,(VLOOKUP(B527,'X4'!$B:$AZ,14,FALSE)),(IF($X$1=5,(VLOOKUP(B527,'X5'!$B:$AZ,14,FALSE)),(IF($X$1=6,(VLOOKUP(B527,'X6'!$B:$AZ,14,FALSE)),(IF($X$1=7,(VLOOKUP(B527,'X7'!$B:$AZ,14,FALSE)),(IF($X$1=8,(VLOOKUP(B527,'X8'!$B:$AZ,14,FALSE)),(IF($X$1=9,(VLOOKUP(B527,'X9'!$B:$AZ,14,FALSE)),(IF($X$1=10,(VLOOKUP(B527,'X10'!$B:$AZ,14,FALSE)),(IF($X$1=11,(VLOOKUP(B527,'X11'!$B:$AZ,14,FALSE)),(IF($X$1=12,(VLOOKUP(B527,'X12'!$B:$AZ,14,FALSE)),(VLOOKUP(B527,'X13'!$B:$AZ,14,FALSE))))))))))))))))))))))))))))=TRUE," ",(IF((IF($X$1=1,(VLOOKUP(B527,'X1'!$B:$AZ,14,FALSE)),(IF($X$1=2,(VLOOKUP(B527,'X2'!$B:$AZ,14,FALSE)),(IF($X$1=3,(VLOOKUP(B527,'X3'!$B:$AZ,14,FALSE)),(IF($X$1=4,(VLOOKUP(B527,'X4'!$B:$AZ,14,FALSE)),(IF($X$1=5,(VLOOKUP(B527,'X5'!$B:$AZ,14,FALSE)),(IF($X$1=6,(VLOOKUP(B527,'X6'!$B:$AZ,14,FALSE)),(IF($X$1=7,(VLOOKUP(B527,'X7'!$B:$AZ,14,FALSE)),(IF($X$1=8,(VLOOKUP(B527,'X8'!$B:$AZ,14,FALSE)),(IF($X$1=9,(VLOOKUP(B527,'X9'!$B:$AZ,14,FALSE)),(IF($X$1=10,(VLOOKUP(B527,'X10'!$B:$AZ,14,FALSE)),(IF($X$1=11,(VLOOKUP(B527,'X11'!$B:$AZ,14,FALSE)),(IF($X$1=12,(VLOOKUP(B527,'X12'!$B:$AZ,14,FALSE)),(VLOOKUP(B527,'X13'!$B:$AZ,14,FALSE))))))))))))))))))))))))))=$V$1," ",(IF($X$1=1,(VLOOKUP(B527,'X1'!$B:$AZ,14,FALSE)),(IF($X$1=2,(VLOOKUP(B527,'X2'!$B:$AZ,14,FALSE)),(IF($X$1=3,(VLOOKUP(B527,'X3'!$B:$AZ,14,FALSE)),(IF($X$1=4,(VLOOKUP(B527,'X4'!$B:$AZ,14,FALSE)),(IF($X$1=5,(VLOOKUP(B527,'X5'!$B:$AZ,14,FALSE)),(IF($X$1=6,(VLOOKUP(B527,'X6'!$B:$AZ,14,FALSE)),(IF($X$1=7,(VLOOKUP(B527,'X7'!$B:$AZ,14,FALSE)),(IF($X$1=8,(VLOOKUP(B527,'X8'!$B:$AZ,14,FALSE)),(IF($X$1=9,(VLOOKUP(B527,'X9'!$B:$AZ,14,FALSE)),(IF($X$1=10,(VLOOKUP(B527,'X10'!$B:$AZ,14,FALSE)),(IF($X$1=11,(VLOOKUP(B527,'X11'!$B:$AZ,14,FALSE)),(IF($X$1=12,(VLOOKUP(B527,'X12'!$B:$AZ,14,FALSE)),(VLOOKUP(B527,'X13'!$B:$AZ,14,FALSE)))))))))))))))))))))))))))))</f>
        <v xml:space="preserve"> </v>
      </c>
    </row>
    <row r="528" spans="1:19" ht="14.1" customHeight="1" x14ac:dyDescent="0.2">
      <c r="A528" s="156" t="s">
        <v>1058</v>
      </c>
      <c r="B528" s="122" t="str">
        <f>IF(ISERROR(IF($U$16=1,(VLOOKUP(A528,$AC$89:$AH$125,2,FALSE)),IF((IF($X$1=1,'X1'!B487,(IF($X$1=2,'X2'!B487,(IF($X$1=3,'X3'!B487,(IF($X$1=4,'X4'!B487,(IF($X$1=5,'X5'!B487,(IF($X$1=6,'X6'!B487,(IF($X$1=7,'X7'!B487,(IF($X$1=8,'X8'!B487,(IF($X$1=9,'X9'!B487,(IF($X$1=10,'X10'!B487,(IF($X$1=11,'X11'!B487,(IF($X$1=12,'X12'!B487,'X13'!B487))))))))))))))))))))))))="","",(IF($X$1=1,'X1'!B487,(IF($X$1=2,'X2'!B487,(IF($X$1=3,'X3'!B487,(IF($X$1=4,'X4'!B487,(IF($X$1=5,'X5'!B487,(IF($X$1=6,'X6'!B487,(IF($X$1=7,'X7'!B487,(IF($X$1=8,'X8'!B487,(IF($X$1=9,'X9'!B487,(IF($X$1=10,'X10'!B487,(IF($X$1=11,'X11'!B487,(IF($X$1=12,'X12'!B487,'X13'!B487)))))))))))))))))))))))))))=TRUE," ",(IF($U$16=1,(VLOOKUP(A528,$AC$89:$AH$125,2,FALSE)),IF((IF($X$1=1,'X1'!B487,(IF($X$1=2,'X2'!B487,(IF($X$1=3,'X3'!B487,(IF($X$1=4,'X4'!B487,(IF($X$1=5,'X5'!B487,(IF($X$1=6,'X6'!B487,(IF($X$1=7,'X7'!B487,(IF($X$1=8,'X8'!B487,(IF($X$1=9,'X9'!B487,(IF($X$1=10,'X10'!B487,(IF($X$1=11,'X11'!B487,(IF($X$1=12,'X12'!B487,'X13'!B487))))))))))))))))))))))))="","",(IF($X$1=1,'X1'!B487,(IF($X$1=2,'X2'!B487,(IF($X$1=3,'X3'!B487,(IF($X$1=4,'X4'!B487,(IF($X$1=5,'X5'!B487,(IF($X$1=6,'X6'!B487,(IF($X$1=7,'X7'!B487,(IF($X$1=8,'X8'!B487,(IF($X$1=9,'X9'!B487,(IF($X$1=10,'X10'!B487,(IF($X$1=11,'X11'!B487,(IF($X$1=12,'X12'!B487,'X13'!B487))))))))))))))))))))))))))))</f>
        <v/>
      </c>
      <c r="C528" s="181" t="str">
        <f ca="1">IF(ISERROR(IF($X$1=1,(VLOOKUP(B528,'X1'!$B:$AZ,47,FALSE)),IF($X$1=2,(VLOOKUP(B528,'X2'!$B:$AZ,47,FALSE)),IF($X$1=3,(VLOOKUP(B528,'X3'!$B:$AZ,47,FALSE)),IF($X$1=4,(VLOOKUP(B528,'X4'!$B:$AZ,47,FALSE)),IF($X$1=5,(VLOOKUP(B528,'X5'!$B:$AZ,47,FALSE)),IF($X$1=6,(VLOOKUP(B528,'X6'!$B:$AZ,47,FALSE)),IF($X$1=7,(VLOOKUP(B528,'X7'!$B:$AZ,47,FALSE)),IF($X$1=8,(VLOOKUP(B528,'X8'!$B:$AZ,47,FALSE)),IF($X$1=9,(VLOOKUP(B528,'X9'!$B:$AZ,47,FALSE)),IF($X$1=10,(VLOOKUP(B528,'X10'!$B:$AZ,47,FALSE)),IF($X$1=11,(VLOOKUP(B528,'X11'!$B:$AZ,47,FALSE)),IF($X$1=12,(VLOOKUP(B528,'X12'!$B:$AZ,47,FALSE)),IF($X$1=13,(VLOOKUP(B528,'X13'!$B:$AZ,47,FALSE)),"B"))))))))))))))=TRUE," ",(IF($X$1=1,(VLOOKUP(B528,'X1'!$B:$AZ,47,FALSE)),IF($X$1=2,(VLOOKUP(B528,'X2'!$B:$AZ,47,FALSE)),IF($X$1=3,(VLOOKUP(B528,'X3'!$B:$AZ,47,FALSE)),IF($X$1=4,(VLOOKUP(B528,'X4'!$B:$AZ,47,FALSE)),IF($X$1=5,(VLOOKUP(B528,'X5'!$B:$AZ,47,FALSE)),IF($X$1=6,(VLOOKUP(B528,'X6'!$B:$AZ,47,FALSE)),IF($X$1=7,(VLOOKUP(B528,'X7'!$B:$AZ,47,FALSE)),IF($X$1=8,(VLOOKUP(B528,'X8'!$B:$AZ,47,FALSE)),IF($X$1=9,(VLOOKUP(B528,'X9'!$B:$AZ,47,FALSE)),IF($X$1=10,(VLOOKUP(B528,'X10'!$B:$AZ,47,FALSE)),IF($X$1=11,(VLOOKUP(B528,'X11'!$B:$AZ,47,FALSE)),IF($X$1=12,(VLOOKUP(B528,'X12'!$B:$AZ,47,FALSE)),IF($X$1=13,(VLOOKUP(B528,'X13'!$B:$AZ,47,FALSE)),"B")))))))))))))))</f>
        <v xml:space="preserve"> </v>
      </c>
      <c r="D528" s="181" t="str">
        <f ca="1">IF(ISERROR(IF($X$1=1,(VLOOKUP(B528,'X1'!$B:$AP,41,FALSE)),IF($X$1=2,(VLOOKUP(B528,'X2'!$B:$AP,41,FALSE)),IF($X$1=3,(VLOOKUP(B528,'X3'!$B:$AP,41,FALSE)),IF($X$1=4,(VLOOKUP(B528,'X4'!$B:$AP,41,FALSE)),IF($X$1=5,(VLOOKUP(B528,'X5'!$B:$AP,41,FALSE)),IF($X$1=6,(VLOOKUP(B528,'X6'!$B:$AP,41,FALSE)),IF($X$1=7,(VLOOKUP(B528,'X7'!$B:$AP,41,FALSE)),IF($X$1=8,(VLOOKUP(B528,'X8'!$B:$AP,41,FALSE)),IF($X$1=9,(VLOOKUP(B528,'X9'!$B:$AP,41,FALSE)),IF($X$1=10,(VLOOKUP(B528,'X10'!$B:$AP,41,FALSE)),IF($X$1=11,(VLOOKUP(B528,'X11'!$B:$AP,41,FALSE)),IF($X$1=12,(VLOOKUP(B528,'X12'!$B:$AP,41,FALSE)),IF($X$1=13,(VLOOKUP(B528,'X13'!$B:$AP,41,FALSE)),"B"))))))))))))))=TRUE," ",(IF($X$1=1,(VLOOKUP(B528,'X1'!$B:$AP,41,FALSE)),IF($X$1=2,(VLOOKUP(B528,'X2'!$B:$AP,41,FALSE)),IF($X$1=3,(VLOOKUP(B528,'X3'!$B:$AP,41,FALSE)),IF($X$1=4,(VLOOKUP(B528,'X4'!$B:$AP,41,FALSE)),IF($X$1=5,(VLOOKUP(B528,'X5'!$B:$AP,41,FALSE)),IF($X$1=6,(VLOOKUP(B528,'X6'!$B:$AP,41,FALSE)),IF($X$1=7,(VLOOKUP(B528,'X7'!$B:$AP,41,FALSE)),IF($X$1=8,(VLOOKUP(B528,'X8'!$B:$AP,41,FALSE)),IF($X$1=9,(VLOOKUP(B528,'X9'!$B:$AP,41,FALSE)),IF($X$1=10,(VLOOKUP(B528,'X10'!$B:$AP,41,FALSE)),IF($X$1=11,(VLOOKUP(B528,'X11'!$B:$AP,41,FALSE)),IF($X$1=12,(VLOOKUP(B528,'X12'!$B:$AP,41,FALSE)),IF($X$1=13,(VLOOKUP(B528,'X13'!$B:$AP,41,FALSE)),"B")))))))))))))))</f>
        <v xml:space="preserve"> </v>
      </c>
      <c r="E528" s="182" t="str">
        <f ca="1">IF(ISERROR(IF($X$1=1,(VLOOKUP(B528,'X1'!$B:$AP,7,FALSE)),IF($X$1=2,(VLOOKUP(B528,'X2'!$B:$AP,7,FALSE)),IF($X$1=3,(VLOOKUP(B528,'X3'!$B:$AP,7,FALSE)),IF($X$1=4,(VLOOKUP(B528,'X4'!$B:$AP,7,FALSE)),IF($X$1=5,(VLOOKUP(B528,'X5'!$B:$AP,7,FALSE)),IF($X$1=6,(VLOOKUP(B528,'X6'!$B:$AP,7,FALSE)),IF($X$1=7,(VLOOKUP(B528,'X7'!$B:$AP,7,FALSE)),IF($X$1=8,(VLOOKUP(B528,'X8'!$B:$AP,7,FALSE)),IF($X$1=9,(VLOOKUP(B528,'X9'!$B:$AP,7,FALSE)),IF($X$1=10,(VLOOKUP(B528,'X10'!$B:$AP,7,FALSE)),IF($X$1=11,(VLOOKUP(B528,'X11'!$B:$AP,7,FALSE)),IF($X$1=12,(VLOOKUP(B528,'X12'!$B:$AP,7,FALSE)),IF($X$1=13,(VLOOKUP(B528,'X13'!$B:$AP,7,FALSE)),"B"))))))))))))))=TRUE," ",(IF($X$1=1,(VLOOKUP(B528,'X1'!$B:$AP,7,FALSE)),IF($X$1=2,(VLOOKUP(B528,'X2'!$B:$AP,7,FALSE)),IF($X$1=3,(VLOOKUP(B528,'X3'!$B:$AP,7,FALSE)),IF($X$1=4,(VLOOKUP(B528,'X4'!$B:$AP,7,FALSE)),IF($X$1=5,(VLOOKUP(B528,'X5'!$B:$AP,7,FALSE)),IF($X$1=6,(VLOOKUP(B528,'X6'!$B:$AP,7,FALSE)),IF($X$1=7,(VLOOKUP(B528,'X7'!$B:$AP,7,FALSE)),IF($X$1=8,(VLOOKUP(B528,'X8'!$B:$AP,7,FALSE)),IF($X$1=9,(VLOOKUP(B528,'X9'!$B:$AP,7,FALSE)),IF($X$1=10,(VLOOKUP(B528,'X10'!$B:$AP,7,FALSE)),IF($X$1=11,(VLOOKUP(B528,'X11'!$B:$AP,7,FALSE)),IF($X$1=12,(VLOOKUP(B528,'X12'!$B:$AP,7,FALSE)),IF($X$1=13,(VLOOKUP(B528,'X13'!$B:$AP,7,FALSE)),"B")))))))))))))))</f>
        <v xml:space="preserve"> </v>
      </c>
      <c r="F528" s="182" t="str">
        <f ca="1">IF(ISERROR(IF((IF($X$1=1,(VLOOKUP(B528,'X1'!$B:$AO,6,FALSE)),(IF($X$1=2,(VLOOKUP(B528,'X2'!$B:$AO,6,FALSE)),(IF($X$1=3,(VLOOKUP(B528,'X3'!$B:$AO,6,FALSE)),(IF($X$1=4,(VLOOKUP(B528,'X4'!$B:$AO,6,FALSE)),(IF($X$1=5,(VLOOKUP(B528,'X5'!$B:$AO,6,FALSE)),(IF($X$1=6,(VLOOKUP(B528,'X6'!$B:$AO,6,FALSE)),(IF($X$1=7,(VLOOKUP(B528,'X7'!$B:$AO,6,FALSE)),(IF($X$1=8,(VLOOKUP(B528,'X8'!$B:$AO,6,FALSE)),(IF($X$1=9,(VLOOKUP(B528,'X9'!$B:$AO,6,FALSE)),(IF($X$1=10,(VLOOKUP(B528,'X10'!$B:$AO,6,FALSE)),(IF($X$1=11,(VLOOKUP(B528,'X11'!$B:$AO,6,FALSE)),(IF($X$1=12,(VLOOKUP(B528,'X12'!$B:$AO,6,FALSE)),(VLOOKUP(B528,'X13'!$B:$AO,6,FALSE))))))))))))))))))))))))))=$V$1," ",(IF($X$1=1,(VLOOKUP(B528,'X1'!$B:$AO,6,FALSE)),(IF($X$1=2,(VLOOKUP(B528,'X2'!$B:$AO,6,FALSE)),(IF($X$1=3,(VLOOKUP(B528,'X3'!$B:$AO,6,FALSE)),(IF($X$1=4,(VLOOKUP(B528,'X4'!$B:$AO,6,FALSE)),(IF($X$1=5,(VLOOKUP(B528,'X5'!$B:$AO,6,FALSE)),(IF($X$1=6,(VLOOKUP(B528,'X6'!$B:$AO,6,FALSE)),(IF($X$1=7,(VLOOKUP(B528,'X7'!$B:$AO,6,FALSE)),(IF($X$1=8,(VLOOKUP(B528,'X8'!$B:$AO,6,FALSE)),(IF($X$1=9,(VLOOKUP(B528,'X9'!$B:$AO,6,FALSE)),(IF($X$1=10,(VLOOKUP(B528,'X10'!$B:$AO,6,FALSE)),(IF($X$1=11,(VLOOKUP(B528,'X11'!$B:$AO,6,FALSE)),(IF($X$1=12,(VLOOKUP(B528,'X12'!$B:$AO,6,FALSE)),(VLOOKUP(B528,'X13'!$B:$AO,6,FALSE))))))))))))))))))))))))))))=TRUE," ",(IF((IF($X$1=1,(VLOOKUP(B528,'X1'!$B:$AO,6,FALSE)),(IF($X$1=2,(VLOOKUP(B528,'X2'!$B:$AO,6,FALSE)),(IF($X$1=3,(VLOOKUP(B528,'X3'!$B:$AO,6,FALSE)),(IF($X$1=4,(VLOOKUP(B528,'X4'!$B:$AO,6,FALSE)),(IF($X$1=5,(VLOOKUP(B528,'X5'!$B:$AO,6,FALSE)),(IF($X$1=6,(VLOOKUP(B528,'X6'!$B:$AO,6,FALSE)),(IF($X$1=7,(VLOOKUP(B528,'X7'!$B:$AO,6,FALSE)),(IF($X$1=8,(VLOOKUP(B528,'X8'!$B:$AO,6,FALSE)),(IF($X$1=9,(VLOOKUP(B528,'X9'!$B:$AO,6,FALSE)),(IF($X$1=10,(VLOOKUP(B528,'X10'!$B:$AO,6,FALSE)),(IF($X$1=11,(VLOOKUP(B528,'X11'!$B:$AO,6,FALSE)),(IF($X$1=12,(VLOOKUP(B528,'X12'!$B:$AO,6,FALSE)),(VLOOKUP(B528,'X13'!$B:$AO,6,FALSE))))))))))))))))))))))))))=$V$1," ",(IF($X$1=1,(VLOOKUP(B528,'X1'!$B:$AO,6,FALSE)),(IF($X$1=2,(VLOOKUP(B528,'X2'!$B:$AO,6,FALSE)),(IF($X$1=3,(VLOOKUP(B528,'X3'!$B:$AO,6,FALSE)),(IF($X$1=4,(VLOOKUP(B528,'X4'!$B:$AO,6,FALSE)),(IF($X$1=5,(VLOOKUP(B528,'X5'!$B:$AO,6,FALSE)),(IF($X$1=6,(VLOOKUP(B528,'X6'!$B:$AO,6,FALSE)),(IF($X$1=7,(VLOOKUP(B528,'X7'!$B:$AO,6,FALSE)),(IF($X$1=8,(VLOOKUP(B528,'X8'!$B:$AO,6,FALSE)),(IF($X$1=9,(VLOOKUP(B528,'X9'!$B:$AO,6,FALSE)),(IF($X$1=10,(VLOOKUP(B528,'X10'!$B:$AO,6,FALSE)),(IF($X$1=11,(VLOOKUP(B528,'X11'!$B:$AO,6,FALSE)),(IF($X$1=12,(VLOOKUP(B528,'X12'!$B:$AO,6,FALSE)),(VLOOKUP(B528,'X13'!$B:$AO,6,FALSE)))))))))))))))))))))))))))))</f>
        <v xml:space="preserve"> </v>
      </c>
      <c r="G528" s="182" t="str">
        <f ca="1">IF(ISERROR(IF($X$1=1,(VLOOKUP(B528,'X1'!$B:$AZ,44,FALSE)),IF($X$1=2,(VLOOKUP(B528,'X2'!$B:$AZ,44,FALSE)),IF($X$1=3,(VLOOKUP(B528,'X3'!$B:$AZ,44,FALSE)),IF($X$1=4,(VLOOKUP(B528,'X4'!$B:$AZ,44,FALSE)),IF($X$1=5,(VLOOKUP(B528,'X5'!$B:$AZ,44,FALSE)),IF($X$1=6,(VLOOKUP(B528,'X6'!$B:$AZ,44,FALSE)),IF($X$1=7,(VLOOKUP(B528,'X7'!$B:$AZ,44,FALSE)),IF($X$1=8,(VLOOKUP(B528,'X8'!$B:$AZ,44,FALSE)),IF($X$1=9,(VLOOKUP(B528,'X9'!$B:$AZ,44,FALSE)),IF($X$1=10,(VLOOKUP(B528,'X10'!$B:$AZ,44,FALSE)),IF($X$1=11,(VLOOKUP(B528,'X11'!$B:$AZ,44,FALSE)),IF($X$1=12,(VLOOKUP(B528,'X12'!$B:$AZ,44,FALSE)),IF($X$1=13,(VLOOKUP(B528,'X13'!$B:$AZ,44,FALSE)),"B"))))))))))))))=TRUE," ",(IF($X$1=1,(VLOOKUP(B528,'X1'!$B:$AZ,44,FALSE)),IF($X$1=2,(VLOOKUP(B528,'X2'!$B:$AZ,44,FALSE)),IF($X$1=3,(VLOOKUP(B528,'X3'!$B:$AZ,44,FALSE)),IF($X$1=4,(VLOOKUP(B528,'X4'!$B:$AZ,44,FALSE)),IF($X$1=5,(VLOOKUP(B528,'X5'!$B:$AZ,44,FALSE)),IF($X$1=6,(VLOOKUP(B528,'X6'!$B:$AZ,44,FALSE)),IF($X$1=7,(VLOOKUP(B528,'X7'!$B:$AZ,44,FALSE)),IF($X$1=8,(VLOOKUP(B528,'X8'!$B:$AZ,44,FALSE)),IF($X$1=9,(VLOOKUP(B528,'X9'!$B:$AZ,44,FALSE)),IF($X$1=10,(VLOOKUP(B528,'X10'!$B:$AZ,44,FALSE)),IF($X$1=11,(VLOOKUP(B528,'X11'!$B:$AZ,44,FALSE)),IF($X$1=12,(VLOOKUP(B528,'X12'!$B:$AZ,44,FALSE)),IF($X$1=13,(VLOOKUP(B528,'X13'!$B:$AZ,44,FALSE)),"B")))))))))))))))</f>
        <v xml:space="preserve"> </v>
      </c>
      <c r="H528" s="182" t="str">
        <f ca="1">IF(ISERROR(IF($X$1=1,(VLOOKUP(B528,'X1'!$B:$AZ,8,FALSE)),IF($X$1=2,(VLOOKUP(B528,'X2'!$B:$AZ,8,FALSE)),IF($X$1=3,(VLOOKUP(B528,'X3'!$B:$AZ,8,FALSE)),IF($X$1=4,(VLOOKUP(B528,'X4'!$B:$AZ,8,FALSE)),IF($X$1=5,(VLOOKUP(B528,'X5'!$B:$AZ,8,FALSE)),IF($X$1=6,(VLOOKUP(B528,'X6'!$B:$AZ,8,FALSE)),IF($X$1=7,(VLOOKUP(B528,'X7'!$B:$AZ,8,FALSE)),IF($X$1=8,(VLOOKUP(B528,'X8'!$B:$AZ,8,FALSE)),IF($X$1=9,(VLOOKUP(B528,'X9'!$B:$AZ,8,FALSE)),IF($X$1=10,(VLOOKUP(B528,'X10'!$B:$AZ,8,FALSE)),IF($X$1=11,(VLOOKUP(B528,'X11'!$B:$AZ,8,FALSE)),IF($X$1=12,(VLOOKUP(B528,'X12'!$B:$AZ,8,FALSE)),IF($X$1=13,(VLOOKUP(B528,'X13'!$B:$AZ,8,FALSE)),"B"))))))))))))))=TRUE," ",(IF($X$1=1,(VLOOKUP(B528,'X1'!$B:$AZ,8,FALSE)),IF($X$1=2,(VLOOKUP(B528,'X2'!$B:$AZ,8,FALSE)),IF($X$1=3,(VLOOKUP(B528,'X3'!$B:$AZ,8,FALSE)),IF($X$1=4,(VLOOKUP(B528,'X4'!$B:$AZ,8,FALSE)),IF($X$1=5,(VLOOKUP(B528,'X5'!$B:$AZ,8,FALSE)),IF($X$1=6,(VLOOKUP(B528,'X6'!$B:$AZ,8,FALSE)),IF($X$1=7,(VLOOKUP(B528,'X7'!$B:$AZ,8,FALSE)),IF($X$1=8,(VLOOKUP(B528,'X8'!$B:$AZ,8,FALSE)),IF($X$1=9,(VLOOKUP(B528,'X9'!$B:$AZ,8,FALSE)),IF($X$1=10,(VLOOKUP(B528,'X10'!$B:$AZ,8,FALSE)),IF($X$1=11,(VLOOKUP(B528,'X11'!$B:$AZ,8,FALSE)),IF($X$1=12,(VLOOKUP(B528,'X12'!$B:$AZ,8,FALSE)),IF($X$1=13,(VLOOKUP(B528,'X13'!$B:$AZ,8,FALSE)),"B")))))))))))))))</f>
        <v xml:space="preserve"> </v>
      </c>
      <c r="I528" s="183" t="str">
        <f ca="1">IF(ISERROR(IF($X$1=1,(VLOOKUP(B528,'X1'!$B:$AZ,2,FALSE)),IF($X$1=2,(VLOOKUP(B528,'X2'!$B:$AZ,2,FALSE)),IF($X$1=3,(VLOOKUP(B528,'X3'!$B:$AZ,2,FALSE)),IF($X$1=4,(VLOOKUP(B528,'X4'!$B:$AZ,2,FALSE)),IF($X$1=5,(VLOOKUP(B528,'X5'!$B:$AZ,2,FALSE)),IF($X$1=6,(VLOOKUP(B528,'X6'!$B:$AZ,2,FALSE)),IF($X$1=7,(VLOOKUP(B528,'X7'!$B:$AZ,2,FALSE)),IF($X$1=8,(VLOOKUP(B528,'X8'!$B:$AZ,2,FALSE)),IF($X$1=9,(VLOOKUP(B528,'X9'!$B:$AZ,2,FALSE)),IF($X$1=10,(VLOOKUP(B528,'X10'!$B:$AZ,2,FALSE)),IF($X$1=11,(VLOOKUP(B528,'X11'!$B:$AZ,2,FALSE)),IF($X$1=12,(VLOOKUP(B528,'X12'!$B:$AZ,2,FALSE)),IF($X$1=13,(VLOOKUP(B528,'X13'!$B:$AZ,2,FALSE)),"B"))))))))))))))=TRUE," ",(IF($X$1=1,(VLOOKUP(B528,'X1'!$B:$AZ,2,FALSE)),IF($X$1=2,(VLOOKUP(B528,'X2'!$B:$AZ,2,FALSE)),IF($X$1=3,(VLOOKUP(B528,'X3'!$B:$AZ,2,FALSE)),IF($X$1=4,(VLOOKUP(B528,'X4'!$B:$AZ,2,FALSE)),IF($X$1=5,(VLOOKUP(B528,'X5'!$B:$AZ,2,FALSE)),IF($X$1=6,(VLOOKUP(B528,'X6'!$B:$AZ,2,FALSE)),IF($X$1=7,(VLOOKUP(B528,'X7'!$B:$AZ,2,FALSE)),IF($X$1=8,(VLOOKUP(B528,'X8'!$B:$AZ,2,FALSE)),IF($X$1=9,(VLOOKUP(B528,'X9'!$B:$AZ,2,FALSE)),IF($X$1=10,(VLOOKUP(B528,'X10'!$B:$AZ,2,FALSE)),IF($X$1=11,(VLOOKUP(B528,'X11'!$B:$AZ,2,FALSE)),IF($X$1=12,(VLOOKUP(B528,'X12'!$B:$AZ,2,FALSE)),IF($X$1=13,(VLOOKUP(B528,'X13'!$B:$AZ,2,FALSE)),"B")))))))))))))))</f>
        <v xml:space="preserve"> </v>
      </c>
      <c r="J528" s="183" t="str">
        <f ca="1">IF(ISERROR(IF($X$1=1,(VLOOKUP(B528,'X1'!$B:$AZ,3,FALSE)),IF($X$1=2,(VLOOKUP(B528,'X2'!$B:$AZ,3,FALSE)),IF($X$1=3,(VLOOKUP(B528,'X3'!$B:$AZ,3,FALSE)),IF($X$1=4,(VLOOKUP(B528,'X4'!$B:$AZ,3,FALSE)),IF($X$1=5,(VLOOKUP(B528,'X5'!$B:$AZ,3,FALSE)),IF($X$1=6,(VLOOKUP(B528,'X6'!$B:$AZ,3,FALSE)),IF($X$1=7,(VLOOKUP(B528,'X7'!$B:$AZ,3,FALSE)),IF($X$1=8,(VLOOKUP(B528,'X8'!$B:$AZ,3,FALSE)),IF($X$1=9,(VLOOKUP(B528,'X9'!$B:$AZ,3,FALSE)),IF($X$1=10,(VLOOKUP(B528,'X10'!$B:$AZ,3,FALSE)),IF($X$1=11,(VLOOKUP(B528,'X11'!$B:$AZ,3,FALSE)),IF($X$1=12,(VLOOKUP(B528,'X12'!$B:$AZ,3,FALSE)),IF($X$1=13,(VLOOKUP(B528,'X13'!$B:$AZ,3,FALSE)),"B"))))))))))))))=TRUE," ",(IF($X$1=1,(VLOOKUP(B528,'X1'!$B:$AZ,3,FALSE)),IF($X$1=2,(VLOOKUP(B528,'X2'!$B:$AZ,3,FALSE)),IF($X$1=3,(VLOOKUP(B528,'X3'!$B:$AZ,3,FALSE)),IF($X$1=4,(VLOOKUP(B528,'X4'!$B:$AZ,3,FALSE)),IF($X$1=5,(VLOOKUP(B528,'X5'!$B:$AZ,3,FALSE)),IF($X$1=6,(VLOOKUP(B528,'X6'!$B:$AZ,3,FALSE)),IF($X$1=7,(VLOOKUP(B528,'X7'!$B:$AZ,3,FALSE)),IF($X$1=8,(VLOOKUP(B528,'X8'!$B:$AZ,3,FALSE)),IF($X$1=9,(VLOOKUP(B528,'X9'!$B:$AZ,3,FALSE)),IF($X$1=10,(VLOOKUP(B528,'X10'!$B:$AZ,3,FALSE)),IF($X$1=11,(VLOOKUP(B528,'X11'!$B:$AZ,3,FALSE)),IF($X$1=12,(VLOOKUP(B528,'X12'!$B:$AZ,3,FALSE)),IF($X$1=13,(VLOOKUP(B528,'X13'!$B:$AZ,3,FALSE)),"B")))))))))))))))</f>
        <v xml:space="preserve"> </v>
      </c>
      <c r="K528" s="183" t="str">
        <f ca="1">IF(ISERROR(IF($X$1=1,(VLOOKUP(B528,'X1'!$B:$AZ,5,FALSE)),IF($X$1=2,(VLOOKUP(B528,'X2'!$B:$AZ,5,FALSE)),IF($X$1=3,(VLOOKUP(B528,'X3'!$B:$AZ,5,FALSE)),IF($X$1=4,(VLOOKUP(B528,'X4'!$B:$AZ,5,FALSE)),IF($X$1=5,(VLOOKUP(B528,'X5'!$B:$AZ,5,FALSE)),IF($X$1=6,(VLOOKUP(B528,'X6'!$B:$AZ,5,FALSE)),IF($X$1=7,(VLOOKUP(B528,'X7'!$B:$AZ,5,FALSE)),IF($X$1=8,(VLOOKUP(B528,'X8'!$B:$AZ,5,FALSE)),IF($X$1=9,(VLOOKUP(B528,'X9'!$B:$AZ,5,FALSE)),IF($X$1=10,(VLOOKUP(B528,'X10'!$B:$AZ,5,FALSE)),IF($X$1=11,(VLOOKUP(B528,'X11'!$B:$AZ,5,FALSE)),IF($X$1=12,(VLOOKUP(B528,'X12'!$B:$AZ,5,FALSE)),IF($X$1=13,(VLOOKUP(B528,'X13'!$B:$AZ,5,FALSE)),"B"))))))))))))))=TRUE," ",(IF($X$1=1,(VLOOKUP(B528,'X1'!$B:$AZ,5,FALSE)),IF($X$1=2,(VLOOKUP(B528,'X2'!$B:$AZ,5,FALSE)),IF($X$1=3,(VLOOKUP(B528,'X3'!$B:$AZ,5,FALSE)),IF($X$1=4,(VLOOKUP(B528,'X4'!$B:$AZ,5,FALSE)),IF($X$1=5,(VLOOKUP(B528,'X5'!$B:$AZ,5,FALSE)),IF($X$1=6,(VLOOKUP(B528,'X6'!$B:$AZ,5,FALSE)),IF($X$1=7,(VLOOKUP(B528,'X7'!$B:$AZ,5,FALSE)),IF($X$1=8,(VLOOKUP(B528,'X8'!$B:$AZ,5,FALSE)),IF($X$1=9,(VLOOKUP(B528,'X9'!$B:$AZ,5,FALSE)),IF($X$1=10,(VLOOKUP(B528,'X10'!$B:$AZ,5,FALSE)),IF($X$1=11,(VLOOKUP(B528,'X11'!$B:$AZ,5,FALSE)),IF($X$1=12,(VLOOKUP(B528,'X12'!$B:$AZ,5,FALSE)),IF($X$1=13,(VLOOKUP(B528,'X13'!$B:$AZ,5,FALSE)),"B")))))))))))))))</f>
        <v xml:space="preserve"> </v>
      </c>
      <c r="L528" s="184" t="str">
        <f ca="1">IF(ISERROR(IF($X$1=1,(VLOOKUP(B528,'X1'!$B:$AZ,9,FALSE)),IF($X$1=2,(VLOOKUP(B528,'X2'!$B:$AZ,9,FALSE)),IF($X$1=3,(VLOOKUP(B528,'X3'!$B:$AZ,9,FALSE)),IF($X$1=4,(VLOOKUP(B528,'X4'!$B:$AZ,9,FALSE)),IF($X$1=5,(VLOOKUP(B528,'X5'!$B:$AZ,9,FALSE)),IF($X$1=6,(VLOOKUP(B528,'X6'!$B:$AZ,9,FALSE)),IF($X$1=7,(VLOOKUP(B528,'X7'!$B:$AZ,9,FALSE)),IF($X$1=8,(VLOOKUP(B528,'X8'!$B:$AZ,9,FALSE)),IF($X$1=9,(VLOOKUP(B528,'X9'!$B:$AZ,9,FALSE)),IF($X$1=10,(VLOOKUP(B528,'X10'!$B:$AZ,9,FALSE)),IF($X$1=11,(VLOOKUP(B528,'X11'!$B:$AZ,9,FALSE)),IF($X$1=12,(VLOOKUP(B528,'X12'!$B:$AZ,9,FALSE)),IF($X$1=13,(VLOOKUP(B528,'X13'!$B:$AZ,9,FALSE)),"B"))))))))))))))=TRUE," ",(IF($X$1=1,(VLOOKUP(B528,'X1'!$B:$AZ,9,FALSE)),IF($X$1=2,(VLOOKUP(B528,'X2'!$B:$AZ,9,FALSE)),IF($X$1=3,(VLOOKUP(B528,'X3'!$B:$AZ,9,FALSE)),IF($X$1=4,(VLOOKUP(B528,'X4'!$B:$AZ,9,FALSE)),IF($X$1=5,(VLOOKUP(B528,'X5'!$B:$AZ,9,FALSE)),IF($X$1=6,(VLOOKUP(B528,'X6'!$B:$AZ,9,FALSE)),IF($X$1=7,(VLOOKUP(B528,'X7'!$B:$AZ,9,FALSE)),IF($X$1=8,(VLOOKUP(B528,'X8'!$B:$AZ,9,FALSE)),IF($X$1=9,(VLOOKUP(B528,'X9'!$B:$AZ,9,FALSE)),IF($X$1=10,(VLOOKUP(B528,'X10'!$B:$AZ,9,FALSE)),IF($X$1=11,(VLOOKUP(B528,'X11'!$B:$AZ,9,FALSE)),IF($X$1=12,(VLOOKUP(B528,'X12'!$B:$AZ,9,FALSE)),IF($X$1=13,(VLOOKUP(B528,'X13'!$B:$AZ,9,FALSE)),"B")))))))))))))))</f>
        <v xml:space="preserve"> </v>
      </c>
      <c r="M528" s="184" t="str">
        <f ca="1">IF(ISERROR(IF($X$1=1,(VLOOKUP(B528,'X1'!$B:$AZ,10,FALSE)),IF($X$1=2,(VLOOKUP(B528,'X2'!$B:$AZ,10,FALSE)),IF($X$1=3,(VLOOKUP(B528,'X3'!$B:$AZ,10,FALSE)),IF($X$1=4,(VLOOKUP(B528,'X4'!$B:$AZ,10,FALSE)),IF($X$1=5,(VLOOKUP(B528,'X5'!$B:$AZ,10,FALSE)),IF($X$1=6,(VLOOKUP(B528,'X6'!$B:$AZ,10,FALSE)),IF($X$1=7,(VLOOKUP(B528,'X7'!$B:$AZ,10,FALSE)),IF($X$1=8,(VLOOKUP(B528,'X8'!$B:$AZ,10,FALSE)),IF($X$1=9,(VLOOKUP(B528,'X9'!$B:$AZ,10,FALSE)),IF($X$1=10,(VLOOKUP(B528,'X10'!$B:$AZ,10,FALSE)),IF($X$1=11,(VLOOKUP(B528,'X11'!$B:$AZ,10,FALSE)),IF($X$1=12,(VLOOKUP(B528,'X12'!$B:$AZ,10,FALSE)),IF($X$1=13,(VLOOKUP(B528,'X13'!$B:$AZ,10,FALSE)),"B"))))))))))))))=TRUE," ",(IF($X$1=1,(VLOOKUP(B528,'X1'!$B:$AZ,10,FALSE)),IF($X$1=2,(VLOOKUP(B528,'X2'!$B:$AZ,10,FALSE)),IF($X$1=3,(VLOOKUP(B528,'X3'!$B:$AZ,10,FALSE)),IF($X$1=4,(VLOOKUP(B528,'X4'!$B:$AZ,10,FALSE)),IF($X$1=5,(VLOOKUP(B528,'X5'!$B:$AZ,10,FALSE)),IF($X$1=6,(VLOOKUP(B528,'X6'!$B:$AZ,10,FALSE)),IF($X$1=7,(VLOOKUP(B528,'X7'!$B:$AZ,10,FALSE)),IF($X$1=8,(VLOOKUP(B528,'X8'!$B:$AZ,10,FALSE)),IF($X$1=9,(VLOOKUP(B528,'X9'!$B:$AZ,10,FALSE)),IF($X$1=10,(VLOOKUP(B528,'X10'!$B:$AZ,10,FALSE)),IF($X$1=11,(VLOOKUP(B528,'X11'!$B:$AZ,10,FALSE)),IF($X$1=12,(VLOOKUP(B528,'X12'!$B:$AZ,10,FALSE)),IF($X$1=13,(VLOOKUP(B528,'X13'!$B:$AZ,10,FALSE)),"B")))))))))))))))</f>
        <v xml:space="preserve"> </v>
      </c>
      <c r="N528" s="185" t="str">
        <f ca="1">IF(ISERROR(IF($X$1=1,(VLOOKUP(B528,'X1'!$B:$AZ,45,FALSE)),IF($X$1=2,(VLOOKUP(B528,'X2'!$B:$AZ,45,FALSE)),IF($X$1=3,(VLOOKUP(B528,'X3'!$B:$AZ,45,FALSE)),IF($X$1=4,(VLOOKUP(B528,'X4'!$B:$AZ,45,FALSE)),IF($X$1=5,(VLOOKUP(B528,'X5'!$B:$AZ,45,FALSE)),IF($X$1=6,(VLOOKUP(B528,'X6'!$B:$AZ,45,FALSE)),IF($X$1=7,(VLOOKUP(B528,'X7'!$B:$AZ,45,FALSE)),IF($X$1=8,(VLOOKUP(B528,'X8'!$B:$AZ,45,FALSE)),IF($X$1=9,(VLOOKUP(B528,'X9'!$B:$AZ,45,FALSE)),IF($X$1=10,(VLOOKUP(B528,'X10'!$B:$AZ,45,FALSE)),IF($X$1=11,(VLOOKUP(B528,'X11'!$B:$AZ,45,FALSE)),IF($X$1=12,(VLOOKUP(B528,'X12'!$B:$AZ,45,FALSE)),IF($X$1=13,(VLOOKUP(B528,'X13'!$B:$AZ,45,FALSE)),"B"))))))))))))))=TRUE," ",(IF($X$1=1,(VLOOKUP(B528,'X1'!$B:$AZ,45,FALSE)),IF($X$1=2,(VLOOKUP(B528,'X2'!$B:$AZ,45,FALSE)),IF($X$1=3,(VLOOKUP(B528,'X3'!$B:$AZ,45,FALSE)),IF($X$1=4,(VLOOKUP(B528,'X4'!$B:$AZ,45,FALSE)),IF($X$1=5,(VLOOKUP(B528,'X5'!$B:$AZ,45,FALSE)),IF($X$1=6,(VLOOKUP(B528,'X6'!$B:$AZ,45,FALSE)),IF($X$1=7,(VLOOKUP(B528,'X7'!$B:$AZ,45,FALSE)),IF($X$1=8,(VLOOKUP(B528,'X8'!$B:$AZ,45,FALSE)),IF($X$1=9,(VLOOKUP(B528,'X9'!$B:$AZ,45,FALSE)),IF($X$1=10,(VLOOKUP(B528,'X10'!$B:$AZ,45,FALSE)),IF($X$1=11,(VLOOKUP(B528,'X11'!$B:$AZ,45,FALSE)),IF($X$1=12,(VLOOKUP(B528,'X12'!$B:$AZ,45,FALSE)),IF($X$1=13,(VLOOKUP(B528,'X13'!$B:$AZ,45,FALSE)),"B")))))))))))))))</f>
        <v xml:space="preserve"> </v>
      </c>
      <c r="O528" s="184" t="str">
        <f ca="1">IF(ISERROR(IF($X$1=1,(VLOOKUP(B528,'X1'!$B:$AZ,11,FALSE)),IF($X$1=2,(VLOOKUP(B528,'X2'!$B:$AZ,11,FALSE)),IF($X$1=3,(VLOOKUP(B528,'X3'!$B:$AZ,11,FALSE)),IF($X$1=4,(VLOOKUP(B528,'X4'!$B:$AZ,11,FALSE)),IF($X$1=5,(VLOOKUP(B528,'X5'!$B:$AZ,11,FALSE)),IF($X$1=6,(VLOOKUP(B528,'X6'!$B:$AZ,11,FALSE)),IF($X$1=7,(VLOOKUP(B528,'X7'!$B:$AZ,11,FALSE)),IF($X$1=8,(VLOOKUP(B528,'X8'!$B:$AZ,11,FALSE)),IF($X$1=9,(VLOOKUP(B528,'X9'!$B:$AZ,11,FALSE)),IF($X$1=10,(VLOOKUP(B528,'X10'!$B:$AZ,11,FALSE)),IF($X$1=11,(VLOOKUP(B528,'X11'!$B:$AZ,11,FALSE)),IF($X$1=12,(VLOOKUP(B528,'X12'!$B:$AZ,11,FALSE)),IF($X$1=13,(VLOOKUP(B528,'X13'!$B:$AZ,11,FALSE)),"B"))))))))))))))=TRUE," ",(IF($X$1=1,(VLOOKUP(B528,'X1'!$B:$AZ,11,FALSE)),IF($X$1=2,(VLOOKUP(B528,'X2'!$B:$AZ,11,FALSE)),IF($X$1=3,(VLOOKUP(B528,'X3'!$B:$AZ,11,FALSE)),IF($X$1=4,(VLOOKUP(B528,'X4'!$B:$AZ,11,FALSE)),IF($X$1=5,(VLOOKUP(B528,'X5'!$B:$AZ,11,FALSE)),IF($X$1=6,(VLOOKUP(B528,'X6'!$B:$AZ,11,FALSE)),IF($X$1=7,(VLOOKUP(B528,'X7'!$B:$AZ,11,FALSE)),IF($X$1=8,(VLOOKUP(B528,'X8'!$B:$AZ,11,FALSE)),IF($X$1=9,(VLOOKUP(B528,'X9'!$B:$AZ,11,FALSE)),IF($X$1=10,(VLOOKUP(B528,'X10'!$B:$AZ,11,FALSE)),IF($X$1=11,(VLOOKUP(B528,'X11'!$B:$AZ,11,FALSE)),IF($X$1=12,(VLOOKUP(B528,'X12'!$B:$AZ,11,FALSE)),IF($X$1=13,(VLOOKUP(B528,'X13'!$B:$AZ,11,FALSE)),"B")))))))))))))))</f>
        <v xml:space="preserve"> </v>
      </c>
      <c r="P528" s="184" t="str">
        <f ca="1">IF(ISERROR(IF($X$1=1,(VLOOKUP(B528,'X1'!$B:$AZ,12,FALSE)),IF($X$1=2,(VLOOKUP(B528,'X2'!$B:$AZ,12,FALSE)),IF($X$1=3,(VLOOKUP(B528,'X3'!$B:$AZ,12,FALSE)),IF($X$1=4,(VLOOKUP(B528,'X4'!$B:$AZ,12,FALSE)),IF($X$1=5,(VLOOKUP(B528,'X5'!$B:$AZ,12,FALSE)),IF($X$1=6,(VLOOKUP(B528,'X6'!$B:$AZ,12,FALSE)),IF($X$1=7,(VLOOKUP(B528,'X7'!$B:$AZ,12,FALSE)),IF($X$1=8,(VLOOKUP(B528,'X8'!$B:$AZ,12,FALSE)),IF($X$1=9,(VLOOKUP(B528,'X9'!$B:$AZ,12,FALSE)),IF($X$1=10,(VLOOKUP(B528,'X10'!$B:$AZ,12,FALSE)),IF($X$1=11,(VLOOKUP(B528,'X11'!$B:$AZ,12,FALSE)),IF($X$1=12,(VLOOKUP(B528,'X12'!$B:$AZ,12,FALSE)),IF($X$1=13,(VLOOKUP(B528,'X13'!$B:$AZ,12,FALSE)),"B"))))))))))))))=TRUE," ",(IF($X$1=1,(VLOOKUP(B528,'X1'!$B:$AZ,12,FALSE)),IF($X$1=2,(VLOOKUP(B528,'X2'!$B:$AZ,12,FALSE)),IF($X$1=3,(VLOOKUP(B528,'X3'!$B:$AZ,12,FALSE)),IF($X$1=4,(VLOOKUP(B528,'X4'!$B:$AZ,12,FALSE)),IF($X$1=5,(VLOOKUP(B528,'X5'!$B:$AZ,12,FALSE)),IF($X$1=6,(VLOOKUP(B528,'X6'!$B:$AZ,12,FALSE)),IF($X$1=7,(VLOOKUP(B528,'X7'!$B:$AZ,12,FALSE)),IF($X$1=8,(VLOOKUP(B528,'X8'!$B:$AZ,12,FALSE)),IF($X$1=9,(VLOOKUP(B528,'X9'!$B:$AZ,12,FALSE)),IF($X$1=10,(VLOOKUP(B528,'X10'!$B:$AZ,12,FALSE)),IF($X$1=11,(VLOOKUP(B528,'X11'!$B:$AZ,12,FALSE)),IF($X$1=12,(VLOOKUP(B528,'X12'!$B:$AZ,12,FALSE)),IF($X$1=13,(VLOOKUP(B528,'X13'!$B:$AZ,12,FALSE)),"B")))))))))))))))</f>
        <v xml:space="preserve"> </v>
      </c>
      <c r="Q528" s="185" t="str">
        <f ca="1">IF(ISERROR(IF($X$1=1,(VLOOKUP(B528,'X1'!$B:$AZ,46,FALSE)),IF($X$1=2,(VLOOKUP(B528,'X2'!$B:$AZ,46,FALSE)),IF($X$1=3,(VLOOKUP(B528,'X3'!$B:$AZ,46,FALSE)),IF($X$1=4,(VLOOKUP(B528,'X4'!$B:$AZ,46,FALSE)),IF($X$1=5,(VLOOKUP(B528,'X5'!$B:$AZ,46,FALSE)),IF($X$1=6,(VLOOKUP(B528,'X6'!$B:$AZ,46,FALSE)),IF($X$1=7,(VLOOKUP(B528,'X7'!$B:$AZ,46,FALSE)),IF($X$1=8,(VLOOKUP(B528,'X8'!$B:$AZ,46,FALSE)),IF($X$1=9,(VLOOKUP(B528,'X9'!$B:$AZ,46,FALSE)),IF($X$1=10,(VLOOKUP(B528,'X10'!$B:$AZ,46,FALSE)),IF($X$1=11,(VLOOKUP(B528,'X11'!$B:$AZ,46,FALSE)),IF($X$1=12,(VLOOKUP(B528,'X12'!$B:$AZ,46,FALSE)),IF($X$1=13,(VLOOKUP(B528,'X13'!$B:$AZ,46,FALSE)),"B"))))))))))))))=TRUE," ",(IF($X$1=1,(VLOOKUP(B528,'X1'!$B:$AZ,46,FALSE)),IF($X$1=2,(VLOOKUP(B528,'X2'!$B:$AZ,46,FALSE)),IF($X$1=3,(VLOOKUP(B528,'X3'!$B:$AZ,46,FALSE)),IF($X$1=4,(VLOOKUP(B528,'X4'!$B:$AZ,46,FALSE)),IF($X$1=5,(VLOOKUP(B528,'X5'!$B:$AZ,46,FALSE)),IF($X$1=6,(VLOOKUP(B528,'X6'!$B:$AZ,46,FALSE)),IF($X$1=7,(VLOOKUP(B528,'X7'!$B:$AZ,46,FALSE)),IF($X$1=8,(VLOOKUP(B528,'X8'!$B:$AZ,46,FALSE)),IF($X$1=9,(VLOOKUP(B528,'X9'!$B:$AZ,46,FALSE)),IF($X$1=10,(VLOOKUP(B528,'X10'!$B:$AZ,46,FALSE)),IF($X$1=11,(VLOOKUP(B528,'X11'!$B:$AZ,46,FALSE)),IF($X$1=12,(VLOOKUP(B528,'X12'!$B:$AZ,46,FALSE)),IF($X$1=13,(VLOOKUP(B528,'X13'!$B:$AZ,46,FALSE)),"B")))))))))))))))</f>
        <v xml:space="preserve"> </v>
      </c>
      <c r="R528" s="185" t="str">
        <f ca="1">IF(ISERROR(IF($X$1=1,(VLOOKUP(B528,'X1'!$B:$AZ,15,FALSE)),IF($X$1=2,(VLOOKUP(B528,'X2'!$B:$AZ,15,FALSE)),IF($X$1=3,(VLOOKUP(B528,'X3'!$B:$AZ,15,FALSE)),IF($X$1=4,(VLOOKUP(B528,'X4'!$B:$AZ,15,FALSE)),IF($X$1=5,(VLOOKUP(B528,'X5'!$B:$AZ,15,FALSE)),IF($X$1=6,(VLOOKUP(B528,'X6'!$B:$AZ,15,FALSE)),IF($X$1=7,(VLOOKUP(B528,'X7'!$B:$AZ,15,FALSE)),IF($X$1=8,(VLOOKUP(B528,'X8'!$B:$AZ,15,FALSE)),IF($X$1=9,(VLOOKUP(B528,'X9'!$B:$AZ,15,FALSE)),IF($X$1=10,(VLOOKUP(B528,'X10'!$B:$AZ,15,FALSE)),IF($X$1=11,(VLOOKUP(B528,'X11'!$B:$AZ,15,FALSE)),IF($X$1=12,(VLOOKUP(B528,'X12'!$B:$AZ,15,FALSE)),IF($X$1=13,(VLOOKUP(B528,'X13'!$B:$AZ,15,FALSE)),"B"))))))))))))))=TRUE," ",(IF($X$1=1,(VLOOKUP(B528,'X1'!$B:$AZ,15,FALSE)),IF($X$1=2,(VLOOKUP(B528,'X2'!$B:$AZ,15,FALSE)),IF($X$1=3,(VLOOKUP(B528,'X3'!$B:$AZ,15,FALSE)),IF($X$1=4,(VLOOKUP(B528,'X4'!$B:$AZ,15,FALSE)),IF($X$1=5,(VLOOKUP(B528,'X5'!$B:$AZ,15,FALSE)),IF($X$1=6,(VLOOKUP(B528,'X6'!$B:$AZ,15,FALSE)),IF($X$1=7,(VLOOKUP(B528,'X7'!$B:$AZ,15,FALSE)),IF($X$1=8,(VLOOKUP(B528,'X8'!$B:$AZ,15,FALSE)),IF($X$1=9,(VLOOKUP(B528,'X9'!$B:$AZ,15,FALSE)),IF($X$1=10,(VLOOKUP(B528,'X10'!$B:$AZ,15,FALSE)),IF($X$1=11,(VLOOKUP(B528,'X11'!$B:$AZ,15,FALSE)),IF($X$1=12,(VLOOKUP(B528,'X12'!$B:$AZ,15,FALSE)),IF($X$1=13,(VLOOKUP(B528,'X13'!$B:$AZ,15,FALSE)),"B")))))))))))))))</f>
        <v xml:space="preserve"> </v>
      </c>
      <c r="S528" s="185" t="str">
        <f ca="1">IF(ISERROR(IF((IF($X$1=1,(VLOOKUP(B528,'X1'!$B:$AZ,14,FALSE)),(IF($X$1=2,(VLOOKUP(B528,'X2'!$B:$AZ,14,FALSE)),(IF($X$1=3,(VLOOKUP(B528,'X3'!$B:$AZ,14,FALSE)),(IF($X$1=4,(VLOOKUP(B528,'X4'!$B:$AZ,14,FALSE)),(IF($X$1=5,(VLOOKUP(B528,'X5'!$B:$AZ,14,FALSE)),(IF($X$1=6,(VLOOKUP(B528,'X6'!$B:$AZ,14,FALSE)),(IF($X$1=7,(VLOOKUP(B528,'X7'!$B:$AZ,14,FALSE)),(IF($X$1=8,(VLOOKUP(B528,'X8'!$B:$AZ,14,FALSE)),(IF($X$1=9,(VLOOKUP(B528,'X9'!$B:$AZ,14,FALSE)),(IF($X$1=10,(VLOOKUP(B528,'X10'!$B:$AZ,14,FALSE)),(IF($X$1=11,(VLOOKUP(B528,'X11'!$B:$AZ,14,FALSE)),(IF($X$1=12,(VLOOKUP(B528,'X12'!$B:$AZ,14,FALSE)),(VLOOKUP(B528,'X13'!$B:$AZ,14,FALSE))))))))))))))))))))))))))=$V$1," ",(IF($X$1=1,(VLOOKUP(B528,'X1'!$B:$AZ,14,FALSE)),(IF($X$1=2,(VLOOKUP(B528,'X2'!$B:$AZ,14,FALSE)),(IF($X$1=3,(VLOOKUP(B528,'X3'!$B:$AZ,14,FALSE)),(IF($X$1=4,(VLOOKUP(B528,'X4'!$B:$AZ,14,FALSE)),(IF($X$1=5,(VLOOKUP(B528,'X5'!$B:$AZ,14,FALSE)),(IF($X$1=6,(VLOOKUP(B528,'X6'!$B:$AZ,14,FALSE)),(IF($X$1=7,(VLOOKUP(B528,'X7'!$B:$AZ,14,FALSE)),(IF($X$1=8,(VLOOKUP(B528,'X8'!$B:$AZ,14,FALSE)),(IF($X$1=9,(VLOOKUP(B528,'X9'!$B:$AZ,14,FALSE)),(IF($X$1=10,(VLOOKUP(B528,'X10'!$B:$AZ,14,FALSE)),(IF($X$1=11,(VLOOKUP(B528,'X11'!$B:$AZ,14,FALSE)),(IF($X$1=12,(VLOOKUP(B528,'X12'!$B:$AZ,14,FALSE)),(VLOOKUP(B528,'X13'!$B:$AZ,14,FALSE))))))))))))))))))))))))))))=TRUE," ",(IF((IF($X$1=1,(VLOOKUP(B528,'X1'!$B:$AZ,14,FALSE)),(IF($X$1=2,(VLOOKUP(B528,'X2'!$B:$AZ,14,FALSE)),(IF($X$1=3,(VLOOKUP(B528,'X3'!$B:$AZ,14,FALSE)),(IF($X$1=4,(VLOOKUP(B528,'X4'!$B:$AZ,14,FALSE)),(IF($X$1=5,(VLOOKUP(B528,'X5'!$B:$AZ,14,FALSE)),(IF($X$1=6,(VLOOKUP(B528,'X6'!$B:$AZ,14,FALSE)),(IF($X$1=7,(VLOOKUP(B528,'X7'!$B:$AZ,14,FALSE)),(IF($X$1=8,(VLOOKUP(B528,'X8'!$B:$AZ,14,FALSE)),(IF($X$1=9,(VLOOKUP(B528,'X9'!$B:$AZ,14,FALSE)),(IF($X$1=10,(VLOOKUP(B528,'X10'!$B:$AZ,14,FALSE)),(IF($X$1=11,(VLOOKUP(B528,'X11'!$B:$AZ,14,FALSE)),(IF($X$1=12,(VLOOKUP(B528,'X12'!$B:$AZ,14,FALSE)),(VLOOKUP(B528,'X13'!$B:$AZ,14,FALSE))))))))))))))))))))))))))=$V$1," ",(IF($X$1=1,(VLOOKUP(B528,'X1'!$B:$AZ,14,FALSE)),(IF($X$1=2,(VLOOKUP(B528,'X2'!$B:$AZ,14,FALSE)),(IF($X$1=3,(VLOOKUP(B528,'X3'!$B:$AZ,14,FALSE)),(IF($X$1=4,(VLOOKUP(B528,'X4'!$B:$AZ,14,FALSE)),(IF($X$1=5,(VLOOKUP(B528,'X5'!$B:$AZ,14,FALSE)),(IF($X$1=6,(VLOOKUP(B528,'X6'!$B:$AZ,14,FALSE)),(IF($X$1=7,(VLOOKUP(B528,'X7'!$B:$AZ,14,FALSE)),(IF($X$1=8,(VLOOKUP(B528,'X8'!$B:$AZ,14,FALSE)),(IF($X$1=9,(VLOOKUP(B528,'X9'!$B:$AZ,14,FALSE)),(IF($X$1=10,(VLOOKUP(B528,'X10'!$B:$AZ,14,FALSE)),(IF($X$1=11,(VLOOKUP(B528,'X11'!$B:$AZ,14,FALSE)),(IF($X$1=12,(VLOOKUP(B528,'X12'!$B:$AZ,14,FALSE)),(VLOOKUP(B528,'X13'!$B:$AZ,14,FALSE)))))))))))))))))))))))))))))</f>
        <v xml:space="preserve"> </v>
      </c>
    </row>
    <row r="529" spans="1:19" ht="14.1" customHeight="1" x14ac:dyDescent="0.2">
      <c r="A529" s="156" t="s">
        <v>1058</v>
      </c>
      <c r="B529" s="122" t="str">
        <f>IF(ISERROR(IF($U$16=1,(VLOOKUP(A529,$AC$89:$AH$125,2,FALSE)),IF((IF($X$1=1,'X1'!B488,(IF($X$1=2,'X2'!B488,(IF($X$1=3,'X3'!B488,(IF($X$1=4,'X4'!B488,(IF($X$1=5,'X5'!B488,(IF($X$1=6,'X6'!B488,(IF($X$1=7,'X7'!B488,(IF($X$1=8,'X8'!B488,(IF($X$1=9,'X9'!B488,(IF($X$1=10,'X10'!B488,(IF($X$1=11,'X11'!B488,(IF($X$1=12,'X12'!B488,'X13'!B488))))))))))))))))))))))))="","",(IF($X$1=1,'X1'!B488,(IF($X$1=2,'X2'!B488,(IF($X$1=3,'X3'!B488,(IF($X$1=4,'X4'!B488,(IF($X$1=5,'X5'!B488,(IF($X$1=6,'X6'!B488,(IF($X$1=7,'X7'!B488,(IF($X$1=8,'X8'!B488,(IF($X$1=9,'X9'!B488,(IF($X$1=10,'X10'!B488,(IF($X$1=11,'X11'!B488,(IF($X$1=12,'X12'!B488,'X13'!B488)))))))))))))))))))))))))))=TRUE," ",(IF($U$16=1,(VLOOKUP(A529,$AC$89:$AH$125,2,FALSE)),IF((IF($X$1=1,'X1'!B488,(IF($X$1=2,'X2'!B488,(IF($X$1=3,'X3'!B488,(IF($X$1=4,'X4'!B488,(IF($X$1=5,'X5'!B488,(IF($X$1=6,'X6'!B488,(IF($X$1=7,'X7'!B488,(IF($X$1=8,'X8'!B488,(IF($X$1=9,'X9'!B488,(IF($X$1=10,'X10'!B488,(IF($X$1=11,'X11'!B488,(IF($X$1=12,'X12'!B488,'X13'!B488))))))))))))))))))))))))="","",(IF($X$1=1,'X1'!B488,(IF($X$1=2,'X2'!B488,(IF($X$1=3,'X3'!B488,(IF($X$1=4,'X4'!B488,(IF($X$1=5,'X5'!B488,(IF($X$1=6,'X6'!B488,(IF($X$1=7,'X7'!B488,(IF($X$1=8,'X8'!B488,(IF($X$1=9,'X9'!B488,(IF($X$1=10,'X10'!B488,(IF($X$1=11,'X11'!B488,(IF($X$1=12,'X12'!B488,'X13'!B488))))))))))))))))))))))))))))</f>
        <v/>
      </c>
      <c r="C529" s="181" t="str">
        <f ca="1">IF(ISERROR(IF($X$1=1,(VLOOKUP(B529,'X1'!$B:$AZ,47,FALSE)),IF($X$1=2,(VLOOKUP(B529,'X2'!$B:$AZ,47,FALSE)),IF($X$1=3,(VLOOKUP(B529,'X3'!$B:$AZ,47,FALSE)),IF($X$1=4,(VLOOKUP(B529,'X4'!$B:$AZ,47,FALSE)),IF($X$1=5,(VLOOKUP(B529,'X5'!$B:$AZ,47,FALSE)),IF($X$1=6,(VLOOKUP(B529,'X6'!$B:$AZ,47,FALSE)),IF($X$1=7,(VLOOKUP(B529,'X7'!$B:$AZ,47,FALSE)),IF($X$1=8,(VLOOKUP(B529,'X8'!$B:$AZ,47,FALSE)),IF($X$1=9,(VLOOKUP(B529,'X9'!$B:$AZ,47,FALSE)),IF($X$1=10,(VLOOKUP(B529,'X10'!$B:$AZ,47,FALSE)),IF($X$1=11,(VLOOKUP(B529,'X11'!$B:$AZ,47,FALSE)),IF($X$1=12,(VLOOKUP(B529,'X12'!$B:$AZ,47,FALSE)),IF($X$1=13,(VLOOKUP(B529,'X13'!$B:$AZ,47,FALSE)),"B"))))))))))))))=TRUE," ",(IF($X$1=1,(VLOOKUP(B529,'X1'!$B:$AZ,47,FALSE)),IF($X$1=2,(VLOOKUP(B529,'X2'!$B:$AZ,47,FALSE)),IF($X$1=3,(VLOOKUP(B529,'X3'!$B:$AZ,47,FALSE)),IF($X$1=4,(VLOOKUP(B529,'X4'!$B:$AZ,47,FALSE)),IF($X$1=5,(VLOOKUP(B529,'X5'!$B:$AZ,47,FALSE)),IF($X$1=6,(VLOOKUP(B529,'X6'!$B:$AZ,47,FALSE)),IF($X$1=7,(VLOOKUP(B529,'X7'!$B:$AZ,47,FALSE)),IF($X$1=8,(VLOOKUP(B529,'X8'!$B:$AZ,47,FALSE)),IF($X$1=9,(VLOOKUP(B529,'X9'!$B:$AZ,47,FALSE)),IF($X$1=10,(VLOOKUP(B529,'X10'!$B:$AZ,47,FALSE)),IF($X$1=11,(VLOOKUP(B529,'X11'!$B:$AZ,47,FALSE)),IF($X$1=12,(VLOOKUP(B529,'X12'!$B:$AZ,47,FALSE)),IF($X$1=13,(VLOOKUP(B529,'X13'!$B:$AZ,47,FALSE)),"B")))))))))))))))</f>
        <v xml:space="preserve"> </v>
      </c>
      <c r="D529" s="181" t="str">
        <f ca="1">IF(ISERROR(IF($X$1=1,(VLOOKUP(B529,'X1'!$B:$AP,41,FALSE)),IF($X$1=2,(VLOOKUP(B529,'X2'!$B:$AP,41,FALSE)),IF($X$1=3,(VLOOKUP(B529,'X3'!$B:$AP,41,FALSE)),IF($X$1=4,(VLOOKUP(B529,'X4'!$B:$AP,41,FALSE)),IF($X$1=5,(VLOOKUP(B529,'X5'!$B:$AP,41,FALSE)),IF($X$1=6,(VLOOKUP(B529,'X6'!$B:$AP,41,FALSE)),IF($X$1=7,(VLOOKUP(B529,'X7'!$B:$AP,41,FALSE)),IF($X$1=8,(VLOOKUP(B529,'X8'!$B:$AP,41,FALSE)),IF($X$1=9,(VLOOKUP(B529,'X9'!$B:$AP,41,FALSE)),IF($X$1=10,(VLOOKUP(B529,'X10'!$B:$AP,41,FALSE)),IF($X$1=11,(VLOOKUP(B529,'X11'!$B:$AP,41,FALSE)),IF($X$1=12,(VLOOKUP(B529,'X12'!$B:$AP,41,FALSE)),IF($X$1=13,(VLOOKUP(B529,'X13'!$B:$AP,41,FALSE)),"B"))))))))))))))=TRUE," ",(IF($X$1=1,(VLOOKUP(B529,'X1'!$B:$AP,41,FALSE)),IF($X$1=2,(VLOOKUP(B529,'X2'!$B:$AP,41,FALSE)),IF($X$1=3,(VLOOKUP(B529,'X3'!$B:$AP,41,FALSE)),IF($X$1=4,(VLOOKUP(B529,'X4'!$B:$AP,41,FALSE)),IF($X$1=5,(VLOOKUP(B529,'X5'!$B:$AP,41,FALSE)),IF($X$1=6,(VLOOKUP(B529,'X6'!$B:$AP,41,FALSE)),IF($X$1=7,(VLOOKUP(B529,'X7'!$B:$AP,41,FALSE)),IF($X$1=8,(VLOOKUP(B529,'X8'!$B:$AP,41,FALSE)),IF($X$1=9,(VLOOKUP(B529,'X9'!$B:$AP,41,FALSE)),IF($X$1=10,(VLOOKUP(B529,'X10'!$B:$AP,41,FALSE)),IF($X$1=11,(VLOOKUP(B529,'X11'!$B:$AP,41,FALSE)),IF($X$1=12,(VLOOKUP(B529,'X12'!$B:$AP,41,FALSE)),IF($X$1=13,(VLOOKUP(B529,'X13'!$B:$AP,41,FALSE)),"B")))))))))))))))</f>
        <v xml:space="preserve"> </v>
      </c>
      <c r="E529" s="182" t="str">
        <f ca="1">IF(ISERROR(IF($X$1=1,(VLOOKUP(B529,'X1'!$B:$AP,7,FALSE)),IF($X$1=2,(VLOOKUP(B529,'X2'!$B:$AP,7,FALSE)),IF($X$1=3,(VLOOKUP(B529,'X3'!$B:$AP,7,FALSE)),IF($X$1=4,(VLOOKUP(B529,'X4'!$B:$AP,7,FALSE)),IF($X$1=5,(VLOOKUP(B529,'X5'!$B:$AP,7,FALSE)),IF($X$1=6,(VLOOKUP(B529,'X6'!$B:$AP,7,FALSE)),IF($X$1=7,(VLOOKUP(B529,'X7'!$B:$AP,7,FALSE)),IF($X$1=8,(VLOOKUP(B529,'X8'!$B:$AP,7,FALSE)),IF($X$1=9,(VLOOKUP(B529,'X9'!$B:$AP,7,FALSE)),IF($X$1=10,(VLOOKUP(B529,'X10'!$B:$AP,7,FALSE)),IF($X$1=11,(VLOOKUP(B529,'X11'!$B:$AP,7,FALSE)),IF($X$1=12,(VLOOKUP(B529,'X12'!$B:$AP,7,FALSE)),IF($X$1=13,(VLOOKUP(B529,'X13'!$B:$AP,7,FALSE)),"B"))))))))))))))=TRUE," ",(IF($X$1=1,(VLOOKUP(B529,'X1'!$B:$AP,7,FALSE)),IF($X$1=2,(VLOOKUP(B529,'X2'!$B:$AP,7,FALSE)),IF($X$1=3,(VLOOKUP(B529,'X3'!$B:$AP,7,FALSE)),IF($X$1=4,(VLOOKUP(B529,'X4'!$B:$AP,7,FALSE)),IF($X$1=5,(VLOOKUP(B529,'X5'!$B:$AP,7,FALSE)),IF($X$1=6,(VLOOKUP(B529,'X6'!$B:$AP,7,FALSE)),IF($X$1=7,(VLOOKUP(B529,'X7'!$B:$AP,7,FALSE)),IF($X$1=8,(VLOOKUP(B529,'X8'!$B:$AP,7,FALSE)),IF($X$1=9,(VLOOKUP(B529,'X9'!$B:$AP,7,FALSE)),IF($X$1=10,(VLOOKUP(B529,'X10'!$B:$AP,7,FALSE)),IF($X$1=11,(VLOOKUP(B529,'X11'!$B:$AP,7,FALSE)),IF($X$1=12,(VLOOKUP(B529,'X12'!$B:$AP,7,FALSE)),IF($X$1=13,(VLOOKUP(B529,'X13'!$B:$AP,7,FALSE)),"B")))))))))))))))</f>
        <v xml:space="preserve"> </v>
      </c>
      <c r="F529" s="182" t="str">
        <f ca="1">IF(ISERROR(IF((IF($X$1=1,(VLOOKUP(B529,'X1'!$B:$AO,6,FALSE)),(IF($X$1=2,(VLOOKUP(B529,'X2'!$B:$AO,6,FALSE)),(IF($X$1=3,(VLOOKUP(B529,'X3'!$B:$AO,6,FALSE)),(IF($X$1=4,(VLOOKUP(B529,'X4'!$B:$AO,6,FALSE)),(IF($X$1=5,(VLOOKUP(B529,'X5'!$B:$AO,6,FALSE)),(IF($X$1=6,(VLOOKUP(B529,'X6'!$B:$AO,6,FALSE)),(IF($X$1=7,(VLOOKUP(B529,'X7'!$B:$AO,6,FALSE)),(IF($X$1=8,(VLOOKUP(B529,'X8'!$B:$AO,6,FALSE)),(IF($X$1=9,(VLOOKUP(B529,'X9'!$B:$AO,6,FALSE)),(IF($X$1=10,(VLOOKUP(B529,'X10'!$B:$AO,6,FALSE)),(IF($X$1=11,(VLOOKUP(B529,'X11'!$B:$AO,6,FALSE)),(IF($X$1=12,(VLOOKUP(B529,'X12'!$B:$AO,6,FALSE)),(VLOOKUP(B529,'X13'!$B:$AO,6,FALSE))))))))))))))))))))))))))=$V$1," ",(IF($X$1=1,(VLOOKUP(B529,'X1'!$B:$AO,6,FALSE)),(IF($X$1=2,(VLOOKUP(B529,'X2'!$B:$AO,6,FALSE)),(IF($X$1=3,(VLOOKUP(B529,'X3'!$B:$AO,6,FALSE)),(IF($X$1=4,(VLOOKUP(B529,'X4'!$B:$AO,6,FALSE)),(IF($X$1=5,(VLOOKUP(B529,'X5'!$B:$AO,6,FALSE)),(IF($X$1=6,(VLOOKUP(B529,'X6'!$B:$AO,6,FALSE)),(IF($X$1=7,(VLOOKUP(B529,'X7'!$B:$AO,6,FALSE)),(IF($X$1=8,(VLOOKUP(B529,'X8'!$B:$AO,6,FALSE)),(IF($X$1=9,(VLOOKUP(B529,'X9'!$B:$AO,6,FALSE)),(IF($X$1=10,(VLOOKUP(B529,'X10'!$B:$AO,6,FALSE)),(IF($X$1=11,(VLOOKUP(B529,'X11'!$B:$AO,6,FALSE)),(IF($X$1=12,(VLOOKUP(B529,'X12'!$B:$AO,6,FALSE)),(VLOOKUP(B529,'X13'!$B:$AO,6,FALSE))))))))))))))))))))))))))))=TRUE," ",(IF((IF($X$1=1,(VLOOKUP(B529,'X1'!$B:$AO,6,FALSE)),(IF($X$1=2,(VLOOKUP(B529,'X2'!$B:$AO,6,FALSE)),(IF($X$1=3,(VLOOKUP(B529,'X3'!$B:$AO,6,FALSE)),(IF($X$1=4,(VLOOKUP(B529,'X4'!$B:$AO,6,FALSE)),(IF($X$1=5,(VLOOKUP(B529,'X5'!$B:$AO,6,FALSE)),(IF($X$1=6,(VLOOKUP(B529,'X6'!$B:$AO,6,FALSE)),(IF($X$1=7,(VLOOKUP(B529,'X7'!$B:$AO,6,FALSE)),(IF($X$1=8,(VLOOKUP(B529,'X8'!$B:$AO,6,FALSE)),(IF($X$1=9,(VLOOKUP(B529,'X9'!$B:$AO,6,FALSE)),(IF($X$1=10,(VLOOKUP(B529,'X10'!$B:$AO,6,FALSE)),(IF($X$1=11,(VLOOKUP(B529,'X11'!$B:$AO,6,FALSE)),(IF($X$1=12,(VLOOKUP(B529,'X12'!$B:$AO,6,FALSE)),(VLOOKUP(B529,'X13'!$B:$AO,6,FALSE))))))))))))))))))))))))))=$V$1," ",(IF($X$1=1,(VLOOKUP(B529,'X1'!$B:$AO,6,FALSE)),(IF($X$1=2,(VLOOKUP(B529,'X2'!$B:$AO,6,FALSE)),(IF($X$1=3,(VLOOKUP(B529,'X3'!$B:$AO,6,FALSE)),(IF($X$1=4,(VLOOKUP(B529,'X4'!$B:$AO,6,FALSE)),(IF($X$1=5,(VLOOKUP(B529,'X5'!$B:$AO,6,FALSE)),(IF($X$1=6,(VLOOKUP(B529,'X6'!$B:$AO,6,FALSE)),(IF($X$1=7,(VLOOKUP(B529,'X7'!$B:$AO,6,FALSE)),(IF($X$1=8,(VLOOKUP(B529,'X8'!$B:$AO,6,FALSE)),(IF($X$1=9,(VLOOKUP(B529,'X9'!$B:$AO,6,FALSE)),(IF($X$1=10,(VLOOKUP(B529,'X10'!$B:$AO,6,FALSE)),(IF($X$1=11,(VLOOKUP(B529,'X11'!$B:$AO,6,FALSE)),(IF($X$1=12,(VLOOKUP(B529,'X12'!$B:$AO,6,FALSE)),(VLOOKUP(B529,'X13'!$B:$AO,6,FALSE)))))))))))))))))))))))))))))</f>
        <v xml:space="preserve"> </v>
      </c>
      <c r="G529" s="182" t="str">
        <f ca="1">IF(ISERROR(IF($X$1=1,(VLOOKUP(B529,'X1'!$B:$AZ,44,FALSE)),IF($X$1=2,(VLOOKUP(B529,'X2'!$B:$AZ,44,FALSE)),IF($X$1=3,(VLOOKUP(B529,'X3'!$B:$AZ,44,FALSE)),IF($X$1=4,(VLOOKUP(B529,'X4'!$B:$AZ,44,FALSE)),IF($X$1=5,(VLOOKUP(B529,'X5'!$B:$AZ,44,FALSE)),IF($X$1=6,(VLOOKUP(B529,'X6'!$B:$AZ,44,FALSE)),IF($X$1=7,(VLOOKUP(B529,'X7'!$B:$AZ,44,FALSE)),IF($X$1=8,(VLOOKUP(B529,'X8'!$B:$AZ,44,FALSE)),IF($X$1=9,(VLOOKUP(B529,'X9'!$B:$AZ,44,FALSE)),IF($X$1=10,(VLOOKUP(B529,'X10'!$B:$AZ,44,FALSE)),IF($X$1=11,(VLOOKUP(B529,'X11'!$B:$AZ,44,FALSE)),IF($X$1=12,(VLOOKUP(B529,'X12'!$B:$AZ,44,FALSE)),IF($X$1=13,(VLOOKUP(B529,'X13'!$B:$AZ,44,FALSE)),"B"))))))))))))))=TRUE," ",(IF($X$1=1,(VLOOKUP(B529,'X1'!$B:$AZ,44,FALSE)),IF($X$1=2,(VLOOKUP(B529,'X2'!$B:$AZ,44,FALSE)),IF($X$1=3,(VLOOKUP(B529,'X3'!$B:$AZ,44,FALSE)),IF($X$1=4,(VLOOKUP(B529,'X4'!$B:$AZ,44,FALSE)),IF($X$1=5,(VLOOKUP(B529,'X5'!$B:$AZ,44,FALSE)),IF($X$1=6,(VLOOKUP(B529,'X6'!$B:$AZ,44,FALSE)),IF($X$1=7,(VLOOKUP(B529,'X7'!$B:$AZ,44,FALSE)),IF($X$1=8,(VLOOKUP(B529,'X8'!$B:$AZ,44,FALSE)),IF($X$1=9,(VLOOKUP(B529,'X9'!$B:$AZ,44,FALSE)),IF($X$1=10,(VLOOKUP(B529,'X10'!$B:$AZ,44,FALSE)),IF($X$1=11,(VLOOKUP(B529,'X11'!$B:$AZ,44,FALSE)),IF($X$1=12,(VLOOKUP(B529,'X12'!$B:$AZ,44,FALSE)),IF($X$1=13,(VLOOKUP(B529,'X13'!$B:$AZ,44,FALSE)),"B")))))))))))))))</f>
        <v xml:space="preserve"> </v>
      </c>
      <c r="H529" s="182" t="str">
        <f ca="1">IF(ISERROR(IF($X$1=1,(VLOOKUP(B529,'X1'!$B:$AZ,8,FALSE)),IF($X$1=2,(VLOOKUP(B529,'X2'!$B:$AZ,8,FALSE)),IF($X$1=3,(VLOOKUP(B529,'X3'!$B:$AZ,8,FALSE)),IF($X$1=4,(VLOOKUP(B529,'X4'!$B:$AZ,8,FALSE)),IF($X$1=5,(VLOOKUP(B529,'X5'!$B:$AZ,8,FALSE)),IF($X$1=6,(VLOOKUP(B529,'X6'!$B:$AZ,8,FALSE)),IF($X$1=7,(VLOOKUP(B529,'X7'!$B:$AZ,8,FALSE)),IF($X$1=8,(VLOOKUP(B529,'X8'!$B:$AZ,8,FALSE)),IF($X$1=9,(VLOOKUP(B529,'X9'!$B:$AZ,8,FALSE)),IF($X$1=10,(VLOOKUP(B529,'X10'!$B:$AZ,8,FALSE)),IF($X$1=11,(VLOOKUP(B529,'X11'!$B:$AZ,8,FALSE)),IF($X$1=12,(VLOOKUP(B529,'X12'!$B:$AZ,8,FALSE)),IF($X$1=13,(VLOOKUP(B529,'X13'!$B:$AZ,8,FALSE)),"B"))))))))))))))=TRUE," ",(IF($X$1=1,(VLOOKUP(B529,'X1'!$B:$AZ,8,FALSE)),IF($X$1=2,(VLOOKUP(B529,'X2'!$B:$AZ,8,FALSE)),IF($X$1=3,(VLOOKUP(B529,'X3'!$B:$AZ,8,FALSE)),IF($X$1=4,(VLOOKUP(B529,'X4'!$B:$AZ,8,FALSE)),IF($X$1=5,(VLOOKUP(B529,'X5'!$B:$AZ,8,FALSE)),IF($X$1=6,(VLOOKUP(B529,'X6'!$B:$AZ,8,FALSE)),IF($X$1=7,(VLOOKUP(B529,'X7'!$B:$AZ,8,FALSE)),IF($X$1=8,(VLOOKUP(B529,'X8'!$B:$AZ,8,FALSE)),IF($X$1=9,(VLOOKUP(B529,'X9'!$B:$AZ,8,FALSE)),IF($X$1=10,(VLOOKUP(B529,'X10'!$B:$AZ,8,FALSE)),IF($X$1=11,(VLOOKUP(B529,'X11'!$B:$AZ,8,FALSE)),IF($X$1=12,(VLOOKUP(B529,'X12'!$B:$AZ,8,FALSE)),IF($X$1=13,(VLOOKUP(B529,'X13'!$B:$AZ,8,FALSE)),"B")))))))))))))))</f>
        <v xml:space="preserve"> </v>
      </c>
      <c r="I529" s="183" t="str">
        <f ca="1">IF(ISERROR(IF($X$1=1,(VLOOKUP(B529,'X1'!$B:$AZ,2,FALSE)),IF($X$1=2,(VLOOKUP(B529,'X2'!$B:$AZ,2,FALSE)),IF($X$1=3,(VLOOKUP(B529,'X3'!$B:$AZ,2,FALSE)),IF($X$1=4,(VLOOKUP(B529,'X4'!$B:$AZ,2,FALSE)),IF($X$1=5,(VLOOKUP(B529,'X5'!$B:$AZ,2,FALSE)),IF($X$1=6,(VLOOKUP(B529,'X6'!$B:$AZ,2,FALSE)),IF($X$1=7,(VLOOKUP(B529,'X7'!$B:$AZ,2,FALSE)),IF($X$1=8,(VLOOKUP(B529,'X8'!$B:$AZ,2,FALSE)),IF($X$1=9,(VLOOKUP(B529,'X9'!$B:$AZ,2,FALSE)),IF($X$1=10,(VLOOKUP(B529,'X10'!$B:$AZ,2,FALSE)),IF($X$1=11,(VLOOKUP(B529,'X11'!$B:$AZ,2,FALSE)),IF($X$1=12,(VLOOKUP(B529,'X12'!$B:$AZ,2,FALSE)),IF($X$1=13,(VLOOKUP(B529,'X13'!$B:$AZ,2,FALSE)),"B"))))))))))))))=TRUE," ",(IF($X$1=1,(VLOOKUP(B529,'X1'!$B:$AZ,2,FALSE)),IF($X$1=2,(VLOOKUP(B529,'X2'!$B:$AZ,2,FALSE)),IF($X$1=3,(VLOOKUP(B529,'X3'!$B:$AZ,2,FALSE)),IF($X$1=4,(VLOOKUP(B529,'X4'!$B:$AZ,2,FALSE)),IF($X$1=5,(VLOOKUP(B529,'X5'!$B:$AZ,2,FALSE)),IF($X$1=6,(VLOOKUP(B529,'X6'!$B:$AZ,2,FALSE)),IF($X$1=7,(VLOOKUP(B529,'X7'!$B:$AZ,2,FALSE)),IF($X$1=8,(VLOOKUP(B529,'X8'!$B:$AZ,2,FALSE)),IF($X$1=9,(VLOOKUP(B529,'X9'!$B:$AZ,2,FALSE)),IF($X$1=10,(VLOOKUP(B529,'X10'!$B:$AZ,2,FALSE)),IF($X$1=11,(VLOOKUP(B529,'X11'!$B:$AZ,2,FALSE)),IF($X$1=12,(VLOOKUP(B529,'X12'!$B:$AZ,2,FALSE)),IF($X$1=13,(VLOOKUP(B529,'X13'!$B:$AZ,2,FALSE)),"B")))))))))))))))</f>
        <v xml:space="preserve"> </v>
      </c>
      <c r="J529" s="183" t="str">
        <f ca="1">IF(ISERROR(IF($X$1=1,(VLOOKUP(B529,'X1'!$B:$AZ,3,FALSE)),IF($X$1=2,(VLOOKUP(B529,'X2'!$B:$AZ,3,FALSE)),IF($X$1=3,(VLOOKUP(B529,'X3'!$B:$AZ,3,FALSE)),IF($X$1=4,(VLOOKUP(B529,'X4'!$B:$AZ,3,FALSE)),IF($X$1=5,(VLOOKUP(B529,'X5'!$B:$AZ,3,FALSE)),IF($X$1=6,(VLOOKUP(B529,'X6'!$B:$AZ,3,FALSE)),IF($X$1=7,(VLOOKUP(B529,'X7'!$B:$AZ,3,FALSE)),IF($X$1=8,(VLOOKUP(B529,'X8'!$B:$AZ,3,FALSE)),IF($X$1=9,(VLOOKUP(B529,'X9'!$B:$AZ,3,FALSE)),IF($X$1=10,(VLOOKUP(B529,'X10'!$B:$AZ,3,FALSE)),IF($X$1=11,(VLOOKUP(B529,'X11'!$B:$AZ,3,FALSE)),IF($X$1=12,(VLOOKUP(B529,'X12'!$B:$AZ,3,FALSE)),IF($X$1=13,(VLOOKUP(B529,'X13'!$B:$AZ,3,FALSE)),"B"))))))))))))))=TRUE," ",(IF($X$1=1,(VLOOKUP(B529,'X1'!$B:$AZ,3,FALSE)),IF($X$1=2,(VLOOKUP(B529,'X2'!$B:$AZ,3,FALSE)),IF($X$1=3,(VLOOKUP(B529,'X3'!$B:$AZ,3,FALSE)),IF($X$1=4,(VLOOKUP(B529,'X4'!$B:$AZ,3,FALSE)),IF($X$1=5,(VLOOKUP(B529,'X5'!$B:$AZ,3,FALSE)),IF($X$1=6,(VLOOKUP(B529,'X6'!$B:$AZ,3,FALSE)),IF($X$1=7,(VLOOKUP(B529,'X7'!$B:$AZ,3,FALSE)),IF($X$1=8,(VLOOKUP(B529,'X8'!$B:$AZ,3,FALSE)),IF($X$1=9,(VLOOKUP(B529,'X9'!$B:$AZ,3,FALSE)),IF($X$1=10,(VLOOKUP(B529,'X10'!$B:$AZ,3,FALSE)),IF($X$1=11,(VLOOKUP(B529,'X11'!$B:$AZ,3,FALSE)),IF($X$1=12,(VLOOKUP(B529,'X12'!$B:$AZ,3,FALSE)),IF($X$1=13,(VLOOKUP(B529,'X13'!$B:$AZ,3,FALSE)),"B")))))))))))))))</f>
        <v xml:space="preserve"> </v>
      </c>
      <c r="K529" s="183" t="str">
        <f ca="1">IF(ISERROR(IF($X$1=1,(VLOOKUP(B529,'X1'!$B:$AZ,5,FALSE)),IF($X$1=2,(VLOOKUP(B529,'X2'!$B:$AZ,5,FALSE)),IF($X$1=3,(VLOOKUP(B529,'X3'!$B:$AZ,5,FALSE)),IF($X$1=4,(VLOOKUP(B529,'X4'!$B:$AZ,5,FALSE)),IF($X$1=5,(VLOOKUP(B529,'X5'!$B:$AZ,5,FALSE)),IF($X$1=6,(VLOOKUP(B529,'X6'!$B:$AZ,5,FALSE)),IF($X$1=7,(VLOOKUP(B529,'X7'!$B:$AZ,5,FALSE)),IF($X$1=8,(VLOOKUP(B529,'X8'!$B:$AZ,5,FALSE)),IF($X$1=9,(VLOOKUP(B529,'X9'!$B:$AZ,5,FALSE)),IF($X$1=10,(VLOOKUP(B529,'X10'!$B:$AZ,5,FALSE)),IF($X$1=11,(VLOOKUP(B529,'X11'!$B:$AZ,5,FALSE)),IF($X$1=12,(VLOOKUP(B529,'X12'!$B:$AZ,5,FALSE)),IF($X$1=13,(VLOOKUP(B529,'X13'!$B:$AZ,5,FALSE)),"B"))))))))))))))=TRUE," ",(IF($X$1=1,(VLOOKUP(B529,'X1'!$B:$AZ,5,FALSE)),IF($X$1=2,(VLOOKUP(B529,'X2'!$B:$AZ,5,FALSE)),IF($X$1=3,(VLOOKUP(B529,'X3'!$B:$AZ,5,FALSE)),IF($X$1=4,(VLOOKUP(B529,'X4'!$B:$AZ,5,FALSE)),IF($X$1=5,(VLOOKUP(B529,'X5'!$B:$AZ,5,FALSE)),IF($X$1=6,(VLOOKUP(B529,'X6'!$B:$AZ,5,FALSE)),IF($X$1=7,(VLOOKUP(B529,'X7'!$B:$AZ,5,FALSE)),IF($X$1=8,(VLOOKUP(B529,'X8'!$B:$AZ,5,FALSE)),IF($X$1=9,(VLOOKUP(B529,'X9'!$B:$AZ,5,FALSE)),IF($X$1=10,(VLOOKUP(B529,'X10'!$B:$AZ,5,FALSE)),IF($X$1=11,(VLOOKUP(B529,'X11'!$B:$AZ,5,FALSE)),IF($X$1=12,(VLOOKUP(B529,'X12'!$B:$AZ,5,FALSE)),IF($X$1=13,(VLOOKUP(B529,'X13'!$B:$AZ,5,FALSE)),"B")))))))))))))))</f>
        <v xml:space="preserve"> </v>
      </c>
      <c r="L529" s="184" t="str">
        <f ca="1">IF(ISERROR(IF($X$1=1,(VLOOKUP(B529,'X1'!$B:$AZ,9,FALSE)),IF($X$1=2,(VLOOKUP(B529,'X2'!$B:$AZ,9,FALSE)),IF($X$1=3,(VLOOKUP(B529,'X3'!$B:$AZ,9,FALSE)),IF($X$1=4,(VLOOKUP(B529,'X4'!$B:$AZ,9,FALSE)),IF($X$1=5,(VLOOKUP(B529,'X5'!$B:$AZ,9,FALSE)),IF($X$1=6,(VLOOKUP(B529,'X6'!$B:$AZ,9,FALSE)),IF($X$1=7,(VLOOKUP(B529,'X7'!$B:$AZ,9,FALSE)),IF($X$1=8,(VLOOKUP(B529,'X8'!$B:$AZ,9,FALSE)),IF($X$1=9,(VLOOKUP(B529,'X9'!$B:$AZ,9,FALSE)),IF($X$1=10,(VLOOKUP(B529,'X10'!$B:$AZ,9,FALSE)),IF($X$1=11,(VLOOKUP(B529,'X11'!$B:$AZ,9,FALSE)),IF($X$1=12,(VLOOKUP(B529,'X12'!$B:$AZ,9,FALSE)),IF($X$1=13,(VLOOKUP(B529,'X13'!$B:$AZ,9,FALSE)),"B"))))))))))))))=TRUE," ",(IF($X$1=1,(VLOOKUP(B529,'X1'!$B:$AZ,9,FALSE)),IF($X$1=2,(VLOOKUP(B529,'X2'!$B:$AZ,9,FALSE)),IF($X$1=3,(VLOOKUP(B529,'X3'!$B:$AZ,9,FALSE)),IF($X$1=4,(VLOOKUP(B529,'X4'!$B:$AZ,9,FALSE)),IF($X$1=5,(VLOOKUP(B529,'X5'!$B:$AZ,9,FALSE)),IF($X$1=6,(VLOOKUP(B529,'X6'!$B:$AZ,9,FALSE)),IF($X$1=7,(VLOOKUP(B529,'X7'!$B:$AZ,9,FALSE)),IF($X$1=8,(VLOOKUP(B529,'X8'!$B:$AZ,9,FALSE)),IF($X$1=9,(VLOOKUP(B529,'X9'!$B:$AZ,9,FALSE)),IF($X$1=10,(VLOOKUP(B529,'X10'!$B:$AZ,9,FALSE)),IF($X$1=11,(VLOOKUP(B529,'X11'!$B:$AZ,9,FALSE)),IF($X$1=12,(VLOOKUP(B529,'X12'!$B:$AZ,9,FALSE)),IF($X$1=13,(VLOOKUP(B529,'X13'!$B:$AZ,9,FALSE)),"B")))))))))))))))</f>
        <v xml:space="preserve"> </v>
      </c>
      <c r="M529" s="184" t="str">
        <f ca="1">IF(ISERROR(IF($X$1=1,(VLOOKUP(B529,'X1'!$B:$AZ,10,FALSE)),IF($X$1=2,(VLOOKUP(B529,'X2'!$B:$AZ,10,FALSE)),IF($X$1=3,(VLOOKUP(B529,'X3'!$B:$AZ,10,FALSE)),IF($X$1=4,(VLOOKUP(B529,'X4'!$B:$AZ,10,FALSE)),IF($X$1=5,(VLOOKUP(B529,'X5'!$B:$AZ,10,FALSE)),IF($X$1=6,(VLOOKUP(B529,'X6'!$B:$AZ,10,FALSE)),IF($X$1=7,(VLOOKUP(B529,'X7'!$B:$AZ,10,FALSE)),IF($X$1=8,(VLOOKUP(B529,'X8'!$B:$AZ,10,FALSE)),IF($X$1=9,(VLOOKUP(B529,'X9'!$B:$AZ,10,FALSE)),IF($X$1=10,(VLOOKUP(B529,'X10'!$B:$AZ,10,FALSE)),IF($X$1=11,(VLOOKUP(B529,'X11'!$B:$AZ,10,FALSE)),IF($X$1=12,(VLOOKUP(B529,'X12'!$B:$AZ,10,FALSE)),IF($X$1=13,(VLOOKUP(B529,'X13'!$B:$AZ,10,FALSE)),"B"))))))))))))))=TRUE," ",(IF($X$1=1,(VLOOKUP(B529,'X1'!$B:$AZ,10,FALSE)),IF($X$1=2,(VLOOKUP(B529,'X2'!$B:$AZ,10,FALSE)),IF($X$1=3,(VLOOKUP(B529,'X3'!$B:$AZ,10,FALSE)),IF($X$1=4,(VLOOKUP(B529,'X4'!$B:$AZ,10,FALSE)),IF($X$1=5,(VLOOKUP(B529,'X5'!$B:$AZ,10,FALSE)),IF($X$1=6,(VLOOKUP(B529,'X6'!$B:$AZ,10,FALSE)),IF($X$1=7,(VLOOKUP(B529,'X7'!$B:$AZ,10,FALSE)),IF($X$1=8,(VLOOKUP(B529,'X8'!$B:$AZ,10,FALSE)),IF($X$1=9,(VLOOKUP(B529,'X9'!$B:$AZ,10,FALSE)),IF($X$1=10,(VLOOKUP(B529,'X10'!$B:$AZ,10,FALSE)),IF($X$1=11,(VLOOKUP(B529,'X11'!$B:$AZ,10,FALSE)),IF($X$1=12,(VLOOKUP(B529,'X12'!$B:$AZ,10,FALSE)),IF($X$1=13,(VLOOKUP(B529,'X13'!$B:$AZ,10,FALSE)),"B")))))))))))))))</f>
        <v xml:space="preserve"> </v>
      </c>
      <c r="N529" s="185" t="str">
        <f ca="1">IF(ISERROR(IF($X$1=1,(VLOOKUP(B529,'X1'!$B:$AZ,45,FALSE)),IF($X$1=2,(VLOOKUP(B529,'X2'!$B:$AZ,45,FALSE)),IF($X$1=3,(VLOOKUP(B529,'X3'!$B:$AZ,45,FALSE)),IF($X$1=4,(VLOOKUP(B529,'X4'!$B:$AZ,45,FALSE)),IF($X$1=5,(VLOOKUP(B529,'X5'!$B:$AZ,45,FALSE)),IF($X$1=6,(VLOOKUP(B529,'X6'!$B:$AZ,45,FALSE)),IF($X$1=7,(VLOOKUP(B529,'X7'!$B:$AZ,45,FALSE)),IF($X$1=8,(VLOOKUP(B529,'X8'!$B:$AZ,45,FALSE)),IF($X$1=9,(VLOOKUP(B529,'X9'!$B:$AZ,45,FALSE)),IF($X$1=10,(VLOOKUP(B529,'X10'!$B:$AZ,45,FALSE)),IF($X$1=11,(VLOOKUP(B529,'X11'!$B:$AZ,45,FALSE)),IF($X$1=12,(VLOOKUP(B529,'X12'!$B:$AZ,45,FALSE)),IF($X$1=13,(VLOOKUP(B529,'X13'!$B:$AZ,45,FALSE)),"B"))))))))))))))=TRUE," ",(IF($X$1=1,(VLOOKUP(B529,'X1'!$B:$AZ,45,FALSE)),IF($X$1=2,(VLOOKUP(B529,'X2'!$B:$AZ,45,FALSE)),IF($X$1=3,(VLOOKUP(B529,'X3'!$B:$AZ,45,FALSE)),IF($X$1=4,(VLOOKUP(B529,'X4'!$B:$AZ,45,FALSE)),IF($X$1=5,(VLOOKUP(B529,'X5'!$B:$AZ,45,FALSE)),IF($X$1=6,(VLOOKUP(B529,'X6'!$B:$AZ,45,FALSE)),IF($X$1=7,(VLOOKUP(B529,'X7'!$B:$AZ,45,FALSE)),IF($X$1=8,(VLOOKUP(B529,'X8'!$B:$AZ,45,FALSE)),IF($X$1=9,(VLOOKUP(B529,'X9'!$B:$AZ,45,FALSE)),IF($X$1=10,(VLOOKUP(B529,'X10'!$B:$AZ,45,FALSE)),IF($X$1=11,(VLOOKUP(B529,'X11'!$B:$AZ,45,FALSE)),IF($X$1=12,(VLOOKUP(B529,'X12'!$B:$AZ,45,FALSE)),IF($X$1=13,(VLOOKUP(B529,'X13'!$B:$AZ,45,FALSE)),"B")))))))))))))))</f>
        <v xml:space="preserve"> </v>
      </c>
      <c r="O529" s="184" t="str">
        <f ca="1">IF(ISERROR(IF($X$1=1,(VLOOKUP(B529,'X1'!$B:$AZ,11,FALSE)),IF($X$1=2,(VLOOKUP(B529,'X2'!$B:$AZ,11,FALSE)),IF($X$1=3,(VLOOKUP(B529,'X3'!$B:$AZ,11,FALSE)),IF($X$1=4,(VLOOKUP(B529,'X4'!$B:$AZ,11,FALSE)),IF($X$1=5,(VLOOKUP(B529,'X5'!$B:$AZ,11,FALSE)),IF($X$1=6,(VLOOKUP(B529,'X6'!$B:$AZ,11,FALSE)),IF($X$1=7,(VLOOKUP(B529,'X7'!$B:$AZ,11,FALSE)),IF($X$1=8,(VLOOKUP(B529,'X8'!$B:$AZ,11,FALSE)),IF($X$1=9,(VLOOKUP(B529,'X9'!$B:$AZ,11,FALSE)),IF($X$1=10,(VLOOKUP(B529,'X10'!$B:$AZ,11,FALSE)),IF($X$1=11,(VLOOKUP(B529,'X11'!$B:$AZ,11,FALSE)),IF($X$1=12,(VLOOKUP(B529,'X12'!$B:$AZ,11,FALSE)),IF($X$1=13,(VLOOKUP(B529,'X13'!$B:$AZ,11,FALSE)),"B"))))))))))))))=TRUE," ",(IF($X$1=1,(VLOOKUP(B529,'X1'!$B:$AZ,11,FALSE)),IF($X$1=2,(VLOOKUP(B529,'X2'!$B:$AZ,11,FALSE)),IF($X$1=3,(VLOOKUP(B529,'X3'!$B:$AZ,11,FALSE)),IF($X$1=4,(VLOOKUP(B529,'X4'!$B:$AZ,11,FALSE)),IF($X$1=5,(VLOOKUP(B529,'X5'!$B:$AZ,11,FALSE)),IF($X$1=6,(VLOOKUP(B529,'X6'!$B:$AZ,11,FALSE)),IF($X$1=7,(VLOOKUP(B529,'X7'!$B:$AZ,11,FALSE)),IF($X$1=8,(VLOOKUP(B529,'X8'!$B:$AZ,11,FALSE)),IF($X$1=9,(VLOOKUP(B529,'X9'!$B:$AZ,11,FALSE)),IF($X$1=10,(VLOOKUP(B529,'X10'!$B:$AZ,11,FALSE)),IF($X$1=11,(VLOOKUP(B529,'X11'!$B:$AZ,11,FALSE)),IF($X$1=12,(VLOOKUP(B529,'X12'!$B:$AZ,11,FALSE)),IF($X$1=13,(VLOOKUP(B529,'X13'!$B:$AZ,11,FALSE)),"B")))))))))))))))</f>
        <v xml:space="preserve"> </v>
      </c>
      <c r="P529" s="184" t="str">
        <f ca="1">IF(ISERROR(IF($X$1=1,(VLOOKUP(B529,'X1'!$B:$AZ,12,FALSE)),IF($X$1=2,(VLOOKUP(B529,'X2'!$B:$AZ,12,FALSE)),IF($X$1=3,(VLOOKUP(B529,'X3'!$B:$AZ,12,FALSE)),IF($X$1=4,(VLOOKUP(B529,'X4'!$B:$AZ,12,FALSE)),IF($X$1=5,(VLOOKUP(B529,'X5'!$B:$AZ,12,FALSE)),IF($X$1=6,(VLOOKUP(B529,'X6'!$B:$AZ,12,FALSE)),IF($X$1=7,(VLOOKUP(B529,'X7'!$B:$AZ,12,FALSE)),IF($X$1=8,(VLOOKUP(B529,'X8'!$B:$AZ,12,FALSE)),IF($X$1=9,(VLOOKUP(B529,'X9'!$B:$AZ,12,FALSE)),IF($X$1=10,(VLOOKUP(B529,'X10'!$B:$AZ,12,FALSE)),IF($X$1=11,(VLOOKUP(B529,'X11'!$B:$AZ,12,FALSE)),IF($X$1=12,(VLOOKUP(B529,'X12'!$B:$AZ,12,FALSE)),IF($X$1=13,(VLOOKUP(B529,'X13'!$B:$AZ,12,FALSE)),"B"))))))))))))))=TRUE," ",(IF($X$1=1,(VLOOKUP(B529,'X1'!$B:$AZ,12,FALSE)),IF($X$1=2,(VLOOKUP(B529,'X2'!$B:$AZ,12,FALSE)),IF($X$1=3,(VLOOKUP(B529,'X3'!$B:$AZ,12,FALSE)),IF($X$1=4,(VLOOKUP(B529,'X4'!$B:$AZ,12,FALSE)),IF($X$1=5,(VLOOKUP(B529,'X5'!$B:$AZ,12,FALSE)),IF($X$1=6,(VLOOKUP(B529,'X6'!$B:$AZ,12,FALSE)),IF($X$1=7,(VLOOKUP(B529,'X7'!$B:$AZ,12,FALSE)),IF($X$1=8,(VLOOKUP(B529,'X8'!$B:$AZ,12,FALSE)),IF($X$1=9,(VLOOKUP(B529,'X9'!$B:$AZ,12,FALSE)),IF($X$1=10,(VLOOKUP(B529,'X10'!$B:$AZ,12,FALSE)),IF($X$1=11,(VLOOKUP(B529,'X11'!$B:$AZ,12,FALSE)),IF($X$1=12,(VLOOKUP(B529,'X12'!$B:$AZ,12,FALSE)),IF($X$1=13,(VLOOKUP(B529,'X13'!$B:$AZ,12,FALSE)),"B")))))))))))))))</f>
        <v xml:space="preserve"> </v>
      </c>
      <c r="Q529" s="185" t="str">
        <f ca="1">IF(ISERROR(IF($X$1=1,(VLOOKUP(B529,'X1'!$B:$AZ,46,FALSE)),IF($X$1=2,(VLOOKUP(B529,'X2'!$B:$AZ,46,FALSE)),IF($X$1=3,(VLOOKUP(B529,'X3'!$B:$AZ,46,FALSE)),IF($X$1=4,(VLOOKUP(B529,'X4'!$B:$AZ,46,FALSE)),IF($X$1=5,(VLOOKUP(B529,'X5'!$B:$AZ,46,FALSE)),IF($X$1=6,(VLOOKUP(B529,'X6'!$B:$AZ,46,FALSE)),IF($X$1=7,(VLOOKUP(B529,'X7'!$B:$AZ,46,FALSE)),IF($X$1=8,(VLOOKUP(B529,'X8'!$B:$AZ,46,FALSE)),IF($X$1=9,(VLOOKUP(B529,'X9'!$B:$AZ,46,FALSE)),IF($X$1=10,(VLOOKUP(B529,'X10'!$B:$AZ,46,FALSE)),IF($X$1=11,(VLOOKUP(B529,'X11'!$B:$AZ,46,FALSE)),IF($X$1=12,(VLOOKUP(B529,'X12'!$B:$AZ,46,FALSE)),IF($X$1=13,(VLOOKUP(B529,'X13'!$B:$AZ,46,FALSE)),"B"))))))))))))))=TRUE," ",(IF($X$1=1,(VLOOKUP(B529,'X1'!$B:$AZ,46,FALSE)),IF($X$1=2,(VLOOKUP(B529,'X2'!$B:$AZ,46,FALSE)),IF($X$1=3,(VLOOKUP(B529,'X3'!$B:$AZ,46,FALSE)),IF($X$1=4,(VLOOKUP(B529,'X4'!$B:$AZ,46,FALSE)),IF($X$1=5,(VLOOKUP(B529,'X5'!$B:$AZ,46,FALSE)),IF($X$1=6,(VLOOKUP(B529,'X6'!$B:$AZ,46,FALSE)),IF($X$1=7,(VLOOKUP(B529,'X7'!$B:$AZ,46,FALSE)),IF($X$1=8,(VLOOKUP(B529,'X8'!$B:$AZ,46,FALSE)),IF($X$1=9,(VLOOKUP(B529,'X9'!$B:$AZ,46,FALSE)),IF($X$1=10,(VLOOKUP(B529,'X10'!$B:$AZ,46,FALSE)),IF($X$1=11,(VLOOKUP(B529,'X11'!$B:$AZ,46,FALSE)),IF($X$1=12,(VLOOKUP(B529,'X12'!$B:$AZ,46,FALSE)),IF($X$1=13,(VLOOKUP(B529,'X13'!$B:$AZ,46,FALSE)),"B")))))))))))))))</f>
        <v xml:space="preserve"> </v>
      </c>
      <c r="R529" s="185" t="str">
        <f ca="1">IF(ISERROR(IF($X$1=1,(VLOOKUP(B529,'X1'!$B:$AZ,15,FALSE)),IF($X$1=2,(VLOOKUP(B529,'X2'!$B:$AZ,15,FALSE)),IF($X$1=3,(VLOOKUP(B529,'X3'!$B:$AZ,15,FALSE)),IF($X$1=4,(VLOOKUP(B529,'X4'!$B:$AZ,15,FALSE)),IF($X$1=5,(VLOOKUP(B529,'X5'!$B:$AZ,15,FALSE)),IF($X$1=6,(VLOOKUP(B529,'X6'!$B:$AZ,15,FALSE)),IF($X$1=7,(VLOOKUP(B529,'X7'!$B:$AZ,15,FALSE)),IF($X$1=8,(VLOOKUP(B529,'X8'!$B:$AZ,15,FALSE)),IF($X$1=9,(VLOOKUP(B529,'X9'!$B:$AZ,15,FALSE)),IF($X$1=10,(VLOOKUP(B529,'X10'!$B:$AZ,15,FALSE)),IF($X$1=11,(VLOOKUP(B529,'X11'!$B:$AZ,15,FALSE)),IF($X$1=12,(VLOOKUP(B529,'X12'!$B:$AZ,15,FALSE)),IF($X$1=13,(VLOOKUP(B529,'X13'!$B:$AZ,15,FALSE)),"B"))))))))))))))=TRUE," ",(IF($X$1=1,(VLOOKUP(B529,'X1'!$B:$AZ,15,FALSE)),IF($X$1=2,(VLOOKUP(B529,'X2'!$B:$AZ,15,FALSE)),IF($X$1=3,(VLOOKUP(B529,'X3'!$B:$AZ,15,FALSE)),IF($X$1=4,(VLOOKUP(B529,'X4'!$B:$AZ,15,FALSE)),IF($X$1=5,(VLOOKUP(B529,'X5'!$B:$AZ,15,FALSE)),IF($X$1=6,(VLOOKUP(B529,'X6'!$B:$AZ,15,FALSE)),IF($X$1=7,(VLOOKUP(B529,'X7'!$B:$AZ,15,FALSE)),IF($X$1=8,(VLOOKUP(B529,'X8'!$B:$AZ,15,FALSE)),IF($X$1=9,(VLOOKUP(B529,'X9'!$B:$AZ,15,FALSE)),IF($X$1=10,(VLOOKUP(B529,'X10'!$B:$AZ,15,FALSE)),IF($X$1=11,(VLOOKUP(B529,'X11'!$B:$AZ,15,FALSE)),IF($X$1=12,(VLOOKUP(B529,'X12'!$B:$AZ,15,FALSE)),IF($X$1=13,(VLOOKUP(B529,'X13'!$B:$AZ,15,FALSE)),"B")))))))))))))))</f>
        <v xml:space="preserve"> </v>
      </c>
      <c r="S529" s="185" t="str">
        <f ca="1">IF(ISERROR(IF((IF($X$1=1,(VLOOKUP(B529,'X1'!$B:$AZ,14,FALSE)),(IF($X$1=2,(VLOOKUP(B529,'X2'!$B:$AZ,14,FALSE)),(IF($X$1=3,(VLOOKUP(B529,'X3'!$B:$AZ,14,FALSE)),(IF($X$1=4,(VLOOKUP(B529,'X4'!$B:$AZ,14,FALSE)),(IF($X$1=5,(VLOOKUP(B529,'X5'!$B:$AZ,14,FALSE)),(IF($X$1=6,(VLOOKUP(B529,'X6'!$B:$AZ,14,FALSE)),(IF($X$1=7,(VLOOKUP(B529,'X7'!$B:$AZ,14,FALSE)),(IF($X$1=8,(VLOOKUP(B529,'X8'!$B:$AZ,14,FALSE)),(IF($X$1=9,(VLOOKUP(B529,'X9'!$B:$AZ,14,FALSE)),(IF($X$1=10,(VLOOKUP(B529,'X10'!$B:$AZ,14,FALSE)),(IF($X$1=11,(VLOOKUP(B529,'X11'!$B:$AZ,14,FALSE)),(IF($X$1=12,(VLOOKUP(B529,'X12'!$B:$AZ,14,FALSE)),(VLOOKUP(B529,'X13'!$B:$AZ,14,FALSE))))))))))))))))))))))))))=$V$1," ",(IF($X$1=1,(VLOOKUP(B529,'X1'!$B:$AZ,14,FALSE)),(IF($X$1=2,(VLOOKUP(B529,'X2'!$B:$AZ,14,FALSE)),(IF($X$1=3,(VLOOKUP(B529,'X3'!$B:$AZ,14,FALSE)),(IF($X$1=4,(VLOOKUP(B529,'X4'!$B:$AZ,14,FALSE)),(IF($X$1=5,(VLOOKUP(B529,'X5'!$B:$AZ,14,FALSE)),(IF($X$1=6,(VLOOKUP(B529,'X6'!$B:$AZ,14,FALSE)),(IF($X$1=7,(VLOOKUP(B529,'X7'!$B:$AZ,14,FALSE)),(IF($X$1=8,(VLOOKUP(B529,'X8'!$B:$AZ,14,FALSE)),(IF($X$1=9,(VLOOKUP(B529,'X9'!$B:$AZ,14,FALSE)),(IF($X$1=10,(VLOOKUP(B529,'X10'!$B:$AZ,14,FALSE)),(IF($X$1=11,(VLOOKUP(B529,'X11'!$B:$AZ,14,FALSE)),(IF($X$1=12,(VLOOKUP(B529,'X12'!$B:$AZ,14,FALSE)),(VLOOKUP(B529,'X13'!$B:$AZ,14,FALSE))))))))))))))))))))))))))))=TRUE," ",(IF((IF($X$1=1,(VLOOKUP(B529,'X1'!$B:$AZ,14,FALSE)),(IF($X$1=2,(VLOOKUP(B529,'X2'!$B:$AZ,14,FALSE)),(IF($X$1=3,(VLOOKUP(B529,'X3'!$B:$AZ,14,FALSE)),(IF($X$1=4,(VLOOKUP(B529,'X4'!$B:$AZ,14,FALSE)),(IF($X$1=5,(VLOOKUP(B529,'X5'!$B:$AZ,14,FALSE)),(IF($X$1=6,(VLOOKUP(B529,'X6'!$B:$AZ,14,FALSE)),(IF($X$1=7,(VLOOKUP(B529,'X7'!$B:$AZ,14,FALSE)),(IF($X$1=8,(VLOOKUP(B529,'X8'!$B:$AZ,14,FALSE)),(IF($X$1=9,(VLOOKUP(B529,'X9'!$B:$AZ,14,FALSE)),(IF($X$1=10,(VLOOKUP(B529,'X10'!$B:$AZ,14,FALSE)),(IF($X$1=11,(VLOOKUP(B529,'X11'!$B:$AZ,14,FALSE)),(IF($X$1=12,(VLOOKUP(B529,'X12'!$B:$AZ,14,FALSE)),(VLOOKUP(B529,'X13'!$B:$AZ,14,FALSE))))))))))))))))))))))))))=$V$1," ",(IF($X$1=1,(VLOOKUP(B529,'X1'!$B:$AZ,14,FALSE)),(IF($X$1=2,(VLOOKUP(B529,'X2'!$B:$AZ,14,FALSE)),(IF($X$1=3,(VLOOKUP(B529,'X3'!$B:$AZ,14,FALSE)),(IF($X$1=4,(VLOOKUP(B529,'X4'!$B:$AZ,14,FALSE)),(IF($X$1=5,(VLOOKUP(B529,'X5'!$B:$AZ,14,FALSE)),(IF($X$1=6,(VLOOKUP(B529,'X6'!$B:$AZ,14,FALSE)),(IF($X$1=7,(VLOOKUP(B529,'X7'!$B:$AZ,14,FALSE)),(IF($X$1=8,(VLOOKUP(B529,'X8'!$B:$AZ,14,FALSE)),(IF($X$1=9,(VLOOKUP(B529,'X9'!$B:$AZ,14,FALSE)),(IF($X$1=10,(VLOOKUP(B529,'X10'!$B:$AZ,14,FALSE)),(IF($X$1=11,(VLOOKUP(B529,'X11'!$B:$AZ,14,FALSE)),(IF($X$1=12,(VLOOKUP(B529,'X12'!$B:$AZ,14,FALSE)),(VLOOKUP(B529,'X13'!$B:$AZ,14,FALSE)))))))))))))))))))))))))))))</f>
        <v xml:space="preserve"> </v>
      </c>
    </row>
    <row r="530" spans="1:19" ht="14.1" customHeight="1" x14ac:dyDescent="0.2">
      <c r="A530" s="156" t="s">
        <v>1058</v>
      </c>
      <c r="B530" s="122" t="str">
        <f>IF(ISERROR(IF($U$16=1,(VLOOKUP(A530,$AC$89:$AH$125,2,FALSE)),IF((IF($X$1=1,'X1'!B489,(IF($X$1=2,'X2'!B489,(IF($X$1=3,'X3'!B489,(IF($X$1=4,'X4'!B489,(IF($X$1=5,'X5'!B489,(IF($X$1=6,'X6'!B489,(IF($X$1=7,'X7'!B489,(IF($X$1=8,'X8'!B489,(IF($X$1=9,'X9'!B489,(IF($X$1=10,'X10'!B489,(IF($X$1=11,'X11'!B489,(IF($X$1=12,'X12'!B489,'X13'!B489))))))))))))))))))))))))="","",(IF($X$1=1,'X1'!B489,(IF($X$1=2,'X2'!B489,(IF($X$1=3,'X3'!B489,(IF($X$1=4,'X4'!B489,(IF($X$1=5,'X5'!B489,(IF($X$1=6,'X6'!B489,(IF($X$1=7,'X7'!B489,(IF($X$1=8,'X8'!B489,(IF($X$1=9,'X9'!B489,(IF($X$1=10,'X10'!B489,(IF($X$1=11,'X11'!B489,(IF($X$1=12,'X12'!B489,'X13'!B489)))))))))))))))))))))))))))=TRUE," ",(IF($U$16=1,(VLOOKUP(A530,$AC$89:$AH$125,2,FALSE)),IF((IF($X$1=1,'X1'!B489,(IF($X$1=2,'X2'!B489,(IF($X$1=3,'X3'!B489,(IF($X$1=4,'X4'!B489,(IF($X$1=5,'X5'!B489,(IF($X$1=6,'X6'!B489,(IF($X$1=7,'X7'!B489,(IF($X$1=8,'X8'!B489,(IF($X$1=9,'X9'!B489,(IF($X$1=10,'X10'!B489,(IF($X$1=11,'X11'!B489,(IF($X$1=12,'X12'!B489,'X13'!B489))))))))))))))))))))))))="","",(IF($X$1=1,'X1'!B489,(IF($X$1=2,'X2'!B489,(IF($X$1=3,'X3'!B489,(IF($X$1=4,'X4'!B489,(IF($X$1=5,'X5'!B489,(IF($X$1=6,'X6'!B489,(IF($X$1=7,'X7'!B489,(IF($X$1=8,'X8'!B489,(IF($X$1=9,'X9'!B489,(IF($X$1=10,'X10'!B489,(IF($X$1=11,'X11'!B489,(IF($X$1=12,'X12'!B489,'X13'!B489))))))))))))))))))))))))))))</f>
        <v/>
      </c>
      <c r="C530" s="181" t="str">
        <f ca="1">IF(ISERROR(IF($X$1=1,(VLOOKUP(B530,'X1'!$B:$AZ,47,FALSE)),IF($X$1=2,(VLOOKUP(B530,'X2'!$B:$AZ,47,FALSE)),IF($X$1=3,(VLOOKUP(B530,'X3'!$B:$AZ,47,FALSE)),IF($X$1=4,(VLOOKUP(B530,'X4'!$B:$AZ,47,FALSE)),IF($X$1=5,(VLOOKUP(B530,'X5'!$B:$AZ,47,FALSE)),IF($X$1=6,(VLOOKUP(B530,'X6'!$B:$AZ,47,FALSE)),IF($X$1=7,(VLOOKUP(B530,'X7'!$B:$AZ,47,FALSE)),IF($X$1=8,(VLOOKUP(B530,'X8'!$B:$AZ,47,FALSE)),IF($X$1=9,(VLOOKUP(B530,'X9'!$B:$AZ,47,FALSE)),IF($X$1=10,(VLOOKUP(B530,'X10'!$B:$AZ,47,FALSE)),IF($X$1=11,(VLOOKUP(B530,'X11'!$B:$AZ,47,FALSE)),IF($X$1=12,(VLOOKUP(B530,'X12'!$B:$AZ,47,FALSE)),IF($X$1=13,(VLOOKUP(B530,'X13'!$B:$AZ,47,FALSE)),"B"))))))))))))))=TRUE," ",(IF($X$1=1,(VLOOKUP(B530,'X1'!$B:$AZ,47,FALSE)),IF($X$1=2,(VLOOKUP(B530,'X2'!$B:$AZ,47,FALSE)),IF($X$1=3,(VLOOKUP(B530,'X3'!$B:$AZ,47,FALSE)),IF($X$1=4,(VLOOKUP(B530,'X4'!$B:$AZ,47,FALSE)),IF($X$1=5,(VLOOKUP(B530,'X5'!$B:$AZ,47,FALSE)),IF($X$1=6,(VLOOKUP(B530,'X6'!$B:$AZ,47,FALSE)),IF($X$1=7,(VLOOKUP(B530,'X7'!$B:$AZ,47,FALSE)),IF($X$1=8,(VLOOKUP(B530,'X8'!$B:$AZ,47,FALSE)),IF($X$1=9,(VLOOKUP(B530,'X9'!$B:$AZ,47,FALSE)),IF($X$1=10,(VLOOKUP(B530,'X10'!$B:$AZ,47,FALSE)),IF($X$1=11,(VLOOKUP(B530,'X11'!$B:$AZ,47,FALSE)),IF($X$1=12,(VLOOKUP(B530,'X12'!$B:$AZ,47,FALSE)),IF($X$1=13,(VLOOKUP(B530,'X13'!$B:$AZ,47,FALSE)),"B")))))))))))))))</f>
        <v xml:space="preserve"> </v>
      </c>
      <c r="D530" s="181" t="str">
        <f ca="1">IF(ISERROR(IF($X$1=1,(VLOOKUP(B530,'X1'!$B:$AP,41,FALSE)),IF($X$1=2,(VLOOKUP(B530,'X2'!$B:$AP,41,FALSE)),IF($X$1=3,(VLOOKUP(B530,'X3'!$B:$AP,41,FALSE)),IF($X$1=4,(VLOOKUP(B530,'X4'!$B:$AP,41,FALSE)),IF($X$1=5,(VLOOKUP(B530,'X5'!$B:$AP,41,FALSE)),IF($X$1=6,(VLOOKUP(B530,'X6'!$B:$AP,41,FALSE)),IF($X$1=7,(VLOOKUP(B530,'X7'!$B:$AP,41,FALSE)),IF($X$1=8,(VLOOKUP(B530,'X8'!$B:$AP,41,FALSE)),IF($X$1=9,(VLOOKUP(B530,'X9'!$B:$AP,41,FALSE)),IF($X$1=10,(VLOOKUP(B530,'X10'!$B:$AP,41,FALSE)),IF($X$1=11,(VLOOKUP(B530,'X11'!$B:$AP,41,FALSE)),IF($X$1=12,(VLOOKUP(B530,'X12'!$B:$AP,41,FALSE)),IF($X$1=13,(VLOOKUP(B530,'X13'!$B:$AP,41,FALSE)),"B"))))))))))))))=TRUE," ",(IF($X$1=1,(VLOOKUP(B530,'X1'!$B:$AP,41,FALSE)),IF($X$1=2,(VLOOKUP(B530,'X2'!$B:$AP,41,FALSE)),IF($X$1=3,(VLOOKUP(B530,'X3'!$B:$AP,41,FALSE)),IF($X$1=4,(VLOOKUP(B530,'X4'!$B:$AP,41,FALSE)),IF($X$1=5,(VLOOKUP(B530,'X5'!$B:$AP,41,FALSE)),IF($X$1=6,(VLOOKUP(B530,'X6'!$B:$AP,41,FALSE)),IF($X$1=7,(VLOOKUP(B530,'X7'!$B:$AP,41,FALSE)),IF($X$1=8,(VLOOKUP(B530,'X8'!$B:$AP,41,FALSE)),IF($X$1=9,(VLOOKUP(B530,'X9'!$B:$AP,41,FALSE)),IF($X$1=10,(VLOOKUP(B530,'X10'!$B:$AP,41,FALSE)),IF($X$1=11,(VLOOKUP(B530,'X11'!$B:$AP,41,FALSE)),IF($X$1=12,(VLOOKUP(B530,'X12'!$B:$AP,41,FALSE)),IF($X$1=13,(VLOOKUP(B530,'X13'!$B:$AP,41,FALSE)),"B")))))))))))))))</f>
        <v xml:space="preserve"> </v>
      </c>
      <c r="E530" s="182" t="str">
        <f ca="1">IF(ISERROR(IF($X$1=1,(VLOOKUP(B530,'X1'!$B:$AP,7,FALSE)),IF($X$1=2,(VLOOKUP(B530,'X2'!$B:$AP,7,FALSE)),IF($X$1=3,(VLOOKUP(B530,'X3'!$B:$AP,7,FALSE)),IF($X$1=4,(VLOOKUP(B530,'X4'!$B:$AP,7,FALSE)),IF($X$1=5,(VLOOKUP(B530,'X5'!$B:$AP,7,FALSE)),IF($X$1=6,(VLOOKUP(B530,'X6'!$B:$AP,7,FALSE)),IF($X$1=7,(VLOOKUP(B530,'X7'!$B:$AP,7,FALSE)),IF($X$1=8,(VLOOKUP(B530,'X8'!$B:$AP,7,FALSE)),IF($X$1=9,(VLOOKUP(B530,'X9'!$B:$AP,7,FALSE)),IF($X$1=10,(VLOOKUP(B530,'X10'!$B:$AP,7,FALSE)),IF($X$1=11,(VLOOKUP(B530,'X11'!$B:$AP,7,FALSE)),IF($X$1=12,(VLOOKUP(B530,'X12'!$B:$AP,7,FALSE)),IF($X$1=13,(VLOOKUP(B530,'X13'!$B:$AP,7,FALSE)),"B"))))))))))))))=TRUE," ",(IF($X$1=1,(VLOOKUP(B530,'X1'!$B:$AP,7,FALSE)),IF($X$1=2,(VLOOKUP(B530,'X2'!$B:$AP,7,FALSE)),IF($X$1=3,(VLOOKUP(B530,'X3'!$B:$AP,7,FALSE)),IF($X$1=4,(VLOOKUP(B530,'X4'!$B:$AP,7,FALSE)),IF($X$1=5,(VLOOKUP(B530,'X5'!$B:$AP,7,FALSE)),IF($X$1=6,(VLOOKUP(B530,'X6'!$B:$AP,7,FALSE)),IF($X$1=7,(VLOOKUP(B530,'X7'!$B:$AP,7,FALSE)),IF($X$1=8,(VLOOKUP(B530,'X8'!$B:$AP,7,FALSE)),IF($X$1=9,(VLOOKUP(B530,'X9'!$B:$AP,7,FALSE)),IF($X$1=10,(VLOOKUP(B530,'X10'!$B:$AP,7,FALSE)),IF($X$1=11,(VLOOKUP(B530,'X11'!$B:$AP,7,FALSE)),IF($X$1=12,(VLOOKUP(B530,'X12'!$B:$AP,7,FALSE)),IF($X$1=13,(VLOOKUP(B530,'X13'!$B:$AP,7,FALSE)),"B")))))))))))))))</f>
        <v xml:space="preserve"> </v>
      </c>
      <c r="F530" s="182" t="str">
        <f ca="1">IF(ISERROR(IF((IF($X$1=1,(VLOOKUP(B530,'X1'!$B:$AO,6,FALSE)),(IF($X$1=2,(VLOOKUP(B530,'X2'!$B:$AO,6,FALSE)),(IF($X$1=3,(VLOOKUP(B530,'X3'!$B:$AO,6,FALSE)),(IF($X$1=4,(VLOOKUP(B530,'X4'!$B:$AO,6,FALSE)),(IF($X$1=5,(VLOOKUP(B530,'X5'!$B:$AO,6,FALSE)),(IF($X$1=6,(VLOOKUP(B530,'X6'!$B:$AO,6,FALSE)),(IF($X$1=7,(VLOOKUP(B530,'X7'!$B:$AO,6,FALSE)),(IF($X$1=8,(VLOOKUP(B530,'X8'!$B:$AO,6,FALSE)),(IF($X$1=9,(VLOOKUP(B530,'X9'!$B:$AO,6,FALSE)),(IF($X$1=10,(VLOOKUP(B530,'X10'!$B:$AO,6,FALSE)),(IF($X$1=11,(VLOOKUP(B530,'X11'!$B:$AO,6,FALSE)),(IF($X$1=12,(VLOOKUP(B530,'X12'!$B:$AO,6,FALSE)),(VLOOKUP(B530,'X13'!$B:$AO,6,FALSE))))))))))))))))))))))))))=$V$1," ",(IF($X$1=1,(VLOOKUP(B530,'X1'!$B:$AO,6,FALSE)),(IF($X$1=2,(VLOOKUP(B530,'X2'!$B:$AO,6,FALSE)),(IF($X$1=3,(VLOOKUP(B530,'X3'!$B:$AO,6,FALSE)),(IF($X$1=4,(VLOOKUP(B530,'X4'!$B:$AO,6,FALSE)),(IF($X$1=5,(VLOOKUP(B530,'X5'!$B:$AO,6,FALSE)),(IF($X$1=6,(VLOOKUP(B530,'X6'!$B:$AO,6,FALSE)),(IF($X$1=7,(VLOOKUP(B530,'X7'!$B:$AO,6,FALSE)),(IF($X$1=8,(VLOOKUP(B530,'X8'!$B:$AO,6,FALSE)),(IF($X$1=9,(VLOOKUP(B530,'X9'!$B:$AO,6,FALSE)),(IF($X$1=10,(VLOOKUP(B530,'X10'!$B:$AO,6,FALSE)),(IF($X$1=11,(VLOOKUP(B530,'X11'!$B:$AO,6,FALSE)),(IF($X$1=12,(VLOOKUP(B530,'X12'!$B:$AO,6,FALSE)),(VLOOKUP(B530,'X13'!$B:$AO,6,FALSE))))))))))))))))))))))))))))=TRUE," ",(IF((IF($X$1=1,(VLOOKUP(B530,'X1'!$B:$AO,6,FALSE)),(IF($X$1=2,(VLOOKUP(B530,'X2'!$B:$AO,6,FALSE)),(IF($X$1=3,(VLOOKUP(B530,'X3'!$B:$AO,6,FALSE)),(IF($X$1=4,(VLOOKUP(B530,'X4'!$B:$AO,6,FALSE)),(IF($X$1=5,(VLOOKUP(B530,'X5'!$B:$AO,6,FALSE)),(IF($X$1=6,(VLOOKUP(B530,'X6'!$B:$AO,6,FALSE)),(IF($X$1=7,(VLOOKUP(B530,'X7'!$B:$AO,6,FALSE)),(IF($X$1=8,(VLOOKUP(B530,'X8'!$B:$AO,6,FALSE)),(IF($X$1=9,(VLOOKUP(B530,'X9'!$B:$AO,6,FALSE)),(IF($X$1=10,(VLOOKUP(B530,'X10'!$B:$AO,6,FALSE)),(IF($X$1=11,(VLOOKUP(B530,'X11'!$B:$AO,6,FALSE)),(IF($X$1=12,(VLOOKUP(B530,'X12'!$B:$AO,6,FALSE)),(VLOOKUP(B530,'X13'!$B:$AO,6,FALSE))))))))))))))))))))))))))=$V$1," ",(IF($X$1=1,(VLOOKUP(B530,'X1'!$B:$AO,6,FALSE)),(IF($X$1=2,(VLOOKUP(B530,'X2'!$B:$AO,6,FALSE)),(IF($X$1=3,(VLOOKUP(B530,'X3'!$B:$AO,6,FALSE)),(IF($X$1=4,(VLOOKUP(B530,'X4'!$B:$AO,6,FALSE)),(IF($X$1=5,(VLOOKUP(B530,'X5'!$B:$AO,6,FALSE)),(IF($X$1=6,(VLOOKUP(B530,'X6'!$B:$AO,6,FALSE)),(IF($X$1=7,(VLOOKUP(B530,'X7'!$B:$AO,6,FALSE)),(IF($X$1=8,(VLOOKUP(B530,'X8'!$B:$AO,6,FALSE)),(IF($X$1=9,(VLOOKUP(B530,'X9'!$B:$AO,6,FALSE)),(IF($X$1=10,(VLOOKUP(B530,'X10'!$B:$AO,6,FALSE)),(IF($X$1=11,(VLOOKUP(B530,'X11'!$B:$AO,6,FALSE)),(IF($X$1=12,(VLOOKUP(B530,'X12'!$B:$AO,6,FALSE)),(VLOOKUP(B530,'X13'!$B:$AO,6,FALSE)))))))))))))))))))))))))))))</f>
        <v xml:space="preserve"> </v>
      </c>
      <c r="G530" s="182" t="str">
        <f ca="1">IF(ISERROR(IF($X$1=1,(VLOOKUP(B530,'X1'!$B:$AZ,44,FALSE)),IF($X$1=2,(VLOOKUP(B530,'X2'!$B:$AZ,44,FALSE)),IF($X$1=3,(VLOOKUP(B530,'X3'!$B:$AZ,44,FALSE)),IF($X$1=4,(VLOOKUP(B530,'X4'!$B:$AZ,44,FALSE)),IF($X$1=5,(VLOOKUP(B530,'X5'!$B:$AZ,44,FALSE)),IF($X$1=6,(VLOOKUP(B530,'X6'!$B:$AZ,44,FALSE)),IF($X$1=7,(VLOOKUP(B530,'X7'!$B:$AZ,44,FALSE)),IF($X$1=8,(VLOOKUP(B530,'X8'!$B:$AZ,44,FALSE)),IF($X$1=9,(VLOOKUP(B530,'X9'!$B:$AZ,44,FALSE)),IF($X$1=10,(VLOOKUP(B530,'X10'!$B:$AZ,44,FALSE)),IF($X$1=11,(VLOOKUP(B530,'X11'!$B:$AZ,44,FALSE)),IF($X$1=12,(VLOOKUP(B530,'X12'!$B:$AZ,44,FALSE)),IF($X$1=13,(VLOOKUP(B530,'X13'!$B:$AZ,44,FALSE)),"B"))))))))))))))=TRUE," ",(IF($X$1=1,(VLOOKUP(B530,'X1'!$B:$AZ,44,FALSE)),IF($X$1=2,(VLOOKUP(B530,'X2'!$B:$AZ,44,FALSE)),IF($X$1=3,(VLOOKUP(B530,'X3'!$B:$AZ,44,FALSE)),IF($X$1=4,(VLOOKUP(B530,'X4'!$B:$AZ,44,FALSE)),IF($X$1=5,(VLOOKUP(B530,'X5'!$B:$AZ,44,FALSE)),IF($X$1=6,(VLOOKUP(B530,'X6'!$B:$AZ,44,FALSE)),IF($X$1=7,(VLOOKUP(B530,'X7'!$B:$AZ,44,FALSE)),IF($X$1=8,(VLOOKUP(B530,'X8'!$B:$AZ,44,FALSE)),IF($X$1=9,(VLOOKUP(B530,'X9'!$B:$AZ,44,FALSE)),IF($X$1=10,(VLOOKUP(B530,'X10'!$B:$AZ,44,FALSE)),IF($X$1=11,(VLOOKUP(B530,'X11'!$B:$AZ,44,FALSE)),IF($X$1=12,(VLOOKUP(B530,'X12'!$B:$AZ,44,FALSE)),IF($X$1=13,(VLOOKUP(B530,'X13'!$B:$AZ,44,FALSE)),"B")))))))))))))))</f>
        <v xml:space="preserve"> </v>
      </c>
      <c r="H530" s="182" t="str">
        <f ca="1">IF(ISERROR(IF($X$1=1,(VLOOKUP(B530,'X1'!$B:$AZ,8,FALSE)),IF($X$1=2,(VLOOKUP(B530,'X2'!$B:$AZ,8,FALSE)),IF($X$1=3,(VLOOKUP(B530,'X3'!$B:$AZ,8,FALSE)),IF($X$1=4,(VLOOKUP(B530,'X4'!$B:$AZ,8,FALSE)),IF($X$1=5,(VLOOKUP(B530,'X5'!$B:$AZ,8,FALSE)),IF($X$1=6,(VLOOKUP(B530,'X6'!$B:$AZ,8,FALSE)),IF($X$1=7,(VLOOKUP(B530,'X7'!$B:$AZ,8,FALSE)),IF($X$1=8,(VLOOKUP(B530,'X8'!$B:$AZ,8,FALSE)),IF($X$1=9,(VLOOKUP(B530,'X9'!$B:$AZ,8,FALSE)),IF($X$1=10,(VLOOKUP(B530,'X10'!$B:$AZ,8,FALSE)),IF($X$1=11,(VLOOKUP(B530,'X11'!$B:$AZ,8,FALSE)),IF($X$1=12,(VLOOKUP(B530,'X12'!$B:$AZ,8,FALSE)),IF($X$1=13,(VLOOKUP(B530,'X13'!$B:$AZ,8,FALSE)),"B"))))))))))))))=TRUE," ",(IF($X$1=1,(VLOOKUP(B530,'X1'!$B:$AZ,8,FALSE)),IF($X$1=2,(VLOOKUP(B530,'X2'!$B:$AZ,8,FALSE)),IF($X$1=3,(VLOOKUP(B530,'X3'!$B:$AZ,8,FALSE)),IF($X$1=4,(VLOOKUP(B530,'X4'!$B:$AZ,8,FALSE)),IF($X$1=5,(VLOOKUP(B530,'X5'!$B:$AZ,8,FALSE)),IF($X$1=6,(VLOOKUP(B530,'X6'!$B:$AZ,8,FALSE)),IF($X$1=7,(VLOOKUP(B530,'X7'!$B:$AZ,8,FALSE)),IF($X$1=8,(VLOOKUP(B530,'X8'!$B:$AZ,8,FALSE)),IF($X$1=9,(VLOOKUP(B530,'X9'!$B:$AZ,8,FALSE)),IF($X$1=10,(VLOOKUP(B530,'X10'!$B:$AZ,8,FALSE)),IF($X$1=11,(VLOOKUP(B530,'X11'!$B:$AZ,8,FALSE)),IF($X$1=12,(VLOOKUP(B530,'X12'!$B:$AZ,8,FALSE)),IF($X$1=13,(VLOOKUP(B530,'X13'!$B:$AZ,8,FALSE)),"B")))))))))))))))</f>
        <v xml:space="preserve"> </v>
      </c>
      <c r="I530" s="183" t="str">
        <f ca="1">IF(ISERROR(IF($X$1=1,(VLOOKUP(B530,'X1'!$B:$AZ,2,FALSE)),IF($X$1=2,(VLOOKUP(B530,'X2'!$B:$AZ,2,FALSE)),IF($X$1=3,(VLOOKUP(B530,'X3'!$B:$AZ,2,FALSE)),IF($X$1=4,(VLOOKUP(B530,'X4'!$B:$AZ,2,FALSE)),IF($X$1=5,(VLOOKUP(B530,'X5'!$B:$AZ,2,FALSE)),IF($X$1=6,(VLOOKUP(B530,'X6'!$B:$AZ,2,FALSE)),IF($X$1=7,(VLOOKUP(B530,'X7'!$B:$AZ,2,FALSE)),IF($X$1=8,(VLOOKUP(B530,'X8'!$B:$AZ,2,FALSE)),IF($X$1=9,(VLOOKUP(B530,'X9'!$B:$AZ,2,FALSE)),IF($X$1=10,(VLOOKUP(B530,'X10'!$B:$AZ,2,FALSE)),IF($X$1=11,(VLOOKUP(B530,'X11'!$B:$AZ,2,FALSE)),IF($X$1=12,(VLOOKUP(B530,'X12'!$B:$AZ,2,FALSE)),IF($X$1=13,(VLOOKUP(B530,'X13'!$B:$AZ,2,FALSE)),"B"))))))))))))))=TRUE," ",(IF($X$1=1,(VLOOKUP(B530,'X1'!$B:$AZ,2,FALSE)),IF($X$1=2,(VLOOKUP(B530,'X2'!$B:$AZ,2,FALSE)),IF($X$1=3,(VLOOKUP(B530,'X3'!$B:$AZ,2,FALSE)),IF($X$1=4,(VLOOKUP(B530,'X4'!$B:$AZ,2,FALSE)),IF($X$1=5,(VLOOKUP(B530,'X5'!$B:$AZ,2,FALSE)),IF($X$1=6,(VLOOKUP(B530,'X6'!$B:$AZ,2,FALSE)),IF($X$1=7,(VLOOKUP(B530,'X7'!$B:$AZ,2,FALSE)),IF($X$1=8,(VLOOKUP(B530,'X8'!$B:$AZ,2,FALSE)),IF($X$1=9,(VLOOKUP(B530,'X9'!$B:$AZ,2,FALSE)),IF($X$1=10,(VLOOKUP(B530,'X10'!$B:$AZ,2,FALSE)),IF($X$1=11,(VLOOKUP(B530,'X11'!$B:$AZ,2,FALSE)),IF($X$1=12,(VLOOKUP(B530,'X12'!$B:$AZ,2,FALSE)),IF($X$1=13,(VLOOKUP(B530,'X13'!$B:$AZ,2,FALSE)),"B")))))))))))))))</f>
        <v xml:space="preserve"> </v>
      </c>
      <c r="J530" s="183" t="str">
        <f ca="1">IF(ISERROR(IF($X$1=1,(VLOOKUP(B530,'X1'!$B:$AZ,3,FALSE)),IF($X$1=2,(VLOOKUP(B530,'X2'!$B:$AZ,3,FALSE)),IF($X$1=3,(VLOOKUP(B530,'X3'!$B:$AZ,3,FALSE)),IF($X$1=4,(VLOOKUP(B530,'X4'!$B:$AZ,3,FALSE)),IF($X$1=5,(VLOOKUP(B530,'X5'!$B:$AZ,3,FALSE)),IF($X$1=6,(VLOOKUP(B530,'X6'!$B:$AZ,3,FALSE)),IF($X$1=7,(VLOOKUP(B530,'X7'!$B:$AZ,3,FALSE)),IF($X$1=8,(VLOOKUP(B530,'X8'!$B:$AZ,3,FALSE)),IF($X$1=9,(VLOOKUP(B530,'X9'!$B:$AZ,3,FALSE)),IF($X$1=10,(VLOOKUP(B530,'X10'!$B:$AZ,3,FALSE)),IF($X$1=11,(VLOOKUP(B530,'X11'!$B:$AZ,3,FALSE)),IF($X$1=12,(VLOOKUP(B530,'X12'!$B:$AZ,3,FALSE)),IF($X$1=13,(VLOOKUP(B530,'X13'!$B:$AZ,3,FALSE)),"B"))))))))))))))=TRUE," ",(IF($X$1=1,(VLOOKUP(B530,'X1'!$B:$AZ,3,FALSE)),IF($X$1=2,(VLOOKUP(B530,'X2'!$B:$AZ,3,FALSE)),IF($X$1=3,(VLOOKUP(B530,'X3'!$B:$AZ,3,FALSE)),IF($X$1=4,(VLOOKUP(B530,'X4'!$B:$AZ,3,FALSE)),IF($X$1=5,(VLOOKUP(B530,'X5'!$B:$AZ,3,FALSE)),IF($X$1=6,(VLOOKUP(B530,'X6'!$B:$AZ,3,FALSE)),IF($X$1=7,(VLOOKUP(B530,'X7'!$B:$AZ,3,FALSE)),IF($X$1=8,(VLOOKUP(B530,'X8'!$B:$AZ,3,FALSE)),IF($X$1=9,(VLOOKUP(B530,'X9'!$B:$AZ,3,FALSE)),IF($X$1=10,(VLOOKUP(B530,'X10'!$B:$AZ,3,FALSE)),IF($X$1=11,(VLOOKUP(B530,'X11'!$B:$AZ,3,FALSE)),IF($X$1=12,(VLOOKUP(B530,'X12'!$B:$AZ,3,FALSE)),IF($X$1=13,(VLOOKUP(B530,'X13'!$B:$AZ,3,FALSE)),"B")))))))))))))))</f>
        <v xml:space="preserve"> </v>
      </c>
      <c r="K530" s="183" t="str">
        <f ca="1">IF(ISERROR(IF($X$1=1,(VLOOKUP(B530,'X1'!$B:$AZ,5,FALSE)),IF($X$1=2,(VLOOKUP(B530,'X2'!$B:$AZ,5,FALSE)),IF($X$1=3,(VLOOKUP(B530,'X3'!$B:$AZ,5,FALSE)),IF($X$1=4,(VLOOKUP(B530,'X4'!$B:$AZ,5,FALSE)),IF($X$1=5,(VLOOKUP(B530,'X5'!$B:$AZ,5,FALSE)),IF($X$1=6,(VLOOKUP(B530,'X6'!$B:$AZ,5,FALSE)),IF($X$1=7,(VLOOKUP(B530,'X7'!$B:$AZ,5,FALSE)),IF($X$1=8,(VLOOKUP(B530,'X8'!$B:$AZ,5,FALSE)),IF($X$1=9,(VLOOKUP(B530,'X9'!$B:$AZ,5,FALSE)),IF($X$1=10,(VLOOKUP(B530,'X10'!$B:$AZ,5,FALSE)),IF($X$1=11,(VLOOKUP(B530,'X11'!$B:$AZ,5,FALSE)),IF($X$1=12,(VLOOKUP(B530,'X12'!$B:$AZ,5,FALSE)),IF($X$1=13,(VLOOKUP(B530,'X13'!$B:$AZ,5,FALSE)),"B"))))))))))))))=TRUE," ",(IF($X$1=1,(VLOOKUP(B530,'X1'!$B:$AZ,5,FALSE)),IF($X$1=2,(VLOOKUP(B530,'X2'!$B:$AZ,5,FALSE)),IF($X$1=3,(VLOOKUP(B530,'X3'!$B:$AZ,5,FALSE)),IF($X$1=4,(VLOOKUP(B530,'X4'!$B:$AZ,5,FALSE)),IF($X$1=5,(VLOOKUP(B530,'X5'!$B:$AZ,5,FALSE)),IF($X$1=6,(VLOOKUP(B530,'X6'!$B:$AZ,5,FALSE)),IF($X$1=7,(VLOOKUP(B530,'X7'!$B:$AZ,5,FALSE)),IF($X$1=8,(VLOOKUP(B530,'X8'!$B:$AZ,5,FALSE)),IF($X$1=9,(VLOOKUP(B530,'X9'!$B:$AZ,5,FALSE)),IF($X$1=10,(VLOOKUP(B530,'X10'!$B:$AZ,5,FALSE)),IF($X$1=11,(VLOOKUP(B530,'X11'!$B:$AZ,5,FALSE)),IF($X$1=12,(VLOOKUP(B530,'X12'!$B:$AZ,5,FALSE)),IF($X$1=13,(VLOOKUP(B530,'X13'!$B:$AZ,5,FALSE)),"B")))))))))))))))</f>
        <v xml:space="preserve"> </v>
      </c>
      <c r="L530" s="184" t="str">
        <f ca="1">IF(ISERROR(IF($X$1=1,(VLOOKUP(B530,'X1'!$B:$AZ,9,FALSE)),IF($X$1=2,(VLOOKUP(B530,'X2'!$B:$AZ,9,FALSE)),IF($X$1=3,(VLOOKUP(B530,'X3'!$B:$AZ,9,FALSE)),IF($X$1=4,(VLOOKUP(B530,'X4'!$B:$AZ,9,FALSE)),IF($X$1=5,(VLOOKUP(B530,'X5'!$B:$AZ,9,FALSE)),IF($X$1=6,(VLOOKUP(B530,'X6'!$B:$AZ,9,FALSE)),IF($X$1=7,(VLOOKUP(B530,'X7'!$B:$AZ,9,FALSE)),IF($X$1=8,(VLOOKUP(B530,'X8'!$B:$AZ,9,FALSE)),IF($X$1=9,(VLOOKUP(B530,'X9'!$B:$AZ,9,FALSE)),IF($X$1=10,(VLOOKUP(B530,'X10'!$B:$AZ,9,FALSE)),IF($X$1=11,(VLOOKUP(B530,'X11'!$B:$AZ,9,FALSE)),IF($X$1=12,(VLOOKUP(B530,'X12'!$B:$AZ,9,FALSE)),IF($X$1=13,(VLOOKUP(B530,'X13'!$B:$AZ,9,FALSE)),"B"))))))))))))))=TRUE," ",(IF($X$1=1,(VLOOKUP(B530,'X1'!$B:$AZ,9,FALSE)),IF($X$1=2,(VLOOKUP(B530,'X2'!$B:$AZ,9,FALSE)),IF($X$1=3,(VLOOKUP(B530,'X3'!$B:$AZ,9,FALSE)),IF($X$1=4,(VLOOKUP(B530,'X4'!$B:$AZ,9,FALSE)),IF($X$1=5,(VLOOKUP(B530,'X5'!$B:$AZ,9,FALSE)),IF($X$1=6,(VLOOKUP(B530,'X6'!$B:$AZ,9,FALSE)),IF($X$1=7,(VLOOKUP(B530,'X7'!$B:$AZ,9,FALSE)),IF($X$1=8,(VLOOKUP(B530,'X8'!$B:$AZ,9,FALSE)),IF($X$1=9,(VLOOKUP(B530,'X9'!$B:$AZ,9,FALSE)),IF($X$1=10,(VLOOKUP(B530,'X10'!$B:$AZ,9,FALSE)),IF($X$1=11,(VLOOKUP(B530,'X11'!$B:$AZ,9,FALSE)),IF($X$1=12,(VLOOKUP(B530,'X12'!$B:$AZ,9,FALSE)),IF($X$1=13,(VLOOKUP(B530,'X13'!$B:$AZ,9,FALSE)),"B")))))))))))))))</f>
        <v xml:space="preserve"> </v>
      </c>
      <c r="M530" s="184" t="str">
        <f ca="1">IF(ISERROR(IF($X$1=1,(VLOOKUP(B530,'X1'!$B:$AZ,10,FALSE)),IF($X$1=2,(VLOOKUP(B530,'X2'!$B:$AZ,10,FALSE)),IF($X$1=3,(VLOOKUP(B530,'X3'!$B:$AZ,10,FALSE)),IF($X$1=4,(VLOOKUP(B530,'X4'!$B:$AZ,10,FALSE)),IF($X$1=5,(VLOOKUP(B530,'X5'!$B:$AZ,10,FALSE)),IF($X$1=6,(VLOOKUP(B530,'X6'!$B:$AZ,10,FALSE)),IF($X$1=7,(VLOOKUP(B530,'X7'!$B:$AZ,10,FALSE)),IF($X$1=8,(VLOOKUP(B530,'X8'!$B:$AZ,10,FALSE)),IF($X$1=9,(VLOOKUP(B530,'X9'!$B:$AZ,10,FALSE)),IF($X$1=10,(VLOOKUP(B530,'X10'!$B:$AZ,10,FALSE)),IF($X$1=11,(VLOOKUP(B530,'X11'!$B:$AZ,10,FALSE)),IF($X$1=12,(VLOOKUP(B530,'X12'!$B:$AZ,10,FALSE)),IF($X$1=13,(VLOOKUP(B530,'X13'!$B:$AZ,10,FALSE)),"B"))))))))))))))=TRUE," ",(IF($X$1=1,(VLOOKUP(B530,'X1'!$B:$AZ,10,FALSE)),IF($X$1=2,(VLOOKUP(B530,'X2'!$B:$AZ,10,FALSE)),IF($X$1=3,(VLOOKUP(B530,'X3'!$B:$AZ,10,FALSE)),IF($X$1=4,(VLOOKUP(B530,'X4'!$B:$AZ,10,FALSE)),IF($X$1=5,(VLOOKUP(B530,'X5'!$B:$AZ,10,FALSE)),IF($X$1=6,(VLOOKUP(B530,'X6'!$B:$AZ,10,FALSE)),IF($X$1=7,(VLOOKUP(B530,'X7'!$B:$AZ,10,FALSE)),IF($X$1=8,(VLOOKUP(B530,'X8'!$B:$AZ,10,FALSE)),IF($X$1=9,(VLOOKUP(B530,'X9'!$B:$AZ,10,FALSE)),IF($X$1=10,(VLOOKUP(B530,'X10'!$B:$AZ,10,FALSE)),IF($X$1=11,(VLOOKUP(B530,'X11'!$B:$AZ,10,FALSE)),IF($X$1=12,(VLOOKUP(B530,'X12'!$B:$AZ,10,FALSE)),IF($X$1=13,(VLOOKUP(B530,'X13'!$B:$AZ,10,FALSE)),"B")))))))))))))))</f>
        <v xml:space="preserve"> </v>
      </c>
      <c r="N530" s="185" t="str">
        <f ca="1">IF(ISERROR(IF($X$1=1,(VLOOKUP(B530,'X1'!$B:$AZ,45,FALSE)),IF($X$1=2,(VLOOKUP(B530,'X2'!$B:$AZ,45,FALSE)),IF($X$1=3,(VLOOKUP(B530,'X3'!$B:$AZ,45,FALSE)),IF($X$1=4,(VLOOKUP(B530,'X4'!$B:$AZ,45,FALSE)),IF($X$1=5,(VLOOKUP(B530,'X5'!$B:$AZ,45,FALSE)),IF($X$1=6,(VLOOKUP(B530,'X6'!$B:$AZ,45,FALSE)),IF($X$1=7,(VLOOKUP(B530,'X7'!$B:$AZ,45,FALSE)),IF($X$1=8,(VLOOKUP(B530,'X8'!$B:$AZ,45,FALSE)),IF($X$1=9,(VLOOKUP(B530,'X9'!$B:$AZ,45,FALSE)),IF($X$1=10,(VLOOKUP(B530,'X10'!$B:$AZ,45,FALSE)),IF($X$1=11,(VLOOKUP(B530,'X11'!$B:$AZ,45,FALSE)),IF($X$1=12,(VLOOKUP(B530,'X12'!$B:$AZ,45,FALSE)),IF($X$1=13,(VLOOKUP(B530,'X13'!$B:$AZ,45,FALSE)),"B"))))))))))))))=TRUE," ",(IF($X$1=1,(VLOOKUP(B530,'X1'!$B:$AZ,45,FALSE)),IF($X$1=2,(VLOOKUP(B530,'X2'!$B:$AZ,45,FALSE)),IF($X$1=3,(VLOOKUP(B530,'X3'!$B:$AZ,45,FALSE)),IF($X$1=4,(VLOOKUP(B530,'X4'!$B:$AZ,45,FALSE)),IF($X$1=5,(VLOOKUP(B530,'X5'!$B:$AZ,45,FALSE)),IF($X$1=6,(VLOOKUP(B530,'X6'!$B:$AZ,45,FALSE)),IF($X$1=7,(VLOOKUP(B530,'X7'!$B:$AZ,45,FALSE)),IF($X$1=8,(VLOOKUP(B530,'X8'!$B:$AZ,45,FALSE)),IF($X$1=9,(VLOOKUP(B530,'X9'!$B:$AZ,45,FALSE)),IF($X$1=10,(VLOOKUP(B530,'X10'!$B:$AZ,45,FALSE)),IF($X$1=11,(VLOOKUP(B530,'X11'!$B:$AZ,45,FALSE)),IF($X$1=12,(VLOOKUP(B530,'X12'!$B:$AZ,45,FALSE)),IF($X$1=13,(VLOOKUP(B530,'X13'!$B:$AZ,45,FALSE)),"B")))))))))))))))</f>
        <v xml:space="preserve"> </v>
      </c>
      <c r="O530" s="184" t="str">
        <f ca="1">IF(ISERROR(IF($X$1=1,(VLOOKUP(B530,'X1'!$B:$AZ,11,FALSE)),IF($X$1=2,(VLOOKUP(B530,'X2'!$B:$AZ,11,FALSE)),IF($X$1=3,(VLOOKUP(B530,'X3'!$B:$AZ,11,FALSE)),IF($X$1=4,(VLOOKUP(B530,'X4'!$B:$AZ,11,FALSE)),IF($X$1=5,(VLOOKUP(B530,'X5'!$B:$AZ,11,FALSE)),IF($X$1=6,(VLOOKUP(B530,'X6'!$B:$AZ,11,FALSE)),IF($X$1=7,(VLOOKUP(B530,'X7'!$B:$AZ,11,FALSE)),IF($X$1=8,(VLOOKUP(B530,'X8'!$B:$AZ,11,FALSE)),IF($X$1=9,(VLOOKUP(B530,'X9'!$B:$AZ,11,FALSE)),IF($X$1=10,(VLOOKUP(B530,'X10'!$B:$AZ,11,FALSE)),IF($X$1=11,(VLOOKUP(B530,'X11'!$B:$AZ,11,FALSE)),IF($X$1=12,(VLOOKUP(B530,'X12'!$B:$AZ,11,FALSE)),IF($X$1=13,(VLOOKUP(B530,'X13'!$B:$AZ,11,FALSE)),"B"))))))))))))))=TRUE," ",(IF($X$1=1,(VLOOKUP(B530,'X1'!$B:$AZ,11,FALSE)),IF($X$1=2,(VLOOKUP(B530,'X2'!$B:$AZ,11,FALSE)),IF($X$1=3,(VLOOKUP(B530,'X3'!$B:$AZ,11,FALSE)),IF($X$1=4,(VLOOKUP(B530,'X4'!$B:$AZ,11,FALSE)),IF($X$1=5,(VLOOKUP(B530,'X5'!$B:$AZ,11,FALSE)),IF($X$1=6,(VLOOKUP(B530,'X6'!$B:$AZ,11,FALSE)),IF($X$1=7,(VLOOKUP(B530,'X7'!$B:$AZ,11,FALSE)),IF($X$1=8,(VLOOKUP(B530,'X8'!$B:$AZ,11,FALSE)),IF($X$1=9,(VLOOKUP(B530,'X9'!$B:$AZ,11,FALSE)),IF($X$1=10,(VLOOKUP(B530,'X10'!$B:$AZ,11,FALSE)),IF($X$1=11,(VLOOKUP(B530,'X11'!$B:$AZ,11,FALSE)),IF($X$1=12,(VLOOKUP(B530,'X12'!$B:$AZ,11,FALSE)),IF($X$1=13,(VLOOKUP(B530,'X13'!$B:$AZ,11,FALSE)),"B")))))))))))))))</f>
        <v xml:space="preserve"> </v>
      </c>
      <c r="P530" s="184" t="str">
        <f ca="1">IF(ISERROR(IF($X$1=1,(VLOOKUP(B530,'X1'!$B:$AZ,12,FALSE)),IF($X$1=2,(VLOOKUP(B530,'X2'!$B:$AZ,12,FALSE)),IF($X$1=3,(VLOOKUP(B530,'X3'!$B:$AZ,12,FALSE)),IF($X$1=4,(VLOOKUP(B530,'X4'!$B:$AZ,12,FALSE)),IF($X$1=5,(VLOOKUP(B530,'X5'!$B:$AZ,12,FALSE)),IF($X$1=6,(VLOOKUP(B530,'X6'!$B:$AZ,12,FALSE)),IF($X$1=7,(VLOOKUP(B530,'X7'!$B:$AZ,12,FALSE)),IF($X$1=8,(VLOOKUP(B530,'X8'!$B:$AZ,12,FALSE)),IF($X$1=9,(VLOOKUP(B530,'X9'!$B:$AZ,12,FALSE)),IF($X$1=10,(VLOOKUP(B530,'X10'!$B:$AZ,12,FALSE)),IF($X$1=11,(VLOOKUP(B530,'X11'!$B:$AZ,12,FALSE)),IF($X$1=12,(VLOOKUP(B530,'X12'!$B:$AZ,12,FALSE)),IF($X$1=13,(VLOOKUP(B530,'X13'!$B:$AZ,12,FALSE)),"B"))))))))))))))=TRUE," ",(IF($X$1=1,(VLOOKUP(B530,'X1'!$B:$AZ,12,FALSE)),IF($X$1=2,(VLOOKUP(B530,'X2'!$B:$AZ,12,FALSE)),IF($X$1=3,(VLOOKUP(B530,'X3'!$B:$AZ,12,FALSE)),IF($X$1=4,(VLOOKUP(B530,'X4'!$B:$AZ,12,FALSE)),IF($X$1=5,(VLOOKUP(B530,'X5'!$B:$AZ,12,FALSE)),IF($X$1=6,(VLOOKUP(B530,'X6'!$B:$AZ,12,FALSE)),IF($X$1=7,(VLOOKUP(B530,'X7'!$B:$AZ,12,FALSE)),IF($X$1=8,(VLOOKUP(B530,'X8'!$B:$AZ,12,FALSE)),IF($X$1=9,(VLOOKUP(B530,'X9'!$B:$AZ,12,FALSE)),IF($X$1=10,(VLOOKUP(B530,'X10'!$B:$AZ,12,FALSE)),IF($X$1=11,(VLOOKUP(B530,'X11'!$B:$AZ,12,FALSE)),IF($X$1=12,(VLOOKUP(B530,'X12'!$B:$AZ,12,FALSE)),IF($X$1=13,(VLOOKUP(B530,'X13'!$B:$AZ,12,FALSE)),"B")))))))))))))))</f>
        <v xml:space="preserve"> </v>
      </c>
      <c r="Q530" s="185" t="str">
        <f ca="1">IF(ISERROR(IF($X$1=1,(VLOOKUP(B530,'X1'!$B:$AZ,46,FALSE)),IF($X$1=2,(VLOOKUP(B530,'X2'!$B:$AZ,46,FALSE)),IF($X$1=3,(VLOOKUP(B530,'X3'!$B:$AZ,46,FALSE)),IF($X$1=4,(VLOOKUP(B530,'X4'!$B:$AZ,46,FALSE)),IF($X$1=5,(VLOOKUP(B530,'X5'!$B:$AZ,46,FALSE)),IF($X$1=6,(VLOOKUP(B530,'X6'!$B:$AZ,46,FALSE)),IF($X$1=7,(VLOOKUP(B530,'X7'!$B:$AZ,46,FALSE)),IF($X$1=8,(VLOOKUP(B530,'X8'!$B:$AZ,46,FALSE)),IF($X$1=9,(VLOOKUP(B530,'X9'!$B:$AZ,46,FALSE)),IF($X$1=10,(VLOOKUP(B530,'X10'!$B:$AZ,46,FALSE)),IF($X$1=11,(VLOOKUP(B530,'X11'!$B:$AZ,46,FALSE)),IF($X$1=12,(VLOOKUP(B530,'X12'!$B:$AZ,46,FALSE)),IF($X$1=13,(VLOOKUP(B530,'X13'!$B:$AZ,46,FALSE)),"B"))))))))))))))=TRUE," ",(IF($X$1=1,(VLOOKUP(B530,'X1'!$B:$AZ,46,FALSE)),IF($X$1=2,(VLOOKUP(B530,'X2'!$B:$AZ,46,FALSE)),IF($X$1=3,(VLOOKUP(B530,'X3'!$B:$AZ,46,FALSE)),IF($X$1=4,(VLOOKUP(B530,'X4'!$B:$AZ,46,FALSE)),IF($X$1=5,(VLOOKUP(B530,'X5'!$B:$AZ,46,FALSE)),IF($X$1=6,(VLOOKUP(B530,'X6'!$B:$AZ,46,FALSE)),IF($X$1=7,(VLOOKUP(B530,'X7'!$B:$AZ,46,FALSE)),IF($X$1=8,(VLOOKUP(B530,'X8'!$B:$AZ,46,FALSE)),IF($X$1=9,(VLOOKUP(B530,'X9'!$B:$AZ,46,FALSE)),IF($X$1=10,(VLOOKUP(B530,'X10'!$B:$AZ,46,FALSE)),IF($X$1=11,(VLOOKUP(B530,'X11'!$B:$AZ,46,FALSE)),IF($X$1=12,(VLOOKUP(B530,'X12'!$B:$AZ,46,FALSE)),IF($X$1=13,(VLOOKUP(B530,'X13'!$B:$AZ,46,FALSE)),"B")))))))))))))))</f>
        <v xml:space="preserve"> </v>
      </c>
      <c r="R530" s="185" t="str">
        <f ca="1">IF(ISERROR(IF($X$1=1,(VLOOKUP(B530,'X1'!$B:$AZ,15,FALSE)),IF($X$1=2,(VLOOKUP(B530,'X2'!$B:$AZ,15,FALSE)),IF($X$1=3,(VLOOKUP(B530,'X3'!$B:$AZ,15,FALSE)),IF($X$1=4,(VLOOKUP(B530,'X4'!$B:$AZ,15,FALSE)),IF($X$1=5,(VLOOKUP(B530,'X5'!$B:$AZ,15,FALSE)),IF($X$1=6,(VLOOKUP(B530,'X6'!$B:$AZ,15,FALSE)),IF($X$1=7,(VLOOKUP(B530,'X7'!$B:$AZ,15,FALSE)),IF($X$1=8,(VLOOKUP(B530,'X8'!$B:$AZ,15,FALSE)),IF($X$1=9,(VLOOKUP(B530,'X9'!$B:$AZ,15,FALSE)),IF($X$1=10,(VLOOKUP(B530,'X10'!$B:$AZ,15,FALSE)),IF($X$1=11,(VLOOKUP(B530,'X11'!$B:$AZ,15,FALSE)),IF($X$1=12,(VLOOKUP(B530,'X12'!$B:$AZ,15,FALSE)),IF($X$1=13,(VLOOKUP(B530,'X13'!$B:$AZ,15,FALSE)),"B"))))))))))))))=TRUE," ",(IF($X$1=1,(VLOOKUP(B530,'X1'!$B:$AZ,15,FALSE)),IF($X$1=2,(VLOOKUP(B530,'X2'!$B:$AZ,15,FALSE)),IF($X$1=3,(VLOOKUP(B530,'X3'!$B:$AZ,15,FALSE)),IF($X$1=4,(VLOOKUP(B530,'X4'!$B:$AZ,15,FALSE)),IF($X$1=5,(VLOOKUP(B530,'X5'!$B:$AZ,15,FALSE)),IF($X$1=6,(VLOOKUP(B530,'X6'!$B:$AZ,15,FALSE)),IF($X$1=7,(VLOOKUP(B530,'X7'!$B:$AZ,15,FALSE)),IF($X$1=8,(VLOOKUP(B530,'X8'!$B:$AZ,15,FALSE)),IF($X$1=9,(VLOOKUP(B530,'X9'!$B:$AZ,15,FALSE)),IF($X$1=10,(VLOOKUP(B530,'X10'!$B:$AZ,15,FALSE)),IF($X$1=11,(VLOOKUP(B530,'X11'!$B:$AZ,15,FALSE)),IF($X$1=12,(VLOOKUP(B530,'X12'!$B:$AZ,15,FALSE)),IF($X$1=13,(VLOOKUP(B530,'X13'!$B:$AZ,15,FALSE)),"B")))))))))))))))</f>
        <v xml:space="preserve"> </v>
      </c>
      <c r="S530" s="185" t="str">
        <f ca="1">IF(ISERROR(IF((IF($X$1=1,(VLOOKUP(B530,'X1'!$B:$AZ,14,FALSE)),(IF($X$1=2,(VLOOKUP(B530,'X2'!$B:$AZ,14,FALSE)),(IF($X$1=3,(VLOOKUP(B530,'X3'!$B:$AZ,14,FALSE)),(IF($X$1=4,(VLOOKUP(B530,'X4'!$B:$AZ,14,FALSE)),(IF($X$1=5,(VLOOKUP(B530,'X5'!$B:$AZ,14,FALSE)),(IF($X$1=6,(VLOOKUP(B530,'X6'!$B:$AZ,14,FALSE)),(IF($X$1=7,(VLOOKUP(B530,'X7'!$B:$AZ,14,FALSE)),(IF($X$1=8,(VLOOKUP(B530,'X8'!$B:$AZ,14,FALSE)),(IF($X$1=9,(VLOOKUP(B530,'X9'!$B:$AZ,14,FALSE)),(IF($X$1=10,(VLOOKUP(B530,'X10'!$B:$AZ,14,FALSE)),(IF($X$1=11,(VLOOKUP(B530,'X11'!$B:$AZ,14,FALSE)),(IF($X$1=12,(VLOOKUP(B530,'X12'!$B:$AZ,14,FALSE)),(VLOOKUP(B530,'X13'!$B:$AZ,14,FALSE))))))))))))))))))))))))))=$V$1," ",(IF($X$1=1,(VLOOKUP(B530,'X1'!$B:$AZ,14,FALSE)),(IF($X$1=2,(VLOOKUP(B530,'X2'!$B:$AZ,14,FALSE)),(IF($X$1=3,(VLOOKUP(B530,'X3'!$B:$AZ,14,FALSE)),(IF($X$1=4,(VLOOKUP(B530,'X4'!$B:$AZ,14,FALSE)),(IF($X$1=5,(VLOOKUP(B530,'X5'!$B:$AZ,14,FALSE)),(IF($X$1=6,(VLOOKUP(B530,'X6'!$B:$AZ,14,FALSE)),(IF($X$1=7,(VLOOKUP(B530,'X7'!$B:$AZ,14,FALSE)),(IF($X$1=8,(VLOOKUP(B530,'X8'!$B:$AZ,14,FALSE)),(IF($X$1=9,(VLOOKUP(B530,'X9'!$B:$AZ,14,FALSE)),(IF($X$1=10,(VLOOKUP(B530,'X10'!$B:$AZ,14,FALSE)),(IF($X$1=11,(VLOOKUP(B530,'X11'!$B:$AZ,14,FALSE)),(IF($X$1=12,(VLOOKUP(B530,'X12'!$B:$AZ,14,FALSE)),(VLOOKUP(B530,'X13'!$B:$AZ,14,FALSE))))))))))))))))))))))))))))=TRUE," ",(IF((IF($X$1=1,(VLOOKUP(B530,'X1'!$B:$AZ,14,FALSE)),(IF($X$1=2,(VLOOKUP(B530,'X2'!$B:$AZ,14,FALSE)),(IF($X$1=3,(VLOOKUP(B530,'X3'!$B:$AZ,14,FALSE)),(IF($X$1=4,(VLOOKUP(B530,'X4'!$B:$AZ,14,FALSE)),(IF($X$1=5,(VLOOKUP(B530,'X5'!$B:$AZ,14,FALSE)),(IF($X$1=6,(VLOOKUP(B530,'X6'!$B:$AZ,14,FALSE)),(IF($X$1=7,(VLOOKUP(B530,'X7'!$B:$AZ,14,FALSE)),(IF($X$1=8,(VLOOKUP(B530,'X8'!$B:$AZ,14,FALSE)),(IF($X$1=9,(VLOOKUP(B530,'X9'!$B:$AZ,14,FALSE)),(IF($X$1=10,(VLOOKUP(B530,'X10'!$B:$AZ,14,FALSE)),(IF($X$1=11,(VLOOKUP(B530,'X11'!$B:$AZ,14,FALSE)),(IF($X$1=12,(VLOOKUP(B530,'X12'!$B:$AZ,14,FALSE)),(VLOOKUP(B530,'X13'!$B:$AZ,14,FALSE))))))))))))))))))))))))))=$V$1," ",(IF($X$1=1,(VLOOKUP(B530,'X1'!$B:$AZ,14,FALSE)),(IF($X$1=2,(VLOOKUP(B530,'X2'!$B:$AZ,14,FALSE)),(IF($X$1=3,(VLOOKUP(B530,'X3'!$B:$AZ,14,FALSE)),(IF($X$1=4,(VLOOKUP(B530,'X4'!$B:$AZ,14,FALSE)),(IF($X$1=5,(VLOOKUP(B530,'X5'!$B:$AZ,14,FALSE)),(IF($X$1=6,(VLOOKUP(B530,'X6'!$B:$AZ,14,FALSE)),(IF($X$1=7,(VLOOKUP(B530,'X7'!$B:$AZ,14,FALSE)),(IF($X$1=8,(VLOOKUP(B530,'X8'!$B:$AZ,14,FALSE)),(IF($X$1=9,(VLOOKUP(B530,'X9'!$B:$AZ,14,FALSE)),(IF($X$1=10,(VLOOKUP(B530,'X10'!$B:$AZ,14,FALSE)),(IF($X$1=11,(VLOOKUP(B530,'X11'!$B:$AZ,14,FALSE)),(IF($X$1=12,(VLOOKUP(B530,'X12'!$B:$AZ,14,FALSE)),(VLOOKUP(B530,'X13'!$B:$AZ,14,FALSE)))))))))))))))))))))))))))))</f>
        <v xml:space="preserve"> </v>
      </c>
    </row>
    <row r="531" spans="1:19" ht="14.1" customHeight="1" x14ac:dyDescent="0.2">
      <c r="A531" s="156" t="s">
        <v>1058</v>
      </c>
      <c r="B531" s="122" t="str">
        <f>IF(ISERROR(IF($U$16=1,(VLOOKUP(A531,$AC$89:$AH$125,2,FALSE)),IF((IF($X$1=1,'X1'!B490,(IF($X$1=2,'X2'!B490,(IF($X$1=3,'X3'!B490,(IF($X$1=4,'X4'!B490,(IF($X$1=5,'X5'!B490,(IF($X$1=6,'X6'!B490,(IF($X$1=7,'X7'!B490,(IF($X$1=8,'X8'!B490,(IF($X$1=9,'X9'!B490,(IF($X$1=10,'X10'!B490,(IF($X$1=11,'X11'!B490,(IF($X$1=12,'X12'!B490,'X13'!B490))))))))))))))))))))))))="","",(IF($X$1=1,'X1'!B490,(IF($X$1=2,'X2'!B490,(IF($X$1=3,'X3'!B490,(IF($X$1=4,'X4'!B490,(IF($X$1=5,'X5'!B490,(IF($X$1=6,'X6'!B490,(IF($X$1=7,'X7'!B490,(IF($X$1=8,'X8'!B490,(IF($X$1=9,'X9'!B490,(IF($X$1=10,'X10'!B490,(IF($X$1=11,'X11'!B490,(IF($X$1=12,'X12'!B490,'X13'!B490)))))))))))))))))))))))))))=TRUE," ",(IF($U$16=1,(VLOOKUP(A531,$AC$89:$AH$125,2,FALSE)),IF((IF($X$1=1,'X1'!B490,(IF($X$1=2,'X2'!B490,(IF($X$1=3,'X3'!B490,(IF($X$1=4,'X4'!B490,(IF($X$1=5,'X5'!B490,(IF($X$1=6,'X6'!B490,(IF($X$1=7,'X7'!B490,(IF($X$1=8,'X8'!B490,(IF($X$1=9,'X9'!B490,(IF($X$1=10,'X10'!B490,(IF($X$1=11,'X11'!B490,(IF($X$1=12,'X12'!B490,'X13'!B490))))))))))))))))))))))))="","",(IF($X$1=1,'X1'!B490,(IF($X$1=2,'X2'!B490,(IF($X$1=3,'X3'!B490,(IF($X$1=4,'X4'!B490,(IF($X$1=5,'X5'!B490,(IF($X$1=6,'X6'!B490,(IF($X$1=7,'X7'!B490,(IF($X$1=8,'X8'!B490,(IF($X$1=9,'X9'!B490,(IF($X$1=10,'X10'!B490,(IF($X$1=11,'X11'!B490,(IF($X$1=12,'X12'!B490,'X13'!B490))))))))))))))))))))))))))))</f>
        <v/>
      </c>
      <c r="C531" s="181" t="str">
        <f ca="1">IF(ISERROR(IF($X$1=1,(VLOOKUP(B531,'X1'!$B:$AZ,47,FALSE)),IF($X$1=2,(VLOOKUP(B531,'X2'!$B:$AZ,47,FALSE)),IF($X$1=3,(VLOOKUP(B531,'X3'!$B:$AZ,47,FALSE)),IF($X$1=4,(VLOOKUP(B531,'X4'!$B:$AZ,47,FALSE)),IF($X$1=5,(VLOOKUP(B531,'X5'!$B:$AZ,47,FALSE)),IF($X$1=6,(VLOOKUP(B531,'X6'!$B:$AZ,47,FALSE)),IF($X$1=7,(VLOOKUP(B531,'X7'!$B:$AZ,47,FALSE)),IF($X$1=8,(VLOOKUP(B531,'X8'!$B:$AZ,47,FALSE)),IF($X$1=9,(VLOOKUP(B531,'X9'!$B:$AZ,47,FALSE)),IF($X$1=10,(VLOOKUP(B531,'X10'!$B:$AZ,47,FALSE)),IF($X$1=11,(VLOOKUP(B531,'X11'!$B:$AZ,47,FALSE)),IF($X$1=12,(VLOOKUP(B531,'X12'!$B:$AZ,47,FALSE)),IF($X$1=13,(VLOOKUP(B531,'X13'!$B:$AZ,47,FALSE)),"B"))))))))))))))=TRUE," ",(IF($X$1=1,(VLOOKUP(B531,'X1'!$B:$AZ,47,FALSE)),IF($X$1=2,(VLOOKUP(B531,'X2'!$B:$AZ,47,FALSE)),IF($X$1=3,(VLOOKUP(B531,'X3'!$B:$AZ,47,FALSE)),IF($X$1=4,(VLOOKUP(B531,'X4'!$B:$AZ,47,FALSE)),IF($X$1=5,(VLOOKUP(B531,'X5'!$B:$AZ,47,FALSE)),IF($X$1=6,(VLOOKUP(B531,'X6'!$B:$AZ,47,FALSE)),IF($X$1=7,(VLOOKUP(B531,'X7'!$B:$AZ,47,FALSE)),IF($X$1=8,(VLOOKUP(B531,'X8'!$B:$AZ,47,FALSE)),IF($X$1=9,(VLOOKUP(B531,'X9'!$B:$AZ,47,FALSE)),IF($X$1=10,(VLOOKUP(B531,'X10'!$B:$AZ,47,FALSE)),IF($X$1=11,(VLOOKUP(B531,'X11'!$B:$AZ,47,FALSE)),IF($X$1=12,(VLOOKUP(B531,'X12'!$B:$AZ,47,FALSE)),IF($X$1=13,(VLOOKUP(B531,'X13'!$B:$AZ,47,FALSE)),"B")))))))))))))))</f>
        <v xml:space="preserve"> </v>
      </c>
      <c r="D531" s="181" t="str">
        <f ca="1">IF(ISERROR(IF($X$1=1,(VLOOKUP(B531,'X1'!$B:$AP,41,FALSE)),IF($X$1=2,(VLOOKUP(B531,'X2'!$B:$AP,41,FALSE)),IF($X$1=3,(VLOOKUP(B531,'X3'!$B:$AP,41,FALSE)),IF($X$1=4,(VLOOKUP(B531,'X4'!$B:$AP,41,FALSE)),IF($X$1=5,(VLOOKUP(B531,'X5'!$B:$AP,41,FALSE)),IF($X$1=6,(VLOOKUP(B531,'X6'!$B:$AP,41,FALSE)),IF($X$1=7,(VLOOKUP(B531,'X7'!$B:$AP,41,FALSE)),IF($X$1=8,(VLOOKUP(B531,'X8'!$B:$AP,41,FALSE)),IF($X$1=9,(VLOOKUP(B531,'X9'!$B:$AP,41,FALSE)),IF($X$1=10,(VLOOKUP(B531,'X10'!$B:$AP,41,FALSE)),IF($X$1=11,(VLOOKUP(B531,'X11'!$B:$AP,41,FALSE)),IF($X$1=12,(VLOOKUP(B531,'X12'!$B:$AP,41,FALSE)),IF($X$1=13,(VLOOKUP(B531,'X13'!$B:$AP,41,FALSE)),"B"))))))))))))))=TRUE," ",(IF($X$1=1,(VLOOKUP(B531,'X1'!$B:$AP,41,FALSE)),IF($X$1=2,(VLOOKUP(B531,'X2'!$B:$AP,41,FALSE)),IF($X$1=3,(VLOOKUP(B531,'X3'!$B:$AP,41,FALSE)),IF($X$1=4,(VLOOKUP(B531,'X4'!$B:$AP,41,FALSE)),IF($X$1=5,(VLOOKUP(B531,'X5'!$B:$AP,41,FALSE)),IF($X$1=6,(VLOOKUP(B531,'X6'!$B:$AP,41,FALSE)),IF($X$1=7,(VLOOKUP(B531,'X7'!$B:$AP,41,FALSE)),IF($X$1=8,(VLOOKUP(B531,'X8'!$B:$AP,41,FALSE)),IF($X$1=9,(VLOOKUP(B531,'X9'!$B:$AP,41,FALSE)),IF($X$1=10,(VLOOKUP(B531,'X10'!$B:$AP,41,FALSE)),IF($X$1=11,(VLOOKUP(B531,'X11'!$B:$AP,41,FALSE)),IF($X$1=12,(VLOOKUP(B531,'X12'!$B:$AP,41,FALSE)),IF($X$1=13,(VLOOKUP(B531,'X13'!$B:$AP,41,FALSE)),"B")))))))))))))))</f>
        <v xml:space="preserve"> </v>
      </c>
      <c r="E531" s="182" t="str">
        <f ca="1">IF(ISERROR(IF($X$1=1,(VLOOKUP(B531,'X1'!$B:$AP,7,FALSE)),IF($X$1=2,(VLOOKUP(B531,'X2'!$B:$AP,7,FALSE)),IF($X$1=3,(VLOOKUP(B531,'X3'!$B:$AP,7,FALSE)),IF($X$1=4,(VLOOKUP(B531,'X4'!$B:$AP,7,FALSE)),IF($X$1=5,(VLOOKUP(B531,'X5'!$B:$AP,7,FALSE)),IF($X$1=6,(VLOOKUP(B531,'X6'!$B:$AP,7,FALSE)),IF($X$1=7,(VLOOKUP(B531,'X7'!$B:$AP,7,FALSE)),IF($X$1=8,(VLOOKUP(B531,'X8'!$B:$AP,7,FALSE)),IF($X$1=9,(VLOOKUP(B531,'X9'!$B:$AP,7,FALSE)),IF($X$1=10,(VLOOKUP(B531,'X10'!$B:$AP,7,FALSE)),IF($X$1=11,(VLOOKUP(B531,'X11'!$B:$AP,7,FALSE)),IF($X$1=12,(VLOOKUP(B531,'X12'!$B:$AP,7,FALSE)),IF($X$1=13,(VLOOKUP(B531,'X13'!$B:$AP,7,FALSE)),"B"))))))))))))))=TRUE," ",(IF($X$1=1,(VLOOKUP(B531,'X1'!$B:$AP,7,FALSE)),IF($X$1=2,(VLOOKUP(B531,'X2'!$B:$AP,7,FALSE)),IF($X$1=3,(VLOOKUP(B531,'X3'!$B:$AP,7,FALSE)),IF($X$1=4,(VLOOKUP(B531,'X4'!$B:$AP,7,FALSE)),IF($X$1=5,(VLOOKUP(B531,'X5'!$B:$AP,7,FALSE)),IF($X$1=6,(VLOOKUP(B531,'X6'!$B:$AP,7,FALSE)),IF($X$1=7,(VLOOKUP(B531,'X7'!$B:$AP,7,FALSE)),IF($X$1=8,(VLOOKUP(B531,'X8'!$B:$AP,7,FALSE)),IF($X$1=9,(VLOOKUP(B531,'X9'!$B:$AP,7,FALSE)),IF($X$1=10,(VLOOKUP(B531,'X10'!$B:$AP,7,FALSE)),IF($X$1=11,(VLOOKUP(B531,'X11'!$B:$AP,7,FALSE)),IF($X$1=12,(VLOOKUP(B531,'X12'!$B:$AP,7,FALSE)),IF($X$1=13,(VLOOKUP(B531,'X13'!$B:$AP,7,FALSE)),"B")))))))))))))))</f>
        <v xml:space="preserve"> </v>
      </c>
      <c r="F531" s="182" t="str">
        <f ca="1">IF(ISERROR(IF((IF($X$1=1,(VLOOKUP(B531,'X1'!$B:$AO,6,FALSE)),(IF($X$1=2,(VLOOKUP(B531,'X2'!$B:$AO,6,FALSE)),(IF($X$1=3,(VLOOKUP(B531,'X3'!$B:$AO,6,FALSE)),(IF($X$1=4,(VLOOKUP(B531,'X4'!$B:$AO,6,FALSE)),(IF($X$1=5,(VLOOKUP(B531,'X5'!$B:$AO,6,FALSE)),(IF($X$1=6,(VLOOKUP(B531,'X6'!$B:$AO,6,FALSE)),(IF($X$1=7,(VLOOKUP(B531,'X7'!$B:$AO,6,FALSE)),(IF($X$1=8,(VLOOKUP(B531,'X8'!$B:$AO,6,FALSE)),(IF($X$1=9,(VLOOKUP(B531,'X9'!$B:$AO,6,FALSE)),(IF($X$1=10,(VLOOKUP(B531,'X10'!$B:$AO,6,FALSE)),(IF($X$1=11,(VLOOKUP(B531,'X11'!$B:$AO,6,FALSE)),(IF($X$1=12,(VLOOKUP(B531,'X12'!$B:$AO,6,FALSE)),(VLOOKUP(B531,'X13'!$B:$AO,6,FALSE))))))))))))))))))))))))))=$V$1," ",(IF($X$1=1,(VLOOKUP(B531,'X1'!$B:$AO,6,FALSE)),(IF($X$1=2,(VLOOKUP(B531,'X2'!$B:$AO,6,FALSE)),(IF($X$1=3,(VLOOKUP(B531,'X3'!$B:$AO,6,FALSE)),(IF($X$1=4,(VLOOKUP(B531,'X4'!$B:$AO,6,FALSE)),(IF($X$1=5,(VLOOKUP(B531,'X5'!$B:$AO,6,FALSE)),(IF($X$1=6,(VLOOKUP(B531,'X6'!$B:$AO,6,FALSE)),(IF($X$1=7,(VLOOKUP(B531,'X7'!$B:$AO,6,FALSE)),(IF($X$1=8,(VLOOKUP(B531,'X8'!$B:$AO,6,FALSE)),(IF($X$1=9,(VLOOKUP(B531,'X9'!$B:$AO,6,FALSE)),(IF($X$1=10,(VLOOKUP(B531,'X10'!$B:$AO,6,FALSE)),(IF($X$1=11,(VLOOKUP(B531,'X11'!$B:$AO,6,FALSE)),(IF($X$1=12,(VLOOKUP(B531,'X12'!$B:$AO,6,FALSE)),(VLOOKUP(B531,'X13'!$B:$AO,6,FALSE))))))))))))))))))))))))))))=TRUE," ",(IF((IF($X$1=1,(VLOOKUP(B531,'X1'!$B:$AO,6,FALSE)),(IF($X$1=2,(VLOOKUP(B531,'X2'!$B:$AO,6,FALSE)),(IF($X$1=3,(VLOOKUP(B531,'X3'!$B:$AO,6,FALSE)),(IF($X$1=4,(VLOOKUP(B531,'X4'!$B:$AO,6,FALSE)),(IF($X$1=5,(VLOOKUP(B531,'X5'!$B:$AO,6,FALSE)),(IF($X$1=6,(VLOOKUP(B531,'X6'!$B:$AO,6,FALSE)),(IF($X$1=7,(VLOOKUP(B531,'X7'!$B:$AO,6,FALSE)),(IF($X$1=8,(VLOOKUP(B531,'X8'!$B:$AO,6,FALSE)),(IF($X$1=9,(VLOOKUP(B531,'X9'!$B:$AO,6,FALSE)),(IF($X$1=10,(VLOOKUP(B531,'X10'!$B:$AO,6,FALSE)),(IF($X$1=11,(VLOOKUP(B531,'X11'!$B:$AO,6,FALSE)),(IF($X$1=12,(VLOOKUP(B531,'X12'!$B:$AO,6,FALSE)),(VLOOKUP(B531,'X13'!$B:$AO,6,FALSE))))))))))))))))))))))))))=$V$1," ",(IF($X$1=1,(VLOOKUP(B531,'X1'!$B:$AO,6,FALSE)),(IF($X$1=2,(VLOOKUP(B531,'X2'!$B:$AO,6,FALSE)),(IF($X$1=3,(VLOOKUP(B531,'X3'!$B:$AO,6,FALSE)),(IF($X$1=4,(VLOOKUP(B531,'X4'!$B:$AO,6,FALSE)),(IF($X$1=5,(VLOOKUP(B531,'X5'!$B:$AO,6,FALSE)),(IF($X$1=6,(VLOOKUP(B531,'X6'!$B:$AO,6,FALSE)),(IF($X$1=7,(VLOOKUP(B531,'X7'!$B:$AO,6,FALSE)),(IF($X$1=8,(VLOOKUP(B531,'X8'!$B:$AO,6,FALSE)),(IF($X$1=9,(VLOOKUP(B531,'X9'!$B:$AO,6,FALSE)),(IF($X$1=10,(VLOOKUP(B531,'X10'!$B:$AO,6,FALSE)),(IF($X$1=11,(VLOOKUP(B531,'X11'!$B:$AO,6,FALSE)),(IF($X$1=12,(VLOOKUP(B531,'X12'!$B:$AO,6,FALSE)),(VLOOKUP(B531,'X13'!$B:$AO,6,FALSE)))))))))))))))))))))))))))))</f>
        <v xml:space="preserve"> </v>
      </c>
      <c r="G531" s="182" t="str">
        <f ca="1">IF(ISERROR(IF($X$1=1,(VLOOKUP(B531,'X1'!$B:$AZ,44,FALSE)),IF($X$1=2,(VLOOKUP(B531,'X2'!$B:$AZ,44,FALSE)),IF($X$1=3,(VLOOKUP(B531,'X3'!$B:$AZ,44,FALSE)),IF($X$1=4,(VLOOKUP(B531,'X4'!$B:$AZ,44,FALSE)),IF($X$1=5,(VLOOKUP(B531,'X5'!$B:$AZ,44,FALSE)),IF($X$1=6,(VLOOKUP(B531,'X6'!$B:$AZ,44,FALSE)),IF($X$1=7,(VLOOKUP(B531,'X7'!$B:$AZ,44,FALSE)),IF($X$1=8,(VLOOKUP(B531,'X8'!$B:$AZ,44,FALSE)),IF($X$1=9,(VLOOKUP(B531,'X9'!$B:$AZ,44,FALSE)),IF($X$1=10,(VLOOKUP(B531,'X10'!$B:$AZ,44,FALSE)),IF($X$1=11,(VLOOKUP(B531,'X11'!$B:$AZ,44,FALSE)),IF($X$1=12,(VLOOKUP(B531,'X12'!$B:$AZ,44,FALSE)),IF($X$1=13,(VLOOKUP(B531,'X13'!$B:$AZ,44,FALSE)),"B"))))))))))))))=TRUE," ",(IF($X$1=1,(VLOOKUP(B531,'X1'!$B:$AZ,44,FALSE)),IF($X$1=2,(VLOOKUP(B531,'X2'!$B:$AZ,44,FALSE)),IF($X$1=3,(VLOOKUP(B531,'X3'!$B:$AZ,44,FALSE)),IF($X$1=4,(VLOOKUP(B531,'X4'!$B:$AZ,44,FALSE)),IF($X$1=5,(VLOOKUP(B531,'X5'!$B:$AZ,44,FALSE)),IF($X$1=6,(VLOOKUP(B531,'X6'!$B:$AZ,44,FALSE)),IF($X$1=7,(VLOOKUP(B531,'X7'!$B:$AZ,44,FALSE)),IF($X$1=8,(VLOOKUP(B531,'X8'!$B:$AZ,44,FALSE)),IF($X$1=9,(VLOOKUP(B531,'X9'!$B:$AZ,44,FALSE)),IF($X$1=10,(VLOOKUP(B531,'X10'!$B:$AZ,44,FALSE)),IF($X$1=11,(VLOOKUP(B531,'X11'!$B:$AZ,44,FALSE)),IF($X$1=12,(VLOOKUP(B531,'X12'!$B:$AZ,44,FALSE)),IF($X$1=13,(VLOOKUP(B531,'X13'!$B:$AZ,44,FALSE)),"B")))))))))))))))</f>
        <v xml:space="preserve"> </v>
      </c>
      <c r="H531" s="182" t="str">
        <f ca="1">IF(ISERROR(IF($X$1=1,(VLOOKUP(B531,'X1'!$B:$AZ,8,FALSE)),IF($X$1=2,(VLOOKUP(B531,'X2'!$B:$AZ,8,FALSE)),IF($X$1=3,(VLOOKUP(B531,'X3'!$B:$AZ,8,FALSE)),IF($X$1=4,(VLOOKUP(B531,'X4'!$B:$AZ,8,FALSE)),IF($X$1=5,(VLOOKUP(B531,'X5'!$B:$AZ,8,FALSE)),IF($X$1=6,(VLOOKUP(B531,'X6'!$B:$AZ,8,FALSE)),IF($X$1=7,(VLOOKUP(B531,'X7'!$B:$AZ,8,FALSE)),IF($X$1=8,(VLOOKUP(B531,'X8'!$B:$AZ,8,FALSE)),IF($X$1=9,(VLOOKUP(B531,'X9'!$B:$AZ,8,FALSE)),IF($X$1=10,(VLOOKUP(B531,'X10'!$B:$AZ,8,FALSE)),IF($X$1=11,(VLOOKUP(B531,'X11'!$B:$AZ,8,FALSE)),IF($X$1=12,(VLOOKUP(B531,'X12'!$B:$AZ,8,FALSE)),IF($X$1=13,(VLOOKUP(B531,'X13'!$B:$AZ,8,FALSE)),"B"))))))))))))))=TRUE," ",(IF($X$1=1,(VLOOKUP(B531,'X1'!$B:$AZ,8,FALSE)),IF($X$1=2,(VLOOKUP(B531,'X2'!$B:$AZ,8,FALSE)),IF($X$1=3,(VLOOKUP(B531,'X3'!$B:$AZ,8,FALSE)),IF($X$1=4,(VLOOKUP(B531,'X4'!$B:$AZ,8,FALSE)),IF($X$1=5,(VLOOKUP(B531,'X5'!$B:$AZ,8,FALSE)),IF($X$1=6,(VLOOKUP(B531,'X6'!$B:$AZ,8,FALSE)),IF($X$1=7,(VLOOKUP(B531,'X7'!$B:$AZ,8,FALSE)),IF($X$1=8,(VLOOKUP(B531,'X8'!$B:$AZ,8,FALSE)),IF($X$1=9,(VLOOKUP(B531,'X9'!$B:$AZ,8,FALSE)),IF($X$1=10,(VLOOKUP(B531,'X10'!$B:$AZ,8,FALSE)),IF($X$1=11,(VLOOKUP(B531,'X11'!$B:$AZ,8,FALSE)),IF($X$1=12,(VLOOKUP(B531,'X12'!$B:$AZ,8,FALSE)),IF($X$1=13,(VLOOKUP(B531,'X13'!$B:$AZ,8,FALSE)),"B")))))))))))))))</f>
        <v xml:space="preserve"> </v>
      </c>
      <c r="I531" s="183" t="str">
        <f ca="1">IF(ISERROR(IF($X$1=1,(VLOOKUP(B531,'X1'!$B:$AZ,2,FALSE)),IF($X$1=2,(VLOOKUP(B531,'X2'!$B:$AZ,2,FALSE)),IF($X$1=3,(VLOOKUP(B531,'X3'!$B:$AZ,2,FALSE)),IF($X$1=4,(VLOOKUP(B531,'X4'!$B:$AZ,2,FALSE)),IF($X$1=5,(VLOOKUP(B531,'X5'!$B:$AZ,2,FALSE)),IF($X$1=6,(VLOOKUP(B531,'X6'!$B:$AZ,2,FALSE)),IF($X$1=7,(VLOOKUP(B531,'X7'!$B:$AZ,2,FALSE)),IF($X$1=8,(VLOOKUP(B531,'X8'!$B:$AZ,2,FALSE)),IF($X$1=9,(VLOOKUP(B531,'X9'!$B:$AZ,2,FALSE)),IF($X$1=10,(VLOOKUP(B531,'X10'!$B:$AZ,2,FALSE)),IF($X$1=11,(VLOOKUP(B531,'X11'!$B:$AZ,2,FALSE)),IF($X$1=12,(VLOOKUP(B531,'X12'!$B:$AZ,2,FALSE)),IF($X$1=13,(VLOOKUP(B531,'X13'!$B:$AZ,2,FALSE)),"B"))))))))))))))=TRUE," ",(IF($X$1=1,(VLOOKUP(B531,'X1'!$B:$AZ,2,FALSE)),IF($X$1=2,(VLOOKUP(B531,'X2'!$B:$AZ,2,FALSE)),IF($X$1=3,(VLOOKUP(B531,'X3'!$B:$AZ,2,FALSE)),IF($X$1=4,(VLOOKUP(B531,'X4'!$B:$AZ,2,FALSE)),IF($X$1=5,(VLOOKUP(B531,'X5'!$B:$AZ,2,FALSE)),IF($X$1=6,(VLOOKUP(B531,'X6'!$B:$AZ,2,FALSE)),IF($X$1=7,(VLOOKUP(B531,'X7'!$B:$AZ,2,FALSE)),IF($X$1=8,(VLOOKUP(B531,'X8'!$B:$AZ,2,FALSE)),IF($X$1=9,(VLOOKUP(B531,'X9'!$B:$AZ,2,FALSE)),IF($X$1=10,(VLOOKUP(B531,'X10'!$B:$AZ,2,FALSE)),IF($X$1=11,(VLOOKUP(B531,'X11'!$B:$AZ,2,FALSE)),IF($X$1=12,(VLOOKUP(B531,'X12'!$B:$AZ,2,FALSE)),IF($X$1=13,(VLOOKUP(B531,'X13'!$B:$AZ,2,FALSE)),"B")))))))))))))))</f>
        <v xml:space="preserve"> </v>
      </c>
      <c r="J531" s="183" t="str">
        <f ca="1">IF(ISERROR(IF($X$1=1,(VLOOKUP(B531,'X1'!$B:$AZ,3,FALSE)),IF($X$1=2,(VLOOKUP(B531,'X2'!$B:$AZ,3,FALSE)),IF($X$1=3,(VLOOKUP(B531,'X3'!$B:$AZ,3,FALSE)),IF($X$1=4,(VLOOKUP(B531,'X4'!$B:$AZ,3,FALSE)),IF($X$1=5,(VLOOKUP(B531,'X5'!$B:$AZ,3,FALSE)),IF($X$1=6,(VLOOKUP(B531,'X6'!$B:$AZ,3,FALSE)),IF($X$1=7,(VLOOKUP(B531,'X7'!$B:$AZ,3,FALSE)),IF($X$1=8,(VLOOKUP(B531,'X8'!$B:$AZ,3,FALSE)),IF($X$1=9,(VLOOKUP(B531,'X9'!$B:$AZ,3,FALSE)),IF($X$1=10,(VLOOKUP(B531,'X10'!$B:$AZ,3,FALSE)),IF($X$1=11,(VLOOKUP(B531,'X11'!$B:$AZ,3,FALSE)),IF($X$1=12,(VLOOKUP(B531,'X12'!$B:$AZ,3,FALSE)),IF($X$1=13,(VLOOKUP(B531,'X13'!$B:$AZ,3,FALSE)),"B"))))))))))))))=TRUE," ",(IF($X$1=1,(VLOOKUP(B531,'X1'!$B:$AZ,3,FALSE)),IF($X$1=2,(VLOOKUP(B531,'X2'!$B:$AZ,3,FALSE)),IF($X$1=3,(VLOOKUP(B531,'X3'!$B:$AZ,3,FALSE)),IF($X$1=4,(VLOOKUP(B531,'X4'!$B:$AZ,3,FALSE)),IF($X$1=5,(VLOOKUP(B531,'X5'!$B:$AZ,3,FALSE)),IF($X$1=6,(VLOOKUP(B531,'X6'!$B:$AZ,3,FALSE)),IF($X$1=7,(VLOOKUP(B531,'X7'!$B:$AZ,3,FALSE)),IF($X$1=8,(VLOOKUP(B531,'X8'!$B:$AZ,3,FALSE)),IF($X$1=9,(VLOOKUP(B531,'X9'!$B:$AZ,3,FALSE)),IF($X$1=10,(VLOOKUP(B531,'X10'!$B:$AZ,3,FALSE)),IF($X$1=11,(VLOOKUP(B531,'X11'!$B:$AZ,3,FALSE)),IF($X$1=12,(VLOOKUP(B531,'X12'!$B:$AZ,3,FALSE)),IF($X$1=13,(VLOOKUP(B531,'X13'!$B:$AZ,3,FALSE)),"B")))))))))))))))</f>
        <v xml:space="preserve"> </v>
      </c>
      <c r="K531" s="183" t="str">
        <f ca="1">IF(ISERROR(IF($X$1=1,(VLOOKUP(B531,'X1'!$B:$AZ,5,FALSE)),IF($X$1=2,(VLOOKUP(B531,'X2'!$B:$AZ,5,FALSE)),IF($X$1=3,(VLOOKUP(B531,'X3'!$B:$AZ,5,FALSE)),IF($X$1=4,(VLOOKUP(B531,'X4'!$B:$AZ,5,FALSE)),IF($X$1=5,(VLOOKUP(B531,'X5'!$B:$AZ,5,FALSE)),IF($X$1=6,(VLOOKUP(B531,'X6'!$B:$AZ,5,FALSE)),IF($X$1=7,(VLOOKUP(B531,'X7'!$B:$AZ,5,FALSE)),IF($X$1=8,(VLOOKUP(B531,'X8'!$B:$AZ,5,FALSE)),IF($X$1=9,(VLOOKUP(B531,'X9'!$B:$AZ,5,FALSE)),IF($X$1=10,(VLOOKUP(B531,'X10'!$B:$AZ,5,FALSE)),IF($X$1=11,(VLOOKUP(B531,'X11'!$B:$AZ,5,FALSE)),IF($X$1=12,(VLOOKUP(B531,'X12'!$B:$AZ,5,FALSE)),IF($X$1=13,(VLOOKUP(B531,'X13'!$B:$AZ,5,FALSE)),"B"))))))))))))))=TRUE," ",(IF($X$1=1,(VLOOKUP(B531,'X1'!$B:$AZ,5,FALSE)),IF($X$1=2,(VLOOKUP(B531,'X2'!$B:$AZ,5,FALSE)),IF($X$1=3,(VLOOKUP(B531,'X3'!$B:$AZ,5,FALSE)),IF($X$1=4,(VLOOKUP(B531,'X4'!$B:$AZ,5,FALSE)),IF($X$1=5,(VLOOKUP(B531,'X5'!$B:$AZ,5,FALSE)),IF($X$1=6,(VLOOKUP(B531,'X6'!$B:$AZ,5,FALSE)),IF($X$1=7,(VLOOKUP(B531,'X7'!$B:$AZ,5,FALSE)),IF($X$1=8,(VLOOKUP(B531,'X8'!$B:$AZ,5,FALSE)),IF($X$1=9,(VLOOKUP(B531,'X9'!$B:$AZ,5,FALSE)),IF($X$1=10,(VLOOKUP(B531,'X10'!$B:$AZ,5,FALSE)),IF($X$1=11,(VLOOKUP(B531,'X11'!$B:$AZ,5,FALSE)),IF($X$1=12,(VLOOKUP(B531,'X12'!$B:$AZ,5,FALSE)),IF($X$1=13,(VLOOKUP(B531,'X13'!$B:$AZ,5,FALSE)),"B")))))))))))))))</f>
        <v xml:space="preserve"> </v>
      </c>
      <c r="L531" s="184" t="str">
        <f ca="1">IF(ISERROR(IF($X$1=1,(VLOOKUP(B531,'X1'!$B:$AZ,9,FALSE)),IF($X$1=2,(VLOOKUP(B531,'X2'!$B:$AZ,9,FALSE)),IF($X$1=3,(VLOOKUP(B531,'X3'!$B:$AZ,9,FALSE)),IF($X$1=4,(VLOOKUP(B531,'X4'!$B:$AZ,9,FALSE)),IF($X$1=5,(VLOOKUP(B531,'X5'!$B:$AZ,9,FALSE)),IF($X$1=6,(VLOOKUP(B531,'X6'!$B:$AZ,9,FALSE)),IF($X$1=7,(VLOOKUP(B531,'X7'!$B:$AZ,9,FALSE)),IF($X$1=8,(VLOOKUP(B531,'X8'!$B:$AZ,9,FALSE)),IF($X$1=9,(VLOOKUP(B531,'X9'!$B:$AZ,9,FALSE)),IF($X$1=10,(VLOOKUP(B531,'X10'!$B:$AZ,9,FALSE)),IF($X$1=11,(VLOOKUP(B531,'X11'!$B:$AZ,9,FALSE)),IF($X$1=12,(VLOOKUP(B531,'X12'!$B:$AZ,9,FALSE)),IF($X$1=13,(VLOOKUP(B531,'X13'!$B:$AZ,9,FALSE)),"B"))))))))))))))=TRUE," ",(IF($X$1=1,(VLOOKUP(B531,'X1'!$B:$AZ,9,FALSE)),IF($X$1=2,(VLOOKUP(B531,'X2'!$B:$AZ,9,FALSE)),IF($X$1=3,(VLOOKUP(B531,'X3'!$B:$AZ,9,FALSE)),IF($X$1=4,(VLOOKUP(B531,'X4'!$B:$AZ,9,FALSE)),IF($X$1=5,(VLOOKUP(B531,'X5'!$B:$AZ,9,FALSE)),IF($X$1=6,(VLOOKUP(B531,'X6'!$B:$AZ,9,FALSE)),IF($X$1=7,(VLOOKUP(B531,'X7'!$B:$AZ,9,FALSE)),IF($X$1=8,(VLOOKUP(B531,'X8'!$B:$AZ,9,FALSE)),IF($X$1=9,(VLOOKUP(B531,'X9'!$B:$AZ,9,FALSE)),IF($X$1=10,(VLOOKUP(B531,'X10'!$B:$AZ,9,FALSE)),IF($X$1=11,(VLOOKUP(B531,'X11'!$B:$AZ,9,FALSE)),IF($X$1=12,(VLOOKUP(B531,'X12'!$B:$AZ,9,FALSE)),IF($X$1=13,(VLOOKUP(B531,'X13'!$B:$AZ,9,FALSE)),"B")))))))))))))))</f>
        <v xml:space="preserve"> </v>
      </c>
      <c r="M531" s="184" t="str">
        <f ca="1">IF(ISERROR(IF($X$1=1,(VLOOKUP(B531,'X1'!$B:$AZ,10,FALSE)),IF($X$1=2,(VLOOKUP(B531,'X2'!$B:$AZ,10,FALSE)),IF($X$1=3,(VLOOKUP(B531,'X3'!$B:$AZ,10,FALSE)),IF($X$1=4,(VLOOKUP(B531,'X4'!$B:$AZ,10,FALSE)),IF($X$1=5,(VLOOKUP(B531,'X5'!$B:$AZ,10,FALSE)),IF($X$1=6,(VLOOKUP(B531,'X6'!$B:$AZ,10,FALSE)),IF($X$1=7,(VLOOKUP(B531,'X7'!$B:$AZ,10,FALSE)),IF($X$1=8,(VLOOKUP(B531,'X8'!$B:$AZ,10,FALSE)),IF($X$1=9,(VLOOKUP(B531,'X9'!$B:$AZ,10,FALSE)),IF($X$1=10,(VLOOKUP(B531,'X10'!$B:$AZ,10,FALSE)),IF($X$1=11,(VLOOKUP(B531,'X11'!$B:$AZ,10,FALSE)),IF($X$1=12,(VLOOKUP(B531,'X12'!$B:$AZ,10,FALSE)),IF($X$1=13,(VLOOKUP(B531,'X13'!$B:$AZ,10,FALSE)),"B"))))))))))))))=TRUE," ",(IF($X$1=1,(VLOOKUP(B531,'X1'!$B:$AZ,10,FALSE)),IF($X$1=2,(VLOOKUP(B531,'X2'!$B:$AZ,10,FALSE)),IF($X$1=3,(VLOOKUP(B531,'X3'!$B:$AZ,10,FALSE)),IF($X$1=4,(VLOOKUP(B531,'X4'!$B:$AZ,10,FALSE)),IF($X$1=5,(VLOOKUP(B531,'X5'!$B:$AZ,10,FALSE)),IF($X$1=6,(VLOOKUP(B531,'X6'!$B:$AZ,10,FALSE)),IF($X$1=7,(VLOOKUP(B531,'X7'!$B:$AZ,10,FALSE)),IF($X$1=8,(VLOOKUP(B531,'X8'!$B:$AZ,10,FALSE)),IF($X$1=9,(VLOOKUP(B531,'X9'!$B:$AZ,10,FALSE)),IF($X$1=10,(VLOOKUP(B531,'X10'!$B:$AZ,10,FALSE)),IF($X$1=11,(VLOOKUP(B531,'X11'!$B:$AZ,10,FALSE)),IF($X$1=12,(VLOOKUP(B531,'X12'!$B:$AZ,10,FALSE)),IF($X$1=13,(VLOOKUP(B531,'X13'!$B:$AZ,10,FALSE)),"B")))))))))))))))</f>
        <v xml:space="preserve"> </v>
      </c>
      <c r="N531" s="185" t="str">
        <f ca="1">IF(ISERROR(IF($X$1=1,(VLOOKUP(B531,'X1'!$B:$AZ,45,FALSE)),IF($X$1=2,(VLOOKUP(B531,'X2'!$B:$AZ,45,FALSE)),IF($X$1=3,(VLOOKUP(B531,'X3'!$B:$AZ,45,FALSE)),IF($X$1=4,(VLOOKUP(B531,'X4'!$B:$AZ,45,FALSE)),IF($X$1=5,(VLOOKUP(B531,'X5'!$B:$AZ,45,FALSE)),IF($X$1=6,(VLOOKUP(B531,'X6'!$B:$AZ,45,FALSE)),IF($X$1=7,(VLOOKUP(B531,'X7'!$B:$AZ,45,FALSE)),IF($X$1=8,(VLOOKUP(B531,'X8'!$B:$AZ,45,FALSE)),IF($X$1=9,(VLOOKUP(B531,'X9'!$B:$AZ,45,FALSE)),IF($X$1=10,(VLOOKUP(B531,'X10'!$B:$AZ,45,FALSE)),IF($X$1=11,(VLOOKUP(B531,'X11'!$B:$AZ,45,FALSE)),IF($X$1=12,(VLOOKUP(B531,'X12'!$B:$AZ,45,FALSE)),IF($X$1=13,(VLOOKUP(B531,'X13'!$B:$AZ,45,FALSE)),"B"))))))))))))))=TRUE," ",(IF($X$1=1,(VLOOKUP(B531,'X1'!$B:$AZ,45,FALSE)),IF($X$1=2,(VLOOKUP(B531,'X2'!$B:$AZ,45,FALSE)),IF($X$1=3,(VLOOKUP(B531,'X3'!$B:$AZ,45,FALSE)),IF($X$1=4,(VLOOKUP(B531,'X4'!$B:$AZ,45,FALSE)),IF($X$1=5,(VLOOKUP(B531,'X5'!$B:$AZ,45,FALSE)),IF($X$1=6,(VLOOKUP(B531,'X6'!$B:$AZ,45,FALSE)),IF($X$1=7,(VLOOKUP(B531,'X7'!$B:$AZ,45,FALSE)),IF($X$1=8,(VLOOKUP(B531,'X8'!$B:$AZ,45,FALSE)),IF($X$1=9,(VLOOKUP(B531,'X9'!$B:$AZ,45,FALSE)),IF($X$1=10,(VLOOKUP(B531,'X10'!$B:$AZ,45,FALSE)),IF($X$1=11,(VLOOKUP(B531,'X11'!$B:$AZ,45,FALSE)),IF($X$1=12,(VLOOKUP(B531,'X12'!$B:$AZ,45,FALSE)),IF($X$1=13,(VLOOKUP(B531,'X13'!$B:$AZ,45,FALSE)),"B")))))))))))))))</f>
        <v xml:space="preserve"> </v>
      </c>
      <c r="O531" s="184" t="str">
        <f ca="1">IF(ISERROR(IF($X$1=1,(VLOOKUP(B531,'X1'!$B:$AZ,11,FALSE)),IF($X$1=2,(VLOOKUP(B531,'X2'!$B:$AZ,11,FALSE)),IF($X$1=3,(VLOOKUP(B531,'X3'!$B:$AZ,11,FALSE)),IF($X$1=4,(VLOOKUP(B531,'X4'!$B:$AZ,11,FALSE)),IF($X$1=5,(VLOOKUP(B531,'X5'!$B:$AZ,11,FALSE)),IF($X$1=6,(VLOOKUP(B531,'X6'!$B:$AZ,11,FALSE)),IF($X$1=7,(VLOOKUP(B531,'X7'!$B:$AZ,11,FALSE)),IF($X$1=8,(VLOOKUP(B531,'X8'!$B:$AZ,11,FALSE)),IF($X$1=9,(VLOOKUP(B531,'X9'!$B:$AZ,11,FALSE)),IF($X$1=10,(VLOOKUP(B531,'X10'!$B:$AZ,11,FALSE)),IF($X$1=11,(VLOOKUP(B531,'X11'!$B:$AZ,11,FALSE)),IF($X$1=12,(VLOOKUP(B531,'X12'!$B:$AZ,11,FALSE)),IF($X$1=13,(VLOOKUP(B531,'X13'!$B:$AZ,11,FALSE)),"B"))))))))))))))=TRUE," ",(IF($X$1=1,(VLOOKUP(B531,'X1'!$B:$AZ,11,FALSE)),IF($X$1=2,(VLOOKUP(B531,'X2'!$B:$AZ,11,FALSE)),IF($X$1=3,(VLOOKUP(B531,'X3'!$B:$AZ,11,FALSE)),IF($X$1=4,(VLOOKUP(B531,'X4'!$B:$AZ,11,FALSE)),IF($X$1=5,(VLOOKUP(B531,'X5'!$B:$AZ,11,FALSE)),IF($X$1=6,(VLOOKUP(B531,'X6'!$B:$AZ,11,FALSE)),IF($X$1=7,(VLOOKUP(B531,'X7'!$B:$AZ,11,FALSE)),IF($X$1=8,(VLOOKUP(B531,'X8'!$B:$AZ,11,FALSE)),IF($X$1=9,(VLOOKUP(B531,'X9'!$B:$AZ,11,FALSE)),IF($X$1=10,(VLOOKUP(B531,'X10'!$B:$AZ,11,FALSE)),IF($X$1=11,(VLOOKUP(B531,'X11'!$B:$AZ,11,FALSE)),IF($X$1=12,(VLOOKUP(B531,'X12'!$B:$AZ,11,FALSE)),IF($X$1=13,(VLOOKUP(B531,'X13'!$B:$AZ,11,FALSE)),"B")))))))))))))))</f>
        <v xml:space="preserve"> </v>
      </c>
      <c r="P531" s="184" t="str">
        <f ca="1">IF(ISERROR(IF($X$1=1,(VLOOKUP(B531,'X1'!$B:$AZ,12,FALSE)),IF($X$1=2,(VLOOKUP(B531,'X2'!$B:$AZ,12,FALSE)),IF($X$1=3,(VLOOKUP(B531,'X3'!$B:$AZ,12,FALSE)),IF($X$1=4,(VLOOKUP(B531,'X4'!$B:$AZ,12,FALSE)),IF($X$1=5,(VLOOKUP(B531,'X5'!$B:$AZ,12,FALSE)),IF($X$1=6,(VLOOKUP(B531,'X6'!$B:$AZ,12,FALSE)),IF($X$1=7,(VLOOKUP(B531,'X7'!$B:$AZ,12,FALSE)),IF($X$1=8,(VLOOKUP(B531,'X8'!$B:$AZ,12,FALSE)),IF($X$1=9,(VLOOKUP(B531,'X9'!$B:$AZ,12,FALSE)),IF($X$1=10,(VLOOKUP(B531,'X10'!$B:$AZ,12,FALSE)),IF($X$1=11,(VLOOKUP(B531,'X11'!$B:$AZ,12,FALSE)),IF($X$1=12,(VLOOKUP(B531,'X12'!$B:$AZ,12,FALSE)),IF($X$1=13,(VLOOKUP(B531,'X13'!$B:$AZ,12,FALSE)),"B"))))))))))))))=TRUE," ",(IF($X$1=1,(VLOOKUP(B531,'X1'!$B:$AZ,12,FALSE)),IF($X$1=2,(VLOOKUP(B531,'X2'!$B:$AZ,12,FALSE)),IF($X$1=3,(VLOOKUP(B531,'X3'!$B:$AZ,12,FALSE)),IF($X$1=4,(VLOOKUP(B531,'X4'!$B:$AZ,12,FALSE)),IF($X$1=5,(VLOOKUP(B531,'X5'!$B:$AZ,12,FALSE)),IF($X$1=6,(VLOOKUP(B531,'X6'!$B:$AZ,12,FALSE)),IF($X$1=7,(VLOOKUP(B531,'X7'!$B:$AZ,12,FALSE)),IF($X$1=8,(VLOOKUP(B531,'X8'!$B:$AZ,12,FALSE)),IF($X$1=9,(VLOOKUP(B531,'X9'!$B:$AZ,12,FALSE)),IF($X$1=10,(VLOOKUP(B531,'X10'!$B:$AZ,12,FALSE)),IF($X$1=11,(VLOOKUP(B531,'X11'!$B:$AZ,12,FALSE)),IF($X$1=12,(VLOOKUP(B531,'X12'!$B:$AZ,12,FALSE)),IF($X$1=13,(VLOOKUP(B531,'X13'!$B:$AZ,12,FALSE)),"B")))))))))))))))</f>
        <v xml:space="preserve"> </v>
      </c>
      <c r="Q531" s="185" t="str">
        <f ca="1">IF(ISERROR(IF($X$1=1,(VLOOKUP(B531,'X1'!$B:$AZ,46,FALSE)),IF($X$1=2,(VLOOKUP(B531,'X2'!$B:$AZ,46,FALSE)),IF($X$1=3,(VLOOKUP(B531,'X3'!$B:$AZ,46,FALSE)),IF($X$1=4,(VLOOKUP(B531,'X4'!$B:$AZ,46,FALSE)),IF($X$1=5,(VLOOKUP(B531,'X5'!$B:$AZ,46,FALSE)),IF($X$1=6,(VLOOKUP(B531,'X6'!$B:$AZ,46,FALSE)),IF($X$1=7,(VLOOKUP(B531,'X7'!$B:$AZ,46,FALSE)),IF($X$1=8,(VLOOKUP(B531,'X8'!$B:$AZ,46,FALSE)),IF($X$1=9,(VLOOKUP(B531,'X9'!$B:$AZ,46,FALSE)),IF($X$1=10,(VLOOKUP(B531,'X10'!$B:$AZ,46,FALSE)),IF($X$1=11,(VLOOKUP(B531,'X11'!$B:$AZ,46,FALSE)),IF($X$1=12,(VLOOKUP(B531,'X12'!$B:$AZ,46,FALSE)),IF($X$1=13,(VLOOKUP(B531,'X13'!$B:$AZ,46,FALSE)),"B"))))))))))))))=TRUE," ",(IF($X$1=1,(VLOOKUP(B531,'X1'!$B:$AZ,46,FALSE)),IF($X$1=2,(VLOOKUP(B531,'X2'!$B:$AZ,46,FALSE)),IF($X$1=3,(VLOOKUP(B531,'X3'!$B:$AZ,46,FALSE)),IF($X$1=4,(VLOOKUP(B531,'X4'!$B:$AZ,46,FALSE)),IF($X$1=5,(VLOOKUP(B531,'X5'!$B:$AZ,46,FALSE)),IF($X$1=6,(VLOOKUP(B531,'X6'!$B:$AZ,46,FALSE)),IF($X$1=7,(VLOOKUP(B531,'X7'!$B:$AZ,46,FALSE)),IF($X$1=8,(VLOOKUP(B531,'X8'!$B:$AZ,46,FALSE)),IF($X$1=9,(VLOOKUP(B531,'X9'!$B:$AZ,46,FALSE)),IF($X$1=10,(VLOOKUP(B531,'X10'!$B:$AZ,46,FALSE)),IF($X$1=11,(VLOOKUP(B531,'X11'!$B:$AZ,46,FALSE)),IF($X$1=12,(VLOOKUP(B531,'X12'!$B:$AZ,46,FALSE)),IF($X$1=13,(VLOOKUP(B531,'X13'!$B:$AZ,46,FALSE)),"B")))))))))))))))</f>
        <v xml:space="preserve"> </v>
      </c>
      <c r="R531" s="185" t="str">
        <f ca="1">IF(ISERROR(IF($X$1=1,(VLOOKUP(B531,'X1'!$B:$AZ,15,FALSE)),IF($X$1=2,(VLOOKUP(B531,'X2'!$B:$AZ,15,FALSE)),IF($X$1=3,(VLOOKUP(B531,'X3'!$B:$AZ,15,FALSE)),IF($X$1=4,(VLOOKUP(B531,'X4'!$B:$AZ,15,FALSE)),IF($X$1=5,(VLOOKUP(B531,'X5'!$B:$AZ,15,FALSE)),IF($X$1=6,(VLOOKUP(B531,'X6'!$B:$AZ,15,FALSE)),IF($X$1=7,(VLOOKUP(B531,'X7'!$B:$AZ,15,FALSE)),IF($X$1=8,(VLOOKUP(B531,'X8'!$B:$AZ,15,FALSE)),IF($X$1=9,(VLOOKUP(B531,'X9'!$B:$AZ,15,FALSE)),IF($X$1=10,(VLOOKUP(B531,'X10'!$B:$AZ,15,FALSE)),IF($X$1=11,(VLOOKUP(B531,'X11'!$B:$AZ,15,FALSE)),IF($X$1=12,(VLOOKUP(B531,'X12'!$B:$AZ,15,FALSE)),IF($X$1=13,(VLOOKUP(B531,'X13'!$B:$AZ,15,FALSE)),"B"))))))))))))))=TRUE," ",(IF($X$1=1,(VLOOKUP(B531,'X1'!$B:$AZ,15,FALSE)),IF($X$1=2,(VLOOKUP(B531,'X2'!$B:$AZ,15,FALSE)),IF($X$1=3,(VLOOKUP(B531,'X3'!$B:$AZ,15,FALSE)),IF($X$1=4,(VLOOKUP(B531,'X4'!$B:$AZ,15,FALSE)),IF($X$1=5,(VLOOKUP(B531,'X5'!$B:$AZ,15,FALSE)),IF($X$1=6,(VLOOKUP(B531,'X6'!$B:$AZ,15,FALSE)),IF($X$1=7,(VLOOKUP(B531,'X7'!$B:$AZ,15,FALSE)),IF($X$1=8,(VLOOKUP(B531,'X8'!$B:$AZ,15,FALSE)),IF($X$1=9,(VLOOKUP(B531,'X9'!$B:$AZ,15,FALSE)),IF($X$1=10,(VLOOKUP(B531,'X10'!$B:$AZ,15,FALSE)),IF($X$1=11,(VLOOKUP(B531,'X11'!$B:$AZ,15,FALSE)),IF($X$1=12,(VLOOKUP(B531,'X12'!$B:$AZ,15,FALSE)),IF($X$1=13,(VLOOKUP(B531,'X13'!$B:$AZ,15,FALSE)),"B")))))))))))))))</f>
        <v xml:space="preserve"> </v>
      </c>
      <c r="S531" s="185" t="str">
        <f ca="1">IF(ISERROR(IF((IF($X$1=1,(VLOOKUP(B531,'X1'!$B:$AZ,14,FALSE)),(IF($X$1=2,(VLOOKUP(B531,'X2'!$B:$AZ,14,FALSE)),(IF($X$1=3,(VLOOKUP(B531,'X3'!$B:$AZ,14,FALSE)),(IF($X$1=4,(VLOOKUP(B531,'X4'!$B:$AZ,14,FALSE)),(IF($X$1=5,(VLOOKUP(B531,'X5'!$B:$AZ,14,FALSE)),(IF($X$1=6,(VLOOKUP(B531,'X6'!$B:$AZ,14,FALSE)),(IF($X$1=7,(VLOOKUP(B531,'X7'!$B:$AZ,14,FALSE)),(IF($X$1=8,(VLOOKUP(B531,'X8'!$B:$AZ,14,FALSE)),(IF($X$1=9,(VLOOKUP(B531,'X9'!$B:$AZ,14,FALSE)),(IF($X$1=10,(VLOOKUP(B531,'X10'!$B:$AZ,14,FALSE)),(IF($X$1=11,(VLOOKUP(B531,'X11'!$B:$AZ,14,FALSE)),(IF($X$1=12,(VLOOKUP(B531,'X12'!$B:$AZ,14,FALSE)),(VLOOKUP(B531,'X13'!$B:$AZ,14,FALSE))))))))))))))))))))))))))=$V$1," ",(IF($X$1=1,(VLOOKUP(B531,'X1'!$B:$AZ,14,FALSE)),(IF($X$1=2,(VLOOKUP(B531,'X2'!$B:$AZ,14,FALSE)),(IF($X$1=3,(VLOOKUP(B531,'X3'!$B:$AZ,14,FALSE)),(IF($X$1=4,(VLOOKUP(B531,'X4'!$B:$AZ,14,FALSE)),(IF($X$1=5,(VLOOKUP(B531,'X5'!$B:$AZ,14,FALSE)),(IF($X$1=6,(VLOOKUP(B531,'X6'!$B:$AZ,14,FALSE)),(IF($X$1=7,(VLOOKUP(B531,'X7'!$B:$AZ,14,FALSE)),(IF($X$1=8,(VLOOKUP(B531,'X8'!$B:$AZ,14,FALSE)),(IF($X$1=9,(VLOOKUP(B531,'X9'!$B:$AZ,14,FALSE)),(IF($X$1=10,(VLOOKUP(B531,'X10'!$B:$AZ,14,FALSE)),(IF($X$1=11,(VLOOKUP(B531,'X11'!$B:$AZ,14,FALSE)),(IF($X$1=12,(VLOOKUP(B531,'X12'!$B:$AZ,14,FALSE)),(VLOOKUP(B531,'X13'!$B:$AZ,14,FALSE))))))))))))))))))))))))))))=TRUE," ",(IF((IF($X$1=1,(VLOOKUP(B531,'X1'!$B:$AZ,14,FALSE)),(IF($X$1=2,(VLOOKUP(B531,'X2'!$B:$AZ,14,FALSE)),(IF($X$1=3,(VLOOKUP(B531,'X3'!$B:$AZ,14,FALSE)),(IF($X$1=4,(VLOOKUP(B531,'X4'!$B:$AZ,14,FALSE)),(IF($X$1=5,(VLOOKUP(B531,'X5'!$B:$AZ,14,FALSE)),(IF($X$1=6,(VLOOKUP(B531,'X6'!$B:$AZ,14,FALSE)),(IF($X$1=7,(VLOOKUP(B531,'X7'!$B:$AZ,14,FALSE)),(IF($X$1=8,(VLOOKUP(B531,'X8'!$B:$AZ,14,FALSE)),(IF($X$1=9,(VLOOKUP(B531,'X9'!$B:$AZ,14,FALSE)),(IF($X$1=10,(VLOOKUP(B531,'X10'!$B:$AZ,14,FALSE)),(IF($X$1=11,(VLOOKUP(B531,'X11'!$B:$AZ,14,FALSE)),(IF($X$1=12,(VLOOKUP(B531,'X12'!$B:$AZ,14,FALSE)),(VLOOKUP(B531,'X13'!$B:$AZ,14,FALSE))))))))))))))))))))))))))=$V$1," ",(IF($X$1=1,(VLOOKUP(B531,'X1'!$B:$AZ,14,FALSE)),(IF($X$1=2,(VLOOKUP(B531,'X2'!$B:$AZ,14,FALSE)),(IF($X$1=3,(VLOOKUP(B531,'X3'!$B:$AZ,14,FALSE)),(IF($X$1=4,(VLOOKUP(B531,'X4'!$B:$AZ,14,FALSE)),(IF($X$1=5,(VLOOKUP(B531,'X5'!$B:$AZ,14,FALSE)),(IF($X$1=6,(VLOOKUP(B531,'X6'!$B:$AZ,14,FALSE)),(IF($X$1=7,(VLOOKUP(B531,'X7'!$B:$AZ,14,FALSE)),(IF($X$1=8,(VLOOKUP(B531,'X8'!$B:$AZ,14,FALSE)),(IF($X$1=9,(VLOOKUP(B531,'X9'!$B:$AZ,14,FALSE)),(IF($X$1=10,(VLOOKUP(B531,'X10'!$B:$AZ,14,FALSE)),(IF($X$1=11,(VLOOKUP(B531,'X11'!$B:$AZ,14,FALSE)),(IF($X$1=12,(VLOOKUP(B531,'X12'!$B:$AZ,14,FALSE)),(VLOOKUP(B531,'X13'!$B:$AZ,14,FALSE)))))))))))))))))))))))))))))</f>
        <v xml:space="preserve"> </v>
      </c>
    </row>
    <row r="532" spans="1:19" ht="14.1" customHeight="1" x14ac:dyDescent="0.2">
      <c r="A532" s="156" t="s">
        <v>1058</v>
      </c>
      <c r="B532" s="122" t="str">
        <f>IF(ISERROR(IF($U$16=1,(VLOOKUP(A532,$AC$89:$AH$125,2,FALSE)),IF((IF($X$1=1,'X1'!B491,(IF($X$1=2,'X2'!B491,(IF($X$1=3,'X3'!B491,(IF($X$1=4,'X4'!B491,(IF($X$1=5,'X5'!B491,(IF($X$1=6,'X6'!B491,(IF($X$1=7,'X7'!B491,(IF($X$1=8,'X8'!B491,(IF($X$1=9,'X9'!B491,(IF($X$1=10,'X10'!B491,(IF($X$1=11,'X11'!B491,(IF($X$1=12,'X12'!B491,'X13'!B491))))))))))))))))))))))))="","",(IF($X$1=1,'X1'!B491,(IF($X$1=2,'X2'!B491,(IF($X$1=3,'X3'!B491,(IF($X$1=4,'X4'!B491,(IF($X$1=5,'X5'!B491,(IF($X$1=6,'X6'!B491,(IF($X$1=7,'X7'!B491,(IF($X$1=8,'X8'!B491,(IF($X$1=9,'X9'!B491,(IF($X$1=10,'X10'!B491,(IF($X$1=11,'X11'!B491,(IF($X$1=12,'X12'!B491,'X13'!B491)))))))))))))))))))))))))))=TRUE," ",(IF($U$16=1,(VLOOKUP(A532,$AC$89:$AH$125,2,FALSE)),IF((IF($X$1=1,'X1'!B491,(IF($X$1=2,'X2'!B491,(IF($X$1=3,'X3'!B491,(IF($X$1=4,'X4'!B491,(IF($X$1=5,'X5'!B491,(IF($X$1=6,'X6'!B491,(IF($X$1=7,'X7'!B491,(IF($X$1=8,'X8'!B491,(IF($X$1=9,'X9'!B491,(IF($X$1=10,'X10'!B491,(IF($X$1=11,'X11'!B491,(IF($X$1=12,'X12'!B491,'X13'!B491))))))))))))))))))))))))="","",(IF($X$1=1,'X1'!B491,(IF($X$1=2,'X2'!B491,(IF($X$1=3,'X3'!B491,(IF($X$1=4,'X4'!B491,(IF($X$1=5,'X5'!B491,(IF($X$1=6,'X6'!B491,(IF($X$1=7,'X7'!B491,(IF($X$1=8,'X8'!B491,(IF($X$1=9,'X9'!B491,(IF($X$1=10,'X10'!B491,(IF($X$1=11,'X11'!B491,(IF($X$1=12,'X12'!B491,'X13'!B491))))))))))))))))))))))))))))</f>
        <v/>
      </c>
      <c r="C532" s="181" t="str">
        <f ca="1">IF(ISERROR(IF($X$1=1,(VLOOKUP(B532,'X1'!$B:$AZ,47,FALSE)),IF($X$1=2,(VLOOKUP(B532,'X2'!$B:$AZ,47,FALSE)),IF($X$1=3,(VLOOKUP(B532,'X3'!$B:$AZ,47,FALSE)),IF($X$1=4,(VLOOKUP(B532,'X4'!$B:$AZ,47,FALSE)),IF($X$1=5,(VLOOKUP(B532,'X5'!$B:$AZ,47,FALSE)),IF($X$1=6,(VLOOKUP(B532,'X6'!$B:$AZ,47,FALSE)),IF($X$1=7,(VLOOKUP(B532,'X7'!$B:$AZ,47,FALSE)),IF($X$1=8,(VLOOKUP(B532,'X8'!$B:$AZ,47,FALSE)),IF($X$1=9,(VLOOKUP(B532,'X9'!$B:$AZ,47,FALSE)),IF($X$1=10,(VLOOKUP(B532,'X10'!$B:$AZ,47,FALSE)),IF($X$1=11,(VLOOKUP(B532,'X11'!$B:$AZ,47,FALSE)),IF($X$1=12,(VLOOKUP(B532,'X12'!$B:$AZ,47,FALSE)),IF($X$1=13,(VLOOKUP(B532,'X13'!$B:$AZ,47,FALSE)),"B"))))))))))))))=TRUE," ",(IF($X$1=1,(VLOOKUP(B532,'X1'!$B:$AZ,47,FALSE)),IF($X$1=2,(VLOOKUP(B532,'X2'!$B:$AZ,47,FALSE)),IF($X$1=3,(VLOOKUP(B532,'X3'!$B:$AZ,47,FALSE)),IF($X$1=4,(VLOOKUP(B532,'X4'!$B:$AZ,47,FALSE)),IF($X$1=5,(VLOOKUP(B532,'X5'!$B:$AZ,47,FALSE)),IF($X$1=6,(VLOOKUP(B532,'X6'!$B:$AZ,47,FALSE)),IF($X$1=7,(VLOOKUP(B532,'X7'!$B:$AZ,47,FALSE)),IF($X$1=8,(VLOOKUP(B532,'X8'!$B:$AZ,47,FALSE)),IF($X$1=9,(VLOOKUP(B532,'X9'!$B:$AZ,47,FALSE)),IF($X$1=10,(VLOOKUP(B532,'X10'!$B:$AZ,47,FALSE)),IF($X$1=11,(VLOOKUP(B532,'X11'!$B:$AZ,47,FALSE)),IF($X$1=12,(VLOOKUP(B532,'X12'!$B:$AZ,47,FALSE)),IF($X$1=13,(VLOOKUP(B532,'X13'!$B:$AZ,47,FALSE)),"B")))))))))))))))</f>
        <v xml:space="preserve"> </v>
      </c>
      <c r="D532" s="181" t="str">
        <f ca="1">IF(ISERROR(IF($X$1=1,(VLOOKUP(B532,'X1'!$B:$AP,41,FALSE)),IF($X$1=2,(VLOOKUP(B532,'X2'!$B:$AP,41,FALSE)),IF($X$1=3,(VLOOKUP(B532,'X3'!$B:$AP,41,FALSE)),IF($X$1=4,(VLOOKUP(B532,'X4'!$B:$AP,41,FALSE)),IF($X$1=5,(VLOOKUP(B532,'X5'!$B:$AP,41,FALSE)),IF($X$1=6,(VLOOKUP(B532,'X6'!$B:$AP,41,FALSE)),IF($X$1=7,(VLOOKUP(B532,'X7'!$B:$AP,41,FALSE)),IF($X$1=8,(VLOOKUP(B532,'X8'!$B:$AP,41,FALSE)),IF($X$1=9,(VLOOKUP(B532,'X9'!$B:$AP,41,FALSE)),IF($X$1=10,(VLOOKUP(B532,'X10'!$B:$AP,41,FALSE)),IF($X$1=11,(VLOOKUP(B532,'X11'!$B:$AP,41,FALSE)),IF($X$1=12,(VLOOKUP(B532,'X12'!$B:$AP,41,FALSE)),IF($X$1=13,(VLOOKUP(B532,'X13'!$B:$AP,41,FALSE)),"B"))))))))))))))=TRUE," ",(IF($X$1=1,(VLOOKUP(B532,'X1'!$B:$AP,41,FALSE)),IF($X$1=2,(VLOOKUP(B532,'X2'!$B:$AP,41,FALSE)),IF($X$1=3,(VLOOKUP(B532,'X3'!$B:$AP,41,FALSE)),IF($X$1=4,(VLOOKUP(B532,'X4'!$B:$AP,41,FALSE)),IF($X$1=5,(VLOOKUP(B532,'X5'!$B:$AP,41,FALSE)),IF($X$1=6,(VLOOKUP(B532,'X6'!$B:$AP,41,FALSE)),IF($X$1=7,(VLOOKUP(B532,'X7'!$B:$AP,41,FALSE)),IF($X$1=8,(VLOOKUP(B532,'X8'!$B:$AP,41,FALSE)),IF($X$1=9,(VLOOKUP(B532,'X9'!$B:$AP,41,FALSE)),IF($X$1=10,(VLOOKUP(B532,'X10'!$B:$AP,41,FALSE)),IF($X$1=11,(VLOOKUP(B532,'X11'!$B:$AP,41,FALSE)),IF($X$1=12,(VLOOKUP(B532,'X12'!$B:$AP,41,FALSE)),IF($X$1=13,(VLOOKUP(B532,'X13'!$B:$AP,41,FALSE)),"B")))))))))))))))</f>
        <v xml:space="preserve"> </v>
      </c>
      <c r="E532" s="182" t="str">
        <f ca="1">IF(ISERROR(IF($X$1=1,(VLOOKUP(B532,'X1'!$B:$AP,7,FALSE)),IF($X$1=2,(VLOOKUP(B532,'X2'!$B:$AP,7,FALSE)),IF($X$1=3,(VLOOKUP(B532,'X3'!$B:$AP,7,FALSE)),IF($X$1=4,(VLOOKUP(B532,'X4'!$B:$AP,7,FALSE)),IF($X$1=5,(VLOOKUP(B532,'X5'!$B:$AP,7,FALSE)),IF($X$1=6,(VLOOKUP(B532,'X6'!$B:$AP,7,FALSE)),IF($X$1=7,(VLOOKUP(B532,'X7'!$B:$AP,7,FALSE)),IF($X$1=8,(VLOOKUP(B532,'X8'!$B:$AP,7,FALSE)),IF($X$1=9,(VLOOKUP(B532,'X9'!$B:$AP,7,FALSE)),IF($X$1=10,(VLOOKUP(B532,'X10'!$B:$AP,7,FALSE)),IF($X$1=11,(VLOOKUP(B532,'X11'!$B:$AP,7,FALSE)),IF($X$1=12,(VLOOKUP(B532,'X12'!$B:$AP,7,FALSE)),IF($X$1=13,(VLOOKUP(B532,'X13'!$B:$AP,7,FALSE)),"B"))))))))))))))=TRUE," ",(IF($X$1=1,(VLOOKUP(B532,'X1'!$B:$AP,7,FALSE)),IF($X$1=2,(VLOOKUP(B532,'X2'!$B:$AP,7,FALSE)),IF($X$1=3,(VLOOKUP(B532,'X3'!$B:$AP,7,FALSE)),IF($X$1=4,(VLOOKUP(B532,'X4'!$B:$AP,7,FALSE)),IF($X$1=5,(VLOOKUP(B532,'X5'!$B:$AP,7,FALSE)),IF($X$1=6,(VLOOKUP(B532,'X6'!$B:$AP,7,FALSE)),IF($X$1=7,(VLOOKUP(B532,'X7'!$B:$AP,7,FALSE)),IF($X$1=8,(VLOOKUP(B532,'X8'!$B:$AP,7,FALSE)),IF($X$1=9,(VLOOKUP(B532,'X9'!$B:$AP,7,FALSE)),IF($X$1=10,(VLOOKUP(B532,'X10'!$B:$AP,7,FALSE)),IF($X$1=11,(VLOOKUP(B532,'X11'!$B:$AP,7,FALSE)),IF($X$1=12,(VLOOKUP(B532,'X12'!$B:$AP,7,FALSE)),IF($X$1=13,(VLOOKUP(B532,'X13'!$B:$AP,7,FALSE)),"B")))))))))))))))</f>
        <v xml:space="preserve"> </v>
      </c>
      <c r="F532" s="182" t="str">
        <f ca="1">IF(ISERROR(IF((IF($X$1=1,(VLOOKUP(B532,'X1'!$B:$AO,6,FALSE)),(IF($X$1=2,(VLOOKUP(B532,'X2'!$B:$AO,6,FALSE)),(IF($X$1=3,(VLOOKUP(B532,'X3'!$B:$AO,6,FALSE)),(IF($X$1=4,(VLOOKUP(B532,'X4'!$B:$AO,6,FALSE)),(IF($X$1=5,(VLOOKUP(B532,'X5'!$B:$AO,6,FALSE)),(IF($X$1=6,(VLOOKUP(B532,'X6'!$B:$AO,6,FALSE)),(IF($X$1=7,(VLOOKUP(B532,'X7'!$B:$AO,6,FALSE)),(IF($X$1=8,(VLOOKUP(B532,'X8'!$B:$AO,6,FALSE)),(IF($X$1=9,(VLOOKUP(B532,'X9'!$B:$AO,6,FALSE)),(IF($X$1=10,(VLOOKUP(B532,'X10'!$B:$AO,6,FALSE)),(IF($X$1=11,(VLOOKUP(B532,'X11'!$B:$AO,6,FALSE)),(IF($X$1=12,(VLOOKUP(B532,'X12'!$B:$AO,6,FALSE)),(VLOOKUP(B532,'X13'!$B:$AO,6,FALSE))))))))))))))))))))))))))=$V$1," ",(IF($X$1=1,(VLOOKUP(B532,'X1'!$B:$AO,6,FALSE)),(IF($X$1=2,(VLOOKUP(B532,'X2'!$B:$AO,6,FALSE)),(IF($X$1=3,(VLOOKUP(B532,'X3'!$B:$AO,6,FALSE)),(IF($X$1=4,(VLOOKUP(B532,'X4'!$B:$AO,6,FALSE)),(IF($X$1=5,(VLOOKUP(B532,'X5'!$B:$AO,6,FALSE)),(IF($X$1=6,(VLOOKUP(B532,'X6'!$B:$AO,6,FALSE)),(IF($X$1=7,(VLOOKUP(B532,'X7'!$B:$AO,6,FALSE)),(IF($X$1=8,(VLOOKUP(B532,'X8'!$B:$AO,6,FALSE)),(IF($X$1=9,(VLOOKUP(B532,'X9'!$B:$AO,6,FALSE)),(IF($X$1=10,(VLOOKUP(B532,'X10'!$B:$AO,6,FALSE)),(IF($X$1=11,(VLOOKUP(B532,'X11'!$B:$AO,6,FALSE)),(IF($X$1=12,(VLOOKUP(B532,'X12'!$B:$AO,6,FALSE)),(VLOOKUP(B532,'X13'!$B:$AO,6,FALSE))))))))))))))))))))))))))))=TRUE," ",(IF((IF($X$1=1,(VLOOKUP(B532,'X1'!$B:$AO,6,FALSE)),(IF($X$1=2,(VLOOKUP(B532,'X2'!$B:$AO,6,FALSE)),(IF($X$1=3,(VLOOKUP(B532,'X3'!$B:$AO,6,FALSE)),(IF($X$1=4,(VLOOKUP(B532,'X4'!$B:$AO,6,FALSE)),(IF($X$1=5,(VLOOKUP(B532,'X5'!$B:$AO,6,FALSE)),(IF($X$1=6,(VLOOKUP(B532,'X6'!$B:$AO,6,FALSE)),(IF($X$1=7,(VLOOKUP(B532,'X7'!$B:$AO,6,FALSE)),(IF($X$1=8,(VLOOKUP(B532,'X8'!$B:$AO,6,FALSE)),(IF($X$1=9,(VLOOKUP(B532,'X9'!$B:$AO,6,FALSE)),(IF($X$1=10,(VLOOKUP(B532,'X10'!$B:$AO,6,FALSE)),(IF($X$1=11,(VLOOKUP(B532,'X11'!$B:$AO,6,FALSE)),(IF($X$1=12,(VLOOKUP(B532,'X12'!$B:$AO,6,FALSE)),(VLOOKUP(B532,'X13'!$B:$AO,6,FALSE))))))))))))))))))))))))))=$V$1," ",(IF($X$1=1,(VLOOKUP(B532,'X1'!$B:$AO,6,FALSE)),(IF($X$1=2,(VLOOKUP(B532,'X2'!$B:$AO,6,FALSE)),(IF($X$1=3,(VLOOKUP(B532,'X3'!$B:$AO,6,FALSE)),(IF($X$1=4,(VLOOKUP(B532,'X4'!$B:$AO,6,FALSE)),(IF($X$1=5,(VLOOKUP(B532,'X5'!$B:$AO,6,FALSE)),(IF($X$1=6,(VLOOKUP(B532,'X6'!$B:$AO,6,FALSE)),(IF($X$1=7,(VLOOKUP(B532,'X7'!$B:$AO,6,FALSE)),(IF($X$1=8,(VLOOKUP(B532,'X8'!$B:$AO,6,FALSE)),(IF($X$1=9,(VLOOKUP(B532,'X9'!$B:$AO,6,FALSE)),(IF($X$1=10,(VLOOKUP(B532,'X10'!$B:$AO,6,FALSE)),(IF($X$1=11,(VLOOKUP(B532,'X11'!$B:$AO,6,FALSE)),(IF($X$1=12,(VLOOKUP(B532,'X12'!$B:$AO,6,FALSE)),(VLOOKUP(B532,'X13'!$B:$AO,6,FALSE)))))))))))))))))))))))))))))</f>
        <v xml:space="preserve"> </v>
      </c>
      <c r="G532" s="182" t="str">
        <f ca="1">IF(ISERROR(IF($X$1=1,(VLOOKUP(B532,'X1'!$B:$AZ,44,FALSE)),IF($X$1=2,(VLOOKUP(B532,'X2'!$B:$AZ,44,FALSE)),IF($X$1=3,(VLOOKUP(B532,'X3'!$B:$AZ,44,FALSE)),IF($X$1=4,(VLOOKUP(B532,'X4'!$B:$AZ,44,FALSE)),IF($X$1=5,(VLOOKUP(B532,'X5'!$B:$AZ,44,FALSE)),IF($X$1=6,(VLOOKUP(B532,'X6'!$B:$AZ,44,FALSE)),IF($X$1=7,(VLOOKUP(B532,'X7'!$B:$AZ,44,FALSE)),IF($X$1=8,(VLOOKUP(B532,'X8'!$B:$AZ,44,FALSE)),IF($X$1=9,(VLOOKUP(B532,'X9'!$B:$AZ,44,FALSE)),IF($X$1=10,(VLOOKUP(B532,'X10'!$B:$AZ,44,FALSE)),IF($X$1=11,(VLOOKUP(B532,'X11'!$B:$AZ,44,FALSE)),IF($X$1=12,(VLOOKUP(B532,'X12'!$B:$AZ,44,FALSE)),IF($X$1=13,(VLOOKUP(B532,'X13'!$B:$AZ,44,FALSE)),"B"))))))))))))))=TRUE," ",(IF($X$1=1,(VLOOKUP(B532,'X1'!$B:$AZ,44,FALSE)),IF($X$1=2,(VLOOKUP(B532,'X2'!$B:$AZ,44,FALSE)),IF($X$1=3,(VLOOKUP(B532,'X3'!$B:$AZ,44,FALSE)),IF($X$1=4,(VLOOKUP(B532,'X4'!$B:$AZ,44,FALSE)),IF($X$1=5,(VLOOKUP(B532,'X5'!$B:$AZ,44,FALSE)),IF($X$1=6,(VLOOKUP(B532,'X6'!$B:$AZ,44,FALSE)),IF($X$1=7,(VLOOKUP(B532,'X7'!$B:$AZ,44,FALSE)),IF($X$1=8,(VLOOKUP(B532,'X8'!$B:$AZ,44,FALSE)),IF($X$1=9,(VLOOKUP(B532,'X9'!$B:$AZ,44,FALSE)),IF($X$1=10,(VLOOKUP(B532,'X10'!$B:$AZ,44,FALSE)),IF($X$1=11,(VLOOKUP(B532,'X11'!$B:$AZ,44,FALSE)),IF($X$1=12,(VLOOKUP(B532,'X12'!$B:$AZ,44,FALSE)),IF($X$1=13,(VLOOKUP(B532,'X13'!$B:$AZ,44,FALSE)),"B")))))))))))))))</f>
        <v xml:space="preserve"> </v>
      </c>
      <c r="H532" s="182" t="str">
        <f ca="1">IF(ISERROR(IF($X$1=1,(VLOOKUP(B532,'X1'!$B:$AZ,8,FALSE)),IF($X$1=2,(VLOOKUP(B532,'X2'!$B:$AZ,8,FALSE)),IF($X$1=3,(VLOOKUP(B532,'X3'!$B:$AZ,8,FALSE)),IF($X$1=4,(VLOOKUP(B532,'X4'!$B:$AZ,8,FALSE)),IF($X$1=5,(VLOOKUP(B532,'X5'!$B:$AZ,8,FALSE)),IF($X$1=6,(VLOOKUP(B532,'X6'!$B:$AZ,8,FALSE)),IF($X$1=7,(VLOOKUP(B532,'X7'!$B:$AZ,8,FALSE)),IF($X$1=8,(VLOOKUP(B532,'X8'!$B:$AZ,8,FALSE)),IF($X$1=9,(VLOOKUP(B532,'X9'!$B:$AZ,8,FALSE)),IF($X$1=10,(VLOOKUP(B532,'X10'!$B:$AZ,8,FALSE)),IF($X$1=11,(VLOOKUP(B532,'X11'!$B:$AZ,8,FALSE)),IF($X$1=12,(VLOOKUP(B532,'X12'!$B:$AZ,8,FALSE)),IF($X$1=13,(VLOOKUP(B532,'X13'!$B:$AZ,8,FALSE)),"B"))))))))))))))=TRUE," ",(IF($X$1=1,(VLOOKUP(B532,'X1'!$B:$AZ,8,FALSE)),IF($X$1=2,(VLOOKUP(B532,'X2'!$B:$AZ,8,FALSE)),IF($X$1=3,(VLOOKUP(B532,'X3'!$B:$AZ,8,FALSE)),IF($X$1=4,(VLOOKUP(B532,'X4'!$B:$AZ,8,FALSE)),IF($X$1=5,(VLOOKUP(B532,'X5'!$B:$AZ,8,FALSE)),IF($X$1=6,(VLOOKUP(B532,'X6'!$B:$AZ,8,FALSE)),IF($X$1=7,(VLOOKUP(B532,'X7'!$B:$AZ,8,FALSE)),IF($X$1=8,(VLOOKUP(B532,'X8'!$B:$AZ,8,FALSE)),IF($X$1=9,(VLOOKUP(B532,'X9'!$B:$AZ,8,FALSE)),IF($X$1=10,(VLOOKUP(B532,'X10'!$B:$AZ,8,FALSE)),IF($X$1=11,(VLOOKUP(B532,'X11'!$B:$AZ,8,FALSE)),IF($X$1=12,(VLOOKUP(B532,'X12'!$B:$AZ,8,FALSE)),IF($X$1=13,(VLOOKUP(B532,'X13'!$B:$AZ,8,FALSE)),"B")))))))))))))))</f>
        <v xml:space="preserve"> </v>
      </c>
      <c r="I532" s="183" t="str">
        <f ca="1">IF(ISERROR(IF($X$1=1,(VLOOKUP(B532,'X1'!$B:$AZ,2,FALSE)),IF($X$1=2,(VLOOKUP(B532,'X2'!$B:$AZ,2,FALSE)),IF($X$1=3,(VLOOKUP(B532,'X3'!$B:$AZ,2,FALSE)),IF($X$1=4,(VLOOKUP(B532,'X4'!$B:$AZ,2,FALSE)),IF($X$1=5,(VLOOKUP(B532,'X5'!$B:$AZ,2,FALSE)),IF($X$1=6,(VLOOKUP(B532,'X6'!$B:$AZ,2,FALSE)),IF($X$1=7,(VLOOKUP(B532,'X7'!$B:$AZ,2,FALSE)),IF($X$1=8,(VLOOKUP(B532,'X8'!$B:$AZ,2,FALSE)),IF($X$1=9,(VLOOKUP(B532,'X9'!$B:$AZ,2,FALSE)),IF($X$1=10,(VLOOKUP(B532,'X10'!$B:$AZ,2,FALSE)),IF($X$1=11,(VLOOKUP(B532,'X11'!$B:$AZ,2,FALSE)),IF($X$1=12,(VLOOKUP(B532,'X12'!$B:$AZ,2,FALSE)),IF($X$1=13,(VLOOKUP(B532,'X13'!$B:$AZ,2,FALSE)),"B"))))))))))))))=TRUE," ",(IF($X$1=1,(VLOOKUP(B532,'X1'!$B:$AZ,2,FALSE)),IF($X$1=2,(VLOOKUP(B532,'X2'!$B:$AZ,2,FALSE)),IF($X$1=3,(VLOOKUP(B532,'X3'!$B:$AZ,2,FALSE)),IF($X$1=4,(VLOOKUP(B532,'X4'!$B:$AZ,2,FALSE)),IF($X$1=5,(VLOOKUP(B532,'X5'!$B:$AZ,2,FALSE)),IF($X$1=6,(VLOOKUP(B532,'X6'!$B:$AZ,2,FALSE)),IF($X$1=7,(VLOOKUP(B532,'X7'!$B:$AZ,2,FALSE)),IF($X$1=8,(VLOOKUP(B532,'X8'!$B:$AZ,2,FALSE)),IF($X$1=9,(VLOOKUP(B532,'X9'!$B:$AZ,2,FALSE)),IF($X$1=10,(VLOOKUP(B532,'X10'!$B:$AZ,2,FALSE)),IF($X$1=11,(VLOOKUP(B532,'X11'!$B:$AZ,2,FALSE)),IF($X$1=12,(VLOOKUP(B532,'X12'!$B:$AZ,2,FALSE)),IF($X$1=13,(VLOOKUP(B532,'X13'!$B:$AZ,2,FALSE)),"B")))))))))))))))</f>
        <v xml:space="preserve"> </v>
      </c>
      <c r="J532" s="183" t="str">
        <f ca="1">IF(ISERROR(IF($X$1=1,(VLOOKUP(B532,'X1'!$B:$AZ,3,FALSE)),IF($X$1=2,(VLOOKUP(B532,'X2'!$B:$AZ,3,FALSE)),IF($X$1=3,(VLOOKUP(B532,'X3'!$B:$AZ,3,FALSE)),IF($X$1=4,(VLOOKUP(B532,'X4'!$B:$AZ,3,FALSE)),IF($X$1=5,(VLOOKUP(B532,'X5'!$B:$AZ,3,FALSE)),IF($X$1=6,(VLOOKUP(B532,'X6'!$B:$AZ,3,FALSE)),IF($X$1=7,(VLOOKUP(B532,'X7'!$B:$AZ,3,FALSE)),IF($X$1=8,(VLOOKUP(B532,'X8'!$B:$AZ,3,FALSE)),IF($X$1=9,(VLOOKUP(B532,'X9'!$B:$AZ,3,FALSE)),IF($X$1=10,(VLOOKUP(B532,'X10'!$B:$AZ,3,FALSE)),IF($X$1=11,(VLOOKUP(B532,'X11'!$B:$AZ,3,FALSE)),IF($X$1=12,(VLOOKUP(B532,'X12'!$B:$AZ,3,FALSE)),IF($X$1=13,(VLOOKUP(B532,'X13'!$B:$AZ,3,FALSE)),"B"))))))))))))))=TRUE," ",(IF($X$1=1,(VLOOKUP(B532,'X1'!$B:$AZ,3,FALSE)),IF($X$1=2,(VLOOKUP(B532,'X2'!$B:$AZ,3,FALSE)),IF($X$1=3,(VLOOKUP(B532,'X3'!$B:$AZ,3,FALSE)),IF($X$1=4,(VLOOKUP(B532,'X4'!$B:$AZ,3,FALSE)),IF($X$1=5,(VLOOKUP(B532,'X5'!$B:$AZ,3,FALSE)),IF($X$1=6,(VLOOKUP(B532,'X6'!$B:$AZ,3,FALSE)),IF($X$1=7,(VLOOKUP(B532,'X7'!$B:$AZ,3,FALSE)),IF($X$1=8,(VLOOKUP(B532,'X8'!$B:$AZ,3,FALSE)),IF($X$1=9,(VLOOKUP(B532,'X9'!$B:$AZ,3,FALSE)),IF($X$1=10,(VLOOKUP(B532,'X10'!$B:$AZ,3,FALSE)),IF($X$1=11,(VLOOKUP(B532,'X11'!$B:$AZ,3,FALSE)),IF($X$1=12,(VLOOKUP(B532,'X12'!$B:$AZ,3,FALSE)),IF($X$1=13,(VLOOKUP(B532,'X13'!$B:$AZ,3,FALSE)),"B")))))))))))))))</f>
        <v xml:space="preserve"> </v>
      </c>
      <c r="K532" s="183" t="str">
        <f ca="1">IF(ISERROR(IF($X$1=1,(VLOOKUP(B532,'X1'!$B:$AZ,5,FALSE)),IF($X$1=2,(VLOOKUP(B532,'X2'!$B:$AZ,5,FALSE)),IF($X$1=3,(VLOOKUP(B532,'X3'!$B:$AZ,5,FALSE)),IF($X$1=4,(VLOOKUP(B532,'X4'!$B:$AZ,5,FALSE)),IF($X$1=5,(VLOOKUP(B532,'X5'!$B:$AZ,5,FALSE)),IF($X$1=6,(VLOOKUP(B532,'X6'!$B:$AZ,5,FALSE)),IF($X$1=7,(VLOOKUP(B532,'X7'!$B:$AZ,5,FALSE)),IF($X$1=8,(VLOOKUP(B532,'X8'!$B:$AZ,5,FALSE)),IF($X$1=9,(VLOOKUP(B532,'X9'!$B:$AZ,5,FALSE)),IF($X$1=10,(VLOOKUP(B532,'X10'!$B:$AZ,5,FALSE)),IF($X$1=11,(VLOOKUP(B532,'X11'!$B:$AZ,5,FALSE)),IF($X$1=12,(VLOOKUP(B532,'X12'!$B:$AZ,5,FALSE)),IF($X$1=13,(VLOOKUP(B532,'X13'!$B:$AZ,5,FALSE)),"B"))))))))))))))=TRUE," ",(IF($X$1=1,(VLOOKUP(B532,'X1'!$B:$AZ,5,FALSE)),IF($X$1=2,(VLOOKUP(B532,'X2'!$B:$AZ,5,FALSE)),IF($X$1=3,(VLOOKUP(B532,'X3'!$B:$AZ,5,FALSE)),IF($X$1=4,(VLOOKUP(B532,'X4'!$B:$AZ,5,FALSE)),IF($X$1=5,(VLOOKUP(B532,'X5'!$B:$AZ,5,FALSE)),IF($X$1=6,(VLOOKUP(B532,'X6'!$B:$AZ,5,FALSE)),IF($X$1=7,(VLOOKUP(B532,'X7'!$B:$AZ,5,FALSE)),IF($X$1=8,(VLOOKUP(B532,'X8'!$B:$AZ,5,FALSE)),IF($X$1=9,(VLOOKUP(B532,'X9'!$B:$AZ,5,FALSE)),IF($X$1=10,(VLOOKUP(B532,'X10'!$B:$AZ,5,FALSE)),IF($X$1=11,(VLOOKUP(B532,'X11'!$B:$AZ,5,FALSE)),IF($X$1=12,(VLOOKUP(B532,'X12'!$B:$AZ,5,FALSE)),IF($X$1=13,(VLOOKUP(B532,'X13'!$B:$AZ,5,FALSE)),"B")))))))))))))))</f>
        <v xml:space="preserve"> </v>
      </c>
      <c r="L532" s="184" t="str">
        <f ca="1">IF(ISERROR(IF($X$1=1,(VLOOKUP(B532,'X1'!$B:$AZ,9,FALSE)),IF($X$1=2,(VLOOKUP(B532,'X2'!$B:$AZ,9,FALSE)),IF($X$1=3,(VLOOKUP(B532,'X3'!$B:$AZ,9,FALSE)),IF($X$1=4,(VLOOKUP(B532,'X4'!$B:$AZ,9,FALSE)),IF($X$1=5,(VLOOKUP(B532,'X5'!$B:$AZ,9,FALSE)),IF($X$1=6,(VLOOKUP(B532,'X6'!$B:$AZ,9,FALSE)),IF($X$1=7,(VLOOKUP(B532,'X7'!$B:$AZ,9,FALSE)),IF($X$1=8,(VLOOKUP(B532,'X8'!$B:$AZ,9,FALSE)),IF($X$1=9,(VLOOKUP(B532,'X9'!$B:$AZ,9,FALSE)),IF($X$1=10,(VLOOKUP(B532,'X10'!$B:$AZ,9,FALSE)),IF($X$1=11,(VLOOKUP(B532,'X11'!$B:$AZ,9,FALSE)),IF($X$1=12,(VLOOKUP(B532,'X12'!$B:$AZ,9,FALSE)),IF($X$1=13,(VLOOKUP(B532,'X13'!$B:$AZ,9,FALSE)),"B"))))))))))))))=TRUE," ",(IF($X$1=1,(VLOOKUP(B532,'X1'!$B:$AZ,9,FALSE)),IF($X$1=2,(VLOOKUP(B532,'X2'!$B:$AZ,9,FALSE)),IF($X$1=3,(VLOOKUP(B532,'X3'!$B:$AZ,9,FALSE)),IF($X$1=4,(VLOOKUP(B532,'X4'!$B:$AZ,9,FALSE)),IF($X$1=5,(VLOOKUP(B532,'X5'!$B:$AZ,9,FALSE)),IF($X$1=6,(VLOOKUP(B532,'X6'!$B:$AZ,9,FALSE)),IF($X$1=7,(VLOOKUP(B532,'X7'!$B:$AZ,9,FALSE)),IF($X$1=8,(VLOOKUP(B532,'X8'!$B:$AZ,9,FALSE)),IF($X$1=9,(VLOOKUP(B532,'X9'!$B:$AZ,9,FALSE)),IF($X$1=10,(VLOOKUP(B532,'X10'!$B:$AZ,9,FALSE)),IF($X$1=11,(VLOOKUP(B532,'X11'!$B:$AZ,9,FALSE)),IF($X$1=12,(VLOOKUP(B532,'X12'!$B:$AZ,9,FALSE)),IF($X$1=13,(VLOOKUP(B532,'X13'!$B:$AZ,9,FALSE)),"B")))))))))))))))</f>
        <v xml:space="preserve"> </v>
      </c>
      <c r="M532" s="184" t="str">
        <f ca="1">IF(ISERROR(IF($X$1=1,(VLOOKUP(B532,'X1'!$B:$AZ,10,FALSE)),IF($X$1=2,(VLOOKUP(B532,'X2'!$B:$AZ,10,FALSE)),IF($X$1=3,(VLOOKUP(B532,'X3'!$B:$AZ,10,FALSE)),IF($X$1=4,(VLOOKUP(B532,'X4'!$B:$AZ,10,FALSE)),IF($X$1=5,(VLOOKUP(B532,'X5'!$B:$AZ,10,FALSE)),IF($X$1=6,(VLOOKUP(B532,'X6'!$B:$AZ,10,FALSE)),IF($X$1=7,(VLOOKUP(B532,'X7'!$B:$AZ,10,FALSE)),IF($X$1=8,(VLOOKUP(B532,'X8'!$B:$AZ,10,FALSE)),IF($X$1=9,(VLOOKUP(B532,'X9'!$B:$AZ,10,FALSE)),IF($X$1=10,(VLOOKUP(B532,'X10'!$B:$AZ,10,FALSE)),IF($X$1=11,(VLOOKUP(B532,'X11'!$B:$AZ,10,FALSE)),IF($X$1=12,(VLOOKUP(B532,'X12'!$B:$AZ,10,FALSE)),IF($X$1=13,(VLOOKUP(B532,'X13'!$B:$AZ,10,FALSE)),"B"))))))))))))))=TRUE," ",(IF($X$1=1,(VLOOKUP(B532,'X1'!$B:$AZ,10,FALSE)),IF($X$1=2,(VLOOKUP(B532,'X2'!$B:$AZ,10,FALSE)),IF($X$1=3,(VLOOKUP(B532,'X3'!$B:$AZ,10,FALSE)),IF($X$1=4,(VLOOKUP(B532,'X4'!$B:$AZ,10,FALSE)),IF($X$1=5,(VLOOKUP(B532,'X5'!$B:$AZ,10,FALSE)),IF($X$1=6,(VLOOKUP(B532,'X6'!$B:$AZ,10,FALSE)),IF($X$1=7,(VLOOKUP(B532,'X7'!$B:$AZ,10,FALSE)),IF($X$1=8,(VLOOKUP(B532,'X8'!$B:$AZ,10,FALSE)),IF($X$1=9,(VLOOKUP(B532,'X9'!$B:$AZ,10,FALSE)),IF($X$1=10,(VLOOKUP(B532,'X10'!$B:$AZ,10,FALSE)),IF($X$1=11,(VLOOKUP(B532,'X11'!$B:$AZ,10,FALSE)),IF($X$1=12,(VLOOKUP(B532,'X12'!$B:$AZ,10,FALSE)),IF($X$1=13,(VLOOKUP(B532,'X13'!$B:$AZ,10,FALSE)),"B")))))))))))))))</f>
        <v xml:space="preserve"> </v>
      </c>
      <c r="N532" s="185" t="str">
        <f ca="1">IF(ISERROR(IF($X$1=1,(VLOOKUP(B532,'X1'!$B:$AZ,45,FALSE)),IF($X$1=2,(VLOOKUP(B532,'X2'!$B:$AZ,45,FALSE)),IF($X$1=3,(VLOOKUP(B532,'X3'!$B:$AZ,45,FALSE)),IF($X$1=4,(VLOOKUP(B532,'X4'!$B:$AZ,45,FALSE)),IF($X$1=5,(VLOOKUP(B532,'X5'!$B:$AZ,45,FALSE)),IF($X$1=6,(VLOOKUP(B532,'X6'!$B:$AZ,45,FALSE)),IF($X$1=7,(VLOOKUP(B532,'X7'!$B:$AZ,45,FALSE)),IF($X$1=8,(VLOOKUP(B532,'X8'!$B:$AZ,45,FALSE)),IF($X$1=9,(VLOOKUP(B532,'X9'!$B:$AZ,45,FALSE)),IF($X$1=10,(VLOOKUP(B532,'X10'!$B:$AZ,45,FALSE)),IF($X$1=11,(VLOOKUP(B532,'X11'!$B:$AZ,45,FALSE)),IF($X$1=12,(VLOOKUP(B532,'X12'!$B:$AZ,45,FALSE)),IF($X$1=13,(VLOOKUP(B532,'X13'!$B:$AZ,45,FALSE)),"B"))))))))))))))=TRUE," ",(IF($X$1=1,(VLOOKUP(B532,'X1'!$B:$AZ,45,FALSE)),IF($X$1=2,(VLOOKUP(B532,'X2'!$B:$AZ,45,FALSE)),IF($X$1=3,(VLOOKUP(B532,'X3'!$B:$AZ,45,FALSE)),IF($X$1=4,(VLOOKUP(B532,'X4'!$B:$AZ,45,FALSE)),IF($X$1=5,(VLOOKUP(B532,'X5'!$B:$AZ,45,FALSE)),IF($X$1=6,(VLOOKUP(B532,'X6'!$B:$AZ,45,FALSE)),IF($X$1=7,(VLOOKUP(B532,'X7'!$B:$AZ,45,FALSE)),IF($X$1=8,(VLOOKUP(B532,'X8'!$B:$AZ,45,FALSE)),IF($X$1=9,(VLOOKUP(B532,'X9'!$B:$AZ,45,FALSE)),IF($X$1=10,(VLOOKUP(B532,'X10'!$B:$AZ,45,FALSE)),IF($X$1=11,(VLOOKUP(B532,'X11'!$B:$AZ,45,FALSE)),IF($X$1=12,(VLOOKUP(B532,'X12'!$B:$AZ,45,FALSE)),IF($X$1=13,(VLOOKUP(B532,'X13'!$B:$AZ,45,FALSE)),"B")))))))))))))))</f>
        <v xml:space="preserve"> </v>
      </c>
      <c r="O532" s="184" t="str">
        <f ca="1">IF(ISERROR(IF($X$1=1,(VLOOKUP(B532,'X1'!$B:$AZ,11,FALSE)),IF($X$1=2,(VLOOKUP(B532,'X2'!$B:$AZ,11,FALSE)),IF($X$1=3,(VLOOKUP(B532,'X3'!$B:$AZ,11,FALSE)),IF($X$1=4,(VLOOKUP(B532,'X4'!$B:$AZ,11,FALSE)),IF($X$1=5,(VLOOKUP(B532,'X5'!$B:$AZ,11,FALSE)),IF($X$1=6,(VLOOKUP(B532,'X6'!$B:$AZ,11,FALSE)),IF($X$1=7,(VLOOKUP(B532,'X7'!$B:$AZ,11,FALSE)),IF($X$1=8,(VLOOKUP(B532,'X8'!$B:$AZ,11,FALSE)),IF($X$1=9,(VLOOKUP(B532,'X9'!$B:$AZ,11,FALSE)),IF($X$1=10,(VLOOKUP(B532,'X10'!$B:$AZ,11,FALSE)),IF($X$1=11,(VLOOKUP(B532,'X11'!$B:$AZ,11,FALSE)),IF($X$1=12,(VLOOKUP(B532,'X12'!$B:$AZ,11,FALSE)),IF($X$1=13,(VLOOKUP(B532,'X13'!$B:$AZ,11,FALSE)),"B"))))))))))))))=TRUE," ",(IF($X$1=1,(VLOOKUP(B532,'X1'!$B:$AZ,11,FALSE)),IF($X$1=2,(VLOOKUP(B532,'X2'!$B:$AZ,11,FALSE)),IF($X$1=3,(VLOOKUP(B532,'X3'!$B:$AZ,11,FALSE)),IF($X$1=4,(VLOOKUP(B532,'X4'!$B:$AZ,11,FALSE)),IF($X$1=5,(VLOOKUP(B532,'X5'!$B:$AZ,11,FALSE)),IF($X$1=6,(VLOOKUP(B532,'X6'!$B:$AZ,11,FALSE)),IF($X$1=7,(VLOOKUP(B532,'X7'!$B:$AZ,11,FALSE)),IF($X$1=8,(VLOOKUP(B532,'X8'!$B:$AZ,11,FALSE)),IF($X$1=9,(VLOOKUP(B532,'X9'!$B:$AZ,11,FALSE)),IF($X$1=10,(VLOOKUP(B532,'X10'!$B:$AZ,11,FALSE)),IF($X$1=11,(VLOOKUP(B532,'X11'!$B:$AZ,11,FALSE)),IF($X$1=12,(VLOOKUP(B532,'X12'!$B:$AZ,11,FALSE)),IF($X$1=13,(VLOOKUP(B532,'X13'!$B:$AZ,11,FALSE)),"B")))))))))))))))</f>
        <v xml:space="preserve"> </v>
      </c>
      <c r="P532" s="184" t="str">
        <f ca="1">IF(ISERROR(IF($X$1=1,(VLOOKUP(B532,'X1'!$B:$AZ,12,FALSE)),IF($X$1=2,(VLOOKUP(B532,'X2'!$B:$AZ,12,FALSE)),IF($X$1=3,(VLOOKUP(B532,'X3'!$B:$AZ,12,FALSE)),IF($X$1=4,(VLOOKUP(B532,'X4'!$B:$AZ,12,FALSE)),IF($X$1=5,(VLOOKUP(B532,'X5'!$B:$AZ,12,FALSE)),IF($X$1=6,(VLOOKUP(B532,'X6'!$B:$AZ,12,FALSE)),IF($X$1=7,(VLOOKUP(B532,'X7'!$B:$AZ,12,FALSE)),IF($X$1=8,(VLOOKUP(B532,'X8'!$B:$AZ,12,FALSE)),IF($X$1=9,(VLOOKUP(B532,'X9'!$B:$AZ,12,FALSE)),IF($X$1=10,(VLOOKUP(B532,'X10'!$B:$AZ,12,FALSE)),IF($X$1=11,(VLOOKUP(B532,'X11'!$B:$AZ,12,FALSE)),IF($X$1=12,(VLOOKUP(B532,'X12'!$B:$AZ,12,FALSE)),IF($X$1=13,(VLOOKUP(B532,'X13'!$B:$AZ,12,FALSE)),"B"))))))))))))))=TRUE," ",(IF($X$1=1,(VLOOKUP(B532,'X1'!$B:$AZ,12,FALSE)),IF($X$1=2,(VLOOKUP(B532,'X2'!$B:$AZ,12,FALSE)),IF($X$1=3,(VLOOKUP(B532,'X3'!$B:$AZ,12,FALSE)),IF($X$1=4,(VLOOKUP(B532,'X4'!$B:$AZ,12,FALSE)),IF($X$1=5,(VLOOKUP(B532,'X5'!$B:$AZ,12,FALSE)),IF($X$1=6,(VLOOKUP(B532,'X6'!$B:$AZ,12,FALSE)),IF($X$1=7,(VLOOKUP(B532,'X7'!$B:$AZ,12,FALSE)),IF($X$1=8,(VLOOKUP(B532,'X8'!$B:$AZ,12,FALSE)),IF($X$1=9,(VLOOKUP(B532,'X9'!$B:$AZ,12,FALSE)),IF($X$1=10,(VLOOKUP(B532,'X10'!$B:$AZ,12,FALSE)),IF($X$1=11,(VLOOKUP(B532,'X11'!$B:$AZ,12,FALSE)),IF($X$1=12,(VLOOKUP(B532,'X12'!$B:$AZ,12,FALSE)),IF($X$1=13,(VLOOKUP(B532,'X13'!$B:$AZ,12,FALSE)),"B")))))))))))))))</f>
        <v xml:space="preserve"> </v>
      </c>
      <c r="Q532" s="185" t="str">
        <f ca="1">IF(ISERROR(IF($X$1=1,(VLOOKUP(B532,'X1'!$B:$AZ,46,FALSE)),IF($X$1=2,(VLOOKUP(B532,'X2'!$B:$AZ,46,FALSE)),IF($X$1=3,(VLOOKUP(B532,'X3'!$B:$AZ,46,FALSE)),IF($X$1=4,(VLOOKUP(B532,'X4'!$B:$AZ,46,FALSE)),IF($X$1=5,(VLOOKUP(B532,'X5'!$B:$AZ,46,FALSE)),IF($X$1=6,(VLOOKUP(B532,'X6'!$B:$AZ,46,FALSE)),IF($X$1=7,(VLOOKUP(B532,'X7'!$B:$AZ,46,FALSE)),IF($X$1=8,(VLOOKUP(B532,'X8'!$B:$AZ,46,FALSE)),IF($X$1=9,(VLOOKUP(B532,'X9'!$B:$AZ,46,FALSE)),IF($X$1=10,(VLOOKUP(B532,'X10'!$B:$AZ,46,FALSE)),IF($X$1=11,(VLOOKUP(B532,'X11'!$B:$AZ,46,FALSE)),IF($X$1=12,(VLOOKUP(B532,'X12'!$B:$AZ,46,FALSE)),IF($X$1=13,(VLOOKUP(B532,'X13'!$B:$AZ,46,FALSE)),"B"))))))))))))))=TRUE," ",(IF($X$1=1,(VLOOKUP(B532,'X1'!$B:$AZ,46,FALSE)),IF($X$1=2,(VLOOKUP(B532,'X2'!$B:$AZ,46,FALSE)),IF($X$1=3,(VLOOKUP(B532,'X3'!$B:$AZ,46,FALSE)),IF($X$1=4,(VLOOKUP(B532,'X4'!$B:$AZ,46,FALSE)),IF($X$1=5,(VLOOKUP(B532,'X5'!$B:$AZ,46,FALSE)),IF($X$1=6,(VLOOKUP(B532,'X6'!$B:$AZ,46,FALSE)),IF($X$1=7,(VLOOKUP(B532,'X7'!$B:$AZ,46,FALSE)),IF($X$1=8,(VLOOKUP(B532,'X8'!$B:$AZ,46,FALSE)),IF($X$1=9,(VLOOKUP(B532,'X9'!$B:$AZ,46,FALSE)),IF($X$1=10,(VLOOKUP(B532,'X10'!$B:$AZ,46,FALSE)),IF($X$1=11,(VLOOKUP(B532,'X11'!$B:$AZ,46,FALSE)),IF($X$1=12,(VLOOKUP(B532,'X12'!$B:$AZ,46,FALSE)),IF($X$1=13,(VLOOKUP(B532,'X13'!$B:$AZ,46,FALSE)),"B")))))))))))))))</f>
        <v xml:space="preserve"> </v>
      </c>
      <c r="R532" s="185" t="str">
        <f ca="1">IF(ISERROR(IF($X$1=1,(VLOOKUP(B532,'X1'!$B:$AZ,15,FALSE)),IF($X$1=2,(VLOOKUP(B532,'X2'!$B:$AZ,15,FALSE)),IF($X$1=3,(VLOOKUP(B532,'X3'!$B:$AZ,15,FALSE)),IF($X$1=4,(VLOOKUP(B532,'X4'!$B:$AZ,15,FALSE)),IF($X$1=5,(VLOOKUP(B532,'X5'!$B:$AZ,15,FALSE)),IF($X$1=6,(VLOOKUP(B532,'X6'!$B:$AZ,15,FALSE)),IF($X$1=7,(VLOOKUP(B532,'X7'!$B:$AZ,15,FALSE)),IF($X$1=8,(VLOOKUP(B532,'X8'!$B:$AZ,15,FALSE)),IF($X$1=9,(VLOOKUP(B532,'X9'!$B:$AZ,15,FALSE)),IF($X$1=10,(VLOOKUP(B532,'X10'!$B:$AZ,15,FALSE)),IF($X$1=11,(VLOOKUP(B532,'X11'!$B:$AZ,15,FALSE)),IF($X$1=12,(VLOOKUP(B532,'X12'!$B:$AZ,15,FALSE)),IF($X$1=13,(VLOOKUP(B532,'X13'!$B:$AZ,15,FALSE)),"B"))))))))))))))=TRUE," ",(IF($X$1=1,(VLOOKUP(B532,'X1'!$B:$AZ,15,FALSE)),IF($X$1=2,(VLOOKUP(B532,'X2'!$B:$AZ,15,FALSE)),IF($X$1=3,(VLOOKUP(B532,'X3'!$B:$AZ,15,FALSE)),IF($X$1=4,(VLOOKUP(B532,'X4'!$B:$AZ,15,FALSE)),IF($X$1=5,(VLOOKUP(B532,'X5'!$B:$AZ,15,FALSE)),IF($X$1=6,(VLOOKUP(B532,'X6'!$B:$AZ,15,FALSE)),IF($X$1=7,(VLOOKUP(B532,'X7'!$B:$AZ,15,FALSE)),IF($X$1=8,(VLOOKUP(B532,'X8'!$B:$AZ,15,FALSE)),IF($X$1=9,(VLOOKUP(B532,'X9'!$B:$AZ,15,FALSE)),IF($X$1=10,(VLOOKUP(B532,'X10'!$B:$AZ,15,FALSE)),IF($X$1=11,(VLOOKUP(B532,'X11'!$B:$AZ,15,FALSE)),IF($X$1=12,(VLOOKUP(B532,'X12'!$B:$AZ,15,FALSE)),IF($X$1=13,(VLOOKUP(B532,'X13'!$B:$AZ,15,FALSE)),"B")))))))))))))))</f>
        <v xml:space="preserve"> </v>
      </c>
      <c r="S532" s="185" t="str">
        <f ca="1">IF(ISERROR(IF((IF($X$1=1,(VLOOKUP(B532,'X1'!$B:$AZ,14,FALSE)),(IF($X$1=2,(VLOOKUP(B532,'X2'!$B:$AZ,14,FALSE)),(IF($X$1=3,(VLOOKUP(B532,'X3'!$B:$AZ,14,FALSE)),(IF($X$1=4,(VLOOKUP(B532,'X4'!$B:$AZ,14,FALSE)),(IF($X$1=5,(VLOOKUP(B532,'X5'!$B:$AZ,14,FALSE)),(IF($X$1=6,(VLOOKUP(B532,'X6'!$B:$AZ,14,FALSE)),(IF($X$1=7,(VLOOKUP(B532,'X7'!$B:$AZ,14,FALSE)),(IF($X$1=8,(VLOOKUP(B532,'X8'!$B:$AZ,14,FALSE)),(IF($X$1=9,(VLOOKUP(B532,'X9'!$B:$AZ,14,FALSE)),(IF($X$1=10,(VLOOKUP(B532,'X10'!$B:$AZ,14,FALSE)),(IF($X$1=11,(VLOOKUP(B532,'X11'!$B:$AZ,14,FALSE)),(IF($X$1=12,(VLOOKUP(B532,'X12'!$B:$AZ,14,FALSE)),(VLOOKUP(B532,'X13'!$B:$AZ,14,FALSE))))))))))))))))))))))))))=$V$1," ",(IF($X$1=1,(VLOOKUP(B532,'X1'!$B:$AZ,14,FALSE)),(IF($X$1=2,(VLOOKUP(B532,'X2'!$B:$AZ,14,FALSE)),(IF($X$1=3,(VLOOKUP(B532,'X3'!$B:$AZ,14,FALSE)),(IF($X$1=4,(VLOOKUP(B532,'X4'!$B:$AZ,14,FALSE)),(IF($X$1=5,(VLOOKUP(B532,'X5'!$B:$AZ,14,FALSE)),(IF($X$1=6,(VLOOKUP(B532,'X6'!$B:$AZ,14,FALSE)),(IF($X$1=7,(VLOOKUP(B532,'X7'!$B:$AZ,14,FALSE)),(IF($X$1=8,(VLOOKUP(B532,'X8'!$B:$AZ,14,FALSE)),(IF($X$1=9,(VLOOKUP(B532,'X9'!$B:$AZ,14,FALSE)),(IF($X$1=10,(VLOOKUP(B532,'X10'!$B:$AZ,14,FALSE)),(IF($X$1=11,(VLOOKUP(B532,'X11'!$B:$AZ,14,FALSE)),(IF($X$1=12,(VLOOKUP(B532,'X12'!$B:$AZ,14,FALSE)),(VLOOKUP(B532,'X13'!$B:$AZ,14,FALSE))))))))))))))))))))))))))))=TRUE," ",(IF((IF($X$1=1,(VLOOKUP(B532,'X1'!$B:$AZ,14,FALSE)),(IF($X$1=2,(VLOOKUP(B532,'X2'!$B:$AZ,14,FALSE)),(IF($X$1=3,(VLOOKUP(B532,'X3'!$B:$AZ,14,FALSE)),(IF($X$1=4,(VLOOKUP(B532,'X4'!$B:$AZ,14,FALSE)),(IF($X$1=5,(VLOOKUP(B532,'X5'!$B:$AZ,14,FALSE)),(IF($X$1=6,(VLOOKUP(B532,'X6'!$B:$AZ,14,FALSE)),(IF($X$1=7,(VLOOKUP(B532,'X7'!$B:$AZ,14,FALSE)),(IF($X$1=8,(VLOOKUP(B532,'X8'!$B:$AZ,14,FALSE)),(IF($X$1=9,(VLOOKUP(B532,'X9'!$B:$AZ,14,FALSE)),(IF($X$1=10,(VLOOKUP(B532,'X10'!$B:$AZ,14,FALSE)),(IF($X$1=11,(VLOOKUP(B532,'X11'!$B:$AZ,14,FALSE)),(IF($X$1=12,(VLOOKUP(B532,'X12'!$B:$AZ,14,FALSE)),(VLOOKUP(B532,'X13'!$B:$AZ,14,FALSE))))))))))))))))))))))))))=$V$1," ",(IF($X$1=1,(VLOOKUP(B532,'X1'!$B:$AZ,14,FALSE)),(IF($X$1=2,(VLOOKUP(B532,'X2'!$B:$AZ,14,FALSE)),(IF($X$1=3,(VLOOKUP(B532,'X3'!$B:$AZ,14,FALSE)),(IF($X$1=4,(VLOOKUP(B532,'X4'!$B:$AZ,14,FALSE)),(IF($X$1=5,(VLOOKUP(B532,'X5'!$B:$AZ,14,FALSE)),(IF($X$1=6,(VLOOKUP(B532,'X6'!$B:$AZ,14,FALSE)),(IF($X$1=7,(VLOOKUP(B532,'X7'!$B:$AZ,14,FALSE)),(IF($X$1=8,(VLOOKUP(B532,'X8'!$B:$AZ,14,FALSE)),(IF($X$1=9,(VLOOKUP(B532,'X9'!$B:$AZ,14,FALSE)),(IF($X$1=10,(VLOOKUP(B532,'X10'!$B:$AZ,14,FALSE)),(IF($X$1=11,(VLOOKUP(B532,'X11'!$B:$AZ,14,FALSE)),(IF($X$1=12,(VLOOKUP(B532,'X12'!$B:$AZ,14,FALSE)),(VLOOKUP(B532,'X13'!$B:$AZ,14,FALSE)))))))))))))))))))))))))))))</f>
        <v xml:space="preserve"> </v>
      </c>
    </row>
    <row r="533" spans="1:19" ht="14.1" customHeight="1" x14ac:dyDescent="0.2">
      <c r="A533" s="156" t="s">
        <v>1058</v>
      </c>
      <c r="B533" s="122" t="str">
        <f>IF(ISERROR(IF($U$16=1,(VLOOKUP(A533,$AC$89:$AH$125,2,FALSE)),IF((IF($X$1=1,'X1'!B492,(IF($X$1=2,'X2'!B492,(IF($X$1=3,'X3'!B492,(IF($X$1=4,'X4'!B492,(IF($X$1=5,'X5'!B492,(IF($X$1=6,'X6'!B492,(IF($X$1=7,'X7'!B492,(IF($X$1=8,'X8'!B492,(IF($X$1=9,'X9'!B492,(IF($X$1=10,'X10'!B492,(IF($X$1=11,'X11'!B492,(IF($X$1=12,'X12'!B492,'X13'!B492))))))))))))))))))))))))="","",(IF($X$1=1,'X1'!B492,(IF($X$1=2,'X2'!B492,(IF($X$1=3,'X3'!B492,(IF($X$1=4,'X4'!B492,(IF($X$1=5,'X5'!B492,(IF($X$1=6,'X6'!B492,(IF($X$1=7,'X7'!B492,(IF($X$1=8,'X8'!B492,(IF($X$1=9,'X9'!B492,(IF($X$1=10,'X10'!B492,(IF($X$1=11,'X11'!B492,(IF($X$1=12,'X12'!B492,'X13'!B492)))))))))))))))))))))))))))=TRUE," ",(IF($U$16=1,(VLOOKUP(A533,$AC$89:$AH$125,2,FALSE)),IF((IF($X$1=1,'X1'!B492,(IF($X$1=2,'X2'!B492,(IF($X$1=3,'X3'!B492,(IF($X$1=4,'X4'!B492,(IF($X$1=5,'X5'!B492,(IF($X$1=6,'X6'!B492,(IF($X$1=7,'X7'!B492,(IF($X$1=8,'X8'!B492,(IF($X$1=9,'X9'!B492,(IF($X$1=10,'X10'!B492,(IF($X$1=11,'X11'!B492,(IF($X$1=12,'X12'!B492,'X13'!B492))))))))))))))))))))))))="","",(IF($X$1=1,'X1'!B492,(IF($X$1=2,'X2'!B492,(IF($X$1=3,'X3'!B492,(IF($X$1=4,'X4'!B492,(IF($X$1=5,'X5'!B492,(IF($X$1=6,'X6'!B492,(IF($X$1=7,'X7'!B492,(IF($X$1=8,'X8'!B492,(IF($X$1=9,'X9'!B492,(IF($X$1=10,'X10'!B492,(IF($X$1=11,'X11'!B492,(IF($X$1=12,'X12'!B492,'X13'!B492))))))))))))))))))))))))))))</f>
        <v/>
      </c>
      <c r="C533" s="181" t="str">
        <f ca="1">IF(ISERROR(IF($X$1=1,(VLOOKUP(B533,'X1'!$B:$AZ,47,FALSE)),IF($X$1=2,(VLOOKUP(B533,'X2'!$B:$AZ,47,FALSE)),IF($X$1=3,(VLOOKUP(B533,'X3'!$B:$AZ,47,FALSE)),IF($X$1=4,(VLOOKUP(B533,'X4'!$B:$AZ,47,FALSE)),IF($X$1=5,(VLOOKUP(B533,'X5'!$B:$AZ,47,FALSE)),IF($X$1=6,(VLOOKUP(B533,'X6'!$B:$AZ,47,FALSE)),IF($X$1=7,(VLOOKUP(B533,'X7'!$B:$AZ,47,FALSE)),IF($X$1=8,(VLOOKUP(B533,'X8'!$B:$AZ,47,FALSE)),IF($X$1=9,(VLOOKUP(B533,'X9'!$B:$AZ,47,FALSE)),IF($X$1=10,(VLOOKUP(B533,'X10'!$B:$AZ,47,FALSE)),IF($X$1=11,(VLOOKUP(B533,'X11'!$B:$AZ,47,FALSE)),IF($X$1=12,(VLOOKUP(B533,'X12'!$B:$AZ,47,FALSE)),IF($X$1=13,(VLOOKUP(B533,'X13'!$B:$AZ,47,FALSE)),"B"))))))))))))))=TRUE," ",(IF($X$1=1,(VLOOKUP(B533,'X1'!$B:$AZ,47,FALSE)),IF($X$1=2,(VLOOKUP(B533,'X2'!$B:$AZ,47,FALSE)),IF($X$1=3,(VLOOKUP(B533,'X3'!$B:$AZ,47,FALSE)),IF($X$1=4,(VLOOKUP(B533,'X4'!$B:$AZ,47,FALSE)),IF($X$1=5,(VLOOKUP(B533,'X5'!$B:$AZ,47,FALSE)),IF($X$1=6,(VLOOKUP(B533,'X6'!$B:$AZ,47,FALSE)),IF($X$1=7,(VLOOKUP(B533,'X7'!$B:$AZ,47,FALSE)),IF($X$1=8,(VLOOKUP(B533,'X8'!$B:$AZ,47,FALSE)),IF($X$1=9,(VLOOKUP(B533,'X9'!$B:$AZ,47,FALSE)),IF($X$1=10,(VLOOKUP(B533,'X10'!$B:$AZ,47,FALSE)),IF($X$1=11,(VLOOKUP(B533,'X11'!$B:$AZ,47,FALSE)),IF($X$1=12,(VLOOKUP(B533,'X12'!$B:$AZ,47,FALSE)),IF($X$1=13,(VLOOKUP(B533,'X13'!$B:$AZ,47,FALSE)),"B")))))))))))))))</f>
        <v xml:space="preserve"> </v>
      </c>
      <c r="D533" s="181" t="str">
        <f ca="1">IF(ISERROR(IF($X$1=1,(VLOOKUP(B533,'X1'!$B:$AP,41,FALSE)),IF($X$1=2,(VLOOKUP(B533,'X2'!$B:$AP,41,FALSE)),IF($X$1=3,(VLOOKUP(B533,'X3'!$B:$AP,41,FALSE)),IF($X$1=4,(VLOOKUP(B533,'X4'!$B:$AP,41,FALSE)),IF($X$1=5,(VLOOKUP(B533,'X5'!$B:$AP,41,FALSE)),IF($X$1=6,(VLOOKUP(B533,'X6'!$B:$AP,41,FALSE)),IF($X$1=7,(VLOOKUP(B533,'X7'!$B:$AP,41,FALSE)),IF($X$1=8,(VLOOKUP(B533,'X8'!$B:$AP,41,FALSE)),IF($X$1=9,(VLOOKUP(B533,'X9'!$B:$AP,41,FALSE)),IF($X$1=10,(VLOOKUP(B533,'X10'!$B:$AP,41,FALSE)),IF($X$1=11,(VLOOKUP(B533,'X11'!$B:$AP,41,FALSE)),IF($X$1=12,(VLOOKUP(B533,'X12'!$B:$AP,41,FALSE)),IF($X$1=13,(VLOOKUP(B533,'X13'!$B:$AP,41,FALSE)),"B"))))))))))))))=TRUE," ",(IF($X$1=1,(VLOOKUP(B533,'X1'!$B:$AP,41,FALSE)),IF($X$1=2,(VLOOKUP(B533,'X2'!$B:$AP,41,FALSE)),IF($X$1=3,(VLOOKUP(B533,'X3'!$B:$AP,41,FALSE)),IF($X$1=4,(VLOOKUP(B533,'X4'!$B:$AP,41,FALSE)),IF($X$1=5,(VLOOKUP(B533,'X5'!$B:$AP,41,FALSE)),IF($X$1=6,(VLOOKUP(B533,'X6'!$B:$AP,41,FALSE)),IF($X$1=7,(VLOOKUP(B533,'X7'!$B:$AP,41,FALSE)),IF($X$1=8,(VLOOKUP(B533,'X8'!$B:$AP,41,FALSE)),IF($X$1=9,(VLOOKUP(B533,'X9'!$B:$AP,41,FALSE)),IF($X$1=10,(VLOOKUP(B533,'X10'!$B:$AP,41,FALSE)),IF($X$1=11,(VLOOKUP(B533,'X11'!$B:$AP,41,FALSE)),IF($X$1=12,(VLOOKUP(B533,'X12'!$B:$AP,41,FALSE)),IF($X$1=13,(VLOOKUP(B533,'X13'!$B:$AP,41,FALSE)),"B")))))))))))))))</f>
        <v xml:space="preserve"> </v>
      </c>
      <c r="E533" s="182" t="str">
        <f ca="1">IF(ISERROR(IF($X$1=1,(VLOOKUP(B533,'X1'!$B:$AP,7,FALSE)),IF($X$1=2,(VLOOKUP(B533,'X2'!$B:$AP,7,FALSE)),IF($X$1=3,(VLOOKUP(B533,'X3'!$B:$AP,7,FALSE)),IF($X$1=4,(VLOOKUP(B533,'X4'!$B:$AP,7,FALSE)),IF($X$1=5,(VLOOKUP(B533,'X5'!$B:$AP,7,FALSE)),IF($X$1=6,(VLOOKUP(B533,'X6'!$B:$AP,7,FALSE)),IF($X$1=7,(VLOOKUP(B533,'X7'!$B:$AP,7,FALSE)),IF($X$1=8,(VLOOKUP(B533,'X8'!$B:$AP,7,FALSE)),IF($X$1=9,(VLOOKUP(B533,'X9'!$B:$AP,7,FALSE)),IF($X$1=10,(VLOOKUP(B533,'X10'!$B:$AP,7,FALSE)),IF($X$1=11,(VLOOKUP(B533,'X11'!$B:$AP,7,FALSE)),IF($X$1=12,(VLOOKUP(B533,'X12'!$B:$AP,7,FALSE)),IF($X$1=13,(VLOOKUP(B533,'X13'!$B:$AP,7,FALSE)),"B"))))))))))))))=TRUE," ",(IF($X$1=1,(VLOOKUP(B533,'X1'!$B:$AP,7,FALSE)),IF($X$1=2,(VLOOKUP(B533,'X2'!$B:$AP,7,FALSE)),IF($X$1=3,(VLOOKUP(B533,'X3'!$B:$AP,7,FALSE)),IF($X$1=4,(VLOOKUP(B533,'X4'!$B:$AP,7,FALSE)),IF($X$1=5,(VLOOKUP(B533,'X5'!$B:$AP,7,FALSE)),IF($X$1=6,(VLOOKUP(B533,'X6'!$B:$AP,7,FALSE)),IF($X$1=7,(VLOOKUP(B533,'X7'!$B:$AP,7,FALSE)),IF($X$1=8,(VLOOKUP(B533,'X8'!$B:$AP,7,FALSE)),IF($X$1=9,(VLOOKUP(B533,'X9'!$B:$AP,7,FALSE)),IF($X$1=10,(VLOOKUP(B533,'X10'!$B:$AP,7,FALSE)),IF($X$1=11,(VLOOKUP(B533,'X11'!$B:$AP,7,FALSE)),IF($X$1=12,(VLOOKUP(B533,'X12'!$B:$AP,7,FALSE)),IF($X$1=13,(VLOOKUP(B533,'X13'!$B:$AP,7,FALSE)),"B")))))))))))))))</f>
        <v xml:space="preserve"> </v>
      </c>
      <c r="F533" s="182" t="str">
        <f ca="1">IF(ISERROR(IF((IF($X$1=1,(VLOOKUP(B533,'X1'!$B:$AO,6,FALSE)),(IF($X$1=2,(VLOOKUP(B533,'X2'!$B:$AO,6,FALSE)),(IF($X$1=3,(VLOOKUP(B533,'X3'!$B:$AO,6,FALSE)),(IF($X$1=4,(VLOOKUP(B533,'X4'!$B:$AO,6,FALSE)),(IF($X$1=5,(VLOOKUP(B533,'X5'!$B:$AO,6,FALSE)),(IF($X$1=6,(VLOOKUP(B533,'X6'!$B:$AO,6,FALSE)),(IF($X$1=7,(VLOOKUP(B533,'X7'!$B:$AO,6,FALSE)),(IF($X$1=8,(VLOOKUP(B533,'X8'!$B:$AO,6,FALSE)),(IF($X$1=9,(VLOOKUP(B533,'X9'!$B:$AO,6,FALSE)),(IF($X$1=10,(VLOOKUP(B533,'X10'!$B:$AO,6,FALSE)),(IF($X$1=11,(VLOOKUP(B533,'X11'!$B:$AO,6,FALSE)),(IF($X$1=12,(VLOOKUP(B533,'X12'!$B:$AO,6,FALSE)),(VLOOKUP(B533,'X13'!$B:$AO,6,FALSE))))))))))))))))))))))))))=$V$1," ",(IF($X$1=1,(VLOOKUP(B533,'X1'!$B:$AO,6,FALSE)),(IF($X$1=2,(VLOOKUP(B533,'X2'!$B:$AO,6,FALSE)),(IF($X$1=3,(VLOOKUP(B533,'X3'!$B:$AO,6,FALSE)),(IF($X$1=4,(VLOOKUP(B533,'X4'!$B:$AO,6,FALSE)),(IF($X$1=5,(VLOOKUP(B533,'X5'!$B:$AO,6,FALSE)),(IF($X$1=6,(VLOOKUP(B533,'X6'!$B:$AO,6,FALSE)),(IF($X$1=7,(VLOOKUP(B533,'X7'!$B:$AO,6,FALSE)),(IF($X$1=8,(VLOOKUP(B533,'X8'!$B:$AO,6,FALSE)),(IF($X$1=9,(VLOOKUP(B533,'X9'!$B:$AO,6,FALSE)),(IF($X$1=10,(VLOOKUP(B533,'X10'!$B:$AO,6,FALSE)),(IF($X$1=11,(VLOOKUP(B533,'X11'!$B:$AO,6,FALSE)),(IF($X$1=12,(VLOOKUP(B533,'X12'!$B:$AO,6,FALSE)),(VLOOKUP(B533,'X13'!$B:$AO,6,FALSE))))))))))))))))))))))))))))=TRUE," ",(IF((IF($X$1=1,(VLOOKUP(B533,'X1'!$B:$AO,6,FALSE)),(IF($X$1=2,(VLOOKUP(B533,'X2'!$B:$AO,6,FALSE)),(IF($X$1=3,(VLOOKUP(B533,'X3'!$B:$AO,6,FALSE)),(IF($X$1=4,(VLOOKUP(B533,'X4'!$B:$AO,6,FALSE)),(IF($X$1=5,(VLOOKUP(B533,'X5'!$B:$AO,6,FALSE)),(IF($X$1=6,(VLOOKUP(B533,'X6'!$B:$AO,6,FALSE)),(IF($X$1=7,(VLOOKUP(B533,'X7'!$B:$AO,6,FALSE)),(IF($X$1=8,(VLOOKUP(B533,'X8'!$B:$AO,6,FALSE)),(IF($X$1=9,(VLOOKUP(B533,'X9'!$B:$AO,6,FALSE)),(IF($X$1=10,(VLOOKUP(B533,'X10'!$B:$AO,6,FALSE)),(IF($X$1=11,(VLOOKUP(B533,'X11'!$B:$AO,6,FALSE)),(IF($X$1=12,(VLOOKUP(B533,'X12'!$B:$AO,6,FALSE)),(VLOOKUP(B533,'X13'!$B:$AO,6,FALSE))))))))))))))))))))))))))=$V$1," ",(IF($X$1=1,(VLOOKUP(B533,'X1'!$B:$AO,6,FALSE)),(IF($X$1=2,(VLOOKUP(B533,'X2'!$B:$AO,6,FALSE)),(IF($X$1=3,(VLOOKUP(B533,'X3'!$B:$AO,6,FALSE)),(IF($X$1=4,(VLOOKUP(B533,'X4'!$B:$AO,6,FALSE)),(IF($X$1=5,(VLOOKUP(B533,'X5'!$B:$AO,6,FALSE)),(IF($X$1=6,(VLOOKUP(B533,'X6'!$B:$AO,6,FALSE)),(IF($X$1=7,(VLOOKUP(B533,'X7'!$B:$AO,6,FALSE)),(IF($X$1=8,(VLOOKUP(B533,'X8'!$B:$AO,6,FALSE)),(IF($X$1=9,(VLOOKUP(B533,'X9'!$B:$AO,6,FALSE)),(IF($X$1=10,(VLOOKUP(B533,'X10'!$B:$AO,6,FALSE)),(IF($X$1=11,(VLOOKUP(B533,'X11'!$B:$AO,6,FALSE)),(IF($X$1=12,(VLOOKUP(B533,'X12'!$B:$AO,6,FALSE)),(VLOOKUP(B533,'X13'!$B:$AO,6,FALSE)))))))))))))))))))))))))))))</f>
        <v xml:space="preserve"> </v>
      </c>
      <c r="G533" s="182" t="str">
        <f ca="1">IF(ISERROR(IF($X$1=1,(VLOOKUP(B533,'X1'!$B:$AZ,44,FALSE)),IF($X$1=2,(VLOOKUP(B533,'X2'!$B:$AZ,44,FALSE)),IF($X$1=3,(VLOOKUP(B533,'X3'!$B:$AZ,44,FALSE)),IF($X$1=4,(VLOOKUP(B533,'X4'!$B:$AZ,44,FALSE)),IF($X$1=5,(VLOOKUP(B533,'X5'!$B:$AZ,44,FALSE)),IF($X$1=6,(VLOOKUP(B533,'X6'!$B:$AZ,44,FALSE)),IF($X$1=7,(VLOOKUP(B533,'X7'!$B:$AZ,44,FALSE)),IF($X$1=8,(VLOOKUP(B533,'X8'!$B:$AZ,44,FALSE)),IF($X$1=9,(VLOOKUP(B533,'X9'!$B:$AZ,44,FALSE)),IF($X$1=10,(VLOOKUP(B533,'X10'!$B:$AZ,44,FALSE)),IF($X$1=11,(VLOOKUP(B533,'X11'!$B:$AZ,44,FALSE)),IF($X$1=12,(VLOOKUP(B533,'X12'!$B:$AZ,44,FALSE)),IF($X$1=13,(VLOOKUP(B533,'X13'!$B:$AZ,44,FALSE)),"B"))))))))))))))=TRUE," ",(IF($X$1=1,(VLOOKUP(B533,'X1'!$B:$AZ,44,FALSE)),IF($X$1=2,(VLOOKUP(B533,'X2'!$B:$AZ,44,FALSE)),IF($X$1=3,(VLOOKUP(B533,'X3'!$B:$AZ,44,FALSE)),IF($X$1=4,(VLOOKUP(B533,'X4'!$B:$AZ,44,FALSE)),IF($X$1=5,(VLOOKUP(B533,'X5'!$B:$AZ,44,FALSE)),IF($X$1=6,(VLOOKUP(B533,'X6'!$B:$AZ,44,FALSE)),IF($X$1=7,(VLOOKUP(B533,'X7'!$B:$AZ,44,FALSE)),IF($X$1=8,(VLOOKUP(B533,'X8'!$B:$AZ,44,FALSE)),IF($X$1=9,(VLOOKUP(B533,'X9'!$B:$AZ,44,FALSE)),IF($X$1=10,(VLOOKUP(B533,'X10'!$B:$AZ,44,FALSE)),IF($X$1=11,(VLOOKUP(B533,'X11'!$B:$AZ,44,FALSE)),IF($X$1=12,(VLOOKUP(B533,'X12'!$B:$AZ,44,FALSE)),IF($X$1=13,(VLOOKUP(B533,'X13'!$B:$AZ,44,FALSE)),"B")))))))))))))))</f>
        <v xml:space="preserve"> </v>
      </c>
      <c r="H533" s="182" t="str">
        <f ca="1">IF(ISERROR(IF($X$1=1,(VLOOKUP(B533,'X1'!$B:$AZ,8,FALSE)),IF($X$1=2,(VLOOKUP(B533,'X2'!$B:$AZ,8,FALSE)),IF($X$1=3,(VLOOKUP(B533,'X3'!$B:$AZ,8,FALSE)),IF($X$1=4,(VLOOKUP(B533,'X4'!$B:$AZ,8,FALSE)),IF($X$1=5,(VLOOKUP(B533,'X5'!$B:$AZ,8,FALSE)),IF($X$1=6,(VLOOKUP(B533,'X6'!$B:$AZ,8,FALSE)),IF($X$1=7,(VLOOKUP(B533,'X7'!$B:$AZ,8,FALSE)),IF($X$1=8,(VLOOKUP(B533,'X8'!$B:$AZ,8,FALSE)),IF($X$1=9,(VLOOKUP(B533,'X9'!$B:$AZ,8,FALSE)),IF($X$1=10,(VLOOKUP(B533,'X10'!$B:$AZ,8,FALSE)),IF($X$1=11,(VLOOKUP(B533,'X11'!$B:$AZ,8,FALSE)),IF($X$1=12,(VLOOKUP(B533,'X12'!$B:$AZ,8,FALSE)),IF($X$1=13,(VLOOKUP(B533,'X13'!$B:$AZ,8,FALSE)),"B"))))))))))))))=TRUE," ",(IF($X$1=1,(VLOOKUP(B533,'X1'!$B:$AZ,8,FALSE)),IF($X$1=2,(VLOOKUP(B533,'X2'!$B:$AZ,8,FALSE)),IF($X$1=3,(VLOOKUP(B533,'X3'!$B:$AZ,8,FALSE)),IF($X$1=4,(VLOOKUP(B533,'X4'!$B:$AZ,8,FALSE)),IF($X$1=5,(VLOOKUP(B533,'X5'!$B:$AZ,8,FALSE)),IF($X$1=6,(VLOOKUP(B533,'X6'!$B:$AZ,8,FALSE)),IF($X$1=7,(VLOOKUP(B533,'X7'!$B:$AZ,8,FALSE)),IF($X$1=8,(VLOOKUP(B533,'X8'!$B:$AZ,8,FALSE)),IF($X$1=9,(VLOOKUP(B533,'X9'!$B:$AZ,8,FALSE)),IF($X$1=10,(VLOOKUP(B533,'X10'!$B:$AZ,8,FALSE)),IF($X$1=11,(VLOOKUP(B533,'X11'!$B:$AZ,8,FALSE)),IF($X$1=12,(VLOOKUP(B533,'X12'!$B:$AZ,8,FALSE)),IF($X$1=13,(VLOOKUP(B533,'X13'!$B:$AZ,8,FALSE)),"B")))))))))))))))</f>
        <v xml:space="preserve"> </v>
      </c>
      <c r="I533" s="183" t="str">
        <f ca="1">IF(ISERROR(IF($X$1=1,(VLOOKUP(B533,'X1'!$B:$AZ,2,FALSE)),IF($X$1=2,(VLOOKUP(B533,'X2'!$B:$AZ,2,FALSE)),IF($X$1=3,(VLOOKUP(B533,'X3'!$B:$AZ,2,FALSE)),IF($X$1=4,(VLOOKUP(B533,'X4'!$B:$AZ,2,FALSE)),IF($X$1=5,(VLOOKUP(B533,'X5'!$B:$AZ,2,FALSE)),IF($X$1=6,(VLOOKUP(B533,'X6'!$B:$AZ,2,FALSE)),IF($X$1=7,(VLOOKUP(B533,'X7'!$B:$AZ,2,FALSE)),IF($X$1=8,(VLOOKUP(B533,'X8'!$B:$AZ,2,FALSE)),IF($X$1=9,(VLOOKUP(B533,'X9'!$B:$AZ,2,FALSE)),IF($X$1=10,(VLOOKUP(B533,'X10'!$B:$AZ,2,FALSE)),IF($X$1=11,(VLOOKUP(B533,'X11'!$B:$AZ,2,FALSE)),IF($X$1=12,(VLOOKUP(B533,'X12'!$B:$AZ,2,FALSE)),IF($X$1=13,(VLOOKUP(B533,'X13'!$B:$AZ,2,FALSE)),"B"))))))))))))))=TRUE," ",(IF($X$1=1,(VLOOKUP(B533,'X1'!$B:$AZ,2,FALSE)),IF($X$1=2,(VLOOKUP(B533,'X2'!$B:$AZ,2,FALSE)),IF($X$1=3,(VLOOKUP(B533,'X3'!$B:$AZ,2,FALSE)),IF($X$1=4,(VLOOKUP(B533,'X4'!$B:$AZ,2,FALSE)),IF($X$1=5,(VLOOKUP(B533,'X5'!$B:$AZ,2,FALSE)),IF($X$1=6,(VLOOKUP(B533,'X6'!$B:$AZ,2,FALSE)),IF($X$1=7,(VLOOKUP(B533,'X7'!$B:$AZ,2,FALSE)),IF($X$1=8,(VLOOKUP(B533,'X8'!$B:$AZ,2,FALSE)),IF($X$1=9,(VLOOKUP(B533,'X9'!$B:$AZ,2,FALSE)),IF($X$1=10,(VLOOKUP(B533,'X10'!$B:$AZ,2,FALSE)),IF($X$1=11,(VLOOKUP(B533,'X11'!$B:$AZ,2,FALSE)),IF($X$1=12,(VLOOKUP(B533,'X12'!$B:$AZ,2,FALSE)),IF($X$1=13,(VLOOKUP(B533,'X13'!$B:$AZ,2,FALSE)),"B")))))))))))))))</f>
        <v xml:space="preserve"> </v>
      </c>
      <c r="J533" s="183" t="str">
        <f ca="1">IF(ISERROR(IF($X$1=1,(VLOOKUP(B533,'X1'!$B:$AZ,3,FALSE)),IF($X$1=2,(VLOOKUP(B533,'X2'!$B:$AZ,3,FALSE)),IF($X$1=3,(VLOOKUP(B533,'X3'!$B:$AZ,3,FALSE)),IF($X$1=4,(VLOOKUP(B533,'X4'!$B:$AZ,3,FALSE)),IF($X$1=5,(VLOOKUP(B533,'X5'!$B:$AZ,3,FALSE)),IF($X$1=6,(VLOOKUP(B533,'X6'!$B:$AZ,3,FALSE)),IF($X$1=7,(VLOOKUP(B533,'X7'!$B:$AZ,3,FALSE)),IF($X$1=8,(VLOOKUP(B533,'X8'!$B:$AZ,3,FALSE)),IF($X$1=9,(VLOOKUP(B533,'X9'!$B:$AZ,3,FALSE)),IF($X$1=10,(VLOOKUP(B533,'X10'!$B:$AZ,3,FALSE)),IF($X$1=11,(VLOOKUP(B533,'X11'!$B:$AZ,3,FALSE)),IF($X$1=12,(VLOOKUP(B533,'X12'!$B:$AZ,3,FALSE)),IF($X$1=13,(VLOOKUP(B533,'X13'!$B:$AZ,3,FALSE)),"B"))))))))))))))=TRUE," ",(IF($X$1=1,(VLOOKUP(B533,'X1'!$B:$AZ,3,FALSE)),IF($X$1=2,(VLOOKUP(B533,'X2'!$B:$AZ,3,FALSE)),IF($X$1=3,(VLOOKUP(B533,'X3'!$B:$AZ,3,FALSE)),IF($X$1=4,(VLOOKUP(B533,'X4'!$B:$AZ,3,FALSE)),IF($X$1=5,(VLOOKUP(B533,'X5'!$B:$AZ,3,FALSE)),IF($X$1=6,(VLOOKUP(B533,'X6'!$B:$AZ,3,FALSE)),IF($X$1=7,(VLOOKUP(B533,'X7'!$B:$AZ,3,FALSE)),IF($X$1=8,(VLOOKUP(B533,'X8'!$B:$AZ,3,FALSE)),IF($X$1=9,(VLOOKUP(B533,'X9'!$B:$AZ,3,FALSE)),IF($X$1=10,(VLOOKUP(B533,'X10'!$B:$AZ,3,FALSE)),IF($X$1=11,(VLOOKUP(B533,'X11'!$B:$AZ,3,FALSE)),IF($X$1=12,(VLOOKUP(B533,'X12'!$B:$AZ,3,FALSE)),IF($X$1=13,(VLOOKUP(B533,'X13'!$B:$AZ,3,FALSE)),"B")))))))))))))))</f>
        <v xml:space="preserve"> </v>
      </c>
      <c r="K533" s="183" t="str">
        <f ca="1">IF(ISERROR(IF($X$1=1,(VLOOKUP(B533,'X1'!$B:$AZ,5,FALSE)),IF($X$1=2,(VLOOKUP(B533,'X2'!$B:$AZ,5,FALSE)),IF($X$1=3,(VLOOKUP(B533,'X3'!$B:$AZ,5,FALSE)),IF($X$1=4,(VLOOKUP(B533,'X4'!$B:$AZ,5,FALSE)),IF($X$1=5,(VLOOKUP(B533,'X5'!$B:$AZ,5,FALSE)),IF($X$1=6,(VLOOKUP(B533,'X6'!$B:$AZ,5,FALSE)),IF($X$1=7,(VLOOKUP(B533,'X7'!$B:$AZ,5,FALSE)),IF($X$1=8,(VLOOKUP(B533,'X8'!$B:$AZ,5,FALSE)),IF($X$1=9,(VLOOKUP(B533,'X9'!$B:$AZ,5,FALSE)),IF($X$1=10,(VLOOKUP(B533,'X10'!$B:$AZ,5,FALSE)),IF($X$1=11,(VLOOKUP(B533,'X11'!$B:$AZ,5,FALSE)),IF($X$1=12,(VLOOKUP(B533,'X12'!$B:$AZ,5,FALSE)),IF($X$1=13,(VLOOKUP(B533,'X13'!$B:$AZ,5,FALSE)),"B"))))))))))))))=TRUE," ",(IF($X$1=1,(VLOOKUP(B533,'X1'!$B:$AZ,5,FALSE)),IF($X$1=2,(VLOOKUP(B533,'X2'!$B:$AZ,5,FALSE)),IF($X$1=3,(VLOOKUP(B533,'X3'!$B:$AZ,5,FALSE)),IF($X$1=4,(VLOOKUP(B533,'X4'!$B:$AZ,5,FALSE)),IF($X$1=5,(VLOOKUP(B533,'X5'!$B:$AZ,5,FALSE)),IF($X$1=6,(VLOOKUP(B533,'X6'!$B:$AZ,5,FALSE)),IF($X$1=7,(VLOOKUP(B533,'X7'!$B:$AZ,5,FALSE)),IF($X$1=8,(VLOOKUP(B533,'X8'!$B:$AZ,5,FALSE)),IF($X$1=9,(VLOOKUP(B533,'X9'!$B:$AZ,5,FALSE)),IF($X$1=10,(VLOOKUP(B533,'X10'!$B:$AZ,5,FALSE)),IF($X$1=11,(VLOOKUP(B533,'X11'!$B:$AZ,5,FALSE)),IF($X$1=12,(VLOOKUP(B533,'X12'!$B:$AZ,5,FALSE)),IF($X$1=13,(VLOOKUP(B533,'X13'!$B:$AZ,5,FALSE)),"B")))))))))))))))</f>
        <v xml:space="preserve"> </v>
      </c>
      <c r="L533" s="184" t="str">
        <f ca="1">IF(ISERROR(IF($X$1=1,(VLOOKUP(B533,'X1'!$B:$AZ,9,FALSE)),IF($X$1=2,(VLOOKUP(B533,'X2'!$B:$AZ,9,FALSE)),IF($X$1=3,(VLOOKUP(B533,'X3'!$B:$AZ,9,FALSE)),IF($X$1=4,(VLOOKUP(B533,'X4'!$B:$AZ,9,FALSE)),IF($X$1=5,(VLOOKUP(B533,'X5'!$B:$AZ,9,FALSE)),IF($X$1=6,(VLOOKUP(B533,'X6'!$B:$AZ,9,FALSE)),IF($X$1=7,(VLOOKUP(B533,'X7'!$B:$AZ,9,FALSE)),IF($X$1=8,(VLOOKUP(B533,'X8'!$B:$AZ,9,FALSE)),IF($X$1=9,(VLOOKUP(B533,'X9'!$B:$AZ,9,FALSE)),IF($X$1=10,(VLOOKUP(B533,'X10'!$B:$AZ,9,FALSE)),IF($X$1=11,(VLOOKUP(B533,'X11'!$B:$AZ,9,FALSE)),IF($X$1=12,(VLOOKUP(B533,'X12'!$B:$AZ,9,FALSE)),IF($X$1=13,(VLOOKUP(B533,'X13'!$B:$AZ,9,FALSE)),"B"))))))))))))))=TRUE," ",(IF($X$1=1,(VLOOKUP(B533,'X1'!$B:$AZ,9,FALSE)),IF($X$1=2,(VLOOKUP(B533,'X2'!$B:$AZ,9,FALSE)),IF($X$1=3,(VLOOKUP(B533,'X3'!$B:$AZ,9,FALSE)),IF($X$1=4,(VLOOKUP(B533,'X4'!$B:$AZ,9,FALSE)),IF($X$1=5,(VLOOKUP(B533,'X5'!$B:$AZ,9,FALSE)),IF($X$1=6,(VLOOKUP(B533,'X6'!$B:$AZ,9,FALSE)),IF($X$1=7,(VLOOKUP(B533,'X7'!$B:$AZ,9,FALSE)),IF($X$1=8,(VLOOKUP(B533,'X8'!$B:$AZ,9,FALSE)),IF($X$1=9,(VLOOKUP(B533,'X9'!$B:$AZ,9,FALSE)),IF($X$1=10,(VLOOKUP(B533,'X10'!$B:$AZ,9,FALSE)),IF($X$1=11,(VLOOKUP(B533,'X11'!$B:$AZ,9,FALSE)),IF($X$1=12,(VLOOKUP(B533,'X12'!$B:$AZ,9,FALSE)),IF($X$1=13,(VLOOKUP(B533,'X13'!$B:$AZ,9,FALSE)),"B")))))))))))))))</f>
        <v xml:space="preserve"> </v>
      </c>
      <c r="M533" s="184" t="str">
        <f ca="1">IF(ISERROR(IF($X$1=1,(VLOOKUP(B533,'X1'!$B:$AZ,10,FALSE)),IF($X$1=2,(VLOOKUP(B533,'X2'!$B:$AZ,10,FALSE)),IF($X$1=3,(VLOOKUP(B533,'X3'!$B:$AZ,10,FALSE)),IF($X$1=4,(VLOOKUP(B533,'X4'!$B:$AZ,10,FALSE)),IF($X$1=5,(VLOOKUP(B533,'X5'!$B:$AZ,10,FALSE)),IF($X$1=6,(VLOOKUP(B533,'X6'!$B:$AZ,10,FALSE)),IF($X$1=7,(VLOOKUP(B533,'X7'!$B:$AZ,10,FALSE)),IF($X$1=8,(VLOOKUP(B533,'X8'!$B:$AZ,10,FALSE)),IF($X$1=9,(VLOOKUP(B533,'X9'!$B:$AZ,10,FALSE)),IF($X$1=10,(VLOOKUP(B533,'X10'!$B:$AZ,10,FALSE)),IF($X$1=11,(VLOOKUP(B533,'X11'!$B:$AZ,10,FALSE)),IF($X$1=12,(VLOOKUP(B533,'X12'!$B:$AZ,10,FALSE)),IF($X$1=13,(VLOOKUP(B533,'X13'!$B:$AZ,10,FALSE)),"B"))))))))))))))=TRUE," ",(IF($X$1=1,(VLOOKUP(B533,'X1'!$B:$AZ,10,FALSE)),IF($X$1=2,(VLOOKUP(B533,'X2'!$B:$AZ,10,FALSE)),IF($X$1=3,(VLOOKUP(B533,'X3'!$B:$AZ,10,FALSE)),IF($X$1=4,(VLOOKUP(B533,'X4'!$B:$AZ,10,FALSE)),IF($X$1=5,(VLOOKUP(B533,'X5'!$B:$AZ,10,FALSE)),IF($X$1=6,(VLOOKUP(B533,'X6'!$B:$AZ,10,FALSE)),IF($X$1=7,(VLOOKUP(B533,'X7'!$B:$AZ,10,FALSE)),IF($X$1=8,(VLOOKUP(B533,'X8'!$B:$AZ,10,FALSE)),IF($X$1=9,(VLOOKUP(B533,'X9'!$B:$AZ,10,FALSE)),IF($X$1=10,(VLOOKUP(B533,'X10'!$B:$AZ,10,FALSE)),IF($X$1=11,(VLOOKUP(B533,'X11'!$B:$AZ,10,FALSE)),IF($X$1=12,(VLOOKUP(B533,'X12'!$B:$AZ,10,FALSE)),IF($X$1=13,(VLOOKUP(B533,'X13'!$B:$AZ,10,FALSE)),"B")))))))))))))))</f>
        <v xml:space="preserve"> </v>
      </c>
      <c r="N533" s="185" t="str">
        <f ca="1">IF(ISERROR(IF($X$1=1,(VLOOKUP(B533,'X1'!$B:$AZ,45,FALSE)),IF($X$1=2,(VLOOKUP(B533,'X2'!$B:$AZ,45,FALSE)),IF($X$1=3,(VLOOKUP(B533,'X3'!$B:$AZ,45,FALSE)),IF($X$1=4,(VLOOKUP(B533,'X4'!$B:$AZ,45,FALSE)),IF($X$1=5,(VLOOKUP(B533,'X5'!$B:$AZ,45,FALSE)),IF($X$1=6,(VLOOKUP(B533,'X6'!$B:$AZ,45,FALSE)),IF($X$1=7,(VLOOKUP(B533,'X7'!$B:$AZ,45,FALSE)),IF($X$1=8,(VLOOKUP(B533,'X8'!$B:$AZ,45,FALSE)),IF($X$1=9,(VLOOKUP(B533,'X9'!$B:$AZ,45,FALSE)),IF($X$1=10,(VLOOKUP(B533,'X10'!$B:$AZ,45,FALSE)),IF($X$1=11,(VLOOKUP(B533,'X11'!$B:$AZ,45,FALSE)),IF($X$1=12,(VLOOKUP(B533,'X12'!$B:$AZ,45,FALSE)),IF($X$1=13,(VLOOKUP(B533,'X13'!$B:$AZ,45,FALSE)),"B"))))))))))))))=TRUE," ",(IF($X$1=1,(VLOOKUP(B533,'X1'!$B:$AZ,45,FALSE)),IF($X$1=2,(VLOOKUP(B533,'X2'!$B:$AZ,45,FALSE)),IF($X$1=3,(VLOOKUP(B533,'X3'!$B:$AZ,45,FALSE)),IF($X$1=4,(VLOOKUP(B533,'X4'!$B:$AZ,45,FALSE)),IF($X$1=5,(VLOOKUP(B533,'X5'!$B:$AZ,45,FALSE)),IF($X$1=6,(VLOOKUP(B533,'X6'!$B:$AZ,45,FALSE)),IF($X$1=7,(VLOOKUP(B533,'X7'!$B:$AZ,45,FALSE)),IF($X$1=8,(VLOOKUP(B533,'X8'!$B:$AZ,45,FALSE)),IF($X$1=9,(VLOOKUP(B533,'X9'!$B:$AZ,45,FALSE)),IF($X$1=10,(VLOOKUP(B533,'X10'!$B:$AZ,45,FALSE)),IF($X$1=11,(VLOOKUP(B533,'X11'!$B:$AZ,45,FALSE)),IF($X$1=12,(VLOOKUP(B533,'X12'!$B:$AZ,45,FALSE)),IF($X$1=13,(VLOOKUP(B533,'X13'!$B:$AZ,45,FALSE)),"B")))))))))))))))</f>
        <v xml:space="preserve"> </v>
      </c>
      <c r="O533" s="184" t="str">
        <f ca="1">IF(ISERROR(IF($X$1=1,(VLOOKUP(B533,'X1'!$B:$AZ,11,FALSE)),IF($X$1=2,(VLOOKUP(B533,'X2'!$B:$AZ,11,FALSE)),IF($X$1=3,(VLOOKUP(B533,'X3'!$B:$AZ,11,FALSE)),IF($X$1=4,(VLOOKUP(B533,'X4'!$B:$AZ,11,FALSE)),IF($X$1=5,(VLOOKUP(B533,'X5'!$B:$AZ,11,FALSE)),IF($X$1=6,(VLOOKUP(B533,'X6'!$B:$AZ,11,FALSE)),IF($X$1=7,(VLOOKUP(B533,'X7'!$B:$AZ,11,FALSE)),IF($X$1=8,(VLOOKUP(B533,'X8'!$B:$AZ,11,FALSE)),IF($X$1=9,(VLOOKUP(B533,'X9'!$B:$AZ,11,FALSE)),IF($X$1=10,(VLOOKUP(B533,'X10'!$B:$AZ,11,FALSE)),IF($X$1=11,(VLOOKUP(B533,'X11'!$B:$AZ,11,FALSE)),IF($X$1=12,(VLOOKUP(B533,'X12'!$B:$AZ,11,FALSE)),IF($X$1=13,(VLOOKUP(B533,'X13'!$B:$AZ,11,FALSE)),"B"))))))))))))))=TRUE," ",(IF($X$1=1,(VLOOKUP(B533,'X1'!$B:$AZ,11,FALSE)),IF($X$1=2,(VLOOKUP(B533,'X2'!$B:$AZ,11,FALSE)),IF($X$1=3,(VLOOKUP(B533,'X3'!$B:$AZ,11,FALSE)),IF($X$1=4,(VLOOKUP(B533,'X4'!$B:$AZ,11,FALSE)),IF($X$1=5,(VLOOKUP(B533,'X5'!$B:$AZ,11,FALSE)),IF($X$1=6,(VLOOKUP(B533,'X6'!$B:$AZ,11,FALSE)),IF($X$1=7,(VLOOKUP(B533,'X7'!$B:$AZ,11,FALSE)),IF($X$1=8,(VLOOKUP(B533,'X8'!$B:$AZ,11,FALSE)),IF($X$1=9,(VLOOKUP(B533,'X9'!$B:$AZ,11,FALSE)),IF($X$1=10,(VLOOKUP(B533,'X10'!$B:$AZ,11,FALSE)),IF($X$1=11,(VLOOKUP(B533,'X11'!$B:$AZ,11,FALSE)),IF($X$1=12,(VLOOKUP(B533,'X12'!$B:$AZ,11,FALSE)),IF($X$1=13,(VLOOKUP(B533,'X13'!$B:$AZ,11,FALSE)),"B")))))))))))))))</f>
        <v xml:space="preserve"> </v>
      </c>
      <c r="P533" s="184" t="str">
        <f ca="1">IF(ISERROR(IF($X$1=1,(VLOOKUP(B533,'X1'!$B:$AZ,12,FALSE)),IF($X$1=2,(VLOOKUP(B533,'X2'!$B:$AZ,12,FALSE)),IF($X$1=3,(VLOOKUP(B533,'X3'!$B:$AZ,12,FALSE)),IF($X$1=4,(VLOOKUP(B533,'X4'!$B:$AZ,12,FALSE)),IF($X$1=5,(VLOOKUP(B533,'X5'!$B:$AZ,12,FALSE)),IF($X$1=6,(VLOOKUP(B533,'X6'!$B:$AZ,12,FALSE)),IF($X$1=7,(VLOOKUP(B533,'X7'!$B:$AZ,12,FALSE)),IF($X$1=8,(VLOOKUP(B533,'X8'!$B:$AZ,12,FALSE)),IF($X$1=9,(VLOOKUP(B533,'X9'!$B:$AZ,12,FALSE)),IF($X$1=10,(VLOOKUP(B533,'X10'!$B:$AZ,12,FALSE)),IF($X$1=11,(VLOOKUP(B533,'X11'!$B:$AZ,12,FALSE)),IF($X$1=12,(VLOOKUP(B533,'X12'!$B:$AZ,12,FALSE)),IF($X$1=13,(VLOOKUP(B533,'X13'!$B:$AZ,12,FALSE)),"B"))))))))))))))=TRUE," ",(IF($X$1=1,(VLOOKUP(B533,'X1'!$B:$AZ,12,FALSE)),IF($X$1=2,(VLOOKUP(B533,'X2'!$B:$AZ,12,FALSE)),IF($X$1=3,(VLOOKUP(B533,'X3'!$B:$AZ,12,FALSE)),IF($X$1=4,(VLOOKUP(B533,'X4'!$B:$AZ,12,FALSE)),IF($X$1=5,(VLOOKUP(B533,'X5'!$B:$AZ,12,FALSE)),IF($X$1=6,(VLOOKUP(B533,'X6'!$B:$AZ,12,FALSE)),IF($X$1=7,(VLOOKUP(B533,'X7'!$B:$AZ,12,FALSE)),IF($X$1=8,(VLOOKUP(B533,'X8'!$B:$AZ,12,FALSE)),IF($X$1=9,(VLOOKUP(B533,'X9'!$B:$AZ,12,FALSE)),IF($X$1=10,(VLOOKUP(B533,'X10'!$B:$AZ,12,FALSE)),IF($X$1=11,(VLOOKUP(B533,'X11'!$B:$AZ,12,FALSE)),IF($X$1=12,(VLOOKUP(B533,'X12'!$B:$AZ,12,FALSE)),IF($X$1=13,(VLOOKUP(B533,'X13'!$B:$AZ,12,FALSE)),"B")))))))))))))))</f>
        <v xml:space="preserve"> </v>
      </c>
      <c r="Q533" s="185" t="str">
        <f ca="1">IF(ISERROR(IF($X$1=1,(VLOOKUP(B533,'X1'!$B:$AZ,46,FALSE)),IF($X$1=2,(VLOOKUP(B533,'X2'!$B:$AZ,46,FALSE)),IF($X$1=3,(VLOOKUP(B533,'X3'!$B:$AZ,46,FALSE)),IF($X$1=4,(VLOOKUP(B533,'X4'!$B:$AZ,46,FALSE)),IF($X$1=5,(VLOOKUP(B533,'X5'!$B:$AZ,46,FALSE)),IF($X$1=6,(VLOOKUP(B533,'X6'!$B:$AZ,46,FALSE)),IF($X$1=7,(VLOOKUP(B533,'X7'!$B:$AZ,46,FALSE)),IF($X$1=8,(VLOOKUP(B533,'X8'!$B:$AZ,46,FALSE)),IF($X$1=9,(VLOOKUP(B533,'X9'!$B:$AZ,46,FALSE)),IF($X$1=10,(VLOOKUP(B533,'X10'!$B:$AZ,46,FALSE)),IF($X$1=11,(VLOOKUP(B533,'X11'!$B:$AZ,46,FALSE)),IF($X$1=12,(VLOOKUP(B533,'X12'!$B:$AZ,46,FALSE)),IF($X$1=13,(VLOOKUP(B533,'X13'!$B:$AZ,46,FALSE)),"B"))))))))))))))=TRUE," ",(IF($X$1=1,(VLOOKUP(B533,'X1'!$B:$AZ,46,FALSE)),IF($X$1=2,(VLOOKUP(B533,'X2'!$B:$AZ,46,FALSE)),IF($X$1=3,(VLOOKUP(B533,'X3'!$B:$AZ,46,FALSE)),IF($X$1=4,(VLOOKUP(B533,'X4'!$B:$AZ,46,FALSE)),IF($X$1=5,(VLOOKUP(B533,'X5'!$B:$AZ,46,FALSE)),IF($X$1=6,(VLOOKUP(B533,'X6'!$B:$AZ,46,FALSE)),IF($X$1=7,(VLOOKUP(B533,'X7'!$B:$AZ,46,FALSE)),IF($X$1=8,(VLOOKUP(B533,'X8'!$B:$AZ,46,FALSE)),IF($X$1=9,(VLOOKUP(B533,'X9'!$B:$AZ,46,FALSE)),IF($X$1=10,(VLOOKUP(B533,'X10'!$B:$AZ,46,FALSE)),IF($X$1=11,(VLOOKUP(B533,'X11'!$B:$AZ,46,FALSE)),IF($X$1=12,(VLOOKUP(B533,'X12'!$B:$AZ,46,FALSE)),IF($X$1=13,(VLOOKUP(B533,'X13'!$B:$AZ,46,FALSE)),"B")))))))))))))))</f>
        <v xml:space="preserve"> </v>
      </c>
      <c r="R533" s="185" t="str">
        <f ca="1">IF(ISERROR(IF($X$1=1,(VLOOKUP(B533,'X1'!$B:$AZ,15,FALSE)),IF($X$1=2,(VLOOKUP(B533,'X2'!$B:$AZ,15,FALSE)),IF($X$1=3,(VLOOKUP(B533,'X3'!$B:$AZ,15,FALSE)),IF($X$1=4,(VLOOKUP(B533,'X4'!$B:$AZ,15,FALSE)),IF($X$1=5,(VLOOKUP(B533,'X5'!$B:$AZ,15,FALSE)),IF($X$1=6,(VLOOKUP(B533,'X6'!$B:$AZ,15,FALSE)),IF($X$1=7,(VLOOKUP(B533,'X7'!$B:$AZ,15,FALSE)),IF($X$1=8,(VLOOKUP(B533,'X8'!$B:$AZ,15,FALSE)),IF($X$1=9,(VLOOKUP(B533,'X9'!$B:$AZ,15,FALSE)),IF($X$1=10,(VLOOKUP(B533,'X10'!$B:$AZ,15,FALSE)),IF($X$1=11,(VLOOKUP(B533,'X11'!$B:$AZ,15,FALSE)),IF($X$1=12,(VLOOKUP(B533,'X12'!$B:$AZ,15,FALSE)),IF($X$1=13,(VLOOKUP(B533,'X13'!$B:$AZ,15,FALSE)),"B"))))))))))))))=TRUE," ",(IF($X$1=1,(VLOOKUP(B533,'X1'!$B:$AZ,15,FALSE)),IF($X$1=2,(VLOOKUP(B533,'X2'!$B:$AZ,15,FALSE)),IF($X$1=3,(VLOOKUP(B533,'X3'!$B:$AZ,15,FALSE)),IF($X$1=4,(VLOOKUP(B533,'X4'!$B:$AZ,15,FALSE)),IF($X$1=5,(VLOOKUP(B533,'X5'!$B:$AZ,15,FALSE)),IF($X$1=6,(VLOOKUP(B533,'X6'!$B:$AZ,15,FALSE)),IF($X$1=7,(VLOOKUP(B533,'X7'!$B:$AZ,15,FALSE)),IF($X$1=8,(VLOOKUP(B533,'X8'!$B:$AZ,15,FALSE)),IF($X$1=9,(VLOOKUP(B533,'X9'!$B:$AZ,15,FALSE)),IF($X$1=10,(VLOOKUP(B533,'X10'!$B:$AZ,15,FALSE)),IF($X$1=11,(VLOOKUP(B533,'X11'!$B:$AZ,15,FALSE)),IF($X$1=12,(VLOOKUP(B533,'X12'!$B:$AZ,15,FALSE)),IF($X$1=13,(VLOOKUP(B533,'X13'!$B:$AZ,15,FALSE)),"B")))))))))))))))</f>
        <v xml:space="preserve"> </v>
      </c>
      <c r="S533" s="185" t="str">
        <f ca="1">IF(ISERROR(IF((IF($X$1=1,(VLOOKUP(B533,'X1'!$B:$AZ,14,FALSE)),(IF($X$1=2,(VLOOKUP(B533,'X2'!$B:$AZ,14,FALSE)),(IF($X$1=3,(VLOOKUP(B533,'X3'!$B:$AZ,14,FALSE)),(IF($X$1=4,(VLOOKUP(B533,'X4'!$B:$AZ,14,FALSE)),(IF($X$1=5,(VLOOKUP(B533,'X5'!$B:$AZ,14,FALSE)),(IF($X$1=6,(VLOOKUP(B533,'X6'!$B:$AZ,14,FALSE)),(IF($X$1=7,(VLOOKUP(B533,'X7'!$B:$AZ,14,FALSE)),(IF($X$1=8,(VLOOKUP(B533,'X8'!$B:$AZ,14,FALSE)),(IF($X$1=9,(VLOOKUP(B533,'X9'!$B:$AZ,14,FALSE)),(IF($X$1=10,(VLOOKUP(B533,'X10'!$B:$AZ,14,FALSE)),(IF($X$1=11,(VLOOKUP(B533,'X11'!$B:$AZ,14,FALSE)),(IF($X$1=12,(VLOOKUP(B533,'X12'!$B:$AZ,14,FALSE)),(VLOOKUP(B533,'X13'!$B:$AZ,14,FALSE))))))))))))))))))))))))))=$V$1," ",(IF($X$1=1,(VLOOKUP(B533,'X1'!$B:$AZ,14,FALSE)),(IF($X$1=2,(VLOOKUP(B533,'X2'!$B:$AZ,14,FALSE)),(IF($X$1=3,(VLOOKUP(B533,'X3'!$B:$AZ,14,FALSE)),(IF($X$1=4,(VLOOKUP(B533,'X4'!$B:$AZ,14,FALSE)),(IF($X$1=5,(VLOOKUP(B533,'X5'!$B:$AZ,14,FALSE)),(IF($X$1=6,(VLOOKUP(B533,'X6'!$B:$AZ,14,FALSE)),(IF($X$1=7,(VLOOKUP(B533,'X7'!$B:$AZ,14,FALSE)),(IF($X$1=8,(VLOOKUP(B533,'X8'!$B:$AZ,14,FALSE)),(IF($X$1=9,(VLOOKUP(B533,'X9'!$B:$AZ,14,FALSE)),(IF($X$1=10,(VLOOKUP(B533,'X10'!$B:$AZ,14,FALSE)),(IF($X$1=11,(VLOOKUP(B533,'X11'!$B:$AZ,14,FALSE)),(IF($X$1=12,(VLOOKUP(B533,'X12'!$B:$AZ,14,FALSE)),(VLOOKUP(B533,'X13'!$B:$AZ,14,FALSE))))))))))))))))))))))))))))=TRUE," ",(IF((IF($X$1=1,(VLOOKUP(B533,'X1'!$B:$AZ,14,FALSE)),(IF($X$1=2,(VLOOKUP(B533,'X2'!$B:$AZ,14,FALSE)),(IF($X$1=3,(VLOOKUP(B533,'X3'!$B:$AZ,14,FALSE)),(IF($X$1=4,(VLOOKUP(B533,'X4'!$B:$AZ,14,FALSE)),(IF($X$1=5,(VLOOKUP(B533,'X5'!$B:$AZ,14,FALSE)),(IF($X$1=6,(VLOOKUP(B533,'X6'!$B:$AZ,14,FALSE)),(IF($X$1=7,(VLOOKUP(B533,'X7'!$B:$AZ,14,FALSE)),(IF($X$1=8,(VLOOKUP(B533,'X8'!$B:$AZ,14,FALSE)),(IF($X$1=9,(VLOOKUP(B533,'X9'!$B:$AZ,14,FALSE)),(IF($X$1=10,(VLOOKUP(B533,'X10'!$B:$AZ,14,FALSE)),(IF($X$1=11,(VLOOKUP(B533,'X11'!$B:$AZ,14,FALSE)),(IF($X$1=12,(VLOOKUP(B533,'X12'!$B:$AZ,14,FALSE)),(VLOOKUP(B533,'X13'!$B:$AZ,14,FALSE))))))))))))))))))))))))))=$V$1," ",(IF($X$1=1,(VLOOKUP(B533,'X1'!$B:$AZ,14,FALSE)),(IF($X$1=2,(VLOOKUP(B533,'X2'!$B:$AZ,14,FALSE)),(IF($X$1=3,(VLOOKUP(B533,'X3'!$B:$AZ,14,FALSE)),(IF($X$1=4,(VLOOKUP(B533,'X4'!$B:$AZ,14,FALSE)),(IF($X$1=5,(VLOOKUP(B533,'X5'!$B:$AZ,14,FALSE)),(IF($X$1=6,(VLOOKUP(B533,'X6'!$B:$AZ,14,FALSE)),(IF($X$1=7,(VLOOKUP(B533,'X7'!$B:$AZ,14,FALSE)),(IF($X$1=8,(VLOOKUP(B533,'X8'!$B:$AZ,14,FALSE)),(IF($X$1=9,(VLOOKUP(B533,'X9'!$B:$AZ,14,FALSE)),(IF($X$1=10,(VLOOKUP(B533,'X10'!$B:$AZ,14,FALSE)),(IF($X$1=11,(VLOOKUP(B533,'X11'!$B:$AZ,14,FALSE)),(IF($X$1=12,(VLOOKUP(B533,'X12'!$B:$AZ,14,FALSE)),(VLOOKUP(B533,'X13'!$B:$AZ,14,FALSE)))))))))))))))))))))))))))))</f>
        <v xml:space="preserve"> </v>
      </c>
    </row>
    <row r="534" spans="1:19" ht="14.1" customHeight="1" x14ac:dyDescent="0.2">
      <c r="A534" s="156" t="s">
        <v>1058</v>
      </c>
      <c r="B534" s="122" t="str">
        <f>IF(ISERROR(IF($U$16=1,(VLOOKUP(A534,$AC$89:$AH$125,2,FALSE)),IF((IF($X$1=1,'X1'!B493,(IF($X$1=2,'X2'!B493,(IF($X$1=3,'X3'!B493,(IF($X$1=4,'X4'!B493,(IF($X$1=5,'X5'!B493,(IF($X$1=6,'X6'!B493,(IF($X$1=7,'X7'!B493,(IF($X$1=8,'X8'!B493,(IF($X$1=9,'X9'!B493,(IF($X$1=10,'X10'!B493,(IF($X$1=11,'X11'!B493,(IF($X$1=12,'X12'!B493,'X13'!B493))))))))))))))))))))))))="","",(IF($X$1=1,'X1'!B493,(IF($X$1=2,'X2'!B493,(IF($X$1=3,'X3'!B493,(IF($X$1=4,'X4'!B493,(IF($X$1=5,'X5'!B493,(IF($X$1=6,'X6'!B493,(IF($X$1=7,'X7'!B493,(IF($X$1=8,'X8'!B493,(IF($X$1=9,'X9'!B493,(IF($X$1=10,'X10'!B493,(IF($X$1=11,'X11'!B493,(IF($X$1=12,'X12'!B493,'X13'!B493)))))))))))))))))))))))))))=TRUE," ",(IF($U$16=1,(VLOOKUP(A534,$AC$89:$AH$125,2,FALSE)),IF((IF($X$1=1,'X1'!B493,(IF($X$1=2,'X2'!B493,(IF($X$1=3,'X3'!B493,(IF($X$1=4,'X4'!B493,(IF($X$1=5,'X5'!B493,(IF($X$1=6,'X6'!B493,(IF($X$1=7,'X7'!B493,(IF($X$1=8,'X8'!B493,(IF($X$1=9,'X9'!B493,(IF($X$1=10,'X10'!B493,(IF($X$1=11,'X11'!B493,(IF($X$1=12,'X12'!B493,'X13'!B493))))))))))))))))))))))))="","",(IF($X$1=1,'X1'!B493,(IF($X$1=2,'X2'!B493,(IF($X$1=3,'X3'!B493,(IF($X$1=4,'X4'!B493,(IF($X$1=5,'X5'!B493,(IF($X$1=6,'X6'!B493,(IF($X$1=7,'X7'!B493,(IF($X$1=8,'X8'!B493,(IF($X$1=9,'X9'!B493,(IF($X$1=10,'X10'!B493,(IF($X$1=11,'X11'!B493,(IF($X$1=12,'X12'!B493,'X13'!B493))))))))))))))))))))))))))))</f>
        <v/>
      </c>
      <c r="C534" s="181" t="str">
        <f ca="1">IF(ISERROR(IF($X$1=1,(VLOOKUP(B534,'X1'!$B:$AZ,47,FALSE)),IF($X$1=2,(VLOOKUP(B534,'X2'!$B:$AZ,47,FALSE)),IF($X$1=3,(VLOOKUP(B534,'X3'!$B:$AZ,47,FALSE)),IF($X$1=4,(VLOOKUP(B534,'X4'!$B:$AZ,47,FALSE)),IF($X$1=5,(VLOOKUP(B534,'X5'!$B:$AZ,47,FALSE)),IF($X$1=6,(VLOOKUP(B534,'X6'!$B:$AZ,47,FALSE)),IF($X$1=7,(VLOOKUP(B534,'X7'!$B:$AZ,47,FALSE)),IF($X$1=8,(VLOOKUP(B534,'X8'!$B:$AZ,47,FALSE)),IF($X$1=9,(VLOOKUP(B534,'X9'!$B:$AZ,47,FALSE)),IF($X$1=10,(VLOOKUP(B534,'X10'!$B:$AZ,47,FALSE)),IF($X$1=11,(VLOOKUP(B534,'X11'!$B:$AZ,47,FALSE)),IF($X$1=12,(VLOOKUP(B534,'X12'!$B:$AZ,47,FALSE)),IF($X$1=13,(VLOOKUP(B534,'X13'!$B:$AZ,47,FALSE)),"B"))))))))))))))=TRUE," ",(IF($X$1=1,(VLOOKUP(B534,'X1'!$B:$AZ,47,FALSE)),IF($X$1=2,(VLOOKUP(B534,'X2'!$B:$AZ,47,FALSE)),IF($X$1=3,(VLOOKUP(B534,'X3'!$B:$AZ,47,FALSE)),IF($X$1=4,(VLOOKUP(B534,'X4'!$B:$AZ,47,FALSE)),IF($X$1=5,(VLOOKUP(B534,'X5'!$B:$AZ,47,FALSE)),IF($X$1=6,(VLOOKUP(B534,'X6'!$B:$AZ,47,FALSE)),IF($X$1=7,(VLOOKUP(B534,'X7'!$B:$AZ,47,FALSE)),IF($X$1=8,(VLOOKUP(B534,'X8'!$B:$AZ,47,FALSE)),IF($X$1=9,(VLOOKUP(B534,'X9'!$B:$AZ,47,FALSE)),IF($X$1=10,(VLOOKUP(B534,'X10'!$B:$AZ,47,FALSE)),IF($X$1=11,(VLOOKUP(B534,'X11'!$B:$AZ,47,FALSE)),IF($X$1=12,(VLOOKUP(B534,'X12'!$B:$AZ,47,FALSE)),IF($X$1=13,(VLOOKUP(B534,'X13'!$B:$AZ,47,FALSE)),"B")))))))))))))))</f>
        <v xml:space="preserve"> </v>
      </c>
      <c r="D534" s="181" t="str">
        <f ca="1">IF(ISERROR(IF($X$1=1,(VLOOKUP(B534,'X1'!$B:$AP,41,FALSE)),IF($X$1=2,(VLOOKUP(B534,'X2'!$B:$AP,41,FALSE)),IF($X$1=3,(VLOOKUP(B534,'X3'!$B:$AP,41,FALSE)),IF($X$1=4,(VLOOKUP(B534,'X4'!$B:$AP,41,FALSE)),IF($X$1=5,(VLOOKUP(B534,'X5'!$B:$AP,41,FALSE)),IF($X$1=6,(VLOOKUP(B534,'X6'!$B:$AP,41,FALSE)),IF($X$1=7,(VLOOKUP(B534,'X7'!$B:$AP,41,FALSE)),IF($X$1=8,(VLOOKUP(B534,'X8'!$B:$AP,41,FALSE)),IF($X$1=9,(VLOOKUP(B534,'X9'!$B:$AP,41,FALSE)),IF($X$1=10,(VLOOKUP(B534,'X10'!$B:$AP,41,FALSE)),IF($X$1=11,(VLOOKUP(B534,'X11'!$B:$AP,41,FALSE)),IF($X$1=12,(VLOOKUP(B534,'X12'!$B:$AP,41,FALSE)),IF($X$1=13,(VLOOKUP(B534,'X13'!$B:$AP,41,FALSE)),"B"))))))))))))))=TRUE," ",(IF($X$1=1,(VLOOKUP(B534,'X1'!$B:$AP,41,FALSE)),IF($X$1=2,(VLOOKUP(B534,'X2'!$B:$AP,41,FALSE)),IF($X$1=3,(VLOOKUP(B534,'X3'!$B:$AP,41,FALSE)),IF($X$1=4,(VLOOKUP(B534,'X4'!$B:$AP,41,FALSE)),IF($X$1=5,(VLOOKUP(B534,'X5'!$B:$AP,41,FALSE)),IF($X$1=6,(VLOOKUP(B534,'X6'!$B:$AP,41,FALSE)),IF($X$1=7,(VLOOKUP(B534,'X7'!$B:$AP,41,FALSE)),IF($X$1=8,(VLOOKUP(B534,'X8'!$B:$AP,41,FALSE)),IF($X$1=9,(VLOOKUP(B534,'X9'!$B:$AP,41,FALSE)),IF($X$1=10,(VLOOKUP(B534,'X10'!$B:$AP,41,FALSE)),IF($X$1=11,(VLOOKUP(B534,'X11'!$B:$AP,41,FALSE)),IF($X$1=12,(VLOOKUP(B534,'X12'!$B:$AP,41,FALSE)),IF($X$1=13,(VLOOKUP(B534,'X13'!$B:$AP,41,FALSE)),"B")))))))))))))))</f>
        <v xml:space="preserve"> </v>
      </c>
      <c r="E534" s="182" t="str">
        <f ca="1">IF(ISERROR(IF($X$1=1,(VLOOKUP(B534,'X1'!$B:$AP,7,FALSE)),IF($X$1=2,(VLOOKUP(B534,'X2'!$B:$AP,7,FALSE)),IF($X$1=3,(VLOOKUP(B534,'X3'!$B:$AP,7,FALSE)),IF($X$1=4,(VLOOKUP(B534,'X4'!$B:$AP,7,FALSE)),IF($X$1=5,(VLOOKUP(B534,'X5'!$B:$AP,7,FALSE)),IF($X$1=6,(VLOOKUP(B534,'X6'!$B:$AP,7,FALSE)),IF($X$1=7,(VLOOKUP(B534,'X7'!$B:$AP,7,FALSE)),IF($X$1=8,(VLOOKUP(B534,'X8'!$B:$AP,7,FALSE)),IF($X$1=9,(VLOOKUP(B534,'X9'!$B:$AP,7,FALSE)),IF($X$1=10,(VLOOKUP(B534,'X10'!$B:$AP,7,FALSE)),IF($X$1=11,(VLOOKUP(B534,'X11'!$B:$AP,7,FALSE)),IF($X$1=12,(VLOOKUP(B534,'X12'!$B:$AP,7,FALSE)),IF($X$1=13,(VLOOKUP(B534,'X13'!$B:$AP,7,FALSE)),"B"))))))))))))))=TRUE," ",(IF($X$1=1,(VLOOKUP(B534,'X1'!$B:$AP,7,FALSE)),IF($X$1=2,(VLOOKUP(B534,'X2'!$B:$AP,7,FALSE)),IF($X$1=3,(VLOOKUP(B534,'X3'!$B:$AP,7,FALSE)),IF($X$1=4,(VLOOKUP(B534,'X4'!$B:$AP,7,FALSE)),IF($X$1=5,(VLOOKUP(B534,'X5'!$B:$AP,7,FALSE)),IF($X$1=6,(VLOOKUP(B534,'X6'!$B:$AP,7,FALSE)),IF($X$1=7,(VLOOKUP(B534,'X7'!$B:$AP,7,FALSE)),IF($X$1=8,(VLOOKUP(B534,'X8'!$B:$AP,7,FALSE)),IF($X$1=9,(VLOOKUP(B534,'X9'!$B:$AP,7,FALSE)),IF($X$1=10,(VLOOKUP(B534,'X10'!$B:$AP,7,FALSE)),IF($X$1=11,(VLOOKUP(B534,'X11'!$B:$AP,7,FALSE)),IF($X$1=12,(VLOOKUP(B534,'X12'!$B:$AP,7,FALSE)),IF($X$1=13,(VLOOKUP(B534,'X13'!$B:$AP,7,FALSE)),"B")))))))))))))))</f>
        <v xml:space="preserve"> </v>
      </c>
      <c r="F534" s="182" t="str">
        <f ca="1">IF(ISERROR(IF((IF($X$1=1,(VLOOKUP(B534,'X1'!$B:$AO,6,FALSE)),(IF($X$1=2,(VLOOKUP(B534,'X2'!$B:$AO,6,FALSE)),(IF($X$1=3,(VLOOKUP(B534,'X3'!$B:$AO,6,FALSE)),(IF($X$1=4,(VLOOKUP(B534,'X4'!$B:$AO,6,FALSE)),(IF($X$1=5,(VLOOKUP(B534,'X5'!$B:$AO,6,FALSE)),(IF($X$1=6,(VLOOKUP(B534,'X6'!$B:$AO,6,FALSE)),(IF($X$1=7,(VLOOKUP(B534,'X7'!$B:$AO,6,FALSE)),(IF($X$1=8,(VLOOKUP(B534,'X8'!$B:$AO,6,FALSE)),(IF($X$1=9,(VLOOKUP(B534,'X9'!$B:$AO,6,FALSE)),(IF($X$1=10,(VLOOKUP(B534,'X10'!$B:$AO,6,FALSE)),(IF($X$1=11,(VLOOKUP(B534,'X11'!$B:$AO,6,FALSE)),(IF($X$1=12,(VLOOKUP(B534,'X12'!$B:$AO,6,FALSE)),(VLOOKUP(B534,'X13'!$B:$AO,6,FALSE))))))))))))))))))))))))))=$V$1," ",(IF($X$1=1,(VLOOKUP(B534,'X1'!$B:$AO,6,FALSE)),(IF($X$1=2,(VLOOKUP(B534,'X2'!$B:$AO,6,FALSE)),(IF($X$1=3,(VLOOKUP(B534,'X3'!$B:$AO,6,FALSE)),(IF($X$1=4,(VLOOKUP(B534,'X4'!$B:$AO,6,FALSE)),(IF($X$1=5,(VLOOKUP(B534,'X5'!$B:$AO,6,FALSE)),(IF($X$1=6,(VLOOKUP(B534,'X6'!$B:$AO,6,FALSE)),(IF($X$1=7,(VLOOKUP(B534,'X7'!$B:$AO,6,FALSE)),(IF($X$1=8,(VLOOKUP(B534,'X8'!$B:$AO,6,FALSE)),(IF($X$1=9,(VLOOKUP(B534,'X9'!$B:$AO,6,FALSE)),(IF($X$1=10,(VLOOKUP(B534,'X10'!$B:$AO,6,FALSE)),(IF($X$1=11,(VLOOKUP(B534,'X11'!$B:$AO,6,FALSE)),(IF($X$1=12,(VLOOKUP(B534,'X12'!$B:$AO,6,FALSE)),(VLOOKUP(B534,'X13'!$B:$AO,6,FALSE))))))))))))))))))))))))))))=TRUE," ",(IF((IF($X$1=1,(VLOOKUP(B534,'X1'!$B:$AO,6,FALSE)),(IF($X$1=2,(VLOOKUP(B534,'X2'!$B:$AO,6,FALSE)),(IF($X$1=3,(VLOOKUP(B534,'X3'!$B:$AO,6,FALSE)),(IF($X$1=4,(VLOOKUP(B534,'X4'!$B:$AO,6,FALSE)),(IF($X$1=5,(VLOOKUP(B534,'X5'!$B:$AO,6,FALSE)),(IF($X$1=6,(VLOOKUP(B534,'X6'!$B:$AO,6,FALSE)),(IF($X$1=7,(VLOOKUP(B534,'X7'!$B:$AO,6,FALSE)),(IF($X$1=8,(VLOOKUP(B534,'X8'!$B:$AO,6,FALSE)),(IF($X$1=9,(VLOOKUP(B534,'X9'!$B:$AO,6,FALSE)),(IF($X$1=10,(VLOOKUP(B534,'X10'!$B:$AO,6,FALSE)),(IF($X$1=11,(VLOOKUP(B534,'X11'!$B:$AO,6,FALSE)),(IF($X$1=12,(VLOOKUP(B534,'X12'!$B:$AO,6,FALSE)),(VLOOKUP(B534,'X13'!$B:$AO,6,FALSE))))))))))))))))))))))))))=$V$1," ",(IF($X$1=1,(VLOOKUP(B534,'X1'!$B:$AO,6,FALSE)),(IF($X$1=2,(VLOOKUP(B534,'X2'!$B:$AO,6,FALSE)),(IF($X$1=3,(VLOOKUP(B534,'X3'!$B:$AO,6,FALSE)),(IF($X$1=4,(VLOOKUP(B534,'X4'!$B:$AO,6,FALSE)),(IF($X$1=5,(VLOOKUP(B534,'X5'!$B:$AO,6,FALSE)),(IF($X$1=6,(VLOOKUP(B534,'X6'!$B:$AO,6,FALSE)),(IF($X$1=7,(VLOOKUP(B534,'X7'!$B:$AO,6,FALSE)),(IF($X$1=8,(VLOOKUP(B534,'X8'!$B:$AO,6,FALSE)),(IF($X$1=9,(VLOOKUP(B534,'X9'!$B:$AO,6,FALSE)),(IF($X$1=10,(VLOOKUP(B534,'X10'!$B:$AO,6,FALSE)),(IF($X$1=11,(VLOOKUP(B534,'X11'!$B:$AO,6,FALSE)),(IF($X$1=12,(VLOOKUP(B534,'X12'!$B:$AO,6,FALSE)),(VLOOKUP(B534,'X13'!$B:$AO,6,FALSE)))))))))))))))))))))))))))))</f>
        <v xml:space="preserve"> </v>
      </c>
      <c r="G534" s="182" t="str">
        <f ca="1">IF(ISERROR(IF($X$1=1,(VLOOKUP(B534,'X1'!$B:$AZ,44,FALSE)),IF($X$1=2,(VLOOKUP(B534,'X2'!$B:$AZ,44,FALSE)),IF($X$1=3,(VLOOKUP(B534,'X3'!$B:$AZ,44,FALSE)),IF($X$1=4,(VLOOKUP(B534,'X4'!$B:$AZ,44,FALSE)),IF($X$1=5,(VLOOKUP(B534,'X5'!$B:$AZ,44,FALSE)),IF($X$1=6,(VLOOKUP(B534,'X6'!$B:$AZ,44,FALSE)),IF($X$1=7,(VLOOKUP(B534,'X7'!$B:$AZ,44,FALSE)),IF($X$1=8,(VLOOKUP(B534,'X8'!$B:$AZ,44,FALSE)),IF($X$1=9,(VLOOKUP(B534,'X9'!$B:$AZ,44,FALSE)),IF($X$1=10,(VLOOKUP(B534,'X10'!$B:$AZ,44,FALSE)),IF($X$1=11,(VLOOKUP(B534,'X11'!$B:$AZ,44,FALSE)),IF($X$1=12,(VLOOKUP(B534,'X12'!$B:$AZ,44,FALSE)),IF($X$1=13,(VLOOKUP(B534,'X13'!$B:$AZ,44,FALSE)),"B"))))))))))))))=TRUE," ",(IF($X$1=1,(VLOOKUP(B534,'X1'!$B:$AZ,44,FALSE)),IF($X$1=2,(VLOOKUP(B534,'X2'!$B:$AZ,44,FALSE)),IF($X$1=3,(VLOOKUP(B534,'X3'!$B:$AZ,44,FALSE)),IF($X$1=4,(VLOOKUP(B534,'X4'!$B:$AZ,44,FALSE)),IF($X$1=5,(VLOOKUP(B534,'X5'!$B:$AZ,44,FALSE)),IF($X$1=6,(VLOOKUP(B534,'X6'!$B:$AZ,44,FALSE)),IF($X$1=7,(VLOOKUP(B534,'X7'!$B:$AZ,44,FALSE)),IF($X$1=8,(VLOOKUP(B534,'X8'!$B:$AZ,44,FALSE)),IF($X$1=9,(VLOOKUP(B534,'X9'!$B:$AZ,44,FALSE)),IF($X$1=10,(VLOOKUP(B534,'X10'!$B:$AZ,44,FALSE)),IF($X$1=11,(VLOOKUP(B534,'X11'!$B:$AZ,44,FALSE)),IF($X$1=12,(VLOOKUP(B534,'X12'!$B:$AZ,44,FALSE)),IF($X$1=13,(VLOOKUP(B534,'X13'!$B:$AZ,44,FALSE)),"B")))))))))))))))</f>
        <v xml:space="preserve"> </v>
      </c>
      <c r="H534" s="182" t="str">
        <f ca="1">IF(ISERROR(IF($X$1=1,(VLOOKUP(B534,'X1'!$B:$AZ,8,FALSE)),IF($X$1=2,(VLOOKUP(B534,'X2'!$B:$AZ,8,FALSE)),IF($X$1=3,(VLOOKUP(B534,'X3'!$B:$AZ,8,FALSE)),IF($X$1=4,(VLOOKUP(B534,'X4'!$B:$AZ,8,FALSE)),IF($X$1=5,(VLOOKUP(B534,'X5'!$B:$AZ,8,FALSE)),IF($X$1=6,(VLOOKUP(B534,'X6'!$B:$AZ,8,FALSE)),IF($X$1=7,(VLOOKUP(B534,'X7'!$B:$AZ,8,FALSE)),IF($X$1=8,(VLOOKUP(B534,'X8'!$B:$AZ,8,FALSE)),IF($X$1=9,(VLOOKUP(B534,'X9'!$B:$AZ,8,FALSE)),IF($X$1=10,(VLOOKUP(B534,'X10'!$B:$AZ,8,FALSE)),IF($X$1=11,(VLOOKUP(B534,'X11'!$B:$AZ,8,FALSE)),IF($X$1=12,(VLOOKUP(B534,'X12'!$B:$AZ,8,FALSE)),IF($X$1=13,(VLOOKUP(B534,'X13'!$B:$AZ,8,FALSE)),"B"))))))))))))))=TRUE," ",(IF($X$1=1,(VLOOKUP(B534,'X1'!$B:$AZ,8,FALSE)),IF($X$1=2,(VLOOKUP(B534,'X2'!$B:$AZ,8,FALSE)),IF($X$1=3,(VLOOKUP(B534,'X3'!$B:$AZ,8,FALSE)),IF($X$1=4,(VLOOKUP(B534,'X4'!$B:$AZ,8,FALSE)),IF($X$1=5,(VLOOKUP(B534,'X5'!$B:$AZ,8,FALSE)),IF($X$1=6,(VLOOKUP(B534,'X6'!$B:$AZ,8,FALSE)),IF($X$1=7,(VLOOKUP(B534,'X7'!$B:$AZ,8,FALSE)),IF($X$1=8,(VLOOKUP(B534,'X8'!$B:$AZ,8,FALSE)),IF($X$1=9,(VLOOKUP(B534,'X9'!$B:$AZ,8,FALSE)),IF($X$1=10,(VLOOKUP(B534,'X10'!$B:$AZ,8,FALSE)),IF($X$1=11,(VLOOKUP(B534,'X11'!$B:$AZ,8,FALSE)),IF($X$1=12,(VLOOKUP(B534,'X12'!$B:$AZ,8,FALSE)),IF($X$1=13,(VLOOKUP(B534,'X13'!$B:$AZ,8,FALSE)),"B")))))))))))))))</f>
        <v xml:space="preserve"> </v>
      </c>
      <c r="I534" s="183" t="str">
        <f ca="1">IF(ISERROR(IF($X$1=1,(VLOOKUP(B534,'X1'!$B:$AZ,2,FALSE)),IF($X$1=2,(VLOOKUP(B534,'X2'!$B:$AZ,2,FALSE)),IF($X$1=3,(VLOOKUP(B534,'X3'!$B:$AZ,2,FALSE)),IF($X$1=4,(VLOOKUP(B534,'X4'!$B:$AZ,2,FALSE)),IF($X$1=5,(VLOOKUP(B534,'X5'!$B:$AZ,2,FALSE)),IF($X$1=6,(VLOOKUP(B534,'X6'!$B:$AZ,2,FALSE)),IF($X$1=7,(VLOOKUP(B534,'X7'!$B:$AZ,2,FALSE)),IF($X$1=8,(VLOOKUP(B534,'X8'!$B:$AZ,2,FALSE)),IF($X$1=9,(VLOOKUP(B534,'X9'!$B:$AZ,2,FALSE)),IF($X$1=10,(VLOOKUP(B534,'X10'!$B:$AZ,2,FALSE)),IF($X$1=11,(VLOOKUP(B534,'X11'!$B:$AZ,2,FALSE)),IF($X$1=12,(VLOOKUP(B534,'X12'!$B:$AZ,2,FALSE)),IF($X$1=13,(VLOOKUP(B534,'X13'!$B:$AZ,2,FALSE)),"B"))))))))))))))=TRUE," ",(IF($X$1=1,(VLOOKUP(B534,'X1'!$B:$AZ,2,FALSE)),IF($X$1=2,(VLOOKUP(B534,'X2'!$B:$AZ,2,FALSE)),IF($X$1=3,(VLOOKUP(B534,'X3'!$B:$AZ,2,FALSE)),IF($X$1=4,(VLOOKUP(B534,'X4'!$B:$AZ,2,FALSE)),IF($X$1=5,(VLOOKUP(B534,'X5'!$B:$AZ,2,FALSE)),IF($X$1=6,(VLOOKUP(B534,'X6'!$B:$AZ,2,FALSE)),IF($X$1=7,(VLOOKUP(B534,'X7'!$B:$AZ,2,FALSE)),IF($X$1=8,(VLOOKUP(B534,'X8'!$B:$AZ,2,FALSE)),IF($X$1=9,(VLOOKUP(B534,'X9'!$B:$AZ,2,FALSE)),IF($X$1=10,(VLOOKUP(B534,'X10'!$B:$AZ,2,FALSE)),IF($X$1=11,(VLOOKUP(B534,'X11'!$B:$AZ,2,FALSE)),IF($X$1=12,(VLOOKUP(B534,'X12'!$B:$AZ,2,FALSE)),IF($X$1=13,(VLOOKUP(B534,'X13'!$B:$AZ,2,FALSE)),"B")))))))))))))))</f>
        <v xml:space="preserve"> </v>
      </c>
      <c r="J534" s="183" t="str">
        <f ca="1">IF(ISERROR(IF($X$1=1,(VLOOKUP(B534,'X1'!$B:$AZ,3,FALSE)),IF($X$1=2,(VLOOKUP(B534,'X2'!$B:$AZ,3,FALSE)),IF($X$1=3,(VLOOKUP(B534,'X3'!$B:$AZ,3,FALSE)),IF($X$1=4,(VLOOKUP(B534,'X4'!$B:$AZ,3,FALSE)),IF($X$1=5,(VLOOKUP(B534,'X5'!$B:$AZ,3,FALSE)),IF($X$1=6,(VLOOKUP(B534,'X6'!$B:$AZ,3,FALSE)),IF($X$1=7,(VLOOKUP(B534,'X7'!$B:$AZ,3,FALSE)),IF($X$1=8,(VLOOKUP(B534,'X8'!$B:$AZ,3,FALSE)),IF($X$1=9,(VLOOKUP(B534,'X9'!$B:$AZ,3,FALSE)),IF($X$1=10,(VLOOKUP(B534,'X10'!$B:$AZ,3,FALSE)),IF($X$1=11,(VLOOKUP(B534,'X11'!$B:$AZ,3,FALSE)),IF($X$1=12,(VLOOKUP(B534,'X12'!$B:$AZ,3,FALSE)),IF($X$1=13,(VLOOKUP(B534,'X13'!$B:$AZ,3,FALSE)),"B"))))))))))))))=TRUE," ",(IF($X$1=1,(VLOOKUP(B534,'X1'!$B:$AZ,3,FALSE)),IF($X$1=2,(VLOOKUP(B534,'X2'!$B:$AZ,3,FALSE)),IF($X$1=3,(VLOOKUP(B534,'X3'!$B:$AZ,3,FALSE)),IF($X$1=4,(VLOOKUP(B534,'X4'!$B:$AZ,3,FALSE)),IF($X$1=5,(VLOOKUP(B534,'X5'!$B:$AZ,3,FALSE)),IF($X$1=6,(VLOOKUP(B534,'X6'!$B:$AZ,3,FALSE)),IF($X$1=7,(VLOOKUP(B534,'X7'!$B:$AZ,3,FALSE)),IF($X$1=8,(VLOOKUP(B534,'X8'!$B:$AZ,3,FALSE)),IF($X$1=9,(VLOOKUP(B534,'X9'!$B:$AZ,3,FALSE)),IF($X$1=10,(VLOOKUP(B534,'X10'!$B:$AZ,3,FALSE)),IF($X$1=11,(VLOOKUP(B534,'X11'!$B:$AZ,3,FALSE)),IF($X$1=12,(VLOOKUP(B534,'X12'!$B:$AZ,3,FALSE)),IF($X$1=13,(VLOOKUP(B534,'X13'!$B:$AZ,3,FALSE)),"B")))))))))))))))</f>
        <v xml:space="preserve"> </v>
      </c>
      <c r="K534" s="183" t="str">
        <f ca="1">IF(ISERROR(IF($X$1=1,(VLOOKUP(B534,'X1'!$B:$AZ,5,FALSE)),IF($X$1=2,(VLOOKUP(B534,'X2'!$B:$AZ,5,FALSE)),IF($X$1=3,(VLOOKUP(B534,'X3'!$B:$AZ,5,FALSE)),IF($X$1=4,(VLOOKUP(B534,'X4'!$B:$AZ,5,FALSE)),IF($X$1=5,(VLOOKUP(B534,'X5'!$B:$AZ,5,FALSE)),IF($X$1=6,(VLOOKUP(B534,'X6'!$B:$AZ,5,FALSE)),IF($X$1=7,(VLOOKUP(B534,'X7'!$B:$AZ,5,FALSE)),IF($X$1=8,(VLOOKUP(B534,'X8'!$B:$AZ,5,FALSE)),IF($X$1=9,(VLOOKUP(B534,'X9'!$B:$AZ,5,FALSE)),IF($X$1=10,(VLOOKUP(B534,'X10'!$B:$AZ,5,FALSE)),IF($X$1=11,(VLOOKUP(B534,'X11'!$B:$AZ,5,FALSE)),IF($X$1=12,(VLOOKUP(B534,'X12'!$B:$AZ,5,FALSE)),IF($X$1=13,(VLOOKUP(B534,'X13'!$B:$AZ,5,FALSE)),"B"))))))))))))))=TRUE," ",(IF($X$1=1,(VLOOKUP(B534,'X1'!$B:$AZ,5,FALSE)),IF($X$1=2,(VLOOKUP(B534,'X2'!$B:$AZ,5,FALSE)),IF($X$1=3,(VLOOKUP(B534,'X3'!$B:$AZ,5,FALSE)),IF($X$1=4,(VLOOKUP(B534,'X4'!$B:$AZ,5,FALSE)),IF($X$1=5,(VLOOKUP(B534,'X5'!$B:$AZ,5,FALSE)),IF($X$1=6,(VLOOKUP(B534,'X6'!$B:$AZ,5,FALSE)),IF($X$1=7,(VLOOKUP(B534,'X7'!$B:$AZ,5,FALSE)),IF($X$1=8,(VLOOKUP(B534,'X8'!$B:$AZ,5,FALSE)),IF($X$1=9,(VLOOKUP(B534,'X9'!$B:$AZ,5,FALSE)),IF($X$1=10,(VLOOKUP(B534,'X10'!$B:$AZ,5,FALSE)),IF($X$1=11,(VLOOKUP(B534,'X11'!$B:$AZ,5,FALSE)),IF($X$1=12,(VLOOKUP(B534,'X12'!$B:$AZ,5,FALSE)),IF($X$1=13,(VLOOKUP(B534,'X13'!$B:$AZ,5,FALSE)),"B")))))))))))))))</f>
        <v xml:space="preserve"> </v>
      </c>
      <c r="L534" s="184" t="str">
        <f ca="1">IF(ISERROR(IF($X$1=1,(VLOOKUP(B534,'X1'!$B:$AZ,9,FALSE)),IF($X$1=2,(VLOOKUP(B534,'X2'!$B:$AZ,9,FALSE)),IF($X$1=3,(VLOOKUP(B534,'X3'!$B:$AZ,9,FALSE)),IF($X$1=4,(VLOOKUP(B534,'X4'!$B:$AZ,9,FALSE)),IF($X$1=5,(VLOOKUP(B534,'X5'!$B:$AZ,9,FALSE)),IF($X$1=6,(VLOOKUP(B534,'X6'!$B:$AZ,9,FALSE)),IF($X$1=7,(VLOOKUP(B534,'X7'!$B:$AZ,9,FALSE)),IF($X$1=8,(VLOOKUP(B534,'X8'!$B:$AZ,9,FALSE)),IF($X$1=9,(VLOOKUP(B534,'X9'!$B:$AZ,9,FALSE)),IF($X$1=10,(VLOOKUP(B534,'X10'!$B:$AZ,9,FALSE)),IF($X$1=11,(VLOOKUP(B534,'X11'!$B:$AZ,9,FALSE)),IF($X$1=12,(VLOOKUP(B534,'X12'!$B:$AZ,9,FALSE)),IF($X$1=13,(VLOOKUP(B534,'X13'!$B:$AZ,9,FALSE)),"B"))))))))))))))=TRUE," ",(IF($X$1=1,(VLOOKUP(B534,'X1'!$B:$AZ,9,FALSE)),IF($X$1=2,(VLOOKUP(B534,'X2'!$B:$AZ,9,FALSE)),IF($X$1=3,(VLOOKUP(B534,'X3'!$B:$AZ,9,FALSE)),IF($X$1=4,(VLOOKUP(B534,'X4'!$B:$AZ,9,FALSE)),IF($X$1=5,(VLOOKUP(B534,'X5'!$B:$AZ,9,FALSE)),IF($X$1=6,(VLOOKUP(B534,'X6'!$B:$AZ,9,FALSE)),IF($X$1=7,(VLOOKUP(B534,'X7'!$B:$AZ,9,FALSE)),IF($X$1=8,(VLOOKUP(B534,'X8'!$B:$AZ,9,FALSE)),IF($X$1=9,(VLOOKUP(B534,'X9'!$B:$AZ,9,FALSE)),IF($X$1=10,(VLOOKUP(B534,'X10'!$B:$AZ,9,FALSE)),IF($X$1=11,(VLOOKUP(B534,'X11'!$B:$AZ,9,FALSE)),IF($X$1=12,(VLOOKUP(B534,'X12'!$B:$AZ,9,FALSE)),IF($X$1=13,(VLOOKUP(B534,'X13'!$B:$AZ,9,FALSE)),"B")))))))))))))))</f>
        <v xml:space="preserve"> </v>
      </c>
      <c r="M534" s="184" t="str">
        <f ca="1">IF(ISERROR(IF($X$1=1,(VLOOKUP(B534,'X1'!$B:$AZ,10,FALSE)),IF($X$1=2,(VLOOKUP(B534,'X2'!$B:$AZ,10,FALSE)),IF($X$1=3,(VLOOKUP(B534,'X3'!$B:$AZ,10,FALSE)),IF($X$1=4,(VLOOKUP(B534,'X4'!$B:$AZ,10,FALSE)),IF($X$1=5,(VLOOKUP(B534,'X5'!$B:$AZ,10,FALSE)),IF($X$1=6,(VLOOKUP(B534,'X6'!$B:$AZ,10,FALSE)),IF($X$1=7,(VLOOKUP(B534,'X7'!$B:$AZ,10,FALSE)),IF($X$1=8,(VLOOKUP(B534,'X8'!$B:$AZ,10,FALSE)),IF($X$1=9,(VLOOKUP(B534,'X9'!$B:$AZ,10,FALSE)),IF($X$1=10,(VLOOKUP(B534,'X10'!$B:$AZ,10,FALSE)),IF($X$1=11,(VLOOKUP(B534,'X11'!$B:$AZ,10,FALSE)),IF($X$1=12,(VLOOKUP(B534,'X12'!$B:$AZ,10,FALSE)),IF($X$1=13,(VLOOKUP(B534,'X13'!$B:$AZ,10,FALSE)),"B"))))))))))))))=TRUE," ",(IF($X$1=1,(VLOOKUP(B534,'X1'!$B:$AZ,10,FALSE)),IF($X$1=2,(VLOOKUP(B534,'X2'!$B:$AZ,10,FALSE)),IF($X$1=3,(VLOOKUP(B534,'X3'!$B:$AZ,10,FALSE)),IF($X$1=4,(VLOOKUP(B534,'X4'!$B:$AZ,10,FALSE)),IF($X$1=5,(VLOOKUP(B534,'X5'!$B:$AZ,10,FALSE)),IF($X$1=6,(VLOOKUP(B534,'X6'!$B:$AZ,10,FALSE)),IF($X$1=7,(VLOOKUP(B534,'X7'!$B:$AZ,10,FALSE)),IF($X$1=8,(VLOOKUP(B534,'X8'!$B:$AZ,10,FALSE)),IF($X$1=9,(VLOOKUP(B534,'X9'!$B:$AZ,10,FALSE)),IF($X$1=10,(VLOOKUP(B534,'X10'!$B:$AZ,10,FALSE)),IF($X$1=11,(VLOOKUP(B534,'X11'!$B:$AZ,10,FALSE)),IF($X$1=12,(VLOOKUP(B534,'X12'!$B:$AZ,10,FALSE)),IF($X$1=13,(VLOOKUP(B534,'X13'!$B:$AZ,10,FALSE)),"B")))))))))))))))</f>
        <v xml:space="preserve"> </v>
      </c>
      <c r="N534" s="185" t="str">
        <f ca="1">IF(ISERROR(IF($X$1=1,(VLOOKUP(B534,'X1'!$B:$AZ,45,FALSE)),IF($X$1=2,(VLOOKUP(B534,'X2'!$B:$AZ,45,FALSE)),IF($X$1=3,(VLOOKUP(B534,'X3'!$B:$AZ,45,FALSE)),IF($X$1=4,(VLOOKUP(B534,'X4'!$B:$AZ,45,FALSE)),IF($X$1=5,(VLOOKUP(B534,'X5'!$B:$AZ,45,FALSE)),IF($X$1=6,(VLOOKUP(B534,'X6'!$B:$AZ,45,FALSE)),IF($X$1=7,(VLOOKUP(B534,'X7'!$B:$AZ,45,FALSE)),IF($X$1=8,(VLOOKUP(B534,'X8'!$B:$AZ,45,FALSE)),IF($X$1=9,(VLOOKUP(B534,'X9'!$B:$AZ,45,FALSE)),IF($X$1=10,(VLOOKUP(B534,'X10'!$B:$AZ,45,FALSE)),IF($X$1=11,(VLOOKUP(B534,'X11'!$B:$AZ,45,FALSE)),IF($X$1=12,(VLOOKUP(B534,'X12'!$B:$AZ,45,FALSE)),IF($X$1=13,(VLOOKUP(B534,'X13'!$B:$AZ,45,FALSE)),"B"))))))))))))))=TRUE," ",(IF($X$1=1,(VLOOKUP(B534,'X1'!$B:$AZ,45,FALSE)),IF($X$1=2,(VLOOKUP(B534,'X2'!$B:$AZ,45,FALSE)),IF($X$1=3,(VLOOKUP(B534,'X3'!$B:$AZ,45,FALSE)),IF($X$1=4,(VLOOKUP(B534,'X4'!$B:$AZ,45,FALSE)),IF($X$1=5,(VLOOKUP(B534,'X5'!$B:$AZ,45,FALSE)),IF($X$1=6,(VLOOKUP(B534,'X6'!$B:$AZ,45,FALSE)),IF($X$1=7,(VLOOKUP(B534,'X7'!$B:$AZ,45,FALSE)),IF($X$1=8,(VLOOKUP(B534,'X8'!$B:$AZ,45,FALSE)),IF($X$1=9,(VLOOKUP(B534,'X9'!$B:$AZ,45,FALSE)),IF($X$1=10,(VLOOKUP(B534,'X10'!$B:$AZ,45,FALSE)),IF($X$1=11,(VLOOKUP(B534,'X11'!$B:$AZ,45,FALSE)),IF($X$1=12,(VLOOKUP(B534,'X12'!$B:$AZ,45,FALSE)),IF($X$1=13,(VLOOKUP(B534,'X13'!$B:$AZ,45,FALSE)),"B")))))))))))))))</f>
        <v xml:space="preserve"> </v>
      </c>
      <c r="O534" s="184" t="str">
        <f ca="1">IF(ISERROR(IF($X$1=1,(VLOOKUP(B534,'X1'!$B:$AZ,11,FALSE)),IF($X$1=2,(VLOOKUP(B534,'X2'!$B:$AZ,11,FALSE)),IF($X$1=3,(VLOOKUP(B534,'X3'!$B:$AZ,11,FALSE)),IF($X$1=4,(VLOOKUP(B534,'X4'!$B:$AZ,11,FALSE)),IF($X$1=5,(VLOOKUP(B534,'X5'!$B:$AZ,11,FALSE)),IF($X$1=6,(VLOOKUP(B534,'X6'!$B:$AZ,11,FALSE)),IF($X$1=7,(VLOOKUP(B534,'X7'!$B:$AZ,11,FALSE)),IF($X$1=8,(VLOOKUP(B534,'X8'!$B:$AZ,11,FALSE)),IF($X$1=9,(VLOOKUP(B534,'X9'!$B:$AZ,11,FALSE)),IF($X$1=10,(VLOOKUP(B534,'X10'!$B:$AZ,11,FALSE)),IF($X$1=11,(VLOOKUP(B534,'X11'!$B:$AZ,11,FALSE)),IF($X$1=12,(VLOOKUP(B534,'X12'!$B:$AZ,11,FALSE)),IF($X$1=13,(VLOOKUP(B534,'X13'!$B:$AZ,11,FALSE)),"B"))))))))))))))=TRUE," ",(IF($X$1=1,(VLOOKUP(B534,'X1'!$B:$AZ,11,FALSE)),IF($X$1=2,(VLOOKUP(B534,'X2'!$B:$AZ,11,FALSE)),IF($X$1=3,(VLOOKUP(B534,'X3'!$B:$AZ,11,FALSE)),IF($X$1=4,(VLOOKUP(B534,'X4'!$B:$AZ,11,FALSE)),IF($X$1=5,(VLOOKUP(B534,'X5'!$B:$AZ,11,FALSE)),IF($X$1=6,(VLOOKUP(B534,'X6'!$B:$AZ,11,FALSE)),IF($X$1=7,(VLOOKUP(B534,'X7'!$B:$AZ,11,FALSE)),IF($X$1=8,(VLOOKUP(B534,'X8'!$B:$AZ,11,FALSE)),IF($X$1=9,(VLOOKUP(B534,'X9'!$B:$AZ,11,FALSE)),IF($X$1=10,(VLOOKUP(B534,'X10'!$B:$AZ,11,FALSE)),IF($X$1=11,(VLOOKUP(B534,'X11'!$B:$AZ,11,FALSE)),IF($X$1=12,(VLOOKUP(B534,'X12'!$B:$AZ,11,FALSE)),IF($X$1=13,(VLOOKUP(B534,'X13'!$B:$AZ,11,FALSE)),"B")))))))))))))))</f>
        <v xml:space="preserve"> </v>
      </c>
      <c r="P534" s="184" t="str">
        <f ca="1">IF(ISERROR(IF($X$1=1,(VLOOKUP(B534,'X1'!$B:$AZ,12,FALSE)),IF($X$1=2,(VLOOKUP(B534,'X2'!$B:$AZ,12,FALSE)),IF($X$1=3,(VLOOKUP(B534,'X3'!$B:$AZ,12,FALSE)),IF($X$1=4,(VLOOKUP(B534,'X4'!$B:$AZ,12,FALSE)),IF($X$1=5,(VLOOKUP(B534,'X5'!$B:$AZ,12,FALSE)),IF($X$1=6,(VLOOKUP(B534,'X6'!$B:$AZ,12,FALSE)),IF($X$1=7,(VLOOKUP(B534,'X7'!$B:$AZ,12,FALSE)),IF($X$1=8,(VLOOKUP(B534,'X8'!$B:$AZ,12,FALSE)),IF($X$1=9,(VLOOKUP(B534,'X9'!$B:$AZ,12,FALSE)),IF($X$1=10,(VLOOKUP(B534,'X10'!$B:$AZ,12,FALSE)),IF($X$1=11,(VLOOKUP(B534,'X11'!$B:$AZ,12,FALSE)),IF($X$1=12,(VLOOKUP(B534,'X12'!$B:$AZ,12,FALSE)),IF($X$1=13,(VLOOKUP(B534,'X13'!$B:$AZ,12,FALSE)),"B"))))))))))))))=TRUE," ",(IF($X$1=1,(VLOOKUP(B534,'X1'!$B:$AZ,12,FALSE)),IF($X$1=2,(VLOOKUP(B534,'X2'!$B:$AZ,12,FALSE)),IF($X$1=3,(VLOOKUP(B534,'X3'!$B:$AZ,12,FALSE)),IF($X$1=4,(VLOOKUP(B534,'X4'!$B:$AZ,12,FALSE)),IF($X$1=5,(VLOOKUP(B534,'X5'!$B:$AZ,12,FALSE)),IF($X$1=6,(VLOOKUP(B534,'X6'!$B:$AZ,12,FALSE)),IF($X$1=7,(VLOOKUP(B534,'X7'!$B:$AZ,12,FALSE)),IF($X$1=8,(VLOOKUP(B534,'X8'!$B:$AZ,12,FALSE)),IF($X$1=9,(VLOOKUP(B534,'X9'!$B:$AZ,12,FALSE)),IF($X$1=10,(VLOOKUP(B534,'X10'!$B:$AZ,12,FALSE)),IF($X$1=11,(VLOOKUP(B534,'X11'!$B:$AZ,12,FALSE)),IF($X$1=12,(VLOOKUP(B534,'X12'!$B:$AZ,12,FALSE)),IF($X$1=13,(VLOOKUP(B534,'X13'!$B:$AZ,12,FALSE)),"B")))))))))))))))</f>
        <v xml:space="preserve"> </v>
      </c>
      <c r="Q534" s="185" t="str">
        <f ca="1">IF(ISERROR(IF($X$1=1,(VLOOKUP(B534,'X1'!$B:$AZ,46,FALSE)),IF($X$1=2,(VLOOKUP(B534,'X2'!$B:$AZ,46,FALSE)),IF($X$1=3,(VLOOKUP(B534,'X3'!$B:$AZ,46,FALSE)),IF($X$1=4,(VLOOKUP(B534,'X4'!$B:$AZ,46,FALSE)),IF($X$1=5,(VLOOKUP(B534,'X5'!$B:$AZ,46,FALSE)),IF($X$1=6,(VLOOKUP(B534,'X6'!$B:$AZ,46,FALSE)),IF($X$1=7,(VLOOKUP(B534,'X7'!$B:$AZ,46,FALSE)),IF($X$1=8,(VLOOKUP(B534,'X8'!$B:$AZ,46,FALSE)),IF($X$1=9,(VLOOKUP(B534,'X9'!$B:$AZ,46,FALSE)),IF($X$1=10,(VLOOKUP(B534,'X10'!$B:$AZ,46,FALSE)),IF($X$1=11,(VLOOKUP(B534,'X11'!$B:$AZ,46,FALSE)),IF($X$1=12,(VLOOKUP(B534,'X12'!$B:$AZ,46,FALSE)),IF($X$1=13,(VLOOKUP(B534,'X13'!$B:$AZ,46,FALSE)),"B"))))))))))))))=TRUE," ",(IF($X$1=1,(VLOOKUP(B534,'X1'!$B:$AZ,46,FALSE)),IF($X$1=2,(VLOOKUP(B534,'X2'!$B:$AZ,46,FALSE)),IF($X$1=3,(VLOOKUP(B534,'X3'!$B:$AZ,46,FALSE)),IF($X$1=4,(VLOOKUP(B534,'X4'!$B:$AZ,46,FALSE)),IF($X$1=5,(VLOOKUP(B534,'X5'!$B:$AZ,46,FALSE)),IF($X$1=6,(VLOOKUP(B534,'X6'!$B:$AZ,46,FALSE)),IF($X$1=7,(VLOOKUP(B534,'X7'!$B:$AZ,46,FALSE)),IF($X$1=8,(VLOOKUP(B534,'X8'!$B:$AZ,46,FALSE)),IF($X$1=9,(VLOOKUP(B534,'X9'!$B:$AZ,46,FALSE)),IF($X$1=10,(VLOOKUP(B534,'X10'!$B:$AZ,46,FALSE)),IF($X$1=11,(VLOOKUP(B534,'X11'!$B:$AZ,46,FALSE)),IF($X$1=12,(VLOOKUP(B534,'X12'!$B:$AZ,46,FALSE)),IF($X$1=13,(VLOOKUP(B534,'X13'!$B:$AZ,46,FALSE)),"B")))))))))))))))</f>
        <v xml:space="preserve"> </v>
      </c>
      <c r="R534" s="185" t="str">
        <f ca="1">IF(ISERROR(IF($X$1=1,(VLOOKUP(B534,'X1'!$B:$AZ,15,FALSE)),IF($X$1=2,(VLOOKUP(B534,'X2'!$B:$AZ,15,FALSE)),IF($X$1=3,(VLOOKUP(B534,'X3'!$B:$AZ,15,FALSE)),IF($X$1=4,(VLOOKUP(B534,'X4'!$B:$AZ,15,FALSE)),IF($X$1=5,(VLOOKUP(B534,'X5'!$B:$AZ,15,FALSE)),IF($X$1=6,(VLOOKUP(B534,'X6'!$B:$AZ,15,FALSE)),IF($X$1=7,(VLOOKUP(B534,'X7'!$B:$AZ,15,FALSE)),IF($X$1=8,(VLOOKUP(B534,'X8'!$B:$AZ,15,FALSE)),IF($X$1=9,(VLOOKUP(B534,'X9'!$B:$AZ,15,FALSE)),IF($X$1=10,(VLOOKUP(B534,'X10'!$B:$AZ,15,FALSE)),IF($X$1=11,(VLOOKUP(B534,'X11'!$B:$AZ,15,FALSE)),IF($X$1=12,(VLOOKUP(B534,'X12'!$B:$AZ,15,FALSE)),IF($X$1=13,(VLOOKUP(B534,'X13'!$B:$AZ,15,FALSE)),"B"))))))))))))))=TRUE," ",(IF($X$1=1,(VLOOKUP(B534,'X1'!$B:$AZ,15,FALSE)),IF($X$1=2,(VLOOKUP(B534,'X2'!$B:$AZ,15,FALSE)),IF($X$1=3,(VLOOKUP(B534,'X3'!$B:$AZ,15,FALSE)),IF($X$1=4,(VLOOKUP(B534,'X4'!$B:$AZ,15,FALSE)),IF($X$1=5,(VLOOKUP(B534,'X5'!$B:$AZ,15,FALSE)),IF($X$1=6,(VLOOKUP(B534,'X6'!$B:$AZ,15,FALSE)),IF($X$1=7,(VLOOKUP(B534,'X7'!$B:$AZ,15,FALSE)),IF($X$1=8,(VLOOKUP(B534,'X8'!$B:$AZ,15,FALSE)),IF($X$1=9,(VLOOKUP(B534,'X9'!$B:$AZ,15,FALSE)),IF($X$1=10,(VLOOKUP(B534,'X10'!$B:$AZ,15,FALSE)),IF($X$1=11,(VLOOKUP(B534,'X11'!$B:$AZ,15,FALSE)),IF($X$1=12,(VLOOKUP(B534,'X12'!$B:$AZ,15,FALSE)),IF($X$1=13,(VLOOKUP(B534,'X13'!$B:$AZ,15,FALSE)),"B")))))))))))))))</f>
        <v xml:space="preserve"> </v>
      </c>
      <c r="S534" s="185" t="str">
        <f ca="1">IF(ISERROR(IF((IF($X$1=1,(VLOOKUP(B534,'X1'!$B:$AZ,14,FALSE)),(IF($X$1=2,(VLOOKUP(B534,'X2'!$B:$AZ,14,FALSE)),(IF($X$1=3,(VLOOKUP(B534,'X3'!$B:$AZ,14,FALSE)),(IF($X$1=4,(VLOOKUP(B534,'X4'!$B:$AZ,14,FALSE)),(IF($X$1=5,(VLOOKUP(B534,'X5'!$B:$AZ,14,FALSE)),(IF($X$1=6,(VLOOKUP(B534,'X6'!$B:$AZ,14,FALSE)),(IF($X$1=7,(VLOOKUP(B534,'X7'!$B:$AZ,14,FALSE)),(IF($X$1=8,(VLOOKUP(B534,'X8'!$B:$AZ,14,FALSE)),(IF($X$1=9,(VLOOKUP(B534,'X9'!$B:$AZ,14,FALSE)),(IF($X$1=10,(VLOOKUP(B534,'X10'!$B:$AZ,14,FALSE)),(IF($X$1=11,(VLOOKUP(B534,'X11'!$B:$AZ,14,FALSE)),(IF($X$1=12,(VLOOKUP(B534,'X12'!$B:$AZ,14,FALSE)),(VLOOKUP(B534,'X13'!$B:$AZ,14,FALSE))))))))))))))))))))))))))=$V$1," ",(IF($X$1=1,(VLOOKUP(B534,'X1'!$B:$AZ,14,FALSE)),(IF($X$1=2,(VLOOKUP(B534,'X2'!$B:$AZ,14,FALSE)),(IF($X$1=3,(VLOOKUP(B534,'X3'!$B:$AZ,14,FALSE)),(IF($X$1=4,(VLOOKUP(B534,'X4'!$B:$AZ,14,FALSE)),(IF($X$1=5,(VLOOKUP(B534,'X5'!$B:$AZ,14,FALSE)),(IF($X$1=6,(VLOOKUP(B534,'X6'!$B:$AZ,14,FALSE)),(IF($X$1=7,(VLOOKUP(B534,'X7'!$B:$AZ,14,FALSE)),(IF($X$1=8,(VLOOKUP(B534,'X8'!$B:$AZ,14,FALSE)),(IF($X$1=9,(VLOOKUP(B534,'X9'!$B:$AZ,14,FALSE)),(IF($X$1=10,(VLOOKUP(B534,'X10'!$B:$AZ,14,FALSE)),(IF($X$1=11,(VLOOKUP(B534,'X11'!$B:$AZ,14,FALSE)),(IF($X$1=12,(VLOOKUP(B534,'X12'!$B:$AZ,14,FALSE)),(VLOOKUP(B534,'X13'!$B:$AZ,14,FALSE))))))))))))))))))))))))))))=TRUE," ",(IF((IF($X$1=1,(VLOOKUP(B534,'X1'!$B:$AZ,14,FALSE)),(IF($X$1=2,(VLOOKUP(B534,'X2'!$B:$AZ,14,FALSE)),(IF($X$1=3,(VLOOKUP(B534,'X3'!$B:$AZ,14,FALSE)),(IF($X$1=4,(VLOOKUP(B534,'X4'!$B:$AZ,14,FALSE)),(IF($X$1=5,(VLOOKUP(B534,'X5'!$B:$AZ,14,FALSE)),(IF($X$1=6,(VLOOKUP(B534,'X6'!$B:$AZ,14,FALSE)),(IF($X$1=7,(VLOOKUP(B534,'X7'!$B:$AZ,14,FALSE)),(IF($X$1=8,(VLOOKUP(B534,'X8'!$B:$AZ,14,FALSE)),(IF($X$1=9,(VLOOKUP(B534,'X9'!$B:$AZ,14,FALSE)),(IF($X$1=10,(VLOOKUP(B534,'X10'!$B:$AZ,14,FALSE)),(IF($X$1=11,(VLOOKUP(B534,'X11'!$B:$AZ,14,FALSE)),(IF($X$1=12,(VLOOKUP(B534,'X12'!$B:$AZ,14,FALSE)),(VLOOKUP(B534,'X13'!$B:$AZ,14,FALSE))))))))))))))))))))))))))=$V$1," ",(IF($X$1=1,(VLOOKUP(B534,'X1'!$B:$AZ,14,FALSE)),(IF($X$1=2,(VLOOKUP(B534,'X2'!$B:$AZ,14,FALSE)),(IF($X$1=3,(VLOOKUP(B534,'X3'!$B:$AZ,14,FALSE)),(IF($X$1=4,(VLOOKUP(B534,'X4'!$B:$AZ,14,FALSE)),(IF($X$1=5,(VLOOKUP(B534,'X5'!$B:$AZ,14,FALSE)),(IF($X$1=6,(VLOOKUP(B534,'X6'!$B:$AZ,14,FALSE)),(IF($X$1=7,(VLOOKUP(B534,'X7'!$B:$AZ,14,FALSE)),(IF($X$1=8,(VLOOKUP(B534,'X8'!$B:$AZ,14,FALSE)),(IF($X$1=9,(VLOOKUP(B534,'X9'!$B:$AZ,14,FALSE)),(IF($X$1=10,(VLOOKUP(B534,'X10'!$B:$AZ,14,FALSE)),(IF($X$1=11,(VLOOKUP(B534,'X11'!$B:$AZ,14,FALSE)),(IF($X$1=12,(VLOOKUP(B534,'X12'!$B:$AZ,14,FALSE)),(VLOOKUP(B534,'X13'!$B:$AZ,14,FALSE)))))))))))))))))))))))))))))</f>
        <v xml:space="preserve"> </v>
      </c>
    </row>
    <row r="535" spans="1:19" ht="14.1" customHeight="1" x14ac:dyDescent="0.2">
      <c r="A535" s="156" t="s">
        <v>1058</v>
      </c>
      <c r="B535" s="122" t="str">
        <f>IF(ISERROR(IF($U$16=1,(VLOOKUP(A535,$AC$89:$AH$125,2,FALSE)),IF((IF($X$1=1,'X1'!B494,(IF($X$1=2,'X2'!B494,(IF($X$1=3,'X3'!B494,(IF($X$1=4,'X4'!B494,(IF($X$1=5,'X5'!B494,(IF($X$1=6,'X6'!B494,(IF($X$1=7,'X7'!B494,(IF($X$1=8,'X8'!B494,(IF($X$1=9,'X9'!B494,(IF($X$1=10,'X10'!B494,(IF($X$1=11,'X11'!B494,(IF($X$1=12,'X12'!B494,'X13'!B494))))))))))))))))))))))))="","",(IF($X$1=1,'X1'!B494,(IF($X$1=2,'X2'!B494,(IF($X$1=3,'X3'!B494,(IF($X$1=4,'X4'!B494,(IF($X$1=5,'X5'!B494,(IF($X$1=6,'X6'!B494,(IF($X$1=7,'X7'!B494,(IF($X$1=8,'X8'!B494,(IF($X$1=9,'X9'!B494,(IF($X$1=10,'X10'!B494,(IF($X$1=11,'X11'!B494,(IF($X$1=12,'X12'!B494,'X13'!B494)))))))))))))))))))))))))))=TRUE," ",(IF($U$16=1,(VLOOKUP(A535,$AC$89:$AH$125,2,FALSE)),IF((IF($X$1=1,'X1'!B494,(IF($X$1=2,'X2'!B494,(IF($X$1=3,'X3'!B494,(IF($X$1=4,'X4'!B494,(IF($X$1=5,'X5'!B494,(IF($X$1=6,'X6'!B494,(IF($X$1=7,'X7'!B494,(IF($X$1=8,'X8'!B494,(IF($X$1=9,'X9'!B494,(IF($X$1=10,'X10'!B494,(IF($X$1=11,'X11'!B494,(IF($X$1=12,'X12'!B494,'X13'!B494))))))))))))))))))))))))="","",(IF($X$1=1,'X1'!B494,(IF($X$1=2,'X2'!B494,(IF($X$1=3,'X3'!B494,(IF($X$1=4,'X4'!B494,(IF($X$1=5,'X5'!B494,(IF($X$1=6,'X6'!B494,(IF($X$1=7,'X7'!B494,(IF($X$1=8,'X8'!B494,(IF($X$1=9,'X9'!B494,(IF($X$1=10,'X10'!B494,(IF($X$1=11,'X11'!B494,(IF($X$1=12,'X12'!B494,'X13'!B494))))))))))))))))))))))))))))</f>
        <v/>
      </c>
      <c r="C535" s="181" t="str">
        <f ca="1">IF(ISERROR(IF($X$1=1,(VLOOKUP(B535,'X1'!$B:$AZ,47,FALSE)),IF($X$1=2,(VLOOKUP(B535,'X2'!$B:$AZ,47,FALSE)),IF($X$1=3,(VLOOKUP(B535,'X3'!$B:$AZ,47,FALSE)),IF($X$1=4,(VLOOKUP(B535,'X4'!$B:$AZ,47,FALSE)),IF($X$1=5,(VLOOKUP(B535,'X5'!$B:$AZ,47,FALSE)),IF($X$1=6,(VLOOKUP(B535,'X6'!$B:$AZ,47,FALSE)),IF($X$1=7,(VLOOKUP(B535,'X7'!$B:$AZ,47,FALSE)),IF($X$1=8,(VLOOKUP(B535,'X8'!$B:$AZ,47,FALSE)),IF($X$1=9,(VLOOKUP(B535,'X9'!$B:$AZ,47,FALSE)),IF($X$1=10,(VLOOKUP(B535,'X10'!$B:$AZ,47,FALSE)),IF($X$1=11,(VLOOKUP(B535,'X11'!$B:$AZ,47,FALSE)),IF($X$1=12,(VLOOKUP(B535,'X12'!$B:$AZ,47,FALSE)),IF($X$1=13,(VLOOKUP(B535,'X13'!$B:$AZ,47,FALSE)),"B"))))))))))))))=TRUE," ",(IF($X$1=1,(VLOOKUP(B535,'X1'!$B:$AZ,47,FALSE)),IF($X$1=2,(VLOOKUP(B535,'X2'!$B:$AZ,47,FALSE)),IF($X$1=3,(VLOOKUP(B535,'X3'!$B:$AZ,47,FALSE)),IF($X$1=4,(VLOOKUP(B535,'X4'!$B:$AZ,47,FALSE)),IF($X$1=5,(VLOOKUP(B535,'X5'!$B:$AZ,47,FALSE)),IF($X$1=6,(VLOOKUP(B535,'X6'!$B:$AZ,47,FALSE)),IF($X$1=7,(VLOOKUP(B535,'X7'!$B:$AZ,47,FALSE)),IF($X$1=8,(VLOOKUP(B535,'X8'!$B:$AZ,47,FALSE)),IF($X$1=9,(VLOOKUP(B535,'X9'!$B:$AZ,47,FALSE)),IF($X$1=10,(VLOOKUP(B535,'X10'!$B:$AZ,47,FALSE)),IF($X$1=11,(VLOOKUP(B535,'X11'!$B:$AZ,47,FALSE)),IF($X$1=12,(VLOOKUP(B535,'X12'!$B:$AZ,47,FALSE)),IF($X$1=13,(VLOOKUP(B535,'X13'!$B:$AZ,47,FALSE)),"B")))))))))))))))</f>
        <v xml:space="preserve"> </v>
      </c>
      <c r="D535" s="181" t="str">
        <f ca="1">IF(ISERROR(IF($X$1=1,(VLOOKUP(B535,'X1'!$B:$AP,41,FALSE)),IF($X$1=2,(VLOOKUP(B535,'X2'!$B:$AP,41,FALSE)),IF($X$1=3,(VLOOKUP(B535,'X3'!$B:$AP,41,FALSE)),IF($X$1=4,(VLOOKUP(B535,'X4'!$B:$AP,41,FALSE)),IF($X$1=5,(VLOOKUP(B535,'X5'!$B:$AP,41,FALSE)),IF($X$1=6,(VLOOKUP(B535,'X6'!$B:$AP,41,FALSE)),IF($X$1=7,(VLOOKUP(B535,'X7'!$B:$AP,41,FALSE)),IF($X$1=8,(VLOOKUP(B535,'X8'!$B:$AP,41,FALSE)),IF($X$1=9,(VLOOKUP(B535,'X9'!$B:$AP,41,FALSE)),IF($X$1=10,(VLOOKUP(B535,'X10'!$B:$AP,41,FALSE)),IF($X$1=11,(VLOOKUP(B535,'X11'!$B:$AP,41,FALSE)),IF($X$1=12,(VLOOKUP(B535,'X12'!$B:$AP,41,FALSE)),IF($X$1=13,(VLOOKUP(B535,'X13'!$B:$AP,41,FALSE)),"B"))))))))))))))=TRUE," ",(IF($X$1=1,(VLOOKUP(B535,'X1'!$B:$AP,41,FALSE)),IF($X$1=2,(VLOOKUP(B535,'X2'!$B:$AP,41,FALSE)),IF($X$1=3,(VLOOKUP(B535,'X3'!$B:$AP,41,FALSE)),IF($X$1=4,(VLOOKUP(B535,'X4'!$B:$AP,41,FALSE)),IF($X$1=5,(VLOOKUP(B535,'X5'!$B:$AP,41,FALSE)),IF($X$1=6,(VLOOKUP(B535,'X6'!$B:$AP,41,FALSE)),IF($X$1=7,(VLOOKUP(B535,'X7'!$B:$AP,41,FALSE)),IF($X$1=8,(VLOOKUP(B535,'X8'!$B:$AP,41,FALSE)),IF($X$1=9,(VLOOKUP(B535,'X9'!$B:$AP,41,FALSE)),IF($X$1=10,(VLOOKUP(B535,'X10'!$B:$AP,41,FALSE)),IF($X$1=11,(VLOOKUP(B535,'X11'!$B:$AP,41,FALSE)),IF($X$1=12,(VLOOKUP(B535,'X12'!$B:$AP,41,FALSE)),IF($X$1=13,(VLOOKUP(B535,'X13'!$B:$AP,41,FALSE)),"B")))))))))))))))</f>
        <v xml:space="preserve"> </v>
      </c>
      <c r="E535" s="182" t="str">
        <f ca="1">IF(ISERROR(IF($X$1=1,(VLOOKUP(B535,'X1'!$B:$AP,7,FALSE)),IF($X$1=2,(VLOOKUP(B535,'X2'!$B:$AP,7,FALSE)),IF($X$1=3,(VLOOKUP(B535,'X3'!$B:$AP,7,FALSE)),IF($X$1=4,(VLOOKUP(B535,'X4'!$B:$AP,7,FALSE)),IF($X$1=5,(VLOOKUP(B535,'X5'!$B:$AP,7,FALSE)),IF($X$1=6,(VLOOKUP(B535,'X6'!$B:$AP,7,FALSE)),IF($X$1=7,(VLOOKUP(B535,'X7'!$B:$AP,7,FALSE)),IF($X$1=8,(VLOOKUP(B535,'X8'!$B:$AP,7,FALSE)),IF($X$1=9,(VLOOKUP(B535,'X9'!$B:$AP,7,FALSE)),IF($X$1=10,(VLOOKUP(B535,'X10'!$B:$AP,7,FALSE)),IF($X$1=11,(VLOOKUP(B535,'X11'!$B:$AP,7,FALSE)),IF($X$1=12,(VLOOKUP(B535,'X12'!$B:$AP,7,FALSE)),IF($X$1=13,(VLOOKUP(B535,'X13'!$B:$AP,7,FALSE)),"B"))))))))))))))=TRUE," ",(IF($X$1=1,(VLOOKUP(B535,'X1'!$B:$AP,7,FALSE)),IF($X$1=2,(VLOOKUP(B535,'X2'!$B:$AP,7,FALSE)),IF($X$1=3,(VLOOKUP(B535,'X3'!$B:$AP,7,FALSE)),IF($X$1=4,(VLOOKUP(B535,'X4'!$B:$AP,7,FALSE)),IF($X$1=5,(VLOOKUP(B535,'X5'!$B:$AP,7,FALSE)),IF($X$1=6,(VLOOKUP(B535,'X6'!$B:$AP,7,FALSE)),IF($X$1=7,(VLOOKUP(B535,'X7'!$B:$AP,7,FALSE)),IF($X$1=8,(VLOOKUP(B535,'X8'!$B:$AP,7,FALSE)),IF($X$1=9,(VLOOKUP(B535,'X9'!$B:$AP,7,FALSE)),IF($X$1=10,(VLOOKUP(B535,'X10'!$B:$AP,7,FALSE)),IF($X$1=11,(VLOOKUP(B535,'X11'!$B:$AP,7,FALSE)),IF($X$1=12,(VLOOKUP(B535,'X12'!$B:$AP,7,FALSE)),IF($X$1=13,(VLOOKUP(B535,'X13'!$B:$AP,7,FALSE)),"B")))))))))))))))</f>
        <v xml:space="preserve"> </v>
      </c>
      <c r="F535" s="182" t="str">
        <f ca="1">IF(ISERROR(IF((IF($X$1=1,(VLOOKUP(B535,'X1'!$B:$AO,6,FALSE)),(IF($X$1=2,(VLOOKUP(B535,'X2'!$B:$AO,6,FALSE)),(IF($X$1=3,(VLOOKUP(B535,'X3'!$B:$AO,6,FALSE)),(IF($X$1=4,(VLOOKUP(B535,'X4'!$B:$AO,6,FALSE)),(IF($X$1=5,(VLOOKUP(B535,'X5'!$B:$AO,6,FALSE)),(IF($X$1=6,(VLOOKUP(B535,'X6'!$B:$AO,6,FALSE)),(IF($X$1=7,(VLOOKUP(B535,'X7'!$B:$AO,6,FALSE)),(IF($X$1=8,(VLOOKUP(B535,'X8'!$B:$AO,6,FALSE)),(IF($X$1=9,(VLOOKUP(B535,'X9'!$B:$AO,6,FALSE)),(IF($X$1=10,(VLOOKUP(B535,'X10'!$B:$AO,6,FALSE)),(IF($X$1=11,(VLOOKUP(B535,'X11'!$B:$AO,6,FALSE)),(IF($X$1=12,(VLOOKUP(B535,'X12'!$B:$AO,6,FALSE)),(VLOOKUP(B535,'X13'!$B:$AO,6,FALSE))))))))))))))))))))))))))=$V$1," ",(IF($X$1=1,(VLOOKUP(B535,'X1'!$B:$AO,6,FALSE)),(IF($X$1=2,(VLOOKUP(B535,'X2'!$B:$AO,6,FALSE)),(IF($X$1=3,(VLOOKUP(B535,'X3'!$B:$AO,6,FALSE)),(IF($X$1=4,(VLOOKUP(B535,'X4'!$B:$AO,6,FALSE)),(IF($X$1=5,(VLOOKUP(B535,'X5'!$B:$AO,6,FALSE)),(IF($X$1=6,(VLOOKUP(B535,'X6'!$B:$AO,6,FALSE)),(IF($X$1=7,(VLOOKUP(B535,'X7'!$B:$AO,6,FALSE)),(IF($X$1=8,(VLOOKUP(B535,'X8'!$B:$AO,6,FALSE)),(IF($X$1=9,(VLOOKUP(B535,'X9'!$B:$AO,6,FALSE)),(IF($X$1=10,(VLOOKUP(B535,'X10'!$B:$AO,6,FALSE)),(IF($X$1=11,(VLOOKUP(B535,'X11'!$B:$AO,6,FALSE)),(IF($X$1=12,(VLOOKUP(B535,'X12'!$B:$AO,6,FALSE)),(VLOOKUP(B535,'X13'!$B:$AO,6,FALSE))))))))))))))))))))))))))))=TRUE," ",(IF((IF($X$1=1,(VLOOKUP(B535,'X1'!$B:$AO,6,FALSE)),(IF($X$1=2,(VLOOKUP(B535,'X2'!$B:$AO,6,FALSE)),(IF($X$1=3,(VLOOKUP(B535,'X3'!$B:$AO,6,FALSE)),(IF($X$1=4,(VLOOKUP(B535,'X4'!$B:$AO,6,FALSE)),(IF($X$1=5,(VLOOKUP(B535,'X5'!$B:$AO,6,FALSE)),(IF($X$1=6,(VLOOKUP(B535,'X6'!$B:$AO,6,FALSE)),(IF($X$1=7,(VLOOKUP(B535,'X7'!$B:$AO,6,FALSE)),(IF($X$1=8,(VLOOKUP(B535,'X8'!$B:$AO,6,FALSE)),(IF($X$1=9,(VLOOKUP(B535,'X9'!$B:$AO,6,FALSE)),(IF($X$1=10,(VLOOKUP(B535,'X10'!$B:$AO,6,FALSE)),(IF($X$1=11,(VLOOKUP(B535,'X11'!$B:$AO,6,FALSE)),(IF($X$1=12,(VLOOKUP(B535,'X12'!$B:$AO,6,FALSE)),(VLOOKUP(B535,'X13'!$B:$AO,6,FALSE))))))))))))))))))))))))))=$V$1," ",(IF($X$1=1,(VLOOKUP(B535,'X1'!$B:$AO,6,FALSE)),(IF($X$1=2,(VLOOKUP(B535,'X2'!$B:$AO,6,FALSE)),(IF($X$1=3,(VLOOKUP(B535,'X3'!$B:$AO,6,FALSE)),(IF($X$1=4,(VLOOKUP(B535,'X4'!$B:$AO,6,FALSE)),(IF($X$1=5,(VLOOKUP(B535,'X5'!$B:$AO,6,FALSE)),(IF($X$1=6,(VLOOKUP(B535,'X6'!$B:$AO,6,FALSE)),(IF($X$1=7,(VLOOKUP(B535,'X7'!$B:$AO,6,FALSE)),(IF($X$1=8,(VLOOKUP(B535,'X8'!$B:$AO,6,FALSE)),(IF($X$1=9,(VLOOKUP(B535,'X9'!$B:$AO,6,FALSE)),(IF($X$1=10,(VLOOKUP(B535,'X10'!$B:$AO,6,FALSE)),(IF($X$1=11,(VLOOKUP(B535,'X11'!$B:$AO,6,FALSE)),(IF($X$1=12,(VLOOKUP(B535,'X12'!$B:$AO,6,FALSE)),(VLOOKUP(B535,'X13'!$B:$AO,6,FALSE)))))))))))))))))))))))))))))</f>
        <v xml:space="preserve"> </v>
      </c>
      <c r="G535" s="182" t="str">
        <f ca="1">IF(ISERROR(IF($X$1=1,(VLOOKUP(B535,'X1'!$B:$AZ,44,FALSE)),IF($X$1=2,(VLOOKUP(B535,'X2'!$B:$AZ,44,FALSE)),IF($X$1=3,(VLOOKUP(B535,'X3'!$B:$AZ,44,FALSE)),IF($X$1=4,(VLOOKUP(B535,'X4'!$B:$AZ,44,FALSE)),IF($X$1=5,(VLOOKUP(B535,'X5'!$B:$AZ,44,FALSE)),IF($X$1=6,(VLOOKUP(B535,'X6'!$B:$AZ,44,FALSE)),IF($X$1=7,(VLOOKUP(B535,'X7'!$B:$AZ,44,FALSE)),IF($X$1=8,(VLOOKUP(B535,'X8'!$B:$AZ,44,FALSE)),IF($X$1=9,(VLOOKUP(B535,'X9'!$B:$AZ,44,FALSE)),IF($X$1=10,(VLOOKUP(B535,'X10'!$B:$AZ,44,FALSE)),IF($X$1=11,(VLOOKUP(B535,'X11'!$B:$AZ,44,FALSE)),IF($X$1=12,(VLOOKUP(B535,'X12'!$B:$AZ,44,FALSE)),IF($X$1=13,(VLOOKUP(B535,'X13'!$B:$AZ,44,FALSE)),"B"))))))))))))))=TRUE," ",(IF($X$1=1,(VLOOKUP(B535,'X1'!$B:$AZ,44,FALSE)),IF($X$1=2,(VLOOKUP(B535,'X2'!$B:$AZ,44,FALSE)),IF($X$1=3,(VLOOKUP(B535,'X3'!$B:$AZ,44,FALSE)),IF($X$1=4,(VLOOKUP(B535,'X4'!$B:$AZ,44,FALSE)),IF($X$1=5,(VLOOKUP(B535,'X5'!$B:$AZ,44,FALSE)),IF($X$1=6,(VLOOKUP(B535,'X6'!$B:$AZ,44,FALSE)),IF($X$1=7,(VLOOKUP(B535,'X7'!$B:$AZ,44,FALSE)),IF($X$1=8,(VLOOKUP(B535,'X8'!$B:$AZ,44,FALSE)),IF($X$1=9,(VLOOKUP(B535,'X9'!$B:$AZ,44,FALSE)),IF($X$1=10,(VLOOKUP(B535,'X10'!$B:$AZ,44,FALSE)),IF($X$1=11,(VLOOKUP(B535,'X11'!$B:$AZ,44,FALSE)),IF($X$1=12,(VLOOKUP(B535,'X12'!$B:$AZ,44,FALSE)),IF($X$1=13,(VLOOKUP(B535,'X13'!$B:$AZ,44,FALSE)),"B")))))))))))))))</f>
        <v xml:space="preserve"> </v>
      </c>
      <c r="H535" s="182" t="str">
        <f ca="1">IF(ISERROR(IF($X$1=1,(VLOOKUP(B535,'X1'!$B:$AZ,8,FALSE)),IF($X$1=2,(VLOOKUP(B535,'X2'!$B:$AZ,8,FALSE)),IF($X$1=3,(VLOOKUP(B535,'X3'!$B:$AZ,8,FALSE)),IF($X$1=4,(VLOOKUP(B535,'X4'!$B:$AZ,8,FALSE)),IF($X$1=5,(VLOOKUP(B535,'X5'!$B:$AZ,8,FALSE)),IF($X$1=6,(VLOOKUP(B535,'X6'!$B:$AZ,8,FALSE)),IF($X$1=7,(VLOOKUP(B535,'X7'!$B:$AZ,8,FALSE)),IF($X$1=8,(VLOOKUP(B535,'X8'!$B:$AZ,8,FALSE)),IF($X$1=9,(VLOOKUP(B535,'X9'!$B:$AZ,8,FALSE)),IF($X$1=10,(VLOOKUP(B535,'X10'!$B:$AZ,8,FALSE)),IF($X$1=11,(VLOOKUP(B535,'X11'!$B:$AZ,8,FALSE)),IF($X$1=12,(VLOOKUP(B535,'X12'!$B:$AZ,8,FALSE)),IF($X$1=13,(VLOOKUP(B535,'X13'!$B:$AZ,8,FALSE)),"B"))))))))))))))=TRUE," ",(IF($X$1=1,(VLOOKUP(B535,'X1'!$B:$AZ,8,FALSE)),IF($X$1=2,(VLOOKUP(B535,'X2'!$B:$AZ,8,FALSE)),IF($X$1=3,(VLOOKUP(B535,'X3'!$B:$AZ,8,FALSE)),IF($X$1=4,(VLOOKUP(B535,'X4'!$B:$AZ,8,FALSE)),IF($X$1=5,(VLOOKUP(B535,'X5'!$B:$AZ,8,FALSE)),IF($X$1=6,(VLOOKUP(B535,'X6'!$B:$AZ,8,FALSE)),IF($X$1=7,(VLOOKUP(B535,'X7'!$B:$AZ,8,FALSE)),IF($X$1=8,(VLOOKUP(B535,'X8'!$B:$AZ,8,FALSE)),IF($X$1=9,(VLOOKUP(B535,'X9'!$B:$AZ,8,FALSE)),IF($X$1=10,(VLOOKUP(B535,'X10'!$B:$AZ,8,FALSE)),IF($X$1=11,(VLOOKUP(B535,'X11'!$B:$AZ,8,FALSE)),IF($X$1=12,(VLOOKUP(B535,'X12'!$B:$AZ,8,FALSE)),IF($X$1=13,(VLOOKUP(B535,'X13'!$B:$AZ,8,FALSE)),"B")))))))))))))))</f>
        <v xml:space="preserve"> </v>
      </c>
      <c r="I535" s="183" t="str">
        <f ca="1">IF(ISERROR(IF($X$1=1,(VLOOKUP(B535,'X1'!$B:$AZ,2,FALSE)),IF($X$1=2,(VLOOKUP(B535,'X2'!$B:$AZ,2,FALSE)),IF($X$1=3,(VLOOKUP(B535,'X3'!$B:$AZ,2,FALSE)),IF($X$1=4,(VLOOKUP(B535,'X4'!$B:$AZ,2,FALSE)),IF($X$1=5,(VLOOKUP(B535,'X5'!$B:$AZ,2,FALSE)),IF($X$1=6,(VLOOKUP(B535,'X6'!$B:$AZ,2,FALSE)),IF($X$1=7,(VLOOKUP(B535,'X7'!$B:$AZ,2,FALSE)),IF($X$1=8,(VLOOKUP(B535,'X8'!$B:$AZ,2,FALSE)),IF($X$1=9,(VLOOKUP(B535,'X9'!$B:$AZ,2,FALSE)),IF($X$1=10,(VLOOKUP(B535,'X10'!$B:$AZ,2,FALSE)),IF($X$1=11,(VLOOKUP(B535,'X11'!$B:$AZ,2,FALSE)),IF($X$1=12,(VLOOKUP(B535,'X12'!$B:$AZ,2,FALSE)),IF($X$1=13,(VLOOKUP(B535,'X13'!$B:$AZ,2,FALSE)),"B"))))))))))))))=TRUE," ",(IF($X$1=1,(VLOOKUP(B535,'X1'!$B:$AZ,2,FALSE)),IF($X$1=2,(VLOOKUP(B535,'X2'!$B:$AZ,2,FALSE)),IF($X$1=3,(VLOOKUP(B535,'X3'!$B:$AZ,2,FALSE)),IF($X$1=4,(VLOOKUP(B535,'X4'!$B:$AZ,2,FALSE)),IF($X$1=5,(VLOOKUP(B535,'X5'!$B:$AZ,2,FALSE)),IF($X$1=6,(VLOOKUP(B535,'X6'!$B:$AZ,2,FALSE)),IF($X$1=7,(VLOOKUP(B535,'X7'!$B:$AZ,2,FALSE)),IF($X$1=8,(VLOOKUP(B535,'X8'!$B:$AZ,2,FALSE)),IF($X$1=9,(VLOOKUP(B535,'X9'!$B:$AZ,2,FALSE)),IF($X$1=10,(VLOOKUP(B535,'X10'!$B:$AZ,2,FALSE)),IF($X$1=11,(VLOOKUP(B535,'X11'!$B:$AZ,2,FALSE)),IF($X$1=12,(VLOOKUP(B535,'X12'!$B:$AZ,2,FALSE)),IF($X$1=13,(VLOOKUP(B535,'X13'!$B:$AZ,2,FALSE)),"B")))))))))))))))</f>
        <v xml:space="preserve"> </v>
      </c>
      <c r="J535" s="183" t="str">
        <f ca="1">IF(ISERROR(IF($X$1=1,(VLOOKUP(B535,'X1'!$B:$AZ,3,FALSE)),IF($X$1=2,(VLOOKUP(B535,'X2'!$B:$AZ,3,FALSE)),IF($X$1=3,(VLOOKUP(B535,'X3'!$B:$AZ,3,FALSE)),IF($X$1=4,(VLOOKUP(B535,'X4'!$B:$AZ,3,FALSE)),IF($X$1=5,(VLOOKUP(B535,'X5'!$B:$AZ,3,FALSE)),IF($X$1=6,(VLOOKUP(B535,'X6'!$B:$AZ,3,FALSE)),IF($X$1=7,(VLOOKUP(B535,'X7'!$B:$AZ,3,FALSE)),IF($X$1=8,(VLOOKUP(B535,'X8'!$B:$AZ,3,FALSE)),IF($X$1=9,(VLOOKUP(B535,'X9'!$B:$AZ,3,FALSE)),IF($X$1=10,(VLOOKUP(B535,'X10'!$B:$AZ,3,FALSE)),IF($X$1=11,(VLOOKUP(B535,'X11'!$B:$AZ,3,FALSE)),IF($X$1=12,(VLOOKUP(B535,'X12'!$B:$AZ,3,FALSE)),IF($X$1=13,(VLOOKUP(B535,'X13'!$B:$AZ,3,FALSE)),"B"))))))))))))))=TRUE," ",(IF($X$1=1,(VLOOKUP(B535,'X1'!$B:$AZ,3,FALSE)),IF($X$1=2,(VLOOKUP(B535,'X2'!$B:$AZ,3,FALSE)),IF($X$1=3,(VLOOKUP(B535,'X3'!$B:$AZ,3,FALSE)),IF($X$1=4,(VLOOKUP(B535,'X4'!$B:$AZ,3,FALSE)),IF($X$1=5,(VLOOKUP(B535,'X5'!$B:$AZ,3,FALSE)),IF($X$1=6,(VLOOKUP(B535,'X6'!$B:$AZ,3,FALSE)),IF($X$1=7,(VLOOKUP(B535,'X7'!$B:$AZ,3,FALSE)),IF($X$1=8,(VLOOKUP(B535,'X8'!$B:$AZ,3,FALSE)),IF($X$1=9,(VLOOKUP(B535,'X9'!$B:$AZ,3,FALSE)),IF($X$1=10,(VLOOKUP(B535,'X10'!$B:$AZ,3,FALSE)),IF($X$1=11,(VLOOKUP(B535,'X11'!$B:$AZ,3,FALSE)),IF($X$1=12,(VLOOKUP(B535,'X12'!$B:$AZ,3,FALSE)),IF($X$1=13,(VLOOKUP(B535,'X13'!$B:$AZ,3,FALSE)),"B")))))))))))))))</f>
        <v xml:space="preserve"> </v>
      </c>
      <c r="K535" s="183" t="str">
        <f ca="1">IF(ISERROR(IF($X$1=1,(VLOOKUP(B535,'X1'!$B:$AZ,5,FALSE)),IF($X$1=2,(VLOOKUP(B535,'X2'!$B:$AZ,5,FALSE)),IF($X$1=3,(VLOOKUP(B535,'X3'!$B:$AZ,5,FALSE)),IF($X$1=4,(VLOOKUP(B535,'X4'!$B:$AZ,5,FALSE)),IF($X$1=5,(VLOOKUP(B535,'X5'!$B:$AZ,5,FALSE)),IF($X$1=6,(VLOOKUP(B535,'X6'!$B:$AZ,5,FALSE)),IF($X$1=7,(VLOOKUP(B535,'X7'!$B:$AZ,5,FALSE)),IF($X$1=8,(VLOOKUP(B535,'X8'!$B:$AZ,5,FALSE)),IF($X$1=9,(VLOOKUP(B535,'X9'!$B:$AZ,5,FALSE)),IF($X$1=10,(VLOOKUP(B535,'X10'!$B:$AZ,5,FALSE)),IF($X$1=11,(VLOOKUP(B535,'X11'!$B:$AZ,5,FALSE)),IF($X$1=12,(VLOOKUP(B535,'X12'!$B:$AZ,5,FALSE)),IF($X$1=13,(VLOOKUP(B535,'X13'!$B:$AZ,5,FALSE)),"B"))))))))))))))=TRUE," ",(IF($X$1=1,(VLOOKUP(B535,'X1'!$B:$AZ,5,FALSE)),IF($X$1=2,(VLOOKUP(B535,'X2'!$B:$AZ,5,FALSE)),IF($X$1=3,(VLOOKUP(B535,'X3'!$B:$AZ,5,FALSE)),IF($X$1=4,(VLOOKUP(B535,'X4'!$B:$AZ,5,FALSE)),IF($X$1=5,(VLOOKUP(B535,'X5'!$B:$AZ,5,FALSE)),IF($X$1=6,(VLOOKUP(B535,'X6'!$B:$AZ,5,FALSE)),IF($X$1=7,(VLOOKUP(B535,'X7'!$B:$AZ,5,FALSE)),IF($X$1=8,(VLOOKUP(B535,'X8'!$B:$AZ,5,FALSE)),IF($X$1=9,(VLOOKUP(B535,'X9'!$B:$AZ,5,FALSE)),IF($X$1=10,(VLOOKUP(B535,'X10'!$B:$AZ,5,FALSE)),IF($X$1=11,(VLOOKUP(B535,'X11'!$B:$AZ,5,FALSE)),IF($X$1=12,(VLOOKUP(B535,'X12'!$B:$AZ,5,FALSE)),IF($X$1=13,(VLOOKUP(B535,'X13'!$B:$AZ,5,FALSE)),"B")))))))))))))))</f>
        <v xml:space="preserve"> </v>
      </c>
      <c r="L535" s="184" t="str">
        <f ca="1">IF(ISERROR(IF($X$1=1,(VLOOKUP(B535,'X1'!$B:$AZ,9,FALSE)),IF($X$1=2,(VLOOKUP(B535,'X2'!$B:$AZ,9,FALSE)),IF($X$1=3,(VLOOKUP(B535,'X3'!$B:$AZ,9,FALSE)),IF($X$1=4,(VLOOKUP(B535,'X4'!$B:$AZ,9,FALSE)),IF($X$1=5,(VLOOKUP(B535,'X5'!$B:$AZ,9,FALSE)),IF($X$1=6,(VLOOKUP(B535,'X6'!$B:$AZ,9,FALSE)),IF($X$1=7,(VLOOKUP(B535,'X7'!$B:$AZ,9,FALSE)),IF($X$1=8,(VLOOKUP(B535,'X8'!$B:$AZ,9,FALSE)),IF($X$1=9,(VLOOKUP(B535,'X9'!$B:$AZ,9,FALSE)),IF($X$1=10,(VLOOKUP(B535,'X10'!$B:$AZ,9,FALSE)),IF($X$1=11,(VLOOKUP(B535,'X11'!$B:$AZ,9,FALSE)),IF($X$1=12,(VLOOKUP(B535,'X12'!$B:$AZ,9,FALSE)),IF($X$1=13,(VLOOKUP(B535,'X13'!$B:$AZ,9,FALSE)),"B"))))))))))))))=TRUE," ",(IF($X$1=1,(VLOOKUP(B535,'X1'!$B:$AZ,9,FALSE)),IF($X$1=2,(VLOOKUP(B535,'X2'!$B:$AZ,9,FALSE)),IF($X$1=3,(VLOOKUP(B535,'X3'!$B:$AZ,9,FALSE)),IF($X$1=4,(VLOOKUP(B535,'X4'!$B:$AZ,9,FALSE)),IF($X$1=5,(VLOOKUP(B535,'X5'!$B:$AZ,9,FALSE)),IF($X$1=6,(VLOOKUP(B535,'X6'!$B:$AZ,9,FALSE)),IF($X$1=7,(VLOOKUP(B535,'X7'!$B:$AZ,9,FALSE)),IF($X$1=8,(VLOOKUP(B535,'X8'!$B:$AZ,9,FALSE)),IF($X$1=9,(VLOOKUP(B535,'X9'!$B:$AZ,9,FALSE)),IF($X$1=10,(VLOOKUP(B535,'X10'!$B:$AZ,9,FALSE)),IF($X$1=11,(VLOOKUP(B535,'X11'!$B:$AZ,9,FALSE)),IF($X$1=12,(VLOOKUP(B535,'X12'!$B:$AZ,9,FALSE)),IF($X$1=13,(VLOOKUP(B535,'X13'!$B:$AZ,9,FALSE)),"B")))))))))))))))</f>
        <v xml:space="preserve"> </v>
      </c>
      <c r="M535" s="184" t="str">
        <f ca="1">IF(ISERROR(IF($X$1=1,(VLOOKUP(B535,'X1'!$B:$AZ,10,FALSE)),IF($X$1=2,(VLOOKUP(B535,'X2'!$B:$AZ,10,FALSE)),IF($X$1=3,(VLOOKUP(B535,'X3'!$B:$AZ,10,FALSE)),IF($X$1=4,(VLOOKUP(B535,'X4'!$B:$AZ,10,FALSE)),IF($X$1=5,(VLOOKUP(B535,'X5'!$B:$AZ,10,FALSE)),IF($X$1=6,(VLOOKUP(B535,'X6'!$B:$AZ,10,FALSE)),IF($X$1=7,(VLOOKUP(B535,'X7'!$B:$AZ,10,FALSE)),IF($X$1=8,(VLOOKUP(B535,'X8'!$B:$AZ,10,FALSE)),IF($X$1=9,(VLOOKUP(B535,'X9'!$B:$AZ,10,FALSE)),IF($X$1=10,(VLOOKUP(B535,'X10'!$B:$AZ,10,FALSE)),IF($X$1=11,(VLOOKUP(B535,'X11'!$B:$AZ,10,FALSE)),IF($X$1=12,(VLOOKUP(B535,'X12'!$B:$AZ,10,FALSE)),IF($X$1=13,(VLOOKUP(B535,'X13'!$B:$AZ,10,FALSE)),"B"))))))))))))))=TRUE," ",(IF($X$1=1,(VLOOKUP(B535,'X1'!$B:$AZ,10,FALSE)),IF($X$1=2,(VLOOKUP(B535,'X2'!$B:$AZ,10,FALSE)),IF($X$1=3,(VLOOKUP(B535,'X3'!$B:$AZ,10,FALSE)),IF($X$1=4,(VLOOKUP(B535,'X4'!$B:$AZ,10,FALSE)),IF($X$1=5,(VLOOKUP(B535,'X5'!$B:$AZ,10,FALSE)),IF($X$1=6,(VLOOKUP(B535,'X6'!$B:$AZ,10,FALSE)),IF($X$1=7,(VLOOKUP(B535,'X7'!$B:$AZ,10,FALSE)),IF($X$1=8,(VLOOKUP(B535,'X8'!$B:$AZ,10,FALSE)),IF($X$1=9,(VLOOKUP(B535,'X9'!$B:$AZ,10,FALSE)),IF($X$1=10,(VLOOKUP(B535,'X10'!$B:$AZ,10,FALSE)),IF($X$1=11,(VLOOKUP(B535,'X11'!$B:$AZ,10,FALSE)),IF($X$1=12,(VLOOKUP(B535,'X12'!$B:$AZ,10,FALSE)),IF($X$1=13,(VLOOKUP(B535,'X13'!$B:$AZ,10,FALSE)),"B")))))))))))))))</f>
        <v xml:space="preserve"> </v>
      </c>
      <c r="N535" s="185" t="str">
        <f ca="1">IF(ISERROR(IF($X$1=1,(VLOOKUP(B535,'X1'!$B:$AZ,45,FALSE)),IF($X$1=2,(VLOOKUP(B535,'X2'!$B:$AZ,45,FALSE)),IF($X$1=3,(VLOOKUP(B535,'X3'!$B:$AZ,45,FALSE)),IF($X$1=4,(VLOOKUP(B535,'X4'!$B:$AZ,45,FALSE)),IF($X$1=5,(VLOOKUP(B535,'X5'!$B:$AZ,45,FALSE)),IF($X$1=6,(VLOOKUP(B535,'X6'!$B:$AZ,45,FALSE)),IF($X$1=7,(VLOOKUP(B535,'X7'!$B:$AZ,45,FALSE)),IF($X$1=8,(VLOOKUP(B535,'X8'!$B:$AZ,45,FALSE)),IF($X$1=9,(VLOOKUP(B535,'X9'!$B:$AZ,45,FALSE)),IF($X$1=10,(VLOOKUP(B535,'X10'!$B:$AZ,45,FALSE)),IF($X$1=11,(VLOOKUP(B535,'X11'!$B:$AZ,45,FALSE)),IF($X$1=12,(VLOOKUP(B535,'X12'!$B:$AZ,45,FALSE)),IF($X$1=13,(VLOOKUP(B535,'X13'!$B:$AZ,45,FALSE)),"B"))))))))))))))=TRUE," ",(IF($X$1=1,(VLOOKUP(B535,'X1'!$B:$AZ,45,FALSE)),IF($X$1=2,(VLOOKUP(B535,'X2'!$B:$AZ,45,FALSE)),IF($X$1=3,(VLOOKUP(B535,'X3'!$B:$AZ,45,FALSE)),IF($X$1=4,(VLOOKUP(B535,'X4'!$B:$AZ,45,FALSE)),IF($X$1=5,(VLOOKUP(B535,'X5'!$B:$AZ,45,FALSE)),IF($X$1=6,(VLOOKUP(B535,'X6'!$B:$AZ,45,FALSE)),IF($X$1=7,(VLOOKUP(B535,'X7'!$B:$AZ,45,FALSE)),IF($X$1=8,(VLOOKUP(B535,'X8'!$B:$AZ,45,FALSE)),IF($X$1=9,(VLOOKUP(B535,'X9'!$B:$AZ,45,FALSE)),IF($X$1=10,(VLOOKUP(B535,'X10'!$B:$AZ,45,FALSE)),IF($X$1=11,(VLOOKUP(B535,'X11'!$B:$AZ,45,FALSE)),IF($X$1=12,(VLOOKUP(B535,'X12'!$B:$AZ,45,FALSE)),IF($X$1=13,(VLOOKUP(B535,'X13'!$B:$AZ,45,FALSE)),"B")))))))))))))))</f>
        <v xml:space="preserve"> </v>
      </c>
      <c r="O535" s="184" t="str">
        <f ca="1">IF(ISERROR(IF($X$1=1,(VLOOKUP(B535,'X1'!$B:$AZ,11,FALSE)),IF($X$1=2,(VLOOKUP(B535,'X2'!$B:$AZ,11,FALSE)),IF($X$1=3,(VLOOKUP(B535,'X3'!$B:$AZ,11,FALSE)),IF($X$1=4,(VLOOKUP(B535,'X4'!$B:$AZ,11,FALSE)),IF($X$1=5,(VLOOKUP(B535,'X5'!$B:$AZ,11,FALSE)),IF($X$1=6,(VLOOKUP(B535,'X6'!$B:$AZ,11,FALSE)),IF($X$1=7,(VLOOKUP(B535,'X7'!$B:$AZ,11,FALSE)),IF($X$1=8,(VLOOKUP(B535,'X8'!$B:$AZ,11,FALSE)),IF($X$1=9,(VLOOKUP(B535,'X9'!$B:$AZ,11,FALSE)),IF($X$1=10,(VLOOKUP(B535,'X10'!$B:$AZ,11,FALSE)),IF($X$1=11,(VLOOKUP(B535,'X11'!$B:$AZ,11,FALSE)),IF($X$1=12,(VLOOKUP(B535,'X12'!$B:$AZ,11,FALSE)),IF($X$1=13,(VLOOKUP(B535,'X13'!$B:$AZ,11,FALSE)),"B"))))))))))))))=TRUE," ",(IF($X$1=1,(VLOOKUP(B535,'X1'!$B:$AZ,11,FALSE)),IF($X$1=2,(VLOOKUP(B535,'X2'!$B:$AZ,11,FALSE)),IF($X$1=3,(VLOOKUP(B535,'X3'!$B:$AZ,11,FALSE)),IF($X$1=4,(VLOOKUP(B535,'X4'!$B:$AZ,11,FALSE)),IF($X$1=5,(VLOOKUP(B535,'X5'!$B:$AZ,11,FALSE)),IF($X$1=6,(VLOOKUP(B535,'X6'!$B:$AZ,11,FALSE)),IF($X$1=7,(VLOOKUP(B535,'X7'!$B:$AZ,11,FALSE)),IF($X$1=8,(VLOOKUP(B535,'X8'!$B:$AZ,11,FALSE)),IF($X$1=9,(VLOOKUP(B535,'X9'!$B:$AZ,11,FALSE)),IF($X$1=10,(VLOOKUP(B535,'X10'!$B:$AZ,11,FALSE)),IF($X$1=11,(VLOOKUP(B535,'X11'!$B:$AZ,11,FALSE)),IF($X$1=12,(VLOOKUP(B535,'X12'!$B:$AZ,11,FALSE)),IF($X$1=13,(VLOOKUP(B535,'X13'!$B:$AZ,11,FALSE)),"B")))))))))))))))</f>
        <v xml:space="preserve"> </v>
      </c>
      <c r="P535" s="184" t="str">
        <f ca="1">IF(ISERROR(IF($X$1=1,(VLOOKUP(B535,'X1'!$B:$AZ,12,FALSE)),IF($X$1=2,(VLOOKUP(B535,'X2'!$B:$AZ,12,FALSE)),IF($X$1=3,(VLOOKUP(B535,'X3'!$B:$AZ,12,FALSE)),IF($X$1=4,(VLOOKUP(B535,'X4'!$B:$AZ,12,FALSE)),IF($X$1=5,(VLOOKUP(B535,'X5'!$B:$AZ,12,FALSE)),IF($X$1=6,(VLOOKUP(B535,'X6'!$B:$AZ,12,FALSE)),IF($X$1=7,(VLOOKUP(B535,'X7'!$B:$AZ,12,FALSE)),IF($X$1=8,(VLOOKUP(B535,'X8'!$B:$AZ,12,FALSE)),IF($X$1=9,(VLOOKUP(B535,'X9'!$B:$AZ,12,FALSE)),IF($X$1=10,(VLOOKUP(B535,'X10'!$B:$AZ,12,FALSE)),IF($X$1=11,(VLOOKUP(B535,'X11'!$B:$AZ,12,FALSE)),IF($X$1=12,(VLOOKUP(B535,'X12'!$B:$AZ,12,FALSE)),IF($X$1=13,(VLOOKUP(B535,'X13'!$B:$AZ,12,FALSE)),"B"))))))))))))))=TRUE," ",(IF($X$1=1,(VLOOKUP(B535,'X1'!$B:$AZ,12,FALSE)),IF($X$1=2,(VLOOKUP(B535,'X2'!$B:$AZ,12,FALSE)),IF($X$1=3,(VLOOKUP(B535,'X3'!$B:$AZ,12,FALSE)),IF($X$1=4,(VLOOKUP(B535,'X4'!$B:$AZ,12,FALSE)),IF($X$1=5,(VLOOKUP(B535,'X5'!$B:$AZ,12,FALSE)),IF($X$1=6,(VLOOKUP(B535,'X6'!$B:$AZ,12,FALSE)),IF($X$1=7,(VLOOKUP(B535,'X7'!$B:$AZ,12,FALSE)),IF($X$1=8,(VLOOKUP(B535,'X8'!$B:$AZ,12,FALSE)),IF($X$1=9,(VLOOKUP(B535,'X9'!$B:$AZ,12,FALSE)),IF($X$1=10,(VLOOKUP(B535,'X10'!$B:$AZ,12,FALSE)),IF($X$1=11,(VLOOKUP(B535,'X11'!$B:$AZ,12,FALSE)),IF($X$1=12,(VLOOKUP(B535,'X12'!$B:$AZ,12,FALSE)),IF($X$1=13,(VLOOKUP(B535,'X13'!$B:$AZ,12,FALSE)),"B")))))))))))))))</f>
        <v xml:space="preserve"> </v>
      </c>
      <c r="Q535" s="185" t="str">
        <f ca="1">IF(ISERROR(IF($X$1=1,(VLOOKUP(B535,'X1'!$B:$AZ,46,FALSE)),IF($X$1=2,(VLOOKUP(B535,'X2'!$B:$AZ,46,FALSE)),IF($X$1=3,(VLOOKUP(B535,'X3'!$B:$AZ,46,FALSE)),IF($X$1=4,(VLOOKUP(B535,'X4'!$B:$AZ,46,FALSE)),IF($X$1=5,(VLOOKUP(B535,'X5'!$B:$AZ,46,FALSE)),IF($X$1=6,(VLOOKUP(B535,'X6'!$B:$AZ,46,FALSE)),IF($X$1=7,(VLOOKUP(B535,'X7'!$B:$AZ,46,FALSE)),IF($X$1=8,(VLOOKUP(B535,'X8'!$B:$AZ,46,FALSE)),IF($X$1=9,(VLOOKUP(B535,'X9'!$B:$AZ,46,FALSE)),IF($X$1=10,(VLOOKUP(B535,'X10'!$B:$AZ,46,FALSE)),IF($X$1=11,(VLOOKUP(B535,'X11'!$B:$AZ,46,FALSE)),IF($X$1=12,(VLOOKUP(B535,'X12'!$B:$AZ,46,FALSE)),IF($X$1=13,(VLOOKUP(B535,'X13'!$B:$AZ,46,FALSE)),"B"))))))))))))))=TRUE," ",(IF($X$1=1,(VLOOKUP(B535,'X1'!$B:$AZ,46,FALSE)),IF($X$1=2,(VLOOKUP(B535,'X2'!$B:$AZ,46,FALSE)),IF($X$1=3,(VLOOKUP(B535,'X3'!$B:$AZ,46,FALSE)),IF($X$1=4,(VLOOKUP(B535,'X4'!$B:$AZ,46,FALSE)),IF($X$1=5,(VLOOKUP(B535,'X5'!$B:$AZ,46,FALSE)),IF($X$1=6,(VLOOKUP(B535,'X6'!$B:$AZ,46,FALSE)),IF($X$1=7,(VLOOKUP(B535,'X7'!$B:$AZ,46,FALSE)),IF($X$1=8,(VLOOKUP(B535,'X8'!$B:$AZ,46,FALSE)),IF($X$1=9,(VLOOKUP(B535,'X9'!$B:$AZ,46,FALSE)),IF($X$1=10,(VLOOKUP(B535,'X10'!$B:$AZ,46,FALSE)),IF($X$1=11,(VLOOKUP(B535,'X11'!$B:$AZ,46,FALSE)),IF($X$1=12,(VLOOKUP(B535,'X12'!$B:$AZ,46,FALSE)),IF($X$1=13,(VLOOKUP(B535,'X13'!$B:$AZ,46,FALSE)),"B")))))))))))))))</f>
        <v xml:space="preserve"> </v>
      </c>
      <c r="R535" s="185" t="str">
        <f ca="1">IF(ISERROR(IF($X$1=1,(VLOOKUP(B535,'X1'!$B:$AZ,15,FALSE)),IF($X$1=2,(VLOOKUP(B535,'X2'!$B:$AZ,15,FALSE)),IF($X$1=3,(VLOOKUP(B535,'X3'!$B:$AZ,15,FALSE)),IF($X$1=4,(VLOOKUP(B535,'X4'!$B:$AZ,15,FALSE)),IF($X$1=5,(VLOOKUP(B535,'X5'!$B:$AZ,15,FALSE)),IF($X$1=6,(VLOOKUP(B535,'X6'!$B:$AZ,15,FALSE)),IF($X$1=7,(VLOOKUP(B535,'X7'!$B:$AZ,15,FALSE)),IF($X$1=8,(VLOOKUP(B535,'X8'!$B:$AZ,15,FALSE)),IF($X$1=9,(VLOOKUP(B535,'X9'!$B:$AZ,15,FALSE)),IF($X$1=10,(VLOOKUP(B535,'X10'!$B:$AZ,15,FALSE)),IF($X$1=11,(VLOOKUP(B535,'X11'!$B:$AZ,15,FALSE)),IF($X$1=12,(VLOOKUP(B535,'X12'!$B:$AZ,15,FALSE)),IF($X$1=13,(VLOOKUP(B535,'X13'!$B:$AZ,15,FALSE)),"B"))))))))))))))=TRUE," ",(IF($X$1=1,(VLOOKUP(B535,'X1'!$B:$AZ,15,FALSE)),IF($X$1=2,(VLOOKUP(B535,'X2'!$B:$AZ,15,FALSE)),IF($X$1=3,(VLOOKUP(B535,'X3'!$B:$AZ,15,FALSE)),IF($X$1=4,(VLOOKUP(B535,'X4'!$B:$AZ,15,FALSE)),IF($X$1=5,(VLOOKUP(B535,'X5'!$B:$AZ,15,FALSE)),IF($X$1=6,(VLOOKUP(B535,'X6'!$B:$AZ,15,FALSE)),IF($X$1=7,(VLOOKUP(B535,'X7'!$B:$AZ,15,FALSE)),IF($X$1=8,(VLOOKUP(B535,'X8'!$B:$AZ,15,FALSE)),IF($X$1=9,(VLOOKUP(B535,'X9'!$B:$AZ,15,FALSE)),IF($X$1=10,(VLOOKUP(B535,'X10'!$B:$AZ,15,FALSE)),IF($X$1=11,(VLOOKUP(B535,'X11'!$B:$AZ,15,FALSE)),IF($X$1=12,(VLOOKUP(B535,'X12'!$B:$AZ,15,FALSE)),IF($X$1=13,(VLOOKUP(B535,'X13'!$B:$AZ,15,FALSE)),"B")))))))))))))))</f>
        <v xml:space="preserve"> </v>
      </c>
      <c r="S535" s="185" t="str">
        <f ca="1">IF(ISERROR(IF((IF($X$1=1,(VLOOKUP(B535,'X1'!$B:$AZ,14,FALSE)),(IF($X$1=2,(VLOOKUP(B535,'X2'!$B:$AZ,14,FALSE)),(IF($X$1=3,(VLOOKUP(B535,'X3'!$B:$AZ,14,FALSE)),(IF($X$1=4,(VLOOKUP(B535,'X4'!$B:$AZ,14,FALSE)),(IF($X$1=5,(VLOOKUP(B535,'X5'!$B:$AZ,14,FALSE)),(IF($X$1=6,(VLOOKUP(B535,'X6'!$B:$AZ,14,FALSE)),(IF($X$1=7,(VLOOKUP(B535,'X7'!$B:$AZ,14,FALSE)),(IF($X$1=8,(VLOOKUP(B535,'X8'!$B:$AZ,14,FALSE)),(IF($X$1=9,(VLOOKUP(B535,'X9'!$B:$AZ,14,FALSE)),(IF($X$1=10,(VLOOKUP(B535,'X10'!$B:$AZ,14,FALSE)),(IF($X$1=11,(VLOOKUP(B535,'X11'!$B:$AZ,14,FALSE)),(IF($X$1=12,(VLOOKUP(B535,'X12'!$B:$AZ,14,FALSE)),(VLOOKUP(B535,'X13'!$B:$AZ,14,FALSE))))))))))))))))))))))))))=$V$1," ",(IF($X$1=1,(VLOOKUP(B535,'X1'!$B:$AZ,14,FALSE)),(IF($X$1=2,(VLOOKUP(B535,'X2'!$B:$AZ,14,FALSE)),(IF($X$1=3,(VLOOKUP(B535,'X3'!$B:$AZ,14,FALSE)),(IF($X$1=4,(VLOOKUP(B535,'X4'!$B:$AZ,14,FALSE)),(IF($X$1=5,(VLOOKUP(B535,'X5'!$B:$AZ,14,FALSE)),(IF($X$1=6,(VLOOKUP(B535,'X6'!$B:$AZ,14,FALSE)),(IF($X$1=7,(VLOOKUP(B535,'X7'!$B:$AZ,14,FALSE)),(IF($X$1=8,(VLOOKUP(B535,'X8'!$B:$AZ,14,FALSE)),(IF($X$1=9,(VLOOKUP(B535,'X9'!$B:$AZ,14,FALSE)),(IF($X$1=10,(VLOOKUP(B535,'X10'!$B:$AZ,14,FALSE)),(IF($X$1=11,(VLOOKUP(B535,'X11'!$B:$AZ,14,FALSE)),(IF($X$1=12,(VLOOKUP(B535,'X12'!$B:$AZ,14,FALSE)),(VLOOKUP(B535,'X13'!$B:$AZ,14,FALSE))))))))))))))))))))))))))))=TRUE," ",(IF((IF($X$1=1,(VLOOKUP(B535,'X1'!$B:$AZ,14,FALSE)),(IF($X$1=2,(VLOOKUP(B535,'X2'!$B:$AZ,14,FALSE)),(IF($X$1=3,(VLOOKUP(B535,'X3'!$B:$AZ,14,FALSE)),(IF($X$1=4,(VLOOKUP(B535,'X4'!$B:$AZ,14,FALSE)),(IF($X$1=5,(VLOOKUP(B535,'X5'!$B:$AZ,14,FALSE)),(IF($X$1=6,(VLOOKUP(B535,'X6'!$B:$AZ,14,FALSE)),(IF($X$1=7,(VLOOKUP(B535,'X7'!$B:$AZ,14,FALSE)),(IF($X$1=8,(VLOOKUP(B535,'X8'!$B:$AZ,14,FALSE)),(IF($X$1=9,(VLOOKUP(B535,'X9'!$B:$AZ,14,FALSE)),(IF($X$1=10,(VLOOKUP(B535,'X10'!$B:$AZ,14,FALSE)),(IF($X$1=11,(VLOOKUP(B535,'X11'!$B:$AZ,14,FALSE)),(IF($X$1=12,(VLOOKUP(B535,'X12'!$B:$AZ,14,FALSE)),(VLOOKUP(B535,'X13'!$B:$AZ,14,FALSE))))))))))))))))))))))))))=$V$1," ",(IF($X$1=1,(VLOOKUP(B535,'X1'!$B:$AZ,14,FALSE)),(IF($X$1=2,(VLOOKUP(B535,'X2'!$B:$AZ,14,FALSE)),(IF($X$1=3,(VLOOKUP(B535,'X3'!$B:$AZ,14,FALSE)),(IF($X$1=4,(VLOOKUP(B535,'X4'!$B:$AZ,14,FALSE)),(IF($X$1=5,(VLOOKUP(B535,'X5'!$B:$AZ,14,FALSE)),(IF($X$1=6,(VLOOKUP(B535,'X6'!$B:$AZ,14,FALSE)),(IF($X$1=7,(VLOOKUP(B535,'X7'!$B:$AZ,14,FALSE)),(IF($X$1=8,(VLOOKUP(B535,'X8'!$B:$AZ,14,FALSE)),(IF($X$1=9,(VLOOKUP(B535,'X9'!$B:$AZ,14,FALSE)),(IF($X$1=10,(VLOOKUP(B535,'X10'!$B:$AZ,14,FALSE)),(IF($X$1=11,(VLOOKUP(B535,'X11'!$B:$AZ,14,FALSE)),(IF($X$1=12,(VLOOKUP(B535,'X12'!$B:$AZ,14,FALSE)),(VLOOKUP(B535,'X13'!$B:$AZ,14,FALSE)))))))))))))))))))))))))))))</f>
        <v xml:space="preserve"> </v>
      </c>
    </row>
    <row r="536" spans="1:19" ht="14.1" customHeight="1" x14ac:dyDescent="0.2">
      <c r="A536" s="156" t="s">
        <v>1058</v>
      </c>
      <c r="B536" s="122" t="str">
        <f>IF(ISERROR(IF($U$16=1,(VLOOKUP(A536,$AC$89:$AH$125,2,FALSE)),IF((IF($X$1=1,'X1'!B495,(IF($X$1=2,'X2'!B495,(IF($X$1=3,'X3'!B495,(IF($X$1=4,'X4'!B495,(IF($X$1=5,'X5'!B495,(IF($X$1=6,'X6'!B495,(IF($X$1=7,'X7'!B495,(IF($X$1=8,'X8'!B495,(IF($X$1=9,'X9'!B495,(IF($X$1=10,'X10'!B495,(IF($X$1=11,'X11'!B495,(IF($X$1=12,'X12'!B495,'X13'!B495))))))))))))))))))))))))="","",(IF($X$1=1,'X1'!B495,(IF($X$1=2,'X2'!B495,(IF($X$1=3,'X3'!B495,(IF($X$1=4,'X4'!B495,(IF($X$1=5,'X5'!B495,(IF($X$1=6,'X6'!B495,(IF($X$1=7,'X7'!B495,(IF($X$1=8,'X8'!B495,(IF($X$1=9,'X9'!B495,(IF($X$1=10,'X10'!B495,(IF($X$1=11,'X11'!B495,(IF($X$1=12,'X12'!B495,'X13'!B495)))))))))))))))))))))))))))=TRUE," ",(IF($U$16=1,(VLOOKUP(A536,$AC$89:$AH$125,2,FALSE)),IF((IF($X$1=1,'X1'!B495,(IF($X$1=2,'X2'!B495,(IF($X$1=3,'X3'!B495,(IF($X$1=4,'X4'!B495,(IF($X$1=5,'X5'!B495,(IF($X$1=6,'X6'!B495,(IF($X$1=7,'X7'!B495,(IF($X$1=8,'X8'!B495,(IF($X$1=9,'X9'!B495,(IF($X$1=10,'X10'!B495,(IF($X$1=11,'X11'!B495,(IF($X$1=12,'X12'!B495,'X13'!B495))))))))))))))))))))))))="","",(IF($X$1=1,'X1'!B495,(IF($X$1=2,'X2'!B495,(IF($X$1=3,'X3'!B495,(IF($X$1=4,'X4'!B495,(IF($X$1=5,'X5'!B495,(IF($X$1=6,'X6'!B495,(IF($X$1=7,'X7'!B495,(IF($X$1=8,'X8'!B495,(IF($X$1=9,'X9'!B495,(IF($X$1=10,'X10'!B495,(IF($X$1=11,'X11'!B495,(IF($X$1=12,'X12'!B495,'X13'!B495))))))))))))))))))))))))))))</f>
        <v/>
      </c>
      <c r="C536" s="181" t="str">
        <f ca="1">IF(ISERROR(IF($X$1=1,(VLOOKUP(B536,'X1'!$B:$AZ,47,FALSE)),IF($X$1=2,(VLOOKUP(B536,'X2'!$B:$AZ,47,FALSE)),IF($X$1=3,(VLOOKUP(B536,'X3'!$B:$AZ,47,FALSE)),IF($X$1=4,(VLOOKUP(B536,'X4'!$B:$AZ,47,FALSE)),IF($X$1=5,(VLOOKUP(B536,'X5'!$B:$AZ,47,FALSE)),IF($X$1=6,(VLOOKUP(B536,'X6'!$B:$AZ,47,FALSE)),IF($X$1=7,(VLOOKUP(B536,'X7'!$B:$AZ,47,FALSE)),IF($X$1=8,(VLOOKUP(B536,'X8'!$B:$AZ,47,FALSE)),IF($X$1=9,(VLOOKUP(B536,'X9'!$B:$AZ,47,FALSE)),IF($X$1=10,(VLOOKUP(B536,'X10'!$B:$AZ,47,FALSE)),IF($X$1=11,(VLOOKUP(B536,'X11'!$B:$AZ,47,FALSE)),IF($X$1=12,(VLOOKUP(B536,'X12'!$B:$AZ,47,FALSE)),IF($X$1=13,(VLOOKUP(B536,'X13'!$B:$AZ,47,FALSE)),"B"))))))))))))))=TRUE," ",(IF($X$1=1,(VLOOKUP(B536,'X1'!$B:$AZ,47,FALSE)),IF($X$1=2,(VLOOKUP(B536,'X2'!$B:$AZ,47,FALSE)),IF($X$1=3,(VLOOKUP(B536,'X3'!$B:$AZ,47,FALSE)),IF($X$1=4,(VLOOKUP(B536,'X4'!$B:$AZ,47,FALSE)),IF($X$1=5,(VLOOKUP(B536,'X5'!$B:$AZ,47,FALSE)),IF($X$1=6,(VLOOKUP(B536,'X6'!$B:$AZ,47,FALSE)),IF($X$1=7,(VLOOKUP(B536,'X7'!$B:$AZ,47,FALSE)),IF($X$1=8,(VLOOKUP(B536,'X8'!$B:$AZ,47,FALSE)),IF($X$1=9,(VLOOKUP(B536,'X9'!$B:$AZ,47,FALSE)),IF($X$1=10,(VLOOKUP(B536,'X10'!$B:$AZ,47,FALSE)),IF($X$1=11,(VLOOKUP(B536,'X11'!$B:$AZ,47,FALSE)),IF($X$1=12,(VLOOKUP(B536,'X12'!$B:$AZ,47,FALSE)),IF($X$1=13,(VLOOKUP(B536,'X13'!$B:$AZ,47,FALSE)),"B")))))))))))))))</f>
        <v xml:space="preserve"> </v>
      </c>
      <c r="D536" s="181" t="str">
        <f ca="1">IF(ISERROR(IF($X$1=1,(VLOOKUP(B536,'X1'!$B:$AP,41,FALSE)),IF($X$1=2,(VLOOKUP(B536,'X2'!$B:$AP,41,FALSE)),IF($X$1=3,(VLOOKUP(B536,'X3'!$B:$AP,41,FALSE)),IF($X$1=4,(VLOOKUP(B536,'X4'!$B:$AP,41,FALSE)),IF($X$1=5,(VLOOKUP(B536,'X5'!$B:$AP,41,FALSE)),IF($X$1=6,(VLOOKUP(B536,'X6'!$B:$AP,41,FALSE)),IF($X$1=7,(VLOOKUP(B536,'X7'!$B:$AP,41,FALSE)),IF($X$1=8,(VLOOKUP(B536,'X8'!$B:$AP,41,FALSE)),IF($X$1=9,(VLOOKUP(B536,'X9'!$B:$AP,41,FALSE)),IF($X$1=10,(VLOOKUP(B536,'X10'!$B:$AP,41,FALSE)),IF($X$1=11,(VLOOKUP(B536,'X11'!$B:$AP,41,FALSE)),IF($X$1=12,(VLOOKUP(B536,'X12'!$B:$AP,41,FALSE)),IF($X$1=13,(VLOOKUP(B536,'X13'!$B:$AP,41,FALSE)),"B"))))))))))))))=TRUE," ",(IF($X$1=1,(VLOOKUP(B536,'X1'!$B:$AP,41,FALSE)),IF($X$1=2,(VLOOKUP(B536,'X2'!$B:$AP,41,FALSE)),IF($X$1=3,(VLOOKUP(B536,'X3'!$B:$AP,41,FALSE)),IF($X$1=4,(VLOOKUP(B536,'X4'!$B:$AP,41,FALSE)),IF($X$1=5,(VLOOKUP(B536,'X5'!$B:$AP,41,FALSE)),IF($X$1=6,(VLOOKUP(B536,'X6'!$B:$AP,41,FALSE)),IF($X$1=7,(VLOOKUP(B536,'X7'!$B:$AP,41,FALSE)),IF($X$1=8,(VLOOKUP(B536,'X8'!$B:$AP,41,FALSE)),IF($X$1=9,(VLOOKUP(B536,'X9'!$B:$AP,41,FALSE)),IF($X$1=10,(VLOOKUP(B536,'X10'!$B:$AP,41,FALSE)),IF($X$1=11,(VLOOKUP(B536,'X11'!$B:$AP,41,FALSE)),IF($X$1=12,(VLOOKUP(B536,'X12'!$B:$AP,41,FALSE)),IF($X$1=13,(VLOOKUP(B536,'X13'!$B:$AP,41,FALSE)),"B")))))))))))))))</f>
        <v xml:space="preserve"> </v>
      </c>
      <c r="E536" s="182" t="str">
        <f ca="1">IF(ISERROR(IF($X$1=1,(VLOOKUP(B536,'X1'!$B:$AP,7,FALSE)),IF($X$1=2,(VLOOKUP(B536,'X2'!$B:$AP,7,FALSE)),IF($X$1=3,(VLOOKUP(B536,'X3'!$B:$AP,7,FALSE)),IF($X$1=4,(VLOOKUP(B536,'X4'!$B:$AP,7,FALSE)),IF($X$1=5,(VLOOKUP(B536,'X5'!$B:$AP,7,FALSE)),IF($X$1=6,(VLOOKUP(B536,'X6'!$B:$AP,7,FALSE)),IF($X$1=7,(VLOOKUP(B536,'X7'!$B:$AP,7,FALSE)),IF($X$1=8,(VLOOKUP(B536,'X8'!$B:$AP,7,FALSE)),IF($X$1=9,(VLOOKUP(B536,'X9'!$B:$AP,7,FALSE)),IF($X$1=10,(VLOOKUP(B536,'X10'!$B:$AP,7,FALSE)),IF($X$1=11,(VLOOKUP(B536,'X11'!$B:$AP,7,FALSE)),IF($X$1=12,(VLOOKUP(B536,'X12'!$B:$AP,7,FALSE)),IF($X$1=13,(VLOOKUP(B536,'X13'!$B:$AP,7,FALSE)),"B"))))))))))))))=TRUE," ",(IF($X$1=1,(VLOOKUP(B536,'X1'!$B:$AP,7,FALSE)),IF($X$1=2,(VLOOKUP(B536,'X2'!$B:$AP,7,FALSE)),IF($X$1=3,(VLOOKUP(B536,'X3'!$B:$AP,7,FALSE)),IF($X$1=4,(VLOOKUP(B536,'X4'!$B:$AP,7,FALSE)),IF($X$1=5,(VLOOKUP(B536,'X5'!$B:$AP,7,FALSE)),IF($X$1=6,(VLOOKUP(B536,'X6'!$B:$AP,7,FALSE)),IF($X$1=7,(VLOOKUP(B536,'X7'!$B:$AP,7,FALSE)),IF($X$1=8,(VLOOKUP(B536,'X8'!$B:$AP,7,FALSE)),IF($X$1=9,(VLOOKUP(B536,'X9'!$B:$AP,7,FALSE)),IF($X$1=10,(VLOOKUP(B536,'X10'!$B:$AP,7,FALSE)),IF($X$1=11,(VLOOKUP(B536,'X11'!$B:$AP,7,FALSE)),IF($X$1=12,(VLOOKUP(B536,'X12'!$B:$AP,7,FALSE)),IF($X$1=13,(VLOOKUP(B536,'X13'!$B:$AP,7,FALSE)),"B")))))))))))))))</f>
        <v xml:space="preserve"> </v>
      </c>
      <c r="F536" s="182" t="str">
        <f ca="1">IF(ISERROR(IF((IF($X$1=1,(VLOOKUP(B536,'X1'!$B:$AO,6,FALSE)),(IF($X$1=2,(VLOOKUP(B536,'X2'!$B:$AO,6,FALSE)),(IF($X$1=3,(VLOOKUP(B536,'X3'!$B:$AO,6,FALSE)),(IF($X$1=4,(VLOOKUP(B536,'X4'!$B:$AO,6,FALSE)),(IF($X$1=5,(VLOOKUP(B536,'X5'!$B:$AO,6,FALSE)),(IF($X$1=6,(VLOOKUP(B536,'X6'!$B:$AO,6,FALSE)),(IF($X$1=7,(VLOOKUP(B536,'X7'!$B:$AO,6,FALSE)),(IF($X$1=8,(VLOOKUP(B536,'X8'!$B:$AO,6,FALSE)),(IF($X$1=9,(VLOOKUP(B536,'X9'!$B:$AO,6,FALSE)),(IF($X$1=10,(VLOOKUP(B536,'X10'!$B:$AO,6,FALSE)),(IF($X$1=11,(VLOOKUP(B536,'X11'!$B:$AO,6,FALSE)),(IF($X$1=12,(VLOOKUP(B536,'X12'!$B:$AO,6,FALSE)),(VLOOKUP(B536,'X13'!$B:$AO,6,FALSE))))))))))))))))))))))))))=$V$1," ",(IF($X$1=1,(VLOOKUP(B536,'X1'!$B:$AO,6,FALSE)),(IF($X$1=2,(VLOOKUP(B536,'X2'!$B:$AO,6,FALSE)),(IF($X$1=3,(VLOOKUP(B536,'X3'!$B:$AO,6,FALSE)),(IF($X$1=4,(VLOOKUP(B536,'X4'!$B:$AO,6,FALSE)),(IF($X$1=5,(VLOOKUP(B536,'X5'!$B:$AO,6,FALSE)),(IF($X$1=6,(VLOOKUP(B536,'X6'!$B:$AO,6,FALSE)),(IF($X$1=7,(VLOOKUP(B536,'X7'!$B:$AO,6,FALSE)),(IF($X$1=8,(VLOOKUP(B536,'X8'!$B:$AO,6,FALSE)),(IF($X$1=9,(VLOOKUP(B536,'X9'!$B:$AO,6,FALSE)),(IF($X$1=10,(VLOOKUP(B536,'X10'!$B:$AO,6,FALSE)),(IF($X$1=11,(VLOOKUP(B536,'X11'!$B:$AO,6,FALSE)),(IF($X$1=12,(VLOOKUP(B536,'X12'!$B:$AO,6,FALSE)),(VLOOKUP(B536,'X13'!$B:$AO,6,FALSE))))))))))))))))))))))))))))=TRUE," ",(IF((IF($X$1=1,(VLOOKUP(B536,'X1'!$B:$AO,6,FALSE)),(IF($X$1=2,(VLOOKUP(B536,'X2'!$B:$AO,6,FALSE)),(IF($X$1=3,(VLOOKUP(B536,'X3'!$B:$AO,6,FALSE)),(IF($X$1=4,(VLOOKUP(B536,'X4'!$B:$AO,6,FALSE)),(IF($X$1=5,(VLOOKUP(B536,'X5'!$B:$AO,6,FALSE)),(IF($X$1=6,(VLOOKUP(B536,'X6'!$B:$AO,6,FALSE)),(IF($X$1=7,(VLOOKUP(B536,'X7'!$B:$AO,6,FALSE)),(IF($X$1=8,(VLOOKUP(B536,'X8'!$B:$AO,6,FALSE)),(IF($X$1=9,(VLOOKUP(B536,'X9'!$B:$AO,6,FALSE)),(IF($X$1=10,(VLOOKUP(B536,'X10'!$B:$AO,6,FALSE)),(IF($X$1=11,(VLOOKUP(B536,'X11'!$B:$AO,6,FALSE)),(IF($X$1=12,(VLOOKUP(B536,'X12'!$B:$AO,6,FALSE)),(VLOOKUP(B536,'X13'!$B:$AO,6,FALSE))))))))))))))))))))))))))=$V$1," ",(IF($X$1=1,(VLOOKUP(B536,'X1'!$B:$AO,6,FALSE)),(IF($X$1=2,(VLOOKUP(B536,'X2'!$B:$AO,6,FALSE)),(IF($X$1=3,(VLOOKUP(B536,'X3'!$B:$AO,6,FALSE)),(IF($X$1=4,(VLOOKUP(B536,'X4'!$B:$AO,6,FALSE)),(IF($X$1=5,(VLOOKUP(B536,'X5'!$B:$AO,6,FALSE)),(IF($X$1=6,(VLOOKUP(B536,'X6'!$B:$AO,6,FALSE)),(IF($X$1=7,(VLOOKUP(B536,'X7'!$B:$AO,6,FALSE)),(IF($X$1=8,(VLOOKUP(B536,'X8'!$B:$AO,6,FALSE)),(IF($X$1=9,(VLOOKUP(B536,'X9'!$B:$AO,6,FALSE)),(IF($X$1=10,(VLOOKUP(B536,'X10'!$B:$AO,6,FALSE)),(IF($X$1=11,(VLOOKUP(B536,'X11'!$B:$AO,6,FALSE)),(IF($X$1=12,(VLOOKUP(B536,'X12'!$B:$AO,6,FALSE)),(VLOOKUP(B536,'X13'!$B:$AO,6,FALSE)))))))))))))))))))))))))))))</f>
        <v xml:space="preserve"> </v>
      </c>
      <c r="G536" s="182" t="str">
        <f ca="1">IF(ISERROR(IF($X$1=1,(VLOOKUP(B536,'X1'!$B:$AZ,44,FALSE)),IF($X$1=2,(VLOOKUP(B536,'X2'!$B:$AZ,44,FALSE)),IF($X$1=3,(VLOOKUP(B536,'X3'!$B:$AZ,44,FALSE)),IF($X$1=4,(VLOOKUP(B536,'X4'!$B:$AZ,44,FALSE)),IF($X$1=5,(VLOOKUP(B536,'X5'!$B:$AZ,44,FALSE)),IF($X$1=6,(VLOOKUP(B536,'X6'!$B:$AZ,44,FALSE)),IF($X$1=7,(VLOOKUP(B536,'X7'!$B:$AZ,44,FALSE)),IF($X$1=8,(VLOOKUP(B536,'X8'!$B:$AZ,44,FALSE)),IF($X$1=9,(VLOOKUP(B536,'X9'!$B:$AZ,44,FALSE)),IF($X$1=10,(VLOOKUP(B536,'X10'!$B:$AZ,44,FALSE)),IF($X$1=11,(VLOOKUP(B536,'X11'!$B:$AZ,44,FALSE)),IF($X$1=12,(VLOOKUP(B536,'X12'!$B:$AZ,44,FALSE)),IF($X$1=13,(VLOOKUP(B536,'X13'!$B:$AZ,44,FALSE)),"B"))))))))))))))=TRUE," ",(IF($X$1=1,(VLOOKUP(B536,'X1'!$B:$AZ,44,FALSE)),IF($X$1=2,(VLOOKUP(B536,'X2'!$B:$AZ,44,FALSE)),IF($X$1=3,(VLOOKUP(B536,'X3'!$B:$AZ,44,FALSE)),IF($X$1=4,(VLOOKUP(B536,'X4'!$B:$AZ,44,FALSE)),IF($X$1=5,(VLOOKUP(B536,'X5'!$B:$AZ,44,FALSE)),IF($X$1=6,(VLOOKUP(B536,'X6'!$B:$AZ,44,FALSE)),IF($X$1=7,(VLOOKUP(B536,'X7'!$B:$AZ,44,FALSE)),IF($X$1=8,(VLOOKUP(B536,'X8'!$B:$AZ,44,FALSE)),IF($X$1=9,(VLOOKUP(B536,'X9'!$B:$AZ,44,FALSE)),IF($X$1=10,(VLOOKUP(B536,'X10'!$B:$AZ,44,FALSE)),IF($X$1=11,(VLOOKUP(B536,'X11'!$B:$AZ,44,FALSE)),IF($X$1=12,(VLOOKUP(B536,'X12'!$B:$AZ,44,FALSE)),IF($X$1=13,(VLOOKUP(B536,'X13'!$B:$AZ,44,FALSE)),"B")))))))))))))))</f>
        <v xml:space="preserve"> </v>
      </c>
      <c r="H536" s="182" t="str">
        <f ca="1">IF(ISERROR(IF($X$1=1,(VLOOKUP(B536,'X1'!$B:$AZ,8,FALSE)),IF($X$1=2,(VLOOKUP(B536,'X2'!$B:$AZ,8,FALSE)),IF($X$1=3,(VLOOKUP(B536,'X3'!$B:$AZ,8,FALSE)),IF($X$1=4,(VLOOKUP(B536,'X4'!$B:$AZ,8,FALSE)),IF($X$1=5,(VLOOKUP(B536,'X5'!$B:$AZ,8,FALSE)),IF($X$1=6,(VLOOKUP(B536,'X6'!$B:$AZ,8,FALSE)),IF($X$1=7,(VLOOKUP(B536,'X7'!$B:$AZ,8,FALSE)),IF($X$1=8,(VLOOKUP(B536,'X8'!$B:$AZ,8,FALSE)),IF($X$1=9,(VLOOKUP(B536,'X9'!$B:$AZ,8,FALSE)),IF($X$1=10,(VLOOKUP(B536,'X10'!$B:$AZ,8,FALSE)),IF($X$1=11,(VLOOKUP(B536,'X11'!$B:$AZ,8,FALSE)),IF($X$1=12,(VLOOKUP(B536,'X12'!$B:$AZ,8,FALSE)),IF($X$1=13,(VLOOKUP(B536,'X13'!$B:$AZ,8,FALSE)),"B"))))))))))))))=TRUE," ",(IF($X$1=1,(VLOOKUP(B536,'X1'!$B:$AZ,8,FALSE)),IF($X$1=2,(VLOOKUP(B536,'X2'!$B:$AZ,8,FALSE)),IF($X$1=3,(VLOOKUP(B536,'X3'!$B:$AZ,8,FALSE)),IF($X$1=4,(VLOOKUP(B536,'X4'!$B:$AZ,8,FALSE)),IF($X$1=5,(VLOOKUP(B536,'X5'!$B:$AZ,8,FALSE)),IF($X$1=6,(VLOOKUP(B536,'X6'!$B:$AZ,8,FALSE)),IF($X$1=7,(VLOOKUP(B536,'X7'!$B:$AZ,8,FALSE)),IF($X$1=8,(VLOOKUP(B536,'X8'!$B:$AZ,8,FALSE)),IF($X$1=9,(VLOOKUP(B536,'X9'!$B:$AZ,8,FALSE)),IF($X$1=10,(VLOOKUP(B536,'X10'!$B:$AZ,8,FALSE)),IF($X$1=11,(VLOOKUP(B536,'X11'!$B:$AZ,8,FALSE)),IF($X$1=12,(VLOOKUP(B536,'X12'!$B:$AZ,8,FALSE)),IF($X$1=13,(VLOOKUP(B536,'X13'!$B:$AZ,8,FALSE)),"B")))))))))))))))</f>
        <v xml:space="preserve"> </v>
      </c>
      <c r="I536" s="183" t="str">
        <f ca="1">IF(ISERROR(IF($X$1=1,(VLOOKUP(B536,'X1'!$B:$AZ,2,FALSE)),IF($X$1=2,(VLOOKUP(B536,'X2'!$B:$AZ,2,FALSE)),IF($X$1=3,(VLOOKUP(B536,'X3'!$B:$AZ,2,FALSE)),IF($X$1=4,(VLOOKUP(B536,'X4'!$B:$AZ,2,FALSE)),IF($X$1=5,(VLOOKUP(B536,'X5'!$B:$AZ,2,FALSE)),IF($X$1=6,(VLOOKUP(B536,'X6'!$B:$AZ,2,FALSE)),IF($X$1=7,(VLOOKUP(B536,'X7'!$B:$AZ,2,FALSE)),IF($X$1=8,(VLOOKUP(B536,'X8'!$B:$AZ,2,FALSE)),IF($X$1=9,(VLOOKUP(B536,'X9'!$B:$AZ,2,FALSE)),IF($X$1=10,(VLOOKUP(B536,'X10'!$B:$AZ,2,FALSE)),IF($X$1=11,(VLOOKUP(B536,'X11'!$B:$AZ,2,FALSE)),IF($X$1=12,(VLOOKUP(B536,'X12'!$B:$AZ,2,FALSE)),IF($X$1=13,(VLOOKUP(B536,'X13'!$B:$AZ,2,FALSE)),"B"))))))))))))))=TRUE," ",(IF($X$1=1,(VLOOKUP(B536,'X1'!$B:$AZ,2,FALSE)),IF($X$1=2,(VLOOKUP(B536,'X2'!$B:$AZ,2,FALSE)),IF($X$1=3,(VLOOKUP(B536,'X3'!$B:$AZ,2,FALSE)),IF($X$1=4,(VLOOKUP(B536,'X4'!$B:$AZ,2,FALSE)),IF($X$1=5,(VLOOKUP(B536,'X5'!$B:$AZ,2,FALSE)),IF($X$1=6,(VLOOKUP(B536,'X6'!$B:$AZ,2,FALSE)),IF($X$1=7,(VLOOKUP(B536,'X7'!$B:$AZ,2,FALSE)),IF($X$1=8,(VLOOKUP(B536,'X8'!$B:$AZ,2,FALSE)),IF($X$1=9,(VLOOKUP(B536,'X9'!$B:$AZ,2,FALSE)),IF($X$1=10,(VLOOKUP(B536,'X10'!$B:$AZ,2,FALSE)),IF($X$1=11,(VLOOKUP(B536,'X11'!$B:$AZ,2,FALSE)),IF($X$1=12,(VLOOKUP(B536,'X12'!$B:$AZ,2,FALSE)),IF($X$1=13,(VLOOKUP(B536,'X13'!$B:$AZ,2,FALSE)),"B")))))))))))))))</f>
        <v xml:space="preserve"> </v>
      </c>
      <c r="J536" s="183" t="str">
        <f ca="1">IF(ISERROR(IF($X$1=1,(VLOOKUP(B536,'X1'!$B:$AZ,3,FALSE)),IF($X$1=2,(VLOOKUP(B536,'X2'!$B:$AZ,3,FALSE)),IF($X$1=3,(VLOOKUP(B536,'X3'!$B:$AZ,3,FALSE)),IF($X$1=4,(VLOOKUP(B536,'X4'!$B:$AZ,3,FALSE)),IF($X$1=5,(VLOOKUP(B536,'X5'!$B:$AZ,3,FALSE)),IF($X$1=6,(VLOOKUP(B536,'X6'!$B:$AZ,3,FALSE)),IF($X$1=7,(VLOOKUP(B536,'X7'!$B:$AZ,3,FALSE)),IF($X$1=8,(VLOOKUP(B536,'X8'!$B:$AZ,3,FALSE)),IF($X$1=9,(VLOOKUP(B536,'X9'!$B:$AZ,3,FALSE)),IF($X$1=10,(VLOOKUP(B536,'X10'!$B:$AZ,3,FALSE)),IF($X$1=11,(VLOOKUP(B536,'X11'!$B:$AZ,3,FALSE)),IF($X$1=12,(VLOOKUP(B536,'X12'!$B:$AZ,3,FALSE)),IF($X$1=13,(VLOOKUP(B536,'X13'!$B:$AZ,3,FALSE)),"B"))))))))))))))=TRUE," ",(IF($X$1=1,(VLOOKUP(B536,'X1'!$B:$AZ,3,FALSE)),IF($X$1=2,(VLOOKUP(B536,'X2'!$B:$AZ,3,FALSE)),IF($X$1=3,(VLOOKUP(B536,'X3'!$B:$AZ,3,FALSE)),IF($X$1=4,(VLOOKUP(B536,'X4'!$B:$AZ,3,FALSE)),IF($X$1=5,(VLOOKUP(B536,'X5'!$B:$AZ,3,FALSE)),IF($X$1=6,(VLOOKUP(B536,'X6'!$B:$AZ,3,FALSE)),IF($X$1=7,(VLOOKUP(B536,'X7'!$B:$AZ,3,FALSE)),IF($X$1=8,(VLOOKUP(B536,'X8'!$B:$AZ,3,FALSE)),IF($X$1=9,(VLOOKUP(B536,'X9'!$B:$AZ,3,FALSE)),IF($X$1=10,(VLOOKUP(B536,'X10'!$B:$AZ,3,FALSE)),IF($X$1=11,(VLOOKUP(B536,'X11'!$B:$AZ,3,FALSE)),IF($X$1=12,(VLOOKUP(B536,'X12'!$B:$AZ,3,FALSE)),IF($X$1=13,(VLOOKUP(B536,'X13'!$B:$AZ,3,FALSE)),"B")))))))))))))))</f>
        <v xml:space="preserve"> </v>
      </c>
      <c r="K536" s="183" t="str">
        <f ca="1">IF(ISERROR(IF($X$1=1,(VLOOKUP(B536,'X1'!$B:$AZ,5,FALSE)),IF($X$1=2,(VLOOKUP(B536,'X2'!$B:$AZ,5,FALSE)),IF($X$1=3,(VLOOKUP(B536,'X3'!$B:$AZ,5,FALSE)),IF($X$1=4,(VLOOKUP(B536,'X4'!$B:$AZ,5,FALSE)),IF($X$1=5,(VLOOKUP(B536,'X5'!$B:$AZ,5,FALSE)),IF($X$1=6,(VLOOKUP(B536,'X6'!$B:$AZ,5,FALSE)),IF($X$1=7,(VLOOKUP(B536,'X7'!$B:$AZ,5,FALSE)),IF($X$1=8,(VLOOKUP(B536,'X8'!$B:$AZ,5,FALSE)),IF($X$1=9,(VLOOKUP(B536,'X9'!$B:$AZ,5,FALSE)),IF($X$1=10,(VLOOKUP(B536,'X10'!$B:$AZ,5,FALSE)),IF($X$1=11,(VLOOKUP(B536,'X11'!$B:$AZ,5,FALSE)),IF($X$1=12,(VLOOKUP(B536,'X12'!$B:$AZ,5,FALSE)),IF($X$1=13,(VLOOKUP(B536,'X13'!$B:$AZ,5,FALSE)),"B"))))))))))))))=TRUE," ",(IF($X$1=1,(VLOOKUP(B536,'X1'!$B:$AZ,5,FALSE)),IF($X$1=2,(VLOOKUP(B536,'X2'!$B:$AZ,5,FALSE)),IF($X$1=3,(VLOOKUP(B536,'X3'!$B:$AZ,5,FALSE)),IF($X$1=4,(VLOOKUP(B536,'X4'!$B:$AZ,5,FALSE)),IF($X$1=5,(VLOOKUP(B536,'X5'!$B:$AZ,5,FALSE)),IF($X$1=6,(VLOOKUP(B536,'X6'!$B:$AZ,5,FALSE)),IF($X$1=7,(VLOOKUP(B536,'X7'!$B:$AZ,5,FALSE)),IF($X$1=8,(VLOOKUP(B536,'X8'!$B:$AZ,5,FALSE)),IF($X$1=9,(VLOOKUP(B536,'X9'!$B:$AZ,5,FALSE)),IF($X$1=10,(VLOOKUP(B536,'X10'!$B:$AZ,5,FALSE)),IF($X$1=11,(VLOOKUP(B536,'X11'!$B:$AZ,5,FALSE)),IF($X$1=12,(VLOOKUP(B536,'X12'!$B:$AZ,5,FALSE)),IF($X$1=13,(VLOOKUP(B536,'X13'!$B:$AZ,5,FALSE)),"B")))))))))))))))</f>
        <v xml:space="preserve"> </v>
      </c>
      <c r="L536" s="184" t="str">
        <f ca="1">IF(ISERROR(IF($X$1=1,(VLOOKUP(B536,'X1'!$B:$AZ,9,FALSE)),IF($X$1=2,(VLOOKUP(B536,'X2'!$B:$AZ,9,FALSE)),IF($X$1=3,(VLOOKUP(B536,'X3'!$B:$AZ,9,FALSE)),IF($X$1=4,(VLOOKUP(B536,'X4'!$B:$AZ,9,FALSE)),IF($X$1=5,(VLOOKUP(B536,'X5'!$B:$AZ,9,FALSE)),IF($X$1=6,(VLOOKUP(B536,'X6'!$B:$AZ,9,FALSE)),IF($X$1=7,(VLOOKUP(B536,'X7'!$B:$AZ,9,FALSE)),IF($X$1=8,(VLOOKUP(B536,'X8'!$B:$AZ,9,FALSE)),IF($X$1=9,(VLOOKUP(B536,'X9'!$B:$AZ,9,FALSE)),IF($X$1=10,(VLOOKUP(B536,'X10'!$B:$AZ,9,FALSE)),IF($X$1=11,(VLOOKUP(B536,'X11'!$B:$AZ,9,FALSE)),IF($X$1=12,(VLOOKUP(B536,'X12'!$B:$AZ,9,FALSE)),IF($X$1=13,(VLOOKUP(B536,'X13'!$B:$AZ,9,FALSE)),"B"))))))))))))))=TRUE," ",(IF($X$1=1,(VLOOKUP(B536,'X1'!$B:$AZ,9,FALSE)),IF($X$1=2,(VLOOKUP(B536,'X2'!$B:$AZ,9,FALSE)),IF($X$1=3,(VLOOKUP(B536,'X3'!$B:$AZ,9,FALSE)),IF($X$1=4,(VLOOKUP(B536,'X4'!$B:$AZ,9,FALSE)),IF($X$1=5,(VLOOKUP(B536,'X5'!$B:$AZ,9,FALSE)),IF($X$1=6,(VLOOKUP(B536,'X6'!$B:$AZ,9,FALSE)),IF($X$1=7,(VLOOKUP(B536,'X7'!$B:$AZ,9,FALSE)),IF($X$1=8,(VLOOKUP(B536,'X8'!$B:$AZ,9,FALSE)),IF($X$1=9,(VLOOKUP(B536,'X9'!$B:$AZ,9,FALSE)),IF($X$1=10,(VLOOKUP(B536,'X10'!$B:$AZ,9,FALSE)),IF($X$1=11,(VLOOKUP(B536,'X11'!$B:$AZ,9,FALSE)),IF($X$1=12,(VLOOKUP(B536,'X12'!$B:$AZ,9,FALSE)),IF($X$1=13,(VLOOKUP(B536,'X13'!$B:$AZ,9,FALSE)),"B")))))))))))))))</f>
        <v xml:space="preserve"> </v>
      </c>
      <c r="M536" s="184" t="str">
        <f ca="1">IF(ISERROR(IF($X$1=1,(VLOOKUP(B536,'X1'!$B:$AZ,10,FALSE)),IF($X$1=2,(VLOOKUP(B536,'X2'!$B:$AZ,10,FALSE)),IF($X$1=3,(VLOOKUP(B536,'X3'!$B:$AZ,10,FALSE)),IF($X$1=4,(VLOOKUP(B536,'X4'!$B:$AZ,10,FALSE)),IF($X$1=5,(VLOOKUP(B536,'X5'!$B:$AZ,10,FALSE)),IF($X$1=6,(VLOOKUP(B536,'X6'!$B:$AZ,10,FALSE)),IF($X$1=7,(VLOOKUP(B536,'X7'!$B:$AZ,10,FALSE)),IF($X$1=8,(VLOOKUP(B536,'X8'!$B:$AZ,10,FALSE)),IF($X$1=9,(VLOOKUP(B536,'X9'!$B:$AZ,10,FALSE)),IF($X$1=10,(VLOOKUP(B536,'X10'!$B:$AZ,10,FALSE)),IF($X$1=11,(VLOOKUP(B536,'X11'!$B:$AZ,10,FALSE)),IF($X$1=12,(VLOOKUP(B536,'X12'!$B:$AZ,10,FALSE)),IF($X$1=13,(VLOOKUP(B536,'X13'!$B:$AZ,10,FALSE)),"B"))))))))))))))=TRUE," ",(IF($X$1=1,(VLOOKUP(B536,'X1'!$B:$AZ,10,FALSE)),IF($X$1=2,(VLOOKUP(B536,'X2'!$B:$AZ,10,FALSE)),IF($X$1=3,(VLOOKUP(B536,'X3'!$B:$AZ,10,FALSE)),IF($X$1=4,(VLOOKUP(B536,'X4'!$B:$AZ,10,FALSE)),IF($X$1=5,(VLOOKUP(B536,'X5'!$B:$AZ,10,FALSE)),IF($X$1=6,(VLOOKUP(B536,'X6'!$B:$AZ,10,FALSE)),IF($X$1=7,(VLOOKUP(B536,'X7'!$B:$AZ,10,FALSE)),IF($X$1=8,(VLOOKUP(B536,'X8'!$B:$AZ,10,FALSE)),IF($X$1=9,(VLOOKUP(B536,'X9'!$B:$AZ,10,FALSE)),IF($X$1=10,(VLOOKUP(B536,'X10'!$B:$AZ,10,FALSE)),IF($X$1=11,(VLOOKUP(B536,'X11'!$B:$AZ,10,FALSE)),IF($X$1=12,(VLOOKUP(B536,'X12'!$B:$AZ,10,FALSE)),IF($X$1=13,(VLOOKUP(B536,'X13'!$B:$AZ,10,FALSE)),"B")))))))))))))))</f>
        <v xml:space="preserve"> </v>
      </c>
      <c r="N536" s="185" t="str">
        <f ca="1">IF(ISERROR(IF($X$1=1,(VLOOKUP(B536,'X1'!$B:$AZ,45,FALSE)),IF($X$1=2,(VLOOKUP(B536,'X2'!$B:$AZ,45,FALSE)),IF($X$1=3,(VLOOKUP(B536,'X3'!$B:$AZ,45,FALSE)),IF($X$1=4,(VLOOKUP(B536,'X4'!$B:$AZ,45,FALSE)),IF($X$1=5,(VLOOKUP(B536,'X5'!$B:$AZ,45,FALSE)),IF($X$1=6,(VLOOKUP(B536,'X6'!$B:$AZ,45,FALSE)),IF($X$1=7,(VLOOKUP(B536,'X7'!$B:$AZ,45,FALSE)),IF($X$1=8,(VLOOKUP(B536,'X8'!$B:$AZ,45,FALSE)),IF($X$1=9,(VLOOKUP(B536,'X9'!$B:$AZ,45,FALSE)),IF($X$1=10,(VLOOKUP(B536,'X10'!$B:$AZ,45,FALSE)),IF($X$1=11,(VLOOKUP(B536,'X11'!$B:$AZ,45,FALSE)),IF($X$1=12,(VLOOKUP(B536,'X12'!$B:$AZ,45,FALSE)),IF($X$1=13,(VLOOKUP(B536,'X13'!$B:$AZ,45,FALSE)),"B"))))))))))))))=TRUE," ",(IF($X$1=1,(VLOOKUP(B536,'X1'!$B:$AZ,45,FALSE)),IF($X$1=2,(VLOOKUP(B536,'X2'!$B:$AZ,45,FALSE)),IF($X$1=3,(VLOOKUP(B536,'X3'!$B:$AZ,45,FALSE)),IF($X$1=4,(VLOOKUP(B536,'X4'!$B:$AZ,45,FALSE)),IF($X$1=5,(VLOOKUP(B536,'X5'!$B:$AZ,45,FALSE)),IF($X$1=6,(VLOOKUP(B536,'X6'!$B:$AZ,45,FALSE)),IF($X$1=7,(VLOOKUP(B536,'X7'!$B:$AZ,45,FALSE)),IF($X$1=8,(VLOOKUP(B536,'X8'!$B:$AZ,45,FALSE)),IF($X$1=9,(VLOOKUP(B536,'X9'!$B:$AZ,45,FALSE)),IF($X$1=10,(VLOOKUP(B536,'X10'!$B:$AZ,45,FALSE)),IF($X$1=11,(VLOOKUP(B536,'X11'!$B:$AZ,45,FALSE)),IF($X$1=12,(VLOOKUP(B536,'X12'!$B:$AZ,45,FALSE)),IF($X$1=13,(VLOOKUP(B536,'X13'!$B:$AZ,45,FALSE)),"B")))))))))))))))</f>
        <v xml:space="preserve"> </v>
      </c>
      <c r="O536" s="184" t="str">
        <f ca="1">IF(ISERROR(IF($X$1=1,(VLOOKUP(B536,'X1'!$B:$AZ,11,FALSE)),IF($X$1=2,(VLOOKUP(B536,'X2'!$B:$AZ,11,FALSE)),IF($X$1=3,(VLOOKUP(B536,'X3'!$B:$AZ,11,FALSE)),IF($X$1=4,(VLOOKUP(B536,'X4'!$B:$AZ,11,FALSE)),IF($X$1=5,(VLOOKUP(B536,'X5'!$B:$AZ,11,FALSE)),IF($X$1=6,(VLOOKUP(B536,'X6'!$B:$AZ,11,FALSE)),IF($X$1=7,(VLOOKUP(B536,'X7'!$B:$AZ,11,FALSE)),IF($X$1=8,(VLOOKUP(B536,'X8'!$B:$AZ,11,FALSE)),IF($X$1=9,(VLOOKUP(B536,'X9'!$B:$AZ,11,FALSE)),IF($X$1=10,(VLOOKUP(B536,'X10'!$B:$AZ,11,FALSE)),IF($X$1=11,(VLOOKUP(B536,'X11'!$B:$AZ,11,FALSE)),IF($X$1=12,(VLOOKUP(B536,'X12'!$B:$AZ,11,FALSE)),IF($X$1=13,(VLOOKUP(B536,'X13'!$B:$AZ,11,FALSE)),"B"))))))))))))))=TRUE," ",(IF($X$1=1,(VLOOKUP(B536,'X1'!$B:$AZ,11,FALSE)),IF($X$1=2,(VLOOKUP(B536,'X2'!$B:$AZ,11,FALSE)),IF($X$1=3,(VLOOKUP(B536,'X3'!$B:$AZ,11,FALSE)),IF($X$1=4,(VLOOKUP(B536,'X4'!$B:$AZ,11,FALSE)),IF($X$1=5,(VLOOKUP(B536,'X5'!$B:$AZ,11,FALSE)),IF($X$1=6,(VLOOKUP(B536,'X6'!$B:$AZ,11,FALSE)),IF($X$1=7,(VLOOKUP(B536,'X7'!$B:$AZ,11,FALSE)),IF($X$1=8,(VLOOKUP(B536,'X8'!$B:$AZ,11,FALSE)),IF($X$1=9,(VLOOKUP(B536,'X9'!$B:$AZ,11,FALSE)),IF($X$1=10,(VLOOKUP(B536,'X10'!$B:$AZ,11,FALSE)),IF($X$1=11,(VLOOKUP(B536,'X11'!$B:$AZ,11,FALSE)),IF($X$1=12,(VLOOKUP(B536,'X12'!$B:$AZ,11,FALSE)),IF($X$1=13,(VLOOKUP(B536,'X13'!$B:$AZ,11,FALSE)),"B")))))))))))))))</f>
        <v xml:space="preserve"> </v>
      </c>
      <c r="P536" s="184" t="str">
        <f ca="1">IF(ISERROR(IF($X$1=1,(VLOOKUP(B536,'X1'!$B:$AZ,12,FALSE)),IF($X$1=2,(VLOOKUP(B536,'X2'!$B:$AZ,12,FALSE)),IF($X$1=3,(VLOOKUP(B536,'X3'!$B:$AZ,12,FALSE)),IF($X$1=4,(VLOOKUP(B536,'X4'!$B:$AZ,12,FALSE)),IF($X$1=5,(VLOOKUP(B536,'X5'!$B:$AZ,12,FALSE)),IF($X$1=6,(VLOOKUP(B536,'X6'!$B:$AZ,12,FALSE)),IF($X$1=7,(VLOOKUP(B536,'X7'!$B:$AZ,12,FALSE)),IF($X$1=8,(VLOOKUP(B536,'X8'!$B:$AZ,12,FALSE)),IF($X$1=9,(VLOOKUP(B536,'X9'!$B:$AZ,12,FALSE)),IF($X$1=10,(VLOOKUP(B536,'X10'!$B:$AZ,12,FALSE)),IF($X$1=11,(VLOOKUP(B536,'X11'!$B:$AZ,12,FALSE)),IF($X$1=12,(VLOOKUP(B536,'X12'!$B:$AZ,12,FALSE)),IF($X$1=13,(VLOOKUP(B536,'X13'!$B:$AZ,12,FALSE)),"B"))))))))))))))=TRUE," ",(IF($X$1=1,(VLOOKUP(B536,'X1'!$B:$AZ,12,FALSE)),IF($X$1=2,(VLOOKUP(B536,'X2'!$B:$AZ,12,FALSE)),IF($X$1=3,(VLOOKUP(B536,'X3'!$B:$AZ,12,FALSE)),IF($X$1=4,(VLOOKUP(B536,'X4'!$B:$AZ,12,FALSE)),IF($X$1=5,(VLOOKUP(B536,'X5'!$B:$AZ,12,FALSE)),IF($X$1=6,(VLOOKUP(B536,'X6'!$B:$AZ,12,FALSE)),IF($X$1=7,(VLOOKUP(B536,'X7'!$B:$AZ,12,FALSE)),IF($X$1=8,(VLOOKUP(B536,'X8'!$B:$AZ,12,FALSE)),IF($X$1=9,(VLOOKUP(B536,'X9'!$B:$AZ,12,FALSE)),IF($X$1=10,(VLOOKUP(B536,'X10'!$B:$AZ,12,FALSE)),IF($X$1=11,(VLOOKUP(B536,'X11'!$B:$AZ,12,FALSE)),IF($X$1=12,(VLOOKUP(B536,'X12'!$B:$AZ,12,FALSE)),IF($X$1=13,(VLOOKUP(B536,'X13'!$B:$AZ,12,FALSE)),"B")))))))))))))))</f>
        <v xml:space="preserve"> </v>
      </c>
      <c r="Q536" s="185" t="str">
        <f ca="1">IF(ISERROR(IF($X$1=1,(VLOOKUP(B536,'X1'!$B:$AZ,46,FALSE)),IF($X$1=2,(VLOOKUP(B536,'X2'!$B:$AZ,46,FALSE)),IF($X$1=3,(VLOOKUP(B536,'X3'!$B:$AZ,46,FALSE)),IF($X$1=4,(VLOOKUP(B536,'X4'!$B:$AZ,46,FALSE)),IF($X$1=5,(VLOOKUP(B536,'X5'!$B:$AZ,46,FALSE)),IF($X$1=6,(VLOOKUP(B536,'X6'!$B:$AZ,46,FALSE)),IF($X$1=7,(VLOOKUP(B536,'X7'!$B:$AZ,46,FALSE)),IF($X$1=8,(VLOOKUP(B536,'X8'!$B:$AZ,46,FALSE)),IF($X$1=9,(VLOOKUP(B536,'X9'!$B:$AZ,46,FALSE)),IF($X$1=10,(VLOOKUP(B536,'X10'!$B:$AZ,46,FALSE)),IF($X$1=11,(VLOOKUP(B536,'X11'!$B:$AZ,46,FALSE)),IF($X$1=12,(VLOOKUP(B536,'X12'!$B:$AZ,46,FALSE)),IF($X$1=13,(VLOOKUP(B536,'X13'!$B:$AZ,46,FALSE)),"B"))))))))))))))=TRUE," ",(IF($X$1=1,(VLOOKUP(B536,'X1'!$B:$AZ,46,FALSE)),IF($X$1=2,(VLOOKUP(B536,'X2'!$B:$AZ,46,FALSE)),IF($X$1=3,(VLOOKUP(B536,'X3'!$B:$AZ,46,FALSE)),IF($X$1=4,(VLOOKUP(B536,'X4'!$B:$AZ,46,FALSE)),IF($X$1=5,(VLOOKUP(B536,'X5'!$B:$AZ,46,FALSE)),IF($X$1=6,(VLOOKUP(B536,'X6'!$B:$AZ,46,FALSE)),IF($X$1=7,(VLOOKUP(B536,'X7'!$B:$AZ,46,FALSE)),IF($X$1=8,(VLOOKUP(B536,'X8'!$B:$AZ,46,FALSE)),IF($X$1=9,(VLOOKUP(B536,'X9'!$B:$AZ,46,FALSE)),IF($X$1=10,(VLOOKUP(B536,'X10'!$B:$AZ,46,FALSE)),IF($X$1=11,(VLOOKUP(B536,'X11'!$B:$AZ,46,FALSE)),IF($X$1=12,(VLOOKUP(B536,'X12'!$B:$AZ,46,FALSE)),IF($X$1=13,(VLOOKUP(B536,'X13'!$B:$AZ,46,FALSE)),"B")))))))))))))))</f>
        <v xml:space="preserve"> </v>
      </c>
      <c r="R536" s="185" t="str">
        <f ca="1">IF(ISERROR(IF($X$1=1,(VLOOKUP(B536,'X1'!$B:$AZ,15,FALSE)),IF($X$1=2,(VLOOKUP(B536,'X2'!$B:$AZ,15,FALSE)),IF($X$1=3,(VLOOKUP(B536,'X3'!$B:$AZ,15,FALSE)),IF($X$1=4,(VLOOKUP(B536,'X4'!$B:$AZ,15,FALSE)),IF($X$1=5,(VLOOKUP(B536,'X5'!$B:$AZ,15,FALSE)),IF($X$1=6,(VLOOKUP(B536,'X6'!$B:$AZ,15,FALSE)),IF($X$1=7,(VLOOKUP(B536,'X7'!$B:$AZ,15,FALSE)),IF($X$1=8,(VLOOKUP(B536,'X8'!$B:$AZ,15,FALSE)),IF($X$1=9,(VLOOKUP(B536,'X9'!$B:$AZ,15,FALSE)),IF($X$1=10,(VLOOKUP(B536,'X10'!$B:$AZ,15,FALSE)),IF($X$1=11,(VLOOKUP(B536,'X11'!$B:$AZ,15,FALSE)),IF($X$1=12,(VLOOKUP(B536,'X12'!$B:$AZ,15,FALSE)),IF($X$1=13,(VLOOKUP(B536,'X13'!$B:$AZ,15,FALSE)),"B"))))))))))))))=TRUE," ",(IF($X$1=1,(VLOOKUP(B536,'X1'!$B:$AZ,15,FALSE)),IF($X$1=2,(VLOOKUP(B536,'X2'!$B:$AZ,15,FALSE)),IF($X$1=3,(VLOOKUP(B536,'X3'!$B:$AZ,15,FALSE)),IF($X$1=4,(VLOOKUP(B536,'X4'!$B:$AZ,15,FALSE)),IF($X$1=5,(VLOOKUP(B536,'X5'!$B:$AZ,15,FALSE)),IF($X$1=6,(VLOOKUP(B536,'X6'!$B:$AZ,15,FALSE)),IF($X$1=7,(VLOOKUP(B536,'X7'!$B:$AZ,15,FALSE)),IF($X$1=8,(VLOOKUP(B536,'X8'!$B:$AZ,15,FALSE)),IF($X$1=9,(VLOOKUP(B536,'X9'!$B:$AZ,15,FALSE)),IF($X$1=10,(VLOOKUP(B536,'X10'!$B:$AZ,15,FALSE)),IF($X$1=11,(VLOOKUP(B536,'X11'!$B:$AZ,15,FALSE)),IF($X$1=12,(VLOOKUP(B536,'X12'!$B:$AZ,15,FALSE)),IF($X$1=13,(VLOOKUP(B536,'X13'!$B:$AZ,15,FALSE)),"B")))))))))))))))</f>
        <v xml:space="preserve"> </v>
      </c>
      <c r="S536" s="185" t="str">
        <f ca="1">IF(ISERROR(IF((IF($X$1=1,(VLOOKUP(B536,'X1'!$B:$AZ,14,FALSE)),(IF($X$1=2,(VLOOKUP(B536,'X2'!$B:$AZ,14,FALSE)),(IF($X$1=3,(VLOOKUP(B536,'X3'!$B:$AZ,14,FALSE)),(IF($X$1=4,(VLOOKUP(B536,'X4'!$B:$AZ,14,FALSE)),(IF($X$1=5,(VLOOKUP(B536,'X5'!$B:$AZ,14,FALSE)),(IF($X$1=6,(VLOOKUP(B536,'X6'!$B:$AZ,14,FALSE)),(IF($X$1=7,(VLOOKUP(B536,'X7'!$B:$AZ,14,FALSE)),(IF($X$1=8,(VLOOKUP(B536,'X8'!$B:$AZ,14,FALSE)),(IF($X$1=9,(VLOOKUP(B536,'X9'!$B:$AZ,14,FALSE)),(IF($X$1=10,(VLOOKUP(B536,'X10'!$B:$AZ,14,FALSE)),(IF($X$1=11,(VLOOKUP(B536,'X11'!$B:$AZ,14,FALSE)),(IF($X$1=12,(VLOOKUP(B536,'X12'!$B:$AZ,14,FALSE)),(VLOOKUP(B536,'X13'!$B:$AZ,14,FALSE))))))))))))))))))))))))))=$V$1," ",(IF($X$1=1,(VLOOKUP(B536,'X1'!$B:$AZ,14,FALSE)),(IF($X$1=2,(VLOOKUP(B536,'X2'!$B:$AZ,14,FALSE)),(IF($X$1=3,(VLOOKUP(B536,'X3'!$B:$AZ,14,FALSE)),(IF($X$1=4,(VLOOKUP(B536,'X4'!$B:$AZ,14,FALSE)),(IF($X$1=5,(VLOOKUP(B536,'X5'!$B:$AZ,14,FALSE)),(IF($X$1=6,(VLOOKUP(B536,'X6'!$B:$AZ,14,FALSE)),(IF($X$1=7,(VLOOKUP(B536,'X7'!$B:$AZ,14,FALSE)),(IF($X$1=8,(VLOOKUP(B536,'X8'!$B:$AZ,14,FALSE)),(IF($X$1=9,(VLOOKUP(B536,'X9'!$B:$AZ,14,FALSE)),(IF($X$1=10,(VLOOKUP(B536,'X10'!$B:$AZ,14,FALSE)),(IF($X$1=11,(VLOOKUP(B536,'X11'!$B:$AZ,14,FALSE)),(IF($X$1=12,(VLOOKUP(B536,'X12'!$B:$AZ,14,FALSE)),(VLOOKUP(B536,'X13'!$B:$AZ,14,FALSE))))))))))))))))))))))))))))=TRUE," ",(IF((IF($X$1=1,(VLOOKUP(B536,'X1'!$B:$AZ,14,FALSE)),(IF($X$1=2,(VLOOKUP(B536,'X2'!$B:$AZ,14,FALSE)),(IF($X$1=3,(VLOOKUP(B536,'X3'!$B:$AZ,14,FALSE)),(IF($X$1=4,(VLOOKUP(B536,'X4'!$B:$AZ,14,FALSE)),(IF($X$1=5,(VLOOKUP(B536,'X5'!$B:$AZ,14,FALSE)),(IF($X$1=6,(VLOOKUP(B536,'X6'!$B:$AZ,14,FALSE)),(IF($X$1=7,(VLOOKUP(B536,'X7'!$B:$AZ,14,FALSE)),(IF($X$1=8,(VLOOKUP(B536,'X8'!$B:$AZ,14,FALSE)),(IF($X$1=9,(VLOOKUP(B536,'X9'!$B:$AZ,14,FALSE)),(IF($X$1=10,(VLOOKUP(B536,'X10'!$B:$AZ,14,FALSE)),(IF($X$1=11,(VLOOKUP(B536,'X11'!$B:$AZ,14,FALSE)),(IF($X$1=12,(VLOOKUP(B536,'X12'!$B:$AZ,14,FALSE)),(VLOOKUP(B536,'X13'!$B:$AZ,14,FALSE))))))))))))))))))))))))))=$V$1," ",(IF($X$1=1,(VLOOKUP(B536,'X1'!$B:$AZ,14,FALSE)),(IF($X$1=2,(VLOOKUP(B536,'X2'!$B:$AZ,14,FALSE)),(IF($X$1=3,(VLOOKUP(B536,'X3'!$B:$AZ,14,FALSE)),(IF($X$1=4,(VLOOKUP(B536,'X4'!$B:$AZ,14,FALSE)),(IF($X$1=5,(VLOOKUP(B536,'X5'!$B:$AZ,14,FALSE)),(IF($X$1=6,(VLOOKUP(B536,'X6'!$B:$AZ,14,FALSE)),(IF($X$1=7,(VLOOKUP(B536,'X7'!$B:$AZ,14,FALSE)),(IF($X$1=8,(VLOOKUP(B536,'X8'!$B:$AZ,14,FALSE)),(IF($X$1=9,(VLOOKUP(B536,'X9'!$B:$AZ,14,FALSE)),(IF($X$1=10,(VLOOKUP(B536,'X10'!$B:$AZ,14,FALSE)),(IF($X$1=11,(VLOOKUP(B536,'X11'!$B:$AZ,14,FALSE)),(IF($X$1=12,(VLOOKUP(B536,'X12'!$B:$AZ,14,FALSE)),(VLOOKUP(B536,'X13'!$B:$AZ,14,FALSE)))))))))))))))))))))))))))))</f>
        <v xml:space="preserve"> </v>
      </c>
    </row>
    <row r="537" spans="1:19" ht="14.1" customHeight="1" x14ac:dyDescent="0.2">
      <c r="A537" s="156" t="s">
        <v>1058</v>
      </c>
      <c r="B537" s="122" t="str">
        <f>IF(ISERROR(IF($U$16=1,(VLOOKUP(A537,$AC$89:$AH$125,2,FALSE)),IF((IF($X$1=1,'X1'!B496,(IF($X$1=2,'X2'!B496,(IF($X$1=3,'X3'!B496,(IF($X$1=4,'X4'!B496,(IF($X$1=5,'X5'!B496,(IF($X$1=6,'X6'!B496,(IF($X$1=7,'X7'!B496,(IF($X$1=8,'X8'!B496,(IF($X$1=9,'X9'!B496,(IF($X$1=10,'X10'!B496,(IF($X$1=11,'X11'!B496,(IF($X$1=12,'X12'!B496,'X13'!B496))))))))))))))))))))))))="","",(IF($X$1=1,'X1'!B496,(IF($X$1=2,'X2'!B496,(IF($X$1=3,'X3'!B496,(IF($X$1=4,'X4'!B496,(IF($X$1=5,'X5'!B496,(IF($X$1=6,'X6'!B496,(IF($X$1=7,'X7'!B496,(IF($X$1=8,'X8'!B496,(IF($X$1=9,'X9'!B496,(IF($X$1=10,'X10'!B496,(IF($X$1=11,'X11'!B496,(IF($X$1=12,'X12'!B496,'X13'!B496)))))))))))))))))))))))))))=TRUE," ",(IF($U$16=1,(VLOOKUP(A537,$AC$89:$AH$125,2,FALSE)),IF((IF($X$1=1,'X1'!B496,(IF($X$1=2,'X2'!B496,(IF($X$1=3,'X3'!B496,(IF($X$1=4,'X4'!B496,(IF($X$1=5,'X5'!B496,(IF($X$1=6,'X6'!B496,(IF($X$1=7,'X7'!B496,(IF($X$1=8,'X8'!B496,(IF($X$1=9,'X9'!B496,(IF($X$1=10,'X10'!B496,(IF($X$1=11,'X11'!B496,(IF($X$1=12,'X12'!B496,'X13'!B496))))))))))))))))))))))))="","",(IF($X$1=1,'X1'!B496,(IF($X$1=2,'X2'!B496,(IF($X$1=3,'X3'!B496,(IF($X$1=4,'X4'!B496,(IF($X$1=5,'X5'!B496,(IF($X$1=6,'X6'!B496,(IF($X$1=7,'X7'!B496,(IF($X$1=8,'X8'!B496,(IF($X$1=9,'X9'!B496,(IF($X$1=10,'X10'!B496,(IF($X$1=11,'X11'!B496,(IF($X$1=12,'X12'!B496,'X13'!B496))))))))))))))))))))))))))))</f>
        <v/>
      </c>
      <c r="C537" s="181" t="str">
        <f ca="1">IF(ISERROR(IF($X$1=1,(VLOOKUP(B537,'X1'!$B:$AZ,47,FALSE)),IF($X$1=2,(VLOOKUP(B537,'X2'!$B:$AZ,47,FALSE)),IF($X$1=3,(VLOOKUP(B537,'X3'!$B:$AZ,47,FALSE)),IF($X$1=4,(VLOOKUP(B537,'X4'!$B:$AZ,47,FALSE)),IF($X$1=5,(VLOOKUP(B537,'X5'!$B:$AZ,47,FALSE)),IF($X$1=6,(VLOOKUP(B537,'X6'!$B:$AZ,47,FALSE)),IF($X$1=7,(VLOOKUP(B537,'X7'!$B:$AZ,47,FALSE)),IF($X$1=8,(VLOOKUP(B537,'X8'!$B:$AZ,47,FALSE)),IF($X$1=9,(VLOOKUP(B537,'X9'!$B:$AZ,47,FALSE)),IF($X$1=10,(VLOOKUP(B537,'X10'!$B:$AZ,47,FALSE)),IF($X$1=11,(VLOOKUP(B537,'X11'!$B:$AZ,47,FALSE)),IF($X$1=12,(VLOOKUP(B537,'X12'!$B:$AZ,47,FALSE)),IF($X$1=13,(VLOOKUP(B537,'X13'!$B:$AZ,47,FALSE)),"B"))))))))))))))=TRUE," ",(IF($X$1=1,(VLOOKUP(B537,'X1'!$B:$AZ,47,FALSE)),IF($X$1=2,(VLOOKUP(B537,'X2'!$B:$AZ,47,FALSE)),IF($X$1=3,(VLOOKUP(B537,'X3'!$B:$AZ,47,FALSE)),IF($X$1=4,(VLOOKUP(B537,'X4'!$B:$AZ,47,FALSE)),IF($X$1=5,(VLOOKUP(B537,'X5'!$B:$AZ,47,FALSE)),IF($X$1=6,(VLOOKUP(B537,'X6'!$B:$AZ,47,FALSE)),IF($X$1=7,(VLOOKUP(B537,'X7'!$B:$AZ,47,FALSE)),IF($X$1=8,(VLOOKUP(B537,'X8'!$B:$AZ,47,FALSE)),IF($X$1=9,(VLOOKUP(B537,'X9'!$B:$AZ,47,FALSE)),IF($X$1=10,(VLOOKUP(B537,'X10'!$B:$AZ,47,FALSE)),IF($X$1=11,(VLOOKUP(B537,'X11'!$B:$AZ,47,FALSE)),IF($X$1=12,(VLOOKUP(B537,'X12'!$B:$AZ,47,FALSE)),IF($X$1=13,(VLOOKUP(B537,'X13'!$B:$AZ,47,FALSE)),"B")))))))))))))))</f>
        <v xml:space="preserve"> </v>
      </c>
      <c r="D537" s="181" t="str">
        <f ca="1">IF(ISERROR(IF($X$1=1,(VLOOKUP(B537,'X1'!$B:$AP,41,FALSE)),IF($X$1=2,(VLOOKUP(B537,'X2'!$B:$AP,41,FALSE)),IF($X$1=3,(VLOOKUP(B537,'X3'!$B:$AP,41,FALSE)),IF($X$1=4,(VLOOKUP(B537,'X4'!$B:$AP,41,FALSE)),IF($X$1=5,(VLOOKUP(B537,'X5'!$B:$AP,41,FALSE)),IF($X$1=6,(VLOOKUP(B537,'X6'!$B:$AP,41,FALSE)),IF($X$1=7,(VLOOKUP(B537,'X7'!$B:$AP,41,FALSE)),IF($X$1=8,(VLOOKUP(B537,'X8'!$B:$AP,41,FALSE)),IF($X$1=9,(VLOOKUP(B537,'X9'!$B:$AP,41,FALSE)),IF($X$1=10,(VLOOKUP(B537,'X10'!$B:$AP,41,FALSE)),IF($X$1=11,(VLOOKUP(B537,'X11'!$B:$AP,41,FALSE)),IF($X$1=12,(VLOOKUP(B537,'X12'!$B:$AP,41,FALSE)),IF($X$1=13,(VLOOKUP(B537,'X13'!$B:$AP,41,FALSE)),"B"))))))))))))))=TRUE," ",(IF($X$1=1,(VLOOKUP(B537,'X1'!$B:$AP,41,FALSE)),IF($X$1=2,(VLOOKUP(B537,'X2'!$B:$AP,41,FALSE)),IF($X$1=3,(VLOOKUP(B537,'X3'!$B:$AP,41,FALSE)),IF($X$1=4,(VLOOKUP(B537,'X4'!$B:$AP,41,FALSE)),IF($X$1=5,(VLOOKUP(B537,'X5'!$B:$AP,41,FALSE)),IF($X$1=6,(VLOOKUP(B537,'X6'!$B:$AP,41,FALSE)),IF($X$1=7,(VLOOKUP(B537,'X7'!$B:$AP,41,FALSE)),IF($X$1=8,(VLOOKUP(B537,'X8'!$B:$AP,41,FALSE)),IF($X$1=9,(VLOOKUP(B537,'X9'!$B:$AP,41,FALSE)),IF($X$1=10,(VLOOKUP(B537,'X10'!$B:$AP,41,FALSE)),IF($X$1=11,(VLOOKUP(B537,'X11'!$B:$AP,41,FALSE)),IF($X$1=12,(VLOOKUP(B537,'X12'!$B:$AP,41,FALSE)),IF($X$1=13,(VLOOKUP(B537,'X13'!$B:$AP,41,FALSE)),"B")))))))))))))))</f>
        <v xml:space="preserve"> </v>
      </c>
      <c r="E537" s="182" t="str">
        <f ca="1">IF(ISERROR(IF($X$1=1,(VLOOKUP(B537,'X1'!$B:$AP,7,FALSE)),IF($X$1=2,(VLOOKUP(B537,'X2'!$B:$AP,7,FALSE)),IF($X$1=3,(VLOOKUP(B537,'X3'!$B:$AP,7,FALSE)),IF($X$1=4,(VLOOKUP(B537,'X4'!$B:$AP,7,FALSE)),IF($X$1=5,(VLOOKUP(B537,'X5'!$B:$AP,7,FALSE)),IF($X$1=6,(VLOOKUP(B537,'X6'!$B:$AP,7,FALSE)),IF($X$1=7,(VLOOKUP(B537,'X7'!$B:$AP,7,FALSE)),IF($X$1=8,(VLOOKUP(B537,'X8'!$B:$AP,7,FALSE)),IF($X$1=9,(VLOOKUP(B537,'X9'!$B:$AP,7,FALSE)),IF($X$1=10,(VLOOKUP(B537,'X10'!$B:$AP,7,FALSE)),IF($X$1=11,(VLOOKUP(B537,'X11'!$B:$AP,7,FALSE)),IF($X$1=12,(VLOOKUP(B537,'X12'!$B:$AP,7,FALSE)),IF($X$1=13,(VLOOKUP(B537,'X13'!$B:$AP,7,FALSE)),"B"))))))))))))))=TRUE," ",(IF($X$1=1,(VLOOKUP(B537,'X1'!$B:$AP,7,FALSE)),IF($X$1=2,(VLOOKUP(B537,'X2'!$B:$AP,7,FALSE)),IF($X$1=3,(VLOOKUP(B537,'X3'!$B:$AP,7,FALSE)),IF($X$1=4,(VLOOKUP(B537,'X4'!$B:$AP,7,FALSE)),IF($X$1=5,(VLOOKUP(B537,'X5'!$B:$AP,7,FALSE)),IF($X$1=6,(VLOOKUP(B537,'X6'!$B:$AP,7,FALSE)),IF($X$1=7,(VLOOKUP(B537,'X7'!$B:$AP,7,FALSE)),IF($X$1=8,(VLOOKUP(B537,'X8'!$B:$AP,7,FALSE)),IF($X$1=9,(VLOOKUP(B537,'X9'!$B:$AP,7,FALSE)),IF($X$1=10,(VLOOKUP(B537,'X10'!$B:$AP,7,FALSE)),IF($X$1=11,(VLOOKUP(B537,'X11'!$B:$AP,7,FALSE)),IF($X$1=12,(VLOOKUP(B537,'X12'!$B:$AP,7,FALSE)),IF($X$1=13,(VLOOKUP(B537,'X13'!$B:$AP,7,FALSE)),"B")))))))))))))))</f>
        <v xml:space="preserve"> </v>
      </c>
      <c r="F537" s="182" t="str">
        <f ca="1">IF(ISERROR(IF((IF($X$1=1,(VLOOKUP(B537,'X1'!$B:$AO,6,FALSE)),(IF($X$1=2,(VLOOKUP(B537,'X2'!$B:$AO,6,FALSE)),(IF($X$1=3,(VLOOKUP(B537,'X3'!$B:$AO,6,FALSE)),(IF($X$1=4,(VLOOKUP(B537,'X4'!$B:$AO,6,FALSE)),(IF($X$1=5,(VLOOKUP(B537,'X5'!$B:$AO,6,FALSE)),(IF($X$1=6,(VLOOKUP(B537,'X6'!$B:$AO,6,FALSE)),(IF($X$1=7,(VLOOKUP(B537,'X7'!$B:$AO,6,FALSE)),(IF($X$1=8,(VLOOKUP(B537,'X8'!$B:$AO,6,FALSE)),(IF($X$1=9,(VLOOKUP(B537,'X9'!$B:$AO,6,FALSE)),(IF($X$1=10,(VLOOKUP(B537,'X10'!$B:$AO,6,FALSE)),(IF($X$1=11,(VLOOKUP(B537,'X11'!$B:$AO,6,FALSE)),(IF($X$1=12,(VLOOKUP(B537,'X12'!$B:$AO,6,FALSE)),(VLOOKUP(B537,'X13'!$B:$AO,6,FALSE))))))))))))))))))))))))))=$V$1," ",(IF($X$1=1,(VLOOKUP(B537,'X1'!$B:$AO,6,FALSE)),(IF($X$1=2,(VLOOKUP(B537,'X2'!$B:$AO,6,FALSE)),(IF($X$1=3,(VLOOKUP(B537,'X3'!$B:$AO,6,FALSE)),(IF($X$1=4,(VLOOKUP(B537,'X4'!$B:$AO,6,FALSE)),(IF($X$1=5,(VLOOKUP(B537,'X5'!$B:$AO,6,FALSE)),(IF($X$1=6,(VLOOKUP(B537,'X6'!$B:$AO,6,FALSE)),(IF($X$1=7,(VLOOKUP(B537,'X7'!$B:$AO,6,FALSE)),(IF($X$1=8,(VLOOKUP(B537,'X8'!$B:$AO,6,FALSE)),(IF($X$1=9,(VLOOKUP(B537,'X9'!$B:$AO,6,FALSE)),(IF($X$1=10,(VLOOKUP(B537,'X10'!$B:$AO,6,FALSE)),(IF($X$1=11,(VLOOKUP(B537,'X11'!$B:$AO,6,FALSE)),(IF($X$1=12,(VLOOKUP(B537,'X12'!$B:$AO,6,FALSE)),(VLOOKUP(B537,'X13'!$B:$AO,6,FALSE))))))))))))))))))))))))))))=TRUE," ",(IF((IF($X$1=1,(VLOOKUP(B537,'X1'!$B:$AO,6,FALSE)),(IF($X$1=2,(VLOOKUP(B537,'X2'!$B:$AO,6,FALSE)),(IF($X$1=3,(VLOOKUP(B537,'X3'!$B:$AO,6,FALSE)),(IF($X$1=4,(VLOOKUP(B537,'X4'!$B:$AO,6,FALSE)),(IF($X$1=5,(VLOOKUP(B537,'X5'!$B:$AO,6,FALSE)),(IF($X$1=6,(VLOOKUP(B537,'X6'!$B:$AO,6,FALSE)),(IF($X$1=7,(VLOOKUP(B537,'X7'!$B:$AO,6,FALSE)),(IF($X$1=8,(VLOOKUP(B537,'X8'!$B:$AO,6,FALSE)),(IF($X$1=9,(VLOOKUP(B537,'X9'!$B:$AO,6,FALSE)),(IF($X$1=10,(VLOOKUP(B537,'X10'!$B:$AO,6,FALSE)),(IF($X$1=11,(VLOOKUP(B537,'X11'!$B:$AO,6,FALSE)),(IF($X$1=12,(VLOOKUP(B537,'X12'!$B:$AO,6,FALSE)),(VLOOKUP(B537,'X13'!$B:$AO,6,FALSE))))))))))))))))))))))))))=$V$1," ",(IF($X$1=1,(VLOOKUP(B537,'X1'!$B:$AO,6,FALSE)),(IF($X$1=2,(VLOOKUP(B537,'X2'!$B:$AO,6,FALSE)),(IF($X$1=3,(VLOOKUP(B537,'X3'!$B:$AO,6,FALSE)),(IF($X$1=4,(VLOOKUP(B537,'X4'!$B:$AO,6,FALSE)),(IF($X$1=5,(VLOOKUP(B537,'X5'!$B:$AO,6,FALSE)),(IF($X$1=6,(VLOOKUP(B537,'X6'!$B:$AO,6,FALSE)),(IF($X$1=7,(VLOOKUP(B537,'X7'!$B:$AO,6,FALSE)),(IF($X$1=8,(VLOOKUP(B537,'X8'!$B:$AO,6,FALSE)),(IF($X$1=9,(VLOOKUP(B537,'X9'!$B:$AO,6,FALSE)),(IF($X$1=10,(VLOOKUP(B537,'X10'!$B:$AO,6,FALSE)),(IF($X$1=11,(VLOOKUP(B537,'X11'!$B:$AO,6,FALSE)),(IF($X$1=12,(VLOOKUP(B537,'X12'!$B:$AO,6,FALSE)),(VLOOKUP(B537,'X13'!$B:$AO,6,FALSE)))))))))))))))))))))))))))))</f>
        <v xml:space="preserve"> </v>
      </c>
      <c r="G537" s="182" t="str">
        <f ca="1">IF(ISERROR(IF($X$1=1,(VLOOKUP(B537,'X1'!$B:$AZ,44,FALSE)),IF($X$1=2,(VLOOKUP(B537,'X2'!$B:$AZ,44,FALSE)),IF($X$1=3,(VLOOKUP(B537,'X3'!$B:$AZ,44,FALSE)),IF($X$1=4,(VLOOKUP(B537,'X4'!$B:$AZ,44,FALSE)),IF($X$1=5,(VLOOKUP(B537,'X5'!$B:$AZ,44,FALSE)),IF($X$1=6,(VLOOKUP(B537,'X6'!$B:$AZ,44,FALSE)),IF($X$1=7,(VLOOKUP(B537,'X7'!$B:$AZ,44,FALSE)),IF($X$1=8,(VLOOKUP(B537,'X8'!$B:$AZ,44,FALSE)),IF($X$1=9,(VLOOKUP(B537,'X9'!$B:$AZ,44,FALSE)),IF($X$1=10,(VLOOKUP(B537,'X10'!$B:$AZ,44,FALSE)),IF($X$1=11,(VLOOKUP(B537,'X11'!$B:$AZ,44,FALSE)),IF($X$1=12,(VLOOKUP(B537,'X12'!$B:$AZ,44,FALSE)),IF($X$1=13,(VLOOKUP(B537,'X13'!$B:$AZ,44,FALSE)),"B"))))))))))))))=TRUE," ",(IF($X$1=1,(VLOOKUP(B537,'X1'!$B:$AZ,44,FALSE)),IF($X$1=2,(VLOOKUP(B537,'X2'!$B:$AZ,44,FALSE)),IF($X$1=3,(VLOOKUP(B537,'X3'!$B:$AZ,44,FALSE)),IF($X$1=4,(VLOOKUP(B537,'X4'!$B:$AZ,44,FALSE)),IF($X$1=5,(VLOOKUP(B537,'X5'!$B:$AZ,44,FALSE)),IF($X$1=6,(VLOOKUP(B537,'X6'!$B:$AZ,44,FALSE)),IF($X$1=7,(VLOOKUP(B537,'X7'!$B:$AZ,44,FALSE)),IF($X$1=8,(VLOOKUP(B537,'X8'!$B:$AZ,44,FALSE)),IF($X$1=9,(VLOOKUP(B537,'X9'!$B:$AZ,44,FALSE)),IF($X$1=10,(VLOOKUP(B537,'X10'!$B:$AZ,44,FALSE)),IF($X$1=11,(VLOOKUP(B537,'X11'!$B:$AZ,44,FALSE)),IF($X$1=12,(VLOOKUP(B537,'X12'!$B:$AZ,44,FALSE)),IF($X$1=13,(VLOOKUP(B537,'X13'!$B:$AZ,44,FALSE)),"B")))))))))))))))</f>
        <v xml:space="preserve"> </v>
      </c>
      <c r="H537" s="182" t="str">
        <f ca="1">IF(ISERROR(IF($X$1=1,(VLOOKUP(B537,'X1'!$B:$AZ,8,FALSE)),IF($X$1=2,(VLOOKUP(B537,'X2'!$B:$AZ,8,FALSE)),IF($X$1=3,(VLOOKUP(B537,'X3'!$B:$AZ,8,FALSE)),IF($X$1=4,(VLOOKUP(B537,'X4'!$B:$AZ,8,FALSE)),IF($X$1=5,(VLOOKUP(B537,'X5'!$B:$AZ,8,FALSE)),IF($X$1=6,(VLOOKUP(B537,'X6'!$B:$AZ,8,FALSE)),IF($X$1=7,(VLOOKUP(B537,'X7'!$B:$AZ,8,FALSE)),IF($X$1=8,(VLOOKUP(B537,'X8'!$B:$AZ,8,FALSE)),IF($X$1=9,(VLOOKUP(B537,'X9'!$B:$AZ,8,FALSE)),IF($X$1=10,(VLOOKUP(B537,'X10'!$B:$AZ,8,FALSE)),IF($X$1=11,(VLOOKUP(B537,'X11'!$B:$AZ,8,FALSE)),IF($X$1=12,(VLOOKUP(B537,'X12'!$B:$AZ,8,FALSE)),IF($X$1=13,(VLOOKUP(B537,'X13'!$B:$AZ,8,FALSE)),"B"))))))))))))))=TRUE," ",(IF($X$1=1,(VLOOKUP(B537,'X1'!$B:$AZ,8,FALSE)),IF($X$1=2,(VLOOKUP(B537,'X2'!$B:$AZ,8,FALSE)),IF($X$1=3,(VLOOKUP(B537,'X3'!$B:$AZ,8,FALSE)),IF($X$1=4,(VLOOKUP(B537,'X4'!$B:$AZ,8,FALSE)),IF($X$1=5,(VLOOKUP(B537,'X5'!$B:$AZ,8,FALSE)),IF($X$1=6,(VLOOKUP(B537,'X6'!$B:$AZ,8,FALSE)),IF($X$1=7,(VLOOKUP(B537,'X7'!$B:$AZ,8,FALSE)),IF($X$1=8,(VLOOKUP(B537,'X8'!$B:$AZ,8,FALSE)),IF($X$1=9,(VLOOKUP(B537,'X9'!$B:$AZ,8,FALSE)),IF($X$1=10,(VLOOKUP(B537,'X10'!$B:$AZ,8,FALSE)),IF($X$1=11,(VLOOKUP(B537,'X11'!$B:$AZ,8,FALSE)),IF($X$1=12,(VLOOKUP(B537,'X12'!$B:$AZ,8,FALSE)),IF($X$1=13,(VLOOKUP(B537,'X13'!$B:$AZ,8,FALSE)),"B")))))))))))))))</f>
        <v xml:space="preserve"> </v>
      </c>
      <c r="I537" s="183" t="str">
        <f ca="1">IF(ISERROR(IF($X$1=1,(VLOOKUP(B537,'X1'!$B:$AZ,2,FALSE)),IF($X$1=2,(VLOOKUP(B537,'X2'!$B:$AZ,2,FALSE)),IF($X$1=3,(VLOOKUP(B537,'X3'!$B:$AZ,2,FALSE)),IF($X$1=4,(VLOOKUP(B537,'X4'!$B:$AZ,2,FALSE)),IF($X$1=5,(VLOOKUP(B537,'X5'!$B:$AZ,2,FALSE)),IF($X$1=6,(VLOOKUP(B537,'X6'!$B:$AZ,2,FALSE)),IF($X$1=7,(VLOOKUP(B537,'X7'!$B:$AZ,2,FALSE)),IF($X$1=8,(VLOOKUP(B537,'X8'!$B:$AZ,2,FALSE)),IF($X$1=9,(VLOOKUP(B537,'X9'!$B:$AZ,2,FALSE)),IF($X$1=10,(VLOOKUP(B537,'X10'!$B:$AZ,2,FALSE)),IF($X$1=11,(VLOOKUP(B537,'X11'!$B:$AZ,2,FALSE)),IF($X$1=12,(VLOOKUP(B537,'X12'!$B:$AZ,2,FALSE)),IF($X$1=13,(VLOOKUP(B537,'X13'!$B:$AZ,2,FALSE)),"B"))))))))))))))=TRUE," ",(IF($X$1=1,(VLOOKUP(B537,'X1'!$B:$AZ,2,FALSE)),IF($X$1=2,(VLOOKUP(B537,'X2'!$B:$AZ,2,FALSE)),IF($X$1=3,(VLOOKUP(B537,'X3'!$B:$AZ,2,FALSE)),IF($X$1=4,(VLOOKUP(B537,'X4'!$B:$AZ,2,FALSE)),IF($X$1=5,(VLOOKUP(B537,'X5'!$B:$AZ,2,FALSE)),IF($X$1=6,(VLOOKUP(B537,'X6'!$B:$AZ,2,FALSE)),IF($X$1=7,(VLOOKUP(B537,'X7'!$B:$AZ,2,FALSE)),IF($X$1=8,(VLOOKUP(B537,'X8'!$B:$AZ,2,FALSE)),IF($X$1=9,(VLOOKUP(B537,'X9'!$B:$AZ,2,FALSE)),IF($X$1=10,(VLOOKUP(B537,'X10'!$B:$AZ,2,FALSE)),IF($X$1=11,(VLOOKUP(B537,'X11'!$B:$AZ,2,FALSE)),IF($X$1=12,(VLOOKUP(B537,'X12'!$B:$AZ,2,FALSE)),IF($X$1=13,(VLOOKUP(B537,'X13'!$B:$AZ,2,FALSE)),"B")))))))))))))))</f>
        <v xml:space="preserve"> </v>
      </c>
      <c r="J537" s="183" t="str">
        <f ca="1">IF(ISERROR(IF($X$1=1,(VLOOKUP(B537,'X1'!$B:$AZ,3,FALSE)),IF($X$1=2,(VLOOKUP(B537,'X2'!$B:$AZ,3,FALSE)),IF($X$1=3,(VLOOKUP(B537,'X3'!$B:$AZ,3,FALSE)),IF($X$1=4,(VLOOKUP(B537,'X4'!$B:$AZ,3,FALSE)),IF($X$1=5,(VLOOKUP(B537,'X5'!$B:$AZ,3,FALSE)),IF($X$1=6,(VLOOKUP(B537,'X6'!$B:$AZ,3,FALSE)),IF($X$1=7,(VLOOKUP(B537,'X7'!$B:$AZ,3,FALSE)),IF($X$1=8,(VLOOKUP(B537,'X8'!$B:$AZ,3,FALSE)),IF($X$1=9,(VLOOKUP(B537,'X9'!$B:$AZ,3,FALSE)),IF($X$1=10,(VLOOKUP(B537,'X10'!$B:$AZ,3,FALSE)),IF($X$1=11,(VLOOKUP(B537,'X11'!$B:$AZ,3,FALSE)),IF($X$1=12,(VLOOKUP(B537,'X12'!$B:$AZ,3,FALSE)),IF($X$1=13,(VLOOKUP(B537,'X13'!$B:$AZ,3,FALSE)),"B"))))))))))))))=TRUE," ",(IF($X$1=1,(VLOOKUP(B537,'X1'!$B:$AZ,3,FALSE)),IF($X$1=2,(VLOOKUP(B537,'X2'!$B:$AZ,3,FALSE)),IF($X$1=3,(VLOOKUP(B537,'X3'!$B:$AZ,3,FALSE)),IF($X$1=4,(VLOOKUP(B537,'X4'!$B:$AZ,3,FALSE)),IF($X$1=5,(VLOOKUP(B537,'X5'!$B:$AZ,3,FALSE)),IF($X$1=6,(VLOOKUP(B537,'X6'!$B:$AZ,3,FALSE)),IF($X$1=7,(VLOOKUP(B537,'X7'!$B:$AZ,3,FALSE)),IF($X$1=8,(VLOOKUP(B537,'X8'!$B:$AZ,3,FALSE)),IF($X$1=9,(VLOOKUP(B537,'X9'!$B:$AZ,3,FALSE)),IF($X$1=10,(VLOOKUP(B537,'X10'!$B:$AZ,3,FALSE)),IF($X$1=11,(VLOOKUP(B537,'X11'!$B:$AZ,3,FALSE)),IF($X$1=12,(VLOOKUP(B537,'X12'!$B:$AZ,3,FALSE)),IF($X$1=13,(VLOOKUP(B537,'X13'!$B:$AZ,3,FALSE)),"B")))))))))))))))</f>
        <v xml:space="preserve"> </v>
      </c>
      <c r="K537" s="183" t="str">
        <f ca="1">IF(ISERROR(IF($X$1=1,(VLOOKUP(B537,'X1'!$B:$AZ,5,FALSE)),IF($X$1=2,(VLOOKUP(B537,'X2'!$B:$AZ,5,FALSE)),IF($X$1=3,(VLOOKUP(B537,'X3'!$B:$AZ,5,FALSE)),IF($X$1=4,(VLOOKUP(B537,'X4'!$B:$AZ,5,FALSE)),IF($X$1=5,(VLOOKUP(B537,'X5'!$B:$AZ,5,FALSE)),IF($X$1=6,(VLOOKUP(B537,'X6'!$B:$AZ,5,FALSE)),IF($X$1=7,(VLOOKUP(B537,'X7'!$B:$AZ,5,FALSE)),IF($X$1=8,(VLOOKUP(B537,'X8'!$B:$AZ,5,FALSE)),IF($X$1=9,(VLOOKUP(B537,'X9'!$B:$AZ,5,FALSE)),IF($X$1=10,(VLOOKUP(B537,'X10'!$B:$AZ,5,FALSE)),IF($X$1=11,(VLOOKUP(B537,'X11'!$B:$AZ,5,FALSE)),IF($X$1=12,(VLOOKUP(B537,'X12'!$B:$AZ,5,FALSE)),IF($X$1=13,(VLOOKUP(B537,'X13'!$B:$AZ,5,FALSE)),"B"))))))))))))))=TRUE," ",(IF($X$1=1,(VLOOKUP(B537,'X1'!$B:$AZ,5,FALSE)),IF($X$1=2,(VLOOKUP(B537,'X2'!$B:$AZ,5,FALSE)),IF($X$1=3,(VLOOKUP(B537,'X3'!$B:$AZ,5,FALSE)),IF($X$1=4,(VLOOKUP(B537,'X4'!$B:$AZ,5,FALSE)),IF($X$1=5,(VLOOKUP(B537,'X5'!$B:$AZ,5,FALSE)),IF($X$1=6,(VLOOKUP(B537,'X6'!$B:$AZ,5,FALSE)),IF($X$1=7,(VLOOKUP(B537,'X7'!$B:$AZ,5,FALSE)),IF($X$1=8,(VLOOKUP(B537,'X8'!$B:$AZ,5,FALSE)),IF($X$1=9,(VLOOKUP(B537,'X9'!$B:$AZ,5,FALSE)),IF($X$1=10,(VLOOKUP(B537,'X10'!$B:$AZ,5,FALSE)),IF($X$1=11,(VLOOKUP(B537,'X11'!$B:$AZ,5,FALSE)),IF($X$1=12,(VLOOKUP(B537,'X12'!$B:$AZ,5,FALSE)),IF($X$1=13,(VLOOKUP(B537,'X13'!$B:$AZ,5,FALSE)),"B")))))))))))))))</f>
        <v xml:space="preserve"> </v>
      </c>
      <c r="L537" s="184" t="str">
        <f ca="1">IF(ISERROR(IF($X$1=1,(VLOOKUP(B537,'X1'!$B:$AZ,9,FALSE)),IF($X$1=2,(VLOOKUP(B537,'X2'!$B:$AZ,9,FALSE)),IF($X$1=3,(VLOOKUP(B537,'X3'!$B:$AZ,9,FALSE)),IF($X$1=4,(VLOOKUP(B537,'X4'!$B:$AZ,9,FALSE)),IF($X$1=5,(VLOOKUP(B537,'X5'!$B:$AZ,9,FALSE)),IF($X$1=6,(VLOOKUP(B537,'X6'!$B:$AZ,9,FALSE)),IF($X$1=7,(VLOOKUP(B537,'X7'!$B:$AZ,9,FALSE)),IF($X$1=8,(VLOOKUP(B537,'X8'!$B:$AZ,9,FALSE)),IF($X$1=9,(VLOOKUP(B537,'X9'!$B:$AZ,9,FALSE)),IF($X$1=10,(VLOOKUP(B537,'X10'!$B:$AZ,9,FALSE)),IF($X$1=11,(VLOOKUP(B537,'X11'!$B:$AZ,9,FALSE)),IF($X$1=12,(VLOOKUP(B537,'X12'!$B:$AZ,9,FALSE)),IF($X$1=13,(VLOOKUP(B537,'X13'!$B:$AZ,9,FALSE)),"B"))))))))))))))=TRUE," ",(IF($X$1=1,(VLOOKUP(B537,'X1'!$B:$AZ,9,FALSE)),IF($X$1=2,(VLOOKUP(B537,'X2'!$B:$AZ,9,FALSE)),IF($X$1=3,(VLOOKUP(B537,'X3'!$B:$AZ,9,FALSE)),IF($X$1=4,(VLOOKUP(B537,'X4'!$B:$AZ,9,FALSE)),IF($X$1=5,(VLOOKUP(B537,'X5'!$B:$AZ,9,FALSE)),IF($X$1=6,(VLOOKUP(B537,'X6'!$B:$AZ,9,FALSE)),IF($X$1=7,(VLOOKUP(B537,'X7'!$B:$AZ,9,FALSE)),IF($X$1=8,(VLOOKUP(B537,'X8'!$B:$AZ,9,FALSE)),IF($X$1=9,(VLOOKUP(B537,'X9'!$B:$AZ,9,FALSE)),IF($X$1=10,(VLOOKUP(B537,'X10'!$B:$AZ,9,FALSE)),IF($X$1=11,(VLOOKUP(B537,'X11'!$B:$AZ,9,FALSE)),IF($X$1=12,(VLOOKUP(B537,'X12'!$B:$AZ,9,FALSE)),IF($X$1=13,(VLOOKUP(B537,'X13'!$B:$AZ,9,FALSE)),"B")))))))))))))))</f>
        <v xml:space="preserve"> </v>
      </c>
      <c r="M537" s="184" t="str">
        <f ca="1">IF(ISERROR(IF($X$1=1,(VLOOKUP(B537,'X1'!$B:$AZ,10,FALSE)),IF($X$1=2,(VLOOKUP(B537,'X2'!$B:$AZ,10,FALSE)),IF($X$1=3,(VLOOKUP(B537,'X3'!$B:$AZ,10,FALSE)),IF($X$1=4,(VLOOKUP(B537,'X4'!$B:$AZ,10,FALSE)),IF($X$1=5,(VLOOKUP(B537,'X5'!$B:$AZ,10,FALSE)),IF($X$1=6,(VLOOKUP(B537,'X6'!$B:$AZ,10,FALSE)),IF($X$1=7,(VLOOKUP(B537,'X7'!$B:$AZ,10,FALSE)),IF($X$1=8,(VLOOKUP(B537,'X8'!$B:$AZ,10,FALSE)),IF($X$1=9,(VLOOKUP(B537,'X9'!$B:$AZ,10,FALSE)),IF($X$1=10,(VLOOKUP(B537,'X10'!$B:$AZ,10,FALSE)),IF($X$1=11,(VLOOKUP(B537,'X11'!$B:$AZ,10,FALSE)),IF($X$1=12,(VLOOKUP(B537,'X12'!$B:$AZ,10,FALSE)),IF($X$1=13,(VLOOKUP(B537,'X13'!$B:$AZ,10,FALSE)),"B"))))))))))))))=TRUE," ",(IF($X$1=1,(VLOOKUP(B537,'X1'!$B:$AZ,10,FALSE)),IF($X$1=2,(VLOOKUP(B537,'X2'!$B:$AZ,10,FALSE)),IF($X$1=3,(VLOOKUP(B537,'X3'!$B:$AZ,10,FALSE)),IF($X$1=4,(VLOOKUP(B537,'X4'!$B:$AZ,10,FALSE)),IF($X$1=5,(VLOOKUP(B537,'X5'!$B:$AZ,10,FALSE)),IF($X$1=6,(VLOOKUP(B537,'X6'!$B:$AZ,10,FALSE)),IF($X$1=7,(VLOOKUP(B537,'X7'!$B:$AZ,10,FALSE)),IF($X$1=8,(VLOOKUP(B537,'X8'!$B:$AZ,10,FALSE)),IF($X$1=9,(VLOOKUP(B537,'X9'!$B:$AZ,10,FALSE)),IF($X$1=10,(VLOOKUP(B537,'X10'!$B:$AZ,10,FALSE)),IF($X$1=11,(VLOOKUP(B537,'X11'!$B:$AZ,10,FALSE)),IF($X$1=12,(VLOOKUP(B537,'X12'!$B:$AZ,10,FALSE)),IF($X$1=13,(VLOOKUP(B537,'X13'!$B:$AZ,10,FALSE)),"B")))))))))))))))</f>
        <v xml:space="preserve"> </v>
      </c>
      <c r="N537" s="185" t="str">
        <f ca="1">IF(ISERROR(IF($X$1=1,(VLOOKUP(B537,'X1'!$B:$AZ,45,FALSE)),IF($X$1=2,(VLOOKUP(B537,'X2'!$B:$AZ,45,FALSE)),IF($X$1=3,(VLOOKUP(B537,'X3'!$B:$AZ,45,FALSE)),IF($X$1=4,(VLOOKUP(B537,'X4'!$B:$AZ,45,FALSE)),IF($X$1=5,(VLOOKUP(B537,'X5'!$B:$AZ,45,FALSE)),IF($X$1=6,(VLOOKUP(B537,'X6'!$B:$AZ,45,FALSE)),IF($X$1=7,(VLOOKUP(B537,'X7'!$B:$AZ,45,FALSE)),IF($X$1=8,(VLOOKUP(B537,'X8'!$B:$AZ,45,FALSE)),IF($X$1=9,(VLOOKUP(B537,'X9'!$B:$AZ,45,FALSE)),IF($X$1=10,(VLOOKUP(B537,'X10'!$B:$AZ,45,FALSE)),IF($X$1=11,(VLOOKUP(B537,'X11'!$B:$AZ,45,FALSE)),IF($X$1=12,(VLOOKUP(B537,'X12'!$B:$AZ,45,FALSE)),IF($X$1=13,(VLOOKUP(B537,'X13'!$B:$AZ,45,FALSE)),"B"))))))))))))))=TRUE," ",(IF($X$1=1,(VLOOKUP(B537,'X1'!$B:$AZ,45,FALSE)),IF($X$1=2,(VLOOKUP(B537,'X2'!$B:$AZ,45,FALSE)),IF($X$1=3,(VLOOKUP(B537,'X3'!$B:$AZ,45,FALSE)),IF($X$1=4,(VLOOKUP(B537,'X4'!$B:$AZ,45,FALSE)),IF($X$1=5,(VLOOKUP(B537,'X5'!$B:$AZ,45,FALSE)),IF($X$1=6,(VLOOKUP(B537,'X6'!$B:$AZ,45,FALSE)),IF($X$1=7,(VLOOKUP(B537,'X7'!$B:$AZ,45,FALSE)),IF($X$1=8,(VLOOKUP(B537,'X8'!$B:$AZ,45,FALSE)),IF($X$1=9,(VLOOKUP(B537,'X9'!$B:$AZ,45,FALSE)),IF($X$1=10,(VLOOKUP(B537,'X10'!$B:$AZ,45,FALSE)),IF($X$1=11,(VLOOKUP(B537,'X11'!$B:$AZ,45,FALSE)),IF($X$1=12,(VLOOKUP(B537,'X12'!$B:$AZ,45,FALSE)),IF($X$1=13,(VLOOKUP(B537,'X13'!$B:$AZ,45,FALSE)),"B")))))))))))))))</f>
        <v xml:space="preserve"> </v>
      </c>
      <c r="O537" s="184" t="str">
        <f ca="1">IF(ISERROR(IF($X$1=1,(VLOOKUP(B537,'X1'!$B:$AZ,11,FALSE)),IF($X$1=2,(VLOOKUP(B537,'X2'!$B:$AZ,11,FALSE)),IF($X$1=3,(VLOOKUP(B537,'X3'!$B:$AZ,11,FALSE)),IF($X$1=4,(VLOOKUP(B537,'X4'!$B:$AZ,11,FALSE)),IF($X$1=5,(VLOOKUP(B537,'X5'!$B:$AZ,11,FALSE)),IF($X$1=6,(VLOOKUP(B537,'X6'!$B:$AZ,11,FALSE)),IF($X$1=7,(VLOOKUP(B537,'X7'!$B:$AZ,11,FALSE)),IF($X$1=8,(VLOOKUP(B537,'X8'!$B:$AZ,11,FALSE)),IF($X$1=9,(VLOOKUP(B537,'X9'!$B:$AZ,11,FALSE)),IF($X$1=10,(VLOOKUP(B537,'X10'!$B:$AZ,11,FALSE)),IF($X$1=11,(VLOOKUP(B537,'X11'!$B:$AZ,11,FALSE)),IF($X$1=12,(VLOOKUP(B537,'X12'!$B:$AZ,11,FALSE)),IF($X$1=13,(VLOOKUP(B537,'X13'!$B:$AZ,11,FALSE)),"B"))))))))))))))=TRUE," ",(IF($X$1=1,(VLOOKUP(B537,'X1'!$B:$AZ,11,FALSE)),IF($X$1=2,(VLOOKUP(B537,'X2'!$B:$AZ,11,FALSE)),IF($X$1=3,(VLOOKUP(B537,'X3'!$B:$AZ,11,FALSE)),IF($X$1=4,(VLOOKUP(B537,'X4'!$B:$AZ,11,FALSE)),IF($X$1=5,(VLOOKUP(B537,'X5'!$B:$AZ,11,FALSE)),IF($X$1=6,(VLOOKUP(B537,'X6'!$B:$AZ,11,FALSE)),IF($X$1=7,(VLOOKUP(B537,'X7'!$B:$AZ,11,FALSE)),IF($X$1=8,(VLOOKUP(B537,'X8'!$B:$AZ,11,FALSE)),IF($X$1=9,(VLOOKUP(B537,'X9'!$B:$AZ,11,FALSE)),IF($X$1=10,(VLOOKUP(B537,'X10'!$B:$AZ,11,FALSE)),IF($X$1=11,(VLOOKUP(B537,'X11'!$B:$AZ,11,FALSE)),IF($X$1=12,(VLOOKUP(B537,'X12'!$B:$AZ,11,FALSE)),IF($X$1=13,(VLOOKUP(B537,'X13'!$B:$AZ,11,FALSE)),"B")))))))))))))))</f>
        <v xml:space="preserve"> </v>
      </c>
      <c r="P537" s="184" t="str">
        <f ca="1">IF(ISERROR(IF($X$1=1,(VLOOKUP(B537,'X1'!$B:$AZ,12,FALSE)),IF($X$1=2,(VLOOKUP(B537,'X2'!$B:$AZ,12,FALSE)),IF($X$1=3,(VLOOKUP(B537,'X3'!$B:$AZ,12,FALSE)),IF($X$1=4,(VLOOKUP(B537,'X4'!$B:$AZ,12,FALSE)),IF($X$1=5,(VLOOKUP(B537,'X5'!$B:$AZ,12,FALSE)),IF($X$1=6,(VLOOKUP(B537,'X6'!$B:$AZ,12,FALSE)),IF($X$1=7,(VLOOKUP(B537,'X7'!$B:$AZ,12,FALSE)),IF($X$1=8,(VLOOKUP(B537,'X8'!$B:$AZ,12,FALSE)),IF($X$1=9,(VLOOKUP(B537,'X9'!$B:$AZ,12,FALSE)),IF($X$1=10,(VLOOKUP(B537,'X10'!$B:$AZ,12,FALSE)),IF($X$1=11,(VLOOKUP(B537,'X11'!$B:$AZ,12,FALSE)),IF($X$1=12,(VLOOKUP(B537,'X12'!$B:$AZ,12,FALSE)),IF($X$1=13,(VLOOKUP(B537,'X13'!$B:$AZ,12,FALSE)),"B"))))))))))))))=TRUE," ",(IF($X$1=1,(VLOOKUP(B537,'X1'!$B:$AZ,12,FALSE)),IF($X$1=2,(VLOOKUP(B537,'X2'!$B:$AZ,12,FALSE)),IF($X$1=3,(VLOOKUP(B537,'X3'!$B:$AZ,12,FALSE)),IF($X$1=4,(VLOOKUP(B537,'X4'!$B:$AZ,12,FALSE)),IF($X$1=5,(VLOOKUP(B537,'X5'!$B:$AZ,12,FALSE)),IF($X$1=6,(VLOOKUP(B537,'X6'!$B:$AZ,12,FALSE)),IF($X$1=7,(VLOOKUP(B537,'X7'!$B:$AZ,12,FALSE)),IF($X$1=8,(VLOOKUP(B537,'X8'!$B:$AZ,12,FALSE)),IF($X$1=9,(VLOOKUP(B537,'X9'!$B:$AZ,12,FALSE)),IF($X$1=10,(VLOOKUP(B537,'X10'!$B:$AZ,12,FALSE)),IF($X$1=11,(VLOOKUP(B537,'X11'!$B:$AZ,12,FALSE)),IF($X$1=12,(VLOOKUP(B537,'X12'!$B:$AZ,12,FALSE)),IF($X$1=13,(VLOOKUP(B537,'X13'!$B:$AZ,12,FALSE)),"B")))))))))))))))</f>
        <v xml:space="preserve"> </v>
      </c>
      <c r="Q537" s="185" t="str">
        <f ca="1">IF(ISERROR(IF($X$1=1,(VLOOKUP(B537,'X1'!$B:$AZ,46,FALSE)),IF($X$1=2,(VLOOKUP(B537,'X2'!$B:$AZ,46,FALSE)),IF($X$1=3,(VLOOKUP(B537,'X3'!$B:$AZ,46,FALSE)),IF($X$1=4,(VLOOKUP(B537,'X4'!$B:$AZ,46,FALSE)),IF($X$1=5,(VLOOKUP(B537,'X5'!$B:$AZ,46,FALSE)),IF($X$1=6,(VLOOKUP(B537,'X6'!$B:$AZ,46,FALSE)),IF($X$1=7,(VLOOKUP(B537,'X7'!$B:$AZ,46,FALSE)),IF($X$1=8,(VLOOKUP(B537,'X8'!$B:$AZ,46,FALSE)),IF($X$1=9,(VLOOKUP(B537,'X9'!$B:$AZ,46,FALSE)),IF($X$1=10,(VLOOKUP(B537,'X10'!$B:$AZ,46,FALSE)),IF($X$1=11,(VLOOKUP(B537,'X11'!$B:$AZ,46,FALSE)),IF($X$1=12,(VLOOKUP(B537,'X12'!$B:$AZ,46,FALSE)),IF($X$1=13,(VLOOKUP(B537,'X13'!$B:$AZ,46,FALSE)),"B"))))))))))))))=TRUE," ",(IF($X$1=1,(VLOOKUP(B537,'X1'!$B:$AZ,46,FALSE)),IF($X$1=2,(VLOOKUP(B537,'X2'!$B:$AZ,46,FALSE)),IF($X$1=3,(VLOOKUP(B537,'X3'!$B:$AZ,46,FALSE)),IF($X$1=4,(VLOOKUP(B537,'X4'!$B:$AZ,46,FALSE)),IF($X$1=5,(VLOOKUP(B537,'X5'!$B:$AZ,46,FALSE)),IF($X$1=6,(VLOOKUP(B537,'X6'!$B:$AZ,46,FALSE)),IF($X$1=7,(VLOOKUP(B537,'X7'!$B:$AZ,46,FALSE)),IF($X$1=8,(VLOOKUP(B537,'X8'!$B:$AZ,46,FALSE)),IF($X$1=9,(VLOOKUP(B537,'X9'!$B:$AZ,46,FALSE)),IF($X$1=10,(VLOOKUP(B537,'X10'!$B:$AZ,46,FALSE)),IF($X$1=11,(VLOOKUP(B537,'X11'!$B:$AZ,46,FALSE)),IF($X$1=12,(VLOOKUP(B537,'X12'!$B:$AZ,46,FALSE)),IF($X$1=13,(VLOOKUP(B537,'X13'!$B:$AZ,46,FALSE)),"B")))))))))))))))</f>
        <v xml:space="preserve"> </v>
      </c>
      <c r="R537" s="185" t="str">
        <f ca="1">IF(ISERROR(IF($X$1=1,(VLOOKUP(B537,'X1'!$B:$AZ,15,FALSE)),IF($X$1=2,(VLOOKUP(B537,'X2'!$B:$AZ,15,FALSE)),IF($X$1=3,(VLOOKUP(B537,'X3'!$B:$AZ,15,FALSE)),IF($X$1=4,(VLOOKUP(B537,'X4'!$B:$AZ,15,FALSE)),IF($X$1=5,(VLOOKUP(B537,'X5'!$B:$AZ,15,FALSE)),IF($X$1=6,(VLOOKUP(B537,'X6'!$B:$AZ,15,FALSE)),IF($X$1=7,(VLOOKUP(B537,'X7'!$B:$AZ,15,FALSE)),IF($X$1=8,(VLOOKUP(B537,'X8'!$B:$AZ,15,FALSE)),IF($X$1=9,(VLOOKUP(B537,'X9'!$B:$AZ,15,FALSE)),IF($X$1=10,(VLOOKUP(B537,'X10'!$B:$AZ,15,FALSE)),IF($X$1=11,(VLOOKUP(B537,'X11'!$B:$AZ,15,FALSE)),IF($X$1=12,(VLOOKUP(B537,'X12'!$B:$AZ,15,FALSE)),IF($X$1=13,(VLOOKUP(B537,'X13'!$B:$AZ,15,FALSE)),"B"))))))))))))))=TRUE," ",(IF($X$1=1,(VLOOKUP(B537,'X1'!$B:$AZ,15,FALSE)),IF($X$1=2,(VLOOKUP(B537,'X2'!$B:$AZ,15,FALSE)),IF($X$1=3,(VLOOKUP(B537,'X3'!$B:$AZ,15,FALSE)),IF($X$1=4,(VLOOKUP(B537,'X4'!$B:$AZ,15,FALSE)),IF($X$1=5,(VLOOKUP(B537,'X5'!$B:$AZ,15,FALSE)),IF($X$1=6,(VLOOKUP(B537,'X6'!$B:$AZ,15,FALSE)),IF($X$1=7,(VLOOKUP(B537,'X7'!$B:$AZ,15,FALSE)),IF($X$1=8,(VLOOKUP(B537,'X8'!$B:$AZ,15,FALSE)),IF($X$1=9,(VLOOKUP(B537,'X9'!$B:$AZ,15,FALSE)),IF($X$1=10,(VLOOKUP(B537,'X10'!$B:$AZ,15,FALSE)),IF($X$1=11,(VLOOKUP(B537,'X11'!$B:$AZ,15,FALSE)),IF($X$1=12,(VLOOKUP(B537,'X12'!$B:$AZ,15,FALSE)),IF($X$1=13,(VLOOKUP(B537,'X13'!$B:$AZ,15,FALSE)),"B")))))))))))))))</f>
        <v xml:space="preserve"> </v>
      </c>
      <c r="S537" s="185" t="str">
        <f ca="1">IF(ISERROR(IF((IF($X$1=1,(VLOOKUP(B537,'X1'!$B:$AZ,14,FALSE)),(IF($X$1=2,(VLOOKUP(B537,'X2'!$B:$AZ,14,FALSE)),(IF($X$1=3,(VLOOKUP(B537,'X3'!$B:$AZ,14,FALSE)),(IF($X$1=4,(VLOOKUP(B537,'X4'!$B:$AZ,14,FALSE)),(IF($X$1=5,(VLOOKUP(B537,'X5'!$B:$AZ,14,FALSE)),(IF($X$1=6,(VLOOKUP(B537,'X6'!$B:$AZ,14,FALSE)),(IF($X$1=7,(VLOOKUP(B537,'X7'!$B:$AZ,14,FALSE)),(IF($X$1=8,(VLOOKUP(B537,'X8'!$B:$AZ,14,FALSE)),(IF($X$1=9,(VLOOKUP(B537,'X9'!$B:$AZ,14,FALSE)),(IF($X$1=10,(VLOOKUP(B537,'X10'!$B:$AZ,14,FALSE)),(IF($X$1=11,(VLOOKUP(B537,'X11'!$B:$AZ,14,FALSE)),(IF($X$1=12,(VLOOKUP(B537,'X12'!$B:$AZ,14,FALSE)),(VLOOKUP(B537,'X13'!$B:$AZ,14,FALSE))))))))))))))))))))))))))=$V$1," ",(IF($X$1=1,(VLOOKUP(B537,'X1'!$B:$AZ,14,FALSE)),(IF($X$1=2,(VLOOKUP(B537,'X2'!$B:$AZ,14,FALSE)),(IF($X$1=3,(VLOOKUP(B537,'X3'!$B:$AZ,14,FALSE)),(IF($X$1=4,(VLOOKUP(B537,'X4'!$B:$AZ,14,FALSE)),(IF($X$1=5,(VLOOKUP(B537,'X5'!$B:$AZ,14,FALSE)),(IF($X$1=6,(VLOOKUP(B537,'X6'!$B:$AZ,14,FALSE)),(IF($X$1=7,(VLOOKUP(B537,'X7'!$B:$AZ,14,FALSE)),(IF($X$1=8,(VLOOKUP(B537,'X8'!$B:$AZ,14,FALSE)),(IF($X$1=9,(VLOOKUP(B537,'X9'!$B:$AZ,14,FALSE)),(IF($X$1=10,(VLOOKUP(B537,'X10'!$B:$AZ,14,FALSE)),(IF($X$1=11,(VLOOKUP(B537,'X11'!$B:$AZ,14,FALSE)),(IF($X$1=12,(VLOOKUP(B537,'X12'!$B:$AZ,14,FALSE)),(VLOOKUP(B537,'X13'!$B:$AZ,14,FALSE))))))))))))))))))))))))))))=TRUE," ",(IF((IF($X$1=1,(VLOOKUP(B537,'X1'!$B:$AZ,14,FALSE)),(IF($X$1=2,(VLOOKUP(B537,'X2'!$B:$AZ,14,FALSE)),(IF($X$1=3,(VLOOKUP(B537,'X3'!$B:$AZ,14,FALSE)),(IF($X$1=4,(VLOOKUP(B537,'X4'!$B:$AZ,14,FALSE)),(IF($X$1=5,(VLOOKUP(B537,'X5'!$B:$AZ,14,FALSE)),(IF($X$1=6,(VLOOKUP(B537,'X6'!$B:$AZ,14,FALSE)),(IF($X$1=7,(VLOOKUP(B537,'X7'!$B:$AZ,14,FALSE)),(IF($X$1=8,(VLOOKUP(B537,'X8'!$B:$AZ,14,FALSE)),(IF($X$1=9,(VLOOKUP(B537,'X9'!$B:$AZ,14,FALSE)),(IF($X$1=10,(VLOOKUP(B537,'X10'!$B:$AZ,14,FALSE)),(IF($X$1=11,(VLOOKUP(B537,'X11'!$B:$AZ,14,FALSE)),(IF($X$1=12,(VLOOKUP(B537,'X12'!$B:$AZ,14,FALSE)),(VLOOKUP(B537,'X13'!$B:$AZ,14,FALSE))))))))))))))))))))))))))=$V$1," ",(IF($X$1=1,(VLOOKUP(B537,'X1'!$B:$AZ,14,FALSE)),(IF($X$1=2,(VLOOKUP(B537,'X2'!$B:$AZ,14,FALSE)),(IF($X$1=3,(VLOOKUP(B537,'X3'!$B:$AZ,14,FALSE)),(IF($X$1=4,(VLOOKUP(B537,'X4'!$B:$AZ,14,FALSE)),(IF($X$1=5,(VLOOKUP(B537,'X5'!$B:$AZ,14,FALSE)),(IF($X$1=6,(VLOOKUP(B537,'X6'!$B:$AZ,14,FALSE)),(IF($X$1=7,(VLOOKUP(B537,'X7'!$B:$AZ,14,FALSE)),(IF($X$1=8,(VLOOKUP(B537,'X8'!$B:$AZ,14,FALSE)),(IF($X$1=9,(VLOOKUP(B537,'X9'!$B:$AZ,14,FALSE)),(IF($X$1=10,(VLOOKUP(B537,'X10'!$B:$AZ,14,FALSE)),(IF($X$1=11,(VLOOKUP(B537,'X11'!$B:$AZ,14,FALSE)),(IF($X$1=12,(VLOOKUP(B537,'X12'!$B:$AZ,14,FALSE)),(VLOOKUP(B537,'X13'!$B:$AZ,14,FALSE)))))))))))))))))))))))))))))</f>
        <v xml:space="preserve"> </v>
      </c>
    </row>
    <row r="538" spans="1:19" ht="14.1" customHeight="1" x14ac:dyDescent="0.2">
      <c r="A538" s="156" t="s">
        <v>1058</v>
      </c>
      <c r="B538" s="122" t="str">
        <f>IF(ISERROR(IF($U$16=1,(VLOOKUP(A538,$AC$89:$AH$125,2,FALSE)),IF((IF($X$1=1,'X1'!B497,(IF($X$1=2,'X2'!B497,(IF($X$1=3,'X3'!B497,(IF($X$1=4,'X4'!B497,(IF($X$1=5,'X5'!B497,(IF($X$1=6,'X6'!B497,(IF($X$1=7,'X7'!B497,(IF($X$1=8,'X8'!B497,(IF($X$1=9,'X9'!B497,(IF($X$1=10,'X10'!B497,(IF($X$1=11,'X11'!B497,(IF($X$1=12,'X12'!B497,'X13'!B497))))))))))))))))))))))))="","",(IF($X$1=1,'X1'!B497,(IF($X$1=2,'X2'!B497,(IF($X$1=3,'X3'!B497,(IF($X$1=4,'X4'!B497,(IF($X$1=5,'X5'!B497,(IF($X$1=6,'X6'!B497,(IF($X$1=7,'X7'!B497,(IF($X$1=8,'X8'!B497,(IF($X$1=9,'X9'!B497,(IF($X$1=10,'X10'!B497,(IF($X$1=11,'X11'!B497,(IF($X$1=12,'X12'!B497,'X13'!B497)))))))))))))))))))))))))))=TRUE," ",(IF($U$16=1,(VLOOKUP(A538,$AC$89:$AH$125,2,FALSE)),IF((IF($X$1=1,'X1'!B497,(IF($X$1=2,'X2'!B497,(IF($X$1=3,'X3'!B497,(IF($X$1=4,'X4'!B497,(IF($X$1=5,'X5'!B497,(IF($X$1=6,'X6'!B497,(IF($X$1=7,'X7'!B497,(IF($X$1=8,'X8'!B497,(IF($X$1=9,'X9'!B497,(IF($X$1=10,'X10'!B497,(IF($X$1=11,'X11'!B497,(IF($X$1=12,'X12'!B497,'X13'!B497))))))))))))))))))))))))="","",(IF($X$1=1,'X1'!B497,(IF($X$1=2,'X2'!B497,(IF($X$1=3,'X3'!B497,(IF($X$1=4,'X4'!B497,(IF($X$1=5,'X5'!B497,(IF($X$1=6,'X6'!B497,(IF($X$1=7,'X7'!B497,(IF($X$1=8,'X8'!B497,(IF($X$1=9,'X9'!B497,(IF($X$1=10,'X10'!B497,(IF($X$1=11,'X11'!B497,(IF($X$1=12,'X12'!B497,'X13'!B497))))))))))))))))))))))))))))</f>
        <v/>
      </c>
      <c r="C538" s="181" t="str">
        <f ca="1">IF(ISERROR(IF($X$1=1,(VLOOKUP(B538,'X1'!$B:$AZ,47,FALSE)),IF($X$1=2,(VLOOKUP(B538,'X2'!$B:$AZ,47,FALSE)),IF($X$1=3,(VLOOKUP(B538,'X3'!$B:$AZ,47,FALSE)),IF($X$1=4,(VLOOKUP(B538,'X4'!$B:$AZ,47,FALSE)),IF($X$1=5,(VLOOKUP(B538,'X5'!$B:$AZ,47,FALSE)),IF($X$1=6,(VLOOKUP(B538,'X6'!$B:$AZ,47,FALSE)),IF($X$1=7,(VLOOKUP(B538,'X7'!$B:$AZ,47,FALSE)),IF($X$1=8,(VLOOKUP(B538,'X8'!$B:$AZ,47,FALSE)),IF($X$1=9,(VLOOKUP(B538,'X9'!$B:$AZ,47,FALSE)),IF($X$1=10,(VLOOKUP(B538,'X10'!$B:$AZ,47,FALSE)),IF($X$1=11,(VLOOKUP(B538,'X11'!$B:$AZ,47,FALSE)),IF($X$1=12,(VLOOKUP(B538,'X12'!$B:$AZ,47,FALSE)),IF($X$1=13,(VLOOKUP(B538,'X13'!$B:$AZ,47,FALSE)),"B"))))))))))))))=TRUE," ",(IF($X$1=1,(VLOOKUP(B538,'X1'!$B:$AZ,47,FALSE)),IF($X$1=2,(VLOOKUP(B538,'X2'!$B:$AZ,47,FALSE)),IF($X$1=3,(VLOOKUP(B538,'X3'!$B:$AZ,47,FALSE)),IF($X$1=4,(VLOOKUP(B538,'X4'!$B:$AZ,47,FALSE)),IF($X$1=5,(VLOOKUP(B538,'X5'!$B:$AZ,47,FALSE)),IF($X$1=6,(VLOOKUP(B538,'X6'!$B:$AZ,47,FALSE)),IF($X$1=7,(VLOOKUP(B538,'X7'!$B:$AZ,47,FALSE)),IF($X$1=8,(VLOOKUP(B538,'X8'!$B:$AZ,47,FALSE)),IF($X$1=9,(VLOOKUP(B538,'X9'!$B:$AZ,47,FALSE)),IF($X$1=10,(VLOOKUP(B538,'X10'!$B:$AZ,47,FALSE)),IF($X$1=11,(VLOOKUP(B538,'X11'!$B:$AZ,47,FALSE)),IF($X$1=12,(VLOOKUP(B538,'X12'!$B:$AZ,47,FALSE)),IF($X$1=13,(VLOOKUP(B538,'X13'!$B:$AZ,47,FALSE)),"B")))))))))))))))</f>
        <v xml:space="preserve"> </v>
      </c>
      <c r="D538" s="181" t="str">
        <f ca="1">IF(ISERROR(IF($X$1=1,(VLOOKUP(B538,'X1'!$B:$AP,41,FALSE)),IF($X$1=2,(VLOOKUP(B538,'X2'!$B:$AP,41,FALSE)),IF($X$1=3,(VLOOKUP(B538,'X3'!$B:$AP,41,FALSE)),IF($X$1=4,(VLOOKUP(B538,'X4'!$B:$AP,41,FALSE)),IF($X$1=5,(VLOOKUP(B538,'X5'!$B:$AP,41,FALSE)),IF($X$1=6,(VLOOKUP(B538,'X6'!$B:$AP,41,FALSE)),IF($X$1=7,(VLOOKUP(B538,'X7'!$B:$AP,41,FALSE)),IF($X$1=8,(VLOOKUP(B538,'X8'!$B:$AP,41,FALSE)),IF($X$1=9,(VLOOKUP(B538,'X9'!$B:$AP,41,FALSE)),IF($X$1=10,(VLOOKUP(B538,'X10'!$B:$AP,41,FALSE)),IF($X$1=11,(VLOOKUP(B538,'X11'!$B:$AP,41,FALSE)),IF($X$1=12,(VLOOKUP(B538,'X12'!$B:$AP,41,FALSE)),IF($X$1=13,(VLOOKUP(B538,'X13'!$B:$AP,41,FALSE)),"B"))))))))))))))=TRUE," ",(IF($X$1=1,(VLOOKUP(B538,'X1'!$B:$AP,41,FALSE)),IF($X$1=2,(VLOOKUP(B538,'X2'!$B:$AP,41,FALSE)),IF($X$1=3,(VLOOKUP(B538,'X3'!$B:$AP,41,FALSE)),IF($X$1=4,(VLOOKUP(B538,'X4'!$B:$AP,41,FALSE)),IF($X$1=5,(VLOOKUP(B538,'X5'!$B:$AP,41,FALSE)),IF($X$1=6,(VLOOKUP(B538,'X6'!$B:$AP,41,FALSE)),IF($X$1=7,(VLOOKUP(B538,'X7'!$B:$AP,41,FALSE)),IF($X$1=8,(VLOOKUP(B538,'X8'!$B:$AP,41,FALSE)),IF($X$1=9,(VLOOKUP(B538,'X9'!$B:$AP,41,FALSE)),IF($X$1=10,(VLOOKUP(B538,'X10'!$B:$AP,41,FALSE)),IF($X$1=11,(VLOOKUP(B538,'X11'!$B:$AP,41,FALSE)),IF($X$1=12,(VLOOKUP(B538,'X12'!$B:$AP,41,FALSE)),IF($X$1=13,(VLOOKUP(B538,'X13'!$B:$AP,41,FALSE)),"B")))))))))))))))</f>
        <v xml:space="preserve"> </v>
      </c>
      <c r="E538" s="182" t="str">
        <f ca="1">IF(ISERROR(IF($X$1=1,(VLOOKUP(B538,'X1'!$B:$AP,7,FALSE)),IF($X$1=2,(VLOOKUP(B538,'X2'!$B:$AP,7,FALSE)),IF($X$1=3,(VLOOKUP(B538,'X3'!$B:$AP,7,FALSE)),IF($X$1=4,(VLOOKUP(B538,'X4'!$B:$AP,7,FALSE)),IF($X$1=5,(VLOOKUP(B538,'X5'!$B:$AP,7,FALSE)),IF($X$1=6,(VLOOKUP(B538,'X6'!$B:$AP,7,FALSE)),IF($X$1=7,(VLOOKUP(B538,'X7'!$B:$AP,7,FALSE)),IF($X$1=8,(VLOOKUP(B538,'X8'!$B:$AP,7,FALSE)),IF($X$1=9,(VLOOKUP(B538,'X9'!$B:$AP,7,FALSE)),IF($X$1=10,(VLOOKUP(B538,'X10'!$B:$AP,7,FALSE)),IF($X$1=11,(VLOOKUP(B538,'X11'!$B:$AP,7,FALSE)),IF($X$1=12,(VLOOKUP(B538,'X12'!$B:$AP,7,FALSE)),IF($X$1=13,(VLOOKUP(B538,'X13'!$B:$AP,7,FALSE)),"B"))))))))))))))=TRUE," ",(IF($X$1=1,(VLOOKUP(B538,'X1'!$B:$AP,7,FALSE)),IF($X$1=2,(VLOOKUP(B538,'X2'!$B:$AP,7,FALSE)),IF($X$1=3,(VLOOKUP(B538,'X3'!$B:$AP,7,FALSE)),IF($X$1=4,(VLOOKUP(B538,'X4'!$B:$AP,7,FALSE)),IF($X$1=5,(VLOOKUP(B538,'X5'!$B:$AP,7,FALSE)),IF($X$1=6,(VLOOKUP(B538,'X6'!$B:$AP,7,FALSE)),IF($X$1=7,(VLOOKUP(B538,'X7'!$B:$AP,7,FALSE)),IF($X$1=8,(VLOOKUP(B538,'X8'!$B:$AP,7,FALSE)),IF($X$1=9,(VLOOKUP(B538,'X9'!$B:$AP,7,FALSE)),IF($X$1=10,(VLOOKUP(B538,'X10'!$B:$AP,7,FALSE)),IF($X$1=11,(VLOOKUP(B538,'X11'!$B:$AP,7,FALSE)),IF($X$1=12,(VLOOKUP(B538,'X12'!$B:$AP,7,FALSE)),IF($X$1=13,(VLOOKUP(B538,'X13'!$B:$AP,7,FALSE)),"B")))))))))))))))</f>
        <v xml:space="preserve"> </v>
      </c>
      <c r="F538" s="182" t="str">
        <f ca="1">IF(ISERROR(IF((IF($X$1=1,(VLOOKUP(B538,'X1'!$B:$AO,6,FALSE)),(IF($X$1=2,(VLOOKUP(B538,'X2'!$B:$AO,6,FALSE)),(IF($X$1=3,(VLOOKUP(B538,'X3'!$B:$AO,6,FALSE)),(IF($X$1=4,(VLOOKUP(B538,'X4'!$B:$AO,6,FALSE)),(IF($X$1=5,(VLOOKUP(B538,'X5'!$B:$AO,6,FALSE)),(IF($X$1=6,(VLOOKUP(B538,'X6'!$B:$AO,6,FALSE)),(IF($X$1=7,(VLOOKUP(B538,'X7'!$B:$AO,6,FALSE)),(IF($X$1=8,(VLOOKUP(B538,'X8'!$B:$AO,6,FALSE)),(IF($X$1=9,(VLOOKUP(B538,'X9'!$B:$AO,6,FALSE)),(IF($X$1=10,(VLOOKUP(B538,'X10'!$B:$AO,6,FALSE)),(IF($X$1=11,(VLOOKUP(B538,'X11'!$B:$AO,6,FALSE)),(IF($X$1=12,(VLOOKUP(B538,'X12'!$B:$AO,6,FALSE)),(VLOOKUP(B538,'X13'!$B:$AO,6,FALSE))))))))))))))))))))))))))=$V$1," ",(IF($X$1=1,(VLOOKUP(B538,'X1'!$B:$AO,6,FALSE)),(IF($X$1=2,(VLOOKUP(B538,'X2'!$B:$AO,6,FALSE)),(IF($X$1=3,(VLOOKUP(B538,'X3'!$B:$AO,6,FALSE)),(IF($X$1=4,(VLOOKUP(B538,'X4'!$B:$AO,6,FALSE)),(IF($X$1=5,(VLOOKUP(B538,'X5'!$B:$AO,6,FALSE)),(IF($X$1=6,(VLOOKUP(B538,'X6'!$B:$AO,6,FALSE)),(IF($X$1=7,(VLOOKUP(B538,'X7'!$B:$AO,6,FALSE)),(IF($X$1=8,(VLOOKUP(B538,'X8'!$B:$AO,6,FALSE)),(IF($X$1=9,(VLOOKUP(B538,'X9'!$B:$AO,6,FALSE)),(IF($X$1=10,(VLOOKUP(B538,'X10'!$B:$AO,6,FALSE)),(IF($X$1=11,(VLOOKUP(B538,'X11'!$B:$AO,6,FALSE)),(IF($X$1=12,(VLOOKUP(B538,'X12'!$B:$AO,6,FALSE)),(VLOOKUP(B538,'X13'!$B:$AO,6,FALSE))))))))))))))))))))))))))))=TRUE," ",(IF((IF($X$1=1,(VLOOKUP(B538,'X1'!$B:$AO,6,FALSE)),(IF($X$1=2,(VLOOKUP(B538,'X2'!$B:$AO,6,FALSE)),(IF($X$1=3,(VLOOKUP(B538,'X3'!$B:$AO,6,FALSE)),(IF($X$1=4,(VLOOKUP(B538,'X4'!$B:$AO,6,FALSE)),(IF($X$1=5,(VLOOKUP(B538,'X5'!$B:$AO,6,FALSE)),(IF($X$1=6,(VLOOKUP(B538,'X6'!$B:$AO,6,FALSE)),(IF($X$1=7,(VLOOKUP(B538,'X7'!$B:$AO,6,FALSE)),(IF($X$1=8,(VLOOKUP(B538,'X8'!$B:$AO,6,FALSE)),(IF($X$1=9,(VLOOKUP(B538,'X9'!$B:$AO,6,FALSE)),(IF($X$1=10,(VLOOKUP(B538,'X10'!$B:$AO,6,FALSE)),(IF($X$1=11,(VLOOKUP(B538,'X11'!$B:$AO,6,FALSE)),(IF($X$1=12,(VLOOKUP(B538,'X12'!$B:$AO,6,FALSE)),(VLOOKUP(B538,'X13'!$B:$AO,6,FALSE))))))))))))))))))))))))))=$V$1," ",(IF($X$1=1,(VLOOKUP(B538,'X1'!$B:$AO,6,FALSE)),(IF($X$1=2,(VLOOKUP(B538,'X2'!$B:$AO,6,FALSE)),(IF($X$1=3,(VLOOKUP(B538,'X3'!$B:$AO,6,FALSE)),(IF($X$1=4,(VLOOKUP(B538,'X4'!$B:$AO,6,FALSE)),(IF($X$1=5,(VLOOKUP(B538,'X5'!$B:$AO,6,FALSE)),(IF($X$1=6,(VLOOKUP(B538,'X6'!$B:$AO,6,FALSE)),(IF($X$1=7,(VLOOKUP(B538,'X7'!$B:$AO,6,FALSE)),(IF($X$1=8,(VLOOKUP(B538,'X8'!$B:$AO,6,FALSE)),(IF($X$1=9,(VLOOKUP(B538,'X9'!$B:$AO,6,FALSE)),(IF($X$1=10,(VLOOKUP(B538,'X10'!$B:$AO,6,FALSE)),(IF($X$1=11,(VLOOKUP(B538,'X11'!$B:$AO,6,FALSE)),(IF($X$1=12,(VLOOKUP(B538,'X12'!$B:$AO,6,FALSE)),(VLOOKUP(B538,'X13'!$B:$AO,6,FALSE)))))))))))))))))))))))))))))</f>
        <v xml:space="preserve"> </v>
      </c>
      <c r="G538" s="182" t="str">
        <f ca="1">IF(ISERROR(IF($X$1=1,(VLOOKUP(B538,'X1'!$B:$AZ,44,FALSE)),IF($X$1=2,(VLOOKUP(B538,'X2'!$B:$AZ,44,FALSE)),IF($X$1=3,(VLOOKUP(B538,'X3'!$B:$AZ,44,FALSE)),IF($X$1=4,(VLOOKUP(B538,'X4'!$B:$AZ,44,FALSE)),IF($X$1=5,(VLOOKUP(B538,'X5'!$B:$AZ,44,FALSE)),IF($X$1=6,(VLOOKUP(B538,'X6'!$B:$AZ,44,FALSE)),IF($X$1=7,(VLOOKUP(B538,'X7'!$B:$AZ,44,FALSE)),IF($X$1=8,(VLOOKUP(B538,'X8'!$B:$AZ,44,FALSE)),IF($X$1=9,(VLOOKUP(B538,'X9'!$B:$AZ,44,FALSE)),IF($X$1=10,(VLOOKUP(B538,'X10'!$B:$AZ,44,FALSE)),IF($X$1=11,(VLOOKUP(B538,'X11'!$B:$AZ,44,FALSE)),IF($X$1=12,(VLOOKUP(B538,'X12'!$B:$AZ,44,FALSE)),IF($X$1=13,(VLOOKUP(B538,'X13'!$B:$AZ,44,FALSE)),"B"))))))))))))))=TRUE," ",(IF($X$1=1,(VLOOKUP(B538,'X1'!$B:$AZ,44,FALSE)),IF($X$1=2,(VLOOKUP(B538,'X2'!$B:$AZ,44,FALSE)),IF($X$1=3,(VLOOKUP(B538,'X3'!$B:$AZ,44,FALSE)),IF($X$1=4,(VLOOKUP(B538,'X4'!$B:$AZ,44,FALSE)),IF($X$1=5,(VLOOKUP(B538,'X5'!$B:$AZ,44,FALSE)),IF($X$1=6,(VLOOKUP(B538,'X6'!$B:$AZ,44,FALSE)),IF($X$1=7,(VLOOKUP(B538,'X7'!$B:$AZ,44,FALSE)),IF($X$1=8,(VLOOKUP(B538,'X8'!$B:$AZ,44,FALSE)),IF($X$1=9,(VLOOKUP(B538,'X9'!$B:$AZ,44,FALSE)),IF($X$1=10,(VLOOKUP(B538,'X10'!$B:$AZ,44,FALSE)),IF($X$1=11,(VLOOKUP(B538,'X11'!$B:$AZ,44,FALSE)),IF($X$1=12,(VLOOKUP(B538,'X12'!$B:$AZ,44,FALSE)),IF($X$1=13,(VLOOKUP(B538,'X13'!$B:$AZ,44,FALSE)),"B")))))))))))))))</f>
        <v xml:space="preserve"> </v>
      </c>
      <c r="H538" s="182" t="str">
        <f ca="1">IF(ISERROR(IF($X$1=1,(VLOOKUP(B538,'X1'!$B:$AZ,8,FALSE)),IF($X$1=2,(VLOOKUP(B538,'X2'!$B:$AZ,8,FALSE)),IF($X$1=3,(VLOOKUP(B538,'X3'!$B:$AZ,8,FALSE)),IF($X$1=4,(VLOOKUP(B538,'X4'!$B:$AZ,8,FALSE)),IF($X$1=5,(VLOOKUP(B538,'X5'!$B:$AZ,8,FALSE)),IF($X$1=6,(VLOOKUP(B538,'X6'!$B:$AZ,8,FALSE)),IF($X$1=7,(VLOOKUP(B538,'X7'!$B:$AZ,8,FALSE)),IF($X$1=8,(VLOOKUP(B538,'X8'!$B:$AZ,8,FALSE)),IF($X$1=9,(VLOOKUP(B538,'X9'!$B:$AZ,8,FALSE)),IF($X$1=10,(VLOOKUP(B538,'X10'!$B:$AZ,8,FALSE)),IF($X$1=11,(VLOOKUP(B538,'X11'!$B:$AZ,8,FALSE)),IF($X$1=12,(VLOOKUP(B538,'X12'!$B:$AZ,8,FALSE)),IF($X$1=13,(VLOOKUP(B538,'X13'!$B:$AZ,8,FALSE)),"B"))))))))))))))=TRUE," ",(IF($X$1=1,(VLOOKUP(B538,'X1'!$B:$AZ,8,FALSE)),IF($X$1=2,(VLOOKUP(B538,'X2'!$B:$AZ,8,FALSE)),IF($X$1=3,(VLOOKUP(B538,'X3'!$B:$AZ,8,FALSE)),IF($X$1=4,(VLOOKUP(B538,'X4'!$B:$AZ,8,FALSE)),IF($X$1=5,(VLOOKUP(B538,'X5'!$B:$AZ,8,FALSE)),IF($X$1=6,(VLOOKUP(B538,'X6'!$B:$AZ,8,FALSE)),IF($X$1=7,(VLOOKUP(B538,'X7'!$B:$AZ,8,FALSE)),IF($X$1=8,(VLOOKUP(B538,'X8'!$B:$AZ,8,FALSE)),IF($X$1=9,(VLOOKUP(B538,'X9'!$B:$AZ,8,FALSE)),IF($X$1=10,(VLOOKUP(B538,'X10'!$B:$AZ,8,FALSE)),IF($X$1=11,(VLOOKUP(B538,'X11'!$B:$AZ,8,FALSE)),IF($X$1=12,(VLOOKUP(B538,'X12'!$B:$AZ,8,FALSE)),IF($X$1=13,(VLOOKUP(B538,'X13'!$B:$AZ,8,FALSE)),"B")))))))))))))))</f>
        <v xml:space="preserve"> </v>
      </c>
      <c r="I538" s="183" t="str">
        <f ca="1">IF(ISERROR(IF($X$1=1,(VLOOKUP(B538,'X1'!$B:$AZ,2,FALSE)),IF($X$1=2,(VLOOKUP(B538,'X2'!$B:$AZ,2,FALSE)),IF($X$1=3,(VLOOKUP(B538,'X3'!$B:$AZ,2,FALSE)),IF($X$1=4,(VLOOKUP(B538,'X4'!$B:$AZ,2,FALSE)),IF($X$1=5,(VLOOKUP(B538,'X5'!$B:$AZ,2,FALSE)),IF($X$1=6,(VLOOKUP(B538,'X6'!$B:$AZ,2,FALSE)),IF($X$1=7,(VLOOKUP(B538,'X7'!$B:$AZ,2,FALSE)),IF($X$1=8,(VLOOKUP(B538,'X8'!$B:$AZ,2,FALSE)),IF($X$1=9,(VLOOKUP(B538,'X9'!$B:$AZ,2,FALSE)),IF($X$1=10,(VLOOKUP(B538,'X10'!$B:$AZ,2,FALSE)),IF($X$1=11,(VLOOKUP(B538,'X11'!$B:$AZ,2,FALSE)),IF($X$1=12,(VLOOKUP(B538,'X12'!$B:$AZ,2,FALSE)),IF($X$1=13,(VLOOKUP(B538,'X13'!$B:$AZ,2,FALSE)),"B"))))))))))))))=TRUE," ",(IF($X$1=1,(VLOOKUP(B538,'X1'!$B:$AZ,2,FALSE)),IF($X$1=2,(VLOOKUP(B538,'X2'!$B:$AZ,2,FALSE)),IF($X$1=3,(VLOOKUP(B538,'X3'!$B:$AZ,2,FALSE)),IF($X$1=4,(VLOOKUP(B538,'X4'!$B:$AZ,2,FALSE)),IF($X$1=5,(VLOOKUP(B538,'X5'!$B:$AZ,2,FALSE)),IF($X$1=6,(VLOOKUP(B538,'X6'!$B:$AZ,2,FALSE)),IF($X$1=7,(VLOOKUP(B538,'X7'!$B:$AZ,2,FALSE)),IF($X$1=8,(VLOOKUP(B538,'X8'!$B:$AZ,2,FALSE)),IF($X$1=9,(VLOOKUP(B538,'X9'!$B:$AZ,2,FALSE)),IF($X$1=10,(VLOOKUP(B538,'X10'!$B:$AZ,2,FALSE)),IF($X$1=11,(VLOOKUP(B538,'X11'!$B:$AZ,2,FALSE)),IF($X$1=12,(VLOOKUP(B538,'X12'!$B:$AZ,2,FALSE)),IF($X$1=13,(VLOOKUP(B538,'X13'!$B:$AZ,2,FALSE)),"B")))))))))))))))</f>
        <v xml:space="preserve"> </v>
      </c>
      <c r="J538" s="183" t="str">
        <f ca="1">IF(ISERROR(IF($X$1=1,(VLOOKUP(B538,'X1'!$B:$AZ,3,FALSE)),IF($X$1=2,(VLOOKUP(B538,'X2'!$B:$AZ,3,FALSE)),IF($X$1=3,(VLOOKUP(B538,'X3'!$B:$AZ,3,FALSE)),IF($X$1=4,(VLOOKUP(B538,'X4'!$B:$AZ,3,FALSE)),IF($X$1=5,(VLOOKUP(B538,'X5'!$B:$AZ,3,FALSE)),IF($X$1=6,(VLOOKUP(B538,'X6'!$B:$AZ,3,FALSE)),IF($X$1=7,(VLOOKUP(B538,'X7'!$B:$AZ,3,FALSE)),IF($X$1=8,(VLOOKUP(B538,'X8'!$B:$AZ,3,FALSE)),IF($X$1=9,(VLOOKUP(B538,'X9'!$B:$AZ,3,FALSE)),IF($X$1=10,(VLOOKUP(B538,'X10'!$B:$AZ,3,FALSE)),IF($X$1=11,(VLOOKUP(B538,'X11'!$B:$AZ,3,FALSE)),IF($X$1=12,(VLOOKUP(B538,'X12'!$B:$AZ,3,FALSE)),IF($X$1=13,(VLOOKUP(B538,'X13'!$B:$AZ,3,FALSE)),"B"))))))))))))))=TRUE," ",(IF($X$1=1,(VLOOKUP(B538,'X1'!$B:$AZ,3,FALSE)),IF($X$1=2,(VLOOKUP(B538,'X2'!$B:$AZ,3,FALSE)),IF($X$1=3,(VLOOKUP(B538,'X3'!$B:$AZ,3,FALSE)),IF($X$1=4,(VLOOKUP(B538,'X4'!$B:$AZ,3,FALSE)),IF($X$1=5,(VLOOKUP(B538,'X5'!$B:$AZ,3,FALSE)),IF($X$1=6,(VLOOKUP(B538,'X6'!$B:$AZ,3,FALSE)),IF($X$1=7,(VLOOKUP(B538,'X7'!$B:$AZ,3,FALSE)),IF($X$1=8,(VLOOKUP(B538,'X8'!$B:$AZ,3,FALSE)),IF($X$1=9,(VLOOKUP(B538,'X9'!$B:$AZ,3,FALSE)),IF($X$1=10,(VLOOKUP(B538,'X10'!$B:$AZ,3,FALSE)),IF($X$1=11,(VLOOKUP(B538,'X11'!$B:$AZ,3,FALSE)),IF($X$1=12,(VLOOKUP(B538,'X12'!$B:$AZ,3,FALSE)),IF($X$1=13,(VLOOKUP(B538,'X13'!$B:$AZ,3,FALSE)),"B")))))))))))))))</f>
        <v xml:space="preserve"> </v>
      </c>
      <c r="K538" s="183" t="str">
        <f ca="1">IF(ISERROR(IF($X$1=1,(VLOOKUP(B538,'X1'!$B:$AZ,5,FALSE)),IF($X$1=2,(VLOOKUP(B538,'X2'!$B:$AZ,5,FALSE)),IF($X$1=3,(VLOOKUP(B538,'X3'!$B:$AZ,5,FALSE)),IF($X$1=4,(VLOOKUP(B538,'X4'!$B:$AZ,5,FALSE)),IF($X$1=5,(VLOOKUP(B538,'X5'!$B:$AZ,5,FALSE)),IF($X$1=6,(VLOOKUP(B538,'X6'!$B:$AZ,5,FALSE)),IF($X$1=7,(VLOOKUP(B538,'X7'!$B:$AZ,5,FALSE)),IF($X$1=8,(VLOOKUP(B538,'X8'!$B:$AZ,5,FALSE)),IF($X$1=9,(VLOOKUP(B538,'X9'!$B:$AZ,5,FALSE)),IF($X$1=10,(VLOOKUP(B538,'X10'!$B:$AZ,5,FALSE)),IF($X$1=11,(VLOOKUP(B538,'X11'!$B:$AZ,5,FALSE)),IF($X$1=12,(VLOOKUP(B538,'X12'!$B:$AZ,5,FALSE)),IF($X$1=13,(VLOOKUP(B538,'X13'!$B:$AZ,5,FALSE)),"B"))))))))))))))=TRUE," ",(IF($X$1=1,(VLOOKUP(B538,'X1'!$B:$AZ,5,FALSE)),IF($X$1=2,(VLOOKUP(B538,'X2'!$B:$AZ,5,FALSE)),IF($X$1=3,(VLOOKUP(B538,'X3'!$B:$AZ,5,FALSE)),IF($X$1=4,(VLOOKUP(B538,'X4'!$B:$AZ,5,FALSE)),IF($X$1=5,(VLOOKUP(B538,'X5'!$B:$AZ,5,FALSE)),IF($X$1=6,(VLOOKUP(B538,'X6'!$B:$AZ,5,FALSE)),IF($X$1=7,(VLOOKUP(B538,'X7'!$B:$AZ,5,FALSE)),IF($X$1=8,(VLOOKUP(B538,'X8'!$B:$AZ,5,FALSE)),IF($X$1=9,(VLOOKUP(B538,'X9'!$B:$AZ,5,FALSE)),IF($X$1=10,(VLOOKUP(B538,'X10'!$B:$AZ,5,FALSE)),IF($X$1=11,(VLOOKUP(B538,'X11'!$B:$AZ,5,FALSE)),IF($X$1=12,(VLOOKUP(B538,'X12'!$B:$AZ,5,FALSE)),IF($X$1=13,(VLOOKUP(B538,'X13'!$B:$AZ,5,FALSE)),"B")))))))))))))))</f>
        <v xml:space="preserve"> </v>
      </c>
      <c r="L538" s="184" t="str">
        <f ca="1">IF(ISERROR(IF($X$1=1,(VLOOKUP(B538,'X1'!$B:$AZ,9,FALSE)),IF($X$1=2,(VLOOKUP(B538,'X2'!$B:$AZ,9,FALSE)),IF($X$1=3,(VLOOKUP(B538,'X3'!$B:$AZ,9,FALSE)),IF($X$1=4,(VLOOKUP(B538,'X4'!$B:$AZ,9,FALSE)),IF($X$1=5,(VLOOKUP(B538,'X5'!$B:$AZ,9,FALSE)),IF($X$1=6,(VLOOKUP(B538,'X6'!$B:$AZ,9,FALSE)),IF($X$1=7,(VLOOKUP(B538,'X7'!$B:$AZ,9,FALSE)),IF($X$1=8,(VLOOKUP(B538,'X8'!$B:$AZ,9,FALSE)),IF($X$1=9,(VLOOKUP(B538,'X9'!$B:$AZ,9,FALSE)),IF($X$1=10,(VLOOKUP(B538,'X10'!$B:$AZ,9,FALSE)),IF($X$1=11,(VLOOKUP(B538,'X11'!$B:$AZ,9,FALSE)),IF($X$1=12,(VLOOKUP(B538,'X12'!$B:$AZ,9,FALSE)),IF($X$1=13,(VLOOKUP(B538,'X13'!$B:$AZ,9,FALSE)),"B"))))))))))))))=TRUE," ",(IF($X$1=1,(VLOOKUP(B538,'X1'!$B:$AZ,9,FALSE)),IF($X$1=2,(VLOOKUP(B538,'X2'!$B:$AZ,9,FALSE)),IF($X$1=3,(VLOOKUP(B538,'X3'!$B:$AZ,9,FALSE)),IF($X$1=4,(VLOOKUP(B538,'X4'!$B:$AZ,9,FALSE)),IF($X$1=5,(VLOOKUP(B538,'X5'!$B:$AZ,9,FALSE)),IF($X$1=6,(VLOOKUP(B538,'X6'!$B:$AZ,9,FALSE)),IF($X$1=7,(VLOOKUP(B538,'X7'!$B:$AZ,9,FALSE)),IF($X$1=8,(VLOOKUP(B538,'X8'!$B:$AZ,9,FALSE)),IF($X$1=9,(VLOOKUP(B538,'X9'!$B:$AZ,9,FALSE)),IF($X$1=10,(VLOOKUP(B538,'X10'!$B:$AZ,9,FALSE)),IF($X$1=11,(VLOOKUP(B538,'X11'!$B:$AZ,9,FALSE)),IF($X$1=12,(VLOOKUP(B538,'X12'!$B:$AZ,9,FALSE)),IF($X$1=13,(VLOOKUP(B538,'X13'!$B:$AZ,9,FALSE)),"B")))))))))))))))</f>
        <v xml:space="preserve"> </v>
      </c>
      <c r="M538" s="184" t="str">
        <f ca="1">IF(ISERROR(IF($X$1=1,(VLOOKUP(B538,'X1'!$B:$AZ,10,FALSE)),IF($X$1=2,(VLOOKUP(B538,'X2'!$B:$AZ,10,FALSE)),IF($X$1=3,(VLOOKUP(B538,'X3'!$B:$AZ,10,FALSE)),IF($X$1=4,(VLOOKUP(B538,'X4'!$B:$AZ,10,FALSE)),IF($X$1=5,(VLOOKUP(B538,'X5'!$B:$AZ,10,FALSE)),IF($X$1=6,(VLOOKUP(B538,'X6'!$B:$AZ,10,FALSE)),IF($X$1=7,(VLOOKUP(B538,'X7'!$B:$AZ,10,FALSE)),IF($X$1=8,(VLOOKUP(B538,'X8'!$B:$AZ,10,FALSE)),IF($X$1=9,(VLOOKUP(B538,'X9'!$B:$AZ,10,FALSE)),IF($X$1=10,(VLOOKUP(B538,'X10'!$B:$AZ,10,FALSE)),IF($X$1=11,(VLOOKUP(B538,'X11'!$B:$AZ,10,FALSE)),IF($X$1=12,(VLOOKUP(B538,'X12'!$B:$AZ,10,FALSE)),IF($X$1=13,(VLOOKUP(B538,'X13'!$B:$AZ,10,FALSE)),"B"))))))))))))))=TRUE," ",(IF($X$1=1,(VLOOKUP(B538,'X1'!$B:$AZ,10,FALSE)),IF($X$1=2,(VLOOKUP(B538,'X2'!$B:$AZ,10,FALSE)),IF($X$1=3,(VLOOKUP(B538,'X3'!$B:$AZ,10,FALSE)),IF($X$1=4,(VLOOKUP(B538,'X4'!$B:$AZ,10,FALSE)),IF($X$1=5,(VLOOKUP(B538,'X5'!$B:$AZ,10,FALSE)),IF($X$1=6,(VLOOKUP(B538,'X6'!$B:$AZ,10,FALSE)),IF($X$1=7,(VLOOKUP(B538,'X7'!$B:$AZ,10,FALSE)),IF($X$1=8,(VLOOKUP(B538,'X8'!$B:$AZ,10,FALSE)),IF($X$1=9,(VLOOKUP(B538,'X9'!$B:$AZ,10,FALSE)),IF($X$1=10,(VLOOKUP(B538,'X10'!$B:$AZ,10,FALSE)),IF($X$1=11,(VLOOKUP(B538,'X11'!$B:$AZ,10,FALSE)),IF($X$1=12,(VLOOKUP(B538,'X12'!$B:$AZ,10,FALSE)),IF($X$1=13,(VLOOKUP(B538,'X13'!$B:$AZ,10,FALSE)),"B")))))))))))))))</f>
        <v xml:space="preserve"> </v>
      </c>
      <c r="N538" s="185" t="str">
        <f ca="1">IF(ISERROR(IF($X$1=1,(VLOOKUP(B538,'X1'!$B:$AZ,45,FALSE)),IF($X$1=2,(VLOOKUP(B538,'X2'!$B:$AZ,45,FALSE)),IF($X$1=3,(VLOOKUP(B538,'X3'!$B:$AZ,45,FALSE)),IF($X$1=4,(VLOOKUP(B538,'X4'!$B:$AZ,45,FALSE)),IF($X$1=5,(VLOOKUP(B538,'X5'!$B:$AZ,45,FALSE)),IF($X$1=6,(VLOOKUP(B538,'X6'!$B:$AZ,45,FALSE)),IF($X$1=7,(VLOOKUP(B538,'X7'!$B:$AZ,45,FALSE)),IF($X$1=8,(VLOOKUP(B538,'X8'!$B:$AZ,45,FALSE)),IF($X$1=9,(VLOOKUP(B538,'X9'!$B:$AZ,45,FALSE)),IF($X$1=10,(VLOOKUP(B538,'X10'!$B:$AZ,45,FALSE)),IF($X$1=11,(VLOOKUP(B538,'X11'!$B:$AZ,45,FALSE)),IF($X$1=12,(VLOOKUP(B538,'X12'!$B:$AZ,45,FALSE)),IF($X$1=13,(VLOOKUP(B538,'X13'!$B:$AZ,45,FALSE)),"B"))))))))))))))=TRUE," ",(IF($X$1=1,(VLOOKUP(B538,'X1'!$B:$AZ,45,FALSE)),IF($X$1=2,(VLOOKUP(B538,'X2'!$B:$AZ,45,FALSE)),IF($X$1=3,(VLOOKUP(B538,'X3'!$B:$AZ,45,FALSE)),IF($X$1=4,(VLOOKUP(B538,'X4'!$B:$AZ,45,FALSE)),IF($X$1=5,(VLOOKUP(B538,'X5'!$B:$AZ,45,FALSE)),IF($X$1=6,(VLOOKUP(B538,'X6'!$B:$AZ,45,FALSE)),IF($X$1=7,(VLOOKUP(B538,'X7'!$B:$AZ,45,FALSE)),IF($X$1=8,(VLOOKUP(B538,'X8'!$B:$AZ,45,FALSE)),IF($X$1=9,(VLOOKUP(B538,'X9'!$B:$AZ,45,FALSE)),IF($X$1=10,(VLOOKUP(B538,'X10'!$B:$AZ,45,FALSE)),IF($X$1=11,(VLOOKUP(B538,'X11'!$B:$AZ,45,FALSE)),IF($X$1=12,(VLOOKUP(B538,'X12'!$B:$AZ,45,FALSE)),IF($X$1=13,(VLOOKUP(B538,'X13'!$B:$AZ,45,FALSE)),"B")))))))))))))))</f>
        <v xml:space="preserve"> </v>
      </c>
      <c r="O538" s="184" t="str">
        <f ca="1">IF(ISERROR(IF($X$1=1,(VLOOKUP(B538,'X1'!$B:$AZ,11,FALSE)),IF($X$1=2,(VLOOKUP(B538,'X2'!$B:$AZ,11,FALSE)),IF($X$1=3,(VLOOKUP(B538,'X3'!$B:$AZ,11,FALSE)),IF($X$1=4,(VLOOKUP(B538,'X4'!$B:$AZ,11,FALSE)),IF($X$1=5,(VLOOKUP(B538,'X5'!$B:$AZ,11,FALSE)),IF($X$1=6,(VLOOKUP(B538,'X6'!$B:$AZ,11,FALSE)),IF($X$1=7,(VLOOKUP(B538,'X7'!$B:$AZ,11,FALSE)),IF($X$1=8,(VLOOKUP(B538,'X8'!$B:$AZ,11,FALSE)),IF($X$1=9,(VLOOKUP(B538,'X9'!$B:$AZ,11,FALSE)),IF($X$1=10,(VLOOKUP(B538,'X10'!$B:$AZ,11,FALSE)),IF($X$1=11,(VLOOKUP(B538,'X11'!$B:$AZ,11,FALSE)),IF($X$1=12,(VLOOKUP(B538,'X12'!$B:$AZ,11,FALSE)),IF($X$1=13,(VLOOKUP(B538,'X13'!$B:$AZ,11,FALSE)),"B"))))))))))))))=TRUE," ",(IF($X$1=1,(VLOOKUP(B538,'X1'!$B:$AZ,11,FALSE)),IF($X$1=2,(VLOOKUP(B538,'X2'!$B:$AZ,11,FALSE)),IF($X$1=3,(VLOOKUP(B538,'X3'!$B:$AZ,11,FALSE)),IF($X$1=4,(VLOOKUP(B538,'X4'!$B:$AZ,11,FALSE)),IF($X$1=5,(VLOOKUP(B538,'X5'!$B:$AZ,11,FALSE)),IF($X$1=6,(VLOOKUP(B538,'X6'!$B:$AZ,11,FALSE)),IF($X$1=7,(VLOOKUP(B538,'X7'!$B:$AZ,11,FALSE)),IF($X$1=8,(VLOOKUP(B538,'X8'!$B:$AZ,11,FALSE)),IF($X$1=9,(VLOOKUP(B538,'X9'!$B:$AZ,11,FALSE)),IF($X$1=10,(VLOOKUP(B538,'X10'!$B:$AZ,11,FALSE)),IF($X$1=11,(VLOOKUP(B538,'X11'!$B:$AZ,11,FALSE)),IF($X$1=12,(VLOOKUP(B538,'X12'!$B:$AZ,11,FALSE)),IF($X$1=13,(VLOOKUP(B538,'X13'!$B:$AZ,11,FALSE)),"B")))))))))))))))</f>
        <v xml:space="preserve"> </v>
      </c>
      <c r="P538" s="184" t="str">
        <f ca="1">IF(ISERROR(IF($X$1=1,(VLOOKUP(B538,'X1'!$B:$AZ,12,FALSE)),IF($X$1=2,(VLOOKUP(B538,'X2'!$B:$AZ,12,FALSE)),IF($X$1=3,(VLOOKUP(B538,'X3'!$B:$AZ,12,FALSE)),IF($X$1=4,(VLOOKUP(B538,'X4'!$B:$AZ,12,FALSE)),IF($X$1=5,(VLOOKUP(B538,'X5'!$B:$AZ,12,FALSE)),IF($X$1=6,(VLOOKUP(B538,'X6'!$B:$AZ,12,FALSE)),IF($X$1=7,(VLOOKUP(B538,'X7'!$B:$AZ,12,FALSE)),IF($X$1=8,(VLOOKUP(B538,'X8'!$B:$AZ,12,FALSE)),IF($X$1=9,(VLOOKUP(B538,'X9'!$B:$AZ,12,FALSE)),IF($X$1=10,(VLOOKUP(B538,'X10'!$B:$AZ,12,FALSE)),IF($X$1=11,(VLOOKUP(B538,'X11'!$B:$AZ,12,FALSE)),IF($X$1=12,(VLOOKUP(B538,'X12'!$B:$AZ,12,FALSE)),IF($X$1=13,(VLOOKUP(B538,'X13'!$B:$AZ,12,FALSE)),"B"))))))))))))))=TRUE," ",(IF($X$1=1,(VLOOKUP(B538,'X1'!$B:$AZ,12,FALSE)),IF($X$1=2,(VLOOKUP(B538,'X2'!$B:$AZ,12,FALSE)),IF($X$1=3,(VLOOKUP(B538,'X3'!$B:$AZ,12,FALSE)),IF($X$1=4,(VLOOKUP(B538,'X4'!$B:$AZ,12,FALSE)),IF($X$1=5,(VLOOKUP(B538,'X5'!$B:$AZ,12,FALSE)),IF($X$1=6,(VLOOKUP(B538,'X6'!$B:$AZ,12,FALSE)),IF($X$1=7,(VLOOKUP(B538,'X7'!$B:$AZ,12,FALSE)),IF($X$1=8,(VLOOKUP(B538,'X8'!$B:$AZ,12,FALSE)),IF($X$1=9,(VLOOKUP(B538,'X9'!$B:$AZ,12,FALSE)),IF($X$1=10,(VLOOKUP(B538,'X10'!$B:$AZ,12,FALSE)),IF($X$1=11,(VLOOKUP(B538,'X11'!$B:$AZ,12,FALSE)),IF($X$1=12,(VLOOKUP(B538,'X12'!$B:$AZ,12,FALSE)),IF($X$1=13,(VLOOKUP(B538,'X13'!$B:$AZ,12,FALSE)),"B")))))))))))))))</f>
        <v xml:space="preserve"> </v>
      </c>
      <c r="Q538" s="185" t="str">
        <f ca="1">IF(ISERROR(IF($X$1=1,(VLOOKUP(B538,'X1'!$B:$AZ,46,FALSE)),IF($X$1=2,(VLOOKUP(B538,'X2'!$B:$AZ,46,FALSE)),IF($X$1=3,(VLOOKUP(B538,'X3'!$B:$AZ,46,FALSE)),IF($X$1=4,(VLOOKUP(B538,'X4'!$B:$AZ,46,FALSE)),IF($X$1=5,(VLOOKUP(B538,'X5'!$B:$AZ,46,FALSE)),IF($X$1=6,(VLOOKUP(B538,'X6'!$B:$AZ,46,FALSE)),IF($X$1=7,(VLOOKUP(B538,'X7'!$B:$AZ,46,FALSE)),IF($X$1=8,(VLOOKUP(B538,'X8'!$B:$AZ,46,FALSE)),IF($X$1=9,(VLOOKUP(B538,'X9'!$B:$AZ,46,FALSE)),IF($X$1=10,(VLOOKUP(B538,'X10'!$B:$AZ,46,FALSE)),IF($X$1=11,(VLOOKUP(B538,'X11'!$B:$AZ,46,FALSE)),IF($X$1=12,(VLOOKUP(B538,'X12'!$B:$AZ,46,FALSE)),IF($X$1=13,(VLOOKUP(B538,'X13'!$B:$AZ,46,FALSE)),"B"))))))))))))))=TRUE," ",(IF($X$1=1,(VLOOKUP(B538,'X1'!$B:$AZ,46,FALSE)),IF($X$1=2,(VLOOKUP(B538,'X2'!$B:$AZ,46,FALSE)),IF($X$1=3,(VLOOKUP(B538,'X3'!$B:$AZ,46,FALSE)),IF($X$1=4,(VLOOKUP(B538,'X4'!$B:$AZ,46,FALSE)),IF($X$1=5,(VLOOKUP(B538,'X5'!$B:$AZ,46,FALSE)),IF($X$1=6,(VLOOKUP(B538,'X6'!$B:$AZ,46,FALSE)),IF($X$1=7,(VLOOKUP(B538,'X7'!$B:$AZ,46,FALSE)),IF($X$1=8,(VLOOKUP(B538,'X8'!$B:$AZ,46,FALSE)),IF($X$1=9,(VLOOKUP(B538,'X9'!$B:$AZ,46,FALSE)),IF($X$1=10,(VLOOKUP(B538,'X10'!$B:$AZ,46,FALSE)),IF($X$1=11,(VLOOKUP(B538,'X11'!$B:$AZ,46,FALSE)),IF($X$1=12,(VLOOKUP(B538,'X12'!$B:$AZ,46,FALSE)),IF($X$1=13,(VLOOKUP(B538,'X13'!$B:$AZ,46,FALSE)),"B")))))))))))))))</f>
        <v xml:space="preserve"> </v>
      </c>
      <c r="R538" s="185" t="str">
        <f ca="1">IF(ISERROR(IF($X$1=1,(VLOOKUP(B538,'X1'!$B:$AZ,15,FALSE)),IF($X$1=2,(VLOOKUP(B538,'X2'!$B:$AZ,15,FALSE)),IF($X$1=3,(VLOOKUP(B538,'X3'!$B:$AZ,15,FALSE)),IF($X$1=4,(VLOOKUP(B538,'X4'!$B:$AZ,15,FALSE)),IF($X$1=5,(VLOOKUP(B538,'X5'!$B:$AZ,15,FALSE)),IF($X$1=6,(VLOOKUP(B538,'X6'!$B:$AZ,15,FALSE)),IF($X$1=7,(VLOOKUP(B538,'X7'!$B:$AZ,15,FALSE)),IF($X$1=8,(VLOOKUP(B538,'X8'!$B:$AZ,15,FALSE)),IF($X$1=9,(VLOOKUP(B538,'X9'!$B:$AZ,15,FALSE)),IF($X$1=10,(VLOOKUP(B538,'X10'!$B:$AZ,15,FALSE)),IF($X$1=11,(VLOOKUP(B538,'X11'!$B:$AZ,15,FALSE)),IF($X$1=12,(VLOOKUP(B538,'X12'!$B:$AZ,15,FALSE)),IF($X$1=13,(VLOOKUP(B538,'X13'!$B:$AZ,15,FALSE)),"B"))))))))))))))=TRUE," ",(IF($X$1=1,(VLOOKUP(B538,'X1'!$B:$AZ,15,FALSE)),IF($X$1=2,(VLOOKUP(B538,'X2'!$B:$AZ,15,FALSE)),IF($X$1=3,(VLOOKUP(B538,'X3'!$B:$AZ,15,FALSE)),IF($X$1=4,(VLOOKUP(B538,'X4'!$B:$AZ,15,FALSE)),IF($X$1=5,(VLOOKUP(B538,'X5'!$B:$AZ,15,FALSE)),IF($X$1=6,(VLOOKUP(B538,'X6'!$B:$AZ,15,FALSE)),IF($X$1=7,(VLOOKUP(B538,'X7'!$B:$AZ,15,FALSE)),IF($X$1=8,(VLOOKUP(B538,'X8'!$B:$AZ,15,FALSE)),IF($X$1=9,(VLOOKUP(B538,'X9'!$B:$AZ,15,FALSE)),IF($X$1=10,(VLOOKUP(B538,'X10'!$B:$AZ,15,FALSE)),IF($X$1=11,(VLOOKUP(B538,'X11'!$B:$AZ,15,FALSE)),IF($X$1=12,(VLOOKUP(B538,'X12'!$B:$AZ,15,FALSE)),IF($X$1=13,(VLOOKUP(B538,'X13'!$B:$AZ,15,FALSE)),"B")))))))))))))))</f>
        <v xml:space="preserve"> </v>
      </c>
      <c r="S538" s="185" t="str">
        <f ca="1">IF(ISERROR(IF((IF($X$1=1,(VLOOKUP(B538,'X1'!$B:$AZ,14,FALSE)),(IF($X$1=2,(VLOOKUP(B538,'X2'!$B:$AZ,14,FALSE)),(IF($X$1=3,(VLOOKUP(B538,'X3'!$B:$AZ,14,FALSE)),(IF($X$1=4,(VLOOKUP(B538,'X4'!$B:$AZ,14,FALSE)),(IF($X$1=5,(VLOOKUP(B538,'X5'!$B:$AZ,14,FALSE)),(IF($X$1=6,(VLOOKUP(B538,'X6'!$B:$AZ,14,FALSE)),(IF($X$1=7,(VLOOKUP(B538,'X7'!$B:$AZ,14,FALSE)),(IF($X$1=8,(VLOOKUP(B538,'X8'!$B:$AZ,14,FALSE)),(IF($X$1=9,(VLOOKUP(B538,'X9'!$B:$AZ,14,FALSE)),(IF($X$1=10,(VLOOKUP(B538,'X10'!$B:$AZ,14,FALSE)),(IF($X$1=11,(VLOOKUP(B538,'X11'!$B:$AZ,14,FALSE)),(IF($X$1=12,(VLOOKUP(B538,'X12'!$B:$AZ,14,FALSE)),(VLOOKUP(B538,'X13'!$B:$AZ,14,FALSE))))))))))))))))))))))))))=$V$1," ",(IF($X$1=1,(VLOOKUP(B538,'X1'!$B:$AZ,14,FALSE)),(IF($X$1=2,(VLOOKUP(B538,'X2'!$B:$AZ,14,FALSE)),(IF($X$1=3,(VLOOKUP(B538,'X3'!$B:$AZ,14,FALSE)),(IF($X$1=4,(VLOOKUP(B538,'X4'!$B:$AZ,14,FALSE)),(IF($X$1=5,(VLOOKUP(B538,'X5'!$B:$AZ,14,FALSE)),(IF($X$1=6,(VLOOKUP(B538,'X6'!$B:$AZ,14,FALSE)),(IF($X$1=7,(VLOOKUP(B538,'X7'!$B:$AZ,14,FALSE)),(IF($X$1=8,(VLOOKUP(B538,'X8'!$B:$AZ,14,FALSE)),(IF($X$1=9,(VLOOKUP(B538,'X9'!$B:$AZ,14,FALSE)),(IF($X$1=10,(VLOOKUP(B538,'X10'!$B:$AZ,14,FALSE)),(IF($X$1=11,(VLOOKUP(B538,'X11'!$B:$AZ,14,FALSE)),(IF($X$1=12,(VLOOKUP(B538,'X12'!$B:$AZ,14,FALSE)),(VLOOKUP(B538,'X13'!$B:$AZ,14,FALSE))))))))))))))))))))))))))))=TRUE," ",(IF((IF($X$1=1,(VLOOKUP(B538,'X1'!$B:$AZ,14,FALSE)),(IF($X$1=2,(VLOOKUP(B538,'X2'!$B:$AZ,14,FALSE)),(IF($X$1=3,(VLOOKUP(B538,'X3'!$B:$AZ,14,FALSE)),(IF($X$1=4,(VLOOKUP(B538,'X4'!$B:$AZ,14,FALSE)),(IF($X$1=5,(VLOOKUP(B538,'X5'!$B:$AZ,14,FALSE)),(IF($X$1=6,(VLOOKUP(B538,'X6'!$B:$AZ,14,FALSE)),(IF($X$1=7,(VLOOKUP(B538,'X7'!$B:$AZ,14,FALSE)),(IF($X$1=8,(VLOOKUP(B538,'X8'!$B:$AZ,14,FALSE)),(IF($X$1=9,(VLOOKUP(B538,'X9'!$B:$AZ,14,FALSE)),(IF($X$1=10,(VLOOKUP(B538,'X10'!$B:$AZ,14,FALSE)),(IF($X$1=11,(VLOOKUP(B538,'X11'!$B:$AZ,14,FALSE)),(IF($X$1=12,(VLOOKUP(B538,'X12'!$B:$AZ,14,FALSE)),(VLOOKUP(B538,'X13'!$B:$AZ,14,FALSE))))))))))))))))))))))))))=$V$1," ",(IF($X$1=1,(VLOOKUP(B538,'X1'!$B:$AZ,14,FALSE)),(IF($X$1=2,(VLOOKUP(B538,'X2'!$B:$AZ,14,FALSE)),(IF($X$1=3,(VLOOKUP(B538,'X3'!$B:$AZ,14,FALSE)),(IF($X$1=4,(VLOOKUP(B538,'X4'!$B:$AZ,14,FALSE)),(IF($X$1=5,(VLOOKUP(B538,'X5'!$B:$AZ,14,FALSE)),(IF($X$1=6,(VLOOKUP(B538,'X6'!$B:$AZ,14,FALSE)),(IF($X$1=7,(VLOOKUP(B538,'X7'!$B:$AZ,14,FALSE)),(IF($X$1=8,(VLOOKUP(B538,'X8'!$B:$AZ,14,FALSE)),(IF($X$1=9,(VLOOKUP(B538,'X9'!$B:$AZ,14,FALSE)),(IF($X$1=10,(VLOOKUP(B538,'X10'!$B:$AZ,14,FALSE)),(IF($X$1=11,(VLOOKUP(B538,'X11'!$B:$AZ,14,FALSE)),(IF($X$1=12,(VLOOKUP(B538,'X12'!$B:$AZ,14,FALSE)),(VLOOKUP(B538,'X13'!$B:$AZ,14,FALSE)))))))))))))))))))))))))))))</f>
        <v xml:space="preserve"> </v>
      </c>
    </row>
    <row r="539" spans="1:19" ht="14.1" customHeight="1" x14ac:dyDescent="0.2">
      <c r="A539" s="156" t="s">
        <v>1058</v>
      </c>
      <c r="B539" s="122" t="str">
        <f>IF(ISERROR(IF($U$16=1,(VLOOKUP(A539,$AC$89:$AH$125,2,FALSE)),IF((IF($X$1=1,'X1'!B498,(IF($X$1=2,'X2'!B498,(IF($X$1=3,'X3'!B498,(IF($X$1=4,'X4'!B498,(IF($X$1=5,'X5'!B498,(IF($X$1=6,'X6'!B498,(IF($X$1=7,'X7'!B498,(IF($X$1=8,'X8'!B498,(IF($X$1=9,'X9'!B498,(IF($X$1=10,'X10'!B498,(IF($X$1=11,'X11'!B498,(IF($X$1=12,'X12'!B498,'X13'!B498))))))))))))))))))))))))="","",(IF($X$1=1,'X1'!B498,(IF($X$1=2,'X2'!B498,(IF($X$1=3,'X3'!B498,(IF($X$1=4,'X4'!B498,(IF($X$1=5,'X5'!B498,(IF($X$1=6,'X6'!B498,(IF($X$1=7,'X7'!B498,(IF($X$1=8,'X8'!B498,(IF($X$1=9,'X9'!B498,(IF($X$1=10,'X10'!B498,(IF($X$1=11,'X11'!B498,(IF($X$1=12,'X12'!B498,'X13'!B498)))))))))))))))))))))))))))=TRUE," ",(IF($U$16=1,(VLOOKUP(A539,$AC$89:$AH$125,2,FALSE)),IF((IF($X$1=1,'X1'!B498,(IF($X$1=2,'X2'!B498,(IF($X$1=3,'X3'!B498,(IF($X$1=4,'X4'!B498,(IF($X$1=5,'X5'!B498,(IF($X$1=6,'X6'!B498,(IF($X$1=7,'X7'!B498,(IF($X$1=8,'X8'!B498,(IF($X$1=9,'X9'!B498,(IF($X$1=10,'X10'!B498,(IF($X$1=11,'X11'!B498,(IF($X$1=12,'X12'!B498,'X13'!B498))))))))))))))))))))))))="","",(IF($X$1=1,'X1'!B498,(IF($X$1=2,'X2'!B498,(IF($X$1=3,'X3'!B498,(IF($X$1=4,'X4'!B498,(IF($X$1=5,'X5'!B498,(IF($X$1=6,'X6'!B498,(IF($X$1=7,'X7'!B498,(IF($X$1=8,'X8'!B498,(IF($X$1=9,'X9'!B498,(IF($X$1=10,'X10'!B498,(IF($X$1=11,'X11'!B498,(IF($X$1=12,'X12'!B498,'X13'!B498))))))))))))))))))))))))))))</f>
        <v/>
      </c>
      <c r="C539" s="181" t="str">
        <f ca="1">IF(ISERROR(IF($X$1=1,(VLOOKUP(B539,'X1'!$B:$AZ,47,FALSE)),IF($X$1=2,(VLOOKUP(B539,'X2'!$B:$AZ,47,FALSE)),IF($X$1=3,(VLOOKUP(B539,'X3'!$B:$AZ,47,FALSE)),IF($X$1=4,(VLOOKUP(B539,'X4'!$B:$AZ,47,FALSE)),IF($X$1=5,(VLOOKUP(B539,'X5'!$B:$AZ,47,FALSE)),IF($X$1=6,(VLOOKUP(B539,'X6'!$B:$AZ,47,FALSE)),IF($X$1=7,(VLOOKUP(B539,'X7'!$B:$AZ,47,FALSE)),IF($X$1=8,(VLOOKUP(B539,'X8'!$B:$AZ,47,FALSE)),IF($X$1=9,(VLOOKUP(B539,'X9'!$B:$AZ,47,FALSE)),IF($X$1=10,(VLOOKUP(B539,'X10'!$B:$AZ,47,FALSE)),IF($X$1=11,(VLOOKUP(B539,'X11'!$B:$AZ,47,FALSE)),IF($X$1=12,(VLOOKUP(B539,'X12'!$B:$AZ,47,FALSE)),IF($X$1=13,(VLOOKUP(B539,'X13'!$B:$AZ,47,FALSE)),"B"))))))))))))))=TRUE," ",(IF($X$1=1,(VLOOKUP(B539,'X1'!$B:$AZ,47,FALSE)),IF($X$1=2,(VLOOKUP(B539,'X2'!$B:$AZ,47,FALSE)),IF($X$1=3,(VLOOKUP(B539,'X3'!$B:$AZ,47,FALSE)),IF($X$1=4,(VLOOKUP(B539,'X4'!$B:$AZ,47,FALSE)),IF($X$1=5,(VLOOKUP(B539,'X5'!$B:$AZ,47,FALSE)),IF($X$1=6,(VLOOKUP(B539,'X6'!$B:$AZ,47,FALSE)),IF($X$1=7,(VLOOKUP(B539,'X7'!$B:$AZ,47,FALSE)),IF($X$1=8,(VLOOKUP(B539,'X8'!$B:$AZ,47,FALSE)),IF($X$1=9,(VLOOKUP(B539,'X9'!$B:$AZ,47,FALSE)),IF($X$1=10,(VLOOKUP(B539,'X10'!$B:$AZ,47,FALSE)),IF($X$1=11,(VLOOKUP(B539,'X11'!$B:$AZ,47,FALSE)),IF($X$1=12,(VLOOKUP(B539,'X12'!$B:$AZ,47,FALSE)),IF($X$1=13,(VLOOKUP(B539,'X13'!$B:$AZ,47,FALSE)),"B")))))))))))))))</f>
        <v xml:space="preserve"> </v>
      </c>
      <c r="D539" s="181" t="str">
        <f ca="1">IF(ISERROR(IF($X$1=1,(VLOOKUP(B539,'X1'!$B:$AP,41,FALSE)),IF($X$1=2,(VLOOKUP(B539,'X2'!$B:$AP,41,FALSE)),IF($X$1=3,(VLOOKUP(B539,'X3'!$B:$AP,41,FALSE)),IF($X$1=4,(VLOOKUP(B539,'X4'!$B:$AP,41,FALSE)),IF($X$1=5,(VLOOKUP(B539,'X5'!$B:$AP,41,FALSE)),IF($X$1=6,(VLOOKUP(B539,'X6'!$B:$AP,41,FALSE)),IF($X$1=7,(VLOOKUP(B539,'X7'!$B:$AP,41,FALSE)),IF($X$1=8,(VLOOKUP(B539,'X8'!$B:$AP,41,FALSE)),IF($X$1=9,(VLOOKUP(B539,'X9'!$B:$AP,41,FALSE)),IF($X$1=10,(VLOOKUP(B539,'X10'!$B:$AP,41,FALSE)),IF($X$1=11,(VLOOKUP(B539,'X11'!$B:$AP,41,FALSE)),IF($X$1=12,(VLOOKUP(B539,'X12'!$B:$AP,41,FALSE)),IF($X$1=13,(VLOOKUP(B539,'X13'!$B:$AP,41,FALSE)),"B"))))))))))))))=TRUE," ",(IF($X$1=1,(VLOOKUP(B539,'X1'!$B:$AP,41,FALSE)),IF($X$1=2,(VLOOKUP(B539,'X2'!$B:$AP,41,FALSE)),IF($X$1=3,(VLOOKUP(B539,'X3'!$B:$AP,41,FALSE)),IF($X$1=4,(VLOOKUP(B539,'X4'!$B:$AP,41,FALSE)),IF($X$1=5,(VLOOKUP(B539,'X5'!$B:$AP,41,FALSE)),IF($X$1=6,(VLOOKUP(B539,'X6'!$B:$AP,41,FALSE)),IF($X$1=7,(VLOOKUP(B539,'X7'!$B:$AP,41,FALSE)),IF($X$1=8,(VLOOKUP(B539,'X8'!$B:$AP,41,FALSE)),IF($X$1=9,(VLOOKUP(B539,'X9'!$B:$AP,41,FALSE)),IF($X$1=10,(VLOOKUP(B539,'X10'!$B:$AP,41,FALSE)),IF($X$1=11,(VLOOKUP(B539,'X11'!$B:$AP,41,FALSE)),IF($X$1=12,(VLOOKUP(B539,'X12'!$B:$AP,41,FALSE)),IF($X$1=13,(VLOOKUP(B539,'X13'!$B:$AP,41,FALSE)),"B")))))))))))))))</f>
        <v xml:space="preserve"> </v>
      </c>
      <c r="E539" s="182" t="str">
        <f ca="1">IF(ISERROR(IF($X$1=1,(VLOOKUP(B539,'X1'!$B:$AP,7,FALSE)),IF($X$1=2,(VLOOKUP(B539,'X2'!$B:$AP,7,FALSE)),IF($X$1=3,(VLOOKUP(B539,'X3'!$B:$AP,7,FALSE)),IF($X$1=4,(VLOOKUP(B539,'X4'!$B:$AP,7,FALSE)),IF($X$1=5,(VLOOKUP(B539,'X5'!$B:$AP,7,FALSE)),IF($X$1=6,(VLOOKUP(B539,'X6'!$B:$AP,7,FALSE)),IF($X$1=7,(VLOOKUP(B539,'X7'!$B:$AP,7,FALSE)),IF($X$1=8,(VLOOKUP(B539,'X8'!$B:$AP,7,FALSE)),IF($X$1=9,(VLOOKUP(B539,'X9'!$B:$AP,7,FALSE)),IF($X$1=10,(VLOOKUP(B539,'X10'!$B:$AP,7,FALSE)),IF($X$1=11,(VLOOKUP(B539,'X11'!$B:$AP,7,FALSE)),IF($X$1=12,(VLOOKUP(B539,'X12'!$B:$AP,7,FALSE)),IF($X$1=13,(VLOOKUP(B539,'X13'!$B:$AP,7,FALSE)),"B"))))))))))))))=TRUE," ",(IF($X$1=1,(VLOOKUP(B539,'X1'!$B:$AP,7,FALSE)),IF($X$1=2,(VLOOKUP(B539,'X2'!$B:$AP,7,FALSE)),IF($X$1=3,(VLOOKUP(B539,'X3'!$B:$AP,7,FALSE)),IF($X$1=4,(VLOOKUP(B539,'X4'!$B:$AP,7,FALSE)),IF($X$1=5,(VLOOKUP(B539,'X5'!$B:$AP,7,FALSE)),IF($X$1=6,(VLOOKUP(B539,'X6'!$B:$AP,7,FALSE)),IF($X$1=7,(VLOOKUP(B539,'X7'!$B:$AP,7,FALSE)),IF($X$1=8,(VLOOKUP(B539,'X8'!$B:$AP,7,FALSE)),IF($X$1=9,(VLOOKUP(B539,'X9'!$B:$AP,7,FALSE)),IF($X$1=10,(VLOOKUP(B539,'X10'!$B:$AP,7,FALSE)),IF($X$1=11,(VLOOKUP(B539,'X11'!$B:$AP,7,FALSE)),IF($X$1=12,(VLOOKUP(B539,'X12'!$B:$AP,7,FALSE)),IF($X$1=13,(VLOOKUP(B539,'X13'!$B:$AP,7,FALSE)),"B")))))))))))))))</f>
        <v xml:space="preserve"> </v>
      </c>
      <c r="F539" s="182" t="str">
        <f ca="1">IF(ISERROR(IF((IF($X$1=1,(VLOOKUP(B539,'X1'!$B:$AO,6,FALSE)),(IF($X$1=2,(VLOOKUP(B539,'X2'!$B:$AO,6,FALSE)),(IF($X$1=3,(VLOOKUP(B539,'X3'!$B:$AO,6,FALSE)),(IF($X$1=4,(VLOOKUP(B539,'X4'!$B:$AO,6,FALSE)),(IF($X$1=5,(VLOOKUP(B539,'X5'!$B:$AO,6,FALSE)),(IF($X$1=6,(VLOOKUP(B539,'X6'!$B:$AO,6,FALSE)),(IF($X$1=7,(VLOOKUP(B539,'X7'!$B:$AO,6,FALSE)),(IF($X$1=8,(VLOOKUP(B539,'X8'!$B:$AO,6,FALSE)),(IF($X$1=9,(VLOOKUP(B539,'X9'!$B:$AO,6,FALSE)),(IF($X$1=10,(VLOOKUP(B539,'X10'!$B:$AO,6,FALSE)),(IF($X$1=11,(VLOOKUP(B539,'X11'!$B:$AO,6,FALSE)),(IF($X$1=12,(VLOOKUP(B539,'X12'!$B:$AO,6,FALSE)),(VLOOKUP(B539,'X13'!$B:$AO,6,FALSE))))))))))))))))))))))))))=$V$1," ",(IF($X$1=1,(VLOOKUP(B539,'X1'!$B:$AO,6,FALSE)),(IF($X$1=2,(VLOOKUP(B539,'X2'!$B:$AO,6,FALSE)),(IF($X$1=3,(VLOOKUP(B539,'X3'!$B:$AO,6,FALSE)),(IF($X$1=4,(VLOOKUP(B539,'X4'!$B:$AO,6,FALSE)),(IF($X$1=5,(VLOOKUP(B539,'X5'!$B:$AO,6,FALSE)),(IF($X$1=6,(VLOOKUP(B539,'X6'!$B:$AO,6,FALSE)),(IF($X$1=7,(VLOOKUP(B539,'X7'!$B:$AO,6,FALSE)),(IF($X$1=8,(VLOOKUP(B539,'X8'!$B:$AO,6,FALSE)),(IF($X$1=9,(VLOOKUP(B539,'X9'!$B:$AO,6,FALSE)),(IF($X$1=10,(VLOOKUP(B539,'X10'!$B:$AO,6,FALSE)),(IF($X$1=11,(VLOOKUP(B539,'X11'!$B:$AO,6,FALSE)),(IF($X$1=12,(VLOOKUP(B539,'X12'!$B:$AO,6,FALSE)),(VLOOKUP(B539,'X13'!$B:$AO,6,FALSE))))))))))))))))))))))))))))=TRUE," ",(IF((IF($X$1=1,(VLOOKUP(B539,'X1'!$B:$AO,6,FALSE)),(IF($X$1=2,(VLOOKUP(B539,'X2'!$B:$AO,6,FALSE)),(IF($X$1=3,(VLOOKUP(B539,'X3'!$B:$AO,6,FALSE)),(IF($X$1=4,(VLOOKUP(B539,'X4'!$B:$AO,6,FALSE)),(IF($X$1=5,(VLOOKUP(B539,'X5'!$B:$AO,6,FALSE)),(IF($X$1=6,(VLOOKUP(B539,'X6'!$B:$AO,6,FALSE)),(IF($X$1=7,(VLOOKUP(B539,'X7'!$B:$AO,6,FALSE)),(IF($X$1=8,(VLOOKUP(B539,'X8'!$B:$AO,6,FALSE)),(IF($X$1=9,(VLOOKUP(B539,'X9'!$B:$AO,6,FALSE)),(IF($X$1=10,(VLOOKUP(B539,'X10'!$B:$AO,6,FALSE)),(IF($X$1=11,(VLOOKUP(B539,'X11'!$B:$AO,6,FALSE)),(IF($X$1=12,(VLOOKUP(B539,'X12'!$B:$AO,6,FALSE)),(VLOOKUP(B539,'X13'!$B:$AO,6,FALSE))))))))))))))))))))))))))=$V$1," ",(IF($X$1=1,(VLOOKUP(B539,'X1'!$B:$AO,6,FALSE)),(IF($X$1=2,(VLOOKUP(B539,'X2'!$B:$AO,6,FALSE)),(IF($X$1=3,(VLOOKUP(B539,'X3'!$B:$AO,6,FALSE)),(IF($X$1=4,(VLOOKUP(B539,'X4'!$B:$AO,6,FALSE)),(IF($X$1=5,(VLOOKUP(B539,'X5'!$B:$AO,6,FALSE)),(IF($X$1=6,(VLOOKUP(B539,'X6'!$B:$AO,6,FALSE)),(IF($X$1=7,(VLOOKUP(B539,'X7'!$B:$AO,6,FALSE)),(IF($X$1=8,(VLOOKUP(B539,'X8'!$B:$AO,6,FALSE)),(IF($X$1=9,(VLOOKUP(B539,'X9'!$B:$AO,6,FALSE)),(IF($X$1=10,(VLOOKUP(B539,'X10'!$B:$AO,6,FALSE)),(IF($X$1=11,(VLOOKUP(B539,'X11'!$B:$AO,6,FALSE)),(IF($X$1=12,(VLOOKUP(B539,'X12'!$B:$AO,6,FALSE)),(VLOOKUP(B539,'X13'!$B:$AO,6,FALSE)))))))))))))))))))))))))))))</f>
        <v xml:space="preserve"> </v>
      </c>
      <c r="G539" s="182" t="str">
        <f ca="1">IF(ISERROR(IF($X$1=1,(VLOOKUP(B539,'X1'!$B:$AZ,44,FALSE)),IF($X$1=2,(VLOOKUP(B539,'X2'!$B:$AZ,44,FALSE)),IF($X$1=3,(VLOOKUP(B539,'X3'!$B:$AZ,44,FALSE)),IF($X$1=4,(VLOOKUP(B539,'X4'!$B:$AZ,44,FALSE)),IF($X$1=5,(VLOOKUP(B539,'X5'!$B:$AZ,44,FALSE)),IF($X$1=6,(VLOOKUP(B539,'X6'!$B:$AZ,44,FALSE)),IF($X$1=7,(VLOOKUP(B539,'X7'!$B:$AZ,44,FALSE)),IF($X$1=8,(VLOOKUP(B539,'X8'!$B:$AZ,44,FALSE)),IF($X$1=9,(VLOOKUP(B539,'X9'!$B:$AZ,44,FALSE)),IF($X$1=10,(VLOOKUP(B539,'X10'!$B:$AZ,44,FALSE)),IF($X$1=11,(VLOOKUP(B539,'X11'!$B:$AZ,44,FALSE)),IF($X$1=12,(VLOOKUP(B539,'X12'!$B:$AZ,44,FALSE)),IF($X$1=13,(VLOOKUP(B539,'X13'!$B:$AZ,44,FALSE)),"B"))))))))))))))=TRUE," ",(IF($X$1=1,(VLOOKUP(B539,'X1'!$B:$AZ,44,FALSE)),IF($X$1=2,(VLOOKUP(B539,'X2'!$B:$AZ,44,FALSE)),IF($X$1=3,(VLOOKUP(B539,'X3'!$B:$AZ,44,FALSE)),IF($X$1=4,(VLOOKUP(B539,'X4'!$B:$AZ,44,FALSE)),IF($X$1=5,(VLOOKUP(B539,'X5'!$B:$AZ,44,FALSE)),IF($X$1=6,(VLOOKUP(B539,'X6'!$B:$AZ,44,FALSE)),IF($X$1=7,(VLOOKUP(B539,'X7'!$B:$AZ,44,FALSE)),IF($X$1=8,(VLOOKUP(B539,'X8'!$B:$AZ,44,FALSE)),IF($X$1=9,(VLOOKUP(B539,'X9'!$B:$AZ,44,FALSE)),IF($X$1=10,(VLOOKUP(B539,'X10'!$B:$AZ,44,FALSE)),IF($X$1=11,(VLOOKUP(B539,'X11'!$B:$AZ,44,FALSE)),IF($X$1=12,(VLOOKUP(B539,'X12'!$B:$AZ,44,FALSE)),IF($X$1=13,(VLOOKUP(B539,'X13'!$B:$AZ,44,FALSE)),"B")))))))))))))))</f>
        <v xml:space="preserve"> </v>
      </c>
      <c r="H539" s="182" t="str">
        <f ca="1">IF(ISERROR(IF($X$1=1,(VLOOKUP(B539,'X1'!$B:$AZ,8,FALSE)),IF($X$1=2,(VLOOKUP(B539,'X2'!$B:$AZ,8,FALSE)),IF($X$1=3,(VLOOKUP(B539,'X3'!$B:$AZ,8,FALSE)),IF($X$1=4,(VLOOKUP(B539,'X4'!$B:$AZ,8,FALSE)),IF($X$1=5,(VLOOKUP(B539,'X5'!$B:$AZ,8,FALSE)),IF($X$1=6,(VLOOKUP(B539,'X6'!$B:$AZ,8,FALSE)),IF($X$1=7,(VLOOKUP(B539,'X7'!$B:$AZ,8,FALSE)),IF($X$1=8,(VLOOKUP(B539,'X8'!$B:$AZ,8,FALSE)),IF($X$1=9,(VLOOKUP(B539,'X9'!$B:$AZ,8,FALSE)),IF($X$1=10,(VLOOKUP(B539,'X10'!$B:$AZ,8,FALSE)),IF($X$1=11,(VLOOKUP(B539,'X11'!$B:$AZ,8,FALSE)),IF($X$1=12,(VLOOKUP(B539,'X12'!$B:$AZ,8,FALSE)),IF($X$1=13,(VLOOKUP(B539,'X13'!$B:$AZ,8,FALSE)),"B"))))))))))))))=TRUE," ",(IF($X$1=1,(VLOOKUP(B539,'X1'!$B:$AZ,8,FALSE)),IF($X$1=2,(VLOOKUP(B539,'X2'!$B:$AZ,8,FALSE)),IF($X$1=3,(VLOOKUP(B539,'X3'!$B:$AZ,8,FALSE)),IF($X$1=4,(VLOOKUP(B539,'X4'!$B:$AZ,8,FALSE)),IF($X$1=5,(VLOOKUP(B539,'X5'!$B:$AZ,8,FALSE)),IF($X$1=6,(VLOOKUP(B539,'X6'!$B:$AZ,8,FALSE)),IF($X$1=7,(VLOOKUP(B539,'X7'!$B:$AZ,8,FALSE)),IF($X$1=8,(VLOOKUP(B539,'X8'!$B:$AZ,8,FALSE)),IF($X$1=9,(VLOOKUP(B539,'X9'!$B:$AZ,8,FALSE)),IF($X$1=10,(VLOOKUP(B539,'X10'!$B:$AZ,8,FALSE)),IF($X$1=11,(VLOOKUP(B539,'X11'!$B:$AZ,8,FALSE)),IF($X$1=12,(VLOOKUP(B539,'X12'!$B:$AZ,8,FALSE)),IF($X$1=13,(VLOOKUP(B539,'X13'!$B:$AZ,8,FALSE)),"B")))))))))))))))</f>
        <v xml:space="preserve"> </v>
      </c>
      <c r="I539" s="183" t="str">
        <f ca="1">IF(ISERROR(IF($X$1=1,(VLOOKUP(B539,'X1'!$B:$AZ,2,FALSE)),IF($X$1=2,(VLOOKUP(B539,'X2'!$B:$AZ,2,FALSE)),IF($X$1=3,(VLOOKUP(B539,'X3'!$B:$AZ,2,FALSE)),IF($X$1=4,(VLOOKUP(B539,'X4'!$B:$AZ,2,FALSE)),IF($X$1=5,(VLOOKUP(B539,'X5'!$B:$AZ,2,FALSE)),IF($X$1=6,(VLOOKUP(B539,'X6'!$B:$AZ,2,FALSE)),IF($X$1=7,(VLOOKUP(B539,'X7'!$B:$AZ,2,FALSE)),IF($X$1=8,(VLOOKUP(B539,'X8'!$B:$AZ,2,FALSE)),IF($X$1=9,(VLOOKUP(B539,'X9'!$B:$AZ,2,FALSE)),IF($X$1=10,(VLOOKUP(B539,'X10'!$B:$AZ,2,FALSE)),IF($X$1=11,(VLOOKUP(B539,'X11'!$B:$AZ,2,FALSE)),IF($X$1=12,(VLOOKUP(B539,'X12'!$B:$AZ,2,FALSE)),IF($X$1=13,(VLOOKUP(B539,'X13'!$B:$AZ,2,FALSE)),"B"))))))))))))))=TRUE," ",(IF($X$1=1,(VLOOKUP(B539,'X1'!$B:$AZ,2,FALSE)),IF($X$1=2,(VLOOKUP(B539,'X2'!$B:$AZ,2,FALSE)),IF($X$1=3,(VLOOKUP(B539,'X3'!$B:$AZ,2,FALSE)),IF($X$1=4,(VLOOKUP(B539,'X4'!$B:$AZ,2,FALSE)),IF($X$1=5,(VLOOKUP(B539,'X5'!$B:$AZ,2,FALSE)),IF($X$1=6,(VLOOKUP(B539,'X6'!$B:$AZ,2,FALSE)),IF($X$1=7,(VLOOKUP(B539,'X7'!$B:$AZ,2,FALSE)),IF($X$1=8,(VLOOKUP(B539,'X8'!$B:$AZ,2,FALSE)),IF($X$1=9,(VLOOKUP(B539,'X9'!$B:$AZ,2,FALSE)),IF($X$1=10,(VLOOKUP(B539,'X10'!$B:$AZ,2,FALSE)),IF($X$1=11,(VLOOKUP(B539,'X11'!$B:$AZ,2,FALSE)),IF($X$1=12,(VLOOKUP(B539,'X12'!$B:$AZ,2,FALSE)),IF($X$1=13,(VLOOKUP(B539,'X13'!$B:$AZ,2,FALSE)),"B")))))))))))))))</f>
        <v xml:space="preserve"> </v>
      </c>
      <c r="J539" s="183" t="str">
        <f ca="1">IF(ISERROR(IF($X$1=1,(VLOOKUP(B539,'X1'!$B:$AZ,3,FALSE)),IF($X$1=2,(VLOOKUP(B539,'X2'!$B:$AZ,3,FALSE)),IF($X$1=3,(VLOOKUP(B539,'X3'!$B:$AZ,3,FALSE)),IF($X$1=4,(VLOOKUP(B539,'X4'!$B:$AZ,3,FALSE)),IF($X$1=5,(VLOOKUP(B539,'X5'!$B:$AZ,3,FALSE)),IF($X$1=6,(VLOOKUP(B539,'X6'!$B:$AZ,3,FALSE)),IF($X$1=7,(VLOOKUP(B539,'X7'!$B:$AZ,3,FALSE)),IF($X$1=8,(VLOOKUP(B539,'X8'!$B:$AZ,3,FALSE)),IF($X$1=9,(VLOOKUP(B539,'X9'!$B:$AZ,3,FALSE)),IF($X$1=10,(VLOOKUP(B539,'X10'!$B:$AZ,3,FALSE)),IF($X$1=11,(VLOOKUP(B539,'X11'!$B:$AZ,3,FALSE)),IF($X$1=12,(VLOOKUP(B539,'X12'!$B:$AZ,3,FALSE)),IF($X$1=13,(VLOOKUP(B539,'X13'!$B:$AZ,3,FALSE)),"B"))))))))))))))=TRUE," ",(IF($X$1=1,(VLOOKUP(B539,'X1'!$B:$AZ,3,FALSE)),IF($X$1=2,(VLOOKUP(B539,'X2'!$B:$AZ,3,FALSE)),IF($X$1=3,(VLOOKUP(B539,'X3'!$B:$AZ,3,FALSE)),IF($X$1=4,(VLOOKUP(B539,'X4'!$B:$AZ,3,FALSE)),IF($X$1=5,(VLOOKUP(B539,'X5'!$B:$AZ,3,FALSE)),IF($X$1=6,(VLOOKUP(B539,'X6'!$B:$AZ,3,FALSE)),IF($X$1=7,(VLOOKUP(B539,'X7'!$B:$AZ,3,FALSE)),IF($X$1=8,(VLOOKUP(B539,'X8'!$B:$AZ,3,FALSE)),IF($X$1=9,(VLOOKUP(B539,'X9'!$B:$AZ,3,FALSE)),IF($X$1=10,(VLOOKUP(B539,'X10'!$B:$AZ,3,FALSE)),IF($X$1=11,(VLOOKUP(B539,'X11'!$B:$AZ,3,FALSE)),IF($X$1=12,(VLOOKUP(B539,'X12'!$B:$AZ,3,FALSE)),IF($X$1=13,(VLOOKUP(B539,'X13'!$B:$AZ,3,FALSE)),"B")))))))))))))))</f>
        <v xml:space="preserve"> </v>
      </c>
      <c r="K539" s="183" t="str">
        <f ca="1">IF(ISERROR(IF($X$1=1,(VLOOKUP(B539,'X1'!$B:$AZ,5,FALSE)),IF($X$1=2,(VLOOKUP(B539,'X2'!$B:$AZ,5,FALSE)),IF($X$1=3,(VLOOKUP(B539,'X3'!$B:$AZ,5,FALSE)),IF($X$1=4,(VLOOKUP(B539,'X4'!$B:$AZ,5,FALSE)),IF($X$1=5,(VLOOKUP(B539,'X5'!$B:$AZ,5,FALSE)),IF($X$1=6,(VLOOKUP(B539,'X6'!$B:$AZ,5,FALSE)),IF($X$1=7,(VLOOKUP(B539,'X7'!$B:$AZ,5,FALSE)),IF($X$1=8,(VLOOKUP(B539,'X8'!$B:$AZ,5,FALSE)),IF($X$1=9,(VLOOKUP(B539,'X9'!$B:$AZ,5,FALSE)),IF($X$1=10,(VLOOKUP(B539,'X10'!$B:$AZ,5,FALSE)),IF($X$1=11,(VLOOKUP(B539,'X11'!$B:$AZ,5,FALSE)),IF($X$1=12,(VLOOKUP(B539,'X12'!$B:$AZ,5,FALSE)),IF($X$1=13,(VLOOKUP(B539,'X13'!$B:$AZ,5,FALSE)),"B"))))))))))))))=TRUE," ",(IF($X$1=1,(VLOOKUP(B539,'X1'!$B:$AZ,5,FALSE)),IF($X$1=2,(VLOOKUP(B539,'X2'!$B:$AZ,5,FALSE)),IF($X$1=3,(VLOOKUP(B539,'X3'!$B:$AZ,5,FALSE)),IF($X$1=4,(VLOOKUP(B539,'X4'!$B:$AZ,5,FALSE)),IF($X$1=5,(VLOOKUP(B539,'X5'!$B:$AZ,5,FALSE)),IF($X$1=6,(VLOOKUP(B539,'X6'!$B:$AZ,5,FALSE)),IF($X$1=7,(VLOOKUP(B539,'X7'!$B:$AZ,5,FALSE)),IF($X$1=8,(VLOOKUP(B539,'X8'!$B:$AZ,5,FALSE)),IF($X$1=9,(VLOOKUP(B539,'X9'!$B:$AZ,5,FALSE)),IF($X$1=10,(VLOOKUP(B539,'X10'!$B:$AZ,5,FALSE)),IF($X$1=11,(VLOOKUP(B539,'X11'!$B:$AZ,5,FALSE)),IF($X$1=12,(VLOOKUP(B539,'X12'!$B:$AZ,5,FALSE)),IF($X$1=13,(VLOOKUP(B539,'X13'!$B:$AZ,5,FALSE)),"B")))))))))))))))</f>
        <v xml:space="preserve"> </v>
      </c>
      <c r="L539" s="184" t="str">
        <f ca="1">IF(ISERROR(IF($X$1=1,(VLOOKUP(B539,'X1'!$B:$AZ,9,FALSE)),IF($X$1=2,(VLOOKUP(B539,'X2'!$B:$AZ,9,FALSE)),IF($X$1=3,(VLOOKUP(B539,'X3'!$B:$AZ,9,FALSE)),IF($X$1=4,(VLOOKUP(B539,'X4'!$B:$AZ,9,FALSE)),IF($X$1=5,(VLOOKUP(B539,'X5'!$B:$AZ,9,FALSE)),IF($X$1=6,(VLOOKUP(B539,'X6'!$B:$AZ,9,FALSE)),IF($X$1=7,(VLOOKUP(B539,'X7'!$B:$AZ,9,FALSE)),IF($X$1=8,(VLOOKUP(B539,'X8'!$B:$AZ,9,FALSE)),IF($X$1=9,(VLOOKUP(B539,'X9'!$B:$AZ,9,FALSE)),IF($X$1=10,(VLOOKUP(B539,'X10'!$B:$AZ,9,FALSE)),IF($X$1=11,(VLOOKUP(B539,'X11'!$B:$AZ,9,FALSE)),IF($X$1=12,(VLOOKUP(B539,'X12'!$B:$AZ,9,FALSE)),IF($X$1=13,(VLOOKUP(B539,'X13'!$B:$AZ,9,FALSE)),"B"))))))))))))))=TRUE," ",(IF($X$1=1,(VLOOKUP(B539,'X1'!$B:$AZ,9,FALSE)),IF($X$1=2,(VLOOKUP(B539,'X2'!$B:$AZ,9,FALSE)),IF($X$1=3,(VLOOKUP(B539,'X3'!$B:$AZ,9,FALSE)),IF($X$1=4,(VLOOKUP(B539,'X4'!$B:$AZ,9,FALSE)),IF($X$1=5,(VLOOKUP(B539,'X5'!$B:$AZ,9,FALSE)),IF($X$1=6,(VLOOKUP(B539,'X6'!$B:$AZ,9,FALSE)),IF($X$1=7,(VLOOKUP(B539,'X7'!$B:$AZ,9,FALSE)),IF($X$1=8,(VLOOKUP(B539,'X8'!$B:$AZ,9,FALSE)),IF($X$1=9,(VLOOKUP(B539,'X9'!$B:$AZ,9,FALSE)),IF($X$1=10,(VLOOKUP(B539,'X10'!$B:$AZ,9,FALSE)),IF($X$1=11,(VLOOKUP(B539,'X11'!$B:$AZ,9,FALSE)),IF($X$1=12,(VLOOKUP(B539,'X12'!$B:$AZ,9,FALSE)),IF($X$1=13,(VLOOKUP(B539,'X13'!$B:$AZ,9,FALSE)),"B")))))))))))))))</f>
        <v xml:space="preserve"> </v>
      </c>
      <c r="M539" s="184" t="str">
        <f ca="1">IF(ISERROR(IF($X$1=1,(VLOOKUP(B539,'X1'!$B:$AZ,10,FALSE)),IF($X$1=2,(VLOOKUP(B539,'X2'!$B:$AZ,10,FALSE)),IF($X$1=3,(VLOOKUP(B539,'X3'!$B:$AZ,10,FALSE)),IF($X$1=4,(VLOOKUP(B539,'X4'!$B:$AZ,10,FALSE)),IF($X$1=5,(VLOOKUP(B539,'X5'!$B:$AZ,10,FALSE)),IF($X$1=6,(VLOOKUP(B539,'X6'!$B:$AZ,10,FALSE)),IF($X$1=7,(VLOOKUP(B539,'X7'!$B:$AZ,10,FALSE)),IF($X$1=8,(VLOOKUP(B539,'X8'!$B:$AZ,10,FALSE)),IF($X$1=9,(VLOOKUP(B539,'X9'!$B:$AZ,10,FALSE)),IF($X$1=10,(VLOOKUP(B539,'X10'!$B:$AZ,10,FALSE)),IF($X$1=11,(VLOOKUP(B539,'X11'!$B:$AZ,10,FALSE)),IF($X$1=12,(VLOOKUP(B539,'X12'!$B:$AZ,10,FALSE)),IF($X$1=13,(VLOOKUP(B539,'X13'!$B:$AZ,10,FALSE)),"B"))))))))))))))=TRUE," ",(IF($X$1=1,(VLOOKUP(B539,'X1'!$B:$AZ,10,FALSE)),IF($X$1=2,(VLOOKUP(B539,'X2'!$B:$AZ,10,FALSE)),IF($X$1=3,(VLOOKUP(B539,'X3'!$B:$AZ,10,FALSE)),IF($X$1=4,(VLOOKUP(B539,'X4'!$B:$AZ,10,FALSE)),IF($X$1=5,(VLOOKUP(B539,'X5'!$B:$AZ,10,FALSE)),IF($X$1=6,(VLOOKUP(B539,'X6'!$B:$AZ,10,FALSE)),IF($X$1=7,(VLOOKUP(B539,'X7'!$B:$AZ,10,FALSE)),IF($X$1=8,(VLOOKUP(B539,'X8'!$B:$AZ,10,FALSE)),IF($X$1=9,(VLOOKUP(B539,'X9'!$B:$AZ,10,FALSE)),IF($X$1=10,(VLOOKUP(B539,'X10'!$B:$AZ,10,FALSE)),IF($X$1=11,(VLOOKUP(B539,'X11'!$B:$AZ,10,FALSE)),IF($X$1=12,(VLOOKUP(B539,'X12'!$B:$AZ,10,FALSE)),IF($X$1=13,(VLOOKUP(B539,'X13'!$B:$AZ,10,FALSE)),"B")))))))))))))))</f>
        <v xml:space="preserve"> </v>
      </c>
      <c r="N539" s="185" t="str">
        <f ca="1">IF(ISERROR(IF($X$1=1,(VLOOKUP(B539,'X1'!$B:$AZ,45,FALSE)),IF($X$1=2,(VLOOKUP(B539,'X2'!$B:$AZ,45,FALSE)),IF($X$1=3,(VLOOKUP(B539,'X3'!$B:$AZ,45,FALSE)),IF($X$1=4,(VLOOKUP(B539,'X4'!$B:$AZ,45,FALSE)),IF($X$1=5,(VLOOKUP(B539,'X5'!$B:$AZ,45,FALSE)),IF($X$1=6,(VLOOKUP(B539,'X6'!$B:$AZ,45,FALSE)),IF($X$1=7,(VLOOKUP(B539,'X7'!$B:$AZ,45,FALSE)),IF($X$1=8,(VLOOKUP(B539,'X8'!$B:$AZ,45,FALSE)),IF($X$1=9,(VLOOKUP(B539,'X9'!$B:$AZ,45,FALSE)),IF($X$1=10,(VLOOKUP(B539,'X10'!$B:$AZ,45,FALSE)),IF($X$1=11,(VLOOKUP(B539,'X11'!$B:$AZ,45,FALSE)),IF($X$1=12,(VLOOKUP(B539,'X12'!$B:$AZ,45,FALSE)),IF($X$1=13,(VLOOKUP(B539,'X13'!$B:$AZ,45,FALSE)),"B"))))))))))))))=TRUE," ",(IF($X$1=1,(VLOOKUP(B539,'X1'!$B:$AZ,45,FALSE)),IF($X$1=2,(VLOOKUP(B539,'X2'!$B:$AZ,45,FALSE)),IF($X$1=3,(VLOOKUP(B539,'X3'!$B:$AZ,45,FALSE)),IF($X$1=4,(VLOOKUP(B539,'X4'!$B:$AZ,45,FALSE)),IF($X$1=5,(VLOOKUP(B539,'X5'!$B:$AZ,45,FALSE)),IF($X$1=6,(VLOOKUP(B539,'X6'!$B:$AZ,45,FALSE)),IF($X$1=7,(VLOOKUP(B539,'X7'!$B:$AZ,45,FALSE)),IF($X$1=8,(VLOOKUP(B539,'X8'!$B:$AZ,45,FALSE)),IF($X$1=9,(VLOOKUP(B539,'X9'!$B:$AZ,45,FALSE)),IF($X$1=10,(VLOOKUP(B539,'X10'!$B:$AZ,45,FALSE)),IF($X$1=11,(VLOOKUP(B539,'X11'!$B:$AZ,45,FALSE)),IF($X$1=12,(VLOOKUP(B539,'X12'!$B:$AZ,45,FALSE)),IF($X$1=13,(VLOOKUP(B539,'X13'!$B:$AZ,45,FALSE)),"B")))))))))))))))</f>
        <v xml:space="preserve"> </v>
      </c>
      <c r="O539" s="184" t="str">
        <f ca="1">IF(ISERROR(IF($X$1=1,(VLOOKUP(B539,'X1'!$B:$AZ,11,FALSE)),IF($X$1=2,(VLOOKUP(B539,'X2'!$B:$AZ,11,FALSE)),IF($X$1=3,(VLOOKUP(B539,'X3'!$B:$AZ,11,FALSE)),IF($X$1=4,(VLOOKUP(B539,'X4'!$B:$AZ,11,FALSE)),IF($X$1=5,(VLOOKUP(B539,'X5'!$B:$AZ,11,FALSE)),IF($X$1=6,(VLOOKUP(B539,'X6'!$B:$AZ,11,FALSE)),IF($X$1=7,(VLOOKUP(B539,'X7'!$B:$AZ,11,FALSE)),IF($X$1=8,(VLOOKUP(B539,'X8'!$B:$AZ,11,FALSE)),IF($X$1=9,(VLOOKUP(B539,'X9'!$B:$AZ,11,FALSE)),IF($X$1=10,(VLOOKUP(B539,'X10'!$B:$AZ,11,FALSE)),IF($X$1=11,(VLOOKUP(B539,'X11'!$B:$AZ,11,FALSE)),IF($X$1=12,(VLOOKUP(B539,'X12'!$B:$AZ,11,FALSE)),IF($X$1=13,(VLOOKUP(B539,'X13'!$B:$AZ,11,FALSE)),"B"))))))))))))))=TRUE," ",(IF($X$1=1,(VLOOKUP(B539,'X1'!$B:$AZ,11,FALSE)),IF($X$1=2,(VLOOKUP(B539,'X2'!$B:$AZ,11,FALSE)),IF($X$1=3,(VLOOKUP(B539,'X3'!$B:$AZ,11,FALSE)),IF($X$1=4,(VLOOKUP(B539,'X4'!$B:$AZ,11,FALSE)),IF($X$1=5,(VLOOKUP(B539,'X5'!$B:$AZ,11,FALSE)),IF($X$1=6,(VLOOKUP(B539,'X6'!$B:$AZ,11,FALSE)),IF($X$1=7,(VLOOKUP(B539,'X7'!$B:$AZ,11,FALSE)),IF($X$1=8,(VLOOKUP(B539,'X8'!$B:$AZ,11,FALSE)),IF($X$1=9,(VLOOKUP(B539,'X9'!$B:$AZ,11,FALSE)),IF($X$1=10,(VLOOKUP(B539,'X10'!$B:$AZ,11,FALSE)),IF($X$1=11,(VLOOKUP(B539,'X11'!$B:$AZ,11,FALSE)),IF($X$1=12,(VLOOKUP(B539,'X12'!$B:$AZ,11,FALSE)),IF($X$1=13,(VLOOKUP(B539,'X13'!$B:$AZ,11,FALSE)),"B")))))))))))))))</f>
        <v xml:space="preserve"> </v>
      </c>
      <c r="P539" s="184" t="str">
        <f ca="1">IF(ISERROR(IF($X$1=1,(VLOOKUP(B539,'X1'!$B:$AZ,12,FALSE)),IF($X$1=2,(VLOOKUP(B539,'X2'!$B:$AZ,12,FALSE)),IF($X$1=3,(VLOOKUP(B539,'X3'!$B:$AZ,12,FALSE)),IF($X$1=4,(VLOOKUP(B539,'X4'!$B:$AZ,12,FALSE)),IF($X$1=5,(VLOOKUP(B539,'X5'!$B:$AZ,12,FALSE)),IF($X$1=6,(VLOOKUP(B539,'X6'!$B:$AZ,12,FALSE)),IF($X$1=7,(VLOOKUP(B539,'X7'!$B:$AZ,12,FALSE)),IF($X$1=8,(VLOOKUP(B539,'X8'!$B:$AZ,12,FALSE)),IF($X$1=9,(VLOOKUP(B539,'X9'!$B:$AZ,12,FALSE)),IF($X$1=10,(VLOOKUP(B539,'X10'!$B:$AZ,12,FALSE)),IF($X$1=11,(VLOOKUP(B539,'X11'!$B:$AZ,12,FALSE)),IF($X$1=12,(VLOOKUP(B539,'X12'!$B:$AZ,12,FALSE)),IF($X$1=13,(VLOOKUP(B539,'X13'!$B:$AZ,12,FALSE)),"B"))))))))))))))=TRUE," ",(IF($X$1=1,(VLOOKUP(B539,'X1'!$B:$AZ,12,FALSE)),IF($X$1=2,(VLOOKUP(B539,'X2'!$B:$AZ,12,FALSE)),IF($X$1=3,(VLOOKUP(B539,'X3'!$B:$AZ,12,FALSE)),IF($X$1=4,(VLOOKUP(B539,'X4'!$B:$AZ,12,FALSE)),IF($X$1=5,(VLOOKUP(B539,'X5'!$B:$AZ,12,FALSE)),IF($X$1=6,(VLOOKUP(B539,'X6'!$B:$AZ,12,FALSE)),IF($X$1=7,(VLOOKUP(B539,'X7'!$B:$AZ,12,FALSE)),IF($X$1=8,(VLOOKUP(B539,'X8'!$B:$AZ,12,FALSE)),IF($X$1=9,(VLOOKUP(B539,'X9'!$B:$AZ,12,FALSE)),IF($X$1=10,(VLOOKUP(B539,'X10'!$B:$AZ,12,FALSE)),IF($X$1=11,(VLOOKUP(B539,'X11'!$B:$AZ,12,FALSE)),IF($X$1=12,(VLOOKUP(B539,'X12'!$B:$AZ,12,FALSE)),IF($X$1=13,(VLOOKUP(B539,'X13'!$B:$AZ,12,FALSE)),"B")))))))))))))))</f>
        <v xml:space="preserve"> </v>
      </c>
      <c r="Q539" s="185" t="str">
        <f ca="1">IF(ISERROR(IF($X$1=1,(VLOOKUP(B539,'X1'!$B:$AZ,46,FALSE)),IF($X$1=2,(VLOOKUP(B539,'X2'!$B:$AZ,46,FALSE)),IF($X$1=3,(VLOOKUP(B539,'X3'!$B:$AZ,46,FALSE)),IF($X$1=4,(VLOOKUP(B539,'X4'!$B:$AZ,46,FALSE)),IF($X$1=5,(VLOOKUP(B539,'X5'!$B:$AZ,46,FALSE)),IF($X$1=6,(VLOOKUP(B539,'X6'!$B:$AZ,46,FALSE)),IF($X$1=7,(VLOOKUP(B539,'X7'!$B:$AZ,46,FALSE)),IF($X$1=8,(VLOOKUP(B539,'X8'!$B:$AZ,46,FALSE)),IF($X$1=9,(VLOOKUP(B539,'X9'!$B:$AZ,46,FALSE)),IF($X$1=10,(VLOOKUP(B539,'X10'!$B:$AZ,46,FALSE)),IF($X$1=11,(VLOOKUP(B539,'X11'!$B:$AZ,46,FALSE)),IF($X$1=12,(VLOOKUP(B539,'X12'!$B:$AZ,46,FALSE)),IF($X$1=13,(VLOOKUP(B539,'X13'!$B:$AZ,46,FALSE)),"B"))))))))))))))=TRUE," ",(IF($X$1=1,(VLOOKUP(B539,'X1'!$B:$AZ,46,FALSE)),IF($X$1=2,(VLOOKUP(B539,'X2'!$B:$AZ,46,FALSE)),IF($X$1=3,(VLOOKUP(B539,'X3'!$B:$AZ,46,FALSE)),IF($X$1=4,(VLOOKUP(B539,'X4'!$B:$AZ,46,FALSE)),IF($X$1=5,(VLOOKUP(B539,'X5'!$B:$AZ,46,FALSE)),IF($X$1=6,(VLOOKUP(B539,'X6'!$B:$AZ,46,FALSE)),IF($X$1=7,(VLOOKUP(B539,'X7'!$B:$AZ,46,FALSE)),IF($X$1=8,(VLOOKUP(B539,'X8'!$B:$AZ,46,FALSE)),IF($X$1=9,(VLOOKUP(B539,'X9'!$B:$AZ,46,FALSE)),IF($X$1=10,(VLOOKUP(B539,'X10'!$B:$AZ,46,FALSE)),IF($X$1=11,(VLOOKUP(B539,'X11'!$B:$AZ,46,FALSE)),IF($X$1=12,(VLOOKUP(B539,'X12'!$B:$AZ,46,FALSE)),IF($X$1=13,(VLOOKUP(B539,'X13'!$B:$AZ,46,FALSE)),"B")))))))))))))))</f>
        <v xml:space="preserve"> </v>
      </c>
      <c r="R539" s="185" t="str">
        <f ca="1">IF(ISERROR(IF($X$1=1,(VLOOKUP(B539,'X1'!$B:$AZ,15,FALSE)),IF($X$1=2,(VLOOKUP(B539,'X2'!$B:$AZ,15,FALSE)),IF($X$1=3,(VLOOKUP(B539,'X3'!$B:$AZ,15,FALSE)),IF($X$1=4,(VLOOKUP(B539,'X4'!$B:$AZ,15,FALSE)),IF($X$1=5,(VLOOKUP(B539,'X5'!$B:$AZ,15,FALSE)),IF($X$1=6,(VLOOKUP(B539,'X6'!$B:$AZ,15,FALSE)),IF($X$1=7,(VLOOKUP(B539,'X7'!$B:$AZ,15,FALSE)),IF($X$1=8,(VLOOKUP(B539,'X8'!$B:$AZ,15,FALSE)),IF($X$1=9,(VLOOKUP(B539,'X9'!$B:$AZ,15,FALSE)),IF($X$1=10,(VLOOKUP(B539,'X10'!$B:$AZ,15,FALSE)),IF($X$1=11,(VLOOKUP(B539,'X11'!$B:$AZ,15,FALSE)),IF($X$1=12,(VLOOKUP(B539,'X12'!$B:$AZ,15,FALSE)),IF($X$1=13,(VLOOKUP(B539,'X13'!$B:$AZ,15,FALSE)),"B"))))))))))))))=TRUE," ",(IF($X$1=1,(VLOOKUP(B539,'X1'!$B:$AZ,15,FALSE)),IF($X$1=2,(VLOOKUP(B539,'X2'!$B:$AZ,15,FALSE)),IF($X$1=3,(VLOOKUP(B539,'X3'!$B:$AZ,15,FALSE)),IF($X$1=4,(VLOOKUP(B539,'X4'!$B:$AZ,15,FALSE)),IF($X$1=5,(VLOOKUP(B539,'X5'!$B:$AZ,15,FALSE)),IF($X$1=6,(VLOOKUP(B539,'X6'!$B:$AZ,15,FALSE)),IF($X$1=7,(VLOOKUP(B539,'X7'!$B:$AZ,15,FALSE)),IF($X$1=8,(VLOOKUP(B539,'X8'!$B:$AZ,15,FALSE)),IF($X$1=9,(VLOOKUP(B539,'X9'!$B:$AZ,15,FALSE)),IF($X$1=10,(VLOOKUP(B539,'X10'!$B:$AZ,15,FALSE)),IF($X$1=11,(VLOOKUP(B539,'X11'!$B:$AZ,15,FALSE)),IF($X$1=12,(VLOOKUP(B539,'X12'!$B:$AZ,15,FALSE)),IF($X$1=13,(VLOOKUP(B539,'X13'!$B:$AZ,15,FALSE)),"B")))))))))))))))</f>
        <v xml:space="preserve"> </v>
      </c>
      <c r="S539" s="185" t="str">
        <f ca="1">IF(ISERROR(IF((IF($X$1=1,(VLOOKUP(B539,'X1'!$B:$AZ,14,FALSE)),(IF($X$1=2,(VLOOKUP(B539,'X2'!$B:$AZ,14,FALSE)),(IF($X$1=3,(VLOOKUP(B539,'X3'!$B:$AZ,14,FALSE)),(IF($X$1=4,(VLOOKUP(B539,'X4'!$B:$AZ,14,FALSE)),(IF($X$1=5,(VLOOKUP(B539,'X5'!$B:$AZ,14,FALSE)),(IF($X$1=6,(VLOOKUP(B539,'X6'!$B:$AZ,14,FALSE)),(IF($X$1=7,(VLOOKUP(B539,'X7'!$B:$AZ,14,FALSE)),(IF($X$1=8,(VLOOKUP(B539,'X8'!$B:$AZ,14,FALSE)),(IF($X$1=9,(VLOOKUP(B539,'X9'!$B:$AZ,14,FALSE)),(IF($X$1=10,(VLOOKUP(B539,'X10'!$B:$AZ,14,FALSE)),(IF($X$1=11,(VLOOKUP(B539,'X11'!$B:$AZ,14,FALSE)),(IF($X$1=12,(VLOOKUP(B539,'X12'!$B:$AZ,14,FALSE)),(VLOOKUP(B539,'X13'!$B:$AZ,14,FALSE))))))))))))))))))))))))))=$V$1," ",(IF($X$1=1,(VLOOKUP(B539,'X1'!$B:$AZ,14,FALSE)),(IF($X$1=2,(VLOOKUP(B539,'X2'!$B:$AZ,14,FALSE)),(IF($X$1=3,(VLOOKUP(B539,'X3'!$B:$AZ,14,FALSE)),(IF($X$1=4,(VLOOKUP(B539,'X4'!$B:$AZ,14,FALSE)),(IF($X$1=5,(VLOOKUP(B539,'X5'!$B:$AZ,14,FALSE)),(IF($X$1=6,(VLOOKUP(B539,'X6'!$B:$AZ,14,FALSE)),(IF($X$1=7,(VLOOKUP(B539,'X7'!$B:$AZ,14,FALSE)),(IF($X$1=8,(VLOOKUP(B539,'X8'!$B:$AZ,14,FALSE)),(IF($X$1=9,(VLOOKUP(B539,'X9'!$B:$AZ,14,FALSE)),(IF($X$1=10,(VLOOKUP(B539,'X10'!$B:$AZ,14,FALSE)),(IF($X$1=11,(VLOOKUP(B539,'X11'!$B:$AZ,14,FALSE)),(IF($X$1=12,(VLOOKUP(B539,'X12'!$B:$AZ,14,FALSE)),(VLOOKUP(B539,'X13'!$B:$AZ,14,FALSE))))))))))))))))))))))))))))=TRUE," ",(IF((IF($X$1=1,(VLOOKUP(B539,'X1'!$B:$AZ,14,FALSE)),(IF($X$1=2,(VLOOKUP(B539,'X2'!$B:$AZ,14,FALSE)),(IF($X$1=3,(VLOOKUP(B539,'X3'!$B:$AZ,14,FALSE)),(IF($X$1=4,(VLOOKUP(B539,'X4'!$B:$AZ,14,FALSE)),(IF($X$1=5,(VLOOKUP(B539,'X5'!$B:$AZ,14,FALSE)),(IF($X$1=6,(VLOOKUP(B539,'X6'!$B:$AZ,14,FALSE)),(IF($X$1=7,(VLOOKUP(B539,'X7'!$B:$AZ,14,FALSE)),(IF($X$1=8,(VLOOKUP(B539,'X8'!$B:$AZ,14,FALSE)),(IF($X$1=9,(VLOOKUP(B539,'X9'!$B:$AZ,14,FALSE)),(IF($X$1=10,(VLOOKUP(B539,'X10'!$B:$AZ,14,FALSE)),(IF($X$1=11,(VLOOKUP(B539,'X11'!$B:$AZ,14,FALSE)),(IF($X$1=12,(VLOOKUP(B539,'X12'!$B:$AZ,14,FALSE)),(VLOOKUP(B539,'X13'!$B:$AZ,14,FALSE))))))))))))))))))))))))))=$V$1," ",(IF($X$1=1,(VLOOKUP(B539,'X1'!$B:$AZ,14,FALSE)),(IF($X$1=2,(VLOOKUP(B539,'X2'!$B:$AZ,14,FALSE)),(IF($X$1=3,(VLOOKUP(B539,'X3'!$B:$AZ,14,FALSE)),(IF($X$1=4,(VLOOKUP(B539,'X4'!$B:$AZ,14,FALSE)),(IF($X$1=5,(VLOOKUP(B539,'X5'!$B:$AZ,14,FALSE)),(IF($X$1=6,(VLOOKUP(B539,'X6'!$B:$AZ,14,FALSE)),(IF($X$1=7,(VLOOKUP(B539,'X7'!$B:$AZ,14,FALSE)),(IF($X$1=8,(VLOOKUP(B539,'X8'!$B:$AZ,14,FALSE)),(IF($X$1=9,(VLOOKUP(B539,'X9'!$B:$AZ,14,FALSE)),(IF($X$1=10,(VLOOKUP(B539,'X10'!$B:$AZ,14,FALSE)),(IF($X$1=11,(VLOOKUP(B539,'X11'!$B:$AZ,14,FALSE)),(IF($X$1=12,(VLOOKUP(B539,'X12'!$B:$AZ,14,FALSE)),(VLOOKUP(B539,'X13'!$B:$AZ,14,FALSE)))))))))))))))))))))))))))))</f>
        <v xml:space="preserve"> </v>
      </c>
    </row>
    <row r="540" spans="1:19" ht="14.1" customHeight="1" x14ac:dyDescent="0.2">
      <c r="A540" s="156" t="s">
        <v>1058</v>
      </c>
      <c r="B540" s="122" t="str">
        <f>IF(ISERROR(IF($U$16=1,(VLOOKUP(A540,$AC$89:$AH$125,2,FALSE)),IF((IF($X$1=1,'X1'!B499,(IF($X$1=2,'X2'!B499,(IF($X$1=3,'X3'!B499,(IF($X$1=4,'X4'!B499,(IF($X$1=5,'X5'!B499,(IF($X$1=6,'X6'!B499,(IF($X$1=7,'X7'!B499,(IF($X$1=8,'X8'!B499,(IF($X$1=9,'X9'!B499,(IF($X$1=10,'X10'!B499,(IF($X$1=11,'X11'!B499,(IF($X$1=12,'X12'!B499,'X13'!B499))))))))))))))))))))))))="","",(IF($X$1=1,'X1'!B499,(IF($X$1=2,'X2'!B499,(IF($X$1=3,'X3'!B499,(IF($X$1=4,'X4'!B499,(IF($X$1=5,'X5'!B499,(IF($X$1=6,'X6'!B499,(IF($X$1=7,'X7'!B499,(IF($X$1=8,'X8'!B499,(IF($X$1=9,'X9'!B499,(IF($X$1=10,'X10'!B499,(IF($X$1=11,'X11'!B499,(IF($X$1=12,'X12'!B499,'X13'!B499)))))))))))))))))))))))))))=TRUE," ",(IF($U$16=1,(VLOOKUP(A540,$AC$89:$AH$125,2,FALSE)),IF((IF($X$1=1,'X1'!B499,(IF($X$1=2,'X2'!B499,(IF($X$1=3,'X3'!B499,(IF($X$1=4,'X4'!B499,(IF($X$1=5,'X5'!B499,(IF($X$1=6,'X6'!B499,(IF($X$1=7,'X7'!B499,(IF($X$1=8,'X8'!B499,(IF($X$1=9,'X9'!B499,(IF($X$1=10,'X10'!B499,(IF($X$1=11,'X11'!B499,(IF($X$1=12,'X12'!B499,'X13'!B499))))))))))))))))))))))))="","",(IF($X$1=1,'X1'!B499,(IF($X$1=2,'X2'!B499,(IF($X$1=3,'X3'!B499,(IF($X$1=4,'X4'!B499,(IF($X$1=5,'X5'!B499,(IF($X$1=6,'X6'!B499,(IF($X$1=7,'X7'!B499,(IF($X$1=8,'X8'!B499,(IF($X$1=9,'X9'!B499,(IF($X$1=10,'X10'!B499,(IF($X$1=11,'X11'!B499,(IF($X$1=12,'X12'!B499,'X13'!B499))))))))))))))))))))))))))))</f>
        <v/>
      </c>
      <c r="C540" s="181" t="str">
        <f ca="1">IF(ISERROR(IF($X$1=1,(VLOOKUP(B540,'X1'!$B:$AZ,47,FALSE)),IF($X$1=2,(VLOOKUP(B540,'X2'!$B:$AZ,47,FALSE)),IF($X$1=3,(VLOOKUP(B540,'X3'!$B:$AZ,47,FALSE)),IF($X$1=4,(VLOOKUP(B540,'X4'!$B:$AZ,47,FALSE)),IF($X$1=5,(VLOOKUP(B540,'X5'!$B:$AZ,47,FALSE)),IF($X$1=6,(VLOOKUP(B540,'X6'!$B:$AZ,47,FALSE)),IF($X$1=7,(VLOOKUP(B540,'X7'!$B:$AZ,47,FALSE)),IF($X$1=8,(VLOOKUP(B540,'X8'!$B:$AZ,47,FALSE)),IF($X$1=9,(VLOOKUP(B540,'X9'!$B:$AZ,47,FALSE)),IF($X$1=10,(VLOOKUP(B540,'X10'!$B:$AZ,47,FALSE)),IF($X$1=11,(VLOOKUP(B540,'X11'!$B:$AZ,47,FALSE)),IF($X$1=12,(VLOOKUP(B540,'X12'!$B:$AZ,47,FALSE)),IF($X$1=13,(VLOOKUP(B540,'X13'!$B:$AZ,47,FALSE)),"B"))))))))))))))=TRUE," ",(IF($X$1=1,(VLOOKUP(B540,'X1'!$B:$AZ,47,FALSE)),IF($X$1=2,(VLOOKUP(B540,'X2'!$B:$AZ,47,FALSE)),IF($X$1=3,(VLOOKUP(B540,'X3'!$B:$AZ,47,FALSE)),IF($X$1=4,(VLOOKUP(B540,'X4'!$B:$AZ,47,FALSE)),IF($X$1=5,(VLOOKUP(B540,'X5'!$B:$AZ,47,FALSE)),IF($X$1=6,(VLOOKUP(B540,'X6'!$B:$AZ,47,FALSE)),IF($X$1=7,(VLOOKUP(B540,'X7'!$B:$AZ,47,FALSE)),IF($X$1=8,(VLOOKUP(B540,'X8'!$B:$AZ,47,FALSE)),IF($X$1=9,(VLOOKUP(B540,'X9'!$B:$AZ,47,FALSE)),IF($X$1=10,(VLOOKUP(B540,'X10'!$B:$AZ,47,FALSE)),IF($X$1=11,(VLOOKUP(B540,'X11'!$B:$AZ,47,FALSE)),IF($X$1=12,(VLOOKUP(B540,'X12'!$B:$AZ,47,FALSE)),IF($X$1=13,(VLOOKUP(B540,'X13'!$B:$AZ,47,FALSE)),"B")))))))))))))))</f>
        <v xml:space="preserve"> </v>
      </c>
      <c r="D540" s="181" t="str">
        <f ca="1">IF(ISERROR(IF($X$1=1,(VLOOKUP(B540,'X1'!$B:$AP,41,FALSE)),IF($X$1=2,(VLOOKUP(B540,'X2'!$B:$AP,41,FALSE)),IF($X$1=3,(VLOOKUP(B540,'X3'!$B:$AP,41,FALSE)),IF($X$1=4,(VLOOKUP(B540,'X4'!$B:$AP,41,FALSE)),IF($X$1=5,(VLOOKUP(B540,'X5'!$B:$AP,41,FALSE)),IF($X$1=6,(VLOOKUP(B540,'X6'!$B:$AP,41,FALSE)),IF($X$1=7,(VLOOKUP(B540,'X7'!$B:$AP,41,FALSE)),IF($X$1=8,(VLOOKUP(B540,'X8'!$B:$AP,41,FALSE)),IF($X$1=9,(VLOOKUP(B540,'X9'!$B:$AP,41,FALSE)),IF($X$1=10,(VLOOKUP(B540,'X10'!$B:$AP,41,FALSE)),IF($X$1=11,(VLOOKUP(B540,'X11'!$B:$AP,41,FALSE)),IF($X$1=12,(VLOOKUP(B540,'X12'!$B:$AP,41,FALSE)),IF($X$1=13,(VLOOKUP(B540,'X13'!$B:$AP,41,FALSE)),"B"))))))))))))))=TRUE," ",(IF($X$1=1,(VLOOKUP(B540,'X1'!$B:$AP,41,FALSE)),IF($X$1=2,(VLOOKUP(B540,'X2'!$B:$AP,41,FALSE)),IF($X$1=3,(VLOOKUP(B540,'X3'!$B:$AP,41,FALSE)),IF($X$1=4,(VLOOKUP(B540,'X4'!$B:$AP,41,FALSE)),IF($X$1=5,(VLOOKUP(B540,'X5'!$B:$AP,41,FALSE)),IF($X$1=6,(VLOOKUP(B540,'X6'!$B:$AP,41,FALSE)),IF($X$1=7,(VLOOKUP(B540,'X7'!$B:$AP,41,FALSE)),IF($X$1=8,(VLOOKUP(B540,'X8'!$B:$AP,41,FALSE)),IF($X$1=9,(VLOOKUP(B540,'X9'!$B:$AP,41,FALSE)),IF($X$1=10,(VLOOKUP(B540,'X10'!$B:$AP,41,FALSE)),IF($X$1=11,(VLOOKUP(B540,'X11'!$B:$AP,41,FALSE)),IF($X$1=12,(VLOOKUP(B540,'X12'!$B:$AP,41,FALSE)),IF($X$1=13,(VLOOKUP(B540,'X13'!$B:$AP,41,FALSE)),"B")))))))))))))))</f>
        <v xml:space="preserve"> </v>
      </c>
      <c r="E540" s="182" t="str">
        <f ca="1">IF(ISERROR(IF($X$1=1,(VLOOKUP(B540,'X1'!$B:$AP,7,FALSE)),IF($X$1=2,(VLOOKUP(B540,'X2'!$B:$AP,7,FALSE)),IF($X$1=3,(VLOOKUP(B540,'X3'!$B:$AP,7,FALSE)),IF($X$1=4,(VLOOKUP(B540,'X4'!$B:$AP,7,FALSE)),IF($X$1=5,(VLOOKUP(B540,'X5'!$B:$AP,7,FALSE)),IF($X$1=6,(VLOOKUP(B540,'X6'!$B:$AP,7,FALSE)),IF($X$1=7,(VLOOKUP(B540,'X7'!$B:$AP,7,FALSE)),IF($X$1=8,(VLOOKUP(B540,'X8'!$B:$AP,7,FALSE)),IF($X$1=9,(VLOOKUP(B540,'X9'!$B:$AP,7,FALSE)),IF($X$1=10,(VLOOKUP(B540,'X10'!$B:$AP,7,FALSE)),IF($X$1=11,(VLOOKUP(B540,'X11'!$B:$AP,7,FALSE)),IF($X$1=12,(VLOOKUP(B540,'X12'!$B:$AP,7,FALSE)),IF($X$1=13,(VLOOKUP(B540,'X13'!$B:$AP,7,FALSE)),"B"))))))))))))))=TRUE," ",(IF($X$1=1,(VLOOKUP(B540,'X1'!$B:$AP,7,FALSE)),IF($X$1=2,(VLOOKUP(B540,'X2'!$B:$AP,7,FALSE)),IF($X$1=3,(VLOOKUP(B540,'X3'!$B:$AP,7,FALSE)),IF($X$1=4,(VLOOKUP(B540,'X4'!$B:$AP,7,FALSE)),IF($X$1=5,(VLOOKUP(B540,'X5'!$B:$AP,7,FALSE)),IF($X$1=6,(VLOOKUP(B540,'X6'!$B:$AP,7,FALSE)),IF($X$1=7,(VLOOKUP(B540,'X7'!$B:$AP,7,FALSE)),IF($X$1=8,(VLOOKUP(B540,'X8'!$B:$AP,7,FALSE)),IF($X$1=9,(VLOOKUP(B540,'X9'!$B:$AP,7,FALSE)),IF($X$1=10,(VLOOKUP(B540,'X10'!$B:$AP,7,FALSE)),IF($X$1=11,(VLOOKUP(B540,'X11'!$B:$AP,7,FALSE)),IF($X$1=12,(VLOOKUP(B540,'X12'!$B:$AP,7,FALSE)),IF($X$1=13,(VLOOKUP(B540,'X13'!$B:$AP,7,FALSE)),"B")))))))))))))))</f>
        <v xml:space="preserve"> </v>
      </c>
      <c r="F540" s="182" t="str">
        <f ca="1">IF(ISERROR(IF((IF($X$1=1,(VLOOKUP(B540,'X1'!$B:$AO,6,FALSE)),(IF($X$1=2,(VLOOKUP(B540,'X2'!$B:$AO,6,FALSE)),(IF($X$1=3,(VLOOKUP(B540,'X3'!$B:$AO,6,FALSE)),(IF($X$1=4,(VLOOKUP(B540,'X4'!$B:$AO,6,FALSE)),(IF($X$1=5,(VLOOKUP(B540,'X5'!$B:$AO,6,FALSE)),(IF($X$1=6,(VLOOKUP(B540,'X6'!$B:$AO,6,FALSE)),(IF($X$1=7,(VLOOKUP(B540,'X7'!$B:$AO,6,FALSE)),(IF($X$1=8,(VLOOKUP(B540,'X8'!$B:$AO,6,FALSE)),(IF($X$1=9,(VLOOKUP(B540,'X9'!$B:$AO,6,FALSE)),(IF($X$1=10,(VLOOKUP(B540,'X10'!$B:$AO,6,FALSE)),(IF($X$1=11,(VLOOKUP(B540,'X11'!$B:$AO,6,FALSE)),(IF($X$1=12,(VLOOKUP(B540,'X12'!$B:$AO,6,FALSE)),(VLOOKUP(B540,'X13'!$B:$AO,6,FALSE))))))))))))))))))))))))))=$V$1," ",(IF($X$1=1,(VLOOKUP(B540,'X1'!$B:$AO,6,FALSE)),(IF($X$1=2,(VLOOKUP(B540,'X2'!$B:$AO,6,FALSE)),(IF($X$1=3,(VLOOKUP(B540,'X3'!$B:$AO,6,FALSE)),(IF($X$1=4,(VLOOKUP(B540,'X4'!$B:$AO,6,FALSE)),(IF($X$1=5,(VLOOKUP(B540,'X5'!$B:$AO,6,FALSE)),(IF($X$1=6,(VLOOKUP(B540,'X6'!$B:$AO,6,FALSE)),(IF($X$1=7,(VLOOKUP(B540,'X7'!$B:$AO,6,FALSE)),(IF($X$1=8,(VLOOKUP(B540,'X8'!$B:$AO,6,FALSE)),(IF($X$1=9,(VLOOKUP(B540,'X9'!$B:$AO,6,FALSE)),(IF($X$1=10,(VLOOKUP(B540,'X10'!$B:$AO,6,FALSE)),(IF($X$1=11,(VLOOKUP(B540,'X11'!$B:$AO,6,FALSE)),(IF($X$1=12,(VLOOKUP(B540,'X12'!$B:$AO,6,FALSE)),(VLOOKUP(B540,'X13'!$B:$AO,6,FALSE))))))))))))))))))))))))))))=TRUE," ",(IF((IF($X$1=1,(VLOOKUP(B540,'X1'!$B:$AO,6,FALSE)),(IF($X$1=2,(VLOOKUP(B540,'X2'!$B:$AO,6,FALSE)),(IF($X$1=3,(VLOOKUP(B540,'X3'!$B:$AO,6,FALSE)),(IF($X$1=4,(VLOOKUP(B540,'X4'!$B:$AO,6,FALSE)),(IF($X$1=5,(VLOOKUP(B540,'X5'!$B:$AO,6,FALSE)),(IF($X$1=6,(VLOOKUP(B540,'X6'!$B:$AO,6,FALSE)),(IF($X$1=7,(VLOOKUP(B540,'X7'!$B:$AO,6,FALSE)),(IF($X$1=8,(VLOOKUP(B540,'X8'!$B:$AO,6,FALSE)),(IF($X$1=9,(VLOOKUP(B540,'X9'!$B:$AO,6,FALSE)),(IF($X$1=10,(VLOOKUP(B540,'X10'!$B:$AO,6,FALSE)),(IF($X$1=11,(VLOOKUP(B540,'X11'!$B:$AO,6,FALSE)),(IF($X$1=12,(VLOOKUP(B540,'X12'!$B:$AO,6,FALSE)),(VLOOKUP(B540,'X13'!$B:$AO,6,FALSE))))))))))))))))))))))))))=$V$1," ",(IF($X$1=1,(VLOOKUP(B540,'X1'!$B:$AO,6,FALSE)),(IF($X$1=2,(VLOOKUP(B540,'X2'!$B:$AO,6,FALSE)),(IF($X$1=3,(VLOOKUP(B540,'X3'!$B:$AO,6,FALSE)),(IF($X$1=4,(VLOOKUP(B540,'X4'!$B:$AO,6,FALSE)),(IF($X$1=5,(VLOOKUP(B540,'X5'!$B:$AO,6,FALSE)),(IF($X$1=6,(VLOOKUP(B540,'X6'!$B:$AO,6,FALSE)),(IF($X$1=7,(VLOOKUP(B540,'X7'!$B:$AO,6,FALSE)),(IF($X$1=8,(VLOOKUP(B540,'X8'!$B:$AO,6,FALSE)),(IF($X$1=9,(VLOOKUP(B540,'X9'!$B:$AO,6,FALSE)),(IF($X$1=10,(VLOOKUP(B540,'X10'!$B:$AO,6,FALSE)),(IF($X$1=11,(VLOOKUP(B540,'X11'!$B:$AO,6,FALSE)),(IF($X$1=12,(VLOOKUP(B540,'X12'!$B:$AO,6,FALSE)),(VLOOKUP(B540,'X13'!$B:$AO,6,FALSE)))))))))))))))))))))))))))))</f>
        <v xml:space="preserve"> </v>
      </c>
      <c r="G540" s="182" t="str">
        <f ca="1">IF(ISERROR(IF($X$1=1,(VLOOKUP(B540,'X1'!$B:$AZ,44,FALSE)),IF($X$1=2,(VLOOKUP(B540,'X2'!$B:$AZ,44,FALSE)),IF($X$1=3,(VLOOKUP(B540,'X3'!$B:$AZ,44,FALSE)),IF($X$1=4,(VLOOKUP(B540,'X4'!$B:$AZ,44,FALSE)),IF($X$1=5,(VLOOKUP(B540,'X5'!$B:$AZ,44,FALSE)),IF($X$1=6,(VLOOKUP(B540,'X6'!$B:$AZ,44,FALSE)),IF($X$1=7,(VLOOKUP(B540,'X7'!$B:$AZ,44,FALSE)),IF($X$1=8,(VLOOKUP(B540,'X8'!$B:$AZ,44,FALSE)),IF($X$1=9,(VLOOKUP(B540,'X9'!$B:$AZ,44,FALSE)),IF($X$1=10,(VLOOKUP(B540,'X10'!$B:$AZ,44,FALSE)),IF($X$1=11,(VLOOKUP(B540,'X11'!$B:$AZ,44,FALSE)),IF($X$1=12,(VLOOKUP(B540,'X12'!$B:$AZ,44,FALSE)),IF($X$1=13,(VLOOKUP(B540,'X13'!$B:$AZ,44,FALSE)),"B"))))))))))))))=TRUE," ",(IF($X$1=1,(VLOOKUP(B540,'X1'!$B:$AZ,44,FALSE)),IF($X$1=2,(VLOOKUP(B540,'X2'!$B:$AZ,44,FALSE)),IF($X$1=3,(VLOOKUP(B540,'X3'!$B:$AZ,44,FALSE)),IF($X$1=4,(VLOOKUP(B540,'X4'!$B:$AZ,44,FALSE)),IF($X$1=5,(VLOOKUP(B540,'X5'!$B:$AZ,44,FALSE)),IF($X$1=6,(VLOOKUP(B540,'X6'!$B:$AZ,44,FALSE)),IF($X$1=7,(VLOOKUP(B540,'X7'!$B:$AZ,44,FALSE)),IF($X$1=8,(VLOOKUP(B540,'X8'!$B:$AZ,44,FALSE)),IF($X$1=9,(VLOOKUP(B540,'X9'!$B:$AZ,44,FALSE)),IF($X$1=10,(VLOOKUP(B540,'X10'!$B:$AZ,44,FALSE)),IF($X$1=11,(VLOOKUP(B540,'X11'!$B:$AZ,44,FALSE)),IF($X$1=12,(VLOOKUP(B540,'X12'!$B:$AZ,44,FALSE)),IF($X$1=13,(VLOOKUP(B540,'X13'!$B:$AZ,44,FALSE)),"B")))))))))))))))</f>
        <v xml:space="preserve"> </v>
      </c>
      <c r="H540" s="182" t="str">
        <f ca="1">IF(ISERROR(IF($X$1=1,(VLOOKUP(B540,'X1'!$B:$AZ,8,FALSE)),IF($X$1=2,(VLOOKUP(B540,'X2'!$B:$AZ,8,FALSE)),IF($X$1=3,(VLOOKUP(B540,'X3'!$B:$AZ,8,FALSE)),IF($X$1=4,(VLOOKUP(B540,'X4'!$B:$AZ,8,FALSE)),IF($X$1=5,(VLOOKUP(B540,'X5'!$B:$AZ,8,FALSE)),IF($X$1=6,(VLOOKUP(B540,'X6'!$B:$AZ,8,FALSE)),IF($X$1=7,(VLOOKUP(B540,'X7'!$B:$AZ,8,FALSE)),IF($X$1=8,(VLOOKUP(B540,'X8'!$B:$AZ,8,FALSE)),IF($X$1=9,(VLOOKUP(B540,'X9'!$B:$AZ,8,FALSE)),IF($X$1=10,(VLOOKUP(B540,'X10'!$B:$AZ,8,FALSE)),IF($X$1=11,(VLOOKUP(B540,'X11'!$B:$AZ,8,FALSE)),IF($X$1=12,(VLOOKUP(B540,'X12'!$B:$AZ,8,FALSE)),IF($X$1=13,(VLOOKUP(B540,'X13'!$B:$AZ,8,FALSE)),"B"))))))))))))))=TRUE," ",(IF($X$1=1,(VLOOKUP(B540,'X1'!$B:$AZ,8,FALSE)),IF($X$1=2,(VLOOKUP(B540,'X2'!$B:$AZ,8,FALSE)),IF($X$1=3,(VLOOKUP(B540,'X3'!$B:$AZ,8,FALSE)),IF($X$1=4,(VLOOKUP(B540,'X4'!$B:$AZ,8,FALSE)),IF($X$1=5,(VLOOKUP(B540,'X5'!$B:$AZ,8,FALSE)),IF($X$1=6,(VLOOKUP(B540,'X6'!$B:$AZ,8,FALSE)),IF($X$1=7,(VLOOKUP(B540,'X7'!$B:$AZ,8,FALSE)),IF($X$1=8,(VLOOKUP(B540,'X8'!$B:$AZ,8,FALSE)),IF($X$1=9,(VLOOKUP(B540,'X9'!$B:$AZ,8,FALSE)),IF($X$1=10,(VLOOKUP(B540,'X10'!$B:$AZ,8,FALSE)),IF($X$1=11,(VLOOKUP(B540,'X11'!$B:$AZ,8,FALSE)),IF($X$1=12,(VLOOKUP(B540,'X12'!$B:$AZ,8,FALSE)),IF($X$1=13,(VLOOKUP(B540,'X13'!$B:$AZ,8,FALSE)),"B")))))))))))))))</f>
        <v xml:space="preserve"> </v>
      </c>
      <c r="I540" s="183" t="str">
        <f ca="1">IF(ISERROR(IF($X$1=1,(VLOOKUP(B540,'X1'!$B:$AZ,2,FALSE)),IF($X$1=2,(VLOOKUP(B540,'X2'!$B:$AZ,2,FALSE)),IF($X$1=3,(VLOOKUP(B540,'X3'!$B:$AZ,2,FALSE)),IF($X$1=4,(VLOOKUP(B540,'X4'!$B:$AZ,2,FALSE)),IF($X$1=5,(VLOOKUP(B540,'X5'!$B:$AZ,2,FALSE)),IF($X$1=6,(VLOOKUP(B540,'X6'!$B:$AZ,2,FALSE)),IF($X$1=7,(VLOOKUP(B540,'X7'!$B:$AZ,2,FALSE)),IF($X$1=8,(VLOOKUP(B540,'X8'!$B:$AZ,2,FALSE)),IF($X$1=9,(VLOOKUP(B540,'X9'!$B:$AZ,2,FALSE)),IF($X$1=10,(VLOOKUP(B540,'X10'!$B:$AZ,2,FALSE)),IF($X$1=11,(VLOOKUP(B540,'X11'!$B:$AZ,2,FALSE)),IF($X$1=12,(VLOOKUP(B540,'X12'!$B:$AZ,2,FALSE)),IF($X$1=13,(VLOOKUP(B540,'X13'!$B:$AZ,2,FALSE)),"B"))))))))))))))=TRUE," ",(IF($X$1=1,(VLOOKUP(B540,'X1'!$B:$AZ,2,FALSE)),IF($X$1=2,(VLOOKUP(B540,'X2'!$B:$AZ,2,FALSE)),IF($X$1=3,(VLOOKUP(B540,'X3'!$B:$AZ,2,FALSE)),IF($X$1=4,(VLOOKUP(B540,'X4'!$B:$AZ,2,FALSE)),IF($X$1=5,(VLOOKUP(B540,'X5'!$B:$AZ,2,FALSE)),IF($X$1=6,(VLOOKUP(B540,'X6'!$B:$AZ,2,FALSE)),IF($X$1=7,(VLOOKUP(B540,'X7'!$B:$AZ,2,FALSE)),IF($X$1=8,(VLOOKUP(B540,'X8'!$B:$AZ,2,FALSE)),IF($X$1=9,(VLOOKUP(B540,'X9'!$B:$AZ,2,FALSE)),IF($X$1=10,(VLOOKUP(B540,'X10'!$B:$AZ,2,FALSE)),IF($X$1=11,(VLOOKUP(B540,'X11'!$B:$AZ,2,FALSE)),IF($X$1=12,(VLOOKUP(B540,'X12'!$B:$AZ,2,FALSE)),IF($X$1=13,(VLOOKUP(B540,'X13'!$B:$AZ,2,FALSE)),"B")))))))))))))))</f>
        <v xml:space="preserve"> </v>
      </c>
      <c r="J540" s="183" t="str">
        <f ca="1">IF(ISERROR(IF($X$1=1,(VLOOKUP(B540,'X1'!$B:$AZ,3,FALSE)),IF($X$1=2,(VLOOKUP(B540,'X2'!$B:$AZ,3,FALSE)),IF($X$1=3,(VLOOKUP(B540,'X3'!$B:$AZ,3,FALSE)),IF($X$1=4,(VLOOKUP(B540,'X4'!$B:$AZ,3,FALSE)),IF($X$1=5,(VLOOKUP(B540,'X5'!$B:$AZ,3,FALSE)),IF($X$1=6,(VLOOKUP(B540,'X6'!$B:$AZ,3,FALSE)),IF($X$1=7,(VLOOKUP(B540,'X7'!$B:$AZ,3,FALSE)),IF($X$1=8,(VLOOKUP(B540,'X8'!$B:$AZ,3,FALSE)),IF($X$1=9,(VLOOKUP(B540,'X9'!$B:$AZ,3,FALSE)),IF($X$1=10,(VLOOKUP(B540,'X10'!$B:$AZ,3,FALSE)),IF($X$1=11,(VLOOKUP(B540,'X11'!$B:$AZ,3,FALSE)),IF($X$1=12,(VLOOKUP(B540,'X12'!$B:$AZ,3,FALSE)),IF($X$1=13,(VLOOKUP(B540,'X13'!$B:$AZ,3,FALSE)),"B"))))))))))))))=TRUE," ",(IF($X$1=1,(VLOOKUP(B540,'X1'!$B:$AZ,3,FALSE)),IF($X$1=2,(VLOOKUP(B540,'X2'!$B:$AZ,3,FALSE)),IF($X$1=3,(VLOOKUP(B540,'X3'!$B:$AZ,3,FALSE)),IF($X$1=4,(VLOOKUP(B540,'X4'!$B:$AZ,3,FALSE)),IF($X$1=5,(VLOOKUP(B540,'X5'!$B:$AZ,3,FALSE)),IF($X$1=6,(VLOOKUP(B540,'X6'!$B:$AZ,3,FALSE)),IF($X$1=7,(VLOOKUP(B540,'X7'!$B:$AZ,3,FALSE)),IF($X$1=8,(VLOOKUP(B540,'X8'!$B:$AZ,3,FALSE)),IF($X$1=9,(VLOOKUP(B540,'X9'!$B:$AZ,3,FALSE)),IF($X$1=10,(VLOOKUP(B540,'X10'!$B:$AZ,3,FALSE)),IF($X$1=11,(VLOOKUP(B540,'X11'!$B:$AZ,3,FALSE)),IF($X$1=12,(VLOOKUP(B540,'X12'!$B:$AZ,3,FALSE)),IF($X$1=13,(VLOOKUP(B540,'X13'!$B:$AZ,3,FALSE)),"B")))))))))))))))</f>
        <v xml:space="preserve"> </v>
      </c>
      <c r="K540" s="183" t="str">
        <f ca="1">IF(ISERROR(IF($X$1=1,(VLOOKUP(B540,'X1'!$B:$AZ,5,FALSE)),IF($X$1=2,(VLOOKUP(B540,'X2'!$B:$AZ,5,FALSE)),IF($X$1=3,(VLOOKUP(B540,'X3'!$B:$AZ,5,FALSE)),IF($X$1=4,(VLOOKUP(B540,'X4'!$B:$AZ,5,FALSE)),IF($X$1=5,(VLOOKUP(B540,'X5'!$B:$AZ,5,FALSE)),IF($X$1=6,(VLOOKUP(B540,'X6'!$B:$AZ,5,FALSE)),IF($X$1=7,(VLOOKUP(B540,'X7'!$B:$AZ,5,FALSE)),IF($X$1=8,(VLOOKUP(B540,'X8'!$B:$AZ,5,FALSE)),IF($X$1=9,(VLOOKUP(B540,'X9'!$B:$AZ,5,FALSE)),IF($X$1=10,(VLOOKUP(B540,'X10'!$B:$AZ,5,FALSE)),IF($X$1=11,(VLOOKUP(B540,'X11'!$B:$AZ,5,FALSE)),IF($X$1=12,(VLOOKUP(B540,'X12'!$B:$AZ,5,FALSE)),IF($X$1=13,(VLOOKUP(B540,'X13'!$B:$AZ,5,FALSE)),"B"))))))))))))))=TRUE," ",(IF($X$1=1,(VLOOKUP(B540,'X1'!$B:$AZ,5,FALSE)),IF($X$1=2,(VLOOKUP(B540,'X2'!$B:$AZ,5,FALSE)),IF($X$1=3,(VLOOKUP(B540,'X3'!$B:$AZ,5,FALSE)),IF($X$1=4,(VLOOKUP(B540,'X4'!$B:$AZ,5,FALSE)),IF($X$1=5,(VLOOKUP(B540,'X5'!$B:$AZ,5,FALSE)),IF($X$1=6,(VLOOKUP(B540,'X6'!$B:$AZ,5,FALSE)),IF($X$1=7,(VLOOKUP(B540,'X7'!$B:$AZ,5,FALSE)),IF($X$1=8,(VLOOKUP(B540,'X8'!$B:$AZ,5,FALSE)),IF($X$1=9,(VLOOKUP(B540,'X9'!$B:$AZ,5,FALSE)),IF($X$1=10,(VLOOKUP(B540,'X10'!$B:$AZ,5,FALSE)),IF($X$1=11,(VLOOKUP(B540,'X11'!$B:$AZ,5,FALSE)),IF($X$1=12,(VLOOKUP(B540,'X12'!$B:$AZ,5,FALSE)),IF($X$1=13,(VLOOKUP(B540,'X13'!$B:$AZ,5,FALSE)),"B")))))))))))))))</f>
        <v xml:space="preserve"> </v>
      </c>
      <c r="L540" s="184" t="str">
        <f ca="1">IF(ISERROR(IF($X$1=1,(VLOOKUP(B540,'X1'!$B:$AZ,9,FALSE)),IF($X$1=2,(VLOOKUP(B540,'X2'!$B:$AZ,9,FALSE)),IF($X$1=3,(VLOOKUP(B540,'X3'!$B:$AZ,9,FALSE)),IF($X$1=4,(VLOOKUP(B540,'X4'!$B:$AZ,9,FALSE)),IF($X$1=5,(VLOOKUP(B540,'X5'!$B:$AZ,9,FALSE)),IF($X$1=6,(VLOOKUP(B540,'X6'!$B:$AZ,9,FALSE)),IF($X$1=7,(VLOOKUP(B540,'X7'!$B:$AZ,9,FALSE)),IF($X$1=8,(VLOOKUP(B540,'X8'!$B:$AZ,9,FALSE)),IF($X$1=9,(VLOOKUP(B540,'X9'!$B:$AZ,9,FALSE)),IF($X$1=10,(VLOOKUP(B540,'X10'!$B:$AZ,9,FALSE)),IF($X$1=11,(VLOOKUP(B540,'X11'!$B:$AZ,9,FALSE)),IF($X$1=12,(VLOOKUP(B540,'X12'!$B:$AZ,9,FALSE)),IF($X$1=13,(VLOOKUP(B540,'X13'!$B:$AZ,9,FALSE)),"B"))))))))))))))=TRUE," ",(IF($X$1=1,(VLOOKUP(B540,'X1'!$B:$AZ,9,FALSE)),IF($X$1=2,(VLOOKUP(B540,'X2'!$B:$AZ,9,FALSE)),IF($X$1=3,(VLOOKUP(B540,'X3'!$B:$AZ,9,FALSE)),IF($X$1=4,(VLOOKUP(B540,'X4'!$B:$AZ,9,FALSE)),IF($X$1=5,(VLOOKUP(B540,'X5'!$B:$AZ,9,FALSE)),IF($X$1=6,(VLOOKUP(B540,'X6'!$B:$AZ,9,FALSE)),IF($X$1=7,(VLOOKUP(B540,'X7'!$B:$AZ,9,FALSE)),IF($X$1=8,(VLOOKUP(B540,'X8'!$B:$AZ,9,FALSE)),IF($X$1=9,(VLOOKUP(B540,'X9'!$B:$AZ,9,FALSE)),IF($X$1=10,(VLOOKUP(B540,'X10'!$B:$AZ,9,FALSE)),IF($X$1=11,(VLOOKUP(B540,'X11'!$B:$AZ,9,FALSE)),IF($X$1=12,(VLOOKUP(B540,'X12'!$B:$AZ,9,FALSE)),IF($X$1=13,(VLOOKUP(B540,'X13'!$B:$AZ,9,FALSE)),"B")))))))))))))))</f>
        <v xml:space="preserve"> </v>
      </c>
      <c r="M540" s="184" t="str">
        <f ca="1">IF(ISERROR(IF($X$1=1,(VLOOKUP(B540,'X1'!$B:$AZ,10,FALSE)),IF($X$1=2,(VLOOKUP(B540,'X2'!$B:$AZ,10,FALSE)),IF($X$1=3,(VLOOKUP(B540,'X3'!$B:$AZ,10,FALSE)),IF($X$1=4,(VLOOKUP(B540,'X4'!$B:$AZ,10,FALSE)),IF($X$1=5,(VLOOKUP(B540,'X5'!$B:$AZ,10,FALSE)),IF($X$1=6,(VLOOKUP(B540,'X6'!$B:$AZ,10,FALSE)),IF($X$1=7,(VLOOKUP(B540,'X7'!$B:$AZ,10,FALSE)),IF($X$1=8,(VLOOKUP(B540,'X8'!$B:$AZ,10,FALSE)),IF($X$1=9,(VLOOKUP(B540,'X9'!$B:$AZ,10,FALSE)),IF($X$1=10,(VLOOKUP(B540,'X10'!$B:$AZ,10,FALSE)),IF($X$1=11,(VLOOKUP(B540,'X11'!$B:$AZ,10,FALSE)),IF($X$1=12,(VLOOKUP(B540,'X12'!$B:$AZ,10,FALSE)),IF($X$1=13,(VLOOKUP(B540,'X13'!$B:$AZ,10,FALSE)),"B"))))))))))))))=TRUE," ",(IF($X$1=1,(VLOOKUP(B540,'X1'!$B:$AZ,10,FALSE)),IF($X$1=2,(VLOOKUP(B540,'X2'!$B:$AZ,10,FALSE)),IF($X$1=3,(VLOOKUP(B540,'X3'!$B:$AZ,10,FALSE)),IF($X$1=4,(VLOOKUP(B540,'X4'!$B:$AZ,10,FALSE)),IF($X$1=5,(VLOOKUP(B540,'X5'!$B:$AZ,10,FALSE)),IF($X$1=6,(VLOOKUP(B540,'X6'!$B:$AZ,10,FALSE)),IF($X$1=7,(VLOOKUP(B540,'X7'!$B:$AZ,10,FALSE)),IF($X$1=8,(VLOOKUP(B540,'X8'!$B:$AZ,10,FALSE)),IF($X$1=9,(VLOOKUP(B540,'X9'!$B:$AZ,10,FALSE)),IF($X$1=10,(VLOOKUP(B540,'X10'!$B:$AZ,10,FALSE)),IF($X$1=11,(VLOOKUP(B540,'X11'!$B:$AZ,10,FALSE)),IF($X$1=12,(VLOOKUP(B540,'X12'!$B:$AZ,10,FALSE)),IF($X$1=13,(VLOOKUP(B540,'X13'!$B:$AZ,10,FALSE)),"B")))))))))))))))</f>
        <v xml:space="preserve"> </v>
      </c>
      <c r="N540" s="185" t="str">
        <f ca="1">IF(ISERROR(IF($X$1=1,(VLOOKUP(B540,'X1'!$B:$AZ,45,FALSE)),IF($X$1=2,(VLOOKUP(B540,'X2'!$B:$AZ,45,FALSE)),IF($X$1=3,(VLOOKUP(B540,'X3'!$B:$AZ,45,FALSE)),IF($X$1=4,(VLOOKUP(B540,'X4'!$B:$AZ,45,FALSE)),IF($X$1=5,(VLOOKUP(B540,'X5'!$B:$AZ,45,FALSE)),IF($X$1=6,(VLOOKUP(B540,'X6'!$B:$AZ,45,FALSE)),IF($X$1=7,(VLOOKUP(B540,'X7'!$B:$AZ,45,FALSE)),IF($X$1=8,(VLOOKUP(B540,'X8'!$B:$AZ,45,FALSE)),IF($X$1=9,(VLOOKUP(B540,'X9'!$B:$AZ,45,FALSE)),IF($X$1=10,(VLOOKUP(B540,'X10'!$B:$AZ,45,FALSE)),IF($X$1=11,(VLOOKUP(B540,'X11'!$B:$AZ,45,FALSE)),IF($X$1=12,(VLOOKUP(B540,'X12'!$B:$AZ,45,FALSE)),IF($X$1=13,(VLOOKUP(B540,'X13'!$B:$AZ,45,FALSE)),"B"))))))))))))))=TRUE," ",(IF($X$1=1,(VLOOKUP(B540,'X1'!$B:$AZ,45,FALSE)),IF($X$1=2,(VLOOKUP(B540,'X2'!$B:$AZ,45,FALSE)),IF($X$1=3,(VLOOKUP(B540,'X3'!$B:$AZ,45,FALSE)),IF($X$1=4,(VLOOKUP(B540,'X4'!$B:$AZ,45,FALSE)),IF($X$1=5,(VLOOKUP(B540,'X5'!$B:$AZ,45,FALSE)),IF($X$1=6,(VLOOKUP(B540,'X6'!$B:$AZ,45,FALSE)),IF($X$1=7,(VLOOKUP(B540,'X7'!$B:$AZ,45,FALSE)),IF($X$1=8,(VLOOKUP(B540,'X8'!$B:$AZ,45,FALSE)),IF($X$1=9,(VLOOKUP(B540,'X9'!$B:$AZ,45,FALSE)),IF($X$1=10,(VLOOKUP(B540,'X10'!$B:$AZ,45,FALSE)),IF($X$1=11,(VLOOKUP(B540,'X11'!$B:$AZ,45,FALSE)),IF($X$1=12,(VLOOKUP(B540,'X12'!$B:$AZ,45,FALSE)),IF($X$1=13,(VLOOKUP(B540,'X13'!$B:$AZ,45,FALSE)),"B")))))))))))))))</f>
        <v xml:space="preserve"> </v>
      </c>
      <c r="O540" s="184" t="str">
        <f ca="1">IF(ISERROR(IF($X$1=1,(VLOOKUP(B540,'X1'!$B:$AZ,11,FALSE)),IF($X$1=2,(VLOOKUP(B540,'X2'!$B:$AZ,11,FALSE)),IF($X$1=3,(VLOOKUP(B540,'X3'!$B:$AZ,11,FALSE)),IF($X$1=4,(VLOOKUP(B540,'X4'!$B:$AZ,11,FALSE)),IF($X$1=5,(VLOOKUP(B540,'X5'!$B:$AZ,11,FALSE)),IF($X$1=6,(VLOOKUP(B540,'X6'!$B:$AZ,11,FALSE)),IF($X$1=7,(VLOOKUP(B540,'X7'!$B:$AZ,11,FALSE)),IF($X$1=8,(VLOOKUP(B540,'X8'!$B:$AZ,11,FALSE)),IF($X$1=9,(VLOOKUP(B540,'X9'!$B:$AZ,11,FALSE)),IF($X$1=10,(VLOOKUP(B540,'X10'!$B:$AZ,11,FALSE)),IF($X$1=11,(VLOOKUP(B540,'X11'!$B:$AZ,11,FALSE)),IF($X$1=12,(VLOOKUP(B540,'X12'!$B:$AZ,11,FALSE)),IF($X$1=13,(VLOOKUP(B540,'X13'!$B:$AZ,11,FALSE)),"B"))))))))))))))=TRUE," ",(IF($X$1=1,(VLOOKUP(B540,'X1'!$B:$AZ,11,FALSE)),IF($X$1=2,(VLOOKUP(B540,'X2'!$B:$AZ,11,FALSE)),IF($X$1=3,(VLOOKUP(B540,'X3'!$B:$AZ,11,FALSE)),IF($X$1=4,(VLOOKUP(B540,'X4'!$B:$AZ,11,FALSE)),IF($X$1=5,(VLOOKUP(B540,'X5'!$B:$AZ,11,FALSE)),IF($X$1=6,(VLOOKUP(B540,'X6'!$B:$AZ,11,FALSE)),IF($X$1=7,(VLOOKUP(B540,'X7'!$B:$AZ,11,FALSE)),IF($X$1=8,(VLOOKUP(B540,'X8'!$B:$AZ,11,FALSE)),IF($X$1=9,(VLOOKUP(B540,'X9'!$B:$AZ,11,FALSE)),IF($X$1=10,(VLOOKUP(B540,'X10'!$B:$AZ,11,FALSE)),IF($X$1=11,(VLOOKUP(B540,'X11'!$B:$AZ,11,FALSE)),IF($X$1=12,(VLOOKUP(B540,'X12'!$B:$AZ,11,FALSE)),IF($X$1=13,(VLOOKUP(B540,'X13'!$B:$AZ,11,FALSE)),"B")))))))))))))))</f>
        <v xml:space="preserve"> </v>
      </c>
      <c r="P540" s="184" t="str">
        <f ca="1">IF(ISERROR(IF($X$1=1,(VLOOKUP(B540,'X1'!$B:$AZ,12,FALSE)),IF($X$1=2,(VLOOKUP(B540,'X2'!$B:$AZ,12,FALSE)),IF($X$1=3,(VLOOKUP(B540,'X3'!$B:$AZ,12,FALSE)),IF($X$1=4,(VLOOKUP(B540,'X4'!$B:$AZ,12,FALSE)),IF($X$1=5,(VLOOKUP(B540,'X5'!$B:$AZ,12,FALSE)),IF($X$1=6,(VLOOKUP(B540,'X6'!$B:$AZ,12,FALSE)),IF($X$1=7,(VLOOKUP(B540,'X7'!$B:$AZ,12,FALSE)),IF($X$1=8,(VLOOKUP(B540,'X8'!$B:$AZ,12,FALSE)),IF($X$1=9,(VLOOKUP(B540,'X9'!$B:$AZ,12,FALSE)),IF($X$1=10,(VLOOKUP(B540,'X10'!$B:$AZ,12,FALSE)),IF($X$1=11,(VLOOKUP(B540,'X11'!$B:$AZ,12,FALSE)),IF($X$1=12,(VLOOKUP(B540,'X12'!$B:$AZ,12,FALSE)),IF($X$1=13,(VLOOKUP(B540,'X13'!$B:$AZ,12,FALSE)),"B"))))))))))))))=TRUE," ",(IF($X$1=1,(VLOOKUP(B540,'X1'!$B:$AZ,12,FALSE)),IF($X$1=2,(VLOOKUP(B540,'X2'!$B:$AZ,12,FALSE)),IF($X$1=3,(VLOOKUP(B540,'X3'!$B:$AZ,12,FALSE)),IF($X$1=4,(VLOOKUP(B540,'X4'!$B:$AZ,12,FALSE)),IF($X$1=5,(VLOOKUP(B540,'X5'!$B:$AZ,12,FALSE)),IF($X$1=6,(VLOOKUP(B540,'X6'!$B:$AZ,12,FALSE)),IF($X$1=7,(VLOOKUP(B540,'X7'!$B:$AZ,12,FALSE)),IF($X$1=8,(VLOOKUP(B540,'X8'!$B:$AZ,12,FALSE)),IF($X$1=9,(VLOOKUP(B540,'X9'!$B:$AZ,12,FALSE)),IF($X$1=10,(VLOOKUP(B540,'X10'!$B:$AZ,12,FALSE)),IF($X$1=11,(VLOOKUP(B540,'X11'!$B:$AZ,12,FALSE)),IF($X$1=12,(VLOOKUP(B540,'X12'!$B:$AZ,12,FALSE)),IF($X$1=13,(VLOOKUP(B540,'X13'!$B:$AZ,12,FALSE)),"B")))))))))))))))</f>
        <v xml:space="preserve"> </v>
      </c>
      <c r="Q540" s="185" t="str">
        <f ca="1">IF(ISERROR(IF($X$1=1,(VLOOKUP(B540,'X1'!$B:$AZ,46,FALSE)),IF($X$1=2,(VLOOKUP(B540,'X2'!$B:$AZ,46,FALSE)),IF($X$1=3,(VLOOKUP(B540,'X3'!$B:$AZ,46,FALSE)),IF($X$1=4,(VLOOKUP(B540,'X4'!$B:$AZ,46,FALSE)),IF($X$1=5,(VLOOKUP(B540,'X5'!$B:$AZ,46,FALSE)),IF($X$1=6,(VLOOKUP(B540,'X6'!$B:$AZ,46,FALSE)),IF($X$1=7,(VLOOKUP(B540,'X7'!$B:$AZ,46,FALSE)),IF($X$1=8,(VLOOKUP(B540,'X8'!$B:$AZ,46,FALSE)),IF($X$1=9,(VLOOKUP(B540,'X9'!$B:$AZ,46,FALSE)),IF($X$1=10,(VLOOKUP(B540,'X10'!$B:$AZ,46,FALSE)),IF($X$1=11,(VLOOKUP(B540,'X11'!$B:$AZ,46,FALSE)),IF($X$1=12,(VLOOKUP(B540,'X12'!$B:$AZ,46,FALSE)),IF($X$1=13,(VLOOKUP(B540,'X13'!$B:$AZ,46,FALSE)),"B"))))))))))))))=TRUE," ",(IF($X$1=1,(VLOOKUP(B540,'X1'!$B:$AZ,46,FALSE)),IF($X$1=2,(VLOOKUP(B540,'X2'!$B:$AZ,46,FALSE)),IF($X$1=3,(VLOOKUP(B540,'X3'!$B:$AZ,46,FALSE)),IF($X$1=4,(VLOOKUP(B540,'X4'!$B:$AZ,46,FALSE)),IF($X$1=5,(VLOOKUP(B540,'X5'!$B:$AZ,46,FALSE)),IF($X$1=6,(VLOOKUP(B540,'X6'!$B:$AZ,46,FALSE)),IF($X$1=7,(VLOOKUP(B540,'X7'!$B:$AZ,46,FALSE)),IF($X$1=8,(VLOOKUP(B540,'X8'!$B:$AZ,46,FALSE)),IF($X$1=9,(VLOOKUP(B540,'X9'!$B:$AZ,46,FALSE)),IF($X$1=10,(VLOOKUP(B540,'X10'!$B:$AZ,46,FALSE)),IF($X$1=11,(VLOOKUP(B540,'X11'!$B:$AZ,46,FALSE)),IF($X$1=12,(VLOOKUP(B540,'X12'!$B:$AZ,46,FALSE)),IF($X$1=13,(VLOOKUP(B540,'X13'!$B:$AZ,46,FALSE)),"B")))))))))))))))</f>
        <v xml:space="preserve"> </v>
      </c>
      <c r="R540" s="185" t="str">
        <f ca="1">IF(ISERROR(IF($X$1=1,(VLOOKUP(B540,'X1'!$B:$AZ,15,FALSE)),IF($X$1=2,(VLOOKUP(B540,'X2'!$B:$AZ,15,FALSE)),IF($X$1=3,(VLOOKUP(B540,'X3'!$B:$AZ,15,FALSE)),IF($X$1=4,(VLOOKUP(B540,'X4'!$B:$AZ,15,FALSE)),IF($X$1=5,(VLOOKUP(B540,'X5'!$B:$AZ,15,FALSE)),IF($X$1=6,(VLOOKUP(B540,'X6'!$B:$AZ,15,FALSE)),IF($X$1=7,(VLOOKUP(B540,'X7'!$B:$AZ,15,FALSE)),IF($X$1=8,(VLOOKUP(B540,'X8'!$B:$AZ,15,FALSE)),IF($X$1=9,(VLOOKUP(B540,'X9'!$B:$AZ,15,FALSE)),IF($X$1=10,(VLOOKUP(B540,'X10'!$B:$AZ,15,FALSE)),IF($X$1=11,(VLOOKUP(B540,'X11'!$B:$AZ,15,FALSE)),IF($X$1=12,(VLOOKUP(B540,'X12'!$B:$AZ,15,FALSE)),IF($X$1=13,(VLOOKUP(B540,'X13'!$B:$AZ,15,FALSE)),"B"))))))))))))))=TRUE," ",(IF($X$1=1,(VLOOKUP(B540,'X1'!$B:$AZ,15,FALSE)),IF($X$1=2,(VLOOKUP(B540,'X2'!$B:$AZ,15,FALSE)),IF($X$1=3,(VLOOKUP(B540,'X3'!$B:$AZ,15,FALSE)),IF($X$1=4,(VLOOKUP(B540,'X4'!$B:$AZ,15,FALSE)),IF($X$1=5,(VLOOKUP(B540,'X5'!$B:$AZ,15,FALSE)),IF($X$1=6,(VLOOKUP(B540,'X6'!$B:$AZ,15,FALSE)),IF($X$1=7,(VLOOKUP(B540,'X7'!$B:$AZ,15,FALSE)),IF($X$1=8,(VLOOKUP(B540,'X8'!$B:$AZ,15,FALSE)),IF($X$1=9,(VLOOKUP(B540,'X9'!$B:$AZ,15,FALSE)),IF($X$1=10,(VLOOKUP(B540,'X10'!$B:$AZ,15,FALSE)),IF($X$1=11,(VLOOKUP(B540,'X11'!$B:$AZ,15,FALSE)),IF($X$1=12,(VLOOKUP(B540,'X12'!$B:$AZ,15,FALSE)),IF($X$1=13,(VLOOKUP(B540,'X13'!$B:$AZ,15,FALSE)),"B")))))))))))))))</f>
        <v xml:space="preserve"> </v>
      </c>
      <c r="S540" s="185" t="str">
        <f ca="1">IF(ISERROR(IF((IF($X$1=1,(VLOOKUP(B540,'X1'!$B:$AZ,14,FALSE)),(IF($X$1=2,(VLOOKUP(B540,'X2'!$B:$AZ,14,FALSE)),(IF($X$1=3,(VLOOKUP(B540,'X3'!$B:$AZ,14,FALSE)),(IF($X$1=4,(VLOOKUP(B540,'X4'!$B:$AZ,14,FALSE)),(IF($X$1=5,(VLOOKUP(B540,'X5'!$B:$AZ,14,FALSE)),(IF($X$1=6,(VLOOKUP(B540,'X6'!$B:$AZ,14,FALSE)),(IF($X$1=7,(VLOOKUP(B540,'X7'!$B:$AZ,14,FALSE)),(IF($X$1=8,(VLOOKUP(B540,'X8'!$B:$AZ,14,FALSE)),(IF($X$1=9,(VLOOKUP(B540,'X9'!$B:$AZ,14,FALSE)),(IF($X$1=10,(VLOOKUP(B540,'X10'!$B:$AZ,14,FALSE)),(IF($X$1=11,(VLOOKUP(B540,'X11'!$B:$AZ,14,FALSE)),(IF($X$1=12,(VLOOKUP(B540,'X12'!$B:$AZ,14,FALSE)),(VLOOKUP(B540,'X13'!$B:$AZ,14,FALSE))))))))))))))))))))))))))=$V$1," ",(IF($X$1=1,(VLOOKUP(B540,'X1'!$B:$AZ,14,FALSE)),(IF($X$1=2,(VLOOKUP(B540,'X2'!$B:$AZ,14,FALSE)),(IF($X$1=3,(VLOOKUP(B540,'X3'!$B:$AZ,14,FALSE)),(IF($X$1=4,(VLOOKUP(B540,'X4'!$B:$AZ,14,FALSE)),(IF($X$1=5,(VLOOKUP(B540,'X5'!$B:$AZ,14,FALSE)),(IF($X$1=6,(VLOOKUP(B540,'X6'!$B:$AZ,14,FALSE)),(IF($X$1=7,(VLOOKUP(B540,'X7'!$B:$AZ,14,FALSE)),(IF($X$1=8,(VLOOKUP(B540,'X8'!$B:$AZ,14,FALSE)),(IF($X$1=9,(VLOOKUP(B540,'X9'!$B:$AZ,14,FALSE)),(IF($X$1=10,(VLOOKUP(B540,'X10'!$B:$AZ,14,FALSE)),(IF($X$1=11,(VLOOKUP(B540,'X11'!$B:$AZ,14,FALSE)),(IF($X$1=12,(VLOOKUP(B540,'X12'!$B:$AZ,14,FALSE)),(VLOOKUP(B540,'X13'!$B:$AZ,14,FALSE))))))))))))))))))))))))))))=TRUE," ",(IF((IF($X$1=1,(VLOOKUP(B540,'X1'!$B:$AZ,14,FALSE)),(IF($X$1=2,(VLOOKUP(B540,'X2'!$B:$AZ,14,FALSE)),(IF($X$1=3,(VLOOKUP(B540,'X3'!$B:$AZ,14,FALSE)),(IF($X$1=4,(VLOOKUP(B540,'X4'!$B:$AZ,14,FALSE)),(IF($X$1=5,(VLOOKUP(B540,'X5'!$B:$AZ,14,FALSE)),(IF($X$1=6,(VLOOKUP(B540,'X6'!$B:$AZ,14,FALSE)),(IF($X$1=7,(VLOOKUP(B540,'X7'!$B:$AZ,14,FALSE)),(IF($X$1=8,(VLOOKUP(B540,'X8'!$B:$AZ,14,FALSE)),(IF($X$1=9,(VLOOKUP(B540,'X9'!$B:$AZ,14,FALSE)),(IF($X$1=10,(VLOOKUP(B540,'X10'!$B:$AZ,14,FALSE)),(IF($X$1=11,(VLOOKUP(B540,'X11'!$B:$AZ,14,FALSE)),(IF($X$1=12,(VLOOKUP(B540,'X12'!$B:$AZ,14,FALSE)),(VLOOKUP(B540,'X13'!$B:$AZ,14,FALSE))))))))))))))))))))))))))=$V$1," ",(IF($X$1=1,(VLOOKUP(B540,'X1'!$B:$AZ,14,FALSE)),(IF($X$1=2,(VLOOKUP(B540,'X2'!$B:$AZ,14,FALSE)),(IF($X$1=3,(VLOOKUP(B540,'X3'!$B:$AZ,14,FALSE)),(IF($X$1=4,(VLOOKUP(B540,'X4'!$B:$AZ,14,FALSE)),(IF($X$1=5,(VLOOKUP(B540,'X5'!$B:$AZ,14,FALSE)),(IF($X$1=6,(VLOOKUP(B540,'X6'!$B:$AZ,14,FALSE)),(IF($X$1=7,(VLOOKUP(B540,'X7'!$B:$AZ,14,FALSE)),(IF($X$1=8,(VLOOKUP(B540,'X8'!$B:$AZ,14,FALSE)),(IF($X$1=9,(VLOOKUP(B540,'X9'!$B:$AZ,14,FALSE)),(IF($X$1=10,(VLOOKUP(B540,'X10'!$B:$AZ,14,FALSE)),(IF($X$1=11,(VLOOKUP(B540,'X11'!$B:$AZ,14,FALSE)),(IF($X$1=12,(VLOOKUP(B540,'X12'!$B:$AZ,14,FALSE)),(VLOOKUP(B540,'X13'!$B:$AZ,14,FALSE)))))))))))))))))))))))))))))</f>
        <v xml:space="preserve"> </v>
      </c>
    </row>
    <row r="541" spans="1:19" ht="14.1" customHeight="1" x14ac:dyDescent="0.2">
      <c r="A541" s="156" t="s">
        <v>1058</v>
      </c>
      <c r="B541" s="122" t="str">
        <f>IF(ISERROR(IF($U$16=1,(VLOOKUP(A541,$AC$89:$AH$125,2,FALSE)),IF((IF($X$1=1,'X1'!B500,(IF($X$1=2,'X2'!B500,(IF($X$1=3,'X3'!B500,(IF($X$1=4,'X4'!B500,(IF($X$1=5,'X5'!B500,(IF($X$1=6,'X6'!B500,(IF($X$1=7,'X7'!B500,(IF($X$1=8,'X8'!B500,(IF($X$1=9,'X9'!B500,(IF($X$1=10,'X10'!B500,(IF($X$1=11,'X11'!B500,(IF($X$1=12,'X12'!B500,'X13'!B500))))))))))))))))))))))))="","",(IF($X$1=1,'X1'!B500,(IF($X$1=2,'X2'!B500,(IF($X$1=3,'X3'!B500,(IF($X$1=4,'X4'!B500,(IF($X$1=5,'X5'!B500,(IF($X$1=6,'X6'!B500,(IF($X$1=7,'X7'!B500,(IF($X$1=8,'X8'!B500,(IF($X$1=9,'X9'!B500,(IF($X$1=10,'X10'!B500,(IF($X$1=11,'X11'!B500,(IF($X$1=12,'X12'!B500,'X13'!B500)))))))))))))))))))))))))))=TRUE," ",(IF($U$16=1,(VLOOKUP(A541,$AC$89:$AH$125,2,FALSE)),IF((IF($X$1=1,'X1'!B500,(IF($X$1=2,'X2'!B500,(IF($X$1=3,'X3'!B500,(IF($X$1=4,'X4'!B500,(IF($X$1=5,'X5'!B500,(IF($X$1=6,'X6'!B500,(IF($X$1=7,'X7'!B500,(IF($X$1=8,'X8'!B500,(IF($X$1=9,'X9'!B500,(IF($X$1=10,'X10'!B500,(IF($X$1=11,'X11'!B500,(IF($X$1=12,'X12'!B500,'X13'!B500))))))))))))))))))))))))="","",(IF($X$1=1,'X1'!B500,(IF($X$1=2,'X2'!B500,(IF($X$1=3,'X3'!B500,(IF($X$1=4,'X4'!B500,(IF($X$1=5,'X5'!B500,(IF($X$1=6,'X6'!B500,(IF($X$1=7,'X7'!B500,(IF($X$1=8,'X8'!B500,(IF($X$1=9,'X9'!B500,(IF($X$1=10,'X10'!B500,(IF($X$1=11,'X11'!B500,(IF($X$1=12,'X12'!B500,'X13'!B500))))))))))))))))))))))))))))</f>
        <v/>
      </c>
      <c r="C541" s="181" t="str">
        <f ca="1">IF(ISERROR(IF($X$1=1,(VLOOKUP(B541,'X1'!$B:$AZ,47,FALSE)),IF($X$1=2,(VLOOKUP(B541,'X2'!$B:$AZ,47,FALSE)),IF($X$1=3,(VLOOKUP(B541,'X3'!$B:$AZ,47,FALSE)),IF($X$1=4,(VLOOKUP(B541,'X4'!$B:$AZ,47,FALSE)),IF($X$1=5,(VLOOKUP(B541,'X5'!$B:$AZ,47,FALSE)),IF($X$1=6,(VLOOKUP(B541,'X6'!$B:$AZ,47,FALSE)),IF($X$1=7,(VLOOKUP(B541,'X7'!$B:$AZ,47,FALSE)),IF($X$1=8,(VLOOKUP(B541,'X8'!$B:$AZ,47,FALSE)),IF($X$1=9,(VLOOKUP(B541,'X9'!$B:$AZ,47,FALSE)),IF($X$1=10,(VLOOKUP(B541,'X10'!$B:$AZ,47,FALSE)),IF($X$1=11,(VLOOKUP(B541,'X11'!$B:$AZ,47,FALSE)),IF($X$1=12,(VLOOKUP(B541,'X12'!$B:$AZ,47,FALSE)),IF($X$1=13,(VLOOKUP(B541,'X13'!$B:$AZ,47,FALSE)),"B"))))))))))))))=TRUE," ",(IF($X$1=1,(VLOOKUP(B541,'X1'!$B:$AZ,47,FALSE)),IF($X$1=2,(VLOOKUP(B541,'X2'!$B:$AZ,47,FALSE)),IF($X$1=3,(VLOOKUP(B541,'X3'!$B:$AZ,47,FALSE)),IF($X$1=4,(VLOOKUP(B541,'X4'!$B:$AZ,47,FALSE)),IF($X$1=5,(VLOOKUP(B541,'X5'!$B:$AZ,47,FALSE)),IF($X$1=6,(VLOOKUP(B541,'X6'!$B:$AZ,47,FALSE)),IF($X$1=7,(VLOOKUP(B541,'X7'!$B:$AZ,47,FALSE)),IF($X$1=8,(VLOOKUP(B541,'X8'!$B:$AZ,47,FALSE)),IF($X$1=9,(VLOOKUP(B541,'X9'!$B:$AZ,47,FALSE)),IF($X$1=10,(VLOOKUP(B541,'X10'!$B:$AZ,47,FALSE)),IF($X$1=11,(VLOOKUP(B541,'X11'!$B:$AZ,47,FALSE)),IF($X$1=12,(VLOOKUP(B541,'X12'!$B:$AZ,47,FALSE)),IF($X$1=13,(VLOOKUP(B541,'X13'!$B:$AZ,47,FALSE)),"B")))))))))))))))</f>
        <v xml:space="preserve"> </v>
      </c>
      <c r="D541" s="181" t="str">
        <f ca="1">IF(ISERROR(IF($X$1=1,(VLOOKUP(B541,'X1'!$B:$AP,41,FALSE)),IF($X$1=2,(VLOOKUP(B541,'X2'!$B:$AP,41,FALSE)),IF($X$1=3,(VLOOKUP(B541,'X3'!$B:$AP,41,FALSE)),IF($X$1=4,(VLOOKUP(B541,'X4'!$B:$AP,41,FALSE)),IF($X$1=5,(VLOOKUP(B541,'X5'!$B:$AP,41,FALSE)),IF($X$1=6,(VLOOKUP(B541,'X6'!$B:$AP,41,FALSE)),IF($X$1=7,(VLOOKUP(B541,'X7'!$B:$AP,41,FALSE)),IF($X$1=8,(VLOOKUP(B541,'X8'!$B:$AP,41,FALSE)),IF($X$1=9,(VLOOKUP(B541,'X9'!$B:$AP,41,FALSE)),IF($X$1=10,(VLOOKUP(B541,'X10'!$B:$AP,41,FALSE)),IF($X$1=11,(VLOOKUP(B541,'X11'!$B:$AP,41,FALSE)),IF($X$1=12,(VLOOKUP(B541,'X12'!$B:$AP,41,FALSE)),IF($X$1=13,(VLOOKUP(B541,'X13'!$B:$AP,41,FALSE)),"B"))))))))))))))=TRUE," ",(IF($X$1=1,(VLOOKUP(B541,'X1'!$B:$AP,41,FALSE)),IF($X$1=2,(VLOOKUP(B541,'X2'!$B:$AP,41,FALSE)),IF($X$1=3,(VLOOKUP(B541,'X3'!$B:$AP,41,FALSE)),IF($X$1=4,(VLOOKUP(B541,'X4'!$B:$AP,41,FALSE)),IF($X$1=5,(VLOOKUP(B541,'X5'!$B:$AP,41,FALSE)),IF($X$1=6,(VLOOKUP(B541,'X6'!$B:$AP,41,FALSE)),IF($X$1=7,(VLOOKUP(B541,'X7'!$B:$AP,41,FALSE)),IF($X$1=8,(VLOOKUP(B541,'X8'!$B:$AP,41,FALSE)),IF($X$1=9,(VLOOKUP(B541,'X9'!$B:$AP,41,FALSE)),IF($X$1=10,(VLOOKUP(B541,'X10'!$B:$AP,41,FALSE)),IF($X$1=11,(VLOOKUP(B541,'X11'!$B:$AP,41,FALSE)),IF($X$1=12,(VLOOKUP(B541,'X12'!$B:$AP,41,FALSE)),IF($X$1=13,(VLOOKUP(B541,'X13'!$B:$AP,41,FALSE)),"B")))))))))))))))</f>
        <v xml:space="preserve"> </v>
      </c>
      <c r="E541" s="182" t="str">
        <f ca="1">IF(ISERROR(IF($X$1=1,(VLOOKUP(B541,'X1'!$B:$AP,7,FALSE)),IF($X$1=2,(VLOOKUP(B541,'X2'!$B:$AP,7,FALSE)),IF($X$1=3,(VLOOKUP(B541,'X3'!$B:$AP,7,FALSE)),IF($X$1=4,(VLOOKUP(B541,'X4'!$B:$AP,7,FALSE)),IF($X$1=5,(VLOOKUP(B541,'X5'!$B:$AP,7,FALSE)),IF($X$1=6,(VLOOKUP(B541,'X6'!$B:$AP,7,FALSE)),IF($X$1=7,(VLOOKUP(B541,'X7'!$B:$AP,7,FALSE)),IF($X$1=8,(VLOOKUP(B541,'X8'!$B:$AP,7,FALSE)),IF($X$1=9,(VLOOKUP(B541,'X9'!$B:$AP,7,FALSE)),IF($X$1=10,(VLOOKUP(B541,'X10'!$B:$AP,7,FALSE)),IF($X$1=11,(VLOOKUP(B541,'X11'!$B:$AP,7,FALSE)),IF($X$1=12,(VLOOKUP(B541,'X12'!$B:$AP,7,FALSE)),IF($X$1=13,(VLOOKUP(B541,'X13'!$B:$AP,7,FALSE)),"B"))))))))))))))=TRUE," ",(IF($X$1=1,(VLOOKUP(B541,'X1'!$B:$AP,7,FALSE)),IF($X$1=2,(VLOOKUP(B541,'X2'!$B:$AP,7,FALSE)),IF($X$1=3,(VLOOKUP(B541,'X3'!$B:$AP,7,FALSE)),IF($X$1=4,(VLOOKUP(B541,'X4'!$B:$AP,7,FALSE)),IF($X$1=5,(VLOOKUP(B541,'X5'!$B:$AP,7,FALSE)),IF($X$1=6,(VLOOKUP(B541,'X6'!$B:$AP,7,FALSE)),IF($X$1=7,(VLOOKUP(B541,'X7'!$B:$AP,7,FALSE)),IF($X$1=8,(VLOOKUP(B541,'X8'!$B:$AP,7,FALSE)),IF($X$1=9,(VLOOKUP(B541,'X9'!$B:$AP,7,FALSE)),IF($X$1=10,(VLOOKUP(B541,'X10'!$B:$AP,7,FALSE)),IF($X$1=11,(VLOOKUP(B541,'X11'!$B:$AP,7,FALSE)),IF($X$1=12,(VLOOKUP(B541,'X12'!$B:$AP,7,FALSE)),IF($X$1=13,(VLOOKUP(B541,'X13'!$B:$AP,7,FALSE)),"B")))))))))))))))</f>
        <v xml:space="preserve"> </v>
      </c>
      <c r="F541" s="182" t="str">
        <f ca="1">IF(ISERROR(IF((IF($X$1=1,(VLOOKUP(B541,'X1'!$B:$AO,6,FALSE)),(IF($X$1=2,(VLOOKUP(B541,'X2'!$B:$AO,6,FALSE)),(IF($X$1=3,(VLOOKUP(B541,'X3'!$B:$AO,6,FALSE)),(IF($X$1=4,(VLOOKUP(B541,'X4'!$B:$AO,6,FALSE)),(IF($X$1=5,(VLOOKUP(B541,'X5'!$B:$AO,6,FALSE)),(IF($X$1=6,(VLOOKUP(B541,'X6'!$B:$AO,6,FALSE)),(IF($X$1=7,(VLOOKUP(B541,'X7'!$B:$AO,6,FALSE)),(IF($X$1=8,(VLOOKUP(B541,'X8'!$B:$AO,6,FALSE)),(IF($X$1=9,(VLOOKUP(B541,'X9'!$B:$AO,6,FALSE)),(IF($X$1=10,(VLOOKUP(B541,'X10'!$B:$AO,6,FALSE)),(IF($X$1=11,(VLOOKUP(B541,'X11'!$B:$AO,6,FALSE)),(IF($X$1=12,(VLOOKUP(B541,'X12'!$B:$AO,6,FALSE)),(VLOOKUP(B541,'X13'!$B:$AO,6,FALSE))))))))))))))))))))))))))=$V$1," ",(IF($X$1=1,(VLOOKUP(B541,'X1'!$B:$AO,6,FALSE)),(IF($X$1=2,(VLOOKUP(B541,'X2'!$B:$AO,6,FALSE)),(IF($X$1=3,(VLOOKUP(B541,'X3'!$B:$AO,6,FALSE)),(IF($X$1=4,(VLOOKUP(B541,'X4'!$B:$AO,6,FALSE)),(IF($X$1=5,(VLOOKUP(B541,'X5'!$B:$AO,6,FALSE)),(IF($X$1=6,(VLOOKUP(B541,'X6'!$B:$AO,6,FALSE)),(IF($X$1=7,(VLOOKUP(B541,'X7'!$B:$AO,6,FALSE)),(IF($X$1=8,(VLOOKUP(B541,'X8'!$B:$AO,6,FALSE)),(IF($X$1=9,(VLOOKUP(B541,'X9'!$B:$AO,6,FALSE)),(IF($X$1=10,(VLOOKUP(B541,'X10'!$B:$AO,6,FALSE)),(IF($X$1=11,(VLOOKUP(B541,'X11'!$B:$AO,6,FALSE)),(IF($X$1=12,(VLOOKUP(B541,'X12'!$B:$AO,6,FALSE)),(VLOOKUP(B541,'X13'!$B:$AO,6,FALSE))))))))))))))))))))))))))))=TRUE," ",(IF((IF($X$1=1,(VLOOKUP(B541,'X1'!$B:$AO,6,FALSE)),(IF($X$1=2,(VLOOKUP(B541,'X2'!$B:$AO,6,FALSE)),(IF($X$1=3,(VLOOKUP(B541,'X3'!$B:$AO,6,FALSE)),(IF($X$1=4,(VLOOKUP(B541,'X4'!$B:$AO,6,FALSE)),(IF($X$1=5,(VLOOKUP(B541,'X5'!$B:$AO,6,FALSE)),(IF($X$1=6,(VLOOKUP(B541,'X6'!$B:$AO,6,FALSE)),(IF($X$1=7,(VLOOKUP(B541,'X7'!$B:$AO,6,FALSE)),(IF($X$1=8,(VLOOKUP(B541,'X8'!$B:$AO,6,FALSE)),(IF($X$1=9,(VLOOKUP(B541,'X9'!$B:$AO,6,FALSE)),(IF($X$1=10,(VLOOKUP(B541,'X10'!$B:$AO,6,FALSE)),(IF($X$1=11,(VLOOKUP(B541,'X11'!$B:$AO,6,FALSE)),(IF($X$1=12,(VLOOKUP(B541,'X12'!$B:$AO,6,FALSE)),(VLOOKUP(B541,'X13'!$B:$AO,6,FALSE))))))))))))))))))))))))))=$V$1," ",(IF($X$1=1,(VLOOKUP(B541,'X1'!$B:$AO,6,FALSE)),(IF($X$1=2,(VLOOKUP(B541,'X2'!$B:$AO,6,FALSE)),(IF($X$1=3,(VLOOKUP(B541,'X3'!$B:$AO,6,FALSE)),(IF($X$1=4,(VLOOKUP(B541,'X4'!$B:$AO,6,FALSE)),(IF($X$1=5,(VLOOKUP(B541,'X5'!$B:$AO,6,FALSE)),(IF($X$1=6,(VLOOKUP(B541,'X6'!$B:$AO,6,FALSE)),(IF($X$1=7,(VLOOKUP(B541,'X7'!$B:$AO,6,FALSE)),(IF($X$1=8,(VLOOKUP(B541,'X8'!$B:$AO,6,FALSE)),(IF($X$1=9,(VLOOKUP(B541,'X9'!$B:$AO,6,FALSE)),(IF($X$1=10,(VLOOKUP(B541,'X10'!$B:$AO,6,FALSE)),(IF($X$1=11,(VLOOKUP(B541,'X11'!$B:$AO,6,FALSE)),(IF($X$1=12,(VLOOKUP(B541,'X12'!$B:$AO,6,FALSE)),(VLOOKUP(B541,'X13'!$B:$AO,6,FALSE)))))))))))))))))))))))))))))</f>
        <v xml:space="preserve"> </v>
      </c>
      <c r="G541" s="182" t="str">
        <f ca="1">IF(ISERROR(IF($X$1=1,(VLOOKUP(B541,'X1'!$B:$AZ,44,FALSE)),IF($X$1=2,(VLOOKUP(B541,'X2'!$B:$AZ,44,FALSE)),IF($X$1=3,(VLOOKUP(B541,'X3'!$B:$AZ,44,FALSE)),IF($X$1=4,(VLOOKUP(B541,'X4'!$B:$AZ,44,FALSE)),IF($X$1=5,(VLOOKUP(B541,'X5'!$B:$AZ,44,FALSE)),IF($X$1=6,(VLOOKUP(B541,'X6'!$B:$AZ,44,FALSE)),IF($X$1=7,(VLOOKUP(B541,'X7'!$B:$AZ,44,FALSE)),IF($X$1=8,(VLOOKUP(B541,'X8'!$B:$AZ,44,FALSE)),IF($X$1=9,(VLOOKUP(B541,'X9'!$B:$AZ,44,FALSE)),IF($X$1=10,(VLOOKUP(B541,'X10'!$B:$AZ,44,FALSE)),IF($X$1=11,(VLOOKUP(B541,'X11'!$B:$AZ,44,FALSE)),IF($X$1=12,(VLOOKUP(B541,'X12'!$B:$AZ,44,FALSE)),IF($X$1=13,(VLOOKUP(B541,'X13'!$B:$AZ,44,FALSE)),"B"))))))))))))))=TRUE," ",(IF($X$1=1,(VLOOKUP(B541,'X1'!$B:$AZ,44,FALSE)),IF($X$1=2,(VLOOKUP(B541,'X2'!$B:$AZ,44,FALSE)),IF($X$1=3,(VLOOKUP(B541,'X3'!$B:$AZ,44,FALSE)),IF($X$1=4,(VLOOKUP(B541,'X4'!$B:$AZ,44,FALSE)),IF($X$1=5,(VLOOKUP(B541,'X5'!$B:$AZ,44,FALSE)),IF($X$1=6,(VLOOKUP(B541,'X6'!$B:$AZ,44,FALSE)),IF($X$1=7,(VLOOKUP(B541,'X7'!$B:$AZ,44,FALSE)),IF($X$1=8,(VLOOKUP(B541,'X8'!$B:$AZ,44,FALSE)),IF($X$1=9,(VLOOKUP(B541,'X9'!$B:$AZ,44,FALSE)),IF($X$1=10,(VLOOKUP(B541,'X10'!$B:$AZ,44,FALSE)),IF($X$1=11,(VLOOKUP(B541,'X11'!$B:$AZ,44,FALSE)),IF($X$1=12,(VLOOKUP(B541,'X12'!$B:$AZ,44,FALSE)),IF($X$1=13,(VLOOKUP(B541,'X13'!$B:$AZ,44,FALSE)),"B")))))))))))))))</f>
        <v xml:space="preserve"> </v>
      </c>
      <c r="H541" s="182" t="str">
        <f ca="1">IF(ISERROR(IF($X$1=1,(VLOOKUP(B541,'X1'!$B:$AZ,8,FALSE)),IF($X$1=2,(VLOOKUP(B541,'X2'!$B:$AZ,8,FALSE)),IF($X$1=3,(VLOOKUP(B541,'X3'!$B:$AZ,8,FALSE)),IF($X$1=4,(VLOOKUP(B541,'X4'!$B:$AZ,8,FALSE)),IF($X$1=5,(VLOOKUP(B541,'X5'!$B:$AZ,8,FALSE)),IF($X$1=6,(VLOOKUP(B541,'X6'!$B:$AZ,8,FALSE)),IF($X$1=7,(VLOOKUP(B541,'X7'!$B:$AZ,8,FALSE)),IF($X$1=8,(VLOOKUP(B541,'X8'!$B:$AZ,8,FALSE)),IF($X$1=9,(VLOOKUP(B541,'X9'!$B:$AZ,8,FALSE)),IF($X$1=10,(VLOOKUP(B541,'X10'!$B:$AZ,8,FALSE)),IF($X$1=11,(VLOOKUP(B541,'X11'!$B:$AZ,8,FALSE)),IF($X$1=12,(VLOOKUP(B541,'X12'!$B:$AZ,8,FALSE)),IF($X$1=13,(VLOOKUP(B541,'X13'!$B:$AZ,8,FALSE)),"B"))))))))))))))=TRUE," ",(IF($X$1=1,(VLOOKUP(B541,'X1'!$B:$AZ,8,FALSE)),IF($X$1=2,(VLOOKUP(B541,'X2'!$B:$AZ,8,FALSE)),IF($X$1=3,(VLOOKUP(B541,'X3'!$B:$AZ,8,FALSE)),IF($X$1=4,(VLOOKUP(B541,'X4'!$B:$AZ,8,FALSE)),IF($X$1=5,(VLOOKUP(B541,'X5'!$B:$AZ,8,FALSE)),IF($X$1=6,(VLOOKUP(B541,'X6'!$B:$AZ,8,FALSE)),IF($X$1=7,(VLOOKUP(B541,'X7'!$B:$AZ,8,FALSE)),IF($X$1=8,(VLOOKUP(B541,'X8'!$B:$AZ,8,FALSE)),IF($X$1=9,(VLOOKUP(B541,'X9'!$B:$AZ,8,FALSE)),IF($X$1=10,(VLOOKUP(B541,'X10'!$B:$AZ,8,FALSE)),IF($X$1=11,(VLOOKUP(B541,'X11'!$B:$AZ,8,FALSE)),IF($X$1=12,(VLOOKUP(B541,'X12'!$B:$AZ,8,FALSE)),IF($X$1=13,(VLOOKUP(B541,'X13'!$B:$AZ,8,FALSE)),"B")))))))))))))))</f>
        <v xml:space="preserve"> </v>
      </c>
      <c r="I541" s="183" t="str">
        <f ca="1">IF(ISERROR(IF($X$1=1,(VLOOKUP(B541,'X1'!$B:$AZ,2,FALSE)),IF($X$1=2,(VLOOKUP(B541,'X2'!$B:$AZ,2,FALSE)),IF($X$1=3,(VLOOKUP(B541,'X3'!$B:$AZ,2,FALSE)),IF($X$1=4,(VLOOKUP(B541,'X4'!$B:$AZ,2,FALSE)),IF($X$1=5,(VLOOKUP(B541,'X5'!$B:$AZ,2,FALSE)),IF($X$1=6,(VLOOKUP(B541,'X6'!$B:$AZ,2,FALSE)),IF($X$1=7,(VLOOKUP(B541,'X7'!$B:$AZ,2,FALSE)),IF($X$1=8,(VLOOKUP(B541,'X8'!$B:$AZ,2,FALSE)),IF($X$1=9,(VLOOKUP(B541,'X9'!$B:$AZ,2,FALSE)),IF($X$1=10,(VLOOKUP(B541,'X10'!$B:$AZ,2,FALSE)),IF($X$1=11,(VLOOKUP(B541,'X11'!$B:$AZ,2,FALSE)),IF($X$1=12,(VLOOKUP(B541,'X12'!$B:$AZ,2,FALSE)),IF($X$1=13,(VLOOKUP(B541,'X13'!$B:$AZ,2,FALSE)),"B"))))))))))))))=TRUE," ",(IF($X$1=1,(VLOOKUP(B541,'X1'!$B:$AZ,2,FALSE)),IF($X$1=2,(VLOOKUP(B541,'X2'!$B:$AZ,2,FALSE)),IF($X$1=3,(VLOOKUP(B541,'X3'!$B:$AZ,2,FALSE)),IF($X$1=4,(VLOOKUP(B541,'X4'!$B:$AZ,2,FALSE)),IF($X$1=5,(VLOOKUP(B541,'X5'!$B:$AZ,2,FALSE)),IF($X$1=6,(VLOOKUP(B541,'X6'!$B:$AZ,2,FALSE)),IF($X$1=7,(VLOOKUP(B541,'X7'!$B:$AZ,2,FALSE)),IF($X$1=8,(VLOOKUP(B541,'X8'!$B:$AZ,2,FALSE)),IF($X$1=9,(VLOOKUP(B541,'X9'!$B:$AZ,2,FALSE)),IF($X$1=10,(VLOOKUP(B541,'X10'!$B:$AZ,2,FALSE)),IF($X$1=11,(VLOOKUP(B541,'X11'!$B:$AZ,2,FALSE)),IF($X$1=12,(VLOOKUP(B541,'X12'!$B:$AZ,2,FALSE)),IF($X$1=13,(VLOOKUP(B541,'X13'!$B:$AZ,2,FALSE)),"B")))))))))))))))</f>
        <v xml:space="preserve"> </v>
      </c>
      <c r="J541" s="183" t="str">
        <f ca="1">IF(ISERROR(IF($X$1=1,(VLOOKUP(B541,'X1'!$B:$AZ,3,FALSE)),IF($X$1=2,(VLOOKUP(B541,'X2'!$B:$AZ,3,FALSE)),IF($X$1=3,(VLOOKUP(B541,'X3'!$B:$AZ,3,FALSE)),IF($X$1=4,(VLOOKUP(B541,'X4'!$B:$AZ,3,FALSE)),IF($X$1=5,(VLOOKUP(B541,'X5'!$B:$AZ,3,FALSE)),IF($X$1=6,(VLOOKUP(B541,'X6'!$B:$AZ,3,FALSE)),IF($X$1=7,(VLOOKUP(B541,'X7'!$B:$AZ,3,FALSE)),IF($X$1=8,(VLOOKUP(B541,'X8'!$B:$AZ,3,FALSE)),IF($X$1=9,(VLOOKUP(B541,'X9'!$B:$AZ,3,FALSE)),IF($X$1=10,(VLOOKUP(B541,'X10'!$B:$AZ,3,FALSE)),IF($X$1=11,(VLOOKUP(B541,'X11'!$B:$AZ,3,FALSE)),IF($X$1=12,(VLOOKUP(B541,'X12'!$B:$AZ,3,FALSE)),IF($X$1=13,(VLOOKUP(B541,'X13'!$B:$AZ,3,FALSE)),"B"))))))))))))))=TRUE," ",(IF($X$1=1,(VLOOKUP(B541,'X1'!$B:$AZ,3,FALSE)),IF($X$1=2,(VLOOKUP(B541,'X2'!$B:$AZ,3,FALSE)),IF($X$1=3,(VLOOKUP(B541,'X3'!$B:$AZ,3,FALSE)),IF($X$1=4,(VLOOKUP(B541,'X4'!$B:$AZ,3,FALSE)),IF($X$1=5,(VLOOKUP(B541,'X5'!$B:$AZ,3,FALSE)),IF($X$1=6,(VLOOKUP(B541,'X6'!$B:$AZ,3,FALSE)),IF($X$1=7,(VLOOKUP(B541,'X7'!$B:$AZ,3,FALSE)),IF($X$1=8,(VLOOKUP(B541,'X8'!$B:$AZ,3,FALSE)),IF($X$1=9,(VLOOKUP(B541,'X9'!$B:$AZ,3,FALSE)),IF($X$1=10,(VLOOKUP(B541,'X10'!$B:$AZ,3,FALSE)),IF($X$1=11,(VLOOKUP(B541,'X11'!$B:$AZ,3,FALSE)),IF($X$1=12,(VLOOKUP(B541,'X12'!$B:$AZ,3,FALSE)),IF($X$1=13,(VLOOKUP(B541,'X13'!$B:$AZ,3,FALSE)),"B")))))))))))))))</f>
        <v xml:space="preserve"> </v>
      </c>
      <c r="K541" s="183" t="str">
        <f ca="1">IF(ISERROR(IF($X$1=1,(VLOOKUP(B541,'X1'!$B:$AZ,5,FALSE)),IF($X$1=2,(VLOOKUP(B541,'X2'!$B:$AZ,5,FALSE)),IF($X$1=3,(VLOOKUP(B541,'X3'!$B:$AZ,5,FALSE)),IF($X$1=4,(VLOOKUP(B541,'X4'!$B:$AZ,5,FALSE)),IF($X$1=5,(VLOOKUP(B541,'X5'!$B:$AZ,5,FALSE)),IF($X$1=6,(VLOOKUP(B541,'X6'!$B:$AZ,5,FALSE)),IF($X$1=7,(VLOOKUP(B541,'X7'!$B:$AZ,5,FALSE)),IF($X$1=8,(VLOOKUP(B541,'X8'!$B:$AZ,5,FALSE)),IF($X$1=9,(VLOOKUP(B541,'X9'!$B:$AZ,5,FALSE)),IF($X$1=10,(VLOOKUP(B541,'X10'!$B:$AZ,5,FALSE)),IF($X$1=11,(VLOOKUP(B541,'X11'!$B:$AZ,5,FALSE)),IF($X$1=12,(VLOOKUP(B541,'X12'!$B:$AZ,5,FALSE)),IF($X$1=13,(VLOOKUP(B541,'X13'!$B:$AZ,5,FALSE)),"B"))))))))))))))=TRUE," ",(IF($X$1=1,(VLOOKUP(B541,'X1'!$B:$AZ,5,FALSE)),IF($X$1=2,(VLOOKUP(B541,'X2'!$B:$AZ,5,FALSE)),IF($X$1=3,(VLOOKUP(B541,'X3'!$B:$AZ,5,FALSE)),IF($X$1=4,(VLOOKUP(B541,'X4'!$B:$AZ,5,FALSE)),IF($X$1=5,(VLOOKUP(B541,'X5'!$B:$AZ,5,FALSE)),IF($X$1=6,(VLOOKUP(B541,'X6'!$B:$AZ,5,FALSE)),IF($X$1=7,(VLOOKUP(B541,'X7'!$B:$AZ,5,FALSE)),IF($X$1=8,(VLOOKUP(B541,'X8'!$B:$AZ,5,FALSE)),IF($X$1=9,(VLOOKUP(B541,'X9'!$B:$AZ,5,FALSE)),IF($X$1=10,(VLOOKUP(B541,'X10'!$B:$AZ,5,FALSE)),IF($X$1=11,(VLOOKUP(B541,'X11'!$B:$AZ,5,FALSE)),IF($X$1=12,(VLOOKUP(B541,'X12'!$B:$AZ,5,FALSE)),IF($X$1=13,(VLOOKUP(B541,'X13'!$B:$AZ,5,FALSE)),"B")))))))))))))))</f>
        <v xml:space="preserve"> </v>
      </c>
      <c r="L541" s="184" t="str">
        <f ca="1">IF(ISERROR(IF($X$1=1,(VLOOKUP(B541,'X1'!$B:$AZ,9,FALSE)),IF($X$1=2,(VLOOKUP(B541,'X2'!$B:$AZ,9,FALSE)),IF($X$1=3,(VLOOKUP(B541,'X3'!$B:$AZ,9,FALSE)),IF($X$1=4,(VLOOKUP(B541,'X4'!$B:$AZ,9,FALSE)),IF($X$1=5,(VLOOKUP(B541,'X5'!$B:$AZ,9,FALSE)),IF($X$1=6,(VLOOKUP(B541,'X6'!$B:$AZ,9,FALSE)),IF($X$1=7,(VLOOKUP(B541,'X7'!$B:$AZ,9,FALSE)),IF($X$1=8,(VLOOKUP(B541,'X8'!$B:$AZ,9,FALSE)),IF($X$1=9,(VLOOKUP(B541,'X9'!$B:$AZ,9,FALSE)),IF($X$1=10,(VLOOKUP(B541,'X10'!$B:$AZ,9,FALSE)),IF($X$1=11,(VLOOKUP(B541,'X11'!$B:$AZ,9,FALSE)),IF($X$1=12,(VLOOKUP(B541,'X12'!$B:$AZ,9,FALSE)),IF($X$1=13,(VLOOKUP(B541,'X13'!$B:$AZ,9,FALSE)),"B"))))))))))))))=TRUE," ",(IF($X$1=1,(VLOOKUP(B541,'X1'!$B:$AZ,9,FALSE)),IF($X$1=2,(VLOOKUP(B541,'X2'!$B:$AZ,9,FALSE)),IF($X$1=3,(VLOOKUP(B541,'X3'!$B:$AZ,9,FALSE)),IF($X$1=4,(VLOOKUP(B541,'X4'!$B:$AZ,9,FALSE)),IF($X$1=5,(VLOOKUP(B541,'X5'!$B:$AZ,9,FALSE)),IF($X$1=6,(VLOOKUP(B541,'X6'!$B:$AZ,9,FALSE)),IF($X$1=7,(VLOOKUP(B541,'X7'!$B:$AZ,9,FALSE)),IF($X$1=8,(VLOOKUP(B541,'X8'!$B:$AZ,9,FALSE)),IF($X$1=9,(VLOOKUP(B541,'X9'!$B:$AZ,9,FALSE)),IF($X$1=10,(VLOOKUP(B541,'X10'!$B:$AZ,9,FALSE)),IF($X$1=11,(VLOOKUP(B541,'X11'!$B:$AZ,9,FALSE)),IF($X$1=12,(VLOOKUP(B541,'X12'!$B:$AZ,9,FALSE)),IF($X$1=13,(VLOOKUP(B541,'X13'!$B:$AZ,9,FALSE)),"B")))))))))))))))</f>
        <v xml:space="preserve"> </v>
      </c>
      <c r="M541" s="184" t="str">
        <f ca="1">IF(ISERROR(IF($X$1=1,(VLOOKUP(B541,'X1'!$B:$AZ,10,FALSE)),IF($X$1=2,(VLOOKUP(B541,'X2'!$B:$AZ,10,FALSE)),IF($X$1=3,(VLOOKUP(B541,'X3'!$B:$AZ,10,FALSE)),IF($X$1=4,(VLOOKUP(B541,'X4'!$B:$AZ,10,FALSE)),IF($X$1=5,(VLOOKUP(B541,'X5'!$B:$AZ,10,FALSE)),IF($X$1=6,(VLOOKUP(B541,'X6'!$B:$AZ,10,FALSE)),IF($X$1=7,(VLOOKUP(B541,'X7'!$B:$AZ,10,FALSE)),IF($X$1=8,(VLOOKUP(B541,'X8'!$B:$AZ,10,FALSE)),IF($X$1=9,(VLOOKUP(B541,'X9'!$B:$AZ,10,FALSE)),IF($X$1=10,(VLOOKUP(B541,'X10'!$B:$AZ,10,FALSE)),IF($X$1=11,(VLOOKUP(B541,'X11'!$B:$AZ,10,FALSE)),IF($X$1=12,(VLOOKUP(B541,'X12'!$B:$AZ,10,FALSE)),IF($X$1=13,(VLOOKUP(B541,'X13'!$B:$AZ,10,FALSE)),"B"))))))))))))))=TRUE," ",(IF($X$1=1,(VLOOKUP(B541,'X1'!$B:$AZ,10,FALSE)),IF($X$1=2,(VLOOKUP(B541,'X2'!$B:$AZ,10,FALSE)),IF($X$1=3,(VLOOKUP(B541,'X3'!$B:$AZ,10,FALSE)),IF($X$1=4,(VLOOKUP(B541,'X4'!$B:$AZ,10,FALSE)),IF($X$1=5,(VLOOKUP(B541,'X5'!$B:$AZ,10,FALSE)),IF($X$1=6,(VLOOKUP(B541,'X6'!$B:$AZ,10,FALSE)),IF($X$1=7,(VLOOKUP(B541,'X7'!$B:$AZ,10,FALSE)),IF($X$1=8,(VLOOKUP(B541,'X8'!$B:$AZ,10,FALSE)),IF($X$1=9,(VLOOKUP(B541,'X9'!$B:$AZ,10,FALSE)),IF($X$1=10,(VLOOKUP(B541,'X10'!$B:$AZ,10,FALSE)),IF($X$1=11,(VLOOKUP(B541,'X11'!$B:$AZ,10,FALSE)),IF($X$1=12,(VLOOKUP(B541,'X12'!$B:$AZ,10,FALSE)),IF($X$1=13,(VLOOKUP(B541,'X13'!$B:$AZ,10,FALSE)),"B")))))))))))))))</f>
        <v xml:space="preserve"> </v>
      </c>
      <c r="N541" s="185" t="str">
        <f ca="1">IF(ISERROR(IF($X$1=1,(VLOOKUP(B541,'X1'!$B:$AZ,45,FALSE)),IF($X$1=2,(VLOOKUP(B541,'X2'!$B:$AZ,45,FALSE)),IF($X$1=3,(VLOOKUP(B541,'X3'!$B:$AZ,45,FALSE)),IF($X$1=4,(VLOOKUP(B541,'X4'!$B:$AZ,45,FALSE)),IF($X$1=5,(VLOOKUP(B541,'X5'!$B:$AZ,45,FALSE)),IF($X$1=6,(VLOOKUP(B541,'X6'!$B:$AZ,45,FALSE)),IF($X$1=7,(VLOOKUP(B541,'X7'!$B:$AZ,45,FALSE)),IF($X$1=8,(VLOOKUP(B541,'X8'!$B:$AZ,45,FALSE)),IF($X$1=9,(VLOOKUP(B541,'X9'!$B:$AZ,45,FALSE)),IF($X$1=10,(VLOOKUP(B541,'X10'!$B:$AZ,45,FALSE)),IF($X$1=11,(VLOOKUP(B541,'X11'!$B:$AZ,45,FALSE)),IF($X$1=12,(VLOOKUP(B541,'X12'!$B:$AZ,45,FALSE)),IF($X$1=13,(VLOOKUP(B541,'X13'!$B:$AZ,45,FALSE)),"B"))))))))))))))=TRUE," ",(IF($X$1=1,(VLOOKUP(B541,'X1'!$B:$AZ,45,FALSE)),IF($X$1=2,(VLOOKUP(B541,'X2'!$B:$AZ,45,FALSE)),IF($X$1=3,(VLOOKUP(B541,'X3'!$B:$AZ,45,FALSE)),IF($X$1=4,(VLOOKUP(B541,'X4'!$B:$AZ,45,FALSE)),IF($X$1=5,(VLOOKUP(B541,'X5'!$B:$AZ,45,FALSE)),IF($X$1=6,(VLOOKUP(B541,'X6'!$B:$AZ,45,FALSE)),IF($X$1=7,(VLOOKUP(B541,'X7'!$B:$AZ,45,FALSE)),IF($X$1=8,(VLOOKUP(B541,'X8'!$B:$AZ,45,FALSE)),IF($X$1=9,(VLOOKUP(B541,'X9'!$B:$AZ,45,FALSE)),IF($X$1=10,(VLOOKUP(B541,'X10'!$B:$AZ,45,FALSE)),IF($X$1=11,(VLOOKUP(B541,'X11'!$B:$AZ,45,FALSE)),IF($X$1=12,(VLOOKUP(B541,'X12'!$B:$AZ,45,FALSE)),IF($X$1=13,(VLOOKUP(B541,'X13'!$B:$AZ,45,FALSE)),"B")))))))))))))))</f>
        <v xml:space="preserve"> </v>
      </c>
      <c r="O541" s="184" t="str">
        <f ca="1">IF(ISERROR(IF($X$1=1,(VLOOKUP(B541,'X1'!$B:$AZ,11,FALSE)),IF($X$1=2,(VLOOKUP(B541,'X2'!$B:$AZ,11,FALSE)),IF($X$1=3,(VLOOKUP(B541,'X3'!$B:$AZ,11,FALSE)),IF($X$1=4,(VLOOKUP(B541,'X4'!$B:$AZ,11,FALSE)),IF($X$1=5,(VLOOKUP(B541,'X5'!$B:$AZ,11,FALSE)),IF($X$1=6,(VLOOKUP(B541,'X6'!$B:$AZ,11,FALSE)),IF($X$1=7,(VLOOKUP(B541,'X7'!$B:$AZ,11,FALSE)),IF($X$1=8,(VLOOKUP(B541,'X8'!$B:$AZ,11,FALSE)),IF($X$1=9,(VLOOKUP(B541,'X9'!$B:$AZ,11,FALSE)),IF($X$1=10,(VLOOKUP(B541,'X10'!$B:$AZ,11,FALSE)),IF($X$1=11,(VLOOKUP(B541,'X11'!$B:$AZ,11,FALSE)),IF($X$1=12,(VLOOKUP(B541,'X12'!$B:$AZ,11,FALSE)),IF($X$1=13,(VLOOKUP(B541,'X13'!$B:$AZ,11,FALSE)),"B"))))))))))))))=TRUE," ",(IF($X$1=1,(VLOOKUP(B541,'X1'!$B:$AZ,11,FALSE)),IF($X$1=2,(VLOOKUP(B541,'X2'!$B:$AZ,11,FALSE)),IF($X$1=3,(VLOOKUP(B541,'X3'!$B:$AZ,11,FALSE)),IF($X$1=4,(VLOOKUP(B541,'X4'!$B:$AZ,11,FALSE)),IF($X$1=5,(VLOOKUP(B541,'X5'!$B:$AZ,11,FALSE)),IF($X$1=6,(VLOOKUP(B541,'X6'!$B:$AZ,11,FALSE)),IF($X$1=7,(VLOOKUP(B541,'X7'!$B:$AZ,11,FALSE)),IF($X$1=8,(VLOOKUP(B541,'X8'!$B:$AZ,11,FALSE)),IF($X$1=9,(VLOOKUP(B541,'X9'!$B:$AZ,11,FALSE)),IF($X$1=10,(VLOOKUP(B541,'X10'!$B:$AZ,11,FALSE)),IF($X$1=11,(VLOOKUP(B541,'X11'!$B:$AZ,11,FALSE)),IF($X$1=12,(VLOOKUP(B541,'X12'!$B:$AZ,11,FALSE)),IF($X$1=13,(VLOOKUP(B541,'X13'!$B:$AZ,11,FALSE)),"B")))))))))))))))</f>
        <v xml:space="preserve"> </v>
      </c>
      <c r="P541" s="184" t="str">
        <f ca="1">IF(ISERROR(IF($X$1=1,(VLOOKUP(B541,'X1'!$B:$AZ,12,FALSE)),IF($X$1=2,(VLOOKUP(B541,'X2'!$B:$AZ,12,FALSE)),IF($X$1=3,(VLOOKUP(B541,'X3'!$B:$AZ,12,FALSE)),IF($X$1=4,(VLOOKUP(B541,'X4'!$B:$AZ,12,FALSE)),IF($X$1=5,(VLOOKUP(B541,'X5'!$B:$AZ,12,FALSE)),IF($X$1=6,(VLOOKUP(B541,'X6'!$B:$AZ,12,FALSE)),IF($X$1=7,(VLOOKUP(B541,'X7'!$B:$AZ,12,FALSE)),IF($X$1=8,(VLOOKUP(B541,'X8'!$B:$AZ,12,FALSE)),IF($X$1=9,(VLOOKUP(B541,'X9'!$B:$AZ,12,FALSE)),IF($X$1=10,(VLOOKUP(B541,'X10'!$B:$AZ,12,FALSE)),IF($X$1=11,(VLOOKUP(B541,'X11'!$B:$AZ,12,FALSE)),IF($X$1=12,(VLOOKUP(B541,'X12'!$B:$AZ,12,FALSE)),IF($X$1=13,(VLOOKUP(B541,'X13'!$B:$AZ,12,FALSE)),"B"))))))))))))))=TRUE," ",(IF($X$1=1,(VLOOKUP(B541,'X1'!$B:$AZ,12,FALSE)),IF($X$1=2,(VLOOKUP(B541,'X2'!$B:$AZ,12,FALSE)),IF($X$1=3,(VLOOKUP(B541,'X3'!$B:$AZ,12,FALSE)),IF($X$1=4,(VLOOKUP(B541,'X4'!$B:$AZ,12,FALSE)),IF($X$1=5,(VLOOKUP(B541,'X5'!$B:$AZ,12,FALSE)),IF($X$1=6,(VLOOKUP(B541,'X6'!$B:$AZ,12,FALSE)),IF($X$1=7,(VLOOKUP(B541,'X7'!$B:$AZ,12,FALSE)),IF($X$1=8,(VLOOKUP(B541,'X8'!$B:$AZ,12,FALSE)),IF($X$1=9,(VLOOKUP(B541,'X9'!$B:$AZ,12,FALSE)),IF($X$1=10,(VLOOKUP(B541,'X10'!$B:$AZ,12,FALSE)),IF($X$1=11,(VLOOKUP(B541,'X11'!$B:$AZ,12,FALSE)),IF($X$1=12,(VLOOKUP(B541,'X12'!$B:$AZ,12,FALSE)),IF($X$1=13,(VLOOKUP(B541,'X13'!$B:$AZ,12,FALSE)),"B")))))))))))))))</f>
        <v xml:space="preserve"> </v>
      </c>
      <c r="Q541" s="185" t="str">
        <f ca="1">IF(ISERROR(IF($X$1=1,(VLOOKUP(B541,'X1'!$B:$AZ,46,FALSE)),IF($X$1=2,(VLOOKUP(B541,'X2'!$B:$AZ,46,FALSE)),IF($X$1=3,(VLOOKUP(B541,'X3'!$B:$AZ,46,FALSE)),IF($X$1=4,(VLOOKUP(B541,'X4'!$B:$AZ,46,FALSE)),IF($X$1=5,(VLOOKUP(B541,'X5'!$B:$AZ,46,FALSE)),IF($X$1=6,(VLOOKUP(B541,'X6'!$B:$AZ,46,FALSE)),IF($X$1=7,(VLOOKUP(B541,'X7'!$B:$AZ,46,FALSE)),IF($X$1=8,(VLOOKUP(B541,'X8'!$B:$AZ,46,FALSE)),IF($X$1=9,(VLOOKUP(B541,'X9'!$B:$AZ,46,FALSE)),IF($X$1=10,(VLOOKUP(B541,'X10'!$B:$AZ,46,FALSE)),IF($X$1=11,(VLOOKUP(B541,'X11'!$B:$AZ,46,FALSE)),IF($X$1=12,(VLOOKUP(B541,'X12'!$B:$AZ,46,FALSE)),IF($X$1=13,(VLOOKUP(B541,'X13'!$B:$AZ,46,FALSE)),"B"))))))))))))))=TRUE," ",(IF($X$1=1,(VLOOKUP(B541,'X1'!$B:$AZ,46,FALSE)),IF($X$1=2,(VLOOKUP(B541,'X2'!$B:$AZ,46,FALSE)),IF($X$1=3,(VLOOKUP(B541,'X3'!$B:$AZ,46,FALSE)),IF($X$1=4,(VLOOKUP(B541,'X4'!$B:$AZ,46,FALSE)),IF($X$1=5,(VLOOKUP(B541,'X5'!$B:$AZ,46,FALSE)),IF($X$1=6,(VLOOKUP(B541,'X6'!$B:$AZ,46,FALSE)),IF($X$1=7,(VLOOKUP(B541,'X7'!$B:$AZ,46,FALSE)),IF($X$1=8,(VLOOKUP(B541,'X8'!$B:$AZ,46,FALSE)),IF($X$1=9,(VLOOKUP(B541,'X9'!$B:$AZ,46,FALSE)),IF($X$1=10,(VLOOKUP(B541,'X10'!$B:$AZ,46,FALSE)),IF($X$1=11,(VLOOKUP(B541,'X11'!$B:$AZ,46,FALSE)),IF($X$1=12,(VLOOKUP(B541,'X12'!$B:$AZ,46,FALSE)),IF($X$1=13,(VLOOKUP(B541,'X13'!$B:$AZ,46,FALSE)),"B")))))))))))))))</f>
        <v xml:space="preserve"> </v>
      </c>
      <c r="R541" s="185" t="str">
        <f ca="1">IF(ISERROR(IF($X$1=1,(VLOOKUP(B541,'X1'!$B:$AZ,15,FALSE)),IF($X$1=2,(VLOOKUP(B541,'X2'!$B:$AZ,15,FALSE)),IF($X$1=3,(VLOOKUP(B541,'X3'!$B:$AZ,15,FALSE)),IF($X$1=4,(VLOOKUP(B541,'X4'!$B:$AZ,15,FALSE)),IF($X$1=5,(VLOOKUP(B541,'X5'!$B:$AZ,15,FALSE)),IF($X$1=6,(VLOOKUP(B541,'X6'!$B:$AZ,15,FALSE)),IF($X$1=7,(VLOOKUP(B541,'X7'!$B:$AZ,15,FALSE)),IF($X$1=8,(VLOOKUP(B541,'X8'!$B:$AZ,15,FALSE)),IF($X$1=9,(VLOOKUP(B541,'X9'!$B:$AZ,15,FALSE)),IF($X$1=10,(VLOOKUP(B541,'X10'!$B:$AZ,15,FALSE)),IF($X$1=11,(VLOOKUP(B541,'X11'!$B:$AZ,15,FALSE)),IF($X$1=12,(VLOOKUP(B541,'X12'!$B:$AZ,15,FALSE)),IF($X$1=13,(VLOOKUP(B541,'X13'!$B:$AZ,15,FALSE)),"B"))))))))))))))=TRUE," ",(IF($X$1=1,(VLOOKUP(B541,'X1'!$B:$AZ,15,FALSE)),IF($X$1=2,(VLOOKUP(B541,'X2'!$B:$AZ,15,FALSE)),IF($X$1=3,(VLOOKUP(B541,'X3'!$B:$AZ,15,FALSE)),IF($X$1=4,(VLOOKUP(B541,'X4'!$B:$AZ,15,FALSE)),IF($X$1=5,(VLOOKUP(B541,'X5'!$B:$AZ,15,FALSE)),IF($X$1=6,(VLOOKUP(B541,'X6'!$B:$AZ,15,FALSE)),IF($X$1=7,(VLOOKUP(B541,'X7'!$B:$AZ,15,FALSE)),IF($X$1=8,(VLOOKUP(B541,'X8'!$B:$AZ,15,FALSE)),IF($X$1=9,(VLOOKUP(B541,'X9'!$B:$AZ,15,FALSE)),IF($X$1=10,(VLOOKUP(B541,'X10'!$B:$AZ,15,FALSE)),IF($X$1=11,(VLOOKUP(B541,'X11'!$B:$AZ,15,FALSE)),IF($X$1=12,(VLOOKUP(B541,'X12'!$B:$AZ,15,FALSE)),IF($X$1=13,(VLOOKUP(B541,'X13'!$B:$AZ,15,FALSE)),"B")))))))))))))))</f>
        <v xml:space="preserve"> </v>
      </c>
      <c r="S541" s="185" t="str">
        <f ca="1">IF(ISERROR(IF((IF($X$1=1,(VLOOKUP(B541,'X1'!$B:$AZ,14,FALSE)),(IF($X$1=2,(VLOOKUP(B541,'X2'!$B:$AZ,14,FALSE)),(IF($X$1=3,(VLOOKUP(B541,'X3'!$B:$AZ,14,FALSE)),(IF($X$1=4,(VLOOKUP(B541,'X4'!$B:$AZ,14,FALSE)),(IF($X$1=5,(VLOOKUP(B541,'X5'!$B:$AZ,14,FALSE)),(IF($X$1=6,(VLOOKUP(B541,'X6'!$B:$AZ,14,FALSE)),(IF($X$1=7,(VLOOKUP(B541,'X7'!$B:$AZ,14,FALSE)),(IF($X$1=8,(VLOOKUP(B541,'X8'!$B:$AZ,14,FALSE)),(IF($X$1=9,(VLOOKUP(B541,'X9'!$B:$AZ,14,FALSE)),(IF($X$1=10,(VLOOKUP(B541,'X10'!$B:$AZ,14,FALSE)),(IF($X$1=11,(VLOOKUP(B541,'X11'!$B:$AZ,14,FALSE)),(IF($X$1=12,(VLOOKUP(B541,'X12'!$B:$AZ,14,FALSE)),(VLOOKUP(B541,'X13'!$B:$AZ,14,FALSE))))))))))))))))))))))))))=$V$1," ",(IF($X$1=1,(VLOOKUP(B541,'X1'!$B:$AZ,14,FALSE)),(IF($X$1=2,(VLOOKUP(B541,'X2'!$B:$AZ,14,FALSE)),(IF($X$1=3,(VLOOKUP(B541,'X3'!$B:$AZ,14,FALSE)),(IF($X$1=4,(VLOOKUP(B541,'X4'!$B:$AZ,14,FALSE)),(IF($X$1=5,(VLOOKUP(B541,'X5'!$B:$AZ,14,FALSE)),(IF($X$1=6,(VLOOKUP(B541,'X6'!$B:$AZ,14,FALSE)),(IF($X$1=7,(VLOOKUP(B541,'X7'!$B:$AZ,14,FALSE)),(IF($X$1=8,(VLOOKUP(B541,'X8'!$B:$AZ,14,FALSE)),(IF($X$1=9,(VLOOKUP(B541,'X9'!$B:$AZ,14,FALSE)),(IF($X$1=10,(VLOOKUP(B541,'X10'!$B:$AZ,14,FALSE)),(IF($X$1=11,(VLOOKUP(B541,'X11'!$B:$AZ,14,FALSE)),(IF($X$1=12,(VLOOKUP(B541,'X12'!$B:$AZ,14,FALSE)),(VLOOKUP(B541,'X13'!$B:$AZ,14,FALSE))))))))))))))))))))))))))))=TRUE," ",(IF((IF($X$1=1,(VLOOKUP(B541,'X1'!$B:$AZ,14,FALSE)),(IF($X$1=2,(VLOOKUP(B541,'X2'!$B:$AZ,14,FALSE)),(IF($X$1=3,(VLOOKUP(B541,'X3'!$B:$AZ,14,FALSE)),(IF($X$1=4,(VLOOKUP(B541,'X4'!$B:$AZ,14,FALSE)),(IF($X$1=5,(VLOOKUP(B541,'X5'!$B:$AZ,14,FALSE)),(IF($X$1=6,(VLOOKUP(B541,'X6'!$B:$AZ,14,FALSE)),(IF($X$1=7,(VLOOKUP(B541,'X7'!$B:$AZ,14,FALSE)),(IF($X$1=8,(VLOOKUP(B541,'X8'!$B:$AZ,14,FALSE)),(IF($X$1=9,(VLOOKUP(B541,'X9'!$B:$AZ,14,FALSE)),(IF($X$1=10,(VLOOKUP(B541,'X10'!$B:$AZ,14,FALSE)),(IF($X$1=11,(VLOOKUP(B541,'X11'!$B:$AZ,14,FALSE)),(IF($X$1=12,(VLOOKUP(B541,'X12'!$B:$AZ,14,FALSE)),(VLOOKUP(B541,'X13'!$B:$AZ,14,FALSE))))))))))))))))))))))))))=$V$1," ",(IF($X$1=1,(VLOOKUP(B541,'X1'!$B:$AZ,14,FALSE)),(IF($X$1=2,(VLOOKUP(B541,'X2'!$B:$AZ,14,FALSE)),(IF($X$1=3,(VLOOKUP(B541,'X3'!$B:$AZ,14,FALSE)),(IF($X$1=4,(VLOOKUP(B541,'X4'!$B:$AZ,14,FALSE)),(IF($X$1=5,(VLOOKUP(B541,'X5'!$B:$AZ,14,FALSE)),(IF($X$1=6,(VLOOKUP(B541,'X6'!$B:$AZ,14,FALSE)),(IF($X$1=7,(VLOOKUP(B541,'X7'!$B:$AZ,14,FALSE)),(IF($X$1=8,(VLOOKUP(B541,'X8'!$B:$AZ,14,FALSE)),(IF($X$1=9,(VLOOKUP(B541,'X9'!$B:$AZ,14,FALSE)),(IF($X$1=10,(VLOOKUP(B541,'X10'!$B:$AZ,14,FALSE)),(IF($X$1=11,(VLOOKUP(B541,'X11'!$B:$AZ,14,FALSE)),(IF($X$1=12,(VLOOKUP(B541,'X12'!$B:$AZ,14,FALSE)),(VLOOKUP(B541,'X13'!$B:$AZ,14,FALSE)))))))))))))))))))))))))))))</f>
        <v xml:space="preserve"> </v>
      </c>
    </row>
    <row r="542" spans="1:19" ht="14.1" customHeight="1" x14ac:dyDescent="0.2">
      <c r="A542" s="156" t="s">
        <v>1058</v>
      </c>
      <c r="B542" s="122" t="str">
        <f>IF(ISERROR(IF($U$16=1,(VLOOKUP(A542,$AC$89:$AH$125,2,FALSE)),IF((IF($X$1=1,'X1'!B501,(IF($X$1=2,'X2'!B501,(IF($X$1=3,'X3'!B501,(IF($X$1=4,'X4'!B501,(IF($X$1=5,'X5'!B501,(IF($X$1=6,'X6'!B501,(IF($X$1=7,'X7'!B501,(IF($X$1=8,'X8'!B501,(IF($X$1=9,'X9'!B501,(IF($X$1=10,'X10'!B501,(IF($X$1=11,'X11'!B501,(IF($X$1=12,'X12'!B501,'X13'!B501))))))))))))))))))))))))="","",(IF($X$1=1,'X1'!B501,(IF($X$1=2,'X2'!B501,(IF($X$1=3,'X3'!B501,(IF($X$1=4,'X4'!B501,(IF($X$1=5,'X5'!B501,(IF($X$1=6,'X6'!B501,(IF($X$1=7,'X7'!B501,(IF($X$1=8,'X8'!B501,(IF($X$1=9,'X9'!B501,(IF($X$1=10,'X10'!B501,(IF($X$1=11,'X11'!B501,(IF($X$1=12,'X12'!B501,'X13'!B501)))))))))))))))))))))))))))=TRUE," ",(IF($U$16=1,(VLOOKUP(A542,$AC$89:$AH$125,2,FALSE)),IF((IF($X$1=1,'X1'!B501,(IF($X$1=2,'X2'!B501,(IF($X$1=3,'X3'!B501,(IF($X$1=4,'X4'!B501,(IF($X$1=5,'X5'!B501,(IF($X$1=6,'X6'!B501,(IF($X$1=7,'X7'!B501,(IF($X$1=8,'X8'!B501,(IF($X$1=9,'X9'!B501,(IF($X$1=10,'X10'!B501,(IF($X$1=11,'X11'!B501,(IF($X$1=12,'X12'!B501,'X13'!B501))))))))))))))))))))))))="","",(IF($X$1=1,'X1'!B501,(IF($X$1=2,'X2'!B501,(IF($X$1=3,'X3'!B501,(IF($X$1=4,'X4'!B501,(IF($X$1=5,'X5'!B501,(IF($X$1=6,'X6'!B501,(IF($X$1=7,'X7'!B501,(IF($X$1=8,'X8'!B501,(IF($X$1=9,'X9'!B501,(IF($X$1=10,'X10'!B501,(IF($X$1=11,'X11'!B501,(IF($X$1=12,'X12'!B501,'X13'!B501))))))))))))))))))))))))))))</f>
        <v/>
      </c>
      <c r="C542" s="181" t="str">
        <f ca="1">IF(ISERROR(IF($X$1=1,(VLOOKUP(B542,'X1'!$B:$AZ,47,FALSE)),IF($X$1=2,(VLOOKUP(B542,'X2'!$B:$AZ,47,FALSE)),IF($X$1=3,(VLOOKUP(B542,'X3'!$B:$AZ,47,FALSE)),IF($X$1=4,(VLOOKUP(B542,'X4'!$B:$AZ,47,FALSE)),IF($X$1=5,(VLOOKUP(B542,'X5'!$B:$AZ,47,FALSE)),IF($X$1=6,(VLOOKUP(B542,'X6'!$B:$AZ,47,FALSE)),IF($X$1=7,(VLOOKUP(B542,'X7'!$B:$AZ,47,FALSE)),IF($X$1=8,(VLOOKUP(B542,'X8'!$B:$AZ,47,FALSE)),IF($X$1=9,(VLOOKUP(B542,'X9'!$B:$AZ,47,FALSE)),IF($X$1=10,(VLOOKUP(B542,'X10'!$B:$AZ,47,FALSE)),IF($X$1=11,(VLOOKUP(B542,'X11'!$B:$AZ,47,FALSE)),IF($X$1=12,(VLOOKUP(B542,'X12'!$B:$AZ,47,FALSE)),IF($X$1=13,(VLOOKUP(B542,'X13'!$B:$AZ,47,FALSE)),"B"))))))))))))))=TRUE," ",(IF($X$1=1,(VLOOKUP(B542,'X1'!$B:$AZ,47,FALSE)),IF($X$1=2,(VLOOKUP(B542,'X2'!$B:$AZ,47,FALSE)),IF($X$1=3,(VLOOKUP(B542,'X3'!$B:$AZ,47,FALSE)),IF($X$1=4,(VLOOKUP(B542,'X4'!$B:$AZ,47,FALSE)),IF($X$1=5,(VLOOKUP(B542,'X5'!$B:$AZ,47,FALSE)),IF($X$1=6,(VLOOKUP(B542,'X6'!$B:$AZ,47,FALSE)),IF($X$1=7,(VLOOKUP(B542,'X7'!$B:$AZ,47,FALSE)),IF($X$1=8,(VLOOKUP(B542,'X8'!$B:$AZ,47,FALSE)),IF($X$1=9,(VLOOKUP(B542,'X9'!$B:$AZ,47,FALSE)),IF($X$1=10,(VLOOKUP(B542,'X10'!$B:$AZ,47,FALSE)),IF($X$1=11,(VLOOKUP(B542,'X11'!$B:$AZ,47,FALSE)),IF($X$1=12,(VLOOKUP(B542,'X12'!$B:$AZ,47,FALSE)),IF($X$1=13,(VLOOKUP(B542,'X13'!$B:$AZ,47,FALSE)),"B")))))))))))))))</f>
        <v xml:space="preserve"> </v>
      </c>
      <c r="D542" s="181" t="str">
        <f ca="1">IF(ISERROR(IF($X$1=1,(VLOOKUP(B542,'X1'!$B:$AP,41,FALSE)),IF($X$1=2,(VLOOKUP(B542,'X2'!$B:$AP,41,FALSE)),IF($X$1=3,(VLOOKUP(B542,'X3'!$B:$AP,41,FALSE)),IF($X$1=4,(VLOOKUP(B542,'X4'!$B:$AP,41,FALSE)),IF($X$1=5,(VLOOKUP(B542,'X5'!$B:$AP,41,FALSE)),IF($X$1=6,(VLOOKUP(B542,'X6'!$B:$AP,41,FALSE)),IF($X$1=7,(VLOOKUP(B542,'X7'!$B:$AP,41,FALSE)),IF($X$1=8,(VLOOKUP(B542,'X8'!$B:$AP,41,FALSE)),IF($X$1=9,(VLOOKUP(B542,'X9'!$B:$AP,41,FALSE)),IF($X$1=10,(VLOOKUP(B542,'X10'!$B:$AP,41,FALSE)),IF($X$1=11,(VLOOKUP(B542,'X11'!$B:$AP,41,FALSE)),IF($X$1=12,(VLOOKUP(B542,'X12'!$B:$AP,41,FALSE)),IF($X$1=13,(VLOOKUP(B542,'X13'!$B:$AP,41,FALSE)),"B"))))))))))))))=TRUE," ",(IF($X$1=1,(VLOOKUP(B542,'X1'!$B:$AP,41,FALSE)),IF($X$1=2,(VLOOKUP(B542,'X2'!$B:$AP,41,FALSE)),IF($X$1=3,(VLOOKUP(B542,'X3'!$B:$AP,41,FALSE)),IF($X$1=4,(VLOOKUP(B542,'X4'!$B:$AP,41,FALSE)),IF($X$1=5,(VLOOKUP(B542,'X5'!$B:$AP,41,FALSE)),IF($X$1=6,(VLOOKUP(B542,'X6'!$B:$AP,41,FALSE)),IF($X$1=7,(VLOOKUP(B542,'X7'!$B:$AP,41,FALSE)),IF($X$1=8,(VLOOKUP(B542,'X8'!$B:$AP,41,FALSE)),IF($X$1=9,(VLOOKUP(B542,'X9'!$B:$AP,41,FALSE)),IF($X$1=10,(VLOOKUP(B542,'X10'!$B:$AP,41,FALSE)),IF($X$1=11,(VLOOKUP(B542,'X11'!$B:$AP,41,FALSE)),IF($X$1=12,(VLOOKUP(B542,'X12'!$B:$AP,41,FALSE)),IF($X$1=13,(VLOOKUP(B542,'X13'!$B:$AP,41,FALSE)),"B")))))))))))))))</f>
        <v xml:space="preserve"> </v>
      </c>
      <c r="E542" s="182" t="str">
        <f ca="1">IF(ISERROR(IF($X$1=1,(VLOOKUP(B542,'X1'!$B:$AP,7,FALSE)),IF($X$1=2,(VLOOKUP(B542,'X2'!$B:$AP,7,FALSE)),IF($X$1=3,(VLOOKUP(B542,'X3'!$B:$AP,7,FALSE)),IF($X$1=4,(VLOOKUP(B542,'X4'!$B:$AP,7,FALSE)),IF($X$1=5,(VLOOKUP(B542,'X5'!$B:$AP,7,FALSE)),IF($X$1=6,(VLOOKUP(B542,'X6'!$B:$AP,7,FALSE)),IF($X$1=7,(VLOOKUP(B542,'X7'!$B:$AP,7,FALSE)),IF($X$1=8,(VLOOKUP(B542,'X8'!$B:$AP,7,FALSE)),IF($X$1=9,(VLOOKUP(B542,'X9'!$B:$AP,7,FALSE)),IF($X$1=10,(VLOOKUP(B542,'X10'!$B:$AP,7,FALSE)),IF($X$1=11,(VLOOKUP(B542,'X11'!$B:$AP,7,FALSE)),IF($X$1=12,(VLOOKUP(B542,'X12'!$B:$AP,7,FALSE)),IF($X$1=13,(VLOOKUP(B542,'X13'!$B:$AP,7,FALSE)),"B"))))))))))))))=TRUE," ",(IF($X$1=1,(VLOOKUP(B542,'X1'!$B:$AP,7,FALSE)),IF($X$1=2,(VLOOKUP(B542,'X2'!$B:$AP,7,FALSE)),IF($X$1=3,(VLOOKUP(B542,'X3'!$B:$AP,7,FALSE)),IF($X$1=4,(VLOOKUP(B542,'X4'!$B:$AP,7,FALSE)),IF($X$1=5,(VLOOKUP(B542,'X5'!$B:$AP,7,FALSE)),IF($X$1=6,(VLOOKUP(B542,'X6'!$B:$AP,7,FALSE)),IF($X$1=7,(VLOOKUP(B542,'X7'!$B:$AP,7,FALSE)),IF($X$1=8,(VLOOKUP(B542,'X8'!$B:$AP,7,FALSE)),IF($X$1=9,(VLOOKUP(B542,'X9'!$B:$AP,7,FALSE)),IF($X$1=10,(VLOOKUP(B542,'X10'!$B:$AP,7,FALSE)),IF($X$1=11,(VLOOKUP(B542,'X11'!$B:$AP,7,FALSE)),IF($X$1=12,(VLOOKUP(B542,'X12'!$B:$AP,7,FALSE)),IF($X$1=13,(VLOOKUP(B542,'X13'!$B:$AP,7,FALSE)),"B")))))))))))))))</f>
        <v xml:space="preserve"> </v>
      </c>
      <c r="F542" s="182" t="str">
        <f ca="1">IF(ISERROR(IF((IF($X$1=1,(VLOOKUP(B542,'X1'!$B:$AO,6,FALSE)),(IF($X$1=2,(VLOOKUP(B542,'X2'!$B:$AO,6,FALSE)),(IF($X$1=3,(VLOOKUP(B542,'X3'!$B:$AO,6,FALSE)),(IF($X$1=4,(VLOOKUP(B542,'X4'!$B:$AO,6,FALSE)),(IF($X$1=5,(VLOOKUP(B542,'X5'!$B:$AO,6,FALSE)),(IF($X$1=6,(VLOOKUP(B542,'X6'!$B:$AO,6,FALSE)),(IF($X$1=7,(VLOOKUP(B542,'X7'!$B:$AO,6,FALSE)),(IF($X$1=8,(VLOOKUP(B542,'X8'!$B:$AO,6,FALSE)),(IF($X$1=9,(VLOOKUP(B542,'X9'!$B:$AO,6,FALSE)),(IF($X$1=10,(VLOOKUP(B542,'X10'!$B:$AO,6,FALSE)),(IF($X$1=11,(VLOOKUP(B542,'X11'!$B:$AO,6,FALSE)),(IF($X$1=12,(VLOOKUP(B542,'X12'!$B:$AO,6,FALSE)),(VLOOKUP(B542,'X13'!$B:$AO,6,FALSE))))))))))))))))))))))))))=$V$1," ",(IF($X$1=1,(VLOOKUP(B542,'X1'!$B:$AO,6,FALSE)),(IF($X$1=2,(VLOOKUP(B542,'X2'!$B:$AO,6,FALSE)),(IF($X$1=3,(VLOOKUP(B542,'X3'!$B:$AO,6,FALSE)),(IF($X$1=4,(VLOOKUP(B542,'X4'!$B:$AO,6,FALSE)),(IF($X$1=5,(VLOOKUP(B542,'X5'!$B:$AO,6,FALSE)),(IF($X$1=6,(VLOOKUP(B542,'X6'!$B:$AO,6,FALSE)),(IF($X$1=7,(VLOOKUP(B542,'X7'!$B:$AO,6,FALSE)),(IF($X$1=8,(VLOOKUP(B542,'X8'!$B:$AO,6,FALSE)),(IF($X$1=9,(VLOOKUP(B542,'X9'!$B:$AO,6,FALSE)),(IF($X$1=10,(VLOOKUP(B542,'X10'!$B:$AO,6,FALSE)),(IF($X$1=11,(VLOOKUP(B542,'X11'!$B:$AO,6,FALSE)),(IF($X$1=12,(VLOOKUP(B542,'X12'!$B:$AO,6,FALSE)),(VLOOKUP(B542,'X13'!$B:$AO,6,FALSE))))))))))))))))))))))))))))=TRUE," ",(IF((IF($X$1=1,(VLOOKUP(B542,'X1'!$B:$AO,6,FALSE)),(IF($X$1=2,(VLOOKUP(B542,'X2'!$B:$AO,6,FALSE)),(IF($X$1=3,(VLOOKUP(B542,'X3'!$B:$AO,6,FALSE)),(IF($X$1=4,(VLOOKUP(B542,'X4'!$B:$AO,6,FALSE)),(IF($X$1=5,(VLOOKUP(B542,'X5'!$B:$AO,6,FALSE)),(IF($X$1=6,(VLOOKUP(B542,'X6'!$B:$AO,6,FALSE)),(IF($X$1=7,(VLOOKUP(B542,'X7'!$B:$AO,6,FALSE)),(IF($X$1=8,(VLOOKUP(B542,'X8'!$B:$AO,6,FALSE)),(IF($X$1=9,(VLOOKUP(B542,'X9'!$B:$AO,6,FALSE)),(IF($X$1=10,(VLOOKUP(B542,'X10'!$B:$AO,6,FALSE)),(IF($X$1=11,(VLOOKUP(B542,'X11'!$B:$AO,6,FALSE)),(IF($X$1=12,(VLOOKUP(B542,'X12'!$B:$AO,6,FALSE)),(VLOOKUP(B542,'X13'!$B:$AO,6,FALSE))))))))))))))))))))))))))=$V$1," ",(IF($X$1=1,(VLOOKUP(B542,'X1'!$B:$AO,6,FALSE)),(IF($X$1=2,(VLOOKUP(B542,'X2'!$B:$AO,6,FALSE)),(IF($X$1=3,(VLOOKUP(B542,'X3'!$B:$AO,6,FALSE)),(IF($X$1=4,(VLOOKUP(B542,'X4'!$B:$AO,6,FALSE)),(IF($X$1=5,(VLOOKUP(B542,'X5'!$B:$AO,6,FALSE)),(IF($X$1=6,(VLOOKUP(B542,'X6'!$B:$AO,6,FALSE)),(IF($X$1=7,(VLOOKUP(B542,'X7'!$B:$AO,6,FALSE)),(IF($X$1=8,(VLOOKUP(B542,'X8'!$B:$AO,6,FALSE)),(IF($X$1=9,(VLOOKUP(B542,'X9'!$B:$AO,6,FALSE)),(IF($X$1=10,(VLOOKUP(B542,'X10'!$B:$AO,6,FALSE)),(IF($X$1=11,(VLOOKUP(B542,'X11'!$B:$AO,6,FALSE)),(IF($X$1=12,(VLOOKUP(B542,'X12'!$B:$AO,6,FALSE)),(VLOOKUP(B542,'X13'!$B:$AO,6,FALSE)))))))))))))))))))))))))))))</f>
        <v xml:space="preserve"> </v>
      </c>
      <c r="G542" s="182" t="str">
        <f ca="1">IF(ISERROR(IF($X$1=1,(VLOOKUP(B542,'X1'!$B:$AZ,44,FALSE)),IF($X$1=2,(VLOOKUP(B542,'X2'!$B:$AZ,44,FALSE)),IF($X$1=3,(VLOOKUP(B542,'X3'!$B:$AZ,44,FALSE)),IF($X$1=4,(VLOOKUP(B542,'X4'!$B:$AZ,44,FALSE)),IF($X$1=5,(VLOOKUP(B542,'X5'!$B:$AZ,44,FALSE)),IF($X$1=6,(VLOOKUP(B542,'X6'!$B:$AZ,44,FALSE)),IF($X$1=7,(VLOOKUP(B542,'X7'!$B:$AZ,44,FALSE)),IF($X$1=8,(VLOOKUP(B542,'X8'!$B:$AZ,44,FALSE)),IF($X$1=9,(VLOOKUP(B542,'X9'!$B:$AZ,44,FALSE)),IF($X$1=10,(VLOOKUP(B542,'X10'!$B:$AZ,44,FALSE)),IF($X$1=11,(VLOOKUP(B542,'X11'!$B:$AZ,44,FALSE)),IF($X$1=12,(VLOOKUP(B542,'X12'!$B:$AZ,44,FALSE)),IF($X$1=13,(VLOOKUP(B542,'X13'!$B:$AZ,44,FALSE)),"B"))))))))))))))=TRUE," ",(IF($X$1=1,(VLOOKUP(B542,'X1'!$B:$AZ,44,FALSE)),IF($X$1=2,(VLOOKUP(B542,'X2'!$B:$AZ,44,FALSE)),IF($X$1=3,(VLOOKUP(B542,'X3'!$B:$AZ,44,FALSE)),IF($X$1=4,(VLOOKUP(B542,'X4'!$B:$AZ,44,FALSE)),IF($X$1=5,(VLOOKUP(B542,'X5'!$B:$AZ,44,FALSE)),IF($X$1=6,(VLOOKUP(B542,'X6'!$B:$AZ,44,FALSE)),IF($X$1=7,(VLOOKUP(B542,'X7'!$B:$AZ,44,FALSE)),IF($X$1=8,(VLOOKUP(B542,'X8'!$B:$AZ,44,FALSE)),IF($X$1=9,(VLOOKUP(B542,'X9'!$B:$AZ,44,FALSE)),IF($X$1=10,(VLOOKUP(B542,'X10'!$B:$AZ,44,FALSE)),IF($X$1=11,(VLOOKUP(B542,'X11'!$B:$AZ,44,FALSE)),IF($X$1=12,(VLOOKUP(B542,'X12'!$B:$AZ,44,FALSE)),IF($X$1=13,(VLOOKUP(B542,'X13'!$B:$AZ,44,FALSE)),"B")))))))))))))))</f>
        <v xml:space="preserve"> </v>
      </c>
      <c r="H542" s="182" t="str">
        <f ca="1">IF(ISERROR(IF($X$1=1,(VLOOKUP(B542,'X1'!$B:$AZ,8,FALSE)),IF($X$1=2,(VLOOKUP(B542,'X2'!$B:$AZ,8,FALSE)),IF($X$1=3,(VLOOKUP(B542,'X3'!$B:$AZ,8,FALSE)),IF($X$1=4,(VLOOKUP(B542,'X4'!$B:$AZ,8,FALSE)),IF($X$1=5,(VLOOKUP(B542,'X5'!$B:$AZ,8,FALSE)),IF($X$1=6,(VLOOKUP(B542,'X6'!$B:$AZ,8,FALSE)),IF($X$1=7,(VLOOKUP(B542,'X7'!$B:$AZ,8,FALSE)),IF($X$1=8,(VLOOKUP(B542,'X8'!$B:$AZ,8,FALSE)),IF($X$1=9,(VLOOKUP(B542,'X9'!$B:$AZ,8,FALSE)),IF($X$1=10,(VLOOKUP(B542,'X10'!$B:$AZ,8,FALSE)),IF($X$1=11,(VLOOKUP(B542,'X11'!$B:$AZ,8,FALSE)),IF($X$1=12,(VLOOKUP(B542,'X12'!$B:$AZ,8,FALSE)),IF($X$1=13,(VLOOKUP(B542,'X13'!$B:$AZ,8,FALSE)),"B"))))))))))))))=TRUE," ",(IF($X$1=1,(VLOOKUP(B542,'X1'!$B:$AZ,8,FALSE)),IF($X$1=2,(VLOOKUP(B542,'X2'!$B:$AZ,8,FALSE)),IF($X$1=3,(VLOOKUP(B542,'X3'!$B:$AZ,8,FALSE)),IF($X$1=4,(VLOOKUP(B542,'X4'!$B:$AZ,8,FALSE)),IF($X$1=5,(VLOOKUP(B542,'X5'!$B:$AZ,8,FALSE)),IF($X$1=6,(VLOOKUP(B542,'X6'!$B:$AZ,8,FALSE)),IF($X$1=7,(VLOOKUP(B542,'X7'!$B:$AZ,8,FALSE)),IF($X$1=8,(VLOOKUP(B542,'X8'!$B:$AZ,8,FALSE)),IF($X$1=9,(VLOOKUP(B542,'X9'!$B:$AZ,8,FALSE)),IF($X$1=10,(VLOOKUP(B542,'X10'!$B:$AZ,8,FALSE)),IF($X$1=11,(VLOOKUP(B542,'X11'!$B:$AZ,8,FALSE)),IF($X$1=12,(VLOOKUP(B542,'X12'!$B:$AZ,8,FALSE)),IF($X$1=13,(VLOOKUP(B542,'X13'!$B:$AZ,8,FALSE)),"B")))))))))))))))</f>
        <v xml:space="preserve"> </v>
      </c>
      <c r="I542" s="183" t="str">
        <f ca="1">IF(ISERROR(IF($X$1=1,(VLOOKUP(B542,'X1'!$B:$AZ,2,FALSE)),IF($X$1=2,(VLOOKUP(B542,'X2'!$B:$AZ,2,FALSE)),IF($X$1=3,(VLOOKUP(B542,'X3'!$B:$AZ,2,FALSE)),IF($X$1=4,(VLOOKUP(B542,'X4'!$B:$AZ,2,FALSE)),IF($X$1=5,(VLOOKUP(B542,'X5'!$B:$AZ,2,FALSE)),IF($X$1=6,(VLOOKUP(B542,'X6'!$B:$AZ,2,FALSE)),IF($X$1=7,(VLOOKUP(B542,'X7'!$B:$AZ,2,FALSE)),IF($X$1=8,(VLOOKUP(B542,'X8'!$B:$AZ,2,FALSE)),IF($X$1=9,(VLOOKUP(B542,'X9'!$B:$AZ,2,FALSE)),IF($X$1=10,(VLOOKUP(B542,'X10'!$B:$AZ,2,FALSE)),IF($X$1=11,(VLOOKUP(B542,'X11'!$B:$AZ,2,FALSE)),IF($X$1=12,(VLOOKUP(B542,'X12'!$B:$AZ,2,FALSE)),IF($X$1=13,(VLOOKUP(B542,'X13'!$B:$AZ,2,FALSE)),"B"))))))))))))))=TRUE," ",(IF($X$1=1,(VLOOKUP(B542,'X1'!$B:$AZ,2,FALSE)),IF($X$1=2,(VLOOKUP(B542,'X2'!$B:$AZ,2,FALSE)),IF($X$1=3,(VLOOKUP(B542,'X3'!$B:$AZ,2,FALSE)),IF($X$1=4,(VLOOKUP(B542,'X4'!$B:$AZ,2,FALSE)),IF($X$1=5,(VLOOKUP(B542,'X5'!$B:$AZ,2,FALSE)),IF($X$1=6,(VLOOKUP(B542,'X6'!$B:$AZ,2,FALSE)),IF($X$1=7,(VLOOKUP(B542,'X7'!$B:$AZ,2,FALSE)),IF($X$1=8,(VLOOKUP(B542,'X8'!$B:$AZ,2,FALSE)),IF($X$1=9,(VLOOKUP(B542,'X9'!$B:$AZ,2,FALSE)),IF($X$1=10,(VLOOKUP(B542,'X10'!$B:$AZ,2,FALSE)),IF($X$1=11,(VLOOKUP(B542,'X11'!$B:$AZ,2,FALSE)),IF($X$1=12,(VLOOKUP(B542,'X12'!$B:$AZ,2,FALSE)),IF($X$1=13,(VLOOKUP(B542,'X13'!$B:$AZ,2,FALSE)),"B")))))))))))))))</f>
        <v xml:space="preserve"> </v>
      </c>
      <c r="J542" s="183" t="str">
        <f ca="1">IF(ISERROR(IF($X$1=1,(VLOOKUP(B542,'X1'!$B:$AZ,3,FALSE)),IF($X$1=2,(VLOOKUP(B542,'X2'!$B:$AZ,3,FALSE)),IF($X$1=3,(VLOOKUP(B542,'X3'!$B:$AZ,3,FALSE)),IF($X$1=4,(VLOOKUP(B542,'X4'!$B:$AZ,3,FALSE)),IF($X$1=5,(VLOOKUP(B542,'X5'!$B:$AZ,3,FALSE)),IF($X$1=6,(VLOOKUP(B542,'X6'!$B:$AZ,3,FALSE)),IF($X$1=7,(VLOOKUP(B542,'X7'!$B:$AZ,3,FALSE)),IF($X$1=8,(VLOOKUP(B542,'X8'!$B:$AZ,3,FALSE)),IF($X$1=9,(VLOOKUP(B542,'X9'!$B:$AZ,3,FALSE)),IF($X$1=10,(VLOOKUP(B542,'X10'!$B:$AZ,3,FALSE)),IF($X$1=11,(VLOOKUP(B542,'X11'!$B:$AZ,3,FALSE)),IF($X$1=12,(VLOOKUP(B542,'X12'!$B:$AZ,3,FALSE)),IF($X$1=13,(VLOOKUP(B542,'X13'!$B:$AZ,3,FALSE)),"B"))))))))))))))=TRUE," ",(IF($X$1=1,(VLOOKUP(B542,'X1'!$B:$AZ,3,FALSE)),IF($X$1=2,(VLOOKUP(B542,'X2'!$B:$AZ,3,FALSE)),IF($X$1=3,(VLOOKUP(B542,'X3'!$B:$AZ,3,FALSE)),IF($X$1=4,(VLOOKUP(B542,'X4'!$B:$AZ,3,FALSE)),IF($X$1=5,(VLOOKUP(B542,'X5'!$B:$AZ,3,FALSE)),IF($X$1=6,(VLOOKUP(B542,'X6'!$B:$AZ,3,FALSE)),IF($X$1=7,(VLOOKUP(B542,'X7'!$B:$AZ,3,FALSE)),IF($X$1=8,(VLOOKUP(B542,'X8'!$B:$AZ,3,FALSE)),IF($X$1=9,(VLOOKUP(B542,'X9'!$B:$AZ,3,FALSE)),IF($X$1=10,(VLOOKUP(B542,'X10'!$B:$AZ,3,FALSE)),IF($X$1=11,(VLOOKUP(B542,'X11'!$B:$AZ,3,FALSE)),IF($X$1=12,(VLOOKUP(B542,'X12'!$B:$AZ,3,FALSE)),IF($X$1=13,(VLOOKUP(B542,'X13'!$B:$AZ,3,FALSE)),"B")))))))))))))))</f>
        <v xml:space="preserve"> </v>
      </c>
      <c r="K542" s="183" t="str">
        <f ca="1">IF(ISERROR(IF($X$1=1,(VLOOKUP(B542,'X1'!$B:$AZ,5,FALSE)),IF($X$1=2,(VLOOKUP(B542,'X2'!$B:$AZ,5,FALSE)),IF($X$1=3,(VLOOKUP(B542,'X3'!$B:$AZ,5,FALSE)),IF($X$1=4,(VLOOKUP(B542,'X4'!$B:$AZ,5,FALSE)),IF($X$1=5,(VLOOKUP(B542,'X5'!$B:$AZ,5,FALSE)),IF($X$1=6,(VLOOKUP(B542,'X6'!$B:$AZ,5,FALSE)),IF($X$1=7,(VLOOKUP(B542,'X7'!$B:$AZ,5,FALSE)),IF($X$1=8,(VLOOKUP(B542,'X8'!$B:$AZ,5,FALSE)),IF($X$1=9,(VLOOKUP(B542,'X9'!$B:$AZ,5,FALSE)),IF($X$1=10,(VLOOKUP(B542,'X10'!$B:$AZ,5,FALSE)),IF($X$1=11,(VLOOKUP(B542,'X11'!$B:$AZ,5,FALSE)),IF($X$1=12,(VLOOKUP(B542,'X12'!$B:$AZ,5,FALSE)),IF($X$1=13,(VLOOKUP(B542,'X13'!$B:$AZ,5,FALSE)),"B"))))))))))))))=TRUE," ",(IF($X$1=1,(VLOOKUP(B542,'X1'!$B:$AZ,5,FALSE)),IF($X$1=2,(VLOOKUP(B542,'X2'!$B:$AZ,5,FALSE)),IF($X$1=3,(VLOOKUP(B542,'X3'!$B:$AZ,5,FALSE)),IF($X$1=4,(VLOOKUP(B542,'X4'!$B:$AZ,5,FALSE)),IF($X$1=5,(VLOOKUP(B542,'X5'!$B:$AZ,5,FALSE)),IF($X$1=6,(VLOOKUP(B542,'X6'!$B:$AZ,5,FALSE)),IF($X$1=7,(VLOOKUP(B542,'X7'!$B:$AZ,5,FALSE)),IF($X$1=8,(VLOOKUP(B542,'X8'!$B:$AZ,5,FALSE)),IF($X$1=9,(VLOOKUP(B542,'X9'!$B:$AZ,5,FALSE)),IF($X$1=10,(VLOOKUP(B542,'X10'!$B:$AZ,5,FALSE)),IF($X$1=11,(VLOOKUP(B542,'X11'!$B:$AZ,5,FALSE)),IF($X$1=12,(VLOOKUP(B542,'X12'!$B:$AZ,5,FALSE)),IF($X$1=13,(VLOOKUP(B542,'X13'!$B:$AZ,5,FALSE)),"B")))))))))))))))</f>
        <v xml:space="preserve"> </v>
      </c>
      <c r="L542" s="184" t="str">
        <f ca="1">IF(ISERROR(IF($X$1=1,(VLOOKUP(B542,'X1'!$B:$AZ,9,FALSE)),IF($X$1=2,(VLOOKUP(B542,'X2'!$B:$AZ,9,FALSE)),IF($X$1=3,(VLOOKUP(B542,'X3'!$B:$AZ,9,FALSE)),IF($X$1=4,(VLOOKUP(B542,'X4'!$B:$AZ,9,FALSE)),IF($X$1=5,(VLOOKUP(B542,'X5'!$B:$AZ,9,FALSE)),IF($X$1=6,(VLOOKUP(B542,'X6'!$B:$AZ,9,FALSE)),IF($X$1=7,(VLOOKUP(B542,'X7'!$B:$AZ,9,FALSE)),IF($X$1=8,(VLOOKUP(B542,'X8'!$B:$AZ,9,FALSE)),IF($X$1=9,(VLOOKUP(B542,'X9'!$B:$AZ,9,FALSE)),IF($X$1=10,(VLOOKUP(B542,'X10'!$B:$AZ,9,FALSE)),IF($X$1=11,(VLOOKUP(B542,'X11'!$B:$AZ,9,FALSE)),IF($X$1=12,(VLOOKUP(B542,'X12'!$B:$AZ,9,FALSE)),IF($X$1=13,(VLOOKUP(B542,'X13'!$B:$AZ,9,FALSE)),"B"))))))))))))))=TRUE," ",(IF($X$1=1,(VLOOKUP(B542,'X1'!$B:$AZ,9,FALSE)),IF($X$1=2,(VLOOKUP(B542,'X2'!$B:$AZ,9,FALSE)),IF($X$1=3,(VLOOKUP(B542,'X3'!$B:$AZ,9,FALSE)),IF($X$1=4,(VLOOKUP(B542,'X4'!$B:$AZ,9,FALSE)),IF($X$1=5,(VLOOKUP(B542,'X5'!$B:$AZ,9,FALSE)),IF($X$1=6,(VLOOKUP(B542,'X6'!$B:$AZ,9,FALSE)),IF($X$1=7,(VLOOKUP(B542,'X7'!$B:$AZ,9,FALSE)),IF($X$1=8,(VLOOKUP(B542,'X8'!$B:$AZ,9,FALSE)),IF($X$1=9,(VLOOKUP(B542,'X9'!$B:$AZ,9,FALSE)),IF($X$1=10,(VLOOKUP(B542,'X10'!$B:$AZ,9,FALSE)),IF($X$1=11,(VLOOKUP(B542,'X11'!$B:$AZ,9,FALSE)),IF($X$1=12,(VLOOKUP(B542,'X12'!$B:$AZ,9,FALSE)),IF($X$1=13,(VLOOKUP(B542,'X13'!$B:$AZ,9,FALSE)),"B")))))))))))))))</f>
        <v xml:space="preserve"> </v>
      </c>
      <c r="M542" s="184" t="str">
        <f ca="1">IF(ISERROR(IF($X$1=1,(VLOOKUP(B542,'X1'!$B:$AZ,10,FALSE)),IF($X$1=2,(VLOOKUP(B542,'X2'!$B:$AZ,10,FALSE)),IF($X$1=3,(VLOOKUP(B542,'X3'!$B:$AZ,10,FALSE)),IF($X$1=4,(VLOOKUP(B542,'X4'!$B:$AZ,10,FALSE)),IF($X$1=5,(VLOOKUP(B542,'X5'!$B:$AZ,10,FALSE)),IF($X$1=6,(VLOOKUP(B542,'X6'!$B:$AZ,10,FALSE)),IF($X$1=7,(VLOOKUP(B542,'X7'!$B:$AZ,10,FALSE)),IF($X$1=8,(VLOOKUP(B542,'X8'!$B:$AZ,10,FALSE)),IF($X$1=9,(VLOOKUP(B542,'X9'!$B:$AZ,10,FALSE)),IF($X$1=10,(VLOOKUP(B542,'X10'!$B:$AZ,10,FALSE)),IF($X$1=11,(VLOOKUP(B542,'X11'!$B:$AZ,10,FALSE)),IF($X$1=12,(VLOOKUP(B542,'X12'!$B:$AZ,10,FALSE)),IF($X$1=13,(VLOOKUP(B542,'X13'!$B:$AZ,10,FALSE)),"B"))))))))))))))=TRUE," ",(IF($X$1=1,(VLOOKUP(B542,'X1'!$B:$AZ,10,FALSE)),IF($X$1=2,(VLOOKUP(B542,'X2'!$B:$AZ,10,FALSE)),IF($X$1=3,(VLOOKUP(B542,'X3'!$B:$AZ,10,FALSE)),IF($X$1=4,(VLOOKUP(B542,'X4'!$B:$AZ,10,FALSE)),IF($X$1=5,(VLOOKUP(B542,'X5'!$B:$AZ,10,FALSE)),IF($X$1=6,(VLOOKUP(B542,'X6'!$B:$AZ,10,FALSE)),IF($X$1=7,(VLOOKUP(B542,'X7'!$B:$AZ,10,FALSE)),IF($X$1=8,(VLOOKUP(B542,'X8'!$B:$AZ,10,FALSE)),IF($X$1=9,(VLOOKUP(B542,'X9'!$B:$AZ,10,FALSE)),IF($X$1=10,(VLOOKUP(B542,'X10'!$B:$AZ,10,FALSE)),IF($X$1=11,(VLOOKUP(B542,'X11'!$B:$AZ,10,FALSE)),IF($X$1=12,(VLOOKUP(B542,'X12'!$B:$AZ,10,FALSE)),IF($X$1=13,(VLOOKUP(B542,'X13'!$B:$AZ,10,FALSE)),"B")))))))))))))))</f>
        <v xml:space="preserve"> </v>
      </c>
      <c r="N542" s="185" t="str">
        <f ca="1">IF(ISERROR(IF($X$1=1,(VLOOKUP(B542,'X1'!$B:$AZ,45,FALSE)),IF($X$1=2,(VLOOKUP(B542,'X2'!$B:$AZ,45,FALSE)),IF($X$1=3,(VLOOKUP(B542,'X3'!$B:$AZ,45,FALSE)),IF($X$1=4,(VLOOKUP(B542,'X4'!$B:$AZ,45,FALSE)),IF($X$1=5,(VLOOKUP(B542,'X5'!$B:$AZ,45,FALSE)),IF($X$1=6,(VLOOKUP(B542,'X6'!$B:$AZ,45,FALSE)),IF($X$1=7,(VLOOKUP(B542,'X7'!$B:$AZ,45,FALSE)),IF($X$1=8,(VLOOKUP(B542,'X8'!$B:$AZ,45,FALSE)),IF($X$1=9,(VLOOKUP(B542,'X9'!$B:$AZ,45,FALSE)),IF($X$1=10,(VLOOKUP(B542,'X10'!$B:$AZ,45,FALSE)),IF($X$1=11,(VLOOKUP(B542,'X11'!$B:$AZ,45,FALSE)),IF($X$1=12,(VLOOKUP(B542,'X12'!$B:$AZ,45,FALSE)),IF($X$1=13,(VLOOKUP(B542,'X13'!$B:$AZ,45,FALSE)),"B"))))))))))))))=TRUE," ",(IF($X$1=1,(VLOOKUP(B542,'X1'!$B:$AZ,45,FALSE)),IF($X$1=2,(VLOOKUP(B542,'X2'!$B:$AZ,45,FALSE)),IF($X$1=3,(VLOOKUP(B542,'X3'!$B:$AZ,45,FALSE)),IF($X$1=4,(VLOOKUP(B542,'X4'!$B:$AZ,45,FALSE)),IF($X$1=5,(VLOOKUP(B542,'X5'!$B:$AZ,45,FALSE)),IF($X$1=6,(VLOOKUP(B542,'X6'!$B:$AZ,45,FALSE)),IF($X$1=7,(VLOOKUP(B542,'X7'!$B:$AZ,45,FALSE)),IF($X$1=8,(VLOOKUP(B542,'X8'!$B:$AZ,45,FALSE)),IF($X$1=9,(VLOOKUP(B542,'X9'!$B:$AZ,45,FALSE)),IF($X$1=10,(VLOOKUP(B542,'X10'!$B:$AZ,45,FALSE)),IF($X$1=11,(VLOOKUP(B542,'X11'!$B:$AZ,45,FALSE)),IF($X$1=12,(VLOOKUP(B542,'X12'!$B:$AZ,45,FALSE)),IF($X$1=13,(VLOOKUP(B542,'X13'!$B:$AZ,45,FALSE)),"B")))))))))))))))</f>
        <v xml:space="preserve"> </v>
      </c>
      <c r="O542" s="184" t="str">
        <f ca="1">IF(ISERROR(IF($X$1=1,(VLOOKUP(B542,'X1'!$B:$AZ,11,FALSE)),IF($X$1=2,(VLOOKUP(B542,'X2'!$B:$AZ,11,FALSE)),IF($X$1=3,(VLOOKUP(B542,'X3'!$B:$AZ,11,FALSE)),IF($X$1=4,(VLOOKUP(B542,'X4'!$B:$AZ,11,FALSE)),IF($X$1=5,(VLOOKUP(B542,'X5'!$B:$AZ,11,FALSE)),IF($X$1=6,(VLOOKUP(B542,'X6'!$B:$AZ,11,FALSE)),IF($X$1=7,(VLOOKUP(B542,'X7'!$B:$AZ,11,FALSE)),IF($X$1=8,(VLOOKUP(B542,'X8'!$B:$AZ,11,FALSE)),IF($X$1=9,(VLOOKUP(B542,'X9'!$B:$AZ,11,FALSE)),IF($X$1=10,(VLOOKUP(B542,'X10'!$B:$AZ,11,FALSE)),IF($X$1=11,(VLOOKUP(B542,'X11'!$B:$AZ,11,FALSE)),IF($X$1=12,(VLOOKUP(B542,'X12'!$B:$AZ,11,FALSE)),IF($X$1=13,(VLOOKUP(B542,'X13'!$B:$AZ,11,FALSE)),"B"))))))))))))))=TRUE," ",(IF($X$1=1,(VLOOKUP(B542,'X1'!$B:$AZ,11,FALSE)),IF($X$1=2,(VLOOKUP(B542,'X2'!$B:$AZ,11,FALSE)),IF($X$1=3,(VLOOKUP(B542,'X3'!$B:$AZ,11,FALSE)),IF($X$1=4,(VLOOKUP(B542,'X4'!$B:$AZ,11,FALSE)),IF($X$1=5,(VLOOKUP(B542,'X5'!$B:$AZ,11,FALSE)),IF($X$1=6,(VLOOKUP(B542,'X6'!$B:$AZ,11,FALSE)),IF($X$1=7,(VLOOKUP(B542,'X7'!$B:$AZ,11,FALSE)),IF($X$1=8,(VLOOKUP(B542,'X8'!$B:$AZ,11,FALSE)),IF($X$1=9,(VLOOKUP(B542,'X9'!$B:$AZ,11,FALSE)),IF($X$1=10,(VLOOKUP(B542,'X10'!$B:$AZ,11,FALSE)),IF($X$1=11,(VLOOKUP(B542,'X11'!$B:$AZ,11,FALSE)),IF($X$1=12,(VLOOKUP(B542,'X12'!$B:$AZ,11,FALSE)),IF($X$1=13,(VLOOKUP(B542,'X13'!$B:$AZ,11,FALSE)),"B")))))))))))))))</f>
        <v xml:space="preserve"> </v>
      </c>
      <c r="P542" s="184" t="str">
        <f ca="1">IF(ISERROR(IF($X$1=1,(VLOOKUP(B542,'X1'!$B:$AZ,12,FALSE)),IF($X$1=2,(VLOOKUP(B542,'X2'!$B:$AZ,12,FALSE)),IF($X$1=3,(VLOOKUP(B542,'X3'!$B:$AZ,12,FALSE)),IF($X$1=4,(VLOOKUP(B542,'X4'!$B:$AZ,12,FALSE)),IF($X$1=5,(VLOOKUP(B542,'X5'!$B:$AZ,12,FALSE)),IF($X$1=6,(VLOOKUP(B542,'X6'!$B:$AZ,12,FALSE)),IF($X$1=7,(VLOOKUP(B542,'X7'!$B:$AZ,12,FALSE)),IF($X$1=8,(VLOOKUP(B542,'X8'!$B:$AZ,12,FALSE)),IF($X$1=9,(VLOOKUP(B542,'X9'!$B:$AZ,12,FALSE)),IF($X$1=10,(VLOOKUP(B542,'X10'!$B:$AZ,12,FALSE)),IF($X$1=11,(VLOOKUP(B542,'X11'!$B:$AZ,12,FALSE)),IF($X$1=12,(VLOOKUP(B542,'X12'!$B:$AZ,12,FALSE)),IF($X$1=13,(VLOOKUP(B542,'X13'!$B:$AZ,12,FALSE)),"B"))))))))))))))=TRUE," ",(IF($X$1=1,(VLOOKUP(B542,'X1'!$B:$AZ,12,FALSE)),IF($X$1=2,(VLOOKUP(B542,'X2'!$B:$AZ,12,FALSE)),IF($X$1=3,(VLOOKUP(B542,'X3'!$B:$AZ,12,FALSE)),IF($X$1=4,(VLOOKUP(B542,'X4'!$B:$AZ,12,FALSE)),IF($X$1=5,(VLOOKUP(B542,'X5'!$B:$AZ,12,FALSE)),IF($X$1=6,(VLOOKUP(B542,'X6'!$B:$AZ,12,FALSE)),IF($X$1=7,(VLOOKUP(B542,'X7'!$B:$AZ,12,FALSE)),IF($X$1=8,(VLOOKUP(B542,'X8'!$B:$AZ,12,FALSE)),IF($X$1=9,(VLOOKUP(B542,'X9'!$B:$AZ,12,FALSE)),IF($X$1=10,(VLOOKUP(B542,'X10'!$B:$AZ,12,FALSE)),IF($X$1=11,(VLOOKUP(B542,'X11'!$B:$AZ,12,FALSE)),IF($X$1=12,(VLOOKUP(B542,'X12'!$B:$AZ,12,FALSE)),IF($X$1=13,(VLOOKUP(B542,'X13'!$B:$AZ,12,FALSE)),"B")))))))))))))))</f>
        <v xml:space="preserve"> </v>
      </c>
      <c r="Q542" s="185" t="str">
        <f ca="1">IF(ISERROR(IF($X$1=1,(VLOOKUP(B542,'X1'!$B:$AZ,46,FALSE)),IF($X$1=2,(VLOOKUP(B542,'X2'!$B:$AZ,46,FALSE)),IF($X$1=3,(VLOOKUP(B542,'X3'!$B:$AZ,46,FALSE)),IF($X$1=4,(VLOOKUP(B542,'X4'!$B:$AZ,46,FALSE)),IF($X$1=5,(VLOOKUP(B542,'X5'!$B:$AZ,46,FALSE)),IF($X$1=6,(VLOOKUP(B542,'X6'!$B:$AZ,46,FALSE)),IF($X$1=7,(VLOOKUP(B542,'X7'!$B:$AZ,46,FALSE)),IF($X$1=8,(VLOOKUP(B542,'X8'!$B:$AZ,46,FALSE)),IF($X$1=9,(VLOOKUP(B542,'X9'!$B:$AZ,46,FALSE)),IF($X$1=10,(VLOOKUP(B542,'X10'!$B:$AZ,46,FALSE)),IF($X$1=11,(VLOOKUP(B542,'X11'!$B:$AZ,46,FALSE)),IF($X$1=12,(VLOOKUP(B542,'X12'!$B:$AZ,46,FALSE)),IF($X$1=13,(VLOOKUP(B542,'X13'!$B:$AZ,46,FALSE)),"B"))))))))))))))=TRUE," ",(IF($X$1=1,(VLOOKUP(B542,'X1'!$B:$AZ,46,FALSE)),IF($X$1=2,(VLOOKUP(B542,'X2'!$B:$AZ,46,FALSE)),IF($X$1=3,(VLOOKUP(B542,'X3'!$B:$AZ,46,FALSE)),IF($X$1=4,(VLOOKUP(B542,'X4'!$B:$AZ,46,FALSE)),IF($X$1=5,(VLOOKUP(B542,'X5'!$B:$AZ,46,FALSE)),IF($X$1=6,(VLOOKUP(B542,'X6'!$B:$AZ,46,FALSE)),IF($X$1=7,(VLOOKUP(B542,'X7'!$B:$AZ,46,FALSE)),IF($X$1=8,(VLOOKUP(B542,'X8'!$B:$AZ,46,FALSE)),IF($X$1=9,(VLOOKUP(B542,'X9'!$B:$AZ,46,FALSE)),IF($X$1=10,(VLOOKUP(B542,'X10'!$B:$AZ,46,FALSE)),IF($X$1=11,(VLOOKUP(B542,'X11'!$B:$AZ,46,FALSE)),IF($X$1=12,(VLOOKUP(B542,'X12'!$B:$AZ,46,FALSE)),IF($X$1=13,(VLOOKUP(B542,'X13'!$B:$AZ,46,FALSE)),"B")))))))))))))))</f>
        <v xml:space="preserve"> </v>
      </c>
      <c r="R542" s="185" t="str">
        <f ca="1">IF(ISERROR(IF($X$1=1,(VLOOKUP(B542,'X1'!$B:$AZ,15,FALSE)),IF($X$1=2,(VLOOKUP(B542,'X2'!$B:$AZ,15,FALSE)),IF($X$1=3,(VLOOKUP(B542,'X3'!$B:$AZ,15,FALSE)),IF($X$1=4,(VLOOKUP(B542,'X4'!$B:$AZ,15,FALSE)),IF($X$1=5,(VLOOKUP(B542,'X5'!$B:$AZ,15,FALSE)),IF($X$1=6,(VLOOKUP(B542,'X6'!$B:$AZ,15,FALSE)),IF($X$1=7,(VLOOKUP(B542,'X7'!$B:$AZ,15,FALSE)),IF($X$1=8,(VLOOKUP(B542,'X8'!$B:$AZ,15,FALSE)),IF($X$1=9,(VLOOKUP(B542,'X9'!$B:$AZ,15,FALSE)),IF($X$1=10,(VLOOKUP(B542,'X10'!$B:$AZ,15,FALSE)),IF($X$1=11,(VLOOKUP(B542,'X11'!$B:$AZ,15,FALSE)),IF($X$1=12,(VLOOKUP(B542,'X12'!$B:$AZ,15,FALSE)),IF($X$1=13,(VLOOKUP(B542,'X13'!$B:$AZ,15,FALSE)),"B"))))))))))))))=TRUE," ",(IF($X$1=1,(VLOOKUP(B542,'X1'!$B:$AZ,15,FALSE)),IF($X$1=2,(VLOOKUP(B542,'X2'!$B:$AZ,15,FALSE)),IF($X$1=3,(VLOOKUP(B542,'X3'!$B:$AZ,15,FALSE)),IF($X$1=4,(VLOOKUP(B542,'X4'!$B:$AZ,15,FALSE)),IF($X$1=5,(VLOOKUP(B542,'X5'!$B:$AZ,15,FALSE)),IF($X$1=6,(VLOOKUP(B542,'X6'!$B:$AZ,15,FALSE)),IF($X$1=7,(VLOOKUP(B542,'X7'!$B:$AZ,15,FALSE)),IF($X$1=8,(VLOOKUP(B542,'X8'!$B:$AZ,15,FALSE)),IF($X$1=9,(VLOOKUP(B542,'X9'!$B:$AZ,15,FALSE)),IF($X$1=10,(VLOOKUP(B542,'X10'!$B:$AZ,15,FALSE)),IF($X$1=11,(VLOOKUP(B542,'X11'!$B:$AZ,15,FALSE)),IF($X$1=12,(VLOOKUP(B542,'X12'!$B:$AZ,15,FALSE)),IF($X$1=13,(VLOOKUP(B542,'X13'!$B:$AZ,15,FALSE)),"B")))))))))))))))</f>
        <v xml:space="preserve"> </v>
      </c>
      <c r="S542" s="185" t="str">
        <f ca="1">IF(ISERROR(IF((IF($X$1=1,(VLOOKUP(B542,'X1'!$B:$AZ,14,FALSE)),(IF($X$1=2,(VLOOKUP(B542,'X2'!$B:$AZ,14,FALSE)),(IF($X$1=3,(VLOOKUP(B542,'X3'!$B:$AZ,14,FALSE)),(IF($X$1=4,(VLOOKUP(B542,'X4'!$B:$AZ,14,FALSE)),(IF($X$1=5,(VLOOKUP(B542,'X5'!$B:$AZ,14,FALSE)),(IF($X$1=6,(VLOOKUP(B542,'X6'!$B:$AZ,14,FALSE)),(IF($X$1=7,(VLOOKUP(B542,'X7'!$B:$AZ,14,FALSE)),(IF($X$1=8,(VLOOKUP(B542,'X8'!$B:$AZ,14,FALSE)),(IF($X$1=9,(VLOOKUP(B542,'X9'!$B:$AZ,14,FALSE)),(IF($X$1=10,(VLOOKUP(B542,'X10'!$B:$AZ,14,FALSE)),(IF($X$1=11,(VLOOKUP(B542,'X11'!$B:$AZ,14,FALSE)),(IF($X$1=12,(VLOOKUP(B542,'X12'!$B:$AZ,14,FALSE)),(VLOOKUP(B542,'X13'!$B:$AZ,14,FALSE))))))))))))))))))))))))))=$V$1," ",(IF($X$1=1,(VLOOKUP(B542,'X1'!$B:$AZ,14,FALSE)),(IF($X$1=2,(VLOOKUP(B542,'X2'!$B:$AZ,14,FALSE)),(IF($X$1=3,(VLOOKUP(B542,'X3'!$B:$AZ,14,FALSE)),(IF($X$1=4,(VLOOKUP(B542,'X4'!$B:$AZ,14,FALSE)),(IF($X$1=5,(VLOOKUP(B542,'X5'!$B:$AZ,14,FALSE)),(IF($X$1=6,(VLOOKUP(B542,'X6'!$B:$AZ,14,FALSE)),(IF($X$1=7,(VLOOKUP(B542,'X7'!$B:$AZ,14,FALSE)),(IF($X$1=8,(VLOOKUP(B542,'X8'!$B:$AZ,14,FALSE)),(IF($X$1=9,(VLOOKUP(B542,'X9'!$B:$AZ,14,FALSE)),(IF($X$1=10,(VLOOKUP(B542,'X10'!$B:$AZ,14,FALSE)),(IF($X$1=11,(VLOOKUP(B542,'X11'!$B:$AZ,14,FALSE)),(IF($X$1=12,(VLOOKUP(B542,'X12'!$B:$AZ,14,FALSE)),(VLOOKUP(B542,'X13'!$B:$AZ,14,FALSE))))))))))))))))))))))))))))=TRUE," ",(IF((IF($X$1=1,(VLOOKUP(B542,'X1'!$B:$AZ,14,FALSE)),(IF($X$1=2,(VLOOKUP(B542,'X2'!$B:$AZ,14,FALSE)),(IF($X$1=3,(VLOOKUP(B542,'X3'!$B:$AZ,14,FALSE)),(IF($X$1=4,(VLOOKUP(B542,'X4'!$B:$AZ,14,FALSE)),(IF($X$1=5,(VLOOKUP(B542,'X5'!$B:$AZ,14,FALSE)),(IF($X$1=6,(VLOOKUP(B542,'X6'!$B:$AZ,14,FALSE)),(IF($X$1=7,(VLOOKUP(B542,'X7'!$B:$AZ,14,FALSE)),(IF($X$1=8,(VLOOKUP(B542,'X8'!$B:$AZ,14,FALSE)),(IF($X$1=9,(VLOOKUP(B542,'X9'!$B:$AZ,14,FALSE)),(IF($X$1=10,(VLOOKUP(B542,'X10'!$B:$AZ,14,FALSE)),(IF($X$1=11,(VLOOKUP(B542,'X11'!$B:$AZ,14,FALSE)),(IF($X$1=12,(VLOOKUP(B542,'X12'!$B:$AZ,14,FALSE)),(VLOOKUP(B542,'X13'!$B:$AZ,14,FALSE))))))))))))))))))))))))))=$V$1," ",(IF($X$1=1,(VLOOKUP(B542,'X1'!$B:$AZ,14,FALSE)),(IF($X$1=2,(VLOOKUP(B542,'X2'!$B:$AZ,14,FALSE)),(IF($X$1=3,(VLOOKUP(B542,'X3'!$B:$AZ,14,FALSE)),(IF($X$1=4,(VLOOKUP(B542,'X4'!$B:$AZ,14,FALSE)),(IF($X$1=5,(VLOOKUP(B542,'X5'!$B:$AZ,14,FALSE)),(IF($X$1=6,(VLOOKUP(B542,'X6'!$B:$AZ,14,FALSE)),(IF($X$1=7,(VLOOKUP(B542,'X7'!$B:$AZ,14,FALSE)),(IF($X$1=8,(VLOOKUP(B542,'X8'!$B:$AZ,14,FALSE)),(IF($X$1=9,(VLOOKUP(B542,'X9'!$B:$AZ,14,FALSE)),(IF($X$1=10,(VLOOKUP(B542,'X10'!$B:$AZ,14,FALSE)),(IF($X$1=11,(VLOOKUP(B542,'X11'!$B:$AZ,14,FALSE)),(IF($X$1=12,(VLOOKUP(B542,'X12'!$B:$AZ,14,FALSE)),(VLOOKUP(B542,'X13'!$B:$AZ,14,FALSE)))))))))))))))))))))))))))))</f>
        <v xml:space="preserve"> </v>
      </c>
    </row>
    <row r="543" spans="1:19" ht="14.1" customHeight="1" x14ac:dyDescent="0.2">
      <c r="A543" s="156" t="s">
        <v>1058</v>
      </c>
      <c r="B543" s="122" t="str">
        <f>IF(ISERROR(IF($U$16=1,(VLOOKUP(A543,$AC$89:$AH$125,2,FALSE)),IF((IF($X$1=1,'X1'!B502,(IF($X$1=2,'X2'!B502,(IF($X$1=3,'X3'!B502,(IF($X$1=4,'X4'!B502,(IF($X$1=5,'X5'!B502,(IF($X$1=6,'X6'!B502,(IF($X$1=7,'X7'!B502,(IF($X$1=8,'X8'!B502,(IF($X$1=9,'X9'!B502,(IF($X$1=10,'X10'!B502,(IF($X$1=11,'X11'!B502,(IF($X$1=12,'X12'!B502,'X13'!B502))))))))))))))))))))))))="","",(IF($X$1=1,'X1'!B502,(IF($X$1=2,'X2'!B502,(IF($X$1=3,'X3'!B502,(IF($X$1=4,'X4'!B502,(IF($X$1=5,'X5'!B502,(IF($X$1=6,'X6'!B502,(IF($X$1=7,'X7'!B502,(IF($X$1=8,'X8'!B502,(IF($X$1=9,'X9'!B502,(IF($X$1=10,'X10'!B502,(IF($X$1=11,'X11'!B502,(IF($X$1=12,'X12'!B502,'X13'!B502)))))))))))))))))))))))))))=TRUE," ",(IF($U$16=1,(VLOOKUP(A543,$AC$89:$AH$125,2,FALSE)),IF((IF($X$1=1,'X1'!B502,(IF($X$1=2,'X2'!B502,(IF($X$1=3,'X3'!B502,(IF($X$1=4,'X4'!B502,(IF($X$1=5,'X5'!B502,(IF($X$1=6,'X6'!B502,(IF($X$1=7,'X7'!B502,(IF($X$1=8,'X8'!B502,(IF($X$1=9,'X9'!B502,(IF($X$1=10,'X10'!B502,(IF($X$1=11,'X11'!B502,(IF($X$1=12,'X12'!B502,'X13'!B502))))))))))))))))))))))))="","",(IF($X$1=1,'X1'!B502,(IF($X$1=2,'X2'!B502,(IF($X$1=3,'X3'!B502,(IF($X$1=4,'X4'!B502,(IF($X$1=5,'X5'!B502,(IF($X$1=6,'X6'!B502,(IF($X$1=7,'X7'!B502,(IF($X$1=8,'X8'!B502,(IF($X$1=9,'X9'!B502,(IF($X$1=10,'X10'!B502,(IF($X$1=11,'X11'!B502,(IF($X$1=12,'X12'!B502,'X13'!B502))))))))))))))))))))))))))))</f>
        <v/>
      </c>
      <c r="C543" s="181" t="str">
        <f ca="1">IF(ISERROR(IF($X$1=1,(VLOOKUP(B543,'X1'!$B:$AZ,47,FALSE)),IF($X$1=2,(VLOOKUP(B543,'X2'!$B:$AZ,47,FALSE)),IF($X$1=3,(VLOOKUP(B543,'X3'!$B:$AZ,47,FALSE)),IF($X$1=4,(VLOOKUP(B543,'X4'!$B:$AZ,47,FALSE)),IF($X$1=5,(VLOOKUP(B543,'X5'!$B:$AZ,47,FALSE)),IF($X$1=6,(VLOOKUP(B543,'X6'!$B:$AZ,47,FALSE)),IF($X$1=7,(VLOOKUP(B543,'X7'!$B:$AZ,47,FALSE)),IF($X$1=8,(VLOOKUP(B543,'X8'!$B:$AZ,47,FALSE)),IF($X$1=9,(VLOOKUP(B543,'X9'!$B:$AZ,47,FALSE)),IF($X$1=10,(VLOOKUP(B543,'X10'!$B:$AZ,47,FALSE)),IF($X$1=11,(VLOOKUP(B543,'X11'!$B:$AZ,47,FALSE)),IF($X$1=12,(VLOOKUP(B543,'X12'!$B:$AZ,47,FALSE)),IF($X$1=13,(VLOOKUP(B543,'X13'!$B:$AZ,47,FALSE)),"B"))))))))))))))=TRUE," ",(IF($X$1=1,(VLOOKUP(B543,'X1'!$B:$AZ,47,FALSE)),IF($X$1=2,(VLOOKUP(B543,'X2'!$B:$AZ,47,FALSE)),IF($X$1=3,(VLOOKUP(B543,'X3'!$B:$AZ,47,FALSE)),IF($X$1=4,(VLOOKUP(B543,'X4'!$B:$AZ,47,FALSE)),IF($X$1=5,(VLOOKUP(B543,'X5'!$B:$AZ,47,FALSE)),IF($X$1=6,(VLOOKUP(B543,'X6'!$B:$AZ,47,FALSE)),IF($X$1=7,(VLOOKUP(B543,'X7'!$B:$AZ,47,FALSE)),IF($X$1=8,(VLOOKUP(B543,'X8'!$B:$AZ,47,FALSE)),IF($X$1=9,(VLOOKUP(B543,'X9'!$B:$AZ,47,FALSE)),IF($X$1=10,(VLOOKUP(B543,'X10'!$B:$AZ,47,FALSE)),IF($X$1=11,(VLOOKUP(B543,'X11'!$B:$AZ,47,FALSE)),IF($X$1=12,(VLOOKUP(B543,'X12'!$B:$AZ,47,FALSE)),IF($X$1=13,(VLOOKUP(B543,'X13'!$B:$AZ,47,FALSE)),"B")))))))))))))))</f>
        <v xml:space="preserve"> </v>
      </c>
      <c r="D543" s="181" t="str">
        <f ca="1">IF(ISERROR(IF($X$1=1,(VLOOKUP(B543,'X1'!$B:$AP,41,FALSE)),IF($X$1=2,(VLOOKUP(B543,'X2'!$B:$AP,41,FALSE)),IF($X$1=3,(VLOOKUP(B543,'X3'!$B:$AP,41,FALSE)),IF($X$1=4,(VLOOKUP(B543,'X4'!$B:$AP,41,FALSE)),IF($X$1=5,(VLOOKUP(B543,'X5'!$B:$AP,41,FALSE)),IF($X$1=6,(VLOOKUP(B543,'X6'!$B:$AP,41,FALSE)),IF($X$1=7,(VLOOKUP(B543,'X7'!$B:$AP,41,FALSE)),IF($X$1=8,(VLOOKUP(B543,'X8'!$B:$AP,41,FALSE)),IF($X$1=9,(VLOOKUP(B543,'X9'!$B:$AP,41,FALSE)),IF($X$1=10,(VLOOKUP(B543,'X10'!$B:$AP,41,FALSE)),IF($X$1=11,(VLOOKUP(B543,'X11'!$B:$AP,41,FALSE)),IF($X$1=12,(VLOOKUP(B543,'X12'!$B:$AP,41,FALSE)),IF($X$1=13,(VLOOKUP(B543,'X13'!$B:$AP,41,FALSE)),"B"))))))))))))))=TRUE," ",(IF($X$1=1,(VLOOKUP(B543,'X1'!$B:$AP,41,FALSE)),IF($X$1=2,(VLOOKUP(B543,'X2'!$B:$AP,41,FALSE)),IF($X$1=3,(VLOOKUP(B543,'X3'!$B:$AP,41,FALSE)),IF($X$1=4,(VLOOKUP(B543,'X4'!$B:$AP,41,FALSE)),IF($X$1=5,(VLOOKUP(B543,'X5'!$B:$AP,41,FALSE)),IF($X$1=6,(VLOOKUP(B543,'X6'!$B:$AP,41,FALSE)),IF($X$1=7,(VLOOKUP(B543,'X7'!$B:$AP,41,FALSE)),IF($X$1=8,(VLOOKUP(B543,'X8'!$B:$AP,41,FALSE)),IF($X$1=9,(VLOOKUP(B543,'X9'!$B:$AP,41,FALSE)),IF($X$1=10,(VLOOKUP(B543,'X10'!$B:$AP,41,FALSE)),IF($X$1=11,(VLOOKUP(B543,'X11'!$B:$AP,41,FALSE)),IF($X$1=12,(VLOOKUP(B543,'X12'!$B:$AP,41,FALSE)),IF($X$1=13,(VLOOKUP(B543,'X13'!$B:$AP,41,FALSE)),"B")))))))))))))))</f>
        <v xml:space="preserve"> </v>
      </c>
      <c r="E543" s="182" t="str">
        <f ca="1">IF(ISERROR(IF($X$1=1,(VLOOKUP(B543,'X1'!$B:$AP,7,FALSE)),IF($X$1=2,(VLOOKUP(B543,'X2'!$B:$AP,7,FALSE)),IF($X$1=3,(VLOOKUP(B543,'X3'!$B:$AP,7,FALSE)),IF($X$1=4,(VLOOKUP(B543,'X4'!$B:$AP,7,FALSE)),IF($X$1=5,(VLOOKUP(B543,'X5'!$B:$AP,7,FALSE)),IF($X$1=6,(VLOOKUP(B543,'X6'!$B:$AP,7,FALSE)),IF($X$1=7,(VLOOKUP(B543,'X7'!$B:$AP,7,FALSE)),IF($X$1=8,(VLOOKUP(B543,'X8'!$B:$AP,7,FALSE)),IF($X$1=9,(VLOOKUP(B543,'X9'!$B:$AP,7,FALSE)),IF($X$1=10,(VLOOKUP(B543,'X10'!$B:$AP,7,FALSE)),IF($X$1=11,(VLOOKUP(B543,'X11'!$B:$AP,7,FALSE)),IF($X$1=12,(VLOOKUP(B543,'X12'!$B:$AP,7,FALSE)),IF($X$1=13,(VLOOKUP(B543,'X13'!$B:$AP,7,FALSE)),"B"))))))))))))))=TRUE," ",(IF($X$1=1,(VLOOKUP(B543,'X1'!$B:$AP,7,FALSE)),IF($X$1=2,(VLOOKUP(B543,'X2'!$B:$AP,7,FALSE)),IF($X$1=3,(VLOOKUP(B543,'X3'!$B:$AP,7,FALSE)),IF($X$1=4,(VLOOKUP(B543,'X4'!$B:$AP,7,FALSE)),IF($X$1=5,(VLOOKUP(B543,'X5'!$B:$AP,7,FALSE)),IF($X$1=6,(VLOOKUP(B543,'X6'!$B:$AP,7,FALSE)),IF($X$1=7,(VLOOKUP(B543,'X7'!$B:$AP,7,FALSE)),IF($X$1=8,(VLOOKUP(B543,'X8'!$B:$AP,7,FALSE)),IF($X$1=9,(VLOOKUP(B543,'X9'!$B:$AP,7,FALSE)),IF($X$1=10,(VLOOKUP(B543,'X10'!$B:$AP,7,FALSE)),IF($X$1=11,(VLOOKUP(B543,'X11'!$B:$AP,7,FALSE)),IF($X$1=12,(VLOOKUP(B543,'X12'!$B:$AP,7,FALSE)),IF($X$1=13,(VLOOKUP(B543,'X13'!$B:$AP,7,FALSE)),"B")))))))))))))))</f>
        <v xml:space="preserve"> </v>
      </c>
      <c r="F543" s="182" t="str">
        <f ca="1">IF(ISERROR(IF((IF($X$1=1,(VLOOKUP(B543,'X1'!$B:$AO,6,FALSE)),(IF($X$1=2,(VLOOKUP(B543,'X2'!$B:$AO,6,FALSE)),(IF($X$1=3,(VLOOKUP(B543,'X3'!$B:$AO,6,FALSE)),(IF($X$1=4,(VLOOKUP(B543,'X4'!$B:$AO,6,FALSE)),(IF($X$1=5,(VLOOKUP(B543,'X5'!$B:$AO,6,FALSE)),(IF($X$1=6,(VLOOKUP(B543,'X6'!$B:$AO,6,FALSE)),(IF($X$1=7,(VLOOKUP(B543,'X7'!$B:$AO,6,FALSE)),(IF($X$1=8,(VLOOKUP(B543,'X8'!$B:$AO,6,FALSE)),(IF($X$1=9,(VLOOKUP(B543,'X9'!$B:$AO,6,FALSE)),(IF($X$1=10,(VLOOKUP(B543,'X10'!$B:$AO,6,FALSE)),(IF($X$1=11,(VLOOKUP(B543,'X11'!$B:$AO,6,FALSE)),(IF($X$1=12,(VLOOKUP(B543,'X12'!$B:$AO,6,FALSE)),(VLOOKUP(B543,'X13'!$B:$AO,6,FALSE))))))))))))))))))))))))))=$V$1," ",(IF($X$1=1,(VLOOKUP(B543,'X1'!$B:$AO,6,FALSE)),(IF($X$1=2,(VLOOKUP(B543,'X2'!$B:$AO,6,FALSE)),(IF($X$1=3,(VLOOKUP(B543,'X3'!$B:$AO,6,FALSE)),(IF($X$1=4,(VLOOKUP(B543,'X4'!$B:$AO,6,FALSE)),(IF($X$1=5,(VLOOKUP(B543,'X5'!$B:$AO,6,FALSE)),(IF($X$1=6,(VLOOKUP(B543,'X6'!$B:$AO,6,FALSE)),(IF($X$1=7,(VLOOKUP(B543,'X7'!$B:$AO,6,FALSE)),(IF($X$1=8,(VLOOKUP(B543,'X8'!$B:$AO,6,FALSE)),(IF($X$1=9,(VLOOKUP(B543,'X9'!$B:$AO,6,FALSE)),(IF($X$1=10,(VLOOKUP(B543,'X10'!$B:$AO,6,FALSE)),(IF($X$1=11,(VLOOKUP(B543,'X11'!$B:$AO,6,FALSE)),(IF($X$1=12,(VLOOKUP(B543,'X12'!$B:$AO,6,FALSE)),(VLOOKUP(B543,'X13'!$B:$AO,6,FALSE))))))))))))))))))))))))))))=TRUE," ",(IF((IF($X$1=1,(VLOOKUP(B543,'X1'!$B:$AO,6,FALSE)),(IF($X$1=2,(VLOOKUP(B543,'X2'!$B:$AO,6,FALSE)),(IF($X$1=3,(VLOOKUP(B543,'X3'!$B:$AO,6,FALSE)),(IF($X$1=4,(VLOOKUP(B543,'X4'!$B:$AO,6,FALSE)),(IF($X$1=5,(VLOOKUP(B543,'X5'!$B:$AO,6,FALSE)),(IF($X$1=6,(VLOOKUP(B543,'X6'!$B:$AO,6,FALSE)),(IF($X$1=7,(VLOOKUP(B543,'X7'!$B:$AO,6,FALSE)),(IF($X$1=8,(VLOOKUP(B543,'X8'!$B:$AO,6,FALSE)),(IF($X$1=9,(VLOOKUP(B543,'X9'!$B:$AO,6,FALSE)),(IF($X$1=10,(VLOOKUP(B543,'X10'!$B:$AO,6,FALSE)),(IF($X$1=11,(VLOOKUP(B543,'X11'!$B:$AO,6,FALSE)),(IF($X$1=12,(VLOOKUP(B543,'X12'!$B:$AO,6,FALSE)),(VLOOKUP(B543,'X13'!$B:$AO,6,FALSE))))))))))))))))))))))))))=$V$1," ",(IF($X$1=1,(VLOOKUP(B543,'X1'!$B:$AO,6,FALSE)),(IF($X$1=2,(VLOOKUP(B543,'X2'!$B:$AO,6,FALSE)),(IF($X$1=3,(VLOOKUP(B543,'X3'!$B:$AO,6,FALSE)),(IF($X$1=4,(VLOOKUP(B543,'X4'!$B:$AO,6,FALSE)),(IF($X$1=5,(VLOOKUP(B543,'X5'!$B:$AO,6,FALSE)),(IF($X$1=6,(VLOOKUP(B543,'X6'!$B:$AO,6,FALSE)),(IF($X$1=7,(VLOOKUP(B543,'X7'!$B:$AO,6,FALSE)),(IF($X$1=8,(VLOOKUP(B543,'X8'!$B:$AO,6,FALSE)),(IF($X$1=9,(VLOOKUP(B543,'X9'!$B:$AO,6,FALSE)),(IF($X$1=10,(VLOOKUP(B543,'X10'!$B:$AO,6,FALSE)),(IF($X$1=11,(VLOOKUP(B543,'X11'!$B:$AO,6,FALSE)),(IF($X$1=12,(VLOOKUP(B543,'X12'!$B:$AO,6,FALSE)),(VLOOKUP(B543,'X13'!$B:$AO,6,FALSE)))))))))))))))))))))))))))))</f>
        <v xml:space="preserve"> </v>
      </c>
      <c r="G543" s="182" t="str">
        <f ca="1">IF(ISERROR(IF($X$1=1,(VLOOKUP(B543,'X1'!$B:$AZ,44,FALSE)),IF($X$1=2,(VLOOKUP(B543,'X2'!$B:$AZ,44,FALSE)),IF($X$1=3,(VLOOKUP(B543,'X3'!$B:$AZ,44,FALSE)),IF($X$1=4,(VLOOKUP(B543,'X4'!$B:$AZ,44,FALSE)),IF($X$1=5,(VLOOKUP(B543,'X5'!$B:$AZ,44,FALSE)),IF($X$1=6,(VLOOKUP(B543,'X6'!$B:$AZ,44,FALSE)),IF($X$1=7,(VLOOKUP(B543,'X7'!$B:$AZ,44,FALSE)),IF($X$1=8,(VLOOKUP(B543,'X8'!$B:$AZ,44,FALSE)),IF($X$1=9,(VLOOKUP(B543,'X9'!$B:$AZ,44,FALSE)),IF($X$1=10,(VLOOKUP(B543,'X10'!$B:$AZ,44,FALSE)),IF($X$1=11,(VLOOKUP(B543,'X11'!$B:$AZ,44,FALSE)),IF($X$1=12,(VLOOKUP(B543,'X12'!$B:$AZ,44,FALSE)),IF($X$1=13,(VLOOKUP(B543,'X13'!$B:$AZ,44,FALSE)),"B"))))))))))))))=TRUE," ",(IF($X$1=1,(VLOOKUP(B543,'X1'!$B:$AZ,44,FALSE)),IF($X$1=2,(VLOOKUP(B543,'X2'!$B:$AZ,44,FALSE)),IF($X$1=3,(VLOOKUP(B543,'X3'!$B:$AZ,44,FALSE)),IF($X$1=4,(VLOOKUP(B543,'X4'!$B:$AZ,44,FALSE)),IF($X$1=5,(VLOOKUP(B543,'X5'!$B:$AZ,44,FALSE)),IF($X$1=6,(VLOOKUP(B543,'X6'!$B:$AZ,44,FALSE)),IF($X$1=7,(VLOOKUP(B543,'X7'!$B:$AZ,44,FALSE)),IF($X$1=8,(VLOOKUP(B543,'X8'!$B:$AZ,44,FALSE)),IF($X$1=9,(VLOOKUP(B543,'X9'!$B:$AZ,44,FALSE)),IF($X$1=10,(VLOOKUP(B543,'X10'!$B:$AZ,44,FALSE)),IF($X$1=11,(VLOOKUP(B543,'X11'!$B:$AZ,44,FALSE)),IF($X$1=12,(VLOOKUP(B543,'X12'!$B:$AZ,44,FALSE)),IF($X$1=13,(VLOOKUP(B543,'X13'!$B:$AZ,44,FALSE)),"B")))))))))))))))</f>
        <v xml:space="preserve"> </v>
      </c>
      <c r="H543" s="182" t="str">
        <f ca="1">IF(ISERROR(IF($X$1=1,(VLOOKUP(B543,'X1'!$B:$AZ,8,FALSE)),IF($X$1=2,(VLOOKUP(B543,'X2'!$B:$AZ,8,FALSE)),IF($X$1=3,(VLOOKUP(B543,'X3'!$B:$AZ,8,FALSE)),IF($X$1=4,(VLOOKUP(B543,'X4'!$B:$AZ,8,FALSE)),IF($X$1=5,(VLOOKUP(B543,'X5'!$B:$AZ,8,FALSE)),IF($X$1=6,(VLOOKUP(B543,'X6'!$B:$AZ,8,FALSE)),IF($X$1=7,(VLOOKUP(B543,'X7'!$B:$AZ,8,FALSE)),IF($X$1=8,(VLOOKUP(B543,'X8'!$B:$AZ,8,FALSE)),IF($X$1=9,(VLOOKUP(B543,'X9'!$B:$AZ,8,FALSE)),IF($X$1=10,(VLOOKUP(B543,'X10'!$B:$AZ,8,FALSE)),IF($X$1=11,(VLOOKUP(B543,'X11'!$B:$AZ,8,FALSE)),IF($X$1=12,(VLOOKUP(B543,'X12'!$B:$AZ,8,FALSE)),IF($X$1=13,(VLOOKUP(B543,'X13'!$B:$AZ,8,FALSE)),"B"))))))))))))))=TRUE," ",(IF($X$1=1,(VLOOKUP(B543,'X1'!$B:$AZ,8,FALSE)),IF($X$1=2,(VLOOKUP(B543,'X2'!$B:$AZ,8,FALSE)),IF($X$1=3,(VLOOKUP(B543,'X3'!$B:$AZ,8,FALSE)),IF($X$1=4,(VLOOKUP(B543,'X4'!$B:$AZ,8,FALSE)),IF($X$1=5,(VLOOKUP(B543,'X5'!$B:$AZ,8,FALSE)),IF($X$1=6,(VLOOKUP(B543,'X6'!$B:$AZ,8,FALSE)),IF($X$1=7,(VLOOKUP(B543,'X7'!$B:$AZ,8,FALSE)),IF($X$1=8,(VLOOKUP(B543,'X8'!$B:$AZ,8,FALSE)),IF($X$1=9,(VLOOKUP(B543,'X9'!$B:$AZ,8,FALSE)),IF($X$1=10,(VLOOKUP(B543,'X10'!$B:$AZ,8,FALSE)),IF($X$1=11,(VLOOKUP(B543,'X11'!$B:$AZ,8,FALSE)),IF($X$1=12,(VLOOKUP(B543,'X12'!$B:$AZ,8,FALSE)),IF($X$1=13,(VLOOKUP(B543,'X13'!$B:$AZ,8,FALSE)),"B")))))))))))))))</f>
        <v xml:space="preserve"> </v>
      </c>
      <c r="I543" s="183" t="str">
        <f ca="1">IF(ISERROR(IF($X$1=1,(VLOOKUP(B543,'X1'!$B:$AZ,2,FALSE)),IF($X$1=2,(VLOOKUP(B543,'X2'!$B:$AZ,2,FALSE)),IF($X$1=3,(VLOOKUP(B543,'X3'!$B:$AZ,2,FALSE)),IF($X$1=4,(VLOOKUP(B543,'X4'!$B:$AZ,2,FALSE)),IF($X$1=5,(VLOOKUP(B543,'X5'!$B:$AZ,2,FALSE)),IF($X$1=6,(VLOOKUP(B543,'X6'!$B:$AZ,2,FALSE)),IF($X$1=7,(VLOOKUP(B543,'X7'!$B:$AZ,2,FALSE)),IF($X$1=8,(VLOOKUP(B543,'X8'!$B:$AZ,2,FALSE)),IF($X$1=9,(VLOOKUP(B543,'X9'!$B:$AZ,2,FALSE)),IF($X$1=10,(VLOOKUP(B543,'X10'!$B:$AZ,2,FALSE)),IF($X$1=11,(VLOOKUP(B543,'X11'!$B:$AZ,2,FALSE)),IF($X$1=12,(VLOOKUP(B543,'X12'!$B:$AZ,2,FALSE)),IF($X$1=13,(VLOOKUP(B543,'X13'!$B:$AZ,2,FALSE)),"B"))))))))))))))=TRUE," ",(IF($X$1=1,(VLOOKUP(B543,'X1'!$B:$AZ,2,FALSE)),IF($X$1=2,(VLOOKUP(B543,'X2'!$B:$AZ,2,FALSE)),IF($X$1=3,(VLOOKUP(B543,'X3'!$B:$AZ,2,FALSE)),IF($X$1=4,(VLOOKUP(B543,'X4'!$B:$AZ,2,FALSE)),IF($X$1=5,(VLOOKUP(B543,'X5'!$B:$AZ,2,FALSE)),IF($X$1=6,(VLOOKUP(B543,'X6'!$B:$AZ,2,FALSE)),IF($X$1=7,(VLOOKUP(B543,'X7'!$B:$AZ,2,FALSE)),IF($X$1=8,(VLOOKUP(B543,'X8'!$B:$AZ,2,FALSE)),IF($X$1=9,(VLOOKUP(B543,'X9'!$B:$AZ,2,FALSE)),IF($X$1=10,(VLOOKUP(B543,'X10'!$B:$AZ,2,FALSE)),IF($X$1=11,(VLOOKUP(B543,'X11'!$B:$AZ,2,FALSE)),IF($X$1=12,(VLOOKUP(B543,'X12'!$B:$AZ,2,FALSE)),IF($X$1=13,(VLOOKUP(B543,'X13'!$B:$AZ,2,FALSE)),"B")))))))))))))))</f>
        <v xml:space="preserve"> </v>
      </c>
      <c r="J543" s="183" t="str">
        <f ca="1">IF(ISERROR(IF($X$1=1,(VLOOKUP(B543,'X1'!$B:$AZ,3,FALSE)),IF($X$1=2,(VLOOKUP(B543,'X2'!$B:$AZ,3,FALSE)),IF($X$1=3,(VLOOKUP(B543,'X3'!$B:$AZ,3,FALSE)),IF($X$1=4,(VLOOKUP(B543,'X4'!$B:$AZ,3,FALSE)),IF($X$1=5,(VLOOKUP(B543,'X5'!$B:$AZ,3,FALSE)),IF($X$1=6,(VLOOKUP(B543,'X6'!$B:$AZ,3,FALSE)),IF($X$1=7,(VLOOKUP(B543,'X7'!$B:$AZ,3,FALSE)),IF($X$1=8,(VLOOKUP(B543,'X8'!$B:$AZ,3,FALSE)),IF($X$1=9,(VLOOKUP(B543,'X9'!$B:$AZ,3,FALSE)),IF($X$1=10,(VLOOKUP(B543,'X10'!$B:$AZ,3,FALSE)),IF($X$1=11,(VLOOKUP(B543,'X11'!$B:$AZ,3,FALSE)),IF($X$1=12,(VLOOKUP(B543,'X12'!$B:$AZ,3,FALSE)),IF($X$1=13,(VLOOKUP(B543,'X13'!$B:$AZ,3,FALSE)),"B"))))))))))))))=TRUE," ",(IF($X$1=1,(VLOOKUP(B543,'X1'!$B:$AZ,3,FALSE)),IF($X$1=2,(VLOOKUP(B543,'X2'!$B:$AZ,3,FALSE)),IF($X$1=3,(VLOOKUP(B543,'X3'!$B:$AZ,3,FALSE)),IF($X$1=4,(VLOOKUP(B543,'X4'!$B:$AZ,3,FALSE)),IF($X$1=5,(VLOOKUP(B543,'X5'!$B:$AZ,3,FALSE)),IF($X$1=6,(VLOOKUP(B543,'X6'!$B:$AZ,3,FALSE)),IF($X$1=7,(VLOOKUP(B543,'X7'!$B:$AZ,3,FALSE)),IF($X$1=8,(VLOOKUP(B543,'X8'!$B:$AZ,3,FALSE)),IF($X$1=9,(VLOOKUP(B543,'X9'!$B:$AZ,3,FALSE)),IF($X$1=10,(VLOOKUP(B543,'X10'!$B:$AZ,3,FALSE)),IF($X$1=11,(VLOOKUP(B543,'X11'!$B:$AZ,3,FALSE)),IF($X$1=12,(VLOOKUP(B543,'X12'!$B:$AZ,3,FALSE)),IF($X$1=13,(VLOOKUP(B543,'X13'!$B:$AZ,3,FALSE)),"B")))))))))))))))</f>
        <v xml:space="preserve"> </v>
      </c>
      <c r="K543" s="183" t="str">
        <f ca="1">IF(ISERROR(IF($X$1=1,(VLOOKUP(B543,'X1'!$B:$AZ,5,FALSE)),IF($X$1=2,(VLOOKUP(B543,'X2'!$B:$AZ,5,FALSE)),IF($X$1=3,(VLOOKUP(B543,'X3'!$B:$AZ,5,FALSE)),IF($X$1=4,(VLOOKUP(B543,'X4'!$B:$AZ,5,FALSE)),IF($X$1=5,(VLOOKUP(B543,'X5'!$B:$AZ,5,FALSE)),IF($X$1=6,(VLOOKUP(B543,'X6'!$B:$AZ,5,FALSE)),IF($X$1=7,(VLOOKUP(B543,'X7'!$B:$AZ,5,FALSE)),IF($X$1=8,(VLOOKUP(B543,'X8'!$B:$AZ,5,FALSE)),IF($X$1=9,(VLOOKUP(B543,'X9'!$B:$AZ,5,FALSE)),IF($X$1=10,(VLOOKUP(B543,'X10'!$B:$AZ,5,FALSE)),IF($X$1=11,(VLOOKUP(B543,'X11'!$B:$AZ,5,FALSE)),IF($X$1=12,(VLOOKUP(B543,'X12'!$B:$AZ,5,FALSE)),IF($X$1=13,(VLOOKUP(B543,'X13'!$B:$AZ,5,FALSE)),"B"))))))))))))))=TRUE," ",(IF($X$1=1,(VLOOKUP(B543,'X1'!$B:$AZ,5,FALSE)),IF($X$1=2,(VLOOKUP(B543,'X2'!$B:$AZ,5,FALSE)),IF($X$1=3,(VLOOKUP(B543,'X3'!$B:$AZ,5,FALSE)),IF($X$1=4,(VLOOKUP(B543,'X4'!$B:$AZ,5,FALSE)),IF($X$1=5,(VLOOKUP(B543,'X5'!$B:$AZ,5,FALSE)),IF($X$1=6,(VLOOKUP(B543,'X6'!$B:$AZ,5,FALSE)),IF($X$1=7,(VLOOKUP(B543,'X7'!$B:$AZ,5,FALSE)),IF($X$1=8,(VLOOKUP(B543,'X8'!$B:$AZ,5,FALSE)),IF($X$1=9,(VLOOKUP(B543,'X9'!$B:$AZ,5,FALSE)),IF($X$1=10,(VLOOKUP(B543,'X10'!$B:$AZ,5,FALSE)),IF($X$1=11,(VLOOKUP(B543,'X11'!$B:$AZ,5,FALSE)),IF($X$1=12,(VLOOKUP(B543,'X12'!$B:$AZ,5,FALSE)),IF($X$1=13,(VLOOKUP(B543,'X13'!$B:$AZ,5,FALSE)),"B")))))))))))))))</f>
        <v xml:space="preserve"> </v>
      </c>
      <c r="L543" s="184" t="str">
        <f ca="1">IF(ISERROR(IF($X$1=1,(VLOOKUP(B543,'X1'!$B:$AZ,9,FALSE)),IF($X$1=2,(VLOOKUP(B543,'X2'!$B:$AZ,9,FALSE)),IF($X$1=3,(VLOOKUP(B543,'X3'!$B:$AZ,9,FALSE)),IF($X$1=4,(VLOOKUP(B543,'X4'!$B:$AZ,9,FALSE)),IF($X$1=5,(VLOOKUP(B543,'X5'!$B:$AZ,9,FALSE)),IF($X$1=6,(VLOOKUP(B543,'X6'!$B:$AZ,9,FALSE)),IF($X$1=7,(VLOOKUP(B543,'X7'!$B:$AZ,9,FALSE)),IF($X$1=8,(VLOOKUP(B543,'X8'!$B:$AZ,9,FALSE)),IF($X$1=9,(VLOOKUP(B543,'X9'!$B:$AZ,9,FALSE)),IF($X$1=10,(VLOOKUP(B543,'X10'!$B:$AZ,9,FALSE)),IF($X$1=11,(VLOOKUP(B543,'X11'!$B:$AZ,9,FALSE)),IF($X$1=12,(VLOOKUP(B543,'X12'!$B:$AZ,9,FALSE)),IF($X$1=13,(VLOOKUP(B543,'X13'!$B:$AZ,9,FALSE)),"B"))))))))))))))=TRUE," ",(IF($X$1=1,(VLOOKUP(B543,'X1'!$B:$AZ,9,FALSE)),IF($X$1=2,(VLOOKUP(B543,'X2'!$B:$AZ,9,FALSE)),IF($X$1=3,(VLOOKUP(B543,'X3'!$B:$AZ,9,FALSE)),IF($X$1=4,(VLOOKUP(B543,'X4'!$B:$AZ,9,FALSE)),IF($X$1=5,(VLOOKUP(B543,'X5'!$B:$AZ,9,FALSE)),IF($X$1=6,(VLOOKUP(B543,'X6'!$B:$AZ,9,FALSE)),IF($X$1=7,(VLOOKUP(B543,'X7'!$B:$AZ,9,FALSE)),IF($X$1=8,(VLOOKUP(B543,'X8'!$B:$AZ,9,FALSE)),IF($X$1=9,(VLOOKUP(B543,'X9'!$B:$AZ,9,FALSE)),IF($X$1=10,(VLOOKUP(B543,'X10'!$B:$AZ,9,FALSE)),IF($X$1=11,(VLOOKUP(B543,'X11'!$B:$AZ,9,FALSE)),IF($X$1=12,(VLOOKUP(B543,'X12'!$B:$AZ,9,FALSE)),IF($X$1=13,(VLOOKUP(B543,'X13'!$B:$AZ,9,FALSE)),"B")))))))))))))))</f>
        <v xml:space="preserve"> </v>
      </c>
      <c r="M543" s="184" t="str">
        <f ca="1">IF(ISERROR(IF($X$1=1,(VLOOKUP(B543,'X1'!$B:$AZ,10,FALSE)),IF($X$1=2,(VLOOKUP(B543,'X2'!$B:$AZ,10,FALSE)),IF($X$1=3,(VLOOKUP(B543,'X3'!$B:$AZ,10,FALSE)),IF($X$1=4,(VLOOKUP(B543,'X4'!$B:$AZ,10,FALSE)),IF($X$1=5,(VLOOKUP(B543,'X5'!$B:$AZ,10,FALSE)),IF($X$1=6,(VLOOKUP(B543,'X6'!$B:$AZ,10,FALSE)),IF($X$1=7,(VLOOKUP(B543,'X7'!$B:$AZ,10,FALSE)),IF($X$1=8,(VLOOKUP(B543,'X8'!$B:$AZ,10,FALSE)),IF($X$1=9,(VLOOKUP(B543,'X9'!$B:$AZ,10,FALSE)),IF($X$1=10,(VLOOKUP(B543,'X10'!$B:$AZ,10,FALSE)),IF($X$1=11,(VLOOKUP(B543,'X11'!$B:$AZ,10,FALSE)),IF($X$1=12,(VLOOKUP(B543,'X12'!$B:$AZ,10,FALSE)),IF($X$1=13,(VLOOKUP(B543,'X13'!$B:$AZ,10,FALSE)),"B"))))))))))))))=TRUE," ",(IF($X$1=1,(VLOOKUP(B543,'X1'!$B:$AZ,10,FALSE)),IF($X$1=2,(VLOOKUP(B543,'X2'!$B:$AZ,10,FALSE)),IF($X$1=3,(VLOOKUP(B543,'X3'!$B:$AZ,10,FALSE)),IF($X$1=4,(VLOOKUP(B543,'X4'!$B:$AZ,10,FALSE)),IF($X$1=5,(VLOOKUP(B543,'X5'!$B:$AZ,10,FALSE)),IF($X$1=6,(VLOOKUP(B543,'X6'!$B:$AZ,10,FALSE)),IF($X$1=7,(VLOOKUP(B543,'X7'!$B:$AZ,10,FALSE)),IF($X$1=8,(VLOOKUP(B543,'X8'!$B:$AZ,10,FALSE)),IF($X$1=9,(VLOOKUP(B543,'X9'!$B:$AZ,10,FALSE)),IF($X$1=10,(VLOOKUP(B543,'X10'!$B:$AZ,10,FALSE)),IF($X$1=11,(VLOOKUP(B543,'X11'!$B:$AZ,10,FALSE)),IF($X$1=12,(VLOOKUP(B543,'X12'!$B:$AZ,10,FALSE)),IF($X$1=13,(VLOOKUP(B543,'X13'!$B:$AZ,10,FALSE)),"B")))))))))))))))</f>
        <v xml:space="preserve"> </v>
      </c>
      <c r="N543" s="185" t="str">
        <f ca="1">IF(ISERROR(IF($X$1=1,(VLOOKUP(B543,'X1'!$B:$AZ,45,FALSE)),IF($X$1=2,(VLOOKUP(B543,'X2'!$B:$AZ,45,FALSE)),IF($X$1=3,(VLOOKUP(B543,'X3'!$B:$AZ,45,FALSE)),IF($X$1=4,(VLOOKUP(B543,'X4'!$B:$AZ,45,FALSE)),IF($X$1=5,(VLOOKUP(B543,'X5'!$B:$AZ,45,FALSE)),IF($X$1=6,(VLOOKUP(B543,'X6'!$B:$AZ,45,FALSE)),IF($X$1=7,(VLOOKUP(B543,'X7'!$B:$AZ,45,FALSE)),IF($X$1=8,(VLOOKUP(B543,'X8'!$B:$AZ,45,FALSE)),IF($X$1=9,(VLOOKUP(B543,'X9'!$B:$AZ,45,FALSE)),IF($X$1=10,(VLOOKUP(B543,'X10'!$B:$AZ,45,FALSE)),IF($X$1=11,(VLOOKUP(B543,'X11'!$B:$AZ,45,FALSE)),IF($X$1=12,(VLOOKUP(B543,'X12'!$B:$AZ,45,FALSE)),IF($X$1=13,(VLOOKUP(B543,'X13'!$B:$AZ,45,FALSE)),"B"))))))))))))))=TRUE," ",(IF($X$1=1,(VLOOKUP(B543,'X1'!$B:$AZ,45,FALSE)),IF($X$1=2,(VLOOKUP(B543,'X2'!$B:$AZ,45,FALSE)),IF($X$1=3,(VLOOKUP(B543,'X3'!$B:$AZ,45,FALSE)),IF($X$1=4,(VLOOKUP(B543,'X4'!$B:$AZ,45,FALSE)),IF($X$1=5,(VLOOKUP(B543,'X5'!$B:$AZ,45,FALSE)),IF($X$1=6,(VLOOKUP(B543,'X6'!$B:$AZ,45,FALSE)),IF($X$1=7,(VLOOKUP(B543,'X7'!$B:$AZ,45,FALSE)),IF($X$1=8,(VLOOKUP(B543,'X8'!$B:$AZ,45,FALSE)),IF($X$1=9,(VLOOKUP(B543,'X9'!$B:$AZ,45,FALSE)),IF($X$1=10,(VLOOKUP(B543,'X10'!$B:$AZ,45,FALSE)),IF($X$1=11,(VLOOKUP(B543,'X11'!$B:$AZ,45,FALSE)),IF($X$1=12,(VLOOKUP(B543,'X12'!$B:$AZ,45,FALSE)),IF($X$1=13,(VLOOKUP(B543,'X13'!$B:$AZ,45,FALSE)),"B")))))))))))))))</f>
        <v xml:space="preserve"> </v>
      </c>
      <c r="O543" s="184" t="str">
        <f ca="1">IF(ISERROR(IF($X$1=1,(VLOOKUP(B543,'X1'!$B:$AZ,11,FALSE)),IF($X$1=2,(VLOOKUP(B543,'X2'!$B:$AZ,11,FALSE)),IF($X$1=3,(VLOOKUP(B543,'X3'!$B:$AZ,11,FALSE)),IF($X$1=4,(VLOOKUP(B543,'X4'!$B:$AZ,11,FALSE)),IF($X$1=5,(VLOOKUP(B543,'X5'!$B:$AZ,11,FALSE)),IF($X$1=6,(VLOOKUP(B543,'X6'!$B:$AZ,11,FALSE)),IF($X$1=7,(VLOOKUP(B543,'X7'!$B:$AZ,11,FALSE)),IF($X$1=8,(VLOOKUP(B543,'X8'!$B:$AZ,11,FALSE)),IF($X$1=9,(VLOOKUP(B543,'X9'!$B:$AZ,11,FALSE)),IF($X$1=10,(VLOOKUP(B543,'X10'!$B:$AZ,11,FALSE)),IF($X$1=11,(VLOOKUP(B543,'X11'!$B:$AZ,11,FALSE)),IF($X$1=12,(VLOOKUP(B543,'X12'!$B:$AZ,11,FALSE)),IF($X$1=13,(VLOOKUP(B543,'X13'!$B:$AZ,11,FALSE)),"B"))))))))))))))=TRUE," ",(IF($X$1=1,(VLOOKUP(B543,'X1'!$B:$AZ,11,FALSE)),IF($X$1=2,(VLOOKUP(B543,'X2'!$B:$AZ,11,FALSE)),IF($X$1=3,(VLOOKUP(B543,'X3'!$B:$AZ,11,FALSE)),IF($X$1=4,(VLOOKUP(B543,'X4'!$B:$AZ,11,FALSE)),IF($X$1=5,(VLOOKUP(B543,'X5'!$B:$AZ,11,FALSE)),IF($X$1=6,(VLOOKUP(B543,'X6'!$B:$AZ,11,FALSE)),IF($X$1=7,(VLOOKUP(B543,'X7'!$B:$AZ,11,FALSE)),IF($X$1=8,(VLOOKUP(B543,'X8'!$B:$AZ,11,FALSE)),IF($X$1=9,(VLOOKUP(B543,'X9'!$B:$AZ,11,FALSE)),IF($X$1=10,(VLOOKUP(B543,'X10'!$B:$AZ,11,FALSE)),IF($X$1=11,(VLOOKUP(B543,'X11'!$B:$AZ,11,FALSE)),IF($X$1=12,(VLOOKUP(B543,'X12'!$B:$AZ,11,FALSE)),IF($X$1=13,(VLOOKUP(B543,'X13'!$B:$AZ,11,FALSE)),"B")))))))))))))))</f>
        <v xml:space="preserve"> </v>
      </c>
      <c r="P543" s="184" t="str">
        <f ca="1">IF(ISERROR(IF($X$1=1,(VLOOKUP(B543,'X1'!$B:$AZ,12,FALSE)),IF($X$1=2,(VLOOKUP(B543,'X2'!$B:$AZ,12,FALSE)),IF($X$1=3,(VLOOKUP(B543,'X3'!$B:$AZ,12,FALSE)),IF($X$1=4,(VLOOKUP(B543,'X4'!$B:$AZ,12,FALSE)),IF($X$1=5,(VLOOKUP(B543,'X5'!$B:$AZ,12,FALSE)),IF($X$1=6,(VLOOKUP(B543,'X6'!$B:$AZ,12,FALSE)),IF($X$1=7,(VLOOKUP(B543,'X7'!$B:$AZ,12,FALSE)),IF($X$1=8,(VLOOKUP(B543,'X8'!$B:$AZ,12,FALSE)),IF($X$1=9,(VLOOKUP(B543,'X9'!$B:$AZ,12,FALSE)),IF($X$1=10,(VLOOKUP(B543,'X10'!$B:$AZ,12,FALSE)),IF($X$1=11,(VLOOKUP(B543,'X11'!$B:$AZ,12,FALSE)),IF($X$1=12,(VLOOKUP(B543,'X12'!$B:$AZ,12,FALSE)),IF($X$1=13,(VLOOKUP(B543,'X13'!$B:$AZ,12,FALSE)),"B"))))))))))))))=TRUE," ",(IF($X$1=1,(VLOOKUP(B543,'X1'!$B:$AZ,12,FALSE)),IF($X$1=2,(VLOOKUP(B543,'X2'!$B:$AZ,12,FALSE)),IF($X$1=3,(VLOOKUP(B543,'X3'!$B:$AZ,12,FALSE)),IF($X$1=4,(VLOOKUP(B543,'X4'!$B:$AZ,12,FALSE)),IF($X$1=5,(VLOOKUP(B543,'X5'!$B:$AZ,12,FALSE)),IF($X$1=6,(VLOOKUP(B543,'X6'!$B:$AZ,12,FALSE)),IF($X$1=7,(VLOOKUP(B543,'X7'!$B:$AZ,12,FALSE)),IF($X$1=8,(VLOOKUP(B543,'X8'!$B:$AZ,12,FALSE)),IF($X$1=9,(VLOOKUP(B543,'X9'!$B:$AZ,12,FALSE)),IF($X$1=10,(VLOOKUP(B543,'X10'!$B:$AZ,12,FALSE)),IF($X$1=11,(VLOOKUP(B543,'X11'!$B:$AZ,12,FALSE)),IF($X$1=12,(VLOOKUP(B543,'X12'!$B:$AZ,12,FALSE)),IF($X$1=13,(VLOOKUP(B543,'X13'!$B:$AZ,12,FALSE)),"B")))))))))))))))</f>
        <v xml:space="preserve"> </v>
      </c>
      <c r="Q543" s="185" t="str">
        <f ca="1">IF(ISERROR(IF($X$1=1,(VLOOKUP(B543,'X1'!$B:$AZ,46,FALSE)),IF($X$1=2,(VLOOKUP(B543,'X2'!$B:$AZ,46,FALSE)),IF($X$1=3,(VLOOKUP(B543,'X3'!$B:$AZ,46,FALSE)),IF($X$1=4,(VLOOKUP(B543,'X4'!$B:$AZ,46,FALSE)),IF($X$1=5,(VLOOKUP(B543,'X5'!$B:$AZ,46,FALSE)),IF($X$1=6,(VLOOKUP(B543,'X6'!$B:$AZ,46,FALSE)),IF($X$1=7,(VLOOKUP(B543,'X7'!$B:$AZ,46,FALSE)),IF($X$1=8,(VLOOKUP(B543,'X8'!$B:$AZ,46,FALSE)),IF($X$1=9,(VLOOKUP(B543,'X9'!$B:$AZ,46,FALSE)),IF($X$1=10,(VLOOKUP(B543,'X10'!$B:$AZ,46,FALSE)),IF($X$1=11,(VLOOKUP(B543,'X11'!$B:$AZ,46,FALSE)),IF($X$1=12,(VLOOKUP(B543,'X12'!$B:$AZ,46,FALSE)),IF($X$1=13,(VLOOKUP(B543,'X13'!$B:$AZ,46,FALSE)),"B"))))))))))))))=TRUE," ",(IF($X$1=1,(VLOOKUP(B543,'X1'!$B:$AZ,46,FALSE)),IF($X$1=2,(VLOOKUP(B543,'X2'!$B:$AZ,46,FALSE)),IF($X$1=3,(VLOOKUP(B543,'X3'!$B:$AZ,46,FALSE)),IF($X$1=4,(VLOOKUP(B543,'X4'!$B:$AZ,46,FALSE)),IF($X$1=5,(VLOOKUP(B543,'X5'!$B:$AZ,46,FALSE)),IF($X$1=6,(VLOOKUP(B543,'X6'!$B:$AZ,46,FALSE)),IF($X$1=7,(VLOOKUP(B543,'X7'!$B:$AZ,46,FALSE)),IF($X$1=8,(VLOOKUP(B543,'X8'!$B:$AZ,46,FALSE)),IF($X$1=9,(VLOOKUP(B543,'X9'!$B:$AZ,46,FALSE)),IF($X$1=10,(VLOOKUP(B543,'X10'!$B:$AZ,46,FALSE)),IF($X$1=11,(VLOOKUP(B543,'X11'!$B:$AZ,46,FALSE)),IF($X$1=12,(VLOOKUP(B543,'X12'!$B:$AZ,46,FALSE)),IF($X$1=13,(VLOOKUP(B543,'X13'!$B:$AZ,46,FALSE)),"B")))))))))))))))</f>
        <v xml:space="preserve"> </v>
      </c>
      <c r="R543" s="185" t="str">
        <f ca="1">IF(ISERROR(IF($X$1=1,(VLOOKUP(B543,'X1'!$B:$AZ,15,FALSE)),IF($X$1=2,(VLOOKUP(B543,'X2'!$B:$AZ,15,FALSE)),IF($X$1=3,(VLOOKUP(B543,'X3'!$B:$AZ,15,FALSE)),IF($X$1=4,(VLOOKUP(B543,'X4'!$B:$AZ,15,FALSE)),IF($X$1=5,(VLOOKUP(B543,'X5'!$B:$AZ,15,FALSE)),IF($X$1=6,(VLOOKUP(B543,'X6'!$B:$AZ,15,FALSE)),IF($X$1=7,(VLOOKUP(B543,'X7'!$B:$AZ,15,FALSE)),IF($X$1=8,(VLOOKUP(B543,'X8'!$B:$AZ,15,FALSE)),IF($X$1=9,(VLOOKUP(B543,'X9'!$B:$AZ,15,FALSE)),IF($X$1=10,(VLOOKUP(B543,'X10'!$B:$AZ,15,FALSE)),IF($X$1=11,(VLOOKUP(B543,'X11'!$B:$AZ,15,FALSE)),IF($X$1=12,(VLOOKUP(B543,'X12'!$B:$AZ,15,FALSE)),IF($X$1=13,(VLOOKUP(B543,'X13'!$B:$AZ,15,FALSE)),"B"))))))))))))))=TRUE," ",(IF($X$1=1,(VLOOKUP(B543,'X1'!$B:$AZ,15,FALSE)),IF($X$1=2,(VLOOKUP(B543,'X2'!$B:$AZ,15,FALSE)),IF($X$1=3,(VLOOKUP(B543,'X3'!$B:$AZ,15,FALSE)),IF($X$1=4,(VLOOKUP(B543,'X4'!$B:$AZ,15,FALSE)),IF($X$1=5,(VLOOKUP(B543,'X5'!$B:$AZ,15,FALSE)),IF($X$1=6,(VLOOKUP(B543,'X6'!$B:$AZ,15,FALSE)),IF($X$1=7,(VLOOKUP(B543,'X7'!$B:$AZ,15,FALSE)),IF($X$1=8,(VLOOKUP(B543,'X8'!$B:$AZ,15,FALSE)),IF($X$1=9,(VLOOKUP(B543,'X9'!$B:$AZ,15,FALSE)),IF($X$1=10,(VLOOKUP(B543,'X10'!$B:$AZ,15,FALSE)),IF($X$1=11,(VLOOKUP(B543,'X11'!$B:$AZ,15,FALSE)),IF($X$1=12,(VLOOKUP(B543,'X12'!$B:$AZ,15,FALSE)),IF($X$1=13,(VLOOKUP(B543,'X13'!$B:$AZ,15,FALSE)),"B")))))))))))))))</f>
        <v xml:space="preserve"> </v>
      </c>
      <c r="S543" s="185" t="str">
        <f ca="1">IF(ISERROR(IF((IF($X$1=1,(VLOOKUP(B543,'X1'!$B:$AZ,14,FALSE)),(IF($X$1=2,(VLOOKUP(B543,'X2'!$B:$AZ,14,FALSE)),(IF($X$1=3,(VLOOKUP(B543,'X3'!$B:$AZ,14,FALSE)),(IF($X$1=4,(VLOOKUP(B543,'X4'!$B:$AZ,14,FALSE)),(IF($X$1=5,(VLOOKUP(B543,'X5'!$B:$AZ,14,FALSE)),(IF($X$1=6,(VLOOKUP(B543,'X6'!$B:$AZ,14,FALSE)),(IF($X$1=7,(VLOOKUP(B543,'X7'!$B:$AZ,14,FALSE)),(IF($X$1=8,(VLOOKUP(B543,'X8'!$B:$AZ,14,FALSE)),(IF($X$1=9,(VLOOKUP(B543,'X9'!$B:$AZ,14,FALSE)),(IF($X$1=10,(VLOOKUP(B543,'X10'!$B:$AZ,14,FALSE)),(IF($X$1=11,(VLOOKUP(B543,'X11'!$B:$AZ,14,FALSE)),(IF($X$1=12,(VLOOKUP(B543,'X12'!$B:$AZ,14,FALSE)),(VLOOKUP(B543,'X13'!$B:$AZ,14,FALSE))))))))))))))))))))))))))=$V$1," ",(IF($X$1=1,(VLOOKUP(B543,'X1'!$B:$AZ,14,FALSE)),(IF($X$1=2,(VLOOKUP(B543,'X2'!$B:$AZ,14,FALSE)),(IF($X$1=3,(VLOOKUP(B543,'X3'!$B:$AZ,14,FALSE)),(IF($X$1=4,(VLOOKUP(B543,'X4'!$B:$AZ,14,FALSE)),(IF($X$1=5,(VLOOKUP(B543,'X5'!$B:$AZ,14,FALSE)),(IF($X$1=6,(VLOOKUP(B543,'X6'!$B:$AZ,14,FALSE)),(IF($X$1=7,(VLOOKUP(B543,'X7'!$B:$AZ,14,FALSE)),(IF($X$1=8,(VLOOKUP(B543,'X8'!$B:$AZ,14,FALSE)),(IF($X$1=9,(VLOOKUP(B543,'X9'!$B:$AZ,14,FALSE)),(IF($X$1=10,(VLOOKUP(B543,'X10'!$B:$AZ,14,FALSE)),(IF($X$1=11,(VLOOKUP(B543,'X11'!$B:$AZ,14,FALSE)),(IF($X$1=12,(VLOOKUP(B543,'X12'!$B:$AZ,14,FALSE)),(VLOOKUP(B543,'X13'!$B:$AZ,14,FALSE))))))))))))))))))))))))))))=TRUE," ",(IF((IF($X$1=1,(VLOOKUP(B543,'X1'!$B:$AZ,14,FALSE)),(IF($X$1=2,(VLOOKUP(B543,'X2'!$B:$AZ,14,FALSE)),(IF($X$1=3,(VLOOKUP(B543,'X3'!$B:$AZ,14,FALSE)),(IF($X$1=4,(VLOOKUP(B543,'X4'!$B:$AZ,14,FALSE)),(IF($X$1=5,(VLOOKUP(B543,'X5'!$B:$AZ,14,FALSE)),(IF($X$1=6,(VLOOKUP(B543,'X6'!$B:$AZ,14,FALSE)),(IF($X$1=7,(VLOOKUP(B543,'X7'!$B:$AZ,14,FALSE)),(IF($X$1=8,(VLOOKUP(B543,'X8'!$B:$AZ,14,FALSE)),(IF($X$1=9,(VLOOKUP(B543,'X9'!$B:$AZ,14,FALSE)),(IF($X$1=10,(VLOOKUP(B543,'X10'!$B:$AZ,14,FALSE)),(IF($X$1=11,(VLOOKUP(B543,'X11'!$B:$AZ,14,FALSE)),(IF($X$1=12,(VLOOKUP(B543,'X12'!$B:$AZ,14,FALSE)),(VLOOKUP(B543,'X13'!$B:$AZ,14,FALSE))))))))))))))))))))))))))=$V$1," ",(IF($X$1=1,(VLOOKUP(B543,'X1'!$B:$AZ,14,FALSE)),(IF($X$1=2,(VLOOKUP(B543,'X2'!$B:$AZ,14,FALSE)),(IF($X$1=3,(VLOOKUP(B543,'X3'!$B:$AZ,14,FALSE)),(IF($X$1=4,(VLOOKUP(B543,'X4'!$B:$AZ,14,FALSE)),(IF($X$1=5,(VLOOKUP(B543,'X5'!$B:$AZ,14,FALSE)),(IF($X$1=6,(VLOOKUP(B543,'X6'!$B:$AZ,14,FALSE)),(IF($X$1=7,(VLOOKUP(B543,'X7'!$B:$AZ,14,FALSE)),(IF($X$1=8,(VLOOKUP(B543,'X8'!$B:$AZ,14,FALSE)),(IF($X$1=9,(VLOOKUP(B543,'X9'!$B:$AZ,14,FALSE)),(IF($X$1=10,(VLOOKUP(B543,'X10'!$B:$AZ,14,FALSE)),(IF($X$1=11,(VLOOKUP(B543,'X11'!$B:$AZ,14,FALSE)),(IF($X$1=12,(VLOOKUP(B543,'X12'!$B:$AZ,14,FALSE)),(VLOOKUP(B543,'X13'!$B:$AZ,14,FALSE)))))))))))))))))))))))))))))</f>
        <v xml:space="preserve"> </v>
      </c>
    </row>
    <row r="544" spans="1:19" ht="14.1" customHeight="1" x14ac:dyDescent="0.2">
      <c r="A544" s="156" t="s">
        <v>1058</v>
      </c>
      <c r="B544" s="122" t="str">
        <f>IF(ISERROR(IF($U$16=1,(VLOOKUP(A544,$AC$89:$AH$125,2,FALSE)),IF((IF($X$1=1,'X1'!B503,(IF($X$1=2,'X2'!B503,(IF($X$1=3,'X3'!B503,(IF($X$1=4,'X4'!B503,(IF($X$1=5,'X5'!B503,(IF($X$1=6,'X6'!B503,(IF($X$1=7,'X7'!B503,(IF($X$1=8,'X8'!B503,(IF($X$1=9,'X9'!B503,(IF($X$1=10,'X10'!B503,(IF($X$1=11,'X11'!B503,(IF($X$1=12,'X12'!B503,'X13'!B503))))))))))))))))))))))))="","",(IF($X$1=1,'X1'!B503,(IF($X$1=2,'X2'!B503,(IF($X$1=3,'X3'!B503,(IF($X$1=4,'X4'!B503,(IF($X$1=5,'X5'!B503,(IF($X$1=6,'X6'!B503,(IF($X$1=7,'X7'!B503,(IF($X$1=8,'X8'!B503,(IF($X$1=9,'X9'!B503,(IF($X$1=10,'X10'!B503,(IF($X$1=11,'X11'!B503,(IF($X$1=12,'X12'!B503,'X13'!B503)))))))))))))))))))))))))))=TRUE," ",(IF($U$16=1,(VLOOKUP(A544,$AC$89:$AH$125,2,FALSE)),IF((IF($X$1=1,'X1'!B503,(IF($X$1=2,'X2'!B503,(IF($X$1=3,'X3'!B503,(IF($X$1=4,'X4'!B503,(IF($X$1=5,'X5'!B503,(IF($X$1=6,'X6'!B503,(IF($X$1=7,'X7'!B503,(IF($X$1=8,'X8'!B503,(IF($X$1=9,'X9'!B503,(IF($X$1=10,'X10'!B503,(IF($X$1=11,'X11'!B503,(IF($X$1=12,'X12'!B503,'X13'!B503))))))))))))))))))))))))="","",(IF($X$1=1,'X1'!B503,(IF($X$1=2,'X2'!B503,(IF($X$1=3,'X3'!B503,(IF($X$1=4,'X4'!B503,(IF($X$1=5,'X5'!B503,(IF($X$1=6,'X6'!B503,(IF($X$1=7,'X7'!B503,(IF($X$1=8,'X8'!B503,(IF($X$1=9,'X9'!B503,(IF($X$1=10,'X10'!B503,(IF($X$1=11,'X11'!B503,(IF($X$1=12,'X12'!B503,'X13'!B503))))))))))))))))))))))))))))</f>
        <v/>
      </c>
      <c r="C544" s="181" t="str">
        <f ca="1">IF(ISERROR(IF($X$1=1,(VLOOKUP(B544,'X1'!$B:$AZ,47,FALSE)),IF($X$1=2,(VLOOKUP(B544,'X2'!$B:$AZ,47,FALSE)),IF($X$1=3,(VLOOKUP(B544,'X3'!$B:$AZ,47,FALSE)),IF($X$1=4,(VLOOKUP(B544,'X4'!$B:$AZ,47,FALSE)),IF($X$1=5,(VLOOKUP(B544,'X5'!$B:$AZ,47,FALSE)),IF($X$1=6,(VLOOKUP(B544,'X6'!$B:$AZ,47,FALSE)),IF($X$1=7,(VLOOKUP(B544,'X7'!$B:$AZ,47,FALSE)),IF($X$1=8,(VLOOKUP(B544,'X8'!$B:$AZ,47,FALSE)),IF($X$1=9,(VLOOKUP(B544,'X9'!$B:$AZ,47,FALSE)),IF($X$1=10,(VLOOKUP(B544,'X10'!$B:$AZ,47,FALSE)),IF($X$1=11,(VLOOKUP(B544,'X11'!$B:$AZ,47,FALSE)),IF($X$1=12,(VLOOKUP(B544,'X12'!$B:$AZ,47,FALSE)),IF($X$1=13,(VLOOKUP(B544,'X13'!$B:$AZ,47,FALSE)),"B"))))))))))))))=TRUE," ",(IF($X$1=1,(VLOOKUP(B544,'X1'!$B:$AZ,47,FALSE)),IF($X$1=2,(VLOOKUP(B544,'X2'!$B:$AZ,47,FALSE)),IF($X$1=3,(VLOOKUP(B544,'X3'!$B:$AZ,47,FALSE)),IF($X$1=4,(VLOOKUP(B544,'X4'!$B:$AZ,47,FALSE)),IF($X$1=5,(VLOOKUP(B544,'X5'!$B:$AZ,47,FALSE)),IF($X$1=6,(VLOOKUP(B544,'X6'!$B:$AZ,47,FALSE)),IF($X$1=7,(VLOOKUP(B544,'X7'!$B:$AZ,47,FALSE)),IF($X$1=8,(VLOOKUP(B544,'X8'!$B:$AZ,47,FALSE)),IF($X$1=9,(VLOOKUP(B544,'X9'!$B:$AZ,47,FALSE)),IF($X$1=10,(VLOOKUP(B544,'X10'!$B:$AZ,47,FALSE)),IF($X$1=11,(VLOOKUP(B544,'X11'!$B:$AZ,47,FALSE)),IF($X$1=12,(VLOOKUP(B544,'X12'!$B:$AZ,47,FALSE)),IF($X$1=13,(VLOOKUP(B544,'X13'!$B:$AZ,47,FALSE)),"B")))))))))))))))</f>
        <v xml:space="preserve"> </v>
      </c>
      <c r="D544" s="181" t="str">
        <f ca="1">IF(ISERROR(IF($X$1=1,(VLOOKUP(B544,'X1'!$B:$AP,41,FALSE)),IF($X$1=2,(VLOOKUP(B544,'X2'!$B:$AP,41,FALSE)),IF($X$1=3,(VLOOKUP(B544,'X3'!$B:$AP,41,FALSE)),IF($X$1=4,(VLOOKUP(B544,'X4'!$B:$AP,41,FALSE)),IF($X$1=5,(VLOOKUP(B544,'X5'!$B:$AP,41,FALSE)),IF($X$1=6,(VLOOKUP(B544,'X6'!$B:$AP,41,FALSE)),IF($X$1=7,(VLOOKUP(B544,'X7'!$B:$AP,41,FALSE)),IF($X$1=8,(VLOOKUP(B544,'X8'!$B:$AP,41,FALSE)),IF($X$1=9,(VLOOKUP(B544,'X9'!$B:$AP,41,FALSE)),IF($X$1=10,(VLOOKUP(B544,'X10'!$B:$AP,41,FALSE)),IF($X$1=11,(VLOOKUP(B544,'X11'!$B:$AP,41,FALSE)),IF($X$1=12,(VLOOKUP(B544,'X12'!$B:$AP,41,FALSE)),IF($X$1=13,(VLOOKUP(B544,'X13'!$B:$AP,41,FALSE)),"B"))))))))))))))=TRUE," ",(IF($X$1=1,(VLOOKUP(B544,'X1'!$B:$AP,41,FALSE)),IF($X$1=2,(VLOOKUP(B544,'X2'!$B:$AP,41,FALSE)),IF($X$1=3,(VLOOKUP(B544,'X3'!$B:$AP,41,FALSE)),IF($X$1=4,(VLOOKUP(B544,'X4'!$B:$AP,41,FALSE)),IF($X$1=5,(VLOOKUP(B544,'X5'!$B:$AP,41,FALSE)),IF($X$1=6,(VLOOKUP(B544,'X6'!$B:$AP,41,FALSE)),IF($X$1=7,(VLOOKUP(B544,'X7'!$B:$AP,41,FALSE)),IF($X$1=8,(VLOOKUP(B544,'X8'!$B:$AP,41,FALSE)),IF($X$1=9,(VLOOKUP(B544,'X9'!$B:$AP,41,FALSE)),IF($X$1=10,(VLOOKUP(B544,'X10'!$B:$AP,41,FALSE)),IF($X$1=11,(VLOOKUP(B544,'X11'!$B:$AP,41,FALSE)),IF($X$1=12,(VLOOKUP(B544,'X12'!$B:$AP,41,FALSE)),IF($X$1=13,(VLOOKUP(B544,'X13'!$B:$AP,41,FALSE)),"B")))))))))))))))</f>
        <v xml:space="preserve"> </v>
      </c>
      <c r="E544" s="182" t="str">
        <f ca="1">IF(ISERROR(IF($X$1=1,(VLOOKUP(B544,'X1'!$B:$AP,7,FALSE)),IF($X$1=2,(VLOOKUP(B544,'X2'!$B:$AP,7,FALSE)),IF($X$1=3,(VLOOKUP(B544,'X3'!$B:$AP,7,FALSE)),IF($X$1=4,(VLOOKUP(B544,'X4'!$B:$AP,7,FALSE)),IF($X$1=5,(VLOOKUP(B544,'X5'!$B:$AP,7,FALSE)),IF($X$1=6,(VLOOKUP(B544,'X6'!$B:$AP,7,FALSE)),IF($X$1=7,(VLOOKUP(B544,'X7'!$B:$AP,7,FALSE)),IF($X$1=8,(VLOOKUP(B544,'X8'!$B:$AP,7,FALSE)),IF($X$1=9,(VLOOKUP(B544,'X9'!$B:$AP,7,FALSE)),IF($X$1=10,(VLOOKUP(B544,'X10'!$B:$AP,7,FALSE)),IF($X$1=11,(VLOOKUP(B544,'X11'!$B:$AP,7,FALSE)),IF($X$1=12,(VLOOKUP(B544,'X12'!$B:$AP,7,FALSE)),IF($X$1=13,(VLOOKUP(B544,'X13'!$B:$AP,7,FALSE)),"B"))))))))))))))=TRUE," ",(IF($X$1=1,(VLOOKUP(B544,'X1'!$B:$AP,7,FALSE)),IF($X$1=2,(VLOOKUP(B544,'X2'!$B:$AP,7,FALSE)),IF($X$1=3,(VLOOKUP(B544,'X3'!$B:$AP,7,FALSE)),IF($X$1=4,(VLOOKUP(B544,'X4'!$B:$AP,7,FALSE)),IF($X$1=5,(VLOOKUP(B544,'X5'!$B:$AP,7,FALSE)),IF($X$1=6,(VLOOKUP(B544,'X6'!$B:$AP,7,FALSE)),IF($X$1=7,(VLOOKUP(B544,'X7'!$B:$AP,7,FALSE)),IF($X$1=8,(VLOOKUP(B544,'X8'!$B:$AP,7,FALSE)),IF($X$1=9,(VLOOKUP(B544,'X9'!$B:$AP,7,FALSE)),IF($X$1=10,(VLOOKUP(B544,'X10'!$B:$AP,7,FALSE)),IF($X$1=11,(VLOOKUP(B544,'X11'!$B:$AP,7,FALSE)),IF($X$1=12,(VLOOKUP(B544,'X12'!$B:$AP,7,FALSE)),IF($X$1=13,(VLOOKUP(B544,'X13'!$B:$AP,7,FALSE)),"B")))))))))))))))</f>
        <v xml:space="preserve"> </v>
      </c>
      <c r="F544" s="182" t="str">
        <f ca="1">IF(ISERROR(IF((IF($X$1=1,(VLOOKUP(B544,'X1'!$B:$AO,6,FALSE)),(IF($X$1=2,(VLOOKUP(B544,'X2'!$B:$AO,6,FALSE)),(IF($X$1=3,(VLOOKUP(B544,'X3'!$B:$AO,6,FALSE)),(IF($X$1=4,(VLOOKUP(B544,'X4'!$B:$AO,6,FALSE)),(IF($X$1=5,(VLOOKUP(B544,'X5'!$B:$AO,6,FALSE)),(IF($X$1=6,(VLOOKUP(B544,'X6'!$B:$AO,6,FALSE)),(IF($X$1=7,(VLOOKUP(B544,'X7'!$B:$AO,6,FALSE)),(IF($X$1=8,(VLOOKUP(B544,'X8'!$B:$AO,6,FALSE)),(IF($X$1=9,(VLOOKUP(B544,'X9'!$B:$AO,6,FALSE)),(IF($X$1=10,(VLOOKUP(B544,'X10'!$B:$AO,6,FALSE)),(IF($X$1=11,(VLOOKUP(B544,'X11'!$B:$AO,6,FALSE)),(IF($X$1=12,(VLOOKUP(B544,'X12'!$B:$AO,6,FALSE)),(VLOOKUP(B544,'X13'!$B:$AO,6,FALSE))))))))))))))))))))))))))=$V$1," ",(IF($X$1=1,(VLOOKUP(B544,'X1'!$B:$AO,6,FALSE)),(IF($X$1=2,(VLOOKUP(B544,'X2'!$B:$AO,6,FALSE)),(IF($X$1=3,(VLOOKUP(B544,'X3'!$B:$AO,6,FALSE)),(IF($X$1=4,(VLOOKUP(B544,'X4'!$B:$AO,6,FALSE)),(IF($X$1=5,(VLOOKUP(B544,'X5'!$B:$AO,6,FALSE)),(IF($X$1=6,(VLOOKUP(B544,'X6'!$B:$AO,6,FALSE)),(IF($X$1=7,(VLOOKUP(B544,'X7'!$B:$AO,6,FALSE)),(IF($X$1=8,(VLOOKUP(B544,'X8'!$B:$AO,6,FALSE)),(IF($X$1=9,(VLOOKUP(B544,'X9'!$B:$AO,6,FALSE)),(IF($X$1=10,(VLOOKUP(B544,'X10'!$B:$AO,6,FALSE)),(IF($X$1=11,(VLOOKUP(B544,'X11'!$B:$AO,6,FALSE)),(IF($X$1=12,(VLOOKUP(B544,'X12'!$B:$AO,6,FALSE)),(VLOOKUP(B544,'X13'!$B:$AO,6,FALSE))))))))))))))))))))))))))))=TRUE," ",(IF((IF($X$1=1,(VLOOKUP(B544,'X1'!$B:$AO,6,FALSE)),(IF($X$1=2,(VLOOKUP(B544,'X2'!$B:$AO,6,FALSE)),(IF($X$1=3,(VLOOKUP(B544,'X3'!$B:$AO,6,FALSE)),(IF($X$1=4,(VLOOKUP(B544,'X4'!$B:$AO,6,FALSE)),(IF($X$1=5,(VLOOKUP(B544,'X5'!$B:$AO,6,FALSE)),(IF($X$1=6,(VLOOKUP(B544,'X6'!$B:$AO,6,FALSE)),(IF($X$1=7,(VLOOKUP(B544,'X7'!$B:$AO,6,FALSE)),(IF($X$1=8,(VLOOKUP(B544,'X8'!$B:$AO,6,FALSE)),(IF($X$1=9,(VLOOKUP(B544,'X9'!$B:$AO,6,FALSE)),(IF($X$1=10,(VLOOKUP(B544,'X10'!$B:$AO,6,FALSE)),(IF($X$1=11,(VLOOKUP(B544,'X11'!$B:$AO,6,FALSE)),(IF($X$1=12,(VLOOKUP(B544,'X12'!$B:$AO,6,FALSE)),(VLOOKUP(B544,'X13'!$B:$AO,6,FALSE))))))))))))))))))))))))))=$V$1," ",(IF($X$1=1,(VLOOKUP(B544,'X1'!$B:$AO,6,FALSE)),(IF($X$1=2,(VLOOKUP(B544,'X2'!$B:$AO,6,FALSE)),(IF($X$1=3,(VLOOKUP(B544,'X3'!$B:$AO,6,FALSE)),(IF($X$1=4,(VLOOKUP(B544,'X4'!$B:$AO,6,FALSE)),(IF($X$1=5,(VLOOKUP(B544,'X5'!$B:$AO,6,FALSE)),(IF($X$1=6,(VLOOKUP(B544,'X6'!$B:$AO,6,FALSE)),(IF($X$1=7,(VLOOKUP(B544,'X7'!$B:$AO,6,FALSE)),(IF($X$1=8,(VLOOKUP(B544,'X8'!$B:$AO,6,FALSE)),(IF($X$1=9,(VLOOKUP(B544,'X9'!$B:$AO,6,FALSE)),(IF($X$1=10,(VLOOKUP(B544,'X10'!$B:$AO,6,FALSE)),(IF($X$1=11,(VLOOKUP(B544,'X11'!$B:$AO,6,FALSE)),(IF($X$1=12,(VLOOKUP(B544,'X12'!$B:$AO,6,FALSE)),(VLOOKUP(B544,'X13'!$B:$AO,6,FALSE)))))))))))))))))))))))))))))</f>
        <v xml:space="preserve"> </v>
      </c>
      <c r="G544" s="182" t="str">
        <f ca="1">IF(ISERROR(IF($X$1=1,(VLOOKUP(B544,'X1'!$B:$AZ,44,FALSE)),IF($X$1=2,(VLOOKUP(B544,'X2'!$B:$AZ,44,FALSE)),IF($X$1=3,(VLOOKUP(B544,'X3'!$B:$AZ,44,FALSE)),IF($X$1=4,(VLOOKUP(B544,'X4'!$B:$AZ,44,FALSE)),IF($X$1=5,(VLOOKUP(B544,'X5'!$B:$AZ,44,FALSE)),IF($X$1=6,(VLOOKUP(B544,'X6'!$B:$AZ,44,FALSE)),IF($X$1=7,(VLOOKUP(B544,'X7'!$B:$AZ,44,FALSE)),IF($X$1=8,(VLOOKUP(B544,'X8'!$B:$AZ,44,FALSE)),IF($X$1=9,(VLOOKUP(B544,'X9'!$B:$AZ,44,FALSE)),IF($X$1=10,(VLOOKUP(B544,'X10'!$B:$AZ,44,FALSE)),IF($X$1=11,(VLOOKUP(B544,'X11'!$B:$AZ,44,FALSE)),IF($X$1=12,(VLOOKUP(B544,'X12'!$B:$AZ,44,FALSE)),IF($X$1=13,(VLOOKUP(B544,'X13'!$B:$AZ,44,FALSE)),"B"))))))))))))))=TRUE," ",(IF($X$1=1,(VLOOKUP(B544,'X1'!$B:$AZ,44,FALSE)),IF($X$1=2,(VLOOKUP(B544,'X2'!$B:$AZ,44,FALSE)),IF($X$1=3,(VLOOKUP(B544,'X3'!$B:$AZ,44,FALSE)),IF($X$1=4,(VLOOKUP(B544,'X4'!$B:$AZ,44,FALSE)),IF($X$1=5,(VLOOKUP(B544,'X5'!$B:$AZ,44,FALSE)),IF($X$1=6,(VLOOKUP(B544,'X6'!$B:$AZ,44,FALSE)),IF($X$1=7,(VLOOKUP(B544,'X7'!$B:$AZ,44,FALSE)),IF($X$1=8,(VLOOKUP(B544,'X8'!$B:$AZ,44,FALSE)),IF($X$1=9,(VLOOKUP(B544,'X9'!$B:$AZ,44,FALSE)),IF($X$1=10,(VLOOKUP(B544,'X10'!$B:$AZ,44,FALSE)),IF($X$1=11,(VLOOKUP(B544,'X11'!$B:$AZ,44,FALSE)),IF($X$1=12,(VLOOKUP(B544,'X12'!$B:$AZ,44,FALSE)),IF($X$1=13,(VLOOKUP(B544,'X13'!$B:$AZ,44,FALSE)),"B")))))))))))))))</f>
        <v xml:space="preserve"> </v>
      </c>
      <c r="H544" s="182" t="str">
        <f ca="1">IF(ISERROR(IF($X$1=1,(VLOOKUP(B544,'X1'!$B:$AZ,8,FALSE)),IF($X$1=2,(VLOOKUP(B544,'X2'!$B:$AZ,8,FALSE)),IF($X$1=3,(VLOOKUP(B544,'X3'!$B:$AZ,8,FALSE)),IF($X$1=4,(VLOOKUP(B544,'X4'!$B:$AZ,8,FALSE)),IF($X$1=5,(VLOOKUP(B544,'X5'!$B:$AZ,8,FALSE)),IF($X$1=6,(VLOOKUP(B544,'X6'!$B:$AZ,8,FALSE)),IF($X$1=7,(VLOOKUP(B544,'X7'!$B:$AZ,8,FALSE)),IF($X$1=8,(VLOOKUP(B544,'X8'!$B:$AZ,8,FALSE)),IF($X$1=9,(VLOOKUP(B544,'X9'!$B:$AZ,8,FALSE)),IF($X$1=10,(VLOOKUP(B544,'X10'!$B:$AZ,8,FALSE)),IF($X$1=11,(VLOOKUP(B544,'X11'!$B:$AZ,8,FALSE)),IF($X$1=12,(VLOOKUP(B544,'X12'!$B:$AZ,8,FALSE)),IF($X$1=13,(VLOOKUP(B544,'X13'!$B:$AZ,8,FALSE)),"B"))))))))))))))=TRUE," ",(IF($X$1=1,(VLOOKUP(B544,'X1'!$B:$AZ,8,FALSE)),IF($X$1=2,(VLOOKUP(B544,'X2'!$B:$AZ,8,FALSE)),IF($X$1=3,(VLOOKUP(B544,'X3'!$B:$AZ,8,FALSE)),IF($X$1=4,(VLOOKUP(B544,'X4'!$B:$AZ,8,FALSE)),IF($X$1=5,(VLOOKUP(B544,'X5'!$B:$AZ,8,FALSE)),IF($X$1=6,(VLOOKUP(B544,'X6'!$B:$AZ,8,FALSE)),IF($X$1=7,(VLOOKUP(B544,'X7'!$B:$AZ,8,FALSE)),IF($X$1=8,(VLOOKUP(B544,'X8'!$B:$AZ,8,FALSE)),IF($X$1=9,(VLOOKUP(B544,'X9'!$B:$AZ,8,FALSE)),IF($X$1=10,(VLOOKUP(B544,'X10'!$B:$AZ,8,FALSE)),IF($X$1=11,(VLOOKUP(B544,'X11'!$B:$AZ,8,FALSE)),IF($X$1=12,(VLOOKUP(B544,'X12'!$B:$AZ,8,FALSE)),IF($X$1=13,(VLOOKUP(B544,'X13'!$B:$AZ,8,FALSE)),"B")))))))))))))))</f>
        <v xml:space="preserve"> </v>
      </c>
      <c r="I544" s="183" t="str">
        <f ca="1">IF(ISERROR(IF($X$1=1,(VLOOKUP(B544,'X1'!$B:$AZ,2,FALSE)),IF($X$1=2,(VLOOKUP(B544,'X2'!$B:$AZ,2,FALSE)),IF($X$1=3,(VLOOKUP(B544,'X3'!$B:$AZ,2,FALSE)),IF($X$1=4,(VLOOKUP(B544,'X4'!$B:$AZ,2,FALSE)),IF($X$1=5,(VLOOKUP(B544,'X5'!$B:$AZ,2,FALSE)),IF($X$1=6,(VLOOKUP(B544,'X6'!$B:$AZ,2,FALSE)),IF($X$1=7,(VLOOKUP(B544,'X7'!$B:$AZ,2,FALSE)),IF($X$1=8,(VLOOKUP(B544,'X8'!$B:$AZ,2,FALSE)),IF($X$1=9,(VLOOKUP(B544,'X9'!$B:$AZ,2,FALSE)),IF($X$1=10,(VLOOKUP(B544,'X10'!$B:$AZ,2,FALSE)),IF($X$1=11,(VLOOKUP(B544,'X11'!$B:$AZ,2,FALSE)),IF($X$1=12,(VLOOKUP(B544,'X12'!$B:$AZ,2,FALSE)),IF($X$1=13,(VLOOKUP(B544,'X13'!$B:$AZ,2,FALSE)),"B"))))))))))))))=TRUE," ",(IF($X$1=1,(VLOOKUP(B544,'X1'!$B:$AZ,2,FALSE)),IF($X$1=2,(VLOOKUP(B544,'X2'!$B:$AZ,2,FALSE)),IF($X$1=3,(VLOOKUP(B544,'X3'!$B:$AZ,2,FALSE)),IF($X$1=4,(VLOOKUP(B544,'X4'!$B:$AZ,2,FALSE)),IF($X$1=5,(VLOOKUP(B544,'X5'!$B:$AZ,2,FALSE)),IF($X$1=6,(VLOOKUP(B544,'X6'!$B:$AZ,2,FALSE)),IF($X$1=7,(VLOOKUP(B544,'X7'!$B:$AZ,2,FALSE)),IF($X$1=8,(VLOOKUP(B544,'X8'!$B:$AZ,2,FALSE)),IF($X$1=9,(VLOOKUP(B544,'X9'!$B:$AZ,2,FALSE)),IF($X$1=10,(VLOOKUP(B544,'X10'!$B:$AZ,2,FALSE)),IF($X$1=11,(VLOOKUP(B544,'X11'!$B:$AZ,2,FALSE)),IF($X$1=12,(VLOOKUP(B544,'X12'!$B:$AZ,2,FALSE)),IF($X$1=13,(VLOOKUP(B544,'X13'!$B:$AZ,2,FALSE)),"B")))))))))))))))</f>
        <v xml:space="preserve"> </v>
      </c>
      <c r="J544" s="183" t="str">
        <f ca="1">IF(ISERROR(IF($X$1=1,(VLOOKUP(B544,'X1'!$B:$AZ,3,FALSE)),IF($X$1=2,(VLOOKUP(B544,'X2'!$B:$AZ,3,FALSE)),IF($X$1=3,(VLOOKUP(B544,'X3'!$B:$AZ,3,FALSE)),IF($X$1=4,(VLOOKUP(B544,'X4'!$B:$AZ,3,FALSE)),IF($X$1=5,(VLOOKUP(B544,'X5'!$B:$AZ,3,FALSE)),IF($X$1=6,(VLOOKUP(B544,'X6'!$B:$AZ,3,FALSE)),IF($X$1=7,(VLOOKUP(B544,'X7'!$B:$AZ,3,FALSE)),IF($X$1=8,(VLOOKUP(B544,'X8'!$B:$AZ,3,FALSE)),IF($X$1=9,(VLOOKUP(B544,'X9'!$B:$AZ,3,FALSE)),IF($X$1=10,(VLOOKUP(B544,'X10'!$B:$AZ,3,FALSE)),IF($X$1=11,(VLOOKUP(B544,'X11'!$B:$AZ,3,FALSE)),IF($X$1=12,(VLOOKUP(B544,'X12'!$B:$AZ,3,FALSE)),IF($X$1=13,(VLOOKUP(B544,'X13'!$B:$AZ,3,FALSE)),"B"))))))))))))))=TRUE," ",(IF($X$1=1,(VLOOKUP(B544,'X1'!$B:$AZ,3,FALSE)),IF($X$1=2,(VLOOKUP(B544,'X2'!$B:$AZ,3,FALSE)),IF($X$1=3,(VLOOKUP(B544,'X3'!$B:$AZ,3,FALSE)),IF($X$1=4,(VLOOKUP(B544,'X4'!$B:$AZ,3,FALSE)),IF($X$1=5,(VLOOKUP(B544,'X5'!$B:$AZ,3,FALSE)),IF($X$1=6,(VLOOKUP(B544,'X6'!$B:$AZ,3,FALSE)),IF($X$1=7,(VLOOKUP(B544,'X7'!$B:$AZ,3,FALSE)),IF($X$1=8,(VLOOKUP(B544,'X8'!$B:$AZ,3,FALSE)),IF($X$1=9,(VLOOKUP(B544,'X9'!$B:$AZ,3,FALSE)),IF($X$1=10,(VLOOKUP(B544,'X10'!$B:$AZ,3,FALSE)),IF($X$1=11,(VLOOKUP(B544,'X11'!$B:$AZ,3,FALSE)),IF($X$1=12,(VLOOKUP(B544,'X12'!$B:$AZ,3,FALSE)),IF($X$1=13,(VLOOKUP(B544,'X13'!$B:$AZ,3,FALSE)),"B")))))))))))))))</f>
        <v xml:space="preserve"> </v>
      </c>
      <c r="K544" s="183" t="str">
        <f ca="1">IF(ISERROR(IF($X$1=1,(VLOOKUP(B544,'X1'!$B:$AZ,5,FALSE)),IF($X$1=2,(VLOOKUP(B544,'X2'!$B:$AZ,5,FALSE)),IF($X$1=3,(VLOOKUP(B544,'X3'!$B:$AZ,5,FALSE)),IF($X$1=4,(VLOOKUP(B544,'X4'!$B:$AZ,5,FALSE)),IF($X$1=5,(VLOOKUP(B544,'X5'!$B:$AZ,5,FALSE)),IF($X$1=6,(VLOOKUP(B544,'X6'!$B:$AZ,5,FALSE)),IF($X$1=7,(VLOOKUP(B544,'X7'!$B:$AZ,5,FALSE)),IF($X$1=8,(VLOOKUP(B544,'X8'!$B:$AZ,5,FALSE)),IF($X$1=9,(VLOOKUP(B544,'X9'!$B:$AZ,5,FALSE)),IF($X$1=10,(VLOOKUP(B544,'X10'!$B:$AZ,5,FALSE)),IF($X$1=11,(VLOOKUP(B544,'X11'!$B:$AZ,5,FALSE)),IF($X$1=12,(VLOOKUP(B544,'X12'!$B:$AZ,5,FALSE)),IF($X$1=13,(VLOOKUP(B544,'X13'!$B:$AZ,5,FALSE)),"B"))))))))))))))=TRUE," ",(IF($X$1=1,(VLOOKUP(B544,'X1'!$B:$AZ,5,FALSE)),IF($X$1=2,(VLOOKUP(B544,'X2'!$B:$AZ,5,FALSE)),IF($X$1=3,(VLOOKUP(B544,'X3'!$B:$AZ,5,FALSE)),IF($X$1=4,(VLOOKUP(B544,'X4'!$B:$AZ,5,FALSE)),IF($X$1=5,(VLOOKUP(B544,'X5'!$B:$AZ,5,FALSE)),IF($X$1=6,(VLOOKUP(B544,'X6'!$B:$AZ,5,FALSE)),IF($X$1=7,(VLOOKUP(B544,'X7'!$B:$AZ,5,FALSE)),IF($X$1=8,(VLOOKUP(B544,'X8'!$B:$AZ,5,FALSE)),IF($X$1=9,(VLOOKUP(B544,'X9'!$B:$AZ,5,FALSE)),IF($X$1=10,(VLOOKUP(B544,'X10'!$B:$AZ,5,FALSE)),IF($X$1=11,(VLOOKUP(B544,'X11'!$B:$AZ,5,FALSE)),IF($X$1=12,(VLOOKUP(B544,'X12'!$B:$AZ,5,FALSE)),IF($X$1=13,(VLOOKUP(B544,'X13'!$B:$AZ,5,FALSE)),"B")))))))))))))))</f>
        <v xml:space="preserve"> </v>
      </c>
      <c r="L544" s="184" t="str">
        <f ca="1">IF(ISERROR(IF($X$1=1,(VLOOKUP(B544,'X1'!$B:$AZ,9,FALSE)),IF($X$1=2,(VLOOKUP(B544,'X2'!$B:$AZ,9,FALSE)),IF($X$1=3,(VLOOKUP(B544,'X3'!$B:$AZ,9,FALSE)),IF($X$1=4,(VLOOKUP(B544,'X4'!$B:$AZ,9,FALSE)),IF($X$1=5,(VLOOKUP(B544,'X5'!$B:$AZ,9,FALSE)),IF($X$1=6,(VLOOKUP(B544,'X6'!$B:$AZ,9,FALSE)),IF($X$1=7,(VLOOKUP(B544,'X7'!$B:$AZ,9,FALSE)),IF($X$1=8,(VLOOKUP(B544,'X8'!$B:$AZ,9,FALSE)),IF($X$1=9,(VLOOKUP(B544,'X9'!$B:$AZ,9,FALSE)),IF($X$1=10,(VLOOKUP(B544,'X10'!$B:$AZ,9,FALSE)),IF($X$1=11,(VLOOKUP(B544,'X11'!$B:$AZ,9,FALSE)),IF($X$1=12,(VLOOKUP(B544,'X12'!$B:$AZ,9,FALSE)),IF($X$1=13,(VLOOKUP(B544,'X13'!$B:$AZ,9,FALSE)),"B"))))))))))))))=TRUE," ",(IF($X$1=1,(VLOOKUP(B544,'X1'!$B:$AZ,9,FALSE)),IF($X$1=2,(VLOOKUP(B544,'X2'!$B:$AZ,9,FALSE)),IF($X$1=3,(VLOOKUP(B544,'X3'!$B:$AZ,9,FALSE)),IF($X$1=4,(VLOOKUP(B544,'X4'!$B:$AZ,9,FALSE)),IF($X$1=5,(VLOOKUP(B544,'X5'!$B:$AZ,9,FALSE)),IF($X$1=6,(VLOOKUP(B544,'X6'!$B:$AZ,9,FALSE)),IF($X$1=7,(VLOOKUP(B544,'X7'!$B:$AZ,9,FALSE)),IF($X$1=8,(VLOOKUP(B544,'X8'!$B:$AZ,9,FALSE)),IF($X$1=9,(VLOOKUP(B544,'X9'!$B:$AZ,9,FALSE)),IF($X$1=10,(VLOOKUP(B544,'X10'!$B:$AZ,9,FALSE)),IF($X$1=11,(VLOOKUP(B544,'X11'!$B:$AZ,9,FALSE)),IF($X$1=12,(VLOOKUP(B544,'X12'!$B:$AZ,9,FALSE)),IF($X$1=13,(VLOOKUP(B544,'X13'!$B:$AZ,9,FALSE)),"B")))))))))))))))</f>
        <v xml:space="preserve"> </v>
      </c>
      <c r="M544" s="184" t="str">
        <f ca="1">IF(ISERROR(IF($X$1=1,(VLOOKUP(B544,'X1'!$B:$AZ,10,FALSE)),IF($X$1=2,(VLOOKUP(B544,'X2'!$B:$AZ,10,FALSE)),IF($X$1=3,(VLOOKUP(B544,'X3'!$B:$AZ,10,FALSE)),IF($X$1=4,(VLOOKUP(B544,'X4'!$B:$AZ,10,FALSE)),IF($X$1=5,(VLOOKUP(B544,'X5'!$B:$AZ,10,FALSE)),IF($X$1=6,(VLOOKUP(B544,'X6'!$B:$AZ,10,FALSE)),IF($X$1=7,(VLOOKUP(B544,'X7'!$B:$AZ,10,FALSE)),IF($X$1=8,(VLOOKUP(B544,'X8'!$B:$AZ,10,FALSE)),IF($X$1=9,(VLOOKUP(B544,'X9'!$B:$AZ,10,FALSE)),IF($X$1=10,(VLOOKUP(B544,'X10'!$B:$AZ,10,FALSE)),IF($X$1=11,(VLOOKUP(B544,'X11'!$B:$AZ,10,FALSE)),IF($X$1=12,(VLOOKUP(B544,'X12'!$B:$AZ,10,FALSE)),IF($X$1=13,(VLOOKUP(B544,'X13'!$B:$AZ,10,FALSE)),"B"))))))))))))))=TRUE," ",(IF($X$1=1,(VLOOKUP(B544,'X1'!$B:$AZ,10,FALSE)),IF($X$1=2,(VLOOKUP(B544,'X2'!$B:$AZ,10,FALSE)),IF($X$1=3,(VLOOKUP(B544,'X3'!$B:$AZ,10,FALSE)),IF($X$1=4,(VLOOKUP(B544,'X4'!$B:$AZ,10,FALSE)),IF($X$1=5,(VLOOKUP(B544,'X5'!$B:$AZ,10,FALSE)),IF($X$1=6,(VLOOKUP(B544,'X6'!$B:$AZ,10,FALSE)),IF($X$1=7,(VLOOKUP(B544,'X7'!$B:$AZ,10,FALSE)),IF($X$1=8,(VLOOKUP(B544,'X8'!$B:$AZ,10,FALSE)),IF($X$1=9,(VLOOKUP(B544,'X9'!$B:$AZ,10,FALSE)),IF($X$1=10,(VLOOKUP(B544,'X10'!$B:$AZ,10,FALSE)),IF($X$1=11,(VLOOKUP(B544,'X11'!$B:$AZ,10,FALSE)),IF($X$1=12,(VLOOKUP(B544,'X12'!$B:$AZ,10,FALSE)),IF($X$1=13,(VLOOKUP(B544,'X13'!$B:$AZ,10,FALSE)),"B")))))))))))))))</f>
        <v xml:space="preserve"> </v>
      </c>
      <c r="N544" s="185" t="str">
        <f ca="1">IF(ISERROR(IF($X$1=1,(VLOOKUP(B544,'X1'!$B:$AZ,45,FALSE)),IF($X$1=2,(VLOOKUP(B544,'X2'!$B:$AZ,45,FALSE)),IF($X$1=3,(VLOOKUP(B544,'X3'!$B:$AZ,45,FALSE)),IF($X$1=4,(VLOOKUP(B544,'X4'!$B:$AZ,45,FALSE)),IF($X$1=5,(VLOOKUP(B544,'X5'!$B:$AZ,45,FALSE)),IF($X$1=6,(VLOOKUP(B544,'X6'!$B:$AZ,45,FALSE)),IF($X$1=7,(VLOOKUP(B544,'X7'!$B:$AZ,45,FALSE)),IF($X$1=8,(VLOOKUP(B544,'X8'!$B:$AZ,45,FALSE)),IF($X$1=9,(VLOOKUP(B544,'X9'!$B:$AZ,45,FALSE)),IF($X$1=10,(VLOOKUP(B544,'X10'!$B:$AZ,45,FALSE)),IF($X$1=11,(VLOOKUP(B544,'X11'!$B:$AZ,45,FALSE)),IF($X$1=12,(VLOOKUP(B544,'X12'!$B:$AZ,45,FALSE)),IF($X$1=13,(VLOOKUP(B544,'X13'!$B:$AZ,45,FALSE)),"B"))))))))))))))=TRUE," ",(IF($X$1=1,(VLOOKUP(B544,'X1'!$B:$AZ,45,FALSE)),IF($X$1=2,(VLOOKUP(B544,'X2'!$B:$AZ,45,FALSE)),IF($X$1=3,(VLOOKUP(B544,'X3'!$B:$AZ,45,FALSE)),IF($X$1=4,(VLOOKUP(B544,'X4'!$B:$AZ,45,FALSE)),IF($X$1=5,(VLOOKUP(B544,'X5'!$B:$AZ,45,FALSE)),IF($X$1=6,(VLOOKUP(B544,'X6'!$B:$AZ,45,FALSE)),IF($X$1=7,(VLOOKUP(B544,'X7'!$B:$AZ,45,FALSE)),IF($X$1=8,(VLOOKUP(B544,'X8'!$B:$AZ,45,FALSE)),IF($X$1=9,(VLOOKUP(B544,'X9'!$B:$AZ,45,FALSE)),IF($X$1=10,(VLOOKUP(B544,'X10'!$B:$AZ,45,FALSE)),IF($X$1=11,(VLOOKUP(B544,'X11'!$B:$AZ,45,FALSE)),IF($X$1=12,(VLOOKUP(B544,'X12'!$B:$AZ,45,FALSE)),IF($X$1=13,(VLOOKUP(B544,'X13'!$B:$AZ,45,FALSE)),"B")))))))))))))))</f>
        <v xml:space="preserve"> </v>
      </c>
      <c r="O544" s="184" t="str">
        <f ca="1">IF(ISERROR(IF($X$1=1,(VLOOKUP(B544,'X1'!$B:$AZ,11,FALSE)),IF($X$1=2,(VLOOKUP(B544,'X2'!$B:$AZ,11,FALSE)),IF($X$1=3,(VLOOKUP(B544,'X3'!$B:$AZ,11,FALSE)),IF($X$1=4,(VLOOKUP(B544,'X4'!$B:$AZ,11,FALSE)),IF($X$1=5,(VLOOKUP(B544,'X5'!$B:$AZ,11,FALSE)),IF($X$1=6,(VLOOKUP(B544,'X6'!$B:$AZ,11,FALSE)),IF($X$1=7,(VLOOKUP(B544,'X7'!$B:$AZ,11,FALSE)),IF($X$1=8,(VLOOKUP(B544,'X8'!$B:$AZ,11,FALSE)),IF($X$1=9,(VLOOKUP(B544,'X9'!$B:$AZ,11,FALSE)),IF($X$1=10,(VLOOKUP(B544,'X10'!$B:$AZ,11,FALSE)),IF($X$1=11,(VLOOKUP(B544,'X11'!$B:$AZ,11,FALSE)),IF($X$1=12,(VLOOKUP(B544,'X12'!$B:$AZ,11,FALSE)),IF($X$1=13,(VLOOKUP(B544,'X13'!$B:$AZ,11,FALSE)),"B"))))))))))))))=TRUE," ",(IF($X$1=1,(VLOOKUP(B544,'X1'!$B:$AZ,11,FALSE)),IF($X$1=2,(VLOOKUP(B544,'X2'!$B:$AZ,11,FALSE)),IF($X$1=3,(VLOOKUP(B544,'X3'!$B:$AZ,11,FALSE)),IF($X$1=4,(VLOOKUP(B544,'X4'!$B:$AZ,11,FALSE)),IF($X$1=5,(VLOOKUP(B544,'X5'!$B:$AZ,11,FALSE)),IF($X$1=6,(VLOOKUP(B544,'X6'!$B:$AZ,11,FALSE)),IF($X$1=7,(VLOOKUP(B544,'X7'!$B:$AZ,11,FALSE)),IF($X$1=8,(VLOOKUP(B544,'X8'!$B:$AZ,11,FALSE)),IF($X$1=9,(VLOOKUP(B544,'X9'!$B:$AZ,11,FALSE)),IF($X$1=10,(VLOOKUP(B544,'X10'!$B:$AZ,11,FALSE)),IF($X$1=11,(VLOOKUP(B544,'X11'!$B:$AZ,11,FALSE)),IF($X$1=12,(VLOOKUP(B544,'X12'!$B:$AZ,11,FALSE)),IF($X$1=13,(VLOOKUP(B544,'X13'!$B:$AZ,11,FALSE)),"B")))))))))))))))</f>
        <v xml:space="preserve"> </v>
      </c>
      <c r="P544" s="184" t="str">
        <f ca="1">IF(ISERROR(IF($X$1=1,(VLOOKUP(B544,'X1'!$B:$AZ,12,FALSE)),IF($X$1=2,(VLOOKUP(B544,'X2'!$B:$AZ,12,FALSE)),IF($X$1=3,(VLOOKUP(B544,'X3'!$B:$AZ,12,FALSE)),IF($X$1=4,(VLOOKUP(B544,'X4'!$B:$AZ,12,FALSE)),IF($X$1=5,(VLOOKUP(B544,'X5'!$B:$AZ,12,FALSE)),IF($X$1=6,(VLOOKUP(B544,'X6'!$B:$AZ,12,FALSE)),IF($X$1=7,(VLOOKUP(B544,'X7'!$B:$AZ,12,FALSE)),IF($X$1=8,(VLOOKUP(B544,'X8'!$B:$AZ,12,FALSE)),IF($X$1=9,(VLOOKUP(B544,'X9'!$B:$AZ,12,FALSE)),IF($X$1=10,(VLOOKUP(B544,'X10'!$B:$AZ,12,FALSE)),IF($X$1=11,(VLOOKUP(B544,'X11'!$B:$AZ,12,FALSE)),IF($X$1=12,(VLOOKUP(B544,'X12'!$B:$AZ,12,FALSE)),IF($X$1=13,(VLOOKUP(B544,'X13'!$B:$AZ,12,FALSE)),"B"))))))))))))))=TRUE," ",(IF($X$1=1,(VLOOKUP(B544,'X1'!$B:$AZ,12,FALSE)),IF($X$1=2,(VLOOKUP(B544,'X2'!$B:$AZ,12,FALSE)),IF($X$1=3,(VLOOKUP(B544,'X3'!$B:$AZ,12,FALSE)),IF($X$1=4,(VLOOKUP(B544,'X4'!$B:$AZ,12,FALSE)),IF($X$1=5,(VLOOKUP(B544,'X5'!$B:$AZ,12,FALSE)),IF($X$1=6,(VLOOKUP(B544,'X6'!$B:$AZ,12,FALSE)),IF($X$1=7,(VLOOKUP(B544,'X7'!$B:$AZ,12,FALSE)),IF($X$1=8,(VLOOKUP(B544,'X8'!$B:$AZ,12,FALSE)),IF($X$1=9,(VLOOKUP(B544,'X9'!$B:$AZ,12,FALSE)),IF($X$1=10,(VLOOKUP(B544,'X10'!$B:$AZ,12,FALSE)),IF($X$1=11,(VLOOKUP(B544,'X11'!$B:$AZ,12,FALSE)),IF($X$1=12,(VLOOKUP(B544,'X12'!$B:$AZ,12,FALSE)),IF($X$1=13,(VLOOKUP(B544,'X13'!$B:$AZ,12,FALSE)),"B")))))))))))))))</f>
        <v xml:space="preserve"> </v>
      </c>
      <c r="Q544" s="185" t="str">
        <f ca="1">IF(ISERROR(IF($X$1=1,(VLOOKUP(B544,'X1'!$B:$AZ,46,FALSE)),IF($X$1=2,(VLOOKUP(B544,'X2'!$B:$AZ,46,FALSE)),IF($X$1=3,(VLOOKUP(B544,'X3'!$B:$AZ,46,FALSE)),IF($X$1=4,(VLOOKUP(B544,'X4'!$B:$AZ,46,FALSE)),IF($X$1=5,(VLOOKUP(B544,'X5'!$B:$AZ,46,FALSE)),IF($X$1=6,(VLOOKUP(B544,'X6'!$B:$AZ,46,FALSE)),IF($X$1=7,(VLOOKUP(B544,'X7'!$B:$AZ,46,FALSE)),IF($X$1=8,(VLOOKUP(B544,'X8'!$B:$AZ,46,FALSE)),IF($X$1=9,(VLOOKUP(B544,'X9'!$B:$AZ,46,FALSE)),IF($X$1=10,(VLOOKUP(B544,'X10'!$B:$AZ,46,FALSE)),IF($X$1=11,(VLOOKUP(B544,'X11'!$B:$AZ,46,FALSE)),IF($X$1=12,(VLOOKUP(B544,'X12'!$B:$AZ,46,FALSE)),IF($X$1=13,(VLOOKUP(B544,'X13'!$B:$AZ,46,FALSE)),"B"))))))))))))))=TRUE," ",(IF($X$1=1,(VLOOKUP(B544,'X1'!$B:$AZ,46,FALSE)),IF($X$1=2,(VLOOKUP(B544,'X2'!$B:$AZ,46,FALSE)),IF($X$1=3,(VLOOKUP(B544,'X3'!$B:$AZ,46,FALSE)),IF($X$1=4,(VLOOKUP(B544,'X4'!$B:$AZ,46,FALSE)),IF($X$1=5,(VLOOKUP(B544,'X5'!$B:$AZ,46,FALSE)),IF($X$1=6,(VLOOKUP(B544,'X6'!$B:$AZ,46,FALSE)),IF($X$1=7,(VLOOKUP(B544,'X7'!$B:$AZ,46,FALSE)),IF($X$1=8,(VLOOKUP(B544,'X8'!$B:$AZ,46,FALSE)),IF($X$1=9,(VLOOKUP(B544,'X9'!$B:$AZ,46,FALSE)),IF($X$1=10,(VLOOKUP(B544,'X10'!$B:$AZ,46,FALSE)),IF($X$1=11,(VLOOKUP(B544,'X11'!$B:$AZ,46,FALSE)),IF($X$1=12,(VLOOKUP(B544,'X12'!$B:$AZ,46,FALSE)),IF($X$1=13,(VLOOKUP(B544,'X13'!$B:$AZ,46,FALSE)),"B")))))))))))))))</f>
        <v xml:space="preserve"> </v>
      </c>
      <c r="R544" s="185" t="str">
        <f ca="1">IF(ISERROR(IF($X$1=1,(VLOOKUP(B544,'X1'!$B:$AZ,15,FALSE)),IF($X$1=2,(VLOOKUP(B544,'X2'!$B:$AZ,15,FALSE)),IF($X$1=3,(VLOOKUP(B544,'X3'!$B:$AZ,15,FALSE)),IF($X$1=4,(VLOOKUP(B544,'X4'!$B:$AZ,15,FALSE)),IF($X$1=5,(VLOOKUP(B544,'X5'!$B:$AZ,15,FALSE)),IF($X$1=6,(VLOOKUP(B544,'X6'!$B:$AZ,15,FALSE)),IF($X$1=7,(VLOOKUP(B544,'X7'!$B:$AZ,15,FALSE)),IF($X$1=8,(VLOOKUP(B544,'X8'!$B:$AZ,15,FALSE)),IF($X$1=9,(VLOOKUP(B544,'X9'!$B:$AZ,15,FALSE)),IF($X$1=10,(VLOOKUP(B544,'X10'!$B:$AZ,15,FALSE)),IF($X$1=11,(VLOOKUP(B544,'X11'!$B:$AZ,15,FALSE)),IF($X$1=12,(VLOOKUP(B544,'X12'!$B:$AZ,15,FALSE)),IF($X$1=13,(VLOOKUP(B544,'X13'!$B:$AZ,15,FALSE)),"B"))))))))))))))=TRUE," ",(IF($X$1=1,(VLOOKUP(B544,'X1'!$B:$AZ,15,FALSE)),IF($X$1=2,(VLOOKUP(B544,'X2'!$B:$AZ,15,FALSE)),IF($X$1=3,(VLOOKUP(B544,'X3'!$B:$AZ,15,FALSE)),IF($X$1=4,(VLOOKUP(B544,'X4'!$B:$AZ,15,FALSE)),IF($X$1=5,(VLOOKUP(B544,'X5'!$B:$AZ,15,FALSE)),IF($X$1=6,(VLOOKUP(B544,'X6'!$B:$AZ,15,FALSE)),IF($X$1=7,(VLOOKUP(B544,'X7'!$B:$AZ,15,FALSE)),IF($X$1=8,(VLOOKUP(B544,'X8'!$B:$AZ,15,FALSE)),IF($X$1=9,(VLOOKUP(B544,'X9'!$B:$AZ,15,FALSE)),IF($X$1=10,(VLOOKUP(B544,'X10'!$B:$AZ,15,FALSE)),IF($X$1=11,(VLOOKUP(B544,'X11'!$B:$AZ,15,FALSE)),IF($X$1=12,(VLOOKUP(B544,'X12'!$B:$AZ,15,FALSE)),IF($X$1=13,(VLOOKUP(B544,'X13'!$B:$AZ,15,FALSE)),"B")))))))))))))))</f>
        <v xml:space="preserve"> </v>
      </c>
      <c r="S544" s="185" t="str">
        <f ca="1">IF(ISERROR(IF((IF($X$1=1,(VLOOKUP(B544,'X1'!$B:$AZ,14,FALSE)),(IF($X$1=2,(VLOOKUP(B544,'X2'!$B:$AZ,14,FALSE)),(IF($X$1=3,(VLOOKUP(B544,'X3'!$B:$AZ,14,FALSE)),(IF($X$1=4,(VLOOKUP(B544,'X4'!$B:$AZ,14,FALSE)),(IF($X$1=5,(VLOOKUP(B544,'X5'!$B:$AZ,14,FALSE)),(IF($X$1=6,(VLOOKUP(B544,'X6'!$B:$AZ,14,FALSE)),(IF($X$1=7,(VLOOKUP(B544,'X7'!$B:$AZ,14,FALSE)),(IF($X$1=8,(VLOOKUP(B544,'X8'!$B:$AZ,14,FALSE)),(IF($X$1=9,(VLOOKUP(B544,'X9'!$B:$AZ,14,FALSE)),(IF($X$1=10,(VLOOKUP(B544,'X10'!$B:$AZ,14,FALSE)),(IF($X$1=11,(VLOOKUP(B544,'X11'!$B:$AZ,14,FALSE)),(IF($X$1=12,(VLOOKUP(B544,'X12'!$B:$AZ,14,FALSE)),(VLOOKUP(B544,'X13'!$B:$AZ,14,FALSE))))))))))))))))))))))))))=$V$1," ",(IF($X$1=1,(VLOOKUP(B544,'X1'!$B:$AZ,14,FALSE)),(IF($X$1=2,(VLOOKUP(B544,'X2'!$B:$AZ,14,FALSE)),(IF($X$1=3,(VLOOKUP(B544,'X3'!$B:$AZ,14,FALSE)),(IF($X$1=4,(VLOOKUP(B544,'X4'!$B:$AZ,14,FALSE)),(IF($X$1=5,(VLOOKUP(B544,'X5'!$B:$AZ,14,FALSE)),(IF($X$1=6,(VLOOKUP(B544,'X6'!$B:$AZ,14,FALSE)),(IF($X$1=7,(VLOOKUP(B544,'X7'!$B:$AZ,14,FALSE)),(IF($X$1=8,(VLOOKUP(B544,'X8'!$B:$AZ,14,FALSE)),(IF($X$1=9,(VLOOKUP(B544,'X9'!$B:$AZ,14,FALSE)),(IF($X$1=10,(VLOOKUP(B544,'X10'!$B:$AZ,14,FALSE)),(IF($X$1=11,(VLOOKUP(B544,'X11'!$B:$AZ,14,FALSE)),(IF($X$1=12,(VLOOKUP(B544,'X12'!$B:$AZ,14,FALSE)),(VLOOKUP(B544,'X13'!$B:$AZ,14,FALSE))))))))))))))))))))))))))))=TRUE," ",(IF((IF($X$1=1,(VLOOKUP(B544,'X1'!$B:$AZ,14,FALSE)),(IF($X$1=2,(VLOOKUP(B544,'X2'!$B:$AZ,14,FALSE)),(IF($X$1=3,(VLOOKUP(B544,'X3'!$B:$AZ,14,FALSE)),(IF($X$1=4,(VLOOKUP(B544,'X4'!$B:$AZ,14,FALSE)),(IF($X$1=5,(VLOOKUP(B544,'X5'!$B:$AZ,14,FALSE)),(IF($X$1=6,(VLOOKUP(B544,'X6'!$B:$AZ,14,FALSE)),(IF($X$1=7,(VLOOKUP(B544,'X7'!$B:$AZ,14,FALSE)),(IF($X$1=8,(VLOOKUP(B544,'X8'!$B:$AZ,14,FALSE)),(IF($X$1=9,(VLOOKUP(B544,'X9'!$B:$AZ,14,FALSE)),(IF($X$1=10,(VLOOKUP(B544,'X10'!$B:$AZ,14,FALSE)),(IF($X$1=11,(VLOOKUP(B544,'X11'!$B:$AZ,14,FALSE)),(IF($X$1=12,(VLOOKUP(B544,'X12'!$B:$AZ,14,FALSE)),(VLOOKUP(B544,'X13'!$B:$AZ,14,FALSE))))))))))))))))))))))))))=$V$1," ",(IF($X$1=1,(VLOOKUP(B544,'X1'!$B:$AZ,14,FALSE)),(IF($X$1=2,(VLOOKUP(B544,'X2'!$B:$AZ,14,FALSE)),(IF($X$1=3,(VLOOKUP(B544,'X3'!$B:$AZ,14,FALSE)),(IF($X$1=4,(VLOOKUP(B544,'X4'!$B:$AZ,14,FALSE)),(IF($X$1=5,(VLOOKUP(B544,'X5'!$B:$AZ,14,FALSE)),(IF($X$1=6,(VLOOKUP(B544,'X6'!$B:$AZ,14,FALSE)),(IF($X$1=7,(VLOOKUP(B544,'X7'!$B:$AZ,14,FALSE)),(IF($X$1=8,(VLOOKUP(B544,'X8'!$B:$AZ,14,FALSE)),(IF($X$1=9,(VLOOKUP(B544,'X9'!$B:$AZ,14,FALSE)),(IF($X$1=10,(VLOOKUP(B544,'X10'!$B:$AZ,14,FALSE)),(IF($X$1=11,(VLOOKUP(B544,'X11'!$B:$AZ,14,FALSE)),(IF($X$1=12,(VLOOKUP(B544,'X12'!$B:$AZ,14,FALSE)),(VLOOKUP(B544,'X13'!$B:$AZ,14,FALSE)))))))))))))))))))))))))))))</f>
        <v xml:space="preserve"> </v>
      </c>
    </row>
    <row r="545" spans="1:19" ht="14.1" customHeight="1" x14ac:dyDescent="0.2">
      <c r="A545" s="156" t="s">
        <v>1058</v>
      </c>
      <c r="B545" s="122" t="str">
        <f>IF(ISERROR(IF($U$16=1,(VLOOKUP(A545,$AC$89:$AH$125,2,FALSE)),IF((IF($X$1=1,'X1'!B504,(IF($X$1=2,'X2'!B504,(IF($X$1=3,'X3'!B504,(IF($X$1=4,'X4'!B504,(IF($X$1=5,'X5'!B504,(IF($X$1=6,'X6'!B504,(IF($X$1=7,'X7'!B504,(IF($X$1=8,'X8'!B504,(IF($X$1=9,'X9'!B504,(IF($X$1=10,'X10'!B504,(IF($X$1=11,'X11'!B504,(IF($X$1=12,'X12'!B504,'X13'!B504))))))))))))))))))))))))="","",(IF($X$1=1,'X1'!B504,(IF($X$1=2,'X2'!B504,(IF($X$1=3,'X3'!B504,(IF($X$1=4,'X4'!B504,(IF($X$1=5,'X5'!B504,(IF($X$1=6,'X6'!B504,(IF($X$1=7,'X7'!B504,(IF($X$1=8,'X8'!B504,(IF($X$1=9,'X9'!B504,(IF($X$1=10,'X10'!B504,(IF($X$1=11,'X11'!B504,(IF($X$1=12,'X12'!B504,'X13'!B504)))))))))))))))))))))))))))=TRUE," ",(IF($U$16=1,(VLOOKUP(A545,$AC$89:$AH$125,2,FALSE)),IF((IF($X$1=1,'X1'!B504,(IF($X$1=2,'X2'!B504,(IF($X$1=3,'X3'!B504,(IF($X$1=4,'X4'!B504,(IF($X$1=5,'X5'!B504,(IF($X$1=6,'X6'!B504,(IF($X$1=7,'X7'!B504,(IF($X$1=8,'X8'!B504,(IF($X$1=9,'X9'!B504,(IF($X$1=10,'X10'!B504,(IF($X$1=11,'X11'!B504,(IF($X$1=12,'X12'!B504,'X13'!B504))))))))))))))))))))))))="","",(IF($X$1=1,'X1'!B504,(IF($X$1=2,'X2'!B504,(IF($X$1=3,'X3'!B504,(IF($X$1=4,'X4'!B504,(IF($X$1=5,'X5'!B504,(IF($X$1=6,'X6'!B504,(IF($X$1=7,'X7'!B504,(IF($X$1=8,'X8'!B504,(IF($X$1=9,'X9'!B504,(IF($X$1=10,'X10'!B504,(IF($X$1=11,'X11'!B504,(IF($X$1=12,'X12'!B504,'X13'!B504))))))))))))))))))))))))))))</f>
        <v/>
      </c>
      <c r="C545" s="181" t="str">
        <f ca="1">IF(ISERROR(IF($X$1=1,(VLOOKUP(B545,'X1'!$B:$AZ,47,FALSE)),IF($X$1=2,(VLOOKUP(B545,'X2'!$B:$AZ,47,FALSE)),IF($X$1=3,(VLOOKUP(B545,'X3'!$B:$AZ,47,FALSE)),IF($X$1=4,(VLOOKUP(B545,'X4'!$B:$AZ,47,FALSE)),IF($X$1=5,(VLOOKUP(B545,'X5'!$B:$AZ,47,FALSE)),IF($X$1=6,(VLOOKUP(B545,'X6'!$B:$AZ,47,FALSE)),IF($X$1=7,(VLOOKUP(B545,'X7'!$B:$AZ,47,FALSE)),IF($X$1=8,(VLOOKUP(B545,'X8'!$B:$AZ,47,FALSE)),IF($X$1=9,(VLOOKUP(B545,'X9'!$B:$AZ,47,FALSE)),IF($X$1=10,(VLOOKUP(B545,'X10'!$B:$AZ,47,FALSE)),IF($X$1=11,(VLOOKUP(B545,'X11'!$B:$AZ,47,FALSE)),IF($X$1=12,(VLOOKUP(B545,'X12'!$B:$AZ,47,FALSE)),IF($X$1=13,(VLOOKUP(B545,'X13'!$B:$AZ,47,FALSE)),"B"))))))))))))))=TRUE," ",(IF($X$1=1,(VLOOKUP(B545,'X1'!$B:$AZ,47,FALSE)),IF($X$1=2,(VLOOKUP(B545,'X2'!$B:$AZ,47,FALSE)),IF($X$1=3,(VLOOKUP(B545,'X3'!$B:$AZ,47,FALSE)),IF($X$1=4,(VLOOKUP(B545,'X4'!$B:$AZ,47,FALSE)),IF($X$1=5,(VLOOKUP(B545,'X5'!$B:$AZ,47,FALSE)),IF($X$1=6,(VLOOKUP(B545,'X6'!$B:$AZ,47,FALSE)),IF($X$1=7,(VLOOKUP(B545,'X7'!$B:$AZ,47,FALSE)),IF($X$1=8,(VLOOKUP(B545,'X8'!$B:$AZ,47,FALSE)),IF($X$1=9,(VLOOKUP(B545,'X9'!$B:$AZ,47,FALSE)),IF($X$1=10,(VLOOKUP(B545,'X10'!$B:$AZ,47,FALSE)),IF($X$1=11,(VLOOKUP(B545,'X11'!$B:$AZ,47,FALSE)),IF($X$1=12,(VLOOKUP(B545,'X12'!$B:$AZ,47,FALSE)),IF($X$1=13,(VLOOKUP(B545,'X13'!$B:$AZ,47,FALSE)),"B")))))))))))))))</f>
        <v xml:space="preserve"> </v>
      </c>
      <c r="D545" s="181" t="str">
        <f ca="1">IF(ISERROR(IF($X$1=1,(VLOOKUP(B545,'X1'!$B:$AP,41,FALSE)),IF($X$1=2,(VLOOKUP(B545,'X2'!$B:$AP,41,FALSE)),IF($X$1=3,(VLOOKUP(B545,'X3'!$B:$AP,41,FALSE)),IF($X$1=4,(VLOOKUP(B545,'X4'!$B:$AP,41,FALSE)),IF($X$1=5,(VLOOKUP(B545,'X5'!$B:$AP,41,FALSE)),IF($X$1=6,(VLOOKUP(B545,'X6'!$B:$AP,41,FALSE)),IF($X$1=7,(VLOOKUP(B545,'X7'!$B:$AP,41,FALSE)),IF($X$1=8,(VLOOKUP(B545,'X8'!$B:$AP,41,FALSE)),IF($X$1=9,(VLOOKUP(B545,'X9'!$B:$AP,41,FALSE)),IF($X$1=10,(VLOOKUP(B545,'X10'!$B:$AP,41,FALSE)),IF($X$1=11,(VLOOKUP(B545,'X11'!$B:$AP,41,FALSE)),IF($X$1=12,(VLOOKUP(B545,'X12'!$B:$AP,41,FALSE)),IF($X$1=13,(VLOOKUP(B545,'X13'!$B:$AP,41,FALSE)),"B"))))))))))))))=TRUE," ",(IF($X$1=1,(VLOOKUP(B545,'X1'!$B:$AP,41,FALSE)),IF($X$1=2,(VLOOKUP(B545,'X2'!$B:$AP,41,FALSE)),IF($X$1=3,(VLOOKUP(B545,'X3'!$B:$AP,41,FALSE)),IF($X$1=4,(VLOOKUP(B545,'X4'!$B:$AP,41,FALSE)),IF($X$1=5,(VLOOKUP(B545,'X5'!$B:$AP,41,FALSE)),IF($X$1=6,(VLOOKUP(B545,'X6'!$B:$AP,41,FALSE)),IF($X$1=7,(VLOOKUP(B545,'X7'!$B:$AP,41,FALSE)),IF($X$1=8,(VLOOKUP(B545,'X8'!$B:$AP,41,FALSE)),IF($X$1=9,(VLOOKUP(B545,'X9'!$B:$AP,41,FALSE)),IF($X$1=10,(VLOOKUP(B545,'X10'!$B:$AP,41,FALSE)),IF($X$1=11,(VLOOKUP(B545,'X11'!$B:$AP,41,FALSE)),IF($X$1=12,(VLOOKUP(B545,'X12'!$B:$AP,41,FALSE)),IF($X$1=13,(VLOOKUP(B545,'X13'!$B:$AP,41,FALSE)),"B")))))))))))))))</f>
        <v xml:space="preserve"> </v>
      </c>
      <c r="E545" s="182" t="str">
        <f ca="1">IF(ISERROR(IF($X$1=1,(VLOOKUP(B545,'X1'!$B:$AP,7,FALSE)),IF($X$1=2,(VLOOKUP(B545,'X2'!$B:$AP,7,FALSE)),IF($X$1=3,(VLOOKUP(B545,'X3'!$B:$AP,7,FALSE)),IF($X$1=4,(VLOOKUP(B545,'X4'!$B:$AP,7,FALSE)),IF($X$1=5,(VLOOKUP(B545,'X5'!$B:$AP,7,FALSE)),IF($X$1=6,(VLOOKUP(B545,'X6'!$B:$AP,7,FALSE)),IF($X$1=7,(VLOOKUP(B545,'X7'!$B:$AP,7,FALSE)),IF($X$1=8,(VLOOKUP(B545,'X8'!$B:$AP,7,FALSE)),IF($X$1=9,(VLOOKUP(B545,'X9'!$B:$AP,7,FALSE)),IF($X$1=10,(VLOOKUP(B545,'X10'!$B:$AP,7,FALSE)),IF($X$1=11,(VLOOKUP(B545,'X11'!$B:$AP,7,FALSE)),IF($X$1=12,(VLOOKUP(B545,'X12'!$B:$AP,7,FALSE)),IF($X$1=13,(VLOOKUP(B545,'X13'!$B:$AP,7,FALSE)),"B"))))))))))))))=TRUE," ",(IF($X$1=1,(VLOOKUP(B545,'X1'!$B:$AP,7,FALSE)),IF($X$1=2,(VLOOKUP(B545,'X2'!$B:$AP,7,FALSE)),IF($X$1=3,(VLOOKUP(B545,'X3'!$B:$AP,7,FALSE)),IF($X$1=4,(VLOOKUP(B545,'X4'!$B:$AP,7,FALSE)),IF($X$1=5,(VLOOKUP(B545,'X5'!$B:$AP,7,FALSE)),IF($X$1=6,(VLOOKUP(B545,'X6'!$B:$AP,7,FALSE)),IF($X$1=7,(VLOOKUP(B545,'X7'!$B:$AP,7,FALSE)),IF($X$1=8,(VLOOKUP(B545,'X8'!$B:$AP,7,FALSE)),IF($X$1=9,(VLOOKUP(B545,'X9'!$B:$AP,7,FALSE)),IF($X$1=10,(VLOOKUP(B545,'X10'!$B:$AP,7,FALSE)),IF($X$1=11,(VLOOKUP(B545,'X11'!$B:$AP,7,FALSE)),IF($X$1=12,(VLOOKUP(B545,'X12'!$B:$AP,7,FALSE)),IF($X$1=13,(VLOOKUP(B545,'X13'!$B:$AP,7,FALSE)),"B")))))))))))))))</f>
        <v xml:space="preserve"> </v>
      </c>
      <c r="F545" s="182" t="str">
        <f ca="1">IF(ISERROR(IF((IF($X$1=1,(VLOOKUP(B545,'X1'!$B:$AO,6,FALSE)),(IF($X$1=2,(VLOOKUP(B545,'X2'!$B:$AO,6,FALSE)),(IF($X$1=3,(VLOOKUP(B545,'X3'!$B:$AO,6,FALSE)),(IF($X$1=4,(VLOOKUP(B545,'X4'!$B:$AO,6,FALSE)),(IF($X$1=5,(VLOOKUP(B545,'X5'!$B:$AO,6,FALSE)),(IF($X$1=6,(VLOOKUP(B545,'X6'!$B:$AO,6,FALSE)),(IF($X$1=7,(VLOOKUP(B545,'X7'!$B:$AO,6,FALSE)),(IF($X$1=8,(VLOOKUP(B545,'X8'!$B:$AO,6,FALSE)),(IF($X$1=9,(VLOOKUP(B545,'X9'!$B:$AO,6,FALSE)),(IF($X$1=10,(VLOOKUP(B545,'X10'!$B:$AO,6,FALSE)),(IF($X$1=11,(VLOOKUP(B545,'X11'!$B:$AO,6,FALSE)),(IF($X$1=12,(VLOOKUP(B545,'X12'!$B:$AO,6,FALSE)),(VLOOKUP(B545,'X13'!$B:$AO,6,FALSE))))))))))))))))))))))))))=$V$1," ",(IF($X$1=1,(VLOOKUP(B545,'X1'!$B:$AO,6,FALSE)),(IF($X$1=2,(VLOOKUP(B545,'X2'!$B:$AO,6,FALSE)),(IF($X$1=3,(VLOOKUP(B545,'X3'!$B:$AO,6,FALSE)),(IF($X$1=4,(VLOOKUP(B545,'X4'!$B:$AO,6,FALSE)),(IF($X$1=5,(VLOOKUP(B545,'X5'!$B:$AO,6,FALSE)),(IF($X$1=6,(VLOOKUP(B545,'X6'!$B:$AO,6,FALSE)),(IF($X$1=7,(VLOOKUP(B545,'X7'!$B:$AO,6,FALSE)),(IF($X$1=8,(VLOOKUP(B545,'X8'!$B:$AO,6,FALSE)),(IF($X$1=9,(VLOOKUP(B545,'X9'!$B:$AO,6,FALSE)),(IF($X$1=10,(VLOOKUP(B545,'X10'!$B:$AO,6,FALSE)),(IF($X$1=11,(VLOOKUP(B545,'X11'!$B:$AO,6,FALSE)),(IF($X$1=12,(VLOOKUP(B545,'X12'!$B:$AO,6,FALSE)),(VLOOKUP(B545,'X13'!$B:$AO,6,FALSE))))))))))))))))))))))))))))=TRUE," ",(IF((IF($X$1=1,(VLOOKUP(B545,'X1'!$B:$AO,6,FALSE)),(IF($X$1=2,(VLOOKUP(B545,'X2'!$B:$AO,6,FALSE)),(IF($X$1=3,(VLOOKUP(B545,'X3'!$B:$AO,6,FALSE)),(IF($X$1=4,(VLOOKUP(B545,'X4'!$B:$AO,6,FALSE)),(IF($X$1=5,(VLOOKUP(B545,'X5'!$B:$AO,6,FALSE)),(IF($X$1=6,(VLOOKUP(B545,'X6'!$B:$AO,6,FALSE)),(IF($X$1=7,(VLOOKUP(B545,'X7'!$B:$AO,6,FALSE)),(IF($X$1=8,(VLOOKUP(B545,'X8'!$B:$AO,6,FALSE)),(IF($X$1=9,(VLOOKUP(B545,'X9'!$B:$AO,6,FALSE)),(IF($X$1=10,(VLOOKUP(B545,'X10'!$B:$AO,6,FALSE)),(IF($X$1=11,(VLOOKUP(B545,'X11'!$B:$AO,6,FALSE)),(IF($X$1=12,(VLOOKUP(B545,'X12'!$B:$AO,6,FALSE)),(VLOOKUP(B545,'X13'!$B:$AO,6,FALSE))))))))))))))))))))))))))=$V$1," ",(IF($X$1=1,(VLOOKUP(B545,'X1'!$B:$AO,6,FALSE)),(IF($X$1=2,(VLOOKUP(B545,'X2'!$B:$AO,6,FALSE)),(IF($X$1=3,(VLOOKUP(B545,'X3'!$B:$AO,6,FALSE)),(IF($X$1=4,(VLOOKUP(B545,'X4'!$B:$AO,6,FALSE)),(IF($X$1=5,(VLOOKUP(B545,'X5'!$B:$AO,6,FALSE)),(IF($X$1=6,(VLOOKUP(B545,'X6'!$B:$AO,6,FALSE)),(IF($X$1=7,(VLOOKUP(B545,'X7'!$B:$AO,6,FALSE)),(IF($X$1=8,(VLOOKUP(B545,'X8'!$B:$AO,6,FALSE)),(IF($X$1=9,(VLOOKUP(B545,'X9'!$B:$AO,6,FALSE)),(IF($X$1=10,(VLOOKUP(B545,'X10'!$B:$AO,6,FALSE)),(IF($X$1=11,(VLOOKUP(B545,'X11'!$B:$AO,6,FALSE)),(IF($X$1=12,(VLOOKUP(B545,'X12'!$B:$AO,6,FALSE)),(VLOOKUP(B545,'X13'!$B:$AO,6,FALSE)))))))))))))))))))))))))))))</f>
        <v xml:space="preserve"> </v>
      </c>
      <c r="G545" s="182" t="str">
        <f ca="1">IF(ISERROR(IF($X$1=1,(VLOOKUP(B545,'X1'!$B:$AZ,44,FALSE)),IF($X$1=2,(VLOOKUP(B545,'X2'!$B:$AZ,44,FALSE)),IF($X$1=3,(VLOOKUP(B545,'X3'!$B:$AZ,44,FALSE)),IF($X$1=4,(VLOOKUP(B545,'X4'!$B:$AZ,44,FALSE)),IF($X$1=5,(VLOOKUP(B545,'X5'!$B:$AZ,44,FALSE)),IF($X$1=6,(VLOOKUP(B545,'X6'!$B:$AZ,44,FALSE)),IF($X$1=7,(VLOOKUP(B545,'X7'!$B:$AZ,44,FALSE)),IF($X$1=8,(VLOOKUP(B545,'X8'!$B:$AZ,44,FALSE)),IF($X$1=9,(VLOOKUP(B545,'X9'!$B:$AZ,44,FALSE)),IF($X$1=10,(VLOOKUP(B545,'X10'!$B:$AZ,44,FALSE)),IF($X$1=11,(VLOOKUP(B545,'X11'!$B:$AZ,44,FALSE)),IF($X$1=12,(VLOOKUP(B545,'X12'!$B:$AZ,44,FALSE)),IF($X$1=13,(VLOOKUP(B545,'X13'!$B:$AZ,44,FALSE)),"B"))))))))))))))=TRUE," ",(IF($X$1=1,(VLOOKUP(B545,'X1'!$B:$AZ,44,FALSE)),IF($X$1=2,(VLOOKUP(B545,'X2'!$B:$AZ,44,FALSE)),IF($X$1=3,(VLOOKUP(B545,'X3'!$B:$AZ,44,FALSE)),IF($X$1=4,(VLOOKUP(B545,'X4'!$B:$AZ,44,FALSE)),IF($X$1=5,(VLOOKUP(B545,'X5'!$B:$AZ,44,FALSE)),IF($X$1=6,(VLOOKUP(B545,'X6'!$B:$AZ,44,FALSE)),IF($X$1=7,(VLOOKUP(B545,'X7'!$B:$AZ,44,FALSE)),IF($X$1=8,(VLOOKUP(B545,'X8'!$B:$AZ,44,FALSE)),IF($X$1=9,(VLOOKUP(B545,'X9'!$B:$AZ,44,FALSE)),IF($X$1=10,(VLOOKUP(B545,'X10'!$B:$AZ,44,FALSE)),IF($X$1=11,(VLOOKUP(B545,'X11'!$B:$AZ,44,FALSE)),IF($X$1=12,(VLOOKUP(B545,'X12'!$B:$AZ,44,FALSE)),IF($X$1=13,(VLOOKUP(B545,'X13'!$B:$AZ,44,FALSE)),"B")))))))))))))))</f>
        <v xml:space="preserve"> </v>
      </c>
      <c r="H545" s="182" t="str">
        <f ca="1">IF(ISERROR(IF($X$1=1,(VLOOKUP(B545,'X1'!$B:$AZ,8,FALSE)),IF($X$1=2,(VLOOKUP(B545,'X2'!$B:$AZ,8,FALSE)),IF($X$1=3,(VLOOKUP(B545,'X3'!$B:$AZ,8,FALSE)),IF($X$1=4,(VLOOKUP(B545,'X4'!$B:$AZ,8,FALSE)),IF($X$1=5,(VLOOKUP(B545,'X5'!$B:$AZ,8,FALSE)),IF($X$1=6,(VLOOKUP(B545,'X6'!$B:$AZ,8,FALSE)),IF($X$1=7,(VLOOKUP(B545,'X7'!$B:$AZ,8,FALSE)),IF($X$1=8,(VLOOKUP(B545,'X8'!$B:$AZ,8,FALSE)),IF($X$1=9,(VLOOKUP(B545,'X9'!$B:$AZ,8,FALSE)),IF($X$1=10,(VLOOKUP(B545,'X10'!$B:$AZ,8,FALSE)),IF($X$1=11,(VLOOKUP(B545,'X11'!$B:$AZ,8,FALSE)),IF($X$1=12,(VLOOKUP(B545,'X12'!$B:$AZ,8,FALSE)),IF($X$1=13,(VLOOKUP(B545,'X13'!$B:$AZ,8,FALSE)),"B"))))))))))))))=TRUE," ",(IF($X$1=1,(VLOOKUP(B545,'X1'!$B:$AZ,8,FALSE)),IF($X$1=2,(VLOOKUP(B545,'X2'!$B:$AZ,8,FALSE)),IF($X$1=3,(VLOOKUP(B545,'X3'!$B:$AZ,8,FALSE)),IF($X$1=4,(VLOOKUP(B545,'X4'!$B:$AZ,8,FALSE)),IF($X$1=5,(VLOOKUP(B545,'X5'!$B:$AZ,8,FALSE)),IF($X$1=6,(VLOOKUP(B545,'X6'!$B:$AZ,8,FALSE)),IF($X$1=7,(VLOOKUP(B545,'X7'!$B:$AZ,8,FALSE)),IF($X$1=8,(VLOOKUP(B545,'X8'!$B:$AZ,8,FALSE)),IF($X$1=9,(VLOOKUP(B545,'X9'!$B:$AZ,8,FALSE)),IF($X$1=10,(VLOOKUP(B545,'X10'!$B:$AZ,8,FALSE)),IF($X$1=11,(VLOOKUP(B545,'X11'!$B:$AZ,8,FALSE)),IF($X$1=12,(VLOOKUP(B545,'X12'!$B:$AZ,8,FALSE)),IF($X$1=13,(VLOOKUP(B545,'X13'!$B:$AZ,8,FALSE)),"B")))))))))))))))</f>
        <v xml:space="preserve"> </v>
      </c>
      <c r="I545" s="183" t="str">
        <f ca="1">IF(ISERROR(IF($X$1=1,(VLOOKUP(B545,'X1'!$B:$AZ,2,FALSE)),IF($X$1=2,(VLOOKUP(B545,'X2'!$B:$AZ,2,FALSE)),IF($X$1=3,(VLOOKUP(B545,'X3'!$B:$AZ,2,FALSE)),IF($X$1=4,(VLOOKUP(B545,'X4'!$B:$AZ,2,FALSE)),IF($X$1=5,(VLOOKUP(B545,'X5'!$B:$AZ,2,FALSE)),IF($X$1=6,(VLOOKUP(B545,'X6'!$B:$AZ,2,FALSE)),IF($X$1=7,(VLOOKUP(B545,'X7'!$B:$AZ,2,FALSE)),IF($X$1=8,(VLOOKUP(B545,'X8'!$B:$AZ,2,FALSE)),IF($X$1=9,(VLOOKUP(B545,'X9'!$B:$AZ,2,FALSE)),IF($X$1=10,(VLOOKUP(B545,'X10'!$B:$AZ,2,FALSE)),IF($X$1=11,(VLOOKUP(B545,'X11'!$B:$AZ,2,FALSE)),IF($X$1=12,(VLOOKUP(B545,'X12'!$B:$AZ,2,FALSE)),IF($X$1=13,(VLOOKUP(B545,'X13'!$B:$AZ,2,FALSE)),"B"))))))))))))))=TRUE," ",(IF($X$1=1,(VLOOKUP(B545,'X1'!$B:$AZ,2,FALSE)),IF($X$1=2,(VLOOKUP(B545,'X2'!$B:$AZ,2,FALSE)),IF($X$1=3,(VLOOKUP(B545,'X3'!$B:$AZ,2,FALSE)),IF($X$1=4,(VLOOKUP(B545,'X4'!$B:$AZ,2,FALSE)),IF($X$1=5,(VLOOKUP(B545,'X5'!$B:$AZ,2,FALSE)),IF($X$1=6,(VLOOKUP(B545,'X6'!$B:$AZ,2,FALSE)),IF($X$1=7,(VLOOKUP(B545,'X7'!$B:$AZ,2,FALSE)),IF($X$1=8,(VLOOKUP(B545,'X8'!$B:$AZ,2,FALSE)),IF($X$1=9,(VLOOKUP(B545,'X9'!$B:$AZ,2,FALSE)),IF($X$1=10,(VLOOKUP(B545,'X10'!$B:$AZ,2,FALSE)),IF($X$1=11,(VLOOKUP(B545,'X11'!$B:$AZ,2,FALSE)),IF($X$1=12,(VLOOKUP(B545,'X12'!$B:$AZ,2,FALSE)),IF($X$1=13,(VLOOKUP(B545,'X13'!$B:$AZ,2,FALSE)),"B")))))))))))))))</f>
        <v xml:space="preserve"> </v>
      </c>
      <c r="J545" s="183" t="str">
        <f ca="1">IF(ISERROR(IF($X$1=1,(VLOOKUP(B545,'X1'!$B:$AZ,3,FALSE)),IF($X$1=2,(VLOOKUP(B545,'X2'!$B:$AZ,3,FALSE)),IF($X$1=3,(VLOOKUP(B545,'X3'!$B:$AZ,3,FALSE)),IF($X$1=4,(VLOOKUP(B545,'X4'!$B:$AZ,3,FALSE)),IF($X$1=5,(VLOOKUP(B545,'X5'!$B:$AZ,3,FALSE)),IF($X$1=6,(VLOOKUP(B545,'X6'!$B:$AZ,3,FALSE)),IF($X$1=7,(VLOOKUP(B545,'X7'!$B:$AZ,3,FALSE)),IF($X$1=8,(VLOOKUP(B545,'X8'!$B:$AZ,3,FALSE)),IF($X$1=9,(VLOOKUP(B545,'X9'!$B:$AZ,3,FALSE)),IF($X$1=10,(VLOOKUP(B545,'X10'!$B:$AZ,3,FALSE)),IF($X$1=11,(VLOOKUP(B545,'X11'!$B:$AZ,3,FALSE)),IF($X$1=12,(VLOOKUP(B545,'X12'!$B:$AZ,3,FALSE)),IF($X$1=13,(VLOOKUP(B545,'X13'!$B:$AZ,3,FALSE)),"B"))))))))))))))=TRUE," ",(IF($X$1=1,(VLOOKUP(B545,'X1'!$B:$AZ,3,FALSE)),IF($X$1=2,(VLOOKUP(B545,'X2'!$B:$AZ,3,FALSE)),IF($X$1=3,(VLOOKUP(B545,'X3'!$B:$AZ,3,FALSE)),IF($X$1=4,(VLOOKUP(B545,'X4'!$B:$AZ,3,FALSE)),IF($X$1=5,(VLOOKUP(B545,'X5'!$B:$AZ,3,FALSE)),IF($X$1=6,(VLOOKUP(B545,'X6'!$B:$AZ,3,FALSE)),IF($X$1=7,(VLOOKUP(B545,'X7'!$B:$AZ,3,FALSE)),IF($X$1=8,(VLOOKUP(B545,'X8'!$B:$AZ,3,FALSE)),IF($X$1=9,(VLOOKUP(B545,'X9'!$B:$AZ,3,FALSE)),IF($X$1=10,(VLOOKUP(B545,'X10'!$B:$AZ,3,FALSE)),IF($X$1=11,(VLOOKUP(B545,'X11'!$B:$AZ,3,FALSE)),IF($X$1=12,(VLOOKUP(B545,'X12'!$B:$AZ,3,FALSE)),IF($X$1=13,(VLOOKUP(B545,'X13'!$B:$AZ,3,FALSE)),"B")))))))))))))))</f>
        <v xml:space="preserve"> </v>
      </c>
      <c r="K545" s="183" t="str">
        <f ca="1">IF(ISERROR(IF($X$1=1,(VLOOKUP(B545,'X1'!$B:$AZ,5,FALSE)),IF($X$1=2,(VLOOKUP(B545,'X2'!$B:$AZ,5,FALSE)),IF($X$1=3,(VLOOKUP(B545,'X3'!$B:$AZ,5,FALSE)),IF($X$1=4,(VLOOKUP(B545,'X4'!$B:$AZ,5,FALSE)),IF($X$1=5,(VLOOKUP(B545,'X5'!$B:$AZ,5,FALSE)),IF($X$1=6,(VLOOKUP(B545,'X6'!$B:$AZ,5,FALSE)),IF($X$1=7,(VLOOKUP(B545,'X7'!$B:$AZ,5,FALSE)),IF($X$1=8,(VLOOKUP(B545,'X8'!$B:$AZ,5,FALSE)),IF($X$1=9,(VLOOKUP(B545,'X9'!$B:$AZ,5,FALSE)),IF($X$1=10,(VLOOKUP(B545,'X10'!$B:$AZ,5,FALSE)),IF($X$1=11,(VLOOKUP(B545,'X11'!$B:$AZ,5,FALSE)),IF($X$1=12,(VLOOKUP(B545,'X12'!$B:$AZ,5,FALSE)),IF($X$1=13,(VLOOKUP(B545,'X13'!$B:$AZ,5,FALSE)),"B"))))))))))))))=TRUE," ",(IF($X$1=1,(VLOOKUP(B545,'X1'!$B:$AZ,5,FALSE)),IF($X$1=2,(VLOOKUP(B545,'X2'!$B:$AZ,5,FALSE)),IF($X$1=3,(VLOOKUP(B545,'X3'!$B:$AZ,5,FALSE)),IF($X$1=4,(VLOOKUP(B545,'X4'!$B:$AZ,5,FALSE)),IF($X$1=5,(VLOOKUP(B545,'X5'!$B:$AZ,5,FALSE)),IF($X$1=6,(VLOOKUP(B545,'X6'!$B:$AZ,5,FALSE)),IF($X$1=7,(VLOOKUP(B545,'X7'!$B:$AZ,5,FALSE)),IF($X$1=8,(VLOOKUP(B545,'X8'!$B:$AZ,5,FALSE)),IF($X$1=9,(VLOOKUP(B545,'X9'!$B:$AZ,5,FALSE)),IF($X$1=10,(VLOOKUP(B545,'X10'!$B:$AZ,5,FALSE)),IF($X$1=11,(VLOOKUP(B545,'X11'!$B:$AZ,5,FALSE)),IF($X$1=12,(VLOOKUP(B545,'X12'!$B:$AZ,5,FALSE)),IF($X$1=13,(VLOOKUP(B545,'X13'!$B:$AZ,5,FALSE)),"B")))))))))))))))</f>
        <v xml:space="preserve"> </v>
      </c>
      <c r="L545" s="184" t="str">
        <f ca="1">IF(ISERROR(IF($X$1=1,(VLOOKUP(B545,'X1'!$B:$AZ,9,FALSE)),IF($X$1=2,(VLOOKUP(B545,'X2'!$B:$AZ,9,FALSE)),IF($X$1=3,(VLOOKUP(B545,'X3'!$B:$AZ,9,FALSE)),IF($X$1=4,(VLOOKUP(B545,'X4'!$B:$AZ,9,FALSE)),IF($X$1=5,(VLOOKUP(B545,'X5'!$B:$AZ,9,FALSE)),IF($X$1=6,(VLOOKUP(B545,'X6'!$B:$AZ,9,FALSE)),IF($X$1=7,(VLOOKUP(B545,'X7'!$B:$AZ,9,FALSE)),IF($X$1=8,(VLOOKUP(B545,'X8'!$B:$AZ,9,FALSE)),IF($X$1=9,(VLOOKUP(B545,'X9'!$B:$AZ,9,FALSE)),IF($X$1=10,(VLOOKUP(B545,'X10'!$B:$AZ,9,FALSE)),IF($X$1=11,(VLOOKUP(B545,'X11'!$B:$AZ,9,FALSE)),IF($X$1=12,(VLOOKUP(B545,'X12'!$B:$AZ,9,FALSE)),IF($X$1=13,(VLOOKUP(B545,'X13'!$B:$AZ,9,FALSE)),"B"))))))))))))))=TRUE," ",(IF($X$1=1,(VLOOKUP(B545,'X1'!$B:$AZ,9,FALSE)),IF($X$1=2,(VLOOKUP(B545,'X2'!$B:$AZ,9,FALSE)),IF($X$1=3,(VLOOKUP(B545,'X3'!$B:$AZ,9,FALSE)),IF($X$1=4,(VLOOKUP(B545,'X4'!$B:$AZ,9,FALSE)),IF($X$1=5,(VLOOKUP(B545,'X5'!$B:$AZ,9,FALSE)),IF($X$1=6,(VLOOKUP(B545,'X6'!$B:$AZ,9,FALSE)),IF($X$1=7,(VLOOKUP(B545,'X7'!$B:$AZ,9,FALSE)),IF($X$1=8,(VLOOKUP(B545,'X8'!$B:$AZ,9,FALSE)),IF($X$1=9,(VLOOKUP(B545,'X9'!$B:$AZ,9,FALSE)),IF($X$1=10,(VLOOKUP(B545,'X10'!$B:$AZ,9,FALSE)),IF($X$1=11,(VLOOKUP(B545,'X11'!$B:$AZ,9,FALSE)),IF($X$1=12,(VLOOKUP(B545,'X12'!$B:$AZ,9,FALSE)),IF($X$1=13,(VLOOKUP(B545,'X13'!$B:$AZ,9,FALSE)),"B")))))))))))))))</f>
        <v xml:space="preserve"> </v>
      </c>
      <c r="M545" s="184" t="str">
        <f ca="1">IF(ISERROR(IF($X$1=1,(VLOOKUP(B545,'X1'!$B:$AZ,10,FALSE)),IF($X$1=2,(VLOOKUP(B545,'X2'!$B:$AZ,10,FALSE)),IF($X$1=3,(VLOOKUP(B545,'X3'!$B:$AZ,10,FALSE)),IF($X$1=4,(VLOOKUP(B545,'X4'!$B:$AZ,10,FALSE)),IF($X$1=5,(VLOOKUP(B545,'X5'!$B:$AZ,10,FALSE)),IF($X$1=6,(VLOOKUP(B545,'X6'!$B:$AZ,10,FALSE)),IF($X$1=7,(VLOOKUP(B545,'X7'!$B:$AZ,10,FALSE)),IF($X$1=8,(VLOOKUP(B545,'X8'!$B:$AZ,10,FALSE)),IF($X$1=9,(VLOOKUP(B545,'X9'!$B:$AZ,10,FALSE)),IF($X$1=10,(VLOOKUP(B545,'X10'!$B:$AZ,10,FALSE)),IF($X$1=11,(VLOOKUP(B545,'X11'!$B:$AZ,10,FALSE)),IF($X$1=12,(VLOOKUP(B545,'X12'!$B:$AZ,10,FALSE)),IF($X$1=13,(VLOOKUP(B545,'X13'!$B:$AZ,10,FALSE)),"B"))))))))))))))=TRUE," ",(IF($X$1=1,(VLOOKUP(B545,'X1'!$B:$AZ,10,FALSE)),IF($X$1=2,(VLOOKUP(B545,'X2'!$B:$AZ,10,FALSE)),IF($X$1=3,(VLOOKUP(B545,'X3'!$B:$AZ,10,FALSE)),IF($X$1=4,(VLOOKUP(B545,'X4'!$B:$AZ,10,FALSE)),IF($X$1=5,(VLOOKUP(B545,'X5'!$B:$AZ,10,FALSE)),IF($X$1=6,(VLOOKUP(B545,'X6'!$B:$AZ,10,FALSE)),IF($X$1=7,(VLOOKUP(B545,'X7'!$B:$AZ,10,FALSE)),IF($X$1=8,(VLOOKUP(B545,'X8'!$B:$AZ,10,FALSE)),IF($X$1=9,(VLOOKUP(B545,'X9'!$B:$AZ,10,FALSE)),IF($X$1=10,(VLOOKUP(B545,'X10'!$B:$AZ,10,FALSE)),IF($X$1=11,(VLOOKUP(B545,'X11'!$B:$AZ,10,FALSE)),IF($X$1=12,(VLOOKUP(B545,'X12'!$B:$AZ,10,FALSE)),IF($X$1=13,(VLOOKUP(B545,'X13'!$B:$AZ,10,FALSE)),"B")))))))))))))))</f>
        <v xml:space="preserve"> </v>
      </c>
      <c r="N545" s="185" t="str">
        <f ca="1">IF(ISERROR(IF($X$1=1,(VLOOKUP(B545,'X1'!$B:$AZ,45,FALSE)),IF($X$1=2,(VLOOKUP(B545,'X2'!$B:$AZ,45,FALSE)),IF($X$1=3,(VLOOKUP(B545,'X3'!$B:$AZ,45,FALSE)),IF($X$1=4,(VLOOKUP(B545,'X4'!$B:$AZ,45,FALSE)),IF($X$1=5,(VLOOKUP(B545,'X5'!$B:$AZ,45,FALSE)),IF($X$1=6,(VLOOKUP(B545,'X6'!$B:$AZ,45,FALSE)),IF($X$1=7,(VLOOKUP(B545,'X7'!$B:$AZ,45,FALSE)),IF($X$1=8,(VLOOKUP(B545,'X8'!$B:$AZ,45,FALSE)),IF($X$1=9,(VLOOKUP(B545,'X9'!$B:$AZ,45,FALSE)),IF($X$1=10,(VLOOKUP(B545,'X10'!$B:$AZ,45,FALSE)),IF($X$1=11,(VLOOKUP(B545,'X11'!$B:$AZ,45,FALSE)),IF($X$1=12,(VLOOKUP(B545,'X12'!$B:$AZ,45,FALSE)),IF($X$1=13,(VLOOKUP(B545,'X13'!$B:$AZ,45,FALSE)),"B"))))))))))))))=TRUE," ",(IF($X$1=1,(VLOOKUP(B545,'X1'!$B:$AZ,45,FALSE)),IF($X$1=2,(VLOOKUP(B545,'X2'!$B:$AZ,45,FALSE)),IF($X$1=3,(VLOOKUP(B545,'X3'!$B:$AZ,45,FALSE)),IF($X$1=4,(VLOOKUP(B545,'X4'!$B:$AZ,45,FALSE)),IF($X$1=5,(VLOOKUP(B545,'X5'!$B:$AZ,45,FALSE)),IF($X$1=6,(VLOOKUP(B545,'X6'!$B:$AZ,45,FALSE)),IF($X$1=7,(VLOOKUP(B545,'X7'!$B:$AZ,45,FALSE)),IF($X$1=8,(VLOOKUP(B545,'X8'!$B:$AZ,45,FALSE)),IF($X$1=9,(VLOOKUP(B545,'X9'!$B:$AZ,45,FALSE)),IF($X$1=10,(VLOOKUP(B545,'X10'!$B:$AZ,45,FALSE)),IF($X$1=11,(VLOOKUP(B545,'X11'!$B:$AZ,45,FALSE)),IF($X$1=12,(VLOOKUP(B545,'X12'!$B:$AZ,45,FALSE)),IF($X$1=13,(VLOOKUP(B545,'X13'!$B:$AZ,45,FALSE)),"B")))))))))))))))</f>
        <v xml:space="preserve"> </v>
      </c>
      <c r="O545" s="184" t="str">
        <f ca="1">IF(ISERROR(IF($X$1=1,(VLOOKUP(B545,'X1'!$B:$AZ,11,FALSE)),IF($X$1=2,(VLOOKUP(B545,'X2'!$B:$AZ,11,FALSE)),IF($X$1=3,(VLOOKUP(B545,'X3'!$B:$AZ,11,FALSE)),IF($X$1=4,(VLOOKUP(B545,'X4'!$B:$AZ,11,FALSE)),IF($X$1=5,(VLOOKUP(B545,'X5'!$B:$AZ,11,FALSE)),IF($X$1=6,(VLOOKUP(B545,'X6'!$B:$AZ,11,FALSE)),IF($X$1=7,(VLOOKUP(B545,'X7'!$B:$AZ,11,FALSE)),IF($X$1=8,(VLOOKUP(B545,'X8'!$B:$AZ,11,FALSE)),IF($X$1=9,(VLOOKUP(B545,'X9'!$B:$AZ,11,FALSE)),IF($X$1=10,(VLOOKUP(B545,'X10'!$B:$AZ,11,FALSE)),IF($X$1=11,(VLOOKUP(B545,'X11'!$B:$AZ,11,FALSE)),IF($X$1=12,(VLOOKUP(B545,'X12'!$B:$AZ,11,FALSE)),IF($X$1=13,(VLOOKUP(B545,'X13'!$B:$AZ,11,FALSE)),"B"))))))))))))))=TRUE," ",(IF($X$1=1,(VLOOKUP(B545,'X1'!$B:$AZ,11,FALSE)),IF($X$1=2,(VLOOKUP(B545,'X2'!$B:$AZ,11,FALSE)),IF($X$1=3,(VLOOKUP(B545,'X3'!$B:$AZ,11,FALSE)),IF($X$1=4,(VLOOKUP(B545,'X4'!$B:$AZ,11,FALSE)),IF($X$1=5,(VLOOKUP(B545,'X5'!$B:$AZ,11,FALSE)),IF($X$1=6,(VLOOKUP(B545,'X6'!$B:$AZ,11,FALSE)),IF($X$1=7,(VLOOKUP(B545,'X7'!$B:$AZ,11,FALSE)),IF($X$1=8,(VLOOKUP(B545,'X8'!$B:$AZ,11,FALSE)),IF($X$1=9,(VLOOKUP(B545,'X9'!$B:$AZ,11,FALSE)),IF($X$1=10,(VLOOKUP(B545,'X10'!$B:$AZ,11,FALSE)),IF($X$1=11,(VLOOKUP(B545,'X11'!$B:$AZ,11,FALSE)),IF($X$1=12,(VLOOKUP(B545,'X12'!$B:$AZ,11,FALSE)),IF($X$1=13,(VLOOKUP(B545,'X13'!$B:$AZ,11,FALSE)),"B")))))))))))))))</f>
        <v xml:space="preserve"> </v>
      </c>
      <c r="P545" s="184" t="str">
        <f ca="1">IF(ISERROR(IF($X$1=1,(VLOOKUP(B545,'X1'!$B:$AZ,12,FALSE)),IF($X$1=2,(VLOOKUP(B545,'X2'!$B:$AZ,12,FALSE)),IF($X$1=3,(VLOOKUP(B545,'X3'!$B:$AZ,12,FALSE)),IF($X$1=4,(VLOOKUP(B545,'X4'!$B:$AZ,12,FALSE)),IF($X$1=5,(VLOOKUP(B545,'X5'!$B:$AZ,12,FALSE)),IF($X$1=6,(VLOOKUP(B545,'X6'!$B:$AZ,12,FALSE)),IF($X$1=7,(VLOOKUP(B545,'X7'!$B:$AZ,12,FALSE)),IF($X$1=8,(VLOOKUP(B545,'X8'!$B:$AZ,12,FALSE)),IF($X$1=9,(VLOOKUP(B545,'X9'!$B:$AZ,12,FALSE)),IF($X$1=10,(VLOOKUP(B545,'X10'!$B:$AZ,12,FALSE)),IF($X$1=11,(VLOOKUP(B545,'X11'!$B:$AZ,12,FALSE)),IF($X$1=12,(VLOOKUP(B545,'X12'!$B:$AZ,12,FALSE)),IF($X$1=13,(VLOOKUP(B545,'X13'!$B:$AZ,12,FALSE)),"B"))))))))))))))=TRUE," ",(IF($X$1=1,(VLOOKUP(B545,'X1'!$B:$AZ,12,FALSE)),IF($X$1=2,(VLOOKUP(B545,'X2'!$B:$AZ,12,FALSE)),IF($X$1=3,(VLOOKUP(B545,'X3'!$B:$AZ,12,FALSE)),IF($X$1=4,(VLOOKUP(B545,'X4'!$B:$AZ,12,FALSE)),IF($X$1=5,(VLOOKUP(B545,'X5'!$B:$AZ,12,FALSE)),IF($X$1=6,(VLOOKUP(B545,'X6'!$B:$AZ,12,FALSE)),IF($X$1=7,(VLOOKUP(B545,'X7'!$B:$AZ,12,FALSE)),IF($X$1=8,(VLOOKUP(B545,'X8'!$B:$AZ,12,FALSE)),IF($X$1=9,(VLOOKUP(B545,'X9'!$B:$AZ,12,FALSE)),IF($X$1=10,(VLOOKUP(B545,'X10'!$B:$AZ,12,FALSE)),IF($X$1=11,(VLOOKUP(B545,'X11'!$B:$AZ,12,FALSE)),IF($X$1=12,(VLOOKUP(B545,'X12'!$B:$AZ,12,FALSE)),IF($X$1=13,(VLOOKUP(B545,'X13'!$B:$AZ,12,FALSE)),"B")))))))))))))))</f>
        <v xml:space="preserve"> </v>
      </c>
      <c r="Q545" s="185" t="str">
        <f ca="1">IF(ISERROR(IF($X$1=1,(VLOOKUP(B545,'X1'!$B:$AZ,46,FALSE)),IF($X$1=2,(VLOOKUP(B545,'X2'!$B:$AZ,46,FALSE)),IF($X$1=3,(VLOOKUP(B545,'X3'!$B:$AZ,46,FALSE)),IF($X$1=4,(VLOOKUP(B545,'X4'!$B:$AZ,46,FALSE)),IF($X$1=5,(VLOOKUP(B545,'X5'!$B:$AZ,46,FALSE)),IF($X$1=6,(VLOOKUP(B545,'X6'!$B:$AZ,46,FALSE)),IF($X$1=7,(VLOOKUP(B545,'X7'!$B:$AZ,46,FALSE)),IF($X$1=8,(VLOOKUP(B545,'X8'!$B:$AZ,46,FALSE)),IF($X$1=9,(VLOOKUP(B545,'X9'!$B:$AZ,46,FALSE)),IF($X$1=10,(VLOOKUP(B545,'X10'!$B:$AZ,46,FALSE)),IF($X$1=11,(VLOOKUP(B545,'X11'!$B:$AZ,46,FALSE)),IF($X$1=12,(VLOOKUP(B545,'X12'!$B:$AZ,46,FALSE)),IF($X$1=13,(VLOOKUP(B545,'X13'!$B:$AZ,46,FALSE)),"B"))))))))))))))=TRUE," ",(IF($X$1=1,(VLOOKUP(B545,'X1'!$B:$AZ,46,FALSE)),IF($X$1=2,(VLOOKUP(B545,'X2'!$B:$AZ,46,FALSE)),IF($X$1=3,(VLOOKUP(B545,'X3'!$B:$AZ,46,FALSE)),IF($X$1=4,(VLOOKUP(B545,'X4'!$B:$AZ,46,FALSE)),IF($X$1=5,(VLOOKUP(B545,'X5'!$B:$AZ,46,FALSE)),IF($X$1=6,(VLOOKUP(B545,'X6'!$B:$AZ,46,FALSE)),IF($X$1=7,(VLOOKUP(B545,'X7'!$B:$AZ,46,FALSE)),IF($X$1=8,(VLOOKUP(B545,'X8'!$B:$AZ,46,FALSE)),IF($X$1=9,(VLOOKUP(B545,'X9'!$B:$AZ,46,FALSE)),IF($X$1=10,(VLOOKUP(B545,'X10'!$B:$AZ,46,FALSE)),IF($X$1=11,(VLOOKUP(B545,'X11'!$B:$AZ,46,FALSE)),IF($X$1=12,(VLOOKUP(B545,'X12'!$B:$AZ,46,FALSE)),IF($X$1=13,(VLOOKUP(B545,'X13'!$B:$AZ,46,FALSE)),"B")))))))))))))))</f>
        <v xml:space="preserve"> </v>
      </c>
      <c r="R545" s="185" t="str">
        <f ca="1">IF(ISERROR(IF($X$1=1,(VLOOKUP(B545,'X1'!$B:$AZ,15,FALSE)),IF($X$1=2,(VLOOKUP(B545,'X2'!$B:$AZ,15,FALSE)),IF($X$1=3,(VLOOKUP(B545,'X3'!$B:$AZ,15,FALSE)),IF($X$1=4,(VLOOKUP(B545,'X4'!$B:$AZ,15,FALSE)),IF($X$1=5,(VLOOKUP(B545,'X5'!$B:$AZ,15,FALSE)),IF($X$1=6,(VLOOKUP(B545,'X6'!$B:$AZ,15,FALSE)),IF($X$1=7,(VLOOKUP(B545,'X7'!$B:$AZ,15,FALSE)),IF($X$1=8,(VLOOKUP(B545,'X8'!$B:$AZ,15,FALSE)),IF($X$1=9,(VLOOKUP(B545,'X9'!$B:$AZ,15,FALSE)),IF($X$1=10,(VLOOKUP(B545,'X10'!$B:$AZ,15,FALSE)),IF($X$1=11,(VLOOKUP(B545,'X11'!$B:$AZ,15,FALSE)),IF($X$1=12,(VLOOKUP(B545,'X12'!$B:$AZ,15,FALSE)),IF($X$1=13,(VLOOKUP(B545,'X13'!$B:$AZ,15,FALSE)),"B"))))))))))))))=TRUE," ",(IF($X$1=1,(VLOOKUP(B545,'X1'!$B:$AZ,15,FALSE)),IF($X$1=2,(VLOOKUP(B545,'X2'!$B:$AZ,15,FALSE)),IF($X$1=3,(VLOOKUP(B545,'X3'!$B:$AZ,15,FALSE)),IF($X$1=4,(VLOOKUP(B545,'X4'!$B:$AZ,15,FALSE)),IF($X$1=5,(VLOOKUP(B545,'X5'!$B:$AZ,15,FALSE)),IF($X$1=6,(VLOOKUP(B545,'X6'!$B:$AZ,15,FALSE)),IF($X$1=7,(VLOOKUP(B545,'X7'!$B:$AZ,15,FALSE)),IF($X$1=8,(VLOOKUP(B545,'X8'!$B:$AZ,15,FALSE)),IF($X$1=9,(VLOOKUP(B545,'X9'!$B:$AZ,15,FALSE)),IF($X$1=10,(VLOOKUP(B545,'X10'!$B:$AZ,15,FALSE)),IF($X$1=11,(VLOOKUP(B545,'X11'!$B:$AZ,15,FALSE)),IF($X$1=12,(VLOOKUP(B545,'X12'!$B:$AZ,15,FALSE)),IF($X$1=13,(VLOOKUP(B545,'X13'!$B:$AZ,15,FALSE)),"B")))))))))))))))</f>
        <v xml:space="preserve"> </v>
      </c>
      <c r="S545" s="185" t="str">
        <f ca="1">IF(ISERROR(IF((IF($X$1=1,(VLOOKUP(B545,'X1'!$B:$AZ,14,FALSE)),(IF($X$1=2,(VLOOKUP(B545,'X2'!$B:$AZ,14,FALSE)),(IF($X$1=3,(VLOOKUP(B545,'X3'!$B:$AZ,14,FALSE)),(IF($X$1=4,(VLOOKUP(B545,'X4'!$B:$AZ,14,FALSE)),(IF($X$1=5,(VLOOKUP(B545,'X5'!$B:$AZ,14,FALSE)),(IF($X$1=6,(VLOOKUP(B545,'X6'!$B:$AZ,14,FALSE)),(IF($X$1=7,(VLOOKUP(B545,'X7'!$B:$AZ,14,FALSE)),(IF($X$1=8,(VLOOKUP(B545,'X8'!$B:$AZ,14,FALSE)),(IF($X$1=9,(VLOOKUP(B545,'X9'!$B:$AZ,14,FALSE)),(IF($X$1=10,(VLOOKUP(B545,'X10'!$B:$AZ,14,FALSE)),(IF($X$1=11,(VLOOKUP(B545,'X11'!$B:$AZ,14,FALSE)),(IF($X$1=12,(VLOOKUP(B545,'X12'!$B:$AZ,14,FALSE)),(VLOOKUP(B545,'X13'!$B:$AZ,14,FALSE))))))))))))))))))))))))))=$V$1," ",(IF($X$1=1,(VLOOKUP(B545,'X1'!$B:$AZ,14,FALSE)),(IF($X$1=2,(VLOOKUP(B545,'X2'!$B:$AZ,14,FALSE)),(IF($X$1=3,(VLOOKUP(B545,'X3'!$B:$AZ,14,FALSE)),(IF($X$1=4,(VLOOKUP(B545,'X4'!$B:$AZ,14,FALSE)),(IF($X$1=5,(VLOOKUP(B545,'X5'!$B:$AZ,14,FALSE)),(IF($X$1=6,(VLOOKUP(B545,'X6'!$B:$AZ,14,FALSE)),(IF($X$1=7,(VLOOKUP(B545,'X7'!$B:$AZ,14,FALSE)),(IF($X$1=8,(VLOOKUP(B545,'X8'!$B:$AZ,14,FALSE)),(IF($X$1=9,(VLOOKUP(B545,'X9'!$B:$AZ,14,FALSE)),(IF($X$1=10,(VLOOKUP(B545,'X10'!$B:$AZ,14,FALSE)),(IF($X$1=11,(VLOOKUP(B545,'X11'!$B:$AZ,14,FALSE)),(IF($X$1=12,(VLOOKUP(B545,'X12'!$B:$AZ,14,FALSE)),(VLOOKUP(B545,'X13'!$B:$AZ,14,FALSE))))))))))))))))))))))))))))=TRUE," ",(IF((IF($X$1=1,(VLOOKUP(B545,'X1'!$B:$AZ,14,FALSE)),(IF($X$1=2,(VLOOKUP(B545,'X2'!$B:$AZ,14,FALSE)),(IF($X$1=3,(VLOOKUP(B545,'X3'!$B:$AZ,14,FALSE)),(IF($X$1=4,(VLOOKUP(B545,'X4'!$B:$AZ,14,FALSE)),(IF($X$1=5,(VLOOKUP(B545,'X5'!$B:$AZ,14,FALSE)),(IF($X$1=6,(VLOOKUP(B545,'X6'!$B:$AZ,14,FALSE)),(IF($X$1=7,(VLOOKUP(B545,'X7'!$B:$AZ,14,FALSE)),(IF($X$1=8,(VLOOKUP(B545,'X8'!$B:$AZ,14,FALSE)),(IF($X$1=9,(VLOOKUP(B545,'X9'!$B:$AZ,14,FALSE)),(IF($X$1=10,(VLOOKUP(B545,'X10'!$B:$AZ,14,FALSE)),(IF($X$1=11,(VLOOKUP(B545,'X11'!$B:$AZ,14,FALSE)),(IF($X$1=12,(VLOOKUP(B545,'X12'!$B:$AZ,14,FALSE)),(VLOOKUP(B545,'X13'!$B:$AZ,14,FALSE))))))))))))))))))))))))))=$V$1," ",(IF($X$1=1,(VLOOKUP(B545,'X1'!$B:$AZ,14,FALSE)),(IF($X$1=2,(VLOOKUP(B545,'X2'!$B:$AZ,14,FALSE)),(IF($X$1=3,(VLOOKUP(B545,'X3'!$B:$AZ,14,FALSE)),(IF($X$1=4,(VLOOKUP(B545,'X4'!$B:$AZ,14,FALSE)),(IF($X$1=5,(VLOOKUP(B545,'X5'!$B:$AZ,14,FALSE)),(IF($X$1=6,(VLOOKUP(B545,'X6'!$B:$AZ,14,FALSE)),(IF($X$1=7,(VLOOKUP(B545,'X7'!$B:$AZ,14,FALSE)),(IF($X$1=8,(VLOOKUP(B545,'X8'!$B:$AZ,14,FALSE)),(IF($X$1=9,(VLOOKUP(B545,'X9'!$B:$AZ,14,FALSE)),(IF($X$1=10,(VLOOKUP(B545,'X10'!$B:$AZ,14,FALSE)),(IF($X$1=11,(VLOOKUP(B545,'X11'!$B:$AZ,14,FALSE)),(IF($X$1=12,(VLOOKUP(B545,'X12'!$B:$AZ,14,FALSE)),(VLOOKUP(B545,'X13'!$B:$AZ,14,FALSE)))))))))))))))))))))))))))))</f>
        <v xml:space="preserve"> </v>
      </c>
    </row>
    <row r="546" spans="1:19" ht="14.1" customHeight="1" x14ac:dyDescent="0.2">
      <c r="A546" s="156" t="s">
        <v>1058</v>
      </c>
      <c r="B546" s="122" t="str">
        <f>IF(ISERROR(IF($U$16=1,(VLOOKUP(A546,$AC$89:$AH$125,2,FALSE)),IF((IF($X$1=1,'X1'!B505,(IF($X$1=2,'X2'!B505,(IF($X$1=3,'X3'!B505,(IF($X$1=4,'X4'!B505,(IF($X$1=5,'X5'!B505,(IF($X$1=6,'X6'!B505,(IF($X$1=7,'X7'!B505,(IF($X$1=8,'X8'!B505,(IF($X$1=9,'X9'!B505,(IF($X$1=10,'X10'!B505,(IF($X$1=11,'X11'!B505,(IF($X$1=12,'X12'!B505,'X13'!B505))))))))))))))))))))))))="","",(IF($X$1=1,'X1'!B505,(IF($X$1=2,'X2'!B505,(IF($X$1=3,'X3'!B505,(IF($X$1=4,'X4'!B505,(IF($X$1=5,'X5'!B505,(IF($X$1=6,'X6'!B505,(IF($X$1=7,'X7'!B505,(IF($X$1=8,'X8'!B505,(IF($X$1=9,'X9'!B505,(IF($X$1=10,'X10'!B505,(IF($X$1=11,'X11'!B505,(IF($X$1=12,'X12'!B505,'X13'!B505)))))))))))))))))))))))))))=TRUE," ",(IF($U$16=1,(VLOOKUP(A546,$AC$89:$AH$125,2,FALSE)),IF((IF($X$1=1,'X1'!B505,(IF($X$1=2,'X2'!B505,(IF($X$1=3,'X3'!B505,(IF($X$1=4,'X4'!B505,(IF($X$1=5,'X5'!B505,(IF($X$1=6,'X6'!B505,(IF($X$1=7,'X7'!B505,(IF($X$1=8,'X8'!B505,(IF($X$1=9,'X9'!B505,(IF($X$1=10,'X10'!B505,(IF($X$1=11,'X11'!B505,(IF($X$1=12,'X12'!B505,'X13'!B505))))))))))))))))))))))))="","",(IF($X$1=1,'X1'!B505,(IF($X$1=2,'X2'!B505,(IF($X$1=3,'X3'!B505,(IF($X$1=4,'X4'!B505,(IF($X$1=5,'X5'!B505,(IF($X$1=6,'X6'!B505,(IF($X$1=7,'X7'!B505,(IF($X$1=8,'X8'!B505,(IF($X$1=9,'X9'!B505,(IF($X$1=10,'X10'!B505,(IF($X$1=11,'X11'!B505,(IF($X$1=12,'X12'!B505,'X13'!B505))))))))))))))))))))))))))))</f>
        <v/>
      </c>
      <c r="C546" s="181" t="str">
        <f ca="1">IF(ISERROR(IF($X$1=1,(VLOOKUP(B546,'X1'!$B:$AZ,47,FALSE)),IF($X$1=2,(VLOOKUP(B546,'X2'!$B:$AZ,47,FALSE)),IF($X$1=3,(VLOOKUP(B546,'X3'!$B:$AZ,47,FALSE)),IF($X$1=4,(VLOOKUP(B546,'X4'!$B:$AZ,47,FALSE)),IF($X$1=5,(VLOOKUP(B546,'X5'!$B:$AZ,47,FALSE)),IF($X$1=6,(VLOOKUP(B546,'X6'!$B:$AZ,47,FALSE)),IF($X$1=7,(VLOOKUP(B546,'X7'!$B:$AZ,47,FALSE)),IF($X$1=8,(VLOOKUP(B546,'X8'!$B:$AZ,47,FALSE)),IF($X$1=9,(VLOOKUP(B546,'X9'!$B:$AZ,47,FALSE)),IF($X$1=10,(VLOOKUP(B546,'X10'!$B:$AZ,47,FALSE)),IF($X$1=11,(VLOOKUP(B546,'X11'!$B:$AZ,47,FALSE)),IF($X$1=12,(VLOOKUP(B546,'X12'!$B:$AZ,47,FALSE)),IF($X$1=13,(VLOOKUP(B546,'X13'!$B:$AZ,47,FALSE)),"B"))))))))))))))=TRUE," ",(IF($X$1=1,(VLOOKUP(B546,'X1'!$B:$AZ,47,FALSE)),IF($X$1=2,(VLOOKUP(B546,'X2'!$B:$AZ,47,FALSE)),IF($X$1=3,(VLOOKUP(B546,'X3'!$B:$AZ,47,FALSE)),IF($X$1=4,(VLOOKUP(B546,'X4'!$B:$AZ,47,FALSE)),IF($X$1=5,(VLOOKUP(B546,'X5'!$B:$AZ,47,FALSE)),IF($X$1=6,(VLOOKUP(B546,'X6'!$B:$AZ,47,FALSE)),IF($X$1=7,(VLOOKUP(B546,'X7'!$B:$AZ,47,FALSE)),IF($X$1=8,(VLOOKUP(B546,'X8'!$B:$AZ,47,FALSE)),IF($X$1=9,(VLOOKUP(B546,'X9'!$B:$AZ,47,FALSE)),IF($X$1=10,(VLOOKUP(B546,'X10'!$B:$AZ,47,FALSE)),IF($X$1=11,(VLOOKUP(B546,'X11'!$B:$AZ,47,FALSE)),IF($X$1=12,(VLOOKUP(B546,'X12'!$B:$AZ,47,FALSE)),IF($X$1=13,(VLOOKUP(B546,'X13'!$B:$AZ,47,FALSE)),"B")))))))))))))))</f>
        <v xml:space="preserve"> </v>
      </c>
      <c r="D546" s="181" t="str">
        <f ca="1">IF(ISERROR(IF($X$1=1,(VLOOKUP(B546,'X1'!$B:$AP,41,FALSE)),IF($X$1=2,(VLOOKUP(B546,'X2'!$B:$AP,41,FALSE)),IF($X$1=3,(VLOOKUP(B546,'X3'!$B:$AP,41,FALSE)),IF($X$1=4,(VLOOKUP(B546,'X4'!$B:$AP,41,FALSE)),IF($X$1=5,(VLOOKUP(B546,'X5'!$B:$AP,41,FALSE)),IF($X$1=6,(VLOOKUP(B546,'X6'!$B:$AP,41,FALSE)),IF($X$1=7,(VLOOKUP(B546,'X7'!$B:$AP,41,FALSE)),IF($X$1=8,(VLOOKUP(B546,'X8'!$B:$AP,41,FALSE)),IF($X$1=9,(VLOOKUP(B546,'X9'!$B:$AP,41,FALSE)),IF($X$1=10,(VLOOKUP(B546,'X10'!$B:$AP,41,FALSE)),IF($X$1=11,(VLOOKUP(B546,'X11'!$B:$AP,41,FALSE)),IF($X$1=12,(VLOOKUP(B546,'X12'!$B:$AP,41,FALSE)),IF($X$1=13,(VLOOKUP(B546,'X13'!$B:$AP,41,FALSE)),"B"))))))))))))))=TRUE," ",(IF($X$1=1,(VLOOKUP(B546,'X1'!$B:$AP,41,FALSE)),IF($X$1=2,(VLOOKUP(B546,'X2'!$B:$AP,41,FALSE)),IF($X$1=3,(VLOOKUP(B546,'X3'!$B:$AP,41,FALSE)),IF($X$1=4,(VLOOKUP(B546,'X4'!$B:$AP,41,FALSE)),IF($X$1=5,(VLOOKUP(B546,'X5'!$B:$AP,41,FALSE)),IF($X$1=6,(VLOOKUP(B546,'X6'!$B:$AP,41,FALSE)),IF($X$1=7,(VLOOKUP(B546,'X7'!$B:$AP,41,FALSE)),IF($X$1=8,(VLOOKUP(B546,'X8'!$B:$AP,41,FALSE)),IF($X$1=9,(VLOOKUP(B546,'X9'!$B:$AP,41,FALSE)),IF($X$1=10,(VLOOKUP(B546,'X10'!$B:$AP,41,FALSE)),IF($X$1=11,(VLOOKUP(B546,'X11'!$B:$AP,41,FALSE)),IF($X$1=12,(VLOOKUP(B546,'X12'!$B:$AP,41,FALSE)),IF($X$1=13,(VLOOKUP(B546,'X13'!$B:$AP,41,FALSE)),"B")))))))))))))))</f>
        <v xml:space="preserve"> </v>
      </c>
      <c r="E546" s="182" t="str">
        <f ca="1">IF(ISERROR(IF($X$1=1,(VLOOKUP(B546,'X1'!$B:$AP,7,FALSE)),IF($X$1=2,(VLOOKUP(B546,'X2'!$B:$AP,7,FALSE)),IF($X$1=3,(VLOOKUP(B546,'X3'!$B:$AP,7,FALSE)),IF($X$1=4,(VLOOKUP(B546,'X4'!$B:$AP,7,FALSE)),IF($X$1=5,(VLOOKUP(B546,'X5'!$B:$AP,7,FALSE)),IF($X$1=6,(VLOOKUP(B546,'X6'!$B:$AP,7,FALSE)),IF($X$1=7,(VLOOKUP(B546,'X7'!$B:$AP,7,FALSE)),IF($X$1=8,(VLOOKUP(B546,'X8'!$B:$AP,7,FALSE)),IF($X$1=9,(VLOOKUP(B546,'X9'!$B:$AP,7,FALSE)),IF($X$1=10,(VLOOKUP(B546,'X10'!$B:$AP,7,FALSE)),IF($X$1=11,(VLOOKUP(B546,'X11'!$B:$AP,7,FALSE)),IF($X$1=12,(VLOOKUP(B546,'X12'!$B:$AP,7,FALSE)),IF($X$1=13,(VLOOKUP(B546,'X13'!$B:$AP,7,FALSE)),"B"))))))))))))))=TRUE," ",(IF($X$1=1,(VLOOKUP(B546,'X1'!$B:$AP,7,FALSE)),IF($X$1=2,(VLOOKUP(B546,'X2'!$B:$AP,7,FALSE)),IF($X$1=3,(VLOOKUP(B546,'X3'!$B:$AP,7,FALSE)),IF($X$1=4,(VLOOKUP(B546,'X4'!$B:$AP,7,FALSE)),IF($X$1=5,(VLOOKUP(B546,'X5'!$B:$AP,7,FALSE)),IF($X$1=6,(VLOOKUP(B546,'X6'!$B:$AP,7,FALSE)),IF($X$1=7,(VLOOKUP(B546,'X7'!$B:$AP,7,FALSE)),IF($X$1=8,(VLOOKUP(B546,'X8'!$B:$AP,7,FALSE)),IF($X$1=9,(VLOOKUP(B546,'X9'!$B:$AP,7,FALSE)),IF($X$1=10,(VLOOKUP(B546,'X10'!$B:$AP,7,FALSE)),IF($X$1=11,(VLOOKUP(B546,'X11'!$B:$AP,7,FALSE)),IF($X$1=12,(VLOOKUP(B546,'X12'!$B:$AP,7,FALSE)),IF($X$1=13,(VLOOKUP(B546,'X13'!$B:$AP,7,FALSE)),"B")))))))))))))))</f>
        <v xml:space="preserve"> </v>
      </c>
      <c r="F546" s="182" t="str">
        <f ca="1">IF(ISERROR(IF((IF($X$1=1,(VLOOKUP(B546,'X1'!$B:$AO,6,FALSE)),(IF($X$1=2,(VLOOKUP(B546,'X2'!$B:$AO,6,FALSE)),(IF($X$1=3,(VLOOKUP(B546,'X3'!$B:$AO,6,FALSE)),(IF($X$1=4,(VLOOKUP(B546,'X4'!$B:$AO,6,FALSE)),(IF($X$1=5,(VLOOKUP(B546,'X5'!$B:$AO,6,FALSE)),(IF($X$1=6,(VLOOKUP(B546,'X6'!$B:$AO,6,FALSE)),(IF($X$1=7,(VLOOKUP(B546,'X7'!$B:$AO,6,FALSE)),(IF($X$1=8,(VLOOKUP(B546,'X8'!$B:$AO,6,FALSE)),(IF($X$1=9,(VLOOKUP(B546,'X9'!$B:$AO,6,FALSE)),(IF($X$1=10,(VLOOKUP(B546,'X10'!$B:$AO,6,FALSE)),(IF($X$1=11,(VLOOKUP(B546,'X11'!$B:$AO,6,FALSE)),(IF($X$1=12,(VLOOKUP(B546,'X12'!$B:$AO,6,FALSE)),(VLOOKUP(B546,'X13'!$B:$AO,6,FALSE))))))))))))))))))))))))))=$V$1," ",(IF($X$1=1,(VLOOKUP(B546,'X1'!$B:$AO,6,FALSE)),(IF($X$1=2,(VLOOKUP(B546,'X2'!$B:$AO,6,FALSE)),(IF($X$1=3,(VLOOKUP(B546,'X3'!$B:$AO,6,FALSE)),(IF($X$1=4,(VLOOKUP(B546,'X4'!$B:$AO,6,FALSE)),(IF($X$1=5,(VLOOKUP(B546,'X5'!$B:$AO,6,FALSE)),(IF($X$1=6,(VLOOKUP(B546,'X6'!$B:$AO,6,FALSE)),(IF($X$1=7,(VLOOKUP(B546,'X7'!$B:$AO,6,FALSE)),(IF($X$1=8,(VLOOKUP(B546,'X8'!$B:$AO,6,FALSE)),(IF($X$1=9,(VLOOKUP(B546,'X9'!$B:$AO,6,FALSE)),(IF($X$1=10,(VLOOKUP(B546,'X10'!$B:$AO,6,FALSE)),(IF($X$1=11,(VLOOKUP(B546,'X11'!$B:$AO,6,FALSE)),(IF($X$1=12,(VLOOKUP(B546,'X12'!$B:$AO,6,FALSE)),(VLOOKUP(B546,'X13'!$B:$AO,6,FALSE))))))))))))))))))))))))))))=TRUE," ",(IF((IF($X$1=1,(VLOOKUP(B546,'X1'!$B:$AO,6,FALSE)),(IF($X$1=2,(VLOOKUP(B546,'X2'!$B:$AO,6,FALSE)),(IF($X$1=3,(VLOOKUP(B546,'X3'!$B:$AO,6,FALSE)),(IF($X$1=4,(VLOOKUP(B546,'X4'!$B:$AO,6,FALSE)),(IF($X$1=5,(VLOOKUP(B546,'X5'!$B:$AO,6,FALSE)),(IF($X$1=6,(VLOOKUP(B546,'X6'!$B:$AO,6,FALSE)),(IF($X$1=7,(VLOOKUP(B546,'X7'!$B:$AO,6,FALSE)),(IF($X$1=8,(VLOOKUP(B546,'X8'!$B:$AO,6,FALSE)),(IF($X$1=9,(VLOOKUP(B546,'X9'!$B:$AO,6,FALSE)),(IF($X$1=10,(VLOOKUP(B546,'X10'!$B:$AO,6,FALSE)),(IF($X$1=11,(VLOOKUP(B546,'X11'!$B:$AO,6,FALSE)),(IF($X$1=12,(VLOOKUP(B546,'X12'!$B:$AO,6,FALSE)),(VLOOKUP(B546,'X13'!$B:$AO,6,FALSE))))))))))))))))))))))))))=$V$1," ",(IF($X$1=1,(VLOOKUP(B546,'X1'!$B:$AO,6,FALSE)),(IF($X$1=2,(VLOOKUP(B546,'X2'!$B:$AO,6,FALSE)),(IF($X$1=3,(VLOOKUP(B546,'X3'!$B:$AO,6,FALSE)),(IF($X$1=4,(VLOOKUP(B546,'X4'!$B:$AO,6,FALSE)),(IF($X$1=5,(VLOOKUP(B546,'X5'!$B:$AO,6,FALSE)),(IF($X$1=6,(VLOOKUP(B546,'X6'!$B:$AO,6,FALSE)),(IF($X$1=7,(VLOOKUP(B546,'X7'!$B:$AO,6,FALSE)),(IF($X$1=8,(VLOOKUP(B546,'X8'!$B:$AO,6,FALSE)),(IF($X$1=9,(VLOOKUP(B546,'X9'!$B:$AO,6,FALSE)),(IF($X$1=10,(VLOOKUP(B546,'X10'!$B:$AO,6,FALSE)),(IF($X$1=11,(VLOOKUP(B546,'X11'!$B:$AO,6,FALSE)),(IF($X$1=12,(VLOOKUP(B546,'X12'!$B:$AO,6,FALSE)),(VLOOKUP(B546,'X13'!$B:$AO,6,FALSE)))))))))))))))))))))))))))))</f>
        <v xml:space="preserve"> </v>
      </c>
      <c r="G546" s="182" t="str">
        <f ca="1">IF(ISERROR(IF($X$1=1,(VLOOKUP(B546,'X1'!$B:$AZ,44,FALSE)),IF($X$1=2,(VLOOKUP(B546,'X2'!$B:$AZ,44,FALSE)),IF($X$1=3,(VLOOKUP(B546,'X3'!$B:$AZ,44,FALSE)),IF($X$1=4,(VLOOKUP(B546,'X4'!$B:$AZ,44,FALSE)),IF($X$1=5,(VLOOKUP(B546,'X5'!$B:$AZ,44,FALSE)),IF($X$1=6,(VLOOKUP(B546,'X6'!$B:$AZ,44,FALSE)),IF($X$1=7,(VLOOKUP(B546,'X7'!$B:$AZ,44,FALSE)),IF($X$1=8,(VLOOKUP(B546,'X8'!$B:$AZ,44,FALSE)),IF($X$1=9,(VLOOKUP(B546,'X9'!$B:$AZ,44,FALSE)),IF($X$1=10,(VLOOKUP(B546,'X10'!$B:$AZ,44,FALSE)),IF($X$1=11,(VLOOKUP(B546,'X11'!$B:$AZ,44,FALSE)),IF($X$1=12,(VLOOKUP(B546,'X12'!$B:$AZ,44,FALSE)),IF($X$1=13,(VLOOKUP(B546,'X13'!$B:$AZ,44,FALSE)),"B"))))))))))))))=TRUE," ",(IF($X$1=1,(VLOOKUP(B546,'X1'!$B:$AZ,44,FALSE)),IF($X$1=2,(VLOOKUP(B546,'X2'!$B:$AZ,44,FALSE)),IF($X$1=3,(VLOOKUP(B546,'X3'!$B:$AZ,44,FALSE)),IF($X$1=4,(VLOOKUP(B546,'X4'!$B:$AZ,44,FALSE)),IF($X$1=5,(VLOOKUP(B546,'X5'!$B:$AZ,44,FALSE)),IF($X$1=6,(VLOOKUP(B546,'X6'!$B:$AZ,44,FALSE)),IF($X$1=7,(VLOOKUP(B546,'X7'!$B:$AZ,44,FALSE)),IF($X$1=8,(VLOOKUP(B546,'X8'!$B:$AZ,44,FALSE)),IF($X$1=9,(VLOOKUP(B546,'X9'!$B:$AZ,44,FALSE)),IF($X$1=10,(VLOOKUP(B546,'X10'!$B:$AZ,44,FALSE)),IF($X$1=11,(VLOOKUP(B546,'X11'!$B:$AZ,44,FALSE)),IF($X$1=12,(VLOOKUP(B546,'X12'!$B:$AZ,44,FALSE)),IF($X$1=13,(VLOOKUP(B546,'X13'!$B:$AZ,44,FALSE)),"B")))))))))))))))</f>
        <v xml:space="preserve"> </v>
      </c>
      <c r="H546" s="182" t="str">
        <f ca="1">IF(ISERROR(IF($X$1=1,(VLOOKUP(B546,'X1'!$B:$AZ,8,FALSE)),IF($X$1=2,(VLOOKUP(B546,'X2'!$B:$AZ,8,FALSE)),IF($X$1=3,(VLOOKUP(B546,'X3'!$B:$AZ,8,FALSE)),IF($X$1=4,(VLOOKUP(B546,'X4'!$B:$AZ,8,FALSE)),IF($X$1=5,(VLOOKUP(B546,'X5'!$B:$AZ,8,FALSE)),IF($X$1=6,(VLOOKUP(B546,'X6'!$B:$AZ,8,FALSE)),IF($X$1=7,(VLOOKUP(B546,'X7'!$B:$AZ,8,FALSE)),IF($X$1=8,(VLOOKUP(B546,'X8'!$B:$AZ,8,FALSE)),IF($X$1=9,(VLOOKUP(B546,'X9'!$B:$AZ,8,FALSE)),IF($X$1=10,(VLOOKUP(B546,'X10'!$B:$AZ,8,FALSE)),IF($X$1=11,(VLOOKUP(B546,'X11'!$B:$AZ,8,FALSE)),IF($X$1=12,(VLOOKUP(B546,'X12'!$B:$AZ,8,FALSE)),IF($X$1=13,(VLOOKUP(B546,'X13'!$B:$AZ,8,FALSE)),"B"))))))))))))))=TRUE," ",(IF($X$1=1,(VLOOKUP(B546,'X1'!$B:$AZ,8,FALSE)),IF($X$1=2,(VLOOKUP(B546,'X2'!$B:$AZ,8,FALSE)),IF($X$1=3,(VLOOKUP(B546,'X3'!$B:$AZ,8,FALSE)),IF($X$1=4,(VLOOKUP(B546,'X4'!$B:$AZ,8,FALSE)),IF($X$1=5,(VLOOKUP(B546,'X5'!$B:$AZ,8,FALSE)),IF($X$1=6,(VLOOKUP(B546,'X6'!$B:$AZ,8,FALSE)),IF($X$1=7,(VLOOKUP(B546,'X7'!$B:$AZ,8,FALSE)),IF($X$1=8,(VLOOKUP(B546,'X8'!$B:$AZ,8,FALSE)),IF($X$1=9,(VLOOKUP(B546,'X9'!$B:$AZ,8,FALSE)),IF($X$1=10,(VLOOKUP(B546,'X10'!$B:$AZ,8,FALSE)),IF($X$1=11,(VLOOKUP(B546,'X11'!$B:$AZ,8,FALSE)),IF($X$1=12,(VLOOKUP(B546,'X12'!$B:$AZ,8,FALSE)),IF($X$1=13,(VLOOKUP(B546,'X13'!$B:$AZ,8,FALSE)),"B")))))))))))))))</f>
        <v xml:space="preserve"> </v>
      </c>
      <c r="I546" s="183" t="str">
        <f ca="1">IF(ISERROR(IF($X$1=1,(VLOOKUP(B546,'X1'!$B:$AZ,2,FALSE)),IF($X$1=2,(VLOOKUP(B546,'X2'!$B:$AZ,2,FALSE)),IF($X$1=3,(VLOOKUP(B546,'X3'!$B:$AZ,2,FALSE)),IF($X$1=4,(VLOOKUP(B546,'X4'!$B:$AZ,2,FALSE)),IF($X$1=5,(VLOOKUP(B546,'X5'!$B:$AZ,2,FALSE)),IF($X$1=6,(VLOOKUP(B546,'X6'!$B:$AZ,2,FALSE)),IF($X$1=7,(VLOOKUP(B546,'X7'!$B:$AZ,2,FALSE)),IF($X$1=8,(VLOOKUP(B546,'X8'!$B:$AZ,2,FALSE)),IF($X$1=9,(VLOOKUP(B546,'X9'!$B:$AZ,2,FALSE)),IF($X$1=10,(VLOOKUP(B546,'X10'!$B:$AZ,2,FALSE)),IF($X$1=11,(VLOOKUP(B546,'X11'!$B:$AZ,2,FALSE)),IF($X$1=12,(VLOOKUP(B546,'X12'!$B:$AZ,2,FALSE)),IF($X$1=13,(VLOOKUP(B546,'X13'!$B:$AZ,2,FALSE)),"B"))))))))))))))=TRUE," ",(IF($X$1=1,(VLOOKUP(B546,'X1'!$B:$AZ,2,FALSE)),IF($X$1=2,(VLOOKUP(B546,'X2'!$B:$AZ,2,FALSE)),IF($X$1=3,(VLOOKUP(B546,'X3'!$B:$AZ,2,FALSE)),IF($X$1=4,(VLOOKUP(B546,'X4'!$B:$AZ,2,FALSE)),IF($X$1=5,(VLOOKUP(B546,'X5'!$B:$AZ,2,FALSE)),IF($X$1=6,(VLOOKUP(B546,'X6'!$B:$AZ,2,FALSE)),IF($X$1=7,(VLOOKUP(B546,'X7'!$B:$AZ,2,FALSE)),IF($X$1=8,(VLOOKUP(B546,'X8'!$B:$AZ,2,FALSE)),IF($X$1=9,(VLOOKUP(B546,'X9'!$B:$AZ,2,FALSE)),IF($X$1=10,(VLOOKUP(B546,'X10'!$B:$AZ,2,FALSE)),IF($X$1=11,(VLOOKUP(B546,'X11'!$B:$AZ,2,FALSE)),IF($X$1=12,(VLOOKUP(B546,'X12'!$B:$AZ,2,FALSE)),IF($X$1=13,(VLOOKUP(B546,'X13'!$B:$AZ,2,FALSE)),"B")))))))))))))))</f>
        <v xml:space="preserve"> </v>
      </c>
      <c r="J546" s="183" t="str">
        <f ca="1">IF(ISERROR(IF($X$1=1,(VLOOKUP(B546,'X1'!$B:$AZ,3,FALSE)),IF($X$1=2,(VLOOKUP(B546,'X2'!$B:$AZ,3,FALSE)),IF($X$1=3,(VLOOKUP(B546,'X3'!$B:$AZ,3,FALSE)),IF($X$1=4,(VLOOKUP(B546,'X4'!$B:$AZ,3,FALSE)),IF($X$1=5,(VLOOKUP(B546,'X5'!$B:$AZ,3,FALSE)),IF($X$1=6,(VLOOKUP(B546,'X6'!$B:$AZ,3,FALSE)),IF($X$1=7,(VLOOKUP(B546,'X7'!$B:$AZ,3,FALSE)),IF($X$1=8,(VLOOKUP(B546,'X8'!$B:$AZ,3,FALSE)),IF($X$1=9,(VLOOKUP(B546,'X9'!$B:$AZ,3,FALSE)),IF($X$1=10,(VLOOKUP(B546,'X10'!$B:$AZ,3,FALSE)),IF($X$1=11,(VLOOKUP(B546,'X11'!$B:$AZ,3,FALSE)),IF($X$1=12,(VLOOKUP(B546,'X12'!$B:$AZ,3,FALSE)),IF($X$1=13,(VLOOKUP(B546,'X13'!$B:$AZ,3,FALSE)),"B"))))))))))))))=TRUE," ",(IF($X$1=1,(VLOOKUP(B546,'X1'!$B:$AZ,3,FALSE)),IF($X$1=2,(VLOOKUP(B546,'X2'!$B:$AZ,3,FALSE)),IF($X$1=3,(VLOOKUP(B546,'X3'!$B:$AZ,3,FALSE)),IF($X$1=4,(VLOOKUP(B546,'X4'!$B:$AZ,3,FALSE)),IF($X$1=5,(VLOOKUP(B546,'X5'!$B:$AZ,3,FALSE)),IF($X$1=6,(VLOOKUP(B546,'X6'!$B:$AZ,3,FALSE)),IF($X$1=7,(VLOOKUP(B546,'X7'!$B:$AZ,3,FALSE)),IF($X$1=8,(VLOOKUP(B546,'X8'!$B:$AZ,3,FALSE)),IF($X$1=9,(VLOOKUP(B546,'X9'!$B:$AZ,3,FALSE)),IF($X$1=10,(VLOOKUP(B546,'X10'!$B:$AZ,3,FALSE)),IF($X$1=11,(VLOOKUP(B546,'X11'!$B:$AZ,3,FALSE)),IF($X$1=12,(VLOOKUP(B546,'X12'!$B:$AZ,3,FALSE)),IF($X$1=13,(VLOOKUP(B546,'X13'!$B:$AZ,3,FALSE)),"B")))))))))))))))</f>
        <v xml:space="preserve"> </v>
      </c>
      <c r="K546" s="183" t="str">
        <f ca="1">IF(ISERROR(IF($X$1=1,(VLOOKUP(B546,'X1'!$B:$AZ,5,FALSE)),IF($X$1=2,(VLOOKUP(B546,'X2'!$B:$AZ,5,FALSE)),IF($X$1=3,(VLOOKUP(B546,'X3'!$B:$AZ,5,FALSE)),IF($X$1=4,(VLOOKUP(B546,'X4'!$B:$AZ,5,FALSE)),IF($X$1=5,(VLOOKUP(B546,'X5'!$B:$AZ,5,FALSE)),IF($X$1=6,(VLOOKUP(B546,'X6'!$B:$AZ,5,FALSE)),IF($X$1=7,(VLOOKUP(B546,'X7'!$B:$AZ,5,FALSE)),IF($X$1=8,(VLOOKUP(B546,'X8'!$B:$AZ,5,FALSE)),IF($X$1=9,(VLOOKUP(B546,'X9'!$B:$AZ,5,FALSE)),IF($X$1=10,(VLOOKUP(B546,'X10'!$B:$AZ,5,FALSE)),IF($X$1=11,(VLOOKUP(B546,'X11'!$B:$AZ,5,FALSE)),IF($X$1=12,(VLOOKUP(B546,'X12'!$B:$AZ,5,FALSE)),IF($X$1=13,(VLOOKUP(B546,'X13'!$B:$AZ,5,FALSE)),"B"))))))))))))))=TRUE," ",(IF($X$1=1,(VLOOKUP(B546,'X1'!$B:$AZ,5,FALSE)),IF($X$1=2,(VLOOKUP(B546,'X2'!$B:$AZ,5,FALSE)),IF($X$1=3,(VLOOKUP(B546,'X3'!$B:$AZ,5,FALSE)),IF($X$1=4,(VLOOKUP(B546,'X4'!$B:$AZ,5,FALSE)),IF($X$1=5,(VLOOKUP(B546,'X5'!$B:$AZ,5,FALSE)),IF($X$1=6,(VLOOKUP(B546,'X6'!$B:$AZ,5,FALSE)),IF($X$1=7,(VLOOKUP(B546,'X7'!$B:$AZ,5,FALSE)),IF($X$1=8,(VLOOKUP(B546,'X8'!$B:$AZ,5,FALSE)),IF($X$1=9,(VLOOKUP(B546,'X9'!$B:$AZ,5,FALSE)),IF($X$1=10,(VLOOKUP(B546,'X10'!$B:$AZ,5,FALSE)),IF($X$1=11,(VLOOKUP(B546,'X11'!$B:$AZ,5,FALSE)),IF($X$1=12,(VLOOKUP(B546,'X12'!$B:$AZ,5,FALSE)),IF($X$1=13,(VLOOKUP(B546,'X13'!$B:$AZ,5,FALSE)),"B")))))))))))))))</f>
        <v xml:space="preserve"> </v>
      </c>
      <c r="L546" s="184" t="str">
        <f ca="1">IF(ISERROR(IF($X$1=1,(VLOOKUP(B546,'X1'!$B:$AZ,9,FALSE)),IF($X$1=2,(VLOOKUP(B546,'X2'!$B:$AZ,9,FALSE)),IF($X$1=3,(VLOOKUP(B546,'X3'!$B:$AZ,9,FALSE)),IF($X$1=4,(VLOOKUP(B546,'X4'!$B:$AZ,9,FALSE)),IF($X$1=5,(VLOOKUP(B546,'X5'!$B:$AZ,9,FALSE)),IF($X$1=6,(VLOOKUP(B546,'X6'!$B:$AZ,9,FALSE)),IF($X$1=7,(VLOOKUP(B546,'X7'!$B:$AZ,9,FALSE)),IF($X$1=8,(VLOOKUP(B546,'X8'!$B:$AZ,9,FALSE)),IF($X$1=9,(VLOOKUP(B546,'X9'!$B:$AZ,9,FALSE)),IF($X$1=10,(VLOOKUP(B546,'X10'!$B:$AZ,9,FALSE)),IF($X$1=11,(VLOOKUP(B546,'X11'!$B:$AZ,9,FALSE)),IF($X$1=12,(VLOOKUP(B546,'X12'!$B:$AZ,9,FALSE)),IF($X$1=13,(VLOOKUP(B546,'X13'!$B:$AZ,9,FALSE)),"B"))))))))))))))=TRUE," ",(IF($X$1=1,(VLOOKUP(B546,'X1'!$B:$AZ,9,FALSE)),IF($X$1=2,(VLOOKUP(B546,'X2'!$B:$AZ,9,FALSE)),IF($X$1=3,(VLOOKUP(B546,'X3'!$B:$AZ,9,FALSE)),IF($X$1=4,(VLOOKUP(B546,'X4'!$B:$AZ,9,FALSE)),IF($X$1=5,(VLOOKUP(B546,'X5'!$B:$AZ,9,FALSE)),IF($X$1=6,(VLOOKUP(B546,'X6'!$B:$AZ,9,FALSE)),IF($X$1=7,(VLOOKUP(B546,'X7'!$B:$AZ,9,FALSE)),IF($X$1=8,(VLOOKUP(B546,'X8'!$B:$AZ,9,FALSE)),IF($X$1=9,(VLOOKUP(B546,'X9'!$B:$AZ,9,FALSE)),IF($X$1=10,(VLOOKUP(B546,'X10'!$B:$AZ,9,FALSE)),IF($X$1=11,(VLOOKUP(B546,'X11'!$B:$AZ,9,FALSE)),IF($X$1=12,(VLOOKUP(B546,'X12'!$B:$AZ,9,FALSE)),IF($X$1=13,(VLOOKUP(B546,'X13'!$B:$AZ,9,FALSE)),"B")))))))))))))))</f>
        <v xml:space="preserve"> </v>
      </c>
      <c r="M546" s="184" t="str">
        <f ca="1">IF(ISERROR(IF($X$1=1,(VLOOKUP(B546,'X1'!$B:$AZ,10,FALSE)),IF($X$1=2,(VLOOKUP(B546,'X2'!$B:$AZ,10,FALSE)),IF($X$1=3,(VLOOKUP(B546,'X3'!$B:$AZ,10,FALSE)),IF($X$1=4,(VLOOKUP(B546,'X4'!$B:$AZ,10,FALSE)),IF($X$1=5,(VLOOKUP(B546,'X5'!$B:$AZ,10,FALSE)),IF($X$1=6,(VLOOKUP(B546,'X6'!$B:$AZ,10,FALSE)),IF($X$1=7,(VLOOKUP(B546,'X7'!$B:$AZ,10,FALSE)),IF($X$1=8,(VLOOKUP(B546,'X8'!$B:$AZ,10,FALSE)),IF($X$1=9,(VLOOKUP(B546,'X9'!$B:$AZ,10,FALSE)),IF($X$1=10,(VLOOKUP(B546,'X10'!$B:$AZ,10,FALSE)),IF($X$1=11,(VLOOKUP(B546,'X11'!$B:$AZ,10,FALSE)),IF($X$1=12,(VLOOKUP(B546,'X12'!$B:$AZ,10,FALSE)),IF($X$1=13,(VLOOKUP(B546,'X13'!$B:$AZ,10,FALSE)),"B"))))))))))))))=TRUE," ",(IF($X$1=1,(VLOOKUP(B546,'X1'!$B:$AZ,10,FALSE)),IF($X$1=2,(VLOOKUP(B546,'X2'!$B:$AZ,10,FALSE)),IF($X$1=3,(VLOOKUP(B546,'X3'!$B:$AZ,10,FALSE)),IF($X$1=4,(VLOOKUP(B546,'X4'!$B:$AZ,10,FALSE)),IF($X$1=5,(VLOOKUP(B546,'X5'!$B:$AZ,10,FALSE)),IF($X$1=6,(VLOOKUP(B546,'X6'!$B:$AZ,10,FALSE)),IF($X$1=7,(VLOOKUP(B546,'X7'!$B:$AZ,10,FALSE)),IF($X$1=8,(VLOOKUP(B546,'X8'!$B:$AZ,10,FALSE)),IF($X$1=9,(VLOOKUP(B546,'X9'!$B:$AZ,10,FALSE)),IF($X$1=10,(VLOOKUP(B546,'X10'!$B:$AZ,10,FALSE)),IF($X$1=11,(VLOOKUP(B546,'X11'!$B:$AZ,10,FALSE)),IF($X$1=12,(VLOOKUP(B546,'X12'!$B:$AZ,10,FALSE)),IF($X$1=13,(VLOOKUP(B546,'X13'!$B:$AZ,10,FALSE)),"B")))))))))))))))</f>
        <v xml:space="preserve"> </v>
      </c>
      <c r="N546" s="185" t="str">
        <f ca="1">IF(ISERROR(IF($X$1=1,(VLOOKUP(B546,'X1'!$B:$AZ,45,FALSE)),IF($X$1=2,(VLOOKUP(B546,'X2'!$B:$AZ,45,FALSE)),IF($X$1=3,(VLOOKUP(B546,'X3'!$B:$AZ,45,FALSE)),IF($X$1=4,(VLOOKUP(B546,'X4'!$B:$AZ,45,FALSE)),IF($X$1=5,(VLOOKUP(B546,'X5'!$B:$AZ,45,FALSE)),IF($X$1=6,(VLOOKUP(B546,'X6'!$B:$AZ,45,FALSE)),IF($X$1=7,(VLOOKUP(B546,'X7'!$B:$AZ,45,FALSE)),IF($X$1=8,(VLOOKUP(B546,'X8'!$B:$AZ,45,FALSE)),IF($X$1=9,(VLOOKUP(B546,'X9'!$B:$AZ,45,FALSE)),IF($X$1=10,(VLOOKUP(B546,'X10'!$B:$AZ,45,FALSE)),IF($X$1=11,(VLOOKUP(B546,'X11'!$B:$AZ,45,FALSE)),IF($X$1=12,(VLOOKUP(B546,'X12'!$B:$AZ,45,FALSE)),IF($X$1=13,(VLOOKUP(B546,'X13'!$B:$AZ,45,FALSE)),"B"))))))))))))))=TRUE," ",(IF($X$1=1,(VLOOKUP(B546,'X1'!$B:$AZ,45,FALSE)),IF($X$1=2,(VLOOKUP(B546,'X2'!$B:$AZ,45,FALSE)),IF($X$1=3,(VLOOKUP(B546,'X3'!$B:$AZ,45,FALSE)),IF($X$1=4,(VLOOKUP(B546,'X4'!$B:$AZ,45,FALSE)),IF($X$1=5,(VLOOKUP(B546,'X5'!$B:$AZ,45,FALSE)),IF($X$1=6,(VLOOKUP(B546,'X6'!$B:$AZ,45,FALSE)),IF($X$1=7,(VLOOKUP(B546,'X7'!$B:$AZ,45,FALSE)),IF($X$1=8,(VLOOKUP(B546,'X8'!$B:$AZ,45,FALSE)),IF($X$1=9,(VLOOKUP(B546,'X9'!$B:$AZ,45,FALSE)),IF($X$1=10,(VLOOKUP(B546,'X10'!$B:$AZ,45,FALSE)),IF($X$1=11,(VLOOKUP(B546,'X11'!$B:$AZ,45,FALSE)),IF($X$1=12,(VLOOKUP(B546,'X12'!$B:$AZ,45,FALSE)),IF($X$1=13,(VLOOKUP(B546,'X13'!$B:$AZ,45,FALSE)),"B")))))))))))))))</f>
        <v xml:space="preserve"> </v>
      </c>
      <c r="O546" s="184" t="str">
        <f ca="1">IF(ISERROR(IF($X$1=1,(VLOOKUP(B546,'X1'!$B:$AZ,11,FALSE)),IF($X$1=2,(VLOOKUP(B546,'X2'!$B:$AZ,11,FALSE)),IF($X$1=3,(VLOOKUP(B546,'X3'!$B:$AZ,11,FALSE)),IF($X$1=4,(VLOOKUP(B546,'X4'!$B:$AZ,11,FALSE)),IF($X$1=5,(VLOOKUP(B546,'X5'!$B:$AZ,11,FALSE)),IF($X$1=6,(VLOOKUP(B546,'X6'!$B:$AZ,11,FALSE)),IF($X$1=7,(VLOOKUP(B546,'X7'!$B:$AZ,11,FALSE)),IF($X$1=8,(VLOOKUP(B546,'X8'!$B:$AZ,11,FALSE)),IF($X$1=9,(VLOOKUP(B546,'X9'!$B:$AZ,11,FALSE)),IF($X$1=10,(VLOOKUP(B546,'X10'!$B:$AZ,11,FALSE)),IF($X$1=11,(VLOOKUP(B546,'X11'!$B:$AZ,11,FALSE)),IF($X$1=12,(VLOOKUP(B546,'X12'!$B:$AZ,11,FALSE)),IF($X$1=13,(VLOOKUP(B546,'X13'!$B:$AZ,11,FALSE)),"B"))))))))))))))=TRUE," ",(IF($X$1=1,(VLOOKUP(B546,'X1'!$B:$AZ,11,FALSE)),IF($X$1=2,(VLOOKUP(B546,'X2'!$B:$AZ,11,FALSE)),IF($X$1=3,(VLOOKUP(B546,'X3'!$B:$AZ,11,FALSE)),IF($X$1=4,(VLOOKUP(B546,'X4'!$B:$AZ,11,FALSE)),IF($X$1=5,(VLOOKUP(B546,'X5'!$B:$AZ,11,FALSE)),IF($X$1=6,(VLOOKUP(B546,'X6'!$B:$AZ,11,FALSE)),IF($X$1=7,(VLOOKUP(B546,'X7'!$B:$AZ,11,FALSE)),IF($X$1=8,(VLOOKUP(B546,'X8'!$B:$AZ,11,FALSE)),IF($X$1=9,(VLOOKUP(B546,'X9'!$B:$AZ,11,FALSE)),IF($X$1=10,(VLOOKUP(B546,'X10'!$B:$AZ,11,FALSE)),IF($X$1=11,(VLOOKUP(B546,'X11'!$B:$AZ,11,FALSE)),IF($X$1=12,(VLOOKUP(B546,'X12'!$B:$AZ,11,FALSE)),IF($X$1=13,(VLOOKUP(B546,'X13'!$B:$AZ,11,FALSE)),"B")))))))))))))))</f>
        <v xml:space="preserve"> </v>
      </c>
      <c r="P546" s="184" t="str">
        <f ca="1">IF(ISERROR(IF($X$1=1,(VLOOKUP(B546,'X1'!$B:$AZ,12,FALSE)),IF($X$1=2,(VLOOKUP(B546,'X2'!$B:$AZ,12,FALSE)),IF($X$1=3,(VLOOKUP(B546,'X3'!$B:$AZ,12,FALSE)),IF($X$1=4,(VLOOKUP(B546,'X4'!$B:$AZ,12,FALSE)),IF($X$1=5,(VLOOKUP(B546,'X5'!$B:$AZ,12,FALSE)),IF($X$1=6,(VLOOKUP(B546,'X6'!$B:$AZ,12,FALSE)),IF($X$1=7,(VLOOKUP(B546,'X7'!$B:$AZ,12,FALSE)),IF($X$1=8,(VLOOKUP(B546,'X8'!$B:$AZ,12,FALSE)),IF($X$1=9,(VLOOKUP(B546,'X9'!$B:$AZ,12,FALSE)),IF($X$1=10,(VLOOKUP(B546,'X10'!$B:$AZ,12,FALSE)),IF($X$1=11,(VLOOKUP(B546,'X11'!$B:$AZ,12,FALSE)),IF($X$1=12,(VLOOKUP(B546,'X12'!$B:$AZ,12,FALSE)),IF($X$1=13,(VLOOKUP(B546,'X13'!$B:$AZ,12,FALSE)),"B"))))))))))))))=TRUE," ",(IF($X$1=1,(VLOOKUP(B546,'X1'!$B:$AZ,12,FALSE)),IF($X$1=2,(VLOOKUP(B546,'X2'!$B:$AZ,12,FALSE)),IF($X$1=3,(VLOOKUP(B546,'X3'!$B:$AZ,12,FALSE)),IF($X$1=4,(VLOOKUP(B546,'X4'!$B:$AZ,12,FALSE)),IF($X$1=5,(VLOOKUP(B546,'X5'!$B:$AZ,12,FALSE)),IF($X$1=6,(VLOOKUP(B546,'X6'!$B:$AZ,12,FALSE)),IF($X$1=7,(VLOOKUP(B546,'X7'!$B:$AZ,12,FALSE)),IF($X$1=8,(VLOOKUP(B546,'X8'!$B:$AZ,12,FALSE)),IF($X$1=9,(VLOOKUP(B546,'X9'!$B:$AZ,12,FALSE)),IF($X$1=10,(VLOOKUP(B546,'X10'!$B:$AZ,12,FALSE)),IF($X$1=11,(VLOOKUP(B546,'X11'!$B:$AZ,12,FALSE)),IF($X$1=12,(VLOOKUP(B546,'X12'!$B:$AZ,12,FALSE)),IF($X$1=13,(VLOOKUP(B546,'X13'!$B:$AZ,12,FALSE)),"B")))))))))))))))</f>
        <v xml:space="preserve"> </v>
      </c>
      <c r="Q546" s="185" t="str">
        <f ca="1">IF(ISERROR(IF($X$1=1,(VLOOKUP(B546,'X1'!$B:$AZ,46,FALSE)),IF($X$1=2,(VLOOKUP(B546,'X2'!$B:$AZ,46,FALSE)),IF($X$1=3,(VLOOKUP(B546,'X3'!$B:$AZ,46,FALSE)),IF($X$1=4,(VLOOKUP(B546,'X4'!$B:$AZ,46,FALSE)),IF($X$1=5,(VLOOKUP(B546,'X5'!$B:$AZ,46,FALSE)),IF($X$1=6,(VLOOKUP(B546,'X6'!$B:$AZ,46,FALSE)),IF($X$1=7,(VLOOKUP(B546,'X7'!$B:$AZ,46,FALSE)),IF($X$1=8,(VLOOKUP(B546,'X8'!$B:$AZ,46,FALSE)),IF($X$1=9,(VLOOKUP(B546,'X9'!$B:$AZ,46,FALSE)),IF($X$1=10,(VLOOKUP(B546,'X10'!$B:$AZ,46,FALSE)),IF($X$1=11,(VLOOKUP(B546,'X11'!$B:$AZ,46,FALSE)),IF($X$1=12,(VLOOKUP(B546,'X12'!$B:$AZ,46,FALSE)),IF($X$1=13,(VLOOKUP(B546,'X13'!$B:$AZ,46,FALSE)),"B"))))))))))))))=TRUE," ",(IF($X$1=1,(VLOOKUP(B546,'X1'!$B:$AZ,46,FALSE)),IF($X$1=2,(VLOOKUP(B546,'X2'!$B:$AZ,46,FALSE)),IF($X$1=3,(VLOOKUP(B546,'X3'!$B:$AZ,46,FALSE)),IF($X$1=4,(VLOOKUP(B546,'X4'!$B:$AZ,46,FALSE)),IF($X$1=5,(VLOOKUP(B546,'X5'!$B:$AZ,46,FALSE)),IF($X$1=6,(VLOOKUP(B546,'X6'!$B:$AZ,46,FALSE)),IF($X$1=7,(VLOOKUP(B546,'X7'!$B:$AZ,46,FALSE)),IF($X$1=8,(VLOOKUP(B546,'X8'!$B:$AZ,46,FALSE)),IF($X$1=9,(VLOOKUP(B546,'X9'!$B:$AZ,46,FALSE)),IF($X$1=10,(VLOOKUP(B546,'X10'!$B:$AZ,46,FALSE)),IF($X$1=11,(VLOOKUP(B546,'X11'!$B:$AZ,46,FALSE)),IF($X$1=12,(VLOOKUP(B546,'X12'!$B:$AZ,46,FALSE)),IF($X$1=13,(VLOOKUP(B546,'X13'!$B:$AZ,46,FALSE)),"B")))))))))))))))</f>
        <v xml:space="preserve"> </v>
      </c>
      <c r="R546" s="185" t="str">
        <f ca="1">IF(ISERROR(IF($X$1=1,(VLOOKUP(B546,'X1'!$B:$AZ,15,FALSE)),IF($X$1=2,(VLOOKUP(B546,'X2'!$B:$AZ,15,FALSE)),IF($X$1=3,(VLOOKUP(B546,'X3'!$B:$AZ,15,FALSE)),IF($X$1=4,(VLOOKUP(B546,'X4'!$B:$AZ,15,FALSE)),IF($X$1=5,(VLOOKUP(B546,'X5'!$B:$AZ,15,FALSE)),IF($X$1=6,(VLOOKUP(B546,'X6'!$B:$AZ,15,FALSE)),IF($X$1=7,(VLOOKUP(B546,'X7'!$B:$AZ,15,FALSE)),IF($X$1=8,(VLOOKUP(B546,'X8'!$B:$AZ,15,FALSE)),IF($X$1=9,(VLOOKUP(B546,'X9'!$B:$AZ,15,FALSE)),IF($X$1=10,(VLOOKUP(B546,'X10'!$B:$AZ,15,FALSE)),IF($X$1=11,(VLOOKUP(B546,'X11'!$B:$AZ,15,FALSE)),IF($X$1=12,(VLOOKUP(B546,'X12'!$B:$AZ,15,FALSE)),IF($X$1=13,(VLOOKUP(B546,'X13'!$B:$AZ,15,FALSE)),"B"))))))))))))))=TRUE," ",(IF($X$1=1,(VLOOKUP(B546,'X1'!$B:$AZ,15,FALSE)),IF($X$1=2,(VLOOKUP(B546,'X2'!$B:$AZ,15,FALSE)),IF($X$1=3,(VLOOKUP(B546,'X3'!$B:$AZ,15,FALSE)),IF($X$1=4,(VLOOKUP(B546,'X4'!$B:$AZ,15,FALSE)),IF($X$1=5,(VLOOKUP(B546,'X5'!$B:$AZ,15,FALSE)),IF($X$1=6,(VLOOKUP(B546,'X6'!$B:$AZ,15,FALSE)),IF($X$1=7,(VLOOKUP(B546,'X7'!$B:$AZ,15,FALSE)),IF($X$1=8,(VLOOKUP(B546,'X8'!$B:$AZ,15,FALSE)),IF($X$1=9,(VLOOKUP(B546,'X9'!$B:$AZ,15,FALSE)),IF($X$1=10,(VLOOKUP(B546,'X10'!$B:$AZ,15,FALSE)),IF($X$1=11,(VLOOKUP(B546,'X11'!$B:$AZ,15,FALSE)),IF($X$1=12,(VLOOKUP(B546,'X12'!$B:$AZ,15,FALSE)),IF($X$1=13,(VLOOKUP(B546,'X13'!$B:$AZ,15,FALSE)),"B")))))))))))))))</f>
        <v xml:space="preserve"> </v>
      </c>
      <c r="S546" s="185" t="str">
        <f ca="1">IF(ISERROR(IF((IF($X$1=1,(VLOOKUP(B546,'X1'!$B:$AZ,14,FALSE)),(IF($X$1=2,(VLOOKUP(B546,'X2'!$B:$AZ,14,FALSE)),(IF($X$1=3,(VLOOKUP(B546,'X3'!$B:$AZ,14,FALSE)),(IF($X$1=4,(VLOOKUP(B546,'X4'!$B:$AZ,14,FALSE)),(IF($X$1=5,(VLOOKUP(B546,'X5'!$B:$AZ,14,FALSE)),(IF($X$1=6,(VLOOKUP(B546,'X6'!$B:$AZ,14,FALSE)),(IF($X$1=7,(VLOOKUP(B546,'X7'!$B:$AZ,14,FALSE)),(IF($X$1=8,(VLOOKUP(B546,'X8'!$B:$AZ,14,FALSE)),(IF($X$1=9,(VLOOKUP(B546,'X9'!$B:$AZ,14,FALSE)),(IF($X$1=10,(VLOOKUP(B546,'X10'!$B:$AZ,14,FALSE)),(IF($X$1=11,(VLOOKUP(B546,'X11'!$B:$AZ,14,FALSE)),(IF($X$1=12,(VLOOKUP(B546,'X12'!$B:$AZ,14,FALSE)),(VLOOKUP(B546,'X13'!$B:$AZ,14,FALSE))))))))))))))))))))))))))=$V$1," ",(IF($X$1=1,(VLOOKUP(B546,'X1'!$B:$AZ,14,FALSE)),(IF($X$1=2,(VLOOKUP(B546,'X2'!$B:$AZ,14,FALSE)),(IF($X$1=3,(VLOOKUP(B546,'X3'!$B:$AZ,14,FALSE)),(IF($X$1=4,(VLOOKUP(B546,'X4'!$B:$AZ,14,FALSE)),(IF($X$1=5,(VLOOKUP(B546,'X5'!$B:$AZ,14,FALSE)),(IF($X$1=6,(VLOOKUP(B546,'X6'!$B:$AZ,14,FALSE)),(IF($X$1=7,(VLOOKUP(B546,'X7'!$B:$AZ,14,FALSE)),(IF($X$1=8,(VLOOKUP(B546,'X8'!$B:$AZ,14,FALSE)),(IF($X$1=9,(VLOOKUP(B546,'X9'!$B:$AZ,14,FALSE)),(IF($X$1=10,(VLOOKUP(B546,'X10'!$B:$AZ,14,FALSE)),(IF($X$1=11,(VLOOKUP(B546,'X11'!$B:$AZ,14,FALSE)),(IF($X$1=12,(VLOOKUP(B546,'X12'!$B:$AZ,14,FALSE)),(VLOOKUP(B546,'X13'!$B:$AZ,14,FALSE))))))))))))))))))))))))))))=TRUE," ",(IF((IF($X$1=1,(VLOOKUP(B546,'X1'!$B:$AZ,14,FALSE)),(IF($X$1=2,(VLOOKUP(B546,'X2'!$B:$AZ,14,FALSE)),(IF($X$1=3,(VLOOKUP(B546,'X3'!$B:$AZ,14,FALSE)),(IF($X$1=4,(VLOOKUP(B546,'X4'!$B:$AZ,14,FALSE)),(IF($X$1=5,(VLOOKUP(B546,'X5'!$B:$AZ,14,FALSE)),(IF($X$1=6,(VLOOKUP(B546,'X6'!$B:$AZ,14,FALSE)),(IF($X$1=7,(VLOOKUP(B546,'X7'!$B:$AZ,14,FALSE)),(IF($X$1=8,(VLOOKUP(B546,'X8'!$B:$AZ,14,FALSE)),(IF($X$1=9,(VLOOKUP(B546,'X9'!$B:$AZ,14,FALSE)),(IF($X$1=10,(VLOOKUP(B546,'X10'!$B:$AZ,14,FALSE)),(IF($X$1=11,(VLOOKUP(B546,'X11'!$B:$AZ,14,FALSE)),(IF($X$1=12,(VLOOKUP(B546,'X12'!$B:$AZ,14,FALSE)),(VLOOKUP(B546,'X13'!$B:$AZ,14,FALSE))))))))))))))))))))))))))=$V$1," ",(IF($X$1=1,(VLOOKUP(B546,'X1'!$B:$AZ,14,FALSE)),(IF($X$1=2,(VLOOKUP(B546,'X2'!$B:$AZ,14,FALSE)),(IF($X$1=3,(VLOOKUP(B546,'X3'!$B:$AZ,14,FALSE)),(IF($X$1=4,(VLOOKUP(B546,'X4'!$B:$AZ,14,FALSE)),(IF($X$1=5,(VLOOKUP(B546,'X5'!$B:$AZ,14,FALSE)),(IF($X$1=6,(VLOOKUP(B546,'X6'!$B:$AZ,14,FALSE)),(IF($X$1=7,(VLOOKUP(B546,'X7'!$B:$AZ,14,FALSE)),(IF($X$1=8,(VLOOKUP(B546,'X8'!$B:$AZ,14,FALSE)),(IF($X$1=9,(VLOOKUP(B546,'X9'!$B:$AZ,14,FALSE)),(IF($X$1=10,(VLOOKUP(B546,'X10'!$B:$AZ,14,FALSE)),(IF($X$1=11,(VLOOKUP(B546,'X11'!$B:$AZ,14,FALSE)),(IF($X$1=12,(VLOOKUP(B546,'X12'!$B:$AZ,14,FALSE)),(VLOOKUP(B546,'X13'!$B:$AZ,14,FALSE)))))))))))))))))))))))))))))</f>
        <v xml:space="preserve"> </v>
      </c>
    </row>
    <row r="547" spans="1:19" ht="14.1" customHeight="1" x14ac:dyDescent="0.2">
      <c r="A547" s="156" t="s">
        <v>1058</v>
      </c>
      <c r="B547" s="122" t="str">
        <f>IF(ISERROR(IF($U$16=1,(VLOOKUP(A547,$AC$89:$AH$125,2,FALSE)),IF((IF($X$1=1,'X1'!B506,(IF($X$1=2,'X2'!B506,(IF($X$1=3,'X3'!B506,(IF($X$1=4,'X4'!B506,(IF($X$1=5,'X5'!B506,(IF($X$1=6,'X6'!B506,(IF($X$1=7,'X7'!B506,(IF($X$1=8,'X8'!B506,(IF($X$1=9,'X9'!B506,(IF($X$1=10,'X10'!B506,(IF($X$1=11,'X11'!B506,(IF($X$1=12,'X12'!B506,'X13'!B506))))))))))))))))))))))))="","",(IF($X$1=1,'X1'!B506,(IF($X$1=2,'X2'!B506,(IF($X$1=3,'X3'!B506,(IF($X$1=4,'X4'!B506,(IF($X$1=5,'X5'!B506,(IF($X$1=6,'X6'!B506,(IF($X$1=7,'X7'!B506,(IF($X$1=8,'X8'!B506,(IF($X$1=9,'X9'!B506,(IF($X$1=10,'X10'!B506,(IF($X$1=11,'X11'!B506,(IF($X$1=12,'X12'!B506,'X13'!B506)))))))))))))))))))))))))))=TRUE," ",(IF($U$16=1,(VLOOKUP(A547,$AC$89:$AH$125,2,FALSE)),IF((IF($X$1=1,'X1'!B506,(IF($X$1=2,'X2'!B506,(IF($X$1=3,'X3'!B506,(IF($X$1=4,'X4'!B506,(IF($X$1=5,'X5'!B506,(IF($X$1=6,'X6'!B506,(IF($X$1=7,'X7'!B506,(IF($X$1=8,'X8'!B506,(IF($X$1=9,'X9'!B506,(IF($X$1=10,'X10'!B506,(IF($X$1=11,'X11'!B506,(IF($X$1=12,'X12'!B506,'X13'!B506))))))))))))))))))))))))="","",(IF($X$1=1,'X1'!B506,(IF($X$1=2,'X2'!B506,(IF($X$1=3,'X3'!B506,(IF($X$1=4,'X4'!B506,(IF($X$1=5,'X5'!B506,(IF($X$1=6,'X6'!B506,(IF($X$1=7,'X7'!B506,(IF($X$1=8,'X8'!B506,(IF($X$1=9,'X9'!B506,(IF($X$1=10,'X10'!B506,(IF($X$1=11,'X11'!B506,(IF($X$1=12,'X12'!B506,'X13'!B506))))))))))))))))))))))))))))</f>
        <v/>
      </c>
      <c r="C547" s="181" t="str">
        <f ca="1">IF(ISERROR(IF($X$1=1,(VLOOKUP(B547,'X1'!$B:$AZ,47,FALSE)),IF($X$1=2,(VLOOKUP(B547,'X2'!$B:$AZ,47,FALSE)),IF($X$1=3,(VLOOKUP(B547,'X3'!$B:$AZ,47,FALSE)),IF($X$1=4,(VLOOKUP(B547,'X4'!$B:$AZ,47,FALSE)),IF($X$1=5,(VLOOKUP(B547,'X5'!$B:$AZ,47,FALSE)),IF($X$1=6,(VLOOKUP(B547,'X6'!$B:$AZ,47,FALSE)),IF($X$1=7,(VLOOKUP(B547,'X7'!$B:$AZ,47,FALSE)),IF($X$1=8,(VLOOKUP(B547,'X8'!$B:$AZ,47,FALSE)),IF($X$1=9,(VLOOKUP(B547,'X9'!$B:$AZ,47,FALSE)),IF($X$1=10,(VLOOKUP(B547,'X10'!$B:$AZ,47,FALSE)),IF($X$1=11,(VLOOKUP(B547,'X11'!$B:$AZ,47,FALSE)),IF($X$1=12,(VLOOKUP(B547,'X12'!$B:$AZ,47,FALSE)),IF($X$1=13,(VLOOKUP(B547,'X13'!$B:$AZ,47,FALSE)),"B"))))))))))))))=TRUE," ",(IF($X$1=1,(VLOOKUP(B547,'X1'!$B:$AZ,47,FALSE)),IF($X$1=2,(VLOOKUP(B547,'X2'!$B:$AZ,47,FALSE)),IF($X$1=3,(VLOOKUP(B547,'X3'!$B:$AZ,47,FALSE)),IF($X$1=4,(VLOOKUP(B547,'X4'!$B:$AZ,47,FALSE)),IF($X$1=5,(VLOOKUP(B547,'X5'!$B:$AZ,47,FALSE)),IF($X$1=6,(VLOOKUP(B547,'X6'!$B:$AZ,47,FALSE)),IF($X$1=7,(VLOOKUP(B547,'X7'!$B:$AZ,47,FALSE)),IF($X$1=8,(VLOOKUP(B547,'X8'!$B:$AZ,47,FALSE)),IF($X$1=9,(VLOOKUP(B547,'X9'!$B:$AZ,47,FALSE)),IF($X$1=10,(VLOOKUP(B547,'X10'!$B:$AZ,47,FALSE)),IF($X$1=11,(VLOOKUP(B547,'X11'!$B:$AZ,47,FALSE)),IF($X$1=12,(VLOOKUP(B547,'X12'!$B:$AZ,47,FALSE)),IF($X$1=13,(VLOOKUP(B547,'X13'!$B:$AZ,47,FALSE)),"B")))))))))))))))</f>
        <v xml:space="preserve"> </v>
      </c>
      <c r="D547" s="181" t="str">
        <f ca="1">IF(ISERROR(IF($X$1=1,(VLOOKUP(B547,'X1'!$B:$AP,41,FALSE)),IF($X$1=2,(VLOOKUP(B547,'X2'!$B:$AP,41,FALSE)),IF($X$1=3,(VLOOKUP(B547,'X3'!$B:$AP,41,FALSE)),IF($X$1=4,(VLOOKUP(B547,'X4'!$B:$AP,41,FALSE)),IF($X$1=5,(VLOOKUP(B547,'X5'!$B:$AP,41,FALSE)),IF($X$1=6,(VLOOKUP(B547,'X6'!$B:$AP,41,FALSE)),IF($X$1=7,(VLOOKUP(B547,'X7'!$B:$AP,41,FALSE)),IF($X$1=8,(VLOOKUP(B547,'X8'!$B:$AP,41,FALSE)),IF($X$1=9,(VLOOKUP(B547,'X9'!$B:$AP,41,FALSE)),IF($X$1=10,(VLOOKUP(B547,'X10'!$B:$AP,41,FALSE)),IF($X$1=11,(VLOOKUP(B547,'X11'!$B:$AP,41,FALSE)),IF($X$1=12,(VLOOKUP(B547,'X12'!$B:$AP,41,FALSE)),IF($X$1=13,(VLOOKUP(B547,'X13'!$B:$AP,41,FALSE)),"B"))))))))))))))=TRUE," ",(IF($X$1=1,(VLOOKUP(B547,'X1'!$B:$AP,41,FALSE)),IF($X$1=2,(VLOOKUP(B547,'X2'!$B:$AP,41,FALSE)),IF($X$1=3,(VLOOKUP(B547,'X3'!$B:$AP,41,FALSE)),IF($X$1=4,(VLOOKUP(B547,'X4'!$B:$AP,41,FALSE)),IF($X$1=5,(VLOOKUP(B547,'X5'!$B:$AP,41,FALSE)),IF($X$1=6,(VLOOKUP(B547,'X6'!$B:$AP,41,FALSE)),IF($X$1=7,(VLOOKUP(B547,'X7'!$B:$AP,41,FALSE)),IF($X$1=8,(VLOOKUP(B547,'X8'!$B:$AP,41,FALSE)),IF($X$1=9,(VLOOKUP(B547,'X9'!$B:$AP,41,FALSE)),IF($X$1=10,(VLOOKUP(B547,'X10'!$B:$AP,41,FALSE)),IF($X$1=11,(VLOOKUP(B547,'X11'!$B:$AP,41,FALSE)),IF($X$1=12,(VLOOKUP(B547,'X12'!$B:$AP,41,FALSE)),IF($X$1=13,(VLOOKUP(B547,'X13'!$B:$AP,41,FALSE)),"B")))))))))))))))</f>
        <v xml:space="preserve"> </v>
      </c>
      <c r="E547" s="182" t="str">
        <f ca="1">IF(ISERROR(IF($X$1=1,(VLOOKUP(B547,'X1'!$B:$AP,7,FALSE)),IF($X$1=2,(VLOOKUP(B547,'X2'!$B:$AP,7,FALSE)),IF($X$1=3,(VLOOKUP(B547,'X3'!$B:$AP,7,FALSE)),IF($X$1=4,(VLOOKUP(B547,'X4'!$B:$AP,7,FALSE)),IF($X$1=5,(VLOOKUP(B547,'X5'!$B:$AP,7,FALSE)),IF($X$1=6,(VLOOKUP(B547,'X6'!$B:$AP,7,FALSE)),IF($X$1=7,(VLOOKUP(B547,'X7'!$B:$AP,7,FALSE)),IF($X$1=8,(VLOOKUP(B547,'X8'!$B:$AP,7,FALSE)),IF($X$1=9,(VLOOKUP(B547,'X9'!$B:$AP,7,FALSE)),IF($X$1=10,(VLOOKUP(B547,'X10'!$B:$AP,7,FALSE)),IF($X$1=11,(VLOOKUP(B547,'X11'!$B:$AP,7,FALSE)),IF($X$1=12,(VLOOKUP(B547,'X12'!$B:$AP,7,FALSE)),IF($X$1=13,(VLOOKUP(B547,'X13'!$B:$AP,7,FALSE)),"B"))))))))))))))=TRUE," ",(IF($X$1=1,(VLOOKUP(B547,'X1'!$B:$AP,7,FALSE)),IF($X$1=2,(VLOOKUP(B547,'X2'!$B:$AP,7,FALSE)),IF($X$1=3,(VLOOKUP(B547,'X3'!$B:$AP,7,FALSE)),IF($X$1=4,(VLOOKUP(B547,'X4'!$B:$AP,7,FALSE)),IF($X$1=5,(VLOOKUP(B547,'X5'!$B:$AP,7,FALSE)),IF($X$1=6,(VLOOKUP(B547,'X6'!$B:$AP,7,FALSE)),IF($X$1=7,(VLOOKUP(B547,'X7'!$B:$AP,7,FALSE)),IF($X$1=8,(VLOOKUP(B547,'X8'!$B:$AP,7,FALSE)),IF($X$1=9,(VLOOKUP(B547,'X9'!$B:$AP,7,FALSE)),IF($X$1=10,(VLOOKUP(B547,'X10'!$B:$AP,7,FALSE)),IF($X$1=11,(VLOOKUP(B547,'X11'!$B:$AP,7,FALSE)),IF($X$1=12,(VLOOKUP(B547,'X12'!$B:$AP,7,FALSE)),IF($X$1=13,(VLOOKUP(B547,'X13'!$B:$AP,7,FALSE)),"B")))))))))))))))</f>
        <v xml:space="preserve"> </v>
      </c>
      <c r="F547" s="182" t="str">
        <f ca="1">IF(ISERROR(IF((IF($X$1=1,(VLOOKUP(B547,'X1'!$B:$AO,6,FALSE)),(IF($X$1=2,(VLOOKUP(B547,'X2'!$B:$AO,6,FALSE)),(IF($X$1=3,(VLOOKUP(B547,'X3'!$B:$AO,6,FALSE)),(IF($X$1=4,(VLOOKUP(B547,'X4'!$B:$AO,6,FALSE)),(IF($X$1=5,(VLOOKUP(B547,'X5'!$B:$AO,6,FALSE)),(IF($X$1=6,(VLOOKUP(B547,'X6'!$B:$AO,6,FALSE)),(IF($X$1=7,(VLOOKUP(B547,'X7'!$B:$AO,6,FALSE)),(IF($X$1=8,(VLOOKUP(B547,'X8'!$B:$AO,6,FALSE)),(IF($X$1=9,(VLOOKUP(B547,'X9'!$B:$AO,6,FALSE)),(IF($X$1=10,(VLOOKUP(B547,'X10'!$B:$AO,6,FALSE)),(IF($X$1=11,(VLOOKUP(B547,'X11'!$B:$AO,6,FALSE)),(IF($X$1=12,(VLOOKUP(B547,'X12'!$B:$AO,6,FALSE)),(VLOOKUP(B547,'X13'!$B:$AO,6,FALSE))))))))))))))))))))))))))=$V$1," ",(IF($X$1=1,(VLOOKUP(B547,'X1'!$B:$AO,6,FALSE)),(IF($X$1=2,(VLOOKUP(B547,'X2'!$B:$AO,6,FALSE)),(IF($X$1=3,(VLOOKUP(B547,'X3'!$B:$AO,6,FALSE)),(IF($X$1=4,(VLOOKUP(B547,'X4'!$B:$AO,6,FALSE)),(IF($X$1=5,(VLOOKUP(B547,'X5'!$B:$AO,6,FALSE)),(IF($X$1=6,(VLOOKUP(B547,'X6'!$B:$AO,6,FALSE)),(IF($X$1=7,(VLOOKUP(B547,'X7'!$B:$AO,6,FALSE)),(IF($X$1=8,(VLOOKUP(B547,'X8'!$B:$AO,6,FALSE)),(IF($X$1=9,(VLOOKUP(B547,'X9'!$B:$AO,6,FALSE)),(IF($X$1=10,(VLOOKUP(B547,'X10'!$B:$AO,6,FALSE)),(IF($X$1=11,(VLOOKUP(B547,'X11'!$B:$AO,6,FALSE)),(IF($X$1=12,(VLOOKUP(B547,'X12'!$B:$AO,6,FALSE)),(VLOOKUP(B547,'X13'!$B:$AO,6,FALSE))))))))))))))))))))))))))))=TRUE," ",(IF((IF($X$1=1,(VLOOKUP(B547,'X1'!$B:$AO,6,FALSE)),(IF($X$1=2,(VLOOKUP(B547,'X2'!$B:$AO,6,FALSE)),(IF($X$1=3,(VLOOKUP(B547,'X3'!$B:$AO,6,FALSE)),(IF($X$1=4,(VLOOKUP(B547,'X4'!$B:$AO,6,FALSE)),(IF($X$1=5,(VLOOKUP(B547,'X5'!$B:$AO,6,FALSE)),(IF($X$1=6,(VLOOKUP(B547,'X6'!$B:$AO,6,FALSE)),(IF($X$1=7,(VLOOKUP(B547,'X7'!$B:$AO,6,FALSE)),(IF($X$1=8,(VLOOKUP(B547,'X8'!$B:$AO,6,FALSE)),(IF($X$1=9,(VLOOKUP(B547,'X9'!$B:$AO,6,FALSE)),(IF($X$1=10,(VLOOKUP(B547,'X10'!$B:$AO,6,FALSE)),(IF($X$1=11,(VLOOKUP(B547,'X11'!$B:$AO,6,FALSE)),(IF($X$1=12,(VLOOKUP(B547,'X12'!$B:$AO,6,FALSE)),(VLOOKUP(B547,'X13'!$B:$AO,6,FALSE))))))))))))))))))))))))))=$V$1," ",(IF($X$1=1,(VLOOKUP(B547,'X1'!$B:$AO,6,FALSE)),(IF($X$1=2,(VLOOKUP(B547,'X2'!$B:$AO,6,FALSE)),(IF($X$1=3,(VLOOKUP(B547,'X3'!$B:$AO,6,FALSE)),(IF($X$1=4,(VLOOKUP(B547,'X4'!$B:$AO,6,FALSE)),(IF($X$1=5,(VLOOKUP(B547,'X5'!$B:$AO,6,FALSE)),(IF($X$1=6,(VLOOKUP(B547,'X6'!$B:$AO,6,FALSE)),(IF($X$1=7,(VLOOKUP(B547,'X7'!$B:$AO,6,FALSE)),(IF($X$1=8,(VLOOKUP(B547,'X8'!$B:$AO,6,FALSE)),(IF($X$1=9,(VLOOKUP(B547,'X9'!$B:$AO,6,FALSE)),(IF($X$1=10,(VLOOKUP(B547,'X10'!$B:$AO,6,FALSE)),(IF($X$1=11,(VLOOKUP(B547,'X11'!$B:$AO,6,FALSE)),(IF($X$1=12,(VLOOKUP(B547,'X12'!$B:$AO,6,FALSE)),(VLOOKUP(B547,'X13'!$B:$AO,6,FALSE)))))))))))))))))))))))))))))</f>
        <v xml:space="preserve"> </v>
      </c>
      <c r="G547" s="182" t="str">
        <f ca="1">IF(ISERROR(IF($X$1=1,(VLOOKUP(B547,'X1'!$B:$AZ,44,FALSE)),IF($X$1=2,(VLOOKUP(B547,'X2'!$B:$AZ,44,FALSE)),IF($X$1=3,(VLOOKUP(B547,'X3'!$B:$AZ,44,FALSE)),IF($X$1=4,(VLOOKUP(B547,'X4'!$B:$AZ,44,FALSE)),IF($X$1=5,(VLOOKUP(B547,'X5'!$B:$AZ,44,FALSE)),IF($X$1=6,(VLOOKUP(B547,'X6'!$B:$AZ,44,FALSE)),IF($X$1=7,(VLOOKUP(B547,'X7'!$B:$AZ,44,FALSE)),IF($X$1=8,(VLOOKUP(B547,'X8'!$B:$AZ,44,FALSE)),IF($X$1=9,(VLOOKUP(B547,'X9'!$B:$AZ,44,FALSE)),IF($X$1=10,(VLOOKUP(B547,'X10'!$B:$AZ,44,FALSE)),IF($X$1=11,(VLOOKUP(B547,'X11'!$B:$AZ,44,FALSE)),IF($X$1=12,(VLOOKUP(B547,'X12'!$B:$AZ,44,FALSE)),IF($X$1=13,(VLOOKUP(B547,'X13'!$B:$AZ,44,FALSE)),"B"))))))))))))))=TRUE," ",(IF($X$1=1,(VLOOKUP(B547,'X1'!$B:$AZ,44,FALSE)),IF($X$1=2,(VLOOKUP(B547,'X2'!$B:$AZ,44,FALSE)),IF($X$1=3,(VLOOKUP(B547,'X3'!$B:$AZ,44,FALSE)),IF($X$1=4,(VLOOKUP(B547,'X4'!$B:$AZ,44,FALSE)),IF($X$1=5,(VLOOKUP(B547,'X5'!$B:$AZ,44,FALSE)),IF($X$1=6,(VLOOKUP(B547,'X6'!$B:$AZ,44,FALSE)),IF($X$1=7,(VLOOKUP(B547,'X7'!$B:$AZ,44,FALSE)),IF($X$1=8,(VLOOKUP(B547,'X8'!$B:$AZ,44,FALSE)),IF($X$1=9,(VLOOKUP(B547,'X9'!$B:$AZ,44,FALSE)),IF($X$1=10,(VLOOKUP(B547,'X10'!$B:$AZ,44,FALSE)),IF($X$1=11,(VLOOKUP(B547,'X11'!$B:$AZ,44,FALSE)),IF($X$1=12,(VLOOKUP(B547,'X12'!$B:$AZ,44,FALSE)),IF($X$1=13,(VLOOKUP(B547,'X13'!$B:$AZ,44,FALSE)),"B")))))))))))))))</f>
        <v xml:space="preserve"> </v>
      </c>
      <c r="H547" s="182" t="str">
        <f ca="1">IF(ISERROR(IF($X$1=1,(VLOOKUP(B547,'X1'!$B:$AZ,8,FALSE)),IF($X$1=2,(VLOOKUP(B547,'X2'!$B:$AZ,8,FALSE)),IF($X$1=3,(VLOOKUP(B547,'X3'!$B:$AZ,8,FALSE)),IF($X$1=4,(VLOOKUP(B547,'X4'!$B:$AZ,8,FALSE)),IF($X$1=5,(VLOOKUP(B547,'X5'!$B:$AZ,8,FALSE)),IF($X$1=6,(VLOOKUP(B547,'X6'!$B:$AZ,8,FALSE)),IF($X$1=7,(VLOOKUP(B547,'X7'!$B:$AZ,8,FALSE)),IF($X$1=8,(VLOOKUP(B547,'X8'!$B:$AZ,8,FALSE)),IF($X$1=9,(VLOOKUP(B547,'X9'!$B:$AZ,8,FALSE)),IF($X$1=10,(VLOOKUP(B547,'X10'!$B:$AZ,8,FALSE)),IF($X$1=11,(VLOOKUP(B547,'X11'!$B:$AZ,8,FALSE)),IF($X$1=12,(VLOOKUP(B547,'X12'!$B:$AZ,8,FALSE)),IF($X$1=13,(VLOOKUP(B547,'X13'!$B:$AZ,8,FALSE)),"B"))))))))))))))=TRUE," ",(IF($X$1=1,(VLOOKUP(B547,'X1'!$B:$AZ,8,FALSE)),IF($X$1=2,(VLOOKUP(B547,'X2'!$B:$AZ,8,FALSE)),IF($X$1=3,(VLOOKUP(B547,'X3'!$B:$AZ,8,FALSE)),IF($X$1=4,(VLOOKUP(B547,'X4'!$B:$AZ,8,FALSE)),IF($X$1=5,(VLOOKUP(B547,'X5'!$B:$AZ,8,FALSE)),IF($X$1=6,(VLOOKUP(B547,'X6'!$B:$AZ,8,FALSE)),IF($X$1=7,(VLOOKUP(B547,'X7'!$B:$AZ,8,FALSE)),IF($X$1=8,(VLOOKUP(B547,'X8'!$B:$AZ,8,FALSE)),IF($X$1=9,(VLOOKUP(B547,'X9'!$B:$AZ,8,FALSE)),IF($X$1=10,(VLOOKUP(B547,'X10'!$B:$AZ,8,FALSE)),IF($X$1=11,(VLOOKUP(B547,'X11'!$B:$AZ,8,FALSE)),IF($X$1=12,(VLOOKUP(B547,'X12'!$B:$AZ,8,FALSE)),IF($X$1=13,(VLOOKUP(B547,'X13'!$B:$AZ,8,FALSE)),"B")))))))))))))))</f>
        <v xml:space="preserve"> </v>
      </c>
      <c r="I547" s="183" t="str">
        <f ca="1">IF(ISERROR(IF($X$1=1,(VLOOKUP(B547,'X1'!$B:$AZ,2,FALSE)),IF($X$1=2,(VLOOKUP(B547,'X2'!$B:$AZ,2,FALSE)),IF($X$1=3,(VLOOKUP(B547,'X3'!$B:$AZ,2,FALSE)),IF($X$1=4,(VLOOKUP(B547,'X4'!$B:$AZ,2,FALSE)),IF($X$1=5,(VLOOKUP(B547,'X5'!$B:$AZ,2,FALSE)),IF($X$1=6,(VLOOKUP(B547,'X6'!$B:$AZ,2,FALSE)),IF($X$1=7,(VLOOKUP(B547,'X7'!$B:$AZ,2,FALSE)),IF($X$1=8,(VLOOKUP(B547,'X8'!$B:$AZ,2,FALSE)),IF($X$1=9,(VLOOKUP(B547,'X9'!$B:$AZ,2,FALSE)),IF($X$1=10,(VLOOKUP(B547,'X10'!$B:$AZ,2,FALSE)),IF($X$1=11,(VLOOKUP(B547,'X11'!$B:$AZ,2,FALSE)),IF($X$1=12,(VLOOKUP(B547,'X12'!$B:$AZ,2,FALSE)),IF($X$1=13,(VLOOKUP(B547,'X13'!$B:$AZ,2,FALSE)),"B"))))))))))))))=TRUE," ",(IF($X$1=1,(VLOOKUP(B547,'X1'!$B:$AZ,2,FALSE)),IF($X$1=2,(VLOOKUP(B547,'X2'!$B:$AZ,2,FALSE)),IF($X$1=3,(VLOOKUP(B547,'X3'!$B:$AZ,2,FALSE)),IF($X$1=4,(VLOOKUP(B547,'X4'!$B:$AZ,2,FALSE)),IF($X$1=5,(VLOOKUP(B547,'X5'!$B:$AZ,2,FALSE)),IF($X$1=6,(VLOOKUP(B547,'X6'!$B:$AZ,2,FALSE)),IF($X$1=7,(VLOOKUP(B547,'X7'!$B:$AZ,2,FALSE)),IF($X$1=8,(VLOOKUP(B547,'X8'!$B:$AZ,2,FALSE)),IF($X$1=9,(VLOOKUP(B547,'X9'!$B:$AZ,2,FALSE)),IF($X$1=10,(VLOOKUP(B547,'X10'!$B:$AZ,2,FALSE)),IF($X$1=11,(VLOOKUP(B547,'X11'!$B:$AZ,2,FALSE)),IF($X$1=12,(VLOOKUP(B547,'X12'!$B:$AZ,2,FALSE)),IF($X$1=13,(VLOOKUP(B547,'X13'!$B:$AZ,2,FALSE)),"B")))))))))))))))</f>
        <v xml:space="preserve"> </v>
      </c>
      <c r="J547" s="183" t="str">
        <f ca="1">IF(ISERROR(IF($X$1=1,(VLOOKUP(B547,'X1'!$B:$AZ,3,FALSE)),IF($X$1=2,(VLOOKUP(B547,'X2'!$B:$AZ,3,FALSE)),IF($X$1=3,(VLOOKUP(B547,'X3'!$B:$AZ,3,FALSE)),IF($X$1=4,(VLOOKUP(B547,'X4'!$B:$AZ,3,FALSE)),IF($X$1=5,(VLOOKUP(B547,'X5'!$B:$AZ,3,FALSE)),IF($X$1=6,(VLOOKUP(B547,'X6'!$B:$AZ,3,FALSE)),IF($X$1=7,(VLOOKUP(B547,'X7'!$B:$AZ,3,FALSE)),IF($X$1=8,(VLOOKUP(B547,'X8'!$B:$AZ,3,FALSE)),IF($X$1=9,(VLOOKUP(B547,'X9'!$B:$AZ,3,FALSE)),IF($X$1=10,(VLOOKUP(B547,'X10'!$B:$AZ,3,FALSE)),IF($X$1=11,(VLOOKUP(B547,'X11'!$B:$AZ,3,FALSE)),IF($X$1=12,(VLOOKUP(B547,'X12'!$B:$AZ,3,FALSE)),IF($X$1=13,(VLOOKUP(B547,'X13'!$B:$AZ,3,FALSE)),"B"))))))))))))))=TRUE," ",(IF($X$1=1,(VLOOKUP(B547,'X1'!$B:$AZ,3,FALSE)),IF($X$1=2,(VLOOKUP(B547,'X2'!$B:$AZ,3,FALSE)),IF($X$1=3,(VLOOKUP(B547,'X3'!$B:$AZ,3,FALSE)),IF($X$1=4,(VLOOKUP(B547,'X4'!$B:$AZ,3,FALSE)),IF($X$1=5,(VLOOKUP(B547,'X5'!$B:$AZ,3,FALSE)),IF($X$1=6,(VLOOKUP(B547,'X6'!$B:$AZ,3,FALSE)),IF($X$1=7,(VLOOKUP(B547,'X7'!$B:$AZ,3,FALSE)),IF($X$1=8,(VLOOKUP(B547,'X8'!$B:$AZ,3,FALSE)),IF($X$1=9,(VLOOKUP(B547,'X9'!$B:$AZ,3,FALSE)),IF($X$1=10,(VLOOKUP(B547,'X10'!$B:$AZ,3,FALSE)),IF($X$1=11,(VLOOKUP(B547,'X11'!$B:$AZ,3,FALSE)),IF($X$1=12,(VLOOKUP(B547,'X12'!$B:$AZ,3,FALSE)),IF($X$1=13,(VLOOKUP(B547,'X13'!$B:$AZ,3,FALSE)),"B")))))))))))))))</f>
        <v xml:space="preserve"> </v>
      </c>
      <c r="K547" s="183" t="str">
        <f ca="1">IF(ISERROR(IF($X$1=1,(VLOOKUP(B547,'X1'!$B:$AZ,5,FALSE)),IF($X$1=2,(VLOOKUP(B547,'X2'!$B:$AZ,5,FALSE)),IF($X$1=3,(VLOOKUP(B547,'X3'!$B:$AZ,5,FALSE)),IF($X$1=4,(VLOOKUP(B547,'X4'!$B:$AZ,5,FALSE)),IF($X$1=5,(VLOOKUP(B547,'X5'!$B:$AZ,5,FALSE)),IF($X$1=6,(VLOOKUP(B547,'X6'!$B:$AZ,5,FALSE)),IF($X$1=7,(VLOOKUP(B547,'X7'!$B:$AZ,5,FALSE)),IF($X$1=8,(VLOOKUP(B547,'X8'!$B:$AZ,5,FALSE)),IF($X$1=9,(VLOOKUP(B547,'X9'!$B:$AZ,5,FALSE)),IF($X$1=10,(VLOOKUP(B547,'X10'!$B:$AZ,5,FALSE)),IF($X$1=11,(VLOOKUP(B547,'X11'!$B:$AZ,5,FALSE)),IF($X$1=12,(VLOOKUP(B547,'X12'!$B:$AZ,5,FALSE)),IF($X$1=13,(VLOOKUP(B547,'X13'!$B:$AZ,5,FALSE)),"B"))))))))))))))=TRUE," ",(IF($X$1=1,(VLOOKUP(B547,'X1'!$B:$AZ,5,FALSE)),IF($X$1=2,(VLOOKUP(B547,'X2'!$B:$AZ,5,FALSE)),IF($X$1=3,(VLOOKUP(B547,'X3'!$B:$AZ,5,FALSE)),IF($X$1=4,(VLOOKUP(B547,'X4'!$B:$AZ,5,FALSE)),IF($X$1=5,(VLOOKUP(B547,'X5'!$B:$AZ,5,FALSE)),IF($X$1=6,(VLOOKUP(B547,'X6'!$B:$AZ,5,FALSE)),IF($X$1=7,(VLOOKUP(B547,'X7'!$B:$AZ,5,FALSE)),IF($X$1=8,(VLOOKUP(B547,'X8'!$B:$AZ,5,FALSE)),IF($X$1=9,(VLOOKUP(B547,'X9'!$B:$AZ,5,FALSE)),IF($X$1=10,(VLOOKUP(B547,'X10'!$B:$AZ,5,FALSE)),IF($X$1=11,(VLOOKUP(B547,'X11'!$B:$AZ,5,FALSE)),IF($X$1=12,(VLOOKUP(B547,'X12'!$B:$AZ,5,FALSE)),IF($X$1=13,(VLOOKUP(B547,'X13'!$B:$AZ,5,FALSE)),"B")))))))))))))))</f>
        <v xml:space="preserve"> </v>
      </c>
      <c r="L547" s="184" t="str">
        <f ca="1">IF(ISERROR(IF($X$1=1,(VLOOKUP(B547,'X1'!$B:$AZ,9,FALSE)),IF($X$1=2,(VLOOKUP(B547,'X2'!$B:$AZ,9,FALSE)),IF($X$1=3,(VLOOKUP(B547,'X3'!$B:$AZ,9,FALSE)),IF($X$1=4,(VLOOKUP(B547,'X4'!$B:$AZ,9,FALSE)),IF($X$1=5,(VLOOKUP(B547,'X5'!$B:$AZ,9,FALSE)),IF($X$1=6,(VLOOKUP(B547,'X6'!$B:$AZ,9,FALSE)),IF($X$1=7,(VLOOKUP(B547,'X7'!$B:$AZ,9,FALSE)),IF($X$1=8,(VLOOKUP(B547,'X8'!$B:$AZ,9,FALSE)),IF($X$1=9,(VLOOKUP(B547,'X9'!$B:$AZ,9,FALSE)),IF($X$1=10,(VLOOKUP(B547,'X10'!$B:$AZ,9,FALSE)),IF($X$1=11,(VLOOKUP(B547,'X11'!$B:$AZ,9,FALSE)),IF($X$1=12,(VLOOKUP(B547,'X12'!$B:$AZ,9,FALSE)),IF($X$1=13,(VLOOKUP(B547,'X13'!$B:$AZ,9,FALSE)),"B"))))))))))))))=TRUE," ",(IF($X$1=1,(VLOOKUP(B547,'X1'!$B:$AZ,9,FALSE)),IF($X$1=2,(VLOOKUP(B547,'X2'!$B:$AZ,9,FALSE)),IF($X$1=3,(VLOOKUP(B547,'X3'!$B:$AZ,9,FALSE)),IF($X$1=4,(VLOOKUP(B547,'X4'!$B:$AZ,9,FALSE)),IF($X$1=5,(VLOOKUP(B547,'X5'!$B:$AZ,9,FALSE)),IF($X$1=6,(VLOOKUP(B547,'X6'!$B:$AZ,9,FALSE)),IF($X$1=7,(VLOOKUP(B547,'X7'!$B:$AZ,9,FALSE)),IF($X$1=8,(VLOOKUP(B547,'X8'!$B:$AZ,9,FALSE)),IF($X$1=9,(VLOOKUP(B547,'X9'!$B:$AZ,9,FALSE)),IF($X$1=10,(VLOOKUP(B547,'X10'!$B:$AZ,9,FALSE)),IF($X$1=11,(VLOOKUP(B547,'X11'!$B:$AZ,9,FALSE)),IF($X$1=12,(VLOOKUP(B547,'X12'!$B:$AZ,9,FALSE)),IF($X$1=13,(VLOOKUP(B547,'X13'!$B:$AZ,9,FALSE)),"B")))))))))))))))</f>
        <v xml:space="preserve"> </v>
      </c>
      <c r="M547" s="184" t="str">
        <f ca="1">IF(ISERROR(IF($X$1=1,(VLOOKUP(B547,'X1'!$B:$AZ,10,FALSE)),IF($X$1=2,(VLOOKUP(B547,'X2'!$B:$AZ,10,FALSE)),IF($X$1=3,(VLOOKUP(B547,'X3'!$B:$AZ,10,FALSE)),IF($X$1=4,(VLOOKUP(B547,'X4'!$B:$AZ,10,FALSE)),IF($X$1=5,(VLOOKUP(B547,'X5'!$B:$AZ,10,FALSE)),IF($X$1=6,(VLOOKUP(B547,'X6'!$B:$AZ,10,FALSE)),IF($X$1=7,(VLOOKUP(B547,'X7'!$B:$AZ,10,FALSE)),IF($X$1=8,(VLOOKUP(B547,'X8'!$B:$AZ,10,FALSE)),IF($X$1=9,(VLOOKUP(B547,'X9'!$B:$AZ,10,FALSE)),IF($X$1=10,(VLOOKUP(B547,'X10'!$B:$AZ,10,FALSE)),IF($X$1=11,(VLOOKUP(B547,'X11'!$B:$AZ,10,FALSE)),IF($X$1=12,(VLOOKUP(B547,'X12'!$B:$AZ,10,FALSE)),IF($X$1=13,(VLOOKUP(B547,'X13'!$B:$AZ,10,FALSE)),"B"))))))))))))))=TRUE," ",(IF($X$1=1,(VLOOKUP(B547,'X1'!$B:$AZ,10,FALSE)),IF($X$1=2,(VLOOKUP(B547,'X2'!$B:$AZ,10,FALSE)),IF($X$1=3,(VLOOKUP(B547,'X3'!$B:$AZ,10,FALSE)),IF($X$1=4,(VLOOKUP(B547,'X4'!$B:$AZ,10,FALSE)),IF($X$1=5,(VLOOKUP(B547,'X5'!$B:$AZ,10,FALSE)),IF($X$1=6,(VLOOKUP(B547,'X6'!$B:$AZ,10,FALSE)),IF($X$1=7,(VLOOKUP(B547,'X7'!$B:$AZ,10,FALSE)),IF($X$1=8,(VLOOKUP(B547,'X8'!$B:$AZ,10,FALSE)),IF($X$1=9,(VLOOKUP(B547,'X9'!$B:$AZ,10,FALSE)),IF($X$1=10,(VLOOKUP(B547,'X10'!$B:$AZ,10,FALSE)),IF($X$1=11,(VLOOKUP(B547,'X11'!$B:$AZ,10,FALSE)),IF($X$1=12,(VLOOKUP(B547,'X12'!$B:$AZ,10,FALSE)),IF($X$1=13,(VLOOKUP(B547,'X13'!$B:$AZ,10,FALSE)),"B")))))))))))))))</f>
        <v xml:space="preserve"> </v>
      </c>
      <c r="N547" s="185" t="str">
        <f ca="1">IF(ISERROR(IF($X$1=1,(VLOOKUP(B547,'X1'!$B:$AZ,45,FALSE)),IF($X$1=2,(VLOOKUP(B547,'X2'!$B:$AZ,45,FALSE)),IF($X$1=3,(VLOOKUP(B547,'X3'!$B:$AZ,45,FALSE)),IF($X$1=4,(VLOOKUP(B547,'X4'!$B:$AZ,45,FALSE)),IF($X$1=5,(VLOOKUP(B547,'X5'!$B:$AZ,45,FALSE)),IF($X$1=6,(VLOOKUP(B547,'X6'!$B:$AZ,45,FALSE)),IF($X$1=7,(VLOOKUP(B547,'X7'!$B:$AZ,45,FALSE)),IF($X$1=8,(VLOOKUP(B547,'X8'!$B:$AZ,45,FALSE)),IF($X$1=9,(VLOOKUP(B547,'X9'!$B:$AZ,45,FALSE)),IF($X$1=10,(VLOOKUP(B547,'X10'!$B:$AZ,45,FALSE)),IF($X$1=11,(VLOOKUP(B547,'X11'!$B:$AZ,45,FALSE)),IF($X$1=12,(VLOOKUP(B547,'X12'!$B:$AZ,45,FALSE)),IF($X$1=13,(VLOOKUP(B547,'X13'!$B:$AZ,45,FALSE)),"B"))))))))))))))=TRUE," ",(IF($X$1=1,(VLOOKUP(B547,'X1'!$B:$AZ,45,FALSE)),IF($X$1=2,(VLOOKUP(B547,'X2'!$B:$AZ,45,FALSE)),IF($X$1=3,(VLOOKUP(B547,'X3'!$B:$AZ,45,FALSE)),IF($X$1=4,(VLOOKUP(B547,'X4'!$B:$AZ,45,FALSE)),IF($X$1=5,(VLOOKUP(B547,'X5'!$B:$AZ,45,FALSE)),IF($X$1=6,(VLOOKUP(B547,'X6'!$B:$AZ,45,FALSE)),IF($X$1=7,(VLOOKUP(B547,'X7'!$B:$AZ,45,FALSE)),IF($X$1=8,(VLOOKUP(B547,'X8'!$B:$AZ,45,FALSE)),IF($X$1=9,(VLOOKUP(B547,'X9'!$B:$AZ,45,FALSE)),IF($X$1=10,(VLOOKUP(B547,'X10'!$B:$AZ,45,FALSE)),IF($X$1=11,(VLOOKUP(B547,'X11'!$B:$AZ,45,FALSE)),IF($X$1=12,(VLOOKUP(B547,'X12'!$B:$AZ,45,FALSE)),IF($X$1=13,(VLOOKUP(B547,'X13'!$B:$AZ,45,FALSE)),"B")))))))))))))))</f>
        <v xml:space="preserve"> </v>
      </c>
      <c r="O547" s="184" t="str">
        <f ca="1">IF(ISERROR(IF($X$1=1,(VLOOKUP(B547,'X1'!$B:$AZ,11,FALSE)),IF($X$1=2,(VLOOKUP(B547,'X2'!$B:$AZ,11,FALSE)),IF($X$1=3,(VLOOKUP(B547,'X3'!$B:$AZ,11,FALSE)),IF($X$1=4,(VLOOKUP(B547,'X4'!$B:$AZ,11,FALSE)),IF($X$1=5,(VLOOKUP(B547,'X5'!$B:$AZ,11,FALSE)),IF($X$1=6,(VLOOKUP(B547,'X6'!$B:$AZ,11,FALSE)),IF($X$1=7,(VLOOKUP(B547,'X7'!$B:$AZ,11,FALSE)),IF($X$1=8,(VLOOKUP(B547,'X8'!$B:$AZ,11,FALSE)),IF($X$1=9,(VLOOKUP(B547,'X9'!$B:$AZ,11,FALSE)),IF($X$1=10,(VLOOKUP(B547,'X10'!$B:$AZ,11,FALSE)),IF($X$1=11,(VLOOKUP(B547,'X11'!$B:$AZ,11,FALSE)),IF($X$1=12,(VLOOKUP(B547,'X12'!$B:$AZ,11,FALSE)),IF($X$1=13,(VLOOKUP(B547,'X13'!$B:$AZ,11,FALSE)),"B"))))))))))))))=TRUE," ",(IF($X$1=1,(VLOOKUP(B547,'X1'!$B:$AZ,11,FALSE)),IF($X$1=2,(VLOOKUP(B547,'X2'!$B:$AZ,11,FALSE)),IF($X$1=3,(VLOOKUP(B547,'X3'!$B:$AZ,11,FALSE)),IF($X$1=4,(VLOOKUP(B547,'X4'!$B:$AZ,11,FALSE)),IF($X$1=5,(VLOOKUP(B547,'X5'!$B:$AZ,11,FALSE)),IF($X$1=6,(VLOOKUP(B547,'X6'!$B:$AZ,11,FALSE)),IF($X$1=7,(VLOOKUP(B547,'X7'!$B:$AZ,11,FALSE)),IF($X$1=8,(VLOOKUP(B547,'X8'!$B:$AZ,11,FALSE)),IF($X$1=9,(VLOOKUP(B547,'X9'!$B:$AZ,11,FALSE)),IF($X$1=10,(VLOOKUP(B547,'X10'!$B:$AZ,11,FALSE)),IF($X$1=11,(VLOOKUP(B547,'X11'!$B:$AZ,11,FALSE)),IF($X$1=12,(VLOOKUP(B547,'X12'!$B:$AZ,11,FALSE)),IF($X$1=13,(VLOOKUP(B547,'X13'!$B:$AZ,11,FALSE)),"B")))))))))))))))</f>
        <v xml:space="preserve"> </v>
      </c>
      <c r="P547" s="184" t="str">
        <f ca="1">IF(ISERROR(IF($X$1=1,(VLOOKUP(B547,'X1'!$B:$AZ,12,FALSE)),IF($X$1=2,(VLOOKUP(B547,'X2'!$B:$AZ,12,FALSE)),IF($X$1=3,(VLOOKUP(B547,'X3'!$B:$AZ,12,FALSE)),IF($X$1=4,(VLOOKUP(B547,'X4'!$B:$AZ,12,FALSE)),IF($X$1=5,(VLOOKUP(B547,'X5'!$B:$AZ,12,FALSE)),IF($X$1=6,(VLOOKUP(B547,'X6'!$B:$AZ,12,FALSE)),IF($X$1=7,(VLOOKUP(B547,'X7'!$B:$AZ,12,FALSE)),IF($X$1=8,(VLOOKUP(B547,'X8'!$B:$AZ,12,FALSE)),IF($X$1=9,(VLOOKUP(B547,'X9'!$B:$AZ,12,FALSE)),IF($X$1=10,(VLOOKUP(B547,'X10'!$B:$AZ,12,FALSE)),IF($X$1=11,(VLOOKUP(B547,'X11'!$B:$AZ,12,FALSE)),IF($X$1=12,(VLOOKUP(B547,'X12'!$B:$AZ,12,FALSE)),IF($X$1=13,(VLOOKUP(B547,'X13'!$B:$AZ,12,FALSE)),"B"))))))))))))))=TRUE," ",(IF($X$1=1,(VLOOKUP(B547,'X1'!$B:$AZ,12,FALSE)),IF($X$1=2,(VLOOKUP(B547,'X2'!$B:$AZ,12,FALSE)),IF($X$1=3,(VLOOKUP(B547,'X3'!$B:$AZ,12,FALSE)),IF($X$1=4,(VLOOKUP(B547,'X4'!$B:$AZ,12,FALSE)),IF($X$1=5,(VLOOKUP(B547,'X5'!$B:$AZ,12,FALSE)),IF($X$1=6,(VLOOKUP(B547,'X6'!$B:$AZ,12,FALSE)),IF($X$1=7,(VLOOKUP(B547,'X7'!$B:$AZ,12,FALSE)),IF($X$1=8,(VLOOKUP(B547,'X8'!$B:$AZ,12,FALSE)),IF($X$1=9,(VLOOKUP(B547,'X9'!$B:$AZ,12,FALSE)),IF($X$1=10,(VLOOKUP(B547,'X10'!$B:$AZ,12,FALSE)),IF($X$1=11,(VLOOKUP(B547,'X11'!$B:$AZ,12,FALSE)),IF($X$1=12,(VLOOKUP(B547,'X12'!$B:$AZ,12,FALSE)),IF($X$1=13,(VLOOKUP(B547,'X13'!$B:$AZ,12,FALSE)),"B")))))))))))))))</f>
        <v xml:space="preserve"> </v>
      </c>
      <c r="Q547" s="185" t="str">
        <f ca="1">IF(ISERROR(IF($X$1=1,(VLOOKUP(B547,'X1'!$B:$AZ,46,FALSE)),IF($X$1=2,(VLOOKUP(B547,'X2'!$B:$AZ,46,FALSE)),IF($X$1=3,(VLOOKUP(B547,'X3'!$B:$AZ,46,FALSE)),IF($X$1=4,(VLOOKUP(B547,'X4'!$B:$AZ,46,FALSE)),IF($X$1=5,(VLOOKUP(B547,'X5'!$B:$AZ,46,FALSE)),IF($X$1=6,(VLOOKUP(B547,'X6'!$B:$AZ,46,FALSE)),IF($X$1=7,(VLOOKUP(B547,'X7'!$B:$AZ,46,FALSE)),IF($X$1=8,(VLOOKUP(B547,'X8'!$B:$AZ,46,FALSE)),IF($X$1=9,(VLOOKUP(B547,'X9'!$B:$AZ,46,FALSE)),IF($X$1=10,(VLOOKUP(B547,'X10'!$B:$AZ,46,FALSE)),IF($X$1=11,(VLOOKUP(B547,'X11'!$B:$AZ,46,FALSE)),IF($X$1=12,(VLOOKUP(B547,'X12'!$B:$AZ,46,FALSE)),IF($X$1=13,(VLOOKUP(B547,'X13'!$B:$AZ,46,FALSE)),"B"))))))))))))))=TRUE," ",(IF($X$1=1,(VLOOKUP(B547,'X1'!$B:$AZ,46,FALSE)),IF($X$1=2,(VLOOKUP(B547,'X2'!$B:$AZ,46,FALSE)),IF($X$1=3,(VLOOKUP(B547,'X3'!$B:$AZ,46,FALSE)),IF($X$1=4,(VLOOKUP(B547,'X4'!$B:$AZ,46,FALSE)),IF($X$1=5,(VLOOKUP(B547,'X5'!$B:$AZ,46,FALSE)),IF($X$1=6,(VLOOKUP(B547,'X6'!$B:$AZ,46,FALSE)),IF($X$1=7,(VLOOKUP(B547,'X7'!$B:$AZ,46,FALSE)),IF($X$1=8,(VLOOKUP(B547,'X8'!$B:$AZ,46,FALSE)),IF($X$1=9,(VLOOKUP(B547,'X9'!$B:$AZ,46,FALSE)),IF($X$1=10,(VLOOKUP(B547,'X10'!$B:$AZ,46,FALSE)),IF($X$1=11,(VLOOKUP(B547,'X11'!$B:$AZ,46,FALSE)),IF($X$1=12,(VLOOKUP(B547,'X12'!$B:$AZ,46,FALSE)),IF($X$1=13,(VLOOKUP(B547,'X13'!$B:$AZ,46,FALSE)),"B")))))))))))))))</f>
        <v xml:space="preserve"> </v>
      </c>
      <c r="R547" s="185" t="str">
        <f ca="1">IF(ISERROR(IF($X$1=1,(VLOOKUP(B547,'X1'!$B:$AZ,15,FALSE)),IF($X$1=2,(VLOOKUP(B547,'X2'!$B:$AZ,15,FALSE)),IF($X$1=3,(VLOOKUP(B547,'X3'!$B:$AZ,15,FALSE)),IF($X$1=4,(VLOOKUP(B547,'X4'!$B:$AZ,15,FALSE)),IF($X$1=5,(VLOOKUP(B547,'X5'!$B:$AZ,15,FALSE)),IF($X$1=6,(VLOOKUP(B547,'X6'!$B:$AZ,15,FALSE)),IF($X$1=7,(VLOOKUP(B547,'X7'!$B:$AZ,15,FALSE)),IF($X$1=8,(VLOOKUP(B547,'X8'!$B:$AZ,15,FALSE)),IF($X$1=9,(VLOOKUP(B547,'X9'!$B:$AZ,15,FALSE)),IF($X$1=10,(VLOOKUP(B547,'X10'!$B:$AZ,15,FALSE)),IF($X$1=11,(VLOOKUP(B547,'X11'!$B:$AZ,15,FALSE)),IF($X$1=12,(VLOOKUP(B547,'X12'!$B:$AZ,15,FALSE)),IF($X$1=13,(VLOOKUP(B547,'X13'!$B:$AZ,15,FALSE)),"B"))))))))))))))=TRUE," ",(IF($X$1=1,(VLOOKUP(B547,'X1'!$B:$AZ,15,FALSE)),IF($X$1=2,(VLOOKUP(B547,'X2'!$B:$AZ,15,FALSE)),IF($X$1=3,(VLOOKUP(B547,'X3'!$B:$AZ,15,FALSE)),IF($X$1=4,(VLOOKUP(B547,'X4'!$B:$AZ,15,FALSE)),IF($X$1=5,(VLOOKUP(B547,'X5'!$B:$AZ,15,FALSE)),IF($X$1=6,(VLOOKUP(B547,'X6'!$B:$AZ,15,FALSE)),IF($X$1=7,(VLOOKUP(B547,'X7'!$B:$AZ,15,FALSE)),IF($X$1=8,(VLOOKUP(B547,'X8'!$B:$AZ,15,FALSE)),IF($X$1=9,(VLOOKUP(B547,'X9'!$B:$AZ,15,FALSE)),IF($X$1=10,(VLOOKUP(B547,'X10'!$B:$AZ,15,FALSE)),IF($X$1=11,(VLOOKUP(B547,'X11'!$B:$AZ,15,FALSE)),IF($X$1=12,(VLOOKUP(B547,'X12'!$B:$AZ,15,FALSE)),IF($X$1=13,(VLOOKUP(B547,'X13'!$B:$AZ,15,FALSE)),"B")))))))))))))))</f>
        <v xml:space="preserve"> </v>
      </c>
      <c r="S547" s="185" t="str">
        <f ca="1">IF(ISERROR(IF((IF($X$1=1,(VLOOKUP(B547,'X1'!$B:$AZ,14,FALSE)),(IF($X$1=2,(VLOOKUP(B547,'X2'!$B:$AZ,14,FALSE)),(IF($X$1=3,(VLOOKUP(B547,'X3'!$B:$AZ,14,FALSE)),(IF($X$1=4,(VLOOKUP(B547,'X4'!$B:$AZ,14,FALSE)),(IF($X$1=5,(VLOOKUP(B547,'X5'!$B:$AZ,14,FALSE)),(IF($X$1=6,(VLOOKUP(B547,'X6'!$B:$AZ,14,FALSE)),(IF($X$1=7,(VLOOKUP(B547,'X7'!$B:$AZ,14,FALSE)),(IF($X$1=8,(VLOOKUP(B547,'X8'!$B:$AZ,14,FALSE)),(IF($X$1=9,(VLOOKUP(B547,'X9'!$B:$AZ,14,FALSE)),(IF($X$1=10,(VLOOKUP(B547,'X10'!$B:$AZ,14,FALSE)),(IF($X$1=11,(VLOOKUP(B547,'X11'!$B:$AZ,14,FALSE)),(IF($X$1=12,(VLOOKUP(B547,'X12'!$B:$AZ,14,FALSE)),(VLOOKUP(B547,'X13'!$B:$AZ,14,FALSE))))))))))))))))))))))))))=$V$1," ",(IF($X$1=1,(VLOOKUP(B547,'X1'!$B:$AZ,14,FALSE)),(IF($X$1=2,(VLOOKUP(B547,'X2'!$B:$AZ,14,FALSE)),(IF($X$1=3,(VLOOKUP(B547,'X3'!$B:$AZ,14,FALSE)),(IF($X$1=4,(VLOOKUP(B547,'X4'!$B:$AZ,14,FALSE)),(IF($X$1=5,(VLOOKUP(B547,'X5'!$B:$AZ,14,FALSE)),(IF($X$1=6,(VLOOKUP(B547,'X6'!$B:$AZ,14,FALSE)),(IF($X$1=7,(VLOOKUP(B547,'X7'!$B:$AZ,14,FALSE)),(IF($X$1=8,(VLOOKUP(B547,'X8'!$B:$AZ,14,FALSE)),(IF($X$1=9,(VLOOKUP(B547,'X9'!$B:$AZ,14,FALSE)),(IF($X$1=10,(VLOOKUP(B547,'X10'!$B:$AZ,14,FALSE)),(IF($X$1=11,(VLOOKUP(B547,'X11'!$B:$AZ,14,FALSE)),(IF($X$1=12,(VLOOKUP(B547,'X12'!$B:$AZ,14,FALSE)),(VLOOKUP(B547,'X13'!$B:$AZ,14,FALSE))))))))))))))))))))))))))))=TRUE," ",(IF((IF($X$1=1,(VLOOKUP(B547,'X1'!$B:$AZ,14,FALSE)),(IF($X$1=2,(VLOOKUP(B547,'X2'!$B:$AZ,14,FALSE)),(IF($X$1=3,(VLOOKUP(B547,'X3'!$B:$AZ,14,FALSE)),(IF($X$1=4,(VLOOKUP(B547,'X4'!$B:$AZ,14,FALSE)),(IF($X$1=5,(VLOOKUP(B547,'X5'!$B:$AZ,14,FALSE)),(IF($X$1=6,(VLOOKUP(B547,'X6'!$B:$AZ,14,FALSE)),(IF($X$1=7,(VLOOKUP(B547,'X7'!$B:$AZ,14,FALSE)),(IF($X$1=8,(VLOOKUP(B547,'X8'!$B:$AZ,14,FALSE)),(IF($X$1=9,(VLOOKUP(B547,'X9'!$B:$AZ,14,FALSE)),(IF($X$1=10,(VLOOKUP(B547,'X10'!$B:$AZ,14,FALSE)),(IF($X$1=11,(VLOOKUP(B547,'X11'!$B:$AZ,14,FALSE)),(IF($X$1=12,(VLOOKUP(B547,'X12'!$B:$AZ,14,FALSE)),(VLOOKUP(B547,'X13'!$B:$AZ,14,FALSE))))))))))))))))))))))))))=$V$1," ",(IF($X$1=1,(VLOOKUP(B547,'X1'!$B:$AZ,14,FALSE)),(IF($X$1=2,(VLOOKUP(B547,'X2'!$B:$AZ,14,FALSE)),(IF($X$1=3,(VLOOKUP(B547,'X3'!$B:$AZ,14,FALSE)),(IF($X$1=4,(VLOOKUP(B547,'X4'!$B:$AZ,14,FALSE)),(IF($X$1=5,(VLOOKUP(B547,'X5'!$B:$AZ,14,FALSE)),(IF($X$1=6,(VLOOKUP(B547,'X6'!$B:$AZ,14,FALSE)),(IF($X$1=7,(VLOOKUP(B547,'X7'!$B:$AZ,14,FALSE)),(IF($X$1=8,(VLOOKUP(B547,'X8'!$B:$AZ,14,FALSE)),(IF($X$1=9,(VLOOKUP(B547,'X9'!$B:$AZ,14,FALSE)),(IF($X$1=10,(VLOOKUP(B547,'X10'!$B:$AZ,14,FALSE)),(IF($X$1=11,(VLOOKUP(B547,'X11'!$B:$AZ,14,FALSE)),(IF($X$1=12,(VLOOKUP(B547,'X12'!$B:$AZ,14,FALSE)),(VLOOKUP(B547,'X13'!$B:$AZ,14,FALSE)))))))))))))))))))))))))))))</f>
        <v xml:space="preserve"> </v>
      </c>
    </row>
    <row r="548" spans="1:19" ht="14.1" customHeight="1" x14ac:dyDescent="0.2">
      <c r="A548" s="156" t="s">
        <v>1058</v>
      </c>
      <c r="B548" s="122" t="str">
        <f>IF(ISERROR(IF($U$16=1,(VLOOKUP(A548,$AC$89:$AH$125,2,FALSE)),IF((IF($X$1=1,'X1'!B507,(IF($X$1=2,'X2'!B507,(IF($X$1=3,'X3'!B507,(IF($X$1=4,'X4'!B507,(IF($X$1=5,'X5'!B507,(IF($X$1=6,'X6'!B507,(IF($X$1=7,'X7'!B507,(IF($X$1=8,'X8'!B507,(IF($X$1=9,'X9'!B507,(IF($X$1=10,'X10'!B507,(IF($X$1=11,'X11'!B507,(IF($X$1=12,'X12'!B507,'X13'!B507))))))))))))))))))))))))="","",(IF($X$1=1,'X1'!B507,(IF($X$1=2,'X2'!B507,(IF($X$1=3,'X3'!B507,(IF($X$1=4,'X4'!B507,(IF($X$1=5,'X5'!B507,(IF($X$1=6,'X6'!B507,(IF($X$1=7,'X7'!B507,(IF($X$1=8,'X8'!B507,(IF($X$1=9,'X9'!B507,(IF($X$1=10,'X10'!B507,(IF($X$1=11,'X11'!B507,(IF($X$1=12,'X12'!B507,'X13'!B507)))))))))))))))))))))))))))=TRUE," ",(IF($U$16=1,(VLOOKUP(A548,$AC$89:$AH$125,2,FALSE)),IF((IF($X$1=1,'X1'!B507,(IF($X$1=2,'X2'!B507,(IF($X$1=3,'X3'!B507,(IF($X$1=4,'X4'!B507,(IF($X$1=5,'X5'!B507,(IF($X$1=6,'X6'!B507,(IF($X$1=7,'X7'!B507,(IF($X$1=8,'X8'!B507,(IF($X$1=9,'X9'!B507,(IF($X$1=10,'X10'!B507,(IF($X$1=11,'X11'!B507,(IF($X$1=12,'X12'!B507,'X13'!B507))))))))))))))))))))))))="","",(IF($X$1=1,'X1'!B507,(IF($X$1=2,'X2'!B507,(IF($X$1=3,'X3'!B507,(IF($X$1=4,'X4'!B507,(IF($X$1=5,'X5'!B507,(IF($X$1=6,'X6'!B507,(IF($X$1=7,'X7'!B507,(IF($X$1=8,'X8'!B507,(IF($X$1=9,'X9'!B507,(IF($X$1=10,'X10'!B507,(IF($X$1=11,'X11'!B507,(IF($X$1=12,'X12'!B507,'X13'!B507))))))))))))))))))))))))))))</f>
        <v/>
      </c>
      <c r="C548" s="181" t="str">
        <f ca="1">IF(ISERROR(IF($X$1=1,(VLOOKUP(B548,'X1'!$B:$AZ,47,FALSE)),IF($X$1=2,(VLOOKUP(B548,'X2'!$B:$AZ,47,FALSE)),IF($X$1=3,(VLOOKUP(B548,'X3'!$B:$AZ,47,FALSE)),IF($X$1=4,(VLOOKUP(B548,'X4'!$B:$AZ,47,FALSE)),IF($X$1=5,(VLOOKUP(B548,'X5'!$B:$AZ,47,FALSE)),IF($X$1=6,(VLOOKUP(B548,'X6'!$B:$AZ,47,FALSE)),IF($X$1=7,(VLOOKUP(B548,'X7'!$B:$AZ,47,FALSE)),IF($X$1=8,(VLOOKUP(B548,'X8'!$B:$AZ,47,FALSE)),IF($X$1=9,(VLOOKUP(B548,'X9'!$B:$AZ,47,FALSE)),IF($X$1=10,(VLOOKUP(B548,'X10'!$B:$AZ,47,FALSE)),IF($X$1=11,(VLOOKUP(B548,'X11'!$B:$AZ,47,FALSE)),IF($X$1=12,(VLOOKUP(B548,'X12'!$B:$AZ,47,FALSE)),IF($X$1=13,(VLOOKUP(B548,'X13'!$B:$AZ,47,FALSE)),"B"))))))))))))))=TRUE," ",(IF($X$1=1,(VLOOKUP(B548,'X1'!$B:$AZ,47,FALSE)),IF($X$1=2,(VLOOKUP(B548,'X2'!$B:$AZ,47,FALSE)),IF($X$1=3,(VLOOKUP(B548,'X3'!$B:$AZ,47,FALSE)),IF($X$1=4,(VLOOKUP(B548,'X4'!$B:$AZ,47,FALSE)),IF($X$1=5,(VLOOKUP(B548,'X5'!$B:$AZ,47,FALSE)),IF($X$1=6,(VLOOKUP(B548,'X6'!$B:$AZ,47,FALSE)),IF($X$1=7,(VLOOKUP(B548,'X7'!$B:$AZ,47,FALSE)),IF($X$1=8,(VLOOKUP(B548,'X8'!$B:$AZ,47,FALSE)),IF($X$1=9,(VLOOKUP(B548,'X9'!$B:$AZ,47,FALSE)),IF($X$1=10,(VLOOKUP(B548,'X10'!$B:$AZ,47,FALSE)),IF($X$1=11,(VLOOKUP(B548,'X11'!$B:$AZ,47,FALSE)),IF($X$1=12,(VLOOKUP(B548,'X12'!$B:$AZ,47,FALSE)),IF($X$1=13,(VLOOKUP(B548,'X13'!$B:$AZ,47,FALSE)),"B")))))))))))))))</f>
        <v xml:space="preserve"> </v>
      </c>
      <c r="D548" s="181" t="str">
        <f ca="1">IF(ISERROR(IF($X$1=1,(VLOOKUP(B548,'X1'!$B:$AP,41,FALSE)),IF($X$1=2,(VLOOKUP(B548,'X2'!$B:$AP,41,FALSE)),IF($X$1=3,(VLOOKUP(B548,'X3'!$B:$AP,41,FALSE)),IF($X$1=4,(VLOOKUP(B548,'X4'!$B:$AP,41,FALSE)),IF($X$1=5,(VLOOKUP(B548,'X5'!$B:$AP,41,FALSE)),IF($X$1=6,(VLOOKUP(B548,'X6'!$B:$AP,41,FALSE)),IF($X$1=7,(VLOOKUP(B548,'X7'!$B:$AP,41,FALSE)),IF($X$1=8,(VLOOKUP(B548,'X8'!$B:$AP,41,FALSE)),IF($X$1=9,(VLOOKUP(B548,'X9'!$B:$AP,41,FALSE)),IF($X$1=10,(VLOOKUP(B548,'X10'!$B:$AP,41,FALSE)),IF($X$1=11,(VLOOKUP(B548,'X11'!$B:$AP,41,FALSE)),IF($X$1=12,(VLOOKUP(B548,'X12'!$B:$AP,41,FALSE)),IF($X$1=13,(VLOOKUP(B548,'X13'!$B:$AP,41,FALSE)),"B"))))))))))))))=TRUE," ",(IF($X$1=1,(VLOOKUP(B548,'X1'!$B:$AP,41,FALSE)),IF($X$1=2,(VLOOKUP(B548,'X2'!$B:$AP,41,FALSE)),IF($X$1=3,(VLOOKUP(B548,'X3'!$B:$AP,41,FALSE)),IF($X$1=4,(VLOOKUP(B548,'X4'!$B:$AP,41,FALSE)),IF($X$1=5,(VLOOKUP(B548,'X5'!$B:$AP,41,FALSE)),IF($X$1=6,(VLOOKUP(B548,'X6'!$B:$AP,41,FALSE)),IF($X$1=7,(VLOOKUP(B548,'X7'!$B:$AP,41,FALSE)),IF($X$1=8,(VLOOKUP(B548,'X8'!$B:$AP,41,FALSE)),IF($X$1=9,(VLOOKUP(B548,'X9'!$B:$AP,41,FALSE)),IF($X$1=10,(VLOOKUP(B548,'X10'!$B:$AP,41,FALSE)),IF($X$1=11,(VLOOKUP(B548,'X11'!$B:$AP,41,FALSE)),IF($X$1=12,(VLOOKUP(B548,'X12'!$B:$AP,41,FALSE)),IF($X$1=13,(VLOOKUP(B548,'X13'!$B:$AP,41,FALSE)),"B")))))))))))))))</f>
        <v xml:space="preserve"> </v>
      </c>
      <c r="E548" s="182" t="str">
        <f ca="1">IF(ISERROR(IF($X$1=1,(VLOOKUP(B548,'X1'!$B:$AP,7,FALSE)),IF($X$1=2,(VLOOKUP(B548,'X2'!$B:$AP,7,FALSE)),IF($X$1=3,(VLOOKUP(B548,'X3'!$B:$AP,7,FALSE)),IF($X$1=4,(VLOOKUP(B548,'X4'!$B:$AP,7,FALSE)),IF($X$1=5,(VLOOKUP(B548,'X5'!$B:$AP,7,FALSE)),IF($X$1=6,(VLOOKUP(B548,'X6'!$B:$AP,7,FALSE)),IF($X$1=7,(VLOOKUP(B548,'X7'!$B:$AP,7,FALSE)),IF($X$1=8,(VLOOKUP(B548,'X8'!$B:$AP,7,FALSE)),IF($X$1=9,(VLOOKUP(B548,'X9'!$B:$AP,7,FALSE)),IF($X$1=10,(VLOOKUP(B548,'X10'!$B:$AP,7,FALSE)),IF($X$1=11,(VLOOKUP(B548,'X11'!$B:$AP,7,FALSE)),IF($X$1=12,(VLOOKUP(B548,'X12'!$B:$AP,7,FALSE)),IF($X$1=13,(VLOOKUP(B548,'X13'!$B:$AP,7,FALSE)),"B"))))))))))))))=TRUE," ",(IF($X$1=1,(VLOOKUP(B548,'X1'!$B:$AP,7,FALSE)),IF($X$1=2,(VLOOKUP(B548,'X2'!$B:$AP,7,FALSE)),IF($X$1=3,(VLOOKUP(B548,'X3'!$B:$AP,7,FALSE)),IF($X$1=4,(VLOOKUP(B548,'X4'!$B:$AP,7,FALSE)),IF($X$1=5,(VLOOKUP(B548,'X5'!$B:$AP,7,FALSE)),IF($X$1=6,(VLOOKUP(B548,'X6'!$B:$AP,7,FALSE)),IF($X$1=7,(VLOOKUP(B548,'X7'!$B:$AP,7,FALSE)),IF($X$1=8,(VLOOKUP(B548,'X8'!$B:$AP,7,FALSE)),IF($X$1=9,(VLOOKUP(B548,'X9'!$B:$AP,7,FALSE)),IF($X$1=10,(VLOOKUP(B548,'X10'!$B:$AP,7,FALSE)),IF($X$1=11,(VLOOKUP(B548,'X11'!$B:$AP,7,FALSE)),IF($X$1=12,(VLOOKUP(B548,'X12'!$B:$AP,7,FALSE)),IF($X$1=13,(VLOOKUP(B548,'X13'!$B:$AP,7,FALSE)),"B")))))))))))))))</f>
        <v xml:space="preserve"> </v>
      </c>
      <c r="F548" s="182" t="str">
        <f ca="1">IF(ISERROR(IF((IF($X$1=1,(VLOOKUP(B548,'X1'!$B:$AO,6,FALSE)),(IF($X$1=2,(VLOOKUP(B548,'X2'!$B:$AO,6,FALSE)),(IF($X$1=3,(VLOOKUP(B548,'X3'!$B:$AO,6,FALSE)),(IF($X$1=4,(VLOOKUP(B548,'X4'!$B:$AO,6,FALSE)),(IF($X$1=5,(VLOOKUP(B548,'X5'!$B:$AO,6,FALSE)),(IF($X$1=6,(VLOOKUP(B548,'X6'!$B:$AO,6,FALSE)),(IF($X$1=7,(VLOOKUP(B548,'X7'!$B:$AO,6,FALSE)),(IF($X$1=8,(VLOOKUP(B548,'X8'!$B:$AO,6,FALSE)),(IF($X$1=9,(VLOOKUP(B548,'X9'!$B:$AO,6,FALSE)),(IF($X$1=10,(VLOOKUP(B548,'X10'!$B:$AO,6,FALSE)),(IF($X$1=11,(VLOOKUP(B548,'X11'!$B:$AO,6,FALSE)),(IF($X$1=12,(VLOOKUP(B548,'X12'!$B:$AO,6,FALSE)),(VLOOKUP(B548,'X13'!$B:$AO,6,FALSE))))))))))))))))))))))))))=$V$1," ",(IF($X$1=1,(VLOOKUP(B548,'X1'!$B:$AO,6,FALSE)),(IF($X$1=2,(VLOOKUP(B548,'X2'!$B:$AO,6,FALSE)),(IF($X$1=3,(VLOOKUP(B548,'X3'!$B:$AO,6,FALSE)),(IF($X$1=4,(VLOOKUP(B548,'X4'!$B:$AO,6,FALSE)),(IF($X$1=5,(VLOOKUP(B548,'X5'!$B:$AO,6,FALSE)),(IF($X$1=6,(VLOOKUP(B548,'X6'!$B:$AO,6,FALSE)),(IF($X$1=7,(VLOOKUP(B548,'X7'!$B:$AO,6,FALSE)),(IF($X$1=8,(VLOOKUP(B548,'X8'!$B:$AO,6,FALSE)),(IF($X$1=9,(VLOOKUP(B548,'X9'!$B:$AO,6,FALSE)),(IF($X$1=10,(VLOOKUP(B548,'X10'!$B:$AO,6,FALSE)),(IF($X$1=11,(VLOOKUP(B548,'X11'!$B:$AO,6,FALSE)),(IF($X$1=12,(VLOOKUP(B548,'X12'!$B:$AO,6,FALSE)),(VLOOKUP(B548,'X13'!$B:$AO,6,FALSE))))))))))))))))))))))))))))=TRUE," ",(IF((IF($X$1=1,(VLOOKUP(B548,'X1'!$B:$AO,6,FALSE)),(IF($X$1=2,(VLOOKUP(B548,'X2'!$B:$AO,6,FALSE)),(IF($X$1=3,(VLOOKUP(B548,'X3'!$B:$AO,6,FALSE)),(IF($X$1=4,(VLOOKUP(B548,'X4'!$B:$AO,6,FALSE)),(IF($X$1=5,(VLOOKUP(B548,'X5'!$B:$AO,6,FALSE)),(IF($X$1=6,(VLOOKUP(B548,'X6'!$B:$AO,6,FALSE)),(IF($X$1=7,(VLOOKUP(B548,'X7'!$B:$AO,6,FALSE)),(IF($X$1=8,(VLOOKUP(B548,'X8'!$B:$AO,6,FALSE)),(IF($X$1=9,(VLOOKUP(B548,'X9'!$B:$AO,6,FALSE)),(IF($X$1=10,(VLOOKUP(B548,'X10'!$B:$AO,6,FALSE)),(IF($X$1=11,(VLOOKUP(B548,'X11'!$B:$AO,6,FALSE)),(IF($X$1=12,(VLOOKUP(B548,'X12'!$B:$AO,6,FALSE)),(VLOOKUP(B548,'X13'!$B:$AO,6,FALSE))))))))))))))))))))))))))=$V$1," ",(IF($X$1=1,(VLOOKUP(B548,'X1'!$B:$AO,6,FALSE)),(IF($X$1=2,(VLOOKUP(B548,'X2'!$B:$AO,6,FALSE)),(IF($X$1=3,(VLOOKUP(B548,'X3'!$B:$AO,6,FALSE)),(IF($X$1=4,(VLOOKUP(B548,'X4'!$B:$AO,6,FALSE)),(IF($X$1=5,(VLOOKUP(B548,'X5'!$B:$AO,6,FALSE)),(IF($X$1=6,(VLOOKUP(B548,'X6'!$B:$AO,6,FALSE)),(IF($X$1=7,(VLOOKUP(B548,'X7'!$B:$AO,6,FALSE)),(IF($X$1=8,(VLOOKUP(B548,'X8'!$B:$AO,6,FALSE)),(IF($X$1=9,(VLOOKUP(B548,'X9'!$B:$AO,6,FALSE)),(IF($X$1=10,(VLOOKUP(B548,'X10'!$B:$AO,6,FALSE)),(IF($X$1=11,(VLOOKUP(B548,'X11'!$B:$AO,6,FALSE)),(IF($X$1=12,(VLOOKUP(B548,'X12'!$B:$AO,6,FALSE)),(VLOOKUP(B548,'X13'!$B:$AO,6,FALSE)))))))))))))))))))))))))))))</f>
        <v xml:space="preserve"> </v>
      </c>
      <c r="G548" s="182" t="str">
        <f ca="1">IF(ISERROR(IF($X$1=1,(VLOOKUP(B548,'X1'!$B:$AZ,44,FALSE)),IF($X$1=2,(VLOOKUP(B548,'X2'!$B:$AZ,44,FALSE)),IF($X$1=3,(VLOOKUP(B548,'X3'!$B:$AZ,44,FALSE)),IF($X$1=4,(VLOOKUP(B548,'X4'!$B:$AZ,44,FALSE)),IF($X$1=5,(VLOOKUP(B548,'X5'!$B:$AZ,44,FALSE)),IF($X$1=6,(VLOOKUP(B548,'X6'!$B:$AZ,44,FALSE)),IF($X$1=7,(VLOOKUP(B548,'X7'!$B:$AZ,44,FALSE)),IF($X$1=8,(VLOOKUP(B548,'X8'!$B:$AZ,44,FALSE)),IF($X$1=9,(VLOOKUP(B548,'X9'!$B:$AZ,44,FALSE)),IF($X$1=10,(VLOOKUP(B548,'X10'!$B:$AZ,44,FALSE)),IF($X$1=11,(VLOOKUP(B548,'X11'!$B:$AZ,44,FALSE)),IF($X$1=12,(VLOOKUP(B548,'X12'!$B:$AZ,44,FALSE)),IF($X$1=13,(VLOOKUP(B548,'X13'!$B:$AZ,44,FALSE)),"B"))))))))))))))=TRUE," ",(IF($X$1=1,(VLOOKUP(B548,'X1'!$B:$AZ,44,FALSE)),IF($X$1=2,(VLOOKUP(B548,'X2'!$B:$AZ,44,FALSE)),IF($X$1=3,(VLOOKUP(B548,'X3'!$B:$AZ,44,FALSE)),IF($X$1=4,(VLOOKUP(B548,'X4'!$B:$AZ,44,FALSE)),IF($X$1=5,(VLOOKUP(B548,'X5'!$B:$AZ,44,FALSE)),IF($X$1=6,(VLOOKUP(B548,'X6'!$B:$AZ,44,FALSE)),IF($X$1=7,(VLOOKUP(B548,'X7'!$B:$AZ,44,FALSE)),IF($X$1=8,(VLOOKUP(B548,'X8'!$B:$AZ,44,FALSE)),IF($X$1=9,(VLOOKUP(B548,'X9'!$B:$AZ,44,FALSE)),IF($X$1=10,(VLOOKUP(B548,'X10'!$B:$AZ,44,FALSE)),IF($X$1=11,(VLOOKUP(B548,'X11'!$B:$AZ,44,FALSE)),IF($X$1=12,(VLOOKUP(B548,'X12'!$B:$AZ,44,FALSE)),IF($X$1=13,(VLOOKUP(B548,'X13'!$B:$AZ,44,FALSE)),"B")))))))))))))))</f>
        <v xml:space="preserve"> </v>
      </c>
      <c r="H548" s="182" t="str">
        <f ca="1">IF(ISERROR(IF($X$1=1,(VLOOKUP(B548,'X1'!$B:$AZ,8,FALSE)),IF($X$1=2,(VLOOKUP(B548,'X2'!$B:$AZ,8,FALSE)),IF($X$1=3,(VLOOKUP(B548,'X3'!$B:$AZ,8,FALSE)),IF($X$1=4,(VLOOKUP(B548,'X4'!$B:$AZ,8,FALSE)),IF($X$1=5,(VLOOKUP(B548,'X5'!$B:$AZ,8,FALSE)),IF($X$1=6,(VLOOKUP(B548,'X6'!$B:$AZ,8,FALSE)),IF($X$1=7,(VLOOKUP(B548,'X7'!$B:$AZ,8,FALSE)),IF($X$1=8,(VLOOKUP(B548,'X8'!$B:$AZ,8,FALSE)),IF($X$1=9,(VLOOKUP(B548,'X9'!$B:$AZ,8,FALSE)),IF($X$1=10,(VLOOKUP(B548,'X10'!$B:$AZ,8,FALSE)),IF($X$1=11,(VLOOKUP(B548,'X11'!$B:$AZ,8,FALSE)),IF($X$1=12,(VLOOKUP(B548,'X12'!$B:$AZ,8,FALSE)),IF($X$1=13,(VLOOKUP(B548,'X13'!$B:$AZ,8,FALSE)),"B"))))))))))))))=TRUE," ",(IF($X$1=1,(VLOOKUP(B548,'X1'!$B:$AZ,8,FALSE)),IF($X$1=2,(VLOOKUP(B548,'X2'!$B:$AZ,8,FALSE)),IF($X$1=3,(VLOOKUP(B548,'X3'!$B:$AZ,8,FALSE)),IF($X$1=4,(VLOOKUP(B548,'X4'!$B:$AZ,8,FALSE)),IF($X$1=5,(VLOOKUP(B548,'X5'!$B:$AZ,8,FALSE)),IF($X$1=6,(VLOOKUP(B548,'X6'!$B:$AZ,8,FALSE)),IF($X$1=7,(VLOOKUP(B548,'X7'!$B:$AZ,8,FALSE)),IF($X$1=8,(VLOOKUP(B548,'X8'!$B:$AZ,8,FALSE)),IF($X$1=9,(VLOOKUP(B548,'X9'!$B:$AZ,8,FALSE)),IF($X$1=10,(VLOOKUP(B548,'X10'!$B:$AZ,8,FALSE)),IF($X$1=11,(VLOOKUP(B548,'X11'!$B:$AZ,8,FALSE)),IF($X$1=12,(VLOOKUP(B548,'X12'!$B:$AZ,8,FALSE)),IF($X$1=13,(VLOOKUP(B548,'X13'!$B:$AZ,8,FALSE)),"B")))))))))))))))</f>
        <v xml:space="preserve"> </v>
      </c>
      <c r="I548" s="183" t="str">
        <f ca="1">IF(ISERROR(IF($X$1=1,(VLOOKUP(B548,'X1'!$B:$AZ,2,FALSE)),IF($X$1=2,(VLOOKUP(B548,'X2'!$B:$AZ,2,FALSE)),IF($X$1=3,(VLOOKUP(B548,'X3'!$B:$AZ,2,FALSE)),IF($X$1=4,(VLOOKUP(B548,'X4'!$B:$AZ,2,FALSE)),IF($X$1=5,(VLOOKUP(B548,'X5'!$B:$AZ,2,FALSE)),IF($X$1=6,(VLOOKUP(B548,'X6'!$B:$AZ,2,FALSE)),IF($X$1=7,(VLOOKUP(B548,'X7'!$B:$AZ,2,FALSE)),IF($X$1=8,(VLOOKUP(B548,'X8'!$B:$AZ,2,FALSE)),IF($X$1=9,(VLOOKUP(B548,'X9'!$B:$AZ,2,FALSE)),IF($X$1=10,(VLOOKUP(B548,'X10'!$B:$AZ,2,FALSE)),IF($X$1=11,(VLOOKUP(B548,'X11'!$B:$AZ,2,FALSE)),IF($X$1=12,(VLOOKUP(B548,'X12'!$B:$AZ,2,FALSE)),IF($X$1=13,(VLOOKUP(B548,'X13'!$B:$AZ,2,FALSE)),"B"))))))))))))))=TRUE," ",(IF($X$1=1,(VLOOKUP(B548,'X1'!$B:$AZ,2,FALSE)),IF($X$1=2,(VLOOKUP(B548,'X2'!$B:$AZ,2,FALSE)),IF($X$1=3,(VLOOKUP(B548,'X3'!$B:$AZ,2,FALSE)),IF($X$1=4,(VLOOKUP(B548,'X4'!$B:$AZ,2,FALSE)),IF($X$1=5,(VLOOKUP(B548,'X5'!$B:$AZ,2,FALSE)),IF($X$1=6,(VLOOKUP(B548,'X6'!$B:$AZ,2,FALSE)),IF($X$1=7,(VLOOKUP(B548,'X7'!$B:$AZ,2,FALSE)),IF($X$1=8,(VLOOKUP(B548,'X8'!$B:$AZ,2,FALSE)),IF($X$1=9,(VLOOKUP(B548,'X9'!$B:$AZ,2,FALSE)),IF($X$1=10,(VLOOKUP(B548,'X10'!$B:$AZ,2,FALSE)),IF($X$1=11,(VLOOKUP(B548,'X11'!$B:$AZ,2,FALSE)),IF($X$1=12,(VLOOKUP(B548,'X12'!$B:$AZ,2,FALSE)),IF($X$1=13,(VLOOKUP(B548,'X13'!$B:$AZ,2,FALSE)),"B")))))))))))))))</f>
        <v xml:space="preserve"> </v>
      </c>
      <c r="J548" s="183" t="str">
        <f ca="1">IF(ISERROR(IF($X$1=1,(VLOOKUP(B548,'X1'!$B:$AZ,3,FALSE)),IF($X$1=2,(VLOOKUP(B548,'X2'!$B:$AZ,3,FALSE)),IF($X$1=3,(VLOOKUP(B548,'X3'!$B:$AZ,3,FALSE)),IF($X$1=4,(VLOOKUP(B548,'X4'!$B:$AZ,3,FALSE)),IF($X$1=5,(VLOOKUP(B548,'X5'!$B:$AZ,3,FALSE)),IF($X$1=6,(VLOOKUP(B548,'X6'!$B:$AZ,3,FALSE)),IF($X$1=7,(VLOOKUP(B548,'X7'!$B:$AZ,3,FALSE)),IF($X$1=8,(VLOOKUP(B548,'X8'!$B:$AZ,3,FALSE)),IF($X$1=9,(VLOOKUP(B548,'X9'!$B:$AZ,3,FALSE)),IF($X$1=10,(VLOOKUP(B548,'X10'!$B:$AZ,3,FALSE)),IF($X$1=11,(VLOOKUP(B548,'X11'!$B:$AZ,3,FALSE)),IF($X$1=12,(VLOOKUP(B548,'X12'!$B:$AZ,3,FALSE)),IF($X$1=13,(VLOOKUP(B548,'X13'!$B:$AZ,3,FALSE)),"B"))))))))))))))=TRUE," ",(IF($X$1=1,(VLOOKUP(B548,'X1'!$B:$AZ,3,FALSE)),IF($X$1=2,(VLOOKUP(B548,'X2'!$B:$AZ,3,FALSE)),IF($X$1=3,(VLOOKUP(B548,'X3'!$B:$AZ,3,FALSE)),IF($X$1=4,(VLOOKUP(B548,'X4'!$B:$AZ,3,FALSE)),IF($X$1=5,(VLOOKUP(B548,'X5'!$B:$AZ,3,FALSE)),IF($X$1=6,(VLOOKUP(B548,'X6'!$B:$AZ,3,FALSE)),IF($X$1=7,(VLOOKUP(B548,'X7'!$B:$AZ,3,FALSE)),IF($X$1=8,(VLOOKUP(B548,'X8'!$B:$AZ,3,FALSE)),IF($X$1=9,(VLOOKUP(B548,'X9'!$B:$AZ,3,FALSE)),IF($X$1=10,(VLOOKUP(B548,'X10'!$B:$AZ,3,FALSE)),IF($X$1=11,(VLOOKUP(B548,'X11'!$B:$AZ,3,FALSE)),IF($X$1=12,(VLOOKUP(B548,'X12'!$B:$AZ,3,FALSE)),IF($X$1=13,(VLOOKUP(B548,'X13'!$B:$AZ,3,FALSE)),"B")))))))))))))))</f>
        <v xml:space="preserve"> </v>
      </c>
      <c r="K548" s="183" t="str">
        <f ca="1">IF(ISERROR(IF($X$1=1,(VLOOKUP(B548,'X1'!$B:$AZ,5,FALSE)),IF($X$1=2,(VLOOKUP(B548,'X2'!$B:$AZ,5,FALSE)),IF($X$1=3,(VLOOKUP(B548,'X3'!$B:$AZ,5,FALSE)),IF($X$1=4,(VLOOKUP(B548,'X4'!$B:$AZ,5,FALSE)),IF($X$1=5,(VLOOKUP(B548,'X5'!$B:$AZ,5,FALSE)),IF($X$1=6,(VLOOKUP(B548,'X6'!$B:$AZ,5,FALSE)),IF($X$1=7,(VLOOKUP(B548,'X7'!$B:$AZ,5,FALSE)),IF($X$1=8,(VLOOKUP(B548,'X8'!$B:$AZ,5,FALSE)),IF($X$1=9,(VLOOKUP(B548,'X9'!$B:$AZ,5,FALSE)),IF($X$1=10,(VLOOKUP(B548,'X10'!$B:$AZ,5,FALSE)),IF($X$1=11,(VLOOKUP(B548,'X11'!$B:$AZ,5,FALSE)),IF($X$1=12,(VLOOKUP(B548,'X12'!$B:$AZ,5,FALSE)),IF($X$1=13,(VLOOKUP(B548,'X13'!$B:$AZ,5,FALSE)),"B"))))))))))))))=TRUE," ",(IF($X$1=1,(VLOOKUP(B548,'X1'!$B:$AZ,5,FALSE)),IF($X$1=2,(VLOOKUP(B548,'X2'!$B:$AZ,5,FALSE)),IF($X$1=3,(VLOOKUP(B548,'X3'!$B:$AZ,5,FALSE)),IF($X$1=4,(VLOOKUP(B548,'X4'!$B:$AZ,5,FALSE)),IF($X$1=5,(VLOOKUP(B548,'X5'!$B:$AZ,5,FALSE)),IF($X$1=6,(VLOOKUP(B548,'X6'!$B:$AZ,5,FALSE)),IF($X$1=7,(VLOOKUP(B548,'X7'!$B:$AZ,5,FALSE)),IF($X$1=8,(VLOOKUP(B548,'X8'!$B:$AZ,5,FALSE)),IF($X$1=9,(VLOOKUP(B548,'X9'!$B:$AZ,5,FALSE)),IF($X$1=10,(VLOOKUP(B548,'X10'!$B:$AZ,5,FALSE)),IF($X$1=11,(VLOOKUP(B548,'X11'!$B:$AZ,5,FALSE)),IF($X$1=12,(VLOOKUP(B548,'X12'!$B:$AZ,5,FALSE)),IF($X$1=13,(VLOOKUP(B548,'X13'!$B:$AZ,5,FALSE)),"B")))))))))))))))</f>
        <v xml:space="preserve"> </v>
      </c>
      <c r="L548" s="184" t="str">
        <f ca="1">IF(ISERROR(IF($X$1=1,(VLOOKUP(B548,'X1'!$B:$AZ,9,FALSE)),IF($X$1=2,(VLOOKUP(B548,'X2'!$B:$AZ,9,FALSE)),IF($X$1=3,(VLOOKUP(B548,'X3'!$B:$AZ,9,FALSE)),IF($X$1=4,(VLOOKUP(B548,'X4'!$B:$AZ,9,FALSE)),IF($X$1=5,(VLOOKUP(B548,'X5'!$B:$AZ,9,FALSE)),IF($X$1=6,(VLOOKUP(B548,'X6'!$B:$AZ,9,FALSE)),IF($X$1=7,(VLOOKUP(B548,'X7'!$B:$AZ,9,FALSE)),IF($X$1=8,(VLOOKUP(B548,'X8'!$B:$AZ,9,FALSE)),IF($X$1=9,(VLOOKUP(B548,'X9'!$B:$AZ,9,FALSE)),IF($X$1=10,(VLOOKUP(B548,'X10'!$B:$AZ,9,FALSE)),IF($X$1=11,(VLOOKUP(B548,'X11'!$B:$AZ,9,FALSE)),IF($X$1=12,(VLOOKUP(B548,'X12'!$B:$AZ,9,FALSE)),IF($X$1=13,(VLOOKUP(B548,'X13'!$B:$AZ,9,FALSE)),"B"))))))))))))))=TRUE," ",(IF($X$1=1,(VLOOKUP(B548,'X1'!$B:$AZ,9,FALSE)),IF($X$1=2,(VLOOKUP(B548,'X2'!$B:$AZ,9,FALSE)),IF($X$1=3,(VLOOKUP(B548,'X3'!$B:$AZ,9,FALSE)),IF($X$1=4,(VLOOKUP(B548,'X4'!$B:$AZ,9,FALSE)),IF($X$1=5,(VLOOKUP(B548,'X5'!$B:$AZ,9,FALSE)),IF($X$1=6,(VLOOKUP(B548,'X6'!$B:$AZ,9,FALSE)),IF($X$1=7,(VLOOKUP(B548,'X7'!$B:$AZ,9,FALSE)),IF($X$1=8,(VLOOKUP(B548,'X8'!$B:$AZ,9,FALSE)),IF($X$1=9,(VLOOKUP(B548,'X9'!$B:$AZ,9,FALSE)),IF($X$1=10,(VLOOKUP(B548,'X10'!$B:$AZ,9,FALSE)),IF($X$1=11,(VLOOKUP(B548,'X11'!$B:$AZ,9,FALSE)),IF($X$1=12,(VLOOKUP(B548,'X12'!$B:$AZ,9,FALSE)),IF($X$1=13,(VLOOKUP(B548,'X13'!$B:$AZ,9,FALSE)),"B")))))))))))))))</f>
        <v xml:space="preserve"> </v>
      </c>
      <c r="M548" s="184" t="str">
        <f ca="1">IF(ISERROR(IF($X$1=1,(VLOOKUP(B548,'X1'!$B:$AZ,10,FALSE)),IF($X$1=2,(VLOOKUP(B548,'X2'!$B:$AZ,10,FALSE)),IF($X$1=3,(VLOOKUP(B548,'X3'!$B:$AZ,10,FALSE)),IF($X$1=4,(VLOOKUP(B548,'X4'!$B:$AZ,10,FALSE)),IF($X$1=5,(VLOOKUP(B548,'X5'!$B:$AZ,10,FALSE)),IF($X$1=6,(VLOOKUP(B548,'X6'!$B:$AZ,10,FALSE)),IF($X$1=7,(VLOOKUP(B548,'X7'!$B:$AZ,10,FALSE)),IF($X$1=8,(VLOOKUP(B548,'X8'!$B:$AZ,10,FALSE)),IF($X$1=9,(VLOOKUP(B548,'X9'!$B:$AZ,10,FALSE)),IF($X$1=10,(VLOOKUP(B548,'X10'!$B:$AZ,10,FALSE)),IF($X$1=11,(VLOOKUP(B548,'X11'!$B:$AZ,10,FALSE)),IF($X$1=12,(VLOOKUP(B548,'X12'!$B:$AZ,10,FALSE)),IF($X$1=13,(VLOOKUP(B548,'X13'!$B:$AZ,10,FALSE)),"B"))))))))))))))=TRUE," ",(IF($X$1=1,(VLOOKUP(B548,'X1'!$B:$AZ,10,FALSE)),IF($X$1=2,(VLOOKUP(B548,'X2'!$B:$AZ,10,FALSE)),IF($X$1=3,(VLOOKUP(B548,'X3'!$B:$AZ,10,FALSE)),IF($X$1=4,(VLOOKUP(B548,'X4'!$B:$AZ,10,FALSE)),IF($X$1=5,(VLOOKUP(B548,'X5'!$B:$AZ,10,FALSE)),IF($X$1=6,(VLOOKUP(B548,'X6'!$B:$AZ,10,FALSE)),IF($X$1=7,(VLOOKUP(B548,'X7'!$B:$AZ,10,FALSE)),IF($X$1=8,(VLOOKUP(B548,'X8'!$B:$AZ,10,FALSE)),IF($X$1=9,(VLOOKUP(B548,'X9'!$B:$AZ,10,FALSE)),IF($X$1=10,(VLOOKUP(B548,'X10'!$B:$AZ,10,FALSE)),IF($X$1=11,(VLOOKUP(B548,'X11'!$B:$AZ,10,FALSE)),IF($X$1=12,(VLOOKUP(B548,'X12'!$B:$AZ,10,FALSE)),IF($X$1=13,(VLOOKUP(B548,'X13'!$B:$AZ,10,FALSE)),"B")))))))))))))))</f>
        <v xml:space="preserve"> </v>
      </c>
      <c r="N548" s="185" t="str">
        <f ca="1">IF(ISERROR(IF($X$1=1,(VLOOKUP(B548,'X1'!$B:$AZ,45,FALSE)),IF($X$1=2,(VLOOKUP(B548,'X2'!$B:$AZ,45,FALSE)),IF($X$1=3,(VLOOKUP(B548,'X3'!$B:$AZ,45,FALSE)),IF($X$1=4,(VLOOKUP(B548,'X4'!$B:$AZ,45,FALSE)),IF($X$1=5,(VLOOKUP(B548,'X5'!$B:$AZ,45,FALSE)),IF($X$1=6,(VLOOKUP(B548,'X6'!$B:$AZ,45,FALSE)),IF($X$1=7,(VLOOKUP(B548,'X7'!$B:$AZ,45,FALSE)),IF($X$1=8,(VLOOKUP(B548,'X8'!$B:$AZ,45,FALSE)),IF($X$1=9,(VLOOKUP(B548,'X9'!$B:$AZ,45,FALSE)),IF($X$1=10,(VLOOKUP(B548,'X10'!$B:$AZ,45,FALSE)),IF($X$1=11,(VLOOKUP(B548,'X11'!$B:$AZ,45,FALSE)),IF($X$1=12,(VLOOKUP(B548,'X12'!$B:$AZ,45,FALSE)),IF($X$1=13,(VLOOKUP(B548,'X13'!$B:$AZ,45,FALSE)),"B"))))))))))))))=TRUE," ",(IF($X$1=1,(VLOOKUP(B548,'X1'!$B:$AZ,45,FALSE)),IF($X$1=2,(VLOOKUP(B548,'X2'!$B:$AZ,45,FALSE)),IF($X$1=3,(VLOOKUP(B548,'X3'!$B:$AZ,45,FALSE)),IF($X$1=4,(VLOOKUP(B548,'X4'!$B:$AZ,45,FALSE)),IF($X$1=5,(VLOOKUP(B548,'X5'!$B:$AZ,45,FALSE)),IF($X$1=6,(VLOOKUP(B548,'X6'!$B:$AZ,45,FALSE)),IF($X$1=7,(VLOOKUP(B548,'X7'!$B:$AZ,45,FALSE)),IF($X$1=8,(VLOOKUP(B548,'X8'!$B:$AZ,45,FALSE)),IF($X$1=9,(VLOOKUP(B548,'X9'!$B:$AZ,45,FALSE)),IF($X$1=10,(VLOOKUP(B548,'X10'!$B:$AZ,45,FALSE)),IF($X$1=11,(VLOOKUP(B548,'X11'!$B:$AZ,45,FALSE)),IF($X$1=12,(VLOOKUP(B548,'X12'!$B:$AZ,45,FALSE)),IF($X$1=13,(VLOOKUP(B548,'X13'!$B:$AZ,45,FALSE)),"B")))))))))))))))</f>
        <v xml:space="preserve"> </v>
      </c>
      <c r="O548" s="184" t="str">
        <f ca="1">IF(ISERROR(IF($X$1=1,(VLOOKUP(B548,'X1'!$B:$AZ,11,FALSE)),IF($X$1=2,(VLOOKUP(B548,'X2'!$B:$AZ,11,FALSE)),IF($X$1=3,(VLOOKUP(B548,'X3'!$B:$AZ,11,FALSE)),IF($X$1=4,(VLOOKUP(B548,'X4'!$B:$AZ,11,FALSE)),IF($X$1=5,(VLOOKUP(B548,'X5'!$B:$AZ,11,FALSE)),IF($X$1=6,(VLOOKUP(B548,'X6'!$B:$AZ,11,FALSE)),IF($X$1=7,(VLOOKUP(B548,'X7'!$B:$AZ,11,FALSE)),IF($X$1=8,(VLOOKUP(B548,'X8'!$B:$AZ,11,FALSE)),IF($X$1=9,(VLOOKUP(B548,'X9'!$B:$AZ,11,FALSE)),IF($X$1=10,(VLOOKUP(B548,'X10'!$B:$AZ,11,FALSE)),IF($X$1=11,(VLOOKUP(B548,'X11'!$B:$AZ,11,FALSE)),IF($X$1=12,(VLOOKUP(B548,'X12'!$B:$AZ,11,FALSE)),IF($X$1=13,(VLOOKUP(B548,'X13'!$B:$AZ,11,FALSE)),"B"))))))))))))))=TRUE," ",(IF($X$1=1,(VLOOKUP(B548,'X1'!$B:$AZ,11,FALSE)),IF($X$1=2,(VLOOKUP(B548,'X2'!$B:$AZ,11,FALSE)),IF($X$1=3,(VLOOKUP(B548,'X3'!$B:$AZ,11,FALSE)),IF($X$1=4,(VLOOKUP(B548,'X4'!$B:$AZ,11,FALSE)),IF($X$1=5,(VLOOKUP(B548,'X5'!$B:$AZ,11,FALSE)),IF($X$1=6,(VLOOKUP(B548,'X6'!$B:$AZ,11,FALSE)),IF($X$1=7,(VLOOKUP(B548,'X7'!$B:$AZ,11,FALSE)),IF($X$1=8,(VLOOKUP(B548,'X8'!$B:$AZ,11,FALSE)),IF($X$1=9,(VLOOKUP(B548,'X9'!$B:$AZ,11,FALSE)),IF($X$1=10,(VLOOKUP(B548,'X10'!$B:$AZ,11,FALSE)),IF($X$1=11,(VLOOKUP(B548,'X11'!$B:$AZ,11,FALSE)),IF($X$1=12,(VLOOKUP(B548,'X12'!$B:$AZ,11,FALSE)),IF($X$1=13,(VLOOKUP(B548,'X13'!$B:$AZ,11,FALSE)),"B")))))))))))))))</f>
        <v xml:space="preserve"> </v>
      </c>
      <c r="P548" s="184" t="str">
        <f ca="1">IF(ISERROR(IF($X$1=1,(VLOOKUP(B548,'X1'!$B:$AZ,12,FALSE)),IF($X$1=2,(VLOOKUP(B548,'X2'!$B:$AZ,12,FALSE)),IF($X$1=3,(VLOOKUP(B548,'X3'!$B:$AZ,12,FALSE)),IF($X$1=4,(VLOOKUP(B548,'X4'!$B:$AZ,12,FALSE)),IF($X$1=5,(VLOOKUP(B548,'X5'!$B:$AZ,12,FALSE)),IF($X$1=6,(VLOOKUP(B548,'X6'!$B:$AZ,12,FALSE)),IF($X$1=7,(VLOOKUP(B548,'X7'!$B:$AZ,12,FALSE)),IF($X$1=8,(VLOOKUP(B548,'X8'!$B:$AZ,12,FALSE)),IF($X$1=9,(VLOOKUP(B548,'X9'!$B:$AZ,12,FALSE)),IF($X$1=10,(VLOOKUP(B548,'X10'!$B:$AZ,12,FALSE)),IF($X$1=11,(VLOOKUP(B548,'X11'!$B:$AZ,12,FALSE)),IF($X$1=12,(VLOOKUP(B548,'X12'!$B:$AZ,12,FALSE)),IF($X$1=13,(VLOOKUP(B548,'X13'!$B:$AZ,12,FALSE)),"B"))))))))))))))=TRUE," ",(IF($X$1=1,(VLOOKUP(B548,'X1'!$B:$AZ,12,FALSE)),IF($X$1=2,(VLOOKUP(B548,'X2'!$B:$AZ,12,FALSE)),IF($X$1=3,(VLOOKUP(B548,'X3'!$B:$AZ,12,FALSE)),IF($X$1=4,(VLOOKUP(B548,'X4'!$B:$AZ,12,FALSE)),IF($X$1=5,(VLOOKUP(B548,'X5'!$B:$AZ,12,FALSE)),IF($X$1=6,(VLOOKUP(B548,'X6'!$B:$AZ,12,FALSE)),IF($X$1=7,(VLOOKUP(B548,'X7'!$B:$AZ,12,FALSE)),IF($X$1=8,(VLOOKUP(B548,'X8'!$B:$AZ,12,FALSE)),IF($X$1=9,(VLOOKUP(B548,'X9'!$B:$AZ,12,FALSE)),IF($X$1=10,(VLOOKUP(B548,'X10'!$B:$AZ,12,FALSE)),IF($X$1=11,(VLOOKUP(B548,'X11'!$B:$AZ,12,FALSE)),IF($X$1=12,(VLOOKUP(B548,'X12'!$B:$AZ,12,FALSE)),IF($X$1=13,(VLOOKUP(B548,'X13'!$B:$AZ,12,FALSE)),"B")))))))))))))))</f>
        <v xml:space="preserve"> </v>
      </c>
      <c r="Q548" s="185" t="str">
        <f ca="1">IF(ISERROR(IF($X$1=1,(VLOOKUP(B548,'X1'!$B:$AZ,46,FALSE)),IF($X$1=2,(VLOOKUP(B548,'X2'!$B:$AZ,46,FALSE)),IF($X$1=3,(VLOOKUP(B548,'X3'!$B:$AZ,46,FALSE)),IF($X$1=4,(VLOOKUP(B548,'X4'!$B:$AZ,46,FALSE)),IF($X$1=5,(VLOOKUP(B548,'X5'!$B:$AZ,46,FALSE)),IF($X$1=6,(VLOOKUP(B548,'X6'!$B:$AZ,46,FALSE)),IF($X$1=7,(VLOOKUP(B548,'X7'!$B:$AZ,46,FALSE)),IF($X$1=8,(VLOOKUP(B548,'X8'!$B:$AZ,46,FALSE)),IF($X$1=9,(VLOOKUP(B548,'X9'!$B:$AZ,46,FALSE)),IF($X$1=10,(VLOOKUP(B548,'X10'!$B:$AZ,46,FALSE)),IF($X$1=11,(VLOOKUP(B548,'X11'!$B:$AZ,46,FALSE)),IF($X$1=12,(VLOOKUP(B548,'X12'!$B:$AZ,46,FALSE)),IF($X$1=13,(VLOOKUP(B548,'X13'!$B:$AZ,46,FALSE)),"B"))))))))))))))=TRUE," ",(IF($X$1=1,(VLOOKUP(B548,'X1'!$B:$AZ,46,FALSE)),IF($X$1=2,(VLOOKUP(B548,'X2'!$B:$AZ,46,FALSE)),IF($X$1=3,(VLOOKUP(B548,'X3'!$B:$AZ,46,FALSE)),IF($X$1=4,(VLOOKUP(B548,'X4'!$B:$AZ,46,FALSE)),IF($X$1=5,(VLOOKUP(B548,'X5'!$B:$AZ,46,FALSE)),IF($X$1=6,(VLOOKUP(B548,'X6'!$B:$AZ,46,FALSE)),IF($X$1=7,(VLOOKUP(B548,'X7'!$B:$AZ,46,FALSE)),IF($X$1=8,(VLOOKUP(B548,'X8'!$B:$AZ,46,FALSE)),IF($X$1=9,(VLOOKUP(B548,'X9'!$B:$AZ,46,FALSE)),IF($X$1=10,(VLOOKUP(B548,'X10'!$B:$AZ,46,FALSE)),IF($X$1=11,(VLOOKUP(B548,'X11'!$B:$AZ,46,FALSE)),IF($X$1=12,(VLOOKUP(B548,'X12'!$B:$AZ,46,FALSE)),IF($X$1=13,(VLOOKUP(B548,'X13'!$B:$AZ,46,FALSE)),"B")))))))))))))))</f>
        <v xml:space="preserve"> </v>
      </c>
      <c r="R548" s="185" t="str">
        <f ca="1">IF(ISERROR(IF($X$1=1,(VLOOKUP(B548,'X1'!$B:$AZ,15,FALSE)),IF($X$1=2,(VLOOKUP(B548,'X2'!$B:$AZ,15,FALSE)),IF($X$1=3,(VLOOKUP(B548,'X3'!$B:$AZ,15,FALSE)),IF($X$1=4,(VLOOKUP(B548,'X4'!$B:$AZ,15,FALSE)),IF($X$1=5,(VLOOKUP(B548,'X5'!$B:$AZ,15,FALSE)),IF($X$1=6,(VLOOKUP(B548,'X6'!$B:$AZ,15,FALSE)),IF($X$1=7,(VLOOKUP(B548,'X7'!$B:$AZ,15,FALSE)),IF($X$1=8,(VLOOKUP(B548,'X8'!$B:$AZ,15,FALSE)),IF($X$1=9,(VLOOKUP(B548,'X9'!$B:$AZ,15,FALSE)),IF($X$1=10,(VLOOKUP(B548,'X10'!$B:$AZ,15,FALSE)),IF($X$1=11,(VLOOKUP(B548,'X11'!$B:$AZ,15,FALSE)),IF($X$1=12,(VLOOKUP(B548,'X12'!$B:$AZ,15,FALSE)),IF($X$1=13,(VLOOKUP(B548,'X13'!$B:$AZ,15,FALSE)),"B"))))))))))))))=TRUE," ",(IF($X$1=1,(VLOOKUP(B548,'X1'!$B:$AZ,15,FALSE)),IF($X$1=2,(VLOOKUP(B548,'X2'!$B:$AZ,15,FALSE)),IF($X$1=3,(VLOOKUP(B548,'X3'!$B:$AZ,15,FALSE)),IF($X$1=4,(VLOOKUP(B548,'X4'!$B:$AZ,15,FALSE)),IF($X$1=5,(VLOOKUP(B548,'X5'!$B:$AZ,15,FALSE)),IF($X$1=6,(VLOOKUP(B548,'X6'!$B:$AZ,15,FALSE)),IF($X$1=7,(VLOOKUP(B548,'X7'!$B:$AZ,15,FALSE)),IF($X$1=8,(VLOOKUP(B548,'X8'!$B:$AZ,15,FALSE)),IF($X$1=9,(VLOOKUP(B548,'X9'!$B:$AZ,15,FALSE)),IF($X$1=10,(VLOOKUP(B548,'X10'!$B:$AZ,15,FALSE)),IF($X$1=11,(VLOOKUP(B548,'X11'!$B:$AZ,15,FALSE)),IF($X$1=12,(VLOOKUP(B548,'X12'!$B:$AZ,15,FALSE)),IF($X$1=13,(VLOOKUP(B548,'X13'!$B:$AZ,15,FALSE)),"B")))))))))))))))</f>
        <v xml:space="preserve"> </v>
      </c>
      <c r="S548" s="185" t="str">
        <f ca="1">IF(ISERROR(IF((IF($X$1=1,(VLOOKUP(B548,'X1'!$B:$AZ,14,FALSE)),(IF($X$1=2,(VLOOKUP(B548,'X2'!$B:$AZ,14,FALSE)),(IF($X$1=3,(VLOOKUP(B548,'X3'!$B:$AZ,14,FALSE)),(IF($X$1=4,(VLOOKUP(B548,'X4'!$B:$AZ,14,FALSE)),(IF($X$1=5,(VLOOKUP(B548,'X5'!$B:$AZ,14,FALSE)),(IF($X$1=6,(VLOOKUP(B548,'X6'!$B:$AZ,14,FALSE)),(IF($X$1=7,(VLOOKUP(B548,'X7'!$B:$AZ,14,FALSE)),(IF($X$1=8,(VLOOKUP(B548,'X8'!$B:$AZ,14,FALSE)),(IF($X$1=9,(VLOOKUP(B548,'X9'!$B:$AZ,14,FALSE)),(IF($X$1=10,(VLOOKUP(B548,'X10'!$B:$AZ,14,FALSE)),(IF($X$1=11,(VLOOKUP(B548,'X11'!$B:$AZ,14,FALSE)),(IF($X$1=12,(VLOOKUP(B548,'X12'!$B:$AZ,14,FALSE)),(VLOOKUP(B548,'X13'!$B:$AZ,14,FALSE))))))))))))))))))))))))))=$V$1," ",(IF($X$1=1,(VLOOKUP(B548,'X1'!$B:$AZ,14,FALSE)),(IF($X$1=2,(VLOOKUP(B548,'X2'!$B:$AZ,14,FALSE)),(IF($X$1=3,(VLOOKUP(B548,'X3'!$B:$AZ,14,FALSE)),(IF($X$1=4,(VLOOKUP(B548,'X4'!$B:$AZ,14,FALSE)),(IF($X$1=5,(VLOOKUP(B548,'X5'!$B:$AZ,14,FALSE)),(IF($X$1=6,(VLOOKUP(B548,'X6'!$B:$AZ,14,FALSE)),(IF($X$1=7,(VLOOKUP(B548,'X7'!$B:$AZ,14,FALSE)),(IF($X$1=8,(VLOOKUP(B548,'X8'!$B:$AZ,14,FALSE)),(IF($X$1=9,(VLOOKUP(B548,'X9'!$B:$AZ,14,FALSE)),(IF($X$1=10,(VLOOKUP(B548,'X10'!$B:$AZ,14,FALSE)),(IF($X$1=11,(VLOOKUP(B548,'X11'!$B:$AZ,14,FALSE)),(IF($X$1=12,(VLOOKUP(B548,'X12'!$B:$AZ,14,FALSE)),(VLOOKUP(B548,'X13'!$B:$AZ,14,FALSE))))))))))))))))))))))))))))=TRUE," ",(IF((IF($X$1=1,(VLOOKUP(B548,'X1'!$B:$AZ,14,FALSE)),(IF($X$1=2,(VLOOKUP(B548,'X2'!$B:$AZ,14,FALSE)),(IF($X$1=3,(VLOOKUP(B548,'X3'!$B:$AZ,14,FALSE)),(IF($X$1=4,(VLOOKUP(B548,'X4'!$B:$AZ,14,FALSE)),(IF($X$1=5,(VLOOKUP(B548,'X5'!$B:$AZ,14,FALSE)),(IF($X$1=6,(VLOOKUP(B548,'X6'!$B:$AZ,14,FALSE)),(IF($X$1=7,(VLOOKUP(B548,'X7'!$B:$AZ,14,FALSE)),(IF($X$1=8,(VLOOKUP(B548,'X8'!$B:$AZ,14,FALSE)),(IF($X$1=9,(VLOOKUP(B548,'X9'!$B:$AZ,14,FALSE)),(IF($X$1=10,(VLOOKUP(B548,'X10'!$B:$AZ,14,FALSE)),(IF($X$1=11,(VLOOKUP(B548,'X11'!$B:$AZ,14,FALSE)),(IF($X$1=12,(VLOOKUP(B548,'X12'!$B:$AZ,14,FALSE)),(VLOOKUP(B548,'X13'!$B:$AZ,14,FALSE))))))))))))))))))))))))))=$V$1," ",(IF($X$1=1,(VLOOKUP(B548,'X1'!$B:$AZ,14,FALSE)),(IF($X$1=2,(VLOOKUP(B548,'X2'!$B:$AZ,14,FALSE)),(IF($X$1=3,(VLOOKUP(B548,'X3'!$B:$AZ,14,FALSE)),(IF($X$1=4,(VLOOKUP(B548,'X4'!$B:$AZ,14,FALSE)),(IF($X$1=5,(VLOOKUP(B548,'X5'!$B:$AZ,14,FALSE)),(IF($X$1=6,(VLOOKUP(B548,'X6'!$B:$AZ,14,FALSE)),(IF($X$1=7,(VLOOKUP(B548,'X7'!$B:$AZ,14,FALSE)),(IF($X$1=8,(VLOOKUP(B548,'X8'!$B:$AZ,14,FALSE)),(IF($X$1=9,(VLOOKUP(B548,'X9'!$B:$AZ,14,FALSE)),(IF($X$1=10,(VLOOKUP(B548,'X10'!$B:$AZ,14,FALSE)),(IF($X$1=11,(VLOOKUP(B548,'X11'!$B:$AZ,14,FALSE)),(IF($X$1=12,(VLOOKUP(B548,'X12'!$B:$AZ,14,FALSE)),(VLOOKUP(B548,'X13'!$B:$AZ,14,FALSE)))))))))))))))))))))))))))))</f>
        <v xml:space="preserve"> </v>
      </c>
    </row>
    <row r="549" spans="1:19" ht="14.1" customHeight="1" x14ac:dyDescent="0.2">
      <c r="A549" s="156" t="s">
        <v>1058</v>
      </c>
      <c r="B549" s="122" t="str">
        <f>IF(ISERROR(IF($U$16=1,(VLOOKUP(A549,$AC$89:$AH$125,2,FALSE)),IF((IF($X$1=1,'X1'!B508,(IF($X$1=2,'X2'!B508,(IF($X$1=3,'X3'!B508,(IF($X$1=4,'X4'!B508,(IF($X$1=5,'X5'!B508,(IF($X$1=6,'X6'!B508,(IF($X$1=7,'X7'!B508,(IF($X$1=8,'X8'!B508,(IF($X$1=9,'X9'!B508,(IF($X$1=10,'X10'!B508,(IF($X$1=11,'X11'!B508,(IF($X$1=12,'X12'!B508,'X13'!B508))))))))))))))))))))))))="","",(IF($X$1=1,'X1'!B508,(IF($X$1=2,'X2'!B508,(IF($X$1=3,'X3'!B508,(IF($X$1=4,'X4'!B508,(IF($X$1=5,'X5'!B508,(IF($X$1=6,'X6'!B508,(IF($X$1=7,'X7'!B508,(IF($X$1=8,'X8'!B508,(IF($X$1=9,'X9'!B508,(IF($X$1=10,'X10'!B508,(IF($X$1=11,'X11'!B508,(IF($X$1=12,'X12'!B508,'X13'!B508)))))))))))))))))))))))))))=TRUE," ",(IF($U$16=1,(VLOOKUP(A549,$AC$89:$AH$125,2,FALSE)),IF((IF($X$1=1,'X1'!B508,(IF($X$1=2,'X2'!B508,(IF($X$1=3,'X3'!B508,(IF($X$1=4,'X4'!B508,(IF($X$1=5,'X5'!B508,(IF($X$1=6,'X6'!B508,(IF($X$1=7,'X7'!B508,(IF($X$1=8,'X8'!B508,(IF($X$1=9,'X9'!B508,(IF($X$1=10,'X10'!B508,(IF($X$1=11,'X11'!B508,(IF($X$1=12,'X12'!B508,'X13'!B508))))))))))))))))))))))))="","",(IF($X$1=1,'X1'!B508,(IF($X$1=2,'X2'!B508,(IF($X$1=3,'X3'!B508,(IF($X$1=4,'X4'!B508,(IF($X$1=5,'X5'!B508,(IF($X$1=6,'X6'!B508,(IF($X$1=7,'X7'!B508,(IF($X$1=8,'X8'!B508,(IF($X$1=9,'X9'!B508,(IF($X$1=10,'X10'!B508,(IF($X$1=11,'X11'!B508,(IF($X$1=12,'X12'!B508,'X13'!B508))))))))))))))))))))))))))))</f>
        <v/>
      </c>
      <c r="C549" s="181" t="str">
        <f ca="1">IF(ISERROR(IF($X$1=1,(VLOOKUP(B549,'X1'!$B:$AZ,47,FALSE)),IF($X$1=2,(VLOOKUP(B549,'X2'!$B:$AZ,47,FALSE)),IF($X$1=3,(VLOOKUP(B549,'X3'!$B:$AZ,47,FALSE)),IF($X$1=4,(VLOOKUP(B549,'X4'!$B:$AZ,47,FALSE)),IF($X$1=5,(VLOOKUP(B549,'X5'!$B:$AZ,47,FALSE)),IF($X$1=6,(VLOOKUP(B549,'X6'!$B:$AZ,47,FALSE)),IF($X$1=7,(VLOOKUP(B549,'X7'!$B:$AZ,47,FALSE)),IF($X$1=8,(VLOOKUP(B549,'X8'!$B:$AZ,47,FALSE)),IF($X$1=9,(VLOOKUP(B549,'X9'!$B:$AZ,47,FALSE)),IF($X$1=10,(VLOOKUP(B549,'X10'!$B:$AZ,47,FALSE)),IF($X$1=11,(VLOOKUP(B549,'X11'!$B:$AZ,47,FALSE)),IF($X$1=12,(VLOOKUP(B549,'X12'!$B:$AZ,47,FALSE)),IF($X$1=13,(VLOOKUP(B549,'X13'!$B:$AZ,47,FALSE)),"B"))))))))))))))=TRUE," ",(IF($X$1=1,(VLOOKUP(B549,'X1'!$B:$AZ,47,FALSE)),IF($X$1=2,(VLOOKUP(B549,'X2'!$B:$AZ,47,FALSE)),IF($X$1=3,(VLOOKUP(B549,'X3'!$B:$AZ,47,FALSE)),IF($X$1=4,(VLOOKUP(B549,'X4'!$B:$AZ,47,FALSE)),IF($X$1=5,(VLOOKUP(B549,'X5'!$B:$AZ,47,FALSE)),IF($X$1=6,(VLOOKUP(B549,'X6'!$B:$AZ,47,FALSE)),IF($X$1=7,(VLOOKUP(B549,'X7'!$B:$AZ,47,FALSE)),IF($X$1=8,(VLOOKUP(B549,'X8'!$B:$AZ,47,FALSE)),IF($X$1=9,(VLOOKUP(B549,'X9'!$B:$AZ,47,FALSE)),IF($X$1=10,(VLOOKUP(B549,'X10'!$B:$AZ,47,FALSE)),IF($X$1=11,(VLOOKUP(B549,'X11'!$B:$AZ,47,FALSE)),IF($X$1=12,(VLOOKUP(B549,'X12'!$B:$AZ,47,FALSE)),IF($X$1=13,(VLOOKUP(B549,'X13'!$B:$AZ,47,FALSE)),"B")))))))))))))))</f>
        <v xml:space="preserve"> </v>
      </c>
      <c r="D549" s="181" t="str">
        <f ca="1">IF(ISERROR(IF($X$1=1,(VLOOKUP(B549,'X1'!$B:$AP,41,FALSE)),IF($X$1=2,(VLOOKUP(B549,'X2'!$B:$AP,41,FALSE)),IF($X$1=3,(VLOOKUP(B549,'X3'!$B:$AP,41,FALSE)),IF($X$1=4,(VLOOKUP(B549,'X4'!$B:$AP,41,FALSE)),IF($X$1=5,(VLOOKUP(B549,'X5'!$B:$AP,41,FALSE)),IF($X$1=6,(VLOOKUP(B549,'X6'!$B:$AP,41,FALSE)),IF($X$1=7,(VLOOKUP(B549,'X7'!$B:$AP,41,FALSE)),IF($X$1=8,(VLOOKUP(B549,'X8'!$B:$AP,41,FALSE)),IF($X$1=9,(VLOOKUP(B549,'X9'!$B:$AP,41,FALSE)),IF($X$1=10,(VLOOKUP(B549,'X10'!$B:$AP,41,FALSE)),IF($X$1=11,(VLOOKUP(B549,'X11'!$B:$AP,41,FALSE)),IF($X$1=12,(VLOOKUP(B549,'X12'!$B:$AP,41,FALSE)),IF($X$1=13,(VLOOKUP(B549,'X13'!$B:$AP,41,FALSE)),"B"))))))))))))))=TRUE," ",(IF($X$1=1,(VLOOKUP(B549,'X1'!$B:$AP,41,FALSE)),IF($X$1=2,(VLOOKUP(B549,'X2'!$B:$AP,41,FALSE)),IF($X$1=3,(VLOOKUP(B549,'X3'!$B:$AP,41,FALSE)),IF($X$1=4,(VLOOKUP(B549,'X4'!$B:$AP,41,FALSE)),IF($X$1=5,(VLOOKUP(B549,'X5'!$B:$AP,41,FALSE)),IF($X$1=6,(VLOOKUP(B549,'X6'!$B:$AP,41,FALSE)),IF($X$1=7,(VLOOKUP(B549,'X7'!$B:$AP,41,FALSE)),IF($X$1=8,(VLOOKUP(B549,'X8'!$B:$AP,41,FALSE)),IF($X$1=9,(VLOOKUP(B549,'X9'!$B:$AP,41,FALSE)),IF($X$1=10,(VLOOKUP(B549,'X10'!$B:$AP,41,FALSE)),IF($X$1=11,(VLOOKUP(B549,'X11'!$B:$AP,41,FALSE)),IF($X$1=12,(VLOOKUP(B549,'X12'!$B:$AP,41,FALSE)),IF($X$1=13,(VLOOKUP(B549,'X13'!$B:$AP,41,FALSE)),"B")))))))))))))))</f>
        <v xml:space="preserve"> </v>
      </c>
      <c r="E549" s="182" t="str">
        <f ca="1">IF(ISERROR(IF($X$1=1,(VLOOKUP(B549,'X1'!$B:$AP,7,FALSE)),IF($X$1=2,(VLOOKUP(B549,'X2'!$B:$AP,7,FALSE)),IF($X$1=3,(VLOOKUP(B549,'X3'!$B:$AP,7,FALSE)),IF($X$1=4,(VLOOKUP(B549,'X4'!$B:$AP,7,FALSE)),IF($X$1=5,(VLOOKUP(B549,'X5'!$B:$AP,7,FALSE)),IF($X$1=6,(VLOOKUP(B549,'X6'!$B:$AP,7,FALSE)),IF($X$1=7,(VLOOKUP(B549,'X7'!$B:$AP,7,FALSE)),IF($X$1=8,(VLOOKUP(B549,'X8'!$B:$AP,7,FALSE)),IF($X$1=9,(VLOOKUP(B549,'X9'!$B:$AP,7,FALSE)),IF($X$1=10,(VLOOKUP(B549,'X10'!$B:$AP,7,FALSE)),IF($X$1=11,(VLOOKUP(B549,'X11'!$B:$AP,7,FALSE)),IF($X$1=12,(VLOOKUP(B549,'X12'!$B:$AP,7,FALSE)),IF($X$1=13,(VLOOKUP(B549,'X13'!$B:$AP,7,FALSE)),"B"))))))))))))))=TRUE," ",(IF($X$1=1,(VLOOKUP(B549,'X1'!$B:$AP,7,FALSE)),IF($X$1=2,(VLOOKUP(B549,'X2'!$B:$AP,7,FALSE)),IF($X$1=3,(VLOOKUP(B549,'X3'!$B:$AP,7,FALSE)),IF($X$1=4,(VLOOKUP(B549,'X4'!$B:$AP,7,FALSE)),IF($X$1=5,(VLOOKUP(B549,'X5'!$B:$AP,7,FALSE)),IF($X$1=6,(VLOOKUP(B549,'X6'!$B:$AP,7,FALSE)),IF($X$1=7,(VLOOKUP(B549,'X7'!$B:$AP,7,FALSE)),IF($X$1=8,(VLOOKUP(B549,'X8'!$B:$AP,7,FALSE)),IF($X$1=9,(VLOOKUP(B549,'X9'!$B:$AP,7,FALSE)),IF($X$1=10,(VLOOKUP(B549,'X10'!$B:$AP,7,FALSE)),IF($X$1=11,(VLOOKUP(B549,'X11'!$B:$AP,7,FALSE)),IF($X$1=12,(VLOOKUP(B549,'X12'!$B:$AP,7,FALSE)),IF($X$1=13,(VLOOKUP(B549,'X13'!$B:$AP,7,FALSE)),"B")))))))))))))))</f>
        <v xml:space="preserve"> </v>
      </c>
      <c r="F549" s="182" t="str">
        <f ca="1">IF(ISERROR(IF((IF($X$1=1,(VLOOKUP(B549,'X1'!$B:$AO,6,FALSE)),(IF($X$1=2,(VLOOKUP(B549,'X2'!$B:$AO,6,FALSE)),(IF($X$1=3,(VLOOKUP(B549,'X3'!$B:$AO,6,FALSE)),(IF($X$1=4,(VLOOKUP(B549,'X4'!$B:$AO,6,FALSE)),(IF($X$1=5,(VLOOKUP(B549,'X5'!$B:$AO,6,FALSE)),(IF($X$1=6,(VLOOKUP(B549,'X6'!$B:$AO,6,FALSE)),(IF($X$1=7,(VLOOKUP(B549,'X7'!$B:$AO,6,FALSE)),(IF($X$1=8,(VLOOKUP(B549,'X8'!$B:$AO,6,FALSE)),(IF($X$1=9,(VLOOKUP(B549,'X9'!$B:$AO,6,FALSE)),(IF($X$1=10,(VLOOKUP(B549,'X10'!$B:$AO,6,FALSE)),(IF($X$1=11,(VLOOKUP(B549,'X11'!$B:$AO,6,FALSE)),(IF($X$1=12,(VLOOKUP(B549,'X12'!$B:$AO,6,FALSE)),(VLOOKUP(B549,'X13'!$B:$AO,6,FALSE))))))))))))))))))))))))))=$V$1," ",(IF($X$1=1,(VLOOKUP(B549,'X1'!$B:$AO,6,FALSE)),(IF($X$1=2,(VLOOKUP(B549,'X2'!$B:$AO,6,FALSE)),(IF($X$1=3,(VLOOKUP(B549,'X3'!$B:$AO,6,FALSE)),(IF($X$1=4,(VLOOKUP(B549,'X4'!$B:$AO,6,FALSE)),(IF($X$1=5,(VLOOKUP(B549,'X5'!$B:$AO,6,FALSE)),(IF($X$1=6,(VLOOKUP(B549,'X6'!$B:$AO,6,FALSE)),(IF($X$1=7,(VLOOKUP(B549,'X7'!$B:$AO,6,FALSE)),(IF($X$1=8,(VLOOKUP(B549,'X8'!$B:$AO,6,FALSE)),(IF($X$1=9,(VLOOKUP(B549,'X9'!$B:$AO,6,FALSE)),(IF($X$1=10,(VLOOKUP(B549,'X10'!$B:$AO,6,FALSE)),(IF($X$1=11,(VLOOKUP(B549,'X11'!$B:$AO,6,FALSE)),(IF($X$1=12,(VLOOKUP(B549,'X12'!$B:$AO,6,FALSE)),(VLOOKUP(B549,'X13'!$B:$AO,6,FALSE))))))))))))))))))))))))))))=TRUE," ",(IF((IF($X$1=1,(VLOOKUP(B549,'X1'!$B:$AO,6,FALSE)),(IF($X$1=2,(VLOOKUP(B549,'X2'!$B:$AO,6,FALSE)),(IF($X$1=3,(VLOOKUP(B549,'X3'!$B:$AO,6,FALSE)),(IF($X$1=4,(VLOOKUP(B549,'X4'!$B:$AO,6,FALSE)),(IF($X$1=5,(VLOOKUP(B549,'X5'!$B:$AO,6,FALSE)),(IF($X$1=6,(VLOOKUP(B549,'X6'!$B:$AO,6,FALSE)),(IF($X$1=7,(VLOOKUP(B549,'X7'!$B:$AO,6,FALSE)),(IF($X$1=8,(VLOOKUP(B549,'X8'!$B:$AO,6,FALSE)),(IF($X$1=9,(VLOOKUP(B549,'X9'!$B:$AO,6,FALSE)),(IF($X$1=10,(VLOOKUP(B549,'X10'!$B:$AO,6,FALSE)),(IF($X$1=11,(VLOOKUP(B549,'X11'!$B:$AO,6,FALSE)),(IF($X$1=12,(VLOOKUP(B549,'X12'!$B:$AO,6,FALSE)),(VLOOKUP(B549,'X13'!$B:$AO,6,FALSE))))))))))))))))))))))))))=$V$1," ",(IF($X$1=1,(VLOOKUP(B549,'X1'!$B:$AO,6,FALSE)),(IF($X$1=2,(VLOOKUP(B549,'X2'!$B:$AO,6,FALSE)),(IF($X$1=3,(VLOOKUP(B549,'X3'!$B:$AO,6,FALSE)),(IF($X$1=4,(VLOOKUP(B549,'X4'!$B:$AO,6,FALSE)),(IF($X$1=5,(VLOOKUP(B549,'X5'!$B:$AO,6,FALSE)),(IF($X$1=6,(VLOOKUP(B549,'X6'!$B:$AO,6,FALSE)),(IF($X$1=7,(VLOOKUP(B549,'X7'!$B:$AO,6,FALSE)),(IF($X$1=8,(VLOOKUP(B549,'X8'!$B:$AO,6,FALSE)),(IF($X$1=9,(VLOOKUP(B549,'X9'!$B:$AO,6,FALSE)),(IF($X$1=10,(VLOOKUP(B549,'X10'!$B:$AO,6,FALSE)),(IF($X$1=11,(VLOOKUP(B549,'X11'!$B:$AO,6,FALSE)),(IF($X$1=12,(VLOOKUP(B549,'X12'!$B:$AO,6,FALSE)),(VLOOKUP(B549,'X13'!$B:$AO,6,FALSE)))))))))))))))))))))))))))))</f>
        <v xml:space="preserve"> </v>
      </c>
      <c r="G549" s="182" t="str">
        <f ca="1">IF(ISERROR(IF($X$1=1,(VLOOKUP(B549,'X1'!$B:$AZ,44,FALSE)),IF($X$1=2,(VLOOKUP(B549,'X2'!$B:$AZ,44,FALSE)),IF($X$1=3,(VLOOKUP(B549,'X3'!$B:$AZ,44,FALSE)),IF($X$1=4,(VLOOKUP(B549,'X4'!$B:$AZ,44,FALSE)),IF($X$1=5,(VLOOKUP(B549,'X5'!$B:$AZ,44,FALSE)),IF($X$1=6,(VLOOKUP(B549,'X6'!$B:$AZ,44,FALSE)),IF($X$1=7,(VLOOKUP(B549,'X7'!$B:$AZ,44,FALSE)),IF($X$1=8,(VLOOKUP(B549,'X8'!$B:$AZ,44,FALSE)),IF($X$1=9,(VLOOKUP(B549,'X9'!$B:$AZ,44,FALSE)),IF($X$1=10,(VLOOKUP(B549,'X10'!$B:$AZ,44,FALSE)),IF($X$1=11,(VLOOKUP(B549,'X11'!$B:$AZ,44,FALSE)),IF($X$1=12,(VLOOKUP(B549,'X12'!$B:$AZ,44,FALSE)),IF($X$1=13,(VLOOKUP(B549,'X13'!$B:$AZ,44,FALSE)),"B"))))))))))))))=TRUE," ",(IF($X$1=1,(VLOOKUP(B549,'X1'!$B:$AZ,44,FALSE)),IF($X$1=2,(VLOOKUP(B549,'X2'!$B:$AZ,44,FALSE)),IF($X$1=3,(VLOOKUP(B549,'X3'!$B:$AZ,44,FALSE)),IF($X$1=4,(VLOOKUP(B549,'X4'!$B:$AZ,44,FALSE)),IF($X$1=5,(VLOOKUP(B549,'X5'!$B:$AZ,44,FALSE)),IF($X$1=6,(VLOOKUP(B549,'X6'!$B:$AZ,44,FALSE)),IF($X$1=7,(VLOOKUP(B549,'X7'!$B:$AZ,44,FALSE)),IF($X$1=8,(VLOOKUP(B549,'X8'!$B:$AZ,44,FALSE)),IF($X$1=9,(VLOOKUP(B549,'X9'!$B:$AZ,44,FALSE)),IF($X$1=10,(VLOOKUP(B549,'X10'!$B:$AZ,44,FALSE)),IF($X$1=11,(VLOOKUP(B549,'X11'!$B:$AZ,44,FALSE)),IF($X$1=12,(VLOOKUP(B549,'X12'!$B:$AZ,44,FALSE)),IF($X$1=13,(VLOOKUP(B549,'X13'!$B:$AZ,44,FALSE)),"B")))))))))))))))</f>
        <v xml:space="preserve"> </v>
      </c>
      <c r="H549" s="182" t="str">
        <f ca="1">IF(ISERROR(IF($X$1=1,(VLOOKUP(B549,'X1'!$B:$AZ,8,FALSE)),IF($X$1=2,(VLOOKUP(B549,'X2'!$B:$AZ,8,FALSE)),IF($X$1=3,(VLOOKUP(B549,'X3'!$B:$AZ,8,FALSE)),IF($X$1=4,(VLOOKUP(B549,'X4'!$B:$AZ,8,FALSE)),IF($X$1=5,(VLOOKUP(B549,'X5'!$B:$AZ,8,FALSE)),IF($X$1=6,(VLOOKUP(B549,'X6'!$B:$AZ,8,FALSE)),IF($X$1=7,(VLOOKUP(B549,'X7'!$B:$AZ,8,FALSE)),IF($X$1=8,(VLOOKUP(B549,'X8'!$B:$AZ,8,FALSE)),IF($X$1=9,(VLOOKUP(B549,'X9'!$B:$AZ,8,FALSE)),IF($X$1=10,(VLOOKUP(B549,'X10'!$B:$AZ,8,FALSE)),IF($X$1=11,(VLOOKUP(B549,'X11'!$B:$AZ,8,FALSE)),IF($X$1=12,(VLOOKUP(B549,'X12'!$B:$AZ,8,FALSE)),IF($X$1=13,(VLOOKUP(B549,'X13'!$B:$AZ,8,FALSE)),"B"))))))))))))))=TRUE," ",(IF($X$1=1,(VLOOKUP(B549,'X1'!$B:$AZ,8,FALSE)),IF($X$1=2,(VLOOKUP(B549,'X2'!$B:$AZ,8,FALSE)),IF($X$1=3,(VLOOKUP(B549,'X3'!$B:$AZ,8,FALSE)),IF($X$1=4,(VLOOKUP(B549,'X4'!$B:$AZ,8,FALSE)),IF($X$1=5,(VLOOKUP(B549,'X5'!$B:$AZ,8,FALSE)),IF($X$1=6,(VLOOKUP(B549,'X6'!$B:$AZ,8,FALSE)),IF($X$1=7,(VLOOKUP(B549,'X7'!$B:$AZ,8,FALSE)),IF($X$1=8,(VLOOKUP(B549,'X8'!$B:$AZ,8,FALSE)),IF($X$1=9,(VLOOKUP(B549,'X9'!$B:$AZ,8,FALSE)),IF($X$1=10,(VLOOKUP(B549,'X10'!$B:$AZ,8,FALSE)),IF($X$1=11,(VLOOKUP(B549,'X11'!$B:$AZ,8,FALSE)),IF($X$1=12,(VLOOKUP(B549,'X12'!$B:$AZ,8,FALSE)),IF($X$1=13,(VLOOKUP(B549,'X13'!$B:$AZ,8,FALSE)),"B")))))))))))))))</f>
        <v xml:space="preserve"> </v>
      </c>
      <c r="I549" s="183" t="str">
        <f ca="1">IF(ISERROR(IF($X$1=1,(VLOOKUP(B549,'X1'!$B:$AZ,2,FALSE)),IF($X$1=2,(VLOOKUP(B549,'X2'!$B:$AZ,2,FALSE)),IF($X$1=3,(VLOOKUP(B549,'X3'!$B:$AZ,2,FALSE)),IF($X$1=4,(VLOOKUP(B549,'X4'!$B:$AZ,2,FALSE)),IF($X$1=5,(VLOOKUP(B549,'X5'!$B:$AZ,2,FALSE)),IF($X$1=6,(VLOOKUP(B549,'X6'!$B:$AZ,2,FALSE)),IF($X$1=7,(VLOOKUP(B549,'X7'!$B:$AZ,2,FALSE)),IF($X$1=8,(VLOOKUP(B549,'X8'!$B:$AZ,2,FALSE)),IF($X$1=9,(VLOOKUP(B549,'X9'!$B:$AZ,2,FALSE)),IF($X$1=10,(VLOOKUP(B549,'X10'!$B:$AZ,2,FALSE)),IF($X$1=11,(VLOOKUP(B549,'X11'!$B:$AZ,2,FALSE)),IF($X$1=12,(VLOOKUP(B549,'X12'!$B:$AZ,2,FALSE)),IF($X$1=13,(VLOOKUP(B549,'X13'!$B:$AZ,2,FALSE)),"B"))))))))))))))=TRUE," ",(IF($X$1=1,(VLOOKUP(B549,'X1'!$B:$AZ,2,FALSE)),IF($X$1=2,(VLOOKUP(B549,'X2'!$B:$AZ,2,FALSE)),IF($X$1=3,(VLOOKUP(B549,'X3'!$B:$AZ,2,FALSE)),IF($X$1=4,(VLOOKUP(B549,'X4'!$B:$AZ,2,FALSE)),IF($X$1=5,(VLOOKUP(B549,'X5'!$B:$AZ,2,FALSE)),IF($X$1=6,(VLOOKUP(B549,'X6'!$B:$AZ,2,FALSE)),IF($X$1=7,(VLOOKUP(B549,'X7'!$B:$AZ,2,FALSE)),IF($X$1=8,(VLOOKUP(B549,'X8'!$B:$AZ,2,FALSE)),IF($X$1=9,(VLOOKUP(B549,'X9'!$B:$AZ,2,FALSE)),IF($X$1=10,(VLOOKUP(B549,'X10'!$B:$AZ,2,FALSE)),IF($X$1=11,(VLOOKUP(B549,'X11'!$B:$AZ,2,FALSE)),IF($X$1=12,(VLOOKUP(B549,'X12'!$B:$AZ,2,FALSE)),IF($X$1=13,(VLOOKUP(B549,'X13'!$B:$AZ,2,FALSE)),"B")))))))))))))))</f>
        <v xml:space="preserve"> </v>
      </c>
      <c r="J549" s="183" t="str">
        <f ca="1">IF(ISERROR(IF($X$1=1,(VLOOKUP(B549,'X1'!$B:$AZ,3,FALSE)),IF($X$1=2,(VLOOKUP(B549,'X2'!$B:$AZ,3,FALSE)),IF($X$1=3,(VLOOKUP(B549,'X3'!$B:$AZ,3,FALSE)),IF($X$1=4,(VLOOKUP(B549,'X4'!$B:$AZ,3,FALSE)),IF($X$1=5,(VLOOKUP(B549,'X5'!$B:$AZ,3,FALSE)),IF($X$1=6,(VLOOKUP(B549,'X6'!$B:$AZ,3,FALSE)),IF($X$1=7,(VLOOKUP(B549,'X7'!$B:$AZ,3,FALSE)),IF($X$1=8,(VLOOKUP(B549,'X8'!$B:$AZ,3,FALSE)),IF($X$1=9,(VLOOKUP(B549,'X9'!$B:$AZ,3,FALSE)),IF($X$1=10,(VLOOKUP(B549,'X10'!$B:$AZ,3,FALSE)),IF($X$1=11,(VLOOKUP(B549,'X11'!$B:$AZ,3,FALSE)),IF($X$1=12,(VLOOKUP(B549,'X12'!$B:$AZ,3,FALSE)),IF($X$1=13,(VLOOKUP(B549,'X13'!$B:$AZ,3,FALSE)),"B"))))))))))))))=TRUE," ",(IF($X$1=1,(VLOOKUP(B549,'X1'!$B:$AZ,3,FALSE)),IF($X$1=2,(VLOOKUP(B549,'X2'!$B:$AZ,3,FALSE)),IF($X$1=3,(VLOOKUP(B549,'X3'!$B:$AZ,3,FALSE)),IF($X$1=4,(VLOOKUP(B549,'X4'!$B:$AZ,3,FALSE)),IF($X$1=5,(VLOOKUP(B549,'X5'!$B:$AZ,3,FALSE)),IF($X$1=6,(VLOOKUP(B549,'X6'!$B:$AZ,3,FALSE)),IF($X$1=7,(VLOOKUP(B549,'X7'!$B:$AZ,3,FALSE)),IF($X$1=8,(VLOOKUP(B549,'X8'!$B:$AZ,3,FALSE)),IF($X$1=9,(VLOOKUP(B549,'X9'!$B:$AZ,3,FALSE)),IF($X$1=10,(VLOOKUP(B549,'X10'!$B:$AZ,3,FALSE)),IF($X$1=11,(VLOOKUP(B549,'X11'!$B:$AZ,3,FALSE)),IF($X$1=12,(VLOOKUP(B549,'X12'!$B:$AZ,3,FALSE)),IF($X$1=13,(VLOOKUP(B549,'X13'!$B:$AZ,3,FALSE)),"B")))))))))))))))</f>
        <v xml:space="preserve"> </v>
      </c>
      <c r="K549" s="183" t="str">
        <f ca="1">IF(ISERROR(IF($X$1=1,(VLOOKUP(B549,'X1'!$B:$AZ,5,FALSE)),IF($X$1=2,(VLOOKUP(B549,'X2'!$B:$AZ,5,FALSE)),IF($X$1=3,(VLOOKUP(B549,'X3'!$B:$AZ,5,FALSE)),IF($X$1=4,(VLOOKUP(B549,'X4'!$B:$AZ,5,FALSE)),IF($X$1=5,(VLOOKUP(B549,'X5'!$B:$AZ,5,FALSE)),IF($X$1=6,(VLOOKUP(B549,'X6'!$B:$AZ,5,FALSE)),IF($X$1=7,(VLOOKUP(B549,'X7'!$B:$AZ,5,FALSE)),IF($X$1=8,(VLOOKUP(B549,'X8'!$B:$AZ,5,FALSE)),IF($X$1=9,(VLOOKUP(B549,'X9'!$B:$AZ,5,FALSE)),IF($X$1=10,(VLOOKUP(B549,'X10'!$B:$AZ,5,FALSE)),IF($X$1=11,(VLOOKUP(B549,'X11'!$B:$AZ,5,FALSE)),IF($X$1=12,(VLOOKUP(B549,'X12'!$B:$AZ,5,FALSE)),IF($X$1=13,(VLOOKUP(B549,'X13'!$B:$AZ,5,FALSE)),"B"))))))))))))))=TRUE," ",(IF($X$1=1,(VLOOKUP(B549,'X1'!$B:$AZ,5,FALSE)),IF($X$1=2,(VLOOKUP(B549,'X2'!$B:$AZ,5,FALSE)),IF($X$1=3,(VLOOKUP(B549,'X3'!$B:$AZ,5,FALSE)),IF($X$1=4,(VLOOKUP(B549,'X4'!$B:$AZ,5,FALSE)),IF($X$1=5,(VLOOKUP(B549,'X5'!$B:$AZ,5,FALSE)),IF($X$1=6,(VLOOKUP(B549,'X6'!$B:$AZ,5,FALSE)),IF($X$1=7,(VLOOKUP(B549,'X7'!$B:$AZ,5,FALSE)),IF($X$1=8,(VLOOKUP(B549,'X8'!$B:$AZ,5,FALSE)),IF($X$1=9,(VLOOKUP(B549,'X9'!$B:$AZ,5,FALSE)),IF($X$1=10,(VLOOKUP(B549,'X10'!$B:$AZ,5,FALSE)),IF($X$1=11,(VLOOKUP(B549,'X11'!$B:$AZ,5,FALSE)),IF($X$1=12,(VLOOKUP(B549,'X12'!$B:$AZ,5,FALSE)),IF($X$1=13,(VLOOKUP(B549,'X13'!$B:$AZ,5,FALSE)),"B")))))))))))))))</f>
        <v xml:space="preserve"> </v>
      </c>
      <c r="L549" s="184" t="str">
        <f ca="1">IF(ISERROR(IF($X$1=1,(VLOOKUP(B549,'X1'!$B:$AZ,9,FALSE)),IF($X$1=2,(VLOOKUP(B549,'X2'!$B:$AZ,9,FALSE)),IF($X$1=3,(VLOOKUP(B549,'X3'!$B:$AZ,9,FALSE)),IF($X$1=4,(VLOOKUP(B549,'X4'!$B:$AZ,9,FALSE)),IF($X$1=5,(VLOOKUP(B549,'X5'!$B:$AZ,9,FALSE)),IF($X$1=6,(VLOOKUP(B549,'X6'!$B:$AZ,9,FALSE)),IF($X$1=7,(VLOOKUP(B549,'X7'!$B:$AZ,9,FALSE)),IF($X$1=8,(VLOOKUP(B549,'X8'!$B:$AZ,9,FALSE)),IF($X$1=9,(VLOOKUP(B549,'X9'!$B:$AZ,9,FALSE)),IF($X$1=10,(VLOOKUP(B549,'X10'!$B:$AZ,9,FALSE)),IF($X$1=11,(VLOOKUP(B549,'X11'!$B:$AZ,9,FALSE)),IF($X$1=12,(VLOOKUP(B549,'X12'!$B:$AZ,9,FALSE)),IF($X$1=13,(VLOOKUP(B549,'X13'!$B:$AZ,9,FALSE)),"B"))))))))))))))=TRUE," ",(IF($X$1=1,(VLOOKUP(B549,'X1'!$B:$AZ,9,FALSE)),IF($X$1=2,(VLOOKUP(B549,'X2'!$B:$AZ,9,FALSE)),IF($X$1=3,(VLOOKUP(B549,'X3'!$B:$AZ,9,FALSE)),IF($X$1=4,(VLOOKUP(B549,'X4'!$B:$AZ,9,FALSE)),IF($X$1=5,(VLOOKUP(B549,'X5'!$B:$AZ,9,FALSE)),IF($X$1=6,(VLOOKUP(B549,'X6'!$B:$AZ,9,FALSE)),IF($X$1=7,(VLOOKUP(B549,'X7'!$B:$AZ,9,FALSE)),IF($X$1=8,(VLOOKUP(B549,'X8'!$B:$AZ,9,FALSE)),IF($X$1=9,(VLOOKUP(B549,'X9'!$B:$AZ,9,FALSE)),IF($X$1=10,(VLOOKUP(B549,'X10'!$B:$AZ,9,FALSE)),IF($X$1=11,(VLOOKUP(B549,'X11'!$B:$AZ,9,FALSE)),IF($X$1=12,(VLOOKUP(B549,'X12'!$B:$AZ,9,FALSE)),IF($X$1=13,(VLOOKUP(B549,'X13'!$B:$AZ,9,FALSE)),"B")))))))))))))))</f>
        <v xml:space="preserve"> </v>
      </c>
      <c r="M549" s="184" t="str">
        <f ca="1">IF(ISERROR(IF($X$1=1,(VLOOKUP(B549,'X1'!$B:$AZ,10,FALSE)),IF($X$1=2,(VLOOKUP(B549,'X2'!$B:$AZ,10,FALSE)),IF($X$1=3,(VLOOKUP(B549,'X3'!$B:$AZ,10,FALSE)),IF($X$1=4,(VLOOKUP(B549,'X4'!$B:$AZ,10,FALSE)),IF($X$1=5,(VLOOKUP(B549,'X5'!$B:$AZ,10,FALSE)),IF($X$1=6,(VLOOKUP(B549,'X6'!$B:$AZ,10,FALSE)),IF($X$1=7,(VLOOKUP(B549,'X7'!$B:$AZ,10,FALSE)),IF($X$1=8,(VLOOKUP(B549,'X8'!$B:$AZ,10,FALSE)),IF($X$1=9,(VLOOKUP(B549,'X9'!$B:$AZ,10,FALSE)),IF($X$1=10,(VLOOKUP(B549,'X10'!$B:$AZ,10,FALSE)),IF($X$1=11,(VLOOKUP(B549,'X11'!$B:$AZ,10,FALSE)),IF($X$1=12,(VLOOKUP(B549,'X12'!$B:$AZ,10,FALSE)),IF($X$1=13,(VLOOKUP(B549,'X13'!$B:$AZ,10,FALSE)),"B"))))))))))))))=TRUE," ",(IF($X$1=1,(VLOOKUP(B549,'X1'!$B:$AZ,10,FALSE)),IF($X$1=2,(VLOOKUP(B549,'X2'!$B:$AZ,10,FALSE)),IF($X$1=3,(VLOOKUP(B549,'X3'!$B:$AZ,10,FALSE)),IF($X$1=4,(VLOOKUP(B549,'X4'!$B:$AZ,10,FALSE)),IF($X$1=5,(VLOOKUP(B549,'X5'!$B:$AZ,10,FALSE)),IF($X$1=6,(VLOOKUP(B549,'X6'!$B:$AZ,10,FALSE)),IF($X$1=7,(VLOOKUP(B549,'X7'!$B:$AZ,10,FALSE)),IF($X$1=8,(VLOOKUP(B549,'X8'!$B:$AZ,10,FALSE)),IF($X$1=9,(VLOOKUP(B549,'X9'!$B:$AZ,10,FALSE)),IF($X$1=10,(VLOOKUP(B549,'X10'!$B:$AZ,10,FALSE)),IF($X$1=11,(VLOOKUP(B549,'X11'!$B:$AZ,10,FALSE)),IF($X$1=12,(VLOOKUP(B549,'X12'!$B:$AZ,10,FALSE)),IF($X$1=13,(VLOOKUP(B549,'X13'!$B:$AZ,10,FALSE)),"B")))))))))))))))</f>
        <v xml:space="preserve"> </v>
      </c>
      <c r="N549" s="185" t="str">
        <f ca="1">IF(ISERROR(IF($X$1=1,(VLOOKUP(B549,'X1'!$B:$AZ,45,FALSE)),IF($X$1=2,(VLOOKUP(B549,'X2'!$B:$AZ,45,FALSE)),IF($X$1=3,(VLOOKUP(B549,'X3'!$B:$AZ,45,FALSE)),IF($X$1=4,(VLOOKUP(B549,'X4'!$B:$AZ,45,FALSE)),IF($X$1=5,(VLOOKUP(B549,'X5'!$B:$AZ,45,FALSE)),IF($X$1=6,(VLOOKUP(B549,'X6'!$B:$AZ,45,FALSE)),IF($X$1=7,(VLOOKUP(B549,'X7'!$B:$AZ,45,FALSE)),IF($X$1=8,(VLOOKUP(B549,'X8'!$B:$AZ,45,FALSE)),IF($X$1=9,(VLOOKUP(B549,'X9'!$B:$AZ,45,FALSE)),IF($X$1=10,(VLOOKUP(B549,'X10'!$B:$AZ,45,FALSE)),IF($X$1=11,(VLOOKUP(B549,'X11'!$B:$AZ,45,FALSE)),IF($X$1=12,(VLOOKUP(B549,'X12'!$B:$AZ,45,FALSE)),IF($X$1=13,(VLOOKUP(B549,'X13'!$B:$AZ,45,FALSE)),"B"))))))))))))))=TRUE," ",(IF($X$1=1,(VLOOKUP(B549,'X1'!$B:$AZ,45,FALSE)),IF($X$1=2,(VLOOKUP(B549,'X2'!$B:$AZ,45,FALSE)),IF($X$1=3,(VLOOKUP(B549,'X3'!$B:$AZ,45,FALSE)),IF($X$1=4,(VLOOKUP(B549,'X4'!$B:$AZ,45,FALSE)),IF($X$1=5,(VLOOKUP(B549,'X5'!$B:$AZ,45,FALSE)),IF($X$1=6,(VLOOKUP(B549,'X6'!$B:$AZ,45,FALSE)),IF($X$1=7,(VLOOKUP(B549,'X7'!$B:$AZ,45,FALSE)),IF($X$1=8,(VLOOKUP(B549,'X8'!$B:$AZ,45,FALSE)),IF($X$1=9,(VLOOKUP(B549,'X9'!$B:$AZ,45,FALSE)),IF($X$1=10,(VLOOKUP(B549,'X10'!$B:$AZ,45,FALSE)),IF($X$1=11,(VLOOKUP(B549,'X11'!$B:$AZ,45,FALSE)),IF($X$1=12,(VLOOKUP(B549,'X12'!$B:$AZ,45,FALSE)),IF($X$1=13,(VLOOKUP(B549,'X13'!$B:$AZ,45,FALSE)),"B")))))))))))))))</f>
        <v xml:space="preserve"> </v>
      </c>
      <c r="O549" s="184" t="str">
        <f ca="1">IF(ISERROR(IF($X$1=1,(VLOOKUP(B549,'X1'!$B:$AZ,11,FALSE)),IF($X$1=2,(VLOOKUP(B549,'X2'!$B:$AZ,11,FALSE)),IF($X$1=3,(VLOOKUP(B549,'X3'!$B:$AZ,11,FALSE)),IF($X$1=4,(VLOOKUP(B549,'X4'!$B:$AZ,11,FALSE)),IF($X$1=5,(VLOOKUP(B549,'X5'!$B:$AZ,11,FALSE)),IF($X$1=6,(VLOOKUP(B549,'X6'!$B:$AZ,11,FALSE)),IF($X$1=7,(VLOOKUP(B549,'X7'!$B:$AZ,11,FALSE)),IF($X$1=8,(VLOOKUP(B549,'X8'!$B:$AZ,11,FALSE)),IF($X$1=9,(VLOOKUP(B549,'X9'!$B:$AZ,11,FALSE)),IF($X$1=10,(VLOOKUP(B549,'X10'!$B:$AZ,11,FALSE)),IF($X$1=11,(VLOOKUP(B549,'X11'!$B:$AZ,11,FALSE)),IF($X$1=12,(VLOOKUP(B549,'X12'!$B:$AZ,11,FALSE)),IF($X$1=13,(VLOOKUP(B549,'X13'!$B:$AZ,11,FALSE)),"B"))))))))))))))=TRUE," ",(IF($X$1=1,(VLOOKUP(B549,'X1'!$B:$AZ,11,FALSE)),IF($X$1=2,(VLOOKUP(B549,'X2'!$B:$AZ,11,FALSE)),IF($X$1=3,(VLOOKUP(B549,'X3'!$B:$AZ,11,FALSE)),IF($X$1=4,(VLOOKUP(B549,'X4'!$B:$AZ,11,FALSE)),IF($X$1=5,(VLOOKUP(B549,'X5'!$B:$AZ,11,FALSE)),IF($X$1=6,(VLOOKUP(B549,'X6'!$B:$AZ,11,FALSE)),IF($X$1=7,(VLOOKUP(B549,'X7'!$B:$AZ,11,FALSE)),IF($X$1=8,(VLOOKUP(B549,'X8'!$B:$AZ,11,FALSE)),IF($X$1=9,(VLOOKUP(B549,'X9'!$B:$AZ,11,FALSE)),IF($X$1=10,(VLOOKUP(B549,'X10'!$B:$AZ,11,FALSE)),IF($X$1=11,(VLOOKUP(B549,'X11'!$B:$AZ,11,FALSE)),IF($X$1=12,(VLOOKUP(B549,'X12'!$B:$AZ,11,FALSE)),IF($X$1=13,(VLOOKUP(B549,'X13'!$B:$AZ,11,FALSE)),"B")))))))))))))))</f>
        <v xml:space="preserve"> </v>
      </c>
      <c r="P549" s="184" t="str">
        <f ca="1">IF(ISERROR(IF($X$1=1,(VLOOKUP(B549,'X1'!$B:$AZ,12,FALSE)),IF($X$1=2,(VLOOKUP(B549,'X2'!$B:$AZ,12,FALSE)),IF($X$1=3,(VLOOKUP(B549,'X3'!$B:$AZ,12,FALSE)),IF($X$1=4,(VLOOKUP(B549,'X4'!$B:$AZ,12,FALSE)),IF($X$1=5,(VLOOKUP(B549,'X5'!$B:$AZ,12,FALSE)),IF($X$1=6,(VLOOKUP(B549,'X6'!$B:$AZ,12,FALSE)),IF($X$1=7,(VLOOKUP(B549,'X7'!$B:$AZ,12,FALSE)),IF($X$1=8,(VLOOKUP(B549,'X8'!$B:$AZ,12,FALSE)),IF($X$1=9,(VLOOKUP(B549,'X9'!$B:$AZ,12,FALSE)),IF($X$1=10,(VLOOKUP(B549,'X10'!$B:$AZ,12,FALSE)),IF($X$1=11,(VLOOKUP(B549,'X11'!$B:$AZ,12,FALSE)),IF($X$1=12,(VLOOKUP(B549,'X12'!$B:$AZ,12,FALSE)),IF($X$1=13,(VLOOKUP(B549,'X13'!$B:$AZ,12,FALSE)),"B"))))))))))))))=TRUE," ",(IF($X$1=1,(VLOOKUP(B549,'X1'!$B:$AZ,12,FALSE)),IF($X$1=2,(VLOOKUP(B549,'X2'!$B:$AZ,12,FALSE)),IF($X$1=3,(VLOOKUP(B549,'X3'!$B:$AZ,12,FALSE)),IF($X$1=4,(VLOOKUP(B549,'X4'!$B:$AZ,12,FALSE)),IF($X$1=5,(VLOOKUP(B549,'X5'!$B:$AZ,12,FALSE)),IF($X$1=6,(VLOOKUP(B549,'X6'!$B:$AZ,12,FALSE)),IF($X$1=7,(VLOOKUP(B549,'X7'!$B:$AZ,12,FALSE)),IF($X$1=8,(VLOOKUP(B549,'X8'!$B:$AZ,12,FALSE)),IF($X$1=9,(VLOOKUP(B549,'X9'!$B:$AZ,12,FALSE)),IF($X$1=10,(VLOOKUP(B549,'X10'!$B:$AZ,12,FALSE)),IF($X$1=11,(VLOOKUP(B549,'X11'!$B:$AZ,12,FALSE)),IF($X$1=12,(VLOOKUP(B549,'X12'!$B:$AZ,12,FALSE)),IF($X$1=13,(VLOOKUP(B549,'X13'!$B:$AZ,12,FALSE)),"B")))))))))))))))</f>
        <v xml:space="preserve"> </v>
      </c>
      <c r="Q549" s="185" t="str">
        <f ca="1">IF(ISERROR(IF($X$1=1,(VLOOKUP(B549,'X1'!$B:$AZ,46,FALSE)),IF($X$1=2,(VLOOKUP(B549,'X2'!$B:$AZ,46,FALSE)),IF($X$1=3,(VLOOKUP(B549,'X3'!$B:$AZ,46,FALSE)),IF($X$1=4,(VLOOKUP(B549,'X4'!$B:$AZ,46,FALSE)),IF($X$1=5,(VLOOKUP(B549,'X5'!$B:$AZ,46,FALSE)),IF($X$1=6,(VLOOKUP(B549,'X6'!$B:$AZ,46,FALSE)),IF($X$1=7,(VLOOKUP(B549,'X7'!$B:$AZ,46,FALSE)),IF($X$1=8,(VLOOKUP(B549,'X8'!$B:$AZ,46,FALSE)),IF($X$1=9,(VLOOKUP(B549,'X9'!$B:$AZ,46,FALSE)),IF($X$1=10,(VLOOKUP(B549,'X10'!$B:$AZ,46,FALSE)),IF($X$1=11,(VLOOKUP(B549,'X11'!$B:$AZ,46,FALSE)),IF($X$1=12,(VLOOKUP(B549,'X12'!$B:$AZ,46,FALSE)),IF($X$1=13,(VLOOKUP(B549,'X13'!$B:$AZ,46,FALSE)),"B"))))))))))))))=TRUE," ",(IF($X$1=1,(VLOOKUP(B549,'X1'!$B:$AZ,46,FALSE)),IF($X$1=2,(VLOOKUP(B549,'X2'!$B:$AZ,46,FALSE)),IF($X$1=3,(VLOOKUP(B549,'X3'!$B:$AZ,46,FALSE)),IF($X$1=4,(VLOOKUP(B549,'X4'!$B:$AZ,46,FALSE)),IF($X$1=5,(VLOOKUP(B549,'X5'!$B:$AZ,46,FALSE)),IF($X$1=6,(VLOOKUP(B549,'X6'!$B:$AZ,46,FALSE)),IF($X$1=7,(VLOOKUP(B549,'X7'!$B:$AZ,46,FALSE)),IF($X$1=8,(VLOOKUP(B549,'X8'!$B:$AZ,46,FALSE)),IF($X$1=9,(VLOOKUP(B549,'X9'!$B:$AZ,46,FALSE)),IF($X$1=10,(VLOOKUP(B549,'X10'!$B:$AZ,46,FALSE)),IF($X$1=11,(VLOOKUP(B549,'X11'!$B:$AZ,46,FALSE)),IF($X$1=12,(VLOOKUP(B549,'X12'!$B:$AZ,46,FALSE)),IF($X$1=13,(VLOOKUP(B549,'X13'!$B:$AZ,46,FALSE)),"B")))))))))))))))</f>
        <v xml:space="preserve"> </v>
      </c>
      <c r="R549" s="185" t="str">
        <f ca="1">IF(ISERROR(IF($X$1=1,(VLOOKUP(B549,'X1'!$B:$AZ,15,FALSE)),IF($X$1=2,(VLOOKUP(B549,'X2'!$B:$AZ,15,FALSE)),IF($X$1=3,(VLOOKUP(B549,'X3'!$B:$AZ,15,FALSE)),IF($X$1=4,(VLOOKUP(B549,'X4'!$B:$AZ,15,FALSE)),IF($X$1=5,(VLOOKUP(B549,'X5'!$B:$AZ,15,FALSE)),IF($X$1=6,(VLOOKUP(B549,'X6'!$B:$AZ,15,FALSE)),IF($X$1=7,(VLOOKUP(B549,'X7'!$B:$AZ,15,FALSE)),IF($X$1=8,(VLOOKUP(B549,'X8'!$B:$AZ,15,FALSE)),IF($X$1=9,(VLOOKUP(B549,'X9'!$B:$AZ,15,FALSE)),IF($X$1=10,(VLOOKUP(B549,'X10'!$B:$AZ,15,FALSE)),IF($X$1=11,(VLOOKUP(B549,'X11'!$B:$AZ,15,FALSE)),IF($X$1=12,(VLOOKUP(B549,'X12'!$B:$AZ,15,FALSE)),IF($X$1=13,(VLOOKUP(B549,'X13'!$B:$AZ,15,FALSE)),"B"))))))))))))))=TRUE," ",(IF($X$1=1,(VLOOKUP(B549,'X1'!$B:$AZ,15,FALSE)),IF($X$1=2,(VLOOKUP(B549,'X2'!$B:$AZ,15,FALSE)),IF($X$1=3,(VLOOKUP(B549,'X3'!$B:$AZ,15,FALSE)),IF($X$1=4,(VLOOKUP(B549,'X4'!$B:$AZ,15,FALSE)),IF($X$1=5,(VLOOKUP(B549,'X5'!$B:$AZ,15,FALSE)),IF($X$1=6,(VLOOKUP(B549,'X6'!$B:$AZ,15,FALSE)),IF($X$1=7,(VLOOKUP(B549,'X7'!$B:$AZ,15,FALSE)),IF($X$1=8,(VLOOKUP(B549,'X8'!$B:$AZ,15,FALSE)),IF($X$1=9,(VLOOKUP(B549,'X9'!$B:$AZ,15,FALSE)),IF($X$1=10,(VLOOKUP(B549,'X10'!$B:$AZ,15,FALSE)),IF($X$1=11,(VLOOKUP(B549,'X11'!$B:$AZ,15,FALSE)),IF($X$1=12,(VLOOKUP(B549,'X12'!$B:$AZ,15,FALSE)),IF($X$1=13,(VLOOKUP(B549,'X13'!$B:$AZ,15,FALSE)),"B")))))))))))))))</f>
        <v xml:space="preserve"> </v>
      </c>
      <c r="S549" s="185" t="str">
        <f ca="1">IF(ISERROR(IF((IF($X$1=1,(VLOOKUP(B549,'X1'!$B:$AZ,14,FALSE)),(IF($X$1=2,(VLOOKUP(B549,'X2'!$B:$AZ,14,FALSE)),(IF($X$1=3,(VLOOKUP(B549,'X3'!$B:$AZ,14,FALSE)),(IF($X$1=4,(VLOOKUP(B549,'X4'!$B:$AZ,14,FALSE)),(IF($X$1=5,(VLOOKUP(B549,'X5'!$B:$AZ,14,FALSE)),(IF($X$1=6,(VLOOKUP(B549,'X6'!$B:$AZ,14,FALSE)),(IF($X$1=7,(VLOOKUP(B549,'X7'!$B:$AZ,14,FALSE)),(IF($X$1=8,(VLOOKUP(B549,'X8'!$B:$AZ,14,FALSE)),(IF($X$1=9,(VLOOKUP(B549,'X9'!$B:$AZ,14,FALSE)),(IF($X$1=10,(VLOOKUP(B549,'X10'!$B:$AZ,14,FALSE)),(IF($X$1=11,(VLOOKUP(B549,'X11'!$B:$AZ,14,FALSE)),(IF($X$1=12,(VLOOKUP(B549,'X12'!$B:$AZ,14,FALSE)),(VLOOKUP(B549,'X13'!$B:$AZ,14,FALSE))))))))))))))))))))))))))=$V$1," ",(IF($X$1=1,(VLOOKUP(B549,'X1'!$B:$AZ,14,FALSE)),(IF($X$1=2,(VLOOKUP(B549,'X2'!$B:$AZ,14,FALSE)),(IF($X$1=3,(VLOOKUP(B549,'X3'!$B:$AZ,14,FALSE)),(IF($X$1=4,(VLOOKUP(B549,'X4'!$B:$AZ,14,FALSE)),(IF($X$1=5,(VLOOKUP(B549,'X5'!$B:$AZ,14,FALSE)),(IF($X$1=6,(VLOOKUP(B549,'X6'!$B:$AZ,14,FALSE)),(IF($X$1=7,(VLOOKUP(B549,'X7'!$B:$AZ,14,FALSE)),(IF($X$1=8,(VLOOKUP(B549,'X8'!$B:$AZ,14,FALSE)),(IF($X$1=9,(VLOOKUP(B549,'X9'!$B:$AZ,14,FALSE)),(IF($X$1=10,(VLOOKUP(B549,'X10'!$B:$AZ,14,FALSE)),(IF($X$1=11,(VLOOKUP(B549,'X11'!$B:$AZ,14,FALSE)),(IF($X$1=12,(VLOOKUP(B549,'X12'!$B:$AZ,14,FALSE)),(VLOOKUP(B549,'X13'!$B:$AZ,14,FALSE))))))))))))))))))))))))))))=TRUE," ",(IF((IF($X$1=1,(VLOOKUP(B549,'X1'!$B:$AZ,14,FALSE)),(IF($X$1=2,(VLOOKUP(B549,'X2'!$B:$AZ,14,FALSE)),(IF($X$1=3,(VLOOKUP(B549,'X3'!$B:$AZ,14,FALSE)),(IF($X$1=4,(VLOOKUP(B549,'X4'!$B:$AZ,14,FALSE)),(IF($X$1=5,(VLOOKUP(B549,'X5'!$B:$AZ,14,FALSE)),(IF($X$1=6,(VLOOKUP(B549,'X6'!$B:$AZ,14,FALSE)),(IF($X$1=7,(VLOOKUP(B549,'X7'!$B:$AZ,14,FALSE)),(IF($X$1=8,(VLOOKUP(B549,'X8'!$B:$AZ,14,FALSE)),(IF($X$1=9,(VLOOKUP(B549,'X9'!$B:$AZ,14,FALSE)),(IF($X$1=10,(VLOOKUP(B549,'X10'!$B:$AZ,14,FALSE)),(IF($X$1=11,(VLOOKUP(B549,'X11'!$B:$AZ,14,FALSE)),(IF($X$1=12,(VLOOKUP(B549,'X12'!$B:$AZ,14,FALSE)),(VLOOKUP(B549,'X13'!$B:$AZ,14,FALSE))))))))))))))))))))))))))=$V$1," ",(IF($X$1=1,(VLOOKUP(B549,'X1'!$B:$AZ,14,FALSE)),(IF($X$1=2,(VLOOKUP(B549,'X2'!$B:$AZ,14,FALSE)),(IF($X$1=3,(VLOOKUP(B549,'X3'!$B:$AZ,14,FALSE)),(IF($X$1=4,(VLOOKUP(B549,'X4'!$B:$AZ,14,FALSE)),(IF($X$1=5,(VLOOKUP(B549,'X5'!$B:$AZ,14,FALSE)),(IF($X$1=6,(VLOOKUP(B549,'X6'!$B:$AZ,14,FALSE)),(IF($X$1=7,(VLOOKUP(B549,'X7'!$B:$AZ,14,FALSE)),(IF($X$1=8,(VLOOKUP(B549,'X8'!$B:$AZ,14,FALSE)),(IF($X$1=9,(VLOOKUP(B549,'X9'!$B:$AZ,14,FALSE)),(IF($X$1=10,(VLOOKUP(B549,'X10'!$B:$AZ,14,FALSE)),(IF($X$1=11,(VLOOKUP(B549,'X11'!$B:$AZ,14,FALSE)),(IF($X$1=12,(VLOOKUP(B549,'X12'!$B:$AZ,14,FALSE)),(VLOOKUP(B549,'X13'!$B:$AZ,14,FALSE)))))))))))))))))))))))))))))</f>
        <v xml:space="preserve"> </v>
      </c>
    </row>
    <row r="550" spans="1:19" ht="14.1" customHeight="1" x14ac:dyDescent="0.2">
      <c r="A550" s="156" t="s">
        <v>1058</v>
      </c>
      <c r="B550" s="122" t="str">
        <f>IF(ISERROR(IF($U$16=1,(VLOOKUP(A550,$AC$89:$AH$125,2,FALSE)),IF((IF($X$1=1,'X1'!B509,(IF($X$1=2,'X2'!B509,(IF($X$1=3,'X3'!B509,(IF($X$1=4,'X4'!B509,(IF($X$1=5,'X5'!B509,(IF($X$1=6,'X6'!B509,(IF($X$1=7,'X7'!B509,(IF($X$1=8,'X8'!B509,(IF($X$1=9,'X9'!B509,(IF($X$1=10,'X10'!B509,(IF($X$1=11,'X11'!B509,(IF($X$1=12,'X12'!B509,'X13'!B509))))))))))))))))))))))))="","",(IF($X$1=1,'X1'!B509,(IF($X$1=2,'X2'!B509,(IF($X$1=3,'X3'!B509,(IF($X$1=4,'X4'!B509,(IF($X$1=5,'X5'!B509,(IF($X$1=6,'X6'!B509,(IF($X$1=7,'X7'!B509,(IF($X$1=8,'X8'!B509,(IF($X$1=9,'X9'!B509,(IF($X$1=10,'X10'!B509,(IF($X$1=11,'X11'!B509,(IF($X$1=12,'X12'!B509,'X13'!B509)))))))))))))))))))))))))))=TRUE," ",(IF($U$16=1,(VLOOKUP(A550,$AC$89:$AH$125,2,FALSE)),IF((IF($X$1=1,'X1'!B509,(IF($X$1=2,'X2'!B509,(IF($X$1=3,'X3'!B509,(IF($X$1=4,'X4'!B509,(IF($X$1=5,'X5'!B509,(IF($X$1=6,'X6'!B509,(IF($X$1=7,'X7'!B509,(IF($X$1=8,'X8'!B509,(IF($X$1=9,'X9'!B509,(IF($X$1=10,'X10'!B509,(IF($X$1=11,'X11'!B509,(IF($X$1=12,'X12'!B509,'X13'!B509))))))))))))))))))))))))="","",(IF($X$1=1,'X1'!B509,(IF($X$1=2,'X2'!B509,(IF($X$1=3,'X3'!B509,(IF($X$1=4,'X4'!B509,(IF($X$1=5,'X5'!B509,(IF($X$1=6,'X6'!B509,(IF($X$1=7,'X7'!B509,(IF($X$1=8,'X8'!B509,(IF($X$1=9,'X9'!B509,(IF($X$1=10,'X10'!B509,(IF($X$1=11,'X11'!B509,(IF($X$1=12,'X12'!B509,'X13'!B509))))))))))))))))))))))))))))</f>
        <v/>
      </c>
      <c r="C550" s="181" t="str">
        <f ca="1">IF(ISERROR(IF($X$1=1,(VLOOKUP(B550,'X1'!$B:$AZ,47,FALSE)),IF($X$1=2,(VLOOKUP(B550,'X2'!$B:$AZ,47,FALSE)),IF($X$1=3,(VLOOKUP(B550,'X3'!$B:$AZ,47,FALSE)),IF($X$1=4,(VLOOKUP(B550,'X4'!$B:$AZ,47,FALSE)),IF($X$1=5,(VLOOKUP(B550,'X5'!$B:$AZ,47,FALSE)),IF($X$1=6,(VLOOKUP(B550,'X6'!$B:$AZ,47,FALSE)),IF($X$1=7,(VLOOKUP(B550,'X7'!$B:$AZ,47,FALSE)),IF($X$1=8,(VLOOKUP(B550,'X8'!$B:$AZ,47,FALSE)),IF($X$1=9,(VLOOKUP(B550,'X9'!$B:$AZ,47,FALSE)),IF($X$1=10,(VLOOKUP(B550,'X10'!$B:$AZ,47,FALSE)),IF($X$1=11,(VLOOKUP(B550,'X11'!$B:$AZ,47,FALSE)),IF($X$1=12,(VLOOKUP(B550,'X12'!$B:$AZ,47,FALSE)),IF($X$1=13,(VLOOKUP(B550,'X13'!$B:$AZ,47,FALSE)),"B"))))))))))))))=TRUE," ",(IF($X$1=1,(VLOOKUP(B550,'X1'!$B:$AZ,47,FALSE)),IF($X$1=2,(VLOOKUP(B550,'X2'!$B:$AZ,47,FALSE)),IF($X$1=3,(VLOOKUP(B550,'X3'!$B:$AZ,47,FALSE)),IF($X$1=4,(VLOOKUP(B550,'X4'!$B:$AZ,47,FALSE)),IF($X$1=5,(VLOOKUP(B550,'X5'!$B:$AZ,47,FALSE)),IF($X$1=6,(VLOOKUP(B550,'X6'!$B:$AZ,47,FALSE)),IF($X$1=7,(VLOOKUP(B550,'X7'!$B:$AZ,47,FALSE)),IF($X$1=8,(VLOOKUP(B550,'X8'!$B:$AZ,47,FALSE)),IF($X$1=9,(VLOOKUP(B550,'X9'!$B:$AZ,47,FALSE)),IF($X$1=10,(VLOOKUP(B550,'X10'!$B:$AZ,47,FALSE)),IF($X$1=11,(VLOOKUP(B550,'X11'!$B:$AZ,47,FALSE)),IF($X$1=12,(VLOOKUP(B550,'X12'!$B:$AZ,47,FALSE)),IF($X$1=13,(VLOOKUP(B550,'X13'!$B:$AZ,47,FALSE)),"B")))))))))))))))</f>
        <v xml:space="preserve"> </v>
      </c>
      <c r="D550" s="181" t="str">
        <f ca="1">IF(ISERROR(IF($X$1=1,(VLOOKUP(B550,'X1'!$B:$AP,41,FALSE)),IF($X$1=2,(VLOOKUP(B550,'X2'!$B:$AP,41,FALSE)),IF($X$1=3,(VLOOKUP(B550,'X3'!$B:$AP,41,FALSE)),IF($X$1=4,(VLOOKUP(B550,'X4'!$B:$AP,41,FALSE)),IF($X$1=5,(VLOOKUP(B550,'X5'!$B:$AP,41,FALSE)),IF($X$1=6,(VLOOKUP(B550,'X6'!$B:$AP,41,FALSE)),IF($X$1=7,(VLOOKUP(B550,'X7'!$B:$AP,41,FALSE)),IF($X$1=8,(VLOOKUP(B550,'X8'!$B:$AP,41,FALSE)),IF($X$1=9,(VLOOKUP(B550,'X9'!$B:$AP,41,FALSE)),IF($X$1=10,(VLOOKUP(B550,'X10'!$B:$AP,41,FALSE)),IF($X$1=11,(VLOOKUP(B550,'X11'!$B:$AP,41,FALSE)),IF($X$1=12,(VLOOKUP(B550,'X12'!$B:$AP,41,FALSE)),IF($X$1=13,(VLOOKUP(B550,'X13'!$B:$AP,41,FALSE)),"B"))))))))))))))=TRUE," ",(IF($X$1=1,(VLOOKUP(B550,'X1'!$B:$AP,41,FALSE)),IF($X$1=2,(VLOOKUP(B550,'X2'!$B:$AP,41,FALSE)),IF($X$1=3,(VLOOKUP(B550,'X3'!$B:$AP,41,FALSE)),IF($X$1=4,(VLOOKUP(B550,'X4'!$B:$AP,41,FALSE)),IF($X$1=5,(VLOOKUP(B550,'X5'!$B:$AP,41,FALSE)),IF($X$1=6,(VLOOKUP(B550,'X6'!$B:$AP,41,FALSE)),IF($X$1=7,(VLOOKUP(B550,'X7'!$B:$AP,41,FALSE)),IF($X$1=8,(VLOOKUP(B550,'X8'!$B:$AP,41,FALSE)),IF($X$1=9,(VLOOKUP(B550,'X9'!$B:$AP,41,FALSE)),IF($X$1=10,(VLOOKUP(B550,'X10'!$B:$AP,41,FALSE)),IF($X$1=11,(VLOOKUP(B550,'X11'!$B:$AP,41,FALSE)),IF($X$1=12,(VLOOKUP(B550,'X12'!$B:$AP,41,FALSE)),IF($X$1=13,(VLOOKUP(B550,'X13'!$B:$AP,41,FALSE)),"B")))))))))))))))</f>
        <v xml:space="preserve"> </v>
      </c>
      <c r="E550" s="182" t="str">
        <f ca="1">IF(ISERROR(IF($X$1=1,(VLOOKUP(B550,'X1'!$B:$AP,7,FALSE)),IF($X$1=2,(VLOOKUP(B550,'X2'!$B:$AP,7,FALSE)),IF($X$1=3,(VLOOKUP(B550,'X3'!$B:$AP,7,FALSE)),IF($X$1=4,(VLOOKUP(B550,'X4'!$B:$AP,7,FALSE)),IF($X$1=5,(VLOOKUP(B550,'X5'!$B:$AP,7,FALSE)),IF($X$1=6,(VLOOKUP(B550,'X6'!$B:$AP,7,FALSE)),IF($X$1=7,(VLOOKUP(B550,'X7'!$B:$AP,7,FALSE)),IF($X$1=8,(VLOOKUP(B550,'X8'!$B:$AP,7,FALSE)),IF($X$1=9,(VLOOKUP(B550,'X9'!$B:$AP,7,FALSE)),IF($X$1=10,(VLOOKUP(B550,'X10'!$B:$AP,7,FALSE)),IF($X$1=11,(VLOOKUP(B550,'X11'!$B:$AP,7,FALSE)),IF($X$1=12,(VLOOKUP(B550,'X12'!$B:$AP,7,FALSE)),IF($X$1=13,(VLOOKUP(B550,'X13'!$B:$AP,7,FALSE)),"B"))))))))))))))=TRUE," ",(IF($X$1=1,(VLOOKUP(B550,'X1'!$B:$AP,7,FALSE)),IF($X$1=2,(VLOOKUP(B550,'X2'!$B:$AP,7,FALSE)),IF($X$1=3,(VLOOKUP(B550,'X3'!$B:$AP,7,FALSE)),IF($X$1=4,(VLOOKUP(B550,'X4'!$B:$AP,7,FALSE)),IF($X$1=5,(VLOOKUP(B550,'X5'!$B:$AP,7,FALSE)),IF($X$1=6,(VLOOKUP(B550,'X6'!$B:$AP,7,FALSE)),IF($X$1=7,(VLOOKUP(B550,'X7'!$B:$AP,7,FALSE)),IF($X$1=8,(VLOOKUP(B550,'X8'!$B:$AP,7,FALSE)),IF($X$1=9,(VLOOKUP(B550,'X9'!$B:$AP,7,FALSE)),IF($X$1=10,(VLOOKUP(B550,'X10'!$B:$AP,7,FALSE)),IF($X$1=11,(VLOOKUP(B550,'X11'!$B:$AP,7,FALSE)),IF($X$1=12,(VLOOKUP(B550,'X12'!$B:$AP,7,FALSE)),IF($X$1=13,(VLOOKUP(B550,'X13'!$B:$AP,7,FALSE)),"B")))))))))))))))</f>
        <v xml:space="preserve"> </v>
      </c>
      <c r="F550" s="182" t="str">
        <f ca="1">IF(ISERROR(IF((IF($X$1=1,(VLOOKUP(B550,'X1'!$B:$AO,6,FALSE)),(IF($X$1=2,(VLOOKUP(B550,'X2'!$B:$AO,6,FALSE)),(IF($X$1=3,(VLOOKUP(B550,'X3'!$B:$AO,6,FALSE)),(IF($X$1=4,(VLOOKUP(B550,'X4'!$B:$AO,6,FALSE)),(IF($X$1=5,(VLOOKUP(B550,'X5'!$B:$AO,6,FALSE)),(IF($X$1=6,(VLOOKUP(B550,'X6'!$B:$AO,6,FALSE)),(IF($X$1=7,(VLOOKUP(B550,'X7'!$B:$AO,6,FALSE)),(IF($X$1=8,(VLOOKUP(B550,'X8'!$B:$AO,6,FALSE)),(IF($X$1=9,(VLOOKUP(B550,'X9'!$B:$AO,6,FALSE)),(IF($X$1=10,(VLOOKUP(B550,'X10'!$B:$AO,6,FALSE)),(IF($X$1=11,(VLOOKUP(B550,'X11'!$B:$AO,6,FALSE)),(IF($X$1=12,(VLOOKUP(B550,'X12'!$B:$AO,6,FALSE)),(VLOOKUP(B550,'X13'!$B:$AO,6,FALSE))))))))))))))))))))))))))=$V$1," ",(IF($X$1=1,(VLOOKUP(B550,'X1'!$B:$AO,6,FALSE)),(IF($X$1=2,(VLOOKUP(B550,'X2'!$B:$AO,6,FALSE)),(IF($X$1=3,(VLOOKUP(B550,'X3'!$B:$AO,6,FALSE)),(IF($X$1=4,(VLOOKUP(B550,'X4'!$B:$AO,6,FALSE)),(IF($X$1=5,(VLOOKUP(B550,'X5'!$B:$AO,6,FALSE)),(IF($X$1=6,(VLOOKUP(B550,'X6'!$B:$AO,6,FALSE)),(IF($X$1=7,(VLOOKUP(B550,'X7'!$B:$AO,6,FALSE)),(IF($X$1=8,(VLOOKUP(B550,'X8'!$B:$AO,6,FALSE)),(IF($X$1=9,(VLOOKUP(B550,'X9'!$B:$AO,6,FALSE)),(IF($X$1=10,(VLOOKUP(B550,'X10'!$B:$AO,6,FALSE)),(IF($X$1=11,(VLOOKUP(B550,'X11'!$B:$AO,6,FALSE)),(IF($X$1=12,(VLOOKUP(B550,'X12'!$B:$AO,6,FALSE)),(VLOOKUP(B550,'X13'!$B:$AO,6,FALSE))))))))))))))))))))))))))))=TRUE," ",(IF((IF($X$1=1,(VLOOKUP(B550,'X1'!$B:$AO,6,FALSE)),(IF($X$1=2,(VLOOKUP(B550,'X2'!$B:$AO,6,FALSE)),(IF($X$1=3,(VLOOKUP(B550,'X3'!$B:$AO,6,FALSE)),(IF($X$1=4,(VLOOKUP(B550,'X4'!$B:$AO,6,FALSE)),(IF($X$1=5,(VLOOKUP(B550,'X5'!$B:$AO,6,FALSE)),(IF($X$1=6,(VLOOKUP(B550,'X6'!$B:$AO,6,FALSE)),(IF($X$1=7,(VLOOKUP(B550,'X7'!$B:$AO,6,FALSE)),(IF($X$1=8,(VLOOKUP(B550,'X8'!$B:$AO,6,FALSE)),(IF($X$1=9,(VLOOKUP(B550,'X9'!$B:$AO,6,FALSE)),(IF($X$1=10,(VLOOKUP(B550,'X10'!$B:$AO,6,FALSE)),(IF($X$1=11,(VLOOKUP(B550,'X11'!$B:$AO,6,FALSE)),(IF($X$1=12,(VLOOKUP(B550,'X12'!$B:$AO,6,FALSE)),(VLOOKUP(B550,'X13'!$B:$AO,6,FALSE))))))))))))))))))))))))))=$V$1," ",(IF($X$1=1,(VLOOKUP(B550,'X1'!$B:$AO,6,FALSE)),(IF($X$1=2,(VLOOKUP(B550,'X2'!$B:$AO,6,FALSE)),(IF($X$1=3,(VLOOKUP(B550,'X3'!$B:$AO,6,FALSE)),(IF($X$1=4,(VLOOKUP(B550,'X4'!$B:$AO,6,FALSE)),(IF($X$1=5,(VLOOKUP(B550,'X5'!$B:$AO,6,FALSE)),(IF($X$1=6,(VLOOKUP(B550,'X6'!$B:$AO,6,FALSE)),(IF($X$1=7,(VLOOKUP(B550,'X7'!$B:$AO,6,FALSE)),(IF($X$1=8,(VLOOKUP(B550,'X8'!$B:$AO,6,FALSE)),(IF($X$1=9,(VLOOKUP(B550,'X9'!$B:$AO,6,FALSE)),(IF($X$1=10,(VLOOKUP(B550,'X10'!$B:$AO,6,FALSE)),(IF($X$1=11,(VLOOKUP(B550,'X11'!$B:$AO,6,FALSE)),(IF($X$1=12,(VLOOKUP(B550,'X12'!$B:$AO,6,FALSE)),(VLOOKUP(B550,'X13'!$B:$AO,6,FALSE)))))))))))))))))))))))))))))</f>
        <v xml:space="preserve"> </v>
      </c>
      <c r="G550" s="182" t="str">
        <f ca="1">IF(ISERROR(IF($X$1=1,(VLOOKUP(B550,'X1'!$B:$AZ,44,FALSE)),IF($X$1=2,(VLOOKUP(B550,'X2'!$B:$AZ,44,FALSE)),IF($X$1=3,(VLOOKUP(B550,'X3'!$B:$AZ,44,FALSE)),IF($X$1=4,(VLOOKUP(B550,'X4'!$B:$AZ,44,FALSE)),IF($X$1=5,(VLOOKUP(B550,'X5'!$B:$AZ,44,FALSE)),IF($X$1=6,(VLOOKUP(B550,'X6'!$B:$AZ,44,FALSE)),IF($X$1=7,(VLOOKUP(B550,'X7'!$B:$AZ,44,FALSE)),IF($X$1=8,(VLOOKUP(B550,'X8'!$B:$AZ,44,FALSE)),IF($X$1=9,(VLOOKUP(B550,'X9'!$B:$AZ,44,FALSE)),IF($X$1=10,(VLOOKUP(B550,'X10'!$B:$AZ,44,FALSE)),IF($X$1=11,(VLOOKUP(B550,'X11'!$B:$AZ,44,FALSE)),IF($X$1=12,(VLOOKUP(B550,'X12'!$B:$AZ,44,FALSE)),IF($X$1=13,(VLOOKUP(B550,'X13'!$B:$AZ,44,FALSE)),"B"))))))))))))))=TRUE," ",(IF($X$1=1,(VLOOKUP(B550,'X1'!$B:$AZ,44,FALSE)),IF($X$1=2,(VLOOKUP(B550,'X2'!$B:$AZ,44,FALSE)),IF($X$1=3,(VLOOKUP(B550,'X3'!$B:$AZ,44,FALSE)),IF($X$1=4,(VLOOKUP(B550,'X4'!$B:$AZ,44,FALSE)),IF($X$1=5,(VLOOKUP(B550,'X5'!$B:$AZ,44,FALSE)),IF($X$1=6,(VLOOKUP(B550,'X6'!$B:$AZ,44,FALSE)),IF($X$1=7,(VLOOKUP(B550,'X7'!$B:$AZ,44,FALSE)),IF($X$1=8,(VLOOKUP(B550,'X8'!$B:$AZ,44,FALSE)),IF($X$1=9,(VLOOKUP(B550,'X9'!$B:$AZ,44,FALSE)),IF($X$1=10,(VLOOKUP(B550,'X10'!$B:$AZ,44,FALSE)),IF($X$1=11,(VLOOKUP(B550,'X11'!$B:$AZ,44,FALSE)),IF($X$1=12,(VLOOKUP(B550,'X12'!$B:$AZ,44,FALSE)),IF($X$1=13,(VLOOKUP(B550,'X13'!$B:$AZ,44,FALSE)),"B")))))))))))))))</f>
        <v xml:space="preserve"> </v>
      </c>
      <c r="H550" s="182" t="str">
        <f ca="1">IF(ISERROR(IF($X$1=1,(VLOOKUP(B550,'X1'!$B:$AZ,8,FALSE)),IF($X$1=2,(VLOOKUP(B550,'X2'!$B:$AZ,8,FALSE)),IF($X$1=3,(VLOOKUP(B550,'X3'!$B:$AZ,8,FALSE)),IF($X$1=4,(VLOOKUP(B550,'X4'!$B:$AZ,8,FALSE)),IF($X$1=5,(VLOOKUP(B550,'X5'!$B:$AZ,8,FALSE)),IF($X$1=6,(VLOOKUP(B550,'X6'!$B:$AZ,8,FALSE)),IF($X$1=7,(VLOOKUP(B550,'X7'!$B:$AZ,8,FALSE)),IF($X$1=8,(VLOOKUP(B550,'X8'!$B:$AZ,8,FALSE)),IF($X$1=9,(VLOOKUP(B550,'X9'!$B:$AZ,8,FALSE)),IF($X$1=10,(VLOOKUP(B550,'X10'!$B:$AZ,8,FALSE)),IF($X$1=11,(VLOOKUP(B550,'X11'!$B:$AZ,8,FALSE)),IF($X$1=12,(VLOOKUP(B550,'X12'!$B:$AZ,8,FALSE)),IF($X$1=13,(VLOOKUP(B550,'X13'!$B:$AZ,8,FALSE)),"B"))))))))))))))=TRUE," ",(IF($X$1=1,(VLOOKUP(B550,'X1'!$B:$AZ,8,FALSE)),IF($X$1=2,(VLOOKUP(B550,'X2'!$B:$AZ,8,FALSE)),IF($X$1=3,(VLOOKUP(B550,'X3'!$B:$AZ,8,FALSE)),IF($X$1=4,(VLOOKUP(B550,'X4'!$B:$AZ,8,FALSE)),IF($X$1=5,(VLOOKUP(B550,'X5'!$B:$AZ,8,FALSE)),IF($X$1=6,(VLOOKUP(B550,'X6'!$B:$AZ,8,FALSE)),IF($X$1=7,(VLOOKUP(B550,'X7'!$B:$AZ,8,FALSE)),IF($X$1=8,(VLOOKUP(B550,'X8'!$B:$AZ,8,FALSE)),IF($X$1=9,(VLOOKUP(B550,'X9'!$B:$AZ,8,FALSE)),IF($X$1=10,(VLOOKUP(B550,'X10'!$B:$AZ,8,FALSE)),IF($X$1=11,(VLOOKUP(B550,'X11'!$B:$AZ,8,FALSE)),IF($X$1=12,(VLOOKUP(B550,'X12'!$B:$AZ,8,FALSE)),IF($X$1=13,(VLOOKUP(B550,'X13'!$B:$AZ,8,FALSE)),"B")))))))))))))))</f>
        <v xml:space="preserve"> </v>
      </c>
      <c r="I550" s="183" t="str">
        <f ca="1">IF(ISERROR(IF($X$1=1,(VLOOKUP(B550,'X1'!$B:$AZ,2,FALSE)),IF($X$1=2,(VLOOKUP(B550,'X2'!$B:$AZ,2,FALSE)),IF($X$1=3,(VLOOKUP(B550,'X3'!$B:$AZ,2,FALSE)),IF($X$1=4,(VLOOKUP(B550,'X4'!$B:$AZ,2,FALSE)),IF($X$1=5,(VLOOKUP(B550,'X5'!$B:$AZ,2,FALSE)),IF($X$1=6,(VLOOKUP(B550,'X6'!$B:$AZ,2,FALSE)),IF($X$1=7,(VLOOKUP(B550,'X7'!$B:$AZ,2,FALSE)),IF($X$1=8,(VLOOKUP(B550,'X8'!$B:$AZ,2,FALSE)),IF($X$1=9,(VLOOKUP(B550,'X9'!$B:$AZ,2,FALSE)),IF($X$1=10,(VLOOKUP(B550,'X10'!$B:$AZ,2,FALSE)),IF($X$1=11,(VLOOKUP(B550,'X11'!$B:$AZ,2,FALSE)),IF($X$1=12,(VLOOKUP(B550,'X12'!$B:$AZ,2,FALSE)),IF($X$1=13,(VLOOKUP(B550,'X13'!$B:$AZ,2,FALSE)),"B"))))))))))))))=TRUE," ",(IF($X$1=1,(VLOOKUP(B550,'X1'!$B:$AZ,2,FALSE)),IF($X$1=2,(VLOOKUP(B550,'X2'!$B:$AZ,2,FALSE)),IF($X$1=3,(VLOOKUP(B550,'X3'!$B:$AZ,2,FALSE)),IF($X$1=4,(VLOOKUP(B550,'X4'!$B:$AZ,2,FALSE)),IF($X$1=5,(VLOOKUP(B550,'X5'!$B:$AZ,2,FALSE)),IF($X$1=6,(VLOOKUP(B550,'X6'!$B:$AZ,2,FALSE)),IF($X$1=7,(VLOOKUP(B550,'X7'!$B:$AZ,2,FALSE)),IF($X$1=8,(VLOOKUP(B550,'X8'!$B:$AZ,2,FALSE)),IF($X$1=9,(VLOOKUP(B550,'X9'!$B:$AZ,2,FALSE)),IF($X$1=10,(VLOOKUP(B550,'X10'!$B:$AZ,2,FALSE)),IF($X$1=11,(VLOOKUP(B550,'X11'!$B:$AZ,2,FALSE)),IF($X$1=12,(VLOOKUP(B550,'X12'!$B:$AZ,2,FALSE)),IF($X$1=13,(VLOOKUP(B550,'X13'!$B:$AZ,2,FALSE)),"B")))))))))))))))</f>
        <v xml:space="preserve"> </v>
      </c>
      <c r="J550" s="183" t="str">
        <f ca="1">IF(ISERROR(IF($X$1=1,(VLOOKUP(B550,'X1'!$B:$AZ,3,FALSE)),IF($X$1=2,(VLOOKUP(B550,'X2'!$B:$AZ,3,FALSE)),IF($X$1=3,(VLOOKUP(B550,'X3'!$B:$AZ,3,FALSE)),IF($X$1=4,(VLOOKUP(B550,'X4'!$B:$AZ,3,FALSE)),IF($X$1=5,(VLOOKUP(B550,'X5'!$B:$AZ,3,FALSE)),IF($X$1=6,(VLOOKUP(B550,'X6'!$B:$AZ,3,FALSE)),IF($X$1=7,(VLOOKUP(B550,'X7'!$B:$AZ,3,FALSE)),IF($X$1=8,(VLOOKUP(B550,'X8'!$B:$AZ,3,FALSE)),IF($X$1=9,(VLOOKUP(B550,'X9'!$B:$AZ,3,FALSE)),IF($X$1=10,(VLOOKUP(B550,'X10'!$B:$AZ,3,FALSE)),IF($X$1=11,(VLOOKUP(B550,'X11'!$B:$AZ,3,FALSE)),IF($X$1=12,(VLOOKUP(B550,'X12'!$B:$AZ,3,FALSE)),IF($X$1=13,(VLOOKUP(B550,'X13'!$B:$AZ,3,FALSE)),"B"))))))))))))))=TRUE," ",(IF($X$1=1,(VLOOKUP(B550,'X1'!$B:$AZ,3,FALSE)),IF($X$1=2,(VLOOKUP(B550,'X2'!$B:$AZ,3,FALSE)),IF($X$1=3,(VLOOKUP(B550,'X3'!$B:$AZ,3,FALSE)),IF($X$1=4,(VLOOKUP(B550,'X4'!$B:$AZ,3,FALSE)),IF($X$1=5,(VLOOKUP(B550,'X5'!$B:$AZ,3,FALSE)),IF($X$1=6,(VLOOKUP(B550,'X6'!$B:$AZ,3,FALSE)),IF($X$1=7,(VLOOKUP(B550,'X7'!$B:$AZ,3,FALSE)),IF($X$1=8,(VLOOKUP(B550,'X8'!$B:$AZ,3,FALSE)),IF($X$1=9,(VLOOKUP(B550,'X9'!$B:$AZ,3,FALSE)),IF($X$1=10,(VLOOKUP(B550,'X10'!$B:$AZ,3,FALSE)),IF($X$1=11,(VLOOKUP(B550,'X11'!$B:$AZ,3,FALSE)),IF($X$1=12,(VLOOKUP(B550,'X12'!$B:$AZ,3,FALSE)),IF($X$1=13,(VLOOKUP(B550,'X13'!$B:$AZ,3,FALSE)),"B")))))))))))))))</f>
        <v xml:space="preserve"> </v>
      </c>
      <c r="K550" s="183" t="str">
        <f ca="1">IF(ISERROR(IF($X$1=1,(VLOOKUP(B550,'X1'!$B:$AZ,5,FALSE)),IF($X$1=2,(VLOOKUP(B550,'X2'!$B:$AZ,5,FALSE)),IF($X$1=3,(VLOOKUP(B550,'X3'!$B:$AZ,5,FALSE)),IF($X$1=4,(VLOOKUP(B550,'X4'!$B:$AZ,5,FALSE)),IF($X$1=5,(VLOOKUP(B550,'X5'!$B:$AZ,5,FALSE)),IF($X$1=6,(VLOOKUP(B550,'X6'!$B:$AZ,5,FALSE)),IF($X$1=7,(VLOOKUP(B550,'X7'!$B:$AZ,5,FALSE)),IF($X$1=8,(VLOOKUP(B550,'X8'!$B:$AZ,5,FALSE)),IF($X$1=9,(VLOOKUP(B550,'X9'!$B:$AZ,5,FALSE)),IF($X$1=10,(VLOOKUP(B550,'X10'!$B:$AZ,5,FALSE)),IF($X$1=11,(VLOOKUP(B550,'X11'!$B:$AZ,5,FALSE)),IF($X$1=12,(VLOOKUP(B550,'X12'!$B:$AZ,5,FALSE)),IF($X$1=13,(VLOOKUP(B550,'X13'!$B:$AZ,5,FALSE)),"B"))))))))))))))=TRUE," ",(IF($X$1=1,(VLOOKUP(B550,'X1'!$B:$AZ,5,FALSE)),IF($X$1=2,(VLOOKUP(B550,'X2'!$B:$AZ,5,FALSE)),IF($X$1=3,(VLOOKUP(B550,'X3'!$B:$AZ,5,FALSE)),IF($X$1=4,(VLOOKUP(B550,'X4'!$B:$AZ,5,FALSE)),IF($X$1=5,(VLOOKUP(B550,'X5'!$B:$AZ,5,FALSE)),IF($X$1=6,(VLOOKUP(B550,'X6'!$B:$AZ,5,FALSE)),IF($X$1=7,(VLOOKUP(B550,'X7'!$B:$AZ,5,FALSE)),IF($X$1=8,(VLOOKUP(B550,'X8'!$B:$AZ,5,FALSE)),IF($X$1=9,(VLOOKUP(B550,'X9'!$B:$AZ,5,FALSE)),IF($X$1=10,(VLOOKUP(B550,'X10'!$B:$AZ,5,FALSE)),IF($X$1=11,(VLOOKUP(B550,'X11'!$B:$AZ,5,FALSE)),IF($X$1=12,(VLOOKUP(B550,'X12'!$B:$AZ,5,FALSE)),IF($X$1=13,(VLOOKUP(B550,'X13'!$B:$AZ,5,FALSE)),"B")))))))))))))))</f>
        <v xml:space="preserve"> </v>
      </c>
      <c r="L550" s="184" t="str">
        <f ca="1">IF(ISERROR(IF($X$1=1,(VLOOKUP(B550,'X1'!$B:$AZ,9,FALSE)),IF($X$1=2,(VLOOKUP(B550,'X2'!$B:$AZ,9,FALSE)),IF($X$1=3,(VLOOKUP(B550,'X3'!$B:$AZ,9,FALSE)),IF($X$1=4,(VLOOKUP(B550,'X4'!$B:$AZ,9,FALSE)),IF($X$1=5,(VLOOKUP(B550,'X5'!$B:$AZ,9,FALSE)),IF($X$1=6,(VLOOKUP(B550,'X6'!$B:$AZ,9,FALSE)),IF($X$1=7,(VLOOKUP(B550,'X7'!$B:$AZ,9,FALSE)),IF($X$1=8,(VLOOKUP(B550,'X8'!$B:$AZ,9,FALSE)),IF($X$1=9,(VLOOKUP(B550,'X9'!$B:$AZ,9,FALSE)),IF($X$1=10,(VLOOKUP(B550,'X10'!$B:$AZ,9,FALSE)),IF($X$1=11,(VLOOKUP(B550,'X11'!$B:$AZ,9,FALSE)),IF($X$1=12,(VLOOKUP(B550,'X12'!$B:$AZ,9,FALSE)),IF($X$1=13,(VLOOKUP(B550,'X13'!$B:$AZ,9,FALSE)),"B"))))))))))))))=TRUE," ",(IF($X$1=1,(VLOOKUP(B550,'X1'!$B:$AZ,9,FALSE)),IF($X$1=2,(VLOOKUP(B550,'X2'!$B:$AZ,9,FALSE)),IF($X$1=3,(VLOOKUP(B550,'X3'!$B:$AZ,9,FALSE)),IF($X$1=4,(VLOOKUP(B550,'X4'!$B:$AZ,9,FALSE)),IF($X$1=5,(VLOOKUP(B550,'X5'!$B:$AZ,9,FALSE)),IF($X$1=6,(VLOOKUP(B550,'X6'!$B:$AZ,9,FALSE)),IF($X$1=7,(VLOOKUP(B550,'X7'!$B:$AZ,9,FALSE)),IF($X$1=8,(VLOOKUP(B550,'X8'!$B:$AZ,9,FALSE)),IF($X$1=9,(VLOOKUP(B550,'X9'!$B:$AZ,9,FALSE)),IF($X$1=10,(VLOOKUP(B550,'X10'!$B:$AZ,9,FALSE)),IF($X$1=11,(VLOOKUP(B550,'X11'!$B:$AZ,9,FALSE)),IF($X$1=12,(VLOOKUP(B550,'X12'!$B:$AZ,9,FALSE)),IF($X$1=13,(VLOOKUP(B550,'X13'!$B:$AZ,9,FALSE)),"B")))))))))))))))</f>
        <v xml:space="preserve"> </v>
      </c>
      <c r="M550" s="184" t="str">
        <f ca="1">IF(ISERROR(IF($X$1=1,(VLOOKUP(B550,'X1'!$B:$AZ,10,FALSE)),IF($X$1=2,(VLOOKUP(B550,'X2'!$B:$AZ,10,FALSE)),IF($X$1=3,(VLOOKUP(B550,'X3'!$B:$AZ,10,FALSE)),IF($X$1=4,(VLOOKUP(B550,'X4'!$B:$AZ,10,FALSE)),IF($X$1=5,(VLOOKUP(B550,'X5'!$B:$AZ,10,FALSE)),IF($X$1=6,(VLOOKUP(B550,'X6'!$B:$AZ,10,FALSE)),IF($X$1=7,(VLOOKUP(B550,'X7'!$B:$AZ,10,FALSE)),IF($X$1=8,(VLOOKUP(B550,'X8'!$B:$AZ,10,FALSE)),IF($X$1=9,(VLOOKUP(B550,'X9'!$B:$AZ,10,FALSE)),IF($X$1=10,(VLOOKUP(B550,'X10'!$B:$AZ,10,FALSE)),IF($X$1=11,(VLOOKUP(B550,'X11'!$B:$AZ,10,FALSE)),IF($X$1=12,(VLOOKUP(B550,'X12'!$B:$AZ,10,FALSE)),IF($X$1=13,(VLOOKUP(B550,'X13'!$B:$AZ,10,FALSE)),"B"))))))))))))))=TRUE," ",(IF($X$1=1,(VLOOKUP(B550,'X1'!$B:$AZ,10,FALSE)),IF($X$1=2,(VLOOKUP(B550,'X2'!$B:$AZ,10,FALSE)),IF($X$1=3,(VLOOKUP(B550,'X3'!$B:$AZ,10,FALSE)),IF($X$1=4,(VLOOKUP(B550,'X4'!$B:$AZ,10,FALSE)),IF($X$1=5,(VLOOKUP(B550,'X5'!$B:$AZ,10,FALSE)),IF($X$1=6,(VLOOKUP(B550,'X6'!$B:$AZ,10,FALSE)),IF($X$1=7,(VLOOKUP(B550,'X7'!$B:$AZ,10,FALSE)),IF($X$1=8,(VLOOKUP(B550,'X8'!$B:$AZ,10,FALSE)),IF($X$1=9,(VLOOKUP(B550,'X9'!$B:$AZ,10,FALSE)),IF($X$1=10,(VLOOKUP(B550,'X10'!$B:$AZ,10,FALSE)),IF($X$1=11,(VLOOKUP(B550,'X11'!$B:$AZ,10,FALSE)),IF($X$1=12,(VLOOKUP(B550,'X12'!$B:$AZ,10,FALSE)),IF($X$1=13,(VLOOKUP(B550,'X13'!$B:$AZ,10,FALSE)),"B")))))))))))))))</f>
        <v xml:space="preserve"> </v>
      </c>
      <c r="N550" s="185" t="str">
        <f ca="1">IF(ISERROR(IF($X$1=1,(VLOOKUP(B550,'X1'!$B:$AZ,45,FALSE)),IF($X$1=2,(VLOOKUP(B550,'X2'!$B:$AZ,45,FALSE)),IF($X$1=3,(VLOOKUP(B550,'X3'!$B:$AZ,45,FALSE)),IF($X$1=4,(VLOOKUP(B550,'X4'!$B:$AZ,45,FALSE)),IF($X$1=5,(VLOOKUP(B550,'X5'!$B:$AZ,45,FALSE)),IF($X$1=6,(VLOOKUP(B550,'X6'!$B:$AZ,45,FALSE)),IF($X$1=7,(VLOOKUP(B550,'X7'!$B:$AZ,45,FALSE)),IF($X$1=8,(VLOOKUP(B550,'X8'!$B:$AZ,45,FALSE)),IF($X$1=9,(VLOOKUP(B550,'X9'!$B:$AZ,45,FALSE)),IF($X$1=10,(VLOOKUP(B550,'X10'!$B:$AZ,45,FALSE)),IF($X$1=11,(VLOOKUP(B550,'X11'!$B:$AZ,45,FALSE)),IF($X$1=12,(VLOOKUP(B550,'X12'!$B:$AZ,45,FALSE)),IF($X$1=13,(VLOOKUP(B550,'X13'!$B:$AZ,45,FALSE)),"B"))))))))))))))=TRUE," ",(IF($X$1=1,(VLOOKUP(B550,'X1'!$B:$AZ,45,FALSE)),IF($X$1=2,(VLOOKUP(B550,'X2'!$B:$AZ,45,FALSE)),IF($X$1=3,(VLOOKUP(B550,'X3'!$B:$AZ,45,FALSE)),IF($X$1=4,(VLOOKUP(B550,'X4'!$B:$AZ,45,FALSE)),IF($X$1=5,(VLOOKUP(B550,'X5'!$B:$AZ,45,FALSE)),IF($X$1=6,(VLOOKUP(B550,'X6'!$B:$AZ,45,FALSE)),IF($X$1=7,(VLOOKUP(B550,'X7'!$B:$AZ,45,FALSE)),IF($X$1=8,(VLOOKUP(B550,'X8'!$B:$AZ,45,FALSE)),IF($X$1=9,(VLOOKUP(B550,'X9'!$B:$AZ,45,FALSE)),IF($X$1=10,(VLOOKUP(B550,'X10'!$B:$AZ,45,FALSE)),IF($X$1=11,(VLOOKUP(B550,'X11'!$B:$AZ,45,FALSE)),IF($X$1=12,(VLOOKUP(B550,'X12'!$B:$AZ,45,FALSE)),IF($X$1=13,(VLOOKUP(B550,'X13'!$B:$AZ,45,FALSE)),"B")))))))))))))))</f>
        <v xml:space="preserve"> </v>
      </c>
      <c r="O550" s="184" t="str">
        <f ca="1">IF(ISERROR(IF($X$1=1,(VLOOKUP(B550,'X1'!$B:$AZ,11,FALSE)),IF($X$1=2,(VLOOKUP(B550,'X2'!$B:$AZ,11,FALSE)),IF($X$1=3,(VLOOKUP(B550,'X3'!$B:$AZ,11,FALSE)),IF($X$1=4,(VLOOKUP(B550,'X4'!$B:$AZ,11,FALSE)),IF($X$1=5,(VLOOKUP(B550,'X5'!$B:$AZ,11,FALSE)),IF($X$1=6,(VLOOKUP(B550,'X6'!$B:$AZ,11,FALSE)),IF($X$1=7,(VLOOKUP(B550,'X7'!$B:$AZ,11,FALSE)),IF($X$1=8,(VLOOKUP(B550,'X8'!$B:$AZ,11,FALSE)),IF($X$1=9,(VLOOKUP(B550,'X9'!$B:$AZ,11,FALSE)),IF($X$1=10,(VLOOKUP(B550,'X10'!$B:$AZ,11,FALSE)),IF($X$1=11,(VLOOKUP(B550,'X11'!$B:$AZ,11,FALSE)),IF($X$1=12,(VLOOKUP(B550,'X12'!$B:$AZ,11,FALSE)),IF($X$1=13,(VLOOKUP(B550,'X13'!$B:$AZ,11,FALSE)),"B"))))))))))))))=TRUE," ",(IF($X$1=1,(VLOOKUP(B550,'X1'!$B:$AZ,11,FALSE)),IF($X$1=2,(VLOOKUP(B550,'X2'!$B:$AZ,11,FALSE)),IF($X$1=3,(VLOOKUP(B550,'X3'!$B:$AZ,11,FALSE)),IF($X$1=4,(VLOOKUP(B550,'X4'!$B:$AZ,11,FALSE)),IF($X$1=5,(VLOOKUP(B550,'X5'!$B:$AZ,11,FALSE)),IF($X$1=6,(VLOOKUP(B550,'X6'!$B:$AZ,11,FALSE)),IF($X$1=7,(VLOOKUP(B550,'X7'!$B:$AZ,11,FALSE)),IF($X$1=8,(VLOOKUP(B550,'X8'!$B:$AZ,11,FALSE)),IF($X$1=9,(VLOOKUP(B550,'X9'!$B:$AZ,11,FALSE)),IF($X$1=10,(VLOOKUP(B550,'X10'!$B:$AZ,11,FALSE)),IF($X$1=11,(VLOOKUP(B550,'X11'!$B:$AZ,11,FALSE)),IF($X$1=12,(VLOOKUP(B550,'X12'!$B:$AZ,11,FALSE)),IF($X$1=13,(VLOOKUP(B550,'X13'!$B:$AZ,11,FALSE)),"B")))))))))))))))</f>
        <v xml:space="preserve"> </v>
      </c>
      <c r="P550" s="184" t="str">
        <f ca="1">IF(ISERROR(IF($X$1=1,(VLOOKUP(B550,'X1'!$B:$AZ,12,FALSE)),IF($X$1=2,(VLOOKUP(B550,'X2'!$B:$AZ,12,FALSE)),IF($X$1=3,(VLOOKUP(B550,'X3'!$B:$AZ,12,FALSE)),IF($X$1=4,(VLOOKUP(B550,'X4'!$B:$AZ,12,FALSE)),IF($X$1=5,(VLOOKUP(B550,'X5'!$B:$AZ,12,FALSE)),IF($X$1=6,(VLOOKUP(B550,'X6'!$B:$AZ,12,FALSE)),IF($X$1=7,(VLOOKUP(B550,'X7'!$B:$AZ,12,FALSE)),IF($X$1=8,(VLOOKUP(B550,'X8'!$B:$AZ,12,FALSE)),IF($X$1=9,(VLOOKUP(B550,'X9'!$B:$AZ,12,FALSE)),IF($X$1=10,(VLOOKUP(B550,'X10'!$B:$AZ,12,FALSE)),IF($X$1=11,(VLOOKUP(B550,'X11'!$B:$AZ,12,FALSE)),IF($X$1=12,(VLOOKUP(B550,'X12'!$B:$AZ,12,FALSE)),IF($X$1=13,(VLOOKUP(B550,'X13'!$B:$AZ,12,FALSE)),"B"))))))))))))))=TRUE," ",(IF($X$1=1,(VLOOKUP(B550,'X1'!$B:$AZ,12,FALSE)),IF($X$1=2,(VLOOKUP(B550,'X2'!$B:$AZ,12,FALSE)),IF($X$1=3,(VLOOKUP(B550,'X3'!$B:$AZ,12,FALSE)),IF($X$1=4,(VLOOKUP(B550,'X4'!$B:$AZ,12,FALSE)),IF($X$1=5,(VLOOKUP(B550,'X5'!$B:$AZ,12,FALSE)),IF($X$1=6,(VLOOKUP(B550,'X6'!$B:$AZ,12,FALSE)),IF($X$1=7,(VLOOKUP(B550,'X7'!$B:$AZ,12,FALSE)),IF($X$1=8,(VLOOKUP(B550,'X8'!$B:$AZ,12,FALSE)),IF($X$1=9,(VLOOKUP(B550,'X9'!$B:$AZ,12,FALSE)),IF($X$1=10,(VLOOKUP(B550,'X10'!$B:$AZ,12,FALSE)),IF($X$1=11,(VLOOKUP(B550,'X11'!$B:$AZ,12,FALSE)),IF($X$1=12,(VLOOKUP(B550,'X12'!$B:$AZ,12,FALSE)),IF($X$1=13,(VLOOKUP(B550,'X13'!$B:$AZ,12,FALSE)),"B")))))))))))))))</f>
        <v xml:space="preserve"> </v>
      </c>
      <c r="Q550" s="185" t="str">
        <f ca="1">IF(ISERROR(IF($X$1=1,(VLOOKUP(B550,'X1'!$B:$AZ,46,FALSE)),IF($X$1=2,(VLOOKUP(B550,'X2'!$B:$AZ,46,FALSE)),IF($X$1=3,(VLOOKUP(B550,'X3'!$B:$AZ,46,FALSE)),IF($X$1=4,(VLOOKUP(B550,'X4'!$B:$AZ,46,FALSE)),IF($X$1=5,(VLOOKUP(B550,'X5'!$B:$AZ,46,FALSE)),IF($X$1=6,(VLOOKUP(B550,'X6'!$B:$AZ,46,FALSE)),IF($X$1=7,(VLOOKUP(B550,'X7'!$B:$AZ,46,FALSE)),IF($X$1=8,(VLOOKUP(B550,'X8'!$B:$AZ,46,FALSE)),IF($X$1=9,(VLOOKUP(B550,'X9'!$B:$AZ,46,FALSE)),IF($X$1=10,(VLOOKUP(B550,'X10'!$B:$AZ,46,FALSE)),IF($X$1=11,(VLOOKUP(B550,'X11'!$B:$AZ,46,FALSE)),IF($X$1=12,(VLOOKUP(B550,'X12'!$B:$AZ,46,FALSE)),IF($X$1=13,(VLOOKUP(B550,'X13'!$B:$AZ,46,FALSE)),"B"))))))))))))))=TRUE," ",(IF($X$1=1,(VLOOKUP(B550,'X1'!$B:$AZ,46,FALSE)),IF($X$1=2,(VLOOKUP(B550,'X2'!$B:$AZ,46,FALSE)),IF($X$1=3,(VLOOKUP(B550,'X3'!$B:$AZ,46,FALSE)),IF($X$1=4,(VLOOKUP(B550,'X4'!$B:$AZ,46,FALSE)),IF($X$1=5,(VLOOKUP(B550,'X5'!$B:$AZ,46,FALSE)),IF($X$1=6,(VLOOKUP(B550,'X6'!$B:$AZ,46,FALSE)),IF($X$1=7,(VLOOKUP(B550,'X7'!$B:$AZ,46,FALSE)),IF($X$1=8,(VLOOKUP(B550,'X8'!$B:$AZ,46,FALSE)),IF($X$1=9,(VLOOKUP(B550,'X9'!$B:$AZ,46,FALSE)),IF($X$1=10,(VLOOKUP(B550,'X10'!$B:$AZ,46,FALSE)),IF($X$1=11,(VLOOKUP(B550,'X11'!$B:$AZ,46,FALSE)),IF($X$1=12,(VLOOKUP(B550,'X12'!$B:$AZ,46,FALSE)),IF($X$1=13,(VLOOKUP(B550,'X13'!$B:$AZ,46,FALSE)),"B")))))))))))))))</f>
        <v xml:space="preserve"> </v>
      </c>
      <c r="R550" s="185" t="str">
        <f ca="1">IF(ISERROR(IF($X$1=1,(VLOOKUP(B550,'X1'!$B:$AZ,15,FALSE)),IF($X$1=2,(VLOOKUP(B550,'X2'!$B:$AZ,15,FALSE)),IF($X$1=3,(VLOOKUP(B550,'X3'!$B:$AZ,15,FALSE)),IF($X$1=4,(VLOOKUP(B550,'X4'!$B:$AZ,15,FALSE)),IF($X$1=5,(VLOOKUP(B550,'X5'!$B:$AZ,15,FALSE)),IF($X$1=6,(VLOOKUP(B550,'X6'!$B:$AZ,15,FALSE)),IF($X$1=7,(VLOOKUP(B550,'X7'!$B:$AZ,15,FALSE)),IF($X$1=8,(VLOOKUP(B550,'X8'!$B:$AZ,15,FALSE)),IF($X$1=9,(VLOOKUP(B550,'X9'!$B:$AZ,15,FALSE)),IF($X$1=10,(VLOOKUP(B550,'X10'!$B:$AZ,15,FALSE)),IF($X$1=11,(VLOOKUP(B550,'X11'!$B:$AZ,15,FALSE)),IF($X$1=12,(VLOOKUP(B550,'X12'!$B:$AZ,15,FALSE)),IF($X$1=13,(VLOOKUP(B550,'X13'!$B:$AZ,15,FALSE)),"B"))))))))))))))=TRUE," ",(IF($X$1=1,(VLOOKUP(B550,'X1'!$B:$AZ,15,FALSE)),IF($X$1=2,(VLOOKUP(B550,'X2'!$B:$AZ,15,FALSE)),IF($X$1=3,(VLOOKUP(B550,'X3'!$B:$AZ,15,FALSE)),IF($X$1=4,(VLOOKUP(B550,'X4'!$B:$AZ,15,FALSE)),IF($X$1=5,(VLOOKUP(B550,'X5'!$B:$AZ,15,FALSE)),IF($X$1=6,(VLOOKUP(B550,'X6'!$B:$AZ,15,FALSE)),IF($X$1=7,(VLOOKUP(B550,'X7'!$B:$AZ,15,FALSE)),IF($X$1=8,(VLOOKUP(B550,'X8'!$B:$AZ,15,FALSE)),IF($X$1=9,(VLOOKUP(B550,'X9'!$B:$AZ,15,FALSE)),IF($X$1=10,(VLOOKUP(B550,'X10'!$B:$AZ,15,FALSE)),IF($X$1=11,(VLOOKUP(B550,'X11'!$B:$AZ,15,FALSE)),IF($X$1=12,(VLOOKUP(B550,'X12'!$B:$AZ,15,FALSE)),IF($X$1=13,(VLOOKUP(B550,'X13'!$B:$AZ,15,FALSE)),"B")))))))))))))))</f>
        <v xml:space="preserve"> </v>
      </c>
      <c r="S550" s="185" t="str">
        <f ca="1">IF(ISERROR(IF((IF($X$1=1,(VLOOKUP(B550,'X1'!$B:$AZ,14,FALSE)),(IF($X$1=2,(VLOOKUP(B550,'X2'!$B:$AZ,14,FALSE)),(IF($X$1=3,(VLOOKUP(B550,'X3'!$B:$AZ,14,FALSE)),(IF($X$1=4,(VLOOKUP(B550,'X4'!$B:$AZ,14,FALSE)),(IF($X$1=5,(VLOOKUP(B550,'X5'!$B:$AZ,14,FALSE)),(IF($X$1=6,(VLOOKUP(B550,'X6'!$B:$AZ,14,FALSE)),(IF($X$1=7,(VLOOKUP(B550,'X7'!$B:$AZ,14,FALSE)),(IF($X$1=8,(VLOOKUP(B550,'X8'!$B:$AZ,14,FALSE)),(IF($X$1=9,(VLOOKUP(B550,'X9'!$B:$AZ,14,FALSE)),(IF($X$1=10,(VLOOKUP(B550,'X10'!$B:$AZ,14,FALSE)),(IF($X$1=11,(VLOOKUP(B550,'X11'!$B:$AZ,14,FALSE)),(IF($X$1=12,(VLOOKUP(B550,'X12'!$B:$AZ,14,FALSE)),(VLOOKUP(B550,'X13'!$B:$AZ,14,FALSE))))))))))))))))))))))))))=$V$1," ",(IF($X$1=1,(VLOOKUP(B550,'X1'!$B:$AZ,14,FALSE)),(IF($X$1=2,(VLOOKUP(B550,'X2'!$B:$AZ,14,FALSE)),(IF($X$1=3,(VLOOKUP(B550,'X3'!$B:$AZ,14,FALSE)),(IF($X$1=4,(VLOOKUP(B550,'X4'!$B:$AZ,14,FALSE)),(IF($X$1=5,(VLOOKUP(B550,'X5'!$B:$AZ,14,FALSE)),(IF($X$1=6,(VLOOKUP(B550,'X6'!$B:$AZ,14,FALSE)),(IF($X$1=7,(VLOOKUP(B550,'X7'!$B:$AZ,14,FALSE)),(IF($X$1=8,(VLOOKUP(B550,'X8'!$B:$AZ,14,FALSE)),(IF($X$1=9,(VLOOKUP(B550,'X9'!$B:$AZ,14,FALSE)),(IF($X$1=10,(VLOOKUP(B550,'X10'!$B:$AZ,14,FALSE)),(IF($X$1=11,(VLOOKUP(B550,'X11'!$B:$AZ,14,FALSE)),(IF($X$1=12,(VLOOKUP(B550,'X12'!$B:$AZ,14,FALSE)),(VLOOKUP(B550,'X13'!$B:$AZ,14,FALSE))))))))))))))))))))))))))))=TRUE," ",(IF((IF($X$1=1,(VLOOKUP(B550,'X1'!$B:$AZ,14,FALSE)),(IF($X$1=2,(VLOOKUP(B550,'X2'!$B:$AZ,14,FALSE)),(IF($X$1=3,(VLOOKUP(B550,'X3'!$B:$AZ,14,FALSE)),(IF($X$1=4,(VLOOKUP(B550,'X4'!$B:$AZ,14,FALSE)),(IF($X$1=5,(VLOOKUP(B550,'X5'!$B:$AZ,14,FALSE)),(IF($X$1=6,(VLOOKUP(B550,'X6'!$B:$AZ,14,FALSE)),(IF($X$1=7,(VLOOKUP(B550,'X7'!$B:$AZ,14,FALSE)),(IF($X$1=8,(VLOOKUP(B550,'X8'!$B:$AZ,14,FALSE)),(IF($X$1=9,(VLOOKUP(B550,'X9'!$B:$AZ,14,FALSE)),(IF($X$1=10,(VLOOKUP(B550,'X10'!$B:$AZ,14,FALSE)),(IF($X$1=11,(VLOOKUP(B550,'X11'!$B:$AZ,14,FALSE)),(IF($X$1=12,(VLOOKUP(B550,'X12'!$B:$AZ,14,FALSE)),(VLOOKUP(B550,'X13'!$B:$AZ,14,FALSE))))))))))))))))))))))))))=$V$1," ",(IF($X$1=1,(VLOOKUP(B550,'X1'!$B:$AZ,14,FALSE)),(IF($X$1=2,(VLOOKUP(B550,'X2'!$B:$AZ,14,FALSE)),(IF($X$1=3,(VLOOKUP(B550,'X3'!$B:$AZ,14,FALSE)),(IF($X$1=4,(VLOOKUP(B550,'X4'!$B:$AZ,14,FALSE)),(IF($X$1=5,(VLOOKUP(B550,'X5'!$B:$AZ,14,FALSE)),(IF($X$1=6,(VLOOKUP(B550,'X6'!$B:$AZ,14,FALSE)),(IF($X$1=7,(VLOOKUP(B550,'X7'!$B:$AZ,14,FALSE)),(IF($X$1=8,(VLOOKUP(B550,'X8'!$B:$AZ,14,FALSE)),(IF($X$1=9,(VLOOKUP(B550,'X9'!$B:$AZ,14,FALSE)),(IF($X$1=10,(VLOOKUP(B550,'X10'!$B:$AZ,14,FALSE)),(IF($X$1=11,(VLOOKUP(B550,'X11'!$B:$AZ,14,FALSE)),(IF($X$1=12,(VLOOKUP(B550,'X12'!$B:$AZ,14,FALSE)),(VLOOKUP(B550,'X13'!$B:$AZ,14,FALSE)))))))))))))))))))))))))))))</f>
        <v xml:space="preserve"> </v>
      </c>
    </row>
    <row r="551" spans="1:19" ht="14.1" customHeight="1" x14ac:dyDescent="0.2">
      <c r="A551" s="156" t="s">
        <v>1058</v>
      </c>
      <c r="B551" s="122" t="str">
        <f>IF(ISERROR(IF($U$16=1,(VLOOKUP(A551,$AC$89:$AH$125,2,FALSE)),IF((IF($X$1=1,'X1'!B510,(IF($X$1=2,'X2'!B510,(IF($X$1=3,'X3'!B510,(IF($X$1=4,'X4'!B510,(IF($X$1=5,'X5'!B510,(IF($X$1=6,'X6'!B510,(IF($X$1=7,'X7'!B510,(IF($X$1=8,'X8'!B510,(IF($X$1=9,'X9'!B510,(IF($X$1=10,'X10'!B510,(IF($X$1=11,'X11'!B510,(IF($X$1=12,'X12'!B510,'X13'!B510))))))))))))))))))))))))="","",(IF($X$1=1,'X1'!B510,(IF($X$1=2,'X2'!B510,(IF($X$1=3,'X3'!B510,(IF($X$1=4,'X4'!B510,(IF($X$1=5,'X5'!B510,(IF($X$1=6,'X6'!B510,(IF($X$1=7,'X7'!B510,(IF($X$1=8,'X8'!B510,(IF($X$1=9,'X9'!B510,(IF($X$1=10,'X10'!B510,(IF($X$1=11,'X11'!B510,(IF($X$1=12,'X12'!B510,'X13'!B510)))))))))))))))))))))))))))=TRUE," ",(IF($U$16=1,(VLOOKUP(A551,$AC$89:$AH$125,2,FALSE)),IF((IF($X$1=1,'X1'!B510,(IF($X$1=2,'X2'!B510,(IF($X$1=3,'X3'!B510,(IF($X$1=4,'X4'!B510,(IF($X$1=5,'X5'!B510,(IF($X$1=6,'X6'!B510,(IF($X$1=7,'X7'!B510,(IF($X$1=8,'X8'!B510,(IF($X$1=9,'X9'!B510,(IF($X$1=10,'X10'!B510,(IF($X$1=11,'X11'!B510,(IF($X$1=12,'X12'!B510,'X13'!B510))))))))))))))))))))))))="","",(IF($X$1=1,'X1'!B510,(IF($X$1=2,'X2'!B510,(IF($X$1=3,'X3'!B510,(IF($X$1=4,'X4'!B510,(IF($X$1=5,'X5'!B510,(IF($X$1=6,'X6'!B510,(IF($X$1=7,'X7'!B510,(IF($X$1=8,'X8'!B510,(IF($X$1=9,'X9'!B510,(IF($X$1=10,'X10'!B510,(IF($X$1=11,'X11'!B510,(IF($X$1=12,'X12'!B510,'X13'!B510))))))))))))))))))))))))))))</f>
        <v/>
      </c>
      <c r="C551" s="181" t="str">
        <f ca="1">IF(ISERROR(IF($X$1=1,(VLOOKUP(B551,'X1'!$B:$AZ,47,FALSE)),IF($X$1=2,(VLOOKUP(B551,'X2'!$B:$AZ,47,FALSE)),IF($X$1=3,(VLOOKUP(B551,'X3'!$B:$AZ,47,FALSE)),IF($X$1=4,(VLOOKUP(B551,'X4'!$B:$AZ,47,FALSE)),IF($X$1=5,(VLOOKUP(B551,'X5'!$B:$AZ,47,FALSE)),IF($X$1=6,(VLOOKUP(B551,'X6'!$B:$AZ,47,FALSE)),IF($X$1=7,(VLOOKUP(B551,'X7'!$B:$AZ,47,FALSE)),IF($X$1=8,(VLOOKUP(B551,'X8'!$B:$AZ,47,FALSE)),IF($X$1=9,(VLOOKUP(B551,'X9'!$B:$AZ,47,FALSE)),IF($X$1=10,(VLOOKUP(B551,'X10'!$B:$AZ,47,FALSE)),IF($X$1=11,(VLOOKUP(B551,'X11'!$B:$AZ,47,FALSE)),IF($X$1=12,(VLOOKUP(B551,'X12'!$B:$AZ,47,FALSE)),IF($X$1=13,(VLOOKUP(B551,'X13'!$B:$AZ,47,FALSE)),"B"))))))))))))))=TRUE," ",(IF($X$1=1,(VLOOKUP(B551,'X1'!$B:$AZ,47,FALSE)),IF($X$1=2,(VLOOKUP(B551,'X2'!$B:$AZ,47,FALSE)),IF($X$1=3,(VLOOKUP(B551,'X3'!$B:$AZ,47,FALSE)),IF($X$1=4,(VLOOKUP(B551,'X4'!$B:$AZ,47,FALSE)),IF($X$1=5,(VLOOKUP(B551,'X5'!$B:$AZ,47,FALSE)),IF($X$1=6,(VLOOKUP(B551,'X6'!$B:$AZ,47,FALSE)),IF($X$1=7,(VLOOKUP(B551,'X7'!$B:$AZ,47,FALSE)),IF($X$1=8,(VLOOKUP(B551,'X8'!$B:$AZ,47,FALSE)),IF($X$1=9,(VLOOKUP(B551,'X9'!$B:$AZ,47,FALSE)),IF($X$1=10,(VLOOKUP(B551,'X10'!$B:$AZ,47,FALSE)),IF($X$1=11,(VLOOKUP(B551,'X11'!$B:$AZ,47,FALSE)),IF($X$1=12,(VLOOKUP(B551,'X12'!$B:$AZ,47,FALSE)),IF($X$1=13,(VLOOKUP(B551,'X13'!$B:$AZ,47,FALSE)),"B")))))))))))))))</f>
        <v xml:space="preserve"> </v>
      </c>
      <c r="D551" s="181" t="str">
        <f ca="1">IF(ISERROR(IF($X$1=1,(VLOOKUP(B551,'X1'!$B:$AP,41,FALSE)),IF($X$1=2,(VLOOKUP(B551,'X2'!$B:$AP,41,FALSE)),IF($X$1=3,(VLOOKUP(B551,'X3'!$B:$AP,41,FALSE)),IF($X$1=4,(VLOOKUP(B551,'X4'!$B:$AP,41,FALSE)),IF($X$1=5,(VLOOKUP(B551,'X5'!$B:$AP,41,FALSE)),IF($X$1=6,(VLOOKUP(B551,'X6'!$B:$AP,41,FALSE)),IF($X$1=7,(VLOOKUP(B551,'X7'!$B:$AP,41,FALSE)),IF($X$1=8,(VLOOKUP(B551,'X8'!$B:$AP,41,FALSE)),IF($X$1=9,(VLOOKUP(B551,'X9'!$B:$AP,41,FALSE)),IF($X$1=10,(VLOOKUP(B551,'X10'!$B:$AP,41,FALSE)),IF($X$1=11,(VLOOKUP(B551,'X11'!$B:$AP,41,FALSE)),IF($X$1=12,(VLOOKUP(B551,'X12'!$B:$AP,41,FALSE)),IF($X$1=13,(VLOOKUP(B551,'X13'!$B:$AP,41,FALSE)),"B"))))))))))))))=TRUE," ",(IF($X$1=1,(VLOOKUP(B551,'X1'!$B:$AP,41,FALSE)),IF($X$1=2,(VLOOKUP(B551,'X2'!$B:$AP,41,FALSE)),IF($X$1=3,(VLOOKUP(B551,'X3'!$B:$AP,41,FALSE)),IF($X$1=4,(VLOOKUP(B551,'X4'!$B:$AP,41,FALSE)),IF($X$1=5,(VLOOKUP(B551,'X5'!$B:$AP,41,FALSE)),IF($X$1=6,(VLOOKUP(B551,'X6'!$B:$AP,41,FALSE)),IF($X$1=7,(VLOOKUP(B551,'X7'!$B:$AP,41,FALSE)),IF($X$1=8,(VLOOKUP(B551,'X8'!$B:$AP,41,FALSE)),IF($X$1=9,(VLOOKUP(B551,'X9'!$B:$AP,41,FALSE)),IF($X$1=10,(VLOOKUP(B551,'X10'!$B:$AP,41,FALSE)),IF($X$1=11,(VLOOKUP(B551,'X11'!$B:$AP,41,FALSE)),IF($X$1=12,(VLOOKUP(B551,'X12'!$B:$AP,41,FALSE)),IF($X$1=13,(VLOOKUP(B551,'X13'!$B:$AP,41,FALSE)),"B")))))))))))))))</f>
        <v xml:space="preserve"> </v>
      </c>
      <c r="E551" s="182" t="str">
        <f ca="1">IF(ISERROR(IF($X$1=1,(VLOOKUP(B551,'X1'!$B:$AP,7,FALSE)),IF($X$1=2,(VLOOKUP(B551,'X2'!$B:$AP,7,FALSE)),IF($X$1=3,(VLOOKUP(B551,'X3'!$B:$AP,7,FALSE)),IF($X$1=4,(VLOOKUP(B551,'X4'!$B:$AP,7,FALSE)),IF($X$1=5,(VLOOKUP(B551,'X5'!$B:$AP,7,FALSE)),IF($X$1=6,(VLOOKUP(B551,'X6'!$B:$AP,7,FALSE)),IF($X$1=7,(VLOOKUP(B551,'X7'!$B:$AP,7,FALSE)),IF($X$1=8,(VLOOKUP(B551,'X8'!$B:$AP,7,FALSE)),IF($X$1=9,(VLOOKUP(B551,'X9'!$B:$AP,7,FALSE)),IF($X$1=10,(VLOOKUP(B551,'X10'!$B:$AP,7,FALSE)),IF($X$1=11,(VLOOKUP(B551,'X11'!$B:$AP,7,FALSE)),IF($X$1=12,(VLOOKUP(B551,'X12'!$B:$AP,7,FALSE)),IF($X$1=13,(VLOOKUP(B551,'X13'!$B:$AP,7,FALSE)),"B"))))))))))))))=TRUE," ",(IF($X$1=1,(VLOOKUP(B551,'X1'!$B:$AP,7,FALSE)),IF($X$1=2,(VLOOKUP(B551,'X2'!$B:$AP,7,FALSE)),IF($X$1=3,(VLOOKUP(B551,'X3'!$B:$AP,7,FALSE)),IF($X$1=4,(VLOOKUP(B551,'X4'!$B:$AP,7,FALSE)),IF($X$1=5,(VLOOKUP(B551,'X5'!$B:$AP,7,FALSE)),IF($X$1=6,(VLOOKUP(B551,'X6'!$B:$AP,7,FALSE)),IF($X$1=7,(VLOOKUP(B551,'X7'!$B:$AP,7,FALSE)),IF($X$1=8,(VLOOKUP(B551,'X8'!$B:$AP,7,FALSE)),IF($X$1=9,(VLOOKUP(B551,'X9'!$B:$AP,7,FALSE)),IF($X$1=10,(VLOOKUP(B551,'X10'!$B:$AP,7,FALSE)),IF($X$1=11,(VLOOKUP(B551,'X11'!$B:$AP,7,FALSE)),IF($X$1=12,(VLOOKUP(B551,'X12'!$B:$AP,7,FALSE)),IF($X$1=13,(VLOOKUP(B551,'X13'!$B:$AP,7,FALSE)),"B")))))))))))))))</f>
        <v xml:space="preserve"> </v>
      </c>
      <c r="F551" s="182" t="str">
        <f ca="1">IF(ISERROR(IF((IF($X$1=1,(VLOOKUP(B551,'X1'!$B:$AO,6,FALSE)),(IF($X$1=2,(VLOOKUP(B551,'X2'!$B:$AO,6,FALSE)),(IF($X$1=3,(VLOOKUP(B551,'X3'!$B:$AO,6,FALSE)),(IF($X$1=4,(VLOOKUP(B551,'X4'!$B:$AO,6,FALSE)),(IF($X$1=5,(VLOOKUP(B551,'X5'!$B:$AO,6,FALSE)),(IF($X$1=6,(VLOOKUP(B551,'X6'!$B:$AO,6,FALSE)),(IF($X$1=7,(VLOOKUP(B551,'X7'!$B:$AO,6,FALSE)),(IF($X$1=8,(VLOOKUP(B551,'X8'!$B:$AO,6,FALSE)),(IF($X$1=9,(VLOOKUP(B551,'X9'!$B:$AO,6,FALSE)),(IF($X$1=10,(VLOOKUP(B551,'X10'!$B:$AO,6,FALSE)),(IF($X$1=11,(VLOOKUP(B551,'X11'!$B:$AO,6,FALSE)),(IF($X$1=12,(VLOOKUP(B551,'X12'!$B:$AO,6,FALSE)),(VLOOKUP(B551,'X13'!$B:$AO,6,FALSE))))))))))))))))))))))))))=$V$1," ",(IF($X$1=1,(VLOOKUP(B551,'X1'!$B:$AO,6,FALSE)),(IF($X$1=2,(VLOOKUP(B551,'X2'!$B:$AO,6,FALSE)),(IF($X$1=3,(VLOOKUP(B551,'X3'!$B:$AO,6,FALSE)),(IF($X$1=4,(VLOOKUP(B551,'X4'!$B:$AO,6,FALSE)),(IF($X$1=5,(VLOOKUP(B551,'X5'!$B:$AO,6,FALSE)),(IF($X$1=6,(VLOOKUP(B551,'X6'!$B:$AO,6,FALSE)),(IF($X$1=7,(VLOOKUP(B551,'X7'!$B:$AO,6,FALSE)),(IF($X$1=8,(VLOOKUP(B551,'X8'!$B:$AO,6,FALSE)),(IF($X$1=9,(VLOOKUP(B551,'X9'!$B:$AO,6,FALSE)),(IF($X$1=10,(VLOOKUP(B551,'X10'!$B:$AO,6,FALSE)),(IF($X$1=11,(VLOOKUP(B551,'X11'!$B:$AO,6,FALSE)),(IF($X$1=12,(VLOOKUP(B551,'X12'!$B:$AO,6,FALSE)),(VLOOKUP(B551,'X13'!$B:$AO,6,FALSE))))))))))))))))))))))))))))=TRUE," ",(IF((IF($X$1=1,(VLOOKUP(B551,'X1'!$B:$AO,6,FALSE)),(IF($X$1=2,(VLOOKUP(B551,'X2'!$B:$AO,6,FALSE)),(IF($X$1=3,(VLOOKUP(B551,'X3'!$B:$AO,6,FALSE)),(IF($X$1=4,(VLOOKUP(B551,'X4'!$B:$AO,6,FALSE)),(IF($X$1=5,(VLOOKUP(B551,'X5'!$B:$AO,6,FALSE)),(IF($X$1=6,(VLOOKUP(B551,'X6'!$B:$AO,6,FALSE)),(IF($X$1=7,(VLOOKUP(B551,'X7'!$B:$AO,6,FALSE)),(IF($X$1=8,(VLOOKUP(B551,'X8'!$B:$AO,6,FALSE)),(IF($X$1=9,(VLOOKUP(B551,'X9'!$B:$AO,6,FALSE)),(IF($X$1=10,(VLOOKUP(B551,'X10'!$B:$AO,6,FALSE)),(IF($X$1=11,(VLOOKUP(B551,'X11'!$B:$AO,6,FALSE)),(IF($X$1=12,(VLOOKUP(B551,'X12'!$B:$AO,6,FALSE)),(VLOOKUP(B551,'X13'!$B:$AO,6,FALSE))))))))))))))))))))))))))=$V$1," ",(IF($X$1=1,(VLOOKUP(B551,'X1'!$B:$AO,6,FALSE)),(IF($X$1=2,(VLOOKUP(B551,'X2'!$B:$AO,6,FALSE)),(IF($X$1=3,(VLOOKUP(B551,'X3'!$B:$AO,6,FALSE)),(IF($X$1=4,(VLOOKUP(B551,'X4'!$B:$AO,6,FALSE)),(IF($X$1=5,(VLOOKUP(B551,'X5'!$B:$AO,6,FALSE)),(IF($X$1=6,(VLOOKUP(B551,'X6'!$B:$AO,6,FALSE)),(IF($X$1=7,(VLOOKUP(B551,'X7'!$B:$AO,6,FALSE)),(IF($X$1=8,(VLOOKUP(B551,'X8'!$B:$AO,6,FALSE)),(IF($X$1=9,(VLOOKUP(B551,'X9'!$B:$AO,6,FALSE)),(IF($X$1=10,(VLOOKUP(B551,'X10'!$B:$AO,6,FALSE)),(IF($X$1=11,(VLOOKUP(B551,'X11'!$B:$AO,6,FALSE)),(IF($X$1=12,(VLOOKUP(B551,'X12'!$B:$AO,6,FALSE)),(VLOOKUP(B551,'X13'!$B:$AO,6,FALSE)))))))))))))))))))))))))))))</f>
        <v xml:space="preserve"> </v>
      </c>
      <c r="G551" s="182" t="str">
        <f ca="1">IF(ISERROR(IF($X$1=1,(VLOOKUP(B551,'X1'!$B:$AZ,44,FALSE)),IF($X$1=2,(VLOOKUP(B551,'X2'!$B:$AZ,44,FALSE)),IF($X$1=3,(VLOOKUP(B551,'X3'!$B:$AZ,44,FALSE)),IF($X$1=4,(VLOOKUP(B551,'X4'!$B:$AZ,44,FALSE)),IF($X$1=5,(VLOOKUP(B551,'X5'!$B:$AZ,44,FALSE)),IF($X$1=6,(VLOOKUP(B551,'X6'!$B:$AZ,44,FALSE)),IF($X$1=7,(VLOOKUP(B551,'X7'!$B:$AZ,44,FALSE)),IF($X$1=8,(VLOOKUP(B551,'X8'!$B:$AZ,44,FALSE)),IF($X$1=9,(VLOOKUP(B551,'X9'!$B:$AZ,44,FALSE)),IF($X$1=10,(VLOOKUP(B551,'X10'!$B:$AZ,44,FALSE)),IF($X$1=11,(VLOOKUP(B551,'X11'!$B:$AZ,44,FALSE)),IF($X$1=12,(VLOOKUP(B551,'X12'!$B:$AZ,44,FALSE)),IF($X$1=13,(VLOOKUP(B551,'X13'!$B:$AZ,44,FALSE)),"B"))))))))))))))=TRUE," ",(IF($X$1=1,(VLOOKUP(B551,'X1'!$B:$AZ,44,FALSE)),IF($X$1=2,(VLOOKUP(B551,'X2'!$B:$AZ,44,FALSE)),IF($X$1=3,(VLOOKUP(B551,'X3'!$B:$AZ,44,FALSE)),IF($X$1=4,(VLOOKUP(B551,'X4'!$B:$AZ,44,FALSE)),IF($X$1=5,(VLOOKUP(B551,'X5'!$B:$AZ,44,FALSE)),IF($X$1=6,(VLOOKUP(B551,'X6'!$B:$AZ,44,FALSE)),IF($X$1=7,(VLOOKUP(B551,'X7'!$B:$AZ,44,FALSE)),IF($X$1=8,(VLOOKUP(B551,'X8'!$B:$AZ,44,FALSE)),IF($X$1=9,(VLOOKUP(B551,'X9'!$B:$AZ,44,FALSE)),IF($X$1=10,(VLOOKUP(B551,'X10'!$B:$AZ,44,FALSE)),IF($X$1=11,(VLOOKUP(B551,'X11'!$B:$AZ,44,FALSE)),IF($X$1=12,(VLOOKUP(B551,'X12'!$B:$AZ,44,FALSE)),IF($X$1=13,(VLOOKUP(B551,'X13'!$B:$AZ,44,FALSE)),"B")))))))))))))))</f>
        <v xml:space="preserve"> </v>
      </c>
      <c r="H551" s="182" t="str">
        <f ca="1">IF(ISERROR(IF($X$1=1,(VLOOKUP(B551,'X1'!$B:$AZ,8,FALSE)),IF($X$1=2,(VLOOKUP(B551,'X2'!$B:$AZ,8,FALSE)),IF($X$1=3,(VLOOKUP(B551,'X3'!$B:$AZ,8,FALSE)),IF($X$1=4,(VLOOKUP(B551,'X4'!$B:$AZ,8,FALSE)),IF($X$1=5,(VLOOKUP(B551,'X5'!$B:$AZ,8,FALSE)),IF($X$1=6,(VLOOKUP(B551,'X6'!$B:$AZ,8,FALSE)),IF($X$1=7,(VLOOKUP(B551,'X7'!$B:$AZ,8,FALSE)),IF($X$1=8,(VLOOKUP(B551,'X8'!$B:$AZ,8,FALSE)),IF($X$1=9,(VLOOKUP(B551,'X9'!$B:$AZ,8,FALSE)),IF($X$1=10,(VLOOKUP(B551,'X10'!$B:$AZ,8,FALSE)),IF($X$1=11,(VLOOKUP(B551,'X11'!$B:$AZ,8,FALSE)),IF($X$1=12,(VLOOKUP(B551,'X12'!$B:$AZ,8,FALSE)),IF($X$1=13,(VLOOKUP(B551,'X13'!$B:$AZ,8,FALSE)),"B"))))))))))))))=TRUE," ",(IF($X$1=1,(VLOOKUP(B551,'X1'!$B:$AZ,8,FALSE)),IF($X$1=2,(VLOOKUP(B551,'X2'!$B:$AZ,8,FALSE)),IF($X$1=3,(VLOOKUP(B551,'X3'!$B:$AZ,8,FALSE)),IF($X$1=4,(VLOOKUP(B551,'X4'!$B:$AZ,8,FALSE)),IF($X$1=5,(VLOOKUP(B551,'X5'!$B:$AZ,8,FALSE)),IF($X$1=6,(VLOOKUP(B551,'X6'!$B:$AZ,8,FALSE)),IF($X$1=7,(VLOOKUP(B551,'X7'!$B:$AZ,8,FALSE)),IF($X$1=8,(VLOOKUP(B551,'X8'!$B:$AZ,8,FALSE)),IF($X$1=9,(VLOOKUP(B551,'X9'!$B:$AZ,8,FALSE)),IF($X$1=10,(VLOOKUP(B551,'X10'!$B:$AZ,8,FALSE)),IF($X$1=11,(VLOOKUP(B551,'X11'!$B:$AZ,8,FALSE)),IF($X$1=12,(VLOOKUP(B551,'X12'!$B:$AZ,8,FALSE)),IF($X$1=13,(VLOOKUP(B551,'X13'!$B:$AZ,8,FALSE)),"B")))))))))))))))</f>
        <v xml:space="preserve"> </v>
      </c>
      <c r="I551" s="183" t="str">
        <f ca="1">IF(ISERROR(IF($X$1=1,(VLOOKUP(B551,'X1'!$B:$AZ,2,FALSE)),IF($X$1=2,(VLOOKUP(B551,'X2'!$B:$AZ,2,FALSE)),IF($X$1=3,(VLOOKUP(B551,'X3'!$B:$AZ,2,FALSE)),IF($X$1=4,(VLOOKUP(B551,'X4'!$B:$AZ,2,FALSE)),IF($X$1=5,(VLOOKUP(B551,'X5'!$B:$AZ,2,FALSE)),IF($X$1=6,(VLOOKUP(B551,'X6'!$B:$AZ,2,FALSE)),IF($X$1=7,(VLOOKUP(B551,'X7'!$B:$AZ,2,FALSE)),IF($X$1=8,(VLOOKUP(B551,'X8'!$B:$AZ,2,FALSE)),IF($X$1=9,(VLOOKUP(B551,'X9'!$B:$AZ,2,FALSE)),IF($X$1=10,(VLOOKUP(B551,'X10'!$B:$AZ,2,FALSE)),IF($X$1=11,(VLOOKUP(B551,'X11'!$B:$AZ,2,FALSE)),IF($X$1=12,(VLOOKUP(B551,'X12'!$B:$AZ,2,FALSE)),IF($X$1=13,(VLOOKUP(B551,'X13'!$B:$AZ,2,FALSE)),"B"))))))))))))))=TRUE," ",(IF($X$1=1,(VLOOKUP(B551,'X1'!$B:$AZ,2,FALSE)),IF($X$1=2,(VLOOKUP(B551,'X2'!$B:$AZ,2,FALSE)),IF($X$1=3,(VLOOKUP(B551,'X3'!$B:$AZ,2,FALSE)),IF($X$1=4,(VLOOKUP(B551,'X4'!$B:$AZ,2,FALSE)),IF($X$1=5,(VLOOKUP(B551,'X5'!$B:$AZ,2,FALSE)),IF($X$1=6,(VLOOKUP(B551,'X6'!$B:$AZ,2,FALSE)),IF($X$1=7,(VLOOKUP(B551,'X7'!$B:$AZ,2,FALSE)),IF($X$1=8,(VLOOKUP(B551,'X8'!$B:$AZ,2,FALSE)),IF($X$1=9,(VLOOKUP(B551,'X9'!$B:$AZ,2,FALSE)),IF($X$1=10,(VLOOKUP(B551,'X10'!$B:$AZ,2,FALSE)),IF($X$1=11,(VLOOKUP(B551,'X11'!$B:$AZ,2,FALSE)),IF($X$1=12,(VLOOKUP(B551,'X12'!$B:$AZ,2,FALSE)),IF($X$1=13,(VLOOKUP(B551,'X13'!$B:$AZ,2,FALSE)),"B")))))))))))))))</f>
        <v xml:space="preserve"> </v>
      </c>
      <c r="J551" s="183" t="str">
        <f ca="1">IF(ISERROR(IF($X$1=1,(VLOOKUP(B551,'X1'!$B:$AZ,3,FALSE)),IF($X$1=2,(VLOOKUP(B551,'X2'!$B:$AZ,3,FALSE)),IF($X$1=3,(VLOOKUP(B551,'X3'!$B:$AZ,3,FALSE)),IF($X$1=4,(VLOOKUP(B551,'X4'!$B:$AZ,3,FALSE)),IF($X$1=5,(VLOOKUP(B551,'X5'!$B:$AZ,3,FALSE)),IF($X$1=6,(VLOOKUP(B551,'X6'!$B:$AZ,3,FALSE)),IF($X$1=7,(VLOOKUP(B551,'X7'!$B:$AZ,3,FALSE)),IF($X$1=8,(VLOOKUP(B551,'X8'!$B:$AZ,3,FALSE)),IF($X$1=9,(VLOOKUP(B551,'X9'!$B:$AZ,3,FALSE)),IF($X$1=10,(VLOOKUP(B551,'X10'!$B:$AZ,3,FALSE)),IF($X$1=11,(VLOOKUP(B551,'X11'!$B:$AZ,3,FALSE)),IF($X$1=12,(VLOOKUP(B551,'X12'!$B:$AZ,3,FALSE)),IF($X$1=13,(VLOOKUP(B551,'X13'!$B:$AZ,3,FALSE)),"B"))))))))))))))=TRUE," ",(IF($X$1=1,(VLOOKUP(B551,'X1'!$B:$AZ,3,FALSE)),IF($X$1=2,(VLOOKUP(B551,'X2'!$B:$AZ,3,FALSE)),IF($X$1=3,(VLOOKUP(B551,'X3'!$B:$AZ,3,FALSE)),IF($X$1=4,(VLOOKUP(B551,'X4'!$B:$AZ,3,FALSE)),IF($X$1=5,(VLOOKUP(B551,'X5'!$B:$AZ,3,FALSE)),IF($X$1=6,(VLOOKUP(B551,'X6'!$B:$AZ,3,FALSE)),IF($X$1=7,(VLOOKUP(B551,'X7'!$B:$AZ,3,FALSE)),IF($X$1=8,(VLOOKUP(B551,'X8'!$B:$AZ,3,FALSE)),IF($X$1=9,(VLOOKUP(B551,'X9'!$B:$AZ,3,FALSE)),IF($X$1=10,(VLOOKUP(B551,'X10'!$B:$AZ,3,FALSE)),IF($X$1=11,(VLOOKUP(B551,'X11'!$B:$AZ,3,FALSE)),IF($X$1=12,(VLOOKUP(B551,'X12'!$B:$AZ,3,FALSE)),IF($X$1=13,(VLOOKUP(B551,'X13'!$B:$AZ,3,FALSE)),"B")))))))))))))))</f>
        <v xml:space="preserve"> </v>
      </c>
      <c r="K551" s="183" t="str">
        <f ca="1">IF(ISERROR(IF($X$1=1,(VLOOKUP(B551,'X1'!$B:$AZ,5,FALSE)),IF($X$1=2,(VLOOKUP(B551,'X2'!$B:$AZ,5,FALSE)),IF($X$1=3,(VLOOKUP(B551,'X3'!$B:$AZ,5,FALSE)),IF($X$1=4,(VLOOKUP(B551,'X4'!$B:$AZ,5,FALSE)),IF($X$1=5,(VLOOKUP(B551,'X5'!$B:$AZ,5,FALSE)),IF($X$1=6,(VLOOKUP(B551,'X6'!$B:$AZ,5,FALSE)),IF($X$1=7,(VLOOKUP(B551,'X7'!$B:$AZ,5,FALSE)),IF($X$1=8,(VLOOKUP(B551,'X8'!$B:$AZ,5,FALSE)),IF($X$1=9,(VLOOKUP(B551,'X9'!$B:$AZ,5,FALSE)),IF($X$1=10,(VLOOKUP(B551,'X10'!$B:$AZ,5,FALSE)),IF($X$1=11,(VLOOKUP(B551,'X11'!$B:$AZ,5,FALSE)),IF($X$1=12,(VLOOKUP(B551,'X12'!$B:$AZ,5,FALSE)),IF($X$1=13,(VLOOKUP(B551,'X13'!$B:$AZ,5,FALSE)),"B"))))))))))))))=TRUE," ",(IF($X$1=1,(VLOOKUP(B551,'X1'!$B:$AZ,5,FALSE)),IF($X$1=2,(VLOOKUP(B551,'X2'!$B:$AZ,5,FALSE)),IF($X$1=3,(VLOOKUP(B551,'X3'!$B:$AZ,5,FALSE)),IF($X$1=4,(VLOOKUP(B551,'X4'!$B:$AZ,5,FALSE)),IF($X$1=5,(VLOOKUP(B551,'X5'!$B:$AZ,5,FALSE)),IF($X$1=6,(VLOOKUP(B551,'X6'!$B:$AZ,5,FALSE)),IF($X$1=7,(VLOOKUP(B551,'X7'!$B:$AZ,5,FALSE)),IF($X$1=8,(VLOOKUP(B551,'X8'!$B:$AZ,5,FALSE)),IF($X$1=9,(VLOOKUP(B551,'X9'!$B:$AZ,5,FALSE)),IF($X$1=10,(VLOOKUP(B551,'X10'!$B:$AZ,5,FALSE)),IF($X$1=11,(VLOOKUP(B551,'X11'!$B:$AZ,5,FALSE)),IF($X$1=12,(VLOOKUP(B551,'X12'!$B:$AZ,5,FALSE)),IF($X$1=13,(VLOOKUP(B551,'X13'!$B:$AZ,5,FALSE)),"B")))))))))))))))</f>
        <v xml:space="preserve"> </v>
      </c>
      <c r="L551" s="184" t="str">
        <f ca="1">IF(ISERROR(IF($X$1=1,(VLOOKUP(B551,'X1'!$B:$AZ,9,FALSE)),IF($X$1=2,(VLOOKUP(B551,'X2'!$B:$AZ,9,FALSE)),IF($X$1=3,(VLOOKUP(B551,'X3'!$B:$AZ,9,FALSE)),IF($X$1=4,(VLOOKUP(B551,'X4'!$B:$AZ,9,FALSE)),IF($X$1=5,(VLOOKUP(B551,'X5'!$B:$AZ,9,FALSE)),IF($X$1=6,(VLOOKUP(B551,'X6'!$B:$AZ,9,FALSE)),IF($X$1=7,(VLOOKUP(B551,'X7'!$B:$AZ,9,FALSE)),IF($X$1=8,(VLOOKUP(B551,'X8'!$B:$AZ,9,FALSE)),IF($X$1=9,(VLOOKUP(B551,'X9'!$B:$AZ,9,FALSE)),IF($X$1=10,(VLOOKUP(B551,'X10'!$B:$AZ,9,FALSE)),IF($X$1=11,(VLOOKUP(B551,'X11'!$B:$AZ,9,FALSE)),IF($X$1=12,(VLOOKUP(B551,'X12'!$B:$AZ,9,FALSE)),IF($X$1=13,(VLOOKUP(B551,'X13'!$B:$AZ,9,FALSE)),"B"))))))))))))))=TRUE," ",(IF($X$1=1,(VLOOKUP(B551,'X1'!$B:$AZ,9,FALSE)),IF($X$1=2,(VLOOKUP(B551,'X2'!$B:$AZ,9,FALSE)),IF($X$1=3,(VLOOKUP(B551,'X3'!$B:$AZ,9,FALSE)),IF($X$1=4,(VLOOKUP(B551,'X4'!$B:$AZ,9,FALSE)),IF($X$1=5,(VLOOKUP(B551,'X5'!$B:$AZ,9,FALSE)),IF($X$1=6,(VLOOKUP(B551,'X6'!$B:$AZ,9,FALSE)),IF($X$1=7,(VLOOKUP(B551,'X7'!$B:$AZ,9,FALSE)),IF($X$1=8,(VLOOKUP(B551,'X8'!$B:$AZ,9,FALSE)),IF($X$1=9,(VLOOKUP(B551,'X9'!$B:$AZ,9,FALSE)),IF($X$1=10,(VLOOKUP(B551,'X10'!$B:$AZ,9,FALSE)),IF($X$1=11,(VLOOKUP(B551,'X11'!$B:$AZ,9,FALSE)),IF($X$1=12,(VLOOKUP(B551,'X12'!$B:$AZ,9,FALSE)),IF($X$1=13,(VLOOKUP(B551,'X13'!$B:$AZ,9,FALSE)),"B")))))))))))))))</f>
        <v xml:space="preserve"> </v>
      </c>
      <c r="M551" s="184" t="str">
        <f ca="1">IF(ISERROR(IF($X$1=1,(VLOOKUP(B551,'X1'!$B:$AZ,10,FALSE)),IF($X$1=2,(VLOOKUP(B551,'X2'!$B:$AZ,10,FALSE)),IF($X$1=3,(VLOOKUP(B551,'X3'!$B:$AZ,10,FALSE)),IF($X$1=4,(VLOOKUP(B551,'X4'!$B:$AZ,10,FALSE)),IF($X$1=5,(VLOOKUP(B551,'X5'!$B:$AZ,10,FALSE)),IF($X$1=6,(VLOOKUP(B551,'X6'!$B:$AZ,10,FALSE)),IF($X$1=7,(VLOOKUP(B551,'X7'!$B:$AZ,10,FALSE)),IF($X$1=8,(VLOOKUP(B551,'X8'!$B:$AZ,10,FALSE)),IF($X$1=9,(VLOOKUP(B551,'X9'!$B:$AZ,10,FALSE)),IF($X$1=10,(VLOOKUP(B551,'X10'!$B:$AZ,10,FALSE)),IF($X$1=11,(VLOOKUP(B551,'X11'!$B:$AZ,10,FALSE)),IF($X$1=12,(VLOOKUP(B551,'X12'!$B:$AZ,10,FALSE)),IF($X$1=13,(VLOOKUP(B551,'X13'!$B:$AZ,10,FALSE)),"B"))))))))))))))=TRUE," ",(IF($X$1=1,(VLOOKUP(B551,'X1'!$B:$AZ,10,FALSE)),IF($X$1=2,(VLOOKUP(B551,'X2'!$B:$AZ,10,FALSE)),IF($X$1=3,(VLOOKUP(B551,'X3'!$B:$AZ,10,FALSE)),IF($X$1=4,(VLOOKUP(B551,'X4'!$B:$AZ,10,FALSE)),IF($X$1=5,(VLOOKUP(B551,'X5'!$B:$AZ,10,FALSE)),IF($X$1=6,(VLOOKUP(B551,'X6'!$B:$AZ,10,FALSE)),IF($X$1=7,(VLOOKUP(B551,'X7'!$B:$AZ,10,FALSE)),IF($X$1=8,(VLOOKUP(B551,'X8'!$B:$AZ,10,FALSE)),IF($X$1=9,(VLOOKUP(B551,'X9'!$B:$AZ,10,FALSE)),IF($X$1=10,(VLOOKUP(B551,'X10'!$B:$AZ,10,FALSE)),IF($X$1=11,(VLOOKUP(B551,'X11'!$B:$AZ,10,FALSE)),IF($X$1=12,(VLOOKUP(B551,'X12'!$B:$AZ,10,FALSE)),IF($X$1=13,(VLOOKUP(B551,'X13'!$B:$AZ,10,FALSE)),"B")))))))))))))))</f>
        <v xml:space="preserve"> </v>
      </c>
      <c r="N551" s="185" t="str">
        <f ca="1">IF(ISERROR(IF($X$1=1,(VLOOKUP(B551,'X1'!$B:$AZ,45,FALSE)),IF($X$1=2,(VLOOKUP(B551,'X2'!$B:$AZ,45,FALSE)),IF($X$1=3,(VLOOKUP(B551,'X3'!$B:$AZ,45,FALSE)),IF($X$1=4,(VLOOKUP(B551,'X4'!$B:$AZ,45,FALSE)),IF($X$1=5,(VLOOKUP(B551,'X5'!$B:$AZ,45,FALSE)),IF($X$1=6,(VLOOKUP(B551,'X6'!$B:$AZ,45,FALSE)),IF($X$1=7,(VLOOKUP(B551,'X7'!$B:$AZ,45,FALSE)),IF($X$1=8,(VLOOKUP(B551,'X8'!$B:$AZ,45,FALSE)),IF($X$1=9,(VLOOKUP(B551,'X9'!$B:$AZ,45,FALSE)),IF($X$1=10,(VLOOKUP(B551,'X10'!$B:$AZ,45,FALSE)),IF($X$1=11,(VLOOKUP(B551,'X11'!$B:$AZ,45,FALSE)),IF($X$1=12,(VLOOKUP(B551,'X12'!$B:$AZ,45,FALSE)),IF($X$1=13,(VLOOKUP(B551,'X13'!$B:$AZ,45,FALSE)),"B"))))))))))))))=TRUE," ",(IF($X$1=1,(VLOOKUP(B551,'X1'!$B:$AZ,45,FALSE)),IF($X$1=2,(VLOOKUP(B551,'X2'!$B:$AZ,45,FALSE)),IF($X$1=3,(VLOOKUP(B551,'X3'!$B:$AZ,45,FALSE)),IF($X$1=4,(VLOOKUP(B551,'X4'!$B:$AZ,45,FALSE)),IF($X$1=5,(VLOOKUP(B551,'X5'!$B:$AZ,45,FALSE)),IF($X$1=6,(VLOOKUP(B551,'X6'!$B:$AZ,45,FALSE)),IF($X$1=7,(VLOOKUP(B551,'X7'!$B:$AZ,45,FALSE)),IF($X$1=8,(VLOOKUP(B551,'X8'!$B:$AZ,45,FALSE)),IF($X$1=9,(VLOOKUP(B551,'X9'!$B:$AZ,45,FALSE)),IF($X$1=10,(VLOOKUP(B551,'X10'!$B:$AZ,45,FALSE)),IF($X$1=11,(VLOOKUP(B551,'X11'!$B:$AZ,45,FALSE)),IF($X$1=12,(VLOOKUP(B551,'X12'!$B:$AZ,45,FALSE)),IF($X$1=13,(VLOOKUP(B551,'X13'!$B:$AZ,45,FALSE)),"B")))))))))))))))</f>
        <v xml:space="preserve"> </v>
      </c>
      <c r="O551" s="184" t="str">
        <f ca="1">IF(ISERROR(IF($X$1=1,(VLOOKUP(B551,'X1'!$B:$AZ,11,FALSE)),IF($X$1=2,(VLOOKUP(B551,'X2'!$B:$AZ,11,FALSE)),IF($X$1=3,(VLOOKUP(B551,'X3'!$B:$AZ,11,FALSE)),IF($X$1=4,(VLOOKUP(B551,'X4'!$B:$AZ,11,FALSE)),IF($X$1=5,(VLOOKUP(B551,'X5'!$B:$AZ,11,FALSE)),IF($X$1=6,(VLOOKUP(B551,'X6'!$B:$AZ,11,FALSE)),IF($X$1=7,(VLOOKUP(B551,'X7'!$B:$AZ,11,FALSE)),IF($X$1=8,(VLOOKUP(B551,'X8'!$B:$AZ,11,FALSE)),IF($X$1=9,(VLOOKUP(B551,'X9'!$B:$AZ,11,FALSE)),IF($X$1=10,(VLOOKUP(B551,'X10'!$B:$AZ,11,FALSE)),IF($X$1=11,(VLOOKUP(B551,'X11'!$B:$AZ,11,FALSE)),IF($X$1=12,(VLOOKUP(B551,'X12'!$B:$AZ,11,FALSE)),IF($X$1=13,(VLOOKUP(B551,'X13'!$B:$AZ,11,FALSE)),"B"))))))))))))))=TRUE," ",(IF($X$1=1,(VLOOKUP(B551,'X1'!$B:$AZ,11,FALSE)),IF($X$1=2,(VLOOKUP(B551,'X2'!$B:$AZ,11,FALSE)),IF($X$1=3,(VLOOKUP(B551,'X3'!$B:$AZ,11,FALSE)),IF($X$1=4,(VLOOKUP(B551,'X4'!$B:$AZ,11,FALSE)),IF($X$1=5,(VLOOKUP(B551,'X5'!$B:$AZ,11,FALSE)),IF($X$1=6,(VLOOKUP(B551,'X6'!$B:$AZ,11,FALSE)),IF($X$1=7,(VLOOKUP(B551,'X7'!$B:$AZ,11,FALSE)),IF($X$1=8,(VLOOKUP(B551,'X8'!$B:$AZ,11,FALSE)),IF($X$1=9,(VLOOKUP(B551,'X9'!$B:$AZ,11,FALSE)),IF($X$1=10,(VLOOKUP(B551,'X10'!$B:$AZ,11,FALSE)),IF($X$1=11,(VLOOKUP(B551,'X11'!$B:$AZ,11,FALSE)),IF($X$1=12,(VLOOKUP(B551,'X12'!$B:$AZ,11,FALSE)),IF($X$1=13,(VLOOKUP(B551,'X13'!$B:$AZ,11,FALSE)),"B")))))))))))))))</f>
        <v xml:space="preserve"> </v>
      </c>
      <c r="P551" s="184" t="str">
        <f ca="1">IF(ISERROR(IF($X$1=1,(VLOOKUP(B551,'X1'!$B:$AZ,12,FALSE)),IF($X$1=2,(VLOOKUP(B551,'X2'!$B:$AZ,12,FALSE)),IF($X$1=3,(VLOOKUP(B551,'X3'!$B:$AZ,12,FALSE)),IF($X$1=4,(VLOOKUP(B551,'X4'!$B:$AZ,12,FALSE)),IF($X$1=5,(VLOOKUP(B551,'X5'!$B:$AZ,12,FALSE)),IF($X$1=6,(VLOOKUP(B551,'X6'!$B:$AZ,12,FALSE)),IF($X$1=7,(VLOOKUP(B551,'X7'!$B:$AZ,12,FALSE)),IF($X$1=8,(VLOOKUP(B551,'X8'!$B:$AZ,12,FALSE)),IF($X$1=9,(VLOOKUP(B551,'X9'!$B:$AZ,12,FALSE)),IF($X$1=10,(VLOOKUP(B551,'X10'!$B:$AZ,12,FALSE)),IF($X$1=11,(VLOOKUP(B551,'X11'!$B:$AZ,12,FALSE)),IF($X$1=12,(VLOOKUP(B551,'X12'!$B:$AZ,12,FALSE)),IF($X$1=13,(VLOOKUP(B551,'X13'!$B:$AZ,12,FALSE)),"B"))))))))))))))=TRUE," ",(IF($X$1=1,(VLOOKUP(B551,'X1'!$B:$AZ,12,FALSE)),IF($X$1=2,(VLOOKUP(B551,'X2'!$B:$AZ,12,FALSE)),IF($X$1=3,(VLOOKUP(B551,'X3'!$B:$AZ,12,FALSE)),IF($X$1=4,(VLOOKUP(B551,'X4'!$B:$AZ,12,FALSE)),IF($X$1=5,(VLOOKUP(B551,'X5'!$B:$AZ,12,FALSE)),IF($X$1=6,(VLOOKUP(B551,'X6'!$B:$AZ,12,FALSE)),IF($X$1=7,(VLOOKUP(B551,'X7'!$B:$AZ,12,FALSE)),IF($X$1=8,(VLOOKUP(B551,'X8'!$B:$AZ,12,FALSE)),IF($X$1=9,(VLOOKUP(B551,'X9'!$B:$AZ,12,FALSE)),IF($X$1=10,(VLOOKUP(B551,'X10'!$B:$AZ,12,FALSE)),IF($X$1=11,(VLOOKUP(B551,'X11'!$B:$AZ,12,FALSE)),IF($X$1=12,(VLOOKUP(B551,'X12'!$B:$AZ,12,FALSE)),IF($X$1=13,(VLOOKUP(B551,'X13'!$B:$AZ,12,FALSE)),"B")))))))))))))))</f>
        <v xml:space="preserve"> </v>
      </c>
      <c r="Q551" s="185" t="str">
        <f ca="1">IF(ISERROR(IF($X$1=1,(VLOOKUP(B551,'X1'!$B:$AZ,46,FALSE)),IF($X$1=2,(VLOOKUP(B551,'X2'!$B:$AZ,46,FALSE)),IF($X$1=3,(VLOOKUP(B551,'X3'!$B:$AZ,46,FALSE)),IF($X$1=4,(VLOOKUP(B551,'X4'!$B:$AZ,46,FALSE)),IF($X$1=5,(VLOOKUP(B551,'X5'!$B:$AZ,46,FALSE)),IF($X$1=6,(VLOOKUP(B551,'X6'!$B:$AZ,46,FALSE)),IF($X$1=7,(VLOOKUP(B551,'X7'!$B:$AZ,46,FALSE)),IF($X$1=8,(VLOOKUP(B551,'X8'!$B:$AZ,46,FALSE)),IF($X$1=9,(VLOOKUP(B551,'X9'!$B:$AZ,46,FALSE)),IF($X$1=10,(VLOOKUP(B551,'X10'!$B:$AZ,46,FALSE)),IF($X$1=11,(VLOOKUP(B551,'X11'!$B:$AZ,46,FALSE)),IF($X$1=12,(VLOOKUP(B551,'X12'!$B:$AZ,46,FALSE)),IF($X$1=13,(VLOOKUP(B551,'X13'!$B:$AZ,46,FALSE)),"B"))))))))))))))=TRUE," ",(IF($X$1=1,(VLOOKUP(B551,'X1'!$B:$AZ,46,FALSE)),IF($X$1=2,(VLOOKUP(B551,'X2'!$B:$AZ,46,FALSE)),IF($X$1=3,(VLOOKUP(B551,'X3'!$B:$AZ,46,FALSE)),IF($X$1=4,(VLOOKUP(B551,'X4'!$B:$AZ,46,FALSE)),IF($X$1=5,(VLOOKUP(B551,'X5'!$B:$AZ,46,FALSE)),IF($X$1=6,(VLOOKUP(B551,'X6'!$B:$AZ,46,FALSE)),IF($X$1=7,(VLOOKUP(B551,'X7'!$B:$AZ,46,FALSE)),IF($X$1=8,(VLOOKUP(B551,'X8'!$B:$AZ,46,FALSE)),IF($X$1=9,(VLOOKUP(B551,'X9'!$B:$AZ,46,FALSE)),IF($X$1=10,(VLOOKUP(B551,'X10'!$B:$AZ,46,FALSE)),IF($X$1=11,(VLOOKUP(B551,'X11'!$B:$AZ,46,FALSE)),IF($X$1=12,(VLOOKUP(B551,'X12'!$B:$AZ,46,FALSE)),IF($X$1=13,(VLOOKUP(B551,'X13'!$B:$AZ,46,FALSE)),"B")))))))))))))))</f>
        <v xml:space="preserve"> </v>
      </c>
      <c r="R551" s="185" t="str">
        <f ca="1">IF(ISERROR(IF($X$1=1,(VLOOKUP(B551,'X1'!$B:$AZ,15,FALSE)),IF($X$1=2,(VLOOKUP(B551,'X2'!$B:$AZ,15,FALSE)),IF($X$1=3,(VLOOKUP(B551,'X3'!$B:$AZ,15,FALSE)),IF($X$1=4,(VLOOKUP(B551,'X4'!$B:$AZ,15,FALSE)),IF($X$1=5,(VLOOKUP(B551,'X5'!$B:$AZ,15,FALSE)),IF($X$1=6,(VLOOKUP(B551,'X6'!$B:$AZ,15,FALSE)),IF($X$1=7,(VLOOKUP(B551,'X7'!$B:$AZ,15,FALSE)),IF($X$1=8,(VLOOKUP(B551,'X8'!$B:$AZ,15,FALSE)),IF($X$1=9,(VLOOKUP(B551,'X9'!$B:$AZ,15,FALSE)),IF($X$1=10,(VLOOKUP(B551,'X10'!$B:$AZ,15,FALSE)),IF($X$1=11,(VLOOKUP(B551,'X11'!$B:$AZ,15,FALSE)),IF($X$1=12,(VLOOKUP(B551,'X12'!$B:$AZ,15,FALSE)),IF($X$1=13,(VLOOKUP(B551,'X13'!$B:$AZ,15,FALSE)),"B"))))))))))))))=TRUE," ",(IF($X$1=1,(VLOOKUP(B551,'X1'!$B:$AZ,15,FALSE)),IF($X$1=2,(VLOOKUP(B551,'X2'!$B:$AZ,15,FALSE)),IF($X$1=3,(VLOOKUP(B551,'X3'!$B:$AZ,15,FALSE)),IF($X$1=4,(VLOOKUP(B551,'X4'!$B:$AZ,15,FALSE)),IF($X$1=5,(VLOOKUP(B551,'X5'!$B:$AZ,15,FALSE)),IF($X$1=6,(VLOOKUP(B551,'X6'!$B:$AZ,15,FALSE)),IF($X$1=7,(VLOOKUP(B551,'X7'!$B:$AZ,15,FALSE)),IF($X$1=8,(VLOOKUP(B551,'X8'!$B:$AZ,15,FALSE)),IF($X$1=9,(VLOOKUP(B551,'X9'!$B:$AZ,15,FALSE)),IF($X$1=10,(VLOOKUP(B551,'X10'!$B:$AZ,15,FALSE)),IF($X$1=11,(VLOOKUP(B551,'X11'!$B:$AZ,15,FALSE)),IF($X$1=12,(VLOOKUP(B551,'X12'!$B:$AZ,15,FALSE)),IF($X$1=13,(VLOOKUP(B551,'X13'!$B:$AZ,15,FALSE)),"B")))))))))))))))</f>
        <v xml:space="preserve"> </v>
      </c>
      <c r="S551" s="185" t="str">
        <f ca="1">IF(ISERROR(IF((IF($X$1=1,(VLOOKUP(B551,'X1'!$B:$AZ,14,FALSE)),(IF($X$1=2,(VLOOKUP(B551,'X2'!$B:$AZ,14,FALSE)),(IF($X$1=3,(VLOOKUP(B551,'X3'!$B:$AZ,14,FALSE)),(IF($X$1=4,(VLOOKUP(B551,'X4'!$B:$AZ,14,FALSE)),(IF($X$1=5,(VLOOKUP(B551,'X5'!$B:$AZ,14,FALSE)),(IF($X$1=6,(VLOOKUP(B551,'X6'!$B:$AZ,14,FALSE)),(IF($X$1=7,(VLOOKUP(B551,'X7'!$B:$AZ,14,FALSE)),(IF($X$1=8,(VLOOKUP(B551,'X8'!$B:$AZ,14,FALSE)),(IF($X$1=9,(VLOOKUP(B551,'X9'!$B:$AZ,14,FALSE)),(IF($X$1=10,(VLOOKUP(B551,'X10'!$B:$AZ,14,FALSE)),(IF($X$1=11,(VLOOKUP(B551,'X11'!$B:$AZ,14,FALSE)),(IF($X$1=12,(VLOOKUP(B551,'X12'!$B:$AZ,14,FALSE)),(VLOOKUP(B551,'X13'!$B:$AZ,14,FALSE))))))))))))))))))))))))))=$V$1," ",(IF($X$1=1,(VLOOKUP(B551,'X1'!$B:$AZ,14,FALSE)),(IF($X$1=2,(VLOOKUP(B551,'X2'!$B:$AZ,14,FALSE)),(IF($X$1=3,(VLOOKUP(B551,'X3'!$B:$AZ,14,FALSE)),(IF($X$1=4,(VLOOKUP(B551,'X4'!$B:$AZ,14,FALSE)),(IF($X$1=5,(VLOOKUP(B551,'X5'!$B:$AZ,14,FALSE)),(IF($X$1=6,(VLOOKUP(B551,'X6'!$B:$AZ,14,FALSE)),(IF($X$1=7,(VLOOKUP(B551,'X7'!$B:$AZ,14,FALSE)),(IF($X$1=8,(VLOOKUP(B551,'X8'!$B:$AZ,14,FALSE)),(IF($X$1=9,(VLOOKUP(B551,'X9'!$B:$AZ,14,FALSE)),(IF($X$1=10,(VLOOKUP(B551,'X10'!$B:$AZ,14,FALSE)),(IF($X$1=11,(VLOOKUP(B551,'X11'!$B:$AZ,14,FALSE)),(IF($X$1=12,(VLOOKUP(B551,'X12'!$B:$AZ,14,FALSE)),(VLOOKUP(B551,'X13'!$B:$AZ,14,FALSE))))))))))))))))))))))))))))=TRUE," ",(IF((IF($X$1=1,(VLOOKUP(B551,'X1'!$B:$AZ,14,FALSE)),(IF($X$1=2,(VLOOKUP(B551,'X2'!$B:$AZ,14,FALSE)),(IF($X$1=3,(VLOOKUP(B551,'X3'!$B:$AZ,14,FALSE)),(IF($X$1=4,(VLOOKUP(B551,'X4'!$B:$AZ,14,FALSE)),(IF($X$1=5,(VLOOKUP(B551,'X5'!$B:$AZ,14,FALSE)),(IF($X$1=6,(VLOOKUP(B551,'X6'!$B:$AZ,14,FALSE)),(IF($X$1=7,(VLOOKUP(B551,'X7'!$B:$AZ,14,FALSE)),(IF($X$1=8,(VLOOKUP(B551,'X8'!$B:$AZ,14,FALSE)),(IF($X$1=9,(VLOOKUP(B551,'X9'!$B:$AZ,14,FALSE)),(IF($X$1=10,(VLOOKUP(B551,'X10'!$B:$AZ,14,FALSE)),(IF($X$1=11,(VLOOKUP(B551,'X11'!$B:$AZ,14,FALSE)),(IF($X$1=12,(VLOOKUP(B551,'X12'!$B:$AZ,14,FALSE)),(VLOOKUP(B551,'X13'!$B:$AZ,14,FALSE))))))))))))))))))))))))))=$V$1," ",(IF($X$1=1,(VLOOKUP(B551,'X1'!$B:$AZ,14,FALSE)),(IF($X$1=2,(VLOOKUP(B551,'X2'!$B:$AZ,14,FALSE)),(IF($X$1=3,(VLOOKUP(B551,'X3'!$B:$AZ,14,FALSE)),(IF($X$1=4,(VLOOKUP(B551,'X4'!$B:$AZ,14,FALSE)),(IF($X$1=5,(VLOOKUP(B551,'X5'!$B:$AZ,14,FALSE)),(IF($X$1=6,(VLOOKUP(B551,'X6'!$B:$AZ,14,FALSE)),(IF($X$1=7,(VLOOKUP(B551,'X7'!$B:$AZ,14,FALSE)),(IF($X$1=8,(VLOOKUP(B551,'X8'!$B:$AZ,14,FALSE)),(IF($X$1=9,(VLOOKUP(B551,'X9'!$B:$AZ,14,FALSE)),(IF($X$1=10,(VLOOKUP(B551,'X10'!$B:$AZ,14,FALSE)),(IF($X$1=11,(VLOOKUP(B551,'X11'!$B:$AZ,14,FALSE)),(IF($X$1=12,(VLOOKUP(B551,'X12'!$B:$AZ,14,FALSE)),(VLOOKUP(B551,'X13'!$B:$AZ,14,FALSE)))))))))))))))))))))))))))))</f>
        <v xml:space="preserve"> </v>
      </c>
    </row>
    <row r="552" spans="1:19" ht="14.1" customHeight="1" x14ac:dyDescent="0.2">
      <c r="A552" s="156" t="s">
        <v>1058</v>
      </c>
      <c r="B552" s="122" t="str">
        <f>IF(ISERROR(IF($U$16=1,(VLOOKUP(A552,$AC$89:$AH$125,2,FALSE)),IF((IF($X$1=1,'X1'!B511,(IF($X$1=2,'X2'!B511,(IF($X$1=3,'X3'!B511,(IF($X$1=4,'X4'!B511,(IF($X$1=5,'X5'!B511,(IF($X$1=6,'X6'!B511,(IF($X$1=7,'X7'!B511,(IF($X$1=8,'X8'!B511,(IF($X$1=9,'X9'!B511,(IF($X$1=10,'X10'!B511,(IF($X$1=11,'X11'!B511,(IF($X$1=12,'X12'!B511,'X13'!B511))))))))))))))))))))))))="","",(IF($X$1=1,'X1'!B511,(IF($X$1=2,'X2'!B511,(IF($X$1=3,'X3'!B511,(IF($X$1=4,'X4'!B511,(IF($X$1=5,'X5'!B511,(IF($X$1=6,'X6'!B511,(IF($X$1=7,'X7'!B511,(IF($X$1=8,'X8'!B511,(IF($X$1=9,'X9'!B511,(IF($X$1=10,'X10'!B511,(IF($X$1=11,'X11'!B511,(IF($X$1=12,'X12'!B511,'X13'!B511)))))))))))))))))))))))))))=TRUE," ",(IF($U$16=1,(VLOOKUP(A552,$AC$89:$AH$125,2,FALSE)),IF((IF($X$1=1,'X1'!B511,(IF($X$1=2,'X2'!B511,(IF($X$1=3,'X3'!B511,(IF($X$1=4,'X4'!B511,(IF($X$1=5,'X5'!B511,(IF($X$1=6,'X6'!B511,(IF($X$1=7,'X7'!B511,(IF($X$1=8,'X8'!B511,(IF($X$1=9,'X9'!B511,(IF($X$1=10,'X10'!B511,(IF($X$1=11,'X11'!B511,(IF($X$1=12,'X12'!B511,'X13'!B511))))))))))))))))))))))))="","",(IF($X$1=1,'X1'!B511,(IF($X$1=2,'X2'!B511,(IF($X$1=3,'X3'!B511,(IF($X$1=4,'X4'!B511,(IF($X$1=5,'X5'!B511,(IF($X$1=6,'X6'!B511,(IF($X$1=7,'X7'!B511,(IF($X$1=8,'X8'!B511,(IF($X$1=9,'X9'!B511,(IF($X$1=10,'X10'!B511,(IF($X$1=11,'X11'!B511,(IF($X$1=12,'X12'!B511,'X13'!B511))))))))))))))))))))))))))))</f>
        <v/>
      </c>
      <c r="C552" s="181" t="str">
        <f ca="1">IF(ISERROR(IF($X$1=1,(VLOOKUP(B552,'X1'!$B:$AZ,47,FALSE)),IF($X$1=2,(VLOOKUP(B552,'X2'!$B:$AZ,47,FALSE)),IF($X$1=3,(VLOOKUP(B552,'X3'!$B:$AZ,47,FALSE)),IF($X$1=4,(VLOOKUP(B552,'X4'!$B:$AZ,47,FALSE)),IF($X$1=5,(VLOOKUP(B552,'X5'!$B:$AZ,47,FALSE)),IF($X$1=6,(VLOOKUP(B552,'X6'!$B:$AZ,47,FALSE)),IF($X$1=7,(VLOOKUP(B552,'X7'!$B:$AZ,47,FALSE)),IF($X$1=8,(VLOOKUP(B552,'X8'!$B:$AZ,47,FALSE)),IF($X$1=9,(VLOOKUP(B552,'X9'!$B:$AZ,47,FALSE)),IF($X$1=10,(VLOOKUP(B552,'X10'!$B:$AZ,47,FALSE)),IF($X$1=11,(VLOOKUP(B552,'X11'!$B:$AZ,47,FALSE)),IF($X$1=12,(VLOOKUP(B552,'X12'!$B:$AZ,47,FALSE)),IF($X$1=13,(VLOOKUP(B552,'X13'!$B:$AZ,47,FALSE)),"B"))))))))))))))=TRUE," ",(IF($X$1=1,(VLOOKUP(B552,'X1'!$B:$AZ,47,FALSE)),IF($X$1=2,(VLOOKUP(B552,'X2'!$B:$AZ,47,FALSE)),IF($X$1=3,(VLOOKUP(B552,'X3'!$B:$AZ,47,FALSE)),IF($X$1=4,(VLOOKUP(B552,'X4'!$B:$AZ,47,FALSE)),IF($X$1=5,(VLOOKUP(B552,'X5'!$B:$AZ,47,FALSE)),IF($X$1=6,(VLOOKUP(B552,'X6'!$B:$AZ,47,FALSE)),IF($X$1=7,(VLOOKUP(B552,'X7'!$B:$AZ,47,FALSE)),IF($X$1=8,(VLOOKUP(B552,'X8'!$B:$AZ,47,FALSE)),IF($X$1=9,(VLOOKUP(B552,'X9'!$B:$AZ,47,FALSE)),IF($X$1=10,(VLOOKUP(B552,'X10'!$B:$AZ,47,FALSE)),IF($X$1=11,(VLOOKUP(B552,'X11'!$B:$AZ,47,FALSE)),IF($X$1=12,(VLOOKUP(B552,'X12'!$B:$AZ,47,FALSE)),IF($X$1=13,(VLOOKUP(B552,'X13'!$B:$AZ,47,FALSE)),"B")))))))))))))))</f>
        <v xml:space="preserve"> </v>
      </c>
      <c r="D552" s="181" t="str">
        <f ca="1">IF(ISERROR(IF($X$1=1,(VLOOKUP(B552,'X1'!$B:$AP,41,FALSE)),IF($X$1=2,(VLOOKUP(B552,'X2'!$B:$AP,41,FALSE)),IF($X$1=3,(VLOOKUP(B552,'X3'!$B:$AP,41,FALSE)),IF($X$1=4,(VLOOKUP(B552,'X4'!$B:$AP,41,FALSE)),IF($X$1=5,(VLOOKUP(B552,'X5'!$B:$AP,41,FALSE)),IF($X$1=6,(VLOOKUP(B552,'X6'!$B:$AP,41,FALSE)),IF($X$1=7,(VLOOKUP(B552,'X7'!$B:$AP,41,FALSE)),IF($X$1=8,(VLOOKUP(B552,'X8'!$B:$AP,41,FALSE)),IF($X$1=9,(VLOOKUP(B552,'X9'!$B:$AP,41,FALSE)),IF($X$1=10,(VLOOKUP(B552,'X10'!$B:$AP,41,FALSE)),IF($X$1=11,(VLOOKUP(B552,'X11'!$B:$AP,41,FALSE)),IF($X$1=12,(VLOOKUP(B552,'X12'!$B:$AP,41,FALSE)),IF($X$1=13,(VLOOKUP(B552,'X13'!$B:$AP,41,FALSE)),"B"))))))))))))))=TRUE," ",(IF($X$1=1,(VLOOKUP(B552,'X1'!$B:$AP,41,FALSE)),IF($X$1=2,(VLOOKUP(B552,'X2'!$B:$AP,41,FALSE)),IF($X$1=3,(VLOOKUP(B552,'X3'!$B:$AP,41,FALSE)),IF($X$1=4,(VLOOKUP(B552,'X4'!$B:$AP,41,FALSE)),IF($X$1=5,(VLOOKUP(B552,'X5'!$B:$AP,41,FALSE)),IF($X$1=6,(VLOOKUP(B552,'X6'!$B:$AP,41,FALSE)),IF($X$1=7,(VLOOKUP(B552,'X7'!$B:$AP,41,FALSE)),IF($X$1=8,(VLOOKUP(B552,'X8'!$B:$AP,41,FALSE)),IF($X$1=9,(VLOOKUP(B552,'X9'!$B:$AP,41,FALSE)),IF($X$1=10,(VLOOKUP(B552,'X10'!$B:$AP,41,FALSE)),IF($X$1=11,(VLOOKUP(B552,'X11'!$B:$AP,41,FALSE)),IF($X$1=12,(VLOOKUP(B552,'X12'!$B:$AP,41,FALSE)),IF($X$1=13,(VLOOKUP(B552,'X13'!$B:$AP,41,FALSE)),"B")))))))))))))))</f>
        <v xml:space="preserve"> </v>
      </c>
      <c r="E552" s="182" t="str">
        <f ca="1">IF(ISERROR(IF($X$1=1,(VLOOKUP(B552,'X1'!$B:$AP,7,FALSE)),IF($X$1=2,(VLOOKUP(B552,'X2'!$B:$AP,7,FALSE)),IF($X$1=3,(VLOOKUP(B552,'X3'!$B:$AP,7,FALSE)),IF($X$1=4,(VLOOKUP(B552,'X4'!$B:$AP,7,FALSE)),IF($X$1=5,(VLOOKUP(B552,'X5'!$B:$AP,7,FALSE)),IF($X$1=6,(VLOOKUP(B552,'X6'!$B:$AP,7,FALSE)),IF($X$1=7,(VLOOKUP(B552,'X7'!$B:$AP,7,FALSE)),IF($X$1=8,(VLOOKUP(B552,'X8'!$B:$AP,7,FALSE)),IF($X$1=9,(VLOOKUP(B552,'X9'!$B:$AP,7,FALSE)),IF($X$1=10,(VLOOKUP(B552,'X10'!$B:$AP,7,FALSE)),IF($X$1=11,(VLOOKUP(B552,'X11'!$B:$AP,7,FALSE)),IF($X$1=12,(VLOOKUP(B552,'X12'!$B:$AP,7,FALSE)),IF($X$1=13,(VLOOKUP(B552,'X13'!$B:$AP,7,FALSE)),"B"))))))))))))))=TRUE," ",(IF($X$1=1,(VLOOKUP(B552,'X1'!$B:$AP,7,FALSE)),IF($X$1=2,(VLOOKUP(B552,'X2'!$B:$AP,7,FALSE)),IF($X$1=3,(VLOOKUP(B552,'X3'!$B:$AP,7,FALSE)),IF($X$1=4,(VLOOKUP(B552,'X4'!$B:$AP,7,FALSE)),IF($X$1=5,(VLOOKUP(B552,'X5'!$B:$AP,7,FALSE)),IF($X$1=6,(VLOOKUP(B552,'X6'!$B:$AP,7,FALSE)),IF($X$1=7,(VLOOKUP(B552,'X7'!$B:$AP,7,FALSE)),IF($X$1=8,(VLOOKUP(B552,'X8'!$B:$AP,7,FALSE)),IF($X$1=9,(VLOOKUP(B552,'X9'!$B:$AP,7,FALSE)),IF($X$1=10,(VLOOKUP(B552,'X10'!$B:$AP,7,FALSE)),IF($X$1=11,(VLOOKUP(B552,'X11'!$B:$AP,7,FALSE)),IF($X$1=12,(VLOOKUP(B552,'X12'!$B:$AP,7,FALSE)),IF($X$1=13,(VLOOKUP(B552,'X13'!$B:$AP,7,FALSE)),"B")))))))))))))))</f>
        <v xml:space="preserve"> </v>
      </c>
      <c r="F552" s="182" t="str">
        <f ca="1">IF(ISERROR(IF((IF($X$1=1,(VLOOKUP(B552,'X1'!$B:$AO,6,FALSE)),(IF($X$1=2,(VLOOKUP(B552,'X2'!$B:$AO,6,FALSE)),(IF($X$1=3,(VLOOKUP(B552,'X3'!$B:$AO,6,FALSE)),(IF($X$1=4,(VLOOKUP(B552,'X4'!$B:$AO,6,FALSE)),(IF($X$1=5,(VLOOKUP(B552,'X5'!$B:$AO,6,FALSE)),(IF($X$1=6,(VLOOKUP(B552,'X6'!$B:$AO,6,FALSE)),(IF($X$1=7,(VLOOKUP(B552,'X7'!$B:$AO,6,FALSE)),(IF($X$1=8,(VLOOKUP(B552,'X8'!$B:$AO,6,FALSE)),(IF($X$1=9,(VLOOKUP(B552,'X9'!$B:$AO,6,FALSE)),(IF($X$1=10,(VLOOKUP(B552,'X10'!$B:$AO,6,FALSE)),(IF($X$1=11,(VLOOKUP(B552,'X11'!$B:$AO,6,FALSE)),(IF($X$1=12,(VLOOKUP(B552,'X12'!$B:$AO,6,FALSE)),(VLOOKUP(B552,'X13'!$B:$AO,6,FALSE))))))))))))))))))))))))))=$V$1," ",(IF($X$1=1,(VLOOKUP(B552,'X1'!$B:$AO,6,FALSE)),(IF($X$1=2,(VLOOKUP(B552,'X2'!$B:$AO,6,FALSE)),(IF($X$1=3,(VLOOKUP(B552,'X3'!$B:$AO,6,FALSE)),(IF($X$1=4,(VLOOKUP(B552,'X4'!$B:$AO,6,FALSE)),(IF($X$1=5,(VLOOKUP(B552,'X5'!$B:$AO,6,FALSE)),(IF($X$1=6,(VLOOKUP(B552,'X6'!$B:$AO,6,FALSE)),(IF($X$1=7,(VLOOKUP(B552,'X7'!$B:$AO,6,FALSE)),(IF($X$1=8,(VLOOKUP(B552,'X8'!$B:$AO,6,FALSE)),(IF($X$1=9,(VLOOKUP(B552,'X9'!$B:$AO,6,FALSE)),(IF($X$1=10,(VLOOKUP(B552,'X10'!$B:$AO,6,FALSE)),(IF($X$1=11,(VLOOKUP(B552,'X11'!$B:$AO,6,FALSE)),(IF($X$1=12,(VLOOKUP(B552,'X12'!$B:$AO,6,FALSE)),(VLOOKUP(B552,'X13'!$B:$AO,6,FALSE))))))))))))))))))))))))))))=TRUE," ",(IF((IF($X$1=1,(VLOOKUP(B552,'X1'!$B:$AO,6,FALSE)),(IF($X$1=2,(VLOOKUP(B552,'X2'!$B:$AO,6,FALSE)),(IF($X$1=3,(VLOOKUP(B552,'X3'!$B:$AO,6,FALSE)),(IF($X$1=4,(VLOOKUP(B552,'X4'!$B:$AO,6,FALSE)),(IF($X$1=5,(VLOOKUP(B552,'X5'!$B:$AO,6,FALSE)),(IF($X$1=6,(VLOOKUP(B552,'X6'!$B:$AO,6,FALSE)),(IF($X$1=7,(VLOOKUP(B552,'X7'!$B:$AO,6,FALSE)),(IF($X$1=8,(VLOOKUP(B552,'X8'!$B:$AO,6,FALSE)),(IF($X$1=9,(VLOOKUP(B552,'X9'!$B:$AO,6,FALSE)),(IF($X$1=10,(VLOOKUP(B552,'X10'!$B:$AO,6,FALSE)),(IF($X$1=11,(VLOOKUP(B552,'X11'!$B:$AO,6,FALSE)),(IF($X$1=12,(VLOOKUP(B552,'X12'!$B:$AO,6,FALSE)),(VLOOKUP(B552,'X13'!$B:$AO,6,FALSE))))))))))))))))))))))))))=$V$1," ",(IF($X$1=1,(VLOOKUP(B552,'X1'!$B:$AO,6,FALSE)),(IF($X$1=2,(VLOOKUP(B552,'X2'!$B:$AO,6,FALSE)),(IF($X$1=3,(VLOOKUP(B552,'X3'!$B:$AO,6,FALSE)),(IF($X$1=4,(VLOOKUP(B552,'X4'!$B:$AO,6,FALSE)),(IF($X$1=5,(VLOOKUP(B552,'X5'!$B:$AO,6,FALSE)),(IF($X$1=6,(VLOOKUP(B552,'X6'!$B:$AO,6,FALSE)),(IF($X$1=7,(VLOOKUP(B552,'X7'!$B:$AO,6,FALSE)),(IF($X$1=8,(VLOOKUP(B552,'X8'!$B:$AO,6,FALSE)),(IF($X$1=9,(VLOOKUP(B552,'X9'!$B:$AO,6,FALSE)),(IF($X$1=10,(VLOOKUP(B552,'X10'!$B:$AO,6,FALSE)),(IF($X$1=11,(VLOOKUP(B552,'X11'!$B:$AO,6,FALSE)),(IF($X$1=12,(VLOOKUP(B552,'X12'!$B:$AO,6,FALSE)),(VLOOKUP(B552,'X13'!$B:$AO,6,FALSE)))))))))))))))))))))))))))))</f>
        <v xml:space="preserve"> </v>
      </c>
      <c r="G552" s="182" t="str">
        <f ca="1">IF(ISERROR(IF($X$1=1,(VLOOKUP(B552,'X1'!$B:$AZ,44,FALSE)),IF($X$1=2,(VLOOKUP(B552,'X2'!$B:$AZ,44,FALSE)),IF($X$1=3,(VLOOKUP(B552,'X3'!$B:$AZ,44,FALSE)),IF($X$1=4,(VLOOKUP(B552,'X4'!$B:$AZ,44,FALSE)),IF($X$1=5,(VLOOKUP(B552,'X5'!$B:$AZ,44,FALSE)),IF($X$1=6,(VLOOKUP(B552,'X6'!$B:$AZ,44,FALSE)),IF($X$1=7,(VLOOKUP(B552,'X7'!$B:$AZ,44,FALSE)),IF($X$1=8,(VLOOKUP(B552,'X8'!$B:$AZ,44,FALSE)),IF($X$1=9,(VLOOKUP(B552,'X9'!$B:$AZ,44,FALSE)),IF($X$1=10,(VLOOKUP(B552,'X10'!$B:$AZ,44,FALSE)),IF($X$1=11,(VLOOKUP(B552,'X11'!$B:$AZ,44,FALSE)),IF($X$1=12,(VLOOKUP(B552,'X12'!$B:$AZ,44,FALSE)),IF($X$1=13,(VLOOKUP(B552,'X13'!$B:$AZ,44,FALSE)),"B"))))))))))))))=TRUE," ",(IF($X$1=1,(VLOOKUP(B552,'X1'!$B:$AZ,44,FALSE)),IF($X$1=2,(VLOOKUP(B552,'X2'!$B:$AZ,44,FALSE)),IF($X$1=3,(VLOOKUP(B552,'X3'!$B:$AZ,44,FALSE)),IF($X$1=4,(VLOOKUP(B552,'X4'!$B:$AZ,44,FALSE)),IF($X$1=5,(VLOOKUP(B552,'X5'!$B:$AZ,44,FALSE)),IF($X$1=6,(VLOOKUP(B552,'X6'!$B:$AZ,44,FALSE)),IF($X$1=7,(VLOOKUP(B552,'X7'!$B:$AZ,44,FALSE)),IF($X$1=8,(VLOOKUP(B552,'X8'!$B:$AZ,44,FALSE)),IF($X$1=9,(VLOOKUP(B552,'X9'!$B:$AZ,44,FALSE)),IF($X$1=10,(VLOOKUP(B552,'X10'!$B:$AZ,44,FALSE)),IF($X$1=11,(VLOOKUP(B552,'X11'!$B:$AZ,44,FALSE)),IF($X$1=12,(VLOOKUP(B552,'X12'!$B:$AZ,44,FALSE)),IF($X$1=13,(VLOOKUP(B552,'X13'!$B:$AZ,44,FALSE)),"B")))))))))))))))</f>
        <v xml:space="preserve"> </v>
      </c>
      <c r="H552" s="182" t="str">
        <f ca="1">IF(ISERROR(IF($X$1=1,(VLOOKUP(B552,'X1'!$B:$AZ,8,FALSE)),IF($X$1=2,(VLOOKUP(B552,'X2'!$B:$AZ,8,FALSE)),IF($X$1=3,(VLOOKUP(B552,'X3'!$B:$AZ,8,FALSE)),IF($X$1=4,(VLOOKUP(B552,'X4'!$B:$AZ,8,FALSE)),IF($X$1=5,(VLOOKUP(B552,'X5'!$B:$AZ,8,FALSE)),IF($X$1=6,(VLOOKUP(B552,'X6'!$B:$AZ,8,FALSE)),IF($X$1=7,(VLOOKUP(B552,'X7'!$B:$AZ,8,FALSE)),IF($X$1=8,(VLOOKUP(B552,'X8'!$B:$AZ,8,FALSE)),IF($X$1=9,(VLOOKUP(B552,'X9'!$B:$AZ,8,FALSE)),IF($X$1=10,(VLOOKUP(B552,'X10'!$B:$AZ,8,FALSE)),IF($X$1=11,(VLOOKUP(B552,'X11'!$B:$AZ,8,FALSE)),IF($X$1=12,(VLOOKUP(B552,'X12'!$B:$AZ,8,FALSE)),IF($X$1=13,(VLOOKUP(B552,'X13'!$B:$AZ,8,FALSE)),"B"))))))))))))))=TRUE," ",(IF($X$1=1,(VLOOKUP(B552,'X1'!$B:$AZ,8,FALSE)),IF($X$1=2,(VLOOKUP(B552,'X2'!$B:$AZ,8,FALSE)),IF($X$1=3,(VLOOKUP(B552,'X3'!$B:$AZ,8,FALSE)),IF($X$1=4,(VLOOKUP(B552,'X4'!$B:$AZ,8,FALSE)),IF($X$1=5,(VLOOKUP(B552,'X5'!$B:$AZ,8,FALSE)),IF($X$1=6,(VLOOKUP(B552,'X6'!$B:$AZ,8,FALSE)),IF($X$1=7,(VLOOKUP(B552,'X7'!$B:$AZ,8,FALSE)),IF($X$1=8,(VLOOKUP(B552,'X8'!$B:$AZ,8,FALSE)),IF($X$1=9,(VLOOKUP(B552,'X9'!$B:$AZ,8,FALSE)),IF($X$1=10,(VLOOKUP(B552,'X10'!$B:$AZ,8,FALSE)),IF($X$1=11,(VLOOKUP(B552,'X11'!$B:$AZ,8,FALSE)),IF($X$1=12,(VLOOKUP(B552,'X12'!$B:$AZ,8,FALSE)),IF($X$1=13,(VLOOKUP(B552,'X13'!$B:$AZ,8,FALSE)),"B")))))))))))))))</f>
        <v xml:space="preserve"> </v>
      </c>
      <c r="I552" s="183" t="str">
        <f ca="1">IF(ISERROR(IF($X$1=1,(VLOOKUP(B552,'X1'!$B:$AZ,2,FALSE)),IF($X$1=2,(VLOOKUP(B552,'X2'!$B:$AZ,2,FALSE)),IF($X$1=3,(VLOOKUP(B552,'X3'!$B:$AZ,2,FALSE)),IF($X$1=4,(VLOOKUP(B552,'X4'!$B:$AZ,2,FALSE)),IF($X$1=5,(VLOOKUP(B552,'X5'!$B:$AZ,2,FALSE)),IF($X$1=6,(VLOOKUP(B552,'X6'!$B:$AZ,2,FALSE)),IF($X$1=7,(VLOOKUP(B552,'X7'!$B:$AZ,2,FALSE)),IF($X$1=8,(VLOOKUP(B552,'X8'!$B:$AZ,2,FALSE)),IF($X$1=9,(VLOOKUP(B552,'X9'!$B:$AZ,2,FALSE)),IF($X$1=10,(VLOOKUP(B552,'X10'!$B:$AZ,2,FALSE)),IF($X$1=11,(VLOOKUP(B552,'X11'!$B:$AZ,2,FALSE)),IF($X$1=12,(VLOOKUP(B552,'X12'!$B:$AZ,2,FALSE)),IF($X$1=13,(VLOOKUP(B552,'X13'!$B:$AZ,2,FALSE)),"B"))))))))))))))=TRUE," ",(IF($X$1=1,(VLOOKUP(B552,'X1'!$B:$AZ,2,FALSE)),IF($X$1=2,(VLOOKUP(B552,'X2'!$B:$AZ,2,FALSE)),IF($X$1=3,(VLOOKUP(B552,'X3'!$B:$AZ,2,FALSE)),IF($X$1=4,(VLOOKUP(B552,'X4'!$B:$AZ,2,FALSE)),IF($X$1=5,(VLOOKUP(B552,'X5'!$B:$AZ,2,FALSE)),IF($X$1=6,(VLOOKUP(B552,'X6'!$B:$AZ,2,FALSE)),IF($X$1=7,(VLOOKUP(B552,'X7'!$B:$AZ,2,FALSE)),IF($X$1=8,(VLOOKUP(B552,'X8'!$B:$AZ,2,FALSE)),IF($X$1=9,(VLOOKUP(B552,'X9'!$B:$AZ,2,FALSE)),IF($X$1=10,(VLOOKUP(B552,'X10'!$B:$AZ,2,FALSE)),IF($X$1=11,(VLOOKUP(B552,'X11'!$B:$AZ,2,FALSE)),IF($X$1=12,(VLOOKUP(B552,'X12'!$B:$AZ,2,FALSE)),IF($X$1=13,(VLOOKUP(B552,'X13'!$B:$AZ,2,FALSE)),"B")))))))))))))))</f>
        <v xml:space="preserve"> </v>
      </c>
      <c r="J552" s="183" t="str">
        <f ca="1">IF(ISERROR(IF($X$1=1,(VLOOKUP(B552,'X1'!$B:$AZ,3,FALSE)),IF($X$1=2,(VLOOKUP(B552,'X2'!$B:$AZ,3,FALSE)),IF($X$1=3,(VLOOKUP(B552,'X3'!$B:$AZ,3,FALSE)),IF($X$1=4,(VLOOKUP(B552,'X4'!$B:$AZ,3,FALSE)),IF($X$1=5,(VLOOKUP(B552,'X5'!$B:$AZ,3,FALSE)),IF($X$1=6,(VLOOKUP(B552,'X6'!$B:$AZ,3,FALSE)),IF($X$1=7,(VLOOKUP(B552,'X7'!$B:$AZ,3,FALSE)),IF($X$1=8,(VLOOKUP(B552,'X8'!$B:$AZ,3,FALSE)),IF($X$1=9,(VLOOKUP(B552,'X9'!$B:$AZ,3,FALSE)),IF($X$1=10,(VLOOKUP(B552,'X10'!$B:$AZ,3,FALSE)),IF($X$1=11,(VLOOKUP(B552,'X11'!$B:$AZ,3,FALSE)),IF($X$1=12,(VLOOKUP(B552,'X12'!$B:$AZ,3,FALSE)),IF($X$1=13,(VLOOKUP(B552,'X13'!$B:$AZ,3,FALSE)),"B"))))))))))))))=TRUE," ",(IF($X$1=1,(VLOOKUP(B552,'X1'!$B:$AZ,3,FALSE)),IF($X$1=2,(VLOOKUP(B552,'X2'!$B:$AZ,3,FALSE)),IF($X$1=3,(VLOOKUP(B552,'X3'!$B:$AZ,3,FALSE)),IF($X$1=4,(VLOOKUP(B552,'X4'!$B:$AZ,3,FALSE)),IF($X$1=5,(VLOOKUP(B552,'X5'!$B:$AZ,3,FALSE)),IF($X$1=6,(VLOOKUP(B552,'X6'!$B:$AZ,3,FALSE)),IF($X$1=7,(VLOOKUP(B552,'X7'!$B:$AZ,3,FALSE)),IF($X$1=8,(VLOOKUP(B552,'X8'!$B:$AZ,3,FALSE)),IF($X$1=9,(VLOOKUP(B552,'X9'!$B:$AZ,3,FALSE)),IF($X$1=10,(VLOOKUP(B552,'X10'!$B:$AZ,3,FALSE)),IF($X$1=11,(VLOOKUP(B552,'X11'!$B:$AZ,3,FALSE)),IF($X$1=12,(VLOOKUP(B552,'X12'!$B:$AZ,3,FALSE)),IF($X$1=13,(VLOOKUP(B552,'X13'!$B:$AZ,3,FALSE)),"B")))))))))))))))</f>
        <v xml:space="preserve"> </v>
      </c>
      <c r="K552" s="183" t="str">
        <f ca="1">IF(ISERROR(IF($X$1=1,(VLOOKUP(B552,'X1'!$B:$AZ,5,FALSE)),IF($X$1=2,(VLOOKUP(B552,'X2'!$B:$AZ,5,FALSE)),IF($X$1=3,(VLOOKUP(B552,'X3'!$B:$AZ,5,FALSE)),IF($X$1=4,(VLOOKUP(B552,'X4'!$B:$AZ,5,FALSE)),IF($X$1=5,(VLOOKUP(B552,'X5'!$B:$AZ,5,FALSE)),IF($X$1=6,(VLOOKUP(B552,'X6'!$B:$AZ,5,FALSE)),IF($X$1=7,(VLOOKUP(B552,'X7'!$B:$AZ,5,FALSE)),IF($X$1=8,(VLOOKUP(B552,'X8'!$B:$AZ,5,FALSE)),IF($X$1=9,(VLOOKUP(B552,'X9'!$B:$AZ,5,FALSE)),IF($X$1=10,(VLOOKUP(B552,'X10'!$B:$AZ,5,FALSE)),IF($X$1=11,(VLOOKUP(B552,'X11'!$B:$AZ,5,FALSE)),IF($X$1=12,(VLOOKUP(B552,'X12'!$B:$AZ,5,FALSE)),IF($X$1=13,(VLOOKUP(B552,'X13'!$B:$AZ,5,FALSE)),"B"))))))))))))))=TRUE," ",(IF($X$1=1,(VLOOKUP(B552,'X1'!$B:$AZ,5,FALSE)),IF($X$1=2,(VLOOKUP(B552,'X2'!$B:$AZ,5,FALSE)),IF($X$1=3,(VLOOKUP(B552,'X3'!$B:$AZ,5,FALSE)),IF($X$1=4,(VLOOKUP(B552,'X4'!$B:$AZ,5,FALSE)),IF($X$1=5,(VLOOKUP(B552,'X5'!$B:$AZ,5,FALSE)),IF($X$1=6,(VLOOKUP(B552,'X6'!$B:$AZ,5,FALSE)),IF($X$1=7,(VLOOKUP(B552,'X7'!$B:$AZ,5,FALSE)),IF($X$1=8,(VLOOKUP(B552,'X8'!$B:$AZ,5,FALSE)),IF($X$1=9,(VLOOKUP(B552,'X9'!$B:$AZ,5,FALSE)),IF($X$1=10,(VLOOKUP(B552,'X10'!$B:$AZ,5,FALSE)),IF($X$1=11,(VLOOKUP(B552,'X11'!$B:$AZ,5,FALSE)),IF($X$1=12,(VLOOKUP(B552,'X12'!$B:$AZ,5,FALSE)),IF($X$1=13,(VLOOKUP(B552,'X13'!$B:$AZ,5,FALSE)),"B")))))))))))))))</f>
        <v xml:space="preserve"> </v>
      </c>
      <c r="L552" s="184" t="str">
        <f ca="1">IF(ISERROR(IF($X$1=1,(VLOOKUP(B552,'X1'!$B:$AZ,9,FALSE)),IF($X$1=2,(VLOOKUP(B552,'X2'!$B:$AZ,9,FALSE)),IF($X$1=3,(VLOOKUP(B552,'X3'!$B:$AZ,9,FALSE)),IF($X$1=4,(VLOOKUP(B552,'X4'!$B:$AZ,9,FALSE)),IF($X$1=5,(VLOOKUP(B552,'X5'!$B:$AZ,9,FALSE)),IF($X$1=6,(VLOOKUP(B552,'X6'!$B:$AZ,9,FALSE)),IF($X$1=7,(VLOOKUP(B552,'X7'!$B:$AZ,9,FALSE)),IF($X$1=8,(VLOOKUP(B552,'X8'!$B:$AZ,9,FALSE)),IF($X$1=9,(VLOOKUP(B552,'X9'!$B:$AZ,9,FALSE)),IF($X$1=10,(VLOOKUP(B552,'X10'!$B:$AZ,9,FALSE)),IF($X$1=11,(VLOOKUP(B552,'X11'!$B:$AZ,9,FALSE)),IF($X$1=12,(VLOOKUP(B552,'X12'!$B:$AZ,9,FALSE)),IF($X$1=13,(VLOOKUP(B552,'X13'!$B:$AZ,9,FALSE)),"B"))))))))))))))=TRUE," ",(IF($X$1=1,(VLOOKUP(B552,'X1'!$B:$AZ,9,FALSE)),IF($X$1=2,(VLOOKUP(B552,'X2'!$B:$AZ,9,FALSE)),IF($X$1=3,(VLOOKUP(B552,'X3'!$B:$AZ,9,FALSE)),IF($X$1=4,(VLOOKUP(B552,'X4'!$B:$AZ,9,FALSE)),IF($X$1=5,(VLOOKUP(B552,'X5'!$B:$AZ,9,FALSE)),IF($X$1=6,(VLOOKUP(B552,'X6'!$B:$AZ,9,FALSE)),IF($X$1=7,(VLOOKUP(B552,'X7'!$B:$AZ,9,FALSE)),IF($X$1=8,(VLOOKUP(B552,'X8'!$B:$AZ,9,FALSE)),IF($X$1=9,(VLOOKUP(B552,'X9'!$B:$AZ,9,FALSE)),IF($X$1=10,(VLOOKUP(B552,'X10'!$B:$AZ,9,FALSE)),IF($X$1=11,(VLOOKUP(B552,'X11'!$B:$AZ,9,FALSE)),IF($X$1=12,(VLOOKUP(B552,'X12'!$B:$AZ,9,FALSE)),IF($X$1=13,(VLOOKUP(B552,'X13'!$B:$AZ,9,FALSE)),"B")))))))))))))))</f>
        <v xml:space="preserve"> </v>
      </c>
      <c r="M552" s="184" t="str">
        <f ca="1">IF(ISERROR(IF($X$1=1,(VLOOKUP(B552,'X1'!$B:$AZ,10,FALSE)),IF($X$1=2,(VLOOKUP(B552,'X2'!$B:$AZ,10,FALSE)),IF($X$1=3,(VLOOKUP(B552,'X3'!$B:$AZ,10,FALSE)),IF($X$1=4,(VLOOKUP(B552,'X4'!$B:$AZ,10,FALSE)),IF($X$1=5,(VLOOKUP(B552,'X5'!$B:$AZ,10,FALSE)),IF($X$1=6,(VLOOKUP(B552,'X6'!$B:$AZ,10,FALSE)),IF($X$1=7,(VLOOKUP(B552,'X7'!$B:$AZ,10,FALSE)),IF($X$1=8,(VLOOKUP(B552,'X8'!$B:$AZ,10,FALSE)),IF($X$1=9,(VLOOKUP(B552,'X9'!$B:$AZ,10,FALSE)),IF($X$1=10,(VLOOKUP(B552,'X10'!$B:$AZ,10,FALSE)),IF($X$1=11,(VLOOKUP(B552,'X11'!$B:$AZ,10,FALSE)),IF($X$1=12,(VLOOKUP(B552,'X12'!$B:$AZ,10,FALSE)),IF($X$1=13,(VLOOKUP(B552,'X13'!$B:$AZ,10,FALSE)),"B"))))))))))))))=TRUE," ",(IF($X$1=1,(VLOOKUP(B552,'X1'!$B:$AZ,10,FALSE)),IF($X$1=2,(VLOOKUP(B552,'X2'!$B:$AZ,10,FALSE)),IF($X$1=3,(VLOOKUP(B552,'X3'!$B:$AZ,10,FALSE)),IF($X$1=4,(VLOOKUP(B552,'X4'!$B:$AZ,10,FALSE)),IF($X$1=5,(VLOOKUP(B552,'X5'!$B:$AZ,10,FALSE)),IF($X$1=6,(VLOOKUP(B552,'X6'!$B:$AZ,10,FALSE)),IF($X$1=7,(VLOOKUP(B552,'X7'!$B:$AZ,10,FALSE)),IF($X$1=8,(VLOOKUP(B552,'X8'!$B:$AZ,10,FALSE)),IF($X$1=9,(VLOOKUP(B552,'X9'!$B:$AZ,10,FALSE)),IF($X$1=10,(VLOOKUP(B552,'X10'!$B:$AZ,10,FALSE)),IF($X$1=11,(VLOOKUP(B552,'X11'!$B:$AZ,10,FALSE)),IF($X$1=12,(VLOOKUP(B552,'X12'!$B:$AZ,10,FALSE)),IF($X$1=13,(VLOOKUP(B552,'X13'!$B:$AZ,10,FALSE)),"B")))))))))))))))</f>
        <v xml:space="preserve"> </v>
      </c>
      <c r="N552" s="185" t="str">
        <f ca="1">IF(ISERROR(IF($X$1=1,(VLOOKUP(B552,'X1'!$B:$AZ,45,FALSE)),IF($X$1=2,(VLOOKUP(B552,'X2'!$B:$AZ,45,FALSE)),IF($X$1=3,(VLOOKUP(B552,'X3'!$B:$AZ,45,FALSE)),IF($X$1=4,(VLOOKUP(B552,'X4'!$B:$AZ,45,FALSE)),IF($X$1=5,(VLOOKUP(B552,'X5'!$B:$AZ,45,FALSE)),IF($X$1=6,(VLOOKUP(B552,'X6'!$B:$AZ,45,FALSE)),IF($X$1=7,(VLOOKUP(B552,'X7'!$B:$AZ,45,FALSE)),IF($X$1=8,(VLOOKUP(B552,'X8'!$B:$AZ,45,FALSE)),IF($X$1=9,(VLOOKUP(B552,'X9'!$B:$AZ,45,FALSE)),IF($X$1=10,(VLOOKUP(B552,'X10'!$B:$AZ,45,FALSE)),IF($X$1=11,(VLOOKUP(B552,'X11'!$B:$AZ,45,FALSE)),IF($X$1=12,(VLOOKUP(B552,'X12'!$B:$AZ,45,FALSE)),IF($X$1=13,(VLOOKUP(B552,'X13'!$B:$AZ,45,FALSE)),"B"))))))))))))))=TRUE," ",(IF($X$1=1,(VLOOKUP(B552,'X1'!$B:$AZ,45,FALSE)),IF($X$1=2,(VLOOKUP(B552,'X2'!$B:$AZ,45,FALSE)),IF($X$1=3,(VLOOKUP(B552,'X3'!$B:$AZ,45,FALSE)),IF($X$1=4,(VLOOKUP(B552,'X4'!$B:$AZ,45,FALSE)),IF($X$1=5,(VLOOKUP(B552,'X5'!$B:$AZ,45,FALSE)),IF($X$1=6,(VLOOKUP(B552,'X6'!$B:$AZ,45,FALSE)),IF($X$1=7,(VLOOKUP(B552,'X7'!$B:$AZ,45,FALSE)),IF($X$1=8,(VLOOKUP(B552,'X8'!$B:$AZ,45,FALSE)),IF($X$1=9,(VLOOKUP(B552,'X9'!$B:$AZ,45,FALSE)),IF($X$1=10,(VLOOKUP(B552,'X10'!$B:$AZ,45,FALSE)),IF($X$1=11,(VLOOKUP(B552,'X11'!$B:$AZ,45,FALSE)),IF($X$1=12,(VLOOKUP(B552,'X12'!$B:$AZ,45,FALSE)),IF($X$1=13,(VLOOKUP(B552,'X13'!$B:$AZ,45,FALSE)),"B")))))))))))))))</f>
        <v xml:space="preserve"> </v>
      </c>
      <c r="O552" s="184" t="str">
        <f ca="1">IF(ISERROR(IF($X$1=1,(VLOOKUP(B552,'X1'!$B:$AZ,11,FALSE)),IF($X$1=2,(VLOOKUP(B552,'X2'!$B:$AZ,11,FALSE)),IF($X$1=3,(VLOOKUP(B552,'X3'!$B:$AZ,11,FALSE)),IF($X$1=4,(VLOOKUP(B552,'X4'!$B:$AZ,11,FALSE)),IF($X$1=5,(VLOOKUP(B552,'X5'!$B:$AZ,11,FALSE)),IF($X$1=6,(VLOOKUP(B552,'X6'!$B:$AZ,11,FALSE)),IF($X$1=7,(VLOOKUP(B552,'X7'!$B:$AZ,11,FALSE)),IF($X$1=8,(VLOOKUP(B552,'X8'!$B:$AZ,11,FALSE)),IF($X$1=9,(VLOOKUP(B552,'X9'!$B:$AZ,11,FALSE)),IF($X$1=10,(VLOOKUP(B552,'X10'!$B:$AZ,11,FALSE)),IF($X$1=11,(VLOOKUP(B552,'X11'!$B:$AZ,11,FALSE)),IF($X$1=12,(VLOOKUP(B552,'X12'!$B:$AZ,11,FALSE)),IF($X$1=13,(VLOOKUP(B552,'X13'!$B:$AZ,11,FALSE)),"B"))))))))))))))=TRUE," ",(IF($X$1=1,(VLOOKUP(B552,'X1'!$B:$AZ,11,FALSE)),IF($X$1=2,(VLOOKUP(B552,'X2'!$B:$AZ,11,FALSE)),IF($X$1=3,(VLOOKUP(B552,'X3'!$B:$AZ,11,FALSE)),IF($X$1=4,(VLOOKUP(B552,'X4'!$B:$AZ,11,FALSE)),IF($X$1=5,(VLOOKUP(B552,'X5'!$B:$AZ,11,FALSE)),IF($X$1=6,(VLOOKUP(B552,'X6'!$B:$AZ,11,FALSE)),IF($X$1=7,(VLOOKUP(B552,'X7'!$B:$AZ,11,FALSE)),IF($X$1=8,(VLOOKUP(B552,'X8'!$B:$AZ,11,FALSE)),IF($X$1=9,(VLOOKUP(B552,'X9'!$B:$AZ,11,FALSE)),IF($X$1=10,(VLOOKUP(B552,'X10'!$B:$AZ,11,FALSE)),IF($X$1=11,(VLOOKUP(B552,'X11'!$B:$AZ,11,FALSE)),IF($X$1=12,(VLOOKUP(B552,'X12'!$B:$AZ,11,FALSE)),IF($X$1=13,(VLOOKUP(B552,'X13'!$B:$AZ,11,FALSE)),"B")))))))))))))))</f>
        <v xml:space="preserve"> </v>
      </c>
      <c r="P552" s="184" t="str">
        <f ca="1">IF(ISERROR(IF($X$1=1,(VLOOKUP(B552,'X1'!$B:$AZ,12,FALSE)),IF($X$1=2,(VLOOKUP(B552,'X2'!$B:$AZ,12,FALSE)),IF($X$1=3,(VLOOKUP(B552,'X3'!$B:$AZ,12,FALSE)),IF($X$1=4,(VLOOKUP(B552,'X4'!$B:$AZ,12,FALSE)),IF($X$1=5,(VLOOKUP(B552,'X5'!$B:$AZ,12,FALSE)),IF($X$1=6,(VLOOKUP(B552,'X6'!$B:$AZ,12,FALSE)),IF($X$1=7,(VLOOKUP(B552,'X7'!$B:$AZ,12,FALSE)),IF($X$1=8,(VLOOKUP(B552,'X8'!$B:$AZ,12,FALSE)),IF($X$1=9,(VLOOKUP(B552,'X9'!$B:$AZ,12,FALSE)),IF($X$1=10,(VLOOKUP(B552,'X10'!$B:$AZ,12,FALSE)),IF($X$1=11,(VLOOKUP(B552,'X11'!$B:$AZ,12,FALSE)),IF($X$1=12,(VLOOKUP(B552,'X12'!$B:$AZ,12,FALSE)),IF($X$1=13,(VLOOKUP(B552,'X13'!$B:$AZ,12,FALSE)),"B"))))))))))))))=TRUE," ",(IF($X$1=1,(VLOOKUP(B552,'X1'!$B:$AZ,12,FALSE)),IF($X$1=2,(VLOOKUP(B552,'X2'!$B:$AZ,12,FALSE)),IF($X$1=3,(VLOOKUP(B552,'X3'!$B:$AZ,12,FALSE)),IF($X$1=4,(VLOOKUP(B552,'X4'!$B:$AZ,12,FALSE)),IF($X$1=5,(VLOOKUP(B552,'X5'!$B:$AZ,12,FALSE)),IF($X$1=6,(VLOOKUP(B552,'X6'!$B:$AZ,12,FALSE)),IF($X$1=7,(VLOOKUP(B552,'X7'!$B:$AZ,12,FALSE)),IF($X$1=8,(VLOOKUP(B552,'X8'!$B:$AZ,12,FALSE)),IF($X$1=9,(VLOOKUP(B552,'X9'!$B:$AZ,12,FALSE)),IF($X$1=10,(VLOOKUP(B552,'X10'!$B:$AZ,12,FALSE)),IF($X$1=11,(VLOOKUP(B552,'X11'!$B:$AZ,12,FALSE)),IF($X$1=12,(VLOOKUP(B552,'X12'!$B:$AZ,12,FALSE)),IF($X$1=13,(VLOOKUP(B552,'X13'!$B:$AZ,12,FALSE)),"B")))))))))))))))</f>
        <v xml:space="preserve"> </v>
      </c>
      <c r="Q552" s="185" t="str">
        <f ca="1">IF(ISERROR(IF($X$1=1,(VLOOKUP(B552,'X1'!$B:$AZ,46,FALSE)),IF($X$1=2,(VLOOKUP(B552,'X2'!$B:$AZ,46,FALSE)),IF($X$1=3,(VLOOKUP(B552,'X3'!$B:$AZ,46,FALSE)),IF($X$1=4,(VLOOKUP(B552,'X4'!$B:$AZ,46,FALSE)),IF($X$1=5,(VLOOKUP(B552,'X5'!$B:$AZ,46,FALSE)),IF($X$1=6,(VLOOKUP(B552,'X6'!$B:$AZ,46,FALSE)),IF($X$1=7,(VLOOKUP(B552,'X7'!$B:$AZ,46,FALSE)),IF($X$1=8,(VLOOKUP(B552,'X8'!$B:$AZ,46,FALSE)),IF($X$1=9,(VLOOKUP(B552,'X9'!$B:$AZ,46,FALSE)),IF($X$1=10,(VLOOKUP(B552,'X10'!$B:$AZ,46,FALSE)),IF($X$1=11,(VLOOKUP(B552,'X11'!$B:$AZ,46,FALSE)),IF($X$1=12,(VLOOKUP(B552,'X12'!$B:$AZ,46,FALSE)),IF($X$1=13,(VLOOKUP(B552,'X13'!$B:$AZ,46,FALSE)),"B"))))))))))))))=TRUE," ",(IF($X$1=1,(VLOOKUP(B552,'X1'!$B:$AZ,46,FALSE)),IF($X$1=2,(VLOOKUP(B552,'X2'!$B:$AZ,46,FALSE)),IF($X$1=3,(VLOOKUP(B552,'X3'!$B:$AZ,46,FALSE)),IF($X$1=4,(VLOOKUP(B552,'X4'!$B:$AZ,46,FALSE)),IF($X$1=5,(VLOOKUP(B552,'X5'!$B:$AZ,46,FALSE)),IF($X$1=6,(VLOOKUP(B552,'X6'!$B:$AZ,46,FALSE)),IF($X$1=7,(VLOOKUP(B552,'X7'!$B:$AZ,46,FALSE)),IF($X$1=8,(VLOOKUP(B552,'X8'!$B:$AZ,46,FALSE)),IF($X$1=9,(VLOOKUP(B552,'X9'!$B:$AZ,46,FALSE)),IF($X$1=10,(VLOOKUP(B552,'X10'!$B:$AZ,46,FALSE)),IF($X$1=11,(VLOOKUP(B552,'X11'!$B:$AZ,46,FALSE)),IF($X$1=12,(VLOOKUP(B552,'X12'!$B:$AZ,46,FALSE)),IF($X$1=13,(VLOOKUP(B552,'X13'!$B:$AZ,46,FALSE)),"B")))))))))))))))</f>
        <v xml:space="preserve"> </v>
      </c>
      <c r="R552" s="185" t="str">
        <f ca="1">IF(ISERROR(IF($X$1=1,(VLOOKUP(B552,'X1'!$B:$AZ,15,FALSE)),IF($X$1=2,(VLOOKUP(B552,'X2'!$B:$AZ,15,FALSE)),IF($X$1=3,(VLOOKUP(B552,'X3'!$B:$AZ,15,FALSE)),IF($X$1=4,(VLOOKUP(B552,'X4'!$B:$AZ,15,FALSE)),IF($X$1=5,(VLOOKUP(B552,'X5'!$B:$AZ,15,FALSE)),IF($X$1=6,(VLOOKUP(B552,'X6'!$B:$AZ,15,FALSE)),IF($X$1=7,(VLOOKUP(B552,'X7'!$B:$AZ,15,FALSE)),IF($X$1=8,(VLOOKUP(B552,'X8'!$B:$AZ,15,FALSE)),IF($X$1=9,(VLOOKUP(B552,'X9'!$B:$AZ,15,FALSE)),IF($X$1=10,(VLOOKUP(B552,'X10'!$B:$AZ,15,FALSE)),IF($X$1=11,(VLOOKUP(B552,'X11'!$B:$AZ,15,FALSE)),IF($X$1=12,(VLOOKUP(B552,'X12'!$B:$AZ,15,FALSE)),IF($X$1=13,(VLOOKUP(B552,'X13'!$B:$AZ,15,FALSE)),"B"))))))))))))))=TRUE," ",(IF($X$1=1,(VLOOKUP(B552,'X1'!$B:$AZ,15,FALSE)),IF($X$1=2,(VLOOKUP(B552,'X2'!$B:$AZ,15,FALSE)),IF($X$1=3,(VLOOKUP(B552,'X3'!$B:$AZ,15,FALSE)),IF($X$1=4,(VLOOKUP(B552,'X4'!$B:$AZ,15,FALSE)),IF($X$1=5,(VLOOKUP(B552,'X5'!$B:$AZ,15,FALSE)),IF($X$1=6,(VLOOKUP(B552,'X6'!$B:$AZ,15,FALSE)),IF($X$1=7,(VLOOKUP(B552,'X7'!$B:$AZ,15,FALSE)),IF($X$1=8,(VLOOKUP(B552,'X8'!$B:$AZ,15,FALSE)),IF($X$1=9,(VLOOKUP(B552,'X9'!$B:$AZ,15,FALSE)),IF($X$1=10,(VLOOKUP(B552,'X10'!$B:$AZ,15,FALSE)),IF($X$1=11,(VLOOKUP(B552,'X11'!$B:$AZ,15,FALSE)),IF($X$1=12,(VLOOKUP(B552,'X12'!$B:$AZ,15,FALSE)),IF($X$1=13,(VLOOKUP(B552,'X13'!$B:$AZ,15,FALSE)),"B")))))))))))))))</f>
        <v xml:space="preserve"> </v>
      </c>
      <c r="S552" s="185" t="str">
        <f ca="1">IF(ISERROR(IF((IF($X$1=1,(VLOOKUP(B552,'X1'!$B:$AZ,14,FALSE)),(IF($X$1=2,(VLOOKUP(B552,'X2'!$B:$AZ,14,FALSE)),(IF($X$1=3,(VLOOKUP(B552,'X3'!$B:$AZ,14,FALSE)),(IF($X$1=4,(VLOOKUP(B552,'X4'!$B:$AZ,14,FALSE)),(IF($X$1=5,(VLOOKUP(B552,'X5'!$B:$AZ,14,FALSE)),(IF($X$1=6,(VLOOKUP(B552,'X6'!$B:$AZ,14,FALSE)),(IF($X$1=7,(VLOOKUP(B552,'X7'!$B:$AZ,14,FALSE)),(IF($X$1=8,(VLOOKUP(B552,'X8'!$B:$AZ,14,FALSE)),(IF($X$1=9,(VLOOKUP(B552,'X9'!$B:$AZ,14,FALSE)),(IF($X$1=10,(VLOOKUP(B552,'X10'!$B:$AZ,14,FALSE)),(IF($X$1=11,(VLOOKUP(B552,'X11'!$B:$AZ,14,FALSE)),(IF($X$1=12,(VLOOKUP(B552,'X12'!$B:$AZ,14,FALSE)),(VLOOKUP(B552,'X13'!$B:$AZ,14,FALSE))))))))))))))))))))))))))=$V$1," ",(IF($X$1=1,(VLOOKUP(B552,'X1'!$B:$AZ,14,FALSE)),(IF($X$1=2,(VLOOKUP(B552,'X2'!$B:$AZ,14,FALSE)),(IF($X$1=3,(VLOOKUP(B552,'X3'!$B:$AZ,14,FALSE)),(IF($X$1=4,(VLOOKUP(B552,'X4'!$B:$AZ,14,FALSE)),(IF($X$1=5,(VLOOKUP(B552,'X5'!$B:$AZ,14,FALSE)),(IF($X$1=6,(VLOOKUP(B552,'X6'!$B:$AZ,14,FALSE)),(IF($X$1=7,(VLOOKUP(B552,'X7'!$B:$AZ,14,FALSE)),(IF($X$1=8,(VLOOKUP(B552,'X8'!$B:$AZ,14,FALSE)),(IF($X$1=9,(VLOOKUP(B552,'X9'!$B:$AZ,14,FALSE)),(IF($X$1=10,(VLOOKUP(B552,'X10'!$B:$AZ,14,FALSE)),(IF($X$1=11,(VLOOKUP(B552,'X11'!$B:$AZ,14,FALSE)),(IF($X$1=12,(VLOOKUP(B552,'X12'!$B:$AZ,14,FALSE)),(VLOOKUP(B552,'X13'!$B:$AZ,14,FALSE))))))))))))))))))))))))))))=TRUE," ",(IF((IF($X$1=1,(VLOOKUP(B552,'X1'!$B:$AZ,14,FALSE)),(IF($X$1=2,(VLOOKUP(B552,'X2'!$B:$AZ,14,FALSE)),(IF($X$1=3,(VLOOKUP(B552,'X3'!$B:$AZ,14,FALSE)),(IF($X$1=4,(VLOOKUP(B552,'X4'!$B:$AZ,14,FALSE)),(IF($X$1=5,(VLOOKUP(B552,'X5'!$B:$AZ,14,FALSE)),(IF($X$1=6,(VLOOKUP(B552,'X6'!$B:$AZ,14,FALSE)),(IF($X$1=7,(VLOOKUP(B552,'X7'!$B:$AZ,14,FALSE)),(IF($X$1=8,(VLOOKUP(B552,'X8'!$B:$AZ,14,FALSE)),(IF($X$1=9,(VLOOKUP(B552,'X9'!$B:$AZ,14,FALSE)),(IF($X$1=10,(VLOOKUP(B552,'X10'!$B:$AZ,14,FALSE)),(IF($X$1=11,(VLOOKUP(B552,'X11'!$B:$AZ,14,FALSE)),(IF($X$1=12,(VLOOKUP(B552,'X12'!$B:$AZ,14,FALSE)),(VLOOKUP(B552,'X13'!$B:$AZ,14,FALSE))))))))))))))))))))))))))=$V$1," ",(IF($X$1=1,(VLOOKUP(B552,'X1'!$B:$AZ,14,FALSE)),(IF($X$1=2,(VLOOKUP(B552,'X2'!$B:$AZ,14,FALSE)),(IF($X$1=3,(VLOOKUP(B552,'X3'!$B:$AZ,14,FALSE)),(IF($X$1=4,(VLOOKUP(B552,'X4'!$B:$AZ,14,FALSE)),(IF($X$1=5,(VLOOKUP(B552,'X5'!$B:$AZ,14,FALSE)),(IF($X$1=6,(VLOOKUP(B552,'X6'!$B:$AZ,14,FALSE)),(IF($X$1=7,(VLOOKUP(B552,'X7'!$B:$AZ,14,FALSE)),(IF($X$1=8,(VLOOKUP(B552,'X8'!$B:$AZ,14,FALSE)),(IF($X$1=9,(VLOOKUP(B552,'X9'!$B:$AZ,14,FALSE)),(IF($X$1=10,(VLOOKUP(B552,'X10'!$B:$AZ,14,FALSE)),(IF($X$1=11,(VLOOKUP(B552,'X11'!$B:$AZ,14,FALSE)),(IF($X$1=12,(VLOOKUP(B552,'X12'!$B:$AZ,14,FALSE)),(VLOOKUP(B552,'X13'!$B:$AZ,14,FALSE)))))))))))))))))))))))))))))</f>
        <v xml:space="preserve"> </v>
      </c>
    </row>
    <row r="553" spans="1:19" ht="14.1" customHeight="1" x14ac:dyDescent="0.2">
      <c r="B553" s="149"/>
      <c r="C553" s="150"/>
      <c r="D553" s="149"/>
      <c r="E553" s="151"/>
      <c r="F553" s="151"/>
      <c r="G553" s="150"/>
      <c r="H553" s="152"/>
      <c r="I553" s="150"/>
      <c r="J553" s="150"/>
      <c r="K553" s="153"/>
      <c r="L553" s="153"/>
      <c r="M553" s="153"/>
      <c r="N553" s="153"/>
      <c r="O553" s="153"/>
      <c r="P553" s="153"/>
      <c r="Q553" s="150"/>
      <c r="R553" s="153"/>
      <c r="S553" s="153"/>
    </row>
    <row r="554" spans="1:19" ht="14.1" customHeight="1" x14ac:dyDescent="0.2">
      <c r="B554" s="149"/>
      <c r="C554" s="150"/>
      <c r="D554" s="149"/>
      <c r="E554" s="151"/>
      <c r="F554" s="151"/>
      <c r="G554" s="150"/>
      <c r="H554" s="152"/>
      <c r="I554" s="150"/>
      <c r="J554" s="150"/>
      <c r="K554" s="153"/>
      <c r="L554" s="153"/>
      <c r="M554" s="153"/>
      <c r="N554" s="153"/>
      <c r="O554" s="153"/>
      <c r="P554" s="153"/>
      <c r="Q554" s="150"/>
      <c r="R554" s="153"/>
      <c r="S554" s="153"/>
    </row>
    <row r="555" spans="1:19" ht="14.1" customHeight="1" x14ac:dyDescent="0.2">
      <c r="B555" s="149"/>
      <c r="C555" s="150"/>
      <c r="D555" s="149"/>
      <c r="E555" s="151"/>
      <c r="F555" s="151"/>
      <c r="G555" s="150"/>
      <c r="H555" s="152"/>
      <c r="I555" s="150"/>
      <c r="J555" s="150"/>
      <c r="K555" s="153"/>
      <c r="L555" s="153"/>
      <c r="M555" s="153"/>
      <c r="N555" s="153"/>
      <c r="O555" s="153"/>
      <c r="P555" s="153"/>
      <c r="Q555" s="150"/>
      <c r="R555" s="153"/>
      <c r="S555" s="153"/>
    </row>
    <row r="556" spans="1:19" ht="14.1" customHeight="1" x14ac:dyDescent="0.2">
      <c r="B556" s="149"/>
      <c r="C556" s="150"/>
      <c r="D556" s="149"/>
      <c r="E556" s="151"/>
      <c r="F556" s="151"/>
      <c r="G556" s="150"/>
      <c r="H556" s="152"/>
      <c r="I556" s="150"/>
      <c r="J556" s="150"/>
      <c r="K556" s="153"/>
      <c r="L556" s="153"/>
      <c r="M556" s="153"/>
      <c r="N556" s="153"/>
      <c r="O556" s="153"/>
      <c r="P556" s="153"/>
      <c r="Q556" s="150"/>
      <c r="R556" s="153"/>
      <c r="S556" s="153"/>
    </row>
    <row r="557" spans="1:19" ht="14.1" customHeight="1" x14ac:dyDescent="0.2">
      <c r="B557" s="149"/>
      <c r="C557" s="150"/>
      <c r="D557" s="149"/>
      <c r="E557" s="151"/>
      <c r="F557" s="151"/>
      <c r="G557" s="150"/>
      <c r="H557" s="152"/>
      <c r="I557" s="150"/>
      <c r="J557" s="150"/>
      <c r="K557" s="153"/>
      <c r="L557" s="153"/>
      <c r="M557" s="153"/>
      <c r="N557" s="153"/>
      <c r="O557" s="153"/>
      <c r="P557" s="153"/>
      <c r="Q557" s="150"/>
      <c r="R557" s="153"/>
      <c r="S557" s="153"/>
    </row>
    <row r="558" spans="1:19" ht="14.1" customHeight="1" x14ac:dyDescent="0.2">
      <c r="B558" s="149"/>
      <c r="C558" s="150"/>
      <c r="D558" s="149"/>
      <c r="E558" s="151"/>
      <c r="F558" s="151"/>
      <c r="G558" s="150"/>
      <c r="H558" s="152"/>
      <c r="I558" s="150"/>
      <c r="J558" s="150"/>
      <c r="K558" s="153"/>
      <c r="L558" s="153"/>
      <c r="M558" s="153"/>
      <c r="N558" s="153"/>
      <c r="O558" s="153"/>
      <c r="P558" s="153"/>
      <c r="Q558" s="150"/>
      <c r="R558" s="153"/>
      <c r="S558" s="153"/>
    </row>
    <row r="559" spans="1:19" ht="14.1" customHeight="1" x14ac:dyDescent="0.2">
      <c r="B559" s="149"/>
      <c r="C559" s="150"/>
      <c r="D559" s="149"/>
      <c r="E559" s="151"/>
      <c r="F559" s="151"/>
      <c r="G559" s="150"/>
      <c r="H559" s="152"/>
      <c r="I559" s="150"/>
      <c r="J559" s="150"/>
      <c r="K559" s="153"/>
      <c r="L559" s="153"/>
      <c r="M559" s="153"/>
      <c r="N559" s="153"/>
      <c r="O559" s="153"/>
      <c r="P559" s="153"/>
      <c r="Q559" s="150"/>
      <c r="R559" s="153"/>
      <c r="S559" s="153"/>
    </row>
    <row r="560" spans="1:19" ht="14.1" customHeight="1" x14ac:dyDescent="0.2">
      <c r="B560" s="149"/>
      <c r="C560" s="150"/>
      <c r="D560" s="149"/>
      <c r="E560" s="151"/>
      <c r="F560" s="151"/>
      <c r="G560" s="150"/>
      <c r="H560" s="152"/>
      <c r="I560" s="150"/>
      <c r="J560" s="150"/>
      <c r="K560" s="153"/>
      <c r="L560" s="153"/>
      <c r="M560" s="153"/>
      <c r="N560" s="153"/>
      <c r="O560" s="153"/>
      <c r="P560" s="153"/>
      <c r="Q560" s="150"/>
      <c r="R560" s="153"/>
      <c r="S560" s="153"/>
    </row>
    <row r="561" spans="2:19" ht="14.1" customHeight="1" x14ac:dyDescent="0.2">
      <c r="B561" s="149"/>
      <c r="C561" s="150"/>
      <c r="D561" s="149"/>
      <c r="E561" s="151"/>
      <c r="F561" s="151"/>
      <c r="G561" s="150"/>
      <c r="H561" s="152"/>
      <c r="I561" s="150"/>
      <c r="J561" s="150"/>
      <c r="K561" s="153"/>
      <c r="L561" s="153"/>
      <c r="M561" s="153"/>
      <c r="N561" s="153"/>
      <c r="O561" s="153"/>
      <c r="P561" s="153"/>
      <c r="Q561" s="150"/>
      <c r="R561" s="153"/>
      <c r="S561" s="153"/>
    </row>
    <row r="562" spans="2:19" ht="14.1" customHeight="1" x14ac:dyDescent="0.2">
      <c r="B562" s="149"/>
      <c r="C562" s="150"/>
      <c r="D562" s="149"/>
      <c r="E562" s="151"/>
      <c r="F562" s="151"/>
      <c r="G562" s="150"/>
      <c r="H562" s="152"/>
      <c r="I562" s="150"/>
      <c r="J562" s="150"/>
      <c r="K562" s="153"/>
      <c r="L562" s="153"/>
      <c r="M562" s="153"/>
      <c r="N562" s="153"/>
      <c r="O562" s="153"/>
      <c r="P562" s="153"/>
      <c r="Q562" s="150"/>
      <c r="R562" s="153"/>
      <c r="S562" s="153"/>
    </row>
    <row r="563" spans="2:19" ht="14.1" customHeight="1" x14ac:dyDescent="0.2">
      <c r="B563" s="149"/>
      <c r="C563" s="150"/>
      <c r="D563" s="149"/>
      <c r="E563" s="151"/>
      <c r="F563" s="151"/>
      <c r="G563" s="150"/>
      <c r="H563" s="152"/>
      <c r="I563" s="150"/>
      <c r="J563" s="150"/>
      <c r="K563" s="153"/>
      <c r="L563" s="153"/>
      <c r="M563" s="153"/>
      <c r="N563" s="153"/>
      <c r="O563" s="153"/>
      <c r="P563" s="153"/>
      <c r="Q563" s="150"/>
      <c r="R563" s="153"/>
      <c r="S563" s="153"/>
    </row>
    <row r="564" spans="2:19" ht="14.1" customHeight="1" x14ac:dyDescent="0.2">
      <c r="B564" s="149"/>
      <c r="C564" s="150"/>
      <c r="D564" s="149"/>
      <c r="E564" s="151"/>
      <c r="F564" s="151"/>
      <c r="G564" s="150"/>
      <c r="H564" s="152"/>
      <c r="I564" s="150"/>
      <c r="J564" s="150"/>
      <c r="K564" s="153"/>
      <c r="L564" s="153"/>
      <c r="M564" s="153"/>
      <c r="N564" s="153"/>
      <c r="O564" s="153"/>
      <c r="P564" s="153"/>
      <c r="Q564" s="150"/>
      <c r="R564" s="153"/>
      <c r="S564" s="153"/>
    </row>
    <row r="565" spans="2:19" ht="14.1" customHeight="1" x14ac:dyDescent="0.2">
      <c r="B565" s="149"/>
      <c r="C565" s="150"/>
      <c r="D565" s="149"/>
      <c r="E565" s="151"/>
      <c r="F565" s="151"/>
      <c r="G565" s="150"/>
      <c r="H565" s="152"/>
      <c r="I565" s="150"/>
      <c r="J565" s="150"/>
      <c r="K565" s="153"/>
      <c r="L565" s="153"/>
      <c r="M565" s="153"/>
      <c r="N565" s="153"/>
      <c r="O565" s="153"/>
      <c r="P565" s="153"/>
      <c r="Q565" s="150"/>
      <c r="R565" s="153"/>
      <c r="S565" s="153"/>
    </row>
    <row r="566" spans="2:19" ht="14.1" customHeight="1" x14ac:dyDescent="0.2">
      <c r="B566" s="149"/>
      <c r="C566" s="150"/>
      <c r="D566" s="149"/>
      <c r="E566" s="151"/>
      <c r="F566" s="151"/>
      <c r="G566" s="150"/>
      <c r="H566" s="152"/>
      <c r="I566" s="150"/>
      <c r="J566" s="150"/>
      <c r="K566" s="153"/>
      <c r="L566" s="153"/>
      <c r="M566" s="153"/>
      <c r="N566" s="153"/>
      <c r="O566" s="153"/>
      <c r="P566" s="153"/>
      <c r="Q566" s="150"/>
      <c r="R566" s="153"/>
      <c r="S566" s="153"/>
    </row>
    <row r="567" spans="2:19" ht="14.1" customHeight="1" x14ac:dyDescent="0.2">
      <c r="B567" s="149"/>
      <c r="C567" s="150"/>
      <c r="D567" s="149"/>
      <c r="E567" s="151"/>
      <c r="F567" s="151"/>
      <c r="G567" s="150"/>
      <c r="H567" s="152"/>
      <c r="I567" s="150"/>
      <c r="J567" s="150"/>
      <c r="K567" s="153"/>
      <c r="L567" s="153"/>
      <c r="M567" s="153"/>
      <c r="N567" s="153"/>
      <c r="O567" s="153"/>
      <c r="P567" s="153"/>
      <c r="Q567" s="150"/>
      <c r="R567" s="153"/>
      <c r="S567" s="153"/>
    </row>
    <row r="568" spans="2:19" ht="14.1" customHeight="1" x14ac:dyDescent="0.2">
      <c r="B568" s="149"/>
      <c r="C568" s="150"/>
      <c r="D568" s="149"/>
      <c r="E568" s="151"/>
      <c r="F568" s="151"/>
      <c r="G568" s="150"/>
      <c r="H568" s="152"/>
      <c r="I568" s="150"/>
      <c r="J568" s="150"/>
      <c r="K568" s="153"/>
      <c r="L568" s="153"/>
      <c r="M568" s="153"/>
      <c r="N568" s="153"/>
      <c r="O568" s="153"/>
      <c r="P568" s="153"/>
      <c r="Q568" s="150"/>
      <c r="R568" s="153"/>
      <c r="S568" s="153"/>
    </row>
    <row r="569" spans="2:19" ht="14.1" customHeight="1" x14ac:dyDescent="0.2">
      <c r="B569" s="149"/>
      <c r="C569" s="150"/>
      <c r="D569" s="149"/>
      <c r="E569" s="151"/>
      <c r="F569" s="151"/>
      <c r="G569" s="150"/>
      <c r="H569" s="152"/>
      <c r="I569" s="150"/>
      <c r="J569" s="150"/>
      <c r="K569" s="153"/>
      <c r="L569" s="153"/>
      <c r="M569" s="153"/>
      <c r="N569" s="153"/>
      <c r="O569" s="153"/>
      <c r="P569" s="153"/>
      <c r="Q569" s="150"/>
      <c r="R569" s="153"/>
      <c r="S569" s="153"/>
    </row>
    <row r="570" spans="2:19" ht="14.1" customHeight="1" x14ac:dyDescent="0.2">
      <c r="B570" s="149"/>
      <c r="C570" s="150"/>
      <c r="D570" s="149"/>
      <c r="E570" s="151"/>
      <c r="F570" s="151"/>
      <c r="G570" s="150"/>
      <c r="H570" s="152"/>
      <c r="I570" s="150"/>
      <c r="J570" s="150"/>
      <c r="K570" s="153"/>
      <c r="L570" s="153"/>
      <c r="M570" s="153"/>
      <c r="N570" s="153"/>
      <c r="O570" s="153"/>
      <c r="P570" s="153"/>
      <c r="Q570" s="150"/>
      <c r="R570" s="153"/>
      <c r="S570" s="153"/>
    </row>
    <row r="571" spans="2:19" ht="14.1" customHeight="1" x14ac:dyDescent="0.2">
      <c r="B571" s="149"/>
      <c r="C571" s="150"/>
      <c r="D571" s="149"/>
      <c r="E571" s="151"/>
      <c r="F571" s="151"/>
      <c r="G571" s="150"/>
      <c r="H571" s="152"/>
      <c r="I571" s="150"/>
      <c r="J571" s="150"/>
      <c r="K571" s="153"/>
      <c r="L571" s="153"/>
      <c r="M571" s="153"/>
      <c r="N571" s="153"/>
      <c r="O571" s="153"/>
      <c r="P571" s="153"/>
      <c r="Q571" s="150"/>
      <c r="R571" s="153"/>
      <c r="S571" s="153"/>
    </row>
    <row r="572" spans="2:19" ht="14.1" customHeight="1" x14ac:dyDescent="0.2">
      <c r="B572" s="149"/>
      <c r="C572" s="150"/>
      <c r="D572" s="149"/>
      <c r="E572" s="151"/>
      <c r="F572" s="151"/>
      <c r="G572" s="150"/>
      <c r="H572" s="152"/>
      <c r="I572" s="150"/>
      <c r="J572" s="150"/>
      <c r="K572" s="153"/>
      <c r="L572" s="153"/>
      <c r="M572" s="153"/>
      <c r="N572" s="153"/>
      <c r="O572" s="153"/>
      <c r="P572" s="153"/>
      <c r="Q572" s="150"/>
      <c r="R572" s="153"/>
      <c r="S572" s="153"/>
    </row>
    <row r="573" spans="2:19" ht="14.1" customHeight="1" x14ac:dyDescent="0.2">
      <c r="B573" s="149"/>
      <c r="C573" s="150"/>
      <c r="D573" s="149"/>
      <c r="E573" s="151"/>
      <c r="F573" s="151"/>
      <c r="G573" s="150"/>
      <c r="H573" s="152"/>
      <c r="I573" s="150"/>
      <c r="J573" s="150"/>
      <c r="K573" s="153"/>
      <c r="L573" s="153"/>
      <c r="M573" s="153"/>
      <c r="N573" s="153"/>
      <c r="O573" s="153"/>
      <c r="P573" s="153"/>
      <c r="Q573" s="150"/>
      <c r="R573" s="153"/>
      <c r="S573" s="153"/>
    </row>
    <row r="574" spans="2:19" ht="14.1" customHeight="1" x14ac:dyDescent="0.2">
      <c r="B574" s="149"/>
      <c r="C574" s="150"/>
      <c r="D574" s="149"/>
      <c r="E574" s="151"/>
      <c r="F574" s="151"/>
      <c r="G574" s="150"/>
      <c r="H574" s="152"/>
      <c r="I574" s="150"/>
      <c r="J574" s="150"/>
      <c r="K574" s="153"/>
      <c r="L574" s="153"/>
      <c r="M574" s="153"/>
      <c r="N574" s="153"/>
      <c r="O574" s="153"/>
      <c r="P574" s="153"/>
      <c r="Q574" s="150"/>
      <c r="R574" s="153"/>
      <c r="S574" s="153"/>
    </row>
    <row r="575" spans="2:19" ht="14.1" customHeight="1" x14ac:dyDescent="0.2">
      <c r="B575" s="149"/>
      <c r="C575" s="150"/>
      <c r="D575" s="149"/>
      <c r="E575" s="151"/>
      <c r="F575" s="151"/>
      <c r="G575" s="150"/>
      <c r="H575" s="152"/>
      <c r="I575" s="150"/>
      <c r="J575" s="150"/>
      <c r="K575" s="153"/>
      <c r="L575" s="153"/>
      <c r="M575" s="153"/>
      <c r="N575" s="153"/>
      <c r="O575" s="153"/>
      <c r="P575" s="153"/>
      <c r="Q575" s="150"/>
      <c r="R575" s="153"/>
      <c r="S575" s="153"/>
    </row>
    <row r="576" spans="2:19" ht="14.1" customHeight="1" x14ac:dyDescent="0.2">
      <c r="B576" s="149"/>
      <c r="C576" s="150"/>
      <c r="D576" s="149"/>
      <c r="E576" s="151"/>
      <c r="F576" s="151"/>
      <c r="G576" s="150"/>
      <c r="H576" s="152"/>
      <c r="I576" s="150"/>
      <c r="J576" s="150"/>
      <c r="K576" s="153"/>
      <c r="L576" s="153"/>
      <c r="M576" s="153"/>
      <c r="N576" s="153"/>
      <c r="O576" s="153"/>
      <c r="P576" s="153"/>
      <c r="Q576" s="150"/>
      <c r="R576" s="153"/>
      <c r="S576" s="153"/>
    </row>
    <row r="577" spans="2:19" ht="14.1" customHeight="1" x14ac:dyDescent="0.2">
      <c r="B577" s="149"/>
      <c r="C577" s="150"/>
      <c r="D577" s="149"/>
      <c r="E577" s="151"/>
      <c r="F577" s="151"/>
      <c r="G577" s="150"/>
      <c r="H577" s="152"/>
      <c r="I577" s="150"/>
      <c r="J577" s="150"/>
      <c r="K577" s="153"/>
      <c r="L577" s="153"/>
      <c r="M577" s="153"/>
      <c r="N577" s="153"/>
      <c r="O577" s="153"/>
      <c r="P577" s="153"/>
      <c r="Q577" s="150"/>
      <c r="R577" s="153"/>
      <c r="S577" s="153"/>
    </row>
    <row r="578" spans="2:19" ht="14.1" customHeight="1" x14ac:dyDescent="0.2">
      <c r="B578" s="149"/>
      <c r="C578" s="150"/>
      <c r="D578" s="149"/>
      <c r="E578" s="151"/>
      <c r="F578" s="151"/>
      <c r="G578" s="150"/>
      <c r="H578" s="152"/>
      <c r="I578" s="150"/>
      <c r="J578" s="150"/>
      <c r="K578" s="153"/>
      <c r="L578" s="153"/>
      <c r="M578" s="153"/>
      <c r="N578" s="153"/>
      <c r="O578" s="153"/>
      <c r="P578" s="153"/>
      <c r="Q578" s="153"/>
      <c r="R578" s="153"/>
      <c r="S578" s="153"/>
    </row>
    <row r="579" spans="2:19" ht="14.1" customHeight="1" x14ac:dyDescent="0.2">
      <c r="B579" s="149"/>
      <c r="C579" s="150"/>
      <c r="D579" s="149"/>
      <c r="E579" s="151"/>
      <c r="F579" s="151"/>
      <c r="G579" s="150"/>
      <c r="H579" s="152"/>
      <c r="I579" s="150"/>
      <c r="J579" s="150"/>
      <c r="K579" s="153"/>
      <c r="L579" s="153"/>
      <c r="M579" s="153"/>
      <c r="N579" s="153"/>
      <c r="O579" s="153"/>
      <c r="P579" s="153"/>
      <c r="Q579" s="153"/>
      <c r="R579" s="153"/>
      <c r="S579" s="153"/>
    </row>
    <row r="580" spans="2:19" ht="14.1" customHeight="1" x14ac:dyDescent="0.2">
      <c r="B580" s="149"/>
      <c r="C580" s="150"/>
      <c r="D580" s="149"/>
      <c r="E580" s="151"/>
      <c r="F580" s="151"/>
      <c r="G580" s="150"/>
      <c r="H580" s="152"/>
      <c r="I580" s="150"/>
      <c r="J580" s="150"/>
      <c r="K580" s="153"/>
      <c r="L580" s="153"/>
      <c r="M580" s="153"/>
      <c r="N580" s="153"/>
      <c r="O580" s="153"/>
      <c r="P580" s="153"/>
      <c r="Q580" s="153"/>
      <c r="R580" s="153"/>
      <c r="S580" s="153"/>
    </row>
    <row r="581" spans="2:19" ht="14.1" customHeight="1" x14ac:dyDescent="0.2">
      <c r="B581" s="149"/>
      <c r="C581" s="150"/>
      <c r="D581" s="149"/>
      <c r="E581" s="151"/>
      <c r="F581" s="151"/>
      <c r="G581" s="150"/>
      <c r="H581" s="152"/>
      <c r="I581" s="150"/>
      <c r="J581" s="150"/>
      <c r="K581" s="153"/>
      <c r="L581" s="153"/>
      <c r="M581" s="153"/>
      <c r="N581" s="153"/>
      <c r="O581" s="153"/>
      <c r="P581" s="153"/>
      <c r="Q581" s="153"/>
      <c r="R581" s="153"/>
      <c r="S581" s="153"/>
    </row>
    <row r="582" spans="2:19" ht="14.1" customHeight="1" x14ac:dyDescent="0.2">
      <c r="B582" s="149"/>
      <c r="C582" s="150"/>
      <c r="D582" s="149"/>
      <c r="E582" s="151"/>
      <c r="F582" s="151"/>
      <c r="G582" s="150"/>
      <c r="H582" s="152"/>
      <c r="I582" s="150"/>
      <c r="J582" s="150"/>
      <c r="K582" s="153"/>
      <c r="L582" s="153"/>
      <c r="M582" s="153"/>
      <c r="N582" s="153"/>
      <c r="O582" s="153"/>
      <c r="P582" s="153"/>
      <c r="Q582" s="153"/>
      <c r="R582" s="153"/>
      <c r="S582" s="153"/>
    </row>
    <row r="583" spans="2:19" ht="14.1" customHeight="1" x14ac:dyDescent="0.2">
      <c r="B583" s="149"/>
      <c r="C583" s="150"/>
      <c r="D583" s="149"/>
      <c r="E583" s="151"/>
      <c r="F583" s="151"/>
      <c r="G583" s="150"/>
      <c r="H583" s="152"/>
      <c r="I583" s="150"/>
      <c r="J583" s="150"/>
      <c r="K583" s="153"/>
      <c r="L583" s="153"/>
      <c r="M583" s="153"/>
      <c r="N583" s="153"/>
      <c r="O583" s="153"/>
      <c r="P583" s="153"/>
      <c r="Q583" s="153"/>
      <c r="R583" s="153"/>
      <c r="S583" s="153"/>
    </row>
    <row r="584" spans="2:19" ht="14.1" customHeight="1" x14ac:dyDescent="0.2">
      <c r="B584" s="149"/>
      <c r="C584" s="150"/>
      <c r="D584" s="149"/>
      <c r="E584" s="151"/>
      <c r="F584" s="151"/>
      <c r="G584" s="150"/>
      <c r="H584" s="152"/>
      <c r="I584" s="150"/>
      <c r="J584" s="150"/>
      <c r="K584" s="153"/>
      <c r="L584" s="153"/>
      <c r="M584" s="153"/>
      <c r="N584" s="153"/>
      <c r="O584" s="153"/>
      <c r="P584" s="153"/>
      <c r="Q584" s="153"/>
      <c r="R584" s="153"/>
      <c r="S584" s="153"/>
    </row>
    <row r="585" spans="2:19" ht="14.1" customHeight="1" x14ac:dyDescent="0.2">
      <c r="B585" s="149"/>
      <c r="C585" s="150"/>
      <c r="D585" s="149"/>
      <c r="E585" s="151"/>
      <c r="F585" s="151"/>
      <c r="G585" s="150"/>
      <c r="H585" s="152"/>
      <c r="I585" s="150"/>
      <c r="J585" s="150"/>
      <c r="K585" s="153"/>
      <c r="L585" s="153"/>
      <c r="M585" s="153"/>
      <c r="N585" s="153"/>
      <c r="O585" s="153"/>
      <c r="P585" s="153"/>
      <c r="Q585" s="153"/>
      <c r="R585" s="153"/>
      <c r="S585" s="153"/>
    </row>
    <row r="586" spans="2:19" ht="14.1" customHeight="1" x14ac:dyDescent="0.2">
      <c r="B586" s="149"/>
      <c r="C586" s="150"/>
      <c r="D586" s="149"/>
      <c r="E586" s="151"/>
      <c r="F586" s="151"/>
      <c r="G586" s="150"/>
      <c r="H586" s="152"/>
      <c r="I586" s="150"/>
      <c r="J586" s="150"/>
      <c r="K586" s="153"/>
      <c r="L586" s="153"/>
      <c r="M586" s="153"/>
      <c r="N586" s="153"/>
      <c r="O586" s="153"/>
      <c r="P586" s="153"/>
      <c r="Q586" s="153"/>
      <c r="R586" s="153"/>
      <c r="S586" s="153"/>
    </row>
    <row r="587" spans="2:19" ht="14.1" customHeight="1" x14ac:dyDescent="0.2">
      <c r="B587" s="135"/>
      <c r="D587" s="135"/>
      <c r="E587" s="103"/>
      <c r="F587" s="103"/>
      <c r="H587" s="136"/>
      <c r="K587" s="137"/>
      <c r="L587" s="137"/>
      <c r="M587" s="137"/>
      <c r="N587" s="137"/>
      <c r="O587" s="137"/>
      <c r="P587" s="137"/>
      <c r="Q587" s="137"/>
      <c r="R587" s="137"/>
      <c r="S587" s="137"/>
    </row>
    <row r="588" spans="2:19" ht="14.1" customHeight="1" x14ac:dyDescent="0.2">
      <c r="B588" s="135"/>
      <c r="D588" s="135"/>
      <c r="E588" s="103"/>
      <c r="F588" s="103"/>
      <c r="H588" s="136"/>
      <c r="K588" s="137"/>
      <c r="L588" s="137"/>
      <c r="M588" s="137"/>
      <c r="N588" s="137"/>
      <c r="O588" s="137"/>
      <c r="P588" s="137"/>
      <c r="Q588" s="137"/>
      <c r="R588" s="137"/>
      <c r="S588" s="137"/>
    </row>
    <row r="589" spans="2:19" ht="14.1" customHeight="1" x14ac:dyDescent="0.2">
      <c r="B589" s="135"/>
      <c r="D589" s="135"/>
      <c r="E589" s="103"/>
      <c r="F589" s="103"/>
      <c r="H589" s="136"/>
      <c r="K589" s="137"/>
      <c r="L589" s="137"/>
      <c r="M589" s="137"/>
      <c r="N589" s="137"/>
      <c r="O589" s="137"/>
      <c r="P589" s="137"/>
      <c r="Q589" s="137"/>
      <c r="R589" s="137"/>
      <c r="S589" s="137"/>
    </row>
    <row r="590" spans="2:19" ht="14.1" customHeight="1" x14ac:dyDescent="0.2">
      <c r="B590" s="135"/>
      <c r="D590" s="135"/>
      <c r="E590" s="103"/>
      <c r="F590" s="103"/>
      <c r="H590" s="136"/>
      <c r="K590" s="137"/>
      <c r="L590" s="137"/>
      <c r="M590" s="137"/>
      <c r="N590" s="137"/>
      <c r="O590" s="137"/>
      <c r="P590" s="137"/>
      <c r="Q590" s="137"/>
      <c r="R590" s="137"/>
      <c r="S590" s="137"/>
    </row>
    <row r="591" spans="2:19" ht="14.1" customHeight="1" x14ac:dyDescent="0.2">
      <c r="B591" s="135"/>
      <c r="D591" s="135"/>
      <c r="E591" s="103"/>
      <c r="F591" s="103"/>
      <c r="H591" s="136"/>
      <c r="K591" s="137"/>
      <c r="L591" s="137"/>
      <c r="M591" s="137"/>
      <c r="N591" s="137"/>
      <c r="O591" s="137"/>
      <c r="P591" s="137"/>
      <c r="Q591" s="137"/>
      <c r="R591" s="137"/>
      <c r="S591" s="137"/>
    </row>
    <row r="592" spans="2:19" ht="14.1" customHeight="1" x14ac:dyDescent="0.2">
      <c r="B592" s="135"/>
      <c r="D592" s="135"/>
      <c r="E592" s="103"/>
      <c r="F592" s="103"/>
      <c r="H592" s="136"/>
      <c r="K592" s="137"/>
      <c r="L592" s="137"/>
      <c r="M592" s="137"/>
      <c r="N592" s="137"/>
      <c r="O592" s="137"/>
      <c r="P592" s="137"/>
      <c r="Q592" s="137"/>
      <c r="R592" s="137"/>
      <c r="S592" s="137"/>
    </row>
    <row r="593" spans="2:19" ht="14.1" customHeight="1" x14ac:dyDescent="0.2">
      <c r="B593" s="135"/>
      <c r="D593" s="135"/>
      <c r="E593" s="103"/>
      <c r="F593" s="103"/>
      <c r="H593" s="136"/>
      <c r="K593" s="137"/>
      <c r="L593" s="137"/>
      <c r="M593" s="137"/>
      <c r="N593" s="137"/>
      <c r="O593" s="137"/>
      <c r="P593" s="137"/>
      <c r="Q593" s="137"/>
      <c r="R593" s="137"/>
      <c r="S593" s="137"/>
    </row>
    <row r="594" spans="2:19" ht="14.1" customHeight="1" x14ac:dyDescent="0.2">
      <c r="B594" s="135"/>
      <c r="D594" s="135"/>
      <c r="E594" s="103"/>
      <c r="F594" s="103"/>
      <c r="H594" s="136"/>
      <c r="K594" s="137"/>
      <c r="L594" s="137"/>
      <c r="M594" s="137"/>
      <c r="N594" s="137"/>
      <c r="O594" s="137"/>
      <c r="P594" s="137"/>
      <c r="Q594" s="137"/>
      <c r="R594" s="137"/>
      <c r="S594" s="137"/>
    </row>
    <row r="595" spans="2:19" ht="14.1" customHeight="1" x14ac:dyDescent="0.2">
      <c r="B595" s="135"/>
      <c r="D595" s="135"/>
      <c r="E595" s="103"/>
      <c r="F595" s="103"/>
      <c r="H595" s="136"/>
      <c r="K595" s="137"/>
      <c r="L595" s="137"/>
      <c r="M595" s="137"/>
      <c r="N595" s="137"/>
      <c r="O595" s="137"/>
      <c r="P595" s="137"/>
      <c r="Q595" s="137"/>
      <c r="R595" s="137"/>
      <c r="S595" s="137"/>
    </row>
    <row r="596" spans="2:19" ht="14.1" customHeight="1" x14ac:dyDescent="0.2">
      <c r="B596" s="135"/>
      <c r="D596" s="135"/>
      <c r="E596" s="103"/>
      <c r="F596" s="103"/>
      <c r="H596" s="136"/>
      <c r="K596" s="137"/>
      <c r="L596" s="137"/>
      <c r="M596" s="137"/>
      <c r="N596" s="137"/>
      <c r="O596" s="137"/>
      <c r="P596" s="137"/>
      <c r="Q596" s="137"/>
      <c r="R596" s="137"/>
      <c r="S596" s="137"/>
    </row>
    <row r="597" spans="2:19" ht="14.1" customHeight="1" x14ac:dyDescent="0.2">
      <c r="B597" s="135"/>
      <c r="D597" s="135"/>
      <c r="E597" s="103"/>
      <c r="F597" s="103"/>
      <c r="H597" s="136"/>
      <c r="K597" s="137"/>
      <c r="L597" s="137"/>
      <c r="M597" s="137"/>
      <c r="N597" s="137"/>
      <c r="O597" s="137"/>
      <c r="P597" s="137"/>
      <c r="Q597" s="137"/>
      <c r="R597" s="137"/>
      <c r="S597" s="137"/>
    </row>
    <row r="598" spans="2:19" ht="14.1" customHeight="1" x14ac:dyDescent="0.2">
      <c r="B598" s="135"/>
      <c r="D598" s="135"/>
      <c r="E598" s="103"/>
      <c r="F598" s="103"/>
      <c r="H598" s="136"/>
      <c r="K598" s="137"/>
      <c r="L598" s="137"/>
      <c r="M598" s="137"/>
      <c r="N598" s="137"/>
      <c r="O598" s="137"/>
      <c r="P598" s="137"/>
      <c r="Q598" s="137"/>
      <c r="R598" s="137"/>
      <c r="S598" s="137"/>
    </row>
    <row r="599" spans="2:19" ht="14.1" customHeight="1" x14ac:dyDescent="0.2">
      <c r="B599" s="135"/>
      <c r="D599" s="135"/>
      <c r="E599" s="103"/>
      <c r="F599" s="103"/>
      <c r="H599" s="136"/>
      <c r="K599" s="137"/>
      <c r="L599" s="137"/>
      <c r="M599" s="137"/>
      <c r="N599" s="137"/>
      <c r="O599" s="137"/>
      <c r="P599" s="137"/>
      <c r="Q599" s="137"/>
      <c r="R599" s="137"/>
      <c r="S599" s="137"/>
    </row>
    <row r="600" spans="2:19" ht="14.1" customHeight="1" x14ac:dyDescent="0.2">
      <c r="B600" s="135"/>
      <c r="D600" s="135"/>
      <c r="E600" s="103"/>
      <c r="F600" s="103"/>
      <c r="H600" s="136"/>
      <c r="K600" s="137"/>
      <c r="L600" s="137"/>
      <c r="M600" s="137"/>
      <c r="N600" s="137"/>
      <c r="O600" s="137"/>
      <c r="P600" s="137"/>
      <c r="Q600" s="137"/>
      <c r="R600" s="137"/>
      <c r="S600" s="137"/>
    </row>
    <row r="601" spans="2:19" ht="14.1" customHeight="1" x14ac:dyDescent="0.2">
      <c r="B601" s="135"/>
      <c r="D601" s="135"/>
      <c r="E601" s="103"/>
      <c r="F601" s="103"/>
      <c r="H601" s="136"/>
      <c r="K601" s="137"/>
      <c r="L601" s="137"/>
      <c r="M601" s="137"/>
      <c r="N601" s="137"/>
      <c r="O601" s="137"/>
      <c r="P601" s="137"/>
      <c r="Q601" s="137"/>
      <c r="R601" s="137"/>
      <c r="S601" s="137"/>
    </row>
    <row r="602" spans="2:19" ht="14.1" customHeight="1" x14ac:dyDescent="0.2">
      <c r="B602" s="135"/>
      <c r="D602" s="135"/>
      <c r="E602" s="103"/>
      <c r="F602" s="103"/>
      <c r="H602" s="136"/>
      <c r="K602" s="137"/>
      <c r="L602" s="137"/>
      <c r="M602" s="137"/>
      <c r="N602" s="137"/>
      <c r="O602" s="137"/>
      <c r="P602" s="137"/>
      <c r="Q602" s="137"/>
      <c r="R602" s="137"/>
      <c r="S602" s="137"/>
    </row>
    <row r="603" spans="2:19" ht="14.1" customHeight="1" x14ac:dyDescent="0.2">
      <c r="B603" s="135"/>
      <c r="D603" s="135"/>
      <c r="E603" s="103"/>
      <c r="F603" s="103"/>
      <c r="H603" s="136"/>
      <c r="K603" s="137"/>
      <c r="L603" s="137"/>
      <c r="M603" s="137"/>
      <c r="N603" s="137"/>
      <c r="O603" s="137"/>
      <c r="P603" s="137"/>
      <c r="Q603" s="137"/>
      <c r="R603" s="137"/>
      <c r="S603" s="137"/>
    </row>
    <row r="604" spans="2:19" ht="14.1" customHeight="1" x14ac:dyDescent="0.2">
      <c r="B604" s="135"/>
      <c r="D604" s="135"/>
      <c r="E604" s="103"/>
      <c r="F604" s="103"/>
      <c r="H604" s="136"/>
      <c r="K604" s="137"/>
      <c r="L604" s="137"/>
      <c r="M604" s="137"/>
      <c r="N604" s="137"/>
      <c r="O604" s="137"/>
      <c r="P604" s="137"/>
      <c r="Q604" s="137"/>
      <c r="R604" s="137"/>
      <c r="S604" s="137"/>
    </row>
    <row r="605" spans="2:19" ht="14.1" customHeight="1" x14ac:dyDescent="0.2">
      <c r="B605" s="135"/>
      <c r="D605" s="135"/>
      <c r="E605" s="103"/>
      <c r="F605" s="103"/>
      <c r="H605" s="136"/>
      <c r="K605" s="137"/>
      <c r="L605" s="137"/>
      <c r="M605" s="137"/>
      <c r="N605" s="137"/>
      <c r="O605" s="137"/>
      <c r="P605" s="137"/>
      <c r="Q605" s="137"/>
      <c r="R605" s="137"/>
      <c r="S605" s="137"/>
    </row>
    <row r="606" spans="2:19" ht="14.1" customHeight="1" x14ac:dyDescent="0.2">
      <c r="B606" s="135"/>
      <c r="D606" s="135"/>
      <c r="E606" s="103"/>
      <c r="F606" s="103"/>
      <c r="H606" s="136"/>
      <c r="K606" s="137"/>
      <c r="L606" s="137"/>
      <c r="M606" s="137"/>
      <c r="N606" s="137"/>
      <c r="O606" s="137"/>
      <c r="P606" s="137"/>
      <c r="Q606" s="137"/>
      <c r="R606" s="137"/>
      <c r="S606" s="137"/>
    </row>
    <row r="607" spans="2:19" ht="14.1" customHeight="1" x14ac:dyDescent="0.2">
      <c r="B607" s="135"/>
      <c r="D607" s="135"/>
      <c r="E607" s="103"/>
      <c r="F607" s="103"/>
      <c r="H607" s="136"/>
      <c r="K607" s="137"/>
      <c r="L607" s="137"/>
      <c r="M607" s="137"/>
      <c r="N607" s="137"/>
      <c r="O607" s="137"/>
      <c r="P607" s="137"/>
      <c r="Q607" s="137"/>
      <c r="R607" s="137"/>
      <c r="S607" s="137"/>
    </row>
    <row r="608" spans="2:19" ht="14.1" customHeight="1" x14ac:dyDescent="0.2">
      <c r="B608" s="135"/>
      <c r="D608" s="135"/>
      <c r="E608" s="103"/>
      <c r="F608" s="103"/>
      <c r="H608" s="136"/>
      <c r="K608" s="137"/>
      <c r="L608" s="137"/>
      <c r="M608" s="137"/>
      <c r="N608" s="137"/>
      <c r="O608" s="137"/>
      <c r="P608" s="137"/>
      <c r="Q608" s="137"/>
      <c r="R608" s="137"/>
      <c r="S608" s="137"/>
    </row>
    <row r="609" spans="2:19" ht="14.1" customHeight="1" x14ac:dyDescent="0.2">
      <c r="B609" s="135"/>
      <c r="D609" s="135"/>
      <c r="E609" s="103"/>
      <c r="F609" s="103"/>
      <c r="H609" s="136"/>
      <c r="K609" s="137"/>
      <c r="L609" s="137"/>
      <c r="M609" s="137"/>
      <c r="N609" s="137"/>
      <c r="O609" s="137"/>
      <c r="P609" s="137"/>
      <c r="Q609" s="137"/>
      <c r="R609" s="137"/>
      <c r="S609" s="137"/>
    </row>
    <row r="610" spans="2:19" ht="14.1" customHeight="1" x14ac:dyDescent="0.2">
      <c r="B610" s="135"/>
      <c r="D610" s="135"/>
      <c r="E610" s="103"/>
      <c r="F610" s="103"/>
      <c r="H610" s="136"/>
      <c r="K610" s="137"/>
      <c r="L610" s="137"/>
      <c r="M610" s="137"/>
      <c r="N610" s="137"/>
      <c r="O610" s="137"/>
      <c r="P610" s="137"/>
      <c r="Q610" s="137"/>
      <c r="R610" s="137"/>
      <c r="S610" s="137"/>
    </row>
    <row r="611" spans="2:19" ht="14.1" customHeight="1" x14ac:dyDescent="0.2">
      <c r="B611" s="135"/>
      <c r="D611" s="135"/>
      <c r="E611" s="103"/>
      <c r="F611" s="103"/>
      <c r="H611" s="136"/>
      <c r="K611" s="137"/>
      <c r="L611" s="137"/>
      <c r="M611" s="137"/>
      <c r="N611" s="137"/>
      <c r="O611" s="137"/>
      <c r="P611" s="137"/>
      <c r="Q611" s="137"/>
      <c r="R611" s="137"/>
      <c r="S611" s="137"/>
    </row>
    <row r="612" spans="2:19" ht="14.1" customHeight="1" x14ac:dyDescent="0.2">
      <c r="B612" s="135"/>
      <c r="D612" s="135"/>
      <c r="E612" s="103"/>
      <c r="F612" s="103"/>
      <c r="H612" s="136"/>
      <c r="K612" s="137"/>
      <c r="L612" s="137"/>
      <c r="M612" s="137"/>
      <c r="N612" s="137"/>
      <c r="O612" s="137"/>
      <c r="P612" s="137"/>
      <c r="Q612" s="137"/>
      <c r="R612" s="137"/>
      <c r="S612" s="137"/>
    </row>
    <row r="613" spans="2:19" ht="14.1" customHeight="1" x14ac:dyDescent="0.2">
      <c r="B613" s="135"/>
      <c r="D613" s="135"/>
      <c r="E613" s="103"/>
      <c r="F613" s="103"/>
      <c r="H613" s="136"/>
      <c r="K613" s="137"/>
      <c r="L613" s="137"/>
      <c r="M613" s="137"/>
      <c r="N613" s="137"/>
      <c r="O613" s="137"/>
      <c r="P613" s="137"/>
      <c r="Q613" s="137"/>
      <c r="R613" s="137"/>
      <c r="S613" s="137"/>
    </row>
    <row r="614" spans="2:19" ht="14.1" customHeight="1" x14ac:dyDescent="0.2">
      <c r="B614" s="135"/>
      <c r="D614" s="135"/>
      <c r="E614" s="103"/>
      <c r="F614" s="103"/>
      <c r="H614" s="136"/>
      <c r="K614" s="137"/>
      <c r="L614" s="137"/>
      <c r="M614" s="137"/>
      <c r="N614" s="137"/>
      <c r="O614" s="137"/>
      <c r="P614" s="137"/>
      <c r="Q614" s="137"/>
      <c r="R614" s="137"/>
      <c r="S614" s="137"/>
    </row>
    <row r="615" spans="2:19" ht="14.1" customHeight="1" x14ac:dyDescent="0.2">
      <c r="B615" s="135"/>
      <c r="D615" s="135"/>
      <c r="E615" s="103"/>
      <c r="F615" s="103"/>
      <c r="H615" s="136"/>
      <c r="K615" s="137"/>
      <c r="L615" s="137"/>
      <c r="M615" s="137"/>
      <c r="N615" s="137"/>
      <c r="O615" s="137"/>
      <c r="P615" s="137"/>
      <c r="Q615" s="137"/>
      <c r="R615" s="137"/>
      <c r="S615" s="137"/>
    </row>
    <row r="616" spans="2:19" ht="14.1" customHeight="1" x14ac:dyDescent="0.2">
      <c r="B616" s="135"/>
      <c r="D616" s="135"/>
      <c r="E616" s="103"/>
      <c r="F616" s="103"/>
      <c r="H616" s="136"/>
      <c r="K616" s="137"/>
      <c r="L616" s="137"/>
      <c r="M616" s="137"/>
      <c r="N616" s="137"/>
      <c r="O616" s="137"/>
      <c r="P616" s="137"/>
      <c r="Q616" s="137"/>
      <c r="R616" s="137"/>
      <c r="S616" s="137"/>
    </row>
    <row r="617" spans="2:19" ht="14.1" customHeight="1" x14ac:dyDescent="0.2">
      <c r="B617" s="135"/>
      <c r="D617" s="135"/>
      <c r="E617" s="103"/>
      <c r="F617" s="103"/>
      <c r="H617" s="136"/>
      <c r="K617" s="137"/>
      <c r="L617" s="137"/>
      <c r="M617" s="137"/>
      <c r="N617" s="137"/>
      <c r="O617" s="137"/>
      <c r="P617" s="137"/>
      <c r="Q617" s="137"/>
      <c r="R617" s="137"/>
      <c r="S617" s="137"/>
    </row>
    <row r="618" spans="2:19" ht="14.1" customHeight="1" x14ac:dyDescent="0.2">
      <c r="B618" s="135"/>
      <c r="D618" s="135"/>
      <c r="E618" s="103"/>
      <c r="F618" s="103"/>
      <c r="H618" s="136"/>
      <c r="K618" s="137"/>
      <c r="L618" s="137"/>
      <c r="M618" s="137"/>
      <c r="N618" s="137"/>
      <c r="O618" s="137"/>
      <c r="P618" s="137"/>
      <c r="Q618" s="137"/>
      <c r="R618" s="137"/>
      <c r="S618" s="137"/>
    </row>
    <row r="619" spans="2:19" ht="14.1" customHeight="1" x14ac:dyDescent="0.2">
      <c r="B619" s="135"/>
      <c r="D619" s="135"/>
      <c r="E619" s="103"/>
      <c r="F619" s="103"/>
      <c r="H619" s="136"/>
      <c r="K619" s="137"/>
      <c r="L619" s="137"/>
      <c r="M619" s="137"/>
      <c r="N619" s="137"/>
      <c r="O619" s="137"/>
      <c r="P619" s="137"/>
      <c r="Q619" s="137"/>
      <c r="R619" s="137"/>
      <c r="S619" s="137"/>
    </row>
    <row r="620" spans="2:19" ht="14.1" customHeight="1" x14ac:dyDescent="0.2">
      <c r="B620" s="135"/>
      <c r="D620" s="135"/>
      <c r="E620" s="103"/>
      <c r="F620" s="103"/>
      <c r="H620" s="136"/>
      <c r="K620" s="137"/>
      <c r="L620" s="137"/>
      <c r="M620" s="137"/>
      <c r="N620" s="137"/>
      <c r="O620" s="137"/>
      <c r="P620" s="137"/>
      <c r="Q620" s="137"/>
      <c r="R620" s="137"/>
      <c r="S620" s="137"/>
    </row>
    <row r="621" spans="2:19" ht="14.1" customHeight="1" x14ac:dyDescent="0.2">
      <c r="B621" s="135"/>
      <c r="D621" s="135"/>
      <c r="E621" s="103"/>
      <c r="F621" s="103"/>
      <c r="H621" s="136"/>
      <c r="K621" s="137"/>
      <c r="L621" s="137"/>
      <c r="M621" s="137"/>
      <c r="N621" s="137"/>
      <c r="O621" s="137"/>
      <c r="P621" s="137"/>
      <c r="Q621" s="137"/>
      <c r="R621" s="137"/>
      <c r="S621" s="137"/>
    </row>
    <row r="622" spans="2:19" ht="14.1" customHeight="1" x14ac:dyDescent="0.2">
      <c r="B622" s="135"/>
      <c r="D622" s="135"/>
      <c r="E622" s="103"/>
      <c r="F622" s="103"/>
      <c r="H622" s="136"/>
      <c r="K622" s="137"/>
      <c r="L622" s="137"/>
      <c r="M622" s="137"/>
      <c r="N622" s="137"/>
      <c r="O622" s="137"/>
      <c r="P622" s="137"/>
      <c r="Q622" s="137"/>
      <c r="R622" s="137"/>
      <c r="S622" s="137"/>
    </row>
    <row r="623" spans="2:19" ht="14.1" customHeight="1" x14ac:dyDescent="0.2">
      <c r="B623" s="135"/>
      <c r="D623" s="135"/>
      <c r="E623" s="103"/>
      <c r="F623" s="103"/>
      <c r="H623" s="136"/>
      <c r="K623" s="137"/>
      <c r="L623" s="137"/>
      <c r="M623" s="137"/>
      <c r="N623" s="137"/>
      <c r="O623" s="137"/>
      <c r="P623" s="137"/>
      <c r="Q623" s="137"/>
      <c r="R623" s="137"/>
      <c r="S623" s="137"/>
    </row>
    <row r="624" spans="2:19" ht="14.1" customHeight="1" x14ac:dyDescent="0.2">
      <c r="B624" s="135"/>
      <c r="D624" s="135"/>
      <c r="E624" s="103"/>
      <c r="F624" s="103"/>
      <c r="H624" s="136"/>
      <c r="K624" s="137"/>
      <c r="L624" s="137"/>
      <c r="M624" s="137"/>
      <c r="N624" s="137"/>
      <c r="O624" s="137"/>
      <c r="P624" s="137"/>
      <c r="Q624" s="137"/>
      <c r="R624" s="137"/>
      <c r="S624" s="137"/>
    </row>
    <row r="625" spans="2:19" ht="14.1" customHeight="1" x14ac:dyDescent="0.2">
      <c r="B625" s="135"/>
      <c r="C625" s="135"/>
      <c r="D625" s="103"/>
      <c r="E625" s="103"/>
      <c r="G625" s="136"/>
      <c r="K625" s="137"/>
      <c r="L625" s="137"/>
      <c r="M625" s="137"/>
      <c r="N625" s="137"/>
      <c r="O625" s="137"/>
      <c r="P625" s="137"/>
      <c r="Q625" s="137"/>
      <c r="R625" s="137"/>
      <c r="S625" s="137"/>
    </row>
    <row r="626" spans="2:19" ht="14.1" customHeight="1" x14ac:dyDescent="0.2">
      <c r="B626" s="135"/>
      <c r="C626" s="135"/>
      <c r="D626" s="103"/>
      <c r="E626" s="103"/>
      <c r="G626" s="136"/>
      <c r="K626" s="137"/>
      <c r="L626" s="137"/>
      <c r="M626" s="137"/>
      <c r="N626" s="137"/>
      <c r="O626" s="137"/>
      <c r="P626" s="137"/>
      <c r="Q626" s="137"/>
      <c r="R626" s="137"/>
      <c r="S626" s="137"/>
    </row>
    <row r="627" spans="2:19" ht="14.1" customHeight="1" x14ac:dyDescent="0.2">
      <c r="B627" s="135"/>
      <c r="C627" s="135"/>
      <c r="D627" s="103"/>
      <c r="E627" s="103"/>
      <c r="G627" s="136"/>
      <c r="K627" s="137"/>
      <c r="L627" s="137"/>
      <c r="M627" s="137"/>
      <c r="N627" s="137"/>
      <c r="O627" s="137"/>
      <c r="P627" s="137"/>
      <c r="Q627" s="137"/>
      <c r="R627" s="137"/>
      <c r="S627" s="137"/>
    </row>
    <row r="628" spans="2:19" ht="14.1" customHeight="1" x14ac:dyDescent="0.2">
      <c r="B628" s="135"/>
      <c r="C628" s="135"/>
      <c r="D628" s="103"/>
      <c r="E628" s="103"/>
      <c r="G628" s="136"/>
      <c r="K628" s="137"/>
      <c r="L628" s="137"/>
      <c r="M628" s="137"/>
      <c r="N628" s="137"/>
      <c r="O628" s="137"/>
      <c r="P628" s="137"/>
      <c r="Q628" s="137"/>
      <c r="R628" s="137"/>
      <c r="S628" s="137"/>
    </row>
    <row r="629" spans="2:19" ht="14.1" customHeight="1" x14ac:dyDescent="0.2">
      <c r="B629" s="135"/>
      <c r="C629" s="135"/>
      <c r="D629" s="103"/>
      <c r="E629" s="103"/>
      <c r="G629" s="136"/>
      <c r="K629" s="137"/>
      <c r="L629" s="137"/>
      <c r="M629" s="137"/>
      <c r="N629" s="137"/>
      <c r="O629" s="137"/>
      <c r="P629" s="137"/>
      <c r="Q629" s="137"/>
      <c r="R629" s="137"/>
      <c r="S629" s="137"/>
    </row>
    <row r="630" spans="2:19" ht="14.1" customHeight="1" x14ac:dyDescent="0.2">
      <c r="B630" s="135"/>
      <c r="C630" s="135"/>
      <c r="D630" s="103"/>
      <c r="E630" s="103"/>
      <c r="G630" s="136"/>
      <c r="K630" s="137"/>
      <c r="L630" s="137"/>
      <c r="M630" s="137"/>
      <c r="N630" s="137"/>
      <c r="O630" s="137"/>
      <c r="P630" s="137"/>
      <c r="Q630" s="137"/>
      <c r="R630" s="137"/>
      <c r="S630" s="137"/>
    </row>
    <row r="631" spans="2:19" ht="14.1" customHeight="1" x14ac:dyDescent="0.2">
      <c r="B631" s="135"/>
      <c r="C631" s="135"/>
      <c r="D631" s="103"/>
      <c r="E631" s="103"/>
      <c r="G631" s="136"/>
      <c r="K631" s="137"/>
      <c r="L631" s="137"/>
      <c r="M631" s="137"/>
      <c r="N631" s="137"/>
      <c r="O631" s="137"/>
      <c r="P631" s="137"/>
      <c r="Q631" s="137"/>
      <c r="R631" s="137"/>
      <c r="S631" s="137"/>
    </row>
    <row r="632" spans="2:19" ht="14.1" customHeight="1" x14ac:dyDescent="0.2">
      <c r="B632" s="135"/>
      <c r="C632" s="135"/>
      <c r="D632" s="103"/>
      <c r="E632" s="103"/>
      <c r="G632" s="136"/>
      <c r="K632" s="137"/>
      <c r="L632" s="137"/>
      <c r="M632" s="137"/>
      <c r="N632" s="137"/>
      <c r="O632" s="137"/>
      <c r="P632" s="137"/>
      <c r="Q632" s="137"/>
      <c r="R632" s="137"/>
      <c r="S632" s="137"/>
    </row>
    <row r="633" spans="2:19" ht="14.1" customHeight="1" x14ac:dyDescent="0.2">
      <c r="B633" s="135"/>
      <c r="C633" s="135"/>
      <c r="D633" s="103"/>
      <c r="E633" s="103"/>
      <c r="G633" s="136"/>
      <c r="K633" s="137"/>
      <c r="L633" s="137"/>
      <c r="M633" s="137"/>
      <c r="N633" s="137"/>
      <c r="O633" s="137"/>
      <c r="P633" s="137"/>
      <c r="Q633" s="137"/>
      <c r="R633" s="137"/>
      <c r="S633" s="137"/>
    </row>
    <row r="634" spans="2:19" ht="14.1" customHeight="1" x14ac:dyDescent="0.2">
      <c r="B634" s="135"/>
      <c r="C634" s="135"/>
      <c r="D634" s="103"/>
      <c r="E634" s="103"/>
      <c r="G634" s="136"/>
      <c r="K634" s="137"/>
      <c r="L634" s="137"/>
      <c r="M634" s="137"/>
      <c r="N634" s="137"/>
      <c r="O634" s="137"/>
      <c r="P634" s="137"/>
      <c r="Q634" s="137"/>
      <c r="R634" s="137"/>
      <c r="S634" s="137"/>
    </row>
    <row r="635" spans="2:19" ht="14.1" customHeight="1" x14ac:dyDescent="0.2">
      <c r="B635" s="135"/>
      <c r="C635" s="135"/>
      <c r="D635" s="103"/>
      <c r="E635" s="103"/>
      <c r="G635" s="136"/>
      <c r="K635" s="137"/>
      <c r="L635" s="137"/>
      <c r="M635" s="137"/>
      <c r="N635" s="137"/>
      <c r="O635" s="137"/>
      <c r="P635" s="137"/>
      <c r="Q635" s="137"/>
      <c r="R635" s="137"/>
      <c r="S635" s="137"/>
    </row>
    <row r="636" spans="2:19" ht="14.1" customHeight="1" x14ac:dyDescent="0.2">
      <c r="B636" s="135"/>
      <c r="C636" s="135"/>
      <c r="D636" s="103"/>
      <c r="E636" s="103"/>
      <c r="G636" s="136"/>
      <c r="K636" s="137"/>
      <c r="L636" s="137"/>
      <c r="M636" s="137"/>
      <c r="N636" s="137"/>
      <c r="O636" s="137"/>
      <c r="P636" s="137"/>
      <c r="Q636" s="137"/>
      <c r="R636" s="137"/>
      <c r="S636" s="137"/>
    </row>
    <row r="637" spans="2:19" ht="14.1" customHeight="1" x14ac:dyDescent="0.2">
      <c r="B637" s="135"/>
      <c r="C637" s="135"/>
      <c r="D637" s="103"/>
      <c r="E637" s="103"/>
      <c r="G637" s="136"/>
      <c r="K637" s="137"/>
      <c r="L637" s="137"/>
      <c r="M637" s="137"/>
      <c r="N637" s="137"/>
      <c r="O637" s="137"/>
      <c r="P637" s="137"/>
      <c r="Q637" s="137"/>
      <c r="R637" s="137"/>
      <c r="S637" s="137"/>
    </row>
    <row r="638" spans="2:19" ht="14.1" customHeight="1" x14ac:dyDescent="0.2">
      <c r="B638" s="135"/>
      <c r="C638" s="135"/>
      <c r="D638" s="103"/>
      <c r="E638" s="103"/>
      <c r="G638" s="136"/>
      <c r="K638" s="137"/>
      <c r="L638" s="137"/>
      <c r="M638" s="137"/>
      <c r="N638" s="137"/>
      <c r="O638" s="137"/>
      <c r="P638" s="137"/>
      <c r="Q638" s="137"/>
      <c r="R638" s="137"/>
      <c r="S638" s="137"/>
    </row>
    <row r="639" spans="2:19" ht="14.1" customHeight="1" x14ac:dyDescent="0.2">
      <c r="B639" s="135"/>
      <c r="C639" s="135"/>
      <c r="D639" s="103"/>
      <c r="E639" s="103"/>
      <c r="G639" s="136"/>
      <c r="K639" s="137"/>
      <c r="L639" s="137"/>
      <c r="M639" s="137"/>
      <c r="N639" s="137"/>
      <c r="O639" s="137"/>
      <c r="P639" s="137"/>
      <c r="Q639" s="137"/>
      <c r="R639" s="137"/>
      <c r="S639" s="137"/>
    </row>
    <row r="640" spans="2:19" ht="14.1" customHeight="1" x14ac:dyDescent="0.2">
      <c r="B640" s="135"/>
      <c r="C640" s="135"/>
      <c r="D640" s="103"/>
      <c r="E640" s="103"/>
      <c r="G640" s="136"/>
      <c r="K640" s="137"/>
      <c r="L640" s="137"/>
      <c r="M640" s="137"/>
      <c r="N640" s="137"/>
      <c r="O640" s="137"/>
      <c r="P640" s="137"/>
      <c r="Q640" s="137"/>
      <c r="R640" s="137"/>
      <c r="S640" s="137"/>
    </row>
    <row r="641" spans="2:19" x14ac:dyDescent="0.2">
      <c r="B641" s="135"/>
      <c r="C641" s="135"/>
      <c r="D641" s="103"/>
      <c r="E641" s="103"/>
      <c r="G641" s="136"/>
      <c r="K641" s="137"/>
      <c r="L641" s="137"/>
      <c r="M641" s="137"/>
      <c r="N641" s="137"/>
      <c r="O641" s="137"/>
      <c r="P641" s="137"/>
      <c r="Q641" s="137"/>
      <c r="R641" s="137"/>
      <c r="S641" s="137"/>
    </row>
    <row r="642" spans="2:19" x14ac:dyDescent="0.2">
      <c r="B642" s="135"/>
      <c r="C642" s="135"/>
      <c r="D642" s="103"/>
      <c r="E642" s="103"/>
      <c r="G642" s="136"/>
      <c r="K642" s="137"/>
      <c r="L642" s="137"/>
      <c r="M642" s="137"/>
      <c r="N642" s="137"/>
      <c r="O642" s="137"/>
      <c r="P642" s="137"/>
      <c r="Q642" s="137"/>
      <c r="R642" s="137"/>
      <c r="S642" s="137"/>
    </row>
    <row r="643" spans="2:19" x14ac:dyDescent="0.2">
      <c r="B643" s="135"/>
      <c r="C643" s="135"/>
      <c r="D643" s="103"/>
      <c r="E643" s="103"/>
      <c r="G643" s="136"/>
      <c r="K643" s="137"/>
      <c r="L643" s="137"/>
      <c r="M643" s="137"/>
      <c r="N643" s="137"/>
      <c r="O643" s="137"/>
      <c r="P643" s="137"/>
      <c r="Q643" s="137"/>
      <c r="R643" s="137"/>
      <c r="S643" s="137"/>
    </row>
    <row r="644" spans="2:19" x14ac:dyDescent="0.2">
      <c r="B644" s="135"/>
      <c r="C644" s="135"/>
      <c r="D644" s="103"/>
      <c r="E644" s="103"/>
      <c r="G644" s="136"/>
      <c r="K644" s="137"/>
      <c r="L644" s="137"/>
      <c r="M644" s="137"/>
      <c r="N644" s="137"/>
      <c r="O644" s="137"/>
      <c r="P644" s="137"/>
      <c r="Q644" s="137"/>
      <c r="R644" s="137"/>
      <c r="S644" s="137"/>
    </row>
    <row r="645" spans="2:19" x14ac:dyDescent="0.2">
      <c r="B645" s="135"/>
      <c r="C645" s="135"/>
      <c r="D645" s="103"/>
      <c r="E645" s="103"/>
      <c r="G645" s="136"/>
      <c r="K645" s="137"/>
      <c r="L645" s="137"/>
      <c r="M645" s="137"/>
      <c r="N645" s="137"/>
      <c r="O645" s="137"/>
      <c r="P645" s="137"/>
      <c r="Q645" s="137"/>
      <c r="R645" s="137"/>
      <c r="S645" s="137"/>
    </row>
    <row r="646" spans="2:19" x14ac:dyDescent="0.2">
      <c r="B646" s="135"/>
      <c r="C646" s="135"/>
      <c r="D646" s="103"/>
      <c r="E646" s="103"/>
      <c r="G646" s="136"/>
      <c r="K646" s="137"/>
      <c r="L646" s="137"/>
      <c r="M646" s="137"/>
      <c r="N646" s="137"/>
      <c r="O646" s="137"/>
      <c r="P646" s="137"/>
      <c r="Q646" s="137"/>
      <c r="R646" s="137"/>
      <c r="S646" s="137"/>
    </row>
    <row r="647" spans="2:19" x14ac:dyDescent="0.2">
      <c r="B647" s="135"/>
      <c r="C647" s="135"/>
      <c r="D647" s="103"/>
      <c r="E647" s="103"/>
      <c r="G647" s="136"/>
      <c r="K647" s="137"/>
      <c r="L647" s="137"/>
      <c r="M647" s="137"/>
      <c r="N647" s="137"/>
      <c r="O647" s="137"/>
      <c r="P647" s="137"/>
      <c r="Q647" s="137"/>
      <c r="R647" s="137"/>
      <c r="S647" s="137"/>
    </row>
    <row r="648" spans="2:19" x14ac:dyDescent="0.2">
      <c r="B648" s="135"/>
      <c r="C648" s="135"/>
      <c r="D648" s="103"/>
      <c r="E648" s="103"/>
      <c r="G648" s="136"/>
      <c r="K648" s="137"/>
      <c r="L648" s="137"/>
      <c r="M648" s="137"/>
      <c r="N648" s="137"/>
      <c r="O648" s="137"/>
      <c r="P648" s="137"/>
      <c r="Q648" s="137"/>
      <c r="R648" s="137"/>
      <c r="S648" s="137"/>
    </row>
    <row r="649" spans="2:19" x14ac:dyDescent="0.2">
      <c r="B649" s="135"/>
      <c r="C649" s="135"/>
      <c r="D649" s="103"/>
      <c r="E649" s="103"/>
      <c r="G649" s="136"/>
      <c r="K649" s="137"/>
      <c r="L649" s="137"/>
      <c r="M649" s="137"/>
      <c r="N649" s="137"/>
      <c r="O649" s="137"/>
      <c r="P649" s="137"/>
      <c r="Q649" s="137"/>
      <c r="R649" s="137"/>
      <c r="S649" s="137"/>
    </row>
    <row r="650" spans="2:19" x14ac:dyDescent="0.2">
      <c r="B650" s="135"/>
      <c r="C650" s="135"/>
      <c r="D650" s="103"/>
      <c r="E650" s="103"/>
      <c r="G650" s="136"/>
      <c r="K650" s="137"/>
      <c r="L650" s="137"/>
      <c r="M650" s="137"/>
      <c r="N650" s="137"/>
      <c r="O650" s="137"/>
      <c r="P650" s="137"/>
      <c r="Q650" s="137"/>
      <c r="R650" s="137"/>
      <c r="S650" s="137"/>
    </row>
    <row r="651" spans="2:19" x14ac:dyDescent="0.2">
      <c r="B651" s="135"/>
      <c r="C651" s="135"/>
      <c r="D651" s="103"/>
      <c r="E651" s="103"/>
      <c r="G651" s="136"/>
      <c r="K651" s="137"/>
      <c r="L651" s="137"/>
      <c r="M651" s="137"/>
      <c r="N651" s="137"/>
      <c r="O651" s="137"/>
      <c r="P651" s="137"/>
      <c r="Q651" s="137"/>
      <c r="R651" s="137"/>
      <c r="S651" s="137"/>
    </row>
    <row r="652" spans="2:19" x14ac:dyDescent="0.2">
      <c r="B652" s="135"/>
      <c r="C652" s="135"/>
      <c r="D652" s="103"/>
      <c r="E652" s="103"/>
      <c r="G652" s="136"/>
      <c r="K652" s="137"/>
      <c r="L652" s="137"/>
      <c r="M652" s="137"/>
      <c r="N652" s="137"/>
      <c r="O652" s="137"/>
      <c r="P652" s="137"/>
      <c r="Q652" s="137"/>
      <c r="R652" s="137"/>
      <c r="S652" s="137"/>
    </row>
    <row r="653" spans="2:19" x14ac:dyDescent="0.2">
      <c r="B653" s="135"/>
      <c r="C653" s="135"/>
      <c r="D653" s="103"/>
      <c r="E653" s="103"/>
      <c r="G653" s="136"/>
      <c r="K653" s="137"/>
      <c r="L653" s="137"/>
      <c r="M653" s="137"/>
      <c r="N653" s="137"/>
      <c r="O653" s="137"/>
      <c r="P653" s="137"/>
      <c r="Q653" s="137"/>
      <c r="R653" s="137"/>
      <c r="S653" s="137"/>
    </row>
    <row r="654" spans="2:19" x14ac:dyDescent="0.2">
      <c r="B654" s="135"/>
      <c r="C654" s="135"/>
      <c r="D654" s="103"/>
      <c r="E654" s="103"/>
      <c r="G654" s="136"/>
      <c r="K654" s="137"/>
      <c r="L654" s="137"/>
      <c r="M654" s="137"/>
      <c r="N654" s="137"/>
      <c r="O654" s="137"/>
      <c r="P654" s="137"/>
      <c r="Q654" s="137"/>
      <c r="R654" s="137"/>
      <c r="S654" s="137"/>
    </row>
    <row r="655" spans="2:19" x14ac:dyDescent="0.2">
      <c r="B655" s="135"/>
      <c r="C655" s="135"/>
      <c r="D655" s="103"/>
      <c r="E655" s="103"/>
      <c r="G655" s="136"/>
      <c r="K655" s="137"/>
      <c r="L655" s="137"/>
      <c r="M655" s="137"/>
      <c r="N655" s="137"/>
      <c r="O655" s="137"/>
      <c r="P655" s="137"/>
      <c r="Q655" s="137"/>
      <c r="R655" s="137"/>
      <c r="S655" s="137"/>
    </row>
    <row r="656" spans="2:19" x14ac:dyDescent="0.2">
      <c r="B656" s="135"/>
      <c r="C656" s="135"/>
      <c r="D656" s="103"/>
      <c r="E656" s="103"/>
      <c r="G656" s="136"/>
      <c r="K656" s="137"/>
      <c r="L656" s="137"/>
      <c r="M656" s="137"/>
      <c r="N656" s="137"/>
      <c r="O656" s="137"/>
      <c r="P656" s="137"/>
      <c r="Q656" s="137"/>
      <c r="R656" s="137"/>
      <c r="S656" s="137"/>
    </row>
    <row r="657" spans="2:19" x14ac:dyDescent="0.2">
      <c r="B657" s="135"/>
      <c r="C657" s="135"/>
      <c r="D657" s="103"/>
      <c r="E657" s="103"/>
      <c r="G657" s="136"/>
      <c r="K657" s="137"/>
      <c r="L657" s="137"/>
      <c r="M657" s="137"/>
      <c r="N657" s="137"/>
      <c r="O657" s="137"/>
      <c r="P657" s="137"/>
      <c r="Q657" s="137"/>
      <c r="R657" s="137"/>
      <c r="S657" s="137"/>
    </row>
    <row r="658" spans="2:19" x14ac:dyDescent="0.2">
      <c r="B658" s="135"/>
      <c r="C658" s="135"/>
      <c r="D658" s="103"/>
      <c r="E658" s="103"/>
      <c r="G658" s="136"/>
      <c r="K658" s="137"/>
      <c r="L658" s="137"/>
      <c r="M658" s="137"/>
      <c r="N658" s="137"/>
      <c r="O658" s="137"/>
      <c r="P658" s="137"/>
      <c r="Q658" s="137"/>
      <c r="R658" s="137"/>
      <c r="S658" s="137"/>
    </row>
    <row r="659" spans="2:19" x14ac:dyDescent="0.2">
      <c r="B659" s="135"/>
      <c r="C659" s="135"/>
      <c r="D659" s="103"/>
      <c r="E659" s="103"/>
      <c r="G659" s="136"/>
      <c r="K659" s="137"/>
      <c r="L659" s="137"/>
      <c r="M659" s="137"/>
      <c r="N659" s="137"/>
      <c r="O659" s="137"/>
      <c r="P659" s="137"/>
      <c r="Q659" s="137"/>
      <c r="R659" s="137"/>
      <c r="S659" s="137"/>
    </row>
    <row r="660" spans="2:19" x14ac:dyDescent="0.2">
      <c r="B660" s="135"/>
      <c r="C660" s="135"/>
      <c r="D660" s="103"/>
      <c r="E660" s="103"/>
      <c r="G660" s="136"/>
      <c r="K660" s="137"/>
      <c r="L660" s="137"/>
      <c r="M660" s="137"/>
      <c r="N660" s="137"/>
      <c r="O660" s="137"/>
      <c r="P660" s="137"/>
      <c r="Q660" s="137"/>
      <c r="R660" s="137"/>
      <c r="S660" s="137"/>
    </row>
    <row r="661" spans="2:19" x14ac:dyDescent="0.2">
      <c r="B661" s="135"/>
      <c r="C661" s="135"/>
      <c r="D661" s="103"/>
      <c r="E661" s="103"/>
      <c r="G661" s="136"/>
      <c r="K661" s="137"/>
      <c r="L661" s="137"/>
      <c r="M661" s="137"/>
      <c r="N661" s="137"/>
      <c r="O661" s="137"/>
      <c r="P661" s="137"/>
      <c r="Q661" s="137"/>
      <c r="R661" s="137"/>
      <c r="S661" s="137"/>
    </row>
    <row r="662" spans="2:19" x14ac:dyDescent="0.2">
      <c r="B662" s="135"/>
      <c r="C662" s="135"/>
      <c r="D662" s="103"/>
      <c r="E662" s="103"/>
      <c r="G662" s="136"/>
      <c r="K662" s="137"/>
      <c r="L662" s="137"/>
      <c r="M662" s="137"/>
      <c r="N662" s="137"/>
      <c r="O662" s="137"/>
      <c r="P662" s="137"/>
      <c r="Q662" s="137"/>
      <c r="R662" s="137"/>
      <c r="S662" s="137"/>
    </row>
    <row r="663" spans="2:19" x14ac:dyDescent="0.2">
      <c r="B663" s="135"/>
      <c r="C663" s="135"/>
      <c r="D663" s="103"/>
      <c r="E663" s="103"/>
      <c r="G663" s="136"/>
      <c r="K663" s="137"/>
      <c r="L663" s="137"/>
      <c r="M663" s="137"/>
      <c r="N663" s="137"/>
      <c r="O663" s="137"/>
      <c r="P663" s="137"/>
      <c r="Q663" s="137"/>
      <c r="R663" s="137"/>
      <c r="S663" s="137"/>
    </row>
    <row r="664" spans="2:19" x14ac:dyDescent="0.2">
      <c r="B664" s="135"/>
      <c r="C664" s="135"/>
      <c r="D664" s="103"/>
      <c r="E664" s="103"/>
      <c r="G664" s="136"/>
      <c r="K664" s="137"/>
      <c r="L664" s="137"/>
      <c r="M664" s="137"/>
      <c r="N664" s="137"/>
      <c r="O664" s="137"/>
      <c r="P664" s="137"/>
      <c r="Q664" s="137"/>
      <c r="R664" s="137"/>
      <c r="S664" s="137"/>
    </row>
    <row r="665" spans="2:19" x14ac:dyDescent="0.2">
      <c r="B665" s="135"/>
      <c r="C665" s="135"/>
      <c r="D665" s="103"/>
      <c r="E665" s="103"/>
      <c r="G665" s="136"/>
      <c r="K665" s="137"/>
      <c r="L665" s="137"/>
      <c r="M665" s="137"/>
      <c r="N665" s="137"/>
      <c r="O665" s="137"/>
      <c r="P665" s="137"/>
      <c r="Q665" s="137"/>
      <c r="R665" s="137"/>
      <c r="S665" s="137"/>
    </row>
    <row r="666" spans="2:19" x14ac:dyDescent="0.2">
      <c r="B666" s="135"/>
      <c r="C666" s="135"/>
      <c r="D666" s="103"/>
      <c r="E666" s="103"/>
      <c r="G666" s="136"/>
      <c r="K666" s="137"/>
      <c r="L666" s="137"/>
      <c r="M666" s="137"/>
      <c r="N666" s="137"/>
      <c r="O666" s="137"/>
      <c r="P666" s="137"/>
      <c r="Q666" s="137"/>
      <c r="R666" s="137"/>
      <c r="S666" s="137"/>
    </row>
    <row r="667" spans="2:19" x14ac:dyDescent="0.2">
      <c r="B667" s="135"/>
      <c r="C667" s="135"/>
      <c r="D667" s="103"/>
      <c r="E667" s="103"/>
      <c r="G667" s="136"/>
      <c r="K667" s="137"/>
      <c r="L667" s="137"/>
      <c r="M667" s="137"/>
      <c r="N667" s="137"/>
      <c r="O667" s="137"/>
      <c r="P667" s="137"/>
      <c r="Q667" s="137"/>
      <c r="R667" s="137"/>
      <c r="S667" s="137"/>
    </row>
    <row r="668" spans="2:19" x14ac:dyDescent="0.2">
      <c r="B668" s="135"/>
      <c r="C668" s="135"/>
      <c r="D668" s="103"/>
      <c r="E668" s="103"/>
      <c r="G668" s="136"/>
      <c r="K668" s="137"/>
      <c r="L668" s="137"/>
      <c r="M668" s="137"/>
      <c r="N668" s="137"/>
      <c r="O668" s="137"/>
      <c r="P668" s="137"/>
      <c r="Q668" s="137"/>
      <c r="R668" s="137"/>
      <c r="S668" s="137"/>
    </row>
    <row r="669" spans="2:19" x14ac:dyDescent="0.2">
      <c r="B669" s="135"/>
      <c r="C669" s="135"/>
      <c r="D669" s="103"/>
      <c r="E669" s="103"/>
      <c r="G669" s="136"/>
      <c r="K669" s="137"/>
      <c r="L669" s="137"/>
      <c r="M669" s="137"/>
      <c r="N669" s="137"/>
      <c r="O669" s="137"/>
      <c r="P669" s="137"/>
      <c r="Q669" s="137"/>
      <c r="R669" s="137"/>
      <c r="S669" s="137"/>
    </row>
    <row r="670" spans="2:19" x14ac:dyDescent="0.2">
      <c r="B670" s="135"/>
      <c r="C670" s="135"/>
      <c r="D670" s="103"/>
      <c r="E670" s="103"/>
      <c r="G670" s="136"/>
      <c r="K670" s="137"/>
      <c r="L670" s="137"/>
      <c r="M670" s="137"/>
      <c r="N670" s="137"/>
      <c r="O670" s="137"/>
      <c r="P670" s="137"/>
      <c r="Q670" s="137"/>
      <c r="R670" s="137"/>
      <c r="S670" s="137"/>
    </row>
    <row r="671" spans="2:19" x14ac:dyDescent="0.2">
      <c r="B671" s="135"/>
      <c r="C671" s="135"/>
      <c r="D671" s="103"/>
      <c r="E671" s="103"/>
      <c r="G671" s="136"/>
      <c r="K671" s="137"/>
      <c r="L671" s="137"/>
      <c r="M671" s="137"/>
      <c r="N671" s="137"/>
      <c r="O671" s="137"/>
      <c r="P671" s="137"/>
      <c r="Q671" s="137"/>
      <c r="R671" s="137"/>
      <c r="S671" s="137"/>
    </row>
    <row r="672" spans="2:19" x14ac:dyDescent="0.2">
      <c r="B672" s="135"/>
      <c r="C672" s="135"/>
      <c r="D672" s="103"/>
      <c r="E672" s="103"/>
      <c r="G672" s="136"/>
      <c r="K672" s="137"/>
      <c r="L672" s="137"/>
      <c r="M672" s="137"/>
      <c r="N672" s="137"/>
      <c r="O672" s="137"/>
      <c r="P672" s="137"/>
      <c r="Q672" s="137"/>
      <c r="R672" s="137"/>
      <c r="S672" s="137"/>
    </row>
    <row r="673" spans="2:19" x14ac:dyDescent="0.2">
      <c r="B673" s="135"/>
      <c r="C673" s="135"/>
      <c r="D673" s="103"/>
      <c r="E673" s="103"/>
      <c r="G673" s="136"/>
      <c r="K673" s="137"/>
      <c r="L673" s="137"/>
      <c r="M673" s="137"/>
      <c r="N673" s="137"/>
      <c r="O673" s="137"/>
      <c r="P673" s="137"/>
      <c r="Q673" s="137"/>
      <c r="R673" s="137"/>
      <c r="S673" s="137"/>
    </row>
    <row r="674" spans="2:19" x14ac:dyDescent="0.2">
      <c r="B674" s="135"/>
      <c r="C674" s="135"/>
      <c r="D674" s="103"/>
      <c r="E674" s="103"/>
      <c r="G674" s="136"/>
      <c r="K674" s="137"/>
      <c r="L674" s="137"/>
      <c r="M674" s="137"/>
      <c r="N674" s="137"/>
      <c r="O674" s="137"/>
      <c r="P674" s="137"/>
      <c r="Q674" s="137"/>
      <c r="R674" s="137"/>
      <c r="S674" s="137"/>
    </row>
    <row r="675" spans="2:19" x14ac:dyDescent="0.2">
      <c r="B675" s="135"/>
      <c r="C675" s="135"/>
      <c r="D675" s="103"/>
      <c r="E675" s="103"/>
      <c r="G675" s="136"/>
      <c r="K675" s="137"/>
      <c r="L675" s="137"/>
      <c r="M675" s="137"/>
      <c r="N675" s="137"/>
      <c r="O675" s="137"/>
      <c r="P675" s="137"/>
      <c r="Q675" s="137"/>
      <c r="R675" s="137"/>
      <c r="S675" s="137"/>
    </row>
    <row r="676" spans="2:19" x14ac:dyDescent="0.2">
      <c r="B676" s="135"/>
      <c r="C676" s="135"/>
      <c r="D676" s="103"/>
      <c r="E676" s="103"/>
      <c r="G676" s="136"/>
      <c r="K676" s="137"/>
      <c r="L676" s="137"/>
      <c r="M676" s="137"/>
      <c r="N676" s="137"/>
      <c r="O676" s="137"/>
      <c r="P676" s="137"/>
      <c r="Q676" s="137"/>
      <c r="R676" s="137"/>
      <c r="S676" s="137"/>
    </row>
    <row r="677" spans="2:19" x14ac:dyDescent="0.2">
      <c r="B677" s="135"/>
      <c r="C677" s="135"/>
      <c r="D677" s="103"/>
      <c r="E677" s="103"/>
      <c r="G677" s="136"/>
      <c r="K677" s="137"/>
      <c r="L677" s="137"/>
      <c r="M677" s="137"/>
      <c r="N677" s="137"/>
      <c r="O677" s="137"/>
      <c r="P677" s="137"/>
      <c r="Q677" s="137"/>
      <c r="R677" s="137"/>
      <c r="S677" s="137"/>
    </row>
    <row r="678" spans="2:19" x14ac:dyDescent="0.2">
      <c r="B678" s="135"/>
      <c r="C678" s="135"/>
      <c r="D678" s="103"/>
      <c r="E678" s="103"/>
      <c r="G678" s="136"/>
      <c r="K678" s="137"/>
      <c r="L678" s="137"/>
      <c r="M678" s="137"/>
      <c r="N678" s="137"/>
      <c r="O678" s="137"/>
      <c r="P678" s="137"/>
      <c r="Q678" s="137"/>
      <c r="R678" s="137"/>
      <c r="S678" s="137"/>
    </row>
    <row r="679" spans="2:19" x14ac:dyDescent="0.2">
      <c r="B679" s="135"/>
      <c r="C679" s="135"/>
      <c r="D679" s="103"/>
      <c r="E679" s="103"/>
      <c r="G679" s="136"/>
      <c r="K679" s="137"/>
      <c r="L679" s="137"/>
      <c r="M679" s="137"/>
      <c r="N679" s="137"/>
      <c r="O679" s="137"/>
      <c r="P679" s="137"/>
      <c r="Q679" s="137"/>
      <c r="R679" s="137"/>
      <c r="S679" s="137"/>
    </row>
    <row r="683" spans="2:19" x14ac:dyDescent="0.2">
      <c r="B683" s="135"/>
      <c r="C683" s="135"/>
      <c r="D683" s="103"/>
      <c r="E683" s="103"/>
      <c r="G683" s="136"/>
      <c r="K683" s="137"/>
      <c r="L683" s="137"/>
      <c r="M683" s="137"/>
      <c r="N683" s="137"/>
      <c r="O683" s="137"/>
      <c r="P683" s="137"/>
      <c r="Q683" s="137"/>
      <c r="R683" s="137"/>
      <c r="S683" s="137"/>
    </row>
    <row r="684" spans="2:19" x14ac:dyDescent="0.2">
      <c r="B684" s="135"/>
      <c r="C684" s="135"/>
      <c r="D684" s="103"/>
      <c r="E684" s="103"/>
      <c r="G684" s="136"/>
      <c r="K684" s="137"/>
      <c r="L684" s="137"/>
      <c r="M684" s="137"/>
      <c r="N684" s="137"/>
      <c r="O684" s="137"/>
      <c r="P684" s="137"/>
      <c r="Q684" s="137"/>
      <c r="R684" s="137"/>
      <c r="S684" s="137"/>
    </row>
    <row r="685" spans="2:19" x14ac:dyDescent="0.2">
      <c r="B685" s="135"/>
      <c r="C685" s="135"/>
      <c r="D685" s="103"/>
      <c r="E685" s="103"/>
      <c r="G685" s="136"/>
      <c r="K685" s="137"/>
      <c r="L685" s="137"/>
      <c r="M685" s="137"/>
      <c r="N685" s="137"/>
      <c r="O685" s="137"/>
      <c r="P685" s="137"/>
      <c r="Q685" s="137"/>
      <c r="R685" s="137"/>
      <c r="S685" s="137"/>
    </row>
    <row r="686" spans="2:19" x14ac:dyDescent="0.2">
      <c r="B686" s="135"/>
      <c r="C686" s="135"/>
      <c r="D686" s="103"/>
      <c r="E686" s="103"/>
      <c r="G686" s="136"/>
      <c r="K686" s="137"/>
      <c r="L686" s="137"/>
      <c r="M686" s="137"/>
      <c r="N686" s="137"/>
      <c r="O686" s="137"/>
      <c r="P686" s="137"/>
      <c r="Q686" s="137"/>
      <c r="R686" s="137"/>
      <c r="S686" s="137"/>
    </row>
    <row r="687" spans="2:19" x14ac:dyDescent="0.2">
      <c r="B687" s="135"/>
      <c r="C687" s="135"/>
      <c r="D687" s="103"/>
      <c r="E687" s="103"/>
      <c r="G687" s="136"/>
      <c r="K687" s="137"/>
      <c r="L687" s="137"/>
      <c r="M687" s="137"/>
      <c r="N687" s="137"/>
      <c r="O687" s="137"/>
      <c r="P687" s="137"/>
      <c r="Q687" s="137"/>
      <c r="R687" s="137"/>
      <c r="S687" s="137"/>
    </row>
    <row r="688" spans="2:19" x14ac:dyDescent="0.2">
      <c r="B688" s="135"/>
      <c r="C688" s="135"/>
      <c r="D688" s="103"/>
      <c r="E688" s="103"/>
      <c r="G688" s="136"/>
      <c r="K688" s="137"/>
      <c r="L688" s="137"/>
      <c r="M688" s="137"/>
      <c r="N688" s="137"/>
      <c r="O688" s="137"/>
      <c r="P688" s="137"/>
      <c r="Q688" s="137"/>
      <c r="R688" s="137"/>
      <c r="S688" s="137"/>
    </row>
    <row r="689" spans="2:19" x14ac:dyDescent="0.2">
      <c r="B689" s="135"/>
      <c r="C689" s="135"/>
      <c r="D689" s="103"/>
      <c r="E689" s="103"/>
      <c r="G689" s="136"/>
      <c r="K689" s="137"/>
      <c r="L689" s="137"/>
      <c r="M689" s="137"/>
      <c r="N689" s="137"/>
      <c r="O689" s="137"/>
      <c r="P689" s="137"/>
      <c r="Q689" s="137"/>
      <c r="R689" s="137"/>
      <c r="S689" s="137"/>
    </row>
    <row r="690" spans="2:19" x14ac:dyDescent="0.2">
      <c r="B690" s="135"/>
      <c r="C690" s="135"/>
      <c r="D690" s="103"/>
      <c r="E690" s="103"/>
      <c r="G690" s="136"/>
      <c r="K690" s="137"/>
      <c r="L690" s="137"/>
      <c r="M690" s="137"/>
      <c r="N690" s="137"/>
      <c r="O690" s="137"/>
      <c r="P690" s="137"/>
      <c r="Q690" s="137"/>
      <c r="R690" s="137"/>
      <c r="S690" s="137"/>
    </row>
    <row r="691" spans="2:19" x14ac:dyDescent="0.2">
      <c r="B691" s="135"/>
      <c r="C691" s="135"/>
      <c r="D691" s="103"/>
      <c r="E691" s="103"/>
      <c r="G691" s="136"/>
      <c r="K691" s="137"/>
      <c r="L691" s="137"/>
      <c r="M691" s="137"/>
      <c r="N691" s="137"/>
      <c r="O691" s="137"/>
      <c r="P691" s="137"/>
      <c r="Q691" s="137"/>
      <c r="R691" s="137"/>
      <c r="S691" s="137"/>
    </row>
    <row r="692" spans="2:19" x14ac:dyDescent="0.2">
      <c r="B692" s="135"/>
      <c r="C692" s="135"/>
      <c r="D692" s="103"/>
      <c r="E692" s="103"/>
      <c r="G692" s="136"/>
      <c r="K692" s="137"/>
      <c r="L692" s="137"/>
      <c r="M692" s="137"/>
      <c r="N692" s="137"/>
      <c r="O692" s="137"/>
      <c r="P692" s="137"/>
      <c r="Q692" s="137"/>
      <c r="R692" s="137"/>
      <c r="S692" s="137"/>
    </row>
    <row r="693" spans="2:19" x14ac:dyDescent="0.2">
      <c r="B693" s="135"/>
      <c r="C693" s="135"/>
      <c r="D693" s="103"/>
      <c r="E693" s="103"/>
      <c r="G693" s="136"/>
      <c r="K693" s="137"/>
      <c r="L693" s="137"/>
      <c r="M693" s="137"/>
      <c r="N693" s="137"/>
      <c r="O693" s="137"/>
      <c r="P693" s="137"/>
      <c r="Q693" s="137"/>
      <c r="R693" s="137"/>
      <c r="S693" s="137"/>
    </row>
    <row r="694" spans="2:19" x14ac:dyDescent="0.2">
      <c r="B694" s="135"/>
      <c r="C694" s="135"/>
      <c r="D694" s="103"/>
      <c r="E694" s="103"/>
      <c r="G694" s="136"/>
      <c r="K694" s="137"/>
      <c r="L694" s="137"/>
      <c r="M694" s="137"/>
      <c r="N694" s="137"/>
      <c r="O694" s="137"/>
      <c r="P694" s="137"/>
      <c r="Q694" s="137"/>
      <c r="R694" s="137"/>
      <c r="S694" s="137"/>
    </row>
    <row r="695" spans="2:19" x14ac:dyDescent="0.2">
      <c r="B695" s="135"/>
      <c r="C695" s="135"/>
      <c r="D695" s="103"/>
      <c r="E695" s="103"/>
      <c r="G695" s="136"/>
      <c r="K695" s="137"/>
      <c r="L695" s="137"/>
      <c r="M695" s="137"/>
      <c r="N695" s="137"/>
      <c r="O695" s="137"/>
      <c r="P695" s="137"/>
      <c r="Q695" s="137"/>
      <c r="R695" s="137"/>
      <c r="S695" s="137"/>
    </row>
    <row r="696" spans="2:19" x14ac:dyDescent="0.2">
      <c r="B696" s="135"/>
      <c r="C696" s="135"/>
      <c r="D696" s="103"/>
      <c r="E696" s="103"/>
      <c r="G696" s="136"/>
      <c r="K696" s="137"/>
      <c r="L696" s="137"/>
      <c r="M696" s="137"/>
      <c r="N696" s="137"/>
      <c r="O696" s="137"/>
      <c r="P696" s="137"/>
      <c r="Q696" s="137"/>
      <c r="R696" s="137"/>
      <c r="S696" s="137"/>
    </row>
    <row r="697" spans="2:19" x14ac:dyDescent="0.2">
      <c r="B697" s="135"/>
      <c r="C697" s="135"/>
      <c r="D697" s="103"/>
      <c r="E697" s="103"/>
      <c r="G697" s="136"/>
      <c r="K697" s="137"/>
      <c r="L697" s="137"/>
      <c r="M697" s="137"/>
      <c r="N697" s="137"/>
      <c r="O697" s="137"/>
      <c r="P697" s="137"/>
      <c r="Q697" s="137"/>
      <c r="R697" s="137"/>
      <c r="S697" s="137"/>
    </row>
    <row r="698" spans="2:19" x14ac:dyDescent="0.2">
      <c r="B698" s="135"/>
      <c r="C698" s="135"/>
      <c r="D698" s="103"/>
      <c r="E698" s="103"/>
      <c r="G698" s="136"/>
      <c r="K698" s="137"/>
      <c r="L698" s="137"/>
      <c r="M698" s="137"/>
      <c r="N698" s="137"/>
      <c r="O698" s="137"/>
      <c r="P698" s="137"/>
      <c r="Q698" s="137"/>
      <c r="R698" s="137"/>
      <c r="S698" s="137"/>
    </row>
    <row r="699" spans="2:19" x14ac:dyDescent="0.2">
      <c r="B699" s="135"/>
      <c r="C699" s="135"/>
      <c r="D699" s="103"/>
      <c r="E699" s="103"/>
      <c r="G699" s="136"/>
      <c r="K699" s="137"/>
      <c r="L699" s="137"/>
      <c r="M699" s="137"/>
      <c r="N699" s="137"/>
      <c r="O699" s="137"/>
      <c r="P699" s="137"/>
      <c r="Q699" s="137"/>
      <c r="R699" s="137"/>
      <c r="S699" s="137"/>
    </row>
    <row r="700" spans="2:19" x14ac:dyDescent="0.2">
      <c r="B700" s="135"/>
      <c r="C700" s="135"/>
      <c r="D700" s="103"/>
      <c r="E700" s="103"/>
      <c r="G700" s="136"/>
      <c r="K700" s="137"/>
      <c r="L700" s="137"/>
      <c r="M700" s="137"/>
      <c r="N700" s="137"/>
      <c r="O700" s="137"/>
      <c r="P700" s="137"/>
      <c r="Q700" s="137"/>
      <c r="R700" s="137"/>
      <c r="S700" s="137"/>
    </row>
    <row r="701" spans="2:19" x14ac:dyDescent="0.2">
      <c r="B701" s="135"/>
      <c r="C701" s="135"/>
      <c r="D701" s="103"/>
      <c r="E701" s="103"/>
      <c r="G701" s="136"/>
      <c r="K701" s="137"/>
      <c r="L701" s="137"/>
      <c r="M701" s="137"/>
      <c r="N701" s="137"/>
      <c r="O701" s="137"/>
      <c r="P701" s="137"/>
      <c r="Q701" s="137"/>
      <c r="R701" s="137"/>
      <c r="S701" s="137"/>
    </row>
    <row r="702" spans="2:19" x14ac:dyDescent="0.2">
      <c r="B702" s="135"/>
      <c r="C702" s="135"/>
      <c r="D702" s="103"/>
      <c r="E702" s="103"/>
      <c r="G702" s="136"/>
      <c r="K702" s="137"/>
      <c r="L702" s="137"/>
      <c r="M702" s="137"/>
      <c r="N702" s="137"/>
      <c r="O702" s="137"/>
      <c r="P702" s="137"/>
      <c r="Q702" s="137"/>
      <c r="R702" s="137"/>
      <c r="S702" s="137"/>
    </row>
    <row r="703" spans="2:19" x14ac:dyDescent="0.2">
      <c r="B703" s="135"/>
      <c r="C703" s="135"/>
      <c r="D703" s="103"/>
      <c r="E703" s="103"/>
      <c r="G703" s="136"/>
      <c r="K703" s="137"/>
      <c r="L703" s="137"/>
      <c r="M703" s="137"/>
      <c r="N703" s="137"/>
      <c r="O703" s="137"/>
      <c r="P703" s="137"/>
      <c r="Q703" s="137"/>
      <c r="R703" s="137"/>
      <c r="S703" s="137"/>
    </row>
    <row r="704" spans="2:19" x14ac:dyDescent="0.2">
      <c r="B704" s="135"/>
      <c r="C704" s="135"/>
      <c r="D704" s="103"/>
      <c r="E704" s="103"/>
      <c r="G704" s="136"/>
      <c r="K704" s="137"/>
      <c r="L704" s="137"/>
      <c r="M704" s="137"/>
      <c r="N704" s="137"/>
      <c r="O704" s="137"/>
      <c r="P704" s="137"/>
      <c r="Q704" s="137"/>
      <c r="R704" s="137"/>
      <c r="S704" s="137"/>
    </row>
    <row r="705" spans="2:19" x14ac:dyDescent="0.2">
      <c r="B705" s="135"/>
      <c r="C705" s="135"/>
      <c r="D705" s="103"/>
      <c r="E705" s="103"/>
      <c r="G705" s="136"/>
      <c r="K705" s="137"/>
      <c r="L705" s="137"/>
      <c r="M705" s="137"/>
      <c r="N705" s="137"/>
      <c r="O705" s="137"/>
      <c r="P705" s="137"/>
      <c r="Q705" s="137"/>
      <c r="R705" s="137"/>
      <c r="S705" s="137"/>
    </row>
    <row r="706" spans="2:19" x14ac:dyDescent="0.2">
      <c r="B706" s="135"/>
      <c r="C706" s="135"/>
      <c r="D706" s="103"/>
      <c r="E706" s="103"/>
      <c r="G706" s="136"/>
      <c r="K706" s="137"/>
      <c r="L706" s="137"/>
      <c r="M706" s="137"/>
      <c r="N706" s="137"/>
      <c r="O706" s="137"/>
      <c r="P706" s="137"/>
      <c r="Q706" s="137"/>
      <c r="R706" s="137"/>
      <c r="S706" s="137"/>
    </row>
    <row r="707" spans="2:19" x14ac:dyDescent="0.2">
      <c r="B707" s="135"/>
      <c r="C707" s="135"/>
      <c r="D707" s="103"/>
      <c r="E707" s="103"/>
      <c r="G707" s="136"/>
      <c r="K707" s="137"/>
      <c r="L707" s="137"/>
      <c r="M707" s="137"/>
      <c r="N707" s="137"/>
      <c r="O707" s="137"/>
      <c r="P707" s="137"/>
      <c r="Q707" s="137"/>
      <c r="R707" s="137"/>
      <c r="S707" s="137"/>
    </row>
    <row r="708" spans="2:19" x14ac:dyDescent="0.2">
      <c r="B708" s="135"/>
      <c r="C708" s="135"/>
      <c r="D708" s="103"/>
      <c r="E708" s="103"/>
      <c r="G708" s="136"/>
      <c r="K708" s="137"/>
      <c r="L708" s="137"/>
      <c r="M708" s="137"/>
      <c r="N708" s="137"/>
      <c r="O708" s="137"/>
      <c r="P708" s="137"/>
      <c r="Q708" s="137"/>
      <c r="R708" s="137"/>
      <c r="S708" s="137"/>
    </row>
    <row r="709" spans="2:19" x14ac:dyDescent="0.2">
      <c r="B709" s="135"/>
      <c r="C709" s="135"/>
      <c r="D709" s="103"/>
      <c r="E709" s="103"/>
      <c r="G709" s="136"/>
      <c r="K709" s="137"/>
      <c r="L709" s="137"/>
      <c r="M709" s="137"/>
      <c r="N709" s="137"/>
      <c r="O709" s="137"/>
      <c r="P709" s="137"/>
      <c r="Q709" s="137"/>
      <c r="R709" s="137"/>
      <c r="S709" s="137"/>
    </row>
    <row r="710" spans="2:19" x14ac:dyDescent="0.2">
      <c r="B710" s="135"/>
      <c r="C710" s="135"/>
      <c r="D710" s="103"/>
      <c r="E710" s="103"/>
      <c r="G710" s="136"/>
      <c r="K710" s="137"/>
      <c r="L710" s="137"/>
      <c r="M710" s="137"/>
      <c r="N710" s="137"/>
      <c r="O710" s="137"/>
      <c r="P710" s="137"/>
      <c r="Q710" s="137"/>
      <c r="R710" s="137"/>
      <c r="S710" s="137"/>
    </row>
    <row r="711" spans="2:19" x14ac:dyDescent="0.2">
      <c r="B711" s="135"/>
      <c r="C711" s="135"/>
      <c r="D711" s="103"/>
      <c r="E711" s="103"/>
      <c r="G711" s="136"/>
      <c r="K711" s="137"/>
      <c r="L711" s="137"/>
      <c r="M711" s="137"/>
      <c r="N711" s="137"/>
      <c r="O711" s="137"/>
      <c r="P711" s="137"/>
      <c r="Q711" s="137"/>
      <c r="R711" s="137"/>
      <c r="S711" s="137"/>
    </row>
    <row r="712" spans="2:19" x14ac:dyDescent="0.2">
      <c r="B712" s="135"/>
      <c r="C712" s="135"/>
      <c r="D712" s="103"/>
      <c r="E712" s="103"/>
      <c r="G712" s="136"/>
      <c r="K712" s="137"/>
      <c r="L712" s="137"/>
      <c r="M712" s="137"/>
      <c r="N712" s="137"/>
      <c r="O712" s="137"/>
      <c r="P712" s="137"/>
      <c r="Q712" s="137"/>
      <c r="R712" s="137"/>
      <c r="S712" s="137"/>
    </row>
    <row r="713" spans="2:19" x14ac:dyDescent="0.2">
      <c r="B713" s="135"/>
      <c r="C713" s="135"/>
      <c r="D713" s="103"/>
      <c r="E713" s="103"/>
      <c r="G713" s="136"/>
      <c r="K713" s="137"/>
      <c r="L713" s="137"/>
      <c r="M713" s="137"/>
      <c r="N713" s="137"/>
      <c r="O713" s="137"/>
      <c r="P713" s="137"/>
      <c r="Q713" s="137"/>
      <c r="R713" s="137"/>
      <c r="S713" s="137"/>
    </row>
    <row r="714" spans="2:19" x14ac:dyDescent="0.2">
      <c r="B714" s="135"/>
      <c r="C714" s="135"/>
      <c r="D714" s="103"/>
      <c r="E714" s="103"/>
      <c r="G714" s="136"/>
      <c r="K714" s="137"/>
      <c r="L714" s="137"/>
      <c r="M714" s="137"/>
      <c r="N714" s="137"/>
      <c r="O714" s="137"/>
      <c r="P714" s="137"/>
      <c r="Q714" s="137"/>
      <c r="R714" s="137"/>
      <c r="S714" s="137"/>
    </row>
    <row r="715" spans="2:19" x14ac:dyDescent="0.2">
      <c r="B715" s="135"/>
      <c r="C715" s="135"/>
      <c r="D715" s="103"/>
      <c r="E715" s="103"/>
      <c r="G715" s="136"/>
      <c r="K715" s="137"/>
      <c r="L715" s="137"/>
      <c r="M715" s="137"/>
      <c r="N715" s="137"/>
      <c r="O715" s="137"/>
      <c r="P715" s="137"/>
      <c r="Q715" s="137"/>
      <c r="R715" s="137"/>
      <c r="S715" s="137"/>
    </row>
    <row r="716" spans="2:19" x14ac:dyDescent="0.2">
      <c r="B716" s="135"/>
      <c r="C716" s="135"/>
      <c r="D716" s="103"/>
      <c r="E716" s="103"/>
      <c r="G716" s="136"/>
      <c r="K716" s="137"/>
      <c r="L716" s="137"/>
      <c r="M716" s="137"/>
      <c r="N716" s="137"/>
      <c r="O716" s="137"/>
      <c r="P716" s="137"/>
      <c r="Q716" s="137"/>
      <c r="R716" s="137"/>
      <c r="S716" s="137"/>
    </row>
    <row r="717" spans="2:19" x14ac:dyDescent="0.2">
      <c r="B717" s="135"/>
      <c r="C717" s="135"/>
      <c r="D717" s="103"/>
      <c r="E717" s="103"/>
      <c r="G717" s="136"/>
      <c r="K717" s="137"/>
      <c r="L717" s="137"/>
      <c r="M717" s="137"/>
      <c r="N717" s="137"/>
      <c r="O717" s="137"/>
      <c r="P717" s="137"/>
      <c r="Q717" s="137"/>
      <c r="R717" s="137"/>
      <c r="S717" s="137"/>
    </row>
    <row r="718" spans="2:19" x14ac:dyDescent="0.2">
      <c r="B718" s="135"/>
      <c r="C718" s="135"/>
      <c r="D718" s="103"/>
      <c r="E718" s="103"/>
      <c r="G718" s="136"/>
      <c r="K718" s="137"/>
      <c r="L718" s="137"/>
      <c r="M718" s="137"/>
      <c r="N718" s="137"/>
      <c r="O718" s="137"/>
      <c r="P718" s="137"/>
      <c r="Q718" s="137"/>
      <c r="R718" s="137"/>
      <c r="S718" s="137"/>
    </row>
    <row r="719" spans="2:19" x14ac:dyDescent="0.2">
      <c r="B719" s="135"/>
      <c r="C719" s="135"/>
      <c r="D719" s="103"/>
      <c r="E719" s="103"/>
      <c r="G719" s="136"/>
      <c r="K719" s="137"/>
      <c r="L719" s="137"/>
      <c r="M719" s="137"/>
      <c r="N719" s="137"/>
      <c r="O719" s="137"/>
      <c r="P719" s="137"/>
      <c r="Q719" s="137"/>
      <c r="R719" s="137"/>
      <c r="S719" s="137"/>
    </row>
    <row r="720" spans="2:19" x14ac:dyDescent="0.2">
      <c r="B720" s="135"/>
      <c r="C720" s="135"/>
      <c r="D720" s="103"/>
      <c r="E720" s="103"/>
      <c r="G720" s="136"/>
      <c r="K720" s="137"/>
      <c r="L720" s="137"/>
      <c r="M720" s="137"/>
      <c r="N720" s="137"/>
      <c r="O720" s="137"/>
      <c r="P720" s="137"/>
      <c r="Q720" s="137"/>
      <c r="R720" s="137"/>
      <c r="S720" s="137"/>
    </row>
  </sheetData>
  <sheetProtection algorithmName="SHA-512" hashValue="Z7v4kjokHKauveMsMNmH4aRAbzo/YcAKUZi/iwYD3IykGuSMqEV+F1VLODp8Y3Kb73FkylYrWI9GfqbgVfDhuw==" saltValue="Y9eaTVhf83qvIdogaeLeKA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34:S34">
    <cfRule type="expression" dxfId="1344" priority="1">
      <formula>$B$34&lt;&gt;""</formula>
    </cfRule>
  </conditionalFormatting>
  <conditionalFormatting sqref="B4:D8">
    <cfRule type="expression" dxfId="1343" priority="2799">
      <formula>AND($AB$90=2)</formula>
    </cfRule>
    <cfRule type="expression" dxfId="1342" priority="2800">
      <formula>AND(($AE$90&lt;$Y$91),($AE$90&gt;$Y$90))</formula>
    </cfRule>
    <cfRule type="expression" dxfId="1341" priority="2801">
      <formula>AND(($AE$90&lt;$Y$92),($AE$90&gt;$Y$91))</formula>
    </cfRule>
    <cfRule type="expression" dxfId="1340" priority="2802">
      <formula>AND(($AE$90&lt;$Y$93),($AE$90&gt;$Y$92))</formula>
    </cfRule>
    <cfRule type="expression" dxfId="1339" priority="2803">
      <formula>AND(($AE$90&lt;$Y$94),($AE$90&gt;$Y$93))</formula>
    </cfRule>
    <cfRule type="expression" dxfId="1338" priority="2804">
      <formula>AND(($AE$90&lt;$Y$95),($AE$90&gt;$Y$94))</formula>
    </cfRule>
    <cfRule type="expression" dxfId="1337" priority="2805">
      <formula>AND(($AE$90&lt;$Y$96),($AE$90&gt;$Y$95))</formula>
    </cfRule>
    <cfRule type="expression" dxfId="1336" priority="2806">
      <formula>AND(($AE$90&lt;$Y$97),($AE$90&gt;$Y$96))</formula>
    </cfRule>
    <cfRule type="expression" dxfId="1335" priority="2807">
      <formula>AND(($AE$90&lt;$Y$97),($AE$90&gt;$Y$96))</formula>
    </cfRule>
    <cfRule type="expression" dxfId="1334" priority="2808">
      <formula>AND(($AE$90&lt;$Y$98),($AE$90&gt;$Y$97))</formula>
    </cfRule>
    <cfRule type="expression" dxfId="1333" priority="2809">
      <formula>AND(($AE$90&lt;$Y$99),($AE$90&gt;$Y$98))</formula>
    </cfRule>
    <cfRule type="expression" dxfId="1332" priority="2810">
      <formula>AND(($AE$90&lt;$Y$100),($AE$90&gt;$Y$99))</formula>
    </cfRule>
    <cfRule type="expression" dxfId="1331" priority="2811">
      <formula>AND(($AE$90&lt;$Y$101),($AE$90&gt;$Y$100))</formula>
    </cfRule>
    <cfRule type="expression" dxfId="1330" priority="2812">
      <formula>AND(($AE$90&lt;$Y$102),($AE$90&gt;$Y$101))</formula>
    </cfRule>
    <cfRule type="expression" dxfId="1329" priority="2813">
      <formula>AND(($AE$90&lt;$Y$103),($AE$90&gt;$Y$102))</formula>
    </cfRule>
    <cfRule type="expression" dxfId="1328" priority="2814">
      <formula>AND(($AE$90&lt;$Y$104),($AE$90&gt;$Y$103))</formula>
    </cfRule>
    <cfRule type="expression" dxfId="1327" priority="2815">
      <formula>AND(($AE$90&lt;$Y$105),($AE$90&gt;$Y$104))</formula>
    </cfRule>
    <cfRule type="expression" dxfId="1326" priority="2816">
      <formula>AND(($AE$90&lt;$Y$106),($AE$90&gt;$Y$105))</formula>
    </cfRule>
    <cfRule type="expression" dxfId="1325" priority="2817">
      <formula>AND(($AE$90&lt;$Y$107),($AE$90&gt;$Y$106))</formula>
    </cfRule>
    <cfRule type="expression" dxfId="1324" priority="2818">
      <formula>AND(($AE$90&lt;$Y$108),($AE$90&gt;$Y$107))</formula>
    </cfRule>
    <cfRule type="expression" dxfId="1323" priority="2819">
      <formula>AND(($AE$90&lt;$Y$109),($AE$90&gt;$Y$108))</formula>
    </cfRule>
    <cfRule type="expression" dxfId="1322" priority="2820">
      <formula>AND(($AE$90&lt;$Y$110),($AE$90&gt;$Y$109))</formula>
    </cfRule>
    <cfRule type="expression" dxfId="1321" priority="2821">
      <formula>AND(($AE$90&lt;$Y$111),($AE$90&gt;$Y$110))</formula>
    </cfRule>
    <cfRule type="expression" dxfId="1320" priority="2822">
      <formula>AND(($AE$90&lt;$Y$112),($AE$90&gt;$Y$111))</formula>
    </cfRule>
    <cfRule type="expression" dxfId="1319" priority="2823">
      <formula>AND(($AE$90&lt;$Y$113),($AE$90&gt;$Y$112))</formula>
    </cfRule>
    <cfRule type="expression" dxfId="1318" priority="2824">
      <formula>AND(($AE$90&lt;$Y$114),($AE$90&gt;$Y$113))</formula>
    </cfRule>
    <cfRule type="expression" dxfId="1317" priority="2825">
      <formula>AND(($AE$90&lt;$Y$115),($AE$90&gt;$Y$114))</formula>
    </cfRule>
    <cfRule type="expression" dxfId="1316" priority="2826">
      <formula>AND(($AE$90&lt;$Y$116),($AE$90&gt;$Y$115))</formula>
    </cfRule>
    <cfRule type="expression" dxfId="1315" priority="2827">
      <formula>AND(($AE$90&lt;$Y$117),($AE$90&gt;$Y$116))</formula>
    </cfRule>
    <cfRule type="expression" dxfId="1314" priority="2828">
      <formula>AND(($AE$90&lt;$Y$118),($AE$90&gt;$Y$117))</formula>
    </cfRule>
    <cfRule type="expression" dxfId="1313" priority="2829">
      <formula>AND(($AE$90&lt;$Y$119),($AE$90&gt;$Y$118))</formula>
    </cfRule>
    <cfRule type="expression" dxfId="1312" priority="2830">
      <formula>AND(($AE$90&lt;$Y$120),($AE$90&gt;$Y$119))</formula>
    </cfRule>
    <cfRule type="expression" dxfId="1311" priority="2831">
      <formula>AND(($AE$90&lt;$Y$121),($AE$90&gt;$Y$120))</formula>
    </cfRule>
    <cfRule type="expression" dxfId="1310" priority="2832">
      <formula>AND(($AE$90&lt;$Y$122),($AE$90&gt;$Y$121))</formula>
    </cfRule>
    <cfRule type="expression" dxfId="1309" priority="2833">
      <formula>AND(($AE$90&lt;$Y$123),($AE$90&gt;$Y$122))</formula>
    </cfRule>
    <cfRule type="expression" dxfId="1308" priority="2834">
      <formula>AND(($AE$90&lt;$Y$124),($AE$90&gt;$Y$123))</formula>
    </cfRule>
    <cfRule type="expression" dxfId="1307" priority="2835">
      <formula>AND(($AE$90&lt;$Y$125),($AE$90&gt;$Y$124))</formula>
    </cfRule>
  </conditionalFormatting>
  <conditionalFormatting sqref="E4:G8">
    <cfRule type="expression" dxfId="1306" priority="2836">
      <formula>AND($AB$91=2)</formula>
    </cfRule>
    <cfRule type="expression" dxfId="1305" priority="2837">
      <formula>AND(($AE$91&lt;$Y$91),($AE$91&gt;$Y$90))</formula>
    </cfRule>
    <cfRule type="expression" dxfId="1304" priority="2838">
      <formula>AND(($AE$91&lt;$Y$92),($AE$91&gt;$Y$91))</formula>
    </cfRule>
    <cfRule type="expression" dxfId="1303" priority="2839">
      <formula>AND(($AE$91&lt;$Y$93),($AE$91&gt;$Y$92))</formula>
    </cfRule>
    <cfRule type="expression" dxfId="1302" priority="2840">
      <formula>AND(($AE$91&lt;$Y$94),($AE$91&gt;$Y$93))</formula>
    </cfRule>
    <cfRule type="expression" dxfId="1301" priority="2841">
      <formula>AND(($AE$91&lt;$Y$95),($AE$91&gt;$Y$94))</formula>
    </cfRule>
    <cfRule type="expression" dxfId="1300" priority="2842">
      <formula>AND(($AE$91&lt;$Y$96),($AE$91&gt;$Y$95))</formula>
    </cfRule>
    <cfRule type="expression" dxfId="1299" priority="2843">
      <formula>AND(($AE$91&lt;$Y$97),($AE$91&gt;$Y$96))</formula>
    </cfRule>
    <cfRule type="expression" dxfId="1298" priority="2844">
      <formula>AND(($AE$91&lt;$Y$97),($AE$91&gt;$Y$96))</formula>
    </cfRule>
    <cfRule type="expression" dxfId="1297" priority="2845">
      <formula>AND(($AE$91&lt;$Y$98),($AE$91&gt;$Y$97))</formula>
    </cfRule>
    <cfRule type="expression" dxfId="1296" priority="2846">
      <formula>AND(($AE$91&lt;$Y$99),($AE$91&gt;$Y$98))</formula>
    </cfRule>
    <cfRule type="expression" dxfId="1295" priority="2847">
      <formula>AND(($AE$91&lt;$Y$100),($AE$91&gt;$Y$99))</formula>
    </cfRule>
    <cfRule type="expression" dxfId="1294" priority="2848">
      <formula>AND(($AE$91&lt;$Y$101),($AE$91&gt;$Y$100))</formula>
    </cfRule>
    <cfRule type="expression" dxfId="1293" priority="2849">
      <formula>AND(($AE$91&lt;$Y$102),($AE$91&gt;$Y$101))</formula>
    </cfRule>
    <cfRule type="expression" dxfId="1292" priority="2850">
      <formula>AND(($AE$91&lt;$Y$103),($AE$91&gt;$Y$102))</formula>
    </cfRule>
    <cfRule type="expression" dxfId="1291" priority="2851">
      <formula>AND(($AE$91&lt;$Y$104),($AE$91&gt;$Y$103))</formula>
    </cfRule>
    <cfRule type="expression" dxfId="1290" priority="2852">
      <formula>AND(($AE$91&lt;$Y$105),($AE$91&gt;$Y$104))</formula>
    </cfRule>
    <cfRule type="expression" dxfId="1289" priority="2853">
      <formula>AND(($AE$91&lt;$Y$106),($AE$91&gt;$Y$105))</formula>
    </cfRule>
    <cfRule type="expression" dxfId="1288" priority="2854">
      <formula>AND(($AE$91&lt;$Y$107),($AE$91&gt;$Y$106))</formula>
    </cfRule>
    <cfRule type="expression" dxfId="1287" priority="2855">
      <formula>AND(($AE$91&lt;$Y$108),($AE$91&gt;$Y$107))</formula>
    </cfRule>
    <cfRule type="expression" dxfId="1286" priority="2856">
      <formula>AND(($AE$91&lt;$Y$109),($AE$91&gt;$Y$108))</formula>
    </cfRule>
    <cfRule type="expression" dxfId="1285" priority="2857">
      <formula>AND(($AE$91&lt;$Y$110),($AE$91&gt;$Y$109))</formula>
    </cfRule>
    <cfRule type="expression" dxfId="1284" priority="2858">
      <formula>AND(($AE$91&lt;$Y$111),($AE$91&gt;$Y$110))</formula>
    </cfRule>
    <cfRule type="expression" dxfId="1283" priority="2859">
      <formula>AND(($AE$91&lt;$Y$112),($AE$91&gt;$Y$111))</formula>
    </cfRule>
    <cfRule type="expression" dxfId="1282" priority="2860">
      <formula>AND(($AE$91&lt;$Y$113),($AE$91&gt;$Y$112))</formula>
    </cfRule>
    <cfRule type="expression" dxfId="1281" priority="2861">
      <formula>AND(($AE$91&lt;$Y$114),($AE$91&gt;$Y$113))</formula>
    </cfRule>
    <cfRule type="expression" dxfId="1280" priority="2862">
      <formula>AND(($AE$91&lt;$Y$115),($AE$91&gt;$Y$114))</formula>
    </cfRule>
    <cfRule type="expression" dxfId="1279" priority="2863">
      <formula>AND(($AE$91&lt;$Y$116),($AE$91&gt;$Y$115))</formula>
    </cfRule>
    <cfRule type="expression" dxfId="1278" priority="2864">
      <formula>AND(($AE$91&lt;$Y$117),($AE$91&gt;$Y$116))</formula>
    </cfRule>
    <cfRule type="expression" dxfId="1277" priority="2865">
      <formula>AND(($AE$91&lt;$Y$118),($AE$91&gt;$Y$117))</formula>
    </cfRule>
    <cfRule type="expression" dxfId="1276" priority="2866">
      <formula>AND(($AE$91&lt;$Y$119),($AE$91&gt;$Y$118))</formula>
    </cfRule>
    <cfRule type="expression" dxfId="1275" priority="2867">
      <formula>AND(($AE$91&lt;$Y$120),($AE$91&gt;$Y$119))</formula>
    </cfRule>
    <cfRule type="expression" dxfId="1274" priority="2868">
      <formula>AND(($AE$91&lt;$Y$121),($AE$91&gt;$Y$120))</formula>
    </cfRule>
    <cfRule type="expression" dxfId="1273" priority="2869">
      <formula>AND(($AE$91&lt;$Y$122),($AE$91&gt;$Y$121))</formula>
    </cfRule>
    <cfRule type="expression" dxfId="1272" priority="2870">
      <formula>AND(($AE$91&lt;$Y$123),($AE$91&gt;$Y$122))</formula>
    </cfRule>
    <cfRule type="expression" dxfId="1271" priority="2871">
      <formula>AND(($AE$91&lt;$Y$124),($AE$91&gt;$Y$123))</formula>
    </cfRule>
    <cfRule type="expression" dxfId="1270" priority="2872">
      <formula>AND(($AE$91&lt;$Y$125),($AE$91&gt;$Y$124))</formula>
    </cfRule>
  </conditionalFormatting>
  <conditionalFormatting sqref="H4:J8">
    <cfRule type="expression" dxfId="1269" priority="2873">
      <formula>AND($AB$92=2)</formula>
    </cfRule>
    <cfRule type="expression" dxfId="1268" priority="2874">
      <formula>AND(($AE$92&lt;$Y$91),($AE$92&gt;$Y$90))</formula>
    </cfRule>
    <cfRule type="expression" dxfId="1267" priority="2875">
      <formula>AND(($AE$92&lt;$Y$92),($AE$92&gt;$Y$91))</formula>
    </cfRule>
    <cfRule type="expression" dxfId="1266" priority="2876">
      <formula>AND(($AE$92&lt;$Y$93),($AE$92&gt;$Y$92))</formula>
    </cfRule>
    <cfRule type="expression" dxfId="1265" priority="2877">
      <formula>AND(($AE$92&lt;$Y$94),($AE$92&gt;$Y$93))</formula>
    </cfRule>
    <cfRule type="expression" dxfId="1264" priority="2878">
      <formula>AND(($AE$92&lt;$Y$95),($AE$92&gt;$Y$94))</formula>
    </cfRule>
    <cfRule type="expression" dxfId="1263" priority="2879">
      <formula>AND(($AE$92&lt;$Y$96),($AE$92&gt;$Y$95))</formula>
    </cfRule>
    <cfRule type="expression" dxfId="1262" priority="2880">
      <formula>AND(($AE$92&lt;$Y$97),($AE$92&gt;$Y$96))</formula>
    </cfRule>
    <cfRule type="expression" dxfId="1261" priority="2881">
      <formula>AND(($AE$92&lt;$Y$97),($AE$92&gt;$Y$96))</formula>
    </cfRule>
    <cfRule type="expression" dxfId="1260" priority="2882">
      <formula>AND(($AE$92&lt;$Y$98),($AE$92&gt;$Y$97))</formula>
    </cfRule>
    <cfRule type="expression" dxfId="1259" priority="2883">
      <formula>AND(($AE$92&lt;$Y$99),($AE$92&gt;$Y$98))</formula>
    </cfRule>
    <cfRule type="expression" dxfId="1258" priority="2884">
      <formula>AND(($AE$92&lt;$Y$100),($AE$92&gt;$Y$99))</formula>
    </cfRule>
    <cfRule type="expression" dxfId="1257" priority="2885">
      <formula>AND(($AE$92&lt;$Y$101),($AE$92&gt;$Y$100))</formula>
    </cfRule>
    <cfRule type="expression" dxfId="1256" priority="2886">
      <formula>AND(($AE$92&lt;$Y$102),($AE$92&gt;$Y$101))</formula>
    </cfRule>
    <cfRule type="expression" dxfId="1255" priority="2887">
      <formula>AND(($AE$92&lt;$Y$103),($AE$92&gt;$Y$102))</formula>
    </cfRule>
    <cfRule type="expression" dxfId="1254" priority="2888">
      <formula>AND(($AE$92&lt;$Y$104),($AE$92&gt;$Y$103))</formula>
    </cfRule>
    <cfRule type="expression" dxfId="1253" priority="2889">
      <formula>AND(($AE$92&lt;$Y$105),($AE$92&gt;$Y$104))</formula>
    </cfRule>
    <cfRule type="expression" dxfId="1252" priority="2890">
      <formula>AND(($AE$92&lt;$Y$106),($AE$92&gt;$Y$105))</formula>
    </cfRule>
    <cfRule type="expression" dxfId="1251" priority="2891">
      <formula>AND(($AE$92&lt;$Y$107),($AE$92&gt;$Y$106))</formula>
    </cfRule>
    <cfRule type="expression" dxfId="1250" priority="2892">
      <formula>AND(($AE$92&lt;$Y$108),($AE$92&gt;$Y$107))</formula>
    </cfRule>
    <cfRule type="expression" dxfId="1249" priority="2893">
      <formula>AND(($AE$92&lt;$Y$109),($AE$92&gt;$Y$108))</formula>
    </cfRule>
    <cfRule type="expression" dxfId="1248" priority="2894">
      <formula>AND(($AE$92&lt;$Y$110),($AE$92&gt;$Y$109))</formula>
    </cfRule>
    <cfRule type="expression" dxfId="1247" priority="2895">
      <formula>AND(($AE$92&lt;$Y$111),($AE$92&gt;$Y$110))</formula>
    </cfRule>
    <cfRule type="expression" dxfId="1246" priority="2896">
      <formula>AND(($AE$92&lt;$Y$112),($AE$92&gt;$Y$111))</formula>
    </cfRule>
    <cfRule type="expression" dxfId="1245" priority="2897">
      <formula>AND(($AE$92&lt;$Y$113),($AE$92&gt;$Y$112))</formula>
    </cfRule>
    <cfRule type="expression" dxfId="1244" priority="2898">
      <formula>AND(($AE$92&lt;$Y$114),($AE$92&gt;$Y$113))</formula>
    </cfRule>
    <cfRule type="expression" dxfId="1243" priority="2899">
      <formula>AND(($AE$92&lt;$Y$115),($AE$92&gt;$Y$114))</formula>
    </cfRule>
    <cfRule type="expression" dxfId="1242" priority="2900">
      <formula>AND(($AE$92&lt;$Y$116),($AE$92&gt;$Y$115))</formula>
    </cfRule>
    <cfRule type="expression" dxfId="1241" priority="2901">
      <formula>AND(($AE$92&lt;$Y$117),($AE$92&gt;$Y$116))</formula>
    </cfRule>
    <cfRule type="expression" dxfId="1240" priority="2902">
      <formula>AND(($AE$92&lt;$Y$118),($AE$92&gt;$Y$117))</formula>
    </cfRule>
    <cfRule type="expression" dxfId="1239" priority="2903">
      <formula>AND(($AE$92&lt;$Y$119),($AE$92&gt;$Y$118))</formula>
    </cfRule>
    <cfRule type="expression" dxfId="1238" priority="2904">
      <formula>AND(($AE$92&lt;$Y$120),($AE$92&gt;$Y$119))</formula>
    </cfRule>
    <cfRule type="expression" dxfId="1237" priority="2905">
      <formula>AND(($AE$92&lt;$Y$121),($AE$92&gt;$Y$120))</formula>
    </cfRule>
    <cfRule type="expression" dxfId="1236" priority="2906">
      <formula>AND(($AE$92&lt;$Y$122),($AE$92&gt;$Y$121))</formula>
    </cfRule>
    <cfRule type="expression" dxfId="1235" priority="2907">
      <formula>AND(($AE$92&lt;$Y$123),($AE$92&gt;$Y$122))</formula>
    </cfRule>
    <cfRule type="expression" dxfId="1234" priority="2908">
      <formula>AND(($AE$92&lt;$Y$124),($AE$92&gt;$Y$123))</formula>
    </cfRule>
    <cfRule type="expression" dxfId="1233" priority="2909">
      <formula>AND(($AE$92&lt;$Y$125),($AE$92&gt;$Y$124))</formula>
    </cfRule>
  </conditionalFormatting>
  <conditionalFormatting sqref="K4:M8">
    <cfRule type="expression" dxfId="1232" priority="2910">
      <formula>AND($AB$93=2)</formula>
    </cfRule>
    <cfRule type="expression" dxfId="1231" priority="2911">
      <formula>AND(($AE$93&lt;$Y$91),($AE$93&gt;$Y$90))</formula>
    </cfRule>
    <cfRule type="expression" dxfId="1230" priority="2912">
      <formula>AND(($AE$93&lt;$Y$92),($AE$93&gt;$Y$91))</formula>
    </cfRule>
    <cfRule type="expression" dxfId="1229" priority="2913">
      <formula>AND(($AE$93&lt;$Y$93),($AE$93&gt;$Y$92))</formula>
    </cfRule>
    <cfRule type="expression" dxfId="1228" priority="2914">
      <formula>AND(($AE$93&lt;$Y$94),($AE$93&gt;$Y$93))</formula>
    </cfRule>
    <cfRule type="expression" dxfId="1227" priority="2915">
      <formula>AND(($AE$93&lt;$Y$95),($AE$93&gt;$Y$94))</formula>
    </cfRule>
    <cfRule type="expression" dxfId="1226" priority="2916">
      <formula>AND(($AE$93&lt;$Y$96),($AE$93&gt;$Y$95))</formula>
    </cfRule>
    <cfRule type="expression" dxfId="1225" priority="2917">
      <formula>AND(($AE$93&lt;$Y$97),($AE$93&gt;$Y$96))</formula>
    </cfRule>
    <cfRule type="expression" dxfId="1224" priority="2918">
      <formula>AND(($AE$93&lt;$Y$97),($AE$93&gt;$Y$96))</formula>
    </cfRule>
    <cfRule type="expression" dxfId="1223" priority="2919">
      <formula>AND(($AE$93&lt;$Y$98),($AE$93&gt;$Y$97))</formula>
    </cfRule>
    <cfRule type="expression" dxfId="1222" priority="2920">
      <formula>AND(($AE$93&lt;$Y$99),($AE$93&gt;$Y$98))</formula>
    </cfRule>
    <cfRule type="expression" dxfId="1221" priority="2921">
      <formula>AND(($AE$93&lt;$Y$100),($AE$93&gt;$Y$99))</formula>
    </cfRule>
    <cfRule type="expression" dxfId="1220" priority="2922">
      <formula>AND(($AE$93&lt;$Y$101),($AE$93&gt;$Y$100))</formula>
    </cfRule>
    <cfRule type="expression" dxfId="1219" priority="2923">
      <formula>AND(($AE$93&lt;$Y$102),($AE$93&gt;$Y$101))</formula>
    </cfRule>
    <cfRule type="expression" dxfId="1218" priority="2924">
      <formula>AND(($AE$93&lt;$Y$103),($AE$93&gt;$Y$102))</formula>
    </cfRule>
    <cfRule type="expression" dxfId="1217" priority="2925">
      <formula>AND(($AE$93&lt;$Y$104),($AE$93&gt;$Y$103))</formula>
    </cfRule>
    <cfRule type="expression" dxfId="1216" priority="2926">
      <formula>AND(($AE$93&lt;$Y$105),($AE$93&gt;$Y$104))</formula>
    </cfRule>
    <cfRule type="expression" dxfId="1215" priority="2927">
      <formula>AND(($AE$93&lt;$Y$106),($AE$93&gt;$Y$105))</formula>
    </cfRule>
    <cfRule type="expression" dxfId="1214" priority="2928">
      <formula>AND(($AE$93&lt;$Y$107),($AE$93&gt;$Y$106))</formula>
    </cfRule>
    <cfRule type="expression" dxfId="1213" priority="2929">
      <formula>AND(($AE$93&lt;$Y$108),($AE$93&gt;$Y$107))</formula>
    </cfRule>
    <cfRule type="expression" dxfId="1212" priority="2930">
      <formula>AND(($AE$93&lt;$Y$109),($AE$93&gt;$Y$108))</formula>
    </cfRule>
    <cfRule type="expression" dxfId="1211" priority="2931">
      <formula>AND(($AE$93&lt;$Y$110),($AE$93&gt;$Y$109))</formula>
    </cfRule>
    <cfRule type="expression" dxfId="1210" priority="2932">
      <formula>AND(($AE$93&lt;$Y$111),($AE$93&gt;$Y$110))</formula>
    </cfRule>
    <cfRule type="expression" dxfId="1209" priority="2933">
      <formula>AND(($AE$93&lt;$Y$112),($AE$93&gt;$Y$111))</formula>
    </cfRule>
    <cfRule type="expression" dxfId="1208" priority="2934">
      <formula>AND(($AE$93&lt;$Y$113),($AE$93&gt;$Y$112))</formula>
    </cfRule>
    <cfRule type="expression" dxfId="1207" priority="2935">
      <formula>AND(($AE$93&lt;$Y$114),($AE$93&gt;$Y$113))</formula>
    </cfRule>
    <cfRule type="expression" dxfId="1206" priority="2936">
      <formula>AND(($AE$93&lt;$Y$115),($AE$93&gt;$Y$114))</formula>
    </cfRule>
    <cfRule type="expression" dxfId="1205" priority="2937">
      <formula>AND(($AE$93&lt;$Y$116),($AE$93&gt;$Y$115))</formula>
    </cfRule>
    <cfRule type="expression" dxfId="1204" priority="2938">
      <formula>AND(($AE$93&lt;$Y$117),($AE$93&gt;$Y$116))</formula>
    </cfRule>
    <cfRule type="expression" dxfId="1203" priority="2939">
      <formula>AND(($AE$93&lt;$Y$118),($AE$93&gt;$Y$117))</formula>
    </cfRule>
    <cfRule type="expression" dxfId="1202" priority="2940">
      <formula>AND(($AE$93&lt;$Y$119),($AE$93&gt;$Y$118))</formula>
    </cfRule>
    <cfRule type="expression" dxfId="1201" priority="2941">
      <formula>AND(($AE$93&lt;$Y$120),($AE$93&gt;$Y$119))</formula>
    </cfRule>
    <cfRule type="expression" dxfId="1200" priority="2942">
      <formula>AND(($AE$93&lt;$Y$121),($AE$93&gt;$Y$120))</formula>
    </cfRule>
    <cfRule type="expression" dxfId="1199" priority="2943">
      <formula>AND(($AE$93&lt;$Y$122),($AE$93&gt;$Y$121))</formula>
    </cfRule>
    <cfRule type="expression" dxfId="1198" priority="2944">
      <formula>AND(($AE$93&lt;$Y$123),($AE$93&gt;$Y$122))</formula>
    </cfRule>
    <cfRule type="expression" dxfId="1197" priority="2945">
      <formula>AND(($AE$93&lt;$Y$124),($AE$93&gt;$Y$123))</formula>
    </cfRule>
    <cfRule type="expression" dxfId="1196" priority="2946">
      <formula>AND(($AE$93&lt;$Y$125),($AE$93&gt;$Y$124))</formula>
    </cfRule>
  </conditionalFormatting>
  <conditionalFormatting sqref="Q4:S8">
    <cfRule type="expression" dxfId="1195" priority="2947">
      <formula>AND($AB$95=2)</formula>
    </cfRule>
    <cfRule type="expression" dxfId="1194" priority="2948">
      <formula>AND(($AE$95&lt;$Y$91),($AE$95&gt;$Y$90))</formula>
    </cfRule>
    <cfRule type="expression" dxfId="1193" priority="2949">
      <formula>AND(($AE$95&lt;$Y$92),($AE$95&gt;$Y$91))</formula>
    </cfRule>
    <cfRule type="expression" dxfId="1192" priority="2950">
      <formula>AND(($AE$95&lt;$Y$93),($AE$95&gt;$Y$92))</formula>
    </cfRule>
    <cfRule type="expression" dxfId="1191" priority="2951">
      <formula>AND(($AE$95&lt;$Y$94),($AE$95&gt;$Y$93))</formula>
    </cfRule>
    <cfRule type="expression" dxfId="1190" priority="2952">
      <formula>AND(($AE$95&lt;$Y$95),($AE$95&gt;$Y$94))</formula>
    </cfRule>
    <cfRule type="expression" dxfId="1189" priority="2953">
      <formula>AND(($AE$95&lt;$Y$96),($AE$95&gt;$Y$95))</formula>
    </cfRule>
    <cfRule type="expression" dxfId="1188" priority="2954">
      <formula>AND(($AE$95&lt;$Y$97),($AE$95&gt;$Y$96))</formula>
    </cfRule>
    <cfRule type="expression" dxfId="1187" priority="2955">
      <formula>AND(($AE$95&lt;$Y$97),($AE$95&gt;$Y$96))</formula>
    </cfRule>
    <cfRule type="expression" dxfId="1186" priority="2956">
      <formula>AND(($AE$95&lt;$Y$98),($AE$95&gt;$Y$97))</formula>
    </cfRule>
    <cfRule type="expression" dxfId="1185" priority="2957">
      <formula>AND(($AE$95&lt;$Y$99),($AE$95&gt;$Y$98))</formula>
    </cfRule>
    <cfRule type="expression" dxfId="1184" priority="2958">
      <formula>AND(($AE$95&lt;$Y$100),($AE$95&gt;$Y$99))</formula>
    </cfRule>
    <cfRule type="expression" dxfId="1183" priority="2959">
      <formula>AND(($AE$95&lt;$Y$101),($AE$95&gt;$Y$100))</formula>
    </cfRule>
    <cfRule type="expression" dxfId="1182" priority="2960">
      <formula>AND(($AE$95&lt;$Y$102),($AE$95&gt;$Y$101))</formula>
    </cfRule>
    <cfRule type="expression" dxfId="1181" priority="2961">
      <formula>AND(($AE$95&lt;$Y$103),($AE$95&gt;$Y$102))</formula>
    </cfRule>
    <cfRule type="expression" dxfId="1180" priority="2962">
      <formula>AND(($AE$95&lt;$Y$104),($AE$95&gt;$Y$103))</formula>
    </cfRule>
    <cfRule type="expression" dxfId="1179" priority="2963">
      <formula>AND(($AE$95&lt;$Y$105),($AE$95&gt;$Y$104))</formula>
    </cfRule>
    <cfRule type="expression" dxfId="1178" priority="2964">
      <formula>AND(($AE$95&lt;$Y$106),($AE$95&gt;$Y$105))</formula>
    </cfRule>
    <cfRule type="expression" dxfId="1177" priority="2965">
      <formula>AND(($AE$95&lt;$Y$107),($AE$95&gt;$Y$106))</formula>
    </cfRule>
    <cfRule type="expression" dxfId="1176" priority="2966">
      <formula>AND(($AE$95&lt;$Y$108),($AE$95&gt;$Y$107))</formula>
    </cfRule>
    <cfRule type="expression" dxfId="1175" priority="2967">
      <formula>AND(($AE$95&lt;$Y$109),($AE$95&gt;$Y$108))</formula>
    </cfRule>
    <cfRule type="expression" dxfId="1174" priority="2968">
      <formula>AND(($AE$95&lt;$Y$110),($AE$95&gt;$Y$109))</formula>
    </cfRule>
    <cfRule type="expression" dxfId="1173" priority="2969">
      <formula>AND(($AE$95&lt;$Y$111),($AE$95&gt;$Y$110))</formula>
    </cfRule>
    <cfRule type="expression" dxfId="1172" priority="2970">
      <formula>AND(($AE$95&lt;$Y$112),($AE$95&gt;$Y$111))</formula>
    </cfRule>
    <cfRule type="expression" dxfId="1171" priority="2971">
      <formula>AND(($AE$95&lt;$Y$113),($AE$95&gt;$Y$112))</formula>
    </cfRule>
    <cfRule type="expression" dxfId="1170" priority="2972">
      <formula>AND(($AE$95&lt;$Y$114),($AE$95&gt;$Y$113))</formula>
    </cfRule>
    <cfRule type="expression" dxfId="1169" priority="2973">
      <formula>AND(($AE$95&lt;$Y$115),($AE$95&gt;$Y$114))</formula>
    </cfRule>
    <cfRule type="expression" dxfId="1168" priority="2974">
      <formula>AND(($AE$95&lt;$Y$116),($AE$95&gt;$Y$115))</formula>
    </cfRule>
    <cfRule type="expression" dxfId="1167" priority="2975">
      <formula>AND(($AE$95&lt;$Y$117),($AE$95&gt;$Y$116))</formula>
    </cfRule>
    <cfRule type="expression" dxfId="1166" priority="2976">
      <formula>AND(($AE$95&lt;$Y$118),($AE$95&gt;$Y$117))</formula>
    </cfRule>
    <cfRule type="expression" dxfId="1165" priority="2977">
      <formula>AND(($AE$95&lt;$Y$119),($AE$95&gt;$Y$118))</formula>
    </cfRule>
    <cfRule type="expression" dxfId="1164" priority="2978">
      <formula>AND(($AE$95&lt;$Y$120),($AE$95&gt;$Y$119))</formula>
    </cfRule>
    <cfRule type="expression" dxfId="1163" priority="2979">
      <formula>AND(($AE$95&lt;$Y$121),($AE$95&gt;$Y$120))</formula>
    </cfRule>
    <cfRule type="expression" dxfId="1162" priority="2980">
      <formula>AND(($AE$95&lt;$Y$122),($AE$95&gt;$Y$121))</formula>
    </cfRule>
    <cfRule type="expression" dxfId="1161" priority="2981">
      <formula>AND(($AE$95&lt;$Y$123),($AE$95&gt;$Y$122))</formula>
    </cfRule>
    <cfRule type="expression" dxfId="1160" priority="2982">
      <formula>AND(($AE$95&lt;$Y$124),($AE$95&gt;$Y$123))</formula>
    </cfRule>
    <cfRule type="expression" dxfId="1159" priority="2983">
      <formula>AND(($AE$95&lt;$Y$125),($AE$95&gt;$Y$124))</formula>
    </cfRule>
  </conditionalFormatting>
  <conditionalFormatting sqref="B9:D13">
    <cfRule type="expression" dxfId="1158" priority="2984">
      <formula>AND($AB$96=2)</formula>
    </cfRule>
    <cfRule type="expression" dxfId="1157" priority="2985">
      <formula>AND(($AE$96&lt;$Y$91),($AE$96&gt;$Y$90))</formula>
    </cfRule>
    <cfRule type="expression" dxfId="1156" priority="2986">
      <formula>AND(($AE$96&lt;$Y$92),($AE$96&gt;$Y$91))</formula>
    </cfRule>
    <cfRule type="expression" dxfId="1155" priority="2987">
      <formula>AND(($AE$96&lt;$Y$93),($AE$96&gt;$Y$92))</formula>
    </cfRule>
    <cfRule type="expression" dxfId="1154" priority="2988">
      <formula>AND(($AE$96&lt;$Y$94),($AE$96&gt;$Y$93))</formula>
    </cfRule>
    <cfRule type="expression" dxfId="1153" priority="2989">
      <formula>AND(($AE$96&lt;$Y$95),($AE$96&gt;$Y$94))</formula>
    </cfRule>
    <cfRule type="expression" dxfId="1152" priority="2990">
      <formula>AND(($AE$96&lt;$Y$96),($AE$96&gt;$Y$95))</formula>
    </cfRule>
    <cfRule type="expression" dxfId="1151" priority="2991">
      <formula>AND(($AE$96&lt;$Y$97),($AE$96&gt;$Y$96))</formula>
    </cfRule>
    <cfRule type="expression" dxfId="1150" priority="2992">
      <formula>AND(($AE$96&lt;$Y$97),($AE$96&gt;$Y$96))</formula>
    </cfRule>
    <cfRule type="expression" dxfId="1149" priority="2993">
      <formula>AND(($AE$96&lt;$Y$98),($AE$96&gt;$Y$97))</formula>
    </cfRule>
    <cfRule type="expression" dxfId="1148" priority="2994">
      <formula>AND(($AE$96&lt;$Y$99),($AE$96&gt;$Y$98))</formula>
    </cfRule>
    <cfRule type="expression" dxfId="1147" priority="2995">
      <formula>AND(($AE$96&lt;$Y$100),($AE$96&gt;$Y$99))</formula>
    </cfRule>
    <cfRule type="expression" dxfId="1146" priority="2996">
      <formula>AND(($AE$96&lt;$Y$101),($AE$96&gt;$Y$100))</formula>
    </cfRule>
    <cfRule type="expression" dxfId="1145" priority="2997">
      <formula>AND(($AE$96&lt;$Y$102),($AE$96&gt;$Y$101))</formula>
    </cfRule>
    <cfRule type="expression" dxfId="1144" priority="2998">
      <formula>AND(($AE$96&lt;$Y$103),($AE$96&gt;$Y$102))</formula>
    </cfRule>
    <cfRule type="expression" dxfId="1143" priority="2999">
      <formula>AND(($AE$96&lt;$Y$104),($AE$96&gt;$Y$103))</formula>
    </cfRule>
    <cfRule type="expression" dxfId="1142" priority="3000">
      <formula>AND(($AE$96&lt;$Y$105),($AE$96&gt;$Y$104))</formula>
    </cfRule>
    <cfRule type="expression" dxfId="1141" priority="3001">
      <formula>AND(($AE$96&lt;$Y$106),($AE$96&gt;$Y$105))</formula>
    </cfRule>
    <cfRule type="expression" dxfId="1140" priority="3002">
      <formula>AND(($AE$96&lt;$Y$107),($AE$96&gt;$Y$106))</formula>
    </cfRule>
    <cfRule type="expression" dxfId="1139" priority="3003">
      <formula>AND(($AE$96&lt;$Y$108),($AE$96&gt;$Y$107))</formula>
    </cfRule>
    <cfRule type="expression" dxfId="1138" priority="3004">
      <formula>AND(($AE$96&lt;$Y$109),($AE$96&gt;$Y$108))</formula>
    </cfRule>
    <cfRule type="expression" dxfId="1137" priority="3005">
      <formula>AND(($AE$96&lt;$Y$110),($AE$96&gt;$Y$109))</formula>
    </cfRule>
    <cfRule type="expression" dxfId="1136" priority="3006">
      <formula>AND(($AE$96&lt;$Y$111),($AE$96&gt;$Y$110))</formula>
    </cfRule>
    <cfRule type="expression" dxfId="1135" priority="3007">
      <formula>AND(($AE$96&lt;$Y$112),($AE$96&gt;$Y$111))</formula>
    </cfRule>
    <cfRule type="expression" dxfId="1134" priority="3008">
      <formula>AND(($AE$96&lt;$Y$113),($AE$96&gt;$Y$112))</formula>
    </cfRule>
    <cfRule type="expression" dxfId="1133" priority="3009">
      <formula>AND(($AE$96&lt;$Y$114),($AE$96&gt;$Y$113))</formula>
    </cfRule>
    <cfRule type="expression" dxfId="1132" priority="3010">
      <formula>AND(($AE$96&lt;$Y$115),($AE$96&gt;$Y$114))</formula>
    </cfRule>
    <cfRule type="expression" dxfId="1131" priority="3011">
      <formula>AND(($AE$96&lt;$Y$116),($AE$96&gt;$Y$115))</formula>
    </cfRule>
    <cfRule type="expression" dxfId="1130" priority="3012">
      <formula>AND(($AE$96&lt;$Y$117),($AE$96&gt;$Y$116))</formula>
    </cfRule>
    <cfRule type="expression" dxfId="1129" priority="3013">
      <formula>AND(($AE$96&lt;$Y$118),($AE$96&gt;$Y$117))</formula>
    </cfRule>
    <cfRule type="expression" dxfId="1128" priority="3014">
      <formula>AND(($AE$96&lt;$Y$119),($AE$96&gt;$Y$118))</formula>
    </cfRule>
    <cfRule type="expression" dxfId="1127" priority="3015">
      <formula>AND(($AE$96&lt;$Y$120),($AE$96&gt;$Y$119))</formula>
    </cfRule>
    <cfRule type="expression" dxfId="1126" priority="3016">
      <formula>AND(($AE$96&lt;$Y$121),($AE$96&gt;$Y$120))</formula>
    </cfRule>
    <cfRule type="expression" dxfId="1125" priority="3017">
      <formula>AND(($AE$96&lt;$Y$122),($AE$96&gt;$Y$121))</formula>
    </cfRule>
    <cfRule type="expression" dxfId="1124" priority="3018">
      <formula>AND(($AE$96&lt;$Y$123),($AE$96&gt;$Y$122))</formula>
    </cfRule>
    <cfRule type="expression" dxfId="1123" priority="3019">
      <formula>AND(($AE$96&lt;$Y$124),($AE$96&gt;$Y$123))</formula>
    </cfRule>
    <cfRule type="expression" dxfId="1122" priority="3020">
      <formula>AND(($AE$96&lt;$Y$125),($AE$96&gt;$Y$124))</formula>
    </cfRule>
  </conditionalFormatting>
  <conditionalFormatting sqref="E9:G13">
    <cfRule type="expression" dxfId="1121" priority="3021">
      <formula>AND($AB$97=2)</formula>
    </cfRule>
    <cfRule type="expression" dxfId="1120" priority="3022">
      <formula>AND(($AE$97&lt;$Y$91),($AE$97&gt;$Y$90))</formula>
    </cfRule>
    <cfRule type="expression" dxfId="1119" priority="3023">
      <formula>AND(($AE$97&lt;$Y$92),($AE$97&gt;$Y$91))</formula>
    </cfRule>
    <cfRule type="expression" dxfId="1118" priority="3024">
      <formula>AND(($AE$97&lt;$Y$93),($AE$97&gt;$Y$92))</formula>
    </cfRule>
    <cfRule type="expression" dxfId="1117" priority="3025">
      <formula>AND(($AE$97&lt;$Y$94),($AE$97&gt;$Y$93))</formula>
    </cfRule>
    <cfRule type="expression" dxfId="1116" priority="3026">
      <formula>AND(($AE$97&lt;$Y$95),($AE$97&gt;$Y$94))</formula>
    </cfRule>
    <cfRule type="expression" dxfId="1115" priority="3027">
      <formula>AND(($AE$97&lt;$Y$96),($AE$97&gt;$Y$95))</formula>
    </cfRule>
    <cfRule type="expression" dxfId="1114" priority="3028">
      <formula>AND(($AE$97&lt;$Y$97),($AE$97&gt;$Y$96))</formula>
    </cfRule>
    <cfRule type="expression" dxfId="1113" priority="3029">
      <formula>AND(($AE$97&lt;$Y$97),($AE$97&gt;$Y$96))</formula>
    </cfRule>
    <cfRule type="expression" dxfId="1112" priority="3030">
      <formula>AND(($AE$97&lt;$Y$98),($AE$97&gt;$Y$97))</formula>
    </cfRule>
    <cfRule type="expression" dxfId="1111" priority="3031">
      <formula>AND(($AE$97&lt;$Y$99),($AE$97&gt;$Y$98))</formula>
    </cfRule>
    <cfRule type="expression" dxfId="1110" priority="3032">
      <formula>AND(($AE$97&lt;$Y$100),($AE$97&gt;$Y$99))</formula>
    </cfRule>
    <cfRule type="expression" dxfId="1109" priority="3033">
      <formula>AND(($AE$97&lt;$Y$101),($AE$97&gt;$Y$100))</formula>
    </cfRule>
    <cfRule type="expression" dxfId="1108" priority="3034">
      <formula>AND(($AE$97&lt;$Y$102),($AE$97&gt;$Y$101))</formula>
    </cfRule>
    <cfRule type="expression" dxfId="1107" priority="3035">
      <formula>AND(($AE$97&lt;$Y$103),($AE$97&gt;$Y$102))</formula>
    </cfRule>
    <cfRule type="expression" dxfId="1106" priority="3036">
      <formula>AND(($AE$97&lt;$Y$104),($AE$97&gt;$Y$103))</formula>
    </cfRule>
    <cfRule type="expression" dxfId="1105" priority="3037">
      <formula>AND(($AE$97&lt;$Y$105),($AE$97&gt;$Y$104))</formula>
    </cfRule>
    <cfRule type="expression" dxfId="1104" priority="3038">
      <formula>AND(($AE$97&lt;$Y$106),($AE$97&gt;$Y$105))</formula>
    </cfRule>
    <cfRule type="expression" dxfId="1103" priority="3039">
      <formula>AND(($AE$97&lt;$Y$107),($AE$97&gt;$Y$106))</formula>
    </cfRule>
    <cfRule type="expression" dxfId="1102" priority="3040">
      <formula>AND(($AE$97&lt;$Y$108),($AE$97&gt;$Y$107))</formula>
    </cfRule>
    <cfRule type="expression" dxfId="1101" priority="3041">
      <formula>AND(($AE$97&lt;$Y$109),($AE$97&gt;$Y$108))</formula>
    </cfRule>
    <cfRule type="expression" dxfId="1100" priority="3042">
      <formula>AND(($AE$97&lt;$Y$110),($AE$97&gt;$Y$109))</formula>
    </cfRule>
    <cfRule type="expression" dxfId="1099" priority="3043">
      <formula>AND(($AE$97&lt;$Y$111),($AE$97&gt;$Y$110))</formula>
    </cfRule>
    <cfRule type="expression" dxfId="1098" priority="3044">
      <formula>AND(($AE$97&lt;$Y$112),($AE$97&gt;$Y$111))</formula>
    </cfRule>
    <cfRule type="expression" dxfId="1097" priority="3045">
      <formula>AND(($AE$97&lt;$Y$113),($AE$97&gt;$Y$112))</formula>
    </cfRule>
    <cfRule type="expression" dxfId="1096" priority="3046">
      <formula>AND(($AE$97&lt;$Y$114),($AE$97&gt;$Y$113))</formula>
    </cfRule>
    <cfRule type="expression" dxfId="1095" priority="3047">
      <formula>AND(($AE$97&lt;$Y$115),($AE$97&gt;$Y$114))</formula>
    </cfRule>
    <cfRule type="expression" dxfId="1094" priority="3048">
      <formula>AND(($AE$97&lt;$Y$116),($AE$97&gt;$Y$115))</formula>
    </cfRule>
    <cfRule type="expression" dxfId="1093" priority="3049">
      <formula>AND(($AE$97&lt;$Y$117),($AE$97&gt;$Y$116))</formula>
    </cfRule>
    <cfRule type="expression" dxfId="1092" priority="3050">
      <formula>AND(($AE$97&lt;$Y$118),($AE$97&gt;$Y$117))</formula>
    </cfRule>
    <cfRule type="expression" dxfId="1091" priority="3051">
      <formula>AND(($AE$97&lt;$Y$119),($AE$97&gt;$Y$118))</formula>
    </cfRule>
    <cfRule type="expression" dxfId="1090" priority="3052">
      <formula>AND(($AE$97&lt;$Y$120),($AE$97&gt;$Y$119))</formula>
    </cfRule>
    <cfRule type="expression" dxfId="1089" priority="3053">
      <formula>AND(($AE$97&lt;$Y$121),($AE$97&gt;$Y$120))</formula>
    </cfRule>
    <cfRule type="expression" dxfId="1088" priority="3054">
      <formula>AND(($AE$97&lt;$Y$122),($AE$97&gt;$Y$121))</formula>
    </cfRule>
    <cfRule type="expression" dxfId="1087" priority="3055">
      <formula>AND(($AE$97&lt;$Y$123),($AE$97&gt;$Y$122))</formula>
    </cfRule>
    <cfRule type="expression" dxfId="1086" priority="3056">
      <formula>AND(($AE$97&lt;$Y$124),($AE$97&gt;$Y$123))</formula>
    </cfRule>
    <cfRule type="expression" dxfId="1085" priority="3057">
      <formula>AND(($AE$97&lt;$Y$125),($AE$97&gt;$Y$124))</formula>
    </cfRule>
  </conditionalFormatting>
  <conditionalFormatting sqref="H9:J13">
    <cfRule type="expression" dxfId="1084" priority="3058">
      <formula>AND($AB$98=2)</formula>
    </cfRule>
    <cfRule type="expression" dxfId="1083" priority="3059">
      <formula>AND(($AE$98&lt;$Y$91),($AE$98&gt;$Y$90))</formula>
    </cfRule>
    <cfRule type="expression" dxfId="1082" priority="3060">
      <formula>AND(($AE$98&lt;$Y$92),($AE$98&gt;$Y$91))</formula>
    </cfRule>
    <cfRule type="expression" dxfId="1081" priority="3061">
      <formula>AND(($AE$98&lt;$Y$93),($AE$98&gt;$Y$92))</formula>
    </cfRule>
    <cfRule type="expression" dxfId="1080" priority="3062">
      <formula>AND(($AE$98&lt;$Y$94),($AE$98&gt;$Y$93))</formula>
    </cfRule>
    <cfRule type="expression" dxfId="1079" priority="3063">
      <formula>AND(($AE$98&lt;$Y$95),($AE$98&gt;$Y$94))</formula>
    </cfRule>
    <cfRule type="expression" dxfId="1078" priority="3064">
      <formula>AND(($AE$98&lt;$Y$96),($AE$98&gt;$Y$95))</formula>
    </cfRule>
    <cfRule type="expression" dxfId="1077" priority="3065">
      <formula>AND(($AE$98&lt;$Y$97),($AE$98&gt;$Y$96))</formula>
    </cfRule>
    <cfRule type="expression" dxfId="1076" priority="3066">
      <formula>AND(($AE$98&lt;$Y$97),($AE$98&gt;$Y$96))</formula>
    </cfRule>
    <cfRule type="expression" dxfId="1075" priority="3067">
      <formula>AND(($AE$98&lt;$Y$98),($AE$98&gt;$Y$97))</formula>
    </cfRule>
    <cfRule type="expression" dxfId="1074" priority="3068">
      <formula>AND(($AE$98&lt;$Y$99),($AE$98&gt;$Y$98))</formula>
    </cfRule>
    <cfRule type="expression" dxfId="1073" priority="3069">
      <formula>AND(($AE$98&lt;$Y$100),($AE$98&gt;$Y$99))</formula>
    </cfRule>
    <cfRule type="expression" dxfId="1072" priority="3070">
      <formula>AND(($AE$98&lt;$Y$101),($AE$98&gt;$Y$100))</formula>
    </cfRule>
    <cfRule type="expression" dxfId="1071" priority="3071">
      <formula>AND(($AE$98&lt;$Y$102),($AE$98&gt;$Y$101))</formula>
    </cfRule>
    <cfRule type="expression" dxfId="1070" priority="3072">
      <formula>AND(($AE$98&lt;$Y$103),($AE$98&gt;$Y$102))</formula>
    </cfRule>
    <cfRule type="expression" dxfId="1069" priority="3073">
      <formula>AND(($AE$98&lt;$Y$104),($AE$98&gt;$Y$103))</formula>
    </cfRule>
    <cfRule type="expression" dxfId="1068" priority="3074">
      <formula>AND(($AE$98&lt;$Y$105),($AE$98&gt;$Y$104))</formula>
    </cfRule>
    <cfRule type="expression" dxfId="1067" priority="3075">
      <formula>AND(($AE$98&lt;$Y$106),($AE$98&gt;$Y$105))</formula>
    </cfRule>
    <cfRule type="expression" dxfId="1066" priority="3076">
      <formula>AND(($AE$98&lt;$Y$107),($AE$98&gt;$Y$106))</formula>
    </cfRule>
    <cfRule type="expression" dxfId="1065" priority="3077">
      <formula>AND(($AE$98&lt;$Y$108),($AE$98&gt;$Y$107))</formula>
    </cfRule>
    <cfRule type="expression" dxfId="1064" priority="3078">
      <formula>AND(($AE$98&lt;$Y$109),($AE$98&gt;$Y$108))</formula>
    </cfRule>
    <cfRule type="expression" dxfId="1063" priority="3079">
      <formula>AND(($AE$98&lt;$Y$110),($AE$98&gt;$Y$109))</formula>
    </cfRule>
    <cfRule type="expression" dxfId="1062" priority="3080">
      <formula>AND(($AE$98&lt;$Y$111),($AE$98&gt;$Y$110))</formula>
    </cfRule>
    <cfRule type="expression" dxfId="1061" priority="3081">
      <formula>AND(($AE$98&lt;$Y$112),($AE$98&gt;$Y$111))</formula>
    </cfRule>
    <cfRule type="expression" dxfId="1060" priority="3082">
      <formula>AND(($AE$98&lt;$Y$113),($AE$98&gt;$Y$112))</formula>
    </cfRule>
    <cfRule type="expression" dxfId="1059" priority="3083">
      <formula>AND(($AE$98&lt;$Y$114),($AE$98&gt;$Y$113))</formula>
    </cfRule>
    <cfRule type="expression" dxfId="1058" priority="3084">
      <formula>AND(($AE$98&lt;$Y$115),($AE$98&gt;$Y$114))</formula>
    </cfRule>
    <cfRule type="expression" dxfId="1057" priority="3085">
      <formula>AND(($AE$98&lt;$Y$116),($AE$98&gt;$Y$115))</formula>
    </cfRule>
    <cfRule type="expression" dxfId="1056" priority="3086">
      <formula>AND(($AE$98&lt;$Y$117),($AE$98&gt;$Y$116))</formula>
    </cfRule>
    <cfRule type="expression" dxfId="1055" priority="3087">
      <formula>AND(($AE$98&lt;$Y$118),($AE$98&gt;$Y$117))</formula>
    </cfRule>
    <cfRule type="expression" dxfId="1054" priority="3088">
      <formula>AND(($AE$98&lt;$Y$119),($AE$98&gt;$Y$118))</formula>
    </cfRule>
    <cfRule type="expression" dxfId="1053" priority="3089">
      <formula>AND(($AE$98&lt;$Y$120),($AE$98&gt;$Y$119))</formula>
    </cfRule>
    <cfRule type="expression" dxfId="1052" priority="3090">
      <formula>AND(($AE$98&lt;$Y$121),($AE$98&gt;$Y$120))</formula>
    </cfRule>
    <cfRule type="expression" dxfId="1051" priority="3091">
      <formula>AND(($AE$98&lt;$Y$122),($AE$98&gt;$Y$121))</formula>
    </cfRule>
    <cfRule type="expression" dxfId="1050" priority="3092">
      <formula>AND(($AE$98&lt;$Y$123),($AE$98&gt;$Y$122))</formula>
    </cfRule>
    <cfRule type="expression" dxfId="1049" priority="3093">
      <formula>AND(($AE$98&lt;$Y$124),($AE$98&gt;$Y$123))</formula>
    </cfRule>
    <cfRule type="expression" dxfId="1048" priority="3094">
      <formula>AND(($AE$98&lt;$Y$125),($AE$98&gt;$Y$124))</formula>
    </cfRule>
  </conditionalFormatting>
  <conditionalFormatting sqref="K9:M13">
    <cfRule type="expression" dxfId="1047" priority="3095">
      <formula>AND($AB$99=2)</formula>
    </cfRule>
    <cfRule type="expression" dxfId="1046" priority="3096">
      <formula>AND(($AE$99&lt;$Y$91),($AE$99&gt;$Y$90))</formula>
    </cfRule>
    <cfRule type="expression" dxfId="1045" priority="3097">
      <formula>AND(($AE$99&lt;$Y$92),($AE$99&gt;$Y$91))</formula>
    </cfRule>
    <cfRule type="expression" dxfId="1044" priority="3098">
      <formula>AND(($AE$99&lt;$Y$93),($AE$99&gt;$Y$92))</formula>
    </cfRule>
    <cfRule type="expression" dxfId="1043" priority="3099">
      <formula>AND(($AE$99&lt;$Y$94),($AE$99&gt;$Y$93))</formula>
    </cfRule>
    <cfRule type="expression" dxfId="1042" priority="3100">
      <formula>AND(($AE$99&lt;$Y$95),($AE$99&gt;$Y$94))</formula>
    </cfRule>
    <cfRule type="expression" dxfId="1041" priority="3101">
      <formula>AND(($AE$99&lt;$Y$96),($AE$99&gt;$Y$95))</formula>
    </cfRule>
    <cfRule type="expression" dxfId="1040" priority="3102">
      <formula>AND(($AE$99&lt;$Y$97),($AE$99&gt;$Y$96))</formula>
    </cfRule>
    <cfRule type="expression" dxfId="1039" priority="3103">
      <formula>AND(($AE$99&lt;$Y$97),($AE$99&gt;$Y$96))</formula>
    </cfRule>
    <cfRule type="expression" dxfId="1038" priority="3104">
      <formula>AND(($AE$99&lt;$Y$98),($AE$99&gt;$Y$97))</formula>
    </cfRule>
    <cfRule type="expression" dxfId="1037" priority="3105">
      <formula>AND(($AE$99&lt;$Y$99),($AE$99&gt;$Y$98))</formula>
    </cfRule>
    <cfRule type="expression" dxfId="1036" priority="3106">
      <formula>AND(($AE$99&lt;$Y$100),($AE$99&gt;$Y$99))</formula>
    </cfRule>
    <cfRule type="expression" dxfId="1035" priority="3107">
      <formula>AND(($AE$99&lt;$Y$101),($AE$99&gt;$Y$100))</formula>
    </cfRule>
    <cfRule type="expression" dxfId="1034" priority="3108">
      <formula>AND(($AE$99&lt;$Y$102),($AE$99&gt;$Y$101))</formula>
    </cfRule>
    <cfRule type="expression" dxfId="1033" priority="3109">
      <formula>AND(($AE$99&lt;$Y$103),($AE$99&gt;$Y$102))</formula>
    </cfRule>
    <cfRule type="expression" dxfId="1032" priority="3110">
      <formula>AND(($AE$99&lt;$Y$104),($AE$99&gt;$Y$103))</formula>
    </cfRule>
    <cfRule type="expression" dxfId="1031" priority="3111">
      <formula>AND(($AE$99&lt;$Y$105),($AE$99&gt;$Y$104))</formula>
    </cfRule>
    <cfRule type="expression" dxfId="1030" priority="3112">
      <formula>AND(($AE$99&lt;$Y$106),($AE$99&gt;$Y$105))</formula>
    </cfRule>
    <cfRule type="expression" dxfId="1029" priority="3113">
      <formula>AND(($AE$99&lt;$Y$107),($AE$99&gt;$Y$106))</formula>
    </cfRule>
    <cfRule type="expression" dxfId="1028" priority="3114">
      <formula>AND(($AE$99&lt;$Y$108),($AE$99&gt;$Y$107))</formula>
    </cfRule>
    <cfRule type="expression" dxfId="1027" priority="3115">
      <formula>AND(($AE$99&lt;$Y$109),($AE$99&gt;$Y$108))</formula>
    </cfRule>
    <cfRule type="expression" dxfId="1026" priority="3116">
      <formula>AND(($AE$99&lt;$Y$110),($AE$99&gt;$Y$109))</formula>
    </cfRule>
    <cfRule type="expression" dxfId="1025" priority="3117">
      <formula>AND(($AE$99&lt;$Y$111),($AE$99&gt;$Y$110))</formula>
    </cfRule>
    <cfRule type="expression" dxfId="1024" priority="3118">
      <formula>AND(($AE$99&lt;$Y$112),($AE$99&gt;$Y$111))</formula>
    </cfRule>
    <cfRule type="expression" dxfId="1023" priority="3119">
      <formula>AND(($AE$99&lt;$Y$113),($AE$99&gt;$Y$112))</formula>
    </cfRule>
    <cfRule type="expression" dxfId="1022" priority="3120">
      <formula>AND(($AE$99&lt;$Y$114),($AE$99&gt;$Y$113))</formula>
    </cfRule>
    <cfRule type="expression" dxfId="1021" priority="3121">
      <formula>AND(($AE$99&lt;$Y$115),($AE$99&gt;$Y$114))</formula>
    </cfRule>
    <cfRule type="expression" dxfId="1020" priority="3122">
      <formula>AND(($AE$99&lt;$Y$116),($AE$99&gt;$Y$115))</formula>
    </cfRule>
    <cfRule type="expression" dxfId="1019" priority="3123">
      <formula>AND(($AE$99&lt;$Y$117),($AE$99&gt;$Y$116))</formula>
    </cfRule>
    <cfRule type="expression" dxfId="1018" priority="3124">
      <formula>AND(($AE$99&lt;$Y$118),($AE$99&gt;$Y$117))</formula>
    </cfRule>
    <cfRule type="expression" dxfId="1017" priority="3125">
      <formula>AND(($AE$99&lt;$Y$119),($AE$99&gt;$Y$118))</formula>
    </cfRule>
    <cfRule type="expression" dxfId="1016" priority="3126">
      <formula>AND(($AE$99&lt;$Y$120),($AE$99&gt;$Y$119))</formula>
    </cfRule>
    <cfRule type="expression" dxfId="1015" priority="3127">
      <formula>AND(($AE$99&lt;$Y$121),($AE$99&gt;$Y$120))</formula>
    </cfRule>
    <cfRule type="expression" dxfId="1014" priority="3128">
      <formula>AND(($AE$99&lt;$Y$122),($AE$99&gt;$Y$121))</formula>
    </cfRule>
    <cfRule type="expression" dxfId="1013" priority="3129">
      <formula>AND(($AE$99&lt;$Y$123),($AE$99&gt;$Y$122))</formula>
    </cfRule>
    <cfRule type="expression" dxfId="1012" priority="3130">
      <formula>AND(($AE$99&lt;$Y$124),($AE$99&gt;$Y$123))</formula>
    </cfRule>
    <cfRule type="expression" dxfId="1011" priority="3131">
      <formula>AND(($AE$99&lt;$Y$125),($AE$99&gt;$Y$124))</formula>
    </cfRule>
  </conditionalFormatting>
  <conditionalFormatting sqref="Q9:S13">
    <cfRule type="expression" dxfId="1010" priority="3132">
      <formula>AND($AB$101=2)</formula>
    </cfRule>
    <cfRule type="expression" dxfId="1009" priority="3133">
      <formula>AND(($AE$101&lt;$Y$91),($AE$101&gt;$Y$90))</formula>
    </cfRule>
    <cfRule type="expression" dxfId="1008" priority="3134">
      <formula>AND(($AE$101&lt;$Y$92),($AE$101&gt;$Y$91))</formula>
    </cfRule>
    <cfRule type="expression" dxfId="1007" priority="3135">
      <formula>AND(($AE$101&lt;$Y$93),($AE$101&gt;$Y$92))</formula>
    </cfRule>
    <cfRule type="expression" dxfId="1006" priority="3136">
      <formula>AND(($AE$101&lt;$Y$94),($AE$101&gt;$Y$93))</formula>
    </cfRule>
    <cfRule type="expression" dxfId="1005" priority="3137">
      <formula>AND(($AE$101&lt;$Y$95),($AE$101&gt;$Y$94))</formula>
    </cfRule>
    <cfRule type="expression" dxfId="1004" priority="3138">
      <formula>AND(($AE$101&lt;$Y$96),($AE$101&gt;$Y$95))</formula>
    </cfRule>
    <cfRule type="expression" dxfId="1003" priority="3139">
      <formula>AND(($AE$101&lt;$Y$97),($AE$101&gt;$Y$96))</formula>
    </cfRule>
    <cfRule type="expression" dxfId="1002" priority="3140">
      <formula>AND(($AE$101&lt;$Y$97),($AE$101&gt;$Y$96))</formula>
    </cfRule>
    <cfRule type="expression" dxfId="1001" priority="3141">
      <formula>AND(($AE$101&lt;$Y$98),($AE$101&gt;$Y$97))</formula>
    </cfRule>
    <cfRule type="expression" dxfId="1000" priority="3142">
      <formula>AND(($AE$101&lt;$Y$99),($AE$101&gt;$Y$98))</formula>
    </cfRule>
    <cfRule type="expression" dxfId="999" priority="3143">
      <formula>AND(($AE$101&lt;$Y$100),($AE$101&gt;$Y$99))</formula>
    </cfRule>
    <cfRule type="expression" dxfId="998" priority="3144">
      <formula>AND(($AE$101&lt;$Y$101),($AE$101&gt;$Y$100))</formula>
    </cfRule>
    <cfRule type="expression" dxfId="997" priority="3145">
      <formula>AND(($AE$101&lt;$Y$102),($AE$101&gt;$Y$101))</formula>
    </cfRule>
    <cfRule type="expression" dxfId="996" priority="3146">
      <formula>AND(($AE$101&lt;$Y$103),($AE$101&gt;$Y$102))</formula>
    </cfRule>
    <cfRule type="expression" dxfId="995" priority="3147">
      <formula>AND(($AE$101&lt;$Y$104),($AE$101&gt;$Y$103))</formula>
    </cfRule>
    <cfRule type="expression" dxfId="994" priority="3148">
      <formula>AND(($AE$101&lt;$Y$105),($AE$101&gt;$Y$104))</formula>
    </cfRule>
    <cfRule type="expression" dxfId="993" priority="3149">
      <formula>AND(($AE$101&lt;$Y$106),($AE$101&gt;$Y$105))</formula>
    </cfRule>
    <cfRule type="expression" dxfId="992" priority="3150">
      <formula>AND(($AE$101&lt;$Y$107),($AE$101&gt;$Y$106))</formula>
    </cfRule>
    <cfRule type="expression" dxfId="991" priority="3151">
      <formula>AND(($AE$101&lt;$Y$108),($AE$101&gt;$Y$107))</formula>
    </cfRule>
    <cfRule type="expression" dxfId="990" priority="3152">
      <formula>AND(($AE$101&lt;$Y$109),($AE$101&gt;$Y$108))</formula>
    </cfRule>
    <cfRule type="expression" dxfId="989" priority="3153">
      <formula>AND(($AE$101&lt;$Y$110),($AE$101&gt;$Y$109))</formula>
    </cfRule>
    <cfRule type="expression" dxfId="988" priority="3154">
      <formula>AND(($AE$101&lt;$Y$111),($AE$101&gt;$Y$110))</formula>
    </cfRule>
    <cfRule type="expression" dxfId="987" priority="3155">
      <formula>AND(($AE$101&lt;$Y$112),($AE$101&gt;$Y$111))</formula>
    </cfRule>
    <cfRule type="expression" dxfId="986" priority="3156">
      <formula>AND(($AE$101&lt;$Y$113),($AE$101&gt;$Y$112))</formula>
    </cfRule>
    <cfRule type="expression" dxfId="985" priority="3157">
      <formula>AND(($AE$101&lt;$Y$114),($AE$101&gt;$Y$113))</formula>
    </cfRule>
    <cfRule type="expression" dxfId="984" priority="3158">
      <formula>AND(($AE$101&lt;$Y$115),($AE$101&gt;$Y$114))</formula>
    </cfRule>
    <cfRule type="expression" dxfId="983" priority="3159">
      <formula>AND(($AE$101&lt;$Y$116),($AE$101&gt;$Y$115))</formula>
    </cfRule>
    <cfRule type="expression" dxfId="982" priority="3160">
      <formula>AND(($AE$101&lt;$Y$117),($AE$101&gt;$Y$116))</formula>
    </cfRule>
    <cfRule type="expression" dxfId="981" priority="3161">
      <formula>AND(($AE$101&lt;$Y$118),($AE$101&gt;$Y$117))</formula>
    </cfRule>
    <cfRule type="expression" dxfId="980" priority="3162">
      <formula>AND(($AE$101&lt;$Y$119),($AE$101&gt;$Y$118))</formula>
    </cfRule>
    <cfRule type="expression" dxfId="979" priority="3163">
      <formula>AND(($AE$101&lt;$Y$120),($AE$101&gt;$Y$119))</formula>
    </cfRule>
    <cfRule type="expression" dxfId="978" priority="3164">
      <formula>AND(($AE$101&lt;$Y$121),($AE$101&gt;$Y$120))</formula>
    </cfRule>
    <cfRule type="expression" dxfId="977" priority="3165">
      <formula>AND(($AE$101&lt;$Y$122),($AE$101&gt;$Y$121))</formula>
    </cfRule>
    <cfRule type="expression" dxfId="976" priority="3166">
      <formula>AND(($AE$101&lt;$Y$123),($AE$101&gt;$Y$122))</formula>
    </cfRule>
    <cfRule type="expression" dxfId="975" priority="3167">
      <formula>AND(($AE$101&lt;$Y$124),($AE$101&gt;$Y$123))</formula>
    </cfRule>
    <cfRule type="expression" dxfId="974" priority="3168">
      <formula>AND(($AE$101&lt;$Y$125),($AE$101&gt;$Y$124))</formula>
    </cfRule>
  </conditionalFormatting>
  <conditionalFormatting sqref="B14:D18">
    <cfRule type="expression" dxfId="973" priority="3169">
      <formula>AND($AB$102=2)</formula>
    </cfRule>
    <cfRule type="expression" dxfId="972" priority="3170">
      <formula>AND(($AE$102&lt;$Y$91),($AE$102&gt;$Y$90))</formula>
    </cfRule>
    <cfRule type="expression" dxfId="971" priority="3171">
      <formula>AND(($AE$102&lt;$Y$92),($AE$102&gt;$Y$91))</formula>
    </cfRule>
    <cfRule type="expression" dxfId="970" priority="3172">
      <formula>AND(($AE$102&lt;$Y$93),($AE$102&gt;$Y$92))</formula>
    </cfRule>
    <cfRule type="expression" dxfId="969" priority="3173">
      <formula>AND(($AE$102&lt;$Y$94),($AE$102&gt;$Y$93))</formula>
    </cfRule>
    <cfRule type="expression" dxfId="968" priority="3174">
      <formula>AND(($AE$102&lt;$Y$95),($AE$102&gt;$Y$94))</formula>
    </cfRule>
    <cfRule type="expression" dxfId="967" priority="3175">
      <formula>AND(($AE$102&lt;$Y$96),($AE$102&gt;$Y$95))</formula>
    </cfRule>
    <cfRule type="expression" dxfId="966" priority="3176">
      <formula>AND(($AE$102&lt;$Y$97),($AE$102&gt;$Y$96))</formula>
    </cfRule>
    <cfRule type="expression" dxfId="965" priority="3177">
      <formula>AND(($AE$102&lt;$Y$97),($AE$102&gt;$Y$96))</formula>
    </cfRule>
    <cfRule type="expression" dxfId="964" priority="3178">
      <formula>AND(($AE$102&lt;$Y$98),($AE$102&gt;$Y$97))</formula>
    </cfRule>
    <cfRule type="expression" dxfId="963" priority="3179">
      <formula>AND(($AE$102&lt;$Y$99),($AE$102&gt;$Y$98))</formula>
    </cfRule>
    <cfRule type="expression" dxfId="962" priority="3180">
      <formula>AND(($AE$102&lt;$Y$100),($AE$102&gt;$Y$99))</formula>
    </cfRule>
    <cfRule type="expression" dxfId="961" priority="3181">
      <formula>AND(($AE$102&lt;$Y$101),($AE$102&gt;$Y$100))</formula>
    </cfRule>
    <cfRule type="expression" dxfId="960" priority="3182">
      <formula>AND(($AE$102&lt;$Y$102),($AE$102&gt;$Y$101))</formula>
    </cfRule>
    <cfRule type="expression" dxfId="959" priority="3183">
      <formula>AND(($AE$102&lt;$Y$103),($AE$102&gt;$Y$102))</formula>
    </cfRule>
    <cfRule type="expression" dxfId="958" priority="3184">
      <formula>AND(($AE$102&lt;$Y$104),($AE$102&gt;$Y$103))</formula>
    </cfRule>
    <cfRule type="expression" dxfId="957" priority="3185">
      <formula>AND(($AE$102&lt;$Y$105),($AE$102&gt;$Y$104))</formula>
    </cfRule>
    <cfRule type="expression" dxfId="956" priority="3186">
      <formula>AND(($AE$102&lt;$Y$106),($AE$102&gt;$Y$105))</formula>
    </cfRule>
    <cfRule type="expression" dxfId="955" priority="3187">
      <formula>AND(($AE$102&lt;$Y$107),($AE$102&gt;$Y$106))</formula>
    </cfRule>
    <cfRule type="expression" dxfId="954" priority="3188">
      <formula>AND(($AE$102&lt;$Y$108),($AE$102&gt;$Y$107))</formula>
    </cfRule>
    <cfRule type="expression" dxfId="953" priority="3189">
      <formula>AND(($AE$102&lt;$Y$109),($AE$102&gt;$Y$108))</formula>
    </cfRule>
    <cfRule type="expression" dxfId="952" priority="3190">
      <formula>AND(($AE$102&lt;$Y$110),($AE$102&gt;$Y$109))</formula>
    </cfRule>
    <cfRule type="expression" dxfId="951" priority="3191">
      <formula>AND(($AE$102&lt;$Y$111),($AE$102&gt;$Y$110))</formula>
    </cfRule>
    <cfRule type="expression" dxfId="950" priority="3192">
      <formula>AND(($AE$102&lt;$Y$112),($AE$102&gt;$Y$111))</formula>
    </cfRule>
    <cfRule type="expression" dxfId="949" priority="3193">
      <formula>AND(($AE$102&lt;$Y$113),($AE$102&gt;$Y$112))</formula>
    </cfRule>
    <cfRule type="expression" dxfId="948" priority="3194">
      <formula>AND(($AE$102&lt;$Y$114),($AE$102&gt;$Y$113))</formula>
    </cfRule>
    <cfRule type="expression" dxfId="947" priority="3195">
      <formula>AND(($AE$102&lt;$Y$115),($AE$102&gt;$Y$114))</formula>
    </cfRule>
    <cfRule type="expression" dxfId="946" priority="3196">
      <formula>AND(($AE$102&lt;$Y$116),($AE$102&gt;$Y$115))</formula>
    </cfRule>
    <cfRule type="expression" dxfId="945" priority="3197">
      <formula>AND(($AE$102&lt;$Y$117),($AE$102&gt;$Y$116))</formula>
    </cfRule>
    <cfRule type="expression" dxfId="944" priority="3198">
      <formula>AND(($AE$102&lt;$Y$118),($AE$102&gt;$Y$117))</formula>
    </cfRule>
    <cfRule type="expression" dxfId="943" priority="3199">
      <formula>AND(($AE$102&lt;$Y$119),($AE$102&gt;$Y$118))</formula>
    </cfRule>
    <cfRule type="expression" dxfId="942" priority="3200">
      <formula>AND(($AE$102&lt;$Y$120),($AE$102&gt;$Y$119))</formula>
    </cfRule>
    <cfRule type="expression" dxfId="941" priority="3201">
      <formula>AND(($AE$102&lt;$Y$121),($AE$102&gt;$Y$120))</formula>
    </cfRule>
    <cfRule type="expression" dxfId="940" priority="3202">
      <formula>AND(($AE$102&lt;$Y$122),($AE$102&gt;$Y$121))</formula>
    </cfRule>
    <cfRule type="expression" dxfId="939" priority="3203">
      <formula>AND(($AE$102&lt;$Y$123),($AE$102&gt;$Y$122))</formula>
    </cfRule>
    <cfRule type="expression" dxfId="938" priority="3204">
      <formula>AND(($AE$102&lt;$Y$124),($AE$102&gt;$Y$123))</formula>
    </cfRule>
    <cfRule type="expression" dxfId="937" priority="3205">
      <formula>AND(($AE$102&lt;$Y$125),($AE$102&gt;$Y$124))</formula>
    </cfRule>
  </conditionalFormatting>
  <conditionalFormatting sqref="E14:G18">
    <cfRule type="expression" dxfId="936" priority="3206">
      <formula>AND($AB$103=2)</formula>
    </cfRule>
    <cfRule type="expression" dxfId="935" priority="3207">
      <formula>AND(($AE$103&lt;$Y$91),($AE$103&gt;$Y$90))</formula>
    </cfRule>
    <cfRule type="expression" dxfId="934" priority="3208">
      <formula>AND(($AE$103&lt;$Y$92),($AE$103&gt;$Y$91))</formula>
    </cfRule>
    <cfRule type="expression" dxfId="933" priority="3209">
      <formula>AND(($AE$103&lt;$Y$93),($AE$103&gt;$Y$92))</formula>
    </cfRule>
    <cfRule type="expression" dxfId="932" priority="3210">
      <formula>AND(($AE$103&lt;$Y$94),($AE$103&gt;$Y$93))</formula>
    </cfRule>
    <cfRule type="expression" dxfId="931" priority="3211">
      <formula>AND(($AE$103&lt;$Y$95),($AE$103&gt;$Y$94))</formula>
    </cfRule>
    <cfRule type="expression" dxfId="930" priority="3212">
      <formula>AND(($AE$103&lt;$Y$96),($AE$103&gt;$Y$95))</formula>
    </cfRule>
    <cfRule type="expression" dxfId="929" priority="3213">
      <formula>AND(($AE$103&lt;$Y$97),($AE$103&gt;$Y$96))</formula>
    </cfRule>
    <cfRule type="expression" dxfId="928" priority="3214">
      <formula>AND(($AE$103&lt;$Y$97),($AE$103&gt;$Y$96))</formula>
    </cfRule>
    <cfRule type="expression" dxfId="927" priority="3215">
      <formula>AND(($AE$103&lt;$Y$98),($AE$103&gt;$Y$97))</formula>
    </cfRule>
    <cfRule type="expression" dxfId="926" priority="3216">
      <formula>AND(($AE$103&lt;$Y$99),($AE$103&gt;$Y$98))</formula>
    </cfRule>
    <cfRule type="expression" dxfId="925" priority="3217">
      <formula>AND(($AE$103&lt;$Y$100),($AE$103&gt;$Y$99))</formula>
    </cfRule>
    <cfRule type="expression" dxfId="924" priority="3218">
      <formula>AND(($AE$103&lt;$Y$101),($AE$103&gt;$Y$100))</formula>
    </cfRule>
    <cfRule type="expression" dxfId="923" priority="3219">
      <formula>AND(($AE$103&lt;$Y$102),($AE$103&gt;$Y$101))</formula>
    </cfRule>
    <cfRule type="expression" dxfId="922" priority="3220">
      <formula>AND(($AE$103&lt;$Y$103),($AE$103&gt;$Y$102))</formula>
    </cfRule>
    <cfRule type="expression" dxfId="921" priority="3221">
      <formula>AND(($AE$103&lt;$Y$104),($AE$103&gt;$Y$103))</formula>
    </cfRule>
    <cfRule type="expression" dxfId="920" priority="3222">
      <formula>AND(($AE$103&lt;$Y$105),($AE$103&gt;$Y$104))</formula>
    </cfRule>
    <cfRule type="expression" dxfId="919" priority="3223">
      <formula>AND(($AE$103&lt;$Y$106),($AE$103&gt;$Y$105))</formula>
    </cfRule>
    <cfRule type="expression" dxfId="918" priority="3224">
      <formula>AND(($AE$103&lt;$Y$107),($AE$103&gt;$Y$106))</formula>
    </cfRule>
    <cfRule type="expression" dxfId="917" priority="3225">
      <formula>AND(($AE$103&lt;$Y$108),($AE$103&gt;$Y$107))</formula>
    </cfRule>
    <cfRule type="expression" dxfId="916" priority="3226">
      <formula>AND(($AE$103&lt;$Y$109),($AE$103&gt;$Y$108))</formula>
    </cfRule>
    <cfRule type="expression" dxfId="915" priority="3227">
      <formula>AND(($AE$103&lt;$Y$110),($AE$103&gt;$Y$109))</formula>
    </cfRule>
    <cfRule type="expression" dxfId="914" priority="3228">
      <formula>AND(($AE$103&lt;$Y$111),($AE$103&gt;$Y$110))</formula>
    </cfRule>
    <cfRule type="expression" dxfId="913" priority="3229">
      <formula>AND(($AE$103&lt;$Y$112),($AE$103&gt;$Y$111))</formula>
    </cfRule>
    <cfRule type="expression" dxfId="912" priority="3230">
      <formula>AND(($AE$103&lt;$Y$113),($AE$103&gt;$Y$112))</formula>
    </cfRule>
    <cfRule type="expression" dxfId="911" priority="3231">
      <formula>AND(($AE$103&lt;$Y$114),($AE$103&gt;$Y$113))</formula>
    </cfRule>
    <cfRule type="expression" dxfId="910" priority="3232">
      <formula>AND(($AE$103&lt;$Y$115),($AE$103&gt;$Y$114))</formula>
    </cfRule>
    <cfRule type="expression" dxfId="909" priority="3233">
      <formula>AND(($AE$103&lt;$Y$116),($AE$103&gt;$Y$115))</formula>
    </cfRule>
    <cfRule type="expression" dxfId="908" priority="3234">
      <formula>AND(($AE$103&lt;$Y$117),($AE$103&gt;$Y$116))</formula>
    </cfRule>
    <cfRule type="expression" dxfId="907" priority="3235">
      <formula>AND(($AE$103&lt;$Y$118),($AE$103&gt;$Y$117))</formula>
    </cfRule>
    <cfRule type="expression" dxfId="906" priority="3236">
      <formula>AND(($AE$103&lt;$Y$119),($AE$103&gt;$Y$118))</formula>
    </cfRule>
    <cfRule type="expression" dxfId="905" priority="3237">
      <formula>AND(($AE$103&lt;$Y$120),($AE$103&gt;$Y$119))</formula>
    </cfRule>
    <cfRule type="expression" dxfId="904" priority="3238">
      <formula>AND(($AE$103&lt;$Y$121),($AE$103&gt;$Y$120))</formula>
    </cfRule>
    <cfRule type="expression" dxfId="903" priority="3239">
      <formula>AND(($AE$103&lt;$Y$122),($AE$103&gt;$Y$121))</formula>
    </cfRule>
    <cfRule type="expression" dxfId="902" priority="3240">
      <formula>AND(($AE$103&lt;$Y$123),($AE$103&gt;$Y$122))</formula>
    </cfRule>
    <cfRule type="expression" dxfId="901" priority="3241">
      <formula>AND(($AE$103&lt;$Y$124),($AE$103&gt;$Y$123))</formula>
    </cfRule>
    <cfRule type="expression" dxfId="900" priority="3242">
      <formula>AND(($AE$103&lt;$Y$125),($AE$103&gt;$Y$124))</formula>
    </cfRule>
  </conditionalFormatting>
  <conditionalFormatting sqref="H14:J18">
    <cfRule type="expression" dxfId="899" priority="3243">
      <formula>AND($AB$104=2)</formula>
    </cfRule>
    <cfRule type="expression" dxfId="898" priority="3244">
      <formula>AND(($AE$104&lt;$Y$91),($AE$104&gt;$Y$90))</formula>
    </cfRule>
    <cfRule type="expression" dxfId="897" priority="3245">
      <formula>AND(($AE$104&lt;$Y$92),($AE$104&gt;$Y$91))</formula>
    </cfRule>
    <cfRule type="expression" dxfId="896" priority="3246">
      <formula>AND(($AE$104&lt;$Y$93),($AE$104&gt;$Y$92))</formula>
    </cfRule>
    <cfRule type="expression" dxfId="895" priority="3247">
      <formula>AND(($AE$104&lt;$Y$94),($AE$104&gt;$Y$93))</formula>
    </cfRule>
    <cfRule type="expression" dxfId="894" priority="3248">
      <formula>AND(($AE$104&lt;$Y$95),($AE$104&gt;$Y$94))</formula>
    </cfRule>
    <cfRule type="expression" dxfId="893" priority="3249">
      <formula>AND(($AE$104&lt;$Y$96),($AE$104&gt;$Y$95))</formula>
    </cfRule>
    <cfRule type="expression" dxfId="892" priority="3250">
      <formula>AND(($AE$104&lt;$Y$97),($AE$104&gt;$Y$96))</formula>
    </cfRule>
    <cfRule type="expression" dxfId="891" priority="3251">
      <formula>AND(($AE$104&lt;$Y$97),($AE$104&gt;$Y$96))</formula>
    </cfRule>
    <cfRule type="expression" dxfId="890" priority="3252">
      <formula>AND(($AE$104&lt;$Y$98),($AE$104&gt;$Y$97))</formula>
    </cfRule>
    <cfRule type="expression" dxfId="889" priority="3253">
      <formula>AND(($AE$104&lt;$Y$99),($AE$104&gt;$Y$98))</formula>
    </cfRule>
    <cfRule type="expression" dxfId="888" priority="3254">
      <formula>AND(($AE$104&lt;$Y$100),($AE$104&gt;$Y$99))</formula>
    </cfRule>
    <cfRule type="expression" dxfId="887" priority="3255">
      <formula>AND(($AE$104&lt;$Y$101),($AE$104&gt;$Y$100))</formula>
    </cfRule>
    <cfRule type="expression" dxfId="886" priority="3256">
      <formula>AND(($AE$104&lt;$Y$102),($AE$104&gt;$Y$101))</formula>
    </cfRule>
    <cfRule type="expression" dxfId="885" priority="3257">
      <formula>AND(($AE$104&lt;$Y$103),($AE$104&gt;$Y$102))</formula>
    </cfRule>
    <cfRule type="expression" dxfId="884" priority="3258">
      <formula>AND(($AE$104&lt;$Y$104),($AE$104&gt;$Y$103))</formula>
    </cfRule>
    <cfRule type="expression" dxfId="883" priority="3259">
      <formula>AND(($AE$104&lt;$Y$105),($AE$104&gt;$Y$104))</formula>
    </cfRule>
    <cfRule type="expression" dxfId="882" priority="3260">
      <formula>AND(($AE$104&lt;$Y$106),($AE$104&gt;$Y$105))</formula>
    </cfRule>
    <cfRule type="expression" dxfId="881" priority="3261">
      <formula>AND(($AE$104&lt;$Y$107),($AE$104&gt;$Y$106))</formula>
    </cfRule>
    <cfRule type="expression" dxfId="880" priority="3262">
      <formula>AND(($AE$104&lt;$Y$108),($AE$104&gt;$Y$107))</formula>
    </cfRule>
    <cfRule type="expression" dxfId="879" priority="3263">
      <formula>AND(($AE$104&lt;$Y$109),($AE$104&gt;$Y$108))</formula>
    </cfRule>
    <cfRule type="expression" dxfId="878" priority="3264">
      <formula>AND(($AE$104&lt;$Y$110),($AE$104&gt;$Y$109))</formula>
    </cfRule>
    <cfRule type="expression" dxfId="877" priority="3265">
      <formula>AND(($AE$104&lt;$Y$111),($AE$104&gt;$Y$110))</formula>
    </cfRule>
    <cfRule type="expression" dxfId="876" priority="3266">
      <formula>AND(($AE$104&lt;$Y$112),($AE$104&gt;$Y$111))</formula>
    </cfRule>
    <cfRule type="expression" dxfId="875" priority="3267">
      <formula>AND(($AE$104&lt;$Y$113),($AE$104&gt;$Y$112))</formula>
    </cfRule>
    <cfRule type="expression" dxfId="874" priority="3268">
      <formula>AND(($AE$104&lt;$Y$114),($AE$104&gt;$Y$113))</formula>
    </cfRule>
    <cfRule type="expression" dxfId="873" priority="3269">
      <formula>AND(($AE$104&lt;$Y$115),($AE$104&gt;$Y$114))</formula>
    </cfRule>
    <cfRule type="expression" dxfId="872" priority="3270">
      <formula>AND(($AE$104&lt;$Y$116),($AE$104&gt;$Y$115))</formula>
    </cfRule>
    <cfRule type="expression" dxfId="871" priority="3271">
      <formula>AND(($AE$104&lt;$Y$117),($AE$104&gt;$Y$116))</formula>
    </cfRule>
    <cfRule type="expression" dxfId="870" priority="3272">
      <formula>AND(($AE$104&lt;$Y$118),($AE$104&gt;$Y$117))</formula>
    </cfRule>
    <cfRule type="expression" dxfId="869" priority="3273">
      <formula>AND(($AE$104&lt;$Y$119),($AE$104&gt;$Y$118))</formula>
    </cfRule>
    <cfRule type="expression" dxfId="868" priority="3274">
      <formula>AND(($AE$104&lt;$Y$120),($AE$104&gt;$Y$119))</formula>
    </cfRule>
    <cfRule type="expression" dxfId="867" priority="3275">
      <formula>AND(($AE$104&lt;$Y$121),($AE$104&gt;$Y$120))</formula>
    </cfRule>
    <cfRule type="expression" dxfId="866" priority="3276">
      <formula>AND(($AE$104&lt;$Y$122),($AE$104&gt;$Y$121))</formula>
    </cfRule>
    <cfRule type="expression" dxfId="865" priority="3277">
      <formula>AND(($AE$104&lt;$Y$123),($AE$104&gt;$Y$122))</formula>
    </cfRule>
    <cfRule type="expression" dxfId="864" priority="3278">
      <formula>AND(($AE$104&lt;$Y$124),($AE$104&gt;$Y$123))</formula>
    </cfRule>
    <cfRule type="expression" dxfId="863" priority="3279">
      <formula>AND(($AE$104&lt;$Y$125),($AE$104&gt;$Y$124))</formula>
    </cfRule>
  </conditionalFormatting>
  <conditionalFormatting sqref="K14:M18">
    <cfRule type="expression" dxfId="862" priority="3280">
      <formula>AND($AB$105=2)</formula>
    </cfRule>
    <cfRule type="expression" dxfId="861" priority="3281">
      <formula>AND(($AE$105&lt;$Y$91),($AE$105&gt;$Y$90))</formula>
    </cfRule>
    <cfRule type="expression" dxfId="860" priority="3282">
      <formula>AND(($AE$105&lt;$Y$92),($AE$105&gt;$Y$91))</formula>
    </cfRule>
    <cfRule type="expression" dxfId="859" priority="3283">
      <formula>AND(($AE$105&lt;$Y$93),($AE$105&gt;$Y$92))</formula>
    </cfRule>
    <cfRule type="expression" dxfId="858" priority="3284">
      <formula>AND(($AE$105&lt;$Y$94),($AE$105&gt;$Y$93))</formula>
    </cfRule>
    <cfRule type="expression" dxfId="857" priority="3285">
      <formula>AND(($AE$105&lt;$Y$95),($AE$105&gt;$Y$94))</formula>
    </cfRule>
    <cfRule type="expression" dxfId="856" priority="3286">
      <formula>AND(($AE$105&lt;$Y$96),($AE$105&gt;$Y$95))</formula>
    </cfRule>
    <cfRule type="expression" dxfId="855" priority="3287">
      <formula>AND(($AE$105&lt;$Y$97),($AE$105&gt;$Y$96))</formula>
    </cfRule>
    <cfRule type="expression" dxfId="854" priority="3288">
      <formula>AND(($AE$105&lt;$Y$97),($AE$105&gt;$Y$96))</formula>
    </cfRule>
    <cfRule type="expression" dxfId="853" priority="3289">
      <formula>AND(($AE$105&lt;$Y$98),($AE$105&gt;$Y$97))</formula>
    </cfRule>
    <cfRule type="expression" dxfId="852" priority="3290">
      <formula>AND(($AE$105&lt;$Y$99),($AE$105&gt;$Y$98))</formula>
    </cfRule>
    <cfRule type="expression" dxfId="851" priority="3291">
      <formula>AND(($AE$105&lt;$Y$100),($AE$105&gt;$Y$99))</formula>
    </cfRule>
    <cfRule type="expression" dxfId="850" priority="3292">
      <formula>AND(($AE$105&lt;$Y$101),($AE$105&gt;$Y$100))</formula>
    </cfRule>
    <cfRule type="expression" dxfId="849" priority="3293">
      <formula>AND(($AE$105&lt;$Y$102),($AE$105&gt;$Y$101))</formula>
    </cfRule>
    <cfRule type="expression" dxfId="848" priority="3294">
      <formula>AND(($AE$105&lt;$Y$103),($AE$105&gt;$Y$102))</formula>
    </cfRule>
    <cfRule type="expression" dxfId="847" priority="3295">
      <formula>AND(($AE$105&lt;$Y$104),($AE$105&gt;$Y$103))</formula>
    </cfRule>
    <cfRule type="expression" dxfId="846" priority="3296">
      <formula>AND(($AE$105&lt;$Y$105),($AE$105&gt;$Y$104))</formula>
    </cfRule>
    <cfRule type="expression" dxfId="845" priority="3297">
      <formula>AND(($AE$105&lt;$Y$106),($AE$105&gt;$Y$105))</formula>
    </cfRule>
    <cfRule type="expression" dxfId="844" priority="3298">
      <formula>AND(($AE$105&lt;$Y$107),($AE$105&gt;$Y$106))</formula>
    </cfRule>
    <cfRule type="expression" dxfId="843" priority="3299">
      <formula>AND(($AE$105&lt;$Y$108),($AE$105&gt;$Y$107))</formula>
    </cfRule>
    <cfRule type="expression" dxfId="842" priority="3300">
      <formula>AND(($AE$105&lt;$Y$109),($AE$105&gt;$Y$108))</formula>
    </cfRule>
    <cfRule type="expression" dxfId="841" priority="3301">
      <formula>AND(($AE$105&lt;$Y$110),($AE$105&gt;$Y$109))</formula>
    </cfRule>
    <cfRule type="expression" dxfId="840" priority="3302">
      <formula>AND(($AE$105&lt;$Y$111),($AE$105&gt;$Y$110))</formula>
    </cfRule>
    <cfRule type="expression" dxfId="839" priority="3303">
      <formula>AND(($AE$105&lt;$Y$112),($AE$105&gt;$Y$111))</formula>
    </cfRule>
    <cfRule type="expression" dxfId="838" priority="3304">
      <formula>AND(($AE$105&lt;$Y$113),($AE$105&gt;$Y$112))</formula>
    </cfRule>
    <cfRule type="expression" dxfId="837" priority="3305">
      <formula>AND(($AE$105&lt;$Y$114),($AE$105&gt;$Y$113))</formula>
    </cfRule>
    <cfRule type="expression" dxfId="836" priority="3306">
      <formula>AND(($AE$105&lt;$Y$115),($AE$105&gt;$Y$114))</formula>
    </cfRule>
    <cfRule type="expression" dxfId="835" priority="3307">
      <formula>AND(($AE$105&lt;$Y$116),($AE$105&gt;$Y$115))</formula>
    </cfRule>
    <cfRule type="expression" dxfId="834" priority="3308">
      <formula>AND(($AE$105&lt;$Y$117),($AE$105&gt;$Y$116))</formula>
    </cfRule>
    <cfRule type="expression" dxfId="833" priority="3309">
      <formula>AND(($AE$105&lt;$Y$118),($AE$105&gt;$Y$117))</formula>
    </cfRule>
    <cfRule type="expression" dxfId="832" priority="3310">
      <formula>AND(($AE$105&lt;$Y$119),($AE$105&gt;$Y$118))</formula>
    </cfRule>
    <cfRule type="expression" dxfId="831" priority="3311">
      <formula>AND(($AE$105&lt;$Y$120),($AE$105&gt;$Y$119))</formula>
    </cfRule>
    <cfRule type="expression" dxfId="830" priority="3312">
      <formula>AND(($AE$105&lt;$Y$121),($AE$105&gt;$Y$120))</formula>
    </cfRule>
    <cfRule type="expression" dxfId="829" priority="3313">
      <formula>AND(($AE$105&lt;$Y$122),($AE$105&gt;$Y$121))</formula>
    </cfRule>
    <cfRule type="expression" dxfId="828" priority="3314">
      <formula>AND(($AE$105&lt;$Y$123),($AE$105&gt;$Y$122))</formula>
    </cfRule>
    <cfRule type="expression" dxfId="827" priority="3315">
      <formula>AND(($AE$105&lt;$Y$124),($AE$105&gt;$Y$123))</formula>
    </cfRule>
    <cfRule type="expression" dxfId="826" priority="3316">
      <formula>AND(($AE$105&lt;$Y$125),($AE$105&gt;$Y$124))</formula>
    </cfRule>
  </conditionalFormatting>
  <conditionalFormatting sqref="N14:P18">
    <cfRule type="expression" dxfId="825" priority="3317">
      <formula>AND($AB$106=2)</formula>
    </cfRule>
    <cfRule type="expression" dxfId="824" priority="3318">
      <formula>AND(($AE$106&lt;$Y$91),($AE$106&gt;$Y$90))</formula>
    </cfRule>
    <cfRule type="expression" dxfId="823" priority="3319">
      <formula>AND(($AE$106&lt;$Y$92),($AE$106&gt;$Y$91))</formula>
    </cfRule>
    <cfRule type="expression" dxfId="822" priority="3320">
      <formula>AND(($AE$106&lt;$Y$93),($AE$106&gt;$Y$92))</formula>
    </cfRule>
    <cfRule type="expression" dxfId="821" priority="3321">
      <formula>AND(($AE$106&lt;$Y$94),($AE$106&gt;$Y$93))</formula>
    </cfRule>
    <cfRule type="expression" dxfId="820" priority="3322">
      <formula>AND(($AE$106&lt;$Y$95),($AE$106&gt;$Y$94))</formula>
    </cfRule>
    <cfRule type="expression" dxfId="819" priority="3323">
      <formula>AND(($AE$106&lt;$Y$96),($AE$106&gt;$Y$95))</formula>
    </cfRule>
    <cfRule type="expression" dxfId="818" priority="3324">
      <formula>AND(($AE$106&lt;$Y$97),($AE$106&gt;$Y$96))</formula>
    </cfRule>
    <cfRule type="expression" dxfId="817" priority="3325">
      <formula>AND(($AE$106&lt;$Y$97),($AE$106&gt;$Y$96))</formula>
    </cfRule>
    <cfRule type="expression" dxfId="816" priority="3326">
      <formula>AND(($AE$106&lt;$Y$98),($AE$106&gt;$Y$97))</formula>
    </cfRule>
    <cfRule type="expression" dxfId="815" priority="3327">
      <formula>AND(($AE$106&lt;$Y$99),($AE$106&gt;$Y$98))</formula>
    </cfRule>
    <cfRule type="expression" dxfId="814" priority="3328">
      <formula>AND(($AE$106&lt;$Y$100),($AE$106&gt;$Y$99))</formula>
    </cfRule>
    <cfRule type="expression" dxfId="813" priority="3329">
      <formula>AND(($AE$106&lt;$Y$101),($AE$106&gt;$Y$100))</formula>
    </cfRule>
    <cfRule type="expression" dxfId="812" priority="3330">
      <formula>AND(($AE$106&lt;$Y$102),($AE$106&gt;$Y$101))</formula>
    </cfRule>
    <cfRule type="expression" dxfId="811" priority="3331">
      <formula>AND(($AE$106&lt;$Y$103),($AE$106&gt;$Y$102))</formula>
    </cfRule>
    <cfRule type="expression" dxfId="810" priority="3332">
      <formula>AND(($AE$106&lt;$Y$104),($AE$106&gt;$Y$103))</formula>
    </cfRule>
    <cfRule type="expression" dxfId="809" priority="3333">
      <formula>AND(($AE$106&lt;$Y$105),($AE$106&gt;$Y$104))</formula>
    </cfRule>
    <cfRule type="expression" dxfId="808" priority="3334">
      <formula>AND(($AE$106&lt;$Y$106),($AE$106&gt;$Y$105))</formula>
    </cfRule>
    <cfRule type="expression" dxfId="807" priority="3335">
      <formula>AND(($AE$106&lt;$Y$107),($AE$106&gt;$Y$106))</formula>
    </cfRule>
    <cfRule type="expression" dxfId="806" priority="3336">
      <formula>AND(($AE$106&lt;$Y$108),($AE$106&gt;$Y$107))</formula>
    </cfRule>
    <cfRule type="expression" dxfId="805" priority="3337">
      <formula>AND(($AE$106&lt;$Y$109),($AE$106&gt;$Y$108))</formula>
    </cfRule>
    <cfRule type="expression" dxfId="804" priority="3338">
      <formula>AND(($AE$106&lt;$Y$110),($AE$106&gt;$Y$109))</formula>
    </cfRule>
    <cfRule type="expression" dxfId="803" priority="3339">
      <formula>AND(($AE$106&lt;$Y$111),($AE$106&gt;$Y$110))</formula>
    </cfRule>
    <cfRule type="expression" dxfId="802" priority="3340">
      <formula>AND(($AE$106&lt;$Y$112),($AE$106&gt;$Y$111))</formula>
    </cfRule>
    <cfRule type="expression" dxfId="801" priority="3341">
      <formula>AND(($AE$106&lt;$Y$113),($AE$106&gt;$Y$112))</formula>
    </cfRule>
    <cfRule type="expression" dxfId="800" priority="3342">
      <formula>AND(($AE$106&lt;$Y$114),($AE$106&gt;$Y$113))</formula>
    </cfRule>
    <cfRule type="expression" dxfId="799" priority="3343">
      <formula>AND(($AE$106&lt;$Y$115),($AE$106&gt;$Y$114))</formula>
    </cfRule>
    <cfRule type="expression" dxfId="798" priority="3344">
      <formula>AND(($AE$106&lt;$Y$116),($AE$106&gt;$Y$115))</formula>
    </cfRule>
    <cfRule type="expression" dxfId="797" priority="3345">
      <formula>AND(($AE$106&lt;$Y$117),($AE$106&gt;$Y$116))</formula>
    </cfRule>
    <cfRule type="expression" dxfId="796" priority="3346">
      <formula>AND(($AE$106&lt;$Y$118),($AE$106&gt;$Y$117))</formula>
    </cfRule>
    <cfRule type="expression" dxfId="795" priority="3347">
      <formula>AND(($AE$106&lt;$Y$119),($AE$106&gt;$Y$118))</formula>
    </cfRule>
    <cfRule type="expression" dxfId="794" priority="3348">
      <formula>AND(($AE$106&lt;$Y$120),($AE$106&gt;$Y$119))</formula>
    </cfRule>
    <cfRule type="expression" dxfId="793" priority="3349">
      <formula>AND(($AE$106&lt;$Y$121),($AE$106&gt;$Y$120))</formula>
    </cfRule>
    <cfRule type="expression" dxfId="792" priority="3350">
      <formula>AND(($AE$106&lt;$Y$122),($AE$106&gt;$Y$121))</formula>
    </cfRule>
    <cfRule type="expression" dxfId="791" priority="3351">
      <formula>AND(($AE$106&lt;$Y$123),($AE$106&gt;$Y$122))</formula>
    </cfRule>
    <cfRule type="expression" dxfId="790" priority="3352">
      <formula>AND(($AE$106&lt;$Y$124),($AE$106&gt;$Y$123))</formula>
    </cfRule>
    <cfRule type="expression" dxfId="789" priority="3353">
      <formula>AND(($AE$106&lt;=$Y$125),($AE$106&gt;$Y$124))</formula>
    </cfRule>
  </conditionalFormatting>
  <conditionalFormatting sqref="Q14:S18">
    <cfRule type="expression" dxfId="788" priority="3354">
      <formula>AND($AB$107=2)</formula>
    </cfRule>
    <cfRule type="expression" dxfId="787" priority="3355">
      <formula>AND(($AE$107&lt;$Y$91),($AE$107&gt;$Y$90))</formula>
    </cfRule>
    <cfRule type="expression" dxfId="786" priority="3356">
      <formula>AND(($AE$107&lt;$Y$92),($AE$107&gt;$Y$91))</formula>
    </cfRule>
    <cfRule type="expression" dxfId="785" priority="3357">
      <formula>AND(($AE$107&lt;$Y$93),($AE$107&gt;$Y$92))</formula>
    </cfRule>
    <cfRule type="expression" dxfId="784" priority="3358">
      <formula>AND(($AE$107&lt;$Y$94),($AE$107&gt;$Y$93))</formula>
    </cfRule>
    <cfRule type="expression" dxfId="783" priority="3359">
      <formula>AND(($AE$107&lt;$Y$95),($AE$107&gt;$Y$94))</formula>
    </cfRule>
    <cfRule type="expression" dxfId="782" priority="3360">
      <formula>AND(($AE$107&lt;$Y$96),($AE$107&gt;$Y$95))</formula>
    </cfRule>
    <cfRule type="expression" dxfId="781" priority="3361">
      <formula>AND(($AE$107&lt;$Y$97),($AE$107&gt;$Y$96))</formula>
    </cfRule>
    <cfRule type="expression" dxfId="780" priority="3362">
      <formula>AND(($AE$107&lt;$Y$97),($AE$107&gt;$Y$96))</formula>
    </cfRule>
    <cfRule type="expression" dxfId="779" priority="3363">
      <formula>AND(($AE$107&lt;$Y$98),($AE$107&gt;$Y$97))</formula>
    </cfRule>
    <cfRule type="expression" dxfId="778" priority="3364">
      <formula>AND(($AE$107&lt;$Y$99),($AE$107&gt;$Y$98))</formula>
    </cfRule>
    <cfRule type="expression" dxfId="777" priority="3365">
      <formula>AND(($AE$107&lt;$Y$100),($AE$107&gt;$Y$99))</formula>
    </cfRule>
    <cfRule type="expression" dxfId="776" priority="3366">
      <formula>AND(($AE$107&lt;$Y$101),($AE$107&gt;$Y$100))</formula>
    </cfRule>
    <cfRule type="expression" dxfId="775" priority="3367">
      <formula>AND(($AE$107&lt;$Y$102),($AE$107&gt;$Y$101))</formula>
    </cfRule>
    <cfRule type="expression" dxfId="774" priority="3368">
      <formula>AND(($AE$107&lt;$Y$103),($AE$107&gt;$Y$102))</formula>
    </cfRule>
    <cfRule type="expression" dxfId="773" priority="3369">
      <formula>AND(($AE$107&lt;$Y$104),($AE$107&gt;$Y$103))</formula>
    </cfRule>
    <cfRule type="expression" dxfId="772" priority="3370">
      <formula>AND(($AE$107&lt;$Y$105),($AE$107&gt;$Y$104))</formula>
    </cfRule>
    <cfRule type="expression" dxfId="771" priority="3371">
      <formula>AND(($AE$107&lt;$Y$106),($AE$107&gt;$Y$105))</formula>
    </cfRule>
    <cfRule type="expression" dxfId="770" priority="3372">
      <formula>AND(($AE$107&lt;$Y$107),($AE$107&gt;$Y$106))</formula>
    </cfRule>
    <cfRule type="expression" dxfId="769" priority="3373">
      <formula>AND(($AE$107&lt;$Y$108),($AE$107&gt;$Y$107))</formula>
    </cfRule>
    <cfRule type="expression" dxfId="768" priority="3374">
      <formula>AND(($AE$107&lt;$Y$109),($AE$107&gt;$Y$108))</formula>
    </cfRule>
    <cfRule type="expression" dxfId="767" priority="3375">
      <formula>AND(($AE$107&lt;$Y$110),($AE$107&gt;$Y$109))</formula>
    </cfRule>
    <cfRule type="expression" dxfId="766" priority="3376">
      <formula>AND(($AE$107&lt;$Y$111),($AE$107&gt;$Y$110))</formula>
    </cfRule>
    <cfRule type="expression" dxfId="765" priority="3377">
      <formula>AND(($AE$107&lt;$Y$112),($AE$107&gt;$Y$111))</formula>
    </cfRule>
    <cfRule type="expression" dxfId="764" priority="3378">
      <formula>AND(($AE$107&lt;$Y$113),($AE$107&gt;$Y$112))</formula>
    </cfRule>
    <cfRule type="expression" dxfId="763" priority="3379">
      <formula>AND(($AE$107&lt;$Y$114),($AE$107&gt;$Y$113))</formula>
    </cfRule>
    <cfRule type="expression" dxfId="762" priority="3380">
      <formula>AND(($AE$107&lt;$Y$115),($AE$107&gt;$Y$114))</formula>
    </cfRule>
    <cfRule type="expression" dxfId="761" priority="3381">
      <formula>AND(($AE$107&lt;$Y$116),($AE$107&gt;$Y$115))</formula>
    </cfRule>
    <cfRule type="expression" dxfId="760" priority="3382">
      <formula>AND(($AE$107&lt;$Y$117),($AE$107&gt;$Y$116))</formula>
    </cfRule>
    <cfRule type="expression" dxfId="759" priority="3383">
      <formula>AND(($AE$107&lt;$Y$118),($AE$107&gt;$Y$117))</formula>
    </cfRule>
    <cfRule type="expression" dxfId="758" priority="3384">
      <formula>AND(($AE$107&lt;$Y$119),($AE$107&gt;$Y$118))</formula>
    </cfRule>
    <cfRule type="expression" dxfId="757" priority="3385">
      <formula>AND(($AE$107&lt;$Y$120),($AE$107&gt;$Y$119))</formula>
    </cfRule>
    <cfRule type="expression" dxfId="756" priority="3386">
      <formula>AND(($AE$107&lt;$Y$121),($AE$107&gt;$Y$120))</formula>
    </cfRule>
    <cfRule type="expression" dxfId="755" priority="3387">
      <formula>AND(($AE$107&lt;$Y$122),($AE$107&gt;$Y$121))</formula>
    </cfRule>
    <cfRule type="expression" dxfId="754" priority="3388">
      <formula>AND(($AE$107&lt;$Y$123),($AE$107&gt;$Y$122))</formula>
    </cfRule>
    <cfRule type="expression" dxfId="753" priority="3389">
      <formula>AND(($AE$107&lt;$Y$124),($AE$107&gt;$Y$123))</formula>
    </cfRule>
    <cfRule type="expression" dxfId="752" priority="3390">
      <formula>AND(($AE$107&lt;$Y$125),($AE$107&gt;$Y$124))</formula>
    </cfRule>
  </conditionalFormatting>
  <conditionalFormatting sqref="B19:D23">
    <cfRule type="expression" dxfId="751" priority="3391">
      <formula>AND($AB$108=2)</formula>
    </cfRule>
    <cfRule type="expression" dxfId="750" priority="3392">
      <formula>AND(($AE$108&lt;$Y$91),($AE$108&gt;$Y$90))</formula>
    </cfRule>
    <cfRule type="expression" dxfId="749" priority="3393">
      <formula>AND(($AE$108&lt;$Y$92),($AE$108&gt;$Y$91))</formula>
    </cfRule>
    <cfRule type="expression" dxfId="748" priority="3394">
      <formula>AND(($AE$108&lt;$Y$93),($AE$108&gt;$Y$92))</formula>
    </cfRule>
    <cfRule type="expression" dxfId="747" priority="3395">
      <formula>AND(($AE$108&lt;$Y$94),($AE$108&gt;$Y$93))</formula>
    </cfRule>
    <cfRule type="expression" dxfId="746" priority="3396">
      <formula>AND(($AE$108&lt;$Y$95),($AE$108&gt;$Y$94))</formula>
    </cfRule>
    <cfRule type="expression" dxfId="745" priority="3397">
      <formula>AND(($AE$108&lt;$Y$96),($AE$108&gt;$Y$95))</formula>
    </cfRule>
    <cfRule type="expression" dxfId="744" priority="3398">
      <formula>AND(($AE$108&lt;$Y$97),($AE$108&gt;$Y$96))</formula>
    </cfRule>
    <cfRule type="expression" dxfId="743" priority="3399">
      <formula>AND(($AE$108&lt;$Y$97),($AE$108&gt;$Y$96))</formula>
    </cfRule>
    <cfRule type="expression" dxfId="742" priority="3400">
      <formula>AND(($AE$108&lt;$Y$98),($AE$108&gt;$Y$97))</formula>
    </cfRule>
    <cfRule type="expression" dxfId="741" priority="3401">
      <formula>AND(($AE$108&lt;$Y$99),($AE$108&gt;$Y$98))</formula>
    </cfRule>
    <cfRule type="expression" dxfId="740" priority="3402">
      <formula>AND(($AE$108&lt;$Y$100),($AE$108&gt;$Y$99))</formula>
    </cfRule>
    <cfRule type="expression" dxfId="739" priority="3403">
      <formula>AND(($AE$108&lt;$Y$101),($AE$108&gt;$Y$100))</formula>
    </cfRule>
    <cfRule type="expression" dxfId="738" priority="3404">
      <formula>AND(($AE$108&lt;$Y$102),($AE$108&gt;$Y$101))</formula>
    </cfRule>
    <cfRule type="expression" dxfId="737" priority="3405">
      <formula>AND(($AE$108&lt;$Y$103),($AE$108&gt;$Y$102))</formula>
    </cfRule>
    <cfRule type="expression" dxfId="736" priority="3406">
      <formula>AND(($AE$108&lt;$Y$104),($AE$108&gt;$Y$103))</formula>
    </cfRule>
    <cfRule type="expression" dxfId="735" priority="3407">
      <formula>AND(($AE$108&lt;$Y$105),($AE$108&gt;$Y$104))</formula>
    </cfRule>
    <cfRule type="expression" dxfId="734" priority="3408">
      <formula>AND(($AE$108&lt;$Y$106),($AE$108&gt;$Y$105))</formula>
    </cfRule>
    <cfRule type="expression" dxfId="733" priority="3409">
      <formula>AND(($AE$108&lt;$Y$107),($AE$108&gt;$Y$106))</formula>
    </cfRule>
    <cfRule type="expression" dxfId="732" priority="3410">
      <formula>AND(($AE$108&lt;$Y$108),($AE$108&gt;$Y$107))</formula>
    </cfRule>
    <cfRule type="expression" dxfId="731" priority="3411">
      <formula>AND(($AE$108&lt;$Y$109),($AE$108&gt;$Y$108))</formula>
    </cfRule>
    <cfRule type="expression" dxfId="730" priority="3412">
      <formula>AND(($AE$108&lt;$Y$110),($AE$108&gt;$Y$109))</formula>
    </cfRule>
    <cfRule type="expression" dxfId="729" priority="3413">
      <formula>AND(($AE$108&lt;$Y$111),($AE$108&gt;$Y$110))</formula>
    </cfRule>
    <cfRule type="expression" dxfId="728" priority="3414">
      <formula>AND(($AE$108&lt;$Y$112),($AE$108&gt;$Y$111))</formula>
    </cfRule>
    <cfRule type="expression" dxfId="727" priority="3415">
      <formula>AND(($AE$108&lt;$Y$113),($AE$108&gt;$Y$112))</formula>
    </cfRule>
    <cfRule type="expression" dxfId="726" priority="3416">
      <formula>AND(($AE$108&lt;$Y$114),($AE$108&gt;$Y$113))</formula>
    </cfRule>
    <cfRule type="expression" dxfId="725" priority="3417">
      <formula>AND(($AE$108&lt;$Y$115),($AE$108&gt;$Y$114))</formula>
    </cfRule>
    <cfRule type="expression" dxfId="724" priority="3418">
      <formula>AND(($AE$108&lt;$Y$116),($AE$108&gt;$Y$115))</formula>
    </cfRule>
    <cfRule type="expression" dxfId="723" priority="3419">
      <formula>AND(($AE$108&lt;$Y$117),($AE$108&gt;$Y$116))</formula>
    </cfRule>
    <cfRule type="expression" dxfId="722" priority="3420">
      <formula>AND(($AE$108&lt;$Y$118),($AE$108&gt;$Y$117))</formula>
    </cfRule>
    <cfRule type="expression" dxfId="721" priority="3421">
      <formula>AND(($AE$108&lt;$Y$119),($AE$108&gt;$Y$118))</formula>
    </cfRule>
    <cfRule type="expression" dxfId="720" priority="3422">
      <formula>AND(($AE$108&lt;$Y$120),($AE$108&gt;$Y$119))</formula>
    </cfRule>
    <cfRule type="expression" dxfId="719" priority="3423">
      <formula>AND(($AE$108&lt;$Y$121),($AE$108&gt;$Y$120))</formula>
    </cfRule>
    <cfRule type="expression" dxfId="718" priority="3424">
      <formula>AND(($AE$108&lt;$Y$122),($AE$108&gt;$Y$121))</formula>
    </cfRule>
    <cfRule type="expression" dxfId="717" priority="3425">
      <formula>AND(($AE$108&lt;$Y$123),($AE$108&gt;$Y$122))</formula>
    </cfRule>
    <cfRule type="expression" dxfId="716" priority="3426">
      <formula>AND(($AE$108&lt;$Y$124),($AE$108&gt;$Y$123))</formula>
    </cfRule>
    <cfRule type="expression" dxfId="715" priority="3427">
      <formula>AND(($AE$108&lt;$Y$125),($AE$108&gt;$Y$124))</formula>
    </cfRule>
  </conditionalFormatting>
  <conditionalFormatting sqref="E19:G23">
    <cfRule type="expression" dxfId="714" priority="3428">
      <formula>AND($AB$109=2)</formula>
    </cfRule>
    <cfRule type="expression" dxfId="713" priority="3429">
      <formula>AND(($AE$109&lt;$Y$91),($AE$109&gt;$Y$90))</formula>
    </cfRule>
    <cfRule type="expression" dxfId="712" priority="3430">
      <formula>AND(($AE$109&lt;$Y$92),($AE$109&gt;$Y$91))</formula>
    </cfRule>
    <cfRule type="expression" dxfId="711" priority="3431">
      <formula>AND(($AE$109&lt;$Y$93),($AE$109&gt;$Y$92))</formula>
    </cfRule>
    <cfRule type="expression" dxfId="710" priority="3432">
      <formula>AND(($AE$109&lt;$Y$94),($AE$109&gt;$Y$93))</formula>
    </cfRule>
    <cfRule type="expression" dxfId="709" priority="3433">
      <formula>AND(($AE$109&lt;$Y$95),($AE$109&gt;$Y$94))</formula>
    </cfRule>
    <cfRule type="expression" dxfId="708" priority="3434">
      <formula>AND(($AE$109&lt;$Y$96),($AE$109&gt;$Y$95))</formula>
    </cfRule>
    <cfRule type="expression" dxfId="707" priority="3435">
      <formula>AND(($AE$109&lt;$Y$97),($AE$109&gt;$Y$96))</formula>
    </cfRule>
    <cfRule type="expression" dxfId="706" priority="3436">
      <formula>AND(($AE$109&lt;$Y$97),($AE$109&gt;$Y$96))</formula>
    </cfRule>
    <cfRule type="expression" dxfId="705" priority="3437">
      <formula>AND(($AE$109&lt;$Y$98),($AE$109&gt;$Y$97))</formula>
    </cfRule>
    <cfRule type="expression" dxfId="704" priority="3438">
      <formula>AND(($AE$109&lt;$Y$99),($AE$109&gt;$Y$98))</formula>
    </cfRule>
    <cfRule type="expression" dxfId="703" priority="3439">
      <formula>AND(($AE$109&lt;$Y$100),($AE$109&gt;$Y$99))</formula>
    </cfRule>
    <cfRule type="expression" dxfId="702" priority="3440">
      <formula>AND(($AE$109&lt;$Y$101),($AE$109&gt;$Y$100))</formula>
    </cfRule>
    <cfRule type="expression" dxfId="701" priority="3441">
      <formula>AND(($AE$109&lt;$Y$102),($AE$109&gt;$Y$101))</formula>
    </cfRule>
    <cfRule type="expression" dxfId="700" priority="3442">
      <formula>AND(($AE$109&lt;$Y$103),($AE$109&gt;$Y$102))</formula>
    </cfRule>
    <cfRule type="expression" dxfId="699" priority="3443">
      <formula>AND(($AE$109&lt;$Y$104),($AE$109&gt;$Y$103))</formula>
    </cfRule>
    <cfRule type="expression" dxfId="698" priority="3444">
      <formula>AND(($AE$109&lt;$Y$105),($AE$109&gt;$Y$104))</formula>
    </cfRule>
    <cfRule type="expression" dxfId="697" priority="3445">
      <formula>AND(($AE$109&lt;$Y$106),($AE$109&gt;$Y$105))</formula>
    </cfRule>
    <cfRule type="expression" dxfId="696" priority="3446">
      <formula>AND(($AE$109&lt;$Y$107),($AE$109&gt;$Y$106))</formula>
    </cfRule>
    <cfRule type="expression" dxfId="695" priority="3447">
      <formula>AND(($AE$109&lt;$Y$108),($AE$109&gt;$Y$107))</formula>
    </cfRule>
    <cfRule type="expression" dxfId="694" priority="3448">
      <formula>AND(($AE$109&lt;$Y$109),($AE$109&gt;$Y$108))</formula>
    </cfRule>
    <cfRule type="expression" dxfId="693" priority="3449">
      <formula>AND(($AE$109&lt;$Y$110),($AE$109&gt;$Y$109))</formula>
    </cfRule>
    <cfRule type="expression" dxfId="692" priority="3450">
      <formula>AND(($AE$109&lt;$Y$111),($AE$109&gt;$Y$110))</formula>
    </cfRule>
    <cfRule type="expression" dxfId="691" priority="3451">
      <formula>AND(($AE$109&lt;$Y$112),($AE$109&gt;$Y$111))</formula>
    </cfRule>
    <cfRule type="expression" dxfId="690" priority="3452">
      <formula>AND(($AE$109&lt;$Y$113),($AE$109&gt;$Y$112))</formula>
    </cfRule>
    <cfRule type="expression" dxfId="689" priority="3453">
      <formula>AND(($AE$109&lt;$Y$114),($AE$109&gt;$Y$113))</formula>
    </cfRule>
    <cfRule type="expression" dxfId="688" priority="3454">
      <formula>AND(($AE$109&lt;$Y$115),($AE$109&gt;$Y$114))</formula>
    </cfRule>
    <cfRule type="expression" dxfId="687" priority="3455">
      <formula>AND(($AE$109&lt;$Y$116),($AE$109&gt;$Y$115))</formula>
    </cfRule>
    <cfRule type="expression" dxfId="686" priority="3456">
      <formula>AND(($AE$109&lt;$Y$117),($AE$109&gt;$Y$116))</formula>
    </cfRule>
    <cfRule type="expression" dxfId="685" priority="3457">
      <formula>AND(($AE$109&lt;$Y$118),($AE$109&gt;$Y$117))</formula>
    </cfRule>
    <cfRule type="expression" dxfId="684" priority="3458">
      <formula>AND(($AE$109&lt;$Y$119),($AE$109&gt;$Y$118))</formula>
    </cfRule>
    <cfRule type="expression" dxfId="683" priority="3459">
      <formula>AND(($AE$109&lt;$Y$120),($AE$109&gt;$Y$119))</formula>
    </cfRule>
    <cfRule type="expression" dxfId="682" priority="3460">
      <formula>AND(($AE$109&lt;$Y$121),($AE$109&gt;$Y$120))</formula>
    </cfRule>
    <cfRule type="expression" dxfId="681" priority="3461">
      <formula>AND(($AE$109&lt;$Y$122),($AE$109&gt;$Y$121))</formula>
    </cfRule>
    <cfRule type="expression" dxfId="680" priority="3462">
      <formula>AND(($AE$109&lt;$Y$123),($AE$109&gt;$Y$122))</formula>
    </cfRule>
    <cfRule type="expression" dxfId="679" priority="3463">
      <formula>AND(($AE$109&lt;$Y$124),($AE$109&gt;$Y$123))</formula>
    </cfRule>
    <cfRule type="expression" dxfId="678" priority="3464">
      <formula>AND(($AE$109&lt;$Y$125),($AE$109&gt;$Y$124))</formula>
    </cfRule>
  </conditionalFormatting>
  <conditionalFormatting sqref="H19:J23">
    <cfRule type="expression" dxfId="677" priority="3465">
      <formula>AND($AB$110=2)</formula>
    </cfRule>
    <cfRule type="expression" dxfId="676" priority="3466">
      <formula>AND(($AE$110&lt;$Y$91),($AE$110&gt;$Y$90))</formula>
    </cfRule>
    <cfRule type="expression" dxfId="675" priority="3467">
      <formula>AND(($AE$110&lt;$Y$92),($AE$110&gt;$Y$91))</formula>
    </cfRule>
    <cfRule type="expression" dxfId="674" priority="3468">
      <formula>AND(($AE$110&lt;$Y$93),($AE$110&gt;$Y$92))</formula>
    </cfRule>
    <cfRule type="expression" dxfId="673" priority="3469">
      <formula>AND(($AE$110&lt;$Y$94),($AE$110&gt;$Y$93))</formula>
    </cfRule>
    <cfRule type="expression" dxfId="672" priority="3470">
      <formula>AND(($AE$110&lt;$Y$95),($AE$110&gt;$Y$94))</formula>
    </cfRule>
    <cfRule type="expression" dxfId="671" priority="3471">
      <formula>AND(($AE$110&lt;$Y$96),($AE$110&gt;$Y$95))</formula>
    </cfRule>
    <cfRule type="expression" dxfId="670" priority="3472">
      <formula>AND(($AE$110&lt;$Y$97),($AE$110&gt;$Y$96))</formula>
    </cfRule>
    <cfRule type="expression" dxfId="669" priority="3473">
      <formula>AND(($AE$110&lt;$Y$97),($AE$110&gt;$Y$96))</formula>
    </cfRule>
    <cfRule type="expression" dxfId="668" priority="3474">
      <formula>AND(($AE$110&lt;$Y$98),($AE$110&gt;$Y$97))</formula>
    </cfRule>
    <cfRule type="expression" dxfId="667" priority="3475">
      <formula>AND(($AE$110&lt;$Y$99),($AE$110&gt;$Y$98))</formula>
    </cfRule>
    <cfRule type="expression" dxfId="666" priority="3476">
      <formula>AND(($AE$110&lt;$Y$100),($AE$110&gt;$Y$99))</formula>
    </cfRule>
    <cfRule type="expression" dxfId="665" priority="3477">
      <formula>AND(($AE$110&lt;$Y$101),($AE$110&gt;$Y$100))</formula>
    </cfRule>
    <cfRule type="expression" dxfId="664" priority="3478">
      <formula>AND(($AE$110&lt;$Y$102),($AE$110&gt;$Y$101))</formula>
    </cfRule>
    <cfRule type="expression" dxfId="663" priority="3479">
      <formula>AND(($AE$110&lt;$Y$103),($AE$110&gt;$Y$102))</formula>
    </cfRule>
    <cfRule type="expression" dxfId="662" priority="3480">
      <formula>AND(($AE$110&lt;$Y$104),($AE$110&gt;$Y$103))</formula>
    </cfRule>
    <cfRule type="expression" dxfId="661" priority="3481">
      <formula>AND(($AE$110&lt;$Y$105),($AE$110&gt;$Y$104))</formula>
    </cfRule>
    <cfRule type="expression" dxfId="660" priority="3482">
      <formula>AND(($AE$110&lt;$Y$106),($AE$110&gt;$Y$105))</formula>
    </cfRule>
    <cfRule type="expression" dxfId="659" priority="3483">
      <formula>AND(($AE$110&lt;$Y$107),($AE$110&gt;$Y$106))</formula>
    </cfRule>
    <cfRule type="expression" dxfId="658" priority="3484">
      <formula>AND(($AE$110&lt;$Y$108),($AE$110&gt;$Y$107))</formula>
    </cfRule>
    <cfRule type="expression" dxfId="657" priority="3485">
      <formula>AND(($AE$110&lt;$Y$109),($AE$110&gt;$Y$108))</formula>
    </cfRule>
    <cfRule type="expression" dxfId="656" priority="3486">
      <formula>AND(($AE$110&lt;$Y$110),($AE$110&gt;$Y$109))</formula>
    </cfRule>
    <cfRule type="expression" dxfId="655" priority="3487">
      <formula>AND(($AE$110&lt;$Y$111),($AE$110&gt;$Y$110))</formula>
    </cfRule>
    <cfRule type="expression" dxfId="654" priority="3488">
      <formula>AND(($AE$110&lt;$Y$112),($AE$110&gt;$Y$111))</formula>
    </cfRule>
    <cfRule type="expression" dxfId="653" priority="3489">
      <formula>AND(($AE$110&lt;$Y$113),($AE$110&gt;$Y$112))</formula>
    </cfRule>
    <cfRule type="expression" dxfId="652" priority="3490">
      <formula>AND(($AE$110&lt;$Y$114),($AE$110&gt;$Y$113))</formula>
    </cfRule>
    <cfRule type="expression" dxfId="651" priority="3491">
      <formula>AND(($AE$110&lt;$Y$115),($AE$110&gt;$Y$114))</formula>
    </cfRule>
    <cfRule type="expression" dxfId="650" priority="3492">
      <formula>AND(($AE$110&lt;$Y$116),($AE$110&gt;$Y$115))</formula>
    </cfRule>
    <cfRule type="expression" dxfId="649" priority="3493">
      <formula>AND(($AE$110&lt;$Y$117),($AE$110&gt;$Y$116))</formula>
    </cfRule>
    <cfRule type="expression" dxfId="648" priority="3494">
      <formula>AND(($AE$110&lt;$Y$118),($AE$110&gt;$Y$117))</formula>
    </cfRule>
    <cfRule type="expression" dxfId="647" priority="3495">
      <formula>AND(($AE$110&lt;$Y$119),($AE$110&gt;$Y$118))</formula>
    </cfRule>
    <cfRule type="expression" dxfId="646" priority="3496">
      <formula>AND(($AE$110&lt;$Y$120),($AE$110&gt;$Y$119))</formula>
    </cfRule>
    <cfRule type="expression" dxfId="645" priority="3497">
      <formula>AND(($AE$110&lt;$Y$121),($AE$110&gt;$Y$120))</formula>
    </cfRule>
    <cfRule type="expression" dxfId="644" priority="3498">
      <formula>AND(($AE$110&lt;$Y$122),($AE$110&gt;$Y$121))</formula>
    </cfRule>
    <cfRule type="expression" dxfId="643" priority="3499">
      <formula>AND(($AE$110&lt;$Y$123),($AE$110&gt;$Y$122))</formula>
    </cfRule>
    <cfRule type="expression" dxfId="642" priority="3500">
      <formula>AND(($AE$110&lt;$Y$124),($AE$110&gt;$Y$123))</formula>
    </cfRule>
    <cfRule type="expression" dxfId="641" priority="3501">
      <formula>AND(($AE$110&lt;$Y$125),($AE$110&gt;$Y$124))</formula>
    </cfRule>
  </conditionalFormatting>
  <conditionalFormatting sqref="K19:M23">
    <cfRule type="expression" dxfId="640" priority="3502">
      <formula>AND($AB$111=2)</formula>
    </cfRule>
    <cfRule type="expression" dxfId="639" priority="3503">
      <formula>AND(($AE$111&lt;$Y$91),($AE$111&gt;$Y$90))</formula>
    </cfRule>
    <cfRule type="expression" dxfId="638" priority="3504">
      <formula>AND(($AE$111&lt;$Y$92),($AE$111&gt;$Y$91))</formula>
    </cfRule>
    <cfRule type="expression" dxfId="637" priority="3505">
      <formula>AND(($AE$111&lt;$Y$93),($AE$111&gt;$Y$92))</formula>
    </cfRule>
    <cfRule type="expression" dxfId="636" priority="3506">
      <formula>AND(($AE$111&lt;$Y$94),($AE$111&gt;$Y$93))</formula>
    </cfRule>
    <cfRule type="expression" dxfId="635" priority="3507">
      <formula>AND(($AE$111&lt;$Y$95),($AE$111&gt;$Y$94))</formula>
    </cfRule>
    <cfRule type="expression" dxfId="634" priority="3508">
      <formula>AND(($AE$111&lt;$Y$96),($AE$111&gt;$Y$95))</formula>
    </cfRule>
    <cfRule type="expression" dxfId="633" priority="3509">
      <formula>AND(($AE$111&lt;$Y$97),($AE$111&gt;$Y$96))</formula>
    </cfRule>
    <cfRule type="expression" dxfId="632" priority="3510">
      <formula>AND(($AE$111&lt;$Y$97),($AE$111&gt;$Y$96))</formula>
    </cfRule>
    <cfRule type="expression" dxfId="631" priority="3511">
      <formula>AND(($AE$111&lt;$Y$98),($AE$111&gt;$Y$97))</formula>
    </cfRule>
    <cfRule type="expression" dxfId="630" priority="3512">
      <formula>AND(($AE$111&lt;$Y$99),($AE$111&gt;$Y$98))</formula>
    </cfRule>
    <cfRule type="expression" dxfId="629" priority="3513">
      <formula>AND(($AE$111&lt;$Y$100),($AE$111&gt;$Y$99))</formula>
    </cfRule>
    <cfRule type="expression" dxfId="628" priority="3514">
      <formula>AND(($AE$111&lt;$Y$101),($AE$111&gt;$Y$100))</formula>
    </cfRule>
    <cfRule type="expression" dxfId="627" priority="3515">
      <formula>AND(($AE$111&lt;$Y$102),($AE$111&gt;$Y$101))</formula>
    </cfRule>
    <cfRule type="expression" dxfId="626" priority="3516">
      <formula>AND(($AE$111&lt;$Y$103),($AE$111&gt;$Y$102))</formula>
    </cfRule>
    <cfRule type="expression" dxfId="625" priority="3517">
      <formula>AND(($AE$111&lt;$Y$104),($AE$111&gt;$Y$103))</formula>
    </cfRule>
    <cfRule type="expression" dxfId="624" priority="3518">
      <formula>AND(($AE$111&lt;$Y$105),($AE$111&gt;$Y$104))</formula>
    </cfRule>
    <cfRule type="expression" dxfId="623" priority="3519">
      <formula>AND(($AE$111&lt;$Y$106),($AE$111&gt;$Y$105))</formula>
    </cfRule>
    <cfRule type="expression" dxfId="622" priority="3520">
      <formula>AND(($AE$111&lt;$Y$107),($AE$111&gt;$Y$106))</formula>
    </cfRule>
    <cfRule type="expression" dxfId="621" priority="3521">
      <formula>AND(($AE$111&lt;$Y$108),($AE$111&gt;$Y$107))</formula>
    </cfRule>
    <cfRule type="expression" dxfId="620" priority="3522">
      <formula>AND(($AE$111&lt;$Y$109),($AE$111&gt;$Y$108))</formula>
    </cfRule>
    <cfRule type="expression" dxfId="619" priority="3523">
      <formula>AND(($AE$111&lt;$Y$110),($AE$111&gt;$Y$109))</formula>
    </cfRule>
    <cfRule type="expression" dxfId="618" priority="3524">
      <formula>AND(($AE$111&lt;$Y$111),($AE$111&gt;$Y$110))</formula>
    </cfRule>
    <cfRule type="expression" dxfId="617" priority="3525">
      <formula>AND(($AE$111&lt;$Y$112),($AE$111&gt;$Y$111))</formula>
    </cfRule>
    <cfRule type="expression" dxfId="616" priority="3526">
      <formula>AND(($AE$111&lt;$Y$113),($AE$111&gt;$Y$112))</formula>
    </cfRule>
    <cfRule type="expression" dxfId="615" priority="3527">
      <formula>AND(($AE$111&lt;$Y$114),($AE$111&gt;$Y$113))</formula>
    </cfRule>
    <cfRule type="expression" dxfId="614" priority="3528">
      <formula>AND(($AE$111&lt;$Y$115),($AE$111&gt;$Y$114))</formula>
    </cfRule>
    <cfRule type="expression" dxfId="613" priority="3529">
      <formula>AND(($AE$111&lt;$Y$116),($AE$111&gt;$Y$115))</formula>
    </cfRule>
    <cfRule type="expression" dxfId="612" priority="3530">
      <formula>AND(($AE$111&lt;$Y$117),($AE$111&gt;$Y$116))</formula>
    </cfRule>
    <cfRule type="expression" dxfId="611" priority="3531">
      <formula>AND(($AE$111&lt;$Y$118),($AE$111&gt;$Y$117))</formula>
    </cfRule>
    <cfRule type="expression" dxfId="610" priority="3532">
      <formula>AND(($AE$111&lt;$Y$119),($AE$111&gt;$Y$118))</formula>
    </cfRule>
    <cfRule type="expression" dxfId="609" priority="3533">
      <formula>AND(($AE$111&lt;$Y$120),($AE$111&gt;$Y$119))</formula>
    </cfRule>
    <cfRule type="expression" dxfId="608" priority="3534">
      <formula>AND(($AE$111&lt;$Y$121),($AE$111&gt;$Y$120))</formula>
    </cfRule>
    <cfRule type="expression" dxfId="607" priority="3535">
      <formula>AND(($AE$111&lt;$Y$122),($AE$111&gt;$Y$121))</formula>
    </cfRule>
    <cfRule type="expression" dxfId="606" priority="3536">
      <formula>AND(($AE$111&lt;$Y$123),($AE$111&gt;$Y$122))</formula>
    </cfRule>
    <cfRule type="expression" dxfId="605" priority="3537">
      <formula>AND(($AE$111&lt;$Y$124),($AE$111&gt;$Y$123))</formula>
    </cfRule>
    <cfRule type="expression" dxfId="604" priority="3538">
      <formula>AND(($AE$111&lt;$Y$125),($AE$111&gt;$Y$124))</formula>
    </cfRule>
  </conditionalFormatting>
  <conditionalFormatting sqref="N19:P23">
    <cfRule type="expression" dxfId="603" priority="3539">
      <formula>AND($AB$112=2)</formula>
    </cfRule>
    <cfRule type="expression" dxfId="602" priority="3540">
      <formula>AND(($AE$112&lt;$Y$91),($AE$112&gt;$Y$90))</formula>
    </cfRule>
    <cfRule type="expression" dxfId="601" priority="3541">
      <formula>AND(($AE$112&lt;$Y$92),($AE$112&gt;$Y$91))</formula>
    </cfRule>
    <cfRule type="expression" dxfId="600" priority="3542">
      <formula>AND(($AE$112&lt;$Y$93),($AE$112&gt;$Y$92))</formula>
    </cfRule>
    <cfRule type="expression" dxfId="599" priority="3543">
      <formula>AND(($AE$112&lt;$Y$94),($AE$112&gt;$Y$93))</formula>
    </cfRule>
    <cfRule type="expression" dxfId="598" priority="3544">
      <formula>AND(($AE$112&lt;$Y$95),($AE$112&gt;$Y$94))</formula>
    </cfRule>
    <cfRule type="expression" dxfId="597" priority="3545">
      <formula>AND(($AE$112&lt;$Y$96),($AE$112&gt;$Y$95))</formula>
    </cfRule>
    <cfRule type="expression" dxfId="596" priority="3546">
      <formula>AND(($AE$112&lt;$Y$97),($AE$112&gt;$Y$96))</formula>
    </cfRule>
    <cfRule type="expression" dxfId="595" priority="3547">
      <formula>AND(($AE$112&lt;$Y$97),($AE$112&gt;$Y$96))</formula>
    </cfRule>
    <cfRule type="expression" dxfId="594" priority="3548">
      <formula>AND(($AE$112&lt;$Y$98),($AE$112&gt;$Y$97))</formula>
    </cfRule>
    <cfRule type="expression" dxfId="593" priority="3549">
      <formula>AND(($AE$112&lt;$Y$99),($AE$112&gt;$Y$98))</formula>
    </cfRule>
    <cfRule type="expression" dxfId="592" priority="3550">
      <formula>AND(($AE$112&lt;$Y$100),($AE$112&gt;$Y$99))</formula>
    </cfRule>
    <cfRule type="expression" dxfId="591" priority="3551">
      <formula>AND(($AE$112&lt;$Y$101),($AE$112&gt;$Y$100))</formula>
    </cfRule>
    <cfRule type="expression" dxfId="590" priority="3552">
      <formula>AND(($AE$112&lt;$Y$102),($AE$112&gt;$Y$101))</formula>
    </cfRule>
    <cfRule type="expression" dxfId="589" priority="3553">
      <formula>AND(($AE$112&lt;$Y$103),($AE$112&gt;$Y$102))</formula>
    </cfRule>
    <cfRule type="expression" dxfId="588" priority="3554">
      <formula>AND(($AE$112&lt;$Y$104),($AE$112&gt;$Y$103))</formula>
    </cfRule>
    <cfRule type="expression" dxfId="587" priority="3555">
      <formula>AND(($AE$112&lt;$Y$105),($AE$112&gt;$Y$104))</formula>
    </cfRule>
    <cfRule type="expression" dxfId="586" priority="3556">
      <formula>AND(($AE$112&lt;$Y$106),($AE$112&gt;$Y$105))</formula>
    </cfRule>
    <cfRule type="expression" dxfId="585" priority="3557">
      <formula>AND(($AE$112&lt;$Y$107),($AE$112&gt;$Y$106))</formula>
    </cfRule>
    <cfRule type="expression" dxfId="584" priority="3558">
      <formula>AND(($AE$112&lt;$Y$108),($AE$112&gt;$Y$107))</formula>
    </cfRule>
    <cfRule type="expression" dxfId="583" priority="3559">
      <formula>AND(($AE$112&lt;$Y$109),($AE$112&gt;$Y$108))</formula>
    </cfRule>
    <cfRule type="expression" dxfId="582" priority="3560">
      <formula>AND(($AE$112&lt;$Y$110),($AE$112&gt;$Y$109))</formula>
    </cfRule>
    <cfRule type="expression" dxfId="581" priority="3561">
      <formula>AND(($AE$112&lt;$Y$111),($AE$112&gt;$Y$110))</formula>
    </cfRule>
    <cfRule type="expression" dxfId="580" priority="3562">
      <formula>AND(($AE$112&lt;$Y$112),($AE$112&gt;$Y$111))</formula>
    </cfRule>
    <cfRule type="expression" dxfId="579" priority="3563">
      <formula>AND(($AE$112&lt;$Y$113),($AE$112&gt;$Y$112))</formula>
    </cfRule>
    <cfRule type="expression" dxfId="578" priority="3564">
      <formula>AND(($AE$112&lt;$Y$114),($AE$112&gt;$Y$113))</formula>
    </cfRule>
    <cfRule type="expression" dxfId="577" priority="3565">
      <formula>AND(($AE$112&lt;$Y$115),($AE$112&gt;$Y$114))</formula>
    </cfRule>
    <cfRule type="expression" dxfId="576" priority="3566">
      <formula>AND(($AE$112&lt;$Y$116),($AE$112&gt;$Y$115))</formula>
    </cfRule>
    <cfRule type="expression" dxfId="575" priority="3567">
      <formula>AND(($AE$112&lt;$Y$117),($AE$112&gt;$Y$116))</formula>
    </cfRule>
    <cfRule type="expression" dxfId="574" priority="3568">
      <formula>AND(($AE$112&lt;$Y$118),($AE$112&gt;$Y$117))</formula>
    </cfRule>
    <cfRule type="expression" dxfId="573" priority="3569">
      <formula>AND(($AE$112&lt;$Y$119),($AE$112&gt;$Y$118))</formula>
    </cfRule>
    <cfRule type="expression" dxfId="572" priority="3570">
      <formula>AND(($AE$112&lt;$Y$120),($AE$112&gt;$Y$119))</formula>
    </cfRule>
    <cfRule type="expression" dxfId="571" priority="3571">
      <formula>AND(($AE$112&lt;$Y$121),($AE$112&gt;$Y$120))</formula>
    </cfRule>
    <cfRule type="expression" dxfId="570" priority="3572">
      <formula>AND(($AE$112&lt;$Y$122),($AE$112&gt;$Y$121))</formula>
    </cfRule>
    <cfRule type="expression" dxfId="569" priority="3573">
      <formula>AND(($AE$112&lt;$Y$123),($AE$112&gt;$Y$122))</formula>
    </cfRule>
    <cfRule type="expression" dxfId="568" priority="3574">
      <formula>AND(($AE$112&lt;$Y$124),($AE$112&gt;$Y$123))</formula>
    </cfRule>
    <cfRule type="expression" dxfId="567" priority="3575">
      <formula>AND(($AE$112&lt;$Y$125),($AE$112&gt;$Y$124))</formula>
    </cfRule>
  </conditionalFormatting>
  <conditionalFormatting sqref="Q19:S23">
    <cfRule type="expression" dxfId="566" priority="3576">
      <formula>AND($AB$113=2)</formula>
    </cfRule>
    <cfRule type="expression" dxfId="565" priority="3577">
      <formula>AND(($AE$113&lt;$Y$91),($AE$113&gt;$Y$90))</formula>
    </cfRule>
    <cfRule type="expression" dxfId="564" priority="3578">
      <formula>AND(($AE$113&lt;$Y$92),($AE$113&gt;$Y$91))</formula>
    </cfRule>
    <cfRule type="expression" dxfId="563" priority="3579">
      <formula>AND(($AE$113&lt;$Y$93),($AE$113&gt;$Y$92))</formula>
    </cfRule>
    <cfRule type="expression" dxfId="562" priority="3580">
      <formula>AND(($AE$113&lt;$Y$94),($AE$113&gt;$Y$93))</formula>
    </cfRule>
    <cfRule type="expression" dxfId="561" priority="3581">
      <formula>AND(($AE$113&lt;$Y$95),($AE$113&gt;$Y$94))</formula>
    </cfRule>
    <cfRule type="expression" dxfId="560" priority="3582">
      <formula>AND(($AE$113&lt;$Y$96),($AE$113&gt;$Y$95))</formula>
    </cfRule>
    <cfRule type="expression" dxfId="559" priority="3583">
      <formula>AND(($AE$113&lt;$Y$97),($AE$113&gt;$Y$96))</formula>
    </cfRule>
    <cfRule type="expression" dxfId="558" priority="3584">
      <formula>AND(($AE$113&lt;$Y$97),($AE$113&gt;$Y$96))</formula>
    </cfRule>
    <cfRule type="expression" dxfId="557" priority="3585">
      <formula>AND(($AE$113&lt;$Y$98),($AE$113&gt;$Y$97))</formula>
    </cfRule>
    <cfRule type="expression" dxfId="556" priority="3586">
      <formula>AND(($AE$113&lt;$Y$99),($AE$113&gt;$Y$98))</formula>
    </cfRule>
    <cfRule type="expression" dxfId="555" priority="3587">
      <formula>AND(($AE$113&lt;$Y$100),($AE$113&gt;$Y$99))</formula>
    </cfRule>
    <cfRule type="expression" dxfId="554" priority="3588">
      <formula>AND(($AE$113&lt;$Y$101),($AE$113&gt;$Y$100))</formula>
    </cfRule>
    <cfRule type="expression" dxfId="553" priority="3589">
      <formula>AND(($AE$113&lt;$Y$102),($AE$113&gt;$Y$101))</formula>
    </cfRule>
    <cfRule type="expression" dxfId="552" priority="3590">
      <formula>AND(($AE$113&lt;$Y$103),($AE$113&gt;$Y$102))</formula>
    </cfRule>
    <cfRule type="expression" dxfId="551" priority="3591">
      <formula>AND(($AE$113&lt;$Y$104),($AE$113&gt;$Y$103))</formula>
    </cfRule>
    <cfRule type="expression" dxfId="550" priority="3592">
      <formula>AND(($AE$113&lt;$Y$105),($AE$113&gt;$Y$104))</formula>
    </cfRule>
    <cfRule type="expression" dxfId="549" priority="3593">
      <formula>AND(($AE$113&lt;$Y$106),($AE$113&gt;$Y$105))</formula>
    </cfRule>
    <cfRule type="expression" dxfId="548" priority="3594">
      <formula>AND(($AE$113&lt;$Y$107),($AE$113&gt;$Y$106))</formula>
    </cfRule>
    <cfRule type="expression" dxfId="547" priority="3595">
      <formula>AND(($AE$113&lt;$Y$108),($AE$113&gt;$Y$107))</formula>
    </cfRule>
    <cfRule type="expression" dxfId="546" priority="3596">
      <formula>AND(($AE$113&lt;$Y$109),($AE$113&gt;$Y$108))</formula>
    </cfRule>
    <cfRule type="expression" dxfId="545" priority="3597">
      <formula>AND(($AE$113&lt;$Y$110),($AE$113&gt;$Y$109))</formula>
    </cfRule>
    <cfRule type="expression" dxfId="544" priority="3598">
      <formula>AND(($AE$113&lt;$Y$111),($AE$113&gt;$Y$110))</formula>
    </cfRule>
    <cfRule type="expression" dxfId="543" priority="3599">
      <formula>AND(($AE$113&lt;$Y$112),($AE$113&gt;$Y$111))</formula>
    </cfRule>
    <cfRule type="expression" dxfId="542" priority="3600">
      <formula>AND(($AE$113&lt;$Y$113),($AE$113&gt;$Y$112))</formula>
    </cfRule>
    <cfRule type="expression" dxfId="541" priority="3601">
      <formula>AND(($AE$113&lt;$Y$114),($AE$113&gt;$Y$113))</formula>
    </cfRule>
    <cfRule type="expression" dxfId="540" priority="3602">
      <formula>AND(($AE$113&lt;$Y$115),($AE$113&gt;$Y$114))</formula>
    </cfRule>
    <cfRule type="expression" dxfId="539" priority="3603">
      <formula>AND(($AE$113&lt;$Y$116),($AE$113&gt;$Y$115))</formula>
    </cfRule>
    <cfRule type="expression" dxfId="538" priority="3604">
      <formula>AND(($AE$113&lt;$Y$117),($AE$113&gt;$Y$116))</formula>
    </cfRule>
    <cfRule type="expression" dxfId="537" priority="3605">
      <formula>AND(($AE$113&lt;$Y$118),($AE$113&gt;$Y$117))</formula>
    </cfRule>
    <cfRule type="expression" dxfId="536" priority="3606">
      <formula>AND(($AE$113&lt;$Y$119),($AE$113&gt;$Y$118))</formula>
    </cfRule>
    <cfRule type="expression" dxfId="535" priority="3607">
      <formula>AND(($AE$113&lt;$Y$120),($AE$113&gt;$Y$119))</formula>
    </cfRule>
    <cfRule type="expression" dxfId="534" priority="3608">
      <formula>AND(($AE$113&lt;$Y$121),($AE$113&gt;$Y$120))</formula>
    </cfRule>
    <cfRule type="expression" dxfId="533" priority="3609">
      <formula>AND(($AE$113&lt;$Y$122),($AE$113&gt;$Y$121))</formula>
    </cfRule>
    <cfRule type="expression" dxfId="532" priority="3610">
      <formula>AND(($AE$113&lt;$Y$123),($AE$113&gt;$Y$122))</formula>
    </cfRule>
    <cfRule type="expression" dxfId="531" priority="3611">
      <formula>AND(($AE$113&lt;$Y$124),($AE$113&gt;$Y$123))</formula>
    </cfRule>
    <cfRule type="expression" dxfId="530" priority="3612">
      <formula>AND(($AE$113&lt;$Y$125),($AE$113&gt;$Y$124))</formula>
    </cfRule>
  </conditionalFormatting>
  <conditionalFormatting sqref="B24:D28">
    <cfRule type="expression" dxfId="529" priority="3613">
      <formula>AND($AB$114=2)</formula>
    </cfRule>
    <cfRule type="expression" dxfId="528" priority="3614">
      <formula>AND(($AE$114&lt;$Y$91),($AE$114&gt;$Y$90))</formula>
    </cfRule>
    <cfRule type="expression" dxfId="527" priority="3615">
      <formula>AND(($AE$114&lt;$Y$92),($AE$114&gt;$Y$91))</formula>
    </cfRule>
    <cfRule type="expression" dxfId="526" priority="3616">
      <formula>AND(($AE$114&lt;$Y$93),($AE$114&gt;$Y$92))</formula>
    </cfRule>
    <cfRule type="expression" dxfId="525" priority="3617">
      <formula>AND(($AE$114&lt;$Y$94),($AE$114&gt;$Y$93))</formula>
    </cfRule>
    <cfRule type="expression" dxfId="524" priority="3618">
      <formula>AND(($AE$114&lt;$Y$95),($AE$114&gt;$Y$94))</formula>
    </cfRule>
    <cfRule type="expression" dxfId="523" priority="3619">
      <formula>AND(($AE$114&lt;$Y$96),($AE$114&gt;$Y$95))</formula>
    </cfRule>
    <cfRule type="expression" dxfId="522" priority="3620">
      <formula>AND(($AE$114&lt;$Y$97),($AE$114&gt;$Y$96))</formula>
    </cfRule>
    <cfRule type="expression" dxfId="521" priority="3621">
      <formula>AND(($AE$114&lt;$Y$97),($AE$114&gt;$Y$96))</formula>
    </cfRule>
    <cfRule type="expression" dxfId="520" priority="3622">
      <formula>AND(($AE$114&lt;$Y$98),($AE$114&gt;$Y$97))</formula>
    </cfRule>
    <cfRule type="expression" dxfId="519" priority="3623">
      <formula>AND(($AE$114&lt;$Y$99),($AE$114&gt;$Y$98))</formula>
    </cfRule>
    <cfRule type="expression" dxfId="518" priority="3624">
      <formula>AND(($AE$114&lt;$Y$100),($AE$114&gt;$Y$99))</formula>
    </cfRule>
    <cfRule type="expression" dxfId="517" priority="3625">
      <formula>AND(($AE$114&lt;$Y$101),($AE$114&gt;$Y$100))</formula>
    </cfRule>
    <cfRule type="expression" dxfId="516" priority="3626">
      <formula>AND(($AE$114&lt;$Y$102),($AE$114&gt;$Y$101))</formula>
    </cfRule>
    <cfRule type="expression" dxfId="515" priority="3627">
      <formula>AND(($AE$114&lt;$Y$103),($AE$114&gt;$Y$102))</formula>
    </cfRule>
    <cfRule type="expression" dxfId="514" priority="3628">
      <formula>AND(($AE$114&lt;$Y$104),($AE$114&gt;$Y$103))</formula>
    </cfRule>
    <cfRule type="expression" dxfId="513" priority="3629">
      <formula>AND(($AE$114&lt;$Y$105),($AE$114&gt;$Y$104))</formula>
    </cfRule>
    <cfRule type="expression" dxfId="512" priority="3630">
      <formula>AND(($AE$114&lt;$Y$106),($AE$114&gt;$Y$105))</formula>
    </cfRule>
    <cfRule type="expression" dxfId="511" priority="3631">
      <formula>AND(($AE$114&lt;$Y$107),($AE$114&gt;$Y$106))</formula>
    </cfRule>
    <cfRule type="expression" dxfId="510" priority="3632">
      <formula>AND(($AE$114&lt;$Y$108),($AE$114&gt;$Y$107))</formula>
    </cfRule>
    <cfRule type="expression" dxfId="509" priority="3633">
      <formula>AND(($AE$114&lt;$Y$109),($AE$114&gt;$Y$108))</formula>
    </cfRule>
    <cfRule type="expression" dxfId="508" priority="3634">
      <formula>AND(($AE$114&lt;$Y$110),($AE$114&gt;$Y$109))</formula>
    </cfRule>
    <cfRule type="expression" dxfId="507" priority="3635">
      <formula>AND(($AE$114&lt;$Y$111),($AE$114&gt;$Y$110))</formula>
    </cfRule>
    <cfRule type="expression" dxfId="506" priority="3636">
      <formula>AND(($AE$114&lt;$Y$112),($AE$114&gt;$Y$111))</formula>
    </cfRule>
    <cfRule type="expression" dxfId="505" priority="3637">
      <formula>AND(($AE$114&lt;$Y$113),($AE$114&gt;$Y$112))</formula>
    </cfRule>
    <cfRule type="expression" dxfId="504" priority="3638">
      <formula>AND(($AE$114&lt;$Y$114),($AE$114&gt;$Y$113))</formula>
    </cfRule>
    <cfRule type="expression" dxfId="503" priority="3639">
      <formula>AND(($AE$114&lt;$Y$115),($AE$114&gt;$Y$114))</formula>
    </cfRule>
    <cfRule type="expression" dxfId="502" priority="3640">
      <formula>AND(($AE$114&lt;$Y$116),($AE$114&gt;$Y$115))</formula>
    </cfRule>
    <cfRule type="expression" dxfId="501" priority="3641">
      <formula>AND(($AE$114&lt;$Y$117),($AE$114&gt;$Y$116))</formula>
    </cfRule>
    <cfRule type="expression" dxfId="500" priority="3642">
      <formula>AND(($AE$114&lt;$Y$118),($AE$114&gt;$Y$117))</formula>
    </cfRule>
    <cfRule type="expression" dxfId="499" priority="3643">
      <formula>AND(($AE$114&lt;$Y$119),($AE$114&gt;$Y$118))</formula>
    </cfRule>
    <cfRule type="expression" dxfId="498" priority="3644">
      <formula>AND(($AE$114&lt;$Y$120),($AE$114&gt;$Y$119))</formula>
    </cfRule>
    <cfRule type="expression" dxfId="497" priority="3645">
      <formula>AND(($AE$114&lt;$Y$121),($AE$114&gt;$Y$120))</formula>
    </cfRule>
    <cfRule type="expression" dxfId="496" priority="3646">
      <formula>AND(($AE$114&lt;$Y$122),($AE$114&gt;$Y$121))</formula>
    </cfRule>
    <cfRule type="expression" dxfId="495" priority="3647">
      <formula>AND(($AE$114&lt;$Y$123),($AE$114&gt;$Y$122))</formula>
    </cfRule>
    <cfRule type="expression" dxfId="494" priority="3648">
      <formula>AND(($AE$114&lt;$Y$124),($AE$114&gt;$Y$123))</formula>
    </cfRule>
    <cfRule type="expression" dxfId="493" priority="3649">
      <formula>AND(($AE$114&lt;$Y$125),($AE$114&gt;$Y$124))</formula>
    </cfRule>
  </conditionalFormatting>
  <conditionalFormatting sqref="E24:G28">
    <cfRule type="expression" dxfId="492" priority="3650">
      <formula>AND($AB$115=2)</formula>
    </cfRule>
    <cfRule type="expression" dxfId="491" priority="3651">
      <formula>AND(($AE$115&lt;$Y$91),($AE$115&gt;$Y$90))</formula>
    </cfRule>
    <cfRule type="expression" dxfId="490" priority="3652">
      <formula>AND(($AE$115&lt;$Y$92),($AE$115&gt;$Y$91))</formula>
    </cfRule>
    <cfRule type="expression" dxfId="489" priority="3653">
      <formula>AND(($AE$115&lt;$Y$93),($AE$115&gt;$Y$92))</formula>
    </cfRule>
    <cfRule type="expression" dxfId="488" priority="3654">
      <formula>AND(($AE$115&lt;$Y$94),($AE$115&gt;$Y$93))</formula>
    </cfRule>
    <cfRule type="expression" dxfId="487" priority="3655">
      <formula>AND(($AE$115&lt;$Y$95),($AE$115&gt;$Y$94))</formula>
    </cfRule>
    <cfRule type="expression" dxfId="486" priority="3656">
      <formula>AND(($AE$115&lt;$Y$96),($AE$115&gt;$Y$95))</formula>
    </cfRule>
    <cfRule type="expression" dxfId="485" priority="3657">
      <formula>AND(($AE$115&lt;$Y$97),($AE$115&gt;$Y$96))</formula>
    </cfRule>
    <cfRule type="expression" dxfId="484" priority="3658">
      <formula>AND(($AE$115&lt;$Y$97),($AE$115&gt;$Y$96))</formula>
    </cfRule>
    <cfRule type="expression" dxfId="483" priority="3659">
      <formula>AND(($AE$115&lt;$Y$98),($AE$115&gt;$Y$97))</formula>
    </cfRule>
    <cfRule type="expression" dxfId="482" priority="3660">
      <formula>AND(($AE$115&lt;$Y$99),($AE$115&gt;$Y$98))</formula>
    </cfRule>
    <cfRule type="expression" dxfId="481" priority="3661">
      <formula>AND(($AE$115&lt;$Y$100),($AE$115&gt;$Y$99))</formula>
    </cfRule>
    <cfRule type="expression" dxfId="480" priority="3662">
      <formula>AND(($AE$115&lt;$Y$101),($AE$115&gt;$Y$100))</formula>
    </cfRule>
    <cfRule type="expression" dxfId="479" priority="3663">
      <formula>AND(($AE$115&lt;$Y$102),($AE$115&gt;$Y$101))</formula>
    </cfRule>
    <cfRule type="expression" dxfId="478" priority="3664">
      <formula>AND(($AE$115&lt;$Y$103),($AE$115&gt;$Y$102))</formula>
    </cfRule>
    <cfRule type="expression" dxfId="477" priority="3665">
      <formula>AND(($AE$115&lt;$Y$104),($AE$115&gt;$Y$103))</formula>
    </cfRule>
    <cfRule type="expression" dxfId="476" priority="3666">
      <formula>AND(($AE$115&lt;$Y$105),($AE$115&gt;$Y$104))</formula>
    </cfRule>
    <cfRule type="expression" dxfId="475" priority="3667">
      <formula>AND(($AE$115&lt;$Y$106),($AE$115&gt;$Y$105))</formula>
    </cfRule>
    <cfRule type="expression" dxfId="474" priority="3668">
      <formula>AND(($AE$115&lt;$Y$107),($AE$115&gt;$Y$106))</formula>
    </cfRule>
    <cfRule type="expression" dxfId="473" priority="3669">
      <formula>AND(($AE$115&lt;$Y$108),($AE$115&gt;$Y$107))</formula>
    </cfRule>
    <cfRule type="expression" dxfId="472" priority="3670">
      <formula>AND(($AE$115&lt;$Y$109),($AE$115&gt;$Y$108))</formula>
    </cfRule>
    <cfRule type="expression" dxfId="471" priority="3671">
      <formula>AND(($AE$115&lt;$Y$110),($AE$115&gt;$Y$109))</formula>
    </cfRule>
    <cfRule type="expression" dxfId="470" priority="3672">
      <formula>AND(($AE$115&lt;$Y$111),($AE$115&gt;$Y$110))</formula>
    </cfRule>
    <cfRule type="expression" dxfId="469" priority="3673">
      <formula>AND(($AE$115&lt;$Y$112),($AE$115&gt;$Y$111))</formula>
    </cfRule>
    <cfRule type="expression" dxfId="468" priority="3674">
      <formula>AND(($AE$115&lt;$Y$113),($AE$115&gt;$Y$112))</formula>
    </cfRule>
    <cfRule type="expression" dxfId="467" priority="3675">
      <formula>AND(($AE$115&lt;$Y$114),($AE$115&gt;$Y$113))</formula>
    </cfRule>
    <cfRule type="expression" dxfId="466" priority="3676">
      <formula>AND(($AE$115&lt;$Y$115),($AE$115&gt;$Y$114))</formula>
    </cfRule>
    <cfRule type="expression" dxfId="465" priority="3677">
      <formula>AND(($AE$115&lt;$Y$116),($AE$115&gt;$Y$115))</formula>
    </cfRule>
    <cfRule type="expression" dxfId="464" priority="3678">
      <formula>AND(($AE$115&lt;$Y$117),($AE$115&gt;$Y$116))</formula>
    </cfRule>
    <cfRule type="expression" dxfId="463" priority="3679">
      <formula>AND(($AE$115&lt;$Y$118),($AE$115&gt;$Y$117))</formula>
    </cfRule>
    <cfRule type="expression" dxfId="462" priority="3680">
      <formula>AND(($AE$115&lt;$Y$119),($AE$115&gt;$Y$118))</formula>
    </cfRule>
    <cfRule type="expression" dxfId="461" priority="3681">
      <formula>AND(($AE$115&lt;$Y$120),($AE$115&gt;$Y$119))</formula>
    </cfRule>
    <cfRule type="expression" dxfId="460" priority="3682">
      <formula>AND(($AE$115&lt;$Y$121),($AE$115&gt;$Y$120))</formula>
    </cfRule>
    <cfRule type="expression" dxfId="459" priority="3683">
      <formula>AND(($AE$115&lt;$Y$122),($AE$115&gt;$Y$121))</formula>
    </cfRule>
    <cfRule type="expression" dxfId="458" priority="3684">
      <formula>AND(($AE$115&lt;$Y$123),($AE$115&gt;$Y$122))</formula>
    </cfRule>
    <cfRule type="expression" dxfId="457" priority="3685">
      <formula>AND(($AE$115&lt;$Y$124),($AE$115&gt;$Y$123))</formula>
    </cfRule>
    <cfRule type="expression" dxfId="456" priority="3686">
      <formula>AND(($AE$115&lt;$Y$125),($AE$115&gt;$Y$124))</formula>
    </cfRule>
  </conditionalFormatting>
  <conditionalFormatting sqref="H24:J28">
    <cfRule type="expression" dxfId="455" priority="3687">
      <formula>AND($AB$116=2)</formula>
    </cfRule>
    <cfRule type="expression" dxfId="454" priority="3688">
      <formula>AND(($AE$116&lt;$Y$91),($AE$116&gt;$Y$90))</formula>
    </cfRule>
    <cfRule type="expression" dxfId="453" priority="3689">
      <formula>AND(($AE$116&lt;$Y$92),($AE$116&gt;$Y$91))</formula>
    </cfRule>
    <cfRule type="expression" dxfId="452" priority="3690">
      <formula>AND(($AE$116&lt;$Y$93),($AE$116&gt;$Y$92))</formula>
    </cfRule>
    <cfRule type="expression" dxfId="451" priority="3691">
      <formula>AND(($AE$116&lt;$Y$94),($AE$116&gt;$Y$93))</formula>
    </cfRule>
    <cfRule type="expression" dxfId="450" priority="3692">
      <formula>AND(($AE$116&lt;$Y$95),($AE$116&gt;$Y$94))</formula>
    </cfRule>
    <cfRule type="expression" dxfId="449" priority="3693">
      <formula>AND(($AE$116&lt;$Y$96),($AE$116&gt;$Y$95))</formula>
    </cfRule>
    <cfRule type="expression" dxfId="448" priority="3694">
      <formula>AND(($AE$116&lt;$Y$97),($AE$116&gt;$Y$96))</formula>
    </cfRule>
    <cfRule type="expression" dxfId="447" priority="3695">
      <formula>AND(($AE$116&lt;$Y$97),($AE$116&gt;$Y$96))</formula>
    </cfRule>
    <cfRule type="expression" dxfId="446" priority="3696">
      <formula>AND(($AE$116&lt;$Y$98),($AE$116&gt;$Y$97))</formula>
    </cfRule>
    <cfRule type="expression" dxfId="445" priority="3697">
      <formula>AND(($AE$116&lt;$Y$99),($AE$116&gt;$Y$98))</formula>
    </cfRule>
    <cfRule type="expression" dxfId="444" priority="3698">
      <formula>AND(($AE$116&lt;$Y$100),($AE$116&gt;$Y$99))</formula>
    </cfRule>
    <cfRule type="expression" dxfId="443" priority="3699">
      <formula>AND(($AE$116&lt;$Y$101),($AE$116&gt;$Y$100))</formula>
    </cfRule>
    <cfRule type="expression" dxfId="442" priority="3700">
      <formula>AND(($AE$116&lt;$Y$102),($AE$116&gt;$Y$101))</formula>
    </cfRule>
    <cfRule type="expression" dxfId="441" priority="3701">
      <formula>AND(($AE$116&lt;$Y$103),($AE$116&gt;$Y$102))</formula>
    </cfRule>
    <cfRule type="expression" dxfId="440" priority="3702">
      <formula>AND(($AE$116&lt;$Y$104),($AE$116&gt;$Y$103))</formula>
    </cfRule>
    <cfRule type="expression" dxfId="439" priority="3703">
      <formula>AND(($AE$116&lt;$Y$105),($AE$116&gt;$Y$104))</formula>
    </cfRule>
    <cfRule type="expression" dxfId="438" priority="3704">
      <formula>AND(($AE$116&lt;$Y$106),($AE$116&gt;$Y$105))</formula>
    </cfRule>
    <cfRule type="expression" dxfId="437" priority="3705">
      <formula>AND(($AE$116&lt;$Y$107),($AE$116&gt;$Y$106))</formula>
    </cfRule>
    <cfRule type="expression" dxfId="436" priority="3706">
      <formula>AND(($AE$116&lt;$Y$108),($AE$116&gt;$Y$107))</formula>
    </cfRule>
    <cfRule type="expression" dxfId="435" priority="3707">
      <formula>AND(($AE$116&lt;$Y$109),($AE$116&gt;$Y$108))</formula>
    </cfRule>
    <cfRule type="expression" dxfId="434" priority="3708">
      <formula>AND(($AE$116&lt;$Y$110),($AE$116&gt;$Y$109))</formula>
    </cfRule>
    <cfRule type="expression" dxfId="433" priority="3709">
      <formula>AND(($AE$116&lt;$Y$111),($AE$116&gt;$Y$110))</formula>
    </cfRule>
    <cfRule type="expression" dxfId="432" priority="3710">
      <formula>AND(($AE$116&lt;$Y$112),($AE$116&gt;$Y$111))</formula>
    </cfRule>
    <cfRule type="expression" dxfId="431" priority="3711">
      <formula>AND(($AE$116&lt;$Y$113),($AE$116&gt;$Y$112))</formula>
    </cfRule>
    <cfRule type="expression" dxfId="430" priority="3712">
      <formula>AND(($AE$116&lt;$Y$114),($AE$116&gt;$Y$113))</formula>
    </cfRule>
    <cfRule type="expression" dxfId="429" priority="3713">
      <formula>AND(($AE$116&lt;$Y$115),($AE$116&gt;$Y$114))</formula>
    </cfRule>
    <cfRule type="expression" dxfId="428" priority="3714">
      <formula>AND(($AE$116&lt;$Y$116),($AE$116&gt;$Y$115))</formula>
    </cfRule>
    <cfRule type="expression" dxfId="427" priority="3715">
      <formula>AND(($AE$116&lt;$Y$117),($AE$116&gt;$Y$116))</formula>
    </cfRule>
    <cfRule type="expression" dxfId="426" priority="3716">
      <formula>AND(($AE$116&lt;$Y$118),($AE$116&gt;$Y$117))</formula>
    </cfRule>
    <cfRule type="expression" dxfId="425" priority="3717">
      <formula>AND(($AE$116&lt;$Y$119),($AE$116&gt;$Y$118))</formula>
    </cfRule>
    <cfRule type="expression" dxfId="424" priority="3718">
      <formula>AND(($AE$116&lt;$Y$120),($AE$116&gt;$Y$119))</formula>
    </cfRule>
    <cfRule type="expression" dxfId="423" priority="3719">
      <formula>AND(($AE$116&lt;$Y$121),($AE$116&gt;$Y$120))</formula>
    </cfRule>
    <cfRule type="expression" dxfId="422" priority="3720">
      <formula>AND(($AE$116&lt;$Y$122),($AE$116&gt;$Y$121))</formula>
    </cfRule>
    <cfRule type="expression" dxfId="421" priority="3721">
      <formula>AND(($AE$116&lt;$Y$123),($AE$116&gt;$Y$122))</formula>
    </cfRule>
    <cfRule type="expression" dxfId="420" priority="3722">
      <formula>AND(($AE$116&lt;$Y$124),($AE$116&gt;$Y$123))</formula>
    </cfRule>
    <cfRule type="expression" dxfId="419" priority="3723">
      <formula>AND(($AE$116&lt;$Y$125),($AE$116&gt;$Y$124))</formula>
    </cfRule>
  </conditionalFormatting>
  <conditionalFormatting sqref="K24:M28">
    <cfRule type="expression" dxfId="418" priority="3724">
      <formula>AND($AB$117=2)</formula>
    </cfRule>
    <cfRule type="expression" dxfId="417" priority="3725">
      <formula>AND(($AE$117&lt;$Y$91),($AE$117&gt;$Y$90))</formula>
    </cfRule>
    <cfRule type="expression" dxfId="416" priority="3726">
      <formula>AND(($AE$117&lt;$Y$92),($AE$117&gt;$Y$91))</formula>
    </cfRule>
    <cfRule type="expression" dxfId="415" priority="3727">
      <formula>AND(($AE$117&lt;$Y$93),($AE$117&gt;$Y$92))</formula>
    </cfRule>
    <cfRule type="expression" dxfId="414" priority="3728">
      <formula>AND(($AE$117&lt;$Y$94),($AE$117&gt;$Y$93))</formula>
    </cfRule>
    <cfRule type="expression" dxfId="413" priority="3729">
      <formula>AND(($AE$117&lt;$Y$95),($AE$117&gt;$Y$94))</formula>
    </cfRule>
    <cfRule type="expression" dxfId="412" priority="3730">
      <formula>AND(($AE$117&lt;$Y$96),($AE$117&gt;$Y$95))</formula>
    </cfRule>
    <cfRule type="expression" dxfId="411" priority="3731">
      <formula>AND(($AE$117&lt;$Y$97),($AE$117&gt;$Y$96))</formula>
    </cfRule>
    <cfRule type="expression" dxfId="410" priority="3732">
      <formula>AND(($AE$117&lt;$Y$97),($AE$117&gt;$Y$96))</formula>
    </cfRule>
    <cfRule type="expression" dxfId="409" priority="3733">
      <formula>AND(($AE$117&lt;$Y$98),($AE$117&gt;$Y$97))</formula>
    </cfRule>
    <cfRule type="expression" dxfId="408" priority="3734">
      <formula>AND(($AE$117&lt;$Y$99),($AE$117&gt;$Y$98))</formula>
    </cfRule>
    <cfRule type="expression" dxfId="407" priority="3735">
      <formula>AND(($AE$117&lt;$Y$100),($AE$117&gt;$Y$99))</formula>
    </cfRule>
    <cfRule type="expression" dxfId="406" priority="3736">
      <formula>AND(($AE$117&lt;$Y$101),($AE$117&gt;$Y$100))</formula>
    </cfRule>
    <cfRule type="expression" dxfId="405" priority="3737">
      <formula>AND(($AE$117&lt;$Y$102),($AE$117&gt;$Y$101))</formula>
    </cfRule>
    <cfRule type="expression" dxfId="404" priority="3738">
      <formula>AND(($AE$117&lt;$Y$103),($AE$117&gt;$Y$102))</formula>
    </cfRule>
    <cfRule type="expression" dxfId="403" priority="3739">
      <formula>AND(($AE$117&lt;$Y$104),($AE$117&gt;$Y$103))</formula>
    </cfRule>
    <cfRule type="expression" dxfId="402" priority="3740">
      <formula>AND(($AE$117&lt;$Y$105),($AE$117&gt;$Y$104))</formula>
    </cfRule>
    <cfRule type="expression" dxfId="401" priority="3741">
      <formula>AND(($AE$117&lt;$Y$106),($AE$117&gt;$Y$105))</formula>
    </cfRule>
    <cfRule type="expression" dxfId="400" priority="3742">
      <formula>AND(($AE$117&lt;$Y$107),($AE$117&gt;$Y$106))</formula>
    </cfRule>
    <cfRule type="expression" dxfId="399" priority="3743">
      <formula>AND(($AE$117&lt;$Y$108),($AE$117&gt;$Y$107))</formula>
    </cfRule>
    <cfRule type="expression" dxfId="398" priority="3744">
      <formula>AND(($AE$117&lt;$Y$109),($AE$117&gt;$Y$108))</formula>
    </cfRule>
    <cfRule type="expression" dxfId="397" priority="3745">
      <formula>AND(($AE$117&lt;$Y$110),($AE$117&gt;$Y$109))</formula>
    </cfRule>
    <cfRule type="expression" dxfId="396" priority="3746">
      <formula>AND(($AE$117&lt;$Y$111),($AE$117&gt;$Y$110))</formula>
    </cfRule>
    <cfRule type="expression" dxfId="395" priority="3747">
      <formula>AND(($AE$117&lt;$Y$112),($AE$117&gt;$Y$111))</formula>
    </cfRule>
    <cfRule type="expression" dxfId="394" priority="3748">
      <formula>AND(($AE$117&lt;$Y$113),($AE$117&gt;$Y$112))</formula>
    </cfRule>
    <cfRule type="expression" dxfId="393" priority="3749">
      <formula>AND(($AE$117&lt;$Y$114),($AE$117&gt;$Y$113))</formula>
    </cfRule>
    <cfRule type="expression" dxfId="392" priority="3750">
      <formula>AND(($AE$117&lt;$Y$115),($AE$117&gt;$Y$114))</formula>
    </cfRule>
    <cfRule type="expression" dxfId="391" priority="3751">
      <formula>AND(($AE$117&lt;$Y$116),($AE$117&gt;$Y$115))</formula>
    </cfRule>
    <cfRule type="expression" dxfId="390" priority="3752">
      <formula>AND(($AE$117&lt;$Y$117),($AE$117&gt;$Y$116))</formula>
    </cfRule>
    <cfRule type="expression" dxfId="389" priority="3753">
      <formula>AND(($AE$117&lt;$Y$118),($AE$117&gt;$Y$117))</formula>
    </cfRule>
    <cfRule type="expression" dxfId="388" priority="3754">
      <formula>AND(($AE$117&lt;$Y$119),($AE$117&gt;$Y$118))</formula>
    </cfRule>
    <cfRule type="expression" dxfId="387" priority="3755">
      <formula>AND(($AE$117&lt;$Y$120),($AE$117&gt;$Y$119))</formula>
    </cfRule>
    <cfRule type="expression" dxfId="386" priority="3756">
      <formula>AND(($AE$117&lt;$Y$121),($AE$117&gt;$Y$120))</formula>
    </cfRule>
    <cfRule type="expression" dxfId="385" priority="3757">
      <formula>AND(($AE$117&lt;$Y$122),($AE$117&gt;$Y$121))</formula>
    </cfRule>
    <cfRule type="expression" dxfId="384" priority="3758">
      <formula>AND(($AE$117&lt;$Y$123),($AE$117&gt;$Y$122))</formula>
    </cfRule>
    <cfRule type="expression" dxfId="383" priority="3759">
      <formula>AND(($AE$117&lt;$Y$124),($AE$117&gt;$Y$123))</formula>
    </cfRule>
    <cfRule type="expression" dxfId="382" priority="3760">
      <formula>AND(($AE$117&lt;$Y$125),($AE$117&gt;$Y$124))</formula>
    </cfRule>
  </conditionalFormatting>
  <conditionalFormatting sqref="N24:P28">
    <cfRule type="expression" dxfId="381" priority="3761">
      <formula>AND($AB$118=2)</formula>
    </cfRule>
    <cfRule type="expression" dxfId="380" priority="3762">
      <formula>AND(($AE$118&lt;$Y$91),($AE$118&gt;$Y$90))</formula>
    </cfRule>
    <cfRule type="expression" dxfId="379" priority="3763">
      <formula>AND(($AE$118&lt;$Y$92),($AE$118&gt;$Y$91))</formula>
    </cfRule>
    <cfRule type="expression" dxfId="378" priority="3764">
      <formula>AND(($AE$118&lt;$Y$93),($AE$118&gt;$Y$92))</formula>
    </cfRule>
    <cfRule type="expression" dxfId="377" priority="3765">
      <formula>AND(($AE$118&lt;$Y$94),($AE$118&gt;$Y$93))</formula>
    </cfRule>
    <cfRule type="expression" dxfId="376" priority="3766">
      <formula>AND(($AE$118&lt;$Y$95),($AE$118&gt;$Y$94))</formula>
    </cfRule>
    <cfRule type="expression" dxfId="375" priority="3767">
      <formula>AND(($AE$118&lt;$Y$96),($AE$118&gt;$Y$95))</formula>
    </cfRule>
    <cfRule type="expression" dxfId="374" priority="3768">
      <formula>AND(($AE$118&lt;$Y$97),($AE$118&gt;$Y$96))</formula>
    </cfRule>
    <cfRule type="expression" dxfId="373" priority="3769">
      <formula>AND(($AE$118&lt;$Y$97),($AE$118&gt;$Y$96))</formula>
    </cfRule>
    <cfRule type="expression" dxfId="372" priority="3770">
      <formula>AND(($AE$118&lt;$Y$98),($AE$118&gt;$Y$97))</formula>
    </cfRule>
    <cfRule type="expression" dxfId="371" priority="3771">
      <formula>AND(($AE$118&lt;$Y$99),($AE$118&gt;$Y$98))</formula>
    </cfRule>
    <cfRule type="expression" dxfId="370" priority="3772">
      <formula>AND(($AE$118&lt;$Y$100),($AE$118&gt;$Y$99))</formula>
    </cfRule>
    <cfRule type="expression" dxfId="369" priority="3773">
      <formula>AND(($AE$118&lt;$Y$101),($AE$118&gt;$Y$100))</formula>
    </cfRule>
    <cfRule type="expression" dxfId="368" priority="3774">
      <formula>AND(($AE$118&lt;$Y$102),($AE$118&gt;$Y$101))</formula>
    </cfRule>
    <cfRule type="expression" dxfId="367" priority="3775">
      <formula>AND(($AE$118&lt;$Y$103),($AE$118&gt;$Y$102))</formula>
    </cfRule>
    <cfRule type="expression" dxfId="366" priority="3776">
      <formula>AND(($AE$118&lt;$Y$104),($AE$118&gt;$Y$103))</formula>
    </cfRule>
    <cfRule type="expression" dxfId="365" priority="3777">
      <formula>AND(($AE$118&lt;$Y$105),($AE$118&gt;$Y$104))</formula>
    </cfRule>
    <cfRule type="expression" dxfId="364" priority="3778">
      <formula>AND(($AE$118&lt;$Y$106),($AE$118&gt;$Y$105))</formula>
    </cfRule>
    <cfRule type="expression" dxfId="363" priority="3779">
      <formula>AND(($AE$118&lt;$Y$107),($AE$118&gt;$Y$106))</formula>
    </cfRule>
    <cfRule type="expression" dxfId="362" priority="3780">
      <formula>AND(($AE$118&lt;$Y$108),($AE$118&gt;$Y$107))</formula>
    </cfRule>
    <cfRule type="expression" dxfId="361" priority="3781">
      <formula>AND(($AE$118&lt;$Y$109),($AE$118&gt;$Y$108))</formula>
    </cfRule>
    <cfRule type="expression" dxfId="360" priority="3782">
      <formula>AND(($AE$118&lt;$Y$110),($AE$118&gt;$Y$109))</formula>
    </cfRule>
    <cfRule type="expression" dxfId="359" priority="3783">
      <formula>AND(($AE$118&lt;$Y$111),($AE$118&gt;$Y$110))</formula>
    </cfRule>
    <cfRule type="expression" dxfId="358" priority="3784">
      <formula>AND(($AE$118&lt;$Y$112),($AE$118&gt;$Y$111))</formula>
    </cfRule>
    <cfRule type="expression" dxfId="357" priority="3785">
      <formula>AND(($AE$118&lt;$Y$113),($AE$118&gt;$Y$112))</formula>
    </cfRule>
    <cfRule type="expression" dxfId="356" priority="3786">
      <formula>AND(($AE$118&lt;$Y$114),($AE$118&gt;$Y$113))</formula>
    </cfRule>
    <cfRule type="expression" dxfId="355" priority="3787">
      <formula>AND(($AE$118&lt;$Y$115),($AE$118&gt;$Y$114))</formula>
    </cfRule>
    <cfRule type="expression" dxfId="354" priority="3788">
      <formula>AND(($AE$118&lt;$Y$116),($AE$118&gt;$Y$115))</formula>
    </cfRule>
    <cfRule type="expression" dxfId="353" priority="3789">
      <formula>AND(($AE$118&lt;$Y$117),($AE$118&gt;$Y$116))</formula>
    </cfRule>
    <cfRule type="expression" dxfId="352" priority="3790">
      <formula>AND(($AE$118&lt;$Y$118),($AE$118&gt;$Y$117))</formula>
    </cfRule>
    <cfRule type="expression" dxfId="351" priority="3791">
      <formula>AND(($AE$118&lt;$Y$119),($AE$118&gt;$Y$118))</formula>
    </cfRule>
    <cfRule type="expression" dxfId="350" priority="3792">
      <formula>AND(($AE$118&lt;$Y$120),($AE$118&gt;$Y$119))</formula>
    </cfRule>
    <cfRule type="expression" dxfId="349" priority="3793">
      <formula>AND(($AE$118&lt;$Y$121),($AE$118&gt;$Y$120))</formula>
    </cfRule>
    <cfRule type="expression" dxfId="348" priority="3794">
      <formula>AND(($AE$118&lt;$Y$122),($AE$118&gt;$Y$121))</formula>
    </cfRule>
    <cfRule type="expression" dxfId="347" priority="3795">
      <formula>AND(($AE$118&lt;$Y$123),($AE$118&gt;$Y$122))</formula>
    </cfRule>
    <cfRule type="expression" dxfId="346" priority="3796">
      <formula>AND(($AE$118&lt;$Y$124),($AE$118&gt;$Y$123))</formula>
    </cfRule>
    <cfRule type="expression" dxfId="345" priority="3797">
      <formula>AND(($AE$118&lt;$Y$125),($AE$118&gt;$Y$124))</formula>
    </cfRule>
  </conditionalFormatting>
  <conditionalFormatting sqref="Q24:S28">
    <cfRule type="expression" dxfId="344" priority="3798">
      <formula>AND($AB$119=2)</formula>
    </cfRule>
    <cfRule type="expression" dxfId="343" priority="3799">
      <formula>AND(($AE$119&lt;$Y$91),($AE$119&gt;$Y$90))</formula>
    </cfRule>
    <cfRule type="expression" dxfId="342" priority="3800">
      <formula>AND(($AE$119&lt;$Y$92),($AE$119&gt;$Y$91))</formula>
    </cfRule>
    <cfRule type="expression" dxfId="341" priority="3801">
      <formula>AND(($AE$119&lt;$Y$93),($AE$119&gt;$Y$92))</formula>
    </cfRule>
    <cfRule type="expression" dxfId="340" priority="3802">
      <formula>AND(($AE$119&lt;$Y$94),($AE$119&gt;$Y$93))</formula>
    </cfRule>
    <cfRule type="expression" dxfId="339" priority="3803">
      <formula>AND(($AE$119&lt;$Y$95),($AE$119&gt;$Y$94))</formula>
    </cfRule>
    <cfRule type="expression" dxfId="338" priority="3804">
      <formula>AND(($AE$119&lt;$Y$96),($AE$119&gt;$Y$95))</formula>
    </cfRule>
    <cfRule type="expression" dxfId="337" priority="3805">
      <formula>AND(($AE$119&lt;$Y$97),($AE$119&gt;$Y$96))</formula>
    </cfRule>
    <cfRule type="expression" dxfId="336" priority="3806">
      <formula>AND(($AE$119&lt;$Y$97),($AE$119&gt;$Y$96))</formula>
    </cfRule>
    <cfRule type="expression" dxfId="335" priority="3807">
      <formula>AND(($AE$119&lt;$Y$98),($AE$119&gt;$Y$97))</formula>
    </cfRule>
    <cfRule type="expression" dxfId="334" priority="3808">
      <formula>AND(($AE$119&lt;$Y$99),($AE$119&gt;$Y$98))</formula>
    </cfRule>
    <cfRule type="expression" dxfId="333" priority="3809">
      <formula>AND(($AE$119&lt;$Y$100),($AE$119&gt;$Y$99))</formula>
    </cfRule>
    <cfRule type="expression" dxfId="332" priority="3810">
      <formula>AND(($AE$119&lt;$Y$101),($AE$119&gt;$Y$100))</formula>
    </cfRule>
    <cfRule type="expression" dxfId="331" priority="3811">
      <formula>AND(($AE$119&lt;$Y$102),($AE$119&gt;$Y$101))</formula>
    </cfRule>
    <cfRule type="expression" dxfId="330" priority="3812">
      <formula>AND(($AE$119&lt;$Y$103),($AE$119&gt;$Y$102))</formula>
    </cfRule>
    <cfRule type="expression" dxfId="329" priority="3813">
      <formula>AND(($AE$119&lt;$Y$104),($AE$119&gt;$Y$103))</formula>
    </cfRule>
    <cfRule type="expression" dxfId="328" priority="3814">
      <formula>AND(($AE$119&lt;$Y$105),($AE$119&gt;$Y$104))</formula>
    </cfRule>
    <cfRule type="expression" dxfId="327" priority="3815">
      <formula>AND(($AE$119&lt;$Y$106),($AE$119&gt;$Y$105))</formula>
    </cfRule>
    <cfRule type="expression" dxfId="326" priority="3816">
      <formula>AND(($AE$119&lt;$Y$107),($AE$119&gt;$Y$106))</formula>
    </cfRule>
    <cfRule type="expression" dxfId="325" priority="3817">
      <formula>AND(($AE$119&lt;$Y$108),($AE$119&gt;$Y$107))</formula>
    </cfRule>
    <cfRule type="expression" dxfId="324" priority="3818">
      <formula>AND(($AE$119&lt;$Y$109),($AE$119&gt;$Y$108))</formula>
    </cfRule>
    <cfRule type="expression" dxfId="323" priority="3819">
      <formula>AND(($AE$119&lt;$Y$110),($AE$119&gt;$Y$109))</formula>
    </cfRule>
    <cfRule type="expression" dxfId="322" priority="3820">
      <formula>AND(($AE$119&lt;$Y$111),($AE$119&gt;$Y$110))</formula>
    </cfRule>
    <cfRule type="expression" dxfId="321" priority="3821">
      <formula>AND(($AE$119&lt;$Y$112),($AE$119&gt;$Y$111))</formula>
    </cfRule>
    <cfRule type="expression" dxfId="320" priority="3822">
      <formula>AND(($AE$119&lt;$Y$113),($AE$119&gt;$Y$112))</formula>
    </cfRule>
    <cfRule type="expression" dxfId="319" priority="3823">
      <formula>AND(($AE$119&lt;$Y$114),($AE$119&gt;$Y$113))</formula>
    </cfRule>
    <cfRule type="expression" dxfId="318" priority="3824">
      <formula>AND(($AE$119&lt;$Y$115),($AE$119&gt;$Y$114))</formula>
    </cfRule>
    <cfRule type="expression" dxfId="317" priority="3825">
      <formula>AND(($AE$119&lt;$Y$116),($AE$119&gt;$Y$115))</formula>
    </cfRule>
    <cfRule type="expression" dxfId="316" priority="3826">
      <formula>AND(($AE$119&lt;$Y$117),($AE$119&gt;$Y$116))</formula>
    </cfRule>
    <cfRule type="expression" dxfId="315" priority="3827">
      <formula>AND(($AE$119&lt;$Y$118),($AE$119&gt;$Y$117))</formula>
    </cfRule>
    <cfRule type="expression" dxfId="314" priority="3828">
      <formula>AND(($AE$119&lt;$Y$119),($AE$119&gt;$Y$118))</formula>
    </cfRule>
    <cfRule type="expression" dxfId="313" priority="3829">
      <formula>AND(($AE$119&lt;$Y$120),($AE$119&gt;$Y$119))</formula>
    </cfRule>
    <cfRule type="expression" dxfId="312" priority="3830">
      <formula>AND(($AE$119&lt;$Y$121),($AE$119&gt;$Y$120))</formula>
    </cfRule>
    <cfRule type="expression" dxfId="311" priority="3831">
      <formula>AND(($AE$119&lt;$Y$122),($AE$119&gt;$Y$121))</formula>
    </cfRule>
    <cfRule type="expression" dxfId="310" priority="3832">
      <formula>AND(($AE$119&lt;$Y$123),($AE$119&gt;$Y$122))</formula>
    </cfRule>
    <cfRule type="expression" dxfId="309" priority="3833">
      <formula>AND(($AE$119&lt;$Y$124),($AE$119&gt;$Y$123))</formula>
    </cfRule>
    <cfRule type="expression" dxfId="308" priority="3834">
      <formula>AND(($AE$119&lt;$Y$125),($AE$119&gt;$Y$124))</formula>
    </cfRule>
  </conditionalFormatting>
  <conditionalFormatting sqref="B29:D33">
    <cfRule type="expression" dxfId="307" priority="3835">
      <formula>AND($AB$120=2)</formula>
    </cfRule>
    <cfRule type="expression" dxfId="306" priority="3836">
      <formula>AND(($AE$120&lt;$Y$91),($AE$120&gt;$Y$90))</formula>
    </cfRule>
    <cfRule type="expression" dxfId="305" priority="3837">
      <formula>AND(($AE$120&lt;$Y$92),($AE$120&gt;$Y$91))</formula>
    </cfRule>
    <cfRule type="expression" dxfId="304" priority="3838">
      <formula>AND(($AE$120&lt;$Y$93),($AE$120&gt;$Y$92))</formula>
    </cfRule>
    <cfRule type="expression" dxfId="303" priority="3839">
      <formula>AND(($AE$120&lt;$Y$94),($AE$120&gt;$Y$93))</formula>
    </cfRule>
    <cfRule type="expression" dxfId="302" priority="3840">
      <formula>AND(($AE$120&lt;$Y$95),($AE$120&gt;$Y$94))</formula>
    </cfRule>
    <cfRule type="expression" dxfId="301" priority="3841">
      <formula>AND(($AE$120&lt;$Y$96),($AE$120&gt;$Y$95))</formula>
    </cfRule>
    <cfRule type="expression" dxfId="300" priority="3842">
      <formula>AND(($AE$120&lt;$Y$97),($AE$120&gt;$Y$96))</formula>
    </cfRule>
    <cfRule type="expression" dxfId="299" priority="3843">
      <formula>AND(($AE$120&lt;$Y$97),($AE$120&gt;$Y$96))</formula>
    </cfRule>
    <cfRule type="expression" dxfId="298" priority="3844">
      <formula>AND(($AE$120&lt;$Y$98),($AE$120&gt;$Y$97))</formula>
    </cfRule>
    <cfRule type="expression" dxfId="297" priority="3845">
      <formula>AND(($AE$120&lt;$Y$99),($AE$120&gt;$Y$98))</formula>
    </cfRule>
    <cfRule type="expression" dxfId="296" priority="3846">
      <formula>AND(($AE$120&lt;$Y$100),($AE$120&gt;$Y$99))</formula>
    </cfRule>
    <cfRule type="expression" dxfId="295" priority="3847">
      <formula>AND(($AE$120&lt;$Y$101),($AE$120&gt;$Y$100))</formula>
    </cfRule>
    <cfRule type="expression" dxfId="294" priority="3848">
      <formula>AND(($AE$120&lt;$Y$102),($AE$120&gt;$Y$101))</formula>
    </cfRule>
    <cfRule type="expression" dxfId="293" priority="3849">
      <formula>AND(($AE$120&lt;$Y$103),($AE$120&gt;$Y$102))</formula>
    </cfRule>
    <cfRule type="expression" dxfId="292" priority="3850">
      <formula>AND(($AE$120&lt;$Y$104),($AE$120&gt;$Y$103))</formula>
    </cfRule>
    <cfRule type="expression" dxfId="291" priority="3851">
      <formula>AND(($AE$120&lt;$Y$105),($AE$120&gt;$Y$104))</formula>
    </cfRule>
    <cfRule type="expression" dxfId="290" priority="3852">
      <formula>AND(($AE$120&lt;$Y$106),($AE$120&gt;$Y$105))</formula>
    </cfRule>
    <cfRule type="expression" dxfId="289" priority="3853">
      <formula>AND(($AE$120&lt;$Y$107),($AE$120&gt;$Y$106))</formula>
    </cfRule>
    <cfRule type="expression" dxfId="288" priority="3854">
      <formula>AND(($AE$120&lt;$Y$108),($AE$120&gt;$Y$107))</formula>
    </cfRule>
    <cfRule type="expression" dxfId="287" priority="3855">
      <formula>AND(($AE$120&lt;$Y$109),($AE$120&gt;$Y$108))</formula>
    </cfRule>
    <cfRule type="expression" dxfId="286" priority="3856">
      <formula>AND(($AE$120&lt;$Y$110),($AE$120&gt;$Y$109))</formula>
    </cfRule>
    <cfRule type="expression" dxfId="285" priority="3857">
      <formula>AND(($AE$120&lt;$Y$111),($AE$120&gt;$Y$110))</formula>
    </cfRule>
    <cfRule type="expression" dxfId="284" priority="3858">
      <formula>AND(($AE$120&lt;$Y$112),($AE$120&gt;$Y$111))</formula>
    </cfRule>
    <cfRule type="expression" dxfId="283" priority="3859">
      <formula>AND(($AE$120&lt;$Y$113),($AE$120&gt;$Y$112))</formula>
    </cfRule>
    <cfRule type="expression" dxfId="282" priority="3860">
      <formula>AND(($AE$120&lt;$Y$114),($AE$120&gt;$Y$113))</formula>
    </cfRule>
    <cfRule type="expression" dxfId="281" priority="3861">
      <formula>AND(($AE$120&lt;$Y$115),($AE$120&gt;$Y$114))</formula>
    </cfRule>
    <cfRule type="expression" dxfId="280" priority="3862">
      <formula>AND(($AE$120&lt;$Y$116),($AE$120&gt;$Y$115))</formula>
    </cfRule>
    <cfRule type="expression" dxfId="279" priority="3863">
      <formula>AND(($AE$120&lt;$Y$117),($AE$120&gt;$Y$116))</formula>
    </cfRule>
    <cfRule type="expression" dxfId="278" priority="3864">
      <formula>AND(($AE$120&lt;$Y$118),($AE$120&gt;$Y$117))</formula>
    </cfRule>
    <cfRule type="expression" dxfId="277" priority="3865">
      <formula>AND(($AE$120&lt;$Y$119),($AE$120&gt;$Y$118))</formula>
    </cfRule>
    <cfRule type="expression" dxfId="276" priority="3866">
      <formula>AND(($AE$120&lt;$Y$120),($AE$120&gt;$Y$119))</formula>
    </cfRule>
    <cfRule type="expression" dxfId="275" priority="3867">
      <formula>AND(($AE$120&lt;$Y$121),($AE$120&gt;$Y$120))</formula>
    </cfRule>
    <cfRule type="expression" dxfId="274" priority="3868">
      <formula>AND(($AE$120&lt;$Y$122),($AE$120&gt;$Y$121))</formula>
    </cfRule>
    <cfRule type="expression" dxfId="273" priority="3869">
      <formula>AND(($AE$120&lt;$Y$123),($AE$120&gt;$Y$122))</formula>
    </cfRule>
    <cfRule type="expression" dxfId="272" priority="3870">
      <formula>AND(($AE$120&lt;$Y$124),($AE$120&gt;$Y$123))</formula>
    </cfRule>
    <cfRule type="expression" dxfId="271" priority="3871">
      <formula>AND(($AE$120&lt;$Y$125),($AE$120&gt;$Y$124))</formula>
    </cfRule>
  </conditionalFormatting>
  <conditionalFormatting sqref="E29:G33">
    <cfRule type="expression" dxfId="270" priority="3872">
      <formula>AND($AB$121=2)</formula>
    </cfRule>
    <cfRule type="expression" dxfId="269" priority="3873">
      <formula>AND(($AE$121&lt;$Y$91),($AE$121&gt;$Y$90))</formula>
    </cfRule>
    <cfRule type="expression" dxfId="268" priority="3874">
      <formula>AND(($AE$121&lt;$Y$92),($AE$121&gt;$Y$91))</formula>
    </cfRule>
    <cfRule type="expression" dxfId="267" priority="3875">
      <formula>AND(($AE$121&lt;$Y$93),($AE$121&gt;$Y$92))</formula>
    </cfRule>
    <cfRule type="expression" dxfId="266" priority="3876">
      <formula>AND(($AE$121&lt;$Y$94),($AE$121&gt;$Y$93))</formula>
    </cfRule>
    <cfRule type="expression" dxfId="265" priority="3877">
      <formula>AND(($AE$121&lt;$Y$95),($AE$121&gt;$Y$94))</formula>
    </cfRule>
    <cfRule type="expression" dxfId="264" priority="3878">
      <formula>AND(($AE$121&lt;$Y$96),($AE$121&gt;$Y$95))</formula>
    </cfRule>
    <cfRule type="expression" dxfId="263" priority="3879">
      <formula>AND(($AE$121&lt;$Y$97),($AE$121&gt;$Y$96))</formula>
    </cfRule>
    <cfRule type="expression" dxfId="262" priority="3880">
      <formula>AND(($AE$121&lt;$Y$97),($AE$121&gt;$Y$96))</formula>
    </cfRule>
    <cfRule type="expression" dxfId="261" priority="3881">
      <formula>AND(($AE$121&lt;$Y$98),($AE$121&gt;$Y$97))</formula>
    </cfRule>
    <cfRule type="expression" dxfId="260" priority="3882">
      <formula>AND(($AE$121&lt;$Y$99),($AE$121&gt;$Y$98))</formula>
    </cfRule>
    <cfRule type="expression" dxfId="259" priority="3883">
      <formula>AND(($AE$121&lt;$Y$100),($AE$121&gt;$Y$99))</formula>
    </cfRule>
    <cfRule type="expression" dxfId="258" priority="3884">
      <formula>AND(($AE$121&lt;$Y$101),($AE$121&gt;$Y$100))</formula>
    </cfRule>
    <cfRule type="expression" dxfId="257" priority="3885">
      <formula>AND(($AE$121&lt;$Y$102),($AE$121&gt;$Y$101))</formula>
    </cfRule>
    <cfRule type="expression" dxfId="256" priority="3886">
      <formula>AND(($AE$121&lt;$Y$103),($AE$121&gt;$Y$102))</formula>
    </cfRule>
    <cfRule type="expression" dxfId="255" priority="3887">
      <formula>AND(($AE$121&lt;$Y$104),($AE$121&gt;$Y$103))</formula>
    </cfRule>
    <cfRule type="expression" dxfId="254" priority="3888">
      <formula>AND(($AE$121&lt;$Y$105),($AE$121&gt;$Y$104))</formula>
    </cfRule>
    <cfRule type="expression" dxfId="253" priority="3889">
      <formula>AND(($AE$121&lt;$Y$106),($AE$121&gt;$Y$105))</formula>
    </cfRule>
    <cfRule type="expression" dxfId="252" priority="3890">
      <formula>AND(($AE$121&lt;$Y$107),($AE$121&gt;$Y$106))</formula>
    </cfRule>
    <cfRule type="expression" dxfId="251" priority="3891">
      <formula>AND(($AE$121&lt;$Y$108),($AE$121&gt;$Y$107))</formula>
    </cfRule>
    <cfRule type="expression" dxfId="250" priority="3892">
      <formula>AND(($AE$121&lt;$Y$109),($AE$121&gt;$Y$108))</formula>
    </cfRule>
    <cfRule type="expression" dxfId="249" priority="3893">
      <formula>AND(($AE$121&lt;$Y$110),($AE$121&gt;$Y$109))</formula>
    </cfRule>
    <cfRule type="expression" dxfId="248" priority="3894">
      <formula>AND(($AE$121&lt;$Y$111),($AE$121&gt;$Y$110))</formula>
    </cfRule>
    <cfRule type="expression" dxfId="247" priority="3895">
      <formula>AND(($AE$121&lt;$Y$112),($AE$121&gt;$Y$111))</formula>
    </cfRule>
    <cfRule type="expression" dxfId="246" priority="3896">
      <formula>AND(($AE$121&lt;$Y$113),($AE$121&gt;$Y$112))</formula>
    </cfRule>
    <cfRule type="expression" dxfId="245" priority="3897">
      <formula>AND(($AE$121&lt;$Y$114),($AE$121&gt;$Y$113))</formula>
    </cfRule>
    <cfRule type="expression" dxfId="244" priority="3898">
      <formula>AND(($AE$121&lt;$Y$115),($AE$121&gt;$Y$114))</formula>
    </cfRule>
    <cfRule type="expression" dxfId="243" priority="3899">
      <formula>AND(($AE$121&lt;$Y$116),($AE$121&gt;$Y$115))</formula>
    </cfRule>
    <cfRule type="expression" dxfId="242" priority="3900">
      <formula>AND(($AE$121&lt;$Y$117),($AE$121&gt;$Y$116))</formula>
    </cfRule>
    <cfRule type="expression" dxfId="241" priority="3901">
      <formula>AND(($AE$121&lt;$Y$118),($AE$121&gt;$Y$117))</formula>
    </cfRule>
    <cfRule type="expression" dxfId="240" priority="3902">
      <formula>AND(($AE$121&lt;$Y$119),($AE$121&gt;$Y$118))</formula>
    </cfRule>
    <cfRule type="expression" dxfId="239" priority="3903">
      <formula>AND(($AE$121&lt;$Y$120),($AE$121&gt;$Y$119))</formula>
    </cfRule>
    <cfRule type="expression" dxfId="238" priority="3904">
      <formula>AND(($AE$121&lt;$Y$121),($AE$121&gt;$Y$120))</formula>
    </cfRule>
    <cfRule type="expression" dxfId="237" priority="3905">
      <formula>AND(($AE$121&lt;$Y$122),($AE$121&gt;$Y$121))</formula>
    </cfRule>
    <cfRule type="expression" dxfId="236" priority="3906">
      <formula>AND(($AE$121&lt;$Y$123),($AE$121&gt;$Y$122))</formula>
    </cfRule>
    <cfRule type="expression" dxfId="235" priority="3907">
      <formula>AND(($AE$121&lt;$Y$124),($AE$121&gt;$Y$123))</formula>
    </cfRule>
    <cfRule type="expression" dxfId="234" priority="3908">
      <formula>AND(($AE$121&lt;$Y$125),($AE$121&gt;$Y$124))</formula>
    </cfRule>
  </conditionalFormatting>
  <conditionalFormatting sqref="H29:J33">
    <cfRule type="expression" dxfId="233" priority="3909">
      <formula>AND($AB$122=2)</formula>
    </cfRule>
    <cfRule type="expression" dxfId="232" priority="3910">
      <formula>AND(($AE$122&lt;$Y$91),($AE$122&gt;$Y$90))</formula>
    </cfRule>
    <cfRule type="expression" dxfId="231" priority="3911">
      <formula>AND(($AE$122&lt;$Y$92),($AE$122&gt;$Y$91))</formula>
    </cfRule>
    <cfRule type="expression" dxfId="230" priority="3912">
      <formula>AND(($AE$122&lt;$Y$93),($AE$122&gt;$Y$92))</formula>
    </cfRule>
    <cfRule type="expression" dxfId="229" priority="3913">
      <formula>AND(($AE$122&lt;$Y$94),($AE$122&gt;$Y$93))</formula>
    </cfRule>
    <cfRule type="expression" dxfId="228" priority="3914">
      <formula>AND(($AE$122&lt;$Y$95),($AE$122&gt;$Y$94))</formula>
    </cfRule>
    <cfRule type="expression" dxfId="227" priority="3915">
      <formula>AND(($AE$122&lt;$Y$96),($AE$122&gt;$Y$95))</formula>
    </cfRule>
    <cfRule type="expression" dxfId="226" priority="3916">
      <formula>AND(($AE$122&lt;$Y$97),($AE$122&gt;$Y$96))</formula>
    </cfRule>
    <cfRule type="expression" dxfId="225" priority="3917">
      <formula>AND(($AE$122&lt;$Y$97),($AE$122&gt;$Y$96))</formula>
    </cfRule>
    <cfRule type="expression" dxfId="224" priority="3918">
      <formula>AND(($AE$122&lt;$Y$98),($AE$122&gt;$Y$97))</formula>
    </cfRule>
    <cfRule type="expression" dxfId="223" priority="3919">
      <formula>AND(($AE$122&lt;$Y$99),($AE$122&gt;$Y$98))</formula>
    </cfRule>
    <cfRule type="expression" dxfId="222" priority="3920">
      <formula>AND(($AE$122&lt;$Y$100),($AE$122&gt;$Y$99))</formula>
    </cfRule>
    <cfRule type="expression" dxfId="221" priority="3921">
      <formula>AND(($AE$122&lt;$Y$101),($AE$122&gt;$Y$100))</formula>
    </cfRule>
    <cfRule type="expression" dxfId="220" priority="3922">
      <formula>AND(($AE$122&lt;$Y$102),($AE$122&gt;$Y$101))</formula>
    </cfRule>
    <cfRule type="expression" dxfId="219" priority="3923">
      <formula>AND(($AE$122&lt;$Y$103),($AE$122&gt;$Y$102))</formula>
    </cfRule>
    <cfRule type="expression" dxfId="218" priority="3924">
      <formula>AND(($AE$122&lt;$Y$104),($AE$122&gt;$Y$103))</formula>
    </cfRule>
    <cfRule type="expression" dxfId="217" priority="3925">
      <formula>AND(($AE$122&lt;$Y$105),($AE$122&gt;$Y$104))</formula>
    </cfRule>
    <cfRule type="expression" dxfId="216" priority="3926">
      <formula>AND(($AE$122&lt;$Y$106),($AE$122&gt;$Y$105))</formula>
    </cfRule>
    <cfRule type="expression" dxfId="215" priority="3927">
      <formula>AND(($AE$122&lt;$Y$107),($AE$122&gt;$Y$106))</formula>
    </cfRule>
    <cfRule type="expression" dxfId="214" priority="3928">
      <formula>AND(($AE$122&lt;$Y$108),($AE$122&gt;$Y$107))</formula>
    </cfRule>
    <cfRule type="expression" dxfId="213" priority="3929">
      <formula>AND(($AE$122&lt;$Y$109),($AE$122&gt;$Y$108))</formula>
    </cfRule>
    <cfRule type="expression" dxfId="212" priority="3930">
      <formula>AND(($AE$122&lt;$Y$110),($AE$122&gt;$Y$109))</formula>
    </cfRule>
    <cfRule type="expression" dxfId="211" priority="3931">
      <formula>AND(($AE$122&lt;$Y$111),($AE$122&gt;$Y$110))</formula>
    </cfRule>
    <cfRule type="expression" dxfId="210" priority="3932">
      <formula>AND(($AE$122&lt;$Y$112),($AE$122&gt;$Y$111))</formula>
    </cfRule>
    <cfRule type="expression" dxfId="209" priority="3933">
      <formula>AND(($AE$122&lt;$Y$113),($AE$122&gt;$Y$112))</formula>
    </cfRule>
    <cfRule type="expression" dxfId="208" priority="3934">
      <formula>AND(($AE$122&lt;$Y$114),($AE$122&gt;$Y$113))</formula>
    </cfRule>
    <cfRule type="expression" dxfId="207" priority="3935">
      <formula>AND(($AE$122&lt;$Y$115),($AE$122&gt;$Y$114))</formula>
    </cfRule>
    <cfRule type="expression" dxfId="206" priority="3936">
      <formula>AND(($AE$122&lt;$Y$116),($AE$122&gt;$Y$115))</formula>
    </cfRule>
    <cfRule type="expression" dxfId="205" priority="3937">
      <formula>AND(($AE$122&lt;$Y$117),($AE$122&gt;$Y$116))</formula>
    </cfRule>
    <cfRule type="expression" dxfId="204" priority="3938">
      <formula>AND(($AE$122&lt;$Y$118),($AE$122&gt;$Y$117))</formula>
    </cfRule>
    <cfRule type="expression" dxfId="203" priority="3939">
      <formula>AND(($AE$122&lt;$Y$119),($AE$122&gt;$Y$118))</formula>
    </cfRule>
    <cfRule type="expression" dxfId="202" priority="3940">
      <formula>AND(($AE$122&lt;$Y$120),($AE$122&gt;$Y$119))</formula>
    </cfRule>
    <cfRule type="expression" dxfId="201" priority="3941">
      <formula>AND(($AE$122&lt;$Y$121),($AE$122&gt;$Y$120))</formula>
    </cfRule>
    <cfRule type="expression" dxfId="200" priority="3942">
      <formula>AND(($AE$122&lt;$Y$122),($AE$122&gt;$Y$121))</formula>
    </cfRule>
    <cfRule type="expression" dxfId="199" priority="3943">
      <formula>AND(($AE$122&lt;$Y$123),($AE$122&gt;$Y$122))</formula>
    </cfRule>
    <cfRule type="expression" dxfId="198" priority="3944">
      <formula>AND(($AE$122&lt;$Y$124),($AE$122&gt;$Y$123))</formula>
    </cfRule>
    <cfRule type="expression" dxfId="197" priority="3945">
      <formula>AND(($AE$122&lt;$Y$125),($AE$122&gt;$Y$124))</formula>
    </cfRule>
  </conditionalFormatting>
  <conditionalFormatting sqref="K29:M33">
    <cfRule type="expression" dxfId="196" priority="3946">
      <formula>AND($AB$123=2)</formula>
    </cfRule>
    <cfRule type="expression" dxfId="195" priority="3947">
      <formula>AND(($AE$123&lt;$Y$91),($AE$123&gt;$Y$90))</formula>
    </cfRule>
    <cfRule type="expression" dxfId="194" priority="3948">
      <formula>AND(($AE$123&lt;$Y$92),($AE$123&gt;$Y$91))</formula>
    </cfRule>
    <cfRule type="expression" dxfId="193" priority="3949">
      <formula>AND(($AE$123&lt;$Y$93),($AE$123&gt;$Y$92))</formula>
    </cfRule>
    <cfRule type="expression" dxfId="192" priority="3950">
      <formula>AND(($AE$123&lt;$Y$94),($AE$123&gt;$Y$93))</formula>
    </cfRule>
    <cfRule type="expression" dxfId="191" priority="3951">
      <formula>AND(($AE$123&lt;$Y$95),($AE$123&gt;$Y$94))</formula>
    </cfRule>
    <cfRule type="expression" dxfId="190" priority="3952">
      <formula>AND(($AE$123&lt;$Y$96),($AE$123&gt;$Y$95))</formula>
    </cfRule>
    <cfRule type="expression" dxfId="189" priority="3953">
      <formula>AND(($AE$123&lt;$Y$97),($AE$123&gt;$Y$96))</formula>
    </cfRule>
    <cfRule type="expression" dxfId="188" priority="3954">
      <formula>AND(($AE$123&lt;$Y$97),($AE$123&gt;$Y$96))</formula>
    </cfRule>
    <cfRule type="expression" dxfId="187" priority="3955">
      <formula>AND(($AE$123&lt;$Y$98),($AE$123&gt;$Y$97))</formula>
    </cfRule>
    <cfRule type="expression" dxfId="186" priority="3956">
      <formula>AND(($AE$123&lt;$Y$99),($AE$123&gt;$Y$98))</formula>
    </cfRule>
    <cfRule type="expression" dxfId="185" priority="3957">
      <formula>AND(($AE$123&lt;$Y$100),($AE$123&gt;$Y$99))</formula>
    </cfRule>
    <cfRule type="expression" dxfId="184" priority="3958">
      <formula>AND(($AE$123&lt;$Y$101),($AE$123&gt;$Y$100))</formula>
    </cfRule>
    <cfRule type="expression" dxfId="183" priority="3959">
      <formula>AND(($AE$123&lt;$Y$102),($AE$123&gt;$Y$101))</formula>
    </cfRule>
    <cfRule type="expression" dxfId="182" priority="3960">
      <formula>AND(($AE$123&lt;$Y$103),($AE$123&gt;$Y$102))</formula>
    </cfRule>
    <cfRule type="expression" dxfId="181" priority="3961">
      <formula>AND(($AE$123&lt;$Y$104),($AE$123&gt;$Y$103))</formula>
    </cfRule>
    <cfRule type="expression" dxfId="180" priority="3962">
      <formula>AND(($AE$123&lt;$Y$105),($AE$123&gt;$Y$104))</formula>
    </cfRule>
    <cfRule type="expression" dxfId="179" priority="3963">
      <formula>AND(($AE$123&lt;$Y$106),($AE$123&gt;$Y$105))</formula>
    </cfRule>
    <cfRule type="expression" dxfId="178" priority="3964">
      <formula>AND(($AE$123&lt;$Y$107),($AE$123&gt;$Y$106))</formula>
    </cfRule>
    <cfRule type="expression" dxfId="177" priority="3965">
      <formula>AND(($AE$123&lt;$Y$108),($AE$123&gt;$Y$107))</formula>
    </cfRule>
    <cfRule type="expression" dxfId="176" priority="3966">
      <formula>AND(($AE$123&lt;$Y$109),($AE$123&gt;$Y$108))</formula>
    </cfRule>
    <cfRule type="expression" dxfId="175" priority="3967">
      <formula>AND(($AE$123&lt;$Y$110),($AE$123&gt;$Y$109))</formula>
    </cfRule>
    <cfRule type="expression" dxfId="174" priority="3968">
      <formula>AND(($AE$123&lt;$Y$111),($AE$123&gt;$Y$110))</formula>
    </cfRule>
    <cfRule type="expression" dxfId="173" priority="3969">
      <formula>AND(($AE$123&lt;$Y$112),($AE$123&gt;$Y$111))</formula>
    </cfRule>
    <cfRule type="expression" dxfId="172" priority="3970">
      <formula>AND(($AE$123&lt;$Y$113),($AE$123&gt;$Y$112))</formula>
    </cfRule>
    <cfRule type="expression" dxfId="171" priority="3971">
      <formula>AND(($AE$123&lt;$Y$114),($AE$123&gt;$Y$113))</formula>
    </cfRule>
    <cfRule type="expression" dxfId="170" priority="3972">
      <formula>AND(($AE$123&lt;$Y$115),($AE$123&gt;$Y$114))</formula>
    </cfRule>
    <cfRule type="expression" dxfId="169" priority="3973">
      <formula>AND(($AE$123&lt;$Y$116),($AE$123&gt;$Y$115))</formula>
    </cfRule>
    <cfRule type="expression" dxfId="168" priority="3974">
      <formula>AND(($AE$123&lt;$Y$117),($AE$123&gt;$Y$116))</formula>
    </cfRule>
    <cfRule type="expression" dxfId="167" priority="3975">
      <formula>AND(($AE$123&lt;$Y$118),($AE$123&gt;$Y$117))</formula>
    </cfRule>
    <cfRule type="expression" dxfId="166" priority="3976">
      <formula>AND(($AE$123&lt;$Y$119),($AE$123&gt;$Y$118))</formula>
    </cfRule>
    <cfRule type="expression" dxfId="165" priority="3977">
      <formula>AND(($AE$123&lt;$Y$120),($AE$123&gt;$Y$119))</formula>
    </cfRule>
    <cfRule type="expression" dxfId="164" priority="3978">
      <formula>AND(($AE$123&lt;$Y$121),($AE$123&gt;$Y$120))</formula>
    </cfRule>
    <cfRule type="expression" dxfId="163" priority="3979">
      <formula>AND(($AE$123&lt;$Y$122),($AE$123&gt;$Y$121))</formula>
    </cfRule>
    <cfRule type="expression" dxfId="162" priority="3980">
      <formula>AND(($AE$123&lt;$Y$123),($AE$123&gt;$Y$122))</formula>
    </cfRule>
    <cfRule type="expression" dxfId="161" priority="3981">
      <formula>AND(($AE$123&lt;$Y$124),($AE$123&gt;$Y$123))</formula>
    </cfRule>
    <cfRule type="expression" dxfId="160" priority="3982">
      <formula>AND(($AE$123&lt;$Y$125),($AE$123&gt;$Y$124))</formula>
    </cfRule>
  </conditionalFormatting>
  <conditionalFormatting sqref="N29:P33">
    <cfRule type="expression" dxfId="159" priority="3983">
      <formula>AND($AB$124=2)</formula>
    </cfRule>
    <cfRule type="expression" dxfId="158" priority="3984">
      <formula>AND(($AE$124&lt;$Y$91),($AE$124&gt;$Y$90))</formula>
    </cfRule>
    <cfRule type="expression" dxfId="157" priority="3985">
      <formula>AND(($AE$124&lt;$Y$92),($AE$124&gt;$Y$91))</formula>
    </cfRule>
    <cfRule type="expression" dxfId="156" priority="3986">
      <formula>AND(($AE$124&lt;$Y$93),($AE$124&gt;$Y$92))</formula>
    </cfRule>
    <cfRule type="expression" dxfId="155" priority="3987">
      <formula>AND(($AE$124&lt;$Y$94),($AE$124&gt;$Y$93))</formula>
    </cfRule>
    <cfRule type="expression" dxfId="154" priority="3988">
      <formula>AND(($AE$124&lt;$Y$95),($AE$124&gt;$Y$94))</formula>
    </cfRule>
    <cfRule type="expression" dxfId="153" priority="3989">
      <formula>AND(($AE$124&lt;$Y$96),($AE$124&gt;$Y$95))</formula>
    </cfRule>
    <cfRule type="expression" dxfId="152" priority="3990">
      <formula>AND(($AE$124&lt;$Y$97),($AE$124&gt;$Y$96))</formula>
    </cfRule>
    <cfRule type="expression" dxfId="151" priority="3991">
      <formula>AND(($AE$124&lt;$Y$97),($AE$124&gt;$Y$96))</formula>
    </cfRule>
    <cfRule type="expression" dxfId="150" priority="3992">
      <formula>AND(($AE$124&lt;$Y$98),($AE$124&gt;$Y$97))</formula>
    </cfRule>
    <cfRule type="expression" dxfId="149" priority="3993">
      <formula>AND(($AE$124&lt;$Y$99),($AE$124&gt;$Y$98))</formula>
    </cfRule>
    <cfRule type="expression" dxfId="148" priority="3994">
      <formula>AND(($AE$124&lt;$Y$100),($AE$124&gt;$Y$99))</formula>
    </cfRule>
    <cfRule type="expression" dxfId="147" priority="3995">
      <formula>AND(($AE$124&lt;$Y$101),($AE$124&gt;$Y$100))</formula>
    </cfRule>
    <cfRule type="expression" dxfId="146" priority="3996">
      <formula>AND(($AE$124&lt;$Y$102),($AE$124&gt;$Y$101))</formula>
    </cfRule>
    <cfRule type="expression" dxfId="145" priority="3997">
      <formula>AND(($AE$124&lt;$Y$103),($AE$124&gt;$Y$102))</formula>
    </cfRule>
    <cfRule type="expression" dxfId="144" priority="3998">
      <formula>AND(($AE$124&lt;$Y$104),($AE$124&gt;$Y$103))</formula>
    </cfRule>
    <cfRule type="expression" dxfId="143" priority="3999">
      <formula>AND(($AE$124&lt;$Y$105),($AE$124&gt;$Y$104))</formula>
    </cfRule>
    <cfRule type="expression" dxfId="142" priority="4000">
      <formula>AND(($AE$124&lt;$Y$106),($AE$124&gt;$Y$105))</formula>
    </cfRule>
    <cfRule type="expression" dxfId="141" priority="4001">
      <formula>AND(($AE$124&lt;$Y$107),($AE$124&gt;$Y$106))</formula>
    </cfRule>
    <cfRule type="expression" dxfId="140" priority="4002">
      <formula>AND(($AE$124&lt;$Y$108),($AE$124&gt;$Y$107))</formula>
    </cfRule>
    <cfRule type="expression" dxfId="139" priority="4003">
      <formula>AND(($AE$124&lt;$Y$109),($AE$124&gt;$Y$108))</formula>
    </cfRule>
    <cfRule type="expression" dxfId="138" priority="4004">
      <formula>AND(($AE$124&lt;$Y$110),($AE$124&gt;$Y$109))</formula>
    </cfRule>
    <cfRule type="expression" dxfId="137" priority="4005">
      <formula>AND(($AE$124&lt;$Y$111),($AE$124&gt;$Y$110))</formula>
    </cfRule>
    <cfRule type="expression" dxfId="136" priority="4006">
      <formula>AND(($AE$124&lt;$Y$112),($AE$124&gt;$Y$111))</formula>
    </cfRule>
    <cfRule type="expression" dxfId="135" priority="4007">
      <formula>AND(($AE$124&lt;$Y$113),($AE$124&gt;$Y$112))</formula>
    </cfRule>
    <cfRule type="expression" dxfId="134" priority="4008">
      <formula>AND(($AE$124&lt;$Y$114),($AE$124&gt;$Y$113))</formula>
    </cfRule>
    <cfRule type="expression" dxfId="133" priority="4009">
      <formula>AND(($AE$124&lt;$Y$115),($AE$124&gt;$Y$114))</formula>
    </cfRule>
    <cfRule type="expression" dxfId="132" priority="4010">
      <formula>AND(($AE$124&lt;$Y$116),($AE$124&gt;$Y$115))</formula>
    </cfRule>
    <cfRule type="expression" dxfId="131" priority="4011">
      <formula>AND(($AE$124&lt;$Y$117),($AE$124&gt;$Y$116))</formula>
    </cfRule>
    <cfRule type="expression" dxfId="130" priority="4012">
      <formula>AND(($AE$124&lt;$Y$118),($AE$124&gt;$Y$117))</formula>
    </cfRule>
    <cfRule type="expression" dxfId="129" priority="4013">
      <formula>AND(($AE$124&lt;$Y$119),($AE$124&gt;$Y$118))</formula>
    </cfRule>
    <cfRule type="expression" dxfId="128" priority="4014">
      <formula>AND(($AE$124&lt;$Y$120),($AE$124&gt;$Y$119))</formula>
    </cfRule>
    <cfRule type="expression" dxfId="127" priority="4015">
      <formula>AND(($AE$124&lt;$Y$121),($AE$124&gt;$Y$120))</formula>
    </cfRule>
    <cfRule type="expression" dxfId="126" priority="4016">
      <formula>AND(($AE$124&lt;$Y$122),($AE$124&gt;$Y$121))</formula>
    </cfRule>
    <cfRule type="expression" dxfId="125" priority="4017">
      <formula>AND(($AE$124&lt;$Y$123),($AE$124&gt;$Y$122))</formula>
    </cfRule>
    <cfRule type="expression" dxfId="124" priority="4018">
      <formula>AND(($AE$124&lt;$Y$124),($AE$124&gt;$Y$123))</formula>
    </cfRule>
    <cfRule type="expression" dxfId="123" priority="4019">
      <formula>AND(($AE$124&lt;$Y$125),($AE$124&gt;$Y$124))</formula>
    </cfRule>
  </conditionalFormatting>
  <conditionalFormatting sqref="Q29:S33">
    <cfRule type="expression" dxfId="122" priority="4020">
      <formula>AND($AB$125=2)</formula>
    </cfRule>
    <cfRule type="expression" dxfId="121" priority="4021">
      <formula>AND(($AE$125&lt;$Y$91),($AE$125&gt;$Y$90))</formula>
    </cfRule>
    <cfRule type="expression" dxfId="120" priority="4022">
      <formula>AND(($AE$125&lt;$Y$92),($AE$125&gt;$Y$91))</formula>
    </cfRule>
    <cfRule type="expression" dxfId="119" priority="4023">
      <formula>AND(($AE$125&lt;$Y$93),($AE$125&gt;$Y$92))</formula>
    </cfRule>
    <cfRule type="expression" dxfId="118" priority="4024">
      <formula>AND(($AE$125&lt;$Y$94),($AE$125&gt;$Y$93))</formula>
    </cfRule>
    <cfRule type="expression" dxfId="117" priority="4025">
      <formula>AND(($AE$125&lt;$Y$95),($AE$125&gt;$Y$94))</formula>
    </cfRule>
    <cfRule type="expression" dxfId="116" priority="4026">
      <formula>AND(($AE$125&lt;$Y$96),($AE$125&gt;$Y$95))</formula>
    </cfRule>
    <cfRule type="expression" dxfId="115" priority="4027">
      <formula>AND(($AE$125&lt;$Y$97),($AE$125&gt;$Y$96))</formula>
    </cfRule>
    <cfRule type="expression" dxfId="114" priority="4028">
      <formula>AND(($AE$125&lt;$Y$97),($AE$125&gt;$Y$96))</formula>
    </cfRule>
    <cfRule type="expression" dxfId="113" priority="4029">
      <formula>AND(($AE$125&lt;$Y$98),($AE$125&gt;$Y$97))</formula>
    </cfRule>
    <cfRule type="expression" dxfId="112" priority="4030">
      <formula>AND(($AE$125&lt;$Y$99),($AE$125&gt;$Y$98))</formula>
    </cfRule>
    <cfRule type="expression" dxfId="111" priority="4031">
      <formula>AND(($AE$125&lt;$Y$100),($AE$125&gt;$Y$99))</formula>
    </cfRule>
    <cfRule type="expression" dxfId="110" priority="4032">
      <formula>AND(($AE$125&lt;$Y$101),($AE$125&gt;$Y$100))</formula>
    </cfRule>
    <cfRule type="expression" dxfId="109" priority="4033">
      <formula>AND(($AE$125&lt;$Y$102),($AE$125&gt;$Y$101))</formula>
    </cfRule>
    <cfRule type="expression" dxfId="108" priority="4034">
      <formula>AND(($AE$125&lt;$Y$103),($AE$125&gt;$Y$102))</formula>
    </cfRule>
    <cfRule type="expression" dxfId="107" priority="4035">
      <formula>AND(($AE$125&lt;$Y$104),($AE$125&gt;$Y$103))</formula>
    </cfRule>
    <cfRule type="expression" dxfId="106" priority="4036">
      <formula>AND(($AE$125&lt;$Y$105),($AE$125&gt;$Y$104))</formula>
    </cfRule>
    <cfRule type="expression" dxfId="105" priority="4037">
      <formula>AND(($AE$125&lt;$Y$106),($AE$125&gt;$Y$105))</formula>
    </cfRule>
    <cfRule type="expression" dxfId="104" priority="4038">
      <formula>AND(($AE$125&lt;$Y$107),($AE$125&gt;$Y$106))</formula>
    </cfRule>
    <cfRule type="expression" dxfId="103" priority="4039">
      <formula>AND(($AE$125&lt;$Y$108),($AE$125&gt;$Y$107))</formula>
    </cfRule>
    <cfRule type="expression" dxfId="102" priority="4040">
      <formula>AND(($AE$125&lt;$Y$109),($AE$125&gt;$Y$108))</formula>
    </cfRule>
    <cfRule type="expression" dxfId="101" priority="4041">
      <formula>AND(($AE$125&lt;$Y$110),($AE$125&gt;$Y$109))</formula>
    </cfRule>
    <cfRule type="expression" dxfId="100" priority="4042">
      <formula>AND(($AE$125&lt;$Y$111),($AE$125&gt;$Y$110))</formula>
    </cfRule>
    <cfRule type="expression" dxfId="99" priority="4043">
      <formula>AND(($AE$125&lt;$Y$112),($AE$125&gt;$Y$111))</formula>
    </cfRule>
    <cfRule type="expression" dxfId="98" priority="4044">
      <formula>AND(($AE$125&lt;$Y$113),($AE$125&gt;$Y$112))</formula>
    </cfRule>
    <cfRule type="expression" dxfId="97" priority="4045">
      <formula>AND(($AE$125&lt;$Y$114),($AE$125&gt;$Y$113))</formula>
    </cfRule>
    <cfRule type="expression" dxfId="96" priority="4046">
      <formula>AND(($AE$125&lt;$Y$115),($AE$125&gt;$Y$114))</formula>
    </cfRule>
    <cfRule type="expression" dxfId="95" priority="4047">
      <formula>AND(($AE$125&lt;$Y$116),($AE$125&gt;$Y$115))</formula>
    </cfRule>
    <cfRule type="expression" dxfId="94" priority="4048">
      <formula>AND(($AE$125&lt;$Y$117),($AE$125&gt;$Y$116))</formula>
    </cfRule>
    <cfRule type="expression" dxfId="93" priority="4049">
      <formula>AND(($AE$125&lt;$Y$118),($AE$125&gt;$Y$117))</formula>
    </cfRule>
    <cfRule type="expression" dxfId="92" priority="4050">
      <formula>AND(($AE$125&lt;$Y$119),($AE$125&gt;$Y$118))</formula>
    </cfRule>
    <cfRule type="expression" dxfId="91" priority="4051">
      <formula>AND(($AE$125&lt;$Y$120),($AE$125&gt;$Y$119))</formula>
    </cfRule>
    <cfRule type="expression" dxfId="90" priority="4052">
      <formula>AND(($AE$125&lt;$Y$121),($AE$125&gt;$Y$120))</formula>
    </cfRule>
    <cfRule type="expression" dxfId="89" priority="4053">
      <formula>AND(($AE$125&lt;$Y$122),($AE$125&gt;$Y$121))</formula>
    </cfRule>
    <cfRule type="expression" dxfId="88" priority="4054">
      <formula>AND(($AE$125&lt;$Y$123),($AE$125&gt;$Y$122))</formula>
    </cfRule>
    <cfRule type="expression" dxfId="87" priority="4055">
      <formula>AND(($AE$125&lt;$Y$124),($AE$125&gt;$Y$123))</formula>
    </cfRule>
    <cfRule type="expression" dxfId="86" priority="4056">
      <formula>AND(($AE$125&lt;$Y$125),($AE$125&gt;$Y$124))</formula>
    </cfRule>
  </conditionalFormatting>
  <conditionalFormatting sqref="N4:P8">
    <cfRule type="expression" dxfId="85" priority="4057">
      <formula>AND($AB$94=2)</formula>
    </cfRule>
    <cfRule type="expression" dxfId="84" priority="4058">
      <formula>AND(($AE$94&lt;$Y$91),($AE$94&gt;$Y$90))</formula>
    </cfRule>
    <cfRule type="expression" dxfId="83" priority="4059">
      <formula>AND(($AE$94&lt;$Y$92),($AE$94&gt;$Y$91))</formula>
    </cfRule>
    <cfRule type="expression" dxfId="82" priority="4060">
      <formula>AND(($AE$94&lt;$Y$93),($AE$94&gt;$Y$92))</formula>
    </cfRule>
    <cfRule type="expression" dxfId="81" priority="4061">
      <formula>AND(($AE$94&lt;$Y$94),($AE$94&gt;$Y$93))</formula>
    </cfRule>
    <cfRule type="expression" dxfId="80" priority="4062">
      <formula>AND(($AE$94&lt;$Y$95),($AE$94&gt;$Y$94))</formula>
    </cfRule>
    <cfRule type="expression" dxfId="79" priority="4063">
      <formula>AND(($AE$94&lt;$Y$96),($AE$94&gt;$Y$95))</formula>
    </cfRule>
    <cfRule type="expression" dxfId="78" priority="4064">
      <formula>AND(($AE$94&lt;$Y$97),($AE$94&gt;$Y$96))</formula>
    </cfRule>
    <cfRule type="expression" dxfId="77" priority="4065">
      <formula>AND(($AE$94&lt;$Y$97),($AE$94&gt;$Y$96))</formula>
    </cfRule>
    <cfRule type="expression" dxfId="76" priority="4066">
      <formula>AND(($AE$94&lt;$Y$98),($AE$94&gt;$Y$97))</formula>
    </cfRule>
    <cfRule type="expression" dxfId="75" priority="4067">
      <formula>AND(($AE$94&lt;$Y$99),($AE$94&gt;$Y$98))</formula>
    </cfRule>
    <cfRule type="expression" dxfId="74" priority="4068">
      <formula>AND(($AE$94&lt;$Y$100),($AE$94&gt;$Y$99))</formula>
    </cfRule>
    <cfRule type="expression" dxfId="73" priority="4069">
      <formula>AND(($AE$94&lt;$Y$101),($AE$94&gt;$Y$100))</formula>
    </cfRule>
    <cfRule type="expression" dxfId="72" priority="4070">
      <formula>AND(($AE$94&lt;$Y$102),($AE$94&gt;$Y$101))</formula>
    </cfRule>
    <cfRule type="expression" dxfId="71" priority="4071">
      <formula>AND(($AE$94&lt;$Y$103),($AE$94&gt;$Y$102))</formula>
    </cfRule>
    <cfRule type="expression" dxfId="70" priority="4072">
      <formula>AND(($AE$94&lt;$Y$104),($AE$94&gt;$Y$103))</formula>
    </cfRule>
    <cfRule type="expression" dxfId="69" priority="4073">
      <formula>AND(($AE$94&lt;$Y$105),($AE$94&gt;$Y$104))</formula>
    </cfRule>
    <cfRule type="expression" dxfId="68" priority="4074">
      <formula>AND(($AE$94&lt;$Y$106),($AE$94&gt;$Y$105))</formula>
    </cfRule>
    <cfRule type="expression" dxfId="67" priority="4075">
      <formula>AND(($AE$94&lt;$Y$107),($AE$94&gt;$Y$106))</formula>
    </cfRule>
    <cfRule type="expression" dxfId="66" priority="4076">
      <formula>AND(($AE$94&lt;$Y$108),($AE$94&gt;$Y$107))</formula>
    </cfRule>
    <cfRule type="expression" dxfId="65" priority="4077">
      <formula>AND(($AE$94&lt;$Y$109),($AE$94&gt;$Y$108))</formula>
    </cfRule>
    <cfRule type="expression" dxfId="64" priority="4078">
      <formula>AND(($AE$94&lt;$Y$110),($AE$94&gt;$Y$109))</formula>
    </cfRule>
    <cfRule type="expression" dxfId="63" priority="4079">
      <formula>AND(($AE$94&lt;$Y$111),($AE$94&gt;$Y$110))</formula>
    </cfRule>
    <cfRule type="expression" dxfId="62" priority="4080">
      <formula>AND(($AE$94&lt;$Y$112),($AE$94&gt;$Y$111))</formula>
    </cfRule>
    <cfRule type="expression" dxfId="61" priority="4081">
      <formula>AND(($AE$94&lt;$Y$113),($AE$94&gt;$Y$112))</formula>
    </cfRule>
    <cfRule type="expression" dxfId="60" priority="4082">
      <formula>AND(($AE$94&lt;$Y$114),($AE$94&gt;$Y$113))</formula>
    </cfRule>
    <cfRule type="expression" dxfId="59" priority="4083">
      <formula>AND(($AE$94&lt;$Y$115),($AE$94&gt;$Y$114))</formula>
    </cfRule>
    <cfRule type="expression" dxfId="58" priority="4084">
      <formula>AND(($AE$94&lt;$Y$116),($AE$94&gt;$Y$115))</formula>
    </cfRule>
    <cfRule type="expression" dxfId="57" priority="4085">
      <formula>AND(($AE$94&lt;$Y$117),($AE$94&gt;$Y$116))</formula>
    </cfRule>
    <cfRule type="expression" dxfId="56" priority="4086">
      <formula>AND(($AE$94&lt;$Y$118),($AE$94&gt;$Y$117))</formula>
    </cfRule>
    <cfRule type="expression" dxfId="55" priority="4087">
      <formula>AND(($AE$94&lt;$Y$119),($AE$94&gt;$Y$118))</formula>
    </cfRule>
    <cfRule type="expression" dxfId="54" priority="4088">
      <formula>AND(($AE$94&lt;$Y$120),($AE$94&gt;$Y$119))</formula>
    </cfRule>
    <cfRule type="expression" dxfId="53" priority="4089">
      <formula>AND(($AE$94&lt;$Y$121),($AE$94&gt;$Y$120))</formula>
    </cfRule>
    <cfRule type="expression" dxfId="52" priority="4090">
      <formula>AND(($AE$94&lt;$Y$122),($AE$94&gt;$Y$121))</formula>
    </cfRule>
    <cfRule type="expression" dxfId="51" priority="4091">
      <formula>AND(($AE$94&lt;$Y$123),($AE$94&gt;$Y$122))</formula>
    </cfRule>
    <cfRule type="expression" dxfId="50" priority="4092">
      <formula>AND(($AE$94&lt;$Y$124),($AE$94&gt;$Y$123))</formula>
    </cfRule>
    <cfRule type="expression" dxfId="49" priority="4093">
      <formula>AND(($AE$94&lt;$Y$125),($AE$94&gt;$Y$124))</formula>
    </cfRule>
  </conditionalFormatting>
  <conditionalFormatting sqref="N9:P13">
    <cfRule type="expression" dxfId="48" priority="4094">
      <formula>AND($AB$100=2)</formula>
    </cfRule>
    <cfRule type="expression" dxfId="47" priority="4095">
      <formula>AND(($AE$100&lt;$Y$91),($AE$100&gt;$Y$90))</formula>
    </cfRule>
    <cfRule type="expression" dxfId="46" priority="4096">
      <formula>AND(($AE$100&lt;$Y$92),($AE$100&gt;$Y$91))</formula>
    </cfRule>
    <cfRule type="expression" dxfId="45" priority="4097">
      <formula>AND(($AE$100&lt;$Y$93),($AE$100&gt;$Y$92))</formula>
    </cfRule>
    <cfRule type="expression" dxfId="44" priority="4098">
      <formula>AND(($AE$100&lt;$Y$94),($AE$100&gt;$Y$93))</formula>
    </cfRule>
    <cfRule type="expression" dxfId="43" priority="4099">
      <formula>AND(($AE$100&lt;$Y$95),($AE$100&gt;$Y$94))</formula>
    </cfRule>
    <cfRule type="expression" dxfId="42" priority="4100">
      <formula>AND(($AE$100&lt;$Y$96),($AE$100&gt;$Y$95))</formula>
    </cfRule>
    <cfRule type="expression" dxfId="41" priority="4101">
      <formula>AND(($AE$100&lt;$Y$97),($AE$100&gt;$Y$96))</formula>
    </cfRule>
    <cfRule type="expression" dxfId="40" priority="4102">
      <formula>AND(($AE$100&lt;$Y$97),($AE$100&gt;$Y$96))</formula>
    </cfRule>
    <cfRule type="expression" dxfId="39" priority="4103">
      <formula>AND(($AE$100&lt;$Y$98),($AE$100&gt;$Y$97))</formula>
    </cfRule>
    <cfRule type="expression" dxfId="38" priority="4104">
      <formula>AND(($AE$100&lt;$Y$99),($AE$100&gt;$Y$98))</formula>
    </cfRule>
    <cfRule type="expression" dxfId="37" priority="4105">
      <formula>AND(($AE$100&lt;$Y$100),($AE$100&gt;$Y$99))</formula>
    </cfRule>
    <cfRule type="expression" dxfId="36" priority="4106">
      <formula>AND(($AE$100&lt;$Y$101),($AE$100&gt;$Y$100))</formula>
    </cfRule>
    <cfRule type="expression" dxfId="35" priority="4107">
      <formula>AND(($AE$100&lt;$Y$102),($AE$100&gt;$Y$101))</formula>
    </cfRule>
    <cfRule type="expression" dxfId="34" priority="4108">
      <formula>AND(($AE$100&lt;$Y$103),($AE$100&gt;$Y$102))</formula>
    </cfRule>
    <cfRule type="expression" dxfId="33" priority="4109">
      <formula>AND(($AE$100&lt;$Y$104),($AE$100&gt;$Y$103))</formula>
    </cfRule>
    <cfRule type="expression" dxfId="32" priority="4110">
      <formula>AND(($AE$100&lt;$Y$105),($AE$100&gt;$Y$104))</formula>
    </cfRule>
    <cfRule type="expression" dxfId="31" priority="4111">
      <formula>AND(($AE$100&lt;$Y$106),($AE$100&gt;$Y$105))</formula>
    </cfRule>
    <cfRule type="expression" dxfId="30" priority="4112">
      <formula>AND(($AE$100&lt;$Y$107),($AE$100&gt;$Y$106))</formula>
    </cfRule>
    <cfRule type="expression" dxfId="29" priority="4113">
      <formula>AND(($AE$100&lt;$Y$108),($AE$100&gt;$Y$107))</formula>
    </cfRule>
    <cfRule type="expression" dxfId="28" priority="4114">
      <formula>AND(($AE$100&lt;$Y$109),($AE$100&gt;$Y$108))</formula>
    </cfRule>
    <cfRule type="expression" dxfId="27" priority="4115">
      <formula>AND(($AE$100&lt;$Y$110),($AE$100&gt;$Y$109))</formula>
    </cfRule>
    <cfRule type="expression" dxfId="26" priority="4116">
      <formula>AND(($AE$100&lt;$Y$111),($AE$100&gt;$Y$110))</formula>
    </cfRule>
    <cfRule type="expression" dxfId="25" priority="4117">
      <formula>AND(($AE$100&lt;$Y$112),($AE$100&gt;$Y$111))</formula>
    </cfRule>
    <cfRule type="expression" dxfId="24" priority="4118">
      <formula>AND(($AE$100&lt;$Y$113),($AE$100&gt;$Y$112))</formula>
    </cfRule>
    <cfRule type="expression" dxfId="23" priority="4119">
      <formula>AND(($AE$100&lt;$Y$114),($AE$100&gt;$Y$113))</formula>
    </cfRule>
    <cfRule type="expression" dxfId="22" priority="4120">
      <formula>AND(($AE$100&lt;$Y$115),($AE$100&gt;$Y$114))</formula>
    </cfRule>
    <cfRule type="expression" dxfId="21" priority="4121">
      <formula>AND(($AE$100&lt;$Y$116),($AE$100&gt;$Y$115))</formula>
    </cfRule>
    <cfRule type="expression" dxfId="20" priority="4122">
      <formula>AND(($AE$100&lt;$Y$117),($AE$100&gt;$Y$116))</formula>
    </cfRule>
    <cfRule type="expression" dxfId="19" priority="4123">
      <formula>AND(($AE$100&lt;$Y$118),($AE$100&gt;$Y$117))</formula>
    </cfRule>
    <cfRule type="expression" dxfId="18" priority="4124">
      <formula>AND(($AE$100&lt;$Y$119),($AE$100&gt;$Y$118))</formula>
    </cfRule>
    <cfRule type="expression" dxfId="17" priority="4125">
      <formula>AND(($AE$100&lt;$Y$120),($AE$100&gt;$Y$119))</formula>
    </cfRule>
    <cfRule type="expression" dxfId="16" priority="4126">
      <formula>AND(($AE$100&lt;$Y$121),($AE$100&gt;$Y$120))</formula>
    </cfRule>
    <cfRule type="expression" dxfId="15" priority="4127">
      <formula>AND(($AE$100&lt;$Y$122),($AE$100&gt;$Y$121))</formula>
    </cfRule>
    <cfRule type="expression" dxfId="14" priority="4128">
      <formula>AND(($AE$100&lt;$Y$123),($AE$100&gt;$Y$122))</formula>
    </cfRule>
    <cfRule type="expression" dxfId="13" priority="4129">
      <formula>AND(($AE$100&lt;$Y$124),($AE$100&gt;$Y$123))</formula>
    </cfRule>
    <cfRule type="expression" dxfId="12" priority="4130">
      <formula>AND(($AE$100&lt;$Y$125),($AE$100&gt;$Y$124))</formula>
    </cfRule>
  </conditionalFormatting>
  <conditionalFormatting sqref="B36:G37">
    <cfRule type="expression" dxfId="11" priority="4131">
      <formula>OR($AD$89=10,$AD$89=20,$AD$89=30,$AD$89=40,$AD$89=50,$AD$89=60,$AD$89=70,$AD$89=80,$AD$89=90,$AD$89=100,$AD$89=110,$AD$89=120,$AD$89=130)</formula>
    </cfRule>
  </conditionalFormatting>
  <conditionalFormatting sqref="H39:O40">
    <cfRule type="expression" dxfId="10" priority="4132">
      <formula>OR($AD$89=11,$AD$89=21,$AD$89=31,$AD$89=41,$AD$89=51,$AD$89=61,$AD$89=71,$AD$89=81,$AD$89=91,$AD$89=101,$AD$89=111,$AD$89=121,$AD$89=131)</formula>
    </cfRule>
  </conditionalFormatting>
  <conditionalFormatting sqref="B39:G40">
    <cfRule type="expression" dxfId="9" priority="4133">
      <formula>OR($AD$89=12,$AD$89=22,$AD$89=32,$AD$89=42,$AD$89=52,$AD$89=62,$AD$89=72,$AD$89=82,$AD$89=92,$AD$89=102,$AD$89=112,$AD$89=122,$AD$89=132)</formula>
    </cfRule>
  </conditionalFormatting>
  <conditionalFormatting sqref="H36:O37">
    <cfRule type="expression" dxfId="8" priority="4134">
      <formula>OR($AD$89=13,$AD$89=23,$AD$89=33,$AD$89=43,$AD$89=53,$AD$89=63,$AD$89=73,$AD$89=83,$AD$89=93,$AD$89=103,$AD$89=113,$AD$89=123,$AD$89=133)</formula>
    </cfRule>
  </conditionalFormatting>
  <conditionalFormatting sqref="P36:S37">
    <cfRule type="expression" dxfId="7" priority="4135">
      <formula>OR($AD$89=14,$AD$89=24,$AD$89=34,$AD$89=44,$AD$89=54,$AD$89=64,$AD$89=74,$AD$89=84,$AD$89=94,$AD$89=104,$AD$89=114,$AD$89=124,$AD$89=134)</formula>
    </cfRule>
  </conditionalFormatting>
  <conditionalFormatting sqref="P39:S40">
    <cfRule type="expression" dxfId="6" priority="4136">
      <formula>OR($AD$89=15,$AD$89=25,$AD$89=35,$AD$89=45,$AD$89=55,$AD$89=65,$AD$89=75,$AD$89=85,$AD$89=95,$AD$89=105,$AD$89=115,$AD$89=125,$AD$89=135)</formula>
    </cfRule>
  </conditionalFormatting>
  <conditionalFormatting sqref="B38:G38">
    <cfRule type="expression" dxfId="5" priority="4137">
      <formula>OR($AD$89=10,$AD$89=20,$AD$89=30,$AD$89=40,$AD$89=50,$AD$89=60,$AD$89=70,$AD$89=80,$AD$89=90,$AD$89=100,$AD$89=110,$AD$89=120,$AD$89=130)</formula>
    </cfRule>
  </conditionalFormatting>
  <conditionalFormatting sqref="H38:O38">
    <cfRule type="expression" dxfId="4" priority="4138">
      <formula>OR($AD$89=13,$AD$89=23,$AD$89=33,$AD$89=43,$AD$89=53,$AD$89=63,$AD$89=73,$AD$89=83,$AD$89=93,$AD$89=103,$AD$89=113,$AD$89=123,$AD$89=133)</formula>
    </cfRule>
  </conditionalFormatting>
  <conditionalFormatting sqref="P38:S38">
    <cfRule type="expression" dxfId="3" priority="4139">
      <formula>OR($AD$89=14,$AD$89=24,$AD$89=34,$AD$89=44,$AD$89=54,$AD$89=64,$AD$89=74,$AD$89=84,$AD$89=94,$AD$89=104,$AD$89=114,$AD$89=124,$AD$89=134)</formula>
    </cfRule>
  </conditionalFormatting>
  <conditionalFormatting sqref="B41:G41">
    <cfRule type="expression" dxfId="2" priority="4140">
      <formula>OR($AD$89=12,$AD$89=22,$AD$89=32,$AD$89=42,$AD$89=52,$AD$89=62,$AD$89=72,$AD$89=82,$AD$89=92,$AD$89=102,$AD$89=112,$AD$89=122,$AD$89=132)</formula>
    </cfRule>
  </conditionalFormatting>
  <conditionalFormatting sqref="H41:O41">
    <cfRule type="expression" dxfId="1" priority="4141">
      <formula>OR($AD$89=11,$AD$89=21,$AD$89=31,$AD$89=41,$AD$89=51,$AD$89=61,$AD$89=71,$AD$89=81,$AD$89=91,$AD$89=101,$AD$89=111,$AD$89=121,$AD$89=131)</formula>
    </cfRule>
  </conditionalFormatting>
  <conditionalFormatting sqref="P41:S41">
    <cfRule type="expression" dxfId="0" priority="4142">
      <formula>OR($AD$89=15,$AD$89=25,$AD$89=35,$AD$89=45,$AD$89=55,$AD$89=65,$AD$89=75,$AD$89=85,$AD$89=95,$AD$89=105,$AD$89=115,$AD$89=125,$AD$89=135)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ignoredErrors>
    <ignoredError sqref="DJ1 E22:F22" unlocked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1300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1280</v>
      </c>
      <c r="C7" s="4">
        <v>12</v>
      </c>
      <c r="D7" s="4">
        <v>6</v>
      </c>
      <c r="E7" s="4">
        <v>18</v>
      </c>
      <c r="F7" s="4">
        <v>36</v>
      </c>
      <c r="G7" s="4">
        <v>31.623575210571289</v>
      </c>
      <c r="H7" s="4">
        <v>31.17</v>
      </c>
      <c r="I7" s="34">
        <v>69705.512938422631</v>
      </c>
      <c r="J7" s="35">
        <v>24.23308356186574</v>
      </c>
      <c r="K7" s="35">
        <v>20.866963780070009</v>
      </c>
      <c r="L7" s="35">
        <v>15.583671071723156</v>
      </c>
      <c r="M7" s="35">
        <v>13.786380256310689</v>
      </c>
      <c r="N7" s="4">
        <v>1.401</v>
      </c>
      <c r="O7" s="4">
        <v>42.95918367346939</v>
      </c>
      <c r="P7" s="35">
        <v>2.5566596070045762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22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26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22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1280</v>
      </c>
      <c r="AP7" t="s">
        <v>2967</v>
      </c>
      <c r="AQ7" s="22">
        <v>-43.780442307473862</v>
      </c>
      <c r="AR7" s="21">
        <v>-28.767450072009471</v>
      </c>
      <c r="AS7">
        <v>1.4551658985283433</v>
      </c>
      <c r="AT7">
        <v>43.780442307473862</v>
      </c>
      <c r="AU7">
        <v>28.767450072009471</v>
      </c>
      <c r="AV7" t="s">
        <v>3355</v>
      </c>
    </row>
    <row r="8" spans="1:48" x14ac:dyDescent="0.25">
      <c r="A8" s="14">
        <v>1.1000000000000001E-10</v>
      </c>
      <c r="B8" t="s">
        <v>1281</v>
      </c>
      <c r="C8" s="4">
        <v>15</v>
      </c>
      <c r="D8" s="4">
        <v>4</v>
      </c>
      <c r="E8" s="4">
        <v>9</v>
      </c>
      <c r="F8" s="4">
        <v>28</v>
      </c>
      <c r="G8" s="4">
        <v>112</v>
      </c>
      <c r="H8" s="4">
        <v>113.6</v>
      </c>
      <c r="I8" s="34">
        <v>71047.946891029263</v>
      </c>
      <c r="J8" s="35" t="s">
        <v>2161</v>
      </c>
      <c r="K8" s="35">
        <v>32.333743846866085</v>
      </c>
      <c r="L8" s="35">
        <v>21.605822784810126</v>
      </c>
      <c r="M8" s="35">
        <v>15.708883892767455</v>
      </c>
      <c r="N8" s="4">
        <v>3.2050000000000001</v>
      </c>
      <c r="O8" s="4">
        <v>39.590592334494765</v>
      </c>
      <c r="P8" s="35">
        <v>1.1618296609888914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6" si="6">IF(ISERROR((IF((G8/H8-1)&gt;($S$5/100),(G8/H8-1)+A8,"")))=TRUE," ",((IF((G8/H8-1)&gt;($S$5/100),(G8/H8-1)+A8,""))))</f>
        <v/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 xml:space="preserve"> </v>
      </c>
      <c r="V8" s="37" t="str">
        <f t="shared" ref="V8:V26" si="9">IF(ISERROR((IF(((J8/$J$6-1))&lt;($V$5/100),((J8/$J$6-1)),"")))=TRUE," ",((IF(((J8/$J$6-1))&lt;($V$5/100),((J8/$J$6-1)),""))))</f>
        <v xml:space="preserve"> </v>
      </c>
      <c r="W8" s="37" t="str">
        <f t="shared" ref="W8:W26" si="10">IF(ISERROR((IF(((L8/$L$6-1))&gt;($W$5/100),((L8/$L$6-1)),"")))=TRUE," ",((IF(((L8/$L$6-1))&gt;($W$5/100),((L8/$L$6-1)),""))))</f>
        <v/>
      </c>
      <c r="X8" s="37" t="str">
        <f t="shared" ref="X8:X26" si="11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6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26" si="15">IF(ISERROR((IF((AND(P8&gt;$AG$6,P8&lt;$AG$5))=TRUE,P8+A8," ")))=TRUE," ",((IF((AND(P8&gt;$AG$6,P8&lt;$AG$5))=TRUE,P8+A8," "))))</f>
        <v xml:space="preserve"> </v>
      </c>
      <c r="AH8" s="38" t="str">
        <f t="shared" ref="AH8:AH26" si="16">IF(ISERROR(((IF(P8&lt;$AH$5,P8+A8," "))))=TRUE," ",((IF(P8&lt;$AH$5,P8+A8," "))))</f>
        <v xml:space="preserve"> </v>
      </c>
      <c r="AI8" s="1" t="str">
        <f t="shared" ref="AI8:AJ23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1281</v>
      </c>
      <c r="AP8" t="s">
        <v>2590</v>
      </c>
      <c r="AQ8" s="22" t="e">
        <v>#VALUE!</v>
      </c>
      <c r="AR8" s="21">
        <v>-78.528325829203368</v>
      </c>
      <c r="AS8">
        <v>-1.4084507042253502</v>
      </c>
      <c r="AT8" t="e">
        <v>#VALUE!</v>
      </c>
      <c r="AU8">
        <v>78.528325829203368</v>
      </c>
      <c r="AV8" t="s">
        <v>3356</v>
      </c>
    </row>
    <row r="9" spans="1:48" x14ac:dyDescent="0.25">
      <c r="A9" s="14">
        <v>1.2E-10</v>
      </c>
      <c r="B9" t="s">
        <v>1282</v>
      </c>
      <c r="C9" s="4">
        <v>9</v>
      </c>
      <c r="D9" s="4">
        <v>2</v>
      </c>
      <c r="E9" s="4">
        <v>17</v>
      </c>
      <c r="F9" s="4">
        <v>28</v>
      </c>
      <c r="G9" s="4">
        <v>11</v>
      </c>
      <c r="H9" s="4">
        <v>9.3740000000000006</v>
      </c>
      <c r="I9" s="34">
        <v>27064.708792905516</v>
      </c>
      <c r="J9" s="35">
        <v>8.3176574977817221</v>
      </c>
      <c r="K9" s="35">
        <v>6.2038385175380544</v>
      </c>
      <c r="L9" s="35" t="s">
        <v>2161</v>
      </c>
      <c r="M9" s="35" t="s">
        <v>2161</v>
      </c>
      <c r="N9" s="4">
        <v>1.127</v>
      </c>
      <c r="O9" s="4">
        <v>-33.90029325513197</v>
      </c>
      <c r="P9" s="35">
        <v>1.9308726264134837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0.17345850236023885</v>
      </c>
      <c r="T9" s="37" t="str">
        <f t="shared" si="7"/>
        <v/>
      </c>
      <c r="U9" s="37" t="str">
        <f t="shared" si="8"/>
        <v/>
      </c>
      <c r="V9" s="37">
        <f t="shared" si="9"/>
        <v>-0.50649430521707117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1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2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1282</v>
      </c>
      <c r="AP9" t="s">
        <v>2246</v>
      </c>
      <c r="AQ9" s="22">
        <v>50.649430521707117</v>
      </c>
      <c r="AR9" s="21" t="e">
        <v>#VALUE!</v>
      </c>
      <c r="AS9">
        <v>17.345850224023884</v>
      </c>
      <c r="AT9">
        <v>-50.649430521707117</v>
      </c>
      <c r="AU9" t="e">
        <v>#VALUE!</v>
      </c>
      <c r="AV9" t="s">
        <v>3357</v>
      </c>
    </row>
    <row r="10" spans="1:48" x14ac:dyDescent="0.25">
      <c r="A10" s="14">
        <v>1.2999999999999999E-10</v>
      </c>
      <c r="B10" t="s">
        <v>1283</v>
      </c>
      <c r="C10" s="4">
        <v>3</v>
      </c>
      <c r="D10" s="4">
        <v>8</v>
      </c>
      <c r="E10" s="4">
        <v>12</v>
      </c>
      <c r="F10" s="4">
        <v>23</v>
      </c>
      <c r="G10" s="4">
        <v>600</v>
      </c>
      <c r="H10" s="4">
        <v>690.6</v>
      </c>
      <c r="I10" s="34">
        <v>27862.770397716162</v>
      </c>
      <c r="J10" s="35">
        <v>34.516193522590967</v>
      </c>
      <c r="K10" s="35">
        <v>33.225884050998317</v>
      </c>
      <c r="L10" s="35">
        <v>25.975209</v>
      </c>
      <c r="M10" s="35">
        <v>25.223547290736064</v>
      </c>
      <c r="N10" s="4">
        <v>20.007999999999999</v>
      </c>
      <c r="O10" s="4">
        <v>11.465181058495821</v>
      </c>
      <c r="P10" s="35">
        <v>1.8479582971329278</v>
      </c>
      <c r="Q10" s="36" t="str">
        <f t="shared" si="4"/>
        <v/>
      </c>
      <c r="R10" s="36">
        <f t="shared" si="5"/>
        <v>34.782608695782173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>
        <f t="shared" si="2"/>
        <v>2</v>
      </c>
      <c r="AG10" s="38" t="str">
        <f t="shared" si="15"/>
        <v xml:space="preserve"> </v>
      </c>
      <c r="AH10" s="38" t="str">
        <f t="shared" si="16"/>
        <v xml:space="preserve"> </v>
      </c>
      <c r="AI10" s="1" t="str">
        <f t="shared" si="17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1283</v>
      </c>
      <c r="AP10" t="s">
        <v>2550</v>
      </c>
      <c r="AQ10" s="22">
        <v>-104.79249199875262</v>
      </c>
      <c r="AR10" s="21">
        <v>-114.63244524498717</v>
      </c>
      <c r="AS10">
        <v>-13.119026933101651</v>
      </c>
      <c r="AT10">
        <v>104.79249199875262</v>
      </c>
      <c r="AU10">
        <v>114.63244524498717</v>
      </c>
      <c r="AV10" t="s">
        <v>3358</v>
      </c>
    </row>
    <row r="11" spans="1:48" x14ac:dyDescent="0.25">
      <c r="A11" s="14">
        <v>1.3999999999999998E-10</v>
      </c>
      <c r="B11" t="s">
        <v>1284</v>
      </c>
      <c r="C11" s="4">
        <v>10</v>
      </c>
      <c r="D11" s="4">
        <v>8</v>
      </c>
      <c r="E11" s="4">
        <v>10</v>
      </c>
      <c r="F11" s="4">
        <v>28</v>
      </c>
      <c r="G11" s="4">
        <v>3705</v>
      </c>
      <c r="H11" s="4">
        <v>4336</v>
      </c>
      <c r="I11" s="34">
        <v>43608.353034476539</v>
      </c>
      <c r="J11" s="35" t="s">
        <v>2161</v>
      </c>
      <c r="K11" s="35" t="s">
        <v>2161</v>
      </c>
      <c r="L11" s="35">
        <v>29.261559339580067</v>
      </c>
      <c r="M11" s="35">
        <v>27.623285088191881</v>
      </c>
      <c r="N11" s="4">
        <v>99.275999999999996</v>
      </c>
      <c r="O11" s="4">
        <v>17.679970602529593</v>
      </c>
      <c r="P11" s="35">
        <v>1.5501153136531367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/>
      </c>
      <c r="X11" s="37" t="str">
        <f t="shared" si="11"/>
        <v/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 t="str">
        <f t="shared" si="13"/>
        <v xml:space="preserve"> </v>
      </c>
      <c r="AC11" s="1" t="str">
        <f t="shared" si="1"/>
        <v xml:space="preserve"> 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si="17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1284</v>
      </c>
      <c r="AP11" t="s">
        <v>2349</v>
      </c>
      <c r="AQ11" s="22" t="e">
        <v>#VALUE!</v>
      </c>
      <c r="AR11" s="21">
        <v>-141.78746868736889</v>
      </c>
      <c r="AS11">
        <v>-14.552583025830257</v>
      </c>
      <c r="AT11" t="e">
        <v>#VALUE!</v>
      </c>
      <c r="AU11">
        <v>141.78746868736889</v>
      </c>
      <c r="AV11" t="s">
        <v>3359</v>
      </c>
    </row>
    <row r="12" spans="1:48" x14ac:dyDescent="0.25">
      <c r="A12" s="14">
        <v>1.4999999999999997E-10</v>
      </c>
      <c r="B12" t="s">
        <v>1285</v>
      </c>
      <c r="C12" s="4">
        <v>21</v>
      </c>
      <c r="D12" s="4">
        <v>1</v>
      </c>
      <c r="E12" s="4">
        <v>4</v>
      </c>
      <c r="F12" s="4">
        <v>26</v>
      </c>
      <c r="G12" s="4">
        <v>65</v>
      </c>
      <c r="H12" s="4" t="s">
        <v>119</v>
      </c>
      <c r="I12" s="34" t="s">
        <v>119</v>
      </c>
      <c r="J12" s="35" t="s">
        <v>2161</v>
      </c>
      <c r="K12" s="35" t="s">
        <v>2161</v>
      </c>
      <c r="L12" s="35" t="s">
        <v>2161</v>
      </c>
      <c r="M12" s="35" t="s">
        <v>2161</v>
      </c>
      <c r="N12" s="4">
        <v>3.9740000000000002</v>
      </c>
      <c r="O12" s="4">
        <v>29.446254071661233</v>
      </c>
      <c r="P12" s="35" t="s">
        <v>124</v>
      </c>
      <c r="Q12" s="36">
        <f t="shared" si="4"/>
        <v>80.769230769380769</v>
      </c>
      <c r="R12" s="36" t="str">
        <f t="shared" si="5"/>
        <v xml:space="preserve"> </v>
      </c>
      <c r="S12" s="37" t="str">
        <f t="shared" si="6"/>
        <v xml:space="preserve"> </v>
      </c>
      <c r="T12" s="37" t="str">
        <f>IF(ISERROR((IF((G12/H12-1)&lt;($T$5/100),(G12/H12-1)+A12,"")))=TRUE," ",((IF((G12/H12-1)&lt;($T$5/100),(G12/H12-1)+A12,""))))</f>
        <v xml:space="preserve"> </v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 xml:space="preserve"> </v>
      </c>
      <c r="X12" s="37" t="str">
        <f t="shared" si="11"/>
        <v xml:space="preserve"> </v>
      </c>
      <c r="Y12" s="1" t="str">
        <f t="shared" si="0"/>
        <v xml:space="preserve"> </v>
      </c>
      <c r="Z12" s="1" t="str">
        <f t="shared" si="12"/>
        <v xml:space="preserve"> </v>
      </c>
      <c r="AA12" s="1" t="str">
        <f t="shared" si="0"/>
        <v xml:space="preserve"> </v>
      </c>
      <c r="AB12" s="1" t="str">
        <f t="shared" si="13"/>
        <v xml:space="preserve"> </v>
      </c>
      <c r="AC12" s="1" t="str">
        <f t="shared" si="1"/>
        <v xml:space="preserve"> </v>
      </c>
      <c r="AD12" s="1" t="str">
        <f t="shared" si="14"/>
        <v xml:space="preserve"> </v>
      </c>
      <c r="AE12" s="1">
        <f t="shared" si="2"/>
        <v>2</v>
      </c>
      <c r="AF12" s="1" t="str">
        <f t="shared" si="2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17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1285</v>
      </c>
      <c r="AP12" t="s">
        <v>2169</v>
      </c>
      <c r="AQ12" s="22" t="e">
        <v>#VALUE!</v>
      </c>
      <c r="AR12" s="21" t="e">
        <v>#VALUE!</v>
      </c>
      <c r="AS12" t="s">
        <v>124</v>
      </c>
      <c r="AT12" t="e">
        <v>#VALUE!</v>
      </c>
      <c r="AU12" t="e">
        <v>#VALUE!</v>
      </c>
      <c r="AV12" t="s">
        <v>3360</v>
      </c>
    </row>
    <row r="13" spans="1:48" x14ac:dyDescent="0.25">
      <c r="A13" s="14">
        <v>1.5999999999999996E-10</v>
      </c>
      <c r="B13" t="s">
        <v>1286</v>
      </c>
      <c r="C13" s="4">
        <v>17</v>
      </c>
      <c r="D13" s="4">
        <v>1</v>
      </c>
      <c r="E13" s="4">
        <v>6</v>
      </c>
      <c r="F13" s="4">
        <v>24</v>
      </c>
      <c r="G13" s="4">
        <v>670</v>
      </c>
      <c r="H13" s="4">
        <v>648.79999999999995</v>
      </c>
      <c r="I13" s="34">
        <v>52625.341823017603</v>
      </c>
      <c r="J13" s="35" t="s">
        <v>2161</v>
      </c>
      <c r="K13" s="35" t="s">
        <v>2161</v>
      </c>
      <c r="L13" s="35">
        <v>32.286549988790981</v>
      </c>
      <c r="M13" s="35">
        <v>27.253874861630909</v>
      </c>
      <c r="N13" s="4">
        <v>13.417</v>
      </c>
      <c r="O13" s="4">
        <v>10.065627563576705</v>
      </c>
      <c r="P13" s="35">
        <v>0.47734278668310731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 xml:space="preserve"> </v>
      </c>
      <c r="V13" s="37" t="str">
        <f t="shared" si="9"/>
        <v xml:space="preserve"> </v>
      </c>
      <c r="W13" s="37" t="str">
        <f t="shared" si="10"/>
        <v/>
      </c>
      <c r="X13" s="37" t="str">
        <f t="shared" si="11"/>
        <v/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 t="str">
        <f t="shared" si="1"/>
        <v xml:space="preserve"> </v>
      </c>
      <c r="AD13" s="1" t="str">
        <f t="shared" si="14"/>
        <v xml:space="preserve"> </v>
      </c>
      <c r="AE13" s="1" t="str">
        <f t="shared" si="2"/>
        <v xml:space="preserve"> 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1286</v>
      </c>
      <c r="AP13" t="s">
        <v>2481</v>
      </c>
      <c r="AQ13" s="22" t="e">
        <v>#VALUE!</v>
      </c>
      <c r="AR13" s="21">
        <v>-166.78288411918928</v>
      </c>
      <c r="AS13">
        <v>3.2675709001233066</v>
      </c>
      <c r="AT13" t="e">
        <v>#VALUE!</v>
      </c>
      <c r="AU13">
        <v>166.78288411918928</v>
      </c>
      <c r="AV13" t="s">
        <v>3361</v>
      </c>
    </row>
    <row r="14" spans="1:48" x14ac:dyDescent="0.25">
      <c r="A14" s="14">
        <v>1.6999999999999996E-10</v>
      </c>
      <c r="B14" t="s">
        <v>1287</v>
      </c>
      <c r="C14" s="4">
        <v>23</v>
      </c>
      <c r="D14" s="4">
        <v>1</v>
      </c>
      <c r="E14" s="4">
        <v>8</v>
      </c>
      <c r="F14" s="4">
        <v>32</v>
      </c>
      <c r="G14" s="4">
        <v>120</v>
      </c>
      <c r="H14" s="4">
        <v>116.24</v>
      </c>
      <c r="I14" s="34">
        <v>364761.39876780112</v>
      </c>
      <c r="J14" s="35">
        <v>26.197881451431144</v>
      </c>
      <c r="K14" s="35">
        <v>24.440706476030275</v>
      </c>
      <c r="L14" s="35">
        <v>19.628710369308209</v>
      </c>
      <c r="M14" s="35">
        <v>18.746512045150045</v>
      </c>
      <c r="N14" s="4">
        <v>4.4370000000000003</v>
      </c>
      <c r="O14" s="4">
        <v>5.3919239904988192</v>
      </c>
      <c r="P14" s="35">
        <v>2.4397797660013762</v>
      </c>
      <c r="Q14" s="36" t="str">
        <f t="shared" si="4"/>
        <v xml:space="preserve"> 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0"/>
        <v xml:space="preserve"> </v>
      </c>
      <c r="Z14" s="1" t="str">
        <f t="shared" si="12"/>
        <v xml:space="preserve"> </v>
      </c>
      <c r="AA14" s="1" t="str">
        <f t="shared" si="0"/>
        <v xml:space="preserve"> </v>
      </c>
      <c r="AB14" s="1" t="str">
        <f t="shared" si="13"/>
        <v xml:space="preserve"> </v>
      </c>
      <c r="AC14" s="1" t="str">
        <f t="shared" si="1"/>
        <v xml:space="preserve"> </v>
      </c>
      <c r="AD14" s="1" t="str">
        <f t="shared" si="14"/>
        <v xml:space="preserve"> </v>
      </c>
      <c r="AE14" s="1" t="str">
        <f t="shared" si="2"/>
        <v xml:space="preserve"> 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3"/>
        <v xml:space="preserve"> </v>
      </c>
      <c r="AN14" s="1" t="str">
        <f t="shared" si="3"/>
        <v xml:space="preserve"> </v>
      </c>
      <c r="AO14" t="s">
        <v>1287</v>
      </c>
      <c r="AP14" t="s">
        <v>2252</v>
      </c>
      <c r="AQ14" s="22">
        <v>-55.438038786489784</v>
      </c>
      <c r="AR14" s="21">
        <v>-62.191499732312309</v>
      </c>
      <c r="AS14">
        <v>3.2346868547832086</v>
      </c>
      <c r="AT14">
        <v>55.438038786489784</v>
      </c>
      <c r="AU14">
        <v>62.191499732312309</v>
      </c>
      <c r="AV14" t="s">
        <v>3362</v>
      </c>
    </row>
    <row r="15" spans="1:48" x14ac:dyDescent="0.25">
      <c r="A15" s="14">
        <v>1.7999999999999995E-10</v>
      </c>
      <c r="B15" t="s">
        <v>1288</v>
      </c>
      <c r="C15" s="4">
        <v>21</v>
      </c>
      <c r="D15" s="4">
        <v>2</v>
      </c>
      <c r="E15" s="4">
        <v>8</v>
      </c>
      <c r="F15" s="4">
        <v>31</v>
      </c>
      <c r="G15" s="4">
        <v>92</v>
      </c>
      <c r="H15" s="4">
        <v>85.79</v>
      </c>
      <c r="I15" s="34">
        <v>230529.52451662137</v>
      </c>
      <c r="J15" s="35">
        <v>14.844000019979187</v>
      </c>
      <c r="K15" s="35">
        <v>13.743635847296511</v>
      </c>
      <c r="L15" s="35">
        <v>14.529927122034868</v>
      </c>
      <c r="M15" s="35">
        <v>13.479795433976214</v>
      </c>
      <c r="N15" s="4">
        <v>6.2949999999999999</v>
      </c>
      <c r="O15" s="4">
        <v>48.9940828402367</v>
      </c>
      <c r="P15" s="35">
        <v>3.5529688752771662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>
        <f t="shared" si="9"/>
        <v>-0.11927143607784541</v>
      </c>
      <c r="W15" s="37" t="str">
        <f t="shared" si="10"/>
        <v/>
      </c>
      <c r="X15" s="37" t="str">
        <f t="shared" si="11"/>
        <v/>
      </c>
      <c r="Y15" s="1" t="str">
        <f t="shared" si="0"/>
        <v xml:space="preserve"> </v>
      </c>
      <c r="Z15" s="1">
        <f t="shared" si="12"/>
        <v>6</v>
      </c>
      <c r="AA15" s="1" t="str">
        <f t="shared" si="0"/>
        <v xml:space="preserve"> </v>
      </c>
      <c r="AB15" s="1" t="str">
        <f t="shared" si="13"/>
        <v xml:space="preserve"> </v>
      </c>
      <c r="AC15" s="1" t="str">
        <f t="shared" si="1"/>
        <v xml:space="preserve"> </v>
      </c>
      <c r="AD15" s="1" t="str">
        <f t="shared" si="14"/>
        <v xml:space="preserve"> </v>
      </c>
      <c r="AE15" s="1" t="str">
        <f t="shared" si="2"/>
        <v xml:space="preserve"> </v>
      </c>
      <c r="AF15" s="1" t="str">
        <f t="shared" si="2"/>
        <v xml:space="preserve"> </v>
      </c>
      <c r="AG15" s="38">
        <f t="shared" si="15"/>
        <v>3.5529688754571662</v>
      </c>
      <c r="AH15" s="38" t="str">
        <f t="shared" si="16"/>
        <v xml:space="preserve"> </v>
      </c>
      <c r="AI15" s="1">
        <f t="shared" si="17"/>
        <v>5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1288</v>
      </c>
      <c r="AP15" t="s">
        <v>2322</v>
      </c>
      <c r="AQ15" s="22">
        <v>11.92714360778454</v>
      </c>
      <c r="AR15" s="21">
        <v>-20.060392485535083</v>
      </c>
      <c r="AS15">
        <v>7.238605898123307</v>
      </c>
      <c r="AT15">
        <v>-11.92714360778454</v>
      </c>
      <c r="AU15">
        <v>20.060392485535083</v>
      </c>
      <c r="AV15" t="s">
        <v>3363</v>
      </c>
    </row>
    <row r="16" spans="1:48" x14ac:dyDescent="0.25">
      <c r="A16" s="14">
        <v>1.8999999999999994E-10</v>
      </c>
      <c r="B16" t="s">
        <v>1289</v>
      </c>
      <c r="C16" s="4">
        <v>16</v>
      </c>
      <c r="D16" s="4">
        <v>2</v>
      </c>
      <c r="E16" s="4">
        <v>13</v>
      </c>
      <c r="F16" s="4">
        <v>31</v>
      </c>
      <c r="G16" s="4">
        <v>345</v>
      </c>
      <c r="H16" s="4">
        <v>345.3</v>
      </c>
      <c r="I16" s="34">
        <v>329239.62585599878</v>
      </c>
      <c r="J16" s="35">
        <v>17.535930120359556</v>
      </c>
      <c r="K16" s="35">
        <v>16.783318751822687</v>
      </c>
      <c r="L16" s="35">
        <v>12.262366047613899</v>
      </c>
      <c r="M16" s="35">
        <v>12.009563813857612</v>
      </c>
      <c r="N16" s="4">
        <v>19.690999999999999</v>
      </c>
      <c r="O16" s="4">
        <v>2.7713987473903905</v>
      </c>
      <c r="P16" s="35">
        <v>2.7118447726614541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0"/>
        <v xml:space="preserve"> </v>
      </c>
      <c r="Z16" s="1" t="str">
        <f t="shared" si="12"/>
        <v xml:space="preserve"> </v>
      </c>
      <c r="AA16" s="1" t="str">
        <f t="shared" si="0"/>
        <v xml:space="preserve"> </v>
      </c>
      <c r="AB16" s="1" t="str">
        <f t="shared" si="13"/>
        <v xml:space="preserve"> </v>
      </c>
      <c r="AC16" s="1" t="str">
        <f t="shared" si="1"/>
        <v xml:space="preserve"> </v>
      </c>
      <c r="AD16" s="1" t="str">
        <f t="shared" si="14"/>
        <v xml:space="preserve"> </v>
      </c>
      <c r="AE16" s="1" t="str">
        <f t="shared" si="2"/>
        <v xml:space="preserve"> </v>
      </c>
      <c r="AF16" s="1" t="str">
        <f t="shared" si="2"/>
        <v xml:space="preserve"> </v>
      </c>
      <c r="AG16" s="38" t="str">
        <f t="shared" si="15"/>
        <v xml:space="preserve"> </v>
      </c>
      <c r="AH16" s="38" t="str">
        <f t="shared" si="16"/>
        <v xml:space="preserve"> </v>
      </c>
      <c r="AI16" s="1" t="str">
        <f t="shared" si="17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1289</v>
      </c>
      <c r="AP16" t="s">
        <v>2322</v>
      </c>
      <c r="AQ16" s="22">
        <v>-4.0446950360835565</v>
      </c>
      <c r="AR16" s="21">
        <v>-1.3235970223947069</v>
      </c>
      <c r="AS16">
        <v>-8.6880973066905121E-2</v>
      </c>
      <c r="AT16">
        <v>4.0446950360835565</v>
      </c>
      <c r="AU16">
        <v>1.3235970223947069</v>
      </c>
      <c r="AV16" t="s">
        <v>3364</v>
      </c>
    </row>
    <row r="17" spans="1:48" x14ac:dyDescent="0.25">
      <c r="A17" s="14">
        <v>1.9999999999999993E-10</v>
      </c>
      <c r="B17" t="s">
        <v>1290</v>
      </c>
      <c r="C17" s="4">
        <v>5</v>
      </c>
      <c r="D17" s="4">
        <v>10</v>
      </c>
      <c r="E17" s="4">
        <v>10</v>
      </c>
      <c r="F17" s="4">
        <v>25</v>
      </c>
      <c r="G17" s="4">
        <v>497.5</v>
      </c>
      <c r="H17" s="4">
        <v>533.20000000000005</v>
      </c>
      <c r="I17" s="34">
        <v>30084.735894580797</v>
      </c>
      <c r="J17" s="35">
        <v>17.853674870249456</v>
      </c>
      <c r="K17" s="35">
        <v>18.71402498947073</v>
      </c>
      <c r="L17" s="35">
        <v>8.188393390208244</v>
      </c>
      <c r="M17" s="35">
        <v>8.1249362237802263</v>
      </c>
      <c r="N17" s="4">
        <v>29.865000000000002</v>
      </c>
      <c r="O17" s="4">
        <v>1.6646241830065382</v>
      </c>
      <c r="P17" s="35">
        <v>4.1260315078769692</v>
      </c>
      <c r="Q17" s="36" t="str">
        <f t="shared" si="4"/>
        <v/>
      </c>
      <c r="R17" s="36">
        <f t="shared" si="5"/>
        <v>40.000000000199996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>
        <f t="shared" si="11"/>
        <v>-0.32339528202899692</v>
      </c>
      <c r="Y17" s="1" t="str">
        <f t="shared" si="0"/>
        <v xml:space="preserve"> </v>
      </c>
      <c r="Z17" s="1" t="str">
        <f t="shared" si="12"/>
        <v xml:space="preserve"> </v>
      </c>
      <c r="AA17" s="1" t="str">
        <f t="shared" si="0"/>
        <v xml:space="preserve"> </v>
      </c>
      <c r="AB17" s="1">
        <f t="shared" si="13"/>
        <v>2</v>
      </c>
      <c r="AC17" s="1" t="str">
        <f t="shared" si="1"/>
        <v xml:space="preserve"> </v>
      </c>
      <c r="AD17" s="1" t="str">
        <f t="shared" si="14"/>
        <v xml:space="preserve"> </v>
      </c>
      <c r="AE17" s="1" t="str">
        <f t="shared" si="2"/>
        <v xml:space="preserve"> </v>
      </c>
      <c r="AF17" s="1">
        <f t="shared" si="2"/>
        <v>1</v>
      </c>
      <c r="AG17" s="38">
        <f t="shared" si="15"/>
        <v>4.1260315080769692</v>
      </c>
      <c r="AH17" s="38" t="str">
        <f t="shared" si="16"/>
        <v xml:space="preserve"> </v>
      </c>
      <c r="AI17" s="1">
        <f t="shared" si="17"/>
        <v>4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1290</v>
      </c>
      <c r="AP17" t="s">
        <v>2303</v>
      </c>
      <c r="AQ17" s="22">
        <v>-5.9299475077062791</v>
      </c>
      <c r="AR17" s="21">
        <v>32.339528202899693</v>
      </c>
      <c r="AS17">
        <v>-6.695423855964</v>
      </c>
      <c r="AT17">
        <v>5.9299475077062791</v>
      </c>
      <c r="AU17">
        <v>-32.339528202899693</v>
      </c>
      <c r="AV17" t="s">
        <v>3365</v>
      </c>
    </row>
    <row r="18" spans="1:48" x14ac:dyDescent="0.25">
      <c r="A18" s="14">
        <v>2.0999999999999992E-10</v>
      </c>
      <c r="B18" t="s">
        <v>1291</v>
      </c>
      <c r="C18" s="4">
        <v>3</v>
      </c>
      <c r="D18" s="4">
        <v>5</v>
      </c>
      <c r="E18" s="4">
        <v>15</v>
      </c>
      <c r="F18" s="4">
        <v>23</v>
      </c>
      <c r="G18" s="4">
        <v>2800</v>
      </c>
      <c r="H18" s="4">
        <v>2866</v>
      </c>
      <c r="I18" s="34">
        <v>23617.675553332036</v>
      </c>
      <c r="J18" s="35">
        <v>32.475920679886684</v>
      </c>
      <c r="K18" s="35">
        <v>30.029967099059075</v>
      </c>
      <c r="L18" s="35">
        <v>16.206890739167374</v>
      </c>
      <c r="M18" s="35">
        <v>15.221927287816399</v>
      </c>
      <c r="N18" s="4">
        <v>88.25</v>
      </c>
      <c r="O18" s="4">
        <v>20.994831155654882</v>
      </c>
      <c r="P18" s="35">
        <v>2.8341939986043267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0"/>
        <v xml:space="preserve"> </v>
      </c>
      <c r="Z18" s="1" t="str">
        <f t="shared" si="12"/>
        <v xml:space="preserve"> </v>
      </c>
      <c r="AA18" s="1" t="str">
        <f t="shared" si="0"/>
        <v xml:space="preserve"> </v>
      </c>
      <c r="AB18" s="1" t="str">
        <f t="shared" si="13"/>
        <v xml:space="preserve"> </v>
      </c>
      <c r="AC18" s="1" t="str">
        <f t="shared" si="1"/>
        <v xml:space="preserve"> </v>
      </c>
      <c r="AD18" s="1" t="str">
        <f t="shared" si="14"/>
        <v xml:space="preserve"> </v>
      </c>
      <c r="AE18" s="1" t="str">
        <f t="shared" si="2"/>
        <v xml:space="preserve"> </v>
      </c>
      <c r="AF18" s="1" t="str">
        <f t="shared" si="2"/>
        <v xml:space="preserve"> </v>
      </c>
      <c r="AG18" s="38" t="str">
        <f t="shared" si="15"/>
        <v xml:space="preserve"> </v>
      </c>
      <c r="AH18" s="38" t="str">
        <f t="shared" si="16"/>
        <v xml:space="preserve"> </v>
      </c>
      <c r="AI18" s="1" t="str">
        <f t="shared" si="17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1291</v>
      </c>
      <c r="AP18" t="s">
        <v>2782</v>
      </c>
      <c r="AQ18" s="22">
        <v>-92.687085313588582</v>
      </c>
      <c r="AR18" s="21">
        <v>-33.917097227815617</v>
      </c>
      <c r="AS18">
        <v>-2.3028611304954594</v>
      </c>
      <c r="AT18">
        <v>92.687085313588582</v>
      </c>
      <c r="AU18">
        <v>33.917097227815617</v>
      </c>
      <c r="AV18" t="s">
        <v>3366</v>
      </c>
    </row>
    <row r="19" spans="1:48" x14ac:dyDescent="0.25">
      <c r="A19" s="14">
        <v>2.1999999999999991E-10</v>
      </c>
      <c r="B19" t="s">
        <v>1292</v>
      </c>
      <c r="C19" s="4">
        <v>10</v>
      </c>
      <c r="D19" s="4">
        <v>2</v>
      </c>
      <c r="E19" s="4">
        <v>4</v>
      </c>
      <c r="F19" s="4">
        <v>16</v>
      </c>
      <c r="G19" s="4">
        <v>496.45001220703125</v>
      </c>
      <c r="H19" s="4">
        <v>461.6</v>
      </c>
      <c r="I19" s="34">
        <v>16096.114687735841</v>
      </c>
      <c r="J19" s="35">
        <v>11.724663449326901</v>
      </c>
      <c r="K19" s="35">
        <v>10.986552421754135</v>
      </c>
      <c r="L19" s="35" t="s">
        <v>2161</v>
      </c>
      <c r="M19" s="35" t="s">
        <v>2161</v>
      </c>
      <c r="N19" s="4">
        <v>39.369999999999997</v>
      </c>
      <c r="O19" s="4">
        <v>19.520340012143294</v>
      </c>
      <c r="P19" s="35">
        <v>4.9033795493934145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>
        <f t="shared" si="9"/>
        <v>-0.30434882859756729</v>
      </c>
      <c r="W19" s="37" t="str">
        <f t="shared" si="10"/>
        <v xml:space="preserve"> </v>
      </c>
      <c r="X19" s="37" t="str">
        <f t="shared" si="11"/>
        <v xml:space="preserve"> </v>
      </c>
      <c r="Y19" s="1" t="str">
        <f t="shared" si="0"/>
        <v xml:space="preserve"> </v>
      </c>
      <c r="Z19" s="1">
        <f t="shared" si="12"/>
        <v>3</v>
      </c>
      <c r="AA19" s="1" t="str">
        <f t="shared" si="0"/>
        <v xml:space="preserve"> </v>
      </c>
      <c r="AB19" s="1" t="str">
        <f t="shared" si="13"/>
        <v xml:space="preserve"> </v>
      </c>
      <c r="AC19" s="1" t="str">
        <f t="shared" si="1"/>
        <v xml:space="preserve"> </v>
      </c>
      <c r="AD19" s="1" t="str">
        <f t="shared" si="14"/>
        <v xml:space="preserve"> </v>
      </c>
      <c r="AE19" s="1" t="str">
        <f t="shared" si="2"/>
        <v xml:space="preserve"> </v>
      </c>
      <c r="AF19" s="1" t="str">
        <f t="shared" si="2"/>
        <v xml:space="preserve"> </v>
      </c>
      <c r="AG19" s="38">
        <f t="shared" si="15"/>
        <v>4.9033795496134145</v>
      </c>
      <c r="AH19" s="38" t="str">
        <f t="shared" si="16"/>
        <v xml:space="preserve"> </v>
      </c>
      <c r="AI19" s="1">
        <f t="shared" si="17"/>
        <v>3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1292</v>
      </c>
      <c r="AP19" t="s">
        <v>2341</v>
      </c>
      <c r="AQ19" s="22">
        <v>30.43488285975673</v>
      </c>
      <c r="AR19" s="21" t="e">
        <v>#VALUE!</v>
      </c>
      <c r="AS19">
        <v>7.5498293342788569</v>
      </c>
      <c r="AT19">
        <v>-30.43488285975673</v>
      </c>
      <c r="AU19" t="e">
        <v>#VALUE!</v>
      </c>
      <c r="AV19" t="s">
        <v>3367</v>
      </c>
    </row>
    <row r="20" spans="1:48" x14ac:dyDescent="0.25">
      <c r="A20" s="14">
        <v>2.299999999999999E-10</v>
      </c>
      <c r="B20" t="s">
        <v>1293</v>
      </c>
      <c r="C20" s="4">
        <v>14</v>
      </c>
      <c r="D20" s="4">
        <v>4</v>
      </c>
      <c r="E20" s="4">
        <v>10</v>
      </c>
      <c r="F20" s="4">
        <v>28</v>
      </c>
      <c r="G20" s="4">
        <v>99</v>
      </c>
      <c r="H20" s="4">
        <v>85.1</v>
      </c>
      <c r="I20" s="34">
        <v>29429.278681450352</v>
      </c>
      <c r="J20" s="35">
        <v>13.296718979600483</v>
      </c>
      <c r="K20" s="35">
        <v>9.3675015671344077</v>
      </c>
      <c r="L20" s="35" t="s">
        <v>2161</v>
      </c>
      <c r="M20" s="35" t="s">
        <v>2161</v>
      </c>
      <c r="N20" s="4">
        <v>6.9710000000000001</v>
      </c>
      <c r="O20" s="4" t="s">
        <v>119</v>
      </c>
      <c r="P20" s="35">
        <v>7.1236360707658433</v>
      </c>
      <c r="Q20" s="36" t="str">
        <f t="shared" si="4"/>
        <v xml:space="preserve"> </v>
      </c>
      <c r="R20" s="36" t="str">
        <f t="shared" si="5"/>
        <v xml:space="preserve"> </v>
      </c>
      <c r="S20" s="37">
        <f t="shared" si="6"/>
        <v>0.16333725052377221</v>
      </c>
      <c r="T20" s="37" t="str">
        <f t="shared" si="7"/>
        <v/>
      </c>
      <c r="U20" s="37" t="str">
        <f t="shared" si="8"/>
        <v/>
      </c>
      <c r="V20" s="37">
        <f t="shared" si="9"/>
        <v>-0.21107516868647846</v>
      </c>
      <c r="W20" s="37" t="str">
        <f t="shared" si="10"/>
        <v xml:space="preserve"> </v>
      </c>
      <c r="X20" s="37" t="str">
        <f t="shared" si="11"/>
        <v xml:space="preserve"> </v>
      </c>
      <c r="Y20" s="1" t="str">
        <f t="shared" si="0"/>
        <v xml:space="preserve"> </v>
      </c>
      <c r="Z20" s="1">
        <f t="shared" si="12"/>
        <v>4</v>
      </c>
      <c r="AA20" s="1" t="str">
        <f t="shared" si="0"/>
        <v xml:space="preserve"> </v>
      </c>
      <c r="AB20" s="1" t="str">
        <f t="shared" si="13"/>
        <v xml:space="preserve"> </v>
      </c>
      <c r="AC20" s="1">
        <f t="shared" si="1"/>
        <v>3</v>
      </c>
      <c r="AD20" s="1" t="str">
        <f t="shared" si="14"/>
        <v xml:space="preserve"> </v>
      </c>
      <c r="AE20" s="1" t="str">
        <f t="shared" si="2"/>
        <v xml:space="preserve"> </v>
      </c>
      <c r="AF20" s="1" t="str">
        <f t="shared" si="2"/>
        <v xml:space="preserve"> </v>
      </c>
      <c r="AG20" s="38">
        <f t="shared" si="15"/>
        <v>7.1236360709958433</v>
      </c>
      <c r="AH20" s="38" t="str">
        <f t="shared" si="16"/>
        <v xml:space="preserve"> </v>
      </c>
      <c r="AI20" s="1">
        <f t="shared" si="17"/>
        <v>1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1293</v>
      </c>
      <c r="AP20" t="s">
        <v>2777</v>
      </c>
      <c r="AQ20" s="22">
        <v>21.107516868647846</v>
      </c>
      <c r="AR20" s="21" t="e">
        <v>#VALUE!</v>
      </c>
      <c r="AS20">
        <v>16.33372502937722</v>
      </c>
      <c r="AT20">
        <v>-21.107516868647846</v>
      </c>
      <c r="AU20" t="e">
        <v>#VALUE!</v>
      </c>
      <c r="AV20" t="s">
        <v>3368</v>
      </c>
    </row>
    <row r="21" spans="1:48" x14ac:dyDescent="0.25">
      <c r="A21" s="14">
        <v>2.399999999999999E-10</v>
      </c>
      <c r="B21" t="s">
        <v>1294</v>
      </c>
      <c r="C21" s="4">
        <v>17</v>
      </c>
      <c r="D21" s="4">
        <v>2</v>
      </c>
      <c r="E21" s="4">
        <v>9</v>
      </c>
      <c r="F21" s="4">
        <v>28</v>
      </c>
      <c r="G21" s="4">
        <v>16.850000381469727</v>
      </c>
      <c r="H21" s="4">
        <v>14.205</v>
      </c>
      <c r="I21" s="34">
        <v>59707.964187060417</v>
      </c>
      <c r="J21" s="35">
        <v>8.9176776928754613</v>
      </c>
      <c r="K21" s="35">
        <v>8.7314733618165494</v>
      </c>
      <c r="L21" s="35">
        <v>6.5456152652005173</v>
      </c>
      <c r="M21" s="35">
        <v>6.3902413488254615</v>
      </c>
      <c r="N21" s="4">
        <v>1.7350000000000001</v>
      </c>
      <c r="O21" s="4">
        <v>9.8796706776440875</v>
      </c>
      <c r="P21" s="35">
        <v>2.527117914651658</v>
      </c>
      <c r="Q21" s="36" t="str">
        <f t="shared" si="4"/>
        <v xml:space="preserve"> </v>
      </c>
      <c r="R21" s="36" t="str">
        <f t="shared" si="5"/>
        <v xml:space="preserve"> </v>
      </c>
      <c r="S21" s="37">
        <f t="shared" si="6"/>
        <v>0.18620206862928021</v>
      </c>
      <c r="T21" s="37" t="str">
        <f t="shared" si="7"/>
        <v/>
      </c>
      <c r="U21" s="37" t="str">
        <f t="shared" si="8"/>
        <v/>
      </c>
      <c r="V21" s="37">
        <f t="shared" si="9"/>
        <v>-0.47089373097576637</v>
      </c>
      <c r="W21" s="37" t="str">
        <f t="shared" si="10"/>
        <v/>
      </c>
      <c r="X21" s="37">
        <f t="shared" si="11"/>
        <v>-0.45913759153856959</v>
      </c>
      <c r="Y21" s="1" t="str">
        <f t="shared" si="0"/>
        <v xml:space="preserve"> </v>
      </c>
      <c r="Z21" s="1">
        <f t="shared" si="12"/>
        <v>2</v>
      </c>
      <c r="AA21" s="1" t="str">
        <f t="shared" si="0"/>
        <v xml:space="preserve"> </v>
      </c>
      <c r="AB21" s="1">
        <f t="shared" si="13"/>
        <v>1</v>
      </c>
      <c r="AC21" s="1">
        <f t="shared" si="1"/>
        <v>1</v>
      </c>
      <c r="AD21" s="1" t="str">
        <f t="shared" si="14"/>
        <v xml:space="preserve"> </v>
      </c>
      <c r="AE21" s="1" t="str">
        <f t="shared" si="2"/>
        <v xml:space="preserve"> </v>
      </c>
      <c r="AF21" s="1" t="str">
        <f t="shared" si="2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1294</v>
      </c>
      <c r="AP21" t="s">
        <v>2366</v>
      </c>
      <c r="AQ21" s="22">
        <v>47.08937309757664</v>
      </c>
      <c r="AR21" s="21">
        <v>45.913759153856958</v>
      </c>
      <c r="AS21">
        <v>18.62020683892802</v>
      </c>
      <c r="AT21">
        <v>-47.08937309757664</v>
      </c>
      <c r="AU21">
        <v>-45.913759153856958</v>
      </c>
      <c r="AV21" t="s">
        <v>3369</v>
      </c>
    </row>
    <row r="22" spans="1:48" x14ac:dyDescent="0.25">
      <c r="A22" s="14">
        <v>2.4999999999999991E-10</v>
      </c>
      <c r="B22" t="s">
        <v>1295</v>
      </c>
      <c r="C22" s="4">
        <v>10</v>
      </c>
      <c r="D22" s="4">
        <v>3</v>
      </c>
      <c r="E22" s="4">
        <v>12</v>
      </c>
      <c r="F22" s="4">
        <v>25</v>
      </c>
      <c r="G22" s="4">
        <v>334</v>
      </c>
      <c r="H22" s="4">
        <v>317.10000000000002</v>
      </c>
      <c r="I22" s="34">
        <v>17794.276206493814</v>
      </c>
      <c r="J22" s="35">
        <v>27.91618980544062</v>
      </c>
      <c r="K22" s="35">
        <v>21.714716154214891</v>
      </c>
      <c r="L22" s="35">
        <v>11.524615230281874</v>
      </c>
      <c r="M22" s="35">
        <v>9.8264869445049587</v>
      </c>
      <c r="N22" s="4">
        <v>11.359</v>
      </c>
      <c r="O22" s="4" t="s">
        <v>119</v>
      </c>
      <c r="P22" s="35">
        <v>1.8161463260801012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 t="str">
        <f t="shared" si="11"/>
        <v/>
      </c>
      <c r="Y22" s="1" t="str">
        <f t="shared" si="0"/>
        <v xml:space="preserve"> </v>
      </c>
      <c r="Z22" s="1" t="str">
        <f t="shared" si="12"/>
        <v xml:space="preserve"> </v>
      </c>
      <c r="AA22" s="1" t="str">
        <f t="shared" si="0"/>
        <v xml:space="preserve"> </v>
      </c>
      <c r="AB22" s="1" t="str">
        <f t="shared" si="13"/>
        <v xml:space="preserve"> </v>
      </c>
      <c r="AC22" s="1" t="str">
        <f t="shared" si="1"/>
        <v xml:space="preserve"> </v>
      </c>
      <c r="AD22" s="1" t="str">
        <f t="shared" si="14"/>
        <v xml:space="preserve"> </v>
      </c>
      <c r="AE22" s="1" t="str">
        <f t="shared" si="2"/>
        <v xml:space="preserve"> </v>
      </c>
      <c r="AF22" s="1" t="str">
        <f t="shared" si="2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17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1295</v>
      </c>
      <c r="AP22" t="s">
        <v>2590</v>
      </c>
      <c r="AQ22" s="22">
        <v>-65.63315632196074</v>
      </c>
      <c r="AR22" s="21">
        <v>4.772417908821458</v>
      </c>
      <c r="AS22">
        <v>5.3295490381582988</v>
      </c>
      <c r="AT22">
        <v>65.63315632196074</v>
      </c>
      <c r="AU22">
        <v>-4.772417908821458</v>
      </c>
      <c r="AV22" t="s">
        <v>3370</v>
      </c>
    </row>
    <row r="23" spans="1:48" x14ac:dyDescent="0.25">
      <c r="A23" s="14">
        <v>2.5999999999999993E-10</v>
      </c>
      <c r="B23" t="s">
        <v>1296</v>
      </c>
      <c r="C23" s="4">
        <v>17</v>
      </c>
      <c r="D23" s="4">
        <v>2</v>
      </c>
      <c r="E23" s="4">
        <v>10</v>
      </c>
      <c r="F23" s="4">
        <v>29</v>
      </c>
      <c r="G23" s="4">
        <v>422.5</v>
      </c>
      <c r="H23" s="4">
        <v>375.3</v>
      </c>
      <c r="I23" s="34">
        <v>61504.95666081411</v>
      </c>
      <c r="J23" s="35">
        <v>13.874787874675569</v>
      </c>
      <c r="K23" s="35">
        <v>12.410559243539121</v>
      </c>
      <c r="L23" s="35" t="s">
        <v>2161</v>
      </c>
      <c r="M23" s="35" t="s">
        <v>2161</v>
      </c>
      <c r="N23" s="4">
        <v>29.462</v>
      </c>
      <c r="O23" s="4">
        <v>8.9450134970232611</v>
      </c>
      <c r="P23" s="35">
        <v>5.6397221920619227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>
        <f t="shared" si="9"/>
        <v>-0.176777015417663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ref="Y23:Y26" si="20">IF(ISERROR((RANK(U23,U$7:U$184,0)))=TRUE," ",((RANK(U23,U$7:U$184,0))))</f>
        <v xml:space="preserve"> </v>
      </c>
      <c r="Z23" s="1">
        <f t="shared" si="12"/>
        <v>5</v>
      </c>
      <c r="AA23" s="1" t="str">
        <f t="shared" ref="AA23:AA26" si="21">IF(ISERROR((RANK(W23,W$7:W$184,0)))=TRUE," ",((RANK(W23,W$7:W$184,0))))</f>
        <v xml:space="preserve"> </v>
      </c>
      <c r="AB23" s="1" t="str">
        <f t="shared" si="13"/>
        <v xml:space="preserve"> </v>
      </c>
      <c r="AC23" s="1" t="str">
        <f t="shared" si="1"/>
        <v xml:space="preserve"> </v>
      </c>
      <c r="AD23" s="1" t="str">
        <f t="shared" si="14"/>
        <v xml:space="preserve"> </v>
      </c>
      <c r="AE23" s="1" t="str">
        <f t="shared" ref="AE23:AF26" si="22">IF(ISERROR((RANK(Q23,Q$7:Q$184,0)))=TRUE," ",((RANK(Q23,Q$7:Q$184,0))))</f>
        <v xml:space="preserve"> </v>
      </c>
      <c r="AF23" s="1" t="str">
        <f t="shared" si="22"/>
        <v xml:space="preserve"> </v>
      </c>
      <c r="AG23" s="38">
        <f t="shared" si="15"/>
        <v>5.6397221923219227</v>
      </c>
      <c r="AH23" s="38" t="str">
        <f t="shared" si="16"/>
        <v xml:space="preserve"> </v>
      </c>
      <c r="AI23" s="1">
        <f t="shared" si="17"/>
        <v>2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26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1296</v>
      </c>
      <c r="AP23" t="s">
        <v>2171</v>
      </c>
      <c r="AQ23" s="22">
        <v>17.6777015417663</v>
      </c>
      <c r="AR23" s="21" t="e">
        <v>#VALUE!</v>
      </c>
      <c r="AS23">
        <v>12.576605382360784</v>
      </c>
      <c r="AT23">
        <v>-17.6777015417663</v>
      </c>
      <c r="AU23" t="e">
        <v>#VALUE!</v>
      </c>
      <c r="AV23" t="s">
        <v>3371</v>
      </c>
    </row>
    <row r="24" spans="1:48" x14ac:dyDescent="0.25">
      <c r="A24" s="14">
        <v>2.6999999999999995E-10</v>
      </c>
      <c r="B24" t="s">
        <v>1297</v>
      </c>
      <c r="C24" s="4">
        <v>14</v>
      </c>
      <c r="D24" s="4">
        <v>2</v>
      </c>
      <c r="E24" s="4">
        <v>9</v>
      </c>
      <c r="F24" s="4">
        <v>25</v>
      </c>
      <c r="G24" s="4">
        <v>73.043998718261719</v>
      </c>
      <c r="H24" s="4">
        <v>64.8</v>
      </c>
      <c r="I24" s="34">
        <v>34529.369593462441</v>
      </c>
      <c r="J24" s="35">
        <v>36.532374133222362</v>
      </c>
      <c r="K24" s="35">
        <v>30.266100696992112</v>
      </c>
      <c r="L24" s="35">
        <v>20.656084874823197</v>
      </c>
      <c r="M24" s="35">
        <v>17.745725702422511</v>
      </c>
      <c r="N24" s="4">
        <v>1.9319999999999999</v>
      </c>
      <c r="O24" s="4">
        <v>85.769230769230759</v>
      </c>
      <c r="P24" s="35">
        <v>0.19552129617443792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1"/>
        <v xml:space="preserve"> </v>
      </c>
      <c r="AD24" s="1" t="str">
        <f t="shared" si="14"/>
        <v xml:space="preserve"> </v>
      </c>
      <c r="AE24" s="1" t="str">
        <f t="shared" si="22"/>
        <v xml:space="preserve"> 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26" si="24">IF(ISERROR((RANK(AG24,AG$7:AG$184,0)))=TRUE," ",((RANK(AG24,AG$7:AG$184,0))))</f>
        <v xml:space="preserve"> </v>
      </c>
      <c r="AJ24" s="1" t="str">
        <f t="shared" si="24"/>
        <v xml:space="preserve"> </v>
      </c>
      <c r="AK24" s="25">
        <f t="shared" si="18"/>
        <v>85.769230769500766</v>
      </c>
      <c r="AL24" s="25" t="str">
        <f t="shared" si="19"/>
        <v xml:space="preserve"> </v>
      </c>
      <c r="AM24" s="1">
        <f t="shared" si="23"/>
        <v>1</v>
      </c>
      <c r="AN24" s="1" t="str">
        <f t="shared" si="23"/>
        <v xml:space="preserve"> </v>
      </c>
      <c r="AO24" t="s">
        <v>1297</v>
      </c>
      <c r="AP24" t="s">
        <v>2351</v>
      </c>
      <c r="AQ24" s="22">
        <v>-116.75495394579576</v>
      </c>
      <c r="AR24" s="21">
        <v>-70.680667319030931</v>
      </c>
      <c r="AS24">
        <v>12.722220244231043</v>
      </c>
      <c r="AT24">
        <v>116.75495394579576</v>
      </c>
      <c r="AU24">
        <v>70.680667319030931</v>
      </c>
      <c r="AV24" t="s">
        <v>3372</v>
      </c>
    </row>
    <row r="25" spans="1:48" x14ac:dyDescent="0.25">
      <c r="A25" s="14">
        <v>2.7999999999999996E-10</v>
      </c>
      <c r="B25" t="s">
        <v>1298</v>
      </c>
      <c r="C25" s="4">
        <v>18</v>
      </c>
      <c r="D25" s="4">
        <v>1</v>
      </c>
      <c r="E25" s="4">
        <v>3</v>
      </c>
      <c r="F25" s="4">
        <v>22</v>
      </c>
      <c r="G25" s="4">
        <v>310</v>
      </c>
      <c r="H25" s="4">
        <v>300</v>
      </c>
      <c r="I25" s="34">
        <v>46328.665751562439</v>
      </c>
      <c r="J25" s="35" t="s">
        <v>2161</v>
      </c>
      <c r="K25" s="35">
        <v>38.11944091486658</v>
      </c>
      <c r="L25" s="35">
        <v>25.704395685286375</v>
      </c>
      <c r="M25" s="35">
        <v>22.828591630182355</v>
      </c>
      <c r="N25" s="4">
        <v>6.8529999999999998</v>
      </c>
      <c r="O25" s="4">
        <v>31.687163720215221</v>
      </c>
      <c r="P25" s="35">
        <v>1.0066666666666666</v>
      </c>
      <c r="Q25" s="36">
        <f t="shared" si="4"/>
        <v>81.818181818461809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 xml:space="preserve"> </v>
      </c>
      <c r="V25" s="37" t="str">
        <f t="shared" si="9"/>
        <v xml:space="preserve"> </v>
      </c>
      <c r="W25" s="37" t="str">
        <f t="shared" si="10"/>
        <v/>
      </c>
      <c r="X25" s="37" t="str">
        <f t="shared" si="11"/>
        <v/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1"/>
        <v xml:space="preserve"> </v>
      </c>
      <c r="AD25" s="1" t="str">
        <f t="shared" si="14"/>
        <v xml:space="preserve"> </v>
      </c>
      <c r="AE25" s="1">
        <f t="shared" si="22"/>
        <v>1</v>
      </c>
      <c r="AF25" s="1" t="str">
        <f t="shared" si="22"/>
        <v xml:space="preserve"> </v>
      </c>
      <c r="AG25" s="38" t="str">
        <f t="shared" si="15"/>
        <v xml:space="preserve"> </v>
      </c>
      <c r="AH25" s="38" t="str">
        <f t="shared" si="16"/>
        <v xml:space="preserve"> </v>
      </c>
      <c r="AI25" s="1" t="str">
        <f t="shared" si="24"/>
        <v xml:space="preserve"> 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1298</v>
      </c>
      <c r="AP25" t="s">
        <v>2287</v>
      </c>
      <c r="AQ25" s="22" t="e">
        <v>#VALUE!</v>
      </c>
      <c r="AR25" s="21">
        <v>-112.39472219367754</v>
      </c>
      <c r="AS25">
        <v>3.3333333333333437</v>
      </c>
      <c r="AT25" t="e">
        <v>#VALUE!</v>
      </c>
      <c r="AU25">
        <v>112.39472219367754</v>
      </c>
      <c r="AV25" t="s">
        <v>3373</v>
      </c>
    </row>
    <row r="26" spans="1:48" x14ac:dyDescent="0.25">
      <c r="A26" s="14">
        <v>2.8999999999999998E-10</v>
      </c>
      <c r="B26" t="s">
        <v>1299</v>
      </c>
      <c r="C26" s="4">
        <v>11</v>
      </c>
      <c r="D26" s="4">
        <v>1</v>
      </c>
      <c r="E26" s="4">
        <v>6</v>
      </c>
      <c r="F26" s="4">
        <v>18</v>
      </c>
      <c r="G26" s="4">
        <v>1350</v>
      </c>
      <c r="H26" s="4">
        <v>1381</v>
      </c>
      <c r="I26" s="34">
        <v>40161.964952598697</v>
      </c>
      <c r="J26" s="35">
        <v>37.245806138410913</v>
      </c>
      <c r="K26" s="35">
        <v>33.342185953306448</v>
      </c>
      <c r="L26" s="35">
        <v>32.370200998832367</v>
      </c>
      <c r="M26" s="35">
        <v>28.786525305262892</v>
      </c>
      <c r="N26" s="4">
        <v>37.078000000000003</v>
      </c>
      <c r="O26" s="4">
        <v>22.127799736495401</v>
      </c>
      <c r="P26" s="35">
        <v>2.0900796524257785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/>
      </c>
      <c r="X26" s="37" t="str">
        <f t="shared" si="11"/>
        <v/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1"/>
        <v xml:space="preserve"> </v>
      </c>
      <c r="AD26" s="1" t="str">
        <f t="shared" si="14"/>
        <v xml:space="preserve"> </v>
      </c>
      <c r="AE26" s="1" t="str">
        <f t="shared" si="22"/>
        <v xml:space="preserve"> </v>
      </c>
      <c r="AF26" s="1" t="str">
        <f t="shared" si="22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4"/>
        <v xml:space="preserve"> 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1299</v>
      </c>
      <c r="AP26" t="s">
        <v>2230</v>
      </c>
      <c r="AQ26" s="22">
        <v>-120.98790964870672</v>
      </c>
      <c r="AR26" s="21">
        <v>-167.47409013922149</v>
      </c>
      <c r="AS26">
        <v>-2.2447501810282433</v>
      </c>
      <c r="AT26">
        <v>120.98790964870672</v>
      </c>
      <c r="AU26">
        <v>167.47409013922149</v>
      </c>
      <c r="AV26" t="s">
        <v>3374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A107" s="14"/>
      <c r="C107" s="4"/>
      <c r="D107" s="4"/>
      <c r="E107" s="4"/>
      <c r="F107" s="4"/>
      <c r="G107" s="4"/>
      <c r="H107" s="4"/>
      <c r="I107" s="34"/>
      <c r="J107" s="35"/>
      <c r="K107" s="35"/>
      <c r="L107" s="35"/>
      <c r="M107" s="35"/>
      <c r="N107" s="4"/>
      <c r="O107" s="4"/>
      <c r="P107" s="35"/>
      <c r="Q107" s="36"/>
      <c r="R107" s="36"/>
      <c r="S107" s="37"/>
      <c r="T107" s="37"/>
      <c r="U107" s="37"/>
      <c r="V107" s="37"/>
      <c r="W107" s="37"/>
      <c r="X107" s="37"/>
      <c r="Y107" s="1"/>
      <c r="Z107" s="1"/>
      <c r="AA107" s="1"/>
      <c r="AB107" s="1"/>
      <c r="AC107" s="1"/>
      <c r="AD107" s="1"/>
      <c r="AE107" s="1"/>
      <c r="AF107" s="1"/>
      <c r="AG107" s="38"/>
      <c r="AH107" s="38"/>
      <c r="AI107" s="1"/>
      <c r="AJ107" s="1"/>
      <c r="AK107" s="25"/>
      <c r="AL107" s="25"/>
      <c r="AM107" s="1"/>
      <c r="AN107" s="1"/>
      <c r="AQ107" s="22"/>
      <c r="AR107" s="21"/>
    </row>
    <row r="108" spans="1:44" x14ac:dyDescent="0.25">
      <c r="A108" s="14"/>
      <c r="C108" s="4"/>
      <c r="D108" s="4"/>
      <c r="E108" s="4"/>
      <c r="F108" s="4"/>
      <c r="G108" s="4"/>
      <c r="H108" s="4"/>
      <c r="I108" s="34"/>
      <c r="J108" s="35"/>
      <c r="K108" s="35"/>
      <c r="L108" s="35"/>
      <c r="M108" s="35"/>
      <c r="N108" s="4"/>
      <c r="O108" s="4"/>
      <c r="P108" s="35"/>
      <c r="Q108" s="36"/>
      <c r="R108" s="36"/>
      <c r="S108" s="37"/>
      <c r="T108" s="37"/>
      <c r="U108" s="37"/>
      <c r="V108" s="37"/>
      <c r="W108" s="37"/>
      <c r="X108" s="37"/>
      <c r="Y108" s="1"/>
      <c r="Z108" s="1"/>
      <c r="AA108" s="1"/>
      <c r="AB108" s="1"/>
      <c r="AC108" s="1"/>
      <c r="AD108" s="1"/>
      <c r="AE108" s="1"/>
      <c r="AF108" s="1"/>
      <c r="AG108" s="38"/>
      <c r="AH108" s="38"/>
      <c r="AI108" s="1"/>
      <c r="AJ108" s="1"/>
      <c r="AK108" s="25"/>
      <c r="AL108" s="25"/>
      <c r="AM108" s="1"/>
      <c r="AN108" s="1"/>
      <c r="AQ108" s="22"/>
      <c r="AR108" s="21"/>
    </row>
    <row r="109" spans="1:44" x14ac:dyDescent="0.25">
      <c r="A109" s="14"/>
      <c r="C109" s="4"/>
      <c r="D109" s="4"/>
      <c r="E109" s="4"/>
      <c r="F109" s="4"/>
      <c r="G109" s="4"/>
      <c r="H109" s="4"/>
      <c r="I109" s="34"/>
      <c r="J109" s="35"/>
      <c r="K109" s="35"/>
      <c r="L109" s="35"/>
      <c r="M109" s="35"/>
      <c r="N109" s="4"/>
      <c r="O109" s="4"/>
      <c r="P109" s="35"/>
      <c r="Q109" s="36"/>
      <c r="R109" s="36"/>
      <c r="S109" s="37"/>
      <c r="T109" s="37"/>
      <c r="U109" s="37"/>
      <c r="V109" s="37"/>
      <c r="W109" s="37"/>
      <c r="X109" s="37"/>
      <c r="Y109" s="1"/>
      <c r="Z109" s="1"/>
      <c r="AA109" s="1"/>
      <c r="AB109" s="1"/>
      <c r="AC109" s="1"/>
      <c r="AD109" s="1"/>
      <c r="AE109" s="1"/>
      <c r="AF109" s="1"/>
      <c r="AG109" s="38"/>
      <c r="AH109" s="38"/>
      <c r="AI109" s="1"/>
      <c r="AJ109" s="1"/>
      <c r="AK109" s="25"/>
      <c r="AL109" s="25"/>
      <c r="AM109" s="1"/>
      <c r="AN109" s="1"/>
      <c r="AQ109" s="22"/>
      <c r="AR109" s="21"/>
    </row>
    <row r="110" spans="1:44" x14ac:dyDescent="0.25">
      <c r="A110" s="14"/>
      <c r="C110" s="4"/>
      <c r="D110" s="4"/>
      <c r="E110" s="4"/>
      <c r="F110" s="4"/>
      <c r="G110" s="4"/>
      <c r="H110" s="4"/>
      <c r="I110" s="34"/>
      <c r="J110" s="35"/>
      <c r="K110" s="35"/>
      <c r="L110" s="35"/>
      <c r="M110" s="35"/>
      <c r="N110" s="4"/>
      <c r="O110" s="4"/>
      <c r="P110" s="35"/>
      <c r="Q110" s="36"/>
      <c r="R110" s="36"/>
      <c r="S110" s="37"/>
      <c r="T110" s="37"/>
      <c r="U110" s="37"/>
      <c r="V110" s="37"/>
      <c r="W110" s="37"/>
      <c r="X110" s="37"/>
      <c r="Y110" s="1"/>
      <c r="Z110" s="1"/>
      <c r="AA110" s="1"/>
      <c r="AB110" s="1"/>
      <c r="AC110" s="1"/>
      <c r="AD110" s="1"/>
      <c r="AE110" s="1"/>
      <c r="AF110" s="1"/>
      <c r="AG110" s="38"/>
      <c r="AH110" s="38"/>
      <c r="AI110" s="1"/>
      <c r="AJ110" s="1"/>
      <c r="AK110" s="25"/>
      <c r="AL110" s="25"/>
      <c r="AM110" s="1"/>
      <c r="AN110" s="1"/>
      <c r="AQ110" s="22"/>
      <c r="AR110" s="21"/>
    </row>
    <row r="111" spans="1:44" x14ac:dyDescent="0.25">
      <c r="A111" s="14"/>
      <c r="C111" s="4"/>
      <c r="D111" s="4"/>
      <c r="E111" s="4"/>
      <c r="F111" s="4"/>
      <c r="G111" s="4"/>
      <c r="H111" s="4"/>
      <c r="I111" s="34"/>
      <c r="J111" s="35"/>
      <c r="K111" s="35"/>
      <c r="L111" s="35"/>
      <c r="M111" s="35"/>
      <c r="N111" s="4"/>
      <c r="O111" s="4"/>
      <c r="P111" s="35"/>
      <c r="Q111" s="36"/>
      <c r="R111" s="36"/>
      <c r="S111" s="37"/>
      <c r="T111" s="37"/>
      <c r="U111" s="37"/>
      <c r="V111" s="37"/>
      <c r="W111" s="37"/>
      <c r="X111" s="37"/>
      <c r="Y111" s="1"/>
      <c r="Z111" s="1"/>
      <c r="AA111" s="1"/>
      <c r="AB111" s="1"/>
      <c r="AC111" s="1"/>
      <c r="AD111" s="1"/>
      <c r="AE111" s="1"/>
      <c r="AF111" s="1"/>
      <c r="AG111" s="38"/>
      <c r="AH111" s="38"/>
      <c r="AI111" s="1"/>
      <c r="AJ111" s="1"/>
      <c r="AK111" s="25"/>
      <c r="AL111" s="25"/>
      <c r="AM111" s="1"/>
      <c r="AN111" s="1"/>
      <c r="AQ111" s="22"/>
      <c r="AR111" s="21"/>
    </row>
    <row r="112" spans="1:44" x14ac:dyDescent="0.25">
      <c r="A112" s="14"/>
      <c r="C112" s="4"/>
      <c r="D112" s="4"/>
      <c r="E112" s="4"/>
      <c r="F112" s="4"/>
      <c r="G112" s="4"/>
      <c r="H112" s="4"/>
      <c r="I112" s="34"/>
      <c r="J112" s="35"/>
      <c r="K112" s="35"/>
      <c r="L112" s="35"/>
      <c r="M112" s="35"/>
      <c r="N112" s="4"/>
      <c r="O112" s="4"/>
      <c r="P112" s="35"/>
      <c r="Q112" s="36"/>
      <c r="R112" s="36"/>
      <c r="S112" s="37"/>
      <c r="T112" s="37"/>
      <c r="U112" s="37"/>
      <c r="V112" s="37"/>
      <c r="W112" s="37"/>
      <c r="X112" s="37"/>
      <c r="Y112" s="1"/>
      <c r="Z112" s="1"/>
      <c r="AA112" s="1"/>
      <c r="AB112" s="1"/>
      <c r="AC112" s="1"/>
      <c r="AD112" s="1"/>
      <c r="AE112" s="1"/>
      <c r="AF112" s="1"/>
      <c r="AG112" s="38"/>
      <c r="AH112" s="38"/>
      <c r="AI112" s="1"/>
      <c r="AJ112" s="1"/>
      <c r="AK112" s="25"/>
      <c r="AL112" s="25"/>
      <c r="AM112" s="1"/>
      <c r="AN112" s="1"/>
      <c r="AQ112" s="22"/>
      <c r="AR112" s="21"/>
    </row>
    <row r="113" spans="1:44" x14ac:dyDescent="0.25">
      <c r="A113" s="14"/>
      <c r="C113" s="4"/>
      <c r="D113" s="4"/>
      <c r="E113" s="4"/>
      <c r="F113" s="4"/>
      <c r="G113" s="4"/>
      <c r="H113" s="4"/>
      <c r="I113" s="34"/>
      <c r="J113" s="35"/>
      <c r="K113" s="35"/>
      <c r="L113" s="35"/>
      <c r="M113" s="35"/>
      <c r="N113" s="4"/>
      <c r="O113" s="4"/>
      <c r="P113" s="35"/>
      <c r="Q113" s="36"/>
      <c r="R113" s="36"/>
      <c r="S113" s="37"/>
      <c r="T113" s="37"/>
      <c r="U113" s="37"/>
      <c r="V113" s="37"/>
      <c r="W113" s="37"/>
      <c r="X113" s="37"/>
      <c r="Y113" s="1"/>
      <c r="Z113" s="1"/>
      <c r="AA113" s="1"/>
      <c r="AB113" s="1"/>
      <c r="AC113" s="1"/>
      <c r="AD113" s="1"/>
      <c r="AE113" s="1"/>
      <c r="AF113" s="1"/>
      <c r="AG113" s="38"/>
      <c r="AH113" s="38"/>
      <c r="AI113" s="1"/>
      <c r="AJ113" s="1"/>
      <c r="AK113" s="25"/>
      <c r="AL113" s="25"/>
      <c r="AM113" s="1"/>
      <c r="AN113" s="1"/>
      <c r="AQ113" s="22"/>
      <c r="AR113" s="21"/>
    </row>
    <row r="114" spans="1:44" x14ac:dyDescent="0.25">
      <c r="A114" s="14"/>
      <c r="C114" s="4"/>
      <c r="D114" s="4"/>
      <c r="E114" s="4"/>
      <c r="F114" s="4"/>
      <c r="G114" s="4"/>
      <c r="H114" s="4"/>
      <c r="I114" s="34"/>
      <c r="J114" s="35"/>
      <c r="K114" s="35"/>
      <c r="L114" s="35"/>
      <c r="M114" s="35"/>
      <c r="N114" s="4"/>
      <c r="O114" s="4"/>
      <c r="P114" s="35"/>
      <c r="Q114" s="36"/>
      <c r="R114" s="36"/>
      <c r="S114" s="37"/>
      <c r="T114" s="37"/>
      <c r="U114" s="37"/>
      <c r="V114" s="37"/>
      <c r="W114" s="37"/>
      <c r="X114" s="37"/>
      <c r="Y114" s="1"/>
      <c r="Z114" s="1"/>
      <c r="AA114" s="1"/>
      <c r="AB114" s="1"/>
      <c r="AC114" s="1"/>
      <c r="AD114" s="1"/>
      <c r="AE114" s="1"/>
      <c r="AF114" s="1"/>
      <c r="AG114" s="38"/>
      <c r="AH114" s="38"/>
      <c r="AI114" s="1"/>
      <c r="AJ114" s="1"/>
      <c r="AK114" s="25"/>
      <c r="AL114" s="25"/>
      <c r="AM114" s="1"/>
      <c r="AN114" s="1"/>
      <c r="AQ114" s="22"/>
      <c r="AR114" s="21"/>
    </row>
    <row r="115" spans="1:44" x14ac:dyDescent="0.25">
      <c r="A115" s="14"/>
      <c r="C115" s="4"/>
      <c r="D115" s="4"/>
      <c r="E115" s="4"/>
      <c r="F115" s="4"/>
      <c r="G115" s="4"/>
      <c r="H115" s="4"/>
      <c r="I115" s="34"/>
      <c r="J115" s="35"/>
      <c r="K115" s="35"/>
      <c r="L115" s="35"/>
      <c r="M115" s="35"/>
      <c r="N115" s="4"/>
      <c r="O115" s="4"/>
      <c r="P115" s="35"/>
      <c r="Q115" s="36"/>
      <c r="R115" s="36"/>
      <c r="S115" s="37"/>
      <c r="T115" s="37"/>
      <c r="U115" s="37"/>
      <c r="V115" s="37"/>
      <c r="W115" s="37"/>
      <c r="X115" s="37"/>
      <c r="Y115" s="1"/>
      <c r="Z115" s="1"/>
      <c r="AA115" s="1"/>
      <c r="AB115" s="1"/>
      <c r="AC115" s="1"/>
      <c r="AD115" s="1"/>
      <c r="AE115" s="1"/>
      <c r="AF115" s="1"/>
      <c r="AG115" s="38"/>
      <c r="AH115" s="38"/>
      <c r="AI115" s="1"/>
      <c r="AJ115" s="1"/>
      <c r="AK115" s="25"/>
      <c r="AL115" s="25"/>
      <c r="AM115" s="1"/>
      <c r="AN115" s="1"/>
      <c r="AQ115" s="22"/>
      <c r="AR115" s="21"/>
    </row>
    <row r="116" spans="1:44" x14ac:dyDescent="0.25">
      <c r="A116" s="14"/>
      <c r="C116" s="4"/>
      <c r="D116" s="4"/>
      <c r="E116" s="4"/>
      <c r="F116" s="4"/>
      <c r="G116" s="4"/>
      <c r="H116" s="4"/>
      <c r="I116" s="34"/>
      <c r="J116" s="35"/>
      <c r="K116" s="35"/>
      <c r="L116" s="35"/>
      <c r="M116" s="35"/>
      <c r="N116" s="4"/>
      <c r="O116" s="4"/>
      <c r="P116" s="35"/>
      <c r="Q116" s="36"/>
      <c r="R116" s="36"/>
      <c r="S116" s="37"/>
      <c r="T116" s="37"/>
      <c r="U116" s="37"/>
      <c r="V116" s="37"/>
      <c r="W116" s="37"/>
      <c r="X116" s="37"/>
      <c r="Y116" s="1"/>
      <c r="Z116" s="1"/>
      <c r="AA116" s="1"/>
      <c r="AB116" s="1"/>
      <c r="AC116" s="1"/>
      <c r="AD116" s="1"/>
      <c r="AE116" s="1"/>
      <c r="AF116" s="1"/>
      <c r="AG116" s="38"/>
      <c r="AH116" s="38"/>
      <c r="AI116" s="1"/>
      <c r="AJ116" s="1"/>
      <c r="AK116" s="25"/>
      <c r="AL116" s="25"/>
      <c r="AM116" s="1"/>
      <c r="AN116" s="1"/>
      <c r="AQ116" s="22"/>
      <c r="AR116" s="21"/>
    </row>
    <row r="117" spans="1:44" x14ac:dyDescent="0.25">
      <c r="A117" s="14"/>
      <c r="C117" s="4"/>
      <c r="D117" s="4"/>
      <c r="E117" s="4"/>
      <c r="F117" s="4"/>
      <c r="G117" s="4"/>
      <c r="H117" s="4"/>
      <c r="I117" s="34"/>
      <c r="J117" s="35"/>
      <c r="K117" s="35"/>
      <c r="L117" s="35"/>
      <c r="M117" s="35"/>
      <c r="N117" s="4"/>
      <c r="O117" s="4"/>
      <c r="P117" s="35"/>
      <c r="Q117" s="36"/>
      <c r="R117" s="36"/>
      <c r="S117" s="37"/>
      <c r="T117" s="37"/>
      <c r="U117" s="37"/>
      <c r="V117" s="37"/>
      <c r="W117" s="37"/>
      <c r="X117" s="37"/>
      <c r="Y117" s="1"/>
      <c r="Z117" s="1"/>
      <c r="AA117" s="1"/>
      <c r="AB117" s="1"/>
      <c r="AC117" s="1"/>
      <c r="AD117" s="1"/>
      <c r="AE117" s="1"/>
      <c r="AF117" s="1"/>
      <c r="AG117" s="38"/>
      <c r="AH117" s="38"/>
      <c r="AI117" s="1"/>
      <c r="AJ117" s="1"/>
      <c r="AK117" s="25"/>
      <c r="AL117" s="25"/>
      <c r="AM117" s="1"/>
      <c r="AN117" s="1"/>
      <c r="AQ117" s="22"/>
      <c r="AR117" s="21"/>
    </row>
    <row r="118" spans="1:44" x14ac:dyDescent="0.25">
      <c r="A118" s="14"/>
      <c r="C118" s="4"/>
      <c r="D118" s="4"/>
      <c r="E118" s="4"/>
      <c r="F118" s="4"/>
      <c r="G118" s="4"/>
      <c r="H118" s="4"/>
      <c r="I118" s="34"/>
      <c r="J118" s="35"/>
      <c r="K118" s="35"/>
      <c r="L118" s="35"/>
      <c r="M118" s="35"/>
      <c r="N118" s="4"/>
      <c r="O118" s="4"/>
      <c r="P118" s="35"/>
      <c r="Q118" s="36"/>
      <c r="R118" s="36"/>
      <c r="S118" s="37"/>
      <c r="T118" s="37"/>
      <c r="U118" s="37"/>
      <c r="V118" s="37"/>
      <c r="W118" s="37"/>
      <c r="X118" s="37"/>
      <c r="Y118" s="1"/>
      <c r="Z118" s="1"/>
      <c r="AA118" s="1"/>
      <c r="AB118" s="1"/>
      <c r="AC118" s="1"/>
      <c r="AD118" s="1"/>
      <c r="AE118" s="1"/>
      <c r="AF118" s="1"/>
      <c r="AG118" s="38"/>
      <c r="AH118" s="38"/>
      <c r="AI118" s="1"/>
      <c r="AJ118" s="1"/>
      <c r="AK118" s="25"/>
      <c r="AL118" s="25"/>
      <c r="AM118" s="1"/>
      <c r="AN118" s="1"/>
      <c r="AQ118" s="22"/>
      <c r="AR118" s="21"/>
    </row>
    <row r="119" spans="1:44" x14ac:dyDescent="0.25">
      <c r="A119" s="14"/>
      <c r="C119" s="4"/>
      <c r="D119" s="4"/>
      <c r="E119" s="4"/>
      <c r="F119" s="4"/>
      <c r="G119" s="4"/>
      <c r="H119" s="4"/>
      <c r="I119" s="34"/>
      <c r="J119" s="35"/>
      <c r="K119" s="35"/>
      <c r="L119" s="35"/>
      <c r="M119" s="35"/>
      <c r="N119" s="4"/>
      <c r="O119" s="4"/>
      <c r="P119" s="35"/>
      <c r="Q119" s="36"/>
      <c r="R119" s="36"/>
      <c r="S119" s="37"/>
      <c r="T119" s="37"/>
      <c r="U119" s="37"/>
      <c r="V119" s="37"/>
      <c r="W119" s="37"/>
      <c r="X119" s="37"/>
      <c r="Y119" s="1"/>
      <c r="Z119" s="1"/>
      <c r="AA119" s="1"/>
      <c r="AB119" s="1"/>
      <c r="AC119" s="1"/>
      <c r="AD119" s="1"/>
      <c r="AE119" s="1"/>
      <c r="AF119" s="1"/>
      <c r="AG119" s="38"/>
      <c r="AH119" s="38"/>
      <c r="AI119" s="1"/>
      <c r="AJ119" s="1"/>
      <c r="AK119" s="25"/>
      <c r="AL119" s="25"/>
      <c r="AM119" s="1"/>
      <c r="AN119" s="1"/>
      <c r="AQ119" s="22"/>
      <c r="AR119" s="21"/>
    </row>
    <row r="120" spans="1:44" x14ac:dyDescent="0.25">
      <c r="A120" s="14"/>
      <c r="C120" s="4"/>
      <c r="D120" s="4"/>
      <c r="E120" s="4"/>
      <c r="F120" s="4"/>
      <c r="G120" s="4"/>
      <c r="H120" s="4"/>
      <c r="I120" s="34"/>
      <c r="J120" s="35"/>
      <c r="K120" s="35"/>
      <c r="L120" s="35"/>
      <c r="M120" s="35"/>
      <c r="N120" s="4"/>
      <c r="O120" s="4"/>
      <c r="P120" s="35"/>
      <c r="Q120" s="36"/>
      <c r="R120" s="36"/>
      <c r="S120" s="37"/>
      <c r="T120" s="37"/>
      <c r="U120" s="37"/>
      <c r="V120" s="37"/>
      <c r="W120" s="37"/>
      <c r="X120" s="37"/>
      <c r="Y120" s="1"/>
      <c r="Z120" s="1"/>
      <c r="AA120" s="1"/>
      <c r="AB120" s="1"/>
      <c r="AC120" s="1"/>
      <c r="AD120" s="1"/>
      <c r="AE120" s="1"/>
      <c r="AF120" s="1"/>
      <c r="AG120" s="38"/>
      <c r="AH120" s="38"/>
      <c r="AI120" s="1"/>
      <c r="AJ120" s="1"/>
      <c r="AK120" s="25"/>
      <c r="AL120" s="25"/>
      <c r="AM120" s="1"/>
      <c r="AN120" s="1"/>
      <c r="AQ120" s="22"/>
      <c r="AR120" s="21"/>
    </row>
    <row r="121" spans="1:44" x14ac:dyDescent="0.25">
      <c r="A121" s="14"/>
      <c r="C121" s="4"/>
      <c r="D121" s="4"/>
      <c r="E121" s="4"/>
      <c r="F121" s="4"/>
      <c r="G121" s="4"/>
      <c r="H121" s="4"/>
      <c r="I121" s="34"/>
      <c r="J121" s="35"/>
      <c r="K121" s="35"/>
      <c r="L121" s="35"/>
      <c r="M121" s="35"/>
      <c r="N121" s="4"/>
      <c r="O121" s="4"/>
      <c r="P121" s="35"/>
      <c r="Q121" s="36"/>
      <c r="R121" s="36"/>
      <c r="S121" s="37"/>
      <c r="T121" s="37"/>
      <c r="U121" s="37"/>
      <c r="V121" s="37"/>
      <c r="W121" s="37"/>
      <c r="X121" s="37"/>
      <c r="Y121" s="1"/>
      <c r="Z121" s="1"/>
      <c r="AA121" s="1"/>
      <c r="AB121" s="1"/>
      <c r="AC121" s="1"/>
      <c r="AD121" s="1"/>
      <c r="AE121" s="1"/>
      <c r="AF121" s="1"/>
      <c r="AG121" s="38"/>
      <c r="AH121" s="38"/>
      <c r="AI121" s="1"/>
      <c r="AJ121" s="1"/>
      <c r="AK121" s="25"/>
      <c r="AL121" s="25"/>
      <c r="AM121" s="1"/>
      <c r="AN121" s="1"/>
      <c r="AQ121" s="22"/>
      <c r="AR121" s="21"/>
    </row>
    <row r="122" spans="1:44" x14ac:dyDescent="0.25">
      <c r="A122" s="14"/>
      <c r="C122" s="4"/>
      <c r="D122" s="4"/>
      <c r="E122" s="4"/>
      <c r="F122" s="4"/>
      <c r="G122" s="4"/>
      <c r="H122" s="4"/>
      <c r="I122" s="34"/>
      <c r="J122" s="35"/>
      <c r="K122" s="35"/>
      <c r="L122" s="35"/>
      <c r="M122" s="35"/>
      <c r="N122" s="4"/>
      <c r="O122" s="4"/>
      <c r="P122" s="35"/>
      <c r="Q122" s="36"/>
      <c r="R122" s="36"/>
      <c r="S122" s="37"/>
      <c r="T122" s="37"/>
      <c r="U122" s="37"/>
      <c r="V122" s="37"/>
      <c r="W122" s="37"/>
      <c r="X122" s="37"/>
      <c r="Y122" s="1"/>
      <c r="Z122" s="1"/>
      <c r="AA122" s="1"/>
      <c r="AB122" s="1"/>
      <c r="AC122" s="1"/>
      <c r="AD122" s="1"/>
      <c r="AE122" s="1"/>
      <c r="AF122" s="1"/>
      <c r="AG122" s="38"/>
      <c r="AH122" s="38"/>
      <c r="AI122" s="1"/>
      <c r="AJ122" s="1"/>
      <c r="AK122" s="25"/>
      <c r="AL122" s="25"/>
      <c r="AM122" s="1"/>
      <c r="AN122" s="1"/>
      <c r="AQ122" s="22"/>
      <c r="AR122" s="21"/>
    </row>
    <row r="123" spans="1:44" x14ac:dyDescent="0.25">
      <c r="A123" s="14"/>
      <c r="C123" s="4"/>
      <c r="D123" s="4"/>
      <c r="E123" s="4"/>
      <c r="F123" s="4"/>
      <c r="G123" s="4"/>
      <c r="H123" s="4"/>
      <c r="I123" s="34"/>
      <c r="J123" s="35"/>
      <c r="K123" s="35"/>
      <c r="L123" s="35"/>
      <c r="M123" s="35"/>
      <c r="N123" s="4"/>
      <c r="O123" s="4"/>
      <c r="P123" s="35"/>
      <c r="Q123" s="36"/>
      <c r="R123" s="36"/>
      <c r="S123" s="37"/>
      <c r="T123" s="37"/>
      <c r="U123" s="37"/>
      <c r="V123" s="37"/>
      <c r="W123" s="37"/>
      <c r="X123" s="37"/>
      <c r="Y123" s="1"/>
      <c r="Z123" s="1"/>
      <c r="AA123" s="1"/>
      <c r="AB123" s="1"/>
      <c r="AC123" s="1"/>
      <c r="AD123" s="1"/>
      <c r="AE123" s="1"/>
      <c r="AF123" s="1"/>
      <c r="AG123" s="38"/>
      <c r="AH123" s="38"/>
      <c r="AI123" s="1"/>
      <c r="AJ123" s="1"/>
      <c r="AK123" s="25"/>
      <c r="AL123" s="25"/>
      <c r="AM123" s="1"/>
      <c r="AN123" s="1"/>
      <c r="AQ123" s="22"/>
      <c r="AR123" s="21"/>
    </row>
    <row r="124" spans="1:44" x14ac:dyDescent="0.25">
      <c r="A124" s="14"/>
      <c r="C124" s="4"/>
      <c r="D124" s="4"/>
      <c r="E124" s="4"/>
      <c r="F124" s="4"/>
      <c r="G124" s="4"/>
      <c r="H124" s="4"/>
      <c r="I124" s="34"/>
      <c r="J124" s="35"/>
      <c r="K124" s="35"/>
      <c r="L124" s="35"/>
      <c r="M124" s="35"/>
      <c r="N124" s="4"/>
      <c r="O124" s="4"/>
      <c r="P124" s="35"/>
      <c r="Q124" s="36"/>
      <c r="R124" s="36"/>
      <c r="S124" s="37"/>
      <c r="T124" s="37"/>
      <c r="U124" s="37"/>
      <c r="V124" s="37"/>
      <c r="W124" s="37"/>
      <c r="X124" s="37"/>
      <c r="Y124" s="1"/>
      <c r="Z124" s="1"/>
      <c r="AA124" s="1"/>
      <c r="AB124" s="1"/>
      <c r="AC124" s="1"/>
      <c r="AD124" s="1"/>
      <c r="AE124" s="1"/>
      <c r="AF124" s="1"/>
      <c r="AG124" s="38"/>
      <c r="AH124" s="38"/>
      <c r="AI124" s="1"/>
      <c r="AJ124" s="1"/>
      <c r="AK124" s="25"/>
      <c r="AL124" s="25"/>
      <c r="AM124" s="1"/>
      <c r="AN124" s="1"/>
      <c r="AQ124" s="22"/>
      <c r="AR124" s="21"/>
    </row>
    <row r="125" spans="1:44" x14ac:dyDescent="0.25">
      <c r="A125" s="14"/>
      <c r="C125" s="4"/>
      <c r="D125" s="4"/>
      <c r="E125" s="4"/>
      <c r="F125" s="4"/>
      <c r="G125" s="4"/>
      <c r="H125" s="4"/>
      <c r="I125" s="34"/>
      <c r="J125" s="35"/>
      <c r="K125" s="35"/>
      <c r="L125" s="35"/>
      <c r="M125" s="35"/>
      <c r="N125" s="4"/>
      <c r="O125" s="4"/>
      <c r="P125" s="35"/>
      <c r="Q125" s="36"/>
      <c r="R125" s="36"/>
      <c r="S125" s="37"/>
      <c r="T125" s="37"/>
      <c r="U125" s="37"/>
      <c r="V125" s="37"/>
      <c r="W125" s="37"/>
      <c r="X125" s="37"/>
      <c r="Y125" s="1"/>
      <c r="Z125" s="1"/>
      <c r="AA125" s="1"/>
      <c r="AB125" s="1"/>
      <c r="AC125" s="1"/>
      <c r="AD125" s="1"/>
      <c r="AE125" s="1"/>
      <c r="AF125" s="1"/>
      <c r="AG125" s="38"/>
      <c r="AH125" s="38"/>
      <c r="AI125" s="1"/>
      <c r="AJ125" s="1"/>
      <c r="AK125" s="25"/>
      <c r="AL125" s="25"/>
      <c r="AM125" s="1"/>
      <c r="AN125" s="1"/>
      <c r="AQ125" s="22"/>
      <c r="AR125" s="21"/>
    </row>
    <row r="126" spans="1:44" x14ac:dyDescent="0.25">
      <c r="A126" s="14"/>
      <c r="C126" s="4"/>
      <c r="D126" s="4"/>
      <c r="E126" s="4"/>
      <c r="F126" s="4"/>
      <c r="G126" s="4"/>
      <c r="H126" s="4"/>
      <c r="I126" s="34"/>
      <c r="J126" s="35"/>
      <c r="K126" s="35"/>
      <c r="L126" s="35"/>
      <c r="M126" s="35"/>
      <c r="N126" s="4"/>
      <c r="O126" s="4"/>
      <c r="P126" s="35"/>
      <c r="Q126" s="36"/>
      <c r="R126" s="36"/>
      <c r="S126" s="37"/>
      <c r="T126" s="37"/>
      <c r="U126" s="37"/>
      <c r="V126" s="37"/>
      <c r="W126" s="37"/>
      <c r="X126" s="37"/>
      <c r="Y126" s="1"/>
      <c r="Z126" s="1"/>
      <c r="AA126" s="1"/>
      <c r="AB126" s="1"/>
      <c r="AC126" s="1"/>
      <c r="AD126" s="1"/>
      <c r="AE126" s="1"/>
      <c r="AF126" s="1"/>
      <c r="AG126" s="38"/>
      <c r="AH126" s="38"/>
      <c r="AI126" s="1"/>
      <c r="AJ126" s="1"/>
      <c r="AK126" s="25"/>
      <c r="AL126" s="25"/>
      <c r="AM126" s="1"/>
      <c r="AN126" s="1"/>
      <c r="AQ126" s="22"/>
      <c r="AR126" s="21"/>
    </row>
    <row r="127" spans="1:44" x14ac:dyDescent="0.25">
      <c r="A127" s="14"/>
      <c r="C127" s="4"/>
      <c r="D127" s="4"/>
      <c r="E127" s="4"/>
      <c r="F127" s="4"/>
      <c r="G127" s="4"/>
      <c r="H127" s="4"/>
      <c r="I127" s="34"/>
      <c r="J127" s="35"/>
      <c r="K127" s="35"/>
      <c r="L127" s="35"/>
      <c r="M127" s="35"/>
      <c r="N127" s="4"/>
      <c r="O127" s="4"/>
      <c r="P127" s="35"/>
      <c r="Q127" s="36"/>
      <c r="R127" s="36"/>
      <c r="S127" s="37"/>
      <c r="T127" s="37"/>
      <c r="U127" s="37"/>
      <c r="V127" s="37"/>
      <c r="W127" s="37"/>
      <c r="X127" s="37"/>
      <c r="Y127" s="1"/>
      <c r="Z127" s="1"/>
      <c r="AA127" s="1"/>
      <c r="AB127" s="1"/>
      <c r="AC127" s="1"/>
      <c r="AD127" s="1"/>
      <c r="AE127" s="1"/>
      <c r="AF127" s="1"/>
      <c r="AG127" s="38"/>
      <c r="AH127" s="38"/>
      <c r="AI127" s="1"/>
      <c r="AJ127" s="1"/>
      <c r="AK127" s="25"/>
      <c r="AL127" s="25"/>
      <c r="AM127" s="1"/>
      <c r="AN127" s="1"/>
      <c r="AQ127" s="22"/>
      <c r="AR127" s="21"/>
    </row>
    <row r="128" spans="1:44" x14ac:dyDescent="0.25">
      <c r="A128" s="14"/>
      <c r="C128" s="4"/>
      <c r="D128" s="4"/>
      <c r="E128" s="4"/>
      <c r="F128" s="4"/>
      <c r="G128" s="4"/>
      <c r="H128" s="4"/>
      <c r="I128" s="34"/>
      <c r="J128" s="35"/>
      <c r="K128" s="35"/>
      <c r="L128" s="35"/>
      <c r="M128" s="35"/>
      <c r="N128" s="4"/>
      <c r="O128" s="4"/>
      <c r="P128" s="35"/>
      <c r="Q128" s="36"/>
      <c r="R128" s="36"/>
      <c r="S128" s="37"/>
      <c r="T128" s="37"/>
      <c r="U128" s="37"/>
      <c r="V128" s="37"/>
      <c r="W128" s="37"/>
      <c r="X128" s="37"/>
      <c r="Y128" s="1"/>
      <c r="Z128" s="1"/>
      <c r="AA128" s="1"/>
      <c r="AB128" s="1"/>
      <c r="AC128" s="1"/>
      <c r="AD128" s="1"/>
      <c r="AE128" s="1"/>
      <c r="AF128" s="1"/>
      <c r="AG128" s="38"/>
      <c r="AH128" s="38"/>
      <c r="AI128" s="1"/>
      <c r="AJ128" s="1"/>
      <c r="AK128" s="25"/>
      <c r="AL128" s="25"/>
      <c r="AM128" s="1"/>
      <c r="AN128" s="1"/>
      <c r="AQ128" s="22"/>
      <c r="AR128" s="21"/>
    </row>
    <row r="129" spans="1:44" x14ac:dyDescent="0.25">
      <c r="A129" s="14"/>
      <c r="C129" s="4"/>
      <c r="D129" s="4"/>
      <c r="E129" s="4"/>
      <c r="F129" s="4"/>
      <c r="G129" s="4"/>
      <c r="H129" s="4"/>
      <c r="I129" s="34"/>
      <c r="J129" s="35"/>
      <c r="K129" s="35"/>
      <c r="L129" s="35"/>
      <c r="M129" s="35"/>
      <c r="N129" s="4"/>
      <c r="O129" s="4"/>
      <c r="P129" s="35"/>
      <c r="Q129" s="36"/>
      <c r="R129" s="36"/>
      <c r="S129" s="37"/>
      <c r="T129" s="37"/>
      <c r="U129" s="37"/>
      <c r="V129" s="37"/>
      <c r="W129" s="37"/>
      <c r="X129" s="37"/>
      <c r="Y129" s="1"/>
      <c r="Z129" s="1"/>
      <c r="AA129" s="1"/>
      <c r="AB129" s="1"/>
      <c r="AC129" s="1"/>
      <c r="AD129" s="1"/>
      <c r="AE129" s="1"/>
      <c r="AF129" s="1"/>
      <c r="AG129" s="38"/>
      <c r="AH129" s="38"/>
      <c r="AI129" s="1"/>
      <c r="AJ129" s="1"/>
      <c r="AK129" s="25"/>
      <c r="AL129" s="25"/>
      <c r="AM129" s="1"/>
      <c r="AN129" s="1"/>
      <c r="AQ129" s="22"/>
      <c r="AR129" s="21"/>
    </row>
    <row r="130" spans="1:44" x14ac:dyDescent="0.25">
      <c r="A130" s="14"/>
      <c r="C130" s="4"/>
      <c r="D130" s="4"/>
      <c r="E130" s="4"/>
      <c r="F130" s="4"/>
      <c r="G130" s="4"/>
      <c r="H130" s="4"/>
      <c r="I130" s="34"/>
      <c r="J130" s="35"/>
      <c r="K130" s="35"/>
      <c r="L130" s="35"/>
      <c r="M130" s="35"/>
      <c r="N130" s="4"/>
      <c r="O130" s="4"/>
      <c r="P130" s="35"/>
      <c r="Q130" s="36"/>
      <c r="R130" s="36"/>
      <c r="S130" s="37"/>
      <c r="T130" s="37"/>
      <c r="U130" s="37"/>
      <c r="V130" s="37"/>
      <c r="W130" s="37"/>
      <c r="X130" s="37"/>
      <c r="Y130" s="1"/>
      <c r="Z130" s="1"/>
      <c r="AA130" s="1"/>
      <c r="AB130" s="1"/>
      <c r="AC130" s="1"/>
      <c r="AD130" s="1"/>
      <c r="AE130" s="1"/>
      <c r="AF130" s="1"/>
      <c r="AG130" s="38"/>
      <c r="AH130" s="38"/>
      <c r="AI130" s="1"/>
      <c r="AJ130" s="1"/>
      <c r="AK130" s="25"/>
      <c r="AL130" s="25"/>
      <c r="AM130" s="1"/>
      <c r="AN130" s="1"/>
      <c r="AQ130" s="22"/>
      <c r="AR130" s="21"/>
    </row>
    <row r="131" spans="1:44" x14ac:dyDescent="0.25">
      <c r="A131" s="14"/>
      <c r="C131" s="4"/>
      <c r="D131" s="4"/>
      <c r="E131" s="4"/>
      <c r="F131" s="4"/>
      <c r="G131" s="4"/>
      <c r="H131" s="4"/>
      <c r="I131" s="34"/>
      <c r="J131" s="35"/>
      <c r="K131" s="35"/>
      <c r="L131" s="35"/>
      <c r="M131" s="35"/>
      <c r="N131" s="4"/>
      <c r="O131" s="4"/>
      <c r="P131" s="35"/>
      <c r="Q131" s="36"/>
      <c r="R131" s="36"/>
      <c r="S131" s="37"/>
      <c r="T131" s="37"/>
      <c r="U131" s="37"/>
      <c r="V131" s="37"/>
      <c r="W131" s="37"/>
      <c r="X131" s="37"/>
      <c r="Y131" s="1"/>
      <c r="Z131" s="1"/>
      <c r="AA131" s="1"/>
      <c r="AB131" s="1"/>
      <c r="AC131" s="1"/>
      <c r="AD131" s="1"/>
      <c r="AE131" s="1"/>
      <c r="AF131" s="1"/>
      <c r="AG131" s="38"/>
      <c r="AH131" s="38"/>
      <c r="AI131" s="1"/>
      <c r="AJ131" s="1"/>
      <c r="AK131" s="25"/>
      <c r="AL131" s="25"/>
      <c r="AM131" s="1"/>
      <c r="AN131" s="1"/>
      <c r="AQ131" s="22"/>
      <c r="AR131" s="21"/>
    </row>
    <row r="132" spans="1:44" x14ac:dyDescent="0.25">
      <c r="A132" s="14"/>
      <c r="C132" s="4"/>
      <c r="D132" s="4"/>
      <c r="E132" s="4"/>
      <c r="F132" s="4"/>
      <c r="G132" s="4"/>
      <c r="H132" s="4"/>
      <c r="I132" s="34"/>
      <c r="J132" s="35"/>
      <c r="K132" s="35"/>
      <c r="L132" s="35"/>
      <c r="M132" s="35"/>
      <c r="N132" s="4"/>
      <c r="O132" s="4"/>
      <c r="P132" s="35"/>
      <c r="Q132" s="36"/>
      <c r="R132" s="36"/>
      <c r="S132" s="37"/>
      <c r="T132" s="37"/>
      <c r="U132" s="37"/>
      <c r="V132" s="37"/>
      <c r="W132" s="37"/>
      <c r="X132" s="37"/>
      <c r="Y132" s="1"/>
      <c r="Z132" s="1"/>
      <c r="AA132" s="1"/>
      <c r="AB132" s="1"/>
      <c r="AC132" s="1"/>
      <c r="AD132" s="1"/>
      <c r="AE132" s="1"/>
      <c r="AF132" s="1"/>
      <c r="AG132" s="38"/>
      <c r="AH132" s="38"/>
      <c r="AI132" s="1"/>
      <c r="AJ132" s="1"/>
      <c r="AK132" s="25"/>
      <c r="AL132" s="25"/>
      <c r="AM132" s="1"/>
      <c r="AN132" s="1"/>
      <c r="AQ132" s="22"/>
      <c r="AR132" s="21"/>
    </row>
    <row r="133" spans="1:44" x14ac:dyDescent="0.25">
      <c r="A133" s="14"/>
      <c r="C133" s="4"/>
      <c r="D133" s="4"/>
      <c r="E133" s="4"/>
      <c r="F133" s="4"/>
      <c r="G133" s="4"/>
      <c r="H133" s="4"/>
      <c r="I133" s="34"/>
      <c r="J133" s="35"/>
      <c r="K133" s="35"/>
      <c r="L133" s="35"/>
      <c r="M133" s="35"/>
      <c r="N133" s="4"/>
      <c r="O133" s="4"/>
      <c r="P133" s="35"/>
      <c r="Q133" s="36"/>
      <c r="R133" s="36"/>
      <c r="S133" s="37"/>
      <c r="T133" s="37"/>
      <c r="U133" s="37"/>
      <c r="V133" s="37"/>
      <c r="W133" s="37"/>
      <c r="X133" s="37"/>
      <c r="Y133" s="1"/>
      <c r="Z133" s="1"/>
      <c r="AA133" s="1"/>
      <c r="AB133" s="1"/>
      <c r="AC133" s="1"/>
      <c r="AD133" s="1"/>
      <c r="AE133" s="1"/>
      <c r="AF133" s="1"/>
      <c r="AG133" s="38"/>
      <c r="AH133" s="38"/>
      <c r="AI133" s="1"/>
      <c r="AJ133" s="1"/>
      <c r="AK133" s="25"/>
      <c r="AL133" s="25"/>
      <c r="AM133" s="1"/>
      <c r="AN133" s="1"/>
      <c r="AQ133" s="22"/>
      <c r="AR133" s="21"/>
    </row>
    <row r="134" spans="1:44" x14ac:dyDescent="0.25">
      <c r="A134" s="14"/>
      <c r="C134" s="4"/>
      <c r="D134" s="4"/>
      <c r="E134" s="4"/>
      <c r="F134" s="4"/>
      <c r="G134" s="4"/>
      <c r="H134" s="4"/>
      <c r="I134" s="34"/>
      <c r="J134" s="35"/>
      <c r="K134" s="35"/>
      <c r="L134" s="35"/>
      <c r="M134" s="35"/>
      <c r="N134" s="4"/>
      <c r="O134" s="4"/>
      <c r="P134" s="35"/>
      <c r="Q134" s="36"/>
      <c r="R134" s="36"/>
      <c r="S134" s="37"/>
      <c r="T134" s="37"/>
      <c r="U134" s="37"/>
      <c r="V134" s="37"/>
      <c r="W134" s="37"/>
      <c r="X134" s="37"/>
      <c r="Y134" s="1"/>
      <c r="Z134" s="1"/>
      <c r="AA134" s="1"/>
      <c r="AB134" s="1"/>
      <c r="AC134" s="1"/>
      <c r="AD134" s="1"/>
      <c r="AE134" s="1"/>
      <c r="AF134" s="1"/>
      <c r="AG134" s="38"/>
      <c r="AH134" s="38"/>
      <c r="AI134" s="1"/>
      <c r="AJ134" s="1"/>
      <c r="AK134" s="25"/>
      <c r="AL134" s="25"/>
      <c r="AM134" s="1"/>
      <c r="AN134" s="1"/>
      <c r="AQ134" s="22"/>
      <c r="AR134" s="21"/>
    </row>
    <row r="135" spans="1:44" x14ac:dyDescent="0.25">
      <c r="A135" s="14"/>
      <c r="C135" s="4"/>
      <c r="D135" s="4"/>
      <c r="E135" s="4"/>
      <c r="F135" s="4"/>
      <c r="G135" s="4"/>
      <c r="H135" s="4"/>
      <c r="I135" s="34"/>
      <c r="J135" s="35"/>
      <c r="K135" s="35"/>
      <c r="L135" s="35"/>
      <c r="M135" s="35"/>
      <c r="N135" s="4"/>
      <c r="O135" s="4"/>
      <c r="P135" s="35"/>
      <c r="Q135" s="36"/>
      <c r="R135" s="36"/>
      <c r="S135" s="37"/>
      <c r="T135" s="37"/>
      <c r="U135" s="37"/>
      <c r="V135" s="37"/>
      <c r="W135" s="37"/>
      <c r="X135" s="37"/>
      <c r="Y135" s="1"/>
      <c r="Z135" s="1"/>
      <c r="AA135" s="1"/>
      <c r="AB135" s="1"/>
      <c r="AC135" s="1"/>
      <c r="AD135" s="1"/>
      <c r="AE135" s="1"/>
      <c r="AF135" s="1"/>
      <c r="AG135" s="38"/>
      <c r="AH135" s="38"/>
      <c r="AI135" s="1"/>
      <c r="AJ135" s="1"/>
      <c r="AK135" s="25"/>
      <c r="AL135" s="25"/>
      <c r="AM135" s="1"/>
      <c r="AN135" s="1"/>
      <c r="AQ135" s="22"/>
      <c r="AR135" s="21"/>
    </row>
    <row r="136" spans="1:44" x14ac:dyDescent="0.25">
      <c r="A136" s="14"/>
      <c r="C136" s="4"/>
      <c r="D136" s="4"/>
      <c r="E136" s="4"/>
      <c r="F136" s="4"/>
      <c r="G136" s="4"/>
      <c r="H136" s="4"/>
      <c r="I136" s="34"/>
      <c r="J136" s="35"/>
      <c r="K136" s="35"/>
      <c r="L136" s="35"/>
      <c r="M136" s="35"/>
      <c r="N136" s="4"/>
      <c r="O136" s="4"/>
      <c r="P136" s="35"/>
      <c r="Q136" s="36"/>
      <c r="R136" s="36"/>
      <c r="S136" s="37"/>
      <c r="T136" s="37"/>
      <c r="U136" s="37"/>
      <c r="V136" s="37"/>
      <c r="W136" s="37"/>
      <c r="X136" s="37"/>
      <c r="Y136" s="1"/>
      <c r="Z136" s="1"/>
      <c r="AA136" s="1"/>
      <c r="AB136" s="1"/>
      <c r="AC136" s="1"/>
      <c r="AD136" s="1"/>
      <c r="AE136" s="1"/>
      <c r="AF136" s="1"/>
      <c r="AG136" s="38"/>
      <c r="AH136" s="38"/>
      <c r="AI136" s="1"/>
      <c r="AJ136" s="1"/>
      <c r="AK136" s="25"/>
      <c r="AL136" s="25"/>
      <c r="AM136" s="1"/>
      <c r="AN136" s="1"/>
      <c r="AQ136" s="22"/>
      <c r="AR136" s="21"/>
    </row>
    <row r="137" spans="1:44" x14ac:dyDescent="0.25">
      <c r="A137" s="14"/>
      <c r="C137" s="4"/>
      <c r="D137" s="4"/>
      <c r="E137" s="4"/>
      <c r="F137" s="4"/>
      <c r="G137" s="4"/>
      <c r="H137" s="4"/>
      <c r="I137" s="34"/>
      <c r="J137" s="35"/>
      <c r="K137" s="35"/>
      <c r="L137" s="35"/>
      <c r="M137" s="35"/>
      <c r="N137" s="4"/>
      <c r="O137" s="4"/>
      <c r="P137" s="35"/>
      <c r="Q137" s="36"/>
      <c r="R137" s="36"/>
      <c r="S137" s="37"/>
      <c r="T137" s="37"/>
      <c r="U137" s="37"/>
      <c r="V137" s="37"/>
      <c r="W137" s="37"/>
      <c r="X137" s="37"/>
      <c r="Y137" s="1"/>
      <c r="Z137" s="1"/>
      <c r="AA137" s="1"/>
      <c r="AB137" s="1"/>
      <c r="AC137" s="1"/>
      <c r="AD137" s="1"/>
      <c r="AE137" s="1"/>
      <c r="AF137" s="1"/>
      <c r="AG137" s="38"/>
      <c r="AH137" s="38"/>
      <c r="AI137" s="1"/>
      <c r="AJ137" s="1"/>
      <c r="AK137" s="25"/>
      <c r="AL137" s="25"/>
      <c r="AM137" s="1"/>
      <c r="AN137" s="1"/>
      <c r="AQ137" s="22"/>
      <c r="AR137" s="21"/>
    </row>
    <row r="138" spans="1:44" x14ac:dyDescent="0.25">
      <c r="A138" s="14"/>
      <c r="C138" s="4"/>
      <c r="D138" s="4"/>
      <c r="E138" s="4"/>
      <c r="F138" s="4"/>
      <c r="G138" s="4"/>
      <c r="H138" s="4"/>
      <c r="I138" s="34"/>
      <c r="J138" s="35"/>
      <c r="K138" s="35"/>
      <c r="L138" s="35"/>
      <c r="M138" s="35"/>
      <c r="N138" s="4"/>
      <c r="O138" s="4"/>
      <c r="P138" s="35"/>
      <c r="Q138" s="36"/>
      <c r="R138" s="36"/>
      <c r="S138" s="37"/>
      <c r="T138" s="37"/>
      <c r="U138" s="37"/>
      <c r="V138" s="37"/>
      <c r="W138" s="37"/>
      <c r="X138" s="37"/>
      <c r="Y138" s="1"/>
      <c r="Z138" s="1"/>
      <c r="AA138" s="1"/>
      <c r="AB138" s="1"/>
      <c r="AC138" s="1"/>
      <c r="AD138" s="1"/>
      <c r="AE138" s="1"/>
      <c r="AF138" s="1"/>
      <c r="AG138" s="38"/>
      <c r="AH138" s="38"/>
      <c r="AI138" s="1"/>
      <c r="AJ138" s="1"/>
      <c r="AK138" s="25"/>
      <c r="AL138" s="25"/>
      <c r="AM138" s="1"/>
      <c r="AN138" s="1"/>
      <c r="AQ138" s="22"/>
      <c r="AR138" s="21"/>
    </row>
    <row r="139" spans="1:44" x14ac:dyDescent="0.25">
      <c r="A139" s="14"/>
      <c r="C139" s="4"/>
      <c r="D139" s="4"/>
      <c r="E139" s="4"/>
      <c r="F139" s="4"/>
      <c r="G139" s="4"/>
      <c r="H139" s="4"/>
      <c r="I139" s="34"/>
      <c r="J139" s="35"/>
      <c r="K139" s="35"/>
      <c r="L139" s="35"/>
      <c r="M139" s="35"/>
      <c r="N139" s="4"/>
      <c r="O139" s="4"/>
      <c r="P139" s="35"/>
      <c r="Q139" s="36"/>
      <c r="R139" s="36"/>
      <c r="S139" s="37"/>
      <c r="T139" s="37"/>
      <c r="U139" s="37"/>
      <c r="V139" s="37"/>
      <c r="W139" s="37"/>
      <c r="X139" s="37"/>
      <c r="Y139" s="1"/>
      <c r="Z139" s="1"/>
      <c r="AA139" s="1"/>
      <c r="AB139" s="1"/>
      <c r="AC139" s="1"/>
      <c r="AD139" s="1"/>
      <c r="AE139" s="1"/>
      <c r="AF139" s="1"/>
      <c r="AG139" s="38"/>
      <c r="AH139" s="38"/>
      <c r="AI139" s="1"/>
      <c r="AJ139" s="1"/>
      <c r="AK139" s="25"/>
      <c r="AL139" s="25"/>
      <c r="AM139" s="1"/>
      <c r="AN139" s="1"/>
      <c r="AQ139" s="22"/>
      <c r="AR139" s="21"/>
    </row>
    <row r="140" spans="1:44" x14ac:dyDescent="0.25">
      <c r="A140" s="14"/>
      <c r="C140" s="4"/>
      <c r="D140" s="4"/>
      <c r="E140" s="4"/>
      <c r="F140" s="4"/>
      <c r="G140" s="4"/>
      <c r="H140" s="4"/>
      <c r="I140" s="34"/>
      <c r="J140" s="35"/>
      <c r="K140" s="35"/>
      <c r="L140" s="35"/>
      <c r="M140" s="35"/>
      <c r="N140" s="4"/>
      <c r="O140" s="4"/>
      <c r="P140" s="35"/>
      <c r="Q140" s="36"/>
      <c r="R140" s="36"/>
      <c r="S140" s="37"/>
      <c r="T140" s="37"/>
      <c r="U140" s="37"/>
      <c r="V140" s="37"/>
      <c r="W140" s="37"/>
      <c r="X140" s="37"/>
      <c r="Y140" s="1"/>
      <c r="Z140" s="1"/>
      <c r="AA140" s="1"/>
      <c r="AB140" s="1"/>
      <c r="AC140" s="1"/>
      <c r="AD140" s="1"/>
      <c r="AE140" s="1"/>
      <c r="AF140" s="1"/>
      <c r="AG140" s="38"/>
      <c r="AH140" s="38"/>
      <c r="AI140" s="1"/>
      <c r="AJ140" s="1"/>
      <c r="AK140" s="25"/>
      <c r="AL140" s="25"/>
      <c r="AM140" s="1"/>
      <c r="AN140" s="1"/>
      <c r="AQ140" s="22"/>
      <c r="AR140" s="21"/>
    </row>
    <row r="141" spans="1:44" x14ac:dyDescent="0.25">
      <c r="A141" s="14"/>
      <c r="C141" s="4"/>
      <c r="D141" s="4"/>
      <c r="E141" s="4"/>
      <c r="F141" s="4"/>
      <c r="G141" s="4"/>
      <c r="H141" s="4"/>
      <c r="I141" s="34"/>
      <c r="J141" s="35"/>
      <c r="K141" s="35"/>
      <c r="L141" s="35"/>
      <c r="M141" s="35"/>
      <c r="N141" s="4"/>
      <c r="O141" s="4"/>
      <c r="P141" s="35"/>
      <c r="Q141" s="36"/>
      <c r="R141" s="36"/>
      <c r="S141" s="37"/>
      <c r="T141" s="37"/>
      <c r="U141" s="37"/>
      <c r="V141" s="37"/>
      <c r="W141" s="37"/>
      <c r="X141" s="37"/>
      <c r="Y141" s="1"/>
      <c r="Z141" s="1"/>
      <c r="AA141" s="1"/>
      <c r="AB141" s="1"/>
      <c r="AC141" s="1"/>
      <c r="AD141" s="1"/>
      <c r="AE141" s="1"/>
      <c r="AF141" s="1"/>
      <c r="AG141" s="38"/>
      <c r="AH141" s="38"/>
      <c r="AI141" s="1"/>
      <c r="AJ141" s="1"/>
      <c r="AK141" s="25"/>
      <c r="AL141" s="25"/>
      <c r="AM141" s="1"/>
      <c r="AN141" s="1"/>
      <c r="AQ141" s="22"/>
      <c r="AR141" s="21"/>
    </row>
    <row r="142" spans="1:44" x14ac:dyDescent="0.25">
      <c r="A142" s="14"/>
      <c r="C142" s="4"/>
      <c r="D142" s="4"/>
      <c r="E142" s="4"/>
      <c r="F142" s="4"/>
      <c r="G142" s="4"/>
      <c r="H142" s="4"/>
      <c r="I142" s="34"/>
      <c r="J142" s="35"/>
      <c r="K142" s="35"/>
      <c r="L142" s="35"/>
      <c r="M142" s="35"/>
      <c r="N142" s="4"/>
      <c r="O142" s="4"/>
      <c r="P142" s="35"/>
      <c r="Q142" s="36"/>
      <c r="R142" s="36"/>
      <c r="S142" s="37"/>
      <c r="T142" s="37"/>
      <c r="U142" s="37"/>
      <c r="V142" s="37"/>
      <c r="W142" s="37"/>
      <c r="X142" s="37"/>
      <c r="Y142" s="1"/>
      <c r="Z142" s="1"/>
      <c r="AA142" s="1"/>
      <c r="AB142" s="1"/>
      <c r="AC142" s="1"/>
      <c r="AD142" s="1"/>
      <c r="AE142" s="1"/>
      <c r="AF142" s="1"/>
      <c r="AG142" s="38"/>
      <c r="AH142" s="38"/>
      <c r="AI142" s="1"/>
      <c r="AJ142" s="1"/>
      <c r="AK142" s="25"/>
      <c r="AL142" s="25"/>
      <c r="AM142" s="1"/>
      <c r="AN142" s="1"/>
      <c r="AQ142" s="22"/>
      <c r="AR142" s="21"/>
    </row>
    <row r="143" spans="1:44" x14ac:dyDescent="0.25">
      <c r="A143" s="14"/>
      <c r="C143" s="4"/>
      <c r="D143" s="4"/>
      <c r="E143" s="4"/>
      <c r="F143" s="4"/>
      <c r="G143" s="4"/>
      <c r="H143" s="4"/>
      <c r="I143" s="34"/>
      <c r="J143" s="35"/>
      <c r="K143" s="35"/>
      <c r="L143" s="35"/>
      <c r="M143" s="35"/>
      <c r="N143" s="4"/>
      <c r="O143" s="4"/>
      <c r="P143" s="35"/>
      <c r="Q143" s="36"/>
      <c r="R143" s="36"/>
      <c r="S143" s="37"/>
      <c r="T143" s="37"/>
      <c r="U143" s="37"/>
      <c r="V143" s="37"/>
      <c r="W143" s="37"/>
      <c r="X143" s="37"/>
      <c r="Y143" s="1"/>
      <c r="Z143" s="1"/>
      <c r="AA143" s="1"/>
      <c r="AB143" s="1"/>
      <c r="AC143" s="1"/>
      <c r="AD143" s="1"/>
      <c r="AE143" s="1"/>
      <c r="AF143" s="1"/>
      <c r="AG143" s="38"/>
      <c r="AH143" s="38"/>
      <c r="AI143" s="1"/>
      <c r="AJ143" s="1"/>
      <c r="AK143" s="25"/>
      <c r="AL143" s="25"/>
      <c r="AM143" s="1"/>
      <c r="AN143" s="1"/>
      <c r="AQ143" s="22"/>
      <c r="AR143" s="21"/>
    </row>
    <row r="144" spans="1:44" x14ac:dyDescent="0.25">
      <c r="A144" s="14"/>
      <c r="C144" s="4"/>
      <c r="D144" s="4"/>
      <c r="E144" s="4"/>
      <c r="F144" s="4"/>
      <c r="G144" s="4"/>
      <c r="H144" s="4"/>
      <c r="I144" s="34"/>
      <c r="J144" s="35"/>
      <c r="K144" s="35"/>
      <c r="L144" s="35"/>
      <c r="M144" s="35"/>
      <c r="N144" s="4"/>
      <c r="O144" s="4"/>
      <c r="P144" s="35"/>
      <c r="Q144" s="36"/>
      <c r="R144" s="36"/>
      <c r="S144" s="37"/>
      <c r="T144" s="37"/>
      <c r="U144" s="37"/>
      <c r="V144" s="37"/>
      <c r="W144" s="37"/>
      <c r="X144" s="37"/>
      <c r="Y144" s="1"/>
      <c r="Z144" s="1"/>
      <c r="AA144" s="1"/>
      <c r="AB144" s="1"/>
      <c r="AC144" s="1"/>
      <c r="AD144" s="1"/>
      <c r="AE144" s="1"/>
      <c r="AF144" s="1"/>
      <c r="AG144" s="38"/>
      <c r="AH144" s="38"/>
      <c r="AI144" s="1"/>
      <c r="AJ144" s="1"/>
      <c r="AK144" s="25"/>
      <c r="AL144" s="25"/>
      <c r="AM144" s="1"/>
      <c r="AN144" s="1"/>
      <c r="AQ144" s="22"/>
      <c r="AR144" s="21"/>
    </row>
    <row r="145" spans="1:44" x14ac:dyDescent="0.25">
      <c r="A145" s="14"/>
      <c r="C145" s="4"/>
      <c r="D145" s="4"/>
      <c r="E145" s="4"/>
      <c r="F145" s="4"/>
      <c r="G145" s="4"/>
      <c r="H145" s="4"/>
      <c r="I145" s="34"/>
      <c r="J145" s="35"/>
      <c r="K145" s="35"/>
      <c r="L145" s="35"/>
      <c r="M145" s="35"/>
      <c r="N145" s="4"/>
      <c r="O145" s="4"/>
      <c r="P145" s="35"/>
      <c r="Q145" s="36"/>
      <c r="R145" s="36"/>
      <c r="S145" s="37"/>
      <c r="T145" s="37"/>
      <c r="U145" s="37"/>
      <c r="V145" s="37"/>
      <c r="W145" s="37"/>
      <c r="X145" s="37"/>
      <c r="Y145" s="1"/>
      <c r="Z145" s="1"/>
      <c r="AA145" s="1"/>
      <c r="AB145" s="1"/>
      <c r="AC145" s="1"/>
      <c r="AD145" s="1"/>
      <c r="AE145" s="1"/>
      <c r="AF145" s="1"/>
      <c r="AG145" s="38"/>
      <c r="AH145" s="38"/>
      <c r="AI145" s="1"/>
      <c r="AJ145" s="1"/>
      <c r="AK145" s="25"/>
      <c r="AL145" s="25"/>
      <c r="AM145" s="1"/>
      <c r="AN145" s="1"/>
      <c r="AQ145" s="22"/>
      <c r="AR145" s="21"/>
    </row>
    <row r="146" spans="1:44" x14ac:dyDescent="0.25">
      <c r="A146" s="14"/>
      <c r="C146" s="4"/>
      <c r="D146" s="4"/>
      <c r="E146" s="4"/>
      <c r="F146" s="4"/>
      <c r="G146" s="4"/>
      <c r="H146" s="4"/>
      <c r="I146" s="34"/>
      <c r="J146" s="35"/>
      <c r="K146" s="35"/>
      <c r="L146" s="35"/>
      <c r="M146" s="35"/>
      <c r="N146" s="4"/>
      <c r="O146" s="4"/>
      <c r="P146" s="35"/>
      <c r="Q146" s="36"/>
      <c r="R146" s="36"/>
      <c r="S146" s="37"/>
      <c r="T146" s="37"/>
      <c r="U146" s="37"/>
      <c r="V146" s="37"/>
      <c r="W146" s="37"/>
      <c r="X146" s="37"/>
      <c r="Y146" s="1"/>
      <c r="Z146" s="1"/>
      <c r="AA146" s="1"/>
      <c r="AB146" s="1"/>
      <c r="AC146" s="1"/>
      <c r="AD146" s="1"/>
      <c r="AE146" s="1"/>
      <c r="AF146" s="1"/>
      <c r="AG146" s="38"/>
      <c r="AH146" s="38"/>
      <c r="AI146" s="1"/>
      <c r="AJ146" s="1"/>
      <c r="AK146" s="25"/>
      <c r="AL146" s="25"/>
      <c r="AM146" s="1"/>
      <c r="AN146" s="1"/>
      <c r="AQ146" s="22"/>
      <c r="AR146" s="21"/>
    </row>
    <row r="147" spans="1:44" x14ac:dyDescent="0.25">
      <c r="A147" s="14"/>
      <c r="C147" s="4"/>
      <c r="D147" s="4"/>
      <c r="E147" s="4"/>
      <c r="F147" s="4"/>
      <c r="G147" s="4"/>
      <c r="H147" s="4"/>
      <c r="I147" s="34"/>
      <c r="J147" s="35"/>
      <c r="K147" s="35"/>
      <c r="L147" s="35"/>
      <c r="M147" s="35"/>
      <c r="N147" s="4"/>
      <c r="O147" s="4"/>
      <c r="P147" s="35"/>
      <c r="Q147" s="36"/>
      <c r="R147" s="36"/>
      <c r="S147" s="37"/>
      <c r="T147" s="37"/>
      <c r="U147" s="37"/>
      <c r="V147" s="37"/>
      <c r="W147" s="37"/>
      <c r="X147" s="37"/>
      <c r="Y147" s="1"/>
      <c r="Z147" s="1"/>
      <c r="AA147" s="1"/>
      <c r="AB147" s="1"/>
      <c r="AC147" s="1"/>
      <c r="AD147" s="1"/>
      <c r="AE147" s="1"/>
      <c r="AF147" s="1"/>
      <c r="AG147" s="38"/>
      <c r="AH147" s="38"/>
      <c r="AI147" s="1"/>
      <c r="AJ147" s="1"/>
      <c r="AK147" s="25"/>
      <c r="AL147" s="25"/>
      <c r="AM147" s="1"/>
      <c r="AN147" s="1"/>
      <c r="AQ147" s="22"/>
      <c r="AR147" s="21"/>
    </row>
    <row r="148" spans="1:44" x14ac:dyDescent="0.25">
      <c r="A148" s="14"/>
      <c r="C148" s="4"/>
      <c r="D148" s="4"/>
      <c r="E148" s="4"/>
      <c r="F148" s="4"/>
      <c r="G148" s="4"/>
      <c r="H148" s="4"/>
      <c r="I148" s="34"/>
      <c r="J148" s="35"/>
      <c r="K148" s="35"/>
      <c r="L148" s="35"/>
      <c r="M148" s="35"/>
      <c r="N148" s="4"/>
      <c r="O148" s="4"/>
      <c r="P148" s="35"/>
      <c r="Q148" s="36"/>
      <c r="R148" s="36"/>
      <c r="S148" s="37"/>
      <c r="T148" s="37"/>
      <c r="U148" s="37"/>
      <c r="V148" s="37"/>
      <c r="W148" s="37"/>
      <c r="X148" s="37"/>
      <c r="Y148" s="1"/>
      <c r="Z148" s="1"/>
      <c r="AA148" s="1"/>
      <c r="AB148" s="1"/>
      <c r="AC148" s="1"/>
      <c r="AD148" s="1"/>
      <c r="AE148" s="1"/>
      <c r="AF148" s="1"/>
      <c r="AG148" s="38"/>
      <c r="AH148" s="38"/>
      <c r="AI148" s="1"/>
      <c r="AJ148" s="1"/>
      <c r="AK148" s="25"/>
      <c r="AL148" s="25"/>
      <c r="AM148" s="1"/>
      <c r="AN148" s="1"/>
      <c r="AQ148" s="22"/>
      <c r="AR148" s="21"/>
    </row>
    <row r="149" spans="1:44" x14ac:dyDescent="0.25">
      <c r="A149" s="14"/>
      <c r="C149" s="4"/>
      <c r="D149" s="4"/>
      <c r="E149" s="4"/>
      <c r="F149" s="4"/>
      <c r="G149" s="4"/>
      <c r="H149" s="4"/>
      <c r="I149" s="34"/>
      <c r="J149" s="35"/>
      <c r="K149" s="35"/>
      <c r="L149" s="35"/>
      <c r="M149" s="35"/>
      <c r="N149" s="4"/>
      <c r="O149" s="4"/>
      <c r="P149" s="35"/>
      <c r="Q149" s="36"/>
      <c r="R149" s="36"/>
      <c r="S149" s="37"/>
      <c r="T149" s="37"/>
      <c r="U149" s="37"/>
      <c r="V149" s="37"/>
      <c r="W149" s="37"/>
      <c r="X149" s="37"/>
      <c r="Y149" s="1"/>
      <c r="Z149" s="1"/>
      <c r="AA149" s="1"/>
      <c r="AB149" s="1"/>
      <c r="AC149" s="1"/>
      <c r="AD149" s="1"/>
      <c r="AE149" s="1"/>
      <c r="AF149" s="1"/>
      <c r="AG149" s="38"/>
      <c r="AH149" s="38"/>
      <c r="AI149" s="1"/>
      <c r="AJ149" s="1"/>
      <c r="AK149" s="25"/>
      <c r="AL149" s="25"/>
      <c r="AM149" s="1"/>
      <c r="AN149" s="1"/>
      <c r="AQ149" s="22"/>
      <c r="AR149" s="21"/>
    </row>
    <row r="150" spans="1:44" x14ac:dyDescent="0.25">
      <c r="A150" s="14"/>
      <c r="C150" s="4"/>
      <c r="D150" s="4"/>
      <c r="E150" s="4"/>
      <c r="F150" s="4"/>
      <c r="G150" s="4"/>
      <c r="H150" s="4"/>
      <c r="I150" s="34"/>
      <c r="J150" s="35"/>
      <c r="K150" s="35"/>
      <c r="L150" s="35"/>
      <c r="M150" s="35"/>
      <c r="N150" s="4"/>
      <c r="O150" s="4"/>
      <c r="P150" s="35"/>
      <c r="Q150" s="36"/>
      <c r="R150" s="36"/>
      <c r="S150" s="37"/>
      <c r="T150" s="37"/>
      <c r="U150" s="37"/>
      <c r="V150" s="37"/>
      <c r="W150" s="37"/>
      <c r="X150" s="37"/>
      <c r="Y150" s="1"/>
      <c r="Z150" s="1"/>
      <c r="AA150" s="1"/>
      <c r="AB150" s="1"/>
      <c r="AC150" s="1"/>
      <c r="AD150" s="1"/>
      <c r="AE150" s="1"/>
      <c r="AF150" s="1"/>
      <c r="AG150" s="38"/>
      <c r="AH150" s="38"/>
      <c r="AI150" s="1"/>
      <c r="AJ150" s="1"/>
      <c r="AK150" s="25"/>
      <c r="AL150" s="25"/>
      <c r="AM150" s="1"/>
      <c r="AN150" s="1"/>
      <c r="AQ150" s="22"/>
      <c r="AR150" s="21"/>
    </row>
    <row r="151" spans="1:44" x14ac:dyDescent="0.25">
      <c r="A151" s="14"/>
      <c r="C151" s="4"/>
      <c r="D151" s="4"/>
      <c r="E151" s="4"/>
      <c r="F151" s="4"/>
      <c r="G151" s="4"/>
      <c r="H151" s="4"/>
      <c r="I151" s="34"/>
      <c r="J151" s="35"/>
      <c r="K151" s="35"/>
      <c r="L151" s="35"/>
      <c r="M151" s="35"/>
      <c r="N151" s="4"/>
      <c r="O151" s="4"/>
      <c r="P151" s="35"/>
      <c r="Q151" s="36"/>
      <c r="R151" s="36"/>
      <c r="S151" s="37"/>
      <c r="T151" s="37"/>
      <c r="U151" s="37"/>
      <c r="V151" s="37"/>
      <c r="W151" s="37"/>
      <c r="X151" s="37"/>
      <c r="Y151" s="1"/>
      <c r="Z151" s="1"/>
      <c r="AA151" s="1"/>
      <c r="AB151" s="1"/>
      <c r="AC151" s="1"/>
      <c r="AD151" s="1"/>
      <c r="AE151" s="1"/>
      <c r="AF151" s="1"/>
      <c r="AG151" s="38"/>
      <c r="AH151" s="38"/>
      <c r="AI151" s="1"/>
      <c r="AJ151" s="1"/>
      <c r="AK151" s="25"/>
      <c r="AL151" s="25"/>
      <c r="AM151" s="1"/>
      <c r="AN151" s="1"/>
      <c r="AQ151" s="22"/>
      <c r="AR151" s="21"/>
    </row>
    <row r="152" spans="1:44" x14ac:dyDescent="0.25">
      <c r="A152" s="14"/>
      <c r="C152" s="4"/>
      <c r="D152" s="4"/>
      <c r="E152" s="4"/>
      <c r="F152" s="4"/>
      <c r="G152" s="4"/>
      <c r="H152" s="4"/>
      <c r="I152" s="34"/>
      <c r="J152" s="35"/>
      <c r="K152" s="35"/>
      <c r="L152" s="35"/>
      <c r="M152" s="35"/>
      <c r="N152" s="4"/>
      <c r="O152" s="4"/>
      <c r="P152" s="35"/>
      <c r="Q152" s="36"/>
      <c r="R152" s="36"/>
      <c r="S152" s="37"/>
      <c r="T152" s="37"/>
      <c r="U152" s="37"/>
      <c r="V152" s="37"/>
      <c r="W152" s="37"/>
      <c r="X152" s="37"/>
      <c r="Y152" s="1"/>
      <c r="Z152" s="1"/>
      <c r="AA152" s="1"/>
      <c r="AB152" s="1"/>
      <c r="AC152" s="1"/>
      <c r="AD152" s="1"/>
      <c r="AE152" s="1"/>
      <c r="AF152" s="1"/>
      <c r="AG152" s="38"/>
      <c r="AH152" s="38"/>
      <c r="AI152" s="1"/>
      <c r="AJ152" s="1"/>
      <c r="AK152" s="25"/>
      <c r="AL152" s="25"/>
      <c r="AM152" s="1"/>
      <c r="AN152" s="1"/>
      <c r="AQ152" s="22"/>
      <c r="AR152" s="21"/>
    </row>
    <row r="153" spans="1:44" x14ac:dyDescent="0.25">
      <c r="A153" s="14"/>
      <c r="C153" s="4"/>
      <c r="D153" s="4"/>
      <c r="E153" s="4"/>
      <c r="F153" s="4"/>
      <c r="G153" s="4"/>
      <c r="H153" s="4"/>
      <c r="I153" s="34"/>
      <c r="J153" s="35"/>
      <c r="K153" s="35"/>
      <c r="L153" s="35"/>
      <c r="M153" s="35"/>
      <c r="N153" s="4"/>
      <c r="O153" s="4"/>
      <c r="P153" s="35"/>
      <c r="Q153" s="36"/>
      <c r="R153" s="36"/>
      <c r="S153" s="37"/>
      <c r="T153" s="37"/>
      <c r="U153" s="37"/>
      <c r="V153" s="37"/>
      <c r="W153" s="37"/>
      <c r="X153" s="37"/>
      <c r="Y153" s="1"/>
      <c r="Z153" s="1"/>
      <c r="AA153" s="1"/>
      <c r="AB153" s="1"/>
      <c r="AC153" s="1"/>
      <c r="AD153" s="1"/>
      <c r="AE153" s="1"/>
      <c r="AF153" s="1"/>
      <c r="AG153" s="38"/>
      <c r="AH153" s="38"/>
      <c r="AI153" s="1"/>
      <c r="AJ153" s="1"/>
      <c r="AK153" s="25"/>
      <c r="AL153" s="25"/>
      <c r="AM153" s="1"/>
      <c r="AN153" s="1"/>
      <c r="AQ153" s="22"/>
      <c r="AR153" s="21"/>
    </row>
    <row r="154" spans="1:44" x14ac:dyDescent="0.25">
      <c r="A154" s="14"/>
      <c r="C154" s="4"/>
      <c r="D154" s="4"/>
      <c r="E154" s="4"/>
      <c r="F154" s="4"/>
      <c r="G154" s="4"/>
      <c r="H154" s="4"/>
      <c r="I154" s="34"/>
      <c r="J154" s="35"/>
      <c r="K154" s="35"/>
      <c r="L154" s="35"/>
      <c r="M154" s="35"/>
      <c r="N154" s="4"/>
      <c r="O154" s="4"/>
      <c r="P154" s="35"/>
      <c r="Q154" s="36"/>
      <c r="R154" s="36"/>
      <c r="S154" s="37"/>
      <c r="T154" s="37"/>
      <c r="U154" s="37"/>
      <c r="V154" s="37"/>
      <c r="W154" s="37"/>
      <c r="X154" s="37"/>
      <c r="Y154" s="1"/>
      <c r="Z154" s="1"/>
      <c r="AA154" s="1"/>
      <c r="AB154" s="1"/>
      <c r="AC154" s="1"/>
      <c r="AD154" s="1"/>
      <c r="AE154" s="1"/>
      <c r="AF154" s="1"/>
      <c r="AG154" s="38"/>
      <c r="AH154" s="38"/>
      <c r="AI154" s="1"/>
      <c r="AJ154" s="1"/>
      <c r="AK154" s="25"/>
      <c r="AL154" s="25"/>
      <c r="AM154" s="1"/>
      <c r="AN154" s="1"/>
      <c r="AQ154" s="22"/>
      <c r="AR154" s="21"/>
    </row>
    <row r="155" spans="1:44" x14ac:dyDescent="0.25">
      <c r="A155" s="14"/>
      <c r="C155" s="4"/>
      <c r="D155" s="4"/>
      <c r="E155" s="4"/>
      <c r="F155" s="4"/>
      <c r="G155" s="4"/>
      <c r="H155" s="4"/>
      <c r="I155" s="34"/>
      <c r="J155" s="35"/>
      <c r="K155" s="35"/>
      <c r="L155" s="35"/>
      <c r="M155" s="35"/>
      <c r="N155" s="4"/>
      <c r="O155" s="4"/>
      <c r="P155" s="35"/>
      <c r="Q155" s="36"/>
      <c r="R155" s="36"/>
      <c r="S155" s="37"/>
      <c r="T155" s="37"/>
      <c r="U155" s="37"/>
      <c r="V155" s="37"/>
      <c r="W155" s="37"/>
      <c r="X155" s="37"/>
      <c r="Y155" s="1"/>
      <c r="Z155" s="1"/>
      <c r="AA155" s="1"/>
      <c r="AB155" s="1"/>
      <c r="AC155" s="1"/>
      <c r="AD155" s="1"/>
      <c r="AE155" s="1"/>
      <c r="AF155" s="1"/>
      <c r="AG155" s="38"/>
      <c r="AH155" s="38"/>
      <c r="AI155" s="1"/>
      <c r="AJ155" s="1"/>
      <c r="AK155" s="25"/>
      <c r="AL155" s="25"/>
      <c r="AM155" s="1"/>
      <c r="AN155" s="1"/>
      <c r="AQ155" s="22"/>
      <c r="AR155" s="21"/>
    </row>
    <row r="156" spans="1:44" x14ac:dyDescent="0.25">
      <c r="A156" s="14"/>
      <c r="C156" s="4"/>
      <c r="D156" s="4"/>
      <c r="E156" s="4"/>
      <c r="F156" s="4"/>
      <c r="G156" s="4"/>
      <c r="H156" s="4"/>
      <c r="I156" s="34"/>
      <c r="J156" s="35"/>
      <c r="K156" s="35"/>
      <c r="L156" s="35"/>
      <c r="M156" s="35"/>
      <c r="N156" s="4"/>
      <c r="O156" s="4"/>
      <c r="P156" s="35"/>
      <c r="Q156" s="36"/>
      <c r="R156" s="36"/>
      <c r="S156" s="37"/>
      <c r="T156" s="37"/>
      <c r="U156" s="37"/>
      <c r="V156" s="37"/>
      <c r="W156" s="37"/>
      <c r="X156" s="37"/>
      <c r="Y156" s="1"/>
      <c r="Z156" s="1"/>
      <c r="AA156" s="1"/>
      <c r="AB156" s="1"/>
      <c r="AC156" s="1"/>
      <c r="AD156" s="1"/>
      <c r="AE156" s="1"/>
      <c r="AF156" s="1"/>
      <c r="AG156" s="38"/>
      <c r="AH156" s="38"/>
      <c r="AI156" s="1"/>
      <c r="AJ156" s="1"/>
      <c r="AK156" s="25"/>
      <c r="AL156" s="25"/>
      <c r="AM156" s="1"/>
      <c r="AN156" s="1"/>
      <c r="AQ156" s="22"/>
      <c r="AR156" s="21"/>
    </row>
    <row r="157" spans="1:44" x14ac:dyDescent="0.25">
      <c r="A157" s="14"/>
      <c r="C157" s="4"/>
      <c r="D157" s="4"/>
      <c r="E157" s="4"/>
      <c r="F157" s="4"/>
      <c r="G157" s="4"/>
      <c r="H157" s="4"/>
      <c r="I157" s="34"/>
      <c r="J157" s="35"/>
      <c r="K157" s="35"/>
      <c r="L157" s="35"/>
      <c r="M157" s="35"/>
      <c r="N157" s="4"/>
      <c r="O157" s="4"/>
      <c r="P157" s="35"/>
      <c r="Q157" s="36"/>
      <c r="R157" s="36"/>
      <c r="S157" s="37"/>
      <c r="T157" s="37"/>
      <c r="U157" s="37"/>
      <c r="V157" s="37"/>
      <c r="W157" s="37"/>
      <c r="X157" s="37"/>
      <c r="Y157" s="1"/>
      <c r="Z157" s="1"/>
      <c r="AA157" s="1"/>
      <c r="AB157" s="1"/>
      <c r="AC157" s="1"/>
      <c r="AD157" s="1"/>
      <c r="AE157" s="1"/>
      <c r="AF157" s="1"/>
      <c r="AG157" s="38"/>
      <c r="AH157" s="38"/>
      <c r="AI157" s="1"/>
      <c r="AJ157" s="1"/>
      <c r="AK157" s="25"/>
      <c r="AL157" s="25"/>
      <c r="AM157" s="1"/>
      <c r="AN157" s="1"/>
      <c r="AQ157" s="22"/>
      <c r="AR157" s="21"/>
    </row>
    <row r="158" spans="1:44" x14ac:dyDescent="0.25">
      <c r="A158" s="14"/>
      <c r="C158" s="4"/>
      <c r="D158" s="4"/>
      <c r="E158" s="4"/>
      <c r="F158" s="4"/>
      <c r="G158" s="4"/>
      <c r="H158" s="4"/>
      <c r="I158" s="34"/>
      <c r="J158" s="35"/>
      <c r="K158" s="35"/>
      <c r="L158" s="35"/>
      <c r="M158" s="35"/>
      <c r="N158" s="4"/>
      <c r="O158" s="4"/>
      <c r="P158" s="35"/>
      <c r="Q158" s="36"/>
      <c r="R158" s="36"/>
      <c r="S158" s="37"/>
      <c r="T158" s="37"/>
      <c r="U158" s="37"/>
      <c r="V158" s="37"/>
      <c r="W158" s="37"/>
      <c r="X158" s="37"/>
      <c r="Y158" s="1"/>
      <c r="Z158" s="1"/>
      <c r="AA158" s="1"/>
      <c r="AB158" s="1"/>
      <c r="AC158" s="1"/>
      <c r="AD158" s="1"/>
      <c r="AE158" s="1"/>
      <c r="AF158" s="1"/>
      <c r="AG158" s="38"/>
      <c r="AH158" s="38"/>
      <c r="AI158" s="1"/>
      <c r="AJ158" s="1"/>
      <c r="AK158" s="25"/>
      <c r="AL158" s="25"/>
      <c r="AM158" s="1"/>
      <c r="AN158" s="1"/>
      <c r="AQ158" s="22"/>
      <c r="AR158" s="21"/>
    </row>
    <row r="159" spans="1:44" x14ac:dyDescent="0.25">
      <c r="A159" s="14"/>
      <c r="C159" s="4"/>
      <c r="D159" s="4"/>
      <c r="E159" s="4"/>
      <c r="F159" s="4"/>
      <c r="G159" s="4"/>
      <c r="H159" s="4"/>
      <c r="I159" s="34"/>
      <c r="J159" s="35"/>
      <c r="K159" s="35"/>
      <c r="L159" s="35"/>
      <c r="M159" s="35"/>
      <c r="N159" s="4"/>
      <c r="O159" s="4"/>
      <c r="P159" s="35"/>
      <c r="Q159" s="36"/>
      <c r="R159" s="36"/>
      <c r="S159" s="37"/>
      <c r="T159" s="37"/>
      <c r="U159" s="37"/>
      <c r="V159" s="37"/>
      <c r="W159" s="37"/>
      <c r="X159" s="37"/>
      <c r="Y159" s="1"/>
      <c r="Z159" s="1"/>
      <c r="AA159" s="1"/>
      <c r="AB159" s="1"/>
      <c r="AC159" s="1"/>
      <c r="AD159" s="1"/>
      <c r="AE159" s="1"/>
      <c r="AF159" s="1"/>
      <c r="AG159" s="38"/>
      <c r="AH159" s="38"/>
      <c r="AI159" s="1"/>
      <c r="AJ159" s="1"/>
      <c r="AK159" s="25"/>
      <c r="AL159" s="25"/>
      <c r="AM159" s="1"/>
      <c r="AN159" s="1"/>
      <c r="AQ159" s="22"/>
      <c r="AR159" s="21"/>
    </row>
    <row r="160" spans="1:44" x14ac:dyDescent="0.25">
      <c r="A160" s="14"/>
      <c r="C160" s="4"/>
      <c r="D160" s="4"/>
      <c r="E160" s="4"/>
      <c r="F160" s="4"/>
      <c r="G160" s="4"/>
      <c r="H160" s="4"/>
      <c r="I160" s="34"/>
      <c r="J160" s="35"/>
      <c r="K160" s="35"/>
      <c r="L160" s="35"/>
      <c r="M160" s="35"/>
      <c r="N160" s="4"/>
      <c r="O160" s="4"/>
      <c r="P160" s="35"/>
      <c r="Q160" s="36"/>
      <c r="R160" s="36"/>
      <c r="S160" s="37"/>
      <c r="T160" s="37"/>
      <c r="U160" s="37"/>
      <c r="V160" s="37"/>
      <c r="W160" s="37"/>
      <c r="X160" s="37"/>
      <c r="Y160" s="1"/>
      <c r="Z160" s="1"/>
      <c r="AA160" s="1"/>
      <c r="AB160" s="1"/>
      <c r="AC160" s="1"/>
      <c r="AD160" s="1"/>
      <c r="AE160" s="1"/>
      <c r="AF160" s="1"/>
      <c r="AG160" s="38"/>
      <c r="AH160" s="38"/>
      <c r="AI160" s="1"/>
      <c r="AJ160" s="1"/>
      <c r="AK160" s="25"/>
      <c r="AL160" s="25"/>
      <c r="AM160" s="1"/>
      <c r="AN160" s="1"/>
      <c r="AQ160" s="22"/>
      <c r="AR160" s="21"/>
    </row>
    <row r="161" spans="1:44" x14ac:dyDescent="0.25">
      <c r="A161" s="14"/>
      <c r="C161" s="4"/>
      <c r="D161" s="4"/>
      <c r="E161" s="4"/>
      <c r="F161" s="4"/>
      <c r="G161" s="4"/>
      <c r="H161" s="4"/>
      <c r="I161" s="34"/>
      <c r="J161" s="35"/>
      <c r="K161" s="35"/>
      <c r="L161" s="35"/>
      <c r="M161" s="35"/>
      <c r="N161" s="4"/>
      <c r="O161" s="4"/>
      <c r="P161" s="35"/>
      <c r="Q161" s="36"/>
      <c r="R161" s="36"/>
      <c r="S161" s="37"/>
      <c r="T161" s="37"/>
      <c r="U161" s="37"/>
      <c r="V161" s="37"/>
      <c r="W161" s="37"/>
      <c r="X161" s="37"/>
      <c r="Y161" s="1"/>
      <c r="Z161" s="1"/>
      <c r="AA161" s="1"/>
      <c r="AB161" s="1"/>
      <c r="AC161" s="1"/>
      <c r="AD161" s="1"/>
      <c r="AE161" s="1"/>
      <c r="AF161" s="1"/>
      <c r="AG161" s="38"/>
      <c r="AH161" s="38"/>
      <c r="AI161" s="1"/>
      <c r="AJ161" s="1"/>
      <c r="AK161" s="25"/>
      <c r="AL161" s="25"/>
      <c r="AM161" s="1"/>
      <c r="AN161" s="1"/>
      <c r="AQ161" s="22"/>
      <c r="AR161" s="21"/>
    </row>
    <row r="162" spans="1:44" x14ac:dyDescent="0.25">
      <c r="A162" s="14"/>
      <c r="C162" s="4"/>
      <c r="D162" s="4"/>
      <c r="E162" s="4"/>
      <c r="F162" s="4"/>
      <c r="G162" s="4"/>
      <c r="H162" s="4"/>
      <c r="I162" s="34"/>
      <c r="J162" s="35"/>
      <c r="K162" s="35"/>
      <c r="L162" s="35"/>
      <c r="M162" s="35"/>
      <c r="N162" s="4"/>
      <c r="O162" s="4"/>
      <c r="P162" s="35"/>
      <c r="Q162" s="36"/>
      <c r="R162" s="36"/>
      <c r="S162" s="37"/>
      <c r="T162" s="37"/>
      <c r="U162" s="37"/>
      <c r="V162" s="37"/>
      <c r="W162" s="37"/>
      <c r="X162" s="37"/>
      <c r="Y162" s="1"/>
      <c r="Z162" s="1"/>
      <c r="AA162" s="1"/>
      <c r="AB162" s="1"/>
      <c r="AC162" s="1"/>
      <c r="AD162" s="1"/>
      <c r="AE162" s="1"/>
      <c r="AF162" s="1"/>
      <c r="AG162" s="38"/>
      <c r="AH162" s="38"/>
      <c r="AI162" s="1"/>
      <c r="AJ162" s="1"/>
      <c r="AK162" s="25"/>
      <c r="AL162" s="25"/>
      <c r="AM162" s="1"/>
      <c r="AN162" s="1"/>
      <c r="AQ162" s="22"/>
      <c r="AR162" s="21"/>
    </row>
    <row r="163" spans="1:44" x14ac:dyDescent="0.25">
      <c r="A163" s="14"/>
      <c r="C163" s="4"/>
      <c r="D163" s="4"/>
      <c r="E163" s="4"/>
      <c r="F163" s="4"/>
      <c r="G163" s="4"/>
      <c r="H163" s="4"/>
      <c r="I163" s="34"/>
      <c r="J163" s="35"/>
      <c r="K163" s="35"/>
      <c r="L163" s="35"/>
      <c r="M163" s="35"/>
      <c r="N163" s="4"/>
      <c r="O163" s="4"/>
      <c r="P163" s="35"/>
      <c r="Q163" s="36"/>
      <c r="R163" s="36"/>
      <c r="S163" s="37"/>
      <c r="T163" s="37"/>
      <c r="U163" s="37"/>
      <c r="V163" s="37"/>
      <c r="W163" s="37"/>
      <c r="X163" s="37"/>
      <c r="Y163" s="1"/>
      <c r="Z163" s="1"/>
      <c r="AA163" s="1"/>
      <c r="AB163" s="1"/>
      <c r="AC163" s="1"/>
      <c r="AD163" s="1"/>
      <c r="AE163" s="1"/>
      <c r="AF163" s="1"/>
      <c r="AG163" s="38"/>
      <c r="AH163" s="38"/>
      <c r="AI163" s="1"/>
      <c r="AJ163" s="1"/>
      <c r="AK163" s="25"/>
      <c r="AL163" s="25"/>
      <c r="AM163" s="1"/>
      <c r="AN163" s="1"/>
      <c r="AQ163" s="22"/>
      <c r="AR163" s="21"/>
    </row>
    <row r="164" spans="1:44" x14ac:dyDescent="0.25">
      <c r="A164" s="14"/>
      <c r="C164" s="4"/>
      <c r="D164" s="4"/>
      <c r="E164" s="4"/>
      <c r="F164" s="4"/>
      <c r="G164" s="4"/>
      <c r="H164" s="4"/>
      <c r="I164" s="34"/>
      <c r="J164" s="35"/>
      <c r="K164" s="35"/>
      <c r="L164" s="35"/>
      <c r="M164" s="35"/>
      <c r="N164" s="4"/>
      <c r="O164" s="4"/>
      <c r="P164" s="35"/>
      <c r="Q164" s="36"/>
      <c r="R164" s="36"/>
      <c r="S164" s="37"/>
      <c r="T164" s="37"/>
      <c r="U164" s="37"/>
      <c r="V164" s="37"/>
      <c r="W164" s="37"/>
      <c r="X164" s="37"/>
      <c r="Y164" s="1"/>
      <c r="Z164" s="1"/>
      <c r="AA164" s="1"/>
      <c r="AB164" s="1"/>
      <c r="AC164" s="1"/>
      <c r="AD164" s="1"/>
      <c r="AE164" s="1"/>
      <c r="AF164" s="1"/>
      <c r="AG164" s="38"/>
      <c r="AH164" s="38"/>
      <c r="AI164" s="1"/>
      <c r="AJ164" s="1"/>
      <c r="AK164" s="25"/>
      <c r="AL164" s="25"/>
      <c r="AM164" s="1"/>
      <c r="AN164" s="1"/>
      <c r="AQ164" s="22"/>
      <c r="AR164" s="21"/>
    </row>
    <row r="165" spans="1:44" x14ac:dyDescent="0.25">
      <c r="A165" s="14"/>
      <c r="C165" s="4"/>
      <c r="D165" s="4"/>
      <c r="E165" s="4"/>
      <c r="F165" s="4"/>
      <c r="G165" s="4"/>
      <c r="H165" s="4"/>
      <c r="I165" s="34"/>
      <c r="J165" s="35"/>
      <c r="K165" s="35"/>
      <c r="L165" s="35"/>
      <c r="M165" s="35"/>
      <c r="N165" s="4"/>
      <c r="O165" s="4"/>
      <c r="P165" s="35"/>
      <c r="Q165" s="36"/>
      <c r="R165" s="36"/>
      <c r="S165" s="37"/>
      <c r="T165" s="37"/>
      <c r="U165" s="37"/>
      <c r="V165" s="37"/>
      <c r="W165" s="37"/>
      <c r="X165" s="37"/>
      <c r="Y165" s="1"/>
      <c r="Z165" s="1"/>
      <c r="AA165" s="1"/>
      <c r="AB165" s="1"/>
      <c r="AC165" s="1"/>
      <c r="AD165" s="1"/>
      <c r="AE165" s="1"/>
      <c r="AF165" s="1"/>
      <c r="AG165" s="38"/>
      <c r="AH165" s="38"/>
      <c r="AI165" s="1"/>
      <c r="AJ165" s="1"/>
      <c r="AK165" s="25"/>
      <c r="AL165" s="25"/>
      <c r="AM165" s="1"/>
      <c r="AN165" s="1"/>
      <c r="AQ165" s="22"/>
      <c r="AR165" s="21"/>
    </row>
    <row r="166" spans="1:44" x14ac:dyDescent="0.25">
      <c r="A166" s="14"/>
      <c r="C166" s="4"/>
      <c r="D166" s="4"/>
      <c r="E166" s="4"/>
      <c r="F166" s="4"/>
      <c r="G166" s="4"/>
      <c r="H166" s="4"/>
      <c r="I166" s="34"/>
      <c r="J166" s="35"/>
      <c r="K166" s="35"/>
      <c r="L166" s="35"/>
      <c r="M166" s="35"/>
      <c r="N166" s="4"/>
      <c r="O166" s="4"/>
      <c r="P166" s="35"/>
      <c r="Q166" s="36"/>
      <c r="R166" s="36"/>
      <c r="S166" s="37"/>
      <c r="T166" s="37"/>
      <c r="U166" s="37"/>
      <c r="V166" s="37"/>
      <c r="W166" s="37"/>
      <c r="X166" s="37"/>
      <c r="Y166" s="1"/>
      <c r="Z166" s="1"/>
      <c r="AA166" s="1"/>
      <c r="AB166" s="1"/>
      <c r="AC166" s="1"/>
      <c r="AD166" s="1"/>
      <c r="AE166" s="1"/>
      <c r="AF166" s="1"/>
      <c r="AG166" s="38"/>
      <c r="AH166" s="38"/>
      <c r="AI166" s="1"/>
      <c r="AJ166" s="1"/>
      <c r="AK166" s="25"/>
      <c r="AL166" s="25"/>
      <c r="AM166" s="1"/>
      <c r="AN166" s="1"/>
      <c r="AQ166" s="22"/>
      <c r="AR166" s="21"/>
    </row>
    <row r="167" spans="1:44" x14ac:dyDescent="0.25">
      <c r="A167" s="14"/>
      <c r="C167" s="4"/>
      <c r="D167" s="4"/>
      <c r="E167" s="4"/>
      <c r="F167" s="4"/>
      <c r="G167" s="4"/>
      <c r="H167" s="4"/>
      <c r="I167" s="34"/>
      <c r="J167" s="35"/>
      <c r="K167" s="35"/>
      <c r="L167" s="35"/>
      <c r="M167" s="35"/>
      <c r="N167" s="4"/>
      <c r="O167" s="4"/>
      <c r="P167" s="35"/>
      <c r="Q167" s="36"/>
      <c r="R167" s="36"/>
      <c r="S167" s="37"/>
      <c r="T167" s="37"/>
      <c r="U167" s="37"/>
      <c r="V167" s="37"/>
      <c r="W167" s="37"/>
      <c r="X167" s="37"/>
      <c r="Y167" s="1"/>
      <c r="Z167" s="1"/>
      <c r="AA167" s="1"/>
      <c r="AB167" s="1"/>
      <c r="AC167" s="1"/>
      <c r="AD167" s="1"/>
      <c r="AE167" s="1"/>
      <c r="AF167" s="1"/>
      <c r="AG167" s="38"/>
      <c r="AH167" s="38"/>
      <c r="AI167" s="1"/>
      <c r="AJ167" s="1"/>
      <c r="AK167" s="25"/>
      <c r="AL167" s="25"/>
      <c r="AM167" s="1"/>
      <c r="AN167" s="1"/>
      <c r="AQ167" s="22"/>
      <c r="AR167" s="21"/>
    </row>
    <row r="168" spans="1:44" x14ac:dyDescent="0.25">
      <c r="A168" s="14"/>
      <c r="C168" s="4"/>
      <c r="D168" s="4"/>
      <c r="E168" s="4"/>
      <c r="F168" s="4"/>
      <c r="G168" s="4"/>
      <c r="H168" s="4"/>
      <c r="I168" s="34"/>
      <c r="J168" s="35"/>
      <c r="K168" s="35"/>
      <c r="L168" s="35"/>
      <c r="M168" s="35"/>
      <c r="N168" s="4"/>
      <c r="O168" s="4"/>
      <c r="P168" s="35"/>
      <c r="Q168" s="36"/>
      <c r="R168" s="36"/>
      <c r="S168" s="37"/>
      <c r="T168" s="37"/>
      <c r="U168" s="37"/>
      <c r="V168" s="37"/>
      <c r="W168" s="37"/>
      <c r="X168" s="37"/>
      <c r="Y168" s="1"/>
      <c r="Z168" s="1"/>
      <c r="AA168" s="1"/>
      <c r="AB168" s="1"/>
      <c r="AC168" s="1"/>
      <c r="AD168" s="1"/>
      <c r="AE168" s="1"/>
      <c r="AF168" s="1"/>
      <c r="AG168" s="38"/>
      <c r="AH168" s="38"/>
      <c r="AI168" s="1"/>
      <c r="AJ168" s="1"/>
      <c r="AK168" s="25"/>
      <c r="AL168" s="25"/>
      <c r="AM168" s="1"/>
      <c r="AN168" s="1"/>
      <c r="AQ168" s="22"/>
      <c r="AR168" s="21"/>
    </row>
    <row r="169" spans="1:44" x14ac:dyDescent="0.25">
      <c r="A169" s="14"/>
      <c r="C169" s="4"/>
      <c r="D169" s="4"/>
      <c r="E169" s="4"/>
      <c r="F169" s="4"/>
      <c r="G169" s="4"/>
      <c r="H169" s="4"/>
      <c r="I169" s="34"/>
      <c r="J169" s="35"/>
      <c r="K169" s="35"/>
      <c r="L169" s="35"/>
      <c r="M169" s="35"/>
      <c r="N169" s="4"/>
      <c r="O169" s="4"/>
      <c r="P169" s="35"/>
      <c r="Q169" s="36"/>
      <c r="R169" s="36"/>
      <c r="S169" s="37"/>
      <c r="T169" s="37"/>
      <c r="U169" s="37"/>
      <c r="V169" s="37"/>
      <c r="W169" s="37"/>
      <c r="X169" s="37"/>
      <c r="Y169" s="1"/>
      <c r="Z169" s="1"/>
      <c r="AA169" s="1"/>
      <c r="AB169" s="1"/>
      <c r="AC169" s="1"/>
      <c r="AD169" s="1"/>
      <c r="AE169" s="1"/>
      <c r="AF169" s="1"/>
      <c r="AG169" s="38"/>
      <c r="AH169" s="38"/>
      <c r="AI169" s="1"/>
      <c r="AJ169" s="1"/>
      <c r="AK169" s="25"/>
      <c r="AL169" s="25"/>
      <c r="AM169" s="1"/>
      <c r="AN169" s="1"/>
      <c r="AQ169" s="22"/>
      <c r="AR169" s="21"/>
    </row>
    <row r="170" spans="1:44" x14ac:dyDescent="0.25">
      <c r="A170" s="14"/>
      <c r="C170" s="4"/>
      <c r="D170" s="4"/>
      <c r="E170" s="4"/>
      <c r="F170" s="4"/>
      <c r="G170" s="4"/>
      <c r="H170" s="4"/>
      <c r="I170" s="34"/>
      <c r="J170" s="35"/>
      <c r="K170" s="35"/>
      <c r="L170" s="35"/>
      <c r="M170" s="35"/>
      <c r="N170" s="4"/>
      <c r="O170" s="4"/>
      <c r="P170" s="35"/>
      <c r="Q170" s="36"/>
      <c r="R170" s="36"/>
      <c r="S170" s="37"/>
      <c r="T170" s="37"/>
      <c r="U170" s="37"/>
      <c r="V170" s="37"/>
      <c r="W170" s="37"/>
      <c r="X170" s="37"/>
      <c r="Y170" s="1"/>
      <c r="Z170" s="1"/>
      <c r="AA170" s="1"/>
      <c r="AB170" s="1"/>
      <c r="AC170" s="1"/>
      <c r="AD170" s="1"/>
      <c r="AE170" s="1"/>
      <c r="AF170" s="1"/>
      <c r="AG170" s="38"/>
      <c r="AH170" s="38"/>
      <c r="AI170" s="1"/>
      <c r="AJ170" s="1"/>
      <c r="AK170" s="25"/>
      <c r="AL170" s="25"/>
      <c r="AM170" s="1"/>
      <c r="AN170" s="1"/>
      <c r="AQ170" s="22"/>
      <c r="AR170" s="21"/>
    </row>
    <row r="171" spans="1:44" x14ac:dyDescent="0.25">
      <c r="A171" s="14"/>
      <c r="C171" s="4"/>
      <c r="D171" s="4"/>
      <c r="E171" s="4"/>
      <c r="F171" s="4"/>
      <c r="G171" s="4"/>
      <c r="H171" s="4"/>
      <c r="I171" s="34"/>
      <c r="J171" s="35"/>
      <c r="K171" s="35"/>
      <c r="L171" s="35"/>
      <c r="M171" s="35"/>
      <c r="N171" s="4"/>
      <c r="O171" s="4"/>
      <c r="P171" s="35"/>
      <c r="Q171" s="36"/>
      <c r="R171" s="36"/>
      <c r="S171" s="37"/>
      <c r="T171" s="37"/>
      <c r="U171" s="37"/>
      <c r="V171" s="37"/>
      <c r="W171" s="37"/>
      <c r="X171" s="37"/>
      <c r="Y171" s="1"/>
      <c r="Z171" s="1"/>
      <c r="AA171" s="1"/>
      <c r="AB171" s="1"/>
      <c r="AC171" s="1"/>
      <c r="AD171" s="1"/>
      <c r="AE171" s="1"/>
      <c r="AF171" s="1"/>
      <c r="AG171" s="38"/>
      <c r="AH171" s="38"/>
      <c r="AI171" s="1"/>
      <c r="AJ171" s="1"/>
      <c r="AK171" s="25"/>
      <c r="AL171" s="25"/>
      <c r="AM171" s="1"/>
      <c r="AN171" s="1"/>
      <c r="AQ171" s="22"/>
      <c r="AR171" s="21"/>
    </row>
    <row r="172" spans="1:44" x14ac:dyDescent="0.25">
      <c r="A172" s="14"/>
      <c r="C172" s="4"/>
      <c r="D172" s="4"/>
      <c r="E172" s="4"/>
      <c r="F172" s="4"/>
      <c r="G172" s="4"/>
      <c r="H172" s="4"/>
      <c r="I172" s="34"/>
      <c r="J172" s="35"/>
      <c r="K172" s="35"/>
      <c r="L172" s="35"/>
      <c r="M172" s="35"/>
      <c r="N172" s="4"/>
      <c r="O172" s="4"/>
      <c r="P172" s="35"/>
      <c r="Q172" s="36"/>
      <c r="R172" s="36"/>
      <c r="S172" s="37"/>
      <c r="T172" s="37"/>
      <c r="U172" s="37"/>
      <c r="V172" s="37"/>
      <c r="W172" s="37"/>
      <c r="X172" s="37"/>
      <c r="Y172" s="1"/>
      <c r="Z172" s="1"/>
      <c r="AA172" s="1"/>
      <c r="AB172" s="1"/>
      <c r="AC172" s="1"/>
      <c r="AD172" s="1"/>
      <c r="AE172" s="1"/>
      <c r="AF172" s="1"/>
      <c r="AG172" s="38"/>
      <c r="AH172" s="38"/>
      <c r="AI172" s="1"/>
      <c r="AJ172" s="1"/>
      <c r="AK172" s="25"/>
      <c r="AL172" s="25"/>
      <c r="AM172" s="1"/>
      <c r="AN172" s="1"/>
      <c r="AQ172" s="22"/>
      <c r="AR172" s="21"/>
    </row>
    <row r="173" spans="1:44" x14ac:dyDescent="0.25">
      <c r="A173" s="14"/>
      <c r="C173" s="4"/>
      <c r="D173" s="4"/>
      <c r="E173" s="4"/>
      <c r="F173" s="4"/>
      <c r="G173" s="4"/>
      <c r="H173" s="4"/>
      <c r="I173" s="34"/>
      <c r="J173" s="35"/>
      <c r="K173" s="35"/>
      <c r="L173" s="35"/>
      <c r="M173" s="35"/>
      <c r="N173" s="4"/>
      <c r="O173" s="4"/>
      <c r="P173" s="35"/>
      <c r="Q173" s="36"/>
      <c r="R173" s="36"/>
      <c r="S173" s="37"/>
      <c r="T173" s="37"/>
      <c r="U173" s="37"/>
      <c r="V173" s="37"/>
      <c r="W173" s="37"/>
      <c r="X173" s="37"/>
      <c r="Y173" s="1"/>
      <c r="Z173" s="1"/>
      <c r="AA173" s="1"/>
      <c r="AB173" s="1"/>
      <c r="AC173" s="1"/>
      <c r="AD173" s="1"/>
      <c r="AE173" s="1"/>
      <c r="AF173" s="1"/>
      <c r="AG173" s="38"/>
      <c r="AH173" s="38"/>
      <c r="AI173" s="1"/>
      <c r="AJ173" s="1"/>
      <c r="AK173" s="25"/>
      <c r="AL173" s="25"/>
      <c r="AM173" s="1"/>
      <c r="AN173" s="1"/>
      <c r="AQ173" s="22"/>
      <c r="AR173" s="21"/>
    </row>
    <row r="174" spans="1:44" x14ac:dyDescent="0.25">
      <c r="A174" s="14"/>
      <c r="C174" s="4"/>
      <c r="D174" s="4"/>
      <c r="E174" s="4"/>
      <c r="F174" s="4"/>
      <c r="G174" s="4"/>
      <c r="H174" s="4"/>
      <c r="I174" s="34"/>
      <c r="J174" s="35"/>
      <c r="K174" s="35"/>
      <c r="L174" s="35"/>
      <c r="M174" s="35"/>
      <c r="N174" s="4"/>
      <c r="O174" s="4"/>
      <c r="P174" s="35"/>
      <c r="Q174" s="36"/>
      <c r="R174" s="36"/>
      <c r="S174" s="37"/>
      <c r="T174" s="37"/>
      <c r="U174" s="37"/>
      <c r="V174" s="37"/>
      <c r="W174" s="37"/>
      <c r="X174" s="37"/>
      <c r="Y174" s="1"/>
      <c r="Z174" s="1"/>
      <c r="AA174" s="1"/>
      <c r="AB174" s="1"/>
      <c r="AC174" s="1"/>
      <c r="AD174" s="1"/>
      <c r="AE174" s="1"/>
      <c r="AF174" s="1"/>
      <c r="AG174" s="38"/>
      <c r="AH174" s="38"/>
      <c r="AI174" s="1"/>
      <c r="AJ174" s="1"/>
      <c r="AK174" s="25"/>
      <c r="AL174" s="25"/>
      <c r="AM174" s="1"/>
      <c r="AN174" s="1"/>
      <c r="AQ174" s="22"/>
      <c r="AR174" s="21"/>
    </row>
    <row r="175" spans="1:44" x14ac:dyDescent="0.25">
      <c r="A175" s="14"/>
      <c r="C175" s="4"/>
      <c r="D175" s="4"/>
      <c r="E175" s="4"/>
      <c r="F175" s="4"/>
      <c r="G175" s="4"/>
      <c r="H175" s="4"/>
      <c r="I175" s="34"/>
      <c r="J175" s="35"/>
      <c r="K175" s="35"/>
      <c r="L175" s="35"/>
      <c r="M175" s="35"/>
      <c r="N175" s="4"/>
      <c r="O175" s="4"/>
      <c r="P175" s="35"/>
      <c r="Q175" s="36"/>
      <c r="R175" s="36"/>
      <c r="S175" s="37"/>
      <c r="T175" s="37"/>
      <c r="U175" s="37"/>
      <c r="V175" s="37"/>
      <c r="W175" s="37"/>
      <c r="X175" s="37"/>
      <c r="Y175" s="1"/>
      <c r="Z175" s="1"/>
      <c r="AA175" s="1"/>
      <c r="AB175" s="1"/>
      <c r="AC175" s="1"/>
      <c r="AD175" s="1"/>
      <c r="AE175" s="1"/>
      <c r="AF175" s="1"/>
      <c r="AG175" s="38"/>
      <c r="AH175" s="38"/>
      <c r="AI175" s="1"/>
      <c r="AJ175" s="1"/>
      <c r="AK175" s="25"/>
      <c r="AL175" s="25"/>
      <c r="AM175" s="1"/>
      <c r="AN175" s="1"/>
      <c r="AQ175" s="22"/>
      <c r="AR175" s="21"/>
    </row>
    <row r="176" spans="1:44" x14ac:dyDescent="0.25">
      <c r="A176" s="14"/>
      <c r="C176" s="4"/>
      <c r="D176" s="4"/>
      <c r="E176" s="4"/>
      <c r="F176" s="4"/>
      <c r="G176" s="4"/>
      <c r="H176" s="4"/>
      <c r="I176" s="34"/>
      <c r="J176" s="35"/>
      <c r="K176" s="35"/>
      <c r="L176" s="35"/>
      <c r="M176" s="35"/>
      <c r="N176" s="4"/>
      <c r="O176" s="4"/>
      <c r="P176" s="35"/>
      <c r="Q176" s="36"/>
      <c r="R176" s="36"/>
      <c r="S176" s="37"/>
      <c r="T176" s="37"/>
      <c r="U176" s="37"/>
      <c r="V176" s="37"/>
      <c r="W176" s="37"/>
      <c r="X176" s="37"/>
      <c r="Y176" s="1"/>
      <c r="Z176" s="1"/>
      <c r="AA176" s="1"/>
      <c r="AB176" s="1"/>
      <c r="AC176" s="1"/>
      <c r="AD176" s="1"/>
      <c r="AE176" s="1"/>
      <c r="AF176" s="1"/>
      <c r="AG176" s="38"/>
      <c r="AH176" s="38"/>
      <c r="AI176" s="1"/>
      <c r="AJ176" s="1"/>
      <c r="AK176" s="25"/>
      <c r="AL176" s="25"/>
      <c r="AM176" s="1"/>
      <c r="AN176" s="1"/>
      <c r="AQ176" s="22"/>
      <c r="AR176" s="21"/>
    </row>
    <row r="177" spans="1:44" x14ac:dyDescent="0.25">
      <c r="A177" s="14"/>
      <c r="C177" s="4"/>
      <c r="D177" s="4"/>
      <c r="E177" s="4"/>
      <c r="F177" s="4"/>
      <c r="G177" s="4"/>
      <c r="H177" s="4"/>
      <c r="I177" s="34"/>
      <c r="J177" s="35"/>
      <c r="K177" s="35"/>
      <c r="L177" s="35"/>
      <c r="M177" s="35"/>
      <c r="N177" s="4"/>
      <c r="O177" s="4"/>
      <c r="P177" s="35"/>
      <c r="Q177" s="36"/>
      <c r="R177" s="36"/>
      <c r="S177" s="37"/>
      <c r="T177" s="37"/>
      <c r="U177" s="37"/>
      <c r="V177" s="37"/>
      <c r="W177" s="37"/>
      <c r="X177" s="37"/>
      <c r="Y177" s="1"/>
      <c r="Z177" s="1"/>
      <c r="AA177" s="1"/>
      <c r="AB177" s="1"/>
      <c r="AC177" s="1"/>
      <c r="AD177" s="1"/>
      <c r="AE177" s="1"/>
      <c r="AF177" s="1"/>
      <c r="AG177" s="38"/>
      <c r="AH177" s="38"/>
      <c r="AI177" s="1"/>
      <c r="AJ177" s="1"/>
      <c r="AK177" s="25"/>
      <c r="AL177" s="25"/>
      <c r="AM177" s="1"/>
      <c r="AN177" s="1"/>
      <c r="AQ177" s="22"/>
      <c r="AR177" s="21"/>
    </row>
    <row r="178" spans="1:44" x14ac:dyDescent="0.25">
      <c r="A178" s="14"/>
      <c r="C178" s="4"/>
      <c r="D178" s="4"/>
      <c r="E178" s="4"/>
      <c r="F178" s="4"/>
      <c r="G178" s="4"/>
      <c r="H178" s="4"/>
      <c r="I178" s="34"/>
      <c r="J178" s="35"/>
      <c r="K178" s="35"/>
      <c r="L178" s="35"/>
      <c r="M178" s="35"/>
      <c r="N178" s="4"/>
      <c r="O178" s="4"/>
      <c r="P178" s="35"/>
      <c r="Q178" s="36"/>
      <c r="R178" s="36"/>
      <c r="S178" s="37"/>
      <c r="T178" s="37"/>
      <c r="U178" s="37"/>
      <c r="V178" s="37"/>
      <c r="W178" s="37"/>
      <c r="X178" s="37"/>
      <c r="Y178" s="1"/>
      <c r="Z178" s="1"/>
      <c r="AA178" s="1"/>
      <c r="AB178" s="1"/>
      <c r="AC178" s="1"/>
      <c r="AD178" s="1"/>
      <c r="AE178" s="1"/>
      <c r="AF178" s="1"/>
      <c r="AG178" s="38"/>
      <c r="AH178" s="38"/>
      <c r="AI178" s="1"/>
      <c r="AJ178" s="1"/>
      <c r="AK178" s="25"/>
      <c r="AL178" s="25"/>
      <c r="AM178" s="1"/>
      <c r="AN178" s="1"/>
      <c r="AQ178" s="22"/>
      <c r="AR178" s="21"/>
    </row>
    <row r="179" spans="1:44" x14ac:dyDescent="0.25">
      <c r="A179" s="14"/>
      <c r="C179" s="4"/>
      <c r="D179" s="4"/>
      <c r="E179" s="4"/>
      <c r="F179" s="4"/>
      <c r="G179" s="4"/>
      <c r="H179" s="4"/>
      <c r="I179" s="34"/>
      <c r="J179" s="35"/>
      <c r="K179" s="35"/>
      <c r="L179" s="35"/>
      <c r="M179" s="35"/>
      <c r="N179" s="4"/>
      <c r="O179" s="4"/>
      <c r="P179" s="35"/>
      <c r="Q179" s="36"/>
      <c r="R179" s="36"/>
      <c r="S179" s="37"/>
      <c r="T179" s="37"/>
      <c r="U179" s="37"/>
      <c r="V179" s="37"/>
      <c r="W179" s="37"/>
      <c r="X179" s="37"/>
      <c r="Y179" s="1"/>
      <c r="Z179" s="1"/>
      <c r="AA179" s="1"/>
      <c r="AB179" s="1"/>
      <c r="AC179" s="1"/>
      <c r="AD179" s="1"/>
      <c r="AE179" s="1"/>
      <c r="AF179" s="1"/>
      <c r="AG179" s="38"/>
      <c r="AH179" s="38"/>
      <c r="AI179" s="1"/>
      <c r="AJ179" s="1"/>
      <c r="AK179" s="25"/>
      <c r="AL179" s="25"/>
      <c r="AM179" s="1"/>
      <c r="AN179" s="1"/>
      <c r="AQ179" s="22"/>
      <c r="AR179" s="21"/>
    </row>
    <row r="180" spans="1:44" x14ac:dyDescent="0.25">
      <c r="A180" s="14"/>
      <c r="C180" s="4"/>
      <c r="D180" s="4"/>
      <c r="E180" s="4"/>
      <c r="F180" s="4"/>
      <c r="G180" s="4"/>
      <c r="H180" s="4"/>
      <c r="I180" s="34"/>
      <c r="J180" s="35"/>
      <c r="K180" s="35"/>
      <c r="L180" s="35"/>
      <c r="M180" s="35"/>
      <c r="N180" s="4"/>
      <c r="O180" s="4"/>
      <c r="P180" s="35"/>
      <c r="Q180" s="36"/>
      <c r="R180" s="36"/>
      <c r="S180" s="37"/>
      <c r="T180" s="37"/>
      <c r="U180" s="37"/>
      <c r="V180" s="37"/>
      <c r="W180" s="37"/>
      <c r="X180" s="37"/>
      <c r="Y180" s="1"/>
      <c r="Z180" s="1"/>
      <c r="AA180" s="1"/>
      <c r="AB180" s="1"/>
      <c r="AC180" s="1"/>
      <c r="AD180" s="1"/>
      <c r="AE180" s="1"/>
      <c r="AF180" s="1"/>
      <c r="AG180" s="38"/>
      <c r="AH180" s="38"/>
      <c r="AI180" s="1"/>
      <c r="AJ180" s="1"/>
      <c r="AK180" s="25"/>
      <c r="AL180" s="25"/>
      <c r="AM180" s="1"/>
      <c r="AN180" s="1"/>
      <c r="AQ180" s="22"/>
      <c r="AR180" s="21"/>
    </row>
    <row r="181" spans="1:44" x14ac:dyDescent="0.25">
      <c r="A181" s="14"/>
      <c r="C181" s="4"/>
      <c r="D181" s="4"/>
      <c r="E181" s="4"/>
      <c r="F181" s="4"/>
      <c r="G181" s="4"/>
      <c r="H181" s="4"/>
      <c r="I181" s="34"/>
      <c r="J181" s="35"/>
      <c r="K181" s="35"/>
      <c r="L181" s="35"/>
      <c r="M181" s="35"/>
      <c r="N181" s="4"/>
      <c r="O181" s="4"/>
      <c r="P181" s="35"/>
      <c r="Q181" s="36"/>
      <c r="R181" s="36"/>
      <c r="S181" s="37"/>
      <c r="T181" s="37"/>
      <c r="U181" s="37"/>
      <c r="V181" s="37"/>
      <c r="W181" s="37"/>
      <c r="X181" s="37"/>
      <c r="Y181" s="1"/>
      <c r="Z181" s="1"/>
      <c r="AA181" s="1"/>
      <c r="AB181" s="1"/>
      <c r="AC181" s="1"/>
      <c r="AD181" s="1"/>
      <c r="AE181" s="1"/>
      <c r="AF181" s="1"/>
      <c r="AG181" s="38"/>
      <c r="AH181" s="38"/>
      <c r="AI181" s="1"/>
      <c r="AJ181" s="1"/>
      <c r="AK181" s="25"/>
      <c r="AL181" s="25"/>
      <c r="AM181" s="1"/>
      <c r="AN181" s="1"/>
      <c r="AQ181" s="22"/>
      <c r="AR181" s="21"/>
    </row>
    <row r="182" spans="1:44" x14ac:dyDescent="0.25">
      <c r="A182" s="14"/>
      <c r="C182" s="4"/>
      <c r="D182" s="4"/>
      <c r="E182" s="4"/>
      <c r="F182" s="4"/>
      <c r="G182" s="4"/>
      <c r="H182" s="4"/>
      <c r="I182" s="34"/>
      <c r="J182" s="35"/>
      <c r="K182" s="35"/>
      <c r="L182" s="35"/>
      <c r="M182" s="35"/>
      <c r="N182" s="4"/>
      <c r="O182" s="4"/>
      <c r="P182" s="35"/>
      <c r="Q182" s="36"/>
      <c r="R182" s="36"/>
      <c r="S182" s="37"/>
      <c r="T182" s="37"/>
      <c r="U182" s="37"/>
      <c r="V182" s="37"/>
      <c r="W182" s="37"/>
      <c r="X182" s="37"/>
      <c r="Y182" s="1"/>
      <c r="Z182" s="1"/>
      <c r="AA182" s="1"/>
      <c r="AB182" s="1"/>
      <c r="AC182" s="1"/>
      <c r="AD182" s="1"/>
      <c r="AE182" s="1"/>
      <c r="AF182" s="1"/>
      <c r="AG182" s="38"/>
      <c r="AH182" s="38"/>
      <c r="AI182" s="1"/>
      <c r="AJ182" s="1"/>
      <c r="AK182" s="25"/>
      <c r="AL182" s="25"/>
      <c r="AM182" s="1"/>
      <c r="AN182" s="1"/>
      <c r="AQ182" s="22"/>
      <c r="AR182" s="21"/>
    </row>
    <row r="183" spans="1:44" x14ac:dyDescent="0.25">
      <c r="A183" s="14"/>
      <c r="C183" s="4"/>
      <c r="D183" s="4"/>
      <c r="E183" s="4"/>
      <c r="F183" s="4"/>
      <c r="G183" s="4"/>
      <c r="H183" s="4"/>
      <c r="I183" s="34"/>
      <c r="J183" s="35"/>
      <c r="K183" s="35"/>
      <c r="L183" s="35"/>
      <c r="M183" s="35"/>
      <c r="N183" s="4"/>
      <c r="O183" s="4"/>
      <c r="P183" s="35"/>
      <c r="Q183" s="36"/>
      <c r="R183" s="36"/>
      <c r="S183" s="37"/>
      <c r="T183" s="37"/>
      <c r="U183" s="37"/>
      <c r="V183" s="37"/>
      <c r="W183" s="37"/>
      <c r="X183" s="37"/>
      <c r="Y183" s="1"/>
      <c r="Z183" s="1"/>
      <c r="AA183" s="1"/>
      <c r="AB183" s="1"/>
      <c r="AC183" s="1"/>
      <c r="AD183" s="1"/>
      <c r="AE183" s="1"/>
      <c r="AF183" s="1"/>
      <c r="AG183" s="38"/>
      <c r="AH183" s="38"/>
      <c r="AI183" s="1"/>
      <c r="AJ183" s="1"/>
      <c r="AK183" s="25"/>
      <c r="AL183" s="25"/>
      <c r="AM183" s="1"/>
      <c r="AN183" s="1"/>
      <c r="AQ183" s="22"/>
      <c r="AR183" s="21"/>
    </row>
    <row r="184" spans="1:44" x14ac:dyDescent="0.25">
      <c r="A184" s="14"/>
      <c r="C184" s="4"/>
      <c r="D184" s="4"/>
      <c r="E184" s="4"/>
      <c r="F184" s="4"/>
      <c r="G184" s="4"/>
      <c r="H184" s="4"/>
      <c r="I184" s="34"/>
      <c r="J184" s="35"/>
      <c r="K184" s="35"/>
      <c r="L184" s="35"/>
      <c r="M184" s="35"/>
      <c r="N184" s="4"/>
      <c r="O184" s="4"/>
      <c r="P184" s="35"/>
      <c r="Q184" s="36"/>
      <c r="R184" s="36"/>
      <c r="S184" s="37"/>
      <c r="T184" s="37"/>
      <c r="U184" s="37"/>
      <c r="V184" s="37"/>
      <c r="W184" s="37"/>
      <c r="X184" s="37"/>
      <c r="Y184" s="1"/>
      <c r="Z184" s="1"/>
      <c r="AA184" s="1"/>
      <c r="AB184" s="1"/>
      <c r="AC184" s="1"/>
      <c r="AD184" s="1"/>
      <c r="AE184" s="1"/>
      <c r="AF184" s="1"/>
      <c r="AG184" s="38"/>
      <c r="AH184" s="38"/>
      <c r="AI184" s="1"/>
      <c r="AJ184" s="1"/>
      <c r="AK184" s="25"/>
      <c r="AL184" s="25"/>
      <c r="AM184" s="1"/>
      <c r="AN184" s="1"/>
      <c r="AQ184" s="22"/>
      <c r="AR184" s="21"/>
    </row>
    <row r="185" spans="1:44" x14ac:dyDescent="0.25">
      <c r="A185" s="14"/>
      <c r="C185" s="4"/>
      <c r="D185" s="4"/>
      <c r="E185" s="4"/>
      <c r="F185" s="4"/>
      <c r="G185" s="4"/>
      <c r="H185" s="4"/>
      <c r="I185" s="34"/>
      <c r="J185" s="35"/>
      <c r="K185" s="35"/>
      <c r="L185" s="35"/>
      <c r="M185" s="35"/>
      <c r="N185" s="4"/>
      <c r="O185" s="4"/>
      <c r="P185" s="35"/>
      <c r="Q185" s="36"/>
      <c r="R185" s="36"/>
      <c r="S185" s="37"/>
      <c r="T185" s="37"/>
      <c r="U185" s="37"/>
      <c r="V185" s="37"/>
      <c r="W185" s="37"/>
      <c r="X185" s="37"/>
      <c r="Y185" s="1"/>
      <c r="Z185" s="1"/>
      <c r="AA185" s="1"/>
      <c r="AB185" s="1"/>
      <c r="AC185" s="1"/>
      <c r="AD185" s="1"/>
      <c r="AE185" s="1"/>
      <c r="AF185" s="1"/>
      <c r="AG185" s="38"/>
      <c r="AH185" s="38"/>
      <c r="AI185" s="1"/>
      <c r="AJ185" s="1"/>
      <c r="AK185" s="25"/>
      <c r="AL185" s="25"/>
      <c r="AM185" s="1"/>
      <c r="AN185" s="1"/>
      <c r="AQ185" s="22"/>
      <c r="AR185" s="21"/>
    </row>
    <row r="186" spans="1:44" x14ac:dyDescent="0.25">
      <c r="A186" s="14"/>
      <c r="C186" s="4"/>
      <c r="D186" s="4"/>
      <c r="E186" s="4"/>
      <c r="F186" s="4"/>
      <c r="G186" s="4"/>
      <c r="H186" s="4"/>
      <c r="I186" s="34"/>
      <c r="J186" s="35"/>
      <c r="K186" s="35"/>
      <c r="L186" s="35"/>
      <c r="M186" s="35"/>
      <c r="N186" s="4"/>
      <c r="O186" s="4"/>
      <c r="P186" s="35"/>
      <c r="Q186" s="36"/>
      <c r="R186" s="36"/>
      <c r="S186" s="37"/>
      <c r="T186" s="37"/>
      <c r="U186" s="37"/>
      <c r="V186" s="37"/>
      <c r="W186" s="37"/>
      <c r="X186" s="37"/>
      <c r="Y186" s="1"/>
      <c r="Z186" s="1"/>
      <c r="AA186" s="1"/>
      <c r="AB186" s="1"/>
      <c r="AC186" s="1"/>
      <c r="AD186" s="1"/>
      <c r="AE186" s="1"/>
      <c r="AF186" s="1"/>
      <c r="AG186" s="38"/>
      <c r="AH186" s="38"/>
      <c r="AI186" s="1"/>
      <c r="AJ186" s="1"/>
      <c r="AK186" s="25"/>
      <c r="AL186" s="25"/>
      <c r="AM186" s="1"/>
      <c r="AN186" s="1"/>
      <c r="AQ186" s="22"/>
      <c r="AR186" s="21"/>
    </row>
    <row r="187" spans="1:44" x14ac:dyDescent="0.25">
      <c r="A187" s="14"/>
      <c r="C187" s="4"/>
      <c r="D187" s="4"/>
      <c r="E187" s="4"/>
      <c r="F187" s="4"/>
      <c r="G187" s="4"/>
      <c r="H187" s="4"/>
      <c r="I187" s="34"/>
      <c r="J187" s="35"/>
      <c r="K187" s="35"/>
      <c r="L187" s="35"/>
      <c r="M187" s="35"/>
      <c r="N187" s="4"/>
      <c r="O187" s="4"/>
      <c r="P187" s="35"/>
      <c r="Q187" s="36"/>
      <c r="R187" s="36"/>
      <c r="S187" s="37"/>
      <c r="T187" s="37"/>
      <c r="U187" s="37"/>
      <c r="V187" s="37"/>
      <c r="W187" s="37"/>
      <c r="X187" s="37"/>
      <c r="Y187" s="1"/>
      <c r="Z187" s="1"/>
      <c r="AA187" s="1"/>
      <c r="AB187" s="1"/>
      <c r="AC187" s="1"/>
      <c r="AD187" s="1"/>
      <c r="AE187" s="1"/>
      <c r="AF187" s="1"/>
      <c r="AG187" s="38"/>
      <c r="AH187" s="38"/>
      <c r="AI187" s="1"/>
      <c r="AJ187" s="1"/>
      <c r="AK187" s="25"/>
      <c r="AL187" s="25"/>
      <c r="AM187" s="1"/>
      <c r="AN187" s="1"/>
      <c r="AQ187" s="22"/>
      <c r="AR187" s="21"/>
    </row>
    <row r="188" spans="1:44" x14ac:dyDescent="0.25">
      <c r="A188" s="14"/>
      <c r="C188" s="4"/>
      <c r="D188" s="4"/>
      <c r="E188" s="4"/>
      <c r="F188" s="4"/>
      <c r="G188" s="4"/>
      <c r="H188" s="4"/>
      <c r="I188" s="34"/>
      <c r="J188" s="35"/>
      <c r="K188" s="35"/>
      <c r="L188" s="35"/>
      <c r="M188" s="35"/>
      <c r="N188" s="4"/>
      <c r="O188" s="4"/>
      <c r="P188" s="35"/>
      <c r="Q188" s="36"/>
      <c r="R188" s="36"/>
      <c r="S188" s="37"/>
      <c r="T188" s="37"/>
      <c r="U188" s="37"/>
      <c r="V188" s="37"/>
      <c r="W188" s="37"/>
      <c r="X188" s="37"/>
      <c r="Y188" s="1"/>
      <c r="Z188" s="1"/>
      <c r="AA188" s="1"/>
      <c r="AB188" s="1"/>
      <c r="AC188" s="1"/>
      <c r="AD188" s="1"/>
      <c r="AE188" s="1"/>
      <c r="AF188" s="1"/>
      <c r="AG188" s="38"/>
      <c r="AH188" s="38"/>
      <c r="AI188" s="1"/>
      <c r="AJ188" s="1"/>
      <c r="AK188" s="25"/>
      <c r="AL188" s="25"/>
      <c r="AM188" s="1"/>
      <c r="AN188" s="1"/>
      <c r="AQ188" s="22"/>
      <c r="AR188" s="21"/>
    </row>
    <row r="189" spans="1:44" x14ac:dyDescent="0.25">
      <c r="A189" s="14"/>
      <c r="C189" s="4"/>
      <c r="D189" s="4"/>
      <c r="E189" s="4"/>
      <c r="F189" s="4"/>
      <c r="G189" s="4"/>
      <c r="H189" s="4"/>
      <c r="I189" s="34"/>
      <c r="J189" s="35"/>
      <c r="K189" s="35"/>
      <c r="L189" s="35"/>
      <c r="M189" s="35"/>
      <c r="N189" s="4"/>
      <c r="O189" s="4"/>
      <c r="P189" s="35"/>
      <c r="Q189" s="36"/>
      <c r="R189" s="36"/>
      <c r="S189" s="37"/>
      <c r="T189" s="37"/>
      <c r="U189" s="37"/>
      <c r="V189" s="37"/>
      <c r="W189" s="37"/>
      <c r="X189" s="37"/>
      <c r="Y189" s="1"/>
      <c r="Z189" s="1"/>
      <c r="AA189" s="1"/>
      <c r="AB189" s="1"/>
      <c r="AC189" s="1"/>
      <c r="AD189" s="1"/>
      <c r="AE189" s="1"/>
      <c r="AF189" s="1"/>
      <c r="AG189" s="38"/>
      <c r="AH189" s="38"/>
      <c r="AI189" s="1"/>
      <c r="AJ189" s="1"/>
      <c r="AK189" s="25"/>
      <c r="AL189" s="25"/>
      <c r="AM189" s="1"/>
      <c r="AN189" s="1"/>
      <c r="AQ189" s="22"/>
      <c r="AR189" s="21"/>
    </row>
    <row r="190" spans="1:44" x14ac:dyDescent="0.25">
      <c r="A190" s="14"/>
      <c r="C190" s="4"/>
      <c r="D190" s="4"/>
      <c r="E190" s="4"/>
      <c r="F190" s="4"/>
      <c r="G190" s="4"/>
      <c r="H190" s="4"/>
      <c r="I190" s="34"/>
      <c r="J190" s="35"/>
      <c r="K190" s="35"/>
      <c r="L190" s="35"/>
      <c r="M190" s="35"/>
      <c r="N190" s="4"/>
      <c r="O190" s="4"/>
      <c r="P190" s="35"/>
      <c r="Q190" s="36"/>
      <c r="R190" s="36"/>
      <c r="S190" s="37"/>
      <c r="T190" s="37"/>
      <c r="U190" s="37"/>
      <c r="V190" s="37"/>
      <c r="W190" s="37"/>
      <c r="X190" s="37"/>
      <c r="Y190" s="1"/>
      <c r="Z190" s="1"/>
      <c r="AA190" s="1"/>
      <c r="AB190" s="1"/>
      <c r="AC190" s="1"/>
      <c r="AD190" s="1"/>
      <c r="AE190" s="1"/>
      <c r="AF190" s="1"/>
      <c r="AG190" s="38"/>
      <c r="AH190" s="38"/>
      <c r="AI190" s="1"/>
      <c r="AJ190" s="1"/>
      <c r="AK190" s="25"/>
      <c r="AL190" s="25"/>
      <c r="AM190" s="1"/>
      <c r="AN190" s="1"/>
      <c r="AQ190" s="22"/>
      <c r="AR190" s="21"/>
    </row>
    <row r="191" spans="1:44" x14ac:dyDescent="0.25">
      <c r="A191" s="14"/>
      <c r="C191" s="4"/>
      <c r="D191" s="4"/>
      <c r="E191" s="4"/>
      <c r="F191" s="4"/>
      <c r="G191" s="4"/>
      <c r="H191" s="4"/>
      <c r="I191" s="34"/>
      <c r="J191" s="35"/>
      <c r="K191" s="35"/>
      <c r="L191" s="35"/>
      <c r="M191" s="35"/>
      <c r="N191" s="4"/>
      <c r="O191" s="4"/>
      <c r="P191" s="35"/>
      <c r="Q191" s="36"/>
      <c r="R191" s="36"/>
      <c r="S191" s="37"/>
      <c r="T191" s="37"/>
      <c r="U191" s="37"/>
      <c r="V191" s="37"/>
      <c r="W191" s="37"/>
      <c r="X191" s="37"/>
      <c r="Y191" s="1"/>
      <c r="Z191" s="1"/>
      <c r="AA191" s="1"/>
      <c r="AB191" s="1"/>
      <c r="AC191" s="1"/>
      <c r="AD191" s="1"/>
      <c r="AE191" s="1"/>
      <c r="AF191" s="1"/>
      <c r="AG191" s="38"/>
      <c r="AH191" s="38"/>
      <c r="AI191" s="1"/>
      <c r="AJ191" s="1"/>
      <c r="AK191" s="25"/>
      <c r="AL191" s="25"/>
      <c r="AM191" s="1"/>
      <c r="AN191" s="1"/>
      <c r="AQ191" s="22"/>
      <c r="AR191" s="21"/>
    </row>
    <row r="192" spans="1:44" x14ac:dyDescent="0.25">
      <c r="A192" s="14"/>
      <c r="C192" s="4"/>
      <c r="D192" s="4"/>
      <c r="E192" s="4"/>
      <c r="F192" s="4"/>
      <c r="G192" s="4"/>
      <c r="H192" s="4"/>
      <c r="I192" s="34"/>
      <c r="J192" s="35"/>
      <c r="K192" s="35"/>
      <c r="L192" s="35"/>
      <c r="M192" s="35"/>
      <c r="N192" s="4"/>
      <c r="O192" s="4"/>
      <c r="P192" s="35"/>
      <c r="Q192" s="36"/>
      <c r="R192" s="36"/>
      <c r="S192" s="37"/>
      <c r="T192" s="37"/>
      <c r="U192" s="37"/>
      <c r="V192" s="37"/>
      <c r="W192" s="37"/>
      <c r="X192" s="37"/>
      <c r="Y192" s="1"/>
      <c r="Z192" s="1"/>
      <c r="AA192" s="1"/>
      <c r="AB192" s="1"/>
      <c r="AC192" s="1"/>
      <c r="AD192" s="1"/>
      <c r="AE192" s="1"/>
      <c r="AF192" s="1"/>
      <c r="AG192" s="38"/>
      <c r="AH192" s="38"/>
      <c r="AI192" s="1"/>
      <c r="AJ192" s="1"/>
      <c r="AK192" s="25"/>
      <c r="AL192" s="25"/>
      <c r="AM192" s="1"/>
      <c r="AN192" s="1"/>
      <c r="AQ192" s="22"/>
      <c r="AR192" s="21"/>
    </row>
    <row r="193" spans="1:44" x14ac:dyDescent="0.25">
      <c r="A193" s="14"/>
      <c r="C193" s="4"/>
      <c r="D193" s="4"/>
      <c r="E193" s="4"/>
      <c r="F193" s="4"/>
      <c r="G193" s="4"/>
      <c r="H193" s="4"/>
      <c r="I193" s="34"/>
      <c r="J193" s="35"/>
      <c r="K193" s="35"/>
      <c r="L193" s="35"/>
      <c r="M193" s="35"/>
      <c r="N193" s="4"/>
      <c r="O193" s="4"/>
      <c r="P193" s="35"/>
      <c r="Q193" s="36"/>
      <c r="R193" s="36"/>
      <c r="S193" s="37"/>
      <c r="T193" s="37"/>
      <c r="U193" s="37"/>
      <c r="V193" s="37"/>
      <c r="W193" s="37"/>
      <c r="X193" s="37"/>
      <c r="Y193" s="1"/>
      <c r="Z193" s="1"/>
      <c r="AA193" s="1"/>
      <c r="AB193" s="1"/>
      <c r="AC193" s="1"/>
      <c r="AD193" s="1"/>
      <c r="AE193" s="1"/>
      <c r="AF193" s="1"/>
      <c r="AG193" s="38"/>
      <c r="AH193" s="38"/>
      <c r="AI193" s="1"/>
      <c r="AJ193" s="1"/>
      <c r="AK193" s="25"/>
      <c r="AL193" s="25"/>
      <c r="AM193" s="1"/>
      <c r="AN193" s="1"/>
      <c r="AQ193" s="22"/>
      <c r="AR193" s="21"/>
    </row>
    <row r="194" spans="1:44" x14ac:dyDescent="0.25">
      <c r="A194" s="14"/>
      <c r="C194" s="4"/>
      <c r="D194" s="4"/>
      <c r="E194" s="4"/>
      <c r="F194" s="4"/>
      <c r="G194" s="4"/>
      <c r="H194" s="4"/>
      <c r="I194" s="34"/>
      <c r="J194" s="35"/>
      <c r="K194" s="35"/>
      <c r="L194" s="35"/>
      <c r="M194" s="35"/>
      <c r="N194" s="4"/>
      <c r="O194" s="4"/>
      <c r="P194" s="35"/>
      <c r="Q194" s="36"/>
      <c r="R194" s="36"/>
      <c r="S194" s="37"/>
      <c r="T194" s="37"/>
      <c r="U194" s="37"/>
      <c r="V194" s="37"/>
      <c r="W194" s="37"/>
      <c r="X194" s="37"/>
      <c r="Y194" s="1"/>
      <c r="Z194" s="1"/>
      <c r="AA194" s="1"/>
      <c r="AB194" s="1"/>
      <c r="AC194" s="1"/>
      <c r="AD194" s="1"/>
      <c r="AE194" s="1"/>
      <c r="AF194" s="1"/>
      <c r="AG194" s="38"/>
      <c r="AH194" s="38"/>
      <c r="AI194" s="1"/>
      <c r="AJ194" s="1"/>
      <c r="AK194" s="25"/>
      <c r="AL194" s="25"/>
      <c r="AM194" s="1"/>
      <c r="AN194" s="1"/>
      <c r="AQ194" s="22"/>
      <c r="AR194" s="21"/>
    </row>
    <row r="195" spans="1:44" x14ac:dyDescent="0.25">
      <c r="A195" s="14"/>
      <c r="C195" s="4"/>
      <c r="D195" s="4"/>
      <c r="E195" s="4"/>
      <c r="F195" s="4"/>
      <c r="G195" s="4"/>
      <c r="H195" s="4"/>
      <c r="I195" s="34"/>
      <c r="J195" s="35"/>
      <c r="K195" s="35"/>
      <c r="L195" s="35"/>
      <c r="M195" s="35"/>
      <c r="N195" s="4"/>
      <c r="O195" s="4"/>
      <c r="P195" s="35"/>
      <c r="Q195" s="36"/>
      <c r="R195" s="36"/>
      <c r="S195" s="37"/>
      <c r="T195" s="37"/>
      <c r="U195" s="37"/>
      <c r="V195" s="37"/>
      <c r="W195" s="37"/>
      <c r="X195" s="37"/>
      <c r="Y195" s="1"/>
      <c r="Z195" s="1"/>
      <c r="AA195" s="1"/>
      <c r="AB195" s="1"/>
      <c r="AC195" s="1"/>
      <c r="AD195" s="1"/>
      <c r="AE195" s="1"/>
      <c r="AF195" s="1"/>
      <c r="AG195" s="38"/>
      <c r="AH195" s="38"/>
      <c r="AI195" s="1"/>
      <c r="AJ195" s="1"/>
      <c r="AK195" s="25"/>
      <c r="AL195" s="25"/>
      <c r="AM195" s="1"/>
      <c r="AN195" s="1"/>
      <c r="AQ195" s="22"/>
      <c r="AR195" s="21"/>
    </row>
    <row r="196" spans="1:44" x14ac:dyDescent="0.25">
      <c r="A196" s="14"/>
      <c r="C196" s="4"/>
      <c r="D196" s="4"/>
      <c r="E196" s="4"/>
      <c r="F196" s="4"/>
      <c r="G196" s="4"/>
      <c r="H196" s="4"/>
      <c r="I196" s="34"/>
      <c r="J196" s="35"/>
      <c r="K196" s="35"/>
      <c r="L196" s="35"/>
      <c r="M196" s="35"/>
      <c r="N196" s="4"/>
      <c r="O196" s="4"/>
      <c r="P196" s="35"/>
      <c r="Q196" s="36"/>
      <c r="R196" s="36"/>
      <c r="S196" s="37"/>
      <c r="T196" s="37"/>
      <c r="U196" s="37"/>
      <c r="V196" s="37"/>
      <c r="W196" s="37"/>
      <c r="X196" s="37"/>
      <c r="Y196" s="1"/>
      <c r="Z196" s="1"/>
      <c r="AA196" s="1"/>
      <c r="AB196" s="1"/>
      <c r="AC196" s="1"/>
      <c r="AD196" s="1"/>
      <c r="AE196" s="1"/>
      <c r="AF196" s="1"/>
      <c r="AG196" s="38"/>
      <c r="AH196" s="38"/>
      <c r="AI196" s="1"/>
      <c r="AJ196" s="1"/>
      <c r="AK196" s="25"/>
      <c r="AL196" s="25"/>
      <c r="AM196" s="1"/>
      <c r="AN196" s="1"/>
      <c r="AQ196" s="22"/>
      <c r="AR196" s="21"/>
    </row>
    <row r="197" spans="1:44" x14ac:dyDescent="0.25">
      <c r="A197" s="14"/>
      <c r="C197" s="4"/>
      <c r="D197" s="4"/>
      <c r="E197" s="4"/>
      <c r="F197" s="4"/>
      <c r="G197" s="4"/>
      <c r="H197" s="4"/>
      <c r="I197" s="34"/>
      <c r="J197" s="35"/>
      <c r="K197" s="35"/>
      <c r="L197" s="35"/>
      <c r="M197" s="35"/>
      <c r="N197" s="4"/>
      <c r="O197" s="4"/>
      <c r="P197" s="35"/>
      <c r="Q197" s="36"/>
      <c r="R197" s="36"/>
      <c r="S197" s="37"/>
      <c r="T197" s="37"/>
      <c r="U197" s="37"/>
      <c r="V197" s="37"/>
      <c r="W197" s="37"/>
      <c r="X197" s="37"/>
      <c r="Y197" s="1"/>
      <c r="Z197" s="1"/>
      <c r="AA197" s="1"/>
      <c r="AB197" s="1"/>
      <c r="AC197" s="1"/>
      <c r="AD197" s="1"/>
      <c r="AE197" s="1"/>
      <c r="AF197" s="1"/>
      <c r="AG197" s="38"/>
      <c r="AH197" s="38"/>
      <c r="AI197" s="1"/>
      <c r="AJ197" s="1"/>
      <c r="AK197" s="25"/>
      <c r="AL197" s="25"/>
      <c r="AM197" s="1"/>
      <c r="AN197" s="1"/>
      <c r="AQ197" s="22"/>
      <c r="AR197" s="21"/>
    </row>
    <row r="198" spans="1:44" x14ac:dyDescent="0.25">
      <c r="A198" s="14"/>
      <c r="C198" s="4"/>
      <c r="D198" s="4"/>
      <c r="E198" s="4"/>
      <c r="F198" s="4"/>
      <c r="G198" s="4"/>
      <c r="H198" s="4"/>
      <c r="I198" s="34"/>
      <c r="J198" s="35"/>
      <c r="K198" s="35"/>
      <c r="L198" s="35"/>
      <c r="M198" s="35"/>
      <c r="N198" s="4"/>
      <c r="O198" s="4"/>
      <c r="P198" s="35"/>
      <c r="Q198" s="36"/>
      <c r="R198" s="36"/>
      <c r="S198" s="37"/>
      <c r="T198" s="37"/>
      <c r="U198" s="37"/>
      <c r="V198" s="37"/>
      <c r="W198" s="37"/>
      <c r="X198" s="37"/>
      <c r="Y198" s="1"/>
      <c r="Z198" s="1"/>
      <c r="AA198" s="1"/>
      <c r="AB198" s="1"/>
      <c r="AC198" s="1"/>
      <c r="AD198" s="1"/>
      <c r="AE198" s="1"/>
      <c r="AF198" s="1"/>
      <c r="AG198" s="38"/>
      <c r="AH198" s="38"/>
      <c r="AI198" s="1"/>
      <c r="AJ198" s="1"/>
      <c r="AK198" s="25"/>
      <c r="AL198" s="25"/>
      <c r="AM198" s="1"/>
      <c r="AN198" s="1"/>
      <c r="AQ198" s="22"/>
      <c r="AR198" s="21"/>
    </row>
    <row r="199" spans="1:44" x14ac:dyDescent="0.25">
      <c r="A199" s="14"/>
      <c r="C199" s="4"/>
      <c r="D199" s="4"/>
      <c r="E199" s="4"/>
      <c r="F199" s="4"/>
      <c r="G199" s="4"/>
      <c r="H199" s="4"/>
      <c r="I199" s="34"/>
      <c r="J199" s="35"/>
      <c r="K199" s="35"/>
      <c r="L199" s="35"/>
      <c r="M199" s="35"/>
      <c r="N199" s="4"/>
      <c r="O199" s="4"/>
      <c r="P199" s="35"/>
      <c r="Q199" s="36"/>
      <c r="R199" s="36"/>
      <c r="S199" s="37"/>
      <c r="T199" s="37"/>
      <c r="U199" s="37"/>
      <c r="V199" s="37"/>
      <c r="W199" s="37"/>
      <c r="X199" s="37"/>
      <c r="Y199" s="1"/>
      <c r="Z199" s="1"/>
      <c r="AA199" s="1"/>
      <c r="AB199" s="1"/>
      <c r="AC199" s="1"/>
      <c r="AD199" s="1"/>
      <c r="AE199" s="1"/>
      <c r="AF199" s="1"/>
      <c r="AG199" s="38"/>
      <c r="AH199" s="38"/>
      <c r="AI199" s="1"/>
      <c r="AJ199" s="1"/>
      <c r="AK199" s="25"/>
      <c r="AL199" s="25"/>
      <c r="AM199" s="1"/>
      <c r="AN199" s="1"/>
      <c r="AQ199" s="22"/>
      <c r="AR199" s="21"/>
    </row>
    <row r="200" spans="1:44" x14ac:dyDescent="0.25">
      <c r="A200" s="14"/>
      <c r="C200" s="4"/>
      <c r="D200" s="4"/>
      <c r="E200" s="4"/>
      <c r="F200" s="4"/>
      <c r="G200" s="4"/>
      <c r="H200" s="4"/>
      <c r="I200" s="34"/>
      <c r="J200" s="35"/>
      <c r="K200" s="35"/>
      <c r="L200" s="35"/>
      <c r="M200" s="35"/>
      <c r="N200" s="4"/>
      <c r="O200" s="4"/>
      <c r="P200" s="35"/>
      <c r="Q200" s="36"/>
      <c r="R200" s="36"/>
      <c r="S200" s="37"/>
      <c r="T200" s="37"/>
      <c r="U200" s="37"/>
      <c r="V200" s="37"/>
      <c r="W200" s="37"/>
      <c r="X200" s="37"/>
      <c r="Y200" s="1"/>
      <c r="Z200" s="1"/>
      <c r="AA200" s="1"/>
      <c r="AB200" s="1"/>
      <c r="AC200" s="1"/>
      <c r="AD200" s="1"/>
      <c r="AE200" s="1"/>
      <c r="AF200" s="1"/>
      <c r="AG200" s="38"/>
      <c r="AH200" s="38"/>
      <c r="AI200" s="1"/>
      <c r="AJ200" s="1"/>
      <c r="AK200" s="25"/>
      <c r="AL200" s="25"/>
      <c r="AM200" s="1"/>
      <c r="AN200" s="1"/>
      <c r="AQ200" s="22"/>
      <c r="AR200" s="21"/>
    </row>
    <row r="201" spans="1:44" x14ac:dyDescent="0.25">
      <c r="A201" s="14"/>
      <c r="C201" s="4"/>
      <c r="D201" s="4"/>
      <c r="E201" s="4"/>
      <c r="F201" s="4"/>
      <c r="G201" s="4"/>
      <c r="H201" s="4"/>
      <c r="I201" s="34"/>
      <c r="J201" s="35"/>
      <c r="K201" s="35"/>
      <c r="L201" s="35"/>
      <c r="M201" s="35"/>
      <c r="N201" s="4"/>
      <c r="O201" s="4"/>
      <c r="P201" s="35"/>
      <c r="Q201" s="36"/>
      <c r="R201" s="36"/>
      <c r="S201" s="37"/>
      <c r="T201" s="37"/>
      <c r="U201" s="37"/>
      <c r="V201" s="37"/>
      <c r="W201" s="37"/>
      <c r="X201" s="37"/>
      <c r="Y201" s="1"/>
      <c r="Z201" s="1"/>
      <c r="AA201" s="1"/>
      <c r="AB201" s="1"/>
      <c r="AC201" s="1"/>
      <c r="AD201" s="1"/>
      <c r="AE201" s="1"/>
      <c r="AF201" s="1"/>
      <c r="AG201" s="38"/>
      <c r="AH201" s="38"/>
      <c r="AI201" s="1"/>
      <c r="AJ201" s="1"/>
      <c r="AK201" s="25"/>
      <c r="AL201" s="25"/>
      <c r="AM201" s="1"/>
      <c r="AN201" s="1"/>
      <c r="AQ201" s="22"/>
      <c r="AR201" s="21"/>
    </row>
    <row r="202" spans="1:44" x14ac:dyDescent="0.25">
      <c r="A202" s="14"/>
      <c r="C202" s="4"/>
      <c r="D202" s="4"/>
      <c r="E202" s="4"/>
      <c r="F202" s="4"/>
      <c r="G202" s="4"/>
      <c r="H202" s="4"/>
      <c r="I202" s="34"/>
      <c r="J202" s="35"/>
      <c r="K202" s="35"/>
      <c r="L202" s="35"/>
      <c r="M202" s="35"/>
      <c r="N202" s="4"/>
      <c r="O202" s="4"/>
      <c r="P202" s="35"/>
      <c r="Q202" s="36"/>
      <c r="R202" s="36"/>
      <c r="S202" s="37"/>
      <c r="T202" s="37"/>
      <c r="U202" s="37"/>
      <c r="V202" s="37"/>
      <c r="W202" s="37"/>
      <c r="X202" s="37"/>
      <c r="Y202" s="1"/>
      <c r="Z202" s="1"/>
      <c r="AA202" s="1"/>
      <c r="AB202" s="1"/>
      <c r="AC202" s="1"/>
      <c r="AD202" s="1"/>
      <c r="AE202" s="1"/>
      <c r="AF202" s="1"/>
      <c r="AG202" s="38"/>
      <c r="AH202" s="38"/>
      <c r="AI202" s="1"/>
      <c r="AJ202" s="1"/>
      <c r="AK202" s="25"/>
      <c r="AL202" s="25"/>
      <c r="AM202" s="1"/>
      <c r="AN202" s="1"/>
      <c r="AQ202" s="22"/>
      <c r="AR202" s="21"/>
    </row>
    <row r="203" spans="1:44" x14ac:dyDescent="0.25">
      <c r="A203" s="14"/>
      <c r="C203" s="4"/>
      <c r="D203" s="4"/>
      <c r="E203" s="4"/>
      <c r="F203" s="4"/>
      <c r="G203" s="4"/>
      <c r="H203" s="4"/>
      <c r="I203" s="34"/>
      <c r="J203" s="35"/>
      <c r="K203" s="35"/>
      <c r="L203" s="35"/>
      <c r="M203" s="35"/>
      <c r="N203" s="4"/>
      <c r="O203" s="4"/>
      <c r="P203" s="35"/>
      <c r="Q203" s="36"/>
      <c r="R203" s="36"/>
      <c r="S203" s="37"/>
      <c r="T203" s="37"/>
      <c r="U203" s="37"/>
      <c r="V203" s="37"/>
      <c r="W203" s="37"/>
      <c r="X203" s="37"/>
      <c r="Y203" s="1"/>
      <c r="Z203" s="1"/>
      <c r="AA203" s="1"/>
      <c r="AB203" s="1"/>
      <c r="AC203" s="1"/>
      <c r="AD203" s="1"/>
      <c r="AE203" s="1"/>
      <c r="AF203" s="1"/>
      <c r="AG203" s="38"/>
      <c r="AH203" s="38"/>
      <c r="AI203" s="1"/>
      <c r="AJ203" s="1"/>
      <c r="AK203" s="25"/>
      <c r="AL203" s="25"/>
      <c r="AM203" s="1"/>
      <c r="AN203" s="1"/>
      <c r="AQ203" s="22"/>
      <c r="AR203" s="21"/>
    </row>
    <row r="204" spans="1:44" x14ac:dyDescent="0.25">
      <c r="A204" s="14"/>
      <c r="C204" s="4"/>
      <c r="D204" s="4"/>
      <c r="E204" s="4"/>
      <c r="F204" s="4"/>
      <c r="G204" s="4"/>
      <c r="H204" s="4"/>
      <c r="I204" s="34"/>
      <c r="J204" s="35"/>
      <c r="K204" s="35"/>
      <c r="L204" s="35"/>
      <c r="M204" s="35"/>
      <c r="N204" s="4"/>
      <c r="O204" s="4"/>
      <c r="P204" s="35"/>
      <c r="Q204" s="36"/>
      <c r="R204" s="36"/>
      <c r="S204" s="37"/>
      <c r="T204" s="37"/>
      <c r="U204" s="37"/>
      <c r="V204" s="37"/>
      <c r="W204" s="37"/>
      <c r="X204" s="37"/>
      <c r="Y204" s="1"/>
      <c r="Z204" s="1"/>
      <c r="AA204" s="1"/>
      <c r="AB204" s="1"/>
      <c r="AC204" s="1"/>
      <c r="AD204" s="1"/>
      <c r="AE204" s="1"/>
      <c r="AF204" s="1"/>
      <c r="AG204" s="38"/>
      <c r="AH204" s="38"/>
      <c r="AI204" s="1"/>
      <c r="AJ204" s="1"/>
      <c r="AK204" s="25"/>
      <c r="AL204" s="25"/>
      <c r="AM204" s="1"/>
      <c r="AN204" s="1"/>
      <c r="AQ204" s="22"/>
      <c r="AR204" s="21"/>
    </row>
    <row r="205" spans="1:44" x14ac:dyDescent="0.25">
      <c r="A205" s="14"/>
      <c r="C205" s="4"/>
      <c r="D205" s="4"/>
      <c r="E205" s="4"/>
      <c r="F205" s="4"/>
      <c r="G205" s="4"/>
      <c r="H205" s="4"/>
      <c r="I205" s="34"/>
      <c r="J205" s="35"/>
      <c r="K205" s="35"/>
      <c r="L205" s="35"/>
      <c r="M205" s="35"/>
      <c r="N205" s="4"/>
      <c r="O205" s="4"/>
      <c r="P205" s="35"/>
      <c r="Q205" s="36"/>
      <c r="R205" s="36"/>
      <c r="S205" s="37"/>
      <c r="T205" s="37"/>
      <c r="U205" s="37"/>
      <c r="V205" s="37"/>
      <c r="W205" s="37"/>
      <c r="X205" s="37"/>
      <c r="Y205" s="1"/>
      <c r="Z205" s="1"/>
      <c r="AA205" s="1"/>
      <c r="AB205" s="1"/>
      <c r="AC205" s="1"/>
      <c r="AD205" s="1"/>
      <c r="AE205" s="1"/>
      <c r="AF205" s="1"/>
      <c r="AG205" s="38"/>
      <c r="AH205" s="38"/>
      <c r="AI205" s="1"/>
      <c r="AJ205" s="1"/>
      <c r="AK205" s="25"/>
      <c r="AL205" s="25"/>
      <c r="AM205" s="1"/>
      <c r="AN205" s="1"/>
      <c r="AQ205" s="22"/>
      <c r="AR205" s="21"/>
    </row>
    <row r="206" spans="1:44" x14ac:dyDescent="0.25">
      <c r="A206" s="14"/>
      <c r="C206" s="4"/>
      <c r="D206" s="4"/>
      <c r="E206" s="4"/>
      <c r="F206" s="4"/>
      <c r="G206" s="4"/>
      <c r="H206" s="4"/>
      <c r="I206" s="34"/>
      <c r="J206" s="35"/>
      <c r="K206" s="35"/>
      <c r="L206" s="35"/>
      <c r="M206" s="35"/>
      <c r="N206" s="4"/>
      <c r="O206" s="4"/>
      <c r="P206" s="35"/>
      <c r="Q206" s="36"/>
      <c r="R206" s="36"/>
      <c r="S206" s="37"/>
      <c r="T206" s="37"/>
      <c r="U206" s="37"/>
      <c r="V206" s="37"/>
      <c r="W206" s="37"/>
      <c r="X206" s="37"/>
      <c r="Y206" s="1"/>
      <c r="Z206" s="1"/>
      <c r="AA206" s="1"/>
      <c r="AB206" s="1"/>
      <c r="AC206" s="1"/>
      <c r="AD206" s="1"/>
      <c r="AE206" s="1"/>
      <c r="AF206" s="1"/>
      <c r="AG206" s="38"/>
      <c r="AH206" s="38"/>
      <c r="AI206" s="1"/>
      <c r="AJ206" s="1"/>
      <c r="AK206" s="25"/>
      <c r="AL206" s="25"/>
      <c r="AM206" s="1"/>
      <c r="AN206" s="1"/>
      <c r="AQ206" s="22"/>
      <c r="AR206" s="21"/>
    </row>
    <row r="207" spans="1:44" x14ac:dyDescent="0.25">
      <c r="A207" s="14"/>
      <c r="C207" s="4"/>
      <c r="D207" s="4"/>
      <c r="E207" s="4"/>
      <c r="F207" s="4"/>
      <c r="G207" s="4"/>
      <c r="H207" s="4"/>
      <c r="I207" s="34"/>
      <c r="J207" s="35"/>
      <c r="K207" s="35"/>
      <c r="L207" s="35"/>
      <c r="M207" s="35"/>
      <c r="N207" s="4"/>
      <c r="O207" s="4"/>
      <c r="P207" s="35"/>
      <c r="Q207" s="36"/>
      <c r="R207" s="36"/>
      <c r="S207" s="37"/>
      <c r="T207" s="37"/>
      <c r="U207" s="37"/>
      <c r="V207" s="37"/>
      <c r="W207" s="37"/>
      <c r="X207" s="37"/>
      <c r="Y207" s="1"/>
      <c r="Z207" s="1"/>
      <c r="AA207" s="1"/>
      <c r="AB207" s="1"/>
      <c r="AC207" s="1"/>
      <c r="AD207" s="1"/>
      <c r="AE207" s="1"/>
      <c r="AF207" s="1"/>
      <c r="AG207" s="38"/>
      <c r="AH207" s="38"/>
      <c r="AI207" s="1"/>
      <c r="AJ207" s="1"/>
      <c r="AK207" s="25"/>
      <c r="AL207" s="25"/>
      <c r="AM207" s="1"/>
      <c r="AN207" s="1"/>
      <c r="AQ207" s="22"/>
      <c r="AR207" s="21"/>
    </row>
    <row r="208" spans="1:44" x14ac:dyDescent="0.25">
      <c r="A208" s="14"/>
      <c r="C208" s="4"/>
      <c r="D208" s="4"/>
      <c r="E208" s="4"/>
      <c r="F208" s="4"/>
      <c r="G208" s="4"/>
      <c r="H208" s="4"/>
      <c r="I208" s="34"/>
      <c r="J208" s="35"/>
      <c r="K208" s="35"/>
      <c r="L208" s="35"/>
      <c r="M208" s="35"/>
      <c r="N208" s="4"/>
      <c r="O208" s="4"/>
      <c r="P208" s="35"/>
      <c r="Q208" s="36"/>
      <c r="R208" s="36"/>
      <c r="S208" s="37"/>
      <c r="T208" s="37"/>
      <c r="U208" s="37"/>
      <c r="V208" s="37"/>
      <c r="W208" s="37"/>
      <c r="X208" s="37"/>
      <c r="Y208" s="1"/>
      <c r="Z208" s="1"/>
      <c r="AA208" s="1"/>
      <c r="AB208" s="1"/>
      <c r="AC208" s="1"/>
      <c r="AD208" s="1"/>
      <c r="AE208" s="1"/>
      <c r="AF208" s="1"/>
      <c r="AG208" s="38"/>
      <c r="AH208" s="38"/>
      <c r="AI208" s="1"/>
      <c r="AJ208" s="1"/>
      <c r="AK208" s="25"/>
      <c r="AL208" s="25"/>
      <c r="AM208" s="1"/>
      <c r="AN208" s="1"/>
      <c r="AQ208" s="22"/>
      <c r="AR208" s="21"/>
    </row>
    <row r="209" spans="1:44" x14ac:dyDescent="0.25">
      <c r="A209" s="14"/>
      <c r="C209" s="4"/>
      <c r="D209" s="4"/>
      <c r="E209" s="4"/>
      <c r="F209" s="4"/>
      <c r="G209" s="4"/>
      <c r="H209" s="4"/>
      <c r="I209" s="34"/>
      <c r="J209" s="35"/>
      <c r="K209" s="35"/>
      <c r="L209" s="35"/>
      <c r="M209" s="35"/>
      <c r="N209" s="4"/>
      <c r="O209" s="4"/>
      <c r="P209" s="35"/>
      <c r="Q209" s="36"/>
      <c r="R209" s="36"/>
      <c r="S209" s="37"/>
      <c r="T209" s="37"/>
      <c r="U209" s="37"/>
      <c r="V209" s="37"/>
      <c r="W209" s="37"/>
      <c r="X209" s="37"/>
      <c r="Y209" s="1"/>
      <c r="Z209" s="1"/>
      <c r="AA209" s="1"/>
      <c r="AB209" s="1"/>
      <c r="AC209" s="1"/>
      <c r="AD209" s="1"/>
      <c r="AE209" s="1"/>
      <c r="AF209" s="1"/>
      <c r="AG209" s="38"/>
      <c r="AH209" s="38"/>
      <c r="AI209" s="1"/>
      <c r="AJ209" s="1"/>
      <c r="AK209" s="25"/>
      <c r="AL209" s="25"/>
      <c r="AM209" s="1"/>
      <c r="AN209" s="1"/>
      <c r="AQ209" s="22"/>
      <c r="AR209" s="21"/>
    </row>
    <row r="210" spans="1:44" x14ac:dyDescent="0.25">
      <c r="A210" s="14"/>
      <c r="C210" s="4"/>
      <c r="D210" s="4"/>
      <c r="E210" s="4"/>
      <c r="F210" s="4"/>
      <c r="G210" s="4"/>
      <c r="H210" s="4"/>
      <c r="I210" s="34"/>
      <c r="J210" s="35"/>
      <c r="K210" s="35"/>
      <c r="L210" s="35"/>
      <c r="M210" s="35"/>
      <c r="N210" s="4"/>
      <c r="O210" s="4"/>
      <c r="P210" s="35"/>
      <c r="Q210" s="36"/>
      <c r="R210" s="36"/>
      <c r="S210" s="37"/>
      <c r="T210" s="37"/>
      <c r="U210" s="37"/>
      <c r="V210" s="37"/>
      <c r="W210" s="37"/>
      <c r="X210" s="37"/>
      <c r="Y210" s="1"/>
      <c r="Z210" s="1"/>
      <c r="AA210" s="1"/>
      <c r="AB210" s="1"/>
      <c r="AC210" s="1"/>
      <c r="AD210" s="1"/>
      <c r="AE210" s="1"/>
      <c r="AF210" s="1"/>
      <c r="AG210" s="38"/>
      <c r="AH210" s="38"/>
      <c r="AI210" s="1"/>
      <c r="AJ210" s="1"/>
      <c r="AK210" s="25"/>
      <c r="AL210" s="25"/>
      <c r="AM210" s="1"/>
      <c r="AN210" s="1"/>
      <c r="AQ210" s="22"/>
      <c r="AR210" s="21"/>
    </row>
    <row r="211" spans="1:44" x14ac:dyDescent="0.25">
      <c r="A211" s="14"/>
      <c r="C211" s="4"/>
      <c r="D211" s="4"/>
      <c r="E211" s="4"/>
      <c r="F211" s="4"/>
      <c r="G211" s="4"/>
      <c r="H211" s="4"/>
      <c r="I211" s="34"/>
      <c r="J211" s="35"/>
      <c r="K211" s="35"/>
      <c r="L211" s="35"/>
      <c r="M211" s="35"/>
      <c r="N211" s="4"/>
      <c r="O211" s="4"/>
      <c r="P211" s="35"/>
      <c r="Q211" s="36"/>
      <c r="R211" s="36"/>
      <c r="S211" s="37"/>
      <c r="T211" s="37"/>
      <c r="U211" s="37"/>
      <c r="V211" s="37"/>
      <c r="W211" s="37"/>
      <c r="X211" s="37"/>
      <c r="Y211" s="1"/>
      <c r="Z211" s="1"/>
      <c r="AA211" s="1"/>
      <c r="AB211" s="1"/>
      <c r="AC211" s="1"/>
      <c r="AD211" s="1"/>
      <c r="AE211" s="1"/>
      <c r="AF211" s="1"/>
      <c r="AG211" s="38"/>
      <c r="AH211" s="38"/>
      <c r="AI211" s="1"/>
      <c r="AJ211" s="1"/>
      <c r="AK211" s="25"/>
      <c r="AL211" s="25"/>
      <c r="AM211" s="1"/>
      <c r="AN211" s="1"/>
      <c r="AQ211" s="22"/>
      <c r="AR211" s="21"/>
    </row>
    <row r="212" spans="1:44" x14ac:dyDescent="0.25">
      <c r="A212" s="14"/>
      <c r="C212" s="4"/>
      <c r="D212" s="4"/>
      <c r="E212" s="4"/>
      <c r="F212" s="4"/>
      <c r="G212" s="4"/>
      <c r="H212" s="4"/>
      <c r="I212" s="34"/>
      <c r="J212" s="35"/>
      <c r="K212" s="35"/>
      <c r="L212" s="35"/>
      <c r="M212" s="35"/>
      <c r="N212" s="4"/>
      <c r="O212" s="4"/>
      <c r="P212" s="35"/>
      <c r="Q212" s="36"/>
      <c r="R212" s="36"/>
      <c r="S212" s="37"/>
      <c r="T212" s="37"/>
      <c r="U212" s="37"/>
      <c r="V212" s="37"/>
      <c r="W212" s="37"/>
      <c r="X212" s="37"/>
      <c r="Y212" s="1"/>
      <c r="Z212" s="1"/>
      <c r="AA212" s="1"/>
      <c r="AB212" s="1"/>
      <c r="AC212" s="1"/>
      <c r="AD212" s="1"/>
      <c r="AE212" s="1"/>
      <c r="AF212" s="1"/>
      <c r="AG212" s="38"/>
      <c r="AH212" s="38"/>
      <c r="AI212" s="1"/>
      <c r="AJ212" s="1"/>
      <c r="AK212" s="25"/>
      <c r="AL212" s="25"/>
      <c r="AM212" s="1"/>
      <c r="AN212" s="1"/>
      <c r="AQ212" s="22"/>
      <c r="AR212" s="21"/>
    </row>
    <row r="213" spans="1:44" x14ac:dyDescent="0.25">
      <c r="A213" s="14"/>
      <c r="C213" s="4"/>
      <c r="D213" s="4"/>
      <c r="E213" s="4"/>
      <c r="F213" s="4"/>
      <c r="G213" s="4"/>
      <c r="H213" s="4"/>
      <c r="I213" s="34"/>
      <c r="J213" s="35"/>
      <c r="K213" s="35"/>
      <c r="L213" s="35"/>
      <c r="M213" s="35"/>
      <c r="N213" s="4"/>
      <c r="O213" s="4"/>
      <c r="P213" s="35"/>
      <c r="Q213" s="36"/>
      <c r="R213" s="36"/>
      <c r="S213" s="37"/>
      <c r="T213" s="37"/>
      <c r="U213" s="37"/>
      <c r="V213" s="37"/>
      <c r="W213" s="37"/>
      <c r="X213" s="37"/>
      <c r="Y213" s="1"/>
      <c r="Z213" s="1"/>
      <c r="AA213" s="1"/>
      <c r="AB213" s="1"/>
      <c r="AC213" s="1"/>
      <c r="AD213" s="1"/>
      <c r="AE213" s="1"/>
      <c r="AF213" s="1"/>
      <c r="AG213" s="38"/>
      <c r="AH213" s="38"/>
      <c r="AI213" s="1"/>
      <c r="AJ213" s="1"/>
      <c r="AK213" s="25"/>
      <c r="AL213" s="25"/>
      <c r="AM213" s="1"/>
      <c r="AN213" s="1"/>
      <c r="AQ213" s="22"/>
      <c r="AR213" s="21"/>
    </row>
    <row r="214" spans="1:44" x14ac:dyDescent="0.25">
      <c r="A214" s="14"/>
      <c r="C214" s="4"/>
      <c r="D214" s="4"/>
      <c r="E214" s="4"/>
      <c r="F214" s="4"/>
      <c r="G214" s="4"/>
      <c r="H214" s="4"/>
      <c r="I214" s="34"/>
      <c r="J214" s="35"/>
      <c r="K214" s="35"/>
      <c r="L214" s="35"/>
      <c r="M214" s="35"/>
      <c r="N214" s="4"/>
      <c r="O214" s="4"/>
      <c r="P214" s="35"/>
      <c r="Q214" s="36"/>
      <c r="R214" s="36"/>
      <c r="S214" s="37"/>
      <c r="T214" s="37"/>
      <c r="U214" s="37"/>
      <c r="V214" s="37"/>
      <c r="W214" s="37"/>
      <c r="X214" s="37"/>
      <c r="Y214" s="1"/>
      <c r="Z214" s="1"/>
      <c r="AA214" s="1"/>
      <c r="AB214" s="1"/>
      <c r="AC214" s="1"/>
      <c r="AD214" s="1"/>
      <c r="AE214" s="1"/>
      <c r="AF214" s="1"/>
      <c r="AG214" s="38"/>
      <c r="AH214" s="38"/>
      <c r="AI214" s="1"/>
      <c r="AJ214" s="1"/>
      <c r="AK214" s="25"/>
      <c r="AL214" s="25"/>
      <c r="AM214" s="1"/>
      <c r="AN214" s="1"/>
      <c r="AQ214" s="22"/>
      <c r="AR214" s="21"/>
    </row>
    <row r="215" spans="1:44" x14ac:dyDescent="0.25">
      <c r="A215" s="14"/>
      <c r="C215" s="4"/>
      <c r="D215" s="4"/>
      <c r="E215" s="4"/>
      <c r="F215" s="4"/>
      <c r="G215" s="4"/>
      <c r="H215" s="4"/>
      <c r="I215" s="34"/>
      <c r="J215" s="35"/>
      <c r="K215" s="35"/>
      <c r="L215" s="35"/>
      <c r="M215" s="35"/>
      <c r="N215" s="4"/>
      <c r="O215" s="4"/>
      <c r="P215" s="35"/>
      <c r="Q215" s="36"/>
      <c r="R215" s="36"/>
      <c r="S215" s="37"/>
      <c r="T215" s="37"/>
      <c r="U215" s="37"/>
      <c r="V215" s="37"/>
      <c r="W215" s="37"/>
      <c r="X215" s="37"/>
      <c r="Y215" s="1"/>
      <c r="Z215" s="1"/>
      <c r="AA215" s="1"/>
      <c r="AB215" s="1"/>
      <c r="AC215" s="1"/>
      <c r="AD215" s="1"/>
      <c r="AE215" s="1"/>
      <c r="AF215" s="1"/>
      <c r="AG215" s="38"/>
      <c r="AH215" s="38"/>
      <c r="AI215" s="1"/>
      <c r="AJ215" s="1"/>
      <c r="AK215" s="25"/>
      <c r="AL215" s="25"/>
      <c r="AM215" s="1"/>
      <c r="AN215" s="1"/>
      <c r="AQ215" s="22"/>
      <c r="AR215" s="21"/>
    </row>
    <row r="216" spans="1:44" x14ac:dyDescent="0.25">
      <c r="A216" s="14"/>
      <c r="C216" s="4"/>
      <c r="D216" s="4"/>
      <c r="E216" s="4"/>
      <c r="F216" s="4"/>
      <c r="G216" s="4"/>
      <c r="H216" s="4"/>
      <c r="I216" s="34"/>
      <c r="J216" s="35"/>
      <c r="K216" s="35"/>
      <c r="L216" s="35"/>
      <c r="M216" s="35"/>
      <c r="N216" s="4"/>
      <c r="O216" s="4"/>
      <c r="P216" s="35"/>
      <c r="Q216" s="36"/>
      <c r="R216" s="36"/>
      <c r="S216" s="37"/>
      <c r="T216" s="37"/>
      <c r="U216" s="37"/>
      <c r="V216" s="37"/>
      <c r="W216" s="37"/>
      <c r="X216" s="37"/>
      <c r="Y216" s="1"/>
      <c r="Z216" s="1"/>
      <c r="AA216" s="1"/>
      <c r="AB216" s="1"/>
      <c r="AC216" s="1"/>
      <c r="AD216" s="1"/>
      <c r="AE216" s="1"/>
      <c r="AF216" s="1"/>
      <c r="AG216" s="38"/>
      <c r="AH216" s="38"/>
      <c r="AI216" s="1"/>
      <c r="AJ216" s="1"/>
      <c r="AK216" s="25"/>
      <c r="AL216" s="25"/>
      <c r="AM216" s="1"/>
      <c r="AN216" s="1"/>
      <c r="AQ216" s="22"/>
      <c r="AR216" s="21"/>
    </row>
    <row r="217" spans="1:44" x14ac:dyDescent="0.25">
      <c r="A217" s="14"/>
      <c r="C217" s="4"/>
      <c r="D217" s="4"/>
      <c r="E217" s="4"/>
      <c r="F217" s="4"/>
      <c r="G217" s="4"/>
      <c r="H217" s="4"/>
      <c r="I217" s="34"/>
      <c r="J217" s="35"/>
      <c r="K217" s="35"/>
      <c r="L217" s="35"/>
      <c r="M217" s="35"/>
      <c r="N217" s="4"/>
      <c r="O217" s="4"/>
      <c r="P217" s="35"/>
      <c r="Q217" s="36"/>
      <c r="R217" s="36"/>
      <c r="S217" s="37"/>
      <c r="T217" s="37"/>
      <c r="U217" s="37"/>
      <c r="V217" s="37"/>
      <c r="W217" s="37"/>
      <c r="X217" s="37"/>
      <c r="Y217" s="1"/>
      <c r="Z217" s="1"/>
      <c r="AA217" s="1"/>
      <c r="AB217" s="1"/>
      <c r="AC217" s="1"/>
      <c r="AD217" s="1"/>
      <c r="AE217" s="1"/>
      <c r="AF217" s="1"/>
      <c r="AG217" s="38"/>
      <c r="AH217" s="38"/>
      <c r="AI217" s="1"/>
      <c r="AJ217" s="1"/>
      <c r="AK217" s="25"/>
      <c r="AL217" s="25"/>
      <c r="AM217" s="1"/>
      <c r="AN217" s="1"/>
      <c r="AQ217" s="22"/>
      <c r="AR217" s="21"/>
    </row>
    <row r="218" spans="1:44" x14ac:dyDescent="0.25">
      <c r="A218" s="14"/>
      <c r="C218" s="4"/>
      <c r="D218" s="4"/>
      <c r="E218" s="4"/>
      <c r="F218" s="4"/>
      <c r="G218" s="4"/>
      <c r="H218" s="4"/>
      <c r="I218" s="34"/>
      <c r="J218" s="35"/>
      <c r="K218" s="35"/>
      <c r="L218" s="35"/>
      <c r="M218" s="35"/>
      <c r="N218" s="4"/>
      <c r="O218" s="4"/>
      <c r="P218" s="35"/>
      <c r="Q218" s="36"/>
      <c r="R218" s="36"/>
      <c r="S218" s="37"/>
      <c r="T218" s="37"/>
      <c r="U218" s="37"/>
      <c r="V218" s="37"/>
      <c r="W218" s="37"/>
      <c r="X218" s="37"/>
      <c r="Y218" s="1"/>
      <c r="Z218" s="1"/>
      <c r="AA218" s="1"/>
      <c r="AB218" s="1"/>
      <c r="AC218" s="1"/>
      <c r="AD218" s="1"/>
      <c r="AE218" s="1"/>
      <c r="AF218" s="1"/>
      <c r="AG218" s="38"/>
      <c r="AH218" s="38"/>
      <c r="AI218" s="1"/>
      <c r="AJ218" s="1"/>
      <c r="AK218" s="25"/>
      <c r="AL218" s="25"/>
      <c r="AM218" s="1"/>
      <c r="AN218" s="1"/>
      <c r="AQ218" s="22"/>
      <c r="AR218" s="21"/>
    </row>
    <row r="219" spans="1:44" x14ac:dyDescent="0.25">
      <c r="A219" s="14"/>
      <c r="C219" s="4"/>
      <c r="D219" s="4"/>
      <c r="E219" s="4"/>
      <c r="F219" s="4"/>
      <c r="G219" s="4"/>
      <c r="H219" s="4"/>
      <c r="I219" s="34"/>
      <c r="J219" s="35"/>
      <c r="K219" s="35"/>
      <c r="L219" s="35"/>
      <c r="M219" s="35"/>
      <c r="N219" s="4"/>
      <c r="O219" s="4"/>
      <c r="P219" s="35"/>
      <c r="Q219" s="36"/>
      <c r="R219" s="36"/>
      <c r="S219" s="37"/>
      <c r="T219" s="37"/>
      <c r="U219" s="37"/>
      <c r="V219" s="37"/>
      <c r="W219" s="37"/>
      <c r="X219" s="37"/>
      <c r="Y219" s="1"/>
      <c r="Z219" s="1"/>
      <c r="AA219" s="1"/>
      <c r="AB219" s="1"/>
      <c r="AC219" s="1"/>
      <c r="AD219" s="1"/>
      <c r="AE219" s="1"/>
      <c r="AF219" s="1"/>
      <c r="AG219" s="38"/>
      <c r="AH219" s="38"/>
      <c r="AI219" s="1"/>
      <c r="AJ219" s="1"/>
      <c r="AK219" s="25"/>
      <c r="AL219" s="25"/>
      <c r="AM219" s="1"/>
      <c r="AN219" s="1"/>
      <c r="AQ219" s="22"/>
      <c r="AR219" s="21"/>
    </row>
    <row r="220" spans="1:44" x14ac:dyDescent="0.25">
      <c r="A220" s="14"/>
      <c r="C220" s="4"/>
      <c r="D220" s="4"/>
      <c r="E220" s="4"/>
      <c r="F220" s="4"/>
      <c r="G220" s="4"/>
      <c r="H220" s="4"/>
      <c r="I220" s="34"/>
      <c r="J220" s="35"/>
      <c r="K220" s="35"/>
      <c r="L220" s="35"/>
      <c r="M220" s="35"/>
      <c r="N220" s="4"/>
      <c r="O220" s="4"/>
      <c r="P220" s="35"/>
      <c r="Q220" s="36"/>
      <c r="R220" s="36"/>
      <c r="S220" s="37"/>
      <c r="T220" s="37"/>
      <c r="U220" s="37"/>
      <c r="V220" s="37"/>
      <c r="W220" s="37"/>
      <c r="X220" s="37"/>
      <c r="Y220" s="1"/>
      <c r="Z220" s="1"/>
      <c r="AA220" s="1"/>
      <c r="AB220" s="1"/>
      <c r="AC220" s="1"/>
      <c r="AD220" s="1"/>
      <c r="AE220" s="1"/>
      <c r="AF220" s="1"/>
      <c r="AG220" s="38"/>
      <c r="AH220" s="38"/>
      <c r="AI220" s="1"/>
      <c r="AJ220" s="1"/>
      <c r="AK220" s="25"/>
      <c r="AL220" s="25"/>
      <c r="AM220" s="1"/>
      <c r="AN220" s="1"/>
      <c r="AQ220" s="22"/>
      <c r="AR220" s="21"/>
    </row>
    <row r="221" spans="1:44" x14ac:dyDescent="0.25">
      <c r="A221" s="14"/>
      <c r="C221" s="4"/>
      <c r="D221" s="4"/>
      <c r="E221" s="4"/>
      <c r="F221" s="4"/>
      <c r="G221" s="4"/>
      <c r="H221" s="4"/>
      <c r="I221" s="34"/>
      <c r="J221" s="35"/>
      <c r="K221" s="35"/>
      <c r="L221" s="35"/>
      <c r="M221" s="35"/>
      <c r="N221" s="4"/>
      <c r="O221" s="4"/>
      <c r="P221" s="35"/>
      <c r="Q221" s="36"/>
      <c r="R221" s="36"/>
      <c r="S221" s="37"/>
      <c r="T221" s="37"/>
      <c r="U221" s="37"/>
      <c r="V221" s="37"/>
      <c r="W221" s="37"/>
      <c r="X221" s="37"/>
      <c r="Y221" s="1"/>
      <c r="Z221" s="1"/>
      <c r="AA221" s="1"/>
      <c r="AB221" s="1"/>
      <c r="AC221" s="1"/>
      <c r="AD221" s="1"/>
      <c r="AE221" s="1"/>
      <c r="AF221" s="1"/>
      <c r="AG221" s="38"/>
      <c r="AH221" s="38"/>
      <c r="AI221" s="1"/>
      <c r="AJ221" s="1"/>
      <c r="AK221" s="25"/>
      <c r="AL221" s="25"/>
      <c r="AM221" s="1"/>
      <c r="AN221" s="1"/>
      <c r="AQ221" s="22"/>
      <c r="AR221" s="21"/>
    </row>
    <row r="222" spans="1:44" x14ac:dyDescent="0.25">
      <c r="A222" s="14"/>
      <c r="C222" s="4"/>
      <c r="D222" s="4"/>
      <c r="E222" s="4"/>
      <c r="F222" s="4"/>
      <c r="G222" s="4"/>
      <c r="H222" s="4"/>
      <c r="I222" s="34"/>
      <c r="J222" s="35"/>
      <c r="K222" s="35"/>
      <c r="L222" s="35"/>
      <c r="M222" s="35"/>
      <c r="N222" s="4"/>
      <c r="O222" s="4"/>
      <c r="P222" s="35"/>
      <c r="Q222" s="36"/>
      <c r="R222" s="36"/>
      <c r="S222" s="37"/>
      <c r="T222" s="37"/>
      <c r="U222" s="37"/>
      <c r="V222" s="37"/>
      <c r="W222" s="37"/>
      <c r="X222" s="37"/>
      <c r="Y222" s="1"/>
      <c r="Z222" s="1"/>
      <c r="AA222" s="1"/>
      <c r="AB222" s="1"/>
      <c r="AC222" s="1"/>
      <c r="AD222" s="1"/>
      <c r="AE222" s="1"/>
      <c r="AF222" s="1"/>
      <c r="AG222" s="38"/>
      <c r="AH222" s="38"/>
      <c r="AI222" s="1"/>
      <c r="AJ222" s="1"/>
      <c r="AK222" s="25"/>
      <c r="AL222" s="25"/>
      <c r="AM222" s="1"/>
      <c r="AN222" s="1"/>
      <c r="AQ222" s="22"/>
      <c r="AR222" s="21"/>
    </row>
    <row r="223" spans="1:44" x14ac:dyDescent="0.25">
      <c r="A223" s="14"/>
      <c r="C223" s="4"/>
      <c r="D223" s="4"/>
      <c r="E223" s="4"/>
      <c r="F223" s="4"/>
      <c r="G223" s="4"/>
      <c r="H223" s="4"/>
      <c r="I223" s="34"/>
      <c r="J223" s="35"/>
      <c r="K223" s="35"/>
      <c r="L223" s="35"/>
      <c r="M223" s="35"/>
      <c r="N223" s="4"/>
      <c r="O223" s="4"/>
      <c r="P223" s="35"/>
      <c r="Q223" s="36"/>
      <c r="R223" s="36"/>
      <c r="S223" s="37"/>
      <c r="T223" s="37"/>
      <c r="U223" s="37"/>
      <c r="V223" s="37"/>
      <c r="W223" s="37"/>
      <c r="X223" s="37"/>
      <c r="Y223" s="1"/>
      <c r="Z223" s="1"/>
      <c r="AA223" s="1"/>
      <c r="AB223" s="1"/>
      <c r="AC223" s="1"/>
      <c r="AD223" s="1"/>
      <c r="AE223" s="1"/>
      <c r="AF223" s="1"/>
      <c r="AG223" s="38"/>
      <c r="AH223" s="38"/>
      <c r="AI223" s="1"/>
      <c r="AJ223" s="1"/>
      <c r="AK223" s="25"/>
      <c r="AL223" s="25"/>
      <c r="AM223" s="1"/>
      <c r="AN223" s="1"/>
      <c r="AQ223" s="22"/>
      <c r="AR223" s="21"/>
    </row>
    <row r="224" spans="1:44" x14ac:dyDescent="0.25">
      <c r="A224" s="14"/>
      <c r="C224" s="4"/>
      <c r="D224" s="4"/>
      <c r="E224" s="4"/>
      <c r="F224" s="4"/>
      <c r="G224" s="4"/>
      <c r="H224" s="4"/>
      <c r="I224" s="34"/>
      <c r="J224" s="35"/>
      <c r="K224" s="35"/>
      <c r="L224" s="35"/>
      <c r="M224" s="35"/>
      <c r="N224" s="4"/>
      <c r="O224" s="4"/>
      <c r="P224" s="35"/>
      <c r="Q224" s="36"/>
      <c r="R224" s="36"/>
      <c r="S224" s="37"/>
      <c r="T224" s="37"/>
      <c r="U224" s="37"/>
      <c r="V224" s="37"/>
      <c r="W224" s="37"/>
      <c r="X224" s="37"/>
      <c r="Y224" s="1"/>
      <c r="Z224" s="1"/>
      <c r="AA224" s="1"/>
      <c r="AB224" s="1"/>
      <c r="AC224" s="1"/>
      <c r="AD224" s="1"/>
      <c r="AE224" s="1"/>
      <c r="AF224" s="1"/>
      <c r="AG224" s="38"/>
      <c r="AH224" s="38"/>
      <c r="AI224" s="1"/>
      <c r="AJ224" s="1"/>
      <c r="AK224" s="25"/>
      <c r="AL224" s="25"/>
      <c r="AM224" s="1"/>
      <c r="AN224" s="1"/>
      <c r="AQ224" s="22"/>
      <c r="AR224" s="21"/>
    </row>
    <row r="225" spans="1:44" x14ac:dyDescent="0.25">
      <c r="A225" s="14"/>
      <c r="C225" s="4"/>
      <c r="D225" s="4"/>
      <c r="E225" s="4"/>
      <c r="F225" s="4"/>
      <c r="G225" s="4"/>
      <c r="H225" s="4"/>
      <c r="I225" s="34"/>
      <c r="J225" s="35"/>
      <c r="K225" s="35"/>
      <c r="L225" s="35"/>
      <c r="M225" s="35"/>
      <c r="N225" s="4"/>
      <c r="O225" s="4"/>
      <c r="P225" s="35"/>
      <c r="Q225" s="36"/>
      <c r="R225" s="36"/>
      <c r="S225" s="37"/>
      <c r="T225" s="37"/>
      <c r="U225" s="37"/>
      <c r="V225" s="37"/>
      <c r="W225" s="37"/>
      <c r="X225" s="37"/>
      <c r="Y225" s="1"/>
      <c r="Z225" s="1"/>
      <c r="AA225" s="1"/>
      <c r="AB225" s="1"/>
      <c r="AC225" s="1"/>
      <c r="AD225" s="1"/>
      <c r="AE225" s="1"/>
      <c r="AF225" s="1"/>
      <c r="AG225" s="38"/>
      <c r="AH225" s="38"/>
      <c r="AI225" s="1"/>
      <c r="AJ225" s="1"/>
      <c r="AK225" s="25"/>
      <c r="AL225" s="25"/>
      <c r="AM225" s="1"/>
      <c r="AN225" s="1"/>
      <c r="AQ225" s="22"/>
      <c r="AR225" s="21"/>
    </row>
    <row r="226" spans="1:44" x14ac:dyDescent="0.25">
      <c r="A226" s="14"/>
      <c r="C226" s="4"/>
      <c r="D226" s="4"/>
      <c r="E226" s="4"/>
      <c r="F226" s="4"/>
      <c r="G226" s="4"/>
      <c r="H226" s="4"/>
      <c r="I226" s="34"/>
      <c r="J226" s="35"/>
      <c r="K226" s="35"/>
      <c r="L226" s="35"/>
      <c r="M226" s="35"/>
      <c r="N226" s="4"/>
      <c r="O226" s="4"/>
      <c r="P226" s="35"/>
      <c r="Q226" s="36"/>
      <c r="R226" s="36"/>
      <c r="S226" s="37"/>
      <c r="T226" s="37"/>
      <c r="U226" s="37"/>
      <c r="V226" s="37"/>
      <c r="W226" s="37"/>
      <c r="X226" s="37"/>
      <c r="Y226" s="1"/>
      <c r="Z226" s="1"/>
      <c r="AA226" s="1"/>
      <c r="AB226" s="1"/>
      <c r="AC226" s="1"/>
      <c r="AD226" s="1"/>
      <c r="AE226" s="1"/>
      <c r="AF226" s="1"/>
      <c r="AG226" s="38"/>
      <c r="AH226" s="38"/>
      <c r="AI226" s="1"/>
      <c r="AJ226" s="1"/>
      <c r="AK226" s="25"/>
      <c r="AL226" s="25"/>
      <c r="AM226" s="1"/>
      <c r="AN226" s="1"/>
      <c r="AQ226" s="22"/>
      <c r="AR226" s="21"/>
    </row>
    <row r="227" spans="1:44" x14ac:dyDescent="0.25">
      <c r="A227" s="14"/>
      <c r="C227" s="4"/>
      <c r="D227" s="4"/>
      <c r="E227" s="4"/>
      <c r="F227" s="4"/>
      <c r="G227" s="4"/>
      <c r="H227" s="4"/>
      <c r="I227" s="34"/>
      <c r="J227" s="35"/>
      <c r="K227" s="35"/>
      <c r="L227" s="35"/>
      <c r="M227" s="35"/>
      <c r="N227" s="4"/>
      <c r="O227" s="4"/>
      <c r="P227" s="35"/>
      <c r="Q227" s="36"/>
      <c r="R227" s="36"/>
      <c r="S227" s="37"/>
      <c r="T227" s="37"/>
      <c r="U227" s="37"/>
      <c r="V227" s="37"/>
      <c r="W227" s="37"/>
      <c r="X227" s="37"/>
      <c r="Y227" s="1"/>
      <c r="Z227" s="1"/>
      <c r="AA227" s="1"/>
      <c r="AB227" s="1"/>
      <c r="AC227" s="1"/>
      <c r="AD227" s="1"/>
      <c r="AE227" s="1"/>
      <c r="AF227" s="1"/>
      <c r="AG227" s="38"/>
      <c r="AH227" s="38"/>
      <c r="AI227" s="1"/>
      <c r="AJ227" s="1"/>
      <c r="AK227" s="25"/>
      <c r="AL227" s="25"/>
      <c r="AM227" s="1"/>
      <c r="AN227" s="1"/>
      <c r="AQ227" s="22"/>
      <c r="AR227" s="21"/>
    </row>
    <row r="228" spans="1:44" x14ac:dyDescent="0.25">
      <c r="A228" s="14"/>
      <c r="C228" s="4"/>
      <c r="D228" s="4"/>
      <c r="E228" s="4"/>
      <c r="F228" s="4"/>
      <c r="G228" s="4"/>
      <c r="H228" s="4"/>
      <c r="I228" s="34"/>
      <c r="J228" s="35"/>
      <c r="K228" s="35"/>
      <c r="L228" s="35"/>
      <c r="M228" s="35"/>
      <c r="N228" s="4"/>
      <c r="O228" s="4"/>
      <c r="P228" s="35"/>
      <c r="Q228" s="36"/>
      <c r="R228" s="36"/>
      <c r="S228" s="37"/>
      <c r="T228" s="37"/>
      <c r="U228" s="37"/>
      <c r="V228" s="37"/>
      <c r="W228" s="37"/>
      <c r="X228" s="37"/>
      <c r="Y228" s="1"/>
      <c r="Z228" s="1"/>
      <c r="AA228" s="1"/>
      <c r="AB228" s="1"/>
      <c r="AC228" s="1"/>
      <c r="AD228" s="1"/>
      <c r="AE228" s="1"/>
      <c r="AF228" s="1"/>
      <c r="AG228" s="38"/>
      <c r="AH228" s="38"/>
      <c r="AI228" s="1"/>
      <c r="AJ228" s="1"/>
      <c r="AK228" s="25"/>
      <c r="AL228" s="25"/>
      <c r="AM228" s="1"/>
      <c r="AN228" s="1"/>
      <c r="AQ228" s="22"/>
      <c r="AR228" s="21"/>
    </row>
    <row r="229" spans="1:44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4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4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4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4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4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4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4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4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4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4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4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9.7109375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1303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1304</v>
      </c>
      <c r="C7" s="4">
        <v>5</v>
      </c>
      <c r="D7" s="4">
        <v>1</v>
      </c>
      <c r="E7" s="4">
        <v>8</v>
      </c>
      <c r="F7" s="4">
        <v>14</v>
      </c>
      <c r="G7" s="4">
        <v>92000</v>
      </c>
      <c r="H7" s="4">
        <v>81350</v>
      </c>
      <c r="I7" s="34">
        <v>77992.515936396012</v>
      </c>
      <c r="J7" s="35" t="s">
        <v>2161</v>
      </c>
      <c r="K7" s="35">
        <v>39.346752018727798</v>
      </c>
      <c r="L7" s="35">
        <v>18.784400572738726</v>
      </c>
      <c r="M7" s="35">
        <v>16.343444159499793</v>
      </c>
      <c r="N7" s="4">
        <v>1656.184</v>
      </c>
      <c r="O7" s="4">
        <v>87.107721855052816</v>
      </c>
      <c r="P7" s="35">
        <v>0.61818561770129077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22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7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22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87.107721855152818</v>
      </c>
      <c r="AL7" s="25" t="str">
        <f>IF(ISERROR((IF(O7&lt;$AL$5,O7+A7," ")))=TRUE," ",((IF(O7&lt;$AL$5,O7+A7," "))))</f>
        <v xml:space="preserve"> </v>
      </c>
      <c r="AM7" s="1">
        <f t="shared" ref="AM7:AN22" si="3">IF(ISERROR((RANK(AK7,AK$7:AK$184,0)))=TRUE," ",((RANK(AK7,AK$7:AK$184,0))))</f>
        <v>10</v>
      </c>
      <c r="AN7" s="1" t="str">
        <f t="shared" si="3"/>
        <v xml:space="preserve"> </v>
      </c>
      <c r="AO7" t="s">
        <v>1304</v>
      </c>
      <c r="AP7" t="s">
        <v>2263</v>
      </c>
      <c r="AQ7" s="22" t="e">
        <v>#VALUE!</v>
      </c>
      <c r="AR7" s="21">
        <v>-55.214990854866677</v>
      </c>
      <c r="AS7">
        <v>13.091579594345415</v>
      </c>
      <c r="AT7" t="e">
        <v>#VALUE!</v>
      </c>
      <c r="AU7">
        <v>55.214990854866677</v>
      </c>
      <c r="AV7" t="s">
        <v>3375</v>
      </c>
    </row>
    <row r="8" spans="1:48" x14ac:dyDescent="0.25">
      <c r="A8" s="14">
        <v>1.1000000000000001E-10</v>
      </c>
      <c r="B8" t="s">
        <v>1305</v>
      </c>
      <c r="C8" s="4">
        <v>17</v>
      </c>
      <c r="D8" s="4">
        <v>0</v>
      </c>
      <c r="E8" s="4">
        <v>1</v>
      </c>
      <c r="F8" s="4">
        <v>18</v>
      </c>
      <c r="G8" s="4">
        <v>11500</v>
      </c>
      <c r="H8" s="4">
        <v>7702</v>
      </c>
      <c r="I8" s="34">
        <v>119940.25399191723</v>
      </c>
      <c r="J8" s="35">
        <v>3.4301619996659802</v>
      </c>
      <c r="K8" s="35">
        <v>11.133870993389355</v>
      </c>
      <c r="L8" s="35">
        <v>5.1951102735602017</v>
      </c>
      <c r="M8" s="35">
        <v>7.9550527066812</v>
      </c>
      <c r="N8" s="4">
        <v>691.76300000000003</v>
      </c>
      <c r="O8" s="4">
        <v>-73.592901233389711</v>
      </c>
      <c r="P8" s="35">
        <v>0.57128018696442484</v>
      </c>
      <c r="Q8" s="36">
        <f t="shared" ref="Q8:Q71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94.444444444554449</v>
      </c>
      <c r="R8" s="36" t="str">
        <f t="shared" ref="R8:R71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6">IF(ISERROR((IF((G8/H8-1)&gt;($S$5/100),(G8/H8-1)+A8,"")))=TRUE," ",((IF((G8/H8-1)&gt;($S$5/100),(G8/H8-1)+A8,""))))</f>
        <v>0.49311867058520131</v>
      </c>
      <c r="T8" s="37" t="str">
        <f t="shared" ref="T8:T71" si="7">IF(ISERROR((IF((G8/H8-1)&lt;($T$5/100),(G8/H8-1)+A8,"")))=TRUE," ",((IF((G8/H8-1)&lt;($T$5/100),(G8/H8-1)+A8,""))))</f>
        <v/>
      </c>
      <c r="U8" s="37" t="str">
        <f t="shared" ref="U8:U71" si="8">IF(ISERROR((IF(((J8/$J$6-1))&gt;($U$5/100),((J8/$J$6-1)),"")))=TRUE," ",((IF(((J8/$J$6-1))&gt;($U$5/100),((J8/$J$6-1)),""))))</f>
        <v/>
      </c>
      <c r="V8" s="37">
        <f t="shared" ref="V8:V71" si="9">IF(ISERROR((IF(((J8/$J$6-1))&lt;($V$5/100),((J8/$J$6-1)),"")))=TRUE," ",((IF(((J8/$J$6-1))&lt;($V$5/100),((J8/$J$6-1)),""))))</f>
        <v>-0.79648062194017699</v>
      </c>
      <c r="W8" s="37" t="str">
        <f t="shared" ref="W8:W71" si="10">IF(ISERROR((IF(((L8/$L$6-1))&gt;($W$5/100),((L8/$L$6-1)),"")))=TRUE," ",((IF(((L8/$L$6-1))&gt;($W$5/100),((L8/$L$6-1)),""))))</f>
        <v/>
      </c>
      <c r="X8" s="37">
        <f t="shared" ref="X8:X71" si="11">IF(ISERROR((IF(((L8/$L$6-1))&lt;($X$5/100),((L8/$L$6-1)),"")))=TRUE," ",((IF(((L8/$L$6-1))&lt;($X$5/100),((L8/$L$6-1)),""))))</f>
        <v>-0.57072945155837607</v>
      </c>
      <c r="Y8" s="1" t="str">
        <f t="shared" si="0"/>
        <v xml:space="preserve"> </v>
      </c>
      <c r="Z8" s="1">
        <f t="shared" ref="Z8:Z71" si="12">IF(ISERROR((RANK(V8,V$7:V$184,1)))=TRUE," ",((RANK(V8,V$7:V$184,1))))</f>
        <v>1</v>
      </c>
      <c r="AA8" s="1" t="str">
        <f t="shared" si="0"/>
        <v xml:space="preserve"> </v>
      </c>
      <c r="AB8" s="1">
        <f t="shared" ref="AB8:AB71" si="13">IF(ISERROR((RANK(X8,X$7:X$184,1)))=TRUE," ",((RANK(X8,X$7:X$184,1))))</f>
        <v>13</v>
      </c>
      <c r="AC8" s="1">
        <f t="shared" si="1"/>
        <v>1</v>
      </c>
      <c r="AD8" s="1" t="str">
        <f t="shared" ref="AD8:AD71" si="14">IF(ISERROR((RANK(T8,T$7:T$184,1)))=TRUE," ",((RANK(T8,T$7:T$184,1))))</f>
        <v xml:space="preserve"> </v>
      </c>
      <c r="AE8" s="1">
        <f t="shared" si="2"/>
        <v>6</v>
      </c>
      <c r="AF8" s="1" t="str">
        <f t="shared" si="2"/>
        <v xml:space="preserve"> </v>
      </c>
      <c r="AG8" s="38" t="str">
        <f t="shared" ref="AG8:AG71" si="15">IF(ISERROR((IF((AND(P8&gt;$AG$6,P8&lt;$AG$5))=TRUE,P8+A8," ")))=TRUE," ",((IF((AND(P8&gt;$AG$6,P8&lt;$AG$5))=TRUE,P8+A8," "))))</f>
        <v xml:space="preserve"> </v>
      </c>
      <c r="AH8" s="38" t="str">
        <f t="shared" ref="AH8:AH71" si="16">IF(ISERROR(((IF(P8&lt;$AH$5,P8+A8," "))))=TRUE," ",((IF(P8&lt;$AH$5,P8+A8," "))))</f>
        <v xml:space="preserve"> </v>
      </c>
      <c r="AI8" s="1" t="str">
        <f t="shared" ref="AI8:AJ23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>
        <f t="shared" ref="AL8:AL71" si="19">IF(ISERROR((IF(O8&lt;$AL$5,O8+A8," ")))=TRUE," ",((IF(O8&lt;$AL$5,O8+A8," "))))</f>
        <v>-73.592901233279704</v>
      </c>
      <c r="AM8" s="1" t="str">
        <f t="shared" si="3"/>
        <v xml:space="preserve"> </v>
      </c>
      <c r="AN8" s="1">
        <f t="shared" si="3"/>
        <v>3</v>
      </c>
      <c r="AO8" t="s">
        <v>1305</v>
      </c>
      <c r="AP8" t="s">
        <v>2293</v>
      </c>
      <c r="AQ8" s="22">
        <v>79.648062194017697</v>
      </c>
      <c r="AR8" s="21">
        <v>57.072945155837608</v>
      </c>
      <c r="AS8">
        <v>49.311867047520131</v>
      </c>
      <c r="AT8">
        <v>-79.648062194017697</v>
      </c>
      <c r="AU8">
        <v>-57.072945155837608</v>
      </c>
      <c r="AV8" t="s">
        <v>3376</v>
      </c>
    </row>
    <row r="9" spans="1:48" x14ac:dyDescent="0.25">
      <c r="A9" s="14">
        <v>1.2E-10</v>
      </c>
      <c r="B9" t="s">
        <v>1306</v>
      </c>
      <c r="C9" s="4">
        <v>19</v>
      </c>
      <c r="D9" s="4">
        <v>2</v>
      </c>
      <c r="E9" s="4">
        <v>3</v>
      </c>
      <c r="F9" s="4">
        <v>24</v>
      </c>
      <c r="G9" s="4">
        <v>55000</v>
      </c>
      <c r="H9" s="4">
        <v>48320</v>
      </c>
      <c r="I9" s="34">
        <v>68658.995493728551</v>
      </c>
      <c r="J9" s="35">
        <v>32.25647098720021</v>
      </c>
      <c r="K9" s="35">
        <v>23.01666993752346</v>
      </c>
      <c r="L9" s="35">
        <v>20.885265067180153</v>
      </c>
      <c r="M9" s="35">
        <v>14.851712839572587</v>
      </c>
      <c r="N9" s="4">
        <v>2099.348</v>
      </c>
      <c r="O9" s="4">
        <v>34.384073742158492</v>
      </c>
      <c r="P9" s="35">
        <v>1.5512831125827815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/>
      </c>
      <c r="X9" s="37" t="str">
        <f t="shared" si="11"/>
        <v/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1306</v>
      </c>
      <c r="AP9" t="s">
        <v>2359</v>
      </c>
      <c r="AQ9" s="22">
        <v>-91.385039959015842</v>
      </c>
      <c r="AR9" s="21">
        <v>-72.574377013043005</v>
      </c>
      <c r="AS9">
        <v>13.824503311258285</v>
      </c>
      <c r="AT9">
        <v>91.385039959015842</v>
      </c>
      <c r="AU9">
        <v>72.574377013043005</v>
      </c>
      <c r="AV9" t="s">
        <v>3377</v>
      </c>
    </row>
    <row r="10" spans="1:48" x14ac:dyDescent="0.25">
      <c r="A10" s="14">
        <v>1.2999999999999999E-10</v>
      </c>
      <c r="B10" t="s">
        <v>1307</v>
      </c>
      <c r="C10" s="4">
        <v>16</v>
      </c>
      <c r="D10" s="4">
        <v>0</v>
      </c>
      <c r="E10" s="4">
        <v>8</v>
      </c>
      <c r="F10" s="4">
        <v>24</v>
      </c>
      <c r="G10" s="4">
        <v>31700</v>
      </c>
      <c r="H10" s="4">
        <v>26575</v>
      </c>
      <c r="I10" s="34">
        <v>48497.308883544916</v>
      </c>
      <c r="J10" s="35" t="s">
        <v>2161</v>
      </c>
      <c r="K10" s="35">
        <v>34.842999998688882</v>
      </c>
      <c r="L10" s="35">
        <v>31.422039236270589</v>
      </c>
      <c r="M10" s="35">
        <v>20.886540071874673</v>
      </c>
      <c r="N10" s="4">
        <v>762.70699999999999</v>
      </c>
      <c r="O10" s="4">
        <v>55.619554793821791</v>
      </c>
      <c r="P10" s="35">
        <v>1.0726735653809971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0.19285042346019754</v>
      </c>
      <c r="T10" s="37" t="str">
        <f t="shared" si="7"/>
        <v/>
      </c>
      <c r="U10" s="37" t="str">
        <f t="shared" si="8"/>
        <v xml:space="preserve"> </v>
      </c>
      <c r="V10" s="37" t="str">
        <f t="shared" si="9"/>
        <v xml:space="preserve"> </v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>
        <f t="shared" si="1"/>
        <v>41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 t="str">
        <f t="shared" si="15"/>
        <v xml:space="preserve"> </v>
      </c>
      <c r="AH10" s="38" t="str">
        <f t="shared" si="16"/>
        <v xml:space="preserve"> </v>
      </c>
      <c r="AI10" s="1" t="str">
        <f t="shared" si="17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1307</v>
      </c>
      <c r="AP10" t="s">
        <v>3064</v>
      </c>
      <c r="AQ10" s="22" t="e">
        <v>#VALUE!</v>
      </c>
      <c r="AR10" s="21">
        <v>-159.63945529233996</v>
      </c>
      <c r="AS10">
        <v>19.285042333019753</v>
      </c>
      <c r="AT10" t="e">
        <v>#VALUE!</v>
      </c>
      <c r="AU10">
        <v>159.63945529233996</v>
      </c>
      <c r="AV10" t="s">
        <v>3378</v>
      </c>
    </row>
    <row r="11" spans="1:48" x14ac:dyDescent="0.25">
      <c r="A11" s="14">
        <v>1.3999999999999998E-10</v>
      </c>
      <c r="B11" t="s">
        <v>1308</v>
      </c>
      <c r="C11" s="4">
        <v>10</v>
      </c>
      <c r="D11" s="4">
        <v>1</v>
      </c>
      <c r="E11" s="4">
        <v>8</v>
      </c>
      <c r="F11" s="4">
        <v>19</v>
      </c>
      <c r="G11" s="4">
        <v>23000</v>
      </c>
      <c r="H11" s="4">
        <v>21230</v>
      </c>
      <c r="I11" s="34">
        <v>56243.760675329606</v>
      </c>
      <c r="J11" s="35">
        <v>38.070201235891787</v>
      </c>
      <c r="K11" s="35">
        <v>31.771211361612654</v>
      </c>
      <c r="L11" s="35">
        <v>17.441714036098151</v>
      </c>
      <c r="M11" s="35">
        <v>15.173181747768332</v>
      </c>
      <c r="N11" s="4">
        <v>668.21500000000003</v>
      </c>
      <c r="O11" s="4">
        <v>25.140925520160305</v>
      </c>
      <c r="P11" s="35">
        <v>0.76196420160150735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 t="str">
        <f t="shared" si="13"/>
        <v xml:space="preserve"> </v>
      </c>
      <c r="AC11" s="1" t="str">
        <f t="shared" si="1"/>
        <v xml:space="preserve"> 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si="17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1308</v>
      </c>
      <c r="AP11" t="s">
        <v>2355</v>
      </c>
      <c r="AQ11" s="22">
        <v>-125.87923482609523</v>
      </c>
      <c r="AR11" s="21">
        <v>-44.120408533827813</v>
      </c>
      <c r="AS11">
        <v>8.3372585963259471</v>
      </c>
      <c r="AT11">
        <v>125.87923482609523</v>
      </c>
      <c r="AU11">
        <v>44.120408533827813</v>
      </c>
      <c r="AV11" t="s">
        <v>3379</v>
      </c>
    </row>
    <row r="12" spans="1:48" x14ac:dyDescent="0.25">
      <c r="A12" s="14">
        <v>1.4999999999999997E-10</v>
      </c>
      <c r="B12" t="s">
        <v>1309</v>
      </c>
      <c r="C12" s="4">
        <v>16</v>
      </c>
      <c r="D12" s="4">
        <v>1</v>
      </c>
      <c r="E12" s="4">
        <v>4</v>
      </c>
      <c r="F12" s="4">
        <v>21</v>
      </c>
      <c r="G12" s="4">
        <v>11800</v>
      </c>
      <c r="H12" s="4">
        <v>10000</v>
      </c>
      <c r="I12" s="34">
        <v>18037.488349685551</v>
      </c>
      <c r="J12" s="35">
        <v>33.069767288047593</v>
      </c>
      <c r="K12" s="35">
        <v>27.358358936197572</v>
      </c>
      <c r="L12" s="35">
        <v>23.498779763033777</v>
      </c>
      <c r="M12" s="35">
        <v>17.326825356866475</v>
      </c>
      <c r="N12" s="4">
        <v>365.51900000000001</v>
      </c>
      <c r="O12" s="4">
        <v>3.2918868511035129</v>
      </c>
      <c r="P12" s="35">
        <v>0.92074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0.18000000014999995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 t="str">
        <f t="shared" si="11"/>
        <v/>
      </c>
      <c r="Y12" s="1" t="str">
        <f t="shared" si="0"/>
        <v xml:space="preserve"> </v>
      </c>
      <c r="Z12" s="1" t="str">
        <f t="shared" si="12"/>
        <v xml:space="preserve"> </v>
      </c>
      <c r="AA12" s="1" t="str">
        <f t="shared" si="0"/>
        <v xml:space="preserve"> </v>
      </c>
      <c r="AB12" s="1" t="str">
        <f t="shared" si="13"/>
        <v xml:space="preserve"> </v>
      </c>
      <c r="AC12" s="1">
        <f t="shared" si="1"/>
        <v>46</v>
      </c>
      <c r="AD12" s="1" t="str">
        <f t="shared" si="14"/>
        <v xml:space="preserve"> </v>
      </c>
      <c r="AE12" s="1" t="str">
        <f t="shared" si="2"/>
        <v xml:space="preserve"> </v>
      </c>
      <c r="AF12" s="1" t="str">
        <f t="shared" si="2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17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1309</v>
      </c>
      <c r="AP12" t="s">
        <v>2359</v>
      </c>
      <c r="AQ12" s="22">
        <v>-96.210513430616658</v>
      </c>
      <c r="AR12" s="21">
        <v>-94.169777837528088</v>
      </c>
      <c r="AS12">
        <v>17.999999999999993</v>
      </c>
      <c r="AT12">
        <v>96.210513430616658</v>
      </c>
      <c r="AU12">
        <v>94.169777837528088</v>
      </c>
      <c r="AV12" t="s">
        <v>3380</v>
      </c>
    </row>
    <row r="13" spans="1:48" x14ac:dyDescent="0.25">
      <c r="A13" s="14">
        <v>1.5999999999999996E-10</v>
      </c>
      <c r="B13" t="s">
        <v>1310</v>
      </c>
      <c r="C13" s="4">
        <v>14</v>
      </c>
      <c r="D13" s="4">
        <v>2</v>
      </c>
      <c r="E13" s="4">
        <v>8</v>
      </c>
      <c r="F13" s="4">
        <v>24</v>
      </c>
      <c r="G13" s="4">
        <v>4100</v>
      </c>
      <c r="H13" s="4">
        <v>3513</v>
      </c>
      <c r="I13" s="34">
        <v>73161.449781310599</v>
      </c>
      <c r="J13" s="35">
        <v>12.353145955601814</v>
      </c>
      <c r="K13" s="35">
        <v>12.050341820826201</v>
      </c>
      <c r="L13" s="35">
        <v>5.1711512008564027</v>
      </c>
      <c r="M13" s="35">
        <v>5.0989272359741076</v>
      </c>
      <c r="N13" s="4">
        <v>291.52699999999999</v>
      </c>
      <c r="O13" s="4">
        <v>2.5925534909909773</v>
      </c>
      <c r="P13" s="35">
        <v>3.432877882152007</v>
      </c>
      <c r="Q13" s="36" t="str">
        <f t="shared" si="4"/>
        <v xml:space="preserve"> </v>
      </c>
      <c r="R13" s="36" t="str">
        <f t="shared" si="5"/>
        <v xml:space="preserve"> </v>
      </c>
      <c r="S13" s="37">
        <f t="shared" si="6"/>
        <v>0.16709365230916018</v>
      </c>
      <c r="T13" s="37" t="str">
        <f t="shared" si="7"/>
        <v/>
      </c>
      <c r="U13" s="37" t="str">
        <f t="shared" si="8"/>
        <v/>
      </c>
      <c r="V13" s="37">
        <f t="shared" si="9"/>
        <v>-0.26705952015936385</v>
      </c>
      <c r="W13" s="37" t="str">
        <f t="shared" si="10"/>
        <v/>
      </c>
      <c r="X13" s="37">
        <f t="shared" si="11"/>
        <v>-0.57270918321721243</v>
      </c>
      <c r="Y13" s="1" t="str">
        <f t="shared" si="0"/>
        <v xml:space="preserve"> </v>
      </c>
      <c r="Z13" s="1">
        <f t="shared" si="12"/>
        <v>38</v>
      </c>
      <c r="AA13" s="1" t="str">
        <f t="shared" si="0"/>
        <v xml:space="preserve"> </v>
      </c>
      <c r="AB13" s="1">
        <f t="shared" si="13"/>
        <v>12</v>
      </c>
      <c r="AC13" s="1">
        <f t="shared" si="1"/>
        <v>57</v>
      </c>
      <c r="AD13" s="1" t="str">
        <f t="shared" si="14"/>
        <v xml:space="preserve"> </v>
      </c>
      <c r="AE13" s="1" t="str">
        <f t="shared" si="2"/>
        <v xml:space="preserve"> </v>
      </c>
      <c r="AF13" s="1" t="str">
        <f t="shared" si="2"/>
        <v xml:space="preserve"> </v>
      </c>
      <c r="AG13" s="38">
        <f t="shared" si="15"/>
        <v>3.432877882312007</v>
      </c>
      <c r="AH13" s="38" t="str">
        <f t="shared" si="16"/>
        <v xml:space="preserve"> </v>
      </c>
      <c r="AI13" s="1">
        <f t="shared" si="17"/>
        <v>28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1310</v>
      </c>
      <c r="AP13" t="s">
        <v>2293</v>
      </c>
      <c r="AQ13" s="22">
        <v>26.705952015936386</v>
      </c>
      <c r="AR13" s="21">
        <v>57.27091832172124</v>
      </c>
      <c r="AS13">
        <v>16.709365214916016</v>
      </c>
      <c r="AT13">
        <v>-26.705952015936386</v>
      </c>
      <c r="AU13">
        <v>-57.27091832172124</v>
      </c>
      <c r="AV13" t="s">
        <v>3381</v>
      </c>
    </row>
    <row r="14" spans="1:48" x14ac:dyDescent="0.25">
      <c r="A14" s="14">
        <v>1.6999999999999996E-10</v>
      </c>
      <c r="B14" t="s">
        <v>1311</v>
      </c>
      <c r="C14" s="4">
        <v>18</v>
      </c>
      <c r="D14" s="4">
        <v>0</v>
      </c>
      <c r="E14" s="4">
        <v>5</v>
      </c>
      <c r="F14" s="4">
        <v>23</v>
      </c>
      <c r="G14" s="4">
        <v>22200</v>
      </c>
      <c r="H14" s="4">
        <v>18285</v>
      </c>
      <c r="I14" s="34">
        <v>68860.079646003782</v>
      </c>
      <c r="J14" s="35">
        <v>25.328396477711426</v>
      </c>
      <c r="K14" s="35">
        <v>20.797102850403032</v>
      </c>
      <c r="L14" s="35">
        <v>12.316074530712402</v>
      </c>
      <c r="M14" s="35">
        <v>10.0488514588088</v>
      </c>
      <c r="N14" s="4">
        <v>879.20900000000006</v>
      </c>
      <c r="O14" s="4">
        <v>24.399937744071547</v>
      </c>
      <c r="P14" s="35">
        <v>1.3125512715340444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0.21410992633899092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0"/>
        <v xml:space="preserve"> </v>
      </c>
      <c r="Z14" s="1" t="str">
        <f t="shared" si="12"/>
        <v xml:space="preserve"> </v>
      </c>
      <c r="AA14" s="1" t="str">
        <f t="shared" si="0"/>
        <v xml:space="preserve"> </v>
      </c>
      <c r="AB14" s="1" t="str">
        <f t="shared" si="13"/>
        <v xml:space="preserve"> </v>
      </c>
      <c r="AC14" s="1">
        <f t="shared" si="1"/>
        <v>34</v>
      </c>
      <c r="AD14" s="1" t="str">
        <f t="shared" si="14"/>
        <v xml:space="preserve"> </v>
      </c>
      <c r="AE14" s="1" t="str">
        <f t="shared" si="2"/>
        <v xml:space="preserve"> 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3"/>
        <v xml:space="preserve"> </v>
      </c>
      <c r="AN14" s="1" t="str">
        <f t="shared" si="3"/>
        <v xml:space="preserve"> </v>
      </c>
      <c r="AO14" t="s">
        <v>1311</v>
      </c>
      <c r="AP14" t="s">
        <v>2349</v>
      </c>
      <c r="AQ14" s="22">
        <v>-50.279185032613725</v>
      </c>
      <c r="AR14" s="21">
        <v>-1.7673887569609636</v>
      </c>
      <c r="AS14">
        <v>21.410992616899094</v>
      </c>
      <c r="AT14">
        <v>50.279185032613725</v>
      </c>
      <c r="AU14">
        <v>1.7673887569609636</v>
      </c>
      <c r="AV14" t="s">
        <v>3382</v>
      </c>
    </row>
    <row r="15" spans="1:48" x14ac:dyDescent="0.25">
      <c r="A15" s="14">
        <v>1.7999999999999995E-10</v>
      </c>
      <c r="B15" t="s">
        <v>1312</v>
      </c>
      <c r="C15" s="4">
        <v>12</v>
      </c>
      <c r="D15" s="4">
        <v>1</v>
      </c>
      <c r="E15" s="4">
        <v>4</v>
      </c>
      <c r="F15" s="4">
        <v>17</v>
      </c>
      <c r="G15" s="4">
        <v>9400</v>
      </c>
      <c r="H15" s="4">
        <v>7511</v>
      </c>
      <c r="I15" s="34">
        <v>46080.67769997663</v>
      </c>
      <c r="J15" s="35" t="s">
        <v>2161</v>
      </c>
      <c r="K15" s="35" t="s">
        <v>2161</v>
      </c>
      <c r="L15" s="35" t="s">
        <v>2161</v>
      </c>
      <c r="M15" s="35" t="s">
        <v>2161</v>
      </c>
      <c r="N15" s="4">
        <v>73.823000000000008</v>
      </c>
      <c r="O15" s="4">
        <v>32.465458460434235</v>
      </c>
      <c r="P15" s="35">
        <v>0.15408068166688857</v>
      </c>
      <c r="Q15" s="36" t="str">
        <f t="shared" si="4"/>
        <v xml:space="preserve"> </v>
      </c>
      <c r="R15" s="36" t="str">
        <f t="shared" si="5"/>
        <v xml:space="preserve"> </v>
      </c>
      <c r="S15" s="37">
        <f t="shared" si="6"/>
        <v>0.25149780340194128</v>
      </c>
      <c r="T15" s="37" t="str">
        <f t="shared" si="7"/>
        <v/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 xml:space="preserve"> </v>
      </c>
      <c r="X15" s="37" t="str">
        <f t="shared" si="11"/>
        <v xml:space="preserve"> </v>
      </c>
      <c r="Y15" s="1" t="str">
        <f t="shared" si="0"/>
        <v xml:space="preserve"> </v>
      </c>
      <c r="Z15" s="1" t="str">
        <f t="shared" si="12"/>
        <v xml:space="preserve"> </v>
      </c>
      <c r="AA15" s="1" t="str">
        <f t="shared" si="0"/>
        <v xml:space="preserve"> </v>
      </c>
      <c r="AB15" s="1" t="str">
        <f t="shared" si="13"/>
        <v xml:space="preserve"> </v>
      </c>
      <c r="AC15" s="1">
        <f t="shared" si="1"/>
        <v>23</v>
      </c>
      <c r="AD15" s="1" t="str">
        <f t="shared" si="14"/>
        <v xml:space="preserve"> </v>
      </c>
      <c r="AE15" s="1" t="str">
        <f t="shared" si="2"/>
        <v xml:space="preserve"> </v>
      </c>
      <c r="AF15" s="1" t="str">
        <f t="shared" si="2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17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1312</v>
      </c>
      <c r="AP15" t="s">
        <v>2415</v>
      </c>
      <c r="AQ15" s="22" t="e">
        <v>#VALUE!</v>
      </c>
      <c r="AR15" s="21" t="e">
        <v>#VALUE!</v>
      </c>
      <c r="AS15">
        <v>25.149780322194125</v>
      </c>
      <c r="AT15" t="e">
        <v>#VALUE!</v>
      </c>
      <c r="AU15" t="e">
        <v>#VALUE!</v>
      </c>
      <c r="AV15" t="s">
        <v>3383</v>
      </c>
    </row>
    <row r="16" spans="1:48" x14ac:dyDescent="0.25">
      <c r="A16" s="14">
        <v>1.8999999999999994E-10</v>
      </c>
      <c r="B16" t="s">
        <v>1313</v>
      </c>
      <c r="C16" s="4">
        <v>10</v>
      </c>
      <c r="D16" s="4">
        <v>0</v>
      </c>
      <c r="E16" s="4">
        <v>5</v>
      </c>
      <c r="F16" s="4">
        <v>15</v>
      </c>
      <c r="G16" s="4">
        <v>4900</v>
      </c>
      <c r="H16" s="4">
        <v>4479</v>
      </c>
      <c r="I16" s="34">
        <v>30747.421881116567</v>
      </c>
      <c r="J16" s="35" t="s">
        <v>2161</v>
      </c>
      <c r="K16" s="35">
        <v>37.939943246791749</v>
      </c>
      <c r="L16" s="35">
        <v>22.750504406574702</v>
      </c>
      <c r="M16" s="35">
        <v>19.896622677947395</v>
      </c>
      <c r="N16" s="4">
        <v>118.05500000000001</v>
      </c>
      <c r="O16" s="4">
        <v>15.366950063519994</v>
      </c>
      <c r="P16" s="35">
        <v>0.62991739227506138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 xml:space="preserve"> </v>
      </c>
      <c r="V16" s="37" t="str">
        <f t="shared" si="9"/>
        <v xml:space="preserve"> </v>
      </c>
      <c r="W16" s="37" t="str">
        <f t="shared" si="10"/>
        <v/>
      </c>
      <c r="X16" s="37" t="str">
        <f t="shared" si="11"/>
        <v/>
      </c>
      <c r="Y16" s="1" t="str">
        <f t="shared" si="0"/>
        <v xml:space="preserve"> </v>
      </c>
      <c r="Z16" s="1" t="str">
        <f t="shared" si="12"/>
        <v xml:space="preserve"> </v>
      </c>
      <c r="AA16" s="1" t="str">
        <f t="shared" si="0"/>
        <v xml:space="preserve"> </v>
      </c>
      <c r="AB16" s="1" t="str">
        <f t="shared" si="13"/>
        <v xml:space="preserve"> </v>
      </c>
      <c r="AC16" s="1" t="str">
        <f t="shared" si="1"/>
        <v xml:space="preserve"> </v>
      </c>
      <c r="AD16" s="1" t="str">
        <f t="shared" si="14"/>
        <v xml:space="preserve"> </v>
      </c>
      <c r="AE16" s="1" t="str">
        <f t="shared" si="2"/>
        <v xml:space="preserve"> </v>
      </c>
      <c r="AF16" s="1" t="str">
        <f t="shared" si="2"/>
        <v xml:space="preserve"> </v>
      </c>
      <c r="AG16" s="38" t="str">
        <f t="shared" si="15"/>
        <v xml:space="preserve"> </v>
      </c>
      <c r="AH16" s="38" t="str">
        <f t="shared" si="16"/>
        <v xml:space="preserve"> </v>
      </c>
      <c r="AI16" s="1" t="str">
        <f t="shared" si="17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1313</v>
      </c>
      <c r="AP16" t="s">
        <v>2325</v>
      </c>
      <c r="AQ16" s="22" t="e">
        <v>#VALUE!</v>
      </c>
      <c r="AR16" s="21">
        <v>-87.986798925852128</v>
      </c>
      <c r="AS16">
        <v>9.399419513284224</v>
      </c>
      <c r="AT16" t="e">
        <v>#VALUE!</v>
      </c>
      <c r="AU16">
        <v>87.986798925852128</v>
      </c>
      <c r="AV16" t="s">
        <v>3384</v>
      </c>
    </row>
    <row r="17" spans="1:48" x14ac:dyDescent="0.25">
      <c r="A17" s="14">
        <v>1.9999999999999993E-10</v>
      </c>
      <c r="B17" t="s">
        <v>1314</v>
      </c>
      <c r="C17" s="4">
        <v>17</v>
      </c>
      <c r="D17" s="4">
        <v>1</v>
      </c>
      <c r="E17" s="4">
        <v>4</v>
      </c>
      <c r="F17" s="4">
        <v>22</v>
      </c>
      <c r="G17" s="4">
        <v>17550</v>
      </c>
      <c r="H17" s="4">
        <v>13280</v>
      </c>
      <c r="I17" s="34">
        <v>15554.627268743592</v>
      </c>
      <c r="J17" s="35">
        <v>19.942335415665546</v>
      </c>
      <c r="K17" s="35">
        <v>14.881569378033324</v>
      </c>
      <c r="L17" s="35">
        <v>6.8013102545184845</v>
      </c>
      <c r="M17" s="35">
        <v>5.5320853598763335</v>
      </c>
      <c r="N17" s="4">
        <v>892.37900000000002</v>
      </c>
      <c r="O17" s="4">
        <v>42.080467456374976</v>
      </c>
      <c r="P17" s="35">
        <v>1.3554216867469879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0.32153614477831316</v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>
        <f t="shared" si="11"/>
        <v>-0.43800958413958924</v>
      </c>
      <c r="Y17" s="1" t="str">
        <f t="shared" si="0"/>
        <v xml:space="preserve"> </v>
      </c>
      <c r="Z17" s="1" t="str">
        <f t="shared" si="12"/>
        <v xml:space="preserve"> </v>
      </c>
      <c r="AA17" s="1" t="str">
        <f t="shared" si="0"/>
        <v xml:space="preserve"> </v>
      </c>
      <c r="AB17" s="1">
        <f t="shared" si="13"/>
        <v>26</v>
      </c>
      <c r="AC17" s="1">
        <f t="shared" si="1"/>
        <v>11</v>
      </c>
      <c r="AD17" s="1" t="str">
        <f t="shared" si="14"/>
        <v xml:space="preserve"> </v>
      </c>
      <c r="AE17" s="1" t="str">
        <f t="shared" si="2"/>
        <v xml:space="preserve"> </v>
      </c>
      <c r="AF17" s="1" t="str">
        <f t="shared" si="2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17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1314</v>
      </c>
      <c r="AP17" t="s">
        <v>3385</v>
      </c>
      <c r="AQ17" s="22">
        <v>-18.322449530134577</v>
      </c>
      <c r="AR17" s="21">
        <v>43.800958413958924</v>
      </c>
      <c r="AS17">
        <v>32.153614457831317</v>
      </c>
      <c r="AT17">
        <v>18.322449530134577</v>
      </c>
      <c r="AU17">
        <v>-43.800958413958924</v>
      </c>
      <c r="AV17" t="s">
        <v>3386</v>
      </c>
    </row>
    <row r="18" spans="1:48" x14ac:dyDescent="0.25">
      <c r="A18" s="14">
        <v>2.0999999999999992E-10</v>
      </c>
      <c r="B18" t="s">
        <v>1315</v>
      </c>
      <c r="C18" s="4">
        <v>13</v>
      </c>
      <c r="D18" s="4">
        <v>0</v>
      </c>
      <c r="E18" s="4">
        <v>5</v>
      </c>
      <c r="F18" s="4">
        <v>18</v>
      </c>
      <c r="G18" s="4">
        <v>5700</v>
      </c>
      <c r="H18" s="4">
        <v>5666</v>
      </c>
      <c r="I18" s="34">
        <v>86852.038891813791</v>
      </c>
      <c r="J18" s="35" t="s">
        <v>2161</v>
      </c>
      <c r="K18" s="35" t="s">
        <v>2161</v>
      </c>
      <c r="L18" s="35">
        <v>37.976821429424838</v>
      </c>
      <c r="M18" s="35">
        <v>29.080660065201418</v>
      </c>
      <c r="N18" s="4">
        <v>111.211</v>
      </c>
      <c r="O18" s="4">
        <v>39.30978328949017</v>
      </c>
      <c r="P18" s="35">
        <v>0.35960112954465229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 xml:space="preserve"> </v>
      </c>
      <c r="V18" s="37" t="str">
        <f t="shared" si="9"/>
        <v xml:space="preserve"> </v>
      </c>
      <c r="W18" s="37" t="str">
        <f t="shared" si="10"/>
        <v/>
      </c>
      <c r="X18" s="37" t="str">
        <f t="shared" si="11"/>
        <v/>
      </c>
      <c r="Y18" s="1" t="str">
        <f t="shared" si="0"/>
        <v xml:space="preserve"> </v>
      </c>
      <c r="Z18" s="1" t="str">
        <f t="shared" si="12"/>
        <v xml:space="preserve"> </v>
      </c>
      <c r="AA18" s="1" t="str">
        <f t="shared" si="0"/>
        <v xml:space="preserve"> </v>
      </c>
      <c r="AB18" s="1" t="str">
        <f t="shared" si="13"/>
        <v xml:space="preserve"> </v>
      </c>
      <c r="AC18" s="1" t="str">
        <f t="shared" si="1"/>
        <v xml:space="preserve"> </v>
      </c>
      <c r="AD18" s="1" t="str">
        <f t="shared" si="14"/>
        <v xml:space="preserve"> </v>
      </c>
      <c r="AE18" s="1" t="str">
        <f t="shared" si="2"/>
        <v xml:space="preserve"> </v>
      </c>
      <c r="AF18" s="1" t="str">
        <f t="shared" si="2"/>
        <v xml:space="preserve"> </v>
      </c>
      <c r="AG18" s="38" t="str">
        <f t="shared" si="15"/>
        <v xml:space="preserve"> </v>
      </c>
      <c r="AH18" s="38" t="str">
        <f t="shared" si="16"/>
        <v xml:space="preserve"> </v>
      </c>
      <c r="AI18" s="1" t="str">
        <f t="shared" si="17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1315</v>
      </c>
      <c r="AP18" t="s">
        <v>2782</v>
      </c>
      <c r="AQ18" s="22" t="e">
        <v>#VALUE!</v>
      </c>
      <c r="AR18" s="21">
        <v>-213.80144221475496</v>
      </c>
      <c r="AS18">
        <v>0.60007059654076933</v>
      </c>
      <c r="AT18" t="e">
        <v>#VALUE!</v>
      </c>
      <c r="AU18">
        <v>213.80144221475496</v>
      </c>
      <c r="AV18" t="s">
        <v>3387</v>
      </c>
    </row>
    <row r="19" spans="1:48" x14ac:dyDescent="0.25">
      <c r="A19" s="14">
        <v>2.1999999999999991E-10</v>
      </c>
      <c r="B19" t="s">
        <v>1316</v>
      </c>
      <c r="C19" s="4">
        <v>8</v>
      </c>
      <c r="D19" s="4">
        <v>1</v>
      </c>
      <c r="E19" s="4">
        <v>9</v>
      </c>
      <c r="F19" s="4">
        <v>18</v>
      </c>
      <c r="G19" s="4">
        <v>7500</v>
      </c>
      <c r="H19" s="4">
        <v>6819</v>
      </c>
      <c r="I19" s="34">
        <v>23273.50968207722</v>
      </c>
      <c r="J19" s="35">
        <v>28.195278872354237</v>
      </c>
      <c r="K19" s="35">
        <v>20.331796795334331</v>
      </c>
      <c r="L19" s="35">
        <v>14.262875187593794</v>
      </c>
      <c r="M19" s="35">
        <v>10.39119382246418</v>
      </c>
      <c r="N19" s="4">
        <v>335.38600000000002</v>
      </c>
      <c r="O19" s="4">
        <v>34.741874573138901</v>
      </c>
      <c r="P19" s="35">
        <v>1.759788825340959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0"/>
        <v xml:space="preserve"> </v>
      </c>
      <c r="Z19" s="1" t="str">
        <f t="shared" si="12"/>
        <v xml:space="preserve"> </v>
      </c>
      <c r="AA19" s="1" t="str">
        <f t="shared" si="0"/>
        <v xml:space="preserve"> </v>
      </c>
      <c r="AB19" s="1" t="str">
        <f t="shared" si="13"/>
        <v xml:space="preserve"> </v>
      </c>
      <c r="AC19" s="1" t="str">
        <f t="shared" si="1"/>
        <v xml:space="preserve"> </v>
      </c>
      <c r="AD19" s="1" t="str">
        <f t="shared" si="14"/>
        <v xml:space="preserve"> </v>
      </c>
      <c r="AE19" s="1" t="str">
        <f t="shared" si="2"/>
        <v xml:space="preserve"> </v>
      </c>
      <c r="AF19" s="1" t="str">
        <f t="shared" si="2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17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1316</v>
      </c>
      <c r="AP19" t="s">
        <v>3385</v>
      </c>
      <c r="AQ19" s="22">
        <v>-67.28905576131919</v>
      </c>
      <c r="AR19" s="21">
        <v>-17.853749617079551</v>
      </c>
      <c r="AS19">
        <v>9.9868015838099353</v>
      </c>
      <c r="AT19">
        <v>67.28905576131919</v>
      </c>
      <c r="AU19">
        <v>17.853749617079551</v>
      </c>
      <c r="AV19" t="s">
        <v>3388</v>
      </c>
    </row>
    <row r="20" spans="1:48" x14ac:dyDescent="0.25">
      <c r="A20" s="14">
        <v>2.299999999999999E-10</v>
      </c>
      <c r="B20" t="s">
        <v>1317</v>
      </c>
      <c r="C20" s="4">
        <v>3</v>
      </c>
      <c r="D20" s="4">
        <v>1</v>
      </c>
      <c r="E20" s="4">
        <v>9</v>
      </c>
      <c r="F20" s="4">
        <v>13</v>
      </c>
      <c r="G20" s="4">
        <v>4800</v>
      </c>
      <c r="H20" s="4">
        <v>4370</v>
      </c>
      <c r="I20" s="34">
        <v>66318.528970242405</v>
      </c>
      <c r="J20" s="35">
        <v>29.216307647050957</v>
      </c>
      <c r="K20" s="35">
        <v>30.952735102668171</v>
      </c>
      <c r="L20" s="35">
        <v>19.354312561435464</v>
      </c>
      <c r="M20" s="35">
        <v>20.155649246998401</v>
      </c>
      <c r="N20" s="4">
        <v>149.57400000000001</v>
      </c>
      <c r="O20" s="4">
        <v>14.475738558089709</v>
      </c>
      <c r="P20" s="35">
        <v>1.3980778032036614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0"/>
        <v xml:space="preserve"> </v>
      </c>
      <c r="Z20" s="1" t="str">
        <f t="shared" si="12"/>
        <v xml:space="preserve"> </v>
      </c>
      <c r="AA20" s="1" t="str">
        <f t="shared" si="0"/>
        <v xml:space="preserve"> </v>
      </c>
      <c r="AB20" s="1" t="str">
        <f t="shared" si="13"/>
        <v xml:space="preserve"> </v>
      </c>
      <c r="AC20" s="1" t="str">
        <f t="shared" si="1"/>
        <v xml:space="preserve"> </v>
      </c>
      <c r="AD20" s="1" t="str">
        <f t="shared" si="14"/>
        <v xml:space="preserve"> </v>
      </c>
      <c r="AE20" s="1" t="str">
        <f t="shared" si="2"/>
        <v xml:space="preserve"> </v>
      </c>
      <c r="AF20" s="1" t="str">
        <f t="shared" si="2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17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1317</v>
      </c>
      <c r="AP20" t="s">
        <v>2322</v>
      </c>
      <c r="AQ20" s="22">
        <v>-73.347053640943955</v>
      </c>
      <c r="AR20" s="21">
        <v>-59.924158111554185</v>
      </c>
      <c r="AS20">
        <v>9.8398169336384456</v>
      </c>
      <c r="AT20">
        <v>73.347053640943955</v>
      </c>
      <c r="AU20">
        <v>59.924158111554185</v>
      </c>
      <c r="AV20" t="s">
        <v>3389</v>
      </c>
    </row>
    <row r="21" spans="1:48" x14ac:dyDescent="0.25">
      <c r="A21" s="14">
        <v>2.399999999999999E-10</v>
      </c>
      <c r="B21" t="s">
        <v>1318</v>
      </c>
      <c r="C21" s="4">
        <v>21</v>
      </c>
      <c r="D21" s="4">
        <v>0</v>
      </c>
      <c r="E21" s="4">
        <v>7</v>
      </c>
      <c r="F21" s="4">
        <v>28</v>
      </c>
      <c r="G21" s="4">
        <v>14800</v>
      </c>
      <c r="H21" s="4">
        <v>10870</v>
      </c>
      <c r="I21" s="34">
        <v>123894.69473146531</v>
      </c>
      <c r="J21" s="35">
        <v>12.125511876197073</v>
      </c>
      <c r="K21" s="35">
        <v>18.565138529750335</v>
      </c>
      <c r="L21" s="35">
        <v>8.0175942015237815</v>
      </c>
      <c r="M21" s="35">
        <v>7.5328980639062841</v>
      </c>
      <c r="N21" s="4">
        <v>585.50599999999997</v>
      </c>
      <c r="O21" s="4">
        <v>-38.515998277835536</v>
      </c>
      <c r="P21" s="35">
        <v>0.4955289788408464</v>
      </c>
      <c r="Q21" s="36" t="str">
        <f t="shared" si="4"/>
        <v xml:space="preserve"> </v>
      </c>
      <c r="R21" s="36" t="str">
        <f t="shared" si="5"/>
        <v xml:space="preserve"> </v>
      </c>
      <c r="S21" s="37">
        <f t="shared" si="6"/>
        <v>0.36154553841847292</v>
      </c>
      <c r="T21" s="37" t="str">
        <f t="shared" si="7"/>
        <v/>
      </c>
      <c r="U21" s="37" t="str">
        <f t="shared" si="8"/>
        <v/>
      </c>
      <c r="V21" s="37">
        <f t="shared" si="9"/>
        <v>-0.28056557213888689</v>
      </c>
      <c r="W21" s="37" t="str">
        <f t="shared" si="10"/>
        <v/>
      </c>
      <c r="X21" s="37">
        <f t="shared" si="11"/>
        <v>-0.33750837251970534</v>
      </c>
      <c r="Y21" s="1" t="str">
        <f t="shared" si="0"/>
        <v xml:space="preserve"> </v>
      </c>
      <c r="Z21" s="1">
        <f t="shared" si="12"/>
        <v>34</v>
      </c>
      <c r="AA21" s="1" t="str">
        <f t="shared" si="0"/>
        <v xml:space="preserve"> </v>
      </c>
      <c r="AB21" s="1">
        <f t="shared" si="13"/>
        <v>49</v>
      </c>
      <c r="AC21" s="1">
        <f t="shared" si="1"/>
        <v>5</v>
      </c>
      <c r="AD21" s="1" t="str">
        <f t="shared" si="14"/>
        <v xml:space="preserve"> </v>
      </c>
      <c r="AE21" s="1" t="str">
        <f t="shared" si="2"/>
        <v xml:space="preserve"> </v>
      </c>
      <c r="AF21" s="1" t="str">
        <f t="shared" si="2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1318</v>
      </c>
      <c r="AP21" t="s">
        <v>2311</v>
      </c>
      <c r="AQ21" s="22">
        <v>28.056557213888688</v>
      </c>
      <c r="AR21" s="21">
        <v>33.75083725197053</v>
      </c>
      <c r="AS21">
        <v>36.154553817847287</v>
      </c>
      <c r="AT21">
        <v>-28.056557213888688</v>
      </c>
      <c r="AU21">
        <v>-33.75083725197053</v>
      </c>
      <c r="AV21" t="s">
        <v>3390</v>
      </c>
    </row>
    <row r="22" spans="1:48" x14ac:dyDescent="0.25">
      <c r="A22" s="14">
        <v>2.4999999999999991E-10</v>
      </c>
      <c r="B22" t="s">
        <v>1319</v>
      </c>
      <c r="C22" s="4">
        <v>3</v>
      </c>
      <c r="D22" s="4">
        <v>0</v>
      </c>
      <c r="E22" s="4">
        <v>4</v>
      </c>
      <c r="F22" s="4">
        <v>7</v>
      </c>
      <c r="G22" s="4">
        <v>10000</v>
      </c>
      <c r="H22" s="4">
        <v>8610</v>
      </c>
      <c r="I22" s="34">
        <v>18155.078940175172</v>
      </c>
      <c r="J22" s="35">
        <v>23.374698314361186</v>
      </c>
      <c r="K22" s="35">
        <v>20.723468063956329</v>
      </c>
      <c r="L22" s="35">
        <v>7.7075740164431661</v>
      </c>
      <c r="M22" s="35">
        <v>7.4085767651771572</v>
      </c>
      <c r="N22" s="4">
        <v>415.471</v>
      </c>
      <c r="O22" s="4">
        <v>21.422392378057687</v>
      </c>
      <c r="P22" s="35">
        <v>1.9841231126596979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0.16144018608042973</v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/>
      </c>
      <c r="X22" s="37">
        <f t="shared" si="11"/>
        <v>-0.36312525606399404</v>
      </c>
      <c r="Y22" s="1" t="str">
        <f t="shared" si="0"/>
        <v xml:space="preserve"> </v>
      </c>
      <c r="Z22" s="1" t="str">
        <f t="shared" si="12"/>
        <v xml:space="preserve"> </v>
      </c>
      <c r="AA22" s="1" t="str">
        <f t="shared" si="0"/>
        <v xml:space="preserve"> </v>
      </c>
      <c r="AB22" s="1">
        <f t="shared" si="13"/>
        <v>43</v>
      </c>
      <c r="AC22" s="1">
        <f t="shared" si="1"/>
        <v>61</v>
      </c>
      <c r="AD22" s="1" t="str">
        <f t="shared" si="14"/>
        <v xml:space="preserve"> </v>
      </c>
      <c r="AE22" s="1" t="str">
        <f t="shared" si="2"/>
        <v xml:space="preserve"> </v>
      </c>
      <c r="AF22" s="1" t="str">
        <f t="shared" si="2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17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1319</v>
      </c>
      <c r="AP22" t="s">
        <v>3391</v>
      </c>
      <c r="AQ22" s="22">
        <v>-38.68744577480674</v>
      </c>
      <c r="AR22" s="21">
        <v>36.312525606399404</v>
      </c>
      <c r="AS22">
        <v>16.144018583042975</v>
      </c>
      <c r="AT22">
        <v>38.68744577480674</v>
      </c>
      <c r="AU22">
        <v>-36.312525606399404</v>
      </c>
      <c r="AV22" t="s">
        <v>3392</v>
      </c>
    </row>
    <row r="23" spans="1:48" x14ac:dyDescent="0.25">
      <c r="A23" s="14">
        <v>2.5999999999999993E-10</v>
      </c>
      <c r="B23" t="s">
        <v>1320</v>
      </c>
      <c r="C23" s="4">
        <v>4</v>
      </c>
      <c r="D23" s="4">
        <v>2</v>
      </c>
      <c r="E23" s="4">
        <v>9</v>
      </c>
      <c r="F23" s="4">
        <v>15</v>
      </c>
      <c r="G23" s="4">
        <v>9300</v>
      </c>
      <c r="H23" s="4">
        <v>8480</v>
      </c>
      <c r="I23" s="34">
        <v>11478.230987398378</v>
      </c>
      <c r="J23" s="35">
        <v>19.180313037184476</v>
      </c>
      <c r="K23" s="35">
        <v>16.071350732592052</v>
      </c>
      <c r="L23" s="35">
        <v>7.0124642821952898</v>
      </c>
      <c r="M23" s="35">
        <v>6.1633861190152173</v>
      </c>
      <c r="N23" s="4">
        <v>527.64700000000005</v>
      </c>
      <c r="O23" s="4">
        <v>11.621713101055617</v>
      </c>
      <c r="P23" s="35">
        <v>2.358490566037736</v>
      </c>
      <c r="Q23" s="36" t="str">
        <f t="shared" si="4"/>
        <v xml:space="preserve"> </v>
      </c>
      <c r="R23" s="36" t="str">
        <f t="shared" si="5"/>
        <v xml:space="preserve"> </v>
      </c>
      <c r="S23" s="37" t="str">
        <f t="shared" si="6"/>
        <v/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>
        <f t="shared" si="11"/>
        <v>-0.4205619842825099</v>
      </c>
      <c r="Y23" s="1" t="str">
        <f t="shared" ref="Y23:Y86" si="20">IF(ISERROR((RANK(U23,U$7:U$184,0)))=TRUE," ",((RANK(U23,U$7:U$184,0))))</f>
        <v xml:space="preserve"> </v>
      </c>
      <c r="Z23" s="1" t="str">
        <f t="shared" si="12"/>
        <v xml:space="preserve"> </v>
      </c>
      <c r="AA23" s="1" t="str">
        <f t="shared" ref="AA23:AA86" si="21">IF(ISERROR((RANK(W23,W$7:W$184,0)))=TRUE," ",((RANK(W23,W$7:W$184,0))))</f>
        <v xml:space="preserve"> </v>
      </c>
      <c r="AB23" s="1">
        <f t="shared" si="13"/>
        <v>27</v>
      </c>
      <c r="AC23" s="1" t="str">
        <f t="shared" si="1"/>
        <v xml:space="preserve"> </v>
      </c>
      <c r="AD23" s="1" t="str">
        <f t="shared" si="14"/>
        <v xml:space="preserve"> </v>
      </c>
      <c r="AE23" s="1" t="str">
        <f t="shared" ref="AE23:AF38" si="22">IF(ISERROR((RANK(Q23,Q$7:Q$184,0)))=TRUE," ",((RANK(Q23,Q$7:Q$184,0))))</f>
        <v xml:space="preserve"> </v>
      </c>
      <c r="AF23" s="1" t="str">
        <f t="shared" si="22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17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1320</v>
      </c>
      <c r="AP23" t="s">
        <v>2349</v>
      </c>
      <c r="AQ23" s="22">
        <v>-13.801195998924198</v>
      </c>
      <c r="AR23" s="21">
        <v>42.056198428250994</v>
      </c>
      <c r="AS23">
        <v>9.6698113207547074</v>
      </c>
      <c r="AT23">
        <v>13.801195998924198</v>
      </c>
      <c r="AU23">
        <v>-42.056198428250994</v>
      </c>
      <c r="AV23" t="s">
        <v>3393</v>
      </c>
    </row>
    <row r="24" spans="1:48" x14ac:dyDescent="0.25">
      <c r="A24" s="14">
        <v>2.6999999999999995E-10</v>
      </c>
      <c r="B24" t="s">
        <v>1321</v>
      </c>
      <c r="C24" s="4">
        <v>12</v>
      </c>
      <c r="D24" s="4">
        <v>0</v>
      </c>
      <c r="E24" s="4">
        <v>3</v>
      </c>
      <c r="F24" s="4">
        <v>15</v>
      </c>
      <c r="G24" s="4">
        <v>2875</v>
      </c>
      <c r="H24" s="4">
        <v>2299</v>
      </c>
      <c r="I24" s="34">
        <v>26998.171439311067</v>
      </c>
      <c r="J24" s="35" t="s">
        <v>2161</v>
      </c>
      <c r="K24" s="35">
        <v>33.308220567355335</v>
      </c>
      <c r="L24" s="35">
        <v>21.866074425167298</v>
      </c>
      <c r="M24" s="35">
        <v>16.446473648961927</v>
      </c>
      <c r="N24" s="4">
        <v>69.022000000000006</v>
      </c>
      <c r="O24" s="4">
        <v>586.78606965174129</v>
      </c>
      <c r="P24" s="35">
        <v>0.44223575467594606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0.25054371492854721</v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1"/>
        <v>25</v>
      </c>
      <c r="AD24" s="1" t="str">
        <f t="shared" si="14"/>
        <v xml:space="preserve"> </v>
      </c>
      <c r="AE24" s="1" t="str">
        <f t="shared" si="22"/>
        <v xml:space="preserve"> 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39" si="24">IF(ISERROR((RANK(AG24,AG$7:AG$184,0)))=TRUE," ",((RANK(AG24,AG$7:AG$184,0))))</f>
        <v xml:space="preserve"> 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1321</v>
      </c>
      <c r="AP24" t="s">
        <v>2351</v>
      </c>
      <c r="AQ24" s="22" t="e">
        <v>#VALUE!</v>
      </c>
      <c r="AR24" s="21">
        <v>-80.67877805266302</v>
      </c>
      <c r="AS24">
        <v>25.054371465854718</v>
      </c>
      <c r="AT24" t="e">
        <v>#VALUE!</v>
      </c>
      <c r="AU24">
        <v>80.67877805266302</v>
      </c>
      <c r="AV24" t="s">
        <v>3394</v>
      </c>
    </row>
    <row r="25" spans="1:48" x14ac:dyDescent="0.25">
      <c r="A25" s="14">
        <v>2.7999999999999996E-10</v>
      </c>
      <c r="B25" t="s">
        <v>1322</v>
      </c>
      <c r="C25" s="4">
        <v>9</v>
      </c>
      <c r="D25" s="4">
        <v>0</v>
      </c>
      <c r="E25" s="4">
        <v>9</v>
      </c>
      <c r="F25" s="4">
        <v>18</v>
      </c>
      <c r="G25" s="4">
        <v>1875</v>
      </c>
      <c r="H25" s="4">
        <v>1749</v>
      </c>
      <c r="I25" s="34">
        <v>22170.756629898373</v>
      </c>
      <c r="J25" s="35">
        <v>27.510813999213525</v>
      </c>
      <c r="K25" s="35">
        <v>22.096725288053367</v>
      </c>
      <c r="L25" s="35">
        <v>8.9115808673152497</v>
      </c>
      <c r="M25" s="35">
        <v>7.9475959641812981</v>
      </c>
      <c r="N25" s="4">
        <v>79.152000000000001</v>
      </c>
      <c r="O25" s="4">
        <v>44.464318306260267</v>
      </c>
      <c r="P25" s="35">
        <v>1.066152086906804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/>
      </c>
      <c r="X25" s="37">
        <f t="shared" si="11"/>
        <v>-0.2636384975572994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>
        <f t="shared" si="13"/>
        <v>62</v>
      </c>
      <c r="AC25" s="1" t="str">
        <f t="shared" si="1"/>
        <v xml:space="preserve"> </v>
      </c>
      <c r="AD25" s="1" t="str">
        <f t="shared" si="14"/>
        <v xml:space="preserve"> </v>
      </c>
      <c r="AE25" s="1" t="str">
        <f t="shared" si="22"/>
        <v xml:space="preserve"> </v>
      </c>
      <c r="AF25" s="1" t="str">
        <f t="shared" si="22"/>
        <v xml:space="preserve"> </v>
      </c>
      <c r="AG25" s="38" t="str">
        <f t="shared" si="15"/>
        <v xml:space="preserve"> </v>
      </c>
      <c r="AH25" s="38" t="str">
        <f t="shared" si="16"/>
        <v xml:space="preserve"> </v>
      </c>
      <c r="AI25" s="1" t="str">
        <f t="shared" si="24"/>
        <v xml:space="preserve"> 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1322</v>
      </c>
      <c r="AP25" t="s">
        <v>2189</v>
      </c>
      <c r="AQ25" s="22">
        <v>-63.227968696073923</v>
      </c>
      <c r="AR25" s="21">
        <v>26.363849755729941</v>
      </c>
      <c r="AS25">
        <v>7.2041166380788946</v>
      </c>
      <c r="AT25">
        <v>63.227968696073923</v>
      </c>
      <c r="AU25">
        <v>-26.363849755729941</v>
      </c>
      <c r="AV25" t="s">
        <v>3395</v>
      </c>
    </row>
    <row r="26" spans="1:48" x14ac:dyDescent="0.25">
      <c r="A26" s="14">
        <v>2.8999999999999998E-10</v>
      </c>
      <c r="B26" t="s">
        <v>1323</v>
      </c>
      <c r="C26" s="4">
        <v>9</v>
      </c>
      <c r="D26" s="4">
        <v>0</v>
      </c>
      <c r="E26" s="4">
        <v>4</v>
      </c>
      <c r="F26" s="4">
        <v>13</v>
      </c>
      <c r="G26" s="4">
        <v>3750</v>
      </c>
      <c r="H26" s="4">
        <v>2531</v>
      </c>
      <c r="I26" s="34">
        <v>44540.33943044347</v>
      </c>
      <c r="J26" s="35" t="s">
        <v>2161</v>
      </c>
      <c r="K26" s="35" t="s">
        <v>2161</v>
      </c>
      <c r="L26" s="35">
        <v>33.866695072823049</v>
      </c>
      <c r="M26" s="35">
        <v>31.477361425135726</v>
      </c>
      <c r="N26" s="4">
        <v>29.762</v>
      </c>
      <c r="O26" s="4">
        <v>-24.018381414347719</v>
      </c>
      <c r="P26" s="35">
        <v>1.066772026866851</v>
      </c>
      <c r="Q26" s="36" t="str">
        <f t="shared" si="4"/>
        <v xml:space="preserve"> </v>
      </c>
      <c r="R26" s="36" t="str">
        <f t="shared" si="5"/>
        <v xml:space="preserve"> </v>
      </c>
      <c r="S26" s="37">
        <f t="shared" si="6"/>
        <v>0.4816278153828486</v>
      </c>
      <c r="T26" s="37" t="str">
        <f t="shared" si="7"/>
        <v/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/>
      </c>
      <c r="X26" s="37" t="str">
        <f t="shared" si="11"/>
        <v/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>
        <f t="shared" si="1"/>
        <v>2</v>
      </c>
      <c r="AD26" s="1" t="str">
        <f t="shared" si="14"/>
        <v xml:space="preserve"> </v>
      </c>
      <c r="AE26" s="1" t="str">
        <f t="shared" si="22"/>
        <v xml:space="preserve"> </v>
      </c>
      <c r="AF26" s="1" t="str">
        <f t="shared" si="22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4"/>
        <v xml:space="preserve"> 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1323</v>
      </c>
      <c r="AP26" t="s">
        <v>2322</v>
      </c>
      <c r="AQ26" s="22" t="e">
        <v>#VALUE!</v>
      </c>
      <c r="AR26" s="21">
        <v>-179.83957995665679</v>
      </c>
      <c r="AS26">
        <v>48.162781509284855</v>
      </c>
      <c r="AT26" t="e">
        <v>#VALUE!</v>
      </c>
      <c r="AU26">
        <v>179.83957995665679</v>
      </c>
      <c r="AV26" t="s">
        <v>3396</v>
      </c>
    </row>
    <row r="27" spans="1:48" x14ac:dyDescent="0.25">
      <c r="A27" s="14">
        <v>3E-10</v>
      </c>
      <c r="B27" t="s">
        <v>1324</v>
      </c>
      <c r="C27" s="4">
        <v>6</v>
      </c>
      <c r="D27" s="4">
        <v>0</v>
      </c>
      <c r="E27" s="4">
        <v>10</v>
      </c>
      <c r="F27" s="4">
        <v>16</v>
      </c>
      <c r="G27" s="4">
        <v>10000</v>
      </c>
      <c r="H27" s="4">
        <v>8660</v>
      </c>
      <c r="I27" s="34">
        <v>16143.17246360277</v>
      </c>
      <c r="J27" s="35">
        <v>39.885961154942684</v>
      </c>
      <c r="K27" s="35">
        <v>32.748573394998466</v>
      </c>
      <c r="L27" s="35">
        <v>17.918159044567432</v>
      </c>
      <c r="M27" s="35">
        <v>15.361976305116576</v>
      </c>
      <c r="N27" s="4">
        <v>264.43900000000002</v>
      </c>
      <c r="O27" s="4">
        <v>23.155271982116254</v>
      </c>
      <c r="P27" s="35">
        <v>0.97079676674364901</v>
      </c>
      <c r="Q27" s="36" t="str">
        <f t="shared" si="4"/>
        <v xml:space="preserve"> </v>
      </c>
      <c r="R27" s="36" t="str">
        <f t="shared" si="5"/>
        <v xml:space="preserve"> </v>
      </c>
      <c r="S27" s="37">
        <f t="shared" si="6"/>
        <v>0.15473441138545027</v>
      </c>
      <c r="T27" s="37" t="str">
        <f t="shared" si="7"/>
        <v/>
      </c>
      <c r="U27" s="37" t="str">
        <f t="shared" si="8"/>
        <v/>
      </c>
      <c r="V27" s="37" t="str">
        <f t="shared" si="9"/>
        <v/>
      </c>
      <c r="W27" s="37" t="str">
        <f t="shared" si="10"/>
        <v/>
      </c>
      <c r="X27" s="37" t="str">
        <f t="shared" si="11"/>
        <v/>
      </c>
      <c r="Y27" s="1" t="str">
        <f t="shared" si="20"/>
        <v xml:space="preserve"> </v>
      </c>
      <c r="Z27" s="1" t="str">
        <f t="shared" si="12"/>
        <v xml:space="preserve"> </v>
      </c>
      <c r="AA27" s="1" t="str">
        <f t="shared" si="21"/>
        <v xml:space="preserve"> </v>
      </c>
      <c r="AB27" s="1" t="str">
        <f t="shared" si="13"/>
        <v xml:space="preserve"> </v>
      </c>
      <c r="AC27" s="1">
        <f t="shared" si="1"/>
        <v>68</v>
      </c>
      <c r="AD27" s="1" t="str">
        <f t="shared" si="14"/>
        <v xml:space="preserve"> </v>
      </c>
      <c r="AE27" s="1" t="str">
        <f t="shared" si="22"/>
        <v xml:space="preserve"> </v>
      </c>
      <c r="AF27" s="1" t="str">
        <f t="shared" si="22"/>
        <v xml:space="preserve"> </v>
      </c>
      <c r="AG27" s="38" t="str">
        <f t="shared" si="15"/>
        <v xml:space="preserve"> </v>
      </c>
      <c r="AH27" s="38" t="str">
        <f t="shared" si="16"/>
        <v xml:space="preserve"> </v>
      </c>
      <c r="AI27" s="1" t="str">
        <f t="shared" si="24"/>
        <v xml:space="preserve"> 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1324</v>
      </c>
      <c r="AP27" t="s">
        <v>3064</v>
      </c>
      <c r="AQ27" s="22">
        <v>-136.65255484617526</v>
      </c>
      <c r="AR27" s="21">
        <v>-48.057260675904146</v>
      </c>
      <c r="AS27">
        <v>15.473441108545028</v>
      </c>
      <c r="AT27">
        <v>136.65255484617526</v>
      </c>
      <c r="AU27">
        <v>48.057260675904146</v>
      </c>
      <c r="AV27" t="s">
        <v>3397</v>
      </c>
    </row>
    <row r="28" spans="1:48" x14ac:dyDescent="0.25">
      <c r="A28" s="14">
        <v>3.1000000000000002E-10</v>
      </c>
      <c r="B28" t="s">
        <v>1325</v>
      </c>
      <c r="C28" s="4">
        <v>11</v>
      </c>
      <c r="D28" s="4">
        <v>1</v>
      </c>
      <c r="E28" s="4">
        <v>1</v>
      </c>
      <c r="F28" s="4">
        <v>13</v>
      </c>
      <c r="G28" s="4">
        <v>2300</v>
      </c>
      <c r="H28" s="4">
        <v>1991</v>
      </c>
      <c r="I28" s="34">
        <v>33503.417270190381</v>
      </c>
      <c r="J28" s="35">
        <v>20.963632151957377</v>
      </c>
      <c r="K28" s="35">
        <v>17.490688031484993</v>
      </c>
      <c r="L28" s="35">
        <v>12.378285203619022</v>
      </c>
      <c r="M28" s="35">
        <v>10.921930443040706</v>
      </c>
      <c r="N28" s="4">
        <v>113.83200000000001</v>
      </c>
      <c r="O28" s="4">
        <v>75.31495456645618</v>
      </c>
      <c r="P28" s="35">
        <v>2.109492717227524</v>
      </c>
      <c r="Q28" s="36">
        <f t="shared" si="4"/>
        <v>84.615384615694609</v>
      </c>
      <c r="R28" s="36" t="str">
        <f t="shared" si="5"/>
        <v xml:space="preserve"> </v>
      </c>
      <c r="S28" s="37">
        <f t="shared" si="6"/>
        <v>0.15519839307745362</v>
      </c>
      <c r="T28" s="37" t="str">
        <f t="shared" si="7"/>
        <v/>
      </c>
      <c r="U28" s="37" t="str">
        <f t="shared" si="8"/>
        <v/>
      </c>
      <c r="V28" s="37" t="str">
        <f t="shared" si="9"/>
        <v/>
      </c>
      <c r="W28" s="37" t="str">
        <f t="shared" si="10"/>
        <v/>
      </c>
      <c r="X28" s="37" t="str">
        <f t="shared" si="11"/>
        <v/>
      </c>
      <c r="Y28" s="1" t="str">
        <f t="shared" si="20"/>
        <v xml:space="preserve"> </v>
      </c>
      <c r="Z28" s="1" t="str">
        <f t="shared" si="12"/>
        <v xml:space="preserve"> </v>
      </c>
      <c r="AA28" s="1" t="str">
        <f t="shared" si="21"/>
        <v xml:space="preserve"> </v>
      </c>
      <c r="AB28" s="1" t="str">
        <f t="shared" si="13"/>
        <v xml:space="preserve"> </v>
      </c>
      <c r="AC28" s="1">
        <f t="shared" si="1"/>
        <v>67</v>
      </c>
      <c r="AD28" s="1" t="str">
        <f t="shared" si="14"/>
        <v xml:space="preserve"> </v>
      </c>
      <c r="AE28" s="1">
        <f t="shared" si="22"/>
        <v>15</v>
      </c>
      <c r="AF28" s="1" t="str">
        <f t="shared" si="22"/>
        <v xml:space="preserve"> </v>
      </c>
      <c r="AG28" s="38" t="str">
        <f t="shared" si="15"/>
        <v xml:space="preserve"> </v>
      </c>
      <c r="AH28" s="38" t="str">
        <f t="shared" si="16"/>
        <v xml:space="preserve"> </v>
      </c>
      <c r="AI28" s="1" t="str">
        <f t="shared" si="24"/>
        <v xml:space="preserve"> </v>
      </c>
      <c r="AJ28" s="1" t="str">
        <f t="shared" si="24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3"/>
        <v xml:space="preserve"> </v>
      </c>
      <c r="AN28" s="1" t="str">
        <f t="shared" si="23"/>
        <v xml:space="preserve"> </v>
      </c>
      <c r="AO28" t="s">
        <v>1325</v>
      </c>
      <c r="AP28" t="s">
        <v>2322</v>
      </c>
      <c r="AQ28" s="22">
        <v>-24.38203728735655</v>
      </c>
      <c r="AR28" s="21">
        <v>-2.2814338545878332</v>
      </c>
      <c r="AS28">
        <v>15.519839276745362</v>
      </c>
      <c r="AT28">
        <v>24.38203728735655</v>
      </c>
      <c r="AU28">
        <v>2.2814338545878332</v>
      </c>
      <c r="AV28" t="s">
        <v>3398</v>
      </c>
    </row>
    <row r="29" spans="1:48" x14ac:dyDescent="0.25">
      <c r="A29" s="14">
        <v>3.2000000000000003E-10</v>
      </c>
      <c r="B29" t="s">
        <v>1326</v>
      </c>
      <c r="C29" s="4">
        <v>15</v>
      </c>
      <c r="D29" s="4">
        <v>1</v>
      </c>
      <c r="E29" s="4">
        <v>7</v>
      </c>
      <c r="F29" s="4">
        <v>23</v>
      </c>
      <c r="G29" s="4">
        <v>10300</v>
      </c>
      <c r="H29" s="4">
        <v>9960</v>
      </c>
      <c r="I29" s="34">
        <v>293740.55675709515</v>
      </c>
      <c r="J29" s="35">
        <v>13.771571659875363</v>
      </c>
      <c r="K29" s="35">
        <v>10.864644635581712</v>
      </c>
      <c r="L29" s="35">
        <v>11.442078897310333</v>
      </c>
      <c r="M29" s="35">
        <v>9.0319612099954512</v>
      </c>
      <c r="N29" s="4">
        <v>916.73500000000001</v>
      </c>
      <c r="O29" s="4">
        <v>14.131070801638385</v>
      </c>
      <c r="P29" s="35">
        <v>2.2729016064257026</v>
      </c>
      <c r="Q29" s="36" t="str">
        <f t="shared" si="4"/>
        <v xml:space="preserve"> </v>
      </c>
      <c r="R29" s="36" t="str">
        <f t="shared" si="5"/>
        <v xml:space="preserve"> </v>
      </c>
      <c r="S29" s="37" t="str">
        <f t="shared" si="6"/>
        <v/>
      </c>
      <c r="T29" s="37" t="str">
        <f t="shared" si="7"/>
        <v/>
      </c>
      <c r="U29" s="37" t="str">
        <f t="shared" si="8"/>
        <v/>
      </c>
      <c r="V29" s="37">
        <f t="shared" si="9"/>
        <v>-0.18290107015439916</v>
      </c>
      <c r="W29" s="37" t="str">
        <f t="shared" si="10"/>
        <v/>
      </c>
      <c r="X29" s="37" t="str">
        <f t="shared" si="11"/>
        <v/>
      </c>
      <c r="Y29" s="1" t="str">
        <f t="shared" si="20"/>
        <v xml:space="preserve"> </v>
      </c>
      <c r="Z29" s="1">
        <f t="shared" si="12"/>
        <v>47</v>
      </c>
      <c r="AA29" s="1" t="str">
        <f t="shared" si="21"/>
        <v xml:space="preserve"> </v>
      </c>
      <c r="AB29" s="1" t="str">
        <f t="shared" si="13"/>
        <v xml:space="preserve"> </v>
      </c>
      <c r="AC29" s="1" t="str">
        <f t="shared" si="1"/>
        <v xml:space="preserve"> </v>
      </c>
      <c r="AD29" s="1" t="str">
        <f t="shared" si="14"/>
        <v xml:space="preserve"> </v>
      </c>
      <c r="AE29" s="1" t="str">
        <f t="shared" si="22"/>
        <v xml:space="preserve"> </v>
      </c>
      <c r="AF29" s="1" t="str">
        <f t="shared" si="22"/>
        <v xml:space="preserve"> </v>
      </c>
      <c r="AG29" s="38" t="str">
        <f t="shared" si="15"/>
        <v xml:space="preserve"> </v>
      </c>
      <c r="AH29" s="38" t="str">
        <f t="shared" si="16"/>
        <v xml:space="preserve"> </v>
      </c>
      <c r="AI29" s="1" t="str">
        <f t="shared" si="24"/>
        <v xml:space="preserve"> 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1326</v>
      </c>
      <c r="AP29" t="s">
        <v>2226</v>
      </c>
      <c r="AQ29" s="22">
        <v>18.290107015439915</v>
      </c>
      <c r="AR29" s="21">
        <v>5.4544133825532022</v>
      </c>
      <c r="AS29">
        <v>3.4136546184738936</v>
      </c>
      <c r="AT29">
        <v>-18.290107015439915</v>
      </c>
      <c r="AU29">
        <v>-5.4544133825532022</v>
      </c>
      <c r="AV29" t="s">
        <v>3399</v>
      </c>
    </row>
    <row r="30" spans="1:48" x14ac:dyDescent="0.25">
      <c r="A30" s="14">
        <v>3.3000000000000005E-10</v>
      </c>
      <c r="B30" t="s">
        <v>1327</v>
      </c>
      <c r="C30" s="4">
        <v>11</v>
      </c>
      <c r="D30" s="4">
        <v>0</v>
      </c>
      <c r="E30" s="4">
        <v>3</v>
      </c>
      <c r="F30" s="4">
        <v>14</v>
      </c>
      <c r="G30" s="4">
        <v>9200</v>
      </c>
      <c r="H30" s="4">
        <v>7687</v>
      </c>
      <c r="I30" s="34">
        <v>15424.023946258832</v>
      </c>
      <c r="J30" s="35">
        <v>34.640169438060475</v>
      </c>
      <c r="K30" s="35">
        <v>23.309267002847324</v>
      </c>
      <c r="L30" s="35">
        <v>14.661094443432669</v>
      </c>
      <c r="M30" s="35">
        <v>11.945767371388852</v>
      </c>
      <c r="N30" s="4">
        <v>329.78300000000002</v>
      </c>
      <c r="O30" s="4">
        <v>48.163806271902239</v>
      </c>
      <c r="P30" s="35">
        <v>1.4196565630284896</v>
      </c>
      <c r="Q30" s="36" t="str">
        <f t="shared" si="4"/>
        <v xml:space="preserve"> </v>
      </c>
      <c r="R30" s="36" t="str">
        <f t="shared" si="5"/>
        <v xml:space="preserve"> </v>
      </c>
      <c r="S30" s="37">
        <f t="shared" si="6"/>
        <v>0.19682581013876807</v>
      </c>
      <c r="T30" s="37" t="str">
        <f t="shared" si="7"/>
        <v/>
      </c>
      <c r="U30" s="37" t="str">
        <f t="shared" si="8"/>
        <v/>
      </c>
      <c r="V30" s="37" t="str">
        <f t="shared" si="9"/>
        <v/>
      </c>
      <c r="W30" s="37" t="str">
        <f t="shared" si="10"/>
        <v/>
      </c>
      <c r="X30" s="37" t="str">
        <f t="shared" si="11"/>
        <v/>
      </c>
      <c r="Y30" s="1" t="str">
        <f t="shared" si="20"/>
        <v xml:space="preserve"> </v>
      </c>
      <c r="Z30" s="1" t="str">
        <f t="shared" si="12"/>
        <v xml:space="preserve"> </v>
      </c>
      <c r="AA30" s="1" t="str">
        <f t="shared" si="21"/>
        <v xml:space="preserve"> </v>
      </c>
      <c r="AB30" s="1" t="str">
        <f t="shared" si="13"/>
        <v xml:space="preserve"> </v>
      </c>
      <c r="AC30" s="1">
        <f t="shared" si="1"/>
        <v>39</v>
      </c>
      <c r="AD30" s="1" t="str">
        <f t="shared" si="14"/>
        <v xml:space="preserve"> </v>
      </c>
      <c r="AE30" s="1" t="str">
        <f t="shared" si="22"/>
        <v xml:space="preserve"> </v>
      </c>
      <c r="AF30" s="1" t="str">
        <f t="shared" si="22"/>
        <v xml:space="preserve"> </v>
      </c>
      <c r="AG30" s="38" t="str">
        <f t="shared" si="15"/>
        <v xml:space="preserve"> </v>
      </c>
      <c r="AH30" s="38" t="str">
        <f t="shared" si="16"/>
        <v xml:space="preserve"> </v>
      </c>
      <c r="AI30" s="1" t="str">
        <f t="shared" si="24"/>
        <v xml:space="preserve"> 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1327</v>
      </c>
      <c r="AP30" t="s">
        <v>2387</v>
      </c>
      <c r="AQ30" s="22">
        <v>-105.52806953745804</v>
      </c>
      <c r="AR30" s="21">
        <v>-21.144224493502573</v>
      </c>
      <c r="AS30">
        <v>19.682580980876807</v>
      </c>
      <c r="AT30">
        <v>105.52806953745804</v>
      </c>
      <c r="AU30">
        <v>21.144224493502573</v>
      </c>
      <c r="AV30" t="s">
        <v>3400</v>
      </c>
    </row>
    <row r="31" spans="1:48" x14ac:dyDescent="0.25">
      <c r="A31" s="14">
        <v>3.4000000000000007E-10</v>
      </c>
      <c r="B31" t="s">
        <v>1328</v>
      </c>
      <c r="C31" s="4">
        <v>7</v>
      </c>
      <c r="D31" s="4">
        <v>2</v>
      </c>
      <c r="E31" s="4">
        <v>7</v>
      </c>
      <c r="F31" s="4">
        <v>16</v>
      </c>
      <c r="G31" s="4">
        <v>8410</v>
      </c>
      <c r="H31" s="4">
        <v>7951</v>
      </c>
      <c r="I31" s="34">
        <v>28745.480997332335</v>
      </c>
      <c r="J31" s="35" t="s">
        <v>2161</v>
      </c>
      <c r="K31" s="35" t="s">
        <v>2161</v>
      </c>
      <c r="L31" s="35">
        <v>30.305514768045136</v>
      </c>
      <c r="M31" s="35">
        <v>20.508153974008458</v>
      </c>
      <c r="N31" s="4">
        <v>75.861000000000004</v>
      </c>
      <c r="O31" s="4" t="s">
        <v>119</v>
      </c>
      <c r="P31" s="35">
        <v>0.60369764809457926</v>
      </c>
      <c r="Q31" s="36" t="str">
        <f t="shared" si="4"/>
        <v xml:space="preserve"> </v>
      </c>
      <c r="R31" s="36" t="str">
        <f t="shared" si="5"/>
        <v xml:space="preserve"> </v>
      </c>
      <c r="S31" s="37" t="str">
        <f t="shared" si="6"/>
        <v/>
      </c>
      <c r="T31" s="37" t="str">
        <f t="shared" si="7"/>
        <v/>
      </c>
      <c r="U31" s="37" t="str">
        <f t="shared" si="8"/>
        <v xml:space="preserve"> </v>
      </c>
      <c r="V31" s="37" t="str">
        <f t="shared" si="9"/>
        <v xml:space="preserve"> </v>
      </c>
      <c r="W31" s="37" t="str">
        <f t="shared" si="10"/>
        <v/>
      </c>
      <c r="X31" s="37" t="str">
        <f t="shared" si="11"/>
        <v/>
      </c>
      <c r="Y31" s="1" t="str">
        <f t="shared" si="20"/>
        <v xml:space="preserve"> </v>
      </c>
      <c r="Z31" s="1" t="str">
        <f t="shared" si="12"/>
        <v xml:space="preserve"> </v>
      </c>
      <c r="AA31" s="1" t="str">
        <f t="shared" si="21"/>
        <v xml:space="preserve"> </v>
      </c>
      <c r="AB31" s="1" t="str">
        <f t="shared" si="13"/>
        <v xml:space="preserve"> </v>
      </c>
      <c r="AC31" s="1" t="str">
        <f t="shared" si="1"/>
        <v xml:space="preserve"> </v>
      </c>
      <c r="AD31" s="1" t="str">
        <f t="shared" si="14"/>
        <v xml:space="preserve"> </v>
      </c>
      <c r="AE31" s="1" t="str">
        <f t="shared" si="22"/>
        <v xml:space="preserve"> </v>
      </c>
      <c r="AF31" s="1" t="str">
        <f t="shared" si="22"/>
        <v xml:space="preserve"> </v>
      </c>
      <c r="AG31" s="38" t="str">
        <f t="shared" si="15"/>
        <v xml:space="preserve"> </v>
      </c>
      <c r="AH31" s="38" t="str">
        <f t="shared" si="16"/>
        <v xml:space="preserve"> </v>
      </c>
      <c r="AI31" s="1" t="str">
        <f t="shared" si="24"/>
        <v xml:space="preserve"> </v>
      </c>
      <c r="AJ31" s="1" t="str">
        <f t="shared" si="24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3"/>
        <v xml:space="preserve"> </v>
      </c>
      <c r="AN31" s="1" t="str">
        <f t="shared" si="23"/>
        <v xml:space="preserve"> </v>
      </c>
      <c r="AO31" t="s">
        <v>1328</v>
      </c>
      <c r="AP31" t="s">
        <v>2454</v>
      </c>
      <c r="AQ31" s="22" t="e">
        <v>#VALUE!</v>
      </c>
      <c r="AR31" s="21">
        <v>-150.41364398929758</v>
      </c>
      <c r="AS31">
        <v>5.772858759904409</v>
      </c>
      <c r="AT31" t="e">
        <v>#VALUE!</v>
      </c>
      <c r="AU31">
        <v>150.41364398929758</v>
      </c>
      <c r="AV31" t="s">
        <v>3401</v>
      </c>
    </row>
    <row r="32" spans="1:48" x14ac:dyDescent="0.25">
      <c r="A32" s="14">
        <v>3.5000000000000008E-10</v>
      </c>
      <c r="B32" t="s">
        <v>1329</v>
      </c>
      <c r="C32" s="4">
        <v>8</v>
      </c>
      <c r="D32" s="4">
        <v>0</v>
      </c>
      <c r="E32" s="4">
        <v>3</v>
      </c>
      <c r="F32" s="4">
        <v>11</v>
      </c>
      <c r="G32" s="4">
        <v>3200</v>
      </c>
      <c r="H32" s="4">
        <v>2519</v>
      </c>
      <c r="I32" s="34">
        <v>20248.478426425259</v>
      </c>
      <c r="J32" s="35">
        <v>20.968601205340789</v>
      </c>
      <c r="K32" s="35">
        <v>16.537552521008404</v>
      </c>
      <c r="L32" s="35">
        <v>12.971081298016284</v>
      </c>
      <c r="M32" s="35">
        <v>9.9622601629834904</v>
      </c>
      <c r="N32" s="4">
        <v>120.13200000000001</v>
      </c>
      <c r="O32" s="4">
        <v>88.975932043416719</v>
      </c>
      <c r="P32" s="35">
        <v>0.23175863437872168</v>
      </c>
      <c r="Q32" s="36" t="str">
        <f t="shared" si="4"/>
        <v xml:space="preserve"> </v>
      </c>
      <c r="R32" s="36" t="str">
        <f t="shared" si="5"/>
        <v xml:space="preserve"> </v>
      </c>
      <c r="S32" s="37">
        <f t="shared" si="6"/>
        <v>0.27034537549886867</v>
      </c>
      <c r="T32" s="37" t="str">
        <f t="shared" si="7"/>
        <v/>
      </c>
      <c r="U32" s="37" t="str">
        <f t="shared" si="8"/>
        <v/>
      </c>
      <c r="V32" s="37" t="str">
        <f t="shared" si="9"/>
        <v/>
      </c>
      <c r="W32" s="37" t="str">
        <f t="shared" si="10"/>
        <v/>
      </c>
      <c r="X32" s="37" t="str">
        <f t="shared" si="11"/>
        <v/>
      </c>
      <c r="Y32" s="1" t="str">
        <f t="shared" si="20"/>
        <v xml:space="preserve"> </v>
      </c>
      <c r="Z32" s="1" t="str">
        <f t="shared" si="12"/>
        <v xml:space="preserve"> </v>
      </c>
      <c r="AA32" s="1" t="str">
        <f t="shared" si="21"/>
        <v xml:space="preserve"> </v>
      </c>
      <c r="AB32" s="1" t="str">
        <f t="shared" si="13"/>
        <v xml:space="preserve"> </v>
      </c>
      <c r="AC32" s="1">
        <f t="shared" si="1"/>
        <v>16</v>
      </c>
      <c r="AD32" s="1" t="str">
        <f t="shared" si="14"/>
        <v xml:space="preserve"> </v>
      </c>
      <c r="AE32" s="1" t="str">
        <f t="shared" si="22"/>
        <v xml:space="preserve"> </v>
      </c>
      <c r="AF32" s="1" t="str">
        <f t="shared" si="22"/>
        <v xml:space="preserve"> </v>
      </c>
      <c r="AG32" s="38" t="str">
        <f t="shared" si="15"/>
        <v xml:space="preserve"> </v>
      </c>
      <c r="AH32" s="38" t="str">
        <f t="shared" si="16"/>
        <v xml:space="preserve"> </v>
      </c>
      <c r="AI32" s="1" t="str">
        <f t="shared" si="24"/>
        <v xml:space="preserve"> </v>
      </c>
      <c r="AJ32" s="1" t="str">
        <f t="shared" si="24"/>
        <v xml:space="preserve"> </v>
      </c>
      <c r="AK32" s="25">
        <f t="shared" si="18"/>
        <v>88.975932043766718</v>
      </c>
      <c r="AL32" s="25" t="str">
        <f t="shared" si="19"/>
        <v xml:space="preserve"> </v>
      </c>
      <c r="AM32" s="1">
        <f t="shared" si="23"/>
        <v>7</v>
      </c>
      <c r="AN32" s="1" t="str">
        <f t="shared" si="23"/>
        <v xml:space="preserve"> </v>
      </c>
      <c r="AO32" t="s">
        <v>1329</v>
      </c>
      <c r="AP32" t="s">
        <v>2387</v>
      </c>
      <c r="AQ32" s="22">
        <v>-24.411519820666538</v>
      </c>
      <c r="AR32" s="21">
        <v>-7.1796918540581345</v>
      </c>
      <c r="AS32">
        <v>27.034537514886871</v>
      </c>
      <c r="AT32">
        <v>24.411519820666538</v>
      </c>
      <c r="AU32">
        <v>7.1796918540581345</v>
      </c>
      <c r="AV32" t="s">
        <v>3402</v>
      </c>
    </row>
    <row r="33" spans="1:48" x14ac:dyDescent="0.25">
      <c r="A33" s="14">
        <v>3.600000000000001E-10</v>
      </c>
      <c r="B33" t="s">
        <v>1330</v>
      </c>
      <c r="C33" s="4">
        <v>6</v>
      </c>
      <c r="D33" s="4">
        <v>2</v>
      </c>
      <c r="E33" s="4">
        <v>5</v>
      </c>
      <c r="F33" s="4">
        <v>13</v>
      </c>
      <c r="G33" s="4">
        <v>12250</v>
      </c>
      <c r="H33" s="4">
        <v>12710</v>
      </c>
      <c r="I33" s="34">
        <v>34068.744961893637</v>
      </c>
      <c r="J33" s="35" t="s">
        <v>2161</v>
      </c>
      <c r="K33" s="35" t="s">
        <v>2161</v>
      </c>
      <c r="L33" s="35" t="s">
        <v>2161</v>
      </c>
      <c r="M33" s="35">
        <v>35.663123348145568</v>
      </c>
      <c r="N33" s="4">
        <v>173.89099999999999</v>
      </c>
      <c r="O33" s="4">
        <v>18.333446750595421</v>
      </c>
      <c r="P33" s="35">
        <v>1.2588512981904012</v>
      </c>
      <c r="Q33" s="36" t="str">
        <f t="shared" si="4"/>
        <v xml:space="preserve"> </v>
      </c>
      <c r="R33" s="36" t="str">
        <f t="shared" si="5"/>
        <v xml:space="preserve"> </v>
      </c>
      <c r="S33" s="37" t="str">
        <f t="shared" si="6"/>
        <v/>
      </c>
      <c r="T33" s="37" t="str">
        <f t="shared" si="7"/>
        <v/>
      </c>
      <c r="U33" s="37" t="str">
        <f t="shared" si="8"/>
        <v xml:space="preserve"> </v>
      </c>
      <c r="V33" s="37" t="str">
        <f t="shared" si="9"/>
        <v xml:space="preserve"> </v>
      </c>
      <c r="W33" s="37" t="str">
        <f t="shared" si="10"/>
        <v xml:space="preserve"> </v>
      </c>
      <c r="X33" s="37" t="str">
        <f t="shared" si="11"/>
        <v xml:space="preserve"> </v>
      </c>
      <c r="Y33" s="1" t="str">
        <f t="shared" si="20"/>
        <v xml:space="preserve"> </v>
      </c>
      <c r="Z33" s="1" t="str">
        <f t="shared" si="12"/>
        <v xml:space="preserve"> </v>
      </c>
      <c r="AA33" s="1" t="str">
        <f t="shared" si="21"/>
        <v xml:space="preserve"> </v>
      </c>
      <c r="AB33" s="1" t="str">
        <f t="shared" si="13"/>
        <v xml:space="preserve"> </v>
      </c>
      <c r="AC33" s="1" t="str">
        <f t="shared" si="1"/>
        <v xml:space="preserve"> </v>
      </c>
      <c r="AD33" s="1" t="str">
        <f t="shared" si="14"/>
        <v xml:space="preserve"> </v>
      </c>
      <c r="AE33" s="1" t="str">
        <f t="shared" si="22"/>
        <v xml:space="preserve"> </v>
      </c>
      <c r="AF33" s="1" t="str">
        <f t="shared" si="22"/>
        <v xml:space="preserve"> </v>
      </c>
      <c r="AG33" s="38" t="str">
        <f t="shared" si="15"/>
        <v xml:space="preserve"> </v>
      </c>
      <c r="AH33" s="38" t="str">
        <f t="shared" si="16"/>
        <v xml:space="preserve"> </v>
      </c>
      <c r="AI33" s="1" t="str">
        <f t="shared" si="24"/>
        <v xml:space="preserve"> </v>
      </c>
      <c r="AJ33" s="1" t="str">
        <f t="shared" si="24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3"/>
        <v xml:space="preserve"> </v>
      </c>
      <c r="AN33" s="1" t="str">
        <f t="shared" si="23"/>
        <v xml:space="preserve"> </v>
      </c>
      <c r="AO33" t="s">
        <v>1330</v>
      </c>
      <c r="AP33" t="s">
        <v>2322</v>
      </c>
      <c r="AQ33" s="22" t="e">
        <v>#VALUE!</v>
      </c>
      <c r="AR33" s="21" t="e">
        <v>#VALUE!</v>
      </c>
      <c r="AS33">
        <v>-3.6191974822973982</v>
      </c>
      <c r="AT33" t="e">
        <v>#VALUE!</v>
      </c>
      <c r="AU33" t="e">
        <v>#VALUE!</v>
      </c>
      <c r="AV33" t="s">
        <v>3403</v>
      </c>
    </row>
    <row r="34" spans="1:48" x14ac:dyDescent="0.25">
      <c r="A34" s="14">
        <v>3.7000000000000012E-10</v>
      </c>
      <c r="B34" t="s">
        <v>1331</v>
      </c>
      <c r="C34" s="4">
        <v>14</v>
      </c>
      <c r="D34" s="4">
        <v>1</v>
      </c>
      <c r="E34" s="4">
        <v>1</v>
      </c>
      <c r="F34" s="4">
        <v>16</v>
      </c>
      <c r="G34" s="4">
        <v>8300</v>
      </c>
      <c r="H34" s="4">
        <v>7957</v>
      </c>
      <c r="I34" s="34">
        <v>37010.818332299452</v>
      </c>
      <c r="J34" s="35">
        <v>20.20363599431241</v>
      </c>
      <c r="K34" s="35">
        <v>21.676178541754634</v>
      </c>
      <c r="L34" s="35">
        <v>14.294796200023708</v>
      </c>
      <c r="M34" s="35">
        <v>12.550670984278776</v>
      </c>
      <c r="N34" s="4">
        <v>367.08499999999998</v>
      </c>
      <c r="O34" s="4">
        <v>-19.015840098835167</v>
      </c>
      <c r="P34" s="35">
        <v>1.2441875078547191</v>
      </c>
      <c r="Q34" s="36">
        <f t="shared" si="4"/>
        <v>87.500000000369994</v>
      </c>
      <c r="R34" s="36" t="str">
        <f t="shared" si="5"/>
        <v xml:space="preserve"> </v>
      </c>
      <c r="S34" s="37" t="str">
        <f t="shared" si="6"/>
        <v/>
      </c>
      <c r="T34" s="37" t="str">
        <f t="shared" si="7"/>
        <v/>
      </c>
      <c r="U34" s="37" t="str">
        <f t="shared" si="8"/>
        <v/>
      </c>
      <c r="V34" s="37" t="str">
        <f t="shared" si="9"/>
        <v/>
      </c>
      <c r="W34" s="37" t="str">
        <f t="shared" si="10"/>
        <v/>
      </c>
      <c r="X34" s="37" t="str">
        <f t="shared" si="11"/>
        <v/>
      </c>
      <c r="Y34" s="1" t="str">
        <f t="shared" si="20"/>
        <v xml:space="preserve"> </v>
      </c>
      <c r="Z34" s="1" t="str">
        <f t="shared" si="12"/>
        <v xml:space="preserve"> </v>
      </c>
      <c r="AA34" s="1" t="str">
        <f t="shared" si="21"/>
        <v xml:space="preserve"> </v>
      </c>
      <c r="AB34" s="1" t="str">
        <f t="shared" si="13"/>
        <v xml:space="preserve"> </v>
      </c>
      <c r="AC34" s="1" t="str">
        <f t="shared" si="1"/>
        <v xml:space="preserve"> </v>
      </c>
      <c r="AD34" s="1" t="str">
        <f t="shared" si="14"/>
        <v xml:space="preserve"> </v>
      </c>
      <c r="AE34" s="1">
        <f t="shared" si="22"/>
        <v>13</v>
      </c>
      <c r="AF34" s="1" t="str">
        <f t="shared" si="22"/>
        <v xml:space="preserve"> </v>
      </c>
      <c r="AG34" s="38" t="str">
        <f t="shared" si="15"/>
        <v xml:space="preserve"> </v>
      </c>
      <c r="AH34" s="38" t="str">
        <f t="shared" si="16"/>
        <v xml:space="preserve"> </v>
      </c>
      <c r="AI34" s="1" t="str">
        <f t="shared" si="24"/>
        <v xml:space="preserve"> 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1331</v>
      </c>
      <c r="AP34" t="s">
        <v>2311</v>
      </c>
      <c r="AQ34" s="22">
        <v>-19.872805789053551</v>
      </c>
      <c r="AR34" s="21">
        <v>-18.117512074295128</v>
      </c>
      <c r="AS34">
        <v>4.3106698504461471</v>
      </c>
      <c r="AT34">
        <v>19.872805789053551</v>
      </c>
      <c r="AU34">
        <v>18.117512074295128</v>
      </c>
      <c r="AV34" t="s">
        <v>3404</v>
      </c>
    </row>
    <row r="35" spans="1:48" x14ac:dyDescent="0.25">
      <c r="A35" s="14">
        <v>3.8000000000000014E-10</v>
      </c>
      <c r="B35" t="s">
        <v>1332</v>
      </c>
      <c r="C35" s="4">
        <v>16</v>
      </c>
      <c r="D35" s="4">
        <v>0</v>
      </c>
      <c r="E35" s="4">
        <v>4</v>
      </c>
      <c r="F35" s="4">
        <v>20</v>
      </c>
      <c r="G35" s="4">
        <v>8900</v>
      </c>
      <c r="H35" s="4">
        <v>7576</v>
      </c>
      <c r="I35" s="34">
        <v>53954.003811523049</v>
      </c>
      <c r="J35" s="35" t="s">
        <v>2161</v>
      </c>
      <c r="K35" s="35">
        <v>16.858295523072233</v>
      </c>
      <c r="L35" s="35">
        <v>12.3618089947462</v>
      </c>
      <c r="M35" s="35">
        <v>7.865338669864153</v>
      </c>
      <c r="N35" s="4">
        <v>449.39300000000003</v>
      </c>
      <c r="O35" s="4">
        <v>178.45157692546007</v>
      </c>
      <c r="P35" s="35">
        <v>1.8789994720168957</v>
      </c>
      <c r="Q35" s="36" t="str">
        <f t="shared" si="4"/>
        <v xml:space="preserve"> </v>
      </c>
      <c r="R35" s="36" t="str">
        <f t="shared" si="5"/>
        <v xml:space="preserve"> </v>
      </c>
      <c r="S35" s="37">
        <f t="shared" si="6"/>
        <v>0.17476240798295681</v>
      </c>
      <c r="T35" s="37" t="str">
        <f t="shared" si="7"/>
        <v/>
      </c>
      <c r="U35" s="37" t="str">
        <f t="shared" si="8"/>
        <v xml:space="preserve"> </v>
      </c>
      <c r="V35" s="37" t="str">
        <f t="shared" si="9"/>
        <v xml:space="preserve"> </v>
      </c>
      <c r="W35" s="37" t="str">
        <f t="shared" si="10"/>
        <v/>
      </c>
      <c r="X35" s="37" t="str">
        <f t="shared" si="11"/>
        <v/>
      </c>
      <c r="Y35" s="1" t="str">
        <f t="shared" si="20"/>
        <v xml:space="preserve"> </v>
      </c>
      <c r="Z35" s="1" t="str">
        <f t="shared" si="12"/>
        <v xml:space="preserve"> </v>
      </c>
      <c r="AA35" s="1" t="str">
        <f t="shared" si="21"/>
        <v xml:space="preserve"> </v>
      </c>
      <c r="AB35" s="1" t="str">
        <f t="shared" si="13"/>
        <v xml:space="preserve"> </v>
      </c>
      <c r="AC35" s="1">
        <f t="shared" si="1"/>
        <v>52</v>
      </c>
      <c r="AD35" s="1" t="str">
        <f t="shared" si="14"/>
        <v xml:space="preserve"> </v>
      </c>
      <c r="AE35" s="1" t="str">
        <f t="shared" si="22"/>
        <v xml:space="preserve"> </v>
      </c>
      <c r="AF35" s="1" t="str">
        <f t="shared" si="22"/>
        <v xml:space="preserve"> </v>
      </c>
      <c r="AG35" s="38" t="str">
        <f t="shared" si="15"/>
        <v xml:space="preserve"> </v>
      </c>
      <c r="AH35" s="38" t="str">
        <f t="shared" si="16"/>
        <v xml:space="preserve"> </v>
      </c>
      <c r="AI35" s="1" t="str">
        <f t="shared" si="24"/>
        <v xml:space="preserve"> 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1332</v>
      </c>
      <c r="AP35" t="s">
        <v>2200</v>
      </c>
      <c r="AQ35" s="22" t="e">
        <v>#VALUE!</v>
      </c>
      <c r="AR35" s="21">
        <v>-2.1452913889491221</v>
      </c>
      <c r="AS35">
        <v>17.476240760295681</v>
      </c>
      <c r="AT35" t="e">
        <v>#VALUE!</v>
      </c>
      <c r="AU35">
        <v>2.1452913889491221</v>
      </c>
      <c r="AV35" t="s">
        <v>3405</v>
      </c>
    </row>
    <row r="36" spans="1:48" x14ac:dyDescent="0.25">
      <c r="A36" s="14">
        <v>3.9000000000000015E-10</v>
      </c>
      <c r="B36" t="s">
        <v>1333</v>
      </c>
      <c r="C36" s="4">
        <v>6</v>
      </c>
      <c r="D36" s="4">
        <v>0</v>
      </c>
      <c r="E36" s="4">
        <v>10</v>
      </c>
      <c r="F36" s="4">
        <v>16</v>
      </c>
      <c r="G36" s="4">
        <v>8400</v>
      </c>
      <c r="H36" s="4">
        <v>6715</v>
      </c>
      <c r="I36" s="34">
        <v>28828.859522738065</v>
      </c>
      <c r="J36" s="35">
        <v>24.702121476315025</v>
      </c>
      <c r="K36" s="35">
        <v>22.184046647615588</v>
      </c>
      <c r="L36" s="35">
        <v>12.373024068938577</v>
      </c>
      <c r="M36" s="35">
        <v>11.447604222580068</v>
      </c>
      <c r="N36" s="4">
        <v>271.839</v>
      </c>
      <c r="O36" s="4">
        <v>3.6406267871439928</v>
      </c>
      <c r="P36" s="35">
        <v>2.1663588979895758</v>
      </c>
      <c r="Q36" s="36" t="str">
        <f t="shared" si="4"/>
        <v xml:space="preserve"> </v>
      </c>
      <c r="R36" s="36" t="str">
        <f t="shared" si="5"/>
        <v xml:space="preserve"> </v>
      </c>
      <c r="S36" s="37">
        <f t="shared" si="6"/>
        <v>0.25093075243765445</v>
      </c>
      <c r="T36" s="37" t="str">
        <f t="shared" si="7"/>
        <v/>
      </c>
      <c r="U36" s="37" t="str">
        <f t="shared" si="8"/>
        <v/>
      </c>
      <c r="V36" s="37" t="str">
        <f t="shared" si="9"/>
        <v/>
      </c>
      <c r="W36" s="37" t="str">
        <f t="shared" si="10"/>
        <v/>
      </c>
      <c r="X36" s="37" t="str">
        <f t="shared" si="11"/>
        <v/>
      </c>
      <c r="Y36" s="1" t="str">
        <f t="shared" si="20"/>
        <v xml:space="preserve"> </v>
      </c>
      <c r="Z36" s="1" t="str">
        <f t="shared" si="12"/>
        <v xml:space="preserve"> </v>
      </c>
      <c r="AA36" s="1" t="str">
        <f t="shared" si="21"/>
        <v xml:space="preserve"> </v>
      </c>
      <c r="AB36" s="1" t="str">
        <f t="shared" si="13"/>
        <v xml:space="preserve"> </v>
      </c>
      <c r="AC36" s="1">
        <f t="shared" si="1"/>
        <v>24</v>
      </c>
      <c r="AD36" s="1" t="str">
        <f t="shared" si="14"/>
        <v xml:space="preserve"> </v>
      </c>
      <c r="AE36" s="1" t="str">
        <f t="shared" si="22"/>
        <v xml:space="preserve"> </v>
      </c>
      <c r="AF36" s="1" t="str">
        <f t="shared" si="22"/>
        <v xml:space="preserve"> </v>
      </c>
      <c r="AG36" s="38" t="str">
        <f t="shared" si="15"/>
        <v xml:space="preserve"> </v>
      </c>
      <c r="AH36" s="38" t="str">
        <f t="shared" si="16"/>
        <v xml:space="preserve"> </v>
      </c>
      <c r="AI36" s="1" t="str">
        <f t="shared" si="24"/>
        <v xml:space="preserve"> 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1333</v>
      </c>
      <c r="AP36" t="s">
        <v>2454</v>
      </c>
      <c r="AQ36" s="22">
        <v>-46.563351821499445</v>
      </c>
      <c r="AR36" s="21">
        <v>-2.2379612418659489</v>
      </c>
      <c r="AS36">
        <v>25.093075204765448</v>
      </c>
      <c r="AT36">
        <v>46.563351821499445</v>
      </c>
      <c r="AU36">
        <v>2.2379612418659489</v>
      </c>
      <c r="AV36" t="s">
        <v>3406</v>
      </c>
    </row>
    <row r="37" spans="1:48" x14ac:dyDescent="0.25">
      <c r="A37" s="14">
        <v>4.0000000000000017E-10</v>
      </c>
      <c r="B37" t="s">
        <v>1334</v>
      </c>
      <c r="C37" s="4">
        <v>2</v>
      </c>
      <c r="D37" s="4">
        <v>4</v>
      </c>
      <c r="E37" s="4">
        <v>4</v>
      </c>
      <c r="F37" s="4">
        <v>10</v>
      </c>
      <c r="G37" s="4">
        <v>6900</v>
      </c>
      <c r="H37" s="4">
        <v>7360</v>
      </c>
      <c r="I37" s="34">
        <v>12897.508808676923</v>
      </c>
      <c r="J37" s="35" t="s">
        <v>2161</v>
      </c>
      <c r="K37" s="35" t="s">
        <v>2161</v>
      </c>
      <c r="L37" s="35">
        <v>24.293064221448514</v>
      </c>
      <c r="M37" s="35">
        <v>22.950108283262498</v>
      </c>
      <c r="N37" s="4">
        <v>156.60400000000001</v>
      </c>
      <c r="O37" s="4">
        <v>4.284477592062327</v>
      </c>
      <c r="P37" s="35">
        <v>0.57880434782608692</v>
      </c>
      <c r="Q37" s="36" t="str">
        <f t="shared" si="4"/>
        <v/>
      </c>
      <c r="R37" s="36">
        <f t="shared" si="5"/>
        <v>40.0000000004</v>
      </c>
      <c r="S37" s="37" t="str">
        <f t="shared" si="6"/>
        <v/>
      </c>
      <c r="T37" s="37" t="str">
        <f t="shared" si="7"/>
        <v/>
      </c>
      <c r="U37" s="37" t="str">
        <f t="shared" si="8"/>
        <v xml:space="preserve"> </v>
      </c>
      <c r="V37" s="37" t="str">
        <f t="shared" si="9"/>
        <v xml:space="preserve"> </v>
      </c>
      <c r="W37" s="37" t="str">
        <f t="shared" si="10"/>
        <v/>
      </c>
      <c r="X37" s="37" t="str">
        <f t="shared" si="11"/>
        <v/>
      </c>
      <c r="Y37" s="1" t="str">
        <f t="shared" si="20"/>
        <v xml:space="preserve"> </v>
      </c>
      <c r="Z37" s="1" t="str">
        <f t="shared" si="12"/>
        <v xml:space="preserve"> </v>
      </c>
      <c r="AA37" s="1" t="str">
        <f t="shared" si="21"/>
        <v xml:space="preserve"> </v>
      </c>
      <c r="AB37" s="1" t="str">
        <f t="shared" si="13"/>
        <v xml:space="preserve"> </v>
      </c>
      <c r="AC37" s="1" t="str">
        <f t="shared" si="1"/>
        <v xml:space="preserve"> </v>
      </c>
      <c r="AD37" s="1" t="str">
        <f t="shared" si="14"/>
        <v xml:space="preserve"> </v>
      </c>
      <c r="AE37" s="1" t="str">
        <f t="shared" si="22"/>
        <v xml:space="preserve"> </v>
      </c>
      <c r="AF37" s="1">
        <f t="shared" si="22"/>
        <v>7</v>
      </c>
      <c r="AG37" s="38" t="str">
        <f t="shared" si="15"/>
        <v xml:space="preserve"> </v>
      </c>
      <c r="AH37" s="38" t="str">
        <f t="shared" si="16"/>
        <v xml:space="preserve"> </v>
      </c>
      <c r="AI37" s="1" t="str">
        <f t="shared" si="24"/>
        <v xml:space="preserve"> 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1334</v>
      </c>
      <c r="AP37" t="s">
        <v>2252</v>
      </c>
      <c r="AQ37" s="22" t="e">
        <v>#VALUE!</v>
      </c>
      <c r="AR37" s="21">
        <v>-100.73292870686839</v>
      </c>
      <c r="AS37">
        <v>-6.25</v>
      </c>
      <c r="AT37" t="e">
        <v>#VALUE!</v>
      </c>
      <c r="AU37">
        <v>100.73292870686839</v>
      </c>
      <c r="AV37" t="s">
        <v>3407</v>
      </c>
    </row>
    <row r="38" spans="1:48" x14ac:dyDescent="0.25">
      <c r="A38" s="14">
        <v>4.1000000000000019E-10</v>
      </c>
      <c r="B38" t="s">
        <v>1335</v>
      </c>
      <c r="C38" s="4">
        <v>9</v>
      </c>
      <c r="D38" s="4">
        <v>1</v>
      </c>
      <c r="E38" s="4">
        <v>4</v>
      </c>
      <c r="F38" s="4">
        <v>14</v>
      </c>
      <c r="G38" s="4">
        <v>7700</v>
      </c>
      <c r="H38" s="4">
        <v>6940</v>
      </c>
      <c r="I38" s="34">
        <v>9001.1750315788267</v>
      </c>
      <c r="J38" s="35">
        <v>30.938221631790583</v>
      </c>
      <c r="K38" s="35">
        <v>20.485814901511638</v>
      </c>
      <c r="L38" s="35">
        <v>13.165306400569344</v>
      </c>
      <c r="M38" s="35">
        <v>9.9083750242168005</v>
      </c>
      <c r="N38" s="4">
        <v>338.77100000000002</v>
      </c>
      <c r="O38" s="4">
        <v>39.889746872032042</v>
      </c>
      <c r="P38" s="35">
        <v>0.93118155619596532</v>
      </c>
      <c r="Q38" s="36" t="str">
        <f t="shared" si="4"/>
        <v xml:space="preserve"> </v>
      </c>
      <c r="R38" s="36" t="str">
        <f t="shared" si="5"/>
        <v xml:space="preserve"> </v>
      </c>
      <c r="S38" s="37" t="str">
        <f t="shared" si="6"/>
        <v/>
      </c>
      <c r="T38" s="37" t="str">
        <f t="shared" si="7"/>
        <v/>
      </c>
      <c r="U38" s="37" t="str">
        <f t="shared" si="8"/>
        <v/>
      </c>
      <c r="V38" s="37" t="str">
        <f t="shared" si="9"/>
        <v/>
      </c>
      <c r="W38" s="37" t="str">
        <f t="shared" si="10"/>
        <v/>
      </c>
      <c r="X38" s="37" t="str">
        <f t="shared" si="11"/>
        <v/>
      </c>
      <c r="Y38" s="1" t="str">
        <f t="shared" si="20"/>
        <v xml:space="preserve"> </v>
      </c>
      <c r="Z38" s="1" t="str">
        <f t="shared" si="12"/>
        <v xml:space="preserve"> </v>
      </c>
      <c r="AA38" s="1" t="str">
        <f t="shared" si="21"/>
        <v xml:space="preserve"> </v>
      </c>
      <c r="AB38" s="1" t="str">
        <f t="shared" si="13"/>
        <v xml:space="preserve"> </v>
      </c>
      <c r="AC38" s="1" t="str">
        <f t="shared" si="1"/>
        <v xml:space="preserve"> </v>
      </c>
      <c r="AD38" s="1" t="str">
        <f t="shared" si="14"/>
        <v xml:space="preserve"> </v>
      </c>
      <c r="AE38" s="1" t="str">
        <f t="shared" si="22"/>
        <v xml:space="preserve"> </v>
      </c>
      <c r="AF38" s="1" t="str">
        <f t="shared" si="22"/>
        <v xml:space="preserve"> </v>
      </c>
      <c r="AG38" s="38" t="str">
        <f t="shared" si="15"/>
        <v xml:space="preserve"> </v>
      </c>
      <c r="AH38" s="38" t="str">
        <f t="shared" si="16"/>
        <v xml:space="preserve"> </v>
      </c>
      <c r="AI38" s="1" t="str">
        <f t="shared" si="24"/>
        <v xml:space="preserve"> </v>
      </c>
      <c r="AJ38" s="1" t="str">
        <f t="shared" si="24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3"/>
        <v xml:space="preserve"> </v>
      </c>
      <c r="AN38" s="1" t="str">
        <f t="shared" si="23"/>
        <v xml:space="preserve"> </v>
      </c>
      <c r="AO38" t="s">
        <v>1335</v>
      </c>
      <c r="AP38" t="s">
        <v>2387</v>
      </c>
      <c r="AQ38" s="22">
        <v>-83.563564210440248</v>
      </c>
      <c r="AR38" s="21">
        <v>-8.7845685920632697</v>
      </c>
      <c r="AS38">
        <v>10.951008645533133</v>
      </c>
      <c r="AT38">
        <v>83.563564210440248</v>
      </c>
      <c r="AU38">
        <v>8.7845685920632697</v>
      </c>
      <c r="AV38" t="s">
        <v>3408</v>
      </c>
    </row>
    <row r="39" spans="1:48" x14ac:dyDescent="0.25">
      <c r="A39" s="14">
        <v>4.200000000000002E-10</v>
      </c>
      <c r="B39" t="s">
        <v>1336</v>
      </c>
      <c r="C39" s="4">
        <v>13</v>
      </c>
      <c r="D39" s="4">
        <v>1</v>
      </c>
      <c r="E39" s="4">
        <v>5</v>
      </c>
      <c r="F39" s="4">
        <v>19</v>
      </c>
      <c r="G39" s="4">
        <v>3900</v>
      </c>
      <c r="H39" s="4">
        <v>3519</v>
      </c>
      <c r="I39" s="34">
        <v>57614.03362558582</v>
      </c>
      <c r="J39" s="35">
        <v>12.303421462984845</v>
      </c>
      <c r="K39" s="35">
        <v>9.2273563977910982</v>
      </c>
      <c r="L39" s="35">
        <v>12.724332564046167</v>
      </c>
      <c r="M39" s="35">
        <v>9.672470357671072</v>
      </c>
      <c r="N39" s="4">
        <v>381.36599999999999</v>
      </c>
      <c r="O39" s="4">
        <v>0.16178594878528837</v>
      </c>
      <c r="P39" s="35">
        <v>2.3376811594202902</v>
      </c>
      <c r="Q39" s="36" t="str">
        <f t="shared" si="4"/>
        <v xml:space="preserve"> </v>
      </c>
      <c r="R39" s="36" t="str">
        <f t="shared" si="5"/>
        <v xml:space="preserve"> </v>
      </c>
      <c r="S39" s="37" t="str">
        <f t="shared" si="6"/>
        <v/>
      </c>
      <c r="T39" s="37" t="str">
        <f t="shared" si="7"/>
        <v/>
      </c>
      <c r="U39" s="37" t="str">
        <f t="shared" si="8"/>
        <v/>
      </c>
      <c r="V39" s="37">
        <f t="shared" si="9"/>
        <v>-0.27000978834282907</v>
      </c>
      <c r="W39" s="37" t="str">
        <f t="shared" si="10"/>
        <v/>
      </c>
      <c r="X39" s="37" t="str">
        <f t="shared" si="11"/>
        <v/>
      </c>
      <c r="Y39" s="1" t="str">
        <f t="shared" si="20"/>
        <v xml:space="preserve"> </v>
      </c>
      <c r="Z39" s="1">
        <f t="shared" si="12"/>
        <v>37</v>
      </c>
      <c r="AA39" s="1" t="str">
        <f t="shared" si="21"/>
        <v xml:space="preserve"> </v>
      </c>
      <c r="AB39" s="1" t="str">
        <f t="shared" si="13"/>
        <v xml:space="preserve"> </v>
      </c>
      <c r="AC39" s="1" t="str">
        <f t="shared" si="1"/>
        <v xml:space="preserve"> </v>
      </c>
      <c r="AD39" s="1" t="str">
        <f t="shared" si="14"/>
        <v xml:space="preserve"> </v>
      </c>
      <c r="AE39" s="1" t="str">
        <f t="shared" ref="AE39:AF102" si="25">IF(ISERROR((RANK(Q39,Q$7:Q$184,0)))=TRUE," ",((RANK(Q39,Q$7:Q$184,0))))</f>
        <v xml:space="preserve"> </v>
      </c>
      <c r="AF39" s="1" t="str">
        <f t="shared" si="25"/>
        <v xml:space="preserve"> </v>
      </c>
      <c r="AG39" s="38" t="str">
        <f t="shared" si="15"/>
        <v xml:space="preserve"> </v>
      </c>
      <c r="AH39" s="38" t="str">
        <f t="shared" si="16"/>
        <v xml:space="preserve"> </v>
      </c>
      <c r="AI39" s="1" t="str">
        <f t="shared" si="24"/>
        <v xml:space="preserve"> 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102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1336</v>
      </c>
      <c r="AP39" t="s">
        <v>2226</v>
      </c>
      <c r="AQ39" s="22">
        <v>27.000978834282908</v>
      </c>
      <c r="AR39" s="21">
        <v>-5.1408137786936203</v>
      </c>
      <c r="AS39">
        <v>10.826939471440756</v>
      </c>
      <c r="AT39">
        <v>-27.000978834282908</v>
      </c>
      <c r="AU39">
        <v>5.1408137786936203</v>
      </c>
      <c r="AV39" t="s">
        <v>3409</v>
      </c>
    </row>
    <row r="40" spans="1:48" x14ac:dyDescent="0.25">
      <c r="A40" s="14">
        <v>4.3000000000000022E-10</v>
      </c>
      <c r="B40" t="s">
        <v>1337</v>
      </c>
      <c r="C40" s="4">
        <v>3</v>
      </c>
      <c r="D40" s="4">
        <v>1</v>
      </c>
      <c r="E40" s="4">
        <v>6</v>
      </c>
      <c r="F40" s="4">
        <v>10</v>
      </c>
      <c r="G40" s="4">
        <v>6900</v>
      </c>
      <c r="H40" s="4">
        <v>6270</v>
      </c>
      <c r="I40" s="34">
        <v>10855.477344320838</v>
      </c>
      <c r="J40" s="35" t="s">
        <v>2161</v>
      </c>
      <c r="K40" s="35">
        <v>26.830875619420933</v>
      </c>
      <c r="L40" s="35">
        <v>23.424323629035715</v>
      </c>
      <c r="M40" s="35">
        <v>16.083771251931996</v>
      </c>
      <c r="N40" s="4">
        <v>233.68600000000001</v>
      </c>
      <c r="O40" s="4">
        <v>54.360261576061816</v>
      </c>
      <c r="P40" s="35">
        <v>1.0526315789473684</v>
      </c>
      <c r="Q40" s="36" t="str">
        <f t="shared" si="4"/>
        <v xml:space="preserve"> </v>
      </c>
      <c r="R40" s="36" t="str">
        <f t="shared" si="5"/>
        <v xml:space="preserve"> </v>
      </c>
      <c r="S40" s="37" t="str">
        <f t="shared" si="6"/>
        <v/>
      </c>
      <c r="T40" s="37" t="str">
        <f t="shared" si="7"/>
        <v/>
      </c>
      <c r="U40" s="37" t="str">
        <f t="shared" si="8"/>
        <v xml:space="preserve"> </v>
      </c>
      <c r="V40" s="37" t="str">
        <f t="shared" si="9"/>
        <v xml:space="preserve"> </v>
      </c>
      <c r="W40" s="37" t="str">
        <f t="shared" si="10"/>
        <v/>
      </c>
      <c r="X40" s="37" t="str">
        <f t="shared" si="11"/>
        <v/>
      </c>
      <c r="Y40" s="1" t="str">
        <f t="shared" si="20"/>
        <v xml:space="preserve"> </v>
      </c>
      <c r="Z40" s="1" t="str">
        <f t="shared" si="12"/>
        <v xml:space="preserve"> </v>
      </c>
      <c r="AA40" s="1" t="str">
        <f t="shared" si="21"/>
        <v xml:space="preserve"> </v>
      </c>
      <c r="AB40" s="1" t="str">
        <f t="shared" si="13"/>
        <v xml:space="preserve"> </v>
      </c>
      <c r="AC40" s="1" t="str">
        <f t="shared" si="1"/>
        <v xml:space="preserve"> </v>
      </c>
      <c r="AD40" s="1" t="str">
        <f t="shared" si="14"/>
        <v xml:space="preserve"> </v>
      </c>
      <c r="AE40" s="1" t="str">
        <f t="shared" si="25"/>
        <v xml:space="preserve"> </v>
      </c>
      <c r="AF40" s="1" t="str">
        <f t="shared" si="25"/>
        <v xml:space="preserve"> </v>
      </c>
      <c r="AG40" s="38" t="str">
        <f t="shared" si="15"/>
        <v xml:space="preserve"> </v>
      </c>
      <c r="AH40" s="38" t="str">
        <f t="shared" si="16"/>
        <v xml:space="preserve"> </v>
      </c>
      <c r="AI40" s="1" t="str">
        <f t="shared" ref="AI40:AJ103" si="27">IF(ISERROR((RANK(AG40,AG$7:AG$184,0)))=TRUE," ",((RANK(AG40,AG$7:AG$184,0))))</f>
        <v xml:space="preserve"> 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1337</v>
      </c>
      <c r="AP40" t="s">
        <v>3410</v>
      </c>
      <c r="AQ40" s="22" t="e">
        <v>#VALUE!</v>
      </c>
      <c r="AR40" s="21">
        <v>-93.554548828071702</v>
      </c>
      <c r="AS40">
        <v>10.047846889952151</v>
      </c>
      <c r="AT40" t="e">
        <v>#VALUE!</v>
      </c>
      <c r="AU40">
        <v>93.554548828071702</v>
      </c>
      <c r="AV40" t="s">
        <v>3411</v>
      </c>
    </row>
    <row r="41" spans="1:48" x14ac:dyDescent="0.25">
      <c r="A41" s="14">
        <v>4.4000000000000024E-10</v>
      </c>
      <c r="B41" t="s">
        <v>1338</v>
      </c>
      <c r="C41" s="4">
        <v>8</v>
      </c>
      <c r="D41" s="4">
        <v>0</v>
      </c>
      <c r="E41" s="4">
        <v>6</v>
      </c>
      <c r="F41" s="4">
        <v>14</v>
      </c>
      <c r="G41" s="4">
        <v>6400</v>
      </c>
      <c r="H41" s="4">
        <v>5677</v>
      </c>
      <c r="I41" s="34">
        <v>15987.659693267293</v>
      </c>
      <c r="J41" s="35">
        <v>15.11565056939966</v>
      </c>
      <c r="K41" s="35">
        <v>16.583558994762317</v>
      </c>
      <c r="L41" s="35">
        <v>9.8431647270751732</v>
      </c>
      <c r="M41" s="35">
        <v>12.570223565175318</v>
      </c>
      <c r="N41" s="4">
        <v>342.327</v>
      </c>
      <c r="O41" s="4">
        <v>-6.2194888091389826</v>
      </c>
      <c r="P41" s="35">
        <v>1.8707063589924255</v>
      </c>
      <c r="Q41" s="36" t="str">
        <f t="shared" si="4"/>
        <v xml:space="preserve"> </v>
      </c>
      <c r="R41" s="36" t="str">
        <f t="shared" si="5"/>
        <v xml:space="preserve"> </v>
      </c>
      <c r="S41" s="37" t="str">
        <f t="shared" si="6"/>
        <v/>
      </c>
      <c r="T41" s="37" t="str">
        <f t="shared" si="7"/>
        <v/>
      </c>
      <c r="U41" s="37" t="str">
        <f t="shared" si="8"/>
        <v/>
      </c>
      <c r="V41" s="37">
        <f t="shared" si="9"/>
        <v>-0.10315378598637814</v>
      </c>
      <c r="W41" s="37" t="str">
        <f t="shared" si="10"/>
        <v/>
      </c>
      <c r="X41" s="37">
        <f t="shared" si="11"/>
        <v>-0.18666197668655859</v>
      </c>
      <c r="Y41" s="1" t="str">
        <f t="shared" si="20"/>
        <v xml:space="preserve"> </v>
      </c>
      <c r="Z41" s="1">
        <f t="shared" si="12"/>
        <v>57</v>
      </c>
      <c r="AA41" s="1" t="str">
        <f t="shared" si="21"/>
        <v xml:space="preserve"> </v>
      </c>
      <c r="AB41" s="1">
        <f t="shared" si="13"/>
        <v>71</v>
      </c>
      <c r="AC41" s="1" t="str">
        <f t="shared" si="1"/>
        <v xml:space="preserve"> </v>
      </c>
      <c r="AD41" s="1" t="str">
        <f t="shared" si="14"/>
        <v xml:space="preserve"> </v>
      </c>
      <c r="AE41" s="1" t="str">
        <f t="shared" si="25"/>
        <v xml:space="preserve"> </v>
      </c>
      <c r="AF41" s="1" t="str">
        <f t="shared" si="25"/>
        <v xml:space="preserve"> </v>
      </c>
      <c r="AG41" s="38" t="str">
        <f t="shared" si="15"/>
        <v xml:space="preserve"> </v>
      </c>
      <c r="AH41" s="38" t="str">
        <f t="shared" si="16"/>
        <v xml:space="preserve"> </v>
      </c>
      <c r="AI41" s="1" t="str">
        <f t="shared" si="27"/>
        <v xml:space="preserve"> 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1338</v>
      </c>
      <c r="AP41" t="s">
        <v>2210</v>
      </c>
      <c r="AQ41" s="22">
        <v>10.315378598637814</v>
      </c>
      <c r="AR41" s="21">
        <v>18.666197668655858</v>
      </c>
      <c r="AS41">
        <v>12.735599788620755</v>
      </c>
      <c r="AT41">
        <v>-10.315378598637814</v>
      </c>
      <c r="AU41">
        <v>-18.666197668655858</v>
      </c>
      <c r="AV41" t="s">
        <v>3412</v>
      </c>
    </row>
    <row r="42" spans="1:48" x14ac:dyDescent="0.25">
      <c r="A42" s="14">
        <v>4.5000000000000026E-10</v>
      </c>
      <c r="B42" t="s">
        <v>1339</v>
      </c>
      <c r="C42" s="4">
        <v>5</v>
      </c>
      <c r="D42" s="4">
        <v>0</v>
      </c>
      <c r="E42" s="4">
        <v>6</v>
      </c>
      <c r="F42" s="4">
        <v>11</v>
      </c>
      <c r="G42" s="4">
        <v>6350</v>
      </c>
      <c r="H42" s="4">
        <v>5390</v>
      </c>
      <c r="I42" s="34">
        <v>7015.1844204783874</v>
      </c>
      <c r="J42" s="35">
        <v>24.10856457874868</v>
      </c>
      <c r="K42" s="35">
        <v>21.768718472716404</v>
      </c>
      <c r="L42" s="35">
        <v>14.688068833652007</v>
      </c>
      <c r="M42" s="35">
        <v>13.693155080213904</v>
      </c>
      <c r="N42" s="4">
        <v>247.60300000000001</v>
      </c>
      <c r="O42" s="4">
        <v>6.849782073965387</v>
      </c>
      <c r="P42" s="35">
        <v>1.8563450834879407</v>
      </c>
      <c r="Q42" s="36" t="str">
        <f t="shared" si="4"/>
        <v xml:space="preserve"> </v>
      </c>
      <c r="R42" s="36" t="str">
        <f t="shared" si="5"/>
        <v xml:space="preserve"> </v>
      </c>
      <c r="S42" s="37">
        <f t="shared" si="6"/>
        <v>0.17810760712903526</v>
      </c>
      <c r="T42" s="37" t="str">
        <f t="shared" si="7"/>
        <v/>
      </c>
      <c r="U42" s="37" t="str">
        <f t="shared" si="8"/>
        <v/>
      </c>
      <c r="V42" s="37" t="str">
        <f t="shared" si="9"/>
        <v/>
      </c>
      <c r="W42" s="37" t="str">
        <f t="shared" si="10"/>
        <v/>
      </c>
      <c r="X42" s="37" t="str">
        <f t="shared" si="11"/>
        <v/>
      </c>
      <c r="Y42" s="1" t="str">
        <f t="shared" si="20"/>
        <v xml:space="preserve"> </v>
      </c>
      <c r="Z42" s="1" t="str">
        <f t="shared" si="12"/>
        <v xml:space="preserve"> </v>
      </c>
      <c r="AA42" s="1" t="str">
        <f t="shared" si="21"/>
        <v xml:space="preserve"> </v>
      </c>
      <c r="AB42" s="1" t="str">
        <f t="shared" si="13"/>
        <v xml:space="preserve"> </v>
      </c>
      <c r="AC42" s="1">
        <f t="shared" si="1"/>
        <v>51</v>
      </c>
      <c r="AD42" s="1" t="str">
        <f t="shared" si="14"/>
        <v xml:space="preserve"> </v>
      </c>
      <c r="AE42" s="1" t="str">
        <f t="shared" si="25"/>
        <v xml:space="preserve"> </v>
      </c>
      <c r="AF42" s="1" t="str">
        <f t="shared" si="25"/>
        <v xml:space="preserve"> </v>
      </c>
      <c r="AG42" s="38" t="str">
        <f t="shared" si="15"/>
        <v xml:space="preserve"> </v>
      </c>
      <c r="AH42" s="38" t="str">
        <f t="shared" si="16"/>
        <v xml:space="preserve"> </v>
      </c>
      <c r="AI42" s="1" t="str">
        <f t="shared" si="27"/>
        <v xml:space="preserve"> 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1339</v>
      </c>
      <c r="AP42" t="s">
        <v>2276</v>
      </c>
      <c r="AQ42" s="22">
        <v>-43.041642623870203</v>
      </c>
      <c r="AR42" s="21">
        <v>-21.367113145977655</v>
      </c>
      <c r="AS42">
        <v>17.810760667903523</v>
      </c>
      <c r="AT42">
        <v>43.041642623870203</v>
      </c>
      <c r="AU42">
        <v>21.367113145977655</v>
      </c>
      <c r="AV42" t="s">
        <v>3413</v>
      </c>
    </row>
    <row r="43" spans="1:48" x14ac:dyDescent="0.25">
      <c r="A43" s="14">
        <v>4.6000000000000027E-10</v>
      </c>
      <c r="B43" t="s">
        <v>1340</v>
      </c>
      <c r="C43" s="4">
        <v>3</v>
      </c>
      <c r="D43" s="4">
        <v>4</v>
      </c>
      <c r="E43" s="4">
        <v>4</v>
      </c>
      <c r="F43" s="4">
        <v>11</v>
      </c>
      <c r="G43" s="4">
        <v>6200</v>
      </c>
      <c r="H43" s="4">
        <v>5760</v>
      </c>
      <c r="I43" s="34">
        <v>7325.8622877020198</v>
      </c>
      <c r="J43" s="35">
        <v>25.033464874919595</v>
      </c>
      <c r="K43" s="35">
        <v>24.618119962047064</v>
      </c>
      <c r="L43" s="35">
        <v>10.126870759894999</v>
      </c>
      <c r="M43" s="35">
        <v>9.9364943970563644</v>
      </c>
      <c r="N43" s="4">
        <v>230.09200000000001</v>
      </c>
      <c r="O43" s="4">
        <v>18.978230518641084</v>
      </c>
      <c r="P43" s="35">
        <v>3.0286111111111111</v>
      </c>
      <c r="Q43" s="36" t="str">
        <f t="shared" si="4"/>
        <v/>
      </c>
      <c r="R43" s="36">
        <f t="shared" si="5"/>
        <v>36.363636364096365</v>
      </c>
      <c r="S43" s="37" t="str">
        <f t="shared" si="6"/>
        <v/>
      </c>
      <c r="T43" s="37" t="str">
        <f t="shared" si="7"/>
        <v/>
      </c>
      <c r="U43" s="37" t="str">
        <f t="shared" si="8"/>
        <v/>
      </c>
      <c r="V43" s="37" t="str">
        <f t="shared" si="9"/>
        <v/>
      </c>
      <c r="W43" s="37" t="str">
        <f t="shared" si="10"/>
        <v/>
      </c>
      <c r="X43" s="37">
        <f t="shared" si="11"/>
        <v>-0.16321942438414061</v>
      </c>
      <c r="Y43" s="1" t="str">
        <f t="shared" si="20"/>
        <v xml:space="preserve"> </v>
      </c>
      <c r="Z43" s="1" t="str">
        <f t="shared" si="12"/>
        <v xml:space="preserve"> </v>
      </c>
      <c r="AA43" s="1" t="str">
        <f t="shared" si="21"/>
        <v xml:space="preserve"> </v>
      </c>
      <c r="AB43" s="1">
        <f t="shared" si="13"/>
        <v>75</v>
      </c>
      <c r="AC43" s="1" t="str">
        <f t="shared" si="1"/>
        <v xml:space="preserve"> </v>
      </c>
      <c r="AD43" s="1" t="str">
        <f t="shared" si="14"/>
        <v xml:space="preserve"> </v>
      </c>
      <c r="AE43" s="1" t="str">
        <f t="shared" si="25"/>
        <v xml:space="preserve"> </v>
      </c>
      <c r="AF43" s="1">
        <f t="shared" si="25"/>
        <v>8</v>
      </c>
      <c r="AG43" s="38">
        <f t="shared" si="15"/>
        <v>3.0286111115711112</v>
      </c>
      <c r="AH43" s="38" t="str">
        <f t="shared" si="16"/>
        <v xml:space="preserve"> </v>
      </c>
      <c r="AI43" s="1">
        <f t="shared" si="27"/>
        <v>37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1340</v>
      </c>
      <c r="AP43" t="s">
        <v>2347</v>
      </c>
      <c r="AQ43" s="22">
        <v>-48.529288194615262</v>
      </c>
      <c r="AR43" s="21">
        <v>16.321942438414062</v>
      </c>
      <c r="AS43">
        <v>7.638888888888884</v>
      </c>
      <c r="AT43">
        <v>48.529288194615262</v>
      </c>
      <c r="AU43">
        <v>-16.321942438414062</v>
      </c>
      <c r="AV43" t="s">
        <v>3414</v>
      </c>
    </row>
    <row r="44" spans="1:48" x14ac:dyDescent="0.25">
      <c r="A44" s="14">
        <v>4.7000000000000024E-10</v>
      </c>
      <c r="B44" t="s">
        <v>1341</v>
      </c>
      <c r="C44" s="4">
        <v>8</v>
      </c>
      <c r="D44" s="4">
        <v>4</v>
      </c>
      <c r="E44" s="4">
        <v>8</v>
      </c>
      <c r="F44" s="4">
        <v>20</v>
      </c>
      <c r="G44" s="4">
        <v>5600</v>
      </c>
      <c r="H44" s="4">
        <v>5280</v>
      </c>
      <c r="I44" s="34">
        <v>12727.095371728152</v>
      </c>
      <c r="J44" s="35" t="s">
        <v>2161</v>
      </c>
      <c r="K44" s="35" t="s">
        <v>2161</v>
      </c>
      <c r="L44" s="35">
        <v>31.995413354707988</v>
      </c>
      <c r="M44" s="35">
        <v>22.546638424727387</v>
      </c>
      <c r="N44" s="4">
        <v>129.39400000000001</v>
      </c>
      <c r="O44" s="4">
        <v>78.696312663996707</v>
      </c>
      <c r="P44" s="35">
        <v>0.4494886363636364</v>
      </c>
      <c r="Q44" s="36" t="str">
        <f t="shared" si="4"/>
        <v xml:space="preserve"> </v>
      </c>
      <c r="R44" s="36" t="str">
        <f t="shared" si="5"/>
        <v xml:space="preserve"> </v>
      </c>
      <c r="S44" s="37" t="str">
        <f t="shared" si="6"/>
        <v/>
      </c>
      <c r="T44" s="37" t="str">
        <f t="shared" si="7"/>
        <v/>
      </c>
      <c r="U44" s="37" t="str">
        <f t="shared" si="8"/>
        <v xml:space="preserve"> </v>
      </c>
      <c r="V44" s="37" t="str">
        <f t="shared" si="9"/>
        <v xml:space="preserve"> </v>
      </c>
      <c r="W44" s="37" t="str">
        <f t="shared" si="10"/>
        <v/>
      </c>
      <c r="X44" s="37" t="str">
        <f t="shared" si="11"/>
        <v/>
      </c>
      <c r="Y44" s="1" t="str">
        <f t="shared" si="20"/>
        <v xml:space="preserve"> </v>
      </c>
      <c r="Z44" s="1" t="str">
        <f t="shared" si="12"/>
        <v xml:space="preserve"> </v>
      </c>
      <c r="AA44" s="1" t="str">
        <f t="shared" si="21"/>
        <v xml:space="preserve"> </v>
      </c>
      <c r="AB44" s="1" t="str">
        <f t="shared" si="13"/>
        <v xml:space="preserve"> </v>
      </c>
      <c r="AC44" s="1" t="str">
        <f t="shared" si="1"/>
        <v xml:space="preserve"> </v>
      </c>
      <c r="AD44" s="1" t="str">
        <f t="shared" si="14"/>
        <v xml:space="preserve"> </v>
      </c>
      <c r="AE44" s="1" t="str">
        <f t="shared" si="25"/>
        <v xml:space="preserve"> </v>
      </c>
      <c r="AF44" s="1" t="str">
        <f t="shared" si="25"/>
        <v xml:space="preserve"> </v>
      </c>
      <c r="AG44" s="38" t="str">
        <f t="shared" si="15"/>
        <v xml:space="preserve"> </v>
      </c>
      <c r="AH44" s="38" t="str">
        <f t="shared" si="16"/>
        <v xml:space="preserve"> </v>
      </c>
      <c r="AI44" s="1" t="str">
        <f t="shared" si="27"/>
        <v xml:space="preserve"> </v>
      </c>
      <c r="AJ44" s="1" t="str">
        <f t="shared" si="2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6"/>
        <v xml:space="preserve"> </v>
      </c>
      <c r="AN44" s="1" t="str">
        <f t="shared" si="26"/>
        <v xml:space="preserve"> </v>
      </c>
      <c r="AO44" t="s">
        <v>1341</v>
      </c>
      <c r="AP44" t="s">
        <v>3064</v>
      </c>
      <c r="AQ44" s="22" t="e">
        <v>#VALUE!</v>
      </c>
      <c r="AR44" s="21">
        <v>-164.37723003287843</v>
      </c>
      <c r="AS44">
        <v>6.0606060606060552</v>
      </c>
      <c r="AT44" t="e">
        <v>#VALUE!</v>
      </c>
      <c r="AU44">
        <v>164.37723003287843</v>
      </c>
      <c r="AV44" t="s">
        <v>3415</v>
      </c>
    </row>
    <row r="45" spans="1:48" x14ac:dyDescent="0.25">
      <c r="A45" s="14">
        <v>4.800000000000002E-10</v>
      </c>
      <c r="B45" t="s">
        <v>1342</v>
      </c>
      <c r="C45" s="4">
        <v>19</v>
      </c>
      <c r="D45" s="4">
        <v>0</v>
      </c>
      <c r="E45" s="4">
        <v>4</v>
      </c>
      <c r="F45" s="4">
        <v>23</v>
      </c>
      <c r="G45" s="4">
        <v>6600</v>
      </c>
      <c r="H45" s="4">
        <v>5340</v>
      </c>
      <c r="I45" s="34">
        <v>6284.9484126539055</v>
      </c>
      <c r="J45" s="35">
        <v>26.027577534398805</v>
      </c>
      <c r="K45" s="35">
        <v>19.316192322717868</v>
      </c>
      <c r="L45" s="35">
        <v>9.9171662756683183</v>
      </c>
      <c r="M45" s="35">
        <v>8.3763882773129801</v>
      </c>
      <c r="N45" s="4">
        <v>276.452</v>
      </c>
      <c r="O45" s="4">
        <v>21.256195447168729</v>
      </c>
      <c r="P45" s="35">
        <v>0.68352059925093633</v>
      </c>
      <c r="Q45" s="36">
        <f t="shared" si="4"/>
        <v>82.608695652653907</v>
      </c>
      <c r="R45" s="36" t="str">
        <f t="shared" si="5"/>
        <v xml:space="preserve"> </v>
      </c>
      <c r="S45" s="37">
        <f t="shared" si="6"/>
        <v>0.2359550566597752</v>
      </c>
      <c r="T45" s="37" t="str">
        <f t="shared" si="7"/>
        <v/>
      </c>
      <c r="U45" s="37" t="str">
        <f t="shared" si="8"/>
        <v/>
      </c>
      <c r="V45" s="37" t="str">
        <f t="shared" si="9"/>
        <v/>
      </c>
      <c r="W45" s="37" t="str">
        <f t="shared" si="10"/>
        <v/>
      </c>
      <c r="X45" s="37">
        <f t="shared" si="11"/>
        <v>-0.18054724886032147</v>
      </c>
      <c r="Y45" s="1" t="str">
        <f t="shared" si="20"/>
        <v xml:space="preserve"> </v>
      </c>
      <c r="Z45" s="1" t="str">
        <f t="shared" si="12"/>
        <v xml:space="preserve"> </v>
      </c>
      <c r="AA45" s="1" t="str">
        <f t="shared" si="21"/>
        <v xml:space="preserve"> </v>
      </c>
      <c r="AB45" s="1">
        <f t="shared" si="13"/>
        <v>73</v>
      </c>
      <c r="AC45" s="1">
        <f t="shared" si="1"/>
        <v>28</v>
      </c>
      <c r="AD45" s="1" t="str">
        <f t="shared" si="14"/>
        <v xml:space="preserve"> </v>
      </c>
      <c r="AE45" s="1">
        <f t="shared" si="25"/>
        <v>17</v>
      </c>
      <c r="AF45" s="1" t="str">
        <f t="shared" si="25"/>
        <v xml:space="preserve"> </v>
      </c>
      <c r="AG45" s="38" t="str">
        <f t="shared" si="15"/>
        <v xml:space="preserve"> </v>
      </c>
      <c r="AH45" s="38" t="str">
        <f t="shared" si="16"/>
        <v xml:space="preserve"> </v>
      </c>
      <c r="AI45" s="1" t="str">
        <f t="shared" si="27"/>
        <v xml:space="preserve"> 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1342</v>
      </c>
      <c r="AP45" t="s">
        <v>3385</v>
      </c>
      <c r="AQ45" s="22">
        <v>-54.427586589802047</v>
      </c>
      <c r="AR45" s="21">
        <v>18.054724886032147</v>
      </c>
      <c r="AS45">
        <v>23.595505617977519</v>
      </c>
      <c r="AT45">
        <v>54.427586589802047</v>
      </c>
      <c r="AU45">
        <v>-18.054724886032147</v>
      </c>
      <c r="AV45" t="s">
        <v>3416</v>
      </c>
    </row>
    <row r="46" spans="1:48" x14ac:dyDescent="0.25">
      <c r="A46" s="14">
        <v>4.9000000000000017E-10</v>
      </c>
      <c r="B46" t="s">
        <v>1343</v>
      </c>
      <c r="C46" s="4">
        <v>10</v>
      </c>
      <c r="D46" s="4">
        <v>0</v>
      </c>
      <c r="E46" s="4">
        <v>4</v>
      </c>
      <c r="F46" s="4">
        <v>14</v>
      </c>
      <c r="G46" s="4">
        <v>5300</v>
      </c>
      <c r="H46" s="4">
        <v>5151</v>
      </c>
      <c r="I46" s="34">
        <v>41269.546995859841</v>
      </c>
      <c r="J46" s="35">
        <v>28.788598574821851</v>
      </c>
      <c r="K46" s="35">
        <v>15.810021914881863</v>
      </c>
      <c r="L46" s="35">
        <v>7.2750834112734095</v>
      </c>
      <c r="M46" s="35">
        <v>5.5325880144551851</v>
      </c>
      <c r="N46" s="4">
        <v>325.80599999999998</v>
      </c>
      <c r="O46" s="4">
        <v>60.471851450524539</v>
      </c>
      <c r="P46" s="35">
        <v>1.9182294700058242</v>
      </c>
      <c r="Q46" s="36" t="str">
        <f t="shared" si="4"/>
        <v xml:space="preserve"> </v>
      </c>
      <c r="R46" s="36" t="str">
        <f t="shared" si="5"/>
        <v xml:space="preserve"> </v>
      </c>
      <c r="S46" s="37" t="str">
        <f t="shared" si="6"/>
        <v/>
      </c>
      <c r="T46" s="37" t="str">
        <f t="shared" si="7"/>
        <v/>
      </c>
      <c r="U46" s="37" t="str">
        <f t="shared" si="8"/>
        <v/>
      </c>
      <c r="V46" s="37" t="str">
        <f t="shared" si="9"/>
        <v/>
      </c>
      <c r="W46" s="37" t="str">
        <f t="shared" si="10"/>
        <v/>
      </c>
      <c r="X46" s="37">
        <f t="shared" si="11"/>
        <v>-0.39886183709903755</v>
      </c>
      <c r="Y46" s="1" t="str">
        <f t="shared" si="20"/>
        <v xml:space="preserve"> </v>
      </c>
      <c r="Z46" s="1" t="str">
        <f t="shared" si="12"/>
        <v xml:space="preserve"> </v>
      </c>
      <c r="AA46" s="1" t="str">
        <f t="shared" si="21"/>
        <v xml:space="preserve"> </v>
      </c>
      <c r="AB46" s="1">
        <f t="shared" si="13"/>
        <v>31</v>
      </c>
      <c r="AC46" s="1" t="str">
        <f t="shared" si="1"/>
        <v xml:space="preserve"> </v>
      </c>
      <c r="AD46" s="1" t="str">
        <f t="shared" si="14"/>
        <v xml:space="preserve"> </v>
      </c>
      <c r="AE46" s="1" t="str">
        <f t="shared" si="25"/>
        <v xml:space="preserve"> </v>
      </c>
      <c r="AF46" s="1" t="str">
        <f t="shared" si="25"/>
        <v xml:space="preserve"> </v>
      </c>
      <c r="AG46" s="38" t="str">
        <f t="shared" si="15"/>
        <v xml:space="preserve"> </v>
      </c>
      <c r="AH46" s="38" t="str">
        <f t="shared" si="16"/>
        <v xml:space="preserve"> </v>
      </c>
      <c r="AI46" s="1" t="str">
        <f t="shared" si="27"/>
        <v xml:space="preserve"> 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1343</v>
      </c>
      <c r="AP46" t="s">
        <v>2165</v>
      </c>
      <c r="AQ46" s="22">
        <v>-70.809357626030135</v>
      </c>
      <c r="AR46" s="21">
        <v>39.886183709903754</v>
      </c>
      <c r="AS46">
        <v>2.8926422053970002</v>
      </c>
      <c r="AT46">
        <v>70.809357626030135</v>
      </c>
      <c r="AU46">
        <v>-39.886183709903754</v>
      </c>
      <c r="AV46" t="s">
        <v>3417</v>
      </c>
    </row>
    <row r="47" spans="1:48" x14ac:dyDescent="0.25">
      <c r="A47" s="14">
        <v>5.0000000000000013E-10</v>
      </c>
      <c r="B47" t="s">
        <v>1344</v>
      </c>
      <c r="C47" s="4">
        <v>4</v>
      </c>
      <c r="D47" s="4">
        <v>0</v>
      </c>
      <c r="E47" s="4">
        <v>2</v>
      </c>
      <c r="F47" s="4">
        <v>6</v>
      </c>
      <c r="G47" s="4">
        <v>5635</v>
      </c>
      <c r="H47" s="4">
        <v>5270</v>
      </c>
      <c r="I47" s="34">
        <v>16864.405726800582</v>
      </c>
      <c r="J47" s="35">
        <v>14.928544112856395</v>
      </c>
      <c r="K47" s="35">
        <v>11.375753886536028</v>
      </c>
      <c r="L47" s="35">
        <v>9.3247386308464169</v>
      </c>
      <c r="M47" s="35">
        <v>7.7121616918752514</v>
      </c>
      <c r="N47" s="4">
        <v>463.26600000000002</v>
      </c>
      <c r="O47" s="4">
        <v>21.096298619824346</v>
      </c>
      <c r="P47" s="35">
        <v>2.1252371916508537</v>
      </c>
      <c r="Q47" s="36" t="str">
        <f t="shared" si="4"/>
        <v xml:space="preserve"> </v>
      </c>
      <c r="R47" s="36" t="str">
        <f t="shared" si="5"/>
        <v xml:space="preserve"> </v>
      </c>
      <c r="S47" s="37" t="str">
        <f t="shared" si="6"/>
        <v/>
      </c>
      <c r="T47" s="37" t="str">
        <f t="shared" si="7"/>
        <v/>
      </c>
      <c r="U47" s="37" t="str">
        <f t="shared" si="8"/>
        <v/>
      </c>
      <c r="V47" s="37">
        <f t="shared" si="9"/>
        <v>-0.11425524115682517</v>
      </c>
      <c r="W47" s="37" t="str">
        <f t="shared" si="10"/>
        <v/>
      </c>
      <c r="X47" s="37">
        <f t="shared" si="11"/>
        <v>-0.22949938396685843</v>
      </c>
      <c r="Y47" s="1" t="str">
        <f t="shared" si="20"/>
        <v xml:space="preserve"> </v>
      </c>
      <c r="Z47" s="1">
        <f t="shared" si="12"/>
        <v>55</v>
      </c>
      <c r="AA47" s="1" t="str">
        <f t="shared" si="21"/>
        <v xml:space="preserve"> </v>
      </c>
      <c r="AB47" s="1">
        <f t="shared" si="13"/>
        <v>68</v>
      </c>
      <c r="AC47" s="1" t="str">
        <f t="shared" si="1"/>
        <v xml:space="preserve"> </v>
      </c>
      <c r="AD47" s="1" t="str">
        <f t="shared" si="14"/>
        <v xml:space="preserve"> </v>
      </c>
      <c r="AE47" s="1" t="str">
        <f t="shared" si="25"/>
        <v xml:space="preserve"> </v>
      </c>
      <c r="AF47" s="1" t="str">
        <f t="shared" si="25"/>
        <v xml:space="preserve"> </v>
      </c>
      <c r="AG47" s="38" t="str">
        <f t="shared" si="15"/>
        <v xml:space="preserve"> </v>
      </c>
      <c r="AH47" s="38" t="str">
        <f t="shared" si="16"/>
        <v xml:space="preserve"> </v>
      </c>
      <c r="AI47" s="1" t="str">
        <f t="shared" si="27"/>
        <v xml:space="preserve"> </v>
      </c>
      <c r="AJ47" s="1" t="str">
        <f t="shared" si="2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6"/>
        <v xml:space="preserve"> </v>
      </c>
      <c r="AN47" s="1" t="str">
        <f t="shared" si="26"/>
        <v xml:space="preserve"> </v>
      </c>
      <c r="AO47" t="s">
        <v>1344</v>
      </c>
      <c r="AP47" t="s">
        <v>2473</v>
      </c>
      <c r="AQ47" s="22">
        <v>11.425524115682517</v>
      </c>
      <c r="AR47" s="21">
        <v>22.949938396685845</v>
      </c>
      <c r="AS47">
        <v>6.9259962049335932</v>
      </c>
      <c r="AT47">
        <v>-11.425524115682517</v>
      </c>
      <c r="AU47">
        <v>-22.949938396685845</v>
      </c>
      <c r="AV47" t="s">
        <v>3418</v>
      </c>
    </row>
    <row r="48" spans="1:48" x14ac:dyDescent="0.25">
      <c r="A48" s="14">
        <v>5.100000000000001E-10</v>
      </c>
      <c r="B48" t="s">
        <v>1345</v>
      </c>
      <c r="C48" s="4">
        <v>10</v>
      </c>
      <c r="D48" s="4">
        <v>0</v>
      </c>
      <c r="E48" s="4">
        <v>4</v>
      </c>
      <c r="F48" s="4">
        <v>14</v>
      </c>
      <c r="G48" s="4">
        <v>5900</v>
      </c>
      <c r="H48" s="4">
        <v>5478</v>
      </c>
      <c r="I48" s="34">
        <v>25102.715404532551</v>
      </c>
      <c r="J48" s="35">
        <v>17.324368599819103</v>
      </c>
      <c r="K48" s="35">
        <v>15.790611533084473</v>
      </c>
      <c r="L48" s="35">
        <v>12.848912938557893</v>
      </c>
      <c r="M48" s="35">
        <v>12.00585726109378</v>
      </c>
      <c r="N48" s="4">
        <v>316.202</v>
      </c>
      <c r="O48" s="4">
        <v>60.900671687360052</v>
      </c>
      <c r="P48" s="35">
        <v>2.0002008032128513</v>
      </c>
      <c r="Q48" s="36" t="str">
        <f t="shared" si="4"/>
        <v xml:space="preserve"> </v>
      </c>
      <c r="R48" s="36" t="str">
        <f t="shared" si="5"/>
        <v xml:space="preserve"> </v>
      </c>
      <c r="S48" s="37" t="str">
        <f t="shared" si="6"/>
        <v/>
      </c>
      <c r="T48" s="37" t="str">
        <f t="shared" si="7"/>
        <v/>
      </c>
      <c r="U48" s="37" t="str">
        <f t="shared" si="8"/>
        <v/>
      </c>
      <c r="V48" s="37" t="str">
        <f t="shared" si="9"/>
        <v/>
      </c>
      <c r="W48" s="37" t="str">
        <f t="shared" si="10"/>
        <v/>
      </c>
      <c r="X48" s="37" t="str">
        <f t="shared" si="11"/>
        <v/>
      </c>
      <c r="Y48" s="1" t="str">
        <f t="shared" si="20"/>
        <v xml:space="preserve"> </v>
      </c>
      <c r="Z48" s="1" t="str">
        <f t="shared" si="12"/>
        <v xml:space="preserve"> </v>
      </c>
      <c r="AA48" s="1" t="str">
        <f t="shared" si="21"/>
        <v xml:space="preserve"> </v>
      </c>
      <c r="AB48" s="1" t="str">
        <f t="shared" si="13"/>
        <v xml:space="preserve"> </v>
      </c>
      <c r="AC48" s="1" t="str">
        <f t="shared" si="1"/>
        <v xml:space="preserve"> </v>
      </c>
      <c r="AD48" s="1" t="str">
        <f t="shared" si="14"/>
        <v xml:space="preserve"> </v>
      </c>
      <c r="AE48" s="1" t="str">
        <f t="shared" si="25"/>
        <v xml:space="preserve"> </v>
      </c>
      <c r="AF48" s="1" t="str">
        <f t="shared" si="25"/>
        <v xml:space="preserve"> </v>
      </c>
      <c r="AG48" s="38" t="str">
        <f t="shared" si="15"/>
        <v xml:space="preserve"> </v>
      </c>
      <c r="AH48" s="38" t="str">
        <f t="shared" si="16"/>
        <v xml:space="preserve"> </v>
      </c>
      <c r="AI48" s="1" t="str">
        <f t="shared" si="27"/>
        <v xml:space="preserve"> 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1345</v>
      </c>
      <c r="AP48" t="s">
        <v>2409</v>
      </c>
      <c r="AQ48" s="22">
        <v>-2.7894520159003511</v>
      </c>
      <c r="AR48" s="21">
        <v>-6.1702180237562132</v>
      </c>
      <c r="AS48">
        <v>7.7035414384811984</v>
      </c>
      <c r="AT48">
        <v>2.7894520159003511</v>
      </c>
      <c r="AU48">
        <v>6.1702180237562132</v>
      </c>
      <c r="AV48" t="s">
        <v>3419</v>
      </c>
    </row>
    <row r="49" spans="1:48" x14ac:dyDescent="0.25">
      <c r="A49" s="14">
        <v>5.2000000000000007E-10</v>
      </c>
      <c r="B49" t="s">
        <v>1346</v>
      </c>
      <c r="C49" s="4">
        <v>3</v>
      </c>
      <c r="D49" s="4">
        <v>1</v>
      </c>
      <c r="E49" s="4">
        <v>8</v>
      </c>
      <c r="F49" s="4">
        <v>12</v>
      </c>
      <c r="G49" s="4">
        <v>4700</v>
      </c>
      <c r="H49" s="4">
        <v>5125</v>
      </c>
      <c r="I49" s="34">
        <v>33059.502917596888</v>
      </c>
      <c r="J49" s="35">
        <v>12.08125201845308</v>
      </c>
      <c r="K49" s="35">
        <v>13.593515428971561</v>
      </c>
      <c r="L49" s="35">
        <v>6.1129137585515858</v>
      </c>
      <c r="M49" s="35">
        <v>5.5020377635447915</v>
      </c>
      <c r="N49" s="4">
        <v>424.21100000000001</v>
      </c>
      <c r="O49" s="4" t="s">
        <v>119</v>
      </c>
      <c r="P49" s="35">
        <v>2.6747902439024389</v>
      </c>
      <c r="Q49" s="36" t="str">
        <f t="shared" si="4"/>
        <v xml:space="preserve"> </v>
      </c>
      <c r="R49" s="36" t="str">
        <f t="shared" si="5"/>
        <v xml:space="preserve"> </v>
      </c>
      <c r="S49" s="37" t="str">
        <f t="shared" si="6"/>
        <v/>
      </c>
      <c r="T49" s="37" t="str">
        <f t="shared" si="7"/>
        <v/>
      </c>
      <c r="U49" s="37" t="str">
        <f t="shared" si="8"/>
        <v/>
      </c>
      <c r="V49" s="37">
        <f t="shared" si="9"/>
        <v>-0.28319161100292622</v>
      </c>
      <c r="W49" s="37" t="str">
        <f t="shared" si="10"/>
        <v/>
      </c>
      <c r="X49" s="37">
        <f t="shared" si="11"/>
        <v>-0.49489159930545623</v>
      </c>
      <c r="Y49" s="1" t="str">
        <f t="shared" si="20"/>
        <v xml:space="preserve"> </v>
      </c>
      <c r="Z49" s="1">
        <f t="shared" si="12"/>
        <v>33</v>
      </c>
      <c r="AA49" s="1" t="str">
        <f t="shared" si="21"/>
        <v xml:space="preserve"> </v>
      </c>
      <c r="AB49" s="1">
        <f t="shared" si="13"/>
        <v>18</v>
      </c>
      <c r="AC49" s="1" t="str">
        <f t="shared" si="1"/>
        <v xml:space="preserve"> </v>
      </c>
      <c r="AD49" s="1" t="str">
        <f t="shared" si="14"/>
        <v xml:space="preserve"> </v>
      </c>
      <c r="AE49" s="1" t="str">
        <f t="shared" si="25"/>
        <v xml:space="preserve"> </v>
      </c>
      <c r="AF49" s="1" t="str">
        <f t="shared" si="25"/>
        <v xml:space="preserve"> </v>
      </c>
      <c r="AG49" s="38" t="str">
        <f t="shared" si="15"/>
        <v xml:space="preserve"> </v>
      </c>
      <c r="AH49" s="38" t="str">
        <f t="shared" si="16"/>
        <v xml:space="preserve"> </v>
      </c>
      <c r="AI49" s="1" t="str">
        <f t="shared" si="27"/>
        <v xml:space="preserve"> 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1346</v>
      </c>
      <c r="AP49" t="s">
        <v>2200</v>
      </c>
      <c r="AQ49" s="22">
        <v>28.319161100292622</v>
      </c>
      <c r="AR49" s="21">
        <v>49.489159930545625</v>
      </c>
      <c r="AS49">
        <v>-8.292682926829265</v>
      </c>
      <c r="AT49">
        <v>-28.319161100292622</v>
      </c>
      <c r="AU49">
        <v>-49.489159930545625</v>
      </c>
      <c r="AV49" t="s">
        <v>3420</v>
      </c>
    </row>
    <row r="50" spans="1:48" x14ac:dyDescent="0.25">
      <c r="A50" s="14">
        <v>5.3000000000000003E-10</v>
      </c>
      <c r="B50" t="s">
        <v>1347</v>
      </c>
      <c r="C50" s="4">
        <v>1</v>
      </c>
      <c r="D50" s="4">
        <v>1</v>
      </c>
      <c r="E50" s="4">
        <v>10</v>
      </c>
      <c r="F50" s="4">
        <v>12</v>
      </c>
      <c r="G50" s="4">
        <v>4500</v>
      </c>
      <c r="H50" s="4">
        <v>4748</v>
      </c>
      <c r="I50" s="34">
        <v>23938.932792183343</v>
      </c>
      <c r="J50" s="35">
        <v>17.195858217468935</v>
      </c>
      <c r="K50" s="35">
        <v>16.953025693760086</v>
      </c>
      <c r="L50" s="35">
        <v>8.8494649814147657</v>
      </c>
      <c r="M50" s="35">
        <v>8.4944592297522359</v>
      </c>
      <c r="N50" s="4">
        <v>276.113</v>
      </c>
      <c r="O50" s="4">
        <v>1.0847519677832564</v>
      </c>
      <c r="P50" s="35">
        <v>2.1157329401853411</v>
      </c>
      <c r="Q50" s="36" t="str">
        <f t="shared" si="4"/>
        <v xml:space="preserve"> </v>
      </c>
      <c r="R50" s="36" t="str">
        <f t="shared" si="5"/>
        <v xml:space="preserve"> </v>
      </c>
      <c r="S50" s="37" t="str">
        <f t="shared" si="6"/>
        <v/>
      </c>
      <c r="T50" s="37" t="str">
        <f t="shared" si="7"/>
        <v/>
      </c>
      <c r="U50" s="37" t="str">
        <f t="shared" si="8"/>
        <v/>
      </c>
      <c r="V50" s="37" t="str">
        <f t="shared" si="9"/>
        <v/>
      </c>
      <c r="W50" s="37" t="str">
        <f t="shared" si="10"/>
        <v/>
      </c>
      <c r="X50" s="37">
        <f t="shared" si="11"/>
        <v>-0.2687711163090406</v>
      </c>
      <c r="Y50" s="1" t="str">
        <f t="shared" si="20"/>
        <v xml:space="preserve"> </v>
      </c>
      <c r="Z50" s="1" t="str">
        <f t="shared" si="12"/>
        <v xml:space="preserve"> </v>
      </c>
      <c r="AA50" s="1" t="str">
        <f t="shared" si="21"/>
        <v xml:space="preserve"> </v>
      </c>
      <c r="AB50" s="1">
        <f t="shared" si="13"/>
        <v>61</v>
      </c>
      <c r="AC50" s="1" t="str">
        <f t="shared" si="1"/>
        <v xml:space="preserve"> </v>
      </c>
      <c r="AD50" s="1" t="str">
        <f t="shared" si="14"/>
        <v xml:space="preserve"> </v>
      </c>
      <c r="AE50" s="1" t="str">
        <f t="shared" si="25"/>
        <v xml:space="preserve"> </v>
      </c>
      <c r="AF50" s="1" t="str">
        <f t="shared" si="25"/>
        <v xml:space="preserve"> </v>
      </c>
      <c r="AG50" s="38" t="str">
        <f t="shared" si="15"/>
        <v xml:space="preserve"> </v>
      </c>
      <c r="AH50" s="38" t="str">
        <f t="shared" si="16"/>
        <v xml:space="preserve"> </v>
      </c>
      <c r="AI50" s="1" t="str">
        <f t="shared" si="27"/>
        <v xml:space="preserve"> 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1347</v>
      </c>
      <c r="AP50" t="s">
        <v>2322</v>
      </c>
      <c r="AQ50" s="22">
        <v>-2.0269704452724024</v>
      </c>
      <c r="AR50" s="21">
        <v>26.877111630904061</v>
      </c>
      <c r="AS50">
        <v>-5.2232518955349638</v>
      </c>
      <c r="AT50">
        <v>2.0269704452724024</v>
      </c>
      <c r="AU50">
        <v>-26.877111630904061</v>
      </c>
      <c r="AV50" t="s">
        <v>3421</v>
      </c>
    </row>
    <row r="51" spans="1:48" x14ac:dyDescent="0.25">
      <c r="A51" s="14">
        <v>5.4E-10</v>
      </c>
      <c r="B51" t="s">
        <v>1348</v>
      </c>
      <c r="C51" s="4">
        <v>12</v>
      </c>
      <c r="D51" s="4">
        <v>0</v>
      </c>
      <c r="E51" s="4">
        <v>4</v>
      </c>
      <c r="F51" s="4">
        <v>16</v>
      </c>
      <c r="G51" s="4">
        <v>5800</v>
      </c>
      <c r="H51" s="4">
        <v>4663</v>
      </c>
      <c r="I51" s="34">
        <v>20697.680635691086</v>
      </c>
      <c r="J51" s="35">
        <v>16.003322156518873</v>
      </c>
      <c r="K51" s="35">
        <v>13.421949478435074</v>
      </c>
      <c r="L51" s="35">
        <v>6.3031858888323233</v>
      </c>
      <c r="M51" s="35">
        <v>5.5823212204275592</v>
      </c>
      <c r="N51" s="4">
        <v>347.416</v>
      </c>
      <c r="O51" s="4">
        <v>15.17188794961046</v>
      </c>
      <c r="P51" s="35">
        <v>1.6784687969118592</v>
      </c>
      <c r="Q51" s="36" t="str">
        <f t="shared" si="4"/>
        <v xml:space="preserve"> </v>
      </c>
      <c r="R51" s="36" t="str">
        <f t="shared" si="5"/>
        <v xml:space="preserve"> </v>
      </c>
      <c r="S51" s="37">
        <f t="shared" si="6"/>
        <v>0.24383444188677256</v>
      </c>
      <c r="T51" s="37" t="str">
        <f t="shared" si="7"/>
        <v/>
      </c>
      <c r="U51" s="37" t="str">
        <f t="shared" si="8"/>
        <v/>
      </c>
      <c r="V51" s="37" t="str">
        <f t="shared" si="9"/>
        <v/>
      </c>
      <c r="W51" s="37" t="str">
        <f t="shared" si="10"/>
        <v/>
      </c>
      <c r="X51" s="37">
        <f t="shared" si="11"/>
        <v>-0.47916946494875956</v>
      </c>
      <c r="Y51" s="1" t="str">
        <f t="shared" si="20"/>
        <v xml:space="preserve"> </v>
      </c>
      <c r="Z51" s="1" t="str">
        <f t="shared" si="12"/>
        <v xml:space="preserve"> </v>
      </c>
      <c r="AA51" s="1" t="str">
        <f t="shared" si="21"/>
        <v xml:space="preserve"> </v>
      </c>
      <c r="AB51" s="1">
        <f t="shared" si="13"/>
        <v>21</v>
      </c>
      <c r="AC51" s="1">
        <f t="shared" si="1"/>
        <v>26</v>
      </c>
      <c r="AD51" s="1" t="str">
        <f t="shared" si="14"/>
        <v xml:space="preserve"> </v>
      </c>
      <c r="AE51" s="1" t="str">
        <f t="shared" si="25"/>
        <v xml:space="preserve"> </v>
      </c>
      <c r="AF51" s="1" t="str">
        <f t="shared" si="25"/>
        <v xml:space="preserve"> </v>
      </c>
      <c r="AG51" s="38" t="str">
        <f t="shared" si="15"/>
        <v xml:space="preserve"> </v>
      </c>
      <c r="AH51" s="38" t="str">
        <f t="shared" si="16"/>
        <v xml:space="preserve"> </v>
      </c>
      <c r="AI51" s="1" t="str">
        <f t="shared" si="27"/>
        <v xml:space="preserve"> </v>
      </c>
      <c r="AJ51" s="1" t="str">
        <f t="shared" si="2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6"/>
        <v xml:space="preserve"> </v>
      </c>
      <c r="AN51" s="1" t="str">
        <f t="shared" si="26"/>
        <v xml:space="preserve"> </v>
      </c>
      <c r="AO51" t="s">
        <v>1348</v>
      </c>
      <c r="AP51" t="s">
        <v>2226</v>
      </c>
      <c r="AQ51" s="22">
        <v>5.0486194966050224</v>
      </c>
      <c r="AR51" s="21">
        <v>47.916946494875958</v>
      </c>
      <c r="AS51">
        <v>24.383444134677255</v>
      </c>
      <c r="AT51">
        <v>-5.0486194966050224</v>
      </c>
      <c r="AU51">
        <v>-47.916946494875958</v>
      </c>
      <c r="AV51" t="s">
        <v>3422</v>
      </c>
    </row>
    <row r="52" spans="1:48" x14ac:dyDescent="0.25">
      <c r="A52" s="14">
        <v>5.4999999999999996E-10</v>
      </c>
      <c r="B52" t="s">
        <v>1349</v>
      </c>
      <c r="C52" s="4">
        <v>1</v>
      </c>
      <c r="D52" s="4">
        <v>3</v>
      </c>
      <c r="E52" s="4">
        <v>13</v>
      </c>
      <c r="F52" s="4">
        <v>17</v>
      </c>
      <c r="G52" s="4">
        <v>2575</v>
      </c>
      <c r="H52" s="4">
        <v>2594.5</v>
      </c>
      <c r="I52" s="34">
        <v>31276.656963464906</v>
      </c>
      <c r="J52" s="35">
        <v>18.065787458047264</v>
      </c>
      <c r="K52" s="35">
        <v>18.015859789461988</v>
      </c>
      <c r="L52" s="35">
        <v>8.3013897077790464</v>
      </c>
      <c r="M52" s="35">
        <v>8.3348872809847219</v>
      </c>
      <c r="N52" s="4">
        <v>143.614</v>
      </c>
      <c r="O52" s="4">
        <v>80.94242156986266</v>
      </c>
      <c r="P52" s="35">
        <v>3.4303333975717867</v>
      </c>
      <c r="Q52" s="36" t="str">
        <f t="shared" si="4"/>
        <v xml:space="preserve"> </v>
      </c>
      <c r="R52" s="36" t="str">
        <f t="shared" si="5"/>
        <v xml:space="preserve"> </v>
      </c>
      <c r="S52" s="37" t="str">
        <f t="shared" si="6"/>
        <v/>
      </c>
      <c r="T52" s="37" t="str">
        <f t="shared" si="7"/>
        <v/>
      </c>
      <c r="U52" s="37" t="str">
        <f t="shared" si="8"/>
        <v/>
      </c>
      <c r="V52" s="37" t="str">
        <f t="shared" si="9"/>
        <v/>
      </c>
      <c r="W52" s="37" t="str">
        <f t="shared" si="10"/>
        <v/>
      </c>
      <c r="X52" s="37">
        <f t="shared" si="11"/>
        <v>-0.31405842705166054</v>
      </c>
      <c r="Y52" s="1" t="str">
        <f t="shared" si="20"/>
        <v xml:space="preserve"> </v>
      </c>
      <c r="Z52" s="1" t="str">
        <f t="shared" si="12"/>
        <v xml:space="preserve"> </v>
      </c>
      <c r="AA52" s="1" t="str">
        <f t="shared" si="21"/>
        <v xml:space="preserve"> </v>
      </c>
      <c r="AB52" s="1">
        <f t="shared" si="13"/>
        <v>54</v>
      </c>
      <c r="AC52" s="1" t="str">
        <f t="shared" si="1"/>
        <v xml:space="preserve"> </v>
      </c>
      <c r="AD52" s="1" t="str">
        <f t="shared" si="14"/>
        <v xml:space="preserve"> </v>
      </c>
      <c r="AE52" s="1" t="str">
        <f t="shared" si="25"/>
        <v xml:space="preserve"> </v>
      </c>
      <c r="AF52" s="1" t="str">
        <f t="shared" si="25"/>
        <v xml:space="preserve"> </v>
      </c>
      <c r="AG52" s="38">
        <f t="shared" si="15"/>
        <v>3.4303333981217867</v>
      </c>
      <c r="AH52" s="38" t="str">
        <f t="shared" si="16"/>
        <v xml:space="preserve"> </v>
      </c>
      <c r="AI52" s="1">
        <f t="shared" si="27"/>
        <v>29</v>
      </c>
      <c r="AJ52" s="1" t="str">
        <f t="shared" si="27"/>
        <v xml:space="preserve"> </v>
      </c>
      <c r="AK52" s="25">
        <f t="shared" si="18"/>
        <v>80.942421570412662</v>
      </c>
      <c r="AL52" s="25" t="str">
        <f t="shared" si="19"/>
        <v xml:space="preserve"> </v>
      </c>
      <c r="AM52" s="1">
        <f t="shared" si="26"/>
        <v>12</v>
      </c>
      <c r="AN52" s="1" t="str">
        <f t="shared" si="26"/>
        <v xml:space="preserve"> </v>
      </c>
      <c r="AO52" t="s">
        <v>1349</v>
      </c>
      <c r="AP52" t="s">
        <v>2311</v>
      </c>
      <c r="AQ52" s="22">
        <v>-7.1884601363072953</v>
      </c>
      <c r="AR52" s="21">
        <v>31.405842705166055</v>
      </c>
      <c r="AS52">
        <v>-0.75158990171516615</v>
      </c>
      <c r="AT52">
        <v>7.1884601363072953</v>
      </c>
      <c r="AU52">
        <v>-31.405842705166055</v>
      </c>
      <c r="AV52" t="s">
        <v>3423</v>
      </c>
    </row>
    <row r="53" spans="1:48" x14ac:dyDescent="0.25">
      <c r="A53" s="14">
        <v>5.5999999999999993E-10</v>
      </c>
      <c r="B53" t="s">
        <v>1350</v>
      </c>
      <c r="C53" s="4">
        <v>3</v>
      </c>
      <c r="D53" s="4">
        <v>2</v>
      </c>
      <c r="E53" s="4">
        <v>5</v>
      </c>
      <c r="F53" s="4">
        <v>10</v>
      </c>
      <c r="G53" s="4">
        <v>2075</v>
      </c>
      <c r="H53" s="4">
        <v>1981</v>
      </c>
      <c r="I53" s="34">
        <v>7155.4275089056973</v>
      </c>
      <c r="J53" s="35">
        <v>36.479817324690629</v>
      </c>
      <c r="K53" s="35">
        <v>16.221483434598188</v>
      </c>
      <c r="L53" s="35">
        <v>6.7470399142780604</v>
      </c>
      <c r="M53" s="35">
        <v>5.8923608403387551</v>
      </c>
      <c r="N53" s="4">
        <v>122.122</v>
      </c>
      <c r="O53" s="4">
        <v>36.632356231819209</v>
      </c>
      <c r="P53" s="35">
        <v>3.1297324583543666</v>
      </c>
      <c r="Q53" s="36" t="str">
        <f t="shared" si="4"/>
        <v xml:space="preserve"> </v>
      </c>
      <c r="R53" s="36" t="str">
        <f t="shared" si="5"/>
        <v xml:space="preserve"> </v>
      </c>
      <c r="S53" s="37" t="str">
        <f t="shared" si="6"/>
        <v/>
      </c>
      <c r="T53" s="37" t="str">
        <f t="shared" si="7"/>
        <v/>
      </c>
      <c r="U53" s="37" t="str">
        <f t="shared" si="8"/>
        <v/>
      </c>
      <c r="V53" s="37" t="str">
        <f t="shared" si="9"/>
        <v/>
      </c>
      <c r="W53" s="37" t="str">
        <f t="shared" si="10"/>
        <v/>
      </c>
      <c r="X53" s="37">
        <f t="shared" si="11"/>
        <v>-0.44249392758802097</v>
      </c>
      <c r="Y53" s="1" t="str">
        <f t="shared" si="20"/>
        <v xml:space="preserve"> </v>
      </c>
      <c r="Z53" s="1" t="str">
        <f t="shared" si="12"/>
        <v xml:space="preserve"> </v>
      </c>
      <c r="AA53" s="1" t="str">
        <f t="shared" si="21"/>
        <v xml:space="preserve"> </v>
      </c>
      <c r="AB53" s="1">
        <f t="shared" si="13"/>
        <v>24</v>
      </c>
      <c r="AC53" s="1" t="str">
        <f t="shared" si="1"/>
        <v xml:space="preserve"> </v>
      </c>
      <c r="AD53" s="1" t="str">
        <f t="shared" si="14"/>
        <v xml:space="preserve"> </v>
      </c>
      <c r="AE53" s="1" t="str">
        <f t="shared" si="25"/>
        <v xml:space="preserve"> </v>
      </c>
      <c r="AF53" s="1" t="str">
        <f t="shared" si="25"/>
        <v xml:space="preserve"> </v>
      </c>
      <c r="AG53" s="38">
        <f t="shared" si="15"/>
        <v>3.1297324589143667</v>
      </c>
      <c r="AH53" s="38" t="str">
        <f t="shared" si="16"/>
        <v xml:space="preserve"> </v>
      </c>
      <c r="AI53" s="1">
        <f t="shared" si="27"/>
        <v>36</v>
      </c>
      <c r="AJ53" s="1" t="str">
        <f t="shared" si="2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6"/>
        <v xml:space="preserve"> </v>
      </c>
      <c r="AN53" s="1" t="str">
        <f t="shared" si="26"/>
        <v xml:space="preserve"> </v>
      </c>
      <c r="AO53" t="s">
        <v>1350</v>
      </c>
      <c r="AP53" t="s">
        <v>2311</v>
      </c>
      <c r="AQ53" s="22">
        <v>-116.443122347573</v>
      </c>
      <c r="AR53" s="21">
        <v>44.249392758802095</v>
      </c>
      <c r="AS53">
        <v>4.7450782433114513</v>
      </c>
      <c r="AT53">
        <v>116.443122347573</v>
      </c>
      <c r="AU53">
        <v>-44.249392758802095</v>
      </c>
      <c r="AV53" t="s">
        <v>3424</v>
      </c>
    </row>
    <row r="54" spans="1:48" x14ac:dyDescent="0.25">
      <c r="A54" s="14">
        <v>5.6999999999999989E-10</v>
      </c>
      <c r="B54" t="s">
        <v>1351</v>
      </c>
      <c r="C54" s="4">
        <v>9</v>
      </c>
      <c r="D54" s="4">
        <v>2</v>
      </c>
      <c r="E54" s="4">
        <v>7</v>
      </c>
      <c r="F54" s="4">
        <v>18</v>
      </c>
      <c r="G54" s="4">
        <v>4330</v>
      </c>
      <c r="H54" s="4">
        <v>4134</v>
      </c>
      <c r="I54" s="34">
        <v>17788.6789941192</v>
      </c>
      <c r="J54" s="35">
        <v>13.630473703472902</v>
      </c>
      <c r="K54" s="35">
        <v>13.057444543763285</v>
      </c>
      <c r="L54" s="35">
        <v>19.750514000029586</v>
      </c>
      <c r="M54" s="35">
        <v>18.475980946648541</v>
      </c>
      <c r="N54" s="4">
        <v>316.601</v>
      </c>
      <c r="O54" s="4">
        <v>6.1244259712399076</v>
      </c>
      <c r="P54" s="35">
        <v>0.96153846153846156</v>
      </c>
      <c r="Q54" s="36" t="str">
        <f t="shared" si="4"/>
        <v xml:space="preserve"> </v>
      </c>
      <c r="R54" s="36" t="str">
        <f t="shared" si="5"/>
        <v xml:space="preserve"> </v>
      </c>
      <c r="S54" s="37" t="str">
        <f t="shared" si="6"/>
        <v/>
      </c>
      <c r="T54" s="37" t="str">
        <f t="shared" si="7"/>
        <v/>
      </c>
      <c r="U54" s="37" t="str">
        <f t="shared" si="8"/>
        <v/>
      </c>
      <c r="V54" s="37">
        <f t="shared" si="9"/>
        <v>-0.19127273549712565</v>
      </c>
      <c r="W54" s="37" t="str">
        <f t="shared" si="10"/>
        <v/>
      </c>
      <c r="X54" s="37" t="str">
        <f t="shared" si="11"/>
        <v/>
      </c>
      <c r="Y54" s="1" t="str">
        <f t="shared" si="20"/>
        <v xml:space="preserve"> </v>
      </c>
      <c r="Z54" s="1">
        <f t="shared" si="12"/>
        <v>45</v>
      </c>
      <c r="AA54" s="1" t="str">
        <f t="shared" si="21"/>
        <v xml:space="preserve"> </v>
      </c>
      <c r="AB54" s="1" t="str">
        <f t="shared" si="13"/>
        <v xml:space="preserve"> </v>
      </c>
      <c r="AC54" s="1" t="str">
        <f t="shared" si="1"/>
        <v xml:space="preserve"> </v>
      </c>
      <c r="AD54" s="1" t="str">
        <f t="shared" si="14"/>
        <v xml:space="preserve"> </v>
      </c>
      <c r="AE54" s="1" t="str">
        <f t="shared" si="25"/>
        <v xml:space="preserve"> </v>
      </c>
      <c r="AF54" s="1" t="str">
        <f t="shared" si="25"/>
        <v xml:space="preserve"> </v>
      </c>
      <c r="AG54" s="38" t="str">
        <f t="shared" si="15"/>
        <v xml:space="preserve"> </v>
      </c>
      <c r="AH54" s="38" t="str">
        <f t="shared" si="16"/>
        <v xml:space="preserve"> </v>
      </c>
      <c r="AI54" s="1" t="str">
        <f t="shared" si="27"/>
        <v xml:space="preserve"> </v>
      </c>
      <c r="AJ54" s="1" t="str">
        <f t="shared" si="2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6"/>
        <v xml:space="preserve"> </v>
      </c>
      <c r="AN54" s="1" t="str">
        <f t="shared" si="26"/>
        <v xml:space="preserve"> </v>
      </c>
      <c r="AO54" t="s">
        <v>1351</v>
      </c>
      <c r="AP54" t="s">
        <v>3113</v>
      </c>
      <c r="AQ54" s="22">
        <v>19.127273549712566</v>
      </c>
      <c r="AR54" s="21">
        <v>-63.197959818983662</v>
      </c>
      <c r="AS54">
        <v>4.7411707789066337</v>
      </c>
      <c r="AT54">
        <v>-19.127273549712566</v>
      </c>
      <c r="AU54">
        <v>63.197959818983662</v>
      </c>
      <c r="AV54" t="s">
        <v>3425</v>
      </c>
    </row>
    <row r="55" spans="1:48" x14ac:dyDescent="0.25">
      <c r="A55" s="14">
        <v>5.7999999999999986E-10</v>
      </c>
      <c r="B55" t="s">
        <v>1352</v>
      </c>
      <c r="C55" s="4">
        <v>10</v>
      </c>
      <c r="D55" s="4">
        <v>0</v>
      </c>
      <c r="E55" s="4">
        <v>5</v>
      </c>
      <c r="F55" s="4">
        <v>15</v>
      </c>
      <c r="G55" s="4">
        <v>4700</v>
      </c>
      <c r="H55" s="4">
        <v>3752</v>
      </c>
      <c r="I55" s="34">
        <v>53508.05837037896</v>
      </c>
      <c r="J55" s="35">
        <v>8.8368642321325517</v>
      </c>
      <c r="K55" s="35">
        <v>9.330084050330731</v>
      </c>
      <c r="L55" s="35">
        <v>8.3361810215565395</v>
      </c>
      <c r="M55" s="35">
        <v>8.7134086132777764</v>
      </c>
      <c r="N55" s="4">
        <v>402.14</v>
      </c>
      <c r="O55" s="4">
        <v>67.057161847789956</v>
      </c>
      <c r="P55" s="35">
        <v>4.797441364605544</v>
      </c>
      <c r="Q55" s="36" t="str">
        <f t="shared" si="4"/>
        <v xml:space="preserve"> </v>
      </c>
      <c r="R55" s="36" t="str">
        <f t="shared" si="5"/>
        <v xml:space="preserve"> </v>
      </c>
      <c r="S55" s="37">
        <f t="shared" si="6"/>
        <v>0.25266524578255861</v>
      </c>
      <c r="T55" s="37" t="str">
        <f t="shared" si="7"/>
        <v/>
      </c>
      <c r="U55" s="37" t="str">
        <f t="shared" si="8"/>
        <v/>
      </c>
      <c r="V55" s="37">
        <f t="shared" si="9"/>
        <v>-0.47568857893655081</v>
      </c>
      <c r="W55" s="37" t="str">
        <f t="shared" si="10"/>
        <v/>
      </c>
      <c r="X55" s="37">
        <f t="shared" si="11"/>
        <v>-0.31118363026009321</v>
      </c>
      <c r="Y55" s="1" t="str">
        <f t="shared" si="20"/>
        <v xml:space="preserve"> </v>
      </c>
      <c r="Z55" s="1">
        <f t="shared" si="12"/>
        <v>12</v>
      </c>
      <c r="AA55" s="1" t="str">
        <f t="shared" si="21"/>
        <v xml:space="preserve"> </v>
      </c>
      <c r="AB55" s="1">
        <f t="shared" si="13"/>
        <v>55</v>
      </c>
      <c r="AC55" s="1">
        <f t="shared" si="1"/>
        <v>21</v>
      </c>
      <c r="AD55" s="1" t="str">
        <f t="shared" si="14"/>
        <v xml:space="preserve"> </v>
      </c>
      <c r="AE55" s="1" t="str">
        <f t="shared" si="25"/>
        <v xml:space="preserve"> </v>
      </c>
      <c r="AF55" s="1" t="str">
        <f t="shared" si="25"/>
        <v xml:space="preserve"> </v>
      </c>
      <c r="AG55" s="38">
        <f t="shared" si="15"/>
        <v>4.7974413651855441</v>
      </c>
      <c r="AH55" s="38" t="str">
        <f t="shared" si="16"/>
        <v xml:space="preserve"> </v>
      </c>
      <c r="AI55" s="1">
        <f t="shared" si="27"/>
        <v>7</v>
      </c>
      <c r="AJ55" s="1" t="str">
        <f t="shared" si="2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6"/>
        <v xml:space="preserve"> </v>
      </c>
      <c r="AN55" s="1" t="str">
        <f t="shared" si="26"/>
        <v xml:space="preserve"> </v>
      </c>
      <c r="AO55" t="s">
        <v>1352</v>
      </c>
      <c r="AP55" t="s">
        <v>2322</v>
      </c>
      <c r="AQ55" s="22">
        <v>47.568857893655078</v>
      </c>
      <c r="AR55" s="21">
        <v>31.11836302600932</v>
      </c>
      <c r="AS55">
        <v>25.266524520255864</v>
      </c>
      <c r="AT55">
        <v>-47.568857893655078</v>
      </c>
      <c r="AU55">
        <v>-31.11836302600932</v>
      </c>
      <c r="AV55" t="s">
        <v>3426</v>
      </c>
    </row>
    <row r="56" spans="1:48" x14ac:dyDescent="0.25">
      <c r="A56" s="14">
        <v>5.8999999999999982E-10</v>
      </c>
      <c r="B56" t="s">
        <v>1353</v>
      </c>
      <c r="C56" s="4">
        <v>10</v>
      </c>
      <c r="D56" s="4">
        <v>0</v>
      </c>
      <c r="E56" s="4">
        <v>4</v>
      </c>
      <c r="F56" s="4">
        <v>14</v>
      </c>
      <c r="G56" s="4">
        <v>3835</v>
      </c>
      <c r="H56" s="4">
        <v>3275</v>
      </c>
      <c r="I56" s="34">
        <v>46913.531762777908</v>
      </c>
      <c r="J56" s="35">
        <v>10.917103350800698</v>
      </c>
      <c r="K56" s="35">
        <v>8.610988410003996</v>
      </c>
      <c r="L56" s="35">
        <v>11.077461994789406</v>
      </c>
      <c r="M56" s="35">
        <v>10.997822514475661</v>
      </c>
      <c r="N56" s="4">
        <v>380.32800000000003</v>
      </c>
      <c r="O56" s="4">
        <v>40.950969128710689</v>
      </c>
      <c r="P56" s="35">
        <v>2.717557251908397</v>
      </c>
      <c r="Q56" s="36" t="str">
        <f t="shared" si="4"/>
        <v xml:space="preserve"> </v>
      </c>
      <c r="R56" s="36" t="str">
        <f t="shared" si="5"/>
        <v xml:space="preserve"> </v>
      </c>
      <c r="S56" s="37">
        <f t="shared" si="6"/>
        <v>0.17099236700221371</v>
      </c>
      <c r="T56" s="37" t="str">
        <f t="shared" si="7"/>
        <v/>
      </c>
      <c r="U56" s="37" t="str">
        <f t="shared" si="8"/>
        <v/>
      </c>
      <c r="V56" s="37">
        <f t="shared" si="9"/>
        <v>-0.35226322127464393</v>
      </c>
      <c r="W56" s="37" t="str">
        <f t="shared" si="10"/>
        <v/>
      </c>
      <c r="X56" s="37" t="str">
        <f t="shared" si="11"/>
        <v/>
      </c>
      <c r="Y56" s="1" t="str">
        <f t="shared" si="20"/>
        <v xml:space="preserve"> </v>
      </c>
      <c r="Z56" s="1">
        <f t="shared" si="12"/>
        <v>23</v>
      </c>
      <c r="AA56" s="1" t="str">
        <f t="shared" si="21"/>
        <v xml:space="preserve"> </v>
      </c>
      <c r="AB56" s="1" t="str">
        <f t="shared" si="13"/>
        <v xml:space="preserve"> </v>
      </c>
      <c r="AC56" s="1">
        <f t="shared" si="1"/>
        <v>55</v>
      </c>
      <c r="AD56" s="1" t="str">
        <f t="shared" si="14"/>
        <v xml:space="preserve"> </v>
      </c>
      <c r="AE56" s="1" t="str">
        <f t="shared" si="25"/>
        <v xml:space="preserve"> </v>
      </c>
      <c r="AF56" s="1" t="str">
        <f t="shared" si="25"/>
        <v xml:space="preserve"> </v>
      </c>
      <c r="AG56" s="38" t="str">
        <f t="shared" si="15"/>
        <v xml:space="preserve"> </v>
      </c>
      <c r="AH56" s="38" t="str">
        <f t="shared" si="16"/>
        <v xml:space="preserve"> </v>
      </c>
      <c r="AI56" s="1" t="str">
        <f t="shared" si="27"/>
        <v xml:space="preserve"> </v>
      </c>
      <c r="AJ56" s="1" t="str">
        <f t="shared" si="2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6"/>
        <v xml:space="preserve"> </v>
      </c>
      <c r="AN56" s="1" t="str">
        <f t="shared" si="26"/>
        <v xml:space="preserve"> </v>
      </c>
      <c r="AO56" t="s">
        <v>1353</v>
      </c>
      <c r="AP56" t="s">
        <v>2819</v>
      </c>
      <c r="AQ56" s="22">
        <v>35.226322127464393</v>
      </c>
      <c r="AR56" s="21">
        <v>8.4672329277480038</v>
      </c>
      <c r="AS56">
        <v>17.099236641221371</v>
      </c>
      <c r="AT56">
        <v>-35.226322127464393</v>
      </c>
      <c r="AU56">
        <v>-8.4672329277480038</v>
      </c>
      <c r="AV56" t="s">
        <v>3427</v>
      </c>
    </row>
    <row r="57" spans="1:48" x14ac:dyDescent="0.25">
      <c r="A57" s="14">
        <v>5.9999999999999979E-10</v>
      </c>
      <c r="B57" t="s">
        <v>1354</v>
      </c>
      <c r="C57" s="4">
        <v>6</v>
      </c>
      <c r="D57" s="4">
        <v>0</v>
      </c>
      <c r="E57" s="4">
        <v>1</v>
      </c>
      <c r="F57" s="4">
        <v>7</v>
      </c>
      <c r="G57" s="4">
        <v>3755</v>
      </c>
      <c r="H57" s="4">
        <v>3140</v>
      </c>
      <c r="I57" s="34">
        <v>4001.6269201229147</v>
      </c>
      <c r="J57" s="35">
        <v>14.127916132370476</v>
      </c>
      <c r="K57" s="35">
        <v>12.82428282036202</v>
      </c>
      <c r="L57" s="35">
        <v>8.3794874882106232</v>
      </c>
      <c r="M57" s="35">
        <v>7.7953777512274343</v>
      </c>
      <c r="N57" s="4">
        <v>244.84800000000001</v>
      </c>
      <c r="O57" s="4">
        <v>5.2114128566517763</v>
      </c>
      <c r="P57" s="35">
        <v>2.7070063694267517</v>
      </c>
      <c r="Q57" s="36">
        <f t="shared" si="4"/>
        <v>85.714285714885705</v>
      </c>
      <c r="R57" s="36" t="str">
        <f t="shared" si="5"/>
        <v xml:space="preserve"> </v>
      </c>
      <c r="S57" s="37">
        <f t="shared" si="6"/>
        <v>0.19585987321146486</v>
      </c>
      <c r="T57" s="37" t="str">
        <f t="shared" si="7"/>
        <v/>
      </c>
      <c r="U57" s="37" t="str">
        <f t="shared" si="8"/>
        <v/>
      </c>
      <c r="V57" s="37">
        <f t="shared" si="9"/>
        <v>-0.16175833537268236</v>
      </c>
      <c r="W57" s="37" t="str">
        <f t="shared" si="10"/>
        <v/>
      </c>
      <c r="X57" s="37">
        <f t="shared" si="11"/>
        <v>-0.30760522870309848</v>
      </c>
      <c r="Y57" s="1" t="str">
        <f t="shared" si="20"/>
        <v xml:space="preserve"> </v>
      </c>
      <c r="Z57" s="1">
        <f t="shared" si="12"/>
        <v>51</v>
      </c>
      <c r="AA57" s="1" t="str">
        <f t="shared" si="21"/>
        <v xml:space="preserve"> </v>
      </c>
      <c r="AB57" s="1">
        <f t="shared" si="13"/>
        <v>57</v>
      </c>
      <c r="AC57" s="1">
        <f t="shared" si="1"/>
        <v>40</v>
      </c>
      <c r="AD57" s="1" t="str">
        <f t="shared" si="14"/>
        <v xml:space="preserve"> </v>
      </c>
      <c r="AE57" s="1">
        <f t="shared" si="25"/>
        <v>14</v>
      </c>
      <c r="AF57" s="1" t="str">
        <f t="shared" si="25"/>
        <v xml:space="preserve"> </v>
      </c>
      <c r="AG57" s="38" t="str">
        <f t="shared" si="15"/>
        <v xml:space="preserve"> </v>
      </c>
      <c r="AH57" s="38" t="str">
        <f t="shared" si="16"/>
        <v xml:space="preserve"> </v>
      </c>
      <c r="AI57" s="1" t="str">
        <f t="shared" si="27"/>
        <v xml:space="preserve"> </v>
      </c>
      <c r="AJ57" s="1" t="str">
        <f t="shared" si="2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6"/>
        <v xml:space="preserve"> </v>
      </c>
      <c r="AN57" s="1" t="str">
        <f t="shared" si="26"/>
        <v xml:space="preserve"> </v>
      </c>
      <c r="AO57" t="s">
        <v>1354</v>
      </c>
      <c r="AP57" t="s">
        <v>2179</v>
      </c>
      <c r="AQ57" s="22">
        <v>16.175833537268236</v>
      </c>
      <c r="AR57" s="21">
        <v>30.760522870309849</v>
      </c>
      <c r="AS57">
        <v>19.585987261146485</v>
      </c>
      <c r="AT57">
        <v>-16.175833537268236</v>
      </c>
      <c r="AU57">
        <v>-30.760522870309849</v>
      </c>
      <c r="AV57" t="s">
        <v>3428</v>
      </c>
    </row>
    <row r="58" spans="1:48" x14ac:dyDescent="0.25">
      <c r="A58" s="14">
        <v>6.0999999999999975E-10</v>
      </c>
      <c r="B58" t="s">
        <v>1355</v>
      </c>
      <c r="C58" s="4">
        <v>4</v>
      </c>
      <c r="D58" s="4">
        <v>3</v>
      </c>
      <c r="E58" s="4">
        <v>4</v>
      </c>
      <c r="F58" s="4">
        <v>11</v>
      </c>
      <c r="G58" s="4">
        <v>3900</v>
      </c>
      <c r="H58" s="4">
        <v>3840</v>
      </c>
      <c r="I58" s="34">
        <v>10009.891595350264</v>
      </c>
      <c r="J58" s="35">
        <v>21.435030645395376</v>
      </c>
      <c r="K58" s="35">
        <v>16.043115873911134</v>
      </c>
      <c r="L58" s="35">
        <v>8.1388096083883532</v>
      </c>
      <c r="M58" s="35">
        <v>7.2298627319764304</v>
      </c>
      <c r="N58" s="4">
        <v>179.14600000000002</v>
      </c>
      <c r="O58" s="4" t="s">
        <v>119</v>
      </c>
      <c r="P58" s="35">
        <v>2.0359635416666664</v>
      </c>
      <c r="Q58" s="36" t="str">
        <f t="shared" si="4"/>
        <v xml:space="preserve"> </v>
      </c>
      <c r="R58" s="36" t="str">
        <f t="shared" si="5"/>
        <v xml:space="preserve"> </v>
      </c>
      <c r="S58" s="37" t="str">
        <f t="shared" si="6"/>
        <v/>
      </c>
      <c r="T58" s="37" t="str">
        <f t="shared" si="7"/>
        <v/>
      </c>
      <c r="U58" s="37" t="str">
        <f t="shared" si="8"/>
        <v/>
      </c>
      <c r="V58" s="37" t="str">
        <f t="shared" si="9"/>
        <v/>
      </c>
      <c r="W58" s="37" t="str">
        <f t="shared" si="10"/>
        <v/>
      </c>
      <c r="X58" s="37">
        <f t="shared" si="11"/>
        <v>-0.32749237643023821</v>
      </c>
      <c r="Y58" s="1" t="str">
        <f t="shared" si="20"/>
        <v xml:space="preserve"> </v>
      </c>
      <c r="Z58" s="1" t="str">
        <f t="shared" si="12"/>
        <v xml:space="preserve"> </v>
      </c>
      <c r="AA58" s="1" t="str">
        <f t="shared" si="21"/>
        <v xml:space="preserve"> </v>
      </c>
      <c r="AB58" s="1">
        <f t="shared" si="13"/>
        <v>51</v>
      </c>
      <c r="AC58" s="1" t="str">
        <f t="shared" si="1"/>
        <v xml:space="preserve"> </v>
      </c>
      <c r="AD58" s="1" t="str">
        <f t="shared" si="14"/>
        <v xml:space="preserve"> </v>
      </c>
      <c r="AE58" s="1" t="str">
        <f t="shared" si="25"/>
        <v xml:space="preserve"> </v>
      </c>
      <c r="AF58" s="1" t="str">
        <f t="shared" si="25"/>
        <v xml:space="preserve"> </v>
      </c>
      <c r="AG58" s="38" t="str">
        <f t="shared" si="15"/>
        <v xml:space="preserve"> </v>
      </c>
      <c r="AH58" s="38" t="str">
        <f t="shared" si="16"/>
        <v xml:space="preserve"> </v>
      </c>
      <c r="AI58" s="1" t="str">
        <f t="shared" si="27"/>
        <v xml:space="preserve"> </v>
      </c>
      <c r="AJ58" s="1" t="str">
        <f t="shared" si="2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6"/>
        <v xml:space="preserve"> </v>
      </c>
      <c r="AN58" s="1" t="str">
        <f t="shared" si="26"/>
        <v xml:space="preserve"> </v>
      </c>
      <c r="AO58" t="s">
        <v>1355</v>
      </c>
      <c r="AP58" t="s">
        <v>2623</v>
      </c>
      <c r="AQ58" s="22">
        <v>-27.178952657889543</v>
      </c>
      <c r="AR58" s="21">
        <v>32.749237643023818</v>
      </c>
      <c r="AS58">
        <v>1.5625</v>
      </c>
      <c r="AT58">
        <v>27.178952657889543</v>
      </c>
      <c r="AU58">
        <v>-32.749237643023818</v>
      </c>
      <c r="AV58" t="s">
        <v>3429</v>
      </c>
    </row>
    <row r="59" spans="1:48" x14ac:dyDescent="0.25">
      <c r="A59" s="14">
        <v>6.1999999999999972E-10</v>
      </c>
      <c r="B59" t="s">
        <v>1356</v>
      </c>
      <c r="C59" s="4">
        <v>3</v>
      </c>
      <c r="D59" s="4">
        <v>2</v>
      </c>
      <c r="E59" s="4">
        <v>9</v>
      </c>
      <c r="F59" s="4">
        <v>14</v>
      </c>
      <c r="G59" s="4">
        <v>3450</v>
      </c>
      <c r="H59" s="4">
        <v>3355</v>
      </c>
      <c r="I59" s="34">
        <v>6523.0563672393137</v>
      </c>
      <c r="J59" s="35">
        <v>36.863675819406446</v>
      </c>
      <c r="K59" s="35">
        <v>18.288561336182461</v>
      </c>
      <c r="L59" s="35">
        <v>12.88747179669873</v>
      </c>
      <c r="M59" s="35">
        <v>9.5287155488045805</v>
      </c>
      <c r="N59" s="4">
        <v>183.44800000000001</v>
      </c>
      <c r="O59" s="4">
        <v>277.30974907445494</v>
      </c>
      <c r="P59" s="35">
        <v>0.93481371087928467</v>
      </c>
      <c r="Q59" s="36" t="str">
        <f t="shared" si="4"/>
        <v xml:space="preserve"> </v>
      </c>
      <c r="R59" s="36" t="str">
        <f t="shared" si="5"/>
        <v xml:space="preserve"> </v>
      </c>
      <c r="S59" s="37" t="str">
        <f t="shared" si="6"/>
        <v/>
      </c>
      <c r="T59" s="37" t="str">
        <f t="shared" si="7"/>
        <v/>
      </c>
      <c r="U59" s="37" t="str">
        <f t="shared" si="8"/>
        <v/>
      </c>
      <c r="V59" s="37" t="str">
        <f t="shared" si="9"/>
        <v/>
      </c>
      <c r="W59" s="37" t="str">
        <f t="shared" si="10"/>
        <v/>
      </c>
      <c r="X59" s="37" t="str">
        <f t="shared" si="11"/>
        <v/>
      </c>
      <c r="Y59" s="1" t="str">
        <f t="shared" si="20"/>
        <v xml:space="preserve"> </v>
      </c>
      <c r="Z59" s="1" t="str">
        <f t="shared" si="12"/>
        <v xml:space="preserve"> </v>
      </c>
      <c r="AA59" s="1" t="str">
        <f t="shared" si="21"/>
        <v xml:space="preserve"> </v>
      </c>
      <c r="AB59" s="1" t="str">
        <f t="shared" si="13"/>
        <v xml:space="preserve"> </v>
      </c>
      <c r="AC59" s="1" t="str">
        <f t="shared" si="1"/>
        <v xml:space="preserve"> </v>
      </c>
      <c r="AD59" s="1" t="str">
        <f t="shared" si="14"/>
        <v xml:space="preserve"> </v>
      </c>
      <c r="AE59" s="1" t="str">
        <f t="shared" si="25"/>
        <v xml:space="preserve"> </v>
      </c>
      <c r="AF59" s="1" t="str">
        <f t="shared" si="25"/>
        <v xml:space="preserve"> </v>
      </c>
      <c r="AG59" s="38" t="str">
        <f t="shared" si="15"/>
        <v xml:space="preserve"> </v>
      </c>
      <c r="AH59" s="38" t="str">
        <f t="shared" si="16"/>
        <v xml:space="preserve"> </v>
      </c>
      <c r="AI59" s="1" t="str">
        <f t="shared" si="27"/>
        <v xml:space="preserve"> </v>
      </c>
      <c r="AJ59" s="1" t="str">
        <f t="shared" si="2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6"/>
        <v xml:space="preserve"> </v>
      </c>
      <c r="AN59" s="1" t="str">
        <f t="shared" si="26"/>
        <v xml:space="preserve"> </v>
      </c>
      <c r="AO59" t="s">
        <v>1356</v>
      </c>
      <c r="AP59" t="s">
        <v>2431</v>
      </c>
      <c r="AQ59" s="22">
        <v>-118.72064282955463</v>
      </c>
      <c r="AR59" s="21">
        <v>-6.4888288194815624</v>
      </c>
      <c r="AS59">
        <v>2.8315946348733245</v>
      </c>
      <c r="AT59">
        <v>118.72064282955463</v>
      </c>
      <c r="AU59">
        <v>6.4888288194815624</v>
      </c>
      <c r="AV59" t="s">
        <v>3430</v>
      </c>
    </row>
    <row r="60" spans="1:48" x14ac:dyDescent="0.25">
      <c r="A60" s="14">
        <v>6.2999999999999969E-10</v>
      </c>
      <c r="B60" t="s">
        <v>1357</v>
      </c>
      <c r="C60" s="4">
        <v>9</v>
      </c>
      <c r="D60" s="4">
        <v>0</v>
      </c>
      <c r="E60" s="4">
        <v>3</v>
      </c>
      <c r="F60" s="4">
        <v>12</v>
      </c>
      <c r="G60" s="4">
        <v>4000</v>
      </c>
      <c r="H60" s="4">
        <v>3865</v>
      </c>
      <c r="I60" s="34">
        <v>18863.882967404199</v>
      </c>
      <c r="J60" s="35">
        <v>39.710264050138704</v>
      </c>
      <c r="K60" s="35">
        <v>32.128547440522702</v>
      </c>
      <c r="L60" s="35">
        <v>20.682561369950356</v>
      </c>
      <c r="M60" s="35">
        <v>17.52421930019198</v>
      </c>
      <c r="N60" s="4">
        <v>97.33</v>
      </c>
      <c r="O60" s="4">
        <v>11.158063042485148</v>
      </c>
      <c r="P60" s="35">
        <v>1.1901681759379044</v>
      </c>
      <c r="Q60" s="36" t="str">
        <f t="shared" si="4"/>
        <v xml:space="preserve"> </v>
      </c>
      <c r="R60" s="36" t="str">
        <f t="shared" si="5"/>
        <v xml:space="preserve"> </v>
      </c>
      <c r="S60" s="37" t="str">
        <f t="shared" si="6"/>
        <v/>
      </c>
      <c r="T60" s="37" t="str">
        <f t="shared" si="7"/>
        <v/>
      </c>
      <c r="U60" s="37" t="str">
        <f t="shared" si="8"/>
        <v/>
      </c>
      <c r="V60" s="37" t="str">
        <f t="shared" si="9"/>
        <v/>
      </c>
      <c r="W60" s="37" t="str">
        <f t="shared" si="10"/>
        <v/>
      </c>
      <c r="X60" s="37" t="str">
        <f t="shared" si="11"/>
        <v/>
      </c>
      <c r="Y60" s="1" t="str">
        <f t="shared" si="20"/>
        <v xml:space="preserve"> </v>
      </c>
      <c r="Z60" s="1" t="str">
        <f t="shared" si="12"/>
        <v xml:space="preserve"> </v>
      </c>
      <c r="AA60" s="1" t="str">
        <f t="shared" si="21"/>
        <v xml:space="preserve"> </v>
      </c>
      <c r="AB60" s="1" t="str">
        <f t="shared" si="13"/>
        <v xml:space="preserve"> </v>
      </c>
      <c r="AC60" s="1" t="str">
        <f t="shared" si="1"/>
        <v xml:space="preserve"> </v>
      </c>
      <c r="AD60" s="1" t="str">
        <f t="shared" si="14"/>
        <v xml:space="preserve"> </v>
      </c>
      <c r="AE60" s="1" t="str">
        <f t="shared" si="25"/>
        <v xml:space="preserve"> </v>
      </c>
      <c r="AF60" s="1" t="str">
        <f t="shared" si="25"/>
        <v xml:space="preserve"> </v>
      </c>
      <c r="AG60" s="38" t="str">
        <f t="shared" si="15"/>
        <v xml:space="preserve"> </v>
      </c>
      <c r="AH60" s="38" t="str">
        <f t="shared" si="16"/>
        <v xml:space="preserve"> </v>
      </c>
      <c r="AI60" s="1" t="str">
        <f t="shared" si="27"/>
        <v xml:space="preserve"> </v>
      </c>
      <c r="AJ60" s="1" t="str">
        <f t="shared" si="2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6"/>
        <v xml:space="preserve"> </v>
      </c>
      <c r="AN60" s="1" t="str">
        <f t="shared" si="26"/>
        <v xml:space="preserve"> </v>
      </c>
      <c r="AO60" t="s">
        <v>1357</v>
      </c>
      <c r="AP60" t="s">
        <v>2210</v>
      </c>
      <c r="AQ60" s="22">
        <v>-135.61010362958257</v>
      </c>
      <c r="AR60" s="21">
        <v>-70.899441877905872</v>
      </c>
      <c r="AS60">
        <v>3.4928848641655907</v>
      </c>
      <c r="AT60">
        <v>135.61010362958257</v>
      </c>
      <c r="AU60">
        <v>70.899441877905872</v>
      </c>
      <c r="AV60" t="s">
        <v>3431</v>
      </c>
    </row>
    <row r="61" spans="1:48" x14ac:dyDescent="0.25">
      <c r="A61" s="14">
        <v>6.3999999999999965E-10</v>
      </c>
      <c r="B61" t="s">
        <v>1358</v>
      </c>
      <c r="C61" s="4">
        <v>8</v>
      </c>
      <c r="D61" s="4">
        <v>1</v>
      </c>
      <c r="E61" s="4">
        <v>2</v>
      </c>
      <c r="F61" s="4">
        <v>11</v>
      </c>
      <c r="G61" s="4">
        <v>3940</v>
      </c>
      <c r="H61" s="4">
        <v>3329</v>
      </c>
      <c r="I61" s="34">
        <v>20046.158682937494</v>
      </c>
      <c r="J61" s="35">
        <v>12.170111026215642</v>
      </c>
      <c r="K61" s="35">
        <v>9.4080475687163343</v>
      </c>
      <c r="L61" s="35">
        <v>8.087174172697253</v>
      </c>
      <c r="M61" s="35">
        <v>7.4783059649025105</v>
      </c>
      <c r="N61" s="4">
        <v>353.846</v>
      </c>
      <c r="O61" s="4">
        <v>19.067904973416784</v>
      </c>
      <c r="P61" s="35">
        <v>3.3971462901772305</v>
      </c>
      <c r="Q61" s="36" t="str">
        <f t="shared" si="4"/>
        <v xml:space="preserve"> </v>
      </c>
      <c r="R61" s="36" t="str">
        <f t="shared" si="5"/>
        <v xml:space="preserve"> </v>
      </c>
      <c r="S61" s="37">
        <f t="shared" si="6"/>
        <v>0.18353860082023438</v>
      </c>
      <c r="T61" s="37" t="str">
        <f t="shared" si="7"/>
        <v/>
      </c>
      <c r="U61" s="37" t="str">
        <f t="shared" si="8"/>
        <v/>
      </c>
      <c r="V61" s="37">
        <f t="shared" si="9"/>
        <v>-0.27791940228607537</v>
      </c>
      <c r="W61" s="37" t="str">
        <f t="shared" si="10"/>
        <v/>
      </c>
      <c r="X61" s="37">
        <f t="shared" si="11"/>
        <v>-0.33175899843265255</v>
      </c>
      <c r="Y61" s="1" t="str">
        <f t="shared" si="20"/>
        <v xml:space="preserve"> </v>
      </c>
      <c r="Z61" s="1">
        <f t="shared" si="12"/>
        <v>36</v>
      </c>
      <c r="AA61" s="1" t="str">
        <f t="shared" si="21"/>
        <v xml:space="preserve"> </v>
      </c>
      <c r="AB61" s="1">
        <f t="shared" si="13"/>
        <v>50</v>
      </c>
      <c r="AC61" s="1">
        <f t="shared" si="1"/>
        <v>45</v>
      </c>
      <c r="AD61" s="1" t="str">
        <f t="shared" si="14"/>
        <v xml:space="preserve"> </v>
      </c>
      <c r="AE61" s="1" t="str">
        <f t="shared" si="25"/>
        <v xml:space="preserve"> </v>
      </c>
      <c r="AF61" s="1" t="str">
        <f t="shared" si="25"/>
        <v xml:space="preserve"> </v>
      </c>
      <c r="AG61" s="38">
        <f t="shared" si="15"/>
        <v>3.3971462908172305</v>
      </c>
      <c r="AH61" s="38" t="str">
        <f t="shared" si="16"/>
        <v xml:space="preserve"> </v>
      </c>
      <c r="AI61" s="1">
        <f t="shared" si="27"/>
        <v>31</v>
      </c>
      <c r="AJ61" s="1" t="str">
        <f t="shared" si="2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6"/>
        <v xml:space="preserve"> </v>
      </c>
      <c r="AN61" s="1" t="str">
        <f t="shared" si="26"/>
        <v xml:space="preserve"> </v>
      </c>
      <c r="AO61" t="s">
        <v>1358</v>
      </c>
      <c r="AP61" t="s">
        <v>2497</v>
      </c>
      <c r="AQ61" s="22">
        <v>27.791940228607537</v>
      </c>
      <c r="AR61" s="21">
        <v>33.175899843265256</v>
      </c>
      <c r="AS61">
        <v>18.35386001802344</v>
      </c>
      <c r="AT61">
        <v>-27.791940228607537</v>
      </c>
      <c r="AU61">
        <v>-33.175899843265256</v>
      </c>
      <c r="AV61" t="s">
        <v>3432</v>
      </c>
    </row>
    <row r="62" spans="1:48" x14ac:dyDescent="0.25">
      <c r="A62" s="14">
        <v>6.4999999999999962E-10</v>
      </c>
      <c r="B62" t="s">
        <v>1359</v>
      </c>
      <c r="C62" s="4">
        <v>12</v>
      </c>
      <c r="D62" s="4">
        <v>2</v>
      </c>
      <c r="E62" s="4">
        <v>3</v>
      </c>
      <c r="F62" s="4">
        <v>17</v>
      </c>
      <c r="G62" s="4">
        <v>3800</v>
      </c>
      <c r="H62" s="4">
        <v>2853</v>
      </c>
      <c r="I62" s="34">
        <v>25087.205049186687</v>
      </c>
      <c r="J62" s="35">
        <v>27.775343906072024</v>
      </c>
      <c r="K62" s="35">
        <v>16.180715853471792</v>
      </c>
      <c r="L62" s="35">
        <v>12.316908387258293</v>
      </c>
      <c r="M62" s="35">
        <v>9.0190502864417574</v>
      </c>
      <c r="N62" s="4">
        <v>176.321</v>
      </c>
      <c r="O62" s="4">
        <v>56.827359245752909</v>
      </c>
      <c r="P62" s="35">
        <v>1.6255169996494916</v>
      </c>
      <c r="Q62" s="36" t="str">
        <f t="shared" si="4"/>
        <v xml:space="preserve"> </v>
      </c>
      <c r="R62" s="36" t="str">
        <f t="shared" si="5"/>
        <v xml:space="preserve"> </v>
      </c>
      <c r="S62" s="37">
        <f t="shared" si="6"/>
        <v>0.33193130103555907</v>
      </c>
      <c r="T62" s="37" t="str">
        <f t="shared" si="7"/>
        <v/>
      </c>
      <c r="U62" s="37" t="str">
        <f t="shared" si="8"/>
        <v/>
      </c>
      <c r="V62" s="37" t="str">
        <f t="shared" si="9"/>
        <v/>
      </c>
      <c r="W62" s="37" t="str">
        <f t="shared" si="10"/>
        <v/>
      </c>
      <c r="X62" s="37" t="str">
        <f t="shared" si="11"/>
        <v/>
      </c>
      <c r="Y62" s="1" t="str">
        <f t="shared" si="20"/>
        <v xml:space="preserve"> </v>
      </c>
      <c r="Z62" s="1" t="str">
        <f t="shared" si="12"/>
        <v xml:space="preserve"> </v>
      </c>
      <c r="AA62" s="1" t="str">
        <f t="shared" si="21"/>
        <v xml:space="preserve"> </v>
      </c>
      <c r="AB62" s="1" t="str">
        <f t="shared" si="13"/>
        <v xml:space="preserve"> </v>
      </c>
      <c r="AC62" s="1">
        <f t="shared" si="1"/>
        <v>9</v>
      </c>
      <c r="AD62" s="1" t="str">
        <f t="shared" si="14"/>
        <v xml:space="preserve"> </v>
      </c>
      <c r="AE62" s="1" t="str">
        <f t="shared" si="25"/>
        <v xml:space="preserve"> </v>
      </c>
      <c r="AF62" s="1" t="str">
        <f t="shared" si="25"/>
        <v xml:space="preserve"> </v>
      </c>
      <c r="AG62" s="38" t="str">
        <f t="shared" si="15"/>
        <v xml:space="preserve"> </v>
      </c>
      <c r="AH62" s="38" t="str">
        <f t="shared" si="16"/>
        <v xml:space="preserve"> </v>
      </c>
      <c r="AI62" s="1" t="str">
        <f t="shared" si="27"/>
        <v xml:space="preserve"> </v>
      </c>
      <c r="AJ62" s="1" t="str">
        <f t="shared" si="2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6"/>
        <v xml:space="preserve"> </v>
      </c>
      <c r="AN62" s="1" t="str">
        <f t="shared" si="26"/>
        <v xml:space="preserve"> </v>
      </c>
      <c r="AO62" t="s">
        <v>1359</v>
      </c>
      <c r="AP62" t="s">
        <v>2431</v>
      </c>
      <c r="AQ62" s="22">
        <v>-64.797485299875916</v>
      </c>
      <c r="AR62" s="21">
        <v>-1.7742788909124396</v>
      </c>
      <c r="AS62">
        <v>33.193130038555907</v>
      </c>
      <c r="AT62">
        <v>64.797485299875916</v>
      </c>
      <c r="AU62">
        <v>1.7742788909124396</v>
      </c>
      <c r="AV62" t="s">
        <v>3433</v>
      </c>
    </row>
    <row r="63" spans="1:48" x14ac:dyDescent="0.25">
      <c r="A63" s="14">
        <v>6.5999999999999958E-10</v>
      </c>
      <c r="B63" t="s">
        <v>1360</v>
      </c>
      <c r="C63" s="4">
        <v>9</v>
      </c>
      <c r="D63" s="4">
        <v>0</v>
      </c>
      <c r="E63" s="4">
        <v>5</v>
      </c>
      <c r="F63" s="4">
        <v>14</v>
      </c>
      <c r="G63" s="4">
        <v>3550</v>
      </c>
      <c r="H63" s="4">
        <v>3110</v>
      </c>
      <c r="I63" s="34">
        <v>10922.542460110186</v>
      </c>
      <c r="J63" s="35">
        <v>25.304714325234741</v>
      </c>
      <c r="K63" s="35">
        <v>20.798084703710884</v>
      </c>
      <c r="L63" s="35">
        <v>7.689848109794502</v>
      </c>
      <c r="M63" s="35">
        <v>6.9559727595527061</v>
      </c>
      <c r="N63" s="4">
        <v>149.53300000000002</v>
      </c>
      <c r="O63" s="4">
        <v>-1.3309138898053419</v>
      </c>
      <c r="P63" s="35">
        <v>1.1526688102893889</v>
      </c>
      <c r="Q63" s="36" t="str">
        <f t="shared" si="4"/>
        <v xml:space="preserve"> </v>
      </c>
      <c r="R63" s="36" t="str">
        <f t="shared" si="5"/>
        <v xml:space="preserve"> </v>
      </c>
      <c r="S63" s="37" t="str">
        <f t="shared" si="6"/>
        <v/>
      </c>
      <c r="T63" s="37" t="str">
        <f t="shared" si="7"/>
        <v/>
      </c>
      <c r="U63" s="37" t="str">
        <f t="shared" si="8"/>
        <v/>
      </c>
      <c r="V63" s="37" t="str">
        <f t="shared" si="9"/>
        <v/>
      </c>
      <c r="W63" s="37" t="str">
        <f t="shared" si="10"/>
        <v/>
      </c>
      <c r="X63" s="37">
        <f t="shared" si="11"/>
        <v>-0.36458994290758673</v>
      </c>
      <c r="Y63" s="1" t="str">
        <f t="shared" si="20"/>
        <v xml:space="preserve"> </v>
      </c>
      <c r="Z63" s="1" t="str">
        <f t="shared" si="12"/>
        <v xml:space="preserve"> </v>
      </c>
      <c r="AA63" s="1" t="str">
        <f t="shared" si="21"/>
        <v xml:space="preserve"> </v>
      </c>
      <c r="AB63" s="1">
        <f t="shared" si="13"/>
        <v>40</v>
      </c>
      <c r="AC63" s="1" t="str">
        <f t="shared" si="1"/>
        <v xml:space="preserve"> </v>
      </c>
      <c r="AD63" s="1" t="str">
        <f t="shared" si="14"/>
        <v xml:space="preserve"> </v>
      </c>
      <c r="AE63" s="1" t="str">
        <f t="shared" si="25"/>
        <v xml:space="preserve"> </v>
      </c>
      <c r="AF63" s="1" t="str">
        <f t="shared" si="25"/>
        <v xml:space="preserve"> </v>
      </c>
      <c r="AG63" s="38" t="str">
        <f t="shared" si="15"/>
        <v xml:space="preserve"> </v>
      </c>
      <c r="AH63" s="38" t="str">
        <f t="shared" si="16"/>
        <v xml:space="preserve"> </v>
      </c>
      <c r="AI63" s="1" t="str">
        <f t="shared" si="27"/>
        <v xml:space="preserve"> </v>
      </c>
      <c r="AJ63" s="1" t="str">
        <f t="shared" si="2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6"/>
        <v xml:space="preserve"> </v>
      </c>
      <c r="AN63" s="1" t="str">
        <f t="shared" si="26"/>
        <v xml:space="preserve"> </v>
      </c>
      <c r="AO63" t="s">
        <v>1360</v>
      </c>
      <c r="AP63" t="s">
        <v>2553</v>
      </c>
      <c r="AQ63" s="22">
        <v>-50.138673390783353</v>
      </c>
      <c r="AR63" s="21">
        <v>36.458994290758675</v>
      </c>
      <c r="AS63">
        <v>14.147909967845651</v>
      </c>
      <c r="AT63">
        <v>50.138673390783353</v>
      </c>
      <c r="AU63">
        <v>-36.458994290758675</v>
      </c>
      <c r="AV63" t="s">
        <v>3434</v>
      </c>
    </row>
    <row r="64" spans="1:48" x14ac:dyDescent="0.25">
      <c r="A64" s="14">
        <v>6.6999999999999955E-10</v>
      </c>
      <c r="B64" t="s">
        <v>1361</v>
      </c>
      <c r="C64" s="4">
        <v>8</v>
      </c>
      <c r="D64" s="4">
        <v>0</v>
      </c>
      <c r="E64" s="4">
        <v>6</v>
      </c>
      <c r="F64" s="4">
        <v>14</v>
      </c>
      <c r="G64" s="4">
        <v>3300</v>
      </c>
      <c r="H64" s="4">
        <v>3018</v>
      </c>
      <c r="I64" s="34">
        <v>40527.052585446043</v>
      </c>
      <c r="J64" s="35">
        <v>19.185902366769866</v>
      </c>
      <c r="K64" s="35">
        <v>9.9531364912060845</v>
      </c>
      <c r="L64" s="35">
        <v>17.471582118463918</v>
      </c>
      <c r="M64" s="35">
        <v>14.932762652189105</v>
      </c>
      <c r="N64" s="4">
        <v>303.221</v>
      </c>
      <c r="O64" s="4">
        <v>159.47372924867364</v>
      </c>
      <c r="P64" s="35">
        <v>4.4400265076209413</v>
      </c>
      <c r="Q64" s="36" t="str">
        <f t="shared" si="4"/>
        <v xml:space="preserve"> </v>
      </c>
      <c r="R64" s="36" t="str">
        <f t="shared" si="5"/>
        <v xml:space="preserve"> </v>
      </c>
      <c r="S64" s="37" t="str">
        <f t="shared" si="6"/>
        <v/>
      </c>
      <c r="T64" s="37" t="str">
        <f t="shared" si="7"/>
        <v/>
      </c>
      <c r="U64" s="37" t="str">
        <f t="shared" si="8"/>
        <v/>
      </c>
      <c r="V64" s="37" t="str">
        <f t="shared" si="9"/>
        <v/>
      </c>
      <c r="W64" s="37" t="str">
        <f t="shared" si="10"/>
        <v/>
      </c>
      <c r="X64" s="37" t="str">
        <f t="shared" si="11"/>
        <v/>
      </c>
      <c r="Y64" s="1" t="str">
        <f t="shared" si="20"/>
        <v xml:space="preserve"> </v>
      </c>
      <c r="Z64" s="1" t="str">
        <f t="shared" si="12"/>
        <v xml:space="preserve"> </v>
      </c>
      <c r="AA64" s="1" t="str">
        <f t="shared" si="21"/>
        <v xml:space="preserve"> </v>
      </c>
      <c r="AB64" s="1" t="str">
        <f t="shared" si="13"/>
        <v xml:space="preserve"> </v>
      </c>
      <c r="AC64" s="1" t="str">
        <f t="shared" si="1"/>
        <v xml:space="preserve"> </v>
      </c>
      <c r="AD64" s="1" t="str">
        <f t="shared" si="14"/>
        <v xml:space="preserve"> </v>
      </c>
      <c r="AE64" s="1" t="str">
        <f t="shared" si="25"/>
        <v xml:space="preserve"> </v>
      </c>
      <c r="AF64" s="1" t="str">
        <f t="shared" si="25"/>
        <v xml:space="preserve"> </v>
      </c>
      <c r="AG64" s="38">
        <f t="shared" si="15"/>
        <v>4.4400265082909414</v>
      </c>
      <c r="AH64" s="38" t="str">
        <f t="shared" si="16"/>
        <v xml:space="preserve"> </v>
      </c>
      <c r="AI64" s="1">
        <f t="shared" si="27"/>
        <v>13</v>
      </c>
      <c r="AJ64" s="1" t="str">
        <f t="shared" si="2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6"/>
        <v xml:space="preserve"> </v>
      </c>
      <c r="AN64" s="1" t="str">
        <f t="shared" si="26"/>
        <v xml:space="preserve"> </v>
      </c>
      <c r="AO64" t="s">
        <v>1361</v>
      </c>
      <c r="AP64" t="s">
        <v>2819</v>
      </c>
      <c r="AQ64" s="22">
        <v>-13.834358773192612</v>
      </c>
      <c r="AR64" s="21">
        <v>-44.367207685778553</v>
      </c>
      <c r="AS64">
        <v>9.3439363817097387</v>
      </c>
      <c r="AT64">
        <v>13.834358773192612</v>
      </c>
      <c r="AU64">
        <v>44.367207685778553</v>
      </c>
      <c r="AV64" t="s">
        <v>3435</v>
      </c>
    </row>
    <row r="65" spans="1:48" x14ac:dyDescent="0.25">
      <c r="A65" s="14">
        <v>6.7999999999999951E-10</v>
      </c>
      <c r="B65" t="s">
        <v>1362</v>
      </c>
      <c r="C65" s="4">
        <v>0</v>
      </c>
      <c r="D65" s="4">
        <v>4</v>
      </c>
      <c r="E65" s="4">
        <v>4</v>
      </c>
      <c r="F65" s="4">
        <v>8</v>
      </c>
      <c r="G65" s="4">
        <v>2800</v>
      </c>
      <c r="H65" s="4">
        <v>3062</v>
      </c>
      <c r="I65" s="34">
        <v>24130.812131166658</v>
      </c>
      <c r="J65" s="35" t="s">
        <v>2161</v>
      </c>
      <c r="K65" s="35" t="s">
        <v>2161</v>
      </c>
      <c r="L65" s="35">
        <v>10.828806122755147</v>
      </c>
      <c r="M65" s="35">
        <v>9.0892969228265681</v>
      </c>
      <c r="N65" s="4">
        <v>33.311</v>
      </c>
      <c r="O65" s="4" t="s">
        <v>119</v>
      </c>
      <c r="P65" s="35">
        <v>1.1757021554539517</v>
      </c>
      <c r="Q65" s="36" t="str">
        <f t="shared" si="4"/>
        <v/>
      </c>
      <c r="R65" s="36">
        <f t="shared" si="5"/>
        <v>50.000000000679997</v>
      </c>
      <c r="S65" s="37" t="str">
        <f t="shared" si="6"/>
        <v/>
      </c>
      <c r="T65" s="37" t="str">
        <f t="shared" si="7"/>
        <v/>
      </c>
      <c r="U65" s="37" t="str">
        <f t="shared" si="8"/>
        <v xml:space="preserve"> </v>
      </c>
      <c r="V65" s="37" t="str">
        <f t="shared" si="9"/>
        <v xml:space="preserve"> </v>
      </c>
      <c r="W65" s="37" t="str">
        <f t="shared" si="10"/>
        <v/>
      </c>
      <c r="X65" s="37">
        <f t="shared" si="11"/>
        <v>-0.10521869633047953</v>
      </c>
      <c r="Y65" s="1" t="str">
        <f t="shared" si="20"/>
        <v xml:space="preserve"> </v>
      </c>
      <c r="Z65" s="1" t="str">
        <f t="shared" si="12"/>
        <v xml:space="preserve"> </v>
      </c>
      <c r="AA65" s="1" t="str">
        <f t="shared" si="21"/>
        <v xml:space="preserve"> </v>
      </c>
      <c r="AB65" s="1">
        <f t="shared" si="13"/>
        <v>81</v>
      </c>
      <c r="AC65" s="1" t="str">
        <f t="shared" si="1"/>
        <v xml:space="preserve"> </v>
      </c>
      <c r="AD65" s="1" t="str">
        <f t="shared" si="14"/>
        <v xml:space="preserve"> </v>
      </c>
      <c r="AE65" s="1" t="str">
        <f t="shared" si="25"/>
        <v xml:space="preserve"> </v>
      </c>
      <c r="AF65" s="1">
        <f t="shared" si="25"/>
        <v>5</v>
      </c>
      <c r="AG65" s="38" t="str">
        <f t="shared" si="15"/>
        <v xml:space="preserve"> </v>
      </c>
      <c r="AH65" s="38" t="str">
        <f t="shared" si="16"/>
        <v xml:space="preserve"> </v>
      </c>
      <c r="AI65" s="1" t="str">
        <f t="shared" si="27"/>
        <v xml:space="preserve"> </v>
      </c>
      <c r="AJ65" s="1" t="str">
        <f t="shared" si="2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6"/>
        <v xml:space="preserve"> </v>
      </c>
      <c r="AN65" s="1" t="str">
        <f t="shared" si="26"/>
        <v xml:space="preserve"> </v>
      </c>
      <c r="AO65" t="s">
        <v>1362</v>
      </c>
      <c r="AP65" t="s">
        <v>2198</v>
      </c>
      <c r="AQ65" s="22" t="e">
        <v>#VALUE!</v>
      </c>
      <c r="AR65" s="21">
        <v>10.521869633047952</v>
      </c>
      <c r="AS65">
        <v>-8.5564990202481983</v>
      </c>
      <c r="AT65" t="e">
        <v>#VALUE!</v>
      </c>
      <c r="AU65">
        <v>-10.521869633047952</v>
      </c>
      <c r="AV65" t="s">
        <v>3436</v>
      </c>
    </row>
    <row r="66" spans="1:48" x14ac:dyDescent="0.25">
      <c r="A66" s="14">
        <v>6.8999999999999948E-10</v>
      </c>
      <c r="B66" t="s">
        <v>1363</v>
      </c>
      <c r="C66" s="4">
        <v>4</v>
      </c>
      <c r="D66" s="4">
        <v>3</v>
      </c>
      <c r="E66" s="4">
        <v>4</v>
      </c>
      <c r="F66" s="4">
        <v>11</v>
      </c>
      <c r="G66" s="4">
        <v>6350</v>
      </c>
      <c r="H66" s="4">
        <v>6000</v>
      </c>
      <c r="I66" s="34">
        <v>9597.6842720350851</v>
      </c>
      <c r="J66" s="35" t="s">
        <v>2161</v>
      </c>
      <c r="K66" s="35">
        <v>30.004050546823819</v>
      </c>
      <c r="L66" s="35">
        <v>15.333618067107254</v>
      </c>
      <c r="M66" s="35">
        <v>13.93014485650493</v>
      </c>
      <c r="N66" s="4">
        <v>199.97300000000001</v>
      </c>
      <c r="O66" s="4">
        <v>24.554967299906572</v>
      </c>
      <c r="P66" s="35">
        <v>1.1666666666666667</v>
      </c>
      <c r="Q66" s="36" t="str">
        <f t="shared" si="4"/>
        <v xml:space="preserve"> </v>
      </c>
      <c r="R66" s="36" t="str">
        <f t="shared" si="5"/>
        <v xml:space="preserve"> </v>
      </c>
      <c r="S66" s="37" t="str">
        <f t="shared" si="6"/>
        <v/>
      </c>
      <c r="T66" s="37" t="str">
        <f t="shared" si="7"/>
        <v/>
      </c>
      <c r="U66" s="37" t="str">
        <f t="shared" si="8"/>
        <v xml:space="preserve"> </v>
      </c>
      <c r="V66" s="37" t="str">
        <f t="shared" si="9"/>
        <v xml:space="preserve"> </v>
      </c>
      <c r="W66" s="37" t="str">
        <f t="shared" si="10"/>
        <v/>
      </c>
      <c r="X66" s="37" t="str">
        <f t="shared" si="11"/>
        <v/>
      </c>
      <c r="Y66" s="1" t="str">
        <f t="shared" si="20"/>
        <v xml:space="preserve"> </v>
      </c>
      <c r="Z66" s="1" t="str">
        <f t="shared" si="12"/>
        <v xml:space="preserve"> </v>
      </c>
      <c r="AA66" s="1" t="str">
        <f t="shared" si="21"/>
        <v xml:space="preserve"> </v>
      </c>
      <c r="AB66" s="1" t="str">
        <f t="shared" si="13"/>
        <v xml:space="preserve"> </v>
      </c>
      <c r="AC66" s="1" t="str">
        <f t="shared" si="1"/>
        <v xml:space="preserve"> </v>
      </c>
      <c r="AD66" s="1" t="str">
        <f t="shared" si="14"/>
        <v xml:space="preserve"> </v>
      </c>
      <c r="AE66" s="1" t="str">
        <f t="shared" si="25"/>
        <v xml:space="preserve"> </v>
      </c>
      <c r="AF66" s="1" t="str">
        <f t="shared" si="25"/>
        <v xml:space="preserve"> </v>
      </c>
      <c r="AG66" s="38" t="str">
        <f t="shared" si="15"/>
        <v xml:space="preserve"> </v>
      </c>
      <c r="AH66" s="38" t="str">
        <f t="shared" si="16"/>
        <v xml:space="preserve"> </v>
      </c>
      <c r="AI66" s="1" t="str">
        <f t="shared" si="27"/>
        <v xml:space="preserve"> </v>
      </c>
      <c r="AJ66" s="1" t="str">
        <f t="shared" si="2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6"/>
        <v xml:space="preserve"> </v>
      </c>
      <c r="AN66" s="1" t="str">
        <f t="shared" si="26"/>
        <v xml:space="preserve"> </v>
      </c>
      <c r="AO66" t="s">
        <v>1363</v>
      </c>
      <c r="AP66" t="s">
        <v>2550</v>
      </c>
      <c r="AQ66" s="22" t="e">
        <v>#VALUE!</v>
      </c>
      <c r="AR66" s="21">
        <v>-26.70126889819997</v>
      </c>
      <c r="AS66">
        <v>5.8333333333333348</v>
      </c>
      <c r="AT66" t="e">
        <v>#VALUE!</v>
      </c>
      <c r="AU66">
        <v>26.70126889819997</v>
      </c>
      <c r="AV66" t="s">
        <v>3437</v>
      </c>
    </row>
    <row r="67" spans="1:48" x14ac:dyDescent="0.25">
      <c r="A67" s="14">
        <v>6.9999999999999944E-10</v>
      </c>
      <c r="B67" t="s">
        <v>1364</v>
      </c>
      <c r="C67" s="4">
        <v>11</v>
      </c>
      <c r="D67" s="4">
        <v>0</v>
      </c>
      <c r="E67" s="4">
        <v>6</v>
      </c>
      <c r="F67" s="4">
        <v>17</v>
      </c>
      <c r="G67" s="4">
        <v>3300</v>
      </c>
      <c r="H67" s="4">
        <v>2849</v>
      </c>
      <c r="I67" s="34">
        <v>10997.402867012672</v>
      </c>
      <c r="J67" s="35">
        <v>26.819418426230126</v>
      </c>
      <c r="K67" s="35">
        <v>17.822067084537526</v>
      </c>
      <c r="L67" s="35">
        <v>12.695940952326106</v>
      </c>
      <c r="M67" s="35">
        <v>10.168523173666044</v>
      </c>
      <c r="N67" s="4">
        <v>159.858</v>
      </c>
      <c r="O67" s="4">
        <v>68.360189573459721</v>
      </c>
      <c r="P67" s="35">
        <v>0.98746928746928742</v>
      </c>
      <c r="Q67" s="36" t="str">
        <f t="shared" si="4"/>
        <v xml:space="preserve"> </v>
      </c>
      <c r="R67" s="36" t="str">
        <f t="shared" si="5"/>
        <v xml:space="preserve"> </v>
      </c>
      <c r="S67" s="37">
        <f t="shared" si="6"/>
        <v>0.15830115900115821</v>
      </c>
      <c r="T67" s="37" t="str">
        <f t="shared" si="7"/>
        <v/>
      </c>
      <c r="U67" s="37" t="str">
        <f t="shared" si="8"/>
        <v/>
      </c>
      <c r="V67" s="37" t="str">
        <f t="shared" si="9"/>
        <v/>
      </c>
      <c r="W67" s="37" t="str">
        <f t="shared" si="10"/>
        <v/>
      </c>
      <c r="X67" s="37" t="str">
        <f t="shared" si="11"/>
        <v/>
      </c>
      <c r="Y67" s="1" t="str">
        <f t="shared" si="20"/>
        <v xml:space="preserve"> </v>
      </c>
      <c r="Z67" s="1" t="str">
        <f t="shared" si="12"/>
        <v xml:space="preserve"> </v>
      </c>
      <c r="AA67" s="1" t="str">
        <f t="shared" si="21"/>
        <v xml:space="preserve"> </v>
      </c>
      <c r="AB67" s="1" t="str">
        <f t="shared" si="13"/>
        <v xml:space="preserve"> </v>
      </c>
      <c r="AC67" s="1">
        <f t="shared" si="1"/>
        <v>66</v>
      </c>
      <c r="AD67" s="1" t="str">
        <f t="shared" si="14"/>
        <v xml:space="preserve"> </v>
      </c>
      <c r="AE67" s="1" t="str">
        <f t="shared" si="25"/>
        <v xml:space="preserve"> </v>
      </c>
      <c r="AF67" s="1" t="str">
        <f t="shared" si="25"/>
        <v xml:space="preserve"> </v>
      </c>
      <c r="AG67" s="38" t="str">
        <f t="shared" si="15"/>
        <v xml:space="preserve"> </v>
      </c>
      <c r="AH67" s="38" t="str">
        <f t="shared" si="16"/>
        <v xml:space="preserve"> </v>
      </c>
      <c r="AI67" s="1" t="str">
        <f t="shared" si="27"/>
        <v xml:space="preserve"> </v>
      </c>
      <c r="AJ67" s="1" t="str">
        <f t="shared" si="2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6"/>
        <v xml:space="preserve"> </v>
      </c>
      <c r="AN67" s="1" t="str">
        <f t="shared" si="26"/>
        <v xml:space="preserve"> </v>
      </c>
      <c r="AO67" t="s">
        <v>1364</v>
      </c>
      <c r="AP67" t="s">
        <v>3385</v>
      </c>
      <c r="AQ67" s="22">
        <v>-59.125760199198311</v>
      </c>
      <c r="AR67" s="21">
        <v>-4.9062146635171722</v>
      </c>
      <c r="AS67">
        <v>15.830115830115821</v>
      </c>
      <c r="AT67">
        <v>59.125760199198311</v>
      </c>
      <c r="AU67">
        <v>4.9062146635171722</v>
      </c>
      <c r="AV67" t="s">
        <v>3438</v>
      </c>
    </row>
    <row r="68" spans="1:48" x14ac:dyDescent="0.25">
      <c r="A68" s="14">
        <v>7.0999999999999941E-10</v>
      </c>
      <c r="B68" t="s">
        <v>1365</v>
      </c>
      <c r="C68" s="4">
        <v>7</v>
      </c>
      <c r="D68" s="4">
        <v>0</v>
      </c>
      <c r="E68" s="4">
        <v>7</v>
      </c>
      <c r="F68" s="4">
        <v>14</v>
      </c>
      <c r="G68" s="4">
        <v>3300</v>
      </c>
      <c r="H68" s="4">
        <v>3235</v>
      </c>
      <c r="I68" s="34">
        <v>10239.999204582426</v>
      </c>
      <c r="J68" s="35">
        <v>11.915987682515361</v>
      </c>
      <c r="K68" s="35">
        <v>10.976296628054532</v>
      </c>
      <c r="L68" s="35">
        <v>7.1335390830466681</v>
      </c>
      <c r="M68" s="35">
        <v>6.4091909868081656</v>
      </c>
      <c r="N68" s="4">
        <v>271.48399999999998</v>
      </c>
      <c r="O68" s="4">
        <v>78.737244058199991</v>
      </c>
      <c r="P68" s="35">
        <v>2.8129829984544048</v>
      </c>
      <c r="Q68" s="36" t="str">
        <f t="shared" si="4"/>
        <v xml:space="preserve"> </v>
      </c>
      <c r="R68" s="36" t="str">
        <f t="shared" si="5"/>
        <v xml:space="preserve"> </v>
      </c>
      <c r="S68" s="37" t="str">
        <f t="shared" si="6"/>
        <v/>
      </c>
      <c r="T68" s="37" t="str">
        <f t="shared" si="7"/>
        <v/>
      </c>
      <c r="U68" s="37" t="str">
        <f t="shared" si="8"/>
        <v/>
      </c>
      <c r="V68" s="37">
        <f t="shared" si="9"/>
        <v>-0.29299712306585191</v>
      </c>
      <c r="W68" s="37" t="str">
        <f t="shared" si="10"/>
        <v/>
      </c>
      <c r="X68" s="37">
        <f t="shared" si="11"/>
        <v>-0.41055760642965755</v>
      </c>
      <c r="Y68" s="1" t="str">
        <f t="shared" si="20"/>
        <v xml:space="preserve"> </v>
      </c>
      <c r="Z68" s="1">
        <f t="shared" si="12"/>
        <v>31</v>
      </c>
      <c r="AA68" s="1" t="str">
        <f t="shared" si="21"/>
        <v xml:space="preserve"> </v>
      </c>
      <c r="AB68" s="1">
        <f t="shared" si="13"/>
        <v>29</v>
      </c>
      <c r="AC68" s="1" t="str">
        <f t="shared" si="1"/>
        <v xml:space="preserve"> </v>
      </c>
      <c r="AD68" s="1" t="str">
        <f t="shared" si="14"/>
        <v xml:space="preserve"> </v>
      </c>
      <c r="AE68" s="1" t="str">
        <f t="shared" si="25"/>
        <v xml:space="preserve"> </v>
      </c>
      <c r="AF68" s="1" t="str">
        <f t="shared" si="25"/>
        <v xml:space="preserve"> </v>
      </c>
      <c r="AG68" s="38" t="str">
        <f t="shared" si="15"/>
        <v xml:space="preserve"> </v>
      </c>
      <c r="AH68" s="38" t="str">
        <f t="shared" si="16"/>
        <v xml:space="preserve"> </v>
      </c>
      <c r="AI68" s="1" t="str">
        <f t="shared" si="27"/>
        <v xml:space="preserve"> </v>
      </c>
      <c r="AJ68" s="1" t="str">
        <f t="shared" si="2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6"/>
        <v xml:space="preserve"> </v>
      </c>
      <c r="AN68" s="1" t="str">
        <f t="shared" si="26"/>
        <v xml:space="preserve"> </v>
      </c>
      <c r="AO68" t="s">
        <v>1365</v>
      </c>
      <c r="AP68" t="s">
        <v>3153</v>
      </c>
      <c r="AQ68" s="22">
        <v>29.299712306585192</v>
      </c>
      <c r="AR68" s="21">
        <v>41.055760642965758</v>
      </c>
      <c r="AS68">
        <v>2.0092735703245657</v>
      </c>
      <c r="AT68">
        <v>-29.299712306585192</v>
      </c>
      <c r="AU68">
        <v>-41.055760642965758</v>
      </c>
      <c r="AV68" t="s">
        <v>3439</v>
      </c>
    </row>
    <row r="69" spans="1:48" x14ac:dyDescent="0.25">
      <c r="A69" s="14">
        <v>7.1999999999999937E-10</v>
      </c>
      <c r="B69" t="s">
        <v>1366</v>
      </c>
      <c r="C69" s="4">
        <v>10</v>
      </c>
      <c r="D69" s="4">
        <v>0</v>
      </c>
      <c r="E69" s="4">
        <v>2</v>
      </c>
      <c r="F69" s="4">
        <v>12</v>
      </c>
      <c r="G69" s="4">
        <v>6250</v>
      </c>
      <c r="H69" s="4">
        <v>5063</v>
      </c>
      <c r="I69" s="34">
        <v>31918.316336599732</v>
      </c>
      <c r="J69" s="35">
        <v>18.229607359533368</v>
      </c>
      <c r="K69" s="35">
        <v>11.000734396252406</v>
      </c>
      <c r="L69" s="35" t="s">
        <v>2161</v>
      </c>
      <c r="M69" s="35" t="s">
        <v>2161</v>
      </c>
      <c r="N69" s="4">
        <v>460.24200000000002</v>
      </c>
      <c r="O69" s="4">
        <v>98.269073364063246</v>
      </c>
      <c r="P69" s="35">
        <v>4.7125617222990321</v>
      </c>
      <c r="Q69" s="36">
        <f t="shared" si="4"/>
        <v>83.333333334053322</v>
      </c>
      <c r="R69" s="36" t="str">
        <f t="shared" si="5"/>
        <v xml:space="preserve"> </v>
      </c>
      <c r="S69" s="37">
        <f t="shared" si="6"/>
        <v>0.234445981363887</v>
      </c>
      <c r="T69" s="37" t="str">
        <f t="shared" si="7"/>
        <v/>
      </c>
      <c r="U69" s="37" t="str">
        <f t="shared" si="8"/>
        <v/>
      </c>
      <c r="V69" s="37" t="str">
        <f t="shared" si="9"/>
        <v/>
      </c>
      <c r="W69" s="37" t="str">
        <f t="shared" si="10"/>
        <v xml:space="preserve"> </v>
      </c>
      <c r="X69" s="37" t="str">
        <f t="shared" si="11"/>
        <v xml:space="preserve"> </v>
      </c>
      <c r="Y69" s="1" t="str">
        <f t="shared" si="20"/>
        <v xml:space="preserve"> </v>
      </c>
      <c r="Z69" s="1" t="str">
        <f t="shared" si="12"/>
        <v xml:space="preserve"> </v>
      </c>
      <c r="AA69" s="1" t="str">
        <f t="shared" si="21"/>
        <v xml:space="preserve"> </v>
      </c>
      <c r="AB69" s="1" t="str">
        <f t="shared" si="13"/>
        <v xml:space="preserve"> </v>
      </c>
      <c r="AC69" s="1">
        <f t="shared" si="1"/>
        <v>29</v>
      </c>
      <c r="AD69" s="1" t="str">
        <f t="shared" si="14"/>
        <v xml:space="preserve"> </v>
      </c>
      <c r="AE69" s="1">
        <f t="shared" si="25"/>
        <v>16</v>
      </c>
      <c r="AF69" s="1" t="str">
        <f t="shared" si="25"/>
        <v xml:space="preserve"> </v>
      </c>
      <c r="AG69" s="38">
        <f t="shared" si="15"/>
        <v>4.7125617230190322</v>
      </c>
      <c r="AH69" s="38" t="str">
        <f t="shared" si="16"/>
        <v xml:space="preserve"> </v>
      </c>
      <c r="AI69" s="1">
        <f t="shared" si="27"/>
        <v>9</v>
      </c>
      <c r="AJ69" s="1" t="str">
        <f t="shared" si="27"/>
        <v xml:space="preserve"> </v>
      </c>
      <c r="AK69" s="25">
        <f t="shared" si="18"/>
        <v>98.269073364783239</v>
      </c>
      <c r="AL69" s="25" t="str">
        <f t="shared" si="19"/>
        <v xml:space="preserve"> </v>
      </c>
      <c r="AM69" s="1">
        <f t="shared" si="26"/>
        <v>1</v>
      </c>
      <c r="AN69" s="1" t="str">
        <f t="shared" si="26"/>
        <v xml:space="preserve"> </v>
      </c>
      <c r="AO69" t="s">
        <v>1366</v>
      </c>
      <c r="AP69" t="s">
        <v>2171</v>
      </c>
      <c r="AQ69" s="22">
        <v>-8.160441181736644</v>
      </c>
      <c r="AR69" s="21" t="e">
        <v>#VALUE!</v>
      </c>
      <c r="AS69">
        <v>23.4445980643887</v>
      </c>
      <c r="AT69">
        <v>8.160441181736644</v>
      </c>
      <c r="AU69" t="e">
        <v>#VALUE!</v>
      </c>
      <c r="AV69" t="s">
        <v>3440</v>
      </c>
    </row>
    <row r="70" spans="1:48" x14ac:dyDescent="0.25">
      <c r="A70" s="14">
        <v>7.2999999999999934E-10</v>
      </c>
      <c r="B70" t="s">
        <v>1367</v>
      </c>
      <c r="C70" s="4">
        <v>8</v>
      </c>
      <c r="D70" s="4">
        <v>1</v>
      </c>
      <c r="E70" s="4">
        <v>8</v>
      </c>
      <c r="F70" s="4">
        <v>17</v>
      </c>
      <c r="G70" s="4">
        <v>2675</v>
      </c>
      <c r="H70" s="4">
        <v>2306</v>
      </c>
      <c r="I70" s="34">
        <v>25189.607937911394</v>
      </c>
      <c r="J70" s="35">
        <v>16.330982125152261</v>
      </c>
      <c r="K70" s="35">
        <v>15.519005060837729</v>
      </c>
      <c r="L70" s="35">
        <v>12.010211699549107</v>
      </c>
      <c r="M70" s="35">
        <v>11.422560102093797</v>
      </c>
      <c r="N70" s="4">
        <v>141.20400000000001</v>
      </c>
      <c r="O70" s="4">
        <v>33.400094473311285</v>
      </c>
      <c r="P70" s="35">
        <v>1.8134431916738942</v>
      </c>
      <c r="Q70" s="36" t="str">
        <f t="shared" si="4"/>
        <v xml:space="preserve"> </v>
      </c>
      <c r="R70" s="36" t="str">
        <f t="shared" si="5"/>
        <v xml:space="preserve"> </v>
      </c>
      <c r="S70" s="37">
        <f t="shared" si="6"/>
        <v>0.16001734678377283</v>
      </c>
      <c r="T70" s="37" t="str">
        <f t="shared" si="7"/>
        <v/>
      </c>
      <c r="U70" s="37" t="str">
        <f t="shared" si="8"/>
        <v/>
      </c>
      <c r="V70" s="37" t="str">
        <f t="shared" si="9"/>
        <v/>
      </c>
      <c r="W70" s="37" t="str">
        <f t="shared" si="10"/>
        <v/>
      </c>
      <c r="X70" s="37" t="str">
        <f t="shared" si="11"/>
        <v/>
      </c>
      <c r="Y70" s="1" t="str">
        <f t="shared" si="20"/>
        <v xml:space="preserve"> </v>
      </c>
      <c r="Z70" s="1" t="str">
        <f t="shared" si="12"/>
        <v xml:space="preserve"> </v>
      </c>
      <c r="AA70" s="1" t="str">
        <f t="shared" si="21"/>
        <v xml:space="preserve"> </v>
      </c>
      <c r="AB70" s="1" t="str">
        <f t="shared" si="13"/>
        <v xml:space="preserve"> </v>
      </c>
      <c r="AC70" s="1">
        <f t="shared" si="1"/>
        <v>64</v>
      </c>
      <c r="AD70" s="1" t="str">
        <f t="shared" si="14"/>
        <v xml:space="preserve"> </v>
      </c>
      <c r="AE70" s="1" t="str">
        <f t="shared" si="25"/>
        <v xml:space="preserve"> </v>
      </c>
      <c r="AF70" s="1" t="str">
        <f t="shared" si="25"/>
        <v xml:space="preserve"> </v>
      </c>
      <c r="AG70" s="38" t="str">
        <f t="shared" si="15"/>
        <v xml:space="preserve"> </v>
      </c>
      <c r="AH70" s="38" t="str">
        <f t="shared" si="16"/>
        <v xml:space="preserve"> </v>
      </c>
      <c r="AI70" s="1" t="str">
        <f t="shared" si="27"/>
        <v xml:space="preserve"> </v>
      </c>
      <c r="AJ70" s="1" t="str">
        <f t="shared" si="2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6"/>
        <v xml:space="preserve"> </v>
      </c>
      <c r="AN70" s="1" t="str">
        <f t="shared" si="26"/>
        <v xml:space="preserve"> </v>
      </c>
      <c r="AO70" t="s">
        <v>1367</v>
      </c>
      <c r="AP70" t="s">
        <v>2305</v>
      </c>
      <c r="AQ70" s="22">
        <v>3.1045377582538336</v>
      </c>
      <c r="AR70" s="21">
        <v>0.75994749516055116</v>
      </c>
      <c r="AS70">
        <v>16.001734605377283</v>
      </c>
      <c r="AT70">
        <v>-3.1045377582538336</v>
      </c>
      <c r="AU70">
        <v>-0.75994749516055116</v>
      </c>
      <c r="AV70" t="s">
        <v>3441</v>
      </c>
    </row>
    <row r="71" spans="1:48" x14ac:dyDescent="0.25">
      <c r="A71" s="14">
        <v>7.3999999999999931E-10</v>
      </c>
      <c r="B71" t="s">
        <v>1368</v>
      </c>
      <c r="C71" s="4">
        <v>0</v>
      </c>
      <c r="D71" s="4">
        <v>1</v>
      </c>
      <c r="E71" s="4">
        <v>2</v>
      </c>
      <c r="F71" s="4">
        <v>3</v>
      </c>
      <c r="G71" s="4">
        <v>2300</v>
      </c>
      <c r="H71" s="4">
        <v>2619.5</v>
      </c>
      <c r="I71" s="34">
        <v>12698.595677753145</v>
      </c>
      <c r="J71" s="35">
        <v>28.723532572343387</v>
      </c>
      <c r="K71" s="35">
        <v>28.078205224400541</v>
      </c>
      <c r="L71" s="35">
        <v>14.160207928710156</v>
      </c>
      <c r="M71" s="35">
        <v>13.630438129591342</v>
      </c>
      <c r="N71" s="4">
        <v>93.293000000000006</v>
      </c>
      <c r="O71" s="4">
        <v>-2.81979166666666</v>
      </c>
      <c r="P71" s="35">
        <v>2.2576827638862378</v>
      </c>
      <c r="Q71" s="36" t="str">
        <f t="shared" si="4"/>
        <v/>
      </c>
      <c r="R71" s="36">
        <f t="shared" si="5"/>
        <v>33.333333334073338</v>
      </c>
      <c r="S71" s="37" t="str">
        <f t="shared" si="6"/>
        <v/>
      </c>
      <c r="T71" s="37" t="str">
        <f t="shared" si="7"/>
        <v/>
      </c>
      <c r="U71" s="37" t="str">
        <f t="shared" si="8"/>
        <v/>
      </c>
      <c r="V71" s="37" t="str">
        <f t="shared" si="9"/>
        <v/>
      </c>
      <c r="W71" s="37" t="str">
        <f t="shared" si="10"/>
        <v/>
      </c>
      <c r="X71" s="37" t="str">
        <f t="shared" si="11"/>
        <v/>
      </c>
      <c r="Y71" s="1" t="str">
        <f t="shared" si="20"/>
        <v xml:space="preserve"> </v>
      </c>
      <c r="Z71" s="1" t="str">
        <f t="shared" si="12"/>
        <v xml:space="preserve"> </v>
      </c>
      <c r="AA71" s="1" t="str">
        <f t="shared" si="21"/>
        <v xml:space="preserve"> </v>
      </c>
      <c r="AB71" s="1" t="str">
        <f t="shared" si="13"/>
        <v xml:space="preserve"> </v>
      </c>
      <c r="AC71" s="1" t="str">
        <f t="shared" ref="AC71:AC134" si="28">IF(ISERROR((RANK(S71,S$7:S$184,0)))=TRUE," ",((RANK(S71,S$7:S$184,0))))</f>
        <v xml:space="preserve"> </v>
      </c>
      <c r="AD71" s="1" t="str">
        <f t="shared" si="14"/>
        <v xml:space="preserve"> </v>
      </c>
      <c r="AE71" s="1" t="str">
        <f t="shared" si="25"/>
        <v xml:space="preserve"> </v>
      </c>
      <c r="AF71" s="1">
        <f t="shared" si="25"/>
        <v>9</v>
      </c>
      <c r="AG71" s="38" t="str">
        <f t="shared" si="15"/>
        <v xml:space="preserve"> </v>
      </c>
      <c r="AH71" s="38" t="str">
        <f t="shared" si="16"/>
        <v xml:space="preserve"> </v>
      </c>
      <c r="AI71" s="1" t="str">
        <f t="shared" si="27"/>
        <v xml:space="preserve"> </v>
      </c>
      <c r="AJ71" s="1" t="str">
        <f t="shared" si="2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6"/>
        <v xml:space="preserve"> </v>
      </c>
      <c r="AN71" s="1" t="str">
        <f t="shared" si="26"/>
        <v xml:space="preserve"> </v>
      </c>
      <c r="AO71" t="s">
        <v>1368</v>
      </c>
      <c r="AP71" t="s">
        <v>2434</v>
      </c>
      <c r="AQ71" s="22">
        <v>-70.423306111304427</v>
      </c>
      <c r="AR71" s="21">
        <v>-17.005412850249478</v>
      </c>
      <c r="AS71">
        <v>-12.196984157281921</v>
      </c>
      <c r="AT71">
        <v>70.423306111304427</v>
      </c>
      <c r="AU71">
        <v>17.005412850249478</v>
      </c>
      <c r="AV71" t="s">
        <v>3442</v>
      </c>
    </row>
    <row r="72" spans="1:48" x14ac:dyDescent="0.25">
      <c r="A72" s="14">
        <v>7.4999999999999927E-10</v>
      </c>
      <c r="B72" t="s">
        <v>1369</v>
      </c>
      <c r="C72" s="4">
        <v>2</v>
      </c>
      <c r="D72" s="4">
        <v>0</v>
      </c>
      <c r="E72" s="4">
        <v>4</v>
      </c>
      <c r="F72" s="4">
        <v>6</v>
      </c>
      <c r="G72" s="4">
        <v>4900</v>
      </c>
      <c r="H72" s="4">
        <v>4400</v>
      </c>
      <c r="I72" s="34">
        <v>4094.5334426889453</v>
      </c>
      <c r="J72" s="35">
        <v>16.181527315521393</v>
      </c>
      <c r="K72" s="35">
        <v>14.558834234436938</v>
      </c>
      <c r="L72" s="35">
        <v>6.780756501182033</v>
      </c>
      <c r="M72" s="35">
        <v>6.8081177308331355</v>
      </c>
      <c r="N72" s="4">
        <v>302.22199999999998</v>
      </c>
      <c r="O72" s="4">
        <v>-4.9526684907381346</v>
      </c>
      <c r="P72" s="35">
        <v>2.0681818181818183</v>
      </c>
      <c r="Q72" s="36" t="str">
        <f t="shared" ref="Q72:Q135" si="29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30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31">IF(ISERROR((IF((G72/H72-1)&gt;($S$5/100),(G72/H72-1)+A72,"")))=TRUE," ",((IF((G72/H72-1)&gt;($S$5/100),(G72/H72-1)+A72,""))))</f>
        <v/>
      </c>
      <c r="T72" s="37" t="str">
        <f t="shared" ref="T72:T135" si="32">IF(ISERROR((IF((G72/H72-1)&lt;($T$5/100),(G72/H72-1)+A72,"")))=TRUE," ",((IF((G72/H72-1)&lt;($T$5/100),(G72/H72-1)+A72,""))))</f>
        <v/>
      </c>
      <c r="U72" s="37" t="str">
        <f t="shared" ref="U72:U135" si="33">IF(ISERROR((IF(((J72/$J$6-1))&gt;($U$5/100),((J72/$J$6-1)),"")))=TRUE," ",((IF(((J72/$J$6-1))&gt;($U$5/100),((J72/$J$6-1)),""))))</f>
        <v/>
      </c>
      <c r="V72" s="37" t="str">
        <f t="shared" ref="V72:V135" si="34">IF(ISERROR((IF(((J72/$J$6-1))&lt;($V$5/100),((J72/$J$6-1)),"")))=TRUE," ",((IF(((J72/$J$6-1))&lt;($V$5/100),((J72/$J$6-1)),""))))</f>
        <v/>
      </c>
      <c r="W72" s="37" t="str">
        <f t="shared" ref="W72:W135" si="35">IF(ISERROR((IF(((L72/$L$6-1))&gt;($W$5/100),((L72/$L$6-1)),"")))=TRUE," ",((IF(((L72/$L$6-1))&gt;($W$5/100),((L72/$L$6-1)),""))))</f>
        <v/>
      </c>
      <c r="X72" s="37">
        <f t="shared" ref="X72:X135" si="36">IF(ISERROR((IF(((L72/$L$6-1))&lt;($X$5/100),((L72/$L$6-1)),"")))=TRUE," ",((IF(((L72/$L$6-1))&lt;($X$5/100),((L72/$L$6-1)),""))))</f>
        <v>-0.4397079351856058</v>
      </c>
      <c r="Y72" s="1" t="str">
        <f t="shared" si="20"/>
        <v xml:space="preserve"> </v>
      </c>
      <c r="Z72" s="1" t="str">
        <f t="shared" ref="Z72:Z135" si="37">IF(ISERROR((RANK(V72,V$7:V$184,1)))=TRUE," ",((RANK(V72,V$7:V$184,1))))</f>
        <v xml:space="preserve"> </v>
      </c>
      <c r="AA72" s="1" t="str">
        <f t="shared" si="21"/>
        <v xml:space="preserve"> </v>
      </c>
      <c r="AB72" s="1">
        <f t="shared" ref="AB72:AB135" si="38">IF(ISERROR((RANK(X72,X$7:X$184,1)))=TRUE," ",((RANK(X72,X$7:X$184,1))))</f>
        <v>25</v>
      </c>
      <c r="AC72" s="1" t="str">
        <f t="shared" si="28"/>
        <v xml:space="preserve"> </v>
      </c>
      <c r="AD72" s="1" t="str">
        <f t="shared" ref="AD72:AD135" si="39">IF(ISERROR((RANK(T72,T$7:T$184,1)))=TRUE," ",((RANK(T72,T$7:T$184,1))))</f>
        <v xml:space="preserve"> </v>
      </c>
      <c r="AE72" s="1" t="str">
        <f t="shared" si="25"/>
        <v xml:space="preserve"> </v>
      </c>
      <c r="AF72" s="1" t="str">
        <f t="shared" si="25"/>
        <v xml:space="preserve"> </v>
      </c>
      <c r="AG72" s="38" t="str">
        <f t="shared" ref="AG72:AG135" si="40">IF(ISERROR((IF((AND(P72&gt;$AG$6,P72&lt;$AG$5))=TRUE,P72+A72," ")))=TRUE," ",((IF((AND(P72&gt;$AG$6,P72&lt;$AG$5))=TRUE,P72+A72," "))))</f>
        <v xml:space="preserve"> </v>
      </c>
      <c r="AH72" s="38" t="str">
        <f t="shared" ref="AH72:AH135" si="41">IF(ISERROR(((IF(P72&lt;$AH$5,P72+A72," "))))=TRUE," ",((IF(P72&lt;$AH$5,P72+A72," "))))</f>
        <v xml:space="preserve"> </v>
      </c>
      <c r="AI72" s="1" t="str">
        <f t="shared" si="27"/>
        <v xml:space="preserve"> </v>
      </c>
      <c r="AJ72" s="1" t="str">
        <f t="shared" si="27"/>
        <v xml:space="preserve"> </v>
      </c>
      <c r="AK72" s="25" t="str">
        <f t="shared" ref="AK72:AK135" si="42">IF(ISERROR((IF((AND(O72&lt;$AK$5,O72&gt;$AK$6))=TRUE,O72+A72," ")))=TRUE," ",((IF((AND(O72&lt;$AK$5,O72&gt;$AK$6))=TRUE,O72+A72," "))))</f>
        <v xml:space="preserve"> </v>
      </c>
      <c r="AL72" s="25" t="str">
        <f t="shared" ref="AL72:AL135" si="43">IF(ISERROR((IF(O72&lt;$AL$5,O72+A72," ")))=TRUE," ",((IF(O72&lt;$AL$5,O72+A72," "))))</f>
        <v xml:space="preserve"> </v>
      </c>
      <c r="AM72" s="1" t="str">
        <f t="shared" si="26"/>
        <v xml:space="preserve"> </v>
      </c>
      <c r="AN72" s="1" t="str">
        <f t="shared" si="26"/>
        <v xml:space="preserve"> </v>
      </c>
      <c r="AO72" t="s">
        <v>1369</v>
      </c>
      <c r="AP72" t="s">
        <v>2252</v>
      </c>
      <c r="AQ72" s="22">
        <v>3.9912874192635894</v>
      </c>
      <c r="AR72" s="21">
        <v>43.970793518560583</v>
      </c>
      <c r="AS72">
        <v>11.363636363636353</v>
      </c>
      <c r="AT72">
        <v>-3.9912874192635894</v>
      </c>
      <c r="AU72">
        <v>-43.970793518560583</v>
      </c>
      <c r="AV72" t="s">
        <v>3443</v>
      </c>
    </row>
    <row r="73" spans="1:48" x14ac:dyDescent="0.25">
      <c r="A73" s="14">
        <v>7.5999999999999924E-10</v>
      </c>
      <c r="B73" t="s">
        <v>1370</v>
      </c>
      <c r="C73" s="4">
        <v>15</v>
      </c>
      <c r="D73" s="4">
        <v>0</v>
      </c>
      <c r="E73" s="4">
        <v>4</v>
      </c>
      <c r="F73" s="4">
        <v>19</v>
      </c>
      <c r="G73" s="4">
        <v>3150</v>
      </c>
      <c r="H73" s="4">
        <v>2714</v>
      </c>
      <c r="I73" s="34">
        <v>23678.369100055403</v>
      </c>
      <c r="J73" s="35">
        <v>21.262260662467487</v>
      </c>
      <c r="K73" s="35">
        <v>16.091354306245627</v>
      </c>
      <c r="L73" s="35">
        <v>20.303298813931846</v>
      </c>
      <c r="M73" s="35">
        <v>17.512453459642252</v>
      </c>
      <c r="N73" s="4">
        <v>168.66200000000001</v>
      </c>
      <c r="O73" s="4">
        <v>25.455221660220179</v>
      </c>
      <c r="P73" s="35">
        <v>1.621223286661754</v>
      </c>
      <c r="Q73" s="36" t="str">
        <f t="shared" si="29"/>
        <v xml:space="preserve"> </v>
      </c>
      <c r="R73" s="36" t="str">
        <f t="shared" si="30"/>
        <v xml:space="preserve"> </v>
      </c>
      <c r="S73" s="37">
        <f t="shared" si="31"/>
        <v>0.1606484900746647</v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20"/>
        <v xml:space="preserve"> </v>
      </c>
      <c r="Z73" s="1" t="str">
        <f t="shared" si="37"/>
        <v xml:space="preserve"> </v>
      </c>
      <c r="AA73" s="1" t="str">
        <f t="shared" si="21"/>
        <v xml:space="preserve"> </v>
      </c>
      <c r="AB73" s="1" t="str">
        <f t="shared" si="38"/>
        <v xml:space="preserve"> </v>
      </c>
      <c r="AC73" s="1">
        <f t="shared" si="28"/>
        <v>62</v>
      </c>
      <c r="AD73" s="1" t="str">
        <f t="shared" si="39"/>
        <v xml:space="preserve"> </v>
      </c>
      <c r="AE73" s="1" t="str">
        <f t="shared" si="25"/>
        <v xml:space="preserve"> </v>
      </c>
      <c r="AF73" s="1" t="str">
        <f t="shared" si="25"/>
        <v xml:space="preserve"> </v>
      </c>
      <c r="AG73" s="38" t="str">
        <f t="shared" si="40"/>
        <v xml:space="preserve"> </v>
      </c>
      <c r="AH73" s="38" t="str">
        <f t="shared" si="41"/>
        <v xml:space="preserve"> </v>
      </c>
      <c r="AI73" s="1" t="str">
        <f t="shared" si="27"/>
        <v xml:space="preserve"> </v>
      </c>
      <c r="AJ73" s="1" t="str">
        <f t="shared" si="27"/>
        <v xml:space="preserve"> </v>
      </c>
      <c r="AK73" s="25" t="str">
        <f t="shared" si="42"/>
        <v xml:space="preserve"> </v>
      </c>
      <c r="AL73" s="25" t="str">
        <f t="shared" si="43"/>
        <v xml:space="preserve"> </v>
      </c>
      <c r="AM73" s="1" t="str">
        <f t="shared" si="26"/>
        <v xml:space="preserve"> </v>
      </c>
      <c r="AN73" s="1" t="str">
        <f t="shared" si="26"/>
        <v xml:space="preserve"> </v>
      </c>
      <c r="AO73" t="s">
        <v>1370</v>
      </c>
      <c r="AP73" t="s">
        <v>3113</v>
      </c>
      <c r="AQ73" s="22">
        <v>-26.153868726684127</v>
      </c>
      <c r="AR73" s="21">
        <v>-67.765605696333012</v>
      </c>
      <c r="AS73">
        <v>16.064848931466468</v>
      </c>
      <c r="AT73">
        <v>26.153868726684127</v>
      </c>
      <c r="AU73">
        <v>67.765605696333012</v>
      </c>
      <c r="AV73" t="s">
        <v>3444</v>
      </c>
    </row>
    <row r="74" spans="1:48" x14ac:dyDescent="0.25">
      <c r="A74" s="14">
        <v>7.699999999999992E-10</v>
      </c>
      <c r="B74" t="s">
        <v>1371</v>
      </c>
      <c r="C74" s="4">
        <v>7</v>
      </c>
      <c r="D74" s="4">
        <v>0</v>
      </c>
      <c r="E74" s="4">
        <v>2</v>
      </c>
      <c r="F74" s="4">
        <v>9</v>
      </c>
      <c r="G74" s="4">
        <v>5665</v>
      </c>
      <c r="H74" s="4">
        <v>4461</v>
      </c>
      <c r="I74" s="34">
        <v>11725.608532824868</v>
      </c>
      <c r="J74" s="35">
        <v>15.354062407500463</v>
      </c>
      <c r="K74" s="35">
        <v>9.1371993183456777</v>
      </c>
      <c r="L74" s="35">
        <v>11.079392043532003</v>
      </c>
      <c r="M74" s="35">
        <v>7.3460679096003805</v>
      </c>
      <c r="N74" s="4">
        <v>488.22399999999999</v>
      </c>
      <c r="O74" s="4">
        <v>41.806035609515227</v>
      </c>
      <c r="P74" s="35">
        <v>2.2528581035642232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0.26989464322684825</v>
      </c>
      <c r="T74" s="37" t="str">
        <f t="shared" si="32"/>
        <v/>
      </c>
      <c r="U74" s="37" t="str">
        <f t="shared" si="33"/>
        <v/>
      </c>
      <c r="V74" s="37" t="str">
        <f t="shared" si="34"/>
        <v/>
      </c>
      <c r="W74" s="37" t="str">
        <f t="shared" si="35"/>
        <v/>
      </c>
      <c r="X74" s="37" t="str">
        <f t="shared" si="36"/>
        <v/>
      </c>
      <c r="Y74" s="1" t="str">
        <f t="shared" si="20"/>
        <v xml:space="preserve"> </v>
      </c>
      <c r="Z74" s="1" t="str">
        <f t="shared" si="37"/>
        <v xml:space="preserve"> </v>
      </c>
      <c r="AA74" s="1" t="str">
        <f t="shared" si="21"/>
        <v xml:space="preserve"> </v>
      </c>
      <c r="AB74" s="1" t="str">
        <f t="shared" si="38"/>
        <v xml:space="preserve"> </v>
      </c>
      <c r="AC74" s="1">
        <f t="shared" si="28"/>
        <v>17</v>
      </c>
      <c r="AD74" s="1" t="str">
        <f t="shared" si="39"/>
        <v xml:space="preserve"> </v>
      </c>
      <c r="AE74" s="1" t="str">
        <f t="shared" si="25"/>
        <v xml:space="preserve"> </v>
      </c>
      <c r="AF74" s="1" t="str">
        <f t="shared" si="25"/>
        <v xml:space="preserve"> </v>
      </c>
      <c r="AG74" s="38" t="str">
        <f t="shared" si="40"/>
        <v xml:space="preserve"> </v>
      </c>
      <c r="AH74" s="38" t="str">
        <f t="shared" si="41"/>
        <v xml:space="preserve"> </v>
      </c>
      <c r="AI74" s="1" t="str">
        <f t="shared" si="27"/>
        <v xml:space="preserve"> </v>
      </c>
      <c r="AJ74" s="1" t="str">
        <f t="shared" si="27"/>
        <v xml:space="preserve"> </v>
      </c>
      <c r="AK74" s="25" t="str">
        <f t="shared" si="42"/>
        <v xml:space="preserve"> </v>
      </c>
      <c r="AL74" s="25" t="str">
        <f t="shared" si="43"/>
        <v xml:space="preserve"> </v>
      </c>
      <c r="AM74" s="1" t="str">
        <f t="shared" si="26"/>
        <v xml:space="preserve"> </v>
      </c>
      <c r="AN74" s="1" t="str">
        <f t="shared" si="26"/>
        <v xml:space="preserve"> </v>
      </c>
      <c r="AO74" t="s">
        <v>1371</v>
      </c>
      <c r="AP74" t="s">
        <v>2256</v>
      </c>
      <c r="AQ74" s="22">
        <v>8.9008264866063946</v>
      </c>
      <c r="AR74" s="21">
        <v>8.4512849874998288</v>
      </c>
      <c r="AS74">
        <v>26.989464245684825</v>
      </c>
      <c r="AT74">
        <v>-8.9008264866063946</v>
      </c>
      <c r="AU74">
        <v>-8.4512849874998288</v>
      </c>
      <c r="AV74" t="s">
        <v>3445</v>
      </c>
    </row>
    <row r="75" spans="1:48" x14ac:dyDescent="0.25">
      <c r="A75" s="14">
        <v>7.7999999999999917E-10</v>
      </c>
      <c r="B75" t="s">
        <v>1372</v>
      </c>
      <c r="C75" s="4">
        <v>11</v>
      </c>
      <c r="D75" s="4">
        <v>0</v>
      </c>
      <c r="E75" s="4">
        <v>3</v>
      </c>
      <c r="F75" s="4">
        <v>14</v>
      </c>
      <c r="G75" s="4">
        <v>2645</v>
      </c>
      <c r="H75" s="4">
        <v>2528</v>
      </c>
      <c r="I75" s="34">
        <v>38548.454249386385</v>
      </c>
      <c r="J75" s="35">
        <v>14.638270275278231</v>
      </c>
      <c r="K75" s="35">
        <v>8.5683878008934435</v>
      </c>
      <c r="L75" s="35">
        <v>16.785653303263999</v>
      </c>
      <c r="M75" s="35">
        <v>13.514042917425213</v>
      </c>
      <c r="N75" s="4">
        <v>295.03800000000001</v>
      </c>
      <c r="O75" s="4">
        <v>48.051987153753515</v>
      </c>
      <c r="P75" s="35">
        <v>3.246716772151899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/>
      </c>
      <c r="V75" s="37">
        <f t="shared" si="34"/>
        <v>-0.13147785364471898</v>
      </c>
      <c r="W75" s="37" t="str">
        <f t="shared" si="35"/>
        <v/>
      </c>
      <c r="X75" s="37" t="str">
        <f t="shared" si="36"/>
        <v/>
      </c>
      <c r="Y75" s="1" t="str">
        <f t="shared" si="20"/>
        <v xml:space="preserve"> </v>
      </c>
      <c r="Z75" s="1">
        <f t="shared" si="37"/>
        <v>53</v>
      </c>
      <c r="AA75" s="1" t="str">
        <f t="shared" si="21"/>
        <v xml:space="preserve"> </v>
      </c>
      <c r="AB75" s="1" t="str">
        <f t="shared" si="38"/>
        <v xml:space="preserve"> </v>
      </c>
      <c r="AC75" s="1" t="str">
        <f t="shared" si="28"/>
        <v xml:space="preserve"> </v>
      </c>
      <c r="AD75" s="1" t="str">
        <f t="shared" si="39"/>
        <v xml:space="preserve"> </v>
      </c>
      <c r="AE75" s="1" t="str">
        <f t="shared" si="25"/>
        <v xml:space="preserve"> </v>
      </c>
      <c r="AF75" s="1" t="str">
        <f t="shared" si="25"/>
        <v xml:space="preserve"> </v>
      </c>
      <c r="AG75" s="38">
        <f t="shared" si="40"/>
        <v>3.2467167729318991</v>
      </c>
      <c r="AH75" s="38" t="str">
        <f t="shared" si="41"/>
        <v xml:space="preserve"> </v>
      </c>
      <c r="AI75" s="1">
        <f t="shared" si="27"/>
        <v>33</v>
      </c>
      <c r="AJ75" s="1" t="str">
        <f t="shared" si="27"/>
        <v xml:space="preserve"> </v>
      </c>
      <c r="AK75" s="25" t="str">
        <f t="shared" si="42"/>
        <v xml:space="preserve"> </v>
      </c>
      <c r="AL75" s="25" t="str">
        <f t="shared" si="43"/>
        <v xml:space="preserve"> </v>
      </c>
      <c r="AM75" s="1" t="str">
        <f t="shared" si="26"/>
        <v xml:space="preserve"> </v>
      </c>
      <c r="AN75" s="1" t="str">
        <f t="shared" si="26"/>
        <v xml:space="preserve"> </v>
      </c>
      <c r="AO75" t="s">
        <v>1372</v>
      </c>
      <c r="AP75" t="s">
        <v>3259</v>
      </c>
      <c r="AQ75" s="22">
        <v>13.147785364471897</v>
      </c>
      <c r="AR75" s="21">
        <v>-38.699396548229828</v>
      </c>
      <c r="AS75">
        <v>4.6281645569620222</v>
      </c>
      <c r="AT75">
        <v>-13.147785364471897</v>
      </c>
      <c r="AU75">
        <v>38.699396548229828</v>
      </c>
      <c r="AV75" t="s">
        <v>3446</v>
      </c>
    </row>
    <row r="76" spans="1:48" x14ac:dyDescent="0.25">
      <c r="A76" s="14">
        <v>7.8999999999999913E-10</v>
      </c>
      <c r="B76" t="s">
        <v>1373</v>
      </c>
      <c r="C76" s="4">
        <v>3</v>
      </c>
      <c r="D76" s="4">
        <v>0</v>
      </c>
      <c r="E76" s="4">
        <v>10</v>
      </c>
      <c r="F76" s="4">
        <v>13</v>
      </c>
      <c r="G76" s="4">
        <v>2410</v>
      </c>
      <c r="H76" s="4">
        <v>2289.5</v>
      </c>
      <c r="I76" s="34">
        <v>14168.31890866464</v>
      </c>
      <c r="J76" s="35">
        <v>13.314917127071823</v>
      </c>
      <c r="K76" s="35">
        <v>11.162629690303454</v>
      </c>
      <c r="L76" s="35">
        <v>8.142667131613031</v>
      </c>
      <c r="M76" s="35">
        <v>7.0943477298472679</v>
      </c>
      <c r="N76" s="4">
        <v>205.10400000000001</v>
      </c>
      <c r="O76" s="4">
        <v>13.204547963351365</v>
      </c>
      <c r="P76" s="35">
        <v>3.5888621969862418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-0.2099954308619767</v>
      </c>
      <c r="W76" s="37" t="str">
        <f t="shared" si="35"/>
        <v/>
      </c>
      <c r="X76" s="37">
        <f t="shared" si="36"/>
        <v>-0.327173630335721</v>
      </c>
      <c r="Y76" s="1" t="str">
        <f t="shared" si="20"/>
        <v xml:space="preserve"> </v>
      </c>
      <c r="Z76" s="1">
        <f t="shared" si="37"/>
        <v>44</v>
      </c>
      <c r="AA76" s="1" t="str">
        <f t="shared" si="21"/>
        <v xml:space="preserve"> </v>
      </c>
      <c r="AB76" s="1">
        <f t="shared" si="38"/>
        <v>52</v>
      </c>
      <c r="AC76" s="1" t="str">
        <f t="shared" si="28"/>
        <v xml:space="preserve"> </v>
      </c>
      <c r="AD76" s="1" t="str">
        <f t="shared" si="39"/>
        <v xml:space="preserve"> </v>
      </c>
      <c r="AE76" s="1" t="str">
        <f t="shared" si="25"/>
        <v xml:space="preserve"> </v>
      </c>
      <c r="AF76" s="1" t="str">
        <f t="shared" si="25"/>
        <v xml:space="preserve"> </v>
      </c>
      <c r="AG76" s="38">
        <f t="shared" si="40"/>
        <v>3.5888621977762418</v>
      </c>
      <c r="AH76" s="38" t="str">
        <f t="shared" si="41"/>
        <v xml:space="preserve"> </v>
      </c>
      <c r="AI76" s="1">
        <f t="shared" si="27"/>
        <v>24</v>
      </c>
      <c r="AJ76" s="1" t="str">
        <f t="shared" si="27"/>
        <v xml:space="preserve"> </v>
      </c>
      <c r="AK76" s="25" t="str">
        <f t="shared" si="42"/>
        <v xml:space="preserve"> </v>
      </c>
      <c r="AL76" s="25" t="str">
        <f t="shared" si="43"/>
        <v xml:space="preserve"> </v>
      </c>
      <c r="AM76" s="1" t="str">
        <f t="shared" si="26"/>
        <v xml:space="preserve"> </v>
      </c>
      <c r="AN76" s="1" t="str">
        <f t="shared" si="26"/>
        <v xml:space="preserve"> </v>
      </c>
      <c r="AO76" t="s">
        <v>1373</v>
      </c>
      <c r="AP76" t="s">
        <v>2497</v>
      </c>
      <c r="AQ76" s="22">
        <v>20.999543086197669</v>
      </c>
      <c r="AR76" s="21">
        <v>32.717363033572099</v>
      </c>
      <c r="AS76">
        <v>5.2631578947368363</v>
      </c>
      <c r="AT76">
        <v>-20.999543086197669</v>
      </c>
      <c r="AU76">
        <v>-32.717363033572099</v>
      </c>
      <c r="AV76" t="s">
        <v>3447</v>
      </c>
    </row>
    <row r="77" spans="1:48" x14ac:dyDescent="0.25">
      <c r="A77" s="14">
        <v>7.999999999999991E-10</v>
      </c>
      <c r="B77" t="s">
        <v>1374</v>
      </c>
      <c r="C77" s="4">
        <v>9</v>
      </c>
      <c r="D77" s="4">
        <v>1</v>
      </c>
      <c r="E77" s="4">
        <v>2</v>
      </c>
      <c r="F77" s="4">
        <v>12</v>
      </c>
      <c r="G77" s="4">
        <v>2900</v>
      </c>
      <c r="H77" s="4">
        <v>2795.5</v>
      </c>
      <c r="I77" s="34">
        <v>13875.507633549692</v>
      </c>
      <c r="J77" s="35">
        <v>33.803719557909496</v>
      </c>
      <c r="K77" s="35">
        <v>25.619758969894146</v>
      </c>
      <c r="L77" s="35">
        <v>11.223176928153572</v>
      </c>
      <c r="M77" s="35">
        <v>10.413238371539999</v>
      </c>
      <c r="N77" s="4">
        <v>109.11500000000001</v>
      </c>
      <c r="O77" s="4">
        <v>0.69675156884460099</v>
      </c>
      <c r="P77" s="35">
        <v>1.1625827222321587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20"/>
        <v xml:space="preserve"> </v>
      </c>
      <c r="Z77" s="1" t="str">
        <f t="shared" si="37"/>
        <v xml:space="preserve"> </v>
      </c>
      <c r="AA77" s="1" t="str">
        <f t="shared" si="21"/>
        <v xml:space="preserve"> </v>
      </c>
      <c r="AB77" s="1" t="str">
        <f t="shared" si="38"/>
        <v xml:space="preserve"> </v>
      </c>
      <c r="AC77" s="1" t="str">
        <f t="shared" si="28"/>
        <v xml:space="preserve"> </v>
      </c>
      <c r="AD77" s="1" t="str">
        <f t="shared" si="39"/>
        <v xml:space="preserve"> </v>
      </c>
      <c r="AE77" s="1" t="str">
        <f t="shared" si="25"/>
        <v xml:space="preserve"> </v>
      </c>
      <c r="AF77" s="1" t="str">
        <f t="shared" si="25"/>
        <v xml:space="preserve"> </v>
      </c>
      <c r="AG77" s="38" t="str">
        <f t="shared" si="40"/>
        <v xml:space="preserve"> </v>
      </c>
      <c r="AH77" s="38" t="str">
        <f t="shared" si="41"/>
        <v xml:space="preserve"> </v>
      </c>
      <c r="AI77" s="1" t="str">
        <f t="shared" si="27"/>
        <v xml:space="preserve"> </v>
      </c>
      <c r="AJ77" s="1" t="str">
        <f t="shared" si="27"/>
        <v xml:space="preserve"> </v>
      </c>
      <c r="AK77" s="25" t="str">
        <f t="shared" si="42"/>
        <v xml:space="preserve"> </v>
      </c>
      <c r="AL77" s="25" t="str">
        <f t="shared" si="43"/>
        <v xml:space="preserve"> </v>
      </c>
      <c r="AM77" s="1" t="str">
        <f t="shared" si="26"/>
        <v xml:space="preserve"> </v>
      </c>
      <c r="AN77" s="1" t="str">
        <f t="shared" si="26"/>
        <v xml:space="preserve"> </v>
      </c>
      <c r="AO77" t="s">
        <v>1374</v>
      </c>
      <c r="AP77" t="s">
        <v>2252</v>
      </c>
      <c r="AQ77" s="22">
        <v>-100.56522056988398</v>
      </c>
      <c r="AR77" s="21">
        <v>7.2631943979074354</v>
      </c>
      <c r="AS77">
        <v>3.738150599177259</v>
      </c>
      <c r="AT77">
        <v>100.56522056988398</v>
      </c>
      <c r="AU77">
        <v>-7.2631943979074354</v>
      </c>
      <c r="AV77" t="s">
        <v>3448</v>
      </c>
    </row>
    <row r="78" spans="1:48" x14ac:dyDescent="0.25">
      <c r="A78" s="14">
        <v>8.0999999999999906E-10</v>
      </c>
      <c r="B78" t="s">
        <v>1375</v>
      </c>
      <c r="C78" s="4">
        <v>11</v>
      </c>
      <c r="D78" s="4">
        <v>2</v>
      </c>
      <c r="E78" s="4">
        <v>4</v>
      </c>
      <c r="F78" s="4">
        <v>17</v>
      </c>
      <c r="G78" s="4">
        <v>13500</v>
      </c>
      <c r="H78" s="4">
        <v>10770</v>
      </c>
      <c r="I78" s="34">
        <v>4944.5111156714574</v>
      </c>
      <c r="J78" s="35">
        <v>35.779661073256946</v>
      </c>
      <c r="K78" s="35">
        <v>18.369842756192785</v>
      </c>
      <c r="L78" s="35">
        <v>16.202453611409293</v>
      </c>
      <c r="M78" s="35">
        <v>10.396776352042826</v>
      </c>
      <c r="N78" s="4">
        <v>586.28700000000003</v>
      </c>
      <c r="O78" s="4">
        <v>80.279511700132247</v>
      </c>
      <c r="P78" s="35">
        <v>0.68593314763231195</v>
      </c>
      <c r="Q78" s="36" t="str">
        <f t="shared" si="29"/>
        <v xml:space="preserve"> </v>
      </c>
      <c r="R78" s="36" t="str">
        <f t="shared" si="30"/>
        <v xml:space="preserve"> </v>
      </c>
      <c r="S78" s="37">
        <f t="shared" si="31"/>
        <v>0.25348189496041779</v>
      </c>
      <c r="T78" s="37" t="str">
        <f t="shared" si="32"/>
        <v/>
      </c>
      <c r="U78" s="37" t="str">
        <f t="shared" si="33"/>
        <v/>
      </c>
      <c r="V78" s="37" t="str">
        <f t="shared" si="34"/>
        <v/>
      </c>
      <c r="W78" s="37" t="str">
        <f t="shared" si="35"/>
        <v/>
      </c>
      <c r="X78" s="37" t="str">
        <f t="shared" si="36"/>
        <v/>
      </c>
      <c r="Y78" s="1" t="str">
        <f t="shared" si="20"/>
        <v xml:space="preserve"> </v>
      </c>
      <c r="Z78" s="1" t="str">
        <f t="shared" si="37"/>
        <v xml:space="preserve"> </v>
      </c>
      <c r="AA78" s="1" t="str">
        <f t="shared" si="21"/>
        <v xml:space="preserve"> </v>
      </c>
      <c r="AB78" s="1" t="str">
        <f t="shared" si="38"/>
        <v xml:space="preserve"> </v>
      </c>
      <c r="AC78" s="1">
        <f t="shared" si="28"/>
        <v>20</v>
      </c>
      <c r="AD78" s="1" t="str">
        <f t="shared" si="39"/>
        <v xml:space="preserve"> </v>
      </c>
      <c r="AE78" s="1" t="str">
        <f t="shared" si="25"/>
        <v xml:space="preserve"> </v>
      </c>
      <c r="AF78" s="1" t="str">
        <f t="shared" si="25"/>
        <v xml:space="preserve"> </v>
      </c>
      <c r="AG78" s="38" t="str">
        <f t="shared" si="40"/>
        <v xml:space="preserve"> </v>
      </c>
      <c r="AH78" s="38" t="str">
        <f t="shared" si="41"/>
        <v xml:space="preserve"> </v>
      </c>
      <c r="AI78" s="1" t="str">
        <f t="shared" si="27"/>
        <v xml:space="preserve"> </v>
      </c>
      <c r="AJ78" s="1" t="str">
        <f t="shared" si="27"/>
        <v xml:space="preserve"> </v>
      </c>
      <c r="AK78" s="25">
        <f t="shared" si="42"/>
        <v>80.279511700942251</v>
      </c>
      <c r="AL78" s="25" t="str">
        <f t="shared" si="43"/>
        <v xml:space="preserve"> </v>
      </c>
      <c r="AM78" s="1">
        <f t="shared" si="26"/>
        <v>14</v>
      </c>
      <c r="AN78" s="1" t="str">
        <f t="shared" si="26"/>
        <v xml:space="preserve"> </v>
      </c>
      <c r="AO78" t="s">
        <v>1375</v>
      </c>
      <c r="AP78" t="s">
        <v>2359</v>
      </c>
      <c r="AQ78" s="22">
        <v>-112.28893473630693</v>
      </c>
      <c r="AR78" s="21">
        <v>-33.880433361874005</v>
      </c>
      <c r="AS78">
        <v>25.348189415041777</v>
      </c>
      <c r="AT78">
        <v>112.28893473630693</v>
      </c>
      <c r="AU78">
        <v>33.880433361874005</v>
      </c>
      <c r="AV78" t="s">
        <v>3449</v>
      </c>
    </row>
    <row r="79" spans="1:48" x14ac:dyDescent="0.25">
      <c r="A79" s="14">
        <v>8.1999999999999903E-10</v>
      </c>
      <c r="B79" t="s">
        <v>1376</v>
      </c>
      <c r="C79" s="4">
        <v>9</v>
      </c>
      <c r="D79" s="4">
        <v>0</v>
      </c>
      <c r="E79" s="4">
        <v>6</v>
      </c>
      <c r="F79" s="4">
        <v>15</v>
      </c>
      <c r="G79" s="4">
        <v>2600</v>
      </c>
      <c r="H79" s="4">
        <v>2231</v>
      </c>
      <c r="I79" s="34">
        <v>18430.350788584539</v>
      </c>
      <c r="J79" s="35">
        <v>17.631764045743008</v>
      </c>
      <c r="K79" s="35">
        <v>14.645353989562476</v>
      </c>
      <c r="L79" s="35">
        <v>11.140884134261617</v>
      </c>
      <c r="M79" s="35">
        <v>9.8903632663462684</v>
      </c>
      <c r="N79" s="4">
        <v>126.533</v>
      </c>
      <c r="O79" s="4">
        <v>47.870749094308742</v>
      </c>
      <c r="P79" s="35">
        <v>2.9230838189152846</v>
      </c>
      <c r="Q79" s="36" t="str">
        <f t="shared" si="29"/>
        <v xml:space="preserve"> </v>
      </c>
      <c r="R79" s="36" t="str">
        <f t="shared" si="30"/>
        <v xml:space="preserve"> </v>
      </c>
      <c r="S79" s="37">
        <f t="shared" si="31"/>
        <v>0.16539668392174817</v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20"/>
        <v xml:space="preserve"> </v>
      </c>
      <c r="Z79" s="1" t="str">
        <f t="shared" si="37"/>
        <v xml:space="preserve"> </v>
      </c>
      <c r="AA79" s="1" t="str">
        <f t="shared" si="21"/>
        <v xml:space="preserve"> </v>
      </c>
      <c r="AB79" s="1" t="str">
        <f t="shared" si="38"/>
        <v xml:space="preserve"> </v>
      </c>
      <c r="AC79" s="1">
        <f t="shared" si="28"/>
        <v>58</v>
      </c>
      <c r="AD79" s="1" t="str">
        <f t="shared" si="39"/>
        <v xml:space="preserve"> </v>
      </c>
      <c r="AE79" s="1" t="str">
        <f t="shared" si="25"/>
        <v xml:space="preserve"> </v>
      </c>
      <c r="AF79" s="1" t="str">
        <f t="shared" si="25"/>
        <v xml:space="preserve"> </v>
      </c>
      <c r="AG79" s="38" t="str">
        <f t="shared" si="40"/>
        <v xml:space="preserve"> </v>
      </c>
      <c r="AH79" s="38" t="str">
        <f t="shared" si="41"/>
        <v xml:space="preserve"> </v>
      </c>
      <c r="AI79" s="1" t="str">
        <f t="shared" si="27"/>
        <v xml:space="preserve"> </v>
      </c>
      <c r="AJ79" s="1" t="str">
        <f t="shared" si="27"/>
        <v xml:space="preserve"> </v>
      </c>
      <c r="AK79" s="25" t="str">
        <f t="shared" si="42"/>
        <v xml:space="preserve"> </v>
      </c>
      <c r="AL79" s="25" t="str">
        <f t="shared" si="43"/>
        <v xml:space="preserve"> </v>
      </c>
      <c r="AM79" s="1" t="str">
        <f t="shared" si="26"/>
        <v xml:space="preserve"> </v>
      </c>
      <c r="AN79" s="1" t="str">
        <f t="shared" si="26"/>
        <v xml:space="preserve"> </v>
      </c>
      <c r="AO79" t="s">
        <v>1376</v>
      </c>
      <c r="AP79" t="s">
        <v>2409</v>
      </c>
      <c r="AQ79" s="22">
        <v>-4.6132996936178339</v>
      </c>
      <c r="AR79" s="21">
        <v>7.9431775148506851</v>
      </c>
      <c r="AS79">
        <v>16.539668310174815</v>
      </c>
      <c r="AT79">
        <v>4.6132996936178339</v>
      </c>
      <c r="AU79">
        <v>-7.9431775148506851</v>
      </c>
      <c r="AV79" t="s">
        <v>3450</v>
      </c>
    </row>
    <row r="80" spans="1:48" x14ac:dyDescent="0.25">
      <c r="A80" s="14">
        <v>8.2999999999999899E-10</v>
      </c>
      <c r="B80" t="s">
        <v>1377</v>
      </c>
      <c r="C80" s="4">
        <v>5</v>
      </c>
      <c r="D80" s="4">
        <v>0</v>
      </c>
      <c r="E80" s="4">
        <v>2</v>
      </c>
      <c r="F80" s="4">
        <v>7</v>
      </c>
      <c r="G80" s="4">
        <v>2400</v>
      </c>
      <c r="H80" s="4">
        <v>2160</v>
      </c>
      <c r="I80" s="34">
        <v>4366.4723733286628</v>
      </c>
      <c r="J80" s="35" t="s">
        <v>2161</v>
      </c>
      <c r="K80" s="35">
        <v>22.77063852665535</v>
      </c>
      <c r="L80" s="35">
        <v>25.213974868084644</v>
      </c>
      <c r="M80" s="35">
        <v>20.518304559539622</v>
      </c>
      <c r="N80" s="4">
        <v>94.859000000000009</v>
      </c>
      <c r="O80" s="4">
        <v>773.4714548802948</v>
      </c>
      <c r="P80" s="35">
        <v>2.3611111111111112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 xml:space="preserve"> </v>
      </c>
      <c r="V80" s="37" t="str">
        <f t="shared" si="34"/>
        <v xml:space="preserve"> </v>
      </c>
      <c r="W80" s="37" t="str">
        <f t="shared" si="35"/>
        <v/>
      </c>
      <c r="X80" s="37" t="str">
        <f t="shared" si="36"/>
        <v/>
      </c>
      <c r="Y80" s="1" t="str">
        <f t="shared" si="20"/>
        <v xml:space="preserve"> </v>
      </c>
      <c r="Z80" s="1" t="str">
        <f t="shared" si="37"/>
        <v xml:space="preserve"> </v>
      </c>
      <c r="AA80" s="1" t="str">
        <f t="shared" si="21"/>
        <v xml:space="preserve"> </v>
      </c>
      <c r="AB80" s="1" t="str">
        <f t="shared" si="38"/>
        <v xml:space="preserve"> </v>
      </c>
      <c r="AC80" s="1" t="str">
        <f t="shared" si="28"/>
        <v xml:space="preserve"> </v>
      </c>
      <c r="AD80" s="1" t="str">
        <f t="shared" si="39"/>
        <v xml:space="preserve"> </v>
      </c>
      <c r="AE80" s="1" t="str">
        <f t="shared" si="25"/>
        <v xml:space="preserve"> </v>
      </c>
      <c r="AF80" s="1" t="str">
        <f t="shared" si="25"/>
        <v xml:space="preserve"> </v>
      </c>
      <c r="AG80" s="38" t="str">
        <f t="shared" si="40"/>
        <v xml:space="preserve"> </v>
      </c>
      <c r="AH80" s="38" t="str">
        <f t="shared" si="41"/>
        <v xml:space="preserve"> </v>
      </c>
      <c r="AI80" s="1" t="str">
        <f t="shared" si="27"/>
        <v xml:space="preserve"> </v>
      </c>
      <c r="AJ80" s="1" t="str">
        <f t="shared" si="27"/>
        <v xml:space="preserve"> </v>
      </c>
      <c r="AK80" s="25" t="str">
        <f t="shared" si="42"/>
        <v xml:space="preserve"> </v>
      </c>
      <c r="AL80" s="25" t="str">
        <f t="shared" si="43"/>
        <v xml:space="preserve"> </v>
      </c>
      <c r="AM80" s="1" t="str">
        <f t="shared" si="26"/>
        <v xml:space="preserve"> </v>
      </c>
      <c r="AN80" s="1" t="str">
        <f t="shared" si="26"/>
        <v xml:space="preserve"> </v>
      </c>
      <c r="AO80" t="s">
        <v>1377</v>
      </c>
      <c r="AP80" t="s">
        <v>3315</v>
      </c>
      <c r="AQ80" s="22" t="e">
        <v>#VALUE!</v>
      </c>
      <c r="AR80" s="21">
        <v>-108.34238832429261</v>
      </c>
      <c r="AS80">
        <v>11.111111111111116</v>
      </c>
      <c r="AT80" t="e">
        <v>#VALUE!</v>
      </c>
      <c r="AU80">
        <v>108.34238832429261</v>
      </c>
      <c r="AV80" t="s">
        <v>3451</v>
      </c>
    </row>
    <row r="81" spans="1:48" x14ac:dyDescent="0.25">
      <c r="A81" s="14">
        <v>8.3999999999999896E-10</v>
      </c>
      <c r="B81" t="s">
        <v>1378</v>
      </c>
      <c r="C81" s="4">
        <v>4</v>
      </c>
      <c r="D81" s="4">
        <v>0</v>
      </c>
      <c r="E81" s="4">
        <v>11</v>
      </c>
      <c r="F81" s="4">
        <v>15</v>
      </c>
      <c r="G81" s="4">
        <v>2250</v>
      </c>
      <c r="H81" s="4">
        <v>2202.5</v>
      </c>
      <c r="I81" s="34">
        <v>39813.810776395716</v>
      </c>
      <c r="J81" s="35">
        <v>14.11696086349011</v>
      </c>
      <c r="K81" s="35">
        <v>11.99723287432456</v>
      </c>
      <c r="L81" s="35">
        <v>8.2051622165180351</v>
      </c>
      <c r="M81" s="35">
        <v>7.5360668139132869</v>
      </c>
      <c r="N81" s="4">
        <v>156.018</v>
      </c>
      <c r="O81" s="4">
        <v>-10.785681610247023</v>
      </c>
      <c r="P81" s="35">
        <v>5.8931668558456298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>
        <f t="shared" si="34"/>
        <v>-0.16240833659980436</v>
      </c>
      <c r="W81" s="37" t="str">
        <f t="shared" si="35"/>
        <v/>
      </c>
      <c r="X81" s="37">
        <f t="shared" si="36"/>
        <v>-0.32200967847340711</v>
      </c>
      <c r="Y81" s="1" t="str">
        <f t="shared" si="20"/>
        <v xml:space="preserve"> </v>
      </c>
      <c r="Z81" s="1">
        <f t="shared" si="37"/>
        <v>50</v>
      </c>
      <c r="AA81" s="1" t="str">
        <f t="shared" si="21"/>
        <v xml:space="preserve"> </v>
      </c>
      <c r="AB81" s="1">
        <f t="shared" si="38"/>
        <v>53</v>
      </c>
      <c r="AC81" s="1" t="str">
        <f t="shared" si="28"/>
        <v xml:space="preserve"> </v>
      </c>
      <c r="AD81" s="1" t="str">
        <f t="shared" si="39"/>
        <v xml:space="preserve"> </v>
      </c>
      <c r="AE81" s="1" t="str">
        <f t="shared" si="25"/>
        <v xml:space="preserve"> </v>
      </c>
      <c r="AF81" s="1" t="str">
        <f t="shared" si="25"/>
        <v xml:space="preserve"> </v>
      </c>
      <c r="AG81" s="38">
        <f t="shared" si="40"/>
        <v>5.8931668566856299</v>
      </c>
      <c r="AH81" s="38" t="str">
        <f t="shared" si="41"/>
        <v xml:space="preserve"> </v>
      </c>
      <c r="AI81" s="1">
        <f t="shared" si="27"/>
        <v>2</v>
      </c>
      <c r="AJ81" s="1" t="str">
        <f t="shared" si="27"/>
        <v xml:space="preserve"> </v>
      </c>
      <c r="AK81" s="25" t="str">
        <f t="shared" si="42"/>
        <v xml:space="preserve"> </v>
      </c>
      <c r="AL81" s="25" t="str">
        <f t="shared" si="43"/>
        <v xml:space="preserve"> </v>
      </c>
      <c r="AM81" s="1" t="str">
        <f t="shared" si="26"/>
        <v xml:space="preserve"> </v>
      </c>
      <c r="AN81" s="1" t="str">
        <f t="shared" si="26"/>
        <v xml:space="preserve"> </v>
      </c>
      <c r="AO81" t="s">
        <v>1378</v>
      </c>
      <c r="AP81" t="s">
        <v>2696</v>
      </c>
      <c r="AQ81" s="22">
        <v>16.240833659980435</v>
      </c>
      <c r="AR81" s="21">
        <v>32.200967847340713</v>
      </c>
      <c r="AS81">
        <v>2.156640181611813</v>
      </c>
      <c r="AT81">
        <v>-16.240833659980435</v>
      </c>
      <c r="AU81">
        <v>-32.200967847340713</v>
      </c>
      <c r="AV81" t="s">
        <v>3452</v>
      </c>
    </row>
    <row r="82" spans="1:48" x14ac:dyDescent="0.25">
      <c r="A82" s="14">
        <v>8.4999999999999893E-10</v>
      </c>
      <c r="B82" t="s">
        <v>1379</v>
      </c>
      <c r="C82" s="4">
        <v>6</v>
      </c>
      <c r="D82" s="4">
        <v>2</v>
      </c>
      <c r="E82" s="4">
        <v>7</v>
      </c>
      <c r="F82" s="4">
        <v>15</v>
      </c>
      <c r="G82" s="4">
        <v>2400</v>
      </c>
      <c r="H82" s="4">
        <v>2207.5</v>
      </c>
      <c r="I82" s="34">
        <v>15346.671628835549</v>
      </c>
      <c r="J82" s="35">
        <v>18.805799768281879</v>
      </c>
      <c r="K82" s="35">
        <v>10.813816211661775</v>
      </c>
      <c r="L82" s="35">
        <v>3.6906392368149508</v>
      </c>
      <c r="M82" s="35">
        <v>2.7575003123542983</v>
      </c>
      <c r="N82" s="4">
        <v>204.137</v>
      </c>
      <c r="O82" s="4">
        <v>104.60759747419064</v>
      </c>
      <c r="P82" s="35">
        <v>2.560951302378256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>
        <f t="shared" si="36"/>
        <v>-0.69504348399480209</v>
      </c>
      <c r="Y82" s="1" t="str">
        <f t="shared" si="20"/>
        <v xml:space="preserve"> </v>
      </c>
      <c r="Z82" s="1" t="str">
        <f t="shared" si="37"/>
        <v xml:space="preserve"> </v>
      </c>
      <c r="AA82" s="1" t="str">
        <f t="shared" si="21"/>
        <v xml:space="preserve"> </v>
      </c>
      <c r="AB82" s="1">
        <f t="shared" si="38"/>
        <v>2</v>
      </c>
      <c r="AC82" s="1" t="str">
        <f t="shared" si="28"/>
        <v xml:space="preserve"> </v>
      </c>
      <c r="AD82" s="1" t="str">
        <f t="shared" si="39"/>
        <v xml:space="preserve"> </v>
      </c>
      <c r="AE82" s="1" t="str">
        <f t="shared" si="25"/>
        <v xml:space="preserve"> </v>
      </c>
      <c r="AF82" s="1" t="str">
        <f t="shared" si="25"/>
        <v xml:space="preserve"> </v>
      </c>
      <c r="AG82" s="38" t="str">
        <f t="shared" si="40"/>
        <v xml:space="preserve"> </v>
      </c>
      <c r="AH82" s="38" t="str">
        <f t="shared" si="41"/>
        <v xml:space="preserve"> </v>
      </c>
      <c r="AI82" s="1" t="str">
        <f t="shared" si="27"/>
        <v xml:space="preserve"> </v>
      </c>
      <c r="AJ82" s="1" t="str">
        <f t="shared" si="27"/>
        <v xml:space="preserve"> </v>
      </c>
      <c r="AK82" s="25" t="str">
        <f t="shared" si="42"/>
        <v xml:space="preserve"> </v>
      </c>
      <c r="AL82" s="25" t="str">
        <f t="shared" si="43"/>
        <v xml:space="preserve"> </v>
      </c>
      <c r="AM82" s="1" t="str">
        <f t="shared" si="26"/>
        <v xml:space="preserve"> </v>
      </c>
      <c r="AN82" s="1" t="str">
        <f t="shared" si="26"/>
        <v xml:space="preserve"> </v>
      </c>
      <c r="AO82" t="s">
        <v>1379</v>
      </c>
      <c r="AP82" t="s">
        <v>2226</v>
      </c>
      <c r="AQ82" s="22">
        <v>-11.579122884895487</v>
      </c>
      <c r="AR82" s="21">
        <v>69.504348399480207</v>
      </c>
      <c r="AS82">
        <v>8.720271800679491</v>
      </c>
      <c r="AT82">
        <v>11.579122884895487</v>
      </c>
      <c r="AU82">
        <v>-69.504348399480207</v>
      </c>
      <c r="AV82" t="s">
        <v>3453</v>
      </c>
    </row>
    <row r="83" spans="1:48" x14ac:dyDescent="0.25">
      <c r="A83" s="14">
        <v>8.5999999999999889E-10</v>
      </c>
      <c r="B83" t="s">
        <v>1380</v>
      </c>
      <c r="C83" s="4">
        <v>4</v>
      </c>
      <c r="D83" s="4">
        <v>0</v>
      </c>
      <c r="E83" s="4">
        <v>5</v>
      </c>
      <c r="F83" s="4">
        <v>9</v>
      </c>
      <c r="G83" s="4">
        <v>2225</v>
      </c>
      <c r="H83" s="4">
        <v>1928</v>
      </c>
      <c r="I83" s="34">
        <v>5614.8294623555676</v>
      </c>
      <c r="J83" s="35">
        <v>17.597181530261128</v>
      </c>
      <c r="K83" s="35">
        <v>11.988484091008015</v>
      </c>
      <c r="L83" s="35">
        <v>7.6973053414828598</v>
      </c>
      <c r="M83" s="35">
        <v>6.0500969186551705</v>
      </c>
      <c r="N83" s="4">
        <v>160.821</v>
      </c>
      <c r="O83" s="4">
        <v>32.243236575939477</v>
      </c>
      <c r="P83" s="35">
        <v>1.5848547717842323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0.15404564401352686</v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-0.3639737538821084</v>
      </c>
      <c r="Y83" s="1" t="str">
        <f t="shared" si="20"/>
        <v xml:space="preserve"> </v>
      </c>
      <c r="Z83" s="1" t="str">
        <f t="shared" si="37"/>
        <v xml:space="preserve"> </v>
      </c>
      <c r="AA83" s="1" t="str">
        <f t="shared" si="21"/>
        <v xml:space="preserve"> </v>
      </c>
      <c r="AB83" s="1">
        <f t="shared" si="38"/>
        <v>42</v>
      </c>
      <c r="AC83" s="1">
        <f t="shared" si="28"/>
        <v>69</v>
      </c>
      <c r="AD83" s="1" t="str">
        <f t="shared" si="39"/>
        <v xml:space="preserve"> </v>
      </c>
      <c r="AE83" s="1" t="str">
        <f t="shared" si="25"/>
        <v xml:space="preserve"> </v>
      </c>
      <c r="AF83" s="1" t="str">
        <f t="shared" si="25"/>
        <v xml:space="preserve"> </v>
      </c>
      <c r="AG83" s="38" t="str">
        <f t="shared" si="40"/>
        <v xml:space="preserve"> </v>
      </c>
      <c r="AH83" s="38" t="str">
        <f t="shared" si="41"/>
        <v xml:space="preserve"> </v>
      </c>
      <c r="AI83" s="1" t="str">
        <f t="shared" si="27"/>
        <v xml:space="preserve"> </v>
      </c>
      <c r="AJ83" s="1" t="str">
        <f t="shared" si="27"/>
        <v xml:space="preserve"> </v>
      </c>
      <c r="AK83" s="25" t="str">
        <f t="shared" si="42"/>
        <v xml:space="preserve"> </v>
      </c>
      <c r="AL83" s="25" t="str">
        <f t="shared" si="43"/>
        <v xml:space="preserve"> </v>
      </c>
      <c r="AM83" s="1" t="str">
        <f t="shared" si="26"/>
        <v xml:space="preserve"> </v>
      </c>
      <c r="AN83" s="1" t="str">
        <f t="shared" si="26"/>
        <v xml:space="preserve"> </v>
      </c>
      <c r="AO83" t="s">
        <v>1380</v>
      </c>
      <c r="AP83" t="s">
        <v>2200</v>
      </c>
      <c r="AQ83" s="22">
        <v>-4.4081136982245583</v>
      </c>
      <c r="AR83" s="21">
        <v>36.39737538821084</v>
      </c>
      <c r="AS83">
        <v>15.404564315352687</v>
      </c>
      <c r="AT83">
        <v>4.4081136982245583</v>
      </c>
      <c r="AU83">
        <v>-36.39737538821084</v>
      </c>
      <c r="AV83" t="s">
        <v>3454</v>
      </c>
    </row>
    <row r="84" spans="1:48" x14ac:dyDescent="0.25">
      <c r="A84" s="14">
        <v>8.6999999999999886E-10</v>
      </c>
      <c r="B84" t="s">
        <v>1381</v>
      </c>
      <c r="C84" s="4">
        <v>2</v>
      </c>
      <c r="D84" s="4">
        <v>0</v>
      </c>
      <c r="E84" s="4">
        <v>4</v>
      </c>
      <c r="F84" s="4">
        <v>6</v>
      </c>
      <c r="G84" s="4">
        <v>2000</v>
      </c>
      <c r="H84" s="4">
        <v>1687</v>
      </c>
      <c r="I84" s="34">
        <v>4095.8925422083735</v>
      </c>
      <c r="J84" s="35">
        <v>21.022854721730681</v>
      </c>
      <c r="K84" s="35">
        <v>24.104476545644193</v>
      </c>
      <c r="L84" s="35">
        <v>8.3522639593908625</v>
      </c>
      <c r="M84" s="35">
        <v>8.9912349726775957</v>
      </c>
      <c r="N84" s="4">
        <v>69.986999999999995</v>
      </c>
      <c r="O84" s="4">
        <v>-2.7958333333333405</v>
      </c>
      <c r="P84" s="35">
        <v>2.0154119739181979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0.18553645611599881</v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>
        <f t="shared" si="36"/>
        <v>-0.30985470148261784</v>
      </c>
      <c r="Y84" s="1" t="str">
        <f t="shared" si="20"/>
        <v xml:space="preserve"> </v>
      </c>
      <c r="Z84" s="1" t="str">
        <f t="shared" si="37"/>
        <v xml:space="preserve"> </v>
      </c>
      <c r="AA84" s="1" t="str">
        <f t="shared" si="21"/>
        <v xml:space="preserve"> </v>
      </c>
      <c r="AB84" s="1">
        <f t="shared" si="38"/>
        <v>56</v>
      </c>
      <c r="AC84" s="1">
        <f t="shared" si="28"/>
        <v>44</v>
      </c>
      <c r="AD84" s="1" t="str">
        <f t="shared" si="39"/>
        <v xml:space="preserve"> </v>
      </c>
      <c r="AE84" s="1" t="str">
        <f t="shared" si="25"/>
        <v xml:space="preserve"> </v>
      </c>
      <c r="AF84" s="1" t="str">
        <f t="shared" si="25"/>
        <v xml:space="preserve"> </v>
      </c>
      <c r="AG84" s="38" t="str">
        <f t="shared" si="40"/>
        <v xml:space="preserve"> </v>
      </c>
      <c r="AH84" s="38" t="str">
        <f t="shared" si="41"/>
        <v xml:space="preserve"> </v>
      </c>
      <c r="AI84" s="1" t="str">
        <f t="shared" si="27"/>
        <v xml:space="preserve"> </v>
      </c>
      <c r="AJ84" s="1" t="str">
        <f t="shared" si="27"/>
        <v xml:space="preserve"> </v>
      </c>
      <c r="AK84" s="25" t="str">
        <f t="shared" si="42"/>
        <v xml:space="preserve"> </v>
      </c>
      <c r="AL84" s="25" t="str">
        <f t="shared" si="43"/>
        <v xml:space="preserve"> </v>
      </c>
      <c r="AM84" s="1" t="str">
        <f t="shared" si="26"/>
        <v xml:space="preserve"> </v>
      </c>
      <c r="AN84" s="1" t="str">
        <f t="shared" si="26"/>
        <v xml:space="preserve"> </v>
      </c>
      <c r="AO84" t="s">
        <v>1381</v>
      </c>
      <c r="AP84" t="s">
        <v>3064</v>
      </c>
      <c r="AQ84" s="22">
        <v>-24.733418375729087</v>
      </c>
      <c r="AR84" s="21">
        <v>30.985470148261783</v>
      </c>
      <c r="AS84">
        <v>18.553645524599883</v>
      </c>
      <c r="AT84">
        <v>24.733418375729087</v>
      </c>
      <c r="AU84">
        <v>-30.985470148261783</v>
      </c>
      <c r="AV84" t="s">
        <v>3455</v>
      </c>
    </row>
    <row r="85" spans="1:48" x14ac:dyDescent="0.25">
      <c r="A85" s="14">
        <v>8.7999999999999882E-10</v>
      </c>
      <c r="B85" t="s">
        <v>1382</v>
      </c>
      <c r="C85" s="4">
        <v>7</v>
      </c>
      <c r="D85" s="4">
        <v>0</v>
      </c>
      <c r="E85" s="4">
        <v>4</v>
      </c>
      <c r="F85" s="4">
        <v>11</v>
      </c>
      <c r="G85" s="4">
        <v>2300</v>
      </c>
      <c r="H85" s="4">
        <v>1913</v>
      </c>
      <c r="I85" s="34">
        <v>4478.5521621067546</v>
      </c>
      <c r="J85" s="35">
        <v>35.12347379050766</v>
      </c>
      <c r="K85" s="35">
        <v>21.774266982334726</v>
      </c>
      <c r="L85" s="35">
        <v>14.678229923071392</v>
      </c>
      <c r="M85" s="35">
        <v>9.9894556574923552</v>
      </c>
      <c r="N85" s="4">
        <v>87.856000000000009</v>
      </c>
      <c r="O85" s="4">
        <v>77.415185783521807</v>
      </c>
      <c r="P85" s="35">
        <v>2.3523261892315737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0.20230005315391533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20"/>
        <v xml:space="preserve"> </v>
      </c>
      <c r="Z85" s="1" t="str">
        <f t="shared" si="37"/>
        <v xml:space="preserve"> </v>
      </c>
      <c r="AA85" s="1" t="str">
        <f t="shared" si="21"/>
        <v xml:space="preserve"> </v>
      </c>
      <c r="AB85" s="1" t="str">
        <f t="shared" si="38"/>
        <v xml:space="preserve"> </v>
      </c>
      <c r="AC85" s="1">
        <f t="shared" si="28"/>
        <v>38</v>
      </c>
      <c r="AD85" s="1" t="str">
        <f t="shared" si="39"/>
        <v xml:space="preserve"> </v>
      </c>
      <c r="AE85" s="1" t="str">
        <f t="shared" si="25"/>
        <v xml:space="preserve"> </v>
      </c>
      <c r="AF85" s="1" t="str">
        <f t="shared" si="25"/>
        <v xml:space="preserve"> </v>
      </c>
      <c r="AG85" s="38" t="str">
        <f t="shared" si="40"/>
        <v xml:space="preserve"> </v>
      </c>
      <c r="AH85" s="38" t="str">
        <f t="shared" si="41"/>
        <v xml:space="preserve"> </v>
      </c>
      <c r="AI85" s="1" t="str">
        <f t="shared" si="27"/>
        <v xml:space="preserve"> </v>
      </c>
      <c r="AJ85" s="1" t="str">
        <f t="shared" si="27"/>
        <v xml:space="preserve"> </v>
      </c>
      <c r="AK85" s="25" t="str">
        <f t="shared" si="42"/>
        <v xml:space="preserve"> </v>
      </c>
      <c r="AL85" s="25" t="str">
        <f t="shared" si="43"/>
        <v xml:space="preserve"> </v>
      </c>
      <c r="AM85" s="1" t="str">
        <f t="shared" si="26"/>
        <v xml:space="preserve"> </v>
      </c>
      <c r="AN85" s="1" t="str">
        <f t="shared" si="26"/>
        <v xml:space="preserve"> </v>
      </c>
      <c r="AO85" t="s">
        <v>1382</v>
      </c>
      <c r="AP85" t="s">
        <v>2311</v>
      </c>
      <c r="AQ85" s="22">
        <v>-108.39562509994272</v>
      </c>
      <c r="AR85" s="21">
        <v>-21.285814495542766</v>
      </c>
      <c r="AS85">
        <v>20.230005227391533</v>
      </c>
      <c r="AT85">
        <v>108.39562509994272</v>
      </c>
      <c r="AU85">
        <v>21.285814495542766</v>
      </c>
      <c r="AV85" t="s">
        <v>3456</v>
      </c>
    </row>
    <row r="86" spans="1:48" x14ac:dyDescent="0.25">
      <c r="A86" s="14">
        <v>8.8999999999999879E-10</v>
      </c>
      <c r="B86" t="s">
        <v>1383</v>
      </c>
      <c r="C86" s="4">
        <v>1</v>
      </c>
      <c r="D86" s="4">
        <v>5</v>
      </c>
      <c r="E86" s="4">
        <v>4</v>
      </c>
      <c r="F86" s="4">
        <v>10</v>
      </c>
      <c r="G86" s="4">
        <v>1800</v>
      </c>
      <c r="H86" s="4">
        <v>2246</v>
      </c>
      <c r="I86" s="34">
        <v>8077.4019415587036</v>
      </c>
      <c r="J86" s="35">
        <v>30.119350945420408</v>
      </c>
      <c r="K86" s="35">
        <v>17.762663608683617</v>
      </c>
      <c r="L86" s="35">
        <v>11.614746327916755</v>
      </c>
      <c r="M86" s="35">
        <v>11.304960920538427</v>
      </c>
      <c r="N86" s="4">
        <v>126.44500000000001</v>
      </c>
      <c r="O86" s="4">
        <v>-10.639575971731444</v>
      </c>
      <c r="P86" s="35">
        <v>1.2466607301869992</v>
      </c>
      <c r="Q86" s="36" t="str">
        <f t="shared" si="29"/>
        <v/>
      </c>
      <c r="R86" s="36">
        <f t="shared" si="30"/>
        <v>50.000000000889997</v>
      </c>
      <c r="S86" s="37" t="str">
        <f t="shared" si="31"/>
        <v/>
      </c>
      <c r="T86" s="37" t="str">
        <f t="shared" si="32"/>
        <v/>
      </c>
      <c r="U86" s="37" t="str">
        <f t="shared" si="33"/>
        <v/>
      </c>
      <c r="V86" s="37" t="str">
        <f t="shared" si="34"/>
        <v/>
      </c>
      <c r="W86" s="37" t="str">
        <f t="shared" si="35"/>
        <v/>
      </c>
      <c r="X86" s="37" t="str">
        <f t="shared" si="36"/>
        <v/>
      </c>
      <c r="Y86" s="1" t="str">
        <f t="shared" si="20"/>
        <v xml:space="preserve"> </v>
      </c>
      <c r="Z86" s="1" t="str">
        <f t="shared" si="37"/>
        <v xml:space="preserve"> </v>
      </c>
      <c r="AA86" s="1" t="str">
        <f t="shared" si="21"/>
        <v xml:space="preserve"> </v>
      </c>
      <c r="AB86" s="1" t="str">
        <f t="shared" si="38"/>
        <v xml:space="preserve"> </v>
      </c>
      <c r="AC86" s="1" t="str">
        <f t="shared" si="28"/>
        <v xml:space="preserve"> </v>
      </c>
      <c r="AD86" s="1" t="str">
        <f t="shared" si="39"/>
        <v xml:space="preserve"> </v>
      </c>
      <c r="AE86" s="1" t="str">
        <f t="shared" si="25"/>
        <v xml:space="preserve"> </v>
      </c>
      <c r="AF86" s="1">
        <f t="shared" si="25"/>
        <v>4</v>
      </c>
      <c r="AG86" s="38" t="str">
        <f t="shared" si="40"/>
        <v xml:space="preserve"> </v>
      </c>
      <c r="AH86" s="38" t="str">
        <f t="shared" si="41"/>
        <v xml:space="preserve"> </v>
      </c>
      <c r="AI86" s="1" t="str">
        <f t="shared" si="27"/>
        <v xml:space="preserve"> </v>
      </c>
      <c r="AJ86" s="1" t="str">
        <f t="shared" si="27"/>
        <v xml:space="preserve"> </v>
      </c>
      <c r="AK86" s="25" t="str">
        <f t="shared" si="42"/>
        <v xml:space="preserve"> </v>
      </c>
      <c r="AL86" s="25" t="str">
        <f t="shared" si="43"/>
        <v xml:space="preserve"> </v>
      </c>
      <c r="AM86" s="1" t="str">
        <f t="shared" si="26"/>
        <v xml:space="preserve"> </v>
      </c>
      <c r="AN86" s="1" t="str">
        <f t="shared" si="26"/>
        <v xml:space="preserve"> </v>
      </c>
      <c r="AO86" t="s">
        <v>1383</v>
      </c>
      <c r="AP86" t="s">
        <v>2210</v>
      </c>
      <c r="AQ86" s="22">
        <v>-78.705016631121637</v>
      </c>
      <c r="AR86" s="21">
        <v>4.0276671013115273</v>
      </c>
      <c r="AS86">
        <v>-19.85752448797863</v>
      </c>
      <c r="AT86">
        <v>78.705016631121637</v>
      </c>
      <c r="AU86">
        <v>-4.0276671013115273</v>
      </c>
      <c r="AV86" t="s">
        <v>3457</v>
      </c>
    </row>
    <row r="87" spans="1:48" x14ac:dyDescent="0.25">
      <c r="A87" s="14">
        <v>8.9999999999999875E-10</v>
      </c>
      <c r="B87" t="s">
        <v>1384</v>
      </c>
      <c r="C87" s="4">
        <v>0</v>
      </c>
      <c r="D87" s="4">
        <v>6</v>
      </c>
      <c r="E87" s="4">
        <v>5</v>
      </c>
      <c r="F87" s="4">
        <v>11</v>
      </c>
      <c r="G87" s="4">
        <v>1550</v>
      </c>
      <c r="H87" s="4">
        <v>1863</v>
      </c>
      <c r="I87" s="34">
        <v>10304.30387511974</v>
      </c>
      <c r="J87" s="35">
        <v>21.863117870722434</v>
      </c>
      <c r="K87" s="35">
        <v>17.315252851021906</v>
      </c>
      <c r="L87" s="35">
        <v>10.469576010798125</v>
      </c>
      <c r="M87" s="35">
        <v>9.3265962139201566</v>
      </c>
      <c r="N87" s="4">
        <v>107.593</v>
      </c>
      <c r="O87" s="4">
        <v>23.386467889908257</v>
      </c>
      <c r="P87" s="35">
        <v>1.4075147611379497</v>
      </c>
      <c r="Q87" s="36" t="str">
        <f t="shared" si="29"/>
        <v/>
      </c>
      <c r="R87" s="36">
        <f t="shared" si="30"/>
        <v>54.545454546354549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/>
      </c>
      <c r="X87" s="37">
        <f t="shared" si="36"/>
        <v>-0.1349017827437462</v>
      </c>
      <c r="Y87" s="1" t="str">
        <f t="shared" ref="Y87:Y150" si="44">IF(ISERROR((RANK(U87,U$7:U$184,0)))=TRUE," ",((RANK(U87,U$7:U$184,0))))</f>
        <v xml:space="preserve"> </v>
      </c>
      <c r="Z87" s="1" t="str">
        <f t="shared" si="37"/>
        <v xml:space="preserve"> </v>
      </c>
      <c r="AA87" s="1" t="str">
        <f t="shared" ref="AA87:AA150" si="45">IF(ISERROR((RANK(W87,W$7:W$184,0)))=TRUE," ",((RANK(W87,W$7:W$184,0))))</f>
        <v xml:space="preserve"> </v>
      </c>
      <c r="AB87" s="1">
        <f t="shared" si="38"/>
        <v>77</v>
      </c>
      <c r="AC87" s="1" t="str">
        <f t="shared" si="28"/>
        <v xml:space="preserve"> </v>
      </c>
      <c r="AD87" s="1" t="str">
        <f t="shared" si="39"/>
        <v xml:space="preserve"> </v>
      </c>
      <c r="AE87" s="1" t="str">
        <f t="shared" si="25"/>
        <v xml:space="preserve"> </v>
      </c>
      <c r="AF87" s="1">
        <f t="shared" si="25"/>
        <v>3</v>
      </c>
      <c r="AG87" s="38" t="str">
        <f t="shared" si="40"/>
        <v xml:space="preserve"> </v>
      </c>
      <c r="AH87" s="38" t="str">
        <f t="shared" si="41"/>
        <v xml:space="preserve"> </v>
      </c>
      <c r="AI87" s="1" t="str">
        <f t="shared" si="27"/>
        <v xml:space="preserve"> </v>
      </c>
      <c r="AJ87" s="1" t="str">
        <f t="shared" si="27"/>
        <v xml:space="preserve"> </v>
      </c>
      <c r="AK87" s="25" t="str">
        <f t="shared" si="42"/>
        <v xml:space="preserve"> </v>
      </c>
      <c r="AL87" s="25" t="str">
        <f t="shared" si="43"/>
        <v xml:space="preserve"> </v>
      </c>
      <c r="AM87" s="1" t="str">
        <f t="shared" si="26"/>
        <v xml:space="preserve"> </v>
      </c>
      <c r="AN87" s="1" t="str">
        <f t="shared" si="26"/>
        <v xml:space="preserve"> </v>
      </c>
      <c r="AO87" t="s">
        <v>1384</v>
      </c>
      <c r="AP87" t="s">
        <v>2311</v>
      </c>
      <c r="AQ87" s="22">
        <v>-29.718892341857874</v>
      </c>
      <c r="AR87" s="21">
        <v>13.490178274374621</v>
      </c>
      <c r="AS87">
        <v>-16.800858829844334</v>
      </c>
      <c r="AT87">
        <v>29.718892341857874</v>
      </c>
      <c r="AU87">
        <v>-13.490178274374621</v>
      </c>
      <c r="AV87" t="s">
        <v>3458</v>
      </c>
    </row>
    <row r="88" spans="1:48" x14ac:dyDescent="0.25">
      <c r="A88" s="14">
        <v>9.0999999999999872E-10</v>
      </c>
      <c r="B88" t="s">
        <v>1385</v>
      </c>
      <c r="C88" s="4">
        <v>10</v>
      </c>
      <c r="D88" s="4">
        <v>2</v>
      </c>
      <c r="E88" s="4">
        <v>6</v>
      </c>
      <c r="F88" s="4">
        <v>18</v>
      </c>
      <c r="G88" s="4">
        <v>2400</v>
      </c>
      <c r="H88" s="4">
        <v>2342</v>
      </c>
      <c r="I88" s="34">
        <v>10704.667347556131</v>
      </c>
      <c r="J88" s="35">
        <v>38.584467363010312</v>
      </c>
      <c r="K88" s="35">
        <v>33.889475740518328</v>
      </c>
      <c r="L88" s="35">
        <v>13.830931796349663</v>
      </c>
      <c r="M88" s="35">
        <v>13.112335503847728</v>
      </c>
      <c r="N88" s="4">
        <v>60.698</v>
      </c>
      <c r="O88" s="4">
        <v>363.23742654353964</v>
      </c>
      <c r="P88" s="35">
        <v>0.47053800170794191</v>
      </c>
      <c r="Q88" s="36" t="str">
        <f t="shared" si="29"/>
        <v xml:space="preserve"> </v>
      </c>
      <c r="R88" s="36" t="str">
        <f t="shared" si="30"/>
        <v xml:space="preserve"> </v>
      </c>
      <c r="S88" s="37" t="str">
        <f t="shared" si="31"/>
        <v/>
      </c>
      <c r="T88" s="37" t="str">
        <f t="shared" si="32"/>
        <v/>
      </c>
      <c r="U88" s="37" t="str">
        <f t="shared" si="33"/>
        <v/>
      </c>
      <c r="V88" s="37" t="str">
        <f t="shared" si="34"/>
        <v/>
      </c>
      <c r="W88" s="37" t="str">
        <f t="shared" si="35"/>
        <v/>
      </c>
      <c r="X88" s="37" t="str">
        <f t="shared" si="36"/>
        <v/>
      </c>
      <c r="Y88" s="1" t="str">
        <f t="shared" si="44"/>
        <v xml:space="preserve"> </v>
      </c>
      <c r="Z88" s="1" t="str">
        <f t="shared" si="37"/>
        <v xml:space="preserve"> </v>
      </c>
      <c r="AA88" s="1" t="str">
        <f t="shared" si="45"/>
        <v xml:space="preserve"> </v>
      </c>
      <c r="AB88" s="1" t="str">
        <f t="shared" si="38"/>
        <v xml:space="preserve"> </v>
      </c>
      <c r="AC88" s="1" t="str">
        <f t="shared" si="28"/>
        <v xml:space="preserve"> </v>
      </c>
      <c r="AD88" s="1" t="str">
        <f t="shared" si="39"/>
        <v xml:space="preserve"> </v>
      </c>
      <c r="AE88" s="1" t="str">
        <f t="shared" si="25"/>
        <v xml:space="preserve"> </v>
      </c>
      <c r="AF88" s="1" t="str">
        <f t="shared" si="25"/>
        <v xml:space="preserve"> </v>
      </c>
      <c r="AG88" s="38" t="str">
        <f t="shared" si="40"/>
        <v xml:space="preserve"> </v>
      </c>
      <c r="AH88" s="38" t="str">
        <f t="shared" si="41"/>
        <v xml:space="preserve"> </v>
      </c>
      <c r="AI88" s="1" t="str">
        <f t="shared" si="27"/>
        <v xml:space="preserve"> </v>
      </c>
      <c r="AJ88" s="1" t="str">
        <f t="shared" si="27"/>
        <v xml:space="preserve"> </v>
      </c>
      <c r="AK88" s="25" t="str">
        <f t="shared" si="42"/>
        <v xml:space="preserve"> </v>
      </c>
      <c r="AL88" s="25" t="str">
        <f t="shared" si="43"/>
        <v xml:space="preserve"> </v>
      </c>
      <c r="AM88" s="1" t="str">
        <f t="shared" si="26"/>
        <v xml:space="preserve"> </v>
      </c>
      <c r="AN88" s="1" t="str">
        <f t="shared" si="26"/>
        <v xml:space="preserve"> </v>
      </c>
      <c r="AO88" t="s">
        <v>1385</v>
      </c>
      <c r="AP88" t="s">
        <v>2623</v>
      </c>
      <c r="AQ88" s="22">
        <v>-128.9304936983755</v>
      </c>
      <c r="AR88" s="21">
        <v>-14.284613127354294</v>
      </c>
      <c r="AS88">
        <v>2.4765157984628416</v>
      </c>
      <c r="AT88">
        <v>128.9304936983755</v>
      </c>
      <c r="AU88">
        <v>14.284613127354294</v>
      </c>
      <c r="AV88" t="s">
        <v>3459</v>
      </c>
    </row>
    <row r="89" spans="1:48" x14ac:dyDescent="0.25">
      <c r="A89" s="14">
        <v>9.1999999999999868E-10</v>
      </c>
      <c r="B89" t="s">
        <v>1386</v>
      </c>
      <c r="C89" s="4">
        <v>11</v>
      </c>
      <c r="D89" s="4">
        <v>0</v>
      </c>
      <c r="E89" s="4">
        <v>7</v>
      </c>
      <c r="F89" s="4">
        <v>18</v>
      </c>
      <c r="G89" s="4">
        <v>2250</v>
      </c>
      <c r="H89" s="4">
        <v>1907</v>
      </c>
      <c r="I89" s="34">
        <v>23983.639795557236</v>
      </c>
      <c r="J89" s="35">
        <v>19.482841409466598</v>
      </c>
      <c r="K89" s="35">
        <v>17.44100969453082</v>
      </c>
      <c r="L89" s="35">
        <v>17.008911963764756</v>
      </c>
      <c r="M89" s="35">
        <v>15.690034045653082</v>
      </c>
      <c r="N89" s="4">
        <v>109.34</v>
      </c>
      <c r="O89" s="4">
        <v>7.8942174856917307</v>
      </c>
      <c r="P89" s="35">
        <v>1.5793392763502885</v>
      </c>
      <c r="Q89" s="36" t="str">
        <f t="shared" si="29"/>
        <v xml:space="preserve"> </v>
      </c>
      <c r="R89" s="36" t="str">
        <f t="shared" si="30"/>
        <v xml:space="preserve"> </v>
      </c>
      <c r="S89" s="37">
        <f t="shared" si="31"/>
        <v>0.1798636611192658</v>
      </c>
      <c r="T89" s="37" t="str">
        <f t="shared" si="32"/>
        <v/>
      </c>
      <c r="U89" s="37" t="str">
        <f t="shared" si="33"/>
        <v/>
      </c>
      <c r="V89" s="37" t="str">
        <f t="shared" si="34"/>
        <v/>
      </c>
      <c r="W89" s="37" t="str">
        <f t="shared" si="35"/>
        <v/>
      </c>
      <c r="X89" s="37" t="str">
        <f t="shared" si="36"/>
        <v/>
      </c>
      <c r="Y89" s="1" t="str">
        <f t="shared" si="44"/>
        <v xml:space="preserve"> </v>
      </c>
      <c r="Z89" s="1" t="str">
        <f t="shared" si="37"/>
        <v xml:space="preserve"> </v>
      </c>
      <c r="AA89" s="1" t="str">
        <f t="shared" si="45"/>
        <v xml:space="preserve"> </v>
      </c>
      <c r="AB89" s="1" t="str">
        <f t="shared" si="38"/>
        <v xml:space="preserve"> </v>
      </c>
      <c r="AC89" s="1">
        <f t="shared" si="28"/>
        <v>47</v>
      </c>
      <c r="AD89" s="1" t="str">
        <f t="shared" si="39"/>
        <v xml:space="preserve"> </v>
      </c>
      <c r="AE89" s="1" t="str">
        <f t="shared" si="25"/>
        <v xml:space="preserve"> </v>
      </c>
      <c r="AF89" s="1" t="str">
        <f t="shared" si="25"/>
        <v xml:space="preserve"> </v>
      </c>
      <c r="AG89" s="38" t="str">
        <f t="shared" si="40"/>
        <v xml:space="preserve"> </v>
      </c>
      <c r="AH89" s="38" t="str">
        <f t="shared" si="41"/>
        <v xml:space="preserve"> </v>
      </c>
      <c r="AI89" s="1" t="str">
        <f t="shared" si="27"/>
        <v xml:space="preserve"> </v>
      </c>
      <c r="AJ89" s="1" t="str">
        <f t="shared" si="27"/>
        <v xml:space="preserve"> </v>
      </c>
      <c r="AK89" s="25" t="str">
        <f t="shared" si="42"/>
        <v xml:space="preserve"> </v>
      </c>
      <c r="AL89" s="25" t="str">
        <f t="shared" si="43"/>
        <v xml:space="preserve"> </v>
      </c>
      <c r="AM89" s="1" t="str">
        <f t="shared" si="26"/>
        <v xml:space="preserve"> </v>
      </c>
      <c r="AN89" s="1" t="str">
        <f t="shared" si="26"/>
        <v xml:space="preserve"> </v>
      </c>
      <c r="AO89" t="s">
        <v>1386</v>
      </c>
      <c r="AP89" t="s">
        <v>3460</v>
      </c>
      <c r="AQ89" s="22">
        <v>-15.596166212526462</v>
      </c>
      <c r="AR89" s="21">
        <v>-40.544176785624586</v>
      </c>
      <c r="AS89">
        <v>17.986366019926582</v>
      </c>
      <c r="AT89">
        <v>15.596166212526462</v>
      </c>
      <c r="AU89">
        <v>40.544176785624586</v>
      </c>
      <c r="AV89" t="s">
        <v>3461</v>
      </c>
    </row>
    <row r="90" spans="1:48" x14ac:dyDescent="0.25">
      <c r="A90" s="14">
        <v>9.2999999999999865E-10</v>
      </c>
      <c r="B90" t="s">
        <v>1387</v>
      </c>
      <c r="C90" s="4">
        <v>4</v>
      </c>
      <c r="D90" s="4">
        <v>0</v>
      </c>
      <c r="E90" s="4">
        <v>1</v>
      </c>
      <c r="F90" s="4">
        <v>5</v>
      </c>
      <c r="G90" s="4">
        <v>2050</v>
      </c>
      <c r="H90" s="4">
        <v>1588</v>
      </c>
      <c r="I90" s="34">
        <v>3228.5760224382366</v>
      </c>
      <c r="J90" s="35">
        <v>27.292257454670448</v>
      </c>
      <c r="K90" s="35">
        <v>11.626459713731375</v>
      </c>
      <c r="L90" s="35">
        <v>9.0545797922568454</v>
      </c>
      <c r="M90" s="35">
        <v>5.8219793564055857</v>
      </c>
      <c r="N90" s="4">
        <v>58.185000000000002</v>
      </c>
      <c r="O90" s="4">
        <v>1117.2594142259413</v>
      </c>
      <c r="P90" s="35">
        <v>1.8891687657430731</v>
      </c>
      <c r="Q90" s="36" t="str">
        <f t="shared" si="29"/>
        <v xml:space="preserve"> </v>
      </c>
      <c r="R90" s="36" t="str">
        <f t="shared" si="30"/>
        <v xml:space="preserve"> </v>
      </c>
      <c r="S90" s="37">
        <f t="shared" si="31"/>
        <v>0.29093199085443316</v>
      </c>
      <c r="T90" s="37" t="str">
        <f t="shared" si="32"/>
        <v/>
      </c>
      <c r="U90" s="37" t="str">
        <f t="shared" si="33"/>
        <v/>
      </c>
      <c r="V90" s="37" t="str">
        <f t="shared" si="34"/>
        <v/>
      </c>
      <c r="W90" s="37" t="str">
        <f t="shared" si="35"/>
        <v/>
      </c>
      <c r="X90" s="37">
        <f t="shared" si="36"/>
        <v>-0.25182253529589127</v>
      </c>
      <c r="Y90" s="1" t="str">
        <f t="shared" si="44"/>
        <v xml:space="preserve"> </v>
      </c>
      <c r="Z90" s="1" t="str">
        <f t="shared" si="37"/>
        <v xml:space="preserve"> </v>
      </c>
      <c r="AA90" s="1" t="str">
        <f t="shared" si="45"/>
        <v xml:space="preserve"> </v>
      </c>
      <c r="AB90" s="1">
        <f t="shared" si="38"/>
        <v>64</v>
      </c>
      <c r="AC90" s="1">
        <f t="shared" si="28"/>
        <v>12</v>
      </c>
      <c r="AD90" s="1" t="str">
        <f t="shared" si="39"/>
        <v xml:space="preserve"> </v>
      </c>
      <c r="AE90" s="1" t="str">
        <f t="shared" si="25"/>
        <v xml:space="preserve"> </v>
      </c>
      <c r="AF90" s="1" t="str">
        <f t="shared" si="25"/>
        <v xml:space="preserve"> </v>
      </c>
      <c r="AG90" s="38" t="str">
        <f t="shared" si="40"/>
        <v xml:space="preserve"> </v>
      </c>
      <c r="AH90" s="38" t="str">
        <f t="shared" si="41"/>
        <v xml:space="preserve"> </v>
      </c>
      <c r="AI90" s="1" t="str">
        <f t="shared" si="27"/>
        <v xml:space="preserve"> </v>
      </c>
      <c r="AJ90" s="1" t="str">
        <f t="shared" si="27"/>
        <v xml:space="preserve"> </v>
      </c>
      <c r="AK90" s="25" t="str">
        <f t="shared" si="42"/>
        <v xml:space="preserve"> </v>
      </c>
      <c r="AL90" s="25" t="str">
        <f t="shared" si="43"/>
        <v xml:space="preserve"> </v>
      </c>
      <c r="AM90" s="1" t="str">
        <f t="shared" si="26"/>
        <v xml:space="preserve"> </v>
      </c>
      <c r="AN90" s="1" t="str">
        <f t="shared" si="26"/>
        <v xml:space="preserve"> </v>
      </c>
      <c r="AO90" t="s">
        <v>1387</v>
      </c>
      <c r="AP90" t="s">
        <v>2276</v>
      </c>
      <c r="AQ90" s="22">
        <v>-61.931222594267574</v>
      </c>
      <c r="AR90" s="21">
        <v>25.182253529589126</v>
      </c>
      <c r="AS90">
        <v>29.093198992443313</v>
      </c>
      <c r="AT90">
        <v>61.931222594267574</v>
      </c>
      <c r="AU90">
        <v>-25.182253529589126</v>
      </c>
      <c r="AV90" t="s">
        <v>3462</v>
      </c>
    </row>
    <row r="91" spans="1:48" x14ac:dyDescent="0.25">
      <c r="A91" s="14">
        <v>9.3999999999999862E-10</v>
      </c>
      <c r="B91" t="s">
        <v>1388</v>
      </c>
      <c r="C91" s="4">
        <v>1</v>
      </c>
      <c r="D91" s="4">
        <v>0</v>
      </c>
      <c r="E91" s="4">
        <v>4</v>
      </c>
      <c r="F91" s="4">
        <v>5</v>
      </c>
      <c r="G91" s="4">
        <v>1750</v>
      </c>
      <c r="H91" s="4">
        <v>1663</v>
      </c>
      <c r="I91" s="34">
        <v>4574.7213984561495</v>
      </c>
      <c r="J91" s="35">
        <v>24.975595104002402</v>
      </c>
      <c r="K91" s="35">
        <v>23.713780515628564</v>
      </c>
      <c r="L91" s="35">
        <v>9.87512739266589</v>
      </c>
      <c r="M91" s="35">
        <v>9.5052526441578831</v>
      </c>
      <c r="N91" s="4">
        <v>70.128</v>
      </c>
      <c r="O91" s="4">
        <v>9.6606724003127393</v>
      </c>
      <c r="P91" s="35">
        <v>2.1046301864101022</v>
      </c>
      <c r="Q91" s="36" t="str">
        <f t="shared" si="29"/>
        <v xml:space="preserve"> </v>
      </c>
      <c r="R91" s="36" t="str">
        <f t="shared" si="30"/>
        <v xml:space="preserve"> </v>
      </c>
      <c r="S91" s="37" t="str">
        <f t="shared" si="31"/>
        <v/>
      </c>
      <c r="T91" s="37" t="str">
        <f t="shared" si="32"/>
        <v/>
      </c>
      <c r="U91" s="37" t="str">
        <f t="shared" si="33"/>
        <v/>
      </c>
      <c r="V91" s="37" t="str">
        <f t="shared" si="34"/>
        <v/>
      </c>
      <c r="W91" s="37" t="str">
        <f t="shared" si="35"/>
        <v/>
      </c>
      <c r="X91" s="37">
        <f t="shared" si="36"/>
        <v>-0.18402091032505852</v>
      </c>
      <c r="Y91" s="1" t="str">
        <f t="shared" si="44"/>
        <v xml:space="preserve"> </v>
      </c>
      <c r="Z91" s="1" t="str">
        <f t="shared" si="37"/>
        <v xml:space="preserve"> </v>
      </c>
      <c r="AA91" s="1" t="str">
        <f t="shared" si="45"/>
        <v xml:space="preserve"> </v>
      </c>
      <c r="AB91" s="1">
        <f t="shared" si="38"/>
        <v>72</v>
      </c>
      <c r="AC91" s="1" t="str">
        <f t="shared" si="28"/>
        <v xml:space="preserve"> </v>
      </c>
      <c r="AD91" s="1" t="str">
        <f t="shared" si="39"/>
        <v xml:space="preserve"> </v>
      </c>
      <c r="AE91" s="1" t="str">
        <f t="shared" si="25"/>
        <v xml:space="preserve"> </v>
      </c>
      <c r="AF91" s="1" t="str">
        <f t="shared" si="25"/>
        <v xml:space="preserve"> </v>
      </c>
      <c r="AG91" s="38" t="str">
        <f t="shared" si="40"/>
        <v xml:space="preserve"> </v>
      </c>
      <c r="AH91" s="38" t="str">
        <f t="shared" si="41"/>
        <v xml:space="preserve"> </v>
      </c>
      <c r="AI91" s="1" t="str">
        <f t="shared" si="27"/>
        <v xml:space="preserve"> </v>
      </c>
      <c r="AJ91" s="1" t="str">
        <f t="shared" si="27"/>
        <v xml:space="preserve"> </v>
      </c>
      <c r="AK91" s="25" t="str">
        <f t="shared" si="42"/>
        <v xml:space="preserve"> </v>
      </c>
      <c r="AL91" s="25" t="str">
        <f t="shared" si="43"/>
        <v xml:space="preserve"> </v>
      </c>
      <c r="AM91" s="1" t="str">
        <f t="shared" si="26"/>
        <v xml:space="preserve"> </v>
      </c>
      <c r="AN91" s="1" t="str">
        <f t="shared" si="26"/>
        <v xml:space="preserve"> </v>
      </c>
      <c r="AO91" t="s">
        <v>1388</v>
      </c>
      <c r="AP91" t="s">
        <v>2252</v>
      </c>
      <c r="AQ91" s="22">
        <v>-48.185933572102435</v>
      </c>
      <c r="AR91" s="21">
        <v>18.402091032505851</v>
      </c>
      <c r="AS91">
        <v>5.2315093205051122</v>
      </c>
      <c r="AT91">
        <v>48.185933572102435</v>
      </c>
      <c r="AU91">
        <v>-18.402091032505851</v>
      </c>
      <c r="AV91" t="s">
        <v>3463</v>
      </c>
    </row>
    <row r="92" spans="1:48" x14ac:dyDescent="0.25">
      <c r="A92" s="14">
        <v>9.4999999999999858E-10</v>
      </c>
      <c r="B92" t="s">
        <v>1389</v>
      </c>
      <c r="C92" s="4">
        <v>16</v>
      </c>
      <c r="D92" s="4">
        <v>1</v>
      </c>
      <c r="E92" s="4">
        <v>4</v>
      </c>
      <c r="F92" s="4">
        <v>21</v>
      </c>
      <c r="G92" s="4">
        <v>20500</v>
      </c>
      <c r="H92" s="4">
        <v>20005</v>
      </c>
      <c r="I92" s="34">
        <v>37428.33922586267</v>
      </c>
      <c r="J92" s="35">
        <v>21.942332413448167</v>
      </c>
      <c r="K92" s="35">
        <v>19.03360113259679</v>
      </c>
      <c r="L92" s="35">
        <v>9.5769053487103264</v>
      </c>
      <c r="M92" s="35">
        <v>9.0205160238519273</v>
      </c>
      <c r="N92" s="4">
        <v>1051.0360000000001</v>
      </c>
      <c r="O92" s="4">
        <v>3.6749590640967558</v>
      </c>
      <c r="P92" s="35">
        <v>1.0108572856785805</v>
      </c>
      <c r="Q92" s="36" t="str">
        <f t="shared" si="29"/>
        <v xml:space="preserve"> </v>
      </c>
      <c r="R92" s="36" t="str">
        <f t="shared" si="30"/>
        <v xml:space="preserve"> </v>
      </c>
      <c r="S92" s="37" t="str">
        <f t="shared" si="31"/>
        <v/>
      </c>
      <c r="T92" s="37" t="str">
        <f t="shared" si="32"/>
        <v/>
      </c>
      <c r="U92" s="37" t="str">
        <f t="shared" si="33"/>
        <v/>
      </c>
      <c r="V92" s="37" t="str">
        <f t="shared" si="34"/>
        <v/>
      </c>
      <c r="W92" s="37" t="str">
        <f t="shared" si="35"/>
        <v/>
      </c>
      <c r="X92" s="37">
        <f t="shared" si="36"/>
        <v>-0.20866291667817027</v>
      </c>
      <c r="Y92" s="1" t="str">
        <f t="shared" si="44"/>
        <v xml:space="preserve"> </v>
      </c>
      <c r="Z92" s="1" t="str">
        <f t="shared" si="37"/>
        <v xml:space="preserve"> </v>
      </c>
      <c r="AA92" s="1" t="str">
        <f t="shared" si="45"/>
        <v xml:space="preserve"> </v>
      </c>
      <c r="AB92" s="1">
        <f t="shared" si="38"/>
        <v>70</v>
      </c>
      <c r="AC92" s="1" t="str">
        <f t="shared" si="28"/>
        <v xml:space="preserve"> </v>
      </c>
      <c r="AD92" s="1" t="str">
        <f t="shared" si="39"/>
        <v xml:space="preserve"> </v>
      </c>
      <c r="AE92" s="1" t="str">
        <f t="shared" si="25"/>
        <v xml:space="preserve"> </v>
      </c>
      <c r="AF92" s="1" t="str">
        <f t="shared" si="25"/>
        <v xml:space="preserve"> </v>
      </c>
      <c r="AG92" s="38" t="str">
        <f t="shared" si="40"/>
        <v xml:space="preserve"> </v>
      </c>
      <c r="AH92" s="38" t="str">
        <f t="shared" si="41"/>
        <v xml:space="preserve"> </v>
      </c>
      <c r="AI92" s="1" t="str">
        <f t="shared" si="27"/>
        <v xml:space="preserve"> </v>
      </c>
      <c r="AJ92" s="1" t="str">
        <f t="shared" si="27"/>
        <v xml:space="preserve"> </v>
      </c>
      <c r="AK92" s="25" t="str">
        <f t="shared" si="42"/>
        <v xml:space="preserve"> </v>
      </c>
      <c r="AL92" s="25" t="str">
        <f t="shared" si="43"/>
        <v xml:space="preserve"> </v>
      </c>
      <c r="AM92" s="1" t="str">
        <f t="shared" si="26"/>
        <v xml:space="preserve"> </v>
      </c>
      <c r="AN92" s="1" t="str">
        <f t="shared" si="26"/>
        <v xml:space="preserve"> </v>
      </c>
      <c r="AO92" t="s">
        <v>1389</v>
      </c>
      <c r="AP92" t="s">
        <v>2189</v>
      </c>
      <c r="AQ92" s="22">
        <v>-30.18889039064987</v>
      </c>
      <c r="AR92" s="21">
        <v>20.866291667817027</v>
      </c>
      <c r="AS92">
        <v>2.4743814046488399</v>
      </c>
      <c r="AT92">
        <v>30.18889039064987</v>
      </c>
      <c r="AU92">
        <v>-20.866291667817027</v>
      </c>
      <c r="AV92" t="s">
        <v>3464</v>
      </c>
    </row>
    <row r="93" spans="1:48" x14ac:dyDescent="0.25">
      <c r="A93" s="14">
        <v>9.5999999999999855E-10</v>
      </c>
      <c r="B93" t="s">
        <v>1390</v>
      </c>
      <c r="C93" s="4">
        <v>1</v>
      </c>
      <c r="D93" s="4">
        <v>1</v>
      </c>
      <c r="E93" s="4">
        <v>2</v>
      </c>
      <c r="F93" s="4">
        <v>4</v>
      </c>
      <c r="G93" s="4">
        <v>2850</v>
      </c>
      <c r="H93" s="4">
        <v>3720</v>
      </c>
      <c r="I93" s="34">
        <v>5796.9053844735208</v>
      </c>
      <c r="J93" s="35" t="s">
        <v>2161</v>
      </c>
      <c r="K93" s="35" t="s">
        <v>2161</v>
      </c>
      <c r="L93" s="35" t="s">
        <v>2161</v>
      </c>
      <c r="M93" s="35">
        <v>27.993566433566432</v>
      </c>
      <c r="N93" s="4">
        <v>54.28</v>
      </c>
      <c r="O93" s="4" t="s">
        <v>119</v>
      </c>
      <c r="P93" s="35">
        <v>0.45698924731182794</v>
      </c>
      <c r="Q93" s="36" t="str">
        <f t="shared" si="29"/>
        <v xml:space="preserve"> </v>
      </c>
      <c r="R93" s="36" t="str">
        <f t="shared" si="30"/>
        <v xml:space="preserve"> </v>
      </c>
      <c r="S93" s="37" t="str">
        <f t="shared" si="31"/>
        <v/>
      </c>
      <c r="T93" s="37">
        <f t="shared" si="32"/>
        <v>-0.2338709667819355</v>
      </c>
      <c r="U93" s="37" t="str">
        <f t="shared" si="33"/>
        <v xml:space="preserve"> </v>
      </c>
      <c r="V93" s="37" t="str">
        <f t="shared" si="34"/>
        <v xml:space="preserve"> </v>
      </c>
      <c r="W93" s="37" t="str">
        <f t="shared" si="35"/>
        <v xml:space="preserve"> </v>
      </c>
      <c r="X93" s="37" t="str">
        <f t="shared" si="36"/>
        <v xml:space="preserve"> </v>
      </c>
      <c r="Y93" s="1" t="str">
        <f t="shared" si="44"/>
        <v xml:space="preserve"> </v>
      </c>
      <c r="Z93" s="1" t="str">
        <f t="shared" si="37"/>
        <v xml:space="preserve"> </v>
      </c>
      <c r="AA93" s="1" t="str">
        <f t="shared" si="45"/>
        <v xml:space="preserve"> </v>
      </c>
      <c r="AB93" s="1" t="str">
        <f t="shared" si="38"/>
        <v xml:space="preserve"> </v>
      </c>
      <c r="AC93" s="1" t="str">
        <f t="shared" si="28"/>
        <v xml:space="preserve"> </v>
      </c>
      <c r="AD93" s="1">
        <f t="shared" si="39"/>
        <v>1</v>
      </c>
      <c r="AE93" s="1" t="str">
        <f t="shared" si="25"/>
        <v xml:space="preserve"> </v>
      </c>
      <c r="AF93" s="1" t="str">
        <f t="shared" si="25"/>
        <v xml:space="preserve"> </v>
      </c>
      <c r="AG93" s="38" t="str">
        <f t="shared" si="40"/>
        <v xml:space="preserve"> </v>
      </c>
      <c r="AH93" s="38" t="str">
        <f t="shared" si="41"/>
        <v xml:space="preserve"> </v>
      </c>
      <c r="AI93" s="1" t="str">
        <f t="shared" si="27"/>
        <v xml:space="preserve"> </v>
      </c>
      <c r="AJ93" s="1" t="str">
        <f t="shared" si="27"/>
        <v xml:space="preserve"> </v>
      </c>
      <c r="AK93" s="25" t="str">
        <f t="shared" si="42"/>
        <v xml:space="preserve"> </v>
      </c>
      <c r="AL93" s="25" t="str">
        <f t="shared" si="43"/>
        <v xml:space="preserve"> </v>
      </c>
      <c r="AM93" s="1" t="str">
        <f t="shared" si="26"/>
        <v xml:space="preserve"> </v>
      </c>
      <c r="AN93" s="1" t="str">
        <f t="shared" si="26"/>
        <v xml:space="preserve"> </v>
      </c>
      <c r="AO93" t="s">
        <v>1390</v>
      </c>
      <c r="AP93" t="s">
        <v>3465</v>
      </c>
      <c r="AQ93" s="22" t="e">
        <v>#VALUE!</v>
      </c>
      <c r="AR93" s="21" t="e">
        <v>#VALUE!</v>
      </c>
      <c r="AS93">
        <v>-23.387096774193552</v>
      </c>
      <c r="AT93" t="e">
        <v>#VALUE!</v>
      </c>
      <c r="AU93" t="e">
        <v>#VALUE!</v>
      </c>
      <c r="AV93" t="s">
        <v>3466</v>
      </c>
    </row>
    <row r="94" spans="1:48" x14ac:dyDescent="0.25">
      <c r="A94" s="14">
        <v>9.6999999999999851E-10</v>
      </c>
      <c r="B94" t="s">
        <v>1391</v>
      </c>
      <c r="C94" s="4">
        <v>12</v>
      </c>
      <c r="D94" s="4">
        <v>1</v>
      </c>
      <c r="E94" s="4">
        <v>6</v>
      </c>
      <c r="F94" s="4">
        <v>19</v>
      </c>
      <c r="G94" s="4">
        <v>1975</v>
      </c>
      <c r="H94" s="4">
        <v>1720</v>
      </c>
      <c r="I94" s="34">
        <v>33380.21229296516</v>
      </c>
      <c r="J94" s="35">
        <v>22.842268821631095</v>
      </c>
      <c r="K94" s="35">
        <v>16.620605685793247</v>
      </c>
      <c r="L94" s="35">
        <v>8.6571005383487769</v>
      </c>
      <c r="M94" s="35">
        <v>7.1074312936975419</v>
      </c>
      <c r="N94" s="4">
        <v>103.486</v>
      </c>
      <c r="O94" s="4">
        <v>14.946129068088418</v>
      </c>
      <c r="P94" s="35">
        <v>1.9455232558139537</v>
      </c>
      <c r="Q94" s="36" t="str">
        <f t="shared" si="29"/>
        <v xml:space="preserve"> </v>
      </c>
      <c r="R94" s="36" t="str">
        <f t="shared" si="30"/>
        <v xml:space="preserve"> </v>
      </c>
      <c r="S94" s="37" t="str">
        <f t="shared" si="31"/>
        <v/>
      </c>
      <c r="T94" s="37" t="str">
        <f t="shared" si="32"/>
        <v/>
      </c>
      <c r="U94" s="37" t="str">
        <f t="shared" si="33"/>
        <v/>
      </c>
      <c r="V94" s="37" t="str">
        <f t="shared" si="34"/>
        <v/>
      </c>
      <c r="W94" s="37" t="str">
        <f t="shared" si="35"/>
        <v/>
      </c>
      <c r="X94" s="37">
        <f t="shared" si="36"/>
        <v>-0.28466613790191531</v>
      </c>
      <c r="Y94" s="1" t="str">
        <f t="shared" si="44"/>
        <v xml:space="preserve"> </v>
      </c>
      <c r="Z94" s="1" t="str">
        <f t="shared" si="37"/>
        <v xml:space="preserve"> </v>
      </c>
      <c r="AA94" s="1" t="str">
        <f t="shared" si="45"/>
        <v xml:space="preserve"> </v>
      </c>
      <c r="AB94" s="1">
        <f t="shared" si="38"/>
        <v>60</v>
      </c>
      <c r="AC94" s="1" t="str">
        <f t="shared" si="28"/>
        <v xml:space="preserve"> </v>
      </c>
      <c r="AD94" s="1" t="str">
        <f t="shared" si="39"/>
        <v xml:space="preserve"> </v>
      </c>
      <c r="AE94" s="1" t="str">
        <f t="shared" si="25"/>
        <v xml:space="preserve"> </v>
      </c>
      <c r="AF94" s="1" t="str">
        <f t="shared" si="25"/>
        <v xml:space="preserve"> </v>
      </c>
      <c r="AG94" s="38" t="str">
        <f t="shared" si="40"/>
        <v xml:space="preserve"> </v>
      </c>
      <c r="AH94" s="38" t="str">
        <f t="shared" si="41"/>
        <v xml:space="preserve"> </v>
      </c>
      <c r="AI94" s="1" t="str">
        <f t="shared" si="27"/>
        <v xml:space="preserve"> </v>
      </c>
      <c r="AJ94" s="1" t="str">
        <f t="shared" si="27"/>
        <v xml:space="preserve"> </v>
      </c>
      <c r="AK94" s="25" t="str">
        <f t="shared" si="42"/>
        <v xml:space="preserve"> </v>
      </c>
      <c r="AL94" s="25" t="str">
        <f t="shared" si="43"/>
        <v xml:space="preserve"> </v>
      </c>
      <c r="AM94" s="1" t="str">
        <f t="shared" si="26"/>
        <v xml:space="preserve"> </v>
      </c>
      <c r="AN94" s="1" t="str">
        <f t="shared" si="26"/>
        <v xml:space="preserve"> </v>
      </c>
      <c r="AO94" t="s">
        <v>1391</v>
      </c>
      <c r="AP94" t="s">
        <v>2967</v>
      </c>
      <c r="AQ94" s="22">
        <v>-35.528419488827033</v>
      </c>
      <c r="AR94" s="21">
        <v>28.466613790191531</v>
      </c>
      <c r="AS94">
        <v>14.825581395348841</v>
      </c>
      <c r="AT94">
        <v>35.528419488827033</v>
      </c>
      <c r="AU94">
        <v>-28.466613790191531</v>
      </c>
      <c r="AV94" t="s">
        <v>3467</v>
      </c>
    </row>
    <row r="95" spans="1:48" x14ac:dyDescent="0.25">
      <c r="A95" s="14">
        <v>9.7999999999999848E-10</v>
      </c>
      <c r="B95" t="s">
        <v>1392</v>
      </c>
      <c r="C95" s="4">
        <v>10</v>
      </c>
      <c r="D95" s="4">
        <v>0</v>
      </c>
      <c r="E95" s="4">
        <v>1</v>
      </c>
      <c r="F95" s="4">
        <v>11</v>
      </c>
      <c r="G95" s="4">
        <v>2000</v>
      </c>
      <c r="H95" s="4">
        <v>1653.5</v>
      </c>
      <c r="I95" s="34">
        <v>11865.335695865206</v>
      </c>
      <c r="J95" s="35">
        <v>39.079671952920044</v>
      </c>
      <c r="K95" s="35">
        <v>11.828203128912033</v>
      </c>
      <c r="L95" s="35">
        <v>7.3334120354234358</v>
      </c>
      <c r="M95" s="35">
        <v>5.6953788299943824</v>
      </c>
      <c r="N95" s="4">
        <v>139.79300000000001</v>
      </c>
      <c r="O95" s="4">
        <v>93.485121107266451</v>
      </c>
      <c r="P95" s="35">
        <v>1.9242818264287875</v>
      </c>
      <c r="Q95" s="36">
        <f t="shared" si="29"/>
        <v>90.909090910070901</v>
      </c>
      <c r="R95" s="36" t="str">
        <f t="shared" si="30"/>
        <v xml:space="preserve"> </v>
      </c>
      <c r="S95" s="37">
        <f t="shared" si="31"/>
        <v>0.20955548933802839</v>
      </c>
      <c r="T95" s="37" t="str">
        <f t="shared" si="32"/>
        <v/>
      </c>
      <c r="U95" s="37" t="str">
        <f t="shared" si="33"/>
        <v/>
      </c>
      <c r="V95" s="37" t="str">
        <f t="shared" si="34"/>
        <v/>
      </c>
      <c r="W95" s="37" t="str">
        <f t="shared" si="35"/>
        <v/>
      </c>
      <c r="X95" s="37">
        <f t="shared" si="36"/>
        <v>-0.39404215875531523</v>
      </c>
      <c r="Y95" s="1" t="str">
        <f t="shared" si="44"/>
        <v xml:space="preserve"> </v>
      </c>
      <c r="Z95" s="1" t="str">
        <f t="shared" si="37"/>
        <v xml:space="preserve"> </v>
      </c>
      <c r="AA95" s="1" t="str">
        <f t="shared" si="45"/>
        <v xml:space="preserve"> </v>
      </c>
      <c r="AB95" s="1">
        <f t="shared" si="38"/>
        <v>33</v>
      </c>
      <c r="AC95" s="1">
        <f t="shared" si="28"/>
        <v>35</v>
      </c>
      <c r="AD95" s="1" t="str">
        <f t="shared" si="39"/>
        <v xml:space="preserve"> </v>
      </c>
      <c r="AE95" s="1">
        <f t="shared" si="25"/>
        <v>9</v>
      </c>
      <c r="AF95" s="1" t="str">
        <f t="shared" si="25"/>
        <v xml:space="preserve"> </v>
      </c>
      <c r="AG95" s="38" t="str">
        <f t="shared" si="40"/>
        <v xml:space="preserve"> </v>
      </c>
      <c r="AH95" s="38" t="str">
        <f t="shared" si="41"/>
        <v xml:space="preserve"> </v>
      </c>
      <c r="AI95" s="1" t="str">
        <f t="shared" si="27"/>
        <v xml:space="preserve"> </v>
      </c>
      <c r="AJ95" s="1" t="str">
        <f t="shared" si="27"/>
        <v xml:space="preserve"> </v>
      </c>
      <c r="AK95" s="25">
        <f t="shared" si="42"/>
        <v>93.485121108246446</v>
      </c>
      <c r="AL95" s="25" t="str">
        <f t="shared" si="43"/>
        <v xml:space="preserve"> </v>
      </c>
      <c r="AM95" s="1">
        <f t="shared" si="26"/>
        <v>5</v>
      </c>
      <c r="AN95" s="1" t="str">
        <f t="shared" si="26"/>
        <v xml:space="preserve"> </v>
      </c>
      <c r="AO95" t="s">
        <v>1392</v>
      </c>
      <c r="AP95" t="s">
        <v>2200</v>
      </c>
      <c r="AQ95" s="22">
        <v>-131.86865609888642</v>
      </c>
      <c r="AR95" s="21">
        <v>39.40421587553152</v>
      </c>
      <c r="AS95">
        <v>20.955548835802841</v>
      </c>
      <c r="AT95">
        <v>131.86865609888642</v>
      </c>
      <c r="AU95">
        <v>-39.40421587553152</v>
      </c>
      <c r="AV95" t="s">
        <v>3468</v>
      </c>
    </row>
    <row r="96" spans="1:48" x14ac:dyDescent="0.25">
      <c r="A96" s="14">
        <v>9.8999999999999844E-10</v>
      </c>
      <c r="B96" t="s">
        <v>1393</v>
      </c>
      <c r="C96" s="4">
        <v>0</v>
      </c>
      <c r="D96" s="4">
        <v>0</v>
      </c>
      <c r="E96" s="4">
        <v>4</v>
      </c>
      <c r="F96" s="4">
        <v>4</v>
      </c>
      <c r="G96" s="4">
        <v>3300</v>
      </c>
      <c r="H96" s="4">
        <v>3455</v>
      </c>
      <c r="I96" s="34">
        <v>2746.7855650895235</v>
      </c>
      <c r="J96" s="35">
        <v>7.7203771029927353</v>
      </c>
      <c r="K96" s="35">
        <v>22.050329638068249</v>
      </c>
      <c r="L96" s="35">
        <v>14.189456740442655</v>
      </c>
      <c r="M96" s="35">
        <v>12.638279569892472</v>
      </c>
      <c r="N96" s="4">
        <v>156.68700000000001</v>
      </c>
      <c r="O96" s="4">
        <v>-66.10560699143376</v>
      </c>
      <c r="P96" s="35">
        <v>1.7366136034732271</v>
      </c>
      <c r="Q96" s="36" t="str">
        <f t="shared" si="29"/>
        <v xml:space="preserve"> </v>
      </c>
      <c r="R96" s="36" t="str">
        <f t="shared" si="30"/>
        <v xml:space="preserve"> </v>
      </c>
      <c r="S96" s="37" t="str">
        <f t="shared" si="31"/>
        <v/>
      </c>
      <c r="T96" s="37" t="str">
        <f t="shared" si="32"/>
        <v/>
      </c>
      <c r="U96" s="37" t="str">
        <f t="shared" si="33"/>
        <v/>
      </c>
      <c r="V96" s="37">
        <f t="shared" si="34"/>
        <v>-0.54193232082292808</v>
      </c>
      <c r="W96" s="37" t="str">
        <f t="shared" si="35"/>
        <v/>
      </c>
      <c r="X96" s="37" t="str">
        <f t="shared" si="36"/>
        <v/>
      </c>
      <c r="Y96" s="1" t="str">
        <f t="shared" si="44"/>
        <v xml:space="preserve"> </v>
      </c>
      <c r="Z96" s="1">
        <f t="shared" si="37"/>
        <v>8</v>
      </c>
      <c r="AA96" s="1" t="str">
        <f t="shared" si="45"/>
        <v xml:space="preserve"> </v>
      </c>
      <c r="AB96" s="1" t="str">
        <f t="shared" si="38"/>
        <v xml:space="preserve"> </v>
      </c>
      <c r="AC96" s="1" t="str">
        <f t="shared" si="28"/>
        <v xml:space="preserve"> </v>
      </c>
      <c r="AD96" s="1" t="str">
        <f t="shared" si="39"/>
        <v xml:space="preserve"> </v>
      </c>
      <c r="AE96" s="1" t="str">
        <f t="shared" si="25"/>
        <v xml:space="preserve"> </v>
      </c>
      <c r="AF96" s="1" t="str">
        <f t="shared" si="25"/>
        <v xml:space="preserve"> </v>
      </c>
      <c r="AG96" s="38" t="str">
        <f t="shared" si="40"/>
        <v xml:space="preserve"> </v>
      </c>
      <c r="AH96" s="38" t="str">
        <f t="shared" si="41"/>
        <v xml:space="preserve"> </v>
      </c>
      <c r="AI96" s="1" t="str">
        <f t="shared" si="27"/>
        <v xml:space="preserve"> </v>
      </c>
      <c r="AJ96" s="1" t="str">
        <f t="shared" si="27"/>
        <v xml:space="preserve"> </v>
      </c>
      <c r="AK96" s="25" t="str">
        <f t="shared" si="42"/>
        <v xml:space="preserve"> </v>
      </c>
      <c r="AL96" s="25">
        <f t="shared" si="43"/>
        <v>-66.105606990443761</v>
      </c>
      <c r="AM96" s="1" t="str">
        <f t="shared" si="26"/>
        <v xml:space="preserve"> </v>
      </c>
      <c r="AN96" s="1">
        <f t="shared" si="26"/>
        <v>2</v>
      </c>
      <c r="AO96" t="s">
        <v>1393</v>
      </c>
      <c r="AP96" t="s">
        <v>2448</v>
      </c>
      <c r="AQ96" s="22">
        <v>54.193232082292809</v>
      </c>
      <c r="AR96" s="21">
        <v>-17.247094985806367</v>
      </c>
      <c r="AS96">
        <v>-4.4862518089725079</v>
      </c>
      <c r="AT96">
        <v>-54.193232082292809</v>
      </c>
      <c r="AU96">
        <v>17.247094985806367</v>
      </c>
      <c r="AV96" t="s">
        <v>3469</v>
      </c>
    </row>
    <row r="97" spans="1:48" x14ac:dyDescent="0.25">
      <c r="A97" s="14">
        <v>9.9999999999999841E-10</v>
      </c>
      <c r="B97" t="s">
        <v>1394</v>
      </c>
      <c r="C97" s="4">
        <v>5</v>
      </c>
      <c r="D97" s="4">
        <v>1</v>
      </c>
      <c r="E97" s="4">
        <v>6</v>
      </c>
      <c r="F97" s="4">
        <v>12</v>
      </c>
      <c r="G97" s="4">
        <v>18000</v>
      </c>
      <c r="H97" s="4">
        <v>17550</v>
      </c>
      <c r="I97" s="34">
        <v>32676.247468763548</v>
      </c>
      <c r="J97" s="35" t="s">
        <v>2161</v>
      </c>
      <c r="K97" s="35">
        <v>37.84325775463337</v>
      </c>
      <c r="L97" s="35" t="s">
        <v>2161</v>
      </c>
      <c r="M97" s="35">
        <v>14.606623616838119</v>
      </c>
      <c r="N97" s="4">
        <v>463.755</v>
      </c>
      <c r="O97" s="4" t="s">
        <v>119</v>
      </c>
      <c r="P97" s="35">
        <v>0.76145868945868944</v>
      </c>
      <c r="Q97" s="36" t="str">
        <f t="shared" si="29"/>
        <v xml:space="preserve"> </v>
      </c>
      <c r="R97" s="36" t="str">
        <f t="shared" si="30"/>
        <v xml:space="preserve"> </v>
      </c>
      <c r="S97" s="37" t="str">
        <f t="shared" si="31"/>
        <v/>
      </c>
      <c r="T97" s="37" t="str">
        <f t="shared" si="32"/>
        <v/>
      </c>
      <c r="U97" s="37" t="str">
        <f t="shared" si="33"/>
        <v xml:space="preserve"> </v>
      </c>
      <c r="V97" s="37" t="str">
        <f t="shared" si="34"/>
        <v xml:space="preserve"> </v>
      </c>
      <c r="W97" s="37" t="str">
        <f t="shared" si="35"/>
        <v xml:space="preserve"> </v>
      </c>
      <c r="X97" s="37" t="str">
        <f t="shared" si="36"/>
        <v xml:space="preserve"> </v>
      </c>
      <c r="Y97" s="1" t="str">
        <f t="shared" si="44"/>
        <v xml:space="preserve"> </v>
      </c>
      <c r="Z97" s="1" t="str">
        <f t="shared" si="37"/>
        <v xml:space="preserve"> </v>
      </c>
      <c r="AA97" s="1" t="str">
        <f t="shared" si="45"/>
        <v xml:space="preserve"> </v>
      </c>
      <c r="AB97" s="1" t="str">
        <f t="shared" si="38"/>
        <v xml:space="preserve"> </v>
      </c>
      <c r="AC97" s="1" t="str">
        <f t="shared" si="28"/>
        <v xml:space="preserve"> </v>
      </c>
      <c r="AD97" s="1" t="str">
        <f t="shared" si="39"/>
        <v xml:space="preserve"> </v>
      </c>
      <c r="AE97" s="1" t="str">
        <f t="shared" si="25"/>
        <v xml:space="preserve"> </v>
      </c>
      <c r="AF97" s="1" t="str">
        <f t="shared" si="25"/>
        <v xml:space="preserve"> </v>
      </c>
      <c r="AG97" s="38" t="str">
        <f t="shared" si="40"/>
        <v xml:space="preserve"> </v>
      </c>
      <c r="AH97" s="38" t="str">
        <f t="shared" si="41"/>
        <v xml:space="preserve"> </v>
      </c>
      <c r="AI97" s="1" t="str">
        <f t="shared" si="27"/>
        <v xml:space="preserve"> </v>
      </c>
      <c r="AJ97" s="1" t="str">
        <f t="shared" si="27"/>
        <v xml:space="preserve"> </v>
      </c>
      <c r="AK97" s="25" t="str">
        <f t="shared" si="42"/>
        <v xml:space="preserve"> </v>
      </c>
      <c r="AL97" s="25" t="str">
        <f t="shared" si="43"/>
        <v xml:space="preserve"> </v>
      </c>
      <c r="AM97" s="1" t="str">
        <f t="shared" si="26"/>
        <v xml:space="preserve"> </v>
      </c>
      <c r="AN97" s="1" t="str">
        <f t="shared" si="26"/>
        <v xml:space="preserve"> </v>
      </c>
      <c r="AO97" t="s">
        <v>1394</v>
      </c>
      <c r="AP97" t="s">
        <v>3465</v>
      </c>
      <c r="AQ97" s="22" t="e">
        <v>#VALUE!</v>
      </c>
      <c r="AR97" s="21" t="e">
        <v>#VALUE!</v>
      </c>
      <c r="AS97">
        <v>2.564102564102555</v>
      </c>
      <c r="AT97" t="e">
        <v>#VALUE!</v>
      </c>
      <c r="AU97" t="e">
        <v>#VALUE!</v>
      </c>
      <c r="AV97" t="s">
        <v>3470</v>
      </c>
    </row>
    <row r="98" spans="1:48" x14ac:dyDescent="0.25">
      <c r="A98" s="14">
        <v>1.0099999999999984E-9</v>
      </c>
      <c r="B98" t="s">
        <v>1395</v>
      </c>
      <c r="C98" s="4">
        <v>4</v>
      </c>
      <c r="D98" s="4">
        <v>3</v>
      </c>
      <c r="E98" s="4">
        <v>7</v>
      </c>
      <c r="F98" s="4">
        <v>14</v>
      </c>
      <c r="G98" s="4">
        <v>1530</v>
      </c>
      <c r="H98" s="4">
        <v>1503.5</v>
      </c>
      <c r="I98" s="34">
        <v>17003.436364900343</v>
      </c>
      <c r="J98" s="35" t="s">
        <v>2161</v>
      </c>
      <c r="K98" s="35">
        <v>8.1159279471857406</v>
      </c>
      <c r="L98" s="35">
        <v>25.923179514537207</v>
      </c>
      <c r="M98" s="35">
        <v>14.307240670607795</v>
      </c>
      <c r="N98" s="4">
        <v>185.25300000000001</v>
      </c>
      <c r="O98" s="4" t="s">
        <v>119</v>
      </c>
      <c r="P98" s="35">
        <v>4.6558031260392418</v>
      </c>
      <c r="Q98" s="36" t="str">
        <f t="shared" si="29"/>
        <v xml:space="preserve"> </v>
      </c>
      <c r="R98" s="36" t="str">
        <f t="shared" si="30"/>
        <v xml:space="preserve"> </v>
      </c>
      <c r="S98" s="37" t="str">
        <f t="shared" si="31"/>
        <v/>
      </c>
      <c r="T98" s="37" t="str">
        <f t="shared" si="32"/>
        <v/>
      </c>
      <c r="U98" s="37" t="str">
        <f t="shared" si="33"/>
        <v xml:space="preserve"> </v>
      </c>
      <c r="V98" s="37" t="str">
        <f t="shared" si="34"/>
        <v xml:space="preserve"> </v>
      </c>
      <c r="W98" s="37" t="str">
        <f t="shared" si="35"/>
        <v/>
      </c>
      <c r="X98" s="37" t="str">
        <f t="shared" si="36"/>
        <v/>
      </c>
      <c r="Y98" s="1" t="str">
        <f t="shared" si="44"/>
        <v xml:space="preserve"> </v>
      </c>
      <c r="Z98" s="1" t="str">
        <f t="shared" si="37"/>
        <v xml:space="preserve"> </v>
      </c>
      <c r="AA98" s="1" t="str">
        <f t="shared" si="45"/>
        <v xml:space="preserve"> </v>
      </c>
      <c r="AB98" s="1" t="str">
        <f t="shared" si="38"/>
        <v xml:space="preserve"> </v>
      </c>
      <c r="AC98" s="1" t="str">
        <f t="shared" si="28"/>
        <v xml:space="preserve"> </v>
      </c>
      <c r="AD98" s="1" t="str">
        <f t="shared" si="39"/>
        <v xml:space="preserve"> </v>
      </c>
      <c r="AE98" s="1" t="str">
        <f t="shared" si="25"/>
        <v xml:space="preserve"> </v>
      </c>
      <c r="AF98" s="1" t="str">
        <f t="shared" si="25"/>
        <v xml:space="preserve"> </v>
      </c>
      <c r="AG98" s="38">
        <f t="shared" si="40"/>
        <v>4.6558031270492419</v>
      </c>
      <c r="AH98" s="38" t="str">
        <f t="shared" si="41"/>
        <v xml:space="preserve"> </v>
      </c>
      <c r="AI98" s="1">
        <f t="shared" si="27"/>
        <v>11</v>
      </c>
      <c r="AJ98" s="1" t="str">
        <f t="shared" si="27"/>
        <v xml:space="preserve"> </v>
      </c>
      <c r="AK98" s="25" t="str">
        <f t="shared" si="42"/>
        <v xml:space="preserve"> </v>
      </c>
      <c r="AL98" s="25" t="str">
        <f t="shared" si="43"/>
        <v xml:space="preserve"> </v>
      </c>
      <c r="AM98" s="1" t="str">
        <f t="shared" si="26"/>
        <v xml:space="preserve"> </v>
      </c>
      <c r="AN98" s="1" t="str">
        <f t="shared" si="26"/>
        <v xml:space="preserve"> </v>
      </c>
      <c r="AO98" t="s">
        <v>1395</v>
      </c>
      <c r="AP98" t="s">
        <v>2547</v>
      </c>
      <c r="AQ98" s="22" t="e">
        <v>#VALUE!</v>
      </c>
      <c r="AR98" s="21">
        <v>-114.2025270222034</v>
      </c>
      <c r="AS98">
        <v>1.7625540405719953</v>
      </c>
      <c r="AT98" t="e">
        <v>#VALUE!</v>
      </c>
      <c r="AU98">
        <v>114.2025270222034</v>
      </c>
      <c r="AV98" t="s">
        <v>3471</v>
      </c>
    </row>
    <row r="99" spans="1:48" x14ac:dyDescent="0.25">
      <c r="A99" s="14">
        <v>1.0199999999999983E-9</v>
      </c>
      <c r="B99" t="s">
        <v>1396</v>
      </c>
      <c r="C99" s="4">
        <v>0</v>
      </c>
      <c r="D99" s="4">
        <v>3</v>
      </c>
      <c r="E99" s="4">
        <v>2</v>
      </c>
      <c r="F99" s="4">
        <v>5</v>
      </c>
      <c r="G99" s="4">
        <v>2500</v>
      </c>
      <c r="H99" s="4">
        <v>2907</v>
      </c>
      <c r="I99" s="34">
        <v>9682.0577479072599</v>
      </c>
      <c r="J99" s="35" t="s">
        <v>2161</v>
      </c>
      <c r="K99" s="35" t="s">
        <v>2161</v>
      </c>
      <c r="L99" s="35" t="s">
        <v>2161</v>
      </c>
      <c r="M99" s="35">
        <v>27.970077834915408</v>
      </c>
      <c r="N99" s="4">
        <v>17.283000000000001</v>
      </c>
      <c r="O99" s="4" t="s">
        <v>119</v>
      </c>
      <c r="P99" s="35">
        <v>0.34399724802201581</v>
      </c>
      <c r="Q99" s="36" t="str">
        <f t="shared" si="29"/>
        <v/>
      </c>
      <c r="R99" s="36">
        <f t="shared" si="30"/>
        <v>60.000000001019998</v>
      </c>
      <c r="S99" s="37" t="str">
        <f t="shared" si="31"/>
        <v/>
      </c>
      <c r="T99" s="37" t="str">
        <f t="shared" si="32"/>
        <v/>
      </c>
      <c r="U99" s="37" t="str">
        <f t="shared" si="33"/>
        <v xml:space="preserve"> </v>
      </c>
      <c r="V99" s="37" t="str">
        <f t="shared" si="34"/>
        <v xml:space="preserve"> </v>
      </c>
      <c r="W99" s="37" t="str">
        <f t="shared" si="35"/>
        <v xml:space="preserve"> </v>
      </c>
      <c r="X99" s="37" t="str">
        <f t="shared" si="36"/>
        <v xml:space="preserve"> </v>
      </c>
      <c r="Y99" s="1" t="str">
        <f t="shared" si="44"/>
        <v xml:space="preserve"> </v>
      </c>
      <c r="Z99" s="1" t="str">
        <f t="shared" si="37"/>
        <v xml:space="preserve"> </v>
      </c>
      <c r="AA99" s="1" t="str">
        <f t="shared" si="45"/>
        <v xml:space="preserve"> </v>
      </c>
      <c r="AB99" s="1" t="str">
        <f t="shared" si="38"/>
        <v xml:space="preserve"> </v>
      </c>
      <c r="AC99" s="1" t="str">
        <f t="shared" si="28"/>
        <v xml:space="preserve"> </v>
      </c>
      <c r="AD99" s="1" t="str">
        <f t="shared" si="39"/>
        <v xml:space="preserve"> </v>
      </c>
      <c r="AE99" s="1" t="str">
        <f t="shared" si="25"/>
        <v xml:space="preserve"> </v>
      </c>
      <c r="AF99" s="1">
        <f t="shared" si="25"/>
        <v>2</v>
      </c>
      <c r="AG99" s="38" t="str">
        <f t="shared" si="40"/>
        <v xml:space="preserve"> </v>
      </c>
      <c r="AH99" s="38" t="str">
        <f t="shared" si="41"/>
        <v xml:space="preserve"> </v>
      </c>
      <c r="AI99" s="1" t="str">
        <f t="shared" si="27"/>
        <v xml:space="preserve"> </v>
      </c>
      <c r="AJ99" s="1" t="str">
        <f t="shared" si="27"/>
        <v xml:space="preserve"> </v>
      </c>
      <c r="AK99" s="25" t="str">
        <f t="shared" si="42"/>
        <v xml:space="preserve"> </v>
      </c>
      <c r="AL99" s="25" t="str">
        <f t="shared" si="43"/>
        <v xml:space="preserve"> </v>
      </c>
      <c r="AM99" s="1" t="str">
        <f t="shared" si="26"/>
        <v xml:space="preserve"> </v>
      </c>
      <c r="AN99" s="1" t="str">
        <f t="shared" si="26"/>
        <v xml:space="preserve"> </v>
      </c>
      <c r="AO99" t="s">
        <v>1396</v>
      </c>
      <c r="AP99" t="s">
        <v>3465</v>
      </c>
      <c r="AQ99" s="22" t="e">
        <v>#VALUE!</v>
      </c>
      <c r="AR99" s="21" t="e">
        <v>#VALUE!</v>
      </c>
      <c r="AS99">
        <v>-14.000687994496042</v>
      </c>
      <c r="AT99" t="e">
        <v>#VALUE!</v>
      </c>
      <c r="AU99" t="e">
        <v>#VALUE!</v>
      </c>
      <c r="AV99" t="s">
        <v>3472</v>
      </c>
    </row>
    <row r="100" spans="1:48" x14ac:dyDescent="0.25">
      <c r="A100" s="14">
        <v>1.0299999999999983E-9</v>
      </c>
      <c r="B100" t="s">
        <v>1397</v>
      </c>
      <c r="C100" s="4">
        <v>0</v>
      </c>
      <c r="D100" s="4">
        <v>3</v>
      </c>
      <c r="E100" s="4">
        <v>1</v>
      </c>
      <c r="F100" s="4">
        <v>4</v>
      </c>
      <c r="G100" s="4">
        <v>5800</v>
      </c>
      <c r="H100" s="4">
        <v>6790</v>
      </c>
      <c r="I100" s="34">
        <v>7889.1914363266487</v>
      </c>
      <c r="J100" s="35" t="s">
        <v>2161</v>
      </c>
      <c r="K100" s="35" t="s">
        <v>2161</v>
      </c>
      <c r="L100" s="35" t="s">
        <v>2161</v>
      </c>
      <c r="M100" s="35">
        <v>27.889096209912537</v>
      </c>
      <c r="N100" s="4">
        <v>45.53</v>
      </c>
      <c r="O100" s="4" t="s">
        <v>119</v>
      </c>
      <c r="P100" s="35">
        <v>0.5891016200294551</v>
      </c>
      <c r="Q100" s="36" t="str">
        <f t="shared" si="29"/>
        <v/>
      </c>
      <c r="R100" s="36">
        <f t="shared" si="30"/>
        <v>75.000000001030003</v>
      </c>
      <c r="S100" s="37" t="str">
        <f t="shared" si="31"/>
        <v/>
      </c>
      <c r="T100" s="37" t="str">
        <f t="shared" si="32"/>
        <v/>
      </c>
      <c r="U100" s="37" t="str">
        <f t="shared" si="33"/>
        <v xml:space="preserve"> </v>
      </c>
      <c r="V100" s="37" t="str">
        <f t="shared" si="34"/>
        <v xml:space="preserve"> </v>
      </c>
      <c r="W100" s="37" t="str">
        <f t="shared" si="35"/>
        <v xml:space="preserve"> </v>
      </c>
      <c r="X100" s="37" t="str">
        <f t="shared" si="36"/>
        <v xml:space="preserve"> </v>
      </c>
      <c r="Y100" s="1" t="str">
        <f t="shared" si="44"/>
        <v xml:space="preserve"> </v>
      </c>
      <c r="Z100" s="1" t="str">
        <f t="shared" si="37"/>
        <v xml:space="preserve"> </v>
      </c>
      <c r="AA100" s="1" t="str">
        <f t="shared" si="45"/>
        <v xml:space="preserve"> </v>
      </c>
      <c r="AB100" s="1" t="str">
        <f t="shared" si="38"/>
        <v xml:space="preserve"> </v>
      </c>
      <c r="AC100" s="1" t="str">
        <f t="shared" si="28"/>
        <v xml:space="preserve"> </v>
      </c>
      <c r="AD100" s="1" t="str">
        <f t="shared" si="39"/>
        <v xml:space="preserve"> </v>
      </c>
      <c r="AE100" s="1" t="str">
        <f t="shared" si="25"/>
        <v xml:space="preserve"> </v>
      </c>
      <c r="AF100" s="1">
        <f t="shared" si="25"/>
        <v>1</v>
      </c>
      <c r="AG100" s="38" t="str">
        <f t="shared" si="40"/>
        <v xml:space="preserve"> </v>
      </c>
      <c r="AH100" s="38" t="str">
        <f t="shared" si="41"/>
        <v xml:space="preserve"> </v>
      </c>
      <c r="AI100" s="1" t="str">
        <f t="shared" si="27"/>
        <v xml:space="preserve"> </v>
      </c>
      <c r="AJ100" s="1" t="str">
        <f t="shared" si="27"/>
        <v xml:space="preserve"> </v>
      </c>
      <c r="AK100" s="25" t="str">
        <f t="shared" si="42"/>
        <v xml:space="preserve"> </v>
      </c>
      <c r="AL100" s="25" t="str">
        <f t="shared" si="43"/>
        <v xml:space="preserve"> </v>
      </c>
      <c r="AM100" s="1" t="str">
        <f t="shared" si="26"/>
        <v xml:space="preserve"> </v>
      </c>
      <c r="AN100" s="1" t="str">
        <f t="shared" si="26"/>
        <v xml:space="preserve"> </v>
      </c>
      <c r="AO100" t="s">
        <v>1397</v>
      </c>
      <c r="AP100" t="s">
        <v>3465</v>
      </c>
      <c r="AQ100" s="22" t="e">
        <v>#VALUE!</v>
      </c>
      <c r="AR100" s="21" t="e">
        <v>#VALUE!</v>
      </c>
      <c r="AS100">
        <v>-14.580265095729017</v>
      </c>
      <c r="AT100" t="e">
        <v>#VALUE!</v>
      </c>
      <c r="AU100" t="e">
        <v>#VALUE!</v>
      </c>
      <c r="AV100" t="s">
        <v>3473</v>
      </c>
    </row>
    <row r="101" spans="1:48" x14ac:dyDescent="0.25">
      <c r="A101" s="14">
        <v>1.0399999999999983E-9</v>
      </c>
      <c r="B101" t="s">
        <v>1398</v>
      </c>
      <c r="C101" s="4">
        <v>11</v>
      </c>
      <c r="D101" s="4">
        <v>1</v>
      </c>
      <c r="E101" s="4">
        <v>9</v>
      </c>
      <c r="F101" s="4">
        <v>21</v>
      </c>
      <c r="G101" s="4">
        <v>1650</v>
      </c>
      <c r="H101" s="4">
        <v>1433.5</v>
      </c>
      <c r="I101" s="34">
        <v>62024.336940090849</v>
      </c>
      <c r="J101" s="35">
        <v>13.653681302981235</v>
      </c>
      <c r="K101" s="35">
        <v>13.179548944073112</v>
      </c>
      <c r="L101" s="35">
        <v>7.452842547622013</v>
      </c>
      <c r="M101" s="35">
        <v>7.222440715466778</v>
      </c>
      <c r="N101" s="4">
        <v>108.767</v>
      </c>
      <c r="O101" s="4">
        <v>4.7347135291285385</v>
      </c>
      <c r="P101" s="35">
        <v>5.9951866062085806</v>
      </c>
      <c r="Q101" s="36" t="str">
        <f t="shared" si="29"/>
        <v xml:space="preserve"> </v>
      </c>
      <c r="R101" s="36" t="str">
        <f t="shared" si="30"/>
        <v xml:space="preserve"> </v>
      </c>
      <c r="S101" s="37">
        <f t="shared" si="31"/>
        <v>0.15102895116207873</v>
      </c>
      <c r="T101" s="37" t="str">
        <f t="shared" si="32"/>
        <v/>
      </c>
      <c r="U101" s="37" t="str">
        <f t="shared" si="33"/>
        <v/>
      </c>
      <c r="V101" s="37">
        <f t="shared" si="34"/>
        <v>-0.18989577539475799</v>
      </c>
      <c r="W101" s="37" t="str">
        <f t="shared" si="35"/>
        <v/>
      </c>
      <c r="X101" s="37">
        <f t="shared" si="36"/>
        <v>-0.38417364802647302</v>
      </c>
      <c r="Y101" s="1" t="str">
        <f t="shared" si="44"/>
        <v xml:space="preserve"> </v>
      </c>
      <c r="Z101" s="1">
        <f t="shared" si="37"/>
        <v>46</v>
      </c>
      <c r="AA101" s="1" t="str">
        <f t="shared" si="45"/>
        <v xml:space="preserve"> </v>
      </c>
      <c r="AB101" s="1">
        <f t="shared" si="38"/>
        <v>34</v>
      </c>
      <c r="AC101" s="1">
        <f t="shared" si="28"/>
        <v>71</v>
      </c>
      <c r="AD101" s="1" t="str">
        <f t="shared" si="39"/>
        <v xml:space="preserve"> </v>
      </c>
      <c r="AE101" s="1" t="str">
        <f t="shared" si="25"/>
        <v xml:space="preserve"> </v>
      </c>
      <c r="AF101" s="1" t="str">
        <f t="shared" si="25"/>
        <v xml:space="preserve"> </v>
      </c>
      <c r="AG101" s="38">
        <f t="shared" si="40"/>
        <v>5.9951866072485807</v>
      </c>
      <c r="AH101" s="38" t="str">
        <f t="shared" si="41"/>
        <v xml:space="preserve"> </v>
      </c>
      <c r="AI101" s="1">
        <f t="shared" si="27"/>
        <v>1</v>
      </c>
      <c r="AJ101" s="1" t="str">
        <f t="shared" si="27"/>
        <v xml:space="preserve"> </v>
      </c>
      <c r="AK101" s="25" t="str">
        <f t="shared" si="42"/>
        <v xml:space="preserve"> </v>
      </c>
      <c r="AL101" s="25" t="str">
        <f t="shared" si="43"/>
        <v xml:space="preserve"> </v>
      </c>
      <c r="AM101" s="1" t="str">
        <f t="shared" si="26"/>
        <v xml:space="preserve"> </v>
      </c>
      <c r="AN101" s="1" t="str">
        <f t="shared" si="26"/>
        <v xml:space="preserve"> </v>
      </c>
      <c r="AO101" t="s">
        <v>1398</v>
      </c>
      <c r="AP101" t="s">
        <v>2293</v>
      </c>
      <c r="AQ101" s="22">
        <v>18.9895775394758</v>
      </c>
      <c r="AR101" s="21">
        <v>38.417364802647299</v>
      </c>
      <c r="AS101">
        <v>15.102895012207874</v>
      </c>
      <c r="AT101">
        <v>-18.9895775394758</v>
      </c>
      <c r="AU101">
        <v>-38.417364802647299</v>
      </c>
      <c r="AV101" t="s">
        <v>3474</v>
      </c>
    </row>
    <row r="102" spans="1:48" x14ac:dyDescent="0.25">
      <c r="A102" s="14">
        <v>1.0499999999999982E-9</v>
      </c>
      <c r="B102" t="s">
        <v>1399</v>
      </c>
      <c r="C102" s="4">
        <v>1</v>
      </c>
      <c r="D102" s="4">
        <v>0</v>
      </c>
      <c r="E102" s="4">
        <v>0</v>
      </c>
      <c r="F102" s="4">
        <v>1</v>
      </c>
      <c r="G102" s="4" t="s">
        <v>2162</v>
      </c>
      <c r="H102" s="4">
        <v>1402</v>
      </c>
      <c r="I102" s="34">
        <v>2530.5408643394758</v>
      </c>
      <c r="J102" s="35" t="s">
        <v>2161</v>
      </c>
      <c r="K102" s="35">
        <v>23.289036544850497</v>
      </c>
      <c r="L102" s="35" t="s">
        <v>2161</v>
      </c>
      <c r="M102" s="35" t="s">
        <v>2161</v>
      </c>
      <c r="N102" s="4">
        <v>60.2</v>
      </c>
      <c r="O102" s="4">
        <v>12.565445026178008</v>
      </c>
      <c r="P102" s="35" t="s">
        <v>124</v>
      </c>
      <c r="Q102" s="36">
        <f t="shared" si="29"/>
        <v>100.00000000105</v>
      </c>
      <c r="R102" s="36" t="str">
        <f t="shared" si="30"/>
        <v xml:space="preserve"> </v>
      </c>
      <c r="S102" s="37" t="str">
        <f t="shared" si="31"/>
        <v xml:space="preserve"> </v>
      </c>
      <c r="T102" s="37" t="str">
        <f t="shared" si="32"/>
        <v xml:space="preserve"> </v>
      </c>
      <c r="U102" s="37" t="str">
        <f t="shared" si="33"/>
        <v xml:space="preserve"> </v>
      </c>
      <c r="V102" s="37" t="str">
        <f t="shared" si="34"/>
        <v xml:space="preserve"> </v>
      </c>
      <c r="W102" s="37" t="str">
        <f t="shared" si="35"/>
        <v xml:space="preserve"> </v>
      </c>
      <c r="X102" s="37" t="str">
        <f t="shared" si="36"/>
        <v xml:space="preserve"> </v>
      </c>
      <c r="Y102" s="1" t="str">
        <f t="shared" si="44"/>
        <v xml:space="preserve"> </v>
      </c>
      <c r="Z102" s="1" t="str">
        <f t="shared" si="37"/>
        <v xml:space="preserve"> </v>
      </c>
      <c r="AA102" s="1" t="str">
        <f t="shared" si="45"/>
        <v xml:space="preserve"> </v>
      </c>
      <c r="AB102" s="1" t="str">
        <f t="shared" si="38"/>
        <v xml:space="preserve"> </v>
      </c>
      <c r="AC102" s="1" t="str">
        <f t="shared" si="28"/>
        <v xml:space="preserve"> </v>
      </c>
      <c r="AD102" s="1" t="str">
        <f t="shared" si="39"/>
        <v xml:space="preserve"> </v>
      </c>
      <c r="AE102" s="1">
        <f t="shared" si="25"/>
        <v>5</v>
      </c>
      <c r="AF102" s="1" t="str">
        <f t="shared" si="25"/>
        <v xml:space="preserve"> </v>
      </c>
      <c r="AG102" s="38" t="str">
        <f t="shared" si="40"/>
        <v xml:space="preserve"> </v>
      </c>
      <c r="AH102" s="38" t="str">
        <f t="shared" si="41"/>
        <v xml:space="preserve"> </v>
      </c>
      <c r="AI102" s="1" t="str">
        <f t="shared" si="27"/>
        <v xml:space="preserve"> </v>
      </c>
      <c r="AJ102" s="1" t="str">
        <f t="shared" si="27"/>
        <v xml:space="preserve"> </v>
      </c>
      <c r="AK102" s="25" t="str">
        <f t="shared" si="42"/>
        <v xml:space="preserve"> </v>
      </c>
      <c r="AL102" s="25" t="str">
        <f t="shared" si="43"/>
        <v xml:space="preserve"> </v>
      </c>
      <c r="AM102" s="1" t="str">
        <f t="shared" si="26"/>
        <v xml:space="preserve"> </v>
      </c>
      <c r="AN102" s="1" t="str">
        <f t="shared" si="26"/>
        <v xml:space="preserve"> </v>
      </c>
      <c r="AO102" t="s">
        <v>1399</v>
      </c>
      <c r="AP102" t="s">
        <v>2409</v>
      </c>
      <c r="AQ102" s="22" t="e">
        <v>#VALUE!</v>
      </c>
      <c r="AR102" s="21" t="e">
        <v>#VALUE!</v>
      </c>
      <c r="AS102" t="s">
        <v>124</v>
      </c>
      <c r="AT102" t="e">
        <v>#VALUE!</v>
      </c>
      <c r="AU102" t="e">
        <v>#VALUE!</v>
      </c>
      <c r="AV102" t="s">
        <v>3475</v>
      </c>
    </row>
    <row r="103" spans="1:48" x14ac:dyDescent="0.25">
      <c r="A103" s="14">
        <v>1.0599999999999982E-9</v>
      </c>
      <c r="B103" t="s">
        <v>1400</v>
      </c>
      <c r="C103" s="4">
        <v>8</v>
      </c>
      <c r="D103" s="4">
        <v>1</v>
      </c>
      <c r="E103" s="4">
        <v>8</v>
      </c>
      <c r="F103" s="4">
        <v>17</v>
      </c>
      <c r="G103" s="4">
        <v>1400</v>
      </c>
      <c r="H103" s="4">
        <v>1257</v>
      </c>
      <c r="I103" s="34">
        <v>17928.200047383449</v>
      </c>
      <c r="J103" s="35" t="s">
        <v>2161</v>
      </c>
      <c r="K103" s="35" t="s">
        <v>2161</v>
      </c>
      <c r="L103" s="35">
        <v>10.019927261706318</v>
      </c>
      <c r="M103" s="35">
        <v>1.6593985276894763</v>
      </c>
      <c r="N103" s="4">
        <v>-87.811999999999998</v>
      </c>
      <c r="O103" s="4">
        <v>-4.5380952380952353</v>
      </c>
      <c r="P103" s="35">
        <v>0.36595067621320609</v>
      </c>
      <c r="Q103" s="36" t="str">
        <f t="shared" si="29"/>
        <v xml:space="preserve"> </v>
      </c>
      <c r="R103" s="36" t="str">
        <f t="shared" si="30"/>
        <v xml:space="preserve"> </v>
      </c>
      <c r="S103" s="37" t="str">
        <f t="shared" si="31"/>
        <v/>
      </c>
      <c r="T103" s="37" t="str">
        <f t="shared" si="32"/>
        <v/>
      </c>
      <c r="U103" s="37" t="str">
        <f t="shared" si="33"/>
        <v xml:space="preserve"> </v>
      </c>
      <c r="V103" s="37" t="str">
        <f t="shared" si="34"/>
        <v xml:space="preserve"> </v>
      </c>
      <c r="W103" s="37" t="str">
        <f t="shared" si="35"/>
        <v/>
      </c>
      <c r="X103" s="37">
        <f t="shared" si="36"/>
        <v>-0.17205613654275675</v>
      </c>
      <c r="Y103" s="1" t="str">
        <f t="shared" si="44"/>
        <v xml:space="preserve"> </v>
      </c>
      <c r="Z103" s="1" t="str">
        <f t="shared" si="37"/>
        <v xml:space="preserve"> </v>
      </c>
      <c r="AA103" s="1" t="str">
        <f t="shared" si="45"/>
        <v xml:space="preserve"> </v>
      </c>
      <c r="AB103" s="1">
        <f t="shared" si="38"/>
        <v>74</v>
      </c>
      <c r="AC103" s="1" t="str">
        <f t="shared" si="28"/>
        <v xml:space="preserve"> </v>
      </c>
      <c r="AD103" s="1" t="str">
        <f t="shared" si="39"/>
        <v xml:space="preserve"> </v>
      </c>
      <c r="AE103" s="1" t="str">
        <f t="shared" ref="AE103:AF166" si="46">IF(ISERROR((RANK(Q103,Q$7:Q$184,0)))=TRUE," ",((RANK(Q103,Q$7:Q$184,0))))</f>
        <v xml:space="preserve"> </v>
      </c>
      <c r="AF103" s="1" t="str">
        <f t="shared" si="46"/>
        <v xml:space="preserve"> </v>
      </c>
      <c r="AG103" s="38" t="str">
        <f t="shared" si="40"/>
        <v xml:space="preserve"> </v>
      </c>
      <c r="AH103" s="38" t="str">
        <f t="shared" si="41"/>
        <v xml:space="preserve"> </v>
      </c>
      <c r="AI103" s="1" t="str">
        <f t="shared" si="27"/>
        <v xml:space="preserve"> </v>
      </c>
      <c r="AJ103" s="1" t="str">
        <f t="shared" si="27"/>
        <v xml:space="preserve"> </v>
      </c>
      <c r="AK103" s="25" t="str">
        <f t="shared" si="42"/>
        <v xml:space="preserve"> </v>
      </c>
      <c r="AL103" s="25" t="str">
        <f t="shared" si="43"/>
        <v xml:space="preserve"> </v>
      </c>
      <c r="AM103" s="1" t="str">
        <f t="shared" ref="AM103:AN166" si="47">IF(ISERROR((RANK(AK103,AK$7:AK$184,0)))=TRUE," ",((RANK(AK103,AK$7:AK$184,0))))</f>
        <v xml:space="preserve"> </v>
      </c>
      <c r="AN103" s="1" t="str">
        <f t="shared" si="47"/>
        <v xml:space="preserve"> </v>
      </c>
      <c r="AO103" t="s">
        <v>1400</v>
      </c>
      <c r="AP103" t="s">
        <v>2370</v>
      </c>
      <c r="AQ103" s="22" t="e">
        <v>#VALUE!</v>
      </c>
      <c r="AR103" s="21">
        <v>17.205613654275677</v>
      </c>
      <c r="AS103">
        <v>11.376292760540974</v>
      </c>
      <c r="AT103" t="e">
        <v>#VALUE!</v>
      </c>
      <c r="AU103">
        <v>-17.205613654275677</v>
      </c>
      <c r="AV103" t="s">
        <v>3476</v>
      </c>
    </row>
    <row r="104" spans="1:48" x14ac:dyDescent="0.25">
      <c r="A104" s="14">
        <v>1.0699999999999982E-9</v>
      </c>
      <c r="B104" t="s">
        <v>1401</v>
      </c>
      <c r="C104" s="4">
        <v>5</v>
      </c>
      <c r="D104" s="4">
        <v>0</v>
      </c>
      <c r="E104" s="4">
        <v>2</v>
      </c>
      <c r="F104" s="4">
        <v>7</v>
      </c>
      <c r="G104" s="4">
        <v>3400</v>
      </c>
      <c r="H104" s="4">
        <v>2934</v>
      </c>
      <c r="I104" s="34">
        <v>3712.6841773684255</v>
      </c>
      <c r="J104" s="35">
        <v>19.427890345649583</v>
      </c>
      <c r="K104" s="35">
        <v>17.113359969669574</v>
      </c>
      <c r="L104" s="35">
        <v>9.2855940309929217</v>
      </c>
      <c r="M104" s="35">
        <v>8.5342171894781256</v>
      </c>
      <c r="N104" s="4">
        <v>171.44499999999999</v>
      </c>
      <c r="O104" s="4">
        <v>7.6983478861737522</v>
      </c>
      <c r="P104" s="35">
        <v>1.7041581458759374</v>
      </c>
      <c r="Q104" s="36" t="str">
        <f t="shared" si="29"/>
        <v xml:space="preserve"> </v>
      </c>
      <c r="R104" s="36" t="str">
        <f t="shared" si="30"/>
        <v xml:space="preserve"> </v>
      </c>
      <c r="S104" s="37">
        <f t="shared" si="31"/>
        <v>0.15882754026563731</v>
      </c>
      <c r="T104" s="37" t="str">
        <f t="shared" si="32"/>
        <v/>
      </c>
      <c r="U104" s="37" t="str">
        <f t="shared" si="33"/>
        <v/>
      </c>
      <c r="V104" s="37" t="str">
        <f t="shared" si="34"/>
        <v/>
      </c>
      <c r="W104" s="37" t="str">
        <f t="shared" si="35"/>
        <v/>
      </c>
      <c r="X104" s="37">
        <f t="shared" si="36"/>
        <v>-0.23273389160246294</v>
      </c>
      <c r="Y104" s="1" t="str">
        <f t="shared" si="44"/>
        <v xml:space="preserve"> </v>
      </c>
      <c r="Z104" s="1" t="str">
        <f t="shared" si="37"/>
        <v xml:space="preserve"> </v>
      </c>
      <c r="AA104" s="1" t="str">
        <f t="shared" si="45"/>
        <v xml:space="preserve"> </v>
      </c>
      <c r="AB104" s="1">
        <f t="shared" si="38"/>
        <v>67</v>
      </c>
      <c r="AC104" s="1">
        <f t="shared" si="28"/>
        <v>65</v>
      </c>
      <c r="AD104" s="1" t="str">
        <f t="shared" si="39"/>
        <v xml:space="preserve"> </v>
      </c>
      <c r="AE104" s="1" t="str">
        <f t="shared" si="46"/>
        <v xml:space="preserve"> </v>
      </c>
      <c r="AF104" s="1" t="str">
        <f t="shared" si="46"/>
        <v xml:space="preserve"> </v>
      </c>
      <c r="AG104" s="38" t="str">
        <f t="shared" si="40"/>
        <v xml:space="preserve"> </v>
      </c>
      <c r="AH104" s="38" t="str">
        <f t="shared" si="41"/>
        <v xml:space="preserve"> </v>
      </c>
      <c r="AI104" s="1" t="str">
        <f t="shared" ref="AI104:AJ167" si="48">IF(ISERROR((RANK(AG104,AG$7:AG$184,0)))=TRUE," ",((RANK(AG104,AG$7:AG$184,0))))</f>
        <v xml:space="preserve"> </v>
      </c>
      <c r="AJ104" s="1" t="str">
        <f t="shared" si="48"/>
        <v xml:space="preserve"> </v>
      </c>
      <c r="AK104" s="25" t="str">
        <f t="shared" si="42"/>
        <v xml:space="preserve"> </v>
      </c>
      <c r="AL104" s="25" t="str">
        <f t="shared" si="43"/>
        <v xml:space="preserve"> </v>
      </c>
      <c r="AM104" s="1" t="str">
        <f t="shared" si="47"/>
        <v xml:space="preserve"> </v>
      </c>
      <c r="AN104" s="1" t="str">
        <f t="shared" si="47"/>
        <v xml:space="preserve"> </v>
      </c>
      <c r="AO104" t="s">
        <v>1401</v>
      </c>
      <c r="AP104" t="s">
        <v>2252</v>
      </c>
      <c r="AQ104" s="22">
        <v>-15.270128948605599</v>
      </c>
      <c r="AR104" s="21">
        <v>23.273389160246293</v>
      </c>
      <c r="AS104">
        <v>15.882753919563729</v>
      </c>
      <c r="AT104">
        <v>15.270128948605599</v>
      </c>
      <c r="AU104">
        <v>-23.273389160246293</v>
      </c>
      <c r="AV104" t="s">
        <v>3477</v>
      </c>
    </row>
    <row r="105" spans="1:48" x14ac:dyDescent="0.25">
      <c r="A105" s="14">
        <v>1.0799999999999981E-9</v>
      </c>
      <c r="B105" t="s">
        <v>1402</v>
      </c>
      <c r="C105" s="4">
        <v>4</v>
      </c>
      <c r="D105" s="4">
        <v>0</v>
      </c>
      <c r="E105" s="4">
        <v>6</v>
      </c>
      <c r="F105" s="4">
        <v>10</v>
      </c>
      <c r="G105" s="4">
        <v>7850</v>
      </c>
      <c r="H105" s="4">
        <v>6840</v>
      </c>
      <c r="I105" s="34">
        <v>9439.2124164970901</v>
      </c>
      <c r="J105" s="35">
        <v>15.045333966821078</v>
      </c>
      <c r="K105" s="35">
        <v>14.838758664077838</v>
      </c>
      <c r="L105" s="35">
        <v>7.4528612946527488</v>
      </c>
      <c r="M105" s="35">
        <v>7.2738841755809664</v>
      </c>
      <c r="N105" s="4">
        <v>460.95499999999998</v>
      </c>
      <c r="O105" s="4">
        <v>1.8640060107840541</v>
      </c>
      <c r="P105" s="35">
        <v>2.2222222222222223</v>
      </c>
      <c r="Q105" s="36" t="str">
        <f t="shared" si="29"/>
        <v xml:space="preserve"> </v>
      </c>
      <c r="R105" s="36" t="str">
        <f t="shared" si="30"/>
        <v xml:space="preserve"> </v>
      </c>
      <c r="S105" s="37" t="str">
        <f t="shared" si="31"/>
        <v/>
      </c>
      <c r="T105" s="37" t="str">
        <f t="shared" si="32"/>
        <v/>
      </c>
      <c r="U105" s="37" t="str">
        <f t="shared" si="33"/>
        <v/>
      </c>
      <c r="V105" s="37">
        <f t="shared" si="34"/>
        <v>-0.10732583127912709</v>
      </c>
      <c r="W105" s="37" t="str">
        <f t="shared" si="35"/>
        <v/>
      </c>
      <c r="X105" s="37">
        <f t="shared" si="36"/>
        <v>-0.38417209896442395</v>
      </c>
      <c r="Y105" s="1" t="str">
        <f t="shared" si="44"/>
        <v xml:space="preserve"> </v>
      </c>
      <c r="Z105" s="1">
        <f t="shared" si="37"/>
        <v>56</v>
      </c>
      <c r="AA105" s="1" t="str">
        <f t="shared" si="45"/>
        <v xml:space="preserve"> </v>
      </c>
      <c r="AB105" s="1">
        <f t="shared" si="38"/>
        <v>35</v>
      </c>
      <c r="AC105" s="1" t="str">
        <f t="shared" si="28"/>
        <v xml:space="preserve"> </v>
      </c>
      <c r="AD105" s="1" t="str">
        <f t="shared" si="39"/>
        <v xml:space="preserve"> </v>
      </c>
      <c r="AE105" s="1" t="str">
        <f t="shared" si="46"/>
        <v xml:space="preserve"> </v>
      </c>
      <c r="AF105" s="1" t="str">
        <f t="shared" si="46"/>
        <v xml:space="preserve"> </v>
      </c>
      <c r="AG105" s="38" t="str">
        <f t="shared" si="40"/>
        <v xml:space="preserve"> </v>
      </c>
      <c r="AH105" s="38" t="str">
        <f t="shared" si="41"/>
        <v xml:space="preserve"> </v>
      </c>
      <c r="AI105" s="1" t="str">
        <f t="shared" si="48"/>
        <v xml:space="preserve"> </v>
      </c>
      <c r="AJ105" s="1" t="str">
        <f t="shared" si="48"/>
        <v xml:space="preserve"> </v>
      </c>
      <c r="AK105" s="25" t="str">
        <f t="shared" si="42"/>
        <v xml:space="preserve"> </v>
      </c>
      <c r="AL105" s="25" t="str">
        <f t="shared" si="43"/>
        <v xml:space="preserve"> </v>
      </c>
      <c r="AM105" s="1" t="str">
        <f t="shared" si="47"/>
        <v xml:space="preserve"> </v>
      </c>
      <c r="AN105" s="1" t="str">
        <f t="shared" si="47"/>
        <v xml:space="preserve"> </v>
      </c>
      <c r="AO105" t="s">
        <v>1402</v>
      </c>
      <c r="AP105" t="s">
        <v>2252</v>
      </c>
      <c r="AQ105" s="22">
        <v>10.73258312791271</v>
      </c>
      <c r="AR105" s="21">
        <v>38.417209896442394</v>
      </c>
      <c r="AS105">
        <v>14.766081871345026</v>
      </c>
      <c r="AT105">
        <v>-10.73258312791271</v>
      </c>
      <c r="AU105">
        <v>-38.417209896442394</v>
      </c>
      <c r="AV105" t="s">
        <v>3478</v>
      </c>
    </row>
    <row r="106" spans="1:48" x14ac:dyDescent="0.25">
      <c r="A106" s="14">
        <v>1.0899999999999981E-9</v>
      </c>
      <c r="B106" t="s">
        <v>1403</v>
      </c>
      <c r="C106" s="4">
        <v>10</v>
      </c>
      <c r="D106" s="4">
        <v>2</v>
      </c>
      <c r="E106" s="4">
        <v>4</v>
      </c>
      <c r="F106" s="4">
        <v>16</v>
      </c>
      <c r="G106" s="4">
        <v>1545</v>
      </c>
      <c r="H106" s="4">
        <v>1169</v>
      </c>
      <c r="I106" s="34">
        <v>2316.8837352143314</v>
      </c>
      <c r="J106" s="35" t="s">
        <v>2161</v>
      </c>
      <c r="K106" s="35">
        <v>12.239812371738493</v>
      </c>
      <c r="L106" s="35">
        <v>4.6062344997375142</v>
      </c>
      <c r="M106" s="35">
        <v>3.3147438903652757</v>
      </c>
      <c r="N106" s="4">
        <v>95.507999999999996</v>
      </c>
      <c r="O106" s="4" t="s">
        <v>119</v>
      </c>
      <c r="P106" s="35">
        <v>1.8177929854576562</v>
      </c>
      <c r="Q106" s="36" t="str">
        <f t="shared" si="29"/>
        <v xml:space="preserve"> </v>
      </c>
      <c r="R106" s="36" t="str">
        <f t="shared" si="30"/>
        <v xml:space="preserve"> </v>
      </c>
      <c r="S106" s="37">
        <f t="shared" si="31"/>
        <v>0.32164243051686048</v>
      </c>
      <c r="T106" s="37" t="str">
        <f t="shared" si="32"/>
        <v/>
      </c>
      <c r="U106" s="37" t="str">
        <f t="shared" si="33"/>
        <v xml:space="preserve"> </v>
      </c>
      <c r="V106" s="37" t="str">
        <f t="shared" si="34"/>
        <v xml:space="preserve"> </v>
      </c>
      <c r="W106" s="37" t="str">
        <f t="shared" si="35"/>
        <v/>
      </c>
      <c r="X106" s="37">
        <f t="shared" si="36"/>
        <v>-0.61938809653062543</v>
      </c>
      <c r="Y106" s="1" t="str">
        <f t="shared" si="44"/>
        <v xml:space="preserve"> </v>
      </c>
      <c r="Z106" s="1" t="str">
        <f t="shared" si="37"/>
        <v xml:space="preserve"> </v>
      </c>
      <c r="AA106" s="1" t="str">
        <f t="shared" si="45"/>
        <v xml:space="preserve"> </v>
      </c>
      <c r="AB106" s="1">
        <f t="shared" si="38"/>
        <v>6</v>
      </c>
      <c r="AC106" s="1">
        <f t="shared" si="28"/>
        <v>10</v>
      </c>
      <c r="AD106" s="1" t="str">
        <f t="shared" si="39"/>
        <v xml:space="preserve"> </v>
      </c>
      <c r="AE106" s="1" t="str">
        <f t="shared" si="46"/>
        <v xml:space="preserve"> </v>
      </c>
      <c r="AF106" s="1" t="str">
        <f t="shared" si="46"/>
        <v xml:space="preserve"> </v>
      </c>
      <c r="AG106" s="38" t="str">
        <f t="shared" si="40"/>
        <v xml:space="preserve"> </v>
      </c>
      <c r="AH106" s="38" t="str">
        <f t="shared" si="41"/>
        <v xml:space="preserve"> </v>
      </c>
      <c r="AI106" s="1" t="str">
        <f t="shared" si="48"/>
        <v xml:space="preserve"> </v>
      </c>
      <c r="AJ106" s="1" t="str">
        <f t="shared" si="48"/>
        <v xml:space="preserve"> </v>
      </c>
      <c r="AK106" s="25" t="str">
        <f t="shared" si="42"/>
        <v xml:space="preserve"> </v>
      </c>
      <c r="AL106" s="25" t="str">
        <f t="shared" si="43"/>
        <v xml:space="preserve"> </v>
      </c>
      <c r="AM106" s="1" t="str">
        <f t="shared" si="47"/>
        <v xml:space="preserve"> </v>
      </c>
      <c r="AN106" s="1" t="str">
        <f t="shared" si="47"/>
        <v xml:space="preserve"> </v>
      </c>
      <c r="AO106" t="s">
        <v>1403</v>
      </c>
      <c r="AP106" t="s">
        <v>3385</v>
      </c>
      <c r="AQ106" s="22" t="e">
        <v>#VALUE!</v>
      </c>
      <c r="AR106" s="21">
        <v>61.938809653062542</v>
      </c>
      <c r="AS106">
        <v>32.164242942686052</v>
      </c>
      <c r="AT106" t="e">
        <v>#VALUE!</v>
      </c>
      <c r="AU106">
        <v>-61.938809653062542</v>
      </c>
      <c r="AV106" t="s">
        <v>3479</v>
      </c>
    </row>
    <row r="107" spans="1:48" x14ac:dyDescent="0.25">
      <c r="A107" s="14">
        <v>1.0999999999999981E-9</v>
      </c>
      <c r="B107" t="s">
        <v>1404</v>
      </c>
      <c r="C107" s="4">
        <v>10</v>
      </c>
      <c r="D107" s="4">
        <v>2</v>
      </c>
      <c r="E107" s="4">
        <v>7</v>
      </c>
      <c r="F107" s="4">
        <v>19</v>
      </c>
      <c r="G107" s="4">
        <v>1600</v>
      </c>
      <c r="H107" s="4">
        <v>1255</v>
      </c>
      <c r="I107" s="34">
        <v>27831.002171201155</v>
      </c>
      <c r="J107" s="35">
        <v>18.526446317592004</v>
      </c>
      <c r="K107" s="35">
        <v>13.089141748625901</v>
      </c>
      <c r="L107" s="35">
        <v>5.8304548967815046</v>
      </c>
      <c r="M107" s="35">
        <v>4.759087839545022</v>
      </c>
      <c r="N107" s="4">
        <v>95.881</v>
      </c>
      <c r="O107" s="4">
        <v>35.520848056537105</v>
      </c>
      <c r="P107" s="35">
        <v>1.8842231075697213</v>
      </c>
      <c r="Q107" s="36" t="str">
        <f t="shared" si="29"/>
        <v xml:space="preserve"> </v>
      </c>
      <c r="R107" s="36" t="str">
        <f t="shared" si="30"/>
        <v xml:space="preserve"> </v>
      </c>
      <c r="S107" s="37">
        <f t="shared" si="31"/>
        <v>0.27490039950637446</v>
      </c>
      <c r="T107" s="37" t="str">
        <f t="shared" si="32"/>
        <v/>
      </c>
      <c r="U107" s="37" t="str">
        <f t="shared" si="33"/>
        <v/>
      </c>
      <c r="V107" s="37" t="str">
        <f t="shared" si="34"/>
        <v/>
      </c>
      <c r="W107" s="37" t="str">
        <f t="shared" si="35"/>
        <v/>
      </c>
      <c r="X107" s="37">
        <f t="shared" si="36"/>
        <v>-0.51823109820335855</v>
      </c>
      <c r="Y107" s="1" t="str">
        <f t="shared" si="44"/>
        <v xml:space="preserve"> </v>
      </c>
      <c r="Z107" s="1" t="str">
        <f t="shared" si="37"/>
        <v xml:space="preserve"> </v>
      </c>
      <c r="AA107" s="1" t="str">
        <f t="shared" si="45"/>
        <v xml:space="preserve"> </v>
      </c>
      <c r="AB107" s="1">
        <f t="shared" si="38"/>
        <v>17</v>
      </c>
      <c r="AC107" s="1">
        <f t="shared" si="28"/>
        <v>15</v>
      </c>
      <c r="AD107" s="1" t="str">
        <f t="shared" si="39"/>
        <v xml:space="preserve"> </v>
      </c>
      <c r="AE107" s="1" t="str">
        <f t="shared" si="46"/>
        <v xml:space="preserve"> </v>
      </c>
      <c r="AF107" s="1" t="str">
        <f t="shared" si="46"/>
        <v xml:space="preserve"> </v>
      </c>
      <c r="AG107" s="38" t="str">
        <f t="shared" si="40"/>
        <v xml:space="preserve"> </v>
      </c>
      <c r="AH107" s="38" t="str">
        <f t="shared" si="41"/>
        <v xml:space="preserve"> </v>
      </c>
      <c r="AI107" s="1" t="str">
        <f t="shared" si="48"/>
        <v xml:space="preserve"> </v>
      </c>
      <c r="AJ107" s="1" t="str">
        <f t="shared" si="48"/>
        <v xml:space="preserve"> </v>
      </c>
      <c r="AK107" s="25" t="str">
        <f t="shared" si="42"/>
        <v xml:space="preserve"> </v>
      </c>
      <c r="AL107" s="25" t="str">
        <f t="shared" si="43"/>
        <v xml:space="preserve"> </v>
      </c>
      <c r="AM107" s="1" t="str">
        <f t="shared" si="47"/>
        <v xml:space="preserve"> </v>
      </c>
      <c r="AN107" s="1" t="str">
        <f t="shared" si="47"/>
        <v xml:space="preserve"> </v>
      </c>
      <c r="AO107" t="s">
        <v>1404</v>
      </c>
      <c r="AP107" t="s">
        <v>2311</v>
      </c>
      <c r="AQ107" s="22">
        <v>-9.92165479595959</v>
      </c>
      <c r="AR107" s="21">
        <v>51.823109820335858</v>
      </c>
      <c r="AS107">
        <v>27.490039840637447</v>
      </c>
      <c r="AT107">
        <v>9.92165479595959</v>
      </c>
      <c r="AU107">
        <v>-51.823109820335858</v>
      </c>
      <c r="AV107" t="s">
        <v>3480</v>
      </c>
    </row>
    <row r="108" spans="1:48" x14ac:dyDescent="0.25">
      <c r="A108" s="14">
        <v>1.109999999999998E-9</v>
      </c>
      <c r="B108" t="s">
        <v>1405</v>
      </c>
      <c r="C108" s="4">
        <v>0</v>
      </c>
      <c r="D108" s="4">
        <v>0</v>
      </c>
      <c r="E108" s="4">
        <v>0</v>
      </c>
      <c r="F108" s="4">
        <v>0</v>
      </c>
      <c r="G108" s="4" t="s">
        <v>2162</v>
      </c>
      <c r="H108" s="4">
        <v>1585</v>
      </c>
      <c r="I108" s="34">
        <v>2906.1508364404713</v>
      </c>
      <c r="J108" s="35" t="s">
        <v>2161</v>
      </c>
      <c r="K108" s="35" t="s">
        <v>2161</v>
      </c>
      <c r="L108" s="35" t="s">
        <v>2161</v>
      </c>
      <c r="M108" s="35" t="s">
        <v>2161</v>
      </c>
      <c r="N108" s="4" t="s">
        <v>119</v>
      </c>
      <c r="O108" s="4" t="s">
        <v>119</v>
      </c>
      <c r="P108" s="35" t="s">
        <v>124</v>
      </c>
      <c r="Q108" s="36" t="str">
        <f t="shared" si="29"/>
        <v xml:space="preserve"> </v>
      </c>
      <c r="R108" s="36" t="str">
        <f t="shared" si="30"/>
        <v xml:space="preserve"> </v>
      </c>
      <c r="S108" s="37" t="str">
        <f t="shared" si="31"/>
        <v xml:space="preserve"> </v>
      </c>
      <c r="T108" s="37" t="str">
        <f t="shared" si="32"/>
        <v xml:space="preserve"> </v>
      </c>
      <c r="U108" s="37" t="str">
        <f t="shared" si="33"/>
        <v xml:space="preserve"> </v>
      </c>
      <c r="V108" s="37" t="str">
        <f t="shared" si="34"/>
        <v xml:space="preserve"> </v>
      </c>
      <c r="W108" s="37" t="str">
        <f t="shared" si="35"/>
        <v xml:space="preserve"> </v>
      </c>
      <c r="X108" s="37" t="str">
        <f t="shared" si="36"/>
        <v xml:space="preserve"> </v>
      </c>
      <c r="Y108" s="1" t="str">
        <f t="shared" si="44"/>
        <v xml:space="preserve"> </v>
      </c>
      <c r="Z108" s="1" t="str">
        <f t="shared" si="37"/>
        <v xml:space="preserve"> </v>
      </c>
      <c r="AA108" s="1" t="str">
        <f t="shared" si="45"/>
        <v xml:space="preserve"> </v>
      </c>
      <c r="AB108" s="1" t="str">
        <f t="shared" si="38"/>
        <v xml:space="preserve"> </v>
      </c>
      <c r="AC108" s="1" t="str">
        <f t="shared" si="28"/>
        <v xml:space="preserve"> </v>
      </c>
      <c r="AD108" s="1" t="str">
        <f t="shared" si="39"/>
        <v xml:space="preserve"> </v>
      </c>
      <c r="AE108" s="1" t="str">
        <f t="shared" si="46"/>
        <v xml:space="preserve"> </v>
      </c>
      <c r="AF108" s="1" t="str">
        <f t="shared" si="46"/>
        <v xml:space="preserve"> </v>
      </c>
      <c r="AG108" s="38" t="str">
        <f t="shared" si="40"/>
        <v xml:space="preserve"> </v>
      </c>
      <c r="AH108" s="38" t="str">
        <f t="shared" si="41"/>
        <v xml:space="preserve"> </v>
      </c>
      <c r="AI108" s="1" t="str">
        <f t="shared" si="48"/>
        <v xml:space="preserve"> </v>
      </c>
      <c r="AJ108" s="1" t="str">
        <f t="shared" si="48"/>
        <v xml:space="preserve"> </v>
      </c>
      <c r="AK108" s="25" t="str">
        <f t="shared" si="42"/>
        <v xml:space="preserve"> </v>
      </c>
      <c r="AL108" s="25" t="str">
        <f t="shared" si="43"/>
        <v xml:space="preserve"> </v>
      </c>
      <c r="AM108" s="1" t="str">
        <f t="shared" si="47"/>
        <v xml:space="preserve"> </v>
      </c>
      <c r="AN108" s="1" t="str">
        <f t="shared" si="47"/>
        <v xml:space="preserve"> </v>
      </c>
      <c r="AO108" t="s">
        <v>1405</v>
      </c>
      <c r="AP108" t="s">
        <v>2249</v>
      </c>
      <c r="AQ108" s="22" t="e">
        <v>#VALUE!</v>
      </c>
      <c r="AR108" s="21" t="e">
        <v>#VALUE!</v>
      </c>
      <c r="AS108" t="s">
        <v>124</v>
      </c>
      <c r="AT108" t="e">
        <v>#VALUE!</v>
      </c>
      <c r="AU108" t="e">
        <v>#VALUE!</v>
      </c>
      <c r="AV108" t="s">
        <v>3481</v>
      </c>
    </row>
    <row r="109" spans="1:48" x14ac:dyDescent="0.25">
      <c r="A109" s="14">
        <v>1.119999999999998E-9</v>
      </c>
      <c r="B109" t="s">
        <v>1406</v>
      </c>
      <c r="C109" s="4">
        <v>5</v>
      </c>
      <c r="D109" s="4">
        <v>0</v>
      </c>
      <c r="E109" s="4">
        <v>6</v>
      </c>
      <c r="F109" s="4">
        <v>11</v>
      </c>
      <c r="G109" s="4">
        <v>1590</v>
      </c>
      <c r="H109" s="4">
        <v>1385</v>
      </c>
      <c r="I109" s="34">
        <v>2321.4118821120514</v>
      </c>
      <c r="J109" s="35">
        <v>6.9727634294920202</v>
      </c>
      <c r="K109" s="35">
        <v>6.3902333242593556</v>
      </c>
      <c r="L109" s="35">
        <v>36.404780001689048</v>
      </c>
      <c r="M109" s="35">
        <v>39.510158565274509</v>
      </c>
      <c r="N109" s="4">
        <v>216.73699999999999</v>
      </c>
      <c r="O109" s="4">
        <v>-6.2718387822176149</v>
      </c>
      <c r="P109" s="35">
        <v>3.2490974729241877</v>
      </c>
      <c r="Q109" s="36" t="str">
        <f t="shared" si="29"/>
        <v xml:space="preserve"> </v>
      </c>
      <c r="R109" s="36" t="str">
        <f t="shared" si="30"/>
        <v xml:space="preserve"> </v>
      </c>
      <c r="S109" s="37" t="str">
        <f t="shared" si="31"/>
        <v/>
      </c>
      <c r="T109" s="37" t="str">
        <f t="shared" si="32"/>
        <v/>
      </c>
      <c r="U109" s="37" t="str">
        <f t="shared" si="33"/>
        <v/>
      </c>
      <c r="V109" s="37">
        <f t="shared" si="34"/>
        <v>-0.58628995462410172</v>
      </c>
      <c r="W109" s="37" t="str">
        <f t="shared" si="35"/>
        <v/>
      </c>
      <c r="X109" s="37" t="str">
        <f t="shared" si="36"/>
        <v/>
      </c>
      <c r="Y109" s="1" t="str">
        <f t="shared" si="44"/>
        <v xml:space="preserve"> </v>
      </c>
      <c r="Z109" s="1">
        <f t="shared" si="37"/>
        <v>4</v>
      </c>
      <c r="AA109" s="1" t="str">
        <f t="shared" si="45"/>
        <v xml:space="preserve"> </v>
      </c>
      <c r="AB109" s="1" t="str">
        <f t="shared" si="38"/>
        <v xml:space="preserve"> </v>
      </c>
      <c r="AC109" s="1" t="str">
        <f t="shared" si="28"/>
        <v xml:space="preserve"> </v>
      </c>
      <c r="AD109" s="1" t="str">
        <f t="shared" si="39"/>
        <v xml:space="preserve"> </v>
      </c>
      <c r="AE109" s="1" t="str">
        <f t="shared" si="46"/>
        <v xml:space="preserve"> </v>
      </c>
      <c r="AF109" s="1" t="str">
        <f t="shared" si="46"/>
        <v xml:space="preserve"> </v>
      </c>
      <c r="AG109" s="38">
        <f t="shared" si="40"/>
        <v>3.2490974740441878</v>
      </c>
      <c r="AH109" s="38" t="str">
        <f t="shared" si="41"/>
        <v xml:space="preserve"> </v>
      </c>
      <c r="AI109" s="1">
        <f t="shared" si="48"/>
        <v>32</v>
      </c>
      <c r="AJ109" s="1" t="str">
        <f t="shared" si="48"/>
        <v xml:space="preserve"> </v>
      </c>
      <c r="AK109" s="25" t="str">
        <f t="shared" si="42"/>
        <v xml:space="preserve"> </v>
      </c>
      <c r="AL109" s="25" t="str">
        <f t="shared" si="43"/>
        <v xml:space="preserve"> </v>
      </c>
      <c r="AM109" s="1" t="str">
        <f t="shared" si="47"/>
        <v xml:space="preserve"> </v>
      </c>
      <c r="AN109" s="1" t="str">
        <f t="shared" si="47"/>
        <v xml:space="preserve"> </v>
      </c>
      <c r="AO109" t="s">
        <v>1406</v>
      </c>
      <c r="AP109" t="s">
        <v>2395</v>
      </c>
      <c r="AQ109" s="22">
        <v>58.628995462410174</v>
      </c>
      <c r="AR109" s="21">
        <v>-200.8117066687829</v>
      </c>
      <c r="AS109">
        <v>14.801444043321311</v>
      </c>
      <c r="AT109">
        <v>-58.628995462410174</v>
      </c>
      <c r="AU109">
        <v>200.8117066687829</v>
      </c>
      <c r="AV109" t="s">
        <v>3482</v>
      </c>
    </row>
    <row r="110" spans="1:48" x14ac:dyDescent="0.25">
      <c r="A110" s="14">
        <v>1.129999999999998E-9</v>
      </c>
      <c r="B110" t="s">
        <v>1407</v>
      </c>
      <c r="C110" s="4">
        <v>4</v>
      </c>
      <c r="D110" s="4">
        <v>0</v>
      </c>
      <c r="E110" s="4">
        <v>2</v>
      </c>
      <c r="F110" s="4">
        <v>6</v>
      </c>
      <c r="G110" s="4">
        <v>1435</v>
      </c>
      <c r="H110" s="4">
        <v>1055</v>
      </c>
      <c r="I110" s="34">
        <v>2471.7249095591214</v>
      </c>
      <c r="J110" s="35">
        <v>26.228774581706983</v>
      </c>
      <c r="K110" s="35">
        <v>16.229271144202073</v>
      </c>
      <c r="L110" s="35">
        <v>2.3719805194805197</v>
      </c>
      <c r="M110" s="35">
        <v>2.0802107061503419</v>
      </c>
      <c r="N110" s="4">
        <v>65.006</v>
      </c>
      <c r="O110" s="4">
        <v>219.12616593028963</v>
      </c>
      <c r="P110" s="35">
        <v>1.1374407582938388</v>
      </c>
      <c r="Q110" s="36" t="str">
        <f t="shared" si="29"/>
        <v xml:space="preserve"> </v>
      </c>
      <c r="R110" s="36" t="str">
        <f t="shared" si="30"/>
        <v xml:space="preserve"> </v>
      </c>
      <c r="S110" s="37">
        <f t="shared" si="31"/>
        <v>0.36018957458971557</v>
      </c>
      <c r="T110" s="37" t="str">
        <f t="shared" si="32"/>
        <v/>
      </c>
      <c r="U110" s="37" t="str">
        <f t="shared" si="33"/>
        <v/>
      </c>
      <c r="V110" s="37" t="str">
        <f t="shared" si="34"/>
        <v/>
      </c>
      <c r="W110" s="37" t="str">
        <f t="shared" si="35"/>
        <v/>
      </c>
      <c r="X110" s="37">
        <f t="shared" si="36"/>
        <v>-0.80400389503330705</v>
      </c>
      <c r="Y110" s="1" t="str">
        <f t="shared" si="44"/>
        <v xml:space="preserve"> </v>
      </c>
      <c r="Z110" s="1" t="str">
        <f t="shared" si="37"/>
        <v xml:space="preserve"> </v>
      </c>
      <c r="AA110" s="1" t="str">
        <f t="shared" si="45"/>
        <v xml:space="preserve"> </v>
      </c>
      <c r="AB110" s="1">
        <f t="shared" si="38"/>
        <v>1</v>
      </c>
      <c r="AC110" s="1">
        <f t="shared" si="28"/>
        <v>6</v>
      </c>
      <c r="AD110" s="1" t="str">
        <f t="shared" si="39"/>
        <v xml:space="preserve"> </v>
      </c>
      <c r="AE110" s="1" t="str">
        <f t="shared" si="46"/>
        <v xml:space="preserve"> </v>
      </c>
      <c r="AF110" s="1" t="str">
        <f t="shared" si="46"/>
        <v xml:space="preserve"> </v>
      </c>
      <c r="AG110" s="38" t="str">
        <f t="shared" si="40"/>
        <v xml:space="preserve"> </v>
      </c>
      <c r="AH110" s="38" t="str">
        <f t="shared" si="41"/>
        <v xml:space="preserve"> </v>
      </c>
      <c r="AI110" s="1" t="str">
        <f t="shared" si="48"/>
        <v xml:space="preserve"> </v>
      </c>
      <c r="AJ110" s="1" t="str">
        <f t="shared" si="48"/>
        <v xml:space="preserve"> </v>
      </c>
      <c r="AK110" s="25" t="str">
        <f t="shared" si="42"/>
        <v xml:space="preserve"> </v>
      </c>
      <c r="AL110" s="25" t="str">
        <f t="shared" si="43"/>
        <v xml:space="preserve"> </v>
      </c>
      <c r="AM110" s="1" t="str">
        <f t="shared" si="47"/>
        <v xml:space="preserve"> </v>
      </c>
      <c r="AN110" s="1" t="str">
        <f t="shared" si="47"/>
        <v xml:space="preserve"> </v>
      </c>
      <c r="AO110" t="s">
        <v>1407</v>
      </c>
      <c r="AP110" t="s">
        <v>2179</v>
      </c>
      <c r="AQ110" s="22">
        <v>-55.621334813344284</v>
      </c>
      <c r="AR110" s="21">
        <v>80.4003895033307</v>
      </c>
      <c r="AS110">
        <v>36.018957345971558</v>
      </c>
      <c r="AT110">
        <v>55.621334813344284</v>
      </c>
      <c r="AU110">
        <v>-80.4003895033307</v>
      </c>
      <c r="AV110" t="s">
        <v>3483</v>
      </c>
    </row>
    <row r="111" spans="1:48" x14ac:dyDescent="0.25">
      <c r="A111" s="14">
        <v>1.1399999999999979E-9</v>
      </c>
      <c r="B111" t="s">
        <v>1408</v>
      </c>
      <c r="C111" s="4">
        <v>2</v>
      </c>
      <c r="D111" s="4">
        <v>1</v>
      </c>
      <c r="E111" s="4">
        <v>8</v>
      </c>
      <c r="F111" s="4">
        <v>11</v>
      </c>
      <c r="G111" s="4">
        <v>1250</v>
      </c>
      <c r="H111" s="4">
        <v>1076</v>
      </c>
      <c r="I111" s="34">
        <v>3451.1319498771131</v>
      </c>
      <c r="J111" s="35">
        <v>12.977458299663503</v>
      </c>
      <c r="K111" s="35">
        <v>11.104689564068693</v>
      </c>
      <c r="L111" s="35">
        <v>4.8452276165001669</v>
      </c>
      <c r="M111" s="35">
        <v>4.702563719757479</v>
      </c>
      <c r="N111" s="4">
        <v>82.912999999999997</v>
      </c>
      <c r="O111" s="4">
        <v>1008.4625668449196</v>
      </c>
      <c r="P111" s="35">
        <v>3.7381040892193309</v>
      </c>
      <c r="Q111" s="36" t="str">
        <f t="shared" si="29"/>
        <v xml:space="preserve"> </v>
      </c>
      <c r="R111" s="36" t="str">
        <f t="shared" si="30"/>
        <v xml:space="preserve"> </v>
      </c>
      <c r="S111" s="37">
        <f t="shared" si="31"/>
        <v>0.16171003831472111</v>
      </c>
      <c r="T111" s="37" t="str">
        <f t="shared" si="32"/>
        <v/>
      </c>
      <c r="U111" s="37" t="str">
        <f t="shared" si="33"/>
        <v/>
      </c>
      <c r="V111" s="37">
        <f t="shared" si="34"/>
        <v>-0.2300176370089827</v>
      </c>
      <c r="W111" s="37" t="str">
        <f t="shared" si="35"/>
        <v/>
      </c>
      <c r="X111" s="37">
        <f t="shared" si="36"/>
        <v>-0.59964016031671896</v>
      </c>
      <c r="Y111" s="1" t="str">
        <f t="shared" si="44"/>
        <v xml:space="preserve"> </v>
      </c>
      <c r="Z111" s="1">
        <f t="shared" si="37"/>
        <v>42</v>
      </c>
      <c r="AA111" s="1" t="str">
        <f t="shared" si="45"/>
        <v xml:space="preserve"> </v>
      </c>
      <c r="AB111" s="1">
        <f t="shared" si="38"/>
        <v>9</v>
      </c>
      <c r="AC111" s="1">
        <f t="shared" si="28"/>
        <v>60</v>
      </c>
      <c r="AD111" s="1" t="str">
        <f t="shared" si="39"/>
        <v xml:space="preserve"> </v>
      </c>
      <c r="AE111" s="1" t="str">
        <f t="shared" si="46"/>
        <v xml:space="preserve"> </v>
      </c>
      <c r="AF111" s="1" t="str">
        <f t="shared" si="46"/>
        <v xml:space="preserve"> </v>
      </c>
      <c r="AG111" s="38">
        <f t="shared" si="40"/>
        <v>3.738104090359331</v>
      </c>
      <c r="AH111" s="38" t="str">
        <f t="shared" si="41"/>
        <v xml:space="preserve"> </v>
      </c>
      <c r="AI111" s="1">
        <f t="shared" si="48"/>
        <v>22</v>
      </c>
      <c r="AJ111" s="1" t="str">
        <f t="shared" si="48"/>
        <v xml:space="preserve"> </v>
      </c>
      <c r="AK111" s="25" t="str">
        <f t="shared" si="42"/>
        <v xml:space="preserve"> </v>
      </c>
      <c r="AL111" s="25" t="str">
        <f t="shared" si="43"/>
        <v xml:space="preserve"> </v>
      </c>
      <c r="AM111" s="1" t="str">
        <f t="shared" si="47"/>
        <v xml:space="preserve"> </v>
      </c>
      <c r="AN111" s="1" t="str">
        <f t="shared" si="47"/>
        <v xml:space="preserve"> </v>
      </c>
      <c r="AO111" t="s">
        <v>1408</v>
      </c>
      <c r="AP111" t="s">
        <v>2276</v>
      </c>
      <c r="AQ111" s="22">
        <v>23.00176370089827</v>
      </c>
      <c r="AR111" s="21">
        <v>59.964016031671896</v>
      </c>
      <c r="AS111">
        <v>16.171003717472111</v>
      </c>
      <c r="AT111">
        <v>-23.00176370089827</v>
      </c>
      <c r="AU111">
        <v>-59.964016031671896</v>
      </c>
      <c r="AV111" t="s">
        <v>3484</v>
      </c>
    </row>
    <row r="112" spans="1:48" x14ac:dyDescent="0.25">
      <c r="A112" s="14">
        <v>1.1499999999999979E-9</v>
      </c>
      <c r="B112" t="s">
        <v>1409</v>
      </c>
      <c r="C112" s="4">
        <v>5</v>
      </c>
      <c r="D112" s="4">
        <v>0</v>
      </c>
      <c r="E112" s="4">
        <v>4</v>
      </c>
      <c r="F112" s="4">
        <v>9</v>
      </c>
      <c r="G112" s="4">
        <v>1410</v>
      </c>
      <c r="H112" s="4">
        <v>1123</v>
      </c>
      <c r="I112" s="34">
        <v>3645.0324558545844</v>
      </c>
      <c r="J112" s="35">
        <v>27.926292492477558</v>
      </c>
      <c r="K112" s="35">
        <v>16.236535820140244</v>
      </c>
      <c r="L112" s="35">
        <v>8.5710005350454779</v>
      </c>
      <c r="M112" s="35">
        <v>5.9770904070743631</v>
      </c>
      <c r="N112" s="4">
        <v>69.165000000000006</v>
      </c>
      <c r="O112" s="4">
        <v>29.522471910112376</v>
      </c>
      <c r="P112" s="35">
        <v>2.6714158504007122</v>
      </c>
      <c r="Q112" s="36" t="str">
        <f t="shared" si="29"/>
        <v xml:space="preserve"> </v>
      </c>
      <c r="R112" s="36" t="str">
        <f t="shared" si="30"/>
        <v xml:space="preserve"> </v>
      </c>
      <c r="S112" s="37">
        <f t="shared" si="31"/>
        <v>0.25556545083833482</v>
      </c>
      <c r="T112" s="37" t="str">
        <f t="shared" si="32"/>
        <v/>
      </c>
      <c r="U112" s="37" t="str">
        <f t="shared" si="33"/>
        <v/>
      </c>
      <c r="V112" s="37" t="str">
        <f t="shared" si="34"/>
        <v/>
      </c>
      <c r="W112" s="37" t="str">
        <f t="shared" si="35"/>
        <v/>
      </c>
      <c r="X112" s="37">
        <f t="shared" si="36"/>
        <v>-0.29178055774915823</v>
      </c>
      <c r="Y112" s="1" t="str">
        <f t="shared" si="44"/>
        <v xml:space="preserve"> </v>
      </c>
      <c r="Z112" s="1" t="str">
        <f t="shared" si="37"/>
        <v xml:space="preserve"> </v>
      </c>
      <c r="AA112" s="1" t="str">
        <f t="shared" si="45"/>
        <v xml:space="preserve"> </v>
      </c>
      <c r="AB112" s="1">
        <f t="shared" si="38"/>
        <v>59</v>
      </c>
      <c r="AC112" s="1">
        <f t="shared" si="28"/>
        <v>19</v>
      </c>
      <c r="AD112" s="1" t="str">
        <f t="shared" si="39"/>
        <v xml:space="preserve"> </v>
      </c>
      <c r="AE112" s="1" t="str">
        <f t="shared" si="46"/>
        <v xml:space="preserve"> </v>
      </c>
      <c r="AF112" s="1" t="str">
        <f t="shared" si="46"/>
        <v xml:space="preserve"> </v>
      </c>
      <c r="AG112" s="38" t="str">
        <f t="shared" si="40"/>
        <v xml:space="preserve"> </v>
      </c>
      <c r="AH112" s="38" t="str">
        <f t="shared" si="41"/>
        <v xml:space="preserve"> </v>
      </c>
      <c r="AI112" s="1" t="str">
        <f t="shared" si="48"/>
        <v xml:space="preserve"> </v>
      </c>
      <c r="AJ112" s="1" t="str">
        <f t="shared" si="48"/>
        <v xml:space="preserve"> </v>
      </c>
      <c r="AK112" s="25" t="str">
        <f t="shared" si="42"/>
        <v xml:space="preserve"> </v>
      </c>
      <c r="AL112" s="25" t="str">
        <f t="shared" si="43"/>
        <v xml:space="preserve"> </v>
      </c>
      <c r="AM112" s="1" t="str">
        <f t="shared" si="47"/>
        <v xml:space="preserve"> </v>
      </c>
      <c r="AN112" s="1" t="str">
        <f t="shared" si="47"/>
        <v xml:space="preserve"> </v>
      </c>
      <c r="AO112" t="s">
        <v>1409</v>
      </c>
      <c r="AP112" t="s">
        <v>3485</v>
      </c>
      <c r="AQ112" s="22">
        <v>-65.693097881067587</v>
      </c>
      <c r="AR112" s="21">
        <v>29.178055774915823</v>
      </c>
      <c r="AS112">
        <v>25.556544968833485</v>
      </c>
      <c r="AT112">
        <v>65.693097881067587</v>
      </c>
      <c r="AU112">
        <v>-29.178055774915823</v>
      </c>
      <c r="AV112" t="s">
        <v>3486</v>
      </c>
    </row>
    <row r="113" spans="1:48" x14ac:dyDescent="0.25">
      <c r="A113" s="14">
        <v>1.1599999999999979E-9</v>
      </c>
      <c r="B113" t="s">
        <v>1410</v>
      </c>
      <c r="C113" s="4">
        <v>1</v>
      </c>
      <c r="D113" s="4">
        <v>0</v>
      </c>
      <c r="E113" s="4">
        <v>7</v>
      </c>
      <c r="F113" s="4">
        <v>8</v>
      </c>
      <c r="G113" s="4">
        <v>6225</v>
      </c>
      <c r="H113" s="4">
        <v>5400</v>
      </c>
      <c r="I113" s="34">
        <v>1647.4858333834557</v>
      </c>
      <c r="J113" s="35" t="s">
        <v>2161</v>
      </c>
      <c r="K113" s="35">
        <v>16.978462505895298</v>
      </c>
      <c r="L113" s="35">
        <v>12.216724614424534</v>
      </c>
      <c r="M113" s="35">
        <v>6.3518587188282183</v>
      </c>
      <c r="N113" s="4">
        <v>318.05</v>
      </c>
      <c r="O113" s="4">
        <v>380.80120937263791</v>
      </c>
      <c r="P113" s="35">
        <v>0.94135185185185188</v>
      </c>
      <c r="Q113" s="36" t="str">
        <f t="shared" si="29"/>
        <v xml:space="preserve"> </v>
      </c>
      <c r="R113" s="36" t="str">
        <f t="shared" si="30"/>
        <v xml:space="preserve"> </v>
      </c>
      <c r="S113" s="37">
        <f t="shared" si="31"/>
        <v>0.15277777893777769</v>
      </c>
      <c r="T113" s="37" t="str">
        <f t="shared" si="32"/>
        <v/>
      </c>
      <c r="U113" s="37" t="str">
        <f t="shared" si="33"/>
        <v xml:space="preserve"> </v>
      </c>
      <c r="V113" s="37" t="str">
        <f t="shared" si="34"/>
        <v xml:space="preserve"> </v>
      </c>
      <c r="W113" s="37" t="str">
        <f t="shared" si="35"/>
        <v/>
      </c>
      <c r="X113" s="37" t="str">
        <f t="shared" si="36"/>
        <v/>
      </c>
      <c r="Y113" s="1" t="str">
        <f t="shared" si="44"/>
        <v xml:space="preserve"> </v>
      </c>
      <c r="Z113" s="1" t="str">
        <f t="shared" si="37"/>
        <v xml:space="preserve"> </v>
      </c>
      <c r="AA113" s="1" t="str">
        <f t="shared" si="45"/>
        <v xml:space="preserve"> </v>
      </c>
      <c r="AB113" s="1" t="str">
        <f t="shared" si="38"/>
        <v xml:space="preserve"> </v>
      </c>
      <c r="AC113" s="1">
        <f t="shared" si="28"/>
        <v>70</v>
      </c>
      <c r="AD113" s="1" t="str">
        <f t="shared" si="39"/>
        <v xml:space="preserve"> </v>
      </c>
      <c r="AE113" s="1" t="str">
        <f t="shared" si="46"/>
        <v xml:space="preserve"> </v>
      </c>
      <c r="AF113" s="1" t="str">
        <f t="shared" si="46"/>
        <v xml:space="preserve"> </v>
      </c>
      <c r="AG113" s="38" t="str">
        <f t="shared" si="40"/>
        <v xml:space="preserve"> </v>
      </c>
      <c r="AH113" s="38" t="str">
        <f t="shared" si="41"/>
        <v xml:space="preserve"> </v>
      </c>
      <c r="AI113" s="1" t="str">
        <f t="shared" si="48"/>
        <v xml:space="preserve"> </v>
      </c>
      <c r="AJ113" s="1" t="str">
        <f t="shared" si="48"/>
        <v xml:space="preserve"> </v>
      </c>
      <c r="AK113" s="25" t="str">
        <f t="shared" si="42"/>
        <v xml:space="preserve"> </v>
      </c>
      <c r="AL113" s="25" t="str">
        <f t="shared" si="43"/>
        <v xml:space="preserve"> </v>
      </c>
      <c r="AM113" s="1" t="str">
        <f t="shared" si="47"/>
        <v xml:space="preserve"> </v>
      </c>
      <c r="AN113" s="1" t="str">
        <f t="shared" si="47"/>
        <v xml:space="preserve"> </v>
      </c>
      <c r="AO113" t="s">
        <v>1410</v>
      </c>
      <c r="AP113" t="s">
        <v>3485</v>
      </c>
      <c r="AQ113" s="22" t="e">
        <v>#VALUE!</v>
      </c>
      <c r="AR113" s="21">
        <v>-0.94646310174293369</v>
      </c>
      <c r="AS113">
        <v>15.277777777777768</v>
      </c>
      <c r="AT113" t="e">
        <v>#VALUE!</v>
      </c>
      <c r="AU113">
        <v>0.94646310174293369</v>
      </c>
      <c r="AV113" t="s">
        <v>3487</v>
      </c>
    </row>
    <row r="114" spans="1:48" x14ac:dyDescent="0.25">
      <c r="A114" s="14">
        <v>1.1699999999999978E-9</v>
      </c>
      <c r="B114" t="s">
        <v>1411</v>
      </c>
      <c r="C114" s="4">
        <v>8</v>
      </c>
      <c r="D114" s="4">
        <v>0</v>
      </c>
      <c r="E114" s="4">
        <v>5</v>
      </c>
      <c r="F114" s="4">
        <v>13</v>
      </c>
      <c r="G114" s="4">
        <v>1450</v>
      </c>
      <c r="H114" s="4">
        <v>1336</v>
      </c>
      <c r="I114" s="34">
        <v>8994.961512094078</v>
      </c>
      <c r="J114" s="35" t="s">
        <v>2161</v>
      </c>
      <c r="K114" s="35">
        <v>21.175426361503835</v>
      </c>
      <c r="L114" s="35">
        <v>20.668104377830495</v>
      </c>
      <c r="M114" s="35">
        <v>6.5729354557737274</v>
      </c>
      <c r="N114" s="4">
        <v>63.091999999999999</v>
      </c>
      <c r="O114" s="4" t="s">
        <v>119</v>
      </c>
      <c r="P114" s="35">
        <v>1.1815868263473053</v>
      </c>
      <c r="Q114" s="36" t="str">
        <f t="shared" si="29"/>
        <v xml:space="preserve"> </v>
      </c>
      <c r="R114" s="36" t="str">
        <f t="shared" si="30"/>
        <v xml:space="preserve"> </v>
      </c>
      <c r="S114" s="37" t="str">
        <f t="shared" si="31"/>
        <v/>
      </c>
      <c r="T114" s="37" t="str">
        <f t="shared" si="32"/>
        <v/>
      </c>
      <c r="U114" s="37" t="str">
        <f t="shared" si="33"/>
        <v xml:space="preserve"> </v>
      </c>
      <c r="V114" s="37" t="str">
        <f t="shared" si="34"/>
        <v xml:space="preserve"> </v>
      </c>
      <c r="W114" s="37" t="str">
        <f t="shared" si="35"/>
        <v/>
      </c>
      <c r="X114" s="37" t="str">
        <f t="shared" si="36"/>
        <v/>
      </c>
      <c r="Y114" s="1" t="str">
        <f t="shared" si="44"/>
        <v xml:space="preserve"> </v>
      </c>
      <c r="Z114" s="1" t="str">
        <f t="shared" si="37"/>
        <v xml:space="preserve"> </v>
      </c>
      <c r="AA114" s="1" t="str">
        <f t="shared" si="45"/>
        <v xml:space="preserve"> </v>
      </c>
      <c r="AB114" s="1" t="str">
        <f t="shared" si="38"/>
        <v xml:space="preserve"> </v>
      </c>
      <c r="AC114" s="1" t="str">
        <f t="shared" si="28"/>
        <v xml:space="preserve"> </v>
      </c>
      <c r="AD114" s="1" t="str">
        <f t="shared" si="39"/>
        <v xml:space="preserve"> </v>
      </c>
      <c r="AE114" s="1" t="str">
        <f t="shared" si="46"/>
        <v xml:space="preserve"> </v>
      </c>
      <c r="AF114" s="1" t="str">
        <f t="shared" si="46"/>
        <v xml:space="preserve"> </v>
      </c>
      <c r="AG114" s="38" t="str">
        <f t="shared" si="40"/>
        <v xml:space="preserve"> </v>
      </c>
      <c r="AH114" s="38" t="str">
        <f t="shared" si="41"/>
        <v xml:space="preserve"> </v>
      </c>
      <c r="AI114" s="1" t="str">
        <f t="shared" si="48"/>
        <v xml:space="preserve"> </v>
      </c>
      <c r="AJ114" s="1" t="str">
        <f t="shared" si="48"/>
        <v xml:space="preserve"> </v>
      </c>
      <c r="AK114" s="25" t="str">
        <f t="shared" si="42"/>
        <v xml:space="preserve"> </v>
      </c>
      <c r="AL114" s="25" t="str">
        <f t="shared" si="43"/>
        <v xml:space="preserve"> </v>
      </c>
      <c r="AM114" s="1" t="str">
        <f t="shared" si="47"/>
        <v xml:space="preserve"> </v>
      </c>
      <c r="AN114" s="1" t="str">
        <f t="shared" si="47"/>
        <v xml:space="preserve"> </v>
      </c>
      <c r="AO114" t="s">
        <v>1411</v>
      </c>
      <c r="AP114" t="s">
        <v>2311</v>
      </c>
      <c r="AQ114" s="22" t="e">
        <v>#VALUE!</v>
      </c>
      <c r="AR114" s="21">
        <v>-70.77998414535891</v>
      </c>
      <c r="AS114">
        <v>8.5329341317365248</v>
      </c>
      <c r="AT114" t="e">
        <v>#VALUE!</v>
      </c>
      <c r="AU114">
        <v>70.77998414535891</v>
      </c>
      <c r="AV114" t="s">
        <v>3488</v>
      </c>
    </row>
    <row r="115" spans="1:48" x14ac:dyDescent="0.25">
      <c r="A115" s="14">
        <v>1.1799999999999978E-9</v>
      </c>
      <c r="B115" t="s">
        <v>1412</v>
      </c>
      <c r="C115" s="4">
        <v>3</v>
      </c>
      <c r="D115" s="4">
        <v>2</v>
      </c>
      <c r="E115" s="4">
        <v>8</v>
      </c>
      <c r="F115" s="4">
        <v>13</v>
      </c>
      <c r="G115" s="4">
        <v>1340</v>
      </c>
      <c r="H115" s="4">
        <v>1234</v>
      </c>
      <c r="I115" s="34">
        <v>15546.928208397432</v>
      </c>
      <c r="J115" s="35">
        <v>21.799039005087618</v>
      </c>
      <c r="K115" s="35">
        <v>11.363427077002411</v>
      </c>
      <c r="L115" s="35">
        <v>7.8012073309362506</v>
      </c>
      <c r="M115" s="35">
        <v>6.7488562655683522</v>
      </c>
      <c r="N115" s="4">
        <v>108.59400000000001</v>
      </c>
      <c r="O115" s="4">
        <v>88.891981214124201</v>
      </c>
      <c r="P115" s="35">
        <v>2.7552674230145868</v>
      </c>
      <c r="Q115" s="36" t="str">
        <f t="shared" si="29"/>
        <v xml:space="preserve"> </v>
      </c>
      <c r="R115" s="36" t="str">
        <f t="shared" si="30"/>
        <v xml:space="preserve"> </v>
      </c>
      <c r="S115" s="37" t="str">
        <f t="shared" si="31"/>
        <v/>
      </c>
      <c r="T115" s="37" t="str">
        <f t="shared" si="32"/>
        <v/>
      </c>
      <c r="U115" s="37" t="str">
        <f t="shared" si="33"/>
        <v/>
      </c>
      <c r="V115" s="37" t="str">
        <f t="shared" si="34"/>
        <v/>
      </c>
      <c r="W115" s="37" t="str">
        <f t="shared" si="35"/>
        <v/>
      </c>
      <c r="X115" s="37">
        <f t="shared" si="36"/>
        <v>-0.35538836076276903</v>
      </c>
      <c r="Y115" s="1" t="str">
        <f t="shared" si="44"/>
        <v xml:space="preserve"> </v>
      </c>
      <c r="Z115" s="1" t="str">
        <f t="shared" si="37"/>
        <v xml:space="preserve"> </v>
      </c>
      <c r="AA115" s="1" t="str">
        <f t="shared" si="45"/>
        <v xml:space="preserve"> </v>
      </c>
      <c r="AB115" s="1">
        <f t="shared" si="38"/>
        <v>44</v>
      </c>
      <c r="AC115" s="1" t="str">
        <f t="shared" si="28"/>
        <v xml:space="preserve"> </v>
      </c>
      <c r="AD115" s="1" t="str">
        <f t="shared" si="39"/>
        <v xml:space="preserve"> </v>
      </c>
      <c r="AE115" s="1" t="str">
        <f t="shared" si="46"/>
        <v xml:space="preserve"> </v>
      </c>
      <c r="AF115" s="1" t="str">
        <f t="shared" si="46"/>
        <v xml:space="preserve"> </v>
      </c>
      <c r="AG115" s="38" t="str">
        <f t="shared" si="40"/>
        <v xml:space="preserve"> </v>
      </c>
      <c r="AH115" s="38" t="str">
        <f t="shared" si="41"/>
        <v xml:space="preserve"> </v>
      </c>
      <c r="AI115" s="1" t="str">
        <f t="shared" si="48"/>
        <v xml:space="preserve"> </v>
      </c>
      <c r="AJ115" s="1" t="str">
        <f t="shared" si="48"/>
        <v xml:space="preserve"> </v>
      </c>
      <c r="AK115" s="25">
        <f t="shared" si="42"/>
        <v>88.891981215304199</v>
      </c>
      <c r="AL115" s="25" t="str">
        <f t="shared" si="43"/>
        <v xml:space="preserve"> </v>
      </c>
      <c r="AM115" s="1">
        <f t="shared" si="47"/>
        <v>8</v>
      </c>
      <c r="AN115" s="1" t="str">
        <f t="shared" si="47"/>
        <v xml:space="preserve"> </v>
      </c>
      <c r="AO115" t="s">
        <v>1412</v>
      </c>
      <c r="AP115" t="s">
        <v>2276</v>
      </c>
      <c r="AQ115" s="22">
        <v>-29.338697736412222</v>
      </c>
      <c r="AR115" s="21">
        <v>35.538836076276901</v>
      </c>
      <c r="AS115">
        <v>8.5899513776337209</v>
      </c>
      <c r="AT115">
        <v>29.338697736412222</v>
      </c>
      <c r="AU115">
        <v>-35.538836076276901</v>
      </c>
      <c r="AV115" t="s">
        <v>3489</v>
      </c>
    </row>
    <row r="116" spans="1:48" x14ac:dyDescent="0.25">
      <c r="A116" s="14">
        <v>1.1899999999999978E-9</v>
      </c>
      <c r="B116" t="s">
        <v>1413</v>
      </c>
      <c r="C116" s="4">
        <v>15</v>
      </c>
      <c r="D116" s="4">
        <v>0</v>
      </c>
      <c r="E116" s="4">
        <v>6</v>
      </c>
      <c r="F116" s="4">
        <v>21</v>
      </c>
      <c r="G116" s="4">
        <v>3300</v>
      </c>
      <c r="H116" s="4">
        <v>2917</v>
      </c>
      <c r="I116" s="34">
        <v>102843.46891495546</v>
      </c>
      <c r="J116" s="35">
        <v>11.699588890003007</v>
      </c>
      <c r="K116" s="35">
        <v>9.6452390478426331</v>
      </c>
      <c r="L116" s="35">
        <v>6.1620020002989975</v>
      </c>
      <c r="M116" s="35">
        <v>5.9810090860133558</v>
      </c>
      <c r="N116" s="4">
        <v>302.42900000000003</v>
      </c>
      <c r="O116" s="4">
        <v>21.873463630868436</v>
      </c>
      <c r="P116" s="35">
        <v>3.5615015426808365</v>
      </c>
      <c r="Q116" s="36" t="str">
        <f t="shared" si="29"/>
        <v xml:space="preserve"> </v>
      </c>
      <c r="R116" s="36" t="str">
        <f t="shared" si="30"/>
        <v xml:space="preserve"> </v>
      </c>
      <c r="S116" s="37" t="str">
        <f t="shared" si="31"/>
        <v/>
      </c>
      <c r="T116" s="37" t="str">
        <f t="shared" si="32"/>
        <v/>
      </c>
      <c r="U116" s="37" t="str">
        <f t="shared" si="33"/>
        <v/>
      </c>
      <c r="V116" s="37">
        <f t="shared" si="34"/>
        <v>-0.30583655970741574</v>
      </c>
      <c r="W116" s="37" t="str">
        <f t="shared" si="35"/>
        <v/>
      </c>
      <c r="X116" s="37">
        <f t="shared" si="36"/>
        <v>-0.49083545124557959</v>
      </c>
      <c r="Y116" s="1" t="str">
        <f t="shared" si="44"/>
        <v xml:space="preserve"> </v>
      </c>
      <c r="Z116" s="1">
        <f t="shared" si="37"/>
        <v>28</v>
      </c>
      <c r="AA116" s="1" t="str">
        <f t="shared" si="45"/>
        <v xml:space="preserve"> </v>
      </c>
      <c r="AB116" s="1">
        <f t="shared" si="38"/>
        <v>19</v>
      </c>
      <c r="AC116" s="1" t="str">
        <f t="shared" si="28"/>
        <v xml:space="preserve"> </v>
      </c>
      <c r="AD116" s="1" t="str">
        <f t="shared" si="39"/>
        <v xml:space="preserve"> </v>
      </c>
      <c r="AE116" s="1" t="str">
        <f t="shared" si="46"/>
        <v xml:space="preserve"> </v>
      </c>
      <c r="AF116" s="1" t="str">
        <f t="shared" si="46"/>
        <v xml:space="preserve"> </v>
      </c>
      <c r="AG116" s="38">
        <f t="shared" si="40"/>
        <v>3.5615015438708366</v>
      </c>
      <c r="AH116" s="38" t="str">
        <f t="shared" si="41"/>
        <v xml:space="preserve"> </v>
      </c>
      <c r="AI116" s="1">
        <f t="shared" si="48"/>
        <v>25</v>
      </c>
      <c r="AJ116" s="1" t="str">
        <f t="shared" si="48"/>
        <v xml:space="preserve"> </v>
      </c>
      <c r="AK116" s="25" t="str">
        <f t="shared" si="42"/>
        <v xml:space="preserve"> </v>
      </c>
      <c r="AL116" s="25" t="str">
        <f t="shared" si="43"/>
        <v xml:space="preserve"> </v>
      </c>
      <c r="AM116" s="1" t="str">
        <f t="shared" si="47"/>
        <v xml:space="preserve"> </v>
      </c>
      <c r="AN116" s="1" t="str">
        <f t="shared" si="47"/>
        <v xml:space="preserve"> </v>
      </c>
      <c r="AO116" t="s">
        <v>1413</v>
      </c>
      <c r="AP116" t="s">
        <v>2303</v>
      </c>
      <c r="AQ116" s="22">
        <v>30.583655970741574</v>
      </c>
      <c r="AR116" s="21">
        <v>49.083545124557958</v>
      </c>
      <c r="AS116">
        <v>13.129928008227632</v>
      </c>
      <c r="AT116">
        <v>-30.583655970741574</v>
      </c>
      <c r="AU116">
        <v>-49.083545124557958</v>
      </c>
      <c r="AV116" t="s">
        <v>3490</v>
      </c>
    </row>
    <row r="117" spans="1:48" x14ac:dyDescent="0.25">
      <c r="A117" s="14">
        <v>1.1999999999999977E-9</v>
      </c>
      <c r="B117" t="s">
        <v>1414</v>
      </c>
      <c r="C117" s="4">
        <v>3</v>
      </c>
      <c r="D117" s="4">
        <v>0</v>
      </c>
      <c r="E117" s="4">
        <v>0</v>
      </c>
      <c r="F117" s="4">
        <v>3</v>
      </c>
      <c r="G117" s="4">
        <v>3440</v>
      </c>
      <c r="H117" s="4">
        <v>2418</v>
      </c>
      <c r="I117" s="34">
        <v>6933.1811357526931</v>
      </c>
      <c r="J117" s="35">
        <v>25.702350202493701</v>
      </c>
      <c r="K117" s="35">
        <v>14.804655690730865</v>
      </c>
      <c r="L117" s="35">
        <v>6.7358775510204083</v>
      </c>
      <c r="M117" s="35" t="s">
        <v>2161</v>
      </c>
      <c r="N117" s="4">
        <v>163.327</v>
      </c>
      <c r="O117" s="4">
        <v>82.856023287057752</v>
      </c>
      <c r="P117" s="35">
        <v>2.6468155500413566</v>
      </c>
      <c r="Q117" s="36">
        <f t="shared" si="29"/>
        <v>100.00000000119999</v>
      </c>
      <c r="R117" s="36" t="str">
        <f t="shared" si="30"/>
        <v xml:space="preserve"> </v>
      </c>
      <c r="S117" s="37">
        <f t="shared" si="31"/>
        <v>0.42266335934722921</v>
      </c>
      <c r="T117" s="37" t="str">
        <f t="shared" si="32"/>
        <v/>
      </c>
      <c r="U117" s="37" t="str">
        <f t="shared" si="33"/>
        <v/>
      </c>
      <c r="V117" s="37" t="str">
        <f t="shared" si="34"/>
        <v/>
      </c>
      <c r="W117" s="37" t="str">
        <f t="shared" si="35"/>
        <v/>
      </c>
      <c r="X117" s="37">
        <f t="shared" si="36"/>
        <v>-0.44341627062699429</v>
      </c>
      <c r="Y117" s="1" t="str">
        <f t="shared" si="44"/>
        <v xml:space="preserve"> </v>
      </c>
      <c r="Z117" s="1" t="str">
        <f t="shared" si="37"/>
        <v xml:space="preserve"> </v>
      </c>
      <c r="AA117" s="1" t="str">
        <f t="shared" si="45"/>
        <v xml:space="preserve"> </v>
      </c>
      <c r="AB117" s="1">
        <f t="shared" si="38"/>
        <v>23</v>
      </c>
      <c r="AC117" s="1">
        <f t="shared" si="28"/>
        <v>3</v>
      </c>
      <c r="AD117" s="1" t="str">
        <f t="shared" si="39"/>
        <v xml:space="preserve"> </v>
      </c>
      <c r="AE117" s="1">
        <f t="shared" si="46"/>
        <v>4</v>
      </c>
      <c r="AF117" s="1" t="str">
        <f t="shared" si="46"/>
        <v xml:space="preserve"> </v>
      </c>
      <c r="AG117" s="38" t="str">
        <f t="shared" si="40"/>
        <v xml:space="preserve"> </v>
      </c>
      <c r="AH117" s="38" t="str">
        <f t="shared" si="41"/>
        <v xml:space="preserve"> </v>
      </c>
      <c r="AI117" s="1" t="str">
        <f t="shared" si="48"/>
        <v xml:space="preserve"> </v>
      </c>
      <c r="AJ117" s="1" t="str">
        <f t="shared" si="48"/>
        <v xml:space="preserve"> </v>
      </c>
      <c r="AK117" s="25">
        <f t="shared" si="42"/>
        <v>82.856023288257745</v>
      </c>
      <c r="AL117" s="25" t="str">
        <f t="shared" si="43"/>
        <v xml:space="preserve"> </v>
      </c>
      <c r="AM117" s="1">
        <f t="shared" si="47"/>
        <v>11</v>
      </c>
      <c r="AN117" s="1" t="str">
        <f t="shared" si="47"/>
        <v xml:space="preserve"> </v>
      </c>
      <c r="AO117" t="s">
        <v>1414</v>
      </c>
      <c r="AP117" t="s">
        <v>3491</v>
      </c>
      <c r="AQ117" s="22">
        <v>-52.497938243052602</v>
      </c>
      <c r="AR117" s="21">
        <v>44.34162706269943</v>
      </c>
      <c r="AS117">
        <v>42.266335814722922</v>
      </c>
      <c r="AT117">
        <v>52.497938243052602</v>
      </c>
      <c r="AU117">
        <v>-44.34162706269943</v>
      </c>
      <c r="AV117" t="s">
        <v>3492</v>
      </c>
    </row>
    <row r="118" spans="1:48" x14ac:dyDescent="0.25">
      <c r="A118" s="14">
        <v>1.2099999999999977E-9</v>
      </c>
      <c r="B118" t="s">
        <v>1415</v>
      </c>
      <c r="C118" s="4">
        <v>17</v>
      </c>
      <c r="D118" s="4">
        <v>0</v>
      </c>
      <c r="E118" s="4">
        <v>2</v>
      </c>
      <c r="F118" s="4">
        <v>19</v>
      </c>
      <c r="G118" s="4">
        <v>7100</v>
      </c>
      <c r="H118" s="4">
        <v>6258</v>
      </c>
      <c r="I118" s="34">
        <v>54765.129190997672</v>
      </c>
      <c r="J118" s="35">
        <v>15.854035457507234</v>
      </c>
      <c r="K118" s="35">
        <v>11.648772206751746</v>
      </c>
      <c r="L118" s="35">
        <v>9.00720328973369</v>
      </c>
      <c r="M118" s="35">
        <v>6.9338542963939096</v>
      </c>
      <c r="N118" s="4">
        <v>537.22400000000005</v>
      </c>
      <c r="O118" s="4">
        <v>3.453561593714511</v>
      </c>
      <c r="P118" s="35">
        <v>1.595525727069351</v>
      </c>
      <c r="Q118" s="36">
        <f t="shared" si="29"/>
        <v>89.473684211736312</v>
      </c>
      <c r="R118" s="36" t="str">
        <f t="shared" si="30"/>
        <v xml:space="preserve"> </v>
      </c>
      <c r="S118" s="37" t="str">
        <f t="shared" si="31"/>
        <v/>
      </c>
      <c r="T118" s="37" t="str">
        <f t="shared" si="32"/>
        <v/>
      </c>
      <c r="U118" s="37" t="str">
        <f t="shared" si="33"/>
        <v/>
      </c>
      <c r="V118" s="37" t="str">
        <f t="shared" si="34"/>
        <v/>
      </c>
      <c r="W118" s="37" t="str">
        <f t="shared" si="35"/>
        <v/>
      </c>
      <c r="X118" s="37">
        <f t="shared" si="36"/>
        <v>-0.25573724280939003</v>
      </c>
      <c r="Y118" s="1" t="str">
        <f t="shared" si="44"/>
        <v xml:space="preserve"> </v>
      </c>
      <c r="Z118" s="1" t="str">
        <f t="shared" si="37"/>
        <v xml:space="preserve"> </v>
      </c>
      <c r="AA118" s="1" t="str">
        <f t="shared" si="45"/>
        <v xml:space="preserve"> </v>
      </c>
      <c r="AB118" s="1">
        <f t="shared" si="38"/>
        <v>63</v>
      </c>
      <c r="AC118" s="1" t="str">
        <f t="shared" si="28"/>
        <v xml:space="preserve"> </v>
      </c>
      <c r="AD118" s="1" t="str">
        <f t="shared" si="39"/>
        <v xml:space="preserve"> </v>
      </c>
      <c r="AE118" s="1">
        <f t="shared" si="46"/>
        <v>11</v>
      </c>
      <c r="AF118" s="1" t="str">
        <f t="shared" si="46"/>
        <v xml:space="preserve"> </v>
      </c>
      <c r="AG118" s="38" t="str">
        <f t="shared" si="40"/>
        <v xml:space="preserve"> </v>
      </c>
      <c r="AH118" s="38" t="str">
        <f t="shared" si="41"/>
        <v xml:space="preserve"> </v>
      </c>
      <c r="AI118" s="1" t="str">
        <f t="shared" si="48"/>
        <v xml:space="preserve"> </v>
      </c>
      <c r="AJ118" s="1" t="str">
        <f t="shared" si="48"/>
        <v xml:space="preserve"> </v>
      </c>
      <c r="AK118" s="25" t="str">
        <f t="shared" si="42"/>
        <v xml:space="preserve"> </v>
      </c>
      <c r="AL118" s="25" t="str">
        <f t="shared" si="43"/>
        <v xml:space="preserve"> </v>
      </c>
      <c r="AM118" s="1" t="str">
        <f t="shared" si="47"/>
        <v xml:space="preserve"> </v>
      </c>
      <c r="AN118" s="1" t="str">
        <f t="shared" si="47"/>
        <v xml:space="preserve"> </v>
      </c>
      <c r="AO118" t="s">
        <v>1415</v>
      </c>
      <c r="AP118" t="s">
        <v>2507</v>
      </c>
      <c r="AQ118" s="22">
        <v>5.9343717187569585</v>
      </c>
      <c r="AR118" s="21">
        <v>25.573724280939004</v>
      </c>
      <c r="AS118">
        <v>13.45477788430809</v>
      </c>
      <c r="AT118">
        <v>-5.9343717187569585</v>
      </c>
      <c r="AU118">
        <v>-25.573724280939004</v>
      </c>
      <c r="AV118" t="s">
        <v>3493</v>
      </c>
    </row>
    <row r="119" spans="1:48" x14ac:dyDescent="0.25">
      <c r="A119" s="14">
        <v>1.2199999999999976E-9</v>
      </c>
      <c r="B119" t="s">
        <v>1416</v>
      </c>
      <c r="C119" s="4">
        <v>2</v>
      </c>
      <c r="D119" s="4">
        <v>0</v>
      </c>
      <c r="E119" s="4">
        <v>8</v>
      </c>
      <c r="F119" s="4">
        <v>10</v>
      </c>
      <c r="G119" s="4">
        <v>2800</v>
      </c>
      <c r="H119" s="4">
        <v>2650</v>
      </c>
      <c r="I119" s="34">
        <v>7134.3230934060493</v>
      </c>
      <c r="J119" s="35">
        <v>24.150186822199945</v>
      </c>
      <c r="K119" s="35">
        <v>7.848038286580743</v>
      </c>
      <c r="L119" s="35">
        <v>9.4408856192968802</v>
      </c>
      <c r="M119" s="35">
        <v>7.4191907026041459</v>
      </c>
      <c r="N119" s="4">
        <v>337.66399999999999</v>
      </c>
      <c r="O119" s="4">
        <v>187.44700774665873</v>
      </c>
      <c r="P119" s="35">
        <v>4.5283018867924527</v>
      </c>
      <c r="Q119" s="36" t="str">
        <f t="shared" si="29"/>
        <v xml:space="preserve"> </v>
      </c>
      <c r="R119" s="36" t="str">
        <f t="shared" si="30"/>
        <v xml:space="preserve"> </v>
      </c>
      <c r="S119" s="37" t="str">
        <f t="shared" si="31"/>
        <v/>
      </c>
      <c r="T119" s="37" t="str">
        <f t="shared" si="32"/>
        <v/>
      </c>
      <c r="U119" s="37" t="str">
        <f t="shared" si="33"/>
        <v/>
      </c>
      <c r="V119" s="37" t="str">
        <f t="shared" si="34"/>
        <v/>
      </c>
      <c r="W119" s="37" t="str">
        <f t="shared" si="35"/>
        <v/>
      </c>
      <c r="X119" s="37">
        <f t="shared" si="36"/>
        <v>-0.2199021899119562</v>
      </c>
      <c r="Y119" s="1" t="str">
        <f t="shared" si="44"/>
        <v xml:space="preserve"> </v>
      </c>
      <c r="Z119" s="1" t="str">
        <f t="shared" si="37"/>
        <v xml:space="preserve"> </v>
      </c>
      <c r="AA119" s="1" t="str">
        <f t="shared" si="45"/>
        <v xml:space="preserve"> </v>
      </c>
      <c r="AB119" s="1">
        <f t="shared" si="38"/>
        <v>69</v>
      </c>
      <c r="AC119" s="1" t="str">
        <f t="shared" si="28"/>
        <v xml:space="preserve"> </v>
      </c>
      <c r="AD119" s="1" t="str">
        <f t="shared" si="39"/>
        <v xml:space="preserve"> </v>
      </c>
      <c r="AE119" s="1" t="str">
        <f t="shared" si="46"/>
        <v xml:space="preserve"> </v>
      </c>
      <c r="AF119" s="1" t="str">
        <f t="shared" si="46"/>
        <v xml:space="preserve"> </v>
      </c>
      <c r="AG119" s="38">
        <f t="shared" si="40"/>
        <v>4.5283018880124528</v>
      </c>
      <c r="AH119" s="38" t="str">
        <f t="shared" si="41"/>
        <v xml:space="preserve"> </v>
      </c>
      <c r="AI119" s="1">
        <f t="shared" si="48"/>
        <v>12</v>
      </c>
      <c r="AJ119" s="1" t="str">
        <f t="shared" si="48"/>
        <v xml:space="preserve"> </v>
      </c>
      <c r="AK119" s="25" t="str">
        <f t="shared" si="42"/>
        <v xml:space="preserve"> </v>
      </c>
      <c r="AL119" s="25" t="str">
        <f t="shared" si="43"/>
        <v xml:space="preserve"> </v>
      </c>
      <c r="AM119" s="1" t="str">
        <f t="shared" si="47"/>
        <v xml:space="preserve"> </v>
      </c>
      <c r="AN119" s="1" t="str">
        <f t="shared" si="47"/>
        <v xml:space="preserve"> </v>
      </c>
      <c r="AO119" t="s">
        <v>1416</v>
      </c>
      <c r="AP119" t="s">
        <v>2193</v>
      </c>
      <c r="AQ119" s="22">
        <v>-43.288596939773669</v>
      </c>
      <c r="AR119" s="21">
        <v>21.990218991195619</v>
      </c>
      <c r="AS119">
        <v>5.6603773584905648</v>
      </c>
      <c r="AT119">
        <v>43.288596939773669</v>
      </c>
      <c r="AU119">
        <v>-21.990218991195619</v>
      </c>
      <c r="AV119" t="s">
        <v>3494</v>
      </c>
    </row>
    <row r="120" spans="1:48" x14ac:dyDescent="0.25">
      <c r="A120" s="14">
        <v>1.2299999999999976E-9</v>
      </c>
      <c r="B120" t="s">
        <v>1417</v>
      </c>
      <c r="C120" s="4">
        <v>4</v>
      </c>
      <c r="D120" s="4">
        <v>3</v>
      </c>
      <c r="E120" s="4">
        <v>8</v>
      </c>
      <c r="F120" s="4">
        <v>15</v>
      </c>
      <c r="G120" s="4">
        <v>1134.5</v>
      </c>
      <c r="H120" s="4">
        <v>1196</v>
      </c>
      <c r="I120" s="34">
        <v>4089.7548952656211</v>
      </c>
      <c r="J120" s="35" t="s">
        <v>2161</v>
      </c>
      <c r="K120" s="35">
        <v>23.66723394150473</v>
      </c>
      <c r="L120" s="35" t="s">
        <v>2161</v>
      </c>
      <c r="M120" s="35">
        <v>4.960823484880347</v>
      </c>
      <c r="N120" s="4">
        <v>50.533999999999999</v>
      </c>
      <c r="O120" s="4" t="s">
        <v>119</v>
      </c>
      <c r="P120" s="35">
        <v>1.6722408026755853</v>
      </c>
      <c r="Q120" s="36" t="str">
        <f t="shared" si="29"/>
        <v xml:space="preserve"> </v>
      </c>
      <c r="R120" s="36" t="str">
        <f t="shared" si="30"/>
        <v xml:space="preserve"> </v>
      </c>
      <c r="S120" s="37" t="str">
        <f t="shared" si="31"/>
        <v/>
      </c>
      <c r="T120" s="37" t="str">
        <f t="shared" si="32"/>
        <v/>
      </c>
      <c r="U120" s="37" t="str">
        <f t="shared" si="33"/>
        <v xml:space="preserve"> </v>
      </c>
      <c r="V120" s="37" t="str">
        <f t="shared" si="34"/>
        <v xml:space="preserve"> </v>
      </c>
      <c r="W120" s="37" t="str">
        <f t="shared" si="35"/>
        <v xml:space="preserve"> </v>
      </c>
      <c r="X120" s="37" t="str">
        <f t="shared" si="36"/>
        <v xml:space="preserve"> </v>
      </c>
      <c r="Y120" s="1" t="str">
        <f t="shared" si="44"/>
        <v xml:space="preserve"> </v>
      </c>
      <c r="Z120" s="1" t="str">
        <f t="shared" si="37"/>
        <v xml:space="preserve"> </v>
      </c>
      <c r="AA120" s="1" t="str">
        <f t="shared" si="45"/>
        <v xml:space="preserve"> </v>
      </c>
      <c r="AB120" s="1" t="str">
        <f t="shared" si="38"/>
        <v xml:space="preserve"> </v>
      </c>
      <c r="AC120" s="1" t="str">
        <f t="shared" si="28"/>
        <v xml:space="preserve"> </v>
      </c>
      <c r="AD120" s="1" t="str">
        <f t="shared" si="39"/>
        <v xml:space="preserve"> </v>
      </c>
      <c r="AE120" s="1" t="str">
        <f t="shared" si="46"/>
        <v xml:space="preserve"> </v>
      </c>
      <c r="AF120" s="1" t="str">
        <f t="shared" si="46"/>
        <v xml:space="preserve"> </v>
      </c>
      <c r="AG120" s="38" t="str">
        <f t="shared" si="40"/>
        <v xml:space="preserve"> </v>
      </c>
      <c r="AH120" s="38" t="str">
        <f t="shared" si="41"/>
        <v xml:space="preserve"> </v>
      </c>
      <c r="AI120" s="1" t="str">
        <f t="shared" si="48"/>
        <v xml:space="preserve"> </v>
      </c>
      <c r="AJ120" s="1" t="str">
        <f t="shared" si="48"/>
        <v xml:space="preserve"> </v>
      </c>
      <c r="AK120" s="25" t="str">
        <f t="shared" si="42"/>
        <v xml:space="preserve"> </v>
      </c>
      <c r="AL120" s="25" t="str">
        <f t="shared" si="43"/>
        <v xml:space="preserve"> </v>
      </c>
      <c r="AM120" s="1" t="str">
        <f t="shared" si="47"/>
        <v xml:space="preserve"> </v>
      </c>
      <c r="AN120" s="1" t="str">
        <f t="shared" si="47"/>
        <v xml:space="preserve"> </v>
      </c>
      <c r="AO120" t="s">
        <v>1417</v>
      </c>
      <c r="AP120" t="s">
        <v>2311</v>
      </c>
      <c r="AQ120" s="22" t="e">
        <v>#VALUE!</v>
      </c>
      <c r="AR120" s="21" t="e">
        <v>#VALUE!</v>
      </c>
      <c r="AS120">
        <v>-5.1421404682274297</v>
      </c>
      <c r="AT120" t="e">
        <v>#VALUE!</v>
      </c>
      <c r="AU120" t="e">
        <v>#VALUE!</v>
      </c>
      <c r="AV120" t="s">
        <v>3495</v>
      </c>
    </row>
    <row r="121" spans="1:48" x14ac:dyDescent="0.25">
      <c r="A121" s="14">
        <v>1.2399999999999976E-9</v>
      </c>
      <c r="B121" t="s">
        <v>1418</v>
      </c>
      <c r="C121" s="4">
        <v>2</v>
      </c>
      <c r="D121" s="4">
        <v>0</v>
      </c>
      <c r="E121" s="4">
        <v>4</v>
      </c>
      <c r="F121" s="4">
        <v>6</v>
      </c>
      <c r="G121" s="4">
        <v>2400</v>
      </c>
      <c r="H121" s="4">
        <v>2404</v>
      </c>
      <c r="I121" s="34">
        <v>3683.9840290358406</v>
      </c>
      <c r="J121" s="35">
        <v>7.2555186005661962</v>
      </c>
      <c r="K121" s="35">
        <v>9.5161564861473416</v>
      </c>
      <c r="L121" s="35">
        <v>5.1371712292002156</v>
      </c>
      <c r="M121" s="35">
        <v>5.6686377097729528</v>
      </c>
      <c r="N121" s="4">
        <v>331.334</v>
      </c>
      <c r="O121" s="4">
        <v>101.92211591199951</v>
      </c>
      <c r="P121" s="35">
        <v>2.8226705490848585</v>
      </c>
      <c r="Q121" s="36" t="str">
        <f t="shared" si="29"/>
        <v xml:space="preserve"> </v>
      </c>
      <c r="R121" s="36" t="str">
        <f t="shared" si="30"/>
        <v xml:space="preserve"> </v>
      </c>
      <c r="S121" s="37" t="str">
        <f t="shared" si="31"/>
        <v/>
      </c>
      <c r="T121" s="37" t="str">
        <f t="shared" si="32"/>
        <v/>
      </c>
      <c r="U121" s="37" t="str">
        <f t="shared" si="33"/>
        <v/>
      </c>
      <c r="V121" s="37">
        <f t="shared" si="34"/>
        <v>-0.56951344186294972</v>
      </c>
      <c r="W121" s="37" t="str">
        <f t="shared" si="35"/>
        <v/>
      </c>
      <c r="X121" s="37">
        <f t="shared" si="36"/>
        <v>-0.57551693903004253</v>
      </c>
      <c r="Y121" s="1" t="str">
        <f t="shared" si="44"/>
        <v xml:space="preserve"> </v>
      </c>
      <c r="Z121" s="1">
        <f t="shared" si="37"/>
        <v>6</v>
      </c>
      <c r="AA121" s="1" t="str">
        <f t="shared" si="45"/>
        <v xml:space="preserve"> </v>
      </c>
      <c r="AB121" s="1">
        <f t="shared" si="38"/>
        <v>11</v>
      </c>
      <c r="AC121" s="1" t="str">
        <f t="shared" si="28"/>
        <v xml:space="preserve"> </v>
      </c>
      <c r="AD121" s="1" t="str">
        <f t="shared" si="39"/>
        <v xml:space="preserve"> </v>
      </c>
      <c r="AE121" s="1" t="str">
        <f t="shared" si="46"/>
        <v xml:space="preserve"> </v>
      </c>
      <c r="AF121" s="1" t="str">
        <f t="shared" si="46"/>
        <v xml:space="preserve"> </v>
      </c>
      <c r="AG121" s="38" t="str">
        <f t="shared" si="40"/>
        <v xml:space="preserve"> </v>
      </c>
      <c r="AH121" s="38" t="str">
        <f t="shared" si="41"/>
        <v xml:space="preserve"> </v>
      </c>
      <c r="AI121" s="1" t="str">
        <f t="shared" si="48"/>
        <v xml:space="preserve"> </v>
      </c>
      <c r="AJ121" s="1" t="str">
        <f t="shared" si="48"/>
        <v xml:space="preserve"> </v>
      </c>
      <c r="AK121" s="25" t="str">
        <f t="shared" si="42"/>
        <v xml:space="preserve"> </v>
      </c>
      <c r="AL121" s="25" t="str">
        <f t="shared" si="43"/>
        <v xml:space="preserve"> </v>
      </c>
      <c r="AM121" s="1" t="str">
        <f t="shared" si="47"/>
        <v xml:space="preserve"> </v>
      </c>
      <c r="AN121" s="1" t="str">
        <f t="shared" si="47"/>
        <v xml:space="preserve"> </v>
      </c>
      <c r="AO121" t="s">
        <v>1418</v>
      </c>
      <c r="AP121" t="s">
        <v>2200</v>
      </c>
      <c r="AQ121" s="22">
        <v>56.951344186294975</v>
      </c>
      <c r="AR121" s="21">
        <v>57.551693903004249</v>
      </c>
      <c r="AS121">
        <v>-0.16638935108153063</v>
      </c>
      <c r="AT121">
        <v>-56.951344186294975</v>
      </c>
      <c r="AU121">
        <v>-57.551693903004249</v>
      </c>
      <c r="AV121" t="s">
        <v>3496</v>
      </c>
    </row>
    <row r="122" spans="1:48" x14ac:dyDescent="0.25">
      <c r="A122" s="14">
        <v>1.2499999999999975E-9</v>
      </c>
      <c r="B122" t="s">
        <v>1419</v>
      </c>
      <c r="C122" s="4">
        <v>9</v>
      </c>
      <c r="D122" s="4">
        <v>0</v>
      </c>
      <c r="E122" s="4">
        <v>4</v>
      </c>
      <c r="F122" s="4">
        <v>13</v>
      </c>
      <c r="G122" s="4">
        <v>4800</v>
      </c>
      <c r="H122" s="4">
        <v>4204</v>
      </c>
      <c r="I122" s="34">
        <v>14185.478890221702</v>
      </c>
      <c r="J122" s="35">
        <v>9.855681317341686</v>
      </c>
      <c r="K122" s="35">
        <v>10.067218559698079</v>
      </c>
      <c r="L122" s="35" t="s">
        <v>2161</v>
      </c>
      <c r="M122" s="35" t="s">
        <v>2161</v>
      </c>
      <c r="N122" s="4">
        <v>417.59300000000002</v>
      </c>
      <c r="O122" s="4">
        <v>5.0812783090085505</v>
      </c>
      <c r="P122" s="35">
        <v>4.0212654614652719</v>
      </c>
      <c r="Q122" s="36" t="str">
        <f t="shared" si="29"/>
        <v xml:space="preserve"> </v>
      </c>
      <c r="R122" s="36" t="str">
        <f t="shared" si="30"/>
        <v xml:space="preserve"> </v>
      </c>
      <c r="S122" s="37" t="str">
        <f t="shared" si="31"/>
        <v/>
      </c>
      <c r="T122" s="37" t="str">
        <f t="shared" si="32"/>
        <v/>
      </c>
      <c r="U122" s="37" t="str">
        <f t="shared" si="33"/>
        <v/>
      </c>
      <c r="V122" s="37">
        <f t="shared" si="34"/>
        <v>-0.4152398247498168</v>
      </c>
      <c r="W122" s="37" t="str">
        <f t="shared" si="35"/>
        <v xml:space="preserve"> </v>
      </c>
      <c r="X122" s="37" t="str">
        <f t="shared" si="36"/>
        <v xml:space="preserve"> </v>
      </c>
      <c r="Y122" s="1" t="str">
        <f t="shared" si="44"/>
        <v xml:space="preserve"> </v>
      </c>
      <c r="Z122" s="1">
        <f t="shared" si="37"/>
        <v>18</v>
      </c>
      <c r="AA122" s="1" t="str">
        <f t="shared" si="45"/>
        <v xml:space="preserve"> </v>
      </c>
      <c r="AB122" s="1" t="str">
        <f t="shared" si="38"/>
        <v xml:space="preserve"> </v>
      </c>
      <c r="AC122" s="1" t="str">
        <f t="shared" si="28"/>
        <v xml:space="preserve"> </v>
      </c>
      <c r="AD122" s="1" t="str">
        <f t="shared" si="39"/>
        <v xml:space="preserve"> </v>
      </c>
      <c r="AE122" s="1" t="str">
        <f t="shared" si="46"/>
        <v xml:space="preserve"> </v>
      </c>
      <c r="AF122" s="1" t="str">
        <f t="shared" si="46"/>
        <v xml:space="preserve"> </v>
      </c>
      <c r="AG122" s="38">
        <f t="shared" si="40"/>
        <v>4.021265462715272</v>
      </c>
      <c r="AH122" s="38" t="str">
        <f t="shared" si="41"/>
        <v xml:space="preserve"> </v>
      </c>
      <c r="AI122" s="1">
        <f t="shared" si="48"/>
        <v>18</v>
      </c>
      <c r="AJ122" s="1" t="str">
        <f t="shared" si="48"/>
        <v xml:space="preserve"> </v>
      </c>
      <c r="AK122" s="25" t="str">
        <f t="shared" si="42"/>
        <v xml:space="preserve"> </v>
      </c>
      <c r="AL122" s="25" t="str">
        <f t="shared" si="43"/>
        <v xml:space="preserve"> </v>
      </c>
      <c r="AM122" s="1" t="str">
        <f t="shared" si="47"/>
        <v xml:space="preserve"> </v>
      </c>
      <c r="AN122" s="1" t="str">
        <f t="shared" si="47"/>
        <v xml:space="preserve"> </v>
      </c>
      <c r="AO122" t="s">
        <v>1419</v>
      </c>
      <c r="AP122" t="s">
        <v>2171</v>
      </c>
      <c r="AQ122" s="22">
        <v>41.523982474981679</v>
      </c>
      <c r="AR122" s="21" t="e">
        <v>#VALUE!</v>
      </c>
      <c r="AS122">
        <v>14.176974310180789</v>
      </c>
      <c r="AT122">
        <v>-41.523982474981679</v>
      </c>
      <c r="AU122" t="e">
        <v>#VALUE!</v>
      </c>
      <c r="AV122" t="s">
        <v>3497</v>
      </c>
    </row>
    <row r="123" spans="1:48" x14ac:dyDescent="0.25">
      <c r="A123" s="14">
        <v>1.2599999999999975E-9</v>
      </c>
      <c r="B123" t="s">
        <v>1420</v>
      </c>
      <c r="C123" s="4">
        <v>6</v>
      </c>
      <c r="D123" s="4">
        <v>0</v>
      </c>
      <c r="E123" s="4">
        <v>7</v>
      </c>
      <c r="F123" s="4">
        <v>13</v>
      </c>
      <c r="G123" s="4">
        <v>1150</v>
      </c>
      <c r="H123" s="4">
        <v>989</v>
      </c>
      <c r="I123" s="34">
        <v>4927.731000213741</v>
      </c>
      <c r="J123" s="35" t="s">
        <v>2161</v>
      </c>
      <c r="K123" s="35">
        <v>14.328141977544366</v>
      </c>
      <c r="L123" s="35">
        <v>10.510332604917666</v>
      </c>
      <c r="M123" s="35">
        <v>5.8054211771861972</v>
      </c>
      <c r="N123" s="4">
        <v>69.025000000000006</v>
      </c>
      <c r="O123" s="4">
        <v>9903.6231884057961</v>
      </c>
      <c r="P123" s="35">
        <v>2.0222446916076846</v>
      </c>
      <c r="Q123" s="36" t="str">
        <f t="shared" si="29"/>
        <v xml:space="preserve"> </v>
      </c>
      <c r="R123" s="36" t="str">
        <f t="shared" si="30"/>
        <v xml:space="preserve"> </v>
      </c>
      <c r="S123" s="37">
        <f t="shared" si="31"/>
        <v>0.16279069893441867</v>
      </c>
      <c r="T123" s="37" t="str">
        <f t="shared" si="32"/>
        <v/>
      </c>
      <c r="U123" s="37" t="str">
        <f t="shared" si="33"/>
        <v xml:space="preserve"> </v>
      </c>
      <c r="V123" s="37" t="str">
        <f t="shared" si="34"/>
        <v xml:space="preserve"> </v>
      </c>
      <c r="W123" s="37" t="str">
        <f t="shared" si="35"/>
        <v/>
      </c>
      <c r="X123" s="37">
        <f t="shared" si="36"/>
        <v>-0.13153407646052262</v>
      </c>
      <c r="Y123" s="1" t="str">
        <f t="shared" si="44"/>
        <v xml:space="preserve"> </v>
      </c>
      <c r="Z123" s="1" t="str">
        <f t="shared" si="37"/>
        <v xml:space="preserve"> </v>
      </c>
      <c r="AA123" s="1" t="str">
        <f t="shared" si="45"/>
        <v xml:space="preserve"> </v>
      </c>
      <c r="AB123" s="1">
        <f t="shared" si="38"/>
        <v>78</v>
      </c>
      <c r="AC123" s="1">
        <f t="shared" si="28"/>
        <v>59</v>
      </c>
      <c r="AD123" s="1" t="str">
        <f t="shared" si="39"/>
        <v xml:space="preserve"> </v>
      </c>
      <c r="AE123" s="1" t="str">
        <f t="shared" si="46"/>
        <v xml:space="preserve"> </v>
      </c>
      <c r="AF123" s="1" t="str">
        <f t="shared" si="46"/>
        <v xml:space="preserve"> </v>
      </c>
      <c r="AG123" s="38" t="str">
        <f t="shared" si="40"/>
        <v xml:space="preserve"> </v>
      </c>
      <c r="AH123" s="38" t="str">
        <f t="shared" si="41"/>
        <v xml:space="preserve"> </v>
      </c>
      <c r="AI123" s="1" t="str">
        <f t="shared" si="48"/>
        <v xml:space="preserve"> </v>
      </c>
      <c r="AJ123" s="1" t="str">
        <f t="shared" si="48"/>
        <v xml:space="preserve"> </v>
      </c>
      <c r="AK123" s="25" t="str">
        <f t="shared" si="42"/>
        <v xml:space="preserve"> </v>
      </c>
      <c r="AL123" s="25" t="str">
        <f t="shared" si="43"/>
        <v xml:space="preserve"> </v>
      </c>
      <c r="AM123" s="1" t="str">
        <f t="shared" si="47"/>
        <v xml:space="preserve"> </v>
      </c>
      <c r="AN123" s="1" t="str">
        <f t="shared" si="47"/>
        <v xml:space="preserve"> </v>
      </c>
      <c r="AO123" t="s">
        <v>1420</v>
      </c>
      <c r="AP123" t="s">
        <v>3498</v>
      </c>
      <c r="AQ123" s="22" t="e">
        <v>#VALUE!</v>
      </c>
      <c r="AR123" s="21">
        <v>13.153407646052262</v>
      </c>
      <c r="AS123">
        <v>16.279069767441868</v>
      </c>
      <c r="AT123" t="e">
        <v>#VALUE!</v>
      </c>
      <c r="AU123">
        <v>-13.153407646052262</v>
      </c>
      <c r="AV123" t="s">
        <v>3499</v>
      </c>
    </row>
    <row r="124" spans="1:48" x14ac:dyDescent="0.25">
      <c r="A124" s="14">
        <v>1.2699999999999975E-9</v>
      </c>
      <c r="B124" t="s">
        <v>1421</v>
      </c>
      <c r="C124" s="4">
        <v>3</v>
      </c>
      <c r="D124" s="4">
        <v>0</v>
      </c>
      <c r="E124" s="4">
        <v>7</v>
      </c>
      <c r="F124" s="4">
        <v>10</v>
      </c>
      <c r="G124" s="4">
        <v>1000</v>
      </c>
      <c r="H124" s="4">
        <v>906</v>
      </c>
      <c r="I124" s="34">
        <v>5908.2406261939977</v>
      </c>
      <c r="J124" s="35">
        <v>6.7057961467577547</v>
      </c>
      <c r="K124" s="35">
        <v>8.1245404164499533</v>
      </c>
      <c r="L124" s="35">
        <v>4.7157715983867545</v>
      </c>
      <c r="M124" s="35">
        <v>5.2222205371631354</v>
      </c>
      <c r="N124" s="4">
        <v>111.514</v>
      </c>
      <c r="O124" s="4">
        <v>-18.981400755594315</v>
      </c>
      <c r="P124" s="35">
        <v>3.5320088300220749</v>
      </c>
      <c r="Q124" s="36" t="str">
        <f t="shared" si="29"/>
        <v xml:space="preserve"> </v>
      </c>
      <c r="R124" s="36" t="str">
        <f t="shared" si="30"/>
        <v xml:space="preserve"> </v>
      </c>
      <c r="S124" s="37" t="str">
        <f t="shared" si="31"/>
        <v/>
      </c>
      <c r="T124" s="37" t="str">
        <f t="shared" si="32"/>
        <v/>
      </c>
      <c r="U124" s="37" t="str">
        <f t="shared" si="33"/>
        <v/>
      </c>
      <c r="V124" s="37">
        <f t="shared" si="34"/>
        <v>-0.60212973576262796</v>
      </c>
      <c r="W124" s="37" t="str">
        <f t="shared" si="35"/>
        <v/>
      </c>
      <c r="X124" s="37">
        <f t="shared" si="36"/>
        <v>-0.61033707587160868</v>
      </c>
      <c r="Y124" s="1" t="str">
        <f t="shared" si="44"/>
        <v xml:space="preserve"> </v>
      </c>
      <c r="Z124" s="1">
        <f t="shared" si="37"/>
        <v>3</v>
      </c>
      <c r="AA124" s="1" t="str">
        <f t="shared" si="45"/>
        <v xml:space="preserve"> </v>
      </c>
      <c r="AB124" s="1">
        <f t="shared" si="38"/>
        <v>7</v>
      </c>
      <c r="AC124" s="1" t="str">
        <f t="shared" si="28"/>
        <v xml:space="preserve"> </v>
      </c>
      <c r="AD124" s="1" t="str">
        <f t="shared" si="39"/>
        <v xml:space="preserve"> </v>
      </c>
      <c r="AE124" s="1" t="str">
        <f t="shared" si="46"/>
        <v xml:space="preserve"> </v>
      </c>
      <c r="AF124" s="1" t="str">
        <f t="shared" si="46"/>
        <v xml:space="preserve"> </v>
      </c>
      <c r="AG124" s="38">
        <f t="shared" si="40"/>
        <v>3.532008831292075</v>
      </c>
      <c r="AH124" s="38" t="str">
        <f t="shared" si="41"/>
        <v xml:space="preserve"> </v>
      </c>
      <c r="AI124" s="1">
        <f t="shared" si="48"/>
        <v>26</v>
      </c>
      <c r="AJ124" s="1" t="str">
        <f t="shared" si="48"/>
        <v xml:space="preserve"> </v>
      </c>
      <c r="AK124" s="25" t="str">
        <f t="shared" si="42"/>
        <v xml:space="preserve"> </v>
      </c>
      <c r="AL124" s="25" t="str">
        <f t="shared" si="43"/>
        <v xml:space="preserve"> </v>
      </c>
      <c r="AM124" s="1" t="str">
        <f t="shared" si="47"/>
        <v xml:space="preserve"> </v>
      </c>
      <c r="AN124" s="1" t="str">
        <f t="shared" si="47"/>
        <v xml:space="preserve"> </v>
      </c>
      <c r="AO124" t="s">
        <v>1421</v>
      </c>
      <c r="AP124" t="s">
        <v>2296</v>
      </c>
      <c r="AQ124" s="22">
        <v>60.212973576262797</v>
      </c>
      <c r="AR124" s="21">
        <v>61.033707587160869</v>
      </c>
      <c r="AS124">
        <v>10.375275938189855</v>
      </c>
      <c r="AT124">
        <v>-60.212973576262797</v>
      </c>
      <c r="AU124">
        <v>-61.033707587160869</v>
      </c>
      <c r="AV124" t="s">
        <v>3500</v>
      </c>
    </row>
    <row r="125" spans="1:48" x14ac:dyDescent="0.25">
      <c r="A125" s="14">
        <v>1.2799999999999974E-9</v>
      </c>
      <c r="B125" t="s">
        <v>1422</v>
      </c>
      <c r="C125" s="4">
        <v>9</v>
      </c>
      <c r="D125" s="4">
        <v>0</v>
      </c>
      <c r="E125" s="4">
        <v>1</v>
      </c>
      <c r="F125" s="4">
        <v>10</v>
      </c>
      <c r="G125" s="4">
        <v>5800</v>
      </c>
      <c r="H125" s="4">
        <v>4800</v>
      </c>
      <c r="I125" s="34">
        <v>9867.3050869714862</v>
      </c>
      <c r="J125" s="35">
        <v>11.654247609058263</v>
      </c>
      <c r="K125" s="35">
        <v>10.705611301556997</v>
      </c>
      <c r="L125" s="35">
        <v>5.4632874930310349</v>
      </c>
      <c r="M125" s="35">
        <v>5.2400272120160656</v>
      </c>
      <c r="N125" s="4">
        <v>411.86700000000002</v>
      </c>
      <c r="O125" s="4">
        <v>178.58969155844159</v>
      </c>
      <c r="P125" s="35">
        <v>2.8541666666666665</v>
      </c>
      <c r="Q125" s="36">
        <f t="shared" si="29"/>
        <v>90.00000000128</v>
      </c>
      <c r="R125" s="36" t="str">
        <f t="shared" si="30"/>
        <v xml:space="preserve"> </v>
      </c>
      <c r="S125" s="37">
        <f t="shared" si="31"/>
        <v>0.20833333461333325</v>
      </c>
      <c r="T125" s="37" t="str">
        <f t="shared" si="32"/>
        <v/>
      </c>
      <c r="U125" s="37" t="str">
        <f t="shared" si="33"/>
        <v/>
      </c>
      <c r="V125" s="37">
        <f t="shared" si="34"/>
        <v>-0.30852676189005557</v>
      </c>
      <c r="W125" s="37" t="str">
        <f t="shared" si="35"/>
        <v/>
      </c>
      <c r="X125" s="37">
        <f t="shared" si="36"/>
        <v>-0.54857004087797456</v>
      </c>
      <c r="Y125" s="1" t="str">
        <f t="shared" si="44"/>
        <v xml:space="preserve"> </v>
      </c>
      <c r="Z125" s="1">
        <f t="shared" si="37"/>
        <v>26</v>
      </c>
      <c r="AA125" s="1" t="str">
        <f t="shared" si="45"/>
        <v xml:space="preserve"> </v>
      </c>
      <c r="AB125" s="1">
        <f t="shared" si="38"/>
        <v>16</v>
      </c>
      <c r="AC125" s="1">
        <f t="shared" si="28"/>
        <v>37</v>
      </c>
      <c r="AD125" s="1" t="str">
        <f t="shared" si="39"/>
        <v xml:space="preserve"> </v>
      </c>
      <c r="AE125" s="1">
        <f t="shared" si="46"/>
        <v>10</v>
      </c>
      <c r="AF125" s="1" t="str">
        <f t="shared" si="46"/>
        <v xml:space="preserve"> </v>
      </c>
      <c r="AG125" s="38" t="str">
        <f t="shared" si="40"/>
        <v xml:space="preserve"> </v>
      </c>
      <c r="AH125" s="38" t="str">
        <f t="shared" si="41"/>
        <v xml:space="preserve"> </v>
      </c>
      <c r="AI125" s="1" t="str">
        <f t="shared" si="48"/>
        <v xml:space="preserve"> </v>
      </c>
      <c r="AJ125" s="1" t="str">
        <f t="shared" si="48"/>
        <v xml:space="preserve"> </v>
      </c>
      <c r="AK125" s="25" t="str">
        <f t="shared" si="42"/>
        <v xml:space="preserve"> </v>
      </c>
      <c r="AL125" s="25" t="str">
        <f t="shared" si="43"/>
        <v xml:space="preserve"> </v>
      </c>
      <c r="AM125" s="1" t="str">
        <f t="shared" si="47"/>
        <v xml:space="preserve"> </v>
      </c>
      <c r="AN125" s="1" t="str">
        <f t="shared" si="47"/>
        <v xml:space="preserve"> </v>
      </c>
      <c r="AO125" t="s">
        <v>1422</v>
      </c>
      <c r="AP125" t="s">
        <v>2287</v>
      </c>
      <c r="AQ125" s="22">
        <v>30.852676189005557</v>
      </c>
      <c r="AR125" s="21">
        <v>54.857004087797456</v>
      </c>
      <c r="AS125">
        <v>20.833333333333325</v>
      </c>
      <c r="AT125">
        <v>-30.852676189005557</v>
      </c>
      <c r="AU125">
        <v>-54.857004087797456</v>
      </c>
      <c r="AV125" t="s">
        <v>3501</v>
      </c>
    </row>
    <row r="126" spans="1:48" x14ac:dyDescent="0.25">
      <c r="A126" s="14">
        <v>1.2899999999999974E-9</v>
      </c>
      <c r="B126" t="s">
        <v>1423</v>
      </c>
      <c r="C126" s="4">
        <v>11</v>
      </c>
      <c r="D126" s="4">
        <v>0</v>
      </c>
      <c r="E126" s="4">
        <v>1</v>
      </c>
      <c r="F126" s="4">
        <v>12</v>
      </c>
      <c r="G126" s="4">
        <v>5900</v>
      </c>
      <c r="H126" s="4">
        <v>5260</v>
      </c>
      <c r="I126" s="34">
        <v>7097.8143256703006</v>
      </c>
      <c r="J126" s="35">
        <v>21.551106030622236</v>
      </c>
      <c r="K126" s="35">
        <v>18.015117629128319</v>
      </c>
      <c r="L126" s="35">
        <v>12.564506917945124</v>
      </c>
      <c r="M126" s="35">
        <v>9.7737896915543452</v>
      </c>
      <c r="N126" s="4">
        <v>291.97700000000003</v>
      </c>
      <c r="O126" s="4">
        <v>-0.52568819841917058</v>
      </c>
      <c r="P126" s="35">
        <v>1.520912547528517</v>
      </c>
      <c r="Q126" s="36">
        <f t="shared" si="29"/>
        <v>91.666666667956676</v>
      </c>
      <c r="R126" s="36" t="str">
        <f t="shared" si="30"/>
        <v xml:space="preserve"> </v>
      </c>
      <c r="S126" s="37" t="str">
        <f t="shared" si="31"/>
        <v/>
      </c>
      <c r="T126" s="37" t="str">
        <f t="shared" si="32"/>
        <v/>
      </c>
      <c r="U126" s="37" t="str">
        <f t="shared" si="33"/>
        <v/>
      </c>
      <c r="V126" s="37" t="str">
        <f t="shared" si="34"/>
        <v/>
      </c>
      <c r="W126" s="37" t="str">
        <f t="shared" si="35"/>
        <v/>
      </c>
      <c r="X126" s="37" t="str">
        <f t="shared" si="36"/>
        <v/>
      </c>
      <c r="Y126" s="1" t="str">
        <f t="shared" si="44"/>
        <v xml:space="preserve"> </v>
      </c>
      <c r="Z126" s="1" t="str">
        <f t="shared" si="37"/>
        <v xml:space="preserve"> </v>
      </c>
      <c r="AA126" s="1" t="str">
        <f t="shared" si="45"/>
        <v xml:space="preserve"> </v>
      </c>
      <c r="AB126" s="1" t="str">
        <f t="shared" si="38"/>
        <v xml:space="preserve"> </v>
      </c>
      <c r="AC126" s="1" t="str">
        <f t="shared" si="28"/>
        <v xml:space="preserve"> </v>
      </c>
      <c r="AD126" s="1" t="str">
        <f t="shared" si="39"/>
        <v xml:space="preserve"> </v>
      </c>
      <c r="AE126" s="1">
        <f t="shared" si="46"/>
        <v>7</v>
      </c>
      <c r="AF126" s="1" t="str">
        <f t="shared" si="46"/>
        <v xml:space="preserve"> </v>
      </c>
      <c r="AG126" s="38" t="str">
        <f t="shared" si="40"/>
        <v xml:space="preserve"> </v>
      </c>
      <c r="AH126" s="38" t="str">
        <f t="shared" si="41"/>
        <v xml:space="preserve"> </v>
      </c>
      <c r="AI126" s="1" t="str">
        <f t="shared" si="48"/>
        <v xml:space="preserve"> </v>
      </c>
      <c r="AJ126" s="1" t="str">
        <f t="shared" si="48"/>
        <v xml:space="preserve"> </v>
      </c>
      <c r="AK126" s="25" t="str">
        <f t="shared" si="42"/>
        <v xml:space="preserve"> </v>
      </c>
      <c r="AL126" s="25" t="str">
        <f t="shared" si="43"/>
        <v xml:space="preserve"> </v>
      </c>
      <c r="AM126" s="1" t="str">
        <f t="shared" si="47"/>
        <v xml:space="preserve"> </v>
      </c>
      <c r="AN126" s="1" t="str">
        <f t="shared" si="47"/>
        <v xml:space="preserve"> </v>
      </c>
      <c r="AO126" t="s">
        <v>1423</v>
      </c>
      <c r="AP126" t="s">
        <v>2967</v>
      </c>
      <c r="AQ126" s="22">
        <v>-27.867654538783949</v>
      </c>
      <c r="AR126" s="21">
        <v>-3.8201788134262893</v>
      </c>
      <c r="AS126">
        <v>12.167300380228131</v>
      </c>
      <c r="AT126">
        <v>27.867654538783949</v>
      </c>
      <c r="AU126">
        <v>3.8201788134262893</v>
      </c>
      <c r="AV126" t="s">
        <v>3502</v>
      </c>
    </row>
    <row r="127" spans="1:48" x14ac:dyDescent="0.25">
      <c r="A127" s="14">
        <v>1.2999999999999974E-9</v>
      </c>
      <c r="B127" t="s">
        <v>1424</v>
      </c>
      <c r="C127" s="4">
        <v>2</v>
      </c>
      <c r="D127" s="4">
        <v>0</v>
      </c>
      <c r="E127" s="4">
        <v>4</v>
      </c>
      <c r="F127" s="4">
        <v>6</v>
      </c>
      <c r="G127" s="4">
        <v>1435</v>
      </c>
      <c r="H127" s="4">
        <v>1169</v>
      </c>
      <c r="I127" s="34">
        <v>3627.0941350036387</v>
      </c>
      <c r="J127" s="35" t="s">
        <v>2161</v>
      </c>
      <c r="K127" s="35">
        <v>10.143783136502867</v>
      </c>
      <c r="L127" s="35">
        <v>8.457994389901824</v>
      </c>
      <c r="M127" s="35">
        <v>4.7252105778648392</v>
      </c>
      <c r="N127" s="4">
        <v>115.24300000000001</v>
      </c>
      <c r="O127" s="4">
        <v>4846.0515021459232</v>
      </c>
      <c r="P127" s="35">
        <v>1.0265183917878529</v>
      </c>
      <c r="Q127" s="36" t="str">
        <f t="shared" si="29"/>
        <v xml:space="preserve"> </v>
      </c>
      <c r="R127" s="36" t="str">
        <f t="shared" si="30"/>
        <v xml:space="preserve"> </v>
      </c>
      <c r="S127" s="37">
        <f t="shared" si="31"/>
        <v>0.22754491147964073</v>
      </c>
      <c r="T127" s="37" t="str">
        <f t="shared" si="32"/>
        <v/>
      </c>
      <c r="U127" s="37" t="str">
        <f t="shared" si="33"/>
        <v xml:space="preserve"> </v>
      </c>
      <c r="V127" s="37" t="str">
        <f t="shared" si="34"/>
        <v xml:space="preserve"> </v>
      </c>
      <c r="W127" s="37" t="str">
        <f t="shared" si="35"/>
        <v/>
      </c>
      <c r="X127" s="37">
        <f t="shared" si="36"/>
        <v>-0.30111822477616557</v>
      </c>
      <c r="Y127" s="1" t="str">
        <f t="shared" si="44"/>
        <v xml:space="preserve"> </v>
      </c>
      <c r="Z127" s="1" t="str">
        <f t="shared" si="37"/>
        <v xml:space="preserve"> </v>
      </c>
      <c r="AA127" s="1" t="str">
        <f t="shared" si="45"/>
        <v xml:space="preserve"> </v>
      </c>
      <c r="AB127" s="1">
        <f t="shared" si="38"/>
        <v>58</v>
      </c>
      <c r="AC127" s="1">
        <f t="shared" si="28"/>
        <v>31</v>
      </c>
      <c r="AD127" s="1" t="str">
        <f t="shared" si="39"/>
        <v xml:space="preserve"> </v>
      </c>
      <c r="AE127" s="1" t="str">
        <f t="shared" si="46"/>
        <v xml:space="preserve"> </v>
      </c>
      <c r="AF127" s="1" t="str">
        <f t="shared" si="46"/>
        <v xml:space="preserve"> </v>
      </c>
      <c r="AG127" s="38" t="str">
        <f t="shared" si="40"/>
        <v xml:space="preserve"> </v>
      </c>
      <c r="AH127" s="38" t="str">
        <f t="shared" si="41"/>
        <v xml:space="preserve"> </v>
      </c>
      <c r="AI127" s="1" t="str">
        <f t="shared" si="48"/>
        <v xml:space="preserve"> </v>
      </c>
      <c r="AJ127" s="1" t="str">
        <f t="shared" si="48"/>
        <v xml:space="preserve"> </v>
      </c>
      <c r="AK127" s="25" t="str">
        <f t="shared" si="42"/>
        <v xml:space="preserve"> </v>
      </c>
      <c r="AL127" s="25" t="str">
        <f t="shared" si="43"/>
        <v xml:space="preserve"> </v>
      </c>
      <c r="AM127" s="1" t="str">
        <f t="shared" si="47"/>
        <v xml:space="preserve"> </v>
      </c>
      <c r="AN127" s="1" t="str">
        <f t="shared" si="47"/>
        <v xml:space="preserve"> </v>
      </c>
      <c r="AO127" t="s">
        <v>1424</v>
      </c>
      <c r="AP127" t="s">
        <v>2200</v>
      </c>
      <c r="AQ127" s="22" t="e">
        <v>#VALUE!</v>
      </c>
      <c r="AR127" s="21">
        <v>30.111822477616556</v>
      </c>
      <c r="AS127">
        <v>22.754491017964074</v>
      </c>
      <c r="AT127" t="e">
        <v>#VALUE!</v>
      </c>
      <c r="AU127">
        <v>-30.111822477616556</v>
      </c>
      <c r="AV127" t="s">
        <v>3503</v>
      </c>
    </row>
    <row r="128" spans="1:48" x14ac:dyDescent="0.25">
      <c r="A128" s="14">
        <v>1.3099999999999973E-9</v>
      </c>
      <c r="B128" t="s">
        <v>1425</v>
      </c>
      <c r="C128" s="4">
        <v>6</v>
      </c>
      <c r="D128" s="4">
        <v>0</v>
      </c>
      <c r="E128" s="4">
        <v>5</v>
      </c>
      <c r="F128" s="4">
        <v>11</v>
      </c>
      <c r="G128" s="4">
        <v>2325</v>
      </c>
      <c r="H128" s="4">
        <v>1924</v>
      </c>
      <c r="I128" s="34">
        <v>5653.0708857046338</v>
      </c>
      <c r="J128" s="35">
        <v>11.176819137688653</v>
      </c>
      <c r="K128" s="35">
        <v>7.7613192629167065</v>
      </c>
      <c r="L128" s="35">
        <v>5.31116496508134</v>
      </c>
      <c r="M128" s="35">
        <v>4.0730269353927291</v>
      </c>
      <c r="N128" s="4">
        <v>247.89600000000002</v>
      </c>
      <c r="O128" s="4">
        <v>25.26959421901056</v>
      </c>
      <c r="P128" s="35">
        <v>2.9106029106029108</v>
      </c>
      <c r="Q128" s="36" t="str">
        <f t="shared" si="29"/>
        <v xml:space="preserve"> </v>
      </c>
      <c r="R128" s="36" t="str">
        <f t="shared" si="30"/>
        <v xml:space="preserve"> </v>
      </c>
      <c r="S128" s="37">
        <f t="shared" si="31"/>
        <v>0.20841995972995842</v>
      </c>
      <c r="T128" s="37" t="str">
        <f t="shared" si="32"/>
        <v/>
      </c>
      <c r="U128" s="37" t="str">
        <f t="shared" si="33"/>
        <v/>
      </c>
      <c r="V128" s="37">
        <f t="shared" si="34"/>
        <v>-0.33685368801501903</v>
      </c>
      <c r="W128" s="37" t="str">
        <f t="shared" si="35"/>
        <v/>
      </c>
      <c r="X128" s="37">
        <f t="shared" si="36"/>
        <v>-0.56113988397363235</v>
      </c>
      <c r="Y128" s="1" t="str">
        <f t="shared" si="44"/>
        <v xml:space="preserve"> </v>
      </c>
      <c r="Z128" s="1">
        <f t="shared" si="37"/>
        <v>25</v>
      </c>
      <c r="AA128" s="1" t="str">
        <f t="shared" si="45"/>
        <v xml:space="preserve"> </v>
      </c>
      <c r="AB128" s="1">
        <f t="shared" si="38"/>
        <v>14</v>
      </c>
      <c r="AC128" s="1">
        <f t="shared" si="28"/>
        <v>36</v>
      </c>
      <c r="AD128" s="1" t="str">
        <f t="shared" si="39"/>
        <v xml:space="preserve"> </v>
      </c>
      <c r="AE128" s="1" t="str">
        <f t="shared" si="46"/>
        <v xml:space="preserve"> </v>
      </c>
      <c r="AF128" s="1" t="str">
        <f t="shared" si="46"/>
        <v xml:space="preserve"> </v>
      </c>
      <c r="AG128" s="38" t="str">
        <f t="shared" si="40"/>
        <v xml:space="preserve"> </v>
      </c>
      <c r="AH128" s="38" t="str">
        <f t="shared" si="41"/>
        <v xml:space="preserve"> </v>
      </c>
      <c r="AI128" s="1" t="str">
        <f t="shared" si="48"/>
        <v xml:space="preserve"> </v>
      </c>
      <c r="AJ128" s="1" t="str">
        <f t="shared" si="48"/>
        <v xml:space="preserve"> </v>
      </c>
      <c r="AK128" s="25" t="str">
        <f t="shared" si="42"/>
        <v xml:space="preserve"> </v>
      </c>
      <c r="AL128" s="25" t="str">
        <f t="shared" si="43"/>
        <v xml:space="preserve"> </v>
      </c>
      <c r="AM128" s="1" t="str">
        <f t="shared" si="47"/>
        <v xml:space="preserve"> </v>
      </c>
      <c r="AN128" s="1" t="str">
        <f t="shared" si="47"/>
        <v xml:space="preserve"> </v>
      </c>
      <c r="AO128" t="s">
        <v>1425</v>
      </c>
      <c r="AP128" t="s">
        <v>2276</v>
      </c>
      <c r="AQ128" s="22">
        <v>33.685368801501902</v>
      </c>
      <c r="AR128" s="21">
        <v>56.113988397363237</v>
      </c>
      <c r="AS128">
        <v>20.841995841995843</v>
      </c>
      <c r="AT128">
        <v>-33.685368801501902</v>
      </c>
      <c r="AU128">
        <v>-56.113988397363237</v>
      </c>
      <c r="AV128" t="s">
        <v>3504</v>
      </c>
    </row>
    <row r="129" spans="1:48" x14ac:dyDescent="0.25">
      <c r="A129" s="14">
        <v>1.3199999999999973E-9</v>
      </c>
      <c r="B129" t="s">
        <v>1426</v>
      </c>
      <c r="C129" s="4">
        <v>7</v>
      </c>
      <c r="D129" s="4">
        <v>0</v>
      </c>
      <c r="E129" s="4">
        <v>1</v>
      </c>
      <c r="F129" s="4">
        <v>8</v>
      </c>
      <c r="G129" s="4">
        <v>6000</v>
      </c>
      <c r="H129" s="4">
        <v>5570</v>
      </c>
      <c r="I129" s="34">
        <v>4806.809994069451</v>
      </c>
      <c r="J129" s="35">
        <v>17.230285707215064</v>
      </c>
      <c r="K129" s="35">
        <v>15.027491946667242</v>
      </c>
      <c r="L129" s="35">
        <v>7.9236080870917576</v>
      </c>
      <c r="M129" s="35">
        <v>6.9856992033784424</v>
      </c>
      <c r="N129" s="4">
        <v>323.26800000000003</v>
      </c>
      <c r="O129" s="4">
        <v>25.85867237687366</v>
      </c>
      <c r="P129" s="35">
        <v>1.9165170556552962</v>
      </c>
      <c r="Q129" s="36">
        <f t="shared" si="29"/>
        <v>87.500000001320004</v>
      </c>
      <c r="R129" s="36" t="str">
        <f t="shared" si="30"/>
        <v xml:space="preserve"> </v>
      </c>
      <c r="S129" s="37" t="str">
        <f t="shared" si="31"/>
        <v/>
      </c>
      <c r="T129" s="37" t="str">
        <f t="shared" si="32"/>
        <v/>
      </c>
      <c r="U129" s="37" t="str">
        <f t="shared" si="33"/>
        <v/>
      </c>
      <c r="V129" s="37" t="str">
        <f t="shared" si="34"/>
        <v/>
      </c>
      <c r="W129" s="37" t="str">
        <f t="shared" si="35"/>
        <v/>
      </c>
      <c r="X129" s="37">
        <f t="shared" si="36"/>
        <v>-0.3452744195838966</v>
      </c>
      <c r="Y129" s="1" t="str">
        <f t="shared" si="44"/>
        <v xml:space="preserve"> </v>
      </c>
      <c r="Z129" s="1" t="str">
        <f t="shared" si="37"/>
        <v xml:space="preserve"> </v>
      </c>
      <c r="AA129" s="1" t="str">
        <f t="shared" si="45"/>
        <v xml:space="preserve"> </v>
      </c>
      <c r="AB129" s="1">
        <f t="shared" si="38"/>
        <v>45</v>
      </c>
      <c r="AC129" s="1" t="str">
        <f t="shared" si="28"/>
        <v xml:space="preserve"> </v>
      </c>
      <c r="AD129" s="1" t="str">
        <f t="shared" si="39"/>
        <v xml:space="preserve"> </v>
      </c>
      <c r="AE129" s="1">
        <f t="shared" si="46"/>
        <v>12</v>
      </c>
      <c r="AF129" s="1" t="str">
        <f t="shared" si="46"/>
        <v xml:space="preserve"> </v>
      </c>
      <c r="AG129" s="38" t="str">
        <f t="shared" si="40"/>
        <v xml:space="preserve"> </v>
      </c>
      <c r="AH129" s="38" t="str">
        <f t="shared" si="41"/>
        <v xml:space="preserve"> </v>
      </c>
      <c r="AI129" s="1" t="str">
        <f t="shared" si="48"/>
        <v xml:space="preserve"> </v>
      </c>
      <c r="AJ129" s="1" t="str">
        <f t="shared" si="48"/>
        <v xml:space="preserve"> </v>
      </c>
      <c r="AK129" s="25" t="str">
        <f t="shared" si="42"/>
        <v xml:space="preserve"> </v>
      </c>
      <c r="AL129" s="25" t="str">
        <f t="shared" si="43"/>
        <v xml:space="preserve"> </v>
      </c>
      <c r="AM129" s="1" t="str">
        <f t="shared" si="47"/>
        <v xml:space="preserve"> </v>
      </c>
      <c r="AN129" s="1" t="str">
        <f t="shared" si="47"/>
        <v xml:space="preserve"> </v>
      </c>
      <c r="AO129" t="s">
        <v>1426</v>
      </c>
      <c r="AP129" t="s">
        <v>2562</v>
      </c>
      <c r="AQ129" s="22">
        <v>-2.2312366374223735</v>
      </c>
      <c r="AR129" s="21">
        <v>34.527441958389659</v>
      </c>
      <c r="AS129">
        <v>7.719928186714542</v>
      </c>
      <c r="AT129">
        <v>2.2312366374223735</v>
      </c>
      <c r="AU129">
        <v>-34.527441958389659</v>
      </c>
      <c r="AV129" t="s">
        <v>3505</v>
      </c>
    </row>
    <row r="130" spans="1:48" x14ac:dyDescent="0.25">
      <c r="A130" s="14">
        <v>1.3299999999999973E-9</v>
      </c>
      <c r="B130" t="s">
        <v>1427</v>
      </c>
      <c r="C130" s="4">
        <v>2</v>
      </c>
      <c r="D130" s="4">
        <v>0</v>
      </c>
      <c r="E130" s="4">
        <v>1</v>
      </c>
      <c r="F130" s="4">
        <v>3</v>
      </c>
      <c r="G130" s="4">
        <v>2495</v>
      </c>
      <c r="H130" s="4">
        <v>1837</v>
      </c>
      <c r="I130" s="34">
        <v>5806.3120692551665</v>
      </c>
      <c r="J130" s="35">
        <v>16.185022026431717</v>
      </c>
      <c r="K130" s="35">
        <v>18.670027339343246</v>
      </c>
      <c r="L130" s="35" t="s">
        <v>2161</v>
      </c>
      <c r="M130" s="35">
        <v>4.6135642737896498</v>
      </c>
      <c r="N130" s="4">
        <v>98.393000000000001</v>
      </c>
      <c r="O130" s="4">
        <v>-58.511975037949057</v>
      </c>
      <c r="P130" s="35">
        <v>2.1774632553075666</v>
      </c>
      <c r="Q130" s="36" t="str">
        <f t="shared" si="29"/>
        <v xml:space="preserve"> </v>
      </c>
      <c r="R130" s="36" t="str">
        <f t="shared" si="30"/>
        <v xml:space="preserve"> </v>
      </c>
      <c r="S130" s="37">
        <f t="shared" si="31"/>
        <v>0.35819270682809468</v>
      </c>
      <c r="T130" s="37" t="str">
        <f t="shared" si="32"/>
        <v/>
      </c>
      <c r="U130" s="37" t="str">
        <f t="shared" si="33"/>
        <v/>
      </c>
      <c r="V130" s="37" t="str">
        <f t="shared" si="34"/>
        <v/>
      </c>
      <c r="W130" s="37" t="str">
        <f t="shared" si="35"/>
        <v xml:space="preserve"> </v>
      </c>
      <c r="X130" s="37" t="str">
        <f t="shared" si="36"/>
        <v xml:space="preserve"> </v>
      </c>
      <c r="Y130" s="1" t="str">
        <f t="shared" si="44"/>
        <v xml:space="preserve"> </v>
      </c>
      <c r="Z130" s="1" t="str">
        <f t="shared" si="37"/>
        <v xml:space="preserve"> </v>
      </c>
      <c r="AA130" s="1" t="str">
        <f t="shared" si="45"/>
        <v xml:space="preserve"> </v>
      </c>
      <c r="AB130" s="1" t="str">
        <f t="shared" si="38"/>
        <v xml:space="preserve"> </v>
      </c>
      <c r="AC130" s="1">
        <f t="shared" si="28"/>
        <v>7</v>
      </c>
      <c r="AD130" s="1" t="str">
        <f t="shared" si="39"/>
        <v xml:space="preserve"> </v>
      </c>
      <c r="AE130" s="1" t="str">
        <f t="shared" si="46"/>
        <v xml:space="preserve"> </v>
      </c>
      <c r="AF130" s="1" t="str">
        <f t="shared" si="46"/>
        <v xml:space="preserve"> </v>
      </c>
      <c r="AG130" s="38" t="str">
        <f t="shared" si="40"/>
        <v xml:space="preserve"> </v>
      </c>
      <c r="AH130" s="38" t="str">
        <f t="shared" si="41"/>
        <v xml:space="preserve"> </v>
      </c>
      <c r="AI130" s="1" t="str">
        <f t="shared" si="48"/>
        <v xml:space="preserve"> </v>
      </c>
      <c r="AJ130" s="1" t="str">
        <f t="shared" si="48"/>
        <v xml:space="preserve"> </v>
      </c>
      <c r="AK130" s="25" t="str">
        <f t="shared" si="42"/>
        <v xml:space="preserve"> </v>
      </c>
      <c r="AL130" s="25">
        <f t="shared" si="43"/>
        <v>-58.511975036619056</v>
      </c>
      <c r="AM130" s="1" t="str">
        <f t="shared" si="47"/>
        <v xml:space="preserve"> </v>
      </c>
      <c r="AN130" s="1">
        <f t="shared" si="47"/>
        <v>1</v>
      </c>
      <c r="AO130" t="s">
        <v>1427</v>
      </c>
      <c r="AP130" t="s">
        <v>3491</v>
      </c>
      <c r="AQ130" s="22">
        <v>3.9705524979672391</v>
      </c>
      <c r="AR130" s="21" t="e">
        <v>#VALUE!</v>
      </c>
      <c r="AS130">
        <v>35.819270549809467</v>
      </c>
      <c r="AT130">
        <v>-3.9705524979672391</v>
      </c>
      <c r="AU130" t="e">
        <v>#VALUE!</v>
      </c>
      <c r="AV130" t="s">
        <v>3506</v>
      </c>
    </row>
    <row r="131" spans="1:48" x14ac:dyDescent="0.25">
      <c r="A131" s="14">
        <v>1.3399999999999972E-9</v>
      </c>
      <c r="B131" t="s">
        <v>1428</v>
      </c>
      <c r="C131" s="4">
        <v>7</v>
      </c>
      <c r="D131" s="4">
        <v>0</v>
      </c>
      <c r="E131" s="4">
        <v>6</v>
      </c>
      <c r="F131" s="4">
        <v>13</v>
      </c>
      <c r="G131" s="4">
        <v>3710</v>
      </c>
      <c r="H131" s="4">
        <v>3238</v>
      </c>
      <c r="I131" s="34">
        <v>17368.639324538832</v>
      </c>
      <c r="J131" s="35">
        <v>12.150230584209202</v>
      </c>
      <c r="K131" s="35">
        <v>8.6524098751840448</v>
      </c>
      <c r="L131" s="35" t="s">
        <v>2161</v>
      </c>
      <c r="M131" s="35" t="s">
        <v>2161</v>
      </c>
      <c r="N131" s="4">
        <v>374.23099999999999</v>
      </c>
      <c r="O131" s="4">
        <v>46.303999374486885</v>
      </c>
      <c r="P131" s="35">
        <v>4.6836627547869059</v>
      </c>
      <c r="Q131" s="36" t="str">
        <f t="shared" si="29"/>
        <v xml:space="preserve"> </v>
      </c>
      <c r="R131" s="36" t="str">
        <f t="shared" si="30"/>
        <v xml:space="preserve"> </v>
      </c>
      <c r="S131" s="37" t="str">
        <f t="shared" si="31"/>
        <v/>
      </c>
      <c r="T131" s="37" t="str">
        <f t="shared" si="32"/>
        <v/>
      </c>
      <c r="U131" s="37" t="str">
        <f t="shared" si="33"/>
        <v/>
      </c>
      <c r="V131" s="37">
        <f t="shared" si="34"/>
        <v>-0.279098954503463</v>
      </c>
      <c r="W131" s="37" t="str">
        <f t="shared" si="35"/>
        <v xml:space="preserve"> </v>
      </c>
      <c r="X131" s="37" t="str">
        <f t="shared" si="36"/>
        <v xml:space="preserve"> </v>
      </c>
      <c r="Y131" s="1" t="str">
        <f t="shared" si="44"/>
        <v xml:space="preserve"> </v>
      </c>
      <c r="Z131" s="1">
        <f t="shared" si="37"/>
        <v>35</v>
      </c>
      <c r="AA131" s="1" t="str">
        <f t="shared" si="45"/>
        <v xml:space="preserve"> </v>
      </c>
      <c r="AB131" s="1" t="str">
        <f t="shared" si="38"/>
        <v xml:space="preserve"> </v>
      </c>
      <c r="AC131" s="1" t="str">
        <f t="shared" si="28"/>
        <v xml:space="preserve"> </v>
      </c>
      <c r="AD131" s="1" t="str">
        <f t="shared" si="39"/>
        <v xml:space="preserve"> </v>
      </c>
      <c r="AE131" s="1" t="str">
        <f t="shared" si="46"/>
        <v xml:space="preserve"> </v>
      </c>
      <c r="AF131" s="1" t="str">
        <f t="shared" si="46"/>
        <v xml:space="preserve"> </v>
      </c>
      <c r="AG131" s="38">
        <f t="shared" si="40"/>
        <v>4.683662756126906</v>
      </c>
      <c r="AH131" s="38" t="str">
        <f t="shared" si="41"/>
        <v xml:space="preserve"> </v>
      </c>
      <c r="AI131" s="1">
        <f t="shared" si="48"/>
        <v>10</v>
      </c>
      <c r="AJ131" s="1" t="str">
        <f t="shared" si="48"/>
        <v xml:space="preserve"> </v>
      </c>
      <c r="AK131" s="25" t="str">
        <f t="shared" si="42"/>
        <v xml:space="preserve"> </v>
      </c>
      <c r="AL131" s="25" t="str">
        <f t="shared" si="43"/>
        <v xml:space="preserve"> </v>
      </c>
      <c r="AM131" s="1" t="str">
        <f t="shared" si="47"/>
        <v xml:space="preserve"> </v>
      </c>
      <c r="AN131" s="1" t="str">
        <f t="shared" si="47"/>
        <v xml:space="preserve"> </v>
      </c>
      <c r="AO131" t="s">
        <v>1428</v>
      </c>
      <c r="AP131" t="s">
        <v>2171</v>
      </c>
      <c r="AQ131" s="22">
        <v>27.909895450346301</v>
      </c>
      <c r="AR131" s="21" t="e">
        <v>#VALUE!</v>
      </c>
      <c r="AS131">
        <v>14.576899320568248</v>
      </c>
      <c r="AT131">
        <v>-27.909895450346301</v>
      </c>
      <c r="AU131" t="e">
        <v>#VALUE!</v>
      </c>
      <c r="AV131" t="s">
        <v>3507</v>
      </c>
    </row>
    <row r="132" spans="1:48" x14ac:dyDescent="0.25">
      <c r="A132" s="14">
        <v>1.3499999999999972E-9</v>
      </c>
      <c r="B132" t="s">
        <v>1429</v>
      </c>
      <c r="C132" s="4">
        <v>2</v>
      </c>
      <c r="D132" s="4">
        <v>0</v>
      </c>
      <c r="E132" s="4">
        <v>7</v>
      </c>
      <c r="F132" s="4">
        <v>9</v>
      </c>
      <c r="G132" s="4">
        <v>935</v>
      </c>
      <c r="H132" s="4">
        <v>928.4</v>
      </c>
      <c r="I132" s="34">
        <v>37760.303895942343</v>
      </c>
      <c r="J132" s="35">
        <v>9.545057317637383</v>
      </c>
      <c r="K132" s="35">
        <v>10.03393640706396</v>
      </c>
      <c r="L132" s="35" t="s">
        <v>2161</v>
      </c>
      <c r="M132" s="35" t="s">
        <v>2161</v>
      </c>
      <c r="N132" s="4">
        <v>92.525999999999996</v>
      </c>
      <c r="O132" s="4">
        <v>-10.551044083526683</v>
      </c>
      <c r="P132" s="35">
        <v>5.3856096510124951</v>
      </c>
      <c r="Q132" s="36" t="str">
        <f t="shared" si="29"/>
        <v xml:space="preserve"> </v>
      </c>
      <c r="R132" s="36" t="str">
        <f t="shared" si="30"/>
        <v xml:space="preserve"> </v>
      </c>
      <c r="S132" s="37" t="str">
        <f t="shared" si="31"/>
        <v/>
      </c>
      <c r="T132" s="37" t="str">
        <f t="shared" si="32"/>
        <v/>
      </c>
      <c r="U132" s="37" t="str">
        <f t="shared" si="33"/>
        <v/>
      </c>
      <c r="V132" s="37">
        <f t="shared" si="34"/>
        <v>-0.43366985902704058</v>
      </c>
      <c r="W132" s="37" t="str">
        <f t="shared" si="35"/>
        <v xml:space="preserve"> </v>
      </c>
      <c r="X132" s="37" t="str">
        <f t="shared" si="36"/>
        <v xml:space="preserve"> </v>
      </c>
      <c r="Y132" s="1" t="str">
        <f t="shared" si="44"/>
        <v xml:space="preserve"> </v>
      </c>
      <c r="Z132" s="1">
        <f t="shared" si="37"/>
        <v>17</v>
      </c>
      <c r="AA132" s="1" t="str">
        <f t="shared" si="45"/>
        <v xml:space="preserve"> </v>
      </c>
      <c r="AB132" s="1" t="str">
        <f t="shared" si="38"/>
        <v xml:space="preserve"> </v>
      </c>
      <c r="AC132" s="1" t="str">
        <f t="shared" si="28"/>
        <v xml:space="preserve"> </v>
      </c>
      <c r="AD132" s="1" t="str">
        <f t="shared" si="39"/>
        <v xml:space="preserve"> </v>
      </c>
      <c r="AE132" s="1" t="str">
        <f t="shared" si="46"/>
        <v xml:space="preserve"> </v>
      </c>
      <c r="AF132" s="1" t="str">
        <f t="shared" si="46"/>
        <v xml:space="preserve"> </v>
      </c>
      <c r="AG132" s="38">
        <f t="shared" si="40"/>
        <v>5.3856096523624952</v>
      </c>
      <c r="AH132" s="38" t="str">
        <f t="shared" si="41"/>
        <v xml:space="preserve"> </v>
      </c>
      <c r="AI132" s="1">
        <f t="shared" si="48"/>
        <v>3</v>
      </c>
      <c r="AJ132" s="1" t="str">
        <f t="shared" si="48"/>
        <v xml:space="preserve"> </v>
      </c>
      <c r="AK132" s="25" t="str">
        <f t="shared" si="42"/>
        <v xml:space="preserve"> </v>
      </c>
      <c r="AL132" s="25" t="str">
        <f t="shared" si="43"/>
        <v xml:space="preserve"> </v>
      </c>
      <c r="AM132" s="1" t="str">
        <f t="shared" si="47"/>
        <v xml:space="preserve"> </v>
      </c>
      <c r="AN132" s="1" t="str">
        <f t="shared" si="47"/>
        <v xml:space="preserve"> </v>
      </c>
      <c r="AO132" t="s">
        <v>1429</v>
      </c>
      <c r="AP132" t="s">
        <v>2341</v>
      </c>
      <c r="AQ132" s="22">
        <v>43.366985902704059</v>
      </c>
      <c r="AR132" s="21" t="e">
        <v>#VALUE!</v>
      </c>
      <c r="AS132">
        <v>0.71090047393365108</v>
      </c>
      <c r="AT132">
        <v>-43.366985902704059</v>
      </c>
      <c r="AU132" t="e">
        <v>#VALUE!</v>
      </c>
      <c r="AV132" t="s">
        <v>3508</v>
      </c>
    </row>
    <row r="133" spans="1:48" x14ac:dyDescent="0.25">
      <c r="A133" s="14">
        <v>1.3599999999999972E-9</v>
      </c>
      <c r="B133" t="s">
        <v>1430</v>
      </c>
      <c r="C133" s="4">
        <v>3</v>
      </c>
      <c r="D133" s="4">
        <v>1</v>
      </c>
      <c r="E133" s="4">
        <v>9</v>
      </c>
      <c r="F133" s="4">
        <v>13</v>
      </c>
      <c r="G133" s="4">
        <v>1100</v>
      </c>
      <c r="H133" s="4">
        <v>956</v>
      </c>
      <c r="I133" s="34">
        <v>4964.7441759783032</v>
      </c>
      <c r="J133" s="35" t="s">
        <v>2161</v>
      </c>
      <c r="K133" s="35">
        <v>26.820783301537428</v>
      </c>
      <c r="L133" s="35">
        <v>12.961857823967431</v>
      </c>
      <c r="M133" s="35">
        <v>7.1661829167160294</v>
      </c>
      <c r="N133" s="4">
        <v>35.643999999999998</v>
      </c>
      <c r="O133" s="4" t="s">
        <v>119</v>
      </c>
      <c r="P133" s="35">
        <v>1.0460251046025104</v>
      </c>
      <c r="Q133" s="36" t="str">
        <f t="shared" si="29"/>
        <v xml:space="preserve"> </v>
      </c>
      <c r="R133" s="36" t="str">
        <f t="shared" si="30"/>
        <v xml:space="preserve"> </v>
      </c>
      <c r="S133" s="37">
        <f t="shared" si="31"/>
        <v>0.15062761642276146</v>
      </c>
      <c r="T133" s="37" t="str">
        <f t="shared" si="32"/>
        <v/>
      </c>
      <c r="U133" s="37" t="str">
        <f t="shared" si="33"/>
        <v xml:space="preserve"> </v>
      </c>
      <c r="V133" s="37" t="str">
        <f t="shared" si="34"/>
        <v xml:space="preserve"> </v>
      </c>
      <c r="W133" s="37" t="str">
        <f t="shared" si="35"/>
        <v/>
      </c>
      <c r="X133" s="37" t="str">
        <f t="shared" si="36"/>
        <v/>
      </c>
      <c r="Y133" s="1" t="str">
        <f t="shared" si="44"/>
        <v xml:space="preserve"> </v>
      </c>
      <c r="Z133" s="1" t="str">
        <f t="shared" si="37"/>
        <v xml:space="preserve"> </v>
      </c>
      <c r="AA133" s="1" t="str">
        <f t="shared" si="45"/>
        <v xml:space="preserve"> </v>
      </c>
      <c r="AB133" s="1" t="str">
        <f t="shared" si="38"/>
        <v xml:space="preserve"> </v>
      </c>
      <c r="AC133" s="1">
        <f t="shared" si="28"/>
        <v>72</v>
      </c>
      <c r="AD133" s="1" t="str">
        <f t="shared" si="39"/>
        <v xml:space="preserve"> </v>
      </c>
      <c r="AE133" s="1" t="str">
        <f t="shared" si="46"/>
        <v xml:space="preserve"> </v>
      </c>
      <c r="AF133" s="1" t="str">
        <f t="shared" si="46"/>
        <v xml:space="preserve"> </v>
      </c>
      <c r="AG133" s="38" t="str">
        <f t="shared" si="40"/>
        <v xml:space="preserve"> </v>
      </c>
      <c r="AH133" s="38" t="str">
        <f t="shared" si="41"/>
        <v xml:space="preserve"> </v>
      </c>
      <c r="AI133" s="1" t="str">
        <f t="shared" si="48"/>
        <v xml:space="preserve"> </v>
      </c>
      <c r="AJ133" s="1" t="str">
        <f t="shared" si="48"/>
        <v xml:space="preserve"> </v>
      </c>
      <c r="AK133" s="25" t="str">
        <f t="shared" si="42"/>
        <v xml:space="preserve"> </v>
      </c>
      <c r="AL133" s="25" t="str">
        <f t="shared" si="43"/>
        <v xml:space="preserve"> </v>
      </c>
      <c r="AM133" s="1" t="str">
        <f t="shared" si="47"/>
        <v xml:space="preserve"> </v>
      </c>
      <c r="AN133" s="1" t="str">
        <f t="shared" si="47"/>
        <v xml:space="preserve"> </v>
      </c>
      <c r="AO133" t="s">
        <v>1430</v>
      </c>
      <c r="AP133" t="s">
        <v>2462</v>
      </c>
      <c r="AQ133" s="22" t="e">
        <v>#VALUE!</v>
      </c>
      <c r="AR133" s="21">
        <v>-7.1034785389406663</v>
      </c>
      <c r="AS133">
        <v>15.062761506276146</v>
      </c>
      <c r="AT133" t="e">
        <v>#VALUE!</v>
      </c>
      <c r="AU133">
        <v>7.1034785389406663</v>
      </c>
      <c r="AV133" t="s">
        <v>3509</v>
      </c>
    </row>
    <row r="134" spans="1:48" x14ac:dyDescent="0.25">
      <c r="A134" s="14">
        <v>1.3699999999999971E-9</v>
      </c>
      <c r="B134" t="s">
        <v>1431</v>
      </c>
      <c r="C134" s="4">
        <v>4</v>
      </c>
      <c r="D134" s="4">
        <v>0</v>
      </c>
      <c r="E134" s="4">
        <v>5</v>
      </c>
      <c r="F134" s="4">
        <v>9</v>
      </c>
      <c r="G134" s="4">
        <v>5000</v>
      </c>
      <c r="H134" s="4">
        <v>4310</v>
      </c>
      <c r="I134" s="34">
        <v>2414.8000662859454</v>
      </c>
      <c r="J134" s="35">
        <v>16.628856274210225</v>
      </c>
      <c r="K134" s="35">
        <v>7.6607785910566184</v>
      </c>
      <c r="L134" s="35">
        <v>7.5216640616480683</v>
      </c>
      <c r="M134" s="35">
        <v>5.7552078987623423</v>
      </c>
      <c r="N134" s="4">
        <v>562.60599999999999</v>
      </c>
      <c r="O134" s="4">
        <v>52.695345365721266</v>
      </c>
      <c r="P134" s="35">
        <v>2.0881670533642693</v>
      </c>
      <c r="Q134" s="36" t="str">
        <f t="shared" si="29"/>
        <v xml:space="preserve"> </v>
      </c>
      <c r="R134" s="36" t="str">
        <f t="shared" si="30"/>
        <v xml:space="preserve"> </v>
      </c>
      <c r="S134" s="37">
        <f t="shared" si="31"/>
        <v>0.16009280879459398</v>
      </c>
      <c r="T134" s="37" t="str">
        <f t="shared" si="32"/>
        <v/>
      </c>
      <c r="U134" s="37" t="str">
        <f t="shared" si="33"/>
        <v/>
      </c>
      <c r="V134" s="37" t="str">
        <f t="shared" si="34"/>
        <v/>
      </c>
      <c r="W134" s="37" t="str">
        <f t="shared" si="35"/>
        <v/>
      </c>
      <c r="X134" s="37">
        <f t="shared" si="36"/>
        <v>-0.37848694504715363</v>
      </c>
      <c r="Y134" s="1" t="str">
        <f t="shared" si="44"/>
        <v xml:space="preserve"> </v>
      </c>
      <c r="Z134" s="1" t="str">
        <f t="shared" si="37"/>
        <v xml:space="preserve"> </v>
      </c>
      <c r="AA134" s="1" t="str">
        <f t="shared" si="45"/>
        <v xml:space="preserve"> </v>
      </c>
      <c r="AB134" s="1">
        <f t="shared" si="38"/>
        <v>36</v>
      </c>
      <c r="AC134" s="1">
        <f t="shared" si="28"/>
        <v>63</v>
      </c>
      <c r="AD134" s="1" t="str">
        <f t="shared" si="39"/>
        <v xml:space="preserve"> </v>
      </c>
      <c r="AE134" s="1" t="str">
        <f t="shared" si="46"/>
        <v xml:space="preserve"> </v>
      </c>
      <c r="AF134" s="1" t="str">
        <f t="shared" si="46"/>
        <v xml:space="preserve"> </v>
      </c>
      <c r="AG134" s="38" t="str">
        <f t="shared" si="40"/>
        <v xml:space="preserve"> </v>
      </c>
      <c r="AH134" s="38" t="str">
        <f t="shared" si="41"/>
        <v xml:space="preserve"> </v>
      </c>
      <c r="AI134" s="1" t="str">
        <f t="shared" si="48"/>
        <v xml:space="preserve"> </v>
      </c>
      <c r="AJ134" s="1" t="str">
        <f t="shared" si="48"/>
        <v xml:space="preserve"> </v>
      </c>
      <c r="AK134" s="25" t="str">
        <f t="shared" si="42"/>
        <v xml:space="preserve"> </v>
      </c>
      <c r="AL134" s="25" t="str">
        <f t="shared" si="43"/>
        <v xml:space="preserve"> </v>
      </c>
      <c r="AM134" s="1" t="str">
        <f t="shared" si="47"/>
        <v xml:space="preserve"> </v>
      </c>
      <c r="AN134" s="1" t="str">
        <f t="shared" si="47"/>
        <v xml:space="preserve"> </v>
      </c>
      <c r="AO134" t="s">
        <v>1431</v>
      </c>
      <c r="AP134" t="s">
        <v>2256</v>
      </c>
      <c r="AQ134" s="22">
        <v>1.3371821184245958</v>
      </c>
      <c r="AR134" s="21">
        <v>37.848694504715361</v>
      </c>
      <c r="AS134">
        <v>16.009280742459396</v>
      </c>
      <c r="AT134">
        <v>-1.3371821184245958</v>
      </c>
      <c r="AU134">
        <v>-37.848694504715361</v>
      </c>
      <c r="AV134" t="s">
        <v>3510</v>
      </c>
    </row>
    <row r="135" spans="1:48" x14ac:dyDescent="0.25">
      <c r="A135" s="14">
        <v>1.3799999999999971E-9</v>
      </c>
      <c r="B135" t="s">
        <v>1432</v>
      </c>
      <c r="C135" s="4">
        <v>6</v>
      </c>
      <c r="D135" s="4">
        <v>1</v>
      </c>
      <c r="E135" s="4">
        <v>6</v>
      </c>
      <c r="F135" s="4">
        <v>13</v>
      </c>
      <c r="G135" s="4">
        <v>1030</v>
      </c>
      <c r="H135" s="4">
        <v>978.1</v>
      </c>
      <c r="I135" s="34">
        <v>15364.063662938182</v>
      </c>
      <c r="J135" s="35">
        <v>8.514842865848351</v>
      </c>
      <c r="K135" s="35">
        <v>6.7074466990803918</v>
      </c>
      <c r="L135" s="35">
        <v>12.75398641058659</v>
      </c>
      <c r="M135" s="35">
        <v>10.511189827685968</v>
      </c>
      <c r="N135" s="4">
        <v>145.82300000000001</v>
      </c>
      <c r="O135" s="4">
        <v>14.353042659974916</v>
      </c>
      <c r="P135" s="35">
        <v>2.9649320110418156</v>
      </c>
      <c r="Q135" s="36" t="str">
        <f t="shared" si="29"/>
        <v xml:space="preserve"> </v>
      </c>
      <c r="R135" s="36" t="str">
        <f t="shared" si="30"/>
        <v xml:space="preserve"> </v>
      </c>
      <c r="S135" s="37" t="str">
        <f t="shared" si="31"/>
        <v/>
      </c>
      <c r="T135" s="37" t="str">
        <f t="shared" si="32"/>
        <v/>
      </c>
      <c r="U135" s="37" t="str">
        <f t="shared" si="33"/>
        <v/>
      </c>
      <c r="V135" s="37">
        <f t="shared" si="34"/>
        <v>-0.49479484511130201</v>
      </c>
      <c r="W135" s="37" t="str">
        <f t="shared" si="35"/>
        <v/>
      </c>
      <c r="X135" s="37" t="str">
        <f t="shared" si="36"/>
        <v/>
      </c>
      <c r="Y135" s="1" t="str">
        <f t="shared" si="44"/>
        <v xml:space="preserve"> </v>
      </c>
      <c r="Z135" s="1">
        <f t="shared" si="37"/>
        <v>11</v>
      </c>
      <c r="AA135" s="1" t="str">
        <f t="shared" si="45"/>
        <v xml:space="preserve"> </v>
      </c>
      <c r="AB135" s="1" t="str">
        <f t="shared" si="38"/>
        <v xml:space="preserve"> </v>
      </c>
      <c r="AC135" s="1" t="str">
        <f t="shared" ref="AC135:AC198" si="49">IF(ISERROR((RANK(S135,S$7:S$184,0)))=TRUE," ",((RANK(S135,S$7:S$184,0))))</f>
        <v xml:space="preserve"> </v>
      </c>
      <c r="AD135" s="1" t="str">
        <f t="shared" si="39"/>
        <v xml:space="preserve"> </v>
      </c>
      <c r="AE135" s="1" t="str">
        <f t="shared" si="46"/>
        <v xml:space="preserve"> </v>
      </c>
      <c r="AF135" s="1" t="str">
        <f t="shared" si="46"/>
        <v xml:space="preserve"> </v>
      </c>
      <c r="AG135" s="38" t="str">
        <f t="shared" si="40"/>
        <v xml:space="preserve"> </v>
      </c>
      <c r="AH135" s="38" t="str">
        <f t="shared" si="41"/>
        <v xml:space="preserve"> </v>
      </c>
      <c r="AI135" s="1" t="str">
        <f t="shared" si="48"/>
        <v xml:space="preserve"> </v>
      </c>
      <c r="AJ135" s="1" t="str">
        <f t="shared" si="48"/>
        <v xml:space="preserve"> </v>
      </c>
      <c r="AK135" s="25" t="str">
        <f t="shared" si="42"/>
        <v xml:space="preserve"> </v>
      </c>
      <c r="AL135" s="25" t="str">
        <f t="shared" si="43"/>
        <v xml:space="preserve"> </v>
      </c>
      <c r="AM135" s="1" t="str">
        <f t="shared" si="47"/>
        <v xml:space="preserve"> </v>
      </c>
      <c r="AN135" s="1" t="str">
        <f t="shared" si="47"/>
        <v xml:space="preserve"> </v>
      </c>
      <c r="AO135" t="s">
        <v>1432</v>
      </c>
      <c r="AP135" t="s">
        <v>2819</v>
      </c>
      <c r="AQ135" s="22">
        <v>49.479484511130202</v>
      </c>
      <c r="AR135" s="21">
        <v>-5.3858427058483649</v>
      </c>
      <c r="AS135">
        <v>5.3062059094162173</v>
      </c>
      <c r="AT135">
        <v>-49.479484511130202</v>
      </c>
      <c r="AU135">
        <v>5.3858427058483649</v>
      </c>
      <c r="AV135" t="s">
        <v>3511</v>
      </c>
    </row>
    <row r="136" spans="1:48" x14ac:dyDescent="0.25">
      <c r="A136" s="14">
        <v>1.3899999999999971E-9</v>
      </c>
      <c r="B136" t="s">
        <v>1433</v>
      </c>
      <c r="C136" s="4">
        <v>5</v>
      </c>
      <c r="D136" s="4">
        <v>0</v>
      </c>
      <c r="E136" s="4">
        <v>3</v>
      </c>
      <c r="F136" s="4">
        <v>8</v>
      </c>
      <c r="G136" s="4">
        <v>985</v>
      </c>
      <c r="H136" s="4">
        <v>868</v>
      </c>
      <c r="I136" s="34">
        <v>6186.1052771122486</v>
      </c>
      <c r="J136" s="35">
        <v>9.1693692361323862</v>
      </c>
      <c r="K136" s="35">
        <v>8.934913069883784</v>
      </c>
      <c r="L136" s="35">
        <v>7.6650364956818784</v>
      </c>
      <c r="M136" s="35">
        <v>7.3383456668887872</v>
      </c>
      <c r="N136" s="4">
        <v>97.147000000000006</v>
      </c>
      <c r="O136" s="4">
        <v>-3.9764752396955578</v>
      </c>
      <c r="P136" s="35">
        <v>3.1809907834101381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s="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-0.45596029449330444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-0.36664011983107847</v>
      </c>
      <c r="Y136" s="1" t="str">
        <f t="shared" si="44"/>
        <v xml:space="preserve"> </v>
      </c>
      <c r="Z136" s="1">
        <f t="shared" ref="Z136:Z199" si="58">IF(ISERROR((RANK(V136,V$7:V$184,1)))=TRUE," ",((RANK(V136,V$7:V$184,1))))</f>
        <v>15</v>
      </c>
      <c r="AA136" s="1" t="str">
        <f t="shared" si="45"/>
        <v xml:space="preserve"> </v>
      </c>
      <c r="AB136" s="1">
        <f t="shared" ref="AB136:AB199" si="59">IF(ISERROR((RANK(X136,X$7:X$184,1)))=TRUE," ",((RANK(X136,X$7:X$184,1))))</f>
        <v>39</v>
      </c>
      <c r="AC136" s="1" t="str">
        <f t="shared" si="49"/>
        <v xml:space="preserve"> </v>
      </c>
      <c r="AD136" s="1" t="str">
        <f t="shared" ref="AD136:AD199" si="60">IF(ISERROR((RANK(T136,T$7:T$184,1)))=TRUE," ",((RANK(T136,T$7:T$184,1))))</f>
        <v xml:space="preserve"> </v>
      </c>
      <c r="AE136" s="1" t="str">
        <f t="shared" si="46"/>
        <v xml:space="preserve"> </v>
      </c>
      <c r="AF136" s="1" t="str">
        <f t="shared" si="46"/>
        <v xml:space="preserve"> </v>
      </c>
      <c r="AG136" s="38">
        <f t="shared" ref="AG136:AG199" si="61">IF(ISERROR((IF((AND(P136&gt;$AG$6,P136&lt;$AG$5))=TRUE,P136+A136," ")))=TRUE," ",((IF((AND(P136&gt;$AG$6,P136&lt;$AG$5))=TRUE,P136+A136," "))))</f>
        <v>3.1809907848001382</v>
      </c>
      <c r="AH136" s="38" t="str">
        <f t="shared" ref="AH136:AH199" si="62">IF(ISERROR(((IF(P136&lt;$AH$5,P136+A136," "))))=TRUE," ",((IF(P136&lt;$AH$5,P136+A136," "))))</f>
        <v xml:space="preserve"> </v>
      </c>
      <c r="AI136" s="1">
        <f t="shared" si="48"/>
        <v>34</v>
      </c>
      <c r="AJ136" s="1" t="str">
        <f t="shared" si="48"/>
        <v xml:space="preserve"> </v>
      </c>
      <c r="AK136" s="25" t="str">
        <f t="shared" ref="AK136:AK199" si="63">IF(ISERROR((IF((AND(O136&lt;$AK$5,O136&gt;$AK$6))=TRUE,O136+A136," ")))=TRUE," ",((IF((AND(O136&lt;$AK$5,O136&gt;$AK$6))=TRUE,O136+A136," "))))</f>
        <v xml:space="preserve"> </v>
      </c>
      <c r="AL136" s="25" t="str">
        <f t="shared" ref="AL136:AL199" si="64">IF(ISERROR((IF(O136&lt;$AL$5,O136+A136," ")))=TRUE," ",((IF(O136&lt;$AL$5,O136+A136," "))))</f>
        <v xml:space="preserve"> </v>
      </c>
      <c r="AM136" s="1" t="str">
        <f t="shared" si="47"/>
        <v xml:space="preserve"> </v>
      </c>
      <c r="AN136" s="1" t="str">
        <f t="shared" si="47"/>
        <v xml:space="preserve"> </v>
      </c>
      <c r="AO136" t="s">
        <v>1433</v>
      </c>
      <c r="AP136" t="s">
        <v>2296</v>
      </c>
      <c r="AQ136" s="22">
        <v>45.596029449330445</v>
      </c>
      <c r="AR136" s="21">
        <v>36.664011983107848</v>
      </c>
      <c r="AS136">
        <v>13.479262672811053</v>
      </c>
      <c r="AT136">
        <v>-45.596029449330445</v>
      </c>
      <c r="AU136">
        <v>-36.664011983107848</v>
      </c>
      <c r="AV136" t="s">
        <v>3512</v>
      </c>
    </row>
    <row r="137" spans="1:48" x14ac:dyDescent="0.25">
      <c r="A137" s="14">
        <v>1.399999999999997E-9</v>
      </c>
      <c r="B137" t="s">
        <v>1434</v>
      </c>
      <c r="C137" s="4">
        <v>6</v>
      </c>
      <c r="D137" s="4">
        <v>0</v>
      </c>
      <c r="E137" s="4">
        <v>2</v>
      </c>
      <c r="F137" s="4">
        <v>8</v>
      </c>
      <c r="G137" s="4">
        <v>5000</v>
      </c>
      <c r="H137" s="4">
        <v>3725</v>
      </c>
      <c r="I137" s="34">
        <v>2981.4760106629483</v>
      </c>
      <c r="J137" s="35">
        <v>13.268032056990204</v>
      </c>
      <c r="K137" s="35">
        <v>10.384548906346701</v>
      </c>
      <c r="L137" s="35">
        <v>7.6014999234732912</v>
      </c>
      <c r="M137" s="35">
        <v>6.663352315077069</v>
      </c>
      <c r="N137" s="4">
        <v>358.70600000000002</v>
      </c>
      <c r="O137" s="4">
        <v>35.750075688767794</v>
      </c>
      <c r="P137" s="35">
        <v>3.4228187919463089</v>
      </c>
      <c r="Q137" s="36" t="str">
        <f t="shared" si="50"/>
        <v xml:space="preserve"> </v>
      </c>
      <c r="R137" s="36" t="str">
        <f t="shared" si="51"/>
        <v xml:space="preserve"> </v>
      </c>
      <c r="S137" s="37">
        <f t="shared" si="52"/>
        <v>0.34228188059463094</v>
      </c>
      <c r="T137" s="37" t="str">
        <f t="shared" si="53"/>
        <v/>
      </c>
      <c r="U137" s="37" t="str">
        <f t="shared" si="54"/>
        <v/>
      </c>
      <c r="V137" s="37">
        <f t="shared" si="55"/>
        <v>-0.21277722959458212</v>
      </c>
      <c r="W137" s="37" t="str">
        <f t="shared" si="56"/>
        <v/>
      </c>
      <c r="X137" s="37">
        <f t="shared" si="57"/>
        <v>-0.37189012950592415</v>
      </c>
      <c r="Y137" s="1" t="str">
        <f t="shared" si="44"/>
        <v xml:space="preserve"> </v>
      </c>
      <c r="Z137" s="1">
        <f t="shared" si="58"/>
        <v>43</v>
      </c>
      <c r="AA137" s="1" t="str">
        <f t="shared" si="45"/>
        <v xml:space="preserve"> </v>
      </c>
      <c r="AB137" s="1">
        <f t="shared" si="59"/>
        <v>37</v>
      </c>
      <c r="AC137" s="1">
        <f t="shared" si="49"/>
        <v>8</v>
      </c>
      <c r="AD137" s="1" t="str">
        <f t="shared" si="60"/>
        <v xml:space="preserve"> </v>
      </c>
      <c r="AE137" s="1" t="str">
        <f t="shared" si="46"/>
        <v xml:space="preserve"> </v>
      </c>
      <c r="AF137" s="1" t="str">
        <f t="shared" si="46"/>
        <v xml:space="preserve"> </v>
      </c>
      <c r="AG137" s="38">
        <f t="shared" si="61"/>
        <v>3.422818793346309</v>
      </c>
      <c r="AH137" s="38" t="str">
        <f t="shared" si="62"/>
        <v xml:space="preserve"> </v>
      </c>
      <c r="AI137" s="1">
        <f t="shared" si="48"/>
        <v>30</v>
      </c>
      <c r="AJ137" s="1" t="str">
        <f t="shared" si="48"/>
        <v xml:space="preserve"> </v>
      </c>
      <c r="AK137" s="25" t="str">
        <f t="shared" si="63"/>
        <v xml:space="preserve"> </v>
      </c>
      <c r="AL137" s="25" t="str">
        <f t="shared" si="64"/>
        <v xml:space="preserve"> </v>
      </c>
      <c r="AM137" s="1" t="str">
        <f t="shared" si="47"/>
        <v xml:space="preserve"> </v>
      </c>
      <c r="AN137" s="1" t="str">
        <f t="shared" si="47"/>
        <v xml:space="preserve"> </v>
      </c>
      <c r="AO137" t="s">
        <v>1434</v>
      </c>
      <c r="AP137" t="s">
        <v>2276</v>
      </c>
      <c r="AQ137" s="22">
        <v>21.277722959458213</v>
      </c>
      <c r="AR137" s="21">
        <v>37.189012950592414</v>
      </c>
      <c r="AS137">
        <v>34.228187919463096</v>
      </c>
      <c r="AT137">
        <v>-21.277722959458213</v>
      </c>
      <c r="AU137">
        <v>-37.189012950592414</v>
      </c>
      <c r="AV137" t="s">
        <v>3513</v>
      </c>
    </row>
    <row r="138" spans="1:48" x14ac:dyDescent="0.25">
      <c r="A138" s="14">
        <v>1.409999999999997E-9</v>
      </c>
      <c r="B138" t="s">
        <v>1435</v>
      </c>
      <c r="C138" s="4">
        <v>0</v>
      </c>
      <c r="D138" s="4">
        <v>0</v>
      </c>
      <c r="E138" s="4">
        <v>1</v>
      </c>
      <c r="F138" s="4">
        <v>1</v>
      </c>
      <c r="G138" s="4">
        <v>940</v>
      </c>
      <c r="H138" s="4">
        <v>817</v>
      </c>
      <c r="I138" s="34">
        <v>1914.4908053372421</v>
      </c>
      <c r="J138" s="35" t="s">
        <v>2161</v>
      </c>
      <c r="K138" s="35" t="s">
        <v>2161</v>
      </c>
      <c r="L138" s="35" t="s">
        <v>2161</v>
      </c>
      <c r="M138" s="35" t="s">
        <v>2161</v>
      </c>
      <c r="N138" s="4" t="s">
        <v>119</v>
      </c>
      <c r="O138" s="4" t="s">
        <v>119</v>
      </c>
      <c r="P138" s="35">
        <v>4.8959608323133414</v>
      </c>
      <c r="Q138" s="36" t="str">
        <f t="shared" si="50"/>
        <v xml:space="preserve"> </v>
      </c>
      <c r="R138" s="36" t="str">
        <f t="shared" si="51"/>
        <v xml:space="preserve"> </v>
      </c>
      <c r="S138" s="37">
        <f t="shared" si="52"/>
        <v>0.15055079700363516</v>
      </c>
      <c r="T138" s="37" t="str">
        <f t="shared" si="53"/>
        <v/>
      </c>
      <c r="U138" s="37" t="str">
        <f t="shared" si="54"/>
        <v xml:space="preserve"> </v>
      </c>
      <c r="V138" s="37" t="str">
        <f t="shared" si="55"/>
        <v xml:space="preserve"> </v>
      </c>
      <c r="W138" s="37" t="str">
        <f t="shared" si="56"/>
        <v xml:space="preserve"> </v>
      </c>
      <c r="X138" s="37" t="str">
        <f t="shared" si="57"/>
        <v xml:space="preserve"> </v>
      </c>
      <c r="Y138" s="1" t="str">
        <f t="shared" si="44"/>
        <v xml:space="preserve"> </v>
      </c>
      <c r="Z138" s="1" t="str">
        <f t="shared" si="58"/>
        <v xml:space="preserve"> </v>
      </c>
      <c r="AA138" s="1" t="str">
        <f t="shared" si="45"/>
        <v xml:space="preserve"> </v>
      </c>
      <c r="AB138" s="1" t="str">
        <f t="shared" si="59"/>
        <v xml:space="preserve"> </v>
      </c>
      <c r="AC138" s="1">
        <f t="shared" si="49"/>
        <v>73</v>
      </c>
      <c r="AD138" s="1" t="str">
        <f t="shared" si="60"/>
        <v xml:space="preserve"> </v>
      </c>
      <c r="AE138" s="1" t="str">
        <f t="shared" si="46"/>
        <v xml:space="preserve"> </v>
      </c>
      <c r="AF138" s="1" t="str">
        <f t="shared" si="46"/>
        <v xml:space="preserve"> </v>
      </c>
      <c r="AG138" s="38">
        <f t="shared" si="61"/>
        <v>4.8959608337233416</v>
      </c>
      <c r="AH138" s="38" t="str">
        <f t="shared" si="62"/>
        <v xml:space="preserve"> </v>
      </c>
      <c r="AI138" s="1">
        <f t="shared" si="48"/>
        <v>4</v>
      </c>
      <c r="AJ138" s="1" t="str">
        <f t="shared" si="48"/>
        <v xml:space="preserve"> </v>
      </c>
      <c r="AK138" s="25" t="str">
        <f t="shared" si="63"/>
        <v xml:space="preserve"> </v>
      </c>
      <c r="AL138" s="25" t="str">
        <f t="shared" si="64"/>
        <v xml:space="preserve"> </v>
      </c>
      <c r="AM138" s="1" t="str">
        <f t="shared" si="47"/>
        <v xml:space="preserve"> </v>
      </c>
      <c r="AN138" s="1" t="str">
        <f t="shared" si="47"/>
        <v xml:space="preserve"> </v>
      </c>
      <c r="AO138" t="s">
        <v>1435</v>
      </c>
      <c r="AP138" t="s">
        <v>2366</v>
      </c>
      <c r="AQ138" s="22" t="e">
        <v>#VALUE!</v>
      </c>
      <c r="AR138" s="21" t="e">
        <v>#VALUE!</v>
      </c>
      <c r="AS138">
        <v>15.055079559363516</v>
      </c>
      <c r="AT138" t="e">
        <v>#VALUE!</v>
      </c>
      <c r="AU138" t="e">
        <v>#VALUE!</v>
      </c>
      <c r="AV138" t="s">
        <v>3514</v>
      </c>
    </row>
    <row r="139" spans="1:48" x14ac:dyDescent="0.25">
      <c r="A139" s="14">
        <v>1.419999999999997E-9</v>
      </c>
      <c r="B139" t="s">
        <v>1436</v>
      </c>
      <c r="C139" s="4">
        <v>3</v>
      </c>
      <c r="D139" s="4">
        <v>0</v>
      </c>
      <c r="E139" s="4">
        <v>4</v>
      </c>
      <c r="F139" s="4">
        <v>7</v>
      </c>
      <c r="G139" s="4">
        <v>960</v>
      </c>
      <c r="H139" s="4">
        <v>888</v>
      </c>
      <c r="I139" s="34">
        <v>4776.5240074779367</v>
      </c>
      <c r="J139" s="35">
        <v>11.861033566190711</v>
      </c>
      <c r="K139" s="35">
        <v>11.242641007786288</v>
      </c>
      <c r="L139" s="35" t="s">
        <v>2161</v>
      </c>
      <c r="M139" s="35" t="s">
        <v>2161</v>
      </c>
      <c r="N139" s="4">
        <v>78.984999999999999</v>
      </c>
      <c r="O139" s="4">
        <v>3.9002893975269717</v>
      </c>
      <c r="P139" s="35">
        <v>2.4962837837837841</v>
      </c>
      <c r="Q139" s="36" t="str">
        <f t="shared" si="50"/>
        <v xml:space="preserve"> </v>
      </c>
      <c r="R139" s="36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-0.29625767681733917</v>
      </c>
      <c r="W139" s="37" t="str">
        <f t="shared" si="56"/>
        <v xml:space="preserve"> </v>
      </c>
      <c r="X139" s="37" t="str">
        <f t="shared" si="57"/>
        <v xml:space="preserve"> </v>
      </c>
      <c r="Y139" s="1" t="str">
        <f t="shared" si="44"/>
        <v xml:space="preserve"> </v>
      </c>
      <c r="Z139" s="1">
        <f t="shared" si="58"/>
        <v>29</v>
      </c>
      <c r="AA139" s="1" t="str">
        <f t="shared" si="45"/>
        <v xml:space="preserve"> </v>
      </c>
      <c r="AB139" s="1" t="str">
        <f t="shared" si="59"/>
        <v xml:space="preserve"> </v>
      </c>
      <c r="AC139" s="1" t="str">
        <f t="shared" si="49"/>
        <v xml:space="preserve"> </v>
      </c>
      <c r="AD139" s="1" t="str">
        <f t="shared" si="60"/>
        <v xml:space="preserve"> </v>
      </c>
      <c r="AE139" s="1" t="str">
        <f t="shared" si="46"/>
        <v xml:space="preserve"> </v>
      </c>
      <c r="AF139" s="1" t="str">
        <f t="shared" si="46"/>
        <v xml:space="preserve"> </v>
      </c>
      <c r="AG139" s="38" t="str">
        <f t="shared" si="61"/>
        <v xml:space="preserve"> </v>
      </c>
      <c r="AH139" s="38" t="str">
        <f t="shared" si="62"/>
        <v xml:space="preserve"> </v>
      </c>
      <c r="AI139" s="1" t="str">
        <f t="shared" si="48"/>
        <v xml:space="preserve"> </v>
      </c>
      <c r="AJ139" s="1" t="str">
        <f t="shared" si="48"/>
        <v xml:space="preserve"> </v>
      </c>
      <c r="AK139" s="25" t="str">
        <f t="shared" si="63"/>
        <v xml:space="preserve"> </v>
      </c>
      <c r="AL139" s="25" t="str">
        <f t="shared" si="64"/>
        <v xml:space="preserve"> </v>
      </c>
      <c r="AM139" s="1" t="str">
        <f t="shared" si="47"/>
        <v xml:space="preserve"> </v>
      </c>
      <c r="AN139" s="1" t="str">
        <f t="shared" si="47"/>
        <v xml:space="preserve"> </v>
      </c>
      <c r="AO139" t="s">
        <v>1436</v>
      </c>
      <c r="AP139" t="s">
        <v>2167</v>
      </c>
      <c r="AQ139" s="22">
        <v>29.625767681733915</v>
      </c>
      <c r="AR139" s="21" t="e">
        <v>#VALUE!</v>
      </c>
      <c r="AS139">
        <v>8.1081081081081141</v>
      </c>
      <c r="AT139">
        <v>-29.625767681733915</v>
      </c>
      <c r="AU139" t="e">
        <v>#VALUE!</v>
      </c>
      <c r="AV139" t="s">
        <v>3515</v>
      </c>
    </row>
    <row r="140" spans="1:48" x14ac:dyDescent="0.25">
      <c r="A140" s="14">
        <v>1.4299999999999969E-9</v>
      </c>
      <c r="B140" t="s">
        <v>1437</v>
      </c>
      <c r="C140" s="4">
        <v>5</v>
      </c>
      <c r="D140" s="4">
        <v>1</v>
      </c>
      <c r="E140" s="4">
        <v>4</v>
      </c>
      <c r="F140" s="4">
        <v>10</v>
      </c>
      <c r="G140" s="4">
        <v>9800</v>
      </c>
      <c r="H140" s="4">
        <v>8680</v>
      </c>
      <c r="I140" s="34">
        <v>7531.4534038036372</v>
      </c>
      <c r="J140" s="35">
        <v>15.296286244973198</v>
      </c>
      <c r="K140" s="35">
        <v>15.070569504320636</v>
      </c>
      <c r="L140" s="35">
        <v>7.6137940436877036</v>
      </c>
      <c r="M140" s="35">
        <v>7.0165076395820396</v>
      </c>
      <c r="N140" s="4">
        <v>575.95699999999999</v>
      </c>
      <c r="O140" s="4">
        <v>-4.7674399378296552</v>
      </c>
      <c r="P140" s="35">
        <v>1.7921198156682028</v>
      </c>
      <c r="Q140" s="36" t="str">
        <f t="shared" si="50"/>
        <v xml:space="preserve"> </v>
      </c>
      <c r="R140" s="36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>
        <f t="shared" si="57"/>
        <v>-0.37087426969753712</v>
      </c>
      <c r="Y140" s="1" t="str">
        <f t="shared" si="44"/>
        <v xml:space="preserve"> </v>
      </c>
      <c r="Z140" s="1" t="str">
        <f t="shared" si="58"/>
        <v xml:space="preserve"> </v>
      </c>
      <c r="AA140" s="1" t="str">
        <f t="shared" si="45"/>
        <v xml:space="preserve"> </v>
      </c>
      <c r="AB140" s="1">
        <f t="shared" si="59"/>
        <v>38</v>
      </c>
      <c r="AC140" s="1" t="str">
        <f t="shared" si="49"/>
        <v xml:space="preserve"> </v>
      </c>
      <c r="AD140" s="1" t="str">
        <f t="shared" si="60"/>
        <v xml:space="preserve"> </v>
      </c>
      <c r="AE140" s="1" t="str">
        <f t="shared" si="46"/>
        <v xml:space="preserve"> </v>
      </c>
      <c r="AF140" s="1" t="str">
        <f t="shared" si="46"/>
        <v xml:space="preserve"> </v>
      </c>
      <c r="AG140" s="38" t="str">
        <f t="shared" si="61"/>
        <v xml:space="preserve"> </v>
      </c>
      <c r="AH140" s="38" t="str">
        <f t="shared" si="62"/>
        <v xml:space="preserve"> </v>
      </c>
      <c r="AI140" s="1" t="str">
        <f t="shared" si="48"/>
        <v xml:space="preserve"> </v>
      </c>
      <c r="AJ140" s="1" t="str">
        <f t="shared" si="48"/>
        <v xml:space="preserve"> </v>
      </c>
      <c r="AK140" s="25" t="str">
        <f t="shared" si="63"/>
        <v xml:space="preserve"> </v>
      </c>
      <c r="AL140" s="25" t="str">
        <f t="shared" si="64"/>
        <v xml:space="preserve"> </v>
      </c>
      <c r="AM140" s="1" t="str">
        <f t="shared" si="47"/>
        <v xml:space="preserve"> </v>
      </c>
      <c r="AN140" s="1" t="str">
        <f t="shared" si="47"/>
        <v xml:space="preserve"> </v>
      </c>
      <c r="AO140" t="s">
        <v>1437</v>
      </c>
      <c r="AP140" t="s">
        <v>2448</v>
      </c>
      <c r="AQ140" s="22">
        <v>9.2436257090739318</v>
      </c>
      <c r="AR140" s="21">
        <v>37.087426969753714</v>
      </c>
      <c r="AS140">
        <v>12.903225806451623</v>
      </c>
      <c r="AT140">
        <v>-9.2436257090739318</v>
      </c>
      <c r="AU140">
        <v>-37.087426969753714</v>
      </c>
      <c r="AV140" t="s">
        <v>3516</v>
      </c>
    </row>
    <row r="141" spans="1:48" x14ac:dyDescent="0.25">
      <c r="A141" s="14">
        <v>1.4399999999999969E-9</v>
      </c>
      <c r="B141" t="s">
        <v>1438</v>
      </c>
      <c r="C141" s="4">
        <v>0</v>
      </c>
      <c r="D141" s="4">
        <v>0</v>
      </c>
      <c r="E141" s="4">
        <v>1</v>
      </c>
      <c r="F141" s="4">
        <v>1</v>
      </c>
      <c r="G141" s="4">
        <v>1000</v>
      </c>
      <c r="H141" s="4">
        <v>945</v>
      </c>
      <c r="I141" s="34">
        <v>1528.6936332975465</v>
      </c>
      <c r="J141" s="35">
        <v>12.007623888182973</v>
      </c>
      <c r="K141" s="35">
        <v>9.8952879581151834</v>
      </c>
      <c r="L141" s="35">
        <v>4.7603744493392073</v>
      </c>
      <c r="M141" s="35">
        <v>4.2711660079051388</v>
      </c>
      <c r="N141" s="4">
        <v>78.7</v>
      </c>
      <c r="O141" s="4">
        <v>-3.2931924305726135</v>
      </c>
      <c r="P141" s="35">
        <v>3.1746031746031744</v>
      </c>
      <c r="Q141" s="36" t="str">
        <f t="shared" si="50"/>
        <v xml:space="preserve"> </v>
      </c>
      <c r="R141" s="36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>
        <f t="shared" si="55"/>
        <v>-0.28756013682816095</v>
      </c>
      <c r="W141" s="37" t="str">
        <f t="shared" si="56"/>
        <v/>
      </c>
      <c r="X141" s="37">
        <f t="shared" si="57"/>
        <v>-0.6066515544327542</v>
      </c>
      <c r="Y141" s="1" t="str">
        <f t="shared" si="44"/>
        <v xml:space="preserve"> </v>
      </c>
      <c r="Z141" s="1">
        <f t="shared" si="58"/>
        <v>32</v>
      </c>
      <c r="AA141" s="1" t="str">
        <f t="shared" si="45"/>
        <v xml:space="preserve"> </v>
      </c>
      <c r="AB141" s="1">
        <f t="shared" si="59"/>
        <v>8</v>
      </c>
      <c r="AC141" s="1" t="str">
        <f t="shared" si="49"/>
        <v xml:space="preserve"> </v>
      </c>
      <c r="AD141" s="1" t="str">
        <f t="shared" si="60"/>
        <v xml:space="preserve"> </v>
      </c>
      <c r="AE141" s="1" t="str">
        <f t="shared" si="46"/>
        <v xml:space="preserve"> </v>
      </c>
      <c r="AF141" s="1" t="str">
        <f t="shared" si="46"/>
        <v xml:space="preserve"> </v>
      </c>
      <c r="AG141" s="38">
        <f t="shared" si="61"/>
        <v>3.1746031760431745</v>
      </c>
      <c r="AH141" s="38" t="str">
        <f t="shared" si="62"/>
        <v xml:space="preserve"> </v>
      </c>
      <c r="AI141" s="1">
        <f t="shared" si="48"/>
        <v>35</v>
      </c>
      <c r="AJ141" s="1" t="str">
        <f t="shared" si="48"/>
        <v xml:space="preserve"> </v>
      </c>
      <c r="AK141" s="25" t="str">
        <f t="shared" si="63"/>
        <v xml:space="preserve"> </v>
      </c>
      <c r="AL141" s="25" t="str">
        <f t="shared" si="64"/>
        <v xml:space="preserve"> </v>
      </c>
      <c r="AM141" s="1" t="str">
        <f t="shared" si="47"/>
        <v xml:space="preserve"> </v>
      </c>
      <c r="AN141" s="1" t="str">
        <f t="shared" si="47"/>
        <v xml:space="preserve"> </v>
      </c>
      <c r="AO141" t="s">
        <v>1438</v>
      </c>
      <c r="AP141" t="s">
        <v>2200</v>
      </c>
      <c r="AQ141" s="22">
        <v>28.756013682816096</v>
      </c>
      <c r="AR141" s="21">
        <v>60.665155443275424</v>
      </c>
      <c r="AS141">
        <v>5.8201058201058142</v>
      </c>
      <c r="AT141">
        <v>-28.756013682816096</v>
      </c>
      <c r="AU141">
        <v>-60.665155443275424</v>
      </c>
      <c r="AV141" t="s">
        <v>3517</v>
      </c>
    </row>
    <row r="142" spans="1:48" x14ac:dyDescent="0.25">
      <c r="A142" s="14">
        <v>1.4499999999999969E-9</v>
      </c>
      <c r="B142" t="s">
        <v>1439</v>
      </c>
      <c r="C142" s="4">
        <v>1</v>
      </c>
      <c r="D142" s="4">
        <v>0</v>
      </c>
      <c r="E142" s="4">
        <v>6</v>
      </c>
      <c r="F142" s="4">
        <v>7</v>
      </c>
      <c r="G142" s="4">
        <v>2950</v>
      </c>
      <c r="H142" s="4">
        <v>2623</v>
      </c>
      <c r="I142" s="34">
        <v>2359.4493465120536</v>
      </c>
      <c r="J142" s="35">
        <v>11.673498088537007</v>
      </c>
      <c r="K142" s="35">
        <v>11.985159055808895</v>
      </c>
      <c r="L142" s="35">
        <v>4.3345387792565395</v>
      </c>
      <c r="M142" s="35">
        <v>4.0881609474012253</v>
      </c>
      <c r="N142" s="4">
        <v>224.697</v>
      </c>
      <c r="O142" s="4">
        <v>42.357450582868729</v>
      </c>
      <c r="P142" s="35">
        <v>3.8124285169653067</v>
      </c>
      <c r="Q142" s="36" t="str">
        <f t="shared" si="50"/>
        <v xml:space="preserve"> </v>
      </c>
      <c r="R142" s="36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-0.30738458679417124</v>
      </c>
      <c r="W142" s="37" t="str">
        <f t="shared" si="56"/>
        <v/>
      </c>
      <c r="X142" s="37">
        <f t="shared" si="57"/>
        <v>-0.64183823999219691</v>
      </c>
      <c r="Y142" s="1" t="str">
        <f t="shared" si="44"/>
        <v xml:space="preserve"> </v>
      </c>
      <c r="Z142" s="1">
        <f t="shared" si="58"/>
        <v>27</v>
      </c>
      <c r="AA142" s="1" t="str">
        <f t="shared" si="45"/>
        <v xml:space="preserve"> </v>
      </c>
      <c r="AB142" s="1">
        <f t="shared" si="59"/>
        <v>5</v>
      </c>
      <c r="AC142" s="1" t="str">
        <f t="shared" si="49"/>
        <v xml:space="preserve"> </v>
      </c>
      <c r="AD142" s="1" t="str">
        <f t="shared" si="60"/>
        <v xml:space="preserve"> </v>
      </c>
      <c r="AE142" s="1" t="str">
        <f t="shared" si="46"/>
        <v xml:space="preserve"> </v>
      </c>
      <c r="AF142" s="1" t="str">
        <f t="shared" si="46"/>
        <v xml:space="preserve"> </v>
      </c>
      <c r="AG142" s="38">
        <f t="shared" si="61"/>
        <v>3.8124285184153068</v>
      </c>
      <c r="AH142" s="38" t="str">
        <f t="shared" si="62"/>
        <v xml:space="preserve"> </v>
      </c>
      <c r="AI142" s="1">
        <f t="shared" si="48"/>
        <v>21</v>
      </c>
      <c r="AJ142" s="1" t="str">
        <f t="shared" si="48"/>
        <v xml:space="preserve"> </v>
      </c>
      <c r="AK142" s="25" t="str">
        <f t="shared" si="63"/>
        <v xml:space="preserve"> </v>
      </c>
      <c r="AL142" s="25" t="str">
        <f t="shared" si="64"/>
        <v xml:space="preserve"> </v>
      </c>
      <c r="AM142" s="1" t="str">
        <f t="shared" si="47"/>
        <v xml:space="preserve"> </v>
      </c>
      <c r="AN142" s="1" t="str">
        <f t="shared" si="47"/>
        <v xml:space="preserve"> </v>
      </c>
      <c r="AO142" t="s">
        <v>1439</v>
      </c>
      <c r="AP142" t="s">
        <v>3385</v>
      </c>
      <c r="AQ142" s="22">
        <v>30.738458679417125</v>
      </c>
      <c r="AR142" s="21">
        <v>64.183823999219697</v>
      </c>
      <c r="AS142">
        <v>12.466641250476563</v>
      </c>
      <c r="AT142">
        <v>-30.738458679417125</v>
      </c>
      <c r="AU142">
        <v>-64.183823999219697</v>
      </c>
      <c r="AV142" t="s">
        <v>3518</v>
      </c>
    </row>
    <row r="143" spans="1:48" x14ac:dyDescent="0.25">
      <c r="A143" s="14">
        <v>1.4599999999999968E-9</v>
      </c>
      <c r="B143" t="s">
        <v>1440</v>
      </c>
      <c r="C143" s="4">
        <v>9</v>
      </c>
      <c r="D143" s="4">
        <v>0</v>
      </c>
      <c r="E143" s="4">
        <v>5</v>
      </c>
      <c r="F143" s="4">
        <v>14</v>
      </c>
      <c r="G143" s="4">
        <v>1880</v>
      </c>
      <c r="H143" s="4">
        <v>1658</v>
      </c>
      <c r="I143" s="34">
        <v>3134.4902874651216</v>
      </c>
      <c r="J143" s="35">
        <v>10.2606629205139</v>
      </c>
      <c r="K143" s="35">
        <v>9.7573032649890532</v>
      </c>
      <c r="L143" s="35">
        <v>17.335377287472109</v>
      </c>
      <c r="M143" s="35">
        <v>16.236859648223167</v>
      </c>
      <c r="N143" s="4">
        <v>161.58799999999999</v>
      </c>
      <c r="O143" s="4">
        <v>6.2240336576386994</v>
      </c>
      <c r="P143" s="35">
        <v>2.890410132689988</v>
      </c>
      <c r="Q143" s="36" t="str">
        <f t="shared" si="50"/>
        <v xml:space="preserve"> </v>
      </c>
      <c r="R143" s="36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>
        <f t="shared" si="55"/>
        <v>-0.39121133746224701</v>
      </c>
      <c r="W143" s="37" t="str">
        <f t="shared" si="56"/>
        <v/>
      </c>
      <c r="X143" s="37" t="str">
        <f t="shared" si="57"/>
        <v/>
      </c>
      <c r="Y143" s="1" t="str">
        <f t="shared" si="44"/>
        <v xml:space="preserve"> </v>
      </c>
      <c r="Z143" s="1">
        <f t="shared" si="58"/>
        <v>19</v>
      </c>
      <c r="AA143" s="1" t="str">
        <f t="shared" si="45"/>
        <v xml:space="preserve"> </v>
      </c>
      <c r="AB143" s="1" t="str">
        <f t="shared" si="59"/>
        <v xml:space="preserve"> </v>
      </c>
      <c r="AC143" s="1" t="str">
        <f t="shared" si="49"/>
        <v xml:space="preserve"> </v>
      </c>
      <c r="AD143" s="1" t="str">
        <f t="shared" si="60"/>
        <v xml:space="preserve"> </v>
      </c>
      <c r="AE143" s="1" t="str">
        <f t="shared" si="46"/>
        <v xml:space="preserve"> </v>
      </c>
      <c r="AF143" s="1" t="str">
        <f t="shared" si="46"/>
        <v xml:space="preserve"> </v>
      </c>
      <c r="AG143" s="38" t="str">
        <f t="shared" si="61"/>
        <v xml:space="preserve"> </v>
      </c>
      <c r="AH143" s="38" t="str">
        <f t="shared" si="62"/>
        <v xml:space="preserve"> </v>
      </c>
      <c r="AI143" s="1" t="str">
        <f t="shared" si="48"/>
        <v xml:space="preserve"> </v>
      </c>
      <c r="AJ143" s="1" t="str">
        <f t="shared" si="48"/>
        <v xml:space="preserve"> </v>
      </c>
      <c r="AK143" s="25" t="str">
        <f t="shared" si="63"/>
        <v xml:space="preserve"> </v>
      </c>
      <c r="AL143" s="25" t="str">
        <f t="shared" si="64"/>
        <v xml:space="preserve"> </v>
      </c>
      <c r="AM143" s="1" t="str">
        <f t="shared" si="47"/>
        <v xml:space="preserve"> </v>
      </c>
      <c r="AN143" s="1" t="str">
        <f t="shared" si="47"/>
        <v xml:space="preserve"> </v>
      </c>
      <c r="AO143" t="s">
        <v>1440</v>
      </c>
      <c r="AP143" t="s">
        <v>3113</v>
      </c>
      <c r="AQ143" s="22">
        <v>39.1211337462247</v>
      </c>
      <c r="AR143" s="21">
        <v>-43.241750873094119</v>
      </c>
      <c r="AS143">
        <v>13.389626055488545</v>
      </c>
      <c r="AT143">
        <v>-39.1211337462247</v>
      </c>
      <c r="AU143">
        <v>43.241750873094119</v>
      </c>
      <c r="AV143" t="s">
        <v>3519</v>
      </c>
    </row>
    <row r="144" spans="1:48" x14ac:dyDescent="0.25">
      <c r="A144" s="14">
        <v>1.4699999999999968E-9</v>
      </c>
      <c r="B144" t="s">
        <v>1441</v>
      </c>
      <c r="C144" s="4">
        <v>5</v>
      </c>
      <c r="D144" s="4">
        <v>1</v>
      </c>
      <c r="E144" s="4">
        <v>3</v>
      </c>
      <c r="F144" s="4">
        <v>9</v>
      </c>
      <c r="G144" s="4">
        <v>4300</v>
      </c>
      <c r="H144" s="4">
        <v>3610</v>
      </c>
      <c r="I144" s="34">
        <v>7326.4066828604819</v>
      </c>
      <c r="J144" s="35">
        <v>8.2140289243035145</v>
      </c>
      <c r="K144" s="35">
        <v>8.6976005705240489</v>
      </c>
      <c r="L144" s="35">
        <v>3.8435277281368148</v>
      </c>
      <c r="M144" s="35">
        <v>4.1663257982110196</v>
      </c>
      <c r="N144" s="4">
        <v>415.05700000000002</v>
      </c>
      <c r="O144" s="4">
        <v>-6.2357113811955012</v>
      </c>
      <c r="P144" s="35">
        <v>3.6165096952908589</v>
      </c>
      <c r="Q144" s="36" t="str">
        <f t="shared" si="50"/>
        <v xml:space="preserve"> </v>
      </c>
      <c r="R144" s="36" t="str">
        <f t="shared" si="51"/>
        <v xml:space="preserve"> </v>
      </c>
      <c r="S144" s="37">
        <f t="shared" si="52"/>
        <v>0.19113573554202212</v>
      </c>
      <c r="T144" s="37" t="str">
        <f t="shared" si="53"/>
        <v/>
      </c>
      <c r="U144" s="37" t="str">
        <f t="shared" si="54"/>
        <v/>
      </c>
      <c r="V144" s="37">
        <f t="shared" si="55"/>
        <v>-0.51264282613986301</v>
      </c>
      <c r="W144" s="37" t="str">
        <f t="shared" si="56"/>
        <v/>
      </c>
      <c r="X144" s="37">
        <f t="shared" si="57"/>
        <v>-0.68241034955410185</v>
      </c>
      <c r="Y144" s="1" t="str">
        <f t="shared" si="44"/>
        <v xml:space="preserve"> </v>
      </c>
      <c r="Z144" s="1">
        <f t="shared" si="58"/>
        <v>10</v>
      </c>
      <c r="AA144" s="1" t="str">
        <f t="shared" si="45"/>
        <v xml:space="preserve"> </v>
      </c>
      <c r="AB144" s="1">
        <f t="shared" si="59"/>
        <v>4</v>
      </c>
      <c r="AC144" s="1">
        <f t="shared" si="49"/>
        <v>42</v>
      </c>
      <c r="AD144" s="1" t="str">
        <f t="shared" si="60"/>
        <v xml:space="preserve"> </v>
      </c>
      <c r="AE144" s="1" t="str">
        <f t="shared" si="46"/>
        <v xml:space="preserve"> </v>
      </c>
      <c r="AF144" s="1" t="str">
        <f t="shared" si="46"/>
        <v xml:space="preserve"> </v>
      </c>
      <c r="AG144" s="38">
        <f t="shared" si="61"/>
        <v>3.616509696760859</v>
      </c>
      <c r="AH144" s="38" t="str">
        <f t="shared" si="62"/>
        <v xml:space="preserve"> </v>
      </c>
      <c r="AI144" s="1">
        <f t="shared" si="48"/>
        <v>23</v>
      </c>
      <c r="AJ144" s="1" t="str">
        <f t="shared" si="48"/>
        <v xml:space="preserve"> </v>
      </c>
      <c r="AK144" s="25" t="str">
        <f t="shared" si="63"/>
        <v xml:space="preserve"> </v>
      </c>
      <c r="AL144" s="25" t="str">
        <f t="shared" si="64"/>
        <v xml:space="preserve"> </v>
      </c>
      <c r="AM144" s="1" t="str">
        <f t="shared" si="47"/>
        <v xml:space="preserve"> </v>
      </c>
      <c r="AN144" s="1" t="str">
        <f t="shared" si="47"/>
        <v xml:space="preserve"> </v>
      </c>
      <c r="AO144" t="s">
        <v>1441</v>
      </c>
      <c r="AP144" t="s">
        <v>2296</v>
      </c>
      <c r="AQ144" s="22">
        <v>51.264282613986303</v>
      </c>
      <c r="AR144" s="21">
        <v>68.241034955410186</v>
      </c>
      <c r="AS144">
        <v>19.11357340720221</v>
      </c>
      <c r="AT144">
        <v>-51.264282613986303</v>
      </c>
      <c r="AU144">
        <v>-68.241034955410186</v>
      </c>
      <c r="AV144" t="s">
        <v>3520</v>
      </c>
    </row>
    <row r="145" spans="1:48" x14ac:dyDescent="0.25">
      <c r="A145" s="14">
        <v>1.4799999999999968E-9</v>
      </c>
      <c r="B145" t="s">
        <v>1442</v>
      </c>
      <c r="C145" s="4">
        <v>0</v>
      </c>
      <c r="D145" s="4">
        <v>1</v>
      </c>
      <c r="E145" s="4">
        <v>7</v>
      </c>
      <c r="F145" s="4">
        <v>8</v>
      </c>
      <c r="G145" s="4">
        <v>740</v>
      </c>
      <c r="H145" s="4">
        <v>831</v>
      </c>
      <c r="I145" s="34">
        <v>2977.9832582394865</v>
      </c>
      <c r="J145" s="35" t="s">
        <v>2161</v>
      </c>
      <c r="K145" s="35" t="s">
        <v>2161</v>
      </c>
      <c r="L145" s="35" t="s">
        <v>2161</v>
      </c>
      <c r="M145" s="35">
        <v>12.658324015939911</v>
      </c>
      <c r="N145" s="4">
        <v>5.5380000000000003</v>
      </c>
      <c r="O145" s="4" t="s">
        <v>119</v>
      </c>
      <c r="P145" s="35">
        <v>1.0830324909747293</v>
      </c>
      <c r="Q145" s="36" t="str">
        <f t="shared" si="50"/>
        <v xml:space="preserve"> </v>
      </c>
      <c r="R145" s="36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 xml:space="preserve"> </v>
      </c>
      <c r="V145" s="37" t="str">
        <f t="shared" si="55"/>
        <v xml:space="preserve"> </v>
      </c>
      <c r="W145" s="37" t="str">
        <f t="shared" si="56"/>
        <v xml:space="preserve"> </v>
      </c>
      <c r="X145" s="37" t="str">
        <f t="shared" si="57"/>
        <v xml:space="preserve"> </v>
      </c>
      <c r="Y145" s="1" t="str">
        <f t="shared" si="44"/>
        <v xml:space="preserve"> </v>
      </c>
      <c r="Z145" s="1" t="str">
        <f t="shared" si="58"/>
        <v xml:space="preserve"> </v>
      </c>
      <c r="AA145" s="1" t="str">
        <f t="shared" si="45"/>
        <v xml:space="preserve"> </v>
      </c>
      <c r="AB145" s="1" t="str">
        <f t="shared" si="59"/>
        <v xml:space="preserve"> </v>
      </c>
      <c r="AC145" s="1" t="str">
        <f t="shared" si="49"/>
        <v xml:space="preserve"> </v>
      </c>
      <c r="AD145" s="1" t="str">
        <f t="shared" si="60"/>
        <v xml:space="preserve"> </v>
      </c>
      <c r="AE145" s="1" t="str">
        <f t="shared" si="46"/>
        <v xml:space="preserve"> </v>
      </c>
      <c r="AF145" s="1" t="str">
        <f t="shared" si="46"/>
        <v xml:space="preserve"> </v>
      </c>
      <c r="AG145" s="38" t="str">
        <f t="shared" si="61"/>
        <v xml:space="preserve"> </v>
      </c>
      <c r="AH145" s="38" t="str">
        <f t="shared" si="62"/>
        <v xml:space="preserve"> </v>
      </c>
      <c r="AI145" s="1" t="str">
        <f t="shared" si="48"/>
        <v xml:space="preserve"> </v>
      </c>
      <c r="AJ145" s="1" t="str">
        <f t="shared" si="48"/>
        <v xml:space="preserve"> </v>
      </c>
      <c r="AK145" s="25" t="str">
        <f t="shared" si="63"/>
        <v xml:space="preserve"> </v>
      </c>
      <c r="AL145" s="25" t="str">
        <f t="shared" si="64"/>
        <v xml:space="preserve"> </v>
      </c>
      <c r="AM145" s="1" t="str">
        <f t="shared" si="47"/>
        <v xml:space="preserve"> </v>
      </c>
      <c r="AN145" s="1" t="str">
        <f t="shared" si="47"/>
        <v xml:space="preserve"> </v>
      </c>
      <c r="AO145" t="s">
        <v>1442</v>
      </c>
      <c r="AP145" t="s">
        <v>3315</v>
      </c>
      <c r="AQ145" s="22" t="e">
        <v>#VALUE!</v>
      </c>
      <c r="AR145" s="21" t="e">
        <v>#VALUE!</v>
      </c>
      <c r="AS145">
        <v>-10.950661853188926</v>
      </c>
      <c r="AT145" t="e">
        <v>#VALUE!</v>
      </c>
      <c r="AU145" t="e">
        <v>#VALUE!</v>
      </c>
      <c r="AV145" t="s">
        <v>3521</v>
      </c>
    </row>
    <row r="146" spans="1:48" x14ac:dyDescent="0.25">
      <c r="A146" s="14">
        <v>1.4899999999999967E-9</v>
      </c>
      <c r="B146" t="s">
        <v>1443</v>
      </c>
      <c r="C146" s="4">
        <v>5</v>
      </c>
      <c r="D146" s="4">
        <v>1</v>
      </c>
      <c r="E146" s="4">
        <v>2</v>
      </c>
      <c r="F146" s="4">
        <v>8</v>
      </c>
      <c r="G146" s="4">
        <v>1720</v>
      </c>
      <c r="H146" s="4">
        <v>1449</v>
      </c>
      <c r="I146" s="34">
        <v>6923.5589675054698</v>
      </c>
      <c r="J146" s="35">
        <v>7.5245756066656622</v>
      </c>
      <c r="K146" s="35">
        <v>8.0080024759041457</v>
      </c>
      <c r="L146" s="35">
        <v>5.0747008681718482</v>
      </c>
      <c r="M146" s="35">
        <v>5.5686109189438486</v>
      </c>
      <c r="N146" s="4">
        <v>180.94400000000002</v>
      </c>
      <c r="O146" s="4">
        <v>-6.3097395536685035</v>
      </c>
      <c r="P146" s="35">
        <v>3.490062111801242</v>
      </c>
      <c r="Q146" s="36" t="str">
        <f t="shared" si="50"/>
        <v xml:space="preserve"> </v>
      </c>
      <c r="R146" s="36" t="str">
        <f t="shared" si="51"/>
        <v xml:space="preserve"> </v>
      </c>
      <c r="S146" s="37">
        <f t="shared" si="52"/>
        <v>0.18702553634162189</v>
      </c>
      <c r="T146" s="37" t="str">
        <f t="shared" si="53"/>
        <v/>
      </c>
      <c r="U146" s="37" t="str">
        <f t="shared" si="54"/>
        <v/>
      </c>
      <c r="V146" s="37">
        <f t="shared" si="55"/>
        <v>-0.55354967264466393</v>
      </c>
      <c r="W146" s="37" t="str">
        <f t="shared" si="56"/>
        <v/>
      </c>
      <c r="X146" s="37">
        <f t="shared" si="57"/>
        <v>-0.58067884796515656</v>
      </c>
      <c r="Y146" s="1" t="str">
        <f t="shared" si="44"/>
        <v xml:space="preserve"> </v>
      </c>
      <c r="Z146" s="1">
        <f t="shared" si="58"/>
        <v>7</v>
      </c>
      <c r="AA146" s="1" t="str">
        <f t="shared" si="45"/>
        <v xml:space="preserve"> </v>
      </c>
      <c r="AB146" s="1">
        <f t="shared" si="59"/>
        <v>10</v>
      </c>
      <c r="AC146" s="1">
        <f t="shared" si="49"/>
        <v>43</v>
      </c>
      <c r="AD146" s="1" t="str">
        <f t="shared" si="60"/>
        <v xml:space="preserve"> </v>
      </c>
      <c r="AE146" s="1" t="str">
        <f t="shared" si="46"/>
        <v xml:space="preserve"> </v>
      </c>
      <c r="AF146" s="1" t="str">
        <f t="shared" si="46"/>
        <v xml:space="preserve"> </v>
      </c>
      <c r="AG146" s="38">
        <f t="shared" si="61"/>
        <v>3.4900621132912422</v>
      </c>
      <c r="AH146" s="38" t="str">
        <f t="shared" si="62"/>
        <v xml:space="preserve"> </v>
      </c>
      <c r="AI146" s="1">
        <f t="shared" si="48"/>
        <v>27</v>
      </c>
      <c r="AJ146" s="1" t="str">
        <f t="shared" si="48"/>
        <v xml:space="preserve"> </v>
      </c>
      <c r="AK146" s="25" t="str">
        <f t="shared" si="63"/>
        <v xml:space="preserve"> </v>
      </c>
      <c r="AL146" s="25" t="str">
        <f t="shared" si="64"/>
        <v xml:space="preserve"> </v>
      </c>
      <c r="AM146" s="1" t="str">
        <f t="shared" si="47"/>
        <v xml:space="preserve"> </v>
      </c>
      <c r="AN146" s="1" t="str">
        <f t="shared" si="47"/>
        <v xml:space="preserve"> </v>
      </c>
      <c r="AO146" t="s">
        <v>1443</v>
      </c>
      <c r="AP146" t="s">
        <v>2633</v>
      </c>
      <c r="AQ146" s="22">
        <v>55.354967264466396</v>
      </c>
      <c r="AR146" s="21">
        <v>58.067884796515656</v>
      </c>
      <c r="AS146">
        <v>18.702553485162188</v>
      </c>
      <c r="AT146">
        <v>-55.354967264466396</v>
      </c>
      <c r="AU146">
        <v>-58.067884796515656</v>
      </c>
      <c r="AV146" t="s">
        <v>3522</v>
      </c>
    </row>
    <row r="147" spans="1:48" x14ac:dyDescent="0.25">
      <c r="A147" s="14">
        <v>1.4999999999999967E-9</v>
      </c>
      <c r="B147" t="s">
        <v>1444</v>
      </c>
      <c r="C147" s="4">
        <v>4</v>
      </c>
      <c r="D147" s="4">
        <v>3</v>
      </c>
      <c r="E147" s="4">
        <v>5</v>
      </c>
      <c r="F147" s="4">
        <v>12</v>
      </c>
      <c r="G147" s="4">
        <v>8500</v>
      </c>
      <c r="H147" s="4">
        <v>8276</v>
      </c>
      <c r="I147" s="34">
        <v>28269.78090794021</v>
      </c>
      <c r="J147" s="35" t="s">
        <v>2161</v>
      </c>
      <c r="K147" s="35" t="s">
        <v>2161</v>
      </c>
      <c r="L147" s="35" t="s">
        <v>2161</v>
      </c>
      <c r="M147" s="35">
        <v>16.233548840245973</v>
      </c>
      <c r="N147" s="4">
        <v>-51.466999999999999</v>
      </c>
      <c r="O147" s="4">
        <v>96.64033787885711</v>
      </c>
      <c r="P147" s="35">
        <v>1.2198767520541325</v>
      </c>
      <c r="Q147" s="36" t="str">
        <f t="shared" si="50"/>
        <v xml:space="preserve"> </v>
      </c>
      <c r="R147" s="36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 xml:space="preserve"> </v>
      </c>
      <c r="V147" s="37" t="str">
        <f t="shared" si="55"/>
        <v xml:space="preserve"> </v>
      </c>
      <c r="W147" s="37" t="str">
        <f t="shared" si="56"/>
        <v xml:space="preserve"> </v>
      </c>
      <c r="X147" s="37" t="str">
        <f t="shared" si="57"/>
        <v xml:space="preserve"> </v>
      </c>
      <c r="Y147" s="1" t="str">
        <f t="shared" si="44"/>
        <v xml:space="preserve"> </v>
      </c>
      <c r="Z147" s="1" t="str">
        <f t="shared" si="58"/>
        <v xml:space="preserve"> </v>
      </c>
      <c r="AA147" s="1" t="str">
        <f t="shared" si="45"/>
        <v xml:space="preserve"> </v>
      </c>
      <c r="AB147" s="1" t="str">
        <f t="shared" si="59"/>
        <v xml:space="preserve"> </v>
      </c>
      <c r="AC147" s="1" t="str">
        <f t="shared" si="49"/>
        <v xml:space="preserve"> </v>
      </c>
      <c r="AD147" s="1" t="str">
        <f t="shared" si="60"/>
        <v xml:space="preserve"> </v>
      </c>
      <c r="AE147" s="1" t="str">
        <f t="shared" si="46"/>
        <v xml:space="preserve"> </v>
      </c>
      <c r="AF147" s="1" t="str">
        <f t="shared" si="46"/>
        <v xml:space="preserve"> </v>
      </c>
      <c r="AG147" s="38" t="str">
        <f t="shared" si="61"/>
        <v xml:space="preserve"> </v>
      </c>
      <c r="AH147" s="38" t="str">
        <f t="shared" si="62"/>
        <v xml:space="preserve"> </v>
      </c>
      <c r="AI147" s="1" t="str">
        <f t="shared" si="48"/>
        <v xml:space="preserve"> </v>
      </c>
      <c r="AJ147" s="1" t="str">
        <f t="shared" si="48"/>
        <v xml:space="preserve"> </v>
      </c>
      <c r="AK147" s="25">
        <f t="shared" si="63"/>
        <v>96.640337880357109</v>
      </c>
      <c r="AL147" s="25" t="str">
        <f t="shared" si="64"/>
        <v xml:space="preserve"> </v>
      </c>
      <c r="AM147" s="1">
        <f t="shared" si="47"/>
        <v>3</v>
      </c>
      <c r="AN147" s="1" t="str">
        <f t="shared" si="47"/>
        <v xml:space="preserve"> </v>
      </c>
      <c r="AO147" t="s">
        <v>1444</v>
      </c>
      <c r="AP147" t="s">
        <v>3465</v>
      </c>
      <c r="AQ147" s="22" t="e">
        <v>#VALUE!</v>
      </c>
      <c r="AR147" s="21" t="e">
        <v>#VALUE!</v>
      </c>
      <c r="AS147">
        <v>2.706621556307387</v>
      </c>
      <c r="AT147" t="e">
        <v>#VALUE!</v>
      </c>
      <c r="AU147" t="e">
        <v>#VALUE!</v>
      </c>
      <c r="AV147" t="s">
        <v>3523</v>
      </c>
    </row>
    <row r="148" spans="1:48" x14ac:dyDescent="0.25">
      <c r="A148" s="14">
        <v>1.5099999999999966E-9</v>
      </c>
      <c r="B148" t="s">
        <v>1445</v>
      </c>
      <c r="C148" s="4">
        <v>3</v>
      </c>
      <c r="D148" s="4">
        <v>0</v>
      </c>
      <c r="E148" s="4">
        <v>4</v>
      </c>
      <c r="F148" s="4">
        <v>7</v>
      </c>
      <c r="G148" s="4">
        <v>1600</v>
      </c>
      <c r="H148" s="4">
        <v>1583</v>
      </c>
      <c r="I148" s="34">
        <v>8940.4285897035843</v>
      </c>
      <c r="J148" s="35" t="s">
        <v>2161</v>
      </c>
      <c r="K148" s="35" t="s">
        <v>2161</v>
      </c>
      <c r="L148" s="35">
        <v>39.937255621844876</v>
      </c>
      <c r="M148" s="35">
        <v>18.939514233481326</v>
      </c>
      <c r="N148" s="4">
        <v>21.272000000000002</v>
      </c>
      <c r="O148" s="4" t="s">
        <v>119</v>
      </c>
      <c r="P148" s="35">
        <v>1.0197725837018321</v>
      </c>
      <c r="Q148" s="36" t="str">
        <f t="shared" si="50"/>
        <v xml:space="preserve"> </v>
      </c>
      <c r="R148" s="36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s="1" t="str">
        <f t="shared" si="44"/>
        <v xml:space="preserve"> </v>
      </c>
      <c r="Z148" s="1" t="str">
        <f t="shared" si="58"/>
        <v xml:space="preserve"> </v>
      </c>
      <c r="AA148" s="1" t="str">
        <f t="shared" si="45"/>
        <v xml:space="preserve"> </v>
      </c>
      <c r="AB148" s="1" t="str">
        <f t="shared" si="59"/>
        <v xml:space="preserve"> </v>
      </c>
      <c r="AC148" s="1" t="str">
        <f t="shared" si="49"/>
        <v xml:space="preserve"> </v>
      </c>
      <c r="AD148" s="1" t="str">
        <f t="shared" si="60"/>
        <v xml:space="preserve"> </v>
      </c>
      <c r="AE148" s="1" t="str">
        <f t="shared" si="46"/>
        <v xml:space="preserve"> </v>
      </c>
      <c r="AF148" s="1" t="str">
        <f t="shared" si="46"/>
        <v xml:space="preserve"> </v>
      </c>
      <c r="AG148" s="38" t="str">
        <f t="shared" si="61"/>
        <v xml:space="preserve"> </v>
      </c>
      <c r="AH148" s="38" t="str">
        <f t="shared" si="62"/>
        <v xml:space="preserve"> </v>
      </c>
      <c r="AI148" s="1" t="str">
        <f t="shared" si="48"/>
        <v xml:space="preserve"> </v>
      </c>
      <c r="AJ148" s="1" t="str">
        <f t="shared" si="48"/>
        <v xml:space="preserve"> </v>
      </c>
      <c r="AK148" s="25" t="str">
        <f t="shared" si="63"/>
        <v xml:space="preserve"> </v>
      </c>
      <c r="AL148" s="25" t="str">
        <f t="shared" si="64"/>
        <v xml:space="preserve"> </v>
      </c>
      <c r="AM148" s="1" t="str">
        <f t="shared" si="47"/>
        <v xml:space="preserve"> </v>
      </c>
      <c r="AN148" s="1" t="str">
        <f t="shared" si="47"/>
        <v xml:space="preserve"> </v>
      </c>
      <c r="AO148" t="s">
        <v>1445</v>
      </c>
      <c r="AP148" t="s">
        <v>3465</v>
      </c>
      <c r="AQ148" s="22" t="e">
        <v>#VALUE!</v>
      </c>
      <c r="AR148" s="21">
        <v>-230.00045660809417</v>
      </c>
      <c r="AS148">
        <v>1.073910296904601</v>
      </c>
      <c r="AT148" t="e">
        <v>#VALUE!</v>
      </c>
      <c r="AU148">
        <v>230.00045660809417</v>
      </c>
      <c r="AV148" t="s">
        <v>3524</v>
      </c>
    </row>
    <row r="149" spans="1:48" x14ac:dyDescent="0.25">
      <c r="A149" s="14">
        <v>1.5199999999999966E-9</v>
      </c>
      <c r="B149" t="s">
        <v>1446</v>
      </c>
      <c r="C149" s="4">
        <v>5</v>
      </c>
      <c r="D149" s="4">
        <v>0</v>
      </c>
      <c r="E149" s="4">
        <v>2</v>
      </c>
      <c r="F149" s="4">
        <v>7</v>
      </c>
      <c r="G149" s="4">
        <v>810</v>
      </c>
      <c r="H149" s="4">
        <v>647</v>
      </c>
      <c r="I149" s="34">
        <v>5931.8965945367163</v>
      </c>
      <c r="J149" s="35">
        <v>15.520798349565801</v>
      </c>
      <c r="K149" s="35">
        <v>9.2204645860054146</v>
      </c>
      <c r="L149" s="35">
        <v>9.0709313184480855</v>
      </c>
      <c r="M149" s="35">
        <v>7.1255939578852603</v>
      </c>
      <c r="N149" s="4">
        <v>70.17</v>
      </c>
      <c r="O149" s="4">
        <v>39.976062238180724</v>
      </c>
      <c r="P149" s="35">
        <v>2.1638330757341575</v>
      </c>
      <c r="Q149" s="36" t="str">
        <f t="shared" si="50"/>
        <v xml:space="preserve"> </v>
      </c>
      <c r="R149" s="36" t="str">
        <f t="shared" si="51"/>
        <v xml:space="preserve"> </v>
      </c>
      <c r="S149" s="37">
        <f t="shared" si="52"/>
        <v>0.2519319953376199</v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>
        <f t="shared" si="57"/>
        <v>-0.25047141313556009</v>
      </c>
      <c r="Y149" s="1" t="str">
        <f t="shared" si="44"/>
        <v xml:space="preserve"> </v>
      </c>
      <c r="Z149" s="1" t="str">
        <f t="shared" si="58"/>
        <v xml:space="preserve"> </v>
      </c>
      <c r="AA149" s="1" t="str">
        <f t="shared" si="45"/>
        <v xml:space="preserve"> </v>
      </c>
      <c r="AB149" s="1">
        <f t="shared" si="59"/>
        <v>65</v>
      </c>
      <c r="AC149" s="1">
        <f t="shared" si="49"/>
        <v>22</v>
      </c>
      <c r="AD149" s="1" t="str">
        <f t="shared" si="60"/>
        <v xml:space="preserve"> </v>
      </c>
      <c r="AE149" s="1" t="str">
        <f t="shared" si="46"/>
        <v xml:space="preserve"> </v>
      </c>
      <c r="AF149" s="1" t="str">
        <f t="shared" si="46"/>
        <v xml:space="preserve"> </v>
      </c>
      <c r="AG149" s="38" t="str">
        <f t="shared" si="61"/>
        <v xml:space="preserve"> </v>
      </c>
      <c r="AH149" s="38" t="str">
        <f t="shared" si="62"/>
        <v xml:space="preserve"> </v>
      </c>
      <c r="AI149" s="1" t="str">
        <f t="shared" si="48"/>
        <v xml:space="preserve"> </v>
      </c>
      <c r="AJ149" s="1" t="str">
        <f t="shared" si="48"/>
        <v xml:space="preserve"> </v>
      </c>
      <c r="AK149" s="25" t="str">
        <f t="shared" si="63"/>
        <v xml:space="preserve"> </v>
      </c>
      <c r="AL149" s="25" t="str">
        <f t="shared" si="64"/>
        <v xml:space="preserve"> </v>
      </c>
      <c r="AM149" s="1" t="str">
        <f t="shared" si="47"/>
        <v xml:space="preserve"> </v>
      </c>
      <c r="AN149" s="1" t="str">
        <f t="shared" si="47"/>
        <v xml:space="preserve"> </v>
      </c>
      <c r="AO149" t="s">
        <v>1446</v>
      </c>
      <c r="AP149" t="s">
        <v>2249</v>
      </c>
      <c r="AQ149" s="22">
        <v>7.9115439036653861</v>
      </c>
      <c r="AR149" s="21">
        <v>25.047141313556011</v>
      </c>
      <c r="AS149">
        <v>25.193199381761989</v>
      </c>
      <c r="AT149">
        <v>-7.9115439036653861</v>
      </c>
      <c r="AU149">
        <v>-25.047141313556011</v>
      </c>
      <c r="AV149" t="s">
        <v>3525</v>
      </c>
    </row>
    <row r="150" spans="1:48" x14ac:dyDescent="0.25">
      <c r="A150" s="14">
        <v>1.5299999999999966E-9</v>
      </c>
      <c r="B150" t="s">
        <v>1447</v>
      </c>
      <c r="C150" s="4">
        <v>6</v>
      </c>
      <c r="D150" s="4">
        <v>1</v>
      </c>
      <c r="E150" s="4">
        <v>7</v>
      </c>
      <c r="F150" s="4">
        <v>14</v>
      </c>
      <c r="G150" s="4">
        <v>4180</v>
      </c>
      <c r="H150" s="4">
        <v>3770</v>
      </c>
      <c r="I150" s="34">
        <v>6971.9313341045663</v>
      </c>
      <c r="J150" s="35">
        <v>14.849944657368052</v>
      </c>
      <c r="K150" s="35">
        <v>9.3101591864353193</v>
      </c>
      <c r="L150" s="35">
        <v>7.6957309305164818</v>
      </c>
      <c r="M150" s="35">
        <v>5.9279500756429648</v>
      </c>
      <c r="N150" s="4">
        <v>404.93400000000003</v>
      </c>
      <c r="O150" s="4">
        <v>35.883892617449675</v>
      </c>
      <c r="P150" s="35">
        <v>2.6525198938992043</v>
      </c>
      <c r="Q150" s="36" t="str">
        <f t="shared" si="50"/>
        <v xml:space="preserve"> </v>
      </c>
      <c r="R150" s="36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-0.11891872710833007</v>
      </c>
      <c r="W150" s="37" t="str">
        <f t="shared" si="56"/>
        <v/>
      </c>
      <c r="X150" s="37">
        <f t="shared" si="57"/>
        <v>-0.36410384703190146</v>
      </c>
      <c r="Y150" s="1" t="str">
        <f t="shared" si="44"/>
        <v xml:space="preserve"> </v>
      </c>
      <c r="Z150" s="1">
        <f t="shared" si="58"/>
        <v>54</v>
      </c>
      <c r="AA150" s="1" t="str">
        <f t="shared" si="45"/>
        <v xml:space="preserve"> </v>
      </c>
      <c r="AB150" s="1">
        <f t="shared" si="59"/>
        <v>41</v>
      </c>
      <c r="AC150" s="1" t="str">
        <f t="shared" si="49"/>
        <v xml:space="preserve"> </v>
      </c>
      <c r="AD150" s="1" t="str">
        <f t="shared" si="60"/>
        <v xml:space="preserve"> </v>
      </c>
      <c r="AE150" s="1" t="str">
        <f t="shared" si="46"/>
        <v xml:space="preserve"> </v>
      </c>
      <c r="AF150" s="1" t="str">
        <f t="shared" si="46"/>
        <v xml:space="preserve"> </v>
      </c>
      <c r="AG150" s="38" t="str">
        <f t="shared" si="61"/>
        <v xml:space="preserve"> </v>
      </c>
      <c r="AH150" s="38" t="str">
        <f t="shared" si="62"/>
        <v xml:space="preserve"> </v>
      </c>
      <c r="AI150" s="1" t="str">
        <f t="shared" si="48"/>
        <v xml:space="preserve"> </v>
      </c>
      <c r="AJ150" s="1" t="str">
        <f t="shared" si="48"/>
        <v xml:space="preserve"> </v>
      </c>
      <c r="AK150" s="25" t="str">
        <f t="shared" si="63"/>
        <v xml:space="preserve"> </v>
      </c>
      <c r="AL150" s="25" t="str">
        <f t="shared" si="64"/>
        <v xml:space="preserve"> </v>
      </c>
      <c r="AM150" s="1" t="str">
        <f t="shared" si="47"/>
        <v xml:space="preserve"> </v>
      </c>
      <c r="AN150" s="1" t="str">
        <f t="shared" si="47"/>
        <v xml:space="preserve"> </v>
      </c>
      <c r="AO150" t="s">
        <v>1447</v>
      </c>
      <c r="AP150" t="s">
        <v>2276</v>
      </c>
      <c r="AQ150" s="22">
        <v>11.891872710833006</v>
      </c>
      <c r="AR150" s="21">
        <v>36.410384703190147</v>
      </c>
      <c r="AS150">
        <v>10.875331564986745</v>
      </c>
      <c r="AT150">
        <v>-11.891872710833006</v>
      </c>
      <c r="AU150">
        <v>-36.410384703190147</v>
      </c>
      <c r="AV150" t="s">
        <v>3526</v>
      </c>
    </row>
    <row r="151" spans="1:48" x14ac:dyDescent="0.25">
      <c r="A151" s="14">
        <v>1.5399999999999965E-9</v>
      </c>
      <c r="B151" t="s">
        <v>1448</v>
      </c>
      <c r="C151" s="4">
        <v>4</v>
      </c>
      <c r="D151" s="4">
        <v>0</v>
      </c>
      <c r="E151" s="4">
        <v>3</v>
      </c>
      <c r="F151" s="4">
        <v>7</v>
      </c>
      <c r="G151" s="4">
        <v>810</v>
      </c>
      <c r="H151" s="4">
        <v>687</v>
      </c>
      <c r="I151" s="34">
        <v>5063.8375800770173</v>
      </c>
      <c r="J151" s="35">
        <v>10.327255235031494</v>
      </c>
      <c r="K151" s="35">
        <v>9.6903871923266802</v>
      </c>
      <c r="L151" s="35" t="s">
        <v>2161</v>
      </c>
      <c r="M151" s="35" t="s">
        <v>2161</v>
      </c>
      <c r="N151" s="4">
        <v>70.894999999999996</v>
      </c>
      <c r="O151" s="4">
        <v>6.0984735109248556</v>
      </c>
      <c r="P151" s="35">
        <v>2.9112081513828238</v>
      </c>
      <c r="Q151" s="36" t="str">
        <f t="shared" si="50"/>
        <v xml:space="preserve"> </v>
      </c>
      <c r="R151" s="36" t="str">
        <f t="shared" si="51"/>
        <v xml:space="preserve"> </v>
      </c>
      <c r="S151" s="37">
        <f t="shared" si="52"/>
        <v>0.17903930285004374</v>
      </c>
      <c r="T151" s="37" t="str">
        <f t="shared" si="53"/>
        <v/>
      </c>
      <c r="U151" s="37" t="str">
        <f t="shared" si="54"/>
        <v/>
      </c>
      <c r="V151" s="37">
        <f t="shared" si="55"/>
        <v>-0.38726026272131508</v>
      </c>
      <c r="W151" s="37" t="str">
        <f t="shared" si="56"/>
        <v xml:space="preserve"> </v>
      </c>
      <c r="X151" s="37" t="str">
        <f t="shared" si="57"/>
        <v xml:space="preserve"> </v>
      </c>
      <c r="Y151" s="1" t="str">
        <f t="shared" ref="Y151:Y214" si="65">IF(ISERROR((RANK(U151,U$7:U$184,0)))=TRUE," ",((RANK(U151,U$7:U$184,0))))</f>
        <v xml:space="preserve"> </v>
      </c>
      <c r="Z151" s="1">
        <f t="shared" si="58"/>
        <v>20</v>
      </c>
      <c r="AA151" s="1" t="str">
        <f t="shared" ref="AA151:AA214" si="66">IF(ISERROR((RANK(W151,W$7:W$184,0)))=TRUE," ",((RANK(W151,W$7:W$184,0))))</f>
        <v xml:space="preserve"> </v>
      </c>
      <c r="AB151" s="1" t="str">
        <f t="shared" si="59"/>
        <v xml:space="preserve"> </v>
      </c>
      <c r="AC151" s="1">
        <f t="shared" si="49"/>
        <v>49</v>
      </c>
      <c r="AD151" s="1" t="str">
        <f t="shared" si="60"/>
        <v xml:space="preserve"> </v>
      </c>
      <c r="AE151" s="1" t="str">
        <f t="shared" si="46"/>
        <v xml:space="preserve"> </v>
      </c>
      <c r="AF151" s="1" t="str">
        <f t="shared" si="46"/>
        <v xml:space="preserve"> </v>
      </c>
      <c r="AG151" s="38" t="str">
        <f t="shared" si="61"/>
        <v xml:space="preserve"> </v>
      </c>
      <c r="AH151" s="38" t="str">
        <f t="shared" si="62"/>
        <v xml:space="preserve"> </v>
      </c>
      <c r="AI151" s="1" t="str">
        <f t="shared" si="48"/>
        <v xml:space="preserve"> </v>
      </c>
      <c r="AJ151" s="1" t="str">
        <f t="shared" si="48"/>
        <v xml:space="preserve"> </v>
      </c>
      <c r="AK151" s="25" t="str">
        <f t="shared" si="63"/>
        <v xml:space="preserve"> </v>
      </c>
      <c r="AL151" s="25" t="str">
        <f t="shared" si="64"/>
        <v xml:space="preserve"> </v>
      </c>
      <c r="AM151" s="1" t="str">
        <f t="shared" si="47"/>
        <v xml:space="preserve"> </v>
      </c>
      <c r="AN151" s="1" t="str">
        <f t="shared" si="47"/>
        <v xml:space="preserve"> </v>
      </c>
      <c r="AO151" t="s">
        <v>1448</v>
      </c>
      <c r="AP151" t="s">
        <v>2167</v>
      </c>
      <c r="AQ151" s="22">
        <v>38.726026272131506</v>
      </c>
      <c r="AR151" s="21" t="e">
        <v>#VALUE!</v>
      </c>
      <c r="AS151">
        <v>17.903930131004376</v>
      </c>
      <c r="AT151">
        <v>-38.726026272131506</v>
      </c>
      <c r="AU151" t="e">
        <v>#VALUE!</v>
      </c>
      <c r="AV151" t="s">
        <v>3527</v>
      </c>
    </row>
    <row r="152" spans="1:48" x14ac:dyDescent="0.25">
      <c r="A152" s="14">
        <v>1.5499999999999965E-9</v>
      </c>
      <c r="B152" t="s">
        <v>1449</v>
      </c>
      <c r="C152" s="4">
        <v>7</v>
      </c>
      <c r="D152" s="4">
        <v>0</v>
      </c>
      <c r="E152" s="4">
        <v>8</v>
      </c>
      <c r="F152" s="4">
        <v>15</v>
      </c>
      <c r="G152" s="4">
        <v>800</v>
      </c>
      <c r="H152" s="4">
        <v>759.2</v>
      </c>
      <c r="I152" s="34">
        <v>11195.053217557108</v>
      </c>
      <c r="J152" s="35">
        <v>29.713122774059723</v>
      </c>
      <c r="K152" s="35">
        <v>15.39428594602267</v>
      </c>
      <c r="L152" s="35">
        <v>10.778925673873129</v>
      </c>
      <c r="M152" s="35">
        <v>8.8565877979068617</v>
      </c>
      <c r="N152" s="4">
        <v>49.317</v>
      </c>
      <c r="O152" s="4">
        <v>72.376791331702208</v>
      </c>
      <c r="P152" s="35">
        <v>1.1854583772391991</v>
      </c>
      <c r="Q152" s="36" t="str">
        <f t="shared" si="50"/>
        <v xml:space="preserve"> </v>
      </c>
      <c r="R152" s="36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>
        <f t="shared" si="57"/>
        <v>-0.10934030425034846</v>
      </c>
      <c r="Y152" s="1" t="str">
        <f t="shared" si="65"/>
        <v xml:space="preserve"> </v>
      </c>
      <c r="Z152" s="1" t="str">
        <f t="shared" si="58"/>
        <v xml:space="preserve"> </v>
      </c>
      <c r="AA152" s="1" t="str">
        <f t="shared" si="66"/>
        <v xml:space="preserve"> </v>
      </c>
      <c r="AB152" s="1">
        <f t="shared" si="59"/>
        <v>79</v>
      </c>
      <c r="AC152" s="1" t="str">
        <f t="shared" si="49"/>
        <v xml:space="preserve"> </v>
      </c>
      <c r="AD152" s="1" t="str">
        <f t="shared" si="60"/>
        <v xml:space="preserve"> </v>
      </c>
      <c r="AE152" s="1" t="str">
        <f t="shared" si="46"/>
        <v xml:space="preserve"> </v>
      </c>
      <c r="AF152" s="1" t="str">
        <f t="shared" si="46"/>
        <v xml:space="preserve"> </v>
      </c>
      <c r="AG152" s="38" t="str">
        <f t="shared" si="61"/>
        <v xml:space="preserve"> </v>
      </c>
      <c r="AH152" s="38" t="str">
        <f t="shared" si="62"/>
        <v xml:space="preserve"> </v>
      </c>
      <c r="AI152" s="1" t="str">
        <f t="shared" si="48"/>
        <v xml:space="preserve"> </v>
      </c>
      <c r="AJ152" s="1" t="str">
        <f t="shared" si="48"/>
        <v xml:space="preserve"> </v>
      </c>
      <c r="AK152" s="25" t="str">
        <f t="shared" si="63"/>
        <v xml:space="preserve"> </v>
      </c>
      <c r="AL152" s="25" t="str">
        <f t="shared" si="64"/>
        <v xml:space="preserve"> </v>
      </c>
      <c r="AM152" s="1" t="str">
        <f t="shared" si="47"/>
        <v xml:space="preserve"> </v>
      </c>
      <c r="AN152" s="1" t="str">
        <f t="shared" si="47"/>
        <v xml:space="preserve"> </v>
      </c>
      <c r="AO152" t="s">
        <v>1449</v>
      </c>
      <c r="AP152" t="s">
        <v>2349</v>
      </c>
      <c r="AQ152" s="22">
        <v>-76.294771727418649</v>
      </c>
      <c r="AR152" s="21">
        <v>10.934030425034846</v>
      </c>
      <c r="AS152">
        <v>5.3740779768177038</v>
      </c>
      <c r="AT152">
        <v>76.294771727418649</v>
      </c>
      <c r="AU152">
        <v>-10.934030425034846</v>
      </c>
      <c r="AV152" t="s">
        <v>3528</v>
      </c>
    </row>
    <row r="153" spans="1:48" x14ac:dyDescent="0.25">
      <c r="A153" s="14">
        <v>1.5599999999999965E-9</v>
      </c>
      <c r="B153" t="s">
        <v>1450</v>
      </c>
      <c r="C153" s="4">
        <v>4</v>
      </c>
      <c r="D153" s="4">
        <v>1</v>
      </c>
      <c r="E153" s="4">
        <v>7</v>
      </c>
      <c r="F153" s="4">
        <v>12</v>
      </c>
      <c r="G153" s="4">
        <v>2260</v>
      </c>
      <c r="H153" s="4">
        <v>2219</v>
      </c>
      <c r="I153" s="34">
        <v>2611.5156231827791</v>
      </c>
      <c r="J153" s="35">
        <v>12.895539735580414</v>
      </c>
      <c r="K153" s="35">
        <v>16.317256289019124</v>
      </c>
      <c r="L153" s="35">
        <v>7.2596649064476173</v>
      </c>
      <c r="M153" s="35">
        <v>9.3548956189356076</v>
      </c>
      <c r="N153" s="4">
        <v>135.99100000000001</v>
      </c>
      <c r="O153" s="4">
        <v>-34.474800038546775</v>
      </c>
      <c r="P153" s="35">
        <v>1.1216313654799459</v>
      </c>
      <c r="Q153" s="36" t="str">
        <f t="shared" si="50"/>
        <v xml:space="preserve"> </v>
      </c>
      <c r="R153" s="36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>
        <f t="shared" si="55"/>
        <v>-0.23487805328534728</v>
      </c>
      <c r="W153" s="37" t="str">
        <f t="shared" si="56"/>
        <v/>
      </c>
      <c r="X153" s="37">
        <f t="shared" si="57"/>
        <v>-0.40013586395779399</v>
      </c>
      <c r="Y153" s="1" t="str">
        <f t="shared" si="65"/>
        <v xml:space="preserve"> </v>
      </c>
      <c r="Z153" s="1">
        <f t="shared" si="58"/>
        <v>41</v>
      </c>
      <c r="AA153" s="1" t="str">
        <f t="shared" si="66"/>
        <v xml:space="preserve"> </v>
      </c>
      <c r="AB153" s="1">
        <f t="shared" si="59"/>
        <v>30</v>
      </c>
      <c r="AC153" s="1" t="str">
        <f t="shared" si="49"/>
        <v xml:space="preserve"> </v>
      </c>
      <c r="AD153" s="1" t="str">
        <f t="shared" si="60"/>
        <v xml:space="preserve"> </v>
      </c>
      <c r="AE153" s="1" t="str">
        <f t="shared" si="46"/>
        <v xml:space="preserve"> </v>
      </c>
      <c r="AF153" s="1" t="str">
        <f t="shared" si="46"/>
        <v xml:space="preserve"> </v>
      </c>
      <c r="AG153" s="38" t="str">
        <f t="shared" si="61"/>
        <v xml:space="preserve"> </v>
      </c>
      <c r="AH153" s="38" t="str">
        <f t="shared" si="62"/>
        <v xml:space="preserve"> </v>
      </c>
      <c r="AI153" s="1" t="str">
        <f t="shared" si="48"/>
        <v xml:space="preserve"> </v>
      </c>
      <c r="AJ153" s="1" t="str">
        <f t="shared" si="48"/>
        <v xml:space="preserve"> </v>
      </c>
      <c r="AK153" s="25" t="str">
        <f t="shared" si="63"/>
        <v xml:space="preserve"> </v>
      </c>
      <c r="AL153" s="25" t="str">
        <f t="shared" si="64"/>
        <v xml:space="preserve"> </v>
      </c>
      <c r="AM153" s="1" t="str">
        <f t="shared" si="47"/>
        <v xml:space="preserve"> </v>
      </c>
      <c r="AN153" s="1" t="str">
        <f t="shared" si="47"/>
        <v xml:space="preserve"> </v>
      </c>
      <c r="AO153" t="s">
        <v>1450</v>
      </c>
      <c r="AP153" t="s">
        <v>2387</v>
      </c>
      <c r="AQ153" s="22">
        <v>23.487805328534726</v>
      </c>
      <c r="AR153" s="21">
        <v>40.013586395779399</v>
      </c>
      <c r="AS153">
        <v>1.8476791347453725</v>
      </c>
      <c r="AT153">
        <v>-23.487805328534726</v>
      </c>
      <c r="AU153">
        <v>-40.013586395779399</v>
      </c>
      <c r="AV153" t="s">
        <v>3529</v>
      </c>
    </row>
    <row r="154" spans="1:48" x14ac:dyDescent="0.25">
      <c r="A154" s="14">
        <v>1.5699999999999964E-9</v>
      </c>
      <c r="B154" t="s">
        <v>1451</v>
      </c>
      <c r="C154" s="4">
        <v>10</v>
      </c>
      <c r="D154" s="4">
        <v>1</v>
      </c>
      <c r="E154" s="4">
        <v>6</v>
      </c>
      <c r="F154" s="4">
        <v>17</v>
      </c>
      <c r="G154" s="4">
        <v>6500</v>
      </c>
      <c r="H154" s="4">
        <v>5510</v>
      </c>
      <c r="I154" s="34">
        <v>13588.23891380697</v>
      </c>
      <c r="J154" s="35">
        <v>15.838703928343518</v>
      </c>
      <c r="K154" s="35">
        <v>17.90280498939153</v>
      </c>
      <c r="L154" s="35">
        <v>6.4299452107816641</v>
      </c>
      <c r="M154" s="35">
        <v>6.3751480464485404</v>
      </c>
      <c r="N154" s="4">
        <v>307.77300000000002</v>
      </c>
      <c r="O154" s="4">
        <v>-44.762374816037905</v>
      </c>
      <c r="P154" s="35">
        <v>1.4519056261343013</v>
      </c>
      <c r="Q154" s="36" t="str">
        <f t="shared" si="50"/>
        <v xml:space="preserve"> </v>
      </c>
      <c r="R154" s="36" t="str">
        <f t="shared" si="51"/>
        <v xml:space="preserve"> </v>
      </c>
      <c r="S154" s="37">
        <f t="shared" si="52"/>
        <v>0.17967332280411971</v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>
        <f t="shared" si="57"/>
        <v>-0.46869537666420191</v>
      </c>
      <c r="Y154" s="1" t="str">
        <f t="shared" si="65"/>
        <v xml:space="preserve"> </v>
      </c>
      <c r="Z154" s="1" t="str">
        <f t="shared" si="58"/>
        <v xml:space="preserve"> </v>
      </c>
      <c r="AA154" s="1" t="str">
        <f t="shared" si="66"/>
        <v xml:space="preserve"> </v>
      </c>
      <c r="AB154" s="1">
        <f t="shared" si="59"/>
        <v>22</v>
      </c>
      <c r="AC154" s="1">
        <f t="shared" si="49"/>
        <v>48</v>
      </c>
      <c r="AD154" s="1" t="str">
        <f t="shared" si="60"/>
        <v xml:space="preserve"> </v>
      </c>
      <c r="AE154" s="1" t="str">
        <f t="shared" si="46"/>
        <v xml:space="preserve"> </v>
      </c>
      <c r="AF154" s="1" t="str">
        <f t="shared" si="46"/>
        <v xml:space="preserve"> </v>
      </c>
      <c r="AG154" s="38" t="str">
        <f t="shared" si="61"/>
        <v xml:space="preserve"> </v>
      </c>
      <c r="AH154" s="38" t="str">
        <f t="shared" si="62"/>
        <v xml:space="preserve"> </v>
      </c>
      <c r="AI154" s="1" t="str">
        <f t="shared" si="48"/>
        <v xml:space="preserve"> </v>
      </c>
      <c r="AJ154" s="1" t="str">
        <f t="shared" si="48"/>
        <v xml:space="preserve"> </v>
      </c>
      <c r="AK154" s="25" t="str">
        <f t="shared" si="63"/>
        <v xml:space="preserve"> </v>
      </c>
      <c r="AL154" s="25" t="str">
        <f t="shared" si="64"/>
        <v xml:space="preserve"> </v>
      </c>
      <c r="AM154" s="1" t="str">
        <f t="shared" si="47"/>
        <v xml:space="preserve"> </v>
      </c>
      <c r="AN154" s="1" t="str">
        <f t="shared" si="47"/>
        <v xml:space="preserve"> </v>
      </c>
      <c r="AO154" t="s">
        <v>1451</v>
      </c>
      <c r="AP154" t="s">
        <v>2189</v>
      </c>
      <c r="AQ154" s="22">
        <v>6.0253371973672749</v>
      </c>
      <c r="AR154" s="21">
        <v>46.869537666420193</v>
      </c>
      <c r="AS154">
        <v>17.967332123411971</v>
      </c>
      <c r="AT154">
        <v>-6.0253371973672749</v>
      </c>
      <c r="AU154">
        <v>-46.869537666420193</v>
      </c>
      <c r="AV154" t="s">
        <v>3530</v>
      </c>
    </row>
    <row r="155" spans="1:48" x14ac:dyDescent="0.25">
      <c r="A155" s="14">
        <v>1.5799999999999964E-9</v>
      </c>
      <c r="B155" t="s">
        <v>1452</v>
      </c>
      <c r="C155" s="4">
        <v>4</v>
      </c>
      <c r="D155" s="4">
        <v>0</v>
      </c>
      <c r="E155" s="4">
        <v>5</v>
      </c>
      <c r="F155" s="4">
        <v>9</v>
      </c>
      <c r="G155" s="4">
        <v>3500</v>
      </c>
      <c r="H155" s="4">
        <v>3135</v>
      </c>
      <c r="I155" s="34">
        <v>3482.5441527528587</v>
      </c>
      <c r="J155" s="35">
        <v>14.525657361288079</v>
      </c>
      <c r="K155" s="35">
        <v>12.236581719678842</v>
      </c>
      <c r="L155" s="35">
        <v>5.359275766720117</v>
      </c>
      <c r="M155" s="35">
        <v>4.7420399955312256</v>
      </c>
      <c r="N155" s="4">
        <v>256.19900000000001</v>
      </c>
      <c r="O155" s="4">
        <v>17.275016021239587</v>
      </c>
      <c r="P155" s="35">
        <v>1.8819776714513556</v>
      </c>
      <c r="Q155" s="36" t="str">
        <f t="shared" si="50"/>
        <v xml:space="preserve"> </v>
      </c>
      <c r="R155" s="36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/>
      </c>
      <c r="V155" s="37">
        <f t="shared" si="55"/>
        <v>-0.13815943609447257</v>
      </c>
      <c r="W155" s="37" t="str">
        <f t="shared" si="56"/>
        <v/>
      </c>
      <c r="X155" s="37">
        <f t="shared" si="57"/>
        <v>-0.55716450152399455</v>
      </c>
      <c r="Y155" s="1" t="str">
        <f t="shared" si="65"/>
        <v xml:space="preserve"> </v>
      </c>
      <c r="Z155" s="1">
        <f t="shared" si="58"/>
        <v>52</v>
      </c>
      <c r="AA155" s="1" t="str">
        <f t="shared" si="66"/>
        <v xml:space="preserve"> </v>
      </c>
      <c r="AB155" s="1">
        <f t="shared" si="59"/>
        <v>15</v>
      </c>
      <c r="AC155" s="1" t="str">
        <f t="shared" si="49"/>
        <v xml:space="preserve"> </v>
      </c>
      <c r="AD155" s="1" t="str">
        <f t="shared" si="60"/>
        <v xml:space="preserve"> </v>
      </c>
      <c r="AE155" s="1" t="str">
        <f t="shared" si="46"/>
        <v xml:space="preserve"> </v>
      </c>
      <c r="AF155" s="1" t="str">
        <f t="shared" si="46"/>
        <v xml:space="preserve"> </v>
      </c>
      <c r="AG155" s="38" t="str">
        <f t="shared" si="61"/>
        <v xml:space="preserve"> </v>
      </c>
      <c r="AH155" s="38" t="str">
        <f t="shared" si="62"/>
        <v xml:space="preserve"> </v>
      </c>
      <c r="AI155" s="1" t="str">
        <f t="shared" si="48"/>
        <v xml:space="preserve"> </v>
      </c>
      <c r="AJ155" s="1" t="str">
        <f t="shared" si="48"/>
        <v xml:space="preserve"> </v>
      </c>
      <c r="AK155" s="25" t="str">
        <f t="shared" si="63"/>
        <v xml:space="preserve"> </v>
      </c>
      <c r="AL155" s="25" t="str">
        <f t="shared" si="64"/>
        <v xml:space="preserve"> </v>
      </c>
      <c r="AM155" s="1" t="str">
        <f t="shared" si="47"/>
        <v xml:space="preserve"> </v>
      </c>
      <c r="AN155" s="1" t="str">
        <f t="shared" si="47"/>
        <v xml:space="preserve"> </v>
      </c>
      <c r="AO155" t="s">
        <v>1452</v>
      </c>
      <c r="AP155" t="s">
        <v>2431</v>
      </c>
      <c r="AQ155" s="22">
        <v>13.815943609447256</v>
      </c>
      <c r="AR155" s="21">
        <v>55.716450152399453</v>
      </c>
      <c r="AS155">
        <v>11.642743221690587</v>
      </c>
      <c r="AT155">
        <v>-13.815943609447256</v>
      </c>
      <c r="AU155">
        <v>-55.716450152399453</v>
      </c>
      <c r="AV155" t="s">
        <v>3531</v>
      </c>
    </row>
    <row r="156" spans="1:48" x14ac:dyDescent="0.25">
      <c r="A156" s="14">
        <v>1.5899999999999964E-9</v>
      </c>
      <c r="B156" t="s">
        <v>1453</v>
      </c>
      <c r="C156" s="4">
        <v>4</v>
      </c>
      <c r="D156" s="4">
        <v>2</v>
      </c>
      <c r="E156" s="4">
        <v>9</v>
      </c>
      <c r="F156" s="4">
        <v>15</v>
      </c>
      <c r="G156" s="4">
        <v>600</v>
      </c>
      <c r="H156" s="4">
        <v>637</v>
      </c>
      <c r="I156" s="34">
        <v>2894.0454124673279</v>
      </c>
      <c r="J156" s="35" t="s">
        <v>2161</v>
      </c>
      <c r="K156" s="35">
        <v>16.072870407751314</v>
      </c>
      <c r="L156" s="35">
        <v>11.362603210798287</v>
      </c>
      <c r="M156" s="35">
        <v>6.0611027731183116</v>
      </c>
      <c r="N156" s="4">
        <v>39.631999999999998</v>
      </c>
      <c r="O156" s="4" t="s">
        <v>119</v>
      </c>
      <c r="P156" s="35">
        <v>3.9246467817896389</v>
      </c>
      <c r="Q156" s="36" t="str">
        <f t="shared" si="50"/>
        <v xml:space="preserve"> </v>
      </c>
      <c r="R156" s="3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 xml:space="preserve"> </v>
      </c>
      <c r="V156" s="37" t="str">
        <f t="shared" si="55"/>
        <v xml:space="preserve"> </v>
      </c>
      <c r="W156" s="37" t="str">
        <f t="shared" si="56"/>
        <v/>
      </c>
      <c r="X156" s="37" t="str">
        <f t="shared" si="57"/>
        <v/>
      </c>
      <c r="Y156" s="1" t="str">
        <f t="shared" si="65"/>
        <v xml:space="preserve"> </v>
      </c>
      <c r="Z156" s="1" t="str">
        <f t="shared" si="58"/>
        <v xml:space="preserve"> </v>
      </c>
      <c r="AA156" s="1" t="str">
        <f t="shared" si="66"/>
        <v xml:space="preserve"> </v>
      </c>
      <c r="AB156" s="1" t="str">
        <f t="shared" si="59"/>
        <v xml:space="preserve"> </v>
      </c>
      <c r="AC156" s="1" t="str">
        <f t="shared" si="49"/>
        <v xml:space="preserve"> </v>
      </c>
      <c r="AD156" s="1" t="str">
        <f t="shared" si="60"/>
        <v xml:space="preserve"> </v>
      </c>
      <c r="AE156" s="1" t="str">
        <f t="shared" si="46"/>
        <v xml:space="preserve"> </v>
      </c>
      <c r="AF156" s="1" t="str">
        <f t="shared" si="46"/>
        <v xml:space="preserve"> </v>
      </c>
      <c r="AG156" s="38">
        <f t="shared" si="61"/>
        <v>3.924646783379639</v>
      </c>
      <c r="AH156" s="38" t="str">
        <f t="shared" si="62"/>
        <v xml:space="preserve"> </v>
      </c>
      <c r="AI156" s="1">
        <f t="shared" si="48"/>
        <v>20</v>
      </c>
      <c r="AJ156" s="1" t="str">
        <f t="shared" si="48"/>
        <v xml:space="preserve"> </v>
      </c>
      <c r="AK156" s="25" t="str">
        <f t="shared" si="63"/>
        <v xml:space="preserve"> </v>
      </c>
      <c r="AL156" s="25" t="str">
        <f t="shared" si="64"/>
        <v xml:space="preserve"> </v>
      </c>
      <c r="AM156" s="1" t="str">
        <f t="shared" si="47"/>
        <v xml:space="preserve"> </v>
      </c>
      <c r="AN156" s="1" t="str">
        <f t="shared" si="47"/>
        <v xml:space="preserve"> </v>
      </c>
      <c r="AO156" t="s">
        <v>1453</v>
      </c>
      <c r="AP156" t="s">
        <v>2311</v>
      </c>
      <c r="AQ156" s="22" t="e">
        <v>#VALUE!</v>
      </c>
      <c r="AR156" s="21">
        <v>6.1111188178628701</v>
      </c>
      <c r="AS156">
        <v>-5.8084772370486704</v>
      </c>
      <c r="AT156" t="e">
        <v>#VALUE!</v>
      </c>
      <c r="AU156">
        <v>-6.1111188178628701</v>
      </c>
      <c r="AV156" t="s">
        <v>3532</v>
      </c>
    </row>
    <row r="157" spans="1:48" x14ac:dyDescent="0.25">
      <c r="A157" s="14">
        <v>1.5999999999999963E-9</v>
      </c>
      <c r="B157" t="s">
        <v>1454</v>
      </c>
      <c r="C157" s="4">
        <v>9</v>
      </c>
      <c r="D157" s="4">
        <v>1</v>
      </c>
      <c r="E157" s="4">
        <v>4</v>
      </c>
      <c r="F157" s="4">
        <v>14</v>
      </c>
      <c r="G157" s="4">
        <v>770</v>
      </c>
      <c r="H157" s="4">
        <v>718</v>
      </c>
      <c r="I157" s="34">
        <v>4671.3543219736839</v>
      </c>
      <c r="J157" s="35">
        <v>29.102995419723563</v>
      </c>
      <c r="K157" s="35">
        <v>14.266128872022094</v>
      </c>
      <c r="L157" s="35">
        <v>22.829269532292287</v>
      </c>
      <c r="M157" s="35">
        <v>15.330870244118875</v>
      </c>
      <c r="N157" s="4">
        <v>50.329000000000001</v>
      </c>
      <c r="O157" s="4">
        <v>67.039495519415865</v>
      </c>
      <c r="P157" s="35">
        <v>2.2284122562674096</v>
      </c>
      <c r="Q157" s="36" t="str">
        <f t="shared" si="50"/>
        <v xml:space="preserve"> </v>
      </c>
      <c r="R157" s="36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s="1" t="str">
        <f t="shared" si="65"/>
        <v xml:space="preserve"> </v>
      </c>
      <c r="Z157" s="1" t="str">
        <f t="shared" si="58"/>
        <v xml:space="preserve"> </v>
      </c>
      <c r="AA157" s="1" t="str">
        <f t="shared" si="66"/>
        <v xml:space="preserve"> </v>
      </c>
      <c r="AB157" s="1" t="str">
        <f t="shared" si="59"/>
        <v xml:space="preserve"> </v>
      </c>
      <c r="AC157" s="1" t="str">
        <f t="shared" si="49"/>
        <v xml:space="preserve"> </v>
      </c>
      <c r="AD157" s="1" t="str">
        <f t="shared" si="60"/>
        <v xml:space="preserve"> </v>
      </c>
      <c r="AE157" s="1" t="str">
        <f t="shared" si="46"/>
        <v xml:space="preserve"> </v>
      </c>
      <c r="AF157" s="1" t="str">
        <f t="shared" si="46"/>
        <v xml:space="preserve"> </v>
      </c>
      <c r="AG157" s="38" t="str">
        <f t="shared" si="61"/>
        <v xml:space="preserve"> </v>
      </c>
      <c r="AH157" s="38" t="str">
        <f t="shared" si="62"/>
        <v xml:space="preserve"> </v>
      </c>
      <c r="AI157" s="1" t="str">
        <f t="shared" si="48"/>
        <v xml:space="preserve"> </v>
      </c>
      <c r="AJ157" s="1" t="str">
        <f t="shared" si="48"/>
        <v xml:space="preserve"> </v>
      </c>
      <c r="AK157" s="25" t="str">
        <f t="shared" si="63"/>
        <v xml:space="preserve"> </v>
      </c>
      <c r="AL157" s="25" t="str">
        <f t="shared" si="64"/>
        <v xml:space="preserve"> </v>
      </c>
      <c r="AM157" s="1" t="str">
        <f t="shared" si="47"/>
        <v xml:space="preserve"> </v>
      </c>
      <c r="AN157" s="1" t="str">
        <f t="shared" si="47"/>
        <v xml:space="preserve"> </v>
      </c>
      <c r="AO157" t="s">
        <v>1454</v>
      </c>
      <c r="AP157" t="s">
        <v>3113</v>
      </c>
      <c r="AQ157" s="22">
        <v>-72.674746209560539</v>
      </c>
      <c r="AR157" s="21">
        <v>-88.637633016649772</v>
      </c>
      <c r="AS157">
        <v>7.2423398328690824</v>
      </c>
      <c r="AT157">
        <v>72.674746209560539</v>
      </c>
      <c r="AU157">
        <v>88.637633016649772</v>
      </c>
      <c r="AV157" t="s">
        <v>3533</v>
      </c>
    </row>
    <row r="158" spans="1:48" x14ac:dyDescent="0.25">
      <c r="A158" s="14">
        <v>1.6099999999999963E-9</v>
      </c>
      <c r="B158" t="s">
        <v>1455</v>
      </c>
      <c r="C158" s="4">
        <v>6</v>
      </c>
      <c r="D158" s="4">
        <v>2</v>
      </c>
      <c r="E158" s="4">
        <v>5</v>
      </c>
      <c r="F158" s="4">
        <v>13</v>
      </c>
      <c r="G158" s="4">
        <v>7150</v>
      </c>
      <c r="H158" s="4">
        <v>6676</v>
      </c>
      <c r="I158" s="34">
        <v>11545.093357253849</v>
      </c>
      <c r="J158" s="35" t="s">
        <v>2161</v>
      </c>
      <c r="K158" s="35" t="s">
        <v>2161</v>
      </c>
      <c r="L158" s="35" t="s">
        <v>2161</v>
      </c>
      <c r="M158" s="35">
        <v>15.788184529110621</v>
      </c>
      <c r="N158" s="4">
        <v>-38.383000000000003</v>
      </c>
      <c r="O158" s="4">
        <v>96.853104426462025</v>
      </c>
      <c r="P158" s="35">
        <v>1.4979029358897544</v>
      </c>
      <c r="Q158" s="36" t="str">
        <f t="shared" si="50"/>
        <v xml:space="preserve"> </v>
      </c>
      <c r="R158" s="36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 xml:space="preserve"> </v>
      </c>
      <c r="V158" s="37" t="str">
        <f t="shared" si="55"/>
        <v xml:space="preserve"> </v>
      </c>
      <c r="W158" s="37" t="str">
        <f t="shared" si="56"/>
        <v xml:space="preserve"> </v>
      </c>
      <c r="X158" s="37" t="str">
        <f t="shared" si="57"/>
        <v xml:space="preserve"> </v>
      </c>
      <c r="Y158" s="1" t="str">
        <f t="shared" si="65"/>
        <v xml:space="preserve"> </v>
      </c>
      <c r="Z158" s="1" t="str">
        <f t="shared" si="58"/>
        <v xml:space="preserve"> </v>
      </c>
      <c r="AA158" s="1" t="str">
        <f t="shared" si="66"/>
        <v xml:space="preserve"> </v>
      </c>
      <c r="AB158" s="1" t="str">
        <f t="shared" si="59"/>
        <v xml:space="preserve"> </v>
      </c>
      <c r="AC158" s="1" t="str">
        <f t="shared" si="49"/>
        <v xml:space="preserve"> </v>
      </c>
      <c r="AD158" s="1" t="str">
        <f t="shared" si="60"/>
        <v xml:space="preserve"> </v>
      </c>
      <c r="AE158" s="1" t="str">
        <f t="shared" si="46"/>
        <v xml:space="preserve"> </v>
      </c>
      <c r="AF158" s="1" t="str">
        <f t="shared" si="46"/>
        <v xml:space="preserve"> </v>
      </c>
      <c r="AG158" s="38" t="str">
        <f t="shared" si="61"/>
        <v xml:space="preserve"> </v>
      </c>
      <c r="AH158" s="38" t="str">
        <f t="shared" si="62"/>
        <v xml:space="preserve"> </v>
      </c>
      <c r="AI158" s="1" t="str">
        <f t="shared" si="48"/>
        <v xml:space="preserve"> </v>
      </c>
      <c r="AJ158" s="1" t="str">
        <f t="shared" si="48"/>
        <v xml:space="preserve"> </v>
      </c>
      <c r="AK158" s="25">
        <f t="shared" si="63"/>
        <v>96.853104428072029</v>
      </c>
      <c r="AL158" s="25" t="str">
        <f t="shared" si="64"/>
        <v xml:space="preserve"> </v>
      </c>
      <c r="AM158" s="1">
        <f t="shared" si="47"/>
        <v>2</v>
      </c>
      <c r="AN158" s="1" t="str">
        <f t="shared" si="47"/>
        <v xml:space="preserve"> </v>
      </c>
      <c r="AO158" t="s">
        <v>1455</v>
      </c>
      <c r="AP158" t="s">
        <v>3465</v>
      </c>
      <c r="AQ158" s="22" t="e">
        <v>#VALUE!</v>
      </c>
      <c r="AR158" s="21" t="e">
        <v>#VALUE!</v>
      </c>
      <c r="AS158">
        <v>7.1000599161174405</v>
      </c>
      <c r="AT158" t="e">
        <v>#VALUE!</v>
      </c>
      <c r="AU158" t="e">
        <v>#VALUE!</v>
      </c>
      <c r="AV158" t="s">
        <v>3534</v>
      </c>
    </row>
    <row r="159" spans="1:48" x14ac:dyDescent="0.25">
      <c r="A159" s="14">
        <v>1.6199999999999963E-9</v>
      </c>
      <c r="B159" t="s">
        <v>1456</v>
      </c>
      <c r="C159" s="4">
        <v>0</v>
      </c>
      <c r="D159" s="4">
        <v>1</v>
      </c>
      <c r="E159" s="4">
        <v>3</v>
      </c>
      <c r="F159" s="4">
        <v>4</v>
      </c>
      <c r="G159" s="4">
        <v>1200</v>
      </c>
      <c r="H159" s="4">
        <v>1340</v>
      </c>
      <c r="I159" s="34">
        <v>2152.9076812547955</v>
      </c>
      <c r="J159" s="35" t="s">
        <v>2161</v>
      </c>
      <c r="K159" s="35">
        <v>28.68150684931507</v>
      </c>
      <c r="L159" s="35" t="s">
        <v>2161</v>
      </c>
      <c r="M159" s="35">
        <v>10.392773892773894</v>
      </c>
      <c r="N159" s="4">
        <v>46.72</v>
      </c>
      <c r="O159" s="4" t="s">
        <v>119</v>
      </c>
      <c r="P159" s="35">
        <v>1.791044776119403</v>
      </c>
      <c r="Q159" s="36" t="str">
        <f t="shared" si="50"/>
        <v xml:space="preserve"> </v>
      </c>
      <c r="R159" s="36" t="str">
        <f t="shared" si="51"/>
        <v xml:space="preserve"> </v>
      </c>
      <c r="S159" s="37" t="str">
        <f t="shared" si="52"/>
        <v/>
      </c>
      <c r="T159" s="37" t="str">
        <f t="shared" si="53"/>
        <v/>
      </c>
      <c r="U159" s="37" t="str">
        <f t="shared" si="54"/>
        <v xml:space="preserve"> </v>
      </c>
      <c r="V159" s="37" t="str">
        <f t="shared" si="55"/>
        <v xml:space="preserve"> </v>
      </c>
      <c r="W159" s="37" t="str">
        <f t="shared" si="56"/>
        <v xml:space="preserve"> </v>
      </c>
      <c r="X159" s="37" t="str">
        <f t="shared" si="57"/>
        <v xml:space="preserve"> </v>
      </c>
      <c r="Y159" s="1" t="str">
        <f t="shared" si="65"/>
        <v xml:space="preserve"> </v>
      </c>
      <c r="Z159" s="1" t="str">
        <f t="shared" si="58"/>
        <v xml:space="preserve"> </v>
      </c>
      <c r="AA159" s="1" t="str">
        <f t="shared" si="66"/>
        <v xml:space="preserve"> </v>
      </c>
      <c r="AB159" s="1" t="str">
        <f t="shared" si="59"/>
        <v xml:space="preserve"> </v>
      </c>
      <c r="AC159" s="1" t="str">
        <f t="shared" si="49"/>
        <v xml:space="preserve"> </v>
      </c>
      <c r="AD159" s="1" t="str">
        <f t="shared" si="60"/>
        <v xml:space="preserve"> </v>
      </c>
      <c r="AE159" s="1" t="str">
        <f t="shared" si="46"/>
        <v xml:space="preserve"> </v>
      </c>
      <c r="AF159" s="1" t="str">
        <f t="shared" si="46"/>
        <v xml:space="preserve"> </v>
      </c>
      <c r="AG159" s="38" t="str">
        <f t="shared" si="61"/>
        <v xml:space="preserve"> </v>
      </c>
      <c r="AH159" s="38" t="str">
        <f t="shared" si="62"/>
        <v xml:space="preserve"> </v>
      </c>
      <c r="AI159" s="1" t="str">
        <f t="shared" si="48"/>
        <v xml:space="preserve"> </v>
      </c>
      <c r="AJ159" s="1" t="str">
        <f t="shared" si="48"/>
        <v xml:space="preserve"> </v>
      </c>
      <c r="AK159" s="25" t="str">
        <f t="shared" si="63"/>
        <v xml:space="preserve"> </v>
      </c>
      <c r="AL159" s="25" t="str">
        <f t="shared" si="64"/>
        <v xml:space="preserve"> </v>
      </c>
      <c r="AM159" s="1" t="str">
        <f t="shared" si="47"/>
        <v xml:space="preserve"> </v>
      </c>
      <c r="AN159" s="1" t="str">
        <f t="shared" si="47"/>
        <v xml:space="preserve"> </v>
      </c>
      <c r="AO159" t="s">
        <v>1456</v>
      </c>
      <c r="AP159" t="s">
        <v>3315</v>
      </c>
      <c r="AQ159" s="22" t="e">
        <v>#VALUE!</v>
      </c>
      <c r="AR159" s="21" t="e">
        <v>#VALUE!</v>
      </c>
      <c r="AS159">
        <v>-10.447761194029848</v>
      </c>
      <c r="AT159" t="e">
        <v>#VALUE!</v>
      </c>
      <c r="AU159" t="e">
        <v>#VALUE!</v>
      </c>
      <c r="AV159" t="s">
        <v>3535</v>
      </c>
    </row>
    <row r="160" spans="1:48" x14ac:dyDescent="0.25">
      <c r="A160" s="14">
        <v>1.6299999999999962E-9</v>
      </c>
      <c r="B160" t="s">
        <v>1457</v>
      </c>
      <c r="C160" s="4">
        <v>2</v>
      </c>
      <c r="D160" s="4">
        <v>1</v>
      </c>
      <c r="E160" s="4">
        <v>5</v>
      </c>
      <c r="F160" s="4">
        <v>8</v>
      </c>
      <c r="G160" s="4">
        <v>2900</v>
      </c>
      <c r="H160" s="4">
        <v>2787</v>
      </c>
      <c r="I160" s="34">
        <v>2083.5732723726701</v>
      </c>
      <c r="J160" s="35">
        <v>23.875405847632589</v>
      </c>
      <c r="K160" s="35">
        <v>16.151746440182901</v>
      </c>
      <c r="L160" s="35">
        <v>8.0159225389994617</v>
      </c>
      <c r="M160" s="35">
        <v>7.1290993900251163</v>
      </c>
      <c r="N160" s="4">
        <v>172.55100000000002</v>
      </c>
      <c r="O160" s="4">
        <v>21.591853991966754</v>
      </c>
      <c r="P160" s="35">
        <v>1.4608539648367418</v>
      </c>
      <c r="Q160" s="36" t="str">
        <f t="shared" si="50"/>
        <v xml:space="preserve"> </v>
      </c>
      <c r="R160" s="36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-0.33764650153927134</v>
      </c>
      <c r="Y160" s="1" t="str">
        <f t="shared" si="65"/>
        <v xml:space="preserve"> </v>
      </c>
      <c r="Z160" s="1" t="str">
        <f t="shared" si="58"/>
        <v xml:space="preserve"> </v>
      </c>
      <c r="AA160" s="1" t="str">
        <f t="shared" si="66"/>
        <v xml:space="preserve"> </v>
      </c>
      <c r="AB160" s="1">
        <f t="shared" si="59"/>
        <v>48</v>
      </c>
      <c r="AC160" s="1" t="str">
        <f t="shared" si="49"/>
        <v xml:space="preserve"> </v>
      </c>
      <c r="AD160" s="1" t="str">
        <f t="shared" si="60"/>
        <v xml:space="preserve"> </v>
      </c>
      <c r="AE160" s="1" t="str">
        <f t="shared" si="46"/>
        <v xml:space="preserve"> </v>
      </c>
      <c r="AF160" s="1" t="str">
        <f t="shared" si="46"/>
        <v xml:space="preserve"> </v>
      </c>
      <c r="AG160" s="38" t="str">
        <f t="shared" si="61"/>
        <v xml:space="preserve"> </v>
      </c>
      <c r="AH160" s="38" t="str">
        <f t="shared" si="62"/>
        <v xml:space="preserve"> </v>
      </c>
      <c r="AI160" s="1" t="str">
        <f t="shared" si="48"/>
        <v xml:space="preserve"> </v>
      </c>
      <c r="AJ160" s="1" t="str">
        <f t="shared" si="48"/>
        <v xml:space="preserve"> </v>
      </c>
      <c r="AK160" s="25" t="str">
        <f t="shared" si="63"/>
        <v xml:space="preserve"> </v>
      </c>
      <c r="AL160" s="25" t="str">
        <f t="shared" si="64"/>
        <v xml:space="preserve"> </v>
      </c>
      <c r="AM160" s="1" t="str">
        <f t="shared" si="47"/>
        <v xml:space="preserve"> </v>
      </c>
      <c r="AN160" s="1" t="str">
        <f t="shared" si="47"/>
        <v xml:space="preserve"> </v>
      </c>
      <c r="AO160" t="s">
        <v>1457</v>
      </c>
      <c r="AP160" t="s">
        <v>3108</v>
      </c>
      <c r="AQ160" s="22">
        <v>-41.658258400309165</v>
      </c>
      <c r="AR160" s="21">
        <v>33.764650153927136</v>
      </c>
      <c r="AS160">
        <v>4.054538930749918</v>
      </c>
      <c r="AT160">
        <v>41.658258400309165</v>
      </c>
      <c r="AU160">
        <v>-33.764650153927136</v>
      </c>
      <c r="AV160" t="s">
        <v>3536</v>
      </c>
    </row>
    <row r="161" spans="1:48" x14ac:dyDescent="0.25">
      <c r="A161" s="14">
        <v>1.6399999999999962E-9</v>
      </c>
      <c r="B161" t="s">
        <v>1458</v>
      </c>
      <c r="C161" s="4">
        <v>3</v>
      </c>
      <c r="D161" s="4">
        <v>1</v>
      </c>
      <c r="E161" s="4">
        <v>6</v>
      </c>
      <c r="F161" s="4">
        <v>10</v>
      </c>
      <c r="G161" s="4">
        <v>650</v>
      </c>
      <c r="H161" s="4">
        <v>578</v>
      </c>
      <c r="I161" s="34">
        <v>16892.61744114638</v>
      </c>
      <c r="J161" s="35">
        <v>7.1525801262220021</v>
      </c>
      <c r="K161" s="35">
        <v>7.622112037134718</v>
      </c>
      <c r="L161" s="35" t="s">
        <v>2161</v>
      </c>
      <c r="M161" s="35" t="s">
        <v>2161</v>
      </c>
      <c r="N161" s="4">
        <v>75.832000000000008</v>
      </c>
      <c r="O161" s="4">
        <v>51.331071642386775</v>
      </c>
      <c r="P161" s="35">
        <v>4.8446366782006915</v>
      </c>
      <c r="Q161" s="36" t="str">
        <f t="shared" si="50"/>
        <v xml:space="preserve"> </v>
      </c>
      <c r="R161" s="36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-0.57562101762147</v>
      </c>
      <c r="W161" s="37" t="str">
        <f t="shared" si="56"/>
        <v xml:space="preserve"> </v>
      </c>
      <c r="X161" s="37" t="str">
        <f t="shared" si="57"/>
        <v xml:space="preserve"> </v>
      </c>
      <c r="Y161" s="1" t="str">
        <f t="shared" si="65"/>
        <v xml:space="preserve"> </v>
      </c>
      <c r="Z161" s="1">
        <f t="shared" si="58"/>
        <v>5</v>
      </c>
      <c r="AA161" s="1" t="str">
        <f t="shared" si="66"/>
        <v xml:space="preserve"> </v>
      </c>
      <c r="AB161" s="1" t="str">
        <f t="shared" si="59"/>
        <v xml:space="preserve"> </v>
      </c>
      <c r="AC161" s="1" t="str">
        <f t="shared" si="49"/>
        <v xml:space="preserve"> </v>
      </c>
      <c r="AD161" s="1" t="str">
        <f t="shared" si="60"/>
        <v xml:space="preserve"> </v>
      </c>
      <c r="AE161" s="1" t="str">
        <f t="shared" si="46"/>
        <v xml:space="preserve"> </v>
      </c>
      <c r="AF161" s="1" t="str">
        <f t="shared" si="46"/>
        <v xml:space="preserve"> </v>
      </c>
      <c r="AG161" s="38">
        <f t="shared" si="61"/>
        <v>4.8446366798406917</v>
      </c>
      <c r="AH161" s="38" t="str">
        <f t="shared" si="62"/>
        <v xml:space="preserve"> </v>
      </c>
      <c r="AI161" s="1">
        <f t="shared" si="48"/>
        <v>6</v>
      </c>
      <c r="AJ161" s="1" t="str">
        <f t="shared" si="48"/>
        <v xml:space="preserve"> </v>
      </c>
      <c r="AK161" s="25" t="str">
        <f t="shared" si="63"/>
        <v xml:space="preserve"> </v>
      </c>
      <c r="AL161" s="25" t="str">
        <f t="shared" si="64"/>
        <v xml:space="preserve"> </v>
      </c>
      <c r="AM161" s="1" t="str">
        <f t="shared" si="47"/>
        <v xml:space="preserve"> </v>
      </c>
      <c r="AN161" s="1" t="str">
        <f t="shared" si="47"/>
        <v xml:space="preserve"> </v>
      </c>
      <c r="AO161" t="s">
        <v>1458</v>
      </c>
      <c r="AP161" t="s">
        <v>2246</v>
      </c>
      <c r="AQ161" s="22">
        <v>57.562101762147002</v>
      </c>
      <c r="AR161" s="21" t="e">
        <v>#VALUE!</v>
      </c>
      <c r="AS161">
        <v>12.456747404844283</v>
      </c>
      <c r="AT161">
        <v>-57.562101762147002</v>
      </c>
      <c r="AU161" t="e">
        <v>#VALUE!</v>
      </c>
      <c r="AV161" t="s">
        <v>3537</v>
      </c>
    </row>
    <row r="162" spans="1:48" x14ac:dyDescent="0.25">
      <c r="A162" s="14">
        <v>1.6499999999999962E-9</v>
      </c>
      <c r="B162" t="s">
        <v>1459</v>
      </c>
      <c r="C162" s="4">
        <v>0</v>
      </c>
      <c r="D162" s="4">
        <v>0</v>
      </c>
      <c r="E162" s="4">
        <v>8</v>
      </c>
      <c r="F162" s="4">
        <v>8</v>
      </c>
      <c r="G162" s="4">
        <v>620</v>
      </c>
      <c r="H162" s="4">
        <v>628.70000000000005</v>
      </c>
      <c r="I162" s="34">
        <v>9656.5386826670601</v>
      </c>
      <c r="J162" s="35">
        <v>11.889632739513598</v>
      </c>
      <c r="K162" s="35">
        <v>10.404117296617462</v>
      </c>
      <c r="L162" s="35" t="s">
        <v>2161</v>
      </c>
      <c r="M162" s="35" t="s">
        <v>2161</v>
      </c>
      <c r="N162" s="4">
        <v>60.428000000000004</v>
      </c>
      <c r="O162" s="4">
        <v>-15.129213483146064</v>
      </c>
      <c r="P162" s="35">
        <v>4.1991410847781134</v>
      </c>
      <c r="Q162" s="36" t="str">
        <f t="shared" si="50"/>
        <v xml:space="preserve"> </v>
      </c>
      <c r="R162" s="36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>
        <f t="shared" si="55"/>
        <v>-0.2945608222756978</v>
      </c>
      <c r="W162" s="37" t="str">
        <f t="shared" si="56"/>
        <v xml:space="preserve"> </v>
      </c>
      <c r="X162" s="37" t="str">
        <f t="shared" si="57"/>
        <v xml:space="preserve"> </v>
      </c>
      <c r="Y162" s="1" t="str">
        <f t="shared" si="65"/>
        <v xml:space="preserve"> </v>
      </c>
      <c r="Z162" s="1">
        <f t="shared" si="58"/>
        <v>30</v>
      </c>
      <c r="AA162" s="1" t="str">
        <f t="shared" si="66"/>
        <v xml:space="preserve"> </v>
      </c>
      <c r="AB162" s="1" t="str">
        <f t="shared" si="59"/>
        <v xml:space="preserve"> </v>
      </c>
      <c r="AC162" s="1" t="str">
        <f t="shared" si="49"/>
        <v xml:space="preserve"> </v>
      </c>
      <c r="AD162" s="1" t="str">
        <f t="shared" si="60"/>
        <v xml:space="preserve"> </v>
      </c>
      <c r="AE162" s="1" t="str">
        <f t="shared" si="46"/>
        <v xml:space="preserve"> </v>
      </c>
      <c r="AF162" s="1" t="str">
        <f t="shared" si="46"/>
        <v xml:space="preserve"> </v>
      </c>
      <c r="AG162" s="38">
        <f t="shared" si="61"/>
        <v>4.1991410864281136</v>
      </c>
      <c r="AH162" s="38" t="str">
        <f t="shared" si="62"/>
        <v xml:space="preserve"> </v>
      </c>
      <c r="AI162" s="1">
        <f t="shared" si="48"/>
        <v>15</v>
      </c>
      <c r="AJ162" s="1" t="str">
        <f t="shared" si="48"/>
        <v xml:space="preserve"> </v>
      </c>
      <c r="AK162" s="25" t="str">
        <f t="shared" si="63"/>
        <v xml:space="preserve"> </v>
      </c>
      <c r="AL162" s="25" t="str">
        <f t="shared" si="64"/>
        <v xml:space="preserve"> </v>
      </c>
      <c r="AM162" s="1" t="str">
        <f t="shared" si="47"/>
        <v xml:space="preserve"> </v>
      </c>
      <c r="AN162" s="1" t="str">
        <f t="shared" si="47"/>
        <v xml:space="preserve"> </v>
      </c>
      <c r="AO162" t="s">
        <v>1459</v>
      </c>
      <c r="AP162" t="s">
        <v>2246</v>
      </c>
      <c r="AQ162" s="22">
        <v>29.45608222756978</v>
      </c>
      <c r="AR162" s="21" t="e">
        <v>#VALUE!</v>
      </c>
      <c r="AS162">
        <v>-1.3838078574836987</v>
      </c>
      <c r="AT162">
        <v>-29.45608222756978</v>
      </c>
      <c r="AU162" t="e">
        <v>#VALUE!</v>
      </c>
      <c r="AV162" t="s">
        <v>3538</v>
      </c>
    </row>
    <row r="163" spans="1:48" x14ac:dyDescent="0.25">
      <c r="A163" s="14">
        <v>1.6599999999999961E-9</v>
      </c>
      <c r="B163" t="s">
        <v>1460</v>
      </c>
      <c r="C163" s="4">
        <v>8</v>
      </c>
      <c r="D163" s="4">
        <v>0</v>
      </c>
      <c r="E163" s="4">
        <v>5</v>
      </c>
      <c r="F163" s="4">
        <v>13</v>
      </c>
      <c r="G163" s="4">
        <v>710</v>
      </c>
      <c r="H163" s="4">
        <v>605.29999999999995</v>
      </c>
      <c r="I163" s="34">
        <v>74305.691354741459</v>
      </c>
      <c r="J163" s="35">
        <v>11.008056449706293</v>
      </c>
      <c r="K163" s="35">
        <v>9.1969915672718976</v>
      </c>
      <c r="L163" s="35" t="s">
        <v>2161</v>
      </c>
      <c r="M163" s="35" t="s">
        <v>2161</v>
      </c>
      <c r="N163" s="4">
        <v>65.814999999999998</v>
      </c>
      <c r="O163" s="4">
        <v>8.7851239669421446</v>
      </c>
      <c r="P163" s="35">
        <v>4.1301833801420784</v>
      </c>
      <c r="Q163" s="36" t="str">
        <f t="shared" si="50"/>
        <v xml:space="preserve"> </v>
      </c>
      <c r="R163" s="36" t="str">
        <f t="shared" si="51"/>
        <v xml:space="preserve"> </v>
      </c>
      <c r="S163" s="37">
        <f t="shared" si="52"/>
        <v>0.17297208162035024</v>
      </c>
      <c r="T163" s="37" t="str">
        <f t="shared" si="53"/>
        <v/>
      </c>
      <c r="U163" s="37" t="str">
        <f t="shared" si="54"/>
        <v/>
      </c>
      <c r="V163" s="37">
        <f t="shared" si="55"/>
        <v>-0.34686676532775773</v>
      </c>
      <c r="W163" s="37" t="str">
        <f t="shared" si="56"/>
        <v xml:space="preserve"> </v>
      </c>
      <c r="X163" s="37" t="str">
        <f t="shared" si="57"/>
        <v xml:space="preserve"> </v>
      </c>
      <c r="Y163" s="1" t="str">
        <f t="shared" si="65"/>
        <v xml:space="preserve"> </v>
      </c>
      <c r="Z163" s="1">
        <f t="shared" si="58"/>
        <v>24</v>
      </c>
      <c r="AA163" s="1" t="str">
        <f t="shared" si="66"/>
        <v xml:space="preserve"> </v>
      </c>
      <c r="AB163" s="1" t="str">
        <f t="shared" si="59"/>
        <v xml:space="preserve"> </v>
      </c>
      <c r="AC163" s="1">
        <f t="shared" si="49"/>
        <v>53</v>
      </c>
      <c r="AD163" s="1" t="str">
        <f t="shared" si="60"/>
        <v xml:space="preserve"> </v>
      </c>
      <c r="AE163" s="1" t="str">
        <f t="shared" si="46"/>
        <v xml:space="preserve"> </v>
      </c>
      <c r="AF163" s="1" t="str">
        <f t="shared" si="46"/>
        <v xml:space="preserve"> </v>
      </c>
      <c r="AG163" s="38">
        <f t="shared" si="61"/>
        <v>4.1301833818020786</v>
      </c>
      <c r="AH163" s="38" t="str">
        <f t="shared" si="62"/>
        <v xml:space="preserve"> </v>
      </c>
      <c r="AI163" s="1">
        <f t="shared" si="48"/>
        <v>17</v>
      </c>
      <c r="AJ163" s="1" t="str">
        <f t="shared" si="48"/>
        <v xml:space="preserve"> </v>
      </c>
      <c r="AK163" s="25" t="str">
        <f t="shared" si="63"/>
        <v xml:space="preserve"> </v>
      </c>
      <c r="AL163" s="25" t="str">
        <f t="shared" si="64"/>
        <v xml:space="preserve"> </v>
      </c>
      <c r="AM163" s="1" t="str">
        <f t="shared" si="47"/>
        <v xml:space="preserve"> </v>
      </c>
      <c r="AN163" s="1" t="str">
        <f t="shared" si="47"/>
        <v xml:space="preserve"> </v>
      </c>
      <c r="AO163" t="s">
        <v>1460</v>
      </c>
      <c r="AP163" t="s">
        <v>2400</v>
      </c>
      <c r="AQ163" s="22">
        <v>34.68667653277577</v>
      </c>
      <c r="AR163" s="21" t="e">
        <v>#VALUE!</v>
      </c>
      <c r="AS163">
        <v>17.297207996035024</v>
      </c>
      <c r="AT163">
        <v>-34.68667653277577</v>
      </c>
      <c r="AU163" t="e">
        <v>#VALUE!</v>
      </c>
      <c r="AV163" t="s">
        <v>3539</v>
      </c>
    </row>
    <row r="164" spans="1:48" x14ac:dyDescent="0.25">
      <c r="A164" s="14">
        <v>1.6699999999999961E-9</v>
      </c>
      <c r="B164" t="s">
        <v>1461</v>
      </c>
      <c r="C164" s="4">
        <v>2</v>
      </c>
      <c r="D164" s="4">
        <v>0</v>
      </c>
      <c r="E164" s="4">
        <v>6</v>
      </c>
      <c r="F164" s="4">
        <v>8</v>
      </c>
      <c r="G164" s="4">
        <v>530</v>
      </c>
      <c r="H164" s="4">
        <v>470</v>
      </c>
      <c r="I164" s="34">
        <v>1256.8312422009124</v>
      </c>
      <c r="J164" s="35" t="s">
        <v>2161</v>
      </c>
      <c r="K164" s="35">
        <v>13.783395407489953</v>
      </c>
      <c r="L164" s="35">
        <v>6.1850231066679244</v>
      </c>
      <c r="M164" s="35">
        <v>5.8953434016540811</v>
      </c>
      <c r="N164" s="4">
        <v>34.099000000000004</v>
      </c>
      <c r="O164" s="4" t="s">
        <v>119</v>
      </c>
      <c r="P164" s="35">
        <v>0</v>
      </c>
      <c r="Q164" s="36" t="str">
        <f t="shared" si="50"/>
        <v xml:space="preserve"> </v>
      </c>
      <c r="R164" s="36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 xml:space="preserve"> </v>
      </c>
      <c r="V164" s="37" t="str">
        <f t="shared" si="55"/>
        <v xml:space="preserve"> </v>
      </c>
      <c r="W164" s="37" t="str">
        <f t="shared" si="56"/>
        <v/>
      </c>
      <c r="X164" s="37">
        <f t="shared" si="57"/>
        <v>-0.48893322348979606</v>
      </c>
      <c r="Y164" s="1" t="str">
        <f t="shared" si="65"/>
        <v xml:space="preserve"> </v>
      </c>
      <c r="Z164" s="1" t="str">
        <f t="shared" si="58"/>
        <v xml:space="preserve"> </v>
      </c>
      <c r="AA164" s="1" t="str">
        <f t="shared" si="66"/>
        <v xml:space="preserve"> </v>
      </c>
      <c r="AB164" s="1">
        <f t="shared" si="59"/>
        <v>20</v>
      </c>
      <c r="AC164" s="1" t="str">
        <f t="shared" si="49"/>
        <v xml:space="preserve"> </v>
      </c>
      <c r="AD164" s="1" t="str">
        <f t="shared" si="60"/>
        <v xml:space="preserve"> </v>
      </c>
      <c r="AE164" s="1" t="str">
        <f t="shared" si="46"/>
        <v xml:space="preserve"> </v>
      </c>
      <c r="AF164" s="1" t="str">
        <f t="shared" si="46"/>
        <v xml:space="preserve"> </v>
      </c>
      <c r="AG164" s="38" t="str">
        <f t="shared" si="61"/>
        <v xml:space="preserve"> </v>
      </c>
      <c r="AH164" s="38" t="str">
        <f t="shared" si="62"/>
        <v xml:space="preserve"> </v>
      </c>
      <c r="AI164" s="1" t="str">
        <f t="shared" si="48"/>
        <v xml:space="preserve"> </v>
      </c>
      <c r="AJ164" s="1" t="str">
        <f t="shared" si="48"/>
        <v xml:space="preserve"> </v>
      </c>
      <c r="AK164" s="25" t="str">
        <f t="shared" si="63"/>
        <v xml:space="preserve"> </v>
      </c>
      <c r="AL164" s="25" t="str">
        <f t="shared" si="64"/>
        <v xml:space="preserve"> </v>
      </c>
      <c r="AM164" s="1" t="str">
        <f t="shared" si="47"/>
        <v xml:space="preserve"> </v>
      </c>
      <c r="AN164" s="1" t="str">
        <f t="shared" si="47"/>
        <v xml:space="preserve"> </v>
      </c>
      <c r="AO164" t="s">
        <v>1461</v>
      </c>
      <c r="AP164" t="s">
        <v>2182</v>
      </c>
      <c r="AQ164" s="22" t="e">
        <v>#VALUE!</v>
      </c>
      <c r="AR164" s="21">
        <v>48.893322348979609</v>
      </c>
      <c r="AS164">
        <v>12.765957446808507</v>
      </c>
      <c r="AT164" t="e">
        <v>#VALUE!</v>
      </c>
      <c r="AU164">
        <v>-48.893322348979609</v>
      </c>
      <c r="AV164" t="s">
        <v>3540</v>
      </c>
    </row>
    <row r="165" spans="1:48" x14ac:dyDescent="0.25">
      <c r="A165" s="14">
        <v>1.6799999999999961E-9</v>
      </c>
      <c r="B165" t="s">
        <v>1462</v>
      </c>
      <c r="C165" s="4">
        <v>2</v>
      </c>
      <c r="D165" s="4">
        <v>1</v>
      </c>
      <c r="E165" s="4">
        <v>1</v>
      </c>
      <c r="F165" s="4">
        <v>4</v>
      </c>
      <c r="G165" s="4">
        <v>3600</v>
      </c>
      <c r="H165" s="4">
        <v>2956</v>
      </c>
      <c r="I165" s="34">
        <v>5605.69764910924</v>
      </c>
      <c r="J165" s="35" t="s">
        <v>2161</v>
      </c>
      <c r="K165" s="35" t="s">
        <v>2161</v>
      </c>
      <c r="L165" s="35">
        <v>37.771855124145091</v>
      </c>
      <c r="M165" s="35">
        <v>18.596174254831315</v>
      </c>
      <c r="N165" s="4">
        <v>29.004999999999999</v>
      </c>
      <c r="O165" s="4" t="s">
        <v>119</v>
      </c>
      <c r="P165" s="35">
        <v>0.84573748308525032</v>
      </c>
      <c r="Q165" s="36" t="str">
        <f t="shared" si="50"/>
        <v xml:space="preserve"> </v>
      </c>
      <c r="R165" s="36" t="str">
        <f t="shared" si="51"/>
        <v xml:space="preserve"> </v>
      </c>
      <c r="S165" s="37">
        <f t="shared" si="52"/>
        <v>0.21786197732276044</v>
      </c>
      <c r="T165" s="37" t="str">
        <f t="shared" si="53"/>
        <v/>
      </c>
      <c r="U165" s="37" t="str">
        <f t="shared" si="54"/>
        <v xml:space="preserve"> </v>
      </c>
      <c r="V165" s="37" t="str">
        <f t="shared" si="55"/>
        <v xml:space="preserve"> </v>
      </c>
      <c r="W165" s="37" t="str">
        <f t="shared" si="56"/>
        <v/>
      </c>
      <c r="X165" s="37" t="str">
        <f t="shared" si="57"/>
        <v/>
      </c>
      <c r="Y165" s="1" t="str">
        <f t="shared" si="65"/>
        <v xml:space="preserve"> </v>
      </c>
      <c r="Z165" s="1" t="str">
        <f t="shared" si="58"/>
        <v xml:space="preserve"> </v>
      </c>
      <c r="AA165" s="1" t="str">
        <f t="shared" si="66"/>
        <v xml:space="preserve"> </v>
      </c>
      <c r="AB165" s="1" t="str">
        <f t="shared" si="59"/>
        <v xml:space="preserve"> </v>
      </c>
      <c r="AC165" s="1">
        <f t="shared" si="49"/>
        <v>33</v>
      </c>
      <c r="AD165" s="1" t="str">
        <f t="shared" si="60"/>
        <v xml:space="preserve"> </v>
      </c>
      <c r="AE165" s="1" t="str">
        <f t="shared" si="46"/>
        <v xml:space="preserve"> </v>
      </c>
      <c r="AF165" s="1" t="str">
        <f t="shared" si="46"/>
        <v xml:space="preserve"> </v>
      </c>
      <c r="AG165" s="38" t="str">
        <f t="shared" si="61"/>
        <v xml:space="preserve"> </v>
      </c>
      <c r="AH165" s="38" t="str">
        <f t="shared" si="62"/>
        <v xml:space="preserve"> </v>
      </c>
      <c r="AI165" s="1" t="str">
        <f t="shared" si="48"/>
        <v xml:space="preserve"> </v>
      </c>
      <c r="AJ165" s="1" t="str">
        <f t="shared" si="48"/>
        <v xml:space="preserve"> </v>
      </c>
      <c r="AK165" s="25" t="str">
        <f t="shared" si="63"/>
        <v xml:space="preserve"> </v>
      </c>
      <c r="AL165" s="25" t="str">
        <f t="shared" si="64"/>
        <v xml:space="preserve"> </v>
      </c>
      <c r="AM165" s="1" t="str">
        <f t="shared" si="47"/>
        <v xml:space="preserve"> </v>
      </c>
      <c r="AN165" s="1" t="str">
        <f t="shared" si="47"/>
        <v xml:space="preserve"> </v>
      </c>
      <c r="AO165" t="s">
        <v>1462</v>
      </c>
      <c r="AP165" t="s">
        <v>3465</v>
      </c>
      <c r="AQ165" s="22" t="e">
        <v>#VALUE!</v>
      </c>
      <c r="AR165" s="21">
        <v>-212.10781121086112</v>
      </c>
      <c r="AS165">
        <v>21.786197564276044</v>
      </c>
      <c r="AT165" t="e">
        <v>#VALUE!</v>
      </c>
      <c r="AU165">
        <v>212.10781121086112</v>
      </c>
      <c r="AV165" t="s">
        <v>3541</v>
      </c>
    </row>
    <row r="166" spans="1:48" x14ac:dyDescent="0.25">
      <c r="A166" s="14">
        <v>1.689999999999996E-9</v>
      </c>
      <c r="B166" t="s">
        <v>1463</v>
      </c>
      <c r="C166" s="4">
        <v>9</v>
      </c>
      <c r="D166" s="4">
        <v>0</v>
      </c>
      <c r="E166" s="4">
        <v>5</v>
      </c>
      <c r="F166" s="4">
        <v>14</v>
      </c>
      <c r="G166" s="4">
        <v>692.5</v>
      </c>
      <c r="H166" s="4">
        <v>591</v>
      </c>
      <c r="I166" s="34">
        <v>8842.8117860107013</v>
      </c>
      <c r="J166" s="35">
        <v>28.994750527400285</v>
      </c>
      <c r="K166" s="35">
        <v>8.9936542236695924</v>
      </c>
      <c r="L166" s="35">
        <v>9.2457334509613052</v>
      </c>
      <c r="M166" s="35">
        <v>7.0576184007338005</v>
      </c>
      <c r="N166" s="4">
        <v>65.713000000000008</v>
      </c>
      <c r="O166" s="4">
        <v>133.3558238636364</v>
      </c>
      <c r="P166" s="35">
        <v>2.0727580372250425</v>
      </c>
      <c r="Q166" s="36" t="str">
        <f t="shared" si="50"/>
        <v xml:space="preserve"> </v>
      </c>
      <c r="R166" s="36" t="str">
        <f t="shared" si="51"/>
        <v xml:space="preserve"> </v>
      </c>
      <c r="S166" s="37">
        <f t="shared" si="52"/>
        <v>0.17174281048864634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>
        <f t="shared" si="57"/>
        <v>-0.23602756048538487</v>
      </c>
      <c r="Y166" s="1" t="str">
        <f t="shared" si="65"/>
        <v xml:space="preserve"> </v>
      </c>
      <c r="Z166" s="1" t="str">
        <f t="shared" si="58"/>
        <v xml:space="preserve"> </v>
      </c>
      <c r="AA166" s="1" t="str">
        <f t="shared" si="66"/>
        <v xml:space="preserve"> </v>
      </c>
      <c r="AB166" s="1">
        <f t="shared" si="59"/>
        <v>66</v>
      </c>
      <c r="AC166" s="1">
        <f t="shared" si="49"/>
        <v>54</v>
      </c>
      <c r="AD166" s="1" t="str">
        <f t="shared" si="60"/>
        <v xml:space="preserve"> </v>
      </c>
      <c r="AE166" s="1" t="str">
        <f t="shared" si="46"/>
        <v xml:space="preserve"> </v>
      </c>
      <c r="AF166" s="1" t="str">
        <f t="shared" si="46"/>
        <v xml:space="preserve"> </v>
      </c>
      <c r="AG166" s="38" t="str">
        <f t="shared" si="61"/>
        <v xml:space="preserve"> </v>
      </c>
      <c r="AH166" s="38" t="str">
        <f t="shared" si="62"/>
        <v xml:space="preserve"> </v>
      </c>
      <c r="AI166" s="1" t="str">
        <f t="shared" si="48"/>
        <v xml:space="preserve"> </v>
      </c>
      <c r="AJ166" s="1" t="str">
        <f t="shared" si="48"/>
        <v xml:space="preserve"> </v>
      </c>
      <c r="AK166" s="25" t="str">
        <f t="shared" si="63"/>
        <v xml:space="preserve"> </v>
      </c>
      <c r="AL166" s="25" t="str">
        <f t="shared" si="64"/>
        <v xml:space="preserve"> </v>
      </c>
      <c r="AM166" s="1" t="str">
        <f t="shared" si="47"/>
        <v xml:space="preserve"> </v>
      </c>
      <c r="AN166" s="1" t="str">
        <f t="shared" si="47"/>
        <v xml:space="preserve"> </v>
      </c>
      <c r="AO166" t="s">
        <v>1463</v>
      </c>
      <c r="AP166" t="s">
        <v>2276</v>
      </c>
      <c r="AQ166" s="22">
        <v>-72.032504438882313</v>
      </c>
      <c r="AR166" s="21">
        <v>23.602756048538488</v>
      </c>
      <c r="AS166">
        <v>17.174280879864632</v>
      </c>
      <c r="AT166">
        <v>72.032504438882313</v>
      </c>
      <c r="AU166">
        <v>-23.602756048538488</v>
      </c>
      <c r="AV166" t="s">
        <v>3542</v>
      </c>
    </row>
    <row r="167" spans="1:48" x14ac:dyDescent="0.25">
      <c r="A167" s="14">
        <v>1.699999999999996E-9</v>
      </c>
      <c r="B167" t="s">
        <v>1464</v>
      </c>
      <c r="C167" s="4">
        <v>8</v>
      </c>
      <c r="D167" s="4">
        <v>0</v>
      </c>
      <c r="E167" s="4">
        <v>6</v>
      </c>
      <c r="F167" s="4">
        <v>14</v>
      </c>
      <c r="G167" s="4">
        <v>1700</v>
      </c>
      <c r="H167" s="4">
        <v>1511</v>
      </c>
      <c r="I167" s="34">
        <v>10617.45275433278</v>
      </c>
      <c r="J167" s="35">
        <v>27.96542725472414</v>
      </c>
      <c r="K167" s="35">
        <v>10.933113368643454</v>
      </c>
      <c r="L167" s="35">
        <v>7.9396592152571515</v>
      </c>
      <c r="M167" s="35">
        <v>5.3289042958585835</v>
      </c>
      <c r="N167" s="4">
        <v>138.20400000000001</v>
      </c>
      <c r="O167" s="4">
        <v>138.65308236919358</v>
      </c>
      <c r="P167" s="35">
        <v>1.3236267372600927</v>
      </c>
      <c r="Q167" s="36" t="str">
        <f t="shared" si="50"/>
        <v xml:space="preserve"> </v>
      </c>
      <c r="R167" s="36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-0.34394811923071011</v>
      </c>
      <c r="Y167" s="1" t="str">
        <f t="shared" si="65"/>
        <v xml:space="preserve"> </v>
      </c>
      <c r="Z167" s="1" t="str">
        <f t="shared" si="58"/>
        <v xml:space="preserve"> </v>
      </c>
      <c r="AA167" s="1" t="str">
        <f t="shared" si="66"/>
        <v xml:space="preserve"> </v>
      </c>
      <c r="AB167" s="1">
        <f t="shared" si="59"/>
        <v>46</v>
      </c>
      <c r="AC167" s="1" t="str">
        <f t="shared" si="49"/>
        <v xml:space="preserve"> </v>
      </c>
      <c r="AD167" s="1" t="str">
        <f t="shared" si="60"/>
        <v xml:space="preserve"> </v>
      </c>
      <c r="AE167" s="1" t="str">
        <f t="shared" ref="AE167:AF225" si="67">IF(ISERROR((RANK(Q167,Q$7:Q$184,0)))=TRUE," ",((RANK(Q167,Q$7:Q$184,0))))</f>
        <v xml:space="preserve"> </v>
      </c>
      <c r="AF167" s="1" t="str">
        <f t="shared" si="67"/>
        <v xml:space="preserve"> </v>
      </c>
      <c r="AG167" s="38" t="str">
        <f t="shared" si="61"/>
        <v xml:space="preserve"> </v>
      </c>
      <c r="AH167" s="38" t="str">
        <f t="shared" si="62"/>
        <v xml:space="preserve"> </v>
      </c>
      <c r="AI167" s="1" t="str">
        <f t="shared" si="48"/>
        <v xml:space="preserve"> </v>
      </c>
      <c r="AJ167" s="1" t="str">
        <f t="shared" si="48"/>
        <v xml:space="preserve"> </v>
      </c>
      <c r="AK167" s="25" t="str">
        <f t="shared" si="63"/>
        <v xml:space="preserve"> </v>
      </c>
      <c r="AL167" s="25" t="str">
        <f t="shared" si="64"/>
        <v xml:space="preserve"> </v>
      </c>
      <c r="AM167" s="1" t="str">
        <f t="shared" ref="AM167:AN225" si="68">IF(ISERROR((RANK(AK167,AK$7:AK$184,0)))=TRUE," ",((RANK(AK167,AK$7:AK$184,0))))</f>
        <v xml:space="preserve"> </v>
      </c>
      <c r="AN167" s="1" t="str">
        <f t="shared" si="68"/>
        <v xml:space="preserve"> </v>
      </c>
      <c r="AO167" t="s">
        <v>1464</v>
      </c>
      <c r="AP167" t="s">
        <v>2462</v>
      </c>
      <c r="AQ167" s="22">
        <v>-65.925293400512984</v>
      </c>
      <c r="AR167" s="21">
        <v>34.394811923071011</v>
      </c>
      <c r="AS167">
        <v>12.508272667107878</v>
      </c>
      <c r="AT167">
        <v>65.925293400512984</v>
      </c>
      <c r="AU167">
        <v>-34.394811923071011</v>
      </c>
      <c r="AV167" t="s">
        <v>3543</v>
      </c>
    </row>
    <row r="168" spans="1:48" x14ac:dyDescent="0.25">
      <c r="A168" s="14">
        <v>1.709999999999996E-9</v>
      </c>
      <c r="B168" t="s">
        <v>1465</v>
      </c>
      <c r="C168" s="4">
        <v>3</v>
      </c>
      <c r="D168" s="4">
        <v>2</v>
      </c>
      <c r="E168" s="4">
        <v>13</v>
      </c>
      <c r="F168" s="4">
        <v>18</v>
      </c>
      <c r="G168" s="4">
        <v>590</v>
      </c>
      <c r="H168" s="4">
        <v>542.70000000000005</v>
      </c>
      <c r="I168" s="34">
        <v>20703.01973895988</v>
      </c>
      <c r="J168" s="35" t="s">
        <v>2161</v>
      </c>
      <c r="K168" s="35">
        <v>26.457683307332296</v>
      </c>
      <c r="L168" s="35" t="s">
        <v>2161</v>
      </c>
      <c r="M168" s="35">
        <v>8.2186819719810202</v>
      </c>
      <c r="N168" s="4">
        <v>20.512</v>
      </c>
      <c r="O168" s="4" t="s">
        <v>119</v>
      </c>
      <c r="P168" s="35">
        <v>0</v>
      </c>
      <c r="Q168" s="36" t="str">
        <f t="shared" si="50"/>
        <v xml:space="preserve"> </v>
      </c>
      <c r="R168" s="36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 xml:space="preserve"> </v>
      </c>
      <c r="X168" s="37" t="str">
        <f t="shared" si="57"/>
        <v xml:space="preserve"> </v>
      </c>
      <c r="Y168" s="1" t="str">
        <f t="shared" si="65"/>
        <v xml:space="preserve"> </v>
      </c>
      <c r="Z168" s="1" t="str">
        <f t="shared" si="58"/>
        <v xml:space="preserve"> </v>
      </c>
      <c r="AA168" s="1" t="str">
        <f t="shared" si="66"/>
        <v xml:space="preserve"> </v>
      </c>
      <c r="AB168" s="1" t="str">
        <f t="shared" si="59"/>
        <v xml:space="preserve"> </v>
      </c>
      <c r="AC168" s="1" t="str">
        <f t="shared" si="49"/>
        <v xml:space="preserve"> </v>
      </c>
      <c r="AD168" s="1" t="str">
        <f t="shared" si="60"/>
        <v xml:space="preserve"> </v>
      </c>
      <c r="AE168" s="1" t="str">
        <f t="shared" si="67"/>
        <v xml:space="preserve"> </v>
      </c>
      <c r="AF168" s="1" t="str">
        <f t="shared" si="67"/>
        <v xml:space="preserve"> </v>
      </c>
      <c r="AG168" s="38" t="str">
        <f t="shared" si="61"/>
        <v xml:space="preserve"> </v>
      </c>
      <c r="AH168" s="38" t="str">
        <f t="shared" si="62"/>
        <v xml:space="preserve"> </v>
      </c>
      <c r="AI168" s="1" t="str">
        <f t="shared" ref="AI168:AJ225" si="69">IF(ISERROR((RANK(AG168,AG$7:AG$184,0)))=TRUE," ",((RANK(AG168,AG$7:AG$184,0))))</f>
        <v xml:space="preserve"> </v>
      </c>
      <c r="AJ168" s="1" t="str">
        <f t="shared" si="69"/>
        <v xml:space="preserve"> </v>
      </c>
      <c r="AK168" s="25" t="str">
        <f t="shared" si="63"/>
        <v xml:space="preserve"> </v>
      </c>
      <c r="AL168" s="25" t="str">
        <f t="shared" si="64"/>
        <v xml:space="preserve"> </v>
      </c>
      <c r="AM168" s="1" t="str">
        <f t="shared" si="68"/>
        <v xml:space="preserve"> </v>
      </c>
      <c r="AN168" s="1" t="str">
        <f t="shared" si="68"/>
        <v xml:space="preserve"> </v>
      </c>
      <c r="AO168" t="s">
        <v>1465</v>
      </c>
      <c r="AP168" t="s">
        <v>2226</v>
      </c>
      <c r="AQ168" s="22" t="e">
        <v>#VALUE!</v>
      </c>
      <c r="AR168" s="21" t="e">
        <v>#VALUE!</v>
      </c>
      <c r="AS168">
        <v>8.7156808549843312</v>
      </c>
      <c r="AT168" t="e">
        <v>#VALUE!</v>
      </c>
      <c r="AU168" t="e">
        <v>#VALUE!</v>
      </c>
      <c r="AV168" t="s">
        <v>3544</v>
      </c>
    </row>
    <row r="169" spans="1:48" x14ac:dyDescent="0.25">
      <c r="A169" s="14">
        <v>1.7199999999999959E-9</v>
      </c>
      <c r="B169" t="s">
        <v>1466</v>
      </c>
      <c r="C169" s="4">
        <v>6</v>
      </c>
      <c r="D169" s="4">
        <v>0</v>
      </c>
      <c r="E169" s="4">
        <v>0</v>
      </c>
      <c r="F169" s="4">
        <v>6</v>
      </c>
      <c r="G169" s="4">
        <v>3700</v>
      </c>
      <c r="H169" s="4">
        <v>2883</v>
      </c>
      <c r="I169" s="34">
        <v>1937.613185905868</v>
      </c>
      <c r="J169" s="35">
        <v>27.411457095317328</v>
      </c>
      <c r="K169" s="35">
        <v>17.042633184365467</v>
      </c>
      <c r="L169" s="35">
        <v>10.804502923976608</v>
      </c>
      <c r="M169" s="35">
        <v>7.3316269841269843</v>
      </c>
      <c r="N169" s="4">
        <v>169.16400000000002</v>
      </c>
      <c r="O169" s="4">
        <v>80.422354948805463</v>
      </c>
      <c r="P169" s="35">
        <v>1.2140131807145336</v>
      </c>
      <c r="Q169" s="36">
        <f t="shared" si="50"/>
        <v>100.00000000172</v>
      </c>
      <c r="R169" s="36" t="str">
        <f t="shared" si="51"/>
        <v xml:space="preserve"> </v>
      </c>
      <c r="S169" s="37">
        <f t="shared" si="52"/>
        <v>0.2833853641896496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-0.10722686303324325</v>
      </c>
      <c r="Y169" s="1" t="str">
        <f t="shared" si="65"/>
        <v xml:space="preserve"> </v>
      </c>
      <c r="Z169" s="1" t="str">
        <f t="shared" si="58"/>
        <v xml:space="preserve"> </v>
      </c>
      <c r="AA169" s="1" t="str">
        <f t="shared" si="66"/>
        <v xml:space="preserve"> </v>
      </c>
      <c r="AB169" s="1">
        <f t="shared" si="59"/>
        <v>80</v>
      </c>
      <c r="AC169" s="1">
        <f t="shared" si="49"/>
        <v>14</v>
      </c>
      <c r="AD169" s="1" t="str">
        <f t="shared" si="60"/>
        <v xml:space="preserve"> </v>
      </c>
      <c r="AE169" s="1">
        <f t="shared" si="67"/>
        <v>3</v>
      </c>
      <c r="AF169" s="1" t="str">
        <f t="shared" si="67"/>
        <v xml:space="preserve"> </v>
      </c>
      <c r="AG169" s="38" t="str">
        <f t="shared" si="61"/>
        <v xml:space="preserve"> </v>
      </c>
      <c r="AH169" s="38" t="str">
        <f t="shared" si="62"/>
        <v xml:space="preserve"> </v>
      </c>
      <c r="AI169" s="1" t="str">
        <f t="shared" si="69"/>
        <v xml:space="preserve"> </v>
      </c>
      <c r="AJ169" s="1" t="str">
        <f t="shared" si="69"/>
        <v xml:space="preserve"> </v>
      </c>
      <c r="AK169" s="25">
        <f t="shared" si="63"/>
        <v>80.42235495052546</v>
      </c>
      <c r="AL169" s="25" t="str">
        <f t="shared" si="64"/>
        <v xml:space="preserve"> </v>
      </c>
      <c r="AM169" s="1">
        <f t="shared" si="68"/>
        <v>13</v>
      </c>
      <c r="AN169" s="1" t="str">
        <f t="shared" si="68"/>
        <v xml:space="preserve"> </v>
      </c>
      <c r="AO169" t="s">
        <v>1466</v>
      </c>
      <c r="AP169" t="s">
        <v>2804</v>
      </c>
      <c r="AQ169" s="22">
        <v>-62.638461399075339</v>
      </c>
      <c r="AR169" s="21">
        <v>10.722686303324325</v>
      </c>
      <c r="AS169">
        <v>28.338536246964964</v>
      </c>
      <c r="AT169">
        <v>62.638461399075339</v>
      </c>
      <c r="AU169">
        <v>-10.722686303324325</v>
      </c>
      <c r="AV169" t="s">
        <v>3545</v>
      </c>
    </row>
    <row r="170" spans="1:48" x14ac:dyDescent="0.25">
      <c r="A170" s="14">
        <v>1.7299999999999959E-9</v>
      </c>
      <c r="B170" t="s">
        <v>1467</v>
      </c>
      <c r="C170" s="4">
        <v>2</v>
      </c>
      <c r="D170" s="4">
        <v>1</v>
      </c>
      <c r="E170" s="4">
        <v>2</v>
      </c>
      <c r="F170" s="4">
        <v>5</v>
      </c>
      <c r="G170" s="4">
        <v>1225</v>
      </c>
      <c r="H170" s="4">
        <v>1090</v>
      </c>
      <c r="I170" s="34">
        <v>2665.5521003879603</v>
      </c>
      <c r="J170" s="35" t="s">
        <v>2161</v>
      </c>
      <c r="K170" s="35" t="s">
        <v>2161</v>
      </c>
      <c r="L170" s="35">
        <v>29.758112449799192</v>
      </c>
      <c r="M170" s="35">
        <v>12.959807608220375</v>
      </c>
      <c r="N170" s="4">
        <v>23.506</v>
      </c>
      <c r="O170" s="4" t="s">
        <v>119</v>
      </c>
      <c r="P170" s="35">
        <v>2.477064220183486</v>
      </c>
      <c r="Q170" s="36" t="str">
        <f t="shared" si="50"/>
        <v xml:space="preserve"> </v>
      </c>
      <c r="R170" s="36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 xml:space="preserve"> </v>
      </c>
      <c r="V170" s="37" t="str">
        <f t="shared" si="55"/>
        <v xml:space="preserve"> </v>
      </c>
      <c r="W170" s="37" t="str">
        <f t="shared" si="56"/>
        <v/>
      </c>
      <c r="X170" s="37" t="str">
        <f t="shared" si="57"/>
        <v/>
      </c>
      <c r="Y170" s="1" t="str">
        <f t="shared" si="65"/>
        <v xml:space="preserve"> </v>
      </c>
      <c r="Z170" s="1" t="str">
        <f t="shared" si="58"/>
        <v xml:space="preserve"> </v>
      </c>
      <c r="AA170" s="1" t="str">
        <f t="shared" si="66"/>
        <v xml:space="preserve"> </v>
      </c>
      <c r="AB170" s="1" t="str">
        <f t="shared" si="59"/>
        <v xml:space="preserve"> </v>
      </c>
      <c r="AC170" s="1" t="str">
        <f t="shared" si="49"/>
        <v xml:space="preserve"> </v>
      </c>
      <c r="AD170" s="1" t="str">
        <f t="shared" si="60"/>
        <v xml:space="preserve"> </v>
      </c>
      <c r="AE170" s="1" t="str">
        <f t="shared" si="67"/>
        <v xml:space="preserve"> </v>
      </c>
      <c r="AF170" s="1" t="str">
        <f t="shared" si="67"/>
        <v xml:space="preserve"> </v>
      </c>
      <c r="AG170" s="38" t="str">
        <f t="shared" si="61"/>
        <v xml:space="preserve"> </v>
      </c>
      <c r="AH170" s="38" t="str">
        <f t="shared" si="62"/>
        <v xml:space="preserve"> </v>
      </c>
      <c r="AI170" s="1" t="str">
        <f t="shared" si="69"/>
        <v xml:space="preserve"> </v>
      </c>
      <c r="AJ170" s="1" t="str">
        <f t="shared" si="69"/>
        <v xml:space="preserve"> </v>
      </c>
      <c r="AK170" s="25" t="str">
        <f t="shared" si="63"/>
        <v xml:space="preserve"> </v>
      </c>
      <c r="AL170" s="25" t="str">
        <f t="shared" si="64"/>
        <v xml:space="preserve"> </v>
      </c>
      <c r="AM170" s="1" t="str">
        <f t="shared" si="68"/>
        <v xml:space="preserve"> </v>
      </c>
      <c r="AN170" s="1" t="str">
        <f t="shared" si="68"/>
        <v xml:space="preserve"> </v>
      </c>
      <c r="AO170" t="s">
        <v>1467</v>
      </c>
      <c r="AP170" t="s">
        <v>2851</v>
      </c>
      <c r="AQ170" s="22" t="e">
        <v>#VALUE!</v>
      </c>
      <c r="AR170" s="21">
        <v>-145.89047352711182</v>
      </c>
      <c r="AS170">
        <v>12.385321100917434</v>
      </c>
      <c r="AT170" t="e">
        <v>#VALUE!</v>
      </c>
      <c r="AU170">
        <v>145.89047352711182</v>
      </c>
      <c r="AV170" t="s">
        <v>3546</v>
      </c>
    </row>
    <row r="171" spans="1:48" x14ac:dyDescent="0.25">
      <c r="A171" s="14">
        <v>1.7399999999999959E-9</v>
      </c>
      <c r="B171" t="s">
        <v>1468</v>
      </c>
      <c r="C171" s="4">
        <v>3</v>
      </c>
      <c r="D171" s="4">
        <v>0</v>
      </c>
      <c r="E171" s="4">
        <v>0</v>
      </c>
      <c r="F171" s="4">
        <v>3</v>
      </c>
      <c r="G171" s="4">
        <v>635</v>
      </c>
      <c r="H171" s="4">
        <v>539</v>
      </c>
      <c r="I171" s="34">
        <v>1522.0527859001022</v>
      </c>
      <c r="J171" s="35">
        <v>13.781641523906929</v>
      </c>
      <c r="K171" s="35">
        <v>12.417924202280842</v>
      </c>
      <c r="L171" s="35">
        <v>10.464447674418606</v>
      </c>
      <c r="M171" s="35">
        <v>9.8894780219780234</v>
      </c>
      <c r="N171" s="4">
        <v>43.405000000000001</v>
      </c>
      <c r="O171" s="4">
        <v>-6.5554359526372483</v>
      </c>
      <c r="P171" s="35">
        <v>1.5769944341372912</v>
      </c>
      <c r="Q171" s="36">
        <f t="shared" si="50"/>
        <v>100.00000000174001</v>
      </c>
      <c r="R171" s="36" t="str">
        <f t="shared" si="51"/>
        <v xml:space="preserve"> </v>
      </c>
      <c r="S171" s="37">
        <f t="shared" si="52"/>
        <v>0.17810760841903525</v>
      </c>
      <c r="T171" s="37" t="str">
        <f t="shared" si="53"/>
        <v/>
      </c>
      <c r="U171" s="37" t="str">
        <f t="shared" si="54"/>
        <v/>
      </c>
      <c r="V171" s="37">
        <f t="shared" si="55"/>
        <v>-0.1823036020275145</v>
      </c>
      <c r="W171" s="37" t="str">
        <f t="shared" si="56"/>
        <v/>
      </c>
      <c r="X171" s="37">
        <f t="shared" si="57"/>
        <v>-0.13532553578349071</v>
      </c>
      <c r="Y171" s="1" t="str">
        <f t="shared" si="65"/>
        <v xml:space="preserve"> </v>
      </c>
      <c r="Z171" s="1">
        <f t="shared" si="58"/>
        <v>48</v>
      </c>
      <c r="AA171" s="1" t="str">
        <f t="shared" si="66"/>
        <v xml:space="preserve"> </v>
      </c>
      <c r="AB171" s="1">
        <f t="shared" si="59"/>
        <v>76</v>
      </c>
      <c r="AC171" s="1">
        <f t="shared" si="49"/>
        <v>50</v>
      </c>
      <c r="AD171" s="1" t="str">
        <f t="shared" si="60"/>
        <v xml:space="preserve"> </v>
      </c>
      <c r="AE171" s="1">
        <f t="shared" si="67"/>
        <v>2</v>
      </c>
      <c r="AF171" s="1" t="str">
        <f t="shared" si="67"/>
        <v xml:space="preserve"> </v>
      </c>
      <c r="AG171" s="38" t="str">
        <f t="shared" si="61"/>
        <v xml:space="preserve"> </v>
      </c>
      <c r="AH171" s="38" t="str">
        <f t="shared" si="62"/>
        <v xml:space="preserve"> </v>
      </c>
      <c r="AI171" s="1" t="str">
        <f t="shared" si="69"/>
        <v xml:space="preserve"> </v>
      </c>
      <c r="AJ171" s="1" t="str">
        <f t="shared" si="69"/>
        <v xml:space="preserve"> </v>
      </c>
      <c r="AK171" s="25" t="str">
        <f t="shared" si="63"/>
        <v xml:space="preserve"> </v>
      </c>
      <c r="AL171" s="25" t="str">
        <f t="shared" si="64"/>
        <v xml:space="preserve"> </v>
      </c>
      <c r="AM171" s="1" t="str">
        <f t="shared" si="68"/>
        <v xml:space="preserve"> </v>
      </c>
      <c r="AN171" s="1" t="str">
        <f t="shared" si="68"/>
        <v xml:space="preserve"> </v>
      </c>
      <c r="AO171" t="s">
        <v>1468</v>
      </c>
      <c r="AP171" t="s">
        <v>2252</v>
      </c>
      <c r="AQ171" s="22">
        <v>18.230360202751449</v>
      </c>
      <c r="AR171" s="21">
        <v>13.532553578349072</v>
      </c>
      <c r="AS171">
        <v>17.810760667903523</v>
      </c>
      <c r="AT171">
        <v>-18.230360202751449</v>
      </c>
      <c r="AU171">
        <v>-13.532553578349072</v>
      </c>
      <c r="AV171" t="s">
        <v>3547</v>
      </c>
    </row>
    <row r="172" spans="1:48" x14ac:dyDescent="0.25">
      <c r="A172" s="14">
        <v>1.7499999999999958E-9</v>
      </c>
      <c r="B172" t="s">
        <v>1469</v>
      </c>
      <c r="C172" s="4">
        <v>6</v>
      </c>
      <c r="D172" s="4">
        <v>0</v>
      </c>
      <c r="E172" s="4">
        <v>2</v>
      </c>
      <c r="F172" s="4">
        <v>8</v>
      </c>
      <c r="G172" s="4">
        <v>3200</v>
      </c>
      <c r="H172" s="4">
        <v>2255</v>
      </c>
      <c r="I172" s="34">
        <v>1469.2622765886349</v>
      </c>
      <c r="J172" s="35">
        <v>6.2792031677257309</v>
      </c>
      <c r="K172" s="35">
        <v>7.0775517634245935</v>
      </c>
      <c r="L172" s="35">
        <v>3.7676904176904178</v>
      </c>
      <c r="M172" s="35">
        <v>3.7748784540587117</v>
      </c>
      <c r="N172" s="4">
        <v>318.613</v>
      </c>
      <c r="O172" s="4">
        <v>-9.2555039731138411</v>
      </c>
      <c r="P172" s="35">
        <v>2.9268292682926829</v>
      </c>
      <c r="Q172" s="36" t="str">
        <f t="shared" si="50"/>
        <v xml:space="preserve"> </v>
      </c>
      <c r="R172" s="36" t="str">
        <f t="shared" si="51"/>
        <v xml:space="preserve"> </v>
      </c>
      <c r="S172" s="37">
        <f t="shared" si="52"/>
        <v>0.41906873789190696</v>
      </c>
      <c r="T172" s="37" t="str">
        <f t="shared" si="53"/>
        <v/>
      </c>
      <c r="U172" s="37" t="str">
        <f t="shared" si="54"/>
        <v/>
      </c>
      <c r="V172" s="37">
        <f t="shared" si="55"/>
        <v>-0.62744047554277216</v>
      </c>
      <c r="W172" s="37" t="str">
        <f t="shared" si="56"/>
        <v/>
      </c>
      <c r="X172" s="37">
        <f t="shared" si="57"/>
        <v>-0.68867676588280713</v>
      </c>
      <c r="Y172" s="1" t="str">
        <f t="shared" si="65"/>
        <v xml:space="preserve"> </v>
      </c>
      <c r="Z172" s="1">
        <f t="shared" si="58"/>
        <v>2</v>
      </c>
      <c r="AA172" s="1" t="str">
        <f t="shared" si="66"/>
        <v xml:space="preserve"> </v>
      </c>
      <c r="AB172" s="1">
        <f t="shared" si="59"/>
        <v>3</v>
      </c>
      <c r="AC172" s="1">
        <f t="shared" si="49"/>
        <v>4</v>
      </c>
      <c r="AD172" s="1" t="str">
        <f t="shared" si="60"/>
        <v xml:space="preserve"> </v>
      </c>
      <c r="AE172" s="1" t="str">
        <f t="shared" si="67"/>
        <v xml:space="preserve"> </v>
      </c>
      <c r="AF172" s="1" t="str">
        <f t="shared" si="67"/>
        <v xml:space="preserve"> </v>
      </c>
      <c r="AG172" s="38" t="str">
        <f t="shared" si="61"/>
        <v xml:space="preserve"> </v>
      </c>
      <c r="AH172" s="38" t="str">
        <f t="shared" si="62"/>
        <v xml:space="preserve"> </v>
      </c>
      <c r="AI172" s="1" t="str">
        <f t="shared" si="69"/>
        <v xml:space="preserve"> </v>
      </c>
      <c r="AJ172" s="1" t="str">
        <f t="shared" si="69"/>
        <v xml:space="preserve"> </v>
      </c>
      <c r="AK172" s="25" t="str">
        <f t="shared" si="63"/>
        <v xml:space="preserve"> </v>
      </c>
      <c r="AL172" s="25" t="str">
        <f t="shared" si="64"/>
        <v xml:space="preserve"> </v>
      </c>
      <c r="AM172" s="1" t="str">
        <f t="shared" si="68"/>
        <v xml:space="preserve"> </v>
      </c>
      <c r="AN172" s="1" t="str">
        <f t="shared" si="68"/>
        <v xml:space="preserve"> </v>
      </c>
      <c r="AO172" t="s">
        <v>1469</v>
      </c>
      <c r="AP172" t="s">
        <v>2276</v>
      </c>
      <c r="AQ172" s="22">
        <v>62.744047554277216</v>
      </c>
      <c r="AR172" s="21">
        <v>68.867676588280716</v>
      </c>
      <c r="AS172">
        <v>41.906873614190701</v>
      </c>
      <c r="AT172">
        <v>-62.744047554277216</v>
      </c>
      <c r="AU172">
        <v>-68.867676588280716</v>
      </c>
      <c r="AV172" t="s">
        <v>3548</v>
      </c>
    </row>
    <row r="173" spans="1:48" x14ac:dyDescent="0.25">
      <c r="A173" s="14">
        <v>1.7599999999999958E-9</v>
      </c>
      <c r="B173" t="s">
        <v>1470</v>
      </c>
      <c r="C173" s="4">
        <v>10</v>
      </c>
      <c r="D173" s="4">
        <v>0</v>
      </c>
      <c r="E173" s="4">
        <v>0</v>
      </c>
      <c r="F173" s="4">
        <v>10</v>
      </c>
      <c r="G173" s="4">
        <v>600</v>
      </c>
      <c r="H173" s="4">
        <v>466</v>
      </c>
      <c r="I173" s="34">
        <v>13605.492794090149</v>
      </c>
      <c r="J173" s="35">
        <v>10.50803887523395</v>
      </c>
      <c r="K173" s="35">
        <v>7.318758638019851</v>
      </c>
      <c r="L173" s="35">
        <v>7.3206011305068852</v>
      </c>
      <c r="M173" s="35">
        <v>6.5445251937984485</v>
      </c>
      <c r="N173" s="4">
        <v>63.672000000000004</v>
      </c>
      <c r="O173" s="4">
        <v>79.458850056369783</v>
      </c>
      <c r="P173" s="35">
        <v>4.7210300429184553</v>
      </c>
      <c r="Q173" s="36">
        <f t="shared" si="50"/>
        <v>100.00000000176</v>
      </c>
      <c r="R173" s="36" t="str">
        <f t="shared" si="51"/>
        <v xml:space="preserve"> </v>
      </c>
      <c r="S173" s="37">
        <f t="shared" si="52"/>
        <v>0.28755364982866954</v>
      </c>
      <c r="T173" s="37" t="str">
        <f t="shared" si="53"/>
        <v/>
      </c>
      <c r="U173" s="37" t="str">
        <f t="shared" si="54"/>
        <v/>
      </c>
      <c r="V173" s="37">
        <f t="shared" si="55"/>
        <v>-0.37653395474490536</v>
      </c>
      <c r="W173" s="37" t="str">
        <f t="shared" si="56"/>
        <v/>
      </c>
      <c r="X173" s="37">
        <f t="shared" si="57"/>
        <v>-0.39510072034303545</v>
      </c>
      <c r="Y173" s="1" t="str">
        <f t="shared" si="65"/>
        <v xml:space="preserve"> </v>
      </c>
      <c r="Z173" s="1">
        <f t="shared" si="58"/>
        <v>21</v>
      </c>
      <c r="AA173" s="1" t="str">
        <f t="shared" si="66"/>
        <v xml:space="preserve"> </v>
      </c>
      <c r="AB173" s="1">
        <f t="shared" si="59"/>
        <v>32</v>
      </c>
      <c r="AC173" s="1">
        <f t="shared" si="49"/>
        <v>13</v>
      </c>
      <c r="AD173" s="1" t="str">
        <f t="shared" si="60"/>
        <v xml:space="preserve"> </v>
      </c>
      <c r="AE173" s="1">
        <f t="shared" si="67"/>
        <v>1</v>
      </c>
      <c r="AF173" s="1" t="str">
        <f t="shared" si="67"/>
        <v xml:space="preserve"> </v>
      </c>
      <c r="AG173" s="38">
        <f t="shared" si="61"/>
        <v>4.7210300446784554</v>
      </c>
      <c r="AH173" s="38" t="str">
        <f t="shared" si="62"/>
        <v xml:space="preserve"> </v>
      </c>
      <c r="AI173" s="1">
        <f t="shared" si="69"/>
        <v>8</v>
      </c>
      <c r="AJ173" s="1" t="str">
        <f t="shared" si="69"/>
        <v xml:space="preserve"> </v>
      </c>
      <c r="AK173" s="25" t="str">
        <f t="shared" si="63"/>
        <v xml:space="preserve"> </v>
      </c>
      <c r="AL173" s="25" t="str">
        <f t="shared" si="64"/>
        <v xml:space="preserve"> </v>
      </c>
      <c r="AM173" s="1" t="str">
        <f t="shared" si="68"/>
        <v xml:space="preserve"> </v>
      </c>
      <c r="AN173" s="1" t="str">
        <f t="shared" si="68"/>
        <v xml:space="preserve"> </v>
      </c>
      <c r="AO173" t="s">
        <v>1470</v>
      </c>
      <c r="AP173" t="s">
        <v>2193</v>
      </c>
      <c r="AQ173" s="22">
        <v>37.653395474490537</v>
      </c>
      <c r="AR173" s="21">
        <v>39.510072034303548</v>
      </c>
      <c r="AS173">
        <v>28.755364806866957</v>
      </c>
      <c r="AT173">
        <v>-37.653395474490537</v>
      </c>
      <c r="AU173">
        <v>-39.510072034303548</v>
      </c>
      <c r="AV173" t="s">
        <v>3549</v>
      </c>
    </row>
    <row r="174" spans="1:48" x14ac:dyDescent="0.25">
      <c r="A174" s="14">
        <v>1.7699999999999957E-9</v>
      </c>
      <c r="B174" t="s">
        <v>1471</v>
      </c>
      <c r="C174" s="4">
        <v>3</v>
      </c>
      <c r="D174" s="4">
        <v>0</v>
      </c>
      <c r="E174" s="4">
        <v>4</v>
      </c>
      <c r="F174" s="4">
        <v>7</v>
      </c>
      <c r="G174" s="4">
        <v>2415</v>
      </c>
      <c r="H174" s="4">
        <v>2148.5</v>
      </c>
      <c r="I174" s="34">
        <v>8591.5932574601629</v>
      </c>
      <c r="J174" s="35">
        <v>18.973480399516056</v>
      </c>
      <c r="K174" s="35">
        <v>15.809069704127209</v>
      </c>
      <c r="L174" s="35">
        <v>7.0374820687051729</v>
      </c>
      <c r="M174" s="35">
        <v>6.7288539974733803</v>
      </c>
      <c r="N174" s="4">
        <v>135.90299999999999</v>
      </c>
      <c r="O174" s="4">
        <v>21.060929983965782</v>
      </c>
      <c r="P174" s="35">
        <v>2.7926460321154294</v>
      </c>
      <c r="Q174" s="36" t="str">
        <f t="shared" si="50"/>
        <v xml:space="preserve"> </v>
      </c>
      <c r="R174" s="36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-0.41849477138992719</v>
      </c>
      <c r="Y174" s="1" t="str">
        <f t="shared" si="65"/>
        <v xml:space="preserve"> </v>
      </c>
      <c r="Z174" s="1" t="str">
        <f t="shared" si="58"/>
        <v xml:space="preserve"> </v>
      </c>
      <c r="AA174" s="1" t="str">
        <f t="shared" si="66"/>
        <v xml:space="preserve"> </v>
      </c>
      <c r="AB174" s="1">
        <f t="shared" si="59"/>
        <v>28</v>
      </c>
      <c r="AC174" s="1" t="str">
        <f t="shared" si="49"/>
        <v xml:space="preserve"> </v>
      </c>
      <c r="AD174" s="1" t="str">
        <f t="shared" si="60"/>
        <v xml:space="preserve"> </v>
      </c>
      <c r="AE174" s="1" t="str">
        <f t="shared" si="67"/>
        <v xml:space="preserve"> </v>
      </c>
      <c r="AF174" s="1" t="str">
        <f t="shared" si="67"/>
        <v xml:space="preserve"> </v>
      </c>
      <c r="AG174" s="38" t="str">
        <f t="shared" si="61"/>
        <v xml:space="preserve"> </v>
      </c>
      <c r="AH174" s="38" t="str">
        <f t="shared" si="62"/>
        <v xml:space="preserve"> </v>
      </c>
      <c r="AI174" s="1" t="str">
        <f t="shared" si="69"/>
        <v xml:space="preserve"> </v>
      </c>
      <c r="AJ174" s="1" t="str">
        <f t="shared" si="69"/>
        <v xml:space="preserve"> </v>
      </c>
      <c r="AK174" s="25" t="str">
        <f t="shared" si="63"/>
        <v xml:space="preserve"> </v>
      </c>
      <c r="AL174" s="25" t="str">
        <f t="shared" si="64"/>
        <v xml:space="preserve"> </v>
      </c>
      <c r="AM174" s="1" t="str">
        <f t="shared" si="68"/>
        <v xml:space="preserve"> </v>
      </c>
      <c r="AN174" s="1" t="str">
        <f t="shared" si="68"/>
        <v xml:space="preserve"> </v>
      </c>
      <c r="AO174" t="s">
        <v>1471</v>
      </c>
      <c r="AP174" t="s">
        <v>2385</v>
      </c>
      <c r="AQ174" s="22">
        <v>-12.574010525327072</v>
      </c>
      <c r="AR174" s="21">
        <v>41.849477138992718</v>
      </c>
      <c r="AS174">
        <v>12.40400279264604</v>
      </c>
      <c r="AT174">
        <v>12.574010525327072</v>
      </c>
      <c r="AU174">
        <v>-41.849477138992718</v>
      </c>
      <c r="AV174" t="s">
        <v>3550</v>
      </c>
    </row>
    <row r="175" spans="1:48" x14ac:dyDescent="0.25">
      <c r="A175" s="14">
        <v>1.7799999999999957E-9</v>
      </c>
      <c r="B175" t="s">
        <v>1472</v>
      </c>
      <c r="C175" s="4">
        <v>10</v>
      </c>
      <c r="D175" s="4">
        <v>0</v>
      </c>
      <c r="E175" s="4">
        <v>1</v>
      </c>
      <c r="F175" s="4">
        <v>11</v>
      </c>
      <c r="G175" s="4">
        <v>6500</v>
      </c>
      <c r="H175" s="4">
        <v>5300</v>
      </c>
      <c r="I175" s="34">
        <v>5778.4855551962019</v>
      </c>
      <c r="J175" s="35">
        <v>9.1045268394579875</v>
      </c>
      <c r="K175" s="35">
        <v>3.354479210773321</v>
      </c>
      <c r="L175" s="35">
        <v>19.555542755768542</v>
      </c>
      <c r="M175" s="35">
        <v>14.758165616170396</v>
      </c>
      <c r="N175" s="4">
        <v>1579.9770000000001</v>
      </c>
      <c r="O175" s="4">
        <v>109.82987595952085</v>
      </c>
      <c r="P175" s="35">
        <v>1.9943396226415093</v>
      </c>
      <c r="Q175" s="36">
        <f t="shared" si="50"/>
        <v>90.909090910870901</v>
      </c>
      <c r="R175" s="36" t="str">
        <f t="shared" si="51"/>
        <v xml:space="preserve"> </v>
      </c>
      <c r="S175" s="37">
        <f t="shared" si="52"/>
        <v>0.2264150961196226</v>
      </c>
      <c r="T175" s="37" t="str">
        <f t="shared" si="53"/>
        <v/>
      </c>
      <c r="U175" s="37" t="str">
        <f t="shared" si="54"/>
        <v/>
      </c>
      <c r="V175" s="37">
        <f t="shared" si="55"/>
        <v>-0.45980754259539613</v>
      </c>
      <c r="W175" s="37" t="str">
        <f t="shared" si="56"/>
        <v/>
      </c>
      <c r="X175" s="37" t="str">
        <f t="shared" si="57"/>
        <v/>
      </c>
      <c r="Y175" s="1" t="str">
        <f t="shared" si="65"/>
        <v xml:space="preserve"> </v>
      </c>
      <c r="Z175" s="1">
        <f t="shared" si="58"/>
        <v>13</v>
      </c>
      <c r="AA175" s="1" t="str">
        <f t="shared" si="66"/>
        <v xml:space="preserve"> </v>
      </c>
      <c r="AB175" s="1" t="str">
        <f t="shared" si="59"/>
        <v xml:space="preserve"> </v>
      </c>
      <c r="AC175" s="1">
        <f t="shared" si="49"/>
        <v>32</v>
      </c>
      <c r="AD175" s="1" t="str">
        <f t="shared" si="60"/>
        <v xml:space="preserve"> </v>
      </c>
      <c r="AE175" s="1">
        <f t="shared" si="67"/>
        <v>8</v>
      </c>
      <c r="AF175" s="1" t="str">
        <f t="shared" si="67"/>
        <v xml:space="preserve"> </v>
      </c>
      <c r="AG175" s="38" t="str">
        <f t="shared" si="61"/>
        <v xml:space="preserve"> </v>
      </c>
      <c r="AH175" s="38" t="str">
        <f t="shared" si="62"/>
        <v xml:space="preserve"> </v>
      </c>
      <c r="AI175" s="1" t="str">
        <f t="shared" si="69"/>
        <v xml:space="preserve"> </v>
      </c>
      <c r="AJ175" s="1" t="str">
        <f t="shared" si="69"/>
        <v xml:space="preserve"> </v>
      </c>
      <c r="AK175" s="25" t="str">
        <f t="shared" si="63"/>
        <v xml:space="preserve"> </v>
      </c>
      <c r="AL175" s="25" t="str">
        <f t="shared" si="64"/>
        <v xml:space="preserve"> </v>
      </c>
      <c r="AM175" s="1" t="str">
        <f t="shared" si="68"/>
        <v xml:space="preserve"> </v>
      </c>
      <c r="AN175" s="1" t="str">
        <f t="shared" si="68"/>
        <v xml:space="preserve"> </v>
      </c>
      <c r="AO175" t="s">
        <v>1472</v>
      </c>
      <c r="AP175" t="s">
        <v>3551</v>
      </c>
      <c r="AQ175" s="22">
        <v>45.980754259539616</v>
      </c>
      <c r="AR175" s="21">
        <v>-61.586917732346144</v>
      </c>
      <c r="AS175">
        <v>22.641509433962259</v>
      </c>
      <c r="AT175">
        <v>-45.980754259539616</v>
      </c>
      <c r="AU175">
        <v>61.586917732346144</v>
      </c>
      <c r="AV175" t="s">
        <v>3552</v>
      </c>
    </row>
    <row r="176" spans="1:48" x14ac:dyDescent="0.25">
      <c r="A176" s="14">
        <v>1.7899999999999957E-9</v>
      </c>
      <c r="B176" t="s">
        <v>1473</v>
      </c>
      <c r="C176" s="4">
        <v>3</v>
      </c>
      <c r="D176" s="4">
        <v>0</v>
      </c>
      <c r="E176" s="4">
        <v>1</v>
      </c>
      <c r="F176" s="4">
        <v>4</v>
      </c>
      <c r="G176" s="4">
        <v>5400</v>
      </c>
      <c r="H176" s="4">
        <v>4625</v>
      </c>
      <c r="I176" s="34">
        <v>7795.726521901066</v>
      </c>
      <c r="J176" s="35" t="s">
        <v>2161</v>
      </c>
      <c r="K176" s="35">
        <v>28.93826295339219</v>
      </c>
      <c r="L176" s="35">
        <v>22.37258738770791</v>
      </c>
      <c r="M176" s="35">
        <v>14.956000396392826</v>
      </c>
      <c r="N176" s="4">
        <v>159.82300000000001</v>
      </c>
      <c r="O176" s="4">
        <v>93.63096680397382</v>
      </c>
      <c r="P176" s="35">
        <v>0.81081081081081086</v>
      </c>
      <c r="Q176" s="36" t="str">
        <f t="shared" si="50"/>
        <v xml:space="preserve"> </v>
      </c>
      <c r="R176" s="36" t="str">
        <f t="shared" si="51"/>
        <v xml:space="preserve"> </v>
      </c>
      <c r="S176" s="37">
        <f t="shared" si="52"/>
        <v>0.16756756935756764</v>
      </c>
      <c r="T176" s="37" t="str">
        <f t="shared" si="53"/>
        <v/>
      </c>
      <c r="U176" s="37" t="str">
        <f t="shared" si="54"/>
        <v xml:space="preserve"> </v>
      </c>
      <c r="V176" s="37" t="str">
        <f t="shared" si="55"/>
        <v xml:space="preserve"> </v>
      </c>
      <c r="W176" s="37" t="str">
        <f t="shared" si="56"/>
        <v/>
      </c>
      <c r="X176" s="37" t="str">
        <f t="shared" si="57"/>
        <v/>
      </c>
      <c r="Y176" s="1" t="str">
        <f t="shared" si="65"/>
        <v xml:space="preserve"> </v>
      </c>
      <c r="Z176" s="1" t="str">
        <f t="shared" si="58"/>
        <v xml:space="preserve"> </v>
      </c>
      <c r="AA176" s="1" t="str">
        <f t="shared" si="66"/>
        <v xml:space="preserve"> </v>
      </c>
      <c r="AB176" s="1" t="str">
        <f t="shared" si="59"/>
        <v xml:space="preserve"> </v>
      </c>
      <c r="AC176" s="1">
        <f t="shared" si="49"/>
        <v>56</v>
      </c>
      <c r="AD176" s="1" t="str">
        <f t="shared" si="60"/>
        <v xml:space="preserve"> </v>
      </c>
      <c r="AE176" s="1" t="str">
        <f t="shared" si="67"/>
        <v xml:space="preserve"> </v>
      </c>
      <c r="AF176" s="1" t="str">
        <f t="shared" si="67"/>
        <v xml:space="preserve"> </v>
      </c>
      <c r="AG176" s="38" t="str">
        <f t="shared" si="61"/>
        <v xml:space="preserve"> </v>
      </c>
      <c r="AH176" s="38" t="str">
        <f t="shared" si="62"/>
        <v xml:space="preserve"> </v>
      </c>
      <c r="AI176" s="1" t="str">
        <f t="shared" si="69"/>
        <v xml:space="preserve"> </v>
      </c>
      <c r="AJ176" s="1" t="str">
        <f t="shared" si="69"/>
        <v xml:space="preserve"> </v>
      </c>
      <c r="AK176" s="25">
        <f t="shared" si="63"/>
        <v>93.630966805763819</v>
      </c>
      <c r="AL176" s="25" t="str">
        <f t="shared" si="64"/>
        <v xml:space="preserve"> </v>
      </c>
      <c r="AM176" s="1">
        <f t="shared" si="68"/>
        <v>4</v>
      </c>
      <c r="AN176" s="1" t="str">
        <f t="shared" si="68"/>
        <v xml:space="preserve"> </v>
      </c>
      <c r="AO176" t="s">
        <v>1473</v>
      </c>
      <c r="AP176" t="s">
        <v>2500</v>
      </c>
      <c r="AQ176" s="22" t="e">
        <v>#VALUE!</v>
      </c>
      <c r="AR176" s="21">
        <v>-84.864080881155132</v>
      </c>
      <c r="AS176">
        <v>16.756756756756765</v>
      </c>
      <c r="AT176" t="e">
        <v>#VALUE!</v>
      </c>
      <c r="AU176">
        <v>84.864080881155132</v>
      </c>
      <c r="AV176" t="s">
        <v>3553</v>
      </c>
    </row>
    <row r="177" spans="1:48" x14ac:dyDescent="0.25">
      <c r="A177" s="14">
        <v>1.7999999999999956E-9</v>
      </c>
      <c r="B177" t="s">
        <v>1474</v>
      </c>
      <c r="C177" s="4">
        <v>0</v>
      </c>
      <c r="D177" s="4">
        <v>2</v>
      </c>
      <c r="E177" s="4">
        <v>3</v>
      </c>
      <c r="F177" s="4">
        <v>5</v>
      </c>
      <c r="G177" s="4">
        <v>2100</v>
      </c>
      <c r="H177" s="4">
        <v>2341</v>
      </c>
      <c r="I177" s="34">
        <v>1667.1859421146924</v>
      </c>
      <c r="J177" s="35">
        <v>13.854120432016572</v>
      </c>
      <c r="K177" s="35">
        <v>28.264412918804709</v>
      </c>
      <c r="L177" s="35">
        <v>12.894811529933481</v>
      </c>
      <c r="M177" s="35">
        <v>13.54555900621118</v>
      </c>
      <c r="N177" s="4">
        <v>168.97499999999999</v>
      </c>
      <c r="O177" s="4" t="s">
        <v>119</v>
      </c>
      <c r="P177" s="35">
        <v>1.7941050832977361</v>
      </c>
      <c r="Q177" s="36" t="str">
        <f t="shared" si="50"/>
        <v/>
      </c>
      <c r="R177" s="36">
        <f t="shared" si="51"/>
        <v>40.000000001799997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>
        <f t="shared" si="55"/>
        <v>-0.17800326218864804</v>
      </c>
      <c r="W177" s="37" t="str">
        <f t="shared" si="56"/>
        <v/>
      </c>
      <c r="X177" s="37" t="str">
        <f t="shared" si="57"/>
        <v/>
      </c>
      <c r="Y177" s="1" t="str">
        <f t="shared" si="65"/>
        <v xml:space="preserve"> </v>
      </c>
      <c r="Z177" s="1">
        <f t="shared" si="58"/>
        <v>49</v>
      </c>
      <c r="AA177" s="1" t="str">
        <f t="shared" si="66"/>
        <v xml:space="preserve"> </v>
      </c>
      <c r="AB177" s="1" t="str">
        <f t="shared" si="59"/>
        <v xml:space="preserve"> </v>
      </c>
      <c r="AC177" s="1" t="str">
        <f t="shared" si="49"/>
        <v xml:space="preserve"> </v>
      </c>
      <c r="AD177" s="1" t="str">
        <f t="shared" si="60"/>
        <v xml:space="preserve"> </v>
      </c>
      <c r="AE177" s="1" t="str">
        <f t="shared" si="67"/>
        <v xml:space="preserve"> </v>
      </c>
      <c r="AF177" s="1">
        <f t="shared" si="67"/>
        <v>6</v>
      </c>
      <c r="AG177" s="38" t="str">
        <f t="shared" si="61"/>
        <v xml:space="preserve"> </v>
      </c>
      <c r="AH177" s="38" t="str">
        <f t="shared" si="62"/>
        <v xml:space="preserve"> </v>
      </c>
      <c r="AI177" s="1" t="str">
        <f t="shared" si="69"/>
        <v xml:space="preserve"> </v>
      </c>
      <c r="AJ177" s="1" t="str">
        <f t="shared" si="69"/>
        <v xml:space="preserve"> </v>
      </c>
      <c r="AK177" s="25" t="str">
        <f t="shared" si="63"/>
        <v xml:space="preserve"> </v>
      </c>
      <c r="AL177" s="25" t="str">
        <f t="shared" si="64"/>
        <v xml:space="preserve"> </v>
      </c>
      <c r="AM177" s="1" t="str">
        <f t="shared" si="68"/>
        <v xml:space="preserve"> </v>
      </c>
      <c r="AN177" s="1" t="str">
        <f t="shared" si="68"/>
        <v xml:space="preserve"> </v>
      </c>
      <c r="AO177" t="s">
        <v>1474</v>
      </c>
      <c r="AP177" t="s">
        <v>2409</v>
      </c>
      <c r="AQ177" s="22">
        <v>17.800326218864804</v>
      </c>
      <c r="AR177" s="21">
        <v>-6.5494768355040867</v>
      </c>
      <c r="AS177">
        <v>-10.294745835113195</v>
      </c>
      <c r="AT177">
        <v>-17.800326218864804</v>
      </c>
      <c r="AU177">
        <v>6.5494768355040867</v>
      </c>
      <c r="AV177" t="s">
        <v>3554</v>
      </c>
    </row>
    <row r="178" spans="1:48" x14ac:dyDescent="0.25">
      <c r="A178" s="14">
        <v>1.8099999999999956E-9</v>
      </c>
      <c r="B178" t="s">
        <v>1475</v>
      </c>
      <c r="C178" s="4">
        <v>8</v>
      </c>
      <c r="D178" s="4">
        <v>0</v>
      </c>
      <c r="E178" s="4">
        <v>2</v>
      </c>
      <c r="F178" s="4">
        <v>10</v>
      </c>
      <c r="G178" s="4">
        <v>6300</v>
      </c>
      <c r="H178" s="4">
        <v>5670</v>
      </c>
      <c r="I178" s="34">
        <v>8714.8627167311097</v>
      </c>
      <c r="J178" s="35">
        <v>9.1753363076310634</v>
      </c>
      <c r="K178" s="35">
        <v>3.6050058080649126</v>
      </c>
      <c r="L178" s="35">
        <v>10.861724257144365</v>
      </c>
      <c r="M178" s="35">
        <v>9.8899364022451302</v>
      </c>
      <c r="N178" s="4">
        <v>1572.8130000000001</v>
      </c>
      <c r="O178" s="4">
        <v>90.748044387847912</v>
      </c>
      <c r="P178" s="35">
        <v>2.4215167548500887</v>
      </c>
      <c r="Q178" s="36" t="str">
        <f t="shared" si="50"/>
        <v xml:space="preserve"> </v>
      </c>
      <c r="R178" s="36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>
        <f t="shared" si="55"/>
        <v>-0.4556062544566043</v>
      </c>
      <c r="W178" s="37" t="str">
        <f t="shared" si="56"/>
        <v/>
      </c>
      <c r="X178" s="37">
        <f t="shared" si="57"/>
        <v>-0.10249867984211902</v>
      </c>
      <c r="Y178" s="1" t="str">
        <f t="shared" si="65"/>
        <v xml:space="preserve"> </v>
      </c>
      <c r="Z178" s="1">
        <f t="shared" si="58"/>
        <v>16</v>
      </c>
      <c r="AA178" s="1" t="str">
        <f t="shared" si="66"/>
        <v xml:space="preserve"> </v>
      </c>
      <c r="AB178" s="1">
        <f t="shared" si="59"/>
        <v>82</v>
      </c>
      <c r="AC178" s="1" t="str">
        <f t="shared" si="49"/>
        <v xml:space="preserve"> </v>
      </c>
      <c r="AD178" s="1" t="str">
        <f t="shared" si="60"/>
        <v xml:space="preserve"> </v>
      </c>
      <c r="AE178" s="1" t="str">
        <f t="shared" si="67"/>
        <v xml:space="preserve"> </v>
      </c>
      <c r="AF178" s="1" t="str">
        <f t="shared" si="67"/>
        <v xml:space="preserve"> </v>
      </c>
      <c r="AG178" s="38" t="str">
        <f t="shared" si="61"/>
        <v xml:space="preserve"> </v>
      </c>
      <c r="AH178" s="38" t="str">
        <f t="shared" si="62"/>
        <v xml:space="preserve"> </v>
      </c>
      <c r="AI178" s="1" t="str">
        <f t="shared" si="69"/>
        <v xml:space="preserve"> </v>
      </c>
      <c r="AJ178" s="1" t="str">
        <f t="shared" si="69"/>
        <v xml:space="preserve"> </v>
      </c>
      <c r="AK178" s="25">
        <f t="shared" si="63"/>
        <v>90.748044389657906</v>
      </c>
      <c r="AL178" s="25" t="str">
        <f t="shared" si="64"/>
        <v xml:space="preserve"> </v>
      </c>
      <c r="AM178" s="1">
        <f t="shared" si="68"/>
        <v>6</v>
      </c>
      <c r="AN178" s="1" t="str">
        <f t="shared" si="68"/>
        <v xml:space="preserve"> </v>
      </c>
      <c r="AO178" t="s">
        <v>1475</v>
      </c>
      <c r="AP178" t="s">
        <v>3551</v>
      </c>
      <c r="AQ178" s="22">
        <v>45.560625445660428</v>
      </c>
      <c r="AR178" s="21">
        <v>10.249867984211903</v>
      </c>
      <c r="AS178">
        <v>11.111111111111116</v>
      </c>
      <c r="AT178">
        <v>-45.560625445660428</v>
      </c>
      <c r="AU178">
        <v>-10.249867984211903</v>
      </c>
      <c r="AV178" t="s">
        <v>3555</v>
      </c>
    </row>
    <row r="179" spans="1:48" x14ac:dyDescent="0.25">
      <c r="A179" s="14">
        <v>1.8199999999999956E-9</v>
      </c>
      <c r="B179" t="s">
        <v>1476</v>
      </c>
      <c r="C179" s="4">
        <v>2</v>
      </c>
      <c r="D179" s="4">
        <v>0</v>
      </c>
      <c r="E179" s="4">
        <v>5</v>
      </c>
      <c r="F179" s="4">
        <v>7</v>
      </c>
      <c r="G179" s="4">
        <v>2340</v>
      </c>
      <c r="H179" s="4">
        <v>2106</v>
      </c>
      <c r="I179" s="34">
        <v>7931.381822495764</v>
      </c>
      <c r="J179" s="35">
        <v>12.36031552258428</v>
      </c>
      <c r="K179" s="35">
        <v>13.035485488273634</v>
      </c>
      <c r="L179" s="35">
        <v>7.9681992844839007</v>
      </c>
      <c r="M179" s="35">
        <v>8.0452081404620355</v>
      </c>
      <c r="N179" s="4">
        <v>161.559</v>
      </c>
      <c r="O179" s="4">
        <v>-16.927704648292892</v>
      </c>
      <c r="P179" s="35">
        <v>2.4420227920227924</v>
      </c>
      <c r="Q179" s="36" t="str">
        <f t="shared" si="50"/>
        <v xml:space="preserve"> </v>
      </c>
      <c r="R179" s="36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-0.26663413330784735</v>
      </c>
      <c r="W179" s="37" t="str">
        <f t="shared" si="56"/>
        <v/>
      </c>
      <c r="X179" s="37">
        <f t="shared" si="57"/>
        <v>-0.34158986107555978</v>
      </c>
      <c r="Y179" s="1" t="str">
        <f t="shared" si="65"/>
        <v xml:space="preserve"> </v>
      </c>
      <c r="Z179" s="1">
        <f t="shared" si="58"/>
        <v>39</v>
      </c>
      <c r="AA179" s="1" t="str">
        <f t="shared" si="66"/>
        <v xml:space="preserve"> </v>
      </c>
      <c r="AB179" s="1">
        <f t="shared" si="59"/>
        <v>47</v>
      </c>
      <c r="AC179" s="1" t="str">
        <f t="shared" si="49"/>
        <v xml:space="preserve"> </v>
      </c>
      <c r="AD179" s="1" t="str">
        <f t="shared" si="60"/>
        <v xml:space="preserve"> </v>
      </c>
      <c r="AE179" s="1" t="str">
        <f t="shared" si="67"/>
        <v xml:space="preserve"> </v>
      </c>
      <c r="AF179" s="1" t="str">
        <f t="shared" si="67"/>
        <v xml:space="preserve"> </v>
      </c>
      <c r="AG179" s="38" t="str">
        <f t="shared" si="61"/>
        <v xml:space="preserve"> </v>
      </c>
      <c r="AH179" s="38" t="str">
        <f t="shared" si="62"/>
        <v xml:space="preserve"> </v>
      </c>
      <c r="AI179" s="1" t="str">
        <f t="shared" si="69"/>
        <v xml:space="preserve"> </v>
      </c>
      <c r="AJ179" s="1" t="str">
        <f t="shared" si="69"/>
        <v xml:space="preserve"> </v>
      </c>
      <c r="AK179" s="25" t="str">
        <f t="shared" si="63"/>
        <v xml:space="preserve"> </v>
      </c>
      <c r="AL179" s="25" t="str">
        <f t="shared" si="64"/>
        <v xml:space="preserve"> </v>
      </c>
      <c r="AM179" s="1" t="str">
        <f t="shared" si="68"/>
        <v xml:space="preserve"> </v>
      </c>
      <c r="AN179" s="1" t="str">
        <f t="shared" si="68"/>
        <v xml:space="preserve"> </v>
      </c>
      <c r="AO179" t="s">
        <v>1476</v>
      </c>
      <c r="AP179" t="s">
        <v>2385</v>
      </c>
      <c r="AQ179" s="22">
        <v>26.663413330784735</v>
      </c>
      <c r="AR179" s="21">
        <v>34.158986107555975</v>
      </c>
      <c r="AS179">
        <v>11.111111111111116</v>
      </c>
      <c r="AT179">
        <v>-26.663413330784735</v>
      </c>
      <c r="AU179">
        <v>-34.158986107555975</v>
      </c>
      <c r="AV179" t="s">
        <v>3556</v>
      </c>
    </row>
    <row r="180" spans="1:48" x14ac:dyDescent="0.25">
      <c r="A180" s="14">
        <v>1.8299999999999955E-9</v>
      </c>
      <c r="B180" t="s">
        <v>1477</v>
      </c>
      <c r="C180" s="4">
        <v>2</v>
      </c>
      <c r="D180" s="4">
        <v>0</v>
      </c>
      <c r="E180" s="4">
        <v>5</v>
      </c>
      <c r="F180" s="4">
        <v>7</v>
      </c>
      <c r="G180" s="4">
        <v>405</v>
      </c>
      <c r="H180" s="4">
        <v>423</v>
      </c>
      <c r="I180" s="34">
        <v>4624.6167599208429</v>
      </c>
      <c r="J180" s="35">
        <v>12.809254156194166</v>
      </c>
      <c r="K180" s="35">
        <v>10.761441982344111</v>
      </c>
      <c r="L180" s="35" t="s">
        <v>2161</v>
      </c>
      <c r="M180" s="35" t="s">
        <v>2161</v>
      </c>
      <c r="N180" s="4">
        <v>39.307000000000002</v>
      </c>
      <c r="O180" s="4">
        <v>87.265364459266308</v>
      </c>
      <c r="P180" s="35">
        <v>4.0189125295508275</v>
      </c>
      <c r="Q180" s="36" t="str">
        <f t="shared" si="50"/>
        <v xml:space="preserve"> </v>
      </c>
      <c r="R180" s="36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>
        <f t="shared" si="55"/>
        <v>-0.2399975745948163</v>
      </c>
      <c r="W180" s="37" t="str">
        <f t="shared" si="56"/>
        <v xml:space="preserve"> </v>
      </c>
      <c r="X180" s="37" t="str">
        <f t="shared" si="57"/>
        <v xml:space="preserve"> </v>
      </c>
      <c r="Y180" s="1" t="str">
        <f t="shared" si="65"/>
        <v xml:space="preserve"> </v>
      </c>
      <c r="Z180" s="1">
        <f t="shared" si="58"/>
        <v>40</v>
      </c>
      <c r="AA180" s="1" t="str">
        <f t="shared" si="66"/>
        <v xml:space="preserve"> </v>
      </c>
      <c r="AB180" s="1" t="str">
        <f t="shared" si="59"/>
        <v xml:space="preserve"> </v>
      </c>
      <c r="AC180" s="1" t="str">
        <f t="shared" si="49"/>
        <v xml:space="preserve"> </v>
      </c>
      <c r="AD180" s="1" t="str">
        <f t="shared" si="60"/>
        <v xml:space="preserve"> </v>
      </c>
      <c r="AE180" s="1" t="str">
        <f t="shared" si="67"/>
        <v xml:space="preserve"> </v>
      </c>
      <c r="AF180" s="1" t="str">
        <f t="shared" si="67"/>
        <v xml:space="preserve"> </v>
      </c>
      <c r="AG180" s="38">
        <f t="shared" si="61"/>
        <v>4.0189125313808276</v>
      </c>
      <c r="AH180" s="38" t="str">
        <f t="shared" si="62"/>
        <v xml:space="preserve"> </v>
      </c>
      <c r="AI180" s="1">
        <f t="shared" si="69"/>
        <v>19</v>
      </c>
      <c r="AJ180" s="1" t="str">
        <f t="shared" si="69"/>
        <v xml:space="preserve"> </v>
      </c>
      <c r="AK180" s="25">
        <f t="shared" si="63"/>
        <v>87.265364461096311</v>
      </c>
      <c r="AL180" s="25" t="str">
        <f t="shared" si="64"/>
        <v xml:space="preserve"> </v>
      </c>
      <c r="AM180" s="1">
        <f t="shared" si="68"/>
        <v>9</v>
      </c>
      <c r="AN180" s="1" t="str">
        <f t="shared" si="68"/>
        <v xml:space="preserve"> </v>
      </c>
      <c r="AO180" t="s">
        <v>1477</v>
      </c>
      <c r="AP180" t="s">
        <v>2167</v>
      </c>
      <c r="AQ180" s="22">
        <v>23.999757459481629</v>
      </c>
      <c r="AR180" s="21" t="e">
        <v>#VALUE!</v>
      </c>
      <c r="AS180">
        <v>-4.2553191489361648</v>
      </c>
      <c r="AT180">
        <v>-23.999757459481629</v>
      </c>
      <c r="AU180" t="e">
        <v>#VALUE!</v>
      </c>
      <c r="AV180" t="s">
        <v>3557</v>
      </c>
    </row>
    <row r="181" spans="1:48" x14ac:dyDescent="0.25">
      <c r="A181" s="14">
        <v>1.8399999999999955E-9</v>
      </c>
      <c r="B181" t="s">
        <v>1478</v>
      </c>
      <c r="C181" s="4">
        <v>7</v>
      </c>
      <c r="D181" s="4">
        <v>1</v>
      </c>
      <c r="E181" s="4">
        <v>6</v>
      </c>
      <c r="F181" s="4">
        <v>14</v>
      </c>
      <c r="G181" s="4">
        <v>1000</v>
      </c>
      <c r="H181" s="4">
        <v>933.4</v>
      </c>
      <c r="I181" s="34">
        <v>12707.604183205949</v>
      </c>
      <c r="J181" s="35" t="s">
        <v>2161</v>
      </c>
      <c r="K181" s="35">
        <v>11.864902312219552</v>
      </c>
      <c r="L181" s="35">
        <v>12.038045037292024</v>
      </c>
      <c r="M181" s="35">
        <v>7.6563335137073922</v>
      </c>
      <c r="N181" s="4">
        <v>78.668999999999997</v>
      </c>
      <c r="O181" s="4" t="s">
        <v>119</v>
      </c>
      <c r="P181" s="35">
        <v>2.5712449110777804</v>
      </c>
      <c r="Q181" s="36" t="str">
        <f t="shared" si="50"/>
        <v xml:space="preserve"> </v>
      </c>
      <c r="R181" s="36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 xml:space="preserve"> </v>
      </c>
      <c r="V181" s="37" t="str">
        <f t="shared" si="55"/>
        <v xml:space="preserve"> </v>
      </c>
      <c r="W181" s="37" t="str">
        <f t="shared" si="56"/>
        <v/>
      </c>
      <c r="X181" s="37" t="str">
        <f t="shared" si="57"/>
        <v/>
      </c>
      <c r="Y181" s="1" t="str">
        <f t="shared" si="65"/>
        <v xml:space="preserve"> </v>
      </c>
      <c r="Z181" s="1" t="str">
        <f t="shared" si="58"/>
        <v xml:space="preserve"> </v>
      </c>
      <c r="AA181" s="1" t="str">
        <f t="shared" si="66"/>
        <v xml:space="preserve"> </v>
      </c>
      <c r="AB181" s="1" t="str">
        <f t="shared" si="59"/>
        <v xml:space="preserve"> </v>
      </c>
      <c r="AC181" s="1" t="str">
        <f t="shared" si="49"/>
        <v xml:space="preserve"> </v>
      </c>
      <c r="AD181" s="1" t="str">
        <f t="shared" si="60"/>
        <v xml:space="preserve"> </v>
      </c>
      <c r="AE181" s="1" t="str">
        <f t="shared" si="67"/>
        <v xml:space="preserve"> </v>
      </c>
      <c r="AF181" s="1" t="str">
        <f t="shared" si="67"/>
        <v xml:space="preserve"> </v>
      </c>
      <c r="AG181" s="38" t="str">
        <f t="shared" si="61"/>
        <v xml:space="preserve"> </v>
      </c>
      <c r="AH181" s="38" t="str">
        <f t="shared" si="62"/>
        <v xml:space="preserve"> </v>
      </c>
      <c r="AI181" s="1" t="str">
        <f t="shared" si="69"/>
        <v xml:space="preserve"> </v>
      </c>
      <c r="AJ181" s="1" t="str">
        <f t="shared" si="69"/>
        <v xml:space="preserve"> </v>
      </c>
      <c r="AK181" s="25" t="str">
        <f t="shared" si="63"/>
        <v xml:space="preserve"> </v>
      </c>
      <c r="AL181" s="25" t="str">
        <f t="shared" si="64"/>
        <v xml:space="preserve"> </v>
      </c>
      <c r="AM181" s="1" t="str">
        <f t="shared" si="68"/>
        <v xml:space="preserve"> </v>
      </c>
      <c r="AN181" s="1" t="str">
        <f t="shared" si="68"/>
        <v xml:space="preserve"> </v>
      </c>
      <c r="AO181" t="s">
        <v>1478</v>
      </c>
      <c r="AP181" t="s">
        <v>2276</v>
      </c>
      <c r="AQ181" s="22" t="e">
        <v>#VALUE!</v>
      </c>
      <c r="AR181" s="21">
        <v>0.5299613826679872</v>
      </c>
      <c r="AS181">
        <v>7.1352046282408432</v>
      </c>
      <c r="AT181" t="e">
        <v>#VALUE!</v>
      </c>
      <c r="AU181">
        <v>-0.5299613826679872</v>
      </c>
      <c r="AV181" t="s">
        <v>3558</v>
      </c>
    </row>
    <row r="182" spans="1:48" x14ac:dyDescent="0.25">
      <c r="A182" s="14">
        <v>1.8499999999999955E-9</v>
      </c>
      <c r="B182" t="s">
        <v>1479</v>
      </c>
      <c r="C182" s="4">
        <v>11</v>
      </c>
      <c r="D182" s="4">
        <v>0</v>
      </c>
      <c r="E182" s="4">
        <v>3</v>
      </c>
      <c r="F182" s="4">
        <v>14</v>
      </c>
      <c r="G182" s="4">
        <v>4950</v>
      </c>
      <c r="H182" s="4">
        <v>3909</v>
      </c>
      <c r="I182" s="34">
        <v>48545.938431662056</v>
      </c>
      <c r="J182" s="35">
        <v>10.837170747124365</v>
      </c>
      <c r="K182" s="35">
        <v>8.4692699181672229</v>
      </c>
      <c r="L182" s="35" t="s">
        <v>2161</v>
      </c>
      <c r="M182" s="35" t="s">
        <v>2161</v>
      </c>
      <c r="N182" s="4">
        <v>461.55099999999999</v>
      </c>
      <c r="O182" s="4">
        <v>23.323625287233472</v>
      </c>
      <c r="P182" s="35">
        <v>4.8721923765668969</v>
      </c>
      <c r="Q182" s="36" t="str">
        <f t="shared" si="50"/>
        <v xml:space="preserve"> </v>
      </c>
      <c r="R182" s="36" t="str">
        <f t="shared" si="51"/>
        <v xml:space="preserve"> </v>
      </c>
      <c r="S182" s="37">
        <f t="shared" si="52"/>
        <v>0.26630852065276295</v>
      </c>
      <c r="T182" s="37" t="str">
        <f t="shared" si="53"/>
        <v/>
      </c>
      <c r="U182" s="37" t="str">
        <f t="shared" si="54"/>
        <v/>
      </c>
      <c r="V182" s="37">
        <f t="shared" si="55"/>
        <v>-0.3570058059655401</v>
      </c>
      <c r="W182" s="37" t="str">
        <f t="shared" si="56"/>
        <v xml:space="preserve"> </v>
      </c>
      <c r="X182" s="37" t="str">
        <f t="shared" si="57"/>
        <v xml:space="preserve"> </v>
      </c>
      <c r="Y182" s="1" t="str">
        <f t="shared" si="65"/>
        <v xml:space="preserve"> </v>
      </c>
      <c r="Z182" s="1">
        <f t="shared" si="58"/>
        <v>22</v>
      </c>
      <c r="AA182" s="1" t="str">
        <f t="shared" si="66"/>
        <v xml:space="preserve"> </v>
      </c>
      <c r="AB182" s="1" t="str">
        <f t="shared" si="59"/>
        <v xml:space="preserve"> </v>
      </c>
      <c r="AC182" s="1">
        <f t="shared" si="49"/>
        <v>18</v>
      </c>
      <c r="AD182" s="1" t="str">
        <f t="shared" si="60"/>
        <v xml:space="preserve"> </v>
      </c>
      <c r="AE182" s="1" t="str">
        <f t="shared" si="67"/>
        <v xml:space="preserve"> </v>
      </c>
      <c r="AF182" s="1" t="str">
        <f t="shared" si="67"/>
        <v xml:space="preserve"> </v>
      </c>
      <c r="AG182" s="38">
        <f t="shared" si="61"/>
        <v>4.872192378416897</v>
      </c>
      <c r="AH182" s="38" t="str">
        <f t="shared" si="62"/>
        <v xml:space="preserve"> </v>
      </c>
      <c r="AI182" s="1">
        <f t="shared" si="69"/>
        <v>5</v>
      </c>
      <c r="AJ182" s="1" t="str">
        <f t="shared" si="69"/>
        <v xml:space="preserve"> </v>
      </c>
      <c r="AK182" s="25" t="str">
        <f t="shared" si="63"/>
        <v xml:space="preserve"> </v>
      </c>
      <c r="AL182" s="25" t="str">
        <f t="shared" si="64"/>
        <v xml:space="preserve"> </v>
      </c>
      <c r="AM182" s="1" t="str">
        <f t="shared" si="68"/>
        <v xml:space="preserve"> </v>
      </c>
      <c r="AN182" s="1" t="str">
        <f t="shared" si="68"/>
        <v xml:space="preserve"> </v>
      </c>
      <c r="AO182" t="s">
        <v>1479</v>
      </c>
      <c r="AP182" t="s">
        <v>2400</v>
      </c>
      <c r="AQ182" s="22">
        <v>35.700580596554012</v>
      </c>
      <c r="AR182" s="21" t="e">
        <v>#VALUE!</v>
      </c>
      <c r="AS182">
        <v>26.630851880276296</v>
      </c>
      <c r="AT182">
        <v>-35.700580596554012</v>
      </c>
      <c r="AU182" t="e">
        <v>#VALUE!</v>
      </c>
      <c r="AV182" t="s">
        <v>3559</v>
      </c>
    </row>
    <row r="183" spans="1:48" x14ac:dyDescent="0.25">
      <c r="A183" s="14">
        <v>1.8599999999999954E-9</v>
      </c>
      <c r="B183" t="s">
        <v>1480</v>
      </c>
      <c r="C183" s="4">
        <v>9</v>
      </c>
      <c r="D183" s="4">
        <v>0</v>
      </c>
      <c r="E183" s="4">
        <v>3</v>
      </c>
      <c r="F183" s="4">
        <v>12</v>
      </c>
      <c r="G183" s="4">
        <v>4450</v>
      </c>
      <c r="H183" s="4">
        <v>3610</v>
      </c>
      <c r="I183" s="34">
        <v>12245.138339423711</v>
      </c>
      <c r="J183" s="35">
        <v>9.1659028414298813</v>
      </c>
      <c r="K183" s="35">
        <v>8.2534093896820959</v>
      </c>
      <c r="L183" s="35" t="s">
        <v>2161</v>
      </c>
      <c r="M183" s="35" t="s">
        <v>2161</v>
      </c>
      <c r="N183" s="4">
        <v>437.39499999999998</v>
      </c>
      <c r="O183" s="4">
        <v>15.210061899117594</v>
      </c>
      <c r="P183" s="35">
        <v>4.1551246537396125</v>
      </c>
      <c r="Q183" s="36" t="str">
        <f t="shared" si="50"/>
        <v xml:space="preserve"> </v>
      </c>
      <c r="R183" s="36" t="str">
        <f t="shared" si="51"/>
        <v xml:space="preserve"> </v>
      </c>
      <c r="S183" s="37">
        <f t="shared" si="52"/>
        <v>0.23268698246941827</v>
      </c>
      <c r="T183" s="37" t="str">
        <f t="shared" si="53"/>
        <v/>
      </c>
      <c r="U183" s="37" t="str">
        <f t="shared" si="54"/>
        <v/>
      </c>
      <c r="V183" s="37">
        <f t="shared" si="55"/>
        <v>-0.4561659636407186</v>
      </c>
      <c r="W183" s="37" t="str">
        <f t="shared" si="56"/>
        <v xml:space="preserve"> </v>
      </c>
      <c r="X183" s="37" t="str">
        <f t="shared" si="57"/>
        <v xml:space="preserve"> </v>
      </c>
      <c r="Y183" s="1" t="str">
        <f t="shared" si="65"/>
        <v xml:space="preserve"> </v>
      </c>
      <c r="Z183" s="1">
        <f t="shared" si="58"/>
        <v>14</v>
      </c>
      <c r="AA183" s="1" t="str">
        <f t="shared" si="66"/>
        <v xml:space="preserve"> </v>
      </c>
      <c r="AB183" s="1" t="str">
        <f t="shared" si="59"/>
        <v xml:space="preserve"> </v>
      </c>
      <c r="AC183" s="1">
        <f t="shared" si="49"/>
        <v>30</v>
      </c>
      <c r="AD183" s="1" t="str">
        <f t="shared" si="60"/>
        <v xml:space="preserve"> </v>
      </c>
      <c r="AE183" s="1" t="str">
        <f t="shared" si="67"/>
        <v xml:space="preserve"> </v>
      </c>
      <c r="AF183" s="1" t="str">
        <f t="shared" si="67"/>
        <v xml:space="preserve"> </v>
      </c>
      <c r="AG183" s="38">
        <f t="shared" si="61"/>
        <v>4.1551246555996126</v>
      </c>
      <c r="AH183" s="38" t="str">
        <f t="shared" si="62"/>
        <v xml:space="preserve"> </v>
      </c>
      <c r="AI183" s="1">
        <f t="shared" si="69"/>
        <v>16</v>
      </c>
      <c r="AJ183" s="1" t="str">
        <f t="shared" si="69"/>
        <v xml:space="preserve"> </v>
      </c>
      <c r="AK183" s="25" t="str">
        <f t="shared" si="63"/>
        <v xml:space="preserve"> </v>
      </c>
      <c r="AL183" s="25" t="str">
        <f t="shared" si="64"/>
        <v xml:space="preserve"> </v>
      </c>
      <c r="AM183" s="1" t="str">
        <f t="shared" si="68"/>
        <v xml:space="preserve"> </v>
      </c>
      <c r="AN183" s="1" t="str">
        <f t="shared" si="68"/>
        <v xml:space="preserve"> </v>
      </c>
      <c r="AO183" t="s">
        <v>1480</v>
      </c>
      <c r="AP183" t="s">
        <v>2167</v>
      </c>
      <c r="AQ183" s="22">
        <v>45.61659636407186</v>
      </c>
      <c r="AR183" s="21" t="e">
        <v>#VALUE!</v>
      </c>
      <c r="AS183">
        <v>23.26869806094183</v>
      </c>
      <c r="AT183">
        <v>-45.61659636407186</v>
      </c>
      <c r="AU183" t="e">
        <v>#VALUE!</v>
      </c>
      <c r="AV183" t="s">
        <v>3560</v>
      </c>
    </row>
    <row r="184" spans="1:48" x14ac:dyDescent="0.25">
      <c r="A184" s="14">
        <v>1.8699999999999954E-9</v>
      </c>
      <c r="B184" t="s">
        <v>1481</v>
      </c>
      <c r="C184" s="4">
        <v>4</v>
      </c>
      <c r="D184" s="4">
        <v>0</v>
      </c>
      <c r="E184" s="4">
        <v>3</v>
      </c>
      <c r="F184" s="4">
        <v>7</v>
      </c>
      <c r="G184" s="4">
        <v>2400</v>
      </c>
      <c r="H184" s="4">
        <v>1939</v>
      </c>
      <c r="I184" s="34">
        <v>3349.7568499595927</v>
      </c>
      <c r="J184" s="35">
        <v>8.1334916127300261</v>
      </c>
      <c r="K184" s="35">
        <v>7.3861601871109785</v>
      </c>
      <c r="L184" s="35" t="s">
        <v>2161</v>
      </c>
      <c r="M184" s="35" t="s">
        <v>2161</v>
      </c>
      <c r="N184" s="4">
        <v>262.51800000000003</v>
      </c>
      <c r="O184" s="4">
        <v>11.776377416333141</v>
      </c>
      <c r="P184" s="35">
        <v>4.3837029396596181</v>
      </c>
      <c r="Q184" s="36" t="str">
        <f t="shared" si="50"/>
        <v xml:space="preserve"> </v>
      </c>
      <c r="R184" s="36" t="str">
        <f t="shared" si="51"/>
        <v xml:space="preserve"> </v>
      </c>
      <c r="S184" s="37">
        <f t="shared" si="52"/>
        <v>0.23775142012683342</v>
      </c>
      <c r="T184" s="37" t="str">
        <f t="shared" si="53"/>
        <v/>
      </c>
      <c r="U184" s="37" t="str">
        <f t="shared" si="54"/>
        <v/>
      </c>
      <c r="V184" s="37">
        <f t="shared" si="55"/>
        <v>-0.51742128953711441</v>
      </c>
      <c r="W184" s="37" t="str">
        <f t="shared" si="56"/>
        <v xml:space="preserve"> </v>
      </c>
      <c r="X184" s="37" t="str">
        <f t="shared" si="57"/>
        <v xml:space="preserve"> </v>
      </c>
      <c r="Y184" s="1" t="str">
        <f t="shared" si="65"/>
        <v xml:space="preserve"> </v>
      </c>
      <c r="Z184" s="1">
        <f t="shared" si="58"/>
        <v>9</v>
      </c>
      <c r="AA184" s="1" t="str">
        <f t="shared" si="66"/>
        <v xml:space="preserve"> </v>
      </c>
      <c r="AB184" s="1" t="str">
        <f t="shared" si="59"/>
        <v xml:space="preserve"> </v>
      </c>
      <c r="AC184" s="1">
        <f t="shared" si="49"/>
        <v>27</v>
      </c>
      <c r="AD184" s="1" t="str">
        <f t="shared" si="60"/>
        <v xml:space="preserve"> </v>
      </c>
      <c r="AE184" s="1" t="str">
        <f t="shared" si="67"/>
        <v xml:space="preserve"> </v>
      </c>
      <c r="AF184" s="1" t="str">
        <f t="shared" si="67"/>
        <v xml:space="preserve"> </v>
      </c>
      <c r="AG184" s="38">
        <f t="shared" si="61"/>
        <v>4.3837029415296183</v>
      </c>
      <c r="AH184" s="38" t="str">
        <f t="shared" si="62"/>
        <v xml:space="preserve"> </v>
      </c>
      <c r="AI184" s="1">
        <f t="shared" si="69"/>
        <v>14</v>
      </c>
      <c r="AJ184" s="1" t="str">
        <f t="shared" si="69"/>
        <v xml:space="preserve"> </v>
      </c>
      <c r="AK184" s="25" t="str">
        <f t="shared" si="63"/>
        <v xml:space="preserve"> </v>
      </c>
      <c r="AL184" s="25" t="str">
        <f t="shared" si="64"/>
        <v xml:space="preserve"> </v>
      </c>
      <c r="AM184" s="1" t="str">
        <f t="shared" si="68"/>
        <v xml:space="preserve"> </v>
      </c>
      <c r="AN184" s="1" t="str">
        <f t="shared" si="68"/>
        <v xml:space="preserve"> </v>
      </c>
      <c r="AO184" t="s">
        <v>1481</v>
      </c>
      <c r="AP184" t="s">
        <v>2167</v>
      </c>
      <c r="AQ184" s="22">
        <v>51.742128953711443</v>
      </c>
      <c r="AR184" s="21" t="e">
        <v>#VALUE!</v>
      </c>
      <c r="AS184">
        <v>23.775141825683342</v>
      </c>
      <c r="AT184">
        <v>-51.742128953711443</v>
      </c>
      <c r="AU184" t="e">
        <v>#VALUE!</v>
      </c>
      <c r="AV184" t="s">
        <v>3561</v>
      </c>
    </row>
    <row r="185" spans="1:48" x14ac:dyDescent="0.25">
      <c r="A185" s="14">
        <v>1.8799999999999956E-9</v>
      </c>
      <c r="B185" t="s">
        <v>1482</v>
      </c>
      <c r="C185" s="4">
        <v>6</v>
      </c>
      <c r="D185" s="4">
        <v>1</v>
      </c>
      <c r="E185" s="4">
        <v>2</v>
      </c>
      <c r="F185" s="4">
        <v>9</v>
      </c>
      <c r="G185" s="4">
        <v>4200</v>
      </c>
      <c r="H185" s="4">
        <v>3010</v>
      </c>
      <c r="I185" s="34">
        <v>1558.7745400524268</v>
      </c>
      <c r="J185" s="35">
        <v>5.6006251860672815</v>
      </c>
      <c r="K185" s="35">
        <v>6.9932994433240703</v>
      </c>
      <c r="L185" s="35">
        <v>5.1343012704174225</v>
      </c>
      <c r="M185" s="35">
        <v>5.4976082406979589</v>
      </c>
      <c r="N185" s="4">
        <v>430.41200000000003</v>
      </c>
      <c r="O185" s="4">
        <v>-45.101210443744336</v>
      </c>
      <c r="P185" s="35">
        <v>2.5839867109634551</v>
      </c>
      <c r="Q185" s="36" t="str">
        <f t="shared" si="50"/>
        <v xml:space="preserve"> </v>
      </c>
      <c r="R185" s="36" t="str">
        <f t="shared" si="51"/>
        <v xml:space="preserve"> </v>
      </c>
      <c r="S185" s="37">
        <f t="shared" si="52"/>
        <v>0.39534883908930235</v>
      </c>
      <c r="T185" s="37" t="str">
        <f t="shared" si="53"/>
        <v/>
      </c>
      <c r="U185" s="37" t="str">
        <f t="shared" si="54"/>
        <v/>
      </c>
      <c r="V185" s="37">
        <f t="shared" si="55"/>
        <v>-0.6677020634227806</v>
      </c>
      <c r="W185" s="37" t="str">
        <f t="shared" si="56"/>
        <v/>
      </c>
      <c r="X185" s="37">
        <f t="shared" si="57"/>
        <v>-0.57575408294341901</v>
      </c>
      <c r="Y185" s="1" t="str">
        <f t="shared" si="65"/>
        <v xml:space="preserve"> </v>
      </c>
      <c r="Z185" s="1" t="str">
        <f t="shared" si="58"/>
        <v xml:space="preserve"> </v>
      </c>
      <c r="AA185" s="1" t="str">
        <f t="shared" si="66"/>
        <v xml:space="preserve"> </v>
      </c>
      <c r="AB185" s="1" t="str">
        <f t="shared" si="59"/>
        <v xml:space="preserve"> </v>
      </c>
      <c r="AC185" s="1" t="str">
        <f t="shared" si="49"/>
        <v xml:space="preserve"> </v>
      </c>
      <c r="AD185" s="1" t="str">
        <f t="shared" si="60"/>
        <v xml:space="preserve"> </v>
      </c>
      <c r="AE185" s="1" t="str">
        <f t="shared" si="67"/>
        <v xml:space="preserve"> </v>
      </c>
      <c r="AF185" s="1" t="str">
        <f t="shared" si="67"/>
        <v xml:space="preserve"> </v>
      </c>
      <c r="AG185" s="38" t="str">
        <f t="shared" si="61"/>
        <v xml:space="preserve"> </v>
      </c>
      <c r="AH185" s="38" t="str">
        <f t="shared" si="62"/>
        <v xml:space="preserve"> </v>
      </c>
      <c r="AI185" s="1" t="str">
        <f t="shared" si="69"/>
        <v xml:space="preserve"> </v>
      </c>
      <c r="AJ185" s="1" t="str">
        <f t="shared" si="69"/>
        <v xml:space="preserve"> </v>
      </c>
      <c r="AK185" s="25" t="str">
        <f t="shared" si="63"/>
        <v xml:space="preserve"> </v>
      </c>
      <c r="AL185" s="25" t="str">
        <f t="shared" si="64"/>
        <v xml:space="preserve"> </v>
      </c>
      <c r="AM185" s="1" t="str">
        <f t="shared" si="68"/>
        <v xml:space="preserve"> </v>
      </c>
      <c r="AN185" s="1" t="str">
        <f t="shared" si="68"/>
        <v xml:space="preserve"> </v>
      </c>
      <c r="AO185" t="s">
        <v>1482</v>
      </c>
      <c r="AP185" t="s">
        <v>2256</v>
      </c>
      <c r="AQ185" s="22">
        <v>66.770206342278058</v>
      </c>
      <c r="AR185" s="21">
        <v>57.575408294341898</v>
      </c>
      <c r="AS185">
        <v>39.534883720930239</v>
      </c>
      <c r="AT185">
        <v>-66.770206342278058</v>
      </c>
      <c r="AU185">
        <v>-57.575408294341898</v>
      </c>
      <c r="AV185" t="s">
        <v>3562</v>
      </c>
    </row>
    <row r="186" spans="1:48" x14ac:dyDescent="0.25">
      <c r="A186" s="14">
        <v>1.8899999999999957E-9</v>
      </c>
      <c r="B186" t="s">
        <v>1483</v>
      </c>
      <c r="C186" s="4">
        <v>2</v>
      </c>
      <c r="D186" s="4">
        <v>2</v>
      </c>
      <c r="E186" s="4">
        <v>5</v>
      </c>
      <c r="F186" s="4">
        <v>9</v>
      </c>
      <c r="G186" s="4">
        <v>430</v>
      </c>
      <c r="H186" s="4">
        <v>424</v>
      </c>
      <c r="I186" s="34">
        <v>1204.6819934135897</v>
      </c>
      <c r="J186" s="35" t="s">
        <v>2161</v>
      </c>
      <c r="K186" s="35">
        <v>17.967624374947029</v>
      </c>
      <c r="L186" s="35" t="s">
        <v>2161</v>
      </c>
      <c r="M186" s="35">
        <v>5.6435779367101002</v>
      </c>
      <c r="N186" s="4">
        <v>23.597999999999999</v>
      </c>
      <c r="O186" s="4" t="s">
        <v>119</v>
      </c>
      <c r="P186" s="35">
        <v>1.179245283018868</v>
      </c>
      <c r="Q186" s="36" t="str">
        <f t="shared" si="50"/>
        <v xml:space="preserve"> </v>
      </c>
      <c r="R186" s="3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 xml:space="preserve"> </v>
      </c>
      <c r="V186" s="37" t="str">
        <f t="shared" si="55"/>
        <v xml:space="preserve"> </v>
      </c>
      <c r="W186" s="37" t="str">
        <f t="shared" si="56"/>
        <v xml:space="preserve"> </v>
      </c>
      <c r="X186" s="37" t="str">
        <f t="shared" si="57"/>
        <v xml:space="preserve"> </v>
      </c>
      <c r="Y186" s="1" t="str">
        <f t="shared" si="65"/>
        <v xml:space="preserve"> </v>
      </c>
      <c r="Z186" s="1" t="str">
        <f t="shared" si="58"/>
        <v xml:space="preserve"> </v>
      </c>
      <c r="AA186" s="1" t="str">
        <f t="shared" si="66"/>
        <v xml:space="preserve"> </v>
      </c>
      <c r="AB186" s="1" t="str">
        <f t="shared" si="59"/>
        <v xml:space="preserve"> </v>
      </c>
      <c r="AC186" s="1" t="str">
        <f t="shared" si="49"/>
        <v xml:space="preserve"> </v>
      </c>
      <c r="AD186" s="1" t="str">
        <f t="shared" si="60"/>
        <v xml:space="preserve"> </v>
      </c>
      <c r="AE186" s="1" t="str">
        <f t="shared" si="67"/>
        <v xml:space="preserve"> </v>
      </c>
      <c r="AF186" s="1" t="str">
        <f t="shared" si="67"/>
        <v xml:space="preserve"> </v>
      </c>
      <c r="AG186" s="38" t="str">
        <f t="shared" si="61"/>
        <v xml:space="preserve"> </v>
      </c>
      <c r="AH186" s="38" t="str">
        <f t="shared" si="62"/>
        <v xml:space="preserve"> </v>
      </c>
      <c r="AI186" s="1" t="str">
        <f t="shared" si="69"/>
        <v xml:space="preserve"> </v>
      </c>
      <c r="AJ186" s="1" t="str">
        <f t="shared" si="69"/>
        <v xml:space="preserve"> </v>
      </c>
      <c r="AK186" s="25" t="str">
        <f t="shared" si="63"/>
        <v xml:space="preserve"> </v>
      </c>
      <c r="AL186" s="25" t="str">
        <f t="shared" si="64"/>
        <v xml:space="preserve"> </v>
      </c>
      <c r="AM186" s="1" t="str">
        <f t="shared" si="68"/>
        <v xml:space="preserve"> </v>
      </c>
      <c r="AN186" s="1" t="str">
        <f t="shared" si="68"/>
        <v xml:space="preserve"> </v>
      </c>
      <c r="AO186" t="s">
        <v>1483</v>
      </c>
      <c r="AP186" t="s">
        <v>2590</v>
      </c>
      <c r="AQ186" s="22" t="e">
        <v>#VALUE!</v>
      </c>
      <c r="AR186" s="21" t="e">
        <v>#VALUE!</v>
      </c>
      <c r="AS186">
        <v>1.4150943396226356</v>
      </c>
      <c r="AT186" t="e">
        <v>#VALUE!</v>
      </c>
      <c r="AU186" t="e">
        <v>#VALUE!</v>
      </c>
      <c r="AV186" t="s">
        <v>3563</v>
      </c>
    </row>
    <row r="187" spans="1:48" x14ac:dyDescent="0.25">
      <c r="A187" s="14">
        <v>1.8999999999999959E-9</v>
      </c>
      <c r="B187" t="s">
        <v>1484</v>
      </c>
      <c r="C187" s="4">
        <v>0</v>
      </c>
      <c r="D187" s="4">
        <v>1</v>
      </c>
      <c r="E187" s="4">
        <v>8</v>
      </c>
      <c r="F187" s="4">
        <v>9</v>
      </c>
      <c r="G187" s="4">
        <v>1890</v>
      </c>
      <c r="H187" s="4">
        <v>1732</v>
      </c>
      <c r="I187" s="34">
        <v>3098.8414896545805</v>
      </c>
      <c r="J187" s="35" t="s">
        <v>2161</v>
      </c>
      <c r="K187" s="35">
        <v>9.6222222222222218</v>
      </c>
      <c r="L187" s="35">
        <v>5.4082492536749429</v>
      </c>
      <c r="M187" s="35">
        <v>4.4349981794377182</v>
      </c>
      <c r="N187" s="4">
        <v>180</v>
      </c>
      <c r="O187" s="4" t="s">
        <v>119</v>
      </c>
      <c r="P187" s="35">
        <v>2.9590069284064664</v>
      </c>
      <c r="Q187" s="36" t="str">
        <f t="shared" si="50"/>
        <v xml:space="preserve"> </v>
      </c>
      <c r="R187" s="36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 xml:space="preserve"> </v>
      </c>
      <c r="V187" s="37" t="str">
        <f t="shared" si="55"/>
        <v xml:space="preserve"> </v>
      </c>
      <c r="W187" s="37" t="str">
        <f t="shared" si="56"/>
        <v/>
      </c>
      <c r="X187" s="37">
        <f t="shared" si="57"/>
        <v>-0.55311783562140726</v>
      </c>
      <c r="Y187" s="1" t="str">
        <f t="shared" si="65"/>
        <v xml:space="preserve"> </v>
      </c>
      <c r="Z187" s="1" t="str">
        <f t="shared" si="58"/>
        <v xml:space="preserve"> </v>
      </c>
      <c r="AA187" s="1" t="str">
        <f t="shared" si="66"/>
        <v xml:space="preserve"> </v>
      </c>
      <c r="AB187" s="1" t="str">
        <f t="shared" si="59"/>
        <v xml:space="preserve"> </v>
      </c>
      <c r="AC187" s="1" t="str">
        <f t="shared" si="49"/>
        <v xml:space="preserve"> </v>
      </c>
      <c r="AD187" s="1" t="str">
        <f t="shared" si="60"/>
        <v xml:space="preserve"> </v>
      </c>
      <c r="AE187" s="1" t="str">
        <f t="shared" si="67"/>
        <v xml:space="preserve"> </v>
      </c>
      <c r="AF187" s="1" t="str">
        <f t="shared" si="67"/>
        <v xml:space="preserve"> </v>
      </c>
      <c r="AG187" s="38" t="str">
        <f t="shared" si="61"/>
        <v xml:space="preserve"> </v>
      </c>
      <c r="AH187" s="38" t="str">
        <f t="shared" si="62"/>
        <v xml:space="preserve"> </v>
      </c>
      <c r="AI187" s="1" t="str">
        <f t="shared" si="69"/>
        <v xml:space="preserve"> </v>
      </c>
      <c r="AJ187" s="1" t="str">
        <f t="shared" si="69"/>
        <v xml:space="preserve"> </v>
      </c>
      <c r="AK187" s="25" t="str">
        <f t="shared" si="63"/>
        <v xml:space="preserve"> </v>
      </c>
      <c r="AL187" s="25" t="str">
        <f t="shared" si="64"/>
        <v xml:space="preserve"> </v>
      </c>
      <c r="AM187" s="1" t="str">
        <f t="shared" si="68"/>
        <v xml:space="preserve"> </v>
      </c>
      <c r="AN187" s="1" t="str">
        <f t="shared" si="68"/>
        <v xml:space="preserve"> </v>
      </c>
      <c r="AO187" t="s">
        <v>1484</v>
      </c>
      <c r="AP187" t="s">
        <v>2173</v>
      </c>
      <c r="AQ187" s="22" t="e">
        <v>#VALUE!</v>
      </c>
      <c r="AR187" s="21">
        <v>55.311783562140725</v>
      </c>
      <c r="AS187">
        <v>9.1224018475750679</v>
      </c>
      <c r="AT187" t="e">
        <v>#VALUE!</v>
      </c>
      <c r="AU187">
        <v>-55.311783562140725</v>
      </c>
      <c r="AV187" t="s">
        <v>3564</v>
      </c>
    </row>
    <row r="188" spans="1:48" x14ac:dyDescent="0.25">
      <c r="A188" s="14">
        <v>1.9099999999999961E-9</v>
      </c>
      <c r="B188" t="s">
        <v>1485</v>
      </c>
      <c r="C188" s="4">
        <v>0</v>
      </c>
      <c r="D188" s="4">
        <v>0</v>
      </c>
      <c r="E188" s="4">
        <v>6</v>
      </c>
      <c r="F188" s="4">
        <v>6</v>
      </c>
      <c r="G188" s="4">
        <v>3250</v>
      </c>
      <c r="H188" s="4">
        <v>3065</v>
      </c>
      <c r="I188" s="34">
        <v>1070.5121182066953</v>
      </c>
      <c r="J188" s="35">
        <v>10.024628205673318</v>
      </c>
      <c r="K188" s="35">
        <v>12.172745758403762</v>
      </c>
      <c r="L188" s="35">
        <v>4.4121473805411622</v>
      </c>
      <c r="M188" s="35">
        <v>4.7235130970724182</v>
      </c>
      <c r="N188" s="4">
        <v>251.792</v>
      </c>
      <c r="O188" s="4">
        <v>-17.325978460730234</v>
      </c>
      <c r="P188" s="35">
        <v>3.9151712887438825</v>
      </c>
      <c r="Q188" s="36" t="str">
        <f t="shared" si="50"/>
        <v xml:space="preserve"> </v>
      </c>
      <c r="R188" s="36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>
        <f t="shared" si="55"/>
        <v>-0.40521581840791687</v>
      </c>
      <c r="W188" s="37" t="str">
        <f t="shared" si="56"/>
        <v/>
      </c>
      <c r="X188" s="37">
        <f t="shared" si="57"/>
        <v>-0.63542546238345388</v>
      </c>
      <c r="Y188" s="1" t="str">
        <f t="shared" si="65"/>
        <v xml:space="preserve"> </v>
      </c>
      <c r="Z188" s="1" t="str">
        <f t="shared" si="58"/>
        <v xml:space="preserve"> </v>
      </c>
      <c r="AA188" s="1" t="str">
        <f t="shared" si="66"/>
        <v xml:space="preserve"> </v>
      </c>
      <c r="AB188" s="1" t="str">
        <f t="shared" si="59"/>
        <v xml:space="preserve"> </v>
      </c>
      <c r="AC188" s="1" t="str">
        <f t="shared" si="49"/>
        <v xml:space="preserve"> </v>
      </c>
      <c r="AD188" s="1" t="str">
        <f t="shared" si="60"/>
        <v xml:space="preserve"> </v>
      </c>
      <c r="AE188" s="1" t="str">
        <f t="shared" si="67"/>
        <v xml:space="preserve"> </v>
      </c>
      <c r="AF188" s="1" t="str">
        <f t="shared" si="67"/>
        <v xml:space="preserve"> </v>
      </c>
      <c r="AG188" s="38">
        <f t="shared" si="61"/>
        <v>3.9151712906538827</v>
      </c>
      <c r="AH188" s="38" t="str">
        <f t="shared" si="62"/>
        <v xml:space="preserve"> </v>
      </c>
      <c r="AI188" s="1" t="str">
        <f t="shared" si="69"/>
        <v xml:space="preserve"> </v>
      </c>
      <c r="AJ188" s="1" t="str">
        <f t="shared" si="69"/>
        <v xml:space="preserve"> </v>
      </c>
      <c r="AK188" s="25" t="str">
        <f t="shared" si="63"/>
        <v xml:space="preserve"> </v>
      </c>
      <c r="AL188" s="25" t="str">
        <f t="shared" si="64"/>
        <v xml:space="preserve"> </v>
      </c>
      <c r="AM188" s="1" t="str">
        <f t="shared" si="68"/>
        <v xml:space="preserve"> </v>
      </c>
      <c r="AN188" s="1" t="str">
        <f t="shared" si="68"/>
        <v xml:space="preserve"> </v>
      </c>
      <c r="AO188" t="s">
        <v>1485</v>
      </c>
      <c r="AP188" t="s">
        <v>2169</v>
      </c>
      <c r="AQ188" s="22">
        <v>40.52158184079169</v>
      </c>
      <c r="AR188" s="21">
        <v>63.542546238345388</v>
      </c>
      <c r="AS188">
        <v>6.0358890701468271</v>
      </c>
      <c r="AT188">
        <v>-40.52158184079169</v>
      </c>
      <c r="AU188">
        <v>-63.542546238345388</v>
      </c>
      <c r="AV188" t="s">
        <v>3565</v>
      </c>
    </row>
    <row r="189" spans="1:48" x14ac:dyDescent="0.25">
      <c r="A189" s="14">
        <v>1.9199999999999963E-9</v>
      </c>
      <c r="B189" t="s">
        <v>1486</v>
      </c>
      <c r="C189" s="4">
        <v>7</v>
      </c>
      <c r="D189" s="4">
        <v>0</v>
      </c>
      <c r="E189" s="4">
        <v>4</v>
      </c>
      <c r="F189" s="4">
        <v>11</v>
      </c>
      <c r="G189" s="4">
        <v>4300</v>
      </c>
      <c r="H189" s="4">
        <v>3370</v>
      </c>
      <c r="I189" s="34">
        <v>4560.0782431602574</v>
      </c>
      <c r="J189" s="35">
        <v>34.220146222583267</v>
      </c>
      <c r="K189" s="35">
        <v>12.386927931603575</v>
      </c>
      <c r="L189" s="35">
        <v>9.0761818926669395</v>
      </c>
      <c r="M189" s="35">
        <v>7.8937287113002919</v>
      </c>
      <c r="N189" s="4">
        <v>98.48</v>
      </c>
      <c r="O189" s="4" t="s">
        <v>119</v>
      </c>
      <c r="P189" s="35">
        <v>1.9287833827893175</v>
      </c>
      <c r="Q189" s="36" t="str">
        <f t="shared" si="50"/>
        <v xml:space="preserve"> </v>
      </c>
      <c r="R189" s="36" t="str">
        <f t="shared" si="51"/>
        <v xml:space="preserve"> </v>
      </c>
      <c r="S189" s="37">
        <f t="shared" si="52"/>
        <v>0.27596439361139474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>
        <f t="shared" si="57"/>
        <v>-0.25003755961640917</v>
      </c>
      <c r="Y189" s="1" t="str">
        <f t="shared" si="65"/>
        <v xml:space="preserve"> </v>
      </c>
      <c r="Z189" s="1" t="str">
        <f t="shared" si="58"/>
        <v xml:space="preserve"> </v>
      </c>
      <c r="AA189" s="1" t="str">
        <f t="shared" si="66"/>
        <v xml:space="preserve"> </v>
      </c>
      <c r="AB189" s="1" t="str">
        <f t="shared" si="59"/>
        <v xml:space="preserve"> </v>
      </c>
      <c r="AC189" s="1" t="str">
        <f t="shared" si="49"/>
        <v xml:space="preserve"> </v>
      </c>
      <c r="AD189" s="1" t="str">
        <f t="shared" si="60"/>
        <v xml:space="preserve"> </v>
      </c>
      <c r="AE189" s="1" t="str">
        <f t="shared" si="67"/>
        <v xml:space="preserve"> </v>
      </c>
      <c r="AF189" s="1" t="str">
        <f t="shared" si="67"/>
        <v xml:space="preserve"> </v>
      </c>
      <c r="AG189" s="38" t="str">
        <f t="shared" si="61"/>
        <v xml:space="preserve"> </v>
      </c>
      <c r="AH189" s="38" t="str">
        <f t="shared" si="62"/>
        <v xml:space="preserve"> </v>
      </c>
      <c r="AI189" s="1" t="str">
        <f t="shared" si="69"/>
        <v xml:space="preserve"> </v>
      </c>
      <c r="AJ189" s="1" t="str">
        <f t="shared" si="69"/>
        <v xml:space="preserve"> </v>
      </c>
      <c r="AK189" s="25" t="str">
        <f t="shared" si="63"/>
        <v xml:space="preserve"> </v>
      </c>
      <c r="AL189" s="25" t="str">
        <f t="shared" si="64"/>
        <v xml:space="preserve"> </v>
      </c>
      <c r="AM189" s="1" t="str">
        <f t="shared" si="68"/>
        <v xml:space="preserve"> </v>
      </c>
      <c r="AN189" s="1" t="str">
        <f t="shared" si="68"/>
        <v xml:space="preserve"> </v>
      </c>
      <c r="AO189" t="s">
        <v>1486</v>
      </c>
      <c r="AP189" t="s">
        <v>2276</v>
      </c>
      <c r="AQ189" s="22">
        <v>-103.03597547330212</v>
      </c>
      <c r="AR189" s="21">
        <v>25.003755961640916</v>
      </c>
      <c r="AS189">
        <v>27.596439169139476</v>
      </c>
      <c r="AT189">
        <v>103.03597547330212</v>
      </c>
      <c r="AU189">
        <v>-25.003755961640916</v>
      </c>
      <c r="AV189" t="s">
        <v>3566</v>
      </c>
    </row>
    <row r="190" spans="1:48" x14ac:dyDescent="0.25">
      <c r="A190" s="14">
        <v>1.9299999999999964E-9</v>
      </c>
      <c r="B190" t="s">
        <v>1487</v>
      </c>
      <c r="C190" s="4">
        <v>4</v>
      </c>
      <c r="D190" s="4">
        <v>0</v>
      </c>
      <c r="E190" s="4">
        <v>7</v>
      </c>
      <c r="F190" s="4">
        <v>11</v>
      </c>
      <c r="G190" s="4">
        <v>3750</v>
      </c>
      <c r="H190" s="4">
        <v>3357</v>
      </c>
      <c r="I190" s="34">
        <v>10236.203688220201</v>
      </c>
      <c r="J190" s="35" t="s">
        <v>2161</v>
      </c>
      <c r="K190" s="35">
        <v>12.168025314712184</v>
      </c>
      <c r="L190" s="35">
        <v>8.9914800409416582</v>
      </c>
      <c r="M190" s="35">
        <v>7.0896304378704338</v>
      </c>
      <c r="N190" s="4">
        <v>275.887</v>
      </c>
      <c r="O190" s="4">
        <v>128.15663248428712</v>
      </c>
      <c r="P190" s="35">
        <v>2.2341376228775691</v>
      </c>
      <c r="Q190" s="36" t="str">
        <f t="shared" si="50"/>
        <v xml:space="preserve"> </v>
      </c>
      <c r="R190" s="36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>
        <f t="shared" si="57"/>
        <v>-0.25703645057916358</v>
      </c>
      <c r="Y190" s="1" t="str">
        <f t="shared" si="65"/>
        <v xml:space="preserve"> </v>
      </c>
      <c r="Z190" s="1" t="str">
        <f t="shared" si="58"/>
        <v xml:space="preserve"> </v>
      </c>
      <c r="AA190" s="1" t="str">
        <f t="shared" si="66"/>
        <v xml:space="preserve"> </v>
      </c>
      <c r="AB190" s="1" t="str">
        <f t="shared" si="59"/>
        <v xml:space="preserve"> </v>
      </c>
      <c r="AC190" s="1" t="str">
        <f t="shared" si="49"/>
        <v xml:space="preserve"> </v>
      </c>
      <c r="AD190" s="1" t="str">
        <f t="shared" si="60"/>
        <v xml:space="preserve"> </v>
      </c>
      <c r="AE190" s="1" t="str">
        <f t="shared" si="67"/>
        <v xml:space="preserve"> </v>
      </c>
      <c r="AF190" s="1" t="str">
        <f t="shared" si="67"/>
        <v xml:space="preserve"> </v>
      </c>
      <c r="AG190" s="38" t="str">
        <f t="shared" si="61"/>
        <v xml:space="preserve"> </v>
      </c>
      <c r="AH190" s="38" t="str">
        <f t="shared" si="62"/>
        <v xml:space="preserve"> </v>
      </c>
      <c r="AI190" s="1" t="str">
        <f t="shared" si="69"/>
        <v xml:space="preserve"> </v>
      </c>
      <c r="AJ190" s="1" t="str">
        <f t="shared" si="69"/>
        <v xml:space="preserve"> </v>
      </c>
      <c r="AK190" s="25" t="str">
        <f t="shared" si="63"/>
        <v xml:space="preserve"> </v>
      </c>
      <c r="AL190" s="25" t="str">
        <f t="shared" si="64"/>
        <v xml:space="preserve"> </v>
      </c>
      <c r="AM190" s="1" t="str">
        <f t="shared" si="68"/>
        <v xml:space="preserve"> </v>
      </c>
      <c r="AN190" s="1" t="str">
        <f t="shared" si="68"/>
        <v xml:space="preserve"> </v>
      </c>
      <c r="AO190" t="s">
        <v>1487</v>
      </c>
      <c r="AP190" t="s">
        <v>2507</v>
      </c>
      <c r="AQ190" s="22" t="e">
        <v>#VALUE!</v>
      </c>
      <c r="AR190" s="21">
        <v>25.703645057916358</v>
      </c>
      <c r="AS190">
        <v>11.706881143878455</v>
      </c>
      <c r="AT190" t="e">
        <v>#VALUE!</v>
      </c>
      <c r="AU190">
        <v>-25.703645057916358</v>
      </c>
      <c r="AV190" t="s">
        <v>3567</v>
      </c>
    </row>
    <row r="191" spans="1:48" x14ac:dyDescent="0.25">
      <c r="A191" s="14">
        <v>1.9399999999999966E-9</v>
      </c>
      <c r="B191" t="s">
        <v>1488</v>
      </c>
      <c r="C191" s="4">
        <v>3</v>
      </c>
      <c r="D191" s="4">
        <v>1</v>
      </c>
      <c r="E191" s="4">
        <v>5</v>
      </c>
      <c r="F191" s="4">
        <v>9</v>
      </c>
      <c r="G191" s="4">
        <v>330</v>
      </c>
      <c r="H191" s="4">
        <v>297</v>
      </c>
      <c r="I191" s="34">
        <v>1429.3353976084338</v>
      </c>
      <c r="J191" s="35" t="s">
        <v>2161</v>
      </c>
      <c r="K191" s="35">
        <v>19.603960396039604</v>
      </c>
      <c r="L191" s="35">
        <v>15.164609053497943</v>
      </c>
      <c r="M191" s="35">
        <v>7.834868887313962</v>
      </c>
      <c r="N191" s="4">
        <v>15.15</v>
      </c>
      <c r="O191" s="4" t="s">
        <v>119</v>
      </c>
      <c r="P191" s="35">
        <v>0</v>
      </c>
      <c r="Q191" s="36" t="str">
        <f t="shared" si="50"/>
        <v xml:space="preserve"> </v>
      </c>
      <c r="R191" s="36" t="str">
        <f t="shared" si="51"/>
        <v xml:space="preserve"> </v>
      </c>
      <c r="S191" s="37" t="str">
        <f t="shared" si="52"/>
        <v/>
      </c>
      <c r="T191" s="37" t="str">
        <f t="shared" si="53"/>
        <v/>
      </c>
      <c r="U191" s="37" t="str">
        <f t="shared" si="54"/>
        <v xml:space="preserve"> </v>
      </c>
      <c r="V191" s="37" t="str">
        <f t="shared" si="55"/>
        <v xml:space="preserve"> </v>
      </c>
      <c r="W191" s="37" t="str">
        <f t="shared" si="56"/>
        <v/>
      </c>
      <c r="X191" s="37" t="str">
        <f t="shared" si="57"/>
        <v/>
      </c>
      <c r="Y191" s="1" t="str">
        <f t="shared" si="65"/>
        <v xml:space="preserve"> </v>
      </c>
      <c r="Z191" s="1" t="str">
        <f t="shared" si="58"/>
        <v xml:space="preserve"> </v>
      </c>
      <c r="AA191" s="1" t="str">
        <f t="shared" si="66"/>
        <v xml:space="preserve"> </v>
      </c>
      <c r="AB191" s="1" t="str">
        <f t="shared" si="59"/>
        <v xml:space="preserve"> </v>
      </c>
      <c r="AC191" s="1" t="str">
        <f t="shared" si="49"/>
        <v xml:space="preserve"> </v>
      </c>
      <c r="AD191" s="1" t="str">
        <f t="shared" si="60"/>
        <v xml:space="preserve"> </v>
      </c>
      <c r="AE191" s="1" t="str">
        <f t="shared" si="67"/>
        <v xml:space="preserve"> </v>
      </c>
      <c r="AF191" s="1" t="str">
        <f t="shared" si="67"/>
        <v xml:space="preserve"> </v>
      </c>
      <c r="AG191" s="38" t="str">
        <f t="shared" si="61"/>
        <v xml:space="preserve"> </v>
      </c>
      <c r="AH191" s="38" t="str">
        <f t="shared" si="62"/>
        <v xml:space="preserve"> </v>
      </c>
      <c r="AI191" s="1" t="str">
        <f t="shared" si="69"/>
        <v xml:space="preserve"> </v>
      </c>
      <c r="AJ191" s="1" t="str">
        <f t="shared" si="69"/>
        <v xml:space="preserve"> </v>
      </c>
      <c r="AK191" s="25" t="str">
        <f t="shared" si="63"/>
        <v xml:space="preserve"> </v>
      </c>
      <c r="AL191" s="25" t="str">
        <f t="shared" si="64"/>
        <v xml:space="preserve"> </v>
      </c>
      <c r="AM191" s="1" t="str">
        <f t="shared" si="68"/>
        <v xml:space="preserve"> </v>
      </c>
      <c r="AN191" s="1" t="str">
        <f t="shared" si="68"/>
        <v xml:space="preserve"> </v>
      </c>
      <c r="AO191" t="s">
        <v>1488</v>
      </c>
      <c r="AP191" t="s">
        <v>3498</v>
      </c>
      <c r="AQ191" s="22" t="e">
        <v>#VALUE!</v>
      </c>
      <c r="AR191" s="21">
        <v>-25.304752017068811</v>
      </c>
      <c r="AS191">
        <v>11.111111111111116</v>
      </c>
      <c r="AT191" t="e">
        <v>#VALUE!</v>
      </c>
      <c r="AU191">
        <v>25.304752017068811</v>
      </c>
      <c r="AV191" t="s">
        <v>3568</v>
      </c>
    </row>
    <row r="192" spans="1:48" x14ac:dyDescent="0.25">
      <c r="A192" s="14">
        <v>1.9499999999999968E-9</v>
      </c>
      <c r="B192" t="s">
        <v>1489</v>
      </c>
      <c r="C192" s="4">
        <v>2</v>
      </c>
      <c r="D192" s="4">
        <v>1</v>
      </c>
      <c r="E192" s="4">
        <v>7</v>
      </c>
      <c r="F192" s="4">
        <v>10</v>
      </c>
      <c r="G192" s="4">
        <v>3700</v>
      </c>
      <c r="H192" s="4">
        <v>3850</v>
      </c>
      <c r="I192" s="34">
        <v>3268.8194472625555</v>
      </c>
      <c r="J192" s="35">
        <v>4.7391264743607104</v>
      </c>
      <c r="K192" s="35">
        <v>2.4443668454969685</v>
      </c>
      <c r="L192" s="35">
        <v>37.303836522983367</v>
      </c>
      <c r="M192" s="35">
        <v>17.012929012786266</v>
      </c>
      <c r="N192" s="4">
        <v>1575.05</v>
      </c>
      <c r="O192" s="4">
        <v>35.157979645425371</v>
      </c>
      <c r="P192" s="35">
        <v>0</v>
      </c>
      <c r="Q192" s="36" t="str">
        <f t="shared" si="50"/>
        <v xml:space="preserve"> </v>
      </c>
      <c r="R192" s="36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>
        <f t="shared" si="55"/>
        <v>-0.71881675772087306</v>
      </c>
      <c r="W192" s="37" t="str">
        <f t="shared" si="56"/>
        <v/>
      </c>
      <c r="X192" s="37" t="str">
        <f t="shared" si="57"/>
        <v/>
      </c>
      <c r="Y192" s="1" t="str">
        <f t="shared" si="65"/>
        <v xml:space="preserve"> </v>
      </c>
      <c r="Z192" s="1" t="str">
        <f t="shared" si="58"/>
        <v xml:space="preserve"> </v>
      </c>
      <c r="AA192" s="1" t="str">
        <f t="shared" si="66"/>
        <v xml:space="preserve"> </v>
      </c>
      <c r="AB192" s="1" t="str">
        <f t="shared" si="59"/>
        <v xml:space="preserve"> </v>
      </c>
      <c r="AC192" s="1" t="str">
        <f t="shared" si="49"/>
        <v xml:space="preserve"> </v>
      </c>
      <c r="AD192" s="1" t="str">
        <f t="shared" si="60"/>
        <v xml:space="preserve"> </v>
      </c>
      <c r="AE192" s="1" t="str">
        <f t="shared" si="67"/>
        <v xml:space="preserve"> </v>
      </c>
      <c r="AF192" s="1" t="str">
        <f t="shared" si="67"/>
        <v xml:space="preserve"> </v>
      </c>
      <c r="AG192" s="38" t="str">
        <f t="shared" si="61"/>
        <v xml:space="preserve"> </v>
      </c>
      <c r="AH192" s="38" t="str">
        <f t="shared" si="62"/>
        <v xml:space="preserve"> </v>
      </c>
      <c r="AI192" s="1" t="str">
        <f t="shared" si="69"/>
        <v xml:space="preserve"> </v>
      </c>
      <c r="AJ192" s="1" t="str">
        <f t="shared" si="69"/>
        <v xml:space="preserve"> </v>
      </c>
      <c r="AK192" s="25" t="str">
        <f t="shared" si="63"/>
        <v xml:space="preserve"> </v>
      </c>
      <c r="AL192" s="25" t="str">
        <f t="shared" si="64"/>
        <v xml:space="preserve"> </v>
      </c>
      <c r="AM192" s="1" t="str">
        <f t="shared" si="68"/>
        <v xml:space="preserve"> </v>
      </c>
      <c r="AN192" s="1" t="str">
        <f t="shared" si="68"/>
        <v xml:space="preserve"> </v>
      </c>
      <c r="AO192" t="s">
        <v>1489</v>
      </c>
      <c r="AP192" t="s">
        <v>3551</v>
      </c>
      <c r="AQ192" s="22">
        <v>71.881675772087306</v>
      </c>
      <c r="AR192" s="21">
        <v>-208.24058624310516</v>
      </c>
      <c r="AS192">
        <v>-3.8961038961038974</v>
      </c>
      <c r="AT192">
        <v>-71.881675772087306</v>
      </c>
      <c r="AU192">
        <v>208.24058624310516</v>
      </c>
      <c r="AV192" t="s">
        <v>3569</v>
      </c>
    </row>
    <row r="193" spans="1:48" x14ac:dyDescent="0.25">
      <c r="A193" s="14">
        <v>1.959999999999997E-9</v>
      </c>
      <c r="B193" t="s">
        <v>1490</v>
      </c>
      <c r="C193" s="4">
        <v>8</v>
      </c>
      <c r="D193" s="4">
        <v>0</v>
      </c>
      <c r="E193" s="4">
        <v>2</v>
      </c>
      <c r="F193" s="4">
        <v>10</v>
      </c>
      <c r="G193" s="4">
        <v>1110</v>
      </c>
      <c r="H193" s="4">
        <v>833</v>
      </c>
      <c r="I193" s="34">
        <v>11009.721308024229</v>
      </c>
      <c r="J193" s="35">
        <v>8.2494850261448267</v>
      </c>
      <c r="K193" s="35">
        <v>7.5843796378071762</v>
      </c>
      <c r="L193" s="35">
        <v>3.9475708967514596</v>
      </c>
      <c r="M193" s="35">
        <v>3.5544264129826524</v>
      </c>
      <c r="N193" s="4">
        <v>100.976</v>
      </c>
      <c r="O193" s="4" t="s">
        <v>119</v>
      </c>
      <c r="P193" s="35">
        <v>4.2379351740696274</v>
      </c>
      <c r="Q193" s="36" t="str">
        <f t="shared" si="50"/>
        <v xml:space="preserve"> </v>
      </c>
      <c r="R193" s="36" t="str">
        <f t="shared" si="51"/>
        <v xml:space="preserve"> </v>
      </c>
      <c r="S193" s="37">
        <f t="shared" si="52"/>
        <v>0.33253301516528216</v>
      </c>
      <c r="T193" s="37" t="str">
        <f t="shared" si="53"/>
        <v/>
      </c>
      <c r="U193" s="37" t="str">
        <f t="shared" si="54"/>
        <v/>
      </c>
      <c r="V193" s="37">
        <f t="shared" si="55"/>
        <v>-0.51053913430377118</v>
      </c>
      <c r="W193" s="37" t="str">
        <f t="shared" si="56"/>
        <v/>
      </c>
      <c r="X193" s="37">
        <f t="shared" si="57"/>
        <v>-0.67381329083907948</v>
      </c>
      <c r="Y193" s="1" t="str">
        <f t="shared" si="65"/>
        <v xml:space="preserve"> </v>
      </c>
      <c r="Z193" s="1" t="str">
        <f t="shared" si="58"/>
        <v xml:space="preserve"> </v>
      </c>
      <c r="AA193" s="1" t="str">
        <f t="shared" si="66"/>
        <v xml:space="preserve"> </v>
      </c>
      <c r="AB193" s="1" t="str">
        <f t="shared" si="59"/>
        <v xml:space="preserve"> </v>
      </c>
      <c r="AC193" s="1" t="str">
        <f t="shared" si="49"/>
        <v xml:space="preserve"> </v>
      </c>
      <c r="AD193" s="1" t="str">
        <f t="shared" si="60"/>
        <v xml:space="preserve"> </v>
      </c>
      <c r="AE193" s="1" t="str">
        <f t="shared" si="67"/>
        <v xml:space="preserve"> </v>
      </c>
      <c r="AF193" s="1" t="str">
        <f t="shared" si="67"/>
        <v xml:space="preserve"> </v>
      </c>
      <c r="AG193" s="38">
        <f t="shared" si="61"/>
        <v>4.2379351760296275</v>
      </c>
      <c r="AH193" s="38" t="str">
        <f t="shared" si="62"/>
        <v xml:space="preserve"> </v>
      </c>
      <c r="AI193" s="1" t="str">
        <f t="shared" si="69"/>
        <v xml:space="preserve"> </v>
      </c>
      <c r="AJ193" s="1" t="str">
        <f t="shared" si="69"/>
        <v xml:space="preserve"> </v>
      </c>
      <c r="AK193" s="25" t="str">
        <f t="shared" si="63"/>
        <v xml:space="preserve"> </v>
      </c>
      <c r="AL193" s="25" t="str">
        <f t="shared" si="64"/>
        <v xml:space="preserve"> </v>
      </c>
      <c r="AM193" s="1" t="str">
        <f t="shared" si="68"/>
        <v xml:space="preserve"> </v>
      </c>
      <c r="AN193" s="1" t="str">
        <f t="shared" si="68"/>
        <v xml:space="preserve"> </v>
      </c>
      <c r="AO193" t="s">
        <v>1490</v>
      </c>
      <c r="AP193" t="s">
        <v>2240</v>
      </c>
      <c r="AQ193" s="22">
        <v>51.053913430377115</v>
      </c>
      <c r="AR193" s="21">
        <v>67.381329083907943</v>
      </c>
      <c r="AS193">
        <v>33.253301320528216</v>
      </c>
      <c r="AT193">
        <v>-51.053913430377115</v>
      </c>
      <c r="AU193">
        <v>-67.381329083907943</v>
      </c>
      <c r="AV193" t="s">
        <v>3570</v>
      </c>
    </row>
    <row r="194" spans="1:48" x14ac:dyDescent="0.25">
      <c r="A194" s="14">
        <v>1.9699999999999971E-9</v>
      </c>
      <c r="B194" t="s">
        <v>1491</v>
      </c>
      <c r="C194" s="4">
        <v>1</v>
      </c>
      <c r="D194" s="4">
        <v>0</v>
      </c>
      <c r="E194" s="4">
        <v>5</v>
      </c>
      <c r="F194" s="4">
        <v>6</v>
      </c>
      <c r="G194" s="4">
        <v>1530</v>
      </c>
      <c r="H194" s="4">
        <v>1505</v>
      </c>
      <c r="I194" s="34">
        <v>4091.6085500932727</v>
      </c>
      <c r="J194" s="35">
        <v>8.7538679881808239</v>
      </c>
      <c r="K194" s="35">
        <v>7.9148873509056106</v>
      </c>
      <c r="L194" s="35">
        <v>6.4720460206990422</v>
      </c>
      <c r="M194" s="35">
        <v>6.0007857704121728</v>
      </c>
      <c r="N194" s="4">
        <v>190.148</v>
      </c>
      <c r="O194" s="4">
        <v>12.767168781876403</v>
      </c>
      <c r="P194" s="35">
        <v>4.6511627906976747</v>
      </c>
      <c r="Q194" s="36" t="str">
        <f t="shared" si="50"/>
        <v xml:space="preserve"> </v>
      </c>
      <c r="R194" s="36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>
        <f t="shared" si="55"/>
        <v>-0.48061293643103709</v>
      </c>
      <c r="W194" s="37" t="str">
        <f t="shared" si="56"/>
        <v/>
      </c>
      <c r="X194" s="37">
        <f t="shared" si="57"/>
        <v>-0.46521659819533145</v>
      </c>
      <c r="Y194" s="1" t="str">
        <f t="shared" si="65"/>
        <v xml:space="preserve"> </v>
      </c>
      <c r="Z194" s="1" t="str">
        <f t="shared" si="58"/>
        <v xml:space="preserve"> </v>
      </c>
      <c r="AA194" s="1" t="str">
        <f t="shared" si="66"/>
        <v xml:space="preserve"> </v>
      </c>
      <c r="AB194" s="1" t="str">
        <f t="shared" si="59"/>
        <v xml:space="preserve"> </v>
      </c>
      <c r="AC194" s="1" t="str">
        <f t="shared" si="49"/>
        <v xml:space="preserve"> </v>
      </c>
      <c r="AD194" s="1" t="str">
        <f t="shared" si="60"/>
        <v xml:space="preserve"> </v>
      </c>
      <c r="AE194" s="1" t="str">
        <f t="shared" si="67"/>
        <v xml:space="preserve"> </v>
      </c>
      <c r="AF194" s="1" t="str">
        <f t="shared" si="67"/>
        <v xml:space="preserve"> </v>
      </c>
      <c r="AG194" s="38">
        <f t="shared" si="61"/>
        <v>4.6511627926676749</v>
      </c>
      <c r="AH194" s="38" t="str">
        <f t="shared" si="62"/>
        <v xml:space="preserve"> </v>
      </c>
      <c r="AI194" s="1" t="str">
        <f t="shared" si="69"/>
        <v xml:space="preserve"> </v>
      </c>
      <c r="AJ194" s="1" t="str">
        <f t="shared" si="69"/>
        <v xml:space="preserve"> </v>
      </c>
      <c r="AK194" s="25" t="str">
        <f t="shared" si="63"/>
        <v xml:space="preserve"> </v>
      </c>
      <c r="AL194" s="25" t="str">
        <f t="shared" si="64"/>
        <v xml:space="preserve"> </v>
      </c>
      <c r="AM194" s="1" t="str">
        <f t="shared" si="68"/>
        <v xml:space="preserve"> </v>
      </c>
      <c r="AN194" s="1" t="str">
        <f t="shared" si="68"/>
        <v xml:space="preserve"> </v>
      </c>
      <c r="AO194" t="s">
        <v>1491</v>
      </c>
      <c r="AP194" t="s">
        <v>2497</v>
      </c>
      <c r="AQ194" s="22">
        <v>48.06129364310371</v>
      </c>
      <c r="AR194" s="21">
        <v>46.521659819533149</v>
      </c>
      <c r="AS194">
        <v>1.6611295681063121</v>
      </c>
      <c r="AT194">
        <v>-48.06129364310371</v>
      </c>
      <c r="AU194">
        <v>-46.521659819533149</v>
      </c>
      <c r="AV194" t="s">
        <v>3571</v>
      </c>
    </row>
    <row r="195" spans="1:48" x14ac:dyDescent="0.25">
      <c r="A195" s="14">
        <v>1.9799999999999973E-9</v>
      </c>
      <c r="B195" t="s">
        <v>1492</v>
      </c>
      <c r="C195" s="4">
        <v>4</v>
      </c>
      <c r="D195" s="4">
        <v>1</v>
      </c>
      <c r="E195" s="4">
        <v>2</v>
      </c>
      <c r="F195" s="4">
        <v>7</v>
      </c>
      <c r="G195" s="4">
        <v>3050</v>
      </c>
      <c r="H195" s="4">
        <v>2773</v>
      </c>
      <c r="I195" s="34">
        <v>1771.1439074658392</v>
      </c>
      <c r="J195" s="35" t="s">
        <v>2161</v>
      </c>
      <c r="K195" s="35">
        <v>13.808385618962255</v>
      </c>
      <c r="L195" s="35">
        <v>11.126432627774909</v>
      </c>
      <c r="M195" s="35">
        <v>7.0477109221713539</v>
      </c>
      <c r="N195" s="4">
        <v>200.82</v>
      </c>
      <c r="O195" s="4">
        <v>41.542148294333238</v>
      </c>
      <c r="P195" s="35">
        <v>1.9834114677244861</v>
      </c>
      <c r="Q195" s="36" t="str">
        <f t="shared" si="50"/>
        <v xml:space="preserve"> </v>
      </c>
      <c r="R195" s="36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 xml:space="preserve"> </v>
      </c>
      <c r="V195" s="37" t="str">
        <f t="shared" si="55"/>
        <v xml:space="preserve"> </v>
      </c>
      <c r="W195" s="37" t="str">
        <f t="shared" si="56"/>
        <v/>
      </c>
      <c r="X195" s="37" t="str">
        <f t="shared" si="57"/>
        <v/>
      </c>
      <c r="Y195" s="1" t="str">
        <f t="shared" si="65"/>
        <v xml:space="preserve"> </v>
      </c>
      <c r="Z195" s="1" t="str">
        <f t="shared" si="58"/>
        <v xml:space="preserve"> </v>
      </c>
      <c r="AA195" s="1" t="str">
        <f t="shared" si="66"/>
        <v xml:space="preserve"> </v>
      </c>
      <c r="AB195" s="1" t="str">
        <f t="shared" si="59"/>
        <v xml:space="preserve"> </v>
      </c>
      <c r="AC195" s="1" t="str">
        <f t="shared" si="49"/>
        <v xml:space="preserve"> </v>
      </c>
      <c r="AD195" s="1" t="str">
        <f t="shared" si="60"/>
        <v xml:space="preserve"> </v>
      </c>
      <c r="AE195" s="1" t="str">
        <f t="shared" si="67"/>
        <v xml:space="preserve"> </v>
      </c>
      <c r="AF195" s="1" t="str">
        <f t="shared" si="67"/>
        <v xml:space="preserve"> </v>
      </c>
      <c r="AG195" s="38" t="str">
        <f t="shared" si="61"/>
        <v xml:space="preserve"> </v>
      </c>
      <c r="AH195" s="38" t="str">
        <f t="shared" si="62"/>
        <v xml:space="preserve"> </v>
      </c>
      <c r="AI195" s="1" t="str">
        <f t="shared" si="69"/>
        <v xml:space="preserve"> </v>
      </c>
      <c r="AJ195" s="1" t="str">
        <f t="shared" si="69"/>
        <v xml:space="preserve"> </v>
      </c>
      <c r="AK195" s="25" t="str">
        <f t="shared" si="63"/>
        <v xml:space="preserve"> </v>
      </c>
      <c r="AL195" s="25" t="str">
        <f t="shared" si="64"/>
        <v xml:space="preserve"> </v>
      </c>
      <c r="AM195" s="1" t="str">
        <f t="shared" si="68"/>
        <v xml:space="preserve"> </v>
      </c>
      <c r="AN195" s="1" t="str">
        <f t="shared" si="68"/>
        <v xml:space="preserve"> </v>
      </c>
      <c r="AO195" t="s">
        <v>1492</v>
      </c>
      <c r="AP195" t="s">
        <v>2380</v>
      </c>
      <c r="AQ195" s="22" t="e">
        <v>#VALUE!</v>
      </c>
      <c r="AR195" s="21">
        <v>8.0625899197601427</v>
      </c>
      <c r="AS195">
        <v>9.9891813919942294</v>
      </c>
      <c r="AT195" t="e">
        <v>#VALUE!</v>
      </c>
      <c r="AU195">
        <v>-8.0625899197601427</v>
      </c>
      <c r="AV195" t="s">
        <v>3572</v>
      </c>
    </row>
    <row r="196" spans="1:48" x14ac:dyDescent="0.25">
      <c r="A196" s="14">
        <v>1.9899999999999975E-9</v>
      </c>
      <c r="B196" t="s">
        <v>1493</v>
      </c>
      <c r="C196" s="4">
        <v>17</v>
      </c>
      <c r="D196" s="4">
        <v>0</v>
      </c>
      <c r="E196" s="4">
        <v>3</v>
      </c>
      <c r="F196" s="4">
        <v>20</v>
      </c>
      <c r="G196" s="4">
        <v>3100</v>
      </c>
      <c r="H196" s="4">
        <v>2632</v>
      </c>
      <c r="I196" s="34">
        <v>6902.9371842120263</v>
      </c>
      <c r="J196" s="35">
        <v>24.416490407807338</v>
      </c>
      <c r="K196" s="35">
        <v>17.019845709149461</v>
      </c>
      <c r="L196" s="35">
        <v>9.0034545189686384</v>
      </c>
      <c r="M196" s="35">
        <v>7.2255893380541618</v>
      </c>
      <c r="N196" s="4">
        <v>107.79600000000001</v>
      </c>
      <c r="O196" s="4">
        <v>23.223593964334707</v>
      </c>
      <c r="P196" s="35">
        <v>1.2325607902735565</v>
      </c>
      <c r="Q196" s="36">
        <f t="shared" si="50"/>
        <v>85.000000001990003</v>
      </c>
      <c r="R196" s="36" t="str">
        <f t="shared" si="51"/>
        <v xml:space="preserve"> </v>
      </c>
      <c r="S196" s="37">
        <f t="shared" si="52"/>
        <v>0.17781155214197569</v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 t="str">
        <f t="shared" si="56"/>
        <v/>
      </c>
      <c r="X196" s="37">
        <f t="shared" si="57"/>
        <v>-0.25604700271775727</v>
      </c>
      <c r="Y196" s="1" t="str">
        <f t="shared" si="65"/>
        <v xml:space="preserve"> </v>
      </c>
      <c r="Z196" s="1" t="str">
        <f t="shared" si="58"/>
        <v xml:space="preserve"> </v>
      </c>
      <c r="AA196" s="1" t="str">
        <f t="shared" si="66"/>
        <v xml:space="preserve"> </v>
      </c>
      <c r="AB196" s="1" t="str">
        <f t="shared" si="59"/>
        <v xml:space="preserve"> </v>
      </c>
      <c r="AC196" s="1" t="str">
        <f t="shared" si="49"/>
        <v xml:space="preserve"> </v>
      </c>
      <c r="AD196" s="1" t="str">
        <f t="shared" si="60"/>
        <v xml:space="preserve"> </v>
      </c>
      <c r="AE196" s="1" t="str">
        <f t="shared" si="67"/>
        <v xml:space="preserve"> </v>
      </c>
      <c r="AF196" s="1" t="str">
        <f t="shared" si="67"/>
        <v xml:space="preserve"> </v>
      </c>
      <c r="AG196" s="38" t="str">
        <f t="shared" si="61"/>
        <v xml:space="preserve"> </v>
      </c>
      <c r="AH196" s="38" t="str">
        <f t="shared" si="62"/>
        <v xml:space="preserve"> </v>
      </c>
      <c r="AI196" s="1" t="str">
        <f t="shared" si="69"/>
        <v xml:space="preserve"> </v>
      </c>
      <c r="AJ196" s="1" t="str">
        <f t="shared" si="69"/>
        <v xml:space="preserve"> </v>
      </c>
      <c r="AK196" s="25" t="str">
        <f t="shared" si="63"/>
        <v xml:space="preserve"> </v>
      </c>
      <c r="AL196" s="25" t="str">
        <f t="shared" si="64"/>
        <v xml:space="preserve"> </v>
      </c>
      <c r="AM196" s="1" t="str">
        <f t="shared" si="68"/>
        <v xml:space="preserve"> </v>
      </c>
      <c r="AN196" s="1" t="str">
        <f t="shared" si="68"/>
        <v xml:space="preserve"> </v>
      </c>
      <c r="AO196" t="s">
        <v>1493</v>
      </c>
      <c r="AP196" t="s">
        <v>2359</v>
      </c>
      <c r="AQ196" s="22">
        <v>-44.868637186362449</v>
      </c>
      <c r="AR196" s="21">
        <v>25.604700271775727</v>
      </c>
      <c r="AS196">
        <v>17.781155015197569</v>
      </c>
      <c r="AT196">
        <v>44.868637186362449</v>
      </c>
      <c r="AU196">
        <v>-25.604700271775727</v>
      </c>
      <c r="AV196" t="s">
        <v>3573</v>
      </c>
    </row>
    <row r="197" spans="1:48" x14ac:dyDescent="0.25">
      <c r="A197" s="14">
        <v>1.9999999999999976E-9</v>
      </c>
      <c r="B197" t="s">
        <v>1494</v>
      </c>
      <c r="C197" s="4">
        <v>3</v>
      </c>
      <c r="D197" s="4">
        <v>1</v>
      </c>
      <c r="E197" s="4">
        <v>0</v>
      </c>
      <c r="F197" s="4">
        <v>4</v>
      </c>
      <c r="G197" s="4">
        <v>3400</v>
      </c>
      <c r="H197" s="4">
        <v>2858</v>
      </c>
      <c r="I197" s="34">
        <v>2458.0480218029052</v>
      </c>
      <c r="J197" s="35">
        <v>12.881242873175195</v>
      </c>
      <c r="K197" s="35">
        <v>8.9371988229665362</v>
      </c>
      <c r="L197" s="35">
        <v>6.4582789256727349</v>
      </c>
      <c r="M197" s="35">
        <v>5.9857144552152919</v>
      </c>
      <c r="N197" s="4">
        <v>221.87299999999999</v>
      </c>
      <c r="O197" s="4">
        <v>58.69608754738573</v>
      </c>
      <c r="P197" s="35">
        <v>3.4989503149055285</v>
      </c>
      <c r="Q197" s="36" t="str">
        <f t="shared" si="50"/>
        <v xml:space="preserve"> </v>
      </c>
      <c r="R197" s="36" t="str">
        <f t="shared" si="51"/>
        <v xml:space="preserve"> </v>
      </c>
      <c r="S197" s="37">
        <f t="shared" si="52"/>
        <v>0.18964310906787968</v>
      </c>
      <c r="T197" s="37" t="str">
        <f t="shared" si="53"/>
        <v/>
      </c>
      <c r="U197" s="37" t="str">
        <f t="shared" si="54"/>
        <v/>
      </c>
      <c r="V197" s="37">
        <f t="shared" si="55"/>
        <v>-0.23572631891979856</v>
      </c>
      <c r="W197" s="37" t="str">
        <f t="shared" si="56"/>
        <v/>
      </c>
      <c r="X197" s="37">
        <f t="shared" si="57"/>
        <v>-0.46635416951166475</v>
      </c>
      <c r="Y197" s="1" t="str">
        <f t="shared" si="65"/>
        <v xml:space="preserve"> </v>
      </c>
      <c r="Z197" s="1" t="str">
        <f t="shared" si="58"/>
        <v xml:space="preserve"> </v>
      </c>
      <c r="AA197" s="1" t="str">
        <f t="shared" si="66"/>
        <v xml:space="preserve"> </v>
      </c>
      <c r="AB197" s="1" t="str">
        <f t="shared" si="59"/>
        <v xml:space="preserve"> </v>
      </c>
      <c r="AC197" s="1" t="str">
        <f t="shared" si="49"/>
        <v xml:space="preserve"> </v>
      </c>
      <c r="AD197" s="1" t="str">
        <f t="shared" si="60"/>
        <v xml:space="preserve"> </v>
      </c>
      <c r="AE197" s="1" t="str">
        <f t="shared" si="67"/>
        <v xml:space="preserve"> </v>
      </c>
      <c r="AF197" s="1" t="str">
        <f t="shared" si="67"/>
        <v xml:space="preserve"> </v>
      </c>
      <c r="AG197" s="38">
        <f t="shared" si="61"/>
        <v>3.4989503169055287</v>
      </c>
      <c r="AH197" s="38" t="str">
        <f t="shared" si="62"/>
        <v xml:space="preserve"> </v>
      </c>
      <c r="AI197" s="1" t="str">
        <f t="shared" si="69"/>
        <v xml:space="preserve"> </v>
      </c>
      <c r="AJ197" s="1" t="str">
        <f t="shared" si="69"/>
        <v xml:space="preserve"> </v>
      </c>
      <c r="AK197" s="25" t="str">
        <f t="shared" si="63"/>
        <v xml:space="preserve"> </v>
      </c>
      <c r="AL197" s="25" t="str">
        <f t="shared" si="64"/>
        <v xml:space="preserve"> </v>
      </c>
      <c r="AM197" s="1" t="str">
        <f t="shared" si="68"/>
        <v xml:space="preserve"> </v>
      </c>
      <c r="AN197" s="1" t="str">
        <f t="shared" si="68"/>
        <v xml:space="preserve"> </v>
      </c>
      <c r="AO197" t="s">
        <v>1494</v>
      </c>
      <c r="AP197" t="s">
        <v>2349</v>
      </c>
      <c r="AQ197" s="22">
        <v>23.572631891979857</v>
      </c>
      <c r="AR197" s="21">
        <v>46.635416951166476</v>
      </c>
      <c r="AS197">
        <v>18.96431070678797</v>
      </c>
      <c r="AT197">
        <v>-23.572631891979857</v>
      </c>
      <c r="AU197">
        <v>-46.635416951166476</v>
      </c>
      <c r="AV197" t="s">
        <v>3574</v>
      </c>
    </row>
    <row r="198" spans="1:48" x14ac:dyDescent="0.25">
      <c r="A198" s="14">
        <v>2.0099999999999978E-9</v>
      </c>
      <c r="B198" t="s">
        <v>1495</v>
      </c>
      <c r="C198" s="4">
        <v>4</v>
      </c>
      <c r="D198" s="4">
        <v>0</v>
      </c>
      <c r="E198" s="4">
        <v>2</v>
      </c>
      <c r="F198" s="4">
        <v>6</v>
      </c>
      <c r="G198" s="4">
        <v>3350</v>
      </c>
      <c r="H198" s="4">
        <v>2425</v>
      </c>
      <c r="I198" s="34">
        <v>2673.6606632490325</v>
      </c>
      <c r="J198" s="35">
        <v>6.5440964154543222</v>
      </c>
      <c r="K198" s="35">
        <v>6.7200203956082927</v>
      </c>
      <c r="L198" s="35">
        <v>4.4000743067517814</v>
      </c>
      <c r="M198" s="35">
        <v>4.3089313917623802</v>
      </c>
      <c r="N198" s="4">
        <v>360.86200000000002</v>
      </c>
      <c r="O198" s="4">
        <v>-6.9439645168776902</v>
      </c>
      <c r="P198" s="35">
        <v>2.4742268041237114</v>
      </c>
      <c r="Q198" s="36" t="str">
        <f t="shared" si="50"/>
        <v xml:space="preserve"> </v>
      </c>
      <c r="R198" s="36" t="str">
        <f t="shared" si="51"/>
        <v xml:space="preserve"> </v>
      </c>
      <c r="S198" s="37">
        <f t="shared" si="52"/>
        <v>0.38144330097907214</v>
      </c>
      <c r="T198" s="37" t="str">
        <f t="shared" si="53"/>
        <v/>
      </c>
      <c r="U198" s="37" t="str">
        <f t="shared" si="54"/>
        <v/>
      </c>
      <c r="V198" s="37">
        <f t="shared" si="55"/>
        <v>-0.61172375165765558</v>
      </c>
      <c r="W198" s="37" t="str">
        <f t="shared" si="56"/>
        <v/>
      </c>
      <c r="X198" s="37">
        <f t="shared" si="57"/>
        <v>-0.63642305718588188</v>
      </c>
      <c r="Y198" s="1" t="str">
        <f t="shared" si="65"/>
        <v xml:space="preserve"> </v>
      </c>
      <c r="Z198" s="1" t="str">
        <f t="shared" si="58"/>
        <v xml:space="preserve"> </v>
      </c>
      <c r="AA198" s="1" t="str">
        <f t="shared" si="66"/>
        <v xml:space="preserve"> </v>
      </c>
      <c r="AB198" s="1" t="str">
        <f t="shared" si="59"/>
        <v xml:space="preserve"> </v>
      </c>
      <c r="AC198" s="1" t="str">
        <f t="shared" si="49"/>
        <v xml:space="preserve"> </v>
      </c>
      <c r="AD198" s="1" t="str">
        <f t="shared" si="60"/>
        <v xml:space="preserve"> </v>
      </c>
      <c r="AE198" s="1" t="str">
        <f t="shared" si="67"/>
        <v xml:space="preserve"> </v>
      </c>
      <c r="AF198" s="1" t="str">
        <f t="shared" si="67"/>
        <v xml:space="preserve"> </v>
      </c>
      <c r="AG198" s="38" t="str">
        <f t="shared" si="61"/>
        <v xml:space="preserve"> </v>
      </c>
      <c r="AH198" s="38" t="str">
        <f t="shared" si="62"/>
        <v xml:space="preserve"> </v>
      </c>
      <c r="AI198" s="1" t="str">
        <f t="shared" si="69"/>
        <v xml:space="preserve"> </v>
      </c>
      <c r="AJ198" s="1" t="str">
        <f t="shared" si="69"/>
        <v xml:space="preserve"> </v>
      </c>
      <c r="AK198" s="25" t="str">
        <f t="shared" si="63"/>
        <v xml:space="preserve"> </v>
      </c>
      <c r="AL198" s="25" t="str">
        <f t="shared" si="64"/>
        <v xml:space="preserve"> </v>
      </c>
      <c r="AM198" s="1" t="str">
        <f t="shared" si="68"/>
        <v xml:space="preserve"> </v>
      </c>
      <c r="AN198" s="1" t="str">
        <f t="shared" si="68"/>
        <v xml:space="preserve"> </v>
      </c>
      <c r="AO198" t="s">
        <v>1495</v>
      </c>
      <c r="AP198" t="s">
        <v>2169</v>
      </c>
      <c r="AQ198" s="22">
        <v>61.172375165765558</v>
      </c>
      <c r="AR198" s="21">
        <v>63.64230571858819</v>
      </c>
      <c r="AS198">
        <v>38.144329896907216</v>
      </c>
      <c r="AT198">
        <v>-61.172375165765558</v>
      </c>
      <c r="AU198">
        <v>-63.64230571858819</v>
      </c>
      <c r="AV198" t="s">
        <v>3575</v>
      </c>
    </row>
    <row r="199" spans="1:48" x14ac:dyDescent="0.25">
      <c r="A199" s="14">
        <v>2.019999999999998E-9</v>
      </c>
      <c r="B199" t="s">
        <v>1496</v>
      </c>
      <c r="C199" s="4">
        <v>8</v>
      </c>
      <c r="D199" s="4">
        <v>1</v>
      </c>
      <c r="E199" s="4">
        <v>3</v>
      </c>
      <c r="F199" s="4">
        <v>12</v>
      </c>
      <c r="G199" s="4">
        <v>1800</v>
      </c>
      <c r="H199" s="4">
        <v>1449</v>
      </c>
      <c r="I199" s="34">
        <v>8290.1030826091592</v>
      </c>
      <c r="J199" s="35">
        <v>5.7541100786275914</v>
      </c>
      <c r="K199" s="35" t="s">
        <v>2161</v>
      </c>
      <c r="L199" s="35" t="s">
        <v>2161</v>
      </c>
      <c r="M199" s="35" t="s">
        <v>2161</v>
      </c>
      <c r="N199" s="4">
        <v>31.626000000000001</v>
      </c>
      <c r="O199" s="4">
        <v>-88.353526054133681</v>
      </c>
      <c r="P199" s="35">
        <v>3.1592822636300899</v>
      </c>
      <c r="Q199" s="36" t="str">
        <f t="shared" si="50"/>
        <v xml:space="preserve"> </v>
      </c>
      <c r="R199" s="36" t="str">
        <f t="shared" si="51"/>
        <v xml:space="preserve"> </v>
      </c>
      <c r="S199" s="37">
        <f t="shared" si="52"/>
        <v>0.2422360268647204</v>
      </c>
      <c r="T199" s="37" t="str">
        <f t="shared" si="53"/>
        <v/>
      </c>
      <c r="U199" s="37" t="str">
        <f t="shared" si="54"/>
        <v/>
      </c>
      <c r="V199" s="37">
        <f t="shared" si="55"/>
        <v>-0.65859545275002096</v>
      </c>
      <c r="W199" s="37" t="str">
        <f t="shared" si="56"/>
        <v xml:space="preserve"> </v>
      </c>
      <c r="X199" s="37" t="str">
        <f t="shared" si="57"/>
        <v xml:space="preserve"> </v>
      </c>
      <c r="Y199" s="1" t="str">
        <f t="shared" si="65"/>
        <v xml:space="preserve"> </v>
      </c>
      <c r="Z199" s="1" t="str">
        <f t="shared" si="58"/>
        <v xml:space="preserve"> </v>
      </c>
      <c r="AA199" s="1" t="str">
        <f t="shared" si="66"/>
        <v xml:space="preserve"> </v>
      </c>
      <c r="AB199" s="1" t="str">
        <f t="shared" si="59"/>
        <v xml:space="preserve"> </v>
      </c>
      <c r="AC199" s="1" t="str">
        <f t="shared" ref="AC199:AC225" si="70">IF(ISERROR((RANK(S199,S$7:S$184,0)))=TRUE," ",((RANK(S199,S$7:S$184,0))))</f>
        <v xml:space="preserve"> </v>
      </c>
      <c r="AD199" s="1" t="str">
        <f t="shared" si="60"/>
        <v xml:space="preserve"> </v>
      </c>
      <c r="AE199" s="1" t="str">
        <f t="shared" si="67"/>
        <v xml:space="preserve"> </v>
      </c>
      <c r="AF199" s="1" t="str">
        <f t="shared" si="67"/>
        <v xml:space="preserve"> </v>
      </c>
      <c r="AG199" s="38">
        <f t="shared" si="61"/>
        <v>3.1592822656500901</v>
      </c>
      <c r="AH199" s="38" t="str">
        <f t="shared" si="62"/>
        <v xml:space="preserve"> </v>
      </c>
      <c r="AI199" s="1" t="str">
        <f t="shared" si="69"/>
        <v xml:space="preserve"> </v>
      </c>
      <c r="AJ199" s="1" t="str">
        <f t="shared" si="69"/>
        <v xml:space="preserve"> </v>
      </c>
      <c r="AK199" s="25" t="str">
        <f t="shared" si="63"/>
        <v xml:space="preserve"> </v>
      </c>
      <c r="AL199" s="25">
        <f t="shared" si="64"/>
        <v>-88.353526052113679</v>
      </c>
      <c r="AM199" s="1" t="str">
        <f t="shared" si="68"/>
        <v xml:space="preserve"> </v>
      </c>
      <c r="AN199" s="1" t="str">
        <f t="shared" si="68"/>
        <v xml:space="preserve"> </v>
      </c>
      <c r="AO199" t="s">
        <v>1496</v>
      </c>
      <c r="AP199" t="s">
        <v>2341</v>
      </c>
      <c r="AQ199" s="22">
        <v>65.859545275002091</v>
      </c>
      <c r="AR199" s="21" t="e">
        <v>#VALUE!</v>
      </c>
      <c r="AS199">
        <v>24.223602484472039</v>
      </c>
      <c r="AT199">
        <v>-65.859545275002091</v>
      </c>
      <c r="AU199" t="e">
        <v>#VALUE!</v>
      </c>
      <c r="AV199" t="s">
        <v>3576</v>
      </c>
    </row>
    <row r="200" spans="1:48" x14ac:dyDescent="0.25">
      <c r="A200" s="14">
        <v>2.0299999999999982E-9</v>
      </c>
      <c r="B200" t="s">
        <v>1497</v>
      </c>
      <c r="C200" s="4">
        <v>5</v>
      </c>
      <c r="D200" s="4">
        <v>2</v>
      </c>
      <c r="E200" s="4">
        <v>6</v>
      </c>
      <c r="F200" s="4">
        <v>13</v>
      </c>
      <c r="G200" s="4">
        <v>2825</v>
      </c>
      <c r="H200" s="4">
        <v>2323</v>
      </c>
      <c r="I200" s="34">
        <v>3508.026735151208</v>
      </c>
      <c r="J200" s="35" t="s">
        <v>2161</v>
      </c>
      <c r="K200" s="35">
        <v>25.096149691024586</v>
      </c>
      <c r="L200" s="35">
        <v>15.989938313398028</v>
      </c>
      <c r="M200" s="35">
        <v>9.1563943783318074</v>
      </c>
      <c r="N200" s="4">
        <v>92.564000000000007</v>
      </c>
      <c r="O200" s="4" t="s">
        <v>119</v>
      </c>
      <c r="P200" s="35">
        <v>0</v>
      </c>
      <c r="Q200" s="36" t="str">
        <f t="shared" ref="Q200:Q225" si="71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s="36" t="str">
        <f t="shared" ref="R200:R225" si="72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25" si="73">IF(ISERROR((IF((G200/H200-1)&gt;($S$5/100),(G200/H200-1)+A200,"")))=TRUE," ",((IF((G200/H200-1)&gt;($S$5/100),(G200/H200-1)+A200,""))))</f>
        <v>0.21609987288665083</v>
      </c>
      <c r="T200" s="37" t="str">
        <f t="shared" ref="T200:T225" si="74">IF(ISERROR((IF((G200/H200-1)&lt;($T$5/100),(G200/H200-1)+A200,"")))=TRUE," ",((IF((G200/H200-1)&lt;($T$5/100),(G200/H200-1)+A200,""))))</f>
        <v/>
      </c>
      <c r="U200" s="37" t="str">
        <f t="shared" ref="U200:U225" si="75">IF(ISERROR((IF(((J200/$J$6-1))&gt;($U$5/100),((J200/$J$6-1)),"")))=TRUE," ",((IF(((J200/$J$6-1))&gt;($U$5/100),((J200/$J$6-1)),""))))</f>
        <v xml:space="preserve"> </v>
      </c>
      <c r="V200" s="37" t="str">
        <f t="shared" ref="V200:V225" si="76">IF(ISERROR((IF(((J200/$J$6-1))&lt;($V$5/100),((J200/$J$6-1)),"")))=TRUE," ",((IF(((J200/$J$6-1))&lt;($V$5/100),((J200/$J$6-1)),""))))</f>
        <v xml:space="preserve"> </v>
      </c>
      <c r="W200" s="37" t="str">
        <f t="shared" ref="W200:W225" si="77">IF(ISERROR((IF(((L200/$L$6-1))&gt;($W$5/100),((L200/$L$6-1)),"")))=TRUE," ",((IF(((L200/$L$6-1))&gt;($W$5/100),((L200/$L$6-1)),""))))</f>
        <v/>
      </c>
      <c r="X200" s="37" t="str">
        <f t="shared" ref="X200:X225" si="78">IF(ISERROR((IF(((L200/$L$6-1))&lt;($X$5/100),((L200/$L$6-1)),"")))=TRUE," ",((IF(((L200/$L$6-1))&lt;($X$5/100),((L200/$L$6-1)),""))))</f>
        <v/>
      </c>
      <c r="Y200" s="1" t="str">
        <f t="shared" si="65"/>
        <v xml:space="preserve"> </v>
      </c>
      <c r="Z200" s="1" t="str">
        <f t="shared" ref="Z200:Z225" si="79">IF(ISERROR((RANK(V200,V$7:V$184,1)))=TRUE," ",((RANK(V200,V$7:V$184,1))))</f>
        <v xml:space="preserve"> </v>
      </c>
      <c r="AA200" s="1" t="str">
        <f t="shared" si="66"/>
        <v xml:space="preserve"> </v>
      </c>
      <c r="AB200" s="1" t="str">
        <f t="shared" ref="AB200:AB225" si="80">IF(ISERROR((RANK(X200,X$7:X$184,1)))=TRUE," ",((RANK(X200,X$7:X$184,1))))</f>
        <v xml:space="preserve"> </v>
      </c>
      <c r="AC200" s="1" t="str">
        <f t="shared" si="70"/>
        <v xml:space="preserve"> </v>
      </c>
      <c r="AD200" s="1" t="str">
        <f t="shared" ref="AD200:AD225" si="81">IF(ISERROR((RANK(T200,T$7:T$184,1)))=TRUE," ",((RANK(T200,T$7:T$184,1))))</f>
        <v xml:space="preserve"> </v>
      </c>
      <c r="AE200" s="1" t="str">
        <f t="shared" si="67"/>
        <v xml:space="preserve"> </v>
      </c>
      <c r="AF200" s="1" t="str">
        <f t="shared" si="67"/>
        <v xml:space="preserve"> </v>
      </c>
      <c r="AG200" s="38" t="str">
        <f t="shared" ref="AG200:AG225" si="82">IF(ISERROR((IF((AND(P200&gt;$AG$6,P200&lt;$AG$5))=TRUE,P200+A200," ")))=TRUE," ",((IF((AND(P200&gt;$AG$6,P200&lt;$AG$5))=TRUE,P200+A200," "))))</f>
        <v xml:space="preserve"> </v>
      </c>
      <c r="AH200" s="38" t="str">
        <f t="shared" ref="AH200:AH225" si="83">IF(ISERROR(((IF(P200&lt;$AH$5,P200+A200," "))))=TRUE," ",((IF(P200&lt;$AH$5,P200+A200," "))))</f>
        <v xml:space="preserve"> </v>
      </c>
      <c r="AI200" s="1" t="str">
        <f t="shared" si="69"/>
        <v xml:space="preserve"> </v>
      </c>
      <c r="AJ200" s="1" t="str">
        <f t="shared" si="69"/>
        <v xml:space="preserve"> </v>
      </c>
      <c r="AK200" s="25" t="str">
        <f t="shared" ref="AK200:AK225" si="84">IF(ISERROR((IF((AND(O200&lt;$AK$5,O200&gt;$AK$6))=TRUE,O200+A200," ")))=TRUE," ",((IF((AND(O200&lt;$AK$5,O200&gt;$AK$6))=TRUE,O200+A200," "))))</f>
        <v xml:space="preserve"> </v>
      </c>
      <c r="AL200" s="25" t="str">
        <f t="shared" ref="AL200:AL225" si="85">IF(ISERROR((IF(O200&lt;$AL$5,O200+A200," ")))=TRUE," ",((IF(O200&lt;$AL$5,O200+A200," "))))</f>
        <v xml:space="preserve"> </v>
      </c>
      <c r="AM200" s="1" t="str">
        <f t="shared" si="68"/>
        <v xml:space="preserve"> </v>
      </c>
      <c r="AN200" s="1" t="str">
        <f t="shared" si="68"/>
        <v xml:space="preserve"> </v>
      </c>
      <c r="AO200" t="s">
        <v>1497</v>
      </c>
      <c r="AP200" t="s">
        <v>2507</v>
      </c>
      <c r="AQ200" s="22" t="e">
        <v>#VALUE!</v>
      </c>
      <c r="AR200" s="21">
        <v>-32.124425236429289</v>
      </c>
      <c r="AS200">
        <v>21.609987085665082</v>
      </c>
      <c r="AT200" t="e">
        <v>#VALUE!</v>
      </c>
      <c r="AU200">
        <v>32.124425236429289</v>
      </c>
      <c r="AV200" t="s">
        <v>3577</v>
      </c>
    </row>
    <row r="201" spans="1:48" x14ac:dyDescent="0.25">
      <c r="A201" s="14">
        <v>2.0399999999999983E-9</v>
      </c>
      <c r="B201" t="s">
        <v>1498</v>
      </c>
      <c r="C201" s="4">
        <v>1</v>
      </c>
      <c r="D201" s="4">
        <v>2</v>
      </c>
      <c r="E201" s="4">
        <v>8</v>
      </c>
      <c r="F201" s="4">
        <v>11</v>
      </c>
      <c r="G201" s="4">
        <v>2800</v>
      </c>
      <c r="H201" s="4">
        <v>2769.5</v>
      </c>
      <c r="I201" s="34">
        <v>12122.65929671533</v>
      </c>
      <c r="J201" s="35" t="s">
        <v>2161</v>
      </c>
      <c r="K201" s="35" t="s">
        <v>2161</v>
      </c>
      <c r="L201" s="35" t="s">
        <v>2161</v>
      </c>
      <c r="M201" s="35">
        <v>19.805945467456542</v>
      </c>
      <c r="N201" s="4">
        <v>-141.648</v>
      </c>
      <c r="O201" s="4">
        <v>86.909171564822003</v>
      </c>
      <c r="P201" s="35">
        <v>0</v>
      </c>
      <c r="Q201" s="36" t="str">
        <f t="shared" si="71"/>
        <v xml:space="preserve"> </v>
      </c>
      <c r="R201" s="36" t="str">
        <f t="shared" si="72"/>
        <v xml:space="preserve"> </v>
      </c>
      <c r="S201" s="37" t="str">
        <f t="shared" si="73"/>
        <v/>
      </c>
      <c r="T201" s="37" t="str">
        <f t="shared" si="74"/>
        <v/>
      </c>
      <c r="U201" s="37" t="str">
        <f t="shared" si="75"/>
        <v xml:space="preserve"> </v>
      </c>
      <c r="V201" s="37" t="str">
        <f t="shared" si="76"/>
        <v xml:space="preserve"> </v>
      </c>
      <c r="W201" s="37" t="str">
        <f t="shared" si="77"/>
        <v xml:space="preserve"> </v>
      </c>
      <c r="X201" s="37" t="str">
        <f t="shared" si="78"/>
        <v xml:space="preserve"> </v>
      </c>
      <c r="Y201" s="1" t="str">
        <f t="shared" si="65"/>
        <v xml:space="preserve"> </v>
      </c>
      <c r="Z201" s="1" t="str">
        <f t="shared" si="79"/>
        <v xml:space="preserve"> </v>
      </c>
      <c r="AA201" s="1" t="str">
        <f t="shared" si="66"/>
        <v xml:space="preserve"> </v>
      </c>
      <c r="AB201" s="1" t="str">
        <f t="shared" si="80"/>
        <v xml:space="preserve"> </v>
      </c>
      <c r="AC201" s="1" t="str">
        <f t="shared" si="70"/>
        <v xml:space="preserve"> </v>
      </c>
      <c r="AD201" s="1" t="str">
        <f t="shared" si="81"/>
        <v xml:space="preserve"> </v>
      </c>
      <c r="AE201" s="1" t="str">
        <f t="shared" si="67"/>
        <v xml:space="preserve"> </v>
      </c>
      <c r="AF201" s="1" t="str">
        <f t="shared" si="67"/>
        <v xml:space="preserve"> </v>
      </c>
      <c r="AG201" s="38" t="str">
        <f t="shared" si="82"/>
        <v xml:space="preserve"> </v>
      </c>
      <c r="AH201" s="38" t="str">
        <f t="shared" si="83"/>
        <v xml:space="preserve"> </v>
      </c>
      <c r="AI201" s="1" t="str">
        <f t="shared" si="69"/>
        <v xml:space="preserve"> </v>
      </c>
      <c r="AJ201" s="1" t="str">
        <f t="shared" si="69"/>
        <v xml:space="preserve"> </v>
      </c>
      <c r="AK201" s="25">
        <f t="shared" si="84"/>
        <v>86.909171566862</v>
      </c>
      <c r="AL201" s="25" t="str">
        <f t="shared" si="85"/>
        <v xml:space="preserve"> </v>
      </c>
      <c r="AM201" s="1" t="str">
        <f t="shared" si="68"/>
        <v xml:space="preserve"> </v>
      </c>
      <c r="AN201" s="1" t="str">
        <f t="shared" si="68"/>
        <v xml:space="preserve"> </v>
      </c>
      <c r="AO201" t="s">
        <v>1498</v>
      </c>
      <c r="AP201" t="s">
        <v>2280</v>
      </c>
      <c r="AQ201" s="22" t="e">
        <v>#VALUE!</v>
      </c>
      <c r="AR201" s="21" t="e">
        <v>#VALUE!</v>
      </c>
      <c r="AS201">
        <v>1.1012818198230745</v>
      </c>
      <c r="AT201" t="e">
        <v>#VALUE!</v>
      </c>
      <c r="AU201" t="e">
        <v>#VALUE!</v>
      </c>
      <c r="AV201" t="s">
        <v>3578</v>
      </c>
    </row>
    <row r="202" spans="1:48" x14ac:dyDescent="0.25">
      <c r="A202" s="14">
        <v>2.0499999999999985E-9</v>
      </c>
      <c r="B202" t="s">
        <v>1499</v>
      </c>
      <c r="C202" s="4">
        <v>1</v>
      </c>
      <c r="D202" s="4">
        <v>0</v>
      </c>
      <c r="E202" s="4">
        <v>0</v>
      </c>
      <c r="F202" s="4">
        <v>1</v>
      </c>
      <c r="G202" s="4" t="s">
        <v>2162</v>
      </c>
      <c r="H202" s="4">
        <v>2427</v>
      </c>
      <c r="I202" s="34">
        <v>1155.0824410250036</v>
      </c>
      <c r="J202" s="35">
        <v>26.611842105263158</v>
      </c>
      <c r="K202" s="35">
        <v>11.405075187969924</v>
      </c>
      <c r="L202" s="35" t="s">
        <v>2161</v>
      </c>
      <c r="M202" s="35" t="s">
        <v>2161</v>
      </c>
      <c r="N202" s="4">
        <v>212.8</v>
      </c>
      <c r="O202" s="4">
        <v>93.789272379564721</v>
      </c>
      <c r="P202" s="35">
        <v>1.6481252575195715</v>
      </c>
      <c r="Q202" s="36">
        <f t="shared" si="71"/>
        <v>100.00000000205</v>
      </c>
      <c r="R202" s="36" t="str">
        <f t="shared" si="72"/>
        <v xml:space="preserve"> </v>
      </c>
      <c r="S202" s="37" t="str">
        <f t="shared" si="73"/>
        <v xml:space="preserve"> </v>
      </c>
      <c r="T202" s="37" t="str">
        <f t="shared" si="74"/>
        <v xml:space="preserve"> </v>
      </c>
      <c r="U202" s="37" t="str">
        <f t="shared" si="75"/>
        <v/>
      </c>
      <c r="V202" s="37" t="str">
        <f t="shared" si="76"/>
        <v/>
      </c>
      <c r="W202" s="37" t="str">
        <f t="shared" si="77"/>
        <v xml:space="preserve"> </v>
      </c>
      <c r="X202" s="37" t="str">
        <f t="shared" si="78"/>
        <v xml:space="preserve"> </v>
      </c>
      <c r="Y202" s="1" t="str">
        <f t="shared" si="65"/>
        <v xml:space="preserve"> </v>
      </c>
      <c r="Z202" s="1" t="str">
        <f t="shared" si="79"/>
        <v xml:space="preserve"> </v>
      </c>
      <c r="AA202" s="1" t="str">
        <f t="shared" si="66"/>
        <v xml:space="preserve"> </v>
      </c>
      <c r="AB202" s="1" t="str">
        <f t="shared" si="80"/>
        <v xml:space="preserve"> </v>
      </c>
      <c r="AC202" s="1" t="str">
        <f t="shared" si="70"/>
        <v xml:space="preserve"> </v>
      </c>
      <c r="AD202" s="1" t="str">
        <f t="shared" si="81"/>
        <v xml:space="preserve"> </v>
      </c>
      <c r="AE202" s="1" t="str">
        <f t="shared" si="67"/>
        <v xml:space="preserve"> </v>
      </c>
      <c r="AF202" s="1" t="str">
        <f t="shared" si="67"/>
        <v xml:space="preserve"> </v>
      </c>
      <c r="AG202" s="38" t="str">
        <f t="shared" si="82"/>
        <v xml:space="preserve"> </v>
      </c>
      <c r="AH202" s="38" t="str">
        <f t="shared" si="83"/>
        <v xml:space="preserve"> </v>
      </c>
      <c r="AI202" s="1" t="str">
        <f t="shared" si="69"/>
        <v xml:space="preserve"> </v>
      </c>
      <c r="AJ202" s="1" t="str">
        <f t="shared" si="69"/>
        <v xml:space="preserve"> </v>
      </c>
      <c r="AK202" s="25">
        <f t="shared" si="84"/>
        <v>93.789272381614722</v>
      </c>
      <c r="AL202" s="25" t="str">
        <f t="shared" si="85"/>
        <v xml:space="preserve"> </v>
      </c>
      <c r="AM202" s="1" t="str">
        <f t="shared" si="68"/>
        <v xml:space="preserve"> </v>
      </c>
      <c r="AN202" s="1" t="str">
        <f t="shared" si="68"/>
        <v xml:space="preserve"> </v>
      </c>
      <c r="AO202" t="s">
        <v>1499</v>
      </c>
      <c r="AP202" t="s">
        <v>2252</v>
      </c>
      <c r="AQ202" s="22">
        <v>-57.89416228203703</v>
      </c>
      <c r="AR202" s="21" t="e">
        <v>#VALUE!</v>
      </c>
      <c r="AS202" t="s">
        <v>124</v>
      </c>
      <c r="AT202">
        <v>57.89416228203703</v>
      </c>
      <c r="AU202" t="e">
        <v>#VALUE!</v>
      </c>
      <c r="AV202" t="s">
        <v>3579</v>
      </c>
    </row>
    <row r="203" spans="1:48" x14ac:dyDescent="0.25">
      <c r="A203" s="14">
        <v>2.0599999999999987E-9</v>
      </c>
      <c r="B203" t="s">
        <v>1500</v>
      </c>
      <c r="C203" s="4">
        <v>3</v>
      </c>
      <c r="D203" s="4">
        <v>1</v>
      </c>
      <c r="E203" s="4">
        <v>4</v>
      </c>
      <c r="F203" s="4">
        <v>8</v>
      </c>
      <c r="G203" s="4">
        <v>2600</v>
      </c>
      <c r="H203" s="4">
        <v>2199</v>
      </c>
      <c r="I203" s="34">
        <v>2613.3901758865395</v>
      </c>
      <c r="J203" s="35">
        <v>24.769092137868888</v>
      </c>
      <c r="K203" s="35">
        <v>9.3377778721416593</v>
      </c>
      <c r="L203" s="35">
        <v>10.435327799169876</v>
      </c>
      <c r="M203" s="35">
        <v>7.6797898572059475</v>
      </c>
      <c r="N203" s="4">
        <v>235.495</v>
      </c>
      <c r="O203" s="4">
        <v>26.128755824540729</v>
      </c>
      <c r="P203" s="35">
        <v>1.8190086402910415</v>
      </c>
      <c r="Q203" s="36" t="str">
        <f t="shared" si="71"/>
        <v xml:space="preserve"> </v>
      </c>
      <c r="R203" s="36" t="str">
        <f t="shared" si="72"/>
        <v xml:space="preserve"> </v>
      </c>
      <c r="S203" s="37">
        <f t="shared" si="73"/>
        <v>0.18235561824917684</v>
      </c>
      <c r="T203" s="37" t="str">
        <f t="shared" si="74"/>
        <v/>
      </c>
      <c r="U203" s="37" t="str">
        <f t="shared" si="75"/>
        <v/>
      </c>
      <c r="V203" s="37" t="str">
        <f t="shared" si="76"/>
        <v/>
      </c>
      <c r="W203" s="37" t="str">
        <f t="shared" si="77"/>
        <v/>
      </c>
      <c r="X203" s="37">
        <f t="shared" si="78"/>
        <v>-0.13773170315248628</v>
      </c>
      <c r="Y203" s="1" t="str">
        <f t="shared" si="65"/>
        <v xml:space="preserve"> </v>
      </c>
      <c r="Z203" s="1" t="str">
        <f t="shared" si="79"/>
        <v xml:space="preserve"> </v>
      </c>
      <c r="AA203" s="1" t="str">
        <f t="shared" si="66"/>
        <v xml:space="preserve"> </v>
      </c>
      <c r="AB203" s="1" t="str">
        <f t="shared" si="80"/>
        <v xml:space="preserve"> </v>
      </c>
      <c r="AC203" s="1" t="str">
        <f t="shared" si="70"/>
        <v xml:space="preserve"> </v>
      </c>
      <c r="AD203" s="1" t="str">
        <f t="shared" si="81"/>
        <v xml:space="preserve"> </v>
      </c>
      <c r="AE203" s="1" t="str">
        <f t="shared" si="67"/>
        <v xml:space="preserve"> </v>
      </c>
      <c r="AF203" s="1" t="str">
        <f t="shared" si="67"/>
        <v xml:space="preserve"> </v>
      </c>
      <c r="AG203" s="38" t="str">
        <f t="shared" si="82"/>
        <v xml:space="preserve"> </v>
      </c>
      <c r="AH203" s="38" t="str">
        <f t="shared" si="83"/>
        <v xml:space="preserve"> </v>
      </c>
      <c r="AI203" s="1" t="str">
        <f t="shared" si="69"/>
        <v xml:space="preserve"> </v>
      </c>
      <c r="AJ203" s="1" t="str">
        <f t="shared" si="69"/>
        <v xml:space="preserve"> </v>
      </c>
      <c r="AK203" s="25" t="str">
        <f t="shared" si="84"/>
        <v xml:space="preserve"> </v>
      </c>
      <c r="AL203" s="25" t="str">
        <f t="shared" si="85"/>
        <v xml:space="preserve"> </v>
      </c>
      <c r="AM203" s="1" t="str">
        <f t="shared" si="68"/>
        <v xml:space="preserve"> </v>
      </c>
      <c r="AN203" s="1" t="str">
        <f t="shared" si="68"/>
        <v xml:space="preserve"> </v>
      </c>
      <c r="AO203" t="s">
        <v>1500</v>
      </c>
      <c r="AP203" t="s">
        <v>2256</v>
      </c>
      <c r="AQ203" s="22">
        <v>-46.960704115327687</v>
      </c>
      <c r="AR203" s="21">
        <v>13.773170315248628</v>
      </c>
      <c r="AS203">
        <v>18.235561618917686</v>
      </c>
      <c r="AT203">
        <v>46.960704115327687</v>
      </c>
      <c r="AU203">
        <v>-13.773170315248628</v>
      </c>
      <c r="AV203" t="s">
        <v>3580</v>
      </c>
    </row>
    <row r="204" spans="1:48" x14ac:dyDescent="0.25">
      <c r="A204" s="14">
        <v>2.0699999999999988E-9</v>
      </c>
      <c r="B204" t="s">
        <v>1501</v>
      </c>
      <c r="C204" s="4">
        <v>0</v>
      </c>
      <c r="D204" s="4">
        <v>2</v>
      </c>
      <c r="E204" s="4">
        <v>4</v>
      </c>
      <c r="F204" s="4">
        <v>6</v>
      </c>
      <c r="G204" s="4">
        <v>2490</v>
      </c>
      <c r="H204" s="4">
        <v>2490</v>
      </c>
      <c r="I204" s="34">
        <v>2662.1534024299485</v>
      </c>
      <c r="J204" s="35">
        <v>10.152698212064994</v>
      </c>
      <c r="K204" s="35">
        <v>10.118660598179453</v>
      </c>
      <c r="L204" s="35" t="s">
        <v>2161</v>
      </c>
      <c r="M204" s="35" t="s">
        <v>2161</v>
      </c>
      <c r="N204" s="4">
        <v>246.08</v>
      </c>
      <c r="O204" s="4">
        <v>-0.88210416079268439</v>
      </c>
      <c r="P204" s="35">
        <v>4.8995983935742968</v>
      </c>
      <c r="Q204" s="36" t="str">
        <f t="shared" si="71"/>
        <v/>
      </c>
      <c r="R204" s="36">
        <f t="shared" si="72"/>
        <v>33.333333335403339</v>
      </c>
      <c r="S204" s="37" t="str">
        <f t="shared" si="73"/>
        <v/>
      </c>
      <c r="T204" s="37" t="str">
        <f t="shared" si="74"/>
        <v/>
      </c>
      <c r="U204" s="37" t="str">
        <f t="shared" si="75"/>
        <v/>
      </c>
      <c r="V204" s="37">
        <f t="shared" si="76"/>
        <v>-0.39761713121719833</v>
      </c>
      <c r="W204" s="37" t="str">
        <f t="shared" si="77"/>
        <v xml:space="preserve"> </v>
      </c>
      <c r="X204" s="37" t="str">
        <f t="shared" si="78"/>
        <v xml:space="preserve"> </v>
      </c>
      <c r="Y204" s="1" t="str">
        <f t="shared" si="65"/>
        <v xml:space="preserve"> </v>
      </c>
      <c r="Z204" s="1" t="str">
        <f t="shared" si="79"/>
        <v xml:space="preserve"> </v>
      </c>
      <c r="AA204" s="1" t="str">
        <f t="shared" si="66"/>
        <v xml:space="preserve"> </v>
      </c>
      <c r="AB204" s="1" t="str">
        <f t="shared" si="80"/>
        <v xml:space="preserve"> </v>
      </c>
      <c r="AC204" s="1" t="str">
        <f t="shared" si="70"/>
        <v xml:space="preserve"> </v>
      </c>
      <c r="AD204" s="1" t="str">
        <f t="shared" si="81"/>
        <v xml:space="preserve"> </v>
      </c>
      <c r="AE204" s="1" t="str">
        <f t="shared" si="67"/>
        <v xml:space="preserve"> </v>
      </c>
      <c r="AF204" s="1" t="str">
        <f t="shared" si="67"/>
        <v xml:space="preserve"> </v>
      </c>
      <c r="AG204" s="38">
        <f t="shared" si="82"/>
        <v>4.899598395644297</v>
      </c>
      <c r="AH204" s="38" t="str">
        <f t="shared" si="83"/>
        <v xml:space="preserve"> </v>
      </c>
      <c r="AI204" s="1" t="str">
        <f t="shared" si="69"/>
        <v xml:space="preserve"> </v>
      </c>
      <c r="AJ204" s="1" t="str">
        <f t="shared" si="69"/>
        <v xml:space="preserve"> </v>
      </c>
      <c r="AK204" s="25" t="str">
        <f t="shared" si="84"/>
        <v xml:space="preserve"> </v>
      </c>
      <c r="AL204" s="25" t="str">
        <f t="shared" si="85"/>
        <v xml:space="preserve"> </v>
      </c>
      <c r="AM204" s="1" t="str">
        <f t="shared" si="68"/>
        <v xml:space="preserve"> </v>
      </c>
      <c r="AN204" s="1" t="str">
        <f t="shared" si="68"/>
        <v xml:space="preserve"> </v>
      </c>
      <c r="AO204" t="s">
        <v>1501</v>
      </c>
      <c r="AP204" t="s">
        <v>2167</v>
      </c>
      <c r="AQ204" s="22">
        <v>39.761713121719836</v>
      </c>
      <c r="AR204" s="21" t="e">
        <v>#VALUE!</v>
      </c>
      <c r="AS204">
        <v>0</v>
      </c>
      <c r="AT204">
        <v>-39.761713121719836</v>
      </c>
      <c r="AU204" t="e">
        <v>#VALUE!</v>
      </c>
      <c r="AV204" t="s">
        <v>3581</v>
      </c>
    </row>
    <row r="205" spans="1:48" x14ac:dyDescent="0.25">
      <c r="A205" s="14">
        <v>2.079999999999999E-9</v>
      </c>
      <c r="B205" t="s">
        <v>1502</v>
      </c>
      <c r="C205" s="4">
        <v>0</v>
      </c>
      <c r="D205" s="4">
        <v>0</v>
      </c>
      <c r="E205" s="4">
        <v>1</v>
      </c>
      <c r="F205" s="4">
        <v>1</v>
      </c>
      <c r="G205" s="4" t="s">
        <v>2162</v>
      </c>
      <c r="H205" s="4">
        <v>1836</v>
      </c>
      <c r="I205" s="34">
        <v>225.44302868401579</v>
      </c>
      <c r="J205" s="35">
        <v>6.9249047637008259</v>
      </c>
      <c r="K205" s="35">
        <v>8.3099484022811616</v>
      </c>
      <c r="L205" s="35" t="s">
        <v>2161</v>
      </c>
      <c r="M205" s="35" t="s">
        <v>2161</v>
      </c>
      <c r="N205" s="4">
        <v>220.94</v>
      </c>
      <c r="O205" s="4">
        <v>-45.537012842951171</v>
      </c>
      <c r="P205" s="35">
        <v>2.7233115468409586</v>
      </c>
      <c r="Q205" s="36" t="str">
        <f t="shared" si="71"/>
        <v xml:space="preserve"> </v>
      </c>
      <c r="R205" s="36" t="str">
        <f t="shared" si="72"/>
        <v xml:space="preserve"> </v>
      </c>
      <c r="S205" s="37" t="str">
        <f t="shared" si="73"/>
        <v xml:space="preserve"> </v>
      </c>
      <c r="T205" s="37" t="str">
        <f t="shared" si="74"/>
        <v xml:space="preserve"> </v>
      </c>
      <c r="U205" s="37" t="str">
        <f t="shared" si="75"/>
        <v/>
      </c>
      <c r="V205" s="37">
        <f t="shared" si="76"/>
        <v>-0.5891295190229684</v>
      </c>
      <c r="W205" s="37" t="str">
        <f t="shared" si="77"/>
        <v xml:space="preserve"> </v>
      </c>
      <c r="X205" s="37" t="str">
        <f t="shared" si="78"/>
        <v xml:space="preserve"> </v>
      </c>
      <c r="Y205" s="1" t="str">
        <f t="shared" si="65"/>
        <v xml:space="preserve"> </v>
      </c>
      <c r="Z205" s="1" t="str">
        <f t="shared" si="79"/>
        <v xml:space="preserve"> </v>
      </c>
      <c r="AA205" s="1" t="str">
        <f t="shared" si="66"/>
        <v xml:space="preserve"> </v>
      </c>
      <c r="AB205" s="1" t="str">
        <f t="shared" si="80"/>
        <v xml:space="preserve"> </v>
      </c>
      <c r="AC205" s="1" t="str">
        <f t="shared" si="70"/>
        <v xml:space="preserve"> </v>
      </c>
      <c r="AD205" s="1" t="str">
        <f t="shared" si="81"/>
        <v xml:space="preserve"> </v>
      </c>
      <c r="AE205" s="1" t="str">
        <f t="shared" si="67"/>
        <v xml:space="preserve"> </v>
      </c>
      <c r="AF205" s="1" t="str">
        <f t="shared" si="67"/>
        <v xml:space="preserve"> </v>
      </c>
      <c r="AG205" s="38" t="str">
        <f t="shared" si="82"/>
        <v xml:space="preserve"> </v>
      </c>
      <c r="AH205" s="38" t="str">
        <f t="shared" si="83"/>
        <v xml:space="preserve"> </v>
      </c>
      <c r="AI205" s="1" t="str">
        <f t="shared" si="69"/>
        <v xml:space="preserve"> </v>
      </c>
      <c r="AJ205" s="1" t="str">
        <f t="shared" si="69"/>
        <v xml:space="preserve"> </v>
      </c>
      <c r="AK205" s="25" t="str">
        <f t="shared" si="84"/>
        <v xml:space="preserve"> </v>
      </c>
      <c r="AL205" s="25" t="str">
        <f t="shared" si="85"/>
        <v xml:space="preserve"> </v>
      </c>
      <c r="AM205" s="1" t="str">
        <f t="shared" si="68"/>
        <v xml:space="preserve"> </v>
      </c>
      <c r="AN205" s="1" t="str">
        <f t="shared" si="68"/>
        <v xml:space="preserve"> </v>
      </c>
      <c r="AO205" t="s">
        <v>1502</v>
      </c>
      <c r="AP205" t="s">
        <v>2256</v>
      </c>
      <c r="AQ205" s="22">
        <v>58.91295190229684</v>
      </c>
      <c r="AR205" s="21" t="e">
        <v>#VALUE!</v>
      </c>
      <c r="AS205" t="s">
        <v>124</v>
      </c>
      <c r="AT205">
        <v>-58.91295190229684</v>
      </c>
      <c r="AU205" t="e">
        <v>#VALUE!</v>
      </c>
      <c r="AV205" t="s">
        <v>3582</v>
      </c>
    </row>
    <row r="206" spans="1:48" x14ac:dyDescent="0.25">
      <c r="A206" s="14">
        <v>2.0899999999999992E-9</v>
      </c>
      <c r="B206" t="s">
        <v>1503</v>
      </c>
      <c r="C206" s="4">
        <v>6</v>
      </c>
      <c r="D206" s="4">
        <v>1</v>
      </c>
      <c r="E206" s="4">
        <v>4</v>
      </c>
      <c r="F206" s="4">
        <v>11</v>
      </c>
      <c r="G206" s="4">
        <v>2620</v>
      </c>
      <c r="H206" s="4">
        <v>2290</v>
      </c>
      <c r="I206" s="34">
        <v>2198.1041790637778</v>
      </c>
      <c r="J206" s="35">
        <v>14.452235047616643</v>
      </c>
      <c r="K206" s="35">
        <v>10.265605737980499</v>
      </c>
      <c r="L206" s="35">
        <v>6.4742482301747089</v>
      </c>
      <c r="M206" s="35">
        <v>5.3769165419313083</v>
      </c>
      <c r="N206" s="4">
        <v>223.07500000000002</v>
      </c>
      <c r="O206" s="4">
        <v>-1.6380792803915407</v>
      </c>
      <c r="P206" s="35">
        <v>3.8816157205240174</v>
      </c>
      <c r="Q206" s="36" t="str">
        <f t="shared" si="71"/>
        <v xml:space="preserve"> </v>
      </c>
      <c r="R206" s="36" t="str">
        <f t="shared" si="72"/>
        <v xml:space="preserve"> </v>
      </c>
      <c r="S206" s="37" t="str">
        <f t="shared" si="73"/>
        <v/>
      </c>
      <c r="T206" s="37" t="str">
        <f t="shared" si="74"/>
        <v/>
      </c>
      <c r="U206" s="37" t="str">
        <f t="shared" si="75"/>
        <v/>
      </c>
      <c r="V206" s="37">
        <f t="shared" si="76"/>
        <v>-0.1425157503488953</v>
      </c>
      <c r="W206" s="37" t="str">
        <f t="shared" si="77"/>
        <v/>
      </c>
      <c r="X206" s="37">
        <f t="shared" si="78"/>
        <v>-0.46503463022552449</v>
      </c>
      <c r="Y206" s="1" t="str">
        <f t="shared" si="65"/>
        <v xml:space="preserve"> </v>
      </c>
      <c r="Z206" s="1" t="str">
        <f t="shared" si="79"/>
        <v xml:space="preserve"> </v>
      </c>
      <c r="AA206" s="1" t="str">
        <f t="shared" si="66"/>
        <v xml:space="preserve"> </v>
      </c>
      <c r="AB206" s="1" t="str">
        <f t="shared" si="80"/>
        <v xml:space="preserve"> </v>
      </c>
      <c r="AC206" s="1" t="str">
        <f t="shared" si="70"/>
        <v xml:space="preserve"> </v>
      </c>
      <c r="AD206" s="1" t="str">
        <f t="shared" si="81"/>
        <v xml:space="preserve"> </v>
      </c>
      <c r="AE206" s="1" t="str">
        <f t="shared" si="67"/>
        <v xml:space="preserve"> </v>
      </c>
      <c r="AF206" s="1" t="str">
        <f t="shared" si="67"/>
        <v xml:space="preserve"> </v>
      </c>
      <c r="AG206" s="38">
        <f t="shared" si="82"/>
        <v>3.8816157226140175</v>
      </c>
      <c r="AH206" s="38" t="str">
        <f t="shared" si="83"/>
        <v xml:space="preserve"> </v>
      </c>
      <c r="AI206" s="1" t="str">
        <f t="shared" si="69"/>
        <v xml:space="preserve"> </v>
      </c>
      <c r="AJ206" s="1" t="str">
        <f t="shared" si="69"/>
        <v xml:space="preserve"> </v>
      </c>
      <c r="AK206" s="25" t="str">
        <f t="shared" si="84"/>
        <v xml:space="preserve"> </v>
      </c>
      <c r="AL206" s="25" t="str">
        <f t="shared" si="85"/>
        <v xml:space="preserve"> </v>
      </c>
      <c r="AM206" s="1" t="str">
        <f t="shared" si="68"/>
        <v xml:space="preserve"> </v>
      </c>
      <c r="AN206" s="1" t="str">
        <f t="shared" si="68"/>
        <v xml:space="preserve"> </v>
      </c>
      <c r="AO206" t="s">
        <v>1503</v>
      </c>
      <c r="AP206" t="s">
        <v>2276</v>
      </c>
      <c r="AQ206" s="22">
        <v>14.25157503488953</v>
      </c>
      <c r="AR206" s="21">
        <v>46.503463022552452</v>
      </c>
      <c r="AS206">
        <v>14.410480349344979</v>
      </c>
      <c r="AT206">
        <v>-14.25157503488953</v>
      </c>
      <c r="AU206">
        <v>-46.503463022552452</v>
      </c>
      <c r="AV206" t="s">
        <v>3583</v>
      </c>
    </row>
    <row r="207" spans="1:48" x14ac:dyDescent="0.25">
      <c r="A207" s="14">
        <v>2.0999999999999994E-9</v>
      </c>
      <c r="B207" t="s">
        <v>1504</v>
      </c>
      <c r="C207" s="4">
        <v>7</v>
      </c>
      <c r="D207" s="4">
        <v>0</v>
      </c>
      <c r="E207" s="4">
        <v>3</v>
      </c>
      <c r="F207" s="4">
        <v>10</v>
      </c>
      <c r="G207" s="4">
        <v>2750</v>
      </c>
      <c r="H207" s="4">
        <v>2681</v>
      </c>
      <c r="I207" s="34">
        <v>3748.1648496176635</v>
      </c>
      <c r="J207" s="35" t="s">
        <v>2161</v>
      </c>
      <c r="K207" s="35">
        <v>11.595669681281276</v>
      </c>
      <c r="L207" s="35">
        <v>10.448974069898535</v>
      </c>
      <c r="M207" s="35">
        <v>7.2716602462006792</v>
      </c>
      <c r="N207" s="4">
        <v>231.20699999999999</v>
      </c>
      <c r="O207" s="4">
        <v>162.34766821740612</v>
      </c>
      <c r="P207" s="35">
        <v>0</v>
      </c>
      <c r="Q207" s="36" t="str">
        <f t="shared" si="71"/>
        <v xml:space="preserve"> </v>
      </c>
      <c r="R207" s="36" t="str">
        <f t="shared" si="72"/>
        <v xml:space="preserve"> </v>
      </c>
      <c r="S207" s="37" t="str">
        <f t="shared" si="73"/>
        <v/>
      </c>
      <c r="T207" s="37" t="str">
        <f t="shared" si="74"/>
        <v/>
      </c>
      <c r="U207" s="37" t="str">
        <f t="shared" si="75"/>
        <v xml:space="preserve"> </v>
      </c>
      <c r="V207" s="37" t="str">
        <f t="shared" si="76"/>
        <v xml:space="preserve"> </v>
      </c>
      <c r="W207" s="37" t="str">
        <f t="shared" si="77"/>
        <v/>
      </c>
      <c r="X207" s="37">
        <f t="shared" si="78"/>
        <v>-0.13660411551499418</v>
      </c>
      <c r="Y207" s="1" t="str">
        <f t="shared" si="65"/>
        <v xml:space="preserve"> </v>
      </c>
      <c r="Z207" s="1" t="str">
        <f t="shared" si="79"/>
        <v xml:space="preserve"> </v>
      </c>
      <c r="AA207" s="1" t="str">
        <f t="shared" si="66"/>
        <v xml:space="preserve"> </v>
      </c>
      <c r="AB207" s="1" t="str">
        <f t="shared" si="80"/>
        <v xml:space="preserve"> </v>
      </c>
      <c r="AC207" s="1" t="str">
        <f t="shared" si="70"/>
        <v xml:space="preserve"> </v>
      </c>
      <c r="AD207" s="1" t="str">
        <f t="shared" si="81"/>
        <v xml:space="preserve"> </v>
      </c>
      <c r="AE207" s="1" t="str">
        <f t="shared" si="67"/>
        <v xml:space="preserve"> </v>
      </c>
      <c r="AF207" s="1" t="str">
        <f t="shared" si="67"/>
        <v xml:space="preserve"> </v>
      </c>
      <c r="AG207" s="38" t="str">
        <f t="shared" si="82"/>
        <v xml:space="preserve"> </v>
      </c>
      <c r="AH207" s="38" t="str">
        <f t="shared" si="83"/>
        <v xml:space="preserve"> </v>
      </c>
      <c r="AI207" s="1" t="str">
        <f t="shared" si="69"/>
        <v xml:space="preserve"> </v>
      </c>
      <c r="AJ207" s="1" t="str">
        <f t="shared" si="69"/>
        <v xml:space="preserve"> </v>
      </c>
      <c r="AK207" s="25" t="str">
        <f t="shared" si="84"/>
        <v xml:space="preserve"> </v>
      </c>
      <c r="AL207" s="25" t="str">
        <f t="shared" si="85"/>
        <v xml:space="preserve"> </v>
      </c>
      <c r="AM207" s="1" t="str">
        <f t="shared" si="68"/>
        <v xml:space="preserve"> </v>
      </c>
      <c r="AN207" s="1" t="str">
        <f t="shared" si="68"/>
        <v xml:space="preserve"> </v>
      </c>
      <c r="AO207" t="s">
        <v>1504</v>
      </c>
      <c r="AP207" t="s">
        <v>2507</v>
      </c>
      <c r="AQ207" s="22" t="e">
        <v>#VALUE!</v>
      </c>
      <c r="AR207" s="21">
        <v>13.660411551499418</v>
      </c>
      <c r="AS207">
        <v>2.5736665423349514</v>
      </c>
      <c r="AT207" t="e">
        <v>#VALUE!</v>
      </c>
      <c r="AU207">
        <v>-13.660411551499418</v>
      </c>
      <c r="AV207" t="s">
        <v>3584</v>
      </c>
    </row>
    <row r="208" spans="1:48" x14ac:dyDescent="0.25">
      <c r="A208" s="14">
        <v>2.1099999999999995E-9</v>
      </c>
      <c r="B208" t="s">
        <v>1505</v>
      </c>
      <c r="C208" s="4">
        <v>0</v>
      </c>
      <c r="D208" s="4">
        <v>0</v>
      </c>
      <c r="E208" s="4">
        <v>1</v>
      </c>
      <c r="F208" s="4">
        <v>1</v>
      </c>
      <c r="G208" s="4" t="s">
        <v>2162</v>
      </c>
      <c r="H208" s="4">
        <v>1669</v>
      </c>
      <c r="I208" s="34">
        <v>295.31933911106853</v>
      </c>
      <c r="J208" s="35">
        <v>9.8640661938534269</v>
      </c>
      <c r="K208" s="35">
        <v>6.9255985725548772</v>
      </c>
      <c r="L208" s="35" t="s">
        <v>2161</v>
      </c>
      <c r="M208" s="35" t="s">
        <v>2161</v>
      </c>
      <c r="N208" s="4">
        <v>240.99</v>
      </c>
      <c r="O208" s="4">
        <v>304.2778057372924</v>
      </c>
      <c r="P208" s="35">
        <v>1.1983223487118035</v>
      </c>
      <c r="Q208" s="36" t="str">
        <f t="shared" si="71"/>
        <v xml:space="preserve"> </v>
      </c>
      <c r="R208" s="36" t="str">
        <f t="shared" si="72"/>
        <v xml:space="preserve"> </v>
      </c>
      <c r="S208" s="37" t="str">
        <f t="shared" si="73"/>
        <v xml:space="preserve"> </v>
      </c>
      <c r="T208" s="37" t="str">
        <f t="shared" si="74"/>
        <v xml:space="preserve"> </v>
      </c>
      <c r="U208" s="37" t="str">
        <f t="shared" si="75"/>
        <v/>
      </c>
      <c r="V208" s="37">
        <f t="shared" si="76"/>
        <v>-0.41474233079677791</v>
      </c>
      <c r="W208" s="37" t="str">
        <f t="shared" si="77"/>
        <v xml:space="preserve"> </v>
      </c>
      <c r="X208" s="37" t="str">
        <f t="shared" si="78"/>
        <v xml:space="preserve"> </v>
      </c>
      <c r="Y208" s="1" t="str">
        <f t="shared" si="65"/>
        <v xml:space="preserve"> </v>
      </c>
      <c r="Z208" s="1" t="str">
        <f t="shared" si="79"/>
        <v xml:space="preserve"> </v>
      </c>
      <c r="AA208" s="1" t="str">
        <f t="shared" si="66"/>
        <v xml:space="preserve"> </v>
      </c>
      <c r="AB208" s="1" t="str">
        <f t="shared" si="80"/>
        <v xml:space="preserve"> </v>
      </c>
      <c r="AC208" s="1" t="str">
        <f t="shared" si="70"/>
        <v xml:space="preserve"> </v>
      </c>
      <c r="AD208" s="1" t="str">
        <f t="shared" si="81"/>
        <v xml:space="preserve"> </v>
      </c>
      <c r="AE208" s="1" t="str">
        <f t="shared" si="67"/>
        <v xml:space="preserve"> </v>
      </c>
      <c r="AF208" s="1" t="str">
        <f t="shared" si="67"/>
        <v xml:space="preserve"> </v>
      </c>
      <c r="AG208" s="38" t="str">
        <f t="shared" si="82"/>
        <v xml:space="preserve"> </v>
      </c>
      <c r="AH208" s="38" t="str">
        <f t="shared" si="83"/>
        <v xml:space="preserve"> </v>
      </c>
      <c r="AI208" s="1" t="str">
        <f t="shared" si="69"/>
        <v xml:space="preserve"> </v>
      </c>
      <c r="AJ208" s="1" t="str">
        <f t="shared" si="69"/>
        <v xml:space="preserve"> </v>
      </c>
      <c r="AK208" s="25" t="str">
        <f t="shared" si="84"/>
        <v xml:space="preserve"> </v>
      </c>
      <c r="AL208" s="25" t="str">
        <f t="shared" si="85"/>
        <v xml:space="preserve"> </v>
      </c>
      <c r="AM208" s="1" t="str">
        <f t="shared" si="68"/>
        <v xml:space="preserve"> </v>
      </c>
      <c r="AN208" s="1" t="str">
        <f t="shared" si="68"/>
        <v xml:space="preserve"> </v>
      </c>
      <c r="AO208" t="s">
        <v>1505</v>
      </c>
      <c r="AP208" t="s">
        <v>2256</v>
      </c>
      <c r="AQ208" s="22">
        <v>41.474233079677788</v>
      </c>
      <c r="AR208" s="21" t="e">
        <v>#VALUE!</v>
      </c>
      <c r="AS208" t="s">
        <v>124</v>
      </c>
      <c r="AT208">
        <v>-41.474233079677788</v>
      </c>
      <c r="AU208" t="e">
        <v>#VALUE!</v>
      </c>
      <c r="AV208" t="s">
        <v>3585</v>
      </c>
    </row>
    <row r="209" spans="1:48" x14ac:dyDescent="0.25">
      <c r="A209" s="14">
        <v>2.1199999999999997E-9</v>
      </c>
      <c r="B209" t="s">
        <v>1506</v>
      </c>
      <c r="C209" s="4">
        <v>0</v>
      </c>
      <c r="D209" s="4">
        <v>0</v>
      </c>
      <c r="E209" s="4">
        <v>4</v>
      </c>
      <c r="F209" s="4">
        <v>4</v>
      </c>
      <c r="G209" s="4">
        <v>2100</v>
      </c>
      <c r="H209" s="4">
        <v>1851</v>
      </c>
      <c r="I209" s="34">
        <v>1037.1514089210682</v>
      </c>
      <c r="J209" s="35">
        <v>10.260532150776053</v>
      </c>
      <c r="K209" s="35">
        <v>7.2985217634742696</v>
      </c>
      <c r="L209" s="35">
        <v>5.3265809059096059</v>
      </c>
      <c r="M209" s="35">
        <v>4.7464095919891074</v>
      </c>
      <c r="N209" s="4">
        <v>253.613</v>
      </c>
      <c r="O209" s="4">
        <v>366.45760529703875</v>
      </c>
      <c r="P209" s="35">
        <v>4.141923284710967</v>
      </c>
      <c r="Q209" s="36" t="str">
        <f t="shared" si="71"/>
        <v xml:space="preserve"> </v>
      </c>
      <c r="R209" s="36" t="str">
        <f t="shared" si="72"/>
        <v xml:space="preserve"> </v>
      </c>
      <c r="S209" s="37" t="str">
        <f t="shared" si="73"/>
        <v/>
      </c>
      <c r="T209" s="37" t="str">
        <f t="shared" si="74"/>
        <v/>
      </c>
      <c r="U209" s="37" t="str">
        <f t="shared" si="75"/>
        <v/>
      </c>
      <c r="V209" s="37">
        <f t="shared" si="76"/>
        <v>-0.39121909633069651</v>
      </c>
      <c r="W209" s="37" t="str">
        <f t="shared" si="77"/>
        <v/>
      </c>
      <c r="X209" s="37">
        <f t="shared" si="78"/>
        <v>-0.55986606897729385</v>
      </c>
      <c r="Y209" s="1" t="str">
        <f t="shared" si="65"/>
        <v xml:space="preserve"> </v>
      </c>
      <c r="Z209" s="1" t="str">
        <f t="shared" si="79"/>
        <v xml:space="preserve"> </v>
      </c>
      <c r="AA209" s="1" t="str">
        <f t="shared" si="66"/>
        <v xml:space="preserve"> </v>
      </c>
      <c r="AB209" s="1" t="str">
        <f t="shared" si="80"/>
        <v xml:space="preserve"> </v>
      </c>
      <c r="AC209" s="1" t="str">
        <f t="shared" si="70"/>
        <v xml:space="preserve"> </v>
      </c>
      <c r="AD209" s="1" t="str">
        <f t="shared" si="81"/>
        <v xml:space="preserve"> </v>
      </c>
      <c r="AE209" s="1" t="str">
        <f t="shared" si="67"/>
        <v xml:space="preserve"> </v>
      </c>
      <c r="AF209" s="1" t="str">
        <f t="shared" si="67"/>
        <v xml:space="preserve"> </v>
      </c>
      <c r="AG209" s="38">
        <f t="shared" si="82"/>
        <v>4.1419232868309672</v>
      </c>
      <c r="AH209" s="38" t="str">
        <f t="shared" si="83"/>
        <v xml:space="preserve"> </v>
      </c>
      <c r="AI209" s="1" t="str">
        <f t="shared" si="69"/>
        <v xml:space="preserve"> </v>
      </c>
      <c r="AJ209" s="1" t="str">
        <f t="shared" si="69"/>
        <v xml:space="preserve"> </v>
      </c>
      <c r="AK209" s="25" t="str">
        <f t="shared" si="84"/>
        <v xml:space="preserve"> </v>
      </c>
      <c r="AL209" s="25" t="str">
        <f t="shared" si="85"/>
        <v xml:space="preserve"> </v>
      </c>
      <c r="AM209" s="1" t="str">
        <f t="shared" si="68"/>
        <v xml:space="preserve"> </v>
      </c>
      <c r="AN209" s="1" t="str">
        <f t="shared" si="68"/>
        <v xml:space="preserve"> </v>
      </c>
      <c r="AO209" t="s">
        <v>1506</v>
      </c>
      <c r="AP209" t="s">
        <v>2256</v>
      </c>
      <c r="AQ209" s="22">
        <v>39.121909633069649</v>
      </c>
      <c r="AR209" s="21">
        <v>55.986606897729388</v>
      </c>
      <c r="AS209">
        <v>13.452188006482979</v>
      </c>
      <c r="AT209">
        <v>-39.121909633069649</v>
      </c>
      <c r="AU209">
        <v>-55.986606897729388</v>
      </c>
      <c r="AV209" t="s">
        <v>3586</v>
      </c>
    </row>
    <row r="210" spans="1:48" x14ac:dyDescent="0.25">
      <c r="A210" s="14">
        <v>2.1299999999999999E-9</v>
      </c>
      <c r="B210" t="s">
        <v>1507</v>
      </c>
      <c r="C210" s="4">
        <v>12</v>
      </c>
      <c r="D210" s="4">
        <v>0</v>
      </c>
      <c r="E210" s="4">
        <v>5</v>
      </c>
      <c r="F210" s="4">
        <v>17</v>
      </c>
      <c r="G210" s="4">
        <v>696</v>
      </c>
      <c r="H210" s="4">
        <v>543.5</v>
      </c>
      <c r="I210" s="34">
        <v>37605.094308883119</v>
      </c>
      <c r="J210" s="35">
        <v>39.202250432775529</v>
      </c>
      <c r="K210" s="35" t="s">
        <v>2161</v>
      </c>
      <c r="L210" s="35">
        <v>16.978735470302144</v>
      </c>
      <c r="M210" s="35">
        <v>14.684450377761754</v>
      </c>
      <c r="N210" s="4">
        <v>11.617000000000001</v>
      </c>
      <c r="O210" s="4">
        <v>-17.139800285306698</v>
      </c>
      <c r="P210" s="35">
        <v>1.2607175712971481</v>
      </c>
      <c r="Q210" s="36" t="str">
        <f t="shared" si="71"/>
        <v xml:space="preserve"> </v>
      </c>
      <c r="R210" s="36" t="str">
        <f t="shared" si="72"/>
        <v xml:space="preserve"> </v>
      </c>
      <c r="S210" s="37">
        <f t="shared" si="73"/>
        <v>0.2805887785789421</v>
      </c>
      <c r="T210" s="37" t="str">
        <f t="shared" si="74"/>
        <v/>
      </c>
      <c r="U210" s="37" t="str">
        <f t="shared" si="75"/>
        <v/>
      </c>
      <c r="V210" s="37" t="str">
        <f t="shared" si="76"/>
        <v/>
      </c>
      <c r="W210" s="37" t="str">
        <f t="shared" si="77"/>
        <v/>
      </c>
      <c r="X210" s="37" t="str">
        <f t="shared" si="78"/>
        <v/>
      </c>
      <c r="Y210" s="1" t="str">
        <f t="shared" si="65"/>
        <v xml:space="preserve"> </v>
      </c>
      <c r="Z210" s="1" t="str">
        <f t="shared" si="79"/>
        <v xml:space="preserve"> </v>
      </c>
      <c r="AA210" s="1" t="str">
        <f t="shared" si="66"/>
        <v xml:space="preserve"> </v>
      </c>
      <c r="AB210" s="1" t="str">
        <f t="shared" si="80"/>
        <v xml:space="preserve"> </v>
      </c>
      <c r="AC210" s="1" t="str">
        <f t="shared" si="70"/>
        <v xml:space="preserve"> </v>
      </c>
      <c r="AD210" s="1" t="str">
        <f t="shared" si="81"/>
        <v xml:space="preserve"> </v>
      </c>
      <c r="AE210" s="1" t="str">
        <f t="shared" si="67"/>
        <v xml:space="preserve"> </v>
      </c>
      <c r="AF210" s="1" t="str">
        <f t="shared" si="67"/>
        <v xml:space="preserve"> </v>
      </c>
      <c r="AG210" s="38" t="str">
        <f t="shared" si="82"/>
        <v xml:space="preserve"> </v>
      </c>
      <c r="AH210" s="38" t="str">
        <f t="shared" si="83"/>
        <v xml:space="preserve"> </v>
      </c>
      <c r="AI210" s="1" t="str">
        <f t="shared" si="69"/>
        <v xml:space="preserve"> </v>
      </c>
      <c r="AJ210" s="1" t="str">
        <f t="shared" si="69"/>
        <v xml:space="preserve"> </v>
      </c>
      <c r="AK210" s="25" t="str">
        <f t="shared" si="84"/>
        <v xml:space="preserve"> </v>
      </c>
      <c r="AL210" s="25" t="str">
        <f t="shared" si="85"/>
        <v xml:space="preserve"> </v>
      </c>
      <c r="AM210" s="1" t="str">
        <f t="shared" si="68"/>
        <v xml:space="preserve"> </v>
      </c>
      <c r="AN210" s="1" t="str">
        <f t="shared" si="68"/>
        <v xml:space="preserve"> </v>
      </c>
      <c r="AO210" t="s">
        <v>1507</v>
      </c>
      <c r="AP210" t="s">
        <v>2415</v>
      </c>
      <c r="AQ210" s="22">
        <v>-132.59594233161059</v>
      </c>
      <c r="AR210" s="21">
        <v>-40.294829241171712</v>
      </c>
      <c r="AS210">
        <v>28.05887764489421</v>
      </c>
      <c r="AT210">
        <v>132.59594233161059</v>
      </c>
      <c r="AU210">
        <v>40.294829241171712</v>
      </c>
      <c r="AV210" t="s">
        <v>3587</v>
      </c>
    </row>
    <row r="211" spans="1:48" x14ac:dyDescent="0.25">
      <c r="A211" s="14">
        <v>2.1400000000000001E-9</v>
      </c>
      <c r="B211" t="s">
        <v>1508</v>
      </c>
      <c r="C211" s="4">
        <v>8</v>
      </c>
      <c r="D211" s="4">
        <v>1</v>
      </c>
      <c r="E211" s="4">
        <v>5</v>
      </c>
      <c r="F211" s="4">
        <v>14</v>
      </c>
      <c r="G211" s="4">
        <v>2400</v>
      </c>
      <c r="H211" s="4">
        <v>2052.5</v>
      </c>
      <c r="I211" s="34">
        <v>20717.112184966754</v>
      </c>
      <c r="J211" s="35">
        <v>8.5068199621182288</v>
      </c>
      <c r="K211" s="35">
        <v>8.6452357485236746</v>
      </c>
      <c r="L211" s="35" t="s">
        <v>2161</v>
      </c>
      <c r="M211" s="35" t="s">
        <v>2161</v>
      </c>
      <c r="N211" s="4">
        <v>237.41400000000002</v>
      </c>
      <c r="O211" s="4">
        <v>-27.086391695586741</v>
      </c>
      <c r="P211" s="35">
        <v>3.0198294762484772</v>
      </c>
      <c r="Q211" s="36" t="str">
        <f t="shared" si="71"/>
        <v xml:space="preserve"> </v>
      </c>
      <c r="R211" s="36" t="str">
        <f t="shared" si="72"/>
        <v xml:space="preserve"> </v>
      </c>
      <c r="S211" s="37">
        <f t="shared" si="73"/>
        <v>0.16930572686594397</v>
      </c>
      <c r="T211" s="37" t="str">
        <f t="shared" si="74"/>
        <v/>
      </c>
      <c r="U211" s="37" t="str">
        <f t="shared" si="75"/>
        <v/>
      </c>
      <c r="V211" s="37">
        <f t="shared" si="76"/>
        <v>-0.49527086238907114</v>
      </c>
      <c r="W211" s="37" t="str">
        <f t="shared" si="77"/>
        <v xml:space="preserve"> </v>
      </c>
      <c r="X211" s="37" t="str">
        <f t="shared" si="78"/>
        <v xml:space="preserve"> </v>
      </c>
      <c r="Y211" s="1" t="str">
        <f t="shared" si="65"/>
        <v xml:space="preserve"> </v>
      </c>
      <c r="Z211" s="1" t="str">
        <f t="shared" si="79"/>
        <v xml:space="preserve"> </v>
      </c>
      <c r="AA211" s="1" t="str">
        <f t="shared" si="66"/>
        <v xml:space="preserve"> </v>
      </c>
      <c r="AB211" s="1" t="str">
        <f t="shared" si="80"/>
        <v xml:space="preserve"> </v>
      </c>
      <c r="AC211" s="1" t="str">
        <f t="shared" si="70"/>
        <v xml:space="preserve"> </v>
      </c>
      <c r="AD211" s="1" t="str">
        <f t="shared" si="81"/>
        <v xml:space="preserve"> </v>
      </c>
      <c r="AE211" s="1" t="str">
        <f t="shared" si="67"/>
        <v xml:space="preserve"> </v>
      </c>
      <c r="AF211" s="1" t="str">
        <f t="shared" si="67"/>
        <v xml:space="preserve"> </v>
      </c>
      <c r="AG211" s="38">
        <f t="shared" si="82"/>
        <v>3.0198294783884774</v>
      </c>
      <c r="AH211" s="38" t="str">
        <f t="shared" si="83"/>
        <v xml:space="preserve"> </v>
      </c>
      <c r="AI211" s="1" t="str">
        <f t="shared" si="69"/>
        <v xml:space="preserve"> </v>
      </c>
      <c r="AJ211" s="1" t="str">
        <f t="shared" si="69"/>
        <v xml:space="preserve"> </v>
      </c>
      <c r="AK211" s="25" t="str">
        <f t="shared" si="84"/>
        <v xml:space="preserve"> </v>
      </c>
      <c r="AL211" s="25" t="str">
        <f t="shared" si="85"/>
        <v xml:space="preserve"> </v>
      </c>
      <c r="AM211" s="1" t="str">
        <f t="shared" si="68"/>
        <v xml:space="preserve"> </v>
      </c>
      <c r="AN211" s="1" t="str">
        <f t="shared" si="68"/>
        <v xml:space="preserve"> </v>
      </c>
      <c r="AO211" t="s">
        <v>1508</v>
      </c>
      <c r="AP211" t="s">
        <v>2341</v>
      </c>
      <c r="AQ211" s="22">
        <v>49.527086238907117</v>
      </c>
      <c r="AR211" s="21" t="e">
        <v>#VALUE!</v>
      </c>
      <c r="AS211">
        <v>16.930572472594395</v>
      </c>
      <c r="AT211">
        <v>-49.527086238907117</v>
      </c>
      <c r="AU211" t="e">
        <v>#VALUE!</v>
      </c>
      <c r="AV211" t="s">
        <v>3588</v>
      </c>
    </row>
    <row r="212" spans="1:48" x14ac:dyDescent="0.25">
      <c r="A212" s="14">
        <v>2.1500000000000002E-9</v>
      </c>
      <c r="B212" t="s">
        <v>1509</v>
      </c>
      <c r="C212" s="4">
        <v>10</v>
      </c>
      <c r="D212" s="4">
        <v>0</v>
      </c>
      <c r="E212" s="4">
        <v>0</v>
      </c>
      <c r="F212" s="4">
        <v>10</v>
      </c>
      <c r="G212" s="4">
        <v>2715</v>
      </c>
      <c r="H212" s="4">
        <v>1838</v>
      </c>
      <c r="I212" s="34">
        <v>15787.154252636608</v>
      </c>
      <c r="J212" s="35" t="s">
        <v>2161</v>
      </c>
      <c r="K212" s="35">
        <v>6.733340660145803</v>
      </c>
      <c r="L212" s="35">
        <v>12.431361653734866</v>
      </c>
      <c r="M212" s="35">
        <v>5.7944844430428164</v>
      </c>
      <c r="N212" s="4">
        <v>272.97000000000003</v>
      </c>
      <c r="O212" s="4" t="s">
        <v>119</v>
      </c>
      <c r="P212" s="35">
        <v>0.60451577801958656</v>
      </c>
      <c r="Q212" s="36">
        <f t="shared" si="71"/>
        <v>100.00000000215</v>
      </c>
      <c r="R212" s="36" t="str">
        <f t="shared" si="72"/>
        <v xml:space="preserve"> </v>
      </c>
      <c r="S212" s="37">
        <f t="shared" si="73"/>
        <v>0.47714907723161054</v>
      </c>
      <c r="T212" s="37" t="str">
        <f t="shared" si="74"/>
        <v/>
      </c>
      <c r="U212" s="37" t="str">
        <f t="shared" si="75"/>
        <v xml:space="preserve"> </v>
      </c>
      <c r="V212" s="37" t="str">
        <f t="shared" si="76"/>
        <v xml:space="preserve"> </v>
      </c>
      <c r="W212" s="37" t="str">
        <f t="shared" si="77"/>
        <v/>
      </c>
      <c r="X212" s="37" t="str">
        <f t="shared" si="78"/>
        <v/>
      </c>
      <c r="Y212" s="1" t="str">
        <f t="shared" si="65"/>
        <v xml:space="preserve"> </v>
      </c>
      <c r="Z212" s="1" t="str">
        <f t="shared" si="79"/>
        <v xml:space="preserve"> </v>
      </c>
      <c r="AA212" s="1" t="str">
        <f t="shared" si="66"/>
        <v xml:space="preserve"> </v>
      </c>
      <c r="AB212" s="1" t="str">
        <f t="shared" si="80"/>
        <v xml:space="preserve"> </v>
      </c>
      <c r="AC212" s="1" t="str">
        <f t="shared" si="70"/>
        <v xml:space="preserve"> </v>
      </c>
      <c r="AD212" s="1" t="str">
        <f t="shared" si="81"/>
        <v xml:space="preserve"> </v>
      </c>
      <c r="AE212" s="1" t="str">
        <f t="shared" si="67"/>
        <v xml:space="preserve"> </v>
      </c>
      <c r="AF212" s="1" t="str">
        <f t="shared" si="67"/>
        <v xml:space="preserve"> </v>
      </c>
      <c r="AG212" s="38" t="str">
        <f t="shared" si="82"/>
        <v xml:space="preserve"> </v>
      </c>
      <c r="AH212" s="38" t="str">
        <f t="shared" si="83"/>
        <v xml:space="preserve"> </v>
      </c>
      <c r="AI212" s="1" t="str">
        <f t="shared" si="69"/>
        <v xml:space="preserve"> </v>
      </c>
      <c r="AJ212" s="1" t="str">
        <f t="shared" si="69"/>
        <v xml:space="preserve"> </v>
      </c>
      <c r="AK212" s="25" t="str">
        <f t="shared" si="84"/>
        <v xml:space="preserve"> </v>
      </c>
      <c r="AL212" s="25" t="str">
        <f t="shared" si="85"/>
        <v xml:space="preserve"> </v>
      </c>
      <c r="AM212" s="1" t="str">
        <f t="shared" si="68"/>
        <v xml:space="preserve"> </v>
      </c>
      <c r="AN212" s="1" t="str">
        <f t="shared" si="68"/>
        <v xml:space="preserve"> </v>
      </c>
      <c r="AO212" t="s">
        <v>1509</v>
      </c>
      <c r="AP212" t="s">
        <v>2202</v>
      </c>
      <c r="AQ212" s="22" t="e">
        <v>#VALUE!</v>
      </c>
      <c r="AR212" s="21">
        <v>-2.7200031178144624</v>
      </c>
      <c r="AS212">
        <v>47.714907508161055</v>
      </c>
      <c r="AT212" t="e">
        <v>#VALUE!</v>
      </c>
      <c r="AU212">
        <v>2.7200031178144624</v>
      </c>
      <c r="AV212" t="s">
        <v>3589</v>
      </c>
    </row>
    <row r="213" spans="1:48" x14ac:dyDescent="0.25">
      <c r="A213" s="14">
        <v>2.1600000000000004E-9</v>
      </c>
      <c r="B213" t="s">
        <v>1510</v>
      </c>
      <c r="C213" s="4">
        <v>2</v>
      </c>
      <c r="D213" s="4">
        <v>4</v>
      </c>
      <c r="E213" s="4">
        <v>10</v>
      </c>
      <c r="F213" s="4">
        <v>16</v>
      </c>
      <c r="G213" s="4">
        <v>870</v>
      </c>
      <c r="H213" s="4">
        <v>977</v>
      </c>
      <c r="I213" s="34">
        <v>5579.1078352152681</v>
      </c>
      <c r="J213" s="35" t="s">
        <v>2161</v>
      </c>
      <c r="K213" s="35">
        <v>14.460577535041368</v>
      </c>
      <c r="L213" s="35">
        <v>6.8257113660545921</v>
      </c>
      <c r="M213" s="35">
        <v>3.8915102555632304</v>
      </c>
      <c r="N213" s="4">
        <v>67.563000000000002</v>
      </c>
      <c r="O213" s="4" t="s">
        <v>119</v>
      </c>
      <c r="P213" s="35">
        <v>0</v>
      </c>
      <c r="Q213" s="36" t="str">
        <f t="shared" si="71"/>
        <v xml:space="preserve"> </v>
      </c>
      <c r="R213" s="36" t="str">
        <f t="shared" si="72"/>
        <v xml:space="preserve"> </v>
      </c>
      <c r="S213" s="37" t="str">
        <f t="shared" si="73"/>
        <v/>
      </c>
      <c r="T213" s="37" t="str">
        <f t="shared" si="74"/>
        <v/>
      </c>
      <c r="U213" s="37" t="str">
        <f t="shared" si="75"/>
        <v xml:space="preserve"> </v>
      </c>
      <c r="V213" s="37" t="str">
        <f t="shared" si="76"/>
        <v xml:space="preserve"> </v>
      </c>
      <c r="W213" s="37" t="str">
        <f t="shared" si="77"/>
        <v/>
      </c>
      <c r="X213" s="37">
        <f t="shared" si="78"/>
        <v>-0.4359933269323073</v>
      </c>
      <c r="Y213" s="1" t="str">
        <f t="shared" si="65"/>
        <v xml:space="preserve"> </v>
      </c>
      <c r="Z213" s="1" t="str">
        <f t="shared" si="79"/>
        <v xml:space="preserve"> </v>
      </c>
      <c r="AA213" s="1" t="str">
        <f t="shared" si="66"/>
        <v xml:space="preserve"> </v>
      </c>
      <c r="AB213" s="1" t="str">
        <f t="shared" si="80"/>
        <v xml:space="preserve"> </v>
      </c>
      <c r="AC213" s="1" t="str">
        <f t="shared" si="70"/>
        <v xml:space="preserve"> </v>
      </c>
      <c r="AD213" s="1" t="str">
        <f t="shared" si="81"/>
        <v xml:space="preserve"> </v>
      </c>
      <c r="AE213" s="1" t="str">
        <f t="shared" si="67"/>
        <v xml:space="preserve"> </v>
      </c>
      <c r="AF213" s="1" t="str">
        <f t="shared" si="67"/>
        <v xml:space="preserve"> </v>
      </c>
      <c r="AG213" s="38" t="str">
        <f t="shared" si="82"/>
        <v xml:space="preserve"> </v>
      </c>
      <c r="AH213" s="38" t="str">
        <f t="shared" si="83"/>
        <v xml:space="preserve"> </v>
      </c>
      <c r="AI213" s="1" t="str">
        <f t="shared" si="69"/>
        <v xml:space="preserve"> </v>
      </c>
      <c r="AJ213" s="1" t="str">
        <f t="shared" si="69"/>
        <v xml:space="preserve"> </v>
      </c>
      <c r="AK213" s="25" t="str">
        <f t="shared" si="84"/>
        <v xml:space="preserve"> </v>
      </c>
      <c r="AL213" s="25" t="str">
        <f t="shared" si="85"/>
        <v xml:space="preserve"> </v>
      </c>
      <c r="AM213" s="1" t="str">
        <f t="shared" si="68"/>
        <v xml:space="preserve"> </v>
      </c>
      <c r="AN213" s="1" t="str">
        <f t="shared" si="68"/>
        <v xml:space="preserve"> </v>
      </c>
      <c r="AO213" t="s">
        <v>1510</v>
      </c>
      <c r="AP213" t="s">
        <v>2226</v>
      </c>
      <c r="AQ213" s="22" t="e">
        <v>#VALUE!</v>
      </c>
      <c r="AR213" s="21">
        <v>43.599332693230728</v>
      </c>
      <c r="AS213">
        <v>-10.95189355168884</v>
      </c>
      <c r="AT213" t="e">
        <v>#VALUE!</v>
      </c>
      <c r="AU213">
        <v>-43.599332693230728</v>
      </c>
      <c r="AV213" t="s">
        <v>3590</v>
      </c>
    </row>
    <row r="214" spans="1:48" x14ac:dyDescent="0.25">
      <c r="A214" s="14">
        <v>2.1700000000000006E-9</v>
      </c>
      <c r="B214" t="s">
        <v>1511</v>
      </c>
      <c r="C214" s="4">
        <v>1</v>
      </c>
      <c r="D214" s="4">
        <v>0</v>
      </c>
      <c r="E214" s="4">
        <v>1</v>
      </c>
      <c r="F214" s="4">
        <v>2</v>
      </c>
      <c r="G214" s="4">
        <v>880</v>
      </c>
      <c r="H214" s="4">
        <v>704</v>
      </c>
      <c r="I214" s="34">
        <v>1083.0734827644214</v>
      </c>
      <c r="J214" s="35">
        <v>18.941534156644334</v>
      </c>
      <c r="K214" s="35">
        <v>14.294416243654823</v>
      </c>
      <c r="L214" s="35">
        <v>7.885694698354663</v>
      </c>
      <c r="M214" s="35">
        <v>6.8467857142857147</v>
      </c>
      <c r="N214" s="4">
        <v>49.25</v>
      </c>
      <c r="O214" s="4">
        <v>94.972288202691985</v>
      </c>
      <c r="P214" s="35">
        <v>1.7045454545454546</v>
      </c>
      <c r="Q214" s="36" t="str">
        <f t="shared" si="71"/>
        <v xml:space="preserve"> </v>
      </c>
      <c r="R214" s="36" t="str">
        <f t="shared" si="72"/>
        <v xml:space="preserve"> </v>
      </c>
      <c r="S214" s="37">
        <f t="shared" si="73"/>
        <v>0.25000000217000001</v>
      </c>
      <c r="T214" s="37" t="str">
        <f t="shared" si="74"/>
        <v/>
      </c>
      <c r="U214" s="37" t="str">
        <f t="shared" si="75"/>
        <v/>
      </c>
      <c r="V214" s="37" t="str">
        <f t="shared" si="76"/>
        <v/>
      </c>
      <c r="W214" s="37" t="str">
        <f t="shared" si="77"/>
        <v/>
      </c>
      <c r="X214" s="37">
        <f t="shared" si="78"/>
        <v>-0.34840719257993535</v>
      </c>
      <c r="Y214" s="1" t="str">
        <f t="shared" si="65"/>
        <v xml:space="preserve"> </v>
      </c>
      <c r="Z214" s="1" t="str">
        <f t="shared" si="79"/>
        <v xml:space="preserve"> </v>
      </c>
      <c r="AA214" s="1" t="str">
        <f t="shared" si="66"/>
        <v xml:space="preserve"> </v>
      </c>
      <c r="AB214" s="1" t="str">
        <f t="shared" si="80"/>
        <v xml:space="preserve"> </v>
      </c>
      <c r="AC214" s="1" t="str">
        <f t="shared" si="70"/>
        <v xml:space="preserve"> </v>
      </c>
      <c r="AD214" s="1" t="str">
        <f t="shared" si="81"/>
        <v xml:space="preserve"> </v>
      </c>
      <c r="AE214" s="1" t="str">
        <f t="shared" si="67"/>
        <v xml:space="preserve"> </v>
      </c>
      <c r="AF214" s="1" t="str">
        <f t="shared" si="67"/>
        <v xml:space="preserve"> </v>
      </c>
      <c r="AG214" s="38" t="str">
        <f t="shared" si="82"/>
        <v xml:space="preserve"> </v>
      </c>
      <c r="AH214" s="38" t="str">
        <f t="shared" si="83"/>
        <v xml:space="preserve"> </v>
      </c>
      <c r="AI214" s="1" t="str">
        <f t="shared" si="69"/>
        <v xml:space="preserve"> </v>
      </c>
      <c r="AJ214" s="1" t="str">
        <f t="shared" si="69"/>
        <v xml:space="preserve"> </v>
      </c>
      <c r="AK214" s="25">
        <f t="shared" si="84"/>
        <v>94.972288204861982</v>
      </c>
      <c r="AL214" s="25" t="str">
        <f t="shared" si="85"/>
        <v xml:space="preserve"> </v>
      </c>
      <c r="AM214" s="1" t="str">
        <f t="shared" si="68"/>
        <v xml:space="preserve"> </v>
      </c>
      <c r="AN214" s="1" t="str">
        <f t="shared" si="68"/>
        <v xml:space="preserve"> </v>
      </c>
      <c r="AO214" t="s">
        <v>1511</v>
      </c>
      <c r="AP214" t="s">
        <v>2792</v>
      </c>
      <c r="AQ214" s="22">
        <v>-12.384466139923877</v>
      </c>
      <c r="AR214" s="21">
        <v>34.840719257993534</v>
      </c>
      <c r="AS214">
        <v>25</v>
      </c>
      <c r="AT214">
        <v>12.384466139923877</v>
      </c>
      <c r="AU214">
        <v>-34.840719257993534</v>
      </c>
      <c r="AV214" t="s">
        <v>3591</v>
      </c>
    </row>
    <row r="215" spans="1:48" x14ac:dyDescent="0.25">
      <c r="A215" s="14">
        <v>2.1800000000000007E-9</v>
      </c>
      <c r="B215" t="s">
        <v>1512</v>
      </c>
      <c r="C215" s="4">
        <v>2</v>
      </c>
      <c r="D215" s="4">
        <v>0</v>
      </c>
      <c r="E215" s="4">
        <v>5</v>
      </c>
      <c r="F215" s="4">
        <v>7</v>
      </c>
      <c r="G215" s="4">
        <v>1850</v>
      </c>
      <c r="H215" s="4">
        <v>1530</v>
      </c>
      <c r="I215" s="34">
        <v>3582.0957732857719</v>
      </c>
      <c r="J215" s="35">
        <v>8.30136674136088</v>
      </c>
      <c r="K215" s="35">
        <v>7.8151736960663625</v>
      </c>
      <c r="L215" s="35" t="s">
        <v>2161</v>
      </c>
      <c r="M215" s="35" t="s">
        <v>2161</v>
      </c>
      <c r="N215" s="4">
        <v>195.773</v>
      </c>
      <c r="O215" s="4">
        <v>-3.1593787099327266</v>
      </c>
      <c r="P215" s="35">
        <v>0.67228758169934633</v>
      </c>
      <c r="Q215" s="36" t="str">
        <f t="shared" si="71"/>
        <v xml:space="preserve"> </v>
      </c>
      <c r="R215" s="36" t="str">
        <f t="shared" si="72"/>
        <v xml:space="preserve"> </v>
      </c>
      <c r="S215" s="37">
        <f t="shared" si="73"/>
        <v>0.20915032897738556</v>
      </c>
      <c r="T215" s="37" t="str">
        <f t="shared" si="74"/>
        <v/>
      </c>
      <c r="U215" s="37" t="str">
        <f t="shared" si="75"/>
        <v/>
      </c>
      <c r="V215" s="37">
        <f t="shared" si="76"/>
        <v>-0.50746087315619959</v>
      </c>
      <c r="W215" s="37" t="str">
        <f t="shared" si="77"/>
        <v xml:space="preserve"> </v>
      </c>
      <c r="X215" s="37" t="str">
        <f t="shared" si="78"/>
        <v xml:space="preserve"> </v>
      </c>
      <c r="Y215" s="1" t="str">
        <f t="shared" ref="Y215:Y225" si="86">IF(ISERROR((RANK(U215,U$7:U$184,0)))=TRUE," ",((RANK(U215,U$7:U$184,0))))</f>
        <v xml:space="preserve"> </v>
      </c>
      <c r="Z215" s="1" t="str">
        <f t="shared" si="79"/>
        <v xml:space="preserve"> </v>
      </c>
      <c r="AA215" s="1" t="str">
        <f t="shared" ref="AA215:AA225" si="87">IF(ISERROR((RANK(W215,W$7:W$184,0)))=TRUE," ",((RANK(W215,W$7:W$184,0))))</f>
        <v xml:space="preserve"> </v>
      </c>
      <c r="AB215" s="1" t="str">
        <f t="shared" si="80"/>
        <v xml:space="preserve"> </v>
      </c>
      <c r="AC215" s="1" t="str">
        <f t="shared" si="70"/>
        <v xml:space="preserve"> </v>
      </c>
      <c r="AD215" s="1" t="str">
        <f t="shared" si="81"/>
        <v xml:space="preserve"> </v>
      </c>
      <c r="AE215" s="1" t="str">
        <f t="shared" si="67"/>
        <v xml:space="preserve"> </v>
      </c>
      <c r="AF215" s="1" t="str">
        <f t="shared" si="67"/>
        <v xml:space="preserve"> </v>
      </c>
      <c r="AG215" s="38" t="str">
        <f t="shared" si="82"/>
        <v xml:space="preserve"> </v>
      </c>
      <c r="AH215" s="38" t="str">
        <f t="shared" si="83"/>
        <v xml:space="preserve"> </v>
      </c>
      <c r="AI215" s="1" t="str">
        <f t="shared" si="69"/>
        <v xml:space="preserve"> </v>
      </c>
      <c r="AJ215" s="1" t="str">
        <f t="shared" si="69"/>
        <v xml:space="preserve"> </v>
      </c>
      <c r="AK215" s="25" t="str">
        <f t="shared" si="84"/>
        <v xml:space="preserve"> </v>
      </c>
      <c r="AL215" s="25" t="str">
        <f t="shared" si="85"/>
        <v xml:space="preserve"> </v>
      </c>
      <c r="AM215" s="1" t="str">
        <f t="shared" si="68"/>
        <v xml:space="preserve"> </v>
      </c>
      <c r="AN215" s="1" t="str">
        <f t="shared" si="68"/>
        <v xml:space="preserve"> </v>
      </c>
      <c r="AO215" t="s">
        <v>1512</v>
      </c>
      <c r="AP215" t="s">
        <v>2167</v>
      </c>
      <c r="AQ215" s="22">
        <v>50.74608731561996</v>
      </c>
      <c r="AR215" s="21" t="e">
        <v>#VALUE!</v>
      </c>
      <c r="AS215">
        <v>20.915032679738555</v>
      </c>
      <c r="AT215">
        <v>-50.74608731561996</v>
      </c>
      <c r="AU215" t="e">
        <v>#VALUE!</v>
      </c>
      <c r="AV215" t="s">
        <v>3592</v>
      </c>
    </row>
    <row r="216" spans="1:48" x14ac:dyDescent="0.25">
      <c r="A216" s="14">
        <v>2.1900000000000009E-9</v>
      </c>
      <c r="B216" t="s">
        <v>1513</v>
      </c>
      <c r="C216" s="4">
        <v>5</v>
      </c>
      <c r="D216" s="4">
        <v>2</v>
      </c>
      <c r="E216" s="4">
        <v>7</v>
      </c>
      <c r="F216" s="4">
        <v>14</v>
      </c>
      <c r="G216" s="4">
        <v>1995</v>
      </c>
      <c r="H216" s="4">
        <v>1607</v>
      </c>
      <c r="I216" s="34">
        <v>36881.549188075849</v>
      </c>
      <c r="J216" s="35">
        <v>9.9295600593178452</v>
      </c>
      <c r="K216" s="35">
        <v>7.8938578221401343</v>
      </c>
      <c r="L216" s="35" t="s">
        <v>2161</v>
      </c>
      <c r="M216" s="35" t="s">
        <v>2161</v>
      </c>
      <c r="N216" s="4">
        <v>203.57599999999999</v>
      </c>
      <c r="O216" s="4">
        <v>9.5967698519515441</v>
      </c>
      <c r="P216" s="35">
        <v>4.6668948350964525</v>
      </c>
      <c r="Q216" s="36" t="str">
        <f t="shared" si="71"/>
        <v xml:space="preserve"> </v>
      </c>
      <c r="R216" s="36" t="str">
        <f t="shared" si="72"/>
        <v xml:space="preserve"> </v>
      </c>
      <c r="S216" s="37">
        <f t="shared" si="73"/>
        <v>0.24144368607301184</v>
      </c>
      <c r="T216" s="37" t="str">
        <f t="shared" si="74"/>
        <v/>
      </c>
      <c r="U216" s="37" t="str">
        <f t="shared" si="75"/>
        <v/>
      </c>
      <c r="V216" s="37">
        <f t="shared" si="76"/>
        <v>-0.41085642955731738</v>
      </c>
      <c r="W216" s="37" t="str">
        <f t="shared" si="77"/>
        <v xml:space="preserve"> </v>
      </c>
      <c r="X216" s="37" t="str">
        <f t="shared" si="78"/>
        <v xml:space="preserve"> </v>
      </c>
      <c r="Y216" s="1" t="str">
        <f t="shared" si="86"/>
        <v xml:space="preserve"> </v>
      </c>
      <c r="Z216" s="1" t="str">
        <f t="shared" si="79"/>
        <v xml:space="preserve"> </v>
      </c>
      <c r="AA216" s="1" t="str">
        <f t="shared" si="87"/>
        <v xml:space="preserve"> </v>
      </c>
      <c r="AB216" s="1" t="str">
        <f t="shared" si="80"/>
        <v xml:space="preserve"> </v>
      </c>
      <c r="AC216" s="1" t="str">
        <f t="shared" si="70"/>
        <v xml:space="preserve"> </v>
      </c>
      <c r="AD216" s="1" t="str">
        <f t="shared" si="81"/>
        <v xml:space="preserve"> </v>
      </c>
      <c r="AE216" s="1" t="str">
        <f t="shared" si="67"/>
        <v xml:space="preserve"> </v>
      </c>
      <c r="AF216" s="1" t="str">
        <f t="shared" si="67"/>
        <v xml:space="preserve"> </v>
      </c>
      <c r="AG216" s="38">
        <f t="shared" si="82"/>
        <v>4.6668948372864527</v>
      </c>
      <c r="AH216" s="38" t="str">
        <f t="shared" si="83"/>
        <v xml:space="preserve"> </v>
      </c>
      <c r="AI216" s="1" t="str">
        <f t="shared" si="69"/>
        <v xml:space="preserve"> </v>
      </c>
      <c r="AJ216" s="1" t="str">
        <f t="shared" si="69"/>
        <v xml:space="preserve"> </v>
      </c>
      <c r="AK216" s="25" t="str">
        <f t="shared" si="84"/>
        <v xml:space="preserve"> </v>
      </c>
      <c r="AL216" s="25" t="str">
        <f t="shared" si="85"/>
        <v xml:space="preserve"> </v>
      </c>
      <c r="AM216" s="1" t="str">
        <f t="shared" si="68"/>
        <v xml:space="preserve"> </v>
      </c>
      <c r="AN216" s="1" t="str">
        <f t="shared" si="68"/>
        <v xml:space="preserve"> </v>
      </c>
      <c r="AO216" t="s">
        <v>1513</v>
      </c>
      <c r="AP216" t="s">
        <v>2400</v>
      </c>
      <c r="AQ216" s="22">
        <v>41.085642955731736</v>
      </c>
      <c r="AR216" s="21" t="e">
        <v>#VALUE!</v>
      </c>
      <c r="AS216">
        <v>24.144368388301185</v>
      </c>
      <c r="AT216">
        <v>-41.085642955731736</v>
      </c>
      <c r="AU216" t="e">
        <v>#VALUE!</v>
      </c>
      <c r="AV216" t="s">
        <v>3593</v>
      </c>
    </row>
    <row r="217" spans="1:48" x14ac:dyDescent="0.25">
      <c r="A217" s="14">
        <v>2.2000000000000011E-9</v>
      </c>
      <c r="B217" t="s">
        <v>1514</v>
      </c>
      <c r="C217" s="4">
        <v>7</v>
      </c>
      <c r="D217" s="4">
        <v>0</v>
      </c>
      <c r="E217" s="4">
        <v>2</v>
      </c>
      <c r="F217" s="4">
        <v>9</v>
      </c>
      <c r="G217" s="4">
        <v>1950</v>
      </c>
      <c r="H217" s="4">
        <v>1276</v>
      </c>
      <c r="I217" s="34">
        <v>7086.256339923244</v>
      </c>
      <c r="J217" s="35" t="s">
        <v>2161</v>
      </c>
      <c r="K217" s="35">
        <v>4.9212826189245691</v>
      </c>
      <c r="L217" s="35">
        <v>11.32635181137349</v>
      </c>
      <c r="M217" s="35">
        <v>5.456741849444545</v>
      </c>
      <c r="N217" s="4">
        <v>259.28199999999998</v>
      </c>
      <c r="O217" s="4" t="s">
        <v>119</v>
      </c>
      <c r="P217" s="35">
        <v>0.82727272727272738</v>
      </c>
      <c r="Q217" s="36" t="str">
        <f t="shared" si="71"/>
        <v xml:space="preserve"> </v>
      </c>
      <c r="R217" s="36" t="str">
        <f t="shared" si="72"/>
        <v xml:space="preserve"> </v>
      </c>
      <c r="S217" s="37">
        <f t="shared" si="73"/>
        <v>0.52821316834420062</v>
      </c>
      <c r="T217" s="37" t="str">
        <f t="shared" si="74"/>
        <v/>
      </c>
      <c r="U217" s="37" t="str">
        <f t="shared" si="75"/>
        <v xml:space="preserve"> </v>
      </c>
      <c r="V217" s="37" t="str">
        <f t="shared" si="76"/>
        <v xml:space="preserve"> </v>
      </c>
      <c r="W217" s="37" t="str">
        <f t="shared" si="77"/>
        <v/>
      </c>
      <c r="X217" s="37" t="str">
        <f t="shared" si="78"/>
        <v/>
      </c>
      <c r="Y217" s="1" t="str">
        <f t="shared" si="86"/>
        <v xml:space="preserve"> </v>
      </c>
      <c r="Z217" s="1" t="str">
        <f t="shared" si="79"/>
        <v xml:space="preserve"> </v>
      </c>
      <c r="AA217" s="1" t="str">
        <f t="shared" si="87"/>
        <v xml:space="preserve"> </v>
      </c>
      <c r="AB217" s="1" t="str">
        <f t="shared" si="80"/>
        <v xml:space="preserve"> </v>
      </c>
      <c r="AC217" s="1" t="str">
        <f t="shared" si="70"/>
        <v xml:space="preserve"> </v>
      </c>
      <c r="AD217" s="1" t="str">
        <f t="shared" si="81"/>
        <v xml:space="preserve"> </v>
      </c>
      <c r="AE217" s="1" t="str">
        <f t="shared" si="67"/>
        <v xml:space="preserve"> </v>
      </c>
      <c r="AF217" s="1" t="str">
        <f t="shared" si="67"/>
        <v xml:space="preserve"> </v>
      </c>
      <c r="AG217" s="38" t="str">
        <f t="shared" si="82"/>
        <v xml:space="preserve"> </v>
      </c>
      <c r="AH217" s="38" t="str">
        <f t="shared" si="83"/>
        <v xml:space="preserve"> </v>
      </c>
      <c r="AI217" s="1" t="str">
        <f t="shared" si="69"/>
        <v xml:space="preserve"> </v>
      </c>
      <c r="AJ217" s="1" t="str">
        <f t="shared" si="69"/>
        <v xml:space="preserve"> </v>
      </c>
      <c r="AK217" s="25" t="str">
        <f t="shared" si="84"/>
        <v xml:space="preserve"> </v>
      </c>
      <c r="AL217" s="25" t="str">
        <f t="shared" si="85"/>
        <v xml:space="preserve"> </v>
      </c>
      <c r="AM217" s="1" t="str">
        <f t="shared" si="68"/>
        <v xml:space="preserve"> </v>
      </c>
      <c r="AN217" s="1" t="str">
        <f t="shared" si="68"/>
        <v xml:space="preserve"> </v>
      </c>
      <c r="AO217" t="s">
        <v>1514</v>
      </c>
      <c r="AP217" t="s">
        <v>2202</v>
      </c>
      <c r="AQ217" s="22" t="e">
        <v>#VALUE!</v>
      </c>
      <c r="AR217" s="21">
        <v>6.4106631449979083</v>
      </c>
      <c r="AS217">
        <v>52.82131661442007</v>
      </c>
      <c r="AT217" t="e">
        <v>#VALUE!</v>
      </c>
      <c r="AU217">
        <v>-6.4106631449979083</v>
      </c>
      <c r="AV217" t="s">
        <v>3594</v>
      </c>
    </row>
    <row r="218" spans="1:48" x14ac:dyDescent="0.25">
      <c r="A218" s="14">
        <v>2.2100000000000013E-9</v>
      </c>
      <c r="B218" t="s">
        <v>1515</v>
      </c>
      <c r="C218" s="4">
        <v>0</v>
      </c>
      <c r="D218" s="4">
        <v>1</v>
      </c>
      <c r="E218" s="4">
        <v>4</v>
      </c>
      <c r="F218" s="4">
        <v>5</v>
      </c>
      <c r="G218" s="4">
        <v>1500</v>
      </c>
      <c r="H218" s="4">
        <v>1250</v>
      </c>
      <c r="I218" s="34">
        <v>1313.4365130301701</v>
      </c>
      <c r="J218" s="35">
        <v>32.90339563042906</v>
      </c>
      <c r="K218" s="35">
        <v>20.787600611986964</v>
      </c>
      <c r="L218" s="35">
        <v>10.91985388127854</v>
      </c>
      <c r="M218" s="35">
        <v>10.197782579031157</v>
      </c>
      <c r="N218" s="4">
        <v>60.131999999999998</v>
      </c>
      <c r="O218" s="4">
        <v>117.31839537405129</v>
      </c>
      <c r="P218" s="35">
        <v>3.2</v>
      </c>
      <c r="Q218" s="36" t="str">
        <f t="shared" si="71"/>
        <v xml:space="preserve"> </v>
      </c>
      <c r="R218" s="36" t="str">
        <f t="shared" si="72"/>
        <v xml:space="preserve"> </v>
      </c>
      <c r="S218" s="37">
        <f t="shared" si="73"/>
        <v>0.20000000220999994</v>
      </c>
      <c r="T218" s="37" t="str">
        <f t="shared" si="74"/>
        <v/>
      </c>
      <c r="U218" s="37" t="str">
        <f t="shared" si="75"/>
        <v/>
      </c>
      <c r="V218" s="37" t="str">
        <f t="shared" si="76"/>
        <v/>
      </c>
      <c r="W218" s="37" t="str">
        <f t="shared" si="77"/>
        <v/>
      </c>
      <c r="X218" s="37" t="str">
        <f t="shared" si="78"/>
        <v/>
      </c>
      <c r="Y218" s="1" t="str">
        <f t="shared" si="86"/>
        <v xml:space="preserve"> </v>
      </c>
      <c r="Z218" s="1" t="str">
        <f t="shared" si="79"/>
        <v xml:space="preserve"> </v>
      </c>
      <c r="AA218" s="1" t="str">
        <f t="shared" si="87"/>
        <v xml:space="preserve"> </v>
      </c>
      <c r="AB218" s="1" t="str">
        <f t="shared" si="80"/>
        <v xml:space="preserve"> </v>
      </c>
      <c r="AC218" s="1" t="str">
        <f t="shared" si="70"/>
        <v xml:space="preserve"> </v>
      </c>
      <c r="AD218" s="1" t="str">
        <f t="shared" si="81"/>
        <v xml:space="preserve"> </v>
      </c>
      <c r="AE218" s="1" t="str">
        <f t="shared" si="67"/>
        <v xml:space="preserve"> </v>
      </c>
      <c r="AF218" s="1" t="str">
        <f t="shared" si="67"/>
        <v xml:space="preserve"> </v>
      </c>
      <c r="AG218" s="38">
        <f t="shared" si="82"/>
        <v>3.2000000022100004</v>
      </c>
      <c r="AH218" s="38" t="str">
        <f t="shared" si="83"/>
        <v xml:space="preserve"> </v>
      </c>
      <c r="AI218" s="1" t="str">
        <f t="shared" si="69"/>
        <v xml:space="preserve"> </v>
      </c>
      <c r="AJ218" s="1" t="str">
        <f t="shared" si="69"/>
        <v xml:space="preserve"> </v>
      </c>
      <c r="AK218" s="25" t="str">
        <f t="shared" si="84"/>
        <v xml:space="preserve"> </v>
      </c>
      <c r="AL218" s="25" t="str">
        <f t="shared" si="85"/>
        <v xml:space="preserve"> </v>
      </c>
      <c r="AM218" s="1" t="str">
        <f t="shared" si="68"/>
        <v xml:space="preserve"> </v>
      </c>
      <c r="AN218" s="1" t="str">
        <f t="shared" si="68"/>
        <v xml:space="preserve"> </v>
      </c>
      <c r="AO218" t="s">
        <v>1515</v>
      </c>
      <c r="AP218" t="s">
        <v>2185</v>
      </c>
      <c r="AQ218" s="22">
        <v>-95.223392230842336</v>
      </c>
      <c r="AR218" s="21">
        <v>9.769544481556359</v>
      </c>
      <c r="AS218">
        <v>19.999999999999996</v>
      </c>
      <c r="AT218">
        <v>95.223392230842336</v>
      </c>
      <c r="AU218">
        <v>-9.769544481556359</v>
      </c>
      <c r="AV218" t="s">
        <v>3595</v>
      </c>
    </row>
    <row r="219" spans="1:48" x14ac:dyDescent="0.25">
      <c r="A219" s="14">
        <v>2.2200000000000014E-9</v>
      </c>
      <c r="B219" t="s">
        <v>1516</v>
      </c>
      <c r="C219" s="4">
        <v>3</v>
      </c>
      <c r="D219" s="4">
        <v>0</v>
      </c>
      <c r="E219" s="4">
        <v>3</v>
      </c>
      <c r="F219" s="4">
        <v>6</v>
      </c>
      <c r="G219" s="4">
        <v>2080</v>
      </c>
      <c r="H219" s="4">
        <v>1339</v>
      </c>
      <c r="I219" s="34">
        <v>1077.6964311801673</v>
      </c>
      <c r="J219" s="35" t="s">
        <v>2161</v>
      </c>
      <c r="K219" s="35">
        <v>9.8804604486422658</v>
      </c>
      <c r="L219" s="35">
        <v>7.1132363387618724</v>
      </c>
      <c r="M219" s="35">
        <v>6.3217124953236068</v>
      </c>
      <c r="N219" s="4">
        <v>135.52000000000001</v>
      </c>
      <c r="O219" s="4">
        <v>186.51162790697674</v>
      </c>
      <c r="P219" s="35">
        <v>2.9873039581777445</v>
      </c>
      <c r="Q219" s="36" t="str">
        <f t="shared" si="71"/>
        <v xml:space="preserve"> </v>
      </c>
      <c r="R219" s="36" t="str">
        <f t="shared" si="72"/>
        <v xml:space="preserve"> </v>
      </c>
      <c r="S219" s="37">
        <f t="shared" si="73"/>
        <v>0.55339806047242712</v>
      </c>
      <c r="T219" s="37" t="str">
        <f t="shared" si="74"/>
        <v/>
      </c>
      <c r="U219" s="37" t="str">
        <f t="shared" si="75"/>
        <v xml:space="preserve"> </v>
      </c>
      <c r="V219" s="37" t="str">
        <f t="shared" si="76"/>
        <v xml:space="preserve"> </v>
      </c>
      <c r="W219" s="37" t="str">
        <f t="shared" si="77"/>
        <v/>
      </c>
      <c r="X219" s="37">
        <f t="shared" si="78"/>
        <v>-0.41223521666602925</v>
      </c>
      <c r="Y219" s="1" t="str">
        <f t="shared" si="86"/>
        <v xml:space="preserve"> </v>
      </c>
      <c r="Z219" s="1" t="str">
        <f t="shared" si="79"/>
        <v xml:space="preserve"> </v>
      </c>
      <c r="AA219" s="1" t="str">
        <f t="shared" si="87"/>
        <v xml:space="preserve"> </v>
      </c>
      <c r="AB219" s="1" t="str">
        <f t="shared" si="80"/>
        <v xml:space="preserve"> </v>
      </c>
      <c r="AC219" s="1" t="str">
        <f t="shared" si="70"/>
        <v xml:space="preserve"> </v>
      </c>
      <c r="AD219" s="1" t="str">
        <f t="shared" si="81"/>
        <v xml:space="preserve"> </v>
      </c>
      <c r="AE219" s="1" t="str">
        <f t="shared" si="67"/>
        <v xml:space="preserve"> </v>
      </c>
      <c r="AF219" s="1" t="str">
        <f t="shared" si="67"/>
        <v xml:space="preserve"> </v>
      </c>
      <c r="AG219" s="38" t="str">
        <f t="shared" si="82"/>
        <v xml:space="preserve"> </v>
      </c>
      <c r="AH219" s="38" t="str">
        <f t="shared" si="83"/>
        <v xml:space="preserve"> </v>
      </c>
      <c r="AI219" s="1" t="str">
        <f t="shared" si="69"/>
        <v xml:space="preserve"> </v>
      </c>
      <c r="AJ219" s="1" t="str">
        <f t="shared" si="69"/>
        <v xml:space="preserve"> </v>
      </c>
      <c r="AK219" s="25" t="str">
        <f t="shared" si="84"/>
        <v xml:space="preserve"> </v>
      </c>
      <c r="AL219" s="25" t="str">
        <f t="shared" si="85"/>
        <v xml:space="preserve"> </v>
      </c>
      <c r="AM219" s="1" t="str">
        <f t="shared" si="68"/>
        <v xml:space="preserve"> </v>
      </c>
      <c r="AN219" s="1" t="str">
        <f t="shared" si="68"/>
        <v xml:space="preserve"> </v>
      </c>
      <c r="AO219" t="s">
        <v>1516</v>
      </c>
      <c r="AP219" t="s">
        <v>2254</v>
      </c>
      <c r="AQ219" s="22" t="e">
        <v>#VALUE!</v>
      </c>
      <c r="AR219" s="21">
        <v>41.223521666602927</v>
      </c>
      <c r="AS219">
        <v>55.339805825242713</v>
      </c>
      <c r="AT219" t="e">
        <v>#VALUE!</v>
      </c>
      <c r="AU219">
        <v>-41.223521666602927</v>
      </c>
      <c r="AV219" t="s">
        <v>3596</v>
      </c>
    </row>
    <row r="220" spans="1:48" x14ac:dyDescent="0.25">
      <c r="A220" s="14">
        <v>2.2300000000000016E-9</v>
      </c>
      <c r="B220" t="s">
        <v>1517</v>
      </c>
      <c r="C220" s="4">
        <v>4</v>
      </c>
      <c r="D220" s="4">
        <v>0</v>
      </c>
      <c r="E220" s="4">
        <v>3</v>
      </c>
      <c r="F220" s="4">
        <v>7</v>
      </c>
      <c r="G220" s="4">
        <v>1515</v>
      </c>
      <c r="H220" s="4">
        <v>1377</v>
      </c>
      <c r="I220" s="34">
        <v>9433.8937613701364</v>
      </c>
      <c r="J220" s="35">
        <v>8.064516129032258</v>
      </c>
      <c r="K220" s="35">
        <v>10.77532239889821</v>
      </c>
      <c r="L220" s="35">
        <v>11.034468015129091</v>
      </c>
      <c r="M220" s="35">
        <v>11.303057357028553</v>
      </c>
      <c r="N220" s="4">
        <v>127.792</v>
      </c>
      <c r="O220" s="4">
        <v>-34.347803750321084</v>
      </c>
      <c r="P220" s="35">
        <v>3.6310820624546114</v>
      </c>
      <c r="Q220" s="36" t="str">
        <f t="shared" si="71"/>
        <v xml:space="preserve"> </v>
      </c>
      <c r="R220" s="36" t="str">
        <f t="shared" si="72"/>
        <v xml:space="preserve"> </v>
      </c>
      <c r="S220" s="37" t="str">
        <f t="shared" si="73"/>
        <v/>
      </c>
      <c r="T220" s="37" t="str">
        <f t="shared" si="74"/>
        <v/>
      </c>
      <c r="U220" s="37" t="str">
        <f t="shared" si="75"/>
        <v/>
      </c>
      <c r="V220" s="37">
        <f t="shared" si="76"/>
        <v>-0.52151376317098708</v>
      </c>
      <c r="W220" s="37" t="str">
        <f t="shared" si="77"/>
        <v/>
      </c>
      <c r="X220" s="37" t="str">
        <f t="shared" si="78"/>
        <v/>
      </c>
      <c r="Y220" s="1" t="str">
        <f t="shared" si="86"/>
        <v xml:space="preserve"> </v>
      </c>
      <c r="Z220" s="1" t="str">
        <f t="shared" si="79"/>
        <v xml:space="preserve"> </v>
      </c>
      <c r="AA220" s="1" t="str">
        <f t="shared" si="87"/>
        <v xml:space="preserve"> </v>
      </c>
      <c r="AB220" s="1" t="str">
        <f t="shared" si="80"/>
        <v xml:space="preserve"> </v>
      </c>
      <c r="AC220" s="1" t="str">
        <f t="shared" si="70"/>
        <v xml:space="preserve"> </v>
      </c>
      <c r="AD220" s="1" t="str">
        <f t="shared" si="81"/>
        <v xml:space="preserve"> </v>
      </c>
      <c r="AE220" s="1" t="str">
        <f t="shared" si="67"/>
        <v xml:space="preserve"> </v>
      </c>
      <c r="AF220" s="1" t="str">
        <f t="shared" si="67"/>
        <v xml:space="preserve"> </v>
      </c>
      <c r="AG220" s="38">
        <f t="shared" si="82"/>
        <v>3.6310820646846116</v>
      </c>
      <c r="AH220" s="38" t="str">
        <f t="shared" si="83"/>
        <v xml:space="preserve"> </v>
      </c>
      <c r="AI220" s="1" t="str">
        <f t="shared" si="69"/>
        <v xml:space="preserve"> </v>
      </c>
      <c r="AJ220" s="1" t="str">
        <f t="shared" si="69"/>
        <v xml:space="preserve"> </v>
      </c>
      <c r="AK220" s="25" t="str">
        <f t="shared" si="84"/>
        <v xml:space="preserve"> </v>
      </c>
      <c r="AL220" s="25" t="str">
        <f t="shared" si="85"/>
        <v xml:space="preserve"> </v>
      </c>
      <c r="AM220" s="1" t="str">
        <f t="shared" si="68"/>
        <v xml:space="preserve"> </v>
      </c>
      <c r="AN220" s="1" t="str">
        <f t="shared" si="68"/>
        <v xml:space="preserve"> </v>
      </c>
      <c r="AO220" t="s">
        <v>1517</v>
      </c>
      <c r="AP220" t="s">
        <v>2337</v>
      </c>
      <c r="AQ220" s="22">
        <v>52.151376317098709</v>
      </c>
      <c r="AR220" s="21">
        <v>8.8224910119199755</v>
      </c>
      <c r="AS220">
        <v>10.02178649237473</v>
      </c>
      <c r="AT220">
        <v>-52.151376317098709</v>
      </c>
      <c r="AU220">
        <v>-8.8224910119199755</v>
      </c>
      <c r="AV220" t="s">
        <v>3597</v>
      </c>
    </row>
    <row r="221" spans="1:48" x14ac:dyDescent="0.25">
      <c r="A221" s="14">
        <v>2.2400000000000018E-9</v>
      </c>
      <c r="B221" t="s">
        <v>1518</v>
      </c>
      <c r="C221" s="4">
        <v>2</v>
      </c>
      <c r="D221" s="4">
        <v>0</v>
      </c>
      <c r="E221" s="4">
        <v>1</v>
      </c>
      <c r="F221" s="4">
        <v>3</v>
      </c>
      <c r="G221" s="4">
        <v>1400</v>
      </c>
      <c r="H221" s="4">
        <v>1018</v>
      </c>
      <c r="I221" s="34">
        <v>802.49023251808728</v>
      </c>
      <c r="J221" s="35" t="s">
        <v>2161</v>
      </c>
      <c r="K221" s="35">
        <v>11.446304687587844</v>
      </c>
      <c r="L221" s="35">
        <v>6.6920481927710851</v>
      </c>
      <c r="M221" s="35">
        <v>4.8048442906574396</v>
      </c>
      <c r="N221" s="4">
        <v>88.936999999999998</v>
      </c>
      <c r="O221" s="4" t="s">
        <v>119</v>
      </c>
      <c r="P221" s="35">
        <v>1.3097249508840865</v>
      </c>
      <c r="Q221" s="36" t="str">
        <f t="shared" si="71"/>
        <v xml:space="preserve"> </v>
      </c>
      <c r="R221" s="36" t="str">
        <f t="shared" si="72"/>
        <v xml:space="preserve"> </v>
      </c>
      <c r="S221" s="37">
        <f t="shared" si="73"/>
        <v>0.37524558180778006</v>
      </c>
      <c r="T221" s="37" t="str">
        <f t="shared" si="74"/>
        <v/>
      </c>
      <c r="U221" s="37" t="str">
        <f t="shared" si="75"/>
        <v xml:space="preserve"> </v>
      </c>
      <c r="V221" s="37" t="str">
        <f t="shared" si="76"/>
        <v xml:space="preserve"> </v>
      </c>
      <c r="W221" s="37" t="str">
        <f t="shared" si="77"/>
        <v/>
      </c>
      <c r="X221" s="37">
        <f t="shared" si="78"/>
        <v>-0.44703787857423771</v>
      </c>
      <c r="Y221" s="1" t="str">
        <f t="shared" si="86"/>
        <v xml:space="preserve"> </v>
      </c>
      <c r="Z221" s="1" t="str">
        <f t="shared" si="79"/>
        <v xml:space="preserve"> </v>
      </c>
      <c r="AA221" s="1" t="str">
        <f t="shared" si="87"/>
        <v xml:space="preserve"> </v>
      </c>
      <c r="AB221" s="1" t="str">
        <f t="shared" si="80"/>
        <v xml:space="preserve"> </v>
      </c>
      <c r="AC221" s="1" t="str">
        <f t="shared" si="70"/>
        <v xml:space="preserve"> </v>
      </c>
      <c r="AD221" s="1" t="str">
        <f t="shared" si="81"/>
        <v xml:space="preserve"> </v>
      </c>
      <c r="AE221" s="1" t="str">
        <f t="shared" si="67"/>
        <v xml:space="preserve"> </v>
      </c>
      <c r="AF221" s="1" t="str">
        <f t="shared" si="67"/>
        <v xml:space="preserve"> </v>
      </c>
      <c r="AG221" s="38" t="str">
        <f t="shared" si="82"/>
        <v xml:space="preserve"> </v>
      </c>
      <c r="AH221" s="38" t="str">
        <f t="shared" si="83"/>
        <v xml:space="preserve"> </v>
      </c>
      <c r="AI221" s="1" t="str">
        <f t="shared" si="69"/>
        <v xml:space="preserve"> </v>
      </c>
      <c r="AJ221" s="1" t="str">
        <f t="shared" si="69"/>
        <v xml:space="preserve"> </v>
      </c>
      <c r="AK221" s="25" t="str">
        <f t="shared" si="84"/>
        <v xml:space="preserve"> </v>
      </c>
      <c r="AL221" s="25" t="str">
        <f t="shared" si="85"/>
        <v xml:space="preserve"> </v>
      </c>
      <c r="AM221" s="1" t="str">
        <f t="shared" si="68"/>
        <v xml:space="preserve"> </v>
      </c>
      <c r="AN221" s="1" t="str">
        <f t="shared" si="68"/>
        <v xml:space="preserve"> </v>
      </c>
      <c r="AO221" t="s">
        <v>1518</v>
      </c>
      <c r="AP221" t="s">
        <v>2182</v>
      </c>
      <c r="AQ221" s="22" t="e">
        <v>#VALUE!</v>
      </c>
      <c r="AR221" s="21">
        <v>44.703787857423769</v>
      </c>
      <c r="AS221">
        <v>37.524557956778004</v>
      </c>
      <c r="AT221" t="e">
        <v>#VALUE!</v>
      </c>
      <c r="AU221">
        <v>-44.703787857423769</v>
      </c>
      <c r="AV221" t="s">
        <v>3598</v>
      </c>
    </row>
    <row r="222" spans="1:48" x14ac:dyDescent="0.25">
      <c r="A222" s="14">
        <v>2.2500000000000019E-9</v>
      </c>
      <c r="B222" t="s">
        <v>1519</v>
      </c>
      <c r="C222" s="4">
        <v>3</v>
      </c>
      <c r="D222" s="4">
        <v>0</v>
      </c>
      <c r="E222" s="4">
        <v>4</v>
      </c>
      <c r="F222" s="4">
        <v>7</v>
      </c>
      <c r="G222" s="4">
        <v>1180</v>
      </c>
      <c r="H222" s="4">
        <v>1074</v>
      </c>
      <c r="I222" s="34">
        <v>9112.4302027637932</v>
      </c>
      <c r="J222" s="35">
        <v>10.523118527155328</v>
      </c>
      <c r="K222" s="35">
        <v>10.980472344341068</v>
      </c>
      <c r="L222" s="35">
        <v>13.012937985451854</v>
      </c>
      <c r="M222" s="35">
        <v>12.89450125221428</v>
      </c>
      <c r="N222" s="4">
        <v>97.81</v>
      </c>
      <c r="O222" s="4">
        <v>-19.841009670545809</v>
      </c>
      <c r="P222" s="35">
        <v>4.655493482309125</v>
      </c>
      <c r="Q222" s="36" t="str">
        <f t="shared" si="71"/>
        <v xml:space="preserve"> </v>
      </c>
      <c r="R222" s="36" t="str">
        <f t="shared" si="72"/>
        <v xml:space="preserve"> </v>
      </c>
      <c r="S222" s="37" t="str">
        <f t="shared" si="73"/>
        <v/>
      </c>
      <c r="T222" s="37" t="str">
        <f t="shared" si="74"/>
        <v/>
      </c>
      <c r="U222" s="37" t="str">
        <f t="shared" si="75"/>
        <v/>
      </c>
      <c r="V222" s="37">
        <f t="shared" si="76"/>
        <v>-0.37563924441323704</v>
      </c>
      <c r="W222" s="37" t="str">
        <f t="shared" si="77"/>
        <v/>
      </c>
      <c r="X222" s="37" t="str">
        <f t="shared" si="78"/>
        <v/>
      </c>
      <c r="Y222" s="1" t="str">
        <f t="shared" si="86"/>
        <v xml:space="preserve"> </v>
      </c>
      <c r="Z222" s="1" t="str">
        <f t="shared" si="79"/>
        <v xml:space="preserve"> </v>
      </c>
      <c r="AA222" s="1" t="str">
        <f t="shared" si="87"/>
        <v xml:space="preserve"> </v>
      </c>
      <c r="AB222" s="1" t="str">
        <f t="shared" si="80"/>
        <v xml:space="preserve"> </v>
      </c>
      <c r="AC222" s="1" t="str">
        <f t="shared" si="70"/>
        <v xml:space="preserve"> </v>
      </c>
      <c r="AD222" s="1" t="str">
        <f t="shared" si="81"/>
        <v xml:space="preserve"> </v>
      </c>
      <c r="AE222" s="1" t="str">
        <f t="shared" si="67"/>
        <v xml:space="preserve"> </v>
      </c>
      <c r="AF222" s="1" t="str">
        <f t="shared" si="67"/>
        <v xml:space="preserve"> </v>
      </c>
      <c r="AG222" s="38">
        <f t="shared" si="82"/>
        <v>4.6554934845591252</v>
      </c>
      <c r="AH222" s="38" t="str">
        <f t="shared" si="83"/>
        <v xml:space="preserve"> </v>
      </c>
      <c r="AI222" s="1" t="str">
        <f t="shared" si="69"/>
        <v xml:space="preserve"> </v>
      </c>
      <c r="AJ222" s="1" t="str">
        <f t="shared" si="69"/>
        <v xml:space="preserve"> </v>
      </c>
      <c r="AK222" s="25" t="str">
        <f t="shared" si="84"/>
        <v xml:space="preserve"> </v>
      </c>
      <c r="AL222" s="25" t="str">
        <f t="shared" si="85"/>
        <v xml:space="preserve"> </v>
      </c>
      <c r="AM222" s="1" t="str">
        <f t="shared" si="68"/>
        <v xml:space="preserve"> </v>
      </c>
      <c r="AN222" s="1" t="str">
        <f t="shared" si="68"/>
        <v xml:space="preserve"> </v>
      </c>
      <c r="AO222" t="s">
        <v>1519</v>
      </c>
      <c r="AP222" t="s">
        <v>2337</v>
      </c>
      <c r="AQ222" s="22">
        <v>37.563924441323707</v>
      </c>
      <c r="AR222" s="21">
        <v>-7.5255525235199849</v>
      </c>
      <c r="AS222">
        <v>9.8696461824953516</v>
      </c>
      <c r="AT222">
        <v>-37.563924441323707</v>
      </c>
      <c r="AU222">
        <v>7.5255525235199849</v>
      </c>
      <c r="AV222" t="s">
        <v>3599</v>
      </c>
    </row>
    <row r="223" spans="1:48" x14ac:dyDescent="0.25">
      <c r="A223" s="14">
        <v>2.2600000000000021E-9</v>
      </c>
      <c r="B223" t="s">
        <v>1520</v>
      </c>
      <c r="C223" s="4">
        <v>2</v>
      </c>
      <c r="D223" s="4">
        <v>1</v>
      </c>
      <c r="E223" s="4">
        <v>5</v>
      </c>
      <c r="F223" s="4">
        <v>8</v>
      </c>
      <c r="G223" s="4">
        <v>800</v>
      </c>
      <c r="H223" s="4">
        <v>694</v>
      </c>
      <c r="I223" s="34">
        <v>2285.5094281902052</v>
      </c>
      <c r="J223" s="35" t="s">
        <v>2161</v>
      </c>
      <c r="K223" s="35">
        <v>8.0238634787032321</v>
      </c>
      <c r="L223" s="35">
        <v>8.8671771963412045</v>
      </c>
      <c r="M223" s="35">
        <v>6.2483661306375984</v>
      </c>
      <c r="N223" s="4">
        <v>86.492000000000004</v>
      </c>
      <c r="O223" s="4">
        <v>35.038251366120235</v>
      </c>
      <c r="P223" s="35">
        <v>0.40028818443804037</v>
      </c>
      <c r="Q223" s="36" t="str">
        <f t="shared" si="71"/>
        <v xml:space="preserve"> </v>
      </c>
      <c r="R223" s="36" t="str">
        <f t="shared" si="72"/>
        <v xml:space="preserve"> </v>
      </c>
      <c r="S223" s="37">
        <f t="shared" si="73"/>
        <v>0.15273775442138329</v>
      </c>
      <c r="T223" s="37" t="str">
        <f t="shared" si="74"/>
        <v/>
      </c>
      <c r="U223" s="37" t="str">
        <f t="shared" si="75"/>
        <v xml:space="preserve"> </v>
      </c>
      <c r="V223" s="37" t="str">
        <f t="shared" si="76"/>
        <v xml:space="preserve"> </v>
      </c>
      <c r="W223" s="37" t="str">
        <f t="shared" si="77"/>
        <v/>
      </c>
      <c r="X223" s="37">
        <f t="shared" si="78"/>
        <v>-0.26730756080873008</v>
      </c>
      <c r="Y223" s="1" t="str">
        <f t="shared" si="86"/>
        <v xml:space="preserve"> </v>
      </c>
      <c r="Z223" s="1" t="str">
        <f t="shared" si="79"/>
        <v xml:space="preserve"> </v>
      </c>
      <c r="AA223" s="1" t="str">
        <f t="shared" si="87"/>
        <v xml:space="preserve"> </v>
      </c>
      <c r="AB223" s="1" t="str">
        <f t="shared" si="80"/>
        <v xml:space="preserve"> </v>
      </c>
      <c r="AC223" s="1" t="str">
        <f t="shared" si="70"/>
        <v xml:space="preserve"> </v>
      </c>
      <c r="AD223" s="1" t="str">
        <f t="shared" si="81"/>
        <v xml:space="preserve"> </v>
      </c>
      <c r="AE223" s="1" t="str">
        <f t="shared" si="67"/>
        <v xml:space="preserve"> </v>
      </c>
      <c r="AF223" s="1" t="str">
        <f t="shared" si="67"/>
        <v xml:space="preserve"> </v>
      </c>
      <c r="AG223" s="38" t="str">
        <f t="shared" si="82"/>
        <v xml:space="preserve"> </v>
      </c>
      <c r="AH223" s="38" t="str">
        <f t="shared" si="83"/>
        <v xml:space="preserve"> </v>
      </c>
      <c r="AI223" s="1" t="str">
        <f t="shared" si="69"/>
        <v xml:space="preserve"> </v>
      </c>
      <c r="AJ223" s="1" t="str">
        <f t="shared" si="69"/>
        <v xml:space="preserve"> </v>
      </c>
      <c r="AK223" s="25" t="str">
        <f t="shared" si="84"/>
        <v xml:space="preserve"> </v>
      </c>
      <c r="AL223" s="25" t="str">
        <f t="shared" si="85"/>
        <v xml:space="preserve"> </v>
      </c>
      <c r="AM223" s="1" t="str">
        <f t="shared" si="68"/>
        <v xml:space="preserve"> </v>
      </c>
      <c r="AN223" s="1" t="str">
        <f t="shared" si="68"/>
        <v xml:space="preserve"> </v>
      </c>
      <c r="AO223" t="s">
        <v>1520</v>
      </c>
      <c r="AP223" t="s">
        <v>2202</v>
      </c>
      <c r="AQ223" s="22" t="e">
        <v>#VALUE!</v>
      </c>
      <c r="AR223" s="21">
        <v>26.730756080873007</v>
      </c>
      <c r="AS223">
        <v>15.273775216138329</v>
      </c>
      <c r="AT223" t="e">
        <v>#VALUE!</v>
      </c>
      <c r="AU223">
        <v>-26.730756080873007</v>
      </c>
      <c r="AV223" t="s">
        <v>3600</v>
      </c>
    </row>
    <row r="224" spans="1:48" x14ac:dyDescent="0.25">
      <c r="A224" s="14">
        <v>2.2700000000000023E-9</v>
      </c>
      <c r="B224" t="s">
        <v>1521</v>
      </c>
      <c r="C224" s="4">
        <v>0</v>
      </c>
      <c r="D224" s="4">
        <v>0</v>
      </c>
      <c r="E224" s="4">
        <v>4</v>
      </c>
      <c r="F224" s="4">
        <v>4</v>
      </c>
      <c r="G224" s="4">
        <v>600</v>
      </c>
      <c r="H224" s="4">
        <v>624</v>
      </c>
      <c r="I224" s="34">
        <v>512.23834859585565</v>
      </c>
      <c r="J224" s="35" t="s">
        <v>2161</v>
      </c>
      <c r="K224" s="35">
        <v>6.0053701868016596</v>
      </c>
      <c r="L224" s="35">
        <v>11.034906893522189</v>
      </c>
      <c r="M224" s="35">
        <v>8.7257230967348391</v>
      </c>
      <c r="N224" s="4">
        <v>103.907</v>
      </c>
      <c r="O224" s="4" t="s">
        <v>119</v>
      </c>
      <c r="P224" s="35">
        <v>0</v>
      </c>
      <c r="Q224" s="36" t="str">
        <f t="shared" si="71"/>
        <v xml:space="preserve"> </v>
      </c>
      <c r="R224" s="36" t="str">
        <f t="shared" si="72"/>
        <v xml:space="preserve"> </v>
      </c>
      <c r="S224" s="37" t="str">
        <f t="shared" si="73"/>
        <v/>
      </c>
      <c r="T224" s="37" t="str">
        <f t="shared" si="74"/>
        <v/>
      </c>
      <c r="U224" s="37" t="str">
        <f t="shared" si="75"/>
        <v xml:space="preserve"> </v>
      </c>
      <c r="V224" s="37" t="str">
        <f t="shared" si="76"/>
        <v xml:space="preserve"> </v>
      </c>
      <c r="W224" s="37" t="str">
        <f t="shared" si="77"/>
        <v/>
      </c>
      <c r="X224" s="37" t="str">
        <f t="shared" si="78"/>
        <v/>
      </c>
      <c r="Y224" s="1" t="str">
        <f t="shared" si="86"/>
        <v xml:space="preserve"> </v>
      </c>
      <c r="Z224" s="1" t="str">
        <f t="shared" si="79"/>
        <v xml:space="preserve"> </v>
      </c>
      <c r="AA224" s="1" t="str">
        <f t="shared" si="87"/>
        <v xml:space="preserve"> </v>
      </c>
      <c r="AB224" s="1" t="str">
        <f t="shared" si="80"/>
        <v xml:space="preserve"> </v>
      </c>
      <c r="AC224" s="1" t="str">
        <f t="shared" si="70"/>
        <v xml:space="preserve"> </v>
      </c>
      <c r="AD224" s="1" t="str">
        <f t="shared" si="81"/>
        <v xml:space="preserve"> </v>
      </c>
      <c r="AE224" s="1" t="str">
        <f t="shared" si="67"/>
        <v xml:space="preserve"> </v>
      </c>
      <c r="AF224" s="1" t="str">
        <f t="shared" si="67"/>
        <v xml:space="preserve"> </v>
      </c>
      <c r="AG224" s="38" t="str">
        <f t="shared" si="82"/>
        <v xml:space="preserve"> </v>
      </c>
      <c r="AH224" s="38" t="str">
        <f t="shared" si="83"/>
        <v xml:space="preserve"> </v>
      </c>
      <c r="AI224" s="1" t="str">
        <f t="shared" si="69"/>
        <v xml:space="preserve"> </v>
      </c>
      <c r="AJ224" s="1" t="str">
        <f t="shared" si="69"/>
        <v xml:space="preserve"> </v>
      </c>
      <c r="AK224" s="25" t="str">
        <f t="shared" si="84"/>
        <v xml:space="preserve"> </v>
      </c>
      <c r="AL224" s="25" t="str">
        <f t="shared" si="85"/>
        <v xml:space="preserve"> </v>
      </c>
      <c r="AM224" s="1" t="str">
        <f t="shared" si="68"/>
        <v xml:space="preserve"> </v>
      </c>
      <c r="AN224" s="1" t="str">
        <f t="shared" si="68"/>
        <v xml:space="preserve"> </v>
      </c>
      <c r="AO224" t="s">
        <v>1521</v>
      </c>
      <c r="AP224" t="s">
        <v>2287</v>
      </c>
      <c r="AQ224" s="22" t="e">
        <v>#VALUE!</v>
      </c>
      <c r="AR224" s="21">
        <v>8.8188645716986152</v>
      </c>
      <c r="AS224">
        <v>-3.8461538461538436</v>
      </c>
      <c r="AT224" t="e">
        <v>#VALUE!</v>
      </c>
      <c r="AU224">
        <v>-8.8188645716986152</v>
      </c>
      <c r="AV224" t="s">
        <v>3601</v>
      </c>
    </row>
    <row r="225" spans="1:48" x14ac:dyDescent="0.25">
      <c r="A225" s="14">
        <v>2.2800000000000025E-9</v>
      </c>
      <c r="B225" t="s">
        <v>1522</v>
      </c>
      <c r="C225" s="4">
        <v>0</v>
      </c>
      <c r="D225" s="4">
        <v>0</v>
      </c>
      <c r="E225" s="4">
        <v>3</v>
      </c>
      <c r="F225" s="4">
        <v>3</v>
      </c>
      <c r="G225" s="4">
        <v>570</v>
      </c>
      <c r="H225" s="4">
        <v>505</v>
      </c>
      <c r="I225" s="34">
        <v>379.29186837040299</v>
      </c>
      <c r="J225" s="35" t="s">
        <v>2161</v>
      </c>
      <c r="K225" s="35">
        <v>14.595375722543352</v>
      </c>
      <c r="L225" s="35" t="s">
        <v>2161</v>
      </c>
      <c r="M225" s="35">
        <v>6.3605325443786995</v>
      </c>
      <c r="N225" s="4">
        <v>34.6</v>
      </c>
      <c r="O225" s="4">
        <v>1971.8562874251497</v>
      </c>
      <c r="P225" s="35">
        <v>0</v>
      </c>
      <c r="Q225" s="36" t="str">
        <f t="shared" si="71"/>
        <v xml:space="preserve"> </v>
      </c>
      <c r="R225" s="36" t="str">
        <f t="shared" si="72"/>
        <v xml:space="preserve"> </v>
      </c>
      <c r="S225" s="37" t="str">
        <f t="shared" si="73"/>
        <v/>
      </c>
      <c r="T225" s="37" t="str">
        <f t="shared" si="74"/>
        <v/>
      </c>
      <c r="U225" s="37" t="str">
        <f t="shared" si="75"/>
        <v xml:space="preserve"> </v>
      </c>
      <c r="V225" s="37" t="str">
        <f t="shared" si="76"/>
        <v xml:space="preserve"> </v>
      </c>
      <c r="W225" s="37" t="str">
        <f t="shared" si="77"/>
        <v xml:space="preserve"> </v>
      </c>
      <c r="X225" s="37" t="str">
        <f t="shared" si="78"/>
        <v xml:space="preserve"> </v>
      </c>
      <c r="Y225" s="1" t="str">
        <f t="shared" si="86"/>
        <v xml:space="preserve"> </v>
      </c>
      <c r="Z225" s="1" t="str">
        <f t="shared" si="79"/>
        <v xml:space="preserve"> </v>
      </c>
      <c r="AA225" s="1" t="str">
        <f t="shared" si="87"/>
        <v xml:space="preserve"> </v>
      </c>
      <c r="AB225" s="1" t="str">
        <f t="shared" si="80"/>
        <v xml:space="preserve"> </v>
      </c>
      <c r="AC225" s="1" t="str">
        <f t="shared" si="70"/>
        <v xml:space="preserve"> </v>
      </c>
      <c r="AD225" s="1" t="str">
        <f t="shared" si="81"/>
        <v xml:space="preserve"> </v>
      </c>
      <c r="AE225" s="1" t="str">
        <f t="shared" si="67"/>
        <v xml:space="preserve"> </v>
      </c>
      <c r="AF225" s="1" t="str">
        <f t="shared" si="67"/>
        <v xml:space="preserve"> </v>
      </c>
      <c r="AG225" s="38" t="str">
        <f t="shared" si="82"/>
        <v xml:space="preserve"> </v>
      </c>
      <c r="AH225" s="38" t="str">
        <f t="shared" si="83"/>
        <v xml:space="preserve"> </v>
      </c>
      <c r="AI225" s="1" t="str">
        <f t="shared" si="69"/>
        <v xml:space="preserve"> </v>
      </c>
      <c r="AJ225" s="1" t="str">
        <f t="shared" si="69"/>
        <v xml:space="preserve"> </v>
      </c>
      <c r="AK225" s="25" t="str">
        <f t="shared" si="84"/>
        <v xml:space="preserve"> </v>
      </c>
      <c r="AL225" s="25" t="str">
        <f t="shared" si="85"/>
        <v xml:space="preserve"> </v>
      </c>
      <c r="AM225" s="1" t="str">
        <f t="shared" si="68"/>
        <v xml:space="preserve"> </v>
      </c>
      <c r="AN225" s="1" t="str">
        <f t="shared" si="68"/>
        <v xml:space="preserve"> </v>
      </c>
      <c r="AO225" t="s">
        <v>1522</v>
      </c>
      <c r="AP225" t="s">
        <v>3602</v>
      </c>
      <c r="AQ225" s="22" t="e">
        <v>#VALUE!</v>
      </c>
      <c r="AR225" s="21" t="e">
        <v>#VALUE!</v>
      </c>
      <c r="AS225">
        <v>12.871287128712861</v>
      </c>
      <c r="AT225" t="e">
        <v>#VALUE!</v>
      </c>
      <c r="AU225" t="e">
        <v>#VALUE!</v>
      </c>
      <c r="AV225" t="s">
        <v>3603</v>
      </c>
    </row>
    <row r="226" spans="1:48" x14ac:dyDescent="0.25">
      <c r="A226" s="14">
        <v>2.2900000000000026E-9</v>
      </c>
      <c r="B226" t="s">
        <v>1523</v>
      </c>
      <c r="C226" s="4">
        <v>2</v>
      </c>
      <c r="D226" s="4">
        <v>0</v>
      </c>
      <c r="E226" s="4">
        <v>1</v>
      </c>
      <c r="F226" s="4">
        <v>3</v>
      </c>
      <c r="G226" s="4">
        <v>545</v>
      </c>
      <c r="H226" s="4">
        <v>421</v>
      </c>
      <c r="I226" s="34">
        <v>1130.7753178341513</v>
      </c>
      <c r="J226" s="35">
        <v>10.003088839784256</v>
      </c>
      <c r="K226" s="35">
        <v>9.550166730939365</v>
      </c>
      <c r="L226" s="35">
        <v>3.4046075973319456</v>
      </c>
      <c r="M226" s="35">
        <v>3.451136472619162</v>
      </c>
      <c r="N226" s="4">
        <v>44.082999999999998</v>
      </c>
      <c r="O226" s="4">
        <v>-1.8633125556545043</v>
      </c>
      <c r="P226" s="35">
        <v>4.2755344418052257</v>
      </c>
      <c r="Q226" s="36" t="str">
        <f t="shared" ref="Q226:Q231" si="88">IF(ISERROR((IF(R226&lt;&gt;" ","",(IF((AND(C226&lt;&gt;0,F226&lt;&gt;0,(C226*100/F226)&gt;$Q$5))=TRUE,(IF(ISERROR(((C226*100/F226)+A226))=TRUE," ",(((C226*100/F226)+A226))))," ")))))=TRUE," ",((IF(R226&lt;&gt;" ","",(IF((AND(C226&lt;&gt;0,F226&lt;&gt;0,(C226*100/F226)&gt;$Q$5))=TRUE,(IF(ISERROR(((C226*100/F226)+A226))=TRUE," ",(((C226*100/F226)+A226))))," "))))))</f>
        <v xml:space="preserve"> </v>
      </c>
      <c r="R226" s="36" t="str">
        <f t="shared" ref="R226:R231" si="89">IF(ISERROR(IF((AND(D226&lt;&gt;0,F226&lt;&gt;0,(D226*100/F226)&gt;$R$5))=TRUE,(IF(ISERROR(((D226*100/F226)+A226))=TRUE," ",(((D226*100/F226)+A226))))," "))=TRUE," ",(IF((AND(D226&lt;&gt;0,F226&lt;&gt;0,(D226*100/F226)&gt;$R$5))=TRUE,(IF(ISERROR(((D226*100/F226)+A226))=TRUE," ",(((D226*100/F226)+A226))))," ")))</f>
        <v xml:space="preserve"> </v>
      </c>
      <c r="S226" s="37">
        <f t="shared" ref="S226:S231" si="90">IF(ISERROR((IF((G226/H226-1)&gt;($S$5/100),(G226/H226-1)+A226,"")))=TRUE," ",((IF((G226/H226-1)&gt;($S$5/100),(G226/H226-1)+A226,""))))</f>
        <v>0.29453681939213788</v>
      </c>
      <c r="T226" s="37" t="str">
        <f t="shared" ref="T226:T231" si="91">IF(ISERROR((IF((G226/H226-1)&lt;($T$5/100),(G226/H226-1)+A226,"")))=TRUE," ",((IF((G226/H226-1)&lt;($T$5/100),(G226/H226-1)+A226,""))))</f>
        <v/>
      </c>
      <c r="U226" s="37" t="str">
        <f t="shared" ref="U226:U231" si="92">IF(ISERROR((IF(((J226/$J$6-1))&gt;($U$5/100),((J226/$J$6-1)),"")))=TRUE," ",((IF(((J226/$J$6-1))&gt;($U$5/100),((J226/$J$6-1)),""))))</f>
        <v/>
      </c>
      <c r="V226" s="37">
        <f t="shared" ref="V226:V231" si="93">IF(ISERROR((IF(((J226/$J$6-1))&lt;($V$5/100),((J226/$J$6-1)),"")))=TRUE," ",((IF(((J226/$J$6-1))&lt;($V$5/100),((J226/$J$6-1)),""))))</f>
        <v>-0.40649379838378141</v>
      </c>
      <c r="W226" s="37" t="str">
        <f t="shared" ref="W226:W231" si="94">IF(ISERROR((IF(((L226/$L$6-1))&gt;($W$5/100),((L226/$L$6-1)),"")))=TRUE," ",((IF(((L226/$L$6-1))&gt;($W$5/100),((L226/$L$6-1)),""))))</f>
        <v/>
      </c>
      <c r="X226" s="37">
        <f t="shared" ref="X226:X231" si="95">IF(ISERROR((IF(((L226/$L$6-1))&lt;($X$5/100),((L226/$L$6-1)),"")))=TRUE," ",((IF(((L226/$L$6-1))&lt;($X$5/100),((L226/$L$6-1)),""))))</f>
        <v>-0.71867820054305764</v>
      </c>
      <c r="Y226" s="1" t="str">
        <f t="shared" ref="Y226:Y231" si="96">IF(ISERROR((RANK(U226,U$7:U$184,0)))=TRUE," ",((RANK(U226,U$7:U$184,0))))</f>
        <v xml:space="preserve"> </v>
      </c>
      <c r="Z226" s="1" t="str">
        <f t="shared" ref="Z226:Z231" si="97">IF(ISERROR((RANK(V226,V$7:V$184,1)))=TRUE," ",((RANK(V226,V$7:V$184,1))))</f>
        <v xml:space="preserve"> </v>
      </c>
      <c r="AA226" s="1" t="str">
        <f t="shared" ref="AA226:AA231" si="98">IF(ISERROR((RANK(W226,W$7:W$184,0)))=TRUE," ",((RANK(W226,W$7:W$184,0))))</f>
        <v xml:space="preserve"> </v>
      </c>
      <c r="AB226" s="1" t="str">
        <f t="shared" ref="AB226:AB231" si="99">IF(ISERROR((RANK(X226,X$7:X$184,1)))=TRUE," ",((RANK(X226,X$7:X$184,1))))</f>
        <v xml:space="preserve"> </v>
      </c>
      <c r="AC226" s="1" t="str">
        <f t="shared" ref="AC226:AC231" si="100">IF(ISERROR((RANK(S226,S$7:S$184,0)))=TRUE," ",((RANK(S226,S$7:S$184,0))))</f>
        <v xml:space="preserve"> </v>
      </c>
      <c r="AD226" s="1" t="str">
        <f t="shared" ref="AD226:AD231" si="101">IF(ISERROR((RANK(T226,T$7:T$184,1)))=TRUE," ",((RANK(T226,T$7:T$184,1))))</f>
        <v xml:space="preserve"> </v>
      </c>
      <c r="AE226" s="1" t="str">
        <f t="shared" ref="AE226:AE231" si="102">IF(ISERROR((RANK(Q226,Q$7:Q$184,0)))=TRUE," ",((RANK(Q226,Q$7:Q$184,0))))</f>
        <v xml:space="preserve"> </v>
      </c>
      <c r="AF226" s="1" t="str">
        <f t="shared" ref="AF226:AF231" si="103">IF(ISERROR((RANK(R226,R$7:R$184,0)))=TRUE," ",((RANK(R226,R$7:R$184,0))))</f>
        <v xml:space="preserve"> </v>
      </c>
      <c r="AG226" s="38">
        <f t="shared" ref="AG226:AG231" si="104">IF(ISERROR((IF((AND(P226&gt;$AG$6,P226&lt;$AG$5))=TRUE,P226+A226," ")))=TRUE," ",((IF((AND(P226&gt;$AG$6,P226&lt;$AG$5))=TRUE,P226+A226," "))))</f>
        <v>4.2755344440952259</v>
      </c>
      <c r="AH226" s="38" t="str">
        <f t="shared" ref="AH226:AH231" si="105">IF(ISERROR(((IF(P226&lt;$AH$5,P226+A226," "))))=TRUE," ",((IF(P226&lt;$AH$5,P226+A226," "))))</f>
        <v xml:space="preserve"> </v>
      </c>
      <c r="AI226" s="1" t="str">
        <f t="shared" ref="AI226:AI231" si="106">IF(ISERROR((RANK(AG226,AG$7:AG$184,0)))=TRUE," ",((RANK(AG226,AG$7:AG$184,0))))</f>
        <v xml:space="preserve"> </v>
      </c>
      <c r="AJ226" s="1" t="str">
        <f t="shared" ref="AJ226:AJ231" si="107">IF(ISERROR((RANK(AH226,AH$7:AH$184,0)))=TRUE," ",((RANK(AH226,AH$7:AH$184,0))))</f>
        <v xml:space="preserve"> </v>
      </c>
      <c r="AK226" s="25" t="str">
        <f t="shared" ref="AK226:AK231" si="108">IF(ISERROR((IF((AND(O226&lt;$AK$5,O226&gt;$AK$6))=TRUE,O226+A226," ")))=TRUE," ",((IF((AND(O226&lt;$AK$5,O226&gt;$AK$6))=TRUE,O226+A226," "))))</f>
        <v xml:space="preserve"> </v>
      </c>
      <c r="AL226" s="25" t="str">
        <f t="shared" ref="AL226:AL231" si="109">IF(ISERROR((IF(O226&lt;$AL$5,O226+A226," ")))=TRUE," ",((IF(O226&lt;$AL$5,O226+A226," "))))</f>
        <v xml:space="preserve"> </v>
      </c>
      <c r="AM226" s="1" t="str">
        <f t="shared" ref="AM226:AM231" si="110">IF(ISERROR((RANK(AK226,AK$7:AK$184,0)))=TRUE," ",((RANK(AK226,AK$7:AK$184,0))))</f>
        <v xml:space="preserve"> </v>
      </c>
      <c r="AN226" s="1" t="str">
        <f t="shared" ref="AN226:AN231" si="111">IF(ISERROR((RANK(AL226,AL$7:AL$184,0)))=TRUE," ",((RANK(AL226,AL$7:AL$184,0))))</f>
        <v xml:space="preserve"> </v>
      </c>
      <c r="AO226" t="s">
        <v>1523</v>
      </c>
      <c r="AP226" t="s">
        <v>2500</v>
      </c>
      <c r="AQ226" s="22">
        <v>40.649379838378138</v>
      </c>
      <c r="AR226" s="21">
        <v>71.867820054305767</v>
      </c>
      <c r="AS226">
        <v>29.453681710213786</v>
      </c>
      <c r="AT226">
        <v>-40.649379838378138</v>
      </c>
      <c r="AU226">
        <v>-71.867820054305767</v>
      </c>
      <c r="AV226" t="s">
        <v>3604</v>
      </c>
    </row>
    <row r="227" spans="1:48" x14ac:dyDescent="0.25">
      <c r="A227" s="14">
        <v>2.3000000000000028E-9</v>
      </c>
      <c r="B227" t="s">
        <v>1524</v>
      </c>
      <c r="C227" s="4">
        <v>5</v>
      </c>
      <c r="D227" s="4">
        <v>0</v>
      </c>
      <c r="E227" s="4">
        <v>7</v>
      </c>
      <c r="F227" s="4">
        <v>12</v>
      </c>
      <c r="G227" s="4">
        <v>505</v>
      </c>
      <c r="H227" s="4">
        <v>444.9</v>
      </c>
      <c r="I227" s="34">
        <v>10101.327306443067</v>
      </c>
      <c r="J227" s="35">
        <v>8.3196200164559801</v>
      </c>
      <c r="K227" s="35">
        <v>7.2498248244170309</v>
      </c>
      <c r="L227" s="35" t="s">
        <v>2161</v>
      </c>
      <c r="M227" s="35" t="s">
        <v>2161</v>
      </c>
      <c r="N227" s="4">
        <v>61.367000000000004</v>
      </c>
      <c r="O227" s="4">
        <v>13.244140985421677</v>
      </c>
      <c r="P227" s="35">
        <v>4.7203866037311757</v>
      </c>
      <c r="Q227" s="36" t="str">
        <f t="shared" si="88"/>
        <v xml:space="preserve"> </v>
      </c>
      <c r="R227" s="36" t="str">
        <f t="shared" si="89"/>
        <v xml:space="preserve"> </v>
      </c>
      <c r="S227" s="37" t="str">
        <f t="shared" si="90"/>
        <v/>
      </c>
      <c r="T227" s="37" t="str">
        <f t="shared" si="91"/>
        <v/>
      </c>
      <c r="U227" s="37" t="str">
        <f t="shared" si="92"/>
        <v/>
      </c>
      <c r="V227" s="37">
        <f t="shared" si="93"/>
        <v>-0.50637786448335231</v>
      </c>
      <c r="W227" s="37" t="str">
        <f t="shared" si="94"/>
        <v xml:space="preserve"> </v>
      </c>
      <c r="X227" s="37" t="str">
        <f t="shared" si="95"/>
        <v xml:space="preserve"> </v>
      </c>
      <c r="Y227" s="1" t="str">
        <f t="shared" si="96"/>
        <v xml:space="preserve"> </v>
      </c>
      <c r="Z227" s="1" t="str">
        <f t="shared" si="97"/>
        <v xml:space="preserve"> </v>
      </c>
      <c r="AA227" s="1" t="str">
        <f t="shared" si="98"/>
        <v xml:space="preserve"> </v>
      </c>
      <c r="AB227" s="1" t="str">
        <f t="shared" si="99"/>
        <v xml:space="preserve"> </v>
      </c>
      <c r="AC227" s="1" t="str">
        <f t="shared" si="100"/>
        <v xml:space="preserve"> </v>
      </c>
      <c r="AD227" s="1" t="str">
        <f t="shared" si="101"/>
        <v xml:space="preserve"> </v>
      </c>
      <c r="AE227" s="1" t="str">
        <f t="shared" si="102"/>
        <v xml:space="preserve"> </v>
      </c>
      <c r="AF227" s="1" t="str">
        <f t="shared" si="103"/>
        <v xml:space="preserve"> </v>
      </c>
      <c r="AG227" s="38">
        <f t="shared" si="104"/>
        <v>4.7203866060311759</v>
      </c>
      <c r="AH227" s="38" t="str">
        <f t="shared" si="105"/>
        <v xml:space="preserve"> </v>
      </c>
      <c r="AI227" s="1" t="str">
        <f t="shared" si="106"/>
        <v xml:space="preserve"> </v>
      </c>
      <c r="AJ227" s="1" t="str">
        <f t="shared" si="107"/>
        <v xml:space="preserve"> </v>
      </c>
      <c r="AK227" s="25" t="str">
        <f t="shared" si="108"/>
        <v xml:space="preserve"> </v>
      </c>
      <c r="AL227" s="25" t="str">
        <f t="shared" si="109"/>
        <v xml:space="preserve"> </v>
      </c>
      <c r="AM227" s="1" t="str">
        <f t="shared" si="110"/>
        <v xml:space="preserve"> </v>
      </c>
      <c r="AN227" s="1" t="str">
        <f t="shared" si="111"/>
        <v xml:space="preserve"> </v>
      </c>
      <c r="AO227" t="s">
        <v>1524</v>
      </c>
      <c r="AP227" t="s">
        <v>2167</v>
      </c>
      <c r="AQ227" s="22">
        <v>50.637786448335234</v>
      </c>
      <c r="AR227" s="21" t="e">
        <v>#VALUE!</v>
      </c>
      <c r="AS227">
        <v>13.508653630029222</v>
      </c>
      <c r="AT227">
        <v>-50.637786448335234</v>
      </c>
      <c r="AU227" t="e">
        <v>#VALUE!</v>
      </c>
      <c r="AV227" t="s">
        <v>3605</v>
      </c>
    </row>
    <row r="228" spans="1:48" x14ac:dyDescent="0.25">
      <c r="A228" s="14">
        <v>2.310000000000003E-9</v>
      </c>
      <c r="B228" t="s">
        <v>1525</v>
      </c>
      <c r="C228" s="4">
        <v>1</v>
      </c>
      <c r="D228" s="4">
        <v>0</v>
      </c>
      <c r="E228" s="4">
        <v>0</v>
      </c>
      <c r="F228" s="4">
        <v>1</v>
      </c>
      <c r="G228" s="4" t="s">
        <v>2162</v>
      </c>
      <c r="H228" s="4">
        <v>356</v>
      </c>
      <c r="I228" s="34">
        <v>185.82641197956838</v>
      </c>
      <c r="J228" s="35">
        <v>5.7326892109500802</v>
      </c>
      <c r="K228" s="35">
        <v>5.5799373040752345</v>
      </c>
      <c r="L228" s="35" t="s">
        <v>2161</v>
      </c>
      <c r="M228" s="35" t="s">
        <v>2161</v>
      </c>
      <c r="N228" s="4">
        <v>63.800000000000004</v>
      </c>
      <c r="O228" s="4">
        <v>3.8411458333333441</v>
      </c>
      <c r="P228" s="35">
        <v>0</v>
      </c>
      <c r="Q228" s="36">
        <f t="shared" si="88"/>
        <v>100.00000000231</v>
      </c>
      <c r="R228" s="36" t="str">
        <f t="shared" si="89"/>
        <v xml:space="preserve"> </v>
      </c>
      <c r="S228" s="37" t="str">
        <f t="shared" si="90"/>
        <v xml:space="preserve"> </v>
      </c>
      <c r="T228" s="37" t="str">
        <f t="shared" si="91"/>
        <v xml:space="preserve"> </v>
      </c>
      <c r="U228" s="37" t="str">
        <f t="shared" si="92"/>
        <v/>
      </c>
      <c r="V228" s="37">
        <f t="shared" si="93"/>
        <v>-0.65986640195523438</v>
      </c>
      <c r="W228" s="37" t="str">
        <f t="shared" si="94"/>
        <v xml:space="preserve"> </v>
      </c>
      <c r="X228" s="37" t="str">
        <f t="shared" si="95"/>
        <v xml:space="preserve"> </v>
      </c>
      <c r="Y228" s="1" t="str">
        <f t="shared" si="96"/>
        <v xml:space="preserve"> </v>
      </c>
      <c r="Z228" s="1" t="str">
        <f t="shared" si="97"/>
        <v xml:space="preserve"> </v>
      </c>
      <c r="AA228" s="1" t="str">
        <f t="shared" si="98"/>
        <v xml:space="preserve"> </v>
      </c>
      <c r="AB228" s="1" t="str">
        <f t="shared" si="99"/>
        <v xml:space="preserve"> </v>
      </c>
      <c r="AC228" s="1" t="str">
        <f t="shared" si="100"/>
        <v xml:space="preserve"> </v>
      </c>
      <c r="AD228" s="1" t="str">
        <f t="shared" si="101"/>
        <v xml:space="preserve"> </v>
      </c>
      <c r="AE228" s="1" t="str">
        <f t="shared" si="102"/>
        <v xml:space="preserve"> </v>
      </c>
      <c r="AF228" s="1" t="str">
        <f t="shared" si="103"/>
        <v xml:space="preserve"> </v>
      </c>
      <c r="AG228" s="38" t="str">
        <f t="shared" si="104"/>
        <v xml:space="preserve"> </v>
      </c>
      <c r="AH228" s="38" t="str">
        <f t="shared" si="105"/>
        <v xml:space="preserve"> </v>
      </c>
      <c r="AI228" s="1" t="str">
        <f t="shared" si="106"/>
        <v xml:space="preserve"> </v>
      </c>
      <c r="AJ228" s="1" t="str">
        <f t="shared" si="107"/>
        <v xml:space="preserve"> </v>
      </c>
      <c r="AK228" s="25" t="str">
        <f t="shared" si="108"/>
        <v xml:space="preserve"> </v>
      </c>
      <c r="AL228" s="25" t="str">
        <f t="shared" si="109"/>
        <v xml:space="preserve"> </v>
      </c>
      <c r="AM228" s="1" t="str">
        <f t="shared" si="110"/>
        <v xml:space="preserve"> </v>
      </c>
      <c r="AN228" s="1" t="str">
        <f t="shared" si="111"/>
        <v xml:space="preserve"> </v>
      </c>
      <c r="AO228" t="s">
        <v>1525</v>
      </c>
      <c r="AP228" t="s">
        <v>2173</v>
      </c>
      <c r="AQ228" s="22">
        <v>65.986640195523435</v>
      </c>
      <c r="AR228" s="21" t="e">
        <v>#VALUE!</v>
      </c>
      <c r="AS228" t="s">
        <v>124</v>
      </c>
      <c r="AT228">
        <v>-65.986640195523435</v>
      </c>
      <c r="AU228" t="e">
        <v>#VALUE!</v>
      </c>
      <c r="AV228" t="s">
        <v>3606</v>
      </c>
    </row>
    <row r="229" spans="1:48" x14ac:dyDescent="0.25">
      <c r="A229" s="14">
        <v>2.3200000000000032E-9</v>
      </c>
      <c r="B229" t="s">
        <v>1526</v>
      </c>
      <c r="C229" s="4">
        <v>1</v>
      </c>
      <c r="D229" s="4">
        <v>0</v>
      </c>
      <c r="E229" s="4">
        <v>4</v>
      </c>
      <c r="F229" s="4">
        <v>5</v>
      </c>
      <c r="G229" s="4">
        <v>330</v>
      </c>
      <c r="H229" s="4">
        <v>340</v>
      </c>
      <c r="I229" s="34">
        <v>3845.8950893650408</v>
      </c>
      <c r="J229" s="35">
        <v>13.639281129653401</v>
      </c>
      <c r="K229" s="35">
        <v>7.4341314092052038</v>
      </c>
      <c r="L229" s="35">
        <v>19.640188034188036</v>
      </c>
      <c r="M229" s="35">
        <v>14.85277160142717</v>
      </c>
      <c r="N229" s="4">
        <v>45.734999999999999</v>
      </c>
      <c r="O229" s="4">
        <v>103.17636605952909</v>
      </c>
      <c r="P229" s="35">
        <v>2.9411764705882355</v>
      </c>
      <c r="Q229" s="36" t="str">
        <f t="shared" si="88"/>
        <v xml:space="preserve"> </v>
      </c>
      <c r="R229" s="36" t="str">
        <f t="shared" si="89"/>
        <v xml:space="preserve"> </v>
      </c>
      <c r="S229" s="37" t="str">
        <f t="shared" si="90"/>
        <v/>
      </c>
      <c r="T229" s="37" t="str">
        <f t="shared" si="91"/>
        <v/>
      </c>
      <c r="U229" s="37" t="str">
        <f t="shared" si="92"/>
        <v/>
      </c>
      <c r="V229" s="37">
        <f t="shared" si="93"/>
        <v>-0.19075017070317779</v>
      </c>
      <c r="W229" s="37" t="str">
        <f t="shared" si="94"/>
        <v/>
      </c>
      <c r="X229" s="37" t="str">
        <f t="shared" si="95"/>
        <v/>
      </c>
      <c r="Y229" s="1" t="str">
        <f t="shared" si="96"/>
        <v xml:space="preserve"> </v>
      </c>
      <c r="Z229" s="1" t="str">
        <f t="shared" si="97"/>
        <v xml:space="preserve"> </v>
      </c>
      <c r="AA229" s="1" t="str">
        <f t="shared" si="98"/>
        <v xml:space="preserve"> </v>
      </c>
      <c r="AB229" s="1" t="str">
        <f t="shared" si="99"/>
        <v xml:space="preserve"> </v>
      </c>
      <c r="AC229" s="1" t="str">
        <f t="shared" si="100"/>
        <v xml:space="preserve"> </v>
      </c>
      <c r="AD229" s="1" t="str">
        <f t="shared" si="101"/>
        <v xml:space="preserve"> </v>
      </c>
      <c r="AE229" s="1" t="str">
        <f t="shared" si="102"/>
        <v xml:space="preserve"> </v>
      </c>
      <c r="AF229" s="1" t="str">
        <f t="shared" si="103"/>
        <v xml:space="preserve"> </v>
      </c>
      <c r="AG229" s="38" t="str">
        <f t="shared" si="104"/>
        <v xml:space="preserve"> </v>
      </c>
      <c r="AH229" s="38" t="str">
        <f t="shared" si="105"/>
        <v xml:space="preserve"> </v>
      </c>
      <c r="AI229" s="1" t="str">
        <f t="shared" si="106"/>
        <v xml:space="preserve"> </v>
      </c>
      <c r="AJ229" s="1" t="str">
        <f t="shared" si="107"/>
        <v xml:space="preserve"> </v>
      </c>
      <c r="AK229" s="25" t="str">
        <f t="shared" si="108"/>
        <v xml:space="preserve"> </v>
      </c>
      <c r="AL229" s="25" t="str">
        <f t="shared" si="109"/>
        <v xml:space="preserve"> </v>
      </c>
      <c r="AM229" s="1" t="str">
        <f t="shared" si="110"/>
        <v xml:space="preserve"> </v>
      </c>
      <c r="AN229" s="1" t="str">
        <f t="shared" si="111"/>
        <v xml:space="preserve"> </v>
      </c>
      <c r="AO229" t="s">
        <v>1526</v>
      </c>
      <c r="AP229" t="s">
        <v>3607</v>
      </c>
      <c r="AQ229" s="22">
        <v>19.075017070317777</v>
      </c>
      <c r="AR229" s="21">
        <v>-62.286339364935081</v>
      </c>
      <c r="AS229">
        <v>-2.9411764705882359</v>
      </c>
      <c r="AT229">
        <v>-19.075017070317777</v>
      </c>
      <c r="AU229">
        <v>62.286339364935081</v>
      </c>
      <c r="AV229" t="s">
        <v>3608</v>
      </c>
    </row>
    <row r="230" spans="1:48" x14ac:dyDescent="0.25">
      <c r="A230" s="14">
        <v>2.3300000000000033E-9</v>
      </c>
      <c r="B230" t="s">
        <v>1527</v>
      </c>
      <c r="C230" s="4">
        <v>0</v>
      </c>
      <c r="D230" s="4">
        <v>2</v>
      </c>
      <c r="E230" s="4">
        <v>0</v>
      </c>
      <c r="F230" s="4">
        <v>2</v>
      </c>
      <c r="G230" s="4">
        <v>300</v>
      </c>
      <c r="H230" s="4">
        <v>339</v>
      </c>
      <c r="I230" s="34">
        <v>4923.8877983939146</v>
      </c>
      <c r="J230" s="35">
        <v>3.412076132577778</v>
      </c>
      <c r="K230" s="35">
        <v>4.2734504015026413</v>
      </c>
      <c r="L230" s="35">
        <v>10.184661045531197</v>
      </c>
      <c r="M230" s="35">
        <v>10.926284938941656</v>
      </c>
      <c r="N230" s="4">
        <v>79.326999999999998</v>
      </c>
      <c r="O230" s="4">
        <v>-29.736935341009747</v>
      </c>
      <c r="P230" s="35">
        <v>0</v>
      </c>
      <c r="Q230" s="36" t="str">
        <f t="shared" si="88"/>
        <v/>
      </c>
      <c r="R230" s="36">
        <f t="shared" si="89"/>
        <v>100.00000000233</v>
      </c>
      <c r="S230" s="37" t="str">
        <f t="shared" si="90"/>
        <v/>
      </c>
      <c r="T230" s="37" t="str">
        <f t="shared" si="91"/>
        <v/>
      </c>
      <c r="U230" s="37" t="str">
        <f t="shared" si="92"/>
        <v/>
      </c>
      <c r="V230" s="37">
        <f t="shared" si="93"/>
        <v>-0.79755369791204711</v>
      </c>
      <c r="W230" s="37" t="str">
        <f t="shared" si="94"/>
        <v/>
      </c>
      <c r="X230" s="37">
        <f t="shared" si="95"/>
        <v>-0.15844422880534725</v>
      </c>
      <c r="Y230" s="1" t="str">
        <f t="shared" si="96"/>
        <v xml:space="preserve"> </v>
      </c>
      <c r="Z230" s="1" t="str">
        <f t="shared" si="97"/>
        <v xml:space="preserve"> </v>
      </c>
      <c r="AA230" s="1" t="str">
        <f t="shared" si="98"/>
        <v xml:space="preserve"> </v>
      </c>
      <c r="AB230" s="1" t="str">
        <f t="shared" si="99"/>
        <v xml:space="preserve"> </v>
      </c>
      <c r="AC230" s="1" t="str">
        <f t="shared" si="100"/>
        <v xml:space="preserve"> </v>
      </c>
      <c r="AD230" s="1" t="str">
        <f t="shared" si="101"/>
        <v xml:space="preserve"> </v>
      </c>
      <c r="AE230" s="1" t="str">
        <f t="shared" si="102"/>
        <v xml:space="preserve"> </v>
      </c>
      <c r="AF230" s="1" t="str">
        <f t="shared" si="103"/>
        <v xml:space="preserve"> </v>
      </c>
      <c r="AG230" s="38" t="str">
        <f t="shared" si="104"/>
        <v xml:space="preserve"> </v>
      </c>
      <c r="AH230" s="38" t="str">
        <f t="shared" si="105"/>
        <v xml:space="preserve"> </v>
      </c>
      <c r="AI230" s="1" t="str">
        <f t="shared" si="106"/>
        <v xml:space="preserve"> </v>
      </c>
      <c r="AJ230" s="1" t="str">
        <f t="shared" si="107"/>
        <v xml:space="preserve"> </v>
      </c>
      <c r="AK230" s="25" t="str">
        <f t="shared" si="108"/>
        <v xml:space="preserve"> </v>
      </c>
      <c r="AL230" s="25" t="str">
        <f t="shared" si="109"/>
        <v xml:space="preserve"> </v>
      </c>
      <c r="AM230" s="1" t="str">
        <f t="shared" si="110"/>
        <v xml:space="preserve"> </v>
      </c>
      <c r="AN230" s="1" t="str">
        <f t="shared" si="111"/>
        <v xml:space="preserve"> </v>
      </c>
      <c r="AO230" t="s">
        <v>1527</v>
      </c>
      <c r="AP230" t="s">
        <v>2337</v>
      </c>
      <c r="AQ230" s="22">
        <v>79.755369791204714</v>
      </c>
      <c r="AR230" s="21">
        <v>15.844422880534726</v>
      </c>
      <c r="AS230">
        <v>-11.504424778761058</v>
      </c>
      <c r="AT230">
        <v>-79.755369791204714</v>
      </c>
      <c r="AU230">
        <v>-15.844422880534726</v>
      </c>
      <c r="AV230" t="s">
        <v>3609</v>
      </c>
    </row>
    <row r="231" spans="1:48" x14ac:dyDescent="0.25">
      <c r="A231" s="14">
        <v>2.3400000000000035E-9</v>
      </c>
      <c r="B231" t="s">
        <v>1528</v>
      </c>
      <c r="C231" s="4">
        <v>1</v>
      </c>
      <c r="D231" s="4">
        <v>2</v>
      </c>
      <c r="E231" s="4">
        <v>10</v>
      </c>
      <c r="F231" s="4">
        <v>13</v>
      </c>
      <c r="G231" s="4">
        <v>300</v>
      </c>
      <c r="H231" s="4">
        <v>300</v>
      </c>
      <c r="I231" s="34">
        <v>4040.8961611204568</v>
      </c>
      <c r="J231" s="35" t="s">
        <v>2161</v>
      </c>
      <c r="K231" s="35">
        <v>33.940491005769879</v>
      </c>
      <c r="L231" s="35" t="s">
        <v>2161</v>
      </c>
      <c r="M231" s="35">
        <v>5.9344976584753537</v>
      </c>
      <c r="N231" s="4">
        <v>8.8390000000000004</v>
      </c>
      <c r="O231" s="4" t="s">
        <v>119</v>
      </c>
      <c r="P231" s="35">
        <v>0</v>
      </c>
      <c r="Q231" s="36" t="str">
        <f t="shared" si="88"/>
        <v xml:space="preserve"> </v>
      </c>
      <c r="R231" s="36" t="str">
        <f t="shared" si="89"/>
        <v xml:space="preserve"> </v>
      </c>
      <c r="S231" s="37" t="str">
        <f t="shared" si="90"/>
        <v/>
      </c>
      <c r="T231" s="37" t="str">
        <f t="shared" si="91"/>
        <v/>
      </c>
      <c r="U231" s="37" t="str">
        <f t="shared" si="92"/>
        <v xml:space="preserve"> </v>
      </c>
      <c r="V231" s="37" t="str">
        <f t="shared" si="93"/>
        <v xml:space="preserve"> </v>
      </c>
      <c r="W231" s="37" t="str">
        <f t="shared" si="94"/>
        <v xml:space="preserve"> </v>
      </c>
      <c r="X231" s="37" t="str">
        <f t="shared" si="95"/>
        <v xml:space="preserve"> </v>
      </c>
      <c r="Y231" s="1" t="str">
        <f t="shared" si="96"/>
        <v xml:space="preserve"> </v>
      </c>
      <c r="Z231" s="1" t="str">
        <f t="shared" si="97"/>
        <v xml:space="preserve"> </v>
      </c>
      <c r="AA231" s="1" t="str">
        <f t="shared" si="98"/>
        <v xml:space="preserve"> </v>
      </c>
      <c r="AB231" s="1" t="str">
        <f t="shared" si="99"/>
        <v xml:space="preserve"> </v>
      </c>
      <c r="AC231" s="1" t="str">
        <f t="shared" si="100"/>
        <v xml:space="preserve"> </v>
      </c>
      <c r="AD231" s="1" t="str">
        <f t="shared" si="101"/>
        <v xml:space="preserve"> </v>
      </c>
      <c r="AE231" s="1" t="str">
        <f t="shared" si="102"/>
        <v xml:space="preserve"> </v>
      </c>
      <c r="AF231" s="1" t="str">
        <f t="shared" si="103"/>
        <v xml:space="preserve"> </v>
      </c>
      <c r="AG231" s="38" t="str">
        <f t="shared" si="104"/>
        <v xml:space="preserve"> </v>
      </c>
      <c r="AH231" s="38" t="str">
        <f t="shared" si="105"/>
        <v xml:space="preserve"> </v>
      </c>
      <c r="AI231" s="1" t="str">
        <f t="shared" si="106"/>
        <v xml:space="preserve"> </v>
      </c>
      <c r="AJ231" s="1" t="str">
        <f t="shared" si="107"/>
        <v xml:space="preserve"> </v>
      </c>
      <c r="AK231" s="25" t="str">
        <f t="shared" si="108"/>
        <v xml:space="preserve"> </v>
      </c>
      <c r="AL231" s="25" t="str">
        <f t="shared" si="109"/>
        <v xml:space="preserve"> </v>
      </c>
      <c r="AM231" s="1" t="str">
        <f t="shared" si="110"/>
        <v xml:space="preserve"> </v>
      </c>
      <c r="AN231" s="1" t="str">
        <f t="shared" si="111"/>
        <v xml:space="preserve"> </v>
      </c>
      <c r="AO231" t="s">
        <v>1528</v>
      </c>
      <c r="AP231" t="s">
        <v>2226</v>
      </c>
      <c r="AQ231" s="22" t="e">
        <v>#VALUE!</v>
      </c>
      <c r="AR231" s="21" t="e">
        <v>#VALUE!</v>
      </c>
      <c r="AS231">
        <v>0</v>
      </c>
      <c r="AT231" t="e">
        <v>#VALUE!</v>
      </c>
      <c r="AU231" t="e">
        <v>#VALUE!</v>
      </c>
      <c r="AV231" t="s">
        <v>3610</v>
      </c>
    </row>
    <row r="232" spans="1:48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8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8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8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8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8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8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8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8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10.140625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1529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1530</v>
      </c>
      <c r="C7" s="4">
        <v>4</v>
      </c>
      <c r="D7" s="4">
        <v>1</v>
      </c>
      <c r="E7" s="4">
        <v>3</v>
      </c>
      <c r="F7" s="4">
        <v>8</v>
      </c>
      <c r="G7" s="4">
        <v>5465</v>
      </c>
      <c r="H7" s="4">
        <v>4893</v>
      </c>
      <c r="I7" s="34">
        <v>692.80949329217822</v>
      </c>
      <c r="J7" s="35">
        <v>13.591666666666667</v>
      </c>
      <c r="K7" s="35">
        <v>9.1749484342771428</v>
      </c>
      <c r="L7" s="35">
        <v>4.1593979985203067</v>
      </c>
      <c r="M7" s="35">
        <v>3.846784067991933</v>
      </c>
      <c r="N7" s="4">
        <v>3.6</v>
      </c>
      <c r="O7" s="4">
        <v>138.41059602649005</v>
      </c>
      <c r="P7" s="35">
        <v>3.2413652156141426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-0.19357524598960929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-0.65631007505290184</v>
      </c>
      <c r="Y7" s="1" t="str">
        <f t="shared" ref="Y7:AA22" si="0">IF(ISERROR((RANK(U7,U$7:U$184,0)))=TRUE," ",((RANK(U7,U$7:U$184,0))))</f>
        <v xml:space="preserve"> </v>
      </c>
      <c r="Z7" s="1">
        <f>IF(ISERROR((RANK(V7,V$7:V$184,1)))=TRUE," ",((RANK(V7,V$7:V$184,1))))</f>
        <v>69</v>
      </c>
      <c r="AA7" s="1" t="str">
        <f t="shared" si="0"/>
        <v xml:space="preserve"> </v>
      </c>
      <c r="AB7" s="1">
        <f>IF(ISERROR((RANK(X7,X$7:X$184,1)))=TRUE," ",((RANK(X7,X$7:X$184,1))))</f>
        <v>16</v>
      </c>
      <c r="AC7" s="1" t="str">
        <f t="shared" ref="AC7:AC7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F22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3.2413652157141426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1530</v>
      </c>
      <c r="AP7" t="s">
        <v>2448</v>
      </c>
      <c r="AQ7" s="22">
        <v>19.357524598960929</v>
      </c>
      <c r="AR7" s="21">
        <v>65.631007505290185</v>
      </c>
      <c r="AS7">
        <v>11.690169630083801</v>
      </c>
      <c r="AT7">
        <v>-19.357524598960929</v>
      </c>
      <c r="AU7">
        <v>-65.631007505290185</v>
      </c>
      <c r="AV7" t="s">
        <v>3611</v>
      </c>
    </row>
    <row r="8" spans="1:48" x14ac:dyDescent="0.25">
      <c r="A8" s="14">
        <v>1.1000000000000001E-10</v>
      </c>
      <c r="B8" t="s">
        <v>1531</v>
      </c>
      <c r="C8" s="4">
        <v>2</v>
      </c>
      <c r="D8" s="4">
        <v>0</v>
      </c>
      <c r="E8" s="4">
        <v>0</v>
      </c>
      <c r="F8" s="4">
        <v>2</v>
      </c>
      <c r="G8" s="4">
        <v>2600</v>
      </c>
      <c r="H8" s="4">
        <v>2033</v>
      </c>
      <c r="I8" s="34">
        <v>283.45687433018378</v>
      </c>
      <c r="J8" s="35">
        <v>7.0836236933797903</v>
      </c>
      <c r="K8" s="35">
        <v>5.6946778711484587</v>
      </c>
      <c r="L8" s="35" t="s">
        <v>2161</v>
      </c>
      <c r="M8" s="35" t="s">
        <v>2161</v>
      </c>
      <c r="N8" s="4">
        <v>2.87</v>
      </c>
      <c r="O8" s="4">
        <v>93.918918918918919</v>
      </c>
      <c r="P8" s="35">
        <v>4.9680275454992628</v>
      </c>
      <c r="Q8" s="36">
        <f t="shared" ref="Q8:Q71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100.00000000011001</v>
      </c>
      <c r="R8" s="36" t="str">
        <f t="shared" ref="R8:R71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6">IF(ISERROR((IF((G8/H8-1)&gt;($S$5/100),(G8/H8-1)+A8,"")))=TRUE," ",((IF((G8/H8-1)&gt;($S$5/100),(G8/H8-1)+A8,""))))</f>
        <v>0.27889818013951295</v>
      </c>
      <c r="T8" s="37" t="str">
        <f t="shared" ref="T8:T71" si="7">IF(ISERROR((IF((G8/H8-1)&lt;($T$5/100),(G8/H8-1)+A8,"")))=TRUE," ",((IF((G8/H8-1)&lt;($T$5/100),(G8/H8-1)+A8,""))))</f>
        <v/>
      </c>
      <c r="U8" s="37" t="str">
        <f t="shared" ref="U8:U71" si="8">IF(ISERROR((IF(((J8/$J$6-1))&gt;($U$5/100),((J8/$J$6-1)),"")))=TRUE," ",((IF(((J8/$J$6-1))&gt;($U$5/100),((J8/$J$6-1)),""))))</f>
        <v/>
      </c>
      <c r="V8" s="37">
        <f t="shared" ref="V8:V71" si="9">IF(ISERROR((IF(((J8/$J$6-1))&lt;($V$5/100),((J8/$J$6-1)),"")))=TRUE," ",((IF(((J8/$J$6-1))&lt;($V$5/100),((J8/$J$6-1)),""))))</f>
        <v>-0.57971236092439193</v>
      </c>
      <c r="W8" s="37" t="str">
        <f t="shared" ref="W8:W71" si="10">IF(ISERROR((IF(((L8/$L$6-1))&gt;($W$5/100),((L8/$L$6-1)),"")))=TRUE," ",((IF(((L8/$L$6-1))&gt;($W$5/100),((L8/$L$6-1)),""))))</f>
        <v xml:space="preserve"> </v>
      </c>
      <c r="X8" s="37" t="str">
        <f t="shared" ref="X8:X71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71" si="12">IF(ISERROR((RANK(V8,V$7:V$184,1)))=TRUE," ",((RANK(V8,V$7:V$184,1))))</f>
        <v>13</v>
      </c>
      <c r="AA8" s="1" t="str">
        <f t="shared" si="0"/>
        <v xml:space="preserve"> </v>
      </c>
      <c r="AB8" s="1" t="str">
        <f t="shared" ref="AB8:AB71" si="13">IF(ISERROR((RANK(X8,X$7:X$184,1)))=TRUE," ",((RANK(X8,X$7:X$184,1))))</f>
        <v xml:space="preserve"> </v>
      </c>
      <c r="AC8" s="1">
        <f t="shared" si="1"/>
        <v>20</v>
      </c>
      <c r="AD8" s="1" t="str">
        <f t="shared" ref="AD8:AD71" si="14">IF(ISERROR((RANK(T8,T$7:T$184,1)))=TRUE," ",((RANK(T8,T$7:T$184,1))))</f>
        <v xml:space="preserve"> </v>
      </c>
      <c r="AE8" s="1">
        <f t="shared" si="2"/>
        <v>24</v>
      </c>
      <c r="AF8" s="1" t="str">
        <f t="shared" si="2"/>
        <v xml:space="preserve"> </v>
      </c>
      <c r="AG8" s="38">
        <f t="shared" ref="AG8:AG71" si="15">IF(ISERROR((IF((AND(P8&gt;$AG$6,P8&lt;$AG$5))=TRUE,P8+A8," ")))=TRUE," ",((IF((AND(P8&gt;$AG$6,P8&lt;$AG$5))=TRUE,P8+A8," "))))</f>
        <v>4.9680275456092629</v>
      </c>
      <c r="AH8" s="38" t="str">
        <f t="shared" ref="AH8:AH71" si="16">IF(ISERROR(((IF(P8&lt;$AH$5,P8+A8," "))))=TRUE," ",((IF(P8&lt;$AH$5,P8+A8," "))))</f>
        <v xml:space="preserve"> </v>
      </c>
      <c r="AI8" s="1">
        <f t="shared" ref="AI8:AJ23" si="17">IF(ISERROR((RANK(AG8,AG$7:AG$184,0)))=TRUE," ",((RANK(AG8,AG$7:AG$184,0))))</f>
        <v>43</v>
      </c>
      <c r="AJ8" s="1" t="str">
        <f t="shared" si="17"/>
        <v xml:space="preserve"> </v>
      </c>
      <c r="AK8" s="25">
        <f t="shared" ref="AK8:AK71" si="18">IF(ISERROR((IF((AND(O8&lt;$AK$5,O8&gt;$AK$6))=TRUE,O8+A8," ")))=TRUE," ",((IF((AND(O8&lt;$AK$5,O8&gt;$AK$6))=TRUE,O8+A8," "))))</f>
        <v>93.918918919028926</v>
      </c>
      <c r="AL8" s="25" t="str">
        <f t="shared" ref="AL8:AL71" si="19">IF(ISERROR((IF(O8&lt;$AL$5,O8+A8," ")))=TRUE," ",((IF(O8&lt;$AL$5,O8+A8," "))))</f>
        <v xml:space="preserve"> </v>
      </c>
      <c r="AM8" s="1">
        <f t="shared" si="3"/>
        <v>2</v>
      </c>
      <c r="AN8" s="1" t="str">
        <f t="shared" si="3"/>
        <v xml:space="preserve"> </v>
      </c>
      <c r="AO8" t="s">
        <v>1531</v>
      </c>
      <c r="AP8" t="s">
        <v>2200</v>
      </c>
      <c r="AQ8" s="22">
        <v>57.971236092439192</v>
      </c>
      <c r="AR8" s="21" t="e">
        <v>#VALUE!</v>
      </c>
      <c r="AS8">
        <v>27.889818002951294</v>
      </c>
      <c r="AT8">
        <v>-57.971236092439192</v>
      </c>
      <c r="AU8" t="e">
        <v>#VALUE!</v>
      </c>
      <c r="AV8" t="s">
        <v>3612</v>
      </c>
    </row>
    <row r="9" spans="1:48" x14ac:dyDescent="0.25">
      <c r="A9" s="14">
        <v>1.2E-10</v>
      </c>
      <c r="B9" t="s">
        <v>1532</v>
      </c>
      <c r="C9" s="4">
        <v>0</v>
      </c>
      <c r="D9" s="4">
        <v>0</v>
      </c>
      <c r="E9" s="4">
        <v>1</v>
      </c>
      <c r="F9" s="4">
        <v>1</v>
      </c>
      <c r="G9" s="4">
        <v>5000</v>
      </c>
      <c r="H9" s="4">
        <v>5485</v>
      </c>
      <c r="I9" s="34">
        <v>649.71774984934996</v>
      </c>
      <c r="J9" s="35">
        <v>16.570996978851962</v>
      </c>
      <c r="K9" s="35">
        <v>13.610421836228287</v>
      </c>
      <c r="L9" s="35" t="s">
        <v>2161</v>
      </c>
      <c r="M9" s="35" t="s">
        <v>2161</v>
      </c>
      <c r="N9" s="4">
        <v>4.03</v>
      </c>
      <c r="O9" s="4">
        <v>7.1808510638297882</v>
      </c>
      <c r="P9" s="35" t="s">
        <v>124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1532</v>
      </c>
      <c r="AP9" t="s">
        <v>2349</v>
      </c>
      <c r="AQ9" s="22">
        <v>1.6804745870438675</v>
      </c>
      <c r="AR9" s="21" t="e">
        <v>#VALUE!</v>
      </c>
      <c r="AS9">
        <v>-8.8422971741112129</v>
      </c>
      <c r="AT9">
        <v>-1.6804745870438675</v>
      </c>
      <c r="AU9" t="e">
        <v>#VALUE!</v>
      </c>
      <c r="AV9" t="s">
        <v>3613</v>
      </c>
    </row>
    <row r="10" spans="1:48" x14ac:dyDescent="0.25">
      <c r="A10" s="14">
        <v>1.2999999999999999E-10</v>
      </c>
      <c r="B10" t="s">
        <v>1533</v>
      </c>
      <c r="C10" s="4">
        <v>3</v>
      </c>
      <c r="D10" s="4">
        <v>1</v>
      </c>
      <c r="E10" s="4">
        <v>4</v>
      </c>
      <c r="F10" s="4">
        <v>8</v>
      </c>
      <c r="G10" s="4">
        <v>444</v>
      </c>
      <c r="H10" s="4">
        <v>410</v>
      </c>
      <c r="I10" s="34">
        <v>1664.2879237201696</v>
      </c>
      <c r="J10" s="35">
        <v>8.7794432548179859</v>
      </c>
      <c r="K10" s="35">
        <v>6.3862928348909653</v>
      </c>
      <c r="L10" s="35">
        <v>11.931961334641805</v>
      </c>
      <c r="M10" s="35">
        <v>11.686532679738562</v>
      </c>
      <c r="N10" s="4">
        <v>0.46700000000000003</v>
      </c>
      <c r="O10" s="4">
        <v>-3.5123966942148677</v>
      </c>
      <c r="P10" s="35">
        <v>6.8780487804878065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-0.47909549720798683</v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>
        <f t="shared" si="12"/>
        <v>31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6.8780487806178066</v>
      </c>
      <c r="AH10" s="38" t="str">
        <f t="shared" si="16"/>
        <v xml:space="preserve"> </v>
      </c>
      <c r="AI10" s="1">
        <f t="shared" si="17"/>
        <v>26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1533</v>
      </c>
      <c r="AP10" t="s">
        <v>2177</v>
      </c>
      <c r="AQ10" s="22">
        <v>47.90954972079868</v>
      </c>
      <c r="AR10" s="21">
        <v>1.4065281313882183</v>
      </c>
      <c r="AS10">
        <v>8.2926829268292757</v>
      </c>
      <c r="AT10">
        <v>-47.90954972079868</v>
      </c>
      <c r="AU10">
        <v>-1.4065281313882183</v>
      </c>
      <c r="AV10" t="s">
        <v>3614</v>
      </c>
    </row>
    <row r="11" spans="1:48" x14ac:dyDescent="0.25">
      <c r="A11" s="14">
        <v>1.3999999999999998E-10</v>
      </c>
      <c r="B11" t="s">
        <v>1534</v>
      </c>
      <c r="C11" s="4">
        <v>4</v>
      </c>
      <c r="D11" s="4">
        <v>1</v>
      </c>
      <c r="E11" s="4">
        <v>1</v>
      </c>
      <c r="F11" s="4">
        <v>6</v>
      </c>
      <c r="G11" s="4">
        <v>1850</v>
      </c>
      <c r="H11" s="4">
        <v>1958</v>
      </c>
      <c r="I11" s="34">
        <v>5030.3924350136795</v>
      </c>
      <c r="J11" s="35">
        <v>17.251101321585903</v>
      </c>
      <c r="K11" s="35">
        <v>15.06153846153846</v>
      </c>
      <c r="L11" s="35">
        <v>7.7631021070384056</v>
      </c>
      <c r="M11" s="35">
        <v>7.2758501800720294</v>
      </c>
      <c r="N11" s="4">
        <v>1.135</v>
      </c>
      <c r="O11" s="4">
        <v>83.064516129032256</v>
      </c>
      <c r="P11" s="35">
        <v>2.0786516853932588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>
        <f t="shared" si="11"/>
        <v>-0.358536985045947</v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>
        <f t="shared" si="13"/>
        <v>44</v>
      </c>
      <c r="AC11" s="1" t="str">
        <f t="shared" si="1"/>
        <v xml:space="preserve"> 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si="17"/>
        <v xml:space="preserve"> </v>
      </c>
      <c r="AJ11" s="1" t="str">
        <f t="shared" si="17"/>
        <v xml:space="preserve"> </v>
      </c>
      <c r="AK11" s="25">
        <f t="shared" si="18"/>
        <v>83.064516129172262</v>
      </c>
      <c r="AL11" s="25" t="str">
        <f t="shared" si="19"/>
        <v xml:space="preserve"> </v>
      </c>
      <c r="AM11" s="1">
        <f t="shared" si="3"/>
        <v>5</v>
      </c>
      <c r="AN11" s="1" t="str">
        <f t="shared" si="3"/>
        <v xml:space="preserve"> </v>
      </c>
      <c r="AO11" t="s">
        <v>1534</v>
      </c>
      <c r="AP11" t="s">
        <v>2198</v>
      </c>
      <c r="AQ11" s="22">
        <v>-2.3547404512684666</v>
      </c>
      <c r="AR11" s="21">
        <v>35.853698504594703</v>
      </c>
      <c r="AS11">
        <v>-5.5158324821246163</v>
      </c>
      <c r="AT11">
        <v>2.3547404512684666</v>
      </c>
      <c r="AU11">
        <v>-35.853698504594703</v>
      </c>
      <c r="AV11" t="s">
        <v>3615</v>
      </c>
    </row>
    <row r="12" spans="1:48" x14ac:dyDescent="0.25">
      <c r="A12" s="14">
        <v>1.4999999999999997E-10</v>
      </c>
      <c r="B12" t="s">
        <v>1535</v>
      </c>
      <c r="C12" s="4">
        <v>14</v>
      </c>
      <c r="D12" s="4">
        <v>0</v>
      </c>
      <c r="E12" s="4">
        <v>7</v>
      </c>
      <c r="F12" s="4">
        <v>21</v>
      </c>
      <c r="G12" s="4">
        <v>6945.5546875</v>
      </c>
      <c r="H12" s="4">
        <v>6156</v>
      </c>
      <c r="I12" s="34">
        <v>57473.912754448895</v>
      </c>
      <c r="J12" s="35">
        <v>8.6959469535177707</v>
      </c>
      <c r="K12" s="35">
        <v>10.294658161810027</v>
      </c>
      <c r="L12" s="35">
        <v>5.2129159952634909</v>
      </c>
      <c r="M12" s="35">
        <v>5.4859163523687977</v>
      </c>
      <c r="N12" s="4">
        <v>0.496</v>
      </c>
      <c r="O12" s="4">
        <v>153.0612244897959</v>
      </c>
      <c r="P12" s="35">
        <v>4.080506833518303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-0.48404952425177372</v>
      </c>
      <c r="W12" s="37" t="str">
        <f t="shared" si="10"/>
        <v/>
      </c>
      <c r="X12" s="37">
        <f t="shared" si="11"/>
        <v>-0.56925816961853548</v>
      </c>
      <c r="Y12" s="1" t="str">
        <f t="shared" si="0"/>
        <v xml:space="preserve"> </v>
      </c>
      <c r="Z12" s="1">
        <f t="shared" si="12"/>
        <v>30</v>
      </c>
      <c r="AA12" s="1" t="str">
        <f t="shared" si="0"/>
        <v xml:space="preserve"> </v>
      </c>
      <c r="AB12" s="1">
        <f t="shared" si="13"/>
        <v>26</v>
      </c>
      <c r="AC12" s="1" t="str">
        <f t="shared" si="1"/>
        <v xml:space="preserve"> </v>
      </c>
      <c r="AD12" s="1" t="str">
        <f t="shared" si="14"/>
        <v xml:space="preserve"> </v>
      </c>
      <c r="AE12" s="1" t="str">
        <f t="shared" si="2"/>
        <v xml:space="preserve"> </v>
      </c>
      <c r="AF12" s="1" t="str">
        <f t="shared" si="2"/>
        <v xml:space="preserve"> </v>
      </c>
      <c r="AG12" s="38">
        <f t="shared" si="15"/>
        <v>4.080506833668303</v>
      </c>
      <c r="AH12" s="38" t="str">
        <f t="shared" si="16"/>
        <v xml:space="preserve"> </v>
      </c>
      <c r="AI12" s="1">
        <f t="shared" si="17"/>
        <v>51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1535</v>
      </c>
      <c r="AP12" t="s">
        <v>2256</v>
      </c>
      <c r="AQ12" s="22">
        <v>48.40495242517737</v>
      </c>
      <c r="AR12" s="21">
        <v>56.925816961853549</v>
      </c>
      <c r="AS12">
        <v>12.825774650747235</v>
      </c>
      <c r="AT12">
        <v>-48.40495242517737</v>
      </c>
      <c r="AU12">
        <v>-56.925816961853549</v>
      </c>
      <c r="AV12" t="s">
        <v>3013</v>
      </c>
    </row>
    <row r="13" spans="1:48" x14ac:dyDescent="0.25">
      <c r="A13" s="14">
        <v>1.5999999999999996E-10</v>
      </c>
      <c r="B13" t="s">
        <v>1536</v>
      </c>
      <c r="C13" s="4">
        <v>0</v>
      </c>
      <c r="D13" s="4">
        <v>0</v>
      </c>
      <c r="E13" s="4">
        <v>0</v>
      </c>
      <c r="F13" s="4">
        <v>0</v>
      </c>
      <c r="G13" s="4" t="s">
        <v>2162</v>
      </c>
      <c r="H13" s="4">
        <v>370</v>
      </c>
      <c r="I13" s="34">
        <v>158.10982607624402</v>
      </c>
      <c r="J13" s="35" t="s">
        <v>2161</v>
      </c>
      <c r="K13" s="35" t="s">
        <v>2161</v>
      </c>
      <c r="L13" s="35" t="s">
        <v>2161</v>
      </c>
      <c r="M13" s="35" t="s">
        <v>2161</v>
      </c>
      <c r="N13" s="4" t="s">
        <v>119</v>
      </c>
      <c r="O13" s="4" t="s">
        <v>119</v>
      </c>
      <c r="P13" s="35" t="s">
        <v>124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 xml:space="preserve"> </v>
      </c>
      <c r="T13" s="37" t="str">
        <f t="shared" si="7"/>
        <v xml:space="preserve"> </v>
      </c>
      <c r="U13" s="37" t="str">
        <f t="shared" si="8"/>
        <v xml:space="preserve"> </v>
      </c>
      <c r="V13" s="37" t="str">
        <f t="shared" si="9"/>
        <v xml:space="preserve"> </v>
      </c>
      <c r="W13" s="37" t="str">
        <f t="shared" si="10"/>
        <v xml:space="preserve"> </v>
      </c>
      <c r="X13" s="37" t="str">
        <f t="shared" si="11"/>
        <v xml:space="preserve"> </v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 t="str">
        <f t="shared" si="1"/>
        <v xml:space="preserve"> </v>
      </c>
      <c r="AD13" s="1" t="str">
        <f t="shared" si="14"/>
        <v xml:space="preserve"> </v>
      </c>
      <c r="AE13" s="1" t="str">
        <f t="shared" si="2"/>
        <v xml:space="preserve"> 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1536</v>
      </c>
      <c r="AP13" t="s">
        <v>2269</v>
      </c>
      <c r="AQ13" s="22" t="e">
        <v>#VALUE!</v>
      </c>
      <c r="AR13" s="21" t="e">
        <v>#VALUE!</v>
      </c>
      <c r="AS13" t="s">
        <v>124</v>
      </c>
      <c r="AT13" t="e">
        <v>#VALUE!</v>
      </c>
      <c r="AU13" t="e">
        <v>#VALUE!</v>
      </c>
      <c r="AV13" t="s">
        <v>3616</v>
      </c>
    </row>
    <row r="14" spans="1:48" x14ac:dyDescent="0.25">
      <c r="A14" s="14">
        <v>1.6999999999999996E-10</v>
      </c>
      <c r="B14" t="s">
        <v>1537</v>
      </c>
      <c r="C14" s="4">
        <v>3</v>
      </c>
      <c r="D14" s="4">
        <v>0</v>
      </c>
      <c r="E14" s="4">
        <v>0</v>
      </c>
      <c r="F14" s="4">
        <v>3</v>
      </c>
      <c r="G14" s="4">
        <v>3907.5</v>
      </c>
      <c r="H14" s="4">
        <v>3325</v>
      </c>
      <c r="I14" s="34">
        <v>423.44157589648012</v>
      </c>
      <c r="J14" s="35">
        <v>38.439306358381501</v>
      </c>
      <c r="K14" s="35">
        <v>11.406518010291595</v>
      </c>
      <c r="L14" s="35">
        <v>6.5219731778425665</v>
      </c>
      <c r="M14" s="35">
        <v>4.2986871637202153</v>
      </c>
      <c r="N14" s="4">
        <v>2.915</v>
      </c>
      <c r="O14" s="4">
        <v>258.10810810810807</v>
      </c>
      <c r="P14" s="35">
        <v>1.3383458646616542</v>
      </c>
      <c r="Q14" s="36">
        <f t="shared" si="4"/>
        <v>100.00000000017</v>
      </c>
      <c r="R14" s="36" t="str">
        <f t="shared" si="5"/>
        <v xml:space="preserve"> </v>
      </c>
      <c r="S14" s="37">
        <f t="shared" si="6"/>
        <v>0.17518797009481199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-0.46109113078452235</v>
      </c>
      <c r="Y14" s="1" t="str">
        <f t="shared" si="0"/>
        <v xml:space="preserve"> </v>
      </c>
      <c r="Z14" s="1" t="str">
        <f t="shared" si="12"/>
        <v xml:space="preserve"> </v>
      </c>
      <c r="AA14" s="1" t="str">
        <f t="shared" si="0"/>
        <v xml:space="preserve"> </v>
      </c>
      <c r="AB14" s="1">
        <f t="shared" si="13"/>
        <v>32</v>
      </c>
      <c r="AC14" s="1">
        <f t="shared" si="1"/>
        <v>44</v>
      </c>
      <c r="AD14" s="1" t="str">
        <f t="shared" si="14"/>
        <v xml:space="preserve"> </v>
      </c>
      <c r="AE14" s="1">
        <f t="shared" si="2"/>
        <v>23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3"/>
        <v xml:space="preserve"> </v>
      </c>
      <c r="AN14" s="1" t="str">
        <f t="shared" si="3"/>
        <v xml:space="preserve"> </v>
      </c>
      <c r="AO14" t="s">
        <v>1537</v>
      </c>
      <c r="AP14" t="s">
        <v>2179</v>
      </c>
      <c r="AQ14" s="22">
        <v>-128.06922016716996</v>
      </c>
      <c r="AR14" s="21">
        <v>46.109113078452232</v>
      </c>
      <c r="AS14">
        <v>17.518796992481199</v>
      </c>
      <c r="AT14">
        <v>128.06922016716996</v>
      </c>
      <c r="AU14">
        <v>-46.109113078452232</v>
      </c>
      <c r="AV14" t="s">
        <v>3617</v>
      </c>
    </row>
    <row r="15" spans="1:48" x14ac:dyDescent="0.25">
      <c r="A15" s="14">
        <v>1.7999999999999995E-10</v>
      </c>
      <c r="B15" t="s">
        <v>1538</v>
      </c>
      <c r="C15" s="4">
        <v>3</v>
      </c>
      <c r="D15" s="4">
        <v>1</v>
      </c>
      <c r="E15" s="4">
        <v>6</v>
      </c>
      <c r="F15" s="4">
        <v>10</v>
      </c>
      <c r="G15" s="4">
        <v>5500</v>
      </c>
      <c r="H15" s="4">
        <v>5501</v>
      </c>
      <c r="I15" s="34">
        <v>1690.1034795736202</v>
      </c>
      <c r="J15" s="35">
        <v>12.146169132258777</v>
      </c>
      <c r="K15" s="35">
        <v>11.017424394151812</v>
      </c>
      <c r="L15" s="35">
        <v>6.4967346053999933</v>
      </c>
      <c r="M15" s="35">
        <v>5.9226607183424678</v>
      </c>
      <c r="N15" s="4">
        <v>4.5289999999999999</v>
      </c>
      <c r="O15" s="4">
        <v>10.733496332518339</v>
      </c>
      <c r="P15" s="35">
        <v>5.577167787674969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>
        <f t="shared" si="9"/>
        <v>-0.27933992976208077</v>
      </c>
      <c r="W15" s="37" t="str">
        <f t="shared" si="10"/>
        <v/>
      </c>
      <c r="X15" s="37">
        <f t="shared" si="11"/>
        <v>-0.46317658715865284</v>
      </c>
      <c r="Y15" s="1" t="str">
        <f t="shared" si="0"/>
        <v xml:space="preserve"> </v>
      </c>
      <c r="Z15" s="1">
        <f t="shared" si="12"/>
        <v>58</v>
      </c>
      <c r="AA15" s="1" t="str">
        <f t="shared" si="0"/>
        <v xml:space="preserve"> </v>
      </c>
      <c r="AB15" s="1">
        <f t="shared" si="13"/>
        <v>31</v>
      </c>
      <c r="AC15" s="1" t="str">
        <f t="shared" si="1"/>
        <v xml:space="preserve"> </v>
      </c>
      <c r="AD15" s="1" t="str">
        <f t="shared" si="14"/>
        <v xml:space="preserve"> </v>
      </c>
      <c r="AE15" s="1" t="str">
        <f t="shared" si="2"/>
        <v xml:space="preserve"> </v>
      </c>
      <c r="AF15" s="1" t="str">
        <f t="shared" si="2"/>
        <v xml:space="preserve"> </v>
      </c>
      <c r="AG15" s="38">
        <f t="shared" si="15"/>
        <v>5.577167787854969</v>
      </c>
      <c r="AH15" s="38" t="str">
        <f t="shared" si="16"/>
        <v xml:space="preserve"> </v>
      </c>
      <c r="AI15" s="1">
        <f t="shared" si="17"/>
        <v>34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1538</v>
      </c>
      <c r="AP15" t="s">
        <v>2263</v>
      </c>
      <c r="AQ15" s="22">
        <v>27.933992976208078</v>
      </c>
      <c r="AR15" s="21">
        <v>46.317658715865285</v>
      </c>
      <c r="AS15">
        <v>-1.8178512997635288E-2</v>
      </c>
      <c r="AT15">
        <v>-27.933992976208078</v>
      </c>
      <c r="AU15">
        <v>-46.317658715865285</v>
      </c>
      <c r="AV15" t="s">
        <v>3618</v>
      </c>
    </row>
    <row r="16" spans="1:48" x14ac:dyDescent="0.25">
      <c r="A16" s="14">
        <v>1.8999999999999994E-10</v>
      </c>
      <c r="B16" t="s">
        <v>1539</v>
      </c>
      <c r="C16" s="4">
        <v>0</v>
      </c>
      <c r="D16" s="4">
        <v>0</v>
      </c>
      <c r="E16" s="4">
        <v>1</v>
      </c>
      <c r="F16" s="4">
        <v>1</v>
      </c>
      <c r="G16" s="4" t="s">
        <v>2162</v>
      </c>
      <c r="H16" s="4">
        <v>4400</v>
      </c>
      <c r="I16" s="34">
        <v>541.87267081838365</v>
      </c>
      <c r="J16" s="35">
        <v>11.027568922305765</v>
      </c>
      <c r="K16" s="35">
        <v>10.004547521600728</v>
      </c>
      <c r="L16" s="35">
        <v>7.1513951175406874</v>
      </c>
      <c r="M16" s="35">
        <v>6.5912025000000005</v>
      </c>
      <c r="N16" s="4">
        <v>3.99</v>
      </c>
      <c r="O16" s="4">
        <v>-4.4311377245508892</v>
      </c>
      <c r="P16" s="35" t="s">
        <v>124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 xml:space="preserve"> </v>
      </c>
      <c r="T16" s="37" t="str">
        <f t="shared" si="7"/>
        <v xml:space="preserve"> </v>
      </c>
      <c r="U16" s="37" t="str">
        <f t="shared" si="8"/>
        <v/>
      </c>
      <c r="V16" s="37">
        <f t="shared" si="9"/>
        <v>-0.34570904557917426</v>
      </c>
      <c r="W16" s="37" t="str">
        <f t="shared" si="10"/>
        <v/>
      </c>
      <c r="X16" s="37">
        <f t="shared" si="11"/>
        <v>-0.4090821671576077</v>
      </c>
      <c r="Y16" s="1" t="str">
        <f t="shared" si="0"/>
        <v xml:space="preserve"> </v>
      </c>
      <c r="Z16" s="1">
        <f t="shared" si="12"/>
        <v>48</v>
      </c>
      <c r="AA16" s="1" t="str">
        <f t="shared" si="0"/>
        <v xml:space="preserve"> </v>
      </c>
      <c r="AB16" s="1">
        <f t="shared" si="13"/>
        <v>38</v>
      </c>
      <c r="AC16" s="1" t="str">
        <f t="shared" si="1"/>
        <v xml:space="preserve"> </v>
      </c>
      <c r="AD16" s="1" t="str">
        <f t="shared" si="14"/>
        <v xml:space="preserve"> </v>
      </c>
      <c r="AE16" s="1" t="str">
        <f t="shared" si="2"/>
        <v xml:space="preserve"> </v>
      </c>
      <c r="AF16" s="1" t="str">
        <f t="shared" si="2"/>
        <v xml:space="preserve"> </v>
      </c>
      <c r="AG16" s="38" t="str">
        <f t="shared" si="15"/>
        <v xml:space="preserve"> </v>
      </c>
      <c r="AH16" s="38" t="str">
        <f t="shared" si="16"/>
        <v xml:space="preserve"> </v>
      </c>
      <c r="AI16" s="1" t="str">
        <f t="shared" si="17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1539</v>
      </c>
      <c r="AP16" t="s">
        <v>2210</v>
      </c>
      <c r="AQ16" s="22">
        <v>34.570904557917423</v>
      </c>
      <c r="AR16" s="21">
        <v>40.908216715760773</v>
      </c>
      <c r="AS16" t="s">
        <v>124</v>
      </c>
      <c r="AT16">
        <v>-34.570904557917423</v>
      </c>
      <c r="AU16">
        <v>-40.908216715760773</v>
      </c>
      <c r="AV16" t="s">
        <v>3619</v>
      </c>
    </row>
    <row r="17" spans="1:48" x14ac:dyDescent="0.25">
      <c r="A17" s="14">
        <v>1.9999999999999993E-10</v>
      </c>
      <c r="B17" t="s">
        <v>1540</v>
      </c>
      <c r="C17" s="4">
        <v>7</v>
      </c>
      <c r="D17" s="4">
        <v>0</v>
      </c>
      <c r="E17" s="4">
        <v>3</v>
      </c>
      <c r="F17" s="4">
        <v>10</v>
      </c>
      <c r="G17" s="4">
        <v>22600</v>
      </c>
      <c r="H17" s="4">
        <v>18007</v>
      </c>
      <c r="I17" s="34">
        <v>2430.1344365573386</v>
      </c>
      <c r="J17" s="35">
        <v>13.987105794624824</v>
      </c>
      <c r="K17" s="35">
        <v>12.672061928219563</v>
      </c>
      <c r="L17" s="35">
        <v>10.189381486205276</v>
      </c>
      <c r="M17" s="35">
        <v>9.3715636228931274</v>
      </c>
      <c r="N17" s="4">
        <v>12.874000000000001</v>
      </c>
      <c r="O17" s="4">
        <v>13.77817057003978</v>
      </c>
      <c r="P17" s="35">
        <v>5.1674348864330542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0.25506747396020435</v>
      </c>
      <c r="T17" s="37" t="str">
        <f t="shared" si="7"/>
        <v/>
      </c>
      <c r="U17" s="37" t="str">
        <f t="shared" si="8"/>
        <v/>
      </c>
      <c r="V17" s="37">
        <f t="shared" si="9"/>
        <v>-0.17011293564088525</v>
      </c>
      <c r="W17" s="37" t="str">
        <f t="shared" si="10"/>
        <v/>
      </c>
      <c r="X17" s="37">
        <f t="shared" si="11"/>
        <v>-0.15805418007676464</v>
      </c>
      <c r="Y17" s="1" t="str">
        <f t="shared" si="0"/>
        <v xml:space="preserve"> </v>
      </c>
      <c r="Z17" s="1">
        <f t="shared" si="12"/>
        <v>74</v>
      </c>
      <c r="AA17" s="1" t="str">
        <f t="shared" si="0"/>
        <v xml:space="preserve"> </v>
      </c>
      <c r="AB17" s="1">
        <f t="shared" si="13"/>
        <v>55</v>
      </c>
      <c r="AC17" s="1">
        <f t="shared" si="1"/>
        <v>26</v>
      </c>
      <c r="AD17" s="1" t="str">
        <f t="shared" si="14"/>
        <v xml:space="preserve"> </v>
      </c>
      <c r="AE17" s="1" t="str">
        <f t="shared" si="2"/>
        <v xml:space="preserve"> </v>
      </c>
      <c r="AF17" s="1" t="str">
        <f t="shared" si="2"/>
        <v xml:space="preserve"> </v>
      </c>
      <c r="AG17" s="38">
        <f t="shared" si="15"/>
        <v>5.1674348866330542</v>
      </c>
      <c r="AH17" s="38" t="str">
        <f t="shared" si="16"/>
        <v xml:space="preserve"> </v>
      </c>
      <c r="AI17" s="1">
        <f t="shared" si="17"/>
        <v>38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1540</v>
      </c>
      <c r="AP17" t="s">
        <v>2165</v>
      </c>
      <c r="AQ17" s="22">
        <v>17.011293564088525</v>
      </c>
      <c r="AR17" s="21">
        <v>15.805418007676463</v>
      </c>
      <c r="AS17">
        <v>25.506747376020435</v>
      </c>
      <c r="AT17">
        <v>-17.011293564088525</v>
      </c>
      <c r="AU17">
        <v>-15.805418007676463</v>
      </c>
      <c r="AV17" t="s">
        <v>3620</v>
      </c>
    </row>
    <row r="18" spans="1:48" x14ac:dyDescent="0.25">
      <c r="A18" s="14">
        <v>2.0999999999999992E-10</v>
      </c>
      <c r="B18" t="s">
        <v>1541</v>
      </c>
      <c r="C18" s="4">
        <v>4</v>
      </c>
      <c r="D18" s="4">
        <v>3</v>
      </c>
      <c r="E18" s="4">
        <v>2</v>
      </c>
      <c r="F18" s="4">
        <v>9</v>
      </c>
      <c r="G18" s="4">
        <v>6800</v>
      </c>
      <c r="H18" s="4">
        <v>5681</v>
      </c>
      <c r="I18" s="34">
        <v>2452.2776616913093</v>
      </c>
      <c r="J18" s="35">
        <v>4.7337721856511958</v>
      </c>
      <c r="K18" s="35">
        <v>5.2949948737067754</v>
      </c>
      <c r="L18" s="35">
        <v>2.6972683569594058</v>
      </c>
      <c r="M18" s="35">
        <v>2.4852794221960859</v>
      </c>
      <c r="N18" s="4">
        <v>12.000999999999999</v>
      </c>
      <c r="O18" s="4" t="s">
        <v>119</v>
      </c>
      <c r="P18" s="35">
        <v>3.0522795282520683</v>
      </c>
      <c r="Q18" s="36" t="str">
        <f t="shared" si="4"/>
        <v/>
      </c>
      <c r="R18" s="36">
        <f t="shared" si="5"/>
        <v>33.333333333543337</v>
      </c>
      <c r="S18" s="37">
        <f t="shared" si="6"/>
        <v>0.19697236423041883</v>
      </c>
      <c r="T18" s="37" t="str">
        <f t="shared" si="7"/>
        <v/>
      </c>
      <c r="U18" s="37" t="str">
        <f t="shared" si="8"/>
        <v/>
      </c>
      <c r="V18" s="37">
        <f t="shared" si="9"/>
        <v>-0.71913443994935655</v>
      </c>
      <c r="W18" s="37" t="str">
        <f t="shared" si="10"/>
        <v/>
      </c>
      <c r="X18" s="37">
        <f t="shared" si="11"/>
        <v>-0.7771254495253046</v>
      </c>
      <c r="Y18" s="1" t="str">
        <f t="shared" si="0"/>
        <v xml:space="preserve"> </v>
      </c>
      <c r="Z18" s="1">
        <f t="shared" si="12"/>
        <v>7</v>
      </c>
      <c r="AA18" s="1" t="str">
        <f t="shared" si="0"/>
        <v xml:space="preserve"> </v>
      </c>
      <c r="AB18" s="1">
        <f t="shared" si="13"/>
        <v>4</v>
      </c>
      <c r="AC18" s="1">
        <f t="shared" si="1"/>
        <v>34</v>
      </c>
      <c r="AD18" s="1" t="str">
        <f t="shared" si="14"/>
        <v xml:space="preserve"> </v>
      </c>
      <c r="AE18" s="1" t="str">
        <f t="shared" si="2"/>
        <v xml:space="preserve"> </v>
      </c>
      <c r="AF18" s="1">
        <f t="shared" si="2"/>
        <v>17</v>
      </c>
      <c r="AG18" s="38">
        <f t="shared" si="15"/>
        <v>3.0522795284620683</v>
      </c>
      <c r="AH18" s="38" t="str">
        <f t="shared" si="16"/>
        <v xml:space="preserve"> </v>
      </c>
      <c r="AI18" s="1">
        <f t="shared" si="17"/>
        <v>66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1541</v>
      </c>
      <c r="AP18" t="s">
        <v>2258</v>
      </c>
      <c r="AQ18" s="22">
        <v>71.913443994935662</v>
      </c>
      <c r="AR18" s="21">
        <v>77.712544952530465</v>
      </c>
      <c r="AS18">
        <v>19.697236402041884</v>
      </c>
      <c r="AT18">
        <v>-71.913443994935662</v>
      </c>
      <c r="AU18">
        <v>-77.712544952530465</v>
      </c>
      <c r="AV18" t="s">
        <v>3621</v>
      </c>
    </row>
    <row r="19" spans="1:48" x14ac:dyDescent="0.25">
      <c r="A19" s="14">
        <v>2.1999999999999991E-10</v>
      </c>
      <c r="B19" t="s">
        <v>1542</v>
      </c>
      <c r="C19" s="4">
        <v>17</v>
      </c>
      <c r="D19" s="4">
        <v>0</v>
      </c>
      <c r="E19" s="4">
        <v>3</v>
      </c>
      <c r="F19" s="4">
        <v>20</v>
      </c>
      <c r="G19" s="4">
        <v>221624.46875</v>
      </c>
      <c r="H19" s="4">
        <v>139950</v>
      </c>
      <c r="I19" s="34">
        <v>159214.66724071736</v>
      </c>
      <c r="J19" s="35">
        <v>32.43655351036395</v>
      </c>
      <c r="K19" s="35">
        <v>24.850959636512933</v>
      </c>
      <c r="L19" s="35" t="s">
        <v>2161</v>
      </c>
      <c r="M19" s="35" t="s">
        <v>2161</v>
      </c>
      <c r="N19" s="4">
        <v>3.9460000000000002</v>
      </c>
      <c r="O19" s="4">
        <v>31.973244147157189</v>
      </c>
      <c r="P19" s="35">
        <v>7.0368167390649605E-2</v>
      </c>
      <c r="Q19" s="36">
        <f t="shared" si="4"/>
        <v>85.000000000219998</v>
      </c>
      <c r="R19" s="36" t="str">
        <f t="shared" si="5"/>
        <v xml:space="preserve"> </v>
      </c>
      <c r="S19" s="37">
        <f t="shared" si="6"/>
        <v>0.58359749039506248</v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 xml:space="preserve"> </v>
      </c>
      <c r="X19" s="37" t="str">
        <f t="shared" si="11"/>
        <v xml:space="preserve"> </v>
      </c>
      <c r="Y19" s="1" t="str">
        <f t="shared" si="0"/>
        <v xml:space="preserve"> </v>
      </c>
      <c r="Z19" s="1" t="str">
        <f t="shared" si="12"/>
        <v xml:space="preserve"> </v>
      </c>
      <c r="AA19" s="1" t="str">
        <f t="shared" si="0"/>
        <v xml:space="preserve"> </v>
      </c>
      <c r="AB19" s="1" t="str">
        <f t="shared" si="13"/>
        <v xml:space="preserve"> </v>
      </c>
      <c r="AC19" s="1">
        <f t="shared" si="1"/>
        <v>3</v>
      </c>
      <c r="AD19" s="1" t="str">
        <f t="shared" si="14"/>
        <v xml:space="preserve"> </v>
      </c>
      <c r="AE19" s="1">
        <f t="shared" si="2"/>
        <v>28</v>
      </c>
      <c r="AF19" s="1" t="str">
        <f t="shared" si="2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17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1542</v>
      </c>
      <c r="AP19" t="s">
        <v>2415</v>
      </c>
      <c r="AQ19" s="22">
        <v>-92.45351086847424</v>
      </c>
      <c r="AR19" s="21" t="e">
        <v>#VALUE!</v>
      </c>
      <c r="AS19">
        <v>58.359749017506246</v>
      </c>
      <c r="AT19">
        <v>92.45351086847424</v>
      </c>
      <c r="AU19" t="e">
        <v>#VALUE!</v>
      </c>
      <c r="AV19" t="s">
        <v>3622</v>
      </c>
    </row>
    <row r="20" spans="1:48" x14ac:dyDescent="0.25">
      <c r="A20" s="14">
        <v>2.299999999999999E-10</v>
      </c>
      <c r="B20" t="s">
        <v>1543</v>
      </c>
      <c r="C20" s="4">
        <v>8</v>
      </c>
      <c r="D20" s="4">
        <v>0</v>
      </c>
      <c r="E20" s="4">
        <v>3</v>
      </c>
      <c r="F20" s="4">
        <v>11</v>
      </c>
      <c r="G20" s="4">
        <v>35600</v>
      </c>
      <c r="H20" s="4">
        <v>23204</v>
      </c>
      <c r="I20" s="34">
        <v>12941.627355019113</v>
      </c>
      <c r="J20" s="35">
        <v>4.3961956727672309</v>
      </c>
      <c r="K20" s="35">
        <v>3.9310823860267332</v>
      </c>
      <c r="L20" s="35">
        <v>2.4116386192907493</v>
      </c>
      <c r="M20" s="35">
        <v>2.2087819318411266</v>
      </c>
      <c r="N20" s="4">
        <v>52.782000000000004</v>
      </c>
      <c r="O20" s="4">
        <v>175.04950495049502</v>
      </c>
      <c r="P20" s="35">
        <v>12.084554387174625</v>
      </c>
      <c r="Q20" s="36" t="str">
        <f t="shared" si="4"/>
        <v xml:space="preserve"> </v>
      </c>
      <c r="R20" s="36" t="str">
        <f t="shared" si="5"/>
        <v xml:space="preserve"> </v>
      </c>
      <c r="S20" s="37">
        <f t="shared" si="6"/>
        <v>0.53421823846478711</v>
      </c>
      <c r="T20" s="37" t="str">
        <f t="shared" si="7"/>
        <v/>
      </c>
      <c r="U20" s="37" t="str">
        <f t="shared" si="8"/>
        <v/>
      </c>
      <c r="V20" s="37">
        <f t="shared" si="9"/>
        <v>-0.73916362864552854</v>
      </c>
      <c r="W20" s="37" t="str">
        <f t="shared" si="10"/>
        <v/>
      </c>
      <c r="X20" s="37">
        <f t="shared" si="11"/>
        <v>-0.80072695703598828</v>
      </c>
      <c r="Y20" s="1" t="str">
        <f t="shared" si="0"/>
        <v xml:space="preserve"> </v>
      </c>
      <c r="Z20" s="1">
        <f t="shared" si="12"/>
        <v>6</v>
      </c>
      <c r="AA20" s="1" t="str">
        <f t="shared" si="0"/>
        <v xml:space="preserve"> </v>
      </c>
      <c r="AB20" s="1">
        <f t="shared" si="13"/>
        <v>3</v>
      </c>
      <c r="AC20" s="1">
        <f t="shared" si="1"/>
        <v>4</v>
      </c>
      <c r="AD20" s="1" t="str">
        <f t="shared" si="14"/>
        <v xml:space="preserve"> </v>
      </c>
      <c r="AE20" s="1" t="str">
        <f t="shared" si="2"/>
        <v xml:space="preserve"> </v>
      </c>
      <c r="AF20" s="1" t="str">
        <f t="shared" si="2"/>
        <v xml:space="preserve"> </v>
      </c>
      <c r="AG20" s="38">
        <f t="shared" si="15"/>
        <v>12.084554387404625</v>
      </c>
      <c r="AH20" s="38" t="str">
        <f t="shared" si="16"/>
        <v xml:space="preserve"> </v>
      </c>
      <c r="AI20" s="1">
        <f t="shared" si="17"/>
        <v>6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1543</v>
      </c>
      <c r="AP20" t="s">
        <v>2258</v>
      </c>
      <c r="AQ20" s="22">
        <v>73.916362864552852</v>
      </c>
      <c r="AR20" s="21">
        <v>80.072695703598825</v>
      </c>
      <c r="AS20">
        <v>53.421823823478711</v>
      </c>
      <c r="AT20">
        <v>-73.916362864552852</v>
      </c>
      <c r="AU20">
        <v>-80.072695703598825</v>
      </c>
      <c r="AV20" t="s">
        <v>3623</v>
      </c>
    </row>
    <row r="21" spans="1:48" x14ac:dyDescent="0.25">
      <c r="A21" s="14">
        <v>2.399999999999999E-10</v>
      </c>
      <c r="B21" t="s">
        <v>1544</v>
      </c>
      <c r="C21" s="4">
        <v>0</v>
      </c>
      <c r="D21" s="4">
        <v>2</v>
      </c>
      <c r="E21" s="4">
        <v>2</v>
      </c>
      <c r="F21" s="4">
        <v>4</v>
      </c>
      <c r="G21" s="4">
        <v>1130</v>
      </c>
      <c r="H21" s="4">
        <v>1070</v>
      </c>
      <c r="I21" s="34">
        <v>680.72471420473016</v>
      </c>
      <c r="J21" s="35">
        <v>8.3717865039989068</v>
      </c>
      <c r="K21" s="35">
        <v>6.7518666175011566</v>
      </c>
      <c r="L21" s="35" t="s">
        <v>2161</v>
      </c>
      <c r="M21" s="35" t="s">
        <v>2161</v>
      </c>
      <c r="N21" s="4">
        <v>7.4999999999999997E-2</v>
      </c>
      <c r="O21" s="4">
        <v>33.928571428571416</v>
      </c>
      <c r="P21" s="35">
        <v>0</v>
      </c>
      <c r="Q21" s="36" t="str">
        <f t="shared" si="4"/>
        <v/>
      </c>
      <c r="R21" s="36">
        <f t="shared" si="5"/>
        <v>50.00000000024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>
        <f t="shared" si="9"/>
        <v>-0.50328270714053991</v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0"/>
        <v xml:space="preserve"> </v>
      </c>
      <c r="Z21" s="1">
        <f t="shared" si="12"/>
        <v>26</v>
      </c>
      <c r="AA21" s="1" t="str">
        <f t="shared" si="0"/>
        <v xml:space="preserve"> </v>
      </c>
      <c r="AB21" s="1" t="str">
        <f t="shared" si="13"/>
        <v xml:space="preserve"> </v>
      </c>
      <c r="AC21" s="1" t="str">
        <f t="shared" si="1"/>
        <v xml:space="preserve"> </v>
      </c>
      <c r="AD21" s="1" t="str">
        <f t="shared" si="14"/>
        <v xml:space="preserve"> </v>
      </c>
      <c r="AE21" s="1" t="str">
        <f t="shared" si="2"/>
        <v xml:space="preserve"> </v>
      </c>
      <c r="AF21" s="1">
        <f t="shared" si="2"/>
        <v>12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1544</v>
      </c>
      <c r="AP21" t="s">
        <v>3624</v>
      </c>
      <c r="AQ21" s="22">
        <v>50.328270714053993</v>
      </c>
      <c r="AR21" s="21" t="e">
        <v>#VALUE!</v>
      </c>
      <c r="AS21">
        <v>5.6074766355140193</v>
      </c>
      <c r="AT21">
        <v>-50.328270714053993</v>
      </c>
      <c r="AU21" t="e">
        <v>#VALUE!</v>
      </c>
      <c r="AV21" t="s">
        <v>3625</v>
      </c>
    </row>
    <row r="22" spans="1:48" x14ac:dyDescent="0.25">
      <c r="A22" s="14">
        <v>2.4999999999999991E-10</v>
      </c>
      <c r="B22" t="s">
        <v>1545</v>
      </c>
      <c r="C22" s="4">
        <v>3</v>
      </c>
      <c r="D22" s="4">
        <v>0</v>
      </c>
      <c r="E22" s="4">
        <v>0</v>
      </c>
      <c r="F22" s="4">
        <v>3</v>
      </c>
      <c r="G22" s="4">
        <v>7500</v>
      </c>
      <c r="H22" s="4">
        <v>6112</v>
      </c>
      <c r="I22" s="34">
        <v>9537.3103236098195</v>
      </c>
      <c r="J22" s="35">
        <v>12.146263910969793</v>
      </c>
      <c r="K22" s="35">
        <v>10.892888968098378</v>
      </c>
      <c r="L22" s="35" t="s">
        <v>2161</v>
      </c>
      <c r="M22" s="35" t="s">
        <v>2161</v>
      </c>
      <c r="N22" s="4">
        <v>5.032</v>
      </c>
      <c r="O22" s="4">
        <v>-88.641083521444685</v>
      </c>
      <c r="P22" s="35">
        <v>5.510471204188482</v>
      </c>
      <c r="Q22" s="36">
        <f t="shared" si="4"/>
        <v>100.00000000025</v>
      </c>
      <c r="R22" s="36" t="str">
        <f t="shared" si="5"/>
        <v xml:space="preserve"> </v>
      </c>
      <c r="S22" s="37">
        <f t="shared" si="6"/>
        <v>0.22709424108769635</v>
      </c>
      <c r="T22" s="37" t="str">
        <f t="shared" si="7"/>
        <v/>
      </c>
      <c r="U22" s="37" t="str">
        <f t="shared" si="8"/>
        <v/>
      </c>
      <c r="V22" s="37">
        <f t="shared" si="9"/>
        <v>-0.27933430632379386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0"/>
        <v xml:space="preserve"> </v>
      </c>
      <c r="Z22" s="1">
        <f t="shared" si="12"/>
        <v>59</v>
      </c>
      <c r="AA22" s="1" t="str">
        <f t="shared" si="0"/>
        <v xml:space="preserve"> </v>
      </c>
      <c r="AB22" s="1" t="str">
        <f t="shared" si="13"/>
        <v xml:space="preserve"> </v>
      </c>
      <c r="AC22" s="1">
        <f t="shared" si="1"/>
        <v>30</v>
      </c>
      <c r="AD22" s="1" t="str">
        <f t="shared" si="14"/>
        <v xml:space="preserve"> </v>
      </c>
      <c r="AE22" s="1">
        <f t="shared" si="2"/>
        <v>22</v>
      </c>
      <c r="AF22" s="1" t="str">
        <f t="shared" si="2"/>
        <v xml:space="preserve"> </v>
      </c>
      <c r="AG22" s="38">
        <f t="shared" si="15"/>
        <v>5.510471204438482</v>
      </c>
      <c r="AH22" s="38" t="str">
        <f t="shared" si="16"/>
        <v xml:space="preserve"> </v>
      </c>
      <c r="AI22" s="1">
        <f t="shared" si="17"/>
        <v>35</v>
      </c>
      <c r="AJ22" s="1" t="str">
        <f t="shared" si="17"/>
        <v xml:space="preserve"> </v>
      </c>
      <c r="AK22" s="25" t="str">
        <f t="shared" si="18"/>
        <v xml:space="preserve"> </v>
      </c>
      <c r="AL22" s="25">
        <f t="shared" si="19"/>
        <v>-88.641083521194687</v>
      </c>
      <c r="AM22" s="1" t="str">
        <f t="shared" si="3"/>
        <v xml:space="preserve"> </v>
      </c>
      <c r="AN22" s="1">
        <f t="shared" si="3"/>
        <v>2</v>
      </c>
      <c r="AO22" t="s">
        <v>1545</v>
      </c>
      <c r="AP22" t="s">
        <v>2366</v>
      </c>
      <c r="AQ22" s="22">
        <v>27.933430632379384</v>
      </c>
      <c r="AR22" s="21" t="e">
        <v>#VALUE!</v>
      </c>
      <c r="AS22">
        <v>22.709424083769637</v>
      </c>
      <c r="AT22">
        <v>-27.933430632379384</v>
      </c>
      <c r="AU22" t="e">
        <v>#VALUE!</v>
      </c>
      <c r="AV22" t="s">
        <v>3626</v>
      </c>
    </row>
    <row r="23" spans="1:48" x14ac:dyDescent="0.25">
      <c r="A23" s="14">
        <v>2.5999999999999993E-10</v>
      </c>
      <c r="B23" t="s">
        <v>1546</v>
      </c>
      <c r="C23" s="4">
        <v>1</v>
      </c>
      <c r="D23" s="4">
        <v>0</v>
      </c>
      <c r="E23" s="4">
        <v>0</v>
      </c>
      <c r="F23" s="4">
        <v>1</v>
      </c>
      <c r="G23" s="4">
        <v>11400</v>
      </c>
      <c r="H23" s="4">
        <v>9830</v>
      </c>
      <c r="I23" s="34">
        <v>757.27550671838605</v>
      </c>
      <c r="J23" s="35">
        <v>7.8955823293172678</v>
      </c>
      <c r="K23" s="35">
        <v>7.1542940320232891</v>
      </c>
      <c r="L23" s="35" t="s">
        <v>2161</v>
      </c>
      <c r="M23" s="35" t="s">
        <v>2161</v>
      </c>
      <c r="N23" s="4">
        <v>12.450000000000001</v>
      </c>
      <c r="O23" s="4">
        <v>52.330845466780872</v>
      </c>
      <c r="P23" s="35" t="s">
        <v>124</v>
      </c>
      <c r="Q23" s="36">
        <f t="shared" si="4"/>
        <v>100.00000000026</v>
      </c>
      <c r="R23" s="36" t="str">
        <f t="shared" si="5"/>
        <v xml:space="preserve"> </v>
      </c>
      <c r="S23" s="37">
        <f t="shared" si="6"/>
        <v>0.15971515794056976</v>
      </c>
      <c r="T23" s="37" t="str">
        <f t="shared" si="7"/>
        <v/>
      </c>
      <c r="U23" s="37" t="str">
        <f t="shared" si="8"/>
        <v/>
      </c>
      <c r="V23" s="37">
        <f t="shared" si="9"/>
        <v>-0.5315369929352447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ref="Y23:Y86" si="20">IF(ISERROR((RANK(U23,U$7:U$184,0)))=TRUE," ",((RANK(U23,U$7:U$184,0))))</f>
        <v xml:space="preserve"> </v>
      </c>
      <c r="Z23" s="1">
        <f t="shared" si="12"/>
        <v>22</v>
      </c>
      <c r="AA23" s="1" t="str">
        <f t="shared" ref="AA23:AA86" si="21">IF(ISERROR((RANK(W23,W$7:W$184,0)))=TRUE," ",((RANK(W23,W$7:W$184,0))))</f>
        <v xml:space="preserve"> </v>
      </c>
      <c r="AB23" s="1" t="str">
        <f t="shared" si="13"/>
        <v xml:space="preserve"> </v>
      </c>
      <c r="AC23" s="1">
        <f t="shared" si="1"/>
        <v>49</v>
      </c>
      <c r="AD23" s="1" t="str">
        <f t="shared" si="14"/>
        <v xml:space="preserve"> </v>
      </c>
      <c r="AE23" s="1">
        <f t="shared" ref="AE23:AF38" si="22">IF(ISERROR((RANK(Q23,Q$7:Q$184,0)))=TRUE," ",((RANK(Q23,Q$7:Q$184,0))))</f>
        <v>21</v>
      </c>
      <c r="AF23" s="1" t="str">
        <f t="shared" si="22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17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1546</v>
      </c>
      <c r="AP23" t="s">
        <v>2349</v>
      </c>
      <c r="AQ23" s="22">
        <v>53.153699293524468</v>
      </c>
      <c r="AR23" s="21" t="e">
        <v>#VALUE!</v>
      </c>
      <c r="AS23">
        <v>15.971515768056976</v>
      </c>
      <c r="AT23">
        <v>-53.153699293524468</v>
      </c>
      <c r="AU23" t="e">
        <v>#VALUE!</v>
      </c>
      <c r="AV23" t="s">
        <v>3627</v>
      </c>
    </row>
    <row r="24" spans="1:48" x14ac:dyDescent="0.25">
      <c r="A24" s="14">
        <v>2.6999999999999995E-10</v>
      </c>
      <c r="B24" t="s">
        <v>1547</v>
      </c>
      <c r="C24" s="4">
        <v>7</v>
      </c>
      <c r="D24" s="4">
        <v>0</v>
      </c>
      <c r="E24" s="4">
        <v>1</v>
      </c>
      <c r="F24" s="4">
        <v>8</v>
      </c>
      <c r="G24" s="4">
        <v>15100</v>
      </c>
      <c r="H24" s="4">
        <v>13044</v>
      </c>
      <c r="I24" s="34">
        <v>7748.2973425563696</v>
      </c>
      <c r="J24" s="35">
        <v>7.53378768626545</v>
      </c>
      <c r="K24" s="35">
        <v>6.3041902276352042</v>
      </c>
      <c r="L24" s="35" t="s">
        <v>2161</v>
      </c>
      <c r="M24" s="35" t="s">
        <v>2161</v>
      </c>
      <c r="N24" s="4">
        <v>17.314</v>
      </c>
      <c r="O24" s="4">
        <v>137.01574264202603</v>
      </c>
      <c r="P24" s="35">
        <v>4.7723091076356949</v>
      </c>
      <c r="Q24" s="36">
        <f t="shared" si="4"/>
        <v>87.500000000270006</v>
      </c>
      <c r="R24" s="36" t="str">
        <f t="shared" si="5"/>
        <v xml:space="preserve"> </v>
      </c>
      <c r="S24" s="37">
        <f t="shared" si="6"/>
        <v>0.15762036212219252</v>
      </c>
      <c r="T24" s="37" t="str">
        <f t="shared" si="7"/>
        <v/>
      </c>
      <c r="U24" s="37" t="str">
        <f t="shared" si="8"/>
        <v/>
      </c>
      <c r="V24" s="37">
        <f t="shared" si="9"/>
        <v>-0.55300309883533094</v>
      </c>
      <c r="W24" s="37" t="str">
        <f t="shared" si="10"/>
        <v xml:space="preserve"> </v>
      </c>
      <c r="X24" s="37" t="str">
        <f t="shared" si="11"/>
        <v xml:space="preserve"> </v>
      </c>
      <c r="Y24" s="1" t="str">
        <f t="shared" si="20"/>
        <v xml:space="preserve"> </v>
      </c>
      <c r="Z24" s="1">
        <f t="shared" si="12"/>
        <v>18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1"/>
        <v>50</v>
      </c>
      <c r="AD24" s="1" t="str">
        <f t="shared" si="14"/>
        <v xml:space="preserve"> </v>
      </c>
      <c r="AE24" s="1">
        <f t="shared" si="22"/>
        <v>27</v>
      </c>
      <c r="AF24" s="1" t="str">
        <f t="shared" si="22"/>
        <v xml:space="preserve"> </v>
      </c>
      <c r="AG24" s="38">
        <f t="shared" si="15"/>
        <v>4.772309107905695</v>
      </c>
      <c r="AH24" s="38" t="str">
        <f t="shared" si="16"/>
        <v xml:space="preserve"> </v>
      </c>
      <c r="AI24" s="1">
        <f t="shared" ref="AI24:AJ39" si="24">IF(ISERROR((RANK(AG24,AG$7:AG$184,0)))=TRUE," ",((RANK(AG24,AG$7:AG$184,0))))</f>
        <v>45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1547</v>
      </c>
      <c r="AP24" t="s">
        <v>2167</v>
      </c>
      <c r="AQ24" s="22">
        <v>55.300309883533096</v>
      </c>
      <c r="AR24" s="21" t="e">
        <v>#VALUE!</v>
      </c>
      <c r="AS24">
        <v>15.762036185219252</v>
      </c>
      <c r="AT24">
        <v>-55.300309883533096</v>
      </c>
      <c r="AU24" t="e">
        <v>#VALUE!</v>
      </c>
      <c r="AV24" t="s">
        <v>3628</v>
      </c>
    </row>
    <row r="25" spans="1:48" x14ac:dyDescent="0.25">
      <c r="A25" s="14">
        <v>2.7999999999999996E-10</v>
      </c>
      <c r="B25" t="s">
        <v>1548</v>
      </c>
      <c r="C25" s="4">
        <v>4</v>
      </c>
      <c r="D25" s="4">
        <v>1</v>
      </c>
      <c r="E25" s="4">
        <v>3</v>
      </c>
      <c r="F25" s="4">
        <v>8</v>
      </c>
      <c r="G25" s="4">
        <v>32000</v>
      </c>
      <c r="H25" s="4">
        <v>24632</v>
      </c>
      <c r="I25" s="34">
        <v>3873.5383468772329</v>
      </c>
      <c r="J25" s="35">
        <v>3.7673401342856709</v>
      </c>
      <c r="K25" s="35">
        <v>3.5825758126681699</v>
      </c>
      <c r="L25" s="35">
        <v>3.2788206575682382</v>
      </c>
      <c r="M25" s="35">
        <v>3.0412468317102292</v>
      </c>
      <c r="N25" s="4">
        <v>65.382999999999996</v>
      </c>
      <c r="O25" s="4">
        <v>129.4140350877193</v>
      </c>
      <c r="P25" s="35">
        <v>12.114322832088341</v>
      </c>
      <c r="Q25" s="36" t="str">
        <f t="shared" si="4"/>
        <v xml:space="preserve"> </v>
      </c>
      <c r="R25" s="36" t="str">
        <f t="shared" si="5"/>
        <v xml:space="preserve"> </v>
      </c>
      <c r="S25" s="37">
        <f t="shared" si="6"/>
        <v>0.29912309219295885</v>
      </c>
      <c r="T25" s="37" t="str">
        <f t="shared" si="7"/>
        <v/>
      </c>
      <c r="U25" s="37" t="str">
        <f t="shared" si="8"/>
        <v/>
      </c>
      <c r="V25" s="37">
        <f t="shared" si="9"/>
        <v>-0.77647506994005189</v>
      </c>
      <c r="W25" s="37" t="str">
        <f t="shared" si="10"/>
        <v/>
      </c>
      <c r="X25" s="37">
        <f t="shared" si="11"/>
        <v>-0.72907194115217799</v>
      </c>
      <c r="Y25" s="1" t="str">
        <f t="shared" si="20"/>
        <v xml:space="preserve"> </v>
      </c>
      <c r="Z25" s="1">
        <f t="shared" si="12"/>
        <v>5</v>
      </c>
      <c r="AA25" s="1" t="str">
        <f t="shared" si="21"/>
        <v xml:space="preserve"> </v>
      </c>
      <c r="AB25" s="1">
        <f t="shared" si="13"/>
        <v>9</v>
      </c>
      <c r="AC25" s="1">
        <f t="shared" si="1"/>
        <v>18</v>
      </c>
      <c r="AD25" s="1" t="str">
        <f t="shared" si="14"/>
        <v xml:space="preserve"> </v>
      </c>
      <c r="AE25" s="1" t="str">
        <f t="shared" si="22"/>
        <v xml:space="preserve"> </v>
      </c>
      <c r="AF25" s="1" t="str">
        <f t="shared" si="22"/>
        <v xml:space="preserve"> </v>
      </c>
      <c r="AG25" s="38">
        <f t="shared" si="15"/>
        <v>12.114322832368341</v>
      </c>
      <c r="AH25" s="38" t="str">
        <f t="shared" si="16"/>
        <v xml:space="preserve"> </v>
      </c>
      <c r="AI25" s="1">
        <f t="shared" si="24"/>
        <v>5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1548</v>
      </c>
      <c r="AP25" t="s">
        <v>2992</v>
      </c>
      <c r="AQ25" s="22">
        <v>77.647506994005184</v>
      </c>
      <c r="AR25" s="21">
        <v>72.907194115217806</v>
      </c>
      <c r="AS25">
        <v>29.912309191295883</v>
      </c>
      <c r="AT25">
        <v>-77.647506994005184</v>
      </c>
      <c r="AU25">
        <v>-72.907194115217806</v>
      </c>
      <c r="AV25" t="s">
        <v>3629</v>
      </c>
    </row>
    <row r="26" spans="1:48" x14ac:dyDescent="0.25">
      <c r="A26" s="14">
        <v>2.8999999999999998E-10</v>
      </c>
      <c r="B26" t="s">
        <v>1549</v>
      </c>
      <c r="C26" s="4">
        <v>2</v>
      </c>
      <c r="D26" s="4">
        <v>0</v>
      </c>
      <c r="E26" s="4">
        <v>0</v>
      </c>
      <c r="F26" s="4">
        <v>2</v>
      </c>
      <c r="G26" s="4">
        <v>520</v>
      </c>
      <c r="H26" s="4">
        <v>474</v>
      </c>
      <c r="I26" s="34">
        <v>301.7196020543264</v>
      </c>
      <c r="J26" s="35">
        <v>11.205673758865249</v>
      </c>
      <c r="K26" s="35">
        <v>10.171673819742489</v>
      </c>
      <c r="L26" s="35" t="s">
        <v>2161</v>
      </c>
      <c r="M26" s="35" t="s">
        <v>2161</v>
      </c>
      <c r="N26" s="4">
        <v>0.42299999999999999</v>
      </c>
      <c r="O26" s="4">
        <v>69.199999999999989</v>
      </c>
      <c r="P26" s="35">
        <v>7.8481012658227849</v>
      </c>
      <c r="Q26" s="36">
        <f t="shared" si="4"/>
        <v>100.00000000029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>
        <f t="shared" si="9"/>
        <v>-0.33514167716638144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>
        <f t="shared" si="12"/>
        <v>50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1"/>
        <v xml:space="preserve"> </v>
      </c>
      <c r="AD26" s="1" t="str">
        <f t="shared" si="14"/>
        <v xml:space="preserve"> </v>
      </c>
      <c r="AE26" s="1">
        <f t="shared" si="22"/>
        <v>20</v>
      </c>
      <c r="AF26" s="1" t="str">
        <f t="shared" si="22"/>
        <v xml:space="preserve"> </v>
      </c>
      <c r="AG26" s="38">
        <f t="shared" si="15"/>
        <v>7.8481012661127849</v>
      </c>
      <c r="AH26" s="38" t="str">
        <f t="shared" si="16"/>
        <v xml:space="preserve"> </v>
      </c>
      <c r="AI26" s="1">
        <f t="shared" si="24"/>
        <v>20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1549</v>
      </c>
      <c r="AP26" t="s">
        <v>2300</v>
      </c>
      <c r="AQ26" s="22">
        <v>33.514167716638141</v>
      </c>
      <c r="AR26" s="21" t="e">
        <v>#VALUE!</v>
      </c>
      <c r="AS26">
        <v>9.704641350210963</v>
      </c>
      <c r="AT26">
        <v>-33.514167716638141</v>
      </c>
      <c r="AU26" t="e">
        <v>#VALUE!</v>
      </c>
      <c r="AV26" t="s">
        <v>3630</v>
      </c>
    </row>
    <row r="27" spans="1:48" x14ac:dyDescent="0.25">
      <c r="A27" s="14">
        <v>3E-10</v>
      </c>
      <c r="B27" t="s">
        <v>1550</v>
      </c>
      <c r="C27" s="4">
        <v>7</v>
      </c>
      <c r="D27" s="4">
        <v>1</v>
      </c>
      <c r="E27" s="4">
        <v>3</v>
      </c>
      <c r="F27" s="4">
        <v>11</v>
      </c>
      <c r="G27" s="4">
        <v>5100</v>
      </c>
      <c r="H27" s="4">
        <v>4476</v>
      </c>
      <c r="I27" s="34">
        <v>1603.08847410269</v>
      </c>
      <c r="J27" s="35">
        <v>10.22851919561243</v>
      </c>
      <c r="K27" s="35">
        <v>8.3694839192221391</v>
      </c>
      <c r="L27" s="35">
        <v>2.8479977619978309</v>
      </c>
      <c r="M27" s="35">
        <v>2.7003313685463284</v>
      </c>
      <c r="N27" s="4">
        <v>5.3479999999999999</v>
      </c>
      <c r="O27" s="4">
        <v>5.4832347140039355</v>
      </c>
      <c r="P27" s="35">
        <v>0</v>
      </c>
      <c r="Q27" s="36" t="str">
        <f t="shared" si="4"/>
        <v xml:space="preserve"> </v>
      </c>
      <c r="R27" s="36" t="str">
        <f t="shared" si="5"/>
        <v xml:space="preserve"> </v>
      </c>
      <c r="S27" s="37" t="str">
        <f t="shared" si="6"/>
        <v/>
      </c>
      <c r="T27" s="37" t="str">
        <f t="shared" si="7"/>
        <v/>
      </c>
      <c r="U27" s="37" t="str">
        <f t="shared" si="8"/>
        <v/>
      </c>
      <c r="V27" s="37">
        <f t="shared" si="9"/>
        <v>-0.39311849837800272</v>
      </c>
      <c r="W27" s="37" t="str">
        <f t="shared" si="10"/>
        <v/>
      </c>
      <c r="X27" s="37">
        <f t="shared" si="11"/>
        <v>-0.76467071979677026</v>
      </c>
      <c r="Y27" s="1" t="str">
        <f t="shared" si="20"/>
        <v xml:space="preserve"> </v>
      </c>
      <c r="Z27" s="1">
        <f t="shared" si="12"/>
        <v>43</v>
      </c>
      <c r="AA27" s="1" t="str">
        <f t="shared" si="21"/>
        <v xml:space="preserve"> </v>
      </c>
      <c r="AB27" s="1">
        <f t="shared" si="13"/>
        <v>6</v>
      </c>
      <c r="AC27" s="1" t="str">
        <f t="shared" si="1"/>
        <v xml:space="preserve"> </v>
      </c>
      <c r="AD27" s="1" t="str">
        <f t="shared" si="14"/>
        <v xml:space="preserve"> </v>
      </c>
      <c r="AE27" s="1" t="str">
        <f t="shared" si="22"/>
        <v xml:space="preserve"> </v>
      </c>
      <c r="AF27" s="1" t="str">
        <f t="shared" si="22"/>
        <v xml:space="preserve"> </v>
      </c>
      <c r="AG27" s="38" t="str">
        <f t="shared" si="15"/>
        <v xml:space="preserve"> </v>
      </c>
      <c r="AH27" s="38" t="str">
        <f t="shared" si="16"/>
        <v xml:space="preserve"> </v>
      </c>
      <c r="AI27" s="1" t="str">
        <f t="shared" si="24"/>
        <v xml:space="preserve"> 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1550</v>
      </c>
      <c r="AP27" t="s">
        <v>2293</v>
      </c>
      <c r="AQ27" s="22">
        <v>39.311849837800274</v>
      </c>
      <c r="AR27" s="21">
        <v>76.46707197967703</v>
      </c>
      <c r="AS27">
        <v>13.941018766756041</v>
      </c>
      <c r="AT27">
        <v>-39.311849837800274</v>
      </c>
      <c r="AU27">
        <v>-76.46707197967703</v>
      </c>
      <c r="AV27" t="s">
        <v>3631</v>
      </c>
    </row>
    <row r="28" spans="1:48" x14ac:dyDescent="0.25">
      <c r="A28" s="14">
        <v>3.1000000000000002E-10</v>
      </c>
      <c r="B28" t="s">
        <v>1551</v>
      </c>
      <c r="C28" s="4">
        <v>2</v>
      </c>
      <c r="D28" s="4">
        <v>0</v>
      </c>
      <c r="E28" s="4">
        <v>0</v>
      </c>
      <c r="F28" s="4">
        <v>2</v>
      </c>
      <c r="G28" s="4">
        <v>53875.96875</v>
      </c>
      <c r="H28" s="4">
        <v>50385</v>
      </c>
      <c r="I28" s="34">
        <v>1768.4992302773248</v>
      </c>
      <c r="J28" s="35">
        <v>7.3347505502912398</v>
      </c>
      <c r="K28" s="35">
        <v>7.0327452785120865</v>
      </c>
      <c r="L28" s="35">
        <v>9.0645470085470095</v>
      </c>
      <c r="M28" s="35">
        <v>8.6034808259587017</v>
      </c>
      <c r="N28" s="4">
        <v>4.8129999999999997</v>
      </c>
      <c r="O28" s="4">
        <v>195.27607361963189</v>
      </c>
      <c r="P28" s="35">
        <v>2.1245162307453072</v>
      </c>
      <c r="Q28" s="36">
        <f t="shared" si="4"/>
        <v>100.00000000031</v>
      </c>
      <c r="R28" s="36" t="str">
        <f t="shared" si="5"/>
        <v xml:space="preserve"> </v>
      </c>
      <c r="S28" s="37" t="str">
        <f t="shared" si="6"/>
        <v/>
      </c>
      <c r="T28" s="37" t="str">
        <f t="shared" si="7"/>
        <v/>
      </c>
      <c r="U28" s="37" t="str">
        <f t="shared" si="8"/>
        <v/>
      </c>
      <c r="V28" s="37">
        <f t="shared" si="9"/>
        <v>-0.56481242857783998</v>
      </c>
      <c r="W28" s="37" t="str">
        <f t="shared" si="10"/>
        <v/>
      </c>
      <c r="X28" s="37">
        <f t="shared" si="11"/>
        <v>-0.25099894692567115</v>
      </c>
      <c r="Y28" s="1" t="str">
        <f t="shared" si="20"/>
        <v xml:space="preserve"> </v>
      </c>
      <c r="Z28" s="1">
        <f t="shared" si="12"/>
        <v>14</v>
      </c>
      <c r="AA28" s="1" t="str">
        <f t="shared" si="21"/>
        <v xml:space="preserve"> </v>
      </c>
      <c r="AB28" s="1">
        <f t="shared" si="13"/>
        <v>50</v>
      </c>
      <c r="AC28" s="1" t="str">
        <f t="shared" si="1"/>
        <v xml:space="preserve"> </v>
      </c>
      <c r="AD28" s="1" t="str">
        <f t="shared" si="14"/>
        <v xml:space="preserve"> </v>
      </c>
      <c r="AE28" s="1">
        <f t="shared" si="22"/>
        <v>19</v>
      </c>
      <c r="AF28" s="1" t="str">
        <f t="shared" si="22"/>
        <v xml:space="preserve"> </v>
      </c>
      <c r="AG28" s="38" t="str">
        <f t="shared" si="15"/>
        <v xml:space="preserve"> </v>
      </c>
      <c r="AH28" s="38" t="str">
        <f t="shared" si="16"/>
        <v xml:space="preserve"> </v>
      </c>
      <c r="AI28" s="1" t="str">
        <f t="shared" si="24"/>
        <v xml:space="preserve"> </v>
      </c>
      <c r="AJ28" s="1" t="str">
        <f t="shared" si="24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3"/>
        <v xml:space="preserve"> </v>
      </c>
      <c r="AN28" s="1" t="str">
        <f t="shared" si="23"/>
        <v xml:space="preserve"> </v>
      </c>
      <c r="AO28" t="s">
        <v>1551</v>
      </c>
      <c r="AP28" t="s">
        <v>2547</v>
      </c>
      <c r="AQ28" s="22">
        <v>56.481242857783997</v>
      </c>
      <c r="AR28" s="21">
        <v>25.099894692567116</v>
      </c>
      <c r="AS28">
        <v>6.9285873771955941</v>
      </c>
      <c r="AT28">
        <v>-56.481242857783997</v>
      </c>
      <c r="AU28">
        <v>-25.099894692567116</v>
      </c>
      <c r="AV28" t="s">
        <v>3632</v>
      </c>
    </row>
    <row r="29" spans="1:48" x14ac:dyDescent="0.25">
      <c r="A29" s="14">
        <v>3.2000000000000003E-10</v>
      </c>
      <c r="B29" t="s">
        <v>1552</v>
      </c>
      <c r="C29" s="4">
        <v>5</v>
      </c>
      <c r="D29" s="4">
        <v>0</v>
      </c>
      <c r="E29" s="4">
        <v>4</v>
      </c>
      <c r="F29" s="4">
        <v>9</v>
      </c>
      <c r="G29" s="4">
        <v>14700</v>
      </c>
      <c r="H29" s="4">
        <v>12497</v>
      </c>
      <c r="I29" s="34">
        <v>14185.09858970516</v>
      </c>
      <c r="J29" s="35">
        <v>9.5506304929308357</v>
      </c>
      <c r="K29" s="35">
        <v>7.4311708390319318</v>
      </c>
      <c r="L29" s="35" t="s">
        <v>2161</v>
      </c>
      <c r="M29" s="35" t="s">
        <v>2161</v>
      </c>
      <c r="N29" s="4">
        <v>13.085000000000001</v>
      </c>
      <c r="O29" s="4">
        <v>30.458624127617167</v>
      </c>
      <c r="P29" s="35">
        <v>4.9899975994238623</v>
      </c>
      <c r="Q29" s="36" t="str">
        <f t="shared" si="4"/>
        <v xml:space="preserve"> </v>
      </c>
      <c r="R29" s="36" t="str">
        <f t="shared" si="5"/>
        <v xml:space="preserve"> </v>
      </c>
      <c r="S29" s="37">
        <f t="shared" si="6"/>
        <v>0.17628230807386089</v>
      </c>
      <c r="T29" s="37" t="str">
        <f t="shared" si="7"/>
        <v/>
      </c>
      <c r="U29" s="37" t="str">
        <f t="shared" si="8"/>
        <v/>
      </c>
      <c r="V29" s="37">
        <f t="shared" si="9"/>
        <v>-0.43333918975554486</v>
      </c>
      <c r="W29" s="37" t="str">
        <f t="shared" si="10"/>
        <v xml:space="preserve"> </v>
      </c>
      <c r="X29" s="37" t="str">
        <f t="shared" si="11"/>
        <v xml:space="preserve"> </v>
      </c>
      <c r="Y29" s="1" t="str">
        <f t="shared" si="20"/>
        <v xml:space="preserve"> </v>
      </c>
      <c r="Z29" s="1">
        <f t="shared" si="12"/>
        <v>37</v>
      </c>
      <c r="AA29" s="1" t="str">
        <f t="shared" si="21"/>
        <v xml:space="preserve"> </v>
      </c>
      <c r="AB29" s="1" t="str">
        <f t="shared" si="13"/>
        <v xml:space="preserve"> </v>
      </c>
      <c r="AC29" s="1">
        <f t="shared" si="1"/>
        <v>42</v>
      </c>
      <c r="AD29" s="1" t="str">
        <f t="shared" si="14"/>
        <v xml:space="preserve"> </v>
      </c>
      <c r="AE29" s="1" t="str">
        <f t="shared" si="22"/>
        <v xml:space="preserve"> </v>
      </c>
      <c r="AF29" s="1" t="str">
        <f t="shared" si="22"/>
        <v xml:space="preserve"> </v>
      </c>
      <c r="AG29" s="38">
        <f t="shared" si="15"/>
        <v>4.9899975997438624</v>
      </c>
      <c r="AH29" s="38" t="str">
        <f t="shared" si="16"/>
        <v xml:space="preserve"> </v>
      </c>
      <c r="AI29" s="1">
        <f t="shared" si="24"/>
        <v>41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1552</v>
      </c>
      <c r="AP29" t="s">
        <v>2167</v>
      </c>
      <c r="AQ29" s="22">
        <v>43.333918975554489</v>
      </c>
      <c r="AR29" s="21" t="e">
        <v>#VALUE!</v>
      </c>
      <c r="AS29">
        <v>17.62823077538609</v>
      </c>
      <c r="AT29">
        <v>-43.333918975554489</v>
      </c>
      <c r="AU29" t="e">
        <v>#VALUE!</v>
      </c>
      <c r="AV29" t="s">
        <v>3633</v>
      </c>
    </row>
    <row r="30" spans="1:48" x14ac:dyDescent="0.25">
      <c r="A30" s="14">
        <v>3.3000000000000005E-10</v>
      </c>
      <c r="B30" t="s">
        <v>1553</v>
      </c>
      <c r="C30" s="4">
        <v>7</v>
      </c>
      <c r="D30" s="4">
        <v>1</v>
      </c>
      <c r="E30" s="4">
        <v>2</v>
      </c>
      <c r="F30" s="4">
        <v>10</v>
      </c>
      <c r="G30" s="4">
        <v>15400</v>
      </c>
      <c r="H30" s="4">
        <v>15143</v>
      </c>
      <c r="I30" s="34">
        <v>3512.3927834498163</v>
      </c>
      <c r="J30" s="35" t="s">
        <v>2161</v>
      </c>
      <c r="K30" s="35">
        <v>16.647977132805629</v>
      </c>
      <c r="L30" s="35">
        <v>9.5299447019338341</v>
      </c>
      <c r="M30" s="35">
        <v>6.1415015314908068</v>
      </c>
      <c r="N30" s="4">
        <v>9.0960000000000001</v>
      </c>
      <c r="O30" s="4">
        <v>361.25760649087226</v>
      </c>
      <c r="P30" s="35">
        <v>2.9056329657267378E-2</v>
      </c>
      <c r="Q30" s="36" t="str">
        <f t="shared" si="4"/>
        <v xml:space="preserve"> </v>
      </c>
      <c r="R30" s="36" t="str">
        <f t="shared" si="5"/>
        <v xml:space="preserve"> </v>
      </c>
      <c r="S30" s="37" t="str">
        <f t="shared" si="6"/>
        <v/>
      </c>
      <c r="T30" s="37" t="str">
        <f t="shared" si="7"/>
        <v/>
      </c>
      <c r="U30" s="37" t="str">
        <f t="shared" si="8"/>
        <v xml:space="preserve"> </v>
      </c>
      <c r="V30" s="37" t="str">
        <f t="shared" si="9"/>
        <v xml:space="preserve"> </v>
      </c>
      <c r="W30" s="37" t="str">
        <f t="shared" si="10"/>
        <v/>
      </c>
      <c r="X30" s="37">
        <f t="shared" si="11"/>
        <v>-0.2125432621444665</v>
      </c>
      <c r="Y30" s="1" t="str">
        <f t="shared" si="20"/>
        <v xml:space="preserve"> </v>
      </c>
      <c r="Z30" s="1" t="str">
        <f t="shared" si="12"/>
        <v xml:space="preserve"> </v>
      </c>
      <c r="AA30" s="1" t="str">
        <f t="shared" si="21"/>
        <v xml:space="preserve"> </v>
      </c>
      <c r="AB30" s="1">
        <f t="shared" si="13"/>
        <v>52</v>
      </c>
      <c r="AC30" s="1" t="str">
        <f t="shared" si="1"/>
        <v xml:space="preserve"> </v>
      </c>
      <c r="AD30" s="1" t="str">
        <f t="shared" si="14"/>
        <v xml:space="preserve"> </v>
      </c>
      <c r="AE30" s="1" t="str">
        <f t="shared" si="22"/>
        <v xml:space="preserve"> </v>
      </c>
      <c r="AF30" s="1" t="str">
        <f t="shared" si="22"/>
        <v xml:space="preserve"> </v>
      </c>
      <c r="AG30" s="38" t="str">
        <f t="shared" si="15"/>
        <v xml:space="preserve"> </v>
      </c>
      <c r="AH30" s="38" t="str">
        <f t="shared" si="16"/>
        <v xml:space="preserve"> </v>
      </c>
      <c r="AI30" s="1" t="str">
        <f t="shared" si="24"/>
        <v xml:space="preserve"> 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1553</v>
      </c>
      <c r="AP30" t="s">
        <v>2263</v>
      </c>
      <c r="AQ30" s="22" t="e">
        <v>#VALUE!</v>
      </c>
      <c r="AR30" s="21">
        <v>21.25432621444665</v>
      </c>
      <c r="AS30">
        <v>1.6971538004358466</v>
      </c>
      <c r="AT30" t="e">
        <v>#VALUE!</v>
      </c>
      <c r="AU30">
        <v>-21.25432621444665</v>
      </c>
      <c r="AV30" t="s">
        <v>3634</v>
      </c>
    </row>
    <row r="31" spans="1:48" x14ac:dyDescent="0.25">
      <c r="A31" s="14">
        <v>3.4000000000000007E-10</v>
      </c>
      <c r="B31" t="s">
        <v>1554</v>
      </c>
      <c r="C31" s="4">
        <v>0</v>
      </c>
      <c r="D31" s="4">
        <v>0</v>
      </c>
      <c r="E31" s="4">
        <v>0</v>
      </c>
      <c r="F31" s="4">
        <v>0</v>
      </c>
      <c r="G31" s="4" t="s">
        <v>2162</v>
      </c>
      <c r="H31" s="4">
        <v>6523</v>
      </c>
      <c r="I31" s="34">
        <v>391.33909016561182</v>
      </c>
      <c r="J31" s="35" t="s">
        <v>2161</v>
      </c>
      <c r="K31" s="35" t="s">
        <v>2161</v>
      </c>
      <c r="L31" s="35" t="s">
        <v>2161</v>
      </c>
      <c r="M31" s="35" t="s">
        <v>2161</v>
      </c>
      <c r="N31" s="4" t="s">
        <v>119</v>
      </c>
      <c r="O31" s="4" t="s">
        <v>119</v>
      </c>
      <c r="P31" s="35" t="s">
        <v>124</v>
      </c>
      <c r="Q31" s="36" t="str">
        <f t="shared" si="4"/>
        <v xml:space="preserve"> </v>
      </c>
      <c r="R31" s="36" t="str">
        <f t="shared" si="5"/>
        <v xml:space="preserve"> </v>
      </c>
      <c r="S31" s="37" t="str">
        <f t="shared" si="6"/>
        <v xml:space="preserve"> </v>
      </c>
      <c r="T31" s="37" t="str">
        <f t="shared" si="7"/>
        <v xml:space="preserve"> </v>
      </c>
      <c r="U31" s="37" t="str">
        <f t="shared" si="8"/>
        <v xml:space="preserve"> </v>
      </c>
      <c r="V31" s="37" t="str">
        <f t="shared" si="9"/>
        <v xml:space="preserve"> </v>
      </c>
      <c r="W31" s="37" t="str">
        <f t="shared" si="10"/>
        <v xml:space="preserve"> </v>
      </c>
      <c r="X31" s="37" t="str">
        <f t="shared" si="11"/>
        <v xml:space="preserve"> </v>
      </c>
      <c r="Y31" s="1" t="str">
        <f t="shared" si="20"/>
        <v xml:space="preserve"> </v>
      </c>
      <c r="Z31" s="1" t="str">
        <f t="shared" si="12"/>
        <v xml:space="preserve"> </v>
      </c>
      <c r="AA31" s="1" t="str">
        <f t="shared" si="21"/>
        <v xml:space="preserve"> </v>
      </c>
      <c r="AB31" s="1" t="str">
        <f t="shared" si="13"/>
        <v xml:space="preserve"> </v>
      </c>
      <c r="AC31" s="1" t="str">
        <f t="shared" si="1"/>
        <v xml:space="preserve"> </v>
      </c>
      <c r="AD31" s="1" t="str">
        <f t="shared" si="14"/>
        <v xml:space="preserve"> </v>
      </c>
      <c r="AE31" s="1" t="str">
        <f t="shared" si="22"/>
        <v xml:space="preserve"> </v>
      </c>
      <c r="AF31" s="1" t="str">
        <f t="shared" si="22"/>
        <v xml:space="preserve"> </v>
      </c>
      <c r="AG31" s="38" t="str">
        <f t="shared" si="15"/>
        <v xml:space="preserve"> </v>
      </c>
      <c r="AH31" s="38" t="str">
        <f t="shared" si="16"/>
        <v xml:space="preserve"> </v>
      </c>
      <c r="AI31" s="1" t="str">
        <f t="shared" si="24"/>
        <v xml:space="preserve"> </v>
      </c>
      <c r="AJ31" s="1" t="str">
        <f t="shared" si="24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3"/>
        <v xml:space="preserve"> </v>
      </c>
      <c r="AN31" s="1" t="str">
        <f t="shared" si="23"/>
        <v xml:space="preserve"> </v>
      </c>
      <c r="AO31" t="s">
        <v>1554</v>
      </c>
      <c r="AP31" t="s">
        <v>2671</v>
      </c>
      <c r="AQ31" s="22" t="e">
        <v>#VALUE!</v>
      </c>
      <c r="AR31" s="21" t="e">
        <v>#VALUE!</v>
      </c>
      <c r="AS31" t="s">
        <v>124</v>
      </c>
      <c r="AT31" t="e">
        <v>#VALUE!</v>
      </c>
      <c r="AU31" t="e">
        <v>#VALUE!</v>
      </c>
      <c r="AV31" t="s">
        <v>3635</v>
      </c>
    </row>
    <row r="32" spans="1:48" x14ac:dyDescent="0.25">
      <c r="A32" s="14">
        <v>3.5000000000000008E-10</v>
      </c>
      <c r="B32" t="s">
        <v>1555</v>
      </c>
      <c r="C32" s="4">
        <v>1</v>
      </c>
      <c r="D32" s="4">
        <v>0</v>
      </c>
      <c r="E32" s="4">
        <v>0</v>
      </c>
      <c r="F32" s="4">
        <v>1</v>
      </c>
      <c r="G32" s="4" t="s">
        <v>2162</v>
      </c>
      <c r="H32" s="4">
        <v>5575</v>
      </c>
      <c r="I32" s="34">
        <v>4060.8488166068455</v>
      </c>
      <c r="J32" s="35">
        <v>11.022360981481429</v>
      </c>
      <c r="K32" s="35">
        <v>7.1607577908898028</v>
      </c>
      <c r="L32" s="35" t="s">
        <v>2161</v>
      </c>
      <c r="M32" s="35" t="s">
        <v>2161</v>
      </c>
      <c r="N32" s="4">
        <v>0.39100000000000001</v>
      </c>
      <c r="O32" s="4">
        <v>46.992481203007522</v>
      </c>
      <c r="P32" s="35">
        <v>4.6433883310656983</v>
      </c>
      <c r="Q32" s="36">
        <f t="shared" si="4"/>
        <v>100.00000000035</v>
      </c>
      <c r="R32" s="36" t="str">
        <f t="shared" si="5"/>
        <v xml:space="preserve"> </v>
      </c>
      <c r="S32" s="37" t="str">
        <f t="shared" si="6"/>
        <v xml:space="preserve"> </v>
      </c>
      <c r="T32" s="37" t="str">
        <f t="shared" si="7"/>
        <v xml:space="preserve"> </v>
      </c>
      <c r="U32" s="37" t="str">
        <f t="shared" si="8"/>
        <v/>
      </c>
      <c r="V32" s="37">
        <f t="shared" si="9"/>
        <v>-0.3460180446520007</v>
      </c>
      <c r="W32" s="37" t="str">
        <f t="shared" si="10"/>
        <v xml:space="preserve"> </v>
      </c>
      <c r="X32" s="37" t="str">
        <f t="shared" si="11"/>
        <v xml:space="preserve"> </v>
      </c>
      <c r="Y32" s="1" t="str">
        <f t="shared" si="20"/>
        <v xml:space="preserve"> </v>
      </c>
      <c r="Z32" s="1">
        <f t="shared" si="12"/>
        <v>47</v>
      </c>
      <c r="AA32" s="1" t="str">
        <f t="shared" si="21"/>
        <v xml:space="preserve"> </v>
      </c>
      <c r="AB32" s="1" t="str">
        <f t="shared" si="13"/>
        <v xml:space="preserve"> </v>
      </c>
      <c r="AC32" s="1" t="str">
        <f t="shared" si="1"/>
        <v xml:space="preserve"> </v>
      </c>
      <c r="AD32" s="1" t="str">
        <f t="shared" si="14"/>
        <v xml:space="preserve"> </v>
      </c>
      <c r="AE32" s="1">
        <f t="shared" si="22"/>
        <v>18</v>
      </c>
      <c r="AF32" s="1" t="str">
        <f t="shared" si="22"/>
        <v xml:space="preserve"> </v>
      </c>
      <c r="AG32" s="38">
        <f t="shared" si="15"/>
        <v>4.6433883314156983</v>
      </c>
      <c r="AH32" s="38" t="str">
        <f t="shared" si="16"/>
        <v xml:space="preserve"> </v>
      </c>
      <c r="AI32" s="1">
        <f t="shared" si="24"/>
        <v>46</v>
      </c>
      <c r="AJ32" s="1" t="str">
        <f t="shared" si="24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3"/>
        <v xml:space="preserve"> </v>
      </c>
      <c r="AN32" s="1" t="str">
        <f t="shared" si="23"/>
        <v xml:space="preserve"> </v>
      </c>
      <c r="AO32" t="s">
        <v>1555</v>
      </c>
      <c r="AP32" t="s">
        <v>2167</v>
      </c>
      <c r="AQ32" s="22">
        <v>34.601804465200068</v>
      </c>
      <c r="AR32" s="21" t="e">
        <v>#VALUE!</v>
      </c>
      <c r="AS32" t="s">
        <v>124</v>
      </c>
      <c r="AT32">
        <v>-34.601804465200068</v>
      </c>
      <c r="AU32" t="e">
        <v>#VALUE!</v>
      </c>
      <c r="AV32" t="s">
        <v>3636</v>
      </c>
    </row>
    <row r="33" spans="1:48" x14ac:dyDescent="0.25">
      <c r="A33" s="14">
        <v>3.600000000000001E-10</v>
      </c>
      <c r="B33" t="s">
        <v>1556</v>
      </c>
      <c r="C33" s="4">
        <v>0</v>
      </c>
      <c r="D33" s="4">
        <v>0</v>
      </c>
      <c r="E33" s="4">
        <v>0</v>
      </c>
      <c r="F33" s="4">
        <v>0</v>
      </c>
      <c r="G33" s="4" t="s">
        <v>2162</v>
      </c>
      <c r="H33" s="4">
        <v>1926</v>
      </c>
      <c r="I33" s="34">
        <v>356.14949225451886</v>
      </c>
      <c r="J33" s="35" t="s">
        <v>2161</v>
      </c>
      <c r="K33" s="35" t="s">
        <v>2161</v>
      </c>
      <c r="L33" s="35" t="s">
        <v>2161</v>
      </c>
      <c r="M33" s="35" t="s">
        <v>2161</v>
      </c>
      <c r="N33" s="4" t="s">
        <v>119</v>
      </c>
      <c r="O33" s="4" t="s">
        <v>119</v>
      </c>
      <c r="P33" s="35" t="s">
        <v>124</v>
      </c>
      <c r="Q33" s="36" t="str">
        <f t="shared" si="4"/>
        <v xml:space="preserve"> </v>
      </c>
      <c r="R33" s="36" t="str">
        <f t="shared" si="5"/>
        <v xml:space="preserve"> </v>
      </c>
      <c r="S33" s="37" t="str">
        <f t="shared" si="6"/>
        <v xml:space="preserve"> </v>
      </c>
      <c r="T33" s="37" t="str">
        <f t="shared" si="7"/>
        <v xml:space="preserve"> </v>
      </c>
      <c r="U33" s="37" t="str">
        <f t="shared" si="8"/>
        <v xml:space="preserve"> </v>
      </c>
      <c r="V33" s="37" t="str">
        <f t="shared" si="9"/>
        <v xml:space="preserve"> </v>
      </c>
      <c r="W33" s="37" t="str">
        <f t="shared" si="10"/>
        <v xml:space="preserve"> </v>
      </c>
      <c r="X33" s="37" t="str">
        <f t="shared" si="11"/>
        <v xml:space="preserve"> </v>
      </c>
      <c r="Y33" s="1" t="str">
        <f t="shared" si="20"/>
        <v xml:space="preserve"> </v>
      </c>
      <c r="Z33" s="1" t="str">
        <f t="shared" si="12"/>
        <v xml:space="preserve"> </v>
      </c>
      <c r="AA33" s="1" t="str">
        <f t="shared" si="21"/>
        <v xml:space="preserve"> </v>
      </c>
      <c r="AB33" s="1" t="str">
        <f t="shared" si="13"/>
        <v xml:space="preserve"> </v>
      </c>
      <c r="AC33" s="1" t="str">
        <f t="shared" si="1"/>
        <v xml:space="preserve"> </v>
      </c>
      <c r="AD33" s="1" t="str">
        <f t="shared" si="14"/>
        <v xml:space="preserve"> </v>
      </c>
      <c r="AE33" s="1" t="str">
        <f t="shared" si="22"/>
        <v xml:space="preserve"> </v>
      </c>
      <c r="AF33" s="1" t="str">
        <f t="shared" si="22"/>
        <v xml:space="preserve"> </v>
      </c>
      <c r="AG33" s="38" t="str">
        <f t="shared" si="15"/>
        <v xml:space="preserve"> </v>
      </c>
      <c r="AH33" s="38" t="str">
        <f t="shared" si="16"/>
        <v xml:space="preserve"> </v>
      </c>
      <c r="AI33" s="1" t="str">
        <f t="shared" si="24"/>
        <v xml:space="preserve"> </v>
      </c>
      <c r="AJ33" s="1" t="str">
        <f t="shared" si="24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3"/>
        <v xml:space="preserve"> </v>
      </c>
      <c r="AN33" s="1" t="str">
        <f t="shared" si="23"/>
        <v xml:space="preserve"> </v>
      </c>
      <c r="AO33" t="s">
        <v>1556</v>
      </c>
      <c r="AP33" t="s">
        <v>2671</v>
      </c>
      <c r="AQ33" s="22" t="e">
        <v>#VALUE!</v>
      </c>
      <c r="AR33" s="21" t="e">
        <v>#VALUE!</v>
      </c>
      <c r="AS33" t="s">
        <v>124</v>
      </c>
      <c r="AT33" t="e">
        <v>#VALUE!</v>
      </c>
      <c r="AU33" t="e">
        <v>#VALUE!</v>
      </c>
      <c r="AV33" t="s">
        <v>3637</v>
      </c>
    </row>
    <row r="34" spans="1:48" x14ac:dyDescent="0.25">
      <c r="A34" s="14">
        <v>3.7000000000000012E-10</v>
      </c>
      <c r="B34" t="s">
        <v>1557</v>
      </c>
      <c r="C34" s="4">
        <v>5</v>
      </c>
      <c r="D34" s="4">
        <v>3</v>
      </c>
      <c r="E34" s="4">
        <v>3</v>
      </c>
      <c r="F34" s="4">
        <v>11</v>
      </c>
      <c r="G34" s="4">
        <v>192500</v>
      </c>
      <c r="H34" s="4">
        <v>152952</v>
      </c>
      <c r="I34" s="34">
        <v>28431.972692064373</v>
      </c>
      <c r="J34" s="35">
        <v>5.1294674746715945</v>
      </c>
      <c r="K34" s="35">
        <v>5.8112462006079033</v>
      </c>
      <c r="L34" s="35">
        <v>3.351695189158276</v>
      </c>
      <c r="M34" s="35">
        <v>3.7974891409423477</v>
      </c>
      <c r="N34" s="4">
        <v>298.18299999999999</v>
      </c>
      <c r="O34" s="4">
        <v>158.07772200103858</v>
      </c>
      <c r="P34" s="35">
        <v>11.225482504315078</v>
      </c>
      <c r="Q34" s="36" t="str">
        <f t="shared" si="4"/>
        <v xml:space="preserve"> </v>
      </c>
      <c r="R34" s="36" t="str">
        <f t="shared" si="5"/>
        <v xml:space="preserve"> </v>
      </c>
      <c r="S34" s="37">
        <f t="shared" si="6"/>
        <v>0.25856477886259904</v>
      </c>
      <c r="T34" s="37" t="str">
        <f t="shared" si="7"/>
        <v/>
      </c>
      <c r="U34" s="37" t="str">
        <f t="shared" si="8"/>
        <v/>
      </c>
      <c r="V34" s="37">
        <f t="shared" si="9"/>
        <v>-0.69565693097733849</v>
      </c>
      <c r="W34" s="37" t="str">
        <f t="shared" si="10"/>
        <v/>
      </c>
      <c r="X34" s="37">
        <f t="shared" si="11"/>
        <v>-0.72305033843427369</v>
      </c>
      <c r="Y34" s="1" t="str">
        <f t="shared" si="20"/>
        <v xml:space="preserve"> </v>
      </c>
      <c r="Z34" s="1">
        <f t="shared" si="12"/>
        <v>9</v>
      </c>
      <c r="AA34" s="1" t="str">
        <f t="shared" si="21"/>
        <v xml:space="preserve"> </v>
      </c>
      <c r="AB34" s="1">
        <f t="shared" si="13"/>
        <v>10</v>
      </c>
      <c r="AC34" s="1">
        <f t="shared" si="1"/>
        <v>24</v>
      </c>
      <c r="AD34" s="1" t="str">
        <f t="shared" si="14"/>
        <v xml:space="preserve"> </v>
      </c>
      <c r="AE34" s="1" t="str">
        <f t="shared" si="22"/>
        <v xml:space="preserve"> </v>
      </c>
      <c r="AF34" s="1" t="str">
        <f t="shared" si="22"/>
        <v xml:space="preserve"> </v>
      </c>
      <c r="AG34" s="38">
        <f t="shared" si="15"/>
        <v>11.225482504685077</v>
      </c>
      <c r="AH34" s="38" t="str">
        <f t="shared" si="16"/>
        <v xml:space="preserve"> </v>
      </c>
      <c r="AI34" s="1">
        <f t="shared" si="24"/>
        <v>8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1557</v>
      </c>
      <c r="AP34" t="s">
        <v>2258</v>
      </c>
      <c r="AQ34" s="22">
        <v>69.565693097733856</v>
      </c>
      <c r="AR34" s="21">
        <v>72.305033843427367</v>
      </c>
      <c r="AS34">
        <v>25.856477849259907</v>
      </c>
      <c r="AT34">
        <v>-69.565693097733856</v>
      </c>
      <c r="AU34">
        <v>-72.305033843427367</v>
      </c>
      <c r="AV34" t="s">
        <v>3638</v>
      </c>
    </row>
    <row r="35" spans="1:48" x14ac:dyDescent="0.25">
      <c r="A35" s="14">
        <v>3.8000000000000014E-10</v>
      </c>
      <c r="B35" t="s">
        <v>1558</v>
      </c>
      <c r="C35" s="4">
        <v>6</v>
      </c>
      <c r="D35" s="4">
        <v>1</v>
      </c>
      <c r="E35" s="4">
        <v>1</v>
      </c>
      <c r="F35" s="4">
        <v>8</v>
      </c>
      <c r="G35" s="4">
        <v>5745</v>
      </c>
      <c r="H35" s="4">
        <v>3825</v>
      </c>
      <c r="I35" s="34">
        <v>1481.7480814979533</v>
      </c>
      <c r="J35" s="35">
        <v>13.885901416549604</v>
      </c>
      <c r="K35" s="35">
        <v>5.4364057393103469</v>
      </c>
      <c r="L35" s="35">
        <v>6.0423103096291246</v>
      </c>
      <c r="M35" s="35">
        <v>4.5617441561777543</v>
      </c>
      <c r="N35" s="4">
        <v>0.193</v>
      </c>
      <c r="O35" s="4" t="s">
        <v>119</v>
      </c>
      <c r="P35" s="35">
        <v>0</v>
      </c>
      <c r="Q35" s="36" t="str">
        <f t="shared" si="4"/>
        <v xml:space="preserve"> </v>
      </c>
      <c r="R35" s="36" t="str">
        <f t="shared" si="5"/>
        <v xml:space="preserve"> </v>
      </c>
      <c r="S35" s="37">
        <f t="shared" si="6"/>
        <v>0.50196078469372551</v>
      </c>
      <c r="T35" s="37" t="str">
        <f t="shared" si="7"/>
        <v/>
      </c>
      <c r="U35" s="37" t="str">
        <f t="shared" si="8"/>
        <v/>
      </c>
      <c r="V35" s="37">
        <f t="shared" si="9"/>
        <v>-0.17611762349084847</v>
      </c>
      <c r="W35" s="37" t="str">
        <f t="shared" si="10"/>
        <v/>
      </c>
      <c r="X35" s="37">
        <f t="shared" si="11"/>
        <v>-0.5007255430804447</v>
      </c>
      <c r="Y35" s="1" t="str">
        <f t="shared" si="20"/>
        <v xml:space="preserve"> </v>
      </c>
      <c r="Z35" s="1">
        <f t="shared" si="12"/>
        <v>71</v>
      </c>
      <c r="AA35" s="1" t="str">
        <f t="shared" si="21"/>
        <v xml:space="preserve"> </v>
      </c>
      <c r="AB35" s="1">
        <f t="shared" si="13"/>
        <v>30</v>
      </c>
      <c r="AC35" s="1">
        <f t="shared" si="1"/>
        <v>6</v>
      </c>
      <c r="AD35" s="1" t="str">
        <f t="shared" si="14"/>
        <v xml:space="preserve"> </v>
      </c>
      <c r="AE35" s="1" t="str">
        <f t="shared" si="22"/>
        <v xml:space="preserve"> </v>
      </c>
      <c r="AF35" s="1" t="str">
        <f t="shared" si="22"/>
        <v xml:space="preserve"> </v>
      </c>
      <c r="AG35" s="38" t="str">
        <f t="shared" si="15"/>
        <v xml:space="preserve"> </v>
      </c>
      <c r="AH35" s="38" t="str">
        <f t="shared" si="16"/>
        <v xml:space="preserve"> </v>
      </c>
      <c r="AI35" s="1" t="str">
        <f t="shared" si="24"/>
        <v xml:space="preserve"> 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1558</v>
      </c>
      <c r="AP35" t="s">
        <v>2185</v>
      </c>
      <c r="AQ35" s="22">
        <v>17.611762349084849</v>
      </c>
      <c r="AR35" s="21">
        <v>50.072554308044474</v>
      </c>
      <c r="AS35">
        <v>50.196078431372548</v>
      </c>
      <c r="AT35">
        <v>-17.611762349084849</v>
      </c>
      <c r="AU35">
        <v>-50.072554308044474</v>
      </c>
      <c r="AV35" t="s">
        <v>3639</v>
      </c>
    </row>
    <row r="36" spans="1:48" x14ac:dyDescent="0.25">
      <c r="A36" s="14">
        <v>3.9000000000000015E-10</v>
      </c>
      <c r="B36" t="s">
        <v>1559</v>
      </c>
      <c r="C36" s="4">
        <v>7</v>
      </c>
      <c r="D36" s="4">
        <v>1</v>
      </c>
      <c r="E36" s="4">
        <v>3</v>
      </c>
      <c r="F36" s="4">
        <v>11</v>
      </c>
      <c r="G36" s="4">
        <v>28250</v>
      </c>
      <c r="H36" s="4">
        <v>21475</v>
      </c>
      <c r="I36" s="34">
        <v>9499.4487055057762</v>
      </c>
      <c r="J36" s="35">
        <v>6.8900795687885008</v>
      </c>
      <c r="K36" s="35">
        <v>5.625261944677284</v>
      </c>
      <c r="L36" s="35">
        <v>5.1194851935861712</v>
      </c>
      <c r="M36" s="35">
        <v>4.2860440627721035</v>
      </c>
      <c r="N36" s="4">
        <v>31.167999999999999</v>
      </c>
      <c r="O36" s="4" t="s">
        <v>119</v>
      </c>
      <c r="P36" s="35">
        <v>0</v>
      </c>
      <c r="Q36" s="36" t="str">
        <f t="shared" si="4"/>
        <v xml:space="preserve"> </v>
      </c>
      <c r="R36" s="36" t="str">
        <f t="shared" si="5"/>
        <v xml:space="preserve"> </v>
      </c>
      <c r="S36" s="37">
        <f t="shared" si="6"/>
        <v>0.31548312029686837</v>
      </c>
      <c r="T36" s="37" t="str">
        <f t="shared" si="7"/>
        <v/>
      </c>
      <c r="U36" s="37" t="str">
        <f t="shared" si="8"/>
        <v/>
      </c>
      <c r="V36" s="37">
        <f t="shared" si="9"/>
        <v>-0.5911957777040624</v>
      </c>
      <c r="W36" s="37" t="str">
        <f t="shared" si="10"/>
        <v/>
      </c>
      <c r="X36" s="37">
        <f t="shared" si="11"/>
        <v>-0.57697833134089249</v>
      </c>
      <c r="Y36" s="1" t="str">
        <f t="shared" si="20"/>
        <v xml:space="preserve"> </v>
      </c>
      <c r="Z36" s="1">
        <f t="shared" si="12"/>
        <v>12</v>
      </c>
      <c r="AA36" s="1" t="str">
        <f t="shared" si="21"/>
        <v xml:space="preserve"> </v>
      </c>
      <c r="AB36" s="1">
        <f t="shared" si="13"/>
        <v>25</v>
      </c>
      <c r="AC36" s="1">
        <f t="shared" si="1"/>
        <v>15</v>
      </c>
      <c r="AD36" s="1" t="str">
        <f t="shared" si="14"/>
        <v xml:space="preserve"> </v>
      </c>
      <c r="AE36" s="1" t="str">
        <f t="shared" si="22"/>
        <v xml:space="preserve"> </v>
      </c>
      <c r="AF36" s="1" t="str">
        <f t="shared" si="22"/>
        <v xml:space="preserve"> </v>
      </c>
      <c r="AG36" s="38" t="str">
        <f t="shared" si="15"/>
        <v xml:space="preserve"> </v>
      </c>
      <c r="AH36" s="38" t="str">
        <f t="shared" si="16"/>
        <v xml:space="preserve"> </v>
      </c>
      <c r="AI36" s="1" t="str">
        <f t="shared" si="24"/>
        <v xml:space="preserve"> 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1559</v>
      </c>
      <c r="AP36" t="s">
        <v>2276</v>
      </c>
      <c r="AQ36" s="22">
        <v>59.119577770406238</v>
      </c>
      <c r="AR36" s="21">
        <v>57.697833134089251</v>
      </c>
      <c r="AS36">
        <v>31.548311990686841</v>
      </c>
      <c r="AT36">
        <v>-59.119577770406238</v>
      </c>
      <c r="AU36">
        <v>-57.697833134089251</v>
      </c>
      <c r="AV36" t="s">
        <v>3640</v>
      </c>
    </row>
    <row r="37" spans="1:48" x14ac:dyDescent="0.25">
      <c r="A37" s="14">
        <v>4.0000000000000017E-10</v>
      </c>
      <c r="B37" t="s">
        <v>1560</v>
      </c>
      <c r="C37" s="4">
        <v>5</v>
      </c>
      <c r="D37" s="4">
        <v>1</v>
      </c>
      <c r="E37" s="4">
        <v>1</v>
      </c>
      <c r="F37" s="4">
        <v>7</v>
      </c>
      <c r="G37" s="4">
        <v>16750</v>
      </c>
      <c r="H37" s="4">
        <v>15973</v>
      </c>
      <c r="I37" s="34">
        <v>5108.6777811183583</v>
      </c>
      <c r="J37" s="35">
        <v>12.921048374049505</v>
      </c>
      <c r="K37" s="35">
        <v>11.502952614143741</v>
      </c>
      <c r="L37" s="35">
        <v>10.345827877546693</v>
      </c>
      <c r="M37" s="35">
        <v>9.686981872264278</v>
      </c>
      <c r="N37" s="4">
        <v>12.362</v>
      </c>
      <c r="O37" s="4">
        <v>-15.594701625017073</v>
      </c>
      <c r="P37" s="35">
        <v>1.6640580980404434</v>
      </c>
      <c r="Q37" s="36" t="str">
        <f t="shared" si="4"/>
        <v xml:space="preserve"> </v>
      </c>
      <c r="R37" s="36" t="str">
        <f t="shared" si="5"/>
        <v xml:space="preserve"> </v>
      </c>
      <c r="S37" s="37" t="str">
        <f t="shared" si="6"/>
        <v/>
      </c>
      <c r="T37" s="37" t="str">
        <f t="shared" si="7"/>
        <v/>
      </c>
      <c r="U37" s="37" t="str">
        <f t="shared" si="8"/>
        <v/>
      </c>
      <c r="V37" s="37">
        <f t="shared" si="9"/>
        <v>-0.23336456726431165</v>
      </c>
      <c r="W37" s="37" t="str">
        <f t="shared" si="10"/>
        <v/>
      </c>
      <c r="X37" s="37">
        <f t="shared" si="11"/>
        <v>-0.14512705732546649</v>
      </c>
      <c r="Y37" s="1" t="str">
        <f t="shared" si="20"/>
        <v xml:space="preserve"> </v>
      </c>
      <c r="Z37" s="1">
        <f t="shared" si="12"/>
        <v>65</v>
      </c>
      <c r="AA37" s="1" t="str">
        <f t="shared" si="21"/>
        <v xml:space="preserve"> </v>
      </c>
      <c r="AB37" s="1">
        <f t="shared" si="13"/>
        <v>57</v>
      </c>
      <c r="AC37" s="1" t="str">
        <f t="shared" si="1"/>
        <v xml:space="preserve"> </v>
      </c>
      <c r="AD37" s="1" t="str">
        <f t="shared" si="14"/>
        <v xml:space="preserve"> </v>
      </c>
      <c r="AE37" s="1" t="str">
        <f t="shared" si="22"/>
        <v xml:space="preserve"> </v>
      </c>
      <c r="AF37" s="1" t="str">
        <f t="shared" si="22"/>
        <v xml:space="preserve"> </v>
      </c>
      <c r="AG37" s="38" t="str">
        <f t="shared" si="15"/>
        <v xml:space="preserve"> </v>
      </c>
      <c r="AH37" s="38" t="str">
        <f t="shared" si="16"/>
        <v xml:space="preserve"> </v>
      </c>
      <c r="AI37" s="1" t="str">
        <f t="shared" si="24"/>
        <v xml:space="preserve"> 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1560</v>
      </c>
      <c r="AP37" t="s">
        <v>2210</v>
      </c>
      <c r="AQ37" s="22">
        <v>23.336456726431166</v>
      </c>
      <c r="AR37" s="21">
        <v>14.51270573254665</v>
      </c>
      <c r="AS37">
        <v>4.8644587741814238</v>
      </c>
      <c r="AT37">
        <v>-23.336456726431166</v>
      </c>
      <c r="AU37">
        <v>-14.51270573254665</v>
      </c>
      <c r="AV37" t="s">
        <v>3641</v>
      </c>
    </row>
    <row r="38" spans="1:48" x14ac:dyDescent="0.25">
      <c r="A38" s="14">
        <v>4.1000000000000019E-10</v>
      </c>
      <c r="B38" t="s">
        <v>1561</v>
      </c>
      <c r="C38" s="4">
        <v>1</v>
      </c>
      <c r="D38" s="4">
        <v>0</v>
      </c>
      <c r="E38" s="4">
        <v>0</v>
      </c>
      <c r="F38" s="4">
        <v>1</v>
      </c>
      <c r="G38" s="4" t="s">
        <v>2162</v>
      </c>
      <c r="H38" s="4">
        <v>3036</v>
      </c>
      <c r="I38" s="34">
        <v>3258.6174393908595</v>
      </c>
      <c r="J38" s="35">
        <v>11.240281377267678</v>
      </c>
      <c r="K38" s="35">
        <v>9.0681003584229387</v>
      </c>
      <c r="L38" s="35" t="s">
        <v>2161</v>
      </c>
      <c r="M38" s="35" t="s">
        <v>2161</v>
      </c>
      <c r="N38" s="4">
        <v>2.7010000000000001</v>
      </c>
      <c r="O38" s="4">
        <v>35.11755877938969</v>
      </c>
      <c r="P38" s="35">
        <v>1.5184453227931489</v>
      </c>
      <c r="Q38" s="36">
        <f t="shared" si="4"/>
        <v>100.00000000041</v>
      </c>
      <c r="R38" s="36" t="str">
        <f t="shared" si="5"/>
        <v xml:space="preserve"> </v>
      </c>
      <c r="S38" s="37" t="str">
        <f t="shared" si="6"/>
        <v xml:space="preserve"> </v>
      </c>
      <c r="T38" s="37" t="str">
        <f t="shared" si="7"/>
        <v xml:space="preserve"> </v>
      </c>
      <c r="U38" s="37" t="str">
        <f t="shared" si="8"/>
        <v/>
      </c>
      <c r="V38" s="37">
        <f t="shared" si="9"/>
        <v>-0.33308832779860231</v>
      </c>
      <c r="W38" s="37" t="str">
        <f t="shared" si="10"/>
        <v xml:space="preserve"> </v>
      </c>
      <c r="X38" s="37" t="str">
        <f t="shared" si="11"/>
        <v xml:space="preserve"> </v>
      </c>
      <c r="Y38" s="1" t="str">
        <f t="shared" si="20"/>
        <v xml:space="preserve"> </v>
      </c>
      <c r="Z38" s="1">
        <f t="shared" si="12"/>
        <v>51</v>
      </c>
      <c r="AA38" s="1" t="str">
        <f t="shared" si="21"/>
        <v xml:space="preserve"> </v>
      </c>
      <c r="AB38" s="1" t="str">
        <f t="shared" si="13"/>
        <v xml:space="preserve"> </v>
      </c>
      <c r="AC38" s="1" t="str">
        <f t="shared" si="1"/>
        <v xml:space="preserve"> </v>
      </c>
      <c r="AD38" s="1" t="str">
        <f t="shared" si="14"/>
        <v xml:space="preserve"> </v>
      </c>
      <c r="AE38" s="1">
        <f t="shared" si="22"/>
        <v>17</v>
      </c>
      <c r="AF38" s="1" t="str">
        <f t="shared" si="22"/>
        <v xml:space="preserve"> </v>
      </c>
      <c r="AG38" s="38" t="str">
        <f t="shared" si="15"/>
        <v xml:space="preserve"> </v>
      </c>
      <c r="AH38" s="38" t="str">
        <f t="shared" si="16"/>
        <v xml:space="preserve"> </v>
      </c>
      <c r="AI38" s="1" t="str">
        <f t="shared" si="24"/>
        <v xml:space="preserve"> </v>
      </c>
      <c r="AJ38" s="1" t="str">
        <f t="shared" si="24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3"/>
        <v xml:space="preserve"> </v>
      </c>
      <c r="AN38" s="1" t="str">
        <f t="shared" si="23"/>
        <v xml:space="preserve"> </v>
      </c>
      <c r="AO38" t="s">
        <v>1561</v>
      </c>
      <c r="AP38" t="s">
        <v>3035</v>
      </c>
      <c r="AQ38" s="22">
        <v>33.308832779860232</v>
      </c>
      <c r="AR38" s="21" t="e">
        <v>#VALUE!</v>
      </c>
      <c r="AS38" t="s">
        <v>124</v>
      </c>
      <c r="AT38">
        <v>-33.308832779860232</v>
      </c>
      <c r="AU38" t="e">
        <v>#VALUE!</v>
      </c>
      <c r="AV38" t="s">
        <v>3642</v>
      </c>
    </row>
    <row r="39" spans="1:48" x14ac:dyDescent="0.25">
      <c r="A39" s="14">
        <v>4.200000000000002E-10</v>
      </c>
      <c r="B39" t="s">
        <v>1562</v>
      </c>
      <c r="C39" s="4">
        <v>5</v>
      </c>
      <c r="D39" s="4">
        <v>2</v>
      </c>
      <c r="E39" s="4">
        <v>2</v>
      </c>
      <c r="F39" s="4">
        <v>9</v>
      </c>
      <c r="G39" s="4">
        <v>5760</v>
      </c>
      <c r="H39" s="4">
        <v>5194</v>
      </c>
      <c r="I39" s="34">
        <v>20415.146968507197</v>
      </c>
      <c r="J39" s="35">
        <v>12.771084337349397</v>
      </c>
      <c r="K39" s="35">
        <v>10.700453234445817</v>
      </c>
      <c r="L39" s="35" t="s">
        <v>2161</v>
      </c>
      <c r="M39" s="35" t="s">
        <v>2161</v>
      </c>
      <c r="N39" s="4">
        <v>4.0670000000000002</v>
      </c>
      <c r="O39" s="4">
        <v>32.08834037025008</v>
      </c>
      <c r="P39" s="35">
        <v>4.4070080862533692</v>
      </c>
      <c r="Q39" s="36" t="str">
        <f t="shared" si="4"/>
        <v xml:space="preserve"> </v>
      </c>
      <c r="R39" s="36" t="str">
        <f t="shared" si="5"/>
        <v xml:space="preserve"> </v>
      </c>
      <c r="S39" s="37" t="str">
        <f t="shared" si="6"/>
        <v/>
      </c>
      <c r="T39" s="37" t="str">
        <f t="shared" si="7"/>
        <v/>
      </c>
      <c r="U39" s="37" t="str">
        <f t="shared" si="8"/>
        <v/>
      </c>
      <c r="V39" s="37">
        <f t="shared" si="9"/>
        <v>-0.24226227748427165</v>
      </c>
      <c r="W39" s="37" t="str">
        <f t="shared" si="10"/>
        <v xml:space="preserve"> </v>
      </c>
      <c r="X39" s="37" t="str">
        <f t="shared" si="11"/>
        <v xml:space="preserve"> </v>
      </c>
      <c r="Y39" s="1" t="str">
        <f t="shared" si="20"/>
        <v xml:space="preserve"> </v>
      </c>
      <c r="Z39" s="1">
        <f t="shared" si="12"/>
        <v>63</v>
      </c>
      <c r="AA39" s="1" t="str">
        <f t="shared" si="21"/>
        <v xml:space="preserve"> </v>
      </c>
      <c r="AB39" s="1" t="str">
        <f t="shared" si="13"/>
        <v xml:space="preserve"> </v>
      </c>
      <c r="AC39" s="1" t="str">
        <f t="shared" si="1"/>
        <v xml:space="preserve"> </v>
      </c>
      <c r="AD39" s="1" t="str">
        <f t="shared" si="14"/>
        <v xml:space="preserve"> </v>
      </c>
      <c r="AE39" s="1" t="str">
        <f t="shared" ref="AE39:AF102" si="25">IF(ISERROR((RANK(Q39,Q$7:Q$184,0)))=TRUE," ",((RANK(Q39,Q$7:Q$184,0))))</f>
        <v xml:space="preserve"> </v>
      </c>
      <c r="AF39" s="1" t="str">
        <f t="shared" si="25"/>
        <v xml:space="preserve"> </v>
      </c>
      <c r="AG39" s="38">
        <f t="shared" si="15"/>
        <v>4.4070080866733692</v>
      </c>
      <c r="AH39" s="38" t="str">
        <f t="shared" si="16"/>
        <v xml:space="preserve"> </v>
      </c>
      <c r="AI39" s="1">
        <f t="shared" si="24"/>
        <v>48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102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1562</v>
      </c>
      <c r="AP39" t="s">
        <v>2167</v>
      </c>
      <c r="AQ39" s="22">
        <v>24.226227748427164</v>
      </c>
      <c r="AR39" s="21" t="e">
        <v>#VALUE!</v>
      </c>
      <c r="AS39">
        <v>10.897189064304968</v>
      </c>
      <c r="AT39">
        <v>-24.226227748427164</v>
      </c>
      <c r="AU39" t="e">
        <v>#VALUE!</v>
      </c>
      <c r="AV39" t="s">
        <v>3643</v>
      </c>
    </row>
    <row r="40" spans="1:48" x14ac:dyDescent="0.25">
      <c r="A40" s="14">
        <v>4.3000000000000022E-10</v>
      </c>
      <c r="B40" t="s">
        <v>1563</v>
      </c>
      <c r="C40" s="4">
        <v>5</v>
      </c>
      <c r="D40" s="4">
        <v>0</v>
      </c>
      <c r="E40" s="4">
        <v>2</v>
      </c>
      <c r="F40" s="4">
        <v>7</v>
      </c>
      <c r="G40" s="4">
        <v>1729.9998779296875</v>
      </c>
      <c r="H40" s="4">
        <v>1424</v>
      </c>
      <c r="I40" s="34">
        <v>1435.9036169037299</v>
      </c>
      <c r="J40" s="35">
        <v>16.577415599534344</v>
      </c>
      <c r="K40" s="35">
        <v>11.030209140201395</v>
      </c>
      <c r="L40" s="35">
        <v>8.9786908202142186</v>
      </c>
      <c r="M40" s="35">
        <v>7.1573301243481753</v>
      </c>
      <c r="N40" s="4">
        <v>0.85899999999999999</v>
      </c>
      <c r="O40" s="4">
        <v>165.94427244582045</v>
      </c>
      <c r="P40" s="35">
        <v>2.661516853932584</v>
      </c>
      <c r="Q40" s="36" t="str">
        <f t="shared" si="4"/>
        <v xml:space="preserve"> </v>
      </c>
      <c r="R40" s="36" t="str">
        <f t="shared" si="5"/>
        <v xml:space="preserve"> </v>
      </c>
      <c r="S40" s="37">
        <f t="shared" si="6"/>
        <v>0.21488755515590416</v>
      </c>
      <c r="T40" s="37" t="str">
        <f t="shared" si="7"/>
        <v/>
      </c>
      <c r="U40" s="37" t="str">
        <f t="shared" si="8"/>
        <v/>
      </c>
      <c r="V40" s="37" t="str">
        <f t="shared" si="9"/>
        <v/>
      </c>
      <c r="W40" s="37" t="str">
        <f t="shared" si="10"/>
        <v/>
      </c>
      <c r="X40" s="37">
        <f t="shared" si="11"/>
        <v>-0.25809322040823723</v>
      </c>
      <c r="Y40" s="1" t="str">
        <f t="shared" si="20"/>
        <v xml:space="preserve"> </v>
      </c>
      <c r="Z40" s="1" t="str">
        <f t="shared" si="12"/>
        <v xml:space="preserve"> </v>
      </c>
      <c r="AA40" s="1" t="str">
        <f t="shared" si="21"/>
        <v xml:space="preserve"> </v>
      </c>
      <c r="AB40" s="1">
        <f t="shared" si="13"/>
        <v>49</v>
      </c>
      <c r="AC40" s="1">
        <f t="shared" si="1"/>
        <v>32</v>
      </c>
      <c r="AD40" s="1" t="str">
        <f t="shared" si="14"/>
        <v xml:space="preserve"> </v>
      </c>
      <c r="AE40" s="1" t="str">
        <f t="shared" si="25"/>
        <v xml:space="preserve"> </v>
      </c>
      <c r="AF40" s="1" t="str">
        <f t="shared" si="25"/>
        <v xml:space="preserve"> </v>
      </c>
      <c r="AG40" s="38" t="str">
        <f t="shared" si="15"/>
        <v xml:space="preserve"> </v>
      </c>
      <c r="AH40" s="38" t="str">
        <f t="shared" si="16"/>
        <v xml:space="preserve"> </v>
      </c>
      <c r="AI40" s="1" t="str">
        <f t="shared" ref="AI40:AJ103" si="27">IF(ISERROR((RANK(AG40,AG$7:AG$184,0)))=TRUE," ",((RANK(AG40,AG$7:AG$184,0))))</f>
        <v xml:space="preserve"> 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1563</v>
      </c>
      <c r="AP40" t="s">
        <v>2266</v>
      </c>
      <c r="AQ40" s="22">
        <v>1.6423914385101379</v>
      </c>
      <c r="AR40" s="21">
        <v>25.809322040823723</v>
      </c>
      <c r="AS40">
        <v>21.488755472590416</v>
      </c>
      <c r="AT40">
        <v>-1.6423914385101379</v>
      </c>
      <c r="AU40">
        <v>-25.809322040823723</v>
      </c>
      <c r="AV40" t="s">
        <v>3644</v>
      </c>
    </row>
    <row r="41" spans="1:48" x14ac:dyDescent="0.25">
      <c r="A41" s="14">
        <v>4.4000000000000024E-10</v>
      </c>
      <c r="B41" t="s">
        <v>1564</v>
      </c>
      <c r="C41" s="4">
        <v>2</v>
      </c>
      <c r="D41" s="4">
        <v>0</v>
      </c>
      <c r="E41" s="4">
        <v>0</v>
      </c>
      <c r="F41" s="4">
        <v>2</v>
      </c>
      <c r="G41" s="4">
        <v>12500</v>
      </c>
      <c r="H41" s="4">
        <v>11136</v>
      </c>
      <c r="I41" s="34">
        <v>467.32025468161891</v>
      </c>
      <c r="J41" s="35">
        <v>8.8627138877835261</v>
      </c>
      <c r="K41" s="35">
        <v>6.7572815533980579</v>
      </c>
      <c r="L41" s="35">
        <v>2.9861748427672956</v>
      </c>
      <c r="M41" s="35">
        <v>1.7430315712187958</v>
      </c>
      <c r="N41" s="4">
        <v>12.565</v>
      </c>
      <c r="O41" s="4" t="s">
        <v>119</v>
      </c>
      <c r="P41" s="35">
        <v>4.6246408045977008</v>
      </c>
      <c r="Q41" s="36">
        <f t="shared" si="4"/>
        <v>100.00000000044</v>
      </c>
      <c r="R41" s="36" t="str">
        <f t="shared" si="5"/>
        <v xml:space="preserve"> </v>
      </c>
      <c r="S41" s="37" t="str">
        <f t="shared" si="6"/>
        <v/>
      </c>
      <c r="T41" s="37" t="str">
        <f t="shared" si="7"/>
        <v/>
      </c>
      <c r="U41" s="37" t="str">
        <f t="shared" si="8"/>
        <v/>
      </c>
      <c r="V41" s="37">
        <f t="shared" si="9"/>
        <v>-0.47415485958403647</v>
      </c>
      <c r="W41" s="37" t="str">
        <f t="shared" si="10"/>
        <v/>
      </c>
      <c r="X41" s="37">
        <f t="shared" si="11"/>
        <v>-0.75325318520739915</v>
      </c>
      <c r="Y41" s="1" t="str">
        <f t="shared" si="20"/>
        <v xml:space="preserve"> </v>
      </c>
      <c r="Z41" s="1">
        <f t="shared" si="12"/>
        <v>33</v>
      </c>
      <c r="AA41" s="1" t="str">
        <f t="shared" si="21"/>
        <v xml:space="preserve"> </v>
      </c>
      <c r="AB41" s="1">
        <f t="shared" si="13"/>
        <v>7</v>
      </c>
      <c r="AC41" s="1" t="str">
        <f t="shared" si="1"/>
        <v xml:space="preserve"> </v>
      </c>
      <c r="AD41" s="1" t="str">
        <f t="shared" si="14"/>
        <v xml:space="preserve"> </v>
      </c>
      <c r="AE41" s="1">
        <f t="shared" si="25"/>
        <v>16</v>
      </c>
      <c r="AF41" s="1" t="str">
        <f t="shared" si="25"/>
        <v xml:space="preserve"> </v>
      </c>
      <c r="AG41" s="38">
        <f t="shared" si="15"/>
        <v>4.6246408050377008</v>
      </c>
      <c r="AH41" s="38" t="str">
        <f t="shared" si="16"/>
        <v xml:space="preserve"> </v>
      </c>
      <c r="AI41" s="1">
        <f t="shared" si="27"/>
        <v>47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1564</v>
      </c>
      <c r="AP41" t="s">
        <v>2296</v>
      </c>
      <c r="AQ41" s="22">
        <v>47.41548595840365</v>
      </c>
      <c r="AR41" s="21">
        <v>75.325318520739913</v>
      </c>
      <c r="AS41">
        <v>12.248563218390807</v>
      </c>
      <c r="AT41">
        <v>-47.41548595840365</v>
      </c>
      <c r="AU41">
        <v>-75.325318520739913</v>
      </c>
      <c r="AV41" t="s">
        <v>3645</v>
      </c>
    </row>
    <row r="42" spans="1:48" x14ac:dyDescent="0.25">
      <c r="A42" s="14">
        <v>4.5000000000000026E-10</v>
      </c>
      <c r="B42" t="s">
        <v>1565</v>
      </c>
      <c r="C42" s="4">
        <v>0</v>
      </c>
      <c r="D42" s="4">
        <v>0</v>
      </c>
      <c r="E42" s="4">
        <v>0</v>
      </c>
      <c r="F42" s="4">
        <v>0</v>
      </c>
      <c r="G42" s="4" t="s">
        <v>2162</v>
      </c>
      <c r="H42" s="4">
        <v>8014</v>
      </c>
      <c r="I42" s="34">
        <v>1254.8083435366409</v>
      </c>
      <c r="J42" s="35" t="s">
        <v>2161</v>
      </c>
      <c r="K42" s="35" t="s">
        <v>2161</v>
      </c>
      <c r="L42" s="35" t="s">
        <v>2161</v>
      </c>
      <c r="M42" s="35" t="s">
        <v>2161</v>
      </c>
      <c r="N42" s="4" t="s">
        <v>119</v>
      </c>
      <c r="O42" s="4" t="s">
        <v>119</v>
      </c>
      <c r="P42" s="35" t="s">
        <v>124</v>
      </c>
      <c r="Q42" s="36" t="str">
        <f t="shared" si="4"/>
        <v xml:space="preserve"> </v>
      </c>
      <c r="R42" s="36" t="str">
        <f t="shared" si="5"/>
        <v xml:space="preserve"> </v>
      </c>
      <c r="S42" s="37" t="str">
        <f t="shared" si="6"/>
        <v xml:space="preserve"> </v>
      </c>
      <c r="T42" s="37" t="str">
        <f t="shared" si="7"/>
        <v xml:space="preserve"> </v>
      </c>
      <c r="U42" s="37" t="str">
        <f t="shared" si="8"/>
        <v xml:space="preserve"> </v>
      </c>
      <c r="V42" s="37" t="str">
        <f t="shared" si="9"/>
        <v xml:space="preserve"> </v>
      </c>
      <c r="W42" s="37" t="str">
        <f t="shared" si="10"/>
        <v xml:space="preserve"> </v>
      </c>
      <c r="X42" s="37" t="str">
        <f t="shared" si="11"/>
        <v xml:space="preserve"> </v>
      </c>
      <c r="Y42" s="1" t="str">
        <f t="shared" si="20"/>
        <v xml:space="preserve"> </v>
      </c>
      <c r="Z42" s="1" t="str">
        <f t="shared" si="12"/>
        <v xml:space="preserve"> </v>
      </c>
      <c r="AA42" s="1" t="str">
        <f t="shared" si="21"/>
        <v xml:space="preserve"> </v>
      </c>
      <c r="AB42" s="1" t="str">
        <f t="shared" si="13"/>
        <v xml:space="preserve"> </v>
      </c>
      <c r="AC42" s="1" t="str">
        <f t="shared" si="1"/>
        <v xml:space="preserve"> </v>
      </c>
      <c r="AD42" s="1" t="str">
        <f t="shared" si="14"/>
        <v xml:space="preserve"> </v>
      </c>
      <c r="AE42" s="1" t="str">
        <f t="shared" si="25"/>
        <v xml:space="preserve"> </v>
      </c>
      <c r="AF42" s="1" t="str">
        <f t="shared" si="25"/>
        <v xml:space="preserve"> </v>
      </c>
      <c r="AG42" s="38" t="str">
        <f t="shared" si="15"/>
        <v xml:space="preserve"> </v>
      </c>
      <c r="AH42" s="38" t="str">
        <f t="shared" si="16"/>
        <v xml:space="preserve"> </v>
      </c>
      <c r="AI42" s="1" t="str">
        <f t="shared" si="27"/>
        <v xml:space="preserve"> 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1565</v>
      </c>
      <c r="AP42" t="s">
        <v>3035</v>
      </c>
      <c r="AQ42" s="22" t="e">
        <v>#VALUE!</v>
      </c>
      <c r="AR42" s="21" t="e">
        <v>#VALUE!</v>
      </c>
      <c r="AS42" t="s">
        <v>124</v>
      </c>
      <c r="AT42" t="e">
        <v>#VALUE!</v>
      </c>
      <c r="AU42" t="e">
        <v>#VALUE!</v>
      </c>
      <c r="AV42" t="s">
        <v>3646</v>
      </c>
    </row>
    <row r="43" spans="1:48" x14ac:dyDescent="0.25">
      <c r="A43" s="14">
        <v>4.6000000000000027E-10</v>
      </c>
      <c r="B43" t="s">
        <v>1566</v>
      </c>
      <c r="C43" s="4">
        <v>5</v>
      </c>
      <c r="D43" s="4">
        <v>0</v>
      </c>
      <c r="E43" s="4">
        <v>6</v>
      </c>
      <c r="F43" s="4">
        <v>11</v>
      </c>
      <c r="G43" s="4">
        <v>6050</v>
      </c>
      <c r="H43" s="4">
        <v>5138</v>
      </c>
      <c r="I43" s="34">
        <v>1776.4986338111348</v>
      </c>
      <c r="J43" s="35">
        <v>21.497907949790793</v>
      </c>
      <c r="K43" s="35">
        <v>16.106583072100314</v>
      </c>
      <c r="L43" s="35">
        <v>6.9424052728408983</v>
      </c>
      <c r="M43" s="35">
        <v>6.2369785877676529</v>
      </c>
      <c r="N43" s="4">
        <v>3.19</v>
      </c>
      <c r="O43" s="4">
        <v>40.219780219780219</v>
      </c>
      <c r="P43" s="35">
        <v>4.9708057609964973</v>
      </c>
      <c r="Q43" s="36" t="str">
        <f t="shared" si="4"/>
        <v xml:space="preserve"> </v>
      </c>
      <c r="R43" s="36" t="str">
        <f t="shared" si="5"/>
        <v xml:space="preserve"> </v>
      </c>
      <c r="S43" s="37">
        <f t="shared" si="6"/>
        <v>0.17750097360130021</v>
      </c>
      <c r="T43" s="37" t="str">
        <f t="shared" si="7"/>
        <v/>
      </c>
      <c r="U43" s="37" t="str">
        <f t="shared" si="8"/>
        <v/>
      </c>
      <c r="V43" s="37" t="str">
        <f t="shared" si="9"/>
        <v/>
      </c>
      <c r="W43" s="37" t="str">
        <f t="shared" si="10"/>
        <v/>
      </c>
      <c r="X43" s="37">
        <f t="shared" si="11"/>
        <v>-0.42635094116411754</v>
      </c>
      <c r="Y43" s="1" t="str">
        <f t="shared" si="20"/>
        <v xml:space="preserve"> </v>
      </c>
      <c r="Z43" s="1" t="str">
        <f t="shared" si="12"/>
        <v xml:space="preserve"> </v>
      </c>
      <c r="AA43" s="1" t="str">
        <f t="shared" si="21"/>
        <v xml:space="preserve"> </v>
      </c>
      <c r="AB43" s="1">
        <f t="shared" si="13"/>
        <v>37</v>
      </c>
      <c r="AC43" s="1">
        <f t="shared" si="1"/>
        <v>41</v>
      </c>
      <c r="AD43" s="1" t="str">
        <f t="shared" si="14"/>
        <v xml:space="preserve"> </v>
      </c>
      <c r="AE43" s="1" t="str">
        <f t="shared" si="25"/>
        <v xml:space="preserve"> </v>
      </c>
      <c r="AF43" s="1" t="str">
        <f t="shared" si="25"/>
        <v xml:space="preserve"> </v>
      </c>
      <c r="AG43" s="38">
        <f t="shared" si="15"/>
        <v>4.9708057614564973</v>
      </c>
      <c r="AH43" s="38" t="str">
        <f t="shared" si="16"/>
        <v xml:space="preserve"> </v>
      </c>
      <c r="AI43" s="1">
        <f t="shared" si="27"/>
        <v>42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1566</v>
      </c>
      <c r="AP43" t="s">
        <v>2165</v>
      </c>
      <c r="AQ43" s="22">
        <v>-27.552018124939771</v>
      </c>
      <c r="AR43" s="21">
        <v>42.63509411641175</v>
      </c>
      <c r="AS43">
        <v>17.75009731413002</v>
      </c>
      <c r="AT43">
        <v>27.552018124939771</v>
      </c>
      <c r="AU43">
        <v>-42.63509411641175</v>
      </c>
      <c r="AV43" t="s">
        <v>3647</v>
      </c>
    </row>
    <row r="44" spans="1:48" x14ac:dyDescent="0.25">
      <c r="A44" s="14">
        <v>4.7000000000000024E-10</v>
      </c>
      <c r="B44" t="s">
        <v>1567</v>
      </c>
      <c r="C44" s="4">
        <v>1</v>
      </c>
      <c r="D44" s="4">
        <v>0</v>
      </c>
      <c r="E44" s="4">
        <v>0</v>
      </c>
      <c r="F44" s="4">
        <v>1</v>
      </c>
      <c r="G44" s="4">
        <v>6200</v>
      </c>
      <c r="H44" s="4">
        <v>5225</v>
      </c>
      <c r="I44" s="34">
        <v>677.19391287807264</v>
      </c>
      <c r="J44" s="35">
        <v>10.908141962421713</v>
      </c>
      <c r="K44" s="35">
        <v>10.048076923076923</v>
      </c>
      <c r="L44" s="35" t="s">
        <v>2161</v>
      </c>
      <c r="M44" s="35" t="s">
        <v>2161</v>
      </c>
      <c r="N44" s="4">
        <v>4.79</v>
      </c>
      <c r="O44" s="4">
        <v>438.8076490438695</v>
      </c>
      <c r="P44" s="35">
        <v>7.6937799043062212</v>
      </c>
      <c r="Q44" s="36">
        <f t="shared" si="4"/>
        <v>100.00000000047</v>
      </c>
      <c r="R44" s="36" t="str">
        <f t="shared" si="5"/>
        <v xml:space="preserve"> </v>
      </c>
      <c r="S44" s="37">
        <f t="shared" si="6"/>
        <v>0.18660287128339711</v>
      </c>
      <c r="T44" s="37" t="str">
        <f t="shared" si="7"/>
        <v/>
      </c>
      <c r="U44" s="37" t="str">
        <f t="shared" si="8"/>
        <v/>
      </c>
      <c r="V44" s="37">
        <f t="shared" si="9"/>
        <v>-0.35279492099891963</v>
      </c>
      <c r="W44" s="37" t="str">
        <f t="shared" si="10"/>
        <v xml:space="preserve"> </v>
      </c>
      <c r="X44" s="37" t="str">
        <f t="shared" si="11"/>
        <v xml:space="preserve"> </v>
      </c>
      <c r="Y44" s="1" t="str">
        <f t="shared" si="20"/>
        <v xml:space="preserve"> </v>
      </c>
      <c r="Z44" s="1">
        <f t="shared" si="12"/>
        <v>46</v>
      </c>
      <c r="AA44" s="1" t="str">
        <f t="shared" si="21"/>
        <v xml:space="preserve"> </v>
      </c>
      <c r="AB44" s="1" t="str">
        <f t="shared" si="13"/>
        <v xml:space="preserve"> </v>
      </c>
      <c r="AC44" s="1">
        <f t="shared" si="1"/>
        <v>38</v>
      </c>
      <c r="AD44" s="1" t="str">
        <f t="shared" si="14"/>
        <v xml:space="preserve"> </v>
      </c>
      <c r="AE44" s="1">
        <f t="shared" si="25"/>
        <v>15</v>
      </c>
      <c r="AF44" s="1" t="str">
        <f t="shared" si="25"/>
        <v xml:space="preserve"> </v>
      </c>
      <c r="AG44" s="38">
        <f t="shared" si="15"/>
        <v>7.6937799047762212</v>
      </c>
      <c r="AH44" s="38" t="str">
        <f t="shared" si="16"/>
        <v xml:space="preserve"> </v>
      </c>
      <c r="AI44" s="1">
        <f t="shared" si="27"/>
        <v>22</v>
      </c>
      <c r="AJ44" s="1" t="str">
        <f t="shared" si="2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6"/>
        <v xml:space="preserve"> </v>
      </c>
      <c r="AN44" s="1" t="str">
        <f t="shared" si="26"/>
        <v xml:space="preserve"> </v>
      </c>
      <c r="AO44" t="s">
        <v>1567</v>
      </c>
      <c r="AP44" t="s">
        <v>2547</v>
      </c>
      <c r="AQ44" s="22">
        <v>35.279492099891961</v>
      </c>
      <c r="AR44" s="21" t="e">
        <v>#VALUE!</v>
      </c>
      <c r="AS44">
        <v>18.66028708133971</v>
      </c>
      <c r="AT44">
        <v>-35.279492099891961</v>
      </c>
      <c r="AU44" t="e">
        <v>#VALUE!</v>
      </c>
      <c r="AV44" t="s">
        <v>3648</v>
      </c>
    </row>
    <row r="45" spans="1:48" x14ac:dyDescent="0.25">
      <c r="A45" s="14">
        <v>4.800000000000002E-10</v>
      </c>
      <c r="B45" t="s">
        <v>1568</v>
      </c>
      <c r="C45" s="4">
        <v>5</v>
      </c>
      <c r="D45" s="4">
        <v>0</v>
      </c>
      <c r="E45" s="4">
        <v>2</v>
      </c>
      <c r="F45" s="4">
        <v>7</v>
      </c>
      <c r="G45" s="4">
        <v>10554.404296875</v>
      </c>
      <c r="H45" s="4">
        <v>9898</v>
      </c>
      <c r="I45" s="34">
        <v>4223.6551520518187</v>
      </c>
      <c r="J45" s="35">
        <v>13.829095930671091</v>
      </c>
      <c r="K45" s="35">
        <v>12.491584257948865</v>
      </c>
      <c r="L45" s="35">
        <v>16.796588326848251</v>
      </c>
      <c r="M45" s="35">
        <v>14.814418668496911</v>
      </c>
      <c r="N45" s="4">
        <v>0.42</v>
      </c>
      <c r="O45" s="4">
        <v>9.3749999999999929</v>
      </c>
      <c r="P45" s="35">
        <v>6.5941025102174518</v>
      </c>
      <c r="Q45" s="36" t="str">
        <f t="shared" si="4"/>
        <v xml:space="preserve"> </v>
      </c>
      <c r="R45" s="36" t="str">
        <f t="shared" si="5"/>
        <v xml:space="preserve"> </v>
      </c>
      <c r="S45" s="37" t="str">
        <f t="shared" si="6"/>
        <v/>
      </c>
      <c r="T45" s="37" t="str">
        <f t="shared" si="7"/>
        <v/>
      </c>
      <c r="U45" s="37" t="str">
        <f t="shared" si="8"/>
        <v/>
      </c>
      <c r="V45" s="37">
        <f t="shared" si="9"/>
        <v>-0.17948802324383595</v>
      </c>
      <c r="W45" s="37" t="str">
        <f t="shared" si="10"/>
        <v/>
      </c>
      <c r="X45" s="37" t="str">
        <f t="shared" si="11"/>
        <v/>
      </c>
      <c r="Y45" s="1" t="str">
        <f t="shared" si="20"/>
        <v xml:space="preserve"> </v>
      </c>
      <c r="Z45" s="1">
        <f t="shared" si="12"/>
        <v>70</v>
      </c>
      <c r="AA45" s="1" t="str">
        <f t="shared" si="21"/>
        <v xml:space="preserve"> </v>
      </c>
      <c r="AB45" s="1" t="str">
        <f t="shared" si="13"/>
        <v xml:space="preserve"> </v>
      </c>
      <c r="AC45" s="1" t="str">
        <f t="shared" si="1"/>
        <v xml:space="preserve"> </v>
      </c>
      <c r="AD45" s="1" t="str">
        <f t="shared" si="14"/>
        <v xml:space="preserve"> </v>
      </c>
      <c r="AE45" s="1" t="str">
        <f t="shared" si="25"/>
        <v xml:space="preserve"> </v>
      </c>
      <c r="AF45" s="1" t="str">
        <f t="shared" si="25"/>
        <v xml:space="preserve"> </v>
      </c>
      <c r="AG45" s="38">
        <f t="shared" si="15"/>
        <v>6.5941025106974518</v>
      </c>
      <c r="AH45" s="38" t="str">
        <f t="shared" si="16"/>
        <v xml:space="preserve"> </v>
      </c>
      <c r="AI45" s="1">
        <f t="shared" si="27"/>
        <v>28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1568</v>
      </c>
      <c r="AP45" t="s">
        <v>3624</v>
      </c>
      <c r="AQ45" s="22">
        <v>17.948802324383596</v>
      </c>
      <c r="AR45" s="21">
        <v>-38.789752350591236</v>
      </c>
      <c r="AS45">
        <v>6.6316861676601224</v>
      </c>
      <c r="AT45">
        <v>-17.948802324383596</v>
      </c>
      <c r="AU45">
        <v>38.789752350591236</v>
      </c>
      <c r="AV45" t="s">
        <v>3649</v>
      </c>
    </row>
    <row r="46" spans="1:48" x14ac:dyDescent="0.25">
      <c r="A46" s="14">
        <v>4.9000000000000017E-10</v>
      </c>
      <c r="B46" t="s">
        <v>1569</v>
      </c>
      <c r="C46" s="4">
        <v>0</v>
      </c>
      <c r="D46" s="4">
        <v>0</v>
      </c>
      <c r="E46" s="4">
        <v>0</v>
      </c>
      <c r="F46" s="4">
        <v>0</v>
      </c>
      <c r="G46" s="4" t="s">
        <v>2162</v>
      </c>
      <c r="H46" s="4">
        <v>865</v>
      </c>
      <c r="I46" s="34">
        <v>636.51790560684412</v>
      </c>
      <c r="J46" s="35" t="s">
        <v>2161</v>
      </c>
      <c r="K46" s="35" t="s">
        <v>2161</v>
      </c>
      <c r="L46" s="35" t="s">
        <v>2161</v>
      </c>
      <c r="M46" s="35" t="s">
        <v>2161</v>
      </c>
      <c r="N46" s="4" t="s">
        <v>119</v>
      </c>
      <c r="O46" s="4" t="s">
        <v>119</v>
      </c>
      <c r="P46" s="35" t="s">
        <v>124</v>
      </c>
      <c r="Q46" s="36" t="str">
        <f t="shared" si="4"/>
        <v xml:space="preserve"> </v>
      </c>
      <c r="R46" s="36" t="str">
        <f t="shared" si="5"/>
        <v xml:space="preserve"> </v>
      </c>
      <c r="S46" s="37" t="str">
        <f t="shared" si="6"/>
        <v xml:space="preserve"> </v>
      </c>
      <c r="T46" s="37" t="str">
        <f t="shared" si="7"/>
        <v xml:space="preserve"> </v>
      </c>
      <c r="U46" s="37" t="str">
        <f t="shared" si="8"/>
        <v xml:space="preserve"> </v>
      </c>
      <c r="V46" s="37" t="str">
        <f t="shared" si="9"/>
        <v xml:space="preserve"> </v>
      </c>
      <c r="W46" s="37" t="str">
        <f t="shared" si="10"/>
        <v xml:space="preserve"> </v>
      </c>
      <c r="X46" s="37" t="str">
        <f t="shared" si="11"/>
        <v xml:space="preserve"> </v>
      </c>
      <c r="Y46" s="1" t="str">
        <f t="shared" si="20"/>
        <v xml:space="preserve"> </v>
      </c>
      <c r="Z46" s="1" t="str">
        <f t="shared" si="12"/>
        <v xml:space="preserve"> </v>
      </c>
      <c r="AA46" s="1" t="str">
        <f t="shared" si="21"/>
        <v xml:space="preserve"> </v>
      </c>
      <c r="AB46" s="1" t="str">
        <f t="shared" si="13"/>
        <v xml:space="preserve"> </v>
      </c>
      <c r="AC46" s="1" t="str">
        <f t="shared" si="1"/>
        <v xml:space="preserve"> </v>
      </c>
      <c r="AD46" s="1" t="str">
        <f t="shared" si="14"/>
        <v xml:space="preserve"> </v>
      </c>
      <c r="AE46" s="1" t="str">
        <f t="shared" si="25"/>
        <v xml:space="preserve"> </v>
      </c>
      <c r="AF46" s="1" t="str">
        <f t="shared" si="25"/>
        <v xml:space="preserve"> </v>
      </c>
      <c r="AG46" s="38" t="str">
        <f t="shared" si="15"/>
        <v xml:space="preserve"> </v>
      </c>
      <c r="AH46" s="38" t="str">
        <f t="shared" si="16"/>
        <v xml:space="preserve"> </v>
      </c>
      <c r="AI46" s="1" t="str">
        <f t="shared" si="27"/>
        <v xml:space="preserve"> 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1569</v>
      </c>
      <c r="AP46" t="s">
        <v>2671</v>
      </c>
      <c r="AQ46" s="22" t="e">
        <v>#VALUE!</v>
      </c>
      <c r="AR46" s="21" t="e">
        <v>#VALUE!</v>
      </c>
      <c r="AS46" t="s">
        <v>124</v>
      </c>
      <c r="AT46" t="e">
        <v>#VALUE!</v>
      </c>
      <c r="AU46" t="e">
        <v>#VALUE!</v>
      </c>
      <c r="AV46" t="s">
        <v>3650</v>
      </c>
    </row>
    <row r="47" spans="1:48" x14ac:dyDescent="0.25">
      <c r="A47" s="14">
        <v>5.0000000000000013E-10</v>
      </c>
      <c r="B47" t="s">
        <v>1570</v>
      </c>
      <c r="C47" s="4">
        <v>1</v>
      </c>
      <c r="D47" s="4">
        <v>0</v>
      </c>
      <c r="E47" s="4">
        <v>0</v>
      </c>
      <c r="F47" s="4">
        <v>1</v>
      </c>
      <c r="G47" s="4">
        <v>38700</v>
      </c>
      <c r="H47" s="4">
        <v>28000</v>
      </c>
      <c r="I47" s="34">
        <v>3844.2473840175066</v>
      </c>
      <c r="J47" s="35">
        <v>8.1339648646237173</v>
      </c>
      <c r="K47" s="35">
        <v>8.513805952241059</v>
      </c>
      <c r="L47" s="35" t="s">
        <v>2161</v>
      </c>
      <c r="M47" s="35" t="s">
        <v>2161</v>
      </c>
      <c r="N47" s="4">
        <v>1.93</v>
      </c>
      <c r="O47" s="4">
        <v>-61.00222267124672</v>
      </c>
      <c r="P47" s="35">
        <v>1.1563783161847394</v>
      </c>
      <c r="Q47" s="36">
        <f t="shared" si="4"/>
        <v>100.00000000049999</v>
      </c>
      <c r="R47" s="36" t="str">
        <f t="shared" si="5"/>
        <v xml:space="preserve"> </v>
      </c>
      <c r="S47" s="37">
        <f t="shared" si="6"/>
        <v>0.3821428576428571</v>
      </c>
      <c r="T47" s="37" t="str">
        <f t="shared" si="7"/>
        <v/>
      </c>
      <c r="U47" s="37" t="str">
        <f t="shared" si="8"/>
        <v/>
      </c>
      <c r="V47" s="37">
        <f t="shared" si="9"/>
        <v>-0.51739321041692143</v>
      </c>
      <c r="W47" s="37" t="str">
        <f t="shared" si="10"/>
        <v xml:space="preserve"> </v>
      </c>
      <c r="X47" s="37" t="str">
        <f t="shared" si="11"/>
        <v xml:space="preserve"> </v>
      </c>
      <c r="Y47" s="1" t="str">
        <f t="shared" si="20"/>
        <v xml:space="preserve"> </v>
      </c>
      <c r="Z47" s="1">
        <f t="shared" si="12"/>
        <v>24</v>
      </c>
      <c r="AA47" s="1" t="str">
        <f t="shared" si="21"/>
        <v xml:space="preserve"> </v>
      </c>
      <c r="AB47" s="1" t="str">
        <f t="shared" si="13"/>
        <v xml:space="preserve"> </v>
      </c>
      <c r="AC47" s="1">
        <f t="shared" si="1"/>
        <v>11</v>
      </c>
      <c r="AD47" s="1" t="str">
        <f t="shared" si="14"/>
        <v xml:space="preserve"> </v>
      </c>
      <c r="AE47" s="1">
        <f t="shared" si="25"/>
        <v>14</v>
      </c>
      <c r="AF47" s="1" t="str">
        <f t="shared" si="25"/>
        <v xml:space="preserve"> </v>
      </c>
      <c r="AG47" s="38" t="str">
        <f t="shared" si="15"/>
        <v xml:space="preserve"> </v>
      </c>
      <c r="AH47" s="38" t="str">
        <f t="shared" si="16"/>
        <v xml:space="preserve"> </v>
      </c>
      <c r="AI47" s="1" t="str">
        <f t="shared" si="27"/>
        <v xml:space="preserve"> </v>
      </c>
      <c r="AJ47" s="1" t="str">
        <f t="shared" si="27"/>
        <v xml:space="preserve"> </v>
      </c>
      <c r="AK47" s="25" t="str">
        <f t="shared" si="18"/>
        <v xml:space="preserve"> </v>
      </c>
      <c r="AL47" s="25">
        <f t="shared" si="19"/>
        <v>-61.002222670746718</v>
      </c>
      <c r="AM47" s="1" t="str">
        <f t="shared" si="26"/>
        <v xml:space="preserve"> </v>
      </c>
      <c r="AN47" s="1">
        <f t="shared" si="26"/>
        <v>1</v>
      </c>
      <c r="AO47" t="s">
        <v>1570</v>
      </c>
      <c r="AP47" t="s">
        <v>3035</v>
      </c>
      <c r="AQ47" s="22">
        <v>51.739321041692143</v>
      </c>
      <c r="AR47" s="21" t="e">
        <v>#VALUE!</v>
      </c>
      <c r="AS47">
        <v>38.214285714285708</v>
      </c>
      <c r="AT47">
        <v>-51.739321041692143</v>
      </c>
      <c r="AU47" t="e">
        <v>#VALUE!</v>
      </c>
      <c r="AV47" t="s">
        <v>3651</v>
      </c>
    </row>
    <row r="48" spans="1:48" x14ac:dyDescent="0.25">
      <c r="A48" s="14">
        <v>5.100000000000001E-10</v>
      </c>
      <c r="B48" t="s">
        <v>1571</v>
      </c>
      <c r="C48" s="4">
        <v>8</v>
      </c>
      <c r="D48" s="4">
        <v>2</v>
      </c>
      <c r="E48" s="4">
        <v>1</v>
      </c>
      <c r="F48" s="4">
        <v>11</v>
      </c>
      <c r="G48" s="4">
        <v>17550</v>
      </c>
      <c r="H48" s="4">
        <v>15250</v>
      </c>
      <c r="I48" s="34">
        <v>6318.7815669508682</v>
      </c>
      <c r="J48" s="35">
        <v>18.115942028985504</v>
      </c>
      <c r="K48" s="35">
        <v>16.268401962876037</v>
      </c>
      <c r="L48" s="35">
        <v>7.625783891202544</v>
      </c>
      <c r="M48" s="35">
        <v>7.1786458880655895</v>
      </c>
      <c r="N48" s="4">
        <v>8.418000000000001</v>
      </c>
      <c r="O48" s="4">
        <v>11.393410083366422</v>
      </c>
      <c r="P48" s="35">
        <v>3.0996721311475413</v>
      </c>
      <c r="Q48" s="36" t="str">
        <f t="shared" si="4"/>
        <v xml:space="preserve"> </v>
      </c>
      <c r="R48" s="36" t="str">
        <f t="shared" si="5"/>
        <v xml:space="preserve"> </v>
      </c>
      <c r="S48" s="37">
        <f t="shared" si="6"/>
        <v>0.15081967264114743</v>
      </c>
      <c r="T48" s="37" t="str">
        <f t="shared" si="7"/>
        <v/>
      </c>
      <c r="U48" s="37" t="str">
        <f t="shared" si="8"/>
        <v/>
      </c>
      <c r="V48" s="37" t="str">
        <f t="shared" si="9"/>
        <v/>
      </c>
      <c r="W48" s="37" t="str">
        <f t="shared" si="10"/>
        <v/>
      </c>
      <c r="X48" s="37">
        <f t="shared" si="11"/>
        <v>-0.36988355185953059</v>
      </c>
      <c r="Y48" s="1" t="str">
        <f t="shared" si="20"/>
        <v xml:space="preserve"> </v>
      </c>
      <c r="Z48" s="1" t="str">
        <f t="shared" si="12"/>
        <v xml:space="preserve"> </v>
      </c>
      <c r="AA48" s="1" t="str">
        <f t="shared" si="21"/>
        <v xml:space="preserve"> </v>
      </c>
      <c r="AB48" s="1">
        <f t="shared" si="13"/>
        <v>42</v>
      </c>
      <c r="AC48" s="1">
        <f t="shared" si="1"/>
        <v>51</v>
      </c>
      <c r="AD48" s="1" t="str">
        <f t="shared" si="14"/>
        <v xml:space="preserve"> </v>
      </c>
      <c r="AE48" s="1" t="str">
        <f t="shared" si="25"/>
        <v xml:space="preserve"> </v>
      </c>
      <c r="AF48" s="1" t="str">
        <f t="shared" si="25"/>
        <v xml:space="preserve"> </v>
      </c>
      <c r="AG48" s="38">
        <f t="shared" si="15"/>
        <v>3.0996721316575413</v>
      </c>
      <c r="AH48" s="38" t="str">
        <f t="shared" si="16"/>
        <v xml:space="preserve"> </v>
      </c>
      <c r="AI48" s="1">
        <f t="shared" si="27"/>
        <v>64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1571</v>
      </c>
      <c r="AP48" t="s">
        <v>2165</v>
      </c>
      <c r="AQ48" s="22">
        <v>-7.4860387079666468</v>
      </c>
      <c r="AR48" s="21">
        <v>36.988355185953061</v>
      </c>
      <c r="AS48">
        <v>15.081967213114744</v>
      </c>
      <c r="AT48">
        <v>7.4860387079666468</v>
      </c>
      <c r="AU48">
        <v>-36.988355185953061</v>
      </c>
      <c r="AV48" t="s">
        <v>3652</v>
      </c>
    </row>
    <row r="49" spans="1:48" x14ac:dyDescent="0.25">
      <c r="A49" s="14">
        <v>5.2000000000000007E-10</v>
      </c>
      <c r="B49" t="s">
        <v>1572</v>
      </c>
      <c r="C49" s="4">
        <v>3</v>
      </c>
      <c r="D49" s="4">
        <v>6</v>
      </c>
      <c r="E49" s="4">
        <v>2</v>
      </c>
      <c r="F49" s="4">
        <v>11</v>
      </c>
      <c r="G49" s="4">
        <v>20500</v>
      </c>
      <c r="H49" s="4">
        <v>20783</v>
      </c>
      <c r="I49" s="34">
        <v>2764.2358269206861</v>
      </c>
      <c r="J49" s="35">
        <v>14.482926829268294</v>
      </c>
      <c r="K49" s="35">
        <v>12.926358999875609</v>
      </c>
      <c r="L49" s="35">
        <v>10.181127393947317</v>
      </c>
      <c r="M49" s="35">
        <v>9.2330212211025486</v>
      </c>
      <c r="N49" s="4">
        <v>14.35</v>
      </c>
      <c r="O49" s="4">
        <v>52.610868871636697</v>
      </c>
      <c r="P49" s="35">
        <v>3.792522734927585</v>
      </c>
      <c r="Q49" s="36" t="str">
        <f t="shared" si="4"/>
        <v/>
      </c>
      <c r="R49" s="36">
        <f t="shared" si="5"/>
        <v>54.545454545974543</v>
      </c>
      <c r="S49" s="37" t="str">
        <f t="shared" si="6"/>
        <v/>
      </c>
      <c r="T49" s="37" t="str">
        <f t="shared" si="7"/>
        <v/>
      </c>
      <c r="U49" s="37" t="str">
        <f t="shared" si="8"/>
        <v/>
      </c>
      <c r="V49" s="37">
        <f t="shared" si="9"/>
        <v>-0.14069473655598974</v>
      </c>
      <c r="W49" s="37" t="str">
        <f t="shared" si="10"/>
        <v/>
      </c>
      <c r="X49" s="37">
        <f t="shared" si="11"/>
        <v>-0.15873621347430289</v>
      </c>
      <c r="Y49" s="1" t="str">
        <f t="shared" si="20"/>
        <v xml:space="preserve"> </v>
      </c>
      <c r="Z49" s="1">
        <f t="shared" si="12"/>
        <v>76</v>
      </c>
      <c r="AA49" s="1" t="str">
        <f t="shared" si="21"/>
        <v xml:space="preserve"> </v>
      </c>
      <c r="AB49" s="1">
        <f t="shared" si="13"/>
        <v>54</v>
      </c>
      <c r="AC49" s="1" t="str">
        <f t="shared" si="1"/>
        <v xml:space="preserve"> </v>
      </c>
      <c r="AD49" s="1" t="str">
        <f t="shared" si="14"/>
        <v xml:space="preserve"> </v>
      </c>
      <c r="AE49" s="1" t="str">
        <f t="shared" si="25"/>
        <v xml:space="preserve"> </v>
      </c>
      <c r="AF49" s="1">
        <f t="shared" si="25"/>
        <v>7</v>
      </c>
      <c r="AG49" s="38">
        <f t="shared" si="15"/>
        <v>3.792522735447585</v>
      </c>
      <c r="AH49" s="38" t="str">
        <f t="shared" si="16"/>
        <v xml:space="preserve"> </v>
      </c>
      <c r="AI49" s="1">
        <f t="shared" si="27"/>
        <v>54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1572</v>
      </c>
      <c r="AP49" t="s">
        <v>2252</v>
      </c>
      <c r="AQ49" s="22">
        <v>14.069473655598975</v>
      </c>
      <c r="AR49" s="21">
        <v>15.873621347430289</v>
      </c>
      <c r="AS49">
        <v>-1.3616898426598634</v>
      </c>
      <c r="AT49">
        <v>-14.069473655598975</v>
      </c>
      <c r="AU49">
        <v>-15.873621347430289</v>
      </c>
      <c r="AV49" t="s">
        <v>3653</v>
      </c>
    </row>
    <row r="50" spans="1:48" x14ac:dyDescent="0.25">
      <c r="A50" s="14">
        <v>5.3000000000000003E-10</v>
      </c>
      <c r="B50" t="s">
        <v>1573</v>
      </c>
      <c r="C50" s="4">
        <v>4</v>
      </c>
      <c r="D50" s="4">
        <v>2</v>
      </c>
      <c r="E50" s="4">
        <v>4</v>
      </c>
      <c r="F50" s="4">
        <v>10</v>
      </c>
      <c r="G50" s="4">
        <v>23600</v>
      </c>
      <c r="H50" s="4">
        <v>21250</v>
      </c>
      <c r="I50" s="34">
        <v>4011.1427562495251</v>
      </c>
      <c r="J50" s="35">
        <v>21.761392729134663</v>
      </c>
      <c r="K50" s="35">
        <v>17.180046891422105</v>
      </c>
      <c r="L50" s="35">
        <v>11.093766982683066</v>
      </c>
      <c r="M50" s="35">
        <v>9.0980348294107447</v>
      </c>
      <c r="N50" s="4">
        <v>12.369</v>
      </c>
      <c r="O50" s="4">
        <v>17.64314247669774</v>
      </c>
      <c r="P50" s="35">
        <v>2.8663529411764705</v>
      </c>
      <c r="Q50" s="36" t="str">
        <f t="shared" si="4"/>
        <v xml:space="preserve"> </v>
      </c>
      <c r="R50" s="36" t="str">
        <f t="shared" si="5"/>
        <v xml:space="preserve"> </v>
      </c>
      <c r="S50" s="37" t="str">
        <f t="shared" si="6"/>
        <v/>
      </c>
      <c r="T50" s="37" t="str">
        <f t="shared" si="7"/>
        <v/>
      </c>
      <c r="U50" s="37" t="str">
        <f t="shared" si="8"/>
        <v/>
      </c>
      <c r="V50" s="37" t="str">
        <f t="shared" si="9"/>
        <v/>
      </c>
      <c r="W50" s="37" t="str">
        <f t="shared" si="10"/>
        <v/>
      </c>
      <c r="X50" s="37" t="str">
        <f t="shared" si="11"/>
        <v/>
      </c>
      <c r="Y50" s="1" t="str">
        <f t="shared" si="20"/>
        <v xml:space="preserve"> </v>
      </c>
      <c r="Z50" s="1" t="str">
        <f t="shared" si="12"/>
        <v xml:space="preserve"> </v>
      </c>
      <c r="AA50" s="1" t="str">
        <f t="shared" si="21"/>
        <v xml:space="preserve"> </v>
      </c>
      <c r="AB50" s="1" t="str">
        <f t="shared" si="13"/>
        <v xml:space="preserve"> </v>
      </c>
      <c r="AC50" s="1" t="str">
        <f t="shared" si="1"/>
        <v xml:space="preserve"> </v>
      </c>
      <c r="AD50" s="1" t="str">
        <f t="shared" si="14"/>
        <v xml:space="preserve"> </v>
      </c>
      <c r="AE50" s="1" t="str">
        <f t="shared" si="25"/>
        <v xml:space="preserve"> </v>
      </c>
      <c r="AF50" s="1" t="str">
        <f t="shared" si="25"/>
        <v xml:space="preserve"> </v>
      </c>
      <c r="AG50" s="38" t="str">
        <f t="shared" si="15"/>
        <v xml:space="preserve"> </v>
      </c>
      <c r="AH50" s="38" t="str">
        <f t="shared" si="16"/>
        <v xml:space="preserve"> </v>
      </c>
      <c r="AI50" s="1" t="str">
        <f t="shared" si="27"/>
        <v xml:space="preserve"> 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1573</v>
      </c>
      <c r="AP50" t="s">
        <v>2263</v>
      </c>
      <c r="AQ50" s="22">
        <v>-29.115333747511407</v>
      </c>
      <c r="AR50" s="21">
        <v>8.3325052564016016</v>
      </c>
      <c r="AS50">
        <v>11.058823529411764</v>
      </c>
      <c r="AT50">
        <v>29.115333747511407</v>
      </c>
      <c r="AU50">
        <v>-8.3325052564016016</v>
      </c>
      <c r="AV50" t="s">
        <v>3654</v>
      </c>
    </row>
    <row r="51" spans="1:48" x14ac:dyDescent="0.25">
      <c r="A51" s="14">
        <v>5.4E-10</v>
      </c>
      <c r="B51" t="s">
        <v>1574</v>
      </c>
      <c r="C51" s="4">
        <v>5</v>
      </c>
      <c r="D51" s="4">
        <v>2</v>
      </c>
      <c r="E51" s="4">
        <v>1</v>
      </c>
      <c r="F51" s="4">
        <v>8</v>
      </c>
      <c r="G51" s="4">
        <v>28800</v>
      </c>
      <c r="H51" s="4">
        <v>21310</v>
      </c>
      <c r="I51" s="34">
        <v>7611.927046094811</v>
      </c>
      <c r="J51" s="35">
        <v>7.6599568655643422</v>
      </c>
      <c r="K51" s="35">
        <v>5.1739626581202804</v>
      </c>
      <c r="L51" s="35">
        <v>5.9157993798960913</v>
      </c>
      <c r="M51" s="35">
        <v>4.4559976746758645</v>
      </c>
      <c r="N51" s="4">
        <v>27.82</v>
      </c>
      <c r="O51" s="4">
        <v>311.35590714180103</v>
      </c>
      <c r="P51" s="35">
        <v>3.1248240262787426</v>
      </c>
      <c r="Q51" s="36" t="str">
        <f t="shared" si="4"/>
        <v xml:space="preserve"> </v>
      </c>
      <c r="R51" s="36" t="str">
        <f t="shared" si="5"/>
        <v xml:space="preserve"> </v>
      </c>
      <c r="S51" s="37">
        <f t="shared" si="6"/>
        <v>0.35147817979856394</v>
      </c>
      <c r="T51" s="37" t="str">
        <f t="shared" si="7"/>
        <v/>
      </c>
      <c r="U51" s="37" t="str">
        <f t="shared" si="8"/>
        <v/>
      </c>
      <c r="V51" s="37">
        <f t="shared" si="9"/>
        <v>-0.54551719207532101</v>
      </c>
      <c r="W51" s="37" t="str">
        <f t="shared" si="10"/>
        <v/>
      </c>
      <c r="X51" s="37">
        <f t="shared" si="11"/>
        <v>-0.51117910678375023</v>
      </c>
      <c r="Y51" s="1" t="str">
        <f t="shared" si="20"/>
        <v xml:space="preserve"> </v>
      </c>
      <c r="Z51" s="1">
        <f t="shared" si="12"/>
        <v>21</v>
      </c>
      <c r="AA51" s="1" t="str">
        <f t="shared" si="21"/>
        <v xml:space="preserve"> </v>
      </c>
      <c r="AB51" s="1">
        <f t="shared" si="13"/>
        <v>29</v>
      </c>
      <c r="AC51" s="1">
        <f t="shared" si="1"/>
        <v>12</v>
      </c>
      <c r="AD51" s="1" t="str">
        <f t="shared" si="14"/>
        <v xml:space="preserve"> </v>
      </c>
      <c r="AE51" s="1" t="str">
        <f t="shared" si="25"/>
        <v xml:space="preserve"> </v>
      </c>
      <c r="AF51" s="1" t="str">
        <f t="shared" si="25"/>
        <v xml:space="preserve"> </v>
      </c>
      <c r="AG51" s="38">
        <f t="shared" si="15"/>
        <v>3.1248240268187426</v>
      </c>
      <c r="AH51" s="38" t="str">
        <f t="shared" si="16"/>
        <v xml:space="preserve"> </v>
      </c>
      <c r="AI51" s="1">
        <f t="shared" si="27"/>
        <v>63</v>
      </c>
      <c r="AJ51" s="1" t="str">
        <f t="shared" si="2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6"/>
        <v xml:space="preserve"> </v>
      </c>
      <c r="AN51" s="1" t="str">
        <f t="shared" si="26"/>
        <v xml:space="preserve"> </v>
      </c>
      <c r="AO51" t="s">
        <v>1574</v>
      </c>
      <c r="AP51" t="s">
        <v>2258</v>
      </c>
      <c r="AQ51" s="22">
        <v>54.551719207532102</v>
      </c>
      <c r="AR51" s="21">
        <v>51.117910678375026</v>
      </c>
      <c r="AS51">
        <v>35.147817925856394</v>
      </c>
      <c r="AT51">
        <v>-54.551719207532102</v>
      </c>
      <c r="AU51">
        <v>-51.117910678375026</v>
      </c>
      <c r="AV51" t="s">
        <v>3655</v>
      </c>
    </row>
    <row r="52" spans="1:48" x14ac:dyDescent="0.25">
      <c r="A52" s="14">
        <v>5.4999999999999996E-10</v>
      </c>
      <c r="B52" t="s">
        <v>1575</v>
      </c>
      <c r="C52" s="4">
        <v>0</v>
      </c>
      <c r="D52" s="4">
        <v>1</v>
      </c>
      <c r="E52" s="4">
        <v>0</v>
      </c>
      <c r="F52" s="4">
        <v>1</v>
      </c>
      <c r="G52" s="4" t="s">
        <v>2162</v>
      </c>
      <c r="H52" s="4">
        <v>255</v>
      </c>
      <c r="I52" s="34">
        <v>245.51657958595496</v>
      </c>
      <c r="J52" s="35" t="s">
        <v>2161</v>
      </c>
      <c r="K52" s="35" t="s">
        <v>2161</v>
      </c>
      <c r="L52" s="35" t="s">
        <v>2161</v>
      </c>
      <c r="M52" s="35" t="s">
        <v>2161</v>
      </c>
      <c r="N52" s="4" t="s">
        <v>119</v>
      </c>
      <c r="O52" s="4" t="s">
        <v>119</v>
      </c>
      <c r="P52" s="35" t="s">
        <v>124</v>
      </c>
      <c r="Q52" s="36" t="str">
        <f t="shared" si="4"/>
        <v/>
      </c>
      <c r="R52" s="36">
        <f t="shared" si="5"/>
        <v>100.00000000055</v>
      </c>
      <c r="S52" s="37" t="str">
        <f t="shared" si="6"/>
        <v xml:space="preserve"> </v>
      </c>
      <c r="T52" s="37" t="str">
        <f t="shared" si="7"/>
        <v xml:space="preserve"> </v>
      </c>
      <c r="U52" s="37" t="str">
        <f t="shared" si="8"/>
        <v xml:space="preserve"> </v>
      </c>
      <c r="V52" s="37" t="str">
        <f t="shared" si="9"/>
        <v xml:space="preserve"> </v>
      </c>
      <c r="W52" s="37" t="str">
        <f t="shared" si="10"/>
        <v xml:space="preserve"> </v>
      </c>
      <c r="X52" s="37" t="str">
        <f t="shared" si="11"/>
        <v xml:space="preserve"> </v>
      </c>
      <c r="Y52" s="1" t="str">
        <f t="shared" si="20"/>
        <v xml:space="preserve"> </v>
      </c>
      <c r="Z52" s="1" t="str">
        <f t="shared" si="12"/>
        <v xml:space="preserve"> </v>
      </c>
      <c r="AA52" s="1" t="str">
        <f t="shared" si="21"/>
        <v xml:space="preserve"> </v>
      </c>
      <c r="AB52" s="1" t="str">
        <f t="shared" si="13"/>
        <v xml:space="preserve"> </v>
      </c>
      <c r="AC52" s="1" t="str">
        <f t="shared" si="1"/>
        <v xml:space="preserve"> </v>
      </c>
      <c r="AD52" s="1" t="str">
        <f t="shared" si="14"/>
        <v xml:space="preserve"> </v>
      </c>
      <c r="AE52" s="1" t="str">
        <f t="shared" si="25"/>
        <v xml:space="preserve"> </v>
      </c>
      <c r="AF52" s="1">
        <f t="shared" si="25"/>
        <v>4</v>
      </c>
      <c r="AG52" s="38" t="str">
        <f t="shared" si="15"/>
        <v xml:space="preserve"> </v>
      </c>
      <c r="AH52" s="38" t="str">
        <f t="shared" si="16"/>
        <v xml:space="preserve"> </v>
      </c>
      <c r="AI52" s="1" t="str">
        <f t="shared" si="27"/>
        <v xml:space="preserve"> </v>
      </c>
      <c r="AJ52" s="1" t="str">
        <f t="shared" si="2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6"/>
        <v xml:space="preserve"> </v>
      </c>
      <c r="AN52" s="1" t="str">
        <f t="shared" si="26"/>
        <v xml:space="preserve"> </v>
      </c>
      <c r="AO52" t="s">
        <v>1575</v>
      </c>
      <c r="AP52" t="s">
        <v>3035</v>
      </c>
      <c r="AQ52" s="22" t="e">
        <v>#VALUE!</v>
      </c>
      <c r="AR52" s="21" t="e">
        <v>#VALUE!</v>
      </c>
      <c r="AS52" t="s">
        <v>124</v>
      </c>
      <c r="AT52" t="e">
        <v>#VALUE!</v>
      </c>
      <c r="AU52" t="e">
        <v>#VALUE!</v>
      </c>
      <c r="AV52" t="s">
        <v>3656</v>
      </c>
    </row>
    <row r="53" spans="1:48" x14ac:dyDescent="0.25">
      <c r="A53" s="14">
        <v>5.5999999999999993E-10</v>
      </c>
      <c r="B53" t="s">
        <v>1576</v>
      </c>
      <c r="C53" s="4">
        <v>2</v>
      </c>
      <c r="D53" s="4">
        <v>1</v>
      </c>
      <c r="E53" s="4">
        <v>3</v>
      </c>
      <c r="F53" s="4">
        <v>6</v>
      </c>
      <c r="G53" s="4">
        <v>9200</v>
      </c>
      <c r="H53" s="4">
        <v>9823</v>
      </c>
      <c r="I53" s="34">
        <v>1313.7790682799989</v>
      </c>
      <c r="J53" s="35">
        <v>9.5517308440295601</v>
      </c>
      <c r="K53" s="35">
        <v>8.4419044345135781</v>
      </c>
      <c r="L53" s="35">
        <v>4.412248391824769</v>
      </c>
      <c r="M53" s="35">
        <v>4.0764959563663723</v>
      </c>
      <c r="N53" s="4">
        <v>10.284000000000001</v>
      </c>
      <c r="O53" s="4">
        <v>257.08333333333337</v>
      </c>
      <c r="P53" s="35">
        <v>3.7452916624249215</v>
      </c>
      <c r="Q53" s="36" t="str">
        <f t="shared" si="4"/>
        <v xml:space="preserve"> </v>
      </c>
      <c r="R53" s="36" t="str">
        <f t="shared" si="5"/>
        <v xml:space="preserve"> </v>
      </c>
      <c r="S53" s="37" t="str">
        <f t="shared" si="6"/>
        <v/>
      </c>
      <c r="T53" s="37" t="str">
        <f t="shared" si="7"/>
        <v/>
      </c>
      <c r="U53" s="37" t="str">
        <f t="shared" si="8"/>
        <v/>
      </c>
      <c r="V53" s="37">
        <f t="shared" si="9"/>
        <v>-0.43327390340134886</v>
      </c>
      <c r="W53" s="37" t="str">
        <f t="shared" si="10"/>
        <v/>
      </c>
      <c r="X53" s="37">
        <f t="shared" si="11"/>
        <v>-0.63541711584857219</v>
      </c>
      <c r="Y53" s="1" t="str">
        <f t="shared" si="20"/>
        <v xml:space="preserve"> </v>
      </c>
      <c r="Z53" s="1">
        <f t="shared" si="12"/>
        <v>38</v>
      </c>
      <c r="AA53" s="1" t="str">
        <f t="shared" si="21"/>
        <v xml:space="preserve"> </v>
      </c>
      <c r="AB53" s="1">
        <f t="shared" si="13"/>
        <v>20</v>
      </c>
      <c r="AC53" s="1" t="str">
        <f t="shared" si="1"/>
        <v xml:space="preserve"> </v>
      </c>
      <c r="AD53" s="1" t="str">
        <f t="shared" si="14"/>
        <v xml:space="preserve"> </v>
      </c>
      <c r="AE53" s="1" t="str">
        <f t="shared" si="25"/>
        <v xml:space="preserve"> </v>
      </c>
      <c r="AF53" s="1" t="str">
        <f t="shared" si="25"/>
        <v xml:space="preserve"> </v>
      </c>
      <c r="AG53" s="38">
        <f t="shared" si="15"/>
        <v>3.7452916629849216</v>
      </c>
      <c r="AH53" s="38" t="str">
        <f t="shared" si="16"/>
        <v xml:space="preserve"> </v>
      </c>
      <c r="AI53" s="1">
        <f t="shared" si="27"/>
        <v>55</v>
      </c>
      <c r="AJ53" s="1" t="str">
        <f t="shared" si="2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6"/>
        <v xml:space="preserve"> </v>
      </c>
      <c r="AN53" s="1" t="str">
        <f t="shared" si="26"/>
        <v xml:space="preserve"> </v>
      </c>
      <c r="AO53" t="s">
        <v>1576</v>
      </c>
      <c r="AP53" t="s">
        <v>2212</v>
      </c>
      <c r="AQ53" s="22">
        <v>43.327390340134883</v>
      </c>
      <c r="AR53" s="21">
        <v>63.541711584857218</v>
      </c>
      <c r="AS53">
        <v>-6.3422579659981659</v>
      </c>
      <c r="AT53">
        <v>-43.327390340134883</v>
      </c>
      <c r="AU53">
        <v>-63.541711584857218</v>
      </c>
      <c r="AV53" t="s">
        <v>3657</v>
      </c>
    </row>
    <row r="54" spans="1:48" x14ac:dyDescent="0.25">
      <c r="A54" s="14">
        <v>5.6999999999999989E-10</v>
      </c>
      <c r="B54" t="s">
        <v>1577</v>
      </c>
      <c r="C54" s="4">
        <v>7</v>
      </c>
      <c r="D54" s="4">
        <v>1</v>
      </c>
      <c r="E54" s="4">
        <v>2</v>
      </c>
      <c r="F54" s="4">
        <v>10</v>
      </c>
      <c r="G54" s="4">
        <v>16700</v>
      </c>
      <c r="H54" s="4">
        <v>16588</v>
      </c>
      <c r="I54" s="34">
        <v>5914.6465308318748</v>
      </c>
      <c r="J54" s="35">
        <v>9.6666666666666661</v>
      </c>
      <c r="K54" s="35">
        <v>7.0041802136553644</v>
      </c>
      <c r="L54" s="35" t="s">
        <v>2161</v>
      </c>
      <c r="M54" s="35" t="s">
        <v>2161</v>
      </c>
      <c r="N54" s="4">
        <v>17.16</v>
      </c>
      <c r="O54" s="4">
        <v>54.177897574123982</v>
      </c>
      <c r="P54" s="35">
        <v>4.7914154810706542</v>
      </c>
      <c r="Q54" s="36" t="str">
        <f t="shared" si="4"/>
        <v xml:space="preserve"> </v>
      </c>
      <c r="R54" s="36" t="str">
        <f t="shared" si="5"/>
        <v xml:space="preserve"> </v>
      </c>
      <c r="S54" s="37" t="str">
        <f t="shared" si="6"/>
        <v/>
      </c>
      <c r="T54" s="37" t="str">
        <f t="shared" si="7"/>
        <v/>
      </c>
      <c r="U54" s="37" t="str">
        <f t="shared" si="8"/>
        <v/>
      </c>
      <c r="V54" s="37">
        <f t="shared" si="9"/>
        <v>-0.42645449745428987</v>
      </c>
      <c r="W54" s="37" t="str">
        <f t="shared" si="10"/>
        <v xml:space="preserve"> </v>
      </c>
      <c r="X54" s="37" t="str">
        <f t="shared" si="11"/>
        <v xml:space="preserve"> </v>
      </c>
      <c r="Y54" s="1" t="str">
        <f t="shared" si="20"/>
        <v xml:space="preserve"> </v>
      </c>
      <c r="Z54" s="1">
        <f t="shared" si="12"/>
        <v>40</v>
      </c>
      <c r="AA54" s="1" t="str">
        <f t="shared" si="21"/>
        <v xml:space="preserve"> </v>
      </c>
      <c r="AB54" s="1" t="str">
        <f t="shared" si="13"/>
        <v xml:space="preserve"> </v>
      </c>
      <c r="AC54" s="1" t="str">
        <f t="shared" si="1"/>
        <v xml:space="preserve"> </v>
      </c>
      <c r="AD54" s="1" t="str">
        <f t="shared" si="14"/>
        <v xml:space="preserve"> </v>
      </c>
      <c r="AE54" s="1" t="str">
        <f t="shared" si="25"/>
        <v xml:space="preserve"> </v>
      </c>
      <c r="AF54" s="1" t="str">
        <f t="shared" si="25"/>
        <v xml:space="preserve"> </v>
      </c>
      <c r="AG54" s="38">
        <f t="shared" si="15"/>
        <v>4.7914154816406542</v>
      </c>
      <c r="AH54" s="38" t="str">
        <f t="shared" si="16"/>
        <v xml:space="preserve"> </v>
      </c>
      <c r="AI54" s="1">
        <f t="shared" si="27"/>
        <v>44</v>
      </c>
      <c r="AJ54" s="1" t="str">
        <f t="shared" si="2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6"/>
        <v xml:space="preserve"> </v>
      </c>
      <c r="AN54" s="1" t="str">
        <f t="shared" si="26"/>
        <v xml:space="preserve"> </v>
      </c>
      <c r="AO54" t="s">
        <v>1577</v>
      </c>
      <c r="AP54" t="s">
        <v>2167</v>
      </c>
      <c r="AQ54" s="22">
        <v>42.645449745428991</v>
      </c>
      <c r="AR54" s="21" t="e">
        <v>#VALUE!</v>
      </c>
      <c r="AS54">
        <v>0.67518688208343391</v>
      </c>
      <c r="AT54">
        <v>-42.645449745428991</v>
      </c>
      <c r="AU54" t="e">
        <v>#VALUE!</v>
      </c>
      <c r="AV54" t="s">
        <v>3658</v>
      </c>
    </row>
    <row r="55" spans="1:48" x14ac:dyDescent="0.25">
      <c r="A55" s="14">
        <v>5.7999999999999986E-10</v>
      </c>
      <c r="B55" t="s">
        <v>1578</v>
      </c>
      <c r="C55" s="4">
        <v>1</v>
      </c>
      <c r="D55" s="4">
        <v>0</v>
      </c>
      <c r="E55" s="4">
        <v>1</v>
      </c>
      <c r="F55" s="4">
        <v>2</v>
      </c>
      <c r="G55" s="4">
        <v>725.5</v>
      </c>
      <c r="H55" s="4">
        <v>699</v>
      </c>
      <c r="I55" s="34">
        <v>368.09773367334833</v>
      </c>
      <c r="J55" s="35">
        <v>11.747899159663866</v>
      </c>
      <c r="K55" s="35">
        <v>9.7489539748953984</v>
      </c>
      <c r="L55" s="35" t="s">
        <v>2161</v>
      </c>
      <c r="M55" s="35" t="s">
        <v>2161</v>
      </c>
      <c r="N55" s="4">
        <v>0.59499999999999997</v>
      </c>
      <c r="O55" s="4" t="s">
        <v>119</v>
      </c>
      <c r="P55" s="35">
        <v>6.3233190271816886</v>
      </c>
      <c r="Q55" s="36" t="str">
        <f t="shared" si="4"/>
        <v xml:space="preserve"> </v>
      </c>
      <c r="R55" s="36" t="str">
        <f t="shared" si="5"/>
        <v xml:space="preserve"> </v>
      </c>
      <c r="S55" s="37" t="str">
        <f t="shared" si="6"/>
        <v/>
      </c>
      <c r="T55" s="37" t="str">
        <f t="shared" si="7"/>
        <v/>
      </c>
      <c r="U55" s="37" t="str">
        <f t="shared" si="8"/>
        <v/>
      </c>
      <c r="V55" s="37">
        <f t="shared" si="9"/>
        <v>-0.30297020061526847</v>
      </c>
      <c r="W55" s="37" t="str">
        <f t="shared" si="10"/>
        <v xml:space="preserve"> </v>
      </c>
      <c r="X55" s="37" t="str">
        <f t="shared" si="11"/>
        <v xml:space="preserve"> </v>
      </c>
      <c r="Y55" s="1" t="str">
        <f t="shared" si="20"/>
        <v xml:space="preserve"> </v>
      </c>
      <c r="Z55" s="1">
        <f t="shared" si="12"/>
        <v>54</v>
      </c>
      <c r="AA55" s="1" t="str">
        <f t="shared" si="21"/>
        <v xml:space="preserve"> </v>
      </c>
      <c r="AB55" s="1" t="str">
        <f t="shared" si="13"/>
        <v xml:space="preserve"> </v>
      </c>
      <c r="AC55" s="1" t="str">
        <f t="shared" si="1"/>
        <v xml:space="preserve"> </v>
      </c>
      <c r="AD55" s="1" t="str">
        <f t="shared" si="14"/>
        <v xml:space="preserve"> </v>
      </c>
      <c r="AE55" s="1" t="str">
        <f t="shared" si="25"/>
        <v xml:space="preserve"> </v>
      </c>
      <c r="AF55" s="1" t="str">
        <f t="shared" si="25"/>
        <v xml:space="preserve"> </v>
      </c>
      <c r="AG55" s="38">
        <f t="shared" si="15"/>
        <v>6.3233190277616886</v>
      </c>
      <c r="AH55" s="38" t="str">
        <f t="shared" si="16"/>
        <v xml:space="preserve"> </v>
      </c>
      <c r="AI55" s="1">
        <f t="shared" si="27"/>
        <v>30</v>
      </c>
      <c r="AJ55" s="1" t="str">
        <f t="shared" si="2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6"/>
        <v xml:space="preserve"> </v>
      </c>
      <c r="AN55" s="1" t="str">
        <f t="shared" si="26"/>
        <v xml:space="preserve"> </v>
      </c>
      <c r="AO55" t="s">
        <v>1578</v>
      </c>
      <c r="AP55" t="s">
        <v>3624</v>
      </c>
      <c r="AQ55" s="22">
        <v>30.297020061526847</v>
      </c>
      <c r="AR55" s="21" t="e">
        <v>#VALUE!</v>
      </c>
      <c r="AS55">
        <v>3.7911301859799629</v>
      </c>
      <c r="AT55">
        <v>-30.297020061526847</v>
      </c>
      <c r="AU55" t="e">
        <v>#VALUE!</v>
      </c>
      <c r="AV55" t="s">
        <v>3659</v>
      </c>
    </row>
    <row r="56" spans="1:48" x14ac:dyDescent="0.25">
      <c r="A56" s="14">
        <v>5.8999999999999982E-10</v>
      </c>
      <c r="B56" t="s">
        <v>1579</v>
      </c>
      <c r="C56" s="4">
        <v>2</v>
      </c>
      <c r="D56" s="4">
        <v>0</v>
      </c>
      <c r="E56" s="4">
        <v>0</v>
      </c>
      <c r="F56" s="4">
        <v>2</v>
      </c>
      <c r="G56" s="4" t="s">
        <v>2162</v>
      </c>
      <c r="H56" s="4">
        <v>1016</v>
      </c>
      <c r="I56" s="34">
        <v>316.60914206039888</v>
      </c>
      <c r="J56" s="35">
        <v>2.2207650273224044</v>
      </c>
      <c r="K56" s="35">
        <v>5.6759776536312847</v>
      </c>
      <c r="L56" s="35">
        <v>4.1745216216216221</v>
      </c>
      <c r="M56" s="35">
        <v>3.22009659485754</v>
      </c>
      <c r="N56" s="4">
        <v>4.5750000000000002</v>
      </c>
      <c r="O56" s="4" t="s">
        <v>119</v>
      </c>
      <c r="P56" s="35">
        <v>0</v>
      </c>
      <c r="Q56" s="36">
        <f t="shared" si="4"/>
        <v>100.00000000059001</v>
      </c>
      <c r="R56" s="36" t="str">
        <f t="shared" si="5"/>
        <v xml:space="preserve"> </v>
      </c>
      <c r="S56" s="37" t="str">
        <f t="shared" si="6"/>
        <v xml:space="preserve"> </v>
      </c>
      <c r="T56" s="37" t="str">
        <f t="shared" si="7"/>
        <v xml:space="preserve"> </v>
      </c>
      <c r="U56" s="37" t="str">
        <f t="shared" si="8"/>
        <v/>
      </c>
      <c r="V56" s="37">
        <f t="shared" si="9"/>
        <v>-0.86823691790018276</v>
      </c>
      <c r="W56" s="37" t="str">
        <f t="shared" si="10"/>
        <v/>
      </c>
      <c r="X56" s="37">
        <f t="shared" si="11"/>
        <v>-0.65506041419080863</v>
      </c>
      <c r="Y56" s="1" t="str">
        <f t="shared" si="20"/>
        <v xml:space="preserve"> </v>
      </c>
      <c r="Z56" s="1">
        <f t="shared" si="12"/>
        <v>1</v>
      </c>
      <c r="AA56" s="1" t="str">
        <f t="shared" si="21"/>
        <v xml:space="preserve"> </v>
      </c>
      <c r="AB56" s="1">
        <f t="shared" si="13"/>
        <v>17</v>
      </c>
      <c r="AC56" s="1" t="str">
        <f t="shared" si="1"/>
        <v xml:space="preserve"> </v>
      </c>
      <c r="AD56" s="1" t="str">
        <f t="shared" si="14"/>
        <v xml:space="preserve"> </v>
      </c>
      <c r="AE56" s="1">
        <f t="shared" si="25"/>
        <v>13</v>
      </c>
      <c r="AF56" s="1" t="str">
        <f t="shared" si="25"/>
        <v xml:space="preserve"> </v>
      </c>
      <c r="AG56" s="38" t="str">
        <f t="shared" si="15"/>
        <v xml:space="preserve"> </v>
      </c>
      <c r="AH56" s="38" t="str">
        <f t="shared" si="16"/>
        <v xml:space="preserve"> </v>
      </c>
      <c r="AI56" s="1" t="str">
        <f t="shared" si="27"/>
        <v xml:space="preserve"> </v>
      </c>
      <c r="AJ56" s="1" t="str">
        <f t="shared" si="2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6"/>
        <v xml:space="preserve"> </v>
      </c>
      <c r="AN56" s="1" t="str">
        <f t="shared" si="26"/>
        <v xml:space="preserve"> </v>
      </c>
      <c r="AO56" t="s">
        <v>1579</v>
      </c>
      <c r="AP56" t="s">
        <v>2179</v>
      </c>
      <c r="AQ56" s="22">
        <v>86.823691790018273</v>
      </c>
      <c r="AR56" s="21">
        <v>65.506041419080859</v>
      </c>
      <c r="AS56" t="s">
        <v>124</v>
      </c>
      <c r="AT56">
        <v>-86.823691790018273</v>
      </c>
      <c r="AU56">
        <v>-65.506041419080859</v>
      </c>
      <c r="AV56" t="s">
        <v>3660</v>
      </c>
    </row>
    <row r="57" spans="1:48" x14ac:dyDescent="0.25">
      <c r="A57" s="14">
        <v>5.9999999999999979E-10</v>
      </c>
      <c r="B57" t="s">
        <v>1580</v>
      </c>
      <c r="C57" s="4">
        <v>5</v>
      </c>
      <c r="D57" s="4">
        <v>1</v>
      </c>
      <c r="E57" s="4">
        <v>3</v>
      </c>
      <c r="F57" s="4">
        <v>9</v>
      </c>
      <c r="G57" s="4">
        <v>33550</v>
      </c>
      <c r="H57" s="4">
        <v>30760</v>
      </c>
      <c r="I57" s="34">
        <v>7229.0659265136746</v>
      </c>
      <c r="J57" s="35">
        <v>35.21868559651935</v>
      </c>
      <c r="K57" s="35">
        <v>21.11187371310913</v>
      </c>
      <c r="L57" s="35">
        <v>15.266606772546304</v>
      </c>
      <c r="M57" s="35">
        <v>11.853980815670306</v>
      </c>
      <c r="N57" s="4">
        <v>8.734</v>
      </c>
      <c r="O57" s="4">
        <v>18.07489522779505</v>
      </c>
      <c r="P57" s="35">
        <v>1.1368660598179452</v>
      </c>
      <c r="Q57" s="36" t="str">
        <f t="shared" si="4"/>
        <v xml:space="preserve"> </v>
      </c>
      <c r="R57" s="36" t="str">
        <f t="shared" si="5"/>
        <v xml:space="preserve"> </v>
      </c>
      <c r="S57" s="37" t="str">
        <f t="shared" si="6"/>
        <v/>
      </c>
      <c r="T57" s="37" t="str">
        <f t="shared" si="7"/>
        <v/>
      </c>
      <c r="U57" s="37" t="str">
        <f t="shared" si="8"/>
        <v/>
      </c>
      <c r="V57" s="37" t="str">
        <f t="shared" si="9"/>
        <v/>
      </c>
      <c r="W57" s="37" t="str">
        <f t="shared" si="10"/>
        <v/>
      </c>
      <c r="X57" s="37" t="str">
        <f t="shared" si="11"/>
        <v/>
      </c>
      <c r="Y57" s="1" t="str">
        <f t="shared" si="20"/>
        <v xml:space="preserve"> </v>
      </c>
      <c r="Z57" s="1" t="str">
        <f t="shared" si="12"/>
        <v xml:space="preserve"> </v>
      </c>
      <c r="AA57" s="1" t="str">
        <f t="shared" si="21"/>
        <v xml:space="preserve"> </v>
      </c>
      <c r="AB57" s="1" t="str">
        <f t="shared" si="13"/>
        <v xml:space="preserve"> </v>
      </c>
      <c r="AC57" s="1" t="str">
        <f t="shared" si="1"/>
        <v xml:space="preserve"> </v>
      </c>
      <c r="AD57" s="1" t="str">
        <f t="shared" si="14"/>
        <v xml:space="preserve"> </v>
      </c>
      <c r="AE57" s="1" t="str">
        <f t="shared" si="25"/>
        <v xml:space="preserve"> </v>
      </c>
      <c r="AF57" s="1" t="str">
        <f t="shared" si="25"/>
        <v xml:space="preserve"> </v>
      </c>
      <c r="AG57" s="38" t="str">
        <f t="shared" si="15"/>
        <v xml:space="preserve"> </v>
      </c>
      <c r="AH57" s="38" t="str">
        <f t="shared" si="16"/>
        <v xml:space="preserve"> </v>
      </c>
      <c r="AI57" s="1" t="str">
        <f t="shared" si="27"/>
        <v xml:space="preserve"> </v>
      </c>
      <c r="AJ57" s="1" t="str">
        <f t="shared" si="2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6"/>
        <v xml:space="preserve"> </v>
      </c>
      <c r="AN57" s="1" t="str">
        <f t="shared" si="26"/>
        <v xml:space="preserve"> </v>
      </c>
      <c r="AO57" t="s">
        <v>1580</v>
      </c>
      <c r="AP57" t="s">
        <v>2819</v>
      </c>
      <c r="AQ57" s="22">
        <v>-108.96053858056951</v>
      </c>
      <c r="AR57" s="21">
        <v>-26.14755639445654</v>
      </c>
      <c r="AS57">
        <v>9.0702210663198954</v>
      </c>
      <c r="AT57">
        <v>108.96053858056951</v>
      </c>
      <c r="AU57">
        <v>26.14755639445654</v>
      </c>
      <c r="AV57" t="s">
        <v>3661</v>
      </c>
    </row>
    <row r="58" spans="1:48" x14ac:dyDescent="0.25">
      <c r="A58" s="14">
        <v>6.0999999999999975E-10</v>
      </c>
      <c r="B58" t="s">
        <v>1581</v>
      </c>
      <c r="C58" s="4">
        <v>17</v>
      </c>
      <c r="D58" s="4">
        <v>1</v>
      </c>
      <c r="E58" s="4">
        <v>15</v>
      </c>
      <c r="F58" s="4">
        <v>33</v>
      </c>
      <c r="G58" s="4">
        <v>113792.2265625</v>
      </c>
      <c r="H58" s="4">
        <v>108827</v>
      </c>
      <c r="I58" s="34">
        <v>153975.76287409358</v>
      </c>
      <c r="J58" s="35">
        <v>25.281641418973045</v>
      </c>
      <c r="K58" s="35">
        <v>21.31793134453563</v>
      </c>
      <c r="L58" s="35">
        <v>12.979418809441977</v>
      </c>
      <c r="M58" s="35">
        <v>12.004496084617138</v>
      </c>
      <c r="N58" s="4">
        <v>3.016</v>
      </c>
      <c r="O58" s="4">
        <v>57.905759162303653</v>
      </c>
      <c r="P58" s="35">
        <v>1.130500246527304</v>
      </c>
      <c r="Q58" s="36" t="str">
        <f t="shared" si="4"/>
        <v xml:space="preserve"> </v>
      </c>
      <c r="R58" s="36" t="str">
        <f t="shared" si="5"/>
        <v xml:space="preserve"> </v>
      </c>
      <c r="S58" s="37" t="str">
        <f t="shared" si="6"/>
        <v/>
      </c>
      <c r="T58" s="37" t="str">
        <f t="shared" si="7"/>
        <v/>
      </c>
      <c r="U58" s="37" t="str">
        <f t="shared" si="8"/>
        <v/>
      </c>
      <c r="V58" s="37" t="str">
        <f t="shared" si="9"/>
        <v/>
      </c>
      <c r="W58" s="37" t="str">
        <f t="shared" si="10"/>
        <v/>
      </c>
      <c r="X58" s="37" t="str">
        <f t="shared" si="11"/>
        <v/>
      </c>
      <c r="Y58" s="1" t="str">
        <f t="shared" si="20"/>
        <v xml:space="preserve"> </v>
      </c>
      <c r="Z58" s="1" t="str">
        <f t="shared" si="12"/>
        <v xml:space="preserve"> </v>
      </c>
      <c r="AA58" s="1" t="str">
        <f t="shared" si="21"/>
        <v xml:space="preserve"> </v>
      </c>
      <c r="AB58" s="1" t="str">
        <f t="shared" si="13"/>
        <v xml:space="preserve"> </v>
      </c>
      <c r="AC58" s="1" t="str">
        <f t="shared" si="1"/>
        <v xml:space="preserve"> </v>
      </c>
      <c r="AD58" s="1" t="str">
        <f t="shared" si="14"/>
        <v xml:space="preserve"> </v>
      </c>
      <c r="AE58" s="1" t="str">
        <f t="shared" si="25"/>
        <v xml:space="preserve"> </v>
      </c>
      <c r="AF58" s="1" t="str">
        <f t="shared" si="25"/>
        <v xml:space="preserve"> </v>
      </c>
      <c r="AG58" s="38" t="str">
        <f t="shared" si="15"/>
        <v xml:space="preserve"> </v>
      </c>
      <c r="AH58" s="38" t="str">
        <f t="shared" si="16"/>
        <v xml:space="preserve"> </v>
      </c>
      <c r="AI58" s="1" t="str">
        <f t="shared" si="27"/>
        <v xml:space="preserve"> </v>
      </c>
      <c r="AJ58" s="1" t="str">
        <f t="shared" si="2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6"/>
        <v xml:space="preserve"> </v>
      </c>
      <c r="AN58" s="1" t="str">
        <f t="shared" si="26"/>
        <v xml:space="preserve"> </v>
      </c>
      <c r="AO58" t="s">
        <v>1581</v>
      </c>
      <c r="AP58" t="s">
        <v>2409</v>
      </c>
      <c r="AQ58" s="22">
        <v>-50.001776546468982</v>
      </c>
      <c r="AR58" s="21">
        <v>-7.2485844841253089</v>
      </c>
      <c r="AS58">
        <v>4.5624951183989237</v>
      </c>
      <c r="AT58">
        <v>50.001776546468982</v>
      </c>
      <c r="AU58">
        <v>7.2485844841253089</v>
      </c>
      <c r="AV58" t="s">
        <v>3662</v>
      </c>
    </row>
    <row r="59" spans="1:48" x14ac:dyDescent="0.25">
      <c r="A59" s="14">
        <v>6.1999999999999972E-10</v>
      </c>
      <c r="B59" t="s">
        <v>1582</v>
      </c>
      <c r="C59" s="4">
        <v>7</v>
      </c>
      <c r="D59" s="4">
        <v>0</v>
      </c>
      <c r="E59" s="4">
        <v>2</v>
      </c>
      <c r="F59" s="4">
        <v>9</v>
      </c>
      <c r="G59" s="4">
        <v>3682.19873046875</v>
      </c>
      <c r="H59" s="4">
        <v>3031</v>
      </c>
      <c r="I59" s="34">
        <v>3664.6966274352126</v>
      </c>
      <c r="J59" s="35">
        <v>17.495653086453341</v>
      </c>
      <c r="K59" s="35">
        <v>19.515613277905285</v>
      </c>
      <c r="L59" s="35" t="s">
        <v>2161</v>
      </c>
      <c r="M59" s="35" t="s">
        <v>2161</v>
      </c>
      <c r="N59" s="4">
        <v>8.7000000000000008E-2</v>
      </c>
      <c r="O59" s="4">
        <v>2.3529411764705901</v>
      </c>
      <c r="P59" s="35">
        <v>3.3505859635821</v>
      </c>
      <c r="Q59" s="36" t="str">
        <f t="shared" si="4"/>
        <v xml:space="preserve"> </v>
      </c>
      <c r="R59" s="36" t="str">
        <f t="shared" si="5"/>
        <v xml:space="preserve"> </v>
      </c>
      <c r="S59" s="37">
        <f t="shared" si="6"/>
        <v>0.21484616705640719</v>
      </c>
      <c r="T59" s="37" t="str">
        <f t="shared" si="7"/>
        <v/>
      </c>
      <c r="U59" s="37" t="str">
        <f t="shared" si="8"/>
        <v/>
      </c>
      <c r="V59" s="37" t="str">
        <f t="shared" si="9"/>
        <v/>
      </c>
      <c r="W59" s="37" t="str">
        <f t="shared" si="10"/>
        <v xml:space="preserve"> </v>
      </c>
      <c r="X59" s="37" t="str">
        <f t="shared" si="11"/>
        <v xml:space="preserve"> </v>
      </c>
      <c r="Y59" s="1" t="str">
        <f t="shared" si="20"/>
        <v xml:space="preserve"> </v>
      </c>
      <c r="Z59" s="1" t="str">
        <f t="shared" si="12"/>
        <v xml:space="preserve"> </v>
      </c>
      <c r="AA59" s="1" t="str">
        <f t="shared" si="21"/>
        <v xml:space="preserve"> </v>
      </c>
      <c r="AB59" s="1" t="str">
        <f t="shared" si="13"/>
        <v xml:space="preserve"> </v>
      </c>
      <c r="AC59" s="1">
        <f t="shared" si="1"/>
        <v>33</v>
      </c>
      <c r="AD59" s="1" t="str">
        <f t="shared" si="14"/>
        <v xml:space="preserve"> </v>
      </c>
      <c r="AE59" s="1" t="str">
        <f t="shared" si="25"/>
        <v xml:space="preserve"> </v>
      </c>
      <c r="AF59" s="1" t="str">
        <f t="shared" si="25"/>
        <v xml:space="preserve"> </v>
      </c>
      <c r="AG59" s="38">
        <f t="shared" si="15"/>
        <v>3.3505859642021001</v>
      </c>
      <c r="AH59" s="38" t="str">
        <f t="shared" si="16"/>
        <v xml:space="preserve"> </v>
      </c>
      <c r="AI59" s="1">
        <f t="shared" si="27"/>
        <v>60</v>
      </c>
      <c r="AJ59" s="1" t="str">
        <f t="shared" si="2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6"/>
        <v xml:space="preserve"> </v>
      </c>
      <c r="AN59" s="1" t="str">
        <f t="shared" si="26"/>
        <v xml:space="preserve"> </v>
      </c>
      <c r="AO59" t="s">
        <v>1582</v>
      </c>
      <c r="AP59" t="s">
        <v>2366</v>
      </c>
      <c r="AQ59" s="22">
        <v>-3.8057221569167465</v>
      </c>
      <c r="AR59" s="21" t="e">
        <v>#VALUE!</v>
      </c>
      <c r="AS59">
        <v>21.48461664364072</v>
      </c>
      <c r="AT59">
        <v>3.8057221569167465</v>
      </c>
      <c r="AU59" t="e">
        <v>#VALUE!</v>
      </c>
      <c r="AV59" t="s">
        <v>3663</v>
      </c>
    </row>
    <row r="60" spans="1:48" x14ac:dyDescent="0.25">
      <c r="A60" s="14">
        <v>6.2999999999999969E-10</v>
      </c>
      <c r="B60" t="s">
        <v>1583</v>
      </c>
      <c r="C60" s="4">
        <v>2</v>
      </c>
      <c r="D60" s="4">
        <v>0</v>
      </c>
      <c r="E60" s="4">
        <v>1</v>
      </c>
      <c r="F60" s="4">
        <v>3</v>
      </c>
      <c r="G60" s="4">
        <v>220</v>
      </c>
      <c r="H60" s="4">
        <v>217</v>
      </c>
      <c r="I60" s="34">
        <v>384.79183964369855</v>
      </c>
      <c r="J60" s="35">
        <v>8.1886792452830175</v>
      </c>
      <c r="K60" s="35">
        <v>7.8339350180505409</v>
      </c>
      <c r="L60" s="35" t="s">
        <v>2161</v>
      </c>
      <c r="M60" s="35" t="s">
        <v>2161</v>
      </c>
      <c r="N60" s="4">
        <v>0.26500000000000001</v>
      </c>
      <c r="O60" s="4" t="s">
        <v>119</v>
      </c>
      <c r="P60" s="35">
        <v>10.276497695852536</v>
      </c>
      <c r="Q60" s="36" t="str">
        <f t="shared" si="4"/>
        <v xml:space="preserve"> </v>
      </c>
      <c r="R60" s="36" t="str">
        <f t="shared" si="5"/>
        <v xml:space="preserve"> </v>
      </c>
      <c r="S60" s="37" t="str">
        <f t="shared" si="6"/>
        <v/>
      </c>
      <c r="T60" s="37" t="str">
        <f t="shared" si="7"/>
        <v/>
      </c>
      <c r="U60" s="37" t="str">
        <f t="shared" si="8"/>
        <v/>
      </c>
      <c r="V60" s="37">
        <f t="shared" si="9"/>
        <v>-0.51414688073226122</v>
      </c>
      <c r="W60" s="37" t="str">
        <f t="shared" si="10"/>
        <v xml:space="preserve"> </v>
      </c>
      <c r="X60" s="37" t="str">
        <f t="shared" si="11"/>
        <v xml:space="preserve"> </v>
      </c>
      <c r="Y60" s="1" t="str">
        <f t="shared" si="20"/>
        <v xml:space="preserve"> </v>
      </c>
      <c r="Z60" s="1">
        <f t="shared" si="12"/>
        <v>25</v>
      </c>
      <c r="AA60" s="1" t="str">
        <f t="shared" si="21"/>
        <v xml:space="preserve"> </v>
      </c>
      <c r="AB60" s="1" t="str">
        <f t="shared" si="13"/>
        <v xml:space="preserve"> </v>
      </c>
      <c r="AC60" s="1" t="str">
        <f t="shared" si="1"/>
        <v xml:space="preserve"> </v>
      </c>
      <c r="AD60" s="1" t="str">
        <f t="shared" si="14"/>
        <v xml:space="preserve"> </v>
      </c>
      <c r="AE60" s="1" t="str">
        <f t="shared" si="25"/>
        <v xml:space="preserve"> </v>
      </c>
      <c r="AF60" s="1" t="str">
        <f t="shared" si="25"/>
        <v xml:space="preserve"> </v>
      </c>
      <c r="AG60" s="38">
        <f t="shared" si="15"/>
        <v>10.276497696482535</v>
      </c>
      <c r="AH60" s="38" t="str">
        <f t="shared" si="16"/>
        <v xml:space="preserve"> </v>
      </c>
      <c r="AI60" s="1">
        <f t="shared" si="27"/>
        <v>11</v>
      </c>
      <c r="AJ60" s="1" t="str">
        <f t="shared" si="2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6"/>
        <v xml:space="preserve"> </v>
      </c>
      <c r="AN60" s="1" t="str">
        <f t="shared" si="26"/>
        <v xml:space="preserve"> </v>
      </c>
      <c r="AO60" t="s">
        <v>1583</v>
      </c>
      <c r="AP60" t="s">
        <v>2300</v>
      </c>
      <c r="AQ60" s="22">
        <v>51.414688073226124</v>
      </c>
      <c r="AR60" s="21" t="e">
        <v>#VALUE!</v>
      </c>
      <c r="AS60">
        <v>1.3824884792626779</v>
      </c>
      <c r="AT60">
        <v>-51.414688073226124</v>
      </c>
      <c r="AU60" t="e">
        <v>#VALUE!</v>
      </c>
      <c r="AV60" t="s">
        <v>3664</v>
      </c>
    </row>
    <row r="61" spans="1:48" x14ac:dyDescent="0.25">
      <c r="A61" s="14">
        <v>6.3999999999999965E-10</v>
      </c>
      <c r="B61" t="s">
        <v>1584</v>
      </c>
      <c r="C61" s="4">
        <v>0</v>
      </c>
      <c r="D61" s="4">
        <v>1</v>
      </c>
      <c r="E61" s="4">
        <v>0</v>
      </c>
      <c r="F61" s="4">
        <v>1</v>
      </c>
      <c r="G61" s="4" t="s">
        <v>2162</v>
      </c>
      <c r="H61" s="4">
        <v>2638</v>
      </c>
      <c r="I61" s="34">
        <v>372.36547309312738</v>
      </c>
      <c r="J61" s="35">
        <v>18.483096815198863</v>
      </c>
      <c r="K61" s="35">
        <v>10.873095735129937</v>
      </c>
      <c r="L61" s="35">
        <v>3.5815474452554747</v>
      </c>
      <c r="M61" s="35">
        <v>3.0104171779141105</v>
      </c>
      <c r="N61" s="4">
        <v>0.17</v>
      </c>
      <c r="O61" s="4">
        <v>47.826086956521742</v>
      </c>
      <c r="P61" s="35">
        <v>1.8395185795943789</v>
      </c>
      <c r="Q61" s="36" t="str">
        <f t="shared" si="4"/>
        <v/>
      </c>
      <c r="R61" s="36">
        <f t="shared" si="5"/>
        <v>100.00000000064</v>
      </c>
      <c r="S61" s="37" t="str">
        <f t="shared" si="6"/>
        <v xml:space="preserve"> </v>
      </c>
      <c r="T61" s="37" t="str">
        <f t="shared" si="7"/>
        <v xml:space="preserve"> </v>
      </c>
      <c r="U61" s="37" t="str">
        <f t="shared" si="8"/>
        <v/>
      </c>
      <c r="V61" s="37" t="str">
        <f t="shared" si="9"/>
        <v/>
      </c>
      <c r="W61" s="37" t="str">
        <f t="shared" si="10"/>
        <v/>
      </c>
      <c r="X61" s="37">
        <f t="shared" si="11"/>
        <v>-0.70405770905014875</v>
      </c>
      <c r="Y61" s="1" t="str">
        <f t="shared" si="20"/>
        <v xml:space="preserve"> </v>
      </c>
      <c r="Z61" s="1" t="str">
        <f t="shared" si="12"/>
        <v xml:space="preserve"> </v>
      </c>
      <c r="AA61" s="1" t="str">
        <f t="shared" si="21"/>
        <v xml:space="preserve"> </v>
      </c>
      <c r="AB61" s="1">
        <f t="shared" si="13"/>
        <v>12</v>
      </c>
      <c r="AC61" s="1" t="str">
        <f t="shared" si="1"/>
        <v xml:space="preserve"> </v>
      </c>
      <c r="AD61" s="1" t="str">
        <f t="shared" si="14"/>
        <v xml:space="preserve"> </v>
      </c>
      <c r="AE61" s="1" t="str">
        <f t="shared" si="25"/>
        <v xml:space="preserve"> </v>
      </c>
      <c r="AF61" s="1">
        <f t="shared" si="25"/>
        <v>3</v>
      </c>
      <c r="AG61" s="38" t="str">
        <f t="shared" si="15"/>
        <v xml:space="preserve"> </v>
      </c>
      <c r="AH61" s="38" t="str">
        <f t="shared" si="16"/>
        <v xml:space="preserve"> </v>
      </c>
      <c r="AI61" s="1" t="str">
        <f t="shared" si="27"/>
        <v xml:space="preserve"> </v>
      </c>
      <c r="AJ61" s="1" t="str">
        <f t="shared" si="2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6"/>
        <v xml:space="preserve"> </v>
      </c>
      <c r="AN61" s="1" t="str">
        <f t="shared" si="26"/>
        <v xml:space="preserve"> </v>
      </c>
      <c r="AO61" t="s">
        <v>1584</v>
      </c>
      <c r="AP61" t="s">
        <v>2238</v>
      </c>
      <c r="AQ61" s="22">
        <v>-9.6644522566301294</v>
      </c>
      <c r="AR61" s="21">
        <v>70.405770905014876</v>
      </c>
      <c r="AS61" t="s">
        <v>124</v>
      </c>
      <c r="AT61">
        <v>9.6644522566301294</v>
      </c>
      <c r="AU61">
        <v>-70.405770905014876</v>
      </c>
      <c r="AV61" t="s">
        <v>3665</v>
      </c>
    </row>
    <row r="62" spans="1:48" x14ac:dyDescent="0.25">
      <c r="A62" s="14">
        <v>6.4999999999999962E-10</v>
      </c>
      <c r="B62" t="s">
        <v>1585</v>
      </c>
      <c r="C62" s="4">
        <v>5</v>
      </c>
      <c r="D62" s="4">
        <v>0</v>
      </c>
      <c r="E62" s="4">
        <v>5</v>
      </c>
      <c r="F62" s="4">
        <v>10</v>
      </c>
      <c r="G62" s="4">
        <v>17000</v>
      </c>
      <c r="H62" s="4">
        <v>12965</v>
      </c>
      <c r="I62" s="34">
        <v>8064.4465950776867</v>
      </c>
      <c r="J62" s="35">
        <v>8.6185034019308127</v>
      </c>
      <c r="K62" s="35">
        <v>8.2063916968567732</v>
      </c>
      <c r="L62" s="35">
        <v>3.8698948673389939</v>
      </c>
      <c r="M62" s="35">
        <v>3.8704279714405709</v>
      </c>
      <c r="N62" s="4">
        <v>1.054</v>
      </c>
      <c r="O62" s="4">
        <v>28.536585365853657</v>
      </c>
      <c r="P62" s="35">
        <v>3.7318762151421705</v>
      </c>
      <c r="Q62" s="36" t="str">
        <f t="shared" si="4"/>
        <v xml:space="preserve"> </v>
      </c>
      <c r="R62" s="36" t="str">
        <f t="shared" si="5"/>
        <v xml:space="preserve"> </v>
      </c>
      <c r="S62" s="37">
        <f t="shared" si="6"/>
        <v>0.31122252282508683</v>
      </c>
      <c r="T62" s="37" t="str">
        <f t="shared" si="7"/>
        <v/>
      </c>
      <c r="U62" s="37" t="str">
        <f t="shared" si="8"/>
        <v/>
      </c>
      <c r="V62" s="37">
        <f t="shared" si="9"/>
        <v>-0.48864442777389794</v>
      </c>
      <c r="W62" s="37" t="str">
        <f t="shared" si="10"/>
        <v/>
      </c>
      <c r="X62" s="37">
        <f t="shared" si="11"/>
        <v>-0.68023164001568048</v>
      </c>
      <c r="Y62" s="1" t="str">
        <f t="shared" si="20"/>
        <v xml:space="preserve"> </v>
      </c>
      <c r="Z62" s="1">
        <f t="shared" si="12"/>
        <v>29</v>
      </c>
      <c r="AA62" s="1" t="str">
        <f t="shared" si="21"/>
        <v xml:space="preserve"> </v>
      </c>
      <c r="AB62" s="1">
        <f t="shared" si="13"/>
        <v>14</v>
      </c>
      <c r="AC62" s="1">
        <f t="shared" si="1"/>
        <v>17</v>
      </c>
      <c r="AD62" s="1" t="str">
        <f t="shared" si="14"/>
        <v xml:space="preserve"> </v>
      </c>
      <c r="AE62" s="1" t="str">
        <f t="shared" si="25"/>
        <v xml:space="preserve"> </v>
      </c>
      <c r="AF62" s="1" t="str">
        <f t="shared" si="25"/>
        <v xml:space="preserve"> </v>
      </c>
      <c r="AG62" s="38">
        <f t="shared" si="15"/>
        <v>3.7318762157921705</v>
      </c>
      <c r="AH62" s="38" t="str">
        <f t="shared" si="16"/>
        <v xml:space="preserve"> </v>
      </c>
      <c r="AI62" s="1">
        <f t="shared" si="27"/>
        <v>56</v>
      </c>
      <c r="AJ62" s="1" t="str">
        <f t="shared" si="2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6"/>
        <v xml:space="preserve"> </v>
      </c>
      <c r="AN62" s="1" t="str">
        <f t="shared" si="26"/>
        <v xml:space="preserve"> </v>
      </c>
      <c r="AO62" t="s">
        <v>1585</v>
      </c>
      <c r="AP62" t="s">
        <v>2258</v>
      </c>
      <c r="AQ62" s="22">
        <v>48.864442777389797</v>
      </c>
      <c r="AR62" s="21">
        <v>68.023164001568048</v>
      </c>
      <c r="AS62">
        <v>31.122252217508684</v>
      </c>
      <c r="AT62">
        <v>-48.864442777389797</v>
      </c>
      <c r="AU62">
        <v>-68.023164001568048</v>
      </c>
      <c r="AV62" t="s">
        <v>3666</v>
      </c>
    </row>
    <row r="63" spans="1:48" x14ac:dyDescent="0.25">
      <c r="A63" s="14">
        <v>6.5999999999999958E-10</v>
      </c>
      <c r="B63" t="s">
        <v>1586</v>
      </c>
      <c r="C63" s="4">
        <v>5</v>
      </c>
      <c r="D63" s="4">
        <v>0</v>
      </c>
      <c r="E63" s="4">
        <v>0</v>
      </c>
      <c r="F63" s="4">
        <v>5</v>
      </c>
      <c r="G63" s="4">
        <v>2182.126220703125</v>
      </c>
      <c r="H63" s="4">
        <v>2192</v>
      </c>
      <c r="I63" s="34">
        <v>1620.0174840315403</v>
      </c>
      <c r="J63" s="35">
        <v>21.438032729866357</v>
      </c>
      <c r="K63" s="35">
        <v>20.099423498500521</v>
      </c>
      <c r="L63" s="35">
        <v>19.892219730941704</v>
      </c>
      <c r="M63" s="35">
        <v>18.703357048748352</v>
      </c>
      <c r="N63" s="4">
        <v>6.4000000000000001E-2</v>
      </c>
      <c r="O63" s="4">
        <v>42.222222222222236</v>
      </c>
      <c r="P63" s="35">
        <v>2.8765077208206637</v>
      </c>
      <c r="Q63" s="36">
        <f t="shared" si="4"/>
        <v>100.00000000065999</v>
      </c>
      <c r="R63" s="36" t="str">
        <f t="shared" si="5"/>
        <v xml:space="preserve"> </v>
      </c>
      <c r="S63" s="37" t="str">
        <f t="shared" si="6"/>
        <v/>
      </c>
      <c r="T63" s="37" t="str">
        <f t="shared" si="7"/>
        <v/>
      </c>
      <c r="U63" s="37" t="str">
        <f t="shared" si="8"/>
        <v/>
      </c>
      <c r="V63" s="37" t="str">
        <f t="shared" si="9"/>
        <v/>
      </c>
      <c r="W63" s="37" t="str">
        <f t="shared" si="10"/>
        <v/>
      </c>
      <c r="X63" s="37" t="str">
        <f t="shared" si="11"/>
        <v/>
      </c>
      <c r="Y63" s="1" t="str">
        <f t="shared" si="20"/>
        <v xml:space="preserve"> </v>
      </c>
      <c r="Z63" s="1" t="str">
        <f t="shared" si="12"/>
        <v xml:space="preserve"> </v>
      </c>
      <c r="AA63" s="1" t="str">
        <f t="shared" si="21"/>
        <v xml:space="preserve"> </v>
      </c>
      <c r="AB63" s="1" t="str">
        <f t="shared" si="13"/>
        <v xml:space="preserve"> </v>
      </c>
      <c r="AC63" s="1" t="str">
        <f t="shared" si="1"/>
        <v xml:space="preserve"> </v>
      </c>
      <c r="AD63" s="1" t="str">
        <f t="shared" si="14"/>
        <v xml:space="preserve"> </v>
      </c>
      <c r="AE63" s="1">
        <f t="shared" si="25"/>
        <v>12</v>
      </c>
      <c r="AF63" s="1" t="str">
        <f t="shared" si="25"/>
        <v xml:space="preserve"> </v>
      </c>
      <c r="AG63" s="38" t="str">
        <f t="shared" si="15"/>
        <v xml:space="preserve"> </v>
      </c>
      <c r="AH63" s="38" t="str">
        <f t="shared" si="16"/>
        <v xml:space="preserve"> </v>
      </c>
      <c r="AI63" s="1" t="str">
        <f t="shared" si="27"/>
        <v xml:space="preserve"> </v>
      </c>
      <c r="AJ63" s="1" t="str">
        <f t="shared" si="2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6"/>
        <v xml:space="preserve"> </v>
      </c>
      <c r="AN63" s="1" t="str">
        <f t="shared" si="26"/>
        <v xml:space="preserve"> </v>
      </c>
      <c r="AO63" t="s">
        <v>1586</v>
      </c>
      <c r="AP63" t="s">
        <v>3113</v>
      </c>
      <c r="AQ63" s="22">
        <v>-27.196764713543953</v>
      </c>
      <c r="AR63" s="21">
        <v>-64.368870418043571</v>
      </c>
      <c r="AS63">
        <v>-0.45044613580633719</v>
      </c>
      <c r="AT63">
        <v>27.196764713543953</v>
      </c>
      <c r="AU63">
        <v>64.368870418043571</v>
      </c>
      <c r="AV63" t="s">
        <v>3667</v>
      </c>
    </row>
    <row r="64" spans="1:48" x14ac:dyDescent="0.25">
      <c r="A64" s="14">
        <v>6.6999999999999955E-10</v>
      </c>
      <c r="B64" t="s">
        <v>1587</v>
      </c>
      <c r="C64" s="4">
        <v>3</v>
      </c>
      <c r="D64" s="4">
        <v>0</v>
      </c>
      <c r="E64" s="4">
        <v>2</v>
      </c>
      <c r="F64" s="4">
        <v>5</v>
      </c>
      <c r="G64" s="4">
        <v>2165</v>
      </c>
      <c r="H64" s="4">
        <v>1815</v>
      </c>
      <c r="I64" s="34">
        <v>831.90787307505775</v>
      </c>
      <c r="J64" s="35">
        <v>11.762799740764743</v>
      </c>
      <c r="K64" s="35">
        <v>11.155500921942224</v>
      </c>
      <c r="L64" s="35" t="s">
        <v>2161</v>
      </c>
      <c r="M64" s="35" t="s">
        <v>2161</v>
      </c>
      <c r="N64" s="4">
        <v>1.627</v>
      </c>
      <c r="O64" s="4">
        <v>66.359918200408998</v>
      </c>
      <c r="P64" s="35">
        <v>8.5509641873278248</v>
      </c>
      <c r="Q64" s="36" t="str">
        <f t="shared" si="4"/>
        <v xml:space="preserve"> </v>
      </c>
      <c r="R64" s="36" t="str">
        <f t="shared" si="5"/>
        <v xml:space="preserve"> </v>
      </c>
      <c r="S64" s="37">
        <f t="shared" si="6"/>
        <v>0.19283746623473824</v>
      </c>
      <c r="T64" s="37" t="str">
        <f t="shared" si="7"/>
        <v/>
      </c>
      <c r="U64" s="37" t="str">
        <f t="shared" si="8"/>
        <v/>
      </c>
      <c r="V64" s="37">
        <f t="shared" si="9"/>
        <v>-0.30208611496605553</v>
      </c>
      <c r="W64" s="37" t="str">
        <f t="shared" si="10"/>
        <v xml:space="preserve"> </v>
      </c>
      <c r="X64" s="37" t="str">
        <f t="shared" si="11"/>
        <v xml:space="preserve"> </v>
      </c>
      <c r="Y64" s="1" t="str">
        <f t="shared" si="20"/>
        <v xml:space="preserve"> </v>
      </c>
      <c r="Z64" s="1">
        <f t="shared" si="12"/>
        <v>55</v>
      </c>
      <c r="AA64" s="1" t="str">
        <f t="shared" si="21"/>
        <v xml:space="preserve"> </v>
      </c>
      <c r="AB64" s="1" t="str">
        <f t="shared" si="13"/>
        <v xml:space="preserve"> </v>
      </c>
      <c r="AC64" s="1">
        <f t="shared" si="1"/>
        <v>36</v>
      </c>
      <c r="AD64" s="1" t="str">
        <f t="shared" si="14"/>
        <v xml:space="preserve"> </v>
      </c>
      <c r="AE64" s="1" t="str">
        <f t="shared" si="25"/>
        <v xml:space="preserve"> </v>
      </c>
      <c r="AF64" s="1" t="str">
        <f t="shared" si="25"/>
        <v xml:space="preserve"> </v>
      </c>
      <c r="AG64" s="38">
        <f t="shared" si="15"/>
        <v>8.550964187997824</v>
      </c>
      <c r="AH64" s="38" t="str">
        <f t="shared" si="16"/>
        <v xml:space="preserve"> </v>
      </c>
      <c r="AI64" s="1">
        <f t="shared" si="27"/>
        <v>15</v>
      </c>
      <c r="AJ64" s="1" t="str">
        <f t="shared" si="2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6"/>
        <v xml:space="preserve"> </v>
      </c>
      <c r="AN64" s="1" t="str">
        <f t="shared" si="26"/>
        <v xml:space="preserve"> </v>
      </c>
      <c r="AO64" t="s">
        <v>1587</v>
      </c>
      <c r="AP64" t="s">
        <v>3668</v>
      </c>
      <c r="AQ64" s="22">
        <v>30.208611496605553</v>
      </c>
      <c r="AR64" s="21" t="e">
        <v>#VALUE!</v>
      </c>
      <c r="AS64">
        <v>19.283746556473822</v>
      </c>
      <c r="AT64">
        <v>-30.208611496605553</v>
      </c>
      <c r="AU64" t="e">
        <v>#VALUE!</v>
      </c>
      <c r="AV64" t="s">
        <v>3669</v>
      </c>
    </row>
    <row r="65" spans="1:48" x14ac:dyDescent="0.25">
      <c r="A65" s="14">
        <v>6.7999999999999951E-10</v>
      </c>
      <c r="B65" t="s">
        <v>1588</v>
      </c>
      <c r="C65" s="4">
        <v>7</v>
      </c>
      <c r="D65" s="4">
        <v>0</v>
      </c>
      <c r="E65" s="4">
        <v>2</v>
      </c>
      <c r="F65" s="4">
        <v>9</v>
      </c>
      <c r="G65" s="4">
        <v>20000</v>
      </c>
      <c r="H65" s="4">
        <v>15978</v>
      </c>
      <c r="I65" s="34">
        <v>4015.9593934406812</v>
      </c>
      <c r="J65" s="35">
        <v>3.5922570201668202</v>
      </c>
      <c r="K65" s="35">
        <v>4.6275486561631141</v>
      </c>
      <c r="L65" s="35">
        <v>7.4710967030246609</v>
      </c>
      <c r="M65" s="35">
        <v>7.2684391937915009</v>
      </c>
      <c r="N65" s="4">
        <v>44.478999999999999</v>
      </c>
      <c r="O65" s="4">
        <v>50.521150592216578</v>
      </c>
      <c r="P65" s="35">
        <v>17.924646388784577</v>
      </c>
      <c r="Q65" s="36" t="str">
        <f t="shared" si="4"/>
        <v xml:space="preserve"> </v>
      </c>
      <c r="R65" s="36" t="str">
        <f t="shared" si="5"/>
        <v xml:space="preserve"> </v>
      </c>
      <c r="S65" s="37">
        <f t="shared" si="6"/>
        <v>0.25172111721523599</v>
      </c>
      <c r="T65" s="37" t="str">
        <f t="shared" si="7"/>
        <v/>
      </c>
      <c r="U65" s="37" t="str">
        <f t="shared" si="8"/>
        <v/>
      </c>
      <c r="V65" s="37">
        <f t="shared" si="9"/>
        <v>-0.78686315263052409</v>
      </c>
      <c r="W65" s="37" t="str">
        <f t="shared" si="10"/>
        <v/>
      </c>
      <c r="X65" s="37">
        <f t="shared" si="11"/>
        <v>-0.38266531213206223</v>
      </c>
      <c r="Y65" s="1" t="str">
        <f t="shared" si="20"/>
        <v xml:space="preserve"> </v>
      </c>
      <c r="Z65" s="1">
        <f t="shared" si="12"/>
        <v>4</v>
      </c>
      <c r="AA65" s="1" t="str">
        <f t="shared" si="21"/>
        <v xml:space="preserve"> </v>
      </c>
      <c r="AB65" s="1">
        <f t="shared" si="13"/>
        <v>39</v>
      </c>
      <c r="AC65" s="1">
        <f t="shared" si="1"/>
        <v>27</v>
      </c>
      <c r="AD65" s="1" t="str">
        <f t="shared" si="14"/>
        <v xml:space="preserve"> </v>
      </c>
      <c r="AE65" s="1" t="str">
        <f t="shared" si="25"/>
        <v xml:space="preserve"> </v>
      </c>
      <c r="AF65" s="1" t="str">
        <f t="shared" si="25"/>
        <v xml:space="preserve"> </v>
      </c>
      <c r="AG65" s="38">
        <f t="shared" si="15"/>
        <v>17.924646389464577</v>
      </c>
      <c r="AH65" s="38" t="str">
        <f t="shared" si="16"/>
        <v xml:space="preserve"> </v>
      </c>
      <c r="AI65" s="1">
        <f t="shared" si="27"/>
        <v>1</v>
      </c>
      <c r="AJ65" s="1" t="str">
        <f t="shared" si="2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6"/>
        <v xml:space="preserve"> </v>
      </c>
      <c r="AN65" s="1" t="str">
        <f t="shared" si="26"/>
        <v xml:space="preserve"> </v>
      </c>
      <c r="AO65" t="s">
        <v>1588</v>
      </c>
      <c r="AP65" t="s">
        <v>3670</v>
      </c>
      <c r="AQ65" s="22">
        <v>78.686315263052407</v>
      </c>
      <c r="AR65" s="21">
        <v>38.266531213206221</v>
      </c>
      <c r="AS65">
        <v>25.172111653523601</v>
      </c>
      <c r="AT65">
        <v>-78.686315263052407</v>
      </c>
      <c r="AU65">
        <v>-38.266531213206221</v>
      </c>
      <c r="AV65" t="s">
        <v>3671</v>
      </c>
    </row>
    <row r="66" spans="1:48" x14ac:dyDescent="0.25">
      <c r="A66" s="14">
        <v>6.8999999999999948E-10</v>
      </c>
      <c r="B66" t="s">
        <v>1589</v>
      </c>
      <c r="C66" s="4">
        <v>2</v>
      </c>
      <c r="D66" s="4">
        <v>0</v>
      </c>
      <c r="E66" s="4">
        <v>0</v>
      </c>
      <c r="F66" s="4">
        <v>2</v>
      </c>
      <c r="G66" s="4">
        <v>14700</v>
      </c>
      <c r="H66" s="4">
        <v>16775</v>
      </c>
      <c r="I66" s="34">
        <v>2622.3703595402312</v>
      </c>
      <c r="J66" s="35">
        <v>20.815237622533811</v>
      </c>
      <c r="K66" s="35">
        <v>16.072626233592029</v>
      </c>
      <c r="L66" s="35">
        <v>12.315505706636607</v>
      </c>
      <c r="M66" s="35">
        <v>10.093907379605035</v>
      </c>
      <c r="N66" s="4">
        <v>8.0590000000000011</v>
      </c>
      <c r="O66" s="4">
        <v>242.49893752656186</v>
      </c>
      <c r="P66" s="35">
        <v>1.7883755588673622</v>
      </c>
      <c r="Q66" s="36">
        <f t="shared" si="4"/>
        <v>100.00000000068999</v>
      </c>
      <c r="R66" s="36" t="str">
        <f t="shared" si="5"/>
        <v xml:space="preserve"> </v>
      </c>
      <c r="S66" s="37" t="str">
        <f t="shared" si="6"/>
        <v/>
      </c>
      <c r="T66" s="37" t="str">
        <f t="shared" si="7"/>
        <v/>
      </c>
      <c r="U66" s="37" t="str">
        <f t="shared" si="8"/>
        <v/>
      </c>
      <c r="V66" s="37" t="str">
        <f t="shared" si="9"/>
        <v/>
      </c>
      <c r="W66" s="37" t="str">
        <f t="shared" si="10"/>
        <v/>
      </c>
      <c r="X66" s="37" t="str">
        <f t="shared" si="11"/>
        <v/>
      </c>
      <c r="Y66" s="1" t="str">
        <f t="shared" si="20"/>
        <v xml:space="preserve"> </v>
      </c>
      <c r="Z66" s="1" t="str">
        <f t="shared" si="12"/>
        <v xml:space="preserve"> </v>
      </c>
      <c r="AA66" s="1" t="str">
        <f t="shared" si="21"/>
        <v xml:space="preserve"> </v>
      </c>
      <c r="AB66" s="1" t="str">
        <f t="shared" si="13"/>
        <v xml:space="preserve"> </v>
      </c>
      <c r="AC66" s="1" t="str">
        <f t="shared" si="1"/>
        <v xml:space="preserve"> </v>
      </c>
      <c r="AD66" s="1" t="str">
        <f t="shared" si="14"/>
        <v xml:space="preserve"> </v>
      </c>
      <c r="AE66" s="1">
        <f t="shared" si="25"/>
        <v>11</v>
      </c>
      <c r="AF66" s="1" t="str">
        <f t="shared" si="25"/>
        <v xml:space="preserve"> </v>
      </c>
      <c r="AG66" s="38" t="str">
        <f t="shared" si="15"/>
        <v xml:space="preserve"> </v>
      </c>
      <c r="AH66" s="38" t="str">
        <f t="shared" si="16"/>
        <v xml:space="preserve"> </v>
      </c>
      <c r="AI66" s="1" t="str">
        <f t="shared" si="27"/>
        <v xml:space="preserve"> </v>
      </c>
      <c r="AJ66" s="1" t="str">
        <f t="shared" si="2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6"/>
        <v xml:space="preserve"> </v>
      </c>
      <c r="AN66" s="1" t="str">
        <f t="shared" si="26"/>
        <v xml:space="preserve"> </v>
      </c>
      <c r="AO66" t="s">
        <v>1589</v>
      </c>
      <c r="AP66" t="s">
        <v>2409</v>
      </c>
      <c r="AQ66" s="22">
        <v>-23.501578511977872</v>
      </c>
      <c r="AR66" s="21">
        <v>-1.762688579098981</v>
      </c>
      <c r="AS66">
        <v>-12.36959761549925</v>
      </c>
      <c r="AT66">
        <v>23.501578511977872</v>
      </c>
      <c r="AU66">
        <v>1.762688579098981</v>
      </c>
      <c r="AV66" t="s">
        <v>3672</v>
      </c>
    </row>
    <row r="67" spans="1:48" x14ac:dyDescent="0.25">
      <c r="A67" s="14">
        <v>6.9999999999999944E-10</v>
      </c>
      <c r="B67" t="s">
        <v>1590</v>
      </c>
      <c r="C67" s="4">
        <v>3</v>
      </c>
      <c r="D67" s="4">
        <v>1</v>
      </c>
      <c r="E67" s="4">
        <v>2</v>
      </c>
      <c r="F67" s="4">
        <v>6</v>
      </c>
      <c r="G67" s="4">
        <v>1635</v>
      </c>
      <c r="H67" s="4">
        <v>1300</v>
      </c>
      <c r="I67" s="34">
        <v>239.34991795930853</v>
      </c>
      <c r="J67" s="35">
        <v>12.7826941986234</v>
      </c>
      <c r="K67" s="35">
        <v>10.770505385252692</v>
      </c>
      <c r="L67" s="35">
        <v>6.6930386266094422</v>
      </c>
      <c r="M67" s="35">
        <v>5.9522061068702294</v>
      </c>
      <c r="N67" s="4">
        <v>1.0170000000000001</v>
      </c>
      <c r="O67" s="4">
        <v>17.301038062283752</v>
      </c>
      <c r="P67" s="35">
        <v>2.5846153846153848</v>
      </c>
      <c r="Q67" s="36" t="str">
        <f t="shared" si="4"/>
        <v xml:space="preserve"> </v>
      </c>
      <c r="R67" s="36" t="str">
        <f t="shared" si="5"/>
        <v xml:space="preserve"> </v>
      </c>
      <c r="S67" s="37">
        <f t="shared" si="6"/>
        <v>0.25769230839230767</v>
      </c>
      <c r="T67" s="37" t="str">
        <f t="shared" si="7"/>
        <v/>
      </c>
      <c r="U67" s="37" t="str">
        <f t="shared" si="8"/>
        <v/>
      </c>
      <c r="V67" s="37">
        <f t="shared" si="9"/>
        <v>-0.2415734377892147</v>
      </c>
      <c r="W67" s="37" t="str">
        <f t="shared" si="10"/>
        <v/>
      </c>
      <c r="X67" s="37">
        <f t="shared" si="11"/>
        <v>-0.44695603929564709</v>
      </c>
      <c r="Y67" s="1" t="str">
        <f t="shared" si="20"/>
        <v xml:space="preserve"> </v>
      </c>
      <c r="Z67" s="1">
        <f t="shared" si="12"/>
        <v>64</v>
      </c>
      <c r="AA67" s="1" t="str">
        <f t="shared" si="21"/>
        <v xml:space="preserve"> </v>
      </c>
      <c r="AB67" s="1">
        <f t="shared" si="13"/>
        <v>34</v>
      </c>
      <c r="AC67" s="1">
        <f t="shared" si="1"/>
        <v>25</v>
      </c>
      <c r="AD67" s="1" t="str">
        <f t="shared" si="14"/>
        <v xml:space="preserve"> </v>
      </c>
      <c r="AE67" s="1" t="str">
        <f t="shared" si="25"/>
        <v xml:space="preserve"> </v>
      </c>
      <c r="AF67" s="1" t="str">
        <f t="shared" si="25"/>
        <v xml:space="preserve"> </v>
      </c>
      <c r="AG67" s="38" t="str">
        <f t="shared" si="15"/>
        <v xml:space="preserve"> </v>
      </c>
      <c r="AH67" s="38" t="str">
        <f t="shared" si="16"/>
        <v xml:space="preserve"> </v>
      </c>
      <c r="AI67" s="1" t="str">
        <f t="shared" si="27"/>
        <v xml:space="preserve"> </v>
      </c>
      <c r="AJ67" s="1" t="str">
        <f t="shared" si="2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6"/>
        <v xml:space="preserve"> </v>
      </c>
      <c r="AN67" s="1" t="str">
        <f t="shared" si="26"/>
        <v xml:space="preserve"> </v>
      </c>
      <c r="AO67" t="s">
        <v>1590</v>
      </c>
      <c r="AP67" t="s">
        <v>2252</v>
      </c>
      <c r="AQ67" s="22">
        <v>24.157343778921469</v>
      </c>
      <c r="AR67" s="21">
        <v>44.695603929564712</v>
      </c>
      <c r="AS67">
        <v>25.769230769230766</v>
      </c>
      <c r="AT67">
        <v>-24.157343778921469</v>
      </c>
      <c r="AU67">
        <v>-44.695603929564712</v>
      </c>
      <c r="AV67" t="s">
        <v>3673</v>
      </c>
    </row>
    <row r="68" spans="1:48" x14ac:dyDescent="0.25">
      <c r="A68" s="14">
        <v>7.0999999999999941E-10</v>
      </c>
      <c r="B68" t="s">
        <v>1591</v>
      </c>
      <c r="C68" s="4">
        <v>1</v>
      </c>
      <c r="D68" s="4">
        <v>0</v>
      </c>
      <c r="E68" s="4">
        <v>1</v>
      </c>
      <c r="F68" s="4">
        <v>2</v>
      </c>
      <c r="G68" s="4">
        <v>1850</v>
      </c>
      <c r="H68" s="4">
        <v>1800</v>
      </c>
      <c r="I68" s="34">
        <v>896.92979964822052</v>
      </c>
      <c r="J68" s="35">
        <v>16.503959959694107</v>
      </c>
      <c r="K68" s="35">
        <v>13.040988482400985</v>
      </c>
      <c r="L68" s="35" t="s">
        <v>2161</v>
      </c>
      <c r="M68" s="35" t="s">
        <v>2161</v>
      </c>
      <c r="N68" s="4">
        <v>6.4000000000000001E-2</v>
      </c>
      <c r="O68" s="4">
        <v>12.280701754385962</v>
      </c>
      <c r="P68" s="35">
        <v>0</v>
      </c>
      <c r="Q68" s="36" t="str">
        <f t="shared" si="4"/>
        <v xml:space="preserve"> </v>
      </c>
      <c r="R68" s="36" t="str">
        <f t="shared" si="5"/>
        <v xml:space="preserve"> </v>
      </c>
      <c r="S68" s="37" t="str">
        <f t="shared" si="6"/>
        <v/>
      </c>
      <c r="T68" s="37" t="str">
        <f t="shared" si="7"/>
        <v/>
      </c>
      <c r="U68" s="37" t="str">
        <f t="shared" si="8"/>
        <v/>
      </c>
      <c r="V68" s="37" t="str">
        <f t="shared" si="9"/>
        <v/>
      </c>
      <c r="W68" s="37" t="str">
        <f t="shared" si="10"/>
        <v xml:space="preserve"> </v>
      </c>
      <c r="X68" s="37" t="str">
        <f t="shared" si="11"/>
        <v xml:space="preserve"> </v>
      </c>
      <c r="Y68" s="1" t="str">
        <f t="shared" si="20"/>
        <v xml:space="preserve"> </v>
      </c>
      <c r="Z68" s="1" t="str">
        <f t="shared" si="12"/>
        <v xml:space="preserve"> </v>
      </c>
      <c r="AA68" s="1" t="str">
        <f t="shared" si="21"/>
        <v xml:space="preserve"> </v>
      </c>
      <c r="AB68" s="1" t="str">
        <f t="shared" si="13"/>
        <v xml:space="preserve"> </v>
      </c>
      <c r="AC68" s="1" t="str">
        <f t="shared" si="1"/>
        <v xml:space="preserve"> </v>
      </c>
      <c r="AD68" s="1" t="str">
        <f t="shared" si="14"/>
        <v xml:space="preserve"> </v>
      </c>
      <c r="AE68" s="1" t="str">
        <f t="shared" si="25"/>
        <v xml:space="preserve"> </v>
      </c>
      <c r="AF68" s="1" t="str">
        <f t="shared" si="25"/>
        <v xml:space="preserve"> </v>
      </c>
      <c r="AG68" s="38" t="str">
        <f t="shared" si="15"/>
        <v xml:space="preserve"> </v>
      </c>
      <c r="AH68" s="38" t="str">
        <f t="shared" si="16"/>
        <v xml:space="preserve"> </v>
      </c>
      <c r="AI68" s="1" t="str">
        <f t="shared" si="27"/>
        <v xml:space="preserve"> </v>
      </c>
      <c r="AJ68" s="1" t="str">
        <f t="shared" si="2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6"/>
        <v xml:space="preserve"> </v>
      </c>
      <c r="AN68" s="1" t="str">
        <f t="shared" si="26"/>
        <v xml:space="preserve"> </v>
      </c>
      <c r="AO68" t="s">
        <v>1591</v>
      </c>
      <c r="AP68" t="s">
        <v>3113</v>
      </c>
      <c r="AQ68" s="22">
        <v>2.0782205957548094</v>
      </c>
      <c r="AR68" s="21" t="e">
        <v>#VALUE!</v>
      </c>
      <c r="AS68">
        <v>2.7777777777777679</v>
      </c>
      <c r="AT68">
        <v>-2.0782205957548094</v>
      </c>
      <c r="AU68" t="e">
        <v>#VALUE!</v>
      </c>
      <c r="AV68" t="s">
        <v>3674</v>
      </c>
    </row>
    <row r="69" spans="1:48" x14ac:dyDescent="0.25">
      <c r="A69" s="14">
        <v>7.1999999999999937E-10</v>
      </c>
      <c r="B69" t="s">
        <v>1592</v>
      </c>
      <c r="C69" s="4">
        <v>11</v>
      </c>
      <c r="D69" s="4">
        <v>2</v>
      </c>
      <c r="E69" s="4">
        <v>0</v>
      </c>
      <c r="F69" s="4">
        <v>13</v>
      </c>
      <c r="G69" s="4">
        <v>11700</v>
      </c>
      <c r="H69" s="4">
        <v>10421</v>
      </c>
      <c r="I69" s="34">
        <v>13758.776496770386</v>
      </c>
      <c r="J69" s="35">
        <v>12.299067626578541</v>
      </c>
      <c r="K69" s="35">
        <v>10.618504177705319</v>
      </c>
      <c r="L69" s="35">
        <v>4.034474888448055</v>
      </c>
      <c r="M69" s="35">
        <v>3.7102436803297332</v>
      </c>
      <c r="N69" s="4">
        <v>8.4730000000000008</v>
      </c>
      <c r="O69" s="4">
        <v>14.345479082321194</v>
      </c>
      <c r="P69" s="35">
        <v>3.2559255349774499</v>
      </c>
      <c r="Q69" s="36">
        <f t="shared" si="4"/>
        <v>84.615384616104606</v>
      </c>
      <c r="R69" s="36" t="str">
        <f t="shared" si="5"/>
        <v xml:space="preserve"> </v>
      </c>
      <c r="S69" s="37" t="str">
        <f t="shared" si="6"/>
        <v/>
      </c>
      <c r="T69" s="37" t="str">
        <f t="shared" si="7"/>
        <v/>
      </c>
      <c r="U69" s="37" t="str">
        <f t="shared" si="8"/>
        <v/>
      </c>
      <c r="V69" s="37">
        <f t="shared" si="9"/>
        <v>-0.27026811144175888</v>
      </c>
      <c r="W69" s="37" t="str">
        <f t="shared" si="10"/>
        <v/>
      </c>
      <c r="X69" s="37">
        <f t="shared" si="11"/>
        <v>-0.66663243764964397</v>
      </c>
      <c r="Y69" s="1" t="str">
        <f t="shared" si="20"/>
        <v xml:space="preserve"> </v>
      </c>
      <c r="Z69" s="1">
        <f t="shared" si="12"/>
        <v>60</v>
      </c>
      <c r="AA69" s="1" t="str">
        <f t="shared" si="21"/>
        <v xml:space="preserve"> </v>
      </c>
      <c r="AB69" s="1">
        <f t="shared" si="13"/>
        <v>15</v>
      </c>
      <c r="AC69" s="1" t="str">
        <f t="shared" si="1"/>
        <v xml:space="preserve"> </v>
      </c>
      <c r="AD69" s="1" t="str">
        <f t="shared" si="14"/>
        <v xml:space="preserve"> </v>
      </c>
      <c r="AE69" s="1">
        <f t="shared" si="25"/>
        <v>29</v>
      </c>
      <c r="AF69" s="1" t="str">
        <f t="shared" si="25"/>
        <v xml:space="preserve"> </v>
      </c>
      <c r="AG69" s="38">
        <f t="shared" si="15"/>
        <v>3.2559255356974499</v>
      </c>
      <c r="AH69" s="38" t="str">
        <f t="shared" si="16"/>
        <v xml:space="preserve"> </v>
      </c>
      <c r="AI69" s="1">
        <f t="shared" si="27"/>
        <v>61</v>
      </c>
      <c r="AJ69" s="1" t="str">
        <f t="shared" si="2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6"/>
        <v xml:space="preserve"> </v>
      </c>
      <c r="AN69" s="1" t="str">
        <f t="shared" si="26"/>
        <v xml:space="preserve"> </v>
      </c>
      <c r="AO69" t="s">
        <v>1592</v>
      </c>
      <c r="AP69" t="s">
        <v>2293</v>
      </c>
      <c r="AQ69" s="22">
        <v>27.026811144175888</v>
      </c>
      <c r="AR69" s="21">
        <v>66.663243764964392</v>
      </c>
      <c r="AS69">
        <v>12.273294309567229</v>
      </c>
      <c r="AT69">
        <v>-27.026811144175888</v>
      </c>
      <c r="AU69">
        <v>-66.663243764964392</v>
      </c>
      <c r="AV69" t="s">
        <v>3675</v>
      </c>
    </row>
    <row r="70" spans="1:48" x14ac:dyDescent="0.25">
      <c r="A70" s="14">
        <v>7.2999999999999934E-10</v>
      </c>
      <c r="B70" t="s">
        <v>1593</v>
      </c>
      <c r="C70" s="4">
        <v>0</v>
      </c>
      <c r="D70" s="4">
        <v>0</v>
      </c>
      <c r="E70" s="4">
        <v>0</v>
      </c>
      <c r="F70" s="4">
        <v>0</v>
      </c>
      <c r="G70" s="4" t="s">
        <v>2162</v>
      </c>
      <c r="H70" s="4">
        <v>840</v>
      </c>
      <c r="I70" s="34">
        <v>735.19234618360861</v>
      </c>
      <c r="J70" s="35" t="s">
        <v>2161</v>
      </c>
      <c r="K70" s="35" t="s">
        <v>2161</v>
      </c>
      <c r="L70" s="35" t="s">
        <v>2161</v>
      </c>
      <c r="M70" s="35" t="s">
        <v>2161</v>
      </c>
      <c r="N70" s="4" t="s">
        <v>119</v>
      </c>
      <c r="O70" s="4" t="s">
        <v>119</v>
      </c>
      <c r="P70" s="35" t="s">
        <v>124</v>
      </c>
      <c r="Q70" s="36" t="str">
        <f t="shared" si="4"/>
        <v xml:space="preserve"> </v>
      </c>
      <c r="R70" s="36" t="str">
        <f t="shared" si="5"/>
        <v xml:space="preserve"> </v>
      </c>
      <c r="S70" s="37" t="str">
        <f t="shared" si="6"/>
        <v xml:space="preserve"> </v>
      </c>
      <c r="T70" s="37" t="str">
        <f t="shared" si="7"/>
        <v xml:space="preserve"> </v>
      </c>
      <c r="U70" s="37" t="str">
        <f t="shared" si="8"/>
        <v xml:space="preserve"> </v>
      </c>
      <c r="V70" s="37" t="str">
        <f t="shared" si="9"/>
        <v xml:space="preserve"> </v>
      </c>
      <c r="W70" s="37" t="str">
        <f t="shared" si="10"/>
        <v xml:space="preserve"> </v>
      </c>
      <c r="X70" s="37" t="str">
        <f t="shared" si="11"/>
        <v xml:space="preserve"> </v>
      </c>
      <c r="Y70" s="1" t="str">
        <f t="shared" si="20"/>
        <v xml:space="preserve"> </v>
      </c>
      <c r="Z70" s="1" t="str">
        <f t="shared" si="12"/>
        <v xml:space="preserve"> </v>
      </c>
      <c r="AA70" s="1" t="str">
        <f t="shared" si="21"/>
        <v xml:space="preserve"> </v>
      </c>
      <c r="AB70" s="1" t="str">
        <f t="shared" si="13"/>
        <v xml:space="preserve"> </v>
      </c>
      <c r="AC70" s="1" t="str">
        <f t="shared" si="1"/>
        <v xml:space="preserve"> </v>
      </c>
      <c r="AD70" s="1" t="str">
        <f t="shared" si="14"/>
        <v xml:space="preserve"> </v>
      </c>
      <c r="AE70" s="1" t="str">
        <f t="shared" si="25"/>
        <v xml:space="preserve"> </v>
      </c>
      <c r="AF70" s="1" t="str">
        <f t="shared" si="25"/>
        <v xml:space="preserve"> </v>
      </c>
      <c r="AG70" s="38" t="str">
        <f t="shared" si="15"/>
        <v xml:space="preserve"> </v>
      </c>
      <c r="AH70" s="38" t="str">
        <f t="shared" si="16"/>
        <v xml:space="preserve"> </v>
      </c>
      <c r="AI70" s="1" t="str">
        <f t="shared" si="27"/>
        <v xml:space="preserve"> </v>
      </c>
      <c r="AJ70" s="1" t="str">
        <f t="shared" si="2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6"/>
        <v xml:space="preserve"> </v>
      </c>
      <c r="AN70" s="1" t="str">
        <f t="shared" si="26"/>
        <v xml:space="preserve"> </v>
      </c>
      <c r="AO70" t="s">
        <v>1593</v>
      </c>
      <c r="AP70" t="s">
        <v>3035</v>
      </c>
      <c r="AQ70" s="22" t="e">
        <v>#VALUE!</v>
      </c>
      <c r="AR70" s="21" t="e">
        <v>#VALUE!</v>
      </c>
      <c r="AS70" t="s">
        <v>124</v>
      </c>
      <c r="AT70" t="e">
        <v>#VALUE!</v>
      </c>
      <c r="AU70" t="e">
        <v>#VALUE!</v>
      </c>
      <c r="AV70" t="s">
        <v>3676</v>
      </c>
    </row>
    <row r="71" spans="1:48" x14ac:dyDescent="0.25">
      <c r="A71" s="14">
        <v>7.3999999999999931E-10</v>
      </c>
      <c r="B71" t="s">
        <v>1594</v>
      </c>
      <c r="C71" s="4">
        <v>2</v>
      </c>
      <c r="D71" s="4">
        <v>3</v>
      </c>
      <c r="E71" s="4">
        <v>3</v>
      </c>
      <c r="F71" s="4">
        <v>8</v>
      </c>
      <c r="G71" s="4">
        <v>151800</v>
      </c>
      <c r="H71" s="4">
        <v>162861</v>
      </c>
      <c r="I71" s="34">
        <v>13194.825867646212</v>
      </c>
      <c r="J71" s="35" t="s">
        <v>2161</v>
      </c>
      <c r="K71" s="35">
        <v>25.525202181681397</v>
      </c>
      <c r="L71" s="35" t="s">
        <v>2161</v>
      </c>
      <c r="M71" s="35" t="s">
        <v>2161</v>
      </c>
      <c r="N71" s="4">
        <v>63.804000000000002</v>
      </c>
      <c r="O71" s="4">
        <v>65.810810810810793</v>
      </c>
      <c r="P71" s="35">
        <v>0.76863091839052955</v>
      </c>
      <c r="Q71" s="36" t="str">
        <f t="shared" si="4"/>
        <v/>
      </c>
      <c r="R71" s="36">
        <f t="shared" si="5"/>
        <v>37.500000000740002</v>
      </c>
      <c r="S71" s="37" t="str">
        <f t="shared" si="6"/>
        <v/>
      </c>
      <c r="T71" s="37" t="str">
        <f t="shared" si="7"/>
        <v/>
      </c>
      <c r="U71" s="37" t="str">
        <f t="shared" si="8"/>
        <v xml:space="preserve"> </v>
      </c>
      <c r="V71" s="37" t="str">
        <f t="shared" si="9"/>
        <v xml:space="preserve"> </v>
      </c>
      <c r="W71" s="37" t="str">
        <f t="shared" si="10"/>
        <v xml:space="preserve"> </v>
      </c>
      <c r="X71" s="37" t="str">
        <f t="shared" si="11"/>
        <v xml:space="preserve"> </v>
      </c>
      <c r="Y71" s="1" t="str">
        <f t="shared" si="20"/>
        <v xml:space="preserve"> </v>
      </c>
      <c r="Z71" s="1" t="str">
        <f t="shared" si="12"/>
        <v xml:space="preserve"> </v>
      </c>
      <c r="AA71" s="1" t="str">
        <f t="shared" si="21"/>
        <v xml:space="preserve"> </v>
      </c>
      <c r="AB71" s="1" t="str">
        <f t="shared" si="13"/>
        <v xml:space="preserve"> </v>
      </c>
      <c r="AC71" s="1" t="str">
        <f t="shared" ref="AC71:AC134" si="28">IF(ISERROR((RANK(S71,S$7:S$184,0)))=TRUE," ",((RANK(S71,S$7:S$184,0))))</f>
        <v xml:space="preserve"> </v>
      </c>
      <c r="AD71" s="1" t="str">
        <f t="shared" si="14"/>
        <v xml:space="preserve"> </v>
      </c>
      <c r="AE71" s="1" t="str">
        <f t="shared" si="25"/>
        <v xml:space="preserve"> </v>
      </c>
      <c r="AF71" s="1">
        <f t="shared" si="25"/>
        <v>14</v>
      </c>
      <c r="AG71" s="38" t="str">
        <f t="shared" si="15"/>
        <v xml:space="preserve"> </v>
      </c>
      <c r="AH71" s="38" t="str">
        <f t="shared" si="16"/>
        <v xml:space="preserve"> </v>
      </c>
      <c r="AI71" s="1" t="str">
        <f t="shared" si="27"/>
        <v xml:space="preserve"> </v>
      </c>
      <c r="AJ71" s="1" t="str">
        <f t="shared" si="2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6"/>
        <v xml:space="preserve"> </v>
      </c>
      <c r="AN71" s="1" t="str">
        <f t="shared" si="26"/>
        <v xml:space="preserve"> </v>
      </c>
      <c r="AO71" t="s">
        <v>1594</v>
      </c>
      <c r="AP71" t="s">
        <v>2167</v>
      </c>
      <c r="AQ71" s="22" t="e">
        <v>#VALUE!</v>
      </c>
      <c r="AR71" s="21" t="e">
        <v>#VALUE!</v>
      </c>
      <c r="AS71">
        <v>-6.7916812496546131</v>
      </c>
      <c r="AT71" t="e">
        <v>#VALUE!</v>
      </c>
      <c r="AU71" t="e">
        <v>#VALUE!</v>
      </c>
      <c r="AV71" t="s">
        <v>3677</v>
      </c>
    </row>
    <row r="72" spans="1:48" x14ac:dyDescent="0.25">
      <c r="A72" s="14">
        <v>7.4999999999999927E-10</v>
      </c>
      <c r="B72" t="s">
        <v>1595</v>
      </c>
      <c r="C72" s="4">
        <v>0</v>
      </c>
      <c r="D72" s="4">
        <v>0</v>
      </c>
      <c r="E72" s="4">
        <v>0</v>
      </c>
      <c r="F72" s="4">
        <v>0</v>
      </c>
      <c r="G72" s="4" t="s">
        <v>2162</v>
      </c>
      <c r="H72" s="4">
        <v>1657</v>
      </c>
      <c r="I72" s="34">
        <v>1837.0010254687079</v>
      </c>
      <c r="J72" s="35" t="s">
        <v>2161</v>
      </c>
      <c r="K72" s="35" t="s">
        <v>2161</v>
      </c>
      <c r="L72" s="35" t="s">
        <v>2161</v>
      </c>
      <c r="M72" s="35" t="s">
        <v>2161</v>
      </c>
      <c r="N72" s="4" t="s">
        <v>119</v>
      </c>
      <c r="O72" s="4" t="s">
        <v>119</v>
      </c>
      <c r="P72" s="35" t="s">
        <v>124</v>
      </c>
      <c r="Q72" s="36" t="str">
        <f t="shared" ref="Q72:Q135" si="29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30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31">IF(ISERROR((IF((G72/H72-1)&gt;($S$5/100),(G72/H72-1)+A72,"")))=TRUE," ",((IF((G72/H72-1)&gt;($S$5/100),(G72/H72-1)+A72,""))))</f>
        <v xml:space="preserve"> </v>
      </c>
      <c r="T72" s="37" t="str">
        <f t="shared" ref="T72:T135" si="32">IF(ISERROR((IF((G72/H72-1)&lt;($T$5/100),(G72/H72-1)+A72,"")))=TRUE," ",((IF((G72/H72-1)&lt;($T$5/100),(G72/H72-1)+A72,""))))</f>
        <v xml:space="preserve"> </v>
      </c>
      <c r="U72" s="37" t="str">
        <f t="shared" ref="U72:U135" si="33">IF(ISERROR((IF(((J72/$J$6-1))&gt;($U$5/100),((J72/$J$6-1)),"")))=TRUE," ",((IF(((J72/$J$6-1))&gt;($U$5/100),((J72/$J$6-1)),""))))</f>
        <v xml:space="preserve"> </v>
      </c>
      <c r="V72" s="37" t="str">
        <f t="shared" ref="V72:V135" si="34">IF(ISERROR((IF(((J72/$J$6-1))&lt;($V$5/100),((J72/$J$6-1)),"")))=TRUE," ",((IF(((J72/$J$6-1))&lt;($V$5/100),((J72/$J$6-1)),""))))</f>
        <v xml:space="preserve"> </v>
      </c>
      <c r="W72" s="37" t="str">
        <f t="shared" ref="W72:W135" si="35">IF(ISERROR((IF(((L72/$L$6-1))&gt;($W$5/100),((L72/$L$6-1)),"")))=TRUE," ",((IF(((L72/$L$6-1))&gt;($W$5/100),((L72/$L$6-1)),""))))</f>
        <v xml:space="preserve"> </v>
      </c>
      <c r="X72" s="37" t="str">
        <f t="shared" ref="X72:X135" si="36">IF(ISERROR((IF(((L72/$L$6-1))&lt;($X$5/100),((L72/$L$6-1)),"")))=TRUE," ",((IF(((L72/$L$6-1))&lt;($X$5/100),((L72/$L$6-1)),""))))</f>
        <v xml:space="preserve"> </v>
      </c>
      <c r="Y72" s="1" t="str">
        <f t="shared" si="20"/>
        <v xml:space="preserve"> </v>
      </c>
      <c r="Z72" s="1" t="str">
        <f t="shared" ref="Z72:Z135" si="37">IF(ISERROR((RANK(V72,V$7:V$184,1)))=TRUE," ",((RANK(V72,V$7:V$184,1))))</f>
        <v xml:space="preserve"> </v>
      </c>
      <c r="AA72" s="1" t="str">
        <f t="shared" si="21"/>
        <v xml:space="preserve"> </v>
      </c>
      <c r="AB72" s="1" t="str">
        <f t="shared" ref="AB72:AB135" si="38">IF(ISERROR((RANK(X72,X$7:X$184,1)))=TRUE," ",((RANK(X72,X$7:X$184,1))))</f>
        <v xml:space="preserve"> </v>
      </c>
      <c r="AC72" s="1" t="str">
        <f t="shared" si="28"/>
        <v xml:space="preserve"> </v>
      </c>
      <c r="AD72" s="1" t="str">
        <f t="shared" ref="AD72:AD135" si="39">IF(ISERROR((RANK(T72,T$7:T$184,1)))=TRUE," ",((RANK(T72,T$7:T$184,1))))</f>
        <v xml:space="preserve"> </v>
      </c>
      <c r="AE72" s="1" t="str">
        <f t="shared" si="25"/>
        <v xml:space="preserve"> </v>
      </c>
      <c r="AF72" s="1" t="str">
        <f t="shared" si="25"/>
        <v xml:space="preserve"> </v>
      </c>
      <c r="AG72" s="38" t="str">
        <f t="shared" ref="AG72:AG135" si="40">IF(ISERROR((IF((AND(P72&gt;$AG$6,P72&lt;$AG$5))=TRUE,P72+A72," ")))=TRUE," ",((IF((AND(P72&gt;$AG$6,P72&lt;$AG$5))=TRUE,P72+A72," "))))</f>
        <v xml:space="preserve"> </v>
      </c>
      <c r="AH72" s="38" t="str">
        <f t="shared" ref="AH72:AH135" si="41">IF(ISERROR(((IF(P72&lt;$AH$5,P72+A72," "))))=TRUE," ",((IF(P72&lt;$AH$5,P72+A72," "))))</f>
        <v xml:space="preserve"> </v>
      </c>
      <c r="AI72" s="1" t="str">
        <f t="shared" si="27"/>
        <v xml:space="preserve"> </v>
      </c>
      <c r="AJ72" s="1" t="str">
        <f t="shared" si="27"/>
        <v xml:space="preserve"> </v>
      </c>
      <c r="AK72" s="25" t="str">
        <f t="shared" ref="AK72:AK135" si="42">IF(ISERROR((IF((AND(O72&lt;$AK$5,O72&gt;$AK$6))=TRUE,O72+A72," ")))=TRUE," ",((IF((AND(O72&lt;$AK$5,O72&gt;$AK$6))=TRUE,O72+A72," "))))</f>
        <v xml:space="preserve"> </v>
      </c>
      <c r="AL72" s="25" t="str">
        <f t="shared" ref="AL72:AL135" si="43">IF(ISERROR((IF(O72&lt;$AL$5,O72+A72," ")))=TRUE," ",((IF(O72&lt;$AL$5,O72+A72," "))))</f>
        <v xml:space="preserve"> </v>
      </c>
      <c r="AM72" s="1" t="str">
        <f t="shared" si="26"/>
        <v xml:space="preserve"> </v>
      </c>
      <c r="AN72" s="1" t="str">
        <f t="shared" si="26"/>
        <v xml:space="preserve"> </v>
      </c>
      <c r="AO72" t="s">
        <v>1595</v>
      </c>
      <c r="AP72" t="s">
        <v>2593</v>
      </c>
      <c r="AQ72" s="22" t="e">
        <v>#VALUE!</v>
      </c>
      <c r="AR72" s="21" t="e">
        <v>#VALUE!</v>
      </c>
      <c r="AS72" t="s">
        <v>124</v>
      </c>
      <c r="AT72" t="e">
        <v>#VALUE!</v>
      </c>
      <c r="AU72" t="e">
        <v>#VALUE!</v>
      </c>
      <c r="AV72" t="s">
        <v>3678</v>
      </c>
    </row>
    <row r="73" spans="1:48" x14ac:dyDescent="0.25">
      <c r="A73" s="14">
        <v>7.5999999999999924E-10</v>
      </c>
      <c r="B73" t="s">
        <v>1596</v>
      </c>
      <c r="C73" s="4">
        <v>1</v>
      </c>
      <c r="D73" s="4">
        <v>0</v>
      </c>
      <c r="E73" s="4">
        <v>0</v>
      </c>
      <c r="F73" s="4">
        <v>1</v>
      </c>
      <c r="G73" s="4">
        <v>24486.525390625</v>
      </c>
      <c r="H73" s="4">
        <v>12399</v>
      </c>
      <c r="I73" s="34">
        <v>1235.0507473734704</v>
      </c>
      <c r="J73" s="35" t="s">
        <v>2161</v>
      </c>
      <c r="K73" s="35" t="s">
        <v>2161</v>
      </c>
      <c r="L73" s="35">
        <v>31.039951338199511</v>
      </c>
      <c r="M73" s="35">
        <v>23.196872727272726</v>
      </c>
      <c r="N73" s="4">
        <v>0.06</v>
      </c>
      <c r="O73" s="4">
        <v>361.53846153846149</v>
      </c>
      <c r="P73" s="35" t="s">
        <v>124</v>
      </c>
      <c r="Q73" s="36">
        <f t="shared" si="29"/>
        <v>100.00000000076</v>
      </c>
      <c r="R73" s="36" t="str">
        <f t="shared" si="30"/>
        <v xml:space="preserve"> </v>
      </c>
      <c r="S73" s="37">
        <f t="shared" si="31"/>
        <v>0.97487905476637138</v>
      </c>
      <c r="T73" s="37" t="str">
        <f t="shared" si="32"/>
        <v/>
      </c>
      <c r="U73" s="37" t="str">
        <f t="shared" si="33"/>
        <v xml:space="preserve"> </v>
      </c>
      <c r="V73" s="37" t="str">
        <f t="shared" si="34"/>
        <v xml:space="preserve"> </v>
      </c>
      <c r="W73" s="37" t="str">
        <f t="shared" si="35"/>
        <v/>
      </c>
      <c r="X73" s="37" t="str">
        <f t="shared" si="36"/>
        <v/>
      </c>
      <c r="Y73" s="1" t="str">
        <f t="shared" si="20"/>
        <v xml:space="preserve"> </v>
      </c>
      <c r="Z73" s="1" t="str">
        <f t="shared" si="37"/>
        <v xml:space="preserve"> </v>
      </c>
      <c r="AA73" s="1" t="str">
        <f t="shared" si="21"/>
        <v xml:space="preserve"> </v>
      </c>
      <c r="AB73" s="1" t="str">
        <f t="shared" si="38"/>
        <v xml:space="preserve"> </v>
      </c>
      <c r="AC73" s="1">
        <f t="shared" si="28"/>
        <v>1</v>
      </c>
      <c r="AD73" s="1" t="str">
        <f t="shared" si="39"/>
        <v xml:space="preserve"> </v>
      </c>
      <c r="AE73" s="1">
        <f t="shared" si="25"/>
        <v>10</v>
      </c>
      <c r="AF73" s="1" t="str">
        <f t="shared" si="25"/>
        <v xml:space="preserve"> </v>
      </c>
      <c r="AG73" s="38" t="str">
        <f t="shared" si="40"/>
        <v xml:space="preserve"> </v>
      </c>
      <c r="AH73" s="38" t="str">
        <f t="shared" si="41"/>
        <v xml:space="preserve"> </v>
      </c>
      <c r="AI73" s="1" t="str">
        <f t="shared" si="27"/>
        <v xml:space="preserve"> </v>
      </c>
      <c r="AJ73" s="1" t="str">
        <f t="shared" si="27"/>
        <v xml:space="preserve"> </v>
      </c>
      <c r="AK73" s="25" t="str">
        <f t="shared" si="42"/>
        <v xml:space="preserve"> </v>
      </c>
      <c r="AL73" s="25" t="str">
        <f t="shared" si="43"/>
        <v xml:space="preserve"> </v>
      </c>
      <c r="AM73" s="1" t="str">
        <f t="shared" si="26"/>
        <v xml:space="preserve"> </v>
      </c>
      <c r="AN73" s="1" t="str">
        <f t="shared" si="26"/>
        <v xml:space="preserve"> </v>
      </c>
      <c r="AO73" t="s">
        <v>1596</v>
      </c>
      <c r="AP73" t="s">
        <v>3679</v>
      </c>
      <c r="AQ73" s="22" t="e">
        <v>#VALUE!</v>
      </c>
      <c r="AR73" s="21">
        <v>-156.48227338625736</v>
      </c>
      <c r="AS73">
        <v>97.487905400637146</v>
      </c>
      <c r="AT73" t="e">
        <v>#VALUE!</v>
      </c>
      <c r="AU73">
        <v>156.48227338625736</v>
      </c>
      <c r="AV73" t="s">
        <v>3680</v>
      </c>
    </row>
    <row r="74" spans="1:48" x14ac:dyDescent="0.25">
      <c r="A74" s="14">
        <v>7.699999999999992E-10</v>
      </c>
      <c r="B74" t="s">
        <v>1597</v>
      </c>
      <c r="C74" s="4">
        <v>2</v>
      </c>
      <c r="D74" s="4">
        <v>0</v>
      </c>
      <c r="E74" s="4">
        <v>4</v>
      </c>
      <c r="F74" s="4">
        <v>6</v>
      </c>
      <c r="G74" s="4">
        <v>3130</v>
      </c>
      <c r="H74" s="4">
        <v>3182</v>
      </c>
      <c r="I74" s="34">
        <v>1917.6468434443671</v>
      </c>
      <c r="J74" s="35" t="s">
        <v>2161</v>
      </c>
      <c r="K74" s="35">
        <v>30.104068117313151</v>
      </c>
      <c r="L74" s="35">
        <v>15.991310802193597</v>
      </c>
      <c r="M74" s="35">
        <v>13.667742315238719</v>
      </c>
      <c r="N74" s="4">
        <v>1.0569999999999999</v>
      </c>
      <c r="O74" s="4">
        <v>35.861182519280192</v>
      </c>
      <c r="P74" s="35">
        <v>0.31112507856693905</v>
      </c>
      <c r="Q74" s="36" t="str">
        <f t="shared" si="29"/>
        <v xml:space="preserve"> </v>
      </c>
      <c r="R74" s="36" t="str">
        <f t="shared" si="30"/>
        <v xml:space="preserve"> </v>
      </c>
      <c r="S74" s="37" t="str">
        <f t="shared" si="31"/>
        <v/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20"/>
        <v xml:space="preserve"> </v>
      </c>
      <c r="Z74" s="1" t="str">
        <f t="shared" si="37"/>
        <v xml:space="preserve"> </v>
      </c>
      <c r="AA74" s="1" t="str">
        <f t="shared" si="21"/>
        <v xml:space="preserve"> </v>
      </c>
      <c r="AB74" s="1" t="str">
        <f t="shared" si="38"/>
        <v xml:space="preserve"> </v>
      </c>
      <c r="AC74" s="1" t="str">
        <f t="shared" si="28"/>
        <v xml:space="preserve"> </v>
      </c>
      <c r="AD74" s="1" t="str">
        <f t="shared" si="39"/>
        <v xml:space="preserve"> </v>
      </c>
      <c r="AE74" s="1" t="str">
        <f t="shared" si="25"/>
        <v xml:space="preserve"> </v>
      </c>
      <c r="AF74" s="1" t="str">
        <f t="shared" si="25"/>
        <v xml:space="preserve"> </v>
      </c>
      <c r="AG74" s="38" t="str">
        <f t="shared" si="40"/>
        <v xml:space="preserve"> </v>
      </c>
      <c r="AH74" s="38" t="str">
        <f t="shared" si="41"/>
        <v xml:space="preserve"> </v>
      </c>
      <c r="AI74" s="1" t="str">
        <f t="shared" si="27"/>
        <v xml:space="preserve"> </v>
      </c>
      <c r="AJ74" s="1" t="str">
        <f t="shared" si="27"/>
        <v xml:space="preserve"> </v>
      </c>
      <c r="AK74" s="25" t="str">
        <f t="shared" si="42"/>
        <v xml:space="preserve"> </v>
      </c>
      <c r="AL74" s="25" t="str">
        <f t="shared" si="43"/>
        <v xml:space="preserve"> </v>
      </c>
      <c r="AM74" s="1" t="str">
        <f t="shared" si="26"/>
        <v xml:space="preserve"> </v>
      </c>
      <c r="AN74" s="1" t="str">
        <f t="shared" si="26"/>
        <v xml:space="preserve"> </v>
      </c>
      <c r="AO74" t="s">
        <v>1597</v>
      </c>
      <c r="AP74" t="s">
        <v>2165</v>
      </c>
      <c r="AQ74" s="22" t="e">
        <v>#VALUE!</v>
      </c>
      <c r="AR74" s="21">
        <v>-32.135766074005012</v>
      </c>
      <c r="AS74">
        <v>-1.6341923318667462</v>
      </c>
      <c r="AT74" t="e">
        <v>#VALUE!</v>
      </c>
      <c r="AU74">
        <v>32.135766074005012</v>
      </c>
      <c r="AV74" t="s">
        <v>3681</v>
      </c>
    </row>
    <row r="75" spans="1:48" x14ac:dyDescent="0.25">
      <c r="A75" s="14">
        <v>7.7999999999999917E-10</v>
      </c>
      <c r="B75" t="s">
        <v>1598</v>
      </c>
      <c r="C75" s="4">
        <v>0</v>
      </c>
      <c r="D75" s="4">
        <v>0</v>
      </c>
      <c r="E75" s="4">
        <v>0</v>
      </c>
      <c r="F75" s="4">
        <v>0</v>
      </c>
      <c r="G75" s="4" t="s">
        <v>2162</v>
      </c>
      <c r="H75" s="4">
        <v>1149</v>
      </c>
      <c r="I75" s="34">
        <v>481.41615295636058</v>
      </c>
      <c r="J75" s="35" t="s">
        <v>2161</v>
      </c>
      <c r="K75" s="35" t="s">
        <v>2161</v>
      </c>
      <c r="L75" s="35" t="s">
        <v>2161</v>
      </c>
      <c r="M75" s="35" t="s">
        <v>2161</v>
      </c>
      <c r="N75" s="4" t="s">
        <v>119</v>
      </c>
      <c r="O75" s="4" t="s">
        <v>119</v>
      </c>
      <c r="P75" s="35" t="s">
        <v>124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 xml:space="preserve"> </v>
      </c>
      <c r="T75" s="37" t="str">
        <f t="shared" si="32"/>
        <v xml:space="preserve"> </v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 xml:space="preserve"> </v>
      </c>
      <c r="X75" s="37" t="str">
        <f t="shared" si="36"/>
        <v xml:space="preserve"> </v>
      </c>
      <c r="Y75" s="1" t="str">
        <f t="shared" si="20"/>
        <v xml:space="preserve"> </v>
      </c>
      <c r="Z75" s="1" t="str">
        <f t="shared" si="37"/>
        <v xml:space="preserve"> </v>
      </c>
      <c r="AA75" s="1" t="str">
        <f t="shared" si="21"/>
        <v xml:space="preserve"> </v>
      </c>
      <c r="AB75" s="1" t="str">
        <f t="shared" si="38"/>
        <v xml:space="preserve"> </v>
      </c>
      <c r="AC75" s="1" t="str">
        <f t="shared" si="28"/>
        <v xml:space="preserve"> </v>
      </c>
      <c r="AD75" s="1" t="str">
        <f t="shared" si="39"/>
        <v xml:space="preserve"> </v>
      </c>
      <c r="AE75" s="1" t="str">
        <f t="shared" si="25"/>
        <v xml:space="preserve"> </v>
      </c>
      <c r="AF75" s="1" t="str">
        <f t="shared" si="25"/>
        <v xml:space="preserve"> </v>
      </c>
      <c r="AG75" s="38" t="str">
        <f t="shared" si="40"/>
        <v xml:space="preserve"> </v>
      </c>
      <c r="AH75" s="38" t="str">
        <f t="shared" si="41"/>
        <v xml:space="preserve"> </v>
      </c>
      <c r="AI75" s="1" t="str">
        <f t="shared" si="27"/>
        <v xml:space="preserve"> </v>
      </c>
      <c r="AJ75" s="1" t="str">
        <f t="shared" si="27"/>
        <v xml:space="preserve"> </v>
      </c>
      <c r="AK75" s="25" t="str">
        <f t="shared" si="42"/>
        <v xml:space="preserve"> </v>
      </c>
      <c r="AL75" s="25" t="str">
        <f t="shared" si="43"/>
        <v xml:space="preserve"> </v>
      </c>
      <c r="AM75" s="1" t="str">
        <f t="shared" si="26"/>
        <v xml:space="preserve"> </v>
      </c>
      <c r="AN75" s="1" t="str">
        <f t="shared" si="26"/>
        <v xml:space="preserve"> </v>
      </c>
      <c r="AO75" t="s">
        <v>1598</v>
      </c>
      <c r="AP75" t="s">
        <v>3682</v>
      </c>
      <c r="AQ75" s="22" t="e">
        <v>#VALUE!</v>
      </c>
      <c r="AR75" s="21" t="e">
        <v>#VALUE!</v>
      </c>
      <c r="AS75" t="s">
        <v>124</v>
      </c>
      <c r="AT75" t="e">
        <v>#VALUE!</v>
      </c>
      <c r="AU75" t="e">
        <v>#VALUE!</v>
      </c>
      <c r="AV75" t="s">
        <v>3683</v>
      </c>
    </row>
    <row r="76" spans="1:48" x14ac:dyDescent="0.25">
      <c r="A76" s="14">
        <v>7.8999999999999913E-10</v>
      </c>
      <c r="B76" t="s">
        <v>1599</v>
      </c>
      <c r="C76" s="4">
        <v>2</v>
      </c>
      <c r="D76" s="4">
        <v>0</v>
      </c>
      <c r="E76" s="4">
        <v>3</v>
      </c>
      <c r="F76" s="4">
        <v>5</v>
      </c>
      <c r="G76" s="4">
        <v>14400</v>
      </c>
      <c r="H76" s="4">
        <v>11647</v>
      </c>
      <c r="I76" s="34">
        <v>3611.3296644201218</v>
      </c>
      <c r="J76" s="35">
        <v>14.566033016508253</v>
      </c>
      <c r="K76" s="35">
        <v>12.199643867183408</v>
      </c>
      <c r="L76" s="35">
        <v>4.3676423152965462</v>
      </c>
      <c r="M76" s="35">
        <v>4.150001986828066</v>
      </c>
      <c r="N76" s="4">
        <v>9.5470000000000006</v>
      </c>
      <c r="O76" s="4">
        <v>26.803028290609653</v>
      </c>
      <c r="P76" s="35">
        <v>5.2700266162960414</v>
      </c>
      <c r="Q76" s="36" t="str">
        <f t="shared" si="29"/>
        <v xml:space="preserve"> </v>
      </c>
      <c r="R76" s="36" t="str">
        <f t="shared" si="30"/>
        <v xml:space="preserve"> </v>
      </c>
      <c r="S76" s="37">
        <f t="shared" si="31"/>
        <v>0.23636988144596288</v>
      </c>
      <c r="T76" s="37" t="str">
        <f t="shared" si="32"/>
        <v/>
      </c>
      <c r="U76" s="37" t="str">
        <f t="shared" si="33"/>
        <v/>
      </c>
      <c r="V76" s="37">
        <f t="shared" si="34"/>
        <v>-0.13576385587407247</v>
      </c>
      <c r="W76" s="37" t="str">
        <f t="shared" si="35"/>
        <v/>
      </c>
      <c r="X76" s="37">
        <f t="shared" si="36"/>
        <v>-0.63910290381587498</v>
      </c>
      <c r="Y76" s="1" t="str">
        <f t="shared" si="20"/>
        <v xml:space="preserve"> </v>
      </c>
      <c r="Z76" s="1">
        <f t="shared" si="37"/>
        <v>77</v>
      </c>
      <c r="AA76" s="1" t="str">
        <f t="shared" si="21"/>
        <v xml:space="preserve"> </v>
      </c>
      <c r="AB76" s="1">
        <f t="shared" si="38"/>
        <v>18</v>
      </c>
      <c r="AC76" s="1">
        <f t="shared" si="28"/>
        <v>29</v>
      </c>
      <c r="AD76" s="1" t="str">
        <f t="shared" si="39"/>
        <v xml:space="preserve"> </v>
      </c>
      <c r="AE76" s="1" t="str">
        <f t="shared" si="25"/>
        <v xml:space="preserve"> </v>
      </c>
      <c r="AF76" s="1" t="str">
        <f t="shared" si="25"/>
        <v xml:space="preserve"> </v>
      </c>
      <c r="AG76" s="38">
        <f t="shared" si="40"/>
        <v>5.2700266170860415</v>
      </c>
      <c r="AH76" s="38" t="str">
        <f t="shared" si="41"/>
        <v xml:space="preserve"> </v>
      </c>
      <c r="AI76" s="1">
        <f t="shared" si="27"/>
        <v>37</v>
      </c>
      <c r="AJ76" s="1" t="str">
        <f t="shared" si="27"/>
        <v xml:space="preserve"> </v>
      </c>
      <c r="AK76" s="25" t="str">
        <f t="shared" si="42"/>
        <v xml:space="preserve"> </v>
      </c>
      <c r="AL76" s="25" t="str">
        <f t="shared" si="43"/>
        <v xml:space="preserve"> </v>
      </c>
      <c r="AM76" s="1" t="str">
        <f t="shared" si="26"/>
        <v xml:space="preserve"> </v>
      </c>
      <c r="AN76" s="1" t="str">
        <f t="shared" si="26"/>
        <v xml:space="preserve"> </v>
      </c>
      <c r="AO76" t="s">
        <v>1599</v>
      </c>
      <c r="AP76" t="s">
        <v>2500</v>
      </c>
      <c r="AQ76" s="22">
        <v>13.576385587407247</v>
      </c>
      <c r="AR76" s="21">
        <v>63.910290381587501</v>
      </c>
      <c r="AS76">
        <v>23.636988065596288</v>
      </c>
      <c r="AT76">
        <v>-13.576385587407247</v>
      </c>
      <c r="AU76">
        <v>-63.910290381587501</v>
      </c>
      <c r="AV76" t="s">
        <v>3684</v>
      </c>
    </row>
    <row r="77" spans="1:48" x14ac:dyDescent="0.25">
      <c r="A77" s="14">
        <v>7.999999999999991E-10</v>
      </c>
      <c r="B77" t="s">
        <v>1600</v>
      </c>
      <c r="C77" s="4">
        <v>2</v>
      </c>
      <c r="D77" s="4">
        <v>9</v>
      </c>
      <c r="E77" s="4">
        <v>6</v>
      </c>
      <c r="F77" s="4">
        <v>17</v>
      </c>
      <c r="G77" s="4">
        <v>560.4114990234375</v>
      </c>
      <c r="H77" s="4">
        <v>790</v>
      </c>
      <c r="I77" s="34">
        <v>2319.0273703426792</v>
      </c>
      <c r="J77" s="35">
        <v>39.672591112898004</v>
      </c>
      <c r="K77" s="35">
        <v>20.881628265545917</v>
      </c>
      <c r="L77" s="35">
        <v>27.994376668688126</v>
      </c>
      <c r="M77" s="35">
        <v>23.015242165242167</v>
      </c>
      <c r="N77" s="4">
        <v>0.01</v>
      </c>
      <c r="O77" s="4">
        <v>-37.5</v>
      </c>
      <c r="P77" s="35">
        <v>2.5206319323944757</v>
      </c>
      <c r="Q77" s="36" t="str">
        <f t="shared" si="29"/>
        <v/>
      </c>
      <c r="R77" s="36">
        <f t="shared" si="30"/>
        <v>52.941176471388232</v>
      </c>
      <c r="S77" s="37" t="str">
        <f t="shared" si="31"/>
        <v/>
      </c>
      <c r="T77" s="37">
        <f t="shared" si="32"/>
        <v>-0.29061835486653481</v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20"/>
        <v xml:space="preserve"> </v>
      </c>
      <c r="Z77" s="1" t="str">
        <f t="shared" si="37"/>
        <v xml:space="preserve"> </v>
      </c>
      <c r="AA77" s="1" t="str">
        <f t="shared" si="21"/>
        <v xml:space="preserve"> </v>
      </c>
      <c r="AB77" s="1" t="str">
        <f t="shared" si="38"/>
        <v xml:space="preserve"> </v>
      </c>
      <c r="AC77" s="1" t="str">
        <f t="shared" si="28"/>
        <v xml:space="preserve"> </v>
      </c>
      <c r="AD77" s="1">
        <f t="shared" si="39"/>
        <v>1</v>
      </c>
      <c r="AE77" s="1" t="str">
        <f t="shared" si="25"/>
        <v xml:space="preserve"> </v>
      </c>
      <c r="AF77" s="1">
        <f t="shared" si="25"/>
        <v>8</v>
      </c>
      <c r="AG77" s="38" t="str">
        <f t="shared" si="40"/>
        <v xml:space="preserve"> </v>
      </c>
      <c r="AH77" s="38" t="str">
        <f t="shared" si="41"/>
        <v xml:space="preserve"> </v>
      </c>
      <c r="AI77" s="1" t="str">
        <f t="shared" si="27"/>
        <v xml:space="preserve"> </v>
      </c>
      <c r="AJ77" s="1" t="str">
        <f t="shared" si="27"/>
        <v xml:space="preserve"> </v>
      </c>
      <c r="AK77" s="25" t="str">
        <f t="shared" si="42"/>
        <v xml:space="preserve"> </v>
      </c>
      <c r="AL77" s="25" t="str">
        <f t="shared" si="43"/>
        <v xml:space="preserve"> </v>
      </c>
      <c r="AM77" s="1" t="str">
        <f t="shared" si="26"/>
        <v xml:space="preserve"> </v>
      </c>
      <c r="AN77" s="1" t="str">
        <f t="shared" si="26"/>
        <v xml:space="preserve"> </v>
      </c>
      <c r="AO77" t="s">
        <v>1600</v>
      </c>
      <c r="AP77" t="s">
        <v>2300</v>
      </c>
      <c r="AQ77" s="22">
        <v>-135.38658145314719</v>
      </c>
      <c r="AR77" s="21">
        <v>-131.31677275473513</v>
      </c>
      <c r="AS77">
        <v>-29.061835566653482</v>
      </c>
      <c r="AT77">
        <v>135.38658145314719</v>
      </c>
      <c r="AU77">
        <v>131.31677275473513</v>
      </c>
      <c r="AV77" t="s">
        <v>3685</v>
      </c>
    </row>
    <row r="78" spans="1:48" x14ac:dyDescent="0.25">
      <c r="A78" s="14">
        <v>8.0999999999999906E-10</v>
      </c>
      <c r="B78" t="s">
        <v>1601</v>
      </c>
      <c r="C78" s="4">
        <v>3</v>
      </c>
      <c r="D78" s="4">
        <v>2</v>
      </c>
      <c r="E78" s="4">
        <v>1</v>
      </c>
      <c r="F78" s="4">
        <v>6</v>
      </c>
      <c r="G78" s="4">
        <v>4765</v>
      </c>
      <c r="H78" s="4">
        <v>5130</v>
      </c>
      <c r="I78" s="34">
        <v>1438.2744164347041</v>
      </c>
      <c r="J78" s="35">
        <v>12.376357056694811</v>
      </c>
      <c r="K78" s="35">
        <v>11.468812877263581</v>
      </c>
      <c r="L78" s="35">
        <v>14.369389762011675</v>
      </c>
      <c r="M78" s="35">
        <v>13.355856010016694</v>
      </c>
      <c r="N78" s="4">
        <v>4.1450000000000005</v>
      </c>
      <c r="O78" s="4" t="s">
        <v>119</v>
      </c>
      <c r="P78" s="35">
        <v>8.0955165692007807</v>
      </c>
      <c r="Q78" s="36" t="str">
        <f t="shared" si="29"/>
        <v/>
      </c>
      <c r="R78" s="36">
        <f t="shared" si="30"/>
        <v>33.333333334143333</v>
      </c>
      <c r="S78" s="37" t="str">
        <f t="shared" si="31"/>
        <v/>
      </c>
      <c r="T78" s="37" t="str">
        <f t="shared" si="32"/>
        <v/>
      </c>
      <c r="U78" s="37" t="str">
        <f t="shared" si="33"/>
        <v/>
      </c>
      <c r="V78" s="37">
        <f t="shared" si="34"/>
        <v>-0.26568235229994774</v>
      </c>
      <c r="W78" s="37" t="str">
        <f t="shared" si="35"/>
        <v/>
      </c>
      <c r="X78" s="37" t="str">
        <f t="shared" si="36"/>
        <v/>
      </c>
      <c r="Y78" s="1" t="str">
        <f t="shared" si="20"/>
        <v xml:space="preserve"> </v>
      </c>
      <c r="Z78" s="1">
        <f t="shared" si="37"/>
        <v>62</v>
      </c>
      <c r="AA78" s="1" t="str">
        <f t="shared" si="21"/>
        <v xml:space="preserve"> </v>
      </c>
      <c r="AB78" s="1" t="str">
        <f t="shared" si="38"/>
        <v xml:space="preserve"> </v>
      </c>
      <c r="AC78" s="1" t="str">
        <f t="shared" si="28"/>
        <v xml:space="preserve"> </v>
      </c>
      <c r="AD78" s="1" t="str">
        <f t="shared" si="39"/>
        <v xml:space="preserve"> </v>
      </c>
      <c r="AE78" s="1" t="str">
        <f t="shared" si="25"/>
        <v xml:space="preserve"> </v>
      </c>
      <c r="AF78" s="1">
        <f t="shared" si="25"/>
        <v>16</v>
      </c>
      <c r="AG78" s="38">
        <f t="shared" si="40"/>
        <v>8.0955165700107798</v>
      </c>
      <c r="AH78" s="38" t="str">
        <f t="shared" si="41"/>
        <v xml:space="preserve"> </v>
      </c>
      <c r="AI78" s="1">
        <f t="shared" si="27"/>
        <v>18</v>
      </c>
      <c r="AJ78" s="1" t="str">
        <f t="shared" si="27"/>
        <v xml:space="preserve"> </v>
      </c>
      <c r="AK78" s="25" t="str">
        <f t="shared" si="42"/>
        <v xml:space="preserve"> </v>
      </c>
      <c r="AL78" s="25" t="str">
        <f t="shared" si="43"/>
        <v xml:space="preserve"> </v>
      </c>
      <c r="AM78" s="1" t="str">
        <f t="shared" si="26"/>
        <v xml:space="preserve"> </v>
      </c>
      <c r="AN78" s="1" t="str">
        <f t="shared" si="26"/>
        <v xml:space="preserve"> </v>
      </c>
      <c r="AO78" t="s">
        <v>1601</v>
      </c>
      <c r="AP78" t="s">
        <v>2300</v>
      </c>
      <c r="AQ78" s="22">
        <v>26.568235229994773</v>
      </c>
      <c r="AR78" s="21">
        <v>-18.73387664749302</v>
      </c>
      <c r="AS78">
        <v>-7.1150097465886963</v>
      </c>
      <c r="AT78">
        <v>-26.568235229994773</v>
      </c>
      <c r="AU78">
        <v>18.73387664749302</v>
      </c>
      <c r="AV78" t="s">
        <v>3686</v>
      </c>
    </row>
    <row r="79" spans="1:48" x14ac:dyDescent="0.25">
      <c r="A79" s="14">
        <v>8.1999999999999903E-10</v>
      </c>
      <c r="B79" t="s">
        <v>1602</v>
      </c>
      <c r="C79" s="4">
        <v>4</v>
      </c>
      <c r="D79" s="4">
        <v>5</v>
      </c>
      <c r="E79" s="4">
        <v>3</v>
      </c>
      <c r="F79" s="4">
        <v>12</v>
      </c>
      <c r="G79" s="4">
        <v>3364.00537109375</v>
      </c>
      <c r="H79" s="4">
        <v>3460</v>
      </c>
      <c r="I79" s="34">
        <v>2063.4503958935852</v>
      </c>
      <c r="J79" s="35" t="s">
        <v>2161</v>
      </c>
      <c r="K79" s="35" t="s">
        <v>2161</v>
      </c>
      <c r="L79" s="35" t="s">
        <v>2161</v>
      </c>
      <c r="M79" s="35" t="s">
        <v>2161</v>
      </c>
      <c r="N79" s="4">
        <v>-4.0000000000000001E-3</v>
      </c>
      <c r="O79" s="4">
        <v>42.857142857142854</v>
      </c>
      <c r="P79" s="35">
        <v>0.34531200461126638</v>
      </c>
      <c r="Q79" s="36" t="str">
        <f t="shared" si="29"/>
        <v/>
      </c>
      <c r="R79" s="36">
        <f t="shared" si="30"/>
        <v>41.666666667486666</v>
      </c>
      <c r="S79" s="37" t="str">
        <f t="shared" si="31"/>
        <v/>
      </c>
      <c r="T79" s="37" t="str">
        <f t="shared" si="32"/>
        <v/>
      </c>
      <c r="U79" s="37" t="str">
        <f t="shared" si="33"/>
        <v xml:space="preserve"> </v>
      </c>
      <c r="V79" s="37" t="str">
        <f t="shared" si="34"/>
        <v xml:space="preserve"> </v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20"/>
        <v xml:space="preserve"> </v>
      </c>
      <c r="Z79" s="1" t="str">
        <f t="shared" si="37"/>
        <v xml:space="preserve"> </v>
      </c>
      <c r="AA79" s="1" t="str">
        <f t="shared" si="21"/>
        <v xml:space="preserve"> </v>
      </c>
      <c r="AB79" s="1" t="str">
        <f t="shared" si="38"/>
        <v xml:space="preserve"> </v>
      </c>
      <c r="AC79" s="1" t="str">
        <f t="shared" si="28"/>
        <v xml:space="preserve"> </v>
      </c>
      <c r="AD79" s="1" t="str">
        <f t="shared" si="39"/>
        <v xml:space="preserve"> </v>
      </c>
      <c r="AE79" s="1" t="str">
        <f t="shared" si="25"/>
        <v xml:space="preserve"> </v>
      </c>
      <c r="AF79" s="1">
        <f t="shared" si="25"/>
        <v>13</v>
      </c>
      <c r="AG79" s="38" t="str">
        <f t="shared" si="40"/>
        <v xml:space="preserve"> </v>
      </c>
      <c r="AH79" s="38" t="str">
        <f t="shared" si="41"/>
        <v xml:space="preserve"> </v>
      </c>
      <c r="AI79" s="1" t="str">
        <f t="shared" si="27"/>
        <v xml:space="preserve"> </v>
      </c>
      <c r="AJ79" s="1" t="str">
        <f t="shared" si="27"/>
        <v xml:space="preserve"> </v>
      </c>
      <c r="AK79" s="25" t="str">
        <f t="shared" si="42"/>
        <v xml:space="preserve"> </v>
      </c>
      <c r="AL79" s="25" t="str">
        <f t="shared" si="43"/>
        <v xml:space="preserve"> </v>
      </c>
      <c r="AM79" s="1" t="str">
        <f t="shared" si="26"/>
        <v xml:space="preserve"> </v>
      </c>
      <c r="AN79" s="1" t="str">
        <f t="shared" si="26"/>
        <v xml:space="preserve"> </v>
      </c>
      <c r="AO79" t="s">
        <v>1602</v>
      </c>
      <c r="AP79" t="s">
        <v>2177</v>
      </c>
      <c r="AQ79" s="22" t="e">
        <v>#VALUE!</v>
      </c>
      <c r="AR79" s="21" t="e">
        <v>#VALUE!</v>
      </c>
      <c r="AS79">
        <v>-2.7744112400650334</v>
      </c>
      <c r="AT79" t="e">
        <v>#VALUE!</v>
      </c>
      <c r="AU79" t="e">
        <v>#VALUE!</v>
      </c>
      <c r="AV79" t="s">
        <v>3687</v>
      </c>
    </row>
    <row r="80" spans="1:48" x14ac:dyDescent="0.25">
      <c r="A80" s="14">
        <v>8.2999999999999899E-10</v>
      </c>
      <c r="B80" t="s">
        <v>1603</v>
      </c>
      <c r="C80" s="4">
        <v>5</v>
      </c>
      <c r="D80" s="4">
        <v>0</v>
      </c>
      <c r="E80" s="4">
        <v>1</v>
      </c>
      <c r="F80" s="4">
        <v>6</v>
      </c>
      <c r="G80" s="4">
        <v>14000</v>
      </c>
      <c r="H80" s="4">
        <v>9770</v>
      </c>
      <c r="I80" s="34">
        <v>1978.5389865236307</v>
      </c>
      <c r="J80" s="35">
        <v>3.5126195441144747</v>
      </c>
      <c r="K80" s="35">
        <v>3.4020474963437568</v>
      </c>
      <c r="L80" s="35">
        <v>2.2822772465905516</v>
      </c>
      <c r="M80" s="35">
        <v>2.3087130380850205</v>
      </c>
      <c r="N80" s="4">
        <v>27.814</v>
      </c>
      <c r="O80" s="4">
        <v>126.03819585534337</v>
      </c>
      <c r="P80" s="35">
        <v>15.176049129989764</v>
      </c>
      <c r="Q80" s="36">
        <f t="shared" si="29"/>
        <v>83.333333334163328</v>
      </c>
      <c r="R80" s="36" t="str">
        <f t="shared" si="30"/>
        <v xml:space="preserve"> </v>
      </c>
      <c r="S80" s="37">
        <f t="shared" si="31"/>
        <v>0.43295803563040941</v>
      </c>
      <c r="T80" s="37" t="str">
        <f t="shared" si="32"/>
        <v/>
      </c>
      <c r="U80" s="37" t="str">
        <f t="shared" si="33"/>
        <v/>
      </c>
      <c r="V80" s="37">
        <f t="shared" si="34"/>
        <v>-0.79158822672265317</v>
      </c>
      <c r="W80" s="37" t="str">
        <f t="shared" si="35"/>
        <v/>
      </c>
      <c r="X80" s="37">
        <f t="shared" si="36"/>
        <v>-0.81141605206613476</v>
      </c>
      <c r="Y80" s="1" t="str">
        <f t="shared" si="20"/>
        <v xml:space="preserve"> </v>
      </c>
      <c r="Z80" s="1">
        <f t="shared" si="37"/>
        <v>3</v>
      </c>
      <c r="AA80" s="1" t="str">
        <f t="shared" si="21"/>
        <v xml:space="preserve"> </v>
      </c>
      <c r="AB80" s="1">
        <f t="shared" si="38"/>
        <v>2</v>
      </c>
      <c r="AC80" s="1">
        <f t="shared" si="28"/>
        <v>9</v>
      </c>
      <c r="AD80" s="1" t="str">
        <f t="shared" si="39"/>
        <v xml:space="preserve"> </v>
      </c>
      <c r="AE80" s="1">
        <f t="shared" si="25"/>
        <v>31</v>
      </c>
      <c r="AF80" s="1" t="str">
        <f t="shared" si="25"/>
        <v xml:space="preserve"> </v>
      </c>
      <c r="AG80" s="38">
        <f t="shared" si="40"/>
        <v>15.176049130819763</v>
      </c>
      <c r="AH80" s="38" t="str">
        <f t="shared" si="41"/>
        <v xml:space="preserve"> </v>
      </c>
      <c r="AI80" s="1">
        <f t="shared" si="27"/>
        <v>3</v>
      </c>
      <c r="AJ80" s="1" t="str">
        <f t="shared" si="27"/>
        <v xml:space="preserve"> </v>
      </c>
      <c r="AK80" s="25" t="str">
        <f t="shared" si="42"/>
        <v xml:space="preserve"> </v>
      </c>
      <c r="AL80" s="25" t="str">
        <f t="shared" si="43"/>
        <v xml:space="preserve"> </v>
      </c>
      <c r="AM80" s="1" t="str">
        <f t="shared" si="26"/>
        <v xml:space="preserve"> </v>
      </c>
      <c r="AN80" s="1" t="str">
        <f t="shared" si="26"/>
        <v xml:space="preserve"> </v>
      </c>
      <c r="AO80" t="s">
        <v>1603</v>
      </c>
      <c r="AP80" t="s">
        <v>2258</v>
      </c>
      <c r="AQ80" s="22">
        <v>79.158822672265316</v>
      </c>
      <c r="AR80" s="21">
        <v>81.141605206613477</v>
      </c>
      <c r="AS80">
        <v>43.295803480040938</v>
      </c>
      <c r="AT80">
        <v>-79.158822672265316</v>
      </c>
      <c r="AU80">
        <v>-81.141605206613477</v>
      </c>
      <c r="AV80" t="s">
        <v>3688</v>
      </c>
    </row>
    <row r="81" spans="1:48" x14ac:dyDescent="0.25">
      <c r="A81" s="14">
        <v>8.3999999999999896E-10</v>
      </c>
      <c r="B81" t="s">
        <v>1604</v>
      </c>
      <c r="C81" s="4">
        <v>0</v>
      </c>
      <c r="D81" s="4">
        <v>0</v>
      </c>
      <c r="E81" s="4">
        <v>0</v>
      </c>
      <c r="F81" s="4">
        <v>0</v>
      </c>
      <c r="G81" s="4" t="s">
        <v>2162</v>
      </c>
      <c r="H81" s="4">
        <v>440</v>
      </c>
      <c r="I81" s="34">
        <v>281.68431753287933</v>
      </c>
      <c r="J81" s="35" t="s">
        <v>2161</v>
      </c>
      <c r="K81" s="35" t="s">
        <v>2161</v>
      </c>
      <c r="L81" s="35" t="s">
        <v>2161</v>
      </c>
      <c r="M81" s="35" t="s">
        <v>2161</v>
      </c>
      <c r="N81" s="4" t="s">
        <v>119</v>
      </c>
      <c r="O81" s="4" t="s">
        <v>119</v>
      </c>
      <c r="P81" s="35" t="s">
        <v>124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20"/>
        <v xml:space="preserve"> </v>
      </c>
      <c r="Z81" s="1" t="str">
        <f t="shared" si="37"/>
        <v xml:space="preserve"> </v>
      </c>
      <c r="AA81" s="1" t="str">
        <f t="shared" si="21"/>
        <v xml:space="preserve"> </v>
      </c>
      <c r="AB81" s="1" t="str">
        <f t="shared" si="38"/>
        <v xml:space="preserve"> </v>
      </c>
      <c r="AC81" s="1" t="str">
        <f t="shared" si="28"/>
        <v xml:space="preserve"> </v>
      </c>
      <c r="AD81" s="1" t="str">
        <f t="shared" si="39"/>
        <v xml:space="preserve"> </v>
      </c>
      <c r="AE81" s="1" t="str">
        <f t="shared" si="25"/>
        <v xml:space="preserve"> </v>
      </c>
      <c r="AF81" s="1" t="str">
        <f t="shared" si="25"/>
        <v xml:space="preserve"> </v>
      </c>
      <c r="AG81" s="38" t="str">
        <f t="shared" si="40"/>
        <v xml:space="preserve"> </v>
      </c>
      <c r="AH81" s="38" t="str">
        <f t="shared" si="41"/>
        <v xml:space="preserve"> </v>
      </c>
      <c r="AI81" s="1" t="str">
        <f t="shared" si="27"/>
        <v xml:space="preserve"> </v>
      </c>
      <c r="AJ81" s="1" t="str">
        <f t="shared" si="27"/>
        <v xml:space="preserve"> </v>
      </c>
      <c r="AK81" s="25" t="str">
        <f t="shared" si="42"/>
        <v xml:space="preserve"> </v>
      </c>
      <c r="AL81" s="25" t="str">
        <f t="shared" si="43"/>
        <v xml:space="preserve"> </v>
      </c>
      <c r="AM81" s="1" t="str">
        <f t="shared" si="26"/>
        <v xml:space="preserve"> </v>
      </c>
      <c r="AN81" s="1" t="str">
        <f t="shared" si="26"/>
        <v xml:space="preserve"> </v>
      </c>
      <c r="AO81" t="s">
        <v>1604</v>
      </c>
      <c r="AP81" t="s">
        <v>2303</v>
      </c>
      <c r="AQ81" s="22" t="e">
        <v>#VALUE!</v>
      </c>
      <c r="AR81" s="21" t="e">
        <v>#VALUE!</v>
      </c>
      <c r="AS81" t="s">
        <v>124</v>
      </c>
      <c r="AT81" t="e">
        <v>#VALUE!</v>
      </c>
      <c r="AU81" t="e">
        <v>#VALUE!</v>
      </c>
      <c r="AV81" t="s">
        <v>3689</v>
      </c>
    </row>
    <row r="82" spans="1:48" x14ac:dyDescent="0.25">
      <c r="A82" s="14">
        <v>8.4999999999999893E-10</v>
      </c>
      <c r="B82" t="s">
        <v>1605</v>
      </c>
      <c r="C82" s="4">
        <v>8</v>
      </c>
      <c r="D82" s="4">
        <v>1</v>
      </c>
      <c r="E82" s="4">
        <v>6</v>
      </c>
      <c r="F82" s="4">
        <v>15</v>
      </c>
      <c r="G82" s="4">
        <v>42061.1328125</v>
      </c>
      <c r="H82" s="4">
        <v>37765</v>
      </c>
      <c r="I82" s="34">
        <v>12817.147903878584</v>
      </c>
      <c r="J82" s="35">
        <v>16.488678515286981</v>
      </c>
      <c r="K82" s="35">
        <v>14.170192999810931</v>
      </c>
      <c r="L82" s="35">
        <v>9.259709531664635</v>
      </c>
      <c r="M82" s="35">
        <v>8.2738073266326762</v>
      </c>
      <c r="N82" s="4">
        <v>1.3440000000000001</v>
      </c>
      <c r="O82" s="4">
        <v>3.944315545243632</v>
      </c>
      <c r="P82" s="35">
        <v>3.0594585566489569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>
        <f t="shared" si="36"/>
        <v>-0.23487272073941901</v>
      </c>
      <c r="Y82" s="1" t="str">
        <f t="shared" si="20"/>
        <v xml:space="preserve"> </v>
      </c>
      <c r="Z82" s="1" t="str">
        <f t="shared" si="37"/>
        <v xml:space="preserve"> </v>
      </c>
      <c r="AA82" s="1" t="str">
        <f t="shared" si="21"/>
        <v xml:space="preserve"> </v>
      </c>
      <c r="AB82" s="1">
        <f t="shared" si="38"/>
        <v>51</v>
      </c>
      <c r="AC82" s="1" t="str">
        <f t="shared" si="28"/>
        <v xml:space="preserve"> </v>
      </c>
      <c r="AD82" s="1" t="str">
        <f t="shared" si="39"/>
        <v xml:space="preserve"> </v>
      </c>
      <c r="AE82" s="1" t="str">
        <f t="shared" si="25"/>
        <v xml:space="preserve"> </v>
      </c>
      <c r="AF82" s="1" t="str">
        <f t="shared" si="25"/>
        <v xml:space="preserve"> </v>
      </c>
      <c r="AG82" s="38">
        <f t="shared" si="40"/>
        <v>3.059458557498957</v>
      </c>
      <c r="AH82" s="38" t="str">
        <f t="shared" si="41"/>
        <v xml:space="preserve"> </v>
      </c>
      <c r="AI82" s="1">
        <f t="shared" si="27"/>
        <v>65</v>
      </c>
      <c r="AJ82" s="1" t="str">
        <f t="shared" si="27"/>
        <v xml:space="preserve"> </v>
      </c>
      <c r="AK82" s="25" t="str">
        <f t="shared" si="42"/>
        <v xml:space="preserve"> </v>
      </c>
      <c r="AL82" s="25" t="str">
        <f t="shared" si="43"/>
        <v xml:space="preserve"> </v>
      </c>
      <c r="AM82" s="1" t="str">
        <f t="shared" si="26"/>
        <v xml:space="preserve"> </v>
      </c>
      <c r="AN82" s="1" t="str">
        <f t="shared" si="26"/>
        <v xml:space="preserve"> </v>
      </c>
      <c r="AO82" t="s">
        <v>1605</v>
      </c>
      <c r="AP82" t="s">
        <v>2249</v>
      </c>
      <c r="AQ82" s="22">
        <v>2.1688889100180075</v>
      </c>
      <c r="AR82" s="21">
        <v>23.487272073941902</v>
      </c>
      <c r="AS82">
        <v>11.37596402091885</v>
      </c>
      <c r="AT82">
        <v>-2.1688889100180075</v>
      </c>
      <c r="AU82">
        <v>-23.487272073941902</v>
      </c>
      <c r="AV82" t="s">
        <v>3033</v>
      </c>
    </row>
    <row r="83" spans="1:48" x14ac:dyDescent="0.25">
      <c r="A83" s="14">
        <v>8.5999999999999889E-10</v>
      </c>
      <c r="B83" t="s">
        <v>1606</v>
      </c>
      <c r="C83" s="4">
        <v>0</v>
      </c>
      <c r="D83" s="4">
        <v>1</v>
      </c>
      <c r="E83" s="4">
        <v>1</v>
      </c>
      <c r="F83" s="4">
        <v>2</v>
      </c>
      <c r="G83" s="4">
        <v>9142.1875</v>
      </c>
      <c r="H83" s="4">
        <v>8644</v>
      </c>
      <c r="I83" s="34">
        <v>1450.4928108078095</v>
      </c>
      <c r="J83" s="35">
        <v>32.394660644236751</v>
      </c>
      <c r="K83" s="35">
        <v>30.571537705653402</v>
      </c>
      <c r="L83" s="35">
        <v>26.076356589147284</v>
      </c>
      <c r="M83" s="35">
        <v>24.377487922705317</v>
      </c>
      <c r="N83" s="4">
        <v>0.13400000000000001</v>
      </c>
      <c r="O83" s="4" t="s">
        <v>119</v>
      </c>
      <c r="P83" s="35">
        <v>0.80628728517708548</v>
      </c>
      <c r="Q83" s="36" t="str">
        <f t="shared" si="29"/>
        <v/>
      </c>
      <c r="R83" s="36">
        <f t="shared" si="30"/>
        <v>50.000000000859998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 t="str">
        <f t="shared" si="36"/>
        <v/>
      </c>
      <c r="Y83" s="1" t="str">
        <f t="shared" si="20"/>
        <v xml:space="preserve"> </v>
      </c>
      <c r="Z83" s="1" t="str">
        <f t="shared" si="37"/>
        <v xml:space="preserve"> </v>
      </c>
      <c r="AA83" s="1" t="str">
        <f t="shared" si="21"/>
        <v xml:space="preserve"> </v>
      </c>
      <c r="AB83" s="1" t="str">
        <f t="shared" si="38"/>
        <v xml:space="preserve"> </v>
      </c>
      <c r="AC83" s="1" t="str">
        <f t="shared" si="28"/>
        <v xml:space="preserve"> </v>
      </c>
      <c r="AD83" s="1" t="str">
        <f t="shared" si="39"/>
        <v xml:space="preserve"> </v>
      </c>
      <c r="AE83" s="1" t="str">
        <f t="shared" si="25"/>
        <v xml:space="preserve"> </v>
      </c>
      <c r="AF83" s="1">
        <f t="shared" si="25"/>
        <v>11</v>
      </c>
      <c r="AG83" s="38" t="str">
        <f t="shared" si="40"/>
        <v xml:space="preserve"> </v>
      </c>
      <c r="AH83" s="38" t="str">
        <f t="shared" si="41"/>
        <v xml:space="preserve"> </v>
      </c>
      <c r="AI83" s="1" t="str">
        <f t="shared" si="27"/>
        <v xml:space="preserve"> </v>
      </c>
      <c r="AJ83" s="1" t="str">
        <f t="shared" si="27"/>
        <v xml:space="preserve"> </v>
      </c>
      <c r="AK83" s="25" t="str">
        <f t="shared" si="42"/>
        <v xml:space="preserve"> </v>
      </c>
      <c r="AL83" s="25" t="str">
        <f t="shared" si="43"/>
        <v xml:space="preserve"> </v>
      </c>
      <c r="AM83" s="1" t="str">
        <f t="shared" si="26"/>
        <v xml:space="preserve"> </v>
      </c>
      <c r="AN83" s="1" t="str">
        <f t="shared" si="26"/>
        <v xml:space="preserve"> </v>
      </c>
      <c r="AO83" t="s">
        <v>1606</v>
      </c>
      <c r="AP83" t="s">
        <v>2189</v>
      </c>
      <c r="AQ83" s="22">
        <v>-92.204950886170749</v>
      </c>
      <c r="AR83" s="21">
        <v>-115.46822502213226</v>
      </c>
      <c r="AS83">
        <v>5.7633907913003268</v>
      </c>
      <c r="AT83">
        <v>92.204950886170749</v>
      </c>
      <c r="AU83">
        <v>115.46822502213226</v>
      </c>
      <c r="AV83" t="s">
        <v>3690</v>
      </c>
    </row>
    <row r="84" spans="1:48" x14ac:dyDescent="0.25">
      <c r="A84" s="14">
        <v>8.6999999999999886E-10</v>
      </c>
      <c r="B84" t="s">
        <v>1607</v>
      </c>
      <c r="C84" s="4">
        <v>8</v>
      </c>
      <c r="D84" s="4">
        <v>0</v>
      </c>
      <c r="E84" s="4">
        <v>1</v>
      </c>
      <c r="F84" s="4">
        <v>9</v>
      </c>
      <c r="G84" s="4">
        <v>8700</v>
      </c>
      <c r="H84" s="4">
        <v>5852</v>
      </c>
      <c r="I84" s="34">
        <v>12090.402503335437</v>
      </c>
      <c r="J84" s="35">
        <v>3.402919113798919</v>
      </c>
      <c r="K84" s="35">
        <v>3.8563426688632618</v>
      </c>
      <c r="L84" s="35">
        <v>2.0473505651942019</v>
      </c>
      <c r="M84" s="35">
        <v>2.3708950128404518</v>
      </c>
      <c r="N84" s="4">
        <v>17.196999999999999</v>
      </c>
      <c r="O84" s="4">
        <v>61.020599250936328</v>
      </c>
      <c r="P84" s="35">
        <v>13.884142173615857</v>
      </c>
      <c r="Q84" s="36">
        <f t="shared" si="29"/>
        <v>88.888888889758888</v>
      </c>
      <c r="R84" s="36" t="str">
        <f t="shared" si="30"/>
        <v xml:space="preserve"> </v>
      </c>
      <c r="S84" s="37">
        <f t="shared" si="31"/>
        <v>0.48667122438332883</v>
      </c>
      <c r="T84" s="37" t="str">
        <f t="shared" si="32"/>
        <v/>
      </c>
      <c r="U84" s="37" t="str">
        <f t="shared" si="33"/>
        <v/>
      </c>
      <c r="V84" s="37">
        <f t="shared" si="34"/>
        <v>-0.79809700483659962</v>
      </c>
      <c r="W84" s="37" t="str">
        <f t="shared" si="35"/>
        <v/>
      </c>
      <c r="X84" s="37">
        <f t="shared" si="36"/>
        <v>-0.83082797983210144</v>
      </c>
      <c r="Y84" s="1" t="str">
        <f t="shared" si="20"/>
        <v xml:space="preserve"> </v>
      </c>
      <c r="Z84" s="1">
        <f t="shared" si="37"/>
        <v>2</v>
      </c>
      <c r="AA84" s="1" t="str">
        <f t="shared" si="21"/>
        <v xml:space="preserve"> </v>
      </c>
      <c r="AB84" s="1">
        <f t="shared" si="38"/>
        <v>1</v>
      </c>
      <c r="AC84" s="1">
        <f t="shared" si="28"/>
        <v>7</v>
      </c>
      <c r="AD84" s="1" t="str">
        <f t="shared" si="39"/>
        <v xml:space="preserve"> </v>
      </c>
      <c r="AE84" s="1">
        <f t="shared" si="25"/>
        <v>26</v>
      </c>
      <c r="AF84" s="1" t="str">
        <f t="shared" si="25"/>
        <v xml:space="preserve"> </v>
      </c>
      <c r="AG84" s="38">
        <f t="shared" si="40"/>
        <v>13.884142174485856</v>
      </c>
      <c r="AH84" s="38" t="str">
        <f t="shared" si="41"/>
        <v xml:space="preserve"> </v>
      </c>
      <c r="AI84" s="1">
        <f t="shared" si="27"/>
        <v>4</v>
      </c>
      <c r="AJ84" s="1" t="str">
        <f t="shared" si="27"/>
        <v xml:space="preserve"> </v>
      </c>
      <c r="AK84" s="25" t="str">
        <f t="shared" si="42"/>
        <v xml:space="preserve"> </v>
      </c>
      <c r="AL84" s="25" t="str">
        <f t="shared" si="43"/>
        <v xml:space="preserve"> </v>
      </c>
      <c r="AM84" s="1" t="str">
        <f t="shared" si="26"/>
        <v xml:space="preserve"> </v>
      </c>
      <c r="AN84" s="1" t="str">
        <f t="shared" si="26"/>
        <v xml:space="preserve"> </v>
      </c>
      <c r="AO84" t="s">
        <v>1607</v>
      </c>
      <c r="AP84" t="s">
        <v>2258</v>
      </c>
      <c r="AQ84" s="22">
        <v>79.809700483659967</v>
      </c>
      <c r="AR84" s="21">
        <v>83.082797983210142</v>
      </c>
      <c r="AS84">
        <v>48.667122351332878</v>
      </c>
      <c r="AT84">
        <v>-79.809700483659967</v>
      </c>
      <c r="AU84">
        <v>-83.082797983210142</v>
      </c>
      <c r="AV84" t="s">
        <v>3691</v>
      </c>
    </row>
    <row r="85" spans="1:48" x14ac:dyDescent="0.25">
      <c r="A85" s="14">
        <v>8.7999999999999882E-10</v>
      </c>
      <c r="B85" t="s">
        <v>1608</v>
      </c>
      <c r="C85" s="4">
        <v>0</v>
      </c>
      <c r="D85" s="4">
        <v>1</v>
      </c>
      <c r="E85" s="4">
        <v>0</v>
      </c>
      <c r="F85" s="4">
        <v>1</v>
      </c>
      <c r="G85" s="4">
        <v>1100</v>
      </c>
      <c r="H85" s="4">
        <v>970</v>
      </c>
      <c r="I85" s="34">
        <v>273.45599837484042</v>
      </c>
      <c r="J85" s="35">
        <v>37.307692307692307</v>
      </c>
      <c r="K85" s="35">
        <v>12.435897435897434</v>
      </c>
      <c r="L85" s="35" t="s">
        <v>2161</v>
      </c>
      <c r="M85" s="35" t="s">
        <v>2161</v>
      </c>
      <c r="N85" s="4">
        <v>0.78</v>
      </c>
      <c r="O85" s="4">
        <v>151.61290322580646</v>
      </c>
      <c r="P85" s="35">
        <v>1.1340206185567012</v>
      </c>
      <c r="Q85" s="36" t="str">
        <f t="shared" si="29"/>
        <v/>
      </c>
      <c r="R85" s="36">
        <f t="shared" si="30"/>
        <v>100.00000000087999</v>
      </c>
      <c r="S85" s="37" t="str">
        <f t="shared" si="31"/>
        <v/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20"/>
        <v xml:space="preserve"> </v>
      </c>
      <c r="Z85" s="1" t="str">
        <f t="shared" si="37"/>
        <v xml:space="preserve"> </v>
      </c>
      <c r="AA85" s="1" t="str">
        <f t="shared" si="21"/>
        <v xml:space="preserve"> </v>
      </c>
      <c r="AB85" s="1" t="str">
        <f t="shared" si="38"/>
        <v xml:space="preserve"> </v>
      </c>
      <c r="AC85" s="1" t="str">
        <f t="shared" si="28"/>
        <v xml:space="preserve"> </v>
      </c>
      <c r="AD85" s="1" t="str">
        <f t="shared" si="39"/>
        <v xml:space="preserve"> </v>
      </c>
      <c r="AE85" s="1" t="str">
        <f t="shared" si="25"/>
        <v xml:space="preserve"> </v>
      </c>
      <c r="AF85" s="1">
        <f t="shared" si="25"/>
        <v>2</v>
      </c>
      <c r="AG85" s="38" t="str">
        <f t="shared" si="40"/>
        <v xml:space="preserve"> </v>
      </c>
      <c r="AH85" s="38" t="str">
        <f t="shared" si="41"/>
        <v xml:space="preserve"> </v>
      </c>
      <c r="AI85" s="1" t="str">
        <f t="shared" si="27"/>
        <v xml:space="preserve"> </v>
      </c>
      <c r="AJ85" s="1" t="str">
        <f t="shared" si="27"/>
        <v xml:space="preserve"> </v>
      </c>
      <c r="AK85" s="25" t="str">
        <f t="shared" si="42"/>
        <v xml:space="preserve"> </v>
      </c>
      <c r="AL85" s="25" t="str">
        <f t="shared" si="43"/>
        <v xml:space="preserve"> </v>
      </c>
      <c r="AM85" s="1" t="str">
        <f t="shared" si="26"/>
        <v xml:space="preserve"> </v>
      </c>
      <c r="AN85" s="1" t="str">
        <f t="shared" si="26"/>
        <v xml:space="preserve"> </v>
      </c>
      <c r="AO85" t="s">
        <v>1608</v>
      </c>
      <c r="AP85" t="s">
        <v>2189</v>
      </c>
      <c r="AQ85" s="22">
        <v>-121.3550944838218</v>
      </c>
      <c r="AR85" s="21" t="e">
        <v>#VALUE!</v>
      </c>
      <c r="AS85">
        <v>13.4020618556701</v>
      </c>
      <c r="AT85">
        <v>121.3550944838218</v>
      </c>
      <c r="AU85" t="e">
        <v>#VALUE!</v>
      </c>
      <c r="AV85" t="s">
        <v>3692</v>
      </c>
    </row>
    <row r="86" spans="1:48" x14ac:dyDescent="0.25">
      <c r="A86" s="14">
        <v>8.8999999999999879E-10</v>
      </c>
      <c r="B86" t="s">
        <v>1609</v>
      </c>
      <c r="C86" s="4">
        <v>2</v>
      </c>
      <c r="D86" s="4">
        <v>0</v>
      </c>
      <c r="E86" s="4">
        <v>0</v>
      </c>
      <c r="F86" s="4">
        <v>2</v>
      </c>
      <c r="G86" s="4">
        <v>17685</v>
      </c>
      <c r="H86" s="4">
        <v>17672</v>
      </c>
      <c r="I86" s="34">
        <v>71101.085723229262</v>
      </c>
      <c r="J86" s="35" t="s">
        <v>2161</v>
      </c>
      <c r="K86" s="35">
        <v>32.408486502326753</v>
      </c>
      <c r="L86" s="35">
        <v>21.620069801084991</v>
      </c>
      <c r="M86" s="35">
        <v>15.72033973625738</v>
      </c>
      <c r="N86" s="4">
        <v>0.32</v>
      </c>
      <c r="O86" s="4">
        <v>39.130434782608688</v>
      </c>
      <c r="P86" s="35">
        <v>1.1571773195720632</v>
      </c>
      <c r="Q86" s="36">
        <f t="shared" si="29"/>
        <v>100.00000000089</v>
      </c>
      <c r="R86" s="36" t="str">
        <f t="shared" si="30"/>
        <v xml:space="preserve"> </v>
      </c>
      <c r="S86" s="37" t="str">
        <f t="shared" si="31"/>
        <v/>
      </c>
      <c r="T86" s="37" t="str">
        <f t="shared" si="32"/>
        <v/>
      </c>
      <c r="U86" s="37" t="str">
        <f t="shared" si="33"/>
        <v xml:space="preserve"> </v>
      </c>
      <c r="V86" s="37" t="str">
        <f t="shared" si="34"/>
        <v xml:space="preserve"> </v>
      </c>
      <c r="W86" s="37" t="str">
        <f t="shared" si="35"/>
        <v/>
      </c>
      <c r="X86" s="37" t="str">
        <f t="shared" si="36"/>
        <v/>
      </c>
      <c r="Y86" s="1" t="str">
        <f t="shared" si="20"/>
        <v xml:space="preserve"> </v>
      </c>
      <c r="Z86" s="1" t="str">
        <f t="shared" si="37"/>
        <v xml:space="preserve"> </v>
      </c>
      <c r="AA86" s="1" t="str">
        <f t="shared" si="21"/>
        <v xml:space="preserve"> </v>
      </c>
      <c r="AB86" s="1" t="str">
        <f t="shared" si="38"/>
        <v xml:space="preserve"> </v>
      </c>
      <c r="AC86" s="1" t="str">
        <f t="shared" si="28"/>
        <v xml:space="preserve"> </v>
      </c>
      <c r="AD86" s="1" t="str">
        <f t="shared" si="39"/>
        <v xml:space="preserve"> </v>
      </c>
      <c r="AE86" s="1">
        <f t="shared" si="25"/>
        <v>9</v>
      </c>
      <c r="AF86" s="1" t="str">
        <f t="shared" si="25"/>
        <v xml:space="preserve"> </v>
      </c>
      <c r="AG86" s="38" t="str">
        <f t="shared" si="40"/>
        <v xml:space="preserve"> </v>
      </c>
      <c r="AH86" s="38" t="str">
        <f t="shared" si="41"/>
        <v xml:space="preserve"> </v>
      </c>
      <c r="AI86" s="1" t="str">
        <f t="shared" si="27"/>
        <v xml:space="preserve"> </v>
      </c>
      <c r="AJ86" s="1" t="str">
        <f t="shared" si="27"/>
        <v xml:space="preserve"> </v>
      </c>
      <c r="AK86" s="25" t="str">
        <f t="shared" si="42"/>
        <v xml:space="preserve"> </v>
      </c>
      <c r="AL86" s="25" t="str">
        <f t="shared" si="43"/>
        <v xml:space="preserve"> </v>
      </c>
      <c r="AM86" s="1" t="str">
        <f t="shared" si="26"/>
        <v xml:space="preserve"> </v>
      </c>
      <c r="AN86" s="1" t="str">
        <f t="shared" si="26"/>
        <v xml:space="preserve"> </v>
      </c>
      <c r="AO86" t="s">
        <v>1609</v>
      </c>
      <c r="AP86" t="s">
        <v>2590</v>
      </c>
      <c r="AQ86" s="22" t="e">
        <v>#VALUE!</v>
      </c>
      <c r="AR86" s="21">
        <v>-78.64604853705606</v>
      </c>
      <c r="AS86">
        <v>7.3562698053408759E-2</v>
      </c>
      <c r="AT86" t="e">
        <v>#VALUE!</v>
      </c>
      <c r="AU86">
        <v>78.64604853705606</v>
      </c>
      <c r="AV86" t="s">
        <v>3356</v>
      </c>
    </row>
    <row r="87" spans="1:48" x14ac:dyDescent="0.25">
      <c r="A87" s="14">
        <v>8.9999999999999875E-10</v>
      </c>
      <c r="B87" t="s">
        <v>1610</v>
      </c>
      <c r="C87" s="4">
        <v>1</v>
      </c>
      <c r="D87" s="4">
        <v>2</v>
      </c>
      <c r="E87" s="4">
        <v>1</v>
      </c>
      <c r="F87" s="4">
        <v>4</v>
      </c>
      <c r="G87" s="4">
        <v>3350</v>
      </c>
      <c r="H87" s="4">
        <v>3617</v>
      </c>
      <c r="I87" s="34">
        <v>1710.2209704677896</v>
      </c>
      <c r="J87" s="35">
        <v>22.965079365079365</v>
      </c>
      <c r="K87" s="35">
        <v>17.256679389312978</v>
      </c>
      <c r="L87" s="35" t="s">
        <v>2161</v>
      </c>
      <c r="M87" s="35" t="s">
        <v>2161</v>
      </c>
      <c r="N87" s="4">
        <v>1.575</v>
      </c>
      <c r="O87" s="4">
        <v>255.53047404063201</v>
      </c>
      <c r="P87" s="35">
        <v>1.6505391208183575</v>
      </c>
      <c r="Q87" s="36" t="str">
        <f t="shared" si="29"/>
        <v/>
      </c>
      <c r="R87" s="36">
        <f t="shared" si="30"/>
        <v>50.000000000900002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ref="Y87:Y145" si="44">IF(ISERROR((RANK(U87,U$7:U$184,0)))=TRUE," ",((RANK(U87,U$7:U$184,0))))</f>
        <v xml:space="preserve"> </v>
      </c>
      <c r="Z87" s="1" t="str">
        <f t="shared" si="37"/>
        <v xml:space="preserve"> </v>
      </c>
      <c r="AA87" s="1" t="str">
        <f t="shared" ref="AA87:AA145" si="45">IF(ISERROR((RANK(W87,W$7:W$184,0)))=TRUE," ",((RANK(W87,W$7:W$184,0))))</f>
        <v xml:space="preserve"> </v>
      </c>
      <c r="AB87" s="1" t="str">
        <f t="shared" si="38"/>
        <v xml:space="preserve"> </v>
      </c>
      <c r="AC87" s="1" t="str">
        <f t="shared" si="28"/>
        <v xml:space="preserve"> </v>
      </c>
      <c r="AD87" s="1" t="str">
        <f t="shared" si="39"/>
        <v xml:space="preserve"> </v>
      </c>
      <c r="AE87" s="1" t="str">
        <f t="shared" si="25"/>
        <v xml:space="preserve"> </v>
      </c>
      <c r="AF87" s="1">
        <f t="shared" si="25"/>
        <v>10</v>
      </c>
      <c r="AG87" s="38" t="str">
        <f t="shared" si="40"/>
        <v xml:space="preserve"> </v>
      </c>
      <c r="AH87" s="38" t="str">
        <f t="shared" si="41"/>
        <v xml:space="preserve"> </v>
      </c>
      <c r="AI87" s="1" t="str">
        <f t="shared" si="27"/>
        <v xml:space="preserve"> </v>
      </c>
      <c r="AJ87" s="1" t="str">
        <f t="shared" si="27"/>
        <v xml:space="preserve"> </v>
      </c>
      <c r="AK87" s="25" t="str">
        <f t="shared" si="42"/>
        <v xml:space="preserve"> </v>
      </c>
      <c r="AL87" s="25" t="str">
        <f t="shared" si="43"/>
        <v xml:space="preserve"> </v>
      </c>
      <c r="AM87" s="1" t="str">
        <f t="shared" si="26"/>
        <v xml:space="preserve"> </v>
      </c>
      <c r="AN87" s="1" t="str">
        <f t="shared" si="26"/>
        <v xml:space="preserve"> </v>
      </c>
      <c r="AO87" t="s">
        <v>1610</v>
      </c>
      <c r="AP87" t="s">
        <v>2407</v>
      </c>
      <c r="AQ87" s="22">
        <v>-36.257082608067883</v>
      </c>
      <c r="AR87" s="21" t="e">
        <v>#VALUE!</v>
      </c>
      <c r="AS87">
        <v>-7.3818081282831072</v>
      </c>
      <c r="AT87">
        <v>36.257082608067883</v>
      </c>
      <c r="AU87" t="e">
        <v>#VALUE!</v>
      </c>
      <c r="AV87" t="s">
        <v>3693</v>
      </c>
    </row>
    <row r="88" spans="1:48" x14ac:dyDescent="0.25">
      <c r="A88" s="14">
        <v>9.0999999999999872E-10</v>
      </c>
      <c r="B88" t="s">
        <v>1611</v>
      </c>
      <c r="C88" s="4">
        <v>3</v>
      </c>
      <c r="D88" s="4">
        <v>0</v>
      </c>
      <c r="E88" s="4">
        <v>2</v>
      </c>
      <c r="F88" s="4">
        <v>5</v>
      </c>
      <c r="G88" s="4">
        <v>7900</v>
      </c>
      <c r="H88" s="4">
        <v>6615</v>
      </c>
      <c r="I88" s="34">
        <v>604.56178521649292</v>
      </c>
      <c r="J88" s="35">
        <v>10.144149670295969</v>
      </c>
      <c r="K88" s="35">
        <v>9.1595126003877052</v>
      </c>
      <c r="L88" s="35">
        <v>6.6249600477042341</v>
      </c>
      <c r="M88" s="35">
        <v>6.1212440771349863</v>
      </c>
      <c r="N88" s="4">
        <v>6.5209999999999999</v>
      </c>
      <c r="O88" s="4">
        <v>12.102458311844588</v>
      </c>
      <c r="P88" s="35">
        <v>6.6213151927437632</v>
      </c>
      <c r="Q88" s="36" t="str">
        <f t="shared" si="29"/>
        <v xml:space="preserve"> </v>
      </c>
      <c r="R88" s="36" t="str">
        <f t="shared" si="30"/>
        <v xml:space="preserve"> </v>
      </c>
      <c r="S88" s="37">
        <f t="shared" si="31"/>
        <v>0.19425548087976577</v>
      </c>
      <c r="T88" s="37" t="str">
        <f t="shared" si="32"/>
        <v/>
      </c>
      <c r="U88" s="37" t="str">
        <f t="shared" si="33"/>
        <v/>
      </c>
      <c r="V88" s="37">
        <f t="shared" si="34"/>
        <v>-0.39812433580529638</v>
      </c>
      <c r="W88" s="37" t="str">
        <f t="shared" si="35"/>
        <v/>
      </c>
      <c r="X88" s="37">
        <f t="shared" si="36"/>
        <v>-0.45258135374806541</v>
      </c>
      <c r="Y88" s="1" t="str">
        <f t="shared" si="44"/>
        <v xml:space="preserve"> </v>
      </c>
      <c r="Z88" s="1">
        <f t="shared" si="37"/>
        <v>42</v>
      </c>
      <c r="AA88" s="1" t="str">
        <f t="shared" si="45"/>
        <v xml:space="preserve"> </v>
      </c>
      <c r="AB88" s="1">
        <f t="shared" si="38"/>
        <v>33</v>
      </c>
      <c r="AC88" s="1">
        <f t="shared" si="28"/>
        <v>35</v>
      </c>
      <c r="AD88" s="1" t="str">
        <f t="shared" si="39"/>
        <v xml:space="preserve"> </v>
      </c>
      <c r="AE88" s="1" t="str">
        <f t="shared" si="25"/>
        <v xml:space="preserve"> </v>
      </c>
      <c r="AF88" s="1" t="str">
        <f t="shared" si="25"/>
        <v xml:space="preserve"> </v>
      </c>
      <c r="AG88" s="38">
        <f t="shared" si="40"/>
        <v>6.6213151936537633</v>
      </c>
      <c r="AH88" s="38" t="str">
        <f t="shared" si="41"/>
        <v xml:space="preserve"> </v>
      </c>
      <c r="AI88" s="1">
        <f t="shared" si="27"/>
        <v>27</v>
      </c>
      <c r="AJ88" s="1" t="str">
        <f t="shared" si="27"/>
        <v xml:space="preserve"> </v>
      </c>
      <c r="AK88" s="25" t="str">
        <f t="shared" si="42"/>
        <v xml:space="preserve"> </v>
      </c>
      <c r="AL88" s="25" t="str">
        <f t="shared" si="43"/>
        <v xml:space="preserve"> </v>
      </c>
      <c r="AM88" s="1" t="str">
        <f t="shared" si="26"/>
        <v xml:space="preserve"> </v>
      </c>
      <c r="AN88" s="1" t="str">
        <f t="shared" si="26"/>
        <v xml:space="preserve"> </v>
      </c>
      <c r="AO88" t="s">
        <v>1611</v>
      </c>
      <c r="AP88" t="s">
        <v>2278</v>
      </c>
      <c r="AQ88" s="22">
        <v>39.812433580529635</v>
      </c>
      <c r="AR88" s="21">
        <v>45.258135374806542</v>
      </c>
      <c r="AS88">
        <v>19.425547996976576</v>
      </c>
      <c r="AT88">
        <v>-39.812433580529635</v>
      </c>
      <c r="AU88">
        <v>-45.258135374806542</v>
      </c>
      <c r="AV88" t="s">
        <v>3694</v>
      </c>
    </row>
    <row r="89" spans="1:48" x14ac:dyDescent="0.25">
      <c r="A89" s="14">
        <v>9.1999999999999868E-10</v>
      </c>
      <c r="B89" t="s">
        <v>1612</v>
      </c>
      <c r="C89" s="4">
        <v>5</v>
      </c>
      <c r="D89" s="4">
        <v>0</v>
      </c>
      <c r="E89" s="4">
        <v>1</v>
      </c>
      <c r="F89" s="4">
        <v>6</v>
      </c>
      <c r="G89" s="4">
        <v>485</v>
      </c>
      <c r="H89" s="4">
        <v>417</v>
      </c>
      <c r="I89" s="34">
        <v>750.10722800810652</v>
      </c>
      <c r="J89" s="35">
        <v>9.5423340961098404</v>
      </c>
      <c r="K89" s="35">
        <v>8.4928716904276982</v>
      </c>
      <c r="L89" s="35">
        <v>5.0173902886825044</v>
      </c>
      <c r="M89" s="35">
        <v>4.7165718120805371</v>
      </c>
      <c r="N89" s="4">
        <v>0.437</v>
      </c>
      <c r="O89" s="4">
        <v>475</v>
      </c>
      <c r="P89" s="35">
        <v>3.7170263788968825</v>
      </c>
      <c r="Q89" s="36">
        <f t="shared" si="29"/>
        <v>83.333333334253325</v>
      </c>
      <c r="R89" s="36" t="str">
        <f t="shared" si="30"/>
        <v xml:space="preserve"> </v>
      </c>
      <c r="S89" s="37">
        <f t="shared" si="31"/>
        <v>0.16306954528450848</v>
      </c>
      <c r="T89" s="37" t="str">
        <f t="shared" si="32"/>
        <v/>
      </c>
      <c r="U89" s="37" t="str">
        <f t="shared" si="33"/>
        <v/>
      </c>
      <c r="V89" s="37">
        <f t="shared" si="34"/>
        <v>-0.43383143400561552</v>
      </c>
      <c r="W89" s="37" t="str">
        <f t="shared" si="35"/>
        <v/>
      </c>
      <c r="X89" s="37">
        <f t="shared" si="36"/>
        <v>-0.5854144055555518</v>
      </c>
      <c r="Y89" s="1" t="str">
        <f t="shared" si="44"/>
        <v xml:space="preserve"> </v>
      </c>
      <c r="Z89" s="1">
        <f t="shared" si="37"/>
        <v>36</v>
      </c>
      <c r="AA89" s="1" t="str">
        <f t="shared" si="45"/>
        <v xml:space="preserve"> </v>
      </c>
      <c r="AB89" s="1">
        <f t="shared" si="38"/>
        <v>23</v>
      </c>
      <c r="AC89" s="1">
        <f t="shared" si="28"/>
        <v>47</v>
      </c>
      <c r="AD89" s="1" t="str">
        <f t="shared" si="39"/>
        <v xml:space="preserve"> </v>
      </c>
      <c r="AE89" s="1">
        <f t="shared" si="25"/>
        <v>30</v>
      </c>
      <c r="AF89" s="1" t="str">
        <f t="shared" si="25"/>
        <v xml:space="preserve"> </v>
      </c>
      <c r="AG89" s="38">
        <f t="shared" si="40"/>
        <v>3.7170263798168826</v>
      </c>
      <c r="AH89" s="38" t="str">
        <f t="shared" si="41"/>
        <v xml:space="preserve"> </v>
      </c>
      <c r="AI89" s="1">
        <f t="shared" si="27"/>
        <v>57</v>
      </c>
      <c r="AJ89" s="1" t="str">
        <f t="shared" si="27"/>
        <v xml:space="preserve"> </v>
      </c>
      <c r="AK89" s="25" t="str">
        <f t="shared" si="42"/>
        <v xml:space="preserve"> </v>
      </c>
      <c r="AL89" s="25" t="str">
        <f t="shared" si="43"/>
        <v xml:space="preserve"> </v>
      </c>
      <c r="AM89" s="1" t="str">
        <f t="shared" si="26"/>
        <v xml:space="preserve"> </v>
      </c>
      <c r="AN89" s="1" t="str">
        <f t="shared" si="26"/>
        <v xml:space="preserve"> </v>
      </c>
      <c r="AO89" t="s">
        <v>1612</v>
      </c>
      <c r="AP89" t="s">
        <v>2448</v>
      </c>
      <c r="AQ89" s="22">
        <v>43.383143400561551</v>
      </c>
      <c r="AR89" s="21">
        <v>58.541440555555177</v>
      </c>
      <c r="AS89">
        <v>16.306954436450848</v>
      </c>
      <c r="AT89">
        <v>-43.383143400561551</v>
      </c>
      <c r="AU89">
        <v>-58.541440555555177</v>
      </c>
      <c r="AV89" t="s">
        <v>3695</v>
      </c>
    </row>
    <row r="90" spans="1:48" x14ac:dyDescent="0.25">
      <c r="A90" s="14">
        <v>9.2999999999999865E-10</v>
      </c>
      <c r="B90" t="s">
        <v>1613</v>
      </c>
      <c r="C90" s="4">
        <v>0</v>
      </c>
      <c r="D90" s="4">
        <v>0</v>
      </c>
      <c r="E90" s="4">
        <v>0</v>
      </c>
      <c r="F90" s="4">
        <v>0</v>
      </c>
      <c r="G90" s="4" t="s">
        <v>2162</v>
      </c>
      <c r="H90" s="4">
        <v>5550</v>
      </c>
      <c r="I90" s="34">
        <v>389.67087444877768</v>
      </c>
      <c r="J90" s="35" t="s">
        <v>2161</v>
      </c>
      <c r="K90" s="35" t="s">
        <v>2161</v>
      </c>
      <c r="L90" s="35" t="s">
        <v>2161</v>
      </c>
      <c r="M90" s="35" t="s">
        <v>2161</v>
      </c>
      <c r="N90" s="4" t="s">
        <v>119</v>
      </c>
      <c r="O90" s="4" t="s">
        <v>119</v>
      </c>
      <c r="P90" s="35" t="s">
        <v>124</v>
      </c>
      <c r="Q90" s="36" t="str">
        <f t="shared" si="29"/>
        <v xml:space="preserve"> </v>
      </c>
      <c r="R90" s="36" t="str">
        <f t="shared" si="30"/>
        <v xml:space="preserve"> </v>
      </c>
      <c r="S90" s="37" t="str">
        <f t="shared" si="31"/>
        <v xml:space="preserve"> </v>
      </c>
      <c r="T90" s="37" t="str">
        <f t="shared" si="32"/>
        <v xml:space="preserve"> </v>
      </c>
      <c r="U90" s="37" t="str">
        <f t="shared" si="33"/>
        <v xml:space="preserve"> </v>
      </c>
      <c r="V90" s="37" t="str">
        <f t="shared" si="34"/>
        <v xml:space="preserve"> </v>
      </c>
      <c r="W90" s="37" t="str">
        <f t="shared" si="35"/>
        <v xml:space="preserve"> </v>
      </c>
      <c r="X90" s="37" t="str">
        <f t="shared" si="36"/>
        <v xml:space="preserve"> </v>
      </c>
      <c r="Y90" s="1" t="str">
        <f t="shared" si="44"/>
        <v xml:space="preserve"> </v>
      </c>
      <c r="Z90" s="1" t="str">
        <f t="shared" si="37"/>
        <v xml:space="preserve"> </v>
      </c>
      <c r="AA90" s="1" t="str">
        <f t="shared" si="45"/>
        <v xml:space="preserve"> </v>
      </c>
      <c r="AB90" s="1" t="str">
        <f t="shared" si="38"/>
        <v xml:space="preserve"> </v>
      </c>
      <c r="AC90" s="1" t="str">
        <f t="shared" si="28"/>
        <v xml:space="preserve"> </v>
      </c>
      <c r="AD90" s="1" t="str">
        <f t="shared" si="39"/>
        <v xml:space="preserve"> </v>
      </c>
      <c r="AE90" s="1" t="str">
        <f t="shared" si="25"/>
        <v xml:space="preserve"> </v>
      </c>
      <c r="AF90" s="1" t="str">
        <f t="shared" si="25"/>
        <v xml:space="preserve"> </v>
      </c>
      <c r="AG90" s="38" t="str">
        <f t="shared" si="40"/>
        <v xml:space="preserve"> </v>
      </c>
      <c r="AH90" s="38" t="str">
        <f t="shared" si="41"/>
        <v xml:space="preserve"> </v>
      </c>
      <c r="AI90" s="1" t="str">
        <f t="shared" si="27"/>
        <v xml:space="preserve"> </v>
      </c>
      <c r="AJ90" s="1" t="str">
        <f t="shared" si="27"/>
        <v xml:space="preserve"> </v>
      </c>
      <c r="AK90" s="25" t="str">
        <f t="shared" si="42"/>
        <v xml:space="preserve"> </v>
      </c>
      <c r="AL90" s="25" t="str">
        <f t="shared" si="43"/>
        <v xml:space="preserve"> </v>
      </c>
      <c r="AM90" s="1" t="str">
        <f t="shared" si="26"/>
        <v xml:space="preserve"> </v>
      </c>
      <c r="AN90" s="1" t="str">
        <f t="shared" si="26"/>
        <v xml:space="preserve"> </v>
      </c>
      <c r="AO90" t="s">
        <v>1613</v>
      </c>
      <c r="AP90" t="s">
        <v>2252</v>
      </c>
      <c r="AQ90" s="22" t="e">
        <v>#VALUE!</v>
      </c>
      <c r="AR90" s="21" t="e">
        <v>#VALUE!</v>
      </c>
      <c r="AS90" t="s">
        <v>124</v>
      </c>
      <c r="AT90" t="e">
        <v>#VALUE!</v>
      </c>
      <c r="AU90" t="e">
        <v>#VALUE!</v>
      </c>
      <c r="AV90" t="s">
        <v>3696</v>
      </c>
    </row>
    <row r="91" spans="1:48" x14ac:dyDescent="0.25">
      <c r="A91" s="14">
        <v>9.3999999999999862E-10</v>
      </c>
      <c r="B91" t="s">
        <v>1614</v>
      </c>
      <c r="C91" s="4">
        <v>9</v>
      </c>
      <c r="D91" s="4">
        <v>1</v>
      </c>
      <c r="E91" s="4">
        <v>13</v>
      </c>
      <c r="F91" s="4">
        <v>23</v>
      </c>
      <c r="G91" s="4">
        <v>45797.6484375</v>
      </c>
      <c r="H91" s="4">
        <v>41136</v>
      </c>
      <c r="I91" s="34">
        <v>164673.5587730507</v>
      </c>
      <c r="J91" s="35">
        <v>8.8519226485473652</v>
      </c>
      <c r="K91" s="35">
        <v>8.575923314193318</v>
      </c>
      <c r="L91" s="35">
        <v>5.0780724008076037</v>
      </c>
      <c r="M91" s="35">
        <v>5.0554521116817321</v>
      </c>
      <c r="N91" s="4">
        <v>3.2560000000000002</v>
      </c>
      <c r="O91" s="4">
        <v>81.696428571428584</v>
      </c>
      <c r="P91" s="35">
        <v>9.364419876254054</v>
      </c>
      <c r="Q91" s="36" t="str">
        <f t="shared" si="29"/>
        <v xml:space="preserve"> </v>
      </c>
      <c r="R91" s="36" t="str">
        <f t="shared" si="30"/>
        <v xml:space="preserve"> </v>
      </c>
      <c r="S91" s="37" t="str">
        <f t="shared" si="31"/>
        <v/>
      </c>
      <c r="T91" s="37" t="str">
        <f t="shared" si="32"/>
        <v/>
      </c>
      <c r="U91" s="37" t="str">
        <f t="shared" si="33"/>
        <v/>
      </c>
      <c r="V91" s="37">
        <f t="shared" si="34"/>
        <v>-0.47479512855618766</v>
      </c>
      <c r="W91" s="37" t="str">
        <f t="shared" si="35"/>
        <v/>
      </c>
      <c r="X91" s="37">
        <f t="shared" si="36"/>
        <v>-0.58040025914077586</v>
      </c>
      <c r="Y91" s="1" t="str">
        <f t="shared" si="44"/>
        <v xml:space="preserve"> </v>
      </c>
      <c r="Z91" s="1">
        <f t="shared" si="37"/>
        <v>32</v>
      </c>
      <c r="AA91" s="1" t="str">
        <f t="shared" si="45"/>
        <v xml:space="preserve"> </v>
      </c>
      <c r="AB91" s="1">
        <f t="shared" si="38"/>
        <v>24</v>
      </c>
      <c r="AC91" s="1" t="str">
        <f t="shared" si="28"/>
        <v xml:space="preserve"> </v>
      </c>
      <c r="AD91" s="1" t="str">
        <f t="shared" si="39"/>
        <v xml:space="preserve"> </v>
      </c>
      <c r="AE91" s="1" t="str">
        <f t="shared" si="25"/>
        <v xml:space="preserve"> </v>
      </c>
      <c r="AF91" s="1" t="str">
        <f t="shared" si="25"/>
        <v xml:space="preserve"> </v>
      </c>
      <c r="AG91" s="38">
        <f t="shared" si="40"/>
        <v>9.3644198771940541</v>
      </c>
      <c r="AH91" s="38" t="str">
        <f t="shared" si="41"/>
        <v xml:space="preserve"> </v>
      </c>
      <c r="AI91" s="1">
        <f t="shared" si="27"/>
        <v>12</v>
      </c>
      <c r="AJ91" s="1" t="str">
        <f t="shared" si="27"/>
        <v xml:space="preserve"> </v>
      </c>
      <c r="AK91" s="25">
        <f t="shared" si="42"/>
        <v>81.696428572368589</v>
      </c>
      <c r="AL91" s="25" t="str">
        <f t="shared" si="43"/>
        <v xml:space="preserve"> </v>
      </c>
      <c r="AM91" s="1">
        <f t="shared" si="26"/>
        <v>6</v>
      </c>
      <c r="AN91" s="1" t="str">
        <f t="shared" si="26"/>
        <v xml:space="preserve"> </v>
      </c>
      <c r="AO91" t="s">
        <v>1614</v>
      </c>
      <c r="AP91" t="s">
        <v>2992</v>
      </c>
      <c r="AQ91" s="22">
        <v>47.479512855618765</v>
      </c>
      <c r="AR91" s="21">
        <v>58.040025914077589</v>
      </c>
      <c r="AS91">
        <v>11.332284221849465</v>
      </c>
      <c r="AT91">
        <v>-47.479512855618765</v>
      </c>
      <c r="AU91">
        <v>-58.040025914077589</v>
      </c>
      <c r="AV91" t="s">
        <v>2993</v>
      </c>
    </row>
    <row r="92" spans="1:48" x14ac:dyDescent="0.25">
      <c r="A92" s="14">
        <v>9.4999999999999858E-10</v>
      </c>
      <c r="B92" t="s">
        <v>1615</v>
      </c>
      <c r="C92" s="4">
        <v>0</v>
      </c>
      <c r="D92" s="4">
        <v>0</v>
      </c>
      <c r="E92" s="4">
        <v>0</v>
      </c>
      <c r="F92" s="4">
        <v>0</v>
      </c>
      <c r="G92" s="4" t="s">
        <v>2162</v>
      </c>
      <c r="H92" s="4">
        <v>1442</v>
      </c>
      <c r="I92" s="34">
        <v>557.5210299740146</v>
      </c>
      <c r="J92" s="35">
        <v>13.314866112650046</v>
      </c>
      <c r="K92" s="35">
        <v>11.169635941130906</v>
      </c>
      <c r="L92" s="35">
        <v>7.6719573391178608</v>
      </c>
      <c r="M92" s="35">
        <v>6.9348477124183017</v>
      </c>
      <c r="N92" s="4">
        <v>1.083</v>
      </c>
      <c r="O92" s="4">
        <v>18.749999999999993</v>
      </c>
      <c r="P92" s="35">
        <v>3.0027739251040222</v>
      </c>
      <c r="Q92" s="36" t="str">
        <f t="shared" si="29"/>
        <v xml:space="preserve"> </v>
      </c>
      <c r="R92" s="36" t="str">
        <f t="shared" si="30"/>
        <v xml:space="preserve"> </v>
      </c>
      <c r="S92" s="37" t="str">
        <f t="shared" si="31"/>
        <v xml:space="preserve"> </v>
      </c>
      <c r="T92" s="37" t="str">
        <f t="shared" si="32"/>
        <v xml:space="preserve"> </v>
      </c>
      <c r="U92" s="37" t="str">
        <f t="shared" si="33"/>
        <v/>
      </c>
      <c r="V92" s="37">
        <f t="shared" si="34"/>
        <v>-0.20999845766461556</v>
      </c>
      <c r="W92" s="37" t="str">
        <f t="shared" si="35"/>
        <v/>
      </c>
      <c r="X92" s="37">
        <f t="shared" si="36"/>
        <v>-0.36606825242095575</v>
      </c>
      <c r="Y92" s="1" t="str">
        <f t="shared" si="44"/>
        <v xml:space="preserve"> </v>
      </c>
      <c r="Z92" s="1">
        <f t="shared" si="37"/>
        <v>68</v>
      </c>
      <c r="AA92" s="1" t="str">
        <f t="shared" si="45"/>
        <v xml:space="preserve"> </v>
      </c>
      <c r="AB92" s="1">
        <f t="shared" si="38"/>
        <v>43</v>
      </c>
      <c r="AC92" s="1" t="str">
        <f t="shared" si="28"/>
        <v xml:space="preserve"> </v>
      </c>
      <c r="AD92" s="1" t="str">
        <f t="shared" si="39"/>
        <v xml:space="preserve"> </v>
      </c>
      <c r="AE92" s="1" t="str">
        <f t="shared" si="25"/>
        <v xml:space="preserve"> </v>
      </c>
      <c r="AF92" s="1" t="str">
        <f t="shared" si="25"/>
        <v xml:space="preserve"> </v>
      </c>
      <c r="AG92" s="38">
        <f t="shared" si="40"/>
        <v>3.0027739260540223</v>
      </c>
      <c r="AH92" s="38" t="str">
        <f t="shared" si="41"/>
        <v xml:space="preserve"> </v>
      </c>
      <c r="AI92" s="1">
        <f t="shared" si="27"/>
        <v>67</v>
      </c>
      <c r="AJ92" s="1" t="str">
        <f t="shared" si="27"/>
        <v xml:space="preserve"> </v>
      </c>
      <c r="AK92" s="25" t="str">
        <f t="shared" si="42"/>
        <v xml:space="preserve"> </v>
      </c>
      <c r="AL92" s="25" t="str">
        <f t="shared" si="43"/>
        <v xml:space="preserve"> </v>
      </c>
      <c r="AM92" s="1" t="str">
        <f t="shared" si="26"/>
        <v xml:space="preserve"> </v>
      </c>
      <c r="AN92" s="1" t="str">
        <f t="shared" si="26"/>
        <v xml:space="preserve"> </v>
      </c>
      <c r="AO92" t="s">
        <v>1615</v>
      </c>
      <c r="AP92" t="s">
        <v>3682</v>
      </c>
      <c r="AQ92" s="22">
        <v>20.999845766461554</v>
      </c>
      <c r="AR92" s="21">
        <v>36.606825242095574</v>
      </c>
      <c r="AS92" t="s">
        <v>124</v>
      </c>
      <c r="AT92">
        <v>-20.999845766461554</v>
      </c>
      <c r="AU92">
        <v>-36.606825242095574</v>
      </c>
      <c r="AV92" t="s">
        <v>3697</v>
      </c>
    </row>
    <row r="93" spans="1:48" x14ac:dyDescent="0.25">
      <c r="A93" s="14">
        <v>9.5999999999999855E-10</v>
      </c>
      <c r="B93" t="s">
        <v>1616</v>
      </c>
      <c r="C93" s="4">
        <v>14</v>
      </c>
      <c r="D93" s="4">
        <v>1</v>
      </c>
      <c r="E93" s="4">
        <v>5</v>
      </c>
      <c r="F93" s="4">
        <v>20</v>
      </c>
      <c r="G93" s="4">
        <v>64106.6640625</v>
      </c>
      <c r="H93" s="4">
        <v>55900</v>
      </c>
      <c r="I93" s="34">
        <v>89877.178220199217</v>
      </c>
      <c r="J93" s="35">
        <v>8.5952616649135258</v>
      </c>
      <c r="K93" s="35">
        <v>7.9914305205750491</v>
      </c>
      <c r="L93" s="35">
        <v>8.7299537243909331</v>
      </c>
      <c r="M93" s="35">
        <v>8.3394961542796526</v>
      </c>
      <c r="N93" s="4">
        <v>3.266</v>
      </c>
      <c r="O93" s="4">
        <v>-1.5375339161893324</v>
      </c>
      <c r="P93" s="35">
        <v>7.7265259793868664</v>
      </c>
      <c r="Q93" s="36" t="str">
        <f t="shared" si="29"/>
        <v xml:space="preserve"> </v>
      </c>
      <c r="R93" s="36" t="str">
        <f t="shared" si="30"/>
        <v xml:space="preserve"> </v>
      </c>
      <c r="S93" s="37" t="str">
        <f t="shared" si="31"/>
        <v/>
      </c>
      <c r="T93" s="37" t="str">
        <f t="shared" si="32"/>
        <v/>
      </c>
      <c r="U93" s="37" t="str">
        <f t="shared" si="33"/>
        <v/>
      </c>
      <c r="V93" s="37">
        <f t="shared" si="34"/>
        <v>-0.49002341333296151</v>
      </c>
      <c r="W93" s="37" t="str">
        <f t="shared" si="35"/>
        <v/>
      </c>
      <c r="X93" s="37">
        <f t="shared" si="36"/>
        <v>-0.27864629896082493</v>
      </c>
      <c r="Y93" s="1" t="str">
        <f t="shared" si="44"/>
        <v xml:space="preserve"> </v>
      </c>
      <c r="Z93" s="1">
        <f t="shared" si="37"/>
        <v>28</v>
      </c>
      <c r="AA93" s="1" t="str">
        <f t="shared" si="45"/>
        <v xml:space="preserve"> </v>
      </c>
      <c r="AB93" s="1">
        <f t="shared" si="38"/>
        <v>47</v>
      </c>
      <c r="AC93" s="1" t="str">
        <f t="shared" si="28"/>
        <v xml:space="preserve"> </v>
      </c>
      <c r="AD93" s="1" t="str">
        <f t="shared" si="39"/>
        <v xml:space="preserve"> </v>
      </c>
      <c r="AE93" s="1" t="str">
        <f t="shared" si="25"/>
        <v xml:space="preserve"> </v>
      </c>
      <c r="AF93" s="1" t="str">
        <f t="shared" si="25"/>
        <v xml:space="preserve"> </v>
      </c>
      <c r="AG93" s="38">
        <f t="shared" si="40"/>
        <v>7.7265259803468664</v>
      </c>
      <c r="AH93" s="38" t="str">
        <f t="shared" si="41"/>
        <v xml:space="preserve"> </v>
      </c>
      <c r="AI93" s="1">
        <f t="shared" si="27"/>
        <v>21</v>
      </c>
      <c r="AJ93" s="1" t="str">
        <f t="shared" si="27"/>
        <v xml:space="preserve"> </v>
      </c>
      <c r="AK93" s="25" t="str">
        <f t="shared" si="42"/>
        <v xml:space="preserve"> </v>
      </c>
      <c r="AL93" s="25" t="str">
        <f t="shared" si="43"/>
        <v xml:space="preserve"> </v>
      </c>
      <c r="AM93" s="1" t="str">
        <f t="shared" si="26"/>
        <v xml:space="preserve"> </v>
      </c>
      <c r="AN93" s="1" t="str">
        <f t="shared" si="26"/>
        <v xml:space="preserve"> </v>
      </c>
      <c r="AO93" t="s">
        <v>1616</v>
      </c>
      <c r="AP93" t="s">
        <v>2696</v>
      </c>
      <c r="AQ93" s="22">
        <v>49.002341333296151</v>
      </c>
      <c r="AR93" s="21">
        <v>27.864629896082494</v>
      </c>
      <c r="AS93">
        <v>14.680973278175301</v>
      </c>
      <c r="AT93">
        <v>-49.002341333296151</v>
      </c>
      <c r="AU93">
        <v>-27.864629896082494</v>
      </c>
      <c r="AV93" t="s">
        <v>2990</v>
      </c>
    </row>
    <row r="94" spans="1:48" x14ac:dyDescent="0.25">
      <c r="A94" s="14">
        <v>9.6999999999999851E-10</v>
      </c>
      <c r="B94" t="s">
        <v>1617</v>
      </c>
      <c r="C94" s="4">
        <v>1</v>
      </c>
      <c r="D94" s="4">
        <v>1</v>
      </c>
      <c r="E94" s="4">
        <v>1</v>
      </c>
      <c r="F94" s="4">
        <v>3</v>
      </c>
      <c r="G94" s="4">
        <v>16750</v>
      </c>
      <c r="H94" s="4">
        <v>12525</v>
      </c>
      <c r="I94" s="34">
        <v>5842.8990878036811</v>
      </c>
      <c r="J94" s="35">
        <v>15.910823170731707</v>
      </c>
      <c r="K94" s="35">
        <v>12.852744997434581</v>
      </c>
      <c r="L94" s="35" t="s">
        <v>2161</v>
      </c>
      <c r="M94" s="35" t="s">
        <v>2161</v>
      </c>
      <c r="N94" s="4">
        <v>7.8719999999999999</v>
      </c>
      <c r="O94" s="4">
        <v>5218.9189189189192</v>
      </c>
      <c r="P94" s="35">
        <v>0.88463073852295415</v>
      </c>
      <c r="Q94" s="36" t="str">
        <f t="shared" si="29"/>
        <v/>
      </c>
      <c r="R94" s="36">
        <f t="shared" si="30"/>
        <v>33.333333334303333</v>
      </c>
      <c r="S94" s="37">
        <f t="shared" si="31"/>
        <v>0.33732535027139726</v>
      </c>
      <c r="T94" s="37" t="str">
        <f t="shared" si="32"/>
        <v/>
      </c>
      <c r="U94" s="37" t="str">
        <f t="shared" si="33"/>
        <v/>
      </c>
      <c r="V94" s="37" t="str">
        <f t="shared" si="34"/>
        <v/>
      </c>
      <c r="W94" s="37" t="str">
        <f t="shared" si="35"/>
        <v xml:space="preserve"> </v>
      </c>
      <c r="X94" s="37" t="str">
        <f t="shared" si="36"/>
        <v xml:space="preserve"> </v>
      </c>
      <c r="Y94" s="1" t="str">
        <f t="shared" si="44"/>
        <v xml:space="preserve"> </v>
      </c>
      <c r="Z94" s="1" t="str">
        <f t="shared" si="37"/>
        <v xml:space="preserve"> </v>
      </c>
      <c r="AA94" s="1" t="str">
        <f t="shared" si="45"/>
        <v xml:space="preserve"> </v>
      </c>
      <c r="AB94" s="1" t="str">
        <f t="shared" si="38"/>
        <v xml:space="preserve"> </v>
      </c>
      <c r="AC94" s="1">
        <f t="shared" si="28"/>
        <v>13</v>
      </c>
      <c r="AD94" s="1" t="str">
        <f t="shared" si="39"/>
        <v xml:space="preserve"> </v>
      </c>
      <c r="AE94" s="1" t="str">
        <f t="shared" si="25"/>
        <v xml:space="preserve"> </v>
      </c>
      <c r="AF94" s="1">
        <f t="shared" si="25"/>
        <v>15</v>
      </c>
      <c r="AG94" s="38" t="str">
        <f t="shared" si="40"/>
        <v xml:space="preserve"> </v>
      </c>
      <c r="AH94" s="38" t="str">
        <f t="shared" si="41"/>
        <v xml:space="preserve"> </v>
      </c>
      <c r="AI94" s="1" t="str">
        <f t="shared" si="27"/>
        <v xml:space="preserve"> </v>
      </c>
      <c r="AJ94" s="1" t="str">
        <f t="shared" si="27"/>
        <v xml:space="preserve"> </v>
      </c>
      <c r="AK94" s="25" t="str">
        <f t="shared" si="42"/>
        <v xml:space="preserve"> </v>
      </c>
      <c r="AL94" s="25" t="str">
        <f t="shared" si="43"/>
        <v xml:space="preserve"> </v>
      </c>
      <c r="AM94" s="1" t="str">
        <f t="shared" si="26"/>
        <v xml:space="preserve"> </v>
      </c>
      <c r="AN94" s="1" t="str">
        <f t="shared" si="26"/>
        <v xml:space="preserve"> </v>
      </c>
      <c r="AO94" t="s">
        <v>1617</v>
      </c>
      <c r="AP94" t="s">
        <v>2341</v>
      </c>
      <c r="AQ94" s="22">
        <v>5.5974371926905579</v>
      </c>
      <c r="AR94" s="21" t="e">
        <v>#VALUE!</v>
      </c>
      <c r="AS94">
        <v>33.732534930139721</v>
      </c>
      <c r="AT94">
        <v>-5.5974371926905579</v>
      </c>
      <c r="AU94" t="e">
        <v>#VALUE!</v>
      </c>
      <c r="AV94" t="s">
        <v>3698</v>
      </c>
    </row>
    <row r="95" spans="1:48" x14ac:dyDescent="0.25">
      <c r="A95" s="14">
        <v>9.7999999999999848E-10</v>
      </c>
      <c r="B95" t="s">
        <v>1618</v>
      </c>
      <c r="C95" s="4">
        <v>2</v>
      </c>
      <c r="D95" s="4">
        <v>0</v>
      </c>
      <c r="E95" s="4">
        <v>1</v>
      </c>
      <c r="F95" s="4">
        <v>3</v>
      </c>
      <c r="G95" s="4">
        <v>600</v>
      </c>
      <c r="H95" s="4">
        <v>339</v>
      </c>
      <c r="I95" s="34">
        <v>530.81580710880746</v>
      </c>
      <c r="J95" s="35">
        <v>5.2782156687325541</v>
      </c>
      <c r="K95" s="35">
        <v>3.8312046468215066</v>
      </c>
      <c r="L95" s="35">
        <v>3.4039280774550482</v>
      </c>
      <c r="M95" s="35">
        <v>3.1594197689345318</v>
      </c>
      <c r="N95" s="4">
        <v>4.4999999999999998E-2</v>
      </c>
      <c r="O95" s="4">
        <v>95.65217391304347</v>
      </c>
      <c r="P95" s="35">
        <v>8.8413717050467984</v>
      </c>
      <c r="Q95" s="36" t="str">
        <f t="shared" si="29"/>
        <v xml:space="preserve"> </v>
      </c>
      <c r="R95" s="36" t="str">
        <f t="shared" si="30"/>
        <v xml:space="preserve"> </v>
      </c>
      <c r="S95" s="37">
        <f t="shared" si="31"/>
        <v>0.76991150540477882</v>
      </c>
      <c r="T95" s="37" t="str">
        <f t="shared" si="32"/>
        <v/>
      </c>
      <c r="U95" s="37" t="str">
        <f t="shared" si="33"/>
        <v/>
      </c>
      <c r="V95" s="37">
        <f t="shared" si="34"/>
        <v>-0.68683135948953233</v>
      </c>
      <c r="W95" s="37" t="str">
        <f t="shared" si="35"/>
        <v/>
      </c>
      <c r="X95" s="37">
        <f t="shared" si="36"/>
        <v>-0.71873434908560496</v>
      </c>
      <c r="Y95" s="1" t="str">
        <f t="shared" si="44"/>
        <v xml:space="preserve"> </v>
      </c>
      <c r="Z95" s="1">
        <f t="shared" si="37"/>
        <v>10</v>
      </c>
      <c r="AA95" s="1" t="str">
        <f t="shared" si="45"/>
        <v xml:space="preserve"> </v>
      </c>
      <c r="AB95" s="1">
        <f t="shared" si="38"/>
        <v>11</v>
      </c>
      <c r="AC95" s="1">
        <f t="shared" si="28"/>
        <v>2</v>
      </c>
      <c r="AD95" s="1" t="str">
        <f t="shared" si="39"/>
        <v xml:space="preserve"> </v>
      </c>
      <c r="AE95" s="1" t="str">
        <f t="shared" si="25"/>
        <v xml:space="preserve"> </v>
      </c>
      <c r="AF95" s="1" t="str">
        <f t="shared" si="25"/>
        <v xml:space="preserve"> </v>
      </c>
      <c r="AG95" s="38">
        <f t="shared" si="40"/>
        <v>8.8413717060267984</v>
      </c>
      <c r="AH95" s="38" t="str">
        <f t="shared" si="41"/>
        <v xml:space="preserve"> </v>
      </c>
      <c r="AI95" s="1">
        <f t="shared" si="27"/>
        <v>14</v>
      </c>
      <c r="AJ95" s="1" t="str">
        <f t="shared" si="27"/>
        <v xml:space="preserve"> </v>
      </c>
      <c r="AK95" s="25">
        <f t="shared" si="42"/>
        <v>95.652173914023464</v>
      </c>
      <c r="AL95" s="25" t="str">
        <f t="shared" si="43"/>
        <v xml:space="preserve"> </v>
      </c>
      <c r="AM95" s="1">
        <f t="shared" si="26"/>
        <v>1</v>
      </c>
      <c r="AN95" s="1" t="str">
        <f t="shared" si="26"/>
        <v xml:space="preserve"> </v>
      </c>
      <c r="AO95" t="s">
        <v>1618</v>
      </c>
      <c r="AP95" t="s">
        <v>2258</v>
      </c>
      <c r="AQ95" s="22">
        <v>68.683135948953236</v>
      </c>
      <c r="AR95" s="21">
        <v>71.873434908560498</v>
      </c>
      <c r="AS95">
        <v>76.991150442477888</v>
      </c>
      <c r="AT95">
        <v>-68.683135948953236</v>
      </c>
      <c r="AU95">
        <v>-71.873434908560498</v>
      </c>
      <c r="AV95" t="s">
        <v>3699</v>
      </c>
    </row>
    <row r="96" spans="1:48" x14ac:dyDescent="0.25">
      <c r="A96" s="14">
        <v>9.8999999999999844E-10</v>
      </c>
      <c r="B96" t="s">
        <v>1619</v>
      </c>
      <c r="C96" s="4">
        <v>6</v>
      </c>
      <c r="D96" s="4">
        <v>0</v>
      </c>
      <c r="E96" s="4">
        <v>0</v>
      </c>
      <c r="F96" s="4">
        <v>6</v>
      </c>
      <c r="G96" s="4">
        <v>6995.2705078125</v>
      </c>
      <c r="H96" s="4">
        <v>5883</v>
      </c>
      <c r="I96" s="34">
        <v>4118.4670955554766</v>
      </c>
      <c r="J96" s="35">
        <v>11.63130935498749</v>
      </c>
      <c r="K96" s="35">
        <v>7.5563655755703509</v>
      </c>
      <c r="L96" s="35" t="s">
        <v>2161</v>
      </c>
      <c r="M96" s="35" t="s">
        <v>2161</v>
      </c>
      <c r="N96" s="4">
        <v>0.39100000000000001</v>
      </c>
      <c r="O96" s="4">
        <v>35.29411764705884</v>
      </c>
      <c r="P96" s="35">
        <v>3.9941068967841753</v>
      </c>
      <c r="Q96" s="36">
        <f t="shared" si="29"/>
        <v>100.00000000099</v>
      </c>
      <c r="R96" s="36" t="str">
        <f t="shared" si="30"/>
        <v xml:space="preserve"> </v>
      </c>
      <c r="S96" s="37">
        <f t="shared" si="31"/>
        <v>0.18906519014731762</v>
      </c>
      <c r="T96" s="37" t="str">
        <f t="shared" si="32"/>
        <v/>
      </c>
      <c r="U96" s="37" t="str">
        <f t="shared" si="33"/>
        <v/>
      </c>
      <c r="V96" s="37">
        <f t="shared" si="34"/>
        <v>-0.30988774110990491</v>
      </c>
      <c r="W96" s="37" t="str">
        <f t="shared" si="35"/>
        <v xml:space="preserve"> </v>
      </c>
      <c r="X96" s="37" t="str">
        <f t="shared" si="36"/>
        <v xml:space="preserve"> </v>
      </c>
      <c r="Y96" s="1" t="str">
        <f t="shared" si="44"/>
        <v xml:space="preserve"> </v>
      </c>
      <c r="Z96" s="1">
        <f t="shared" si="37"/>
        <v>53</v>
      </c>
      <c r="AA96" s="1" t="str">
        <f t="shared" si="45"/>
        <v xml:space="preserve"> </v>
      </c>
      <c r="AB96" s="1" t="str">
        <f t="shared" si="38"/>
        <v xml:space="preserve"> </v>
      </c>
      <c r="AC96" s="1">
        <f t="shared" si="28"/>
        <v>37</v>
      </c>
      <c r="AD96" s="1" t="str">
        <f t="shared" si="39"/>
        <v xml:space="preserve"> </v>
      </c>
      <c r="AE96" s="1">
        <f t="shared" si="25"/>
        <v>8</v>
      </c>
      <c r="AF96" s="1" t="str">
        <f t="shared" si="25"/>
        <v xml:space="preserve"> </v>
      </c>
      <c r="AG96" s="38">
        <f t="shared" si="40"/>
        <v>3.9941068977741754</v>
      </c>
      <c r="AH96" s="38" t="str">
        <f t="shared" si="41"/>
        <v xml:space="preserve"> </v>
      </c>
      <c r="AI96" s="1">
        <f t="shared" si="27"/>
        <v>52</v>
      </c>
      <c r="AJ96" s="1" t="str">
        <f t="shared" si="27"/>
        <v xml:space="preserve"> </v>
      </c>
      <c r="AK96" s="25" t="str">
        <f t="shared" si="42"/>
        <v xml:space="preserve"> </v>
      </c>
      <c r="AL96" s="25" t="str">
        <f t="shared" si="43"/>
        <v xml:space="preserve"> </v>
      </c>
      <c r="AM96" s="1" t="str">
        <f t="shared" si="26"/>
        <v xml:space="preserve"> </v>
      </c>
      <c r="AN96" s="1" t="str">
        <f t="shared" si="26"/>
        <v xml:space="preserve"> </v>
      </c>
      <c r="AO96" t="s">
        <v>1619</v>
      </c>
      <c r="AP96" t="s">
        <v>2167</v>
      </c>
      <c r="AQ96" s="22">
        <v>30.988774110990491</v>
      </c>
      <c r="AR96" s="21" t="e">
        <v>#VALUE!</v>
      </c>
      <c r="AS96">
        <v>18.906518915731763</v>
      </c>
      <c r="AT96">
        <v>-30.988774110990491</v>
      </c>
      <c r="AU96" t="e">
        <v>#VALUE!</v>
      </c>
      <c r="AV96" t="s">
        <v>3700</v>
      </c>
    </row>
    <row r="97" spans="1:48" x14ac:dyDescent="0.25">
      <c r="A97" s="14">
        <v>9.9999999999999841E-10</v>
      </c>
      <c r="B97" t="s">
        <v>1620</v>
      </c>
      <c r="C97" s="4">
        <v>2</v>
      </c>
      <c r="D97" s="4">
        <v>3</v>
      </c>
      <c r="E97" s="4">
        <v>1</v>
      </c>
      <c r="F97" s="4">
        <v>6</v>
      </c>
      <c r="G97" s="4">
        <v>1050</v>
      </c>
      <c r="H97" s="4">
        <v>1050</v>
      </c>
      <c r="I97" s="34">
        <v>703.52166232915852</v>
      </c>
      <c r="J97" s="35">
        <v>9.4424460431654662</v>
      </c>
      <c r="K97" s="35">
        <v>7.4999999999999991</v>
      </c>
      <c r="L97" s="35" t="s">
        <v>2161</v>
      </c>
      <c r="M97" s="35" t="s">
        <v>2161</v>
      </c>
      <c r="N97" s="4">
        <v>1.4000000000000001</v>
      </c>
      <c r="O97" s="4">
        <v>1.9664967225054724</v>
      </c>
      <c r="P97" s="35">
        <v>6.2285714285714295</v>
      </c>
      <c r="Q97" s="36" t="str">
        <f t="shared" si="29"/>
        <v/>
      </c>
      <c r="R97" s="36">
        <f t="shared" si="30"/>
        <v>50.000000000999997</v>
      </c>
      <c r="S97" s="37" t="str">
        <f t="shared" si="31"/>
        <v/>
      </c>
      <c r="T97" s="37" t="str">
        <f t="shared" si="32"/>
        <v/>
      </c>
      <c r="U97" s="37" t="str">
        <f t="shared" si="33"/>
        <v/>
      </c>
      <c r="V97" s="37">
        <f t="shared" si="34"/>
        <v>-0.43975802126674934</v>
      </c>
      <c r="W97" s="37" t="str">
        <f t="shared" si="35"/>
        <v xml:space="preserve"> </v>
      </c>
      <c r="X97" s="37" t="str">
        <f t="shared" si="36"/>
        <v xml:space="preserve"> </v>
      </c>
      <c r="Y97" s="1" t="str">
        <f t="shared" si="44"/>
        <v xml:space="preserve"> </v>
      </c>
      <c r="Z97" s="1">
        <f t="shared" si="37"/>
        <v>35</v>
      </c>
      <c r="AA97" s="1" t="str">
        <f t="shared" si="45"/>
        <v xml:space="preserve"> </v>
      </c>
      <c r="AB97" s="1" t="str">
        <f t="shared" si="38"/>
        <v xml:space="preserve"> </v>
      </c>
      <c r="AC97" s="1" t="str">
        <f t="shared" si="28"/>
        <v xml:space="preserve"> </v>
      </c>
      <c r="AD97" s="1" t="str">
        <f t="shared" si="39"/>
        <v xml:space="preserve"> </v>
      </c>
      <c r="AE97" s="1" t="str">
        <f t="shared" si="25"/>
        <v xml:space="preserve"> </v>
      </c>
      <c r="AF97" s="1">
        <f t="shared" si="25"/>
        <v>9</v>
      </c>
      <c r="AG97" s="38">
        <f t="shared" si="40"/>
        <v>6.2285714295714296</v>
      </c>
      <c r="AH97" s="38" t="str">
        <f t="shared" si="41"/>
        <v xml:space="preserve"> </v>
      </c>
      <c r="AI97" s="1">
        <f t="shared" si="27"/>
        <v>32</v>
      </c>
      <c r="AJ97" s="1" t="str">
        <f t="shared" si="27"/>
        <v xml:space="preserve"> </v>
      </c>
      <c r="AK97" s="25" t="str">
        <f t="shared" si="42"/>
        <v xml:space="preserve"> </v>
      </c>
      <c r="AL97" s="25" t="str">
        <f t="shared" si="43"/>
        <v xml:space="preserve"> </v>
      </c>
      <c r="AM97" s="1" t="str">
        <f t="shared" si="26"/>
        <v xml:space="preserve"> </v>
      </c>
      <c r="AN97" s="1" t="str">
        <f t="shared" si="26"/>
        <v xml:space="preserve"> </v>
      </c>
      <c r="AO97" t="s">
        <v>1620</v>
      </c>
      <c r="AP97" t="s">
        <v>2220</v>
      </c>
      <c r="AQ97" s="22">
        <v>43.975802126674935</v>
      </c>
      <c r="AR97" s="21" t="e">
        <v>#VALUE!</v>
      </c>
      <c r="AS97">
        <v>0</v>
      </c>
      <c r="AT97">
        <v>-43.975802126674935</v>
      </c>
      <c r="AU97" t="e">
        <v>#VALUE!</v>
      </c>
      <c r="AV97" t="s">
        <v>3701</v>
      </c>
    </row>
    <row r="98" spans="1:48" x14ac:dyDescent="0.25">
      <c r="A98" s="14">
        <v>1.0099999999999984E-9</v>
      </c>
      <c r="B98" t="s">
        <v>1621</v>
      </c>
      <c r="C98" s="4">
        <v>0</v>
      </c>
      <c r="D98" s="4">
        <v>0</v>
      </c>
      <c r="E98" s="4">
        <v>0</v>
      </c>
      <c r="F98" s="4">
        <v>0</v>
      </c>
      <c r="G98" s="4" t="s">
        <v>2162</v>
      </c>
      <c r="H98" s="4">
        <v>1105</v>
      </c>
      <c r="I98" s="34">
        <v>1037.473789308274</v>
      </c>
      <c r="J98" s="35" t="s">
        <v>2161</v>
      </c>
      <c r="K98" s="35" t="s">
        <v>2161</v>
      </c>
      <c r="L98" s="35" t="s">
        <v>2161</v>
      </c>
      <c r="M98" s="35" t="s">
        <v>2161</v>
      </c>
      <c r="N98" s="4" t="s">
        <v>119</v>
      </c>
      <c r="O98" s="4" t="s">
        <v>119</v>
      </c>
      <c r="P98" s="35" t="s">
        <v>124</v>
      </c>
      <c r="Q98" s="36" t="str">
        <f t="shared" si="29"/>
        <v xml:space="preserve"> </v>
      </c>
      <c r="R98" s="36" t="str">
        <f t="shared" si="30"/>
        <v xml:space="preserve"> </v>
      </c>
      <c r="S98" s="37" t="str">
        <f t="shared" si="31"/>
        <v xml:space="preserve"> </v>
      </c>
      <c r="T98" s="37" t="str">
        <f t="shared" si="32"/>
        <v xml:space="preserve"> </v>
      </c>
      <c r="U98" s="37" t="str">
        <f t="shared" si="33"/>
        <v xml:space="preserve"> </v>
      </c>
      <c r="V98" s="37" t="str">
        <f t="shared" si="34"/>
        <v xml:space="preserve"> </v>
      </c>
      <c r="W98" s="37" t="str">
        <f t="shared" si="35"/>
        <v xml:space="preserve"> </v>
      </c>
      <c r="X98" s="37" t="str">
        <f t="shared" si="36"/>
        <v xml:space="preserve"> </v>
      </c>
      <c r="Y98" s="1" t="str">
        <f t="shared" si="44"/>
        <v xml:space="preserve"> </v>
      </c>
      <c r="Z98" s="1" t="str">
        <f t="shared" si="37"/>
        <v xml:space="preserve"> </v>
      </c>
      <c r="AA98" s="1" t="str">
        <f t="shared" si="45"/>
        <v xml:space="preserve"> </v>
      </c>
      <c r="AB98" s="1" t="str">
        <f t="shared" si="38"/>
        <v xml:space="preserve"> </v>
      </c>
      <c r="AC98" s="1" t="str">
        <f t="shared" si="28"/>
        <v xml:space="preserve"> </v>
      </c>
      <c r="AD98" s="1" t="str">
        <f t="shared" si="39"/>
        <v xml:space="preserve"> </v>
      </c>
      <c r="AE98" s="1" t="str">
        <f t="shared" si="25"/>
        <v xml:space="preserve"> </v>
      </c>
      <c r="AF98" s="1" t="str">
        <f t="shared" si="25"/>
        <v xml:space="preserve"> </v>
      </c>
      <c r="AG98" s="38" t="str">
        <f t="shared" si="40"/>
        <v xml:space="preserve"> </v>
      </c>
      <c r="AH98" s="38" t="str">
        <f t="shared" si="41"/>
        <v xml:space="preserve"> </v>
      </c>
      <c r="AI98" s="1" t="str">
        <f t="shared" si="27"/>
        <v xml:space="preserve"> </v>
      </c>
      <c r="AJ98" s="1" t="str">
        <f t="shared" si="27"/>
        <v xml:space="preserve"> </v>
      </c>
      <c r="AK98" s="25" t="str">
        <f t="shared" si="42"/>
        <v xml:space="preserve"> </v>
      </c>
      <c r="AL98" s="25" t="str">
        <f t="shared" si="43"/>
        <v xml:space="preserve"> </v>
      </c>
      <c r="AM98" s="1" t="str">
        <f t="shared" si="26"/>
        <v xml:space="preserve"> </v>
      </c>
      <c r="AN98" s="1" t="str">
        <f t="shared" si="26"/>
        <v xml:space="preserve"> </v>
      </c>
      <c r="AO98" t="s">
        <v>1621</v>
      </c>
      <c r="AP98" t="s">
        <v>2366</v>
      </c>
      <c r="AQ98" s="22" t="e">
        <v>#VALUE!</v>
      </c>
      <c r="AR98" s="21" t="e">
        <v>#VALUE!</v>
      </c>
      <c r="AS98" t="s">
        <v>124</v>
      </c>
      <c r="AT98" t="e">
        <v>#VALUE!</v>
      </c>
      <c r="AU98" t="e">
        <v>#VALUE!</v>
      </c>
      <c r="AV98" t="s">
        <v>3702</v>
      </c>
    </row>
    <row r="99" spans="1:48" x14ac:dyDescent="0.25">
      <c r="A99" s="14">
        <v>1.0199999999999983E-9</v>
      </c>
      <c r="B99" t="s">
        <v>1622</v>
      </c>
      <c r="C99" s="4">
        <v>0</v>
      </c>
      <c r="D99" s="4">
        <v>1</v>
      </c>
      <c r="E99" s="4">
        <v>0</v>
      </c>
      <c r="F99" s="4">
        <v>1</v>
      </c>
      <c r="G99" s="4" t="s">
        <v>2162</v>
      </c>
      <c r="H99" s="4">
        <v>303</v>
      </c>
      <c r="I99" s="34">
        <v>327.64924382079897</v>
      </c>
      <c r="J99" s="35" t="s">
        <v>2161</v>
      </c>
      <c r="K99" s="35" t="s">
        <v>2161</v>
      </c>
      <c r="L99" s="35" t="s">
        <v>2161</v>
      </c>
      <c r="M99" s="35" t="s">
        <v>2161</v>
      </c>
      <c r="N99" s="4" t="s">
        <v>119</v>
      </c>
      <c r="O99" s="4" t="s">
        <v>119</v>
      </c>
      <c r="P99" s="35" t="s">
        <v>124</v>
      </c>
      <c r="Q99" s="36" t="str">
        <f t="shared" si="29"/>
        <v/>
      </c>
      <c r="R99" s="36">
        <f t="shared" si="30"/>
        <v>100.00000000102</v>
      </c>
      <c r="S99" s="37" t="str">
        <f t="shared" si="31"/>
        <v xml:space="preserve"> </v>
      </c>
      <c r="T99" s="37" t="str">
        <f t="shared" si="32"/>
        <v xml:space="preserve"> </v>
      </c>
      <c r="U99" s="37" t="str">
        <f t="shared" si="33"/>
        <v xml:space="preserve"> </v>
      </c>
      <c r="V99" s="37" t="str">
        <f t="shared" si="34"/>
        <v xml:space="preserve"> </v>
      </c>
      <c r="W99" s="37" t="str">
        <f t="shared" si="35"/>
        <v xml:space="preserve"> </v>
      </c>
      <c r="X99" s="37" t="str">
        <f t="shared" si="36"/>
        <v xml:space="preserve"> </v>
      </c>
      <c r="Y99" s="1" t="str">
        <f t="shared" si="44"/>
        <v xml:space="preserve"> </v>
      </c>
      <c r="Z99" s="1" t="str">
        <f t="shared" si="37"/>
        <v xml:space="preserve"> </v>
      </c>
      <c r="AA99" s="1" t="str">
        <f t="shared" si="45"/>
        <v xml:space="preserve"> </v>
      </c>
      <c r="AB99" s="1" t="str">
        <f t="shared" si="38"/>
        <v xml:space="preserve"> </v>
      </c>
      <c r="AC99" s="1" t="str">
        <f t="shared" si="28"/>
        <v xml:space="preserve"> </v>
      </c>
      <c r="AD99" s="1" t="str">
        <f t="shared" si="39"/>
        <v xml:space="preserve"> </v>
      </c>
      <c r="AE99" s="1" t="str">
        <f t="shared" si="25"/>
        <v xml:space="preserve"> </v>
      </c>
      <c r="AF99" s="1">
        <f t="shared" si="25"/>
        <v>1</v>
      </c>
      <c r="AG99" s="38" t="str">
        <f t="shared" si="40"/>
        <v xml:space="preserve"> </v>
      </c>
      <c r="AH99" s="38" t="str">
        <f t="shared" si="41"/>
        <v xml:space="preserve"> </v>
      </c>
      <c r="AI99" s="1" t="str">
        <f t="shared" si="27"/>
        <v xml:space="preserve"> </v>
      </c>
      <c r="AJ99" s="1" t="str">
        <f t="shared" si="27"/>
        <v xml:space="preserve"> </v>
      </c>
      <c r="AK99" s="25" t="str">
        <f t="shared" si="42"/>
        <v xml:space="preserve"> </v>
      </c>
      <c r="AL99" s="25" t="str">
        <f t="shared" si="43"/>
        <v xml:space="preserve"> </v>
      </c>
      <c r="AM99" s="1" t="str">
        <f t="shared" si="26"/>
        <v xml:space="preserve"> </v>
      </c>
      <c r="AN99" s="1" t="str">
        <f t="shared" si="26"/>
        <v xml:space="preserve"> </v>
      </c>
      <c r="AO99" t="s">
        <v>1622</v>
      </c>
      <c r="AP99" t="s">
        <v>2252</v>
      </c>
      <c r="AQ99" s="22" t="e">
        <v>#VALUE!</v>
      </c>
      <c r="AR99" s="21" t="e">
        <v>#VALUE!</v>
      </c>
      <c r="AS99" t="s">
        <v>124</v>
      </c>
      <c r="AT99" t="e">
        <v>#VALUE!</v>
      </c>
      <c r="AU99" t="e">
        <v>#VALUE!</v>
      </c>
      <c r="AV99" t="s">
        <v>3703</v>
      </c>
    </row>
    <row r="100" spans="1:48" x14ac:dyDescent="0.25">
      <c r="A100" s="14">
        <v>1.0299999999999983E-9</v>
      </c>
      <c r="B100" t="s">
        <v>1623</v>
      </c>
      <c r="C100" s="4">
        <v>0</v>
      </c>
      <c r="D100" s="4">
        <v>0</v>
      </c>
      <c r="E100" s="4">
        <v>0</v>
      </c>
      <c r="F100" s="4">
        <v>0</v>
      </c>
      <c r="G100" s="4" t="s">
        <v>2162</v>
      </c>
      <c r="H100" s="4">
        <v>415</v>
      </c>
      <c r="I100" s="34">
        <v>383.19223383085625</v>
      </c>
      <c r="J100" s="35" t="s">
        <v>2161</v>
      </c>
      <c r="K100" s="35" t="s">
        <v>2161</v>
      </c>
      <c r="L100" s="35" t="s">
        <v>2161</v>
      </c>
      <c r="M100" s="35" t="s">
        <v>2161</v>
      </c>
      <c r="N100" s="4" t="s">
        <v>119</v>
      </c>
      <c r="O100" s="4" t="s">
        <v>119</v>
      </c>
      <c r="P100" s="35" t="s">
        <v>124</v>
      </c>
      <c r="Q100" s="36" t="str">
        <f t="shared" si="29"/>
        <v xml:space="preserve"> </v>
      </c>
      <c r="R100" s="36" t="str">
        <f t="shared" si="30"/>
        <v xml:space="preserve"> </v>
      </c>
      <c r="S100" s="37" t="str">
        <f t="shared" si="31"/>
        <v xml:space="preserve"> </v>
      </c>
      <c r="T100" s="37" t="str">
        <f t="shared" si="32"/>
        <v xml:space="preserve"> </v>
      </c>
      <c r="U100" s="37" t="str">
        <f t="shared" si="33"/>
        <v xml:space="preserve"> </v>
      </c>
      <c r="V100" s="37" t="str">
        <f t="shared" si="34"/>
        <v xml:space="preserve"> </v>
      </c>
      <c r="W100" s="37" t="str">
        <f t="shared" si="35"/>
        <v xml:space="preserve"> </v>
      </c>
      <c r="X100" s="37" t="str">
        <f t="shared" si="36"/>
        <v xml:space="preserve"> </v>
      </c>
      <c r="Y100" s="1" t="str">
        <f t="shared" si="44"/>
        <v xml:space="preserve"> </v>
      </c>
      <c r="Z100" s="1" t="str">
        <f t="shared" si="37"/>
        <v xml:space="preserve"> </v>
      </c>
      <c r="AA100" s="1" t="str">
        <f t="shared" si="45"/>
        <v xml:space="preserve"> </v>
      </c>
      <c r="AB100" s="1" t="str">
        <f t="shared" si="38"/>
        <v xml:space="preserve"> </v>
      </c>
      <c r="AC100" s="1" t="str">
        <f t="shared" si="28"/>
        <v xml:space="preserve"> </v>
      </c>
      <c r="AD100" s="1" t="str">
        <f t="shared" si="39"/>
        <v xml:space="preserve"> </v>
      </c>
      <c r="AE100" s="1" t="str">
        <f t="shared" si="25"/>
        <v xml:space="preserve"> </v>
      </c>
      <c r="AF100" s="1" t="str">
        <f t="shared" si="25"/>
        <v xml:space="preserve"> </v>
      </c>
      <c r="AG100" s="38" t="str">
        <f t="shared" si="40"/>
        <v xml:space="preserve"> </v>
      </c>
      <c r="AH100" s="38" t="str">
        <f t="shared" si="41"/>
        <v xml:space="preserve"> </v>
      </c>
      <c r="AI100" s="1" t="str">
        <f t="shared" si="27"/>
        <v xml:space="preserve"> </v>
      </c>
      <c r="AJ100" s="1" t="str">
        <f t="shared" si="27"/>
        <v xml:space="preserve"> </v>
      </c>
      <c r="AK100" s="25" t="str">
        <f t="shared" si="42"/>
        <v xml:space="preserve"> </v>
      </c>
      <c r="AL100" s="25" t="str">
        <f t="shared" si="43"/>
        <v xml:space="preserve"> </v>
      </c>
      <c r="AM100" s="1" t="str">
        <f t="shared" si="26"/>
        <v xml:space="preserve"> </v>
      </c>
      <c r="AN100" s="1" t="str">
        <f t="shared" si="26"/>
        <v xml:space="preserve"> </v>
      </c>
      <c r="AO100" t="s">
        <v>1623</v>
      </c>
      <c r="AP100" t="s">
        <v>3035</v>
      </c>
      <c r="AQ100" s="22" t="e">
        <v>#VALUE!</v>
      </c>
      <c r="AR100" s="21" t="e">
        <v>#VALUE!</v>
      </c>
      <c r="AS100" t="s">
        <v>124</v>
      </c>
      <c r="AT100" t="e">
        <v>#VALUE!</v>
      </c>
      <c r="AU100" t="e">
        <v>#VALUE!</v>
      </c>
      <c r="AV100" t="s">
        <v>3704</v>
      </c>
    </row>
    <row r="101" spans="1:48" x14ac:dyDescent="0.25">
      <c r="A101" s="14">
        <v>1.0399999999999983E-9</v>
      </c>
      <c r="B101" t="s">
        <v>1624</v>
      </c>
      <c r="C101" s="4">
        <v>1</v>
      </c>
      <c r="D101" s="4">
        <v>0</v>
      </c>
      <c r="E101" s="4">
        <v>1</v>
      </c>
      <c r="F101" s="4">
        <v>2</v>
      </c>
      <c r="G101" s="4">
        <v>12300</v>
      </c>
      <c r="H101" s="4">
        <v>11374</v>
      </c>
      <c r="I101" s="34">
        <v>4500.6611612904371</v>
      </c>
      <c r="J101" s="35">
        <v>19.63065239903348</v>
      </c>
      <c r="K101" s="35">
        <v>12.120630861040068</v>
      </c>
      <c r="L101" s="35" t="s">
        <v>2161</v>
      </c>
      <c r="M101" s="35" t="s">
        <v>2161</v>
      </c>
      <c r="N101" s="4">
        <v>5.7940000000000005</v>
      </c>
      <c r="O101" s="4">
        <v>3.3535497681056117</v>
      </c>
      <c r="P101" s="35">
        <v>1.9992966414629858</v>
      </c>
      <c r="Q101" s="36" t="str">
        <f t="shared" si="29"/>
        <v xml:space="preserve"> </v>
      </c>
      <c r="R101" s="36" t="str">
        <f t="shared" si="30"/>
        <v xml:space="preserve"> </v>
      </c>
      <c r="S101" s="37" t="str">
        <f t="shared" si="31"/>
        <v/>
      </c>
      <c r="T101" s="37" t="str">
        <f t="shared" si="32"/>
        <v/>
      </c>
      <c r="U101" s="37" t="str">
        <f t="shared" si="33"/>
        <v/>
      </c>
      <c r="V101" s="37" t="str">
        <f t="shared" si="34"/>
        <v/>
      </c>
      <c r="W101" s="37" t="str">
        <f t="shared" si="35"/>
        <v xml:space="preserve"> </v>
      </c>
      <c r="X101" s="37" t="str">
        <f t="shared" si="36"/>
        <v xml:space="preserve"> </v>
      </c>
      <c r="Y101" s="1" t="str">
        <f t="shared" si="44"/>
        <v xml:space="preserve"> </v>
      </c>
      <c r="Z101" s="1" t="str">
        <f t="shared" si="37"/>
        <v xml:space="preserve"> </v>
      </c>
      <c r="AA101" s="1" t="str">
        <f t="shared" si="45"/>
        <v xml:space="preserve"> </v>
      </c>
      <c r="AB101" s="1" t="str">
        <f t="shared" si="38"/>
        <v xml:space="preserve"> </v>
      </c>
      <c r="AC101" s="1" t="str">
        <f t="shared" si="28"/>
        <v xml:space="preserve"> </v>
      </c>
      <c r="AD101" s="1" t="str">
        <f t="shared" si="39"/>
        <v xml:space="preserve"> </v>
      </c>
      <c r="AE101" s="1" t="str">
        <f t="shared" si="25"/>
        <v xml:space="preserve"> </v>
      </c>
      <c r="AF101" s="1" t="str">
        <f t="shared" si="25"/>
        <v xml:space="preserve"> </v>
      </c>
      <c r="AG101" s="38" t="str">
        <f t="shared" si="40"/>
        <v xml:space="preserve"> </v>
      </c>
      <c r="AH101" s="38" t="str">
        <f t="shared" si="41"/>
        <v xml:space="preserve"> </v>
      </c>
      <c r="AI101" s="1" t="str">
        <f t="shared" si="27"/>
        <v xml:space="preserve"> </v>
      </c>
      <c r="AJ101" s="1" t="str">
        <f t="shared" si="27"/>
        <v xml:space="preserve"> </v>
      </c>
      <c r="AK101" s="25" t="str">
        <f t="shared" si="42"/>
        <v xml:space="preserve"> </v>
      </c>
      <c r="AL101" s="25" t="str">
        <f t="shared" si="43"/>
        <v xml:space="preserve"> </v>
      </c>
      <c r="AM101" s="1" t="str">
        <f t="shared" si="26"/>
        <v xml:space="preserve"> </v>
      </c>
      <c r="AN101" s="1" t="str">
        <f t="shared" si="26"/>
        <v xml:space="preserve"> </v>
      </c>
      <c r="AO101" t="s">
        <v>1624</v>
      </c>
      <c r="AP101" t="s">
        <v>2252</v>
      </c>
      <c r="AQ101" s="22">
        <v>-16.473162712108348</v>
      </c>
      <c r="AR101" s="21" t="e">
        <v>#VALUE!</v>
      </c>
      <c r="AS101">
        <v>8.1413750659398598</v>
      </c>
      <c r="AT101">
        <v>16.473162712108348</v>
      </c>
      <c r="AU101" t="e">
        <v>#VALUE!</v>
      </c>
      <c r="AV101" t="s">
        <v>3705</v>
      </c>
    </row>
    <row r="102" spans="1:48" x14ac:dyDescent="0.25">
      <c r="A102" s="14">
        <v>1.0499999999999982E-9</v>
      </c>
      <c r="B102" t="s">
        <v>1625</v>
      </c>
      <c r="C102" s="4">
        <v>3</v>
      </c>
      <c r="D102" s="4">
        <v>0</v>
      </c>
      <c r="E102" s="4">
        <v>1</v>
      </c>
      <c r="F102" s="4">
        <v>4</v>
      </c>
      <c r="G102" s="4">
        <v>1610</v>
      </c>
      <c r="H102" s="4">
        <v>1365</v>
      </c>
      <c r="I102" s="34">
        <v>1365.6669781286057</v>
      </c>
      <c r="J102" s="35">
        <v>9.24170616113744</v>
      </c>
      <c r="K102" s="35">
        <v>7.6988155668358713</v>
      </c>
      <c r="L102" s="35">
        <v>12.599029730675063</v>
      </c>
      <c r="M102" s="35">
        <v>10.89717924671003</v>
      </c>
      <c r="N102" s="4">
        <v>1.4770000000000001</v>
      </c>
      <c r="O102" s="4" t="s">
        <v>119</v>
      </c>
      <c r="P102" s="35">
        <v>5.7655677655677655</v>
      </c>
      <c r="Q102" s="36" t="str">
        <f t="shared" si="29"/>
        <v xml:space="preserve"> </v>
      </c>
      <c r="R102" s="36" t="str">
        <f t="shared" si="30"/>
        <v xml:space="preserve"> </v>
      </c>
      <c r="S102" s="37">
        <f t="shared" si="31"/>
        <v>0.17948718053717952</v>
      </c>
      <c r="T102" s="37" t="str">
        <f t="shared" si="32"/>
        <v/>
      </c>
      <c r="U102" s="37" t="str">
        <f t="shared" si="33"/>
        <v/>
      </c>
      <c r="V102" s="37">
        <f t="shared" si="34"/>
        <v>-0.45166837883765254</v>
      </c>
      <c r="W102" s="37" t="str">
        <f t="shared" si="35"/>
        <v/>
      </c>
      <c r="X102" s="37" t="str">
        <f t="shared" si="36"/>
        <v/>
      </c>
      <c r="Y102" s="1" t="str">
        <f t="shared" si="44"/>
        <v xml:space="preserve"> </v>
      </c>
      <c r="Z102" s="1">
        <f t="shared" si="37"/>
        <v>34</v>
      </c>
      <c r="AA102" s="1" t="str">
        <f t="shared" si="45"/>
        <v xml:space="preserve"> </v>
      </c>
      <c r="AB102" s="1" t="str">
        <f t="shared" si="38"/>
        <v xml:space="preserve"> </v>
      </c>
      <c r="AC102" s="1">
        <f t="shared" si="28"/>
        <v>40</v>
      </c>
      <c r="AD102" s="1" t="str">
        <f t="shared" si="39"/>
        <v xml:space="preserve"> </v>
      </c>
      <c r="AE102" s="1" t="str">
        <f t="shared" si="25"/>
        <v xml:space="preserve"> </v>
      </c>
      <c r="AF102" s="1" t="str">
        <f t="shared" si="25"/>
        <v xml:space="preserve"> </v>
      </c>
      <c r="AG102" s="38">
        <f t="shared" si="40"/>
        <v>5.7655677666177656</v>
      </c>
      <c r="AH102" s="38" t="str">
        <f t="shared" si="41"/>
        <v xml:space="preserve"> </v>
      </c>
      <c r="AI102" s="1">
        <f t="shared" si="27"/>
        <v>33</v>
      </c>
      <c r="AJ102" s="1" t="str">
        <f t="shared" si="27"/>
        <v xml:space="preserve"> </v>
      </c>
      <c r="AK102" s="25" t="str">
        <f t="shared" si="42"/>
        <v xml:space="preserve"> </v>
      </c>
      <c r="AL102" s="25" t="str">
        <f t="shared" si="43"/>
        <v xml:space="preserve"> </v>
      </c>
      <c r="AM102" s="1" t="str">
        <f t="shared" si="26"/>
        <v xml:space="preserve"> </v>
      </c>
      <c r="AN102" s="1" t="str">
        <f t="shared" si="26"/>
        <v xml:space="preserve"> </v>
      </c>
      <c r="AO102" t="s">
        <v>1625</v>
      </c>
      <c r="AP102" t="s">
        <v>2177</v>
      </c>
      <c r="AQ102" s="22">
        <v>45.166837883765254</v>
      </c>
      <c r="AR102" s="21">
        <v>-4.1054398757323307</v>
      </c>
      <c r="AS102">
        <v>17.948717948717952</v>
      </c>
      <c r="AT102">
        <v>-45.166837883765254</v>
      </c>
      <c r="AU102">
        <v>4.1054398757323307</v>
      </c>
      <c r="AV102" t="s">
        <v>3706</v>
      </c>
    </row>
    <row r="103" spans="1:48" x14ac:dyDescent="0.25">
      <c r="A103" s="14">
        <v>1.0599999999999982E-9</v>
      </c>
      <c r="B103" t="s">
        <v>1626</v>
      </c>
      <c r="C103" s="4">
        <v>2</v>
      </c>
      <c r="D103" s="4">
        <v>0</v>
      </c>
      <c r="E103" s="4">
        <v>2</v>
      </c>
      <c r="F103" s="4">
        <v>4</v>
      </c>
      <c r="G103" s="4">
        <v>1500</v>
      </c>
      <c r="H103" s="4">
        <v>1292</v>
      </c>
      <c r="I103" s="34">
        <v>4262.6274648408207</v>
      </c>
      <c r="J103" s="35">
        <v>7.6359338061465722</v>
      </c>
      <c r="K103" s="35">
        <v>6.2718446601941746</v>
      </c>
      <c r="L103" s="35" t="s">
        <v>2161</v>
      </c>
      <c r="M103" s="35" t="s">
        <v>2161</v>
      </c>
      <c r="N103" s="4">
        <v>1.6919999999999999</v>
      </c>
      <c r="O103" s="4">
        <v>211.60220994475139</v>
      </c>
      <c r="P103" s="35">
        <v>7.9721362229102164</v>
      </c>
      <c r="Q103" s="36" t="str">
        <f t="shared" si="29"/>
        <v xml:space="preserve"> </v>
      </c>
      <c r="R103" s="36" t="str">
        <f t="shared" si="30"/>
        <v xml:space="preserve"> </v>
      </c>
      <c r="S103" s="37">
        <f t="shared" si="31"/>
        <v>0.16099071313430349</v>
      </c>
      <c r="T103" s="37" t="str">
        <f t="shared" si="32"/>
        <v/>
      </c>
      <c r="U103" s="37" t="str">
        <f t="shared" si="33"/>
        <v/>
      </c>
      <c r="V103" s="37">
        <f t="shared" si="34"/>
        <v>-0.54694253528426418</v>
      </c>
      <c r="W103" s="37" t="str">
        <f t="shared" si="35"/>
        <v xml:space="preserve"> </v>
      </c>
      <c r="X103" s="37" t="str">
        <f t="shared" si="36"/>
        <v xml:space="preserve"> </v>
      </c>
      <c r="Y103" s="1" t="str">
        <f t="shared" si="44"/>
        <v xml:space="preserve"> </v>
      </c>
      <c r="Z103" s="1">
        <f t="shared" si="37"/>
        <v>20</v>
      </c>
      <c r="AA103" s="1" t="str">
        <f t="shared" si="45"/>
        <v xml:space="preserve"> </v>
      </c>
      <c r="AB103" s="1" t="str">
        <f t="shared" si="38"/>
        <v xml:space="preserve"> </v>
      </c>
      <c r="AC103" s="1">
        <f t="shared" si="28"/>
        <v>48</v>
      </c>
      <c r="AD103" s="1" t="str">
        <f t="shared" si="39"/>
        <v xml:space="preserve"> </v>
      </c>
      <c r="AE103" s="1" t="str">
        <f t="shared" ref="AE103:AF145" si="46">IF(ISERROR((RANK(Q103,Q$7:Q$184,0)))=TRUE," ",((RANK(Q103,Q$7:Q$184,0))))</f>
        <v xml:space="preserve"> </v>
      </c>
      <c r="AF103" s="1" t="str">
        <f t="shared" si="46"/>
        <v xml:space="preserve"> </v>
      </c>
      <c r="AG103" s="38">
        <f t="shared" si="40"/>
        <v>7.9721362239702165</v>
      </c>
      <c r="AH103" s="38" t="str">
        <f t="shared" si="41"/>
        <v xml:space="preserve"> </v>
      </c>
      <c r="AI103" s="1">
        <f t="shared" si="27"/>
        <v>19</v>
      </c>
      <c r="AJ103" s="1" t="str">
        <f t="shared" si="27"/>
        <v xml:space="preserve"> </v>
      </c>
      <c r="AK103" s="25" t="str">
        <f t="shared" si="42"/>
        <v xml:space="preserve"> </v>
      </c>
      <c r="AL103" s="25" t="str">
        <f t="shared" si="43"/>
        <v xml:space="preserve"> </v>
      </c>
      <c r="AM103" s="1" t="str">
        <f t="shared" ref="AM103:AN145" si="47">IF(ISERROR((RANK(AK103,AK$7:AK$184,0)))=TRUE," ",((RANK(AK103,AK$7:AK$184,0))))</f>
        <v xml:space="preserve"> </v>
      </c>
      <c r="AN103" s="1" t="str">
        <f t="shared" si="47"/>
        <v xml:space="preserve"> </v>
      </c>
      <c r="AO103" t="s">
        <v>1626</v>
      </c>
      <c r="AP103" t="s">
        <v>3707</v>
      </c>
      <c r="AQ103" s="22">
        <v>54.694253528426415</v>
      </c>
      <c r="AR103" s="21" t="e">
        <v>#VALUE!</v>
      </c>
      <c r="AS103">
        <v>16.099071207430349</v>
      </c>
      <c r="AT103">
        <v>-54.694253528426415</v>
      </c>
      <c r="AU103" t="e">
        <v>#VALUE!</v>
      </c>
      <c r="AV103" t="s">
        <v>3708</v>
      </c>
    </row>
    <row r="104" spans="1:48" x14ac:dyDescent="0.25">
      <c r="A104" s="14">
        <v>1.0699999999999982E-9</v>
      </c>
      <c r="B104" t="s">
        <v>1627</v>
      </c>
      <c r="C104" s="4">
        <v>0</v>
      </c>
      <c r="D104" s="4">
        <v>0</v>
      </c>
      <c r="E104" s="4">
        <v>1</v>
      </c>
      <c r="F104" s="4">
        <v>1</v>
      </c>
      <c r="G104" s="4">
        <v>1200</v>
      </c>
      <c r="H104" s="4">
        <v>1015</v>
      </c>
      <c r="I104" s="34">
        <v>572.46015432742206</v>
      </c>
      <c r="J104" s="35">
        <v>9.5754716981132066</v>
      </c>
      <c r="K104" s="35">
        <v>9.3119266055045866</v>
      </c>
      <c r="L104" s="35" t="s">
        <v>2161</v>
      </c>
      <c r="M104" s="35" t="s">
        <v>2161</v>
      </c>
      <c r="N104" s="4">
        <v>1.0900000000000001</v>
      </c>
      <c r="O104" s="4" t="s">
        <v>119</v>
      </c>
      <c r="P104" s="35">
        <v>10.44334975369458</v>
      </c>
      <c r="Q104" s="36" t="str">
        <f t="shared" si="29"/>
        <v xml:space="preserve"> </v>
      </c>
      <c r="R104" s="36" t="str">
        <f t="shared" si="30"/>
        <v xml:space="preserve"> </v>
      </c>
      <c r="S104" s="37">
        <f t="shared" si="31"/>
        <v>0.18226601092221686</v>
      </c>
      <c r="T104" s="37" t="str">
        <f t="shared" si="32"/>
        <v/>
      </c>
      <c r="U104" s="37" t="str">
        <f t="shared" si="33"/>
        <v/>
      </c>
      <c r="V104" s="37">
        <f t="shared" si="34"/>
        <v>-0.43186530408207968</v>
      </c>
      <c r="W104" s="37" t="str">
        <f t="shared" si="35"/>
        <v xml:space="preserve"> </v>
      </c>
      <c r="X104" s="37" t="str">
        <f t="shared" si="36"/>
        <v xml:space="preserve"> </v>
      </c>
      <c r="Y104" s="1" t="str">
        <f t="shared" si="44"/>
        <v xml:space="preserve"> </v>
      </c>
      <c r="Z104" s="1">
        <f t="shared" si="37"/>
        <v>39</v>
      </c>
      <c r="AA104" s="1" t="str">
        <f t="shared" si="45"/>
        <v xml:space="preserve"> </v>
      </c>
      <c r="AB104" s="1" t="str">
        <f t="shared" si="38"/>
        <v xml:space="preserve"> </v>
      </c>
      <c r="AC104" s="1">
        <f t="shared" si="28"/>
        <v>39</v>
      </c>
      <c r="AD104" s="1" t="str">
        <f t="shared" si="39"/>
        <v xml:space="preserve"> </v>
      </c>
      <c r="AE104" s="1" t="str">
        <f t="shared" si="46"/>
        <v xml:space="preserve"> </v>
      </c>
      <c r="AF104" s="1" t="str">
        <f t="shared" si="46"/>
        <v xml:space="preserve"> </v>
      </c>
      <c r="AG104" s="38">
        <f t="shared" si="40"/>
        <v>10.443349754764579</v>
      </c>
      <c r="AH104" s="38" t="str">
        <f t="shared" si="41"/>
        <v xml:space="preserve"> </v>
      </c>
      <c r="AI104" s="1">
        <f t="shared" ref="AI104:AJ145" si="48">IF(ISERROR((RANK(AG104,AG$7:AG$184,0)))=TRUE," ",((RANK(AG104,AG$7:AG$184,0))))</f>
        <v>9</v>
      </c>
      <c r="AJ104" s="1" t="str">
        <f t="shared" si="48"/>
        <v xml:space="preserve"> </v>
      </c>
      <c r="AK104" s="25" t="str">
        <f t="shared" si="42"/>
        <v xml:space="preserve"> </v>
      </c>
      <c r="AL104" s="25" t="str">
        <f t="shared" si="43"/>
        <v xml:space="preserve"> </v>
      </c>
      <c r="AM104" s="1" t="str">
        <f t="shared" si="47"/>
        <v xml:space="preserve"> </v>
      </c>
      <c r="AN104" s="1" t="str">
        <f t="shared" si="47"/>
        <v xml:space="preserve"> </v>
      </c>
      <c r="AO104" t="s">
        <v>1627</v>
      </c>
      <c r="AP104" t="s">
        <v>2177</v>
      </c>
      <c r="AQ104" s="22">
        <v>43.186530408207972</v>
      </c>
      <c r="AR104" s="21" t="e">
        <v>#VALUE!</v>
      </c>
      <c r="AS104">
        <v>18.226600985221687</v>
      </c>
      <c r="AT104">
        <v>-43.186530408207972</v>
      </c>
      <c r="AU104" t="e">
        <v>#VALUE!</v>
      </c>
      <c r="AV104" t="s">
        <v>3709</v>
      </c>
    </row>
    <row r="105" spans="1:48" x14ac:dyDescent="0.25">
      <c r="A105" s="14">
        <v>1.0799999999999981E-9</v>
      </c>
      <c r="B105" t="s">
        <v>1628</v>
      </c>
      <c r="C105" s="4">
        <v>0</v>
      </c>
      <c r="D105" s="4">
        <v>0</v>
      </c>
      <c r="E105" s="4">
        <v>0</v>
      </c>
      <c r="F105" s="4">
        <v>0</v>
      </c>
      <c r="G105" s="4" t="s">
        <v>2162</v>
      </c>
      <c r="H105" s="4">
        <v>3021</v>
      </c>
      <c r="I105" s="34">
        <v>598.93583524968733</v>
      </c>
      <c r="J105" s="35" t="s">
        <v>2161</v>
      </c>
      <c r="K105" s="35" t="s">
        <v>2161</v>
      </c>
      <c r="L105" s="35" t="s">
        <v>2161</v>
      </c>
      <c r="M105" s="35" t="s">
        <v>2161</v>
      </c>
      <c r="N105" s="4" t="s">
        <v>119</v>
      </c>
      <c r="O105" s="4" t="s">
        <v>119</v>
      </c>
      <c r="P105" s="35" t="s">
        <v>124</v>
      </c>
      <c r="Q105" s="36" t="str">
        <f t="shared" si="29"/>
        <v xml:space="preserve"> </v>
      </c>
      <c r="R105" s="36" t="str">
        <f t="shared" si="30"/>
        <v xml:space="preserve"> </v>
      </c>
      <c r="S105" s="37" t="str">
        <f t="shared" si="31"/>
        <v xml:space="preserve"> </v>
      </c>
      <c r="T105" s="37" t="str">
        <f t="shared" si="32"/>
        <v xml:space="preserve"> </v>
      </c>
      <c r="U105" s="37" t="str">
        <f t="shared" si="33"/>
        <v xml:space="preserve"> </v>
      </c>
      <c r="V105" s="37" t="str">
        <f t="shared" si="34"/>
        <v xml:space="preserve"> </v>
      </c>
      <c r="W105" s="37" t="str">
        <f t="shared" si="35"/>
        <v xml:space="preserve"> </v>
      </c>
      <c r="X105" s="37" t="str">
        <f t="shared" si="36"/>
        <v xml:space="preserve"> </v>
      </c>
      <c r="Y105" s="1" t="str">
        <f t="shared" si="44"/>
        <v xml:space="preserve"> </v>
      </c>
      <c r="Z105" s="1" t="str">
        <f t="shared" si="37"/>
        <v xml:space="preserve"> </v>
      </c>
      <c r="AA105" s="1" t="str">
        <f t="shared" si="45"/>
        <v xml:space="preserve"> </v>
      </c>
      <c r="AB105" s="1" t="str">
        <f t="shared" si="38"/>
        <v xml:space="preserve"> </v>
      </c>
      <c r="AC105" s="1" t="str">
        <f t="shared" si="28"/>
        <v xml:space="preserve"> </v>
      </c>
      <c r="AD105" s="1" t="str">
        <f t="shared" si="39"/>
        <v xml:space="preserve"> </v>
      </c>
      <c r="AE105" s="1" t="str">
        <f t="shared" si="46"/>
        <v xml:space="preserve"> </v>
      </c>
      <c r="AF105" s="1" t="str">
        <f t="shared" si="46"/>
        <v xml:space="preserve"> </v>
      </c>
      <c r="AG105" s="38" t="str">
        <f t="shared" si="40"/>
        <v xml:space="preserve"> </v>
      </c>
      <c r="AH105" s="38" t="str">
        <f t="shared" si="41"/>
        <v xml:space="preserve"> </v>
      </c>
      <c r="AI105" s="1" t="str">
        <f t="shared" si="48"/>
        <v xml:space="preserve"> </v>
      </c>
      <c r="AJ105" s="1" t="str">
        <f t="shared" si="48"/>
        <v xml:space="preserve"> </v>
      </c>
      <c r="AK105" s="25" t="str">
        <f t="shared" si="42"/>
        <v xml:space="preserve"> </v>
      </c>
      <c r="AL105" s="25" t="str">
        <f t="shared" si="43"/>
        <v xml:space="preserve"> </v>
      </c>
      <c r="AM105" s="1" t="str">
        <f t="shared" si="47"/>
        <v xml:space="preserve"> </v>
      </c>
      <c r="AN105" s="1" t="str">
        <f t="shared" si="47"/>
        <v xml:space="preserve"> </v>
      </c>
      <c r="AO105" t="s">
        <v>1628</v>
      </c>
      <c r="AP105" t="s">
        <v>2230</v>
      </c>
      <c r="AQ105" s="22" t="e">
        <v>#VALUE!</v>
      </c>
      <c r="AR105" s="21" t="e">
        <v>#VALUE!</v>
      </c>
      <c r="AS105" t="s">
        <v>124</v>
      </c>
      <c r="AT105" t="e">
        <v>#VALUE!</v>
      </c>
      <c r="AU105" t="e">
        <v>#VALUE!</v>
      </c>
      <c r="AV105" t="s">
        <v>3710</v>
      </c>
    </row>
    <row r="106" spans="1:48" x14ac:dyDescent="0.25">
      <c r="A106" s="14">
        <v>1.0899999999999981E-9</v>
      </c>
      <c r="B106" t="s">
        <v>1629</v>
      </c>
      <c r="C106" s="4">
        <v>1</v>
      </c>
      <c r="D106" s="4">
        <v>0</v>
      </c>
      <c r="E106" s="4">
        <v>0</v>
      </c>
      <c r="F106" s="4">
        <v>1</v>
      </c>
      <c r="G106" s="4">
        <v>549</v>
      </c>
      <c r="H106" s="4">
        <v>382</v>
      </c>
      <c r="I106" s="34">
        <v>375.14281992319013</v>
      </c>
      <c r="J106" s="35">
        <v>10.408719346049047</v>
      </c>
      <c r="K106" s="35">
        <v>9.3170731707317067</v>
      </c>
      <c r="L106" s="35">
        <v>5.4598399999999998</v>
      </c>
      <c r="M106" s="35">
        <v>5.2283009575923396</v>
      </c>
      <c r="N106" s="4">
        <v>0.41000000000000003</v>
      </c>
      <c r="O106" s="4">
        <v>26.934984520123844</v>
      </c>
      <c r="P106" s="35">
        <v>7.3298429319371738</v>
      </c>
      <c r="Q106" s="36">
        <f t="shared" si="29"/>
        <v>100.00000000109</v>
      </c>
      <c r="R106" s="36" t="str">
        <f t="shared" si="30"/>
        <v xml:space="preserve"> </v>
      </c>
      <c r="S106" s="37">
        <f t="shared" si="31"/>
        <v>0.43717277595910986</v>
      </c>
      <c r="T106" s="37" t="str">
        <f t="shared" si="32"/>
        <v/>
      </c>
      <c r="U106" s="37" t="str">
        <f t="shared" si="33"/>
        <v/>
      </c>
      <c r="V106" s="37">
        <f t="shared" si="34"/>
        <v>-0.38242681018755631</v>
      </c>
      <c r="W106" s="37" t="str">
        <f t="shared" si="35"/>
        <v/>
      </c>
      <c r="X106" s="37">
        <f t="shared" si="36"/>
        <v>-0.54885490628915024</v>
      </c>
      <c r="Y106" s="1" t="str">
        <f t="shared" si="44"/>
        <v xml:space="preserve"> </v>
      </c>
      <c r="Z106" s="1">
        <f t="shared" si="37"/>
        <v>44</v>
      </c>
      <c r="AA106" s="1" t="str">
        <f t="shared" si="45"/>
        <v xml:space="preserve"> </v>
      </c>
      <c r="AB106" s="1">
        <f t="shared" si="38"/>
        <v>28</v>
      </c>
      <c r="AC106" s="1">
        <f t="shared" si="28"/>
        <v>8</v>
      </c>
      <c r="AD106" s="1" t="str">
        <f t="shared" si="39"/>
        <v xml:space="preserve"> </v>
      </c>
      <c r="AE106" s="1">
        <f t="shared" si="46"/>
        <v>7</v>
      </c>
      <c r="AF106" s="1" t="str">
        <f t="shared" si="46"/>
        <v xml:space="preserve"> </v>
      </c>
      <c r="AG106" s="38">
        <f t="shared" si="40"/>
        <v>7.3298429330271739</v>
      </c>
      <c r="AH106" s="38" t="str">
        <f t="shared" si="41"/>
        <v xml:space="preserve"> </v>
      </c>
      <c r="AI106" s="1">
        <f t="shared" si="48"/>
        <v>23</v>
      </c>
      <c r="AJ106" s="1" t="str">
        <f t="shared" si="48"/>
        <v xml:space="preserve"> </v>
      </c>
      <c r="AK106" s="25" t="str">
        <f t="shared" si="42"/>
        <v xml:space="preserve"> </v>
      </c>
      <c r="AL106" s="25" t="str">
        <f t="shared" si="43"/>
        <v xml:space="preserve"> </v>
      </c>
      <c r="AM106" s="1" t="str">
        <f t="shared" si="47"/>
        <v xml:space="preserve"> </v>
      </c>
      <c r="AN106" s="1" t="str">
        <f t="shared" si="47"/>
        <v xml:space="preserve"> </v>
      </c>
      <c r="AO106" t="s">
        <v>1629</v>
      </c>
      <c r="AP106" t="s">
        <v>2366</v>
      </c>
      <c r="AQ106" s="22">
        <v>38.242681018755633</v>
      </c>
      <c r="AR106" s="21">
        <v>54.885490628915022</v>
      </c>
      <c r="AS106">
        <v>43.717277486910987</v>
      </c>
      <c r="AT106">
        <v>-38.242681018755633</v>
      </c>
      <c r="AU106">
        <v>-54.885490628915022</v>
      </c>
      <c r="AV106" t="s">
        <v>3711</v>
      </c>
    </row>
    <row r="107" spans="1:48" x14ac:dyDescent="0.25">
      <c r="A107" s="14">
        <v>1.0999999999999981E-9</v>
      </c>
      <c r="B107" t="s">
        <v>1630</v>
      </c>
      <c r="C107" s="4">
        <v>4</v>
      </c>
      <c r="D107" s="4">
        <v>1</v>
      </c>
      <c r="E107" s="4">
        <v>2</v>
      </c>
      <c r="F107" s="4">
        <v>7</v>
      </c>
      <c r="G107" s="4">
        <v>2400</v>
      </c>
      <c r="H107" s="4">
        <v>2338</v>
      </c>
      <c r="I107" s="34">
        <v>2403.8386699054749</v>
      </c>
      <c r="J107" s="35">
        <v>22.161137440758296</v>
      </c>
      <c r="K107" s="35">
        <v>15.786630654962861</v>
      </c>
      <c r="L107" s="35">
        <v>8.8754310068521693</v>
      </c>
      <c r="M107" s="35">
        <v>7.3721586110778867</v>
      </c>
      <c r="N107" s="4">
        <v>1.0549999999999999</v>
      </c>
      <c r="O107" s="4">
        <v>72.950819672131146</v>
      </c>
      <c r="P107" s="35">
        <v>1.6338751069289994</v>
      </c>
      <c r="Q107" s="36" t="str">
        <f t="shared" si="29"/>
        <v xml:space="preserve"> </v>
      </c>
      <c r="R107" s="36" t="str">
        <f t="shared" si="30"/>
        <v xml:space="preserve"> </v>
      </c>
      <c r="S107" s="37" t="str">
        <f t="shared" si="31"/>
        <v/>
      </c>
      <c r="T107" s="37" t="str">
        <f t="shared" si="32"/>
        <v/>
      </c>
      <c r="U107" s="37" t="str">
        <f t="shared" si="33"/>
        <v/>
      </c>
      <c r="V107" s="37" t="str">
        <f t="shared" si="34"/>
        <v/>
      </c>
      <c r="W107" s="37" t="str">
        <f t="shared" si="35"/>
        <v/>
      </c>
      <c r="X107" s="37">
        <f t="shared" si="36"/>
        <v>-0.26662555069186944</v>
      </c>
      <c r="Y107" s="1" t="str">
        <f t="shared" si="44"/>
        <v xml:space="preserve"> </v>
      </c>
      <c r="Z107" s="1" t="str">
        <f t="shared" si="37"/>
        <v xml:space="preserve"> </v>
      </c>
      <c r="AA107" s="1" t="str">
        <f t="shared" si="45"/>
        <v xml:space="preserve"> </v>
      </c>
      <c r="AB107" s="1">
        <f t="shared" si="38"/>
        <v>48</v>
      </c>
      <c r="AC107" s="1" t="str">
        <f t="shared" si="28"/>
        <v xml:space="preserve"> </v>
      </c>
      <c r="AD107" s="1" t="str">
        <f t="shared" si="39"/>
        <v xml:space="preserve"> </v>
      </c>
      <c r="AE107" s="1" t="str">
        <f t="shared" si="46"/>
        <v xml:space="preserve"> </v>
      </c>
      <c r="AF107" s="1" t="str">
        <f t="shared" si="46"/>
        <v xml:space="preserve"> </v>
      </c>
      <c r="AG107" s="38" t="str">
        <f t="shared" si="40"/>
        <v xml:space="preserve"> </v>
      </c>
      <c r="AH107" s="38" t="str">
        <f t="shared" si="41"/>
        <v xml:space="preserve"> </v>
      </c>
      <c r="AI107" s="1" t="str">
        <f t="shared" si="48"/>
        <v xml:space="preserve"> </v>
      </c>
      <c r="AJ107" s="1" t="str">
        <f t="shared" si="48"/>
        <v xml:space="preserve"> </v>
      </c>
      <c r="AK107" s="25" t="str">
        <f t="shared" si="42"/>
        <v xml:space="preserve"> </v>
      </c>
      <c r="AL107" s="25" t="str">
        <f t="shared" si="43"/>
        <v xml:space="preserve"> </v>
      </c>
      <c r="AM107" s="1" t="str">
        <f t="shared" si="47"/>
        <v xml:space="preserve"> </v>
      </c>
      <c r="AN107" s="1" t="str">
        <f t="shared" si="47"/>
        <v xml:space="preserve"> </v>
      </c>
      <c r="AO107" t="s">
        <v>1630</v>
      </c>
      <c r="AP107" t="s">
        <v>2266</v>
      </c>
      <c r="AQ107" s="22">
        <v>-31.487110797699348</v>
      </c>
      <c r="AR107" s="21">
        <v>26.662555069186944</v>
      </c>
      <c r="AS107">
        <v>2.6518391787852869</v>
      </c>
      <c r="AT107">
        <v>31.487110797699348</v>
      </c>
      <c r="AU107">
        <v>-26.662555069186944</v>
      </c>
      <c r="AV107" t="s">
        <v>3712</v>
      </c>
    </row>
    <row r="108" spans="1:48" x14ac:dyDescent="0.25">
      <c r="A108" s="14">
        <v>1.109999999999998E-9</v>
      </c>
      <c r="B108" t="s">
        <v>1631</v>
      </c>
      <c r="C108" s="4">
        <v>1</v>
      </c>
      <c r="D108" s="4">
        <v>0</v>
      </c>
      <c r="E108" s="4">
        <v>5</v>
      </c>
      <c r="F108" s="4">
        <v>6</v>
      </c>
      <c r="G108" s="4">
        <v>26900</v>
      </c>
      <c r="H108" s="4">
        <v>24212</v>
      </c>
      <c r="I108" s="34">
        <v>4166.8004414629731</v>
      </c>
      <c r="J108" s="35">
        <v>28.521616209211921</v>
      </c>
      <c r="K108" s="35">
        <v>25.387438397819018</v>
      </c>
      <c r="L108" s="35">
        <v>14.312219469440224</v>
      </c>
      <c r="M108" s="35">
        <v>13.201429556968847</v>
      </c>
      <c r="N108" s="4">
        <v>8.4890000000000008</v>
      </c>
      <c r="O108" s="4">
        <v>12.541429139599636</v>
      </c>
      <c r="P108" s="35">
        <v>2.3091855278374362</v>
      </c>
      <c r="Q108" s="36" t="str">
        <f t="shared" si="29"/>
        <v xml:space="preserve"> </v>
      </c>
      <c r="R108" s="36" t="str">
        <f t="shared" si="30"/>
        <v xml:space="preserve"> </v>
      </c>
      <c r="S108" s="37" t="str">
        <f t="shared" si="31"/>
        <v/>
      </c>
      <c r="T108" s="37" t="str">
        <f t="shared" si="32"/>
        <v/>
      </c>
      <c r="U108" s="37" t="str">
        <f t="shared" si="33"/>
        <v/>
      </c>
      <c r="V108" s="37" t="str">
        <f t="shared" si="34"/>
        <v/>
      </c>
      <c r="W108" s="37" t="str">
        <f t="shared" si="35"/>
        <v/>
      </c>
      <c r="X108" s="37" t="str">
        <f t="shared" si="36"/>
        <v/>
      </c>
      <c r="Y108" s="1" t="str">
        <f t="shared" si="44"/>
        <v xml:space="preserve"> </v>
      </c>
      <c r="Z108" s="1" t="str">
        <f t="shared" si="37"/>
        <v xml:space="preserve"> </v>
      </c>
      <c r="AA108" s="1" t="str">
        <f t="shared" si="45"/>
        <v xml:space="preserve"> </v>
      </c>
      <c r="AB108" s="1" t="str">
        <f t="shared" si="38"/>
        <v xml:space="preserve"> </v>
      </c>
      <c r="AC108" s="1" t="str">
        <f t="shared" si="28"/>
        <v xml:space="preserve"> </v>
      </c>
      <c r="AD108" s="1" t="str">
        <f t="shared" si="39"/>
        <v xml:space="preserve"> </v>
      </c>
      <c r="AE108" s="1" t="str">
        <f t="shared" si="46"/>
        <v xml:space="preserve"> </v>
      </c>
      <c r="AF108" s="1" t="str">
        <f t="shared" si="46"/>
        <v xml:space="preserve"> </v>
      </c>
      <c r="AG108" s="38" t="str">
        <f t="shared" si="40"/>
        <v xml:space="preserve"> </v>
      </c>
      <c r="AH108" s="38" t="str">
        <f t="shared" si="41"/>
        <v xml:space="preserve"> </v>
      </c>
      <c r="AI108" s="1" t="str">
        <f t="shared" si="48"/>
        <v xml:space="preserve"> </v>
      </c>
      <c r="AJ108" s="1" t="str">
        <f t="shared" si="48"/>
        <v xml:space="preserve"> </v>
      </c>
      <c r="AK108" s="25" t="str">
        <f t="shared" si="42"/>
        <v xml:space="preserve"> </v>
      </c>
      <c r="AL108" s="25" t="str">
        <f t="shared" si="43"/>
        <v xml:space="preserve"> </v>
      </c>
      <c r="AM108" s="1" t="str">
        <f t="shared" si="47"/>
        <v xml:space="preserve"> </v>
      </c>
      <c r="AN108" s="1" t="str">
        <f t="shared" si="47"/>
        <v xml:space="preserve"> </v>
      </c>
      <c r="AO108" t="s">
        <v>1631</v>
      </c>
      <c r="AP108" t="s">
        <v>2165</v>
      </c>
      <c r="AQ108" s="22">
        <v>-69.225290022017134</v>
      </c>
      <c r="AR108" s="21">
        <v>-18.261480075439174</v>
      </c>
      <c r="AS108">
        <v>11.101932925821911</v>
      </c>
      <c r="AT108">
        <v>69.225290022017134</v>
      </c>
      <c r="AU108">
        <v>18.261480075439174</v>
      </c>
      <c r="AV108" t="s">
        <v>3713</v>
      </c>
    </row>
    <row r="109" spans="1:48" x14ac:dyDescent="0.25">
      <c r="A109" s="14">
        <v>1.119999999999998E-9</v>
      </c>
      <c r="B109" t="s">
        <v>1632</v>
      </c>
      <c r="C109" s="4">
        <v>0</v>
      </c>
      <c r="D109" s="4">
        <v>1</v>
      </c>
      <c r="E109" s="4">
        <v>3</v>
      </c>
      <c r="F109" s="4">
        <v>4</v>
      </c>
      <c r="G109" s="4">
        <v>14950</v>
      </c>
      <c r="H109" s="4">
        <v>15388</v>
      </c>
      <c r="I109" s="34">
        <v>462.79839880828507</v>
      </c>
      <c r="J109" s="35">
        <v>14.350461624545368</v>
      </c>
      <c r="K109" s="35">
        <v>9.9922077922077914</v>
      </c>
      <c r="L109" s="35">
        <v>6.7398455366098293</v>
      </c>
      <c r="M109" s="35">
        <v>4.6599348127600555</v>
      </c>
      <c r="N109" s="4">
        <v>10.723000000000001</v>
      </c>
      <c r="O109" s="4">
        <v>-25.275261324041804</v>
      </c>
      <c r="P109" s="35">
        <v>4.1571354302053551</v>
      </c>
      <c r="Q109" s="36" t="str">
        <f t="shared" si="29"/>
        <v xml:space="preserve"> </v>
      </c>
      <c r="R109" s="36" t="str">
        <f t="shared" si="30"/>
        <v xml:space="preserve"> </v>
      </c>
      <c r="S109" s="37" t="str">
        <f t="shared" si="31"/>
        <v/>
      </c>
      <c r="T109" s="37" t="str">
        <f t="shared" si="32"/>
        <v/>
      </c>
      <c r="U109" s="37" t="str">
        <f t="shared" si="33"/>
        <v/>
      </c>
      <c r="V109" s="37">
        <f t="shared" si="34"/>
        <v>-0.14855420094350336</v>
      </c>
      <c r="W109" s="37" t="str">
        <f t="shared" si="35"/>
        <v/>
      </c>
      <c r="X109" s="37">
        <f t="shared" si="36"/>
        <v>-0.44308839705733238</v>
      </c>
      <c r="Y109" s="1" t="str">
        <f t="shared" si="44"/>
        <v xml:space="preserve"> </v>
      </c>
      <c r="Z109" s="1">
        <f t="shared" si="37"/>
        <v>75</v>
      </c>
      <c r="AA109" s="1" t="str">
        <f t="shared" si="45"/>
        <v xml:space="preserve"> </v>
      </c>
      <c r="AB109" s="1">
        <f t="shared" si="38"/>
        <v>35</v>
      </c>
      <c r="AC109" s="1" t="str">
        <f t="shared" si="28"/>
        <v xml:space="preserve"> </v>
      </c>
      <c r="AD109" s="1" t="str">
        <f t="shared" si="39"/>
        <v xml:space="preserve"> </v>
      </c>
      <c r="AE109" s="1" t="str">
        <f t="shared" si="46"/>
        <v xml:space="preserve"> </v>
      </c>
      <c r="AF109" s="1" t="str">
        <f t="shared" si="46"/>
        <v xml:space="preserve"> </v>
      </c>
      <c r="AG109" s="38">
        <f t="shared" si="40"/>
        <v>4.1571354313253552</v>
      </c>
      <c r="AH109" s="38" t="str">
        <f t="shared" si="41"/>
        <v xml:space="preserve"> </v>
      </c>
      <c r="AI109" s="1">
        <f t="shared" si="48"/>
        <v>50</v>
      </c>
      <c r="AJ109" s="1" t="str">
        <f t="shared" si="48"/>
        <v xml:space="preserve"> </v>
      </c>
      <c r="AK109" s="25" t="str">
        <f t="shared" si="42"/>
        <v xml:space="preserve"> </v>
      </c>
      <c r="AL109" s="25" t="str">
        <f t="shared" si="43"/>
        <v xml:space="preserve"> </v>
      </c>
      <c r="AM109" s="1" t="str">
        <f t="shared" si="47"/>
        <v xml:space="preserve"> </v>
      </c>
      <c r="AN109" s="1" t="str">
        <f t="shared" si="47"/>
        <v xml:space="preserve"> </v>
      </c>
      <c r="AO109" t="s">
        <v>1632</v>
      </c>
      <c r="AP109" t="s">
        <v>2278</v>
      </c>
      <c r="AQ109" s="22">
        <v>14.855420094350336</v>
      </c>
      <c r="AR109" s="21">
        <v>44.308839705733241</v>
      </c>
      <c r="AS109">
        <v>-2.8463737977644898</v>
      </c>
      <c r="AT109">
        <v>-14.855420094350336</v>
      </c>
      <c r="AU109">
        <v>-44.308839705733241</v>
      </c>
      <c r="AV109" t="s">
        <v>3714</v>
      </c>
    </row>
    <row r="110" spans="1:48" x14ac:dyDescent="0.25">
      <c r="A110" s="14">
        <v>1.129999999999998E-9</v>
      </c>
      <c r="B110" t="s">
        <v>1633</v>
      </c>
      <c r="C110" s="4">
        <v>0</v>
      </c>
      <c r="D110" s="4">
        <v>0</v>
      </c>
      <c r="E110" s="4">
        <v>2</v>
      </c>
      <c r="F110" s="4">
        <v>2</v>
      </c>
      <c r="G110" s="4" t="s">
        <v>2162</v>
      </c>
      <c r="H110" s="4">
        <v>11473</v>
      </c>
      <c r="I110" s="34">
        <v>698.41273640794884</v>
      </c>
      <c r="J110" s="35">
        <v>11.942333714999481</v>
      </c>
      <c r="K110" s="35">
        <v>11.231522271169849</v>
      </c>
      <c r="L110" s="35">
        <v>7.5200585131894488</v>
      </c>
      <c r="M110" s="35">
        <v>7.2893175267317529</v>
      </c>
      <c r="N110" s="4">
        <v>9.6069999999999993</v>
      </c>
      <c r="O110" s="4">
        <v>3.2233802514236478</v>
      </c>
      <c r="P110" s="35">
        <v>7.1751067724222075</v>
      </c>
      <c r="Q110" s="36" t="str">
        <f t="shared" si="29"/>
        <v xml:space="preserve"> </v>
      </c>
      <c r="R110" s="36" t="str">
        <f t="shared" si="30"/>
        <v xml:space="preserve"> </v>
      </c>
      <c r="S110" s="37" t="str">
        <f t="shared" si="31"/>
        <v xml:space="preserve"> </v>
      </c>
      <c r="T110" s="37" t="str">
        <f t="shared" si="32"/>
        <v xml:space="preserve"> </v>
      </c>
      <c r="U110" s="37" t="str">
        <f t="shared" si="33"/>
        <v/>
      </c>
      <c r="V110" s="37">
        <f t="shared" si="34"/>
        <v>-0.29143395253745297</v>
      </c>
      <c r="W110" s="37" t="str">
        <f t="shared" si="35"/>
        <v/>
      </c>
      <c r="X110" s="37">
        <f t="shared" si="36"/>
        <v>-0.37861961107945885</v>
      </c>
      <c r="Y110" s="1" t="str">
        <f t="shared" si="44"/>
        <v xml:space="preserve"> </v>
      </c>
      <c r="Z110" s="1">
        <f t="shared" si="37"/>
        <v>57</v>
      </c>
      <c r="AA110" s="1" t="str">
        <f t="shared" si="45"/>
        <v xml:space="preserve"> </v>
      </c>
      <c r="AB110" s="1">
        <f t="shared" si="38"/>
        <v>40</v>
      </c>
      <c r="AC110" s="1" t="str">
        <f t="shared" si="28"/>
        <v xml:space="preserve"> </v>
      </c>
      <c r="AD110" s="1" t="str">
        <f t="shared" si="39"/>
        <v xml:space="preserve"> </v>
      </c>
      <c r="AE110" s="1" t="str">
        <f t="shared" si="46"/>
        <v xml:space="preserve"> </v>
      </c>
      <c r="AF110" s="1" t="str">
        <f t="shared" si="46"/>
        <v xml:space="preserve"> </v>
      </c>
      <c r="AG110" s="38">
        <f t="shared" si="40"/>
        <v>7.1751067735522076</v>
      </c>
      <c r="AH110" s="38" t="str">
        <f t="shared" si="41"/>
        <v xml:space="preserve"> </v>
      </c>
      <c r="AI110" s="1">
        <f t="shared" si="48"/>
        <v>24</v>
      </c>
      <c r="AJ110" s="1" t="str">
        <f t="shared" si="48"/>
        <v xml:space="preserve"> </v>
      </c>
      <c r="AK110" s="25" t="str">
        <f t="shared" si="42"/>
        <v xml:space="preserve"> </v>
      </c>
      <c r="AL110" s="25" t="str">
        <f t="shared" si="43"/>
        <v xml:space="preserve"> </v>
      </c>
      <c r="AM110" s="1" t="str">
        <f t="shared" si="47"/>
        <v xml:space="preserve"> </v>
      </c>
      <c r="AN110" s="1" t="str">
        <f t="shared" si="47"/>
        <v xml:space="preserve"> </v>
      </c>
      <c r="AO110" t="s">
        <v>1633</v>
      </c>
      <c r="AP110" t="s">
        <v>2434</v>
      </c>
      <c r="AQ110" s="22">
        <v>29.143395253745297</v>
      </c>
      <c r="AR110" s="21">
        <v>37.861961107945888</v>
      </c>
      <c r="AS110" t="s">
        <v>124</v>
      </c>
      <c r="AT110">
        <v>-29.143395253745297</v>
      </c>
      <c r="AU110">
        <v>-37.861961107945888</v>
      </c>
      <c r="AV110" t="s">
        <v>3715</v>
      </c>
    </row>
    <row r="111" spans="1:48" x14ac:dyDescent="0.25">
      <c r="A111" s="14">
        <v>1.1399999999999979E-9</v>
      </c>
      <c r="B111" t="s">
        <v>1634</v>
      </c>
      <c r="C111" s="4">
        <v>1</v>
      </c>
      <c r="D111" s="4">
        <v>0</v>
      </c>
      <c r="E111" s="4">
        <v>1</v>
      </c>
      <c r="F111" s="4">
        <v>2</v>
      </c>
      <c r="G111" s="4">
        <v>2245</v>
      </c>
      <c r="H111" s="4">
        <v>1910</v>
      </c>
      <c r="I111" s="34">
        <v>2004.1046386782959</v>
      </c>
      <c r="J111" s="35">
        <v>11.348781937017232</v>
      </c>
      <c r="K111" s="35">
        <v>8.436395759717314</v>
      </c>
      <c r="L111" s="35" t="s">
        <v>2161</v>
      </c>
      <c r="M111" s="35" t="s">
        <v>2161</v>
      </c>
      <c r="N111" s="4">
        <v>1.6830000000000001</v>
      </c>
      <c r="O111" s="4">
        <v>65.812807881773381</v>
      </c>
      <c r="P111" s="35">
        <v>3.6753926701570681</v>
      </c>
      <c r="Q111" s="36" t="str">
        <f t="shared" si="29"/>
        <v xml:space="preserve"> </v>
      </c>
      <c r="R111" s="36" t="str">
        <f t="shared" si="30"/>
        <v xml:space="preserve"> </v>
      </c>
      <c r="S111" s="37">
        <f t="shared" si="31"/>
        <v>0.17539267129706806</v>
      </c>
      <c r="T111" s="37" t="str">
        <f t="shared" si="32"/>
        <v/>
      </c>
      <c r="U111" s="37" t="str">
        <f t="shared" si="33"/>
        <v/>
      </c>
      <c r="V111" s="37">
        <f t="shared" si="34"/>
        <v>-0.32665074075708</v>
      </c>
      <c r="W111" s="37" t="str">
        <f t="shared" si="35"/>
        <v xml:space="preserve"> </v>
      </c>
      <c r="X111" s="37" t="str">
        <f t="shared" si="36"/>
        <v xml:space="preserve"> </v>
      </c>
      <c r="Y111" s="1" t="str">
        <f t="shared" si="44"/>
        <v xml:space="preserve"> </v>
      </c>
      <c r="Z111" s="1">
        <f t="shared" si="37"/>
        <v>52</v>
      </c>
      <c r="AA111" s="1" t="str">
        <f t="shared" si="45"/>
        <v xml:space="preserve"> </v>
      </c>
      <c r="AB111" s="1" t="str">
        <f t="shared" si="38"/>
        <v xml:space="preserve"> </v>
      </c>
      <c r="AC111" s="1">
        <f t="shared" si="28"/>
        <v>43</v>
      </c>
      <c r="AD111" s="1" t="str">
        <f t="shared" si="39"/>
        <v xml:space="preserve"> </v>
      </c>
      <c r="AE111" s="1" t="str">
        <f t="shared" si="46"/>
        <v xml:space="preserve"> </v>
      </c>
      <c r="AF111" s="1" t="str">
        <f t="shared" si="46"/>
        <v xml:space="preserve"> </v>
      </c>
      <c r="AG111" s="38">
        <f t="shared" si="40"/>
        <v>3.6753926712970681</v>
      </c>
      <c r="AH111" s="38" t="str">
        <f t="shared" si="41"/>
        <v xml:space="preserve"> </v>
      </c>
      <c r="AI111" s="1">
        <f t="shared" si="48"/>
        <v>58</v>
      </c>
      <c r="AJ111" s="1" t="str">
        <f t="shared" si="48"/>
        <v xml:space="preserve"> </v>
      </c>
      <c r="AK111" s="25" t="str">
        <f t="shared" si="42"/>
        <v xml:space="preserve"> </v>
      </c>
      <c r="AL111" s="25" t="str">
        <f t="shared" si="43"/>
        <v xml:space="preserve"> </v>
      </c>
      <c r="AM111" s="1" t="str">
        <f t="shared" si="47"/>
        <v xml:space="preserve"> </v>
      </c>
      <c r="AN111" s="1" t="str">
        <f t="shared" si="47"/>
        <v xml:space="preserve"> </v>
      </c>
      <c r="AO111" t="s">
        <v>1634</v>
      </c>
      <c r="AP111" t="s">
        <v>2341</v>
      </c>
      <c r="AQ111" s="22">
        <v>32.665074075707999</v>
      </c>
      <c r="AR111" s="21" t="e">
        <v>#VALUE!</v>
      </c>
      <c r="AS111">
        <v>17.539267015706805</v>
      </c>
      <c r="AT111">
        <v>-32.665074075707999</v>
      </c>
      <c r="AU111" t="e">
        <v>#VALUE!</v>
      </c>
      <c r="AV111" t="s">
        <v>3716</v>
      </c>
    </row>
    <row r="112" spans="1:48" x14ac:dyDescent="0.25">
      <c r="A112" s="14">
        <v>1.1499999999999979E-9</v>
      </c>
      <c r="B112" t="s">
        <v>1635</v>
      </c>
      <c r="C112" s="4">
        <v>5</v>
      </c>
      <c r="D112" s="4">
        <v>1</v>
      </c>
      <c r="E112" s="4">
        <v>6</v>
      </c>
      <c r="F112" s="4">
        <v>12</v>
      </c>
      <c r="G112" s="4">
        <v>14675</v>
      </c>
      <c r="H112" s="4">
        <v>13244</v>
      </c>
      <c r="I112" s="34">
        <v>17036.769483466684</v>
      </c>
      <c r="J112" s="35">
        <v>12.92223631573812</v>
      </c>
      <c r="K112" s="35">
        <v>12.53691783415373</v>
      </c>
      <c r="L112" s="35">
        <v>6.9373351344868297</v>
      </c>
      <c r="M112" s="35">
        <v>6.5847007324111084</v>
      </c>
      <c r="N112" s="4">
        <v>10.564</v>
      </c>
      <c r="O112" s="4">
        <v>7.795918367346931</v>
      </c>
      <c r="P112" s="35">
        <v>6.3198429477499252</v>
      </c>
      <c r="Q112" s="36" t="str">
        <f t="shared" si="29"/>
        <v xml:space="preserve"> </v>
      </c>
      <c r="R112" s="36" t="str">
        <f t="shared" si="30"/>
        <v xml:space="preserve"> </v>
      </c>
      <c r="S112" s="37" t="str">
        <f t="shared" si="31"/>
        <v/>
      </c>
      <c r="T112" s="37" t="str">
        <f t="shared" si="32"/>
        <v/>
      </c>
      <c r="U112" s="37" t="str">
        <f t="shared" si="33"/>
        <v/>
      </c>
      <c r="V112" s="37">
        <f t="shared" si="34"/>
        <v>-0.2332940839595401</v>
      </c>
      <c r="W112" s="37" t="str">
        <f t="shared" si="35"/>
        <v/>
      </c>
      <c r="X112" s="37">
        <f t="shared" si="36"/>
        <v>-0.42676988531685334</v>
      </c>
      <c r="Y112" s="1" t="str">
        <f t="shared" si="44"/>
        <v xml:space="preserve"> </v>
      </c>
      <c r="Z112" s="1">
        <f t="shared" si="37"/>
        <v>66</v>
      </c>
      <c r="AA112" s="1" t="str">
        <f t="shared" si="45"/>
        <v xml:space="preserve"> </v>
      </c>
      <c r="AB112" s="1">
        <f t="shared" si="38"/>
        <v>36</v>
      </c>
      <c r="AC112" s="1" t="str">
        <f t="shared" si="28"/>
        <v xml:space="preserve"> </v>
      </c>
      <c r="AD112" s="1" t="str">
        <f t="shared" si="39"/>
        <v xml:space="preserve"> </v>
      </c>
      <c r="AE112" s="1" t="str">
        <f t="shared" si="46"/>
        <v xml:space="preserve"> </v>
      </c>
      <c r="AF112" s="1" t="str">
        <f t="shared" si="46"/>
        <v xml:space="preserve"> </v>
      </c>
      <c r="AG112" s="38">
        <f t="shared" si="40"/>
        <v>6.3198429488999253</v>
      </c>
      <c r="AH112" s="38" t="str">
        <f t="shared" si="41"/>
        <v xml:space="preserve"> </v>
      </c>
      <c r="AI112" s="1">
        <f t="shared" si="48"/>
        <v>31</v>
      </c>
      <c r="AJ112" s="1" t="str">
        <f t="shared" si="48"/>
        <v xml:space="preserve"> </v>
      </c>
      <c r="AK112" s="25" t="str">
        <f t="shared" si="42"/>
        <v xml:space="preserve"> </v>
      </c>
      <c r="AL112" s="25" t="str">
        <f t="shared" si="43"/>
        <v xml:space="preserve"> </v>
      </c>
      <c r="AM112" s="1" t="str">
        <f t="shared" si="47"/>
        <v xml:space="preserve"> </v>
      </c>
      <c r="AN112" s="1" t="str">
        <f t="shared" si="47"/>
        <v xml:space="preserve"> </v>
      </c>
      <c r="AO112" t="s">
        <v>1635</v>
      </c>
      <c r="AP112" t="s">
        <v>2293</v>
      </c>
      <c r="AQ112" s="22">
        <v>23.329408395954012</v>
      </c>
      <c r="AR112" s="21">
        <v>42.676988531685332</v>
      </c>
      <c r="AS112">
        <v>10.804892781636966</v>
      </c>
      <c r="AT112">
        <v>-23.329408395954012</v>
      </c>
      <c r="AU112">
        <v>-42.676988531685332</v>
      </c>
      <c r="AV112" t="s">
        <v>3717</v>
      </c>
    </row>
    <row r="113" spans="1:48" x14ac:dyDescent="0.25">
      <c r="A113" s="14">
        <v>1.1599999999999979E-9</v>
      </c>
      <c r="B113" t="s">
        <v>1636</v>
      </c>
      <c r="C113" s="4">
        <v>2</v>
      </c>
      <c r="D113" s="4">
        <v>6</v>
      </c>
      <c r="E113" s="4">
        <v>1</v>
      </c>
      <c r="F113" s="4">
        <v>9</v>
      </c>
      <c r="G113" s="4">
        <v>48750</v>
      </c>
      <c r="H113" s="4">
        <v>59722</v>
      </c>
      <c r="I113" s="34">
        <v>13478.249705553179</v>
      </c>
      <c r="J113" s="35">
        <v>5.0555311008024919</v>
      </c>
      <c r="K113" s="35">
        <v>7.8573308072834447</v>
      </c>
      <c r="L113" s="35">
        <v>2.7856157566985575</v>
      </c>
      <c r="M113" s="35">
        <v>4.2114606085212509</v>
      </c>
      <c r="N113" s="4">
        <v>118.13200000000001</v>
      </c>
      <c r="O113" s="4">
        <v>66.775373060579128</v>
      </c>
      <c r="P113" s="35">
        <v>16.674759720036167</v>
      </c>
      <c r="Q113" s="36" t="str">
        <f t="shared" si="29"/>
        <v/>
      </c>
      <c r="R113" s="36">
        <f t="shared" si="30"/>
        <v>66.666666667826675</v>
      </c>
      <c r="S113" s="37" t="str">
        <f t="shared" si="31"/>
        <v/>
      </c>
      <c r="T113" s="37" t="str">
        <f t="shared" si="32"/>
        <v/>
      </c>
      <c r="U113" s="37" t="str">
        <f t="shared" si="33"/>
        <v/>
      </c>
      <c r="V113" s="37">
        <f t="shared" si="34"/>
        <v>-0.70004374560221727</v>
      </c>
      <c r="W113" s="37" t="str">
        <f t="shared" si="35"/>
        <v/>
      </c>
      <c r="X113" s="37">
        <f t="shared" si="36"/>
        <v>-0.76982532792202873</v>
      </c>
      <c r="Y113" s="1" t="str">
        <f t="shared" si="44"/>
        <v xml:space="preserve"> </v>
      </c>
      <c r="Z113" s="1">
        <f t="shared" si="37"/>
        <v>8</v>
      </c>
      <c r="AA113" s="1" t="str">
        <f t="shared" si="45"/>
        <v xml:space="preserve"> </v>
      </c>
      <c r="AB113" s="1">
        <f t="shared" si="38"/>
        <v>5</v>
      </c>
      <c r="AC113" s="1" t="str">
        <f t="shared" si="28"/>
        <v xml:space="preserve"> </v>
      </c>
      <c r="AD113" s="1" t="str">
        <f t="shared" si="39"/>
        <v xml:space="preserve"> </v>
      </c>
      <c r="AE113" s="1" t="str">
        <f t="shared" si="46"/>
        <v xml:space="preserve"> </v>
      </c>
      <c r="AF113" s="1">
        <f t="shared" si="46"/>
        <v>6</v>
      </c>
      <c r="AG113" s="38">
        <f t="shared" si="40"/>
        <v>16.674759721196168</v>
      </c>
      <c r="AH113" s="38" t="str">
        <f t="shared" si="41"/>
        <v xml:space="preserve"> </v>
      </c>
      <c r="AI113" s="1">
        <f t="shared" si="48"/>
        <v>2</v>
      </c>
      <c r="AJ113" s="1" t="str">
        <f t="shared" si="48"/>
        <v xml:space="preserve"> </v>
      </c>
      <c r="AK113" s="25" t="str">
        <f t="shared" si="42"/>
        <v xml:space="preserve"> </v>
      </c>
      <c r="AL113" s="25" t="str">
        <f t="shared" si="43"/>
        <v xml:space="preserve"> </v>
      </c>
      <c r="AM113" s="1" t="str">
        <f t="shared" si="47"/>
        <v xml:space="preserve"> </v>
      </c>
      <c r="AN113" s="1" t="str">
        <f t="shared" si="47"/>
        <v xml:space="preserve"> </v>
      </c>
      <c r="AO113" t="s">
        <v>1636</v>
      </c>
      <c r="AP113" t="s">
        <v>2992</v>
      </c>
      <c r="AQ113" s="22">
        <v>70.00437456022172</v>
      </c>
      <c r="AR113" s="21">
        <v>76.982532792202875</v>
      </c>
      <c r="AS113">
        <v>-18.371789290378761</v>
      </c>
      <c r="AT113">
        <v>-70.00437456022172</v>
      </c>
      <c r="AU113">
        <v>-76.982532792202875</v>
      </c>
      <c r="AV113" t="s">
        <v>3718</v>
      </c>
    </row>
    <row r="114" spans="1:48" x14ac:dyDescent="0.25">
      <c r="A114" s="14">
        <v>1.1699999999999978E-9</v>
      </c>
      <c r="B114" t="s">
        <v>1637</v>
      </c>
      <c r="C114" s="4">
        <v>5</v>
      </c>
      <c r="D114" s="4">
        <v>1</v>
      </c>
      <c r="E114" s="4">
        <v>5</v>
      </c>
      <c r="F114" s="4">
        <v>11</v>
      </c>
      <c r="G114" s="4">
        <v>36500</v>
      </c>
      <c r="H114" s="4">
        <v>26367</v>
      </c>
      <c r="I114" s="34">
        <v>7739.6246555858661</v>
      </c>
      <c r="J114" s="35">
        <v>7.534253013837608</v>
      </c>
      <c r="K114" s="35">
        <v>6.8937140857769172</v>
      </c>
      <c r="L114" s="35">
        <v>3.7668192237851463</v>
      </c>
      <c r="M114" s="35">
        <v>3.5501738548716162</v>
      </c>
      <c r="N114" s="4">
        <v>2.452</v>
      </c>
      <c r="O114" s="4">
        <v>3.025210084033616</v>
      </c>
      <c r="P114" s="35">
        <v>2.0731852370805512</v>
      </c>
      <c r="Q114" s="36" t="str">
        <f t="shared" si="29"/>
        <v xml:space="preserve"> </v>
      </c>
      <c r="R114" s="36" t="str">
        <f t="shared" si="30"/>
        <v xml:space="preserve"> </v>
      </c>
      <c r="S114" s="37">
        <f t="shared" si="31"/>
        <v>0.38430614142107145</v>
      </c>
      <c r="T114" s="37" t="str">
        <f t="shared" si="32"/>
        <v/>
      </c>
      <c r="U114" s="37" t="str">
        <f t="shared" si="33"/>
        <v/>
      </c>
      <c r="V114" s="37">
        <f t="shared" si="34"/>
        <v>-0.55297548988330814</v>
      </c>
      <c r="W114" s="37" t="str">
        <f t="shared" si="35"/>
        <v/>
      </c>
      <c r="X114" s="37">
        <f t="shared" si="36"/>
        <v>-0.68874875239816913</v>
      </c>
      <c r="Y114" s="1" t="str">
        <f t="shared" si="44"/>
        <v xml:space="preserve"> </v>
      </c>
      <c r="Z114" s="1">
        <f t="shared" si="37"/>
        <v>19</v>
      </c>
      <c r="AA114" s="1" t="str">
        <f t="shared" si="45"/>
        <v xml:space="preserve"> </v>
      </c>
      <c r="AB114" s="1">
        <f t="shared" si="38"/>
        <v>13</v>
      </c>
      <c r="AC114" s="1">
        <f t="shared" si="28"/>
        <v>10</v>
      </c>
      <c r="AD114" s="1" t="str">
        <f t="shared" si="39"/>
        <v xml:space="preserve"> </v>
      </c>
      <c r="AE114" s="1" t="str">
        <f t="shared" si="46"/>
        <v xml:space="preserve"> </v>
      </c>
      <c r="AF114" s="1" t="str">
        <f t="shared" si="46"/>
        <v xml:space="preserve"> </v>
      </c>
      <c r="AG114" s="38" t="str">
        <f t="shared" si="40"/>
        <v xml:space="preserve"> </v>
      </c>
      <c r="AH114" s="38" t="str">
        <f t="shared" si="41"/>
        <v xml:space="preserve"> </v>
      </c>
      <c r="AI114" s="1" t="str">
        <f t="shared" si="48"/>
        <v xml:space="preserve"> </v>
      </c>
      <c r="AJ114" s="1" t="str">
        <f t="shared" si="48"/>
        <v xml:space="preserve"> </v>
      </c>
      <c r="AK114" s="25" t="str">
        <f t="shared" si="42"/>
        <v xml:space="preserve"> </v>
      </c>
      <c r="AL114" s="25" t="str">
        <f t="shared" si="43"/>
        <v xml:space="preserve"> </v>
      </c>
      <c r="AM114" s="1" t="str">
        <f t="shared" si="47"/>
        <v xml:space="preserve"> </v>
      </c>
      <c r="AN114" s="1" t="str">
        <f t="shared" si="47"/>
        <v xml:space="preserve"> </v>
      </c>
      <c r="AO114" t="s">
        <v>1637</v>
      </c>
      <c r="AP114" t="s">
        <v>2258</v>
      </c>
      <c r="AQ114" s="22">
        <v>55.297548988330817</v>
      </c>
      <c r="AR114" s="21">
        <v>68.874875239816916</v>
      </c>
      <c r="AS114">
        <v>38.430614025107147</v>
      </c>
      <c r="AT114">
        <v>-55.297548988330817</v>
      </c>
      <c r="AU114">
        <v>-68.874875239816916</v>
      </c>
      <c r="AV114" t="s">
        <v>3719</v>
      </c>
    </row>
    <row r="115" spans="1:48" x14ac:dyDescent="0.25">
      <c r="A115" s="14">
        <v>1.1799999999999978E-9</v>
      </c>
      <c r="B115" t="s">
        <v>1638</v>
      </c>
      <c r="C115" s="4">
        <v>0</v>
      </c>
      <c r="D115" s="4">
        <v>0</v>
      </c>
      <c r="E115" s="4">
        <v>0</v>
      </c>
      <c r="F115" s="4">
        <v>0</v>
      </c>
      <c r="G115" s="4" t="s">
        <v>2162</v>
      </c>
      <c r="H115" s="4">
        <v>1410</v>
      </c>
      <c r="I115" s="34">
        <v>427.67623916308645</v>
      </c>
      <c r="J115" s="35" t="s">
        <v>2161</v>
      </c>
      <c r="K115" s="35" t="s">
        <v>2161</v>
      </c>
      <c r="L115" s="35" t="s">
        <v>2161</v>
      </c>
      <c r="M115" s="35" t="s">
        <v>2161</v>
      </c>
      <c r="N115" s="4" t="s">
        <v>119</v>
      </c>
      <c r="O115" s="4" t="s">
        <v>119</v>
      </c>
      <c r="P115" s="35" t="s">
        <v>124</v>
      </c>
      <c r="Q115" s="36" t="str">
        <f t="shared" si="29"/>
        <v xml:space="preserve"> </v>
      </c>
      <c r="R115" s="36" t="str">
        <f t="shared" si="30"/>
        <v xml:space="preserve"> </v>
      </c>
      <c r="S115" s="37" t="str">
        <f t="shared" si="31"/>
        <v xml:space="preserve"> </v>
      </c>
      <c r="T115" s="37" t="str">
        <f t="shared" si="32"/>
        <v xml:space="preserve"> </v>
      </c>
      <c r="U115" s="37" t="str">
        <f t="shared" si="33"/>
        <v xml:space="preserve"> </v>
      </c>
      <c r="V115" s="37" t="str">
        <f t="shared" si="34"/>
        <v xml:space="preserve"> </v>
      </c>
      <c r="W115" s="37" t="str">
        <f t="shared" si="35"/>
        <v xml:space="preserve"> </v>
      </c>
      <c r="X115" s="37" t="str">
        <f t="shared" si="36"/>
        <v xml:space="preserve"> </v>
      </c>
      <c r="Y115" s="1" t="str">
        <f t="shared" si="44"/>
        <v xml:space="preserve"> </v>
      </c>
      <c r="Z115" s="1" t="str">
        <f t="shared" si="37"/>
        <v xml:space="preserve"> </v>
      </c>
      <c r="AA115" s="1" t="str">
        <f t="shared" si="45"/>
        <v xml:space="preserve"> </v>
      </c>
      <c r="AB115" s="1" t="str">
        <f t="shared" si="38"/>
        <v xml:space="preserve"> </v>
      </c>
      <c r="AC115" s="1" t="str">
        <f t="shared" si="28"/>
        <v xml:space="preserve"> </v>
      </c>
      <c r="AD115" s="1" t="str">
        <f t="shared" si="39"/>
        <v xml:space="preserve"> </v>
      </c>
      <c r="AE115" s="1" t="str">
        <f t="shared" si="46"/>
        <v xml:space="preserve"> </v>
      </c>
      <c r="AF115" s="1" t="str">
        <f t="shared" si="46"/>
        <v xml:space="preserve"> </v>
      </c>
      <c r="AG115" s="38" t="str">
        <f t="shared" si="40"/>
        <v xml:space="preserve"> </v>
      </c>
      <c r="AH115" s="38" t="str">
        <f t="shared" si="41"/>
        <v xml:space="preserve"> </v>
      </c>
      <c r="AI115" s="1" t="str">
        <f t="shared" si="48"/>
        <v xml:space="preserve"> </v>
      </c>
      <c r="AJ115" s="1" t="str">
        <f t="shared" si="48"/>
        <v xml:space="preserve"> </v>
      </c>
      <c r="AK115" s="25" t="str">
        <f t="shared" si="42"/>
        <v xml:space="preserve"> </v>
      </c>
      <c r="AL115" s="25" t="str">
        <f t="shared" si="43"/>
        <v xml:space="preserve"> </v>
      </c>
      <c r="AM115" s="1" t="str">
        <f t="shared" si="47"/>
        <v xml:space="preserve"> </v>
      </c>
      <c r="AN115" s="1" t="str">
        <f t="shared" si="47"/>
        <v xml:space="preserve"> </v>
      </c>
      <c r="AO115" t="s">
        <v>1638</v>
      </c>
      <c r="AP115" t="s">
        <v>2543</v>
      </c>
      <c r="AQ115" s="22" t="e">
        <v>#VALUE!</v>
      </c>
      <c r="AR115" s="21" t="e">
        <v>#VALUE!</v>
      </c>
      <c r="AS115" t="s">
        <v>124</v>
      </c>
      <c r="AT115" t="e">
        <v>#VALUE!</v>
      </c>
      <c r="AU115" t="e">
        <v>#VALUE!</v>
      </c>
      <c r="AV115" t="s">
        <v>3720</v>
      </c>
    </row>
    <row r="116" spans="1:48" x14ac:dyDescent="0.25">
      <c r="A116" s="14">
        <v>1.1899999999999978E-9</v>
      </c>
      <c r="B116" t="s">
        <v>1639</v>
      </c>
      <c r="C116" s="4">
        <v>1</v>
      </c>
      <c r="D116" s="4">
        <v>0</v>
      </c>
      <c r="E116" s="4">
        <v>0</v>
      </c>
      <c r="F116" s="4">
        <v>1</v>
      </c>
      <c r="G116" s="4">
        <v>600</v>
      </c>
      <c r="H116" s="4">
        <v>462</v>
      </c>
      <c r="I116" s="34">
        <v>225.96667363045944</v>
      </c>
      <c r="J116" s="35">
        <v>7.4516129032258069</v>
      </c>
      <c r="K116" s="35">
        <v>6.695652173913043</v>
      </c>
      <c r="L116" s="35" t="s">
        <v>2161</v>
      </c>
      <c r="M116" s="35" t="s">
        <v>2161</v>
      </c>
      <c r="N116" s="4">
        <v>0.62</v>
      </c>
      <c r="O116" s="4" t="s">
        <v>119</v>
      </c>
      <c r="P116" s="35" t="s">
        <v>124</v>
      </c>
      <c r="Q116" s="36">
        <f t="shared" si="29"/>
        <v>100.00000000119</v>
      </c>
      <c r="R116" s="36" t="str">
        <f t="shared" si="30"/>
        <v xml:space="preserve"> </v>
      </c>
      <c r="S116" s="37">
        <f t="shared" si="31"/>
        <v>0.29870129989129868</v>
      </c>
      <c r="T116" s="37" t="str">
        <f t="shared" si="32"/>
        <v/>
      </c>
      <c r="U116" s="37" t="str">
        <f t="shared" si="33"/>
        <v/>
      </c>
      <c r="V116" s="37">
        <f t="shared" si="34"/>
        <v>-0.55787871716999204</v>
      </c>
      <c r="W116" s="37" t="str">
        <f t="shared" si="35"/>
        <v xml:space="preserve"> </v>
      </c>
      <c r="X116" s="37" t="str">
        <f t="shared" si="36"/>
        <v xml:space="preserve"> </v>
      </c>
      <c r="Y116" s="1" t="str">
        <f t="shared" si="44"/>
        <v xml:space="preserve"> </v>
      </c>
      <c r="Z116" s="1">
        <f t="shared" si="37"/>
        <v>16</v>
      </c>
      <c r="AA116" s="1" t="str">
        <f t="shared" si="45"/>
        <v xml:space="preserve"> </v>
      </c>
      <c r="AB116" s="1" t="str">
        <f t="shared" si="38"/>
        <v xml:space="preserve"> </v>
      </c>
      <c r="AC116" s="1">
        <f t="shared" si="28"/>
        <v>19</v>
      </c>
      <c r="AD116" s="1" t="str">
        <f t="shared" si="39"/>
        <v xml:space="preserve"> </v>
      </c>
      <c r="AE116" s="1">
        <f t="shared" si="46"/>
        <v>6</v>
      </c>
      <c r="AF116" s="1" t="str">
        <f t="shared" si="46"/>
        <v xml:space="preserve"> </v>
      </c>
      <c r="AG116" s="38" t="str">
        <f t="shared" si="40"/>
        <v xml:space="preserve"> </v>
      </c>
      <c r="AH116" s="38" t="str">
        <f t="shared" si="41"/>
        <v xml:space="preserve"> </v>
      </c>
      <c r="AI116" s="1" t="str">
        <f t="shared" si="48"/>
        <v xml:space="preserve"> </v>
      </c>
      <c r="AJ116" s="1" t="str">
        <f t="shared" si="48"/>
        <v xml:space="preserve"> </v>
      </c>
      <c r="AK116" s="25" t="str">
        <f t="shared" si="42"/>
        <v xml:space="preserve"> </v>
      </c>
      <c r="AL116" s="25" t="str">
        <f t="shared" si="43"/>
        <v xml:space="preserve"> </v>
      </c>
      <c r="AM116" s="1" t="str">
        <f t="shared" si="47"/>
        <v xml:space="preserve"> </v>
      </c>
      <c r="AN116" s="1" t="str">
        <f t="shared" si="47"/>
        <v xml:space="preserve"> </v>
      </c>
      <c r="AO116" t="s">
        <v>1639</v>
      </c>
      <c r="AP116" t="s">
        <v>2448</v>
      </c>
      <c r="AQ116" s="22">
        <v>55.787871716999206</v>
      </c>
      <c r="AR116" s="21" t="e">
        <v>#VALUE!</v>
      </c>
      <c r="AS116">
        <v>29.870129870129869</v>
      </c>
      <c r="AT116">
        <v>-55.787871716999206</v>
      </c>
      <c r="AU116" t="e">
        <v>#VALUE!</v>
      </c>
      <c r="AV116" t="s">
        <v>3721</v>
      </c>
    </row>
    <row r="117" spans="1:48" x14ac:dyDescent="0.25">
      <c r="A117" s="14">
        <v>1.1999999999999977E-9</v>
      </c>
      <c r="B117" t="s">
        <v>1640</v>
      </c>
      <c r="C117" s="4">
        <v>0</v>
      </c>
      <c r="D117" s="4">
        <v>2</v>
      </c>
      <c r="E117" s="4">
        <v>1</v>
      </c>
      <c r="F117" s="4">
        <v>3</v>
      </c>
      <c r="G117" s="4">
        <v>285</v>
      </c>
      <c r="H117" s="4">
        <v>295</v>
      </c>
      <c r="I117" s="34">
        <v>1365.6669781286057</v>
      </c>
      <c r="J117" s="35" t="s">
        <v>2161</v>
      </c>
      <c r="K117" s="35" t="s">
        <v>2161</v>
      </c>
      <c r="L117" s="35">
        <v>12.446657221838288</v>
      </c>
      <c r="M117" s="35">
        <v>11.062845823095824</v>
      </c>
      <c r="N117" s="4" t="s">
        <v>119</v>
      </c>
      <c r="O117" s="4" t="s">
        <v>119</v>
      </c>
      <c r="P117" s="35">
        <v>3.3898305084745761</v>
      </c>
      <c r="Q117" s="36" t="str">
        <f t="shared" si="29"/>
        <v/>
      </c>
      <c r="R117" s="36">
        <f t="shared" si="30"/>
        <v>66.666666667866664</v>
      </c>
      <c r="S117" s="37" t="str">
        <f t="shared" si="31"/>
        <v/>
      </c>
      <c r="T117" s="37" t="str">
        <f t="shared" si="32"/>
        <v/>
      </c>
      <c r="U117" s="37" t="str">
        <f t="shared" si="33"/>
        <v xml:space="preserve"> </v>
      </c>
      <c r="V117" s="37" t="str">
        <f t="shared" si="34"/>
        <v xml:space="preserve"> </v>
      </c>
      <c r="W117" s="37" t="str">
        <f t="shared" si="35"/>
        <v/>
      </c>
      <c r="X117" s="37" t="str">
        <f t="shared" si="36"/>
        <v/>
      </c>
      <c r="Y117" s="1" t="str">
        <f t="shared" si="44"/>
        <v xml:space="preserve"> </v>
      </c>
      <c r="Z117" s="1" t="str">
        <f t="shared" si="37"/>
        <v xml:space="preserve"> </v>
      </c>
      <c r="AA117" s="1" t="str">
        <f t="shared" si="45"/>
        <v xml:space="preserve"> </v>
      </c>
      <c r="AB117" s="1" t="str">
        <f t="shared" si="38"/>
        <v xml:space="preserve"> </v>
      </c>
      <c r="AC117" s="1" t="str">
        <f t="shared" si="28"/>
        <v xml:space="preserve"> </v>
      </c>
      <c r="AD117" s="1" t="str">
        <f t="shared" si="39"/>
        <v xml:space="preserve"> </v>
      </c>
      <c r="AE117" s="1" t="str">
        <f t="shared" si="46"/>
        <v xml:space="preserve"> </v>
      </c>
      <c r="AF117" s="1">
        <f t="shared" si="46"/>
        <v>5</v>
      </c>
      <c r="AG117" s="38">
        <f t="shared" si="40"/>
        <v>3.3898305096745762</v>
      </c>
      <c r="AH117" s="38" t="str">
        <f t="shared" si="41"/>
        <v xml:space="preserve"> </v>
      </c>
      <c r="AI117" s="1">
        <f t="shared" si="48"/>
        <v>59</v>
      </c>
      <c r="AJ117" s="1" t="str">
        <f t="shared" si="48"/>
        <v xml:space="preserve"> </v>
      </c>
      <c r="AK117" s="25" t="str">
        <f t="shared" si="42"/>
        <v xml:space="preserve"> </v>
      </c>
      <c r="AL117" s="25" t="str">
        <f t="shared" si="43"/>
        <v xml:space="preserve"> </v>
      </c>
      <c r="AM117" s="1" t="str">
        <f t="shared" si="47"/>
        <v xml:space="preserve"> </v>
      </c>
      <c r="AN117" s="1" t="str">
        <f t="shared" si="47"/>
        <v xml:space="preserve"> </v>
      </c>
      <c r="AO117" t="s">
        <v>1640</v>
      </c>
      <c r="AP117" t="s">
        <v>2177</v>
      </c>
      <c r="AQ117" s="22" t="e">
        <v>#VALUE!</v>
      </c>
      <c r="AR117" s="21">
        <v>-2.8463899808979676</v>
      </c>
      <c r="AS117">
        <v>-3.3898305084745783</v>
      </c>
      <c r="AT117" t="e">
        <v>#VALUE!</v>
      </c>
      <c r="AU117">
        <v>2.8463899808979676</v>
      </c>
      <c r="AV117" t="s">
        <v>3706</v>
      </c>
    </row>
    <row r="118" spans="1:48" x14ac:dyDescent="0.25">
      <c r="A118" s="14">
        <v>1.2099999999999977E-9</v>
      </c>
      <c r="B118" t="s">
        <v>1641</v>
      </c>
      <c r="C118" s="4">
        <v>0</v>
      </c>
      <c r="D118" s="4">
        <v>0</v>
      </c>
      <c r="E118" s="4">
        <v>0</v>
      </c>
      <c r="F118" s="4">
        <v>0</v>
      </c>
      <c r="G118" s="4" t="s">
        <v>2162</v>
      </c>
      <c r="H118" s="4">
        <v>4752</v>
      </c>
      <c r="I118" s="34">
        <v>1164.7224975056092</v>
      </c>
      <c r="J118" s="35" t="s">
        <v>2161</v>
      </c>
      <c r="K118" s="35" t="s">
        <v>2161</v>
      </c>
      <c r="L118" s="35" t="s">
        <v>2161</v>
      </c>
      <c r="M118" s="35" t="s">
        <v>2161</v>
      </c>
      <c r="N118" s="4" t="s">
        <v>119</v>
      </c>
      <c r="O118" s="4" t="s">
        <v>119</v>
      </c>
      <c r="P118" s="35" t="s">
        <v>124</v>
      </c>
      <c r="Q118" s="36" t="str">
        <f t="shared" si="29"/>
        <v xml:space="preserve"> </v>
      </c>
      <c r="R118" s="36" t="str">
        <f t="shared" si="30"/>
        <v xml:space="preserve"> </v>
      </c>
      <c r="S118" s="37" t="str">
        <f t="shared" si="31"/>
        <v xml:space="preserve"> </v>
      </c>
      <c r="T118" s="37" t="str">
        <f t="shared" si="32"/>
        <v xml:space="preserve"> </v>
      </c>
      <c r="U118" s="37" t="str">
        <f t="shared" si="33"/>
        <v xml:space="preserve"> </v>
      </c>
      <c r="V118" s="37" t="str">
        <f t="shared" si="34"/>
        <v xml:space="preserve"> </v>
      </c>
      <c r="W118" s="37" t="str">
        <f t="shared" si="35"/>
        <v xml:space="preserve"> </v>
      </c>
      <c r="X118" s="37" t="str">
        <f t="shared" si="36"/>
        <v xml:space="preserve"> </v>
      </c>
      <c r="Y118" s="1" t="str">
        <f t="shared" si="44"/>
        <v xml:space="preserve"> </v>
      </c>
      <c r="Z118" s="1" t="str">
        <f t="shared" si="37"/>
        <v xml:space="preserve"> </v>
      </c>
      <c r="AA118" s="1" t="str">
        <f t="shared" si="45"/>
        <v xml:space="preserve"> </v>
      </c>
      <c r="AB118" s="1" t="str">
        <f t="shared" si="38"/>
        <v xml:space="preserve"> </v>
      </c>
      <c r="AC118" s="1" t="str">
        <f t="shared" si="28"/>
        <v xml:space="preserve"> </v>
      </c>
      <c r="AD118" s="1" t="str">
        <f t="shared" si="39"/>
        <v xml:space="preserve"> </v>
      </c>
      <c r="AE118" s="1" t="str">
        <f t="shared" si="46"/>
        <v xml:space="preserve"> </v>
      </c>
      <c r="AF118" s="1" t="str">
        <f t="shared" si="46"/>
        <v xml:space="preserve"> </v>
      </c>
      <c r="AG118" s="38" t="str">
        <f t="shared" si="40"/>
        <v xml:space="preserve"> </v>
      </c>
      <c r="AH118" s="38" t="str">
        <f t="shared" si="41"/>
        <v xml:space="preserve"> </v>
      </c>
      <c r="AI118" s="1" t="str">
        <f t="shared" si="48"/>
        <v xml:space="preserve"> </v>
      </c>
      <c r="AJ118" s="1" t="str">
        <f t="shared" si="48"/>
        <v xml:space="preserve"> </v>
      </c>
      <c r="AK118" s="25" t="str">
        <f t="shared" si="42"/>
        <v xml:space="preserve"> </v>
      </c>
      <c r="AL118" s="25" t="str">
        <f t="shared" si="43"/>
        <v xml:space="preserve"> </v>
      </c>
      <c r="AM118" s="1" t="str">
        <f t="shared" si="47"/>
        <v xml:space="preserve"> </v>
      </c>
      <c r="AN118" s="1" t="str">
        <f t="shared" si="47"/>
        <v xml:space="preserve"> </v>
      </c>
      <c r="AO118" t="s">
        <v>1641</v>
      </c>
      <c r="AP118" t="s">
        <v>2407</v>
      </c>
      <c r="AQ118" s="22" t="e">
        <v>#VALUE!</v>
      </c>
      <c r="AR118" s="21" t="e">
        <v>#VALUE!</v>
      </c>
      <c r="AS118" t="s">
        <v>124</v>
      </c>
      <c r="AT118" t="e">
        <v>#VALUE!</v>
      </c>
      <c r="AU118" t="e">
        <v>#VALUE!</v>
      </c>
      <c r="AV118" t="s">
        <v>3722</v>
      </c>
    </row>
    <row r="119" spans="1:48" x14ac:dyDescent="0.25">
      <c r="A119" s="14">
        <v>1.2199999999999976E-9</v>
      </c>
      <c r="B119" t="s">
        <v>1642</v>
      </c>
      <c r="C119" s="4">
        <v>5</v>
      </c>
      <c r="D119" s="4">
        <v>0</v>
      </c>
      <c r="E119" s="4">
        <v>5</v>
      </c>
      <c r="F119" s="4">
        <v>10</v>
      </c>
      <c r="G119" s="4">
        <v>6920.2265625</v>
      </c>
      <c r="H119" s="4">
        <v>6185</v>
      </c>
      <c r="I119" s="34">
        <v>3195.0538401205936</v>
      </c>
      <c r="J119" s="35">
        <v>26.547114144030523</v>
      </c>
      <c r="K119" s="35">
        <v>14.380593914824356</v>
      </c>
      <c r="L119" s="35">
        <v>10.814477708470047</v>
      </c>
      <c r="M119" s="35">
        <v>8.8949246135200752</v>
      </c>
      <c r="N119" s="4">
        <v>0.216</v>
      </c>
      <c r="O119" s="4">
        <v>57.664233576642317</v>
      </c>
      <c r="P119" s="35">
        <v>0.32195622095256848</v>
      </c>
      <c r="Q119" s="36" t="str">
        <f t="shared" si="29"/>
        <v xml:space="preserve"> </v>
      </c>
      <c r="R119" s="36" t="str">
        <f t="shared" si="30"/>
        <v xml:space="preserve"> </v>
      </c>
      <c r="S119" s="37" t="str">
        <f t="shared" si="31"/>
        <v/>
      </c>
      <c r="T119" s="37" t="str">
        <f t="shared" si="32"/>
        <v/>
      </c>
      <c r="U119" s="37" t="str">
        <f t="shared" si="33"/>
        <v/>
      </c>
      <c r="V119" s="37" t="str">
        <f t="shared" si="34"/>
        <v/>
      </c>
      <c r="W119" s="37" t="str">
        <f t="shared" si="35"/>
        <v/>
      </c>
      <c r="X119" s="37">
        <f t="shared" si="36"/>
        <v>-0.10640264930444565</v>
      </c>
      <c r="Y119" s="1" t="str">
        <f t="shared" si="44"/>
        <v xml:space="preserve"> </v>
      </c>
      <c r="Z119" s="1" t="str">
        <f t="shared" si="37"/>
        <v xml:space="preserve"> </v>
      </c>
      <c r="AA119" s="1" t="str">
        <f t="shared" si="45"/>
        <v xml:space="preserve"> </v>
      </c>
      <c r="AB119" s="1">
        <f t="shared" si="38"/>
        <v>58</v>
      </c>
      <c r="AC119" s="1" t="str">
        <f t="shared" si="28"/>
        <v xml:space="preserve"> </v>
      </c>
      <c r="AD119" s="1" t="str">
        <f t="shared" si="39"/>
        <v xml:space="preserve"> </v>
      </c>
      <c r="AE119" s="1" t="str">
        <f t="shared" si="46"/>
        <v xml:space="preserve"> </v>
      </c>
      <c r="AF119" s="1" t="str">
        <f t="shared" si="46"/>
        <v xml:space="preserve"> </v>
      </c>
      <c r="AG119" s="38" t="str">
        <f t="shared" si="40"/>
        <v xml:space="preserve"> </v>
      </c>
      <c r="AH119" s="38" t="str">
        <f t="shared" si="41"/>
        <v xml:space="preserve"> </v>
      </c>
      <c r="AI119" s="1" t="str">
        <f t="shared" si="48"/>
        <v xml:space="preserve"> </v>
      </c>
      <c r="AJ119" s="1" t="str">
        <f t="shared" si="48"/>
        <v xml:space="preserve"> </v>
      </c>
      <c r="AK119" s="25" t="str">
        <f t="shared" si="42"/>
        <v xml:space="preserve"> </v>
      </c>
      <c r="AL119" s="25" t="str">
        <f t="shared" si="43"/>
        <v xml:space="preserve"> </v>
      </c>
      <c r="AM119" s="1" t="str">
        <f t="shared" si="47"/>
        <v xml:space="preserve"> </v>
      </c>
      <c r="AN119" s="1" t="str">
        <f t="shared" si="47"/>
        <v xml:space="preserve"> </v>
      </c>
      <c r="AO119" t="s">
        <v>1642</v>
      </c>
      <c r="AP119" t="s">
        <v>2266</v>
      </c>
      <c r="AQ119" s="22">
        <v>-57.510116443548085</v>
      </c>
      <c r="AR119" s="21">
        <v>10.640264930444566</v>
      </c>
      <c r="AS119">
        <v>11.887252425222306</v>
      </c>
      <c r="AT119">
        <v>57.510116443548085</v>
      </c>
      <c r="AU119">
        <v>-10.640264930444566</v>
      </c>
      <c r="AV119" t="s">
        <v>3723</v>
      </c>
    </row>
    <row r="120" spans="1:48" x14ac:dyDescent="0.25">
      <c r="A120" s="14">
        <v>1.2299999999999976E-9</v>
      </c>
      <c r="B120" t="s">
        <v>1643</v>
      </c>
      <c r="C120" s="4">
        <v>2</v>
      </c>
      <c r="D120" s="4">
        <v>0</v>
      </c>
      <c r="E120" s="4">
        <v>1</v>
      </c>
      <c r="F120" s="4">
        <v>3</v>
      </c>
      <c r="G120" s="4">
        <v>8200</v>
      </c>
      <c r="H120" s="4">
        <v>6192</v>
      </c>
      <c r="I120" s="34">
        <v>1241.7424270766442</v>
      </c>
      <c r="J120" s="35">
        <v>7.4476786143853744</v>
      </c>
      <c r="K120" s="35">
        <v>6.0011630160883893</v>
      </c>
      <c r="L120" s="35" t="s">
        <v>2161</v>
      </c>
      <c r="M120" s="35" t="s">
        <v>2161</v>
      </c>
      <c r="N120" s="4">
        <v>8.3140000000000001</v>
      </c>
      <c r="O120" s="4" t="s">
        <v>119</v>
      </c>
      <c r="P120" s="35">
        <v>8.2832687338501305</v>
      </c>
      <c r="Q120" s="36" t="str">
        <f t="shared" si="29"/>
        <v xml:space="preserve"> </v>
      </c>
      <c r="R120" s="36" t="str">
        <f t="shared" si="30"/>
        <v xml:space="preserve"> </v>
      </c>
      <c r="S120" s="37">
        <f t="shared" si="31"/>
        <v>0.3242894069147545</v>
      </c>
      <c r="T120" s="37" t="str">
        <f t="shared" si="32"/>
        <v/>
      </c>
      <c r="U120" s="37" t="str">
        <f t="shared" si="33"/>
        <v/>
      </c>
      <c r="V120" s="37">
        <f t="shared" si="34"/>
        <v>-0.55811214754966232</v>
      </c>
      <c r="W120" s="37" t="str">
        <f t="shared" si="35"/>
        <v xml:space="preserve"> </v>
      </c>
      <c r="X120" s="37" t="str">
        <f t="shared" si="36"/>
        <v xml:space="preserve"> </v>
      </c>
      <c r="Y120" s="1" t="str">
        <f t="shared" si="44"/>
        <v xml:space="preserve"> </v>
      </c>
      <c r="Z120" s="1">
        <f t="shared" si="37"/>
        <v>15</v>
      </c>
      <c r="AA120" s="1" t="str">
        <f t="shared" si="45"/>
        <v xml:space="preserve"> </v>
      </c>
      <c r="AB120" s="1" t="str">
        <f t="shared" si="38"/>
        <v xml:space="preserve"> </v>
      </c>
      <c r="AC120" s="1">
        <f t="shared" si="28"/>
        <v>14</v>
      </c>
      <c r="AD120" s="1" t="str">
        <f t="shared" si="39"/>
        <v xml:space="preserve"> </v>
      </c>
      <c r="AE120" s="1" t="str">
        <f t="shared" si="46"/>
        <v xml:space="preserve"> </v>
      </c>
      <c r="AF120" s="1" t="str">
        <f t="shared" si="46"/>
        <v xml:space="preserve"> </v>
      </c>
      <c r="AG120" s="38">
        <f t="shared" si="40"/>
        <v>8.2832687350801297</v>
      </c>
      <c r="AH120" s="38" t="str">
        <f t="shared" si="41"/>
        <v xml:space="preserve"> </v>
      </c>
      <c r="AI120" s="1">
        <f t="shared" si="48"/>
        <v>17</v>
      </c>
      <c r="AJ120" s="1" t="str">
        <f t="shared" si="48"/>
        <v xml:space="preserve"> </v>
      </c>
      <c r="AK120" s="25" t="str">
        <f t="shared" si="42"/>
        <v xml:space="preserve"> </v>
      </c>
      <c r="AL120" s="25" t="str">
        <f t="shared" si="43"/>
        <v xml:space="preserve"> </v>
      </c>
      <c r="AM120" s="1" t="str">
        <f t="shared" si="47"/>
        <v xml:space="preserve"> </v>
      </c>
      <c r="AN120" s="1" t="str">
        <f t="shared" si="47"/>
        <v xml:space="preserve"> </v>
      </c>
      <c r="AO120" t="s">
        <v>1643</v>
      </c>
      <c r="AP120" t="s">
        <v>2341</v>
      </c>
      <c r="AQ120" s="22">
        <v>55.81121475496623</v>
      </c>
      <c r="AR120" s="21" t="e">
        <v>#VALUE!</v>
      </c>
      <c r="AS120">
        <v>32.428940568475454</v>
      </c>
      <c r="AT120">
        <v>-55.81121475496623</v>
      </c>
      <c r="AU120" t="e">
        <v>#VALUE!</v>
      </c>
      <c r="AV120" t="s">
        <v>3724</v>
      </c>
    </row>
    <row r="121" spans="1:48" x14ac:dyDescent="0.25">
      <c r="A121" s="14">
        <v>1.2399999999999976E-9</v>
      </c>
      <c r="B121" t="s">
        <v>1644</v>
      </c>
      <c r="C121" s="4">
        <v>0</v>
      </c>
      <c r="D121" s="4">
        <v>0</v>
      </c>
      <c r="E121" s="4">
        <v>0</v>
      </c>
      <c r="F121" s="4">
        <v>0</v>
      </c>
      <c r="G121" s="4" t="s">
        <v>2162</v>
      </c>
      <c r="H121" s="4">
        <v>337</v>
      </c>
      <c r="I121" s="34">
        <v>339.374216713924</v>
      </c>
      <c r="J121" s="35" t="s">
        <v>2161</v>
      </c>
      <c r="K121" s="35" t="s">
        <v>2161</v>
      </c>
      <c r="L121" s="35" t="s">
        <v>2161</v>
      </c>
      <c r="M121" s="35" t="s">
        <v>2161</v>
      </c>
      <c r="N121" s="4" t="s">
        <v>119</v>
      </c>
      <c r="O121" s="4" t="s">
        <v>119</v>
      </c>
      <c r="P121" s="35" t="s">
        <v>124</v>
      </c>
      <c r="Q121" s="36" t="str">
        <f t="shared" si="29"/>
        <v xml:space="preserve"> </v>
      </c>
      <c r="R121" s="36" t="str">
        <f t="shared" si="30"/>
        <v xml:space="preserve"> </v>
      </c>
      <c r="S121" s="37" t="str">
        <f t="shared" si="31"/>
        <v xml:space="preserve"> </v>
      </c>
      <c r="T121" s="37" t="str">
        <f t="shared" si="32"/>
        <v xml:space="preserve"> </v>
      </c>
      <c r="U121" s="37" t="str">
        <f t="shared" si="33"/>
        <v xml:space="preserve"> </v>
      </c>
      <c r="V121" s="37" t="str">
        <f t="shared" si="34"/>
        <v xml:space="preserve"> </v>
      </c>
      <c r="W121" s="37" t="str">
        <f t="shared" si="35"/>
        <v xml:space="preserve"> </v>
      </c>
      <c r="X121" s="37" t="str">
        <f t="shared" si="36"/>
        <v xml:space="preserve"> </v>
      </c>
      <c r="Y121" s="1" t="str">
        <f t="shared" si="44"/>
        <v xml:space="preserve"> </v>
      </c>
      <c r="Z121" s="1" t="str">
        <f t="shared" si="37"/>
        <v xml:space="preserve"> </v>
      </c>
      <c r="AA121" s="1" t="str">
        <f t="shared" si="45"/>
        <v xml:space="preserve"> </v>
      </c>
      <c r="AB121" s="1" t="str">
        <f t="shared" si="38"/>
        <v xml:space="preserve"> </v>
      </c>
      <c r="AC121" s="1" t="str">
        <f t="shared" si="28"/>
        <v xml:space="preserve"> </v>
      </c>
      <c r="AD121" s="1" t="str">
        <f t="shared" si="39"/>
        <v xml:space="preserve"> </v>
      </c>
      <c r="AE121" s="1" t="str">
        <f t="shared" si="46"/>
        <v xml:space="preserve"> </v>
      </c>
      <c r="AF121" s="1" t="str">
        <f t="shared" si="46"/>
        <v xml:space="preserve"> </v>
      </c>
      <c r="AG121" s="38" t="str">
        <f t="shared" si="40"/>
        <v xml:space="preserve"> </v>
      </c>
      <c r="AH121" s="38" t="str">
        <f t="shared" si="41"/>
        <v xml:space="preserve"> </v>
      </c>
      <c r="AI121" s="1" t="str">
        <f t="shared" si="48"/>
        <v xml:space="preserve"> </v>
      </c>
      <c r="AJ121" s="1" t="str">
        <f t="shared" si="48"/>
        <v xml:space="preserve"> </v>
      </c>
      <c r="AK121" s="25" t="str">
        <f t="shared" si="42"/>
        <v xml:space="preserve"> </v>
      </c>
      <c r="AL121" s="25" t="str">
        <f t="shared" si="43"/>
        <v xml:space="preserve"> </v>
      </c>
      <c r="AM121" s="1" t="str">
        <f t="shared" si="47"/>
        <v xml:space="preserve"> </v>
      </c>
      <c r="AN121" s="1" t="str">
        <f t="shared" si="47"/>
        <v xml:space="preserve"> </v>
      </c>
      <c r="AO121" t="s">
        <v>1644</v>
      </c>
      <c r="AP121" t="s">
        <v>2177</v>
      </c>
      <c r="AQ121" s="22" t="e">
        <v>#VALUE!</v>
      </c>
      <c r="AR121" s="21" t="e">
        <v>#VALUE!</v>
      </c>
      <c r="AS121" t="s">
        <v>124</v>
      </c>
      <c r="AT121" t="e">
        <v>#VALUE!</v>
      </c>
      <c r="AU121" t="e">
        <v>#VALUE!</v>
      </c>
      <c r="AV121" t="s">
        <v>3725</v>
      </c>
    </row>
    <row r="122" spans="1:48" x14ac:dyDescent="0.25">
      <c r="A122" s="14">
        <v>1.2499999999999975E-9</v>
      </c>
      <c r="B122" t="s">
        <v>1645</v>
      </c>
      <c r="C122" s="4">
        <v>0</v>
      </c>
      <c r="D122" s="4">
        <v>0</v>
      </c>
      <c r="E122" s="4">
        <v>1</v>
      </c>
      <c r="F122" s="4">
        <v>1</v>
      </c>
      <c r="G122" s="4">
        <v>30500</v>
      </c>
      <c r="H122" s="4">
        <v>24879</v>
      </c>
      <c r="I122" s="34">
        <v>2007.0311456224572</v>
      </c>
      <c r="J122" s="35">
        <v>12.31816606426697</v>
      </c>
      <c r="K122" s="35">
        <v>11.107192285369882</v>
      </c>
      <c r="L122" s="35" t="s">
        <v>2161</v>
      </c>
      <c r="M122" s="35" t="s">
        <v>2161</v>
      </c>
      <c r="N122" s="4">
        <v>20.196999999999999</v>
      </c>
      <c r="O122" s="4">
        <v>301.85037803422205</v>
      </c>
      <c r="P122" s="35">
        <v>5.0568752763374736</v>
      </c>
      <c r="Q122" s="36" t="str">
        <f t="shared" si="29"/>
        <v xml:space="preserve"> </v>
      </c>
      <c r="R122" s="36" t="str">
        <f t="shared" si="30"/>
        <v xml:space="preserve"> </v>
      </c>
      <c r="S122" s="37">
        <f t="shared" si="31"/>
        <v>0.22593351947822471</v>
      </c>
      <c r="T122" s="37" t="str">
        <f t="shared" si="32"/>
        <v/>
      </c>
      <c r="U122" s="37" t="str">
        <f t="shared" si="33"/>
        <v/>
      </c>
      <c r="V122" s="37">
        <f t="shared" si="34"/>
        <v>-0.26913495733398152</v>
      </c>
      <c r="W122" s="37" t="str">
        <f t="shared" si="35"/>
        <v xml:space="preserve"> </v>
      </c>
      <c r="X122" s="37" t="str">
        <f t="shared" si="36"/>
        <v xml:space="preserve"> </v>
      </c>
      <c r="Y122" s="1" t="str">
        <f t="shared" si="44"/>
        <v xml:space="preserve"> </v>
      </c>
      <c r="Z122" s="1">
        <f t="shared" si="37"/>
        <v>61</v>
      </c>
      <c r="AA122" s="1" t="str">
        <f t="shared" si="45"/>
        <v xml:space="preserve"> </v>
      </c>
      <c r="AB122" s="1" t="str">
        <f t="shared" si="38"/>
        <v xml:space="preserve"> </v>
      </c>
      <c r="AC122" s="1">
        <f t="shared" si="28"/>
        <v>31</v>
      </c>
      <c r="AD122" s="1" t="str">
        <f t="shared" si="39"/>
        <v xml:space="preserve"> </v>
      </c>
      <c r="AE122" s="1" t="str">
        <f t="shared" si="46"/>
        <v xml:space="preserve"> </v>
      </c>
      <c r="AF122" s="1" t="str">
        <f t="shared" si="46"/>
        <v xml:space="preserve"> </v>
      </c>
      <c r="AG122" s="38">
        <f t="shared" si="40"/>
        <v>5.0568752775874737</v>
      </c>
      <c r="AH122" s="38" t="str">
        <f t="shared" si="41"/>
        <v xml:space="preserve"> </v>
      </c>
      <c r="AI122" s="1">
        <f t="shared" si="48"/>
        <v>40</v>
      </c>
      <c r="AJ122" s="1" t="str">
        <f t="shared" si="48"/>
        <v xml:space="preserve"> </v>
      </c>
      <c r="AK122" s="25" t="str">
        <f t="shared" si="42"/>
        <v xml:space="preserve"> </v>
      </c>
      <c r="AL122" s="25" t="str">
        <f t="shared" si="43"/>
        <v xml:space="preserve"> </v>
      </c>
      <c r="AM122" s="1" t="str">
        <f t="shared" si="47"/>
        <v xml:space="preserve"> </v>
      </c>
      <c r="AN122" s="1" t="str">
        <f t="shared" si="47"/>
        <v xml:space="preserve"> </v>
      </c>
      <c r="AO122" t="s">
        <v>1645</v>
      </c>
      <c r="AP122" t="s">
        <v>2171</v>
      </c>
      <c r="AQ122" s="22">
        <v>26.91349573339815</v>
      </c>
      <c r="AR122" s="21" t="e">
        <v>#VALUE!</v>
      </c>
      <c r="AS122">
        <v>22.59335182282247</v>
      </c>
      <c r="AT122">
        <v>-26.91349573339815</v>
      </c>
      <c r="AU122" t="e">
        <v>#VALUE!</v>
      </c>
      <c r="AV122" t="s">
        <v>3726</v>
      </c>
    </row>
    <row r="123" spans="1:48" x14ac:dyDescent="0.25">
      <c r="A123" s="14">
        <v>1.2599999999999975E-9</v>
      </c>
      <c r="B123" t="s">
        <v>1646</v>
      </c>
      <c r="C123" s="4">
        <v>0</v>
      </c>
      <c r="D123" s="4">
        <v>0</v>
      </c>
      <c r="E123" s="4">
        <v>0</v>
      </c>
      <c r="F123" s="4">
        <v>0</v>
      </c>
      <c r="G123" s="4" t="s">
        <v>2162</v>
      </c>
      <c r="H123" s="4">
        <v>5600</v>
      </c>
      <c r="I123" s="34">
        <v>573.45405673703294</v>
      </c>
      <c r="J123" s="35">
        <v>16.298020954598371</v>
      </c>
      <c r="K123" s="35">
        <v>12.663952962460426</v>
      </c>
      <c r="L123" s="35">
        <v>10.26570685279188</v>
      </c>
      <c r="M123" s="35">
        <v>7.5885337711069418</v>
      </c>
      <c r="N123" s="4">
        <v>4.4219999999999997</v>
      </c>
      <c r="O123" s="4">
        <v>-89.988680099615124</v>
      </c>
      <c r="P123" s="35">
        <v>0.6428571428571429</v>
      </c>
      <c r="Q123" s="36" t="str">
        <f t="shared" si="29"/>
        <v xml:space="preserve"> </v>
      </c>
      <c r="R123" s="36" t="str">
        <f t="shared" si="30"/>
        <v xml:space="preserve"> </v>
      </c>
      <c r="S123" s="37" t="str">
        <f t="shared" si="31"/>
        <v xml:space="preserve"> </v>
      </c>
      <c r="T123" s="37" t="str">
        <f t="shared" si="32"/>
        <v xml:space="preserve"> </v>
      </c>
      <c r="U123" s="37" t="str">
        <f t="shared" si="33"/>
        <v/>
      </c>
      <c r="V123" s="37" t="str">
        <f t="shared" si="34"/>
        <v/>
      </c>
      <c r="W123" s="37" t="str">
        <f t="shared" si="35"/>
        <v/>
      </c>
      <c r="X123" s="37">
        <f t="shared" si="36"/>
        <v>-0.15174743580198224</v>
      </c>
      <c r="Y123" s="1" t="str">
        <f t="shared" si="44"/>
        <v xml:space="preserve"> </v>
      </c>
      <c r="Z123" s="1" t="str">
        <f t="shared" si="37"/>
        <v xml:space="preserve"> </v>
      </c>
      <c r="AA123" s="1" t="str">
        <f t="shared" si="45"/>
        <v xml:space="preserve"> </v>
      </c>
      <c r="AB123" s="1">
        <f t="shared" si="38"/>
        <v>56</v>
      </c>
      <c r="AC123" s="1" t="str">
        <f t="shared" si="28"/>
        <v xml:space="preserve"> </v>
      </c>
      <c r="AD123" s="1" t="str">
        <f t="shared" si="39"/>
        <v xml:space="preserve"> </v>
      </c>
      <c r="AE123" s="1" t="str">
        <f t="shared" si="46"/>
        <v xml:space="preserve"> </v>
      </c>
      <c r="AF123" s="1" t="str">
        <f t="shared" si="46"/>
        <v xml:space="preserve"> </v>
      </c>
      <c r="AG123" s="38" t="str">
        <f t="shared" si="40"/>
        <v xml:space="preserve"> </v>
      </c>
      <c r="AH123" s="38" t="str">
        <f t="shared" si="41"/>
        <v xml:space="preserve"> </v>
      </c>
      <c r="AI123" s="1" t="str">
        <f t="shared" si="48"/>
        <v xml:space="preserve"> </v>
      </c>
      <c r="AJ123" s="1" t="str">
        <f t="shared" si="48"/>
        <v xml:space="preserve"> </v>
      </c>
      <c r="AK123" s="25" t="str">
        <f t="shared" si="42"/>
        <v xml:space="preserve"> </v>
      </c>
      <c r="AL123" s="25">
        <f t="shared" si="43"/>
        <v>-89.988680098355118</v>
      </c>
      <c r="AM123" s="1" t="str">
        <f t="shared" si="47"/>
        <v xml:space="preserve"> </v>
      </c>
      <c r="AN123" s="1">
        <f t="shared" si="47"/>
        <v>3</v>
      </c>
      <c r="AO123" t="s">
        <v>1646</v>
      </c>
      <c r="AP123" t="s">
        <v>2287</v>
      </c>
      <c r="AQ123" s="22">
        <v>3.3001039423554812</v>
      </c>
      <c r="AR123" s="21">
        <v>15.174743580198225</v>
      </c>
      <c r="AS123" t="s">
        <v>124</v>
      </c>
      <c r="AT123">
        <v>-3.3001039423554812</v>
      </c>
      <c r="AU123">
        <v>-15.174743580198225</v>
      </c>
      <c r="AV123" t="s">
        <v>3727</v>
      </c>
    </row>
    <row r="124" spans="1:48" x14ac:dyDescent="0.25">
      <c r="A124" s="14">
        <v>1.2699999999999975E-9</v>
      </c>
      <c r="B124" t="s">
        <v>1647</v>
      </c>
      <c r="C124" s="4">
        <v>0</v>
      </c>
      <c r="D124" s="4">
        <v>0</v>
      </c>
      <c r="E124" s="4">
        <v>1</v>
      </c>
      <c r="F124" s="4">
        <v>1</v>
      </c>
      <c r="G124" s="4" t="s">
        <v>2162</v>
      </c>
      <c r="H124" s="4">
        <v>4432</v>
      </c>
      <c r="I124" s="34">
        <v>931.91827237318591</v>
      </c>
      <c r="J124" s="35">
        <v>13.092250470019653</v>
      </c>
      <c r="K124" s="35">
        <v>12.940831270128719</v>
      </c>
      <c r="L124" s="35" t="s">
        <v>2161</v>
      </c>
      <c r="M124" s="35" t="s">
        <v>2161</v>
      </c>
      <c r="N124" s="4">
        <v>0.17200000000000001</v>
      </c>
      <c r="O124" s="4">
        <v>1.176470588235295</v>
      </c>
      <c r="P124" s="35">
        <v>5.4365344408300524</v>
      </c>
      <c r="Q124" s="36" t="str">
        <f t="shared" si="29"/>
        <v xml:space="preserve"> </v>
      </c>
      <c r="R124" s="36" t="str">
        <f t="shared" si="30"/>
        <v xml:space="preserve"> </v>
      </c>
      <c r="S124" s="37" t="str">
        <f t="shared" si="31"/>
        <v xml:space="preserve"> </v>
      </c>
      <c r="T124" s="37" t="str">
        <f t="shared" si="32"/>
        <v xml:space="preserve"> </v>
      </c>
      <c r="U124" s="37" t="str">
        <f t="shared" si="33"/>
        <v/>
      </c>
      <c r="V124" s="37">
        <f t="shared" si="34"/>
        <v>-0.22320675428120018</v>
      </c>
      <c r="W124" s="37" t="str">
        <f t="shared" si="35"/>
        <v xml:space="preserve"> </v>
      </c>
      <c r="X124" s="37" t="str">
        <f t="shared" si="36"/>
        <v xml:space="preserve"> </v>
      </c>
      <c r="Y124" s="1" t="str">
        <f t="shared" si="44"/>
        <v xml:space="preserve"> </v>
      </c>
      <c r="Z124" s="1">
        <f t="shared" si="37"/>
        <v>67</v>
      </c>
      <c r="AA124" s="1" t="str">
        <f t="shared" si="45"/>
        <v xml:space="preserve"> </v>
      </c>
      <c r="AB124" s="1" t="str">
        <f t="shared" si="38"/>
        <v xml:space="preserve"> </v>
      </c>
      <c r="AC124" s="1" t="str">
        <f t="shared" si="28"/>
        <v xml:space="preserve"> </v>
      </c>
      <c r="AD124" s="1" t="str">
        <f t="shared" si="39"/>
        <v xml:space="preserve"> </v>
      </c>
      <c r="AE124" s="1" t="str">
        <f t="shared" si="46"/>
        <v xml:space="preserve"> </v>
      </c>
      <c r="AF124" s="1" t="str">
        <f t="shared" si="46"/>
        <v xml:space="preserve"> </v>
      </c>
      <c r="AG124" s="38">
        <f t="shared" si="40"/>
        <v>5.4365344421000525</v>
      </c>
      <c r="AH124" s="38" t="str">
        <f t="shared" si="41"/>
        <v xml:space="preserve"> </v>
      </c>
      <c r="AI124" s="1">
        <f t="shared" si="48"/>
        <v>36</v>
      </c>
      <c r="AJ124" s="1" t="str">
        <f t="shared" si="48"/>
        <v xml:space="preserve"> </v>
      </c>
      <c r="AK124" s="25" t="str">
        <f t="shared" si="42"/>
        <v xml:space="preserve"> </v>
      </c>
      <c r="AL124" s="25" t="str">
        <f t="shared" si="43"/>
        <v xml:space="preserve"> </v>
      </c>
      <c r="AM124" s="1" t="str">
        <f t="shared" si="47"/>
        <v xml:space="preserve"> </v>
      </c>
      <c r="AN124" s="1" t="str">
        <f t="shared" si="47"/>
        <v xml:space="preserve"> </v>
      </c>
      <c r="AO124" t="s">
        <v>1647</v>
      </c>
      <c r="AP124" t="s">
        <v>2407</v>
      </c>
      <c r="AQ124" s="22">
        <v>22.320675428120019</v>
      </c>
      <c r="AR124" s="21" t="e">
        <v>#VALUE!</v>
      </c>
      <c r="AS124" t="s">
        <v>124</v>
      </c>
      <c r="AT124">
        <v>-22.320675428120019</v>
      </c>
      <c r="AU124" t="e">
        <v>#VALUE!</v>
      </c>
      <c r="AV124" t="s">
        <v>3728</v>
      </c>
    </row>
    <row r="125" spans="1:48" x14ac:dyDescent="0.25">
      <c r="A125" s="14">
        <v>1.2799999999999974E-9</v>
      </c>
      <c r="B125" t="s">
        <v>1648</v>
      </c>
      <c r="C125" s="4">
        <v>2</v>
      </c>
      <c r="D125" s="4">
        <v>0</v>
      </c>
      <c r="E125" s="4">
        <v>3</v>
      </c>
      <c r="F125" s="4">
        <v>5</v>
      </c>
      <c r="G125" s="4">
        <v>5220.79150390625</v>
      </c>
      <c r="H125" s="4">
        <v>4452</v>
      </c>
      <c r="I125" s="34">
        <v>2858.647818612566</v>
      </c>
      <c r="J125" s="35">
        <v>13.886498595378717</v>
      </c>
      <c r="K125" s="35">
        <v>12.490878804370256</v>
      </c>
      <c r="L125" s="35" t="s">
        <v>2161</v>
      </c>
      <c r="M125" s="35" t="s">
        <v>2161</v>
      </c>
      <c r="N125" s="4">
        <v>0.17899999999999999</v>
      </c>
      <c r="O125" s="4">
        <v>5.2941176470588118</v>
      </c>
      <c r="P125" s="35">
        <v>5.1437423867483858</v>
      </c>
      <c r="Q125" s="36" t="str">
        <f t="shared" si="29"/>
        <v xml:space="preserve"> </v>
      </c>
      <c r="R125" s="36" t="str">
        <f t="shared" si="30"/>
        <v xml:space="preserve"> </v>
      </c>
      <c r="S125" s="37">
        <f t="shared" si="31"/>
        <v>0.1726845259669384</v>
      </c>
      <c r="T125" s="37" t="str">
        <f t="shared" si="32"/>
        <v/>
      </c>
      <c r="U125" s="37" t="str">
        <f t="shared" si="33"/>
        <v/>
      </c>
      <c r="V125" s="37">
        <f t="shared" si="34"/>
        <v>-0.17608219150136717</v>
      </c>
      <c r="W125" s="37" t="str">
        <f t="shared" si="35"/>
        <v xml:space="preserve"> </v>
      </c>
      <c r="X125" s="37" t="str">
        <f t="shared" si="36"/>
        <v xml:space="preserve"> </v>
      </c>
      <c r="Y125" s="1" t="str">
        <f t="shared" si="44"/>
        <v xml:space="preserve"> </v>
      </c>
      <c r="Z125" s="1">
        <f t="shared" si="37"/>
        <v>72</v>
      </c>
      <c r="AA125" s="1" t="str">
        <f t="shared" si="45"/>
        <v xml:space="preserve"> </v>
      </c>
      <c r="AB125" s="1" t="str">
        <f t="shared" si="38"/>
        <v xml:space="preserve"> </v>
      </c>
      <c r="AC125" s="1">
        <f t="shared" si="28"/>
        <v>45</v>
      </c>
      <c r="AD125" s="1" t="str">
        <f t="shared" si="39"/>
        <v xml:space="preserve"> </v>
      </c>
      <c r="AE125" s="1" t="str">
        <f t="shared" si="46"/>
        <v xml:space="preserve"> </v>
      </c>
      <c r="AF125" s="1" t="str">
        <f t="shared" si="46"/>
        <v xml:space="preserve"> </v>
      </c>
      <c r="AG125" s="38">
        <f t="shared" si="40"/>
        <v>5.1437423880283859</v>
      </c>
      <c r="AH125" s="38" t="str">
        <f t="shared" si="41"/>
        <v xml:space="preserve"> </v>
      </c>
      <c r="AI125" s="1">
        <f t="shared" si="48"/>
        <v>39</v>
      </c>
      <c r="AJ125" s="1" t="str">
        <f t="shared" si="48"/>
        <v xml:space="preserve"> </v>
      </c>
      <c r="AK125" s="25" t="str">
        <f t="shared" si="42"/>
        <v xml:space="preserve"> </v>
      </c>
      <c r="AL125" s="25" t="str">
        <f t="shared" si="43"/>
        <v xml:space="preserve"> </v>
      </c>
      <c r="AM125" s="1" t="str">
        <f t="shared" si="47"/>
        <v xml:space="preserve"> </v>
      </c>
      <c r="AN125" s="1" t="str">
        <f t="shared" si="47"/>
        <v xml:space="preserve"> </v>
      </c>
      <c r="AO125" t="s">
        <v>1648</v>
      </c>
      <c r="AP125" t="s">
        <v>2407</v>
      </c>
      <c r="AQ125" s="22">
        <v>17.608219150136716</v>
      </c>
      <c r="AR125" s="21" t="e">
        <v>#VALUE!</v>
      </c>
      <c r="AS125">
        <v>17.268452468693841</v>
      </c>
      <c r="AT125">
        <v>-17.608219150136716</v>
      </c>
      <c r="AU125" t="e">
        <v>#VALUE!</v>
      </c>
      <c r="AV125" t="s">
        <v>3729</v>
      </c>
    </row>
    <row r="126" spans="1:48" x14ac:dyDescent="0.25">
      <c r="A126" s="14">
        <v>1.2899999999999974E-9</v>
      </c>
      <c r="B126" t="s">
        <v>1649</v>
      </c>
      <c r="C126" s="4">
        <v>0</v>
      </c>
      <c r="D126" s="4">
        <v>0</v>
      </c>
      <c r="E126" s="4">
        <v>0</v>
      </c>
      <c r="F126" s="4">
        <v>0</v>
      </c>
      <c r="G126" s="4" t="s">
        <v>2162</v>
      </c>
      <c r="H126" s="4">
        <v>315</v>
      </c>
      <c r="I126" s="34">
        <v>326.2004968790543</v>
      </c>
      <c r="J126" s="35" t="s">
        <v>2161</v>
      </c>
      <c r="K126" s="35" t="s">
        <v>2161</v>
      </c>
      <c r="L126" s="35" t="s">
        <v>2161</v>
      </c>
      <c r="M126" s="35" t="s">
        <v>2161</v>
      </c>
      <c r="N126" s="4" t="s">
        <v>119</v>
      </c>
      <c r="O126" s="4" t="s">
        <v>119</v>
      </c>
      <c r="P126" s="35" t="s">
        <v>124</v>
      </c>
      <c r="Q126" s="36" t="str">
        <f t="shared" si="29"/>
        <v xml:space="preserve"> </v>
      </c>
      <c r="R126" s="36" t="str">
        <f t="shared" si="30"/>
        <v xml:space="preserve"> </v>
      </c>
      <c r="S126" s="37" t="str">
        <f t="shared" si="31"/>
        <v xml:space="preserve"> </v>
      </c>
      <c r="T126" s="37" t="str">
        <f t="shared" si="32"/>
        <v xml:space="preserve"> </v>
      </c>
      <c r="U126" s="37" t="str">
        <f t="shared" si="33"/>
        <v xml:space="preserve"> </v>
      </c>
      <c r="V126" s="37" t="str">
        <f t="shared" si="34"/>
        <v xml:space="preserve"> </v>
      </c>
      <c r="W126" s="37" t="str">
        <f t="shared" si="35"/>
        <v xml:space="preserve"> </v>
      </c>
      <c r="X126" s="37" t="str">
        <f t="shared" si="36"/>
        <v xml:space="preserve"> </v>
      </c>
      <c r="Y126" s="1" t="str">
        <f t="shared" si="44"/>
        <v xml:space="preserve"> </v>
      </c>
      <c r="Z126" s="1" t="str">
        <f t="shared" si="37"/>
        <v xml:space="preserve"> </v>
      </c>
      <c r="AA126" s="1" t="str">
        <f t="shared" si="45"/>
        <v xml:space="preserve"> </v>
      </c>
      <c r="AB126" s="1" t="str">
        <f t="shared" si="38"/>
        <v xml:space="preserve"> </v>
      </c>
      <c r="AC126" s="1" t="str">
        <f t="shared" si="28"/>
        <v xml:space="preserve"> </v>
      </c>
      <c r="AD126" s="1" t="str">
        <f t="shared" si="39"/>
        <v xml:space="preserve"> </v>
      </c>
      <c r="AE126" s="1" t="str">
        <f t="shared" si="46"/>
        <v xml:space="preserve"> </v>
      </c>
      <c r="AF126" s="1" t="str">
        <f t="shared" si="46"/>
        <v xml:space="preserve"> </v>
      </c>
      <c r="AG126" s="38" t="str">
        <f t="shared" si="40"/>
        <v xml:space="preserve"> </v>
      </c>
      <c r="AH126" s="38" t="str">
        <f t="shared" si="41"/>
        <v xml:space="preserve"> </v>
      </c>
      <c r="AI126" s="1" t="str">
        <f t="shared" si="48"/>
        <v xml:space="preserve"> </v>
      </c>
      <c r="AJ126" s="1" t="str">
        <f t="shared" si="48"/>
        <v xml:space="preserve"> </v>
      </c>
      <c r="AK126" s="25" t="str">
        <f t="shared" si="42"/>
        <v xml:space="preserve"> </v>
      </c>
      <c r="AL126" s="25" t="str">
        <f t="shared" si="43"/>
        <v xml:space="preserve"> </v>
      </c>
      <c r="AM126" s="1" t="str">
        <f t="shared" si="47"/>
        <v xml:space="preserve"> </v>
      </c>
      <c r="AN126" s="1" t="str">
        <f t="shared" si="47"/>
        <v xml:space="preserve"> </v>
      </c>
      <c r="AO126" t="s">
        <v>1649</v>
      </c>
      <c r="AP126" t="s">
        <v>3730</v>
      </c>
      <c r="AQ126" s="22" t="e">
        <v>#VALUE!</v>
      </c>
      <c r="AR126" s="21" t="e">
        <v>#VALUE!</v>
      </c>
      <c r="AS126" t="s">
        <v>124</v>
      </c>
      <c r="AT126" t="e">
        <v>#VALUE!</v>
      </c>
      <c r="AU126" t="e">
        <v>#VALUE!</v>
      </c>
      <c r="AV126" t="s">
        <v>3731</v>
      </c>
    </row>
    <row r="127" spans="1:48" x14ac:dyDescent="0.25">
      <c r="A127" s="14">
        <v>1.2999999999999974E-9</v>
      </c>
      <c r="B127" t="s">
        <v>1650</v>
      </c>
      <c r="C127" s="4">
        <v>4</v>
      </c>
      <c r="D127" s="4">
        <v>0</v>
      </c>
      <c r="E127" s="4">
        <v>0</v>
      </c>
      <c r="F127" s="4">
        <v>4</v>
      </c>
      <c r="G127" s="4">
        <v>1005</v>
      </c>
      <c r="H127" s="4">
        <v>927</v>
      </c>
      <c r="I127" s="34">
        <v>339.49420232574363</v>
      </c>
      <c r="J127" s="35">
        <v>7.9095563139931739</v>
      </c>
      <c r="K127" s="35">
        <v>7.1638330757341571</v>
      </c>
      <c r="L127" s="35" t="s">
        <v>2161</v>
      </c>
      <c r="M127" s="35" t="s">
        <v>2161</v>
      </c>
      <c r="N127" s="4">
        <v>1.1719999999999999</v>
      </c>
      <c r="O127" s="4">
        <v>551.11111111111109</v>
      </c>
      <c r="P127" s="35">
        <v>11.704422869471413</v>
      </c>
      <c r="Q127" s="36">
        <f t="shared" si="29"/>
        <v>100.00000000129999</v>
      </c>
      <c r="R127" s="36" t="str">
        <f t="shared" si="30"/>
        <v xml:space="preserve"> </v>
      </c>
      <c r="S127" s="37" t="str">
        <f t="shared" si="31"/>
        <v/>
      </c>
      <c r="T127" s="37" t="str">
        <f t="shared" si="32"/>
        <v/>
      </c>
      <c r="U127" s="37" t="str">
        <f t="shared" si="33"/>
        <v/>
      </c>
      <c r="V127" s="37">
        <f t="shared" si="34"/>
        <v>-0.53070788437695071</v>
      </c>
      <c r="W127" s="37" t="str">
        <f t="shared" si="35"/>
        <v xml:space="preserve"> </v>
      </c>
      <c r="X127" s="37" t="str">
        <f t="shared" si="36"/>
        <v xml:space="preserve"> </v>
      </c>
      <c r="Y127" s="1" t="str">
        <f t="shared" si="44"/>
        <v xml:space="preserve"> </v>
      </c>
      <c r="Z127" s="1">
        <f t="shared" si="37"/>
        <v>23</v>
      </c>
      <c r="AA127" s="1" t="str">
        <f t="shared" si="45"/>
        <v xml:space="preserve"> </v>
      </c>
      <c r="AB127" s="1" t="str">
        <f t="shared" si="38"/>
        <v xml:space="preserve"> </v>
      </c>
      <c r="AC127" s="1" t="str">
        <f t="shared" si="28"/>
        <v xml:space="preserve"> </v>
      </c>
      <c r="AD127" s="1" t="str">
        <f t="shared" si="39"/>
        <v xml:space="preserve"> </v>
      </c>
      <c r="AE127" s="1">
        <f t="shared" si="46"/>
        <v>5</v>
      </c>
      <c r="AF127" s="1" t="str">
        <f t="shared" si="46"/>
        <v xml:space="preserve"> </v>
      </c>
      <c r="AG127" s="38">
        <f t="shared" si="40"/>
        <v>11.704422870771413</v>
      </c>
      <c r="AH127" s="38" t="str">
        <f t="shared" si="41"/>
        <v xml:space="preserve"> </v>
      </c>
      <c r="AI127" s="1">
        <f t="shared" si="48"/>
        <v>7</v>
      </c>
      <c r="AJ127" s="1" t="str">
        <f t="shared" si="48"/>
        <v xml:space="preserve"> </v>
      </c>
      <c r="AK127" s="25" t="str">
        <f t="shared" si="42"/>
        <v xml:space="preserve"> </v>
      </c>
      <c r="AL127" s="25" t="str">
        <f t="shared" si="43"/>
        <v xml:space="preserve"> </v>
      </c>
      <c r="AM127" s="1" t="str">
        <f t="shared" si="47"/>
        <v xml:space="preserve"> </v>
      </c>
      <c r="AN127" s="1" t="str">
        <f t="shared" si="47"/>
        <v xml:space="preserve"> </v>
      </c>
      <c r="AO127" t="s">
        <v>1650</v>
      </c>
      <c r="AP127" t="s">
        <v>2177</v>
      </c>
      <c r="AQ127" s="22">
        <v>53.070788437695072</v>
      </c>
      <c r="AR127" s="21" t="e">
        <v>#VALUE!</v>
      </c>
      <c r="AS127">
        <v>8.4142394822006583</v>
      </c>
      <c r="AT127">
        <v>-53.070788437695072</v>
      </c>
      <c r="AU127" t="e">
        <v>#VALUE!</v>
      </c>
      <c r="AV127" t="s">
        <v>3732</v>
      </c>
    </row>
    <row r="128" spans="1:48" x14ac:dyDescent="0.25">
      <c r="A128" s="14">
        <v>1.3099999999999973E-9</v>
      </c>
      <c r="B128" t="s">
        <v>1651</v>
      </c>
      <c r="C128" s="4">
        <v>12</v>
      </c>
      <c r="D128" s="4">
        <v>2</v>
      </c>
      <c r="E128" s="4">
        <v>8</v>
      </c>
      <c r="F128" s="4">
        <v>22</v>
      </c>
      <c r="G128" s="4">
        <v>71000</v>
      </c>
      <c r="H128" s="4">
        <v>55864</v>
      </c>
      <c r="I128" s="34">
        <v>48961.360424039005</v>
      </c>
      <c r="J128" s="35">
        <v>5.9940283806138197</v>
      </c>
      <c r="K128" s="35">
        <v>7.5333861401113369</v>
      </c>
      <c r="L128" s="35">
        <v>3.1843957651628472</v>
      </c>
      <c r="M128" s="35">
        <v>3.9426024522601182</v>
      </c>
      <c r="N128" s="4">
        <v>6.53</v>
      </c>
      <c r="O128" s="4">
        <v>160.99120703437251</v>
      </c>
      <c r="P128" s="35">
        <v>7.1663974307250209</v>
      </c>
      <c r="Q128" s="36" t="str">
        <f t="shared" si="29"/>
        <v xml:space="preserve"> </v>
      </c>
      <c r="R128" s="36" t="str">
        <f t="shared" si="30"/>
        <v xml:space="preserve"> </v>
      </c>
      <c r="S128" s="37">
        <f t="shared" si="31"/>
        <v>0.27094372177398396</v>
      </c>
      <c r="T128" s="37" t="str">
        <f t="shared" si="32"/>
        <v/>
      </c>
      <c r="U128" s="37" t="str">
        <f t="shared" si="33"/>
        <v/>
      </c>
      <c r="V128" s="37">
        <f t="shared" si="34"/>
        <v>-0.64436054967251011</v>
      </c>
      <c r="W128" s="37" t="str">
        <f t="shared" si="35"/>
        <v/>
      </c>
      <c r="X128" s="37">
        <f t="shared" si="36"/>
        <v>-0.73687424432092774</v>
      </c>
      <c r="Y128" s="1" t="str">
        <f t="shared" si="44"/>
        <v xml:space="preserve"> </v>
      </c>
      <c r="Z128" s="1">
        <f t="shared" si="37"/>
        <v>11</v>
      </c>
      <c r="AA128" s="1" t="str">
        <f t="shared" si="45"/>
        <v xml:space="preserve"> </v>
      </c>
      <c r="AB128" s="1">
        <f t="shared" si="38"/>
        <v>8</v>
      </c>
      <c r="AC128" s="1">
        <f t="shared" si="28"/>
        <v>22</v>
      </c>
      <c r="AD128" s="1" t="str">
        <f t="shared" si="39"/>
        <v xml:space="preserve"> </v>
      </c>
      <c r="AE128" s="1" t="str">
        <f t="shared" si="46"/>
        <v xml:space="preserve"> </v>
      </c>
      <c r="AF128" s="1" t="str">
        <f t="shared" si="46"/>
        <v xml:space="preserve"> </v>
      </c>
      <c r="AG128" s="38">
        <f t="shared" si="40"/>
        <v>7.166397432035021</v>
      </c>
      <c r="AH128" s="38" t="str">
        <f t="shared" si="41"/>
        <v xml:space="preserve"> </v>
      </c>
      <c r="AI128" s="1">
        <f t="shared" si="48"/>
        <v>25</v>
      </c>
      <c r="AJ128" s="1" t="str">
        <f t="shared" si="48"/>
        <v xml:space="preserve"> </v>
      </c>
      <c r="AK128" s="25" t="str">
        <f t="shared" si="42"/>
        <v xml:space="preserve"> </v>
      </c>
      <c r="AL128" s="25" t="str">
        <f t="shared" si="43"/>
        <v xml:space="preserve"> </v>
      </c>
      <c r="AM128" s="1" t="str">
        <f t="shared" si="47"/>
        <v xml:space="preserve"> </v>
      </c>
      <c r="AN128" s="1" t="str">
        <f t="shared" si="47"/>
        <v xml:space="preserve"> </v>
      </c>
      <c r="AO128" t="s">
        <v>1651</v>
      </c>
      <c r="AP128" t="s">
        <v>2256</v>
      </c>
      <c r="AQ128" s="22">
        <v>64.43605496725101</v>
      </c>
      <c r="AR128" s="21">
        <v>73.687424432092769</v>
      </c>
      <c r="AS128">
        <v>27.094372046398398</v>
      </c>
      <c r="AT128">
        <v>-64.43605496725101</v>
      </c>
      <c r="AU128">
        <v>-73.687424432092769</v>
      </c>
      <c r="AV128" t="s">
        <v>2978</v>
      </c>
    </row>
    <row r="129" spans="1:48" x14ac:dyDescent="0.25">
      <c r="A129" s="14">
        <v>1.3199999999999973E-9</v>
      </c>
      <c r="B129" t="s">
        <v>1652</v>
      </c>
      <c r="C129" s="4">
        <v>5</v>
      </c>
      <c r="D129" s="4">
        <v>2</v>
      </c>
      <c r="E129" s="4">
        <v>3</v>
      </c>
      <c r="F129" s="4">
        <v>10</v>
      </c>
      <c r="G129" s="4">
        <v>5590</v>
      </c>
      <c r="H129" s="4">
        <v>5312</v>
      </c>
      <c r="I129" s="34">
        <v>3908.0965944992577</v>
      </c>
      <c r="J129" s="35">
        <v>18.06188371302278</v>
      </c>
      <c r="K129" s="35">
        <v>15.281933256616801</v>
      </c>
      <c r="L129" s="35">
        <v>7.5320223583554169</v>
      </c>
      <c r="M129" s="35">
        <v>7.3644970222559074</v>
      </c>
      <c r="N129" s="4">
        <v>2.9410000000000003</v>
      </c>
      <c r="O129" s="4">
        <v>148.39527027027032</v>
      </c>
      <c r="P129" s="35">
        <v>0.57793674698795183</v>
      </c>
      <c r="Q129" s="36" t="str">
        <f t="shared" si="29"/>
        <v xml:space="preserve"> </v>
      </c>
      <c r="R129" s="36" t="str">
        <f t="shared" si="30"/>
        <v xml:space="preserve"> </v>
      </c>
      <c r="S129" s="37" t="str">
        <f t="shared" si="31"/>
        <v/>
      </c>
      <c r="T129" s="37" t="str">
        <f t="shared" si="32"/>
        <v/>
      </c>
      <c r="U129" s="37" t="str">
        <f t="shared" si="33"/>
        <v/>
      </c>
      <c r="V129" s="37" t="str">
        <f t="shared" si="34"/>
        <v/>
      </c>
      <c r="W129" s="37" t="str">
        <f t="shared" si="35"/>
        <v/>
      </c>
      <c r="X129" s="37">
        <f t="shared" si="36"/>
        <v>-0.37763104180846507</v>
      </c>
      <c r="Y129" s="1" t="str">
        <f t="shared" si="44"/>
        <v xml:space="preserve"> </v>
      </c>
      <c r="Z129" s="1" t="str">
        <f t="shared" si="37"/>
        <v xml:space="preserve"> </v>
      </c>
      <c r="AA129" s="1" t="str">
        <f t="shared" si="45"/>
        <v xml:space="preserve"> </v>
      </c>
      <c r="AB129" s="1">
        <f t="shared" si="38"/>
        <v>41</v>
      </c>
      <c r="AC129" s="1" t="str">
        <f t="shared" si="28"/>
        <v xml:space="preserve"> </v>
      </c>
      <c r="AD129" s="1" t="str">
        <f t="shared" si="39"/>
        <v xml:space="preserve"> </v>
      </c>
      <c r="AE129" s="1" t="str">
        <f t="shared" si="46"/>
        <v xml:space="preserve"> </v>
      </c>
      <c r="AF129" s="1" t="str">
        <f t="shared" si="46"/>
        <v xml:space="preserve"> </v>
      </c>
      <c r="AG129" s="38" t="str">
        <f t="shared" si="40"/>
        <v xml:space="preserve"> </v>
      </c>
      <c r="AH129" s="38" t="str">
        <f t="shared" si="41"/>
        <v xml:space="preserve"> </v>
      </c>
      <c r="AI129" s="1" t="str">
        <f t="shared" si="48"/>
        <v xml:space="preserve"> </v>
      </c>
      <c r="AJ129" s="1" t="str">
        <f t="shared" si="48"/>
        <v xml:space="preserve"> </v>
      </c>
      <c r="AK129" s="25" t="str">
        <f t="shared" si="42"/>
        <v xml:space="preserve"> </v>
      </c>
      <c r="AL129" s="25" t="str">
        <f t="shared" si="43"/>
        <v xml:space="preserve"> </v>
      </c>
      <c r="AM129" s="1" t="str">
        <f t="shared" si="47"/>
        <v xml:space="preserve"> </v>
      </c>
      <c r="AN129" s="1" t="str">
        <f t="shared" si="47"/>
        <v xml:space="preserve"> </v>
      </c>
      <c r="AO129" t="s">
        <v>1652</v>
      </c>
      <c r="AP129" t="s">
        <v>2165</v>
      </c>
      <c r="AQ129" s="22">
        <v>-7.1652983218051025</v>
      </c>
      <c r="AR129" s="21">
        <v>37.763104180846504</v>
      </c>
      <c r="AS129">
        <v>5.233433734939763</v>
      </c>
      <c r="AT129">
        <v>7.1652983218051025</v>
      </c>
      <c r="AU129">
        <v>-37.763104180846504</v>
      </c>
      <c r="AV129" t="s">
        <v>3733</v>
      </c>
    </row>
    <row r="130" spans="1:48" x14ac:dyDescent="0.25">
      <c r="A130" s="14">
        <v>1.3299999999999973E-9</v>
      </c>
      <c r="B130" t="s">
        <v>1653</v>
      </c>
      <c r="C130" s="4">
        <v>10</v>
      </c>
      <c r="D130" s="4">
        <v>0</v>
      </c>
      <c r="E130" s="4">
        <v>1</v>
      </c>
      <c r="F130" s="4">
        <v>11</v>
      </c>
      <c r="G130" s="4">
        <v>452000</v>
      </c>
      <c r="H130" s="4">
        <v>296000</v>
      </c>
      <c r="I130" s="34">
        <v>90526.492041397054</v>
      </c>
      <c r="J130" s="35">
        <v>24.123745131479847</v>
      </c>
      <c r="K130" s="35">
        <v>20.842620782384806</v>
      </c>
      <c r="L130" s="35" t="s">
        <v>2161</v>
      </c>
      <c r="M130" s="35" t="s">
        <v>2161</v>
      </c>
      <c r="N130" s="4">
        <v>9.9510000000000005</v>
      </c>
      <c r="O130" s="4">
        <v>0.84110255370896014</v>
      </c>
      <c r="P130" s="35">
        <v>0.21794493301494702</v>
      </c>
      <c r="Q130" s="36">
        <f t="shared" si="29"/>
        <v>90.9090909104209</v>
      </c>
      <c r="R130" s="36" t="str">
        <f t="shared" si="30"/>
        <v xml:space="preserve"> </v>
      </c>
      <c r="S130" s="37">
        <f t="shared" si="31"/>
        <v>0.52702702835702697</v>
      </c>
      <c r="T130" s="37" t="str">
        <f t="shared" si="32"/>
        <v/>
      </c>
      <c r="U130" s="37" t="str">
        <f t="shared" si="33"/>
        <v/>
      </c>
      <c r="V130" s="37" t="str">
        <f t="shared" si="34"/>
        <v/>
      </c>
      <c r="W130" s="37" t="str">
        <f t="shared" si="35"/>
        <v xml:space="preserve"> </v>
      </c>
      <c r="X130" s="37" t="str">
        <f t="shared" si="36"/>
        <v xml:space="preserve"> </v>
      </c>
      <c r="Y130" s="1" t="str">
        <f t="shared" si="44"/>
        <v xml:space="preserve"> </v>
      </c>
      <c r="Z130" s="1" t="str">
        <f t="shared" si="37"/>
        <v xml:space="preserve"> </v>
      </c>
      <c r="AA130" s="1" t="str">
        <f t="shared" si="45"/>
        <v xml:space="preserve"> </v>
      </c>
      <c r="AB130" s="1" t="str">
        <f t="shared" si="38"/>
        <v xml:space="preserve"> </v>
      </c>
      <c r="AC130" s="1">
        <f t="shared" si="28"/>
        <v>5</v>
      </c>
      <c r="AD130" s="1" t="str">
        <f t="shared" si="39"/>
        <v xml:space="preserve"> </v>
      </c>
      <c r="AE130" s="1">
        <f t="shared" si="46"/>
        <v>25</v>
      </c>
      <c r="AF130" s="1" t="str">
        <f t="shared" si="46"/>
        <v xml:space="preserve"> </v>
      </c>
      <c r="AG130" s="38" t="str">
        <f t="shared" si="40"/>
        <v xml:space="preserve"> </v>
      </c>
      <c r="AH130" s="38" t="str">
        <f t="shared" si="41"/>
        <v xml:space="preserve"> </v>
      </c>
      <c r="AI130" s="1" t="str">
        <f t="shared" si="48"/>
        <v xml:space="preserve"> </v>
      </c>
      <c r="AJ130" s="1" t="str">
        <f t="shared" si="48"/>
        <v xml:space="preserve"> </v>
      </c>
      <c r="AK130" s="25" t="str">
        <f t="shared" si="42"/>
        <v xml:space="preserve"> </v>
      </c>
      <c r="AL130" s="25" t="str">
        <f t="shared" si="43"/>
        <v xml:space="preserve"> </v>
      </c>
      <c r="AM130" s="1" t="str">
        <f t="shared" si="47"/>
        <v xml:space="preserve"> </v>
      </c>
      <c r="AN130" s="1" t="str">
        <f t="shared" si="47"/>
        <v xml:space="preserve"> </v>
      </c>
      <c r="AO130" t="s">
        <v>1653</v>
      </c>
      <c r="AP130" t="s">
        <v>2415</v>
      </c>
      <c r="AQ130" s="22">
        <v>-43.131712324681757</v>
      </c>
      <c r="AR130" s="21" t="e">
        <v>#VALUE!</v>
      </c>
      <c r="AS130">
        <v>52.702702702702695</v>
      </c>
      <c r="AT130">
        <v>43.131712324681757</v>
      </c>
      <c r="AU130" t="e">
        <v>#VALUE!</v>
      </c>
      <c r="AV130" t="s">
        <v>3734</v>
      </c>
    </row>
    <row r="131" spans="1:48" x14ac:dyDescent="0.25">
      <c r="A131" s="14">
        <v>1.3399999999999972E-9</v>
      </c>
      <c r="B131" t="s">
        <v>1654</v>
      </c>
      <c r="C131" s="4">
        <v>3</v>
      </c>
      <c r="D131" s="4">
        <v>2</v>
      </c>
      <c r="E131" s="4">
        <v>5</v>
      </c>
      <c r="F131" s="4">
        <v>10</v>
      </c>
      <c r="G131" s="4">
        <v>11500</v>
      </c>
      <c r="H131" s="4">
        <v>10772</v>
      </c>
      <c r="I131" s="34">
        <v>1517.3129107262396</v>
      </c>
      <c r="J131" s="35">
        <v>11.078885117762006</v>
      </c>
      <c r="K131" s="35">
        <v>9.4648976364115622</v>
      </c>
      <c r="L131" s="35">
        <v>4.3689078317305787</v>
      </c>
      <c r="M131" s="35">
        <v>3.9996352438229112</v>
      </c>
      <c r="N131" s="4">
        <v>9.7230000000000008</v>
      </c>
      <c r="O131" s="4" t="s">
        <v>119</v>
      </c>
      <c r="P131" s="35">
        <v>3.950984032677312</v>
      </c>
      <c r="Q131" s="36" t="str">
        <f t="shared" si="29"/>
        <v xml:space="preserve"> </v>
      </c>
      <c r="R131" s="36" t="str">
        <f t="shared" si="30"/>
        <v xml:space="preserve"> </v>
      </c>
      <c r="S131" s="37" t="str">
        <f t="shared" si="31"/>
        <v/>
      </c>
      <c r="T131" s="37" t="str">
        <f t="shared" si="32"/>
        <v/>
      </c>
      <c r="U131" s="37" t="str">
        <f t="shared" si="33"/>
        <v/>
      </c>
      <c r="V131" s="37">
        <f t="shared" si="34"/>
        <v>-0.34266433801589669</v>
      </c>
      <c r="W131" s="37" t="str">
        <f t="shared" si="35"/>
        <v/>
      </c>
      <c r="X131" s="37">
        <f t="shared" si="36"/>
        <v>-0.63899833453724697</v>
      </c>
      <c r="Y131" s="1" t="str">
        <f t="shared" si="44"/>
        <v xml:space="preserve"> </v>
      </c>
      <c r="Z131" s="1">
        <f t="shared" si="37"/>
        <v>49</v>
      </c>
      <c r="AA131" s="1" t="str">
        <f t="shared" si="45"/>
        <v xml:space="preserve"> </v>
      </c>
      <c r="AB131" s="1">
        <f t="shared" si="38"/>
        <v>19</v>
      </c>
      <c r="AC131" s="1" t="str">
        <f t="shared" si="28"/>
        <v xml:space="preserve"> </v>
      </c>
      <c r="AD131" s="1" t="str">
        <f t="shared" si="39"/>
        <v xml:space="preserve"> </v>
      </c>
      <c r="AE131" s="1" t="str">
        <f t="shared" si="46"/>
        <v xml:space="preserve"> </v>
      </c>
      <c r="AF131" s="1" t="str">
        <f t="shared" si="46"/>
        <v xml:space="preserve"> </v>
      </c>
      <c r="AG131" s="38">
        <f t="shared" si="40"/>
        <v>3.9509840340173121</v>
      </c>
      <c r="AH131" s="38" t="str">
        <f t="shared" si="41"/>
        <v xml:space="preserve"> </v>
      </c>
      <c r="AI131" s="1">
        <f t="shared" si="48"/>
        <v>53</v>
      </c>
      <c r="AJ131" s="1" t="str">
        <f t="shared" si="48"/>
        <v xml:space="preserve"> </v>
      </c>
      <c r="AK131" s="25" t="str">
        <f t="shared" si="42"/>
        <v xml:space="preserve"> </v>
      </c>
      <c r="AL131" s="25" t="str">
        <f t="shared" si="43"/>
        <v xml:space="preserve"> </v>
      </c>
      <c r="AM131" s="1" t="str">
        <f t="shared" si="47"/>
        <v xml:space="preserve"> </v>
      </c>
      <c r="AN131" s="1" t="str">
        <f t="shared" si="47"/>
        <v xml:space="preserve"> </v>
      </c>
      <c r="AO131" t="s">
        <v>1654</v>
      </c>
      <c r="AP131" t="s">
        <v>2547</v>
      </c>
      <c r="AQ131" s="22">
        <v>34.26643380158967</v>
      </c>
      <c r="AR131" s="21">
        <v>63.899833453724696</v>
      </c>
      <c r="AS131">
        <v>6.7582621611585569</v>
      </c>
      <c r="AT131">
        <v>-34.26643380158967</v>
      </c>
      <c r="AU131">
        <v>-63.899833453724696</v>
      </c>
      <c r="AV131" t="s">
        <v>3735</v>
      </c>
    </row>
    <row r="132" spans="1:48" x14ac:dyDescent="0.25">
      <c r="A132" s="14">
        <v>1.3499999999999972E-9</v>
      </c>
      <c r="B132" t="s">
        <v>1655</v>
      </c>
      <c r="C132" s="4">
        <v>1</v>
      </c>
      <c r="D132" s="4">
        <v>0</v>
      </c>
      <c r="E132" s="4">
        <v>0</v>
      </c>
      <c r="F132" s="4">
        <v>1</v>
      </c>
      <c r="G132" s="4">
        <v>1749.9637451171875</v>
      </c>
      <c r="H132" s="4">
        <v>1500</v>
      </c>
      <c r="I132" s="34">
        <v>642.49778637549025</v>
      </c>
      <c r="J132" s="35">
        <v>15.294853388927004</v>
      </c>
      <c r="K132" s="35">
        <v>14.059792491896786</v>
      </c>
      <c r="L132" s="35">
        <v>18.793518665607625</v>
      </c>
      <c r="M132" s="35">
        <v>16.27411279229711</v>
      </c>
      <c r="N132" s="4">
        <v>9.9000000000000005E-2</v>
      </c>
      <c r="O132" s="4">
        <v>17.857142857142854</v>
      </c>
      <c r="P132" s="35">
        <v>6.4662992436854747</v>
      </c>
      <c r="Q132" s="36">
        <f t="shared" si="29"/>
        <v>100.00000000135</v>
      </c>
      <c r="R132" s="36" t="str">
        <f t="shared" si="30"/>
        <v xml:space="preserve"> </v>
      </c>
      <c r="S132" s="37">
        <f t="shared" si="31"/>
        <v>0.1666424980947917</v>
      </c>
      <c r="T132" s="37" t="str">
        <f t="shared" si="32"/>
        <v/>
      </c>
      <c r="U132" s="37" t="str">
        <f t="shared" si="33"/>
        <v/>
      </c>
      <c r="V132" s="37" t="str">
        <f t="shared" si="34"/>
        <v/>
      </c>
      <c r="W132" s="37" t="str">
        <f t="shared" si="35"/>
        <v/>
      </c>
      <c r="X132" s="37" t="str">
        <f t="shared" si="36"/>
        <v/>
      </c>
      <c r="Y132" s="1" t="str">
        <f t="shared" si="44"/>
        <v xml:space="preserve"> </v>
      </c>
      <c r="Z132" s="1" t="str">
        <f t="shared" si="37"/>
        <v xml:space="preserve"> </v>
      </c>
      <c r="AA132" s="1" t="str">
        <f t="shared" si="45"/>
        <v xml:space="preserve"> </v>
      </c>
      <c r="AB132" s="1" t="str">
        <f t="shared" si="38"/>
        <v xml:space="preserve"> </v>
      </c>
      <c r="AC132" s="1">
        <f t="shared" si="28"/>
        <v>46</v>
      </c>
      <c r="AD132" s="1" t="str">
        <f t="shared" si="39"/>
        <v xml:space="preserve"> </v>
      </c>
      <c r="AE132" s="1">
        <f t="shared" si="46"/>
        <v>4</v>
      </c>
      <c r="AF132" s="1" t="str">
        <f t="shared" si="46"/>
        <v xml:space="preserve"> </v>
      </c>
      <c r="AG132" s="38">
        <f t="shared" si="40"/>
        <v>6.4662992450354748</v>
      </c>
      <c r="AH132" s="38" t="str">
        <f t="shared" si="41"/>
        <v xml:space="preserve"> </v>
      </c>
      <c r="AI132" s="1">
        <f t="shared" si="48"/>
        <v>29</v>
      </c>
      <c r="AJ132" s="1" t="str">
        <f t="shared" si="48"/>
        <v xml:space="preserve"> </v>
      </c>
      <c r="AK132" s="25" t="str">
        <f t="shared" si="42"/>
        <v xml:space="preserve"> </v>
      </c>
      <c r="AL132" s="25" t="str">
        <f t="shared" si="43"/>
        <v xml:space="preserve"> </v>
      </c>
      <c r="AM132" s="1" t="str">
        <f t="shared" si="47"/>
        <v xml:space="preserve"> </v>
      </c>
      <c r="AN132" s="1" t="str">
        <f t="shared" si="47"/>
        <v xml:space="preserve"> </v>
      </c>
      <c r="AO132" t="s">
        <v>1655</v>
      </c>
      <c r="AP132" t="s">
        <v>2274</v>
      </c>
      <c r="AQ132" s="22">
        <v>9.252127172602453</v>
      </c>
      <c r="AR132" s="21">
        <v>-55.290333408161338</v>
      </c>
      <c r="AS132">
        <v>16.664249674479169</v>
      </c>
      <c r="AT132">
        <v>-9.252127172602453</v>
      </c>
      <c r="AU132">
        <v>55.290333408161338</v>
      </c>
      <c r="AV132" t="s">
        <v>3736</v>
      </c>
    </row>
    <row r="133" spans="1:48" x14ac:dyDescent="0.25">
      <c r="A133" s="14">
        <v>1.3599999999999972E-9</v>
      </c>
      <c r="B133" t="s">
        <v>1656</v>
      </c>
      <c r="C133" s="4">
        <v>6</v>
      </c>
      <c r="D133" s="4">
        <v>0</v>
      </c>
      <c r="E133" s="4">
        <v>2</v>
      </c>
      <c r="F133" s="4">
        <v>8</v>
      </c>
      <c r="G133" s="4">
        <v>840</v>
      </c>
      <c r="H133" s="4">
        <v>640</v>
      </c>
      <c r="I133" s="34">
        <v>273.04426013281653</v>
      </c>
      <c r="J133" s="35">
        <v>7.5205640423031737</v>
      </c>
      <c r="K133" s="35">
        <v>6.5506653019447292</v>
      </c>
      <c r="L133" s="35">
        <v>4.7978002486531288</v>
      </c>
      <c r="M133" s="35">
        <v>4.3206165329352491</v>
      </c>
      <c r="N133" s="4">
        <v>0.85099999999999998</v>
      </c>
      <c r="O133" s="4">
        <v>19.35483870967742</v>
      </c>
      <c r="P133" s="35">
        <v>4.21875</v>
      </c>
      <c r="Q133" s="36" t="str">
        <f t="shared" si="29"/>
        <v xml:space="preserve"> </v>
      </c>
      <c r="R133" s="36" t="str">
        <f t="shared" si="30"/>
        <v xml:space="preserve"> </v>
      </c>
      <c r="S133" s="37">
        <f t="shared" si="31"/>
        <v>0.31250000136</v>
      </c>
      <c r="T133" s="37" t="str">
        <f t="shared" si="32"/>
        <v/>
      </c>
      <c r="U133" s="37" t="str">
        <f t="shared" si="33"/>
        <v/>
      </c>
      <c r="V133" s="37">
        <f t="shared" si="34"/>
        <v>-0.55378768795827882</v>
      </c>
      <c r="W133" s="37" t="str">
        <f t="shared" si="35"/>
        <v/>
      </c>
      <c r="X133" s="37">
        <f t="shared" si="36"/>
        <v>-0.6035590708180909</v>
      </c>
      <c r="Y133" s="1" t="str">
        <f t="shared" si="44"/>
        <v xml:space="preserve"> </v>
      </c>
      <c r="Z133" s="1">
        <f t="shared" si="37"/>
        <v>17</v>
      </c>
      <c r="AA133" s="1" t="str">
        <f t="shared" si="45"/>
        <v xml:space="preserve"> </v>
      </c>
      <c r="AB133" s="1">
        <f t="shared" si="38"/>
        <v>22</v>
      </c>
      <c r="AC133" s="1">
        <f t="shared" si="28"/>
        <v>16</v>
      </c>
      <c r="AD133" s="1" t="str">
        <f t="shared" si="39"/>
        <v xml:space="preserve"> </v>
      </c>
      <c r="AE133" s="1" t="str">
        <f t="shared" si="46"/>
        <v xml:space="preserve"> </v>
      </c>
      <c r="AF133" s="1" t="str">
        <f t="shared" si="46"/>
        <v xml:space="preserve"> </v>
      </c>
      <c r="AG133" s="38">
        <f t="shared" si="40"/>
        <v>4.2187500013600001</v>
      </c>
      <c r="AH133" s="38" t="str">
        <f t="shared" si="41"/>
        <v xml:space="preserve"> </v>
      </c>
      <c r="AI133" s="1">
        <f t="shared" si="48"/>
        <v>49</v>
      </c>
      <c r="AJ133" s="1" t="str">
        <f t="shared" si="48"/>
        <v xml:space="preserve"> </v>
      </c>
      <c r="AK133" s="25" t="str">
        <f t="shared" si="42"/>
        <v xml:space="preserve"> </v>
      </c>
      <c r="AL133" s="25" t="str">
        <f t="shared" si="43"/>
        <v xml:space="preserve"> </v>
      </c>
      <c r="AM133" s="1" t="str">
        <f t="shared" si="47"/>
        <v xml:space="preserve"> </v>
      </c>
      <c r="AN133" s="1" t="str">
        <f t="shared" si="47"/>
        <v xml:space="preserve"> </v>
      </c>
      <c r="AO133" t="s">
        <v>1656</v>
      </c>
      <c r="AP133" t="s">
        <v>3035</v>
      </c>
      <c r="AQ133" s="22">
        <v>55.378768795827881</v>
      </c>
      <c r="AR133" s="21">
        <v>60.355907081809093</v>
      </c>
      <c r="AS133">
        <v>31.25</v>
      </c>
      <c r="AT133">
        <v>-55.378768795827881</v>
      </c>
      <c r="AU133">
        <v>-60.355907081809093</v>
      </c>
      <c r="AV133" t="s">
        <v>3737</v>
      </c>
    </row>
    <row r="134" spans="1:48" x14ac:dyDescent="0.25">
      <c r="A134" s="14">
        <v>1.3699999999999971E-9</v>
      </c>
      <c r="B134" t="s">
        <v>1657</v>
      </c>
      <c r="C134" s="4">
        <v>0</v>
      </c>
      <c r="D134" s="4">
        <v>0</v>
      </c>
      <c r="E134" s="4">
        <v>1</v>
      </c>
      <c r="F134" s="4">
        <v>1</v>
      </c>
      <c r="G134" s="4">
        <v>1700</v>
      </c>
      <c r="H134" s="4">
        <v>1513</v>
      </c>
      <c r="I134" s="34">
        <v>916.59151101626696</v>
      </c>
      <c r="J134" s="35">
        <v>11.913385826771654</v>
      </c>
      <c r="K134" s="35">
        <v>12.007936507936508</v>
      </c>
      <c r="L134" s="35" t="s">
        <v>2161</v>
      </c>
      <c r="M134" s="35" t="s">
        <v>2161</v>
      </c>
      <c r="N134" s="4">
        <v>1.27</v>
      </c>
      <c r="O134" s="4">
        <v>56.79012345679012</v>
      </c>
      <c r="P134" s="35" t="s">
        <v>124</v>
      </c>
      <c r="Q134" s="36" t="str">
        <f t="shared" si="29"/>
        <v xml:space="preserve"> </v>
      </c>
      <c r="R134" s="36" t="str">
        <f t="shared" si="30"/>
        <v xml:space="preserve"> </v>
      </c>
      <c r="S134" s="37" t="str">
        <f t="shared" si="31"/>
        <v/>
      </c>
      <c r="T134" s="37" t="str">
        <f t="shared" si="32"/>
        <v/>
      </c>
      <c r="U134" s="37" t="str">
        <f t="shared" si="33"/>
        <v/>
      </c>
      <c r="V134" s="37">
        <f t="shared" si="34"/>
        <v>-0.29315149713413569</v>
      </c>
      <c r="W134" s="37" t="str">
        <f t="shared" si="35"/>
        <v xml:space="preserve"> </v>
      </c>
      <c r="X134" s="37" t="str">
        <f t="shared" si="36"/>
        <v xml:space="preserve"> </v>
      </c>
      <c r="Y134" s="1" t="str">
        <f t="shared" si="44"/>
        <v xml:space="preserve"> </v>
      </c>
      <c r="Z134" s="1">
        <f t="shared" si="37"/>
        <v>56</v>
      </c>
      <c r="AA134" s="1" t="str">
        <f t="shared" si="45"/>
        <v xml:space="preserve"> </v>
      </c>
      <c r="AB134" s="1" t="str">
        <f t="shared" si="38"/>
        <v xml:space="preserve"> </v>
      </c>
      <c r="AC134" s="1" t="str">
        <f t="shared" si="28"/>
        <v xml:space="preserve"> </v>
      </c>
      <c r="AD134" s="1" t="str">
        <f t="shared" si="39"/>
        <v xml:space="preserve"> </v>
      </c>
      <c r="AE134" s="1" t="str">
        <f t="shared" si="46"/>
        <v xml:space="preserve"> </v>
      </c>
      <c r="AF134" s="1" t="str">
        <f t="shared" si="46"/>
        <v xml:space="preserve"> </v>
      </c>
      <c r="AG134" s="38" t="str">
        <f t="shared" si="40"/>
        <v xml:space="preserve"> </v>
      </c>
      <c r="AH134" s="38" t="str">
        <f t="shared" si="41"/>
        <v xml:space="preserve"> </v>
      </c>
      <c r="AI134" s="1" t="str">
        <f t="shared" si="48"/>
        <v xml:space="preserve"> </v>
      </c>
      <c r="AJ134" s="1" t="str">
        <f t="shared" si="48"/>
        <v xml:space="preserve"> </v>
      </c>
      <c r="AK134" s="25" t="str">
        <f t="shared" si="42"/>
        <v xml:space="preserve"> </v>
      </c>
      <c r="AL134" s="25" t="str">
        <f t="shared" si="43"/>
        <v xml:space="preserve"> </v>
      </c>
      <c r="AM134" s="1" t="str">
        <f t="shared" si="47"/>
        <v xml:space="preserve"> </v>
      </c>
      <c r="AN134" s="1" t="str">
        <f t="shared" si="47"/>
        <v xml:space="preserve"> </v>
      </c>
      <c r="AO134" t="s">
        <v>1657</v>
      </c>
      <c r="AP134" t="s">
        <v>2258</v>
      </c>
      <c r="AQ134" s="22">
        <v>29.315149713413568</v>
      </c>
      <c r="AR134" s="21" t="e">
        <v>#VALUE!</v>
      </c>
      <c r="AS134">
        <v>12.359550561797761</v>
      </c>
      <c r="AT134">
        <v>-29.315149713413568</v>
      </c>
      <c r="AU134" t="e">
        <v>#VALUE!</v>
      </c>
      <c r="AV134" t="s">
        <v>3738</v>
      </c>
    </row>
    <row r="135" spans="1:48" x14ac:dyDescent="0.25">
      <c r="A135" s="14">
        <v>1.3799999999999971E-9</v>
      </c>
      <c r="B135" t="s">
        <v>1658</v>
      </c>
      <c r="C135" s="4">
        <v>2</v>
      </c>
      <c r="D135" s="4">
        <v>1</v>
      </c>
      <c r="E135" s="4">
        <v>2</v>
      </c>
      <c r="F135" s="4">
        <v>5</v>
      </c>
      <c r="G135" s="4">
        <v>8060</v>
      </c>
      <c r="H135" s="4">
        <v>6306</v>
      </c>
      <c r="I135" s="34">
        <v>968.27920616041649</v>
      </c>
      <c r="J135" s="35" t="s">
        <v>2161</v>
      </c>
      <c r="K135" s="35">
        <v>19.880201765447666</v>
      </c>
      <c r="L135" s="35">
        <v>5.407460267194458</v>
      </c>
      <c r="M135" s="35">
        <v>4.9094686433063792</v>
      </c>
      <c r="N135" s="4">
        <v>1.546</v>
      </c>
      <c r="O135" s="4" t="s">
        <v>119</v>
      </c>
      <c r="P135" s="35">
        <v>0</v>
      </c>
      <c r="Q135" s="36" t="str">
        <f t="shared" si="29"/>
        <v xml:space="preserve"> </v>
      </c>
      <c r="R135" s="36" t="str">
        <f t="shared" si="30"/>
        <v xml:space="preserve"> </v>
      </c>
      <c r="S135" s="37">
        <f t="shared" si="31"/>
        <v>0.27814779713007931</v>
      </c>
      <c r="T135" s="37" t="str">
        <f t="shared" si="32"/>
        <v/>
      </c>
      <c r="U135" s="37" t="str">
        <f t="shared" si="33"/>
        <v xml:space="preserve"> </v>
      </c>
      <c r="V135" s="37" t="str">
        <f t="shared" si="34"/>
        <v xml:space="preserve"> </v>
      </c>
      <c r="W135" s="37" t="str">
        <f t="shared" si="35"/>
        <v/>
      </c>
      <c r="X135" s="37">
        <f t="shared" si="36"/>
        <v>-0.55318302935962582</v>
      </c>
      <c r="Y135" s="1" t="str">
        <f t="shared" si="44"/>
        <v xml:space="preserve"> </v>
      </c>
      <c r="Z135" s="1" t="str">
        <f t="shared" si="37"/>
        <v xml:space="preserve"> </v>
      </c>
      <c r="AA135" s="1" t="str">
        <f t="shared" si="45"/>
        <v xml:space="preserve"> </v>
      </c>
      <c r="AB135" s="1">
        <f t="shared" si="38"/>
        <v>27</v>
      </c>
      <c r="AC135" s="1">
        <f t="shared" ref="AC135:AC145" si="49">IF(ISERROR((RANK(S135,S$7:S$184,0)))=TRUE," ",((RANK(S135,S$7:S$184,0))))</f>
        <v>21</v>
      </c>
      <c r="AD135" s="1" t="str">
        <f t="shared" si="39"/>
        <v xml:space="preserve"> </v>
      </c>
      <c r="AE135" s="1" t="str">
        <f t="shared" si="46"/>
        <v xml:space="preserve"> </v>
      </c>
      <c r="AF135" s="1" t="str">
        <f t="shared" si="46"/>
        <v xml:space="preserve"> </v>
      </c>
      <c r="AG135" s="38" t="str">
        <f t="shared" si="40"/>
        <v xml:space="preserve"> </v>
      </c>
      <c r="AH135" s="38" t="str">
        <f t="shared" si="41"/>
        <v xml:space="preserve"> </v>
      </c>
      <c r="AI135" s="1" t="str">
        <f t="shared" si="48"/>
        <v xml:space="preserve"> </v>
      </c>
      <c r="AJ135" s="1" t="str">
        <f t="shared" si="48"/>
        <v xml:space="preserve"> </v>
      </c>
      <c r="AK135" s="25" t="str">
        <f t="shared" si="42"/>
        <v xml:space="preserve"> </v>
      </c>
      <c r="AL135" s="25" t="str">
        <f t="shared" si="43"/>
        <v xml:space="preserve"> </v>
      </c>
      <c r="AM135" s="1" t="str">
        <f t="shared" si="47"/>
        <v xml:space="preserve"> </v>
      </c>
      <c r="AN135" s="1" t="str">
        <f t="shared" si="47"/>
        <v xml:space="preserve"> </v>
      </c>
      <c r="AO135" t="s">
        <v>1658</v>
      </c>
      <c r="AP135" t="s">
        <v>2198</v>
      </c>
      <c r="AQ135" s="22" t="e">
        <v>#VALUE!</v>
      </c>
      <c r="AR135" s="21">
        <v>55.318302935962585</v>
      </c>
      <c r="AS135">
        <v>27.814779575007933</v>
      </c>
      <c r="AT135" t="e">
        <v>#VALUE!</v>
      </c>
      <c r="AU135">
        <v>-55.318302935962585</v>
      </c>
      <c r="AV135" t="s">
        <v>3739</v>
      </c>
    </row>
    <row r="136" spans="1:48" x14ac:dyDescent="0.25">
      <c r="A136" s="14">
        <v>1.3899999999999971E-9</v>
      </c>
      <c r="B136" t="s">
        <v>1659</v>
      </c>
      <c r="C136" s="4">
        <v>0</v>
      </c>
      <c r="D136" s="4">
        <v>0</v>
      </c>
      <c r="E136" s="4">
        <v>0</v>
      </c>
      <c r="F136" s="4">
        <v>0</v>
      </c>
      <c r="G136" s="4" t="s">
        <v>2162</v>
      </c>
      <c r="H136" s="4">
        <v>195</v>
      </c>
      <c r="I136" s="34">
        <v>583.37802235662411</v>
      </c>
      <c r="J136" s="35" t="s">
        <v>2161</v>
      </c>
      <c r="K136" s="35" t="s">
        <v>2161</v>
      </c>
      <c r="L136" s="35" t="s">
        <v>2161</v>
      </c>
      <c r="M136" s="35" t="s">
        <v>2161</v>
      </c>
      <c r="N136" s="4" t="s">
        <v>119</v>
      </c>
      <c r="O136" s="4" t="s">
        <v>119</v>
      </c>
      <c r="P136" s="35" t="s">
        <v>124</v>
      </c>
      <c r="Q136" s="36" t="str">
        <f t="shared" ref="Q136:Q145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s="36" t="str">
        <f t="shared" ref="R136:R145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45" si="52">IF(ISERROR((IF((G136/H136-1)&gt;($S$5/100),(G136/H136-1)+A136,"")))=TRUE," ",((IF((G136/H136-1)&gt;($S$5/100),(G136/H136-1)+A136,""))))</f>
        <v xml:space="preserve"> </v>
      </c>
      <c r="T136" s="37" t="str">
        <f t="shared" ref="T136:T145" si="53">IF(ISERROR((IF((G136/H136-1)&lt;($T$5/100),(G136/H136-1)+A136,"")))=TRUE," ",((IF((G136/H136-1)&lt;($T$5/100),(G136/H136-1)+A136,""))))</f>
        <v xml:space="preserve"> </v>
      </c>
      <c r="U136" s="37" t="str">
        <f t="shared" ref="U136:U145" si="54">IF(ISERROR((IF(((J136/$J$6-1))&gt;($U$5/100),((J136/$J$6-1)),"")))=TRUE," ",((IF(((J136/$J$6-1))&gt;($U$5/100),((J136/$J$6-1)),""))))</f>
        <v xml:space="preserve"> </v>
      </c>
      <c r="V136" s="37" t="str">
        <f t="shared" ref="V136:V145" si="55">IF(ISERROR((IF(((J136/$J$6-1))&lt;($V$5/100),((J136/$J$6-1)),"")))=TRUE," ",((IF(((J136/$J$6-1))&lt;($V$5/100),((J136/$J$6-1)),""))))</f>
        <v xml:space="preserve"> </v>
      </c>
      <c r="W136" s="37" t="str">
        <f t="shared" ref="W136:W145" si="56">IF(ISERROR((IF(((L136/$L$6-1))&gt;($W$5/100),((L136/$L$6-1)),"")))=TRUE," ",((IF(((L136/$L$6-1))&gt;($W$5/100),((L136/$L$6-1)),""))))</f>
        <v xml:space="preserve"> </v>
      </c>
      <c r="X136" s="37" t="str">
        <f t="shared" ref="X136:X145" si="57">IF(ISERROR((IF(((L136/$L$6-1))&lt;($X$5/100),((L136/$L$6-1)),"")))=TRUE," ",((IF(((L136/$L$6-1))&lt;($X$5/100),((L136/$L$6-1)),""))))</f>
        <v xml:space="preserve"> </v>
      </c>
      <c r="Y136" s="1" t="str">
        <f t="shared" si="44"/>
        <v xml:space="preserve"> </v>
      </c>
      <c r="Z136" s="1" t="str">
        <f t="shared" ref="Z136:Z145" si="58">IF(ISERROR((RANK(V136,V$7:V$184,1)))=TRUE," ",((RANK(V136,V$7:V$184,1))))</f>
        <v xml:space="preserve"> </v>
      </c>
      <c r="AA136" s="1" t="str">
        <f t="shared" si="45"/>
        <v xml:space="preserve"> </v>
      </c>
      <c r="AB136" s="1" t="str">
        <f t="shared" ref="AB136:AB145" si="59">IF(ISERROR((RANK(X136,X$7:X$184,1)))=TRUE," ",((RANK(X136,X$7:X$184,1))))</f>
        <v xml:space="preserve"> </v>
      </c>
      <c r="AC136" s="1" t="str">
        <f t="shared" si="49"/>
        <v xml:space="preserve"> </v>
      </c>
      <c r="AD136" s="1" t="str">
        <f t="shared" ref="AD136:AD145" si="60">IF(ISERROR((RANK(T136,T$7:T$184,1)))=TRUE," ",((RANK(T136,T$7:T$184,1))))</f>
        <v xml:space="preserve"> </v>
      </c>
      <c r="AE136" s="1" t="str">
        <f t="shared" si="46"/>
        <v xml:space="preserve"> </v>
      </c>
      <c r="AF136" s="1" t="str">
        <f t="shared" si="46"/>
        <v xml:space="preserve"> </v>
      </c>
      <c r="AG136" s="38" t="str">
        <f t="shared" ref="AG136:AG145" si="61">IF(ISERROR((IF((AND(P136&gt;$AG$6,P136&lt;$AG$5))=TRUE,P136+A136," ")))=TRUE," ",((IF((AND(P136&gt;$AG$6,P136&lt;$AG$5))=TRUE,P136+A136," "))))</f>
        <v xml:space="preserve"> </v>
      </c>
      <c r="AH136" s="38" t="str">
        <f t="shared" ref="AH136:AH145" si="62">IF(ISERROR(((IF(P136&lt;$AH$5,P136+A136," "))))=TRUE," ",((IF(P136&lt;$AH$5,P136+A136," "))))</f>
        <v xml:space="preserve"> </v>
      </c>
      <c r="AI136" s="1" t="str">
        <f t="shared" si="48"/>
        <v xml:space="preserve"> </v>
      </c>
      <c r="AJ136" s="1" t="str">
        <f t="shared" si="48"/>
        <v xml:space="preserve"> </v>
      </c>
      <c r="AK136" s="25" t="str">
        <f t="shared" ref="AK136:AK145" si="63">IF(ISERROR((IF((AND(O136&lt;$AK$5,O136&gt;$AK$6))=TRUE,O136+A136," ")))=TRUE," ",((IF((AND(O136&lt;$AK$5,O136&gt;$AK$6))=TRUE,O136+A136," "))))</f>
        <v xml:space="preserve"> </v>
      </c>
      <c r="AL136" s="25" t="str">
        <f t="shared" ref="AL136:AL145" si="64">IF(ISERROR((IF(O136&lt;$AL$5,O136+A136," ")))=TRUE," ",((IF(O136&lt;$AL$5,O136+A136," "))))</f>
        <v xml:space="preserve"> </v>
      </c>
      <c r="AM136" s="1" t="str">
        <f t="shared" si="47"/>
        <v xml:space="preserve"> </v>
      </c>
      <c r="AN136" s="1" t="str">
        <f t="shared" si="47"/>
        <v xml:space="preserve"> </v>
      </c>
      <c r="AO136" t="s">
        <v>1659</v>
      </c>
      <c r="AP136" t="s">
        <v>2593</v>
      </c>
      <c r="AQ136" s="22" t="e">
        <v>#VALUE!</v>
      </c>
      <c r="AR136" s="21" t="e">
        <v>#VALUE!</v>
      </c>
      <c r="AS136" t="s">
        <v>124</v>
      </c>
      <c r="AT136" t="e">
        <v>#VALUE!</v>
      </c>
      <c r="AU136" t="e">
        <v>#VALUE!</v>
      </c>
      <c r="AV136" t="s">
        <v>3740</v>
      </c>
    </row>
    <row r="137" spans="1:48" x14ac:dyDescent="0.25">
      <c r="A137" s="14">
        <v>1.399999999999997E-9</v>
      </c>
      <c r="B137" t="s">
        <v>1660</v>
      </c>
      <c r="C137" s="4">
        <v>1</v>
      </c>
      <c r="D137" s="4">
        <v>0</v>
      </c>
      <c r="E137" s="4">
        <v>0</v>
      </c>
      <c r="F137" s="4">
        <v>1</v>
      </c>
      <c r="G137" s="4">
        <v>550</v>
      </c>
      <c r="H137" s="4">
        <v>440</v>
      </c>
      <c r="I137" s="34">
        <v>218.89301026056214</v>
      </c>
      <c r="J137" s="35">
        <v>16.296296296296298</v>
      </c>
      <c r="K137" s="35">
        <v>9.3617021276595747</v>
      </c>
      <c r="L137" s="35" t="s">
        <v>2161</v>
      </c>
      <c r="M137" s="35" t="s">
        <v>2161</v>
      </c>
      <c r="N137" s="4">
        <v>0.47000000000000003</v>
      </c>
      <c r="O137" s="4">
        <v>48.264984227129339</v>
      </c>
      <c r="P137" s="35" t="s">
        <v>124</v>
      </c>
      <c r="Q137" s="36">
        <f t="shared" si="50"/>
        <v>100.0000000014</v>
      </c>
      <c r="R137" s="36" t="str">
        <f t="shared" si="51"/>
        <v xml:space="preserve"> </v>
      </c>
      <c r="S137" s="37">
        <f t="shared" si="52"/>
        <v>0.2500000014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 xml:space="preserve"> </v>
      </c>
      <c r="X137" s="37" t="str">
        <f t="shared" si="57"/>
        <v xml:space="preserve"> </v>
      </c>
      <c r="Y137" s="1" t="str">
        <f t="shared" si="44"/>
        <v xml:space="preserve"> </v>
      </c>
      <c r="Z137" s="1" t="str">
        <f t="shared" si="58"/>
        <v xml:space="preserve"> </v>
      </c>
      <c r="AA137" s="1" t="str">
        <f t="shared" si="45"/>
        <v xml:space="preserve"> </v>
      </c>
      <c r="AB137" s="1" t="str">
        <f t="shared" si="59"/>
        <v xml:space="preserve"> </v>
      </c>
      <c r="AC137" s="1">
        <f t="shared" si="49"/>
        <v>28</v>
      </c>
      <c r="AD137" s="1" t="str">
        <f t="shared" si="60"/>
        <v xml:space="preserve"> </v>
      </c>
      <c r="AE137" s="1">
        <f t="shared" si="46"/>
        <v>3</v>
      </c>
      <c r="AF137" s="1" t="str">
        <f t="shared" si="46"/>
        <v xml:space="preserve"> </v>
      </c>
      <c r="AG137" s="38" t="str">
        <f t="shared" si="61"/>
        <v xml:space="preserve"> </v>
      </c>
      <c r="AH137" s="38" t="str">
        <f t="shared" si="62"/>
        <v xml:space="preserve"> </v>
      </c>
      <c r="AI137" s="1" t="str">
        <f t="shared" si="48"/>
        <v xml:space="preserve"> </v>
      </c>
      <c r="AJ137" s="1" t="str">
        <f t="shared" si="48"/>
        <v xml:space="preserve"> </v>
      </c>
      <c r="AK137" s="25" t="str">
        <f t="shared" si="63"/>
        <v xml:space="preserve"> </v>
      </c>
      <c r="AL137" s="25" t="str">
        <f t="shared" si="64"/>
        <v xml:space="preserve"> </v>
      </c>
      <c r="AM137" s="1" t="str">
        <f t="shared" si="47"/>
        <v xml:space="preserve"> </v>
      </c>
      <c r="AN137" s="1" t="str">
        <f t="shared" si="47"/>
        <v xml:space="preserve"> </v>
      </c>
      <c r="AO137" t="s">
        <v>1660</v>
      </c>
      <c r="AP137" t="s">
        <v>3035</v>
      </c>
      <c r="AQ137" s="22">
        <v>3.3103367355890922</v>
      </c>
      <c r="AR137" s="21" t="e">
        <v>#VALUE!</v>
      </c>
      <c r="AS137">
        <v>25</v>
      </c>
      <c r="AT137">
        <v>-3.3103367355890922</v>
      </c>
      <c r="AU137" t="e">
        <v>#VALUE!</v>
      </c>
      <c r="AV137" t="s">
        <v>3741</v>
      </c>
    </row>
    <row r="138" spans="1:48" x14ac:dyDescent="0.25">
      <c r="A138" s="14">
        <v>1.409999999999997E-9</v>
      </c>
      <c r="B138" t="s">
        <v>1661</v>
      </c>
      <c r="C138" s="4">
        <v>7</v>
      </c>
      <c r="D138" s="4">
        <v>0</v>
      </c>
      <c r="E138" s="4">
        <v>4</v>
      </c>
      <c r="F138" s="4">
        <v>11</v>
      </c>
      <c r="G138" s="4">
        <v>8950</v>
      </c>
      <c r="H138" s="4">
        <v>7069</v>
      </c>
      <c r="I138" s="34">
        <v>1666.7718614343937</v>
      </c>
      <c r="J138" s="35">
        <v>13.929064039408866</v>
      </c>
      <c r="K138" s="35">
        <v>12.925580544889375</v>
      </c>
      <c r="L138" s="35">
        <v>8.1829055252611518</v>
      </c>
      <c r="M138" s="35">
        <v>7.6515545521562851</v>
      </c>
      <c r="N138" s="4">
        <v>5.0750000000000002</v>
      </c>
      <c r="O138" s="4">
        <v>8.1397826550181041</v>
      </c>
      <c r="P138" s="35">
        <v>9.2898571226481828</v>
      </c>
      <c r="Q138" s="36" t="str">
        <f t="shared" si="50"/>
        <v xml:space="preserve"> </v>
      </c>
      <c r="R138" s="36" t="str">
        <f t="shared" si="51"/>
        <v xml:space="preserve"> </v>
      </c>
      <c r="S138" s="37">
        <f t="shared" si="52"/>
        <v>0.26609138633007368</v>
      </c>
      <c r="T138" s="37" t="str">
        <f t="shared" si="53"/>
        <v/>
      </c>
      <c r="U138" s="37" t="str">
        <f t="shared" si="54"/>
        <v/>
      </c>
      <c r="V138" s="37">
        <f t="shared" si="55"/>
        <v>-0.17355668608888231</v>
      </c>
      <c r="W138" s="37" t="str">
        <f t="shared" si="56"/>
        <v/>
      </c>
      <c r="X138" s="37">
        <f t="shared" si="57"/>
        <v>-0.32384874281646114</v>
      </c>
      <c r="Y138" s="1" t="str">
        <f t="shared" si="44"/>
        <v xml:space="preserve"> </v>
      </c>
      <c r="Z138" s="1">
        <f t="shared" si="58"/>
        <v>73</v>
      </c>
      <c r="AA138" s="1" t="str">
        <f t="shared" si="45"/>
        <v xml:space="preserve"> </v>
      </c>
      <c r="AB138" s="1">
        <f t="shared" si="59"/>
        <v>46</v>
      </c>
      <c r="AC138" s="1">
        <f t="shared" si="49"/>
        <v>23</v>
      </c>
      <c r="AD138" s="1" t="str">
        <f t="shared" si="60"/>
        <v xml:space="preserve"> </v>
      </c>
      <c r="AE138" s="1" t="str">
        <f t="shared" si="46"/>
        <v xml:space="preserve"> </v>
      </c>
      <c r="AF138" s="1" t="str">
        <f t="shared" si="46"/>
        <v xml:space="preserve"> </v>
      </c>
      <c r="AG138" s="38">
        <f t="shared" si="61"/>
        <v>9.289857124058182</v>
      </c>
      <c r="AH138" s="38" t="str">
        <f t="shared" si="62"/>
        <v xml:space="preserve"> </v>
      </c>
      <c r="AI138" s="1">
        <f t="shared" si="48"/>
        <v>13</v>
      </c>
      <c r="AJ138" s="1" t="str">
        <f t="shared" si="48"/>
        <v xml:space="preserve"> </v>
      </c>
      <c r="AK138" s="25" t="str">
        <f t="shared" si="63"/>
        <v xml:space="preserve"> </v>
      </c>
      <c r="AL138" s="25" t="str">
        <f t="shared" si="64"/>
        <v xml:space="preserve"> </v>
      </c>
      <c r="AM138" s="1" t="str">
        <f t="shared" si="47"/>
        <v xml:space="preserve"> </v>
      </c>
      <c r="AN138" s="1" t="str">
        <f t="shared" si="47"/>
        <v xml:space="preserve"> </v>
      </c>
      <c r="AO138" t="s">
        <v>1661</v>
      </c>
      <c r="AP138" t="s">
        <v>2252</v>
      </c>
      <c r="AQ138" s="22">
        <v>17.35566860888823</v>
      </c>
      <c r="AR138" s="21">
        <v>32.384874281646113</v>
      </c>
      <c r="AS138">
        <v>26.609138492007368</v>
      </c>
      <c r="AT138">
        <v>-17.35566860888823</v>
      </c>
      <c r="AU138">
        <v>-32.384874281646113</v>
      </c>
      <c r="AV138" t="s">
        <v>3742</v>
      </c>
    </row>
    <row r="139" spans="1:48" x14ac:dyDescent="0.25">
      <c r="A139" s="14">
        <v>1.419999999999997E-9</v>
      </c>
      <c r="B139" t="s">
        <v>1662</v>
      </c>
      <c r="C139" s="4">
        <v>3</v>
      </c>
      <c r="D139" s="4">
        <v>0</v>
      </c>
      <c r="E139" s="4">
        <v>2</v>
      </c>
      <c r="F139" s="4">
        <v>5</v>
      </c>
      <c r="G139" s="4">
        <v>3209.999755859375</v>
      </c>
      <c r="H139" s="4">
        <v>3034</v>
      </c>
      <c r="I139" s="34">
        <v>789.7885767491648</v>
      </c>
      <c r="J139" s="35">
        <v>10.465677819937909</v>
      </c>
      <c r="K139" s="35">
        <v>8.9736764270925757</v>
      </c>
      <c r="L139" s="35">
        <v>4.4163836724979175</v>
      </c>
      <c r="M139" s="35">
        <v>4.3237646510544101</v>
      </c>
      <c r="N139" s="4">
        <v>2.899</v>
      </c>
      <c r="O139" s="4">
        <v>91.732804232804227</v>
      </c>
      <c r="P139" s="35">
        <v>0</v>
      </c>
      <c r="Q139" s="36" t="str">
        <f t="shared" si="50"/>
        <v xml:space="preserve"> </v>
      </c>
      <c r="R139" s="36" t="str">
        <f t="shared" si="51"/>
        <v xml:space="preserve"> </v>
      </c>
      <c r="S139" s="37" t="str">
        <f t="shared" si="52"/>
        <v/>
      </c>
      <c r="T139" s="37" t="str">
        <f t="shared" si="53"/>
        <v/>
      </c>
      <c r="U139" s="37" t="str">
        <f t="shared" si="54"/>
        <v/>
      </c>
      <c r="V139" s="37">
        <f t="shared" si="55"/>
        <v>-0.37904733330505724</v>
      </c>
      <c r="W139" s="37" t="str">
        <f t="shared" si="56"/>
        <v/>
      </c>
      <c r="X139" s="37">
        <f t="shared" si="57"/>
        <v>-0.63507541873165885</v>
      </c>
      <c r="Y139" s="1" t="str">
        <f t="shared" si="44"/>
        <v xml:space="preserve"> </v>
      </c>
      <c r="Z139" s="1">
        <f t="shared" si="58"/>
        <v>45</v>
      </c>
      <c r="AA139" s="1" t="str">
        <f t="shared" si="45"/>
        <v xml:space="preserve"> </v>
      </c>
      <c r="AB139" s="1">
        <f t="shared" si="59"/>
        <v>21</v>
      </c>
      <c r="AC139" s="1" t="str">
        <f t="shared" si="49"/>
        <v xml:space="preserve"> </v>
      </c>
      <c r="AD139" s="1" t="str">
        <f t="shared" si="60"/>
        <v xml:space="preserve"> </v>
      </c>
      <c r="AE139" s="1" t="str">
        <f t="shared" si="46"/>
        <v xml:space="preserve"> </v>
      </c>
      <c r="AF139" s="1" t="str">
        <f t="shared" si="46"/>
        <v xml:space="preserve"> </v>
      </c>
      <c r="AG139" s="38" t="str">
        <f t="shared" si="61"/>
        <v xml:space="preserve"> </v>
      </c>
      <c r="AH139" s="38" t="str">
        <f t="shared" si="62"/>
        <v xml:space="preserve"> </v>
      </c>
      <c r="AI139" s="1" t="str">
        <f t="shared" si="48"/>
        <v xml:space="preserve"> </v>
      </c>
      <c r="AJ139" s="1" t="str">
        <f t="shared" si="48"/>
        <v xml:space="preserve"> </v>
      </c>
      <c r="AK139" s="25">
        <f t="shared" si="63"/>
        <v>91.732804234224233</v>
      </c>
      <c r="AL139" s="25" t="str">
        <f t="shared" si="64"/>
        <v xml:space="preserve"> </v>
      </c>
      <c r="AM139" s="1">
        <f t="shared" si="47"/>
        <v>3</v>
      </c>
      <c r="AN139" s="1" t="str">
        <f t="shared" si="47"/>
        <v xml:space="preserve"> </v>
      </c>
      <c r="AO139" t="s">
        <v>1662</v>
      </c>
      <c r="AP139" t="s">
        <v>2212</v>
      </c>
      <c r="AQ139" s="22">
        <v>37.904733330505721</v>
      </c>
      <c r="AR139" s="21">
        <v>63.507541873165884</v>
      </c>
      <c r="AS139">
        <v>5.8009148272700983</v>
      </c>
      <c r="AT139">
        <v>-37.904733330505721</v>
      </c>
      <c r="AU139">
        <v>-63.507541873165884</v>
      </c>
      <c r="AV139" t="s">
        <v>3743</v>
      </c>
    </row>
    <row r="140" spans="1:48" x14ac:dyDescent="0.25">
      <c r="A140" s="14">
        <v>1.4299999999999969E-9</v>
      </c>
      <c r="B140" t="s">
        <v>1663</v>
      </c>
      <c r="C140" s="4">
        <v>8</v>
      </c>
      <c r="D140" s="4">
        <v>1</v>
      </c>
      <c r="E140" s="4">
        <v>2</v>
      </c>
      <c r="F140" s="4">
        <v>11</v>
      </c>
      <c r="G140" s="4">
        <v>21000</v>
      </c>
      <c r="H140" s="4">
        <v>18879</v>
      </c>
      <c r="I140" s="34">
        <v>4501.27489689092</v>
      </c>
      <c r="J140" s="35">
        <v>15.020288010183783</v>
      </c>
      <c r="K140" s="35">
        <v>13.075910790968278</v>
      </c>
      <c r="L140" s="35">
        <v>7.8046936034224927</v>
      </c>
      <c r="M140" s="35">
        <v>7.1716877749019039</v>
      </c>
      <c r="N140" s="4">
        <v>12.569000000000001</v>
      </c>
      <c r="O140" s="4">
        <v>127.49321266968326</v>
      </c>
      <c r="P140" s="35">
        <v>2.9683775623708883</v>
      </c>
      <c r="Q140" s="36" t="str">
        <f t="shared" si="50"/>
        <v xml:space="preserve"> </v>
      </c>
      <c r="R140" s="36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>
        <f t="shared" si="55"/>
        <v>-0.10881186532598319</v>
      </c>
      <c r="W140" s="37" t="str">
        <f t="shared" si="56"/>
        <v/>
      </c>
      <c r="X140" s="37">
        <f t="shared" si="57"/>
        <v>-0.35510029101576046</v>
      </c>
      <c r="Y140" s="1" t="str">
        <f t="shared" si="44"/>
        <v xml:space="preserve"> </v>
      </c>
      <c r="Z140" s="1">
        <f t="shared" si="58"/>
        <v>78</v>
      </c>
      <c r="AA140" s="1" t="str">
        <f t="shared" si="45"/>
        <v xml:space="preserve"> </v>
      </c>
      <c r="AB140" s="1">
        <f t="shared" si="59"/>
        <v>45</v>
      </c>
      <c r="AC140" s="1" t="str">
        <f t="shared" si="49"/>
        <v xml:space="preserve"> </v>
      </c>
      <c r="AD140" s="1" t="str">
        <f t="shared" si="60"/>
        <v xml:space="preserve"> </v>
      </c>
      <c r="AE140" s="1" t="str">
        <f t="shared" si="46"/>
        <v xml:space="preserve"> </v>
      </c>
      <c r="AF140" s="1" t="str">
        <f t="shared" si="46"/>
        <v xml:space="preserve"> </v>
      </c>
      <c r="AG140" s="38" t="str">
        <f t="shared" si="61"/>
        <v xml:space="preserve"> </v>
      </c>
      <c r="AH140" s="38" t="str">
        <f t="shared" si="62"/>
        <v xml:space="preserve"> </v>
      </c>
      <c r="AI140" s="1" t="str">
        <f t="shared" si="48"/>
        <v xml:space="preserve"> </v>
      </c>
      <c r="AJ140" s="1" t="str">
        <f t="shared" si="48"/>
        <v xml:space="preserve"> </v>
      </c>
      <c r="AK140" s="25" t="str">
        <f t="shared" si="63"/>
        <v xml:space="preserve"> </v>
      </c>
      <c r="AL140" s="25" t="str">
        <f t="shared" si="64"/>
        <v xml:space="preserve"> </v>
      </c>
      <c r="AM140" s="1" t="str">
        <f t="shared" si="47"/>
        <v xml:space="preserve"> </v>
      </c>
      <c r="AN140" s="1" t="str">
        <f t="shared" si="47"/>
        <v xml:space="preserve"> </v>
      </c>
      <c r="AO140" t="s">
        <v>1663</v>
      </c>
      <c r="AP140" t="s">
        <v>2479</v>
      </c>
      <c r="AQ140" s="22">
        <v>10.881186532598319</v>
      </c>
      <c r="AR140" s="21">
        <v>35.510029101576045</v>
      </c>
      <c r="AS140">
        <v>11.234705228031139</v>
      </c>
      <c r="AT140">
        <v>-10.881186532598319</v>
      </c>
      <c r="AU140">
        <v>-35.510029101576045</v>
      </c>
      <c r="AV140" t="s">
        <v>3744</v>
      </c>
    </row>
    <row r="141" spans="1:48" x14ac:dyDescent="0.25">
      <c r="A141" s="14">
        <v>1.4399999999999969E-9</v>
      </c>
      <c r="B141" t="s">
        <v>1664</v>
      </c>
      <c r="C141" s="4">
        <v>1</v>
      </c>
      <c r="D141" s="4">
        <v>0</v>
      </c>
      <c r="E141" s="4">
        <v>0</v>
      </c>
      <c r="F141" s="4">
        <v>1</v>
      </c>
      <c r="G141" s="4" t="s">
        <v>2162</v>
      </c>
      <c r="H141" s="4">
        <v>26854</v>
      </c>
      <c r="I141" s="34">
        <v>470.2180522353392</v>
      </c>
      <c r="J141" s="35" t="s">
        <v>2161</v>
      </c>
      <c r="K141" s="35" t="s">
        <v>2161</v>
      </c>
      <c r="L141" s="35" t="s">
        <v>2161</v>
      </c>
      <c r="M141" s="35" t="s">
        <v>2161</v>
      </c>
      <c r="N141" s="4" t="s">
        <v>119</v>
      </c>
      <c r="O141" s="4" t="s">
        <v>119</v>
      </c>
      <c r="P141" s="35" t="s">
        <v>124</v>
      </c>
      <c r="Q141" s="36">
        <f t="shared" si="50"/>
        <v>100.00000000144</v>
      </c>
      <c r="R141" s="36" t="str">
        <f t="shared" si="51"/>
        <v xml:space="preserve"> </v>
      </c>
      <c r="S141" s="37" t="str">
        <f t="shared" si="52"/>
        <v xml:space="preserve"> </v>
      </c>
      <c r="T141" s="37" t="str">
        <f t="shared" si="53"/>
        <v xml:space="preserve"> </v>
      </c>
      <c r="U141" s="37" t="str">
        <f t="shared" si="54"/>
        <v xml:space="preserve"> </v>
      </c>
      <c r="V141" s="37" t="str">
        <f t="shared" si="55"/>
        <v xml:space="preserve"> </v>
      </c>
      <c r="W141" s="37" t="str">
        <f t="shared" si="56"/>
        <v xml:space="preserve"> </v>
      </c>
      <c r="X141" s="37" t="str">
        <f t="shared" si="57"/>
        <v xml:space="preserve"> </v>
      </c>
      <c r="Y141" s="1" t="str">
        <f t="shared" si="44"/>
        <v xml:space="preserve"> </v>
      </c>
      <c r="Z141" s="1" t="str">
        <f t="shared" si="58"/>
        <v xml:space="preserve"> </v>
      </c>
      <c r="AA141" s="1" t="str">
        <f t="shared" si="45"/>
        <v xml:space="preserve"> </v>
      </c>
      <c r="AB141" s="1" t="str">
        <f t="shared" si="59"/>
        <v xml:space="preserve"> </v>
      </c>
      <c r="AC141" s="1" t="str">
        <f t="shared" si="49"/>
        <v xml:space="preserve"> </v>
      </c>
      <c r="AD141" s="1" t="str">
        <f t="shared" si="60"/>
        <v xml:space="preserve"> </v>
      </c>
      <c r="AE141" s="1">
        <f t="shared" si="46"/>
        <v>2</v>
      </c>
      <c r="AF141" s="1" t="str">
        <f t="shared" si="46"/>
        <v xml:space="preserve"> </v>
      </c>
      <c r="AG141" s="38" t="str">
        <f t="shared" si="61"/>
        <v xml:space="preserve"> </v>
      </c>
      <c r="AH141" s="38" t="str">
        <f t="shared" si="62"/>
        <v xml:space="preserve"> </v>
      </c>
      <c r="AI141" s="1" t="str">
        <f t="shared" si="48"/>
        <v xml:space="preserve"> </v>
      </c>
      <c r="AJ141" s="1" t="str">
        <f t="shared" si="48"/>
        <v xml:space="preserve"> </v>
      </c>
      <c r="AK141" s="25" t="str">
        <f t="shared" si="63"/>
        <v xml:space="preserve"> </v>
      </c>
      <c r="AL141" s="25" t="str">
        <f t="shared" si="64"/>
        <v xml:space="preserve"> </v>
      </c>
      <c r="AM141" s="1" t="str">
        <f t="shared" si="47"/>
        <v xml:space="preserve"> </v>
      </c>
      <c r="AN141" s="1" t="str">
        <f t="shared" si="47"/>
        <v xml:space="preserve"> </v>
      </c>
      <c r="AO141" t="s">
        <v>1664</v>
      </c>
      <c r="AP141" t="s">
        <v>2593</v>
      </c>
      <c r="AQ141" s="22" t="e">
        <v>#VALUE!</v>
      </c>
      <c r="AR141" s="21" t="e">
        <v>#VALUE!</v>
      </c>
      <c r="AS141" t="s">
        <v>124</v>
      </c>
      <c r="AT141" t="e">
        <v>#VALUE!</v>
      </c>
      <c r="AU141" t="e">
        <v>#VALUE!</v>
      </c>
      <c r="AV141" t="s">
        <v>3745</v>
      </c>
    </row>
    <row r="142" spans="1:48" x14ac:dyDescent="0.25">
      <c r="A142" s="14">
        <v>1.4499999999999969E-9</v>
      </c>
      <c r="B142" t="s">
        <v>1665</v>
      </c>
      <c r="C142" s="4">
        <v>4</v>
      </c>
      <c r="D142" s="4">
        <v>0</v>
      </c>
      <c r="E142" s="4">
        <v>3</v>
      </c>
      <c r="F142" s="4">
        <v>7</v>
      </c>
      <c r="G142" s="4">
        <v>1590</v>
      </c>
      <c r="H142" s="4">
        <v>1482</v>
      </c>
      <c r="I142" s="34">
        <v>3562.6184267338467</v>
      </c>
      <c r="J142" s="35">
        <v>9.8275862068965516</v>
      </c>
      <c r="K142" s="35">
        <v>8.8530465949820787</v>
      </c>
      <c r="L142" s="35">
        <v>14.336588725104084</v>
      </c>
      <c r="M142" s="35">
        <v>14.194436720142601</v>
      </c>
      <c r="N142" s="4">
        <v>1.508</v>
      </c>
      <c r="O142" s="4">
        <v>89.447236180904511</v>
      </c>
      <c r="P142" s="35">
        <v>8.2860998650472339</v>
      </c>
      <c r="Q142" s="36" t="str">
        <f t="shared" si="50"/>
        <v xml:space="preserve"> </v>
      </c>
      <c r="R142" s="36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-0.41690677208492011</v>
      </c>
      <c r="W142" s="37" t="str">
        <f t="shared" si="56"/>
        <v/>
      </c>
      <c r="X142" s="37" t="str">
        <f t="shared" si="57"/>
        <v/>
      </c>
      <c r="Y142" s="1" t="str">
        <f t="shared" si="44"/>
        <v xml:space="preserve"> </v>
      </c>
      <c r="Z142" s="1">
        <f t="shared" si="58"/>
        <v>41</v>
      </c>
      <c r="AA142" s="1" t="str">
        <f t="shared" si="45"/>
        <v xml:space="preserve"> </v>
      </c>
      <c r="AB142" s="1" t="str">
        <f t="shared" si="59"/>
        <v xml:space="preserve"> </v>
      </c>
      <c r="AC142" s="1" t="str">
        <f t="shared" si="49"/>
        <v xml:space="preserve"> </v>
      </c>
      <c r="AD142" s="1" t="str">
        <f t="shared" si="60"/>
        <v xml:space="preserve"> </v>
      </c>
      <c r="AE142" s="1" t="str">
        <f t="shared" si="46"/>
        <v xml:space="preserve"> </v>
      </c>
      <c r="AF142" s="1" t="str">
        <f t="shared" si="46"/>
        <v xml:space="preserve"> </v>
      </c>
      <c r="AG142" s="38">
        <f t="shared" si="61"/>
        <v>8.2860998664972332</v>
      </c>
      <c r="AH142" s="38" t="str">
        <f t="shared" si="62"/>
        <v xml:space="preserve"> </v>
      </c>
      <c r="AI142" s="1">
        <f t="shared" si="48"/>
        <v>16</v>
      </c>
      <c r="AJ142" s="1" t="str">
        <f t="shared" si="48"/>
        <v xml:space="preserve"> </v>
      </c>
      <c r="AK142" s="25">
        <f t="shared" si="63"/>
        <v>89.447236182354516</v>
      </c>
      <c r="AL142" s="25" t="str">
        <f t="shared" si="64"/>
        <v xml:space="preserve"> </v>
      </c>
      <c r="AM142" s="1">
        <f t="shared" si="47"/>
        <v>4</v>
      </c>
      <c r="AN142" s="1" t="str">
        <f t="shared" si="47"/>
        <v xml:space="preserve"> </v>
      </c>
      <c r="AO142" t="s">
        <v>1665</v>
      </c>
      <c r="AP142" t="s">
        <v>2177</v>
      </c>
      <c r="AQ142" s="22">
        <v>41.690677208492012</v>
      </c>
      <c r="AR142" s="21">
        <v>-18.462842571961712</v>
      </c>
      <c r="AS142">
        <v>7.2874493927125528</v>
      </c>
      <c r="AT142">
        <v>-41.690677208492012</v>
      </c>
      <c r="AU142">
        <v>18.462842571961712</v>
      </c>
      <c r="AV142" t="s">
        <v>3746</v>
      </c>
    </row>
    <row r="143" spans="1:48" x14ac:dyDescent="0.25">
      <c r="A143" s="14">
        <v>1.4599999999999968E-9</v>
      </c>
      <c r="B143" t="s">
        <v>1666</v>
      </c>
      <c r="C143" s="4">
        <v>0</v>
      </c>
      <c r="D143" s="4">
        <v>0</v>
      </c>
      <c r="E143" s="4">
        <v>0</v>
      </c>
      <c r="F143" s="4">
        <v>0</v>
      </c>
      <c r="G143" s="4" t="s">
        <v>2162</v>
      </c>
      <c r="H143" s="4">
        <v>11498</v>
      </c>
      <c r="I143" s="34">
        <v>266.90522070945246</v>
      </c>
      <c r="J143" s="35" t="s">
        <v>2161</v>
      </c>
      <c r="K143" s="35" t="s">
        <v>2161</v>
      </c>
      <c r="L143" s="35" t="s">
        <v>2161</v>
      </c>
      <c r="M143" s="35" t="s">
        <v>2161</v>
      </c>
      <c r="N143" s="4" t="s">
        <v>119</v>
      </c>
      <c r="O143" s="4" t="s">
        <v>119</v>
      </c>
      <c r="P143" s="35" t="s">
        <v>124</v>
      </c>
      <c r="Q143" s="36" t="str">
        <f t="shared" si="50"/>
        <v xml:space="preserve"> </v>
      </c>
      <c r="R143" s="36" t="str">
        <f t="shared" si="51"/>
        <v xml:space="preserve"> </v>
      </c>
      <c r="S143" s="37" t="str">
        <f t="shared" si="52"/>
        <v xml:space="preserve"> </v>
      </c>
      <c r="T143" s="37" t="str">
        <f t="shared" si="53"/>
        <v xml:space="preserve"> </v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 xml:space="preserve"> </v>
      </c>
      <c r="X143" s="37" t="str">
        <f t="shared" si="57"/>
        <v xml:space="preserve"> </v>
      </c>
      <c r="Y143" s="1" t="str">
        <f t="shared" si="44"/>
        <v xml:space="preserve"> </v>
      </c>
      <c r="Z143" s="1" t="str">
        <f t="shared" si="58"/>
        <v xml:space="preserve"> </v>
      </c>
      <c r="AA143" s="1" t="str">
        <f t="shared" si="45"/>
        <v xml:space="preserve"> </v>
      </c>
      <c r="AB143" s="1" t="str">
        <f t="shared" si="59"/>
        <v xml:space="preserve"> </v>
      </c>
      <c r="AC143" s="1" t="str">
        <f t="shared" si="49"/>
        <v xml:space="preserve"> </v>
      </c>
      <c r="AD143" s="1" t="str">
        <f t="shared" si="60"/>
        <v xml:space="preserve"> </v>
      </c>
      <c r="AE143" s="1" t="str">
        <f t="shared" si="46"/>
        <v xml:space="preserve"> </v>
      </c>
      <c r="AF143" s="1" t="str">
        <f t="shared" si="46"/>
        <v xml:space="preserve"> </v>
      </c>
      <c r="AG143" s="38" t="str">
        <f t="shared" si="61"/>
        <v xml:space="preserve"> </v>
      </c>
      <c r="AH143" s="38" t="str">
        <f t="shared" si="62"/>
        <v xml:space="preserve"> </v>
      </c>
      <c r="AI143" s="1" t="str">
        <f t="shared" si="48"/>
        <v xml:space="preserve"> </v>
      </c>
      <c r="AJ143" s="1" t="str">
        <f t="shared" si="48"/>
        <v xml:space="preserve"> </v>
      </c>
      <c r="AK143" s="25" t="str">
        <f t="shared" si="63"/>
        <v xml:space="preserve"> </v>
      </c>
      <c r="AL143" s="25" t="str">
        <f t="shared" si="64"/>
        <v xml:space="preserve"> </v>
      </c>
      <c r="AM143" s="1" t="str">
        <f t="shared" si="47"/>
        <v xml:space="preserve"> </v>
      </c>
      <c r="AN143" s="1" t="str">
        <f t="shared" si="47"/>
        <v xml:space="preserve"> </v>
      </c>
      <c r="AO143" t="s">
        <v>1666</v>
      </c>
      <c r="AP143" t="s">
        <v>2200</v>
      </c>
      <c r="AQ143" s="22" t="e">
        <v>#VALUE!</v>
      </c>
      <c r="AR143" s="21" t="e">
        <v>#VALUE!</v>
      </c>
      <c r="AS143" t="s">
        <v>124</v>
      </c>
      <c r="AT143" t="e">
        <v>#VALUE!</v>
      </c>
      <c r="AU143" t="e">
        <v>#VALUE!</v>
      </c>
      <c r="AV143" t="s">
        <v>3747</v>
      </c>
    </row>
    <row r="144" spans="1:48" x14ac:dyDescent="0.25">
      <c r="A144" s="14">
        <v>1.4699999999999968E-9</v>
      </c>
      <c r="B144" t="s">
        <v>1667</v>
      </c>
      <c r="C144" s="4">
        <v>3</v>
      </c>
      <c r="D144" s="4">
        <v>2</v>
      </c>
      <c r="E144" s="4">
        <v>2</v>
      </c>
      <c r="F144" s="4">
        <v>7</v>
      </c>
      <c r="G144" s="4">
        <v>3050</v>
      </c>
      <c r="H144" s="4">
        <v>2701</v>
      </c>
      <c r="I144" s="34">
        <v>584.93668364751852</v>
      </c>
      <c r="J144" s="35">
        <v>8.5366624525916563</v>
      </c>
      <c r="K144" s="35">
        <v>7.3079004329004329</v>
      </c>
      <c r="L144" s="35">
        <v>9.6680380200860832</v>
      </c>
      <c r="M144" s="35">
        <v>8.1878766707168893</v>
      </c>
      <c r="N144" s="4">
        <v>3.1640000000000001</v>
      </c>
      <c r="O144" s="4" t="s">
        <v>119</v>
      </c>
      <c r="P144" s="35">
        <v>10.329507589781562</v>
      </c>
      <c r="Q144" s="36" t="str">
        <f t="shared" si="50"/>
        <v xml:space="preserve"> </v>
      </c>
      <c r="R144" s="36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>
        <f t="shared" si="55"/>
        <v>-0.4935002389895059</v>
      </c>
      <c r="W144" s="37" t="str">
        <f t="shared" si="56"/>
        <v/>
      </c>
      <c r="X144" s="37">
        <f t="shared" si="57"/>
        <v>-0.20113264883736615</v>
      </c>
      <c r="Y144" s="1" t="str">
        <f t="shared" si="44"/>
        <v xml:space="preserve"> </v>
      </c>
      <c r="Z144" s="1">
        <f t="shared" si="58"/>
        <v>27</v>
      </c>
      <c r="AA144" s="1" t="str">
        <f t="shared" si="45"/>
        <v xml:space="preserve"> </v>
      </c>
      <c r="AB144" s="1">
        <f t="shared" si="59"/>
        <v>53</v>
      </c>
      <c r="AC144" s="1" t="str">
        <f t="shared" si="49"/>
        <v xml:space="preserve"> </v>
      </c>
      <c r="AD144" s="1" t="str">
        <f t="shared" si="60"/>
        <v xml:space="preserve"> </v>
      </c>
      <c r="AE144" s="1" t="str">
        <f t="shared" si="46"/>
        <v xml:space="preserve"> </v>
      </c>
      <c r="AF144" s="1" t="str">
        <f t="shared" si="46"/>
        <v xml:space="preserve"> </v>
      </c>
      <c r="AG144" s="38">
        <f t="shared" si="61"/>
        <v>10.329507591251561</v>
      </c>
      <c r="AH144" s="38" t="str">
        <f t="shared" si="62"/>
        <v xml:space="preserve"> </v>
      </c>
      <c r="AI144" s="1">
        <f t="shared" si="48"/>
        <v>10</v>
      </c>
      <c r="AJ144" s="1" t="str">
        <f t="shared" si="48"/>
        <v xml:space="preserve"> </v>
      </c>
      <c r="AK144" s="25" t="str">
        <f t="shared" si="63"/>
        <v xml:space="preserve"> </v>
      </c>
      <c r="AL144" s="25" t="str">
        <f t="shared" si="64"/>
        <v xml:space="preserve"> </v>
      </c>
      <c r="AM144" s="1" t="str">
        <f t="shared" si="47"/>
        <v xml:space="preserve"> </v>
      </c>
      <c r="AN144" s="1" t="str">
        <f t="shared" si="47"/>
        <v xml:space="preserve"> </v>
      </c>
      <c r="AO144" t="s">
        <v>1667</v>
      </c>
      <c r="AP144" t="s">
        <v>2300</v>
      </c>
      <c r="AQ144" s="22">
        <v>49.350023898950589</v>
      </c>
      <c r="AR144" s="21">
        <v>20.113264883736615</v>
      </c>
      <c r="AS144">
        <v>12.921140318400592</v>
      </c>
      <c r="AT144">
        <v>-49.350023898950589</v>
      </c>
      <c r="AU144">
        <v>-20.113264883736615</v>
      </c>
      <c r="AV144" t="s">
        <v>3748</v>
      </c>
    </row>
    <row r="145" spans="1:48" x14ac:dyDescent="0.25">
      <c r="A145" s="14">
        <v>1.4799999999999968E-9</v>
      </c>
      <c r="B145" t="s">
        <v>1668</v>
      </c>
      <c r="C145" s="4">
        <v>1</v>
      </c>
      <c r="D145" s="4">
        <v>0</v>
      </c>
      <c r="E145" s="4">
        <v>0</v>
      </c>
      <c r="F145" s="4">
        <v>1</v>
      </c>
      <c r="G145" s="4" t="s">
        <v>2162</v>
      </c>
      <c r="H145" s="4" t="s">
        <v>119</v>
      </c>
      <c r="I145" s="34" t="s">
        <v>119</v>
      </c>
      <c r="J145" s="35" t="s">
        <v>2161</v>
      </c>
      <c r="K145" s="35" t="s">
        <v>2161</v>
      </c>
      <c r="L145" s="35" t="s">
        <v>2161</v>
      </c>
      <c r="M145" s="35" t="s">
        <v>2161</v>
      </c>
      <c r="N145" s="4">
        <v>4.7E-2</v>
      </c>
      <c r="O145" s="4">
        <v>-31.884057971014496</v>
      </c>
      <c r="P145" s="35" t="s">
        <v>124</v>
      </c>
      <c r="Q145" s="36">
        <f t="shared" si="50"/>
        <v>100.00000000148</v>
      </c>
      <c r="R145" s="36" t="str">
        <f t="shared" si="51"/>
        <v xml:space="preserve"> </v>
      </c>
      <c r="S145" s="37" t="str">
        <f t="shared" si="52"/>
        <v xml:space="preserve"> </v>
      </c>
      <c r="T145" s="37" t="str">
        <f t="shared" si="53"/>
        <v xml:space="preserve"> </v>
      </c>
      <c r="U145" s="37" t="str">
        <f t="shared" si="54"/>
        <v xml:space="preserve"> </v>
      </c>
      <c r="V145" s="37" t="str">
        <f t="shared" si="55"/>
        <v xml:space="preserve"> </v>
      </c>
      <c r="W145" s="37" t="str">
        <f t="shared" si="56"/>
        <v xml:space="preserve"> </v>
      </c>
      <c r="X145" s="37" t="str">
        <f t="shared" si="57"/>
        <v xml:space="preserve"> </v>
      </c>
      <c r="Y145" s="1" t="str">
        <f t="shared" si="44"/>
        <v xml:space="preserve"> </v>
      </c>
      <c r="Z145" s="1" t="str">
        <f t="shared" si="58"/>
        <v xml:space="preserve"> </v>
      </c>
      <c r="AA145" s="1" t="str">
        <f t="shared" si="45"/>
        <v xml:space="preserve"> </v>
      </c>
      <c r="AB145" s="1" t="str">
        <f t="shared" si="59"/>
        <v xml:space="preserve"> </v>
      </c>
      <c r="AC145" s="1" t="str">
        <f t="shared" si="49"/>
        <v xml:space="preserve"> </v>
      </c>
      <c r="AD145" s="1" t="str">
        <f t="shared" si="60"/>
        <v xml:space="preserve"> </v>
      </c>
      <c r="AE145" s="1">
        <f t="shared" si="46"/>
        <v>1</v>
      </c>
      <c r="AF145" s="1" t="str">
        <f t="shared" si="46"/>
        <v xml:space="preserve"> </v>
      </c>
      <c r="AG145" s="38" t="str">
        <f t="shared" si="61"/>
        <v xml:space="preserve"> </v>
      </c>
      <c r="AH145" s="38" t="str">
        <f t="shared" si="62"/>
        <v xml:space="preserve"> </v>
      </c>
      <c r="AI145" s="1" t="str">
        <f t="shared" si="48"/>
        <v xml:space="preserve"> </v>
      </c>
      <c r="AJ145" s="1" t="str">
        <f t="shared" si="48"/>
        <v xml:space="preserve"> </v>
      </c>
      <c r="AK145" s="25" t="str">
        <f t="shared" si="63"/>
        <v xml:space="preserve"> </v>
      </c>
      <c r="AL145" s="25" t="str">
        <f t="shared" si="64"/>
        <v xml:space="preserve"> </v>
      </c>
      <c r="AM145" s="1" t="str">
        <f t="shared" si="47"/>
        <v xml:space="preserve"> </v>
      </c>
      <c r="AN145" s="1" t="str">
        <f t="shared" si="47"/>
        <v xml:space="preserve"> </v>
      </c>
      <c r="AO145" t="s">
        <v>1668</v>
      </c>
      <c r="AP145" t="s">
        <v>2177</v>
      </c>
      <c r="AQ145" s="22" t="e">
        <v>#VALUE!</v>
      </c>
      <c r="AR145" s="21" t="e">
        <v>#VALUE!</v>
      </c>
      <c r="AS145" t="s">
        <v>124</v>
      </c>
      <c r="AT145" t="e">
        <v>#VALUE!</v>
      </c>
      <c r="AU145" t="e">
        <v>#VALUE!</v>
      </c>
      <c r="AV145" t="s">
        <v>3749</v>
      </c>
    </row>
    <row r="146" spans="1:48" x14ac:dyDescent="0.25">
      <c r="A146" s="14"/>
      <c r="C146" s="4"/>
      <c r="D146" s="4"/>
      <c r="E146" s="4"/>
      <c r="F146" s="4"/>
      <c r="G146" s="4"/>
      <c r="H146" s="4"/>
      <c r="I146" s="34"/>
      <c r="J146" s="35"/>
      <c r="K146" s="35"/>
      <c r="L146" s="35"/>
      <c r="M146" s="35"/>
      <c r="N146" s="4"/>
      <c r="O146" s="4"/>
      <c r="P146" s="35"/>
      <c r="Q146" s="36"/>
      <c r="R146" s="36"/>
      <c r="S146" s="37"/>
      <c r="T146" s="37"/>
      <c r="U146" s="37"/>
      <c r="V146" s="37"/>
      <c r="W146" s="37"/>
      <c r="X146" s="37"/>
      <c r="Y146" s="1"/>
      <c r="Z146" s="1"/>
      <c r="AA146" s="1"/>
      <c r="AB146" s="1"/>
      <c r="AC146" s="1"/>
      <c r="AD146" s="1"/>
      <c r="AE146" s="1"/>
      <c r="AF146" s="1"/>
      <c r="AG146" s="38"/>
      <c r="AH146" s="38"/>
      <c r="AI146" s="1"/>
      <c r="AJ146" s="1"/>
      <c r="AK146" s="25"/>
      <c r="AL146" s="25"/>
      <c r="AM146" s="1"/>
      <c r="AN146" s="1"/>
      <c r="AQ146" s="22"/>
      <c r="AR146" s="21"/>
    </row>
    <row r="147" spans="1:48" x14ac:dyDescent="0.25">
      <c r="A147" s="14"/>
      <c r="C147" s="4"/>
      <c r="D147" s="4"/>
      <c r="E147" s="4"/>
      <c r="F147" s="4"/>
      <c r="G147" s="4"/>
      <c r="H147" s="4"/>
      <c r="I147" s="34"/>
      <c r="J147" s="35"/>
      <c r="K147" s="35"/>
      <c r="L147" s="35"/>
      <c r="M147" s="35"/>
      <c r="N147" s="4"/>
      <c r="O147" s="4"/>
      <c r="P147" s="35"/>
      <c r="Q147" s="36"/>
      <c r="R147" s="36"/>
      <c r="S147" s="37"/>
      <c r="T147" s="37"/>
      <c r="U147" s="37"/>
      <c r="V147" s="37"/>
      <c r="W147" s="37"/>
      <c r="X147" s="37"/>
      <c r="Y147" s="1"/>
      <c r="Z147" s="1"/>
      <c r="AA147" s="1"/>
      <c r="AB147" s="1"/>
      <c r="AC147" s="1"/>
      <c r="AD147" s="1"/>
      <c r="AE147" s="1"/>
      <c r="AF147" s="1"/>
      <c r="AG147" s="38"/>
      <c r="AH147" s="38"/>
      <c r="AI147" s="1"/>
      <c r="AJ147" s="1"/>
      <c r="AK147" s="25"/>
      <c r="AL147" s="25"/>
      <c r="AM147" s="1"/>
      <c r="AN147" s="1"/>
      <c r="AQ147" s="22"/>
      <c r="AR147" s="21"/>
    </row>
    <row r="148" spans="1:48" x14ac:dyDescent="0.25">
      <c r="A148" s="14"/>
      <c r="C148" s="4"/>
      <c r="D148" s="4"/>
      <c r="E148" s="4"/>
      <c r="F148" s="4"/>
      <c r="G148" s="4"/>
      <c r="H148" s="4"/>
      <c r="I148" s="34"/>
      <c r="J148" s="35"/>
      <c r="K148" s="35"/>
      <c r="L148" s="35"/>
      <c r="M148" s="35"/>
      <c r="N148" s="4"/>
      <c r="O148" s="4"/>
      <c r="P148" s="35"/>
      <c r="Q148" s="36"/>
      <c r="R148" s="36"/>
      <c r="S148" s="37"/>
      <c r="T148" s="37"/>
      <c r="U148" s="37"/>
      <c r="V148" s="37"/>
      <c r="W148" s="37"/>
      <c r="X148" s="37"/>
      <c r="Y148" s="1"/>
      <c r="Z148" s="1"/>
      <c r="AA148" s="1"/>
      <c r="AB148" s="1"/>
      <c r="AC148" s="1"/>
      <c r="AD148" s="1"/>
      <c r="AE148" s="1"/>
      <c r="AF148" s="1"/>
      <c r="AG148" s="38"/>
      <c r="AH148" s="38"/>
      <c r="AI148" s="1"/>
      <c r="AJ148" s="1"/>
      <c r="AK148" s="25"/>
      <c r="AL148" s="25"/>
      <c r="AM148" s="1"/>
      <c r="AN148" s="1"/>
      <c r="AQ148" s="22"/>
      <c r="AR148" s="21"/>
    </row>
    <row r="149" spans="1:48" x14ac:dyDescent="0.25">
      <c r="A149" s="14"/>
      <c r="C149" s="4"/>
      <c r="D149" s="4"/>
      <c r="E149" s="4"/>
      <c r="F149" s="4"/>
      <c r="G149" s="4"/>
      <c r="H149" s="4"/>
      <c r="I149" s="34"/>
      <c r="J149" s="35"/>
      <c r="K149" s="35"/>
      <c r="L149" s="35"/>
      <c r="M149" s="35"/>
      <c r="N149" s="4"/>
      <c r="O149" s="4"/>
      <c r="P149" s="35"/>
      <c r="Q149" s="36"/>
      <c r="R149" s="36"/>
      <c r="S149" s="37"/>
      <c r="T149" s="37"/>
      <c r="U149" s="37"/>
      <c r="V149" s="37"/>
      <c r="W149" s="37"/>
      <c r="X149" s="37"/>
      <c r="Y149" s="1"/>
      <c r="Z149" s="1"/>
      <c r="AA149" s="1"/>
      <c r="AB149" s="1"/>
      <c r="AC149" s="1"/>
      <c r="AD149" s="1"/>
      <c r="AE149" s="1"/>
      <c r="AF149" s="1"/>
      <c r="AG149" s="38"/>
      <c r="AH149" s="38"/>
      <c r="AI149" s="1"/>
      <c r="AJ149" s="1"/>
      <c r="AK149" s="25"/>
      <c r="AL149" s="25"/>
      <c r="AM149" s="1"/>
      <c r="AN149" s="1"/>
      <c r="AQ149" s="22"/>
      <c r="AR149" s="21"/>
    </row>
    <row r="150" spans="1:48" x14ac:dyDescent="0.25">
      <c r="A150" s="14"/>
      <c r="C150" s="4"/>
      <c r="D150" s="4"/>
      <c r="E150" s="4"/>
      <c r="F150" s="4"/>
      <c r="G150" s="4"/>
      <c r="H150" s="4"/>
      <c r="I150" s="34"/>
      <c r="J150" s="35"/>
      <c r="K150" s="35"/>
      <c r="L150" s="35"/>
      <c r="M150" s="35"/>
      <c r="N150" s="4"/>
      <c r="O150" s="4"/>
      <c r="P150" s="35"/>
      <c r="Q150" s="36"/>
      <c r="R150" s="36"/>
      <c r="S150" s="37"/>
      <c r="T150" s="37"/>
      <c r="U150" s="37"/>
      <c r="V150" s="37"/>
      <c r="W150" s="37"/>
      <c r="X150" s="37"/>
      <c r="Y150" s="1"/>
      <c r="Z150" s="1"/>
      <c r="AA150" s="1"/>
      <c r="AB150" s="1"/>
      <c r="AC150" s="1"/>
      <c r="AD150" s="1"/>
      <c r="AE150" s="1"/>
      <c r="AF150" s="1"/>
      <c r="AG150" s="38"/>
      <c r="AH150" s="38"/>
      <c r="AI150" s="1"/>
      <c r="AJ150" s="1"/>
      <c r="AK150" s="25"/>
      <c r="AL150" s="25"/>
      <c r="AM150" s="1"/>
      <c r="AN150" s="1"/>
      <c r="AQ150" s="22"/>
      <c r="AR150" s="21"/>
    </row>
    <row r="151" spans="1:48" x14ac:dyDescent="0.25">
      <c r="A151" s="14"/>
      <c r="C151" s="4"/>
      <c r="D151" s="4"/>
      <c r="E151" s="4"/>
      <c r="F151" s="4"/>
      <c r="G151" s="4"/>
      <c r="H151" s="4"/>
      <c r="I151" s="34"/>
      <c r="J151" s="35"/>
      <c r="K151" s="35"/>
      <c r="L151" s="35"/>
      <c r="M151" s="35"/>
      <c r="N151" s="4"/>
      <c r="O151" s="4"/>
      <c r="P151" s="35"/>
      <c r="Q151" s="36"/>
      <c r="R151" s="36"/>
      <c r="S151" s="37"/>
      <c r="T151" s="37"/>
      <c r="U151" s="37"/>
      <c r="V151" s="37"/>
      <c r="W151" s="37"/>
      <c r="X151" s="37"/>
      <c r="Y151" s="1"/>
      <c r="Z151" s="1"/>
      <c r="AA151" s="1"/>
      <c r="AB151" s="1"/>
      <c r="AC151" s="1"/>
      <c r="AD151" s="1"/>
      <c r="AE151" s="1"/>
      <c r="AF151" s="1"/>
      <c r="AG151" s="38"/>
      <c r="AH151" s="38"/>
      <c r="AI151" s="1"/>
      <c r="AJ151" s="1"/>
      <c r="AK151" s="25"/>
      <c r="AL151" s="25"/>
      <c r="AM151" s="1"/>
      <c r="AN151" s="1"/>
      <c r="AQ151" s="22"/>
      <c r="AR151" s="21"/>
    </row>
    <row r="152" spans="1:48" x14ac:dyDescent="0.25">
      <c r="A152" s="14"/>
      <c r="C152" s="4"/>
      <c r="D152" s="4"/>
      <c r="E152" s="4"/>
      <c r="F152" s="4"/>
      <c r="G152" s="4"/>
      <c r="H152" s="4"/>
      <c r="I152" s="34"/>
      <c r="J152" s="35"/>
      <c r="K152" s="35"/>
      <c r="L152" s="35"/>
      <c r="M152" s="35"/>
      <c r="N152" s="4"/>
      <c r="O152" s="4"/>
      <c r="P152" s="35"/>
      <c r="Q152" s="36"/>
      <c r="R152" s="36"/>
      <c r="S152" s="37"/>
      <c r="T152" s="37"/>
      <c r="U152" s="37"/>
      <c r="V152" s="37"/>
      <c r="W152" s="37"/>
      <c r="X152" s="37"/>
      <c r="Y152" s="1"/>
      <c r="Z152" s="1"/>
      <c r="AA152" s="1"/>
      <c r="AB152" s="1"/>
      <c r="AC152" s="1"/>
      <c r="AD152" s="1"/>
      <c r="AE152" s="1"/>
      <c r="AF152" s="1"/>
      <c r="AG152" s="38"/>
      <c r="AH152" s="38"/>
      <c r="AI152" s="1"/>
      <c r="AJ152" s="1"/>
      <c r="AK152" s="25"/>
      <c r="AL152" s="25"/>
      <c r="AM152" s="1"/>
      <c r="AN152" s="1"/>
      <c r="AQ152" s="22"/>
      <c r="AR152" s="21"/>
    </row>
    <row r="153" spans="1:48" x14ac:dyDescent="0.25">
      <c r="A153" s="14"/>
      <c r="C153" s="4"/>
      <c r="D153" s="4"/>
      <c r="E153" s="4"/>
      <c r="F153" s="4"/>
      <c r="G153" s="4"/>
      <c r="H153" s="4"/>
      <c r="I153" s="34"/>
      <c r="J153" s="35"/>
      <c r="K153" s="35"/>
      <c r="L153" s="35"/>
      <c r="M153" s="35"/>
      <c r="N153" s="4"/>
      <c r="O153" s="4"/>
      <c r="P153" s="35"/>
      <c r="Q153" s="36"/>
      <c r="R153" s="36"/>
      <c r="S153" s="37"/>
      <c r="T153" s="37"/>
      <c r="U153" s="37"/>
      <c r="V153" s="37"/>
      <c r="W153" s="37"/>
      <c r="X153" s="37"/>
      <c r="Y153" s="1"/>
      <c r="Z153" s="1"/>
      <c r="AA153" s="1"/>
      <c r="AB153" s="1"/>
      <c r="AC153" s="1"/>
      <c r="AD153" s="1"/>
      <c r="AE153" s="1"/>
      <c r="AF153" s="1"/>
      <c r="AG153" s="38"/>
      <c r="AH153" s="38"/>
      <c r="AI153" s="1"/>
      <c r="AJ153" s="1"/>
      <c r="AK153" s="25"/>
      <c r="AL153" s="25"/>
      <c r="AM153" s="1"/>
      <c r="AN153" s="1"/>
      <c r="AQ153" s="22"/>
      <c r="AR153" s="21"/>
    </row>
    <row r="154" spans="1:48" x14ac:dyDescent="0.25">
      <c r="A154" s="14"/>
      <c r="C154" s="4"/>
      <c r="D154" s="4"/>
      <c r="E154" s="4"/>
      <c r="F154" s="4"/>
      <c r="G154" s="4"/>
      <c r="H154" s="4"/>
      <c r="I154" s="34"/>
      <c r="J154" s="35"/>
      <c r="K154" s="35"/>
      <c r="L154" s="35"/>
      <c r="M154" s="35"/>
      <c r="N154" s="4"/>
      <c r="O154" s="4"/>
      <c r="P154" s="35"/>
      <c r="Q154" s="36"/>
      <c r="R154" s="36"/>
      <c r="S154" s="37"/>
      <c r="T154" s="37"/>
      <c r="U154" s="37"/>
      <c r="V154" s="37"/>
      <c r="W154" s="37"/>
      <c r="X154" s="37"/>
      <c r="Y154" s="1"/>
      <c r="Z154" s="1"/>
      <c r="AA154" s="1"/>
      <c r="AB154" s="1"/>
      <c r="AC154" s="1"/>
      <c r="AD154" s="1"/>
      <c r="AE154" s="1"/>
      <c r="AF154" s="1"/>
      <c r="AG154" s="38"/>
      <c r="AH154" s="38"/>
      <c r="AI154" s="1"/>
      <c r="AJ154" s="1"/>
      <c r="AK154" s="25"/>
      <c r="AL154" s="25"/>
      <c r="AM154" s="1"/>
      <c r="AN154" s="1"/>
      <c r="AQ154" s="22"/>
      <c r="AR154" s="21"/>
    </row>
    <row r="155" spans="1:48" x14ac:dyDescent="0.25">
      <c r="A155" s="14"/>
      <c r="C155" s="4"/>
      <c r="D155" s="4"/>
      <c r="E155" s="4"/>
      <c r="F155" s="4"/>
      <c r="G155" s="4"/>
      <c r="H155" s="4"/>
      <c r="I155" s="34"/>
      <c r="J155" s="35"/>
      <c r="K155" s="35"/>
      <c r="L155" s="35"/>
      <c r="M155" s="35"/>
      <c r="N155" s="4"/>
      <c r="O155" s="4"/>
      <c r="P155" s="35"/>
      <c r="Q155" s="36"/>
      <c r="R155" s="36"/>
      <c r="S155" s="37"/>
      <c r="T155" s="37"/>
      <c r="U155" s="37"/>
      <c r="V155" s="37"/>
      <c r="W155" s="37"/>
      <c r="X155" s="37"/>
      <c r="Y155" s="1"/>
      <c r="Z155" s="1"/>
      <c r="AA155" s="1"/>
      <c r="AB155" s="1"/>
      <c r="AC155" s="1"/>
      <c r="AD155" s="1"/>
      <c r="AE155" s="1"/>
      <c r="AF155" s="1"/>
      <c r="AG155" s="38"/>
      <c r="AH155" s="38"/>
      <c r="AI155" s="1"/>
      <c r="AJ155" s="1"/>
      <c r="AK155" s="25"/>
      <c r="AL155" s="25"/>
      <c r="AM155" s="1"/>
      <c r="AN155" s="1"/>
      <c r="AQ155" s="22"/>
      <c r="AR155" s="21"/>
    </row>
    <row r="156" spans="1:48" x14ac:dyDescent="0.25">
      <c r="A156" s="14"/>
      <c r="C156" s="4"/>
      <c r="D156" s="4"/>
      <c r="E156" s="4"/>
      <c r="F156" s="4"/>
      <c r="G156" s="4"/>
      <c r="H156" s="4"/>
      <c r="I156" s="34"/>
      <c r="J156" s="35"/>
      <c r="K156" s="35"/>
      <c r="L156" s="35"/>
      <c r="M156" s="35"/>
      <c r="N156" s="4"/>
      <c r="O156" s="4"/>
      <c r="P156" s="35"/>
      <c r="Q156" s="36"/>
      <c r="R156" s="36"/>
      <c r="S156" s="37"/>
      <c r="T156" s="37"/>
      <c r="U156" s="37"/>
      <c r="V156" s="37"/>
      <c r="W156" s="37"/>
      <c r="X156" s="37"/>
      <c r="Y156" s="1"/>
      <c r="Z156" s="1"/>
      <c r="AA156" s="1"/>
      <c r="AB156" s="1"/>
      <c r="AC156" s="1"/>
      <c r="AD156" s="1"/>
      <c r="AE156" s="1"/>
      <c r="AF156" s="1"/>
      <c r="AG156" s="38"/>
      <c r="AH156" s="38"/>
      <c r="AI156" s="1"/>
      <c r="AJ156" s="1"/>
      <c r="AK156" s="25"/>
      <c r="AL156" s="25"/>
      <c r="AM156" s="1"/>
      <c r="AN156" s="1"/>
      <c r="AQ156" s="22"/>
      <c r="AR156" s="21"/>
    </row>
    <row r="157" spans="1:48" x14ac:dyDescent="0.25">
      <c r="A157" s="14"/>
      <c r="C157" s="4"/>
      <c r="D157" s="4"/>
      <c r="E157" s="4"/>
      <c r="F157" s="4"/>
      <c r="G157" s="4"/>
      <c r="H157" s="4"/>
      <c r="I157" s="34"/>
      <c r="J157" s="35"/>
      <c r="K157" s="35"/>
      <c r="L157" s="35"/>
      <c r="M157" s="35"/>
      <c r="N157" s="4"/>
      <c r="O157" s="4"/>
      <c r="P157" s="35"/>
      <c r="Q157" s="36"/>
      <c r="R157" s="36"/>
      <c r="S157" s="37"/>
      <c r="T157" s="37"/>
      <c r="U157" s="37"/>
      <c r="V157" s="37"/>
      <c r="W157" s="37"/>
      <c r="X157" s="37"/>
      <c r="Y157" s="1"/>
      <c r="Z157" s="1"/>
      <c r="AA157" s="1"/>
      <c r="AB157" s="1"/>
      <c r="AC157" s="1"/>
      <c r="AD157" s="1"/>
      <c r="AE157" s="1"/>
      <c r="AF157" s="1"/>
      <c r="AG157" s="38"/>
      <c r="AH157" s="38"/>
      <c r="AI157" s="1"/>
      <c r="AJ157" s="1"/>
      <c r="AK157" s="25"/>
      <c r="AL157" s="25"/>
      <c r="AM157" s="1"/>
      <c r="AN157" s="1"/>
      <c r="AQ157" s="22"/>
      <c r="AR157" s="21"/>
    </row>
    <row r="158" spans="1:48" x14ac:dyDescent="0.25">
      <c r="A158" s="14"/>
      <c r="C158" s="4"/>
      <c r="D158" s="4"/>
      <c r="E158" s="4"/>
      <c r="F158" s="4"/>
      <c r="G158" s="4"/>
      <c r="H158" s="4"/>
      <c r="I158" s="34"/>
      <c r="J158" s="35"/>
      <c r="K158" s="35"/>
      <c r="L158" s="35"/>
      <c r="M158" s="35"/>
      <c r="N158" s="4"/>
      <c r="O158" s="4"/>
      <c r="P158" s="35"/>
      <c r="Q158" s="36"/>
      <c r="R158" s="36"/>
      <c r="S158" s="37"/>
      <c r="T158" s="37"/>
      <c r="U158" s="37"/>
      <c r="V158" s="37"/>
      <c r="W158" s="37"/>
      <c r="X158" s="37"/>
      <c r="Y158" s="1"/>
      <c r="Z158" s="1"/>
      <c r="AA158" s="1"/>
      <c r="AB158" s="1"/>
      <c r="AC158" s="1"/>
      <c r="AD158" s="1"/>
      <c r="AE158" s="1"/>
      <c r="AF158" s="1"/>
      <c r="AG158" s="38"/>
      <c r="AH158" s="38"/>
      <c r="AI158" s="1"/>
      <c r="AJ158" s="1"/>
      <c r="AK158" s="25"/>
      <c r="AL158" s="25"/>
      <c r="AM158" s="1"/>
      <c r="AN158" s="1"/>
      <c r="AQ158" s="22"/>
      <c r="AR158" s="21"/>
    </row>
    <row r="159" spans="1:48" x14ac:dyDescent="0.25">
      <c r="A159" s="14"/>
      <c r="C159" s="4"/>
      <c r="D159" s="4"/>
      <c r="E159" s="4"/>
      <c r="F159" s="4"/>
      <c r="G159" s="4"/>
      <c r="H159" s="4"/>
      <c r="I159" s="34"/>
      <c r="J159" s="35"/>
      <c r="K159" s="35"/>
      <c r="L159" s="35"/>
      <c r="M159" s="35"/>
      <c r="N159" s="4"/>
      <c r="O159" s="4"/>
      <c r="P159" s="35"/>
      <c r="Q159" s="36"/>
      <c r="R159" s="36"/>
      <c r="S159" s="37"/>
      <c r="T159" s="37"/>
      <c r="U159" s="37"/>
      <c r="V159" s="37"/>
      <c r="W159" s="37"/>
      <c r="X159" s="37"/>
      <c r="Y159" s="1"/>
      <c r="Z159" s="1"/>
      <c r="AA159" s="1"/>
      <c r="AB159" s="1"/>
      <c r="AC159" s="1"/>
      <c r="AD159" s="1"/>
      <c r="AE159" s="1"/>
      <c r="AF159" s="1"/>
      <c r="AG159" s="38"/>
      <c r="AH159" s="38"/>
      <c r="AI159" s="1"/>
      <c r="AJ159" s="1"/>
      <c r="AK159" s="25"/>
      <c r="AL159" s="25"/>
      <c r="AM159" s="1"/>
      <c r="AN159" s="1"/>
      <c r="AQ159" s="22"/>
      <c r="AR159" s="21"/>
    </row>
    <row r="160" spans="1:48" x14ac:dyDescent="0.25">
      <c r="A160" s="14"/>
      <c r="C160" s="4"/>
      <c r="D160" s="4"/>
      <c r="E160" s="4"/>
      <c r="F160" s="4"/>
      <c r="G160" s="4"/>
      <c r="H160" s="4"/>
      <c r="I160" s="34"/>
      <c r="J160" s="35"/>
      <c r="K160" s="35"/>
      <c r="L160" s="35"/>
      <c r="M160" s="35"/>
      <c r="N160" s="4"/>
      <c r="O160" s="4"/>
      <c r="P160" s="35"/>
      <c r="Q160" s="36"/>
      <c r="R160" s="36"/>
      <c r="S160" s="37"/>
      <c r="T160" s="37"/>
      <c r="U160" s="37"/>
      <c r="V160" s="37"/>
      <c r="W160" s="37"/>
      <c r="X160" s="37"/>
      <c r="Y160" s="1"/>
      <c r="Z160" s="1"/>
      <c r="AA160" s="1"/>
      <c r="AB160" s="1"/>
      <c r="AC160" s="1"/>
      <c r="AD160" s="1"/>
      <c r="AE160" s="1"/>
      <c r="AF160" s="1"/>
      <c r="AG160" s="38"/>
      <c r="AH160" s="38"/>
      <c r="AI160" s="1"/>
      <c r="AJ160" s="1"/>
      <c r="AK160" s="25"/>
      <c r="AL160" s="25"/>
      <c r="AM160" s="1"/>
      <c r="AN160" s="1"/>
      <c r="AQ160" s="22"/>
      <c r="AR160" s="21"/>
    </row>
    <row r="161" spans="1:44" x14ac:dyDescent="0.25">
      <c r="A161" s="14"/>
      <c r="C161" s="4"/>
      <c r="D161" s="4"/>
      <c r="E161" s="4"/>
      <c r="F161" s="4"/>
      <c r="G161" s="4"/>
      <c r="H161" s="4"/>
      <c r="I161" s="34"/>
      <c r="J161" s="35"/>
      <c r="K161" s="35"/>
      <c r="L161" s="35"/>
      <c r="M161" s="35"/>
      <c r="N161" s="4"/>
      <c r="O161" s="4"/>
      <c r="P161" s="35"/>
      <c r="Q161" s="36"/>
      <c r="R161" s="36"/>
      <c r="S161" s="37"/>
      <c r="T161" s="37"/>
      <c r="U161" s="37"/>
      <c r="V161" s="37"/>
      <c r="W161" s="37"/>
      <c r="X161" s="37"/>
      <c r="Y161" s="1"/>
      <c r="Z161" s="1"/>
      <c r="AA161" s="1"/>
      <c r="AB161" s="1"/>
      <c r="AC161" s="1"/>
      <c r="AD161" s="1"/>
      <c r="AE161" s="1"/>
      <c r="AF161" s="1"/>
      <c r="AG161" s="38"/>
      <c r="AH161" s="38"/>
      <c r="AI161" s="1"/>
      <c r="AJ161" s="1"/>
      <c r="AK161" s="25"/>
      <c r="AL161" s="25"/>
      <c r="AM161" s="1"/>
      <c r="AN161" s="1"/>
      <c r="AQ161" s="22"/>
      <c r="AR161" s="21"/>
    </row>
    <row r="162" spans="1:44" x14ac:dyDescent="0.25">
      <c r="A162" s="14"/>
      <c r="C162" s="4"/>
      <c r="D162" s="4"/>
      <c r="E162" s="4"/>
      <c r="F162" s="4"/>
      <c r="G162" s="4"/>
      <c r="H162" s="4"/>
      <c r="I162" s="34"/>
      <c r="J162" s="35"/>
      <c r="K162" s="35"/>
      <c r="L162" s="35"/>
      <c r="M162" s="35"/>
      <c r="N162" s="4"/>
      <c r="O162" s="4"/>
      <c r="P162" s="35"/>
      <c r="Q162" s="36"/>
      <c r="R162" s="36"/>
      <c r="S162" s="37"/>
      <c r="T162" s="37"/>
      <c r="U162" s="37"/>
      <c r="V162" s="37"/>
      <c r="W162" s="37"/>
      <c r="X162" s="37"/>
      <c r="Y162" s="1"/>
      <c r="Z162" s="1"/>
      <c r="AA162" s="1"/>
      <c r="AB162" s="1"/>
      <c r="AC162" s="1"/>
      <c r="AD162" s="1"/>
      <c r="AE162" s="1"/>
      <c r="AF162" s="1"/>
      <c r="AG162" s="38"/>
      <c r="AH162" s="38"/>
      <c r="AI162" s="1"/>
      <c r="AJ162" s="1"/>
      <c r="AK162" s="25"/>
      <c r="AL162" s="25"/>
      <c r="AM162" s="1"/>
      <c r="AN162" s="1"/>
      <c r="AQ162" s="22"/>
      <c r="AR162" s="21"/>
    </row>
    <row r="163" spans="1:44" x14ac:dyDescent="0.25">
      <c r="A163" s="14"/>
      <c r="C163" s="4"/>
      <c r="D163" s="4"/>
      <c r="E163" s="4"/>
      <c r="F163" s="4"/>
      <c r="G163" s="4"/>
      <c r="H163" s="4"/>
      <c r="I163" s="34"/>
      <c r="J163" s="35"/>
      <c r="K163" s="35"/>
      <c r="L163" s="35"/>
      <c r="M163" s="35"/>
      <c r="N163" s="4"/>
      <c r="O163" s="4"/>
      <c r="P163" s="35"/>
      <c r="Q163" s="36"/>
      <c r="R163" s="36"/>
      <c r="S163" s="37"/>
      <c r="T163" s="37"/>
      <c r="U163" s="37"/>
      <c r="V163" s="37"/>
      <c r="W163" s="37"/>
      <c r="X163" s="37"/>
      <c r="Y163" s="1"/>
      <c r="Z163" s="1"/>
      <c r="AA163" s="1"/>
      <c r="AB163" s="1"/>
      <c r="AC163" s="1"/>
      <c r="AD163" s="1"/>
      <c r="AE163" s="1"/>
      <c r="AF163" s="1"/>
      <c r="AG163" s="38"/>
      <c r="AH163" s="38"/>
      <c r="AI163" s="1"/>
      <c r="AJ163" s="1"/>
      <c r="AK163" s="25"/>
      <c r="AL163" s="25"/>
      <c r="AM163" s="1"/>
      <c r="AN163" s="1"/>
      <c r="AQ163" s="22"/>
      <c r="AR163" s="21"/>
    </row>
    <row r="164" spans="1:44" x14ac:dyDescent="0.25">
      <c r="A164" s="14"/>
      <c r="C164" s="4"/>
      <c r="D164" s="4"/>
      <c r="E164" s="4"/>
      <c r="F164" s="4"/>
      <c r="G164" s="4"/>
      <c r="H164" s="4"/>
      <c r="I164" s="34"/>
      <c r="J164" s="35"/>
      <c r="K164" s="35"/>
      <c r="L164" s="35"/>
      <c r="M164" s="35"/>
      <c r="N164" s="4"/>
      <c r="O164" s="4"/>
      <c r="P164" s="35"/>
      <c r="Q164" s="36"/>
      <c r="R164" s="36"/>
      <c r="S164" s="37"/>
      <c r="T164" s="37"/>
      <c r="U164" s="37"/>
      <c r="V164" s="37"/>
      <c r="W164" s="37"/>
      <c r="X164" s="37"/>
      <c r="Y164" s="1"/>
      <c r="Z164" s="1"/>
      <c r="AA164" s="1"/>
      <c r="AB164" s="1"/>
      <c r="AC164" s="1"/>
      <c r="AD164" s="1"/>
      <c r="AE164" s="1"/>
      <c r="AF164" s="1"/>
      <c r="AG164" s="38"/>
      <c r="AH164" s="38"/>
      <c r="AI164" s="1"/>
      <c r="AJ164" s="1"/>
      <c r="AK164" s="25"/>
      <c r="AL164" s="25"/>
      <c r="AM164" s="1"/>
      <c r="AN164" s="1"/>
      <c r="AQ164" s="22"/>
      <c r="AR164" s="21"/>
    </row>
    <row r="165" spans="1:44" x14ac:dyDescent="0.25">
      <c r="A165" s="14"/>
      <c r="C165" s="4"/>
      <c r="D165" s="4"/>
      <c r="E165" s="4"/>
      <c r="F165" s="4"/>
      <c r="G165" s="4"/>
      <c r="H165" s="4"/>
      <c r="I165" s="34"/>
      <c r="J165" s="35"/>
      <c r="K165" s="35"/>
      <c r="L165" s="35"/>
      <c r="M165" s="35"/>
      <c r="N165" s="4"/>
      <c r="O165" s="4"/>
      <c r="P165" s="35"/>
      <c r="Q165" s="36"/>
      <c r="R165" s="36"/>
      <c r="S165" s="37"/>
      <c r="T165" s="37"/>
      <c r="U165" s="37"/>
      <c r="V165" s="37"/>
      <c r="W165" s="37"/>
      <c r="X165" s="37"/>
      <c r="Y165" s="1"/>
      <c r="Z165" s="1"/>
      <c r="AA165" s="1"/>
      <c r="AB165" s="1"/>
      <c r="AC165" s="1"/>
      <c r="AD165" s="1"/>
      <c r="AE165" s="1"/>
      <c r="AF165" s="1"/>
      <c r="AG165" s="38"/>
      <c r="AH165" s="38"/>
      <c r="AI165" s="1"/>
      <c r="AJ165" s="1"/>
      <c r="AK165" s="25"/>
      <c r="AL165" s="25"/>
      <c r="AM165" s="1"/>
      <c r="AN165" s="1"/>
      <c r="AQ165" s="22"/>
      <c r="AR165" s="21"/>
    </row>
    <row r="166" spans="1:44" x14ac:dyDescent="0.25">
      <c r="A166" s="14"/>
      <c r="C166" s="4"/>
      <c r="D166" s="4"/>
      <c r="E166" s="4"/>
      <c r="F166" s="4"/>
      <c r="G166" s="4"/>
      <c r="H166" s="4"/>
      <c r="I166" s="34"/>
      <c r="J166" s="35"/>
      <c r="K166" s="35"/>
      <c r="L166" s="35"/>
      <c r="M166" s="35"/>
      <c r="N166" s="4"/>
      <c r="O166" s="4"/>
      <c r="P166" s="35"/>
      <c r="Q166" s="36"/>
      <c r="R166" s="36"/>
      <c r="S166" s="37"/>
      <c r="T166" s="37"/>
      <c r="U166" s="37"/>
      <c r="V166" s="37"/>
      <c r="W166" s="37"/>
      <c r="X166" s="37"/>
      <c r="Y166" s="1"/>
      <c r="Z166" s="1"/>
      <c r="AA166" s="1"/>
      <c r="AB166" s="1"/>
      <c r="AC166" s="1"/>
      <c r="AD166" s="1"/>
      <c r="AE166" s="1"/>
      <c r="AF166" s="1"/>
      <c r="AG166" s="38"/>
      <c r="AH166" s="38"/>
      <c r="AI166" s="1"/>
      <c r="AJ166" s="1"/>
      <c r="AK166" s="25"/>
      <c r="AL166" s="25"/>
      <c r="AM166" s="1"/>
      <c r="AN166" s="1"/>
      <c r="AQ166" s="22"/>
      <c r="AR166" s="21"/>
    </row>
    <row r="167" spans="1:44" x14ac:dyDescent="0.25">
      <c r="A167" s="14"/>
      <c r="C167" s="4"/>
      <c r="D167" s="4"/>
      <c r="E167" s="4"/>
      <c r="F167" s="4"/>
      <c r="G167" s="4"/>
      <c r="H167" s="4"/>
      <c r="I167" s="34"/>
      <c r="J167" s="35"/>
      <c r="K167" s="35"/>
      <c r="L167" s="35"/>
      <c r="M167" s="35"/>
      <c r="N167" s="4"/>
      <c r="O167" s="4"/>
      <c r="P167" s="35"/>
      <c r="Q167" s="36"/>
      <c r="R167" s="36"/>
      <c r="S167" s="37"/>
      <c r="T167" s="37"/>
      <c r="U167" s="37"/>
      <c r="V167" s="37"/>
      <c r="W167" s="37"/>
      <c r="X167" s="37"/>
      <c r="Y167" s="1"/>
      <c r="Z167" s="1"/>
      <c r="AA167" s="1"/>
      <c r="AB167" s="1"/>
      <c r="AC167" s="1"/>
      <c r="AD167" s="1"/>
      <c r="AE167" s="1"/>
      <c r="AF167" s="1"/>
      <c r="AG167" s="38"/>
      <c r="AH167" s="38"/>
      <c r="AI167" s="1"/>
      <c r="AJ167" s="1"/>
      <c r="AK167" s="25"/>
      <c r="AL167" s="25"/>
      <c r="AM167" s="1"/>
      <c r="AN167" s="1"/>
      <c r="AQ167" s="22"/>
      <c r="AR167" s="21"/>
    </row>
    <row r="168" spans="1:44" x14ac:dyDescent="0.25">
      <c r="A168" s="14"/>
      <c r="C168" s="4"/>
      <c r="D168" s="4"/>
      <c r="E168" s="4"/>
      <c r="F168" s="4"/>
      <c r="G168" s="4"/>
      <c r="H168" s="4"/>
      <c r="I168" s="34"/>
      <c r="J168" s="35"/>
      <c r="K168" s="35"/>
      <c r="L168" s="35"/>
      <c r="M168" s="35"/>
      <c r="N168" s="4"/>
      <c r="O168" s="4"/>
      <c r="P168" s="35"/>
      <c r="Q168" s="36"/>
      <c r="R168" s="36"/>
      <c r="S168" s="37"/>
      <c r="T168" s="37"/>
      <c r="U168" s="37"/>
      <c r="V168" s="37"/>
      <c r="W168" s="37"/>
      <c r="X168" s="37"/>
      <c r="Y168" s="1"/>
      <c r="Z168" s="1"/>
      <c r="AA168" s="1"/>
      <c r="AB168" s="1"/>
      <c r="AC168" s="1"/>
      <c r="AD168" s="1"/>
      <c r="AE168" s="1"/>
      <c r="AF168" s="1"/>
      <c r="AG168" s="38"/>
      <c r="AH168" s="38"/>
      <c r="AI168" s="1"/>
      <c r="AJ168" s="1"/>
      <c r="AK168" s="25"/>
      <c r="AL168" s="25"/>
      <c r="AM168" s="1"/>
      <c r="AN168" s="1"/>
      <c r="AQ168" s="22"/>
      <c r="AR168" s="21"/>
    </row>
    <row r="169" spans="1:44" x14ac:dyDescent="0.25">
      <c r="A169" s="14"/>
      <c r="C169" s="4"/>
      <c r="D169" s="4"/>
      <c r="E169" s="4"/>
      <c r="F169" s="4"/>
      <c r="G169" s="4"/>
      <c r="H169" s="4"/>
      <c r="I169" s="34"/>
      <c r="J169" s="35"/>
      <c r="K169" s="35"/>
      <c r="L169" s="35"/>
      <c r="M169" s="35"/>
      <c r="N169" s="4"/>
      <c r="O169" s="4"/>
      <c r="P169" s="35"/>
      <c r="Q169" s="36"/>
      <c r="R169" s="36"/>
      <c r="S169" s="37"/>
      <c r="T169" s="37"/>
      <c r="U169" s="37"/>
      <c r="V169" s="37"/>
      <c r="W169" s="37"/>
      <c r="X169" s="37"/>
      <c r="Y169" s="1"/>
      <c r="Z169" s="1"/>
      <c r="AA169" s="1"/>
      <c r="AB169" s="1"/>
      <c r="AC169" s="1"/>
      <c r="AD169" s="1"/>
      <c r="AE169" s="1"/>
      <c r="AF169" s="1"/>
      <c r="AG169" s="38"/>
      <c r="AH169" s="38"/>
      <c r="AI169" s="1"/>
      <c r="AJ169" s="1"/>
      <c r="AK169" s="25"/>
      <c r="AL169" s="25"/>
      <c r="AM169" s="1"/>
      <c r="AN169" s="1"/>
      <c r="AQ169" s="22"/>
      <c r="AR169" s="21"/>
    </row>
    <row r="170" spans="1:44" x14ac:dyDescent="0.25">
      <c r="A170" s="14"/>
      <c r="C170" s="4"/>
      <c r="D170" s="4"/>
      <c r="E170" s="4"/>
      <c r="F170" s="4"/>
      <c r="G170" s="4"/>
      <c r="H170" s="4"/>
      <c r="I170" s="34"/>
      <c r="J170" s="35"/>
      <c r="K170" s="35"/>
      <c r="L170" s="35"/>
      <c r="M170" s="35"/>
      <c r="N170" s="4"/>
      <c r="O170" s="4"/>
      <c r="P170" s="35"/>
      <c r="Q170" s="36"/>
      <c r="R170" s="36"/>
      <c r="S170" s="37"/>
      <c r="T170" s="37"/>
      <c r="U170" s="37"/>
      <c r="V170" s="37"/>
      <c r="W170" s="37"/>
      <c r="X170" s="37"/>
      <c r="Y170" s="1"/>
      <c r="Z170" s="1"/>
      <c r="AA170" s="1"/>
      <c r="AB170" s="1"/>
      <c r="AC170" s="1"/>
      <c r="AD170" s="1"/>
      <c r="AE170" s="1"/>
      <c r="AF170" s="1"/>
      <c r="AG170" s="38"/>
      <c r="AH170" s="38"/>
      <c r="AI170" s="1"/>
      <c r="AJ170" s="1"/>
      <c r="AK170" s="25"/>
      <c r="AL170" s="25"/>
      <c r="AM170" s="1"/>
      <c r="AN170" s="1"/>
      <c r="AQ170" s="22"/>
      <c r="AR170" s="21"/>
    </row>
    <row r="171" spans="1:44" x14ac:dyDescent="0.25">
      <c r="A171" s="14"/>
      <c r="C171" s="4"/>
      <c r="D171" s="4"/>
      <c r="E171" s="4"/>
      <c r="F171" s="4"/>
      <c r="G171" s="4"/>
      <c r="H171" s="4"/>
      <c r="I171" s="34"/>
      <c r="J171" s="35"/>
      <c r="K171" s="35"/>
      <c r="L171" s="35"/>
      <c r="M171" s="35"/>
      <c r="N171" s="4"/>
      <c r="O171" s="4"/>
      <c r="P171" s="35"/>
      <c r="Q171" s="36"/>
      <c r="R171" s="36"/>
      <c r="S171" s="37"/>
      <c r="T171" s="37"/>
      <c r="U171" s="37"/>
      <c r="V171" s="37"/>
      <c r="W171" s="37"/>
      <c r="X171" s="37"/>
      <c r="Y171" s="1"/>
      <c r="Z171" s="1"/>
      <c r="AA171" s="1"/>
      <c r="AB171" s="1"/>
      <c r="AC171" s="1"/>
      <c r="AD171" s="1"/>
      <c r="AE171" s="1"/>
      <c r="AF171" s="1"/>
      <c r="AG171" s="38"/>
      <c r="AH171" s="38"/>
      <c r="AI171" s="1"/>
      <c r="AJ171" s="1"/>
      <c r="AK171" s="25"/>
      <c r="AL171" s="25"/>
      <c r="AM171" s="1"/>
      <c r="AN171" s="1"/>
      <c r="AQ171" s="22"/>
      <c r="AR171" s="21"/>
    </row>
    <row r="172" spans="1:44" x14ac:dyDescent="0.25">
      <c r="A172" s="14"/>
      <c r="C172" s="4"/>
      <c r="D172" s="4"/>
      <c r="E172" s="4"/>
      <c r="F172" s="4"/>
      <c r="G172" s="4"/>
      <c r="H172" s="4"/>
      <c r="I172" s="34"/>
      <c r="J172" s="35"/>
      <c r="K172" s="35"/>
      <c r="L172" s="35"/>
      <c r="M172" s="35"/>
      <c r="N172" s="4"/>
      <c r="O172" s="4"/>
      <c r="P172" s="35"/>
      <c r="Q172" s="36"/>
      <c r="R172" s="36"/>
      <c r="S172" s="37"/>
      <c r="T172" s="37"/>
      <c r="U172" s="37"/>
      <c r="V172" s="37"/>
      <c r="W172" s="37"/>
      <c r="X172" s="37"/>
      <c r="Y172" s="1"/>
      <c r="Z172" s="1"/>
      <c r="AA172" s="1"/>
      <c r="AB172" s="1"/>
      <c r="AC172" s="1"/>
      <c r="AD172" s="1"/>
      <c r="AE172" s="1"/>
      <c r="AF172" s="1"/>
      <c r="AG172" s="38"/>
      <c r="AH172" s="38"/>
      <c r="AI172" s="1"/>
      <c r="AJ172" s="1"/>
      <c r="AK172" s="25"/>
      <c r="AL172" s="25"/>
      <c r="AM172" s="1"/>
      <c r="AN172" s="1"/>
      <c r="AQ172" s="22"/>
      <c r="AR172" s="21"/>
    </row>
    <row r="173" spans="1:44" x14ac:dyDescent="0.25">
      <c r="A173" s="14"/>
      <c r="C173" s="4"/>
      <c r="D173" s="4"/>
      <c r="E173" s="4"/>
      <c r="F173" s="4"/>
      <c r="G173" s="4"/>
      <c r="H173" s="4"/>
      <c r="I173" s="34"/>
      <c r="J173" s="35"/>
      <c r="K173" s="35"/>
      <c r="L173" s="35"/>
      <c r="M173" s="35"/>
      <c r="N173" s="4"/>
      <c r="O173" s="4"/>
      <c r="P173" s="35"/>
      <c r="Q173" s="36"/>
      <c r="R173" s="36"/>
      <c r="S173" s="37"/>
      <c r="T173" s="37"/>
      <c r="U173" s="37"/>
      <c r="V173" s="37"/>
      <c r="W173" s="37"/>
      <c r="X173" s="37"/>
      <c r="Y173" s="1"/>
      <c r="Z173" s="1"/>
      <c r="AA173" s="1"/>
      <c r="AB173" s="1"/>
      <c r="AC173" s="1"/>
      <c r="AD173" s="1"/>
      <c r="AE173" s="1"/>
      <c r="AF173" s="1"/>
      <c r="AG173" s="38"/>
      <c r="AH173" s="38"/>
      <c r="AI173" s="1"/>
      <c r="AJ173" s="1"/>
      <c r="AK173" s="25"/>
      <c r="AL173" s="25"/>
      <c r="AM173" s="1"/>
      <c r="AN173" s="1"/>
      <c r="AQ173" s="22"/>
      <c r="AR173" s="21"/>
    </row>
    <row r="174" spans="1:44" x14ac:dyDescent="0.25">
      <c r="A174" s="14"/>
      <c r="C174" s="4"/>
      <c r="D174" s="4"/>
      <c r="E174" s="4"/>
      <c r="F174" s="4"/>
      <c r="G174" s="4"/>
      <c r="H174" s="4"/>
      <c r="I174" s="34"/>
      <c r="J174" s="35"/>
      <c r="K174" s="35"/>
      <c r="L174" s="35"/>
      <c r="M174" s="35"/>
      <c r="N174" s="4"/>
      <c r="O174" s="4"/>
      <c r="P174" s="35"/>
      <c r="Q174" s="36"/>
      <c r="R174" s="36"/>
      <c r="S174" s="37"/>
      <c r="T174" s="37"/>
      <c r="U174" s="37"/>
      <c r="V174" s="37"/>
      <c r="W174" s="37"/>
      <c r="X174" s="37"/>
      <c r="Y174" s="1"/>
      <c r="Z174" s="1"/>
      <c r="AA174" s="1"/>
      <c r="AB174" s="1"/>
      <c r="AC174" s="1"/>
      <c r="AD174" s="1"/>
      <c r="AE174" s="1"/>
      <c r="AF174" s="1"/>
      <c r="AG174" s="38"/>
      <c r="AH174" s="38"/>
      <c r="AI174" s="1"/>
      <c r="AJ174" s="1"/>
      <c r="AK174" s="25"/>
      <c r="AL174" s="25"/>
      <c r="AM174" s="1"/>
      <c r="AN174" s="1"/>
      <c r="AQ174" s="22"/>
      <c r="AR174" s="21"/>
    </row>
    <row r="175" spans="1:44" x14ac:dyDescent="0.25">
      <c r="A175" s="14"/>
      <c r="C175" s="4"/>
      <c r="D175" s="4"/>
      <c r="E175" s="4"/>
      <c r="F175" s="4"/>
      <c r="G175" s="4"/>
      <c r="H175" s="4"/>
      <c r="I175" s="34"/>
      <c r="J175" s="35"/>
      <c r="K175" s="35"/>
      <c r="L175" s="35"/>
      <c r="M175" s="35"/>
      <c r="N175" s="4"/>
      <c r="O175" s="4"/>
      <c r="P175" s="35"/>
      <c r="Q175" s="36"/>
      <c r="R175" s="36"/>
      <c r="S175" s="37"/>
      <c r="T175" s="37"/>
      <c r="U175" s="37"/>
      <c r="V175" s="37"/>
      <c r="W175" s="37"/>
      <c r="X175" s="37"/>
      <c r="Y175" s="1"/>
      <c r="Z175" s="1"/>
      <c r="AA175" s="1"/>
      <c r="AB175" s="1"/>
      <c r="AC175" s="1"/>
      <c r="AD175" s="1"/>
      <c r="AE175" s="1"/>
      <c r="AF175" s="1"/>
      <c r="AG175" s="38"/>
      <c r="AH175" s="38"/>
      <c r="AI175" s="1"/>
      <c r="AJ175" s="1"/>
      <c r="AK175" s="25"/>
      <c r="AL175" s="25"/>
      <c r="AM175" s="1"/>
      <c r="AN175" s="1"/>
      <c r="AQ175" s="22"/>
      <c r="AR175" s="21"/>
    </row>
    <row r="176" spans="1:44" x14ac:dyDescent="0.25">
      <c r="A176" s="14"/>
      <c r="C176" s="4"/>
      <c r="D176" s="4"/>
      <c r="E176" s="4"/>
      <c r="F176" s="4"/>
      <c r="G176" s="4"/>
      <c r="H176" s="4"/>
      <c r="I176" s="34"/>
      <c r="J176" s="35"/>
      <c r="K176" s="35"/>
      <c r="L176" s="35"/>
      <c r="M176" s="35"/>
      <c r="N176" s="4"/>
      <c r="O176" s="4"/>
      <c r="P176" s="35"/>
      <c r="Q176" s="36"/>
      <c r="R176" s="36"/>
      <c r="S176" s="37"/>
      <c r="T176" s="37"/>
      <c r="U176" s="37"/>
      <c r="V176" s="37"/>
      <c r="W176" s="37"/>
      <c r="X176" s="37"/>
      <c r="Y176" s="1"/>
      <c r="Z176" s="1"/>
      <c r="AA176" s="1"/>
      <c r="AB176" s="1"/>
      <c r="AC176" s="1"/>
      <c r="AD176" s="1"/>
      <c r="AE176" s="1"/>
      <c r="AF176" s="1"/>
      <c r="AG176" s="38"/>
      <c r="AH176" s="38"/>
      <c r="AI176" s="1"/>
      <c r="AJ176" s="1"/>
      <c r="AK176" s="25"/>
      <c r="AL176" s="25"/>
      <c r="AM176" s="1"/>
      <c r="AN176" s="1"/>
      <c r="AQ176" s="22"/>
      <c r="AR176" s="21"/>
    </row>
    <row r="177" spans="1:44" x14ac:dyDescent="0.25">
      <c r="A177" s="14"/>
      <c r="C177" s="4"/>
      <c r="D177" s="4"/>
      <c r="E177" s="4"/>
      <c r="F177" s="4"/>
      <c r="G177" s="4"/>
      <c r="H177" s="4"/>
      <c r="I177" s="34"/>
      <c r="J177" s="35"/>
      <c r="K177" s="35"/>
      <c r="L177" s="35"/>
      <c r="M177" s="35"/>
      <c r="N177" s="4"/>
      <c r="O177" s="4"/>
      <c r="P177" s="35"/>
      <c r="Q177" s="36"/>
      <c r="R177" s="36"/>
      <c r="S177" s="37"/>
      <c r="T177" s="37"/>
      <c r="U177" s="37"/>
      <c r="V177" s="37"/>
      <c r="W177" s="37"/>
      <c r="X177" s="37"/>
      <c r="Y177" s="1"/>
      <c r="Z177" s="1"/>
      <c r="AA177" s="1"/>
      <c r="AB177" s="1"/>
      <c r="AC177" s="1"/>
      <c r="AD177" s="1"/>
      <c r="AE177" s="1"/>
      <c r="AF177" s="1"/>
      <c r="AG177" s="38"/>
      <c r="AH177" s="38"/>
      <c r="AI177" s="1"/>
      <c r="AJ177" s="1"/>
      <c r="AK177" s="25"/>
      <c r="AL177" s="25"/>
      <c r="AM177" s="1"/>
      <c r="AN177" s="1"/>
      <c r="AQ177" s="22"/>
      <c r="AR177" s="21"/>
    </row>
    <row r="178" spans="1:44" x14ac:dyDescent="0.25">
      <c r="A178" s="14"/>
      <c r="C178" s="4"/>
      <c r="D178" s="4"/>
      <c r="E178" s="4"/>
      <c r="F178" s="4"/>
      <c r="G178" s="4"/>
      <c r="H178" s="4"/>
      <c r="I178" s="34"/>
      <c r="J178" s="35"/>
      <c r="K178" s="35"/>
      <c r="L178" s="35"/>
      <c r="M178" s="35"/>
      <c r="N178" s="4"/>
      <c r="O178" s="4"/>
      <c r="P178" s="35"/>
      <c r="Q178" s="36"/>
      <c r="R178" s="36"/>
      <c r="S178" s="37"/>
      <c r="T178" s="37"/>
      <c r="U178" s="37"/>
      <c r="V178" s="37"/>
      <c r="W178" s="37"/>
      <c r="X178" s="37"/>
      <c r="Y178" s="1"/>
      <c r="Z178" s="1"/>
      <c r="AA178" s="1"/>
      <c r="AB178" s="1"/>
      <c r="AC178" s="1"/>
      <c r="AD178" s="1"/>
      <c r="AE178" s="1"/>
      <c r="AF178" s="1"/>
      <c r="AG178" s="38"/>
      <c r="AH178" s="38"/>
      <c r="AI178" s="1"/>
      <c r="AJ178" s="1"/>
      <c r="AK178" s="25"/>
      <c r="AL178" s="25"/>
      <c r="AM178" s="1"/>
      <c r="AN178" s="1"/>
      <c r="AQ178" s="22"/>
      <c r="AR178" s="21"/>
    </row>
    <row r="179" spans="1:44" x14ac:dyDescent="0.25">
      <c r="A179" s="14"/>
      <c r="C179" s="4"/>
      <c r="D179" s="4"/>
      <c r="E179" s="4"/>
      <c r="F179" s="4"/>
      <c r="G179" s="4"/>
      <c r="H179" s="4"/>
      <c r="I179" s="34"/>
      <c r="J179" s="35"/>
      <c r="K179" s="35"/>
      <c r="L179" s="35"/>
      <c r="M179" s="35"/>
      <c r="N179" s="4"/>
      <c r="O179" s="4"/>
      <c r="P179" s="35"/>
      <c r="Q179" s="36"/>
      <c r="R179" s="36"/>
      <c r="S179" s="37"/>
      <c r="T179" s="37"/>
      <c r="U179" s="37"/>
      <c r="V179" s="37"/>
      <c r="W179" s="37"/>
      <c r="X179" s="37"/>
      <c r="Y179" s="1"/>
      <c r="Z179" s="1"/>
      <c r="AA179" s="1"/>
      <c r="AB179" s="1"/>
      <c r="AC179" s="1"/>
      <c r="AD179" s="1"/>
      <c r="AE179" s="1"/>
      <c r="AF179" s="1"/>
      <c r="AG179" s="38"/>
      <c r="AH179" s="38"/>
      <c r="AI179" s="1"/>
      <c r="AJ179" s="1"/>
      <c r="AK179" s="25"/>
      <c r="AL179" s="25"/>
      <c r="AM179" s="1"/>
      <c r="AN179" s="1"/>
      <c r="AQ179" s="22"/>
      <c r="AR179" s="21"/>
    </row>
    <row r="180" spans="1:44" x14ac:dyDescent="0.25">
      <c r="A180" s="14"/>
      <c r="C180" s="4"/>
      <c r="D180" s="4"/>
      <c r="E180" s="4"/>
      <c r="F180" s="4"/>
      <c r="G180" s="4"/>
      <c r="H180" s="4"/>
      <c r="I180" s="34"/>
      <c r="J180" s="35"/>
      <c r="K180" s="35"/>
      <c r="L180" s="35"/>
      <c r="M180" s="35"/>
      <c r="N180" s="4"/>
      <c r="O180" s="4"/>
      <c r="P180" s="35"/>
      <c r="Q180" s="36"/>
      <c r="R180" s="36"/>
      <c r="S180" s="37"/>
      <c r="T180" s="37"/>
      <c r="U180" s="37"/>
      <c r="V180" s="37"/>
      <c r="W180" s="37"/>
      <c r="X180" s="37"/>
      <c r="Y180" s="1"/>
      <c r="Z180" s="1"/>
      <c r="AA180" s="1"/>
      <c r="AB180" s="1"/>
      <c r="AC180" s="1"/>
      <c r="AD180" s="1"/>
      <c r="AE180" s="1"/>
      <c r="AF180" s="1"/>
      <c r="AG180" s="38"/>
      <c r="AH180" s="38"/>
      <c r="AI180" s="1"/>
      <c r="AJ180" s="1"/>
      <c r="AK180" s="25"/>
      <c r="AL180" s="25"/>
      <c r="AM180" s="1"/>
      <c r="AN180" s="1"/>
      <c r="AQ180" s="22"/>
      <c r="AR180" s="21"/>
    </row>
    <row r="181" spans="1:44" x14ac:dyDescent="0.25">
      <c r="A181" s="14"/>
      <c r="C181" s="4"/>
      <c r="D181" s="4"/>
      <c r="E181" s="4"/>
      <c r="F181" s="4"/>
      <c r="G181" s="4"/>
      <c r="H181" s="4"/>
      <c r="I181" s="34"/>
      <c r="J181" s="35"/>
      <c r="K181" s="35"/>
      <c r="L181" s="35"/>
      <c r="M181" s="35"/>
      <c r="N181" s="4"/>
      <c r="O181" s="4"/>
      <c r="P181" s="35"/>
      <c r="Q181" s="36"/>
      <c r="R181" s="36"/>
      <c r="S181" s="37"/>
      <c r="T181" s="37"/>
      <c r="U181" s="37"/>
      <c r="V181" s="37"/>
      <c r="W181" s="37"/>
      <c r="X181" s="37"/>
      <c r="Y181" s="1"/>
      <c r="Z181" s="1"/>
      <c r="AA181" s="1"/>
      <c r="AB181" s="1"/>
      <c r="AC181" s="1"/>
      <c r="AD181" s="1"/>
      <c r="AE181" s="1"/>
      <c r="AF181" s="1"/>
      <c r="AG181" s="38"/>
      <c r="AH181" s="38"/>
      <c r="AI181" s="1"/>
      <c r="AJ181" s="1"/>
      <c r="AK181" s="25"/>
      <c r="AL181" s="25"/>
      <c r="AM181" s="1"/>
      <c r="AN181" s="1"/>
      <c r="AQ181" s="22"/>
      <c r="AR181" s="21"/>
    </row>
    <row r="182" spans="1:44" x14ac:dyDescent="0.25">
      <c r="A182" s="14"/>
      <c r="C182" s="4"/>
      <c r="D182" s="4"/>
      <c r="E182" s="4"/>
      <c r="F182" s="4"/>
      <c r="G182" s="4"/>
      <c r="H182" s="4"/>
      <c r="I182" s="34"/>
      <c r="J182" s="35"/>
      <c r="K182" s="35"/>
      <c r="L182" s="35"/>
      <c r="M182" s="35"/>
      <c r="N182" s="4"/>
      <c r="O182" s="4"/>
      <c r="P182" s="35"/>
      <c r="Q182" s="36"/>
      <c r="R182" s="36"/>
      <c r="S182" s="37"/>
      <c r="T182" s="37"/>
      <c r="U182" s="37"/>
      <c r="V182" s="37"/>
      <c r="W182" s="37"/>
      <c r="X182" s="37"/>
      <c r="Y182" s="1"/>
      <c r="Z182" s="1"/>
      <c r="AA182" s="1"/>
      <c r="AB182" s="1"/>
      <c r="AC182" s="1"/>
      <c r="AD182" s="1"/>
      <c r="AE182" s="1"/>
      <c r="AF182" s="1"/>
      <c r="AG182" s="38"/>
      <c r="AH182" s="38"/>
      <c r="AI182" s="1"/>
      <c r="AJ182" s="1"/>
      <c r="AK182" s="25"/>
      <c r="AL182" s="25"/>
      <c r="AM182" s="1"/>
      <c r="AN182" s="1"/>
      <c r="AQ182" s="22"/>
      <c r="AR182" s="21"/>
    </row>
    <row r="183" spans="1:44" x14ac:dyDescent="0.25">
      <c r="A183" s="14"/>
      <c r="C183" s="4"/>
      <c r="D183" s="4"/>
      <c r="E183" s="4"/>
      <c r="F183" s="4"/>
      <c r="G183" s="4"/>
      <c r="H183" s="4"/>
      <c r="I183" s="34"/>
      <c r="J183" s="35"/>
      <c r="K183" s="35"/>
      <c r="L183" s="35"/>
      <c r="M183" s="35"/>
      <c r="N183" s="4"/>
      <c r="O183" s="4"/>
      <c r="P183" s="35"/>
      <c r="Q183" s="36"/>
      <c r="R183" s="36"/>
      <c r="S183" s="37"/>
      <c r="T183" s="37"/>
      <c r="U183" s="37"/>
      <c r="V183" s="37"/>
      <c r="W183" s="37"/>
      <c r="X183" s="37"/>
      <c r="Y183" s="1"/>
      <c r="Z183" s="1"/>
      <c r="AA183" s="1"/>
      <c r="AB183" s="1"/>
      <c r="AC183" s="1"/>
      <c r="AD183" s="1"/>
      <c r="AE183" s="1"/>
      <c r="AF183" s="1"/>
      <c r="AG183" s="38"/>
      <c r="AH183" s="38"/>
      <c r="AI183" s="1"/>
      <c r="AJ183" s="1"/>
      <c r="AK183" s="25"/>
      <c r="AL183" s="25"/>
      <c r="AM183" s="1"/>
      <c r="AN183" s="1"/>
      <c r="AQ183" s="22"/>
      <c r="AR183" s="21"/>
    </row>
    <row r="184" spans="1:44" x14ac:dyDescent="0.25">
      <c r="A184" s="14"/>
      <c r="C184" s="4"/>
      <c r="D184" s="4"/>
      <c r="E184" s="4"/>
      <c r="F184" s="4"/>
      <c r="G184" s="4"/>
      <c r="H184" s="4"/>
      <c r="I184" s="34"/>
      <c r="J184" s="35"/>
      <c r="K184" s="35"/>
      <c r="L184" s="35"/>
      <c r="M184" s="35"/>
      <c r="N184" s="4"/>
      <c r="O184" s="4"/>
      <c r="P184" s="35"/>
      <c r="Q184" s="36"/>
      <c r="R184" s="36"/>
      <c r="S184" s="37"/>
      <c r="T184" s="37"/>
      <c r="U184" s="37"/>
      <c r="V184" s="37"/>
      <c r="W184" s="37"/>
      <c r="X184" s="37"/>
      <c r="Y184" s="1"/>
      <c r="Z184" s="1"/>
      <c r="AA184" s="1"/>
      <c r="AB184" s="1"/>
      <c r="AC184" s="1"/>
      <c r="AD184" s="1"/>
      <c r="AE184" s="1"/>
      <c r="AF184" s="1"/>
      <c r="AG184" s="38"/>
      <c r="AH184" s="38"/>
      <c r="AI184" s="1"/>
      <c r="AJ184" s="1"/>
      <c r="AK184" s="25"/>
      <c r="AL184" s="25"/>
      <c r="AM184" s="1"/>
      <c r="AN184" s="1"/>
      <c r="AQ184" s="22"/>
      <c r="AR184" s="21"/>
    </row>
    <row r="185" spans="1:44" x14ac:dyDescent="0.25">
      <c r="A185" s="14"/>
      <c r="C185" s="4"/>
      <c r="D185" s="4"/>
      <c r="E185" s="4"/>
      <c r="F185" s="4"/>
      <c r="G185" s="4"/>
      <c r="H185" s="4"/>
      <c r="I185" s="34"/>
      <c r="J185" s="35"/>
      <c r="K185" s="35"/>
      <c r="L185" s="35"/>
      <c r="M185" s="35"/>
      <c r="N185" s="4"/>
      <c r="O185" s="4"/>
      <c r="P185" s="35"/>
      <c r="Q185" s="36"/>
      <c r="R185" s="36"/>
      <c r="S185" s="37"/>
      <c r="T185" s="37"/>
      <c r="U185" s="37"/>
      <c r="V185" s="37"/>
      <c r="W185" s="37"/>
      <c r="X185" s="37"/>
      <c r="Y185" s="1"/>
      <c r="Z185" s="1"/>
      <c r="AA185" s="1"/>
      <c r="AB185" s="1"/>
      <c r="AC185" s="1"/>
      <c r="AD185" s="1"/>
      <c r="AE185" s="1"/>
      <c r="AF185" s="1"/>
      <c r="AG185" s="38"/>
      <c r="AH185" s="38"/>
      <c r="AI185" s="1"/>
      <c r="AJ185" s="1"/>
      <c r="AK185" s="25"/>
      <c r="AL185" s="25"/>
      <c r="AM185" s="1"/>
      <c r="AN185" s="1"/>
      <c r="AQ185" s="22"/>
      <c r="AR185" s="21"/>
    </row>
    <row r="186" spans="1:44" x14ac:dyDescent="0.25">
      <c r="A186" s="14"/>
      <c r="C186" s="4"/>
      <c r="D186" s="4"/>
      <c r="E186" s="4"/>
      <c r="F186" s="4"/>
      <c r="G186" s="4"/>
      <c r="H186" s="4"/>
      <c r="I186" s="34"/>
      <c r="J186" s="35"/>
      <c r="K186" s="35"/>
      <c r="L186" s="35"/>
      <c r="M186" s="35"/>
      <c r="N186" s="4"/>
      <c r="O186" s="4"/>
      <c r="P186" s="35"/>
      <c r="Q186" s="36"/>
      <c r="R186" s="36"/>
      <c r="S186" s="37"/>
      <c r="T186" s="37"/>
      <c r="U186" s="37"/>
      <c r="V186" s="37"/>
      <c r="W186" s="37"/>
      <c r="X186" s="37"/>
      <c r="Y186" s="1"/>
      <c r="Z186" s="1"/>
      <c r="AA186" s="1"/>
      <c r="AB186" s="1"/>
      <c r="AC186" s="1"/>
      <c r="AD186" s="1"/>
      <c r="AE186" s="1"/>
      <c r="AF186" s="1"/>
      <c r="AG186" s="38"/>
      <c r="AH186" s="38"/>
      <c r="AI186" s="1"/>
      <c r="AJ186" s="1"/>
      <c r="AK186" s="25"/>
      <c r="AL186" s="25"/>
      <c r="AM186" s="1"/>
      <c r="AN186" s="1"/>
      <c r="AQ186" s="22"/>
      <c r="AR186" s="21"/>
    </row>
    <row r="187" spans="1:44" x14ac:dyDescent="0.25">
      <c r="A187" s="14"/>
      <c r="C187" s="4"/>
      <c r="D187" s="4"/>
      <c r="E187" s="4"/>
      <c r="F187" s="4"/>
      <c r="G187" s="4"/>
      <c r="H187" s="4"/>
      <c r="I187" s="34"/>
      <c r="J187" s="35"/>
      <c r="K187" s="35"/>
      <c r="L187" s="35"/>
      <c r="M187" s="35"/>
      <c r="N187" s="4"/>
      <c r="O187" s="4"/>
      <c r="P187" s="35"/>
      <c r="Q187" s="36"/>
      <c r="R187" s="36"/>
      <c r="S187" s="37"/>
      <c r="T187" s="37"/>
      <c r="U187" s="37"/>
      <c r="V187" s="37"/>
      <c r="W187" s="37"/>
      <c r="X187" s="37"/>
      <c r="Y187" s="1"/>
      <c r="Z187" s="1"/>
      <c r="AA187" s="1"/>
      <c r="AB187" s="1"/>
      <c r="AC187" s="1"/>
      <c r="AD187" s="1"/>
      <c r="AE187" s="1"/>
      <c r="AF187" s="1"/>
      <c r="AG187" s="38"/>
      <c r="AH187" s="38"/>
      <c r="AI187" s="1"/>
      <c r="AJ187" s="1"/>
      <c r="AK187" s="25"/>
      <c r="AL187" s="25"/>
      <c r="AM187" s="1"/>
      <c r="AN187" s="1"/>
      <c r="AQ187" s="22"/>
      <c r="AR187" s="21"/>
    </row>
    <row r="188" spans="1:44" x14ac:dyDescent="0.25">
      <c r="A188" s="14"/>
      <c r="C188" s="4"/>
      <c r="D188" s="4"/>
      <c r="E188" s="4"/>
      <c r="F188" s="4"/>
      <c r="G188" s="4"/>
      <c r="H188" s="4"/>
      <c r="I188" s="34"/>
      <c r="J188" s="35"/>
      <c r="K188" s="35"/>
      <c r="L188" s="35"/>
      <c r="M188" s="35"/>
      <c r="N188" s="4"/>
      <c r="O188" s="4"/>
      <c r="P188" s="35"/>
      <c r="Q188" s="36"/>
      <c r="R188" s="36"/>
      <c r="S188" s="37"/>
      <c r="T188" s="37"/>
      <c r="U188" s="37"/>
      <c r="V188" s="37"/>
      <c r="W188" s="37"/>
      <c r="X188" s="37"/>
      <c r="Y188" s="1"/>
      <c r="Z188" s="1"/>
      <c r="AA188" s="1"/>
      <c r="AB188" s="1"/>
      <c r="AC188" s="1"/>
      <c r="AD188" s="1"/>
      <c r="AE188" s="1"/>
      <c r="AF188" s="1"/>
      <c r="AG188" s="38"/>
      <c r="AH188" s="38"/>
      <c r="AI188" s="1"/>
      <c r="AJ188" s="1"/>
      <c r="AK188" s="25"/>
      <c r="AL188" s="25"/>
      <c r="AM188" s="1"/>
      <c r="AN188" s="1"/>
      <c r="AQ188" s="22"/>
      <c r="AR188" s="21"/>
    </row>
    <row r="189" spans="1:44" x14ac:dyDescent="0.25">
      <c r="A189" s="14"/>
      <c r="C189" s="4"/>
      <c r="D189" s="4"/>
      <c r="E189" s="4"/>
      <c r="F189" s="4"/>
      <c r="G189" s="4"/>
      <c r="H189" s="4"/>
      <c r="I189" s="34"/>
      <c r="J189" s="35"/>
      <c r="K189" s="35"/>
      <c r="L189" s="35"/>
      <c r="M189" s="35"/>
      <c r="N189" s="4"/>
      <c r="O189" s="4"/>
      <c r="P189" s="35"/>
      <c r="Q189" s="36"/>
      <c r="R189" s="36"/>
      <c r="S189" s="37"/>
      <c r="T189" s="37"/>
      <c r="U189" s="37"/>
      <c r="V189" s="37"/>
      <c r="W189" s="37"/>
      <c r="X189" s="37"/>
      <c r="Y189" s="1"/>
      <c r="Z189" s="1"/>
      <c r="AA189" s="1"/>
      <c r="AB189" s="1"/>
      <c r="AC189" s="1"/>
      <c r="AD189" s="1"/>
      <c r="AE189" s="1"/>
      <c r="AF189" s="1"/>
      <c r="AG189" s="38"/>
      <c r="AH189" s="38"/>
      <c r="AI189" s="1"/>
      <c r="AJ189" s="1"/>
      <c r="AK189" s="25"/>
      <c r="AL189" s="25"/>
      <c r="AM189" s="1"/>
      <c r="AN189" s="1"/>
      <c r="AQ189" s="22"/>
      <c r="AR189" s="21"/>
    </row>
    <row r="190" spans="1:44" x14ac:dyDescent="0.25">
      <c r="A190" s="14"/>
      <c r="C190" s="4"/>
      <c r="D190" s="4"/>
      <c r="E190" s="4"/>
      <c r="F190" s="4"/>
      <c r="G190" s="4"/>
      <c r="H190" s="4"/>
      <c r="I190" s="34"/>
      <c r="J190" s="35"/>
      <c r="K190" s="35"/>
      <c r="L190" s="35"/>
      <c r="M190" s="35"/>
      <c r="N190" s="4"/>
      <c r="O190" s="4"/>
      <c r="P190" s="35"/>
      <c r="Q190" s="36"/>
      <c r="R190" s="36"/>
      <c r="S190" s="37"/>
      <c r="T190" s="37"/>
      <c r="U190" s="37"/>
      <c r="V190" s="37"/>
      <c r="W190" s="37"/>
      <c r="X190" s="37"/>
      <c r="Y190" s="1"/>
      <c r="Z190" s="1"/>
      <c r="AA190" s="1"/>
      <c r="AB190" s="1"/>
      <c r="AC190" s="1"/>
      <c r="AD190" s="1"/>
      <c r="AE190" s="1"/>
      <c r="AF190" s="1"/>
      <c r="AG190" s="38"/>
      <c r="AH190" s="38"/>
      <c r="AI190" s="1"/>
      <c r="AJ190" s="1"/>
      <c r="AK190" s="25"/>
      <c r="AL190" s="25"/>
      <c r="AM190" s="1"/>
      <c r="AN190" s="1"/>
      <c r="AQ190" s="22"/>
      <c r="AR190" s="21"/>
    </row>
    <row r="191" spans="1:44" x14ac:dyDescent="0.25">
      <c r="A191" s="14"/>
      <c r="C191" s="4"/>
      <c r="D191" s="4"/>
      <c r="E191" s="4"/>
      <c r="F191" s="4"/>
      <c r="G191" s="4"/>
      <c r="H191" s="4"/>
      <c r="I191" s="34"/>
      <c r="J191" s="35"/>
      <c r="K191" s="35"/>
      <c r="L191" s="35"/>
      <c r="M191" s="35"/>
      <c r="N191" s="4"/>
      <c r="O191" s="4"/>
      <c r="P191" s="35"/>
      <c r="Q191" s="36"/>
      <c r="R191" s="36"/>
      <c r="S191" s="37"/>
      <c r="T191" s="37"/>
      <c r="U191" s="37"/>
      <c r="V191" s="37"/>
      <c r="W191" s="37"/>
      <c r="X191" s="37"/>
      <c r="Y191" s="1"/>
      <c r="Z191" s="1"/>
      <c r="AA191" s="1"/>
      <c r="AB191" s="1"/>
      <c r="AC191" s="1"/>
      <c r="AD191" s="1"/>
      <c r="AE191" s="1"/>
      <c r="AF191" s="1"/>
      <c r="AG191" s="38"/>
      <c r="AH191" s="38"/>
      <c r="AI191" s="1"/>
      <c r="AJ191" s="1"/>
      <c r="AK191" s="25"/>
      <c r="AL191" s="25"/>
      <c r="AM191" s="1"/>
      <c r="AN191" s="1"/>
      <c r="AQ191" s="22"/>
      <c r="AR191" s="21"/>
    </row>
    <row r="192" spans="1:44" x14ac:dyDescent="0.25">
      <c r="A192" s="14"/>
      <c r="C192" s="4"/>
      <c r="D192" s="4"/>
      <c r="E192" s="4"/>
      <c r="F192" s="4"/>
      <c r="G192" s="4"/>
      <c r="H192" s="4"/>
      <c r="I192" s="34"/>
      <c r="J192" s="35"/>
      <c r="K192" s="35"/>
      <c r="L192" s="35"/>
      <c r="M192" s="35"/>
      <c r="N192" s="4"/>
      <c r="O192" s="4"/>
      <c r="P192" s="35"/>
      <c r="Q192" s="36"/>
      <c r="R192" s="36"/>
      <c r="S192" s="37"/>
      <c r="T192" s="37"/>
      <c r="U192" s="37"/>
      <c r="V192" s="37"/>
      <c r="W192" s="37"/>
      <c r="X192" s="37"/>
      <c r="Y192" s="1"/>
      <c r="Z192" s="1"/>
      <c r="AA192" s="1"/>
      <c r="AB192" s="1"/>
      <c r="AC192" s="1"/>
      <c r="AD192" s="1"/>
      <c r="AE192" s="1"/>
      <c r="AF192" s="1"/>
      <c r="AG192" s="38"/>
      <c r="AH192" s="38"/>
      <c r="AI192" s="1"/>
      <c r="AJ192" s="1"/>
      <c r="AK192" s="25"/>
      <c r="AL192" s="25"/>
      <c r="AM192" s="1"/>
      <c r="AN192" s="1"/>
      <c r="AQ192" s="22"/>
      <c r="AR192" s="21"/>
    </row>
    <row r="193" spans="1:44" x14ac:dyDescent="0.25">
      <c r="A193" s="14"/>
      <c r="C193" s="4"/>
      <c r="D193" s="4"/>
      <c r="E193" s="4"/>
      <c r="F193" s="4"/>
      <c r="G193" s="4"/>
      <c r="H193" s="4"/>
      <c r="I193" s="34"/>
      <c r="J193" s="35"/>
      <c r="K193" s="35"/>
      <c r="L193" s="35"/>
      <c r="M193" s="35"/>
      <c r="N193" s="4"/>
      <c r="O193" s="4"/>
      <c r="P193" s="35"/>
      <c r="Q193" s="36"/>
      <c r="R193" s="36"/>
      <c r="S193" s="37"/>
      <c r="T193" s="37"/>
      <c r="U193" s="37"/>
      <c r="V193" s="37"/>
      <c r="W193" s="37"/>
      <c r="X193" s="37"/>
      <c r="Y193" s="1"/>
      <c r="Z193" s="1"/>
      <c r="AA193" s="1"/>
      <c r="AB193" s="1"/>
      <c r="AC193" s="1"/>
      <c r="AD193" s="1"/>
      <c r="AE193" s="1"/>
      <c r="AF193" s="1"/>
      <c r="AG193" s="38"/>
      <c r="AH193" s="38"/>
      <c r="AI193" s="1"/>
      <c r="AJ193" s="1"/>
      <c r="AK193" s="25"/>
      <c r="AL193" s="25"/>
      <c r="AM193" s="1"/>
      <c r="AN193" s="1"/>
      <c r="AQ193" s="22"/>
      <c r="AR193" s="21"/>
    </row>
    <row r="194" spans="1:44" x14ac:dyDescent="0.25">
      <c r="A194" s="14"/>
      <c r="C194" s="4"/>
      <c r="D194" s="4"/>
      <c r="E194" s="4"/>
      <c r="F194" s="4"/>
      <c r="G194" s="4"/>
      <c r="H194" s="4"/>
      <c r="I194" s="34"/>
      <c r="J194" s="35"/>
      <c r="K194" s="35"/>
      <c r="L194" s="35"/>
      <c r="M194" s="35"/>
      <c r="N194" s="4"/>
      <c r="O194" s="4"/>
      <c r="P194" s="35"/>
      <c r="Q194" s="36"/>
      <c r="R194" s="36"/>
      <c r="S194" s="37"/>
      <c r="T194" s="37"/>
      <c r="U194" s="37"/>
      <c r="V194" s="37"/>
      <c r="W194" s="37"/>
      <c r="X194" s="37"/>
      <c r="Y194" s="1"/>
      <c r="Z194" s="1"/>
      <c r="AA194" s="1"/>
      <c r="AB194" s="1"/>
      <c r="AC194" s="1"/>
      <c r="AD194" s="1"/>
      <c r="AE194" s="1"/>
      <c r="AF194" s="1"/>
      <c r="AG194" s="38"/>
      <c r="AH194" s="38"/>
      <c r="AI194" s="1"/>
      <c r="AJ194" s="1"/>
      <c r="AK194" s="25"/>
      <c r="AL194" s="25"/>
      <c r="AM194" s="1"/>
      <c r="AN194" s="1"/>
      <c r="AQ194" s="22"/>
      <c r="AR194" s="21"/>
    </row>
    <row r="195" spans="1:44" x14ac:dyDescent="0.25">
      <c r="A195" s="14"/>
      <c r="C195" s="4"/>
      <c r="D195" s="4"/>
      <c r="E195" s="4"/>
      <c r="F195" s="4"/>
      <c r="G195" s="4"/>
      <c r="H195" s="4"/>
      <c r="I195" s="34"/>
      <c r="J195" s="35"/>
      <c r="K195" s="35"/>
      <c r="L195" s="35"/>
      <c r="M195" s="35"/>
      <c r="N195" s="4"/>
      <c r="O195" s="4"/>
      <c r="P195" s="35"/>
      <c r="Q195" s="36"/>
      <c r="R195" s="36"/>
      <c r="S195" s="37"/>
      <c r="T195" s="37"/>
      <c r="U195" s="37"/>
      <c r="V195" s="37"/>
      <c r="W195" s="37"/>
      <c r="X195" s="37"/>
      <c r="Y195" s="1"/>
      <c r="Z195" s="1"/>
      <c r="AA195" s="1"/>
      <c r="AB195" s="1"/>
      <c r="AC195" s="1"/>
      <c r="AD195" s="1"/>
      <c r="AE195" s="1"/>
      <c r="AF195" s="1"/>
      <c r="AG195" s="38"/>
      <c r="AH195" s="38"/>
      <c r="AI195" s="1"/>
      <c r="AJ195" s="1"/>
      <c r="AK195" s="25"/>
      <c r="AL195" s="25"/>
      <c r="AM195" s="1"/>
      <c r="AN195" s="1"/>
      <c r="AQ195" s="22"/>
      <c r="AR195" s="21"/>
    </row>
    <row r="196" spans="1:44" x14ac:dyDescent="0.25">
      <c r="A196" s="14"/>
      <c r="C196" s="4"/>
      <c r="D196" s="4"/>
      <c r="E196" s="4"/>
      <c r="F196" s="4"/>
      <c r="G196" s="4"/>
      <c r="H196" s="4"/>
      <c r="I196" s="34"/>
      <c r="J196" s="35"/>
      <c r="K196" s="35"/>
      <c r="L196" s="35"/>
      <c r="M196" s="35"/>
      <c r="N196" s="4"/>
      <c r="O196" s="4"/>
      <c r="P196" s="35"/>
      <c r="Q196" s="36"/>
      <c r="R196" s="36"/>
      <c r="S196" s="37"/>
      <c r="T196" s="37"/>
      <c r="U196" s="37"/>
      <c r="V196" s="37"/>
      <c r="W196" s="37"/>
      <c r="X196" s="37"/>
      <c r="Y196" s="1"/>
      <c r="Z196" s="1"/>
      <c r="AA196" s="1"/>
      <c r="AB196" s="1"/>
      <c r="AC196" s="1"/>
      <c r="AD196" s="1"/>
      <c r="AE196" s="1"/>
      <c r="AF196" s="1"/>
      <c r="AG196" s="38"/>
      <c r="AH196" s="38"/>
      <c r="AI196" s="1"/>
      <c r="AJ196" s="1"/>
      <c r="AK196" s="25"/>
      <c r="AL196" s="25"/>
      <c r="AM196" s="1"/>
      <c r="AN196" s="1"/>
      <c r="AQ196" s="22"/>
      <c r="AR196" s="21"/>
    </row>
    <row r="197" spans="1:44" x14ac:dyDescent="0.25">
      <c r="A197" s="14"/>
      <c r="C197" s="4"/>
      <c r="D197" s="4"/>
      <c r="E197" s="4"/>
      <c r="F197" s="4"/>
      <c r="G197" s="4"/>
      <c r="H197" s="4"/>
      <c r="I197" s="34"/>
      <c r="J197" s="35"/>
      <c r="K197" s="35"/>
      <c r="L197" s="35"/>
      <c r="M197" s="35"/>
      <c r="N197" s="4"/>
      <c r="O197" s="4"/>
      <c r="P197" s="35"/>
      <c r="Q197" s="36"/>
      <c r="R197" s="36"/>
      <c r="S197" s="37"/>
      <c r="T197" s="37"/>
      <c r="U197" s="37"/>
      <c r="V197" s="37"/>
      <c r="W197" s="37"/>
      <c r="X197" s="37"/>
      <c r="Y197" s="1"/>
      <c r="Z197" s="1"/>
      <c r="AA197" s="1"/>
      <c r="AB197" s="1"/>
      <c r="AC197" s="1"/>
      <c r="AD197" s="1"/>
      <c r="AE197" s="1"/>
      <c r="AF197" s="1"/>
      <c r="AG197" s="38"/>
      <c r="AH197" s="38"/>
      <c r="AI197" s="1"/>
      <c r="AJ197" s="1"/>
      <c r="AK197" s="25"/>
      <c r="AL197" s="25"/>
      <c r="AM197" s="1"/>
      <c r="AN197" s="1"/>
      <c r="AQ197" s="22"/>
      <c r="AR197" s="21"/>
    </row>
    <row r="198" spans="1:44" x14ac:dyDescent="0.25">
      <c r="A198" s="14"/>
      <c r="C198" s="4"/>
      <c r="D198" s="4"/>
      <c r="E198" s="4"/>
      <c r="F198" s="4"/>
      <c r="G198" s="4"/>
      <c r="H198" s="4"/>
      <c r="I198" s="34"/>
      <c r="J198" s="35"/>
      <c r="K198" s="35"/>
      <c r="L198" s="35"/>
      <c r="M198" s="35"/>
      <c r="N198" s="4"/>
      <c r="O198" s="4"/>
      <c r="P198" s="35"/>
      <c r="Q198" s="36"/>
      <c r="R198" s="36"/>
      <c r="S198" s="37"/>
      <c r="T198" s="37"/>
      <c r="U198" s="37"/>
      <c r="V198" s="37"/>
      <c r="W198" s="37"/>
      <c r="X198" s="37"/>
      <c r="Y198" s="1"/>
      <c r="Z198" s="1"/>
      <c r="AA198" s="1"/>
      <c r="AB198" s="1"/>
      <c r="AC198" s="1"/>
      <c r="AD198" s="1"/>
      <c r="AE198" s="1"/>
      <c r="AF198" s="1"/>
      <c r="AG198" s="38"/>
      <c r="AH198" s="38"/>
      <c r="AI198" s="1"/>
      <c r="AJ198" s="1"/>
      <c r="AK198" s="25"/>
      <c r="AL198" s="25"/>
      <c r="AM198" s="1"/>
      <c r="AN198" s="1"/>
      <c r="AQ198" s="22"/>
      <c r="AR198" s="21"/>
    </row>
    <row r="199" spans="1:44" x14ac:dyDescent="0.25">
      <c r="A199" s="14"/>
      <c r="C199" s="4"/>
      <c r="D199" s="4"/>
      <c r="E199" s="4"/>
      <c r="F199" s="4"/>
      <c r="G199" s="4"/>
      <c r="H199" s="4"/>
      <c r="I199" s="34"/>
      <c r="J199" s="35"/>
      <c r="K199" s="35"/>
      <c r="L199" s="35"/>
      <c r="M199" s="35"/>
      <c r="N199" s="4"/>
      <c r="O199" s="4"/>
      <c r="P199" s="35"/>
      <c r="Q199" s="36"/>
      <c r="R199" s="36"/>
      <c r="S199" s="37"/>
      <c r="T199" s="37"/>
      <c r="U199" s="37"/>
      <c r="V199" s="37"/>
      <c r="W199" s="37"/>
      <c r="X199" s="37"/>
      <c r="Y199" s="1"/>
      <c r="Z199" s="1"/>
      <c r="AA199" s="1"/>
      <c r="AB199" s="1"/>
      <c r="AC199" s="1"/>
      <c r="AD199" s="1"/>
      <c r="AE199" s="1"/>
      <c r="AF199" s="1"/>
      <c r="AG199" s="38"/>
      <c r="AH199" s="38"/>
      <c r="AI199" s="1"/>
      <c r="AJ199" s="1"/>
      <c r="AK199" s="25"/>
      <c r="AL199" s="25"/>
      <c r="AM199" s="1"/>
      <c r="AN199" s="1"/>
      <c r="AQ199" s="22"/>
      <c r="AR199" s="21"/>
    </row>
    <row r="200" spans="1:44" x14ac:dyDescent="0.25">
      <c r="A200" s="14"/>
      <c r="C200" s="4"/>
      <c r="D200" s="4"/>
      <c r="E200" s="4"/>
      <c r="F200" s="4"/>
      <c r="G200" s="4"/>
      <c r="H200" s="4"/>
      <c r="I200" s="34"/>
      <c r="J200" s="35"/>
      <c r="K200" s="35"/>
      <c r="L200" s="35"/>
      <c r="M200" s="35"/>
      <c r="N200" s="4"/>
      <c r="O200" s="4"/>
      <c r="P200" s="35"/>
      <c r="Q200" s="36"/>
      <c r="R200" s="36"/>
      <c r="S200" s="37"/>
      <c r="T200" s="37"/>
      <c r="U200" s="37"/>
      <c r="V200" s="37"/>
      <c r="W200" s="37"/>
      <c r="X200" s="37"/>
      <c r="Y200" s="1"/>
      <c r="Z200" s="1"/>
      <c r="AA200" s="1"/>
      <c r="AB200" s="1"/>
      <c r="AC200" s="1"/>
      <c r="AD200" s="1"/>
      <c r="AE200" s="1"/>
      <c r="AF200" s="1"/>
      <c r="AG200" s="38"/>
      <c r="AH200" s="38"/>
      <c r="AI200" s="1"/>
      <c r="AJ200" s="1"/>
      <c r="AK200" s="25"/>
      <c r="AL200" s="25"/>
      <c r="AM200" s="1"/>
      <c r="AN200" s="1"/>
      <c r="AQ200" s="22"/>
      <c r="AR200" s="21"/>
    </row>
    <row r="201" spans="1:44" x14ac:dyDescent="0.25">
      <c r="A201" s="14"/>
      <c r="C201" s="4"/>
      <c r="D201" s="4"/>
      <c r="E201" s="4"/>
      <c r="F201" s="4"/>
      <c r="G201" s="4"/>
      <c r="H201" s="4"/>
      <c r="I201" s="34"/>
      <c r="J201" s="35"/>
      <c r="K201" s="35"/>
      <c r="L201" s="35"/>
      <c r="M201" s="35"/>
      <c r="N201" s="4"/>
      <c r="O201" s="4"/>
      <c r="P201" s="35"/>
      <c r="Q201" s="36"/>
      <c r="R201" s="36"/>
      <c r="S201" s="37"/>
      <c r="T201" s="37"/>
      <c r="U201" s="37"/>
      <c r="V201" s="37"/>
      <c r="W201" s="37"/>
      <c r="X201" s="37"/>
      <c r="Y201" s="1"/>
      <c r="Z201" s="1"/>
      <c r="AA201" s="1"/>
      <c r="AB201" s="1"/>
      <c r="AC201" s="1"/>
      <c r="AD201" s="1"/>
      <c r="AE201" s="1"/>
      <c r="AF201" s="1"/>
      <c r="AG201" s="38"/>
      <c r="AH201" s="38"/>
      <c r="AI201" s="1"/>
      <c r="AJ201" s="1"/>
      <c r="AK201" s="25"/>
      <c r="AL201" s="25"/>
      <c r="AM201" s="1"/>
      <c r="AN201" s="1"/>
      <c r="AQ201" s="22"/>
      <c r="AR201" s="21"/>
    </row>
    <row r="202" spans="1:44" x14ac:dyDescent="0.25">
      <c r="A202" s="14"/>
      <c r="C202" s="4"/>
      <c r="D202" s="4"/>
      <c r="E202" s="4"/>
      <c r="F202" s="4"/>
      <c r="G202" s="4"/>
      <c r="H202" s="4"/>
      <c r="I202" s="34"/>
      <c r="J202" s="35"/>
      <c r="K202" s="35"/>
      <c r="L202" s="35"/>
      <c r="M202" s="35"/>
      <c r="N202" s="4"/>
      <c r="O202" s="4"/>
      <c r="P202" s="35"/>
      <c r="Q202" s="36"/>
      <c r="R202" s="36"/>
      <c r="S202" s="37"/>
      <c r="T202" s="37"/>
      <c r="U202" s="37"/>
      <c r="V202" s="37"/>
      <c r="W202" s="37"/>
      <c r="X202" s="37"/>
      <c r="Y202" s="1"/>
      <c r="Z202" s="1"/>
      <c r="AA202" s="1"/>
      <c r="AB202" s="1"/>
      <c r="AC202" s="1"/>
      <c r="AD202" s="1"/>
      <c r="AE202" s="1"/>
      <c r="AF202" s="1"/>
      <c r="AG202" s="38"/>
      <c r="AH202" s="38"/>
      <c r="AI202" s="1"/>
      <c r="AJ202" s="1"/>
      <c r="AK202" s="25"/>
      <c r="AL202" s="25"/>
      <c r="AM202" s="1"/>
      <c r="AN202" s="1"/>
      <c r="AQ202" s="22"/>
      <c r="AR202" s="21"/>
    </row>
    <row r="203" spans="1:44" x14ac:dyDescent="0.25">
      <c r="A203" s="14"/>
      <c r="C203" s="4"/>
      <c r="D203" s="4"/>
      <c r="E203" s="4"/>
      <c r="F203" s="4"/>
      <c r="G203" s="4"/>
      <c r="H203" s="4"/>
      <c r="I203" s="34"/>
      <c r="J203" s="35"/>
      <c r="K203" s="35"/>
      <c r="L203" s="35"/>
      <c r="M203" s="35"/>
      <c r="N203" s="4"/>
      <c r="O203" s="4"/>
      <c r="P203" s="35"/>
      <c r="Q203" s="36"/>
      <c r="R203" s="36"/>
      <c r="S203" s="37"/>
      <c r="T203" s="37"/>
      <c r="U203" s="37"/>
      <c r="V203" s="37"/>
      <c r="W203" s="37"/>
      <c r="X203" s="37"/>
      <c r="Y203" s="1"/>
      <c r="Z203" s="1"/>
      <c r="AA203" s="1"/>
      <c r="AB203" s="1"/>
      <c r="AC203" s="1"/>
      <c r="AD203" s="1"/>
      <c r="AE203" s="1"/>
      <c r="AF203" s="1"/>
      <c r="AG203" s="38"/>
      <c r="AH203" s="38"/>
      <c r="AI203" s="1"/>
      <c r="AJ203" s="1"/>
      <c r="AK203" s="25"/>
      <c r="AL203" s="25"/>
      <c r="AM203" s="1"/>
      <c r="AN203" s="1"/>
      <c r="AQ203" s="22"/>
      <c r="AR203" s="21"/>
    </row>
    <row r="204" spans="1:44" x14ac:dyDescent="0.25">
      <c r="A204" s="14"/>
      <c r="C204" s="4"/>
      <c r="D204" s="4"/>
      <c r="E204" s="4"/>
      <c r="F204" s="4"/>
      <c r="G204" s="4"/>
      <c r="H204" s="4"/>
      <c r="I204" s="34"/>
      <c r="J204" s="35"/>
      <c r="K204" s="35"/>
      <c r="L204" s="35"/>
      <c r="M204" s="35"/>
      <c r="N204" s="4"/>
      <c r="O204" s="4"/>
      <c r="P204" s="35"/>
      <c r="Q204" s="36"/>
      <c r="R204" s="36"/>
      <c r="S204" s="37"/>
      <c r="T204" s="37"/>
      <c r="U204" s="37"/>
      <c r="V204" s="37"/>
      <c r="W204" s="37"/>
      <c r="X204" s="37"/>
      <c r="Y204" s="1"/>
      <c r="Z204" s="1"/>
      <c r="AA204" s="1"/>
      <c r="AB204" s="1"/>
      <c r="AC204" s="1"/>
      <c r="AD204" s="1"/>
      <c r="AE204" s="1"/>
      <c r="AF204" s="1"/>
      <c r="AG204" s="38"/>
      <c r="AH204" s="38"/>
      <c r="AI204" s="1"/>
      <c r="AJ204" s="1"/>
      <c r="AK204" s="25"/>
      <c r="AL204" s="25"/>
      <c r="AM204" s="1"/>
      <c r="AN204" s="1"/>
      <c r="AQ204" s="22"/>
      <c r="AR204" s="21"/>
    </row>
    <row r="205" spans="1:44" x14ac:dyDescent="0.25">
      <c r="A205" s="14"/>
      <c r="C205" s="4"/>
      <c r="D205" s="4"/>
      <c r="E205" s="4"/>
      <c r="F205" s="4"/>
      <c r="G205" s="4"/>
      <c r="H205" s="4"/>
      <c r="I205" s="34"/>
      <c r="J205" s="35"/>
      <c r="K205" s="35"/>
      <c r="L205" s="35"/>
      <c r="M205" s="35"/>
      <c r="N205" s="4"/>
      <c r="O205" s="4"/>
      <c r="P205" s="35"/>
      <c r="Q205" s="36"/>
      <c r="R205" s="36"/>
      <c r="S205" s="37"/>
      <c r="T205" s="37"/>
      <c r="U205" s="37"/>
      <c r="V205" s="37"/>
      <c r="W205" s="37"/>
      <c r="X205" s="37"/>
      <c r="Y205" s="1"/>
      <c r="Z205" s="1"/>
      <c r="AA205" s="1"/>
      <c r="AB205" s="1"/>
      <c r="AC205" s="1"/>
      <c r="AD205" s="1"/>
      <c r="AE205" s="1"/>
      <c r="AF205" s="1"/>
      <c r="AG205" s="38"/>
      <c r="AH205" s="38"/>
      <c r="AI205" s="1"/>
      <c r="AJ205" s="1"/>
      <c r="AK205" s="25"/>
      <c r="AL205" s="25"/>
      <c r="AM205" s="1"/>
      <c r="AN205" s="1"/>
      <c r="AQ205" s="22"/>
      <c r="AR205" s="21"/>
    </row>
    <row r="206" spans="1:44" x14ac:dyDescent="0.25">
      <c r="A206" s="14"/>
      <c r="C206" s="4"/>
      <c r="D206" s="4"/>
      <c r="E206" s="4"/>
      <c r="F206" s="4"/>
      <c r="G206" s="4"/>
      <c r="H206" s="4"/>
      <c r="I206" s="34"/>
      <c r="J206" s="35"/>
      <c r="K206" s="35"/>
      <c r="L206" s="35"/>
      <c r="M206" s="35"/>
      <c r="N206" s="4"/>
      <c r="O206" s="4"/>
      <c r="P206" s="35"/>
      <c r="Q206" s="36"/>
      <c r="R206" s="36"/>
      <c r="S206" s="37"/>
      <c r="T206" s="37"/>
      <c r="U206" s="37"/>
      <c r="V206" s="37"/>
      <c r="W206" s="37"/>
      <c r="X206" s="37"/>
      <c r="Y206" s="1"/>
      <c r="Z206" s="1"/>
      <c r="AA206" s="1"/>
      <c r="AB206" s="1"/>
      <c r="AC206" s="1"/>
      <c r="AD206" s="1"/>
      <c r="AE206" s="1"/>
      <c r="AF206" s="1"/>
      <c r="AG206" s="38"/>
      <c r="AH206" s="38"/>
      <c r="AI206" s="1"/>
      <c r="AJ206" s="1"/>
      <c r="AK206" s="25"/>
      <c r="AL206" s="25"/>
      <c r="AM206" s="1"/>
      <c r="AN206" s="1"/>
      <c r="AQ206" s="22"/>
      <c r="AR206" s="21"/>
    </row>
    <row r="207" spans="1:44" x14ac:dyDescent="0.25">
      <c r="A207" s="14"/>
      <c r="C207" s="4"/>
      <c r="D207" s="4"/>
      <c r="E207" s="4"/>
      <c r="F207" s="4"/>
      <c r="G207" s="4"/>
      <c r="H207" s="4"/>
      <c r="I207" s="34"/>
      <c r="J207" s="35"/>
      <c r="K207" s="35"/>
      <c r="L207" s="35"/>
      <c r="M207" s="35"/>
      <c r="N207" s="4"/>
      <c r="O207" s="4"/>
      <c r="P207" s="35"/>
      <c r="Q207" s="36"/>
      <c r="R207" s="36"/>
      <c r="S207" s="37"/>
      <c r="T207" s="37"/>
      <c r="U207" s="37"/>
      <c r="V207" s="37"/>
      <c r="W207" s="37"/>
      <c r="X207" s="37"/>
      <c r="Y207" s="1"/>
      <c r="Z207" s="1"/>
      <c r="AA207" s="1"/>
      <c r="AB207" s="1"/>
      <c r="AC207" s="1"/>
      <c r="AD207" s="1"/>
      <c r="AE207" s="1"/>
      <c r="AF207" s="1"/>
      <c r="AG207" s="38"/>
      <c r="AH207" s="38"/>
      <c r="AI207" s="1"/>
      <c r="AJ207" s="1"/>
      <c r="AK207" s="25"/>
      <c r="AL207" s="25"/>
      <c r="AM207" s="1"/>
      <c r="AN207" s="1"/>
      <c r="AQ207" s="22"/>
      <c r="AR207" s="21"/>
    </row>
    <row r="208" spans="1:44" x14ac:dyDescent="0.25">
      <c r="A208" s="14"/>
      <c r="C208" s="4"/>
      <c r="D208" s="4"/>
      <c r="E208" s="4"/>
      <c r="F208" s="4"/>
      <c r="G208" s="4"/>
      <c r="H208" s="4"/>
      <c r="I208" s="34"/>
      <c r="J208" s="35"/>
      <c r="K208" s="35"/>
      <c r="L208" s="35"/>
      <c r="M208" s="35"/>
      <c r="N208" s="4"/>
      <c r="O208" s="4"/>
      <c r="P208" s="35"/>
      <c r="Q208" s="36"/>
      <c r="R208" s="36"/>
      <c r="S208" s="37"/>
      <c r="T208" s="37"/>
      <c r="U208" s="37"/>
      <c r="V208" s="37"/>
      <c r="W208" s="37"/>
      <c r="X208" s="37"/>
      <c r="Y208" s="1"/>
      <c r="Z208" s="1"/>
      <c r="AA208" s="1"/>
      <c r="AB208" s="1"/>
      <c r="AC208" s="1"/>
      <c r="AD208" s="1"/>
      <c r="AE208" s="1"/>
      <c r="AF208" s="1"/>
      <c r="AG208" s="38"/>
      <c r="AH208" s="38"/>
      <c r="AI208" s="1"/>
      <c r="AJ208" s="1"/>
      <c r="AK208" s="25"/>
      <c r="AL208" s="25"/>
      <c r="AM208" s="1"/>
      <c r="AN208" s="1"/>
      <c r="AQ208" s="22"/>
      <c r="AR208" s="21"/>
    </row>
    <row r="209" spans="1:44" x14ac:dyDescent="0.25">
      <c r="A209" s="14"/>
      <c r="C209" s="4"/>
      <c r="D209" s="4"/>
      <c r="E209" s="4"/>
      <c r="F209" s="4"/>
      <c r="G209" s="4"/>
      <c r="H209" s="4"/>
      <c r="I209" s="34"/>
      <c r="J209" s="35"/>
      <c r="K209" s="35"/>
      <c r="L209" s="35"/>
      <c r="M209" s="35"/>
      <c r="N209" s="4"/>
      <c r="O209" s="4"/>
      <c r="P209" s="35"/>
      <c r="Q209" s="36"/>
      <c r="R209" s="36"/>
      <c r="S209" s="37"/>
      <c r="T209" s="37"/>
      <c r="U209" s="37"/>
      <c r="V209" s="37"/>
      <c r="W209" s="37"/>
      <c r="X209" s="37"/>
      <c r="Y209" s="1"/>
      <c r="Z209" s="1"/>
      <c r="AA209" s="1"/>
      <c r="AB209" s="1"/>
      <c r="AC209" s="1"/>
      <c r="AD209" s="1"/>
      <c r="AE209" s="1"/>
      <c r="AF209" s="1"/>
      <c r="AG209" s="38"/>
      <c r="AH209" s="38"/>
      <c r="AI209" s="1"/>
      <c r="AJ209" s="1"/>
      <c r="AK209" s="25"/>
      <c r="AL209" s="25"/>
      <c r="AM209" s="1"/>
      <c r="AN209" s="1"/>
      <c r="AQ209" s="22"/>
      <c r="AR209" s="21"/>
    </row>
    <row r="210" spans="1:44" x14ac:dyDescent="0.25">
      <c r="A210" s="14"/>
      <c r="C210" s="4"/>
      <c r="D210" s="4"/>
      <c r="E210" s="4"/>
      <c r="F210" s="4"/>
      <c r="G210" s="4"/>
      <c r="H210" s="4"/>
      <c r="I210" s="34"/>
      <c r="J210" s="35"/>
      <c r="K210" s="35"/>
      <c r="L210" s="35"/>
      <c r="M210" s="35"/>
      <c r="N210" s="4"/>
      <c r="O210" s="4"/>
      <c r="P210" s="35"/>
      <c r="Q210" s="36"/>
      <c r="R210" s="36"/>
      <c r="S210" s="37"/>
      <c r="T210" s="37"/>
      <c r="U210" s="37"/>
      <c r="V210" s="37"/>
      <c r="W210" s="37"/>
      <c r="X210" s="37"/>
      <c r="Y210" s="1"/>
      <c r="Z210" s="1"/>
      <c r="AA210" s="1"/>
      <c r="AB210" s="1"/>
      <c r="AC210" s="1"/>
      <c r="AD210" s="1"/>
      <c r="AE210" s="1"/>
      <c r="AF210" s="1"/>
      <c r="AG210" s="38"/>
      <c r="AH210" s="38"/>
      <c r="AI210" s="1"/>
      <c r="AJ210" s="1"/>
      <c r="AK210" s="25"/>
      <c r="AL210" s="25"/>
      <c r="AM210" s="1"/>
      <c r="AN210" s="1"/>
      <c r="AQ210" s="22"/>
      <c r="AR210" s="21"/>
    </row>
    <row r="211" spans="1:44" x14ac:dyDescent="0.25">
      <c r="A211" s="14"/>
      <c r="C211" s="4"/>
      <c r="D211" s="4"/>
      <c r="E211" s="4"/>
      <c r="F211" s="4"/>
      <c r="G211" s="4"/>
      <c r="H211" s="4"/>
      <c r="I211" s="34"/>
      <c r="J211" s="35"/>
      <c r="K211" s="35"/>
      <c r="L211" s="35"/>
      <c r="M211" s="35"/>
      <c r="N211" s="4"/>
      <c r="O211" s="4"/>
      <c r="P211" s="35"/>
      <c r="Q211" s="36"/>
      <c r="R211" s="36"/>
      <c r="S211" s="37"/>
      <c r="T211" s="37"/>
      <c r="U211" s="37"/>
      <c r="V211" s="37"/>
      <c r="W211" s="37"/>
      <c r="X211" s="37"/>
      <c r="Y211" s="1"/>
      <c r="Z211" s="1"/>
      <c r="AA211" s="1"/>
      <c r="AB211" s="1"/>
      <c r="AC211" s="1"/>
      <c r="AD211" s="1"/>
      <c r="AE211" s="1"/>
      <c r="AF211" s="1"/>
      <c r="AG211" s="38"/>
      <c r="AH211" s="38"/>
      <c r="AI211" s="1"/>
      <c r="AJ211" s="1"/>
      <c r="AK211" s="25"/>
      <c r="AL211" s="25"/>
      <c r="AM211" s="1"/>
      <c r="AN211" s="1"/>
      <c r="AQ211" s="22"/>
      <c r="AR211" s="21"/>
    </row>
    <row r="212" spans="1:44" x14ac:dyDescent="0.25">
      <c r="A212" s="14"/>
      <c r="C212" s="4"/>
      <c r="D212" s="4"/>
      <c r="E212" s="4"/>
      <c r="F212" s="4"/>
      <c r="G212" s="4"/>
      <c r="H212" s="4"/>
      <c r="I212" s="34"/>
      <c r="J212" s="35"/>
      <c r="K212" s="35"/>
      <c r="L212" s="35"/>
      <c r="M212" s="35"/>
      <c r="N212" s="4"/>
      <c r="O212" s="4"/>
      <c r="P212" s="35"/>
      <c r="Q212" s="36"/>
      <c r="R212" s="36"/>
      <c r="S212" s="37"/>
      <c r="T212" s="37"/>
      <c r="U212" s="37"/>
      <c r="V212" s="37"/>
      <c r="W212" s="37"/>
      <c r="X212" s="37"/>
      <c r="Y212" s="1"/>
      <c r="Z212" s="1"/>
      <c r="AA212" s="1"/>
      <c r="AB212" s="1"/>
      <c r="AC212" s="1"/>
      <c r="AD212" s="1"/>
      <c r="AE212" s="1"/>
      <c r="AF212" s="1"/>
      <c r="AG212" s="38"/>
      <c r="AH212" s="38"/>
      <c r="AI212" s="1"/>
      <c r="AJ212" s="1"/>
      <c r="AK212" s="25"/>
      <c r="AL212" s="25"/>
      <c r="AM212" s="1"/>
      <c r="AN212" s="1"/>
      <c r="AQ212" s="22"/>
      <c r="AR212" s="21"/>
    </row>
    <row r="213" spans="1:44" x14ac:dyDescent="0.25">
      <c r="A213" s="14"/>
      <c r="C213" s="4"/>
      <c r="D213" s="4"/>
      <c r="E213" s="4"/>
      <c r="F213" s="4"/>
      <c r="G213" s="4"/>
      <c r="H213" s="4"/>
      <c r="I213" s="34"/>
      <c r="J213" s="35"/>
      <c r="K213" s="35"/>
      <c r="L213" s="35"/>
      <c r="M213" s="35"/>
      <c r="N213" s="4"/>
      <c r="O213" s="4"/>
      <c r="P213" s="35"/>
      <c r="Q213" s="36"/>
      <c r="R213" s="36"/>
      <c r="S213" s="37"/>
      <c r="T213" s="37"/>
      <c r="U213" s="37"/>
      <c r="V213" s="37"/>
      <c r="W213" s="37"/>
      <c r="X213" s="37"/>
      <c r="Y213" s="1"/>
      <c r="Z213" s="1"/>
      <c r="AA213" s="1"/>
      <c r="AB213" s="1"/>
      <c r="AC213" s="1"/>
      <c r="AD213" s="1"/>
      <c r="AE213" s="1"/>
      <c r="AF213" s="1"/>
      <c r="AG213" s="38"/>
      <c r="AH213" s="38"/>
      <c r="AI213" s="1"/>
      <c r="AJ213" s="1"/>
      <c r="AK213" s="25"/>
      <c r="AL213" s="25"/>
      <c r="AM213" s="1"/>
      <c r="AN213" s="1"/>
      <c r="AQ213" s="22"/>
      <c r="AR213" s="21"/>
    </row>
    <row r="214" spans="1:44" x14ac:dyDescent="0.25">
      <c r="A214" s="14"/>
      <c r="C214" s="4"/>
      <c r="D214" s="4"/>
      <c r="E214" s="4"/>
      <c r="F214" s="4"/>
      <c r="G214" s="4"/>
      <c r="H214" s="4"/>
      <c r="I214" s="34"/>
      <c r="J214" s="35"/>
      <c r="K214" s="35"/>
      <c r="L214" s="35"/>
      <c r="M214" s="35"/>
      <c r="N214" s="4"/>
      <c r="O214" s="4"/>
      <c r="P214" s="35"/>
      <c r="Q214" s="36"/>
      <c r="R214" s="36"/>
      <c r="S214" s="37"/>
      <c r="T214" s="37"/>
      <c r="U214" s="37"/>
      <c r="V214" s="37"/>
      <c r="W214" s="37"/>
      <c r="X214" s="37"/>
      <c r="Y214" s="1"/>
      <c r="Z214" s="1"/>
      <c r="AA214" s="1"/>
      <c r="AB214" s="1"/>
      <c r="AC214" s="1"/>
      <c r="AD214" s="1"/>
      <c r="AE214" s="1"/>
      <c r="AF214" s="1"/>
      <c r="AG214" s="38"/>
      <c r="AH214" s="38"/>
      <c r="AI214" s="1"/>
      <c r="AJ214" s="1"/>
      <c r="AK214" s="25"/>
      <c r="AL214" s="25"/>
      <c r="AM214" s="1"/>
      <c r="AN214" s="1"/>
      <c r="AQ214" s="22"/>
      <c r="AR214" s="21"/>
    </row>
    <row r="215" spans="1:44" x14ac:dyDescent="0.25">
      <c r="A215" s="14"/>
      <c r="C215" s="4"/>
      <c r="D215" s="4"/>
      <c r="E215" s="4"/>
      <c r="F215" s="4"/>
      <c r="G215" s="4"/>
      <c r="H215" s="4"/>
      <c r="I215" s="34"/>
      <c r="J215" s="35"/>
      <c r="K215" s="35"/>
      <c r="L215" s="35"/>
      <c r="M215" s="35"/>
      <c r="N215" s="4"/>
      <c r="O215" s="4"/>
      <c r="P215" s="35"/>
      <c r="Q215" s="36"/>
      <c r="R215" s="36"/>
      <c r="S215" s="37"/>
      <c r="T215" s="37"/>
      <c r="U215" s="37"/>
      <c r="V215" s="37"/>
      <c r="W215" s="37"/>
      <c r="X215" s="37"/>
      <c r="Y215" s="1"/>
      <c r="Z215" s="1"/>
      <c r="AA215" s="1"/>
      <c r="AB215" s="1"/>
      <c r="AC215" s="1"/>
      <c r="AD215" s="1"/>
      <c r="AE215" s="1"/>
      <c r="AF215" s="1"/>
      <c r="AG215" s="38"/>
      <c r="AH215" s="38"/>
      <c r="AI215" s="1"/>
      <c r="AJ215" s="1"/>
      <c r="AK215" s="25"/>
      <c r="AL215" s="25"/>
      <c r="AM215" s="1"/>
      <c r="AN215" s="1"/>
      <c r="AQ215" s="22"/>
      <c r="AR215" s="21"/>
    </row>
    <row r="216" spans="1:44" x14ac:dyDescent="0.25">
      <c r="A216" s="14"/>
      <c r="C216" s="4"/>
      <c r="D216" s="4"/>
      <c r="E216" s="4"/>
      <c r="F216" s="4"/>
      <c r="G216" s="4"/>
      <c r="H216" s="4"/>
      <c r="I216" s="34"/>
      <c r="J216" s="35"/>
      <c r="K216" s="35"/>
      <c r="L216" s="35"/>
      <c r="M216" s="35"/>
      <c r="N216" s="4"/>
      <c r="O216" s="4"/>
      <c r="P216" s="35"/>
      <c r="Q216" s="36"/>
      <c r="R216" s="36"/>
      <c r="S216" s="37"/>
      <c r="T216" s="37"/>
      <c r="U216" s="37"/>
      <c r="V216" s="37"/>
      <c r="W216" s="37"/>
      <c r="X216" s="37"/>
      <c r="Y216" s="1"/>
      <c r="Z216" s="1"/>
      <c r="AA216" s="1"/>
      <c r="AB216" s="1"/>
      <c r="AC216" s="1"/>
      <c r="AD216" s="1"/>
      <c r="AE216" s="1"/>
      <c r="AF216" s="1"/>
      <c r="AG216" s="38"/>
      <c r="AH216" s="38"/>
      <c r="AI216" s="1"/>
      <c r="AJ216" s="1"/>
      <c r="AK216" s="25"/>
      <c r="AL216" s="25"/>
      <c r="AM216" s="1"/>
      <c r="AN216" s="1"/>
      <c r="AQ216" s="22"/>
      <c r="AR216" s="21"/>
    </row>
    <row r="217" spans="1:44" x14ac:dyDescent="0.25">
      <c r="A217" s="14"/>
      <c r="C217" s="4"/>
      <c r="D217" s="4"/>
      <c r="E217" s="4"/>
      <c r="F217" s="4"/>
      <c r="G217" s="4"/>
      <c r="H217" s="4"/>
      <c r="I217" s="34"/>
      <c r="J217" s="35"/>
      <c r="K217" s="35"/>
      <c r="L217" s="35"/>
      <c r="M217" s="35"/>
      <c r="N217" s="4"/>
      <c r="O217" s="4"/>
      <c r="P217" s="35"/>
      <c r="Q217" s="36"/>
      <c r="R217" s="36"/>
      <c r="S217" s="37"/>
      <c r="T217" s="37"/>
      <c r="U217" s="37"/>
      <c r="V217" s="37"/>
      <c r="W217" s="37"/>
      <c r="X217" s="37"/>
      <c r="Y217" s="1"/>
      <c r="Z217" s="1"/>
      <c r="AA217" s="1"/>
      <c r="AB217" s="1"/>
      <c r="AC217" s="1"/>
      <c r="AD217" s="1"/>
      <c r="AE217" s="1"/>
      <c r="AF217" s="1"/>
      <c r="AG217" s="38"/>
      <c r="AH217" s="38"/>
      <c r="AI217" s="1"/>
      <c r="AJ217" s="1"/>
      <c r="AK217" s="25"/>
      <c r="AL217" s="25"/>
      <c r="AM217" s="1"/>
      <c r="AN217" s="1"/>
      <c r="AQ217" s="22"/>
      <c r="AR217" s="21"/>
    </row>
    <row r="218" spans="1:44" x14ac:dyDescent="0.25">
      <c r="A218" s="14"/>
      <c r="C218" s="4"/>
      <c r="D218" s="4"/>
      <c r="E218" s="4"/>
      <c r="F218" s="4"/>
      <c r="G218" s="4"/>
      <c r="H218" s="4"/>
      <c r="I218" s="34"/>
      <c r="J218" s="35"/>
      <c r="K218" s="35"/>
      <c r="L218" s="35"/>
      <c r="M218" s="35"/>
      <c r="N218" s="4"/>
      <c r="O218" s="4"/>
      <c r="P218" s="35"/>
      <c r="Q218" s="36"/>
      <c r="R218" s="36"/>
      <c r="S218" s="37"/>
      <c r="T218" s="37"/>
      <c r="U218" s="37"/>
      <c r="V218" s="37"/>
      <c r="W218" s="37"/>
      <c r="X218" s="37"/>
      <c r="Y218" s="1"/>
      <c r="Z218" s="1"/>
      <c r="AA218" s="1"/>
      <c r="AB218" s="1"/>
      <c r="AC218" s="1"/>
      <c r="AD218" s="1"/>
      <c r="AE218" s="1"/>
      <c r="AF218" s="1"/>
      <c r="AG218" s="38"/>
      <c r="AH218" s="38"/>
      <c r="AI218" s="1"/>
      <c r="AJ218" s="1"/>
      <c r="AK218" s="25"/>
      <c r="AL218" s="25"/>
      <c r="AM218" s="1"/>
      <c r="AN218" s="1"/>
      <c r="AQ218" s="22"/>
      <c r="AR218" s="21"/>
    </row>
    <row r="219" spans="1:44" x14ac:dyDescent="0.25">
      <c r="A219" s="14"/>
      <c r="C219" s="4"/>
      <c r="D219" s="4"/>
      <c r="E219" s="4"/>
      <c r="F219" s="4"/>
      <c r="G219" s="4"/>
      <c r="H219" s="4"/>
      <c r="I219" s="34"/>
      <c r="J219" s="35"/>
      <c r="K219" s="35"/>
      <c r="L219" s="35"/>
      <c r="M219" s="35"/>
      <c r="N219" s="4"/>
      <c r="O219" s="4"/>
      <c r="P219" s="35"/>
      <c r="Q219" s="36"/>
      <c r="R219" s="36"/>
      <c r="S219" s="37"/>
      <c r="T219" s="37"/>
      <c r="U219" s="37"/>
      <c r="V219" s="37"/>
      <c r="W219" s="37"/>
      <c r="X219" s="37"/>
      <c r="Y219" s="1"/>
      <c r="Z219" s="1"/>
      <c r="AA219" s="1"/>
      <c r="AB219" s="1"/>
      <c r="AC219" s="1"/>
      <c r="AD219" s="1"/>
      <c r="AE219" s="1"/>
      <c r="AF219" s="1"/>
      <c r="AG219" s="38"/>
      <c r="AH219" s="38"/>
      <c r="AI219" s="1"/>
      <c r="AJ219" s="1"/>
      <c r="AK219" s="25"/>
      <c r="AL219" s="25"/>
      <c r="AM219" s="1"/>
      <c r="AN219" s="1"/>
      <c r="AQ219" s="22"/>
      <c r="AR219" s="21"/>
    </row>
    <row r="220" spans="1:44" x14ac:dyDescent="0.25">
      <c r="A220" s="14"/>
      <c r="C220" s="4"/>
      <c r="D220" s="4"/>
      <c r="E220" s="4"/>
      <c r="F220" s="4"/>
      <c r="G220" s="4"/>
      <c r="H220" s="4"/>
      <c r="I220" s="34"/>
      <c r="J220" s="35"/>
      <c r="K220" s="35"/>
      <c r="L220" s="35"/>
      <c r="M220" s="35"/>
      <c r="N220" s="4"/>
      <c r="O220" s="4"/>
      <c r="P220" s="35"/>
      <c r="Q220" s="36"/>
      <c r="R220" s="36"/>
      <c r="S220" s="37"/>
      <c r="T220" s="37"/>
      <c r="U220" s="37"/>
      <c r="V220" s="37"/>
      <c r="W220" s="37"/>
      <c r="X220" s="37"/>
      <c r="Y220" s="1"/>
      <c r="Z220" s="1"/>
      <c r="AA220" s="1"/>
      <c r="AB220" s="1"/>
      <c r="AC220" s="1"/>
      <c r="AD220" s="1"/>
      <c r="AE220" s="1"/>
      <c r="AF220" s="1"/>
      <c r="AG220" s="38"/>
      <c r="AH220" s="38"/>
      <c r="AI220" s="1"/>
      <c r="AJ220" s="1"/>
      <c r="AK220" s="25"/>
      <c r="AL220" s="25"/>
      <c r="AM220" s="1"/>
      <c r="AN220" s="1"/>
      <c r="AQ220" s="22"/>
      <c r="AR220" s="21"/>
    </row>
    <row r="221" spans="1:44" x14ac:dyDescent="0.25">
      <c r="A221" s="14"/>
      <c r="C221" s="4"/>
      <c r="D221" s="4"/>
      <c r="E221" s="4"/>
      <c r="F221" s="4"/>
      <c r="G221" s="4"/>
      <c r="H221" s="4"/>
      <c r="I221" s="34"/>
      <c r="J221" s="35"/>
      <c r="K221" s="35"/>
      <c r="L221" s="35"/>
      <c r="M221" s="35"/>
      <c r="N221" s="4"/>
      <c r="O221" s="4"/>
      <c r="P221" s="35"/>
      <c r="Q221" s="36"/>
      <c r="R221" s="36"/>
      <c r="S221" s="37"/>
      <c r="T221" s="37"/>
      <c r="U221" s="37"/>
      <c r="V221" s="37"/>
      <c r="W221" s="37"/>
      <c r="X221" s="37"/>
      <c r="Y221" s="1"/>
      <c r="Z221" s="1"/>
      <c r="AA221" s="1"/>
      <c r="AB221" s="1"/>
      <c r="AC221" s="1"/>
      <c r="AD221" s="1"/>
      <c r="AE221" s="1"/>
      <c r="AF221" s="1"/>
      <c r="AG221" s="38"/>
      <c r="AH221" s="38"/>
      <c r="AI221" s="1"/>
      <c r="AJ221" s="1"/>
      <c r="AK221" s="25"/>
      <c r="AL221" s="25"/>
      <c r="AM221" s="1"/>
      <c r="AN221" s="1"/>
      <c r="AQ221" s="22"/>
      <c r="AR221" s="21"/>
    </row>
    <row r="222" spans="1:44" x14ac:dyDescent="0.25">
      <c r="A222" s="14"/>
      <c r="C222" s="4"/>
      <c r="D222" s="4"/>
      <c r="E222" s="4"/>
      <c r="F222" s="4"/>
      <c r="G222" s="4"/>
      <c r="H222" s="4"/>
      <c r="I222" s="34"/>
      <c r="J222" s="35"/>
      <c r="K222" s="35"/>
      <c r="L222" s="35"/>
      <c r="M222" s="35"/>
      <c r="N222" s="4"/>
      <c r="O222" s="4"/>
      <c r="P222" s="35"/>
      <c r="Q222" s="36"/>
      <c r="R222" s="36"/>
      <c r="S222" s="37"/>
      <c r="T222" s="37"/>
      <c r="U222" s="37"/>
      <c r="V222" s="37"/>
      <c r="W222" s="37"/>
      <c r="X222" s="37"/>
      <c r="Y222" s="1"/>
      <c r="Z222" s="1"/>
      <c r="AA222" s="1"/>
      <c r="AB222" s="1"/>
      <c r="AC222" s="1"/>
      <c r="AD222" s="1"/>
      <c r="AE222" s="1"/>
      <c r="AF222" s="1"/>
      <c r="AG222" s="38"/>
      <c r="AH222" s="38"/>
      <c r="AI222" s="1"/>
      <c r="AJ222" s="1"/>
      <c r="AK222" s="25"/>
      <c r="AL222" s="25"/>
      <c r="AM222" s="1"/>
      <c r="AN222" s="1"/>
      <c r="AQ222" s="22"/>
      <c r="AR222" s="21"/>
    </row>
    <row r="223" spans="1:44" x14ac:dyDescent="0.25">
      <c r="A223" s="14"/>
      <c r="C223" s="4"/>
      <c r="D223" s="4"/>
      <c r="E223" s="4"/>
      <c r="F223" s="4"/>
      <c r="G223" s="4"/>
      <c r="H223" s="4"/>
      <c r="I223" s="34"/>
      <c r="J223" s="35"/>
      <c r="K223" s="35"/>
      <c r="L223" s="35"/>
      <c r="M223" s="35"/>
      <c r="N223" s="4"/>
      <c r="O223" s="4"/>
      <c r="P223" s="35"/>
      <c r="Q223" s="36"/>
      <c r="R223" s="36"/>
      <c r="S223" s="37"/>
      <c r="T223" s="37"/>
      <c r="U223" s="37"/>
      <c r="V223" s="37"/>
      <c r="W223" s="37"/>
      <c r="X223" s="37"/>
      <c r="Y223" s="1"/>
      <c r="Z223" s="1"/>
      <c r="AA223" s="1"/>
      <c r="AB223" s="1"/>
      <c r="AC223" s="1"/>
      <c r="AD223" s="1"/>
      <c r="AE223" s="1"/>
      <c r="AF223" s="1"/>
      <c r="AG223" s="38"/>
      <c r="AH223" s="38"/>
      <c r="AI223" s="1"/>
      <c r="AJ223" s="1"/>
      <c r="AK223" s="25"/>
      <c r="AL223" s="25"/>
      <c r="AM223" s="1"/>
      <c r="AN223" s="1"/>
      <c r="AQ223" s="22"/>
      <c r="AR223" s="21"/>
    </row>
    <row r="224" spans="1:44" x14ac:dyDescent="0.25">
      <c r="A224" s="14"/>
      <c r="C224" s="4"/>
      <c r="D224" s="4"/>
      <c r="E224" s="4"/>
      <c r="F224" s="4"/>
      <c r="G224" s="4"/>
      <c r="H224" s="4"/>
      <c r="I224" s="34"/>
      <c r="J224" s="35"/>
      <c r="K224" s="35"/>
      <c r="L224" s="35"/>
      <c r="M224" s="35"/>
      <c r="N224" s="4"/>
      <c r="O224" s="4"/>
      <c r="P224" s="35"/>
      <c r="Q224" s="36"/>
      <c r="R224" s="36"/>
      <c r="S224" s="37"/>
      <c r="T224" s="37"/>
      <c r="U224" s="37"/>
      <c r="V224" s="37"/>
      <c r="W224" s="37"/>
      <c r="X224" s="37"/>
      <c r="Y224" s="1"/>
      <c r="Z224" s="1"/>
      <c r="AA224" s="1"/>
      <c r="AB224" s="1"/>
      <c r="AC224" s="1"/>
      <c r="AD224" s="1"/>
      <c r="AE224" s="1"/>
      <c r="AF224" s="1"/>
      <c r="AG224" s="38"/>
      <c r="AH224" s="38"/>
      <c r="AI224" s="1"/>
      <c r="AJ224" s="1"/>
      <c r="AK224" s="25"/>
      <c r="AL224" s="25"/>
      <c r="AM224" s="1"/>
      <c r="AN224" s="1"/>
      <c r="AQ224" s="22"/>
      <c r="AR224" s="21"/>
    </row>
    <row r="225" spans="1:44" x14ac:dyDescent="0.25">
      <c r="A225" s="14"/>
      <c r="C225" s="4"/>
      <c r="D225" s="4"/>
      <c r="E225" s="4"/>
      <c r="F225" s="4"/>
      <c r="G225" s="4"/>
      <c r="H225" s="4"/>
      <c r="I225" s="34"/>
      <c r="J225" s="35"/>
      <c r="K225" s="35"/>
      <c r="L225" s="35"/>
      <c r="M225" s="35"/>
      <c r="N225" s="4"/>
      <c r="O225" s="4"/>
      <c r="P225" s="35"/>
      <c r="Q225" s="36"/>
      <c r="R225" s="36"/>
      <c r="S225" s="37"/>
      <c r="T225" s="37"/>
      <c r="U225" s="37"/>
      <c r="V225" s="37"/>
      <c r="W225" s="37"/>
      <c r="X225" s="37"/>
      <c r="Y225" s="1"/>
      <c r="Z225" s="1"/>
      <c r="AA225" s="1"/>
      <c r="AB225" s="1"/>
      <c r="AC225" s="1"/>
      <c r="AD225" s="1"/>
      <c r="AE225" s="1"/>
      <c r="AF225" s="1"/>
      <c r="AG225" s="38"/>
      <c r="AH225" s="38"/>
      <c r="AI225" s="1"/>
      <c r="AJ225" s="1"/>
      <c r="AK225" s="25"/>
      <c r="AL225" s="25"/>
      <c r="AM225" s="1"/>
      <c r="AN225" s="1"/>
      <c r="AQ225" s="22"/>
      <c r="AR225" s="21"/>
    </row>
    <row r="226" spans="1:44" x14ac:dyDescent="0.25">
      <c r="A226" s="14"/>
      <c r="C226" s="4"/>
      <c r="D226" s="4"/>
      <c r="E226" s="4"/>
      <c r="F226" s="4"/>
      <c r="G226" s="4"/>
      <c r="H226" s="4"/>
      <c r="I226" s="34"/>
      <c r="J226" s="35"/>
      <c r="K226" s="35"/>
      <c r="L226" s="35"/>
      <c r="M226" s="35"/>
      <c r="N226" s="4"/>
      <c r="O226" s="4"/>
      <c r="P226" s="35"/>
      <c r="Q226" s="36"/>
      <c r="R226" s="36"/>
      <c r="S226" s="37"/>
      <c r="T226" s="37"/>
      <c r="U226" s="37"/>
      <c r="V226" s="37"/>
      <c r="W226" s="37"/>
      <c r="X226" s="37"/>
      <c r="Y226" s="1"/>
      <c r="Z226" s="1"/>
      <c r="AA226" s="1"/>
      <c r="AB226" s="1"/>
      <c r="AC226" s="1"/>
      <c r="AD226" s="1"/>
      <c r="AE226" s="1"/>
      <c r="AF226" s="1"/>
      <c r="AG226" s="38"/>
      <c r="AH226" s="38"/>
      <c r="AI226" s="1"/>
      <c r="AJ226" s="1"/>
      <c r="AK226" s="25"/>
      <c r="AL226" s="25"/>
      <c r="AM226" s="1"/>
      <c r="AN226" s="1"/>
      <c r="AQ226" s="22"/>
      <c r="AR226" s="21"/>
    </row>
    <row r="227" spans="1:44" x14ac:dyDescent="0.25">
      <c r="A227" s="14"/>
      <c r="C227" s="4"/>
      <c r="D227" s="4"/>
      <c r="E227" s="4"/>
      <c r="F227" s="4"/>
      <c r="G227" s="4"/>
      <c r="H227" s="4"/>
      <c r="I227" s="34"/>
      <c r="J227" s="35"/>
      <c r="K227" s="35"/>
      <c r="L227" s="35"/>
      <c r="M227" s="35"/>
      <c r="N227" s="4"/>
      <c r="O227" s="4"/>
      <c r="P227" s="35"/>
      <c r="Q227" s="36"/>
      <c r="R227" s="36"/>
      <c r="S227" s="37"/>
      <c r="T227" s="37"/>
      <c r="U227" s="37"/>
      <c r="V227" s="37"/>
      <c r="W227" s="37"/>
      <c r="X227" s="37"/>
      <c r="Y227" s="1"/>
      <c r="Z227" s="1"/>
      <c r="AA227" s="1"/>
      <c r="AB227" s="1"/>
      <c r="AC227" s="1"/>
      <c r="AD227" s="1"/>
      <c r="AE227" s="1"/>
      <c r="AF227" s="1"/>
      <c r="AG227" s="38"/>
      <c r="AH227" s="38"/>
      <c r="AI227" s="1"/>
      <c r="AJ227" s="1"/>
      <c r="AK227" s="25"/>
      <c r="AL227" s="25"/>
      <c r="AM227" s="1"/>
      <c r="AN227" s="1"/>
      <c r="AQ227" s="22"/>
      <c r="AR227" s="21"/>
    </row>
    <row r="228" spans="1:44" x14ac:dyDescent="0.25">
      <c r="A228" s="14"/>
      <c r="C228" s="4"/>
      <c r="D228" s="4"/>
      <c r="E228" s="4"/>
      <c r="F228" s="4"/>
      <c r="G228" s="4"/>
      <c r="H228" s="4"/>
      <c r="I228" s="34"/>
      <c r="J228" s="35"/>
      <c r="K228" s="35"/>
      <c r="L228" s="35"/>
      <c r="M228" s="35"/>
      <c r="N228" s="4"/>
      <c r="O228" s="4"/>
      <c r="P228" s="35"/>
      <c r="Q228" s="36"/>
      <c r="R228" s="36"/>
      <c r="S228" s="37"/>
      <c r="T228" s="37"/>
      <c r="U228" s="37"/>
      <c r="V228" s="37"/>
      <c r="W228" s="37"/>
      <c r="X228" s="37"/>
      <c r="Y228" s="1"/>
      <c r="Z228" s="1"/>
      <c r="AA228" s="1"/>
      <c r="AB228" s="1"/>
      <c r="AC228" s="1"/>
      <c r="AD228" s="1"/>
      <c r="AE228" s="1"/>
      <c r="AF228" s="1"/>
      <c r="AG228" s="38"/>
      <c r="AH228" s="38"/>
      <c r="AI228" s="1"/>
      <c r="AJ228" s="1"/>
      <c r="AK228" s="25"/>
      <c r="AL228" s="25"/>
      <c r="AM228" s="1"/>
      <c r="AN228" s="1"/>
      <c r="AQ228" s="22"/>
      <c r="AR228" s="21"/>
    </row>
    <row r="229" spans="1:44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4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4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4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4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4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4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4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4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4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4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4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1670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1672</v>
      </c>
      <c r="C7" s="4">
        <v>46</v>
      </c>
      <c r="D7" s="4">
        <v>1</v>
      </c>
      <c r="E7" s="4">
        <v>0</v>
      </c>
      <c r="F7" s="4">
        <v>47</v>
      </c>
      <c r="G7" s="4">
        <v>2409.89990234375</v>
      </c>
      <c r="H7" s="4">
        <v>2074.9699999999998</v>
      </c>
      <c r="I7" s="34">
        <v>402180.60451579804</v>
      </c>
      <c r="J7" s="35" t="s">
        <v>2161</v>
      </c>
      <c r="K7" s="35" t="s">
        <v>2161</v>
      </c>
      <c r="L7" s="35">
        <v>33.533461391888018</v>
      </c>
      <c r="M7" s="35">
        <v>28.198189730244334</v>
      </c>
      <c r="N7" s="4">
        <v>42.835999999999999</v>
      </c>
      <c r="O7" s="4">
        <v>15.243475921442014</v>
      </c>
      <c r="P7" s="35">
        <v>1.0742323985407018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97.872340425631918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0.16141433493074464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AA22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>
        <f t="shared" ref="AC7:AC70" si="1">IF(ISERROR((RANK(S7,S$7:S$184,0)))=TRUE," ",((RANK(S7,S$7:S$184,0))))</f>
        <v>111</v>
      </c>
      <c r="AD7" s="1" t="str">
        <f>IF(ISERROR((RANK(T7,T$7:T$184,1)))=TRUE," ",((RANK(T7,T$7:T$184,1))))</f>
        <v xml:space="preserve"> </v>
      </c>
      <c r="AE7" s="1">
        <f t="shared" ref="AE7:AF22" si="2">IF(ISERROR((RANK(Q7,Q$7:Q$184,0)))=TRUE," ",((RANK(Q7,Q$7:Q$184,0))))</f>
        <v>31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1672</v>
      </c>
      <c r="AP7" t="s">
        <v>2409</v>
      </c>
      <c r="AQ7" s="22" t="e">
        <v>#VALUE!</v>
      </c>
      <c r="AR7" s="21">
        <v>-177.08607911756542</v>
      </c>
      <c r="AS7">
        <v>16.141433483074465</v>
      </c>
      <c r="AT7" t="e">
        <v>#VALUE!</v>
      </c>
      <c r="AU7">
        <v>177.08607911756542</v>
      </c>
      <c r="AV7" t="s">
        <v>3750</v>
      </c>
    </row>
    <row r="8" spans="1:48" x14ac:dyDescent="0.25">
      <c r="A8" s="14">
        <v>1.1000000000000001E-10</v>
      </c>
      <c r="B8" t="s">
        <v>1673</v>
      </c>
      <c r="C8" s="4">
        <v>34</v>
      </c>
      <c r="D8" s="4">
        <v>0</v>
      </c>
      <c r="E8" s="4">
        <v>1</v>
      </c>
      <c r="F8" s="4">
        <v>35</v>
      </c>
      <c r="G8" s="4">
        <v>101.52500152587891</v>
      </c>
      <c r="H8" s="4">
        <v>64.73</v>
      </c>
      <c r="I8" s="34">
        <v>181115.99747075958</v>
      </c>
      <c r="J8" s="35">
        <v>7.4858332369607963</v>
      </c>
      <c r="K8" s="35">
        <v>6.5795893474283389</v>
      </c>
      <c r="L8" s="35" t="s">
        <v>2161</v>
      </c>
      <c r="M8" s="35" t="s">
        <v>2161</v>
      </c>
      <c r="N8" s="4">
        <v>8.6470000000000002</v>
      </c>
      <c r="O8" s="4">
        <v>6.7530864197530942</v>
      </c>
      <c r="P8" s="35">
        <v>3.6860806426695505</v>
      </c>
      <c r="Q8" s="36">
        <f t="shared" ref="Q8:Q71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97.142857142967145</v>
      </c>
      <c r="R8" s="36" t="str">
        <f t="shared" ref="R8:R71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6">IF(ISERROR((IF((G8/H8-1)&gt;($S$5/100),(G8/H8-1)+A8,"")))=TRUE," ",((IF((G8/H8-1)&gt;($S$5/100),(G8/H8-1)+A8,""))))</f>
        <v>0.56843815128996145</v>
      </c>
      <c r="T8" s="37" t="str">
        <f t="shared" ref="T8:T71" si="7">IF(ISERROR((IF((G8/H8-1)&lt;($T$5/100),(G8/H8-1)+A8,"")))=TRUE," ",((IF((G8/H8-1)&lt;($T$5/100),(G8/H8-1)+A8,""))))</f>
        <v/>
      </c>
      <c r="U8" s="37" t="str">
        <f t="shared" ref="U8:U71" si="8">IF(ISERROR((IF(((J8/$J$6-1))&gt;($U$5/100),((J8/$J$6-1)),"")))=TRUE," ",((IF(((J8/$J$6-1))&gt;($U$5/100),((J8/$J$6-1)),""))))</f>
        <v/>
      </c>
      <c r="V8" s="37">
        <f t="shared" ref="V8:V71" si="9">IF(ISERROR((IF(((J8/$J$6-1))&lt;($V$5/100),((J8/$J$6-1)),"")))=TRUE," ",((IF(((J8/$J$6-1))&lt;($V$5/100),((J8/$J$6-1)),""))))</f>
        <v>-0.55584834628971791</v>
      </c>
      <c r="W8" s="37" t="str">
        <f t="shared" ref="W8:W71" si="10">IF(ISERROR((IF(((L8/$L$6-1))&gt;($W$5/100),((L8/$L$6-1)),"")))=TRUE," ",((IF(((L8/$L$6-1))&gt;($W$5/100),((L8/$L$6-1)),""))))</f>
        <v xml:space="preserve"> </v>
      </c>
      <c r="X8" s="37" t="str">
        <f t="shared" ref="X8:X71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71" si="12">IF(ISERROR((RANK(V8,V$7:V$184,1)))=TRUE," ",((RANK(V8,V$7:V$184,1))))</f>
        <v>30</v>
      </c>
      <c r="AA8" s="1" t="str">
        <f t="shared" si="0"/>
        <v xml:space="preserve"> </v>
      </c>
      <c r="AB8" s="1" t="str">
        <f t="shared" ref="AB8:AB71" si="13">IF(ISERROR((RANK(X8,X$7:X$184,1)))=TRUE," ",((RANK(X8,X$7:X$184,1))))</f>
        <v xml:space="preserve"> </v>
      </c>
      <c r="AC8" s="1">
        <f t="shared" si="1"/>
        <v>14</v>
      </c>
      <c r="AD8" s="1" t="str">
        <f t="shared" ref="AD8:AD71" si="14">IF(ISERROR((RANK(T8,T$7:T$184,1)))=TRUE," ",((RANK(T8,T$7:T$184,1))))</f>
        <v xml:space="preserve"> </v>
      </c>
      <c r="AE8" s="1">
        <f t="shared" si="2"/>
        <v>35</v>
      </c>
      <c r="AF8" s="1" t="str">
        <f t="shared" si="2"/>
        <v xml:space="preserve"> </v>
      </c>
      <c r="AG8" s="38">
        <f t="shared" ref="AG8:AG71" si="15">IF(ISERROR((IF((AND(P8&gt;$AG$6,P8&lt;$AG$5))=TRUE,P8+A8," ")))=TRUE," ",((IF((AND(P8&gt;$AG$6,P8&lt;$AG$5))=TRUE,P8+A8," "))))</f>
        <v>3.6860806427795505</v>
      </c>
      <c r="AH8" s="38" t="str">
        <f t="shared" ref="AH8:AH71" si="16">IF(ISERROR(((IF(P8&lt;$AH$5,P8+A8," "))))=TRUE," ",((IF(P8&lt;$AH$5,P8+A8," "))))</f>
        <v xml:space="preserve"> </v>
      </c>
      <c r="AI8" s="1">
        <f t="shared" ref="AI8:AJ23" si="17">IF(ISERROR((RANK(AG8,AG$7:AG$184,0)))=TRUE," ",((RANK(AG8,AG$7:AG$184,0))))</f>
        <v>34</v>
      </c>
      <c r="AJ8" s="1" t="str">
        <f t="shared" si="17"/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1673</v>
      </c>
      <c r="AP8" t="s">
        <v>2341</v>
      </c>
      <c r="AQ8" s="22">
        <v>55.584834628971791</v>
      </c>
      <c r="AR8" s="21" t="e">
        <v>#VALUE!</v>
      </c>
      <c r="AS8">
        <v>56.843815117996144</v>
      </c>
      <c r="AT8">
        <v>-55.584834628971791</v>
      </c>
      <c r="AU8" t="e">
        <v>#VALUE!</v>
      </c>
      <c r="AV8" t="s">
        <v>3751</v>
      </c>
    </row>
    <row r="9" spans="1:48" x14ac:dyDescent="0.25">
      <c r="A9" s="14">
        <v>1.2E-10</v>
      </c>
      <c r="B9" t="s">
        <v>1674</v>
      </c>
      <c r="C9" s="4">
        <v>36</v>
      </c>
      <c r="D9" s="4">
        <v>2</v>
      </c>
      <c r="E9" s="4">
        <v>5</v>
      </c>
      <c r="F9" s="4">
        <v>43</v>
      </c>
      <c r="G9" s="4">
        <v>64.300003051757812</v>
      </c>
      <c r="H9" s="4">
        <v>55.46</v>
      </c>
      <c r="I9" s="34">
        <v>216306.59674218378</v>
      </c>
      <c r="J9" s="35">
        <v>12.618885096700796</v>
      </c>
      <c r="K9" s="35">
        <v>10.975658024935681</v>
      </c>
      <c r="L9" s="35" t="s">
        <v>2161</v>
      </c>
      <c r="M9" s="35" t="s">
        <v>2161</v>
      </c>
      <c r="N9" s="4">
        <v>4.3950000000000005</v>
      </c>
      <c r="O9" s="4">
        <v>15.963060686015842</v>
      </c>
      <c r="P9" s="35">
        <v>2.564010097367472</v>
      </c>
      <c r="Q9" s="36">
        <f t="shared" si="4"/>
        <v>83.720930232678143</v>
      </c>
      <c r="R9" s="36" t="str">
        <f t="shared" si="5"/>
        <v xml:space="preserve"> </v>
      </c>
      <c r="S9" s="37">
        <f t="shared" si="6"/>
        <v>0.15939421309796264</v>
      </c>
      <c r="T9" s="37" t="str">
        <f t="shared" si="7"/>
        <v/>
      </c>
      <c r="U9" s="37" t="str">
        <f t="shared" si="8"/>
        <v/>
      </c>
      <c r="V9" s="37">
        <f t="shared" si="9"/>
        <v>-0.25129260748063831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59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112</v>
      </c>
      <c r="AD9" s="1" t="str">
        <f t="shared" si="14"/>
        <v xml:space="preserve"> </v>
      </c>
      <c r="AE9" s="1">
        <f t="shared" si="2"/>
        <v>117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1674</v>
      </c>
      <c r="AP9" t="s">
        <v>2167</v>
      </c>
      <c r="AQ9" s="22">
        <v>25.129260748063832</v>
      </c>
      <c r="AR9" s="21" t="e">
        <v>#VALUE!</v>
      </c>
      <c r="AS9">
        <v>15.939421297796263</v>
      </c>
      <c r="AT9">
        <v>-25.129260748063832</v>
      </c>
      <c r="AU9" t="e">
        <v>#VALUE!</v>
      </c>
      <c r="AV9" t="s">
        <v>3752</v>
      </c>
    </row>
    <row r="10" spans="1:48" x14ac:dyDescent="0.25">
      <c r="A10" s="14">
        <v>1.2999999999999999E-10</v>
      </c>
      <c r="B10" t="s">
        <v>1675</v>
      </c>
      <c r="C10" s="4">
        <v>43</v>
      </c>
      <c r="D10" s="4">
        <v>1</v>
      </c>
      <c r="E10" s="4">
        <v>4</v>
      </c>
      <c r="F10" s="4">
        <v>48</v>
      </c>
      <c r="G10" s="4">
        <v>337</v>
      </c>
      <c r="H10" s="4">
        <v>299.89</v>
      </c>
      <c r="I10" s="34">
        <v>179607.69156782524</v>
      </c>
      <c r="J10" s="35" t="s">
        <v>2161</v>
      </c>
      <c r="K10" s="35">
        <v>39.752120890774123</v>
      </c>
      <c r="L10" s="35">
        <v>33.700377482034241</v>
      </c>
      <c r="M10" s="35">
        <v>28.065083080233876</v>
      </c>
      <c r="N10" s="4">
        <v>6.3049999999999997</v>
      </c>
      <c r="O10" s="4">
        <v>22.641509433962259</v>
      </c>
      <c r="P10" s="35">
        <v>1.0487178632165128</v>
      </c>
      <c r="Q10" s="36">
        <f t="shared" si="4"/>
        <v>89.583333333463329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 xml:space="preserve"> </v>
      </c>
      <c r="V10" s="37" t="str">
        <f t="shared" si="9"/>
        <v xml:space="preserve"> </v>
      </c>
      <c r="W10" s="37" t="str">
        <f t="shared" si="10"/>
        <v/>
      </c>
      <c r="X10" s="37" t="str">
        <f t="shared" si="11"/>
        <v/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 t="str">
        <f t="shared" si="13"/>
        <v xml:space="preserve"> </v>
      </c>
      <c r="AC10" s="1" t="str">
        <f t="shared" si="1"/>
        <v xml:space="preserve"> </v>
      </c>
      <c r="AD10" s="1" t="str">
        <f t="shared" si="14"/>
        <v xml:space="preserve"> </v>
      </c>
      <c r="AE10" s="1">
        <f t="shared" si="2"/>
        <v>85</v>
      </c>
      <c r="AF10" s="1" t="str">
        <f t="shared" si="2"/>
        <v xml:space="preserve"> </v>
      </c>
      <c r="AG10" s="38" t="str">
        <f t="shared" si="15"/>
        <v xml:space="preserve"> </v>
      </c>
      <c r="AH10" s="38" t="str">
        <f t="shared" si="16"/>
        <v xml:space="preserve"> </v>
      </c>
      <c r="AI10" s="1" t="str">
        <f t="shared" si="17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1675</v>
      </c>
      <c r="AP10" t="s">
        <v>2409</v>
      </c>
      <c r="AQ10" s="22" t="e">
        <v>#VALUE!</v>
      </c>
      <c r="AR10" s="21">
        <v>-178.46530222906441</v>
      </c>
      <c r="AS10">
        <v>12.374537330354475</v>
      </c>
      <c r="AT10" t="e">
        <v>#VALUE!</v>
      </c>
      <c r="AU10">
        <v>178.46530222906441</v>
      </c>
      <c r="AV10" t="s">
        <v>3753</v>
      </c>
    </row>
    <row r="11" spans="1:48" x14ac:dyDescent="0.25">
      <c r="A11" s="14">
        <v>1.3999999999999998E-10</v>
      </c>
      <c r="B11" t="s">
        <v>1676</v>
      </c>
      <c r="C11" s="4">
        <v>40</v>
      </c>
      <c r="D11" s="4">
        <v>0</v>
      </c>
      <c r="E11" s="4">
        <v>2</v>
      </c>
      <c r="F11" s="4">
        <v>42</v>
      </c>
      <c r="G11" s="4">
        <v>103</v>
      </c>
      <c r="H11" s="4">
        <v>71.28</v>
      </c>
      <c r="I11" s="34">
        <v>77483.598454760489</v>
      </c>
      <c r="J11" s="35">
        <v>17.085330776605947</v>
      </c>
      <c r="K11" s="35">
        <v>14.871687878155644</v>
      </c>
      <c r="L11" s="35">
        <v>14.392882850818179</v>
      </c>
      <c r="M11" s="35">
        <v>12.433531549674564</v>
      </c>
      <c r="N11" s="4">
        <v>4.1719999999999997</v>
      </c>
      <c r="O11" s="4">
        <v>6.1577608142493521</v>
      </c>
      <c r="P11" s="35">
        <v>2.5575196408529739</v>
      </c>
      <c r="Q11" s="36">
        <f t="shared" si="4"/>
        <v>95.238095238235246</v>
      </c>
      <c r="R11" s="36" t="str">
        <f t="shared" si="5"/>
        <v xml:space="preserve"> </v>
      </c>
      <c r="S11" s="37">
        <f t="shared" si="6"/>
        <v>0.44500561181227827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 t="str">
        <f t="shared" si="13"/>
        <v xml:space="preserve"> </v>
      </c>
      <c r="AC11" s="1">
        <f t="shared" si="1"/>
        <v>30</v>
      </c>
      <c r="AD11" s="1" t="str">
        <f t="shared" si="14"/>
        <v xml:space="preserve"> </v>
      </c>
      <c r="AE11" s="1">
        <f t="shared" si="2"/>
        <v>47</v>
      </c>
      <c r="AF11" s="1" t="str">
        <f t="shared" si="2"/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si="17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1676</v>
      </c>
      <c r="AP11" t="s">
        <v>2187</v>
      </c>
      <c r="AQ11" s="22">
        <v>-1.3711857906359981</v>
      </c>
      <c r="AR11" s="21">
        <v>-18.927999401111563</v>
      </c>
      <c r="AS11">
        <v>44.500561167227829</v>
      </c>
      <c r="AT11">
        <v>1.3711857906359981</v>
      </c>
      <c r="AU11">
        <v>18.927999401111563</v>
      </c>
      <c r="AV11" t="s">
        <v>3754</v>
      </c>
    </row>
    <row r="12" spans="1:48" x14ac:dyDescent="0.25">
      <c r="A12" s="14">
        <v>1.4999999999999997E-10</v>
      </c>
      <c r="B12" t="s">
        <v>1677</v>
      </c>
      <c r="C12" s="4">
        <v>29</v>
      </c>
      <c r="D12" s="4">
        <v>1</v>
      </c>
      <c r="E12" s="4">
        <v>2</v>
      </c>
      <c r="F12" s="4">
        <v>32</v>
      </c>
      <c r="G12" s="4">
        <v>31.125</v>
      </c>
      <c r="H12" s="4">
        <v>20.02</v>
      </c>
      <c r="I12" s="34">
        <v>64171.096503291803</v>
      </c>
      <c r="J12" s="35">
        <v>5.5719454494851099</v>
      </c>
      <c r="K12" s="35">
        <v>4.9689749317448495</v>
      </c>
      <c r="L12" s="35" t="s">
        <v>2161</v>
      </c>
      <c r="M12" s="35" t="s">
        <v>2161</v>
      </c>
      <c r="N12" s="4">
        <v>3.593</v>
      </c>
      <c r="O12" s="4">
        <v>16.65584415584415</v>
      </c>
      <c r="P12" s="35">
        <v>4.7652347652347657</v>
      </c>
      <c r="Q12" s="36">
        <f t="shared" si="4"/>
        <v>90.625000000149996</v>
      </c>
      <c r="R12" s="36" t="str">
        <f t="shared" si="5"/>
        <v xml:space="preserve"> </v>
      </c>
      <c r="S12" s="37">
        <f t="shared" si="6"/>
        <v>0.55469530484530472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-0.66940369796735655</v>
      </c>
      <c r="W12" s="37" t="str">
        <f t="shared" si="10"/>
        <v xml:space="preserve"> </v>
      </c>
      <c r="X12" s="37" t="str">
        <f t="shared" si="11"/>
        <v xml:space="preserve"> </v>
      </c>
      <c r="Y12" s="1" t="str">
        <f t="shared" si="0"/>
        <v xml:space="preserve"> </v>
      </c>
      <c r="Z12" s="1">
        <f t="shared" si="12"/>
        <v>16</v>
      </c>
      <c r="AA12" s="1" t="str">
        <f t="shared" si="0"/>
        <v xml:space="preserve"> </v>
      </c>
      <c r="AB12" s="1" t="str">
        <f t="shared" si="13"/>
        <v xml:space="preserve"> </v>
      </c>
      <c r="AC12" s="1">
        <f t="shared" si="1"/>
        <v>16</v>
      </c>
      <c r="AD12" s="1" t="str">
        <f t="shared" si="14"/>
        <v xml:space="preserve"> </v>
      </c>
      <c r="AE12" s="1">
        <f t="shared" si="2"/>
        <v>78</v>
      </c>
      <c r="AF12" s="1" t="str">
        <f t="shared" si="2"/>
        <v xml:space="preserve"> </v>
      </c>
      <c r="AG12" s="38">
        <f t="shared" si="15"/>
        <v>4.7652347653847658</v>
      </c>
      <c r="AH12" s="38" t="str">
        <f t="shared" si="16"/>
        <v xml:space="preserve"> </v>
      </c>
      <c r="AI12" s="1">
        <f t="shared" si="17"/>
        <v>28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1677</v>
      </c>
      <c r="AP12" t="s">
        <v>2167</v>
      </c>
      <c r="AQ12" s="22">
        <v>66.940369796735652</v>
      </c>
      <c r="AR12" s="21" t="e">
        <v>#VALUE!</v>
      </c>
      <c r="AS12">
        <v>55.469530469530469</v>
      </c>
      <c r="AT12">
        <v>-66.940369796735652</v>
      </c>
      <c r="AU12" t="e">
        <v>#VALUE!</v>
      </c>
      <c r="AV12" t="s">
        <v>3755</v>
      </c>
    </row>
    <row r="13" spans="1:48" x14ac:dyDescent="0.25">
      <c r="A13" s="14">
        <v>1.5999999999999996E-10</v>
      </c>
      <c r="B13" t="s">
        <v>1678</v>
      </c>
      <c r="C13" s="4">
        <v>31</v>
      </c>
      <c r="D13" s="4">
        <v>1</v>
      </c>
      <c r="E13" s="4">
        <v>2</v>
      </c>
      <c r="F13" s="4">
        <v>34</v>
      </c>
      <c r="G13" s="4">
        <v>85.083000183105469</v>
      </c>
      <c r="H13" s="4">
        <v>70.48</v>
      </c>
      <c r="I13" s="34">
        <v>69570.630771424097</v>
      </c>
      <c r="J13" s="35" t="s">
        <v>2161</v>
      </c>
      <c r="K13" s="35" t="s">
        <v>2161</v>
      </c>
      <c r="L13" s="35" t="s">
        <v>2161</v>
      </c>
      <c r="M13" s="35" t="s">
        <v>2161</v>
      </c>
      <c r="N13" s="4">
        <v>1.214</v>
      </c>
      <c r="O13" s="4">
        <v>22.379032258064512</v>
      </c>
      <c r="P13" s="35">
        <v>0.27667423382519862</v>
      </c>
      <c r="Q13" s="36">
        <f t="shared" si="4"/>
        <v>91.17647058839529</v>
      </c>
      <c r="R13" s="36" t="str">
        <f t="shared" si="5"/>
        <v xml:space="preserve"> </v>
      </c>
      <c r="S13" s="37">
        <f t="shared" si="6"/>
        <v>0.2071935328374328</v>
      </c>
      <c r="T13" s="37" t="str">
        <f t="shared" si="7"/>
        <v/>
      </c>
      <c r="U13" s="37" t="str">
        <f t="shared" si="8"/>
        <v xml:space="preserve"> </v>
      </c>
      <c r="V13" s="37" t="str">
        <f t="shared" si="9"/>
        <v xml:space="preserve"> </v>
      </c>
      <c r="W13" s="37" t="str">
        <f t="shared" si="10"/>
        <v xml:space="preserve"> </v>
      </c>
      <c r="X13" s="37" t="str">
        <f t="shared" si="11"/>
        <v xml:space="preserve"> </v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>
        <f t="shared" si="1"/>
        <v>88</v>
      </c>
      <c r="AD13" s="1" t="str">
        <f t="shared" si="14"/>
        <v xml:space="preserve"> </v>
      </c>
      <c r="AE13" s="1">
        <f t="shared" si="2"/>
        <v>72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1678</v>
      </c>
      <c r="AP13" t="s">
        <v>2210</v>
      </c>
      <c r="AQ13" s="22" t="e">
        <v>#VALUE!</v>
      </c>
      <c r="AR13" s="21" t="e">
        <v>#VALUE!</v>
      </c>
      <c r="AS13">
        <v>20.71935326774328</v>
      </c>
      <c r="AT13" t="e">
        <v>#VALUE!</v>
      </c>
      <c r="AU13" t="e">
        <v>#VALUE!</v>
      </c>
      <c r="AV13" t="s">
        <v>3756</v>
      </c>
    </row>
    <row r="14" spans="1:48" x14ac:dyDescent="0.25">
      <c r="A14" s="14">
        <v>1.6999999999999996E-10</v>
      </c>
      <c r="B14" t="s">
        <v>1679</v>
      </c>
      <c r="C14" s="4">
        <v>38</v>
      </c>
      <c r="D14" s="4">
        <v>1</v>
      </c>
      <c r="E14" s="4">
        <v>0</v>
      </c>
      <c r="F14" s="4">
        <v>39</v>
      </c>
      <c r="G14" s="4">
        <v>366.5</v>
      </c>
      <c r="H14" s="4">
        <v>286.49</v>
      </c>
      <c r="I14" s="34">
        <v>86307.063845501078</v>
      </c>
      <c r="J14" s="35" t="s">
        <v>2161</v>
      </c>
      <c r="K14" s="35">
        <v>36.72007177646757</v>
      </c>
      <c r="L14" s="35">
        <v>31.891540175230549</v>
      </c>
      <c r="M14" s="35">
        <v>23.605213822701462</v>
      </c>
      <c r="N14" s="4">
        <v>5.7889999999999997</v>
      </c>
      <c r="O14" s="4">
        <v>84.774976061283098</v>
      </c>
      <c r="P14" s="35">
        <v>0.62794512897483334</v>
      </c>
      <c r="Q14" s="36">
        <f t="shared" si="4"/>
        <v>97.435897436067435</v>
      </c>
      <c r="R14" s="36" t="str">
        <f t="shared" si="5"/>
        <v xml:space="preserve"> </v>
      </c>
      <c r="S14" s="37">
        <f t="shared" si="6"/>
        <v>0.27927676375686161</v>
      </c>
      <c r="T14" s="37" t="str">
        <f t="shared" si="7"/>
        <v/>
      </c>
      <c r="U14" s="37" t="str">
        <f t="shared" si="8"/>
        <v xml:space="preserve"> </v>
      </c>
      <c r="V14" s="37" t="str">
        <f t="shared" si="9"/>
        <v xml:space="preserve"> </v>
      </c>
      <c r="W14" s="37" t="str">
        <f t="shared" si="10"/>
        <v/>
      </c>
      <c r="X14" s="37" t="str">
        <f t="shared" si="11"/>
        <v/>
      </c>
      <c r="Y14" s="1" t="str">
        <f t="shared" si="0"/>
        <v xml:space="preserve"> </v>
      </c>
      <c r="Z14" s="1" t="str">
        <f t="shared" si="12"/>
        <v xml:space="preserve"> </v>
      </c>
      <c r="AA14" s="1" t="str">
        <f t="shared" si="0"/>
        <v xml:space="preserve"> </v>
      </c>
      <c r="AB14" s="1" t="str">
        <f t="shared" si="13"/>
        <v xml:space="preserve"> </v>
      </c>
      <c r="AC14" s="1">
        <f t="shared" si="1"/>
        <v>65</v>
      </c>
      <c r="AD14" s="1" t="str">
        <f t="shared" si="14"/>
        <v xml:space="preserve"> </v>
      </c>
      <c r="AE14" s="1">
        <f t="shared" si="2"/>
        <v>33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>
        <f t="shared" si="18"/>
        <v>84.774976061453103</v>
      </c>
      <c r="AL14" s="25" t="str">
        <f t="shared" si="19"/>
        <v xml:space="preserve"> </v>
      </c>
      <c r="AM14" s="1">
        <f t="shared" si="3"/>
        <v>10</v>
      </c>
      <c r="AN14" s="1" t="str">
        <f t="shared" si="3"/>
        <v xml:space="preserve"> </v>
      </c>
      <c r="AO14" t="s">
        <v>1679</v>
      </c>
      <c r="AP14" t="s">
        <v>2851</v>
      </c>
      <c r="AQ14" s="22" t="e">
        <v>#VALUE!</v>
      </c>
      <c r="AR14" s="21">
        <v>-163.51892877699194</v>
      </c>
      <c r="AS14">
        <v>27.92767635868616</v>
      </c>
      <c r="AT14" t="e">
        <v>#VALUE!</v>
      </c>
      <c r="AU14">
        <v>163.51892877699194</v>
      </c>
      <c r="AV14" t="s">
        <v>3757</v>
      </c>
    </row>
    <row r="15" spans="1:48" x14ac:dyDescent="0.25">
      <c r="A15" s="14">
        <v>1.7999999999999995E-10</v>
      </c>
      <c r="B15" t="s">
        <v>1680</v>
      </c>
      <c r="C15" s="4">
        <v>35</v>
      </c>
      <c r="D15" s="4">
        <v>0</v>
      </c>
      <c r="E15" s="4">
        <v>1</v>
      </c>
      <c r="F15" s="4">
        <v>36</v>
      </c>
      <c r="G15" s="4">
        <v>74.074996948242188</v>
      </c>
      <c r="H15" s="4">
        <v>49.82</v>
      </c>
      <c r="I15" s="34">
        <v>46242.722459409219</v>
      </c>
      <c r="J15" s="35">
        <v>11.76109537299339</v>
      </c>
      <c r="K15" s="35">
        <v>10.10752688172043</v>
      </c>
      <c r="L15" s="35">
        <v>6.5743355662427803</v>
      </c>
      <c r="M15" s="35">
        <v>5.8594838991733234</v>
      </c>
      <c r="N15" s="4">
        <v>4.2359999999999998</v>
      </c>
      <c r="O15" s="4">
        <v>14.177897574123985</v>
      </c>
      <c r="P15" s="35">
        <v>5.7386591730228815</v>
      </c>
      <c r="Q15" s="36">
        <f t="shared" si="4"/>
        <v>97.222222222402223</v>
      </c>
      <c r="R15" s="36" t="str">
        <f t="shared" si="5"/>
        <v xml:space="preserve"> </v>
      </c>
      <c r="S15" s="37">
        <f t="shared" si="6"/>
        <v>0.4868526085349214</v>
      </c>
      <c r="T15" s="37" t="str">
        <f t="shared" si="7"/>
        <v/>
      </c>
      <c r="U15" s="37" t="str">
        <f t="shared" si="8"/>
        <v/>
      </c>
      <c r="V15" s="37">
        <f t="shared" si="9"/>
        <v>-0.30218723901467037</v>
      </c>
      <c r="W15" s="37" t="str">
        <f t="shared" si="10"/>
        <v/>
      </c>
      <c r="X15" s="37">
        <f t="shared" si="11"/>
        <v>-0.45676444087754009</v>
      </c>
      <c r="Y15" s="1" t="str">
        <f t="shared" si="0"/>
        <v xml:space="preserve"> </v>
      </c>
      <c r="Z15" s="1">
        <f t="shared" si="12"/>
        <v>52</v>
      </c>
      <c r="AA15" s="1" t="str">
        <f t="shared" si="0"/>
        <v xml:space="preserve"> </v>
      </c>
      <c r="AB15" s="1">
        <f t="shared" si="13"/>
        <v>13</v>
      </c>
      <c r="AC15" s="1">
        <f t="shared" si="1"/>
        <v>21</v>
      </c>
      <c r="AD15" s="1" t="str">
        <f t="shared" si="14"/>
        <v xml:space="preserve"> </v>
      </c>
      <c r="AE15" s="1">
        <f t="shared" si="2"/>
        <v>34</v>
      </c>
      <c r="AF15" s="1" t="str">
        <f t="shared" si="2"/>
        <v xml:space="preserve"> </v>
      </c>
      <c r="AG15" s="38">
        <f t="shared" si="15"/>
        <v>5.7386591732028815</v>
      </c>
      <c r="AH15" s="38" t="str">
        <f t="shared" si="16"/>
        <v xml:space="preserve"> </v>
      </c>
      <c r="AI15" s="1">
        <f t="shared" si="17"/>
        <v>14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1680</v>
      </c>
      <c r="AP15" t="s">
        <v>2187</v>
      </c>
      <c r="AQ15" s="22">
        <v>30.218723901467037</v>
      </c>
      <c r="AR15" s="21">
        <v>45.676444087754007</v>
      </c>
      <c r="AS15">
        <v>48.685260835492137</v>
      </c>
      <c r="AT15">
        <v>-30.218723901467037</v>
      </c>
      <c r="AU15">
        <v>-45.676444087754007</v>
      </c>
      <c r="AV15" t="s">
        <v>3758</v>
      </c>
    </row>
    <row r="16" spans="1:48" x14ac:dyDescent="0.25">
      <c r="A16" s="14">
        <v>1.8999999999999994E-10</v>
      </c>
      <c r="B16" t="s">
        <v>1681</v>
      </c>
      <c r="C16" s="4">
        <v>41</v>
      </c>
      <c r="D16" s="4">
        <v>0</v>
      </c>
      <c r="E16" s="4">
        <v>3</v>
      </c>
      <c r="F16" s="4">
        <v>44</v>
      </c>
      <c r="G16" s="4">
        <v>123</v>
      </c>
      <c r="H16" s="4">
        <v>109.7</v>
      </c>
      <c r="I16" s="34">
        <v>65443.132764775604</v>
      </c>
      <c r="J16" s="35" t="s">
        <v>2161</v>
      </c>
      <c r="K16" s="35" t="s">
        <v>2161</v>
      </c>
      <c r="L16" s="35">
        <v>27.786795697419201</v>
      </c>
      <c r="M16" s="35">
        <v>21.813082541971013</v>
      </c>
      <c r="N16" s="4">
        <v>2.0990000000000002</v>
      </c>
      <c r="O16" s="4">
        <v>29.487970388648993</v>
      </c>
      <c r="P16" s="35">
        <v>0.24521422060164086</v>
      </c>
      <c r="Q16" s="36">
        <f t="shared" si="4"/>
        <v>93.181818182008186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 xml:space="preserve"> </v>
      </c>
      <c r="V16" s="37" t="str">
        <f t="shared" si="9"/>
        <v xml:space="preserve"> </v>
      </c>
      <c r="W16" s="37" t="str">
        <f t="shared" si="10"/>
        <v/>
      </c>
      <c r="X16" s="37" t="str">
        <f t="shared" si="11"/>
        <v/>
      </c>
      <c r="Y16" s="1" t="str">
        <f t="shared" si="0"/>
        <v xml:space="preserve"> </v>
      </c>
      <c r="Z16" s="1" t="str">
        <f t="shared" si="12"/>
        <v xml:space="preserve"> </v>
      </c>
      <c r="AA16" s="1" t="str">
        <f t="shared" si="0"/>
        <v xml:space="preserve"> </v>
      </c>
      <c r="AB16" s="1" t="str">
        <f t="shared" si="13"/>
        <v xml:space="preserve"> </v>
      </c>
      <c r="AC16" s="1" t="str">
        <f t="shared" si="1"/>
        <v xml:space="preserve"> </v>
      </c>
      <c r="AD16" s="1" t="str">
        <f t="shared" si="14"/>
        <v xml:space="preserve"> </v>
      </c>
      <c r="AE16" s="1">
        <f t="shared" si="2"/>
        <v>61</v>
      </c>
      <c r="AF16" s="1" t="str">
        <f t="shared" si="2"/>
        <v xml:space="preserve"> </v>
      </c>
      <c r="AG16" s="38" t="str">
        <f t="shared" si="15"/>
        <v xml:space="preserve"> </v>
      </c>
      <c r="AH16" s="38" t="str">
        <f t="shared" si="16"/>
        <v xml:space="preserve"> </v>
      </c>
      <c r="AI16" s="1" t="str">
        <f t="shared" si="17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1681</v>
      </c>
      <c r="AP16" t="s">
        <v>3108</v>
      </c>
      <c r="AQ16" s="22" t="e">
        <v>#VALUE!</v>
      </c>
      <c r="AR16" s="21">
        <v>-129.60153683691141</v>
      </c>
      <c r="AS16">
        <v>12.123974475843212</v>
      </c>
      <c r="AT16" t="e">
        <v>#VALUE!</v>
      </c>
      <c r="AU16">
        <v>129.60153683691141</v>
      </c>
      <c r="AV16" t="s">
        <v>3759</v>
      </c>
    </row>
    <row r="17" spans="1:48" x14ac:dyDescent="0.25">
      <c r="A17" s="14">
        <v>1.9999999999999993E-10</v>
      </c>
      <c r="B17" t="s">
        <v>1682</v>
      </c>
      <c r="C17" s="4">
        <v>45</v>
      </c>
      <c r="D17" s="4">
        <v>0</v>
      </c>
      <c r="E17" s="4">
        <v>1</v>
      </c>
      <c r="F17" s="4">
        <v>46</v>
      </c>
      <c r="G17" s="4">
        <v>50.5</v>
      </c>
      <c r="H17" s="4">
        <v>37.020000000000003</v>
      </c>
      <c r="I17" s="34">
        <v>34743.912060429539</v>
      </c>
      <c r="J17" s="35">
        <v>26.08879492600423</v>
      </c>
      <c r="K17" s="35">
        <v>22.260974143114854</v>
      </c>
      <c r="L17" s="35">
        <v>18.371352706958394</v>
      </c>
      <c r="M17" s="35">
        <v>15.683773849329615</v>
      </c>
      <c r="N17" s="4">
        <v>1.419</v>
      </c>
      <c r="O17" s="4">
        <v>21.282051282051292</v>
      </c>
      <c r="P17" s="35">
        <v>2.4419232847109669</v>
      </c>
      <c r="Q17" s="36">
        <f t="shared" si="4"/>
        <v>97.826086956721738</v>
      </c>
      <c r="R17" s="36" t="str">
        <f t="shared" si="5"/>
        <v xml:space="preserve"> </v>
      </c>
      <c r="S17" s="37">
        <f t="shared" si="6"/>
        <v>0.36412749884937856</v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0"/>
        <v xml:space="preserve"> </v>
      </c>
      <c r="Z17" s="1" t="str">
        <f t="shared" si="12"/>
        <v xml:space="preserve"> </v>
      </c>
      <c r="AA17" s="1" t="str">
        <f t="shared" si="0"/>
        <v xml:space="preserve"> </v>
      </c>
      <c r="AB17" s="1" t="str">
        <f t="shared" si="13"/>
        <v xml:space="preserve"> </v>
      </c>
      <c r="AC17" s="1">
        <f t="shared" si="1"/>
        <v>44</v>
      </c>
      <c r="AD17" s="1" t="str">
        <f t="shared" si="14"/>
        <v xml:space="preserve"> </v>
      </c>
      <c r="AE17" s="1">
        <f t="shared" si="2"/>
        <v>32</v>
      </c>
      <c r="AF17" s="1" t="str">
        <f t="shared" si="2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17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1682</v>
      </c>
      <c r="AP17" t="s">
        <v>2252</v>
      </c>
      <c r="AQ17" s="22">
        <v>-54.790803413590375</v>
      </c>
      <c r="AR17" s="21">
        <v>-51.801987577947671</v>
      </c>
      <c r="AS17">
        <v>36.412749864937851</v>
      </c>
      <c r="AT17">
        <v>54.790803413590375</v>
      </c>
      <c r="AU17">
        <v>51.801987577947671</v>
      </c>
      <c r="AV17" t="s">
        <v>3760</v>
      </c>
    </row>
    <row r="18" spans="1:48" x14ac:dyDescent="0.25">
      <c r="A18" s="14">
        <v>2.0999999999999992E-10</v>
      </c>
      <c r="B18" t="s">
        <v>1683</v>
      </c>
      <c r="C18" s="4">
        <v>23</v>
      </c>
      <c r="D18" s="4">
        <v>2</v>
      </c>
      <c r="E18" s="4">
        <v>3</v>
      </c>
      <c r="F18" s="4">
        <v>28</v>
      </c>
      <c r="G18" s="4">
        <v>68.75</v>
      </c>
      <c r="H18" s="4">
        <v>59.94</v>
      </c>
      <c r="I18" s="34">
        <v>86411.939215330058</v>
      </c>
      <c r="J18" s="35">
        <v>33.56103023516237</v>
      </c>
      <c r="K18" s="35">
        <v>27.827298050139277</v>
      </c>
      <c r="L18" s="35">
        <v>29.616327012396649</v>
      </c>
      <c r="M18" s="35">
        <v>24.586818500861416</v>
      </c>
      <c r="N18" s="4">
        <v>1.786</v>
      </c>
      <c r="O18" s="4">
        <v>23.598615916955016</v>
      </c>
      <c r="P18" s="35">
        <v>1.4998331664998332</v>
      </c>
      <c r="Q18" s="36">
        <f t="shared" si="4"/>
        <v>82.142857143067133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 t="str">
        <f t="shared" si="11"/>
        <v/>
      </c>
      <c r="Y18" s="1" t="str">
        <f t="shared" si="0"/>
        <v xml:space="preserve"> </v>
      </c>
      <c r="Z18" s="1" t="str">
        <f t="shared" si="12"/>
        <v xml:space="preserve"> </v>
      </c>
      <c r="AA18" s="1" t="str">
        <f t="shared" si="0"/>
        <v xml:space="preserve"> </v>
      </c>
      <c r="AB18" s="1" t="str">
        <f t="shared" si="13"/>
        <v xml:space="preserve"> </v>
      </c>
      <c r="AC18" s="1" t="str">
        <f t="shared" si="1"/>
        <v xml:space="preserve"> </v>
      </c>
      <c r="AD18" s="1" t="str">
        <f t="shared" si="14"/>
        <v xml:space="preserve"> </v>
      </c>
      <c r="AE18" s="1">
        <f t="shared" si="2"/>
        <v>124</v>
      </c>
      <c r="AF18" s="1" t="str">
        <f t="shared" si="2"/>
        <v xml:space="preserve"> </v>
      </c>
      <c r="AG18" s="38" t="str">
        <f t="shared" si="15"/>
        <v xml:space="preserve"> </v>
      </c>
      <c r="AH18" s="38" t="str">
        <f t="shared" si="16"/>
        <v xml:space="preserve"> </v>
      </c>
      <c r="AI18" s="1" t="str">
        <f t="shared" si="17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1683</v>
      </c>
      <c r="AP18" t="s">
        <v>2311</v>
      </c>
      <c r="AQ18" s="22">
        <v>-99.12528916046179</v>
      </c>
      <c r="AR18" s="21">
        <v>-144.71890431549016</v>
      </c>
      <c r="AS18">
        <v>14.698031364698029</v>
      </c>
      <c r="AT18">
        <v>99.12528916046179</v>
      </c>
      <c r="AU18">
        <v>144.71890431549016</v>
      </c>
      <c r="AV18" t="s">
        <v>3761</v>
      </c>
    </row>
    <row r="19" spans="1:48" x14ac:dyDescent="0.25">
      <c r="A19" s="14">
        <v>2.1999999999999991E-10</v>
      </c>
      <c r="B19" t="s">
        <v>1684</v>
      </c>
      <c r="C19" s="4">
        <v>38</v>
      </c>
      <c r="D19" s="4">
        <v>0</v>
      </c>
      <c r="E19" s="4">
        <v>2</v>
      </c>
      <c r="F19" s="4">
        <v>40</v>
      </c>
      <c r="G19" s="4">
        <v>28.409999847412109</v>
      </c>
      <c r="H19" s="4">
        <v>22.97</v>
      </c>
      <c r="I19" s="34">
        <v>68777.512357619475</v>
      </c>
      <c r="J19" s="35">
        <v>13.331398723157282</v>
      </c>
      <c r="K19" s="35">
        <v>11.281925343811395</v>
      </c>
      <c r="L19" s="35" t="s">
        <v>2161</v>
      </c>
      <c r="M19" s="35" t="s">
        <v>2161</v>
      </c>
      <c r="N19" s="4">
        <v>1.7230000000000001</v>
      </c>
      <c r="O19" s="4">
        <v>23.071428571428566</v>
      </c>
      <c r="P19" s="35">
        <v>0.98824553765781453</v>
      </c>
      <c r="Q19" s="36">
        <f t="shared" si="4"/>
        <v>95.000000000219998</v>
      </c>
      <c r="R19" s="36" t="str">
        <f t="shared" si="5"/>
        <v xml:space="preserve"> </v>
      </c>
      <c r="S19" s="37">
        <f t="shared" si="6"/>
        <v>0.23683064224926029</v>
      </c>
      <c r="T19" s="37" t="str">
        <f t="shared" si="7"/>
        <v/>
      </c>
      <c r="U19" s="37" t="str">
        <f t="shared" si="8"/>
        <v/>
      </c>
      <c r="V19" s="37">
        <f t="shared" si="9"/>
        <v>-0.20901753996788119</v>
      </c>
      <c r="W19" s="37" t="str">
        <f t="shared" si="10"/>
        <v xml:space="preserve"> </v>
      </c>
      <c r="X19" s="37" t="str">
        <f t="shared" si="11"/>
        <v xml:space="preserve"> </v>
      </c>
      <c r="Y19" s="1" t="str">
        <f t="shared" si="0"/>
        <v xml:space="preserve"> </v>
      </c>
      <c r="Z19" s="1">
        <f t="shared" si="12"/>
        <v>62</v>
      </c>
      <c r="AA19" s="1" t="str">
        <f t="shared" si="0"/>
        <v xml:space="preserve"> </v>
      </c>
      <c r="AB19" s="1" t="str">
        <f t="shared" si="13"/>
        <v xml:space="preserve"> </v>
      </c>
      <c r="AC19" s="1">
        <f t="shared" si="1"/>
        <v>80</v>
      </c>
      <c r="AD19" s="1" t="str">
        <f t="shared" si="14"/>
        <v xml:space="preserve"> </v>
      </c>
      <c r="AE19" s="1">
        <f t="shared" si="2"/>
        <v>49</v>
      </c>
      <c r="AF19" s="1" t="str">
        <f t="shared" si="2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17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1684</v>
      </c>
      <c r="AP19" t="s">
        <v>2167</v>
      </c>
      <c r="AQ19" s="22">
        <v>20.90175399678812</v>
      </c>
      <c r="AR19" s="21" t="e">
        <v>#VALUE!</v>
      </c>
      <c r="AS19">
        <v>23.68306420292603</v>
      </c>
      <c r="AT19">
        <v>-20.90175399678812</v>
      </c>
      <c r="AU19" t="e">
        <v>#VALUE!</v>
      </c>
      <c r="AV19" t="s">
        <v>3762</v>
      </c>
    </row>
    <row r="20" spans="1:48" x14ac:dyDescent="0.25">
      <c r="A20" s="14">
        <v>2.299999999999999E-10</v>
      </c>
      <c r="B20" t="s">
        <v>1685</v>
      </c>
      <c r="C20" s="4">
        <v>29</v>
      </c>
      <c r="D20" s="4">
        <v>2</v>
      </c>
      <c r="E20" s="4">
        <v>2</v>
      </c>
      <c r="F20" s="4">
        <v>33</v>
      </c>
      <c r="G20" s="4">
        <v>33.433334350585938</v>
      </c>
      <c r="H20" s="4">
        <v>30.57</v>
      </c>
      <c r="I20" s="34">
        <v>48751.646327431787</v>
      </c>
      <c r="J20" s="35" t="s">
        <v>2161</v>
      </c>
      <c r="K20" s="35">
        <v>37.371638141809285</v>
      </c>
      <c r="L20" s="35" t="s">
        <v>2161</v>
      </c>
      <c r="M20" s="35">
        <v>30.014081367499148</v>
      </c>
      <c r="N20" s="4">
        <v>0.64</v>
      </c>
      <c r="O20" s="4">
        <v>32.505175983436864</v>
      </c>
      <c r="P20" s="35">
        <v>0.1831861301929997</v>
      </c>
      <c r="Q20" s="36">
        <f t="shared" si="4"/>
        <v>87.878787879017878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 xml:space="preserve"> </v>
      </c>
      <c r="V20" s="37" t="str">
        <f t="shared" si="9"/>
        <v xml:space="preserve"> </v>
      </c>
      <c r="W20" s="37" t="str">
        <f t="shared" si="10"/>
        <v xml:space="preserve"> </v>
      </c>
      <c r="X20" s="37" t="str">
        <f t="shared" si="11"/>
        <v xml:space="preserve"> </v>
      </c>
      <c r="Y20" s="1" t="str">
        <f t="shared" si="0"/>
        <v xml:space="preserve"> </v>
      </c>
      <c r="Z20" s="1" t="str">
        <f t="shared" si="12"/>
        <v xml:space="preserve"> </v>
      </c>
      <c r="AA20" s="1" t="str">
        <f t="shared" si="0"/>
        <v xml:space="preserve"> </v>
      </c>
      <c r="AB20" s="1" t="str">
        <f t="shared" si="13"/>
        <v xml:space="preserve"> </v>
      </c>
      <c r="AC20" s="1" t="str">
        <f t="shared" si="1"/>
        <v xml:space="preserve"> </v>
      </c>
      <c r="AD20" s="1" t="str">
        <f t="shared" si="14"/>
        <v xml:space="preserve"> </v>
      </c>
      <c r="AE20" s="1">
        <f t="shared" si="2"/>
        <v>97</v>
      </c>
      <c r="AF20" s="1" t="str">
        <f t="shared" si="2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17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1685</v>
      </c>
      <c r="AP20" t="s">
        <v>2366</v>
      </c>
      <c r="AQ20" s="22" t="e">
        <v>#VALUE!</v>
      </c>
      <c r="AR20" s="21" t="e">
        <v>#VALUE!</v>
      </c>
      <c r="AS20">
        <v>9.3664846273664892</v>
      </c>
      <c r="AT20" t="e">
        <v>#VALUE!</v>
      </c>
      <c r="AU20" t="e">
        <v>#VALUE!</v>
      </c>
      <c r="AV20" t="s">
        <v>3763</v>
      </c>
    </row>
    <row r="21" spans="1:48" x14ac:dyDescent="0.25">
      <c r="A21" s="14">
        <v>2.399999999999999E-10</v>
      </c>
      <c r="B21" t="s">
        <v>1686</v>
      </c>
      <c r="C21" s="4">
        <v>19</v>
      </c>
      <c r="D21" s="4">
        <v>0</v>
      </c>
      <c r="E21" s="4">
        <v>0</v>
      </c>
      <c r="F21" s="4">
        <v>19</v>
      </c>
      <c r="G21" s="4">
        <v>93.414283752441406</v>
      </c>
      <c r="H21" s="4">
        <v>54.4</v>
      </c>
      <c r="I21" s="34">
        <v>44176.234240482394</v>
      </c>
      <c r="J21" s="35">
        <v>7.9392877991827202</v>
      </c>
      <c r="K21" s="35">
        <v>8.8412156671542323</v>
      </c>
      <c r="L21" s="35">
        <v>6.8880017780426881</v>
      </c>
      <c r="M21" s="35">
        <v>7.3790221486279535</v>
      </c>
      <c r="N21" s="4">
        <v>6.8520000000000003</v>
      </c>
      <c r="O21" s="4">
        <v>28.579470820041298</v>
      </c>
      <c r="P21" s="35">
        <v>2.2555147058823533</v>
      </c>
      <c r="Q21" s="36">
        <f t="shared" si="4"/>
        <v>100.00000000023999</v>
      </c>
      <c r="R21" s="36" t="str">
        <f t="shared" si="5"/>
        <v xml:space="preserve"> </v>
      </c>
      <c r="S21" s="37">
        <f t="shared" si="6"/>
        <v>0.71717433392458463</v>
      </c>
      <c r="T21" s="37" t="str">
        <f t="shared" si="7"/>
        <v/>
      </c>
      <c r="U21" s="37" t="str">
        <f t="shared" si="8"/>
        <v/>
      </c>
      <c r="V21" s="37">
        <f t="shared" si="9"/>
        <v>-0.52894384717545395</v>
      </c>
      <c r="W21" s="37" t="str">
        <f t="shared" si="10"/>
        <v/>
      </c>
      <c r="X21" s="37">
        <f t="shared" si="11"/>
        <v>-0.43084628713743101</v>
      </c>
      <c r="Y21" s="1" t="str">
        <f t="shared" si="0"/>
        <v xml:space="preserve"> </v>
      </c>
      <c r="Z21" s="1">
        <f t="shared" si="12"/>
        <v>31</v>
      </c>
      <c r="AA21" s="1" t="str">
        <f t="shared" si="0"/>
        <v xml:space="preserve"> </v>
      </c>
      <c r="AB21" s="1">
        <f t="shared" si="13"/>
        <v>16</v>
      </c>
      <c r="AC21" s="1">
        <f t="shared" si="1"/>
        <v>3</v>
      </c>
      <c r="AD21" s="1" t="str">
        <f t="shared" si="14"/>
        <v xml:space="preserve"> </v>
      </c>
      <c r="AE21" s="1">
        <f t="shared" si="2"/>
        <v>30</v>
      </c>
      <c r="AF21" s="1" t="str">
        <f t="shared" si="2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1686</v>
      </c>
      <c r="AP21" t="s">
        <v>2278</v>
      </c>
      <c r="AQ21" s="22">
        <v>52.894384717545393</v>
      </c>
      <c r="AR21" s="21">
        <v>43.084628713743101</v>
      </c>
      <c r="AS21">
        <v>71.717433368458458</v>
      </c>
      <c r="AT21">
        <v>-52.894384717545393</v>
      </c>
      <c r="AU21">
        <v>-43.084628713743101</v>
      </c>
      <c r="AV21" t="s">
        <v>3764</v>
      </c>
    </row>
    <row r="22" spans="1:48" x14ac:dyDescent="0.25">
      <c r="A22" s="14">
        <v>2.4999999999999991E-10</v>
      </c>
      <c r="B22" t="s">
        <v>1687</v>
      </c>
      <c r="C22" s="4">
        <v>33</v>
      </c>
      <c r="D22" s="4">
        <v>0</v>
      </c>
      <c r="E22" s="4">
        <v>0</v>
      </c>
      <c r="F22" s="4">
        <v>33</v>
      </c>
      <c r="G22" s="4">
        <v>160.16665649414062</v>
      </c>
      <c r="H22" s="4">
        <v>151.86000000000001</v>
      </c>
      <c r="I22" s="34">
        <v>68492.956814909849</v>
      </c>
      <c r="J22" s="35" t="s">
        <v>2161</v>
      </c>
      <c r="K22" s="35" t="s">
        <v>2161</v>
      </c>
      <c r="L22" s="35" t="s">
        <v>2161</v>
      </c>
      <c r="M22" s="35" t="s">
        <v>2161</v>
      </c>
      <c r="N22" s="4">
        <v>1.4530000000000001</v>
      </c>
      <c r="O22" s="4">
        <v>37.334593572778829</v>
      </c>
      <c r="P22" s="35">
        <v>0.20347688660608451</v>
      </c>
      <c r="Q22" s="36">
        <f t="shared" si="4"/>
        <v>100.00000000025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 xml:space="preserve"> </v>
      </c>
      <c r="V22" s="37" t="str">
        <f t="shared" si="9"/>
        <v xml:space="preserve"> 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0"/>
        <v xml:space="preserve"> </v>
      </c>
      <c r="Z22" s="1" t="str">
        <f t="shared" si="12"/>
        <v xml:space="preserve"> </v>
      </c>
      <c r="AA22" s="1" t="str">
        <f t="shared" si="0"/>
        <v xml:space="preserve"> </v>
      </c>
      <c r="AB22" s="1" t="str">
        <f t="shared" si="13"/>
        <v xml:space="preserve"> </v>
      </c>
      <c r="AC22" s="1" t="str">
        <f t="shared" si="1"/>
        <v xml:space="preserve"> </v>
      </c>
      <c r="AD22" s="1" t="str">
        <f t="shared" si="14"/>
        <v xml:space="preserve"> </v>
      </c>
      <c r="AE22" s="1">
        <f t="shared" si="2"/>
        <v>29</v>
      </c>
      <c r="AF22" s="1" t="str">
        <f t="shared" si="2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17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1687</v>
      </c>
      <c r="AP22" t="s">
        <v>2481</v>
      </c>
      <c r="AQ22" s="22" t="e">
        <v>#VALUE!</v>
      </c>
      <c r="AR22" s="21" t="e">
        <v>#VALUE!</v>
      </c>
      <c r="AS22">
        <v>5.469943694284618</v>
      </c>
      <c r="AT22" t="e">
        <v>#VALUE!</v>
      </c>
      <c r="AU22" t="e">
        <v>#VALUE!</v>
      </c>
      <c r="AV22" t="s">
        <v>3765</v>
      </c>
    </row>
    <row r="23" spans="1:48" x14ac:dyDescent="0.25">
      <c r="A23" s="14">
        <v>2.5999999999999993E-10</v>
      </c>
      <c r="B23" t="s">
        <v>1688</v>
      </c>
      <c r="C23" s="4">
        <v>27</v>
      </c>
      <c r="D23" s="4">
        <v>3</v>
      </c>
      <c r="E23" s="4">
        <v>4</v>
      </c>
      <c r="F23" s="4">
        <v>34</v>
      </c>
      <c r="G23" s="4">
        <v>28.950000762939453</v>
      </c>
      <c r="H23" s="4">
        <v>24.66</v>
      </c>
      <c r="I23" s="34">
        <v>46230.719914375026</v>
      </c>
      <c r="J23" s="35">
        <v>16.606060606060606</v>
      </c>
      <c r="K23" s="35">
        <v>14.557260920897285</v>
      </c>
      <c r="L23" s="35" t="s">
        <v>2161</v>
      </c>
      <c r="M23" s="35" t="s">
        <v>2161</v>
      </c>
      <c r="N23" s="4">
        <v>1.4850000000000001</v>
      </c>
      <c r="O23" s="4">
        <v>28.017241379310363</v>
      </c>
      <c r="P23" s="35">
        <v>2.3033252230332524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0.17396596793799898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ref="Y23:Y86" si="20">IF(ISERROR((RANK(U23,U$7:U$184,0)))=TRUE," ",((RANK(U23,U$7:U$184,0))))</f>
        <v xml:space="preserve"> </v>
      </c>
      <c r="Z23" s="1" t="str">
        <f t="shared" si="12"/>
        <v xml:space="preserve"> </v>
      </c>
      <c r="AA23" s="1" t="str">
        <f t="shared" ref="AA23:AA86" si="21">IF(ISERROR((RANK(W23,W$7:W$184,0)))=TRUE," ",((RANK(W23,W$7:W$184,0))))</f>
        <v xml:space="preserve"> </v>
      </c>
      <c r="AB23" s="1" t="str">
        <f t="shared" si="13"/>
        <v xml:space="preserve"> </v>
      </c>
      <c r="AC23" s="1">
        <f t="shared" si="1"/>
        <v>103</v>
      </c>
      <c r="AD23" s="1" t="str">
        <f t="shared" si="14"/>
        <v xml:space="preserve"> </v>
      </c>
      <c r="AE23" s="1" t="str">
        <f t="shared" ref="AE23:AF38" si="22">IF(ISERROR((RANK(Q23,Q$7:Q$184,0)))=TRUE," ",((RANK(Q23,Q$7:Q$184,0))))</f>
        <v xml:space="preserve"> </v>
      </c>
      <c r="AF23" s="1" t="str">
        <f t="shared" si="22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17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1688</v>
      </c>
      <c r="AP23" t="s">
        <v>2246</v>
      </c>
      <c r="AQ23" s="22">
        <v>1.4724340454391416</v>
      </c>
      <c r="AR23" s="21" t="e">
        <v>#VALUE!</v>
      </c>
      <c r="AS23">
        <v>17.396596767799899</v>
      </c>
      <c r="AT23">
        <v>-1.4724340454391416</v>
      </c>
      <c r="AU23" t="e">
        <v>#VALUE!</v>
      </c>
      <c r="AV23" t="s">
        <v>3766</v>
      </c>
    </row>
    <row r="24" spans="1:48" x14ac:dyDescent="0.25">
      <c r="A24" s="14">
        <v>2.6999999999999995E-10</v>
      </c>
      <c r="B24" t="s">
        <v>1689</v>
      </c>
      <c r="C24" s="4">
        <v>22</v>
      </c>
      <c r="D24" s="4">
        <v>0</v>
      </c>
      <c r="E24" s="4">
        <v>3</v>
      </c>
      <c r="F24" s="4">
        <v>25</v>
      </c>
      <c r="G24" s="4">
        <v>8.4600000381469727</v>
      </c>
      <c r="H24" s="4">
        <v>6.34</v>
      </c>
      <c r="I24" s="34">
        <v>33590.311572410857</v>
      </c>
      <c r="J24" s="35">
        <v>10.144</v>
      </c>
      <c r="K24" s="35">
        <v>9.8447204968944089</v>
      </c>
      <c r="L24" s="35">
        <v>6.4522176253844963</v>
      </c>
      <c r="M24" s="35">
        <v>6.054620494709555</v>
      </c>
      <c r="N24" s="4">
        <v>0.625</v>
      </c>
      <c r="O24" s="4">
        <v>380.76923076923077</v>
      </c>
      <c r="P24" s="35">
        <v>2.6813880126182967</v>
      </c>
      <c r="Q24" s="36">
        <f t="shared" si="4"/>
        <v>88.000000000270006</v>
      </c>
      <c r="R24" s="36" t="str">
        <f t="shared" si="5"/>
        <v xml:space="preserve"> </v>
      </c>
      <c r="S24" s="37">
        <f t="shared" si="6"/>
        <v>0.33438486433103676</v>
      </c>
      <c r="T24" s="37" t="str">
        <f t="shared" si="7"/>
        <v/>
      </c>
      <c r="U24" s="37" t="str">
        <f t="shared" si="8"/>
        <v/>
      </c>
      <c r="V24" s="37">
        <f t="shared" si="9"/>
        <v>-0.39813321608720509</v>
      </c>
      <c r="W24" s="37" t="str">
        <f t="shared" si="10"/>
        <v/>
      </c>
      <c r="X24" s="37">
        <f t="shared" si="11"/>
        <v>-0.46685501310535016</v>
      </c>
      <c r="Y24" s="1" t="str">
        <f t="shared" si="20"/>
        <v xml:space="preserve"> </v>
      </c>
      <c r="Z24" s="1">
        <f t="shared" si="12"/>
        <v>41</v>
      </c>
      <c r="AA24" s="1" t="str">
        <f t="shared" si="21"/>
        <v xml:space="preserve"> </v>
      </c>
      <c r="AB24" s="1">
        <f t="shared" si="13"/>
        <v>12</v>
      </c>
      <c r="AC24" s="1">
        <f t="shared" si="1"/>
        <v>52</v>
      </c>
      <c r="AD24" s="1" t="str">
        <f t="shared" si="14"/>
        <v xml:space="preserve"> </v>
      </c>
      <c r="AE24" s="1">
        <f t="shared" si="22"/>
        <v>95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39" si="24">IF(ISERROR((RANK(AG24,AG$7:AG$184,0)))=TRUE," ",((RANK(AG24,AG$7:AG$184,0))))</f>
        <v xml:space="preserve"> 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1689</v>
      </c>
      <c r="AP24" t="s">
        <v>3385</v>
      </c>
      <c r="AQ24" s="22">
        <v>39.813321608720507</v>
      </c>
      <c r="AR24" s="21">
        <v>46.685501310535017</v>
      </c>
      <c r="AS24">
        <v>33.438486406103671</v>
      </c>
      <c r="AT24">
        <v>-39.813321608720507</v>
      </c>
      <c r="AU24">
        <v>-46.685501310535017</v>
      </c>
      <c r="AV24" t="s">
        <v>3767</v>
      </c>
    </row>
    <row r="25" spans="1:48" x14ac:dyDescent="0.25">
      <c r="A25" s="14">
        <v>2.7999999999999996E-10</v>
      </c>
      <c r="B25" t="s">
        <v>1690</v>
      </c>
      <c r="C25" s="4">
        <v>25</v>
      </c>
      <c r="D25" s="4">
        <v>1</v>
      </c>
      <c r="E25" s="4">
        <v>4</v>
      </c>
      <c r="F25" s="4">
        <v>30</v>
      </c>
      <c r="G25" s="4">
        <v>33.799999237060547</v>
      </c>
      <c r="H25" s="4">
        <v>24.23</v>
      </c>
      <c r="I25" s="34">
        <v>42364.196252099544</v>
      </c>
      <c r="J25" s="35">
        <v>6.3982043834169531</v>
      </c>
      <c r="K25" s="35">
        <v>5.9489319911613059</v>
      </c>
      <c r="L25" s="35">
        <v>5.5080056426750952</v>
      </c>
      <c r="M25" s="35">
        <v>5.0637658939872203</v>
      </c>
      <c r="N25" s="4">
        <v>3.7869999999999999</v>
      </c>
      <c r="O25" s="4">
        <v>4.6132596685082818</v>
      </c>
      <c r="P25" s="35">
        <v>5.3115971935616999</v>
      </c>
      <c r="Q25" s="36">
        <f t="shared" si="4"/>
        <v>83.333333333613325</v>
      </c>
      <c r="R25" s="36" t="str">
        <f t="shared" si="5"/>
        <v xml:space="preserve"> </v>
      </c>
      <c r="S25" s="37">
        <f t="shared" si="6"/>
        <v>0.394964888313865</v>
      </c>
      <c r="T25" s="37" t="str">
        <f t="shared" si="7"/>
        <v/>
      </c>
      <c r="U25" s="37" t="str">
        <f t="shared" si="8"/>
        <v/>
      </c>
      <c r="V25" s="37">
        <f t="shared" si="9"/>
        <v>-0.62037986050237492</v>
      </c>
      <c r="W25" s="37" t="str">
        <f t="shared" si="10"/>
        <v/>
      </c>
      <c r="X25" s="37">
        <f t="shared" si="11"/>
        <v>-0.54487499233960235</v>
      </c>
      <c r="Y25" s="1" t="str">
        <f t="shared" si="20"/>
        <v xml:space="preserve"> </v>
      </c>
      <c r="Z25" s="1">
        <f t="shared" si="12"/>
        <v>25</v>
      </c>
      <c r="AA25" s="1" t="str">
        <f t="shared" si="21"/>
        <v xml:space="preserve"> </v>
      </c>
      <c r="AB25" s="1">
        <f t="shared" si="13"/>
        <v>10</v>
      </c>
      <c r="AC25" s="1">
        <f t="shared" si="1"/>
        <v>38</v>
      </c>
      <c r="AD25" s="1" t="str">
        <f t="shared" si="14"/>
        <v xml:space="preserve"> </v>
      </c>
      <c r="AE25" s="1">
        <f t="shared" si="22"/>
        <v>123</v>
      </c>
      <c r="AF25" s="1" t="str">
        <f t="shared" si="22"/>
        <v xml:space="preserve"> </v>
      </c>
      <c r="AG25" s="38">
        <f t="shared" si="15"/>
        <v>5.3115971938416999</v>
      </c>
      <c r="AH25" s="38" t="str">
        <f t="shared" si="16"/>
        <v xml:space="preserve"> </v>
      </c>
      <c r="AI25" s="1">
        <f t="shared" si="24"/>
        <v>21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1690</v>
      </c>
      <c r="AP25" t="s">
        <v>3113</v>
      </c>
      <c r="AQ25" s="22">
        <v>62.037986050237492</v>
      </c>
      <c r="AR25" s="21">
        <v>54.487499233960236</v>
      </c>
      <c r="AS25">
        <v>39.496488803386498</v>
      </c>
      <c r="AT25">
        <v>-62.037986050237492</v>
      </c>
      <c r="AU25">
        <v>-54.487499233960236</v>
      </c>
      <c r="AV25" t="s">
        <v>3768</v>
      </c>
    </row>
    <row r="26" spans="1:48" x14ac:dyDescent="0.25">
      <c r="A26" s="14">
        <v>2.8999999999999998E-10</v>
      </c>
      <c r="B26" t="s">
        <v>1691</v>
      </c>
      <c r="C26" s="4">
        <v>30</v>
      </c>
      <c r="D26" s="4">
        <v>0</v>
      </c>
      <c r="E26" s="4">
        <v>6</v>
      </c>
      <c r="F26" s="4">
        <v>36</v>
      </c>
      <c r="G26" s="4">
        <v>294</v>
      </c>
      <c r="H26" s="4">
        <v>232.02</v>
      </c>
      <c r="I26" s="34">
        <v>52437.374081685746</v>
      </c>
      <c r="J26" s="35" t="s">
        <v>2161</v>
      </c>
      <c r="K26" s="35">
        <v>36.412429378531073</v>
      </c>
      <c r="L26" s="35">
        <v>32.861898711764603</v>
      </c>
      <c r="M26" s="35">
        <v>26.667935912059594</v>
      </c>
      <c r="N26" s="4">
        <v>5.1280000000000001</v>
      </c>
      <c r="O26" s="4">
        <v>25.073170731707329</v>
      </c>
      <c r="P26" s="35">
        <v>1.0964572019653478</v>
      </c>
      <c r="Q26" s="36">
        <f t="shared" si="4"/>
        <v>83.33333333362333</v>
      </c>
      <c r="R26" s="36" t="str">
        <f t="shared" si="5"/>
        <v xml:space="preserve"> </v>
      </c>
      <c r="S26" s="37">
        <f t="shared" si="6"/>
        <v>0.26713214407070862</v>
      </c>
      <c r="T26" s="37" t="str">
        <f t="shared" si="7"/>
        <v/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/>
      </c>
      <c r="X26" s="37" t="str">
        <f t="shared" si="11"/>
        <v/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>
        <f t="shared" si="1"/>
        <v>70</v>
      </c>
      <c r="AD26" s="1" t="str">
        <f t="shared" si="14"/>
        <v xml:space="preserve"> </v>
      </c>
      <c r="AE26" s="1">
        <f t="shared" si="22"/>
        <v>122</v>
      </c>
      <c r="AF26" s="1" t="str">
        <f t="shared" si="22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4"/>
        <v xml:space="preserve"> 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1691</v>
      </c>
      <c r="AP26" t="s">
        <v>2409</v>
      </c>
      <c r="AQ26" s="22" t="e">
        <v>#VALUE!</v>
      </c>
      <c r="AR26" s="21">
        <v>-171.53697496328638</v>
      </c>
      <c r="AS26">
        <v>26.713214378070859</v>
      </c>
      <c r="AT26" t="e">
        <v>#VALUE!</v>
      </c>
      <c r="AU26">
        <v>171.53697496328638</v>
      </c>
      <c r="AV26" t="s">
        <v>3769</v>
      </c>
    </row>
    <row r="27" spans="1:48" x14ac:dyDescent="0.25">
      <c r="A27" s="14">
        <v>3E-10</v>
      </c>
      <c r="B27" t="s">
        <v>1692</v>
      </c>
      <c r="C27" s="4">
        <v>29</v>
      </c>
      <c r="D27" s="4">
        <v>0</v>
      </c>
      <c r="E27" s="4">
        <v>3</v>
      </c>
      <c r="F27" s="4">
        <v>32</v>
      </c>
      <c r="G27" s="4">
        <v>45.229999542236328</v>
      </c>
      <c r="H27" s="4">
        <v>28.24</v>
      </c>
      <c r="I27" s="34">
        <v>36972.527662803775</v>
      </c>
      <c r="J27" s="35">
        <v>12.08904109589041</v>
      </c>
      <c r="K27" s="35">
        <v>10.572819168850616</v>
      </c>
      <c r="L27" s="35">
        <v>9.4464476041916647</v>
      </c>
      <c r="M27" s="35">
        <v>8.465053905650775</v>
      </c>
      <c r="N27" s="4">
        <v>2.3359999999999999</v>
      </c>
      <c r="O27" s="4">
        <v>26.956521739130423</v>
      </c>
      <c r="P27" s="35">
        <v>2.7655807365439098</v>
      </c>
      <c r="Q27" s="36">
        <f t="shared" si="4"/>
        <v>90.625000000300005</v>
      </c>
      <c r="R27" s="36" t="str">
        <f t="shared" si="5"/>
        <v xml:space="preserve"> </v>
      </c>
      <c r="S27" s="37">
        <f t="shared" si="6"/>
        <v>0.60162887927437425</v>
      </c>
      <c r="T27" s="37" t="str">
        <f t="shared" si="7"/>
        <v/>
      </c>
      <c r="U27" s="37" t="str">
        <f t="shared" si="8"/>
        <v/>
      </c>
      <c r="V27" s="37">
        <f t="shared" si="9"/>
        <v>-0.28272946717535785</v>
      </c>
      <c r="W27" s="37" t="str">
        <f t="shared" si="10"/>
        <v/>
      </c>
      <c r="X27" s="37">
        <f t="shared" si="11"/>
        <v>-0.21944260461338039</v>
      </c>
      <c r="Y27" s="1" t="str">
        <f t="shared" si="20"/>
        <v xml:space="preserve"> </v>
      </c>
      <c r="Z27" s="1">
        <f t="shared" si="12"/>
        <v>56</v>
      </c>
      <c r="AA27" s="1" t="str">
        <f t="shared" si="21"/>
        <v xml:space="preserve"> </v>
      </c>
      <c r="AB27" s="1">
        <f t="shared" si="13"/>
        <v>35</v>
      </c>
      <c r="AC27" s="1">
        <f t="shared" si="1"/>
        <v>7</v>
      </c>
      <c r="AD27" s="1" t="str">
        <f t="shared" si="14"/>
        <v xml:space="preserve"> </v>
      </c>
      <c r="AE27" s="1">
        <f t="shared" si="22"/>
        <v>77</v>
      </c>
      <c r="AF27" s="1" t="str">
        <f t="shared" si="22"/>
        <v xml:space="preserve"> </v>
      </c>
      <c r="AG27" s="38" t="str">
        <f t="shared" si="15"/>
        <v xml:space="preserve"> </v>
      </c>
      <c r="AH27" s="38" t="str">
        <f t="shared" si="16"/>
        <v xml:space="preserve"> </v>
      </c>
      <c r="AI27" s="1" t="str">
        <f t="shared" si="24"/>
        <v xml:space="preserve"> 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1692</v>
      </c>
      <c r="AP27" t="s">
        <v>2431</v>
      </c>
      <c r="AQ27" s="22">
        <v>28.272946717535785</v>
      </c>
      <c r="AR27" s="21">
        <v>21.94426046133804</v>
      </c>
      <c r="AS27">
        <v>60.162887897437422</v>
      </c>
      <c r="AT27">
        <v>-28.272946717535785</v>
      </c>
      <c r="AU27">
        <v>-21.94426046133804</v>
      </c>
      <c r="AV27" t="s">
        <v>3770</v>
      </c>
    </row>
    <row r="28" spans="1:48" x14ac:dyDescent="0.25">
      <c r="A28" s="14">
        <v>3.1000000000000002E-10</v>
      </c>
      <c r="B28" t="s">
        <v>1693</v>
      </c>
      <c r="C28" s="4">
        <v>25</v>
      </c>
      <c r="D28" s="4">
        <v>0</v>
      </c>
      <c r="E28" s="4">
        <v>0</v>
      </c>
      <c r="F28" s="4">
        <v>25</v>
      </c>
      <c r="G28" s="4">
        <v>23.409999847412109</v>
      </c>
      <c r="H28" s="4">
        <v>20.149999999999999</v>
      </c>
      <c r="I28" s="34">
        <v>70705.352125188394</v>
      </c>
      <c r="J28" s="35">
        <v>17.927046263345193</v>
      </c>
      <c r="K28" s="35">
        <v>17.385677308024157</v>
      </c>
      <c r="L28" s="35">
        <v>12.164478953368677</v>
      </c>
      <c r="M28" s="35">
        <v>11.717874963748953</v>
      </c>
      <c r="N28" s="4">
        <v>1.1240000000000001</v>
      </c>
      <c r="O28" s="4">
        <v>-5.1476793248945096</v>
      </c>
      <c r="P28" s="35">
        <v>3.7220843672456576</v>
      </c>
      <c r="Q28" s="36">
        <f t="shared" si="4"/>
        <v>100.00000000031</v>
      </c>
      <c r="R28" s="36" t="str">
        <f t="shared" si="5"/>
        <v xml:space="preserve"> </v>
      </c>
      <c r="S28" s="37">
        <f t="shared" si="6"/>
        <v>0.16178659323367792</v>
      </c>
      <c r="T28" s="37" t="str">
        <f t="shared" si="7"/>
        <v/>
      </c>
      <c r="U28" s="37" t="str">
        <f t="shared" si="8"/>
        <v/>
      </c>
      <c r="V28" s="37" t="str">
        <f t="shared" si="9"/>
        <v/>
      </c>
      <c r="W28" s="37" t="str">
        <f t="shared" si="10"/>
        <v/>
      </c>
      <c r="X28" s="37" t="str">
        <f t="shared" si="11"/>
        <v/>
      </c>
      <c r="Y28" s="1" t="str">
        <f t="shared" si="20"/>
        <v xml:space="preserve"> </v>
      </c>
      <c r="Z28" s="1" t="str">
        <f t="shared" si="12"/>
        <v xml:space="preserve"> </v>
      </c>
      <c r="AA28" s="1" t="str">
        <f t="shared" si="21"/>
        <v xml:space="preserve"> </v>
      </c>
      <c r="AB28" s="1" t="str">
        <f t="shared" si="13"/>
        <v xml:space="preserve"> </v>
      </c>
      <c r="AC28" s="1">
        <f t="shared" si="1"/>
        <v>109</v>
      </c>
      <c r="AD28" s="1" t="str">
        <f t="shared" si="14"/>
        <v xml:space="preserve"> </v>
      </c>
      <c r="AE28" s="1">
        <f t="shared" si="22"/>
        <v>28</v>
      </c>
      <c r="AF28" s="1" t="str">
        <f t="shared" si="22"/>
        <v xml:space="preserve"> </v>
      </c>
      <c r="AG28" s="38">
        <f t="shared" si="15"/>
        <v>3.7220843675556576</v>
      </c>
      <c r="AH28" s="38" t="str">
        <f t="shared" si="16"/>
        <v xml:space="preserve"> </v>
      </c>
      <c r="AI28" s="1">
        <f t="shared" si="24"/>
        <v>33</v>
      </c>
      <c r="AJ28" s="1" t="str">
        <f t="shared" si="24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3"/>
        <v xml:space="preserve"> </v>
      </c>
      <c r="AN28" s="1" t="str">
        <f t="shared" si="23"/>
        <v xml:space="preserve"> </v>
      </c>
      <c r="AO28" t="s">
        <v>1693</v>
      </c>
      <c r="AP28" t="s">
        <v>2175</v>
      </c>
      <c r="AQ28" s="22">
        <v>-6.3652768096949641</v>
      </c>
      <c r="AR28" s="21">
        <v>-0.51475862591525701</v>
      </c>
      <c r="AS28">
        <v>16.17865929236779</v>
      </c>
      <c r="AT28">
        <v>6.3652768096949641</v>
      </c>
      <c r="AU28">
        <v>0.51475862591525701</v>
      </c>
      <c r="AV28" t="s">
        <v>3771</v>
      </c>
    </row>
    <row r="29" spans="1:48" x14ac:dyDescent="0.25">
      <c r="A29" s="14">
        <v>3.2000000000000003E-10</v>
      </c>
      <c r="B29" t="s">
        <v>1694</v>
      </c>
      <c r="C29" s="4">
        <v>29</v>
      </c>
      <c r="D29" s="4">
        <v>1</v>
      </c>
      <c r="E29" s="4">
        <v>3</v>
      </c>
      <c r="F29" s="4">
        <v>33</v>
      </c>
      <c r="G29" s="4">
        <v>6.1999998092651367</v>
      </c>
      <c r="H29" s="4">
        <v>5.16</v>
      </c>
      <c r="I29" s="34">
        <v>270530.1594698517</v>
      </c>
      <c r="J29" s="35">
        <v>5.6026058631921822</v>
      </c>
      <c r="K29" s="35">
        <v>5.3305785123966949</v>
      </c>
      <c r="L29" s="35" t="s">
        <v>2161</v>
      </c>
      <c r="M29" s="35" t="s">
        <v>2161</v>
      </c>
      <c r="N29" s="4">
        <v>0.92100000000000004</v>
      </c>
      <c r="O29" s="4">
        <v>7.0930232558139599</v>
      </c>
      <c r="P29" s="35">
        <v>5.5038759689922481</v>
      </c>
      <c r="Q29" s="36">
        <f t="shared" si="4"/>
        <v>87.878787879107875</v>
      </c>
      <c r="R29" s="36" t="str">
        <f t="shared" si="5"/>
        <v xml:space="preserve"> </v>
      </c>
      <c r="S29" s="37">
        <f t="shared" si="6"/>
        <v>0.20155035095277848</v>
      </c>
      <c r="T29" s="37" t="str">
        <f t="shared" si="7"/>
        <v/>
      </c>
      <c r="U29" s="37" t="str">
        <f t="shared" si="8"/>
        <v/>
      </c>
      <c r="V29" s="37">
        <f t="shared" si="9"/>
        <v>-0.66758454530654121</v>
      </c>
      <c r="W29" s="37" t="str">
        <f t="shared" si="10"/>
        <v xml:space="preserve"> </v>
      </c>
      <c r="X29" s="37" t="str">
        <f t="shared" si="11"/>
        <v xml:space="preserve"> </v>
      </c>
      <c r="Y29" s="1" t="str">
        <f t="shared" si="20"/>
        <v xml:space="preserve"> </v>
      </c>
      <c r="Z29" s="1">
        <f t="shared" si="12"/>
        <v>17</v>
      </c>
      <c r="AA29" s="1" t="str">
        <f t="shared" si="21"/>
        <v xml:space="preserve"> </v>
      </c>
      <c r="AB29" s="1" t="str">
        <f t="shared" si="13"/>
        <v xml:space="preserve"> </v>
      </c>
      <c r="AC29" s="1">
        <f t="shared" si="1"/>
        <v>94</v>
      </c>
      <c r="AD29" s="1" t="str">
        <f t="shared" si="14"/>
        <v xml:space="preserve"> </v>
      </c>
      <c r="AE29" s="1">
        <f t="shared" si="22"/>
        <v>96</v>
      </c>
      <c r="AF29" s="1" t="str">
        <f t="shared" si="22"/>
        <v xml:space="preserve"> </v>
      </c>
      <c r="AG29" s="38">
        <f t="shared" si="15"/>
        <v>5.5038759693122481</v>
      </c>
      <c r="AH29" s="38" t="str">
        <f t="shared" si="16"/>
        <v xml:space="preserve"> </v>
      </c>
      <c r="AI29" s="1">
        <f t="shared" si="24"/>
        <v>15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1694</v>
      </c>
      <c r="AP29" t="s">
        <v>2167</v>
      </c>
      <c r="AQ29" s="22">
        <v>66.75845453065412</v>
      </c>
      <c r="AR29" s="21" t="e">
        <v>#VALUE!</v>
      </c>
      <c r="AS29">
        <v>20.15503506327785</v>
      </c>
      <c r="AT29">
        <v>-66.75845453065412</v>
      </c>
      <c r="AU29" t="e">
        <v>#VALUE!</v>
      </c>
      <c r="AV29" t="s">
        <v>3772</v>
      </c>
    </row>
    <row r="30" spans="1:48" x14ac:dyDescent="0.25">
      <c r="A30" s="14">
        <v>3.3000000000000005E-10</v>
      </c>
      <c r="B30" t="s">
        <v>1695</v>
      </c>
      <c r="C30" s="4">
        <v>32</v>
      </c>
      <c r="D30" s="4">
        <v>0</v>
      </c>
      <c r="E30" s="4">
        <v>4</v>
      </c>
      <c r="F30" s="4">
        <v>36</v>
      </c>
      <c r="G30" s="4">
        <v>140</v>
      </c>
      <c r="H30" s="4">
        <v>130.91999999999999</v>
      </c>
      <c r="I30" s="34">
        <v>85095.194514013376</v>
      </c>
      <c r="J30" s="35" t="s">
        <v>2161</v>
      </c>
      <c r="K30" s="35" t="s">
        <v>2161</v>
      </c>
      <c r="L30" s="35" t="s">
        <v>2161</v>
      </c>
      <c r="M30" s="35" t="s">
        <v>2161</v>
      </c>
      <c r="N30" s="4">
        <v>1.8840000000000001</v>
      </c>
      <c r="O30" s="4">
        <v>23.703217334208794</v>
      </c>
      <c r="P30" s="35">
        <v>0.69737244118545683</v>
      </c>
      <c r="Q30" s="36">
        <f t="shared" si="4"/>
        <v>88.88888888921889</v>
      </c>
      <c r="R30" s="36" t="str">
        <f t="shared" si="5"/>
        <v xml:space="preserve"> </v>
      </c>
      <c r="S30" s="37" t="str">
        <f t="shared" si="6"/>
        <v/>
      </c>
      <c r="T30" s="37" t="str">
        <f t="shared" si="7"/>
        <v/>
      </c>
      <c r="U30" s="37" t="str">
        <f t="shared" si="8"/>
        <v xml:space="preserve"> </v>
      </c>
      <c r="V30" s="37" t="str">
        <f t="shared" si="9"/>
        <v xml:space="preserve"> </v>
      </c>
      <c r="W30" s="37" t="str">
        <f t="shared" si="10"/>
        <v xml:space="preserve"> </v>
      </c>
      <c r="X30" s="37" t="str">
        <f t="shared" si="11"/>
        <v xml:space="preserve"> </v>
      </c>
      <c r="Y30" s="1" t="str">
        <f t="shared" si="20"/>
        <v xml:space="preserve"> </v>
      </c>
      <c r="Z30" s="1" t="str">
        <f t="shared" si="12"/>
        <v xml:space="preserve"> </v>
      </c>
      <c r="AA30" s="1" t="str">
        <f t="shared" si="21"/>
        <v xml:space="preserve"> </v>
      </c>
      <c r="AB30" s="1" t="str">
        <f t="shared" si="13"/>
        <v xml:space="preserve"> </v>
      </c>
      <c r="AC30" s="1" t="str">
        <f t="shared" si="1"/>
        <v xml:space="preserve"> </v>
      </c>
      <c r="AD30" s="1" t="str">
        <f t="shared" si="14"/>
        <v xml:space="preserve"> </v>
      </c>
      <c r="AE30" s="1">
        <f t="shared" si="22"/>
        <v>90</v>
      </c>
      <c r="AF30" s="1" t="str">
        <f t="shared" si="22"/>
        <v xml:space="preserve"> </v>
      </c>
      <c r="AG30" s="38" t="str">
        <f t="shared" si="15"/>
        <v xml:space="preserve"> </v>
      </c>
      <c r="AH30" s="38" t="str">
        <f t="shared" si="16"/>
        <v xml:space="preserve"> </v>
      </c>
      <c r="AI30" s="1" t="str">
        <f t="shared" si="24"/>
        <v xml:space="preserve"> 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1695</v>
      </c>
      <c r="AP30" t="s">
        <v>2252</v>
      </c>
      <c r="AQ30" s="22" t="e">
        <v>#VALUE!</v>
      </c>
      <c r="AR30" s="21" t="e">
        <v>#VALUE!</v>
      </c>
      <c r="AS30">
        <v>6.9355331500152939</v>
      </c>
      <c r="AT30" t="e">
        <v>#VALUE!</v>
      </c>
      <c r="AU30" t="e">
        <v>#VALUE!</v>
      </c>
      <c r="AV30" t="s">
        <v>3773</v>
      </c>
    </row>
    <row r="31" spans="1:48" x14ac:dyDescent="0.25">
      <c r="A31" s="14">
        <v>3.4000000000000007E-10</v>
      </c>
      <c r="B31" t="s">
        <v>1696</v>
      </c>
      <c r="C31" s="4">
        <v>31</v>
      </c>
      <c r="D31" s="4">
        <v>0</v>
      </c>
      <c r="E31" s="4">
        <v>2</v>
      </c>
      <c r="F31" s="4">
        <v>33</v>
      </c>
      <c r="G31" s="4">
        <v>142</v>
      </c>
      <c r="H31" s="4">
        <v>106.73</v>
      </c>
      <c r="I31" s="34">
        <v>51704.981119350239</v>
      </c>
      <c r="J31" s="35">
        <v>17.095947461156495</v>
      </c>
      <c r="K31" s="35">
        <v>15.76281199232019</v>
      </c>
      <c r="L31" s="35">
        <v>12.340215877914748</v>
      </c>
      <c r="M31" s="35">
        <v>11.384264130051315</v>
      </c>
      <c r="N31" s="4">
        <v>6.2430000000000003</v>
      </c>
      <c r="O31" s="4">
        <v>95.09375</v>
      </c>
      <c r="P31" s="35">
        <v>2.1699615853087226</v>
      </c>
      <c r="Q31" s="36">
        <f t="shared" si="4"/>
        <v>93.939393939733932</v>
      </c>
      <c r="R31" s="36" t="str">
        <f t="shared" si="5"/>
        <v xml:space="preserve"> </v>
      </c>
      <c r="S31" s="37">
        <f t="shared" si="6"/>
        <v>0.33046003969163479</v>
      </c>
      <c r="T31" s="37" t="str">
        <f t="shared" si="7"/>
        <v/>
      </c>
      <c r="U31" s="37" t="str">
        <f t="shared" si="8"/>
        <v/>
      </c>
      <c r="V31" s="37" t="str">
        <f t="shared" si="9"/>
        <v/>
      </c>
      <c r="W31" s="37" t="str">
        <f t="shared" si="10"/>
        <v/>
      </c>
      <c r="X31" s="37" t="str">
        <f t="shared" si="11"/>
        <v/>
      </c>
      <c r="Y31" s="1" t="str">
        <f t="shared" si="20"/>
        <v xml:space="preserve"> </v>
      </c>
      <c r="Z31" s="1" t="str">
        <f t="shared" si="12"/>
        <v xml:space="preserve"> </v>
      </c>
      <c r="AA31" s="1" t="str">
        <f t="shared" si="21"/>
        <v xml:space="preserve"> </v>
      </c>
      <c r="AB31" s="1" t="str">
        <f t="shared" si="13"/>
        <v xml:space="preserve"> </v>
      </c>
      <c r="AC31" s="1">
        <f t="shared" si="1"/>
        <v>54</v>
      </c>
      <c r="AD31" s="1" t="str">
        <f t="shared" si="14"/>
        <v xml:space="preserve"> </v>
      </c>
      <c r="AE31" s="1">
        <f t="shared" si="22"/>
        <v>54</v>
      </c>
      <c r="AF31" s="1" t="str">
        <f t="shared" si="22"/>
        <v xml:space="preserve"> </v>
      </c>
      <c r="AG31" s="38" t="str">
        <f t="shared" si="15"/>
        <v xml:space="preserve"> </v>
      </c>
      <c r="AH31" s="38" t="str">
        <f t="shared" si="16"/>
        <v xml:space="preserve"> </v>
      </c>
      <c r="AI31" s="1" t="str">
        <f t="shared" si="24"/>
        <v xml:space="preserve"> </v>
      </c>
      <c r="AJ31" s="1" t="str">
        <f t="shared" si="24"/>
        <v xml:space="preserve"> </v>
      </c>
      <c r="AK31" s="25">
        <f t="shared" si="18"/>
        <v>95.093750000339995</v>
      </c>
      <c r="AL31" s="25" t="str">
        <f t="shared" si="19"/>
        <v xml:space="preserve"> </v>
      </c>
      <c r="AM31" s="1">
        <f t="shared" si="23"/>
        <v>5</v>
      </c>
      <c r="AN31" s="1" t="str">
        <f t="shared" si="23"/>
        <v xml:space="preserve"> </v>
      </c>
      <c r="AO31" t="s">
        <v>1696</v>
      </c>
      <c r="AP31" t="s">
        <v>2276</v>
      </c>
      <c r="AQ31" s="22">
        <v>-1.4341770148695865</v>
      </c>
      <c r="AR31" s="21">
        <v>-1.966868052066828</v>
      </c>
      <c r="AS31">
        <v>33.046003935163483</v>
      </c>
      <c r="AT31">
        <v>1.4341770148695865</v>
      </c>
      <c r="AU31">
        <v>1.966868052066828</v>
      </c>
      <c r="AV31" t="s">
        <v>3774</v>
      </c>
    </row>
    <row r="32" spans="1:48" x14ac:dyDescent="0.25">
      <c r="A32" s="14">
        <v>3.5000000000000008E-10</v>
      </c>
      <c r="B32" t="s">
        <v>1697</v>
      </c>
      <c r="C32" s="4">
        <v>35</v>
      </c>
      <c r="D32" s="4">
        <v>0</v>
      </c>
      <c r="E32" s="4">
        <v>3</v>
      </c>
      <c r="F32" s="4">
        <v>38</v>
      </c>
      <c r="G32" s="4">
        <v>53.5</v>
      </c>
      <c r="H32" s="4">
        <v>41.84</v>
      </c>
      <c r="I32" s="34">
        <v>45304.988672050109</v>
      </c>
      <c r="J32" s="35">
        <v>31.817490494296582</v>
      </c>
      <c r="K32" s="35">
        <v>24.396501457725947</v>
      </c>
      <c r="L32" s="35">
        <v>22.583522823744648</v>
      </c>
      <c r="M32" s="35">
        <v>17.522381729786016</v>
      </c>
      <c r="N32" s="4">
        <v>1.3149999999999999</v>
      </c>
      <c r="O32" s="4">
        <v>27.669902912621353</v>
      </c>
      <c r="P32" s="35">
        <v>0.35133843212237087</v>
      </c>
      <c r="Q32" s="36">
        <f t="shared" si="4"/>
        <v>92.105263158244739</v>
      </c>
      <c r="R32" s="36" t="str">
        <f t="shared" si="5"/>
        <v xml:space="preserve"> </v>
      </c>
      <c r="S32" s="37">
        <f t="shared" si="6"/>
        <v>0.27868068868652002</v>
      </c>
      <c r="T32" s="37" t="str">
        <f t="shared" si="7"/>
        <v/>
      </c>
      <c r="U32" s="37" t="str">
        <f t="shared" si="8"/>
        <v/>
      </c>
      <c r="V32" s="37" t="str">
        <f t="shared" si="9"/>
        <v/>
      </c>
      <c r="W32" s="37" t="str">
        <f t="shared" si="10"/>
        <v/>
      </c>
      <c r="X32" s="37" t="str">
        <f t="shared" si="11"/>
        <v/>
      </c>
      <c r="Y32" s="1" t="str">
        <f t="shared" si="20"/>
        <v xml:space="preserve"> </v>
      </c>
      <c r="Z32" s="1" t="str">
        <f t="shared" si="12"/>
        <v xml:space="preserve"> </v>
      </c>
      <c r="AA32" s="1" t="str">
        <f t="shared" si="21"/>
        <v xml:space="preserve"> </v>
      </c>
      <c r="AB32" s="1" t="str">
        <f t="shared" si="13"/>
        <v xml:space="preserve"> </v>
      </c>
      <c r="AC32" s="1">
        <f t="shared" si="1"/>
        <v>66</v>
      </c>
      <c r="AD32" s="1" t="str">
        <f t="shared" si="14"/>
        <v xml:space="preserve"> </v>
      </c>
      <c r="AE32" s="1">
        <f t="shared" si="22"/>
        <v>66</v>
      </c>
      <c r="AF32" s="1" t="str">
        <f t="shared" si="22"/>
        <v xml:space="preserve"> </v>
      </c>
      <c r="AG32" s="38" t="str">
        <f t="shared" si="15"/>
        <v xml:space="preserve"> </v>
      </c>
      <c r="AH32" s="38" t="str">
        <f t="shared" si="16"/>
        <v xml:space="preserve"> </v>
      </c>
      <c r="AI32" s="1" t="str">
        <f t="shared" si="24"/>
        <v xml:space="preserve"> </v>
      </c>
      <c r="AJ32" s="1" t="str">
        <f t="shared" si="24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3"/>
        <v xml:space="preserve"> </v>
      </c>
      <c r="AN32" s="1" t="str">
        <f t="shared" si="23"/>
        <v xml:space="preserve"> </v>
      </c>
      <c r="AO32" t="s">
        <v>1697</v>
      </c>
      <c r="AP32" t="s">
        <v>3132</v>
      </c>
      <c r="AQ32" s="22">
        <v>-88.780468020289874</v>
      </c>
      <c r="AR32" s="21">
        <v>-86.607034650088536</v>
      </c>
      <c r="AS32">
        <v>27.868068833652003</v>
      </c>
      <c r="AT32">
        <v>88.780468020289874</v>
      </c>
      <c r="AU32">
        <v>86.607034650088536</v>
      </c>
      <c r="AV32" t="s">
        <v>3775</v>
      </c>
    </row>
    <row r="33" spans="1:48" x14ac:dyDescent="0.25">
      <c r="A33" s="14">
        <v>3.600000000000001E-10</v>
      </c>
      <c r="B33" t="s">
        <v>1698</v>
      </c>
      <c r="C33" s="4">
        <v>24</v>
      </c>
      <c r="D33" s="4">
        <v>0</v>
      </c>
      <c r="E33" s="4">
        <v>3</v>
      </c>
      <c r="F33" s="4">
        <v>27</v>
      </c>
      <c r="G33" s="4">
        <v>15.710000038146973</v>
      </c>
      <c r="H33" s="4">
        <v>9.7799999999999994</v>
      </c>
      <c r="I33" s="34">
        <v>37470.828719540608</v>
      </c>
      <c r="J33" s="35">
        <v>20.040983606557376</v>
      </c>
      <c r="K33" s="35">
        <v>14.64071856287425</v>
      </c>
      <c r="L33" s="35">
        <v>10.2869484360942</v>
      </c>
      <c r="M33" s="35">
        <v>7.9665080870277061</v>
      </c>
      <c r="N33" s="4">
        <v>0.48799999999999999</v>
      </c>
      <c r="O33" s="4">
        <v>95.199999999999989</v>
      </c>
      <c r="P33" s="35">
        <v>3.4151329243353783</v>
      </c>
      <c r="Q33" s="36">
        <f t="shared" si="4"/>
        <v>88.888888889248889</v>
      </c>
      <c r="R33" s="36" t="str">
        <f t="shared" si="5"/>
        <v xml:space="preserve"> </v>
      </c>
      <c r="S33" s="37">
        <f t="shared" si="6"/>
        <v>0.606339472563167</v>
      </c>
      <c r="T33" s="37" t="str">
        <f t="shared" si="7"/>
        <v/>
      </c>
      <c r="U33" s="37" t="str">
        <f t="shared" si="8"/>
        <v/>
      </c>
      <c r="V33" s="37" t="str">
        <f t="shared" si="9"/>
        <v/>
      </c>
      <c r="W33" s="37" t="str">
        <f t="shared" si="10"/>
        <v/>
      </c>
      <c r="X33" s="37">
        <f t="shared" si="11"/>
        <v>-0.1499922495530277</v>
      </c>
      <c r="Y33" s="1" t="str">
        <f t="shared" si="20"/>
        <v xml:space="preserve"> </v>
      </c>
      <c r="Z33" s="1" t="str">
        <f t="shared" si="12"/>
        <v xml:space="preserve"> </v>
      </c>
      <c r="AA33" s="1" t="str">
        <f t="shared" si="21"/>
        <v xml:space="preserve"> </v>
      </c>
      <c r="AB33" s="1">
        <f t="shared" si="13"/>
        <v>41</v>
      </c>
      <c r="AC33" s="1">
        <f t="shared" si="1"/>
        <v>6</v>
      </c>
      <c r="AD33" s="1" t="str">
        <f t="shared" si="14"/>
        <v xml:space="preserve"> </v>
      </c>
      <c r="AE33" s="1">
        <f t="shared" si="22"/>
        <v>89</v>
      </c>
      <c r="AF33" s="1" t="str">
        <f t="shared" si="22"/>
        <v xml:space="preserve"> </v>
      </c>
      <c r="AG33" s="38">
        <f t="shared" si="15"/>
        <v>3.4151329246953783</v>
      </c>
      <c r="AH33" s="38" t="str">
        <f t="shared" si="16"/>
        <v xml:space="preserve"> </v>
      </c>
      <c r="AI33" s="1">
        <f t="shared" si="24"/>
        <v>40</v>
      </c>
      <c r="AJ33" s="1" t="str">
        <f t="shared" si="24"/>
        <v xml:space="preserve"> </v>
      </c>
      <c r="AK33" s="25">
        <f t="shared" si="18"/>
        <v>95.200000000359992</v>
      </c>
      <c r="AL33" s="25" t="str">
        <f t="shared" si="19"/>
        <v xml:space="preserve"> </v>
      </c>
      <c r="AM33" s="1">
        <f t="shared" si="23"/>
        <v>4</v>
      </c>
      <c r="AN33" s="1" t="str">
        <f t="shared" si="23"/>
        <v xml:space="preserve"> </v>
      </c>
      <c r="AO33" t="s">
        <v>1698</v>
      </c>
      <c r="AP33" t="s">
        <v>2258</v>
      </c>
      <c r="AQ33" s="22">
        <v>-18.90775187034437</v>
      </c>
      <c r="AR33" s="21">
        <v>14.99922495530277</v>
      </c>
      <c r="AS33">
        <v>60.633947220316699</v>
      </c>
      <c r="AT33">
        <v>18.90775187034437</v>
      </c>
      <c r="AU33">
        <v>-14.99922495530277</v>
      </c>
      <c r="AV33" t="s">
        <v>3776</v>
      </c>
    </row>
    <row r="34" spans="1:48" x14ac:dyDescent="0.25">
      <c r="A34" s="14">
        <v>3.7000000000000012E-10</v>
      </c>
      <c r="B34" t="s">
        <v>1699</v>
      </c>
      <c r="C34" s="4">
        <v>25</v>
      </c>
      <c r="D34" s="4">
        <v>0</v>
      </c>
      <c r="E34" s="4">
        <v>0</v>
      </c>
      <c r="F34" s="4">
        <v>25</v>
      </c>
      <c r="G34" s="4">
        <v>233.89999389648437</v>
      </c>
      <c r="H34" s="4">
        <v>171.29</v>
      </c>
      <c r="I34" s="34">
        <v>42286.648333722289</v>
      </c>
      <c r="J34" s="35" t="s">
        <v>2161</v>
      </c>
      <c r="K34" s="35" t="s">
        <v>2161</v>
      </c>
      <c r="L34" s="35" t="s">
        <v>2161</v>
      </c>
      <c r="M34" s="35">
        <v>36.359032673722965</v>
      </c>
      <c r="N34" s="4">
        <v>3.036</v>
      </c>
      <c r="O34" s="4">
        <v>47.16432380029083</v>
      </c>
      <c r="P34" s="35">
        <v>0.36371066612178177</v>
      </c>
      <c r="Q34" s="36">
        <f t="shared" si="4"/>
        <v>100.00000000036999</v>
      </c>
      <c r="R34" s="36" t="str">
        <f t="shared" si="5"/>
        <v xml:space="preserve"> </v>
      </c>
      <c r="S34" s="37">
        <f t="shared" si="6"/>
        <v>0.36552042711110805</v>
      </c>
      <c r="T34" s="37" t="str">
        <f t="shared" si="7"/>
        <v/>
      </c>
      <c r="U34" s="37" t="str">
        <f t="shared" si="8"/>
        <v xml:space="preserve"> </v>
      </c>
      <c r="V34" s="37" t="str">
        <f t="shared" si="9"/>
        <v xml:space="preserve"> </v>
      </c>
      <c r="W34" s="37" t="str">
        <f t="shared" si="10"/>
        <v xml:space="preserve"> </v>
      </c>
      <c r="X34" s="37" t="str">
        <f t="shared" si="11"/>
        <v xml:space="preserve"> </v>
      </c>
      <c r="Y34" s="1" t="str">
        <f t="shared" si="20"/>
        <v xml:space="preserve"> </v>
      </c>
      <c r="Z34" s="1" t="str">
        <f t="shared" si="12"/>
        <v xml:space="preserve"> </v>
      </c>
      <c r="AA34" s="1" t="str">
        <f t="shared" si="21"/>
        <v xml:space="preserve"> </v>
      </c>
      <c r="AB34" s="1" t="str">
        <f t="shared" si="13"/>
        <v xml:space="preserve"> </v>
      </c>
      <c r="AC34" s="1">
        <f t="shared" si="1"/>
        <v>43</v>
      </c>
      <c r="AD34" s="1" t="str">
        <f t="shared" si="14"/>
        <v xml:space="preserve"> </v>
      </c>
      <c r="AE34" s="1">
        <f t="shared" si="22"/>
        <v>27</v>
      </c>
      <c r="AF34" s="1" t="str">
        <f t="shared" si="22"/>
        <v xml:space="preserve"> </v>
      </c>
      <c r="AG34" s="38" t="str">
        <f t="shared" si="15"/>
        <v xml:space="preserve"> </v>
      </c>
      <c r="AH34" s="38" t="str">
        <f t="shared" si="16"/>
        <v xml:space="preserve"> </v>
      </c>
      <c r="AI34" s="1" t="str">
        <f t="shared" si="24"/>
        <v xml:space="preserve"> 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1699</v>
      </c>
      <c r="AP34" t="s">
        <v>2285</v>
      </c>
      <c r="AQ34" s="22" t="e">
        <v>#VALUE!</v>
      </c>
      <c r="AR34" s="21" t="e">
        <v>#VALUE!</v>
      </c>
      <c r="AS34">
        <v>36.552042674110808</v>
      </c>
      <c r="AT34" t="e">
        <v>#VALUE!</v>
      </c>
      <c r="AU34" t="e">
        <v>#VALUE!</v>
      </c>
      <c r="AV34" t="s">
        <v>3777</v>
      </c>
    </row>
    <row r="35" spans="1:48" x14ac:dyDescent="0.25">
      <c r="A35" s="14">
        <v>3.8000000000000014E-10</v>
      </c>
      <c r="B35" t="s">
        <v>1700</v>
      </c>
      <c r="C35" s="4">
        <v>24</v>
      </c>
      <c r="D35" s="4">
        <v>4</v>
      </c>
      <c r="E35" s="4">
        <v>2</v>
      </c>
      <c r="F35" s="4">
        <v>30</v>
      </c>
      <c r="G35" s="4">
        <v>220</v>
      </c>
      <c r="H35" s="4">
        <v>237.88</v>
      </c>
      <c r="I35" s="34">
        <v>96666.260058406275</v>
      </c>
      <c r="J35" s="35" t="s">
        <v>2161</v>
      </c>
      <c r="K35" s="35" t="s">
        <v>2161</v>
      </c>
      <c r="L35" s="35">
        <v>31.610747043099863</v>
      </c>
      <c r="M35" s="35">
        <v>27.040856181175268</v>
      </c>
      <c r="N35" s="4">
        <v>1.81</v>
      </c>
      <c r="O35" s="4">
        <v>23.129251700680278</v>
      </c>
      <c r="P35" s="35">
        <v>6.347738355473348E-2</v>
      </c>
      <c r="Q35" s="36" t="str">
        <f t="shared" si="4"/>
        <v xml:space="preserve"> </v>
      </c>
      <c r="R35" s="36" t="str">
        <f t="shared" si="5"/>
        <v xml:space="preserve"> </v>
      </c>
      <c r="S35" s="37" t="str">
        <f t="shared" si="6"/>
        <v/>
      </c>
      <c r="T35" s="37" t="str">
        <f t="shared" si="7"/>
        <v/>
      </c>
      <c r="U35" s="37" t="str">
        <f t="shared" si="8"/>
        <v xml:space="preserve"> </v>
      </c>
      <c r="V35" s="37" t="str">
        <f t="shared" si="9"/>
        <v xml:space="preserve"> </v>
      </c>
      <c r="W35" s="37" t="str">
        <f t="shared" si="10"/>
        <v/>
      </c>
      <c r="X35" s="37" t="str">
        <f t="shared" si="11"/>
        <v/>
      </c>
      <c r="Y35" s="1" t="str">
        <f t="shared" si="20"/>
        <v xml:space="preserve"> </v>
      </c>
      <c r="Z35" s="1" t="str">
        <f t="shared" si="12"/>
        <v xml:space="preserve"> </v>
      </c>
      <c r="AA35" s="1" t="str">
        <f t="shared" si="21"/>
        <v xml:space="preserve"> </v>
      </c>
      <c r="AB35" s="1" t="str">
        <f t="shared" si="13"/>
        <v xml:space="preserve"> </v>
      </c>
      <c r="AC35" s="1" t="str">
        <f t="shared" si="1"/>
        <v xml:space="preserve"> </v>
      </c>
      <c r="AD35" s="1" t="str">
        <f t="shared" si="14"/>
        <v xml:space="preserve"> </v>
      </c>
      <c r="AE35" s="1" t="str">
        <f t="shared" si="22"/>
        <v xml:space="preserve"> </v>
      </c>
      <c r="AF35" s="1" t="str">
        <f t="shared" si="22"/>
        <v xml:space="preserve"> </v>
      </c>
      <c r="AG35" s="38" t="str">
        <f t="shared" si="15"/>
        <v xml:space="preserve"> </v>
      </c>
      <c r="AH35" s="38" t="str">
        <f t="shared" si="16"/>
        <v xml:space="preserve"> </v>
      </c>
      <c r="AI35" s="1" t="str">
        <f t="shared" si="24"/>
        <v xml:space="preserve"> 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1700</v>
      </c>
      <c r="AP35" t="s">
        <v>2226</v>
      </c>
      <c r="AQ35" s="22" t="e">
        <v>#VALUE!</v>
      </c>
      <c r="AR35" s="21">
        <v>-161.19874276589158</v>
      </c>
      <c r="AS35">
        <v>-7.5163948209181042</v>
      </c>
      <c r="AT35" t="e">
        <v>#VALUE!</v>
      </c>
      <c r="AU35">
        <v>161.19874276589158</v>
      </c>
      <c r="AV35" t="s">
        <v>3778</v>
      </c>
    </row>
    <row r="36" spans="1:48" x14ac:dyDescent="0.25">
      <c r="A36" s="14">
        <v>3.9000000000000015E-10</v>
      </c>
      <c r="B36" t="s">
        <v>1701</v>
      </c>
      <c r="C36" s="4">
        <v>30</v>
      </c>
      <c r="D36" s="4">
        <v>1</v>
      </c>
      <c r="E36" s="4">
        <v>3</v>
      </c>
      <c r="F36" s="4">
        <v>34</v>
      </c>
      <c r="G36" s="4">
        <v>450</v>
      </c>
      <c r="H36" s="4">
        <v>474</v>
      </c>
      <c r="I36" s="34">
        <v>63738.541425391675</v>
      </c>
      <c r="J36" s="35" t="s">
        <v>2161</v>
      </c>
      <c r="K36" s="35" t="s">
        <v>2161</v>
      </c>
      <c r="L36" s="35" t="s">
        <v>2161</v>
      </c>
      <c r="M36" s="35" t="s">
        <v>2161</v>
      </c>
      <c r="N36" s="4">
        <v>5.1429999999999998</v>
      </c>
      <c r="O36" s="4">
        <v>44.873239436619698</v>
      </c>
      <c r="P36" s="35">
        <v>0.38291139240506328</v>
      </c>
      <c r="Q36" s="36">
        <f t="shared" si="4"/>
        <v>88.235294118037061</v>
      </c>
      <c r="R36" s="36" t="str">
        <f t="shared" si="5"/>
        <v xml:space="preserve"> </v>
      </c>
      <c r="S36" s="37" t="str">
        <f t="shared" si="6"/>
        <v/>
      </c>
      <c r="T36" s="37" t="str">
        <f t="shared" si="7"/>
        <v/>
      </c>
      <c r="U36" s="37" t="str">
        <f t="shared" si="8"/>
        <v xml:space="preserve"> </v>
      </c>
      <c r="V36" s="37" t="str">
        <f t="shared" si="9"/>
        <v xml:space="preserve"> </v>
      </c>
      <c r="W36" s="37" t="str">
        <f t="shared" si="10"/>
        <v xml:space="preserve"> </v>
      </c>
      <c r="X36" s="37" t="str">
        <f t="shared" si="11"/>
        <v xml:space="preserve"> </v>
      </c>
      <c r="Y36" s="1" t="str">
        <f t="shared" si="20"/>
        <v xml:space="preserve"> </v>
      </c>
      <c r="Z36" s="1" t="str">
        <f t="shared" si="12"/>
        <v xml:space="preserve"> </v>
      </c>
      <c r="AA36" s="1" t="str">
        <f t="shared" si="21"/>
        <v xml:space="preserve"> </v>
      </c>
      <c r="AB36" s="1" t="str">
        <f t="shared" si="13"/>
        <v xml:space="preserve"> </v>
      </c>
      <c r="AC36" s="1" t="str">
        <f t="shared" si="1"/>
        <v xml:space="preserve"> </v>
      </c>
      <c r="AD36" s="1" t="str">
        <f t="shared" si="14"/>
        <v xml:space="preserve"> </v>
      </c>
      <c r="AE36" s="1">
        <f t="shared" si="22"/>
        <v>94</v>
      </c>
      <c r="AF36" s="1" t="str">
        <f t="shared" si="22"/>
        <v xml:space="preserve"> </v>
      </c>
      <c r="AG36" s="38" t="str">
        <f t="shared" si="15"/>
        <v xml:space="preserve"> </v>
      </c>
      <c r="AH36" s="38" t="str">
        <f t="shared" si="16"/>
        <v xml:space="preserve"> </v>
      </c>
      <c r="AI36" s="1" t="str">
        <f t="shared" si="24"/>
        <v xml:space="preserve"> 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1701</v>
      </c>
      <c r="AP36" t="s">
        <v>2409</v>
      </c>
      <c r="AQ36" s="22" t="e">
        <v>#VALUE!</v>
      </c>
      <c r="AR36" s="21" t="e">
        <v>#VALUE!</v>
      </c>
      <c r="AS36">
        <v>-5.0632911392405111</v>
      </c>
      <c r="AT36" t="e">
        <v>#VALUE!</v>
      </c>
      <c r="AU36" t="e">
        <v>#VALUE!</v>
      </c>
      <c r="AV36" t="s">
        <v>3779</v>
      </c>
    </row>
    <row r="37" spans="1:48" x14ac:dyDescent="0.25">
      <c r="A37" s="14">
        <v>4.0000000000000017E-10</v>
      </c>
      <c r="B37" t="s">
        <v>1702</v>
      </c>
      <c r="C37" s="4">
        <v>16</v>
      </c>
      <c r="D37" s="4">
        <v>0</v>
      </c>
      <c r="E37" s="4">
        <v>0</v>
      </c>
      <c r="F37" s="4">
        <v>16</v>
      </c>
      <c r="G37" s="4">
        <v>579.6400146484375</v>
      </c>
      <c r="H37" s="4">
        <v>396.34</v>
      </c>
      <c r="I37" s="34">
        <v>24749.940241512668</v>
      </c>
      <c r="J37" s="35">
        <v>39.519393758101501</v>
      </c>
      <c r="K37" s="35">
        <v>30.983427141963727</v>
      </c>
      <c r="L37" s="35">
        <v>28.720396458441314</v>
      </c>
      <c r="M37" s="35">
        <v>22.851142015700695</v>
      </c>
      <c r="N37" s="4">
        <v>10.029</v>
      </c>
      <c r="O37" s="4">
        <v>33.187250996015933</v>
      </c>
      <c r="P37" s="35">
        <v>0.25230862390876524</v>
      </c>
      <c r="Q37" s="36">
        <f t="shared" si="4"/>
        <v>100.00000000039999</v>
      </c>
      <c r="R37" s="36" t="str">
        <f t="shared" si="5"/>
        <v xml:space="preserve"> </v>
      </c>
      <c r="S37" s="37">
        <f t="shared" si="6"/>
        <v>0.46248174498403766</v>
      </c>
      <c r="T37" s="37" t="str">
        <f t="shared" si="7"/>
        <v/>
      </c>
      <c r="U37" s="37" t="str">
        <f t="shared" si="8"/>
        <v/>
      </c>
      <c r="V37" s="37" t="str">
        <f t="shared" si="9"/>
        <v/>
      </c>
      <c r="W37" s="37" t="str">
        <f t="shared" si="10"/>
        <v/>
      </c>
      <c r="X37" s="37" t="str">
        <f t="shared" si="11"/>
        <v/>
      </c>
      <c r="Y37" s="1" t="str">
        <f t="shared" si="20"/>
        <v xml:space="preserve"> </v>
      </c>
      <c r="Z37" s="1" t="str">
        <f t="shared" si="12"/>
        <v xml:space="preserve"> </v>
      </c>
      <c r="AA37" s="1" t="str">
        <f t="shared" si="21"/>
        <v xml:space="preserve"> </v>
      </c>
      <c r="AB37" s="1" t="str">
        <f t="shared" si="13"/>
        <v xml:space="preserve"> </v>
      </c>
      <c r="AC37" s="1">
        <f t="shared" si="1"/>
        <v>27</v>
      </c>
      <c r="AD37" s="1" t="str">
        <f t="shared" si="14"/>
        <v xml:space="preserve"> </v>
      </c>
      <c r="AE37" s="1">
        <f t="shared" si="22"/>
        <v>26</v>
      </c>
      <c r="AF37" s="1" t="str">
        <f t="shared" si="22"/>
        <v xml:space="preserve"> </v>
      </c>
      <c r="AG37" s="38" t="str">
        <f t="shared" si="15"/>
        <v xml:space="preserve"> </v>
      </c>
      <c r="AH37" s="38" t="str">
        <f t="shared" si="16"/>
        <v xml:space="preserve"> </v>
      </c>
      <c r="AI37" s="1" t="str">
        <f t="shared" si="24"/>
        <v xml:space="preserve"> 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1702</v>
      </c>
      <c r="AP37" t="s">
        <v>2210</v>
      </c>
      <c r="AQ37" s="22">
        <v>-134.47762641336683</v>
      </c>
      <c r="AR37" s="21">
        <v>-137.31585452423997</v>
      </c>
      <c r="AS37">
        <v>46.248174458403767</v>
      </c>
      <c r="AT37">
        <v>134.47762641336683</v>
      </c>
      <c r="AU37">
        <v>137.31585452423997</v>
      </c>
      <c r="AV37" t="s">
        <v>3780</v>
      </c>
    </row>
    <row r="38" spans="1:48" x14ac:dyDescent="0.25">
      <c r="A38" s="14">
        <v>4.1000000000000019E-10</v>
      </c>
      <c r="B38" t="s">
        <v>1703</v>
      </c>
      <c r="C38" s="4">
        <v>10</v>
      </c>
      <c r="D38" s="4">
        <v>4</v>
      </c>
      <c r="E38" s="4">
        <v>5</v>
      </c>
      <c r="F38" s="4">
        <v>19</v>
      </c>
      <c r="G38" s="4">
        <v>5.4000000953674316</v>
      </c>
      <c r="H38" s="4">
        <v>4.8499999999999996</v>
      </c>
      <c r="I38" s="34">
        <v>52543.281216802323</v>
      </c>
      <c r="J38" s="35">
        <v>4.5242537313432827</v>
      </c>
      <c r="K38" s="35">
        <v>4.2358078602620086</v>
      </c>
      <c r="L38" s="35" t="s">
        <v>2161</v>
      </c>
      <c r="M38" s="35" t="s">
        <v>2161</v>
      </c>
      <c r="N38" s="4">
        <v>1.0720000000000001</v>
      </c>
      <c r="O38" s="4">
        <v>8.2828282828282909</v>
      </c>
      <c r="P38" s="35">
        <v>6.9278350515463929</v>
      </c>
      <c r="Q38" s="36" t="str">
        <f t="shared" si="4"/>
        <v xml:space="preserve"> </v>
      </c>
      <c r="R38" s="36" t="str">
        <f t="shared" si="5"/>
        <v xml:space="preserve"> </v>
      </c>
      <c r="S38" s="37" t="str">
        <f t="shared" si="6"/>
        <v/>
      </c>
      <c r="T38" s="37" t="str">
        <f t="shared" si="7"/>
        <v/>
      </c>
      <c r="U38" s="37" t="str">
        <f t="shared" si="8"/>
        <v/>
      </c>
      <c r="V38" s="37">
        <f t="shared" si="9"/>
        <v>-0.73156565034611165</v>
      </c>
      <c r="W38" s="37" t="str">
        <f t="shared" si="10"/>
        <v xml:space="preserve"> </v>
      </c>
      <c r="X38" s="37" t="str">
        <f t="shared" si="11"/>
        <v xml:space="preserve"> </v>
      </c>
      <c r="Y38" s="1" t="str">
        <f t="shared" si="20"/>
        <v xml:space="preserve"> </v>
      </c>
      <c r="Z38" s="1">
        <f t="shared" si="12"/>
        <v>6</v>
      </c>
      <c r="AA38" s="1" t="str">
        <f t="shared" si="21"/>
        <v xml:space="preserve"> </v>
      </c>
      <c r="AB38" s="1" t="str">
        <f t="shared" si="13"/>
        <v xml:space="preserve"> </v>
      </c>
      <c r="AC38" s="1" t="str">
        <f t="shared" si="1"/>
        <v xml:space="preserve"> </v>
      </c>
      <c r="AD38" s="1" t="str">
        <f t="shared" si="14"/>
        <v xml:space="preserve"> </v>
      </c>
      <c r="AE38" s="1" t="str">
        <f t="shared" si="22"/>
        <v xml:space="preserve"> </v>
      </c>
      <c r="AF38" s="1" t="str">
        <f t="shared" si="22"/>
        <v xml:space="preserve"> </v>
      </c>
      <c r="AG38" s="38">
        <f t="shared" si="15"/>
        <v>6.9278350519563929</v>
      </c>
      <c r="AH38" s="38" t="str">
        <f t="shared" si="16"/>
        <v xml:space="preserve"> </v>
      </c>
      <c r="AI38" s="1">
        <f t="shared" si="24"/>
        <v>5</v>
      </c>
      <c r="AJ38" s="1" t="str">
        <f t="shared" si="24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3"/>
        <v xml:space="preserve"> </v>
      </c>
      <c r="AN38" s="1" t="str">
        <f t="shared" si="23"/>
        <v xml:space="preserve"> </v>
      </c>
      <c r="AO38" t="s">
        <v>1703</v>
      </c>
      <c r="AP38" t="s">
        <v>2167</v>
      </c>
      <c r="AQ38" s="22">
        <v>73.156565034611162</v>
      </c>
      <c r="AR38" s="21" t="e">
        <v>#VALUE!</v>
      </c>
      <c r="AS38">
        <v>11.340208151905816</v>
      </c>
      <c r="AT38">
        <v>-73.156565034611162</v>
      </c>
      <c r="AU38" t="e">
        <v>#VALUE!</v>
      </c>
      <c r="AV38" t="s">
        <v>3781</v>
      </c>
    </row>
    <row r="39" spans="1:48" x14ac:dyDescent="0.25">
      <c r="A39" s="14">
        <v>4.200000000000002E-10</v>
      </c>
      <c r="B39" t="s">
        <v>1704</v>
      </c>
      <c r="C39" s="4">
        <v>31</v>
      </c>
      <c r="D39" s="4">
        <v>0</v>
      </c>
      <c r="E39" s="4">
        <v>2</v>
      </c>
      <c r="F39" s="4">
        <v>33</v>
      </c>
      <c r="G39" s="4">
        <v>353.39999389648438</v>
      </c>
      <c r="H39" s="4">
        <v>270.92</v>
      </c>
      <c r="I39" s="34">
        <v>36289.272216774334</v>
      </c>
      <c r="J39" s="35" t="s">
        <v>2161</v>
      </c>
      <c r="K39" s="35" t="s">
        <v>2161</v>
      </c>
      <c r="L39" s="35">
        <v>39.885662725508432</v>
      </c>
      <c r="M39" s="35">
        <v>31.798653533248167</v>
      </c>
      <c r="N39" s="4">
        <v>5.0830000000000002</v>
      </c>
      <c r="O39" s="4">
        <v>58.348909657320881</v>
      </c>
      <c r="P39" s="35">
        <v>0.16757714454451497</v>
      </c>
      <c r="Q39" s="36">
        <f t="shared" si="4"/>
        <v>93.939393939813939</v>
      </c>
      <c r="R39" s="36" t="str">
        <f t="shared" si="5"/>
        <v xml:space="preserve"> </v>
      </c>
      <c r="S39" s="37">
        <f t="shared" si="6"/>
        <v>0.30444409423545976</v>
      </c>
      <c r="T39" s="37" t="str">
        <f t="shared" si="7"/>
        <v/>
      </c>
      <c r="U39" s="37" t="str">
        <f t="shared" si="8"/>
        <v xml:space="preserve"> </v>
      </c>
      <c r="V39" s="37" t="str">
        <f t="shared" si="9"/>
        <v xml:space="preserve"> </v>
      </c>
      <c r="W39" s="37" t="str">
        <f t="shared" si="10"/>
        <v/>
      </c>
      <c r="X39" s="37" t="str">
        <f t="shared" si="11"/>
        <v/>
      </c>
      <c r="Y39" s="1" t="str">
        <f t="shared" si="20"/>
        <v xml:space="preserve"> </v>
      </c>
      <c r="Z39" s="1" t="str">
        <f t="shared" si="12"/>
        <v xml:space="preserve"> </v>
      </c>
      <c r="AA39" s="1" t="str">
        <f t="shared" si="21"/>
        <v xml:space="preserve"> </v>
      </c>
      <c r="AB39" s="1" t="str">
        <f t="shared" si="13"/>
        <v xml:space="preserve"> </v>
      </c>
      <c r="AC39" s="1">
        <f t="shared" si="1"/>
        <v>61</v>
      </c>
      <c r="AD39" s="1" t="str">
        <f t="shared" si="14"/>
        <v xml:space="preserve"> </v>
      </c>
      <c r="AE39" s="1">
        <f t="shared" ref="AE39:AF102" si="25">IF(ISERROR((RANK(Q39,Q$7:Q$184,0)))=TRUE," ",((RANK(Q39,Q$7:Q$184,0))))</f>
        <v>53</v>
      </c>
      <c r="AF39" s="1" t="str">
        <f t="shared" si="25"/>
        <v xml:space="preserve"> </v>
      </c>
      <c r="AG39" s="38" t="str">
        <f t="shared" si="15"/>
        <v xml:space="preserve"> </v>
      </c>
      <c r="AH39" s="38" t="str">
        <f t="shared" si="16"/>
        <v xml:space="preserve"> </v>
      </c>
      <c r="AI39" s="1" t="str">
        <f t="shared" si="24"/>
        <v xml:space="preserve"> 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102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1704</v>
      </c>
      <c r="AP39" t="s">
        <v>2330</v>
      </c>
      <c r="AQ39" s="22" t="e">
        <v>#VALUE!</v>
      </c>
      <c r="AR39" s="21">
        <v>-229.57414590938288</v>
      </c>
      <c r="AS39">
        <v>30.444409381545977</v>
      </c>
      <c r="AT39" t="e">
        <v>#VALUE!</v>
      </c>
      <c r="AU39">
        <v>229.57414590938288</v>
      </c>
      <c r="AV39" t="s">
        <v>3782</v>
      </c>
    </row>
    <row r="40" spans="1:48" x14ac:dyDescent="0.25">
      <c r="A40" s="14">
        <v>4.3000000000000022E-10</v>
      </c>
      <c r="B40" t="s">
        <v>1705</v>
      </c>
      <c r="C40" s="4">
        <v>25</v>
      </c>
      <c r="D40" s="4">
        <v>1</v>
      </c>
      <c r="E40" s="4">
        <v>3</v>
      </c>
      <c r="F40" s="4">
        <v>29</v>
      </c>
      <c r="G40" s="4">
        <v>47.400001525878906</v>
      </c>
      <c r="H40" s="4">
        <v>39.99</v>
      </c>
      <c r="I40" s="34">
        <v>37070.955273423868</v>
      </c>
      <c r="J40" s="35">
        <v>13.880597014925373</v>
      </c>
      <c r="K40" s="35">
        <v>11.611498257839722</v>
      </c>
      <c r="L40" s="35" t="s">
        <v>2161</v>
      </c>
      <c r="M40" s="35" t="s">
        <v>2161</v>
      </c>
      <c r="N40" s="4">
        <v>2.8810000000000002</v>
      </c>
      <c r="O40" s="4">
        <v>18.559670781893008</v>
      </c>
      <c r="P40" s="35">
        <v>1.5103775943985995</v>
      </c>
      <c r="Q40" s="36">
        <f t="shared" si="4"/>
        <v>86.206896552154149</v>
      </c>
      <c r="R40" s="36" t="str">
        <f t="shared" si="5"/>
        <v xml:space="preserve"> </v>
      </c>
      <c r="S40" s="37">
        <f t="shared" si="6"/>
        <v>0.18529636266753188</v>
      </c>
      <c r="T40" s="37" t="str">
        <f t="shared" si="7"/>
        <v/>
      </c>
      <c r="U40" s="37" t="str">
        <f t="shared" si="8"/>
        <v/>
      </c>
      <c r="V40" s="37">
        <f t="shared" si="9"/>
        <v>-0.17643234580415268</v>
      </c>
      <c r="W40" s="37" t="str">
        <f t="shared" si="10"/>
        <v xml:space="preserve"> </v>
      </c>
      <c r="X40" s="37" t="str">
        <f t="shared" si="11"/>
        <v xml:space="preserve"> </v>
      </c>
      <c r="Y40" s="1" t="str">
        <f t="shared" si="20"/>
        <v xml:space="preserve"> </v>
      </c>
      <c r="Z40" s="1">
        <f t="shared" si="12"/>
        <v>65</v>
      </c>
      <c r="AA40" s="1" t="str">
        <f t="shared" si="21"/>
        <v xml:space="preserve"> </v>
      </c>
      <c r="AB40" s="1" t="str">
        <f t="shared" si="13"/>
        <v xml:space="preserve"> </v>
      </c>
      <c r="AC40" s="1">
        <f t="shared" si="1"/>
        <v>100</v>
      </c>
      <c r="AD40" s="1" t="str">
        <f t="shared" si="14"/>
        <v xml:space="preserve"> </v>
      </c>
      <c r="AE40" s="1">
        <f t="shared" si="25"/>
        <v>107</v>
      </c>
      <c r="AF40" s="1" t="str">
        <f t="shared" si="25"/>
        <v xml:space="preserve"> </v>
      </c>
      <c r="AG40" s="38" t="str">
        <f t="shared" si="15"/>
        <v xml:space="preserve"> </v>
      </c>
      <c r="AH40" s="38" t="str">
        <f t="shared" si="16"/>
        <v xml:space="preserve"> </v>
      </c>
      <c r="AI40" s="1" t="str">
        <f t="shared" ref="AI40:AJ103" si="27">IF(ISERROR((RANK(AG40,AG$7:AG$184,0)))=TRUE," ",((RANK(AG40,AG$7:AG$184,0))))</f>
        <v xml:space="preserve"> 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1705</v>
      </c>
      <c r="AP40" t="s">
        <v>2167</v>
      </c>
      <c r="AQ40" s="22">
        <v>17.643234580415267</v>
      </c>
      <c r="AR40" s="21" t="e">
        <v>#VALUE!</v>
      </c>
      <c r="AS40">
        <v>18.529636223753187</v>
      </c>
      <c r="AT40">
        <v>-17.643234580415267</v>
      </c>
      <c r="AU40" t="e">
        <v>#VALUE!</v>
      </c>
      <c r="AV40" t="s">
        <v>3783</v>
      </c>
    </row>
    <row r="41" spans="1:48" x14ac:dyDescent="0.25">
      <c r="A41" s="14">
        <v>4.4000000000000024E-10</v>
      </c>
      <c r="B41" t="s">
        <v>1706</v>
      </c>
      <c r="C41" s="4">
        <v>17</v>
      </c>
      <c r="D41" s="4">
        <v>1</v>
      </c>
      <c r="E41" s="4">
        <v>1</v>
      </c>
      <c r="F41" s="4">
        <v>19</v>
      </c>
      <c r="G41" s="4">
        <v>10.729999542236328</v>
      </c>
      <c r="H41" s="4">
        <v>7.75</v>
      </c>
      <c r="I41" s="34">
        <v>16777.801364436862</v>
      </c>
      <c r="J41" s="35">
        <v>9.6996245306633284</v>
      </c>
      <c r="K41" s="35">
        <v>8.4884994523548745</v>
      </c>
      <c r="L41" s="35">
        <v>9.4204780708718481</v>
      </c>
      <c r="M41" s="35">
        <v>8.5265748348839967</v>
      </c>
      <c r="N41" s="4">
        <v>0.79900000000000004</v>
      </c>
      <c r="O41" s="4">
        <v>137.09198813056381</v>
      </c>
      <c r="P41" s="35">
        <v>2.9935483870967747</v>
      </c>
      <c r="Q41" s="36">
        <f t="shared" si="4"/>
        <v>89.473684210966312</v>
      </c>
      <c r="R41" s="36" t="str">
        <f t="shared" si="5"/>
        <v xml:space="preserve"> </v>
      </c>
      <c r="S41" s="37">
        <f t="shared" si="6"/>
        <v>0.38451607040597774</v>
      </c>
      <c r="T41" s="37" t="str">
        <f t="shared" si="7"/>
        <v/>
      </c>
      <c r="U41" s="37" t="str">
        <f t="shared" si="8"/>
        <v/>
      </c>
      <c r="V41" s="37">
        <f t="shared" si="9"/>
        <v>-0.42449903179889692</v>
      </c>
      <c r="W41" s="37" t="str">
        <f t="shared" si="10"/>
        <v/>
      </c>
      <c r="X41" s="37">
        <f t="shared" si="11"/>
        <v>-0.22158846008592092</v>
      </c>
      <c r="Y41" s="1" t="str">
        <f t="shared" si="20"/>
        <v xml:space="preserve"> </v>
      </c>
      <c r="Z41" s="1">
        <f t="shared" si="12"/>
        <v>39</v>
      </c>
      <c r="AA41" s="1" t="str">
        <f t="shared" si="21"/>
        <v xml:space="preserve"> </v>
      </c>
      <c r="AB41" s="1">
        <f t="shared" si="13"/>
        <v>34</v>
      </c>
      <c r="AC41" s="1">
        <f t="shared" si="1"/>
        <v>40</v>
      </c>
      <c r="AD41" s="1" t="str">
        <f t="shared" si="14"/>
        <v xml:space="preserve"> </v>
      </c>
      <c r="AE41" s="1">
        <f t="shared" si="25"/>
        <v>87</v>
      </c>
      <c r="AF41" s="1" t="str">
        <f t="shared" si="25"/>
        <v xml:space="preserve"> </v>
      </c>
      <c r="AG41" s="38" t="str">
        <f t="shared" si="15"/>
        <v xml:space="preserve"> </v>
      </c>
      <c r="AH41" s="38" t="str">
        <f t="shared" si="16"/>
        <v xml:space="preserve"> </v>
      </c>
      <c r="AI41" s="1" t="str">
        <f t="shared" si="27"/>
        <v xml:space="preserve"> 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1706</v>
      </c>
      <c r="AP41" t="s">
        <v>2311</v>
      </c>
      <c r="AQ41" s="22">
        <v>42.449903179889695</v>
      </c>
      <c r="AR41" s="21">
        <v>22.158846008592093</v>
      </c>
      <c r="AS41">
        <v>38.451606996597775</v>
      </c>
      <c r="AT41">
        <v>-42.449903179889695</v>
      </c>
      <c r="AU41">
        <v>-22.158846008592093</v>
      </c>
      <c r="AV41" t="s">
        <v>3784</v>
      </c>
    </row>
    <row r="42" spans="1:48" x14ac:dyDescent="0.25">
      <c r="A42" s="14">
        <v>4.5000000000000026E-10</v>
      </c>
      <c r="B42" t="s">
        <v>1707</v>
      </c>
      <c r="C42" s="4">
        <v>38</v>
      </c>
      <c r="D42" s="4">
        <v>0</v>
      </c>
      <c r="E42" s="4">
        <v>2</v>
      </c>
      <c r="F42" s="4">
        <v>40</v>
      </c>
      <c r="G42" s="4">
        <v>37.279998779296875</v>
      </c>
      <c r="H42" s="4">
        <v>25.87</v>
      </c>
      <c r="I42" s="34">
        <v>35781.69985760955</v>
      </c>
      <c r="J42" s="35">
        <v>19.106351550960117</v>
      </c>
      <c r="K42" s="35">
        <v>15.803298717165546</v>
      </c>
      <c r="L42" s="35">
        <v>12.467989665540475</v>
      </c>
      <c r="M42" s="35">
        <v>10.445382502537772</v>
      </c>
      <c r="N42" s="4">
        <v>1.3540000000000001</v>
      </c>
      <c r="O42" s="4">
        <v>1.271503365744213</v>
      </c>
      <c r="P42" s="35">
        <v>1.979126401236954</v>
      </c>
      <c r="Q42" s="36">
        <f t="shared" si="4"/>
        <v>95.000000000450001</v>
      </c>
      <c r="R42" s="36" t="str">
        <f t="shared" si="5"/>
        <v xml:space="preserve"> </v>
      </c>
      <c r="S42" s="37">
        <f t="shared" si="6"/>
        <v>0.44105136416460672</v>
      </c>
      <c r="T42" s="37" t="str">
        <f t="shared" si="7"/>
        <v/>
      </c>
      <c r="U42" s="37" t="str">
        <f t="shared" si="8"/>
        <v/>
      </c>
      <c r="V42" s="37" t="str">
        <f t="shared" si="9"/>
        <v/>
      </c>
      <c r="W42" s="37" t="str">
        <f t="shared" si="10"/>
        <v/>
      </c>
      <c r="X42" s="37" t="str">
        <f t="shared" si="11"/>
        <v/>
      </c>
      <c r="Y42" s="1" t="str">
        <f t="shared" si="20"/>
        <v xml:space="preserve"> </v>
      </c>
      <c r="Z42" s="1" t="str">
        <f t="shared" si="12"/>
        <v xml:space="preserve"> </v>
      </c>
      <c r="AA42" s="1" t="str">
        <f t="shared" si="21"/>
        <v xml:space="preserve"> </v>
      </c>
      <c r="AB42" s="1" t="str">
        <f t="shared" si="13"/>
        <v xml:space="preserve"> </v>
      </c>
      <c r="AC42" s="1">
        <f t="shared" si="1"/>
        <v>31</v>
      </c>
      <c r="AD42" s="1" t="str">
        <f t="shared" si="14"/>
        <v xml:space="preserve"> </v>
      </c>
      <c r="AE42" s="1">
        <f t="shared" si="25"/>
        <v>48</v>
      </c>
      <c r="AF42" s="1" t="str">
        <f t="shared" si="25"/>
        <v xml:space="preserve"> </v>
      </c>
      <c r="AG42" s="38" t="str">
        <f t="shared" si="15"/>
        <v xml:space="preserve"> </v>
      </c>
      <c r="AH42" s="38" t="str">
        <f t="shared" si="16"/>
        <v xml:space="preserve"> </v>
      </c>
      <c r="AI42" s="1" t="str">
        <f t="shared" si="27"/>
        <v xml:space="preserve"> 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1707</v>
      </c>
      <c r="AP42" t="s">
        <v>2187</v>
      </c>
      <c r="AQ42" s="22">
        <v>-13.362365539073394</v>
      </c>
      <c r="AR42" s="21">
        <v>-3.0226593828054371</v>
      </c>
      <c r="AS42">
        <v>44.105136371460674</v>
      </c>
      <c r="AT42">
        <v>13.362365539073394</v>
      </c>
      <c r="AU42">
        <v>3.0226593828054371</v>
      </c>
      <c r="AV42" t="s">
        <v>3785</v>
      </c>
    </row>
    <row r="43" spans="1:48" x14ac:dyDescent="0.25">
      <c r="A43" s="14">
        <v>4.6000000000000027E-10</v>
      </c>
      <c r="B43" t="s">
        <v>1708</v>
      </c>
      <c r="C43" s="4">
        <v>29</v>
      </c>
      <c r="D43" s="4">
        <v>0</v>
      </c>
      <c r="E43" s="4">
        <v>0</v>
      </c>
      <c r="F43" s="4">
        <v>29</v>
      </c>
      <c r="G43" s="4">
        <v>87</v>
      </c>
      <c r="H43" s="4">
        <v>87.3</v>
      </c>
      <c r="I43" s="34">
        <v>56157.024943034929</v>
      </c>
      <c r="J43" s="35" t="s">
        <v>2161</v>
      </c>
      <c r="K43" s="35" t="s">
        <v>2161</v>
      </c>
      <c r="L43" s="35" t="s">
        <v>2161</v>
      </c>
      <c r="M43" s="35" t="s">
        <v>2161</v>
      </c>
      <c r="N43" s="4">
        <v>0.57899999999999996</v>
      </c>
      <c r="O43" s="4">
        <v>36.87943262411347</v>
      </c>
      <c r="P43" s="35">
        <v>0.24398625429553267</v>
      </c>
      <c r="Q43" s="36">
        <f t="shared" si="4"/>
        <v>100.00000000046001</v>
      </c>
      <c r="R43" s="36" t="str">
        <f t="shared" si="5"/>
        <v xml:space="preserve"> </v>
      </c>
      <c r="S43" s="37" t="str">
        <f t="shared" si="6"/>
        <v/>
      </c>
      <c r="T43" s="37" t="str">
        <f t="shared" si="7"/>
        <v/>
      </c>
      <c r="U43" s="37" t="str">
        <f t="shared" si="8"/>
        <v xml:space="preserve"> </v>
      </c>
      <c r="V43" s="37" t="str">
        <f t="shared" si="9"/>
        <v xml:space="preserve"> </v>
      </c>
      <c r="W43" s="37" t="str">
        <f t="shared" si="10"/>
        <v xml:space="preserve"> </v>
      </c>
      <c r="X43" s="37" t="str">
        <f t="shared" si="11"/>
        <v xml:space="preserve"> </v>
      </c>
      <c r="Y43" s="1" t="str">
        <f t="shared" si="20"/>
        <v xml:space="preserve"> </v>
      </c>
      <c r="Z43" s="1" t="str">
        <f t="shared" si="12"/>
        <v xml:space="preserve"> </v>
      </c>
      <c r="AA43" s="1" t="str">
        <f t="shared" si="21"/>
        <v xml:space="preserve"> </v>
      </c>
      <c r="AB43" s="1" t="str">
        <f t="shared" si="13"/>
        <v xml:space="preserve"> </v>
      </c>
      <c r="AC43" s="1" t="str">
        <f t="shared" si="1"/>
        <v xml:space="preserve"> </v>
      </c>
      <c r="AD43" s="1" t="str">
        <f t="shared" si="14"/>
        <v xml:space="preserve"> </v>
      </c>
      <c r="AE43" s="1">
        <f t="shared" si="25"/>
        <v>25</v>
      </c>
      <c r="AF43" s="1" t="str">
        <f t="shared" si="25"/>
        <v xml:space="preserve"> </v>
      </c>
      <c r="AG43" s="38" t="str">
        <f t="shared" si="15"/>
        <v xml:space="preserve"> </v>
      </c>
      <c r="AH43" s="38" t="str">
        <f t="shared" si="16"/>
        <v xml:space="preserve"> </v>
      </c>
      <c r="AI43" s="1" t="str">
        <f t="shared" si="27"/>
        <v xml:space="preserve"> 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1708</v>
      </c>
      <c r="AP43" t="s">
        <v>2266</v>
      </c>
      <c r="AQ43" s="22" t="e">
        <v>#VALUE!</v>
      </c>
      <c r="AR43" s="21" t="e">
        <v>#VALUE!</v>
      </c>
      <c r="AS43">
        <v>-0.34364261168384758</v>
      </c>
      <c r="AT43" t="e">
        <v>#VALUE!</v>
      </c>
      <c r="AU43" t="e">
        <v>#VALUE!</v>
      </c>
      <c r="AV43" t="s">
        <v>3786</v>
      </c>
    </row>
    <row r="44" spans="1:48" x14ac:dyDescent="0.25">
      <c r="A44" s="14">
        <v>4.7000000000000024E-10</v>
      </c>
      <c r="B44" t="s">
        <v>1709</v>
      </c>
      <c r="C44" s="4">
        <v>13</v>
      </c>
      <c r="D44" s="4">
        <v>2</v>
      </c>
      <c r="E44" s="4">
        <v>4</v>
      </c>
      <c r="F44" s="4">
        <v>19</v>
      </c>
      <c r="G44" s="4">
        <v>12.720000267028809</v>
      </c>
      <c r="H44" s="4">
        <v>10</v>
      </c>
      <c r="I44" s="34">
        <v>45288.83065965891</v>
      </c>
      <c r="J44" s="35">
        <v>5.0125313283208017</v>
      </c>
      <c r="K44" s="35">
        <v>4.694835680751174</v>
      </c>
      <c r="L44" s="35" t="s">
        <v>2161</v>
      </c>
      <c r="M44" s="35" t="s">
        <v>2161</v>
      </c>
      <c r="N44" s="4">
        <v>1.9950000000000001</v>
      </c>
      <c r="O44" s="4">
        <v>6.1170212765957439</v>
      </c>
      <c r="P44" s="35">
        <v>5.09</v>
      </c>
      <c r="Q44" s="36" t="str">
        <f t="shared" si="4"/>
        <v xml:space="preserve"> </v>
      </c>
      <c r="R44" s="36" t="str">
        <f t="shared" si="5"/>
        <v xml:space="preserve"> </v>
      </c>
      <c r="S44" s="37">
        <f t="shared" si="6"/>
        <v>0.2720000271728808</v>
      </c>
      <c r="T44" s="37" t="str">
        <f t="shared" si="7"/>
        <v/>
      </c>
      <c r="U44" s="37" t="str">
        <f t="shared" si="8"/>
        <v/>
      </c>
      <c r="V44" s="37">
        <f t="shared" si="9"/>
        <v>-0.70259502071780655</v>
      </c>
      <c r="W44" s="37" t="str">
        <f t="shared" si="10"/>
        <v xml:space="preserve"> </v>
      </c>
      <c r="X44" s="37" t="str">
        <f t="shared" si="11"/>
        <v xml:space="preserve"> </v>
      </c>
      <c r="Y44" s="1" t="str">
        <f t="shared" si="20"/>
        <v xml:space="preserve"> </v>
      </c>
      <c r="Z44" s="1">
        <f t="shared" si="12"/>
        <v>12</v>
      </c>
      <c r="AA44" s="1" t="str">
        <f t="shared" si="21"/>
        <v xml:space="preserve"> </v>
      </c>
      <c r="AB44" s="1" t="str">
        <f t="shared" si="13"/>
        <v xml:space="preserve"> </v>
      </c>
      <c r="AC44" s="1">
        <f t="shared" si="1"/>
        <v>69</v>
      </c>
      <c r="AD44" s="1" t="str">
        <f t="shared" si="14"/>
        <v xml:space="preserve"> </v>
      </c>
      <c r="AE44" s="1" t="str">
        <f t="shared" si="25"/>
        <v xml:space="preserve"> </v>
      </c>
      <c r="AF44" s="1" t="str">
        <f t="shared" si="25"/>
        <v xml:space="preserve"> </v>
      </c>
      <c r="AG44" s="38">
        <f t="shared" si="15"/>
        <v>5.0900000004699999</v>
      </c>
      <c r="AH44" s="38" t="str">
        <f t="shared" si="16"/>
        <v xml:space="preserve"> </v>
      </c>
      <c r="AI44" s="1">
        <f t="shared" si="27"/>
        <v>25</v>
      </c>
      <c r="AJ44" s="1" t="str">
        <f t="shared" si="2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6"/>
        <v xml:space="preserve"> </v>
      </c>
      <c r="AN44" s="1" t="str">
        <f t="shared" si="26"/>
        <v xml:space="preserve"> </v>
      </c>
      <c r="AO44" t="s">
        <v>1709</v>
      </c>
      <c r="AP44" t="s">
        <v>2167</v>
      </c>
      <c r="AQ44" s="22">
        <v>70.259502071780659</v>
      </c>
      <c r="AR44" s="21" t="e">
        <v>#VALUE!</v>
      </c>
      <c r="AS44">
        <v>27.200002670288082</v>
      </c>
      <c r="AT44">
        <v>-70.259502071780659</v>
      </c>
      <c r="AU44" t="e">
        <v>#VALUE!</v>
      </c>
      <c r="AV44" t="s">
        <v>3787</v>
      </c>
    </row>
    <row r="45" spans="1:48" x14ac:dyDescent="0.25">
      <c r="A45" s="14">
        <v>4.800000000000002E-10</v>
      </c>
      <c r="B45" t="s">
        <v>1710</v>
      </c>
      <c r="C45" s="4">
        <v>23</v>
      </c>
      <c r="D45" s="4">
        <v>1</v>
      </c>
      <c r="E45" s="4">
        <v>2</v>
      </c>
      <c r="F45" s="4">
        <v>26</v>
      </c>
      <c r="G45" s="4">
        <v>63.5</v>
      </c>
      <c r="H45" s="4">
        <v>41.39</v>
      </c>
      <c r="I45" s="34">
        <v>32328.324401489677</v>
      </c>
      <c r="J45" s="35">
        <v>6.0291332847778589</v>
      </c>
      <c r="K45" s="35">
        <v>5.903580088432463</v>
      </c>
      <c r="L45" s="35">
        <v>2.6469273420387744</v>
      </c>
      <c r="M45" s="35">
        <v>2.612600610116822</v>
      </c>
      <c r="N45" s="4">
        <v>6.8650000000000002</v>
      </c>
      <c r="O45" s="4">
        <v>3.3885542168674641</v>
      </c>
      <c r="P45" s="35">
        <v>5.358782314568737</v>
      </c>
      <c r="Q45" s="36">
        <f t="shared" si="4"/>
        <v>88.461538462018467</v>
      </c>
      <c r="R45" s="36" t="str">
        <f t="shared" si="5"/>
        <v xml:space="preserve"> </v>
      </c>
      <c r="S45" s="37">
        <f t="shared" si="6"/>
        <v>0.53418700217122983</v>
      </c>
      <c r="T45" s="37" t="str">
        <f t="shared" si="7"/>
        <v/>
      </c>
      <c r="U45" s="37" t="str">
        <f t="shared" si="8"/>
        <v/>
      </c>
      <c r="V45" s="37">
        <f t="shared" si="9"/>
        <v>-0.64227769520003597</v>
      </c>
      <c r="W45" s="37" t="str">
        <f t="shared" si="10"/>
        <v/>
      </c>
      <c r="X45" s="37">
        <f t="shared" si="11"/>
        <v>-0.78128511389163535</v>
      </c>
      <c r="Y45" s="1" t="str">
        <f t="shared" si="20"/>
        <v xml:space="preserve"> </v>
      </c>
      <c r="Z45" s="1">
        <f t="shared" si="12"/>
        <v>20</v>
      </c>
      <c r="AA45" s="1" t="str">
        <f t="shared" si="21"/>
        <v xml:space="preserve"> </v>
      </c>
      <c r="AB45" s="1">
        <f t="shared" si="13"/>
        <v>1</v>
      </c>
      <c r="AC45" s="1">
        <f t="shared" si="1"/>
        <v>17</v>
      </c>
      <c r="AD45" s="1" t="str">
        <f t="shared" si="14"/>
        <v xml:space="preserve"> </v>
      </c>
      <c r="AE45" s="1">
        <f t="shared" si="25"/>
        <v>92</v>
      </c>
      <c r="AF45" s="1" t="str">
        <f t="shared" si="25"/>
        <v xml:space="preserve"> </v>
      </c>
      <c r="AG45" s="38">
        <f t="shared" si="15"/>
        <v>5.358782315048737</v>
      </c>
      <c r="AH45" s="38" t="str">
        <f t="shared" si="16"/>
        <v xml:space="preserve"> </v>
      </c>
      <c r="AI45" s="1">
        <f t="shared" si="27"/>
        <v>20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1710</v>
      </c>
      <c r="AP45" t="s">
        <v>2169</v>
      </c>
      <c r="AQ45" s="22">
        <v>64.227769520003591</v>
      </c>
      <c r="AR45" s="21">
        <v>78.128511389163535</v>
      </c>
      <c r="AS45">
        <v>53.418700169122978</v>
      </c>
      <c r="AT45">
        <v>-64.227769520003591</v>
      </c>
      <c r="AU45">
        <v>-78.128511389163535</v>
      </c>
      <c r="AV45" t="s">
        <v>3788</v>
      </c>
    </row>
    <row r="46" spans="1:48" x14ac:dyDescent="0.25">
      <c r="A46" s="14">
        <v>4.9000000000000017E-10</v>
      </c>
      <c r="B46" t="s">
        <v>1711</v>
      </c>
      <c r="C46" s="4">
        <v>28</v>
      </c>
      <c r="D46" s="4">
        <v>1</v>
      </c>
      <c r="E46" s="4">
        <v>2</v>
      </c>
      <c r="F46" s="4">
        <v>31</v>
      </c>
      <c r="G46" s="4">
        <v>81</v>
      </c>
      <c r="H46" s="4">
        <v>70.150000000000006</v>
      </c>
      <c r="I46" s="34">
        <v>49317.908048723155</v>
      </c>
      <c r="J46" s="35" t="s">
        <v>2161</v>
      </c>
      <c r="K46" s="35">
        <v>37.939426717144407</v>
      </c>
      <c r="L46" s="35">
        <v>25.880181620361377</v>
      </c>
      <c r="M46" s="35">
        <v>18.350060999129372</v>
      </c>
      <c r="N46" s="4">
        <v>1.252</v>
      </c>
      <c r="O46" s="4">
        <v>-23.658536585365859</v>
      </c>
      <c r="P46" s="35">
        <v>0.33642195295794725</v>
      </c>
      <c r="Q46" s="36">
        <f t="shared" si="4"/>
        <v>90.3225806456513</v>
      </c>
      <c r="R46" s="36" t="str">
        <f t="shared" si="5"/>
        <v xml:space="preserve"> </v>
      </c>
      <c r="S46" s="37">
        <f t="shared" si="6"/>
        <v>0.15466856784566627</v>
      </c>
      <c r="T46" s="37" t="str">
        <f t="shared" si="7"/>
        <v/>
      </c>
      <c r="U46" s="37" t="str">
        <f t="shared" si="8"/>
        <v xml:space="preserve"> </v>
      </c>
      <c r="V46" s="37" t="str">
        <f t="shared" si="9"/>
        <v xml:space="preserve"> </v>
      </c>
      <c r="W46" s="37" t="str">
        <f t="shared" si="10"/>
        <v/>
      </c>
      <c r="X46" s="37" t="str">
        <f t="shared" si="11"/>
        <v/>
      </c>
      <c r="Y46" s="1" t="str">
        <f t="shared" si="20"/>
        <v xml:space="preserve"> </v>
      </c>
      <c r="Z46" s="1" t="str">
        <f t="shared" si="12"/>
        <v xml:space="preserve"> </v>
      </c>
      <c r="AA46" s="1" t="str">
        <f t="shared" si="21"/>
        <v xml:space="preserve"> </v>
      </c>
      <c r="AB46" s="1" t="str">
        <f t="shared" si="13"/>
        <v xml:space="preserve"> </v>
      </c>
      <c r="AC46" s="1">
        <f t="shared" si="1"/>
        <v>114</v>
      </c>
      <c r="AD46" s="1" t="str">
        <f t="shared" si="14"/>
        <v xml:space="preserve"> </v>
      </c>
      <c r="AE46" s="1">
        <f t="shared" si="25"/>
        <v>81</v>
      </c>
      <c r="AF46" s="1" t="str">
        <f t="shared" si="25"/>
        <v xml:space="preserve"> </v>
      </c>
      <c r="AG46" s="38" t="str">
        <f t="shared" si="15"/>
        <v xml:space="preserve"> </v>
      </c>
      <c r="AH46" s="38" t="str">
        <f t="shared" si="16"/>
        <v xml:space="preserve"> </v>
      </c>
      <c r="AI46" s="1" t="str">
        <f t="shared" si="27"/>
        <v xml:space="preserve"> 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1711</v>
      </c>
      <c r="AP46" t="s">
        <v>2553</v>
      </c>
      <c r="AQ46" s="22" t="e">
        <v>#VALUE!</v>
      </c>
      <c r="AR46" s="21">
        <v>-113.8472365924962</v>
      </c>
      <c r="AS46">
        <v>15.466856735566626</v>
      </c>
      <c r="AT46" t="e">
        <v>#VALUE!</v>
      </c>
      <c r="AU46">
        <v>113.8472365924962</v>
      </c>
      <c r="AV46" t="s">
        <v>3789</v>
      </c>
    </row>
    <row r="47" spans="1:48" x14ac:dyDescent="0.25">
      <c r="A47" s="14">
        <v>5.0000000000000013E-10</v>
      </c>
      <c r="B47" t="s">
        <v>1712</v>
      </c>
      <c r="C47" s="4">
        <v>32</v>
      </c>
      <c r="D47" s="4">
        <v>4</v>
      </c>
      <c r="E47" s="4">
        <v>4</v>
      </c>
      <c r="F47" s="4">
        <v>40</v>
      </c>
      <c r="G47" s="4">
        <v>228</v>
      </c>
      <c r="H47" s="4">
        <v>199.3</v>
      </c>
      <c r="I47" s="34">
        <v>46341.316224343587</v>
      </c>
      <c r="J47" s="35">
        <v>37.141259783824076</v>
      </c>
      <c r="K47" s="35">
        <v>31.649992059710979</v>
      </c>
      <c r="L47" s="35">
        <v>26.103621372344044</v>
      </c>
      <c r="M47" s="35">
        <v>22.116739833021498</v>
      </c>
      <c r="N47" s="4">
        <v>5.3660000000000005</v>
      </c>
      <c r="O47" s="4">
        <v>7.6645264847512147</v>
      </c>
      <c r="P47" s="35">
        <v>1.6598093326643251</v>
      </c>
      <c r="Q47" s="36" t="str">
        <f t="shared" si="4"/>
        <v xml:space="preserve"> </v>
      </c>
      <c r="R47" s="36" t="str">
        <f t="shared" si="5"/>
        <v xml:space="preserve"> </v>
      </c>
      <c r="S47" s="37" t="str">
        <f t="shared" si="6"/>
        <v/>
      </c>
      <c r="T47" s="37" t="str">
        <f t="shared" si="7"/>
        <v/>
      </c>
      <c r="U47" s="37" t="str">
        <f t="shared" si="8"/>
        <v/>
      </c>
      <c r="V47" s="37" t="str">
        <f t="shared" si="9"/>
        <v/>
      </c>
      <c r="W47" s="37" t="str">
        <f t="shared" si="10"/>
        <v/>
      </c>
      <c r="X47" s="37" t="str">
        <f t="shared" si="11"/>
        <v/>
      </c>
      <c r="Y47" s="1" t="str">
        <f t="shared" si="20"/>
        <v xml:space="preserve"> </v>
      </c>
      <c r="Z47" s="1" t="str">
        <f t="shared" si="12"/>
        <v xml:space="preserve"> </v>
      </c>
      <c r="AA47" s="1" t="str">
        <f t="shared" si="21"/>
        <v xml:space="preserve"> </v>
      </c>
      <c r="AB47" s="1" t="str">
        <f t="shared" si="13"/>
        <v xml:space="preserve"> </v>
      </c>
      <c r="AC47" s="1" t="str">
        <f t="shared" si="1"/>
        <v xml:space="preserve"> </v>
      </c>
      <c r="AD47" s="1" t="str">
        <f t="shared" si="14"/>
        <v xml:space="preserve"> </v>
      </c>
      <c r="AE47" s="1" t="str">
        <f t="shared" si="25"/>
        <v xml:space="preserve"> </v>
      </c>
      <c r="AF47" s="1" t="str">
        <f t="shared" si="25"/>
        <v xml:space="preserve"> </v>
      </c>
      <c r="AG47" s="38" t="str">
        <f t="shared" si="15"/>
        <v xml:space="preserve"> </v>
      </c>
      <c r="AH47" s="38" t="str">
        <f t="shared" si="16"/>
        <v xml:space="preserve"> </v>
      </c>
      <c r="AI47" s="1" t="str">
        <f t="shared" si="27"/>
        <v xml:space="preserve"> </v>
      </c>
      <c r="AJ47" s="1" t="str">
        <f t="shared" si="2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6"/>
        <v xml:space="preserve"> </v>
      </c>
      <c r="AN47" s="1" t="str">
        <f t="shared" si="26"/>
        <v xml:space="preserve"> </v>
      </c>
      <c r="AO47" t="s">
        <v>1712</v>
      </c>
      <c r="AP47" t="s">
        <v>2409</v>
      </c>
      <c r="AQ47" s="22">
        <v>-120.36761215062918</v>
      </c>
      <c r="AR47" s="21">
        <v>-115.69351318387891</v>
      </c>
      <c r="AS47">
        <v>14.400401404917208</v>
      </c>
      <c r="AT47">
        <v>120.36761215062918</v>
      </c>
      <c r="AU47">
        <v>115.69351318387891</v>
      </c>
      <c r="AV47" t="s">
        <v>3790</v>
      </c>
    </row>
    <row r="48" spans="1:48" x14ac:dyDescent="0.25">
      <c r="A48" s="14">
        <v>5.100000000000001E-10</v>
      </c>
      <c r="B48" t="s">
        <v>1713</v>
      </c>
      <c r="C48" s="4">
        <v>30</v>
      </c>
      <c r="D48" s="4">
        <v>3</v>
      </c>
      <c r="E48" s="4">
        <v>4</v>
      </c>
      <c r="F48" s="4">
        <v>37</v>
      </c>
      <c r="G48" s="4">
        <v>44.5</v>
      </c>
      <c r="H48" s="4">
        <v>30.45</v>
      </c>
      <c r="I48" s="34">
        <v>40843.038690845577</v>
      </c>
      <c r="J48" s="35">
        <v>10.658032901645081</v>
      </c>
      <c r="K48" s="35">
        <v>9.1551413108839448</v>
      </c>
      <c r="L48" s="35" t="s">
        <v>2161</v>
      </c>
      <c r="M48" s="35" t="s">
        <v>2161</v>
      </c>
      <c r="N48" s="4">
        <v>2.8570000000000002</v>
      </c>
      <c r="O48" s="4">
        <v>8.6311787072243469</v>
      </c>
      <c r="P48" s="35">
        <v>4.042692939244664</v>
      </c>
      <c r="Q48" s="36">
        <f t="shared" si="4"/>
        <v>81.08108108159108</v>
      </c>
      <c r="R48" s="36" t="str">
        <f t="shared" si="5"/>
        <v xml:space="preserve"> </v>
      </c>
      <c r="S48" s="37">
        <f t="shared" si="6"/>
        <v>0.46141215157732346</v>
      </c>
      <c r="T48" s="37" t="str">
        <f t="shared" si="7"/>
        <v/>
      </c>
      <c r="U48" s="37" t="str">
        <f t="shared" si="8"/>
        <v/>
      </c>
      <c r="V48" s="37">
        <f t="shared" si="9"/>
        <v>-0.36763446516661302</v>
      </c>
      <c r="W48" s="37" t="str">
        <f t="shared" si="10"/>
        <v xml:space="preserve"> </v>
      </c>
      <c r="X48" s="37" t="str">
        <f t="shared" si="11"/>
        <v xml:space="preserve"> </v>
      </c>
      <c r="Y48" s="1" t="str">
        <f t="shared" si="20"/>
        <v xml:space="preserve"> </v>
      </c>
      <c r="Z48" s="1">
        <f t="shared" si="12"/>
        <v>45</v>
      </c>
      <c r="AA48" s="1" t="str">
        <f t="shared" si="21"/>
        <v xml:space="preserve"> </v>
      </c>
      <c r="AB48" s="1" t="str">
        <f t="shared" si="13"/>
        <v xml:space="preserve"> </v>
      </c>
      <c r="AC48" s="1">
        <f t="shared" si="1"/>
        <v>28</v>
      </c>
      <c r="AD48" s="1" t="str">
        <f t="shared" si="14"/>
        <v xml:space="preserve"> </v>
      </c>
      <c r="AE48" s="1">
        <f t="shared" si="25"/>
        <v>128</v>
      </c>
      <c r="AF48" s="1" t="str">
        <f t="shared" si="25"/>
        <v xml:space="preserve"> </v>
      </c>
      <c r="AG48" s="38">
        <f t="shared" si="15"/>
        <v>4.042692939754664</v>
      </c>
      <c r="AH48" s="38" t="str">
        <f t="shared" si="16"/>
        <v xml:space="preserve"> </v>
      </c>
      <c r="AI48" s="1">
        <f t="shared" si="27"/>
        <v>31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1713</v>
      </c>
      <c r="AP48" t="s">
        <v>2341</v>
      </c>
      <c r="AQ48" s="22">
        <v>36.763446516661304</v>
      </c>
      <c r="AR48" s="21" t="e">
        <v>#VALUE!</v>
      </c>
      <c r="AS48">
        <v>46.141215106732346</v>
      </c>
      <c r="AT48">
        <v>-36.763446516661304</v>
      </c>
      <c r="AU48" t="e">
        <v>#VALUE!</v>
      </c>
      <c r="AV48" t="s">
        <v>3791</v>
      </c>
    </row>
    <row r="49" spans="1:48" x14ac:dyDescent="0.25">
      <c r="A49" s="14">
        <v>5.2000000000000007E-10</v>
      </c>
      <c r="B49" t="s">
        <v>1714</v>
      </c>
      <c r="C49" s="4">
        <v>21</v>
      </c>
      <c r="D49" s="4">
        <v>0</v>
      </c>
      <c r="E49" s="4">
        <v>0</v>
      </c>
      <c r="F49" s="4">
        <v>21</v>
      </c>
      <c r="G49" s="4">
        <v>14.307999610900879</v>
      </c>
      <c r="H49" s="4">
        <v>8.94</v>
      </c>
      <c r="I49" s="34">
        <v>20246.601353926253</v>
      </c>
      <c r="J49" s="35">
        <v>21.594202898550723</v>
      </c>
      <c r="K49" s="35">
        <v>17.844311377245507</v>
      </c>
      <c r="L49" s="35">
        <v>16.469490440909798</v>
      </c>
      <c r="M49" s="35">
        <v>13.565528373750412</v>
      </c>
      <c r="N49" s="4">
        <v>0.41400000000000003</v>
      </c>
      <c r="O49" s="4">
        <v>49.458483754512635</v>
      </c>
      <c r="P49" s="35">
        <v>1.7449664429530203</v>
      </c>
      <c r="Q49" s="36">
        <f t="shared" si="4"/>
        <v>100.00000000052</v>
      </c>
      <c r="R49" s="36" t="str">
        <f t="shared" si="5"/>
        <v xml:space="preserve"> </v>
      </c>
      <c r="S49" s="37">
        <f t="shared" si="6"/>
        <v>0.60044738428967337</v>
      </c>
      <c r="T49" s="37" t="str">
        <f t="shared" si="7"/>
        <v/>
      </c>
      <c r="U49" s="37" t="str">
        <f t="shared" si="8"/>
        <v/>
      </c>
      <c r="V49" s="37" t="str">
        <f t="shared" si="9"/>
        <v/>
      </c>
      <c r="W49" s="37" t="str">
        <f t="shared" si="10"/>
        <v/>
      </c>
      <c r="X49" s="37" t="str">
        <f t="shared" si="11"/>
        <v/>
      </c>
      <c r="Y49" s="1" t="str">
        <f t="shared" si="20"/>
        <v xml:space="preserve"> </v>
      </c>
      <c r="Z49" s="1" t="str">
        <f t="shared" si="12"/>
        <v xml:space="preserve"> </v>
      </c>
      <c r="AA49" s="1" t="str">
        <f t="shared" si="21"/>
        <v xml:space="preserve"> </v>
      </c>
      <c r="AB49" s="1" t="str">
        <f t="shared" si="13"/>
        <v xml:space="preserve"> </v>
      </c>
      <c r="AC49" s="1">
        <f t="shared" si="1"/>
        <v>8</v>
      </c>
      <c r="AD49" s="1" t="str">
        <f t="shared" si="14"/>
        <v xml:space="preserve"> </v>
      </c>
      <c r="AE49" s="1">
        <f t="shared" si="25"/>
        <v>24</v>
      </c>
      <c r="AF49" s="1" t="str">
        <f t="shared" si="25"/>
        <v xml:space="preserve"> </v>
      </c>
      <c r="AG49" s="38" t="str">
        <f t="shared" si="15"/>
        <v xml:space="preserve"> </v>
      </c>
      <c r="AH49" s="38" t="str">
        <f t="shared" si="16"/>
        <v xml:space="preserve"> </v>
      </c>
      <c r="AI49" s="1" t="str">
        <f t="shared" si="27"/>
        <v xml:space="preserve"> 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1714</v>
      </c>
      <c r="AP49" t="s">
        <v>2623</v>
      </c>
      <c r="AQ49" s="22">
        <v>-28.123358139896261</v>
      </c>
      <c r="AR49" s="21">
        <v>-36.086951418616579</v>
      </c>
      <c r="AS49">
        <v>60.044738376967331</v>
      </c>
      <c r="AT49">
        <v>28.123358139896261</v>
      </c>
      <c r="AU49">
        <v>36.086951418616579</v>
      </c>
      <c r="AV49" t="s">
        <v>3792</v>
      </c>
    </row>
    <row r="50" spans="1:48" x14ac:dyDescent="0.25">
      <c r="A50" s="14">
        <v>5.3000000000000003E-10</v>
      </c>
      <c r="B50" t="s">
        <v>1715</v>
      </c>
      <c r="C50" s="4">
        <v>21</v>
      </c>
      <c r="D50" s="4">
        <v>0</v>
      </c>
      <c r="E50" s="4">
        <v>0</v>
      </c>
      <c r="F50" s="4">
        <v>21</v>
      </c>
      <c r="G50" s="4">
        <v>7.4499998092651367</v>
      </c>
      <c r="H50" s="4">
        <v>4.79</v>
      </c>
      <c r="I50" s="34">
        <v>31002.718893122263</v>
      </c>
      <c r="J50" s="35">
        <v>4.0627650551314671</v>
      </c>
      <c r="K50" s="35">
        <v>3.6733128834355826</v>
      </c>
      <c r="L50" s="35">
        <v>6.674586250777339</v>
      </c>
      <c r="M50" s="35">
        <v>5.9679533748638818</v>
      </c>
      <c r="N50" s="4">
        <v>1.179</v>
      </c>
      <c r="O50" s="4">
        <v>10.186915887850466</v>
      </c>
      <c r="P50" s="35">
        <v>4.8434237995824638</v>
      </c>
      <c r="Q50" s="36">
        <f t="shared" si="4"/>
        <v>100.00000000052999</v>
      </c>
      <c r="R50" s="36" t="str">
        <f t="shared" si="5"/>
        <v xml:space="preserve"> </v>
      </c>
      <c r="S50" s="37">
        <f t="shared" si="6"/>
        <v>0.55532355152480939</v>
      </c>
      <c r="T50" s="37" t="str">
        <f t="shared" si="7"/>
        <v/>
      </c>
      <c r="U50" s="37" t="str">
        <f t="shared" si="8"/>
        <v/>
      </c>
      <c r="V50" s="37">
        <f t="shared" si="9"/>
        <v>-0.75894683186856615</v>
      </c>
      <c r="W50" s="37" t="str">
        <f t="shared" si="10"/>
        <v/>
      </c>
      <c r="X50" s="37">
        <f t="shared" si="11"/>
        <v>-0.44848075409021293</v>
      </c>
      <c r="Y50" s="1" t="str">
        <f t="shared" si="20"/>
        <v xml:space="preserve"> </v>
      </c>
      <c r="Z50" s="1">
        <f t="shared" si="12"/>
        <v>2</v>
      </c>
      <c r="AA50" s="1" t="str">
        <f t="shared" si="21"/>
        <v xml:space="preserve"> </v>
      </c>
      <c r="AB50" s="1">
        <f t="shared" si="13"/>
        <v>14</v>
      </c>
      <c r="AC50" s="1">
        <f t="shared" si="1"/>
        <v>15</v>
      </c>
      <c r="AD50" s="1" t="str">
        <f t="shared" si="14"/>
        <v xml:space="preserve"> </v>
      </c>
      <c r="AE50" s="1">
        <f t="shared" si="25"/>
        <v>23</v>
      </c>
      <c r="AF50" s="1" t="str">
        <f t="shared" si="25"/>
        <v xml:space="preserve"> </v>
      </c>
      <c r="AG50" s="38">
        <f t="shared" si="15"/>
        <v>4.8434238001124639</v>
      </c>
      <c r="AH50" s="38" t="str">
        <f t="shared" si="16"/>
        <v xml:space="preserve"> </v>
      </c>
      <c r="AI50" s="1">
        <f t="shared" si="27"/>
        <v>27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1715</v>
      </c>
      <c r="AP50" t="s">
        <v>2296</v>
      </c>
      <c r="AQ50" s="22">
        <v>75.894683186856611</v>
      </c>
      <c r="AR50" s="21">
        <v>44.848075409021291</v>
      </c>
      <c r="AS50">
        <v>55.532355099480938</v>
      </c>
      <c r="AT50">
        <v>-75.894683186856611</v>
      </c>
      <c r="AU50">
        <v>-44.848075409021291</v>
      </c>
      <c r="AV50" t="s">
        <v>3793</v>
      </c>
    </row>
    <row r="51" spans="1:48" x14ac:dyDescent="0.25">
      <c r="A51" s="14">
        <v>5.4E-10</v>
      </c>
      <c r="B51" t="s">
        <v>1716</v>
      </c>
      <c r="C51" s="4">
        <v>12</v>
      </c>
      <c r="D51" s="4">
        <v>0</v>
      </c>
      <c r="E51" s="4">
        <v>1</v>
      </c>
      <c r="F51" s="4">
        <v>13</v>
      </c>
      <c r="G51" s="4">
        <v>375</v>
      </c>
      <c r="H51" s="4">
        <v>430.21</v>
      </c>
      <c r="I51" s="34">
        <v>40047.691536046645</v>
      </c>
      <c r="J51" s="35" t="s">
        <v>2161</v>
      </c>
      <c r="K51" s="35" t="s">
        <v>2161</v>
      </c>
      <c r="L51" s="35" t="s">
        <v>2161</v>
      </c>
      <c r="M51" s="35" t="s">
        <v>2161</v>
      </c>
      <c r="N51" s="4">
        <v>3.4359999999999999</v>
      </c>
      <c r="O51" s="4">
        <v>24.043321299638986</v>
      </c>
      <c r="P51" s="35">
        <v>0.24755352037377096</v>
      </c>
      <c r="Q51" s="36">
        <f t="shared" si="4"/>
        <v>92.307692308232305</v>
      </c>
      <c r="R51" s="36" t="str">
        <f t="shared" si="5"/>
        <v xml:space="preserve"> </v>
      </c>
      <c r="S51" s="37" t="str">
        <f t="shared" si="6"/>
        <v/>
      </c>
      <c r="T51" s="37" t="str">
        <f t="shared" si="7"/>
        <v/>
      </c>
      <c r="U51" s="37" t="str">
        <f t="shared" si="8"/>
        <v xml:space="preserve"> </v>
      </c>
      <c r="V51" s="37" t="str">
        <f t="shared" si="9"/>
        <v xml:space="preserve"> </v>
      </c>
      <c r="W51" s="37" t="str">
        <f t="shared" si="10"/>
        <v xml:space="preserve"> </v>
      </c>
      <c r="X51" s="37" t="str">
        <f t="shared" si="11"/>
        <v xml:space="preserve"> </v>
      </c>
      <c r="Y51" s="1" t="str">
        <f t="shared" si="20"/>
        <v xml:space="preserve"> </v>
      </c>
      <c r="Z51" s="1" t="str">
        <f t="shared" si="12"/>
        <v xml:space="preserve"> </v>
      </c>
      <c r="AA51" s="1" t="str">
        <f t="shared" si="21"/>
        <v xml:space="preserve"> </v>
      </c>
      <c r="AB51" s="1" t="str">
        <f t="shared" si="13"/>
        <v xml:space="preserve"> </v>
      </c>
      <c r="AC51" s="1" t="str">
        <f t="shared" si="1"/>
        <v xml:space="preserve"> </v>
      </c>
      <c r="AD51" s="1" t="str">
        <f t="shared" si="14"/>
        <v xml:space="preserve"> </v>
      </c>
      <c r="AE51" s="1">
        <f t="shared" si="25"/>
        <v>65</v>
      </c>
      <c r="AF51" s="1" t="str">
        <f t="shared" si="25"/>
        <v xml:space="preserve"> </v>
      </c>
      <c r="AG51" s="38" t="str">
        <f t="shared" si="15"/>
        <v xml:space="preserve"> </v>
      </c>
      <c r="AH51" s="38" t="str">
        <f t="shared" si="16"/>
        <v xml:space="preserve"> </v>
      </c>
      <c r="AI51" s="1" t="str">
        <f t="shared" si="27"/>
        <v xml:space="preserve"> </v>
      </c>
      <c r="AJ51" s="1" t="str">
        <f t="shared" si="2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6"/>
        <v xml:space="preserve"> </v>
      </c>
      <c r="AN51" s="1" t="str">
        <f t="shared" si="26"/>
        <v xml:space="preserve"> </v>
      </c>
      <c r="AO51" t="s">
        <v>1716</v>
      </c>
      <c r="AP51" t="s">
        <v>2210</v>
      </c>
      <c r="AQ51" s="22" t="e">
        <v>#VALUE!</v>
      </c>
      <c r="AR51" s="21" t="e">
        <v>#VALUE!</v>
      </c>
      <c r="AS51">
        <v>-12.833267474024312</v>
      </c>
      <c r="AT51" t="e">
        <v>#VALUE!</v>
      </c>
      <c r="AU51" t="e">
        <v>#VALUE!</v>
      </c>
      <c r="AV51" t="s">
        <v>3794</v>
      </c>
    </row>
    <row r="52" spans="1:48" x14ac:dyDescent="0.25">
      <c r="A52" s="14">
        <v>5.4999999999999996E-10</v>
      </c>
      <c r="B52" t="s">
        <v>1717</v>
      </c>
      <c r="C52" s="4">
        <v>25</v>
      </c>
      <c r="D52" s="4">
        <v>1</v>
      </c>
      <c r="E52" s="4">
        <v>0</v>
      </c>
      <c r="F52" s="4">
        <v>26</v>
      </c>
      <c r="G52" s="4">
        <v>68.5</v>
      </c>
      <c r="H52" s="4">
        <v>57.3</v>
      </c>
      <c r="I52" s="34">
        <v>22311.037797476834</v>
      </c>
      <c r="J52" s="35">
        <v>32.968929804372841</v>
      </c>
      <c r="K52" s="35">
        <v>25.857400722021659</v>
      </c>
      <c r="L52" s="35">
        <v>22.927258988015979</v>
      </c>
      <c r="M52" s="35">
        <v>18.098406516883458</v>
      </c>
      <c r="N52" s="4">
        <v>1.738</v>
      </c>
      <c r="O52" s="4">
        <v>15.099337748344368</v>
      </c>
      <c r="P52" s="35">
        <v>0.67713787085514843</v>
      </c>
      <c r="Q52" s="36">
        <f t="shared" si="4"/>
        <v>96.153846154396163</v>
      </c>
      <c r="R52" s="36" t="str">
        <f t="shared" si="5"/>
        <v xml:space="preserve"> </v>
      </c>
      <c r="S52" s="37">
        <f t="shared" si="6"/>
        <v>0.1954624787349914</v>
      </c>
      <c r="T52" s="37" t="str">
        <f t="shared" si="7"/>
        <v/>
      </c>
      <c r="U52" s="37" t="str">
        <f t="shared" si="8"/>
        <v/>
      </c>
      <c r="V52" s="37" t="str">
        <f t="shared" si="9"/>
        <v/>
      </c>
      <c r="W52" s="37" t="str">
        <f t="shared" si="10"/>
        <v/>
      </c>
      <c r="X52" s="37" t="str">
        <f t="shared" si="11"/>
        <v/>
      </c>
      <c r="Y52" s="1" t="str">
        <f t="shared" si="20"/>
        <v xml:space="preserve"> </v>
      </c>
      <c r="Z52" s="1" t="str">
        <f t="shared" si="12"/>
        <v xml:space="preserve"> </v>
      </c>
      <c r="AA52" s="1" t="str">
        <f t="shared" si="21"/>
        <v xml:space="preserve"> </v>
      </c>
      <c r="AB52" s="1" t="str">
        <f t="shared" si="13"/>
        <v xml:space="preserve"> </v>
      </c>
      <c r="AC52" s="1">
        <f t="shared" si="1"/>
        <v>96</v>
      </c>
      <c r="AD52" s="1" t="str">
        <f t="shared" si="14"/>
        <v xml:space="preserve"> </v>
      </c>
      <c r="AE52" s="1">
        <f t="shared" si="25"/>
        <v>39</v>
      </c>
      <c r="AF52" s="1" t="str">
        <f t="shared" si="25"/>
        <v xml:space="preserve"> </v>
      </c>
      <c r="AG52" s="38" t="str">
        <f t="shared" si="15"/>
        <v xml:space="preserve"> </v>
      </c>
      <c r="AH52" s="38" t="str">
        <f t="shared" si="16"/>
        <v xml:space="preserve"> </v>
      </c>
      <c r="AI52" s="1" t="str">
        <f t="shared" si="27"/>
        <v xml:space="preserve"> </v>
      </c>
      <c r="AJ52" s="1" t="str">
        <f t="shared" si="2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6"/>
        <v xml:space="preserve"> </v>
      </c>
      <c r="AN52" s="1" t="str">
        <f t="shared" si="26"/>
        <v xml:space="preserve"> </v>
      </c>
      <c r="AO52" t="s">
        <v>1717</v>
      </c>
      <c r="AP52" t="s">
        <v>2287</v>
      </c>
      <c r="AQ52" s="22">
        <v>-95.612221514240645</v>
      </c>
      <c r="AR52" s="21">
        <v>-89.447317223240816</v>
      </c>
      <c r="AS52">
        <v>19.54624781849914</v>
      </c>
      <c r="AT52">
        <v>95.612221514240645</v>
      </c>
      <c r="AU52">
        <v>89.447317223240816</v>
      </c>
      <c r="AV52" t="s">
        <v>3795</v>
      </c>
    </row>
    <row r="53" spans="1:48" x14ac:dyDescent="0.25">
      <c r="A53" s="14">
        <v>5.5999999999999993E-10</v>
      </c>
      <c r="B53" t="s">
        <v>1718</v>
      </c>
      <c r="C53" s="4">
        <v>28</v>
      </c>
      <c r="D53" s="4">
        <v>1</v>
      </c>
      <c r="E53" s="4">
        <v>2</v>
      </c>
      <c r="F53" s="4">
        <v>31</v>
      </c>
      <c r="G53" s="4">
        <v>18.264999389648438</v>
      </c>
      <c r="H53" s="4">
        <v>12.3</v>
      </c>
      <c r="I53" s="34">
        <v>22716.015116362662</v>
      </c>
      <c r="J53" s="35">
        <v>4.6661608497723828</v>
      </c>
      <c r="K53" s="35">
        <v>4.2282571330354068</v>
      </c>
      <c r="L53" s="35">
        <v>7.735996270313497</v>
      </c>
      <c r="M53" s="35">
        <v>6.9546105700763841</v>
      </c>
      <c r="N53" s="4">
        <v>2.6360000000000001</v>
      </c>
      <c r="O53" s="4">
        <v>8.9256198347107514</v>
      </c>
      <c r="P53" s="35">
        <v>6.0406504065040645</v>
      </c>
      <c r="Q53" s="36">
        <f t="shared" si="4"/>
        <v>90.322580645721288</v>
      </c>
      <c r="R53" s="36" t="str">
        <f t="shared" si="5"/>
        <v xml:space="preserve"> </v>
      </c>
      <c r="S53" s="37">
        <f t="shared" si="6"/>
        <v>0.48495930053141761</v>
      </c>
      <c r="T53" s="37" t="str">
        <f t="shared" si="7"/>
        <v/>
      </c>
      <c r="U53" s="37" t="str">
        <f t="shared" si="8"/>
        <v/>
      </c>
      <c r="V53" s="37">
        <f t="shared" si="9"/>
        <v>-0.72314597556463944</v>
      </c>
      <c r="W53" s="37" t="str">
        <f t="shared" si="10"/>
        <v/>
      </c>
      <c r="X53" s="37">
        <f t="shared" si="11"/>
        <v>-0.36077673295968982</v>
      </c>
      <c r="Y53" s="1" t="str">
        <f t="shared" si="20"/>
        <v xml:space="preserve"> </v>
      </c>
      <c r="Z53" s="1">
        <f t="shared" si="12"/>
        <v>10</v>
      </c>
      <c r="AA53" s="1" t="str">
        <f t="shared" si="21"/>
        <v xml:space="preserve"> </v>
      </c>
      <c r="AB53" s="1">
        <f t="shared" si="13"/>
        <v>23</v>
      </c>
      <c r="AC53" s="1">
        <f t="shared" si="1"/>
        <v>23</v>
      </c>
      <c r="AD53" s="1" t="str">
        <f t="shared" si="14"/>
        <v xml:space="preserve"> </v>
      </c>
      <c r="AE53" s="1">
        <f t="shared" si="25"/>
        <v>80</v>
      </c>
      <c r="AF53" s="1" t="str">
        <f t="shared" si="25"/>
        <v xml:space="preserve"> </v>
      </c>
      <c r="AG53" s="38">
        <f t="shared" si="15"/>
        <v>6.0406504070640645</v>
      </c>
      <c r="AH53" s="38" t="str">
        <f t="shared" si="16"/>
        <v xml:space="preserve"> </v>
      </c>
      <c r="AI53" s="1">
        <f t="shared" si="27"/>
        <v>12</v>
      </c>
      <c r="AJ53" s="1" t="str">
        <f t="shared" si="2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6"/>
        <v xml:space="preserve"> </v>
      </c>
      <c r="AN53" s="1" t="str">
        <f t="shared" si="26"/>
        <v xml:space="preserve"> </v>
      </c>
      <c r="AO53" t="s">
        <v>1718</v>
      </c>
      <c r="AP53" t="s">
        <v>2918</v>
      </c>
      <c r="AQ53" s="22">
        <v>72.314597556463951</v>
      </c>
      <c r="AR53" s="21">
        <v>36.077673295968978</v>
      </c>
      <c r="AS53">
        <v>48.495929997141765</v>
      </c>
      <c r="AT53">
        <v>-72.314597556463951</v>
      </c>
      <c r="AU53">
        <v>-36.077673295968978</v>
      </c>
      <c r="AV53" t="s">
        <v>3796</v>
      </c>
    </row>
    <row r="54" spans="1:48" x14ac:dyDescent="0.25">
      <c r="A54" s="14">
        <v>5.6999999999999989E-10</v>
      </c>
      <c r="B54" t="s">
        <v>1719</v>
      </c>
      <c r="C54" s="4">
        <v>24</v>
      </c>
      <c r="D54" s="4">
        <v>0</v>
      </c>
      <c r="E54" s="4">
        <v>0</v>
      </c>
      <c r="F54" s="4">
        <v>24</v>
      </c>
      <c r="G54" s="4">
        <v>116</v>
      </c>
      <c r="H54" s="4">
        <v>101.5</v>
      </c>
      <c r="I54" s="34">
        <v>29575.034559194002</v>
      </c>
      <c r="J54" s="35" t="s">
        <v>2161</v>
      </c>
      <c r="K54" s="35" t="s">
        <v>2161</v>
      </c>
      <c r="L54" s="35" t="s">
        <v>2161</v>
      </c>
      <c r="M54" s="35">
        <v>35.459217866536356</v>
      </c>
      <c r="N54" s="4">
        <v>1.673</v>
      </c>
      <c r="O54" s="4">
        <v>87.977528089887642</v>
      </c>
      <c r="P54" s="35">
        <v>0.13891625615763548</v>
      </c>
      <c r="Q54" s="36">
        <f t="shared" si="4"/>
        <v>100.00000000057</v>
      </c>
      <c r="R54" s="36" t="str">
        <f t="shared" si="5"/>
        <v xml:space="preserve"> </v>
      </c>
      <c r="S54" s="37" t="str">
        <f t="shared" si="6"/>
        <v/>
      </c>
      <c r="T54" s="37" t="str">
        <f t="shared" si="7"/>
        <v/>
      </c>
      <c r="U54" s="37" t="str">
        <f t="shared" si="8"/>
        <v xml:space="preserve"> </v>
      </c>
      <c r="V54" s="37" t="str">
        <f t="shared" si="9"/>
        <v xml:space="preserve"> </v>
      </c>
      <c r="W54" s="37" t="str">
        <f t="shared" si="10"/>
        <v xml:space="preserve"> </v>
      </c>
      <c r="X54" s="37" t="str">
        <f t="shared" si="11"/>
        <v xml:space="preserve"> </v>
      </c>
      <c r="Y54" s="1" t="str">
        <f t="shared" si="20"/>
        <v xml:space="preserve"> </v>
      </c>
      <c r="Z54" s="1" t="str">
        <f t="shared" si="12"/>
        <v xml:space="preserve"> </v>
      </c>
      <c r="AA54" s="1" t="str">
        <f t="shared" si="21"/>
        <v xml:space="preserve"> </v>
      </c>
      <c r="AB54" s="1" t="str">
        <f t="shared" si="13"/>
        <v xml:space="preserve"> </v>
      </c>
      <c r="AC54" s="1" t="str">
        <f t="shared" si="1"/>
        <v xml:space="preserve"> </v>
      </c>
      <c r="AD54" s="1" t="str">
        <f t="shared" si="14"/>
        <v xml:space="preserve"> </v>
      </c>
      <c r="AE54" s="1">
        <f t="shared" si="25"/>
        <v>22</v>
      </c>
      <c r="AF54" s="1" t="str">
        <f t="shared" si="25"/>
        <v xml:space="preserve"> </v>
      </c>
      <c r="AG54" s="38" t="str">
        <f t="shared" si="15"/>
        <v xml:space="preserve"> </v>
      </c>
      <c r="AH54" s="38" t="str">
        <f t="shared" si="16"/>
        <v xml:space="preserve"> </v>
      </c>
      <c r="AI54" s="1" t="str">
        <f t="shared" si="27"/>
        <v xml:space="preserve"> </v>
      </c>
      <c r="AJ54" s="1" t="str">
        <f t="shared" si="27"/>
        <v xml:space="preserve"> </v>
      </c>
      <c r="AK54" s="25">
        <f t="shared" si="18"/>
        <v>87.977528090457639</v>
      </c>
      <c r="AL54" s="25" t="str">
        <f t="shared" si="19"/>
        <v xml:space="preserve"> </v>
      </c>
      <c r="AM54" s="1">
        <f t="shared" si="26"/>
        <v>8</v>
      </c>
      <c r="AN54" s="1" t="str">
        <f t="shared" si="26"/>
        <v xml:space="preserve"> </v>
      </c>
      <c r="AO54" t="s">
        <v>1719</v>
      </c>
      <c r="AP54" t="s">
        <v>3108</v>
      </c>
      <c r="AQ54" s="22" t="e">
        <v>#VALUE!</v>
      </c>
      <c r="AR54" s="21" t="e">
        <v>#VALUE!</v>
      </c>
      <c r="AS54">
        <v>14.285714285714279</v>
      </c>
      <c r="AT54" t="e">
        <v>#VALUE!</v>
      </c>
      <c r="AU54" t="e">
        <v>#VALUE!</v>
      </c>
      <c r="AV54" t="s">
        <v>3797</v>
      </c>
    </row>
    <row r="55" spans="1:48" x14ac:dyDescent="0.25">
      <c r="A55" s="14">
        <v>5.7999999999999986E-10</v>
      </c>
      <c r="B55" t="s">
        <v>1720</v>
      </c>
      <c r="C55" s="4">
        <v>5</v>
      </c>
      <c r="D55" s="4">
        <v>8</v>
      </c>
      <c r="E55" s="4">
        <v>4</v>
      </c>
      <c r="F55" s="4">
        <v>17</v>
      </c>
      <c r="G55" s="4">
        <v>4.4000000953674316</v>
      </c>
      <c r="H55" s="4">
        <v>4.6399999999999997</v>
      </c>
      <c r="I55" s="34">
        <v>29394.875466732239</v>
      </c>
      <c r="J55" s="35">
        <v>6.3561643835616435</v>
      </c>
      <c r="K55" s="35">
        <v>5.6585365853658525</v>
      </c>
      <c r="L55" s="35" t="s">
        <v>2161</v>
      </c>
      <c r="M55" s="35" t="s">
        <v>2161</v>
      </c>
      <c r="N55" s="4">
        <v>0.73</v>
      </c>
      <c r="O55" s="4">
        <v>2.8169014084507067</v>
      </c>
      <c r="P55" s="35">
        <v>5.3663793103448274</v>
      </c>
      <c r="Q55" s="36" t="str">
        <f t="shared" si="4"/>
        <v/>
      </c>
      <c r="R55" s="36">
        <f t="shared" si="5"/>
        <v>47.05882352999177</v>
      </c>
      <c r="S55" s="37" t="str">
        <f t="shared" si="6"/>
        <v/>
      </c>
      <c r="T55" s="37" t="str">
        <f t="shared" si="7"/>
        <v/>
      </c>
      <c r="U55" s="37" t="str">
        <f t="shared" si="8"/>
        <v/>
      </c>
      <c r="V55" s="37">
        <f t="shared" si="9"/>
        <v>-0.62287419010693035</v>
      </c>
      <c r="W55" s="37" t="str">
        <f t="shared" si="10"/>
        <v xml:space="preserve"> </v>
      </c>
      <c r="X55" s="37" t="str">
        <f t="shared" si="11"/>
        <v xml:space="preserve"> </v>
      </c>
      <c r="Y55" s="1" t="str">
        <f t="shared" si="20"/>
        <v xml:space="preserve"> </v>
      </c>
      <c r="Z55" s="1">
        <f t="shared" si="12"/>
        <v>23</v>
      </c>
      <c r="AA55" s="1" t="str">
        <f t="shared" si="21"/>
        <v xml:space="preserve"> </v>
      </c>
      <c r="AB55" s="1" t="str">
        <f t="shared" si="13"/>
        <v xml:space="preserve"> </v>
      </c>
      <c r="AC55" s="1" t="str">
        <f t="shared" si="1"/>
        <v xml:space="preserve"> </v>
      </c>
      <c r="AD55" s="1" t="str">
        <f t="shared" si="14"/>
        <v xml:space="preserve"> </v>
      </c>
      <c r="AE55" s="1" t="str">
        <f t="shared" si="25"/>
        <v xml:space="preserve"> </v>
      </c>
      <c r="AF55" s="1">
        <f t="shared" si="25"/>
        <v>1</v>
      </c>
      <c r="AG55" s="38">
        <f t="shared" si="15"/>
        <v>5.3663793109248275</v>
      </c>
      <c r="AH55" s="38" t="str">
        <f t="shared" si="16"/>
        <v xml:space="preserve"> </v>
      </c>
      <c r="AI55" s="1">
        <f t="shared" si="27"/>
        <v>19</v>
      </c>
      <c r="AJ55" s="1" t="str">
        <f t="shared" si="2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6"/>
        <v xml:space="preserve"> </v>
      </c>
      <c r="AN55" s="1" t="str">
        <f t="shared" si="26"/>
        <v xml:space="preserve"> </v>
      </c>
      <c r="AO55" t="s">
        <v>1720</v>
      </c>
      <c r="AP55" t="s">
        <v>2167</v>
      </c>
      <c r="AQ55" s="22">
        <v>62.287419010693036</v>
      </c>
      <c r="AR55" s="21" t="e">
        <v>#VALUE!</v>
      </c>
      <c r="AS55">
        <v>-5.1724117377708652</v>
      </c>
      <c r="AT55">
        <v>-62.287419010693036</v>
      </c>
      <c r="AU55" t="e">
        <v>#VALUE!</v>
      </c>
      <c r="AV55" t="s">
        <v>3798</v>
      </c>
    </row>
    <row r="56" spans="1:48" x14ac:dyDescent="0.25">
      <c r="A56" s="14">
        <v>5.8999999999999982E-10</v>
      </c>
      <c r="B56" t="s">
        <v>1721</v>
      </c>
      <c r="C56" s="4">
        <v>10</v>
      </c>
      <c r="D56" s="4">
        <v>0</v>
      </c>
      <c r="E56" s="4">
        <v>0</v>
      </c>
      <c r="F56" s="4">
        <v>10</v>
      </c>
      <c r="G56" s="4" t="s">
        <v>2162</v>
      </c>
      <c r="H56" s="4">
        <v>61.42</v>
      </c>
      <c r="I56" s="34">
        <v>14842.419239681896</v>
      </c>
      <c r="J56" s="35" t="s">
        <v>2161</v>
      </c>
      <c r="K56" s="35" t="s">
        <v>2161</v>
      </c>
      <c r="L56" s="35" t="s">
        <v>2161</v>
      </c>
      <c r="M56" s="35" t="s">
        <v>2161</v>
      </c>
      <c r="N56" s="4">
        <v>0.97</v>
      </c>
      <c r="O56" s="4">
        <v>48.773006134969314</v>
      </c>
      <c r="P56" s="35">
        <v>6.5125366330185605E-2</v>
      </c>
      <c r="Q56" s="36">
        <f t="shared" si="4"/>
        <v>100.00000000059001</v>
      </c>
      <c r="R56" s="36" t="str">
        <f t="shared" si="5"/>
        <v xml:space="preserve"> </v>
      </c>
      <c r="S56" s="37" t="str">
        <f t="shared" si="6"/>
        <v xml:space="preserve"> </v>
      </c>
      <c r="T56" s="37" t="str">
        <f t="shared" si="7"/>
        <v xml:space="preserve"> </v>
      </c>
      <c r="U56" s="37" t="str">
        <f t="shared" si="8"/>
        <v xml:space="preserve"> </v>
      </c>
      <c r="V56" s="37" t="str">
        <f t="shared" si="9"/>
        <v xml:space="preserve"> </v>
      </c>
      <c r="W56" s="37" t="str">
        <f t="shared" si="10"/>
        <v xml:space="preserve"> </v>
      </c>
      <c r="X56" s="37" t="str">
        <f t="shared" si="11"/>
        <v xml:space="preserve"> </v>
      </c>
      <c r="Y56" s="1" t="str">
        <f t="shared" si="20"/>
        <v xml:space="preserve"> </v>
      </c>
      <c r="Z56" s="1" t="str">
        <f t="shared" si="12"/>
        <v xml:space="preserve"> </v>
      </c>
      <c r="AA56" s="1" t="str">
        <f t="shared" si="21"/>
        <v xml:space="preserve"> </v>
      </c>
      <c r="AB56" s="1" t="str">
        <f t="shared" si="13"/>
        <v xml:space="preserve"> </v>
      </c>
      <c r="AC56" s="1" t="str">
        <f t="shared" si="1"/>
        <v xml:space="preserve"> </v>
      </c>
      <c r="AD56" s="1" t="str">
        <f t="shared" si="14"/>
        <v xml:space="preserve"> </v>
      </c>
      <c r="AE56" s="1">
        <f t="shared" si="25"/>
        <v>21</v>
      </c>
      <c r="AF56" s="1" t="str">
        <f t="shared" si="25"/>
        <v xml:space="preserve"> </v>
      </c>
      <c r="AG56" s="38" t="str">
        <f t="shared" si="15"/>
        <v xml:space="preserve"> </v>
      </c>
      <c r="AH56" s="38" t="str">
        <f t="shared" si="16"/>
        <v xml:space="preserve"> </v>
      </c>
      <c r="AI56" s="1" t="str">
        <f t="shared" si="27"/>
        <v xml:space="preserve"> </v>
      </c>
      <c r="AJ56" s="1" t="str">
        <f t="shared" si="2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6"/>
        <v xml:space="preserve"> </v>
      </c>
      <c r="AN56" s="1" t="str">
        <f t="shared" si="26"/>
        <v xml:space="preserve"> </v>
      </c>
      <c r="AO56" t="s">
        <v>1721</v>
      </c>
      <c r="AP56" t="s">
        <v>2357</v>
      </c>
      <c r="AQ56" s="22" t="e">
        <v>#VALUE!</v>
      </c>
      <c r="AR56" s="21" t="e">
        <v>#VALUE!</v>
      </c>
      <c r="AS56" t="s">
        <v>124</v>
      </c>
      <c r="AT56" t="e">
        <v>#VALUE!</v>
      </c>
      <c r="AU56" t="e">
        <v>#VALUE!</v>
      </c>
      <c r="AV56" t="s">
        <v>3799</v>
      </c>
    </row>
    <row r="57" spans="1:48" x14ac:dyDescent="0.25">
      <c r="A57" s="14">
        <v>5.9999999999999979E-10</v>
      </c>
      <c r="B57" t="s">
        <v>1722</v>
      </c>
      <c r="C57" s="4">
        <v>35</v>
      </c>
      <c r="D57" s="4">
        <v>0</v>
      </c>
      <c r="E57" s="4">
        <v>2</v>
      </c>
      <c r="F57" s="4">
        <v>37</v>
      </c>
      <c r="G57" s="4">
        <v>41.444999694824219</v>
      </c>
      <c r="H57" s="4">
        <v>35.5</v>
      </c>
      <c r="I57" s="34">
        <v>24657.073413513099</v>
      </c>
      <c r="J57" s="35">
        <v>27.391975308641975</v>
      </c>
      <c r="K57" s="35">
        <v>21.712538226299696</v>
      </c>
      <c r="L57" s="35">
        <v>17.706680856317838</v>
      </c>
      <c r="M57" s="35">
        <v>14.033476073984883</v>
      </c>
      <c r="N57" s="4">
        <v>1.296</v>
      </c>
      <c r="O57" s="4">
        <v>51.048951048951054</v>
      </c>
      <c r="P57" s="35">
        <v>0.79436619718309864</v>
      </c>
      <c r="Q57" s="36">
        <f t="shared" si="4"/>
        <v>94.594594595194593</v>
      </c>
      <c r="R57" s="36" t="str">
        <f t="shared" si="5"/>
        <v xml:space="preserve"> </v>
      </c>
      <c r="S57" s="37">
        <f t="shared" si="6"/>
        <v>0.16746478073589349</v>
      </c>
      <c r="T57" s="37" t="str">
        <f t="shared" si="7"/>
        <v/>
      </c>
      <c r="U57" s="37" t="str">
        <f t="shared" si="8"/>
        <v/>
      </c>
      <c r="V57" s="37" t="str">
        <f t="shared" si="9"/>
        <v/>
      </c>
      <c r="W57" s="37" t="str">
        <f t="shared" si="10"/>
        <v/>
      </c>
      <c r="X57" s="37" t="str">
        <f t="shared" si="11"/>
        <v/>
      </c>
      <c r="Y57" s="1" t="str">
        <f t="shared" si="20"/>
        <v xml:space="preserve"> </v>
      </c>
      <c r="Z57" s="1" t="str">
        <f t="shared" si="12"/>
        <v xml:space="preserve"> </v>
      </c>
      <c r="AA57" s="1" t="str">
        <f t="shared" si="21"/>
        <v xml:space="preserve"> </v>
      </c>
      <c r="AB57" s="1" t="str">
        <f t="shared" si="13"/>
        <v xml:space="preserve"> </v>
      </c>
      <c r="AC57" s="1">
        <f t="shared" si="1"/>
        <v>105</v>
      </c>
      <c r="AD57" s="1" t="str">
        <f t="shared" si="14"/>
        <v xml:space="preserve"> </v>
      </c>
      <c r="AE57" s="1">
        <f t="shared" si="25"/>
        <v>50</v>
      </c>
      <c r="AF57" s="1" t="str">
        <f t="shared" si="25"/>
        <v xml:space="preserve"> </v>
      </c>
      <c r="AG57" s="38" t="str">
        <f t="shared" si="15"/>
        <v xml:space="preserve"> </v>
      </c>
      <c r="AH57" s="38" t="str">
        <f t="shared" si="16"/>
        <v xml:space="preserve"> </v>
      </c>
      <c r="AI57" s="1" t="str">
        <f t="shared" si="27"/>
        <v xml:space="preserve"> </v>
      </c>
      <c r="AJ57" s="1" t="str">
        <f t="shared" si="2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6"/>
        <v xml:space="preserve"> </v>
      </c>
      <c r="AN57" s="1" t="str">
        <f t="shared" si="26"/>
        <v xml:space="preserve"> </v>
      </c>
      <c r="AO57" t="s">
        <v>1722</v>
      </c>
      <c r="AP57" t="s">
        <v>2278</v>
      </c>
      <c r="AQ57" s="22">
        <v>-62.522871490842192</v>
      </c>
      <c r="AR57" s="21">
        <v>-46.30982216020287</v>
      </c>
      <c r="AS57">
        <v>16.74647801358935</v>
      </c>
      <c r="AT57">
        <v>62.522871490842192</v>
      </c>
      <c r="AU57">
        <v>46.30982216020287</v>
      </c>
      <c r="AV57" t="s">
        <v>3800</v>
      </c>
    </row>
    <row r="58" spans="1:48" x14ac:dyDescent="0.25">
      <c r="A58" s="14">
        <v>6.0999999999999975E-10</v>
      </c>
      <c r="B58" t="s">
        <v>1723</v>
      </c>
      <c r="C58" s="4">
        <v>30</v>
      </c>
      <c r="D58" s="4">
        <v>4</v>
      </c>
      <c r="E58" s="4">
        <v>2</v>
      </c>
      <c r="F58" s="4">
        <v>36</v>
      </c>
      <c r="G58" s="4">
        <v>22.604999542236328</v>
      </c>
      <c r="H58" s="4">
        <v>15.84</v>
      </c>
      <c r="I58" s="34">
        <v>20505.409573050685</v>
      </c>
      <c r="J58" s="35">
        <v>10.90909090909091</v>
      </c>
      <c r="K58" s="35">
        <v>9.5364238410596016</v>
      </c>
      <c r="L58" s="35">
        <v>19.582165552077406</v>
      </c>
      <c r="M58" s="35">
        <v>17.085463314711362</v>
      </c>
      <c r="N58" s="4">
        <v>1.452</v>
      </c>
      <c r="O58" s="4">
        <v>21.000000000000004</v>
      </c>
      <c r="P58" s="35">
        <v>2.8598484848484853</v>
      </c>
      <c r="Q58" s="36">
        <f t="shared" si="4"/>
        <v>83.33333333394333</v>
      </c>
      <c r="R58" s="36" t="str">
        <f t="shared" si="5"/>
        <v xml:space="preserve"> </v>
      </c>
      <c r="S58" s="37">
        <f t="shared" si="6"/>
        <v>0.42708330504411157</v>
      </c>
      <c r="T58" s="37" t="str">
        <f t="shared" si="7"/>
        <v/>
      </c>
      <c r="U58" s="37" t="str">
        <f t="shared" si="8"/>
        <v/>
      </c>
      <c r="V58" s="37">
        <f t="shared" si="9"/>
        <v>-0.35273861781675342</v>
      </c>
      <c r="W58" s="37" t="str">
        <f t="shared" si="10"/>
        <v/>
      </c>
      <c r="X58" s="37" t="str">
        <f t="shared" si="11"/>
        <v/>
      </c>
      <c r="Y58" s="1" t="str">
        <f t="shared" si="20"/>
        <v xml:space="preserve"> </v>
      </c>
      <c r="Z58" s="1">
        <f t="shared" si="12"/>
        <v>46</v>
      </c>
      <c r="AA58" s="1" t="str">
        <f t="shared" si="21"/>
        <v xml:space="preserve"> </v>
      </c>
      <c r="AB58" s="1" t="str">
        <f t="shared" si="13"/>
        <v xml:space="preserve"> </v>
      </c>
      <c r="AC58" s="1">
        <f t="shared" si="1"/>
        <v>33</v>
      </c>
      <c r="AD58" s="1" t="str">
        <f t="shared" si="14"/>
        <v xml:space="preserve"> </v>
      </c>
      <c r="AE58" s="1">
        <f t="shared" si="25"/>
        <v>121</v>
      </c>
      <c r="AF58" s="1" t="str">
        <f t="shared" si="25"/>
        <v xml:space="preserve"> </v>
      </c>
      <c r="AG58" s="38" t="str">
        <f t="shared" si="15"/>
        <v xml:space="preserve"> </v>
      </c>
      <c r="AH58" s="38" t="str">
        <f t="shared" si="16"/>
        <v xml:space="preserve"> </v>
      </c>
      <c r="AI58" s="1" t="str">
        <f t="shared" si="27"/>
        <v xml:space="preserve"> </v>
      </c>
      <c r="AJ58" s="1" t="str">
        <f t="shared" si="2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6"/>
        <v xml:space="preserve"> </v>
      </c>
      <c r="AN58" s="1" t="str">
        <f t="shared" si="26"/>
        <v xml:space="preserve"> </v>
      </c>
      <c r="AO58" t="s">
        <v>1723</v>
      </c>
      <c r="AP58" t="s">
        <v>2366</v>
      </c>
      <c r="AQ58" s="22">
        <v>35.273861781675343</v>
      </c>
      <c r="AR58" s="21">
        <v>-61.806901173905018</v>
      </c>
      <c r="AS58">
        <v>42.708330443411157</v>
      </c>
      <c r="AT58">
        <v>-35.273861781675343</v>
      </c>
      <c r="AU58">
        <v>61.806901173905018</v>
      </c>
      <c r="AV58" t="s">
        <v>3801</v>
      </c>
    </row>
    <row r="59" spans="1:48" x14ac:dyDescent="0.25">
      <c r="A59" s="14">
        <v>6.1999999999999972E-10</v>
      </c>
      <c r="B59" t="s">
        <v>1724</v>
      </c>
      <c r="C59" s="4">
        <v>32</v>
      </c>
      <c r="D59" s="4">
        <v>1</v>
      </c>
      <c r="E59" s="4">
        <v>2</v>
      </c>
      <c r="F59" s="4">
        <v>35</v>
      </c>
      <c r="G59" s="4">
        <v>70.83349609375</v>
      </c>
      <c r="H59" s="4">
        <v>67.510000000000005</v>
      </c>
      <c r="I59" s="34">
        <v>26870.097967562939</v>
      </c>
      <c r="J59" s="35" t="s">
        <v>2161</v>
      </c>
      <c r="K59" s="35" t="s">
        <v>2161</v>
      </c>
      <c r="L59" s="35" t="s">
        <v>2161</v>
      </c>
      <c r="M59" s="35" t="s">
        <v>2161</v>
      </c>
      <c r="N59" s="4">
        <v>1.226</v>
      </c>
      <c r="O59" s="4">
        <v>50.799507995079942</v>
      </c>
      <c r="P59" s="35">
        <v>0.450303658717227</v>
      </c>
      <c r="Q59" s="36">
        <f t="shared" si="4"/>
        <v>91.428571429191436</v>
      </c>
      <c r="R59" s="36" t="str">
        <f t="shared" si="5"/>
        <v xml:space="preserve"> </v>
      </c>
      <c r="S59" s="37" t="str">
        <f t="shared" si="6"/>
        <v/>
      </c>
      <c r="T59" s="37" t="str">
        <f t="shared" si="7"/>
        <v/>
      </c>
      <c r="U59" s="37" t="str">
        <f t="shared" si="8"/>
        <v xml:space="preserve"> </v>
      </c>
      <c r="V59" s="37" t="str">
        <f t="shared" si="9"/>
        <v xml:space="preserve"> </v>
      </c>
      <c r="W59" s="37" t="str">
        <f t="shared" si="10"/>
        <v xml:space="preserve"> </v>
      </c>
      <c r="X59" s="37" t="str">
        <f t="shared" si="11"/>
        <v xml:space="preserve"> </v>
      </c>
      <c r="Y59" s="1" t="str">
        <f t="shared" si="20"/>
        <v xml:space="preserve"> </v>
      </c>
      <c r="Z59" s="1" t="str">
        <f t="shared" si="12"/>
        <v xml:space="preserve"> </v>
      </c>
      <c r="AA59" s="1" t="str">
        <f t="shared" si="21"/>
        <v xml:space="preserve"> </v>
      </c>
      <c r="AB59" s="1" t="str">
        <f t="shared" si="13"/>
        <v xml:space="preserve"> </v>
      </c>
      <c r="AC59" s="1" t="str">
        <f t="shared" si="1"/>
        <v xml:space="preserve"> </v>
      </c>
      <c r="AD59" s="1" t="str">
        <f t="shared" si="14"/>
        <v xml:space="preserve"> </v>
      </c>
      <c r="AE59" s="1">
        <f t="shared" si="25"/>
        <v>69</v>
      </c>
      <c r="AF59" s="1" t="str">
        <f t="shared" si="25"/>
        <v xml:space="preserve"> </v>
      </c>
      <c r="AG59" s="38" t="str">
        <f t="shared" si="15"/>
        <v xml:space="preserve"> </v>
      </c>
      <c r="AH59" s="38" t="str">
        <f t="shared" si="16"/>
        <v xml:space="preserve"> </v>
      </c>
      <c r="AI59" s="1" t="str">
        <f t="shared" si="27"/>
        <v xml:space="preserve"> </v>
      </c>
      <c r="AJ59" s="1" t="str">
        <f t="shared" si="2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6"/>
        <v xml:space="preserve"> </v>
      </c>
      <c r="AN59" s="1" t="str">
        <f t="shared" si="26"/>
        <v xml:space="preserve"> </v>
      </c>
      <c r="AO59" t="s">
        <v>1724</v>
      </c>
      <c r="AP59" t="s">
        <v>2380</v>
      </c>
      <c r="AQ59" s="22" t="e">
        <v>#VALUE!</v>
      </c>
      <c r="AR59" s="21" t="e">
        <v>#VALUE!</v>
      </c>
      <c r="AS59">
        <v>4.9229685879869534</v>
      </c>
      <c r="AT59" t="e">
        <v>#VALUE!</v>
      </c>
      <c r="AU59" t="e">
        <v>#VALUE!</v>
      </c>
      <c r="AV59" t="s">
        <v>3802</v>
      </c>
    </row>
    <row r="60" spans="1:48" x14ac:dyDescent="0.25">
      <c r="A60" s="14">
        <v>6.2999999999999969E-10</v>
      </c>
      <c r="B60" t="s">
        <v>1725</v>
      </c>
      <c r="C60" s="4">
        <v>21</v>
      </c>
      <c r="D60" s="4">
        <v>1</v>
      </c>
      <c r="E60" s="4">
        <v>7</v>
      </c>
      <c r="F60" s="4">
        <v>29</v>
      </c>
      <c r="G60" s="4">
        <v>3.7400000095367432</v>
      </c>
      <c r="H60" s="4">
        <v>3.04</v>
      </c>
      <c r="I60" s="34">
        <v>160389.80408791092</v>
      </c>
      <c r="J60" s="35">
        <v>4.78740157480315</v>
      </c>
      <c r="K60" s="35">
        <v>4.5373134328358207</v>
      </c>
      <c r="L60" s="35" t="s">
        <v>2161</v>
      </c>
      <c r="M60" s="35" t="s">
        <v>2161</v>
      </c>
      <c r="N60" s="4">
        <v>0.63500000000000001</v>
      </c>
      <c r="O60" s="4">
        <v>7.6271186440678038</v>
      </c>
      <c r="P60" s="35">
        <v>6.4802631578947363</v>
      </c>
      <c r="Q60" s="36" t="str">
        <f t="shared" si="4"/>
        <v xml:space="preserve"> </v>
      </c>
      <c r="R60" s="36" t="str">
        <f t="shared" si="5"/>
        <v xml:space="preserve"> </v>
      </c>
      <c r="S60" s="37">
        <f t="shared" si="6"/>
        <v>0.23026316166182331</v>
      </c>
      <c r="T60" s="37" t="str">
        <f t="shared" si="7"/>
        <v/>
      </c>
      <c r="U60" s="37" t="str">
        <f t="shared" si="8"/>
        <v/>
      </c>
      <c r="V60" s="37">
        <f t="shared" si="9"/>
        <v>-0.7159524852991106</v>
      </c>
      <c r="W60" s="37" t="str">
        <f t="shared" si="10"/>
        <v xml:space="preserve"> </v>
      </c>
      <c r="X60" s="37" t="str">
        <f t="shared" si="11"/>
        <v xml:space="preserve"> </v>
      </c>
      <c r="Y60" s="1" t="str">
        <f t="shared" si="20"/>
        <v xml:space="preserve"> </v>
      </c>
      <c r="Z60" s="1">
        <f t="shared" si="12"/>
        <v>11</v>
      </c>
      <c r="AA60" s="1" t="str">
        <f t="shared" si="21"/>
        <v xml:space="preserve"> </v>
      </c>
      <c r="AB60" s="1" t="str">
        <f t="shared" si="13"/>
        <v xml:space="preserve"> </v>
      </c>
      <c r="AC60" s="1">
        <f t="shared" si="1"/>
        <v>82</v>
      </c>
      <c r="AD60" s="1" t="str">
        <f t="shared" si="14"/>
        <v xml:space="preserve"> </v>
      </c>
      <c r="AE60" s="1" t="str">
        <f t="shared" si="25"/>
        <v xml:space="preserve"> </v>
      </c>
      <c r="AF60" s="1" t="str">
        <f t="shared" si="25"/>
        <v xml:space="preserve"> </v>
      </c>
      <c r="AG60" s="38">
        <f t="shared" si="15"/>
        <v>6.4802631585247363</v>
      </c>
      <c r="AH60" s="38" t="str">
        <f t="shared" si="16"/>
        <v xml:space="preserve"> </v>
      </c>
      <c r="AI60" s="1">
        <f t="shared" si="27"/>
        <v>9</v>
      </c>
      <c r="AJ60" s="1" t="str">
        <f t="shared" si="2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6"/>
        <v xml:space="preserve"> </v>
      </c>
      <c r="AN60" s="1" t="str">
        <f t="shared" si="26"/>
        <v xml:space="preserve"> </v>
      </c>
      <c r="AO60" t="s">
        <v>1725</v>
      </c>
      <c r="AP60" t="s">
        <v>2167</v>
      </c>
      <c r="AQ60" s="22">
        <v>71.595248529911061</v>
      </c>
      <c r="AR60" s="21" t="e">
        <v>#VALUE!</v>
      </c>
      <c r="AS60">
        <v>23.026316103182332</v>
      </c>
      <c r="AT60">
        <v>-71.595248529911061</v>
      </c>
      <c r="AU60" t="e">
        <v>#VALUE!</v>
      </c>
      <c r="AV60" t="s">
        <v>3803</v>
      </c>
    </row>
    <row r="61" spans="1:48" x14ac:dyDescent="0.25">
      <c r="A61" s="14">
        <v>6.3999999999999965E-10</v>
      </c>
      <c r="B61" t="s">
        <v>1726</v>
      </c>
      <c r="C61" s="4">
        <v>29</v>
      </c>
      <c r="D61" s="4">
        <v>0</v>
      </c>
      <c r="E61" s="4">
        <v>2</v>
      </c>
      <c r="F61" s="4">
        <v>31</v>
      </c>
      <c r="G61" s="4">
        <v>45.049999237060547</v>
      </c>
      <c r="H61" s="4">
        <v>41.91</v>
      </c>
      <c r="I61" s="34">
        <v>22091.622224385737</v>
      </c>
      <c r="J61" s="35">
        <v>34.607762180016508</v>
      </c>
      <c r="K61" s="35">
        <v>26.762452107279689</v>
      </c>
      <c r="L61" s="35">
        <v>20.030454898107713</v>
      </c>
      <c r="M61" s="35">
        <v>16.180315317335726</v>
      </c>
      <c r="N61" s="4">
        <v>1.2110000000000001</v>
      </c>
      <c r="O61" s="4">
        <v>36.067415730337089</v>
      </c>
      <c r="P61" s="35">
        <v>0.47482701026008123</v>
      </c>
      <c r="Q61" s="36">
        <f t="shared" si="4"/>
        <v>93.548387097414192</v>
      </c>
      <c r="R61" s="36" t="str">
        <f t="shared" si="5"/>
        <v xml:space="preserve"> </v>
      </c>
      <c r="S61" s="37" t="str">
        <f t="shared" si="6"/>
        <v/>
      </c>
      <c r="T61" s="37" t="str">
        <f t="shared" si="7"/>
        <v/>
      </c>
      <c r="U61" s="37" t="str">
        <f t="shared" si="8"/>
        <v/>
      </c>
      <c r="V61" s="37" t="str">
        <f t="shared" si="9"/>
        <v/>
      </c>
      <c r="W61" s="37" t="str">
        <f t="shared" si="10"/>
        <v/>
      </c>
      <c r="X61" s="37" t="str">
        <f t="shared" si="11"/>
        <v/>
      </c>
      <c r="Y61" s="1" t="str">
        <f t="shared" si="20"/>
        <v xml:space="preserve"> </v>
      </c>
      <c r="Z61" s="1" t="str">
        <f t="shared" si="12"/>
        <v xml:space="preserve"> </v>
      </c>
      <c r="AA61" s="1" t="str">
        <f t="shared" si="21"/>
        <v xml:space="preserve"> </v>
      </c>
      <c r="AB61" s="1" t="str">
        <f t="shared" si="13"/>
        <v xml:space="preserve"> </v>
      </c>
      <c r="AC61" s="1" t="str">
        <f t="shared" si="1"/>
        <v xml:space="preserve"> </v>
      </c>
      <c r="AD61" s="1" t="str">
        <f t="shared" si="14"/>
        <v xml:space="preserve"> </v>
      </c>
      <c r="AE61" s="1">
        <f t="shared" si="25"/>
        <v>60</v>
      </c>
      <c r="AF61" s="1" t="str">
        <f t="shared" si="25"/>
        <v xml:space="preserve"> </v>
      </c>
      <c r="AG61" s="38" t="str">
        <f t="shared" si="15"/>
        <v xml:space="preserve"> </v>
      </c>
      <c r="AH61" s="38" t="str">
        <f t="shared" si="16"/>
        <v xml:space="preserve"> </v>
      </c>
      <c r="AI61" s="1" t="str">
        <f t="shared" si="27"/>
        <v xml:space="preserve"> </v>
      </c>
      <c r="AJ61" s="1" t="str">
        <f t="shared" si="2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6"/>
        <v xml:space="preserve"> </v>
      </c>
      <c r="AN61" s="1" t="str">
        <f t="shared" si="26"/>
        <v xml:space="preserve"> </v>
      </c>
      <c r="AO61" t="s">
        <v>1726</v>
      </c>
      <c r="AP61" t="s">
        <v>3132</v>
      </c>
      <c r="AQ61" s="22">
        <v>-105.33578984331022</v>
      </c>
      <c r="AR61" s="21">
        <v>-65.511103843294933</v>
      </c>
      <c r="AS61">
        <v>7.4922434670974702</v>
      </c>
      <c r="AT61">
        <v>105.33578984331022</v>
      </c>
      <c r="AU61">
        <v>65.511103843294933</v>
      </c>
      <c r="AV61" t="s">
        <v>3804</v>
      </c>
    </row>
    <row r="62" spans="1:48" x14ac:dyDescent="0.25">
      <c r="A62" s="14">
        <v>6.4999999999999962E-10</v>
      </c>
      <c r="B62" t="s">
        <v>1727</v>
      </c>
      <c r="C62" s="4">
        <v>26</v>
      </c>
      <c r="D62" s="4">
        <v>0</v>
      </c>
      <c r="E62" s="4">
        <v>4</v>
      </c>
      <c r="F62" s="4">
        <v>30</v>
      </c>
      <c r="G62" s="4">
        <v>58.400001525878906</v>
      </c>
      <c r="H62" s="4">
        <v>66.3</v>
      </c>
      <c r="I62" s="34">
        <v>22752.305845669373</v>
      </c>
      <c r="J62" s="35" t="s">
        <v>2161</v>
      </c>
      <c r="K62" s="35" t="s">
        <v>2161</v>
      </c>
      <c r="L62" s="35" t="s">
        <v>2161</v>
      </c>
      <c r="M62" s="35" t="s">
        <v>2161</v>
      </c>
      <c r="N62" s="4">
        <v>0.75</v>
      </c>
      <c r="O62" s="4">
        <v>17.187499999999996</v>
      </c>
      <c r="P62" s="35">
        <v>0.29260935143288092</v>
      </c>
      <c r="Q62" s="36">
        <f t="shared" si="4"/>
        <v>86.666666667316676</v>
      </c>
      <c r="R62" s="36" t="str">
        <f t="shared" si="5"/>
        <v xml:space="preserve"> </v>
      </c>
      <c r="S62" s="37" t="str">
        <f t="shared" si="6"/>
        <v/>
      </c>
      <c r="T62" s="37" t="str">
        <f t="shared" si="7"/>
        <v/>
      </c>
      <c r="U62" s="37" t="str">
        <f t="shared" si="8"/>
        <v xml:space="preserve"> </v>
      </c>
      <c r="V62" s="37" t="str">
        <f t="shared" si="9"/>
        <v xml:space="preserve"> </v>
      </c>
      <c r="W62" s="37" t="str">
        <f t="shared" si="10"/>
        <v xml:space="preserve"> </v>
      </c>
      <c r="X62" s="37" t="str">
        <f t="shared" si="11"/>
        <v xml:space="preserve"> </v>
      </c>
      <c r="Y62" s="1" t="str">
        <f t="shared" si="20"/>
        <v xml:space="preserve"> </v>
      </c>
      <c r="Z62" s="1" t="str">
        <f t="shared" si="12"/>
        <v xml:space="preserve"> </v>
      </c>
      <c r="AA62" s="1" t="str">
        <f t="shared" si="21"/>
        <v xml:space="preserve"> </v>
      </c>
      <c r="AB62" s="1" t="str">
        <f t="shared" si="13"/>
        <v xml:space="preserve"> </v>
      </c>
      <c r="AC62" s="1" t="str">
        <f t="shared" si="1"/>
        <v xml:space="preserve"> </v>
      </c>
      <c r="AD62" s="1" t="str">
        <f t="shared" si="14"/>
        <v xml:space="preserve"> </v>
      </c>
      <c r="AE62" s="1">
        <f t="shared" si="25"/>
        <v>105</v>
      </c>
      <c r="AF62" s="1" t="str">
        <f t="shared" si="25"/>
        <v xml:space="preserve"> </v>
      </c>
      <c r="AG62" s="38" t="str">
        <f t="shared" si="15"/>
        <v xml:space="preserve"> </v>
      </c>
      <c r="AH62" s="38" t="str">
        <f t="shared" si="16"/>
        <v xml:space="preserve"> </v>
      </c>
      <c r="AI62" s="1" t="str">
        <f t="shared" si="27"/>
        <v xml:space="preserve"> </v>
      </c>
      <c r="AJ62" s="1" t="str">
        <f t="shared" si="2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6"/>
        <v xml:space="preserve"> </v>
      </c>
      <c r="AN62" s="1" t="str">
        <f t="shared" si="26"/>
        <v xml:space="preserve"> </v>
      </c>
      <c r="AO62" t="s">
        <v>1727</v>
      </c>
      <c r="AP62" t="s">
        <v>2261</v>
      </c>
      <c r="AQ62" s="22" t="e">
        <v>#VALUE!</v>
      </c>
      <c r="AR62" s="21" t="e">
        <v>#VALUE!</v>
      </c>
      <c r="AS62">
        <v>-11.915533143470725</v>
      </c>
      <c r="AT62" t="e">
        <v>#VALUE!</v>
      </c>
      <c r="AU62" t="e">
        <v>#VALUE!</v>
      </c>
      <c r="AV62" t="s">
        <v>3805</v>
      </c>
    </row>
    <row r="63" spans="1:48" x14ac:dyDescent="0.25">
      <c r="A63" s="14">
        <v>6.5999999999999958E-10</v>
      </c>
      <c r="B63" t="s">
        <v>1728</v>
      </c>
      <c r="C63" s="4">
        <v>15</v>
      </c>
      <c r="D63" s="4">
        <v>0</v>
      </c>
      <c r="E63" s="4">
        <v>0</v>
      </c>
      <c r="F63" s="4">
        <v>15</v>
      </c>
      <c r="G63" s="4">
        <v>26</v>
      </c>
      <c r="H63" s="4">
        <v>27.99</v>
      </c>
      <c r="I63" s="34">
        <v>48332.782039864462</v>
      </c>
      <c r="J63" s="35">
        <v>6.3657038890152373</v>
      </c>
      <c r="K63" s="35">
        <v>14.669811320754715</v>
      </c>
      <c r="L63" s="35">
        <v>5.0014967154353158</v>
      </c>
      <c r="M63" s="35">
        <v>9.0132420449701041</v>
      </c>
      <c r="N63" s="4">
        <v>4.3970000000000002</v>
      </c>
      <c r="O63" s="4">
        <v>462.99615877080669</v>
      </c>
      <c r="P63" s="35">
        <v>0.8931761343336907</v>
      </c>
      <c r="Q63" s="36">
        <f t="shared" si="4"/>
        <v>100.00000000065999</v>
      </c>
      <c r="R63" s="36" t="str">
        <f t="shared" si="5"/>
        <v xml:space="preserve"> </v>
      </c>
      <c r="S63" s="37" t="str">
        <f t="shared" si="6"/>
        <v/>
      </c>
      <c r="T63" s="37" t="str">
        <f t="shared" si="7"/>
        <v/>
      </c>
      <c r="U63" s="37" t="str">
        <f t="shared" si="8"/>
        <v/>
      </c>
      <c r="V63" s="37">
        <f t="shared" si="9"/>
        <v>-0.62230818937078358</v>
      </c>
      <c r="W63" s="37" t="str">
        <f t="shared" si="10"/>
        <v/>
      </c>
      <c r="X63" s="37">
        <f t="shared" si="11"/>
        <v>-0.58672768718871371</v>
      </c>
      <c r="Y63" s="1" t="str">
        <f t="shared" si="20"/>
        <v xml:space="preserve"> </v>
      </c>
      <c r="Z63" s="1">
        <f t="shared" si="12"/>
        <v>24</v>
      </c>
      <c r="AA63" s="1" t="str">
        <f t="shared" si="21"/>
        <v xml:space="preserve"> </v>
      </c>
      <c r="AB63" s="1">
        <f t="shared" si="13"/>
        <v>9</v>
      </c>
      <c r="AC63" s="1" t="str">
        <f t="shared" si="1"/>
        <v xml:space="preserve"> </v>
      </c>
      <c r="AD63" s="1" t="str">
        <f t="shared" si="14"/>
        <v xml:space="preserve"> </v>
      </c>
      <c r="AE63" s="1">
        <f t="shared" si="25"/>
        <v>20</v>
      </c>
      <c r="AF63" s="1" t="str">
        <f t="shared" si="25"/>
        <v xml:space="preserve"> </v>
      </c>
      <c r="AG63" s="38" t="str">
        <f t="shared" si="15"/>
        <v xml:space="preserve"> </v>
      </c>
      <c r="AH63" s="38" t="str">
        <f t="shared" si="16"/>
        <v xml:space="preserve"> </v>
      </c>
      <c r="AI63" s="1" t="str">
        <f t="shared" si="27"/>
        <v xml:space="preserve"> </v>
      </c>
      <c r="AJ63" s="1" t="str">
        <f t="shared" si="2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6"/>
        <v xml:space="preserve"> </v>
      </c>
      <c r="AN63" s="1" t="str">
        <f t="shared" si="26"/>
        <v xml:space="preserve"> </v>
      </c>
      <c r="AO63" t="s">
        <v>1728</v>
      </c>
      <c r="AP63" t="s">
        <v>3551</v>
      </c>
      <c r="AQ63" s="22">
        <v>62.230818937078361</v>
      </c>
      <c r="AR63" s="21">
        <v>58.672768718871367</v>
      </c>
      <c r="AS63">
        <v>-7.109682029296172</v>
      </c>
      <c r="AT63">
        <v>-62.230818937078361</v>
      </c>
      <c r="AU63">
        <v>-58.672768718871367</v>
      </c>
      <c r="AV63" t="s">
        <v>3806</v>
      </c>
    </row>
    <row r="64" spans="1:48" x14ac:dyDescent="0.25">
      <c r="A64" s="14">
        <v>6.6999999999999955E-10</v>
      </c>
      <c r="B64" t="s">
        <v>1729</v>
      </c>
      <c r="C64" s="4">
        <v>17</v>
      </c>
      <c r="D64" s="4">
        <v>0</v>
      </c>
      <c r="E64" s="4">
        <v>1</v>
      </c>
      <c r="F64" s="4">
        <v>18</v>
      </c>
      <c r="G64" s="4">
        <v>22.795000076293945</v>
      </c>
      <c r="H64" s="4">
        <v>17</v>
      </c>
      <c r="I64" s="34">
        <v>21811.03922253467</v>
      </c>
      <c r="J64" s="35">
        <v>12.472487160674982</v>
      </c>
      <c r="K64" s="35">
        <v>11.243386243386244</v>
      </c>
      <c r="L64" s="35">
        <v>7.3536476569361922</v>
      </c>
      <c r="M64" s="35">
        <v>6.8151864088641165</v>
      </c>
      <c r="N64" s="4">
        <v>1.363</v>
      </c>
      <c r="O64" s="4">
        <v>17.500000000000007</v>
      </c>
      <c r="P64" s="35">
        <v>3</v>
      </c>
      <c r="Q64" s="36">
        <f t="shared" si="4"/>
        <v>94.444444445114442</v>
      </c>
      <c r="R64" s="36" t="str">
        <f t="shared" si="5"/>
        <v xml:space="preserve"> </v>
      </c>
      <c r="S64" s="37">
        <f t="shared" si="6"/>
        <v>0.34088235809905559</v>
      </c>
      <c r="T64" s="37" t="str">
        <f t="shared" si="7"/>
        <v/>
      </c>
      <c r="U64" s="37" t="str">
        <f t="shared" si="8"/>
        <v/>
      </c>
      <c r="V64" s="37">
        <f t="shared" si="9"/>
        <v>-0.25997873276921557</v>
      </c>
      <c r="W64" s="37" t="str">
        <f t="shared" si="10"/>
        <v/>
      </c>
      <c r="X64" s="37">
        <f t="shared" si="11"/>
        <v>-0.39237009485533469</v>
      </c>
      <c r="Y64" s="1" t="str">
        <f t="shared" si="20"/>
        <v xml:space="preserve"> </v>
      </c>
      <c r="Z64" s="1">
        <f t="shared" si="12"/>
        <v>57</v>
      </c>
      <c r="AA64" s="1" t="str">
        <f t="shared" si="21"/>
        <v xml:space="preserve"> </v>
      </c>
      <c r="AB64" s="1">
        <f t="shared" si="13"/>
        <v>18</v>
      </c>
      <c r="AC64" s="1">
        <f t="shared" si="1"/>
        <v>50</v>
      </c>
      <c r="AD64" s="1" t="str">
        <f t="shared" si="14"/>
        <v xml:space="preserve"> </v>
      </c>
      <c r="AE64" s="1">
        <f t="shared" si="25"/>
        <v>52</v>
      </c>
      <c r="AF64" s="1" t="str">
        <f t="shared" si="25"/>
        <v xml:space="preserve"> </v>
      </c>
      <c r="AG64" s="38" t="str">
        <f t="shared" si="15"/>
        <v xml:space="preserve"> </v>
      </c>
      <c r="AH64" s="38" t="str">
        <f t="shared" si="16"/>
        <v xml:space="preserve"> </v>
      </c>
      <c r="AI64" s="1" t="str">
        <f t="shared" si="27"/>
        <v xml:space="preserve"> </v>
      </c>
      <c r="AJ64" s="1" t="str">
        <f t="shared" si="2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6"/>
        <v xml:space="preserve"> </v>
      </c>
      <c r="AN64" s="1" t="str">
        <f t="shared" si="26"/>
        <v xml:space="preserve"> </v>
      </c>
      <c r="AO64" t="s">
        <v>1729</v>
      </c>
      <c r="AP64" t="s">
        <v>2462</v>
      </c>
      <c r="AQ64" s="22">
        <v>25.997873276921556</v>
      </c>
      <c r="AR64" s="21">
        <v>39.23700948553347</v>
      </c>
      <c r="AS64">
        <v>34.08823574290556</v>
      </c>
      <c r="AT64">
        <v>-25.997873276921556</v>
      </c>
      <c r="AU64">
        <v>-39.23700948553347</v>
      </c>
      <c r="AV64" t="s">
        <v>3807</v>
      </c>
    </row>
    <row r="65" spans="1:48" x14ac:dyDescent="0.25">
      <c r="A65" s="14">
        <v>6.7999999999999951E-10</v>
      </c>
      <c r="B65" t="s">
        <v>1730</v>
      </c>
      <c r="C65" s="4">
        <v>14</v>
      </c>
      <c r="D65" s="4">
        <v>5</v>
      </c>
      <c r="E65" s="4">
        <v>7</v>
      </c>
      <c r="F65" s="4">
        <v>26</v>
      </c>
      <c r="G65" s="4">
        <v>12.600000381469727</v>
      </c>
      <c r="H65" s="4">
        <v>11.53</v>
      </c>
      <c r="I65" s="34">
        <v>20165.331807256891</v>
      </c>
      <c r="J65" s="35">
        <v>11.53</v>
      </c>
      <c r="K65" s="35">
        <v>10.331541218637991</v>
      </c>
      <c r="L65" s="35" t="s">
        <v>2161</v>
      </c>
      <c r="M65" s="35" t="s">
        <v>2161</v>
      </c>
      <c r="N65" s="4">
        <v>1</v>
      </c>
      <c r="O65" s="4">
        <v>11.111111111111107</v>
      </c>
      <c r="P65" s="35">
        <v>2.6105810928013877</v>
      </c>
      <c r="Q65" s="36" t="str">
        <f t="shared" si="4"/>
        <v xml:space="preserve"> </v>
      </c>
      <c r="R65" s="36" t="str">
        <f t="shared" si="5"/>
        <v xml:space="preserve"> </v>
      </c>
      <c r="S65" s="37" t="str">
        <f t="shared" si="6"/>
        <v/>
      </c>
      <c r="T65" s="37" t="str">
        <f t="shared" si="7"/>
        <v/>
      </c>
      <c r="U65" s="37" t="str">
        <f t="shared" si="8"/>
        <v/>
      </c>
      <c r="V65" s="37">
        <f t="shared" si="9"/>
        <v>-0.31589865748082369</v>
      </c>
      <c r="W65" s="37" t="str">
        <f t="shared" si="10"/>
        <v xml:space="preserve"> </v>
      </c>
      <c r="X65" s="37" t="str">
        <f t="shared" si="11"/>
        <v xml:space="preserve"> </v>
      </c>
      <c r="Y65" s="1" t="str">
        <f t="shared" si="20"/>
        <v xml:space="preserve"> </v>
      </c>
      <c r="Z65" s="1">
        <f t="shared" si="12"/>
        <v>49</v>
      </c>
      <c r="AA65" s="1" t="str">
        <f t="shared" si="21"/>
        <v xml:space="preserve"> </v>
      </c>
      <c r="AB65" s="1" t="str">
        <f t="shared" si="13"/>
        <v xml:space="preserve"> </v>
      </c>
      <c r="AC65" s="1" t="str">
        <f t="shared" si="1"/>
        <v xml:space="preserve"> </v>
      </c>
      <c r="AD65" s="1" t="str">
        <f t="shared" si="14"/>
        <v xml:space="preserve"> </v>
      </c>
      <c r="AE65" s="1" t="str">
        <f t="shared" si="25"/>
        <v xml:space="preserve"> </v>
      </c>
      <c r="AF65" s="1" t="str">
        <f t="shared" si="25"/>
        <v xml:space="preserve"> </v>
      </c>
      <c r="AG65" s="38" t="str">
        <f t="shared" si="15"/>
        <v xml:space="preserve"> </v>
      </c>
      <c r="AH65" s="38" t="str">
        <f t="shared" si="16"/>
        <v xml:space="preserve"> </v>
      </c>
      <c r="AI65" s="1" t="str">
        <f t="shared" si="27"/>
        <v xml:space="preserve"> </v>
      </c>
      <c r="AJ65" s="1" t="str">
        <f t="shared" si="2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6"/>
        <v xml:space="preserve"> </v>
      </c>
      <c r="AN65" s="1" t="str">
        <f t="shared" si="26"/>
        <v xml:space="preserve"> </v>
      </c>
      <c r="AO65" t="s">
        <v>1730</v>
      </c>
      <c r="AP65" t="s">
        <v>2246</v>
      </c>
      <c r="AQ65" s="22">
        <v>31.589865748082367</v>
      </c>
      <c r="AR65" s="21" t="e">
        <v>#VALUE!</v>
      </c>
      <c r="AS65">
        <v>9.2801420769273779</v>
      </c>
      <c r="AT65">
        <v>-31.589865748082367</v>
      </c>
      <c r="AU65" t="e">
        <v>#VALUE!</v>
      </c>
      <c r="AV65" t="s">
        <v>3808</v>
      </c>
    </row>
    <row r="66" spans="1:48" x14ac:dyDescent="0.25">
      <c r="A66" s="14">
        <v>6.8999999999999948E-10</v>
      </c>
      <c r="B66" t="s">
        <v>1731</v>
      </c>
      <c r="C66" s="4">
        <v>15</v>
      </c>
      <c r="D66" s="4">
        <v>0</v>
      </c>
      <c r="E66" s="4">
        <v>1</v>
      </c>
      <c r="F66" s="4">
        <v>16</v>
      </c>
      <c r="G66" s="4">
        <v>8.6649999618530273</v>
      </c>
      <c r="H66" s="4">
        <v>7.18</v>
      </c>
      <c r="I66" s="34">
        <v>16362.31736265859</v>
      </c>
      <c r="J66" s="35">
        <v>6.1578044596912527</v>
      </c>
      <c r="K66" s="35">
        <v>5.1953690303907374</v>
      </c>
      <c r="L66" s="35" t="s">
        <v>2161</v>
      </c>
      <c r="M66" s="35" t="s">
        <v>2161</v>
      </c>
      <c r="N66" s="4">
        <v>1.1659999999999999</v>
      </c>
      <c r="O66" s="4">
        <v>-3.6363636363636398</v>
      </c>
      <c r="P66" s="35">
        <v>4.9164345403899716</v>
      </c>
      <c r="Q66" s="36">
        <f t="shared" si="4"/>
        <v>93.750000000689994</v>
      </c>
      <c r="R66" s="36" t="str">
        <f t="shared" si="5"/>
        <v xml:space="preserve"> </v>
      </c>
      <c r="S66" s="37">
        <f t="shared" si="6"/>
        <v>0.20682450791187018</v>
      </c>
      <c r="T66" s="37" t="str">
        <f t="shared" si="7"/>
        <v/>
      </c>
      <c r="U66" s="37" t="str">
        <f t="shared" si="8"/>
        <v/>
      </c>
      <c r="V66" s="37">
        <f t="shared" si="9"/>
        <v>-0.63464333930222394</v>
      </c>
      <c r="W66" s="37" t="str">
        <f t="shared" si="10"/>
        <v xml:space="preserve"> </v>
      </c>
      <c r="X66" s="37" t="str">
        <f t="shared" si="11"/>
        <v xml:space="preserve"> </v>
      </c>
      <c r="Y66" s="1" t="str">
        <f t="shared" si="20"/>
        <v xml:space="preserve"> </v>
      </c>
      <c r="Z66" s="1">
        <f t="shared" si="12"/>
        <v>21</v>
      </c>
      <c r="AA66" s="1" t="str">
        <f t="shared" si="21"/>
        <v xml:space="preserve"> </v>
      </c>
      <c r="AB66" s="1" t="str">
        <f t="shared" si="13"/>
        <v xml:space="preserve"> </v>
      </c>
      <c r="AC66" s="1">
        <f t="shared" si="1"/>
        <v>89</v>
      </c>
      <c r="AD66" s="1" t="str">
        <f t="shared" si="14"/>
        <v xml:space="preserve"> </v>
      </c>
      <c r="AE66" s="1">
        <f t="shared" si="25"/>
        <v>59</v>
      </c>
      <c r="AF66" s="1" t="str">
        <f t="shared" si="25"/>
        <v xml:space="preserve"> </v>
      </c>
      <c r="AG66" s="38">
        <f t="shared" si="15"/>
        <v>4.9164345410799717</v>
      </c>
      <c r="AH66" s="38" t="str">
        <f t="shared" si="16"/>
        <v xml:space="preserve"> </v>
      </c>
      <c r="AI66" s="1">
        <f t="shared" si="27"/>
        <v>26</v>
      </c>
      <c r="AJ66" s="1" t="str">
        <f t="shared" si="2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6"/>
        <v xml:space="preserve"> </v>
      </c>
      <c r="AN66" s="1" t="str">
        <f t="shared" si="26"/>
        <v xml:space="preserve"> </v>
      </c>
      <c r="AO66" t="s">
        <v>1731</v>
      </c>
      <c r="AP66" t="s">
        <v>2167</v>
      </c>
      <c r="AQ66" s="22">
        <v>63.464333930222395</v>
      </c>
      <c r="AR66" s="21" t="e">
        <v>#VALUE!</v>
      </c>
      <c r="AS66">
        <v>20.682450722187017</v>
      </c>
      <c r="AT66">
        <v>-63.464333930222395</v>
      </c>
      <c r="AU66" t="e">
        <v>#VALUE!</v>
      </c>
      <c r="AV66" t="s">
        <v>3809</v>
      </c>
    </row>
    <row r="67" spans="1:48" x14ac:dyDescent="0.25">
      <c r="A67" s="14">
        <v>6.9999999999999944E-10</v>
      </c>
      <c r="B67" t="s">
        <v>1732</v>
      </c>
      <c r="C67" s="4">
        <v>24</v>
      </c>
      <c r="D67" s="4">
        <v>0</v>
      </c>
      <c r="E67" s="4">
        <v>4</v>
      </c>
      <c r="F67" s="4">
        <v>28</v>
      </c>
      <c r="G67" s="4">
        <v>129.5</v>
      </c>
      <c r="H67" s="4">
        <v>117.75</v>
      </c>
      <c r="I67" s="34">
        <v>24846.773664314405</v>
      </c>
      <c r="J67" s="35" t="s">
        <v>2161</v>
      </c>
      <c r="K67" s="35" t="s">
        <v>2161</v>
      </c>
      <c r="L67" s="35" t="s">
        <v>2161</v>
      </c>
      <c r="M67" s="35" t="s">
        <v>2161</v>
      </c>
      <c r="N67" s="4">
        <v>1.585</v>
      </c>
      <c r="O67" s="4">
        <v>100.63291139240505</v>
      </c>
      <c r="P67" s="35">
        <v>0.39575371549893845</v>
      </c>
      <c r="Q67" s="36">
        <f t="shared" si="4"/>
        <v>85.714285714985706</v>
      </c>
      <c r="R67" s="36" t="str">
        <f t="shared" si="5"/>
        <v xml:space="preserve"> </v>
      </c>
      <c r="S67" s="37" t="str">
        <f t="shared" si="6"/>
        <v/>
      </c>
      <c r="T67" s="37" t="str">
        <f t="shared" si="7"/>
        <v/>
      </c>
      <c r="U67" s="37" t="str">
        <f t="shared" si="8"/>
        <v xml:space="preserve"> </v>
      </c>
      <c r="V67" s="37" t="str">
        <f t="shared" si="9"/>
        <v xml:space="preserve"> </v>
      </c>
      <c r="W67" s="37" t="str">
        <f t="shared" si="10"/>
        <v xml:space="preserve"> </v>
      </c>
      <c r="X67" s="37" t="str">
        <f t="shared" si="11"/>
        <v xml:space="preserve"> </v>
      </c>
      <c r="Y67" s="1" t="str">
        <f t="shared" si="20"/>
        <v xml:space="preserve"> </v>
      </c>
      <c r="Z67" s="1" t="str">
        <f t="shared" si="12"/>
        <v xml:space="preserve"> </v>
      </c>
      <c r="AA67" s="1" t="str">
        <f t="shared" si="21"/>
        <v xml:space="preserve"> </v>
      </c>
      <c r="AB67" s="1" t="str">
        <f t="shared" si="13"/>
        <v xml:space="preserve"> </v>
      </c>
      <c r="AC67" s="1" t="str">
        <f t="shared" si="1"/>
        <v xml:space="preserve"> </v>
      </c>
      <c r="AD67" s="1" t="str">
        <f t="shared" si="14"/>
        <v xml:space="preserve"> </v>
      </c>
      <c r="AE67" s="1">
        <f t="shared" si="25"/>
        <v>112</v>
      </c>
      <c r="AF67" s="1" t="str">
        <f t="shared" si="25"/>
        <v xml:space="preserve"> </v>
      </c>
      <c r="AG67" s="38" t="str">
        <f t="shared" si="15"/>
        <v xml:space="preserve"> </v>
      </c>
      <c r="AH67" s="38" t="str">
        <f t="shared" si="16"/>
        <v xml:space="preserve"> </v>
      </c>
      <c r="AI67" s="1" t="str">
        <f t="shared" si="27"/>
        <v xml:space="preserve"> </v>
      </c>
      <c r="AJ67" s="1" t="str">
        <f t="shared" si="2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6"/>
        <v xml:space="preserve"> </v>
      </c>
      <c r="AN67" s="1" t="str">
        <f t="shared" si="26"/>
        <v xml:space="preserve"> </v>
      </c>
      <c r="AO67" t="s">
        <v>1732</v>
      </c>
      <c r="AP67" t="s">
        <v>2256</v>
      </c>
      <c r="AQ67" s="22" t="e">
        <v>#VALUE!</v>
      </c>
      <c r="AR67" s="21" t="e">
        <v>#VALUE!</v>
      </c>
      <c r="AS67">
        <v>9.9787685774946908</v>
      </c>
      <c r="AT67" t="e">
        <v>#VALUE!</v>
      </c>
      <c r="AU67" t="e">
        <v>#VALUE!</v>
      </c>
      <c r="AV67" t="s">
        <v>3810</v>
      </c>
    </row>
    <row r="68" spans="1:48" x14ac:dyDescent="0.25">
      <c r="A68" s="14">
        <v>7.0999999999999941E-10</v>
      </c>
      <c r="B68" t="s">
        <v>1733</v>
      </c>
      <c r="C68" s="4">
        <v>28</v>
      </c>
      <c r="D68" s="4">
        <v>1</v>
      </c>
      <c r="E68" s="4">
        <v>0</v>
      </c>
      <c r="F68" s="4">
        <v>29</v>
      </c>
      <c r="G68" s="4">
        <v>190.51998901367188</v>
      </c>
      <c r="H68" s="4">
        <v>197.5</v>
      </c>
      <c r="I68" s="34">
        <v>25468.021080855837</v>
      </c>
      <c r="J68" s="35" t="s">
        <v>2161</v>
      </c>
      <c r="K68" s="35" t="s">
        <v>2161</v>
      </c>
      <c r="L68" s="35" t="s">
        <v>2161</v>
      </c>
      <c r="M68" s="35" t="s">
        <v>2161</v>
      </c>
      <c r="N68" s="4">
        <v>2.073</v>
      </c>
      <c r="O68" s="4">
        <v>-5.7727272727272823</v>
      </c>
      <c r="P68" s="35">
        <v>0.16405063291139241</v>
      </c>
      <c r="Q68" s="36">
        <f t="shared" si="4"/>
        <v>96.551724138641035</v>
      </c>
      <c r="R68" s="36" t="str">
        <f t="shared" si="5"/>
        <v xml:space="preserve"> </v>
      </c>
      <c r="S68" s="37" t="str">
        <f t="shared" si="6"/>
        <v/>
      </c>
      <c r="T68" s="37" t="str">
        <f t="shared" si="7"/>
        <v/>
      </c>
      <c r="U68" s="37" t="str">
        <f t="shared" si="8"/>
        <v xml:space="preserve"> </v>
      </c>
      <c r="V68" s="37" t="str">
        <f t="shared" si="9"/>
        <v xml:space="preserve"> </v>
      </c>
      <c r="W68" s="37" t="str">
        <f t="shared" si="10"/>
        <v xml:space="preserve"> </v>
      </c>
      <c r="X68" s="37" t="str">
        <f t="shared" si="11"/>
        <v xml:space="preserve"> </v>
      </c>
      <c r="Y68" s="1" t="str">
        <f t="shared" si="20"/>
        <v xml:space="preserve"> </v>
      </c>
      <c r="Z68" s="1" t="str">
        <f t="shared" si="12"/>
        <v xml:space="preserve"> </v>
      </c>
      <c r="AA68" s="1" t="str">
        <f t="shared" si="21"/>
        <v xml:space="preserve"> </v>
      </c>
      <c r="AB68" s="1" t="str">
        <f t="shared" si="13"/>
        <v xml:space="preserve"> </v>
      </c>
      <c r="AC68" s="1" t="str">
        <f t="shared" si="1"/>
        <v xml:space="preserve"> </v>
      </c>
      <c r="AD68" s="1" t="str">
        <f t="shared" si="14"/>
        <v xml:space="preserve"> </v>
      </c>
      <c r="AE68" s="1">
        <f t="shared" si="25"/>
        <v>38</v>
      </c>
      <c r="AF68" s="1" t="str">
        <f t="shared" si="25"/>
        <v xml:space="preserve"> </v>
      </c>
      <c r="AG68" s="38" t="str">
        <f t="shared" si="15"/>
        <v xml:space="preserve"> </v>
      </c>
      <c r="AH68" s="38" t="str">
        <f t="shared" si="16"/>
        <v xml:space="preserve"> </v>
      </c>
      <c r="AI68" s="1" t="str">
        <f t="shared" si="27"/>
        <v xml:space="preserve"> </v>
      </c>
      <c r="AJ68" s="1" t="str">
        <f t="shared" si="2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6"/>
        <v xml:space="preserve"> </v>
      </c>
      <c r="AN68" s="1" t="str">
        <f t="shared" si="26"/>
        <v xml:space="preserve"> </v>
      </c>
      <c r="AO68" t="s">
        <v>1733</v>
      </c>
      <c r="AP68" t="s">
        <v>2481</v>
      </c>
      <c r="AQ68" s="22" t="e">
        <v>#VALUE!</v>
      </c>
      <c r="AR68" s="21" t="e">
        <v>#VALUE!</v>
      </c>
      <c r="AS68">
        <v>-3.5341827778876622</v>
      </c>
      <c r="AT68" t="e">
        <v>#VALUE!</v>
      </c>
      <c r="AU68" t="e">
        <v>#VALUE!</v>
      </c>
      <c r="AV68" t="s">
        <v>3811</v>
      </c>
    </row>
    <row r="69" spans="1:48" x14ac:dyDescent="0.25">
      <c r="A69" s="14">
        <v>7.1999999999999937E-10</v>
      </c>
      <c r="B69" t="s">
        <v>1734</v>
      </c>
      <c r="C69" s="4">
        <v>10</v>
      </c>
      <c r="D69" s="4">
        <v>1</v>
      </c>
      <c r="E69" s="4">
        <v>3</v>
      </c>
      <c r="F69" s="4">
        <v>14</v>
      </c>
      <c r="G69" s="4">
        <v>8.8000001907348633</v>
      </c>
      <c r="H69" s="4">
        <v>8.2100000000000009</v>
      </c>
      <c r="I69" s="34">
        <v>17996.265933892919</v>
      </c>
      <c r="J69" s="35">
        <v>5.2628205128205128</v>
      </c>
      <c r="K69" s="35">
        <v>4.0683845391476705</v>
      </c>
      <c r="L69" s="35" t="s">
        <v>2161</v>
      </c>
      <c r="M69" s="35" t="s">
        <v>2161</v>
      </c>
      <c r="N69" s="4">
        <v>1.56</v>
      </c>
      <c r="O69" s="4">
        <v>11.428571428571422</v>
      </c>
      <c r="P69" s="35">
        <v>5.2862362971985375</v>
      </c>
      <c r="Q69" s="36" t="str">
        <f t="shared" si="4"/>
        <v xml:space="preserve"> </v>
      </c>
      <c r="R69" s="36" t="str">
        <f t="shared" si="5"/>
        <v xml:space="preserve"> </v>
      </c>
      <c r="S69" s="37" t="str">
        <f t="shared" si="6"/>
        <v/>
      </c>
      <c r="T69" s="37" t="str">
        <f t="shared" si="7"/>
        <v/>
      </c>
      <c r="U69" s="37" t="str">
        <f t="shared" si="8"/>
        <v/>
      </c>
      <c r="V69" s="37">
        <f t="shared" si="9"/>
        <v>-0.68774478939653316</v>
      </c>
      <c r="W69" s="37" t="str">
        <f t="shared" si="10"/>
        <v xml:space="preserve"> </v>
      </c>
      <c r="X69" s="37" t="str">
        <f t="shared" si="11"/>
        <v xml:space="preserve"> </v>
      </c>
      <c r="Y69" s="1" t="str">
        <f t="shared" si="20"/>
        <v xml:space="preserve"> </v>
      </c>
      <c r="Z69" s="1">
        <f t="shared" si="12"/>
        <v>13</v>
      </c>
      <c r="AA69" s="1" t="str">
        <f t="shared" si="21"/>
        <v xml:space="preserve"> </v>
      </c>
      <c r="AB69" s="1" t="str">
        <f t="shared" si="13"/>
        <v xml:space="preserve"> </v>
      </c>
      <c r="AC69" s="1" t="str">
        <f t="shared" si="1"/>
        <v xml:space="preserve"> </v>
      </c>
      <c r="AD69" s="1" t="str">
        <f t="shared" si="14"/>
        <v xml:space="preserve"> </v>
      </c>
      <c r="AE69" s="1" t="str">
        <f t="shared" si="25"/>
        <v xml:space="preserve"> </v>
      </c>
      <c r="AF69" s="1" t="str">
        <f t="shared" si="25"/>
        <v xml:space="preserve"> </v>
      </c>
      <c r="AG69" s="38">
        <f t="shared" si="15"/>
        <v>5.2862362979185376</v>
      </c>
      <c r="AH69" s="38" t="str">
        <f t="shared" si="16"/>
        <v xml:space="preserve"> </v>
      </c>
      <c r="AI69" s="1">
        <f t="shared" si="27"/>
        <v>22</v>
      </c>
      <c r="AJ69" s="1" t="str">
        <f t="shared" si="2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6"/>
        <v xml:space="preserve"> </v>
      </c>
      <c r="AN69" s="1" t="str">
        <f t="shared" si="26"/>
        <v xml:space="preserve"> </v>
      </c>
      <c r="AO69" t="s">
        <v>1734</v>
      </c>
      <c r="AP69" t="s">
        <v>2167</v>
      </c>
      <c r="AQ69" s="22">
        <v>68.774478939653321</v>
      </c>
      <c r="AR69" s="21" t="e">
        <v>#VALUE!</v>
      </c>
      <c r="AS69">
        <v>7.1863604230799405</v>
      </c>
      <c r="AT69">
        <v>-68.774478939653321</v>
      </c>
      <c r="AU69" t="e">
        <v>#VALUE!</v>
      </c>
      <c r="AV69" t="s">
        <v>3812</v>
      </c>
    </row>
    <row r="70" spans="1:48" x14ac:dyDescent="0.25">
      <c r="A70" s="14">
        <v>7.2999999999999934E-10</v>
      </c>
      <c r="B70" t="s">
        <v>1735</v>
      </c>
      <c r="C70" s="4">
        <v>32</v>
      </c>
      <c r="D70" s="4">
        <v>0</v>
      </c>
      <c r="E70" s="4">
        <v>5</v>
      </c>
      <c r="F70" s="4">
        <v>37</v>
      </c>
      <c r="G70" s="4">
        <v>40.689998626708984</v>
      </c>
      <c r="H70" s="4">
        <v>32.71</v>
      </c>
      <c r="I70" s="34">
        <v>21640.127202818032</v>
      </c>
      <c r="J70" s="35">
        <v>25.161538461538463</v>
      </c>
      <c r="K70" s="35">
        <v>20.342039800995025</v>
      </c>
      <c r="L70" s="35">
        <v>15.612474489328571</v>
      </c>
      <c r="M70" s="35">
        <v>13.076818483729189</v>
      </c>
      <c r="N70" s="4">
        <v>1.3</v>
      </c>
      <c r="O70" s="4">
        <v>101.23839009287924</v>
      </c>
      <c r="P70" s="35">
        <v>0.74594925099357989</v>
      </c>
      <c r="Q70" s="36">
        <f t="shared" si="4"/>
        <v>86.486486487216482</v>
      </c>
      <c r="R70" s="36" t="str">
        <f t="shared" si="5"/>
        <v xml:space="preserve"> </v>
      </c>
      <c r="S70" s="37">
        <f t="shared" si="6"/>
        <v>0.24396204984981001</v>
      </c>
      <c r="T70" s="37" t="str">
        <f t="shared" si="7"/>
        <v/>
      </c>
      <c r="U70" s="37" t="str">
        <f t="shared" si="8"/>
        <v/>
      </c>
      <c r="V70" s="37" t="str">
        <f t="shared" si="9"/>
        <v/>
      </c>
      <c r="W70" s="37" t="str">
        <f t="shared" si="10"/>
        <v/>
      </c>
      <c r="X70" s="37" t="str">
        <f t="shared" si="11"/>
        <v/>
      </c>
      <c r="Y70" s="1" t="str">
        <f t="shared" si="20"/>
        <v xml:space="preserve"> </v>
      </c>
      <c r="Z70" s="1" t="str">
        <f t="shared" si="12"/>
        <v xml:space="preserve"> </v>
      </c>
      <c r="AA70" s="1" t="str">
        <f t="shared" si="21"/>
        <v xml:space="preserve"> </v>
      </c>
      <c r="AB70" s="1" t="str">
        <f t="shared" si="13"/>
        <v xml:space="preserve"> </v>
      </c>
      <c r="AC70" s="1">
        <f t="shared" si="1"/>
        <v>79</v>
      </c>
      <c r="AD70" s="1" t="str">
        <f t="shared" si="14"/>
        <v xml:space="preserve"> </v>
      </c>
      <c r="AE70" s="1">
        <f t="shared" si="25"/>
        <v>106</v>
      </c>
      <c r="AF70" s="1" t="str">
        <f t="shared" si="25"/>
        <v xml:space="preserve"> </v>
      </c>
      <c r="AG70" s="38" t="str">
        <f t="shared" si="15"/>
        <v xml:space="preserve"> </v>
      </c>
      <c r="AH70" s="38" t="str">
        <f t="shared" si="16"/>
        <v xml:space="preserve"> </v>
      </c>
      <c r="AI70" s="1" t="str">
        <f t="shared" si="27"/>
        <v xml:space="preserve"> </v>
      </c>
      <c r="AJ70" s="1" t="str">
        <f t="shared" si="2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6"/>
        <v xml:space="preserve"> </v>
      </c>
      <c r="AN70" s="1" t="str">
        <f t="shared" si="26"/>
        <v xml:space="preserve"> </v>
      </c>
      <c r="AO70" t="s">
        <v>1735</v>
      </c>
      <c r="AP70" t="s">
        <v>2182</v>
      </c>
      <c r="AQ70" s="22">
        <v>-49.289178155996119</v>
      </c>
      <c r="AR70" s="21">
        <v>-29.005451928012359</v>
      </c>
      <c r="AS70">
        <v>24.396204911981002</v>
      </c>
      <c r="AT70">
        <v>49.289178155996119</v>
      </c>
      <c r="AU70">
        <v>29.005451928012359</v>
      </c>
      <c r="AV70" t="s">
        <v>3813</v>
      </c>
    </row>
    <row r="71" spans="1:48" x14ac:dyDescent="0.25">
      <c r="A71" s="14">
        <v>7.3999999999999931E-10</v>
      </c>
      <c r="B71" t="s">
        <v>1736</v>
      </c>
      <c r="C71" s="4">
        <v>28</v>
      </c>
      <c r="D71" s="4">
        <v>0</v>
      </c>
      <c r="E71" s="4">
        <v>0</v>
      </c>
      <c r="F71" s="4">
        <v>28</v>
      </c>
      <c r="G71" s="4">
        <v>11.300000190734863</v>
      </c>
      <c r="H71" s="4">
        <v>7.15</v>
      </c>
      <c r="I71" s="34">
        <v>24566.881014527069</v>
      </c>
      <c r="J71" s="35">
        <v>7.2810590631364569</v>
      </c>
      <c r="K71" s="35">
        <v>6.855225311601151</v>
      </c>
      <c r="L71" s="35">
        <v>4.5876189636348368</v>
      </c>
      <c r="M71" s="35">
        <v>4.2566795559834727</v>
      </c>
      <c r="N71" s="4">
        <v>0.98199999999999998</v>
      </c>
      <c r="O71" s="4">
        <v>72.280701754385944</v>
      </c>
      <c r="P71" s="35">
        <v>7.0769230769230766</v>
      </c>
      <c r="Q71" s="36">
        <f t="shared" si="4"/>
        <v>100.00000000074</v>
      </c>
      <c r="R71" s="36" t="str">
        <f t="shared" si="5"/>
        <v xml:space="preserve"> </v>
      </c>
      <c r="S71" s="37">
        <f t="shared" si="6"/>
        <v>0.58041960783578495</v>
      </c>
      <c r="T71" s="37" t="str">
        <f t="shared" si="7"/>
        <v/>
      </c>
      <c r="U71" s="37" t="str">
        <f t="shared" si="8"/>
        <v/>
      </c>
      <c r="V71" s="37">
        <f t="shared" si="9"/>
        <v>-0.56799806764500727</v>
      </c>
      <c r="W71" s="37" t="str">
        <f t="shared" si="10"/>
        <v/>
      </c>
      <c r="X71" s="37">
        <f t="shared" si="11"/>
        <v>-0.62092629321395676</v>
      </c>
      <c r="Y71" s="1" t="str">
        <f t="shared" si="20"/>
        <v xml:space="preserve"> </v>
      </c>
      <c r="Z71" s="1">
        <f t="shared" si="12"/>
        <v>28</v>
      </c>
      <c r="AA71" s="1" t="str">
        <f t="shared" si="21"/>
        <v xml:space="preserve"> </v>
      </c>
      <c r="AB71" s="1">
        <f t="shared" si="13"/>
        <v>8</v>
      </c>
      <c r="AC71" s="1">
        <f t="shared" ref="AC71:AC134" si="28">IF(ISERROR((RANK(S71,S$7:S$184,0)))=TRUE," ",((RANK(S71,S$7:S$184,0))))</f>
        <v>11</v>
      </c>
      <c r="AD71" s="1" t="str">
        <f t="shared" si="14"/>
        <v xml:space="preserve"> </v>
      </c>
      <c r="AE71" s="1">
        <f t="shared" si="25"/>
        <v>19</v>
      </c>
      <c r="AF71" s="1" t="str">
        <f t="shared" si="25"/>
        <v xml:space="preserve"> </v>
      </c>
      <c r="AG71" s="38">
        <f t="shared" si="15"/>
        <v>7.0769230776630767</v>
      </c>
      <c r="AH71" s="38" t="str">
        <f t="shared" si="16"/>
        <v xml:space="preserve"> </v>
      </c>
      <c r="AI71" s="1">
        <f t="shared" si="27"/>
        <v>4</v>
      </c>
      <c r="AJ71" s="1" t="str">
        <f t="shared" si="2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6"/>
        <v xml:space="preserve"> </v>
      </c>
      <c r="AN71" s="1" t="str">
        <f t="shared" si="26"/>
        <v xml:space="preserve"> </v>
      </c>
      <c r="AO71" t="s">
        <v>1736</v>
      </c>
      <c r="AP71" t="s">
        <v>2202</v>
      </c>
      <c r="AQ71" s="22">
        <v>56.79980676450073</v>
      </c>
      <c r="AR71" s="21">
        <v>62.092629321395677</v>
      </c>
      <c r="AS71">
        <v>58.041960709578497</v>
      </c>
      <c r="AT71">
        <v>-56.79980676450073</v>
      </c>
      <c r="AU71">
        <v>-62.092629321395677</v>
      </c>
      <c r="AV71" t="s">
        <v>3814</v>
      </c>
    </row>
    <row r="72" spans="1:48" x14ac:dyDescent="0.25">
      <c r="A72" s="14">
        <v>7.4999999999999927E-10</v>
      </c>
      <c r="B72" t="s">
        <v>1737</v>
      </c>
      <c r="C72" s="4">
        <v>28</v>
      </c>
      <c r="D72" s="4">
        <v>0</v>
      </c>
      <c r="E72" s="4">
        <v>1</v>
      </c>
      <c r="F72" s="4">
        <v>29</v>
      </c>
      <c r="G72" s="4">
        <v>120</v>
      </c>
      <c r="H72" s="4">
        <v>88.98</v>
      </c>
      <c r="I72" s="34">
        <v>14334.479349152969</v>
      </c>
      <c r="J72" s="35" t="s">
        <v>2161</v>
      </c>
      <c r="K72" s="35" t="s">
        <v>2161</v>
      </c>
      <c r="L72" s="35" t="s">
        <v>2161</v>
      </c>
      <c r="M72" s="35" t="s">
        <v>2161</v>
      </c>
      <c r="N72" s="4">
        <v>1.45</v>
      </c>
      <c r="O72" s="4">
        <v>14.173228346456687</v>
      </c>
      <c r="P72" s="35">
        <v>0.34052596089008763</v>
      </c>
      <c r="Q72" s="36">
        <f t="shared" ref="Q72:Q135" si="29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96.551724138681038</v>
      </c>
      <c r="R72" s="36" t="str">
        <f t="shared" ref="R72:R135" si="30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31">IF(ISERROR((IF((G72/H72-1)&gt;($S$5/100),(G72/H72-1)+A72,"")))=TRUE," ",((IF((G72/H72-1)&gt;($S$5/100),(G72/H72-1)+A72,""))))</f>
        <v>0.34861766764143626</v>
      </c>
      <c r="T72" s="37" t="str">
        <f t="shared" ref="T72:T135" si="32">IF(ISERROR((IF((G72/H72-1)&lt;($T$5/100),(G72/H72-1)+A72,"")))=TRUE," ",((IF((G72/H72-1)&lt;($T$5/100),(G72/H72-1)+A72,""))))</f>
        <v/>
      </c>
      <c r="U72" s="37" t="str">
        <f t="shared" ref="U72:U135" si="33">IF(ISERROR((IF(((J72/$J$6-1))&gt;($U$5/100),((J72/$J$6-1)),"")))=TRUE," ",((IF(((J72/$J$6-1))&gt;($U$5/100),((J72/$J$6-1)),""))))</f>
        <v xml:space="preserve"> </v>
      </c>
      <c r="V72" s="37" t="str">
        <f t="shared" ref="V72:V135" si="34">IF(ISERROR((IF(((J72/$J$6-1))&lt;($V$5/100),((J72/$J$6-1)),"")))=TRUE," ",((IF(((J72/$J$6-1))&lt;($V$5/100),((J72/$J$6-1)),""))))</f>
        <v xml:space="preserve"> </v>
      </c>
      <c r="W72" s="37" t="str">
        <f t="shared" ref="W72:W135" si="35">IF(ISERROR((IF(((L72/$L$6-1))&gt;($W$5/100),((L72/$L$6-1)),"")))=TRUE," ",((IF(((L72/$L$6-1))&gt;($W$5/100),((L72/$L$6-1)),""))))</f>
        <v xml:space="preserve"> </v>
      </c>
      <c r="X72" s="37" t="str">
        <f t="shared" ref="X72:X135" si="36">IF(ISERROR((IF(((L72/$L$6-1))&lt;($X$5/100),((L72/$L$6-1)),"")))=TRUE," ",((IF(((L72/$L$6-1))&lt;($X$5/100),((L72/$L$6-1)),""))))</f>
        <v xml:space="preserve"> </v>
      </c>
      <c r="Y72" s="1" t="str">
        <f t="shared" si="20"/>
        <v xml:space="preserve"> </v>
      </c>
      <c r="Z72" s="1" t="str">
        <f t="shared" ref="Z72:Z135" si="37">IF(ISERROR((RANK(V72,V$7:V$184,1)))=TRUE," ",((RANK(V72,V$7:V$184,1))))</f>
        <v xml:space="preserve"> </v>
      </c>
      <c r="AA72" s="1" t="str">
        <f t="shared" si="21"/>
        <v xml:space="preserve"> </v>
      </c>
      <c r="AB72" s="1" t="str">
        <f t="shared" ref="AB72:AB135" si="38">IF(ISERROR((RANK(X72,X$7:X$184,1)))=TRUE," ",((RANK(X72,X$7:X$184,1))))</f>
        <v xml:space="preserve"> </v>
      </c>
      <c r="AC72" s="1">
        <f t="shared" si="28"/>
        <v>46</v>
      </c>
      <c r="AD72" s="1" t="str">
        <f t="shared" ref="AD72:AD135" si="39">IF(ISERROR((RANK(T72,T$7:T$184,1)))=TRUE," ",((RANK(T72,T$7:T$184,1))))</f>
        <v xml:space="preserve"> </v>
      </c>
      <c r="AE72" s="1">
        <f t="shared" si="25"/>
        <v>37</v>
      </c>
      <c r="AF72" s="1" t="str">
        <f t="shared" si="25"/>
        <v xml:space="preserve"> </v>
      </c>
      <c r="AG72" s="38" t="str">
        <f t="shared" ref="AG72:AG135" si="40">IF(ISERROR((IF((AND(P72&gt;$AG$6,P72&lt;$AG$5))=TRUE,P72+A72," ")))=TRUE," ",((IF((AND(P72&gt;$AG$6,P72&lt;$AG$5))=TRUE,P72+A72," "))))</f>
        <v xml:space="preserve"> </v>
      </c>
      <c r="AH72" s="38" t="str">
        <f t="shared" ref="AH72:AH135" si="41">IF(ISERROR(((IF(P72&lt;$AH$5,P72+A72," "))))=TRUE," ",((IF(P72&lt;$AH$5,P72+A72," "))))</f>
        <v xml:space="preserve"> </v>
      </c>
      <c r="AI72" s="1" t="str">
        <f t="shared" si="27"/>
        <v xml:space="preserve"> </v>
      </c>
      <c r="AJ72" s="1" t="str">
        <f t="shared" si="27"/>
        <v xml:space="preserve"> </v>
      </c>
      <c r="AK72" s="25" t="str">
        <f t="shared" ref="AK72:AK135" si="42">IF(ISERROR((IF((AND(O72&lt;$AK$5,O72&gt;$AK$6))=TRUE,O72+A72," ")))=TRUE," ",((IF((AND(O72&lt;$AK$5,O72&gt;$AK$6))=TRUE,O72+A72," "))))</f>
        <v xml:space="preserve"> </v>
      </c>
      <c r="AL72" s="25" t="str">
        <f t="shared" ref="AL72:AL135" si="43">IF(ISERROR((IF(O72&lt;$AL$5,O72+A72," ")))=TRUE," ",((IF(O72&lt;$AL$5,O72+A72," "))))</f>
        <v xml:space="preserve"> </v>
      </c>
      <c r="AM72" s="1" t="str">
        <f t="shared" si="26"/>
        <v xml:space="preserve"> </v>
      </c>
      <c r="AN72" s="1" t="str">
        <f t="shared" si="26"/>
        <v xml:space="preserve"> </v>
      </c>
      <c r="AO72" t="s">
        <v>1737</v>
      </c>
      <c r="AP72" t="s">
        <v>2261</v>
      </c>
      <c r="AQ72" s="22" t="e">
        <v>#VALUE!</v>
      </c>
      <c r="AR72" s="21" t="e">
        <v>#VALUE!</v>
      </c>
      <c r="AS72">
        <v>34.861766689143622</v>
      </c>
      <c r="AT72" t="e">
        <v>#VALUE!</v>
      </c>
      <c r="AU72" t="e">
        <v>#VALUE!</v>
      </c>
      <c r="AV72" t="s">
        <v>3815</v>
      </c>
    </row>
    <row r="73" spans="1:48" x14ac:dyDescent="0.25">
      <c r="A73" s="14">
        <v>7.5999999999999924E-10</v>
      </c>
      <c r="B73" t="s">
        <v>1738</v>
      </c>
      <c r="C73" s="4">
        <v>20</v>
      </c>
      <c r="D73" s="4">
        <v>2</v>
      </c>
      <c r="E73" s="4">
        <v>0</v>
      </c>
      <c r="F73" s="4">
        <v>22</v>
      </c>
      <c r="G73" s="4">
        <v>21.030000686645508</v>
      </c>
      <c r="H73" s="4">
        <v>16.829999999999998</v>
      </c>
      <c r="I73" s="34">
        <v>21483.088503414503</v>
      </c>
      <c r="J73" s="35">
        <v>11.348617666891434</v>
      </c>
      <c r="K73" s="35">
        <v>9.9703791469194307</v>
      </c>
      <c r="L73" s="35" t="s">
        <v>2161</v>
      </c>
      <c r="M73" s="35" t="s">
        <v>2161</v>
      </c>
      <c r="N73" s="4">
        <v>1.4830000000000001</v>
      </c>
      <c r="O73" s="4">
        <v>23.583333333333346</v>
      </c>
      <c r="P73" s="35">
        <v>3.4640522875816995</v>
      </c>
      <c r="Q73" s="36">
        <f t="shared" si="29"/>
        <v>90.909090909850903</v>
      </c>
      <c r="R73" s="36" t="str">
        <f t="shared" si="30"/>
        <v xml:space="preserve"> </v>
      </c>
      <c r="S73" s="37">
        <f t="shared" si="31"/>
        <v>0.24955440876032736</v>
      </c>
      <c r="T73" s="37" t="str">
        <f t="shared" si="32"/>
        <v/>
      </c>
      <c r="U73" s="37" t="str">
        <f t="shared" si="33"/>
        <v/>
      </c>
      <c r="V73" s="37">
        <f t="shared" si="34"/>
        <v>-0.32666048728037533</v>
      </c>
      <c r="W73" s="37" t="str">
        <f t="shared" si="35"/>
        <v xml:space="preserve"> </v>
      </c>
      <c r="X73" s="37" t="str">
        <f t="shared" si="36"/>
        <v xml:space="preserve"> </v>
      </c>
      <c r="Y73" s="1" t="str">
        <f t="shared" si="20"/>
        <v xml:space="preserve"> </v>
      </c>
      <c r="Z73" s="1">
        <f t="shared" si="37"/>
        <v>48</v>
      </c>
      <c r="AA73" s="1" t="str">
        <f t="shared" si="21"/>
        <v xml:space="preserve"> </v>
      </c>
      <c r="AB73" s="1" t="str">
        <f t="shared" si="38"/>
        <v xml:space="preserve"> </v>
      </c>
      <c r="AC73" s="1">
        <f t="shared" si="28"/>
        <v>78</v>
      </c>
      <c r="AD73" s="1" t="str">
        <f t="shared" si="39"/>
        <v xml:space="preserve"> </v>
      </c>
      <c r="AE73" s="1">
        <f t="shared" si="25"/>
        <v>75</v>
      </c>
      <c r="AF73" s="1" t="str">
        <f t="shared" si="25"/>
        <v xml:space="preserve"> </v>
      </c>
      <c r="AG73" s="38">
        <f t="shared" si="40"/>
        <v>3.4640522883416995</v>
      </c>
      <c r="AH73" s="38" t="str">
        <f t="shared" si="41"/>
        <v xml:space="preserve"> </v>
      </c>
      <c r="AI73" s="1">
        <f t="shared" si="27"/>
        <v>39</v>
      </c>
      <c r="AJ73" s="1" t="str">
        <f t="shared" si="27"/>
        <v xml:space="preserve"> </v>
      </c>
      <c r="AK73" s="25" t="str">
        <f t="shared" si="42"/>
        <v xml:space="preserve"> </v>
      </c>
      <c r="AL73" s="25" t="str">
        <f t="shared" si="43"/>
        <v xml:space="preserve"> </v>
      </c>
      <c r="AM73" s="1" t="str">
        <f t="shared" si="26"/>
        <v xml:space="preserve"> </v>
      </c>
      <c r="AN73" s="1" t="str">
        <f t="shared" si="26"/>
        <v xml:space="preserve"> </v>
      </c>
      <c r="AO73" t="s">
        <v>1738</v>
      </c>
      <c r="AP73" t="s">
        <v>2246</v>
      </c>
      <c r="AQ73" s="22">
        <v>32.666048728037531</v>
      </c>
      <c r="AR73" s="21" t="e">
        <v>#VALUE!</v>
      </c>
      <c r="AS73">
        <v>24.955440800032736</v>
      </c>
      <c r="AT73">
        <v>-32.666048728037531</v>
      </c>
      <c r="AU73" t="e">
        <v>#VALUE!</v>
      </c>
      <c r="AV73" t="s">
        <v>3816</v>
      </c>
    </row>
    <row r="74" spans="1:48" x14ac:dyDescent="0.25">
      <c r="A74" s="14">
        <v>7.699999999999992E-10</v>
      </c>
      <c r="B74" t="s">
        <v>1739</v>
      </c>
      <c r="C74" s="4">
        <v>28</v>
      </c>
      <c r="D74" s="4">
        <v>0</v>
      </c>
      <c r="E74" s="4">
        <v>0</v>
      </c>
      <c r="F74" s="4">
        <v>28</v>
      </c>
      <c r="G74" s="4">
        <v>37.700000762939453</v>
      </c>
      <c r="H74" s="4">
        <v>28.11</v>
      </c>
      <c r="I74" s="34">
        <v>20044.46601888752</v>
      </c>
      <c r="J74" s="35">
        <v>26.222014925373131</v>
      </c>
      <c r="K74" s="35">
        <v>22.416267942583733</v>
      </c>
      <c r="L74" s="35">
        <v>15.123568911416848</v>
      </c>
      <c r="M74" s="35">
        <v>12.676920244405778</v>
      </c>
      <c r="N74" s="4">
        <v>1.0720000000000001</v>
      </c>
      <c r="O74" s="4">
        <v>21.404303510758783</v>
      </c>
      <c r="P74" s="35">
        <v>1.1632870864461047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0.34115975754479372</v>
      </c>
      <c r="T74" s="37" t="str">
        <f t="shared" si="32"/>
        <v/>
      </c>
      <c r="U74" s="37" t="str">
        <f t="shared" si="33"/>
        <v/>
      </c>
      <c r="V74" s="37" t="str">
        <f t="shared" si="34"/>
        <v/>
      </c>
      <c r="W74" s="37" t="str">
        <f t="shared" si="35"/>
        <v/>
      </c>
      <c r="X74" s="37" t="str">
        <f t="shared" si="36"/>
        <v/>
      </c>
      <c r="Y74" s="1" t="str">
        <f t="shared" si="20"/>
        <v xml:space="preserve"> </v>
      </c>
      <c r="Z74" s="1" t="str">
        <f t="shared" si="37"/>
        <v xml:space="preserve"> </v>
      </c>
      <c r="AA74" s="1" t="str">
        <f t="shared" si="21"/>
        <v xml:space="preserve"> </v>
      </c>
      <c r="AB74" s="1" t="str">
        <f t="shared" si="38"/>
        <v xml:space="preserve"> </v>
      </c>
      <c r="AC74" s="1">
        <f t="shared" si="28"/>
        <v>49</v>
      </c>
      <c r="AD74" s="1" t="str">
        <f t="shared" si="39"/>
        <v xml:space="preserve"> </v>
      </c>
      <c r="AE74" s="1">
        <f t="shared" si="25"/>
        <v>18</v>
      </c>
      <c r="AF74" s="1" t="str">
        <f t="shared" si="25"/>
        <v xml:space="preserve"> </v>
      </c>
      <c r="AG74" s="38" t="str">
        <f t="shared" si="40"/>
        <v xml:space="preserve"> </v>
      </c>
      <c r="AH74" s="38" t="str">
        <f t="shared" si="41"/>
        <v xml:space="preserve"> </v>
      </c>
      <c r="AI74" s="1" t="str">
        <f t="shared" si="27"/>
        <v xml:space="preserve"> </v>
      </c>
      <c r="AJ74" s="1" t="str">
        <f t="shared" si="27"/>
        <v xml:space="preserve"> </v>
      </c>
      <c r="AK74" s="25" t="str">
        <f t="shared" si="42"/>
        <v xml:space="preserve"> </v>
      </c>
      <c r="AL74" s="25" t="str">
        <f t="shared" si="43"/>
        <v xml:space="preserve"> </v>
      </c>
      <c r="AM74" s="1" t="str">
        <f t="shared" si="26"/>
        <v xml:space="preserve"> </v>
      </c>
      <c r="AN74" s="1" t="str">
        <f t="shared" si="26"/>
        <v xml:space="preserve"> </v>
      </c>
      <c r="AO74" t="s">
        <v>1739</v>
      </c>
      <c r="AP74" t="s">
        <v>2967</v>
      </c>
      <c r="AQ74" s="22">
        <v>-55.58122822207838</v>
      </c>
      <c r="AR74" s="21">
        <v>-24.965638439654803</v>
      </c>
      <c r="AS74">
        <v>34.115975677479369</v>
      </c>
      <c r="AT74">
        <v>55.58122822207838</v>
      </c>
      <c r="AU74">
        <v>24.965638439654803</v>
      </c>
      <c r="AV74" t="s">
        <v>3817</v>
      </c>
    </row>
    <row r="75" spans="1:48" x14ac:dyDescent="0.25">
      <c r="A75" s="14">
        <v>7.7999999999999917E-10</v>
      </c>
      <c r="B75" t="s">
        <v>1740</v>
      </c>
      <c r="C75" s="4">
        <v>15</v>
      </c>
      <c r="D75" s="4">
        <v>1</v>
      </c>
      <c r="E75" s="4">
        <v>1</v>
      </c>
      <c r="F75" s="4">
        <v>17</v>
      </c>
      <c r="G75" s="4">
        <v>51.75</v>
      </c>
      <c r="H75" s="4">
        <v>67.23</v>
      </c>
      <c r="I75" s="34">
        <v>24889.507634875576</v>
      </c>
      <c r="J75" s="35">
        <v>38.242320819112628</v>
      </c>
      <c r="K75" s="35">
        <v>31.578205730389858</v>
      </c>
      <c r="L75" s="35">
        <v>31.035859310910581</v>
      </c>
      <c r="M75" s="35">
        <v>27.372858822465407</v>
      </c>
      <c r="N75" s="4">
        <v>1.758</v>
      </c>
      <c r="O75" s="4">
        <v>22.937062937062944</v>
      </c>
      <c r="P75" s="35">
        <v>0.74371560315335417</v>
      </c>
      <c r="Q75" s="36">
        <f t="shared" si="29"/>
        <v>88.235294118427063</v>
      </c>
      <c r="R75" s="36" t="str">
        <f t="shared" si="30"/>
        <v xml:space="preserve"> </v>
      </c>
      <c r="S75" s="37" t="str">
        <f t="shared" si="31"/>
        <v/>
      </c>
      <c r="T75" s="37">
        <f t="shared" si="32"/>
        <v>-0.23025434995627853</v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 t="str">
        <f t="shared" si="36"/>
        <v/>
      </c>
      <c r="Y75" s="1" t="str">
        <f t="shared" si="20"/>
        <v xml:space="preserve"> </v>
      </c>
      <c r="Z75" s="1" t="str">
        <f t="shared" si="37"/>
        <v xml:space="preserve"> </v>
      </c>
      <c r="AA75" s="1" t="str">
        <f t="shared" si="21"/>
        <v xml:space="preserve"> </v>
      </c>
      <c r="AB75" s="1" t="str">
        <f t="shared" si="38"/>
        <v xml:space="preserve"> </v>
      </c>
      <c r="AC75" s="1" t="str">
        <f t="shared" si="28"/>
        <v xml:space="preserve"> </v>
      </c>
      <c r="AD75" s="1">
        <f t="shared" si="39"/>
        <v>3</v>
      </c>
      <c r="AE75" s="1">
        <f t="shared" si="25"/>
        <v>93</v>
      </c>
      <c r="AF75" s="1" t="str">
        <f t="shared" si="25"/>
        <v xml:space="preserve"> </v>
      </c>
      <c r="AG75" s="38" t="str">
        <f t="shared" si="40"/>
        <v xml:space="preserve"> </v>
      </c>
      <c r="AH75" s="38" t="str">
        <f t="shared" si="41"/>
        <v xml:space="preserve"> </v>
      </c>
      <c r="AI75" s="1" t="str">
        <f t="shared" si="27"/>
        <v xml:space="preserve"> </v>
      </c>
      <c r="AJ75" s="1" t="str">
        <f t="shared" si="27"/>
        <v xml:space="preserve"> </v>
      </c>
      <c r="AK75" s="25" t="str">
        <f t="shared" si="42"/>
        <v xml:space="preserve"> </v>
      </c>
      <c r="AL75" s="25" t="str">
        <f t="shared" si="43"/>
        <v xml:space="preserve"> </v>
      </c>
      <c r="AM75" s="1" t="str">
        <f t="shared" si="26"/>
        <v xml:space="preserve"> </v>
      </c>
      <c r="AN75" s="1" t="str">
        <f t="shared" si="26"/>
        <v xml:space="preserve"> </v>
      </c>
      <c r="AO75" t="s">
        <v>1740</v>
      </c>
      <c r="AP75" t="s">
        <v>2210</v>
      </c>
      <c r="AQ75" s="22">
        <v>-126.90045978667821</v>
      </c>
      <c r="AR75" s="21">
        <v>-156.44846107610303</v>
      </c>
      <c r="AS75">
        <v>-23.025435073627854</v>
      </c>
      <c r="AT75">
        <v>126.90045978667821</v>
      </c>
      <c r="AU75">
        <v>156.44846107610303</v>
      </c>
      <c r="AV75" t="s">
        <v>3818</v>
      </c>
    </row>
    <row r="76" spans="1:48" x14ac:dyDescent="0.25">
      <c r="A76" s="14">
        <v>7.8999999999999913E-10</v>
      </c>
      <c r="B76" t="s">
        <v>1741</v>
      </c>
      <c r="C76" s="4">
        <v>10</v>
      </c>
      <c r="D76" s="4">
        <v>2</v>
      </c>
      <c r="E76" s="4">
        <v>3</v>
      </c>
      <c r="F76" s="4">
        <v>15</v>
      </c>
      <c r="G76" s="4">
        <v>6.6500000953674316</v>
      </c>
      <c r="H76" s="4">
        <v>6.18</v>
      </c>
      <c r="I76" s="34">
        <v>25234.880558789664</v>
      </c>
      <c r="J76" s="35">
        <v>15.527638190954772</v>
      </c>
      <c r="K76" s="35">
        <v>14.272517321016165</v>
      </c>
      <c r="L76" s="35">
        <v>8.9945971738416048</v>
      </c>
      <c r="M76" s="35">
        <v>8.4782320702116678</v>
      </c>
      <c r="N76" s="4">
        <v>0.39800000000000002</v>
      </c>
      <c r="O76" s="4">
        <v>2.0512820512820529</v>
      </c>
      <c r="P76" s="35">
        <v>2.7508090614886731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 t="str">
        <f t="shared" si="34"/>
        <v/>
      </c>
      <c r="W76" s="37" t="str">
        <f t="shared" si="35"/>
        <v/>
      </c>
      <c r="X76" s="37">
        <f t="shared" si="36"/>
        <v>-0.25677888273573668</v>
      </c>
      <c r="Y76" s="1" t="str">
        <f t="shared" si="20"/>
        <v xml:space="preserve"> </v>
      </c>
      <c r="Z76" s="1" t="str">
        <f t="shared" si="37"/>
        <v xml:space="preserve"> </v>
      </c>
      <c r="AA76" s="1" t="str">
        <f t="shared" si="21"/>
        <v xml:space="preserve"> </v>
      </c>
      <c r="AB76" s="1">
        <f t="shared" si="38"/>
        <v>33</v>
      </c>
      <c r="AC76" s="1" t="str">
        <f t="shared" si="28"/>
        <v xml:space="preserve"> </v>
      </c>
      <c r="AD76" s="1" t="str">
        <f t="shared" si="39"/>
        <v xml:space="preserve"> </v>
      </c>
      <c r="AE76" s="1" t="str">
        <f t="shared" si="25"/>
        <v xml:space="preserve"> </v>
      </c>
      <c r="AF76" s="1" t="str">
        <f t="shared" si="25"/>
        <v xml:space="preserve"> </v>
      </c>
      <c r="AG76" s="38" t="str">
        <f t="shared" si="40"/>
        <v xml:space="preserve"> </v>
      </c>
      <c r="AH76" s="38" t="str">
        <f t="shared" si="41"/>
        <v xml:space="preserve"> </v>
      </c>
      <c r="AI76" s="1" t="str">
        <f t="shared" si="27"/>
        <v xml:space="preserve"> </v>
      </c>
      <c r="AJ76" s="1" t="str">
        <f t="shared" si="27"/>
        <v xml:space="preserve"> </v>
      </c>
      <c r="AK76" s="25" t="str">
        <f t="shared" si="42"/>
        <v xml:space="preserve"> </v>
      </c>
      <c r="AL76" s="25" t="str">
        <f t="shared" si="43"/>
        <v xml:space="preserve"> </v>
      </c>
      <c r="AM76" s="1" t="str">
        <f t="shared" si="26"/>
        <v xml:space="preserve"> </v>
      </c>
      <c r="AN76" s="1" t="str">
        <f t="shared" si="26"/>
        <v xml:space="preserve"> </v>
      </c>
      <c r="AO76" t="s">
        <v>1741</v>
      </c>
      <c r="AP76" t="s">
        <v>2873</v>
      </c>
      <c r="AQ76" s="22">
        <v>7.8709615560781154</v>
      </c>
      <c r="AR76" s="21">
        <v>25.677888273573668</v>
      </c>
      <c r="AS76">
        <v>7.6051795366898434</v>
      </c>
      <c r="AT76">
        <v>-7.8709615560781154</v>
      </c>
      <c r="AU76">
        <v>-25.677888273573668</v>
      </c>
      <c r="AV76" t="s">
        <v>3819</v>
      </c>
    </row>
    <row r="77" spans="1:48" x14ac:dyDescent="0.25">
      <c r="A77" s="14">
        <v>7.999999999999991E-10</v>
      </c>
      <c r="B77" t="s">
        <v>1742</v>
      </c>
      <c r="C77" s="4">
        <v>24</v>
      </c>
      <c r="D77" s="4">
        <v>1</v>
      </c>
      <c r="E77" s="4">
        <v>8</v>
      </c>
      <c r="F77" s="4">
        <v>33</v>
      </c>
      <c r="G77" s="4">
        <v>52.450000762939453</v>
      </c>
      <c r="H77" s="4">
        <v>58.79</v>
      </c>
      <c r="I77" s="34">
        <v>22340.807288585667</v>
      </c>
      <c r="J77" s="35">
        <v>37.734274711168162</v>
      </c>
      <c r="K77" s="35">
        <v>30.556133056133056</v>
      </c>
      <c r="L77" s="35">
        <v>21.885424905547453</v>
      </c>
      <c r="M77" s="35">
        <v>18.899014424111225</v>
      </c>
      <c r="N77" s="4">
        <v>1.5580000000000001</v>
      </c>
      <c r="O77" s="4">
        <v>49.807692307692307</v>
      </c>
      <c r="P77" s="35">
        <v>1.5972104099336624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20"/>
        <v xml:space="preserve"> </v>
      </c>
      <c r="Z77" s="1" t="str">
        <f t="shared" si="37"/>
        <v xml:space="preserve"> </v>
      </c>
      <c r="AA77" s="1" t="str">
        <f t="shared" si="21"/>
        <v xml:space="preserve"> </v>
      </c>
      <c r="AB77" s="1" t="str">
        <f t="shared" si="38"/>
        <v xml:space="preserve"> </v>
      </c>
      <c r="AC77" s="1" t="str">
        <f t="shared" si="28"/>
        <v xml:space="preserve"> </v>
      </c>
      <c r="AD77" s="1" t="str">
        <f t="shared" si="39"/>
        <v xml:space="preserve"> </v>
      </c>
      <c r="AE77" s="1" t="str">
        <f t="shared" si="25"/>
        <v xml:space="preserve"> </v>
      </c>
      <c r="AF77" s="1" t="str">
        <f t="shared" si="25"/>
        <v xml:space="preserve"> </v>
      </c>
      <c r="AG77" s="38" t="str">
        <f t="shared" si="40"/>
        <v xml:space="preserve"> </v>
      </c>
      <c r="AH77" s="38" t="str">
        <f t="shared" si="41"/>
        <v xml:space="preserve"> </v>
      </c>
      <c r="AI77" s="1" t="str">
        <f t="shared" si="27"/>
        <v xml:space="preserve"> </v>
      </c>
      <c r="AJ77" s="1" t="str">
        <f t="shared" si="27"/>
        <v xml:space="preserve"> </v>
      </c>
      <c r="AK77" s="25" t="str">
        <f t="shared" si="42"/>
        <v xml:space="preserve"> </v>
      </c>
      <c r="AL77" s="25" t="str">
        <f t="shared" si="43"/>
        <v xml:space="preserve"> </v>
      </c>
      <c r="AM77" s="1" t="str">
        <f t="shared" si="26"/>
        <v xml:space="preserve"> </v>
      </c>
      <c r="AN77" s="1" t="str">
        <f t="shared" si="26"/>
        <v xml:space="preserve"> </v>
      </c>
      <c r="AO77" t="s">
        <v>1742</v>
      </c>
      <c r="AP77" t="s">
        <v>2200</v>
      </c>
      <c r="AQ77" s="22">
        <v>-123.8861057146361</v>
      </c>
      <c r="AR77" s="21">
        <v>-80.838670545564909</v>
      </c>
      <c r="AS77">
        <v>-10.784145666032563</v>
      </c>
      <c r="AT77">
        <v>123.8861057146361</v>
      </c>
      <c r="AU77">
        <v>80.838670545564909</v>
      </c>
      <c r="AV77" t="s">
        <v>3820</v>
      </c>
    </row>
    <row r="78" spans="1:48" x14ac:dyDescent="0.25">
      <c r="A78" s="14">
        <v>8.0999999999999906E-10</v>
      </c>
      <c r="B78" t="s">
        <v>1743</v>
      </c>
      <c r="C78" s="4">
        <v>16</v>
      </c>
      <c r="D78" s="4">
        <v>1</v>
      </c>
      <c r="E78" s="4">
        <v>3</v>
      </c>
      <c r="F78" s="4">
        <v>20</v>
      </c>
      <c r="G78" s="4">
        <v>6</v>
      </c>
      <c r="H78" s="4">
        <v>4.8899999999999997</v>
      </c>
      <c r="I78" s="34">
        <v>15952.414216049989</v>
      </c>
      <c r="J78" s="35">
        <v>4.6394686907020866</v>
      </c>
      <c r="K78" s="35">
        <v>4.2894736842105257</v>
      </c>
      <c r="L78" s="35" t="s">
        <v>2161</v>
      </c>
      <c r="M78" s="35" t="s">
        <v>2161</v>
      </c>
      <c r="N78" s="4">
        <v>1.054</v>
      </c>
      <c r="O78" s="4">
        <v>7.5510204081632724</v>
      </c>
      <c r="P78" s="35">
        <v>6.5235173824130888</v>
      </c>
      <c r="Q78" s="36" t="str">
        <f t="shared" si="29"/>
        <v xml:space="preserve"> </v>
      </c>
      <c r="R78" s="36" t="str">
        <f t="shared" si="30"/>
        <v xml:space="preserve"> </v>
      </c>
      <c r="S78" s="37">
        <f t="shared" si="31"/>
        <v>0.22699386584067488</v>
      </c>
      <c r="T78" s="37" t="str">
        <f t="shared" si="32"/>
        <v/>
      </c>
      <c r="U78" s="37" t="str">
        <f t="shared" si="33"/>
        <v/>
      </c>
      <c r="V78" s="37">
        <f t="shared" si="34"/>
        <v>-0.72472968257719139</v>
      </c>
      <c r="W78" s="37" t="str">
        <f t="shared" si="35"/>
        <v xml:space="preserve"> </v>
      </c>
      <c r="X78" s="37" t="str">
        <f t="shared" si="36"/>
        <v xml:space="preserve"> </v>
      </c>
      <c r="Y78" s="1" t="str">
        <f t="shared" si="20"/>
        <v xml:space="preserve"> </v>
      </c>
      <c r="Z78" s="1">
        <f t="shared" si="37"/>
        <v>8</v>
      </c>
      <c r="AA78" s="1" t="str">
        <f t="shared" si="21"/>
        <v xml:space="preserve"> </v>
      </c>
      <c r="AB78" s="1" t="str">
        <f t="shared" si="38"/>
        <v xml:space="preserve"> </v>
      </c>
      <c r="AC78" s="1">
        <f t="shared" si="28"/>
        <v>83</v>
      </c>
      <c r="AD78" s="1" t="str">
        <f t="shared" si="39"/>
        <v xml:space="preserve"> </v>
      </c>
      <c r="AE78" s="1" t="str">
        <f t="shared" si="25"/>
        <v xml:space="preserve"> </v>
      </c>
      <c r="AF78" s="1" t="str">
        <f t="shared" si="25"/>
        <v xml:space="preserve"> </v>
      </c>
      <c r="AG78" s="38">
        <f t="shared" si="40"/>
        <v>6.5235173832230888</v>
      </c>
      <c r="AH78" s="38" t="str">
        <f t="shared" si="41"/>
        <v xml:space="preserve"> </v>
      </c>
      <c r="AI78" s="1">
        <f t="shared" si="27"/>
        <v>8</v>
      </c>
      <c r="AJ78" s="1" t="str">
        <f t="shared" si="27"/>
        <v xml:space="preserve"> </v>
      </c>
      <c r="AK78" s="25" t="str">
        <f t="shared" si="42"/>
        <v xml:space="preserve"> </v>
      </c>
      <c r="AL78" s="25" t="str">
        <f t="shared" si="43"/>
        <v xml:space="preserve"> </v>
      </c>
      <c r="AM78" s="1" t="str">
        <f t="shared" si="26"/>
        <v xml:space="preserve"> </v>
      </c>
      <c r="AN78" s="1" t="str">
        <f t="shared" si="26"/>
        <v xml:space="preserve"> </v>
      </c>
      <c r="AO78" t="s">
        <v>1743</v>
      </c>
      <c r="AP78" t="s">
        <v>2167</v>
      </c>
      <c r="AQ78" s="22">
        <v>72.472968257719145</v>
      </c>
      <c r="AR78" s="21" t="e">
        <v>#VALUE!</v>
      </c>
      <c r="AS78">
        <v>22.699386503067487</v>
      </c>
      <c r="AT78">
        <v>-72.472968257719145</v>
      </c>
      <c r="AU78" t="e">
        <v>#VALUE!</v>
      </c>
      <c r="AV78" t="s">
        <v>3821</v>
      </c>
    </row>
    <row r="79" spans="1:48" x14ac:dyDescent="0.25">
      <c r="A79" s="14">
        <v>8.1999999999999903E-10</v>
      </c>
      <c r="B79" t="s">
        <v>1744</v>
      </c>
      <c r="C79" s="4">
        <v>32</v>
      </c>
      <c r="D79" s="4">
        <v>2</v>
      </c>
      <c r="E79" s="4">
        <v>8</v>
      </c>
      <c r="F79" s="4">
        <v>42</v>
      </c>
      <c r="G79" s="4">
        <v>24.950000762939453</v>
      </c>
      <c r="H79" s="4">
        <v>22.1</v>
      </c>
      <c r="I79" s="34">
        <v>39839.609461945867</v>
      </c>
      <c r="J79" s="35">
        <v>10.26474686483976</v>
      </c>
      <c r="K79" s="35">
        <v>9.0425531914893629</v>
      </c>
      <c r="L79" s="35">
        <v>10.38187312793597</v>
      </c>
      <c r="M79" s="35">
        <v>9.1261318804644453</v>
      </c>
      <c r="N79" s="4">
        <v>2.153</v>
      </c>
      <c r="O79" s="4">
        <v>22.888127853881279</v>
      </c>
      <c r="P79" s="35">
        <v>3.5520361990950224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>
        <f t="shared" si="34"/>
        <v>-0.39096902767941144</v>
      </c>
      <c r="W79" s="37" t="str">
        <f t="shared" si="35"/>
        <v/>
      </c>
      <c r="X79" s="37">
        <f t="shared" si="36"/>
        <v>-0.14214864809283312</v>
      </c>
      <c r="Y79" s="1" t="str">
        <f t="shared" si="20"/>
        <v xml:space="preserve"> </v>
      </c>
      <c r="Z79" s="1">
        <f t="shared" si="37"/>
        <v>42</v>
      </c>
      <c r="AA79" s="1" t="str">
        <f t="shared" si="21"/>
        <v xml:space="preserve"> </v>
      </c>
      <c r="AB79" s="1">
        <f t="shared" si="38"/>
        <v>42</v>
      </c>
      <c r="AC79" s="1" t="str">
        <f t="shared" si="28"/>
        <v xml:space="preserve"> </v>
      </c>
      <c r="AD79" s="1" t="str">
        <f t="shared" si="39"/>
        <v xml:space="preserve"> </v>
      </c>
      <c r="AE79" s="1" t="str">
        <f t="shared" si="25"/>
        <v xml:space="preserve"> </v>
      </c>
      <c r="AF79" s="1" t="str">
        <f t="shared" si="25"/>
        <v xml:space="preserve"> </v>
      </c>
      <c r="AG79" s="38">
        <f t="shared" si="40"/>
        <v>3.5520361999150225</v>
      </c>
      <c r="AH79" s="38" t="str">
        <f t="shared" si="41"/>
        <v xml:space="preserve"> </v>
      </c>
      <c r="AI79" s="1">
        <f t="shared" si="27"/>
        <v>36</v>
      </c>
      <c r="AJ79" s="1" t="str">
        <f t="shared" si="27"/>
        <v xml:space="preserve"> </v>
      </c>
      <c r="AK79" s="25" t="str">
        <f t="shared" si="42"/>
        <v xml:space="preserve"> </v>
      </c>
      <c r="AL79" s="25" t="str">
        <f t="shared" si="43"/>
        <v xml:space="preserve"> </v>
      </c>
      <c r="AM79" s="1" t="str">
        <f t="shared" si="26"/>
        <v xml:space="preserve"> </v>
      </c>
      <c r="AN79" s="1" t="str">
        <f t="shared" si="26"/>
        <v xml:space="preserve"> </v>
      </c>
      <c r="AO79" t="s">
        <v>1744</v>
      </c>
      <c r="AP79" t="s">
        <v>2226</v>
      </c>
      <c r="AQ79" s="22">
        <v>39.096902767941145</v>
      </c>
      <c r="AR79" s="21">
        <v>14.214864809283313</v>
      </c>
      <c r="AS79">
        <v>12.895931054024668</v>
      </c>
      <c r="AT79">
        <v>-39.096902767941145</v>
      </c>
      <c r="AU79">
        <v>-14.214864809283313</v>
      </c>
      <c r="AV79" t="s">
        <v>3822</v>
      </c>
    </row>
    <row r="80" spans="1:48" x14ac:dyDescent="0.25">
      <c r="A80" s="14">
        <v>8.2999999999999899E-10</v>
      </c>
      <c r="B80" t="s">
        <v>1745</v>
      </c>
      <c r="C80" s="4">
        <v>15</v>
      </c>
      <c r="D80" s="4">
        <v>0</v>
      </c>
      <c r="E80" s="4">
        <v>1</v>
      </c>
      <c r="F80" s="4">
        <v>16</v>
      </c>
      <c r="G80" s="4">
        <v>329</v>
      </c>
      <c r="H80" s="4">
        <v>405</v>
      </c>
      <c r="I80" s="34">
        <v>20036.598470789704</v>
      </c>
      <c r="J80" s="35" t="s">
        <v>2161</v>
      </c>
      <c r="K80" s="35" t="s">
        <v>2161</v>
      </c>
      <c r="L80" s="35" t="s">
        <v>2161</v>
      </c>
      <c r="M80" s="35" t="s">
        <v>2161</v>
      </c>
      <c r="N80" s="4">
        <v>2.3000000000000003</v>
      </c>
      <c r="O80" s="4">
        <v>49.35064935064937</v>
      </c>
      <c r="P80" s="35">
        <v>7.4074074074074077E-3</v>
      </c>
      <c r="Q80" s="36">
        <f t="shared" si="29"/>
        <v>93.750000000829999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 xml:space="preserve"> </v>
      </c>
      <c r="V80" s="37" t="str">
        <f t="shared" si="34"/>
        <v xml:space="preserve"> </v>
      </c>
      <c r="W80" s="37" t="str">
        <f t="shared" si="35"/>
        <v xml:space="preserve"> </v>
      </c>
      <c r="X80" s="37" t="str">
        <f t="shared" si="36"/>
        <v xml:space="preserve"> </v>
      </c>
      <c r="Y80" s="1" t="str">
        <f t="shared" si="20"/>
        <v xml:space="preserve"> </v>
      </c>
      <c r="Z80" s="1" t="str">
        <f t="shared" si="37"/>
        <v xml:space="preserve"> </v>
      </c>
      <c r="AA80" s="1" t="str">
        <f t="shared" si="21"/>
        <v xml:space="preserve"> </v>
      </c>
      <c r="AB80" s="1" t="str">
        <f t="shared" si="38"/>
        <v xml:space="preserve"> </v>
      </c>
      <c r="AC80" s="1" t="str">
        <f t="shared" si="28"/>
        <v xml:space="preserve"> </v>
      </c>
      <c r="AD80" s="1" t="str">
        <f t="shared" si="39"/>
        <v xml:space="preserve"> </v>
      </c>
      <c r="AE80" s="1">
        <f t="shared" si="25"/>
        <v>58</v>
      </c>
      <c r="AF80" s="1" t="str">
        <f t="shared" si="25"/>
        <v xml:space="preserve"> </v>
      </c>
      <c r="AG80" s="38" t="str">
        <f t="shared" si="40"/>
        <v xml:space="preserve"> </v>
      </c>
      <c r="AH80" s="38" t="str">
        <f t="shared" si="41"/>
        <v xml:space="preserve"> </v>
      </c>
      <c r="AI80" s="1" t="str">
        <f t="shared" si="27"/>
        <v xml:space="preserve"> </v>
      </c>
      <c r="AJ80" s="1" t="str">
        <f t="shared" si="27"/>
        <v xml:space="preserve"> </v>
      </c>
      <c r="AK80" s="25" t="str">
        <f t="shared" si="42"/>
        <v xml:space="preserve"> </v>
      </c>
      <c r="AL80" s="25" t="str">
        <f t="shared" si="43"/>
        <v xml:space="preserve"> </v>
      </c>
      <c r="AM80" s="1" t="str">
        <f t="shared" si="26"/>
        <v xml:space="preserve"> </v>
      </c>
      <c r="AN80" s="1" t="str">
        <f t="shared" si="26"/>
        <v xml:space="preserve"> </v>
      </c>
      <c r="AO80" t="s">
        <v>1745</v>
      </c>
      <c r="AP80" t="s">
        <v>2481</v>
      </c>
      <c r="AQ80" s="22" t="e">
        <v>#VALUE!</v>
      </c>
      <c r="AR80" s="21" t="e">
        <v>#VALUE!</v>
      </c>
      <c r="AS80">
        <v>-18.765432098765434</v>
      </c>
      <c r="AT80" t="e">
        <v>#VALUE!</v>
      </c>
      <c r="AU80" t="e">
        <v>#VALUE!</v>
      </c>
      <c r="AV80" t="s">
        <v>3823</v>
      </c>
    </row>
    <row r="81" spans="1:48" x14ac:dyDescent="0.25">
      <c r="A81" s="14">
        <v>8.3999999999999896E-10</v>
      </c>
      <c r="B81" t="s">
        <v>1746</v>
      </c>
      <c r="C81" s="4">
        <v>15</v>
      </c>
      <c r="D81" s="4">
        <v>1</v>
      </c>
      <c r="E81" s="4">
        <v>2</v>
      </c>
      <c r="F81" s="4">
        <v>18</v>
      </c>
      <c r="G81" s="4">
        <v>22.899999618530273</v>
      </c>
      <c r="H81" s="4">
        <v>18.86</v>
      </c>
      <c r="I81" s="34">
        <v>23334.208986702601</v>
      </c>
      <c r="J81" s="35">
        <v>15.209677419354838</v>
      </c>
      <c r="K81" s="35">
        <v>13.133704735376044</v>
      </c>
      <c r="L81" s="35" t="s">
        <v>2161</v>
      </c>
      <c r="M81" s="35">
        <v>37.007820186789694</v>
      </c>
      <c r="N81" s="4">
        <v>1.24</v>
      </c>
      <c r="O81" s="4">
        <v>16.981132075471692</v>
      </c>
      <c r="P81" s="35">
        <v>2.0042417815482501</v>
      </c>
      <c r="Q81" s="36">
        <f t="shared" si="29"/>
        <v>83.333333334173332</v>
      </c>
      <c r="R81" s="36" t="str">
        <f t="shared" si="30"/>
        <v xml:space="preserve"> </v>
      </c>
      <c r="S81" s="37">
        <f t="shared" si="31"/>
        <v>0.21420994880024771</v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20"/>
        <v xml:space="preserve"> </v>
      </c>
      <c r="Z81" s="1" t="str">
        <f t="shared" si="37"/>
        <v xml:space="preserve"> </v>
      </c>
      <c r="AA81" s="1" t="str">
        <f t="shared" si="21"/>
        <v xml:space="preserve"> </v>
      </c>
      <c r="AB81" s="1" t="str">
        <f t="shared" si="38"/>
        <v xml:space="preserve"> </v>
      </c>
      <c r="AC81" s="1">
        <f t="shared" si="28"/>
        <v>86</v>
      </c>
      <c r="AD81" s="1" t="str">
        <f t="shared" si="39"/>
        <v xml:space="preserve"> </v>
      </c>
      <c r="AE81" s="1">
        <f t="shared" si="25"/>
        <v>120</v>
      </c>
      <c r="AF81" s="1" t="str">
        <f t="shared" si="25"/>
        <v xml:space="preserve"> </v>
      </c>
      <c r="AG81" s="38" t="str">
        <f t="shared" si="40"/>
        <v xml:space="preserve"> </v>
      </c>
      <c r="AH81" s="38" t="str">
        <f t="shared" si="41"/>
        <v xml:space="preserve"> </v>
      </c>
      <c r="AI81" s="1" t="str">
        <f t="shared" si="27"/>
        <v xml:space="preserve"> </v>
      </c>
      <c r="AJ81" s="1" t="str">
        <f t="shared" si="27"/>
        <v xml:space="preserve"> </v>
      </c>
      <c r="AK81" s="25" t="str">
        <f t="shared" si="42"/>
        <v xml:space="preserve"> </v>
      </c>
      <c r="AL81" s="25" t="str">
        <f t="shared" si="43"/>
        <v xml:space="preserve"> </v>
      </c>
      <c r="AM81" s="1" t="str">
        <f t="shared" si="26"/>
        <v xml:space="preserve"> </v>
      </c>
      <c r="AN81" s="1" t="str">
        <f t="shared" si="26"/>
        <v xml:space="preserve"> </v>
      </c>
      <c r="AO81" t="s">
        <v>1746</v>
      </c>
      <c r="AP81" t="s">
        <v>2246</v>
      </c>
      <c r="AQ81" s="22">
        <v>9.7574957340481721</v>
      </c>
      <c r="AR81" s="21" t="e">
        <v>#VALUE!</v>
      </c>
      <c r="AS81">
        <v>21.420994796024772</v>
      </c>
      <c r="AT81">
        <v>-9.7574957340481721</v>
      </c>
      <c r="AU81" t="e">
        <v>#VALUE!</v>
      </c>
      <c r="AV81" t="s">
        <v>3824</v>
      </c>
    </row>
    <row r="82" spans="1:48" x14ac:dyDescent="0.25">
      <c r="A82" s="14">
        <v>8.4999999999999893E-10</v>
      </c>
      <c r="B82" t="s">
        <v>1747</v>
      </c>
      <c r="C82" s="4">
        <v>27</v>
      </c>
      <c r="D82" s="4">
        <v>0</v>
      </c>
      <c r="E82" s="4">
        <v>3</v>
      </c>
      <c r="F82" s="4">
        <v>30</v>
      </c>
      <c r="G82" s="4">
        <v>90</v>
      </c>
      <c r="H82" s="4">
        <v>67.61</v>
      </c>
      <c r="I82" s="34">
        <v>12382.760211765286</v>
      </c>
      <c r="J82" s="35" t="s">
        <v>2161</v>
      </c>
      <c r="K82" s="35" t="s">
        <v>2161</v>
      </c>
      <c r="L82" s="35" t="s">
        <v>2161</v>
      </c>
      <c r="M82" s="35" t="s">
        <v>2161</v>
      </c>
      <c r="N82" s="4">
        <v>0.53200000000000003</v>
      </c>
      <c r="O82" s="4">
        <v>85.365853658536565</v>
      </c>
      <c r="P82" s="35">
        <v>0.50732140215944399</v>
      </c>
      <c r="Q82" s="36">
        <f t="shared" si="29"/>
        <v>90.000000000849994</v>
      </c>
      <c r="R82" s="36" t="str">
        <f t="shared" si="30"/>
        <v xml:space="preserve"> </v>
      </c>
      <c r="S82" s="37">
        <f t="shared" si="31"/>
        <v>0.33116402983979437</v>
      </c>
      <c r="T82" s="37" t="str">
        <f t="shared" si="32"/>
        <v/>
      </c>
      <c r="U82" s="37" t="str">
        <f t="shared" si="33"/>
        <v xml:space="preserve"> </v>
      </c>
      <c r="V82" s="37" t="str">
        <f t="shared" si="34"/>
        <v xml:space="preserve"> </v>
      </c>
      <c r="W82" s="37" t="str">
        <f t="shared" si="35"/>
        <v xml:space="preserve"> </v>
      </c>
      <c r="X82" s="37" t="str">
        <f t="shared" si="36"/>
        <v xml:space="preserve"> </v>
      </c>
      <c r="Y82" s="1" t="str">
        <f t="shared" si="20"/>
        <v xml:space="preserve"> </v>
      </c>
      <c r="Z82" s="1" t="str">
        <f t="shared" si="37"/>
        <v xml:space="preserve"> </v>
      </c>
      <c r="AA82" s="1" t="str">
        <f t="shared" si="21"/>
        <v xml:space="preserve"> </v>
      </c>
      <c r="AB82" s="1" t="str">
        <f t="shared" si="38"/>
        <v xml:space="preserve"> </v>
      </c>
      <c r="AC82" s="1">
        <f t="shared" si="28"/>
        <v>53</v>
      </c>
      <c r="AD82" s="1" t="str">
        <f t="shared" si="39"/>
        <v xml:space="preserve"> </v>
      </c>
      <c r="AE82" s="1">
        <f t="shared" si="25"/>
        <v>83</v>
      </c>
      <c r="AF82" s="1" t="str">
        <f t="shared" si="25"/>
        <v xml:space="preserve"> </v>
      </c>
      <c r="AG82" s="38" t="str">
        <f t="shared" si="40"/>
        <v xml:space="preserve"> </v>
      </c>
      <c r="AH82" s="38" t="str">
        <f t="shared" si="41"/>
        <v xml:space="preserve"> </v>
      </c>
      <c r="AI82" s="1" t="str">
        <f t="shared" si="27"/>
        <v xml:space="preserve"> </v>
      </c>
      <c r="AJ82" s="1" t="str">
        <f t="shared" si="27"/>
        <v xml:space="preserve"> </v>
      </c>
      <c r="AK82" s="25">
        <f t="shared" si="42"/>
        <v>85.365853659386559</v>
      </c>
      <c r="AL82" s="25" t="str">
        <f t="shared" si="43"/>
        <v xml:space="preserve"> </v>
      </c>
      <c r="AM82" s="1">
        <f t="shared" si="26"/>
        <v>9</v>
      </c>
      <c r="AN82" s="1" t="str">
        <f t="shared" si="26"/>
        <v xml:space="preserve"> </v>
      </c>
      <c r="AO82" t="s">
        <v>1747</v>
      </c>
      <c r="AP82" t="s">
        <v>2261</v>
      </c>
      <c r="AQ82" s="22" t="e">
        <v>#VALUE!</v>
      </c>
      <c r="AR82" s="21" t="e">
        <v>#VALUE!</v>
      </c>
      <c r="AS82">
        <v>33.116402898979437</v>
      </c>
      <c r="AT82" t="e">
        <v>#VALUE!</v>
      </c>
      <c r="AU82" t="e">
        <v>#VALUE!</v>
      </c>
      <c r="AV82" t="s">
        <v>3825</v>
      </c>
    </row>
    <row r="83" spans="1:48" x14ac:dyDescent="0.25">
      <c r="A83" s="14">
        <v>8.5999999999999889E-10</v>
      </c>
      <c r="B83" t="s">
        <v>1748</v>
      </c>
      <c r="C83" s="4">
        <v>15</v>
      </c>
      <c r="D83" s="4">
        <v>2</v>
      </c>
      <c r="E83" s="4">
        <v>7</v>
      </c>
      <c r="F83" s="4">
        <v>24</v>
      </c>
      <c r="G83" s="4">
        <v>3.6500000953674316</v>
      </c>
      <c r="H83" s="4">
        <v>3.07</v>
      </c>
      <c r="I83" s="34">
        <v>129983.22937857699</v>
      </c>
      <c r="J83" s="35">
        <v>4.5616641901931647</v>
      </c>
      <c r="K83" s="35">
        <v>4.2877094972067038</v>
      </c>
      <c r="L83" s="35" t="s">
        <v>2161</v>
      </c>
      <c r="M83" s="35" t="s">
        <v>2161</v>
      </c>
      <c r="N83" s="4">
        <v>0.67300000000000004</v>
      </c>
      <c r="O83" s="4">
        <v>2.7480916030534375</v>
      </c>
      <c r="P83" s="35">
        <v>6.872964169381107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0.18892511335753484</v>
      </c>
      <c r="T83" s="37" t="str">
        <f t="shared" si="32"/>
        <v/>
      </c>
      <c r="U83" s="37" t="str">
        <f t="shared" si="33"/>
        <v/>
      </c>
      <c r="V83" s="37">
        <f t="shared" si="34"/>
        <v>-0.72934600202664401</v>
      </c>
      <c r="W83" s="37" t="str">
        <f t="shared" si="35"/>
        <v xml:space="preserve"> </v>
      </c>
      <c r="X83" s="37" t="str">
        <f t="shared" si="36"/>
        <v xml:space="preserve"> </v>
      </c>
      <c r="Y83" s="1" t="str">
        <f t="shared" si="20"/>
        <v xml:space="preserve"> </v>
      </c>
      <c r="Z83" s="1">
        <f t="shared" si="37"/>
        <v>7</v>
      </c>
      <c r="AA83" s="1" t="str">
        <f t="shared" si="21"/>
        <v xml:space="preserve"> </v>
      </c>
      <c r="AB83" s="1" t="str">
        <f t="shared" si="38"/>
        <v xml:space="preserve"> </v>
      </c>
      <c r="AC83" s="1">
        <f t="shared" si="28"/>
        <v>98</v>
      </c>
      <c r="AD83" s="1" t="str">
        <f t="shared" si="39"/>
        <v xml:space="preserve"> </v>
      </c>
      <c r="AE83" s="1" t="str">
        <f t="shared" si="25"/>
        <v xml:space="preserve"> </v>
      </c>
      <c r="AF83" s="1" t="str">
        <f t="shared" si="25"/>
        <v xml:space="preserve"> </v>
      </c>
      <c r="AG83" s="38">
        <f t="shared" si="40"/>
        <v>6.8729641702411071</v>
      </c>
      <c r="AH83" s="38" t="str">
        <f t="shared" si="41"/>
        <v xml:space="preserve"> </v>
      </c>
      <c r="AI83" s="1">
        <f t="shared" si="27"/>
        <v>6</v>
      </c>
      <c r="AJ83" s="1" t="str">
        <f t="shared" si="27"/>
        <v xml:space="preserve"> </v>
      </c>
      <c r="AK83" s="25" t="str">
        <f t="shared" si="42"/>
        <v xml:space="preserve"> </v>
      </c>
      <c r="AL83" s="25" t="str">
        <f t="shared" si="43"/>
        <v xml:space="preserve"> </v>
      </c>
      <c r="AM83" s="1" t="str">
        <f t="shared" si="26"/>
        <v xml:space="preserve"> </v>
      </c>
      <c r="AN83" s="1" t="str">
        <f t="shared" si="26"/>
        <v xml:space="preserve"> </v>
      </c>
      <c r="AO83" t="s">
        <v>1748</v>
      </c>
      <c r="AP83" t="s">
        <v>2167</v>
      </c>
      <c r="AQ83" s="22">
        <v>72.934600202664399</v>
      </c>
      <c r="AR83" s="21" t="e">
        <v>#VALUE!</v>
      </c>
      <c r="AS83">
        <v>18.892511249753486</v>
      </c>
      <c r="AT83">
        <v>-72.934600202664399</v>
      </c>
      <c r="AU83" t="e">
        <v>#VALUE!</v>
      </c>
      <c r="AV83" t="s">
        <v>3826</v>
      </c>
    </row>
    <row r="84" spans="1:48" x14ac:dyDescent="0.25">
      <c r="A84" s="14">
        <v>8.6999999999999886E-10</v>
      </c>
      <c r="B84" t="s">
        <v>1749</v>
      </c>
      <c r="C84" s="4">
        <v>15</v>
      </c>
      <c r="D84" s="4">
        <v>0</v>
      </c>
      <c r="E84" s="4">
        <v>1</v>
      </c>
      <c r="F84" s="4">
        <v>16</v>
      </c>
      <c r="G84" s="4">
        <v>95.849998474121094</v>
      </c>
      <c r="H84" s="4">
        <v>75.78</v>
      </c>
      <c r="I84" s="34">
        <v>19423.058370055904</v>
      </c>
      <c r="J84" s="35">
        <v>37.001953125</v>
      </c>
      <c r="K84" s="35">
        <v>31.031941031941031</v>
      </c>
      <c r="L84" s="35">
        <v>23.941670750975312</v>
      </c>
      <c r="M84" s="35">
        <v>19.760855519423242</v>
      </c>
      <c r="N84" s="4">
        <v>2.048</v>
      </c>
      <c r="O84" s="4">
        <v>27.999999999999996</v>
      </c>
      <c r="P84" s="35">
        <v>0.78252837160200572</v>
      </c>
      <c r="Q84" s="36">
        <f t="shared" si="29"/>
        <v>93.750000000870003</v>
      </c>
      <c r="R84" s="36" t="str">
        <f t="shared" si="30"/>
        <v xml:space="preserve"> </v>
      </c>
      <c r="S84" s="37">
        <f t="shared" si="31"/>
        <v>0.26484558643507111</v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20"/>
        <v xml:space="preserve"> </v>
      </c>
      <c r="Z84" s="1" t="str">
        <f t="shared" si="37"/>
        <v xml:space="preserve"> </v>
      </c>
      <c r="AA84" s="1" t="str">
        <f t="shared" si="21"/>
        <v xml:space="preserve"> </v>
      </c>
      <c r="AB84" s="1" t="str">
        <f t="shared" si="38"/>
        <v xml:space="preserve"> </v>
      </c>
      <c r="AC84" s="1">
        <f t="shared" si="28"/>
        <v>71</v>
      </c>
      <c r="AD84" s="1" t="str">
        <f t="shared" si="39"/>
        <v xml:space="preserve"> </v>
      </c>
      <c r="AE84" s="1">
        <f t="shared" si="25"/>
        <v>57</v>
      </c>
      <c r="AF84" s="1" t="str">
        <f t="shared" si="25"/>
        <v xml:space="preserve"> </v>
      </c>
      <c r="AG84" s="38" t="str">
        <f t="shared" si="40"/>
        <v xml:space="preserve"> </v>
      </c>
      <c r="AH84" s="38" t="str">
        <f t="shared" si="41"/>
        <v xml:space="preserve"> </v>
      </c>
      <c r="AI84" s="1" t="str">
        <f t="shared" si="27"/>
        <v xml:space="preserve"> </v>
      </c>
      <c r="AJ84" s="1" t="str">
        <f t="shared" si="27"/>
        <v xml:space="preserve"> </v>
      </c>
      <c r="AK84" s="25" t="str">
        <f t="shared" si="42"/>
        <v xml:space="preserve"> </v>
      </c>
      <c r="AL84" s="25" t="str">
        <f t="shared" si="43"/>
        <v xml:space="preserve"> </v>
      </c>
      <c r="AM84" s="1" t="str">
        <f t="shared" si="26"/>
        <v xml:space="preserve"> </v>
      </c>
      <c r="AN84" s="1" t="str">
        <f t="shared" si="26"/>
        <v xml:space="preserve"> </v>
      </c>
      <c r="AO84" t="s">
        <v>1749</v>
      </c>
      <c r="AP84" t="s">
        <v>2278</v>
      </c>
      <c r="AQ84" s="22">
        <v>-119.54107379569932</v>
      </c>
      <c r="AR84" s="21">
        <v>-97.829374020906641</v>
      </c>
      <c r="AS84">
        <v>26.48455855650711</v>
      </c>
      <c r="AT84">
        <v>119.54107379569932</v>
      </c>
      <c r="AU84">
        <v>97.829374020906641</v>
      </c>
      <c r="AV84" t="s">
        <v>3827</v>
      </c>
    </row>
    <row r="85" spans="1:48" x14ac:dyDescent="0.25">
      <c r="A85" s="14">
        <v>8.7999999999999882E-10</v>
      </c>
      <c r="B85" t="s">
        <v>1750</v>
      </c>
      <c r="C85" s="4">
        <v>12</v>
      </c>
      <c r="D85" s="4">
        <v>0</v>
      </c>
      <c r="E85" s="4">
        <v>2</v>
      </c>
      <c r="F85" s="4">
        <v>14</v>
      </c>
      <c r="G85" s="4">
        <v>18.200000762939453</v>
      </c>
      <c r="H85" s="4">
        <v>13.9</v>
      </c>
      <c r="I85" s="34">
        <v>13669.152805804033</v>
      </c>
      <c r="J85" s="35">
        <v>12.545126353790613</v>
      </c>
      <c r="K85" s="35">
        <v>11.291632818846466</v>
      </c>
      <c r="L85" s="35">
        <v>9.6090791635004749</v>
      </c>
      <c r="M85" s="35">
        <v>7.0067812912726009</v>
      </c>
      <c r="N85" s="4">
        <v>1.1080000000000001</v>
      </c>
      <c r="O85" s="4">
        <v>-5.7021276595744634</v>
      </c>
      <c r="P85" s="35">
        <v>2.8345323741007191</v>
      </c>
      <c r="Q85" s="36">
        <f t="shared" si="29"/>
        <v>85.714285715165701</v>
      </c>
      <c r="R85" s="36" t="str">
        <f t="shared" si="30"/>
        <v xml:space="preserve"> </v>
      </c>
      <c r="S85" s="37">
        <f t="shared" si="31"/>
        <v>0.30935257375334196</v>
      </c>
      <c r="T85" s="37" t="str">
        <f t="shared" si="32"/>
        <v/>
      </c>
      <c r="U85" s="37" t="str">
        <f t="shared" si="33"/>
        <v/>
      </c>
      <c r="V85" s="37">
        <f t="shared" si="34"/>
        <v>-0.25566888285335143</v>
      </c>
      <c r="W85" s="37" t="str">
        <f t="shared" si="35"/>
        <v/>
      </c>
      <c r="X85" s="37">
        <f t="shared" si="36"/>
        <v>-0.20600440311576973</v>
      </c>
      <c r="Y85" s="1" t="str">
        <f t="shared" si="20"/>
        <v xml:space="preserve"> </v>
      </c>
      <c r="Z85" s="1">
        <f t="shared" si="37"/>
        <v>58</v>
      </c>
      <c r="AA85" s="1" t="str">
        <f t="shared" si="21"/>
        <v xml:space="preserve"> </v>
      </c>
      <c r="AB85" s="1">
        <f t="shared" si="38"/>
        <v>38</v>
      </c>
      <c r="AC85" s="1">
        <f t="shared" si="28"/>
        <v>59</v>
      </c>
      <c r="AD85" s="1" t="str">
        <f t="shared" si="39"/>
        <v xml:space="preserve"> </v>
      </c>
      <c r="AE85" s="1">
        <f t="shared" si="25"/>
        <v>111</v>
      </c>
      <c r="AF85" s="1" t="str">
        <f t="shared" si="25"/>
        <v xml:space="preserve"> </v>
      </c>
      <c r="AG85" s="38" t="str">
        <f t="shared" si="40"/>
        <v xml:space="preserve"> </v>
      </c>
      <c r="AH85" s="38" t="str">
        <f t="shared" si="41"/>
        <v xml:space="preserve"> </v>
      </c>
      <c r="AI85" s="1" t="str">
        <f t="shared" si="27"/>
        <v xml:space="preserve"> </v>
      </c>
      <c r="AJ85" s="1" t="str">
        <f t="shared" si="27"/>
        <v xml:space="preserve"> </v>
      </c>
      <c r="AK85" s="25" t="str">
        <f t="shared" si="42"/>
        <v xml:space="preserve"> </v>
      </c>
      <c r="AL85" s="25" t="str">
        <f t="shared" si="43"/>
        <v xml:space="preserve"> </v>
      </c>
      <c r="AM85" s="1" t="str">
        <f t="shared" si="26"/>
        <v xml:space="preserve"> </v>
      </c>
      <c r="AN85" s="1" t="str">
        <f t="shared" si="26"/>
        <v xml:space="preserve"> </v>
      </c>
      <c r="AO85" t="s">
        <v>1750</v>
      </c>
      <c r="AP85" t="s">
        <v>2278</v>
      </c>
      <c r="AQ85" s="22">
        <v>25.566888285335143</v>
      </c>
      <c r="AR85" s="21">
        <v>20.600440311576975</v>
      </c>
      <c r="AS85">
        <v>30.935257287334196</v>
      </c>
      <c r="AT85">
        <v>-25.566888285335143</v>
      </c>
      <c r="AU85">
        <v>-20.600440311576975</v>
      </c>
      <c r="AV85" t="s">
        <v>3828</v>
      </c>
    </row>
    <row r="86" spans="1:48" x14ac:dyDescent="0.25">
      <c r="A86" s="14">
        <v>8.8999999999999879E-10</v>
      </c>
      <c r="B86" t="s">
        <v>1751</v>
      </c>
      <c r="C86" s="4">
        <v>21</v>
      </c>
      <c r="D86" s="4">
        <v>0</v>
      </c>
      <c r="E86" s="4">
        <v>2</v>
      </c>
      <c r="F86" s="4">
        <v>23</v>
      </c>
      <c r="G86" s="4">
        <v>174.82000732421875</v>
      </c>
      <c r="H86" s="4">
        <v>165.26</v>
      </c>
      <c r="I86" s="34">
        <v>16935.129217041605</v>
      </c>
      <c r="J86" s="35" t="s">
        <v>2161</v>
      </c>
      <c r="K86" s="35" t="s">
        <v>2161</v>
      </c>
      <c r="L86" s="35" t="s">
        <v>2161</v>
      </c>
      <c r="M86" s="35" t="s">
        <v>2161</v>
      </c>
      <c r="N86" s="4">
        <v>2.3879999999999999</v>
      </c>
      <c r="O86" s="4">
        <v>75.073313782991178</v>
      </c>
      <c r="P86" s="35">
        <v>0.39634515309209734</v>
      </c>
      <c r="Q86" s="36">
        <f t="shared" si="29"/>
        <v>91.304347826976951</v>
      </c>
      <c r="R86" s="36" t="str">
        <f t="shared" si="30"/>
        <v xml:space="preserve"> </v>
      </c>
      <c r="S86" s="37" t="str">
        <f t="shared" si="31"/>
        <v/>
      </c>
      <c r="T86" s="37" t="str">
        <f t="shared" si="32"/>
        <v/>
      </c>
      <c r="U86" s="37" t="str">
        <f t="shared" si="33"/>
        <v xml:space="preserve"> </v>
      </c>
      <c r="V86" s="37" t="str">
        <f t="shared" si="34"/>
        <v xml:space="preserve"> </v>
      </c>
      <c r="W86" s="37" t="str">
        <f t="shared" si="35"/>
        <v xml:space="preserve"> </v>
      </c>
      <c r="X86" s="37" t="str">
        <f t="shared" si="36"/>
        <v xml:space="preserve"> </v>
      </c>
      <c r="Y86" s="1" t="str">
        <f t="shared" si="20"/>
        <v xml:space="preserve"> </v>
      </c>
      <c r="Z86" s="1" t="str">
        <f t="shared" si="37"/>
        <v xml:space="preserve"> </v>
      </c>
      <c r="AA86" s="1" t="str">
        <f t="shared" si="21"/>
        <v xml:space="preserve"> </v>
      </c>
      <c r="AB86" s="1" t="str">
        <f t="shared" si="38"/>
        <v xml:space="preserve"> </v>
      </c>
      <c r="AC86" s="1" t="str">
        <f t="shared" si="28"/>
        <v xml:space="preserve"> </v>
      </c>
      <c r="AD86" s="1" t="str">
        <f t="shared" si="39"/>
        <v xml:space="preserve"> </v>
      </c>
      <c r="AE86" s="1">
        <f t="shared" si="25"/>
        <v>71</v>
      </c>
      <c r="AF86" s="1" t="str">
        <f t="shared" si="25"/>
        <v xml:space="preserve"> </v>
      </c>
      <c r="AG86" s="38" t="str">
        <f t="shared" si="40"/>
        <v xml:space="preserve"> </v>
      </c>
      <c r="AH86" s="38" t="str">
        <f t="shared" si="41"/>
        <v xml:space="preserve"> </v>
      </c>
      <c r="AI86" s="1" t="str">
        <f t="shared" si="27"/>
        <v xml:space="preserve"> </v>
      </c>
      <c r="AJ86" s="1" t="str">
        <f t="shared" si="27"/>
        <v xml:space="preserve"> </v>
      </c>
      <c r="AK86" s="25" t="str">
        <f t="shared" si="42"/>
        <v xml:space="preserve"> </v>
      </c>
      <c r="AL86" s="25" t="str">
        <f t="shared" si="43"/>
        <v xml:space="preserve"> </v>
      </c>
      <c r="AM86" s="1" t="str">
        <f t="shared" si="26"/>
        <v xml:space="preserve"> </v>
      </c>
      <c r="AN86" s="1" t="str">
        <f t="shared" si="26"/>
        <v xml:space="preserve"> </v>
      </c>
      <c r="AO86" t="s">
        <v>1751</v>
      </c>
      <c r="AP86" t="s">
        <v>2330</v>
      </c>
      <c r="AQ86" s="22" t="e">
        <v>#VALUE!</v>
      </c>
      <c r="AR86" s="21" t="e">
        <v>#VALUE!</v>
      </c>
      <c r="AS86">
        <v>5.7848283457695437</v>
      </c>
      <c r="AT86" t="e">
        <v>#VALUE!</v>
      </c>
      <c r="AU86" t="e">
        <v>#VALUE!</v>
      </c>
      <c r="AV86" t="s">
        <v>3829</v>
      </c>
    </row>
    <row r="87" spans="1:48" x14ac:dyDescent="0.25">
      <c r="A87" s="14">
        <v>8.9999999999999875E-10</v>
      </c>
      <c r="B87" t="s">
        <v>1752</v>
      </c>
      <c r="C87" s="4">
        <v>19</v>
      </c>
      <c r="D87" s="4">
        <v>2</v>
      </c>
      <c r="E87" s="4">
        <v>5</v>
      </c>
      <c r="F87" s="4">
        <v>26</v>
      </c>
      <c r="G87" s="4">
        <v>22</v>
      </c>
      <c r="H87" s="4">
        <v>19.420000000000002</v>
      </c>
      <c r="I87" s="34">
        <v>56780.427326322715</v>
      </c>
      <c r="J87" s="35">
        <v>8.4069264069264076</v>
      </c>
      <c r="K87" s="35">
        <v>8.3490971625107484</v>
      </c>
      <c r="L87" s="35">
        <v>4.0150792176049235</v>
      </c>
      <c r="M87" s="35">
        <v>4.1515088101637581</v>
      </c>
      <c r="N87" s="4">
        <v>2.31</v>
      </c>
      <c r="O87" s="4">
        <v>30.361173814898422</v>
      </c>
      <c r="P87" s="35">
        <v>7.9557157569515953</v>
      </c>
      <c r="Q87" s="36" t="str">
        <f t="shared" si="29"/>
        <v xml:space="preserve"> 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>
        <f t="shared" si="34"/>
        <v>-0.50119777611116478</v>
      </c>
      <c r="W87" s="37" t="str">
        <f t="shared" si="35"/>
        <v/>
      </c>
      <c r="X87" s="37">
        <f t="shared" si="36"/>
        <v>-0.66823509665432346</v>
      </c>
      <c r="Y87" s="1" t="str">
        <f t="shared" ref="Y87:Y150" si="44">IF(ISERROR((RANK(U87,U$7:U$184,0)))=TRUE," ",((RANK(U87,U$7:U$184,0))))</f>
        <v xml:space="preserve"> </v>
      </c>
      <c r="Z87" s="1">
        <f t="shared" si="37"/>
        <v>34</v>
      </c>
      <c r="AA87" s="1" t="str">
        <f t="shared" ref="AA87:AA150" si="45">IF(ISERROR((RANK(W87,W$7:W$184,0)))=TRUE," ",((RANK(W87,W$7:W$184,0))))</f>
        <v xml:space="preserve"> </v>
      </c>
      <c r="AB87" s="1">
        <f t="shared" si="38"/>
        <v>4</v>
      </c>
      <c r="AC87" s="1" t="str">
        <f t="shared" si="28"/>
        <v xml:space="preserve"> </v>
      </c>
      <c r="AD87" s="1" t="str">
        <f t="shared" si="39"/>
        <v xml:space="preserve"> </v>
      </c>
      <c r="AE87" s="1" t="str">
        <f t="shared" si="25"/>
        <v xml:space="preserve"> </v>
      </c>
      <c r="AF87" s="1" t="str">
        <f t="shared" si="25"/>
        <v xml:space="preserve"> </v>
      </c>
      <c r="AG87" s="38">
        <f t="shared" si="40"/>
        <v>7.9557157578515953</v>
      </c>
      <c r="AH87" s="38" t="str">
        <f t="shared" si="41"/>
        <v xml:space="preserve"> </v>
      </c>
      <c r="AI87" s="1">
        <f t="shared" si="27"/>
        <v>1</v>
      </c>
      <c r="AJ87" s="1" t="str">
        <f t="shared" si="27"/>
        <v xml:space="preserve"> </v>
      </c>
      <c r="AK87" s="25" t="str">
        <f t="shared" si="42"/>
        <v xml:space="preserve"> </v>
      </c>
      <c r="AL87" s="25" t="str">
        <f t="shared" si="43"/>
        <v xml:space="preserve"> </v>
      </c>
      <c r="AM87" s="1" t="str">
        <f t="shared" si="26"/>
        <v xml:space="preserve"> </v>
      </c>
      <c r="AN87" s="1" t="str">
        <f t="shared" si="26"/>
        <v xml:space="preserve"> </v>
      </c>
      <c r="AO87" t="s">
        <v>1752</v>
      </c>
      <c r="AP87" t="s">
        <v>3670</v>
      </c>
      <c r="AQ87" s="22">
        <v>50.119777611116476</v>
      </c>
      <c r="AR87" s="21">
        <v>66.82350966543234</v>
      </c>
      <c r="AS87">
        <v>13.285272914521107</v>
      </c>
      <c r="AT87">
        <v>-50.119777611116476</v>
      </c>
      <c r="AU87">
        <v>-66.82350966543234</v>
      </c>
      <c r="AV87" t="s">
        <v>3830</v>
      </c>
    </row>
    <row r="88" spans="1:48" x14ac:dyDescent="0.25">
      <c r="A88" s="14">
        <v>9.0999999999999872E-10</v>
      </c>
      <c r="B88" t="s">
        <v>1753</v>
      </c>
      <c r="C88" s="4">
        <v>22</v>
      </c>
      <c r="D88" s="4">
        <v>0</v>
      </c>
      <c r="E88" s="4">
        <v>1</v>
      </c>
      <c r="F88" s="4">
        <v>23</v>
      </c>
      <c r="G88" s="4">
        <v>41</v>
      </c>
      <c r="H88" s="4">
        <v>23.57</v>
      </c>
      <c r="I88" s="34">
        <v>25599.293306183092</v>
      </c>
      <c r="J88" s="35">
        <v>10.288083806198166</v>
      </c>
      <c r="K88" s="35">
        <v>9.0030557677616514</v>
      </c>
      <c r="L88" s="35">
        <v>7.3886200853183661</v>
      </c>
      <c r="M88" s="35">
        <v>6.8702888792240655</v>
      </c>
      <c r="N88" s="4">
        <v>2.2909999999999999</v>
      </c>
      <c r="O88" s="4">
        <v>19.322916666666668</v>
      </c>
      <c r="P88" s="35">
        <v>3.2965634280865506</v>
      </c>
      <c r="Q88" s="36">
        <f t="shared" si="29"/>
        <v>95.65217391395349</v>
      </c>
      <c r="R88" s="36" t="str">
        <f t="shared" si="30"/>
        <v xml:space="preserve"> </v>
      </c>
      <c r="S88" s="37">
        <f t="shared" si="31"/>
        <v>0.73949936450779374</v>
      </c>
      <c r="T88" s="37" t="str">
        <f t="shared" si="32"/>
        <v/>
      </c>
      <c r="U88" s="37" t="str">
        <f t="shared" si="33"/>
        <v/>
      </c>
      <c r="V88" s="37">
        <f t="shared" si="34"/>
        <v>-0.38958439342845075</v>
      </c>
      <c r="W88" s="37" t="str">
        <f t="shared" si="35"/>
        <v/>
      </c>
      <c r="X88" s="37">
        <f t="shared" si="36"/>
        <v>-0.38948033261325954</v>
      </c>
      <c r="Y88" s="1" t="str">
        <f t="shared" si="44"/>
        <v xml:space="preserve"> </v>
      </c>
      <c r="Z88" s="1">
        <f t="shared" si="37"/>
        <v>43</v>
      </c>
      <c r="AA88" s="1" t="str">
        <f t="shared" si="45"/>
        <v xml:space="preserve"> </v>
      </c>
      <c r="AB88" s="1">
        <f t="shared" si="38"/>
        <v>19</v>
      </c>
      <c r="AC88" s="1">
        <f t="shared" si="28"/>
        <v>2</v>
      </c>
      <c r="AD88" s="1" t="str">
        <f t="shared" si="39"/>
        <v xml:space="preserve"> </v>
      </c>
      <c r="AE88" s="1">
        <f t="shared" si="25"/>
        <v>43</v>
      </c>
      <c r="AF88" s="1" t="str">
        <f t="shared" si="25"/>
        <v xml:space="preserve"> </v>
      </c>
      <c r="AG88" s="38">
        <f t="shared" si="40"/>
        <v>3.2965634289965506</v>
      </c>
      <c r="AH88" s="38" t="str">
        <f t="shared" si="41"/>
        <v xml:space="preserve"> </v>
      </c>
      <c r="AI88" s="1">
        <f t="shared" si="27"/>
        <v>43</v>
      </c>
      <c r="AJ88" s="1" t="str">
        <f t="shared" si="27"/>
        <v xml:space="preserve"> </v>
      </c>
      <c r="AK88" s="25" t="str">
        <f t="shared" si="42"/>
        <v xml:space="preserve"> </v>
      </c>
      <c r="AL88" s="25" t="str">
        <f t="shared" si="43"/>
        <v xml:space="preserve"> </v>
      </c>
      <c r="AM88" s="1" t="str">
        <f t="shared" si="26"/>
        <v xml:space="preserve"> </v>
      </c>
      <c r="AN88" s="1" t="str">
        <f t="shared" si="26"/>
        <v xml:space="preserve"> </v>
      </c>
      <c r="AO88" t="s">
        <v>1753</v>
      </c>
      <c r="AP88" t="s">
        <v>2276</v>
      </c>
      <c r="AQ88" s="22">
        <v>38.958439342845075</v>
      </c>
      <c r="AR88" s="21">
        <v>38.948033261325953</v>
      </c>
      <c r="AS88">
        <v>73.949936359779372</v>
      </c>
      <c r="AT88">
        <v>-38.958439342845075</v>
      </c>
      <c r="AU88">
        <v>-38.948033261325953</v>
      </c>
      <c r="AV88" t="s">
        <v>3831</v>
      </c>
    </row>
    <row r="89" spans="1:48" x14ac:dyDescent="0.25">
      <c r="A89" s="14">
        <v>9.1999999999999868E-10</v>
      </c>
      <c r="B89" t="s">
        <v>1754</v>
      </c>
      <c r="C89" s="4">
        <v>15</v>
      </c>
      <c r="D89" s="4">
        <v>0</v>
      </c>
      <c r="E89" s="4">
        <v>0</v>
      </c>
      <c r="F89" s="4">
        <v>15</v>
      </c>
      <c r="G89" s="4">
        <v>226.11000061035156</v>
      </c>
      <c r="H89" s="4">
        <v>141.63</v>
      </c>
      <c r="I89" s="34">
        <v>15000.033284119261</v>
      </c>
      <c r="J89" s="35" t="s">
        <v>2161</v>
      </c>
      <c r="K89" s="35" t="s">
        <v>2161</v>
      </c>
      <c r="L89" s="35" t="s">
        <v>2161</v>
      </c>
      <c r="M89" s="35">
        <v>39.23908746114958</v>
      </c>
      <c r="N89" s="4">
        <v>1.6870000000000001</v>
      </c>
      <c r="O89" s="4">
        <v>63.786407766990294</v>
      </c>
      <c r="P89" s="35">
        <v>0.19981642307420747</v>
      </c>
      <c r="Q89" s="36">
        <f t="shared" si="29"/>
        <v>100.00000000092</v>
      </c>
      <c r="R89" s="36" t="str">
        <f t="shared" si="30"/>
        <v xml:space="preserve"> </v>
      </c>
      <c r="S89" s="37">
        <f t="shared" si="31"/>
        <v>0.59648380103545262</v>
      </c>
      <c r="T89" s="37" t="str">
        <f t="shared" si="32"/>
        <v/>
      </c>
      <c r="U89" s="37" t="str">
        <f t="shared" si="33"/>
        <v xml:space="preserve"> </v>
      </c>
      <c r="V89" s="37" t="str">
        <f t="shared" si="34"/>
        <v xml:space="preserve"> </v>
      </c>
      <c r="W89" s="37" t="str">
        <f t="shared" si="35"/>
        <v xml:space="preserve"> </v>
      </c>
      <c r="X89" s="37" t="str">
        <f t="shared" si="36"/>
        <v xml:space="preserve"> </v>
      </c>
      <c r="Y89" s="1" t="str">
        <f t="shared" si="44"/>
        <v xml:space="preserve"> </v>
      </c>
      <c r="Z89" s="1" t="str">
        <f t="shared" si="37"/>
        <v xml:space="preserve"> </v>
      </c>
      <c r="AA89" s="1" t="str">
        <f t="shared" si="45"/>
        <v xml:space="preserve"> </v>
      </c>
      <c r="AB89" s="1" t="str">
        <f t="shared" si="38"/>
        <v xml:space="preserve"> </v>
      </c>
      <c r="AC89" s="1">
        <f t="shared" si="28"/>
        <v>10</v>
      </c>
      <c r="AD89" s="1" t="str">
        <f t="shared" si="39"/>
        <v xml:space="preserve"> </v>
      </c>
      <c r="AE89" s="1">
        <f t="shared" si="25"/>
        <v>17</v>
      </c>
      <c r="AF89" s="1" t="str">
        <f t="shared" si="25"/>
        <v xml:space="preserve"> </v>
      </c>
      <c r="AG89" s="38" t="str">
        <f t="shared" si="40"/>
        <v xml:space="preserve"> </v>
      </c>
      <c r="AH89" s="38" t="str">
        <f t="shared" si="41"/>
        <v xml:space="preserve"> </v>
      </c>
      <c r="AI89" s="1" t="str">
        <f t="shared" si="27"/>
        <v xml:space="preserve"> </v>
      </c>
      <c r="AJ89" s="1" t="str">
        <f t="shared" si="27"/>
        <v xml:space="preserve"> </v>
      </c>
      <c r="AK89" s="25" t="str">
        <f t="shared" si="42"/>
        <v xml:space="preserve"> </v>
      </c>
      <c r="AL89" s="25" t="str">
        <f t="shared" si="43"/>
        <v xml:space="preserve"> </v>
      </c>
      <c r="AM89" s="1" t="str">
        <f t="shared" si="26"/>
        <v xml:space="preserve"> </v>
      </c>
      <c r="AN89" s="1" t="str">
        <f t="shared" si="26"/>
        <v xml:space="preserve"> </v>
      </c>
      <c r="AO89" t="s">
        <v>1754</v>
      </c>
      <c r="AP89" t="s">
        <v>2357</v>
      </c>
      <c r="AQ89" s="22" t="e">
        <v>#VALUE!</v>
      </c>
      <c r="AR89" s="21" t="e">
        <v>#VALUE!</v>
      </c>
      <c r="AS89">
        <v>59.648380011545264</v>
      </c>
      <c r="AT89" t="e">
        <v>#VALUE!</v>
      </c>
      <c r="AU89" t="e">
        <v>#VALUE!</v>
      </c>
      <c r="AV89" t="s">
        <v>3832</v>
      </c>
    </row>
    <row r="90" spans="1:48" x14ac:dyDescent="0.25">
      <c r="A90" s="14">
        <v>9.2999999999999865E-10</v>
      </c>
      <c r="B90" t="s">
        <v>1755</v>
      </c>
      <c r="C90" s="4">
        <v>17</v>
      </c>
      <c r="D90" s="4">
        <v>4</v>
      </c>
      <c r="E90" s="4">
        <v>5</v>
      </c>
      <c r="F90" s="4">
        <v>26</v>
      </c>
      <c r="G90" s="4">
        <v>4.3499999046325684</v>
      </c>
      <c r="H90" s="4">
        <v>3.79</v>
      </c>
      <c r="I90" s="34">
        <v>29389.874811865335</v>
      </c>
      <c r="J90" s="35">
        <v>5.2859135285913528</v>
      </c>
      <c r="K90" s="35">
        <v>4.8840206185567006</v>
      </c>
      <c r="L90" s="35" t="s">
        <v>2161</v>
      </c>
      <c r="M90" s="35" t="s">
        <v>2161</v>
      </c>
      <c r="N90" s="4">
        <v>0.71699999999999997</v>
      </c>
      <c r="O90" s="4">
        <v>5.441176470588224</v>
      </c>
      <c r="P90" s="35">
        <v>6.0422163588390507</v>
      </c>
      <c r="Q90" s="36" t="str">
        <f t="shared" si="29"/>
        <v xml:space="preserve"> </v>
      </c>
      <c r="R90" s="36" t="str">
        <f t="shared" si="30"/>
        <v xml:space="preserve"> </v>
      </c>
      <c r="S90" s="37" t="str">
        <f t="shared" si="31"/>
        <v/>
      </c>
      <c r="T90" s="37" t="str">
        <f t="shared" si="32"/>
        <v/>
      </c>
      <c r="U90" s="37" t="str">
        <f t="shared" si="33"/>
        <v/>
      </c>
      <c r="V90" s="37">
        <f t="shared" si="34"/>
        <v>-0.68637462781009351</v>
      </c>
      <c r="W90" s="37" t="str">
        <f t="shared" si="35"/>
        <v xml:space="preserve"> </v>
      </c>
      <c r="X90" s="37" t="str">
        <f t="shared" si="36"/>
        <v xml:space="preserve"> </v>
      </c>
      <c r="Y90" s="1" t="str">
        <f t="shared" si="44"/>
        <v xml:space="preserve"> </v>
      </c>
      <c r="Z90" s="1">
        <f t="shared" si="37"/>
        <v>14</v>
      </c>
      <c r="AA90" s="1" t="str">
        <f t="shared" si="45"/>
        <v xml:space="preserve"> </v>
      </c>
      <c r="AB90" s="1" t="str">
        <f t="shared" si="38"/>
        <v xml:space="preserve"> </v>
      </c>
      <c r="AC90" s="1" t="str">
        <f t="shared" si="28"/>
        <v xml:space="preserve"> </v>
      </c>
      <c r="AD90" s="1" t="str">
        <f t="shared" si="39"/>
        <v xml:space="preserve"> </v>
      </c>
      <c r="AE90" s="1" t="str">
        <f t="shared" si="25"/>
        <v xml:space="preserve"> </v>
      </c>
      <c r="AF90" s="1" t="str">
        <f t="shared" si="25"/>
        <v xml:space="preserve"> </v>
      </c>
      <c r="AG90" s="38">
        <f t="shared" si="40"/>
        <v>6.0422163597690508</v>
      </c>
      <c r="AH90" s="38" t="str">
        <f t="shared" si="41"/>
        <v xml:space="preserve"> </v>
      </c>
      <c r="AI90" s="1">
        <f t="shared" si="27"/>
        <v>11</v>
      </c>
      <c r="AJ90" s="1" t="str">
        <f t="shared" si="27"/>
        <v xml:space="preserve"> </v>
      </c>
      <c r="AK90" s="25" t="str">
        <f t="shared" si="42"/>
        <v xml:space="preserve"> </v>
      </c>
      <c r="AL90" s="25" t="str">
        <f t="shared" si="43"/>
        <v xml:space="preserve"> </v>
      </c>
      <c r="AM90" s="1" t="str">
        <f t="shared" si="26"/>
        <v xml:space="preserve"> </v>
      </c>
      <c r="AN90" s="1" t="str">
        <f t="shared" si="26"/>
        <v xml:space="preserve"> </v>
      </c>
      <c r="AO90" t="s">
        <v>1755</v>
      </c>
      <c r="AP90" t="s">
        <v>2167</v>
      </c>
      <c r="AQ90" s="22">
        <v>68.637462781009347</v>
      </c>
      <c r="AR90" s="21" t="e">
        <v>#VALUE!</v>
      </c>
      <c r="AS90">
        <v>14.775723077376469</v>
      </c>
      <c r="AT90">
        <v>-68.637462781009347</v>
      </c>
      <c r="AU90" t="e">
        <v>#VALUE!</v>
      </c>
      <c r="AV90" t="s">
        <v>3833</v>
      </c>
    </row>
    <row r="91" spans="1:48" x14ac:dyDescent="0.25">
      <c r="A91" s="14">
        <v>9.3999999999999862E-10</v>
      </c>
      <c r="B91" t="s">
        <v>1756</v>
      </c>
      <c r="C91" s="4">
        <v>18</v>
      </c>
      <c r="D91" s="4">
        <v>0</v>
      </c>
      <c r="E91" s="4">
        <v>0</v>
      </c>
      <c r="F91" s="4">
        <v>18</v>
      </c>
      <c r="G91" s="4">
        <v>110</v>
      </c>
      <c r="H91" s="4">
        <v>93.98</v>
      </c>
      <c r="I91" s="34">
        <v>17587.871266473911</v>
      </c>
      <c r="J91" s="35" t="s">
        <v>2161</v>
      </c>
      <c r="K91" s="35">
        <v>35.224887556221887</v>
      </c>
      <c r="L91" s="35">
        <v>27.105458608173116</v>
      </c>
      <c r="M91" s="35">
        <v>21.001564099440625</v>
      </c>
      <c r="N91" s="4">
        <v>2.0150000000000001</v>
      </c>
      <c r="O91" s="4">
        <v>95.631067961165044</v>
      </c>
      <c r="P91" s="35">
        <v>0.34049797829325384</v>
      </c>
      <c r="Q91" s="36">
        <f t="shared" si="29"/>
        <v>100.00000000094001</v>
      </c>
      <c r="R91" s="36" t="str">
        <f t="shared" si="30"/>
        <v xml:space="preserve"> </v>
      </c>
      <c r="S91" s="37">
        <f t="shared" si="31"/>
        <v>0.17046180132306024</v>
      </c>
      <c r="T91" s="37" t="str">
        <f t="shared" si="32"/>
        <v/>
      </c>
      <c r="U91" s="37" t="str">
        <f t="shared" si="33"/>
        <v xml:space="preserve"> </v>
      </c>
      <c r="V91" s="37" t="str">
        <f t="shared" si="34"/>
        <v xml:space="preserve"> </v>
      </c>
      <c r="W91" s="37" t="str">
        <f t="shared" si="35"/>
        <v/>
      </c>
      <c r="X91" s="37" t="str">
        <f t="shared" si="36"/>
        <v/>
      </c>
      <c r="Y91" s="1" t="str">
        <f t="shared" si="44"/>
        <v xml:space="preserve"> </v>
      </c>
      <c r="Z91" s="1" t="str">
        <f t="shared" si="37"/>
        <v xml:space="preserve"> </v>
      </c>
      <c r="AA91" s="1" t="str">
        <f t="shared" si="45"/>
        <v xml:space="preserve"> </v>
      </c>
      <c r="AB91" s="1" t="str">
        <f t="shared" si="38"/>
        <v xml:space="preserve"> </v>
      </c>
      <c r="AC91" s="1">
        <f t="shared" si="28"/>
        <v>104</v>
      </c>
      <c r="AD91" s="1" t="str">
        <f t="shared" si="39"/>
        <v xml:space="preserve"> </v>
      </c>
      <c r="AE91" s="1">
        <f t="shared" si="25"/>
        <v>16</v>
      </c>
      <c r="AF91" s="1" t="str">
        <f t="shared" si="25"/>
        <v xml:space="preserve"> </v>
      </c>
      <c r="AG91" s="38" t="str">
        <f t="shared" si="40"/>
        <v xml:space="preserve"> </v>
      </c>
      <c r="AH91" s="38" t="str">
        <f t="shared" si="41"/>
        <v xml:space="preserve"> </v>
      </c>
      <c r="AI91" s="1" t="str">
        <f t="shared" si="27"/>
        <v xml:space="preserve"> </v>
      </c>
      <c r="AJ91" s="1" t="str">
        <f t="shared" si="27"/>
        <v xml:space="preserve"> </v>
      </c>
      <c r="AK91" s="25">
        <f t="shared" si="42"/>
        <v>95.63106796210505</v>
      </c>
      <c r="AL91" s="25" t="str">
        <f t="shared" si="43"/>
        <v xml:space="preserve"> </v>
      </c>
      <c r="AM91" s="1">
        <f t="shared" si="26"/>
        <v>2</v>
      </c>
      <c r="AN91" s="1" t="str">
        <f t="shared" si="26"/>
        <v xml:space="preserve"> </v>
      </c>
      <c r="AO91" t="s">
        <v>1756</v>
      </c>
      <c r="AP91" t="s">
        <v>2256</v>
      </c>
      <c r="AQ91" s="22" t="e">
        <v>#VALUE!</v>
      </c>
      <c r="AR91" s="21">
        <v>-123.97166700598956</v>
      </c>
      <c r="AS91">
        <v>17.046180038306026</v>
      </c>
      <c r="AT91" t="e">
        <v>#VALUE!</v>
      </c>
      <c r="AU91">
        <v>123.97166700598956</v>
      </c>
      <c r="AV91" t="s">
        <v>3834</v>
      </c>
    </row>
    <row r="92" spans="1:48" x14ac:dyDescent="0.25">
      <c r="A92" s="14">
        <v>9.4999999999999858E-10</v>
      </c>
      <c r="B92" t="s">
        <v>1757</v>
      </c>
      <c r="C92" s="4">
        <v>28</v>
      </c>
      <c r="D92" s="4">
        <v>1</v>
      </c>
      <c r="E92" s="4">
        <v>0</v>
      </c>
      <c r="F92" s="4">
        <v>29</v>
      </c>
      <c r="G92" s="4">
        <v>175.5</v>
      </c>
      <c r="H92" s="4">
        <v>190.48</v>
      </c>
      <c r="I92" s="34">
        <v>26103.105305341745</v>
      </c>
      <c r="J92" s="35" t="s">
        <v>2161</v>
      </c>
      <c r="K92" s="35" t="s">
        <v>2161</v>
      </c>
      <c r="L92" s="35" t="s">
        <v>2161</v>
      </c>
      <c r="M92" s="35">
        <v>38.684880097054986</v>
      </c>
      <c r="N92" s="4">
        <v>2.2960000000000003</v>
      </c>
      <c r="O92" s="4">
        <v>71.343283582089555</v>
      </c>
      <c r="P92" s="35">
        <v>0.15959680806383872</v>
      </c>
      <c r="Q92" s="36">
        <f t="shared" si="29"/>
        <v>96.551724138881028</v>
      </c>
      <c r="R92" s="36" t="str">
        <f t="shared" si="30"/>
        <v xml:space="preserve"> </v>
      </c>
      <c r="S92" s="37" t="str">
        <f t="shared" si="31"/>
        <v/>
      </c>
      <c r="T92" s="37" t="str">
        <f t="shared" si="32"/>
        <v/>
      </c>
      <c r="U92" s="37" t="str">
        <f t="shared" si="33"/>
        <v xml:space="preserve"> </v>
      </c>
      <c r="V92" s="37" t="str">
        <f t="shared" si="34"/>
        <v xml:space="preserve"> </v>
      </c>
      <c r="W92" s="37" t="str">
        <f t="shared" si="35"/>
        <v xml:space="preserve"> </v>
      </c>
      <c r="X92" s="37" t="str">
        <f t="shared" si="36"/>
        <v xml:space="preserve"> </v>
      </c>
      <c r="Y92" s="1" t="str">
        <f t="shared" si="44"/>
        <v xml:space="preserve"> </v>
      </c>
      <c r="Z92" s="1" t="str">
        <f t="shared" si="37"/>
        <v xml:space="preserve"> </v>
      </c>
      <c r="AA92" s="1" t="str">
        <f t="shared" si="45"/>
        <v xml:space="preserve"> </v>
      </c>
      <c r="AB92" s="1" t="str">
        <f t="shared" si="38"/>
        <v xml:space="preserve"> </v>
      </c>
      <c r="AC92" s="1" t="str">
        <f t="shared" si="28"/>
        <v xml:space="preserve"> </v>
      </c>
      <c r="AD92" s="1" t="str">
        <f t="shared" si="39"/>
        <v xml:space="preserve"> </v>
      </c>
      <c r="AE92" s="1">
        <f t="shared" si="25"/>
        <v>36</v>
      </c>
      <c r="AF92" s="1" t="str">
        <f t="shared" si="25"/>
        <v xml:space="preserve"> </v>
      </c>
      <c r="AG92" s="38" t="str">
        <f t="shared" si="40"/>
        <v xml:space="preserve"> </v>
      </c>
      <c r="AH92" s="38" t="str">
        <f t="shared" si="41"/>
        <v xml:space="preserve"> </v>
      </c>
      <c r="AI92" s="1" t="str">
        <f t="shared" si="27"/>
        <v xml:space="preserve"> </v>
      </c>
      <c r="AJ92" s="1" t="str">
        <f t="shared" si="27"/>
        <v xml:space="preserve"> </v>
      </c>
      <c r="AK92" s="25" t="str">
        <f t="shared" si="42"/>
        <v xml:space="preserve"> </v>
      </c>
      <c r="AL92" s="25" t="str">
        <f t="shared" si="43"/>
        <v xml:space="preserve"> </v>
      </c>
      <c r="AM92" s="1" t="str">
        <f t="shared" si="26"/>
        <v xml:space="preserve"> </v>
      </c>
      <c r="AN92" s="1" t="str">
        <f t="shared" si="26"/>
        <v xml:space="preserve"> </v>
      </c>
      <c r="AO92" t="s">
        <v>1757</v>
      </c>
      <c r="AP92" t="s">
        <v>2249</v>
      </c>
      <c r="AQ92" s="22" t="e">
        <v>#VALUE!</v>
      </c>
      <c r="AR92" s="21" t="e">
        <v>#VALUE!</v>
      </c>
      <c r="AS92">
        <v>-7.8643427131457333</v>
      </c>
      <c r="AT92" t="e">
        <v>#VALUE!</v>
      </c>
      <c r="AU92" t="e">
        <v>#VALUE!</v>
      </c>
      <c r="AV92" t="s">
        <v>3835</v>
      </c>
    </row>
    <row r="93" spans="1:48" x14ac:dyDescent="0.25">
      <c r="A93" s="14">
        <v>9.5999999999999855E-10</v>
      </c>
      <c r="B93" t="s">
        <v>1758</v>
      </c>
      <c r="C93" s="4">
        <v>18</v>
      </c>
      <c r="D93" s="4">
        <v>0</v>
      </c>
      <c r="E93" s="4">
        <v>2</v>
      </c>
      <c r="F93" s="4">
        <v>20</v>
      </c>
      <c r="G93" s="4">
        <v>22.700000762939453</v>
      </c>
      <c r="H93" s="4">
        <v>16.149999999999999</v>
      </c>
      <c r="I93" s="34">
        <v>25231.400020212106</v>
      </c>
      <c r="J93" s="35">
        <v>13.369205298013243</v>
      </c>
      <c r="K93" s="35">
        <v>10.195707070707069</v>
      </c>
      <c r="L93" s="35">
        <v>9.5099897039242638</v>
      </c>
      <c r="M93" s="35">
        <v>7.3238474744655919</v>
      </c>
      <c r="N93" s="4">
        <v>1.208</v>
      </c>
      <c r="O93" s="4">
        <v>58.947368421052623</v>
      </c>
      <c r="P93" s="35">
        <v>1.0526315789473686</v>
      </c>
      <c r="Q93" s="36">
        <f t="shared" si="29"/>
        <v>90.00000000096</v>
      </c>
      <c r="R93" s="36" t="str">
        <f t="shared" si="30"/>
        <v xml:space="preserve"> </v>
      </c>
      <c r="S93" s="37">
        <f t="shared" si="31"/>
        <v>0.40557280361878972</v>
      </c>
      <c r="T93" s="37" t="str">
        <f t="shared" si="32"/>
        <v/>
      </c>
      <c r="U93" s="37" t="str">
        <f t="shared" si="33"/>
        <v/>
      </c>
      <c r="V93" s="37">
        <f t="shared" si="34"/>
        <v>-0.20677438917733348</v>
      </c>
      <c r="W93" s="37" t="str">
        <f t="shared" si="35"/>
        <v/>
      </c>
      <c r="X93" s="37">
        <f t="shared" si="36"/>
        <v>-0.21419213820072958</v>
      </c>
      <c r="Y93" s="1" t="str">
        <f t="shared" si="44"/>
        <v xml:space="preserve"> </v>
      </c>
      <c r="Z93" s="1">
        <f t="shared" si="37"/>
        <v>63</v>
      </c>
      <c r="AA93" s="1" t="str">
        <f t="shared" si="45"/>
        <v xml:space="preserve"> </v>
      </c>
      <c r="AB93" s="1">
        <f t="shared" si="38"/>
        <v>36</v>
      </c>
      <c r="AC93" s="1">
        <f t="shared" si="28"/>
        <v>35</v>
      </c>
      <c r="AD93" s="1" t="str">
        <f t="shared" si="39"/>
        <v xml:space="preserve"> </v>
      </c>
      <c r="AE93" s="1">
        <f t="shared" si="25"/>
        <v>82</v>
      </c>
      <c r="AF93" s="1" t="str">
        <f t="shared" si="25"/>
        <v xml:space="preserve"> </v>
      </c>
      <c r="AG93" s="38" t="str">
        <f t="shared" si="40"/>
        <v xml:space="preserve"> </v>
      </c>
      <c r="AH93" s="38" t="str">
        <f t="shared" si="41"/>
        <v xml:space="preserve"> </v>
      </c>
      <c r="AI93" s="1" t="str">
        <f t="shared" si="27"/>
        <v xml:space="preserve"> </v>
      </c>
      <c r="AJ93" s="1" t="str">
        <f t="shared" si="27"/>
        <v xml:space="preserve"> </v>
      </c>
      <c r="AK93" s="25" t="str">
        <f t="shared" si="42"/>
        <v xml:space="preserve"> </v>
      </c>
      <c r="AL93" s="25" t="str">
        <f t="shared" si="43"/>
        <v xml:space="preserve"> </v>
      </c>
      <c r="AM93" s="1" t="str">
        <f t="shared" si="26"/>
        <v xml:space="preserve"> </v>
      </c>
      <c r="AN93" s="1" t="str">
        <f t="shared" si="26"/>
        <v xml:space="preserve"> </v>
      </c>
      <c r="AO93" t="s">
        <v>1758</v>
      </c>
      <c r="AP93" t="s">
        <v>2276</v>
      </c>
      <c r="AQ93" s="22">
        <v>20.677438917733348</v>
      </c>
      <c r="AR93" s="21">
        <v>21.419213820072958</v>
      </c>
      <c r="AS93">
        <v>40.557280265878973</v>
      </c>
      <c r="AT93">
        <v>-20.677438917733348</v>
      </c>
      <c r="AU93">
        <v>-21.419213820072958</v>
      </c>
      <c r="AV93" t="s">
        <v>3836</v>
      </c>
    </row>
    <row r="94" spans="1:48" x14ac:dyDescent="0.25">
      <c r="A94" s="14">
        <v>9.6999999999999851E-10</v>
      </c>
      <c r="B94" t="s">
        <v>1759</v>
      </c>
      <c r="C94" s="4">
        <v>16</v>
      </c>
      <c r="D94" s="4">
        <v>0</v>
      </c>
      <c r="E94" s="4">
        <v>5</v>
      </c>
      <c r="F94" s="4">
        <v>21</v>
      </c>
      <c r="G94" s="4">
        <v>5.1500000953674316</v>
      </c>
      <c r="H94" s="4">
        <v>4.43</v>
      </c>
      <c r="I94" s="34">
        <v>78751.688259579634</v>
      </c>
      <c r="J94" s="35">
        <v>9.1152263374485596</v>
      </c>
      <c r="K94" s="35">
        <v>8.7033398821218064</v>
      </c>
      <c r="L94" s="35">
        <v>3.9395548822924118</v>
      </c>
      <c r="M94" s="35">
        <v>3.808623690748389</v>
      </c>
      <c r="N94" s="4">
        <v>0.48599999999999999</v>
      </c>
      <c r="O94" s="4">
        <v>78.021978021978001</v>
      </c>
      <c r="P94" s="35">
        <v>6.8623024830699775</v>
      </c>
      <c r="Q94" s="36" t="str">
        <f t="shared" si="29"/>
        <v xml:space="preserve"> </v>
      </c>
      <c r="R94" s="36" t="str">
        <f t="shared" si="30"/>
        <v xml:space="preserve"> </v>
      </c>
      <c r="S94" s="37">
        <f t="shared" si="31"/>
        <v>0.16252823920192597</v>
      </c>
      <c r="T94" s="37" t="str">
        <f t="shared" si="32"/>
        <v/>
      </c>
      <c r="U94" s="37" t="str">
        <f t="shared" si="33"/>
        <v/>
      </c>
      <c r="V94" s="37">
        <f t="shared" si="34"/>
        <v>-0.45917271684174199</v>
      </c>
      <c r="W94" s="37" t="str">
        <f t="shared" si="35"/>
        <v/>
      </c>
      <c r="X94" s="37">
        <f t="shared" si="36"/>
        <v>-0.67447565193286874</v>
      </c>
      <c r="Y94" s="1" t="str">
        <f t="shared" si="44"/>
        <v xml:space="preserve"> </v>
      </c>
      <c r="Z94" s="1">
        <f t="shared" si="37"/>
        <v>37</v>
      </c>
      <c r="AA94" s="1" t="str">
        <f t="shared" si="45"/>
        <v xml:space="preserve"> </v>
      </c>
      <c r="AB94" s="1">
        <f t="shared" si="38"/>
        <v>3</v>
      </c>
      <c r="AC94" s="1">
        <f t="shared" si="28"/>
        <v>108</v>
      </c>
      <c r="AD94" s="1" t="str">
        <f t="shared" si="39"/>
        <v xml:space="preserve"> </v>
      </c>
      <c r="AE94" s="1" t="str">
        <f t="shared" si="25"/>
        <v xml:space="preserve"> </v>
      </c>
      <c r="AF94" s="1" t="str">
        <f t="shared" si="25"/>
        <v xml:space="preserve"> </v>
      </c>
      <c r="AG94" s="38">
        <f t="shared" si="40"/>
        <v>6.8623024840399776</v>
      </c>
      <c r="AH94" s="38" t="str">
        <f t="shared" si="41"/>
        <v xml:space="preserve"> </v>
      </c>
      <c r="AI94" s="1">
        <f t="shared" si="27"/>
        <v>7</v>
      </c>
      <c r="AJ94" s="1" t="str">
        <f t="shared" si="27"/>
        <v xml:space="preserve"> </v>
      </c>
      <c r="AK94" s="25" t="str">
        <f t="shared" si="42"/>
        <v xml:space="preserve"> </v>
      </c>
      <c r="AL94" s="25" t="str">
        <f t="shared" si="43"/>
        <v xml:space="preserve"> </v>
      </c>
      <c r="AM94" s="1" t="str">
        <f t="shared" si="26"/>
        <v xml:space="preserve"> </v>
      </c>
      <c r="AN94" s="1" t="str">
        <f t="shared" si="26"/>
        <v xml:space="preserve"> </v>
      </c>
      <c r="AO94" t="s">
        <v>1759</v>
      </c>
      <c r="AP94" t="s">
        <v>2487</v>
      </c>
      <c r="AQ94" s="22">
        <v>45.917271684174196</v>
      </c>
      <c r="AR94" s="21">
        <v>67.447565193286877</v>
      </c>
      <c r="AS94">
        <v>16.252823823192596</v>
      </c>
      <c r="AT94">
        <v>-45.917271684174196</v>
      </c>
      <c r="AU94">
        <v>-67.447565193286877</v>
      </c>
      <c r="AV94" t="s">
        <v>3837</v>
      </c>
    </row>
    <row r="95" spans="1:48" x14ac:dyDescent="0.25">
      <c r="A95" s="14">
        <v>9.7999999999999848E-10</v>
      </c>
      <c r="B95" t="s">
        <v>1760</v>
      </c>
      <c r="C95" s="4">
        <v>14</v>
      </c>
      <c r="D95" s="4">
        <v>3</v>
      </c>
      <c r="E95" s="4">
        <v>2</v>
      </c>
      <c r="F95" s="4">
        <v>19</v>
      </c>
      <c r="G95" s="4">
        <v>27</v>
      </c>
      <c r="H95" s="4">
        <v>31.41</v>
      </c>
      <c r="I95" s="34">
        <v>21708.677338035228</v>
      </c>
      <c r="J95" s="35" t="s">
        <v>2161</v>
      </c>
      <c r="K95" s="35" t="s">
        <v>2161</v>
      </c>
      <c r="L95" s="35">
        <v>35.762307592808178</v>
      </c>
      <c r="M95" s="35">
        <v>27.14697825126418</v>
      </c>
      <c r="N95" s="4">
        <v>0.46600000000000003</v>
      </c>
      <c r="O95" s="4">
        <v>94.166666666666686</v>
      </c>
      <c r="P95" s="35">
        <v>0.45526902260426616</v>
      </c>
      <c r="Q95" s="36" t="str">
        <f t="shared" si="29"/>
        <v xml:space="preserve"> </v>
      </c>
      <c r="R95" s="36" t="str">
        <f t="shared" si="30"/>
        <v xml:space="preserve"> </v>
      </c>
      <c r="S95" s="37" t="str">
        <f t="shared" si="31"/>
        <v/>
      </c>
      <c r="T95" s="37" t="str">
        <f t="shared" si="32"/>
        <v/>
      </c>
      <c r="U95" s="37" t="str">
        <f t="shared" si="33"/>
        <v xml:space="preserve"> </v>
      </c>
      <c r="V95" s="37" t="str">
        <f t="shared" si="34"/>
        <v xml:space="preserve"> </v>
      </c>
      <c r="W95" s="37" t="str">
        <f t="shared" si="35"/>
        <v/>
      </c>
      <c r="X95" s="37" t="str">
        <f t="shared" si="36"/>
        <v/>
      </c>
      <c r="Y95" s="1" t="str">
        <f t="shared" si="44"/>
        <v xml:space="preserve"> </v>
      </c>
      <c r="Z95" s="1" t="str">
        <f t="shared" si="37"/>
        <v xml:space="preserve"> </v>
      </c>
      <c r="AA95" s="1" t="str">
        <f t="shared" si="45"/>
        <v xml:space="preserve"> </v>
      </c>
      <c r="AB95" s="1" t="str">
        <f t="shared" si="38"/>
        <v xml:space="preserve"> </v>
      </c>
      <c r="AC95" s="1" t="str">
        <f t="shared" si="28"/>
        <v xml:space="preserve"> </v>
      </c>
      <c r="AD95" s="1" t="str">
        <f t="shared" si="39"/>
        <v xml:space="preserve"> </v>
      </c>
      <c r="AE95" s="1" t="str">
        <f t="shared" si="25"/>
        <v xml:space="preserve"> </v>
      </c>
      <c r="AF95" s="1" t="str">
        <f t="shared" si="25"/>
        <v xml:space="preserve"> </v>
      </c>
      <c r="AG95" s="38" t="str">
        <f t="shared" si="40"/>
        <v xml:space="preserve"> </v>
      </c>
      <c r="AH95" s="38" t="str">
        <f t="shared" si="41"/>
        <v xml:space="preserve"> </v>
      </c>
      <c r="AI95" s="1" t="str">
        <f t="shared" si="27"/>
        <v xml:space="preserve"> </v>
      </c>
      <c r="AJ95" s="1" t="str">
        <f t="shared" si="27"/>
        <v xml:space="preserve"> </v>
      </c>
      <c r="AK95" s="25">
        <f t="shared" si="42"/>
        <v>94.16666666764668</v>
      </c>
      <c r="AL95" s="25" t="str">
        <f t="shared" si="43"/>
        <v xml:space="preserve"> </v>
      </c>
      <c r="AM95" s="1">
        <f t="shared" si="26"/>
        <v>6</v>
      </c>
      <c r="AN95" s="1" t="str">
        <f t="shared" si="26"/>
        <v xml:space="preserve"> </v>
      </c>
      <c r="AO95" t="s">
        <v>1760</v>
      </c>
      <c r="AP95" t="s">
        <v>2330</v>
      </c>
      <c r="AQ95" s="22" t="e">
        <v>#VALUE!</v>
      </c>
      <c r="AR95" s="21">
        <v>-195.50297463430576</v>
      </c>
      <c r="AS95">
        <v>-14.040114613180521</v>
      </c>
      <c r="AT95" t="e">
        <v>#VALUE!</v>
      </c>
      <c r="AU95">
        <v>195.50297463430576</v>
      </c>
      <c r="AV95" t="s">
        <v>3838</v>
      </c>
    </row>
    <row r="96" spans="1:48" x14ac:dyDescent="0.25">
      <c r="A96" s="14">
        <v>9.8999999999999844E-10</v>
      </c>
      <c r="B96" t="s">
        <v>1761</v>
      </c>
      <c r="C96" s="4">
        <v>23</v>
      </c>
      <c r="D96" s="4">
        <v>8</v>
      </c>
      <c r="E96" s="4">
        <v>5</v>
      </c>
      <c r="F96" s="4">
        <v>36</v>
      </c>
      <c r="G96" s="4">
        <v>33.5</v>
      </c>
      <c r="H96" s="4">
        <v>33.96</v>
      </c>
      <c r="I96" s="34">
        <v>123847.48293821773</v>
      </c>
      <c r="J96" s="35">
        <v>17.014028056112224</v>
      </c>
      <c r="K96" s="35">
        <v>14.797385620915033</v>
      </c>
      <c r="L96" s="35" t="s">
        <v>2161</v>
      </c>
      <c r="M96" s="35" t="s">
        <v>2161</v>
      </c>
      <c r="N96" s="4">
        <v>1.996</v>
      </c>
      <c r="O96" s="4">
        <v>12.768361581920903</v>
      </c>
      <c r="P96" s="35">
        <v>2.0200235571260308</v>
      </c>
      <c r="Q96" s="36" t="str">
        <f t="shared" si="29"/>
        <v xml:space="preserve"> </v>
      </c>
      <c r="R96" s="36" t="str">
        <f t="shared" si="30"/>
        <v xml:space="preserve"> </v>
      </c>
      <c r="S96" s="37" t="str">
        <f t="shared" si="31"/>
        <v/>
      </c>
      <c r="T96" s="37" t="str">
        <f t="shared" si="32"/>
        <v/>
      </c>
      <c r="U96" s="37" t="str">
        <f t="shared" si="33"/>
        <v/>
      </c>
      <c r="V96" s="37" t="str">
        <f t="shared" si="34"/>
        <v/>
      </c>
      <c r="W96" s="37" t="str">
        <f t="shared" si="35"/>
        <v xml:space="preserve"> </v>
      </c>
      <c r="X96" s="37" t="str">
        <f t="shared" si="36"/>
        <v xml:space="preserve"> </v>
      </c>
      <c r="Y96" s="1" t="str">
        <f t="shared" si="44"/>
        <v xml:space="preserve"> </v>
      </c>
      <c r="Z96" s="1" t="str">
        <f t="shared" si="37"/>
        <v xml:space="preserve"> </v>
      </c>
      <c r="AA96" s="1" t="str">
        <f t="shared" si="45"/>
        <v xml:space="preserve"> </v>
      </c>
      <c r="AB96" s="1" t="str">
        <f t="shared" si="38"/>
        <v xml:space="preserve"> </v>
      </c>
      <c r="AC96" s="1" t="str">
        <f t="shared" si="28"/>
        <v xml:space="preserve"> </v>
      </c>
      <c r="AD96" s="1" t="str">
        <f t="shared" si="39"/>
        <v xml:space="preserve"> </v>
      </c>
      <c r="AE96" s="1" t="str">
        <f t="shared" si="25"/>
        <v xml:space="preserve"> </v>
      </c>
      <c r="AF96" s="1" t="str">
        <f t="shared" si="25"/>
        <v xml:space="preserve"> </v>
      </c>
      <c r="AG96" s="38" t="str">
        <f t="shared" si="40"/>
        <v xml:space="preserve"> </v>
      </c>
      <c r="AH96" s="38" t="str">
        <f t="shared" si="41"/>
        <v xml:space="preserve"> </v>
      </c>
      <c r="AI96" s="1" t="str">
        <f t="shared" si="27"/>
        <v xml:space="preserve"> </v>
      </c>
      <c r="AJ96" s="1" t="str">
        <f t="shared" si="27"/>
        <v xml:space="preserve"> </v>
      </c>
      <c r="AK96" s="25" t="str">
        <f t="shared" si="42"/>
        <v xml:space="preserve"> </v>
      </c>
      <c r="AL96" s="25" t="str">
        <f t="shared" si="43"/>
        <v xml:space="preserve"> </v>
      </c>
      <c r="AM96" s="1" t="str">
        <f t="shared" si="26"/>
        <v xml:space="preserve"> </v>
      </c>
      <c r="AN96" s="1" t="str">
        <f t="shared" si="26"/>
        <v xml:space="preserve"> </v>
      </c>
      <c r="AO96" t="s">
        <v>1761</v>
      </c>
      <c r="AP96" t="s">
        <v>2341</v>
      </c>
      <c r="AQ96" s="22">
        <v>-0.94813039761756368</v>
      </c>
      <c r="AR96" s="21" t="e">
        <v>#VALUE!</v>
      </c>
      <c r="AS96">
        <v>-1.3545347467608937</v>
      </c>
      <c r="AT96">
        <v>0.94813039761756368</v>
      </c>
      <c r="AU96" t="e">
        <v>#VALUE!</v>
      </c>
      <c r="AV96" t="s">
        <v>3839</v>
      </c>
    </row>
    <row r="97" spans="1:48" x14ac:dyDescent="0.25">
      <c r="A97" s="14">
        <v>9.9999999999999841E-10</v>
      </c>
      <c r="B97" t="s">
        <v>1762</v>
      </c>
      <c r="C97" s="4">
        <v>17</v>
      </c>
      <c r="D97" s="4">
        <v>0</v>
      </c>
      <c r="E97" s="4">
        <v>3</v>
      </c>
      <c r="F97" s="4">
        <v>20</v>
      </c>
      <c r="G97" s="4">
        <v>11.270000457763672</v>
      </c>
      <c r="H97" s="4">
        <v>10.41</v>
      </c>
      <c r="I97" s="34">
        <v>16073.358745355888</v>
      </c>
      <c r="J97" s="35">
        <v>7.0912806539509541</v>
      </c>
      <c r="K97" s="35">
        <v>6.3014527845036312</v>
      </c>
      <c r="L97" s="35" t="s">
        <v>2161</v>
      </c>
      <c r="M97" s="35" t="s">
        <v>2161</v>
      </c>
      <c r="N97" s="4">
        <v>1.468</v>
      </c>
      <c r="O97" s="4">
        <v>9.5522388059701413</v>
      </c>
      <c r="P97" s="35">
        <v>4.0345821325648412</v>
      </c>
      <c r="Q97" s="36">
        <f t="shared" si="29"/>
        <v>85.000000001000004</v>
      </c>
      <c r="R97" s="36" t="str">
        <f t="shared" si="30"/>
        <v xml:space="preserve"> </v>
      </c>
      <c r="S97" s="37" t="str">
        <f t="shared" si="31"/>
        <v/>
      </c>
      <c r="T97" s="37" t="str">
        <f t="shared" si="32"/>
        <v/>
      </c>
      <c r="U97" s="37" t="str">
        <f t="shared" si="33"/>
        <v/>
      </c>
      <c r="V97" s="37">
        <f t="shared" si="34"/>
        <v>-0.57925805589348567</v>
      </c>
      <c r="W97" s="37" t="str">
        <f t="shared" si="35"/>
        <v xml:space="preserve"> </v>
      </c>
      <c r="X97" s="37" t="str">
        <f t="shared" si="36"/>
        <v xml:space="preserve"> </v>
      </c>
      <c r="Y97" s="1" t="str">
        <f t="shared" si="44"/>
        <v xml:space="preserve"> </v>
      </c>
      <c r="Z97" s="1">
        <f t="shared" si="37"/>
        <v>27</v>
      </c>
      <c r="AA97" s="1" t="str">
        <f t="shared" si="45"/>
        <v xml:space="preserve"> </v>
      </c>
      <c r="AB97" s="1" t="str">
        <f t="shared" si="38"/>
        <v xml:space="preserve"> </v>
      </c>
      <c r="AC97" s="1" t="str">
        <f t="shared" si="28"/>
        <v xml:space="preserve"> </v>
      </c>
      <c r="AD97" s="1" t="str">
        <f t="shared" si="39"/>
        <v xml:space="preserve"> </v>
      </c>
      <c r="AE97" s="1">
        <f t="shared" si="25"/>
        <v>114</v>
      </c>
      <c r="AF97" s="1" t="str">
        <f t="shared" si="25"/>
        <v xml:space="preserve"> </v>
      </c>
      <c r="AG97" s="38">
        <f t="shared" si="40"/>
        <v>4.0345821335648413</v>
      </c>
      <c r="AH97" s="38" t="str">
        <f t="shared" si="41"/>
        <v xml:space="preserve"> </v>
      </c>
      <c r="AI97" s="1">
        <f t="shared" si="27"/>
        <v>32</v>
      </c>
      <c r="AJ97" s="1" t="str">
        <f t="shared" si="27"/>
        <v xml:space="preserve"> </v>
      </c>
      <c r="AK97" s="25" t="str">
        <f t="shared" si="42"/>
        <v xml:space="preserve"> </v>
      </c>
      <c r="AL97" s="25" t="str">
        <f t="shared" si="43"/>
        <v xml:space="preserve"> </v>
      </c>
      <c r="AM97" s="1" t="str">
        <f t="shared" si="26"/>
        <v xml:space="preserve"> </v>
      </c>
      <c r="AN97" s="1" t="str">
        <f t="shared" si="26"/>
        <v xml:space="preserve"> </v>
      </c>
      <c r="AO97" t="s">
        <v>1762</v>
      </c>
      <c r="AP97" t="s">
        <v>2167</v>
      </c>
      <c r="AQ97" s="22">
        <v>57.92580558934857</v>
      </c>
      <c r="AR97" s="21" t="e">
        <v>#VALUE!</v>
      </c>
      <c r="AS97">
        <v>8.2612916211687981</v>
      </c>
      <c r="AT97">
        <v>-57.92580558934857</v>
      </c>
      <c r="AU97" t="e">
        <v>#VALUE!</v>
      </c>
      <c r="AV97" t="s">
        <v>3840</v>
      </c>
    </row>
    <row r="98" spans="1:48" x14ac:dyDescent="0.25">
      <c r="A98" s="14">
        <v>1.0099999999999984E-9</v>
      </c>
      <c r="B98" t="s">
        <v>1763</v>
      </c>
      <c r="C98" s="4">
        <v>14</v>
      </c>
      <c r="D98" s="4">
        <v>0</v>
      </c>
      <c r="E98" s="4">
        <v>0</v>
      </c>
      <c r="F98" s="4">
        <v>14</v>
      </c>
      <c r="G98" s="4">
        <v>159.94999694824219</v>
      </c>
      <c r="H98" s="4">
        <v>111.53</v>
      </c>
      <c r="I98" s="34">
        <v>21982.192858269915</v>
      </c>
      <c r="J98" s="35">
        <v>25.883035507078208</v>
      </c>
      <c r="K98" s="35">
        <v>22.728754840024454</v>
      </c>
      <c r="L98" s="35">
        <v>20.492804378046003</v>
      </c>
      <c r="M98" s="35">
        <v>17.286114113218265</v>
      </c>
      <c r="N98" s="4">
        <v>4.3090000000000002</v>
      </c>
      <c r="O98" s="4">
        <v>-0.25462962962963243</v>
      </c>
      <c r="P98" s="35">
        <v>2.7831076840312026</v>
      </c>
      <c r="Q98" s="36">
        <f t="shared" si="29"/>
        <v>100.00000000100999</v>
      </c>
      <c r="R98" s="36" t="str">
        <f t="shared" si="30"/>
        <v xml:space="preserve"> </v>
      </c>
      <c r="S98" s="37">
        <f t="shared" si="31"/>
        <v>0.43414325348235894</v>
      </c>
      <c r="T98" s="37" t="str">
        <f t="shared" si="32"/>
        <v/>
      </c>
      <c r="U98" s="37" t="str">
        <f t="shared" si="33"/>
        <v/>
      </c>
      <c r="V98" s="37" t="str">
        <f t="shared" si="34"/>
        <v/>
      </c>
      <c r="W98" s="37" t="str">
        <f t="shared" si="35"/>
        <v/>
      </c>
      <c r="X98" s="37" t="str">
        <f t="shared" si="36"/>
        <v/>
      </c>
      <c r="Y98" s="1" t="str">
        <f t="shared" si="44"/>
        <v xml:space="preserve"> </v>
      </c>
      <c r="Z98" s="1" t="str">
        <f t="shared" si="37"/>
        <v xml:space="preserve"> </v>
      </c>
      <c r="AA98" s="1" t="str">
        <f t="shared" si="45"/>
        <v xml:space="preserve"> </v>
      </c>
      <c r="AB98" s="1" t="str">
        <f t="shared" si="38"/>
        <v xml:space="preserve"> </v>
      </c>
      <c r="AC98" s="1">
        <f t="shared" si="28"/>
        <v>32</v>
      </c>
      <c r="AD98" s="1" t="str">
        <f t="shared" si="39"/>
        <v xml:space="preserve"> </v>
      </c>
      <c r="AE98" s="1">
        <f t="shared" si="25"/>
        <v>15</v>
      </c>
      <c r="AF98" s="1" t="str">
        <f t="shared" si="25"/>
        <v xml:space="preserve"> </v>
      </c>
      <c r="AG98" s="38" t="str">
        <f t="shared" si="40"/>
        <v xml:space="preserve"> </v>
      </c>
      <c r="AH98" s="38" t="str">
        <f t="shared" si="41"/>
        <v xml:space="preserve"> </v>
      </c>
      <c r="AI98" s="1" t="str">
        <f t="shared" si="27"/>
        <v xml:space="preserve"> </v>
      </c>
      <c r="AJ98" s="1" t="str">
        <f t="shared" si="27"/>
        <v xml:space="preserve"> </v>
      </c>
      <c r="AK98" s="25" t="str">
        <f t="shared" si="42"/>
        <v xml:space="preserve"> </v>
      </c>
      <c r="AL98" s="25" t="str">
        <f t="shared" si="43"/>
        <v xml:space="preserve"> </v>
      </c>
      <c r="AM98" s="1" t="str">
        <f t="shared" si="26"/>
        <v xml:space="preserve"> </v>
      </c>
      <c r="AN98" s="1" t="str">
        <f t="shared" si="26"/>
        <v xml:space="preserve"> </v>
      </c>
      <c r="AO98" t="s">
        <v>1763</v>
      </c>
      <c r="AP98" t="s">
        <v>2285</v>
      </c>
      <c r="AQ98" s="22">
        <v>-53.569985592920318</v>
      </c>
      <c r="AR98" s="21">
        <v>-69.331485016624612</v>
      </c>
      <c r="AS98">
        <v>43.414325247235894</v>
      </c>
      <c r="AT98">
        <v>53.569985592920318</v>
      </c>
      <c r="AU98">
        <v>69.331485016624612</v>
      </c>
      <c r="AV98" t="s">
        <v>3841</v>
      </c>
    </row>
    <row r="99" spans="1:48" x14ac:dyDescent="0.25">
      <c r="A99" s="14">
        <v>1.0199999999999983E-9</v>
      </c>
      <c r="B99" t="s">
        <v>1764</v>
      </c>
      <c r="C99" s="4">
        <v>13</v>
      </c>
      <c r="D99" s="4">
        <v>0</v>
      </c>
      <c r="E99" s="4">
        <v>4</v>
      </c>
      <c r="F99" s="4">
        <v>17</v>
      </c>
      <c r="G99" s="4">
        <v>7.130000114440918</v>
      </c>
      <c r="H99" s="4">
        <v>5.27</v>
      </c>
      <c r="I99" s="34">
        <v>18708.898563689512</v>
      </c>
      <c r="J99" s="35">
        <v>4.6595932802829347</v>
      </c>
      <c r="K99" s="35">
        <v>4.2261427425821969</v>
      </c>
      <c r="L99" s="35">
        <v>8.3031376194630173</v>
      </c>
      <c r="M99" s="35">
        <v>7.6040849130583021</v>
      </c>
      <c r="N99" s="4">
        <v>1.131</v>
      </c>
      <c r="O99" s="4">
        <v>17.445482866043619</v>
      </c>
      <c r="P99" s="35">
        <v>3.3206831119544593</v>
      </c>
      <c r="Q99" s="36" t="str">
        <f t="shared" si="29"/>
        <v xml:space="preserve"> </v>
      </c>
      <c r="R99" s="36" t="str">
        <f t="shared" si="30"/>
        <v xml:space="preserve"> </v>
      </c>
      <c r="S99" s="37">
        <f t="shared" si="31"/>
        <v>0.35294119920613254</v>
      </c>
      <c r="T99" s="37" t="str">
        <f t="shared" si="32"/>
        <v/>
      </c>
      <c r="U99" s="37" t="str">
        <f t="shared" si="33"/>
        <v/>
      </c>
      <c r="V99" s="37">
        <f t="shared" si="34"/>
        <v>-0.7235356445242942</v>
      </c>
      <c r="W99" s="37" t="str">
        <f t="shared" si="35"/>
        <v/>
      </c>
      <c r="X99" s="37">
        <f t="shared" si="36"/>
        <v>-0.31391399758477811</v>
      </c>
      <c r="Y99" s="1" t="str">
        <f t="shared" si="44"/>
        <v xml:space="preserve"> </v>
      </c>
      <c r="Z99" s="1">
        <f t="shared" si="37"/>
        <v>9</v>
      </c>
      <c r="AA99" s="1" t="str">
        <f t="shared" si="45"/>
        <v xml:space="preserve"> </v>
      </c>
      <c r="AB99" s="1">
        <f t="shared" si="38"/>
        <v>28</v>
      </c>
      <c r="AC99" s="1">
        <f t="shared" si="28"/>
        <v>45</v>
      </c>
      <c r="AD99" s="1" t="str">
        <f t="shared" si="39"/>
        <v xml:space="preserve"> </v>
      </c>
      <c r="AE99" s="1" t="str">
        <f t="shared" si="25"/>
        <v xml:space="preserve"> </v>
      </c>
      <c r="AF99" s="1" t="str">
        <f t="shared" si="25"/>
        <v xml:space="preserve"> </v>
      </c>
      <c r="AG99" s="38">
        <f t="shared" si="40"/>
        <v>3.3206831129744594</v>
      </c>
      <c r="AH99" s="38" t="str">
        <f t="shared" si="41"/>
        <v xml:space="preserve"> </v>
      </c>
      <c r="AI99" s="1">
        <f t="shared" si="27"/>
        <v>42</v>
      </c>
      <c r="AJ99" s="1" t="str">
        <f t="shared" si="27"/>
        <v xml:space="preserve"> </v>
      </c>
      <c r="AK99" s="25" t="str">
        <f t="shared" si="42"/>
        <v xml:space="preserve"> </v>
      </c>
      <c r="AL99" s="25" t="str">
        <f t="shared" si="43"/>
        <v xml:space="preserve"> </v>
      </c>
      <c r="AM99" s="1" t="str">
        <f t="shared" si="26"/>
        <v xml:space="preserve"> </v>
      </c>
      <c r="AN99" s="1" t="str">
        <f t="shared" si="26"/>
        <v xml:space="preserve"> </v>
      </c>
      <c r="AO99" t="s">
        <v>1764</v>
      </c>
      <c r="AP99" t="s">
        <v>2179</v>
      </c>
      <c r="AQ99" s="22">
        <v>72.353564452429424</v>
      </c>
      <c r="AR99" s="21">
        <v>31.39139975847781</v>
      </c>
      <c r="AS99">
        <v>35.294119818613254</v>
      </c>
      <c r="AT99">
        <v>-72.353564452429424</v>
      </c>
      <c r="AU99">
        <v>-31.39139975847781</v>
      </c>
      <c r="AV99" t="s">
        <v>3842</v>
      </c>
    </row>
    <row r="100" spans="1:48" x14ac:dyDescent="0.25">
      <c r="A100" s="14">
        <v>1.0299999999999983E-9</v>
      </c>
      <c r="B100" t="s">
        <v>1765</v>
      </c>
      <c r="C100" s="4">
        <v>31</v>
      </c>
      <c r="D100" s="4">
        <v>0</v>
      </c>
      <c r="E100" s="4">
        <v>5</v>
      </c>
      <c r="F100" s="4">
        <v>36</v>
      </c>
      <c r="G100" s="4">
        <v>46.630001068115234</v>
      </c>
      <c r="H100" s="4">
        <v>32.82</v>
      </c>
      <c r="I100" s="34">
        <v>16561.824508856167</v>
      </c>
      <c r="J100" s="35" t="s">
        <v>2161</v>
      </c>
      <c r="K100" s="35" t="s">
        <v>2161</v>
      </c>
      <c r="L100" s="35" t="s">
        <v>2161</v>
      </c>
      <c r="M100" s="35" t="s">
        <v>2161</v>
      </c>
      <c r="N100" s="4">
        <v>0.32</v>
      </c>
      <c r="O100" s="4">
        <v>3.2258064516129057</v>
      </c>
      <c r="P100" s="35">
        <v>0.56063375990249842</v>
      </c>
      <c r="Q100" s="36">
        <f t="shared" si="29"/>
        <v>86.111111112141117</v>
      </c>
      <c r="R100" s="36" t="str">
        <f t="shared" si="30"/>
        <v xml:space="preserve"> </v>
      </c>
      <c r="S100" s="37">
        <f t="shared" si="31"/>
        <v>0.42078004576233485</v>
      </c>
      <c r="T100" s="37" t="str">
        <f t="shared" si="32"/>
        <v/>
      </c>
      <c r="U100" s="37" t="str">
        <f t="shared" si="33"/>
        <v xml:space="preserve"> </v>
      </c>
      <c r="V100" s="37" t="str">
        <f t="shared" si="34"/>
        <v xml:space="preserve"> </v>
      </c>
      <c r="W100" s="37" t="str">
        <f t="shared" si="35"/>
        <v xml:space="preserve"> </v>
      </c>
      <c r="X100" s="37" t="str">
        <f t="shared" si="36"/>
        <v xml:space="preserve"> </v>
      </c>
      <c r="Y100" s="1" t="str">
        <f t="shared" si="44"/>
        <v xml:space="preserve"> </v>
      </c>
      <c r="Z100" s="1" t="str">
        <f t="shared" si="37"/>
        <v xml:space="preserve"> </v>
      </c>
      <c r="AA100" s="1" t="str">
        <f t="shared" si="45"/>
        <v xml:space="preserve"> </v>
      </c>
      <c r="AB100" s="1" t="str">
        <f t="shared" si="38"/>
        <v xml:space="preserve"> </v>
      </c>
      <c r="AC100" s="1">
        <f t="shared" si="28"/>
        <v>34</v>
      </c>
      <c r="AD100" s="1" t="str">
        <f t="shared" si="39"/>
        <v xml:space="preserve"> </v>
      </c>
      <c r="AE100" s="1">
        <f t="shared" si="25"/>
        <v>108</v>
      </c>
      <c r="AF100" s="1" t="str">
        <f t="shared" si="25"/>
        <v xml:space="preserve"> </v>
      </c>
      <c r="AG100" s="38" t="str">
        <f t="shared" si="40"/>
        <v xml:space="preserve"> </v>
      </c>
      <c r="AH100" s="38" t="str">
        <f t="shared" si="41"/>
        <v xml:space="preserve"> </v>
      </c>
      <c r="AI100" s="1" t="str">
        <f t="shared" si="27"/>
        <v xml:space="preserve"> </v>
      </c>
      <c r="AJ100" s="1" t="str">
        <f t="shared" si="27"/>
        <v xml:space="preserve"> </v>
      </c>
      <c r="AK100" s="25" t="str">
        <f t="shared" si="42"/>
        <v xml:space="preserve"> </v>
      </c>
      <c r="AL100" s="25" t="str">
        <f t="shared" si="43"/>
        <v xml:space="preserve"> </v>
      </c>
      <c r="AM100" s="1" t="str">
        <f t="shared" si="26"/>
        <v xml:space="preserve"> </v>
      </c>
      <c r="AN100" s="1" t="str">
        <f t="shared" si="26"/>
        <v xml:space="preserve"> </v>
      </c>
      <c r="AO100" t="s">
        <v>1765</v>
      </c>
      <c r="AP100" t="s">
        <v>2261</v>
      </c>
      <c r="AQ100" s="22" t="e">
        <v>#VALUE!</v>
      </c>
      <c r="AR100" s="21" t="e">
        <v>#VALUE!</v>
      </c>
      <c r="AS100">
        <v>42.078004473233491</v>
      </c>
      <c r="AT100" t="e">
        <v>#VALUE!</v>
      </c>
      <c r="AU100" t="e">
        <v>#VALUE!</v>
      </c>
      <c r="AV100" t="s">
        <v>3843</v>
      </c>
    </row>
    <row r="101" spans="1:48" x14ac:dyDescent="0.25">
      <c r="A101" s="14">
        <v>1.0399999999999983E-9</v>
      </c>
      <c r="B101" t="s">
        <v>1766</v>
      </c>
      <c r="C101" s="4">
        <v>23</v>
      </c>
      <c r="D101" s="4">
        <v>0</v>
      </c>
      <c r="E101" s="4">
        <v>0</v>
      </c>
      <c r="F101" s="4">
        <v>23</v>
      </c>
      <c r="G101" s="4">
        <v>38.108333587646484</v>
      </c>
      <c r="H101" s="4">
        <v>29.15</v>
      </c>
      <c r="I101" s="34">
        <v>11596.828670819885</v>
      </c>
      <c r="J101" s="35">
        <v>16.609686609686609</v>
      </c>
      <c r="K101" s="35">
        <v>14.48807157057654</v>
      </c>
      <c r="L101" s="35">
        <v>12.510717747258939</v>
      </c>
      <c r="M101" s="35">
        <v>10.849819042432873</v>
      </c>
      <c r="N101" s="4">
        <v>1.7550000000000001</v>
      </c>
      <c r="O101" s="4">
        <v>26.898047722342739</v>
      </c>
      <c r="P101" s="35">
        <v>2.4974271012006861</v>
      </c>
      <c r="Q101" s="36">
        <f t="shared" si="29"/>
        <v>100.00000000103999</v>
      </c>
      <c r="R101" s="36" t="str">
        <f t="shared" si="30"/>
        <v xml:space="preserve"> </v>
      </c>
      <c r="S101" s="37">
        <f t="shared" si="31"/>
        <v>0.30731847746011953</v>
      </c>
      <c r="T101" s="37" t="str">
        <f t="shared" si="32"/>
        <v/>
      </c>
      <c r="U101" s="37" t="str">
        <f t="shared" si="33"/>
        <v/>
      </c>
      <c r="V101" s="37" t="str">
        <f t="shared" si="34"/>
        <v/>
      </c>
      <c r="W101" s="37" t="str">
        <f t="shared" si="35"/>
        <v/>
      </c>
      <c r="X101" s="37" t="str">
        <f t="shared" si="36"/>
        <v/>
      </c>
      <c r="Y101" s="1" t="str">
        <f t="shared" si="44"/>
        <v xml:space="preserve"> </v>
      </c>
      <c r="Z101" s="1" t="str">
        <f t="shared" si="37"/>
        <v xml:space="preserve"> </v>
      </c>
      <c r="AA101" s="1" t="str">
        <f t="shared" si="45"/>
        <v xml:space="preserve"> </v>
      </c>
      <c r="AB101" s="1" t="str">
        <f t="shared" si="38"/>
        <v xml:space="preserve"> </v>
      </c>
      <c r="AC101" s="1">
        <f t="shared" si="28"/>
        <v>60</v>
      </c>
      <c r="AD101" s="1" t="str">
        <f t="shared" si="39"/>
        <v xml:space="preserve"> </v>
      </c>
      <c r="AE101" s="1">
        <f t="shared" si="25"/>
        <v>14</v>
      </c>
      <c r="AF101" s="1" t="str">
        <f t="shared" si="25"/>
        <v xml:space="preserve"> </v>
      </c>
      <c r="AG101" s="38" t="str">
        <f t="shared" si="40"/>
        <v xml:space="preserve"> </v>
      </c>
      <c r="AH101" s="38" t="str">
        <f t="shared" si="41"/>
        <v xml:space="preserve"> </v>
      </c>
      <c r="AI101" s="1" t="str">
        <f t="shared" si="27"/>
        <v xml:space="preserve"> </v>
      </c>
      <c r="AJ101" s="1" t="str">
        <f t="shared" si="27"/>
        <v xml:space="preserve"> </v>
      </c>
      <c r="AK101" s="25" t="str">
        <f t="shared" si="42"/>
        <v xml:space="preserve"> </v>
      </c>
      <c r="AL101" s="25" t="str">
        <f t="shared" si="43"/>
        <v xml:space="preserve"> </v>
      </c>
      <c r="AM101" s="1" t="str">
        <f t="shared" si="26"/>
        <v xml:space="preserve"> </v>
      </c>
      <c r="AN101" s="1" t="str">
        <f t="shared" si="26"/>
        <v xml:space="preserve"> </v>
      </c>
      <c r="AO101" t="s">
        <v>1766</v>
      </c>
      <c r="AP101" t="s">
        <v>2210</v>
      </c>
      <c r="AQ101" s="22">
        <v>1.4509201343504308</v>
      </c>
      <c r="AR101" s="21">
        <v>-3.3757203595183194</v>
      </c>
      <c r="AS101">
        <v>30.731847642011957</v>
      </c>
      <c r="AT101">
        <v>-1.4509201343504308</v>
      </c>
      <c r="AU101">
        <v>3.3757203595183194</v>
      </c>
      <c r="AV101" t="s">
        <v>3844</v>
      </c>
    </row>
    <row r="102" spans="1:48" x14ac:dyDescent="0.25">
      <c r="A102" s="14">
        <v>1.0499999999999982E-9</v>
      </c>
      <c r="B102" t="s">
        <v>1767</v>
      </c>
      <c r="C102" s="4">
        <v>13</v>
      </c>
      <c r="D102" s="4">
        <v>0</v>
      </c>
      <c r="E102" s="4">
        <v>0</v>
      </c>
      <c r="F102" s="4">
        <v>13</v>
      </c>
      <c r="G102" s="4">
        <v>36.659999847412109</v>
      </c>
      <c r="H102" s="4">
        <v>33.19</v>
      </c>
      <c r="I102" s="34">
        <v>15531.750883214758</v>
      </c>
      <c r="J102" s="35" t="s">
        <v>2161</v>
      </c>
      <c r="K102" s="35">
        <v>33.390342052313883</v>
      </c>
      <c r="L102" s="35">
        <v>19.615744942421415</v>
      </c>
      <c r="M102" s="35">
        <v>15.453459322283248</v>
      </c>
      <c r="N102" s="4">
        <v>0.74399999999999999</v>
      </c>
      <c r="O102" s="4">
        <v>97.347480106100789</v>
      </c>
      <c r="P102" s="35">
        <v>0.31334739379331128</v>
      </c>
      <c r="Q102" s="36">
        <f t="shared" si="29"/>
        <v>100.00000000105</v>
      </c>
      <c r="R102" s="36" t="str">
        <f t="shared" si="30"/>
        <v xml:space="preserve"> </v>
      </c>
      <c r="S102" s="37" t="str">
        <f t="shared" si="31"/>
        <v/>
      </c>
      <c r="T102" s="37" t="str">
        <f t="shared" si="32"/>
        <v/>
      </c>
      <c r="U102" s="37" t="str">
        <f t="shared" si="33"/>
        <v xml:space="preserve"> </v>
      </c>
      <c r="V102" s="37" t="str">
        <f t="shared" si="34"/>
        <v xml:space="preserve"> </v>
      </c>
      <c r="W102" s="37" t="str">
        <f t="shared" si="35"/>
        <v/>
      </c>
      <c r="X102" s="37" t="str">
        <f t="shared" si="36"/>
        <v/>
      </c>
      <c r="Y102" s="1" t="str">
        <f t="shared" si="44"/>
        <v xml:space="preserve"> </v>
      </c>
      <c r="Z102" s="1" t="str">
        <f t="shared" si="37"/>
        <v xml:space="preserve"> </v>
      </c>
      <c r="AA102" s="1" t="str">
        <f t="shared" si="45"/>
        <v xml:space="preserve"> </v>
      </c>
      <c r="AB102" s="1" t="str">
        <f t="shared" si="38"/>
        <v xml:space="preserve"> </v>
      </c>
      <c r="AC102" s="1" t="str">
        <f t="shared" si="28"/>
        <v xml:space="preserve"> </v>
      </c>
      <c r="AD102" s="1" t="str">
        <f t="shared" si="39"/>
        <v xml:space="preserve"> </v>
      </c>
      <c r="AE102" s="1">
        <f t="shared" si="25"/>
        <v>13</v>
      </c>
      <c r="AF102" s="1" t="str">
        <f t="shared" si="25"/>
        <v xml:space="preserve"> </v>
      </c>
      <c r="AG102" s="38" t="str">
        <f t="shared" si="40"/>
        <v xml:space="preserve"> </v>
      </c>
      <c r="AH102" s="38" t="str">
        <f t="shared" si="41"/>
        <v xml:space="preserve"> </v>
      </c>
      <c r="AI102" s="1" t="str">
        <f t="shared" si="27"/>
        <v xml:space="preserve"> </v>
      </c>
      <c r="AJ102" s="1" t="str">
        <f t="shared" si="27"/>
        <v xml:space="preserve"> </v>
      </c>
      <c r="AK102" s="25">
        <f t="shared" si="42"/>
        <v>97.347480107150787</v>
      </c>
      <c r="AL102" s="25" t="str">
        <f t="shared" si="43"/>
        <v xml:space="preserve"> </v>
      </c>
      <c r="AM102" s="1">
        <f t="shared" si="26"/>
        <v>1</v>
      </c>
      <c r="AN102" s="1" t="str">
        <f t="shared" si="26"/>
        <v xml:space="preserve"> </v>
      </c>
      <c r="AO102" t="s">
        <v>1767</v>
      </c>
      <c r="AP102" t="s">
        <v>2359</v>
      </c>
      <c r="AQ102" s="22" t="e">
        <v>#VALUE!</v>
      </c>
      <c r="AR102" s="21">
        <v>-62.084366762704349</v>
      </c>
      <c r="AS102">
        <v>10.45495585240166</v>
      </c>
      <c r="AT102" t="e">
        <v>#VALUE!</v>
      </c>
      <c r="AU102">
        <v>62.084366762704349</v>
      </c>
      <c r="AV102" t="s">
        <v>3845</v>
      </c>
    </row>
    <row r="103" spans="1:48" x14ac:dyDescent="0.25">
      <c r="A103" s="14">
        <v>1.0599999999999982E-9</v>
      </c>
      <c r="B103" t="s">
        <v>1768</v>
      </c>
      <c r="C103" s="4">
        <v>32</v>
      </c>
      <c r="D103" s="4">
        <v>0</v>
      </c>
      <c r="E103" s="4">
        <v>0</v>
      </c>
      <c r="F103" s="4">
        <v>32</v>
      </c>
      <c r="G103" s="4">
        <v>15.770000457763672</v>
      </c>
      <c r="H103" s="4">
        <v>9.24</v>
      </c>
      <c r="I103" s="34">
        <v>11727.620754450654</v>
      </c>
      <c r="J103" s="35">
        <v>8.1266490765171504</v>
      </c>
      <c r="K103" s="35">
        <v>7.0373191165270379</v>
      </c>
      <c r="L103" s="35">
        <v>7.4228521141007491</v>
      </c>
      <c r="M103" s="35">
        <v>6.5020659223817123</v>
      </c>
      <c r="N103" s="4">
        <v>1.137</v>
      </c>
      <c r="O103" s="4">
        <v>13.247011952191235</v>
      </c>
      <c r="P103" s="35">
        <v>4.5562770562770565</v>
      </c>
      <c r="Q103" s="36">
        <f t="shared" si="29"/>
        <v>100.00000000106</v>
      </c>
      <c r="R103" s="36" t="str">
        <f t="shared" si="30"/>
        <v xml:space="preserve"> </v>
      </c>
      <c r="S103" s="37">
        <f t="shared" si="31"/>
        <v>0.70671000731147948</v>
      </c>
      <c r="T103" s="37" t="str">
        <f t="shared" si="32"/>
        <v/>
      </c>
      <c r="U103" s="37" t="str">
        <f t="shared" si="33"/>
        <v/>
      </c>
      <c r="V103" s="37">
        <f t="shared" si="34"/>
        <v>-0.51782727290306962</v>
      </c>
      <c r="W103" s="37" t="str">
        <f t="shared" si="35"/>
        <v/>
      </c>
      <c r="X103" s="37">
        <f t="shared" si="36"/>
        <v>-0.38665174938867042</v>
      </c>
      <c r="Y103" s="1" t="str">
        <f t="shared" si="44"/>
        <v xml:space="preserve"> </v>
      </c>
      <c r="Z103" s="1">
        <f t="shared" si="37"/>
        <v>32</v>
      </c>
      <c r="AA103" s="1" t="str">
        <f t="shared" si="45"/>
        <v xml:space="preserve"> </v>
      </c>
      <c r="AB103" s="1">
        <f t="shared" si="38"/>
        <v>20</v>
      </c>
      <c r="AC103" s="1">
        <f t="shared" si="28"/>
        <v>4</v>
      </c>
      <c r="AD103" s="1" t="str">
        <f t="shared" si="39"/>
        <v xml:space="preserve"> </v>
      </c>
      <c r="AE103" s="1">
        <f t="shared" ref="AE103:AF166" si="46">IF(ISERROR((RANK(Q103,Q$7:Q$184,0)))=TRUE," ",((RANK(Q103,Q$7:Q$184,0))))</f>
        <v>12</v>
      </c>
      <c r="AF103" s="1" t="str">
        <f t="shared" si="46"/>
        <v xml:space="preserve"> </v>
      </c>
      <c r="AG103" s="38">
        <f t="shared" si="40"/>
        <v>4.5562770573370566</v>
      </c>
      <c r="AH103" s="38" t="str">
        <f t="shared" si="41"/>
        <v xml:space="preserve"> </v>
      </c>
      <c r="AI103" s="1">
        <f t="shared" si="27"/>
        <v>29</v>
      </c>
      <c r="AJ103" s="1" t="str">
        <f t="shared" si="27"/>
        <v xml:space="preserve"> </v>
      </c>
      <c r="AK103" s="25" t="str">
        <f t="shared" si="42"/>
        <v xml:space="preserve"> </v>
      </c>
      <c r="AL103" s="25" t="str">
        <f t="shared" si="43"/>
        <v xml:space="preserve"> </v>
      </c>
      <c r="AM103" s="1" t="str">
        <f t="shared" ref="AM103:AN166" si="47">IF(ISERROR((RANK(AK103,AK$7:AK$184,0)))=TRUE," ",((RANK(AK103,AK$7:AK$184,0))))</f>
        <v xml:space="preserve"> </v>
      </c>
      <c r="AN103" s="1" t="str">
        <f t="shared" si="47"/>
        <v xml:space="preserve"> </v>
      </c>
      <c r="AO103" t="s">
        <v>1768</v>
      </c>
      <c r="AP103" t="s">
        <v>2431</v>
      </c>
      <c r="AQ103" s="22">
        <v>51.782727290306966</v>
      </c>
      <c r="AR103" s="21">
        <v>38.66517493886704</v>
      </c>
      <c r="AS103">
        <v>70.671000625147954</v>
      </c>
      <c r="AT103">
        <v>-51.782727290306966</v>
      </c>
      <c r="AU103">
        <v>-38.66517493886704</v>
      </c>
      <c r="AV103" t="s">
        <v>3846</v>
      </c>
    </row>
    <row r="104" spans="1:48" x14ac:dyDescent="0.25">
      <c r="A104" s="14">
        <v>1.0699999999999982E-9</v>
      </c>
      <c r="B104" t="s">
        <v>1769</v>
      </c>
      <c r="C104" s="4">
        <v>15</v>
      </c>
      <c r="D104" s="4">
        <v>0</v>
      </c>
      <c r="E104" s="4">
        <v>1</v>
      </c>
      <c r="F104" s="4">
        <v>16</v>
      </c>
      <c r="G104" s="4">
        <v>150.22000122070312</v>
      </c>
      <c r="H104" s="4">
        <v>146.6</v>
      </c>
      <c r="I104" s="34">
        <v>13725.989874838111</v>
      </c>
      <c r="J104" s="35" t="s">
        <v>2161</v>
      </c>
      <c r="K104" s="35" t="s">
        <v>2161</v>
      </c>
      <c r="L104" s="35" t="s">
        <v>2161</v>
      </c>
      <c r="M104" s="35">
        <v>37.729937507740779</v>
      </c>
      <c r="N104" s="4">
        <v>2.2330000000000001</v>
      </c>
      <c r="O104" s="4">
        <v>68.021068472535745</v>
      </c>
      <c r="P104" s="35">
        <v>0.12960436562073671</v>
      </c>
      <c r="Q104" s="36">
        <f t="shared" si="29"/>
        <v>93.750000001070006</v>
      </c>
      <c r="R104" s="36" t="str">
        <f t="shared" si="30"/>
        <v xml:space="preserve"> </v>
      </c>
      <c r="S104" s="37" t="str">
        <f t="shared" si="31"/>
        <v/>
      </c>
      <c r="T104" s="37" t="str">
        <f t="shared" si="32"/>
        <v/>
      </c>
      <c r="U104" s="37" t="str">
        <f t="shared" si="33"/>
        <v xml:space="preserve"> </v>
      </c>
      <c r="V104" s="37" t="str">
        <f t="shared" si="34"/>
        <v xml:space="preserve"> </v>
      </c>
      <c r="W104" s="37" t="str">
        <f t="shared" si="35"/>
        <v xml:space="preserve"> </v>
      </c>
      <c r="X104" s="37" t="str">
        <f t="shared" si="36"/>
        <v xml:space="preserve"> </v>
      </c>
      <c r="Y104" s="1" t="str">
        <f t="shared" si="44"/>
        <v xml:space="preserve"> </v>
      </c>
      <c r="Z104" s="1" t="str">
        <f t="shared" si="37"/>
        <v xml:space="preserve"> </v>
      </c>
      <c r="AA104" s="1" t="str">
        <f t="shared" si="45"/>
        <v xml:space="preserve"> </v>
      </c>
      <c r="AB104" s="1" t="str">
        <f t="shared" si="38"/>
        <v xml:space="preserve"> </v>
      </c>
      <c r="AC104" s="1" t="str">
        <f t="shared" si="28"/>
        <v xml:space="preserve"> </v>
      </c>
      <c r="AD104" s="1" t="str">
        <f t="shared" si="39"/>
        <v xml:space="preserve"> </v>
      </c>
      <c r="AE104" s="1">
        <f t="shared" si="46"/>
        <v>56</v>
      </c>
      <c r="AF104" s="1" t="str">
        <f t="shared" si="46"/>
        <v xml:space="preserve"> </v>
      </c>
      <c r="AG104" s="38" t="str">
        <f t="shared" si="40"/>
        <v xml:space="preserve"> </v>
      </c>
      <c r="AH104" s="38" t="str">
        <f t="shared" si="41"/>
        <v xml:space="preserve"> </v>
      </c>
      <c r="AI104" s="1" t="str">
        <f t="shared" ref="AI104:AJ167" si="48">IF(ISERROR((RANK(AG104,AG$7:AG$184,0)))=TRUE," ",((RANK(AG104,AG$7:AG$184,0))))</f>
        <v xml:space="preserve"> </v>
      </c>
      <c r="AJ104" s="1" t="str">
        <f t="shared" si="48"/>
        <v xml:space="preserve"> </v>
      </c>
      <c r="AK104" s="25" t="str">
        <f t="shared" si="42"/>
        <v xml:space="preserve"> </v>
      </c>
      <c r="AL104" s="25" t="str">
        <f t="shared" si="43"/>
        <v xml:space="preserve"> </v>
      </c>
      <c r="AM104" s="1" t="str">
        <f t="shared" si="47"/>
        <v xml:space="preserve"> </v>
      </c>
      <c r="AN104" s="1" t="str">
        <f t="shared" si="47"/>
        <v xml:space="preserve"> </v>
      </c>
      <c r="AO104" t="s">
        <v>1769</v>
      </c>
      <c r="AP104" t="s">
        <v>2330</v>
      </c>
      <c r="AQ104" s="22" t="e">
        <v>#VALUE!</v>
      </c>
      <c r="AR104" s="21" t="e">
        <v>#VALUE!</v>
      </c>
      <c r="AS104">
        <v>2.4693050618711743</v>
      </c>
      <c r="AT104" t="e">
        <v>#VALUE!</v>
      </c>
      <c r="AU104" t="e">
        <v>#VALUE!</v>
      </c>
      <c r="AV104" t="s">
        <v>3847</v>
      </c>
    </row>
    <row r="105" spans="1:48" x14ac:dyDescent="0.25">
      <c r="A105" s="14">
        <v>1.0799999999999981E-9</v>
      </c>
      <c r="B105" t="s">
        <v>1770</v>
      </c>
      <c r="C105" s="4">
        <v>14</v>
      </c>
      <c r="D105" s="4">
        <v>0</v>
      </c>
      <c r="E105" s="4">
        <v>2</v>
      </c>
      <c r="F105" s="4">
        <v>16</v>
      </c>
      <c r="G105" s="4">
        <v>19.850000381469727</v>
      </c>
      <c r="H105" s="4">
        <v>14.72</v>
      </c>
      <c r="I105" s="34">
        <v>13468.786047005327</v>
      </c>
      <c r="J105" s="35">
        <v>11.02621722846442</v>
      </c>
      <c r="K105" s="35">
        <v>9.2115143929912389</v>
      </c>
      <c r="L105" s="35" t="s">
        <v>2161</v>
      </c>
      <c r="M105" s="35" t="s">
        <v>2161</v>
      </c>
      <c r="N105" s="4">
        <v>1.335</v>
      </c>
      <c r="O105" s="4">
        <v>14.102564102564106</v>
      </c>
      <c r="P105" s="35">
        <v>2.7921195652173911</v>
      </c>
      <c r="Q105" s="36">
        <f t="shared" si="29"/>
        <v>87.500000001079997</v>
      </c>
      <c r="R105" s="36" t="str">
        <f t="shared" si="30"/>
        <v xml:space="preserve"> </v>
      </c>
      <c r="S105" s="37">
        <f t="shared" si="31"/>
        <v>0.34850546177767161</v>
      </c>
      <c r="T105" s="37" t="str">
        <f t="shared" si="32"/>
        <v/>
      </c>
      <c r="U105" s="37" t="str">
        <f t="shared" si="33"/>
        <v/>
      </c>
      <c r="V105" s="37">
        <f t="shared" si="34"/>
        <v>-0.34578924467471106</v>
      </c>
      <c r="W105" s="37" t="str">
        <f t="shared" si="35"/>
        <v xml:space="preserve"> </v>
      </c>
      <c r="X105" s="37" t="str">
        <f t="shared" si="36"/>
        <v xml:space="preserve"> </v>
      </c>
      <c r="Y105" s="1" t="str">
        <f t="shared" si="44"/>
        <v xml:space="preserve"> </v>
      </c>
      <c r="Z105" s="1">
        <f t="shared" si="37"/>
        <v>47</v>
      </c>
      <c r="AA105" s="1" t="str">
        <f t="shared" si="45"/>
        <v xml:space="preserve"> </v>
      </c>
      <c r="AB105" s="1" t="str">
        <f t="shared" si="38"/>
        <v xml:space="preserve"> </v>
      </c>
      <c r="AC105" s="1">
        <f t="shared" si="28"/>
        <v>47</v>
      </c>
      <c r="AD105" s="1" t="str">
        <f t="shared" si="39"/>
        <v xml:space="preserve"> </v>
      </c>
      <c r="AE105" s="1">
        <f t="shared" si="46"/>
        <v>102</v>
      </c>
      <c r="AF105" s="1" t="str">
        <f t="shared" si="46"/>
        <v xml:space="preserve"> </v>
      </c>
      <c r="AG105" s="38" t="str">
        <f t="shared" si="40"/>
        <v xml:space="preserve"> </v>
      </c>
      <c r="AH105" s="38" t="str">
        <f t="shared" si="41"/>
        <v xml:space="preserve"> </v>
      </c>
      <c r="AI105" s="1" t="str">
        <f t="shared" si="48"/>
        <v xml:space="preserve"> </v>
      </c>
      <c r="AJ105" s="1" t="str">
        <f t="shared" si="48"/>
        <v xml:space="preserve"> </v>
      </c>
      <c r="AK105" s="25" t="str">
        <f t="shared" si="42"/>
        <v xml:space="preserve"> </v>
      </c>
      <c r="AL105" s="25" t="str">
        <f t="shared" si="43"/>
        <v xml:space="preserve"> </v>
      </c>
      <c r="AM105" s="1" t="str">
        <f t="shared" si="47"/>
        <v xml:space="preserve"> </v>
      </c>
      <c r="AN105" s="1" t="str">
        <f t="shared" si="47"/>
        <v xml:space="preserve"> </v>
      </c>
      <c r="AO105" t="s">
        <v>1770</v>
      </c>
      <c r="AP105" t="s">
        <v>2167</v>
      </c>
      <c r="AQ105" s="22">
        <v>34.578924467471104</v>
      </c>
      <c r="AR105" s="21" t="e">
        <v>#VALUE!</v>
      </c>
      <c r="AS105">
        <v>34.850546069767162</v>
      </c>
      <c r="AT105">
        <v>-34.578924467471104</v>
      </c>
      <c r="AU105" t="e">
        <v>#VALUE!</v>
      </c>
      <c r="AV105" t="s">
        <v>3848</v>
      </c>
    </row>
    <row r="106" spans="1:48" x14ac:dyDescent="0.25">
      <c r="A106" s="14">
        <v>1.0899999999999981E-9</v>
      </c>
      <c r="B106" t="s">
        <v>1771</v>
      </c>
      <c r="C106" s="4">
        <v>9</v>
      </c>
      <c r="D106" s="4">
        <v>0</v>
      </c>
      <c r="E106" s="4">
        <v>2</v>
      </c>
      <c r="F106" s="4">
        <v>11</v>
      </c>
      <c r="G106" s="4">
        <v>9.7299995422363281</v>
      </c>
      <c r="H106" s="4">
        <v>9.4600000000000009</v>
      </c>
      <c r="I106" s="34">
        <v>9774.6544923906895</v>
      </c>
      <c r="J106" s="35">
        <v>15.610561056105613</v>
      </c>
      <c r="K106" s="35">
        <v>12.783783783783784</v>
      </c>
      <c r="L106" s="35" t="s">
        <v>2161</v>
      </c>
      <c r="M106" s="35" t="s">
        <v>2161</v>
      </c>
      <c r="N106" s="4">
        <v>0.60599999999999998</v>
      </c>
      <c r="O106" s="4">
        <v>1.3377926421404693</v>
      </c>
      <c r="P106" s="35">
        <v>1.3742071881606763</v>
      </c>
      <c r="Q106" s="36">
        <f t="shared" si="29"/>
        <v>81.818181819271814</v>
      </c>
      <c r="R106" s="36" t="str">
        <f t="shared" si="30"/>
        <v xml:space="preserve"> </v>
      </c>
      <c r="S106" s="37" t="str">
        <f t="shared" si="31"/>
        <v/>
      </c>
      <c r="T106" s="37" t="str">
        <f t="shared" si="32"/>
        <v/>
      </c>
      <c r="U106" s="37" t="str">
        <f t="shared" si="33"/>
        <v/>
      </c>
      <c r="V106" s="37" t="str">
        <f t="shared" si="34"/>
        <v/>
      </c>
      <c r="W106" s="37" t="str">
        <f t="shared" si="35"/>
        <v xml:space="preserve"> </v>
      </c>
      <c r="X106" s="37" t="str">
        <f t="shared" si="36"/>
        <v xml:space="preserve"> </v>
      </c>
      <c r="Y106" s="1" t="str">
        <f t="shared" si="44"/>
        <v xml:space="preserve"> </v>
      </c>
      <c r="Z106" s="1" t="str">
        <f t="shared" si="37"/>
        <v xml:space="preserve"> </v>
      </c>
      <c r="AA106" s="1" t="str">
        <f t="shared" si="45"/>
        <v xml:space="preserve"> </v>
      </c>
      <c r="AB106" s="1" t="str">
        <f t="shared" si="38"/>
        <v xml:space="preserve"> </v>
      </c>
      <c r="AC106" s="1" t="str">
        <f t="shared" si="28"/>
        <v xml:space="preserve"> </v>
      </c>
      <c r="AD106" s="1" t="str">
        <f t="shared" si="39"/>
        <v xml:space="preserve"> </v>
      </c>
      <c r="AE106" s="1">
        <f t="shared" si="46"/>
        <v>127</v>
      </c>
      <c r="AF106" s="1" t="str">
        <f t="shared" si="46"/>
        <v xml:space="preserve"> </v>
      </c>
      <c r="AG106" s="38" t="str">
        <f t="shared" si="40"/>
        <v xml:space="preserve"> </v>
      </c>
      <c r="AH106" s="38" t="str">
        <f t="shared" si="41"/>
        <v xml:space="preserve"> </v>
      </c>
      <c r="AI106" s="1" t="str">
        <f t="shared" si="48"/>
        <v xml:space="preserve"> </v>
      </c>
      <c r="AJ106" s="1" t="str">
        <f t="shared" si="48"/>
        <v xml:space="preserve"> </v>
      </c>
      <c r="AK106" s="25" t="str">
        <f t="shared" si="42"/>
        <v xml:space="preserve"> </v>
      </c>
      <c r="AL106" s="25" t="str">
        <f t="shared" si="43"/>
        <v xml:space="preserve"> </v>
      </c>
      <c r="AM106" s="1" t="str">
        <f t="shared" si="47"/>
        <v xml:space="preserve"> </v>
      </c>
      <c r="AN106" s="1" t="str">
        <f t="shared" si="47"/>
        <v xml:space="preserve"> </v>
      </c>
      <c r="AO106" t="s">
        <v>1771</v>
      </c>
      <c r="AP106" t="s">
        <v>2246</v>
      </c>
      <c r="AQ106" s="22">
        <v>7.3789611798836034</v>
      </c>
      <c r="AR106" s="21" t="e">
        <v>#VALUE!</v>
      </c>
      <c r="AS106">
        <v>2.8541177826250319</v>
      </c>
      <c r="AT106">
        <v>-7.3789611798836034</v>
      </c>
      <c r="AU106" t="e">
        <v>#VALUE!</v>
      </c>
      <c r="AV106" t="s">
        <v>3849</v>
      </c>
    </row>
    <row r="107" spans="1:48" x14ac:dyDescent="0.25">
      <c r="A107" s="14">
        <v>1.0999999999999981E-9</v>
      </c>
      <c r="B107" t="s">
        <v>1772</v>
      </c>
      <c r="C107" s="4">
        <v>27</v>
      </c>
      <c r="D107" s="4">
        <v>0</v>
      </c>
      <c r="E107" s="4">
        <v>0</v>
      </c>
      <c r="F107" s="4">
        <v>27</v>
      </c>
      <c r="G107" s="4">
        <v>85.069999694824219</v>
      </c>
      <c r="H107" s="4">
        <v>67.900000000000006</v>
      </c>
      <c r="I107" s="34">
        <v>18652.332391105705</v>
      </c>
      <c r="J107" s="35" t="s">
        <v>2161</v>
      </c>
      <c r="K107" s="35">
        <v>39.045428407130537</v>
      </c>
      <c r="L107" s="35">
        <v>16.970854428729535</v>
      </c>
      <c r="M107" s="35">
        <v>13.487274986931663</v>
      </c>
      <c r="N107" s="4">
        <v>1.4159999999999999</v>
      </c>
      <c r="O107" s="4">
        <v>27.567567567567547</v>
      </c>
      <c r="P107" s="35">
        <v>0.22385861561119291</v>
      </c>
      <c r="Q107" s="36">
        <f t="shared" si="29"/>
        <v>100.00000000110001</v>
      </c>
      <c r="R107" s="36" t="str">
        <f t="shared" si="30"/>
        <v xml:space="preserve"> </v>
      </c>
      <c r="S107" s="37">
        <f t="shared" si="31"/>
        <v>0.25287186700315478</v>
      </c>
      <c r="T107" s="37" t="str">
        <f t="shared" si="32"/>
        <v/>
      </c>
      <c r="U107" s="37" t="str">
        <f t="shared" si="33"/>
        <v xml:space="preserve"> </v>
      </c>
      <c r="V107" s="37" t="str">
        <f t="shared" si="34"/>
        <v xml:space="preserve"> </v>
      </c>
      <c r="W107" s="37" t="str">
        <f t="shared" si="35"/>
        <v/>
      </c>
      <c r="X107" s="37" t="str">
        <f t="shared" si="36"/>
        <v/>
      </c>
      <c r="Y107" s="1" t="str">
        <f t="shared" si="44"/>
        <v xml:space="preserve"> </v>
      </c>
      <c r="Z107" s="1" t="str">
        <f t="shared" si="37"/>
        <v xml:space="preserve"> </v>
      </c>
      <c r="AA107" s="1" t="str">
        <f t="shared" si="45"/>
        <v xml:space="preserve"> </v>
      </c>
      <c r="AB107" s="1" t="str">
        <f t="shared" si="38"/>
        <v xml:space="preserve"> </v>
      </c>
      <c r="AC107" s="1">
        <f t="shared" si="28"/>
        <v>75</v>
      </c>
      <c r="AD107" s="1" t="str">
        <f t="shared" si="39"/>
        <v xml:space="preserve"> </v>
      </c>
      <c r="AE107" s="1">
        <f t="shared" si="46"/>
        <v>11</v>
      </c>
      <c r="AF107" s="1" t="str">
        <f t="shared" si="46"/>
        <v xml:space="preserve"> </v>
      </c>
      <c r="AG107" s="38" t="str">
        <f t="shared" si="40"/>
        <v xml:space="preserve"> </v>
      </c>
      <c r="AH107" s="38" t="str">
        <f t="shared" si="41"/>
        <v xml:space="preserve"> </v>
      </c>
      <c r="AI107" s="1" t="str">
        <f t="shared" si="48"/>
        <v xml:space="preserve"> </v>
      </c>
      <c r="AJ107" s="1" t="str">
        <f t="shared" si="48"/>
        <v xml:space="preserve"> </v>
      </c>
      <c r="AK107" s="25" t="str">
        <f t="shared" si="42"/>
        <v xml:space="preserve"> </v>
      </c>
      <c r="AL107" s="25" t="str">
        <f t="shared" si="43"/>
        <v xml:space="preserve"> </v>
      </c>
      <c r="AM107" s="1" t="str">
        <f t="shared" si="47"/>
        <v xml:space="preserve"> </v>
      </c>
      <c r="AN107" s="1" t="str">
        <f t="shared" si="47"/>
        <v xml:space="preserve"> </v>
      </c>
      <c r="AO107" t="s">
        <v>1772</v>
      </c>
      <c r="AP107" t="s">
        <v>3850</v>
      </c>
      <c r="AQ107" s="22" t="e">
        <v>#VALUE!</v>
      </c>
      <c r="AR107" s="21">
        <v>-40.229708409081134</v>
      </c>
      <c r="AS107">
        <v>25.287186590315478</v>
      </c>
      <c r="AT107" t="e">
        <v>#VALUE!</v>
      </c>
      <c r="AU107">
        <v>40.229708409081134</v>
      </c>
      <c r="AV107" t="s">
        <v>3851</v>
      </c>
    </row>
    <row r="108" spans="1:48" x14ac:dyDescent="0.25">
      <c r="A108" s="14">
        <v>1.109999999999998E-9</v>
      </c>
      <c r="B108" t="s">
        <v>1773</v>
      </c>
      <c r="C108" s="4">
        <v>20</v>
      </c>
      <c r="D108" s="4">
        <v>0</v>
      </c>
      <c r="E108" s="4">
        <v>1</v>
      </c>
      <c r="F108" s="4">
        <v>21</v>
      </c>
      <c r="G108" s="4">
        <v>354.25</v>
      </c>
      <c r="H108" s="4">
        <v>394.98</v>
      </c>
      <c r="I108" s="34">
        <v>14786.485316191875</v>
      </c>
      <c r="J108" s="35" t="s">
        <v>2161</v>
      </c>
      <c r="K108" s="35" t="s">
        <v>2161</v>
      </c>
      <c r="L108" s="35" t="s">
        <v>2161</v>
      </c>
      <c r="M108" s="35" t="s">
        <v>2161</v>
      </c>
      <c r="N108" s="4">
        <v>4.0389999999999997</v>
      </c>
      <c r="O108" s="4">
        <v>30.290322580645146</v>
      </c>
      <c r="P108" s="35">
        <v>0.16583118132563673</v>
      </c>
      <c r="Q108" s="36">
        <f t="shared" si="29"/>
        <v>95.238095239205236</v>
      </c>
      <c r="R108" s="36" t="str">
        <f t="shared" si="30"/>
        <v xml:space="preserve"> </v>
      </c>
      <c r="S108" s="37" t="str">
        <f t="shared" si="31"/>
        <v/>
      </c>
      <c r="T108" s="37" t="str">
        <f t="shared" si="32"/>
        <v/>
      </c>
      <c r="U108" s="37" t="str">
        <f t="shared" si="33"/>
        <v xml:space="preserve"> </v>
      </c>
      <c r="V108" s="37" t="str">
        <f t="shared" si="34"/>
        <v xml:space="preserve"> </v>
      </c>
      <c r="W108" s="37" t="str">
        <f t="shared" si="35"/>
        <v xml:space="preserve"> </v>
      </c>
      <c r="X108" s="37" t="str">
        <f t="shared" si="36"/>
        <v xml:space="preserve"> </v>
      </c>
      <c r="Y108" s="1" t="str">
        <f t="shared" si="44"/>
        <v xml:space="preserve"> </v>
      </c>
      <c r="Z108" s="1" t="str">
        <f t="shared" si="37"/>
        <v xml:space="preserve"> </v>
      </c>
      <c r="AA108" s="1" t="str">
        <f t="shared" si="45"/>
        <v xml:space="preserve"> </v>
      </c>
      <c r="AB108" s="1" t="str">
        <f t="shared" si="38"/>
        <v xml:space="preserve"> </v>
      </c>
      <c r="AC108" s="1" t="str">
        <f t="shared" si="28"/>
        <v xml:space="preserve"> </v>
      </c>
      <c r="AD108" s="1" t="str">
        <f t="shared" si="39"/>
        <v xml:space="preserve"> </v>
      </c>
      <c r="AE108" s="1">
        <f t="shared" si="46"/>
        <v>46</v>
      </c>
      <c r="AF108" s="1" t="str">
        <f t="shared" si="46"/>
        <v xml:space="preserve"> </v>
      </c>
      <c r="AG108" s="38" t="str">
        <f t="shared" si="40"/>
        <v xml:space="preserve"> </v>
      </c>
      <c r="AH108" s="38" t="str">
        <f t="shared" si="41"/>
        <v xml:space="preserve"> </v>
      </c>
      <c r="AI108" s="1" t="str">
        <f t="shared" si="48"/>
        <v xml:space="preserve"> </v>
      </c>
      <c r="AJ108" s="1" t="str">
        <f t="shared" si="48"/>
        <v xml:space="preserve"> </v>
      </c>
      <c r="AK108" s="25" t="str">
        <f t="shared" si="42"/>
        <v xml:space="preserve"> </v>
      </c>
      <c r="AL108" s="25" t="str">
        <f t="shared" si="43"/>
        <v xml:space="preserve"> </v>
      </c>
      <c r="AM108" s="1" t="str">
        <f t="shared" si="47"/>
        <v xml:space="preserve"> </v>
      </c>
      <c r="AN108" s="1" t="str">
        <f t="shared" si="47"/>
        <v xml:space="preserve"> </v>
      </c>
      <c r="AO108" t="s">
        <v>1773</v>
      </c>
      <c r="AP108" t="s">
        <v>2210</v>
      </c>
      <c r="AQ108" s="22" t="e">
        <v>#VALUE!</v>
      </c>
      <c r="AR108" s="21" t="e">
        <v>#VALUE!</v>
      </c>
      <c r="AS108">
        <v>-10.311914527317844</v>
      </c>
      <c r="AT108" t="e">
        <v>#VALUE!</v>
      </c>
      <c r="AU108" t="e">
        <v>#VALUE!</v>
      </c>
      <c r="AV108" t="s">
        <v>3852</v>
      </c>
    </row>
    <row r="109" spans="1:48" x14ac:dyDescent="0.25">
      <c r="A109" s="14">
        <v>1.119999999999998E-9</v>
      </c>
      <c r="B109" t="s">
        <v>1774</v>
      </c>
      <c r="C109" s="4">
        <v>17</v>
      </c>
      <c r="D109" s="4">
        <v>3</v>
      </c>
      <c r="E109" s="4">
        <v>8</v>
      </c>
      <c r="F109" s="4">
        <v>28</v>
      </c>
      <c r="G109" s="4">
        <v>61.5</v>
      </c>
      <c r="H109" s="4">
        <v>48.85</v>
      </c>
      <c r="I109" s="34">
        <v>14524.065203137417</v>
      </c>
      <c r="J109" s="35" t="s">
        <v>2161</v>
      </c>
      <c r="K109" s="35">
        <v>36.756960120391277</v>
      </c>
      <c r="L109" s="35" t="s">
        <v>2161</v>
      </c>
      <c r="M109" s="35">
        <v>26.973153571800307</v>
      </c>
      <c r="N109" s="4">
        <v>5.9000000000000004E-2</v>
      </c>
      <c r="O109" s="4" t="s">
        <v>119</v>
      </c>
      <c r="P109" s="35">
        <v>2.2517911975435002E-2</v>
      </c>
      <c r="Q109" s="36" t="str">
        <f t="shared" si="29"/>
        <v xml:space="preserve"> </v>
      </c>
      <c r="R109" s="36" t="str">
        <f t="shared" si="30"/>
        <v xml:space="preserve"> </v>
      </c>
      <c r="S109" s="37">
        <f t="shared" si="31"/>
        <v>0.25895598883750248</v>
      </c>
      <c r="T109" s="37" t="str">
        <f t="shared" si="32"/>
        <v/>
      </c>
      <c r="U109" s="37" t="str">
        <f t="shared" si="33"/>
        <v xml:space="preserve"> </v>
      </c>
      <c r="V109" s="37" t="str">
        <f t="shared" si="34"/>
        <v xml:space="preserve"> </v>
      </c>
      <c r="W109" s="37" t="str">
        <f t="shared" si="35"/>
        <v xml:space="preserve"> </v>
      </c>
      <c r="X109" s="37" t="str">
        <f t="shared" si="36"/>
        <v xml:space="preserve"> </v>
      </c>
      <c r="Y109" s="1" t="str">
        <f t="shared" si="44"/>
        <v xml:space="preserve"> </v>
      </c>
      <c r="Z109" s="1" t="str">
        <f t="shared" si="37"/>
        <v xml:space="preserve"> </v>
      </c>
      <c r="AA109" s="1" t="str">
        <f t="shared" si="45"/>
        <v xml:space="preserve"> </v>
      </c>
      <c r="AB109" s="1" t="str">
        <f t="shared" si="38"/>
        <v xml:space="preserve"> </v>
      </c>
      <c r="AC109" s="1">
        <f t="shared" si="28"/>
        <v>73</v>
      </c>
      <c r="AD109" s="1" t="str">
        <f t="shared" si="39"/>
        <v xml:space="preserve"> </v>
      </c>
      <c r="AE109" s="1" t="str">
        <f t="shared" si="46"/>
        <v xml:space="preserve"> </v>
      </c>
      <c r="AF109" s="1" t="str">
        <f t="shared" si="46"/>
        <v xml:space="preserve"> </v>
      </c>
      <c r="AG109" s="38" t="str">
        <f t="shared" si="40"/>
        <v xml:space="preserve"> </v>
      </c>
      <c r="AH109" s="38" t="str">
        <f t="shared" si="41"/>
        <v xml:space="preserve"> </v>
      </c>
      <c r="AI109" s="1" t="str">
        <f t="shared" si="48"/>
        <v xml:space="preserve"> </v>
      </c>
      <c r="AJ109" s="1" t="str">
        <f t="shared" si="48"/>
        <v xml:space="preserve"> </v>
      </c>
      <c r="AK109" s="25" t="str">
        <f t="shared" si="42"/>
        <v xml:space="preserve"> </v>
      </c>
      <c r="AL109" s="25" t="str">
        <f t="shared" si="43"/>
        <v xml:space="preserve"> </v>
      </c>
      <c r="AM109" s="1" t="str">
        <f t="shared" si="47"/>
        <v xml:space="preserve"> </v>
      </c>
      <c r="AN109" s="1" t="str">
        <f t="shared" si="47"/>
        <v xml:space="preserve"> </v>
      </c>
      <c r="AO109" t="s">
        <v>1774</v>
      </c>
      <c r="AP109" t="s">
        <v>2208</v>
      </c>
      <c r="AQ109" s="22" t="e">
        <v>#VALUE!</v>
      </c>
      <c r="AR109" s="21" t="e">
        <v>#VALUE!</v>
      </c>
      <c r="AS109">
        <v>25.895598771750251</v>
      </c>
      <c r="AT109" t="e">
        <v>#VALUE!</v>
      </c>
      <c r="AU109" t="e">
        <v>#VALUE!</v>
      </c>
      <c r="AV109" t="s">
        <v>3853</v>
      </c>
    </row>
    <row r="110" spans="1:48" x14ac:dyDescent="0.25">
      <c r="A110" s="14">
        <v>1.129999999999998E-9</v>
      </c>
      <c r="B110" t="s">
        <v>1775</v>
      </c>
      <c r="C110" s="4">
        <v>11</v>
      </c>
      <c r="D110" s="4">
        <v>0</v>
      </c>
      <c r="E110" s="4">
        <v>0</v>
      </c>
      <c r="F110" s="4">
        <v>11</v>
      </c>
      <c r="G110" s="4">
        <v>52.5</v>
      </c>
      <c r="H110" s="4">
        <v>39.76</v>
      </c>
      <c r="I110" s="34">
        <v>11146.283768664967</v>
      </c>
      <c r="J110" s="35">
        <v>33.637901861252118</v>
      </c>
      <c r="K110" s="35">
        <v>24.881101376720899</v>
      </c>
      <c r="L110" s="35">
        <v>24.817666666666664</v>
      </c>
      <c r="M110" s="35">
        <v>18.488008156328522</v>
      </c>
      <c r="N110" s="4">
        <v>1.1819999999999999</v>
      </c>
      <c r="O110" s="4">
        <v>44.146341463414615</v>
      </c>
      <c r="P110" s="35" t="s">
        <v>124</v>
      </c>
      <c r="Q110" s="36">
        <f t="shared" si="29"/>
        <v>100.00000000113</v>
      </c>
      <c r="R110" s="36" t="str">
        <f t="shared" si="30"/>
        <v xml:space="preserve"> </v>
      </c>
      <c r="S110" s="37">
        <f t="shared" si="31"/>
        <v>0.32042253634126772</v>
      </c>
      <c r="T110" s="37" t="str">
        <f t="shared" si="32"/>
        <v/>
      </c>
      <c r="U110" s="37" t="str">
        <f t="shared" si="33"/>
        <v/>
      </c>
      <c r="V110" s="37" t="str">
        <f t="shared" si="34"/>
        <v/>
      </c>
      <c r="W110" s="37" t="str">
        <f t="shared" si="35"/>
        <v/>
      </c>
      <c r="X110" s="37" t="str">
        <f t="shared" si="36"/>
        <v/>
      </c>
      <c r="Y110" s="1" t="str">
        <f t="shared" si="44"/>
        <v xml:space="preserve"> </v>
      </c>
      <c r="Z110" s="1" t="str">
        <f t="shared" si="37"/>
        <v xml:space="preserve"> </v>
      </c>
      <c r="AA110" s="1" t="str">
        <f t="shared" si="45"/>
        <v xml:space="preserve"> </v>
      </c>
      <c r="AB110" s="1" t="str">
        <f t="shared" si="38"/>
        <v xml:space="preserve"> </v>
      </c>
      <c r="AC110" s="1">
        <f t="shared" si="28"/>
        <v>57</v>
      </c>
      <c r="AD110" s="1" t="str">
        <f t="shared" si="39"/>
        <v xml:space="preserve"> </v>
      </c>
      <c r="AE110" s="1">
        <f t="shared" si="46"/>
        <v>10</v>
      </c>
      <c r="AF110" s="1" t="str">
        <f t="shared" si="46"/>
        <v xml:space="preserve"> </v>
      </c>
      <c r="AG110" s="38" t="str">
        <f t="shared" si="40"/>
        <v xml:space="preserve"> </v>
      </c>
      <c r="AH110" s="38" t="str">
        <f t="shared" si="41"/>
        <v xml:space="preserve"> </v>
      </c>
      <c r="AI110" s="1" t="str">
        <f t="shared" si="48"/>
        <v xml:space="preserve"> </v>
      </c>
      <c r="AJ110" s="1" t="str">
        <f t="shared" si="48"/>
        <v xml:space="preserve"> </v>
      </c>
      <c r="AK110" s="25" t="str">
        <f t="shared" si="42"/>
        <v xml:space="preserve"> </v>
      </c>
      <c r="AL110" s="25" t="str">
        <f t="shared" si="43"/>
        <v xml:space="preserve"> </v>
      </c>
      <c r="AM110" s="1" t="str">
        <f t="shared" si="47"/>
        <v xml:space="preserve"> </v>
      </c>
      <c r="AN110" s="1" t="str">
        <f t="shared" si="47"/>
        <v xml:space="preserve"> </v>
      </c>
      <c r="AO110" t="s">
        <v>1775</v>
      </c>
      <c r="AP110" t="s">
        <v>3385</v>
      </c>
      <c r="AQ110" s="22">
        <v>-99.581386147535781</v>
      </c>
      <c r="AR110" s="21">
        <v>-105.06770443855436</v>
      </c>
      <c r="AS110">
        <v>32.042253521126774</v>
      </c>
      <c r="AT110">
        <v>99.581386147535781</v>
      </c>
      <c r="AU110">
        <v>105.06770443855436</v>
      </c>
      <c r="AV110" t="s">
        <v>3854</v>
      </c>
    </row>
    <row r="111" spans="1:48" x14ac:dyDescent="0.25">
      <c r="A111" s="14">
        <v>1.1399999999999979E-9</v>
      </c>
      <c r="B111" t="s">
        <v>1776</v>
      </c>
      <c r="C111" s="4">
        <v>21</v>
      </c>
      <c r="D111" s="4">
        <v>0</v>
      </c>
      <c r="E111" s="4">
        <v>3</v>
      </c>
      <c r="F111" s="4">
        <v>24</v>
      </c>
      <c r="G111" s="4">
        <v>59.25</v>
      </c>
      <c r="H111" s="4">
        <v>42.2</v>
      </c>
      <c r="I111" s="34">
        <v>11000.791536307528</v>
      </c>
      <c r="J111" s="35">
        <v>18.839285714285715</v>
      </c>
      <c r="K111" s="35">
        <v>15.82895723930983</v>
      </c>
      <c r="L111" s="35">
        <v>14.022342543957411</v>
      </c>
      <c r="M111" s="35">
        <v>11.874376693671053</v>
      </c>
      <c r="N111" s="4">
        <v>2.2400000000000002</v>
      </c>
      <c r="O111" s="4">
        <v>32.309509746013006</v>
      </c>
      <c r="P111" s="35">
        <v>1.6398104265402844</v>
      </c>
      <c r="Q111" s="36">
        <f t="shared" si="29"/>
        <v>87.500000001139995</v>
      </c>
      <c r="R111" s="36" t="str">
        <f t="shared" si="30"/>
        <v xml:space="preserve"> </v>
      </c>
      <c r="S111" s="37">
        <f t="shared" si="31"/>
        <v>0.4040284371589572</v>
      </c>
      <c r="T111" s="37" t="str">
        <f t="shared" si="32"/>
        <v/>
      </c>
      <c r="U111" s="37" t="str">
        <f t="shared" si="33"/>
        <v/>
      </c>
      <c r="V111" s="37" t="str">
        <f t="shared" si="34"/>
        <v/>
      </c>
      <c r="W111" s="37" t="str">
        <f t="shared" si="35"/>
        <v/>
      </c>
      <c r="X111" s="37" t="str">
        <f t="shared" si="36"/>
        <v/>
      </c>
      <c r="Y111" s="1" t="str">
        <f t="shared" si="44"/>
        <v xml:space="preserve"> </v>
      </c>
      <c r="Z111" s="1" t="str">
        <f t="shared" si="37"/>
        <v xml:space="preserve"> </v>
      </c>
      <c r="AA111" s="1" t="str">
        <f t="shared" si="45"/>
        <v xml:space="preserve"> </v>
      </c>
      <c r="AB111" s="1" t="str">
        <f t="shared" si="38"/>
        <v xml:space="preserve"> </v>
      </c>
      <c r="AC111" s="1">
        <f t="shared" si="28"/>
        <v>36</v>
      </c>
      <c r="AD111" s="1" t="str">
        <f t="shared" si="39"/>
        <v xml:space="preserve"> </v>
      </c>
      <c r="AE111" s="1">
        <f t="shared" si="46"/>
        <v>101</v>
      </c>
      <c r="AF111" s="1" t="str">
        <f t="shared" si="46"/>
        <v xml:space="preserve"> </v>
      </c>
      <c r="AG111" s="38" t="str">
        <f t="shared" si="40"/>
        <v xml:space="preserve"> </v>
      </c>
      <c r="AH111" s="38" t="str">
        <f t="shared" si="41"/>
        <v xml:space="preserve"> </v>
      </c>
      <c r="AI111" s="1" t="str">
        <f t="shared" si="48"/>
        <v xml:space="preserve"> </v>
      </c>
      <c r="AJ111" s="1" t="str">
        <f t="shared" si="48"/>
        <v xml:space="preserve"> </v>
      </c>
      <c r="AK111" s="25" t="str">
        <f t="shared" si="42"/>
        <v xml:space="preserve"> </v>
      </c>
      <c r="AL111" s="25" t="str">
        <f t="shared" si="43"/>
        <v xml:space="preserve"> </v>
      </c>
      <c r="AM111" s="1" t="str">
        <f t="shared" si="47"/>
        <v xml:space="preserve"> </v>
      </c>
      <c r="AN111" s="1" t="str">
        <f t="shared" si="47"/>
        <v xml:space="preserve"> </v>
      </c>
      <c r="AO111" t="s">
        <v>1776</v>
      </c>
      <c r="AP111" t="s">
        <v>2287</v>
      </c>
      <c r="AQ111" s="22">
        <v>-11.77780268209192</v>
      </c>
      <c r="AR111" s="21">
        <v>-15.866234927018041</v>
      </c>
      <c r="AS111">
        <v>40.402843601895725</v>
      </c>
      <c r="AT111">
        <v>11.77780268209192</v>
      </c>
      <c r="AU111">
        <v>15.866234927018041</v>
      </c>
      <c r="AV111" t="s">
        <v>3855</v>
      </c>
    </row>
    <row r="112" spans="1:48" x14ac:dyDescent="0.25">
      <c r="A112" s="14">
        <v>1.1499999999999979E-9</v>
      </c>
      <c r="B112" t="s">
        <v>1777</v>
      </c>
      <c r="C112" s="4">
        <v>21</v>
      </c>
      <c r="D112" s="4">
        <v>0</v>
      </c>
      <c r="E112" s="4">
        <v>2</v>
      </c>
      <c r="F112" s="4">
        <v>23</v>
      </c>
      <c r="G112" s="4">
        <v>51</v>
      </c>
      <c r="H112" s="4">
        <v>37.33</v>
      </c>
      <c r="I112" s="34">
        <v>10508.032435195384</v>
      </c>
      <c r="J112" s="35">
        <v>35.150659133709979</v>
      </c>
      <c r="K112" s="35">
        <v>29.301412872841443</v>
      </c>
      <c r="L112" s="35">
        <v>24.696600754021329</v>
      </c>
      <c r="M112" s="35">
        <v>20.55987292609721</v>
      </c>
      <c r="N112" s="4">
        <v>1.0620000000000001</v>
      </c>
      <c r="O112" s="4">
        <v>19.729425028184895</v>
      </c>
      <c r="P112" s="35">
        <v>1.0447361371551032</v>
      </c>
      <c r="Q112" s="36">
        <f t="shared" si="29"/>
        <v>91.304347827236953</v>
      </c>
      <c r="R112" s="36" t="str">
        <f t="shared" si="30"/>
        <v xml:space="preserve"> </v>
      </c>
      <c r="S112" s="37">
        <f t="shared" si="31"/>
        <v>0.3661934112759041</v>
      </c>
      <c r="T112" s="37" t="str">
        <f t="shared" si="32"/>
        <v/>
      </c>
      <c r="U112" s="37" t="str">
        <f t="shared" si="33"/>
        <v/>
      </c>
      <c r="V112" s="37" t="str">
        <f t="shared" si="34"/>
        <v/>
      </c>
      <c r="W112" s="37" t="str">
        <f t="shared" si="35"/>
        <v/>
      </c>
      <c r="X112" s="37" t="str">
        <f t="shared" si="36"/>
        <v/>
      </c>
      <c r="Y112" s="1" t="str">
        <f t="shared" si="44"/>
        <v xml:space="preserve"> </v>
      </c>
      <c r="Z112" s="1" t="str">
        <f t="shared" si="37"/>
        <v xml:space="preserve"> </v>
      </c>
      <c r="AA112" s="1" t="str">
        <f t="shared" si="45"/>
        <v xml:space="preserve"> </v>
      </c>
      <c r="AB112" s="1" t="str">
        <f t="shared" si="38"/>
        <v xml:space="preserve"> </v>
      </c>
      <c r="AC112" s="1">
        <f t="shared" si="28"/>
        <v>42</v>
      </c>
      <c r="AD112" s="1" t="str">
        <f t="shared" si="39"/>
        <v xml:space="preserve"> </v>
      </c>
      <c r="AE112" s="1">
        <f t="shared" si="46"/>
        <v>70</v>
      </c>
      <c r="AF112" s="1" t="str">
        <f t="shared" si="46"/>
        <v xml:space="preserve"> </v>
      </c>
      <c r="AG112" s="38" t="str">
        <f t="shared" si="40"/>
        <v xml:space="preserve"> </v>
      </c>
      <c r="AH112" s="38" t="str">
        <f t="shared" si="41"/>
        <v xml:space="preserve"> </v>
      </c>
      <c r="AI112" s="1" t="str">
        <f t="shared" si="48"/>
        <v xml:space="preserve"> </v>
      </c>
      <c r="AJ112" s="1" t="str">
        <f t="shared" si="48"/>
        <v xml:space="preserve"> </v>
      </c>
      <c r="AK112" s="25" t="str">
        <f t="shared" si="42"/>
        <v xml:space="preserve"> </v>
      </c>
      <c r="AL112" s="25" t="str">
        <f t="shared" si="43"/>
        <v xml:space="preserve"> </v>
      </c>
      <c r="AM112" s="1" t="str">
        <f t="shared" si="47"/>
        <v xml:space="preserve"> </v>
      </c>
      <c r="AN112" s="1" t="str">
        <f t="shared" si="47"/>
        <v xml:space="preserve"> </v>
      </c>
      <c r="AO112" t="s">
        <v>1777</v>
      </c>
      <c r="AP112" t="s">
        <v>2210</v>
      </c>
      <c r="AQ112" s="22">
        <v>-108.55692197575841</v>
      </c>
      <c r="AR112" s="21">
        <v>-104.06734009627381</v>
      </c>
      <c r="AS112">
        <v>36.619341012590411</v>
      </c>
      <c r="AT112">
        <v>108.55692197575841</v>
      </c>
      <c r="AU112">
        <v>104.06734009627381</v>
      </c>
      <c r="AV112" t="s">
        <v>3856</v>
      </c>
    </row>
    <row r="113" spans="1:48" x14ac:dyDescent="0.25">
      <c r="A113" s="14">
        <v>1.1599999999999979E-9</v>
      </c>
      <c r="B113" t="s">
        <v>1778</v>
      </c>
      <c r="C113" s="4">
        <v>11</v>
      </c>
      <c r="D113" s="4">
        <v>0</v>
      </c>
      <c r="E113" s="4">
        <v>1</v>
      </c>
      <c r="F113" s="4">
        <v>12</v>
      </c>
      <c r="G113" s="4">
        <v>54.209999084472656</v>
      </c>
      <c r="H113" s="4">
        <v>46.12</v>
      </c>
      <c r="I113" s="34">
        <v>12451.777526618189</v>
      </c>
      <c r="J113" s="35">
        <v>26.536248561565017</v>
      </c>
      <c r="K113" s="35">
        <v>22.708025603151153</v>
      </c>
      <c r="L113" s="35">
        <v>19.758468967199121</v>
      </c>
      <c r="M113" s="35">
        <v>17.063943133951138</v>
      </c>
      <c r="N113" s="4">
        <v>1.738</v>
      </c>
      <c r="O113" s="4">
        <v>7.8163771712158745</v>
      </c>
      <c r="P113" s="35">
        <v>0.65698178664353868</v>
      </c>
      <c r="Q113" s="36">
        <f t="shared" si="29"/>
        <v>91.666666667826675</v>
      </c>
      <c r="R113" s="36" t="str">
        <f t="shared" si="30"/>
        <v xml:space="preserve"> </v>
      </c>
      <c r="S113" s="37">
        <f t="shared" si="31"/>
        <v>0.17541195008612012</v>
      </c>
      <c r="T113" s="37" t="str">
        <f t="shared" si="32"/>
        <v/>
      </c>
      <c r="U113" s="37" t="str">
        <f t="shared" si="33"/>
        <v/>
      </c>
      <c r="V113" s="37" t="str">
        <f t="shared" si="34"/>
        <v/>
      </c>
      <c r="W113" s="37" t="str">
        <f t="shared" si="35"/>
        <v/>
      </c>
      <c r="X113" s="37" t="str">
        <f t="shared" si="36"/>
        <v/>
      </c>
      <c r="Y113" s="1" t="str">
        <f t="shared" si="44"/>
        <v xml:space="preserve"> </v>
      </c>
      <c r="Z113" s="1" t="str">
        <f t="shared" si="37"/>
        <v xml:space="preserve"> </v>
      </c>
      <c r="AA113" s="1" t="str">
        <f t="shared" si="45"/>
        <v xml:space="preserve"> </v>
      </c>
      <c r="AB113" s="1" t="str">
        <f t="shared" si="38"/>
        <v xml:space="preserve"> </v>
      </c>
      <c r="AC113" s="1">
        <f t="shared" si="28"/>
        <v>102</v>
      </c>
      <c r="AD113" s="1" t="str">
        <f t="shared" si="39"/>
        <v xml:space="preserve"> </v>
      </c>
      <c r="AE113" s="1">
        <f t="shared" si="46"/>
        <v>68</v>
      </c>
      <c r="AF113" s="1" t="str">
        <f t="shared" si="46"/>
        <v xml:space="preserve"> </v>
      </c>
      <c r="AG113" s="38" t="str">
        <f t="shared" si="40"/>
        <v xml:space="preserve"> </v>
      </c>
      <c r="AH113" s="38" t="str">
        <f t="shared" si="41"/>
        <v xml:space="preserve"> </v>
      </c>
      <c r="AI113" s="1" t="str">
        <f t="shared" si="48"/>
        <v xml:space="preserve"> </v>
      </c>
      <c r="AJ113" s="1" t="str">
        <f t="shared" si="48"/>
        <v xml:space="preserve"> </v>
      </c>
      <c r="AK113" s="25" t="str">
        <f t="shared" si="42"/>
        <v xml:space="preserve"> </v>
      </c>
      <c r="AL113" s="25" t="str">
        <f t="shared" si="43"/>
        <v xml:space="preserve"> </v>
      </c>
      <c r="AM113" s="1" t="str">
        <f t="shared" si="47"/>
        <v xml:space="preserve"> </v>
      </c>
      <c r="AN113" s="1" t="str">
        <f t="shared" si="47"/>
        <v xml:space="preserve"> </v>
      </c>
      <c r="AO113" t="s">
        <v>1778</v>
      </c>
      <c r="AP113" t="s">
        <v>2210</v>
      </c>
      <c r="AQ113" s="22">
        <v>-57.445648450903654</v>
      </c>
      <c r="AR113" s="21">
        <v>-63.263691496270312</v>
      </c>
      <c r="AS113">
        <v>17.541194892612012</v>
      </c>
      <c r="AT113">
        <v>57.445648450903654</v>
      </c>
      <c r="AU113">
        <v>63.263691496270312</v>
      </c>
      <c r="AV113" t="s">
        <v>3857</v>
      </c>
    </row>
    <row r="114" spans="1:48" x14ac:dyDescent="0.25">
      <c r="A114" s="14">
        <v>1.1699999999999978E-9</v>
      </c>
      <c r="B114" t="s">
        <v>1779</v>
      </c>
      <c r="C114" s="4">
        <v>22</v>
      </c>
      <c r="D114" s="4">
        <v>0</v>
      </c>
      <c r="E114" s="4">
        <v>0</v>
      </c>
      <c r="F114" s="4">
        <v>22</v>
      </c>
      <c r="G114" s="4">
        <v>43</v>
      </c>
      <c r="H114" s="4">
        <v>33.74</v>
      </c>
      <c r="I114" s="34">
        <v>11659.201227685337</v>
      </c>
      <c r="J114" s="35">
        <v>16.354823073194378</v>
      </c>
      <c r="K114" s="35">
        <v>14.424967935014966</v>
      </c>
      <c r="L114" s="35">
        <v>11.462566081468925</v>
      </c>
      <c r="M114" s="35">
        <v>10.244790486272164</v>
      </c>
      <c r="N114" s="4">
        <v>2.0630000000000002</v>
      </c>
      <c r="O114" s="4">
        <v>82.56637168141593</v>
      </c>
      <c r="P114" s="35">
        <v>4.0574985180794307</v>
      </c>
      <c r="Q114" s="36">
        <f t="shared" si="29"/>
        <v>100.00000000116999</v>
      </c>
      <c r="R114" s="36" t="str">
        <f t="shared" si="30"/>
        <v xml:space="preserve"> </v>
      </c>
      <c r="S114" s="37">
        <f t="shared" si="31"/>
        <v>0.27445169055944862</v>
      </c>
      <c r="T114" s="37" t="str">
        <f t="shared" si="32"/>
        <v/>
      </c>
      <c r="U114" s="37" t="str">
        <f t="shared" si="33"/>
        <v/>
      </c>
      <c r="V114" s="37" t="str">
        <f t="shared" si="34"/>
        <v/>
      </c>
      <c r="W114" s="37" t="str">
        <f t="shared" si="35"/>
        <v/>
      </c>
      <c r="X114" s="37" t="str">
        <f t="shared" si="36"/>
        <v/>
      </c>
      <c r="Y114" s="1" t="str">
        <f t="shared" si="44"/>
        <v xml:space="preserve"> </v>
      </c>
      <c r="Z114" s="1" t="str">
        <f t="shared" si="37"/>
        <v xml:space="preserve"> </v>
      </c>
      <c r="AA114" s="1" t="str">
        <f t="shared" si="45"/>
        <v xml:space="preserve"> </v>
      </c>
      <c r="AB114" s="1" t="str">
        <f t="shared" si="38"/>
        <v xml:space="preserve"> </v>
      </c>
      <c r="AC114" s="1">
        <f t="shared" si="28"/>
        <v>68</v>
      </c>
      <c r="AD114" s="1" t="str">
        <f t="shared" si="39"/>
        <v xml:space="preserve"> </v>
      </c>
      <c r="AE114" s="1">
        <f t="shared" si="46"/>
        <v>9</v>
      </c>
      <c r="AF114" s="1" t="str">
        <f t="shared" si="46"/>
        <v xml:space="preserve"> </v>
      </c>
      <c r="AG114" s="38">
        <f t="shared" si="40"/>
        <v>4.0574985192494308</v>
      </c>
      <c r="AH114" s="38" t="str">
        <f t="shared" si="41"/>
        <v xml:space="preserve"> </v>
      </c>
      <c r="AI114" s="1">
        <f t="shared" si="48"/>
        <v>30</v>
      </c>
      <c r="AJ114" s="1" t="str">
        <f t="shared" si="48"/>
        <v xml:space="preserve"> </v>
      </c>
      <c r="AK114" s="25">
        <f t="shared" si="42"/>
        <v>82.566371682585924</v>
      </c>
      <c r="AL114" s="25" t="str">
        <f t="shared" si="43"/>
        <v xml:space="preserve"> </v>
      </c>
      <c r="AM114" s="1">
        <f t="shared" si="47"/>
        <v>11</v>
      </c>
      <c r="AN114" s="1" t="str">
        <f t="shared" si="47"/>
        <v xml:space="preserve"> </v>
      </c>
      <c r="AO114" t="s">
        <v>1779</v>
      </c>
      <c r="AP114" t="s">
        <v>2349</v>
      </c>
      <c r="AQ114" s="22">
        <v>2.9630839459160785</v>
      </c>
      <c r="AR114" s="21">
        <v>5.2851283372570173</v>
      </c>
      <c r="AS114">
        <v>27.445168938944864</v>
      </c>
      <c r="AT114">
        <v>-2.9630839459160785</v>
      </c>
      <c r="AU114">
        <v>-5.2851283372570173</v>
      </c>
      <c r="AV114" t="s">
        <v>3858</v>
      </c>
    </row>
    <row r="115" spans="1:48" x14ac:dyDescent="0.25">
      <c r="A115" s="14">
        <v>1.1799999999999978E-9</v>
      </c>
      <c r="B115" t="s">
        <v>1780</v>
      </c>
      <c r="C115" s="4">
        <v>18</v>
      </c>
      <c r="D115" s="4">
        <v>1</v>
      </c>
      <c r="E115" s="4">
        <v>8</v>
      </c>
      <c r="F115" s="4">
        <v>27</v>
      </c>
      <c r="G115" s="4">
        <v>7.6999998092651367</v>
      </c>
      <c r="H115" s="4">
        <v>6.67</v>
      </c>
      <c r="I115" s="34">
        <v>199935.05678157107</v>
      </c>
      <c r="J115" s="35">
        <v>5.8663148636763411</v>
      </c>
      <c r="K115" s="35">
        <v>5.4360228198859</v>
      </c>
      <c r="L115" s="35" t="s">
        <v>2161</v>
      </c>
      <c r="M115" s="35" t="s">
        <v>2161</v>
      </c>
      <c r="N115" s="4">
        <v>1.137</v>
      </c>
      <c r="O115" s="4">
        <v>7.2641509433962224</v>
      </c>
      <c r="P115" s="35">
        <v>5.2173913043478271</v>
      </c>
      <c r="Q115" s="36" t="str">
        <f t="shared" si="29"/>
        <v xml:space="preserve"> </v>
      </c>
      <c r="R115" s="36" t="str">
        <f t="shared" si="30"/>
        <v xml:space="preserve"> </v>
      </c>
      <c r="S115" s="37">
        <f t="shared" si="31"/>
        <v>0.15442276118976561</v>
      </c>
      <c r="T115" s="37" t="str">
        <f t="shared" si="32"/>
        <v/>
      </c>
      <c r="U115" s="37" t="str">
        <f t="shared" si="33"/>
        <v/>
      </c>
      <c r="V115" s="37">
        <f t="shared" si="34"/>
        <v>-0.65193808552635013</v>
      </c>
      <c r="W115" s="37" t="str">
        <f t="shared" si="35"/>
        <v xml:space="preserve"> </v>
      </c>
      <c r="X115" s="37" t="str">
        <f t="shared" si="36"/>
        <v xml:space="preserve"> </v>
      </c>
      <c r="Y115" s="1" t="str">
        <f t="shared" si="44"/>
        <v xml:space="preserve"> </v>
      </c>
      <c r="Z115" s="1">
        <f t="shared" si="37"/>
        <v>19</v>
      </c>
      <c r="AA115" s="1" t="str">
        <f t="shared" si="45"/>
        <v xml:space="preserve"> </v>
      </c>
      <c r="AB115" s="1" t="str">
        <f t="shared" si="38"/>
        <v xml:space="preserve"> </v>
      </c>
      <c r="AC115" s="1">
        <f t="shared" si="28"/>
        <v>115</v>
      </c>
      <c r="AD115" s="1" t="str">
        <f t="shared" si="39"/>
        <v xml:space="preserve"> </v>
      </c>
      <c r="AE115" s="1" t="str">
        <f t="shared" si="46"/>
        <v xml:space="preserve"> </v>
      </c>
      <c r="AF115" s="1" t="str">
        <f t="shared" si="46"/>
        <v xml:space="preserve"> </v>
      </c>
      <c r="AG115" s="38">
        <f t="shared" si="40"/>
        <v>5.2173913055278272</v>
      </c>
      <c r="AH115" s="38" t="str">
        <f t="shared" si="41"/>
        <v xml:space="preserve"> </v>
      </c>
      <c r="AI115" s="1">
        <f t="shared" si="48"/>
        <v>24</v>
      </c>
      <c r="AJ115" s="1" t="str">
        <f t="shared" si="48"/>
        <v xml:space="preserve"> </v>
      </c>
      <c r="AK115" s="25" t="str">
        <f t="shared" si="42"/>
        <v xml:space="preserve"> </v>
      </c>
      <c r="AL115" s="25" t="str">
        <f t="shared" si="43"/>
        <v xml:space="preserve"> </v>
      </c>
      <c r="AM115" s="1" t="str">
        <f t="shared" si="47"/>
        <v xml:space="preserve"> </v>
      </c>
      <c r="AN115" s="1" t="str">
        <f t="shared" si="47"/>
        <v xml:space="preserve"> </v>
      </c>
      <c r="AO115" t="s">
        <v>1780</v>
      </c>
      <c r="AP115" t="s">
        <v>2167</v>
      </c>
      <c r="AQ115" s="22">
        <v>65.193808552635019</v>
      </c>
      <c r="AR115" s="21" t="e">
        <v>#VALUE!</v>
      </c>
      <c r="AS115">
        <v>15.442276000976563</v>
      </c>
      <c r="AT115">
        <v>-65.193808552635019</v>
      </c>
      <c r="AU115" t="e">
        <v>#VALUE!</v>
      </c>
      <c r="AV115" t="s">
        <v>3859</v>
      </c>
    </row>
    <row r="116" spans="1:48" x14ac:dyDescent="0.25">
      <c r="A116" s="14">
        <v>1.1899999999999978E-9</v>
      </c>
      <c r="B116" t="s">
        <v>1781</v>
      </c>
      <c r="C116" s="4">
        <v>17</v>
      </c>
      <c r="D116" s="4">
        <v>1</v>
      </c>
      <c r="E116" s="4">
        <v>1</v>
      </c>
      <c r="F116" s="4">
        <v>19</v>
      </c>
      <c r="G116" s="4">
        <v>14.25</v>
      </c>
      <c r="H116" s="4">
        <v>11.72</v>
      </c>
      <c r="I116" s="34">
        <v>18083.349818700204</v>
      </c>
      <c r="J116" s="35">
        <v>8.2885431400282901</v>
      </c>
      <c r="K116" s="35">
        <v>7.983651226158039</v>
      </c>
      <c r="L116" s="35">
        <v>4.2273555573480781</v>
      </c>
      <c r="M116" s="35">
        <v>4.0635117274922026</v>
      </c>
      <c r="N116" s="4">
        <v>1.4139999999999999</v>
      </c>
      <c r="O116" s="4">
        <v>-8.1818181818181888</v>
      </c>
      <c r="P116" s="35">
        <v>5.9385665529010243</v>
      </c>
      <c r="Q116" s="36">
        <f t="shared" si="29"/>
        <v>89.473684211716318</v>
      </c>
      <c r="R116" s="36" t="str">
        <f t="shared" si="30"/>
        <v xml:space="preserve"> </v>
      </c>
      <c r="S116" s="37">
        <f t="shared" si="31"/>
        <v>0.21587030835723542</v>
      </c>
      <c r="T116" s="37" t="str">
        <f t="shared" si="32"/>
        <v/>
      </c>
      <c r="U116" s="37" t="str">
        <f t="shared" si="33"/>
        <v/>
      </c>
      <c r="V116" s="37">
        <f t="shared" si="34"/>
        <v>-0.50822172683248379</v>
      </c>
      <c r="W116" s="37" t="str">
        <f t="shared" si="35"/>
        <v/>
      </c>
      <c r="X116" s="37">
        <f t="shared" si="36"/>
        <v>-0.65069476045655539</v>
      </c>
      <c r="Y116" s="1" t="str">
        <f t="shared" si="44"/>
        <v xml:space="preserve"> </v>
      </c>
      <c r="Z116" s="1">
        <f t="shared" si="37"/>
        <v>33</v>
      </c>
      <c r="AA116" s="1" t="str">
        <f t="shared" si="45"/>
        <v xml:space="preserve"> </v>
      </c>
      <c r="AB116" s="1">
        <f t="shared" si="38"/>
        <v>7</v>
      </c>
      <c r="AC116" s="1">
        <f t="shared" si="28"/>
        <v>85</v>
      </c>
      <c r="AD116" s="1" t="str">
        <f t="shared" si="39"/>
        <v xml:space="preserve"> </v>
      </c>
      <c r="AE116" s="1">
        <f t="shared" si="46"/>
        <v>86</v>
      </c>
      <c r="AF116" s="1" t="str">
        <f t="shared" si="46"/>
        <v xml:space="preserve"> </v>
      </c>
      <c r="AG116" s="38">
        <f t="shared" si="40"/>
        <v>5.9385665540910244</v>
      </c>
      <c r="AH116" s="38" t="str">
        <f t="shared" si="41"/>
        <v xml:space="preserve"> </v>
      </c>
      <c r="AI116" s="1">
        <f t="shared" si="48"/>
        <v>13</v>
      </c>
      <c r="AJ116" s="1" t="str">
        <f t="shared" si="48"/>
        <v xml:space="preserve"> </v>
      </c>
      <c r="AK116" s="25" t="str">
        <f t="shared" si="42"/>
        <v xml:space="preserve"> </v>
      </c>
      <c r="AL116" s="25" t="str">
        <f t="shared" si="43"/>
        <v xml:space="preserve"> </v>
      </c>
      <c r="AM116" s="1" t="str">
        <f t="shared" si="47"/>
        <v xml:space="preserve"> </v>
      </c>
      <c r="AN116" s="1" t="str">
        <f t="shared" si="47"/>
        <v xml:space="preserve"> </v>
      </c>
      <c r="AO116" t="s">
        <v>1781</v>
      </c>
      <c r="AP116" t="s">
        <v>3670</v>
      </c>
      <c r="AQ116" s="22">
        <v>50.822172683248382</v>
      </c>
      <c r="AR116" s="21">
        <v>65.069476045655534</v>
      </c>
      <c r="AS116">
        <v>21.587030716723543</v>
      </c>
      <c r="AT116">
        <v>-50.822172683248382</v>
      </c>
      <c r="AU116">
        <v>-65.069476045655534</v>
      </c>
      <c r="AV116" t="s">
        <v>3860</v>
      </c>
    </row>
    <row r="117" spans="1:48" x14ac:dyDescent="0.25">
      <c r="A117" s="14">
        <v>1.1999999999999977E-9</v>
      </c>
      <c r="B117" t="s">
        <v>1782</v>
      </c>
      <c r="C117" s="4">
        <v>9</v>
      </c>
      <c r="D117" s="4">
        <v>1</v>
      </c>
      <c r="E117" s="4">
        <v>1</v>
      </c>
      <c r="F117" s="4">
        <v>11</v>
      </c>
      <c r="G117" s="4">
        <v>161.614990234375</v>
      </c>
      <c r="H117" s="4">
        <v>124.95</v>
      </c>
      <c r="I117" s="34">
        <v>12879.058630633421</v>
      </c>
      <c r="J117" s="35">
        <v>37.254025044722717</v>
      </c>
      <c r="K117" s="35">
        <v>30.92821782178218</v>
      </c>
      <c r="L117" s="35">
        <v>30.763706880121976</v>
      </c>
      <c r="M117" s="35">
        <v>26.148901668556618</v>
      </c>
      <c r="N117" s="4">
        <v>3.3540000000000001</v>
      </c>
      <c r="O117" s="4">
        <v>15.257731958762886</v>
      </c>
      <c r="P117" s="35">
        <v>0.86034413765506201</v>
      </c>
      <c r="Q117" s="36">
        <f t="shared" si="29"/>
        <v>81.818181819381806</v>
      </c>
      <c r="R117" s="36" t="str">
        <f t="shared" si="30"/>
        <v xml:space="preserve"> </v>
      </c>
      <c r="S117" s="37">
        <f t="shared" si="31"/>
        <v>0.29343729799371754</v>
      </c>
      <c r="T117" s="37" t="str">
        <f t="shared" si="32"/>
        <v/>
      </c>
      <c r="U117" s="37" t="str">
        <f t="shared" si="33"/>
        <v/>
      </c>
      <c r="V117" s="37" t="str">
        <f t="shared" si="34"/>
        <v/>
      </c>
      <c r="W117" s="37" t="str">
        <f t="shared" si="35"/>
        <v/>
      </c>
      <c r="X117" s="37" t="str">
        <f t="shared" si="36"/>
        <v/>
      </c>
      <c r="Y117" s="1" t="str">
        <f t="shared" si="44"/>
        <v xml:space="preserve"> </v>
      </c>
      <c r="Z117" s="1" t="str">
        <f t="shared" si="37"/>
        <v xml:space="preserve"> </v>
      </c>
      <c r="AA117" s="1" t="str">
        <f t="shared" si="45"/>
        <v xml:space="preserve"> </v>
      </c>
      <c r="AB117" s="1" t="str">
        <f t="shared" si="38"/>
        <v xml:space="preserve"> </v>
      </c>
      <c r="AC117" s="1">
        <f t="shared" si="28"/>
        <v>64</v>
      </c>
      <c r="AD117" s="1" t="str">
        <f t="shared" si="39"/>
        <v xml:space="preserve"> </v>
      </c>
      <c r="AE117" s="1">
        <f t="shared" si="46"/>
        <v>126</v>
      </c>
      <c r="AF117" s="1" t="str">
        <f t="shared" si="46"/>
        <v xml:space="preserve"> </v>
      </c>
      <c r="AG117" s="38" t="str">
        <f t="shared" si="40"/>
        <v xml:space="preserve"> </v>
      </c>
      <c r="AH117" s="38" t="str">
        <f t="shared" si="41"/>
        <v xml:space="preserve"> </v>
      </c>
      <c r="AI117" s="1" t="str">
        <f t="shared" si="48"/>
        <v xml:space="preserve"> </v>
      </c>
      <c r="AJ117" s="1" t="str">
        <f t="shared" si="48"/>
        <v xml:space="preserve"> </v>
      </c>
      <c r="AK117" s="25" t="str">
        <f t="shared" si="42"/>
        <v xml:space="preserve"> </v>
      </c>
      <c r="AL117" s="25" t="str">
        <f t="shared" si="43"/>
        <v xml:space="preserve"> </v>
      </c>
      <c r="AM117" s="1" t="str">
        <f t="shared" si="47"/>
        <v xml:space="preserve"> </v>
      </c>
      <c r="AN117" s="1" t="str">
        <f t="shared" si="47"/>
        <v xml:space="preserve"> </v>
      </c>
      <c r="AO117" t="s">
        <v>1782</v>
      </c>
      <c r="AP117" t="s">
        <v>2380</v>
      </c>
      <c r="AQ117" s="22">
        <v>-121.03667430475133</v>
      </c>
      <c r="AR117" s="21">
        <v>-154.19967294509993</v>
      </c>
      <c r="AS117">
        <v>29.343729679371755</v>
      </c>
      <c r="AT117">
        <v>121.03667430475133</v>
      </c>
      <c r="AU117">
        <v>154.19967294509993</v>
      </c>
      <c r="AV117" t="s">
        <v>3861</v>
      </c>
    </row>
    <row r="118" spans="1:48" x14ac:dyDescent="0.25">
      <c r="A118" s="14">
        <v>1.2099999999999977E-9</v>
      </c>
      <c r="B118" t="s">
        <v>1783</v>
      </c>
      <c r="C118" s="4">
        <v>2</v>
      </c>
      <c r="D118" s="4">
        <v>0</v>
      </c>
      <c r="E118" s="4">
        <v>1</v>
      </c>
      <c r="F118" s="4">
        <v>3</v>
      </c>
      <c r="G118" s="4">
        <v>14.199999809265137</v>
      </c>
      <c r="H118" s="4">
        <v>20.48</v>
      </c>
      <c r="I118" s="34">
        <v>11480.333698608209</v>
      </c>
      <c r="J118" s="35" t="s">
        <v>2161</v>
      </c>
      <c r="K118" s="35" t="s">
        <v>2161</v>
      </c>
      <c r="L118" s="35" t="s">
        <v>2161</v>
      </c>
      <c r="M118" s="35" t="s">
        <v>2161</v>
      </c>
      <c r="N118" s="4" t="s">
        <v>119</v>
      </c>
      <c r="O118" s="4" t="s">
        <v>119</v>
      </c>
      <c r="P118" s="35" t="s">
        <v>124</v>
      </c>
      <c r="Q118" s="36" t="str">
        <f t="shared" si="29"/>
        <v xml:space="preserve"> </v>
      </c>
      <c r="R118" s="36" t="str">
        <f t="shared" si="30"/>
        <v xml:space="preserve"> </v>
      </c>
      <c r="S118" s="37" t="str">
        <f t="shared" si="31"/>
        <v/>
      </c>
      <c r="T118" s="37">
        <f t="shared" si="32"/>
        <v>-0.30664063310322576</v>
      </c>
      <c r="U118" s="37" t="str">
        <f t="shared" si="33"/>
        <v xml:space="preserve"> </v>
      </c>
      <c r="V118" s="37" t="str">
        <f t="shared" si="34"/>
        <v xml:space="preserve"> </v>
      </c>
      <c r="W118" s="37" t="str">
        <f t="shared" si="35"/>
        <v xml:space="preserve"> </v>
      </c>
      <c r="X118" s="37" t="str">
        <f t="shared" si="36"/>
        <v xml:space="preserve"> </v>
      </c>
      <c r="Y118" s="1" t="str">
        <f t="shared" si="44"/>
        <v xml:space="preserve"> </v>
      </c>
      <c r="Z118" s="1" t="str">
        <f t="shared" si="37"/>
        <v xml:space="preserve"> </v>
      </c>
      <c r="AA118" s="1" t="str">
        <f t="shared" si="45"/>
        <v xml:space="preserve"> </v>
      </c>
      <c r="AB118" s="1" t="str">
        <f t="shared" si="38"/>
        <v xml:space="preserve"> </v>
      </c>
      <c r="AC118" s="1" t="str">
        <f t="shared" si="28"/>
        <v xml:space="preserve"> </v>
      </c>
      <c r="AD118" s="1">
        <f t="shared" si="39"/>
        <v>2</v>
      </c>
      <c r="AE118" s="1" t="str">
        <f t="shared" si="46"/>
        <v xml:space="preserve"> </v>
      </c>
      <c r="AF118" s="1" t="str">
        <f t="shared" si="46"/>
        <v xml:space="preserve"> </v>
      </c>
      <c r="AG118" s="38" t="str">
        <f t="shared" si="40"/>
        <v xml:space="preserve"> </v>
      </c>
      <c r="AH118" s="38" t="str">
        <f t="shared" si="41"/>
        <v xml:space="preserve"> </v>
      </c>
      <c r="AI118" s="1" t="str">
        <f t="shared" si="48"/>
        <v xml:space="preserve"> </v>
      </c>
      <c r="AJ118" s="1" t="str">
        <f t="shared" si="48"/>
        <v xml:space="preserve"> </v>
      </c>
      <c r="AK118" s="25" t="str">
        <f t="shared" si="42"/>
        <v xml:space="preserve"> </v>
      </c>
      <c r="AL118" s="25" t="str">
        <f t="shared" si="43"/>
        <v xml:space="preserve"> </v>
      </c>
      <c r="AM118" s="1" t="str">
        <f t="shared" si="47"/>
        <v xml:space="preserve"> </v>
      </c>
      <c r="AN118" s="1" t="str">
        <f t="shared" si="47"/>
        <v xml:space="preserve"> </v>
      </c>
      <c r="AO118" t="s">
        <v>1783</v>
      </c>
      <c r="AP118" t="s">
        <v>3333</v>
      </c>
      <c r="AQ118" s="22" t="e">
        <v>#VALUE!</v>
      </c>
      <c r="AR118" s="21" t="e">
        <v>#VALUE!</v>
      </c>
      <c r="AS118">
        <v>-30.664063431322575</v>
      </c>
      <c r="AT118" t="e">
        <v>#VALUE!</v>
      </c>
      <c r="AU118" t="e">
        <v>#VALUE!</v>
      </c>
      <c r="AV118" t="s">
        <v>3862</v>
      </c>
    </row>
    <row r="119" spans="1:48" x14ac:dyDescent="0.25">
      <c r="A119" s="14">
        <v>1.2199999999999976E-9</v>
      </c>
      <c r="B119" t="s">
        <v>1784</v>
      </c>
      <c r="C119" s="4">
        <v>10</v>
      </c>
      <c r="D119" s="4">
        <v>3</v>
      </c>
      <c r="E119" s="4">
        <v>6</v>
      </c>
      <c r="F119" s="4">
        <v>19</v>
      </c>
      <c r="G119" s="4">
        <v>17.514999389648437</v>
      </c>
      <c r="H119" s="4">
        <v>15.08</v>
      </c>
      <c r="I119" s="34">
        <v>16007.756075137888</v>
      </c>
      <c r="J119" s="35">
        <v>10.019933554817275</v>
      </c>
      <c r="K119" s="35">
        <v>8.8393903868698711</v>
      </c>
      <c r="L119" s="35">
        <v>20.940919685180216</v>
      </c>
      <c r="M119" s="35">
        <v>18.794382966768342</v>
      </c>
      <c r="N119" s="4">
        <v>1.5050000000000001</v>
      </c>
      <c r="O119" s="4">
        <v>14.015151515151519</v>
      </c>
      <c r="P119" s="35">
        <v>3.0305039787798411</v>
      </c>
      <c r="Q119" s="36" t="str">
        <f t="shared" si="29"/>
        <v xml:space="preserve"> </v>
      </c>
      <c r="R119" s="36" t="str">
        <f t="shared" si="30"/>
        <v xml:space="preserve"> </v>
      </c>
      <c r="S119" s="37">
        <f t="shared" si="31"/>
        <v>0.16147210928687239</v>
      </c>
      <c r="T119" s="37" t="str">
        <f t="shared" si="32"/>
        <v/>
      </c>
      <c r="U119" s="37" t="str">
        <f t="shared" si="33"/>
        <v/>
      </c>
      <c r="V119" s="37">
        <f t="shared" si="34"/>
        <v>-0.40549436280976225</v>
      </c>
      <c r="W119" s="37" t="str">
        <f t="shared" si="35"/>
        <v/>
      </c>
      <c r="X119" s="37" t="str">
        <f t="shared" si="36"/>
        <v/>
      </c>
      <c r="Y119" s="1" t="str">
        <f t="shared" si="44"/>
        <v xml:space="preserve"> </v>
      </c>
      <c r="Z119" s="1">
        <f t="shared" si="37"/>
        <v>40</v>
      </c>
      <c r="AA119" s="1" t="str">
        <f t="shared" si="45"/>
        <v xml:space="preserve"> </v>
      </c>
      <c r="AB119" s="1" t="str">
        <f t="shared" si="38"/>
        <v xml:space="preserve"> </v>
      </c>
      <c r="AC119" s="1">
        <f t="shared" si="28"/>
        <v>110</v>
      </c>
      <c r="AD119" s="1" t="str">
        <f t="shared" si="39"/>
        <v xml:space="preserve"> </v>
      </c>
      <c r="AE119" s="1" t="str">
        <f t="shared" si="46"/>
        <v xml:space="preserve"> </v>
      </c>
      <c r="AF119" s="1" t="str">
        <f t="shared" si="46"/>
        <v xml:space="preserve"> </v>
      </c>
      <c r="AG119" s="38">
        <f t="shared" si="40"/>
        <v>3.0305039799998412</v>
      </c>
      <c r="AH119" s="38" t="str">
        <f t="shared" si="41"/>
        <v xml:space="preserve"> </v>
      </c>
      <c r="AI119" s="1">
        <f t="shared" si="48"/>
        <v>46</v>
      </c>
      <c r="AJ119" s="1" t="str">
        <f t="shared" si="48"/>
        <v xml:space="preserve"> </v>
      </c>
      <c r="AK119" s="25" t="str">
        <f t="shared" si="42"/>
        <v xml:space="preserve"> </v>
      </c>
      <c r="AL119" s="25" t="str">
        <f t="shared" si="43"/>
        <v xml:space="preserve"> </v>
      </c>
      <c r="AM119" s="1" t="str">
        <f t="shared" si="47"/>
        <v xml:space="preserve"> </v>
      </c>
      <c r="AN119" s="1" t="str">
        <f t="shared" si="47"/>
        <v xml:space="preserve"> </v>
      </c>
      <c r="AO119" t="s">
        <v>1784</v>
      </c>
      <c r="AP119" t="s">
        <v>2366</v>
      </c>
      <c r="AQ119" s="22">
        <v>40.549436280976224</v>
      </c>
      <c r="AR119" s="21">
        <v>-73.034249607351256</v>
      </c>
      <c r="AS119">
        <v>16.147210806687241</v>
      </c>
      <c r="AT119">
        <v>-40.549436280976224</v>
      </c>
      <c r="AU119">
        <v>73.034249607351256</v>
      </c>
      <c r="AV119" t="s">
        <v>3863</v>
      </c>
    </row>
    <row r="120" spans="1:48" x14ac:dyDescent="0.25">
      <c r="A120" s="14">
        <v>1.2299999999999976E-9</v>
      </c>
      <c r="B120" t="s">
        <v>1785</v>
      </c>
      <c r="C120" s="4">
        <v>14</v>
      </c>
      <c r="D120" s="4">
        <v>0</v>
      </c>
      <c r="E120" s="4">
        <v>2</v>
      </c>
      <c r="F120" s="4">
        <v>16</v>
      </c>
      <c r="G120" s="4">
        <v>100</v>
      </c>
      <c r="H120" s="4">
        <v>95.8</v>
      </c>
      <c r="I120" s="34">
        <v>18404.062986707802</v>
      </c>
      <c r="J120" s="35">
        <v>31.378971503439239</v>
      </c>
      <c r="K120" s="35">
        <v>22.935120900167583</v>
      </c>
      <c r="L120" s="35">
        <v>22.189770762080155</v>
      </c>
      <c r="M120" s="35">
        <v>17.261065284125792</v>
      </c>
      <c r="N120" s="4">
        <v>3.0529999999999999</v>
      </c>
      <c r="O120" s="4">
        <v>48.203883495145625</v>
      </c>
      <c r="P120" s="35">
        <v>0.23277661795407101</v>
      </c>
      <c r="Q120" s="36">
        <f t="shared" si="29"/>
        <v>87.500000001230006</v>
      </c>
      <c r="R120" s="36" t="str">
        <f t="shared" si="30"/>
        <v xml:space="preserve"> </v>
      </c>
      <c r="S120" s="37" t="str">
        <f t="shared" si="31"/>
        <v/>
      </c>
      <c r="T120" s="37" t="str">
        <f t="shared" si="32"/>
        <v/>
      </c>
      <c r="U120" s="37" t="str">
        <f t="shared" si="33"/>
        <v/>
      </c>
      <c r="V120" s="37" t="str">
        <f t="shared" si="34"/>
        <v/>
      </c>
      <c r="W120" s="37" t="str">
        <f t="shared" si="35"/>
        <v/>
      </c>
      <c r="X120" s="37" t="str">
        <f t="shared" si="36"/>
        <v/>
      </c>
      <c r="Y120" s="1" t="str">
        <f t="shared" si="44"/>
        <v xml:space="preserve"> </v>
      </c>
      <c r="Z120" s="1" t="str">
        <f t="shared" si="37"/>
        <v xml:space="preserve"> </v>
      </c>
      <c r="AA120" s="1" t="str">
        <f t="shared" si="45"/>
        <v xml:space="preserve"> </v>
      </c>
      <c r="AB120" s="1" t="str">
        <f t="shared" si="38"/>
        <v xml:space="preserve"> </v>
      </c>
      <c r="AC120" s="1" t="str">
        <f t="shared" si="28"/>
        <v xml:space="preserve"> </v>
      </c>
      <c r="AD120" s="1" t="str">
        <f t="shared" si="39"/>
        <v xml:space="preserve"> </v>
      </c>
      <c r="AE120" s="1">
        <f t="shared" si="46"/>
        <v>100</v>
      </c>
      <c r="AF120" s="1" t="str">
        <f t="shared" si="46"/>
        <v xml:space="preserve"> </v>
      </c>
      <c r="AG120" s="38" t="str">
        <f t="shared" si="40"/>
        <v xml:space="preserve"> </v>
      </c>
      <c r="AH120" s="38" t="str">
        <f t="shared" si="41"/>
        <v xml:space="preserve"> </v>
      </c>
      <c r="AI120" s="1" t="str">
        <f t="shared" si="48"/>
        <v xml:space="preserve"> </v>
      </c>
      <c r="AJ120" s="1" t="str">
        <f t="shared" si="48"/>
        <v xml:space="preserve"> </v>
      </c>
      <c r="AK120" s="25" t="str">
        <f t="shared" si="42"/>
        <v xml:space="preserve"> </v>
      </c>
      <c r="AL120" s="25" t="str">
        <f t="shared" si="43"/>
        <v xml:space="preserve"> </v>
      </c>
      <c r="AM120" s="1" t="str">
        <f t="shared" si="47"/>
        <v xml:space="preserve"> </v>
      </c>
      <c r="AN120" s="1" t="str">
        <f t="shared" si="47"/>
        <v xml:space="preserve"> </v>
      </c>
      <c r="AO120" t="s">
        <v>1785</v>
      </c>
      <c r="AP120" t="s">
        <v>3132</v>
      </c>
      <c r="AQ120" s="22">
        <v>-86.178634279043891</v>
      </c>
      <c r="AR120" s="21">
        <v>-83.353472077586986</v>
      </c>
      <c r="AS120">
        <v>4.3841336116910323</v>
      </c>
      <c r="AT120">
        <v>86.178634279043891</v>
      </c>
      <c r="AU120">
        <v>83.353472077586986</v>
      </c>
      <c r="AV120" t="s">
        <v>3864</v>
      </c>
    </row>
    <row r="121" spans="1:48" x14ac:dyDescent="0.25">
      <c r="A121" s="14">
        <v>1.2399999999999976E-9</v>
      </c>
      <c r="B121" t="s">
        <v>1786</v>
      </c>
      <c r="C121" s="4">
        <v>16</v>
      </c>
      <c r="D121" s="4">
        <v>0</v>
      </c>
      <c r="E121" s="4">
        <v>3</v>
      </c>
      <c r="F121" s="4">
        <v>19</v>
      </c>
      <c r="G121" s="4">
        <v>32.950000762939453</v>
      </c>
      <c r="H121" s="4">
        <v>22.28</v>
      </c>
      <c r="I121" s="34">
        <v>10297.868018805731</v>
      </c>
      <c r="J121" s="35">
        <v>15.591322603219034</v>
      </c>
      <c r="K121" s="35">
        <v>13.052138254247218</v>
      </c>
      <c r="L121" s="35">
        <v>14.028883007771476</v>
      </c>
      <c r="M121" s="35">
        <v>11.631254226225646</v>
      </c>
      <c r="N121" s="4">
        <v>1.429</v>
      </c>
      <c r="O121" s="4">
        <v>6.6417910447761175</v>
      </c>
      <c r="P121" s="35">
        <v>0.88868940754039494</v>
      </c>
      <c r="Q121" s="36">
        <f t="shared" si="29"/>
        <v>84.210526317029476</v>
      </c>
      <c r="R121" s="36" t="str">
        <f t="shared" si="30"/>
        <v xml:space="preserve"> </v>
      </c>
      <c r="S121" s="37">
        <f t="shared" si="31"/>
        <v>0.47890488288001121</v>
      </c>
      <c r="T121" s="37" t="str">
        <f t="shared" si="32"/>
        <v/>
      </c>
      <c r="U121" s="37" t="str">
        <f t="shared" si="33"/>
        <v/>
      </c>
      <c r="V121" s="37" t="str">
        <f t="shared" si="34"/>
        <v/>
      </c>
      <c r="W121" s="37" t="str">
        <f t="shared" si="35"/>
        <v/>
      </c>
      <c r="X121" s="37" t="str">
        <f t="shared" si="36"/>
        <v/>
      </c>
      <c r="Y121" s="1" t="str">
        <f t="shared" si="44"/>
        <v xml:space="preserve"> </v>
      </c>
      <c r="Z121" s="1" t="str">
        <f t="shared" si="37"/>
        <v xml:space="preserve"> </v>
      </c>
      <c r="AA121" s="1" t="str">
        <f t="shared" si="45"/>
        <v xml:space="preserve"> </v>
      </c>
      <c r="AB121" s="1" t="str">
        <f t="shared" si="38"/>
        <v xml:space="preserve"> </v>
      </c>
      <c r="AC121" s="1">
        <f t="shared" si="28"/>
        <v>24</v>
      </c>
      <c r="AD121" s="1" t="str">
        <f t="shared" si="39"/>
        <v xml:space="preserve"> </v>
      </c>
      <c r="AE121" s="1">
        <f t="shared" si="46"/>
        <v>115</v>
      </c>
      <c r="AF121" s="1" t="str">
        <f t="shared" si="46"/>
        <v xml:space="preserve"> </v>
      </c>
      <c r="AG121" s="38" t="str">
        <f t="shared" si="40"/>
        <v xml:space="preserve"> </v>
      </c>
      <c r="AH121" s="38" t="str">
        <f t="shared" si="41"/>
        <v xml:space="preserve"> </v>
      </c>
      <c r="AI121" s="1" t="str">
        <f t="shared" si="48"/>
        <v xml:space="preserve"> </v>
      </c>
      <c r="AJ121" s="1" t="str">
        <f t="shared" si="48"/>
        <v xml:space="preserve"> </v>
      </c>
      <c r="AK121" s="25" t="str">
        <f t="shared" si="42"/>
        <v xml:space="preserve"> </v>
      </c>
      <c r="AL121" s="25" t="str">
        <f t="shared" si="43"/>
        <v xml:space="preserve"> </v>
      </c>
      <c r="AM121" s="1" t="str">
        <f t="shared" si="47"/>
        <v xml:space="preserve"> </v>
      </c>
      <c r="AN121" s="1" t="str">
        <f t="shared" si="47"/>
        <v xml:space="preserve"> </v>
      </c>
      <c r="AO121" t="s">
        <v>1786</v>
      </c>
      <c r="AP121" t="s">
        <v>2238</v>
      </c>
      <c r="AQ121" s="22">
        <v>7.4931073329425839</v>
      </c>
      <c r="AR121" s="21">
        <v>-15.92027860156362</v>
      </c>
      <c r="AS121">
        <v>47.89048816400112</v>
      </c>
      <c r="AT121">
        <v>-7.4931073329425839</v>
      </c>
      <c r="AU121">
        <v>15.92027860156362</v>
      </c>
      <c r="AV121" t="s">
        <v>3865</v>
      </c>
    </row>
    <row r="122" spans="1:48" x14ac:dyDescent="0.25">
      <c r="A122" s="14">
        <v>1.2499999999999975E-9</v>
      </c>
      <c r="B122" t="s">
        <v>1787</v>
      </c>
      <c r="C122" s="4">
        <v>11</v>
      </c>
      <c r="D122" s="4">
        <v>4</v>
      </c>
      <c r="E122" s="4">
        <v>3</v>
      </c>
      <c r="F122" s="4">
        <v>18</v>
      </c>
      <c r="G122" s="4">
        <v>5.3400001525878906</v>
      </c>
      <c r="H122" s="4">
        <v>5.38</v>
      </c>
      <c r="I122" s="34">
        <v>144246.46065629885</v>
      </c>
      <c r="J122" s="35">
        <v>14.820936639118457</v>
      </c>
      <c r="K122" s="35">
        <v>14.780219780219781</v>
      </c>
      <c r="L122" s="35">
        <v>3.9143161260906467</v>
      </c>
      <c r="M122" s="35">
        <v>3.8777948063231675</v>
      </c>
      <c r="N122" s="4">
        <v>0.36299999999999999</v>
      </c>
      <c r="O122" s="4" t="s">
        <v>119</v>
      </c>
      <c r="P122" s="35">
        <v>3.5315985130111525</v>
      </c>
      <c r="Q122" s="36" t="str">
        <f t="shared" si="29"/>
        <v xml:space="preserve"> </v>
      </c>
      <c r="R122" s="36" t="str">
        <f t="shared" si="30"/>
        <v xml:space="preserve"> </v>
      </c>
      <c r="S122" s="37" t="str">
        <f t="shared" si="31"/>
        <v/>
      </c>
      <c r="T122" s="37" t="str">
        <f t="shared" si="32"/>
        <v/>
      </c>
      <c r="U122" s="37" t="str">
        <f t="shared" si="33"/>
        <v/>
      </c>
      <c r="V122" s="37">
        <f t="shared" si="34"/>
        <v>-0.12063983935710443</v>
      </c>
      <c r="W122" s="37" t="str">
        <f t="shared" si="35"/>
        <v/>
      </c>
      <c r="X122" s="37">
        <f t="shared" si="36"/>
        <v>-0.67656112349097131</v>
      </c>
      <c r="Y122" s="1" t="str">
        <f t="shared" si="44"/>
        <v xml:space="preserve"> </v>
      </c>
      <c r="Z122" s="1">
        <f t="shared" si="37"/>
        <v>68</v>
      </c>
      <c r="AA122" s="1" t="str">
        <f t="shared" si="45"/>
        <v xml:space="preserve"> </v>
      </c>
      <c r="AB122" s="1">
        <f t="shared" si="38"/>
        <v>2</v>
      </c>
      <c r="AC122" s="1" t="str">
        <f t="shared" si="28"/>
        <v xml:space="preserve"> </v>
      </c>
      <c r="AD122" s="1" t="str">
        <f t="shared" si="39"/>
        <v xml:space="preserve"> </v>
      </c>
      <c r="AE122" s="1" t="str">
        <f t="shared" si="46"/>
        <v xml:space="preserve"> </v>
      </c>
      <c r="AF122" s="1" t="str">
        <f t="shared" si="46"/>
        <v xml:space="preserve"> </v>
      </c>
      <c r="AG122" s="38">
        <f t="shared" si="40"/>
        <v>3.5315985142611526</v>
      </c>
      <c r="AH122" s="38" t="str">
        <f t="shared" si="41"/>
        <v xml:space="preserve"> </v>
      </c>
      <c r="AI122" s="1">
        <f t="shared" si="48"/>
        <v>37</v>
      </c>
      <c r="AJ122" s="1" t="str">
        <f t="shared" si="48"/>
        <v xml:space="preserve"> </v>
      </c>
      <c r="AK122" s="25" t="str">
        <f t="shared" si="42"/>
        <v xml:space="preserve"> </v>
      </c>
      <c r="AL122" s="25" t="str">
        <f t="shared" si="43"/>
        <v xml:space="preserve"> </v>
      </c>
      <c r="AM122" s="1" t="str">
        <f t="shared" si="47"/>
        <v xml:space="preserve"> </v>
      </c>
      <c r="AN122" s="1" t="str">
        <f t="shared" si="47"/>
        <v xml:space="preserve"> </v>
      </c>
      <c r="AO122" t="s">
        <v>1787</v>
      </c>
      <c r="AP122" t="s">
        <v>2487</v>
      </c>
      <c r="AQ122" s="22">
        <v>12.063983935710443</v>
      </c>
      <c r="AR122" s="21">
        <v>67.656112349097128</v>
      </c>
      <c r="AS122">
        <v>-0.74349158758567624</v>
      </c>
      <c r="AT122">
        <v>-12.063983935710443</v>
      </c>
      <c r="AU122">
        <v>-67.656112349097128</v>
      </c>
      <c r="AV122" t="s">
        <v>3866</v>
      </c>
    </row>
    <row r="123" spans="1:48" x14ac:dyDescent="0.25">
      <c r="A123" s="14">
        <v>1.2599999999999975E-9</v>
      </c>
      <c r="B123" t="s">
        <v>1788</v>
      </c>
      <c r="C123" s="4">
        <v>17</v>
      </c>
      <c r="D123" s="4">
        <v>2</v>
      </c>
      <c r="E123" s="4">
        <v>3</v>
      </c>
      <c r="F123" s="4">
        <v>22</v>
      </c>
      <c r="G123" s="4">
        <v>45.25</v>
      </c>
      <c r="H123" s="4">
        <v>34.76</v>
      </c>
      <c r="I123" s="34">
        <v>9544.25352078779</v>
      </c>
      <c r="J123" s="35">
        <v>33.617021276595743</v>
      </c>
      <c r="K123" s="35">
        <v>28.077544426494345</v>
      </c>
      <c r="L123" s="35">
        <v>12.287678485370051</v>
      </c>
      <c r="M123" s="35">
        <v>10.902042072895483</v>
      </c>
      <c r="N123" s="4">
        <v>1.034</v>
      </c>
      <c r="O123" s="4">
        <v>27.654320987654319</v>
      </c>
      <c r="P123" s="35">
        <v>0.29344073647871122</v>
      </c>
      <c r="Q123" s="36" t="str">
        <f t="shared" si="29"/>
        <v xml:space="preserve"> </v>
      </c>
      <c r="R123" s="36" t="str">
        <f t="shared" si="30"/>
        <v xml:space="preserve"> </v>
      </c>
      <c r="S123" s="37">
        <f t="shared" si="31"/>
        <v>0.30178366063859607</v>
      </c>
      <c r="T123" s="37" t="str">
        <f t="shared" si="32"/>
        <v/>
      </c>
      <c r="U123" s="37" t="str">
        <f t="shared" si="33"/>
        <v/>
      </c>
      <c r="V123" s="37" t="str">
        <f t="shared" si="34"/>
        <v/>
      </c>
      <c r="W123" s="37" t="str">
        <f t="shared" si="35"/>
        <v/>
      </c>
      <c r="X123" s="37" t="str">
        <f t="shared" si="36"/>
        <v/>
      </c>
      <c r="Y123" s="1" t="str">
        <f t="shared" si="44"/>
        <v xml:space="preserve"> </v>
      </c>
      <c r="Z123" s="1" t="str">
        <f t="shared" si="37"/>
        <v xml:space="preserve"> </v>
      </c>
      <c r="AA123" s="1" t="str">
        <f t="shared" si="45"/>
        <v xml:space="preserve"> </v>
      </c>
      <c r="AB123" s="1" t="str">
        <f t="shared" si="38"/>
        <v xml:space="preserve"> </v>
      </c>
      <c r="AC123" s="1">
        <f t="shared" si="28"/>
        <v>62</v>
      </c>
      <c r="AD123" s="1" t="str">
        <f t="shared" si="39"/>
        <v xml:space="preserve"> </v>
      </c>
      <c r="AE123" s="1" t="str">
        <f t="shared" si="46"/>
        <v xml:space="preserve"> </v>
      </c>
      <c r="AF123" s="1" t="str">
        <f t="shared" si="46"/>
        <v xml:space="preserve"> </v>
      </c>
      <c r="AG123" s="38" t="str">
        <f t="shared" si="40"/>
        <v xml:space="preserve"> </v>
      </c>
      <c r="AH123" s="38" t="str">
        <f t="shared" si="41"/>
        <v xml:space="preserve"> </v>
      </c>
      <c r="AI123" s="1" t="str">
        <f t="shared" si="48"/>
        <v xml:space="preserve"> </v>
      </c>
      <c r="AJ123" s="1" t="str">
        <f t="shared" si="48"/>
        <v xml:space="preserve"> </v>
      </c>
      <c r="AK123" s="25" t="str">
        <f t="shared" si="42"/>
        <v xml:space="preserve"> </v>
      </c>
      <c r="AL123" s="25" t="str">
        <f t="shared" si="43"/>
        <v xml:space="preserve"> </v>
      </c>
      <c r="AM123" s="1" t="str">
        <f t="shared" si="47"/>
        <v xml:space="preserve"> </v>
      </c>
      <c r="AN123" s="1" t="str">
        <f t="shared" si="47"/>
        <v xml:space="preserve"> </v>
      </c>
      <c r="AO123" t="s">
        <v>1788</v>
      </c>
      <c r="AP123" t="s">
        <v>2330</v>
      </c>
      <c r="AQ123" s="22">
        <v>-99.457496850085533</v>
      </c>
      <c r="AR123" s="21">
        <v>-1.5327530068841577</v>
      </c>
      <c r="AS123">
        <v>30.17836593785961</v>
      </c>
      <c r="AT123">
        <v>99.457496850085533</v>
      </c>
      <c r="AU123">
        <v>1.5327530068841577</v>
      </c>
      <c r="AV123" t="s">
        <v>3867</v>
      </c>
    </row>
    <row r="124" spans="1:48" x14ac:dyDescent="0.25">
      <c r="A124" s="14">
        <v>1.2699999999999975E-9</v>
      </c>
      <c r="B124" t="s">
        <v>1789</v>
      </c>
      <c r="C124" s="4">
        <v>26</v>
      </c>
      <c r="D124" s="4">
        <v>0</v>
      </c>
      <c r="E124" s="4">
        <v>3</v>
      </c>
      <c r="F124" s="4">
        <v>29</v>
      </c>
      <c r="G124" s="4">
        <v>34.349998474121094</v>
      </c>
      <c r="H124" s="4">
        <v>25.48</v>
      </c>
      <c r="I124" s="34">
        <v>12394.717886011129</v>
      </c>
      <c r="J124" s="35">
        <v>11.736526946107784</v>
      </c>
      <c r="K124" s="35">
        <v>10.204245094112936</v>
      </c>
      <c r="L124" s="35">
        <v>6.0145662737564818</v>
      </c>
      <c r="M124" s="35">
        <v>5.4664674775734383</v>
      </c>
      <c r="N124" s="4">
        <v>2.1710000000000003</v>
      </c>
      <c r="O124" s="4">
        <v>26.662777129521604</v>
      </c>
      <c r="P124" s="35">
        <v>3.5832025117739401</v>
      </c>
      <c r="Q124" s="36">
        <f t="shared" si="29"/>
        <v>89.655172415063106</v>
      </c>
      <c r="R124" s="36" t="str">
        <f t="shared" si="30"/>
        <v xml:space="preserve"> </v>
      </c>
      <c r="S124" s="37">
        <f t="shared" si="31"/>
        <v>0.34811611092938366</v>
      </c>
      <c r="T124" s="37" t="str">
        <f t="shared" si="32"/>
        <v/>
      </c>
      <c r="U124" s="37" t="str">
        <f t="shared" si="33"/>
        <v/>
      </c>
      <c r="V124" s="37">
        <f t="shared" si="34"/>
        <v>-0.3036449401262078</v>
      </c>
      <c r="W124" s="37" t="str">
        <f t="shared" si="35"/>
        <v/>
      </c>
      <c r="X124" s="37">
        <f t="shared" si="36"/>
        <v>-0.50301802521612637</v>
      </c>
      <c r="Y124" s="1" t="str">
        <f t="shared" si="44"/>
        <v xml:space="preserve"> </v>
      </c>
      <c r="Z124" s="1">
        <f t="shared" si="37"/>
        <v>51</v>
      </c>
      <c r="AA124" s="1" t="str">
        <f t="shared" si="45"/>
        <v xml:space="preserve"> </v>
      </c>
      <c r="AB124" s="1">
        <f t="shared" si="38"/>
        <v>11</v>
      </c>
      <c r="AC124" s="1">
        <f t="shared" si="28"/>
        <v>48</v>
      </c>
      <c r="AD124" s="1" t="str">
        <f t="shared" si="39"/>
        <v xml:space="preserve"> </v>
      </c>
      <c r="AE124" s="1">
        <f t="shared" si="46"/>
        <v>84</v>
      </c>
      <c r="AF124" s="1" t="str">
        <f t="shared" si="46"/>
        <v xml:space="preserve"> </v>
      </c>
      <c r="AG124" s="38">
        <f t="shared" si="40"/>
        <v>3.5832025130439402</v>
      </c>
      <c r="AH124" s="38" t="str">
        <f t="shared" si="41"/>
        <v xml:space="preserve"> </v>
      </c>
      <c r="AI124" s="1">
        <f t="shared" si="48"/>
        <v>35</v>
      </c>
      <c r="AJ124" s="1" t="str">
        <f t="shared" si="48"/>
        <v xml:space="preserve"> </v>
      </c>
      <c r="AK124" s="25" t="str">
        <f t="shared" si="42"/>
        <v xml:space="preserve"> </v>
      </c>
      <c r="AL124" s="25" t="str">
        <f t="shared" si="43"/>
        <v xml:space="preserve"> </v>
      </c>
      <c r="AM124" s="1" t="str">
        <f t="shared" si="47"/>
        <v xml:space="preserve"> </v>
      </c>
      <c r="AN124" s="1" t="str">
        <f t="shared" si="47"/>
        <v xml:space="preserve"> </v>
      </c>
      <c r="AO124" t="s">
        <v>1789</v>
      </c>
      <c r="AP124" t="s">
        <v>2200</v>
      </c>
      <c r="AQ124" s="22">
        <v>30.364494012620781</v>
      </c>
      <c r="AR124" s="21">
        <v>50.301802521612636</v>
      </c>
      <c r="AS124">
        <v>34.811610965938364</v>
      </c>
      <c r="AT124">
        <v>-30.364494012620781</v>
      </c>
      <c r="AU124">
        <v>-50.301802521612636</v>
      </c>
      <c r="AV124" t="s">
        <v>3868</v>
      </c>
    </row>
    <row r="125" spans="1:48" x14ac:dyDescent="0.25">
      <c r="A125" s="14">
        <v>1.2799999999999974E-9</v>
      </c>
      <c r="B125" t="s">
        <v>1790</v>
      </c>
      <c r="C125" s="4">
        <v>13</v>
      </c>
      <c r="D125" s="4">
        <v>0</v>
      </c>
      <c r="E125" s="4">
        <v>2</v>
      </c>
      <c r="F125" s="4">
        <v>15</v>
      </c>
      <c r="G125" s="4">
        <v>7.4000000953674316</v>
      </c>
      <c r="H125" s="4">
        <v>5.12</v>
      </c>
      <c r="I125" s="34">
        <v>16133.505659175069</v>
      </c>
      <c r="J125" s="35">
        <v>24.380952380952383</v>
      </c>
      <c r="K125" s="35">
        <v>22.260869565217391</v>
      </c>
      <c r="L125" s="35">
        <v>12.143778928017197</v>
      </c>
      <c r="M125" s="35">
        <v>11.541944785174904</v>
      </c>
      <c r="N125" s="4">
        <v>0.21</v>
      </c>
      <c r="O125" s="4">
        <v>90.909090909090907</v>
      </c>
      <c r="P125" s="35">
        <v>1.6015625000000002</v>
      </c>
      <c r="Q125" s="36">
        <f t="shared" si="29"/>
        <v>86.666666667946672</v>
      </c>
      <c r="R125" s="36" t="str">
        <f t="shared" si="30"/>
        <v xml:space="preserve"> </v>
      </c>
      <c r="S125" s="37">
        <f t="shared" si="31"/>
        <v>0.44531251990645149</v>
      </c>
      <c r="T125" s="37" t="str">
        <f t="shared" si="32"/>
        <v/>
      </c>
      <c r="U125" s="37" t="str">
        <f t="shared" si="33"/>
        <v/>
      </c>
      <c r="V125" s="37" t="str">
        <f t="shared" si="34"/>
        <v/>
      </c>
      <c r="W125" s="37" t="str">
        <f t="shared" si="35"/>
        <v/>
      </c>
      <c r="X125" s="37" t="str">
        <f t="shared" si="36"/>
        <v/>
      </c>
      <c r="Y125" s="1" t="str">
        <f t="shared" si="44"/>
        <v xml:space="preserve"> </v>
      </c>
      <c r="Z125" s="1" t="str">
        <f t="shared" si="37"/>
        <v xml:space="preserve"> </v>
      </c>
      <c r="AA125" s="1" t="str">
        <f t="shared" si="45"/>
        <v xml:space="preserve"> </v>
      </c>
      <c r="AB125" s="1" t="str">
        <f t="shared" si="38"/>
        <v xml:space="preserve"> </v>
      </c>
      <c r="AC125" s="1">
        <f t="shared" si="28"/>
        <v>29</v>
      </c>
      <c r="AD125" s="1" t="str">
        <f t="shared" si="39"/>
        <v xml:space="preserve"> </v>
      </c>
      <c r="AE125" s="1">
        <f t="shared" si="46"/>
        <v>104</v>
      </c>
      <c r="AF125" s="1" t="str">
        <f t="shared" si="46"/>
        <v xml:space="preserve"> </v>
      </c>
      <c r="AG125" s="38" t="str">
        <f t="shared" si="40"/>
        <v xml:space="preserve"> </v>
      </c>
      <c r="AH125" s="38" t="str">
        <f t="shared" si="41"/>
        <v xml:space="preserve"> </v>
      </c>
      <c r="AI125" s="1" t="str">
        <f t="shared" si="48"/>
        <v xml:space="preserve"> </v>
      </c>
      <c r="AJ125" s="1" t="str">
        <f t="shared" si="48"/>
        <v xml:space="preserve"> </v>
      </c>
      <c r="AK125" s="25">
        <f t="shared" si="42"/>
        <v>90.909090910370907</v>
      </c>
      <c r="AL125" s="25" t="str">
        <f t="shared" si="43"/>
        <v xml:space="preserve"> </v>
      </c>
      <c r="AM125" s="1">
        <f t="shared" si="47"/>
        <v>7</v>
      </c>
      <c r="AN125" s="1" t="str">
        <f t="shared" si="47"/>
        <v xml:space="preserve"> </v>
      </c>
      <c r="AO125" t="s">
        <v>1790</v>
      </c>
      <c r="AP125" t="s">
        <v>3869</v>
      </c>
      <c r="AQ125" s="22">
        <v>-44.657781922858916</v>
      </c>
      <c r="AR125" s="21">
        <v>-0.34371487963311687</v>
      </c>
      <c r="AS125">
        <v>44.531251862645149</v>
      </c>
      <c r="AT125">
        <v>44.657781922858916</v>
      </c>
      <c r="AU125">
        <v>0.34371487963311687</v>
      </c>
      <c r="AV125" t="s">
        <v>3870</v>
      </c>
    </row>
    <row r="126" spans="1:48" x14ac:dyDescent="0.25">
      <c r="A126" s="14">
        <v>1.2899999999999974E-9</v>
      </c>
      <c r="B126" t="s">
        <v>1791</v>
      </c>
      <c r="C126" s="4">
        <v>20</v>
      </c>
      <c r="D126" s="4">
        <v>0</v>
      </c>
      <c r="E126" s="4">
        <v>2</v>
      </c>
      <c r="F126" s="4">
        <v>22</v>
      </c>
      <c r="G126" s="4">
        <v>219.27999877929687</v>
      </c>
      <c r="H126" s="4">
        <v>251.7</v>
      </c>
      <c r="I126" s="34">
        <v>19280.706408791524</v>
      </c>
      <c r="J126" s="35" t="s">
        <v>2161</v>
      </c>
      <c r="K126" s="35" t="s">
        <v>2161</v>
      </c>
      <c r="L126" s="35" t="s">
        <v>2161</v>
      </c>
      <c r="M126" s="35" t="s">
        <v>2161</v>
      </c>
      <c r="N126" s="4">
        <v>1.5880000000000001</v>
      </c>
      <c r="O126" s="4">
        <v>45.155393053016454</v>
      </c>
      <c r="P126" s="35">
        <v>5.2840683353198255E-2</v>
      </c>
      <c r="Q126" s="36">
        <f t="shared" si="29"/>
        <v>90.909090910380911</v>
      </c>
      <c r="R126" s="36" t="str">
        <f t="shared" si="30"/>
        <v xml:space="preserve"> </v>
      </c>
      <c r="S126" s="37" t="str">
        <f t="shared" si="31"/>
        <v/>
      </c>
      <c r="T126" s="37" t="str">
        <f t="shared" si="32"/>
        <v/>
      </c>
      <c r="U126" s="37" t="str">
        <f t="shared" si="33"/>
        <v xml:space="preserve"> </v>
      </c>
      <c r="V126" s="37" t="str">
        <f t="shared" si="34"/>
        <v xml:space="preserve"> </v>
      </c>
      <c r="W126" s="37" t="str">
        <f t="shared" si="35"/>
        <v xml:space="preserve"> </v>
      </c>
      <c r="X126" s="37" t="str">
        <f t="shared" si="36"/>
        <v xml:space="preserve"> </v>
      </c>
      <c r="Y126" s="1" t="str">
        <f t="shared" si="44"/>
        <v xml:space="preserve"> </v>
      </c>
      <c r="Z126" s="1" t="str">
        <f t="shared" si="37"/>
        <v xml:space="preserve"> </v>
      </c>
      <c r="AA126" s="1" t="str">
        <f t="shared" si="45"/>
        <v xml:space="preserve"> </v>
      </c>
      <c r="AB126" s="1" t="str">
        <f t="shared" si="38"/>
        <v xml:space="preserve"> </v>
      </c>
      <c r="AC126" s="1" t="str">
        <f t="shared" si="28"/>
        <v xml:space="preserve"> </v>
      </c>
      <c r="AD126" s="1" t="str">
        <f t="shared" si="39"/>
        <v xml:space="preserve"> </v>
      </c>
      <c r="AE126" s="1">
        <f t="shared" si="46"/>
        <v>74</v>
      </c>
      <c r="AF126" s="1" t="str">
        <f t="shared" si="46"/>
        <v xml:space="preserve"> </v>
      </c>
      <c r="AG126" s="38" t="str">
        <f t="shared" si="40"/>
        <v xml:space="preserve"> </v>
      </c>
      <c r="AH126" s="38" t="str">
        <f t="shared" si="41"/>
        <v xml:space="preserve"> </v>
      </c>
      <c r="AI126" s="1" t="str">
        <f t="shared" si="48"/>
        <v xml:space="preserve"> </v>
      </c>
      <c r="AJ126" s="1" t="str">
        <f t="shared" si="48"/>
        <v xml:space="preserve"> </v>
      </c>
      <c r="AK126" s="25" t="str">
        <f t="shared" si="42"/>
        <v xml:space="preserve"> </v>
      </c>
      <c r="AL126" s="25" t="str">
        <f t="shared" si="43"/>
        <v xml:space="preserve"> </v>
      </c>
      <c r="AM126" s="1" t="str">
        <f t="shared" si="47"/>
        <v xml:space="preserve"> </v>
      </c>
      <c r="AN126" s="1" t="str">
        <f t="shared" si="47"/>
        <v xml:space="preserve"> </v>
      </c>
      <c r="AO126" t="s">
        <v>1791</v>
      </c>
      <c r="AP126" t="s">
        <v>2359</v>
      </c>
      <c r="AQ126" s="22" t="e">
        <v>#VALUE!</v>
      </c>
      <c r="AR126" s="21" t="e">
        <v>#VALUE!</v>
      </c>
      <c r="AS126">
        <v>-12.880413675289281</v>
      </c>
      <c r="AT126" t="e">
        <v>#VALUE!</v>
      </c>
      <c r="AU126" t="e">
        <v>#VALUE!</v>
      </c>
      <c r="AV126" t="s">
        <v>3871</v>
      </c>
    </row>
    <row r="127" spans="1:48" x14ac:dyDescent="0.25">
      <c r="A127" s="14">
        <v>1.2999999999999974E-9</v>
      </c>
      <c r="B127" t="s">
        <v>1792</v>
      </c>
      <c r="C127" s="4">
        <v>14</v>
      </c>
      <c r="D127" s="4">
        <v>0</v>
      </c>
      <c r="E127" s="4">
        <v>5</v>
      </c>
      <c r="F127" s="4">
        <v>19</v>
      </c>
      <c r="G127" s="4">
        <v>7.7100000381469727</v>
      </c>
      <c r="H127" s="4">
        <v>6.49</v>
      </c>
      <c r="I127" s="34">
        <v>14887.206731869894</v>
      </c>
      <c r="J127" s="35">
        <v>7.3833902161547211</v>
      </c>
      <c r="K127" s="35">
        <v>7.4256292906178496</v>
      </c>
      <c r="L127" s="35">
        <v>4.1756674968197371</v>
      </c>
      <c r="M127" s="35">
        <v>4.0991026373877641</v>
      </c>
      <c r="N127" s="4">
        <v>0.879</v>
      </c>
      <c r="O127" s="4">
        <v>20.410958904109592</v>
      </c>
      <c r="P127" s="35">
        <v>7.6117103235747301</v>
      </c>
      <c r="Q127" s="36" t="str">
        <f t="shared" si="29"/>
        <v xml:space="preserve"> </v>
      </c>
      <c r="R127" s="36" t="str">
        <f t="shared" si="30"/>
        <v xml:space="preserve"> </v>
      </c>
      <c r="S127" s="37">
        <f t="shared" si="31"/>
        <v>0.1879815171932161</v>
      </c>
      <c r="T127" s="37" t="str">
        <f t="shared" si="32"/>
        <v/>
      </c>
      <c r="U127" s="37" t="str">
        <f t="shared" si="33"/>
        <v/>
      </c>
      <c r="V127" s="37">
        <f t="shared" si="34"/>
        <v>-0.56192652565356493</v>
      </c>
      <c r="W127" s="37" t="str">
        <f t="shared" si="35"/>
        <v/>
      </c>
      <c r="X127" s="37">
        <f t="shared" si="36"/>
        <v>-0.65496573083495302</v>
      </c>
      <c r="Y127" s="1" t="str">
        <f t="shared" si="44"/>
        <v xml:space="preserve"> </v>
      </c>
      <c r="Z127" s="1">
        <f t="shared" si="37"/>
        <v>29</v>
      </c>
      <c r="AA127" s="1" t="str">
        <f t="shared" si="45"/>
        <v xml:space="preserve"> </v>
      </c>
      <c r="AB127" s="1">
        <f t="shared" si="38"/>
        <v>6</v>
      </c>
      <c r="AC127" s="1">
        <f t="shared" si="28"/>
        <v>99</v>
      </c>
      <c r="AD127" s="1" t="str">
        <f t="shared" si="39"/>
        <v xml:space="preserve"> </v>
      </c>
      <c r="AE127" s="1" t="str">
        <f t="shared" si="46"/>
        <v xml:space="preserve"> </v>
      </c>
      <c r="AF127" s="1" t="str">
        <f t="shared" si="46"/>
        <v xml:space="preserve"> </v>
      </c>
      <c r="AG127" s="38">
        <f t="shared" si="40"/>
        <v>7.6117103248747302</v>
      </c>
      <c r="AH127" s="38" t="str">
        <f t="shared" si="41"/>
        <v xml:space="preserve"> </v>
      </c>
      <c r="AI127" s="1">
        <f t="shared" si="48"/>
        <v>2</v>
      </c>
      <c r="AJ127" s="1" t="str">
        <f t="shared" si="48"/>
        <v xml:space="preserve"> </v>
      </c>
      <c r="AK127" s="25" t="str">
        <f t="shared" si="42"/>
        <v xml:space="preserve"> </v>
      </c>
      <c r="AL127" s="25" t="str">
        <f t="shared" si="43"/>
        <v xml:space="preserve"> </v>
      </c>
      <c r="AM127" s="1" t="str">
        <f t="shared" si="47"/>
        <v xml:space="preserve"> </v>
      </c>
      <c r="AN127" s="1" t="str">
        <f t="shared" si="47"/>
        <v xml:space="preserve"> </v>
      </c>
      <c r="AO127" t="s">
        <v>1792</v>
      </c>
      <c r="AP127" t="s">
        <v>2477</v>
      </c>
      <c r="AQ127" s="22">
        <v>56.192652565356497</v>
      </c>
      <c r="AR127" s="21">
        <v>65.496573083495306</v>
      </c>
      <c r="AS127">
        <v>18.798151589321609</v>
      </c>
      <c r="AT127">
        <v>-56.192652565356497</v>
      </c>
      <c r="AU127">
        <v>-65.496573083495306</v>
      </c>
      <c r="AV127" t="s">
        <v>3872</v>
      </c>
    </row>
    <row r="128" spans="1:48" x14ac:dyDescent="0.25">
      <c r="A128" s="14">
        <v>1.3099999999999973E-9</v>
      </c>
      <c r="B128" t="s">
        <v>1793</v>
      </c>
      <c r="C128" s="4">
        <v>2</v>
      </c>
      <c r="D128" s="4">
        <v>1</v>
      </c>
      <c r="E128" s="4">
        <v>3</v>
      </c>
      <c r="F128" s="4">
        <v>6</v>
      </c>
      <c r="G128" s="4">
        <v>5.0999999046325684</v>
      </c>
      <c r="H128" s="4">
        <v>4.63</v>
      </c>
      <c r="I128" s="34">
        <v>16760.258321946018</v>
      </c>
      <c r="J128" s="35">
        <v>14.159021406727827</v>
      </c>
      <c r="K128" s="35">
        <v>12.861111111111111</v>
      </c>
      <c r="L128" s="35" t="s">
        <v>2161</v>
      </c>
      <c r="M128" s="35" t="s">
        <v>2161</v>
      </c>
      <c r="N128" s="4">
        <v>0.32700000000000001</v>
      </c>
      <c r="O128" s="4">
        <v>5.4838709677419404</v>
      </c>
      <c r="P128" s="35">
        <v>2.0086393088552916</v>
      </c>
      <c r="Q128" s="36" t="str">
        <f t="shared" si="29"/>
        <v xml:space="preserve"> </v>
      </c>
      <c r="R128" s="36" t="str">
        <f t="shared" si="30"/>
        <v xml:space="preserve"> </v>
      </c>
      <c r="S128" s="37" t="str">
        <f t="shared" si="31"/>
        <v/>
      </c>
      <c r="T128" s="37" t="str">
        <f t="shared" si="32"/>
        <v/>
      </c>
      <c r="U128" s="37" t="str">
        <f t="shared" si="33"/>
        <v/>
      </c>
      <c r="V128" s="37">
        <f t="shared" si="34"/>
        <v>-0.15991278810925724</v>
      </c>
      <c r="W128" s="37" t="str">
        <f t="shared" si="35"/>
        <v xml:space="preserve"> </v>
      </c>
      <c r="X128" s="37" t="str">
        <f t="shared" si="36"/>
        <v xml:space="preserve"> </v>
      </c>
      <c r="Y128" s="1" t="str">
        <f t="shared" si="44"/>
        <v xml:space="preserve"> </v>
      </c>
      <c r="Z128" s="1">
        <f t="shared" si="37"/>
        <v>67</v>
      </c>
      <c r="AA128" s="1" t="str">
        <f t="shared" si="45"/>
        <v xml:space="preserve"> </v>
      </c>
      <c r="AB128" s="1" t="str">
        <f t="shared" si="38"/>
        <v xml:space="preserve"> </v>
      </c>
      <c r="AC128" s="1" t="str">
        <f t="shared" si="28"/>
        <v xml:space="preserve"> </v>
      </c>
      <c r="AD128" s="1" t="str">
        <f t="shared" si="39"/>
        <v xml:space="preserve"> </v>
      </c>
      <c r="AE128" s="1" t="str">
        <f t="shared" si="46"/>
        <v xml:space="preserve"> </v>
      </c>
      <c r="AF128" s="1" t="str">
        <f t="shared" si="46"/>
        <v xml:space="preserve"> </v>
      </c>
      <c r="AG128" s="38" t="str">
        <f t="shared" si="40"/>
        <v xml:space="preserve"> </v>
      </c>
      <c r="AH128" s="38" t="str">
        <f t="shared" si="41"/>
        <v xml:space="preserve"> </v>
      </c>
      <c r="AI128" s="1" t="str">
        <f t="shared" si="48"/>
        <v xml:space="preserve"> </v>
      </c>
      <c r="AJ128" s="1" t="str">
        <f t="shared" si="48"/>
        <v xml:space="preserve"> </v>
      </c>
      <c r="AK128" s="25" t="str">
        <f t="shared" si="42"/>
        <v xml:space="preserve"> </v>
      </c>
      <c r="AL128" s="25" t="str">
        <f t="shared" si="43"/>
        <v xml:space="preserve"> </v>
      </c>
      <c r="AM128" s="1" t="str">
        <f t="shared" si="47"/>
        <v xml:space="preserve"> </v>
      </c>
      <c r="AN128" s="1" t="str">
        <f t="shared" si="47"/>
        <v xml:space="preserve"> </v>
      </c>
      <c r="AO128" t="s">
        <v>1793</v>
      </c>
      <c r="AP128" t="s">
        <v>2246</v>
      </c>
      <c r="AQ128" s="22">
        <v>15.991278810925724</v>
      </c>
      <c r="AR128" s="21" t="e">
        <v>#VALUE!</v>
      </c>
      <c r="AS128">
        <v>10.151185845195855</v>
      </c>
      <c r="AT128">
        <v>-15.991278810925724</v>
      </c>
      <c r="AU128" t="e">
        <v>#VALUE!</v>
      </c>
      <c r="AV128" t="s">
        <v>3873</v>
      </c>
    </row>
    <row r="129" spans="1:48" x14ac:dyDescent="0.25">
      <c r="A129" s="14">
        <v>1.3199999999999973E-9</v>
      </c>
      <c r="B129" t="s">
        <v>1794</v>
      </c>
      <c r="C129" s="4">
        <v>17</v>
      </c>
      <c r="D129" s="4">
        <v>1</v>
      </c>
      <c r="E129" s="4">
        <v>2</v>
      </c>
      <c r="F129" s="4">
        <v>20</v>
      </c>
      <c r="G129" s="4">
        <v>50.619998931884766</v>
      </c>
      <c r="H129" s="4">
        <v>43.76</v>
      </c>
      <c r="I129" s="34">
        <v>15263.422352639638</v>
      </c>
      <c r="J129" s="35">
        <v>5.4563591022443889</v>
      </c>
      <c r="K129" s="35">
        <v>4.7462039045553137</v>
      </c>
      <c r="L129" s="35">
        <v>6.8574212111323805</v>
      </c>
      <c r="M129" s="35">
        <v>5.9245731913591637</v>
      </c>
      <c r="N129" s="4">
        <v>8.02</v>
      </c>
      <c r="O129" s="4">
        <v>18.114874815905736</v>
      </c>
      <c r="P129" s="35">
        <v>5.4958866544789773</v>
      </c>
      <c r="Q129" s="36">
        <f t="shared" si="29"/>
        <v>85.000000001320004</v>
      </c>
      <c r="R129" s="36" t="str">
        <f t="shared" si="30"/>
        <v xml:space="preserve"> </v>
      </c>
      <c r="S129" s="37">
        <f t="shared" si="31"/>
        <v>0.15676414510164471</v>
      </c>
      <c r="T129" s="37" t="str">
        <f t="shared" si="32"/>
        <v/>
      </c>
      <c r="U129" s="37" t="str">
        <f t="shared" si="33"/>
        <v/>
      </c>
      <c r="V129" s="37">
        <f t="shared" si="34"/>
        <v>-0.67626170103103955</v>
      </c>
      <c r="W129" s="37" t="str">
        <f t="shared" si="35"/>
        <v/>
      </c>
      <c r="X129" s="37">
        <f t="shared" si="36"/>
        <v>-0.43337315106100416</v>
      </c>
      <c r="Y129" s="1" t="str">
        <f t="shared" si="44"/>
        <v xml:space="preserve"> </v>
      </c>
      <c r="Z129" s="1">
        <f t="shared" si="37"/>
        <v>15</v>
      </c>
      <c r="AA129" s="1" t="str">
        <f t="shared" si="45"/>
        <v xml:space="preserve"> </v>
      </c>
      <c r="AB129" s="1">
        <f t="shared" si="38"/>
        <v>15</v>
      </c>
      <c r="AC129" s="1">
        <f t="shared" si="28"/>
        <v>113</v>
      </c>
      <c r="AD129" s="1" t="str">
        <f t="shared" si="39"/>
        <v xml:space="preserve"> </v>
      </c>
      <c r="AE129" s="1">
        <f t="shared" si="46"/>
        <v>113</v>
      </c>
      <c r="AF129" s="1" t="str">
        <f t="shared" si="46"/>
        <v xml:space="preserve"> </v>
      </c>
      <c r="AG129" s="38">
        <f t="shared" si="40"/>
        <v>5.4958866557989774</v>
      </c>
      <c r="AH129" s="38" t="str">
        <f t="shared" si="41"/>
        <v xml:space="preserve"> </v>
      </c>
      <c r="AI129" s="1">
        <f t="shared" si="48"/>
        <v>16</v>
      </c>
      <c r="AJ129" s="1" t="str">
        <f t="shared" si="48"/>
        <v xml:space="preserve"> </v>
      </c>
      <c r="AK129" s="25" t="str">
        <f t="shared" si="42"/>
        <v xml:space="preserve"> </v>
      </c>
      <c r="AL129" s="25" t="str">
        <f t="shared" si="43"/>
        <v xml:space="preserve"> </v>
      </c>
      <c r="AM129" s="1" t="str">
        <f t="shared" si="47"/>
        <v xml:space="preserve"> </v>
      </c>
      <c r="AN129" s="1" t="str">
        <f t="shared" si="47"/>
        <v xml:space="preserve"> </v>
      </c>
      <c r="AO129" t="s">
        <v>1794</v>
      </c>
      <c r="AP129" t="s">
        <v>3113</v>
      </c>
      <c r="AQ129" s="22">
        <v>67.626170103103959</v>
      </c>
      <c r="AR129" s="21">
        <v>43.337315106100419</v>
      </c>
      <c r="AS129">
        <v>15.676414378164472</v>
      </c>
      <c r="AT129">
        <v>-67.626170103103959</v>
      </c>
      <c r="AU129">
        <v>-43.337315106100419</v>
      </c>
      <c r="AV129" t="s">
        <v>3874</v>
      </c>
    </row>
    <row r="130" spans="1:48" x14ac:dyDescent="0.25">
      <c r="A130" s="14">
        <v>1.3299999999999973E-9</v>
      </c>
      <c r="B130" t="s">
        <v>1795</v>
      </c>
      <c r="C130" s="4">
        <v>23</v>
      </c>
      <c r="D130" s="4">
        <v>4</v>
      </c>
      <c r="E130" s="4">
        <v>2</v>
      </c>
      <c r="F130" s="4">
        <v>29</v>
      </c>
      <c r="G130" s="4">
        <v>40.5</v>
      </c>
      <c r="H130" s="4">
        <v>44.03</v>
      </c>
      <c r="I130" s="34">
        <v>50916.486151120618</v>
      </c>
      <c r="J130" s="35" t="s">
        <v>2161</v>
      </c>
      <c r="K130" s="35">
        <v>35.651821862348179</v>
      </c>
      <c r="L130" s="35">
        <v>25.678731157764652</v>
      </c>
      <c r="M130" s="35">
        <v>20.492395144690292</v>
      </c>
      <c r="N130" s="4">
        <v>0.94400000000000006</v>
      </c>
      <c r="O130" s="4">
        <v>59.729272419627769</v>
      </c>
      <c r="P130" s="35">
        <v>0.80626845332727681</v>
      </c>
      <c r="Q130" s="36" t="str">
        <f t="shared" si="29"/>
        <v xml:space="preserve"> </v>
      </c>
      <c r="R130" s="36" t="str">
        <f t="shared" si="30"/>
        <v xml:space="preserve"> </v>
      </c>
      <c r="S130" s="37" t="str">
        <f t="shared" si="31"/>
        <v/>
      </c>
      <c r="T130" s="37" t="str">
        <f t="shared" si="32"/>
        <v/>
      </c>
      <c r="U130" s="37" t="str">
        <f t="shared" si="33"/>
        <v xml:space="preserve"> </v>
      </c>
      <c r="V130" s="37" t="str">
        <f t="shared" si="34"/>
        <v xml:space="preserve"> </v>
      </c>
      <c r="W130" s="37" t="str">
        <f t="shared" si="35"/>
        <v/>
      </c>
      <c r="X130" s="37" t="str">
        <f t="shared" si="36"/>
        <v/>
      </c>
      <c r="Y130" s="1" t="str">
        <f t="shared" si="44"/>
        <v xml:space="preserve"> </v>
      </c>
      <c r="Z130" s="1" t="str">
        <f t="shared" si="37"/>
        <v xml:space="preserve"> </v>
      </c>
      <c r="AA130" s="1" t="str">
        <f t="shared" si="45"/>
        <v xml:space="preserve"> </v>
      </c>
      <c r="AB130" s="1" t="str">
        <f t="shared" si="38"/>
        <v xml:space="preserve"> </v>
      </c>
      <c r="AC130" s="1" t="str">
        <f t="shared" si="28"/>
        <v xml:space="preserve"> </v>
      </c>
      <c r="AD130" s="1" t="str">
        <f t="shared" si="39"/>
        <v xml:space="preserve"> </v>
      </c>
      <c r="AE130" s="1" t="str">
        <f t="shared" si="46"/>
        <v xml:space="preserve"> </v>
      </c>
      <c r="AF130" s="1" t="str">
        <f t="shared" si="46"/>
        <v xml:space="preserve"> </v>
      </c>
      <c r="AG130" s="38" t="str">
        <f t="shared" si="40"/>
        <v xml:space="preserve"> </v>
      </c>
      <c r="AH130" s="38" t="str">
        <f t="shared" si="41"/>
        <v xml:space="preserve"> </v>
      </c>
      <c r="AI130" s="1" t="str">
        <f t="shared" si="48"/>
        <v xml:space="preserve"> </v>
      </c>
      <c r="AJ130" s="1" t="str">
        <f t="shared" si="48"/>
        <v xml:space="preserve"> </v>
      </c>
      <c r="AK130" s="25" t="str">
        <f t="shared" si="42"/>
        <v xml:space="preserve"> </v>
      </c>
      <c r="AL130" s="25" t="str">
        <f t="shared" si="43"/>
        <v xml:space="preserve"> </v>
      </c>
      <c r="AM130" s="1" t="str">
        <f t="shared" si="47"/>
        <v xml:space="preserve"> </v>
      </c>
      <c r="AN130" s="1" t="str">
        <f t="shared" si="47"/>
        <v xml:space="preserve"> </v>
      </c>
      <c r="AO130" t="s">
        <v>1795</v>
      </c>
      <c r="AP130" t="s">
        <v>2226</v>
      </c>
      <c r="AQ130" s="22" t="e">
        <v>#VALUE!</v>
      </c>
      <c r="AR130" s="21">
        <v>-112.18265690103468</v>
      </c>
      <c r="AS130">
        <v>-8.0172609584374328</v>
      </c>
      <c r="AT130" t="e">
        <v>#VALUE!</v>
      </c>
      <c r="AU130">
        <v>112.18265690103468</v>
      </c>
      <c r="AV130" t="s">
        <v>3875</v>
      </c>
    </row>
    <row r="131" spans="1:48" x14ac:dyDescent="0.25">
      <c r="A131" s="14">
        <v>1.3399999999999972E-9</v>
      </c>
      <c r="B131" t="s">
        <v>1796</v>
      </c>
      <c r="C131" s="4">
        <v>25</v>
      </c>
      <c r="D131" s="4">
        <v>8</v>
      </c>
      <c r="E131" s="4">
        <v>2</v>
      </c>
      <c r="F131" s="4">
        <v>35</v>
      </c>
      <c r="G131" s="4">
        <v>54</v>
      </c>
      <c r="H131" s="4">
        <v>46.8</v>
      </c>
      <c r="I131" s="34">
        <v>18580.646406838023</v>
      </c>
      <c r="J131" s="35">
        <v>9.2599920854768492</v>
      </c>
      <c r="K131" s="35">
        <v>7.9483695652173907</v>
      </c>
      <c r="L131" s="35" t="s">
        <v>2161</v>
      </c>
      <c r="M131" s="35" t="s">
        <v>2161</v>
      </c>
      <c r="N131" s="4">
        <v>5.0540000000000003</v>
      </c>
      <c r="O131" s="4">
        <v>10.349344978165943</v>
      </c>
      <c r="P131" s="35">
        <v>3.0683760683760686</v>
      </c>
      <c r="Q131" s="36" t="str">
        <f t="shared" si="29"/>
        <v xml:space="preserve"> </v>
      </c>
      <c r="R131" s="36" t="str">
        <f t="shared" si="30"/>
        <v xml:space="preserve"> </v>
      </c>
      <c r="S131" s="37">
        <f t="shared" si="31"/>
        <v>0.15384615518615397</v>
      </c>
      <c r="T131" s="37" t="str">
        <f t="shared" si="32"/>
        <v/>
      </c>
      <c r="U131" s="37" t="str">
        <f t="shared" si="33"/>
        <v/>
      </c>
      <c r="V131" s="37">
        <f t="shared" si="34"/>
        <v>-0.45058343301026371</v>
      </c>
      <c r="W131" s="37" t="str">
        <f t="shared" si="35"/>
        <v xml:space="preserve"> </v>
      </c>
      <c r="X131" s="37" t="str">
        <f t="shared" si="36"/>
        <v xml:space="preserve"> </v>
      </c>
      <c r="Y131" s="1" t="str">
        <f t="shared" si="44"/>
        <v xml:space="preserve"> </v>
      </c>
      <c r="Z131" s="1">
        <f t="shared" si="37"/>
        <v>38</v>
      </c>
      <c r="AA131" s="1" t="str">
        <f t="shared" si="45"/>
        <v xml:space="preserve"> </v>
      </c>
      <c r="AB131" s="1" t="str">
        <f t="shared" si="38"/>
        <v xml:space="preserve"> </v>
      </c>
      <c r="AC131" s="1">
        <f t="shared" si="28"/>
        <v>116</v>
      </c>
      <c r="AD131" s="1" t="str">
        <f t="shared" si="39"/>
        <v xml:space="preserve"> </v>
      </c>
      <c r="AE131" s="1" t="str">
        <f t="shared" si="46"/>
        <v xml:space="preserve"> </v>
      </c>
      <c r="AF131" s="1" t="str">
        <f t="shared" si="46"/>
        <v xml:space="preserve"> </v>
      </c>
      <c r="AG131" s="38">
        <f t="shared" si="40"/>
        <v>3.0683760697160687</v>
      </c>
      <c r="AH131" s="38" t="str">
        <f t="shared" si="41"/>
        <v xml:space="preserve"> </v>
      </c>
      <c r="AI131" s="1">
        <f t="shared" si="48"/>
        <v>45</v>
      </c>
      <c r="AJ131" s="1" t="str">
        <f t="shared" si="48"/>
        <v xml:space="preserve"> </v>
      </c>
      <c r="AK131" s="25" t="str">
        <f t="shared" si="42"/>
        <v xml:space="preserve"> </v>
      </c>
      <c r="AL131" s="25" t="str">
        <f t="shared" si="43"/>
        <v xml:space="preserve"> </v>
      </c>
      <c r="AM131" s="1" t="str">
        <f t="shared" si="47"/>
        <v xml:space="preserve"> </v>
      </c>
      <c r="AN131" s="1" t="str">
        <f t="shared" si="47"/>
        <v xml:space="preserve"> </v>
      </c>
      <c r="AO131" t="s">
        <v>1796</v>
      </c>
      <c r="AP131" t="s">
        <v>2341</v>
      </c>
      <c r="AQ131" s="22">
        <v>45.058343301026369</v>
      </c>
      <c r="AR131" s="21" t="e">
        <v>#VALUE!</v>
      </c>
      <c r="AS131">
        <v>15.384615384615397</v>
      </c>
      <c r="AT131">
        <v>-45.058343301026369</v>
      </c>
      <c r="AU131" t="e">
        <v>#VALUE!</v>
      </c>
      <c r="AV131" t="s">
        <v>3876</v>
      </c>
    </row>
    <row r="132" spans="1:48" x14ac:dyDescent="0.25">
      <c r="A132" s="14">
        <v>1.3499999999999972E-9</v>
      </c>
      <c r="B132" t="s">
        <v>1797</v>
      </c>
      <c r="C132" s="4">
        <v>12</v>
      </c>
      <c r="D132" s="4">
        <v>0</v>
      </c>
      <c r="E132" s="4">
        <v>1</v>
      </c>
      <c r="F132" s="4">
        <v>13</v>
      </c>
      <c r="G132" s="4">
        <v>38.365001678466797</v>
      </c>
      <c r="H132" s="4">
        <v>31.8</v>
      </c>
      <c r="I132" s="34">
        <v>8854.3115815258534</v>
      </c>
      <c r="J132" s="35">
        <v>23.643122676579928</v>
      </c>
      <c r="K132" s="35">
        <v>20.609202851587817</v>
      </c>
      <c r="L132" s="35">
        <v>16.549627264307023</v>
      </c>
      <c r="M132" s="35">
        <v>14.819622296418441</v>
      </c>
      <c r="N132" s="4">
        <v>1.345</v>
      </c>
      <c r="O132" s="4">
        <v>32.642998027613409</v>
      </c>
      <c r="P132" s="35">
        <v>2.3899371069182389</v>
      </c>
      <c r="Q132" s="36">
        <f t="shared" si="29"/>
        <v>92.307692309042309</v>
      </c>
      <c r="R132" s="36" t="str">
        <f t="shared" si="30"/>
        <v xml:space="preserve"> </v>
      </c>
      <c r="S132" s="37">
        <f t="shared" si="31"/>
        <v>0.20644659501247797</v>
      </c>
      <c r="T132" s="37" t="str">
        <f t="shared" si="32"/>
        <v/>
      </c>
      <c r="U132" s="37" t="str">
        <f t="shared" si="33"/>
        <v/>
      </c>
      <c r="V132" s="37" t="str">
        <f t="shared" si="34"/>
        <v/>
      </c>
      <c r="W132" s="37" t="str">
        <f t="shared" si="35"/>
        <v/>
      </c>
      <c r="X132" s="37" t="str">
        <f t="shared" si="36"/>
        <v/>
      </c>
      <c r="Y132" s="1" t="str">
        <f t="shared" si="44"/>
        <v xml:space="preserve"> </v>
      </c>
      <c r="Z132" s="1" t="str">
        <f t="shared" si="37"/>
        <v xml:space="preserve"> </v>
      </c>
      <c r="AA132" s="1" t="str">
        <f t="shared" si="45"/>
        <v xml:space="preserve"> </v>
      </c>
      <c r="AB132" s="1" t="str">
        <f t="shared" si="38"/>
        <v xml:space="preserve"> </v>
      </c>
      <c r="AC132" s="1">
        <f t="shared" si="28"/>
        <v>90</v>
      </c>
      <c r="AD132" s="1" t="str">
        <f t="shared" si="39"/>
        <v xml:space="preserve"> </v>
      </c>
      <c r="AE132" s="1">
        <f t="shared" si="46"/>
        <v>64</v>
      </c>
      <c r="AF132" s="1" t="str">
        <f t="shared" si="46"/>
        <v xml:space="preserve"> </v>
      </c>
      <c r="AG132" s="38" t="str">
        <f t="shared" si="40"/>
        <v xml:space="preserve"> </v>
      </c>
      <c r="AH132" s="38" t="str">
        <f t="shared" si="41"/>
        <v xml:space="preserve"> </v>
      </c>
      <c r="AI132" s="1" t="str">
        <f t="shared" si="48"/>
        <v xml:space="preserve"> </v>
      </c>
      <c r="AJ132" s="1" t="str">
        <f t="shared" si="48"/>
        <v xml:space="preserve"> </v>
      </c>
      <c r="AK132" s="25" t="str">
        <f t="shared" si="42"/>
        <v xml:space="preserve"> </v>
      </c>
      <c r="AL132" s="25" t="str">
        <f t="shared" si="43"/>
        <v xml:space="preserve"> </v>
      </c>
      <c r="AM132" s="1" t="str">
        <f t="shared" si="47"/>
        <v xml:space="preserve"> </v>
      </c>
      <c r="AN132" s="1" t="str">
        <f t="shared" si="47"/>
        <v xml:space="preserve"> </v>
      </c>
      <c r="AO132" t="s">
        <v>1797</v>
      </c>
      <c r="AP132" t="s">
        <v>2325</v>
      </c>
      <c r="AQ132" s="22">
        <v>-40.280069075402515</v>
      </c>
      <c r="AR132" s="21">
        <v>-36.749119810020559</v>
      </c>
      <c r="AS132">
        <v>20.644659366247797</v>
      </c>
      <c r="AT132">
        <v>40.280069075402515</v>
      </c>
      <c r="AU132">
        <v>36.749119810020559</v>
      </c>
      <c r="AV132" t="s">
        <v>3877</v>
      </c>
    </row>
    <row r="133" spans="1:48" x14ac:dyDescent="0.25">
      <c r="A133" s="14">
        <v>1.3599999999999972E-9</v>
      </c>
      <c r="B133" t="s">
        <v>1798</v>
      </c>
      <c r="C133" s="4">
        <v>13</v>
      </c>
      <c r="D133" s="4">
        <v>0</v>
      </c>
      <c r="E133" s="4">
        <v>0</v>
      </c>
      <c r="F133" s="4">
        <v>13</v>
      </c>
      <c r="G133" s="4">
        <v>46.799999237060547</v>
      </c>
      <c r="H133" s="4">
        <v>55.02</v>
      </c>
      <c r="I133" s="34">
        <v>22629.027959788549</v>
      </c>
      <c r="J133" s="35" t="s">
        <v>2161</v>
      </c>
      <c r="K133" s="35" t="s">
        <v>2161</v>
      </c>
      <c r="L133" s="35" t="s">
        <v>2161</v>
      </c>
      <c r="M133" s="35">
        <v>36.141054437248378</v>
      </c>
      <c r="N133" s="4">
        <v>0.57699999999999996</v>
      </c>
      <c r="O133" s="4">
        <v>17.755102040816322</v>
      </c>
      <c r="P133" s="35" t="s">
        <v>124</v>
      </c>
      <c r="Q133" s="36">
        <f t="shared" si="29"/>
        <v>100.00000000135999</v>
      </c>
      <c r="R133" s="36" t="str">
        <f t="shared" si="30"/>
        <v xml:space="preserve"> </v>
      </c>
      <c r="S133" s="37" t="str">
        <f t="shared" si="31"/>
        <v/>
      </c>
      <c r="T133" s="37" t="str">
        <f t="shared" si="32"/>
        <v/>
      </c>
      <c r="U133" s="37" t="str">
        <f t="shared" si="33"/>
        <v xml:space="preserve"> </v>
      </c>
      <c r="V133" s="37" t="str">
        <f t="shared" si="34"/>
        <v xml:space="preserve"> </v>
      </c>
      <c r="W133" s="37" t="str">
        <f t="shared" si="35"/>
        <v xml:space="preserve"> </v>
      </c>
      <c r="X133" s="37" t="str">
        <f t="shared" si="36"/>
        <v xml:space="preserve"> </v>
      </c>
      <c r="Y133" s="1" t="str">
        <f t="shared" si="44"/>
        <v xml:space="preserve"> </v>
      </c>
      <c r="Z133" s="1" t="str">
        <f t="shared" si="37"/>
        <v xml:space="preserve"> </v>
      </c>
      <c r="AA133" s="1" t="str">
        <f t="shared" si="45"/>
        <v xml:space="preserve"> </v>
      </c>
      <c r="AB133" s="1" t="str">
        <f t="shared" si="38"/>
        <v xml:space="preserve"> </v>
      </c>
      <c r="AC133" s="1" t="str">
        <f t="shared" si="28"/>
        <v xml:space="preserve"> </v>
      </c>
      <c r="AD133" s="1" t="str">
        <f t="shared" si="39"/>
        <v xml:space="preserve"> </v>
      </c>
      <c r="AE133" s="1">
        <f t="shared" si="46"/>
        <v>8</v>
      </c>
      <c r="AF133" s="1" t="str">
        <f t="shared" si="46"/>
        <v xml:space="preserve"> </v>
      </c>
      <c r="AG133" s="38" t="str">
        <f t="shared" si="40"/>
        <v xml:space="preserve"> </v>
      </c>
      <c r="AH133" s="38" t="str">
        <f t="shared" si="41"/>
        <v xml:space="preserve"> </v>
      </c>
      <c r="AI133" s="1" t="str">
        <f t="shared" si="48"/>
        <v xml:space="preserve"> </v>
      </c>
      <c r="AJ133" s="1" t="str">
        <f t="shared" si="48"/>
        <v xml:space="preserve"> </v>
      </c>
      <c r="AK133" s="25" t="str">
        <f t="shared" si="42"/>
        <v xml:space="preserve"> </v>
      </c>
      <c r="AL133" s="25" t="str">
        <f t="shared" si="43"/>
        <v xml:space="preserve"> </v>
      </c>
      <c r="AM133" s="1" t="str">
        <f t="shared" si="47"/>
        <v xml:space="preserve"> </v>
      </c>
      <c r="AN133" s="1" t="str">
        <f t="shared" si="47"/>
        <v xml:space="preserve"> </v>
      </c>
      <c r="AO133" t="s">
        <v>1798</v>
      </c>
      <c r="AP133" t="s">
        <v>2398</v>
      </c>
      <c r="AQ133" s="22" t="e">
        <v>#VALUE!</v>
      </c>
      <c r="AR133" s="21" t="e">
        <v>#VALUE!</v>
      </c>
      <c r="AS133">
        <v>-14.940023196909225</v>
      </c>
      <c r="AT133" t="e">
        <v>#VALUE!</v>
      </c>
      <c r="AU133" t="e">
        <v>#VALUE!</v>
      </c>
      <c r="AV133" t="s">
        <v>3878</v>
      </c>
    </row>
    <row r="134" spans="1:48" x14ac:dyDescent="0.25">
      <c r="A134" s="14">
        <v>1.3699999999999971E-9</v>
      </c>
      <c r="B134" t="s">
        <v>1799</v>
      </c>
      <c r="C134" s="4">
        <v>16</v>
      </c>
      <c r="D134" s="4">
        <v>6</v>
      </c>
      <c r="E134" s="4">
        <v>1</v>
      </c>
      <c r="F134" s="4">
        <v>23</v>
      </c>
      <c r="G134" s="4">
        <v>5.5299997329711914</v>
      </c>
      <c r="H134" s="4">
        <v>4.42</v>
      </c>
      <c r="I134" s="34">
        <v>21149.556369423441</v>
      </c>
      <c r="J134" s="35">
        <v>21.990049751243781</v>
      </c>
      <c r="K134" s="35">
        <v>19.301310043668121</v>
      </c>
      <c r="L134" s="35">
        <v>4.0246188161451544</v>
      </c>
      <c r="M134" s="35">
        <v>3.832486763236763</v>
      </c>
      <c r="N134" s="4">
        <v>0.20100000000000001</v>
      </c>
      <c r="O134" s="4">
        <v>12.921348314606753</v>
      </c>
      <c r="P134" s="35">
        <v>1.4253393665158371</v>
      </c>
      <c r="Q134" s="36" t="str">
        <f t="shared" si="29"/>
        <v xml:space="preserve"> </v>
      </c>
      <c r="R134" s="36" t="str">
        <f t="shared" si="30"/>
        <v xml:space="preserve"> </v>
      </c>
      <c r="S134" s="37">
        <f t="shared" si="31"/>
        <v>0.25113116267569946</v>
      </c>
      <c r="T134" s="37" t="str">
        <f t="shared" si="32"/>
        <v/>
      </c>
      <c r="U134" s="37" t="str">
        <f t="shared" si="33"/>
        <v/>
      </c>
      <c r="V134" s="37" t="str">
        <f t="shared" si="34"/>
        <v/>
      </c>
      <c r="W134" s="37" t="str">
        <f t="shared" si="35"/>
        <v/>
      </c>
      <c r="X134" s="37">
        <f t="shared" si="36"/>
        <v>-0.667446842222436</v>
      </c>
      <c r="Y134" s="1" t="str">
        <f t="shared" si="44"/>
        <v xml:space="preserve"> </v>
      </c>
      <c r="Z134" s="1" t="str">
        <f t="shared" si="37"/>
        <v xml:space="preserve"> </v>
      </c>
      <c r="AA134" s="1" t="str">
        <f t="shared" si="45"/>
        <v xml:space="preserve"> </v>
      </c>
      <c r="AB134" s="1">
        <f t="shared" si="38"/>
        <v>5</v>
      </c>
      <c r="AC134" s="1">
        <f t="shared" si="28"/>
        <v>77</v>
      </c>
      <c r="AD134" s="1" t="str">
        <f t="shared" si="39"/>
        <v xml:space="preserve"> </v>
      </c>
      <c r="AE134" s="1" t="str">
        <f t="shared" si="46"/>
        <v xml:space="preserve"> </v>
      </c>
      <c r="AF134" s="1" t="str">
        <f t="shared" si="46"/>
        <v xml:space="preserve"> </v>
      </c>
      <c r="AG134" s="38" t="str">
        <f t="shared" si="40"/>
        <v xml:space="preserve"> </v>
      </c>
      <c r="AH134" s="38" t="str">
        <f t="shared" si="41"/>
        <v xml:space="preserve"> </v>
      </c>
      <c r="AI134" s="1" t="str">
        <f t="shared" si="48"/>
        <v xml:space="preserve"> </v>
      </c>
      <c r="AJ134" s="1" t="str">
        <f t="shared" si="48"/>
        <v xml:space="preserve"> </v>
      </c>
      <c r="AK134" s="25" t="str">
        <f t="shared" si="42"/>
        <v xml:space="preserve"> </v>
      </c>
      <c r="AL134" s="25" t="str">
        <f t="shared" si="43"/>
        <v xml:space="preserve"> </v>
      </c>
      <c r="AM134" s="1" t="str">
        <f t="shared" si="47"/>
        <v xml:space="preserve"> </v>
      </c>
      <c r="AN134" s="1" t="str">
        <f t="shared" si="47"/>
        <v xml:space="preserve"> </v>
      </c>
      <c r="AO134" t="s">
        <v>1799</v>
      </c>
      <c r="AP134" t="s">
        <v>2293</v>
      </c>
      <c r="AQ134" s="22">
        <v>-30.472008299127062</v>
      </c>
      <c r="AR134" s="21">
        <v>66.744684222243606</v>
      </c>
      <c r="AS134">
        <v>25.113116130569946</v>
      </c>
      <c r="AT134">
        <v>30.472008299127062</v>
      </c>
      <c r="AU134">
        <v>-66.744684222243606</v>
      </c>
      <c r="AV134" t="s">
        <v>3879</v>
      </c>
    </row>
    <row r="135" spans="1:48" x14ac:dyDescent="0.25">
      <c r="A135" s="14">
        <v>1.3799999999999971E-9</v>
      </c>
      <c r="B135" t="s">
        <v>1800</v>
      </c>
      <c r="C135" s="4">
        <v>13</v>
      </c>
      <c r="D135" s="4">
        <v>0</v>
      </c>
      <c r="E135" s="4">
        <v>1</v>
      </c>
      <c r="F135" s="4">
        <v>14</v>
      </c>
      <c r="G135" s="4">
        <v>40.5</v>
      </c>
      <c r="H135" s="4">
        <v>29.3</v>
      </c>
      <c r="I135" s="34">
        <v>22484.294655035595</v>
      </c>
      <c r="J135" s="35">
        <v>21.003584229390682</v>
      </c>
      <c r="K135" s="35">
        <v>16.762013729977117</v>
      </c>
      <c r="L135" s="35">
        <v>11.444317670609298</v>
      </c>
      <c r="M135" s="35">
        <v>10.39617761452031</v>
      </c>
      <c r="N135" s="4">
        <v>1.395</v>
      </c>
      <c r="O135" s="4">
        <v>24.55357142857142</v>
      </c>
      <c r="P135" s="35">
        <v>1.112627986348123</v>
      </c>
      <c r="Q135" s="36">
        <f t="shared" si="29"/>
        <v>92.857142858522863</v>
      </c>
      <c r="R135" s="36" t="str">
        <f t="shared" si="30"/>
        <v xml:space="preserve"> </v>
      </c>
      <c r="S135" s="37">
        <f t="shared" si="31"/>
        <v>0.38225256110696237</v>
      </c>
      <c r="T135" s="37" t="str">
        <f t="shared" si="32"/>
        <v/>
      </c>
      <c r="U135" s="37" t="str">
        <f t="shared" si="33"/>
        <v/>
      </c>
      <c r="V135" s="37" t="str">
        <f t="shared" si="34"/>
        <v/>
      </c>
      <c r="W135" s="37" t="str">
        <f t="shared" si="35"/>
        <v/>
      </c>
      <c r="X135" s="37" t="str">
        <f t="shared" si="36"/>
        <v/>
      </c>
      <c r="Y135" s="1" t="str">
        <f t="shared" si="44"/>
        <v xml:space="preserve"> </v>
      </c>
      <c r="Z135" s="1" t="str">
        <f t="shared" si="37"/>
        <v xml:space="preserve"> </v>
      </c>
      <c r="AA135" s="1" t="str">
        <f t="shared" si="45"/>
        <v xml:space="preserve"> </v>
      </c>
      <c r="AB135" s="1" t="str">
        <f t="shared" si="38"/>
        <v xml:space="preserve"> </v>
      </c>
      <c r="AC135" s="1">
        <f t="shared" ref="AC135:AC198" si="49">IF(ISERROR((RANK(S135,S$7:S$184,0)))=TRUE," ",((RANK(S135,S$7:S$184,0))))</f>
        <v>41</v>
      </c>
      <c r="AD135" s="1" t="str">
        <f t="shared" si="39"/>
        <v xml:space="preserve"> </v>
      </c>
      <c r="AE135" s="1">
        <f t="shared" si="46"/>
        <v>63</v>
      </c>
      <c r="AF135" s="1" t="str">
        <f t="shared" si="46"/>
        <v xml:space="preserve"> </v>
      </c>
      <c r="AG135" s="38" t="str">
        <f t="shared" si="40"/>
        <v xml:space="preserve"> </v>
      </c>
      <c r="AH135" s="38" t="str">
        <f t="shared" si="41"/>
        <v xml:space="preserve"> </v>
      </c>
      <c r="AI135" s="1" t="str">
        <f t="shared" si="48"/>
        <v xml:space="preserve"> </v>
      </c>
      <c r="AJ135" s="1" t="str">
        <f t="shared" si="48"/>
        <v xml:space="preserve"> </v>
      </c>
      <c r="AK135" s="25" t="str">
        <f t="shared" si="42"/>
        <v xml:space="preserve"> </v>
      </c>
      <c r="AL135" s="25" t="str">
        <f t="shared" si="43"/>
        <v xml:space="preserve"> </v>
      </c>
      <c r="AM135" s="1" t="str">
        <f t="shared" si="47"/>
        <v xml:space="preserve"> </v>
      </c>
      <c r="AN135" s="1" t="str">
        <f t="shared" si="47"/>
        <v xml:space="preserve"> </v>
      </c>
      <c r="AO135" t="s">
        <v>1800</v>
      </c>
      <c r="AP135" t="s">
        <v>2560</v>
      </c>
      <c r="AQ135" s="22">
        <v>-24.61908212524515</v>
      </c>
      <c r="AR135" s="21">
        <v>5.4359144596954234</v>
      </c>
      <c r="AS135">
        <v>38.225255972696239</v>
      </c>
      <c r="AT135">
        <v>24.61908212524515</v>
      </c>
      <c r="AU135">
        <v>-5.4359144596954234</v>
      </c>
      <c r="AV135" t="s">
        <v>3880</v>
      </c>
    </row>
    <row r="136" spans="1:48" x14ac:dyDescent="0.25">
      <c r="A136" s="14">
        <v>1.3899999999999971E-9</v>
      </c>
      <c r="B136" t="s">
        <v>1801</v>
      </c>
      <c r="C136" s="4">
        <v>13</v>
      </c>
      <c r="D136" s="4">
        <v>0</v>
      </c>
      <c r="E136" s="4">
        <v>0</v>
      </c>
      <c r="F136" s="4">
        <v>13</v>
      </c>
      <c r="G136" s="4">
        <v>102.5</v>
      </c>
      <c r="H136" s="4">
        <v>85.35</v>
      </c>
      <c r="I136" s="34">
        <v>10601.475296672686</v>
      </c>
      <c r="J136" s="35" t="s">
        <v>2161</v>
      </c>
      <c r="K136" s="35" t="s">
        <v>2161</v>
      </c>
      <c r="L136" s="35" t="s">
        <v>2161</v>
      </c>
      <c r="M136" s="35">
        <v>36.396839136565788</v>
      </c>
      <c r="N136" s="4">
        <v>1.474</v>
      </c>
      <c r="O136" s="4">
        <v>33.999999999999986</v>
      </c>
      <c r="P136" s="35">
        <v>0.73813708260105448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100.00000000139001</v>
      </c>
      <c r="R136" s="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0.20093731832028705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 xml:space="preserve"> </v>
      </c>
      <c r="V136" s="37" t="str">
        <f t="shared" ref="V136:V199" si="55">IF(ISERROR((IF(((J136/$J$6-1))&lt;($V$5/100),((J136/$J$6-1)),"")))=TRUE," ",((IF(((J136/$J$6-1))&lt;($V$5/100),((J136/$J$6-1)),""))))</f>
        <v xml:space="preserve"> </v>
      </c>
      <c r="W136" s="37" t="str">
        <f t="shared" ref="W136:W199" si="56">IF(ISERROR((IF(((L136/$L$6-1))&gt;($W$5/100),((L136/$L$6-1)),"")))=TRUE," ",((IF(((L136/$L$6-1))&gt;($W$5/100),((L136/$L$6-1)),""))))</f>
        <v xml:space="preserve"> </v>
      </c>
      <c r="X136" s="37" t="str">
        <f t="shared" ref="X136:X199" si="57">IF(ISERROR((IF(((L136/$L$6-1))&lt;($X$5/100),((L136/$L$6-1)),"")))=TRUE," ",((IF(((L136/$L$6-1))&lt;($X$5/100),((L136/$L$6-1)),""))))</f>
        <v xml:space="preserve"> </v>
      </c>
      <c r="Y136" s="1" t="str">
        <f t="shared" si="44"/>
        <v xml:space="preserve"> </v>
      </c>
      <c r="Z136" s="1" t="str">
        <f t="shared" ref="Z136:Z199" si="58">IF(ISERROR((RANK(V136,V$7:V$184,1)))=TRUE," ",((RANK(V136,V$7:V$184,1))))</f>
        <v xml:space="preserve"> </v>
      </c>
      <c r="AA136" s="1" t="str">
        <f t="shared" si="45"/>
        <v xml:space="preserve"> </v>
      </c>
      <c r="AB136" s="1" t="str">
        <f t="shared" ref="AB136:AB199" si="59">IF(ISERROR((RANK(X136,X$7:X$184,1)))=TRUE," ",((RANK(X136,X$7:X$184,1))))</f>
        <v xml:space="preserve"> </v>
      </c>
      <c r="AC136" s="1">
        <f t="shared" si="49"/>
        <v>95</v>
      </c>
      <c r="AD136" s="1" t="str">
        <f t="shared" ref="AD136:AD199" si="60">IF(ISERROR((RANK(T136,T$7:T$184,1)))=TRUE," ",((RANK(T136,T$7:T$184,1))))</f>
        <v xml:space="preserve"> </v>
      </c>
      <c r="AE136" s="1">
        <f t="shared" si="46"/>
        <v>7</v>
      </c>
      <c r="AF136" s="1" t="str">
        <f t="shared" si="46"/>
        <v xml:space="preserve"> </v>
      </c>
      <c r="AG136" s="38" t="str">
        <f t="shared" ref="AG136:AG199" si="61">IF(ISERROR((IF((AND(P136&gt;$AG$6,P136&lt;$AG$5))=TRUE,P136+A136," ")))=TRUE," ",((IF((AND(P136&gt;$AG$6,P136&lt;$AG$5))=TRUE,P136+A136," "))))</f>
        <v xml:space="preserve"> </v>
      </c>
      <c r="AH136" s="38" t="str">
        <f t="shared" ref="AH136:AH199" si="62">IF(ISERROR(((IF(P136&lt;$AH$5,P136+A136," "))))=TRUE," ",((IF(P136&lt;$AH$5,P136+A136," "))))</f>
        <v xml:space="preserve"> </v>
      </c>
      <c r="AI136" s="1" t="str">
        <f t="shared" si="48"/>
        <v xml:space="preserve"> </v>
      </c>
      <c r="AJ136" s="1" t="str">
        <f t="shared" si="48"/>
        <v xml:space="preserve"> </v>
      </c>
      <c r="AK136" s="25" t="str">
        <f t="shared" ref="AK136:AK199" si="63">IF(ISERROR((IF((AND(O136&lt;$AK$5,O136&gt;$AK$6))=TRUE,O136+A136," ")))=TRUE," ",((IF((AND(O136&lt;$AK$5,O136&gt;$AK$6))=TRUE,O136+A136," "))))</f>
        <v xml:space="preserve"> </v>
      </c>
      <c r="AL136" s="25" t="str">
        <f t="shared" ref="AL136:AL199" si="64">IF(ISERROR((IF(O136&lt;$AL$5,O136+A136," ")))=TRUE," ",((IF(O136&lt;$AL$5,O136+A136," "))))</f>
        <v xml:space="preserve"> </v>
      </c>
      <c r="AM136" s="1" t="str">
        <f t="shared" si="47"/>
        <v xml:space="preserve"> </v>
      </c>
      <c r="AN136" s="1" t="str">
        <f t="shared" si="47"/>
        <v xml:space="preserve"> </v>
      </c>
      <c r="AO136" t="s">
        <v>1801</v>
      </c>
      <c r="AP136" t="s">
        <v>2402</v>
      </c>
      <c r="AQ136" s="22" t="e">
        <v>#VALUE!</v>
      </c>
      <c r="AR136" s="21" t="e">
        <v>#VALUE!</v>
      </c>
      <c r="AS136">
        <v>20.093731693028705</v>
      </c>
      <c r="AT136" t="e">
        <v>#VALUE!</v>
      </c>
      <c r="AU136" t="e">
        <v>#VALUE!</v>
      </c>
      <c r="AV136" t="s">
        <v>3881</v>
      </c>
    </row>
    <row r="137" spans="1:48" x14ac:dyDescent="0.25">
      <c r="A137" s="14">
        <v>1.399999999999997E-9</v>
      </c>
      <c r="B137" t="s">
        <v>1802</v>
      </c>
      <c r="C137" s="4">
        <v>28</v>
      </c>
      <c r="D137" s="4">
        <v>1</v>
      </c>
      <c r="E137" s="4">
        <v>3</v>
      </c>
      <c r="F137" s="4">
        <v>32</v>
      </c>
      <c r="G137" s="4">
        <v>27.729999542236328</v>
      </c>
      <c r="H137" s="4">
        <v>21.07</v>
      </c>
      <c r="I137" s="34">
        <v>11676.265135342055</v>
      </c>
      <c r="J137" s="35">
        <v>38.309090909090905</v>
      </c>
      <c r="K137" s="35">
        <v>30.894428152492665</v>
      </c>
      <c r="L137" s="35">
        <v>28.316480398106382</v>
      </c>
      <c r="M137" s="35">
        <v>23.156537384371472</v>
      </c>
      <c r="N137" s="4">
        <v>0.55000000000000004</v>
      </c>
      <c r="O137" s="4">
        <v>34.146341463414636</v>
      </c>
      <c r="P137" s="35">
        <v>1.2292358803986712</v>
      </c>
      <c r="Q137" s="36">
        <f t="shared" si="50"/>
        <v>87.500000001399997</v>
      </c>
      <c r="R137" s="36" t="str">
        <f t="shared" si="51"/>
        <v xml:space="preserve"> </v>
      </c>
      <c r="S137" s="37">
        <f t="shared" si="52"/>
        <v>0.31608920606237911</v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s="1" t="str">
        <f t="shared" si="44"/>
        <v xml:space="preserve"> </v>
      </c>
      <c r="Z137" s="1" t="str">
        <f t="shared" si="58"/>
        <v xml:space="preserve"> </v>
      </c>
      <c r="AA137" s="1" t="str">
        <f t="shared" si="45"/>
        <v xml:space="preserve"> </v>
      </c>
      <c r="AB137" s="1" t="str">
        <f t="shared" si="59"/>
        <v xml:space="preserve"> </v>
      </c>
      <c r="AC137" s="1">
        <f t="shared" si="49"/>
        <v>58</v>
      </c>
      <c r="AD137" s="1" t="str">
        <f t="shared" si="60"/>
        <v xml:space="preserve"> </v>
      </c>
      <c r="AE137" s="1">
        <f t="shared" si="46"/>
        <v>99</v>
      </c>
      <c r="AF137" s="1" t="str">
        <f t="shared" si="46"/>
        <v xml:space="preserve"> </v>
      </c>
      <c r="AG137" s="38" t="str">
        <f t="shared" si="61"/>
        <v xml:space="preserve"> </v>
      </c>
      <c r="AH137" s="38" t="str">
        <f t="shared" si="62"/>
        <v xml:space="preserve"> </v>
      </c>
      <c r="AI137" s="1" t="str">
        <f t="shared" si="48"/>
        <v xml:space="preserve"> </v>
      </c>
      <c r="AJ137" s="1" t="str">
        <f t="shared" si="48"/>
        <v xml:space="preserve"> </v>
      </c>
      <c r="AK137" s="25" t="str">
        <f t="shared" si="63"/>
        <v xml:space="preserve"> </v>
      </c>
      <c r="AL137" s="25" t="str">
        <f t="shared" si="64"/>
        <v xml:space="preserve"> </v>
      </c>
      <c r="AM137" s="1" t="str">
        <f t="shared" si="47"/>
        <v xml:space="preserve"> </v>
      </c>
      <c r="AN137" s="1" t="str">
        <f t="shared" si="47"/>
        <v xml:space="preserve"> </v>
      </c>
      <c r="AO137" t="s">
        <v>1802</v>
      </c>
      <c r="AP137" t="s">
        <v>2562</v>
      </c>
      <c r="AQ137" s="22">
        <v>-127.29662204335006</v>
      </c>
      <c r="AR137" s="21">
        <v>-133.97830710726222</v>
      </c>
      <c r="AS137">
        <v>31.608920466237912</v>
      </c>
      <c r="AT137">
        <v>127.29662204335006</v>
      </c>
      <c r="AU137">
        <v>133.97830710726222</v>
      </c>
      <c r="AV137" t="s">
        <v>3882</v>
      </c>
    </row>
    <row r="138" spans="1:48" x14ac:dyDescent="0.25">
      <c r="A138" s="14">
        <v>1.409999999999997E-9</v>
      </c>
      <c r="B138" t="s">
        <v>1803</v>
      </c>
      <c r="C138" s="4">
        <v>4</v>
      </c>
      <c r="D138" s="4">
        <v>4</v>
      </c>
      <c r="E138" s="4">
        <v>2</v>
      </c>
      <c r="F138" s="4">
        <v>10</v>
      </c>
      <c r="G138" s="4">
        <v>6.6999998092651367</v>
      </c>
      <c r="H138" s="4">
        <v>6.21</v>
      </c>
      <c r="I138" s="34">
        <v>14743.586693554471</v>
      </c>
      <c r="J138" s="35">
        <v>4.0774786605384108</v>
      </c>
      <c r="K138" s="35">
        <v>3.8499690018598884</v>
      </c>
      <c r="L138" s="35" t="s">
        <v>2161</v>
      </c>
      <c r="M138" s="35" t="s">
        <v>2161</v>
      </c>
      <c r="N138" s="4">
        <v>1.5230000000000001</v>
      </c>
      <c r="O138" s="4">
        <v>26.916666666666682</v>
      </c>
      <c r="P138" s="35">
        <v>5.4267310789049921</v>
      </c>
      <c r="Q138" s="36" t="str">
        <f t="shared" si="50"/>
        <v/>
      </c>
      <c r="R138" s="36">
        <f t="shared" si="51"/>
        <v>40.000000001410001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>
        <f t="shared" si="55"/>
        <v>-0.75807383991607802</v>
      </c>
      <c r="W138" s="37" t="str">
        <f t="shared" si="56"/>
        <v xml:space="preserve"> </v>
      </c>
      <c r="X138" s="37" t="str">
        <f t="shared" si="57"/>
        <v xml:space="preserve"> </v>
      </c>
      <c r="Y138" s="1" t="str">
        <f t="shared" si="44"/>
        <v xml:space="preserve"> </v>
      </c>
      <c r="Z138" s="1">
        <f t="shared" si="58"/>
        <v>3</v>
      </c>
      <c r="AA138" s="1" t="str">
        <f t="shared" si="45"/>
        <v xml:space="preserve"> </v>
      </c>
      <c r="AB138" s="1" t="str">
        <f t="shared" si="59"/>
        <v xml:space="preserve"> </v>
      </c>
      <c r="AC138" s="1" t="str">
        <f t="shared" si="49"/>
        <v xml:space="preserve"> </v>
      </c>
      <c r="AD138" s="1" t="str">
        <f t="shared" si="60"/>
        <v xml:space="preserve"> </v>
      </c>
      <c r="AE138" s="1" t="str">
        <f t="shared" si="46"/>
        <v xml:space="preserve"> </v>
      </c>
      <c r="AF138" s="1">
        <f t="shared" si="46"/>
        <v>2</v>
      </c>
      <c r="AG138" s="38">
        <f t="shared" si="61"/>
        <v>5.4267310803149922</v>
      </c>
      <c r="AH138" s="38" t="str">
        <f t="shared" si="62"/>
        <v xml:space="preserve"> </v>
      </c>
      <c r="AI138" s="1">
        <f t="shared" si="48"/>
        <v>18</v>
      </c>
      <c r="AJ138" s="1" t="str">
        <f t="shared" si="48"/>
        <v xml:space="preserve"> </v>
      </c>
      <c r="AK138" s="25" t="str">
        <f t="shared" si="63"/>
        <v xml:space="preserve"> </v>
      </c>
      <c r="AL138" s="25" t="str">
        <f t="shared" si="64"/>
        <v xml:space="preserve"> </v>
      </c>
      <c r="AM138" s="1" t="str">
        <f t="shared" si="47"/>
        <v xml:space="preserve"> </v>
      </c>
      <c r="AN138" s="1" t="str">
        <f t="shared" si="47"/>
        <v xml:space="preserve"> </v>
      </c>
      <c r="AO138" t="s">
        <v>1803</v>
      </c>
      <c r="AP138" t="s">
        <v>2167</v>
      </c>
      <c r="AQ138" s="22">
        <v>75.807383991607807</v>
      </c>
      <c r="AR138" s="21" t="e">
        <v>#VALUE!</v>
      </c>
      <c r="AS138">
        <v>7.8904961234321558</v>
      </c>
      <c r="AT138">
        <v>-75.807383991607807</v>
      </c>
      <c r="AU138" t="e">
        <v>#VALUE!</v>
      </c>
      <c r="AV138" t="s">
        <v>3883</v>
      </c>
    </row>
    <row r="139" spans="1:48" x14ac:dyDescent="0.25">
      <c r="A139" s="14">
        <v>1.419999999999997E-9</v>
      </c>
      <c r="B139" t="s">
        <v>1804</v>
      </c>
      <c r="C139" s="4">
        <v>6</v>
      </c>
      <c r="D139" s="4">
        <v>1</v>
      </c>
      <c r="E139" s="4">
        <v>1</v>
      </c>
      <c r="F139" s="4">
        <v>8</v>
      </c>
      <c r="G139" s="4">
        <v>11.345000267028809</v>
      </c>
      <c r="H139" s="4">
        <v>7.56</v>
      </c>
      <c r="I139" s="34">
        <v>9567.1353950860703</v>
      </c>
      <c r="J139" s="35">
        <v>4.1086956521739131</v>
      </c>
      <c r="K139" s="35">
        <v>3.7186424003935072</v>
      </c>
      <c r="L139" s="35">
        <v>6.8983901231520015</v>
      </c>
      <c r="M139" s="35">
        <v>6.1645745095283804</v>
      </c>
      <c r="N139" s="4">
        <v>1.84</v>
      </c>
      <c r="O139" s="4">
        <v>17.722328854766484</v>
      </c>
      <c r="P139" s="35">
        <v>5.2248677248677255</v>
      </c>
      <c r="Q139" s="36" t="str">
        <f t="shared" si="50"/>
        <v xml:space="preserve"> </v>
      </c>
      <c r="R139" s="36" t="str">
        <f t="shared" si="51"/>
        <v xml:space="preserve"> </v>
      </c>
      <c r="S139" s="37">
        <f t="shared" si="52"/>
        <v>0.50066141240264683</v>
      </c>
      <c r="T139" s="37" t="str">
        <f t="shared" si="53"/>
        <v/>
      </c>
      <c r="U139" s="37" t="str">
        <f t="shared" si="54"/>
        <v/>
      </c>
      <c r="V139" s="37">
        <f t="shared" si="55"/>
        <v>-0.75622166421033166</v>
      </c>
      <c r="W139" s="37" t="str">
        <f t="shared" si="56"/>
        <v/>
      </c>
      <c r="X139" s="37">
        <f t="shared" si="57"/>
        <v>-0.42998790100746354</v>
      </c>
      <c r="Y139" s="1" t="str">
        <f t="shared" si="44"/>
        <v xml:space="preserve"> </v>
      </c>
      <c r="Z139" s="1">
        <f t="shared" si="58"/>
        <v>4</v>
      </c>
      <c r="AA139" s="1" t="str">
        <f t="shared" si="45"/>
        <v xml:space="preserve"> </v>
      </c>
      <c r="AB139" s="1">
        <f t="shared" si="59"/>
        <v>17</v>
      </c>
      <c r="AC139" s="1">
        <f t="shared" si="49"/>
        <v>20</v>
      </c>
      <c r="AD139" s="1" t="str">
        <f t="shared" si="60"/>
        <v xml:space="preserve"> </v>
      </c>
      <c r="AE139" s="1" t="str">
        <f t="shared" si="46"/>
        <v xml:space="preserve"> </v>
      </c>
      <c r="AF139" s="1" t="str">
        <f t="shared" si="46"/>
        <v xml:space="preserve"> </v>
      </c>
      <c r="AG139" s="38">
        <f t="shared" si="61"/>
        <v>5.2248677262877257</v>
      </c>
      <c r="AH139" s="38" t="str">
        <f t="shared" si="62"/>
        <v xml:space="preserve"> </v>
      </c>
      <c r="AI139" s="1">
        <f t="shared" si="48"/>
        <v>23</v>
      </c>
      <c r="AJ139" s="1" t="str">
        <f t="shared" si="48"/>
        <v xml:space="preserve"> </v>
      </c>
      <c r="AK139" s="25" t="str">
        <f t="shared" si="63"/>
        <v xml:space="preserve"> </v>
      </c>
      <c r="AL139" s="25" t="str">
        <f t="shared" si="64"/>
        <v xml:space="preserve"> </v>
      </c>
      <c r="AM139" s="1" t="str">
        <f t="shared" si="47"/>
        <v xml:space="preserve"> </v>
      </c>
      <c r="AN139" s="1" t="str">
        <f t="shared" si="47"/>
        <v xml:space="preserve"> </v>
      </c>
      <c r="AO139" t="s">
        <v>1804</v>
      </c>
      <c r="AP139" t="s">
        <v>3113</v>
      </c>
      <c r="AQ139" s="22">
        <v>75.622166421033171</v>
      </c>
      <c r="AR139" s="21">
        <v>42.998790100746355</v>
      </c>
      <c r="AS139">
        <v>50.06614109826468</v>
      </c>
      <c r="AT139">
        <v>-75.622166421033171</v>
      </c>
      <c r="AU139">
        <v>-42.998790100746355</v>
      </c>
      <c r="AV139" t="s">
        <v>3884</v>
      </c>
    </row>
    <row r="140" spans="1:48" x14ac:dyDescent="0.25">
      <c r="A140" s="14">
        <v>1.4299999999999969E-9</v>
      </c>
      <c r="B140" t="s">
        <v>1805</v>
      </c>
      <c r="C140" s="4">
        <v>22</v>
      </c>
      <c r="D140" s="4">
        <v>3</v>
      </c>
      <c r="E140" s="4">
        <v>3</v>
      </c>
      <c r="F140" s="4">
        <v>28</v>
      </c>
      <c r="G140" s="4">
        <v>49.5</v>
      </c>
      <c r="H140" s="4">
        <v>31.4</v>
      </c>
      <c r="I140" s="34">
        <v>16785.786472218268</v>
      </c>
      <c r="J140" s="35">
        <v>16.543730242360379</v>
      </c>
      <c r="K140" s="35">
        <v>14.90270526815377</v>
      </c>
      <c r="L140" s="35">
        <v>10.649401214398441</v>
      </c>
      <c r="M140" s="35">
        <v>9.8040455071837975</v>
      </c>
      <c r="N140" s="4">
        <v>1.8980000000000001</v>
      </c>
      <c r="O140" s="4">
        <v>1.82403433476395</v>
      </c>
      <c r="P140" s="35">
        <v>5.4458598726114653</v>
      </c>
      <c r="Q140" s="36" t="str">
        <f t="shared" si="50"/>
        <v xml:space="preserve"> </v>
      </c>
      <c r="R140" s="36" t="str">
        <f t="shared" si="51"/>
        <v xml:space="preserve"> </v>
      </c>
      <c r="S140" s="37">
        <f t="shared" si="52"/>
        <v>0.57643312244910827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>
        <f t="shared" si="57"/>
        <v>-0.12004287509629907</v>
      </c>
      <c r="Y140" s="1" t="str">
        <f t="shared" si="44"/>
        <v xml:space="preserve"> </v>
      </c>
      <c r="Z140" s="1" t="str">
        <f t="shared" si="58"/>
        <v xml:space="preserve"> </v>
      </c>
      <c r="AA140" s="1" t="str">
        <f t="shared" si="45"/>
        <v xml:space="preserve"> </v>
      </c>
      <c r="AB140" s="1">
        <f t="shared" si="59"/>
        <v>43</v>
      </c>
      <c r="AC140" s="1">
        <f t="shared" si="49"/>
        <v>13</v>
      </c>
      <c r="AD140" s="1" t="str">
        <f t="shared" si="60"/>
        <v xml:space="preserve"> </v>
      </c>
      <c r="AE140" s="1" t="str">
        <f t="shared" si="46"/>
        <v xml:space="preserve"> </v>
      </c>
      <c r="AF140" s="1" t="str">
        <f t="shared" si="46"/>
        <v xml:space="preserve"> </v>
      </c>
      <c r="AG140" s="38">
        <f t="shared" si="61"/>
        <v>5.4458598740414654</v>
      </c>
      <c r="AH140" s="38" t="str">
        <f t="shared" si="62"/>
        <v xml:space="preserve"> </v>
      </c>
      <c r="AI140" s="1">
        <f t="shared" si="48"/>
        <v>17</v>
      </c>
      <c r="AJ140" s="1" t="str">
        <f t="shared" si="48"/>
        <v xml:space="preserve"> </v>
      </c>
      <c r="AK140" s="25" t="str">
        <f t="shared" si="63"/>
        <v xml:space="preserve"> </v>
      </c>
      <c r="AL140" s="25" t="str">
        <f t="shared" si="64"/>
        <v xml:space="preserve"> </v>
      </c>
      <c r="AM140" s="1" t="str">
        <f t="shared" si="47"/>
        <v xml:space="preserve"> </v>
      </c>
      <c r="AN140" s="1" t="str">
        <f t="shared" si="47"/>
        <v xml:space="preserve"> </v>
      </c>
      <c r="AO140" t="s">
        <v>1805</v>
      </c>
      <c r="AP140" t="s">
        <v>2252</v>
      </c>
      <c r="AQ140" s="22">
        <v>1.8422543879112463</v>
      </c>
      <c r="AR140" s="21">
        <v>12.004287509629908</v>
      </c>
      <c r="AS140">
        <v>57.643312101910823</v>
      </c>
      <c r="AT140">
        <v>-1.8422543879112463</v>
      </c>
      <c r="AU140">
        <v>-12.004287509629908</v>
      </c>
      <c r="AV140" t="s">
        <v>3885</v>
      </c>
    </row>
    <row r="141" spans="1:48" x14ac:dyDescent="0.25">
      <c r="A141" s="14">
        <v>1.4399999999999969E-9</v>
      </c>
      <c r="B141" t="s">
        <v>1806</v>
      </c>
      <c r="C141" s="4">
        <v>0</v>
      </c>
      <c r="D141" s="4">
        <v>0</v>
      </c>
      <c r="E141" s="4">
        <v>1</v>
      </c>
      <c r="F141" s="4">
        <v>1</v>
      </c>
      <c r="G141" s="4">
        <v>10.5</v>
      </c>
      <c r="H141" s="4">
        <v>9.27</v>
      </c>
      <c r="I141" s="34">
        <v>11774.479480560827</v>
      </c>
      <c r="J141" s="35">
        <v>28.968749999999996</v>
      </c>
      <c r="K141" s="35">
        <v>27.264705882352938</v>
      </c>
      <c r="L141" s="35" t="s">
        <v>2161</v>
      </c>
      <c r="M141" s="35" t="s">
        <v>2161</v>
      </c>
      <c r="N141" s="4">
        <v>0.32</v>
      </c>
      <c r="O141" s="4">
        <v>146.15384615384613</v>
      </c>
      <c r="P141" s="35" t="s">
        <v>124</v>
      </c>
      <c r="Q141" s="36" t="str">
        <f t="shared" si="50"/>
        <v xml:space="preserve"> </v>
      </c>
      <c r="R141" s="36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 xml:space="preserve"> </v>
      </c>
      <c r="X141" s="37" t="str">
        <f t="shared" si="57"/>
        <v xml:space="preserve"> </v>
      </c>
      <c r="Y141" s="1" t="str">
        <f t="shared" si="44"/>
        <v xml:space="preserve"> </v>
      </c>
      <c r="Z141" s="1" t="str">
        <f t="shared" si="58"/>
        <v xml:space="preserve"> </v>
      </c>
      <c r="AA141" s="1" t="str">
        <f t="shared" si="45"/>
        <v xml:space="preserve"> </v>
      </c>
      <c r="AB141" s="1" t="str">
        <f t="shared" si="59"/>
        <v xml:space="preserve"> </v>
      </c>
      <c r="AC141" s="1" t="str">
        <f t="shared" si="49"/>
        <v xml:space="preserve"> </v>
      </c>
      <c r="AD141" s="1" t="str">
        <f t="shared" si="60"/>
        <v xml:space="preserve"> </v>
      </c>
      <c r="AE141" s="1" t="str">
        <f t="shared" si="46"/>
        <v xml:space="preserve"> </v>
      </c>
      <c r="AF141" s="1" t="str">
        <f t="shared" si="46"/>
        <v xml:space="preserve"> </v>
      </c>
      <c r="AG141" s="38" t="str">
        <f t="shared" si="61"/>
        <v xml:space="preserve"> </v>
      </c>
      <c r="AH141" s="38" t="str">
        <f t="shared" si="62"/>
        <v xml:space="preserve"> </v>
      </c>
      <c r="AI141" s="1" t="str">
        <f t="shared" si="48"/>
        <v xml:space="preserve"> </v>
      </c>
      <c r="AJ141" s="1" t="str">
        <f t="shared" si="48"/>
        <v xml:space="preserve"> </v>
      </c>
      <c r="AK141" s="25" t="str">
        <f t="shared" si="63"/>
        <v xml:space="preserve"> </v>
      </c>
      <c r="AL141" s="25" t="str">
        <f t="shared" si="64"/>
        <v xml:space="preserve"> </v>
      </c>
      <c r="AM141" s="1" t="str">
        <f t="shared" si="47"/>
        <v xml:space="preserve"> </v>
      </c>
      <c r="AN141" s="1" t="str">
        <f t="shared" si="47"/>
        <v xml:space="preserve"> </v>
      </c>
      <c r="AO141" t="s">
        <v>1806</v>
      </c>
      <c r="AP141" t="s">
        <v>2246</v>
      </c>
      <c r="AQ141" s="22">
        <v>-71.878237346941788</v>
      </c>
      <c r="AR141" s="21" t="e">
        <v>#VALUE!</v>
      </c>
      <c r="AS141">
        <v>13.268608414239491</v>
      </c>
      <c r="AT141">
        <v>71.878237346941788</v>
      </c>
      <c r="AU141" t="e">
        <v>#VALUE!</v>
      </c>
      <c r="AV141" t="s">
        <v>3886</v>
      </c>
    </row>
    <row r="142" spans="1:48" x14ac:dyDescent="0.25">
      <c r="A142" s="14">
        <v>1.4499999999999969E-9</v>
      </c>
      <c r="B142" t="s">
        <v>1807</v>
      </c>
      <c r="C142" s="4">
        <v>20</v>
      </c>
      <c r="D142" s="4">
        <v>0</v>
      </c>
      <c r="E142" s="4">
        <v>1</v>
      </c>
      <c r="F142" s="4">
        <v>21</v>
      </c>
      <c r="G142" s="4">
        <v>24.295713424682617</v>
      </c>
      <c r="H142" s="4">
        <v>14.44</v>
      </c>
      <c r="I142" s="34">
        <v>8919.0559654090248</v>
      </c>
      <c r="J142" s="35">
        <v>11.845775225594748</v>
      </c>
      <c r="K142" s="35">
        <v>10.373563218390803</v>
      </c>
      <c r="L142" s="35">
        <v>9.5290009510141278</v>
      </c>
      <c r="M142" s="35">
        <v>8.3692607408082385</v>
      </c>
      <c r="N142" s="4">
        <v>1.2190000000000001</v>
      </c>
      <c r="O142" s="4">
        <v>101.82119205298015</v>
      </c>
      <c r="P142" s="35">
        <v>2.5277008310249309</v>
      </c>
      <c r="Q142" s="36">
        <f t="shared" si="50"/>
        <v>95.238095239545245</v>
      </c>
      <c r="R142" s="36" t="str">
        <f t="shared" si="51"/>
        <v xml:space="preserve"> </v>
      </c>
      <c r="S142" s="37">
        <f t="shared" si="52"/>
        <v>0.68252863196818681</v>
      </c>
      <c r="T142" s="37" t="str">
        <f t="shared" si="53"/>
        <v/>
      </c>
      <c r="U142" s="37" t="str">
        <f t="shared" si="54"/>
        <v/>
      </c>
      <c r="V142" s="37">
        <f t="shared" si="55"/>
        <v>-0.29716298915786943</v>
      </c>
      <c r="W142" s="37" t="str">
        <f t="shared" si="56"/>
        <v/>
      </c>
      <c r="X142" s="37">
        <f t="shared" si="57"/>
        <v>-0.21262124402619031</v>
      </c>
      <c r="Y142" s="1" t="str">
        <f t="shared" si="44"/>
        <v xml:space="preserve"> </v>
      </c>
      <c r="Z142" s="1">
        <f t="shared" si="58"/>
        <v>53</v>
      </c>
      <c r="AA142" s="1" t="str">
        <f t="shared" si="45"/>
        <v xml:space="preserve"> </v>
      </c>
      <c r="AB142" s="1">
        <f t="shared" si="59"/>
        <v>37</v>
      </c>
      <c r="AC142" s="1">
        <f t="shared" si="49"/>
        <v>5</v>
      </c>
      <c r="AD142" s="1" t="str">
        <f t="shared" si="60"/>
        <v xml:space="preserve"> </v>
      </c>
      <c r="AE142" s="1">
        <f t="shared" si="46"/>
        <v>45</v>
      </c>
      <c r="AF142" s="1" t="str">
        <f t="shared" si="46"/>
        <v xml:space="preserve"> </v>
      </c>
      <c r="AG142" s="38" t="str">
        <f t="shared" si="61"/>
        <v xml:space="preserve"> </v>
      </c>
      <c r="AH142" s="38" t="str">
        <f t="shared" si="62"/>
        <v xml:space="preserve"> </v>
      </c>
      <c r="AI142" s="1" t="str">
        <f t="shared" si="48"/>
        <v xml:space="preserve"> </v>
      </c>
      <c r="AJ142" s="1" t="str">
        <f t="shared" si="48"/>
        <v xml:space="preserve"> </v>
      </c>
      <c r="AK142" s="25" t="str">
        <f t="shared" si="63"/>
        <v xml:space="preserve"> </v>
      </c>
      <c r="AL142" s="25" t="str">
        <f t="shared" si="64"/>
        <v xml:space="preserve"> </v>
      </c>
      <c r="AM142" s="1" t="str">
        <f t="shared" si="47"/>
        <v xml:space="preserve"> </v>
      </c>
      <c r="AN142" s="1" t="str">
        <f t="shared" si="47"/>
        <v xml:space="preserve"> </v>
      </c>
      <c r="AO142" t="s">
        <v>1807</v>
      </c>
      <c r="AP142" t="s">
        <v>2349</v>
      </c>
      <c r="AQ142" s="22">
        <v>29.716298915786943</v>
      </c>
      <c r="AR142" s="21">
        <v>21.26212440261903</v>
      </c>
      <c r="AS142">
        <v>68.252863051818679</v>
      </c>
      <c r="AT142">
        <v>-29.716298915786943</v>
      </c>
      <c r="AU142">
        <v>-21.26212440261903</v>
      </c>
      <c r="AV142" t="s">
        <v>3887</v>
      </c>
    </row>
    <row r="143" spans="1:48" x14ac:dyDescent="0.25">
      <c r="A143" s="14">
        <v>1.4599999999999968E-9</v>
      </c>
      <c r="B143" t="s">
        <v>1808</v>
      </c>
      <c r="C143" s="4">
        <v>21</v>
      </c>
      <c r="D143" s="4">
        <v>0</v>
      </c>
      <c r="E143" s="4">
        <v>1</v>
      </c>
      <c r="F143" s="4">
        <v>22</v>
      </c>
      <c r="G143" s="4">
        <v>86.25</v>
      </c>
      <c r="H143" s="4">
        <v>77.5</v>
      </c>
      <c r="I143" s="34">
        <v>13152.974112994449</v>
      </c>
      <c r="J143" s="35" t="s">
        <v>2161</v>
      </c>
      <c r="K143" s="35">
        <v>32.264779350541211</v>
      </c>
      <c r="L143" s="35">
        <v>33.331484563340844</v>
      </c>
      <c r="M143" s="35">
        <v>26.976936052366565</v>
      </c>
      <c r="N143" s="4">
        <v>1.8940000000000001</v>
      </c>
      <c r="O143" s="4">
        <v>40.713224368499255</v>
      </c>
      <c r="P143" s="35">
        <v>0.47612903225806452</v>
      </c>
      <c r="Q143" s="36">
        <f t="shared" si="50"/>
        <v>95.454545456005448</v>
      </c>
      <c r="R143" s="36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/>
      </c>
      <c r="X143" s="37" t="str">
        <f t="shared" si="57"/>
        <v/>
      </c>
      <c r="Y143" s="1" t="str">
        <f t="shared" si="44"/>
        <v xml:space="preserve"> </v>
      </c>
      <c r="Z143" s="1" t="str">
        <f t="shared" si="58"/>
        <v xml:space="preserve"> </v>
      </c>
      <c r="AA143" s="1" t="str">
        <f t="shared" si="45"/>
        <v xml:space="preserve"> </v>
      </c>
      <c r="AB143" s="1" t="str">
        <f t="shared" si="59"/>
        <v xml:space="preserve"> </v>
      </c>
      <c r="AC143" s="1" t="str">
        <f t="shared" si="49"/>
        <v xml:space="preserve"> </v>
      </c>
      <c r="AD143" s="1" t="str">
        <f t="shared" si="60"/>
        <v xml:space="preserve"> </v>
      </c>
      <c r="AE143" s="1">
        <f t="shared" si="46"/>
        <v>44</v>
      </c>
      <c r="AF143" s="1" t="str">
        <f t="shared" si="46"/>
        <v xml:space="preserve"> </v>
      </c>
      <c r="AG143" s="38" t="str">
        <f t="shared" si="61"/>
        <v xml:space="preserve"> </v>
      </c>
      <c r="AH143" s="38" t="str">
        <f t="shared" si="62"/>
        <v xml:space="preserve"> </v>
      </c>
      <c r="AI143" s="1" t="str">
        <f t="shared" si="48"/>
        <v xml:space="preserve"> </v>
      </c>
      <c r="AJ143" s="1" t="str">
        <f t="shared" si="48"/>
        <v xml:space="preserve"> </v>
      </c>
      <c r="AK143" s="25" t="str">
        <f t="shared" si="63"/>
        <v xml:space="preserve"> </v>
      </c>
      <c r="AL143" s="25" t="str">
        <f t="shared" si="64"/>
        <v xml:space="preserve"> </v>
      </c>
      <c r="AM143" s="1" t="str">
        <f t="shared" si="47"/>
        <v xml:space="preserve"> </v>
      </c>
      <c r="AN143" s="1" t="str">
        <f t="shared" si="47"/>
        <v xml:space="preserve"> </v>
      </c>
      <c r="AO143" t="s">
        <v>1808</v>
      </c>
      <c r="AP143" t="s">
        <v>2380</v>
      </c>
      <c r="AQ143" s="22" t="e">
        <v>#VALUE!</v>
      </c>
      <c r="AR143" s="21">
        <v>-175.41715007857644</v>
      </c>
      <c r="AS143">
        <v>11.290322580645151</v>
      </c>
      <c r="AT143" t="e">
        <v>#VALUE!</v>
      </c>
      <c r="AU143">
        <v>175.41715007857644</v>
      </c>
      <c r="AV143" t="s">
        <v>3888</v>
      </c>
    </row>
    <row r="144" spans="1:48" x14ac:dyDescent="0.25">
      <c r="A144" s="14">
        <v>1.4699999999999968E-9</v>
      </c>
      <c r="B144" t="s">
        <v>1809</v>
      </c>
      <c r="C144" s="4">
        <v>11</v>
      </c>
      <c r="D144" s="4">
        <v>1</v>
      </c>
      <c r="E144" s="4">
        <v>0</v>
      </c>
      <c r="F144" s="4">
        <v>12</v>
      </c>
      <c r="G144" s="4">
        <v>26.850000381469727</v>
      </c>
      <c r="H144" s="4">
        <v>14.18</v>
      </c>
      <c r="I144" s="34">
        <v>9856.9526804666057</v>
      </c>
      <c r="J144" s="35">
        <v>6.1975524475524466</v>
      </c>
      <c r="K144" s="35">
        <v>5.5782848151062145</v>
      </c>
      <c r="L144" s="35">
        <v>8.7976923552866779</v>
      </c>
      <c r="M144" s="35">
        <v>5.381389444798776</v>
      </c>
      <c r="N144" s="4">
        <v>2.2880000000000003</v>
      </c>
      <c r="O144" s="4">
        <v>95.5555555555556</v>
      </c>
      <c r="P144" s="35">
        <v>2.087447108603667</v>
      </c>
      <c r="Q144" s="36">
        <f t="shared" si="50"/>
        <v>91.666666668136671</v>
      </c>
      <c r="R144" s="36" t="str">
        <f t="shared" si="51"/>
        <v xml:space="preserve"> </v>
      </c>
      <c r="S144" s="37">
        <f t="shared" si="52"/>
        <v>0.89351201708845751</v>
      </c>
      <c r="T144" s="37" t="str">
        <f t="shared" si="53"/>
        <v/>
      </c>
      <c r="U144" s="37" t="str">
        <f t="shared" si="54"/>
        <v/>
      </c>
      <c r="V144" s="37">
        <f t="shared" si="55"/>
        <v>-0.63228500002570376</v>
      </c>
      <c r="W144" s="37" t="str">
        <f t="shared" si="56"/>
        <v/>
      </c>
      <c r="X144" s="37">
        <f t="shared" si="57"/>
        <v>-0.27304907431993708</v>
      </c>
      <c r="Y144" s="1" t="str">
        <f t="shared" si="44"/>
        <v xml:space="preserve"> </v>
      </c>
      <c r="Z144" s="1">
        <f t="shared" si="58"/>
        <v>22</v>
      </c>
      <c r="AA144" s="1" t="str">
        <f t="shared" si="45"/>
        <v xml:space="preserve"> </v>
      </c>
      <c r="AB144" s="1">
        <f t="shared" si="59"/>
        <v>31</v>
      </c>
      <c r="AC144" s="1">
        <f t="shared" si="49"/>
        <v>1</v>
      </c>
      <c r="AD144" s="1" t="str">
        <f t="shared" si="60"/>
        <v xml:space="preserve"> </v>
      </c>
      <c r="AE144" s="1">
        <f t="shared" si="46"/>
        <v>67</v>
      </c>
      <c r="AF144" s="1" t="str">
        <f t="shared" si="46"/>
        <v xml:space="preserve"> </v>
      </c>
      <c r="AG144" s="38" t="str">
        <f t="shared" si="61"/>
        <v xml:space="preserve"> </v>
      </c>
      <c r="AH144" s="38" t="str">
        <f t="shared" si="62"/>
        <v xml:space="preserve"> </v>
      </c>
      <c r="AI144" s="1" t="str">
        <f t="shared" si="48"/>
        <v xml:space="preserve"> </v>
      </c>
      <c r="AJ144" s="1" t="str">
        <f t="shared" si="48"/>
        <v xml:space="preserve"> </v>
      </c>
      <c r="AK144" s="25">
        <f t="shared" si="63"/>
        <v>95.555555557025599</v>
      </c>
      <c r="AL144" s="25" t="str">
        <f t="shared" si="64"/>
        <v xml:space="preserve"> </v>
      </c>
      <c r="AM144" s="1">
        <f t="shared" si="47"/>
        <v>3</v>
      </c>
      <c r="AN144" s="1" t="str">
        <f t="shared" si="47"/>
        <v xml:space="preserve"> </v>
      </c>
      <c r="AO144" t="s">
        <v>1809</v>
      </c>
      <c r="AP144" t="s">
        <v>2278</v>
      </c>
      <c r="AQ144" s="22">
        <v>63.228500002570378</v>
      </c>
      <c r="AR144" s="21">
        <v>27.304907431993708</v>
      </c>
      <c r="AS144">
        <v>89.351201561845755</v>
      </c>
      <c r="AT144">
        <v>-63.228500002570378</v>
      </c>
      <c r="AU144">
        <v>-27.304907431993708</v>
      </c>
      <c r="AV144" t="s">
        <v>3889</v>
      </c>
    </row>
    <row r="145" spans="1:48" x14ac:dyDescent="0.25">
      <c r="A145" s="14">
        <v>1.4799999999999968E-9</v>
      </c>
      <c r="B145" t="s">
        <v>1810</v>
      </c>
      <c r="C145" s="4">
        <v>0</v>
      </c>
      <c r="D145" s="4">
        <v>0</v>
      </c>
      <c r="E145" s="4">
        <v>0</v>
      </c>
      <c r="F145" s="4">
        <v>0</v>
      </c>
      <c r="G145" s="4" t="s">
        <v>2162</v>
      </c>
      <c r="H145" s="4">
        <v>4.1100000000000003</v>
      </c>
      <c r="I145" s="34">
        <v>14459.947229664265</v>
      </c>
      <c r="J145" s="35" t="s">
        <v>2161</v>
      </c>
      <c r="K145" s="35" t="s">
        <v>2161</v>
      </c>
      <c r="L145" s="35" t="s">
        <v>2161</v>
      </c>
      <c r="M145" s="35" t="s">
        <v>2161</v>
      </c>
      <c r="N145" s="4" t="s">
        <v>119</v>
      </c>
      <c r="O145" s="4" t="s">
        <v>119</v>
      </c>
      <c r="P145" s="35" t="s">
        <v>124</v>
      </c>
      <c r="Q145" s="36" t="str">
        <f t="shared" si="50"/>
        <v xml:space="preserve"> </v>
      </c>
      <c r="R145" s="36" t="str">
        <f t="shared" si="51"/>
        <v xml:space="preserve"> </v>
      </c>
      <c r="S145" s="37" t="str">
        <f t="shared" si="52"/>
        <v xml:space="preserve"> </v>
      </c>
      <c r="T145" s="37" t="str">
        <f t="shared" si="53"/>
        <v xml:space="preserve"> </v>
      </c>
      <c r="U145" s="37" t="str">
        <f t="shared" si="54"/>
        <v xml:space="preserve"> </v>
      </c>
      <c r="V145" s="37" t="str">
        <f t="shared" si="55"/>
        <v xml:space="preserve"> </v>
      </c>
      <c r="W145" s="37" t="str">
        <f t="shared" si="56"/>
        <v xml:space="preserve"> </v>
      </c>
      <c r="X145" s="37" t="str">
        <f t="shared" si="57"/>
        <v xml:space="preserve"> </v>
      </c>
      <c r="Y145" s="1" t="str">
        <f t="shared" si="44"/>
        <v xml:space="preserve"> </v>
      </c>
      <c r="Z145" s="1" t="str">
        <f t="shared" si="58"/>
        <v xml:space="preserve"> </v>
      </c>
      <c r="AA145" s="1" t="str">
        <f t="shared" si="45"/>
        <v xml:space="preserve"> </v>
      </c>
      <c r="AB145" s="1" t="str">
        <f t="shared" si="59"/>
        <v xml:space="preserve"> </v>
      </c>
      <c r="AC145" s="1" t="str">
        <f t="shared" si="49"/>
        <v xml:space="preserve"> </v>
      </c>
      <c r="AD145" s="1" t="str">
        <f t="shared" si="60"/>
        <v xml:space="preserve"> </v>
      </c>
      <c r="AE145" s="1" t="str">
        <f t="shared" si="46"/>
        <v xml:space="preserve"> </v>
      </c>
      <c r="AF145" s="1" t="str">
        <f t="shared" si="46"/>
        <v xml:space="preserve"> </v>
      </c>
      <c r="AG145" s="38" t="str">
        <f t="shared" si="61"/>
        <v xml:space="preserve"> </v>
      </c>
      <c r="AH145" s="38" t="str">
        <f t="shared" si="62"/>
        <v xml:space="preserve"> </v>
      </c>
      <c r="AI145" s="1" t="str">
        <f t="shared" si="48"/>
        <v xml:space="preserve"> </v>
      </c>
      <c r="AJ145" s="1" t="str">
        <f t="shared" si="48"/>
        <v xml:space="preserve"> </v>
      </c>
      <c r="AK145" s="25" t="str">
        <f t="shared" si="63"/>
        <v xml:space="preserve"> </v>
      </c>
      <c r="AL145" s="25" t="str">
        <f t="shared" si="64"/>
        <v xml:space="preserve"> </v>
      </c>
      <c r="AM145" s="1" t="str">
        <f t="shared" si="47"/>
        <v xml:space="preserve"> </v>
      </c>
      <c r="AN145" s="1" t="str">
        <f t="shared" si="47"/>
        <v xml:space="preserve"> </v>
      </c>
      <c r="AO145" t="s">
        <v>1810</v>
      </c>
      <c r="AP145" t="s">
        <v>3602</v>
      </c>
      <c r="AQ145" s="22" t="e">
        <v>#VALUE!</v>
      </c>
      <c r="AR145" s="21" t="e">
        <v>#VALUE!</v>
      </c>
      <c r="AS145" t="s">
        <v>124</v>
      </c>
      <c r="AT145" t="e">
        <v>#VALUE!</v>
      </c>
      <c r="AU145" t="e">
        <v>#VALUE!</v>
      </c>
      <c r="AV145" t="s">
        <v>3890</v>
      </c>
    </row>
    <row r="146" spans="1:48" x14ac:dyDescent="0.25">
      <c r="A146" s="14">
        <v>1.4899999999999967E-9</v>
      </c>
      <c r="B146" t="s">
        <v>1811</v>
      </c>
      <c r="C146" s="4">
        <v>18</v>
      </c>
      <c r="D146" s="4">
        <v>1</v>
      </c>
      <c r="E146" s="4">
        <v>2</v>
      </c>
      <c r="F146" s="4">
        <v>21</v>
      </c>
      <c r="G146" s="4">
        <v>16.200000762939453</v>
      </c>
      <c r="H146" s="4">
        <v>11.03</v>
      </c>
      <c r="I146" s="34">
        <v>13484.341343087517</v>
      </c>
      <c r="J146" s="35">
        <v>5.6797116374871264</v>
      </c>
      <c r="K146" s="35">
        <v>5.0250569476082001</v>
      </c>
      <c r="L146" s="35">
        <v>11.785449288113226</v>
      </c>
      <c r="M146" s="35">
        <v>10.625115195704568</v>
      </c>
      <c r="N146" s="4">
        <v>1.9419999999999999</v>
      </c>
      <c r="O146" s="4">
        <v>33.013698630136986</v>
      </c>
      <c r="P146" s="35">
        <v>6.3644605621033552</v>
      </c>
      <c r="Q146" s="36">
        <f t="shared" si="50"/>
        <v>85.714285715775702</v>
      </c>
      <c r="R146" s="36" t="str">
        <f t="shared" si="51"/>
        <v xml:space="preserve"> </v>
      </c>
      <c r="S146" s="37">
        <f t="shared" si="52"/>
        <v>0.46872173883718526</v>
      </c>
      <c r="T146" s="37" t="str">
        <f t="shared" si="53"/>
        <v/>
      </c>
      <c r="U146" s="37" t="str">
        <f t="shared" si="54"/>
        <v/>
      </c>
      <c r="V146" s="37">
        <f t="shared" si="55"/>
        <v>-0.66300968288579942</v>
      </c>
      <c r="W146" s="37" t="str">
        <f t="shared" si="56"/>
        <v/>
      </c>
      <c r="X146" s="37" t="str">
        <f t="shared" si="57"/>
        <v/>
      </c>
      <c r="Y146" s="1" t="str">
        <f t="shared" si="44"/>
        <v xml:space="preserve"> </v>
      </c>
      <c r="Z146" s="1">
        <f t="shared" si="58"/>
        <v>18</v>
      </c>
      <c r="AA146" s="1" t="str">
        <f t="shared" si="45"/>
        <v xml:space="preserve"> </v>
      </c>
      <c r="AB146" s="1" t="str">
        <f t="shared" si="59"/>
        <v xml:space="preserve"> </v>
      </c>
      <c r="AC146" s="1">
        <f t="shared" si="49"/>
        <v>26</v>
      </c>
      <c r="AD146" s="1" t="str">
        <f t="shared" si="60"/>
        <v xml:space="preserve"> </v>
      </c>
      <c r="AE146" s="1">
        <f t="shared" si="46"/>
        <v>110</v>
      </c>
      <c r="AF146" s="1" t="str">
        <f t="shared" si="46"/>
        <v xml:space="preserve"> </v>
      </c>
      <c r="AG146" s="38">
        <f t="shared" si="61"/>
        <v>6.3644605635933553</v>
      </c>
      <c r="AH146" s="38" t="str">
        <f t="shared" si="62"/>
        <v xml:space="preserve"> </v>
      </c>
      <c r="AI146" s="1">
        <f t="shared" si="48"/>
        <v>10</v>
      </c>
      <c r="AJ146" s="1" t="str">
        <f t="shared" si="48"/>
        <v xml:space="preserve"> </v>
      </c>
      <c r="AK146" s="25" t="str">
        <f t="shared" si="63"/>
        <v xml:space="preserve"> </v>
      </c>
      <c r="AL146" s="25" t="str">
        <f t="shared" si="64"/>
        <v xml:space="preserve"> </v>
      </c>
      <c r="AM146" s="1" t="str">
        <f t="shared" si="47"/>
        <v xml:space="preserve"> </v>
      </c>
      <c r="AN146" s="1" t="str">
        <f t="shared" si="47"/>
        <v xml:space="preserve"> </v>
      </c>
      <c r="AO146" t="s">
        <v>1811</v>
      </c>
      <c r="AP146" t="s">
        <v>2918</v>
      </c>
      <c r="AQ146" s="22">
        <v>66.300968288579938</v>
      </c>
      <c r="AR146" s="21">
        <v>2.6171531856188257</v>
      </c>
      <c r="AS146">
        <v>46.872173734718523</v>
      </c>
      <c r="AT146">
        <v>-66.300968288579938</v>
      </c>
      <c r="AU146">
        <v>-2.6171531856188257</v>
      </c>
      <c r="AV146" t="s">
        <v>3891</v>
      </c>
    </row>
    <row r="147" spans="1:48" x14ac:dyDescent="0.25">
      <c r="A147" s="14">
        <v>1.4999999999999967E-9</v>
      </c>
      <c r="B147" t="s">
        <v>1812</v>
      </c>
      <c r="C147" s="4">
        <v>10</v>
      </c>
      <c r="D147" s="4">
        <v>1</v>
      </c>
      <c r="E147" s="4">
        <v>3</v>
      </c>
      <c r="F147" s="4">
        <v>14</v>
      </c>
      <c r="G147" s="4">
        <v>10.449999809265137</v>
      </c>
      <c r="H147" s="4">
        <v>9.64</v>
      </c>
      <c r="I147" s="34">
        <v>9571.6038266591677</v>
      </c>
      <c r="J147" s="35">
        <v>21.048034934497817</v>
      </c>
      <c r="K147" s="35">
        <v>17.851851851851851</v>
      </c>
      <c r="L147" s="35" t="s">
        <v>2161</v>
      </c>
      <c r="M147" s="35" t="s">
        <v>2161</v>
      </c>
      <c r="N147" s="4">
        <v>0.45800000000000002</v>
      </c>
      <c r="O147" s="4">
        <v>20.526315789473689</v>
      </c>
      <c r="P147" s="35">
        <v>2.2614107883817427</v>
      </c>
      <c r="Q147" s="36" t="str">
        <f t="shared" si="50"/>
        <v xml:space="preserve"> </v>
      </c>
      <c r="R147" s="36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 xml:space="preserve"> </v>
      </c>
      <c r="X147" s="37" t="str">
        <f t="shared" si="57"/>
        <v xml:space="preserve"> </v>
      </c>
      <c r="Y147" s="1" t="str">
        <f t="shared" si="44"/>
        <v xml:space="preserve"> </v>
      </c>
      <c r="Z147" s="1" t="str">
        <f t="shared" si="58"/>
        <v xml:space="preserve"> </v>
      </c>
      <c r="AA147" s="1" t="str">
        <f t="shared" si="45"/>
        <v xml:space="preserve"> </v>
      </c>
      <c r="AB147" s="1" t="str">
        <f t="shared" si="59"/>
        <v xml:space="preserve"> </v>
      </c>
      <c r="AC147" s="1" t="str">
        <f t="shared" si="49"/>
        <v xml:space="preserve"> </v>
      </c>
      <c r="AD147" s="1" t="str">
        <f t="shared" si="60"/>
        <v xml:space="preserve"> </v>
      </c>
      <c r="AE147" s="1" t="str">
        <f t="shared" si="46"/>
        <v xml:space="preserve"> </v>
      </c>
      <c r="AF147" s="1" t="str">
        <f t="shared" si="46"/>
        <v xml:space="preserve"> </v>
      </c>
      <c r="AG147" s="38" t="str">
        <f t="shared" si="61"/>
        <v xml:space="preserve"> </v>
      </c>
      <c r="AH147" s="38" t="str">
        <f t="shared" si="62"/>
        <v xml:space="preserve"> </v>
      </c>
      <c r="AI147" s="1" t="str">
        <f t="shared" si="48"/>
        <v xml:space="preserve"> </v>
      </c>
      <c r="AJ147" s="1" t="str">
        <f t="shared" si="48"/>
        <v xml:space="preserve"> </v>
      </c>
      <c r="AK147" s="25" t="str">
        <f t="shared" si="63"/>
        <v xml:space="preserve"> </v>
      </c>
      <c r="AL147" s="25" t="str">
        <f t="shared" si="64"/>
        <v xml:space="preserve"> </v>
      </c>
      <c r="AM147" s="1" t="str">
        <f t="shared" si="47"/>
        <v xml:space="preserve"> </v>
      </c>
      <c r="AN147" s="1" t="str">
        <f t="shared" si="47"/>
        <v xml:space="preserve"> </v>
      </c>
      <c r="AO147" t="s">
        <v>1812</v>
      </c>
      <c r="AP147" t="s">
        <v>2246</v>
      </c>
      <c r="AQ147" s="22">
        <v>-24.882818352822909</v>
      </c>
      <c r="AR147" s="21" t="e">
        <v>#VALUE!</v>
      </c>
      <c r="AS147">
        <v>8.4024876479785959</v>
      </c>
      <c r="AT147">
        <v>24.882818352822909</v>
      </c>
      <c r="AU147" t="e">
        <v>#VALUE!</v>
      </c>
      <c r="AV147" t="s">
        <v>3892</v>
      </c>
    </row>
    <row r="148" spans="1:48" x14ac:dyDescent="0.25">
      <c r="A148" s="14">
        <v>1.5099999999999966E-9</v>
      </c>
      <c r="B148" t="s">
        <v>1813</v>
      </c>
      <c r="C148" s="4">
        <v>20</v>
      </c>
      <c r="D148" s="4">
        <v>2</v>
      </c>
      <c r="E148" s="4">
        <v>2</v>
      </c>
      <c r="F148" s="4">
        <v>24</v>
      </c>
      <c r="G148" s="4">
        <v>27.299999237060547</v>
      </c>
      <c r="H148" s="4">
        <v>24.12</v>
      </c>
      <c r="I148" s="34">
        <v>17761.600256152142</v>
      </c>
      <c r="J148" s="35">
        <v>27.628865979381445</v>
      </c>
      <c r="K148" s="35">
        <v>22.90598290598291</v>
      </c>
      <c r="L148" s="35">
        <v>13.72099601841914</v>
      </c>
      <c r="M148" s="35">
        <v>11.997922678695771</v>
      </c>
      <c r="N148" s="4">
        <v>0.873</v>
      </c>
      <c r="O148" s="4">
        <v>28.382352941176457</v>
      </c>
      <c r="P148" s="35">
        <v>1.1525704809286901</v>
      </c>
      <c r="Q148" s="36">
        <f t="shared" si="50"/>
        <v>83.333333334843331</v>
      </c>
      <c r="R148" s="36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 t="str">
        <f t="shared" si="56"/>
        <v/>
      </c>
      <c r="X148" s="37" t="str">
        <f t="shared" si="57"/>
        <v/>
      </c>
      <c r="Y148" s="1" t="str">
        <f t="shared" si="44"/>
        <v xml:space="preserve"> </v>
      </c>
      <c r="Z148" s="1" t="str">
        <f t="shared" si="58"/>
        <v xml:space="preserve"> </v>
      </c>
      <c r="AA148" s="1" t="str">
        <f t="shared" si="45"/>
        <v xml:space="preserve"> </v>
      </c>
      <c r="AB148" s="1" t="str">
        <f t="shared" si="59"/>
        <v xml:space="preserve"> </v>
      </c>
      <c r="AC148" s="1" t="str">
        <f t="shared" si="49"/>
        <v xml:space="preserve"> </v>
      </c>
      <c r="AD148" s="1" t="str">
        <f t="shared" si="60"/>
        <v xml:space="preserve"> </v>
      </c>
      <c r="AE148" s="1">
        <f t="shared" si="46"/>
        <v>119</v>
      </c>
      <c r="AF148" s="1" t="str">
        <f t="shared" si="46"/>
        <v xml:space="preserve"> </v>
      </c>
      <c r="AG148" s="38" t="str">
        <f t="shared" si="61"/>
        <v xml:space="preserve"> </v>
      </c>
      <c r="AH148" s="38" t="str">
        <f t="shared" si="62"/>
        <v xml:space="preserve"> </v>
      </c>
      <c r="AI148" s="1" t="str">
        <f t="shared" si="48"/>
        <v xml:space="preserve"> </v>
      </c>
      <c r="AJ148" s="1" t="str">
        <f t="shared" si="48"/>
        <v xml:space="preserve"> </v>
      </c>
      <c r="AK148" s="25" t="str">
        <f t="shared" si="63"/>
        <v xml:space="preserve"> </v>
      </c>
      <c r="AL148" s="25" t="str">
        <f t="shared" si="64"/>
        <v xml:space="preserve"> </v>
      </c>
      <c r="AM148" s="1" t="str">
        <f t="shared" si="47"/>
        <v xml:space="preserve"> </v>
      </c>
      <c r="AN148" s="1" t="str">
        <f t="shared" si="47"/>
        <v xml:space="preserve"> </v>
      </c>
      <c r="AO148" t="s">
        <v>1813</v>
      </c>
      <c r="AP148" t="s">
        <v>2226</v>
      </c>
      <c r="AQ148" s="22">
        <v>-63.928398168059353</v>
      </c>
      <c r="AR148" s="21">
        <v>-13.376216785398466</v>
      </c>
      <c r="AS148">
        <v>13.184076438891147</v>
      </c>
      <c r="AT148">
        <v>63.928398168059353</v>
      </c>
      <c r="AU148">
        <v>13.376216785398466</v>
      </c>
      <c r="AV148" t="s">
        <v>3893</v>
      </c>
    </row>
    <row r="149" spans="1:48" x14ac:dyDescent="0.25">
      <c r="A149" s="14">
        <v>1.5199999999999966E-9</v>
      </c>
      <c r="B149" t="s">
        <v>1814</v>
      </c>
      <c r="C149" s="4">
        <v>15</v>
      </c>
      <c r="D149" s="4">
        <v>0</v>
      </c>
      <c r="E149" s="4">
        <v>1</v>
      </c>
      <c r="F149" s="4">
        <v>16</v>
      </c>
      <c r="G149" s="4">
        <v>45</v>
      </c>
      <c r="H149" s="4">
        <v>29.88</v>
      </c>
      <c r="I149" s="34">
        <v>9912.0841966872031</v>
      </c>
      <c r="J149" s="35">
        <v>13.013937282229962</v>
      </c>
      <c r="K149" s="35">
        <v>11.107806691449815</v>
      </c>
      <c r="L149" s="35">
        <v>10.115481953406343</v>
      </c>
      <c r="M149" s="35">
        <v>8.6405108420214649</v>
      </c>
      <c r="N149" s="4">
        <v>2.2960000000000003</v>
      </c>
      <c r="O149" s="4">
        <v>-23.210702341137122</v>
      </c>
      <c r="P149" s="35">
        <v>2.0749665327978581</v>
      </c>
      <c r="Q149" s="36">
        <f t="shared" si="50"/>
        <v>93.750000001519993</v>
      </c>
      <c r="R149" s="36" t="str">
        <f t="shared" si="51"/>
        <v xml:space="preserve"> </v>
      </c>
      <c r="S149" s="37">
        <f t="shared" si="52"/>
        <v>0.50602409790554226</v>
      </c>
      <c r="T149" s="37" t="str">
        <f t="shared" si="53"/>
        <v/>
      </c>
      <c r="U149" s="37" t="str">
        <f t="shared" si="54"/>
        <v/>
      </c>
      <c r="V149" s="37">
        <f t="shared" si="55"/>
        <v>-0.22785325531362721</v>
      </c>
      <c r="W149" s="37" t="str">
        <f t="shared" si="56"/>
        <v/>
      </c>
      <c r="X149" s="37">
        <f t="shared" si="57"/>
        <v>-0.16416047836568204</v>
      </c>
      <c r="Y149" s="1" t="str">
        <f t="shared" si="44"/>
        <v xml:space="preserve"> </v>
      </c>
      <c r="Z149" s="1">
        <f t="shared" si="58"/>
        <v>61</v>
      </c>
      <c r="AA149" s="1" t="str">
        <f t="shared" si="45"/>
        <v xml:space="preserve"> </v>
      </c>
      <c r="AB149" s="1">
        <f t="shared" si="59"/>
        <v>40</v>
      </c>
      <c r="AC149" s="1">
        <f t="shared" si="49"/>
        <v>19</v>
      </c>
      <c r="AD149" s="1" t="str">
        <f t="shared" si="60"/>
        <v xml:space="preserve"> </v>
      </c>
      <c r="AE149" s="1">
        <f t="shared" si="46"/>
        <v>55</v>
      </c>
      <c r="AF149" s="1" t="str">
        <f t="shared" si="46"/>
        <v xml:space="preserve"> </v>
      </c>
      <c r="AG149" s="38" t="str">
        <f t="shared" si="61"/>
        <v xml:space="preserve"> </v>
      </c>
      <c r="AH149" s="38" t="str">
        <f t="shared" si="62"/>
        <v xml:space="preserve"> </v>
      </c>
      <c r="AI149" s="1" t="str">
        <f t="shared" si="48"/>
        <v xml:space="preserve"> </v>
      </c>
      <c r="AJ149" s="1" t="str">
        <f t="shared" si="48"/>
        <v xml:space="preserve"> </v>
      </c>
      <c r="AK149" s="25" t="str">
        <f t="shared" si="63"/>
        <v xml:space="preserve"> </v>
      </c>
      <c r="AL149" s="25" t="str">
        <f t="shared" si="64"/>
        <v xml:space="preserve"> </v>
      </c>
      <c r="AM149" s="1" t="str">
        <f t="shared" si="47"/>
        <v xml:space="preserve"> </v>
      </c>
      <c r="AN149" s="1" t="str">
        <f t="shared" si="47"/>
        <v xml:space="preserve"> </v>
      </c>
      <c r="AO149" t="s">
        <v>1814</v>
      </c>
      <c r="AP149" t="s">
        <v>2380</v>
      </c>
      <c r="AQ149" s="22">
        <v>22.785325531362723</v>
      </c>
      <c r="AR149" s="21">
        <v>16.416047836568204</v>
      </c>
      <c r="AS149">
        <v>50.602409638554221</v>
      </c>
      <c r="AT149">
        <v>-22.785325531362723</v>
      </c>
      <c r="AU149">
        <v>-16.416047836568204</v>
      </c>
      <c r="AV149" t="s">
        <v>3894</v>
      </c>
    </row>
    <row r="150" spans="1:48" x14ac:dyDescent="0.25">
      <c r="A150" s="14">
        <v>1.5299999999999966E-9</v>
      </c>
      <c r="B150" t="s">
        <v>1815</v>
      </c>
      <c r="C150" s="4">
        <v>14</v>
      </c>
      <c r="D150" s="4">
        <v>1</v>
      </c>
      <c r="E150" s="4">
        <v>3</v>
      </c>
      <c r="F150" s="4">
        <v>18</v>
      </c>
      <c r="G150" s="4">
        <v>11.880000114440918</v>
      </c>
      <c r="H150" s="4">
        <v>7.52</v>
      </c>
      <c r="I150" s="34">
        <v>14707.896212965921</v>
      </c>
      <c r="J150" s="35">
        <v>4.1685144124168509</v>
      </c>
      <c r="K150" s="35">
        <v>3.7694235588972429</v>
      </c>
      <c r="L150" s="35">
        <v>7.5881348474855619</v>
      </c>
      <c r="M150" s="35">
        <v>6.7842988061084339</v>
      </c>
      <c r="N150" s="4">
        <v>1.804</v>
      </c>
      <c r="O150" s="4">
        <v>20.266666666666669</v>
      </c>
      <c r="P150" s="35">
        <v>3.3909574468085109</v>
      </c>
      <c r="Q150" s="36" t="str">
        <f t="shared" si="50"/>
        <v xml:space="preserve"> </v>
      </c>
      <c r="R150" s="36" t="str">
        <f t="shared" si="51"/>
        <v xml:space="preserve"> </v>
      </c>
      <c r="S150" s="37">
        <f t="shared" si="52"/>
        <v>0.57978725079076054</v>
      </c>
      <c r="T150" s="37" t="str">
        <f t="shared" si="53"/>
        <v/>
      </c>
      <c r="U150" s="37" t="str">
        <f t="shared" si="54"/>
        <v/>
      </c>
      <c r="V150" s="37">
        <f t="shared" si="55"/>
        <v>-0.75267247997875941</v>
      </c>
      <c r="W150" s="37" t="str">
        <f t="shared" si="56"/>
        <v/>
      </c>
      <c r="X150" s="37">
        <f t="shared" si="57"/>
        <v>-0.3729944820984793</v>
      </c>
      <c r="Y150" s="1" t="str">
        <f t="shared" si="44"/>
        <v xml:space="preserve"> </v>
      </c>
      <c r="Z150" s="1">
        <f t="shared" si="58"/>
        <v>5</v>
      </c>
      <c r="AA150" s="1" t="str">
        <f t="shared" si="45"/>
        <v xml:space="preserve"> </v>
      </c>
      <c r="AB150" s="1">
        <f t="shared" si="59"/>
        <v>22</v>
      </c>
      <c r="AC150" s="1">
        <f t="shared" si="49"/>
        <v>12</v>
      </c>
      <c r="AD150" s="1" t="str">
        <f t="shared" si="60"/>
        <v xml:space="preserve"> </v>
      </c>
      <c r="AE150" s="1" t="str">
        <f t="shared" si="46"/>
        <v xml:space="preserve"> </v>
      </c>
      <c r="AF150" s="1" t="str">
        <f t="shared" si="46"/>
        <v xml:space="preserve"> </v>
      </c>
      <c r="AG150" s="38">
        <f t="shared" si="61"/>
        <v>3.390957448338511</v>
      </c>
      <c r="AH150" s="38" t="str">
        <f t="shared" si="62"/>
        <v xml:space="preserve"> </v>
      </c>
      <c r="AI150" s="1">
        <f t="shared" si="48"/>
        <v>41</v>
      </c>
      <c r="AJ150" s="1" t="str">
        <f t="shared" si="48"/>
        <v xml:space="preserve"> </v>
      </c>
      <c r="AK150" s="25" t="str">
        <f t="shared" si="63"/>
        <v xml:space="preserve"> </v>
      </c>
      <c r="AL150" s="25" t="str">
        <f t="shared" si="64"/>
        <v xml:space="preserve"> </v>
      </c>
      <c r="AM150" s="1" t="str">
        <f t="shared" si="47"/>
        <v xml:space="preserve"> </v>
      </c>
      <c r="AN150" s="1" t="str">
        <f t="shared" si="47"/>
        <v xml:space="preserve"> </v>
      </c>
      <c r="AO150" t="s">
        <v>1815</v>
      </c>
      <c r="AP150" t="s">
        <v>2179</v>
      </c>
      <c r="AQ150" s="22">
        <v>75.267247997875941</v>
      </c>
      <c r="AR150" s="21">
        <v>37.299448209847931</v>
      </c>
      <c r="AS150">
        <v>57.978724926076055</v>
      </c>
      <c r="AT150">
        <v>-75.267247997875941</v>
      </c>
      <c r="AU150">
        <v>-37.299448209847931</v>
      </c>
      <c r="AV150" t="s">
        <v>3895</v>
      </c>
    </row>
    <row r="151" spans="1:48" x14ac:dyDescent="0.25">
      <c r="A151" s="14">
        <v>1.5399999999999965E-9</v>
      </c>
      <c r="B151" t="s">
        <v>1816</v>
      </c>
      <c r="C151" s="4">
        <v>13</v>
      </c>
      <c r="D151" s="4">
        <v>0</v>
      </c>
      <c r="E151" s="4">
        <v>1</v>
      </c>
      <c r="F151" s="4">
        <v>14</v>
      </c>
      <c r="G151" s="4">
        <v>16.529998779296875</v>
      </c>
      <c r="H151" s="4">
        <v>13.4</v>
      </c>
      <c r="I151" s="34">
        <v>6726.4270524694093</v>
      </c>
      <c r="J151" s="35">
        <v>8.7410306588388771</v>
      </c>
      <c r="K151" s="35">
        <v>7.98569725864124</v>
      </c>
      <c r="L151" s="35">
        <v>8.2060113682394</v>
      </c>
      <c r="M151" s="35">
        <v>7.7354390888170936</v>
      </c>
      <c r="N151" s="4">
        <v>1.5330000000000001</v>
      </c>
      <c r="O151" s="4">
        <v>17.471264367816108</v>
      </c>
      <c r="P151" s="35">
        <v>3.5298507462686568</v>
      </c>
      <c r="Q151" s="36">
        <f t="shared" si="50"/>
        <v>92.857142858682863</v>
      </c>
      <c r="R151" s="36" t="str">
        <f t="shared" si="51"/>
        <v xml:space="preserve"> </v>
      </c>
      <c r="S151" s="37">
        <f t="shared" si="52"/>
        <v>0.23358199999499071</v>
      </c>
      <c r="T151" s="37" t="str">
        <f t="shared" si="53"/>
        <v/>
      </c>
      <c r="U151" s="37" t="str">
        <f t="shared" si="54"/>
        <v/>
      </c>
      <c r="V151" s="37">
        <f t="shared" si="55"/>
        <v>-0.48137460462159964</v>
      </c>
      <c r="W151" s="37" t="str">
        <f t="shared" si="56"/>
        <v/>
      </c>
      <c r="X151" s="37">
        <f t="shared" si="57"/>
        <v>-0.32193951329770421</v>
      </c>
      <c r="Y151" s="1" t="str">
        <f t="shared" ref="Y151:Y214" si="65">IF(ISERROR((RANK(U151,U$7:U$184,0)))=TRUE," ",((RANK(U151,U$7:U$184,0))))</f>
        <v xml:space="preserve"> </v>
      </c>
      <c r="Z151" s="1">
        <f t="shared" si="58"/>
        <v>35</v>
      </c>
      <c r="AA151" s="1" t="str">
        <f t="shared" ref="AA151:AA214" si="66">IF(ISERROR((RANK(W151,W$7:W$184,0)))=TRUE," ",((RANK(W151,W$7:W$184,0))))</f>
        <v xml:space="preserve"> </v>
      </c>
      <c r="AB151" s="1">
        <f t="shared" si="59"/>
        <v>27</v>
      </c>
      <c r="AC151" s="1">
        <f t="shared" si="49"/>
        <v>81</v>
      </c>
      <c r="AD151" s="1" t="str">
        <f t="shared" si="60"/>
        <v xml:space="preserve"> </v>
      </c>
      <c r="AE151" s="1">
        <f t="shared" si="46"/>
        <v>62</v>
      </c>
      <c r="AF151" s="1" t="str">
        <f t="shared" si="46"/>
        <v xml:space="preserve"> </v>
      </c>
      <c r="AG151" s="38">
        <f t="shared" si="61"/>
        <v>3.5298507478086569</v>
      </c>
      <c r="AH151" s="38" t="str">
        <f t="shared" si="62"/>
        <v xml:space="preserve"> </v>
      </c>
      <c r="AI151" s="1">
        <f t="shared" si="48"/>
        <v>38</v>
      </c>
      <c r="AJ151" s="1" t="str">
        <f t="shared" si="48"/>
        <v xml:space="preserve"> </v>
      </c>
      <c r="AK151" s="25" t="str">
        <f t="shared" si="63"/>
        <v xml:space="preserve"> </v>
      </c>
      <c r="AL151" s="25" t="str">
        <f t="shared" si="64"/>
        <v xml:space="preserve"> </v>
      </c>
      <c r="AM151" s="1" t="str">
        <f t="shared" si="47"/>
        <v xml:space="preserve"> </v>
      </c>
      <c r="AN151" s="1" t="str">
        <f t="shared" si="47"/>
        <v xml:space="preserve"> </v>
      </c>
      <c r="AO151" t="s">
        <v>1816</v>
      </c>
      <c r="AP151" t="s">
        <v>2349</v>
      </c>
      <c r="AQ151" s="22">
        <v>48.137460462159964</v>
      </c>
      <c r="AR151" s="21">
        <v>32.193951329770421</v>
      </c>
      <c r="AS151">
        <v>23.358199845499072</v>
      </c>
      <c r="AT151">
        <v>-48.137460462159964</v>
      </c>
      <c r="AU151">
        <v>-32.193951329770421</v>
      </c>
      <c r="AV151" t="s">
        <v>3896</v>
      </c>
    </row>
    <row r="152" spans="1:48" x14ac:dyDescent="0.25">
      <c r="A152" s="14">
        <v>1.5499999999999965E-9</v>
      </c>
      <c r="B152" t="s">
        <v>1817</v>
      </c>
      <c r="C152" s="4">
        <v>17</v>
      </c>
      <c r="D152" s="4">
        <v>1</v>
      </c>
      <c r="E152" s="4">
        <v>0</v>
      </c>
      <c r="F152" s="4">
        <v>18</v>
      </c>
      <c r="G152" s="4">
        <v>24.5</v>
      </c>
      <c r="H152" s="4">
        <v>19.45</v>
      </c>
      <c r="I152" s="34">
        <v>12393.224938938489</v>
      </c>
      <c r="J152" s="35">
        <v>37.548262548262542</v>
      </c>
      <c r="K152" s="35">
        <v>35.36363636363636</v>
      </c>
      <c r="L152" s="35">
        <v>13.831026958969042</v>
      </c>
      <c r="M152" s="35">
        <v>13.077487815126052</v>
      </c>
      <c r="N152" s="4">
        <v>0.51800000000000002</v>
      </c>
      <c r="O152" s="4">
        <v>-0.38461538461538491</v>
      </c>
      <c r="P152" s="35">
        <v>0.23136246786632392</v>
      </c>
      <c r="Q152" s="36">
        <f t="shared" si="50"/>
        <v>94.444444445994449</v>
      </c>
      <c r="R152" s="36" t="str">
        <f t="shared" si="51"/>
        <v xml:space="preserve"> </v>
      </c>
      <c r="S152" s="37">
        <f t="shared" si="52"/>
        <v>0.25964010437776353</v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s="1" t="str">
        <f t="shared" si="65"/>
        <v xml:space="preserve"> </v>
      </c>
      <c r="Z152" s="1" t="str">
        <f t="shared" si="58"/>
        <v xml:space="preserve"> </v>
      </c>
      <c r="AA152" s="1" t="str">
        <f t="shared" si="66"/>
        <v xml:space="preserve"> </v>
      </c>
      <c r="AB152" s="1" t="str">
        <f t="shared" si="59"/>
        <v xml:space="preserve"> </v>
      </c>
      <c r="AC152" s="1">
        <f t="shared" si="49"/>
        <v>72</v>
      </c>
      <c r="AD152" s="1" t="str">
        <f t="shared" si="60"/>
        <v xml:space="preserve"> </v>
      </c>
      <c r="AE152" s="1">
        <f t="shared" si="46"/>
        <v>51</v>
      </c>
      <c r="AF152" s="1" t="str">
        <f t="shared" si="46"/>
        <v xml:space="preserve"> </v>
      </c>
      <c r="AG152" s="38" t="str">
        <f t="shared" si="61"/>
        <v xml:space="preserve"> </v>
      </c>
      <c r="AH152" s="38" t="str">
        <f t="shared" si="62"/>
        <v xml:space="preserve"> </v>
      </c>
      <c r="AI152" s="1" t="str">
        <f t="shared" si="48"/>
        <v xml:space="preserve"> </v>
      </c>
      <c r="AJ152" s="1" t="str">
        <f t="shared" si="48"/>
        <v xml:space="preserve"> </v>
      </c>
      <c r="AK152" s="25" t="str">
        <f t="shared" si="63"/>
        <v xml:space="preserve"> </v>
      </c>
      <c r="AL152" s="25" t="str">
        <f t="shared" si="64"/>
        <v xml:space="preserve"> </v>
      </c>
      <c r="AM152" s="1" t="str">
        <f t="shared" si="47"/>
        <v xml:space="preserve"> </v>
      </c>
      <c r="AN152" s="1" t="str">
        <f t="shared" si="47"/>
        <v xml:space="preserve"> </v>
      </c>
      <c r="AO152" t="s">
        <v>1817</v>
      </c>
      <c r="AP152" t="s">
        <v>2258</v>
      </c>
      <c r="AQ152" s="22">
        <v>-122.78245289270524</v>
      </c>
      <c r="AR152" s="21">
        <v>-14.285399453489077</v>
      </c>
      <c r="AS152">
        <v>25.96401028277635</v>
      </c>
      <c r="AT152">
        <v>122.78245289270524</v>
      </c>
      <c r="AU152">
        <v>14.285399453489077</v>
      </c>
      <c r="AV152" t="s">
        <v>3897</v>
      </c>
    </row>
    <row r="153" spans="1:48" x14ac:dyDescent="0.25">
      <c r="A153" s="14">
        <v>1.5599999999999965E-9</v>
      </c>
      <c r="B153" t="s">
        <v>1818</v>
      </c>
      <c r="C153" s="4">
        <v>12</v>
      </c>
      <c r="D153" s="4">
        <v>0</v>
      </c>
      <c r="E153" s="4">
        <v>3</v>
      </c>
      <c r="F153" s="4">
        <v>15</v>
      </c>
      <c r="G153" s="4">
        <v>7.4200000762939453</v>
      </c>
      <c r="H153" s="4">
        <v>6.36</v>
      </c>
      <c r="I153" s="34">
        <v>7687.2954562321784</v>
      </c>
      <c r="J153" s="35">
        <v>8.9957567185289964</v>
      </c>
      <c r="K153" s="35">
        <v>7.7466504263093787</v>
      </c>
      <c r="L153" s="35">
        <v>7.8533383910226018</v>
      </c>
      <c r="M153" s="35">
        <v>6.8556074946880434</v>
      </c>
      <c r="N153" s="4">
        <v>0.70699999999999996</v>
      </c>
      <c r="O153" s="4">
        <v>57.1111111111111</v>
      </c>
      <c r="P153" s="35">
        <v>1.9811320754716979</v>
      </c>
      <c r="Q153" s="36" t="str">
        <f t="shared" si="50"/>
        <v xml:space="preserve"> </v>
      </c>
      <c r="R153" s="36" t="str">
        <f t="shared" si="51"/>
        <v xml:space="preserve"> </v>
      </c>
      <c r="S153" s="37">
        <f t="shared" si="52"/>
        <v>0.16666668022256989</v>
      </c>
      <c r="T153" s="37" t="str">
        <f t="shared" si="53"/>
        <v/>
      </c>
      <c r="U153" s="37" t="str">
        <f t="shared" si="54"/>
        <v/>
      </c>
      <c r="V153" s="37">
        <f t="shared" si="55"/>
        <v>-0.46626112331989711</v>
      </c>
      <c r="W153" s="37" t="str">
        <f t="shared" si="56"/>
        <v/>
      </c>
      <c r="X153" s="37">
        <f t="shared" si="57"/>
        <v>-0.35108078545142241</v>
      </c>
      <c r="Y153" s="1" t="str">
        <f t="shared" si="65"/>
        <v xml:space="preserve"> </v>
      </c>
      <c r="Z153" s="1">
        <f t="shared" si="58"/>
        <v>36</v>
      </c>
      <c r="AA153" s="1" t="str">
        <f t="shared" si="66"/>
        <v xml:space="preserve"> </v>
      </c>
      <c r="AB153" s="1">
        <f t="shared" si="59"/>
        <v>24</v>
      </c>
      <c r="AC153" s="1">
        <f t="shared" si="49"/>
        <v>106</v>
      </c>
      <c r="AD153" s="1" t="str">
        <f t="shared" si="60"/>
        <v xml:space="preserve"> </v>
      </c>
      <c r="AE153" s="1" t="str">
        <f t="shared" si="46"/>
        <v xml:space="preserve"> </v>
      </c>
      <c r="AF153" s="1" t="str">
        <f t="shared" si="46"/>
        <v xml:space="preserve"> </v>
      </c>
      <c r="AG153" s="38" t="str">
        <f t="shared" si="61"/>
        <v xml:space="preserve"> </v>
      </c>
      <c r="AH153" s="38" t="str">
        <f t="shared" si="62"/>
        <v xml:space="preserve"> </v>
      </c>
      <c r="AI153" s="1" t="str">
        <f t="shared" si="48"/>
        <v xml:space="preserve"> </v>
      </c>
      <c r="AJ153" s="1" t="str">
        <f t="shared" si="48"/>
        <v xml:space="preserve"> </v>
      </c>
      <c r="AK153" s="25" t="str">
        <f t="shared" si="63"/>
        <v xml:space="preserve"> </v>
      </c>
      <c r="AL153" s="25" t="str">
        <f t="shared" si="64"/>
        <v xml:space="preserve"> </v>
      </c>
      <c r="AM153" s="1" t="str">
        <f t="shared" si="47"/>
        <v xml:space="preserve"> </v>
      </c>
      <c r="AN153" s="1" t="str">
        <f t="shared" si="47"/>
        <v xml:space="preserve"> </v>
      </c>
      <c r="AO153" t="s">
        <v>1818</v>
      </c>
      <c r="AP153" t="s">
        <v>2431</v>
      </c>
      <c r="AQ153" s="22">
        <v>46.62611233198971</v>
      </c>
      <c r="AR153" s="21">
        <v>35.108078545142241</v>
      </c>
      <c r="AS153">
        <v>16.66666786625699</v>
      </c>
      <c r="AT153">
        <v>-46.62611233198971</v>
      </c>
      <c r="AU153">
        <v>-35.108078545142241</v>
      </c>
      <c r="AV153" t="s">
        <v>3898</v>
      </c>
    </row>
    <row r="154" spans="1:48" x14ac:dyDescent="0.25">
      <c r="A154" s="14">
        <v>1.5699999999999964E-9</v>
      </c>
      <c r="B154" t="s">
        <v>1819</v>
      </c>
      <c r="C154" s="4">
        <v>23</v>
      </c>
      <c r="D154" s="4">
        <v>0</v>
      </c>
      <c r="E154" s="4">
        <v>3</v>
      </c>
      <c r="F154" s="4">
        <v>26</v>
      </c>
      <c r="G154" s="4">
        <v>50.5</v>
      </c>
      <c r="H154" s="4">
        <v>38.01</v>
      </c>
      <c r="I154" s="34">
        <v>6258.1062415281249</v>
      </c>
      <c r="J154" s="35">
        <v>24.506769825918763</v>
      </c>
      <c r="K154" s="35">
        <v>20.579317812669192</v>
      </c>
      <c r="L154" s="35">
        <v>22.294550474547027</v>
      </c>
      <c r="M154" s="35">
        <v>18.670075144508672</v>
      </c>
      <c r="N154" s="4">
        <v>1.5509999999999999</v>
      </c>
      <c r="O154" s="4">
        <v>66.774193548387089</v>
      </c>
      <c r="P154" s="35">
        <v>0.84977637463825328</v>
      </c>
      <c r="Q154" s="36">
        <f t="shared" si="50"/>
        <v>88.461538463108468</v>
      </c>
      <c r="R154" s="36" t="str">
        <f t="shared" si="51"/>
        <v xml:space="preserve"> </v>
      </c>
      <c r="S154" s="37">
        <f t="shared" si="52"/>
        <v>0.32859773900751643</v>
      </c>
      <c r="T154" s="37" t="str">
        <f t="shared" si="53"/>
        <v/>
      </c>
      <c r="U154" s="37" t="str">
        <f t="shared" si="54"/>
        <v/>
      </c>
      <c r="V154" s="37" t="str">
        <f t="shared" si="55"/>
        <v/>
      </c>
      <c r="W154" s="37" t="str">
        <f t="shared" si="56"/>
        <v/>
      </c>
      <c r="X154" s="37" t="str">
        <f t="shared" si="57"/>
        <v/>
      </c>
      <c r="Y154" s="1" t="str">
        <f t="shared" si="65"/>
        <v xml:space="preserve"> </v>
      </c>
      <c r="Z154" s="1" t="str">
        <f t="shared" si="58"/>
        <v xml:space="preserve"> </v>
      </c>
      <c r="AA154" s="1" t="str">
        <f t="shared" si="66"/>
        <v xml:space="preserve"> </v>
      </c>
      <c r="AB154" s="1" t="str">
        <f t="shared" si="59"/>
        <v xml:space="preserve"> </v>
      </c>
      <c r="AC154" s="1">
        <f t="shared" si="49"/>
        <v>55</v>
      </c>
      <c r="AD154" s="1" t="str">
        <f t="shared" si="60"/>
        <v xml:space="preserve"> </v>
      </c>
      <c r="AE154" s="1">
        <f t="shared" si="46"/>
        <v>91</v>
      </c>
      <c r="AF154" s="1" t="str">
        <f t="shared" si="46"/>
        <v xml:space="preserve"> </v>
      </c>
      <c r="AG154" s="38" t="str">
        <f t="shared" si="61"/>
        <v xml:space="preserve"> </v>
      </c>
      <c r="AH154" s="38" t="str">
        <f t="shared" si="62"/>
        <v xml:space="preserve"> </v>
      </c>
      <c r="AI154" s="1" t="str">
        <f t="shared" si="48"/>
        <v xml:space="preserve"> </v>
      </c>
      <c r="AJ154" s="1" t="str">
        <f t="shared" si="48"/>
        <v xml:space="preserve"> </v>
      </c>
      <c r="AK154" s="25" t="str">
        <f t="shared" si="63"/>
        <v xml:space="preserve"> </v>
      </c>
      <c r="AL154" s="25" t="str">
        <f t="shared" si="64"/>
        <v xml:space="preserve"> </v>
      </c>
      <c r="AM154" s="1" t="str">
        <f t="shared" si="47"/>
        <v xml:space="preserve"> </v>
      </c>
      <c r="AN154" s="1" t="str">
        <f t="shared" si="47"/>
        <v xml:space="preserve"> </v>
      </c>
      <c r="AO154" t="s">
        <v>1819</v>
      </c>
      <c r="AP154" t="s">
        <v>2547</v>
      </c>
      <c r="AQ154" s="22">
        <v>-45.404285678399539</v>
      </c>
      <c r="AR154" s="21">
        <v>-84.219263990900629</v>
      </c>
      <c r="AS154">
        <v>32.859773743751639</v>
      </c>
      <c r="AT154">
        <v>45.404285678399539</v>
      </c>
      <c r="AU154">
        <v>84.219263990900629</v>
      </c>
      <c r="AV154" t="s">
        <v>3899</v>
      </c>
    </row>
    <row r="155" spans="1:48" x14ac:dyDescent="0.25">
      <c r="A155" s="14">
        <v>1.5799999999999964E-9</v>
      </c>
      <c r="B155" t="s">
        <v>1820</v>
      </c>
      <c r="C155" s="4">
        <v>24</v>
      </c>
      <c r="D155" s="4">
        <v>1</v>
      </c>
      <c r="E155" s="4">
        <v>0</v>
      </c>
      <c r="F155" s="4">
        <v>25</v>
      </c>
      <c r="G155" s="4">
        <v>24.755001068115234</v>
      </c>
      <c r="H155" s="4">
        <v>16.66</v>
      </c>
      <c r="I155" s="34">
        <v>6721.2050658977278</v>
      </c>
      <c r="J155" s="35" t="s">
        <v>2161</v>
      </c>
      <c r="K155" s="35">
        <v>26.570972886762359</v>
      </c>
      <c r="L155" s="35">
        <v>27.283187969924814</v>
      </c>
      <c r="M155" s="35">
        <v>18.764524522345003</v>
      </c>
      <c r="N155" s="4">
        <v>0.41600000000000004</v>
      </c>
      <c r="O155" s="4" t="s">
        <v>119</v>
      </c>
      <c r="P155" s="35">
        <v>0.48019207683073228</v>
      </c>
      <c r="Q155" s="36">
        <f t="shared" si="50"/>
        <v>96.000000001580005</v>
      </c>
      <c r="R155" s="36" t="str">
        <f t="shared" si="51"/>
        <v xml:space="preserve"> </v>
      </c>
      <c r="S155" s="37">
        <f t="shared" si="52"/>
        <v>0.48589442343565625</v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s="1" t="str">
        <f t="shared" si="65"/>
        <v xml:space="preserve"> </v>
      </c>
      <c r="Z155" s="1" t="str">
        <f t="shared" si="58"/>
        <v xml:space="preserve"> </v>
      </c>
      <c r="AA155" s="1" t="str">
        <f t="shared" si="66"/>
        <v xml:space="preserve"> </v>
      </c>
      <c r="AB155" s="1" t="str">
        <f t="shared" si="59"/>
        <v xml:space="preserve"> </v>
      </c>
      <c r="AC155" s="1">
        <f t="shared" si="49"/>
        <v>22</v>
      </c>
      <c r="AD155" s="1" t="str">
        <f t="shared" si="60"/>
        <v xml:space="preserve"> </v>
      </c>
      <c r="AE155" s="1">
        <f t="shared" si="46"/>
        <v>42</v>
      </c>
      <c r="AF155" s="1" t="str">
        <f t="shared" si="46"/>
        <v xml:space="preserve"> </v>
      </c>
      <c r="AG155" s="38" t="str">
        <f t="shared" si="61"/>
        <v xml:space="preserve"> </v>
      </c>
      <c r="AH155" s="38" t="str">
        <f t="shared" si="62"/>
        <v xml:space="preserve"> </v>
      </c>
      <c r="AI155" s="1" t="str">
        <f t="shared" si="48"/>
        <v xml:space="preserve"> </v>
      </c>
      <c r="AJ155" s="1" t="str">
        <f t="shared" si="48"/>
        <v xml:space="preserve"> </v>
      </c>
      <c r="AK155" s="25" t="str">
        <f t="shared" si="63"/>
        <v xml:space="preserve"> </v>
      </c>
      <c r="AL155" s="25" t="str">
        <f t="shared" si="64"/>
        <v xml:space="preserve"> </v>
      </c>
      <c r="AM155" s="1" t="str">
        <f t="shared" si="47"/>
        <v xml:space="preserve"> </v>
      </c>
      <c r="AN155" s="1" t="str">
        <f t="shared" si="47"/>
        <v xml:space="preserve"> </v>
      </c>
      <c r="AO155" t="s">
        <v>1820</v>
      </c>
      <c r="AP155" t="s">
        <v>2675</v>
      </c>
      <c r="AQ155" s="22" t="e">
        <v>#VALUE!</v>
      </c>
      <c r="AR155" s="21">
        <v>-125.44023988656186</v>
      </c>
      <c r="AS155">
        <v>48.589442185565623</v>
      </c>
      <c r="AT155" t="e">
        <v>#VALUE!</v>
      </c>
      <c r="AU155">
        <v>125.44023988656186</v>
      </c>
      <c r="AV155" t="s">
        <v>3900</v>
      </c>
    </row>
    <row r="156" spans="1:48" x14ac:dyDescent="0.25">
      <c r="A156" s="14">
        <v>1.5899999999999964E-9</v>
      </c>
      <c r="B156" t="s">
        <v>1821</v>
      </c>
      <c r="C156" s="4">
        <v>26</v>
      </c>
      <c r="D156" s="4">
        <v>0</v>
      </c>
      <c r="E156" s="4">
        <v>0</v>
      </c>
      <c r="F156" s="4">
        <v>26</v>
      </c>
      <c r="G156" s="4">
        <v>100.94000244140625</v>
      </c>
      <c r="H156" s="4">
        <v>83.8</v>
      </c>
      <c r="I156" s="34">
        <v>11995.661146038168</v>
      </c>
      <c r="J156" s="35" t="s">
        <v>2161</v>
      </c>
      <c r="K156" s="35" t="s">
        <v>2161</v>
      </c>
      <c r="L156" s="35">
        <v>35.859112247824839</v>
      </c>
      <c r="M156" s="35">
        <v>29.200440283400809</v>
      </c>
      <c r="N156" s="4">
        <v>1.68</v>
      </c>
      <c r="O156" s="4">
        <v>23.8938053097345</v>
      </c>
      <c r="P156" s="35">
        <v>0.71599045346062051</v>
      </c>
      <c r="Q156" s="36">
        <f t="shared" si="50"/>
        <v>100.00000000159</v>
      </c>
      <c r="R156" s="36" t="str">
        <f t="shared" si="51"/>
        <v xml:space="preserve"> </v>
      </c>
      <c r="S156" s="37">
        <f t="shared" si="52"/>
        <v>0.20453463692897675</v>
      </c>
      <c r="T156" s="37" t="str">
        <f t="shared" si="53"/>
        <v/>
      </c>
      <c r="U156" s="37" t="str">
        <f t="shared" si="54"/>
        <v xml:space="preserve"> </v>
      </c>
      <c r="V156" s="37" t="str">
        <f t="shared" si="55"/>
        <v xml:space="preserve"> </v>
      </c>
      <c r="W156" s="37" t="str">
        <f t="shared" si="56"/>
        <v/>
      </c>
      <c r="X156" s="37" t="str">
        <f t="shared" si="57"/>
        <v/>
      </c>
      <c r="Y156" s="1" t="str">
        <f t="shared" si="65"/>
        <v xml:space="preserve"> </v>
      </c>
      <c r="Z156" s="1" t="str">
        <f t="shared" si="58"/>
        <v xml:space="preserve"> </v>
      </c>
      <c r="AA156" s="1" t="str">
        <f t="shared" si="66"/>
        <v xml:space="preserve"> </v>
      </c>
      <c r="AB156" s="1" t="str">
        <f t="shared" si="59"/>
        <v xml:space="preserve"> </v>
      </c>
      <c r="AC156" s="1">
        <f t="shared" si="49"/>
        <v>91</v>
      </c>
      <c r="AD156" s="1" t="str">
        <f t="shared" si="60"/>
        <v xml:space="preserve"> </v>
      </c>
      <c r="AE156" s="1">
        <f t="shared" si="46"/>
        <v>6</v>
      </c>
      <c r="AF156" s="1" t="str">
        <f t="shared" si="46"/>
        <v xml:space="preserve"> </v>
      </c>
      <c r="AG156" s="38" t="str">
        <f t="shared" si="61"/>
        <v xml:space="preserve"> </v>
      </c>
      <c r="AH156" s="38" t="str">
        <f t="shared" si="62"/>
        <v xml:space="preserve"> </v>
      </c>
      <c r="AI156" s="1" t="str">
        <f t="shared" si="48"/>
        <v xml:space="preserve"> </v>
      </c>
      <c r="AJ156" s="1" t="str">
        <f t="shared" si="48"/>
        <v xml:space="preserve"> </v>
      </c>
      <c r="AK156" s="25" t="str">
        <f t="shared" si="63"/>
        <v xml:space="preserve"> </v>
      </c>
      <c r="AL156" s="25" t="str">
        <f t="shared" si="64"/>
        <v xml:space="preserve"> </v>
      </c>
      <c r="AM156" s="1" t="str">
        <f t="shared" si="47"/>
        <v xml:space="preserve"> </v>
      </c>
      <c r="AN156" s="1" t="str">
        <f t="shared" si="47"/>
        <v xml:space="preserve"> </v>
      </c>
      <c r="AO156" t="s">
        <v>1821</v>
      </c>
      <c r="AP156" t="s">
        <v>2851</v>
      </c>
      <c r="AQ156" s="22" t="e">
        <v>#VALUE!</v>
      </c>
      <c r="AR156" s="21">
        <v>-196.30286886489014</v>
      </c>
      <c r="AS156">
        <v>20.453463533897676</v>
      </c>
      <c r="AT156" t="e">
        <v>#VALUE!</v>
      </c>
      <c r="AU156">
        <v>196.30286886489014</v>
      </c>
      <c r="AV156" t="s">
        <v>3901</v>
      </c>
    </row>
    <row r="157" spans="1:48" x14ac:dyDescent="0.25">
      <c r="A157" s="14">
        <v>1.5999999999999963E-9</v>
      </c>
      <c r="B157" t="s">
        <v>1822</v>
      </c>
      <c r="C157" s="4">
        <v>10</v>
      </c>
      <c r="D157" s="4">
        <v>1</v>
      </c>
      <c r="E157" s="4">
        <v>0</v>
      </c>
      <c r="F157" s="4">
        <v>11</v>
      </c>
      <c r="G157" s="4">
        <v>14.5</v>
      </c>
      <c r="H157" s="4">
        <v>9.07</v>
      </c>
      <c r="I157" s="34">
        <v>5477.8174430654908</v>
      </c>
      <c r="J157" s="35" t="s">
        <v>2161</v>
      </c>
      <c r="K157" s="35">
        <v>30.745762711864408</v>
      </c>
      <c r="L157" s="35">
        <v>23.800327179778474</v>
      </c>
      <c r="M157" s="35">
        <v>19.024052667423383</v>
      </c>
      <c r="N157" s="4">
        <v>0.215</v>
      </c>
      <c r="O157" s="4">
        <v>53.571428571428555</v>
      </c>
      <c r="P157" s="35">
        <v>0</v>
      </c>
      <c r="Q157" s="36">
        <f t="shared" si="50"/>
        <v>90.909090910690907</v>
      </c>
      <c r="R157" s="36" t="str">
        <f t="shared" si="51"/>
        <v xml:space="preserve"> </v>
      </c>
      <c r="S157" s="37">
        <f t="shared" si="52"/>
        <v>0.59867695860110259</v>
      </c>
      <c r="T157" s="37" t="str">
        <f t="shared" si="53"/>
        <v/>
      </c>
      <c r="U157" s="37" t="str">
        <f t="shared" si="54"/>
        <v xml:space="preserve"> </v>
      </c>
      <c r="V157" s="37" t="str">
        <f t="shared" si="55"/>
        <v xml:space="preserve"> </v>
      </c>
      <c r="W157" s="37" t="str">
        <f t="shared" si="56"/>
        <v/>
      </c>
      <c r="X157" s="37" t="str">
        <f t="shared" si="57"/>
        <v/>
      </c>
      <c r="Y157" s="1" t="str">
        <f t="shared" si="65"/>
        <v xml:space="preserve"> </v>
      </c>
      <c r="Z157" s="1" t="str">
        <f t="shared" si="58"/>
        <v xml:space="preserve"> </v>
      </c>
      <c r="AA157" s="1" t="str">
        <f t="shared" si="66"/>
        <v xml:space="preserve"> </v>
      </c>
      <c r="AB157" s="1" t="str">
        <f t="shared" si="59"/>
        <v xml:space="preserve"> </v>
      </c>
      <c r="AC157" s="1">
        <f t="shared" si="49"/>
        <v>9</v>
      </c>
      <c r="AD157" s="1" t="str">
        <f t="shared" si="60"/>
        <v xml:space="preserve"> </v>
      </c>
      <c r="AE157" s="1">
        <f t="shared" si="46"/>
        <v>73</v>
      </c>
      <c r="AF157" s="1" t="str">
        <f t="shared" si="46"/>
        <v xml:space="preserve"> </v>
      </c>
      <c r="AG157" s="38" t="str">
        <f t="shared" si="61"/>
        <v xml:space="preserve"> </v>
      </c>
      <c r="AH157" s="38" t="str">
        <f t="shared" si="62"/>
        <v xml:space="preserve"> </v>
      </c>
      <c r="AI157" s="1" t="str">
        <f t="shared" si="48"/>
        <v xml:space="preserve"> </v>
      </c>
      <c r="AJ157" s="1" t="str">
        <f t="shared" si="48"/>
        <v xml:space="preserve"> </v>
      </c>
      <c r="AK157" s="25" t="str">
        <f t="shared" si="63"/>
        <v xml:space="preserve"> </v>
      </c>
      <c r="AL157" s="25" t="str">
        <f t="shared" si="64"/>
        <v xml:space="preserve"> </v>
      </c>
      <c r="AM157" s="1" t="str">
        <f t="shared" si="47"/>
        <v xml:space="preserve"> </v>
      </c>
      <c r="AN157" s="1" t="str">
        <f t="shared" si="47"/>
        <v xml:space="preserve"> </v>
      </c>
      <c r="AO157" t="s">
        <v>1822</v>
      </c>
      <c r="AP157" t="s">
        <v>2481</v>
      </c>
      <c r="AQ157" s="22" t="e">
        <v>#VALUE!</v>
      </c>
      <c r="AR157" s="21">
        <v>-96.661455937720604</v>
      </c>
      <c r="AS157">
        <v>59.867695700110261</v>
      </c>
      <c r="AT157" t="e">
        <v>#VALUE!</v>
      </c>
      <c r="AU157">
        <v>96.661455937720604</v>
      </c>
      <c r="AV157" t="s">
        <v>3902</v>
      </c>
    </row>
    <row r="158" spans="1:48" x14ac:dyDescent="0.25">
      <c r="A158" s="14">
        <v>1.6099999999999963E-9</v>
      </c>
      <c r="B158" t="s">
        <v>1823</v>
      </c>
      <c r="C158" s="4">
        <v>29</v>
      </c>
      <c r="D158" s="4">
        <v>0</v>
      </c>
      <c r="E158" s="4">
        <v>3</v>
      </c>
      <c r="F158" s="4">
        <v>32</v>
      </c>
      <c r="G158" s="4">
        <v>103</v>
      </c>
      <c r="H158" s="4">
        <v>79.37</v>
      </c>
      <c r="I158" s="34">
        <v>15985.931691040074</v>
      </c>
      <c r="J158" s="35">
        <v>34.568815331010448</v>
      </c>
      <c r="K158" s="35">
        <v>28.726022439377491</v>
      </c>
      <c r="L158" s="35">
        <v>27.129821557957193</v>
      </c>
      <c r="M158" s="35">
        <v>22.897684175712762</v>
      </c>
      <c r="N158" s="4">
        <v>2.2960000000000003</v>
      </c>
      <c r="O158" s="4">
        <v>32.716763005780365</v>
      </c>
      <c r="P158" s="35">
        <v>0.94116164797782531</v>
      </c>
      <c r="Q158" s="36">
        <f t="shared" si="50"/>
        <v>90.625000001610005</v>
      </c>
      <c r="R158" s="36" t="str">
        <f t="shared" si="51"/>
        <v xml:space="preserve"> </v>
      </c>
      <c r="S158" s="37">
        <f t="shared" si="52"/>
        <v>0.29771954299843395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 t="str">
        <f t="shared" si="57"/>
        <v/>
      </c>
      <c r="Y158" s="1" t="str">
        <f t="shared" si="65"/>
        <v xml:space="preserve"> </v>
      </c>
      <c r="Z158" s="1" t="str">
        <f t="shared" si="58"/>
        <v xml:space="preserve"> </v>
      </c>
      <c r="AA158" s="1" t="str">
        <f t="shared" si="66"/>
        <v xml:space="preserve"> </v>
      </c>
      <c r="AB158" s="1" t="str">
        <f t="shared" si="59"/>
        <v xml:space="preserve"> </v>
      </c>
      <c r="AC158" s="1">
        <f t="shared" si="49"/>
        <v>63</v>
      </c>
      <c r="AD158" s="1" t="str">
        <f t="shared" si="60"/>
        <v xml:space="preserve"> </v>
      </c>
      <c r="AE158" s="1">
        <f t="shared" si="46"/>
        <v>76</v>
      </c>
      <c r="AF158" s="1" t="str">
        <f t="shared" si="46"/>
        <v xml:space="preserve"> </v>
      </c>
      <c r="AG158" s="38" t="str">
        <f t="shared" si="61"/>
        <v xml:space="preserve"> </v>
      </c>
      <c r="AH158" s="38" t="str">
        <f t="shared" si="62"/>
        <v xml:space="preserve"> </v>
      </c>
      <c r="AI158" s="1" t="str">
        <f t="shared" si="48"/>
        <v xml:space="preserve"> </v>
      </c>
      <c r="AJ158" s="1" t="str">
        <f t="shared" si="48"/>
        <v xml:space="preserve"> </v>
      </c>
      <c r="AK158" s="25" t="str">
        <f t="shared" si="63"/>
        <v xml:space="preserve"> </v>
      </c>
      <c r="AL158" s="25" t="str">
        <f t="shared" si="64"/>
        <v xml:space="preserve"> </v>
      </c>
      <c r="AM158" s="1" t="str">
        <f t="shared" si="47"/>
        <v xml:space="preserve"> </v>
      </c>
      <c r="AN158" s="1" t="str">
        <f t="shared" si="47"/>
        <v xml:space="preserve"> </v>
      </c>
      <c r="AO158" t="s">
        <v>1823</v>
      </c>
      <c r="AP158" t="s">
        <v>2562</v>
      </c>
      <c r="AQ158" s="22">
        <v>-105.10470925621624</v>
      </c>
      <c r="AR158" s="21">
        <v>-124.17297739719899</v>
      </c>
      <c r="AS158">
        <v>29.771954138843391</v>
      </c>
      <c r="AT158">
        <v>105.10470925621624</v>
      </c>
      <c r="AU158">
        <v>124.17297739719899</v>
      </c>
      <c r="AV158" t="s">
        <v>3903</v>
      </c>
    </row>
    <row r="159" spans="1:48" x14ac:dyDescent="0.25">
      <c r="A159" s="14">
        <v>1.6199999999999963E-9</v>
      </c>
      <c r="B159" t="s">
        <v>1824</v>
      </c>
      <c r="C159" s="4">
        <v>24</v>
      </c>
      <c r="D159" s="4">
        <v>0</v>
      </c>
      <c r="E159" s="4">
        <v>7</v>
      </c>
      <c r="F159" s="4">
        <v>31</v>
      </c>
      <c r="G159" s="4">
        <v>16</v>
      </c>
      <c r="H159" s="4">
        <v>11.96</v>
      </c>
      <c r="I159" s="34">
        <v>7636.1897556407876</v>
      </c>
      <c r="J159" s="35">
        <v>13.637400228050172</v>
      </c>
      <c r="K159" s="35">
        <v>12.068617558022201</v>
      </c>
      <c r="L159" s="35">
        <v>13.815720292137858</v>
      </c>
      <c r="M159" s="35">
        <v>11.714683937143576</v>
      </c>
      <c r="N159" s="4">
        <v>0.877</v>
      </c>
      <c r="O159" s="4">
        <v>30.312035661218417</v>
      </c>
      <c r="P159" s="35">
        <v>2.2909698996655519</v>
      </c>
      <c r="Q159" s="36" t="str">
        <f t="shared" si="50"/>
        <v xml:space="preserve"> </v>
      </c>
      <c r="R159" s="36" t="str">
        <f t="shared" si="51"/>
        <v xml:space="preserve"> </v>
      </c>
      <c r="S159" s="37">
        <f t="shared" si="52"/>
        <v>0.33779264376046825</v>
      </c>
      <c r="T159" s="37" t="str">
        <f t="shared" si="53"/>
        <v/>
      </c>
      <c r="U159" s="37" t="str">
        <f t="shared" si="54"/>
        <v/>
      </c>
      <c r="V159" s="37">
        <f t="shared" si="55"/>
        <v>-0.19086176890889472</v>
      </c>
      <c r="W159" s="37" t="str">
        <f t="shared" si="56"/>
        <v/>
      </c>
      <c r="X159" s="37" t="str">
        <f t="shared" si="57"/>
        <v/>
      </c>
      <c r="Y159" s="1" t="str">
        <f t="shared" si="65"/>
        <v xml:space="preserve"> </v>
      </c>
      <c r="Z159" s="1">
        <f t="shared" si="58"/>
        <v>64</v>
      </c>
      <c r="AA159" s="1" t="str">
        <f t="shared" si="66"/>
        <v xml:space="preserve"> </v>
      </c>
      <c r="AB159" s="1" t="str">
        <f t="shared" si="59"/>
        <v xml:space="preserve"> </v>
      </c>
      <c r="AC159" s="1">
        <f t="shared" si="49"/>
        <v>51</v>
      </c>
      <c r="AD159" s="1" t="str">
        <f t="shared" si="60"/>
        <v xml:space="preserve"> </v>
      </c>
      <c r="AE159" s="1" t="str">
        <f t="shared" si="46"/>
        <v xml:space="preserve"> </v>
      </c>
      <c r="AF159" s="1" t="str">
        <f t="shared" si="46"/>
        <v xml:space="preserve"> </v>
      </c>
      <c r="AG159" s="38" t="str">
        <f t="shared" si="61"/>
        <v xml:space="preserve"> </v>
      </c>
      <c r="AH159" s="38" t="str">
        <f t="shared" si="62"/>
        <v xml:space="preserve"> </v>
      </c>
      <c r="AI159" s="1" t="str">
        <f t="shared" si="48"/>
        <v xml:space="preserve"> </v>
      </c>
      <c r="AJ159" s="1" t="str">
        <f t="shared" si="48"/>
        <v xml:space="preserve"> </v>
      </c>
      <c r="AK159" s="25" t="str">
        <f t="shared" si="63"/>
        <v xml:space="preserve"> </v>
      </c>
      <c r="AL159" s="25" t="str">
        <f t="shared" si="64"/>
        <v xml:space="preserve"> </v>
      </c>
      <c r="AM159" s="1" t="str">
        <f t="shared" si="47"/>
        <v xml:space="preserve"> </v>
      </c>
      <c r="AN159" s="1" t="str">
        <f t="shared" si="47"/>
        <v xml:space="preserve"> </v>
      </c>
      <c r="AO159" t="s">
        <v>1824</v>
      </c>
      <c r="AP159" t="s">
        <v>3108</v>
      </c>
      <c r="AQ159" s="22">
        <v>19.086176890889472</v>
      </c>
      <c r="AR159" s="21">
        <v>-14.158920881920034</v>
      </c>
      <c r="AS159">
        <v>33.779264214046819</v>
      </c>
      <c r="AT159">
        <v>-19.086176890889472</v>
      </c>
      <c r="AU159">
        <v>14.158920881920034</v>
      </c>
      <c r="AV159" t="s">
        <v>3904</v>
      </c>
    </row>
    <row r="160" spans="1:48" x14ac:dyDescent="0.25">
      <c r="A160" s="14">
        <v>1.6299999999999962E-9</v>
      </c>
      <c r="B160" t="s">
        <v>1825</v>
      </c>
      <c r="C160" s="4">
        <v>24</v>
      </c>
      <c r="D160" s="4">
        <v>0</v>
      </c>
      <c r="E160" s="4">
        <v>1</v>
      </c>
      <c r="F160" s="4">
        <v>25</v>
      </c>
      <c r="G160" s="4">
        <v>62</v>
      </c>
      <c r="H160" s="4">
        <v>55.03</v>
      </c>
      <c r="I160" s="34">
        <v>10651.761911145</v>
      </c>
      <c r="J160" s="35">
        <v>36.061598951507207</v>
      </c>
      <c r="K160" s="35">
        <v>29.412079102084448</v>
      </c>
      <c r="L160" s="35">
        <v>26.983333241454062</v>
      </c>
      <c r="M160" s="35">
        <v>21.826393760163931</v>
      </c>
      <c r="N160" s="4">
        <v>1.526</v>
      </c>
      <c r="O160" s="4">
        <v>22.177742193754995</v>
      </c>
      <c r="P160" s="35">
        <v>0.91404688351808094</v>
      </c>
      <c r="Q160" s="36">
        <f t="shared" si="50"/>
        <v>96.000000001629999</v>
      </c>
      <c r="R160" s="36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s="1" t="str">
        <f t="shared" si="65"/>
        <v xml:space="preserve"> </v>
      </c>
      <c r="Z160" s="1" t="str">
        <f t="shared" si="58"/>
        <v xml:space="preserve"> </v>
      </c>
      <c r="AA160" s="1" t="str">
        <f t="shared" si="66"/>
        <v xml:space="preserve"> </v>
      </c>
      <c r="AB160" s="1" t="str">
        <f t="shared" si="59"/>
        <v xml:space="preserve"> </v>
      </c>
      <c r="AC160" s="1" t="str">
        <f t="shared" si="49"/>
        <v xml:space="preserve"> </v>
      </c>
      <c r="AD160" s="1" t="str">
        <f t="shared" si="60"/>
        <v xml:space="preserve"> </v>
      </c>
      <c r="AE160" s="1">
        <f t="shared" si="46"/>
        <v>41</v>
      </c>
      <c r="AF160" s="1" t="str">
        <f t="shared" si="46"/>
        <v xml:space="preserve"> </v>
      </c>
      <c r="AG160" s="38" t="str">
        <f t="shared" si="61"/>
        <v xml:space="preserve"> </v>
      </c>
      <c r="AH160" s="38" t="str">
        <f t="shared" si="62"/>
        <v xml:space="preserve"> </v>
      </c>
      <c r="AI160" s="1" t="str">
        <f t="shared" si="48"/>
        <v xml:space="preserve"> </v>
      </c>
      <c r="AJ160" s="1" t="str">
        <f t="shared" si="48"/>
        <v xml:space="preserve"> </v>
      </c>
      <c r="AK160" s="25" t="str">
        <f t="shared" si="63"/>
        <v xml:space="preserve"> </v>
      </c>
      <c r="AL160" s="25" t="str">
        <f t="shared" si="64"/>
        <v xml:space="preserve"> </v>
      </c>
      <c r="AM160" s="1" t="str">
        <f t="shared" si="47"/>
        <v xml:space="preserve"> </v>
      </c>
      <c r="AN160" s="1" t="str">
        <f t="shared" si="47"/>
        <v xml:space="preserve"> </v>
      </c>
      <c r="AO160" t="s">
        <v>1825</v>
      </c>
      <c r="AP160" t="s">
        <v>2409</v>
      </c>
      <c r="AQ160" s="22">
        <v>-113.96173682666264</v>
      </c>
      <c r="AR160" s="21">
        <v>-122.96254842352306</v>
      </c>
      <c r="AS160">
        <v>12.665818644375793</v>
      </c>
      <c r="AT160">
        <v>113.96173682666264</v>
      </c>
      <c r="AU160">
        <v>122.96254842352306</v>
      </c>
      <c r="AV160" t="s">
        <v>3905</v>
      </c>
    </row>
    <row r="161" spans="1:48" x14ac:dyDescent="0.25">
      <c r="A161" s="14">
        <v>1.6399999999999962E-9</v>
      </c>
      <c r="B161" t="s">
        <v>1826</v>
      </c>
      <c r="C161" s="4">
        <v>2</v>
      </c>
      <c r="D161" s="4">
        <v>0</v>
      </c>
      <c r="E161" s="4">
        <v>0</v>
      </c>
      <c r="F161" s="4">
        <v>2</v>
      </c>
      <c r="G161" s="4" t="s">
        <v>2162</v>
      </c>
      <c r="H161" s="4">
        <v>1.57</v>
      </c>
      <c r="I161" s="34">
        <v>11042.647135127356</v>
      </c>
      <c r="J161" s="35" t="s">
        <v>2161</v>
      </c>
      <c r="K161" s="35" t="s">
        <v>2161</v>
      </c>
      <c r="L161" s="35" t="s">
        <v>2161</v>
      </c>
      <c r="M161" s="35" t="s">
        <v>2161</v>
      </c>
      <c r="N161" s="4" t="s">
        <v>119</v>
      </c>
      <c r="O161" s="4" t="s">
        <v>119</v>
      </c>
      <c r="P161" s="35" t="s">
        <v>124</v>
      </c>
      <c r="Q161" s="36">
        <f t="shared" si="50"/>
        <v>100.00000000164</v>
      </c>
      <c r="R161" s="36" t="str">
        <f t="shared" si="51"/>
        <v xml:space="preserve"> </v>
      </c>
      <c r="S161" s="37" t="str">
        <f t="shared" si="52"/>
        <v xml:space="preserve"> </v>
      </c>
      <c r="T161" s="37" t="str">
        <f t="shared" si="53"/>
        <v xml:space="preserve"> </v>
      </c>
      <c r="U161" s="37" t="str">
        <f t="shared" si="54"/>
        <v xml:space="preserve"> </v>
      </c>
      <c r="V161" s="37" t="str">
        <f t="shared" si="55"/>
        <v xml:space="preserve"> </v>
      </c>
      <c r="W161" s="37" t="str">
        <f t="shared" si="56"/>
        <v xml:space="preserve"> </v>
      </c>
      <c r="X161" s="37" t="str">
        <f t="shared" si="57"/>
        <v xml:space="preserve"> </v>
      </c>
      <c r="Y161" s="1" t="str">
        <f t="shared" si="65"/>
        <v xml:space="preserve"> </v>
      </c>
      <c r="Z161" s="1" t="str">
        <f t="shared" si="58"/>
        <v xml:space="preserve"> </v>
      </c>
      <c r="AA161" s="1" t="str">
        <f t="shared" si="66"/>
        <v xml:space="preserve"> </v>
      </c>
      <c r="AB161" s="1" t="str">
        <f t="shared" si="59"/>
        <v xml:space="preserve"> </v>
      </c>
      <c r="AC161" s="1" t="str">
        <f t="shared" si="49"/>
        <v xml:space="preserve"> </v>
      </c>
      <c r="AD161" s="1" t="str">
        <f t="shared" si="60"/>
        <v xml:space="preserve"> </v>
      </c>
      <c r="AE161" s="1">
        <f t="shared" si="46"/>
        <v>5</v>
      </c>
      <c r="AF161" s="1" t="str">
        <f t="shared" si="46"/>
        <v xml:space="preserve"> </v>
      </c>
      <c r="AG161" s="38" t="str">
        <f t="shared" si="61"/>
        <v xml:space="preserve"> </v>
      </c>
      <c r="AH161" s="38" t="str">
        <f t="shared" si="62"/>
        <v xml:space="preserve"> </v>
      </c>
      <c r="AI161" s="1" t="str">
        <f t="shared" si="48"/>
        <v xml:space="preserve"> </v>
      </c>
      <c r="AJ161" s="1" t="str">
        <f t="shared" si="48"/>
        <v xml:space="preserve"> </v>
      </c>
      <c r="AK161" s="25" t="str">
        <f t="shared" si="63"/>
        <v xml:space="preserve"> </v>
      </c>
      <c r="AL161" s="25" t="str">
        <f t="shared" si="64"/>
        <v xml:space="preserve"> </v>
      </c>
      <c r="AM161" s="1" t="str">
        <f t="shared" si="47"/>
        <v xml:space="preserve"> </v>
      </c>
      <c r="AN161" s="1" t="str">
        <f t="shared" si="47"/>
        <v xml:space="preserve"> </v>
      </c>
      <c r="AO161" t="s">
        <v>1826</v>
      </c>
      <c r="AP161" t="s">
        <v>2202</v>
      </c>
      <c r="AQ161" s="22" t="e">
        <v>#VALUE!</v>
      </c>
      <c r="AR161" s="21" t="e">
        <v>#VALUE!</v>
      </c>
      <c r="AS161" t="s">
        <v>124</v>
      </c>
      <c r="AT161" t="e">
        <v>#VALUE!</v>
      </c>
      <c r="AU161" t="e">
        <v>#VALUE!</v>
      </c>
      <c r="AV161" t="s">
        <v>3906</v>
      </c>
    </row>
    <row r="162" spans="1:48" x14ac:dyDescent="0.25">
      <c r="A162" s="14">
        <v>1.6499999999999962E-9</v>
      </c>
      <c r="B162" t="s">
        <v>1827</v>
      </c>
      <c r="C162" s="4">
        <v>6</v>
      </c>
      <c r="D162" s="4">
        <v>0</v>
      </c>
      <c r="E162" s="4">
        <v>1</v>
      </c>
      <c r="F162" s="4">
        <v>7</v>
      </c>
      <c r="G162" s="4">
        <v>28.459999084472656</v>
      </c>
      <c r="H162" s="4">
        <v>26.52</v>
      </c>
      <c r="I162" s="34">
        <v>11329.013030108792</v>
      </c>
      <c r="J162" s="35" t="s">
        <v>2161</v>
      </c>
      <c r="K162" s="35" t="s">
        <v>2161</v>
      </c>
      <c r="L162" s="35">
        <v>32.421510619069139</v>
      </c>
      <c r="M162" s="35">
        <v>27.177576893939396</v>
      </c>
      <c r="N162" s="4">
        <v>0.38</v>
      </c>
      <c r="O162" s="4">
        <v>35.231316725978637</v>
      </c>
      <c r="P162" s="35">
        <v>0.32051282051282054</v>
      </c>
      <c r="Q162" s="36">
        <f t="shared" si="50"/>
        <v>85.714285715935702</v>
      </c>
      <c r="R162" s="36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 xml:space="preserve"> </v>
      </c>
      <c r="V162" s="37" t="str">
        <f t="shared" si="55"/>
        <v xml:space="preserve"> </v>
      </c>
      <c r="W162" s="37" t="str">
        <f t="shared" si="56"/>
        <v/>
      </c>
      <c r="X162" s="37" t="str">
        <f t="shared" si="57"/>
        <v/>
      </c>
      <c r="Y162" s="1" t="str">
        <f t="shared" si="65"/>
        <v xml:space="preserve"> </v>
      </c>
      <c r="Z162" s="1" t="str">
        <f t="shared" si="58"/>
        <v xml:space="preserve"> </v>
      </c>
      <c r="AA162" s="1" t="str">
        <f t="shared" si="66"/>
        <v xml:space="preserve"> </v>
      </c>
      <c r="AB162" s="1" t="str">
        <f t="shared" si="59"/>
        <v xml:space="preserve"> </v>
      </c>
      <c r="AC162" s="1" t="str">
        <f t="shared" si="49"/>
        <v xml:space="preserve"> </v>
      </c>
      <c r="AD162" s="1" t="str">
        <f t="shared" si="60"/>
        <v xml:space="preserve"> </v>
      </c>
      <c r="AE162" s="1">
        <f t="shared" si="46"/>
        <v>109</v>
      </c>
      <c r="AF162" s="1" t="str">
        <f t="shared" si="46"/>
        <v xml:space="preserve"> </v>
      </c>
      <c r="AG162" s="38" t="str">
        <f t="shared" si="61"/>
        <v xml:space="preserve"> </v>
      </c>
      <c r="AH162" s="38" t="str">
        <f t="shared" si="62"/>
        <v xml:space="preserve"> </v>
      </c>
      <c r="AI162" s="1" t="str">
        <f t="shared" si="48"/>
        <v xml:space="preserve"> </v>
      </c>
      <c r="AJ162" s="1" t="str">
        <f t="shared" si="48"/>
        <v xml:space="preserve"> </v>
      </c>
      <c r="AK162" s="25" t="str">
        <f t="shared" si="63"/>
        <v xml:space="preserve"> </v>
      </c>
      <c r="AL162" s="25" t="str">
        <f t="shared" si="64"/>
        <v xml:space="preserve"> </v>
      </c>
      <c r="AM162" s="1" t="str">
        <f t="shared" si="47"/>
        <v xml:space="preserve"> </v>
      </c>
      <c r="AN162" s="1" t="str">
        <f t="shared" si="47"/>
        <v xml:space="preserve"> </v>
      </c>
      <c r="AO162" t="s">
        <v>1827</v>
      </c>
      <c r="AP162" t="s">
        <v>2398</v>
      </c>
      <c r="AQ162" s="22" t="e">
        <v>#VALUE!</v>
      </c>
      <c r="AR162" s="21">
        <v>-167.89806013522846</v>
      </c>
      <c r="AS162">
        <v>7.3152303336073032</v>
      </c>
      <c r="AT162" t="e">
        <v>#VALUE!</v>
      </c>
      <c r="AU162">
        <v>167.89806013522846</v>
      </c>
      <c r="AV162" t="s">
        <v>3907</v>
      </c>
    </row>
    <row r="163" spans="1:48" x14ac:dyDescent="0.25">
      <c r="A163" s="14">
        <v>1.6599999999999961E-9</v>
      </c>
      <c r="B163" t="s">
        <v>1828</v>
      </c>
      <c r="C163" s="4">
        <v>24</v>
      </c>
      <c r="D163" s="4">
        <v>6</v>
      </c>
      <c r="E163" s="4">
        <v>6</v>
      </c>
      <c r="F163" s="4">
        <v>36</v>
      </c>
      <c r="G163" s="4">
        <v>89</v>
      </c>
      <c r="H163" s="4">
        <v>108.3</v>
      </c>
      <c r="I163" s="34">
        <v>18757.746100521697</v>
      </c>
      <c r="J163" s="35" t="s">
        <v>2161</v>
      </c>
      <c r="K163" s="35" t="s">
        <v>2161</v>
      </c>
      <c r="L163" s="35">
        <v>23.92135101906004</v>
      </c>
      <c r="M163" s="35">
        <v>20.654641440734405</v>
      </c>
      <c r="N163" s="4">
        <v>2.0220000000000002</v>
      </c>
      <c r="O163" s="4">
        <v>24.125230202578283</v>
      </c>
      <c r="P163" s="35">
        <v>0.82086795937211454</v>
      </c>
      <c r="Q163" s="36" t="str">
        <f t="shared" si="50"/>
        <v xml:space="preserve"> </v>
      </c>
      <c r="R163" s="36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 xml:space="preserve"> </v>
      </c>
      <c r="V163" s="37" t="str">
        <f t="shared" si="55"/>
        <v xml:space="preserve"> </v>
      </c>
      <c r="W163" s="37" t="str">
        <f t="shared" si="56"/>
        <v/>
      </c>
      <c r="X163" s="37" t="str">
        <f t="shared" si="57"/>
        <v/>
      </c>
      <c r="Y163" s="1" t="str">
        <f t="shared" si="65"/>
        <v xml:space="preserve"> </v>
      </c>
      <c r="Z163" s="1" t="str">
        <f t="shared" si="58"/>
        <v xml:space="preserve"> </v>
      </c>
      <c r="AA163" s="1" t="str">
        <f t="shared" si="66"/>
        <v xml:space="preserve"> </v>
      </c>
      <c r="AB163" s="1" t="str">
        <f t="shared" si="59"/>
        <v xml:space="preserve"> </v>
      </c>
      <c r="AC163" s="1" t="str">
        <f t="shared" si="49"/>
        <v xml:space="preserve"> </v>
      </c>
      <c r="AD163" s="1" t="str">
        <f t="shared" si="60"/>
        <v xml:space="preserve"> </v>
      </c>
      <c r="AE163" s="1" t="str">
        <f t="shared" si="46"/>
        <v xml:space="preserve"> </v>
      </c>
      <c r="AF163" s="1" t="str">
        <f t="shared" si="46"/>
        <v xml:space="preserve"> </v>
      </c>
      <c r="AG163" s="38" t="str">
        <f t="shared" si="61"/>
        <v xml:space="preserve"> </v>
      </c>
      <c r="AH163" s="38" t="str">
        <f t="shared" si="62"/>
        <v xml:space="preserve"> </v>
      </c>
      <c r="AI163" s="1" t="str">
        <f t="shared" si="48"/>
        <v xml:space="preserve"> </v>
      </c>
      <c r="AJ163" s="1" t="str">
        <f t="shared" si="48"/>
        <v xml:space="preserve"> </v>
      </c>
      <c r="AK163" s="25" t="str">
        <f t="shared" si="63"/>
        <v xml:space="preserve"> </v>
      </c>
      <c r="AL163" s="25" t="str">
        <f t="shared" si="64"/>
        <v xml:space="preserve"> </v>
      </c>
      <c r="AM163" s="1" t="str">
        <f t="shared" si="47"/>
        <v xml:space="preserve"> </v>
      </c>
      <c r="AN163" s="1" t="str">
        <f t="shared" si="47"/>
        <v xml:space="preserve"> </v>
      </c>
      <c r="AO163" t="s">
        <v>1828</v>
      </c>
      <c r="AP163" t="s">
        <v>2409</v>
      </c>
      <c r="AQ163" s="22" t="e">
        <v>#VALUE!</v>
      </c>
      <c r="AR163" s="21">
        <v>-97.661472628941027</v>
      </c>
      <c r="AS163">
        <v>-17.820867959372112</v>
      </c>
      <c r="AT163" t="e">
        <v>#VALUE!</v>
      </c>
      <c r="AU163">
        <v>97.661472628941027</v>
      </c>
      <c r="AV163" t="s">
        <v>3908</v>
      </c>
    </row>
    <row r="164" spans="1:48" x14ac:dyDescent="0.25">
      <c r="A164" s="14">
        <v>1.6699999999999961E-9</v>
      </c>
      <c r="B164" t="s">
        <v>1829</v>
      </c>
      <c r="C164" s="4">
        <v>5</v>
      </c>
      <c r="D164" s="4">
        <v>1</v>
      </c>
      <c r="E164" s="4">
        <v>1</v>
      </c>
      <c r="F164" s="4">
        <v>7</v>
      </c>
      <c r="G164" s="4">
        <v>2.8600001335144043</v>
      </c>
      <c r="H164" s="4">
        <v>2.67</v>
      </c>
      <c r="I164" s="34">
        <v>18648.234109215395</v>
      </c>
      <c r="J164" s="35">
        <v>12.714285714285715</v>
      </c>
      <c r="K164" s="35">
        <v>12.136363636363637</v>
      </c>
      <c r="L164" s="35">
        <v>11.699175555841151</v>
      </c>
      <c r="M164" s="35">
        <v>10.830610945865557</v>
      </c>
      <c r="N164" s="4">
        <v>0.21</v>
      </c>
      <c r="O164" s="4">
        <v>11.111111111111107</v>
      </c>
      <c r="P164" s="35">
        <v>2.8464419475655429</v>
      </c>
      <c r="Q164" s="36" t="str">
        <f t="shared" si="50"/>
        <v xml:space="preserve"> </v>
      </c>
      <c r="R164" s="36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>
        <f t="shared" si="55"/>
        <v>-0.24563227005071619</v>
      </c>
      <c r="W164" s="37" t="str">
        <f t="shared" si="56"/>
        <v/>
      </c>
      <c r="X164" s="37" t="str">
        <f t="shared" si="57"/>
        <v/>
      </c>
      <c r="Y164" s="1" t="str">
        <f t="shared" si="65"/>
        <v xml:space="preserve"> </v>
      </c>
      <c r="Z164" s="1">
        <f t="shared" si="58"/>
        <v>60</v>
      </c>
      <c r="AA164" s="1" t="str">
        <f t="shared" si="66"/>
        <v xml:space="preserve"> </v>
      </c>
      <c r="AB164" s="1" t="str">
        <f t="shared" si="59"/>
        <v xml:space="preserve"> </v>
      </c>
      <c r="AC164" s="1" t="str">
        <f t="shared" si="49"/>
        <v xml:space="preserve"> </v>
      </c>
      <c r="AD164" s="1" t="str">
        <f t="shared" si="60"/>
        <v xml:space="preserve"> </v>
      </c>
      <c r="AE164" s="1" t="str">
        <f t="shared" si="46"/>
        <v xml:space="preserve"> </v>
      </c>
      <c r="AF164" s="1" t="str">
        <f t="shared" si="46"/>
        <v xml:space="preserve"> </v>
      </c>
      <c r="AG164" s="38" t="str">
        <f t="shared" si="61"/>
        <v xml:space="preserve"> </v>
      </c>
      <c r="AH164" s="38" t="str">
        <f t="shared" si="62"/>
        <v xml:space="preserve"> </v>
      </c>
      <c r="AI164" s="1" t="str">
        <f t="shared" si="48"/>
        <v xml:space="preserve"> </v>
      </c>
      <c r="AJ164" s="1" t="str">
        <f t="shared" si="48"/>
        <v xml:space="preserve"> </v>
      </c>
      <c r="AK164" s="25" t="str">
        <f t="shared" si="63"/>
        <v xml:space="preserve"> </v>
      </c>
      <c r="AL164" s="25" t="str">
        <f t="shared" si="64"/>
        <v xml:space="preserve"> </v>
      </c>
      <c r="AM164" s="1" t="str">
        <f t="shared" si="47"/>
        <v xml:space="preserve"> </v>
      </c>
      <c r="AN164" s="1" t="str">
        <f t="shared" si="47"/>
        <v xml:space="preserve"> </v>
      </c>
      <c r="AO164" t="s">
        <v>1829</v>
      </c>
      <c r="AP164" t="s">
        <v>2175</v>
      </c>
      <c r="AQ164" s="22">
        <v>24.563227005071621</v>
      </c>
      <c r="AR164" s="21">
        <v>3.3300306880853836</v>
      </c>
      <c r="AS164">
        <v>7.1161098694533464</v>
      </c>
      <c r="AT164">
        <v>-24.563227005071621</v>
      </c>
      <c r="AU164">
        <v>-3.3300306880853836</v>
      </c>
      <c r="AV164" t="s">
        <v>3909</v>
      </c>
    </row>
    <row r="165" spans="1:48" x14ac:dyDescent="0.25">
      <c r="A165" s="14">
        <v>1.6799999999999961E-9</v>
      </c>
      <c r="B165" t="s">
        <v>1830</v>
      </c>
      <c r="C165" s="4">
        <v>4</v>
      </c>
      <c r="D165" s="4">
        <v>0</v>
      </c>
      <c r="E165" s="4">
        <v>0</v>
      </c>
      <c r="F165" s="4">
        <v>4</v>
      </c>
      <c r="G165" s="4" t="s">
        <v>2162</v>
      </c>
      <c r="H165" s="4">
        <v>10.57</v>
      </c>
      <c r="I165" s="34">
        <v>15676.872324629388</v>
      </c>
      <c r="J165" s="35">
        <v>14</v>
      </c>
      <c r="K165" s="35">
        <v>12.149425287356323</v>
      </c>
      <c r="L165" s="35" t="s">
        <v>2161</v>
      </c>
      <c r="M165" s="35" t="s">
        <v>2161</v>
      </c>
      <c r="N165" s="4">
        <v>0.755</v>
      </c>
      <c r="O165" s="4">
        <v>4.8611111111111152</v>
      </c>
      <c r="P165" s="35">
        <v>2.3651844843897822</v>
      </c>
      <c r="Q165" s="36">
        <f t="shared" si="50"/>
        <v>100.00000000167999</v>
      </c>
      <c r="R165" s="36" t="str">
        <f t="shared" si="51"/>
        <v xml:space="preserve"> </v>
      </c>
      <c r="S165" s="37" t="str">
        <f t="shared" si="52"/>
        <v xml:space="preserve"> </v>
      </c>
      <c r="T165" s="37" t="str">
        <f t="shared" si="53"/>
        <v xml:space="preserve"> </v>
      </c>
      <c r="U165" s="37" t="str">
        <f t="shared" si="54"/>
        <v/>
      </c>
      <c r="V165" s="37">
        <f t="shared" si="55"/>
        <v>-0.16934789286483354</v>
      </c>
      <c r="W165" s="37" t="str">
        <f t="shared" si="56"/>
        <v xml:space="preserve"> </v>
      </c>
      <c r="X165" s="37" t="str">
        <f t="shared" si="57"/>
        <v xml:space="preserve"> </v>
      </c>
      <c r="Y165" s="1" t="str">
        <f t="shared" si="65"/>
        <v xml:space="preserve"> </v>
      </c>
      <c r="Z165" s="1">
        <f t="shared" si="58"/>
        <v>66</v>
      </c>
      <c r="AA165" s="1" t="str">
        <f t="shared" si="66"/>
        <v xml:space="preserve"> </v>
      </c>
      <c r="AB165" s="1" t="str">
        <f t="shared" si="59"/>
        <v xml:space="preserve"> </v>
      </c>
      <c r="AC165" s="1" t="str">
        <f t="shared" si="49"/>
        <v xml:space="preserve"> </v>
      </c>
      <c r="AD165" s="1" t="str">
        <f t="shared" si="60"/>
        <v xml:space="preserve"> </v>
      </c>
      <c r="AE165" s="1">
        <f t="shared" si="46"/>
        <v>4</v>
      </c>
      <c r="AF165" s="1" t="str">
        <f t="shared" si="46"/>
        <v xml:space="preserve"> </v>
      </c>
      <c r="AG165" s="38" t="str">
        <f t="shared" si="61"/>
        <v xml:space="preserve"> </v>
      </c>
      <c r="AH165" s="38" t="str">
        <f t="shared" si="62"/>
        <v xml:space="preserve"> </v>
      </c>
      <c r="AI165" s="1" t="str">
        <f t="shared" si="48"/>
        <v xml:space="preserve"> </v>
      </c>
      <c r="AJ165" s="1" t="str">
        <f t="shared" si="48"/>
        <v xml:space="preserve"> </v>
      </c>
      <c r="AK165" s="25" t="str">
        <f t="shared" si="63"/>
        <v xml:space="preserve"> </v>
      </c>
      <c r="AL165" s="25" t="str">
        <f t="shared" si="64"/>
        <v xml:space="preserve"> </v>
      </c>
      <c r="AM165" s="1" t="str">
        <f t="shared" si="47"/>
        <v xml:space="preserve"> </v>
      </c>
      <c r="AN165" s="1" t="str">
        <f t="shared" si="47"/>
        <v xml:space="preserve"> </v>
      </c>
      <c r="AO165" t="s">
        <v>1830</v>
      </c>
      <c r="AP165" t="s">
        <v>2246</v>
      </c>
      <c r="AQ165" s="22">
        <v>16.934789286483355</v>
      </c>
      <c r="AR165" s="21" t="e">
        <v>#VALUE!</v>
      </c>
      <c r="AS165" t="s">
        <v>124</v>
      </c>
      <c r="AT165">
        <v>-16.934789286483355</v>
      </c>
      <c r="AU165" t="e">
        <v>#VALUE!</v>
      </c>
      <c r="AV165" t="s">
        <v>3910</v>
      </c>
    </row>
    <row r="166" spans="1:48" x14ac:dyDescent="0.25">
      <c r="A166" s="14">
        <v>1.689999999999996E-9</v>
      </c>
      <c r="B166" t="s">
        <v>1831</v>
      </c>
      <c r="C166" s="4">
        <v>28</v>
      </c>
      <c r="D166" s="4">
        <v>0</v>
      </c>
      <c r="E166" s="4">
        <v>3</v>
      </c>
      <c r="F166" s="4">
        <v>31</v>
      </c>
      <c r="G166" s="4">
        <v>176.39999389648437</v>
      </c>
      <c r="H166" s="4">
        <v>146.66</v>
      </c>
      <c r="I166" s="34">
        <v>13673.834958138388</v>
      </c>
      <c r="J166" s="35">
        <v>34.42723004694836</v>
      </c>
      <c r="K166" s="35">
        <v>28.694971629818042</v>
      </c>
      <c r="L166" s="35">
        <v>23.813629258057954</v>
      </c>
      <c r="M166" s="35">
        <v>20.134652910195481</v>
      </c>
      <c r="N166" s="4">
        <v>4.26</v>
      </c>
      <c r="O166" s="4">
        <v>22.766570605187304</v>
      </c>
      <c r="P166" s="35">
        <v>0.8468566753034229</v>
      </c>
      <c r="Q166" s="36">
        <f t="shared" si="50"/>
        <v>90.322580646851293</v>
      </c>
      <c r="R166" s="36" t="str">
        <f t="shared" si="51"/>
        <v xml:space="preserve"> </v>
      </c>
      <c r="S166" s="37">
        <f t="shared" si="52"/>
        <v>0.2027819047070761</v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s="1" t="str">
        <f t="shared" si="65"/>
        <v xml:space="preserve"> </v>
      </c>
      <c r="Z166" s="1" t="str">
        <f t="shared" si="58"/>
        <v xml:space="preserve"> </v>
      </c>
      <c r="AA166" s="1" t="str">
        <f t="shared" si="66"/>
        <v xml:space="preserve"> </v>
      </c>
      <c r="AB166" s="1" t="str">
        <f t="shared" si="59"/>
        <v xml:space="preserve"> </v>
      </c>
      <c r="AC166" s="1">
        <f t="shared" si="49"/>
        <v>93</v>
      </c>
      <c r="AD166" s="1" t="str">
        <f t="shared" si="60"/>
        <v xml:space="preserve"> </v>
      </c>
      <c r="AE166" s="1">
        <f t="shared" si="46"/>
        <v>79</v>
      </c>
      <c r="AF166" s="1" t="str">
        <f t="shared" si="46"/>
        <v xml:space="preserve"> </v>
      </c>
      <c r="AG166" s="38" t="str">
        <f t="shared" si="61"/>
        <v xml:space="preserve"> </v>
      </c>
      <c r="AH166" s="38" t="str">
        <f t="shared" si="62"/>
        <v xml:space="preserve"> </v>
      </c>
      <c r="AI166" s="1" t="str">
        <f t="shared" si="48"/>
        <v xml:space="preserve"> </v>
      </c>
      <c r="AJ166" s="1" t="str">
        <f t="shared" si="48"/>
        <v xml:space="preserve"> </v>
      </c>
      <c r="AK166" s="25" t="str">
        <f t="shared" si="63"/>
        <v xml:space="preserve"> </v>
      </c>
      <c r="AL166" s="25" t="str">
        <f t="shared" si="64"/>
        <v xml:space="preserve"> </v>
      </c>
      <c r="AM166" s="1" t="str">
        <f t="shared" si="47"/>
        <v xml:space="preserve"> </v>
      </c>
      <c r="AN166" s="1" t="str">
        <f t="shared" si="47"/>
        <v xml:space="preserve"> </v>
      </c>
      <c r="AO166" t="s">
        <v>1831</v>
      </c>
      <c r="AP166" t="s">
        <v>2313</v>
      </c>
      <c r="AQ166" s="22">
        <v>-104.2646512951769</v>
      </c>
      <c r="AR166" s="21">
        <v>-96.771370648626885</v>
      </c>
      <c r="AS166">
        <v>20.27819030170761</v>
      </c>
      <c r="AT166">
        <v>104.2646512951769</v>
      </c>
      <c r="AU166">
        <v>96.771370648626885</v>
      </c>
      <c r="AV166" t="s">
        <v>3911</v>
      </c>
    </row>
    <row r="167" spans="1:48" x14ac:dyDescent="0.25">
      <c r="A167" s="14">
        <v>1.699999999999996E-9</v>
      </c>
      <c r="B167" t="s">
        <v>1832</v>
      </c>
      <c r="C167" s="4">
        <v>5</v>
      </c>
      <c r="D167" s="4">
        <v>1</v>
      </c>
      <c r="E167" s="4">
        <v>1</v>
      </c>
      <c r="F167" s="4">
        <v>7</v>
      </c>
      <c r="G167" s="4">
        <v>14.5</v>
      </c>
      <c r="H167" s="4">
        <v>17.07</v>
      </c>
      <c r="I167" s="34">
        <v>10883.29603276025</v>
      </c>
      <c r="J167" s="35">
        <v>20.153482880755607</v>
      </c>
      <c r="K167" s="35">
        <v>17.911857292759706</v>
      </c>
      <c r="L167" s="35" t="s">
        <v>2161</v>
      </c>
      <c r="M167" s="35" t="s">
        <v>2161</v>
      </c>
      <c r="N167" s="4">
        <v>0.84699999999999998</v>
      </c>
      <c r="O167" s="4">
        <v>69.399999999999991</v>
      </c>
      <c r="P167" s="35">
        <v>1.6403046280023434</v>
      </c>
      <c r="Q167" s="36" t="str">
        <f t="shared" si="50"/>
        <v xml:space="preserve"> </v>
      </c>
      <c r="R167" s="36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 xml:space="preserve"> </v>
      </c>
      <c r="X167" s="37" t="str">
        <f t="shared" si="57"/>
        <v xml:space="preserve"> </v>
      </c>
      <c r="Y167" s="1" t="str">
        <f t="shared" si="65"/>
        <v xml:space="preserve"> </v>
      </c>
      <c r="Z167" s="1" t="str">
        <f t="shared" si="58"/>
        <v xml:space="preserve"> </v>
      </c>
      <c r="AA167" s="1" t="str">
        <f t="shared" si="66"/>
        <v xml:space="preserve"> </v>
      </c>
      <c r="AB167" s="1" t="str">
        <f t="shared" si="59"/>
        <v xml:space="preserve"> </v>
      </c>
      <c r="AC167" s="1" t="str">
        <f t="shared" si="49"/>
        <v xml:space="preserve"> </v>
      </c>
      <c r="AD167" s="1" t="str">
        <f t="shared" si="60"/>
        <v xml:space="preserve"> </v>
      </c>
      <c r="AE167" s="1" t="str">
        <f t="shared" ref="AE167:AF226" si="67">IF(ISERROR((RANK(Q167,Q$7:Q$184,0)))=TRUE," ",((RANK(Q167,Q$7:Q$184,0))))</f>
        <v xml:space="preserve"> </v>
      </c>
      <c r="AF167" s="1" t="str">
        <f t="shared" si="67"/>
        <v xml:space="preserve"> </v>
      </c>
      <c r="AG167" s="38" t="str">
        <f t="shared" si="61"/>
        <v xml:space="preserve"> </v>
      </c>
      <c r="AH167" s="38" t="str">
        <f t="shared" si="62"/>
        <v xml:space="preserve"> </v>
      </c>
      <c r="AI167" s="1" t="str">
        <f t="shared" si="48"/>
        <v xml:space="preserve"> </v>
      </c>
      <c r="AJ167" s="1" t="str">
        <f t="shared" si="48"/>
        <v xml:space="preserve"> </v>
      </c>
      <c r="AK167" s="25" t="str">
        <f t="shared" si="63"/>
        <v xml:space="preserve"> </v>
      </c>
      <c r="AL167" s="25" t="str">
        <f t="shared" si="64"/>
        <v xml:space="preserve"> </v>
      </c>
      <c r="AM167" s="1" t="str">
        <f t="shared" ref="AM167:AN226" si="68">IF(ISERROR((RANK(AK167,AK$7:AK$184,0)))=TRUE," ",((RANK(AK167,AK$7:AK$184,0))))</f>
        <v xml:space="preserve"> </v>
      </c>
      <c r="AN167" s="1" t="str">
        <f t="shared" si="68"/>
        <v xml:space="preserve"> </v>
      </c>
      <c r="AO167" t="s">
        <v>1832</v>
      </c>
      <c r="AP167" t="s">
        <v>2246</v>
      </c>
      <c r="AQ167" s="22">
        <v>-19.575235864372488</v>
      </c>
      <c r="AR167" s="21" t="e">
        <v>#VALUE!</v>
      </c>
      <c r="AS167">
        <v>-15.055653192735797</v>
      </c>
      <c r="AT167">
        <v>19.575235864372488</v>
      </c>
      <c r="AU167" t="e">
        <v>#VALUE!</v>
      </c>
      <c r="AV167" t="s">
        <v>3912</v>
      </c>
    </row>
    <row r="168" spans="1:48" x14ac:dyDescent="0.25">
      <c r="A168" s="14">
        <v>1.709999999999996E-9</v>
      </c>
      <c r="B168" t="s">
        <v>1833</v>
      </c>
      <c r="C168" s="4">
        <v>6</v>
      </c>
      <c r="D168" s="4">
        <v>0</v>
      </c>
      <c r="E168" s="4">
        <v>2</v>
      </c>
      <c r="F168" s="4">
        <v>8</v>
      </c>
      <c r="G168" s="4">
        <v>14.359999656677246</v>
      </c>
      <c r="H168" s="4">
        <v>12.34</v>
      </c>
      <c r="I168" s="34">
        <v>5758.3733333731398</v>
      </c>
      <c r="J168" s="35">
        <v>18.147058823529409</v>
      </c>
      <c r="K168" s="35">
        <v>16.608344549125167</v>
      </c>
      <c r="L168" s="35" t="s">
        <v>2161</v>
      </c>
      <c r="M168" s="35" t="s">
        <v>2161</v>
      </c>
      <c r="N168" s="4">
        <v>0.68</v>
      </c>
      <c r="O168" s="4">
        <v>10.389610389610398</v>
      </c>
      <c r="P168" s="35">
        <v>0.49432739059967584</v>
      </c>
      <c r="Q168" s="36" t="str">
        <f t="shared" si="50"/>
        <v xml:space="preserve"> </v>
      </c>
      <c r="R168" s="36" t="str">
        <f t="shared" si="51"/>
        <v xml:space="preserve"> </v>
      </c>
      <c r="S168" s="37">
        <f t="shared" si="52"/>
        <v>0.16369527372598433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 xml:space="preserve"> </v>
      </c>
      <c r="X168" s="37" t="str">
        <f t="shared" si="57"/>
        <v xml:space="preserve"> </v>
      </c>
      <c r="Y168" s="1" t="str">
        <f t="shared" si="65"/>
        <v xml:space="preserve"> </v>
      </c>
      <c r="Z168" s="1" t="str">
        <f t="shared" si="58"/>
        <v xml:space="preserve"> </v>
      </c>
      <c r="AA168" s="1" t="str">
        <f t="shared" si="66"/>
        <v xml:space="preserve"> </v>
      </c>
      <c r="AB168" s="1" t="str">
        <f t="shared" si="59"/>
        <v xml:space="preserve"> </v>
      </c>
      <c r="AC168" s="1">
        <f t="shared" si="49"/>
        <v>107</v>
      </c>
      <c r="AD168" s="1" t="str">
        <f t="shared" si="60"/>
        <v xml:space="preserve"> </v>
      </c>
      <c r="AE168" s="1" t="str">
        <f t="shared" si="67"/>
        <v xml:space="preserve"> </v>
      </c>
      <c r="AF168" s="1" t="str">
        <f t="shared" si="67"/>
        <v xml:space="preserve"> </v>
      </c>
      <c r="AG168" s="38" t="str">
        <f t="shared" si="61"/>
        <v xml:space="preserve"> </v>
      </c>
      <c r="AH168" s="38" t="str">
        <f t="shared" si="62"/>
        <v xml:space="preserve"> </v>
      </c>
      <c r="AI168" s="1" t="str">
        <f t="shared" ref="AI168:AJ226" si="69">IF(ISERROR((RANK(AG168,AG$7:AG$184,0)))=TRUE," ",((RANK(AG168,AG$7:AG$184,0))))</f>
        <v xml:space="preserve"> </v>
      </c>
      <c r="AJ168" s="1" t="str">
        <f t="shared" si="69"/>
        <v xml:space="preserve"> </v>
      </c>
      <c r="AK168" s="25" t="str">
        <f t="shared" si="63"/>
        <v xml:space="preserve"> </v>
      </c>
      <c r="AL168" s="25" t="str">
        <f t="shared" si="64"/>
        <v xml:space="preserve"> </v>
      </c>
      <c r="AM168" s="1" t="str">
        <f t="shared" si="68"/>
        <v xml:space="preserve"> </v>
      </c>
      <c r="AN168" s="1" t="str">
        <f t="shared" si="68"/>
        <v xml:space="preserve"> </v>
      </c>
      <c r="AO168" t="s">
        <v>1833</v>
      </c>
      <c r="AP168" t="s">
        <v>2246</v>
      </c>
      <c r="AQ168" s="22">
        <v>-7.6706617862179804</v>
      </c>
      <c r="AR168" s="21" t="e">
        <v>#VALUE!</v>
      </c>
      <c r="AS168">
        <v>16.369527201598434</v>
      </c>
      <c r="AT168">
        <v>7.6706617862179804</v>
      </c>
      <c r="AU168" t="e">
        <v>#VALUE!</v>
      </c>
      <c r="AV168" t="s">
        <v>3913</v>
      </c>
    </row>
    <row r="169" spans="1:48" x14ac:dyDescent="0.25">
      <c r="A169" s="14">
        <v>1.7199999999999959E-9</v>
      </c>
      <c r="B169" t="s">
        <v>1834</v>
      </c>
      <c r="C169" s="4">
        <v>4</v>
      </c>
      <c r="D169" s="4">
        <v>0</v>
      </c>
      <c r="E169" s="4">
        <v>1</v>
      </c>
      <c r="F169" s="4">
        <v>5</v>
      </c>
      <c r="G169" s="4">
        <v>4.630000114440918</v>
      </c>
      <c r="H169" s="4">
        <v>3.8</v>
      </c>
      <c r="I169" s="34">
        <v>8970.1335193229206</v>
      </c>
      <c r="J169" s="35">
        <v>6.8840579710144922</v>
      </c>
      <c r="K169" s="35">
        <v>6.1688311688311686</v>
      </c>
      <c r="L169" s="35">
        <v>13.168715650030808</v>
      </c>
      <c r="M169" s="35">
        <v>11.797821126583868</v>
      </c>
      <c r="N169" s="4">
        <v>0.55200000000000005</v>
      </c>
      <c r="O169" s="4">
        <v>19.222462203023763</v>
      </c>
      <c r="P169" s="35">
        <v>2.0526315789473686</v>
      </c>
      <c r="Q169" s="36" t="str">
        <f t="shared" si="50"/>
        <v xml:space="preserve"> </v>
      </c>
      <c r="R169" s="36" t="str">
        <f t="shared" si="51"/>
        <v xml:space="preserve"> </v>
      </c>
      <c r="S169" s="37">
        <f t="shared" si="52"/>
        <v>0.21842108446761008</v>
      </c>
      <c r="T169" s="37" t="str">
        <f t="shared" si="53"/>
        <v/>
      </c>
      <c r="U169" s="37" t="str">
        <f t="shared" si="54"/>
        <v/>
      </c>
      <c r="V169" s="37">
        <f t="shared" si="55"/>
        <v>-0.59155305290972671</v>
      </c>
      <c r="W169" s="37" t="str">
        <f t="shared" si="56"/>
        <v/>
      </c>
      <c r="X169" s="37" t="str">
        <f t="shared" si="57"/>
        <v/>
      </c>
      <c r="Y169" s="1" t="str">
        <f t="shared" si="65"/>
        <v xml:space="preserve"> </v>
      </c>
      <c r="Z169" s="1">
        <f t="shared" si="58"/>
        <v>26</v>
      </c>
      <c r="AA169" s="1" t="str">
        <f t="shared" si="66"/>
        <v xml:space="preserve"> </v>
      </c>
      <c r="AB169" s="1" t="str">
        <f t="shared" si="59"/>
        <v xml:space="preserve"> </v>
      </c>
      <c r="AC169" s="1">
        <f t="shared" si="49"/>
        <v>84</v>
      </c>
      <c r="AD169" s="1" t="str">
        <f t="shared" si="60"/>
        <v xml:space="preserve"> </v>
      </c>
      <c r="AE169" s="1" t="str">
        <f t="shared" si="67"/>
        <v xml:space="preserve"> </v>
      </c>
      <c r="AF169" s="1" t="str">
        <f t="shared" si="67"/>
        <v xml:space="preserve"> </v>
      </c>
      <c r="AG169" s="38" t="str">
        <f t="shared" si="61"/>
        <v xml:space="preserve"> </v>
      </c>
      <c r="AH169" s="38" t="str">
        <f t="shared" si="62"/>
        <v xml:space="preserve"> </v>
      </c>
      <c r="AI169" s="1" t="str">
        <f t="shared" si="69"/>
        <v xml:space="preserve"> </v>
      </c>
      <c r="AJ169" s="1" t="str">
        <f t="shared" si="69"/>
        <v xml:space="preserve"> </v>
      </c>
      <c r="AK169" s="25" t="str">
        <f t="shared" si="63"/>
        <v xml:space="preserve"> </v>
      </c>
      <c r="AL169" s="25" t="str">
        <f t="shared" si="64"/>
        <v xml:space="preserve"> </v>
      </c>
      <c r="AM169" s="1" t="str">
        <f t="shared" si="68"/>
        <v xml:space="preserve"> </v>
      </c>
      <c r="AN169" s="1" t="str">
        <f t="shared" si="68"/>
        <v xml:space="preserve"> </v>
      </c>
      <c r="AO169" t="s">
        <v>1834</v>
      </c>
      <c r="AP169" t="s">
        <v>2179</v>
      </c>
      <c r="AQ169" s="22">
        <v>59.15530529097267</v>
      </c>
      <c r="AR169" s="21">
        <v>-8.8127391276059832</v>
      </c>
      <c r="AS169">
        <v>21.842108274761006</v>
      </c>
      <c r="AT169">
        <v>-59.15530529097267</v>
      </c>
      <c r="AU169">
        <v>8.8127391276059832</v>
      </c>
      <c r="AV169" t="s">
        <v>3914</v>
      </c>
    </row>
    <row r="170" spans="1:48" x14ac:dyDescent="0.25">
      <c r="A170" s="14">
        <v>1.7299999999999959E-9</v>
      </c>
      <c r="B170" t="s">
        <v>1835</v>
      </c>
      <c r="C170" s="4">
        <v>10</v>
      </c>
      <c r="D170" s="4">
        <v>1</v>
      </c>
      <c r="E170" s="4">
        <v>2</v>
      </c>
      <c r="F170" s="4">
        <v>13</v>
      </c>
      <c r="G170" s="4">
        <v>5.9000000953674316</v>
      </c>
      <c r="H170" s="4">
        <v>4.88</v>
      </c>
      <c r="I170" s="34">
        <v>11899.242155084074</v>
      </c>
      <c r="J170" s="35">
        <v>24.4</v>
      </c>
      <c r="K170" s="35">
        <v>20.944206008583688</v>
      </c>
      <c r="L170" s="35">
        <v>8.204394857709973</v>
      </c>
      <c r="M170" s="35">
        <v>7.9923773393733395</v>
      </c>
      <c r="N170" s="4">
        <v>0.2</v>
      </c>
      <c r="O170" s="4">
        <v>614.28571428571433</v>
      </c>
      <c r="P170" s="35">
        <v>6.1475409836065573E-2</v>
      </c>
      <c r="Q170" s="36" t="str">
        <f t="shared" si="50"/>
        <v xml:space="preserve"> </v>
      </c>
      <c r="R170" s="36" t="str">
        <f t="shared" si="51"/>
        <v xml:space="preserve"> </v>
      </c>
      <c r="S170" s="37">
        <f t="shared" si="52"/>
        <v>0.20901641471512952</v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>
        <f t="shared" si="57"/>
        <v>-0.32207308512293775</v>
      </c>
      <c r="Y170" s="1" t="str">
        <f t="shared" si="65"/>
        <v xml:space="preserve"> </v>
      </c>
      <c r="Z170" s="1" t="str">
        <f t="shared" si="58"/>
        <v xml:space="preserve"> </v>
      </c>
      <c r="AA170" s="1" t="str">
        <f t="shared" si="66"/>
        <v xml:space="preserve"> </v>
      </c>
      <c r="AB170" s="1">
        <f t="shared" si="59"/>
        <v>26</v>
      </c>
      <c r="AC170" s="1">
        <f t="shared" si="49"/>
        <v>87</v>
      </c>
      <c r="AD170" s="1" t="str">
        <f t="shared" si="60"/>
        <v xml:space="preserve"> </v>
      </c>
      <c r="AE170" s="1" t="str">
        <f t="shared" si="67"/>
        <v xml:space="preserve"> </v>
      </c>
      <c r="AF170" s="1" t="str">
        <f t="shared" si="67"/>
        <v xml:space="preserve"> </v>
      </c>
      <c r="AG170" s="38" t="str">
        <f t="shared" si="61"/>
        <v xml:space="preserve"> </v>
      </c>
      <c r="AH170" s="38" t="str">
        <f t="shared" si="62"/>
        <v xml:space="preserve"> </v>
      </c>
      <c r="AI170" s="1" t="str">
        <f t="shared" si="69"/>
        <v xml:space="preserve"> </v>
      </c>
      <c r="AJ170" s="1" t="str">
        <f t="shared" si="69"/>
        <v xml:space="preserve"> </v>
      </c>
      <c r="AK170" s="25" t="str">
        <f t="shared" si="63"/>
        <v xml:space="preserve"> </v>
      </c>
      <c r="AL170" s="25" t="str">
        <f t="shared" si="64"/>
        <v xml:space="preserve"> </v>
      </c>
      <c r="AM170" s="1" t="str">
        <f t="shared" si="68"/>
        <v xml:space="preserve"> </v>
      </c>
      <c r="AN170" s="1" t="str">
        <f t="shared" si="68"/>
        <v xml:space="preserve"> </v>
      </c>
      <c r="AO170" t="s">
        <v>1835</v>
      </c>
      <c r="AP170" t="s">
        <v>2256</v>
      </c>
      <c r="AQ170" s="22">
        <v>-44.77079581498613</v>
      </c>
      <c r="AR170" s="21">
        <v>32.207308512293778</v>
      </c>
      <c r="AS170">
        <v>20.901641298512953</v>
      </c>
      <c r="AT170">
        <v>44.77079581498613</v>
      </c>
      <c r="AU170">
        <v>-32.207308512293778</v>
      </c>
      <c r="AV170" t="s">
        <v>3915</v>
      </c>
    </row>
    <row r="171" spans="1:48" x14ac:dyDescent="0.25">
      <c r="A171" s="14">
        <v>1.7399999999999959E-9</v>
      </c>
      <c r="B171" t="s">
        <v>1836</v>
      </c>
      <c r="C171" s="4">
        <v>18</v>
      </c>
      <c r="D171" s="4">
        <v>2</v>
      </c>
      <c r="E171" s="4">
        <v>2</v>
      </c>
      <c r="F171" s="4">
        <v>22</v>
      </c>
      <c r="G171" s="4">
        <v>7.6999998092651367</v>
      </c>
      <c r="H171" s="4">
        <v>6.15</v>
      </c>
      <c r="I171" s="34">
        <v>13280.223819090408</v>
      </c>
      <c r="J171" s="35" t="s">
        <v>2161</v>
      </c>
      <c r="K171" s="35">
        <v>18.636363636363637</v>
      </c>
      <c r="L171" s="35">
        <v>8.3414731260848978</v>
      </c>
      <c r="M171" s="35">
        <v>7.3630248916995171</v>
      </c>
      <c r="N171" s="4">
        <v>6.3E-2</v>
      </c>
      <c r="O171" s="4" t="s">
        <v>119</v>
      </c>
      <c r="P171" s="35">
        <v>0.16260162601626016</v>
      </c>
      <c r="Q171" s="36">
        <f t="shared" si="50"/>
        <v>81.818181819921818</v>
      </c>
      <c r="R171" s="36" t="str">
        <f t="shared" si="51"/>
        <v xml:space="preserve"> </v>
      </c>
      <c r="S171" s="37">
        <f t="shared" si="52"/>
        <v>0.25203249105140429</v>
      </c>
      <c r="T171" s="37" t="str">
        <f t="shared" si="53"/>
        <v/>
      </c>
      <c r="U171" s="37" t="str">
        <f t="shared" si="54"/>
        <v xml:space="preserve"> </v>
      </c>
      <c r="V171" s="37" t="str">
        <f t="shared" si="55"/>
        <v xml:space="preserve"> </v>
      </c>
      <c r="W171" s="37" t="str">
        <f t="shared" si="56"/>
        <v/>
      </c>
      <c r="X171" s="37">
        <f t="shared" si="57"/>
        <v>-0.31074634510276744</v>
      </c>
      <c r="Y171" s="1" t="str">
        <f t="shared" si="65"/>
        <v xml:space="preserve"> </v>
      </c>
      <c r="Z171" s="1" t="str">
        <f t="shared" si="58"/>
        <v xml:space="preserve"> </v>
      </c>
      <c r="AA171" s="1" t="str">
        <f t="shared" si="66"/>
        <v xml:space="preserve"> </v>
      </c>
      <c r="AB171" s="1">
        <f t="shared" si="59"/>
        <v>29</v>
      </c>
      <c r="AC171" s="1">
        <f t="shared" si="49"/>
        <v>76</v>
      </c>
      <c r="AD171" s="1" t="str">
        <f t="shared" si="60"/>
        <v xml:space="preserve"> </v>
      </c>
      <c r="AE171" s="1">
        <f t="shared" si="67"/>
        <v>125</v>
      </c>
      <c r="AF171" s="1" t="str">
        <f t="shared" si="67"/>
        <v xml:space="preserve"> </v>
      </c>
      <c r="AG171" s="38" t="str">
        <f t="shared" si="61"/>
        <v xml:space="preserve"> </v>
      </c>
      <c r="AH171" s="38" t="str">
        <f t="shared" si="62"/>
        <v xml:space="preserve"> </v>
      </c>
      <c r="AI171" s="1" t="str">
        <f t="shared" si="69"/>
        <v xml:space="preserve"> </v>
      </c>
      <c r="AJ171" s="1" t="str">
        <f t="shared" si="69"/>
        <v xml:space="preserve"> </v>
      </c>
      <c r="AK171" s="25" t="str">
        <f t="shared" si="63"/>
        <v xml:space="preserve"> </v>
      </c>
      <c r="AL171" s="25" t="str">
        <f t="shared" si="64"/>
        <v xml:space="preserve"> </v>
      </c>
      <c r="AM171" s="1" t="str">
        <f t="shared" si="68"/>
        <v xml:space="preserve"> </v>
      </c>
      <c r="AN171" s="1" t="str">
        <f t="shared" si="68"/>
        <v xml:space="preserve"> </v>
      </c>
      <c r="AO171" t="s">
        <v>1836</v>
      </c>
      <c r="AP171" t="s">
        <v>2280</v>
      </c>
      <c r="AQ171" s="22" t="e">
        <v>#VALUE!</v>
      </c>
      <c r="AR171" s="21">
        <v>31.074634510276745</v>
      </c>
      <c r="AS171">
        <v>25.203248931140433</v>
      </c>
      <c r="AT171" t="e">
        <v>#VALUE!</v>
      </c>
      <c r="AU171">
        <v>-31.074634510276745</v>
      </c>
      <c r="AV171" t="s">
        <v>3916</v>
      </c>
    </row>
    <row r="172" spans="1:48" x14ac:dyDescent="0.25">
      <c r="A172" s="14">
        <v>1.7499999999999958E-9</v>
      </c>
      <c r="B172" t="s">
        <v>1837</v>
      </c>
      <c r="C172" s="4">
        <v>1</v>
      </c>
      <c r="D172" s="4">
        <v>0</v>
      </c>
      <c r="E172" s="4">
        <v>2</v>
      </c>
      <c r="F172" s="4">
        <v>3</v>
      </c>
      <c r="G172" s="4">
        <v>8.2999992370605469</v>
      </c>
      <c r="H172" s="4">
        <v>7.27</v>
      </c>
      <c r="I172" s="34">
        <v>6203.0610173695086</v>
      </c>
      <c r="J172" s="35">
        <v>16.906976744186046</v>
      </c>
      <c r="K172" s="35">
        <v>14.836734693877551</v>
      </c>
      <c r="L172" s="35" t="s">
        <v>2161</v>
      </c>
      <c r="M172" s="35" t="s">
        <v>2161</v>
      </c>
      <c r="N172" s="4">
        <v>0.43</v>
      </c>
      <c r="O172" s="4">
        <v>13.157894736842103</v>
      </c>
      <c r="P172" s="35">
        <v>1.6506189821182944</v>
      </c>
      <c r="Q172" s="36" t="str">
        <f t="shared" si="50"/>
        <v xml:space="preserve"> </v>
      </c>
      <c r="R172" s="36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/>
      </c>
      <c r="V172" s="37" t="str">
        <f t="shared" si="55"/>
        <v/>
      </c>
      <c r="W172" s="37" t="str">
        <f t="shared" si="56"/>
        <v xml:space="preserve"> </v>
      </c>
      <c r="X172" s="37" t="str">
        <f t="shared" si="57"/>
        <v xml:space="preserve"> </v>
      </c>
      <c r="Y172" s="1" t="str">
        <f t="shared" si="65"/>
        <v xml:space="preserve"> </v>
      </c>
      <c r="Z172" s="1" t="str">
        <f t="shared" si="58"/>
        <v xml:space="preserve"> </v>
      </c>
      <c r="AA172" s="1" t="str">
        <f t="shared" si="66"/>
        <v xml:space="preserve"> </v>
      </c>
      <c r="AB172" s="1" t="str">
        <f t="shared" si="59"/>
        <v xml:space="preserve"> </v>
      </c>
      <c r="AC172" s="1" t="str">
        <f t="shared" si="49"/>
        <v xml:space="preserve"> </v>
      </c>
      <c r="AD172" s="1" t="str">
        <f t="shared" si="60"/>
        <v xml:space="preserve"> </v>
      </c>
      <c r="AE172" s="1" t="str">
        <f t="shared" si="67"/>
        <v xml:space="preserve"> </v>
      </c>
      <c r="AF172" s="1" t="str">
        <f t="shared" si="67"/>
        <v xml:space="preserve"> </v>
      </c>
      <c r="AG172" s="38" t="str">
        <f t="shared" si="61"/>
        <v xml:space="preserve"> </v>
      </c>
      <c r="AH172" s="38" t="str">
        <f t="shared" si="62"/>
        <v xml:space="preserve"> </v>
      </c>
      <c r="AI172" s="1" t="str">
        <f t="shared" si="69"/>
        <v xml:space="preserve"> </v>
      </c>
      <c r="AJ172" s="1" t="str">
        <f t="shared" si="69"/>
        <v xml:space="preserve"> </v>
      </c>
      <c r="AK172" s="25" t="str">
        <f t="shared" si="63"/>
        <v xml:space="preserve"> </v>
      </c>
      <c r="AL172" s="25" t="str">
        <f t="shared" si="64"/>
        <v xml:space="preserve"> </v>
      </c>
      <c r="AM172" s="1" t="str">
        <f t="shared" si="68"/>
        <v xml:space="preserve"> </v>
      </c>
      <c r="AN172" s="1" t="str">
        <f t="shared" si="68"/>
        <v xml:space="preserve"> </v>
      </c>
      <c r="AO172" t="s">
        <v>1837</v>
      </c>
      <c r="AP172" t="s">
        <v>2246</v>
      </c>
      <c r="AQ172" s="22">
        <v>-0.31297041316711294</v>
      </c>
      <c r="AR172" s="21" t="e">
        <v>#VALUE!</v>
      </c>
      <c r="AS172">
        <v>14.167802435495847</v>
      </c>
      <c r="AT172">
        <v>0.31297041316711294</v>
      </c>
      <c r="AU172" t="e">
        <v>#VALUE!</v>
      </c>
      <c r="AV172" t="s">
        <v>3917</v>
      </c>
    </row>
    <row r="173" spans="1:48" x14ac:dyDescent="0.25">
      <c r="A173" s="14">
        <v>1.7599999999999958E-9</v>
      </c>
      <c r="B173" t="s">
        <v>1838</v>
      </c>
      <c r="C173" s="4">
        <v>25</v>
      </c>
      <c r="D173" s="4">
        <v>0</v>
      </c>
      <c r="E173" s="4">
        <v>0</v>
      </c>
      <c r="F173" s="4">
        <v>25</v>
      </c>
      <c r="G173" s="4">
        <v>32.294998168945313</v>
      </c>
      <c r="H173" s="4">
        <v>25.67</v>
      </c>
      <c r="I173" s="34">
        <v>8784.4000816925745</v>
      </c>
      <c r="J173" s="35">
        <v>19.142431021625654</v>
      </c>
      <c r="K173" s="35">
        <v>15.661989017693717</v>
      </c>
      <c r="L173" s="35">
        <v>14.747032622818416</v>
      </c>
      <c r="M173" s="35">
        <v>12.008900428939091</v>
      </c>
      <c r="N173" s="4">
        <v>1.341</v>
      </c>
      <c r="O173" s="4">
        <v>2.3664122137404515</v>
      </c>
      <c r="P173" s="35">
        <v>1.2115309700038956</v>
      </c>
      <c r="Q173" s="36">
        <f t="shared" si="50"/>
        <v>100.00000000176</v>
      </c>
      <c r="R173" s="36" t="str">
        <f t="shared" si="51"/>
        <v xml:space="preserve"> </v>
      </c>
      <c r="S173" s="37">
        <f t="shared" si="52"/>
        <v>0.25808329622612042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s="1" t="str">
        <f t="shared" si="65"/>
        <v xml:space="preserve"> </v>
      </c>
      <c r="Z173" s="1" t="str">
        <f t="shared" si="58"/>
        <v xml:space="preserve"> </v>
      </c>
      <c r="AA173" s="1" t="str">
        <f t="shared" si="66"/>
        <v xml:space="preserve"> </v>
      </c>
      <c r="AB173" s="1" t="str">
        <f t="shared" si="59"/>
        <v xml:space="preserve"> </v>
      </c>
      <c r="AC173" s="1">
        <f t="shared" si="49"/>
        <v>74</v>
      </c>
      <c r="AD173" s="1" t="str">
        <f t="shared" si="60"/>
        <v xml:space="preserve"> </v>
      </c>
      <c r="AE173" s="1">
        <f t="shared" si="67"/>
        <v>3</v>
      </c>
      <c r="AF173" s="1" t="str">
        <f t="shared" si="67"/>
        <v xml:space="preserve"> </v>
      </c>
      <c r="AG173" s="38" t="str">
        <f t="shared" si="61"/>
        <v xml:space="preserve"> </v>
      </c>
      <c r="AH173" s="38" t="str">
        <f t="shared" si="62"/>
        <v xml:space="preserve"> </v>
      </c>
      <c r="AI173" s="1" t="str">
        <f t="shared" si="69"/>
        <v xml:space="preserve"> </v>
      </c>
      <c r="AJ173" s="1" t="str">
        <f t="shared" si="69"/>
        <v xml:space="preserve"> </v>
      </c>
      <c r="AK173" s="25" t="str">
        <f t="shared" si="63"/>
        <v xml:space="preserve"> </v>
      </c>
      <c r="AL173" s="25" t="str">
        <f t="shared" si="64"/>
        <v xml:space="preserve"> </v>
      </c>
      <c r="AM173" s="1" t="str">
        <f t="shared" si="68"/>
        <v xml:space="preserve"> </v>
      </c>
      <c r="AN173" s="1" t="str">
        <f t="shared" si="68"/>
        <v xml:space="preserve"> </v>
      </c>
      <c r="AO173" t="s">
        <v>1838</v>
      </c>
      <c r="AP173" t="s">
        <v>2387</v>
      </c>
      <c r="AQ173" s="22">
        <v>-13.576433312878034</v>
      </c>
      <c r="AR173" s="21">
        <v>-21.854329331598965</v>
      </c>
      <c r="AS173">
        <v>25.808329446612042</v>
      </c>
      <c r="AT173">
        <v>13.576433312878034</v>
      </c>
      <c r="AU173">
        <v>21.854329331598965</v>
      </c>
      <c r="AV173" t="s">
        <v>3918</v>
      </c>
    </row>
    <row r="174" spans="1:48" x14ac:dyDescent="0.25">
      <c r="A174" s="14">
        <v>1.7699999999999957E-9</v>
      </c>
      <c r="B174" t="s">
        <v>1839</v>
      </c>
      <c r="C174" s="4">
        <v>16</v>
      </c>
      <c r="D174" s="4">
        <v>0</v>
      </c>
      <c r="E174" s="4">
        <v>0</v>
      </c>
      <c r="F174" s="4">
        <v>16</v>
      </c>
      <c r="G174" s="4">
        <v>217.364990234375</v>
      </c>
      <c r="H174" s="4">
        <v>184</v>
      </c>
      <c r="I174" s="34">
        <v>22712.193628947694</v>
      </c>
      <c r="J174" s="35" t="s">
        <v>2161</v>
      </c>
      <c r="K174" s="35">
        <v>31.393960075072513</v>
      </c>
      <c r="L174" s="35">
        <v>30.798240678296168</v>
      </c>
      <c r="M174" s="35">
        <v>24.0047967077913</v>
      </c>
      <c r="N174" s="4">
        <v>4.5579999999999998</v>
      </c>
      <c r="O174" s="4">
        <v>35.654761904761905</v>
      </c>
      <c r="P174" s="35">
        <v>0.60326086956521752</v>
      </c>
      <c r="Q174" s="36">
        <f t="shared" si="50"/>
        <v>100.00000000177</v>
      </c>
      <c r="R174" s="36" t="str">
        <f t="shared" si="51"/>
        <v xml:space="preserve"> </v>
      </c>
      <c r="S174" s="37">
        <f t="shared" si="52"/>
        <v>0.18133147043508155</v>
      </c>
      <c r="T174" s="37" t="str">
        <f t="shared" si="53"/>
        <v/>
      </c>
      <c r="U174" s="37" t="str">
        <f t="shared" si="54"/>
        <v xml:space="preserve"> </v>
      </c>
      <c r="V174" s="37" t="str">
        <f t="shared" si="55"/>
        <v xml:space="preserve"> </v>
      </c>
      <c r="W174" s="37" t="str">
        <f t="shared" si="56"/>
        <v/>
      </c>
      <c r="X174" s="37" t="str">
        <f t="shared" si="57"/>
        <v/>
      </c>
      <c r="Y174" s="1" t="str">
        <f t="shared" si="65"/>
        <v xml:space="preserve"> </v>
      </c>
      <c r="Z174" s="1" t="str">
        <f t="shared" si="58"/>
        <v xml:space="preserve"> </v>
      </c>
      <c r="AA174" s="1" t="str">
        <f t="shared" si="66"/>
        <v xml:space="preserve"> </v>
      </c>
      <c r="AB174" s="1" t="str">
        <f t="shared" si="59"/>
        <v xml:space="preserve"> </v>
      </c>
      <c r="AC174" s="1">
        <f t="shared" si="49"/>
        <v>101</v>
      </c>
      <c r="AD174" s="1" t="str">
        <f t="shared" si="60"/>
        <v xml:space="preserve"> </v>
      </c>
      <c r="AE174" s="1">
        <f t="shared" si="67"/>
        <v>2</v>
      </c>
      <c r="AF174" s="1" t="str">
        <f t="shared" si="67"/>
        <v xml:space="preserve"> </v>
      </c>
      <c r="AG174" s="38" t="str">
        <f t="shared" si="61"/>
        <v xml:space="preserve"> </v>
      </c>
      <c r="AH174" s="38" t="str">
        <f t="shared" si="62"/>
        <v xml:space="preserve"> </v>
      </c>
      <c r="AI174" s="1" t="str">
        <f t="shared" si="69"/>
        <v xml:space="preserve"> </v>
      </c>
      <c r="AJ174" s="1" t="str">
        <f t="shared" si="69"/>
        <v xml:space="preserve"> </v>
      </c>
      <c r="AK174" s="25" t="str">
        <f t="shared" si="63"/>
        <v xml:space="preserve"> </v>
      </c>
      <c r="AL174" s="25" t="str">
        <f t="shared" si="64"/>
        <v xml:space="preserve"> </v>
      </c>
      <c r="AM174" s="1" t="str">
        <f t="shared" si="68"/>
        <v xml:space="preserve"> </v>
      </c>
      <c r="AN174" s="1" t="str">
        <f t="shared" si="68"/>
        <v xml:space="preserve"> </v>
      </c>
      <c r="AO174" t="s">
        <v>1839</v>
      </c>
      <c r="AP174" t="s">
        <v>2182</v>
      </c>
      <c r="AQ174" s="22" t="e">
        <v>#VALUE!</v>
      </c>
      <c r="AR174" s="21">
        <v>-154.48502477983291</v>
      </c>
      <c r="AS174">
        <v>18.133146866508156</v>
      </c>
      <c r="AT174" t="e">
        <v>#VALUE!</v>
      </c>
      <c r="AU174">
        <v>154.48502477983291</v>
      </c>
      <c r="AV174" t="s">
        <v>3919</v>
      </c>
    </row>
    <row r="175" spans="1:48" x14ac:dyDescent="0.25">
      <c r="A175" s="14">
        <v>1.7799999999999957E-9</v>
      </c>
      <c r="B175" t="s">
        <v>1840</v>
      </c>
      <c r="C175" s="4">
        <v>15</v>
      </c>
      <c r="D175" s="4">
        <v>2</v>
      </c>
      <c r="E175" s="4">
        <v>1</v>
      </c>
      <c r="F175" s="4">
        <v>18</v>
      </c>
      <c r="G175" s="4">
        <v>11.899999618530273</v>
      </c>
      <c r="H175" s="4">
        <v>9.31</v>
      </c>
      <c r="I175" s="34">
        <v>10006.369294729378</v>
      </c>
      <c r="J175" s="35">
        <v>11.681304893350063</v>
      </c>
      <c r="K175" s="35">
        <v>10.253303964757709</v>
      </c>
      <c r="L175" s="35">
        <v>8.8740810614760761</v>
      </c>
      <c r="M175" s="35">
        <v>8.6194759851637084</v>
      </c>
      <c r="N175" s="4">
        <v>0.79700000000000004</v>
      </c>
      <c r="O175" s="4">
        <v>2.5740025740025763</v>
      </c>
      <c r="P175" s="35">
        <v>2.8571428571428572</v>
      </c>
      <c r="Q175" s="36">
        <f t="shared" si="50"/>
        <v>83.333333335113323</v>
      </c>
      <c r="R175" s="36" t="str">
        <f t="shared" si="51"/>
        <v xml:space="preserve"> </v>
      </c>
      <c r="S175" s="37">
        <f t="shared" si="52"/>
        <v>0.27819544952761249</v>
      </c>
      <c r="T175" s="37" t="str">
        <f t="shared" si="53"/>
        <v/>
      </c>
      <c r="U175" s="37" t="str">
        <f t="shared" si="54"/>
        <v/>
      </c>
      <c r="V175" s="37">
        <f t="shared" si="55"/>
        <v>-0.30692139116074568</v>
      </c>
      <c r="W175" s="37" t="str">
        <f t="shared" si="56"/>
        <v/>
      </c>
      <c r="X175" s="37">
        <f t="shared" si="57"/>
        <v>-0.26673709631100884</v>
      </c>
      <c r="Y175" s="1" t="str">
        <f t="shared" si="65"/>
        <v xml:space="preserve"> </v>
      </c>
      <c r="Z175" s="1">
        <f t="shared" si="58"/>
        <v>50</v>
      </c>
      <c r="AA175" s="1" t="str">
        <f t="shared" si="66"/>
        <v xml:space="preserve"> </v>
      </c>
      <c r="AB175" s="1">
        <f t="shared" si="59"/>
        <v>32</v>
      </c>
      <c r="AC175" s="1">
        <f t="shared" si="49"/>
        <v>67</v>
      </c>
      <c r="AD175" s="1" t="str">
        <f t="shared" si="60"/>
        <v xml:space="preserve"> </v>
      </c>
      <c r="AE175" s="1">
        <f t="shared" si="67"/>
        <v>118</v>
      </c>
      <c r="AF175" s="1" t="str">
        <f t="shared" si="67"/>
        <v xml:space="preserve"> </v>
      </c>
      <c r="AG175" s="38" t="str">
        <f t="shared" si="61"/>
        <v xml:space="preserve"> </v>
      </c>
      <c r="AH175" s="38" t="str">
        <f t="shared" si="62"/>
        <v xml:space="preserve"> </v>
      </c>
      <c r="AI175" s="1" t="str">
        <f t="shared" si="69"/>
        <v xml:space="preserve"> </v>
      </c>
      <c r="AJ175" s="1" t="str">
        <f t="shared" si="69"/>
        <v xml:space="preserve"> </v>
      </c>
      <c r="AK175" s="25" t="str">
        <f t="shared" si="63"/>
        <v xml:space="preserve"> </v>
      </c>
      <c r="AL175" s="25" t="str">
        <f t="shared" si="64"/>
        <v xml:space="preserve"> </v>
      </c>
      <c r="AM175" s="1" t="str">
        <f t="shared" si="68"/>
        <v xml:space="preserve"> </v>
      </c>
      <c r="AN175" s="1" t="str">
        <f t="shared" si="68"/>
        <v xml:space="preserve"> </v>
      </c>
      <c r="AO175" t="s">
        <v>1840</v>
      </c>
      <c r="AP175" t="s">
        <v>2175</v>
      </c>
      <c r="AQ175" s="22">
        <v>30.692139116074568</v>
      </c>
      <c r="AR175" s="21">
        <v>26.673709631100884</v>
      </c>
      <c r="AS175">
        <v>27.819544774761251</v>
      </c>
      <c r="AT175">
        <v>-30.692139116074568</v>
      </c>
      <c r="AU175">
        <v>-26.673709631100884</v>
      </c>
      <c r="AV175" t="s">
        <v>3920</v>
      </c>
    </row>
    <row r="176" spans="1:48" x14ac:dyDescent="0.25">
      <c r="A176" s="14">
        <v>1.7899999999999957E-9</v>
      </c>
      <c r="B176" t="s">
        <v>1841</v>
      </c>
      <c r="C176" s="4">
        <v>6</v>
      </c>
      <c r="D176" s="4">
        <v>2</v>
      </c>
      <c r="E176" s="4">
        <v>4</v>
      </c>
      <c r="F176" s="4">
        <v>12</v>
      </c>
      <c r="G176" s="4">
        <v>27.25</v>
      </c>
      <c r="H176" s="4">
        <v>22.64</v>
      </c>
      <c r="I176" s="34">
        <v>10011.158709525314</v>
      </c>
      <c r="J176" s="35">
        <v>17.151515151515152</v>
      </c>
      <c r="K176" s="35">
        <v>15.865451997196917</v>
      </c>
      <c r="L176" s="35">
        <v>8.5419031551270823</v>
      </c>
      <c r="M176" s="35">
        <v>8.0981284144492225</v>
      </c>
      <c r="N176" s="4">
        <v>1.32</v>
      </c>
      <c r="O176" s="4">
        <v>67.300380228136873</v>
      </c>
      <c r="P176" s="35">
        <v>0.86572438162544174</v>
      </c>
      <c r="Q176" s="36" t="str">
        <f t="shared" si="50"/>
        <v xml:space="preserve"> </v>
      </c>
      <c r="R176" s="36" t="str">
        <f t="shared" si="51"/>
        <v xml:space="preserve"> </v>
      </c>
      <c r="S176" s="37">
        <f t="shared" si="52"/>
        <v>0.20362190991720838</v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-0.29418486633512875</v>
      </c>
      <c r="Y176" s="1" t="str">
        <f t="shared" si="65"/>
        <v xml:space="preserve"> </v>
      </c>
      <c r="Z176" s="1" t="str">
        <f t="shared" si="58"/>
        <v xml:space="preserve"> </v>
      </c>
      <c r="AA176" s="1" t="str">
        <f t="shared" si="66"/>
        <v xml:space="preserve"> </v>
      </c>
      <c r="AB176" s="1">
        <f t="shared" si="59"/>
        <v>30</v>
      </c>
      <c r="AC176" s="1">
        <f t="shared" si="49"/>
        <v>92</v>
      </c>
      <c r="AD176" s="1" t="str">
        <f t="shared" si="60"/>
        <v xml:space="preserve"> </v>
      </c>
      <c r="AE176" s="1" t="str">
        <f t="shared" si="67"/>
        <v xml:space="preserve"> </v>
      </c>
      <c r="AF176" s="1" t="str">
        <f t="shared" si="67"/>
        <v xml:space="preserve"> </v>
      </c>
      <c r="AG176" s="38" t="str">
        <f t="shared" si="61"/>
        <v xml:space="preserve"> </v>
      </c>
      <c r="AH176" s="38" t="str">
        <f t="shared" si="62"/>
        <v xml:space="preserve"> </v>
      </c>
      <c r="AI176" s="1" t="str">
        <f t="shared" si="69"/>
        <v xml:space="preserve"> </v>
      </c>
      <c r="AJ176" s="1" t="str">
        <f t="shared" si="69"/>
        <v xml:space="preserve"> </v>
      </c>
      <c r="AK176" s="25" t="str">
        <f t="shared" si="63"/>
        <v xml:space="preserve"> </v>
      </c>
      <c r="AL176" s="25" t="str">
        <f t="shared" si="64"/>
        <v xml:space="preserve"> </v>
      </c>
      <c r="AM176" s="1" t="str">
        <f t="shared" si="68"/>
        <v xml:space="preserve"> </v>
      </c>
      <c r="AN176" s="1" t="str">
        <f t="shared" si="68"/>
        <v xml:space="preserve"> </v>
      </c>
      <c r="AO176" t="s">
        <v>1841</v>
      </c>
      <c r="AP176" t="s">
        <v>2256</v>
      </c>
      <c r="AQ176" s="22">
        <v>-1.7638728654771008</v>
      </c>
      <c r="AR176" s="21">
        <v>29.418486633512874</v>
      </c>
      <c r="AS176">
        <v>20.362190812720836</v>
      </c>
      <c r="AT176">
        <v>1.7638728654771008</v>
      </c>
      <c r="AU176">
        <v>-29.418486633512874</v>
      </c>
      <c r="AV176" t="s">
        <v>3921</v>
      </c>
    </row>
    <row r="177" spans="1:48" x14ac:dyDescent="0.25">
      <c r="A177" s="14">
        <v>1.7999999999999956E-9</v>
      </c>
      <c r="B177" t="s">
        <v>1842</v>
      </c>
      <c r="C177" s="4">
        <v>24</v>
      </c>
      <c r="D177" s="4">
        <v>1</v>
      </c>
      <c r="E177" s="4">
        <v>2</v>
      </c>
      <c r="F177" s="4">
        <v>27</v>
      </c>
      <c r="G177" s="4">
        <v>40.150001525878906</v>
      </c>
      <c r="H177" s="4">
        <v>28.61</v>
      </c>
      <c r="I177" s="34">
        <v>6417.2696224920574</v>
      </c>
      <c r="J177" s="35">
        <v>23.091202582728005</v>
      </c>
      <c r="K177" s="35">
        <v>18.699346405228759</v>
      </c>
      <c r="L177" s="35">
        <v>14.994484481748977</v>
      </c>
      <c r="M177" s="35">
        <v>12.214460804579426</v>
      </c>
      <c r="N177" s="4">
        <v>1.2390000000000001</v>
      </c>
      <c r="O177" s="4">
        <v>18.79194630872485</v>
      </c>
      <c r="P177" s="35">
        <v>0.38448095071653271</v>
      </c>
      <c r="Q177" s="36">
        <f t="shared" si="50"/>
        <v>88.888888890688889</v>
      </c>
      <c r="R177" s="36" t="str">
        <f t="shared" si="51"/>
        <v xml:space="preserve"> </v>
      </c>
      <c r="S177" s="37">
        <f t="shared" si="52"/>
        <v>0.40335552524910551</v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s="1" t="str">
        <f t="shared" si="65"/>
        <v xml:space="preserve"> </v>
      </c>
      <c r="Z177" s="1" t="str">
        <f t="shared" si="58"/>
        <v xml:space="preserve"> </v>
      </c>
      <c r="AA177" s="1" t="str">
        <f t="shared" si="66"/>
        <v xml:space="preserve"> </v>
      </c>
      <c r="AB177" s="1" t="str">
        <f t="shared" si="59"/>
        <v xml:space="preserve"> </v>
      </c>
      <c r="AC177" s="1">
        <f t="shared" si="49"/>
        <v>37</v>
      </c>
      <c r="AD177" s="1" t="str">
        <f t="shared" si="60"/>
        <v xml:space="preserve"> </v>
      </c>
      <c r="AE177" s="1">
        <f t="shared" si="67"/>
        <v>88</v>
      </c>
      <c r="AF177" s="1" t="str">
        <f t="shared" si="67"/>
        <v xml:space="preserve"> </v>
      </c>
      <c r="AG177" s="38" t="str">
        <f t="shared" si="61"/>
        <v xml:space="preserve"> </v>
      </c>
      <c r="AH177" s="38" t="str">
        <f t="shared" si="62"/>
        <v xml:space="preserve"> </v>
      </c>
      <c r="AI177" s="1" t="str">
        <f t="shared" si="69"/>
        <v xml:space="preserve"> </v>
      </c>
      <c r="AJ177" s="1" t="str">
        <f t="shared" si="69"/>
        <v xml:space="preserve"> </v>
      </c>
      <c r="AK177" s="25" t="str">
        <f t="shared" si="63"/>
        <v xml:space="preserve"> </v>
      </c>
      <c r="AL177" s="25" t="str">
        <f t="shared" si="64"/>
        <v xml:space="preserve"> </v>
      </c>
      <c r="AM177" s="1" t="str">
        <f t="shared" si="68"/>
        <v xml:space="preserve"> </v>
      </c>
      <c r="AN177" s="1" t="str">
        <f t="shared" si="68"/>
        <v xml:space="preserve"> </v>
      </c>
      <c r="AO177" t="s">
        <v>1842</v>
      </c>
      <c r="AP177" t="s">
        <v>2602</v>
      </c>
      <c r="AQ177" s="22">
        <v>-37.005400583057259</v>
      </c>
      <c r="AR177" s="21">
        <v>-23.899017309381311</v>
      </c>
      <c r="AS177">
        <v>40.335552344910553</v>
      </c>
      <c r="AT177">
        <v>37.005400583057259</v>
      </c>
      <c r="AU177">
        <v>23.899017309381311</v>
      </c>
      <c r="AV177" t="s">
        <v>3922</v>
      </c>
    </row>
    <row r="178" spans="1:48" x14ac:dyDescent="0.25">
      <c r="A178" s="14">
        <v>1.8099999999999956E-9</v>
      </c>
      <c r="B178" t="s">
        <v>1843</v>
      </c>
      <c r="C178" s="4">
        <v>4</v>
      </c>
      <c r="D178" s="4">
        <v>2</v>
      </c>
      <c r="E178" s="4">
        <v>1</v>
      </c>
      <c r="F178" s="4">
        <v>7</v>
      </c>
      <c r="G178" s="4">
        <v>16.848579406738281</v>
      </c>
      <c r="H178" s="4">
        <v>31.19</v>
      </c>
      <c r="I178" s="34">
        <v>32758.721745382165</v>
      </c>
      <c r="J178" s="35">
        <v>25.482026143790851</v>
      </c>
      <c r="K178" s="35">
        <v>22.026836158192094</v>
      </c>
      <c r="L178" s="35" t="s">
        <v>2161</v>
      </c>
      <c r="M178" s="35" t="s">
        <v>2161</v>
      </c>
      <c r="N178" s="4">
        <v>1.224</v>
      </c>
      <c r="O178" s="4">
        <v>2.0000000000000018</v>
      </c>
      <c r="P178" s="35">
        <v>1.2504007694773966</v>
      </c>
      <c r="Q178" s="36" t="str">
        <f t="shared" si="50"/>
        <v xml:space="preserve"> </v>
      </c>
      <c r="R178" s="36" t="str">
        <f t="shared" si="51"/>
        <v xml:space="preserve"> </v>
      </c>
      <c r="S178" s="37" t="str">
        <f t="shared" si="52"/>
        <v/>
      </c>
      <c r="T178" s="37">
        <f t="shared" si="53"/>
        <v>-0.45980828909290866</v>
      </c>
      <c r="U178" s="37" t="str">
        <f t="shared" si="54"/>
        <v/>
      </c>
      <c r="V178" s="37" t="str">
        <f t="shared" si="55"/>
        <v/>
      </c>
      <c r="W178" s="37" t="str">
        <f t="shared" si="56"/>
        <v xml:space="preserve"> </v>
      </c>
      <c r="X178" s="37" t="str">
        <f t="shared" si="57"/>
        <v xml:space="preserve"> </v>
      </c>
      <c r="Y178" s="1" t="str">
        <f t="shared" si="65"/>
        <v xml:space="preserve"> </v>
      </c>
      <c r="Z178" s="1" t="str">
        <f t="shared" si="58"/>
        <v xml:space="preserve"> </v>
      </c>
      <c r="AA178" s="1" t="str">
        <f t="shared" si="66"/>
        <v xml:space="preserve"> </v>
      </c>
      <c r="AB178" s="1" t="str">
        <f t="shared" si="59"/>
        <v xml:space="preserve"> </v>
      </c>
      <c r="AC178" s="1" t="str">
        <f t="shared" si="49"/>
        <v xml:space="preserve"> </v>
      </c>
      <c r="AD178" s="1">
        <f t="shared" si="60"/>
        <v>1</v>
      </c>
      <c r="AE178" s="1" t="str">
        <f t="shared" si="67"/>
        <v xml:space="preserve"> </v>
      </c>
      <c r="AF178" s="1" t="str">
        <f t="shared" si="67"/>
        <v xml:space="preserve"> </v>
      </c>
      <c r="AG178" s="38" t="str">
        <f t="shared" si="61"/>
        <v xml:space="preserve"> </v>
      </c>
      <c r="AH178" s="38" t="str">
        <f t="shared" si="62"/>
        <v xml:space="preserve"> </v>
      </c>
      <c r="AI178" s="1" t="str">
        <f t="shared" si="69"/>
        <v xml:space="preserve"> </v>
      </c>
      <c r="AJ178" s="1" t="str">
        <f t="shared" si="69"/>
        <v xml:space="preserve"> </v>
      </c>
      <c r="AK178" s="25" t="str">
        <f t="shared" si="63"/>
        <v xml:space="preserve"> </v>
      </c>
      <c r="AL178" s="25" t="str">
        <f t="shared" si="64"/>
        <v xml:space="preserve"> </v>
      </c>
      <c r="AM178" s="1" t="str">
        <f t="shared" si="68"/>
        <v xml:space="preserve"> </v>
      </c>
      <c r="AN178" s="1" t="str">
        <f t="shared" si="68"/>
        <v xml:space="preserve"> </v>
      </c>
      <c r="AO178" t="s">
        <v>1843</v>
      </c>
      <c r="AP178" t="s">
        <v>2246</v>
      </c>
      <c r="AQ178" s="22">
        <v>-51.190705074380482</v>
      </c>
      <c r="AR178" s="21" t="e">
        <v>#VALUE!</v>
      </c>
      <c r="AS178">
        <v>-45.980829090290868</v>
      </c>
      <c r="AT178">
        <v>51.190705074380482</v>
      </c>
      <c r="AU178" t="e">
        <v>#VALUE!</v>
      </c>
      <c r="AV178" t="s">
        <v>3923</v>
      </c>
    </row>
    <row r="179" spans="1:48" x14ac:dyDescent="0.25">
      <c r="A179" s="14">
        <v>1.8199999999999956E-9</v>
      </c>
      <c r="B179" t="s">
        <v>1844</v>
      </c>
      <c r="C179" s="4">
        <v>13</v>
      </c>
      <c r="D179" s="4">
        <v>0</v>
      </c>
      <c r="E179" s="4">
        <v>2</v>
      </c>
      <c r="F179" s="4">
        <v>15</v>
      </c>
      <c r="G179" s="4">
        <v>18.100000381469727</v>
      </c>
      <c r="H179" s="4">
        <v>12.31</v>
      </c>
      <c r="I179" s="34">
        <v>37740.364565636977</v>
      </c>
      <c r="J179" s="35">
        <v>11.998050682261209</v>
      </c>
      <c r="K179" s="35">
        <v>10.530367835757058</v>
      </c>
      <c r="L179" s="35">
        <v>8.1362282505536232</v>
      </c>
      <c r="M179" s="35">
        <v>7.0874896981127202</v>
      </c>
      <c r="N179" s="4">
        <v>1.026</v>
      </c>
      <c r="O179" s="4">
        <v>16.590909090909093</v>
      </c>
      <c r="P179" s="35">
        <v>1.8440292445166531</v>
      </c>
      <c r="Q179" s="36">
        <f t="shared" si="50"/>
        <v>86.66666666848667</v>
      </c>
      <c r="R179" s="36" t="str">
        <f t="shared" si="51"/>
        <v xml:space="preserve"> </v>
      </c>
      <c r="S179" s="37">
        <f t="shared" si="52"/>
        <v>0.47034934231307274</v>
      </c>
      <c r="T179" s="37" t="str">
        <f t="shared" si="53"/>
        <v/>
      </c>
      <c r="U179" s="37" t="str">
        <f t="shared" si="54"/>
        <v/>
      </c>
      <c r="V179" s="37">
        <f t="shared" si="55"/>
        <v>-0.28812813709037188</v>
      </c>
      <c r="W179" s="37" t="str">
        <f t="shared" si="56"/>
        <v/>
      </c>
      <c r="X179" s="37">
        <f t="shared" si="57"/>
        <v>-0.32770567332579748</v>
      </c>
      <c r="Y179" s="1" t="str">
        <f t="shared" si="65"/>
        <v xml:space="preserve"> </v>
      </c>
      <c r="Z179" s="1">
        <f t="shared" si="58"/>
        <v>55</v>
      </c>
      <c r="AA179" s="1" t="str">
        <f t="shared" si="66"/>
        <v xml:space="preserve"> </v>
      </c>
      <c r="AB179" s="1">
        <f t="shared" si="59"/>
        <v>25</v>
      </c>
      <c r="AC179" s="1">
        <f t="shared" si="49"/>
        <v>25</v>
      </c>
      <c r="AD179" s="1" t="str">
        <f t="shared" si="60"/>
        <v xml:space="preserve"> </v>
      </c>
      <c r="AE179" s="1">
        <f t="shared" si="67"/>
        <v>103</v>
      </c>
      <c r="AF179" s="1" t="str">
        <f t="shared" si="67"/>
        <v xml:space="preserve"> </v>
      </c>
      <c r="AG179" s="38" t="str">
        <f t="shared" si="61"/>
        <v xml:space="preserve"> </v>
      </c>
      <c r="AH179" s="38" t="str">
        <f t="shared" si="62"/>
        <v xml:space="preserve"> </v>
      </c>
      <c r="AI179" s="1" t="str">
        <f t="shared" si="69"/>
        <v xml:space="preserve"> </v>
      </c>
      <c r="AJ179" s="1" t="str">
        <f t="shared" si="69"/>
        <v xml:space="preserve"> </v>
      </c>
      <c r="AK179" s="25" t="str">
        <f t="shared" si="63"/>
        <v xml:space="preserve"> </v>
      </c>
      <c r="AL179" s="25" t="str">
        <f t="shared" si="64"/>
        <v xml:space="preserve"> </v>
      </c>
      <c r="AM179" s="1" t="str">
        <f t="shared" si="68"/>
        <v xml:space="preserve"> </v>
      </c>
      <c r="AN179" s="1" t="str">
        <f t="shared" si="68"/>
        <v xml:space="preserve"> </v>
      </c>
      <c r="AO179" t="s">
        <v>1844</v>
      </c>
      <c r="AP179" t="s">
        <v>3132</v>
      </c>
      <c r="AQ179" s="22">
        <v>28.812813709037187</v>
      </c>
      <c r="AR179" s="21">
        <v>32.770567332579745</v>
      </c>
      <c r="AS179">
        <v>47.034934049307275</v>
      </c>
      <c r="AT179">
        <v>-28.812813709037187</v>
      </c>
      <c r="AU179">
        <v>-32.770567332579745</v>
      </c>
      <c r="AV179" t="s">
        <v>3924</v>
      </c>
    </row>
    <row r="180" spans="1:48" x14ac:dyDescent="0.25">
      <c r="A180" s="14">
        <v>1.8299999999999955E-9</v>
      </c>
      <c r="B180" t="s">
        <v>1845</v>
      </c>
      <c r="C180" s="4">
        <v>7</v>
      </c>
      <c r="D180" s="4">
        <v>0</v>
      </c>
      <c r="E180" s="4">
        <v>1</v>
      </c>
      <c r="F180" s="4">
        <v>8</v>
      </c>
      <c r="G180" s="4">
        <v>6.5699996948242187</v>
      </c>
      <c r="H180" s="4">
        <v>4.95</v>
      </c>
      <c r="I180" s="34">
        <v>13332.194690941509</v>
      </c>
      <c r="J180" s="35">
        <v>11.899038461538462</v>
      </c>
      <c r="K180" s="35">
        <v>10.622317596566523</v>
      </c>
      <c r="L180" s="35">
        <v>9.6534220686185499</v>
      </c>
      <c r="M180" s="35">
        <v>8.688569248866731</v>
      </c>
      <c r="N180" s="4">
        <v>0.41600000000000004</v>
      </c>
      <c r="O180" s="4">
        <v>9.7625329815303523</v>
      </c>
      <c r="P180" s="35">
        <v>3.2929292929292928</v>
      </c>
      <c r="Q180" s="36">
        <f t="shared" si="50"/>
        <v>87.500000001830003</v>
      </c>
      <c r="R180" s="36" t="str">
        <f t="shared" si="51"/>
        <v xml:space="preserve"> </v>
      </c>
      <c r="S180" s="37">
        <f t="shared" si="52"/>
        <v>0.32727266745105427</v>
      </c>
      <c r="T180" s="37" t="str">
        <f t="shared" si="53"/>
        <v/>
      </c>
      <c r="U180" s="37" t="str">
        <f t="shared" si="54"/>
        <v/>
      </c>
      <c r="V180" s="37">
        <f t="shared" si="55"/>
        <v>-0.29400275921719199</v>
      </c>
      <c r="W180" s="37" t="str">
        <f t="shared" si="56"/>
        <v/>
      </c>
      <c r="X180" s="37">
        <f t="shared" si="57"/>
        <v>-0.20234036093048491</v>
      </c>
      <c r="Y180" s="1" t="str">
        <f t="shared" si="65"/>
        <v xml:space="preserve"> </v>
      </c>
      <c r="Z180" s="1">
        <f t="shared" si="58"/>
        <v>54</v>
      </c>
      <c r="AA180" s="1" t="str">
        <f t="shared" si="66"/>
        <v xml:space="preserve"> </v>
      </c>
      <c r="AB180" s="1">
        <f t="shared" si="59"/>
        <v>39</v>
      </c>
      <c r="AC180" s="1">
        <f t="shared" si="49"/>
        <v>56</v>
      </c>
      <c r="AD180" s="1" t="str">
        <f t="shared" si="60"/>
        <v xml:space="preserve"> </v>
      </c>
      <c r="AE180" s="1">
        <f t="shared" si="67"/>
        <v>98</v>
      </c>
      <c r="AF180" s="1" t="str">
        <f t="shared" si="67"/>
        <v xml:space="preserve"> </v>
      </c>
      <c r="AG180" s="38">
        <f t="shared" si="61"/>
        <v>3.292929294759293</v>
      </c>
      <c r="AH180" s="38" t="str">
        <f t="shared" si="62"/>
        <v xml:space="preserve"> </v>
      </c>
      <c r="AI180" s="1">
        <f t="shared" si="69"/>
        <v>44</v>
      </c>
      <c r="AJ180" s="1" t="str">
        <f t="shared" si="69"/>
        <v xml:space="preserve"> </v>
      </c>
      <c r="AK180" s="25" t="str">
        <f t="shared" si="63"/>
        <v xml:space="preserve"> </v>
      </c>
      <c r="AL180" s="25" t="str">
        <f t="shared" si="64"/>
        <v xml:space="preserve"> </v>
      </c>
      <c r="AM180" s="1" t="str">
        <f t="shared" si="68"/>
        <v xml:space="preserve"> </v>
      </c>
      <c r="AN180" s="1" t="str">
        <f t="shared" si="68"/>
        <v xml:space="preserve"> </v>
      </c>
      <c r="AO180" t="s">
        <v>1845</v>
      </c>
      <c r="AP180" t="s">
        <v>2175</v>
      </c>
      <c r="AQ180" s="22">
        <v>29.400275921719199</v>
      </c>
      <c r="AR180" s="21">
        <v>20.234036093048491</v>
      </c>
      <c r="AS180">
        <v>32.727266562105427</v>
      </c>
      <c r="AT180">
        <v>-29.400275921719199</v>
      </c>
      <c r="AU180">
        <v>-20.234036093048491</v>
      </c>
      <c r="AV180" t="s">
        <v>3925</v>
      </c>
    </row>
    <row r="181" spans="1:48" x14ac:dyDescent="0.25">
      <c r="A181" s="14">
        <v>1.8399999999999955E-9</v>
      </c>
      <c r="B181" t="s">
        <v>1846</v>
      </c>
      <c r="C181" s="4">
        <v>4</v>
      </c>
      <c r="D181" s="4">
        <v>1</v>
      </c>
      <c r="E181" s="4">
        <v>1</v>
      </c>
      <c r="F181" s="4">
        <v>6</v>
      </c>
      <c r="G181" s="4">
        <v>11.149999618530273</v>
      </c>
      <c r="H181" s="4">
        <v>12.04</v>
      </c>
      <c r="I181" s="34">
        <v>13274.00777617001</v>
      </c>
      <c r="J181" s="35">
        <v>25.726495726495724</v>
      </c>
      <c r="K181" s="35">
        <v>22.716981132075468</v>
      </c>
      <c r="L181" s="35">
        <v>21.646096640110844</v>
      </c>
      <c r="M181" s="35">
        <v>18.369277189888301</v>
      </c>
      <c r="N181" s="4">
        <v>0.46800000000000003</v>
      </c>
      <c r="O181" s="4">
        <v>8.83720930232559</v>
      </c>
      <c r="P181" s="35">
        <v>0.23255813953488377</v>
      </c>
      <c r="Q181" s="36" t="str">
        <f t="shared" si="50"/>
        <v xml:space="preserve"> </v>
      </c>
      <c r="R181" s="36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s="1" t="str">
        <f t="shared" si="65"/>
        <v xml:space="preserve"> </v>
      </c>
      <c r="Z181" s="1" t="str">
        <f t="shared" si="58"/>
        <v xml:space="preserve"> </v>
      </c>
      <c r="AA181" s="1" t="str">
        <f t="shared" si="66"/>
        <v xml:space="preserve"> </v>
      </c>
      <c r="AB181" s="1" t="str">
        <f t="shared" si="59"/>
        <v xml:space="preserve"> </v>
      </c>
      <c r="AC181" s="1" t="str">
        <f t="shared" si="49"/>
        <v xml:space="preserve"> </v>
      </c>
      <c r="AD181" s="1" t="str">
        <f t="shared" si="60"/>
        <v xml:space="preserve"> </v>
      </c>
      <c r="AE181" s="1" t="str">
        <f t="shared" si="67"/>
        <v xml:space="preserve"> </v>
      </c>
      <c r="AF181" s="1" t="str">
        <f t="shared" si="67"/>
        <v xml:space="preserve"> </v>
      </c>
      <c r="AG181" s="38" t="str">
        <f t="shared" si="61"/>
        <v xml:space="preserve"> </v>
      </c>
      <c r="AH181" s="38" t="str">
        <f t="shared" si="62"/>
        <v xml:space="preserve"> </v>
      </c>
      <c r="AI181" s="1" t="str">
        <f t="shared" si="69"/>
        <v xml:space="preserve"> </v>
      </c>
      <c r="AJ181" s="1" t="str">
        <f t="shared" si="69"/>
        <v xml:space="preserve"> </v>
      </c>
      <c r="AK181" s="25" t="str">
        <f t="shared" si="63"/>
        <v xml:space="preserve"> </v>
      </c>
      <c r="AL181" s="25" t="str">
        <f t="shared" si="64"/>
        <v xml:space="preserve"> </v>
      </c>
      <c r="AM181" s="1" t="str">
        <f t="shared" si="68"/>
        <v xml:space="preserve"> </v>
      </c>
      <c r="AN181" s="1" t="str">
        <f t="shared" si="68"/>
        <v xml:space="preserve"> </v>
      </c>
      <c r="AO181" t="s">
        <v>1846</v>
      </c>
      <c r="AP181" t="s">
        <v>2415</v>
      </c>
      <c r="AQ181" s="22">
        <v>-52.6411991744109</v>
      </c>
      <c r="AR181" s="21">
        <v>-78.861107599799936</v>
      </c>
      <c r="AS181">
        <v>-7.3920297464262985</v>
      </c>
      <c r="AT181">
        <v>52.6411991744109</v>
      </c>
      <c r="AU181">
        <v>78.861107599799936</v>
      </c>
      <c r="AV181" t="s">
        <v>3926</v>
      </c>
    </row>
    <row r="182" spans="1:48" x14ac:dyDescent="0.25">
      <c r="A182" s="14">
        <v>1.8499999999999955E-9</v>
      </c>
      <c r="B182" t="s">
        <v>1847</v>
      </c>
      <c r="C182" s="4">
        <v>2</v>
      </c>
      <c r="D182" s="4">
        <v>0</v>
      </c>
      <c r="E182" s="4">
        <v>0</v>
      </c>
      <c r="F182" s="4">
        <v>2</v>
      </c>
      <c r="G182" s="4">
        <v>2.8499999046325684</v>
      </c>
      <c r="H182" s="4">
        <v>2.39</v>
      </c>
      <c r="I182" s="34">
        <v>7246.3702538870693</v>
      </c>
      <c r="J182" s="35">
        <v>10.391304347826088</v>
      </c>
      <c r="K182" s="35">
        <v>8.8518518518518512</v>
      </c>
      <c r="L182" s="35" t="s">
        <v>2161</v>
      </c>
      <c r="M182" s="35" t="s">
        <v>2161</v>
      </c>
      <c r="N182" s="4">
        <v>0.23</v>
      </c>
      <c r="O182" s="4">
        <v>78.294573643410857</v>
      </c>
      <c r="P182" s="35" t="s">
        <v>124</v>
      </c>
      <c r="Q182" s="36">
        <f t="shared" si="50"/>
        <v>100.00000000185</v>
      </c>
      <c r="R182" s="36" t="str">
        <f t="shared" si="51"/>
        <v xml:space="preserve"> </v>
      </c>
      <c r="S182" s="37">
        <f t="shared" si="52"/>
        <v>0.19246858119417071</v>
      </c>
      <c r="T182" s="37" t="str">
        <f t="shared" si="53"/>
        <v/>
      </c>
      <c r="U182" s="37" t="str">
        <f t="shared" si="54"/>
        <v/>
      </c>
      <c r="V182" s="37">
        <f t="shared" si="55"/>
        <v>-0.38346008197110315</v>
      </c>
      <c r="W182" s="37" t="str">
        <f t="shared" si="56"/>
        <v xml:space="preserve"> </v>
      </c>
      <c r="X182" s="37" t="str">
        <f t="shared" si="57"/>
        <v xml:space="preserve"> </v>
      </c>
      <c r="Y182" s="1" t="str">
        <f t="shared" si="65"/>
        <v xml:space="preserve"> </v>
      </c>
      <c r="Z182" s="1">
        <f t="shared" si="58"/>
        <v>44</v>
      </c>
      <c r="AA182" s="1" t="str">
        <f t="shared" si="66"/>
        <v xml:space="preserve"> </v>
      </c>
      <c r="AB182" s="1" t="str">
        <f t="shared" si="59"/>
        <v xml:space="preserve"> </v>
      </c>
      <c r="AC182" s="1">
        <f t="shared" si="49"/>
        <v>97</v>
      </c>
      <c r="AD182" s="1" t="str">
        <f t="shared" si="60"/>
        <v xml:space="preserve"> </v>
      </c>
      <c r="AE182" s="1">
        <f t="shared" si="67"/>
        <v>1</v>
      </c>
      <c r="AF182" s="1" t="str">
        <f t="shared" si="67"/>
        <v xml:space="preserve"> </v>
      </c>
      <c r="AG182" s="38" t="str">
        <f t="shared" si="61"/>
        <v xml:space="preserve"> </v>
      </c>
      <c r="AH182" s="38" t="str">
        <f t="shared" si="62"/>
        <v xml:space="preserve"> </v>
      </c>
      <c r="AI182" s="1" t="str">
        <f t="shared" si="69"/>
        <v xml:space="preserve"> </v>
      </c>
      <c r="AJ182" s="1" t="str">
        <f t="shared" si="69"/>
        <v xml:space="preserve"> </v>
      </c>
      <c r="AK182" s="25" t="str">
        <f t="shared" si="63"/>
        <v xml:space="preserve"> </v>
      </c>
      <c r="AL182" s="25" t="str">
        <f t="shared" si="64"/>
        <v xml:space="preserve"> </v>
      </c>
      <c r="AM182" s="1" t="str">
        <f t="shared" si="68"/>
        <v xml:space="preserve"> </v>
      </c>
      <c r="AN182" s="1" t="str">
        <f t="shared" si="68"/>
        <v xml:space="preserve"> </v>
      </c>
      <c r="AO182" t="s">
        <v>1847</v>
      </c>
      <c r="AP182" t="s">
        <v>2175</v>
      </c>
      <c r="AQ182" s="22">
        <v>38.346008197110315</v>
      </c>
      <c r="AR182" s="21" t="e">
        <v>#VALUE!</v>
      </c>
      <c r="AS182">
        <v>19.246857934417072</v>
      </c>
      <c r="AT182">
        <v>-38.346008197110315</v>
      </c>
      <c r="AU182" t="e">
        <v>#VALUE!</v>
      </c>
      <c r="AV182" t="s">
        <v>3927</v>
      </c>
    </row>
    <row r="183" spans="1:48" x14ac:dyDescent="0.25">
      <c r="A183" s="14">
        <v>1.8599999999999954E-9</v>
      </c>
      <c r="B183" t="s">
        <v>1848</v>
      </c>
      <c r="C183" s="4">
        <v>24</v>
      </c>
      <c r="D183" s="4">
        <v>0</v>
      </c>
      <c r="E183" s="4">
        <v>1</v>
      </c>
      <c r="F183" s="4">
        <v>25</v>
      </c>
      <c r="G183" s="4">
        <v>30.549999237060547</v>
      </c>
      <c r="H183" s="4">
        <v>21.98</v>
      </c>
      <c r="I183" s="34">
        <v>7771.0206261880894</v>
      </c>
      <c r="J183" s="35">
        <v>21.740850642927793</v>
      </c>
      <c r="K183" s="35">
        <v>18.255813953488374</v>
      </c>
      <c r="L183" s="35">
        <v>14.207165290594137</v>
      </c>
      <c r="M183" s="35">
        <v>12.045798865300146</v>
      </c>
      <c r="N183" s="4">
        <v>1.0110000000000001</v>
      </c>
      <c r="O183" s="4">
        <v>36.621621621621642</v>
      </c>
      <c r="P183" s="35">
        <v>2.6751592356687897</v>
      </c>
      <c r="Q183" s="36">
        <f t="shared" si="50"/>
        <v>96.000000001860002</v>
      </c>
      <c r="R183" s="36" t="str">
        <f t="shared" si="51"/>
        <v xml:space="preserve"> </v>
      </c>
      <c r="S183" s="37">
        <f t="shared" si="52"/>
        <v>0.3898998761575681</v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 t="str">
        <f t="shared" si="57"/>
        <v/>
      </c>
      <c r="Y183" s="1" t="str">
        <f t="shared" si="65"/>
        <v xml:space="preserve"> </v>
      </c>
      <c r="Z183" s="1" t="str">
        <f t="shared" si="58"/>
        <v xml:space="preserve"> </v>
      </c>
      <c r="AA183" s="1" t="str">
        <f t="shared" si="66"/>
        <v xml:space="preserve"> </v>
      </c>
      <c r="AB183" s="1" t="str">
        <f t="shared" si="59"/>
        <v xml:space="preserve"> </v>
      </c>
      <c r="AC183" s="1">
        <f t="shared" si="49"/>
        <v>39</v>
      </c>
      <c r="AD183" s="1" t="str">
        <f t="shared" si="60"/>
        <v xml:space="preserve"> </v>
      </c>
      <c r="AE183" s="1">
        <f t="shared" si="67"/>
        <v>40</v>
      </c>
      <c r="AF183" s="1" t="str">
        <f t="shared" si="67"/>
        <v xml:space="preserve"> </v>
      </c>
      <c r="AG183" s="38" t="str">
        <f t="shared" si="61"/>
        <v xml:space="preserve"> </v>
      </c>
      <c r="AH183" s="38" t="str">
        <f t="shared" si="62"/>
        <v xml:space="preserve"> </v>
      </c>
      <c r="AI183" s="1" t="str">
        <f t="shared" si="69"/>
        <v xml:space="preserve"> </v>
      </c>
      <c r="AJ183" s="1" t="str">
        <f t="shared" si="69"/>
        <v xml:space="preserve"> </v>
      </c>
      <c r="AK183" s="25" t="str">
        <f t="shared" si="63"/>
        <v xml:space="preserve"> </v>
      </c>
      <c r="AL183" s="25" t="str">
        <f t="shared" si="64"/>
        <v xml:space="preserve"> </v>
      </c>
      <c r="AM183" s="1" t="str">
        <f t="shared" si="68"/>
        <v xml:space="preserve"> </v>
      </c>
      <c r="AN183" s="1" t="str">
        <f t="shared" si="68"/>
        <v xml:space="preserve"> </v>
      </c>
      <c r="AO183" t="s">
        <v>1848</v>
      </c>
      <c r="AP183" t="s">
        <v>3385</v>
      </c>
      <c r="AQ183" s="22">
        <v>-28.993452838992194</v>
      </c>
      <c r="AR183" s="21">
        <v>-17.393420253901649</v>
      </c>
      <c r="AS183">
        <v>38.989987429756809</v>
      </c>
      <c r="AT183">
        <v>28.993452838992194</v>
      </c>
      <c r="AU183">
        <v>17.393420253901649</v>
      </c>
      <c r="AV183" t="s">
        <v>3928</v>
      </c>
    </row>
    <row r="184" spans="1:48" x14ac:dyDescent="0.25">
      <c r="A184" s="14">
        <v>1.8699999999999954E-9</v>
      </c>
      <c r="B184" t="s">
        <v>1849</v>
      </c>
      <c r="C184" s="4">
        <v>21</v>
      </c>
      <c r="D184" s="4">
        <v>3</v>
      </c>
      <c r="E184" s="4">
        <v>1</v>
      </c>
      <c r="F184" s="4">
        <v>25</v>
      </c>
      <c r="G184" s="4">
        <v>15.350000381469727</v>
      </c>
      <c r="H184" s="4">
        <v>10.18</v>
      </c>
      <c r="I184" s="34">
        <v>7091.1512210376532</v>
      </c>
      <c r="J184" s="35">
        <v>3.9765625</v>
      </c>
      <c r="K184" s="35">
        <v>3.5857696371961958</v>
      </c>
      <c r="L184" s="35">
        <v>7.5376008230095159</v>
      </c>
      <c r="M184" s="35">
        <v>6.6138900206247495</v>
      </c>
      <c r="N184" s="4">
        <v>2.56</v>
      </c>
      <c r="O184" s="4">
        <v>11.304347826086945</v>
      </c>
      <c r="P184" s="35">
        <v>7.3772102161100195</v>
      </c>
      <c r="Q184" s="36">
        <f t="shared" si="50"/>
        <v>84.000000001870006</v>
      </c>
      <c r="R184" s="36" t="str">
        <f t="shared" si="51"/>
        <v xml:space="preserve"> </v>
      </c>
      <c r="S184" s="37">
        <f t="shared" si="52"/>
        <v>0.50785858551142715</v>
      </c>
      <c r="T184" s="37" t="str">
        <f t="shared" si="53"/>
        <v/>
      </c>
      <c r="U184" s="37" t="str">
        <f t="shared" si="54"/>
        <v/>
      </c>
      <c r="V184" s="37">
        <f t="shared" si="55"/>
        <v>-0.76406142715859393</v>
      </c>
      <c r="W184" s="37" t="str">
        <f t="shared" si="56"/>
        <v/>
      </c>
      <c r="X184" s="37">
        <f t="shared" si="57"/>
        <v>-0.37717009479186081</v>
      </c>
      <c r="Y184" s="1" t="str">
        <f t="shared" si="65"/>
        <v xml:space="preserve"> </v>
      </c>
      <c r="Z184" s="1">
        <f t="shared" si="58"/>
        <v>1</v>
      </c>
      <c r="AA184" s="1" t="str">
        <f t="shared" si="66"/>
        <v xml:space="preserve"> </v>
      </c>
      <c r="AB184" s="1">
        <f t="shared" si="59"/>
        <v>21</v>
      </c>
      <c r="AC184" s="1">
        <f t="shared" si="49"/>
        <v>18</v>
      </c>
      <c r="AD184" s="1" t="str">
        <f t="shared" si="60"/>
        <v xml:space="preserve"> </v>
      </c>
      <c r="AE184" s="1">
        <f t="shared" si="67"/>
        <v>116</v>
      </c>
      <c r="AF184" s="1" t="str">
        <f t="shared" si="67"/>
        <v xml:space="preserve"> </v>
      </c>
      <c r="AG184" s="38">
        <f t="shared" si="61"/>
        <v>7.3772102179800196</v>
      </c>
      <c r="AH184" s="38" t="str">
        <f t="shared" si="62"/>
        <v xml:space="preserve"> </v>
      </c>
      <c r="AI184" s="1">
        <f t="shared" si="69"/>
        <v>3</v>
      </c>
      <c r="AJ184" s="1" t="str">
        <f t="shared" si="69"/>
        <v xml:space="preserve"> </v>
      </c>
      <c r="AK184" s="25" t="str">
        <f t="shared" si="63"/>
        <v xml:space="preserve"> </v>
      </c>
      <c r="AL184" s="25" t="str">
        <f t="shared" si="64"/>
        <v xml:space="preserve"> </v>
      </c>
      <c r="AM184" s="1" t="str">
        <f t="shared" si="68"/>
        <v xml:space="preserve"> </v>
      </c>
      <c r="AN184" s="1" t="str">
        <f t="shared" si="68"/>
        <v xml:space="preserve"> </v>
      </c>
      <c r="AO184" t="s">
        <v>1849</v>
      </c>
      <c r="AP184" t="s">
        <v>3113</v>
      </c>
      <c r="AQ184" s="22">
        <v>76.406142715859389</v>
      </c>
      <c r="AR184" s="21">
        <v>37.717009479186082</v>
      </c>
      <c r="AS184">
        <v>50.785858364142712</v>
      </c>
      <c r="AT184">
        <v>-76.406142715859389</v>
      </c>
      <c r="AU184">
        <v>-37.717009479186082</v>
      </c>
      <c r="AV184" t="s">
        <v>3929</v>
      </c>
    </row>
    <row r="185" spans="1:48" x14ac:dyDescent="0.25">
      <c r="A185" s="14">
        <v>1.8799999999999956E-9</v>
      </c>
      <c r="B185" t="s">
        <v>1850</v>
      </c>
      <c r="C185" s="4">
        <v>13</v>
      </c>
      <c r="D185" s="4">
        <v>1</v>
      </c>
      <c r="E185" s="4">
        <v>1</v>
      </c>
      <c r="F185" s="4">
        <v>15</v>
      </c>
      <c r="G185" s="4">
        <v>29.799999237060547</v>
      </c>
      <c r="H185" s="4">
        <v>28.36</v>
      </c>
      <c r="I185" s="34">
        <v>6348.1003501832483</v>
      </c>
      <c r="J185" s="35" t="s">
        <v>2161</v>
      </c>
      <c r="K185" s="35" t="s">
        <v>2161</v>
      </c>
      <c r="L185" s="35">
        <v>23.334049033149171</v>
      </c>
      <c r="M185" s="35">
        <v>21.954322936972062</v>
      </c>
      <c r="N185" s="4">
        <v>0.59499999999999997</v>
      </c>
      <c r="O185" s="4">
        <v>-4.0322580645161326</v>
      </c>
      <c r="P185" s="35">
        <v>0.51128349788434413</v>
      </c>
      <c r="Q185" s="36">
        <f t="shared" si="50"/>
        <v>86.666666668546668</v>
      </c>
      <c r="R185" s="36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 xml:space="preserve"> </v>
      </c>
      <c r="V185" s="37" t="str">
        <f t="shared" si="55"/>
        <v xml:space="preserve"> </v>
      </c>
      <c r="W185" s="37" t="str">
        <f t="shared" si="56"/>
        <v/>
      </c>
      <c r="X185" s="37" t="str">
        <f t="shared" si="57"/>
        <v/>
      </c>
      <c r="Y185" s="1" t="str">
        <f t="shared" si="65"/>
        <v xml:space="preserve"> </v>
      </c>
      <c r="Z185" s="1" t="str">
        <f t="shared" si="58"/>
        <v xml:space="preserve"> </v>
      </c>
      <c r="AA185" s="1" t="str">
        <f t="shared" si="66"/>
        <v xml:space="preserve"> </v>
      </c>
      <c r="AB185" s="1" t="str">
        <f t="shared" si="59"/>
        <v xml:space="preserve"> </v>
      </c>
      <c r="AC185" s="1" t="str">
        <f t="shared" si="49"/>
        <v xml:space="preserve"> </v>
      </c>
      <c r="AD185" s="1" t="str">
        <f t="shared" si="60"/>
        <v xml:space="preserve"> </v>
      </c>
      <c r="AE185" s="1" t="str">
        <f t="shared" si="67"/>
        <v xml:space="preserve"> </v>
      </c>
      <c r="AF185" s="1" t="str">
        <f t="shared" si="67"/>
        <v xml:space="preserve"> </v>
      </c>
      <c r="AG185" s="38" t="str">
        <f t="shared" si="61"/>
        <v xml:space="preserve"> </v>
      </c>
      <c r="AH185" s="38" t="str">
        <f t="shared" si="62"/>
        <v xml:space="preserve"> </v>
      </c>
      <c r="AI185" s="1" t="str">
        <f t="shared" si="69"/>
        <v xml:space="preserve"> </v>
      </c>
      <c r="AJ185" s="1" t="str">
        <f t="shared" si="69"/>
        <v xml:space="preserve"> </v>
      </c>
      <c r="AK185" s="25" t="str">
        <f t="shared" si="63"/>
        <v xml:space="preserve"> </v>
      </c>
      <c r="AL185" s="25" t="str">
        <f t="shared" si="64"/>
        <v xml:space="preserve"> </v>
      </c>
      <c r="AM185" s="1" t="str">
        <f t="shared" si="68"/>
        <v xml:space="preserve"> </v>
      </c>
      <c r="AN185" s="1" t="str">
        <f t="shared" si="68"/>
        <v xml:space="preserve"> </v>
      </c>
      <c r="AO185" t="s">
        <v>1850</v>
      </c>
      <c r="AP185" t="s">
        <v>2602</v>
      </c>
      <c r="AQ185" s="22" t="e">
        <v>#VALUE!</v>
      </c>
      <c r="AR185" s="21">
        <v>-92.808612298412527</v>
      </c>
      <c r="AS185">
        <v>5.0775713577593251</v>
      </c>
      <c r="AT185" t="e">
        <v>#VALUE!</v>
      </c>
      <c r="AU185">
        <v>92.808612298412527</v>
      </c>
      <c r="AV185" t="s">
        <v>3930</v>
      </c>
    </row>
    <row r="186" spans="1:48" x14ac:dyDescent="0.25">
      <c r="A186" s="14">
        <v>1.8899999999999957E-9</v>
      </c>
      <c r="B186" t="s">
        <v>1851</v>
      </c>
      <c r="C186" s="4">
        <v>21</v>
      </c>
      <c r="D186" s="4">
        <v>0</v>
      </c>
      <c r="E186" s="4">
        <v>1</v>
      </c>
      <c r="F186" s="4">
        <v>22</v>
      </c>
      <c r="G186" s="4">
        <v>275</v>
      </c>
      <c r="H186" s="4">
        <v>230.8</v>
      </c>
      <c r="I186" s="34">
        <v>15336.847887634374</v>
      </c>
      <c r="J186" s="35" t="s">
        <v>2161</v>
      </c>
      <c r="K186" s="35" t="s">
        <v>2161</v>
      </c>
      <c r="L186" s="35">
        <v>30.159924613402062</v>
      </c>
      <c r="M186" s="35">
        <v>24.780175627833106</v>
      </c>
      <c r="N186" s="4">
        <v>4.6310000000000002</v>
      </c>
      <c r="O186" s="4">
        <v>25.842391304347828</v>
      </c>
      <c r="P186" s="35">
        <v>0.7963604852686309</v>
      </c>
      <c r="Q186" s="36">
        <f t="shared" si="50"/>
        <v>95.454545456435454</v>
      </c>
      <c r="R186" s="36" t="str">
        <f t="shared" si="51"/>
        <v xml:space="preserve"> </v>
      </c>
      <c r="S186" s="37">
        <f t="shared" si="52"/>
        <v>0.19150780085013858</v>
      </c>
      <c r="T186" s="37" t="str">
        <f t="shared" si="53"/>
        <v/>
      </c>
      <c r="U186" s="37" t="str">
        <f t="shared" si="54"/>
        <v xml:space="preserve"> </v>
      </c>
      <c r="V186" s="37" t="str">
        <f t="shared" si="55"/>
        <v xml:space="preserve"> </v>
      </c>
      <c r="W186" s="37" t="str">
        <f t="shared" si="56"/>
        <v/>
      </c>
      <c r="X186" s="37" t="str">
        <f t="shared" si="57"/>
        <v/>
      </c>
      <c r="Y186" s="1" t="str">
        <f t="shared" si="65"/>
        <v xml:space="preserve"> </v>
      </c>
      <c r="Z186" s="1" t="str">
        <f t="shared" si="58"/>
        <v xml:space="preserve"> </v>
      </c>
      <c r="AA186" s="1" t="str">
        <f t="shared" si="66"/>
        <v xml:space="preserve"> </v>
      </c>
      <c r="AB186" s="1" t="str">
        <f t="shared" si="59"/>
        <v xml:space="preserve"> </v>
      </c>
      <c r="AC186" s="1" t="str">
        <f t="shared" si="49"/>
        <v xml:space="preserve"> </v>
      </c>
      <c r="AD186" s="1" t="str">
        <f t="shared" si="60"/>
        <v xml:space="preserve"> </v>
      </c>
      <c r="AE186" s="1" t="str">
        <f t="shared" si="67"/>
        <v xml:space="preserve"> </v>
      </c>
      <c r="AF186" s="1" t="str">
        <f t="shared" si="67"/>
        <v xml:space="preserve"> </v>
      </c>
      <c r="AG186" s="38" t="str">
        <f t="shared" si="61"/>
        <v xml:space="preserve"> </v>
      </c>
      <c r="AH186" s="38" t="str">
        <f t="shared" si="62"/>
        <v xml:space="preserve"> </v>
      </c>
      <c r="AI186" s="1" t="str">
        <f t="shared" si="69"/>
        <v xml:space="preserve"> </v>
      </c>
      <c r="AJ186" s="1" t="str">
        <f t="shared" si="69"/>
        <v xml:space="preserve"> </v>
      </c>
      <c r="AK186" s="25" t="str">
        <f t="shared" si="63"/>
        <v xml:space="preserve"> </v>
      </c>
      <c r="AL186" s="25" t="str">
        <f t="shared" si="64"/>
        <v xml:space="preserve"> </v>
      </c>
      <c r="AM186" s="1" t="str">
        <f t="shared" si="68"/>
        <v xml:space="preserve"> </v>
      </c>
      <c r="AN186" s="1" t="str">
        <f t="shared" si="68"/>
        <v xml:space="preserve"> </v>
      </c>
      <c r="AO186" t="s">
        <v>1851</v>
      </c>
      <c r="AP186" t="s">
        <v>2409</v>
      </c>
      <c r="AQ186" s="22" t="e">
        <v>#VALUE!</v>
      </c>
      <c r="AR186" s="21">
        <v>-149.21063650263449</v>
      </c>
      <c r="AS186">
        <v>19.150779896013859</v>
      </c>
      <c r="AT186" t="e">
        <v>#VALUE!</v>
      </c>
      <c r="AU186">
        <v>149.21063650263449</v>
      </c>
      <c r="AV186" t="s">
        <v>3931</v>
      </c>
    </row>
    <row r="187" spans="1:48" x14ac:dyDescent="0.25">
      <c r="A187" s="14">
        <v>1.8999999999999959E-9</v>
      </c>
      <c r="B187" t="s">
        <v>1852</v>
      </c>
      <c r="C187" s="4">
        <v>14</v>
      </c>
      <c r="D187" s="4">
        <v>0</v>
      </c>
      <c r="E187" s="4">
        <v>0</v>
      </c>
      <c r="F187" s="4">
        <v>14</v>
      </c>
      <c r="G187" s="4">
        <v>23.739999771118164</v>
      </c>
      <c r="H187" s="4">
        <v>21.86</v>
      </c>
      <c r="I187" s="34">
        <v>9646.7181883900757</v>
      </c>
      <c r="J187" s="35">
        <v>28.170103092783503</v>
      </c>
      <c r="K187" s="35">
        <v>23.255319148936167</v>
      </c>
      <c r="L187" s="35">
        <v>13.508722369207135</v>
      </c>
      <c r="M187" s="35">
        <v>10.80494914328623</v>
      </c>
      <c r="N187" s="4">
        <v>0.77600000000000002</v>
      </c>
      <c r="O187" s="4">
        <v>17.220543806646525</v>
      </c>
      <c r="P187" s="35">
        <v>0.45745654162854532</v>
      </c>
      <c r="Q187" s="36">
        <f t="shared" si="50"/>
        <v>100.00000000190001</v>
      </c>
      <c r="R187" s="36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s="1" t="str">
        <f t="shared" si="65"/>
        <v xml:space="preserve"> </v>
      </c>
      <c r="Z187" s="1" t="str">
        <f t="shared" si="58"/>
        <v xml:space="preserve"> </v>
      </c>
      <c r="AA187" s="1" t="str">
        <f t="shared" si="66"/>
        <v xml:space="preserve"> </v>
      </c>
      <c r="AB187" s="1" t="str">
        <f t="shared" si="59"/>
        <v xml:space="preserve"> </v>
      </c>
      <c r="AC187" s="1" t="str">
        <f t="shared" si="49"/>
        <v xml:space="preserve"> </v>
      </c>
      <c r="AD187" s="1" t="str">
        <f t="shared" si="60"/>
        <v xml:space="preserve"> </v>
      </c>
      <c r="AE187" s="1" t="str">
        <f t="shared" si="67"/>
        <v xml:space="preserve"> </v>
      </c>
      <c r="AF187" s="1" t="str">
        <f t="shared" si="67"/>
        <v xml:space="preserve"> </v>
      </c>
      <c r="AG187" s="38" t="str">
        <f t="shared" si="61"/>
        <v xml:space="preserve"> </v>
      </c>
      <c r="AH187" s="38" t="str">
        <f t="shared" si="62"/>
        <v xml:space="preserve"> </v>
      </c>
      <c r="AI187" s="1" t="str">
        <f t="shared" si="69"/>
        <v xml:space="preserve"> </v>
      </c>
      <c r="AJ187" s="1" t="str">
        <f t="shared" si="69"/>
        <v xml:space="preserve"> </v>
      </c>
      <c r="AK187" s="25" t="str">
        <f t="shared" si="63"/>
        <v xml:space="preserve"> </v>
      </c>
      <c r="AL187" s="25" t="str">
        <f t="shared" si="64"/>
        <v xml:space="preserve"> </v>
      </c>
      <c r="AM187" s="1" t="str">
        <f t="shared" si="68"/>
        <v xml:space="preserve"> </v>
      </c>
      <c r="AN187" s="1" t="str">
        <f t="shared" si="68"/>
        <v xml:space="preserve"> </v>
      </c>
      <c r="AO187" t="s">
        <v>1852</v>
      </c>
      <c r="AP187" t="s">
        <v>2189</v>
      </c>
      <c r="AQ187" s="22">
        <v>-67.139682087396309</v>
      </c>
      <c r="AR187" s="21">
        <v>-11.622205397407349</v>
      </c>
      <c r="AS187">
        <v>8.6001819355817197</v>
      </c>
      <c r="AT187">
        <v>67.139682087396309</v>
      </c>
      <c r="AU187">
        <v>11.622205397407349</v>
      </c>
      <c r="AV187" t="s">
        <v>3932</v>
      </c>
    </row>
    <row r="188" spans="1:48" x14ac:dyDescent="0.25">
      <c r="A188" s="14">
        <v>1.9099999999999961E-9</v>
      </c>
      <c r="B188" t="s">
        <v>1853</v>
      </c>
      <c r="C188" s="4">
        <v>12</v>
      </c>
      <c r="D188" s="4">
        <v>0</v>
      </c>
      <c r="E188" s="4">
        <v>0</v>
      </c>
      <c r="F188" s="4">
        <v>12</v>
      </c>
      <c r="G188" s="4">
        <v>39.010002136230469</v>
      </c>
      <c r="H188" s="4">
        <v>22.13</v>
      </c>
      <c r="I188" s="34">
        <v>17233.692236237293</v>
      </c>
      <c r="J188" s="35">
        <v>15.346740638002775</v>
      </c>
      <c r="K188" s="35">
        <v>13.543451652386779</v>
      </c>
      <c r="L188" s="35">
        <v>10.040582413217889</v>
      </c>
      <c r="M188" s="35">
        <v>8.8689932641032847</v>
      </c>
      <c r="N188" s="4">
        <v>1.4419999999999999</v>
      </c>
      <c r="O188" s="4">
        <v>21.176470588235297</v>
      </c>
      <c r="P188" s="35">
        <v>3.2986895616809764</v>
      </c>
      <c r="Q188" s="36">
        <f t="shared" si="50"/>
        <v>100.00000000191</v>
      </c>
      <c r="R188" s="36" t="str">
        <f t="shared" si="51"/>
        <v xml:space="preserve"> </v>
      </c>
      <c r="S188" s="37">
        <f t="shared" si="52"/>
        <v>0.76276557516939769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>
        <f t="shared" si="57"/>
        <v>-0.17034940699311796</v>
      </c>
      <c r="Y188" s="1" t="str">
        <f t="shared" si="65"/>
        <v xml:space="preserve"> </v>
      </c>
      <c r="Z188" s="1" t="str">
        <f t="shared" si="58"/>
        <v xml:space="preserve"> </v>
      </c>
      <c r="AA188" s="1" t="str">
        <f t="shared" si="66"/>
        <v xml:space="preserve"> </v>
      </c>
      <c r="AB188" s="1" t="str">
        <f t="shared" si="59"/>
        <v xml:space="preserve"> </v>
      </c>
      <c r="AC188" s="1" t="str">
        <f t="shared" si="49"/>
        <v xml:space="preserve"> </v>
      </c>
      <c r="AD188" s="1" t="str">
        <f t="shared" si="60"/>
        <v xml:space="preserve"> </v>
      </c>
      <c r="AE188" s="1" t="str">
        <f t="shared" si="67"/>
        <v xml:space="preserve"> </v>
      </c>
      <c r="AF188" s="1" t="str">
        <f t="shared" si="67"/>
        <v xml:space="preserve"> </v>
      </c>
      <c r="AG188" s="38">
        <f t="shared" si="61"/>
        <v>3.2986895635909765</v>
      </c>
      <c r="AH188" s="38" t="str">
        <f t="shared" si="62"/>
        <v xml:space="preserve"> </v>
      </c>
      <c r="AI188" s="1" t="str">
        <f t="shared" si="69"/>
        <v xml:space="preserve"> </v>
      </c>
      <c r="AJ188" s="1" t="str">
        <f t="shared" si="69"/>
        <v xml:space="preserve"> </v>
      </c>
      <c r="AK188" s="25" t="str">
        <f t="shared" si="63"/>
        <v xml:space="preserve"> </v>
      </c>
      <c r="AL188" s="25" t="str">
        <f t="shared" si="64"/>
        <v xml:space="preserve"> </v>
      </c>
      <c r="AM188" s="1" t="str">
        <f t="shared" si="68"/>
        <v xml:space="preserve"> </v>
      </c>
      <c r="AN188" s="1" t="str">
        <f t="shared" si="68"/>
        <v xml:space="preserve"> </v>
      </c>
      <c r="AO188" t="s">
        <v>1853</v>
      </c>
      <c r="AP188" t="s">
        <v>2202</v>
      </c>
      <c r="AQ188" s="22">
        <v>8.9442682241864802</v>
      </c>
      <c r="AR188" s="21">
        <v>17.034940699311797</v>
      </c>
      <c r="AS188">
        <v>76.276557325939763</v>
      </c>
      <c r="AT188">
        <v>-8.9442682241864802</v>
      </c>
      <c r="AU188">
        <v>-17.034940699311797</v>
      </c>
      <c r="AV188" t="s">
        <v>3933</v>
      </c>
    </row>
    <row r="189" spans="1:48" x14ac:dyDescent="0.25">
      <c r="A189" s="14">
        <v>1.9199999999999963E-9</v>
      </c>
      <c r="B189" t="s">
        <v>1854</v>
      </c>
      <c r="C189" s="4">
        <v>6</v>
      </c>
      <c r="D189" s="4">
        <v>5</v>
      </c>
      <c r="E189" s="4">
        <v>5</v>
      </c>
      <c r="F189" s="4">
        <v>16</v>
      </c>
      <c r="G189" s="4">
        <v>113.69999694824219</v>
      </c>
      <c r="H189" s="4">
        <v>120.06</v>
      </c>
      <c r="I189" s="34">
        <v>8482.3813651129149</v>
      </c>
      <c r="J189" s="35" t="s">
        <v>2161</v>
      </c>
      <c r="K189" s="35">
        <v>33.724719101123597</v>
      </c>
      <c r="L189" s="35" t="s">
        <v>2161</v>
      </c>
      <c r="M189" s="35">
        <v>33.635676196607768</v>
      </c>
      <c r="N189" s="4">
        <v>2.7370000000000001</v>
      </c>
      <c r="O189" s="4">
        <v>-25.422343324250679</v>
      </c>
      <c r="P189" s="35">
        <v>0.39646843245044144</v>
      </c>
      <c r="Q189" s="36" t="str">
        <f t="shared" si="50"/>
        <v/>
      </c>
      <c r="R189" s="36">
        <f t="shared" si="51"/>
        <v>31.25000000192</v>
      </c>
      <c r="S189" s="37" t="str">
        <f t="shared" si="52"/>
        <v/>
      </c>
      <c r="T189" s="37" t="str">
        <f t="shared" si="53"/>
        <v/>
      </c>
      <c r="U189" s="37" t="str">
        <f t="shared" si="54"/>
        <v xml:space="preserve"> </v>
      </c>
      <c r="V189" s="37" t="str">
        <f t="shared" si="55"/>
        <v xml:space="preserve"> </v>
      </c>
      <c r="W189" s="37" t="str">
        <f t="shared" si="56"/>
        <v xml:space="preserve"> </v>
      </c>
      <c r="X189" s="37" t="str">
        <f t="shared" si="57"/>
        <v xml:space="preserve"> </v>
      </c>
      <c r="Y189" s="1" t="str">
        <f t="shared" si="65"/>
        <v xml:space="preserve"> </v>
      </c>
      <c r="Z189" s="1" t="str">
        <f t="shared" si="58"/>
        <v xml:space="preserve"> </v>
      </c>
      <c r="AA189" s="1" t="str">
        <f t="shared" si="66"/>
        <v xml:space="preserve"> </v>
      </c>
      <c r="AB189" s="1" t="str">
        <f t="shared" si="59"/>
        <v xml:space="preserve"> </v>
      </c>
      <c r="AC189" s="1" t="str">
        <f t="shared" si="49"/>
        <v xml:space="preserve"> </v>
      </c>
      <c r="AD189" s="1" t="str">
        <f t="shared" si="60"/>
        <v xml:space="preserve"> </v>
      </c>
      <c r="AE189" s="1" t="str">
        <f t="shared" si="67"/>
        <v xml:space="preserve"> </v>
      </c>
      <c r="AF189" s="1" t="str">
        <f t="shared" si="67"/>
        <v xml:space="preserve"> </v>
      </c>
      <c r="AG189" s="38" t="str">
        <f t="shared" si="61"/>
        <v xml:space="preserve"> </v>
      </c>
      <c r="AH189" s="38" t="str">
        <f t="shared" si="62"/>
        <v xml:space="preserve"> </v>
      </c>
      <c r="AI189" s="1" t="str">
        <f t="shared" si="69"/>
        <v xml:space="preserve"> </v>
      </c>
      <c r="AJ189" s="1" t="str">
        <f t="shared" si="69"/>
        <v xml:space="preserve"> </v>
      </c>
      <c r="AK189" s="25" t="str">
        <f t="shared" si="63"/>
        <v xml:space="preserve"> </v>
      </c>
      <c r="AL189" s="25" t="str">
        <f t="shared" si="64"/>
        <v xml:space="preserve"> </v>
      </c>
      <c r="AM189" s="1" t="str">
        <f t="shared" si="68"/>
        <v xml:space="preserve"> </v>
      </c>
      <c r="AN189" s="1" t="str">
        <f t="shared" si="68"/>
        <v xml:space="preserve"> </v>
      </c>
      <c r="AO189" t="s">
        <v>1854</v>
      </c>
      <c r="AP189" t="s">
        <v>2330</v>
      </c>
      <c r="AQ189" s="22" t="e">
        <v>#VALUE!</v>
      </c>
      <c r="AR189" s="21" t="e">
        <v>#VALUE!</v>
      </c>
      <c r="AS189">
        <v>-5.2973538661984172</v>
      </c>
      <c r="AT189" t="e">
        <v>#VALUE!</v>
      </c>
      <c r="AU189" t="e">
        <v>#VALUE!</v>
      </c>
      <c r="AV189" t="s">
        <v>3934</v>
      </c>
    </row>
    <row r="190" spans="1:48" x14ac:dyDescent="0.25">
      <c r="A190" s="14">
        <v>1.9299999999999964E-9</v>
      </c>
      <c r="B190" t="s">
        <v>1855</v>
      </c>
      <c r="C190" s="4">
        <v>26</v>
      </c>
      <c r="D190" s="4">
        <v>0</v>
      </c>
      <c r="E190" s="4">
        <v>4</v>
      </c>
      <c r="F190" s="4">
        <v>30</v>
      </c>
      <c r="G190" s="4">
        <v>60</v>
      </c>
      <c r="H190" s="4">
        <v>40.96</v>
      </c>
      <c r="I190" s="34">
        <v>5034.6791519024891</v>
      </c>
      <c r="J190" s="35">
        <v>33.219789132197889</v>
      </c>
      <c r="K190" s="35">
        <v>27.434695244474213</v>
      </c>
      <c r="L190" s="35">
        <v>24.480747510774265</v>
      </c>
      <c r="M190" s="35">
        <v>20.550268213572856</v>
      </c>
      <c r="N190" s="4">
        <v>1.2330000000000001</v>
      </c>
      <c r="O190" s="4">
        <v>10.384959713518361</v>
      </c>
      <c r="P190" s="35">
        <v>1.2353515625</v>
      </c>
      <c r="Q190" s="36">
        <f t="shared" si="50"/>
        <v>86.666666668596676</v>
      </c>
      <c r="R190" s="36" t="str">
        <f t="shared" si="51"/>
        <v xml:space="preserve"> </v>
      </c>
      <c r="S190" s="37">
        <f t="shared" si="52"/>
        <v>0.46484375192999999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 t="str">
        <f t="shared" si="57"/>
        <v/>
      </c>
      <c r="Y190" s="1" t="str">
        <f t="shared" si="65"/>
        <v xml:space="preserve"> </v>
      </c>
      <c r="Z190" s="1" t="str">
        <f t="shared" si="58"/>
        <v xml:space="preserve"> </v>
      </c>
      <c r="AA190" s="1" t="str">
        <f t="shared" si="66"/>
        <v xml:space="preserve"> </v>
      </c>
      <c r="AB190" s="1" t="str">
        <f t="shared" si="59"/>
        <v xml:space="preserve"> </v>
      </c>
      <c r="AC190" s="1" t="str">
        <f t="shared" si="49"/>
        <v xml:space="preserve"> </v>
      </c>
      <c r="AD190" s="1" t="str">
        <f t="shared" si="60"/>
        <v xml:space="preserve"> </v>
      </c>
      <c r="AE190" s="1" t="str">
        <f t="shared" si="67"/>
        <v xml:space="preserve"> </v>
      </c>
      <c r="AF190" s="1" t="str">
        <f t="shared" si="67"/>
        <v xml:space="preserve"> </v>
      </c>
      <c r="AG190" s="38" t="str">
        <f t="shared" si="61"/>
        <v xml:space="preserve"> </v>
      </c>
      <c r="AH190" s="38" t="str">
        <f t="shared" si="62"/>
        <v xml:space="preserve"> </v>
      </c>
      <c r="AI190" s="1" t="str">
        <f t="shared" si="69"/>
        <v xml:space="preserve"> </v>
      </c>
      <c r="AJ190" s="1" t="str">
        <f t="shared" si="69"/>
        <v xml:space="preserve"> </v>
      </c>
      <c r="AK190" s="25" t="str">
        <f t="shared" si="63"/>
        <v xml:space="preserve"> </v>
      </c>
      <c r="AL190" s="25" t="str">
        <f t="shared" si="64"/>
        <v xml:space="preserve"> </v>
      </c>
      <c r="AM190" s="1" t="str">
        <f t="shared" si="68"/>
        <v xml:space="preserve"> </v>
      </c>
      <c r="AN190" s="1" t="str">
        <f t="shared" si="68"/>
        <v xml:space="preserve"> </v>
      </c>
      <c r="AO190" t="s">
        <v>1855</v>
      </c>
      <c r="AP190" t="s">
        <v>2252</v>
      </c>
      <c r="AQ190" s="22">
        <v>-97.100627437471985</v>
      </c>
      <c r="AR190" s="21">
        <v>-102.28375062016299</v>
      </c>
      <c r="AS190">
        <v>46.484375</v>
      </c>
      <c r="AT190">
        <v>97.100627437471985</v>
      </c>
      <c r="AU190">
        <v>102.28375062016299</v>
      </c>
      <c r="AV190" t="s">
        <v>3935</v>
      </c>
    </row>
    <row r="191" spans="1:48" x14ac:dyDescent="0.25">
      <c r="A191" s="14">
        <v>1.9399999999999966E-9</v>
      </c>
      <c r="B191" t="s">
        <v>1856</v>
      </c>
      <c r="C191" s="4">
        <v>10</v>
      </c>
      <c r="D191" s="4">
        <v>0</v>
      </c>
      <c r="E191" s="4">
        <v>0</v>
      </c>
      <c r="F191" s="4">
        <v>10</v>
      </c>
      <c r="G191" s="4">
        <v>15.819999694824219</v>
      </c>
      <c r="H191" s="4">
        <v>13.21</v>
      </c>
      <c r="I191" s="34">
        <v>7362.6142962582408</v>
      </c>
      <c r="J191" s="35">
        <v>6.6381909547738696</v>
      </c>
      <c r="K191" s="35">
        <v>5.6695278969957084</v>
      </c>
      <c r="L191" s="35" t="s">
        <v>2161</v>
      </c>
      <c r="M191" s="35" t="s">
        <v>2161</v>
      </c>
      <c r="N191" s="4">
        <v>1.99</v>
      </c>
      <c r="O191" s="4">
        <v>19.161676646706592</v>
      </c>
      <c r="P191" s="35">
        <v>4.1635124905374719</v>
      </c>
      <c r="Q191" s="36">
        <f t="shared" si="50"/>
        <v>100.00000000193999</v>
      </c>
      <c r="R191" s="36" t="str">
        <f t="shared" si="51"/>
        <v xml:space="preserve"> </v>
      </c>
      <c r="S191" s="37">
        <f t="shared" si="52"/>
        <v>0.19757757157090211</v>
      </c>
      <c r="T191" s="37" t="str">
        <f t="shared" si="53"/>
        <v/>
      </c>
      <c r="U191" s="37" t="str">
        <f t="shared" si="54"/>
        <v/>
      </c>
      <c r="V191" s="37">
        <f t="shared" si="55"/>
        <v>-0.60614090684653443</v>
      </c>
      <c r="W191" s="37" t="str">
        <f t="shared" si="56"/>
        <v xml:space="preserve"> </v>
      </c>
      <c r="X191" s="37" t="str">
        <f t="shared" si="57"/>
        <v xml:space="preserve"> </v>
      </c>
      <c r="Y191" s="1" t="str">
        <f t="shared" si="65"/>
        <v xml:space="preserve"> </v>
      </c>
      <c r="Z191" s="1" t="str">
        <f t="shared" si="58"/>
        <v xml:space="preserve"> </v>
      </c>
      <c r="AA191" s="1" t="str">
        <f t="shared" si="66"/>
        <v xml:space="preserve"> </v>
      </c>
      <c r="AB191" s="1" t="str">
        <f t="shared" si="59"/>
        <v xml:space="preserve"> </v>
      </c>
      <c r="AC191" s="1" t="str">
        <f t="shared" si="49"/>
        <v xml:space="preserve"> </v>
      </c>
      <c r="AD191" s="1" t="str">
        <f t="shared" si="60"/>
        <v xml:space="preserve"> </v>
      </c>
      <c r="AE191" s="1" t="str">
        <f t="shared" si="67"/>
        <v xml:space="preserve"> </v>
      </c>
      <c r="AF191" s="1" t="str">
        <f t="shared" si="67"/>
        <v xml:space="preserve"> </v>
      </c>
      <c r="AG191" s="38">
        <f t="shared" si="61"/>
        <v>4.163512492477472</v>
      </c>
      <c r="AH191" s="38" t="str">
        <f t="shared" si="62"/>
        <v xml:space="preserve"> </v>
      </c>
      <c r="AI191" s="1" t="str">
        <f t="shared" si="69"/>
        <v xml:space="preserve"> </v>
      </c>
      <c r="AJ191" s="1" t="str">
        <f t="shared" si="69"/>
        <v xml:space="preserve"> </v>
      </c>
      <c r="AK191" s="25" t="str">
        <f t="shared" si="63"/>
        <v xml:space="preserve"> </v>
      </c>
      <c r="AL191" s="25" t="str">
        <f t="shared" si="64"/>
        <v xml:space="preserve"> </v>
      </c>
      <c r="AM191" s="1" t="str">
        <f t="shared" si="68"/>
        <v xml:space="preserve"> </v>
      </c>
      <c r="AN191" s="1" t="str">
        <f t="shared" si="68"/>
        <v xml:space="preserve"> </v>
      </c>
      <c r="AO191" t="s">
        <v>1856</v>
      </c>
      <c r="AP191" t="s">
        <v>2167</v>
      </c>
      <c r="AQ191" s="22">
        <v>60.614090684653441</v>
      </c>
      <c r="AR191" s="21" t="e">
        <v>#VALUE!</v>
      </c>
      <c r="AS191">
        <v>19.757756963090213</v>
      </c>
      <c r="AT191">
        <v>-60.614090684653441</v>
      </c>
      <c r="AU191" t="e">
        <v>#VALUE!</v>
      </c>
      <c r="AV191" t="s">
        <v>3936</v>
      </c>
    </row>
    <row r="192" spans="1:48" x14ac:dyDescent="0.25">
      <c r="A192" s="14">
        <v>1.9499999999999968E-9</v>
      </c>
      <c r="B192" t="s">
        <v>1857</v>
      </c>
      <c r="C192" s="4">
        <v>4</v>
      </c>
      <c r="D192" s="4">
        <v>0</v>
      </c>
      <c r="E192" s="4">
        <v>0</v>
      </c>
      <c r="F192" s="4">
        <v>4</v>
      </c>
      <c r="G192" s="4">
        <v>148.91999816894531</v>
      </c>
      <c r="H192" s="4">
        <v>118.09</v>
      </c>
      <c r="I192" s="34">
        <v>7541.7972285298893</v>
      </c>
      <c r="J192" s="35">
        <v>26.656884875846504</v>
      </c>
      <c r="K192" s="35">
        <v>29.230198019801982</v>
      </c>
      <c r="L192" s="35">
        <v>19.817663279445728</v>
      </c>
      <c r="M192" s="35">
        <v>22.184716132368148</v>
      </c>
      <c r="N192" s="4">
        <v>4.43</v>
      </c>
      <c r="O192" s="4">
        <v>-15.651180502665655</v>
      </c>
      <c r="P192" s="35" t="s">
        <v>124</v>
      </c>
      <c r="Q192" s="36">
        <f t="shared" si="50"/>
        <v>100.00000000195</v>
      </c>
      <c r="R192" s="36" t="str">
        <f t="shared" si="51"/>
        <v xml:space="preserve"> </v>
      </c>
      <c r="S192" s="37">
        <f t="shared" si="52"/>
        <v>0.26107205012465756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s="1" t="str">
        <f t="shared" si="65"/>
        <v xml:space="preserve"> </v>
      </c>
      <c r="Z192" s="1" t="str">
        <f t="shared" si="58"/>
        <v xml:space="preserve"> </v>
      </c>
      <c r="AA192" s="1" t="str">
        <f t="shared" si="66"/>
        <v xml:space="preserve"> </v>
      </c>
      <c r="AB192" s="1" t="str">
        <f t="shared" si="59"/>
        <v xml:space="preserve"> </v>
      </c>
      <c r="AC192" s="1" t="str">
        <f t="shared" si="49"/>
        <v xml:space="preserve"> </v>
      </c>
      <c r="AD192" s="1" t="str">
        <f t="shared" si="60"/>
        <v xml:space="preserve"> </v>
      </c>
      <c r="AE192" s="1" t="str">
        <f t="shared" si="67"/>
        <v xml:space="preserve"> </v>
      </c>
      <c r="AF192" s="1" t="str">
        <f t="shared" si="67"/>
        <v xml:space="preserve"> </v>
      </c>
      <c r="AG192" s="38" t="str">
        <f t="shared" si="61"/>
        <v xml:space="preserve"> </v>
      </c>
      <c r="AH192" s="38" t="str">
        <f t="shared" si="62"/>
        <v xml:space="preserve"> </v>
      </c>
      <c r="AI192" s="1" t="str">
        <f t="shared" si="69"/>
        <v xml:space="preserve"> </v>
      </c>
      <c r="AJ192" s="1" t="str">
        <f t="shared" si="69"/>
        <v xml:space="preserve"> </v>
      </c>
      <c r="AK192" s="25" t="str">
        <f t="shared" si="63"/>
        <v xml:space="preserve"> </v>
      </c>
      <c r="AL192" s="25" t="str">
        <f t="shared" si="64"/>
        <v xml:space="preserve"> </v>
      </c>
      <c r="AM192" s="1" t="str">
        <f t="shared" si="68"/>
        <v xml:space="preserve"> </v>
      </c>
      <c r="AN192" s="1" t="str">
        <f t="shared" si="68"/>
        <v xml:space="preserve"> </v>
      </c>
      <c r="AO192" t="s">
        <v>1857</v>
      </c>
      <c r="AP192" t="s">
        <v>2317</v>
      </c>
      <c r="AQ192" s="22">
        <v>-58.16141136986748</v>
      </c>
      <c r="AR192" s="21">
        <v>-63.752812487831314</v>
      </c>
      <c r="AS192">
        <v>26.107204817465757</v>
      </c>
      <c r="AT192">
        <v>58.16141136986748</v>
      </c>
      <c r="AU192">
        <v>63.752812487831314</v>
      </c>
      <c r="AV192" t="s">
        <v>3937</v>
      </c>
    </row>
    <row r="193" spans="1:48" x14ac:dyDescent="0.25">
      <c r="A193" s="14">
        <v>1.959999999999997E-9</v>
      </c>
      <c r="B193" t="s">
        <v>1858</v>
      </c>
      <c r="C193" s="4">
        <v>13</v>
      </c>
      <c r="D193" s="4">
        <v>0</v>
      </c>
      <c r="E193" s="4">
        <v>1</v>
      </c>
      <c r="F193" s="4">
        <v>14</v>
      </c>
      <c r="G193" s="4">
        <v>24.5</v>
      </c>
      <c r="H193" s="4">
        <v>21.01</v>
      </c>
      <c r="I193" s="34">
        <v>8231.3900963653286</v>
      </c>
      <c r="J193" s="35">
        <v>12.088607594936709</v>
      </c>
      <c r="K193" s="35">
        <v>10.468360737419033</v>
      </c>
      <c r="L193" s="35">
        <v>8.3956014844799913</v>
      </c>
      <c r="M193" s="35">
        <v>7.4271193995555507</v>
      </c>
      <c r="N193" s="4">
        <v>1.738</v>
      </c>
      <c r="O193" s="4">
        <v>9.9999999999999947</v>
      </c>
      <c r="P193" s="35">
        <v>2.522608281770585</v>
      </c>
      <c r="Q193" s="36">
        <f t="shared" si="50"/>
        <v>92.857142859102865</v>
      </c>
      <c r="R193" s="36" t="str">
        <f t="shared" si="51"/>
        <v xml:space="preserve"> </v>
      </c>
      <c r="S193" s="37">
        <f t="shared" si="52"/>
        <v>0.16611137749545929</v>
      </c>
      <c r="T193" s="37" t="str">
        <f t="shared" si="53"/>
        <v/>
      </c>
      <c r="U193" s="37" t="str">
        <f t="shared" si="54"/>
        <v/>
      </c>
      <c r="V193" s="37">
        <f t="shared" si="55"/>
        <v>-0.28275518778111763</v>
      </c>
      <c r="W193" s="37" t="str">
        <f t="shared" si="56"/>
        <v/>
      </c>
      <c r="X193" s="37">
        <f t="shared" si="57"/>
        <v>-0.30627373357558552</v>
      </c>
      <c r="Y193" s="1" t="str">
        <f t="shared" si="65"/>
        <v xml:space="preserve"> </v>
      </c>
      <c r="Z193" s="1" t="str">
        <f t="shared" si="58"/>
        <v xml:space="preserve"> </v>
      </c>
      <c r="AA193" s="1" t="str">
        <f t="shared" si="66"/>
        <v xml:space="preserve"> </v>
      </c>
      <c r="AB193" s="1" t="str">
        <f t="shared" si="59"/>
        <v xml:space="preserve"> </v>
      </c>
      <c r="AC193" s="1" t="str">
        <f t="shared" si="49"/>
        <v xml:space="preserve"> </v>
      </c>
      <c r="AD193" s="1" t="str">
        <f t="shared" si="60"/>
        <v xml:space="preserve"> </v>
      </c>
      <c r="AE193" s="1" t="str">
        <f t="shared" si="67"/>
        <v xml:space="preserve"> </v>
      </c>
      <c r="AF193" s="1" t="str">
        <f t="shared" si="67"/>
        <v xml:space="preserve"> </v>
      </c>
      <c r="AG193" s="38" t="str">
        <f t="shared" si="61"/>
        <v xml:space="preserve"> </v>
      </c>
      <c r="AH193" s="38" t="str">
        <f t="shared" si="62"/>
        <v xml:space="preserve"> </v>
      </c>
      <c r="AI193" s="1" t="str">
        <f t="shared" si="69"/>
        <v xml:space="preserve"> </v>
      </c>
      <c r="AJ193" s="1" t="str">
        <f t="shared" si="69"/>
        <v xml:space="preserve"> </v>
      </c>
      <c r="AK193" s="25" t="str">
        <f t="shared" si="63"/>
        <v xml:space="preserve"> </v>
      </c>
      <c r="AL193" s="25" t="str">
        <f t="shared" si="64"/>
        <v xml:space="preserve"> </v>
      </c>
      <c r="AM193" s="1" t="str">
        <f t="shared" si="68"/>
        <v xml:space="preserve"> </v>
      </c>
      <c r="AN193" s="1" t="str">
        <f t="shared" si="68"/>
        <v xml:space="preserve"> </v>
      </c>
      <c r="AO193" t="s">
        <v>1858</v>
      </c>
      <c r="AP193" t="s">
        <v>2285</v>
      </c>
      <c r="AQ193" s="22">
        <v>28.275518778111763</v>
      </c>
      <c r="AR193" s="21">
        <v>30.62737335755855</v>
      </c>
      <c r="AS193">
        <v>16.61113755354593</v>
      </c>
      <c r="AT193">
        <v>-28.275518778111763</v>
      </c>
      <c r="AU193">
        <v>-30.62737335755855</v>
      </c>
      <c r="AV193" t="s">
        <v>3938</v>
      </c>
    </row>
    <row r="194" spans="1:48" x14ac:dyDescent="0.25">
      <c r="A194" s="14">
        <v>1.9699999999999971E-9</v>
      </c>
      <c r="B194" t="s">
        <v>1859</v>
      </c>
      <c r="C194" s="4">
        <v>19</v>
      </c>
      <c r="D194" s="4">
        <v>0</v>
      </c>
      <c r="E194" s="4">
        <v>0</v>
      </c>
      <c r="F194" s="4">
        <v>19</v>
      </c>
      <c r="G194" s="4">
        <v>64</v>
      </c>
      <c r="H194" s="4">
        <v>43.13</v>
      </c>
      <c r="I194" s="34">
        <v>4936.262336460557</v>
      </c>
      <c r="J194" s="35">
        <v>39.424131627056674</v>
      </c>
      <c r="K194" s="35">
        <v>30.034818941504181</v>
      </c>
      <c r="L194" s="35">
        <v>18.658127647058823</v>
      </c>
      <c r="M194" s="35">
        <v>15.449983925962007</v>
      </c>
      <c r="N194" s="4">
        <v>1.0940000000000001</v>
      </c>
      <c r="O194" s="4">
        <v>93.28621908127208</v>
      </c>
      <c r="P194" s="35">
        <v>1.4259216322745187</v>
      </c>
      <c r="Q194" s="36">
        <f t="shared" si="50"/>
        <v>100.00000000196999</v>
      </c>
      <c r="R194" s="36" t="str">
        <f t="shared" si="51"/>
        <v xml:space="preserve"> </v>
      </c>
      <c r="S194" s="37">
        <f t="shared" si="52"/>
        <v>0.48388592823941795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s="1" t="str">
        <f t="shared" si="65"/>
        <v xml:space="preserve"> </v>
      </c>
      <c r="Z194" s="1" t="str">
        <f t="shared" si="58"/>
        <v xml:space="preserve"> </v>
      </c>
      <c r="AA194" s="1" t="str">
        <f t="shared" si="66"/>
        <v xml:space="preserve"> </v>
      </c>
      <c r="AB194" s="1" t="str">
        <f t="shared" si="59"/>
        <v xml:space="preserve"> </v>
      </c>
      <c r="AC194" s="1" t="str">
        <f t="shared" si="49"/>
        <v xml:space="preserve"> </v>
      </c>
      <c r="AD194" s="1" t="str">
        <f t="shared" si="60"/>
        <v xml:space="preserve"> </v>
      </c>
      <c r="AE194" s="1" t="str">
        <f t="shared" si="67"/>
        <v xml:space="preserve"> </v>
      </c>
      <c r="AF194" s="1" t="str">
        <f t="shared" si="67"/>
        <v xml:space="preserve"> </v>
      </c>
      <c r="AG194" s="38" t="str">
        <f t="shared" si="61"/>
        <v xml:space="preserve"> </v>
      </c>
      <c r="AH194" s="38" t="str">
        <f t="shared" si="62"/>
        <v xml:space="preserve"> </v>
      </c>
      <c r="AI194" s="1" t="str">
        <f t="shared" si="69"/>
        <v xml:space="preserve"> </v>
      </c>
      <c r="AJ194" s="1" t="str">
        <f t="shared" si="69"/>
        <v xml:space="preserve"> </v>
      </c>
      <c r="AK194" s="25">
        <f t="shared" si="63"/>
        <v>93.286219083242074</v>
      </c>
      <c r="AL194" s="25" t="str">
        <f t="shared" si="64"/>
        <v xml:space="preserve"> </v>
      </c>
      <c r="AM194" s="1" t="str">
        <f t="shared" si="68"/>
        <v xml:space="preserve"> </v>
      </c>
      <c r="AN194" s="1" t="str">
        <f t="shared" si="68"/>
        <v xml:space="preserve"> </v>
      </c>
      <c r="AO194" t="s">
        <v>1859</v>
      </c>
      <c r="AP194" t="s">
        <v>2409</v>
      </c>
      <c r="AQ194" s="22">
        <v>-133.912414342777</v>
      </c>
      <c r="AR194" s="21">
        <v>-54.171601105551616</v>
      </c>
      <c r="AS194">
        <v>48.388592626941794</v>
      </c>
      <c r="AT194">
        <v>133.912414342777</v>
      </c>
      <c r="AU194">
        <v>54.171601105551616</v>
      </c>
      <c r="AV194" t="s">
        <v>3939</v>
      </c>
    </row>
    <row r="195" spans="1:48" x14ac:dyDescent="0.25">
      <c r="A195" s="14">
        <v>1.9799999999999973E-9</v>
      </c>
      <c r="B195" t="s">
        <v>1860</v>
      </c>
      <c r="C195" s="4">
        <v>18</v>
      </c>
      <c r="D195" s="4">
        <v>1</v>
      </c>
      <c r="E195" s="4">
        <v>2</v>
      </c>
      <c r="F195" s="4">
        <v>21</v>
      </c>
      <c r="G195" s="4">
        <v>170.10000610351562</v>
      </c>
      <c r="H195" s="4">
        <v>157.5</v>
      </c>
      <c r="I195" s="34">
        <v>12997.917214131032</v>
      </c>
      <c r="J195" s="35" t="s">
        <v>2161</v>
      </c>
      <c r="K195" s="35" t="s">
        <v>2161</v>
      </c>
      <c r="L195" s="35" t="s">
        <v>2161</v>
      </c>
      <c r="M195" s="35" t="s">
        <v>2161</v>
      </c>
      <c r="N195" s="4">
        <v>0.85099999999999998</v>
      </c>
      <c r="O195" s="4">
        <v>-7.5000000000000071</v>
      </c>
      <c r="P195" s="35">
        <v>0</v>
      </c>
      <c r="Q195" s="36">
        <f t="shared" si="50"/>
        <v>85.714285716265707</v>
      </c>
      <c r="R195" s="36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 xml:space="preserve"> </v>
      </c>
      <c r="V195" s="37" t="str">
        <f t="shared" si="55"/>
        <v xml:space="preserve"> </v>
      </c>
      <c r="W195" s="37" t="str">
        <f t="shared" si="56"/>
        <v xml:space="preserve"> </v>
      </c>
      <c r="X195" s="37" t="str">
        <f t="shared" si="57"/>
        <v xml:space="preserve"> </v>
      </c>
      <c r="Y195" s="1" t="str">
        <f t="shared" si="65"/>
        <v xml:space="preserve"> </v>
      </c>
      <c r="Z195" s="1" t="str">
        <f t="shared" si="58"/>
        <v xml:space="preserve"> </v>
      </c>
      <c r="AA195" s="1" t="str">
        <f t="shared" si="66"/>
        <v xml:space="preserve"> </v>
      </c>
      <c r="AB195" s="1" t="str">
        <f t="shared" si="59"/>
        <v xml:space="preserve"> </v>
      </c>
      <c r="AC195" s="1" t="str">
        <f t="shared" si="49"/>
        <v xml:space="preserve"> </v>
      </c>
      <c r="AD195" s="1" t="str">
        <f t="shared" si="60"/>
        <v xml:space="preserve"> </v>
      </c>
      <c r="AE195" s="1" t="str">
        <f t="shared" si="67"/>
        <v xml:space="preserve"> </v>
      </c>
      <c r="AF195" s="1" t="str">
        <f t="shared" si="67"/>
        <v xml:space="preserve"> </v>
      </c>
      <c r="AG195" s="38" t="str">
        <f t="shared" si="61"/>
        <v xml:space="preserve"> </v>
      </c>
      <c r="AH195" s="38" t="str">
        <f t="shared" si="62"/>
        <v xml:space="preserve"> </v>
      </c>
      <c r="AI195" s="1" t="str">
        <f t="shared" si="69"/>
        <v xml:space="preserve"> </v>
      </c>
      <c r="AJ195" s="1" t="str">
        <f t="shared" si="69"/>
        <v xml:space="preserve"> </v>
      </c>
      <c r="AK195" s="25" t="str">
        <f t="shared" si="63"/>
        <v xml:space="preserve"> </v>
      </c>
      <c r="AL195" s="25" t="str">
        <f t="shared" si="64"/>
        <v xml:space="preserve"> </v>
      </c>
      <c r="AM195" s="1" t="str">
        <f t="shared" si="68"/>
        <v xml:space="preserve"> </v>
      </c>
      <c r="AN195" s="1" t="str">
        <f t="shared" si="68"/>
        <v xml:space="preserve"> </v>
      </c>
      <c r="AO195" t="s">
        <v>1860</v>
      </c>
      <c r="AP195" t="s">
        <v>2359</v>
      </c>
      <c r="AQ195" s="22" t="e">
        <v>#VALUE!</v>
      </c>
      <c r="AR195" s="21" t="e">
        <v>#VALUE!</v>
      </c>
      <c r="AS195">
        <v>8.0000038752480194</v>
      </c>
      <c r="AT195" t="e">
        <v>#VALUE!</v>
      </c>
      <c r="AU195" t="e">
        <v>#VALUE!</v>
      </c>
      <c r="AV195" t="s">
        <v>3940</v>
      </c>
    </row>
    <row r="196" spans="1:48" x14ac:dyDescent="0.25">
      <c r="A196" s="14">
        <v>1.9899999999999975E-9</v>
      </c>
      <c r="B196" t="s">
        <v>1861</v>
      </c>
      <c r="C196" s="4">
        <v>1</v>
      </c>
      <c r="D196" s="4">
        <v>0</v>
      </c>
      <c r="E196" s="4">
        <v>0</v>
      </c>
      <c r="F196" s="4">
        <v>1</v>
      </c>
      <c r="G196" s="4" t="s">
        <v>2162</v>
      </c>
      <c r="H196" s="4">
        <v>10.37</v>
      </c>
      <c r="I196" s="34">
        <v>5742.5328303574815</v>
      </c>
      <c r="J196" s="35">
        <v>15.249999999999998</v>
      </c>
      <c r="K196" s="35">
        <v>12.962499999999999</v>
      </c>
      <c r="L196" s="35" t="s">
        <v>2161</v>
      </c>
      <c r="M196" s="35" t="s">
        <v>2161</v>
      </c>
      <c r="N196" s="4">
        <v>0.68</v>
      </c>
      <c r="O196" s="4">
        <v>7.936507936507943</v>
      </c>
      <c r="P196" s="35" t="s">
        <v>124</v>
      </c>
      <c r="Q196" s="36">
        <f t="shared" si="50"/>
        <v>100.00000000199</v>
      </c>
      <c r="R196" s="36" t="str">
        <f t="shared" si="51"/>
        <v xml:space="preserve"> </v>
      </c>
      <c r="S196" s="37" t="str">
        <f t="shared" si="52"/>
        <v xml:space="preserve"> </v>
      </c>
      <c r="T196" s="37" t="str">
        <f t="shared" si="53"/>
        <v xml:space="preserve"> </v>
      </c>
      <c r="U196" s="37" t="str">
        <f t="shared" si="54"/>
        <v/>
      </c>
      <c r="V196" s="37" t="str">
        <f t="shared" si="55"/>
        <v/>
      </c>
      <c r="W196" s="37" t="str">
        <f t="shared" si="56"/>
        <v xml:space="preserve"> </v>
      </c>
      <c r="X196" s="37" t="str">
        <f t="shared" si="57"/>
        <v xml:space="preserve"> </v>
      </c>
      <c r="Y196" s="1" t="str">
        <f t="shared" si="65"/>
        <v xml:space="preserve"> </v>
      </c>
      <c r="Z196" s="1" t="str">
        <f t="shared" si="58"/>
        <v xml:space="preserve"> </v>
      </c>
      <c r="AA196" s="1" t="str">
        <f t="shared" si="66"/>
        <v xml:space="preserve"> </v>
      </c>
      <c r="AB196" s="1" t="str">
        <f t="shared" si="59"/>
        <v xml:space="preserve"> </v>
      </c>
      <c r="AC196" s="1" t="str">
        <f t="shared" si="49"/>
        <v xml:space="preserve"> </v>
      </c>
      <c r="AD196" s="1" t="str">
        <f t="shared" si="60"/>
        <v xml:space="preserve"> </v>
      </c>
      <c r="AE196" s="1" t="str">
        <f t="shared" si="67"/>
        <v xml:space="preserve"> </v>
      </c>
      <c r="AF196" s="1" t="str">
        <f t="shared" si="67"/>
        <v xml:space="preserve"> </v>
      </c>
      <c r="AG196" s="38" t="str">
        <f t="shared" si="61"/>
        <v xml:space="preserve"> </v>
      </c>
      <c r="AH196" s="38" t="str">
        <f t="shared" si="62"/>
        <v xml:space="preserve"> </v>
      </c>
      <c r="AI196" s="1" t="str">
        <f t="shared" si="69"/>
        <v xml:space="preserve"> </v>
      </c>
      <c r="AJ196" s="1" t="str">
        <f t="shared" si="69"/>
        <v xml:space="preserve"> </v>
      </c>
      <c r="AK196" s="25" t="str">
        <f t="shared" si="63"/>
        <v xml:space="preserve"> </v>
      </c>
      <c r="AL196" s="25" t="str">
        <f t="shared" si="64"/>
        <v xml:space="preserve"> </v>
      </c>
      <c r="AM196" s="1" t="str">
        <f t="shared" si="68"/>
        <v xml:space="preserve"> </v>
      </c>
      <c r="AN196" s="1" t="str">
        <f t="shared" si="68"/>
        <v xml:space="preserve"> </v>
      </c>
      <c r="AO196" t="s">
        <v>1861</v>
      </c>
      <c r="AP196" t="s">
        <v>2246</v>
      </c>
      <c r="AQ196" s="22">
        <v>9.5182526156336706</v>
      </c>
      <c r="AR196" s="21" t="e">
        <v>#VALUE!</v>
      </c>
      <c r="AS196" t="s">
        <v>124</v>
      </c>
      <c r="AT196">
        <v>-9.5182526156336706</v>
      </c>
      <c r="AU196" t="e">
        <v>#VALUE!</v>
      </c>
      <c r="AV196" t="s">
        <v>3941</v>
      </c>
    </row>
    <row r="197" spans="1:48" x14ac:dyDescent="0.25">
      <c r="A197" s="14">
        <v>1.9999999999999976E-9</v>
      </c>
      <c r="B197" t="s">
        <v>1862</v>
      </c>
      <c r="C197" s="4">
        <v>8</v>
      </c>
      <c r="D197" s="4">
        <v>0</v>
      </c>
      <c r="E197" s="4">
        <v>0</v>
      </c>
      <c r="F197" s="4">
        <v>8</v>
      </c>
      <c r="G197" s="4">
        <v>16.444999694824219</v>
      </c>
      <c r="H197" s="4">
        <v>9.82</v>
      </c>
      <c r="I197" s="34">
        <v>4645.7600381572838</v>
      </c>
      <c r="J197" s="35">
        <v>9.1775700934579429</v>
      </c>
      <c r="K197" s="35">
        <v>8.1493775933609953</v>
      </c>
      <c r="L197" s="35">
        <v>6.6561574865778486</v>
      </c>
      <c r="M197" s="35">
        <v>6.070145253422794</v>
      </c>
      <c r="N197" s="4">
        <v>1.07</v>
      </c>
      <c r="O197" s="4">
        <v>41.909814323607435</v>
      </c>
      <c r="P197" s="35">
        <v>1.5274949083503055</v>
      </c>
      <c r="Q197" s="36">
        <f t="shared" si="50"/>
        <v>100.00000000199999</v>
      </c>
      <c r="R197" s="36" t="str">
        <f t="shared" si="51"/>
        <v xml:space="preserve"> </v>
      </c>
      <c r="S197" s="37">
        <f t="shared" si="52"/>
        <v>0.67464355544442156</v>
      </c>
      <c r="T197" s="37" t="str">
        <f t="shared" si="53"/>
        <v/>
      </c>
      <c r="U197" s="37" t="str">
        <f t="shared" si="54"/>
        <v/>
      </c>
      <c r="V197" s="37">
        <f t="shared" si="55"/>
        <v>-0.45547371882060528</v>
      </c>
      <c r="W197" s="37" t="str">
        <f t="shared" si="56"/>
        <v/>
      </c>
      <c r="X197" s="37">
        <f t="shared" si="57"/>
        <v>-0.45000351786199999</v>
      </c>
      <c r="Y197" s="1" t="str">
        <f t="shared" si="65"/>
        <v xml:space="preserve"> </v>
      </c>
      <c r="Z197" s="1" t="str">
        <f t="shared" si="58"/>
        <v xml:space="preserve"> </v>
      </c>
      <c r="AA197" s="1" t="str">
        <f t="shared" si="66"/>
        <v xml:space="preserve"> </v>
      </c>
      <c r="AB197" s="1" t="str">
        <f t="shared" si="59"/>
        <v xml:space="preserve"> </v>
      </c>
      <c r="AC197" s="1" t="str">
        <f t="shared" si="49"/>
        <v xml:space="preserve"> </v>
      </c>
      <c r="AD197" s="1" t="str">
        <f t="shared" si="60"/>
        <v xml:space="preserve"> </v>
      </c>
      <c r="AE197" s="1" t="str">
        <f t="shared" si="67"/>
        <v xml:space="preserve"> </v>
      </c>
      <c r="AF197" s="1" t="str">
        <f t="shared" si="67"/>
        <v xml:space="preserve"> </v>
      </c>
      <c r="AG197" s="38" t="str">
        <f t="shared" si="61"/>
        <v xml:space="preserve"> </v>
      </c>
      <c r="AH197" s="38" t="str">
        <f t="shared" si="62"/>
        <v xml:space="preserve"> </v>
      </c>
      <c r="AI197" s="1" t="str">
        <f t="shared" si="69"/>
        <v xml:space="preserve"> </v>
      </c>
      <c r="AJ197" s="1" t="str">
        <f t="shared" si="69"/>
        <v xml:space="preserve"> </v>
      </c>
      <c r="AK197" s="25" t="str">
        <f t="shared" si="63"/>
        <v xml:space="preserve"> </v>
      </c>
      <c r="AL197" s="25" t="str">
        <f t="shared" si="64"/>
        <v xml:space="preserve"> </v>
      </c>
      <c r="AM197" s="1" t="str">
        <f t="shared" si="68"/>
        <v xml:space="preserve"> </v>
      </c>
      <c r="AN197" s="1" t="str">
        <f t="shared" si="68"/>
        <v xml:space="preserve"> </v>
      </c>
      <c r="AO197" t="s">
        <v>1862</v>
      </c>
      <c r="AP197" t="s">
        <v>2182</v>
      </c>
      <c r="AQ197" s="22">
        <v>45.547371882060531</v>
      </c>
      <c r="AR197" s="21">
        <v>45.0003517862</v>
      </c>
      <c r="AS197">
        <v>67.464355344442154</v>
      </c>
      <c r="AT197">
        <v>-45.547371882060531</v>
      </c>
      <c r="AU197">
        <v>-45.0003517862</v>
      </c>
      <c r="AV197" t="s">
        <v>3942</v>
      </c>
    </row>
    <row r="198" spans="1:48" x14ac:dyDescent="0.25">
      <c r="A198" s="14">
        <v>2.0099999999999978E-9</v>
      </c>
      <c r="B198" t="s">
        <v>1863</v>
      </c>
      <c r="C198" s="4">
        <v>14</v>
      </c>
      <c r="D198" s="4">
        <v>0</v>
      </c>
      <c r="E198" s="4">
        <v>2</v>
      </c>
      <c r="F198" s="4">
        <v>16</v>
      </c>
      <c r="G198" s="4">
        <v>9.1549997329711914</v>
      </c>
      <c r="H198" s="4">
        <v>5.59</v>
      </c>
      <c r="I198" s="34">
        <v>8029.9827204949497</v>
      </c>
      <c r="J198" s="35" t="s">
        <v>2161</v>
      </c>
      <c r="K198" s="35">
        <v>38.027210884353742</v>
      </c>
      <c r="L198" s="35">
        <v>30.80111981860696</v>
      </c>
      <c r="M198" s="35">
        <v>16.9750157763199</v>
      </c>
      <c r="N198" s="4">
        <v>2.7E-2</v>
      </c>
      <c r="O198" s="4" t="s">
        <v>119</v>
      </c>
      <c r="P198" s="35">
        <v>0</v>
      </c>
      <c r="Q198" s="36">
        <f t="shared" si="50"/>
        <v>87.500000002009998</v>
      </c>
      <c r="R198" s="36" t="str">
        <f t="shared" si="51"/>
        <v xml:space="preserve"> </v>
      </c>
      <c r="S198" s="37">
        <f t="shared" si="52"/>
        <v>0.63774592919625983</v>
      </c>
      <c r="T198" s="37" t="str">
        <f t="shared" si="53"/>
        <v/>
      </c>
      <c r="U198" s="37" t="str">
        <f t="shared" si="54"/>
        <v xml:space="preserve"> </v>
      </c>
      <c r="V198" s="37" t="str">
        <f t="shared" si="55"/>
        <v xml:space="preserve"> </v>
      </c>
      <c r="W198" s="37" t="str">
        <f t="shared" si="56"/>
        <v/>
      </c>
      <c r="X198" s="37" t="str">
        <f t="shared" si="57"/>
        <v/>
      </c>
      <c r="Y198" s="1" t="str">
        <f t="shared" si="65"/>
        <v xml:space="preserve"> </v>
      </c>
      <c r="Z198" s="1" t="str">
        <f t="shared" si="58"/>
        <v xml:space="preserve"> </v>
      </c>
      <c r="AA198" s="1" t="str">
        <f t="shared" si="66"/>
        <v xml:space="preserve"> </v>
      </c>
      <c r="AB198" s="1" t="str">
        <f t="shared" si="59"/>
        <v xml:space="preserve"> </v>
      </c>
      <c r="AC198" s="1" t="str">
        <f t="shared" si="49"/>
        <v xml:space="preserve"> </v>
      </c>
      <c r="AD198" s="1" t="str">
        <f t="shared" si="60"/>
        <v xml:space="preserve"> </v>
      </c>
      <c r="AE198" s="1" t="str">
        <f t="shared" si="67"/>
        <v xml:space="preserve"> </v>
      </c>
      <c r="AF198" s="1" t="str">
        <f t="shared" si="67"/>
        <v xml:space="preserve"> </v>
      </c>
      <c r="AG198" s="38" t="str">
        <f t="shared" si="61"/>
        <v xml:space="preserve"> </v>
      </c>
      <c r="AH198" s="38" t="str">
        <f t="shared" si="62"/>
        <v xml:space="preserve"> </v>
      </c>
      <c r="AI198" s="1" t="str">
        <f t="shared" si="69"/>
        <v xml:space="preserve"> </v>
      </c>
      <c r="AJ198" s="1" t="str">
        <f t="shared" si="69"/>
        <v xml:space="preserve"> </v>
      </c>
      <c r="AK198" s="25" t="str">
        <f t="shared" si="63"/>
        <v xml:space="preserve"> </v>
      </c>
      <c r="AL198" s="25" t="str">
        <f t="shared" si="64"/>
        <v xml:space="preserve"> </v>
      </c>
      <c r="AM198" s="1" t="str">
        <f t="shared" si="68"/>
        <v xml:space="preserve"> </v>
      </c>
      <c r="AN198" s="1" t="str">
        <f t="shared" si="68"/>
        <v xml:space="preserve"> </v>
      </c>
      <c r="AO198" t="s">
        <v>1863</v>
      </c>
      <c r="AP198" t="s">
        <v>2404</v>
      </c>
      <c r="AQ198" s="22" t="e">
        <v>#VALUE!</v>
      </c>
      <c r="AR198" s="21">
        <v>-154.50881503788665</v>
      </c>
      <c r="AS198">
        <v>63.774592718625975</v>
      </c>
      <c r="AT198" t="e">
        <v>#VALUE!</v>
      </c>
      <c r="AU198">
        <v>154.50881503788665</v>
      </c>
      <c r="AV198" t="s">
        <v>3943</v>
      </c>
    </row>
    <row r="199" spans="1:48" x14ac:dyDescent="0.25">
      <c r="A199" s="14">
        <v>2.019999999999998E-9</v>
      </c>
      <c r="B199" t="s">
        <v>1864</v>
      </c>
      <c r="C199" s="4">
        <v>27</v>
      </c>
      <c r="D199" s="4">
        <v>0</v>
      </c>
      <c r="E199" s="4">
        <v>0</v>
      </c>
      <c r="F199" s="4">
        <v>27</v>
      </c>
      <c r="G199" s="4">
        <v>35</v>
      </c>
      <c r="H199" s="4">
        <v>23.08</v>
      </c>
      <c r="I199" s="34">
        <v>6908.467728484331</v>
      </c>
      <c r="J199" s="35">
        <v>18.887070376432078</v>
      </c>
      <c r="K199" s="35">
        <v>15.134426229508195</v>
      </c>
      <c r="L199" s="35">
        <v>16.807292195309497</v>
      </c>
      <c r="M199" s="35">
        <v>13.602198903193186</v>
      </c>
      <c r="N199" s="4">
        <v>1.222</v>
      </c>
      <c r="O199" s="4">
        <v>52.749999999999986</v>
      </c>
      <c r="P199" s="35">
        <v>1.005199306759099</v>
      </c>
      <c r="Q199" s="36">
        <f t="shared" si="50"/>
        <v>100.00000000202</v>
      </c>
      <c r="R199" s="36" t="str">
        <f t="shared" si="51"/>
        <v xml:space="preserve"> </v>
      </c>
      <c r="S199" s="37">
        <f t="shared" si="52"/>
        <v>0.51646447342381285</v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s="1" t="str">
        <f t="shared" si="65"/>
        <v xml:space="preserve"> </v>
      </c>
      <c r="Z199" s="1" t="str">
        <f t="shared" si="58"/>
        <v xml:space="preserve"> </v>
      </c>
      <c r="AA199" s="1" t="str">
        <f t="shared" si="66"/>
        <v xml:space="preserve"> </v>
      </c>
      <c r="AB199" s="1" t="str">
        <f t="shared" si="59"/>
        <v xml:space="preserve"> </v>
      </c>
      <c r="AC199" s="1" t="str">
        <f t="shared" ref="AC199:AC226" si="70">IF(ISERROR((RANK(S199,S$7:S$184,0)))=TRUE," ",((RANK(S199,S$7:S$184,0))))</f>
        <v xml:space="preserve"> </v>
      </c>
      <c r="AD199" s="1" t="str">
        <f t="shared" si="60"/>
        <v xml:space="preserve"> </v>
      </c>
      <c r="AE199" s="1" t="str">
        <f t="shared" si="67"/>
        <v xml:space="preserve"> </v>
      </c>
      <c r="AF199" s="1" t="str">
        <f t="shared" si="67"/>
        <v xml:space="preserve"> </v>
      </c>
      <c r="AG199" s="38" t="str">
        <f t="shared" si="61"/>
        <v xml:space="preserve"> </v>
      </c>
      <c r="AH199" s="38" t="str">
        <f t="shared" si="62"/>
        <v xml:space="preserve"> </v>
      </c>
      <c r="AI199" s="1" t="str">
        <f t="shared" si="69"/>
        <v xml:space="preserve"> </v>
      </c>
      <c r="AJ199" s="1" t="str">
        <f t="shared" si="69"/>
        <v xml:space="preserve"> </v>
      </c>
      <c r="AK199" s="25" t="str">
        <f t="shared" si="63"/>
        <v xml:space="preserve"> </v>
      </c>
      <c r="AL199" s="25" t="str">
        <f t="shared" si="64"/>
        <v xml:space="preserve"> </v>
      </c>
      <c r="AM199" s="1" t="str">
        <f t="shared" si="68"/>
        <v xml:space="preserve"> </v>
      </c>
      <c r="AN199" s="1" t="str">
        <f t="shared" si="68"/>
        <v xml:space="preserve"> </v>
      </c>
      <c r="AO199" t="s">
        <v>1864</v>
      </c>
      <c r="AP199" t="s">
        <v>2387</v>
      </c>
      <c r="AQ199" s="22">
        <v>-12.06132004138205</v>
      </c>
      <c r="AR199" s="21">
        <v>-38.878198124460361</v>
      </c>
      <c r="AS199">
        <v>51.646447140381291</v>
      </c>
      <c r="AT199">
        <v>12.06132004138205</v>
      </c>
      <c r="AU199">
        <v>38.878198124460361</v>
      </c>
      <c r="AV199" t="s">
        <v>3944</v>
      </c>
    </row>
    <row r="200" spans="1:48" x14ac:dyDescent="0.25">
      <c r="A200" s="14">
        <v>2.0299999999999982E-9</v>
      </c>
      <c r="B200" t="s">
        <v>1865</v>
      </c>
      <c r="C200" s="4">
        <v>12</v>
      </c>
      <c r="D200" s="4">
        <v>0</v>
      </c>
      <c r="E200" s="4">
        <v>0</v>
      </c>
      <c r="F200" s="4">
        <v>12</v>
      </c>
      <c r="G200" s="4">
        <v>40.25</v>
      </c>
      <c r="H200" s="4">
        <v>33.39</v>
      </c>
      <c r="I200" s="34">
        <v>7074.4626393563185</v>
      </c>
      <c r="J200" s="35" t="s">
        <v>2161</v>
      </c>
      <c r="K200" s="35" t="s">
        <v>2161</v>
      </c>
      <c r="L200" s="35">
        <v>36.893090302805376</v>
      </c>
      <c r="M200" s="35">
        <v>29.04513202192534</v>
      </c>
      <c r="N200" s="4">
        <v>0.59</v>
      </c>
      <c r="O200" s="4">
        <v>15.686274509803914</v>
      </c>
      <c r="P200" s="35">
        <v>0.28451632225217133</v>
      </c>
      <c r="Q200" s="36">
        <f t="shared" ref="Q200:Q226" si="71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>100.00000000203001</v>
      </c>
      <c r="R200" s="36" t="str">
        <f t="shared" ref="R200:R226" si="72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26" si="73">IF(ISERROR((IF((G200/H200-1)&gt;($S$5/100),(G200/H200-1)+A200,"")))=TRUE," ",((IF((G200/H200-1)&gt;($S$5/100),(G200/H200-1)+A200,""))))</f>
        <v>0.20545073578262057</v>
      </c>
      <c r="T200" s="37" t="str">
        <f t="shared" ref="T200:T226" si="74">IF(ISERROR((IF((G200/H200-1)&lt;($T$5/100),(G200/H200-1)+A200,"")))=TRUE," ",((IF((G200/H200-1)&lt;($T$5/100),(G200/H200-1)+A200,""))))</f>
        <v/>
      </c>
      <c r="U200" s="37" t="str">
        <f t="shared" ref="U200:U226" si="75">IF(ISERROR((IF(((J200/$J$6-1))&gt;($U$5/100),((J200/$J$6-1)),"")))=TRUE," ",((IF(((J200/$J$6-1))&gt;($U$5/100),((J200/$J$6-1)),""))))</f>
        <v xml:space="preserve"> </v>
      </c>
      <c r="V200" s="37" t="str">
        <f t="shared" ref="V200:V226" si="76">IF(ISERROR((IF(((J200/$J$6-1))&lt;($V$5/100),((J200/$J$6-1)),"")))=TRUE," ",((IF(((J200/$J$6-1))&lt;($V$5/100),((J200/$J$6-1)),""))))</f>
        <v xml:space="preserve"> </v>
      </c>
      <c r="W200" s="37" t="str">
        <f t="shared" ref="W200:W226" si="77">IF(ISERROR((IF(((L200/$L$6-1))&gt;($W$5/100),((L200/$L$6-1)),"")))=TRUE," ",((IF(((L200/$L$6-1))&gt;($W$5/100),((L200/$L$6-1)),""))))</f>
        <v/>
      </c>
      <c r="X200" s="37" t="str">
        <f t="shared" ref="X200:X226" si="78">IF(ISERROR((IF(((L200/$L$6-1))&lt;($X$5/100),((L200/$L$6-1)),"")))=TRUE," ",((IF(((L200/$L$6-1))&lt;($X$5/100),((L200/$L$6-1)),""))))</f>
        <v/>
      </c>
      <c r="Y200" s="1" t="str">
        <f t="shared" si="65"/>
        <v xml:space="preserve"> </v>
      </c>
      <c r="Z200" s="1" t="str">
        <f t="shared" ref="Z200:Z226" si="79">IF(ISERROR((RANK(V200,V$7:V$184,1)))=TRUE," ",((RANK(V200,V$7:V$184,1))))</f>
        <v xml:space="preserve"> </v>
      </c>
      <c r="AA200" s="1" t="str">
        <f t="shared" si="66"/>
        <v xml:space="preserve"> </v>
      </c>
      <c r="AB200" s="1" t="str">
        <f t="shared" ref="AB200:AB226" si="80">IF(ISERROR((RANK(X200,X$7:X$184,1)))=TRUE," ",((RANK(X200,X$7:X$184,1))))</f>
        <v xml:space="preserve"> </v>
      </c>
      <c r="AC200" s="1" t="str">
        <f t="shared" si="70"/>
        <v xml:space="preserve"> </v>
      </c>
      <c r="AD200" s="1" t="str">
        <f t="shared" ref="AD200:AD226" si="81">IF(ISERROR((RANK(T200,T$7:T$184,1)))=TRUE," ",((RANK(T200,T$7:T$184,1))))</f>
        <v xml:space="preserve"> </v>
      </c>
      <c r="AE200" s="1" t="str">
        <f t="shared" si="67"/>
        <v xml:space="preserve"> </v>
      </c>
      <c r="AF200" s="1" t="str">
        <f t="shared" si="67"/>
        <v xml:space="preserve"> </v>
      </c>
      <c r="AG200" s="38" t="str">
        <f t="shared" ref="AG200:AG226" si="82">IF(ISERROR((IF((AND(P200&gt;$AG$6,P200&lt;$AG$5))=TRUE,P200+A200," ")))=TRUE," ",((IF((AND(P200&gt;$AG$6,P200&lt;$AG$5))=TRUE,P200+A200," "))))</f>
        <v xml:space="preserve"> </v>
      </c>
      <c r="AH200" s="38" t="str">
        <f t="shared" ref="AH200:AH226" si="83">IF(ISERROR(((IF(P200&lt;$AH$5,P200+A200," "))))=TRUE," ",((IF(P200&lt;$AH$5,P200+A200," "))))</f>
        <v xml:space="preserve"> </v>
      </c>
      <c r="AI200" s="1" t="str">
        <f t="shared" si="69"/>
        <v xml:space="preserve"> </v>
      </c>
      <c r="AJ200" s="1" t="str">
        <f t="shared" si="69"/>
        <v xml:space="preserve"> </v>
      </c>
      <c r="AK200" s="25" t="str">
        <f t="shared" ref="AK200:AK226" si="84">IF(ISERROR((IF((AND(O200&lt;$AK$5,O200&gt;$AK$6))=TRUE,O200+A200," ")))=TRUE," ",((IF((AND(O200&lt;$AK$5,O200&gt;$AK$6))=TRUE,O200+A200," "))))</f>
        <v xml:space="preserve"> </v>
      </c>
      <c r="AL200" s="25" t="str">
        <f t="shared" ref="AL200:AL226" si="85">IF(ISERROR((IF(O200&lt;$AL$5,O200+A200," ")))=TRUE," ",((IF(O200&lt;$AL$5,O200+A200," "))))</f>
        <v xml:space="preserve"> </v>
      </c>
      <c r="AM200" s="1" t="str">
        <f t="shared" si="68"/>
        <v xml:space="preserve"> </v>
      </c>
      <c r="AN200" s="1" t="str">
        <f t="shared" si="68"/>
        <v xml:space="preserve"> </v>
      </c>
      <c r="AO200" t="s">
        <v>1865</v>
      </c>
      <c r="AP200" t="s">
        <v>2210</v>
      </c>
      <c r="AQ200" s="22" t="e">
        <v>#VALUE!</v>
      </c>
      <c r="AR200" s="21">
        <v>-204.84660140117614</v>
      </c>
      <c r="AS200">
        <v>20.545073375262056</v>
      </c>
      <c r="AT200" t="e">
        <v>#VALUE!</v>
      </c>
      <c r="AU200">
        <v>204.84660140117614</v>
      </c>
      <c r="AV200" t="s">
        <v>3945</v>
      </c>
    </row>
    <row r="201" spans="1:48" x14ac:dyDescent="0.25">
      <c r="A201" s="14">
        <v>2.0399999999999983E-9</v>
      </c>
      <c r="B201" t="s">
        <v>1866</v>
      </c>
      <c r="C201" s="4">
        <v>7</v>
      </c>
      <c r="D201" s="4">
        <v>0</v>
      </c>
      <c r="E201" s="4">
        <v>0</v>
      </c>
      <c r="F201" s="4">
        <v>7</v>
      </c>
      <c r="G201" s="4">
        <v>10.504166603088379</v>
      </c>
      <c r="H201" s="4">
        <v>6.61</v>
      </c>
      <c r="I201" s="34">
        <v>7600.7777896028774</v>
      </c>
      <c r="J201" s="35">
        <v>12.401500938086304</v>
      </c>
      <c r="K201" s="35">
        <v>13.22</v>
      </c>
      <c r="L201" s="35">
        <v>10.861352446183952</v>
      </c>
      <c r="M201" s="35">
        <v>9.3264175768778355</v>
      </c>
      <c r="N201" s="4">
        <v>0.53300000000000003</v>
      </c>
      <c r="O201" s="4">
        <v>33.25</v>
      </c>
      <c r="P201" s="35">
        <v>0.84720121028744333</v>
      </c>
      <c r="Q201" s="36">
        <f t="shared" si="71"/>
        <v>100.00000000204</v>
      </c>
      <c r="R201" s="36" t="str">
        <f t="shared" si="72"/>
        <v xml:space="preserve"> </v>
      </c>
      <c r="S201" s="37">
        <f t="shared" si="73"/>
        <v>0.58913261975382425</v>
      </c>
      <c r="T201" s="37" t="str">
        <f t="shared" si="74"/>
        <v/>
      </c>
      <c r="U201" s="37" t="str">
        <f t="shared" si="75"/>
        <v/>
      </c>
      <c r="V201" s="37">
        <f t="shared" si="76"/>
        <v>-0.26419050815284773</v>
      </c>
      <c r="W201" s="37" t="str">
        <f t="shared" si="77"/>
        <v/>
      </c>
      <c r="X201" s="37">
        <f t="shared" si="78"/>
        <v>-0.10252940248061726</v>
      </c>
      <c r="Y201" s="1" t="str">
        <f t="shared" si="65"/>
        <v xml:space="preserve"> </v>
      </c>
      <c r="Z201" s="1" t="str">
        <f t="shared" si="79"/>
        <v xml:space="preserve"> </v>
      </c>
      <c r="AA201" s="1" t="str">
        <f t="shared" si="66"/>
        <v xml:space="preserve"> </v>
      </c>
      <c r="AB201" s="1" t="str">
        <f t="shared" si="80"/>
        <v xml:space="preserve"> </v>
      </c>
      <c r="AC201" s="1" t="str">
        <f t="shared" si="70"/>
        <v xml:space="preserve"> </v>
      </c>
      <c r="AD201" s="1" t="str">
        <f t="shared" si="81"/>
        <v xml:space="preserve"> </v>
      </c>
      <c r="AE201" s="1" t="str">
        <f t="shared" si="67"/>
        <v xml:space="preserve"> </v>
      </c>
      <c r="AF201" s="1" t="str">
        <f t="shared" si="67"/>
        <v xml:space="preserve"> </v>
      </c>
      <c r="AG201" s="38" t="str">
        <f t="shared" si="82"/>
        <v xml:space="preserve"> </v>
      </c>
      <c r="AH201" s="38" t="str">
        <f t="shared" si="83"/>
        <v xml:space="preserve"> </v>
      </c>
      <c r="AI201" s="1" t="str">
        <f t="shared" si="69"/>
        <v xml:space="preserve"> </v>
      </c>
      <c r="AJ201" s="1" t="str">
        <f t="shared" si="69"/>
        <v xml:space="preserve"> </v>
      </c>
      <c r="AK201" s="25" t="str">
        <f t="shared" si="84"/>
        <v xml:space="preserve"> </v>
      </c>
      <c r="AL201" s="25" t="str">
        <f t="shared" si="85"/>
        <v xml:space="preserve"> </v>
      </c>
      <c r="AM201" s="1" t="str">
        <f t="shared" si="68"/>
        <v xml:space="preserve"> </v>
      </c>
      <c r="AN201" s="1" t="str">
        <f t="shared" si="68"/>
        <v xml:space="preserve"> </v>
      </c>
      <c r="AO201" t="s">
        <v>1866</v>
      </c>
      <c r="AP201" t="s">
        <v>2387</v>
      </c>
      <c r="AQ201" s="22">
        <v>26.419050815284773</v>
      </c>
      <c r="AR201" s="21">
        <v>10.252940248061726</v>
      </c>
      <c r="AS201">
        <v>58.91326177138243</v>
      </c>
      <c r="AT201">
        <v>-26.419050815284773</v>
      </c>
      <c r="AU201">
        <v>-10.252940248061726</v>
      </c>
      <c r="AV201" t="s">
        <v>3946</v>
      </c>
    </row>
    <row r="202" spans="1:48" x14ac:dyDescent="0.25">
      <c r="A202" s="14">
        <v>2.0499999999999985E-9</v>
      </c>
      <c r="B202" t="s">
        <v>1867</v>
      </c>
      <c r="C202" s="4">
        <v>3</v>
      </c>
      <c r="D202" s="4">
        <v>1</v>
      </c>
      <c r="E202" s="4">
        <v>0</v>
      </c>
      <c r="F202" s="4">
        <v>4</v>
      </c>
      <c r="G202" s="4">
        <v>10.720000267028809</v>
      </c>
      <c r="H202" s="4">
        <v>8.35</v>
      </c>
      <c r="I202" s="34">
        <v>4999.5112665832903</v>
      </c>
      <c r="J202" s="35">
        <v>17.956989247311828</v>
      </c>
      <c r="K202" s="35">
        <v>16.213592233009706</v>
      </c>
      <c r="L202" s="35" t="s">
        <v>2161</v>
      </c>
      <c r="M202" s="35" t="s">
        <v>2161</v>
      </c>
      <c r="N202" s="4">
        <v>0.46500000000000002</v>
      </c>
      <c r="O202" s="4">
        <v>1.0869565217391313</v>
      </c>
      <c r="P202" s="35">
        <v>1.7964071856287427</v>
      </c>
      <c r="Q202" s="36" t="str">
        <f t="shared" si="71"/>
        <v xml:space="preserve"> </v>
      </c>
      <c r="R202" s="36" t="str">
        <f t="shared" si="72"/>
        <v xml:space="preserve"> </v>
      </c>
      <c r="S202" s="37">
        <f t="shared" si="73"/>
        <v>0.28383236935883943</v>
      </c>
      <c r="T202" s="37" t="str">
        <f t="shared" si="74"/>
        <v/>
      </c>
      <c r="U202" s="37" t="str">
        <f t="shared" si="75"/>
        <v/>
      </c>
      <c r="V202" s="37" t="str">
        <f t="shared" si="76"/>
        <v/>
      </c>
      <c r="W202" s="37" t="str">
        <f t="shared" si="77"/>
        <v xml:space="preserve"> </v>
      </c>
      <c r="X202" s="37" t="str">
        <f t="shared" si="78"/>
        <v xml:space="preserve"> </v>
      </c>
      <c r="Y202" s="1" t="str">
        <f t="shared" si="65"/>
        <v xml:space="preserve"> </v>
      </c>
      <c r="Z202" s="1" t="str">
        <f t="shared" si="79"/>
        <v xml:space="preserve"> </v>
      </c>
      <c r="AA202" s="1" t="str">
        <f t="shared" si="66"/>
        <v xml:space="preserve"> </v>
      </c>
      <c r="AB202" s="1" t="str">
        <f t="shared" si="80"/>
        <v xml:space="preserve"> </v>
      </c>
      <c r="AC202" s="1" t="str">
        <f t="shared" si="70"/>
        <v xml:space="preserve"> </v>
      </c>
      <c r="AD202" s="1" t="str">
        <f t="shared" si="81"/>
        <v xml:space="preserve"> </v>
      </c>
      <c r="AE202" s="1" t="str">
        <f t="shared" si="67"/>
        <v xml:space="preserve"> </v>
      </c>
      <c r="AF202" s="1" t="str">
        <f t="shared" si="67"/>
        <v xml:space="preserve"> </v>
      </c>
      <c r="AG202" s="38" t="str">
        <f t="shared" si="82"/>
        <v xml:space="preserve"> </v>
      </c>
      <c r="AH202" s="38" t="str">
        <f t="shared" si="83"/>
        <v xml:space="preserve"> </v>
      </c>
      <c r="AI202" s="1" t="str">
        <f t="shared" si="69"/>
        <v xml:space="preserve"> </v>
      </c>
      <c r="AJ202" s="1" t="str">
        <f t="shared" si="69"/>
        <v xml:space="preserve"> </v>
      </c>
      <c r="AK202" s="25" t="str">
        <f t="shared" si="84"/>
        <v xml:space="preserve"> </v>
      </c>
      <c r="AL202" s="25" t="str">
        <f t="shared" si="85"/>
        <v xml:space="preserve"> </v>
      </c>
      <c r="AM202" s="1" t="str">
        <f t="shared" si="68"/>
        <v xml:space="preserve"> </v>
      </c>
      <c r="AN202" s="1" t="str">
        <f t="shared" si="68"/>
        <v xml:space="preserve"> </v>
      </c>
      <c r="AO202" t="s">
        <v>1867</v>
      </c>
      <c r="AP202" t="s">
        <v>2246</v>
      </c>
      <c r="AQ202" s="22">
        <v>-6.5429354005935414</v>
      </c>
      <c r="AR202" s="21" t="e">
        <v>#VALUE!</v>
      </c>
      <c r="AS202">
        <v>28.383236730883944</v>
      </c>
      <c r="AT202">
        <v>6.5429354005935414</v>
      </c>
      <c r="AU202" t="e">
        <v>#VALUE!</v>
      </c>
      <c r="AV202" t="s">
        <v>3947</v>
      </c>
    </row>
    <row r="203" spans="1:48" x14ac:dyDescent="0.25">
      <c r="A203" s="14">
        <v>2.0599999999999987E-9</v>
      </c>
      <c r="B203" t="s">
        <v>1868</v>
      </c>
      <c r="C203" s="4">
        <v>23</v>
      </c>
      <c r="D203" s="4">
        <v>1</v>
      </c>
      <c r="E203" s="4">
        <v>4</v>
      </c>
      <c r="F203" s="4">
        <v>28</v>
      </c>
      <c r="G203" s="4">
        <v>9.6999998092651367</v>
      </c>
      <c r="H203" s="4">
        <v>8.19</v>
      </c>
      <c r="I203" s="34">
        <v>16160.669556202804</v>
      </c>
      <c r="J203" s="35" t="s">
        <v>2161</v>
      </c>
      <c r="K203" s="35">
        <v>22.016129032258064</v>
      </c>
      <c r="L203" s="35">
        <v>13.703690383111805</v>
      </c>
      <c r="M203" s="35">
        <v>7.3164215083026587</v>
      </c>
      <c r="N203" s="4">
        <v>-0.188</v>
      </c>
      <c r="O203" s="4">
        <v>82.095238095238102</v>
      </c>
      <c r="P203" s="35">
        <v>9.7680097680097694E-2</v>
      </c>
      <c r="Q203" s="36">
        <f t="shared" si="71"/>
        <v>82.142857144917144</v>
      </c>
      <c r="R203" s="36" t="str">
        <f t="shared" si="72"/>
        <v xml:space="preserve"> </v>
      </c>
      <c r="S203" s="37">
        <f t="shared" si="73"/>
        <v>0.18437116314243435</v>
      </c>
      <c r="T203" s="37" t="str">
        <f t="shared" si="74"/>
        <v/>
      </c>
      <c r="U203" s="37" t="str">
        <f t="shared" si="75"/>
        <v xml:space="preserve"> </v>
      </c>
      <c r="V203" s="37" t="str">
        <f t="shared" si="76"/>
        <v xml:space="preserve"> </v>
      </c>
      <c r="W203" s="37" t="str">
        <f t="shared" si="77"/>
        <v/>
      </c>
      <c r="X203" s="37" t="str">
        <f t="shared" si="78"/>
        <v/>
      </c>
      <c r="Y203" s="1" t="str">
        <f t="shared" si="65"/>
        <v xml:space="preserve"> </v>
      </c>
      <c r="Z203" s="1" t="str">
        <f t="shared" si="79"/>
        <v xml:space="preserve"> </v>
      </c>
      <c r="AA203" s="1" t="str">
        <f t="shared" si="66"/>
        <v xml:space="preserve"> </v>
      </c>
      <c r="AB203" s="1" t="str">
        <f t="shared" si="80"/>
        <v xml:space="preserve"> </v>
      </c>
      <c r="AC203" s="1" t="str">
        <f t="shared" si="70"/>
        <v xml:space="preserve"> </v>
      </c>
      <c r="AD203" s="1" t="str">
        <f t="shared" si="81"/>
        <v xml:space="preserve"> </v>
      </c>
      <c r="AE203" s="1" t="str">
        <f t="shared" si="67"/>
        <v xml:space="preserve"> </v>
      </c>
      <c r="AF203" s="1" t="str">
        <f t="shared" si="67"/>
        <v xml:space="preserve"> </v>
      </c>
      <c r="AG203" s="38" t="str">
        <f t="shared" si="82"/>
        <v xml:space="preserve"> </v>
      </c>
      <c r="AH203" s="38" t="str">
        <f t="shared" si="83"/>
        <v xml:space="preserve"> </v>
      </c>
      <c r="AI203" s="1" t="str">
        <f t="shared" si="69"/>
        <v xml:space="preserve"> </v>
      </c>
      <c r="AJ203" s="1" t="str">
        <f t="shared" si="69"/>
        <v xml:space="preserve"> </v>
      </c>
      <c r="AK203" s="25">
        <f t="shared" si="84"/>
        <v>82.095238097298108</v>
      </c>
      <c r="AL203" s="25" t="str">
        <f t="shared" si="85"/>
        <v xml:space="preserve"> </v>
      </c>
      <c r="AM203" s="1" t="str">
        <f t="shared" si="68"/>
        <v xml:space="preserve"> </v>
      </c>
      <c r="AN203" s="1" t="str">
        <f t="shared" si="68"/>
        <v xml:space="preserve"> </v>
      </c>
      <c r="AO203" t="s">
        <v>1868</v>
      </c>
      <c r="AP203" t="s">
        <v>2280</v>
      </c>
      <c r="AQ203" s="22" t="e">
        <v>#VALUE!</v>
      </c>
      <c r="AR203" s="21">
        <v>-13.233220791698042</v>
      </c>
      <c r="AS203">
        <v>18.437116108243433</v>
      </c>
      <c r="AT203" t="e">
        <v>#VALUE!</v>
      </c>
      <c r="AU203">
        <v>13.233220791698042</v>
      </c>
      <c r="AV203" t="s">
        <v>3948</v>
      </c>
    </row>
    <row r="204" spans="1:48" x14ac:dyDescent="0.25">
      <c r="A204" s="14">
        <v>2.0699999999999988E-9</v>
      </c>
      <c r="B204" t="s">
        <v>1869</v>
      </c>
      <c r="C204" s="4">
        <v>16</v>
      </c>
      <c r="D204" s="4">
        <v>0</v>
      </c>
      <c r="E204" s="4">
        <v>1</v>
      </c>
      <c r="F204" s="4">
        <v>17</v>
      </c>
      <c r="G204" s="4">
        <v>85.7550048828125</v>
      </c>
      <c r="H204" s="4">
        <v>83.19</v>
      </c>
      <c r="I204" s="34">
        <v>17975.094218272803</v>
      </c>
      <c r="J204" s="35" t="s">
        <v>2161</v>
      </c>
      <c r="K204" s="35" t="s">
        <v>2161</v>
      </c>
      <c r="L204" s="35" t="s">
        <v>2161</v>
      </c>
      <c r="M204" s="35">
        <v>35.851716365420792</v>
      </c>
      <c r="N204" s="4">
        <v>1.2929999999999999</v>
      </c>
      <c r="O204" s="4">
        <v>21.981132075471685</v>
      </c>
      <c r="P204" s="35">
        <v>0.26445486236326482</v>
      </c>
      <c r="Q204" s="36">
        <f t="shared" si="71"/>
        <v>94.117647060893532</v>
      </c>
      <c r="R204" s="36" t="str">
        <f t="shared" si="72"/>
        <v xml:space="preserve"> </v>
      </c>
      <c r="S204" s="37" t="str">
        <f t="shared" si="73"/>
        <v/>
      </c>
      <c r="T204" s="37" t="str">
        <f t="shared" si="74"/>
        <v/>
      </c>
      <c r="U204" s="37" t="str">
        <f t="shared" si="75"/>
        <v xml:space="preserve"> </v>
      </c>
      <c r="V204" s="37" t="str">
        <f t="shared" si="76"/>
        <v xml:space="preserve"> </v>
      </c>
      <c r="W204" s="37" t="str">
        <f t="shared" si="77"/>
        <v xml:space="preserve"> </v>
      </c>
      <c r="X204" s="37" t="str">
        <f t="shared" si="78"/>
        <v xml:space="preserve"> </v>
      </c>
      <c r="Y204" s="1" t="str">
        <f t="shared" si="65"/>
        <v xml:space="preserve"> </v>
      </c>
      <c r="Z204" s="1" t="str">
        <f t="shared" si="79"/>
        <v xml:space="preserve"> </v>
      </c>
      <c r="AA204" s="1" t="str">
        <f t="shared" si="66"/>
        <v xml:space="preserve"> </v>
      </c>
      <c r="AB204" s="1" t="str">
        <f t="shared" si="80"/>
        <v xml:space="preserve"> </v>
      </c>
      <c r="AC204" s="1" t="str">
        <f t="shared" si="70"/>
        <v xml:space="preserve"> </v>
      </c>
      <c r="AD204" s="1" t="str">
        <f t="shared" si="81"/>
        <v xml:space="preserve"> </v>
      </c>
      <c r="AE204" s="1" t="str">
        <f t="shared" si="67"/>
        <v xml:space="preserve"> </v>
      </c>
      <c r="AF204" s="1" t="str">
        <f t="shared" si="67"/>
        <v xml:space="preserve"> </v>
      </c>
      <c r="AG204" s="38" t="str">
        <f t="shared" si="82"/>
        <v xml:space="preserve"> </v>
      </c>
      <c r="AH204" s="38" t="str">
        <f t="shared" si="83"/>
        <v xml:space="preserve"> </v>
      </c>
      <c r="AI204" s="1" t="str">
        <f t="shared" si="69"/>
        <v xml:space="preserve"> </v>
      </c>
      <c r="AJ204" s="1" t="str">
        <f t="shared" si="69"/>
        <v xml:space="preserve"> </v>
      </c>
      <c r="AK204" s="25" t="str">
        <f t="shared" si="84"/>
        <v xml:space="preserve"> </v>
      </c>
      <c r="AL204" s="25" t="str">
        <f t="shared" si="85"/>
        <v xml:space="preserve"> </v>
      </c>
      <c r="AM204" s="1" t="str">
        <f t="shared" si="68"/>
        <v xml:space="preserve"> </v>
      </c>
      <c r="AN204" s="1" t="str">
        <f t="shared" si="68"/>
        <v xml:space="preserve"> </v>
      </c>
      <c r="AO204" t="s">
        <v>1869</v>
      </c>
      <c r="AP204" t="s">
        <v>2398</v>
      </c>
      <c r="AQ204" s="22" t="e">
        <v>#VALUE!</v>
      </c>
      <c r="AR204" s="21" t="e">
        <v>#VALUE!</v>
      </c>
      <c r="AS204">
        <v>3.0833091511149213</v>
      </c>
      <c r="AT204" t="e">
        <v>#VALUE!</v>
      </c>
      <c r="AU204" t="e">
        <v>#VALUE!</v>
      </c>
      <c r="AV204" t="s">
        <v>3949</v>
      </c>
    </row>
    <row r="205" spans="1:48" x14ac:dyDescent="0.25">
      <c r="A205" s="14">
        <v>2.079999999999999E-9</v>
      </c>
      <c r="B205" t="s">
        <v>1870</v>
      </c>
      <c r="C205" s="4">
        <v>12</v>
      </c>
      <c r="D205" s="4">
        <v>0</v>
      </c>
      <c r="E205" s="4">
        <v>0</v>
      </c>
      <c r="F205" s="4">
        <v>12</v>
      </c>
      <c r="G205" s="4">
        <v>17.799999237060547</v>
      </c>
      <c r="H205" s="4">
        <v>11.85</v>
      </c>
      <c r="I205" s="34">
        <v>6731.4958137186331</v>
      </c>
      <c r="J205" s="35">
        <v>8.1837016574585633</v>
      </c>
      <c r="K205" s="35">
        <v>7.2967980295566495</v>
      </c>
      <c r="L205" s="35">
        <v>8.6586644719515409</v>
      </c>
      <c r="M205" s="35">
        <v>7.7841874464856513</v>
      </c>
      <c r="N205" s="4">
        <v>1.448</v>
      </c>
      <c r="O205" s="4">
        <v>34.074074074074062</v>
      </c>
      <c r="P205" s="35">
        <v>3.9071729957805914</v>
      </c>
      <c r="Q205" s="36">
        <f t="shared" si="71"/>
        <v>100.00000000208</v>
      </c>
      <c r="R205" s="36" t="str">
        <f t="shared" si="72"/>
        <v xml:space="preserve"> </v>
      </c>
      <c r="S205" s="37">
        <f t="shared" si="73"/>
        <v>0.50210964233827404</v>
      </c>
      <c r="T205" s="37" t="str">
        <f t="shared" si="74"/>
        <v/>
      </c>
      <c r="U205" s="37" t="str">
        <f t="shared" si="75"/>
        <v/>
      </c>
      <c r="V205" s="37">
        <f t="shared" si="76"/>
        <v>-0.51444221243332078</v>
      </c>
      <c r="W205" s="37" t="str">
        <f t="shared" si="77"/>
        <v/>
      </c>
      <c r="X205" s="37">
        <f t="shared" si="78"/>
        <v>-0.28453691049382701</v>
      </c>
      <c r="Y205" s="1" t="str">
        <f t="shared" si="65"/>
        <v xml:space="preserve"> </v>
      </c>
      <c r="Z205" s="1" t="str">
        <f t="shared" si="79"/>
        <v xml:space="preserve"> </v>
      </c>
      <c r="AA205" s="1" t="str">
        <f t="shared" si="66"/>
        <v xml:space="preserve"> </v>
      </c>
      <c r="AB205" s="1" t="str">
        <f t="shared" si="80"/>
        <v xml:space="preserve"> </v>
      </c>
      <c r="AC205" s="1" t="str">
        <f t="shared" si="70"/>
        <v xml:space="preserve"> </v>
      </c>
      <c r="AD205" s="1" t="str">
        <f t="shared" si="81"/>
        <v xml:space="preserve"> </v>
      </c>
      <c r="AE205" s="1" t="str">
        <f t="shared" si="67"/>
        <v xml:space="preserve"> </v>
      </c>
      <c r="AF205" s="1" t="str">
        <f t="shared" si="67"/>
        <v xml:space="preserve"> </v>
      </c>
      <c r="AG205" s="38">
        <f t="shared" si="82"/>
        <v>3.9071729978605916</v>
      </c>
      <c r="AH205" s="38" t="str">
        <f t="shared" si="83"/>
        <v xml:space="preserve"> </v>
      </c>
      <c r="AI205" s="1" t="str">
        <f t="shared" si="69"/>
        <v xml:space="preserve"> </v>
      </c>
      <c r="AJ205" s="1" t="str">
        <f t="shared" si="69"/>
        <v xml:space="preserve"> </v>
      </c>
      <c r="AK205" s="25" t="str">
        <f t="shared" si="84"/>
        <v xml:space="preserve"> </v>
      </c>
      <c r="AL205" s="25" t="str">
        <f t="shared" si="85"/>
        <v xml:space="preserve"> </v>
      </c>
      <c r="AM205" s="1" t="str">
        <f t="shared" si="68"/>
        <v xml:space="preserve"> </v>
      </c>
      <c r="AN205" s="1" t="str">
        <f t="shared" si="68"/>
        <v xml:space="preserve"> </v>
      </c>
      <c r="AO205" t="s">
        <v>1870</v>
      </c>
      <c r="AP205" t="s">
        <v>3607</v>
      </c>
      <c r="AQ205" s="22">
        <v>51.44422124333208</v>
      </c>
      <c r="AR205" s="21">
        <v>28.453691049382702</v>
      </c>
      <c r="AS205">
        <v>50.210964025827408</v>
      </c>
      <c r="AT205">
        <v>-51.44422124333208</v>
      </c>
      <c r="AU205">
        <v>-28.453691049382702</v>
      </c>
      <c r="AV205" t="s">
        <v>3950</v>
      </c>
    </row>
    <row r="206" spans="1:48" x14ac:dyDescent="0.25">
      <c r="A206" s="14">
        <v>2.0899999999999992E-9</v>
      </c>
      <c r="B206" t="s">
        <v>1871</v>
      </c>
      <c r="C206" s="4">
        <v>16</v>
      </c>
      <c r="D206" s="4">
        <v>1</v>
      </c>
      <c r="E206" s="4">
        <v>2</v>
      </c>
      <c r="F206" s="4">
        <v>19</v>
      </c>
      <c r="G206" s="4">
        <v>80</v>
      </c>
      <c r="H206" s="4">
        <v>61.36</v>
      </c>
      <c r="I206" s="34">
        <v>10708.062032902266</v>
      </c>
      <c r="J206" s="35" t="s">
        <v>2161</v>
      </c>
      <c r="K206" s="35" t="s">
        <v>2161</v>
      </c>
      <c r="L206" s="35" t="s">
        <v>2161</v>
      </c>
      <c r="M206" s="35" t="s">
        <v>2161</v>
      </c>
      <c r="N206" s="4">
        <v>0.95000000000000007</v>
      </c>
      <c r="O206" s="4">
        <v>7.9545454545454612</v>
      </c>
      <c r="P206" s="35">
        <v>0.54106910039113432</v>
      </c>
      <c r="Q206" s="36">
        <f t="shared" si="71"/>
        <v>84.210526317879484</v>
      </c>
      <c r="R206" s="36" t="str">
        <f t="shared" si="72"/>
        <v xml:space="preserve"> </v>
      </c>
      <c r="S206" s="37">
        <f t="shared" si="73"/>
        <v>0.30378096688791395</v>
      </c>
      <c r="T206" s="37" t="str">
        <f t="shared" si="74"/>
        <v/>
      </c>
      <c r="U206" s="37" t="str">
        <f t="shared" si="75"/>
        <v xml:space="preserve"> </v>
      </c>
      <c r="V206" s="37" t="str">
        <f t="shared" si="76"/>
        <v xml:space="preserve"> </v>
      </c>
      <c r="W206" s="37" t="str">
        <f t="shared" si="77"/>
        <v xml:space="preserve"> </v>
      </c>
      <c r="X206" s="37" t="str">
        <f t="shared" si="78"/>
        <v xml:space="preserve"> </v>
      </c>
      <c r="Y206" s="1" t="str">
        <f t="shared" si="65"/>
        <v xml:space="preserve"> </v>
      </c>
      <c r="Z206" s="1" t="str">
        <f t="shared" si="79"/>
        <v xml:space="preserve"> </v>
      </c>
      <c r="AA206" s="1" t="str">
        <f t="shared" si="66"/>
        <v xml:space="preserve"> </v>
      </c>
      <c r="AB206" s="1" t="str">
        <f t="shared" si="80"/>
        <v xml:space="preserve"> </v>
      </c>
      <c r="AC206" s="1" t="str">
        <f t="shared" si="70"/>
        <v xml:space="preserve"> </v>
      </c>
      <c r="AD206" s="1" t="str">
        <f t="shared" si="81"/>
        <v xml:space="preserve"> </v>
      </c>
      <c r="AE206" s="1" t="str">
        <f t="shared" si="67"/>
        <v xml:space="preserve"> </v>
      </c>
      <c r="AF206" s="1" t="str">
        <f t="shared" si="67"/>
        <v xml:space="preserve"> </v>
      </c>
      <c r="AG206" s="38" t="str">
        <f t="shared" si="82"/>
        <v xml:space="preserve"> </v>
      </c>
      <c r="AH206" s="38" t="str">
        <f t="shared" si="83"/>
        <v xml:space="preserve"> </v>
      </c>
      <c r="AI206" s="1" t="str">
        <f t="shared" si="69"/>
        <v xml:space="preserve"> </v>
      </c>
      <c r="AJ206" s="1" t="str">
        <f t="shared" si="69"/>
        <v xml:space="preserve"> </v>
      </c>
      <c r="AK206" s="25" t="str">
        <f t="shared" si="84"/>
        <v xml:space="preserve"> </v>
      </c>
      <c r="AL206" s="25" t="str">
        <f t="shared" si="85"/>
        <v xml:space="preserve"> </v>
      </c>
      <c r="AM206" s="1" t="str">
        <f t="shared" si="68"/>
        <v xml:space="preserve"> </v>
      </c>
      <c r="AN206" s="1" t="str">
        <f t="shared" si="68"/>
        <v xml:space="preserve"> </v>
      </c>
      <c r="AO206" t="s">
        <v>1871</v>
      </c>
      <c r="AP206" t="s">
        <v>2330</v>
      </c>
      <c r="AQ206" s="22" t="e">
        <v>#VALUE!</v>
      </c>
      <c r="AR206" s="21" t="e">
        <v>#VALUE!</v>
      </c>
      <c r="AS206">
        <v>30.378096479791395</v>
      </c>
      <c r="AT206" t="e">
        <v>#VALUE!</v>
      </c>
      <c r="AU206" t="e">
        <v>#VALUE!</v>
      </c>
      <c r="AV206" t="s">
        <v>3951</v>
      </c>
    </row>
    <row r="207" spans="1:48" x14ac:dyDescent="0.25">
      <c r="A207" s="14">
        <v>2.0999999999999994E-9</v>
      </c>
      <c r="B207" t="s">
        <v>1872</v>
      </c>
      <c r="C207" s="4">
        <v>7</v>
      </c>
      <c r="D207" s="4">
        <v>3</v>
      </c>
      <c r="E207" s="4">
        <v>3</v>
      </c>
      <c r="F207" s="4">
        <v>13</v>
      </c>
      <c r="G207" s="4">
        <v>6.9000000953674316</v>
      </c>
      <c r="H207" s="4">
        <v>6.7</v>
      </c>
      <c r="I207" s="34">
        <v>14214.782503334533</v>
      </c>
      <c r="J207" s="35">
        <v>5.5926544240400675</v>
      </c>
      <c r="K207" s="35">
        <v>5.0642479213907787</v>
      </c>
      <c r="L207" s="35">
        <v>12.333906376588219</v>
      </c>
      <c r="M207" s="35">
        <v>11.313896265146504</v>
      </c>
      <c r="N207" s="4">
        <v>1.198</v>
      </c>
      <c r="O207" s="4">
        <v>30.217391304347817</v>
      </c>
      <c r="P207" s="35">
        <v>3.4328358208955221</v>
      </c>
      <c r="Q207" s="36" t="str">
        <f t="shared" si="71"/>
        <v xml:space="preserve"> </v>
      </c>
      <c r="R207" s="36" t="str">
        <f t="shared" si="72"/>
        <v xml:space="preserve"> </v>
      </c>
      <c r="S207" s="37" t="str">
        <f t="shared" si="73"/>
        <v/>
      </c>
      <c r="T207" s="37" t="str">
        <f t="shared" si="74"/>
        <v/>
      </c>
      <c r="U207" s="37" t="str">
        <f t="shared" si="75"/>
        <v/>
      </c>
      <c r="V207" s="37">
        <f t="shared" si="76"/>
        <v>-0.66817498701373623</v>
      </c>
      <c r="W207" s="37" t="str">
        <f t="shared" si="77"/>
        <v/>
      </c>
      <c r="X207" s="37" t="str">
        <f t="shared" si="78"/>
        <v/>
      </c>
      <c r="Y207" s="1" t="str">
        <f t="shared" si="65"/>
        <v xml:space="preserve"> </v>
      </c>
      <c r="Z207" s="1" t="str">
        <f t="shared" si="79"/>
        <v xml:space="preserve"> </v>
      </c>
      <c r="AA207" s="1" t="str">
        <f t="shared" si="66"/>
        <v xml:space="preserve"> </v>
      </c>
      <c r="AB207" s="1" t="str">
        <f t="shared" si="80"/>
        <v xml:space="preserve"> </v>
      </c>
      <c r="AC207" s="1" t="str">
        <f t="shared" si="70"/>
        <v xml:space="preserve"> </v>
      </c>
      <c r="AD207" s="1" t="str">
        <f t="shared" si="81"/>
        <v xml:space="preserve"> </v>
      </c>
      <c r="AE207" s="1" t="str">
        <f t="shared" si="67"/>
        <v xml:space="preserve"> </v>
      </c>
      <c r="AF207" s="1" t="str">
        <f t="shared" si="67"/>
        <v xml:space="preserve"> </v>
      </c>
      <c r="AG207" s="38">
        <f t="shared" si="82"/>
        <v>3.4328358229955223</v>
      </c>
      <c r="AH207" s="38" t="str">
        <f t="shared" si="83"/>
        <v xml:space="preserve"> </v>
      </c>
      <c r="AI207" s="1" t="str">
        <f t="shared" si="69"/>
        <v xml:space="preserve"> </v>
      </c>
      <c r="AJ207" s="1" t="str">
        <f t="shared" si="69"/>
        <v xml:space="preserve"> </v>
      </c>
      <c r="AK207" s="25" t="str">
        <f t="shared" si="84"/>
        <v xml:space="preserve"> </v>
      </c>
      <c r="AL207" s="25" t="str">
        <f t="shared" si="85"/>
        <v xml:space="preserve"> </v>
      </c>
      <c r="AM207" s="1" t="str">
        <f t="shared" si="68"/>
        <v xml:space="preserve"> </v>
      </c>
      <c r="AN207" s="1" t="str">
        <f t="shared" si="68"/>
        <v xml:space="preserve"> </v>
      </c>
      <c r="AO207" t="s">
        <v>1872</v>
      </c>
      <c r="AP207" t="s">
        <v>2179</v>
      </c>
      <c r="AQ207" s="22">
        <v>66.817498701373623</v>
      </c>
      <c r="AR207" s="21">
        <v>-1.9147328142718356</v>
      </c>
      <c r="AS207">
        <v>2.9850760502601714</v>
      </c>
      <c r="AT207">
        <v>-66.817498701373623</v>
      </c>
      <c r="AU207">
        <v>1.9147328142718356</v>
      </c>
      <c r="AV207" t="s">
        <v>3952</v>
      </c>
    </row>
    <row r="208" spans="1:48" x14ac:dyDescent="0.25">
      <c r="A208" s="14">
        <v>2.1099999999999995E-9</v>
      </c>
      <c r="B208" t="s">
        <v>1873</v>
      </c>
      <c r="C208" s="4">
        <v>22</v>
      </c>
      <c r="D208" s="4">
        <v>0</v>
      </c>
      <c r="E208" s="4">
        <v>2</v>
      </c>
      <c r="F208" s="4">
        <v>24</v>
      </c>
      <c r="G208" s="4">
        <v>71.300003051757813</v>
      </c>
      <c r="H208" s="4">
        <v>57.39</v>
      </c>
      <c r="I208" s="34">
        <v>8115.2573529791853</v>
      </c>
      <c r="J208" s="35" t="s">
        <v>2161</v>
      </c>
      <c r="K208" s="35">
        <v>26.880562060889925</v>
      </c>
      <c r="L208" s="35">
        <v>30.589275715556141</v>
      </c>
      <c r="M208" s="35">
        <v>16.378533409839378</v>
      </c>
      <c r="N208" s="4">
        <v>1.228</v>
      </c>
      <c r="O208" s="4" t="s">
        <v>119</v>
      </c>
      <c r="P208" s="35">
        <v>0.23349015507928211</v>
      </c>
      <c r="Q208" s="36">
        <f t="shared" si="71"/>
        <v>91.666666668776671</v>
      </c>
      <c r="R208" s="36" t="str">
        <f t="shared" si="72"/>
        <v xml:space="preserve"> </v>
      </c>
      <c r="S208" s="37">
        <f t="shared" si="73"/>
        <v>0.24237677596882229</v>
      </c>
      <c r="T208" s="37" t="str">
        <f t="shared" si="74"/>
        <v/>
      </c>
      <c r="U208" s="37" t="str">
        <f t="shared" si="75"/>
        <v xml:space="preserve"> </v>
      </c>
      <c r="V208" s="37" t="str">
        <f t="shared" si="76"/>
        <v xml:space="preserve"> </v>
      </c>
      <c r="W208" s="37" t="str">
        <f t="shared" si="77"/>
        <v/>
      </c>
      <c r="X208" s="37" t="str">
        <f t="shared" si="78"/>
        <v/>
      </c>
      <c r="Y208" s="1" t="str">
        <f t="shared" si="65"/>
        <v xml:space="preserve"> </v>
      </c>
      <c r="Z208" s="1" t="str">
        <f t="shared" si="79"/>
        <v xml:space="preserve"> </v>
      </c>
      <c r="AA208" s="1" t="str">
        <f t="shared" si="66"/>
        <v xml:space="preserve"> </v>
      </c>
      <c r="AB208" s="1" t="str">
        <f t="shared" si="80"/>
        <v xml:space="preserve"> </v>
      </c>
      <c r="AC208" s="1" t="str">
        <f t="shared" si="70"/>
        <v xml:space="preserve"> </v>
      </c>
      <c r="AD208" s="1" t="str">
        <f t="shared" si="81"/>
        <v xml:space="preserve"> </v>
      </c>
      <c r="AE208" s="1" t="str">
        <f t="shared" si="67"/>
        <v xml:space="preserve"> </v>
      </c>
      <c r="AF208" s="1" t="str">
        <f t="shared" si="67"/>
        <v xml:space="preserve"> </v>
      </c>
      <c r="AG208" s="38" t="str">
        <f t="shared" si="82"/>
        <v xml:space="preserve"> </v>
      </c>
      <c r="AH208" s="38" t="str">
        <f t="shared" si="83"/>
        <v xml:space="preserve"> </v>
      </c>
      <c r="AI208" s="1" t="str">
        <f t="shared" si="69"/>
        <v xml:space="preserve"> </v>
      </c>
      <c r="AJ208" s="1" t="str">
        <f t="shared" si="69"/>
        <v xml:space="preserve"> </v>
      </c>
      <c r="AK208" s="25" t="str">
        <f t="shared" si="84"/>
        <v xml:space="preserve"> </v>
      </c>
      <c r="AL208" s="25" t="str">
        <f t="shared" si="85"/>
        <v xml:space="preserve"> </v>
      </c>
      <c r="AM208" s="1" t="str">
        <f t="shared" si="68"/>
        <v xml:space="preserve"> </v>
      </c>
      <c r="AN208" s="1" t="str">
        <f t="shared" si="68"/>
        <v xml:space="preserve"> </v>
      </c>
      <c r="AO208" t="s">
        <v>1873</v>
      </c>
      <c r="AP208" t="s">
        <v>2280</v>
      </c>
      <c r="AQ208" s="22" t="e">
        <v>#VALUE!</v>
      </c>
      <c r="AR208" s="21">
        <v>-152.75835297813848</v>
      </c>
      <c r="AS208">
        <v>24.237677385882229</v>
      </c>
      <c r="AT208" t="e">
        <v>#VALUE!</v>
      </c>
      <c r="AU208">
        <v>152.75835297813848</v>
      </c>
      <c r="AV208" t="s">
        <v>3953</v>
      </c>
    </row>
    <row r="209" spans="1:48" x14ac:dyDescent="0.25">
      <c r="A209" s="14">
        <v>2.1199999999999997E-9</v>
      </c>
      <c r="B209" t="s">
        <v>1874</v>
      </c>
      <c r="C209" s="4">
        <v>19</v>
      </c>
      <c r="D209" s="4">
        <v>2</v>
      </c>
      <c r="E209" s="4">
        <v>1</v>
      </c>
      <c r="F209" s="4">
        <v>22</v>
      </c>
      <c r="G209" s="4">
        <v>6</v>
      </c>
      <c r="H209" s="4">
        <v>5.15</v>
      </c>
      <c r="I209" s="34">
        <v>11161.433390798489</v>
      </c>
      <c r="J209" s="35" t="s">
        <v>2161</v>
      </c>
      <c r="K209" s="35">
        <v>21.193415637860085</v>
      </c>
      <c r="L209" s="35">
        <v>11.941124744863808</v>
      </c>
      <c r="M209" s="35">
        <v>7.984030317425356</v>
      </c>
      <c r="N209" s="4">
        <v>-0.128</v>
      </c>
      <c r="O209" s="4">
        <v>82.222222222222214</v>
      </c>
      <c r="P209" s="35">
        <v>0</v>
      </c>
      <c r="Q209" s="36">
        <f t="shared" si="71"/>
        <v>86.363636365756363</v>
      </c>
      <c r="R209" s="36" t="str">
        <f t="shared" si="72"/>
        <v xml:space="preserve"> </v>
      </c>
      <c r="S209" s="37">
        <f t="shared" si="73"/>
        <v>0.16504854580932032</v>
      </c>
      <c r="T209" s="37" t="str">
        <f t="shared" si="74"/>
        <v/>
      </c>
      <c r="U209" s="37" t="str">
        <f t="shared" si="75"/>
        <v xml:space="preserve"> </v>
      </c>
      <c r="V209" s="37" t="str">
        <f t="shared" si="76"/>
        <v xml:space="preserve"> </v>
      </c>
      <c r="W209" s="37" t="str">
        <f t="shared" si="77"/>
        <v/>
      </c>
      <c r="X209" s="37" t="str">
        <f t="shared" si="78"/>
        <v/>
      </c>
      <c r="Y209" s="1" t="str">
        <f t="shared" si="65"/>
        <v xml:space="preserve"> </v>
      </c>
      <c r="Z209" s="1" t="str">
        <f t="shared" si="79"/>
        <v xml:space="preserve"> </v>
      </c>
      <c r="AA209" s="1" t="str">
        <f t="shared" si="66"/>
        <v xml:space="preserve"> </v>
      </c>
      <c r="AB209" s="1" t="str">
        <f t="shared" si="80"/>
        <v xml:space="preserve"> </v>
      </c>
      <c r="AC209" s="1" t="str">
        <f t="shared" si="70"/>
        <v xml:space="preserve"> </v>
      </c>
      <c r="AD209" s="1" t="str">
        <f t="shared" si="81"/>
        <v xml:space="preserve"> </v>
      </c>
      <c r="AE209" s="1" t="str">
        <f t="shared" si="67"/>
        <v xml:space="preserve"> </v>
      </c>
      <c r="AF209" s="1" t="str">
        <f t="shared" si="67"/>
        <v xml:space="preserve"> </v>
      </c>
      <c r="AG209" s="38" t="str">
        <f t="shared" si="82"/>
        <v xml:space="preserve"> </v>
      </c>
      <c r="AH209" s="38" t="str">
        <f t="shared" si="83"/>
        <v xml:space="preserve"> </v>
      </c>
      <c r="AI209" s="1" t="str">
        <f t="shared" si="69"/>
        <v xml:space="preserve"> </v>
      </c>
      <c r="AJ209" s="1" t="str">
        <f t="shared" si="69"/>
        <v xml:space="preserve"> </v>
      </c>
      <c r="AK209" s="25">
        <f t="shared" si="84"/>
        <v>82.222222224342218</v>
      </c>
      <c r="AL209" s="25" t="str">
        <f t="shared" si="85"/>
        <v xml:space="preserve"> </v>
      </c>
      <c r="AM209" s="1" t="str">
        <f t="shared" si="68"/>
        <v xml:space="preserve"> </v>
      </c>
      <c r="AN209" s="1" t="str">
        <f t="shared" si="68"/>
        <v xml:space="preserve"> </v>
      </c>
      <c r="AO209" t="s">
        <v>1874</v>
      </c>
      <c r="AP209" t="s">
        <v>2280</v>
      </c>
      <c r="AQ209" s="22" t="e">
        <v>#VALUE!</v>
      </c>
      <c r="AR209" s="21">
        <v>1.3308111220378227</v>
      </c>
      <c r="AS209">
        <v>16.50485436893203</v>
      </c>
      <c r="AT209" t="e">
        <v>#VALUE!</v>
      </c>
      <c r="AU209">
        <v>-1.3308111220378227</v>
      </c>
      <c r="AV209" t="s">
        <v>3954</v>
      </c>
    </row>
    <row r="210" spans="1:48" x14ac:dyDescent="0.25">
      <c r="A210" s="14">
        <v>2.1299999999999999E-9</v>
      </c>
      <c r="B210" t="s">
        <v>1875</v>
      </c>
      <c r="C210" s="4">
        <v>5</v>
      </c>
      <c r="D210" s="4">
        <v>0</v>
      </c>
      <c r="E210" s="4">
        <v>0</v>
      </c>
      <c r="F210" s="4">
        <v>5</v>
      </c>
      <c r="G210" s="4">
        <v>27.857143402099609</v>
      </c>
      <c r="H210" s="4">
        <v>28.7</v>
      </c>
      <c r="I210" s="34">
        <v>10391.171623828337</v>
      </c>
      <c r="J210" s="35" t="s">
        <v>2161</v>
      </c>
      <c r="K210" s="35">
        <v>33.964497041420117</v>
      </c>
      <c r="L210" s="35" t="s">
        <v>2161</v>
      </c>
      <c r="M210" s="35">
        <v>32.098567942583728</v>
      </c>
      <c r="N210" s="4">
        <v>0.64</v>
      </c>
      <c r="O210" s="4">
        <v>42.538975501113583</v>
      </c>
      <c r="P210" s="35" t="s">
        <v>124</v>
      </c>
      <c r="Q210" s="36">
        <f t="shared" si="71"/>
        <v>100.00000000212999</v>
      </c>
      <c r="R210" s="36" t="str">
        <f t="shared" si="72"/>
        <v xml:space="preserve"> </v>
      </c>
      <c r="S210" s="37" t="str">
        <f t="shared" si="73"/>
        <v/>
      </c>
      <c r="T210" s="37" t="str">
        <f t="shared" si="74"/>
        <v/>
      </c>
      <c r="U210" s="37" t="str">
        <f t="shared" si="75"/>
        <v xml:space="preserve"> </v>
      </c>
      <c r="V210" s="37" t="str">
        <f t="shared" si="76"/>
        <v xml:space="preserve"> </v>
      </c>
      <c r="W210" s="37" t="str">
        <f t="shared" si="77"/>
        <v xml:space="preserve"> </v>
      </c>
      <c r="X210" s="37" t="str">
        <f t="shared" si="78"/>
        <v xml:space="preserve"> </v>
      </c>
      <c r="Y210" s="1" t="str">
        <f t="shared" si="65"/>
        <v xml:space="preserve"> </v>
      </c>
      <c r="Z210" s="1" t="str">
        <f t="shared" si="79"/>
        <v xml:space="preserve"> </v>
      </c>
      <c r="AA210" s="1" t="str">
        <f t="shared" si="66"/>
        <v xml:space="preserve"> </v>
      </c>
      <c r="AB210" s="1" t="str">
        <f t="shared" si="80"/>
        <v xml:space="preserve"> </v>
      </c>
      <c r="AC210" s="1" t="str">
        <f t="shared" si="70"/>
        <v xml:space="preserve"> </v>
      </c>
      <c r="AD210" s="1" t="str">
        <f t="shared" si="81"/>
        <v xml:space="preserve"> </v>
      </c>
      <c r="AE210" s="1" t="str">
        <f t="shared" si="67"/>
        <v xml:space="preserve"> </v>
      </c>
      <c r="AF210" s="1" t="str">
        <f t="shared" si="67"/>
        <v xml:space="preserve"> </v>
      </c>
      <c r="AG210" s="38" t="str">
        <f t="shared" si="82"/>
        <v xml:space="preserve"> </v>
      </c>
      <c r="AH210" s="38" t="str">
        <f t="shared" si="83"/>
        <v xml:space="preserve"> </v>
      </c>
      <c r="AI210" s="1" t="str">
        <f t="shared" si="69"/>
        <v xml:space="preserve"> </v>
      </c>
      <c r="AJ210" s="1" t="str">
        <f t="shared" si="69"/>
        <v xml:space="preserve"> </v>
      </c>
      <c r="AK210" s="25" t="str">
        <f t="shared" si="84"/>
        <v xml:space="preserve"> </v>
      </c>
      <c r="AL210" s="25" t="str">
        <f t="shared" si="85"/>
        <v xml:space="preserve"> </v>
      </c>
      <c r="AM210" s="1" t="str">
        <f t="shared" si="68"/>
        <v xml:space="preserve"> </v>
      </c>
      <c r="AN210" s="1" t="str">
        <f t="shared" si="68"/>
        <v xml:space="preserve"> </v>
      </c>
      <c r="AO210" t="s">
        <v>1875</v>
      </c>
      <c r="AP210" t="s">
        <v>2560</v>
      </c>
      <c r="AQ210" s="22" t="e">
        <v>#VALUE!</v>
      </c>
      <c r="AR210" s="21" t="e">
        <v>#VALUE!</v>
      </c>
      <c r="AS210">
        <v>-2.9367825710814977</v>
      </c>
      <c r="AT210" t="e">
        <v>#VALUE!</v>
      </c>
      <c r="AU210" t="e">
        <v>#VALUE!</v>
      </c>
      <c r="AV210" t="s">
        <v>3955</v>
      </c>
    </row>
    <row r="211" spans="1:48" x14ac:dyDescent="0.25">
      <c r="A211" s="14">
        <v>2.1400000000000001E-9</v>
      </c>
      <c r="B211" t="s">
        <v>1876</v>
      </c>
      <c r="C211" s="4">
        <v>19</v>
      </c>
      <c r="D211" s="4">
        <v>1</v>
      </c>
      <c r="E211" s="4">
        <v>0</v>
      </c>
      <c r="F211" s="4">
        <v>20</v>
      </c>
      <c r="G211" s="4">
        <v>150.39999389648437</v>
      </c>
      <c r="H211" s="4">
        <v>112</v>
      </c>
      <c r="I211" s="34">
        <v>9290.2746809191285</v>
      </c>
      <c r="J211" s="35">
        <v>28.740056453682318</v>
      </c>
      <c r="K211" s="35">
        <v>23.145277949989666</v>
      </c>
      <c r="L211" s="35">
        <v>25.478885109951545</v>
      </c>
      <c r="M211" s="35">
        <v>20.067473579920737</v>
      </c>
      <c r="N211" s="4">
        <v>3.8970000000000002</v>
      </c>
      <c r="O211" s="4">
        <v>21.401869158878515</v>
      </c>
      <c r="P211" s="35">
        <v>1.3973214285714286</v>
      </c>
      <c r="Q211" s="36">
        <f t="shared" si="71"/>
        <v>95.000000002139998</v>
      </c>
      <c r="R211" s="36" t="str">
        <f t="shared" si="72"/>
        <v xml:space="preserve"> </v>
      </c>
      <c r="S211" s="37">
        <f t="shared" si="73"/>
        <v>0.34285709050146768</v>
      </c>
      <c r="T211" s="37" t="str">
        <f t="shared" si="74"/>
        <v/>
      </c>
      <c r="U211" s="37" t="str">
        <f t="shared" si="75"/>
        <v/>
      </c>
      <c r="V211" s="37" t="str">
        <f t="shared" si="76"/>
        <v/>
      </c>
      <c r="W211" s="37" t="str">
        <f t="shared" si="77"/>
        <v/>
      </c>
      <c r="X211" s="37" t="str">
        <f t="shared" si="78"/>
        <v/>
      </c>
      <c r="Y211" s="1" t="str">
        <f t="shared" si="65"/>
        <v xml:space="preserve"> </v>
      </c>
      <c r="Z211" s="1" t="str">
        <f t="shared" si="79"/>
        <v xml:space="preserve"> </v>
      </c>
      <c r="AA211" s="1" t="str">
        <f t="shared" si="66"/>
        <v xml:space="preserve"> </v>
      </c>
      <c r="AB211" s="1" t="str">
        <f t="shared" si="80"/>
        <v xml:space="preserve"> </v>
      </c>
      <c r="AC211" s="1" t="str">
        <f t="shared" si="70"/>
        <v xml:space="preserve"> </v>
      </c>
      <c r="AD211" s="1" t="str">
        <f t="shared" si="81"/>
        <v xml:space="preserve"> </v>
      </c>
      <c r="AE211" s="1" t="str">
        <f t="shared" si="67"/>
        <v xml:space="preserve"> </v>
      </c>
      <c r="AF211" s="1" t="str">
        <f t="shared" si="67"/>
        <v xml:space="preserve"> </v>
      </c>
      <c r="AG211" s="38" t="str">
        <f t="shared" si="82"/>
        <v xml:space="preserve"> </v>
      </c>
      <c r="AH211" s="38" t="str">
        <f t="shared" si="83"/>
        <v xml:space="preserve"> </v>
      </c>
      <c r="AI211" s="1" t="str">
        <f t="shared" si="69"/>
        <v xml:space="preserve"> </v>
      </c>
      <c r="AJ211" s="1" t="str">
        <f t="shared" si="69"/>
        <v xml:space="preserve"> </v>
      </c>
      <c r="AK211" s="25" t="str">
        <f t="shared" si="84"/>
        <v xml:space="preserve"> </v>
      </c>
      <c r="AL211" s="25" t="str">
        <f t="shared" si="85"/>
        <v xml:space="preserve"> </v>
      </c>
      <c r="AM211" s="1" t="str">
        <f t="shared" si="68"/>
        <v xml:space="preserve"> </v>
      </c>
      <c r="AN211" s="1" t="str">
        <f t="shared" si="68"/>
        <v xml:space="preserve"> </v>
      </c>
      <c r="AO211" t="s">
        <v>1876</v>
      </c>
      <c r="AP211" t="s">
        <v>2524</v>
      </c>
      <c r="AQ211" s="22">
        <v>-70.521346088820394</v>
      </c>
      <c r="AR211" s="21">
        <v>-110.53133444527799</v>
      </c>
      <c r="AS211">
        <v>34.285708836146767</v>
      </c>
      <c r="AT211">
        <v>70.521346088820394</v>
      </c>
      <c r="AU211">
        <v>110.53133444527799</v>
      </c>
      <c r="AV211" t="s">
        <v>3956</v>
      </c>
    </row>
    <row r="212" spans="1:48" x14ac:dyDescent="0.25">
      <c r="A212" s="14">
        <v>2.1500000000000002E-9</v>
      </c>
      <c r="B212" t="s">
        <v>1877</v>
      </c>
      <c r="C212" s="4">
        <v>13</v>
      </c>
      <c r="D212" s="4">
        <v>0</v>
      </c>
      <c r="E212" s="4">
        <v>1</v>
      </c>
      <c r="F212" s="4">
        <v>14</v>
      </c>
      <c r="G212" s="4">
        <v>9.8500003814697266</v>
      </c>
      <c r="H212" s="4">
        <v>8.2799999999999994</v>
      </c>
      <c r="I212" s="34">
        <v>9014.9414009090597</v>
      </c>
      <c r="J212" s="35">
        <v>17.394957983193276</v>
      </c>
      <c r="K212" s="35">
        <v>13.485342019543973</v>
      </c>
      <c r="L212" s="35">
        <v>13.50987194719472</v>
      </c>
      <c r="M212" s="35">
        <v>10.761017875920084</v>
      </c>
      <c r="N212" s="4">
        <v>0.47600000000000003</v>
      </c>
      <c r="O212" s="4">
        <v>44.242424242424242</v>
      </c>
      <c r="P212" s="35" t="s">
        <v>124</v>
      </c>
      <c r="Q212" s="36">
        <f t="shared" si="71"/>
        <v>92.857142859292864</v>
      </c>
      <c r="R212" s="36" t="str">
        <f t="shared" si="72"/>
        <v xml:space="preserve"> </v>
      </c>
      <c r="S212" s="37">
        <f t="shared" si="73"/>
        <v>0.18961357479127133</v>
      </c>
      <c r="T212" s="37" t="str">
        <f t="shared" si="74"/>
        <v/>
      </c>
      <c r="U212" s="37" t="str">
        <f t="shared" si="75"/>
        <v/>
      </c>
      <c r="V212" s="37" t="str">
        <f t="shared" si="76"/>
        <v/>
      </c>
      <c r="W212" s="37" t="str">
        <f t="shared" si="77"/>
        <v/>
      </c>
      <c r="X212" s="37" t="str">
        <f t="shared" si="78"/>
        <v/>
      </c>
      <c r="Y212" s="1" t="str">
        <f t="shared" si="65"/>
        <v xml:space="preserve"> </v>
      </c>
      <c r="Z212" s="1" t="str">
        <f t="shared" si="79"/>
        <v xml:space="preserve"> </v>
      </c>
      <c r="AA212" s="1" t="str">
        <f t="shared" si="66"/>
        <v xml:space="preserve"> </v>
      </c>
      <c r="AB212" s="1" t="str">
        <f t="shared" si="80"/>
        <v xml:space="preserve"> </v>
      </c>
      <c r="AC212" s="1" t="str">
        <f t="shared" si="70"/>
        <v xml:space="preserve"> </v>
      </c>
      <c r="AD212" s="1" t="str">
        <f t="shared" si="81"/>
        <v xml:space="preserve"> </v>
      </c>
      <c r="AE212" s="1" t="str">
        <f t="shared" si="67"/>
        <v xml:space="preserve"> </v>
      </c>
      <c r="AF212" s="1" t="str">
        <f t="shared" si="67"/>
        <v xml:space="preserve"> </v>
      </c>
      <c r="AG212" s="38" t="str">
        <f t="shared" si="82"/>
        <v xml:space="preserve"> </v>
      </c>
      <c r="AH212" s="38" t="str">
        <f t="shared" si="83"/>
        <v xml:space="preserve"> </v>
      </c>
      <c r="AI212" s="1" t="str">
        <f t="shared" si="69"/>
        <v xml:space="preserve"> </v>
      </c>
      <c r="AJ212" s="1" t="str">
        <f t="shared" si="69"/>
        <v xml:space="preserve"> </v>
      </c>
      <c r="AK212" s="25" t="str">
        <f t="shared" si="84"/>
        <v xml:space="preserve"> </v>
      </c>
      <c r="AL212" s="25" t="str">
        <f t="shared" si="85"/>
        <v xml:space="preserve"> </v>
      </c>
      <c r="AM212" s="1" t="str">
        <f t="shared" si="68"/>
        <v xml:space="preserve"> </v>
      </c>
      <c r="AN212" s="1" t="str">
        <f t="shared" si="68"/>
        <v xml:space="preserve"> </v>
      </c>
      <c r="AO212" t="s">
        <v>1877</v>
      </c>
      <c r="AP212" t="s">
        <v>3385</v>
      </c>
      <c r="AQ212" s="22">
        <v>-3.2082750161941398</v>
      </c>
      <c r="AR212" s="21">
        <v>-11.631704329041547</v>
      </c>
      <c r="AS212">
        <v>18.96135726412713</v>
      </c>
      <c r="AT212">
        <v>3.2082750161941398</v>
      </c>
      <c r="AU212">
        <v>11.631704329041547</v>
      </c>
      <c r="AV212" t="s">
        <v>3957</v>
      </c>
    </row>
    <row r="213" spans="1:48" x14ac:dyDescent="0.25">
      <c r="A213" s="14">
        <v>2.1600000000000004E-9</v>
      </c>
      <c r="B213" t="s">
        <v>1878</v>
      </c>
      <c r="C213" s="4">
        <v>8</v>
      </c>
      <c r="D213" s="4">
        <v>0</v>
      </c>
      <c r="E213" s="4">
        <v>1</v>
      </c>
      <c r="F213" s="4">
        <v>9</v>
      </c>
      <c r="G213" s="4">
        <v>19</v>
      </c>
      <c r="H213" s="4">
        <v>11.02</v>
      </c>
      <c r="I213" s="34">
        <v>5352.7809665896893</v>
      </c>
      <c r="J213" s="35">
        <v>4.2979719188767547</v>
      </c>
      <c r="K213" s="35">
        <v>6.4747356051703875</v>
      </c>
      <c r="L213" s="35">
        <v>5.2019310685364406</v>
      </c>
      <c r="M213" s="35">
        <v>8.9158351387948542</v>
      </c>
      <c r="N213" s="4">
        <v>2.5640000000000001</v>
      </c>
      <c r="O213" s="4">
        <v>12.111937035417585</v>
      </c>
      <c r="P213" s="35">
        <v>2.3593466424682394</v>
      </c>
      <c r="Q213" s="36">
        <f t="shared" si="71"/>
        <v>88.888888891048879</v>
      </c>
      <c r="R213" s="36" t="str">
        <f t="shared" si="72"/>
        <v xml:space="preserve"> </v>
      </c>
      <c r="S213" s="37">
        <f t="shared" si="73"/>
        <v>0.72413793319448283</v>
      </c>
      <c r="T213" s="37" t="str">
        <f t="shared" si="74"/>
        <v/>
      </c>
      <c r="U213" s="37" t="str">
        <f t="shared" si="75"/>
        <v/>
      </c>
      <c r="V213" s="37">
        <f t="shared" si="76"/>
        <v>-0.74499146922694637</v>
      </c>
      <c r="W213" s="37" t="str">
        <f t="shared" si="77"/>
        <v/>
      </c>
      <c r="X213" s="37">
        <f t="shared" si="78"/>
        <v>-0.5701658511252613</v>
      </c>
      <c r="Y213" s="1" t="str">
        <f t="shared" si="65"/>
        <v xml:space="preserve"> </v>
      </c>
      <c r="Z213" s="1" t="str">
        <f t="shared" si="79"/>
        <v xml:space="preserve"> </v>
      </c>
      <c r="AA213" s="1" t="str">
        <f t="shared" si="66"/>
        <v xml:space="preserve"> </v>
      </c>
      <c r="AB213" s="1" t="str">
        <f t="shared" si="80"/>
        <v xml:space="preserve"> </v>
      </c>
      <c r="AC213" s="1" t="str">
        <f t="shared" si="70"/>
        <v xml:space="preserve"> </v>
      </c>
      <c r="AD213" s="1" t="str">
        <f t="shared" si="81"/>
        <v xml:space="preserve"> </v>
      </c>
      <c r="AE213" s="1" t="str">
        <f t="shared" si="67"/>
        <v xml:space="preserve"> </v>
      </c>
      <c r="AF213" s="1" t="str">
        <f t="shared" si="67"/>
        <v xml:space="preserve"> </v>
      </c>
      <c r="AG213" s="38" t="str">
        <f t="shared" si="82"/>
        <v xml:space="preserve"> </v>
      </c>
      <c r="AH213" s="38" t="str">
        <f t="shared" si="83"/>
        <v xml:space="preserve"> </v>
      </c>
      <c r="AI213" s="1" t="str">
        <f t="shared" si="69"/>
        <v xml:space="preserve"> </v>
      </c>
      <c r="AJ213" s="1" t="str">
        <f t="shared" si="69"/>
        <v xml:space="preserve"> </v>
      </c>
      <c r="AK213" s="25" t="str">
        <f t="shared" si="84"/>
        <v xml:space="preserve"> </v>
      </c>
      <c r="AL213" s="25" t="str">
        <f t="shared" si="85"/>
        <v xml:space="preserve"> </v>
      </c>
      <c r="AM213" s="1" t="str">
        <f t="shared" si="68"/>
        <v xml:space="preserve"> </v>
      </c>
      <c r="AN213" s="1" t="str">
        <f t="shared" si="68"/>
        <v xml:space="preserve"> </v>
      </c>
      <c r="AO213" t="s">
        <v>1878</v>
      </c>
      <c r="AP213" t="s">
        <v>2278</v>
      </c>
      <c r="AQ213" s="22">
        <v>74.499146922694635</v>
      </c>
      <c r="AR213" s="21">
        <v>57.01658511252613</v>
      </c>
      <c r="AS213">
        <v>72.413793103448285</v>
      </c>
      <c r="AT213">
        <v>-74.499146922694635</v>
      </c>
      <c r="AU213">
        <v>-57.01658511252613</v>
      </c>
      <c r="AV213" t="s">
        <v>3958</v>
      </c>
    </row>
    <row r="214" spans="1:48" x14ac:dyDescent="0.25">
      <c r="A214" s="14">
        <v>2.1700000000000006E-9</v>
      </c>
      <c r="B214" t="s">
        <v>1879</v>
      </c>
      <c r="C214" s="4">
        <v>8</v>
      </c>
      <c r="D214" s="4">
        <v>0</v>
      </c>
      <c r="E214" s="4">
        <v>1</v>
      </c>
      <c r="F214" s="4">
        <v>9</v>
      </c>
      <c r="G214" s="4">
        <v>3.5</v>
      </c>
      <c r="H214" s="4">
        <v>2.99</v>
      </c>
      <c r="I214" s="34">
        <v>8897.8312133662221</v>
      </c>
      <c r="J214" s="35">
        <v>7.3464373464373462</v>
      </c>
      <c r="K214" s="35">
        <v>6.3617021276595747</v>
      </c>
      <c r="L214" s="35">
        <v>9.6752113160610804</v>
      </c>
      <c r="M214" s="35">
        <v>8.6980683764750673</v>
      </c>
      <c r="N214" s="4">
        <v>0.40700000000000003</v>
      </c>
      <c r="O214" s="4">
        <v>27.187500000000007</v>
      </c>
      <c r="P214" s="35">
        <v>3.1772575250836117</v>
      </c>
      <c r="Q214" s="36">
        <f t="shared" si="71"/>
        <v>88.888888891058883</v>
      </c>
      <c r="R214" s="36" t="str">
        <f t="shared" si="72"/>
        <v xml:space="preserve"> </v>
      </c>
      <c r="S214" s="37">
        <f t="shared" si="73"/>
        <v>0.1705685640429096</v>
      </c>
      <c r="T214" s="37" t="str">
        <f t="shared" si="74"/>
        <v/>
      </c>
      <c r="U214" s="37" t="str">
        <f t="shared" si="75"/>
        <v/>
      </c>
      <c r="V214" s="37">
        <f t="shared" si="76"/>
        <v>-0.56411902416038129</v>
      </c>
      <c r="W214" s="37" t="str">
        <f t="shared" si="77"/>
        <v/>
      </c>
      <c r="X214" s="37">
        <f t="shared" si="78"/>
        <v>-0.20053992134263088</v>
      </c>
      <c r="Y214" s="1" t="str">
        <f t="shared" si="65"/>
        <v xml:space="preserve"> </v>
      </c>
      <c r="Z214" s="1" t="str">
        <f t="shared" si="79"/>
        <v xml:space="preserve"> </v>
      </c>
      <c r="AA214" s="1" t="str">
        <f t="shared" si="66"/>
        <v xml:space="preserve"> </v>
      </c>
      <c r="AB214" s="1" t="str">
        <f t="shared" si="80"/>
        <v xml:space="preserve"> </v>
      </c>
      <c r="AC214" s="1" t="str">
        <f t="shared" si="70"/>
        <v xml:space="preserve"> </v>
      </c>
      <c r="AD214" s="1" t="str">
        <f t="shared" si="81"/>
        <v xml:space="preserve"> </v>
      </c>
      <c r="AE214" s="1" t="str">
        <f t="shared" si="67"/>
        <v xml:space="preserve"> </v>
      </c>
      <c r="AF214" s="1" t="str">
        <f t="shared" si="67"/>
        <v xml:space="preserve"> </v>
      </c>
      <c r="AG214" s="38">
        <f t="shared" si="82"/>
        <v>3.1772575272536119</v>
      </c>
      <c r="AH214" s="38" t="str">
        <f t="shared" si="83"/>
        <v xml:space="preserve"> </v>
      </c>
      <c r="AI214" s="1" t="str">
        <f t="shared" si="69"/>
        <v xml:space="preserve"> </v>
      </c>
      <c r="AJ214" s="1" t="str">
        <f t="shared" si="69"/>
        <v xml:space="preserve"> </v>
      </c>
      <c r="AK214" s="25" t="str">
        <f t="shared" si="84"/>
        <v xml:space="preserve"> </v>
      </c>
      <c r="AL214" s="25" t="str">
        <f t="shared" si="85"/>
        <v xml:space="preserve"> </v>
      </c>
      <c r="AM214" s="1" t="str">
        <f t="shared" si="68"/>
        <v xml:space="preserve"> </v>
      </c>
      <c r="AN214" s="1" t="str">
        <f t="shared" si="68"/>
        <v xml:space="preserve"> </v>
      </c>
      <c r="AO214" t="s">
        <v>1879</v>
      </c>
      <c r="AP214" t="s">
        <v>2296</v>
      </c>
      <c r="AQ214" s="22">
        <v>56.411902416038131</v>
      </c>
      <c r="AR214" s="21">
        <v>20.053992134263087</v>
      </c>
      <c r="AS214">
        <v>17.056856187290958</v>
      </c>
      <c r="AT214">
        <v>-56.411902416038131</v>
      </c>
      <c r="AU214">
        <v>-20.053992134263087</v>
      </c>
      <c r="AV214" t="s">
        <v>3959</v>
      </c>
    </row>
    <row r="215" spans="1:48" x14ac:dyDescent="0.25">
      <c r="A215" s="14">
        <v>2.1800000000000007E-9</v>
      </c>
      <c r="B215" t="s">
        <v>1880</v>
      </c>
      <c r="C215" s="4">
        <v>3</v>
      </c>
      <c r="D215" s="4">
        <v>0</v>
      </c>
      <c r="E215" s="4">
        <v>0</v>
      </c>
      <c r="F215" s="4">
        <v>3</v>
      </c>
      <c r="G215" s="4" t="s">
        <v>2162</v>
      </c>
      <c r="H215" s="4">
        <v>8.33</v>
      </c>
      <c r="I215" s="34">
        <v>8258.2511029626257</v>
      </c>
      <c r="J215" s="35">
        <v>27.766666666666669</v>
      </c>
      <c r="K215" s="35">
        <v>24.5</v>
      </c>
      <c r="L215" s="35" t="s">
        <v>2161</v>
      </c>
      <c r="M215" s="35" t="s">
        <v>2161</v>
      </c>
      <c r="N215" s="4">
        <v>0.3</v>
      </c>
      <c r="O215" s="4">
        <v>-52.978056426332287</v>
      </c>
      <c r="P215" s="35">
        <v>1.3205282112845138</v>
      </c>
      <c r="Q215" s="36">
        <f t="shared" si="71"/>
        <v>100.00000000218</v>
      </c>
      <c r="R215" s="36" t="str">
        <f t="shared" si="72"/>
        <v xml:space="preserve"> </v>
      </c>
      <c r="S215" s="37" t="str">
        <f t="shared" si="73"/>
        <v xml:space="preserve"> </v>
      </c>
      <c r="T215" s="37" t="str">
        <f t="shared" si="74"/>
        <v xml:space="preserve"> </v>
      </c>
      <c r="U215" s="37" t="str">
        <f t="shared" si="75"/>
        <v/>
      </c>
      <c r="V215" s="37" t="str">
        <f t="shared" si="76"/>
        <v/>
      </c>
      <c r="W215" s="37" t="str">
        <f t="shared" si="77"/>
        <v xml:space="preserve"> </v>
      </c>
      <c r="X215" s="37" t="str">
        <f t="shared" si="78"/>
        <v xml:space="preserve"> </v>
      </c>
      <c r="Y215" s="1" t="str">
        <f t="shared" ref="Y215:Y226" si="86">IF(ISERROR((RANK(U215,U$7:U$184,0)))=TRUE," ",((RANK(U215,U$7:U$184,0))))</f>
        <v xml:space="preserve"> </v>
      </c>
      <c r="Z215" s="1" t="str">
        <f t="shared" si="79"/>
        <v xml:space="preserve"> </v>
      </c>
      <c r="AA215" s="1" t="str">
        <f t="shared" ref="AA215:AA226" si="87">IF(ISERROR((RANK(W215,W$7:W$184,0)))=TRUE," ",((RANK(W215,W$7:W$184,0))))</f>
        <v xml:space="preserve"> </v>
      </c>
      <c r="AB215" s="1" t="str">
        <f t="shared" si="80"/>
        <v xml:space="preserve"> </v>
      </c>
      <c r="AC215" s="1" t="str">
        <f t="shared" si="70"/>
        <v xml:space="preserve"> </v>
      </c>
      <c r="AD215" s="1" t="str">
        <f t="shared" si="81"/>
        <v xml:space="preserve"> </v>
      </c>
      <c r="AE215" s="1" t="str">
        <f t="shared" si="67"/>
        <v xml:space="preserve"> </v>
      </c>
      <c r="AF215" s="1" t="str">
        <f t="shared" si="67"/>
        <v xml:space="preserve"> </v>
      </c>
      <c r="AG215" s="38" t="str">
        <f t="shared" si="82"/>
        <v xml:space="preserve"> </v>
      </c>
      <c r="AH215" s="38" t="str">
        <f t="shared" si="83"/>
        <v xml:space="preserve"> </v>
      </c>
      <c r="AI215" s="1" t="str">
        <f t="shared" si="69"/>
        <v xml:space="preserve"> </v>
      </c>
      <c r="AJ215" s="1" t="str">
        <f t="shared" si="69"/>
        <v xml:space="preserve"> </v>
      </c>
      <c r="AK215" s="25" t="str">
        <f t="shared" si="84"/>
        <v xml:space="preserve"> </v>
      </c>
      <c r="AL215" s="25">
        <f t="shared" si="85"/>
        <v>-52.978056424152285</v>
      </c>
      <c r="AM215" s="1" t="str">
        <f t="shared" si="68"/>
        <v xml:space="preserve"> </v>
      </c>
      <c r="AN215" s="1" t="str">
        <f t="shared" si="68"/>
        <v xml:space="preserve"> </v>
      </c>
      <c r="AO215" t="s">
        <v>1880</v>
      </c>
      <c r="AP215" t="s">
        <v>3035</v>
      </c>
      <c r="AQ215" s="22">
        <v>-64.746001248474698</v>
      </c>
      <c r="AR215" s="21" t="e">
        <v>#VALUE!</v>
      </c>
      <c r="AS215" t="s">
        <v>124</v>
      </c>
      <c r="AT215">
        <v>64.746001248474698</v>
      </c>
      <c r="AU215" t="e">
        <v>#VALUE!</v>
      </c>
      <c r="AV215" t="s">
        <v>3960</v>
      </c>
    </row>
    <row r="216" spans="1:48" x14ac:dyDescent="0.25">
      <c r="A216" s="14">
        <v>2.1900000000000009E-9</v>
      </c>
      <c r="B216" t="s">
        <v>1881</v>
      </c>
      <c r="C216" s="4">
        <v>11</v>
      </c>
      <c r="D216" s="4">
        <v>0</v>
      </c>
      <c r="E216" s="4">
        <v>1</v>
      </c>
      <c r="F216" s="4">
        <v>12</v>
      </c>
      <c r="G216" s="4">
        <v>27.649999618530273</v>
      </c>
      <c r="H216" s="4">
        <v>20.3</v>
      </c>
      <c r="I216" s="34">
        <v>4464.6871257535167</v>
      </c>
      <c r="J216" s="35">
        <v>26.26131953428202</v>
      </c>
      <c r="K216" s="35">
        <v>21.898597626752967</v>
      </c>
      <c r="L216" s="35">
        <v>13.965888878651066</v>
      </c>
      <c r="M216" s="35">
        <v>12.085137298676448</v>
      </c>
      <c r="N216" s="4">
        <v>0.77300000000000002</v>
      </c>
      <c r="O216" s="4">
        <v>33.27586206896553</v>
      </c>
      <c r="P216" s="35">
        <v>1.6995073891625616</v>
      </c>
      <c r="Q216" s="36">
        <f t="shared" si="71"/>
        <v>91.666666668856678</v>
      </c>
      <c r="R216" s="36" t="str">
        <f t="shared" si="72"/>
        <v xml:space="preserve"> </v>
      </c>
      <c r="S216" s="37">
        <f t="shared" si="73"/>
        <v>0.3620689489156293</v>
      </c>
      <c r="T216" s="37" t="str">
        <f t="shared" si="74"/>
        <v/>
      </c>
      <c r="U216" s="37" t="str">
        <f t="shared" si="75"/>
        <v/>
      </c>
      <c r="V216" s="37" t="str">
        <f t="shared" si="76"/>
        <v/>
      </c>
      <c r="W216" s="37" t="str">
        <f t="shared" si="77"/>
        <v/>
      </c>
      <c r="X216" s="37" t="str">
        <f t="shared" si="78"/>
        <v/>
      </c>
      <c r="Y216" s="1" t="str">
        <f t="shared" si="86"/>
        <v xml:space="preserve"> </v>
      </c>
      <c r="Z216" s="1" t="str">
        <f t="shared" si="79"/>
        <v xml:space="preserve"> </v>
      </c>
      <c r="AA216" s="1" t="str">
        <f t="shared" si="87"/>
        <v xml:space="preserve"> </v>
      </c>
      <c r="AB216" s="1" t="str">
        <f t="shared" si="80"/>
        <v xml:space="preserve"> </v>
      </c>
      <c r="AC216" s="1" t="str">
        <f t="shared" si="70"/>
        <v xml:space="preserve"> </v>
      </c>
      <c r="AD216" s="1" t="str">
        <f t="shared" si="81"/>
        <v xml:space="preserve"> </v>
      </c>
      <c r="AE216" s="1" t="str">
        <f t="shared" si="67"/>
        <v xml:space="preserve"> </v>
      </c>
      <c r="AF216" s="1" t="str">
        <f t="shared" si="67"/>
        <v xml:space="preserve"> </v>
      </c>
      <c r="AG216" s="38" t="str">
        <f t="shared" si="82"/>
        <v xml:space="preserve"> </v>
      </c>
      <c r="AH216" s="38" t="str">
        <f t="shared" si="83"/>
        <v xml:space="preserve"> </v>
      </c>
      <c r="AI216" s="1" t="str">
        <f t="shared" si="69"/>
        <v xml:space="preserve"> </v>
      </c>
      <c r="AJ216" s="1" t="str">
        <f t="shared" si="69"/>
        <v xml:space="preserve"> </v>
      </c>
      <c r="AK216" s="25" t="str">
        <f t="shared" si="84"/>
        <v xml:space="preserve"> </v>
      </c>
      <c r="AL216" s="25" t="str">
        <f t="shared" si="85"/>
        <v xml:space="preserve"> </v>
      </c>
      <c r="AM216" s="1" t="str">
        <f t="shared" si="68"/>
        <v xml:space="preserve"> </v>
      </c>
      <c r="AN216" s="1" t="str">
        <f t="shared" si="68"/>
        <v xml:space="preserve"> </v>
      </c>
      <c r="AO216" t="s">
        <v>1881</v>
      </c>
      <c r="AP216" t="s">
        <v>2402</v>
      </c>
      <c r="AQ216" s="22">
        <v>-55.814431480723336</v>
      </c>
      <c r="AR216" s="21">
        <v>-15.399759826558101</v>
      </c>
      <c r="AS216">
        <v>36.206894672562925</v>
      </c>
      <c r="AT216">
        <v>55.814431480723336</v>
      </c>
      <c r="AU216">
        <v>15.399759826558101</v>
      </c>
      <c r="AV216" t="s">
        <v>3961</v>
      </c>
    </row>
    <row r="217" spans="1:48" x14ac:dyDescent="0.25">
      <c r="A217" s="14">
        <v>2.2000000000000011E-9</v>
      </c>
      <c r="B217" t="s">
        <v>1882</v>
      </c>
      <c r="C217" s="4">
        <v>17</v>
      </c>
      <c r="D217" s="4">
        <v>0</v>
      </c>
      <c r="E217" s="4">
        <v>4</v>
      </c>
      <c r="F217" s="4">
        <v>21</v>
      </c>
      <c r="G217" s="4">
        <v>34</v>
      </c>
      <c r="H217" s="4">
        <v>30.07</v>
      </c>
      <c r="I217" s="34">
        <v>4489.1744572315538</v>
      </c>
      <c r="J217" s="35">
        <v>22.423564504101417</v>
      </c>
      <c r="K217" s="35">
        <v>17.24197247706422</v>
      </c>
      <c r="L217" s="35">
        <v>17.151405323348513</v>
      </c>
      <c r="M217" s="35">
        <v>13.627765594375226</v>
      </c>
      <c r="N217" s="4">
        <v>1.341</v>
      </c>
      <c r="O217" s="4">
        <v>33.167825223435933</v>
      </c>
      <c r="P217" s="35">
        <v>0.39906883937479215</v>
      </c>
      <c r="Q217" s="36">
        <f t="shared" si="71"/>
        <v>80.952380954580946</v>
      </c>
      <c r="R217" s="36" t="str">
        <f t="shared" si="72"/>
        <v xml:space="preserve"> </v>
      </c>
      <c r="S217" s="37" t="str">
        <f t="shared" si="73"/>
        <v/>
      </c>
      <c r="T217" s="37" t="str">
        <f t="shared" si="74"/>
        <v/>
      </c>
      <c r="U217" s="37" t="str">
        <f t="shared" si="75"/>
        <v/>
      </c>
      <c r="V217" s="37" t="str">
        <f t="shared" si="76"/>
        <v/>
      </c>
      <c r="W217" s="37" t="str">
        <f t="shared" si="77"/>
        <v/>
      </c>
      <c r="X217" s="37" t="str">
        <f t="shared" si="78"/>
        <v/>
      </c>
      <c r="Y217" s="1" t="str">
        <f t="shared" si="86"/>
        <v xml:space="preserve"> </v>
      </c>
      <c r="Z217" s="1" t="str">
        <f t="shared" si="79"/>
        <v xml:space="preserve"> </v>
      </c>
      <c r="AA217" s="1" t="str">
        <f t="shared" si="87"/>
        <v xml:space="preserve"> </v>
      </c>
      <c r="AB217" s="1" t="str">
        <f t="shared" si="80"/>
        <v xml:space="preserve"> </v>
      </c>
      <c r="AC217" s="1" t="str">
        <f t="shared" si="70"/>
        <v xml:space="preserve"> </v>
      </c>
      <c r="AD217" s="1" t="str">
        <f t="shared" si="81"/>
        <v xml:space="preserve"> </v>
      </c>
      <c r="AE217" s="1" t="str">
        <f t="shared" si="67"/>
        <v xml:space="preserve"> </v>
      </c>
      <c r="AF217" s="1" t="str">
        <f t="shared" si="67"/>
        <v xml:space="preserve"> </v>
      </c>
      <c r="AG217" s="38" t="str">
        <f t="shared" si="82"/>
        <v xml:space="preserve"> </v>
      </c>
      <c r="AH217" s="38" t="str">
        <f t="shared" si="83"/>
        <v xml:space="preserve"> </v>
      </c>
      <c r="AI217" s="1" t="str">
        <f t="shared" si="69"/>
        <v xml:space="preserve"> </v>
      </c>
      <c r="AJ217" s="1" t="str">
        <f t="shared" si="69"/>
        <v xml:space="preserve"> </v>
      </c>
      <c r="AK217" s="25" t="str">
        <f t="shared" si="84"/>
        <v xml:space="preserve"> </v>
      </c>
      <c r="AL217" s="25" t="str">
        <f t="shared" si="85"/>
        <v xml:space="preserve"> </v>
      </c>
      <c r="AM217" s="1" t="str">
        <f t="shared" si="68"/>
        <v xml:space="preserve"> </v>
      </c>
      <c r="AN217" s="1" t="str">
        <f t="shared" si="68"/>
        <v xml:space="preserve"> </v>
      </c>
      <c r="AO217" t="s">
        <v>1882</v>
      </c>
      <c r="AP217" t="s">
        <v>3385</v>
      </c>
      <c r="AQ217" s="22">
        <v>-33.044150748665466</v>
      </c>
      <c r="AR217" s="21">
        <v>-41.721595538968771</v>
      </c>
      <c r="AS217">
        <v>13.069504489524441</v>
      </c>
      <c r="AT217">
        <v>33.044150748665466</v>
      </c>
      <c r="AU217">
        <v>41.721595538968771</v>
      </c>
      <c r="AV217" t="s">
        <v>3962</v>
      </c>
    </row>
    <row r="218" spans="1:48" x14ac:dyDescent="0.25">
      <c r="A218" s="14">
        <v>2.2100000000000013E-9</v>
      </c>
      <c r="B218" t="s">
        <v>1883</v>
      </c>
      <c r="C218" s="4">
        <v>18</v>
      </c>
      <c r="D218" s="4">
        <v>0</v>
      </c>
      <c r="E218" s="4">
        <v>1</v>
      </c>
      <c r="F218" s="4">
        <v>19</v>
      </c>
      <c r="G218" s="4">
        <v>47.595001220703125</v>
      </c>
      <c r="H218" s="4">
        <v>30.58</v>
      </c>
      <c r="I218" s="34">
        <v>10906.104435149076</v>
      </c>
      <c r="J218" s="35">
        <v>18.510895883777238</v>
      </c>
      <c r="K218" s="35">
        <v>15.844559585492227</v>
      </c>
      <c r="L218" s="35">
        <v>11.077685784716518</v>
      </c>
      <c r="M218" s="35">
        <v>9.4687059980334336</v>
      </c>
      <c r="N218" s="4">
        <v>1.6520000000000001</v>
      </c>
      <c r="O218" s="4">
        <v>34.308943089430912</v>
      </c>
      <c r="P218" s="35">
        <v>1.7985611510791371</v>
      </c>
      <c r="Q218" s="36">
        <f t="shared" si="71"/>
        <v>94.736842107473166</v>
      </c>
      <c r="R218" s="36" t="str">
        <f t="shared" si="72"/>
        <v xml:space="preserve"> </v>
      </c>
      <c r="S218" s="37">
        <f t="shared" si="73"/>
        <v>0.55640946004855873</v>
      </c>
      <c r="T218" s="37" t="str">
        <f t="shared" si="74"/>
        <v/>
      </c>
      <c r="U218" s="37" t="str">
        <f t="shared" si="75"/>
        <v/>
      </c>
      <c r="V218" s="37" t="str">
        <f t="shared" si="76"/>
        <v/>
      </c>
      <c r="W218" s="37" t="str">
        <f t="shared" si="77"/>
        <v/>
      </c>
      <c r="X218" s="37" t="str">
        <f t="shared" si="78"/>
        <v/>
      </c>
      <c r="Y218" s="1" t="str">
        <f t="shared" si="86"/>
        <v xml:space="preserve"> </v>
      </c>
      <c r="Z218" s="1" t="str">
        <f t="shared" si="79"/>
        <v xml:space="preserve"> </v>
      </c>
      <c r="AA218" s="1" t="str">
        <f t="shared" si="87"/>
        <v xml:space="preserve"> </v>
      </c>
      <c r="AB218" s="1" t="str">
        <f t="shared" si="80"/>
        <v xml:space="preserve"> </v>
      </c>
      <c r="AC218" s="1" t="str">
        <f t="shared" si="70"/>
        <v xml:space="preserve"> </v>
      </c>
      <c r="AD218" s="1" t="str">
        <f t="shared" si="81"/>
        <v xml:space="preserve"> </v>
      </c>
      <c r="AE218" s="1" t="str">
        <f t="shared" si="67"/>
        <v xml:space="preserve"> </v>
      </c>
      <c r="AF218" s="1" t="str">
        <f t="shared" si="67"/>
        <v xml:space="preserve"> </v>
      </c>
      <c r="AG218" s="38" t="str">
        <f t="shared" si="82"/>
        <v xml:space="preserve"> </v>
      </c>
      <c r="AH218" s="38" t="str">
        <f t="shared" si="83"/>
        <v xml:space="preserve"> </v>
      </c>
      <c r="AI218" s="1" t="str">
        <f t="shared" si="69"/>
        <v xml:space="preserve"> </v>
      </c>
      <c r="AJ218" s="1" t="str">
        <f t="shared" si="69"/>
        <v xml:space="preserve"> </v>
      </c>
      <c r="AK218" s="25" t="str">
        <f t="shared" si="84"/>
        <v xml:space="preserve"> </v>
      </c>
      <c r="AL218" s="25" t="str">
        <f t="shared" si="85"/>
        <v xml:space="preserve"> </v>
      </c>
      <c r="AM218" s="1" t="str">
        <f t="shared" si="68"/>
        <v xml:space="preserve"> </v>
      </c>
      <c r="AN218" s="1" t="str">
        <f t="shared" si="68"/>
        <v xml:space="preserve"> </v>
      </c>
      <c r="AO218" t="s">
        <v>1883</v>
      </c>
      <c r="AP218" t="s">
        <v>3385</v>
      </c>
      <c r="AQ218" s="22">
        <v>-9.8293905058517197</v>
      </c>
      <c r="AR218" s="21">
        <v>8.4653837576690538</v>
      </c>
      <c r="AS218">
        <v>55.640945783855877</v>
      </c>
      <c r="AT218">
        <v>9.8293905058517197</v>
      </c>
      <c r="AU218">
        <v>-8.4653837576690538</v>
      </c>
      <c r="AV218" t="s">
        <v>3963</v>
      </c>
    </row>
    <row r="219" spans="1:48" x14ac:dyDescent="0.25">
      <c r="A219" s="14">
        <v>2.2200000000000014E-9</v>
      </c>
      <c r="B219" t="s">
        <v>1884</v>
      </c>
      <c r="C219" s="4">
        <v>0</v>
      </c>
      <c r="D219" s="4">
        <v>0</v>
      </c>
      <c r="E219" s="4">
        <v>0</v>
      </c>
      <c r="F219" s="4">
        <v>0</v>
      </c>
      <c r="G219" s="4" t="s">
        <v>2162</v>
      </c>
      <c r="H219" s="4">
        <v>7.33</v>
      </c>
      <c r="I219" s="34">
        <v>7623.7019533931461</v>
      </c>
      <c r="J219" s="35" t="s">
        <v>2161</v>
      </c>
      <c r="K219" s="35" t="s">
        <v>2161</v>
      </c>
      <c r="L219" s="35" t="s">
        <v>2161</v>
      </c>
      <c r="M219" s="35" t="s">
        <v>2161</v>
      </c>
      <c r="N219" s="4" t="s">
        <v>119</v>
      </c>
      <c r="O219" s="4" t="s">
        <v>119</v>
      </c>
      <c r="P219" s="35" t="s">
        <v>124</v>
      </c>
      <c r="Q219" s="36" t="str">
        <f t="shared" si="71"/>
        <v xml:space="preserve"> </v>
      </c>
      <c r="R219" s="36" t="str">
        <f t="shared" si="72"/>
        <v xml:space="preserve"> </v>
      </c>
      <c r="S219" s="37" t="str">
        <f t="shared" si="73"/>
        <v xml:space="preserve"> </v>
      </c>
      <c r="T219" s="37" t="str">
        <f t="shared" si="74"/>
        <v xml:space="preserve"> </v>
      </c>
      <c r="U219" s="37" t="str">
        <f t="shared" si="75"/>
        <v xml:space="preserve"> </v>
      </c>
      <c r="V219" s="37" t="str">
        <f t="shared" si="76"/>
        <v xml:space="preserve"> </v>
      </c>
      <c r="W219" s="37" t="str">
        <f t="shared" si="77"/>
        <v xml:space="preserve"> </v>
      </c>
      <c r="X219" s="37" t="str">
        <f t="shared" si="78"/>
        <v xml:space="preserve"> </v>
      </c>
      <c r="Y219" s="1" t="str">
        <f t="shared" si="86"/>
        <v xml:space="preserve"> </v>
      </c>
      <c r="Z219" s="1" t="str">
        <f t="shared" si="79"/>
        <v xml:space="preserve"> </v>
      </c>
      <c r="AA219" s="1" t="str">
        <f t="shared" si="87"/>
        <v xml:space="preserve"> </v>
      </c>
      <c r="AB219" s="1" t="str">
        <f t="shared" si="80"/>
        <v xml:space="preserve"> </v>
      </c>
      <c r="AC219" s="1" t="str">
        <f t="shared" si="70"/>
        <v xml:space="preserve"> </v>
      </c>
      <c r="AD219" s="1" t="str">
        <f t="shared" si="81"/>
        <v xml:space="preserve"> </v>
      </c>
      <c r="AE219" s="1" t="str">
        <f t="shared" si="67"/>
        <v xml:space="preserve"> </v>
      </c>
      <c r="AF219" s="1" t="str">
        <f t="shared" si="67"/>
        <v xml:space="preserve"> </v>
      </c>
      <c r="AG219" s="38" t="str">
        <f t="shared" si="82"/>
        <v xml:space="preserve"> </v>
      </c>
      <c r="AH219" s="38" t="str">
        <f t="shared" si="83"/>
        <v xml:space="preserve"> </v>
      </c>
      <c r="AI219" s="1" t="str">
        <f t="shared" si="69"/>
        <v xml:space="preserve"> </v>
      </c>
      <c r="AJ219" s="1" t="str">
        <f t="shared" si="69"/>
        <v xml:space="preserve"> </v>
      </c>
      <c r="AK219" s="25" t="str">
        <f t="shared" si="84"/>
        <v xml:space="preserve"> </v>
      </c>
      <c r="AL219" s="25" t="str">
        <f t="shared" si="85"/>
        <v xml:space="preserve"> </v>
      </c>
      <c r="AM219" s="1" t="str">
        <f t="shared" si="68"/>
        <v xml:space="preserve"> </v>
      </c>
      <c r="AN219" s="1" t="str">
        <f t="shared" si="68"/>
        <v xml:space="preserve"> </v>
      </c>
      <c r="AO219" t="s">
        <v>1884</v>
      </c>
      <c r="AP219" t="s">
        <v>2357</v>
      </c>
      <c r="AQ219" s="22" t="e">
        <v>#VALUE!</v>
      </c>
      <c r="AR219" s="21" t="e">
        <v>#VALUE!</v>
      </c>
      <c r="AS219" t="s">
        <v>124</v>
      </c>
      <c r="AT219" t="e">
        <v>#VALUE!</v>
      </c>
      <c r="AU219" t="e">
        <v>#VALUE!</v>
      </c>
      <c r="AV219" t="s">
        <v>3964</v>
      </c>
    </row>
    <row r="220" spans="1:48" x14ac:dyDescent="0.25">
      <c r="A220" s="14">
        <v>2.2300000000000016E-9</v>
      </c>
      <c r="B220" t="s">
        <v>1885</v>
      </c>
      <c r="C220" s="4">
        <v>22</v>
      </c>
      <c r="D220" s="4">
        <v>3</v>
      </c>
      <c r="E220" s="4">
        <v>4</v>
      </c>
      <c r="F220" s="4">
        <v>29</v>
      </c>
      <c r="G220" s="4">
        <v>6.7800002098083496</v>
      </c>
      <c r="H220" s="4">
        <v>4.83</v>
      </c>
      <c r="I220" s="34">
        <v>7091.9533570352341</v>
      </c>
      <c r="J220" s="35" t="s">
        <v>2161</v>
      </c>
      <c r="K220" s="35">
        <v>27.288135593220339</v>
      </c>
      <c r="L220" s="35">
        <v>22.054938709389884</v>
      </c>
      <c r="M220" s="35">
        <v>19.301259066005738</v>
      </c>
      <c r="N220" s="4">
        <v>0.113</v>
      </c>
      <c r="O220" s="4">
        <v>-40.526315789473685</v>
      </c>
      <c r="P220" s="35">
        <v>3.1262939958592133</v>
      </c>
      <c r="Q220" s="36" t="str">
        <f t="shared" si="71"/>
        <v xml:space="preserve"> </v>
      </c>
      <c r="R220" s="36" t="str">
        <f t="shared" si="72"/>
        <v xml:space="preserve"> </v>
      </c>
      <c r="S220" s="37">
        <f t="shared" si="73"/>
        <v>0.40372675374311578</v>
      </c>
      <c r="T220" s="37" t="str">
        <f t="shared" si="74"/>
        <v/>
      </c>
      <c r="U220" s="37" t="str">
        <f t="shared" si="75"/>
        <v xml:space="preserve"> </v>
      </c>
      <c r="V220" s="37" t="str">
        <f t="shared" si="76"/>
        <v xml:space="preserve"> </v>
      </c>
      <c r="W220" s="37" t="str">
        <f t="shared" si="77"/>
        <v/>
      </c>
      <c r="X220" s="37" t="str">
        <f t="shared" si="78"/>
        <v/>
      </c>
      <c r="Y220" s="1" t="str">
        <f t="shared" si="86"/>
        <v xml:space="preserve"> </v>
      </c>
      <c r="Z220" s="1" t="str">
        <f t="shared" si="79"/>
        <v xml:space="preserve"> </v>
      </c>
      <c r="AA220" s="1" t="str">
        <f t="shared" si="87"/>
        <v xml:space="preserve"> </v>
      </c>
      <c r="AB220" s="1" t="str">
        <f t="shared" si="80"/>
        <v xml:space="preserve"> </v>
      </c>
      <c r="AC220" s="1" t="str">
        <f t="shared" si="70"/>
        <v xml:space="preserve"> </v>
      </c>
      <c r="AD220" s="1" t="str">
        <f t="shared" si="81"/>
        <v xml:space="preserve"> </v>
      </c>
      <c r="AE220" s="1" t="str">
        <f t="shared" si="67"/>
        <v xml:space="preserve"> </v>
      </c>
      <c r="AF220" s="1" t="str">
        <f t="shared" si="67"/>
        <v xml:space="preserve"> </v>
      </c>
      <c r="AG220" s="38">
        <f t="shared" si="82"/>
        <v>3.1262939980892135</v>
      </c>
      <c r="AH220" s="38" t="str">
        <f t="shared" si="83"/>
        <v xml:space="preserve"> </v>
      </c>
      <c r="AI220" s="1" t="str">
        <f t="shared" si="69"/>
        <v xml:space="preserve"> </v>
      </c>
      <c r="AJ220" s="1" t="str">
        <f t="shared" si="69"/>
        <v xml:space="preserve"> </v>
      </c>
      <c r="AK220" s="25" t="str">
        <f t="shared" si="84"/>
        <v xml:space="preserve"> </v>
      </c>
      <c r="AL220" s="25" t="str">
        <f t="shared" si="85"/>
        <v xml:space="preserve"> </v>
      </c>
      <c r="AM220" s="1" t="str">
        <f t="shared" si="68"/>
        <v xml:space="preserve"> </v>
      </c>
      <c r="AN220" s="1" t="str">
        <f t="shared" si="68"/>
        <v xml:space="preserve"> </v>
      </c>
      <c r="AO220" t="s">
        <v>1885</v>
      </c>
      <c r="AP220" t="s">
        <v>2165</v>
      </c>
      <c r="AQ220" s="22" t="e">
        <v>#VALUE!</v>
      </c>
      <c r="AR220" s="21">
        <v>-82.239358494658219</v>
      </c>
      <c r="AS220">
        <v>40.372675151311576</v>
      </c>
      <c r="AT220" t="e">
        <v>#VALUE!</v>
      </c>
      <c r="AU220">
        <v>82.239358494658219</v>
      </c>
      <c r="AV220" t="s">
        <v>3965</v>
      </c>
    </row>
    <row r="221" spans="1:48" x14ac:dyDescent="0.25">
      <c r="A221" s="14">
        <v>2.2400000000000018E-9</v>
      </c>
      <c r="B221" t="s">
        <v>1886</v>
      </c>
      <c r="C221" s="4">
        <v>20</v>
      </c>
      <c r="D221" s="4">
        <v>0</v>
      </c>
      <c r="E221" s="4">
        <v>0</v>
      </c>
      <c r="F221" s="4">
        <v>20</v>
      </c>
      <c r="G221" s="4">
        <v>9.8000001907348633</v>
      </c>
      <c r="H221" s="4">
        <v>5.56</v>
      </c>
      <c r="I221" s="34">
        <v>4580.8303466249881</v>
      </c>
      <c r="J221" s="35">
        <v>3.5572616762635954</v>
      </c>
      <c r="K221" s="35">
        <v>3.0250272034820456</v>
      </c>
      <c r="L221" s="35">
        <v>8.8389792595783501</v>
      </c>
      <c r="M221" s="35">
        <v>7.2284868877767758</v>
      </c>
      <c r="N221" s="4">
        <v>1.5629999999999999</v>
      </c>
      <c r="O221" s="4">
        <v>20.230769230769223</v>
      </c>
      <c r="P221" s="35">
        <v>9.4064748201438864</v>
      </c>
      <c r="Q221" s="36">
        <f t="shared" si="71"/>
        <v>100.00000000224</v>
      </c>
      <c r="R221" s="36" t="str">
        <f t="shared" si="72"/>
        <v xml:space="preserve"> </v>
      </c>
      <c r="S221" s="37">
        <f t="shared" si="73"/>
        <v>0.76258996460238548</v>
      </c>
      <c r="T221" s="37" t="str">
        <f t="shared" si="74"/>
        <v/>
      </c>
      <c r="U221" s="37" t="str">
        <f t="shared" si="75"/>
        <v/>
      </c>
      <c r="V221" s="37">
        <f t="shared" si="76"/>
        <v>-0.78893950664146217</v>
      </c>
      <c r="W221" s="37" t="str">
        <f t="shared" si="77"/>
        <v/>
      </c>
      <c r="X221" s="37">
        <f t="shared" si="78"/>
        <v>-0.26963754865147471</v>
      </c>
      <c r="Y221" s="1" t="str">
        <f t="shared" si="86"/>
        <v xml:space="preserve"> </v>
      </c>
      <c r="Z221" s="1" t="str">
        <f t="shared" si="79"/>
        <v xml:space="preserve"> </v>
      </c>
      <c r="AA221" s="1" t="str">
        <f t="shared" si="87"/>
        <v xml:space="preserve"> </v>
      </c>
      <c r="AB221" s="1" t="str">
        <f t="shared" si="80"/>
        <v xml:space="preserve"> </v>
      </c>
      <c r="AC221" s="1" t="str">
        <f t="shared" si="70"/>
        <v xml:space="preserve"> </v>
      </c>
      <c r="AD221" s="1" t="str">
        <f t="shared" si="81"/>
        <v xml:space="preserve"> </v>
      </c>
      <c r="AE221" s="1" t="str">
        <f t="shared" si="67"/>
        <v xml:space="preserve"> </v>
      </c>
      <c r="AF221" s="1" t="str">
        <f t="shared" si="67"/>
        <v xml:space="preserve"> </v>
      </c>
      <c r="AG221" s="38">
        <f t="shared" si="82"/>
        <v>9.4064748223838865</v>
      </c>
      <c r="AH221" s="38" t="str">
        <f t="shared" si="83"/>
        <v xml:space="preserve"> </v>
      </c>
      <c r="AI221" s="1" t="str">
        <f t="shared" si="69"/>
        <v xml:space="preserve"> </v>
      </c>
      <c r="AJ221" s="1" t="str">
        <f t="shared" si="69"/>
        <v xml:space="preserve"> </v>
      </c>
      <c r="AK221" s="25" t="str">
        <f t="shared" si="84"/>
        <v xml:space="preserve"> </v>
      </c>
      <c r="AL221" s="25" t="str">
        <f t="shared" si="85"/>
        <v xml:space="preserve"> </v>
      </c>
      <c r="AM221" s="1" t="str">
        <f t="shared" si="68"/>
        <v xml:space="preserve"> </v>
      </c>
      <c r="AN221" s="1" t="str">
        <f t="shared" si="68"/>
        <v xml:space="preserve"> </v>
      </c>
      <c r="AO221" t="s">
        <v>1886</v>
      </c>
      <c r="AP221" t="s">
        <v>3113</v>
      </c>
      <c r="AQ221" s="22">
        <v>78.893950664146217</v>
      </c>
      <c r="AR221" s="21">
        <v>26.963754865147472</v>
      </c>
      <c r="AS221">
        <v>76.258996236238545</v>
      </c>
      <c r="AT221">
        <v>-78.893950664146217</v>
      </c>
      <c r="AU221">
        <v>-26.963754865147472</v>
      </c>
      <c r="AV221" t="s">
        <v>3966</v>
      </c>
    </row>
    <row r="222" spans="1:48" x14ac:dyDescent="0.25">
      <c r="A222" s="14">
        <v>2.2500000000000019E-9</v>
      </c>
      <c r="B222" t="s">
        <v>1887</v>
      </c>
      <c r="C222" s="4">
        <v>9</v>
      </c>
      <c r="D222" s="4">
        <v>0</v>
      </c>
      <c r="E222" s="4">
        <v>2</v>
      </c>
      <c r="F222" s="4">
        <v>11</v>
      </c>
      <c r="G222" s="4">
        <v>28.579999923706055</v>
      </c>
      <c r="H222" s="4">
        <v>17.920000000000002</v>
      </c>
      <c r="I222" s="34">
        <v>4727.7193856425492</v>
      </c>
      <c r="J222" s="35">
        <v>16.320582877959929</v>
      </c>
      <c r="K222" s="35">
        <v>12.985507246376812</v>
      </c>
      <c r="L222" s="35">
        <v>10.252930256279486</v>
      </c>
      <c r="M222" s="35">
        <v>8.9120837858805277</v>
      </c>
      <c r="N222" s="4">
        <v>1.0980000000000001</v>
      </c>
      <c r="O222" s="4">
        <v>18.064516129032263</v>
      </c>
      <c r="P222" s="35">
        <v>0.6417410714285714</v>
      </c>
      <c r="Q222" s="36">
        <f t="shared" si="71"/>
        <v>81.818181820431818</v>
      </c>
      <c r="R222" s="36" t="str">
        <f t="shared" si="72"/>
        <v xml:space="preserve"> </v>
      </c>
      <c r="S222" s="37">
        <f t="shared" si="73"/>
        <v>0.59486606942109654</v>
      </c>
      <c r="T222" s="37" t="str">
        <f t="shared" si="74"/>
        <v/>
      </c>
      <c r="U222" s="37" t="str">
        <f t="shared" si="75"/>
        <v/>
      </c>
      <c r="V222" s="37" t="str">
        <f t="shared" si="76"/>
        <v/>
      </c>
      <c r="W222" s="37" t="str">
        <f t="shared" si="77"/>
        <v/>
      </c>
      <c r="X222" s="37">
        <f t="shared" si="78"/>
        <v>-0.15280316249560144</v>
      </c>
      <c r="Y222" s="1" t="str">
        <f t="shared" si="86"/>
        <v xml:space="preserve"> </v>
      </c>
      <c r="Z222" s="1" t="str">
        <f t="shared" si="79"/>
        <v xml:space="preserve"> </v>
      </c>
      <c r="AA222" s="1" t="str">
        <f t="shared" si="87"/>
        <v xml:space="preserve"> </v>
      </c>
      <c r="AB222" s="1" t="str">
        <f t="shared" si="80"/>
        <v xml:space="preserve"> </v>
      </c>
      <c r="AC222" s="1" t="str">
        <f t="shared" si="70"/>
        <v xml:space="preserve"> </v>
      </c>
      <c r="AD222" s="1" t="str">
        <f t="shared" si="81"/>
        <v xml:space="preserve"> </v>
      </c>
      <c r="AE222" s="1" t="str">
        <f t="shared" si="67"/>
        <v xml:space="preserve"> </v>
      </c>
      <c r="AF222" s="1" t="str">
        <f t="shared" si="67"/>
        <v xml:space="preserve"> </v>
      </c>
      <c r="AG222" s="38" t="str">
        <f t="shared" si="82"/>
        <v xml:space="preserve"> </v>
      </c>
      <c r="AH222" s="38" t="str">
        <f t="shared" si="83"/>
        <v xml:space="preserve"> </v>
      </c>
      <c r="AI222" s="1" t="str">
        <f t="shared" si="69"/>
        <v xml:space="preserve"> </v>
      </c>
      <c r="AJ222" s="1" t="str">
        <f t="shared" si="69"/>
        <v xml:space="preserve"> </v>
      </c>
      <c r="AK222" s="25" t="str">
        <f t="shared" si="84"/>
        <v xml:space="preserve"> </v>
      </c>
      <c r="AL222" s="25" t="str">
        <f t="shared" si="85"/>
        <v xml:space="preserve"> </v>
      </c>
      <c r="AM222" s="1" t="str">
        <f t="shared" si="68"/>
        <v xml:space="preserve"> </v>
      </c>
      <c r="AN222" s="1" t="str">
        <f t="shared" si="68"/>
        <v xml:space="preserve"> </v>
      </c>
      <c r="AO222" t="s">
        <v>1887</v>
      </c>
      <c r="AP222" t="s">
        <v>3385</v>
      </c>
      <c r="AQ222" s="22">
        <v>3.1662388767747629</v>
      </c>
      <c r="AR222" s="21">
        <v>15.280316249560144</v>
      </c>
      <c r="AS222">
        <v>59.486606717109659</v>
      </c>
      <c r="AT222">
        <v>-3.1662388767747629</v>
      </c>
      <c r="AU222">
        <v>-15.280316249560144</v>
      </c>
      <c r="AV222" t="s">
        <v>3967</v>
      </c>
    </row>
    <row r="223" spans="1:48" x14ac:dyDescent="0.25">
      <c r="A223" s="14">
        <v>2.2600000000000021E-9</v>
      </c>
      <c r="B223" t="s">
        <v>1888</v>
      </c>
      <c r="C223" s="4">
        <v>2</v>
      </c>
      <c r="D223" s="4">
        <v>0</v>
      </c>
      <c r="E223" s="4">
        <v>0</v>
      </c>
      <c r="F223" s="4">
        <v>2</v>
      </c>
      <c r="G223" s="4">
        <v>5.4800000190734863</v>
      </c>
      <c r="H223" s="4">
        <v>3.89</v>
      </c>
      <c r="I223" s="34">
        <v>5353.8289577213882</v>
      </c>
      <c r="J223" s="35" t="s">
        <v>2161</v>
      </c>
      <c r="K223" s="35" t="s">
        <v>2161</v>
      </c>
      <c r="L223" s="35" t="s">
        <v>2161</v>
      </c>
      <c r="M223" s="35" t="s">
        <v>2161</v>
      </c>
      <c r="N223" s="4" t="s">
        <v>119</v>
      </c>
      <c r="O223" s="4" t="s">
        <v>119</v>
      </c>
      <c r="P223" s="35" t="s">
        <v>124</v>
      </c>
      <c r="Q223" s="36">
        <f t="shared" si="71"/>
        <v>100.00000000225999</v>
      </c>
      <c r="R223" s="36" t="str">
        <f t="shared" si="72"/>
        <v xml:space="preserve"> </v>
      </c>
      <c r="S223" s="37">
        <f t="shared" si="73"/>
        <v>0.40874036706038203</v>
      </c>
      <c r="T223" s="37" t="str">
        <f t="shared" si="74"/>
        <v/>
      </c>
      <c r="U223" s="37" t="str">
        <f t="shared" si="75"/>
        <v xml:space="preserve"> </v>
      </c>
      <c r="V223" s="37" t="str">
        <f t="shared" si="76"/>
        <v xml:space="preserve"> </v>
      </c>
      <c r="W223" s="37" t="str">
        <f t="shared" si="77"/>
        <v xml:space="preserve"> </v>
      </c>
      <c r="X223" s="37" t="str">
        <f t="shared" si="78"/>
        <v xml:space="preserve"> </v>
      </c>
      <c r="Y223" s="1" t="str">
        <f t="shared" si="86"/>
        <v xml:space="preserve"> </v>
      </c>
      <c r="Z223" s="1" t="str">
        <f t="shared" si="79"/>
        <v xml:space="preserve"> </v>
      </c>
      <c r="AA223" s="1" t="str">
        <f t="shared" si="87"/>
        <v xml:space="preserve"> </v>
      </c>
      <c r="AB223" s="1" t="str">
        <f t="shared" si="80"/>
        <v xml:space="preserve"> </v>
      </c>
      <c r="AC223" s="1" t="str">
        <f t="shared" si="70"/>
        <v xml:space="preserve"> </v>
      </c>
      <c r="AD223" s="1" t="str">
        <f t="shared" si="81"/>
        <v xml:space="preserve"> </v>
      </c>
      <c r="AE223" s="1" t="str">
        <f t="shared" si="67"/>
        <v xml:space="preserve"> </v>
      </c>
      <c r="AF223" s="1" t="str">
        <f t="shared" si="67"/>
        <v xml:space="preserve"> </v>
      </c>
      <c r="AG223" s="38" t="str">
        <f t="shared" si="82"/>
        <v xml:space="preserve"> </v>
      </c>
      <c r="AH223" s="38" t="str">
        <f t="shared" si="83"/>
        <v xml:space="preserve"> </v>
      </c>
      <c r="AI223" s="1" t="str">
        <f t="shared" si="69"/>
        <v xml:space="preserve"> </v>
      </c>
      <c r="AJ223" s="1" t="str">
        <f t="shared" si="69"/>
        <v xml:space="preserve"> </v>
      </c>
      <c r="AK223" s="25" t="str">
        <f t="shared" si="84"/>
        <v xml:space="preserve"> </v>
      </c>
      <c r="AL223" s="25" t="str">
        <f t="shared" si="85"/>
        <v xml:space="preserve"> </v>
      </c>
      <c r="AM223" s="1" t="str">
        <f t="shared" si="68"/>
        <v xml:space="preserve"> </v>
      </c>
      <c r="AN223" s="1" t="str">
        <f t="shared" si="68"/>
        <v xml:space="preserve"> </v>
      </c>
      <c r="AO223" t="s">
        <v>1888</v>
      </c>
      <c r="AP223" t="s">
        <v>2232</v>
      </c>
      <c r="AQ223" s="22" t="e">
        <v>#VALUE!</v>
      </c>
      <c r="AR223" s="21" t="e">
        <v>#VALUE!</v>
      </c>
      <c r="AS223">
        <v>40.8740364800382</v>
      </c>
      <c r="AT223" t="e">
        <v>#VALUE!</v>
      </c>
      <c r="AU223" t="e">
        <v>#VALUE!</v>
      </c>
      <c r="AV223" t="s">
        <v>3968</v>
      </c>
    </row>
    <row r="224" spans="1:48" x14ac:dyDescent="0.25">
      <c r="A224" s="14">
        <v>2.2700000000000023E-9</v>
      </c>
      <c r="B224" t="s">
        <v>1889</v>
      </c>
      <c r="C224" s="4">
        <v>12</v>
      </c>
      <c r="D224" s="4">
        <v>0</v>
      </c>
      <c r="E224" s="4">
        <v>0</v>
      </c>
      <c r="F224" s="4">
        <v>12</v>
      </c>
      <c r="G224" s="4" t="s">
        <v>2162</v>
      </c>
      <c r="H224" s="4">
        <v>14.98</v>
      </c>
      <c r="I224" s="34">
        <v>6768.0126207392177</v>
      </c>
      <c r="J224" s="35">
        <v>36.805896805896808</v>
      </c>
      <c r="K224" s="35">
        <v>29.781312127236582</v>
      </c>
      <c r="L224" s="35">
        <v>26.720141212586341</v>
      </c>
      <c r="M224" s="35">
        <v>22.790537202705654</v>
      </c>
      <c r="N224" s="4">
        <v>0.40700000000000003</v>
      </c>
      <c r="O224" s="4">
        <v>28.39116719242903</v>
      </c>
      <c r="P224" s="35" t="s">
        <v>124</v>
      </c>
      <c r="Q224" s="36">
        <f t="shared" si="71"/>
        <v>100.00000000227</v>
      </c>
      <c r="R224" s="36" t="str">
        <f t="shared" si="72"/>
        <v xml:space="preserve"> </v>
      </c>
      <c r="S224" s="37" t="str">
        <f t="shared" si="73"/>
        <v xml:space="preserve"> </v>
      </c>
      <c r="T224" s="37" t="str">
        <f t="shared" si="74"/>
        <v xml:space="preserve"> </v>
      </c>
      <c r="U224" s="37" t="str">
        <f t="shared" si="75"/>
        <v/>
      </c>
      <c r="V224" s="37" t="str">
        <f t="shared" si="76"/>
        <v/>
      </c>
      <c r="W224" s="37" t="str">
        <f t="shared" si="77"/>
        <v/>
      </c>
      <c r="X224" s="37" t="str">
        <f t="shared" si="78"/>
        <v/>
      </c>
      <c r="Y224" s="1" t="str">
        <f t="shared" si="86"/>
        <v xml:space="preserve"> </v>
      </c>
      <c r="Z224" s="1" t="str">
        <f t="shared" si="79"/>
        <v xml:space="preserve"> </v>
      </c>
      <c r="AA224" s="1" t="str">
        <f t="shared" si="87"/>
        <v xml:space="preserve"> </v>
      </c>
      <c r="AB224" s="1" t="str">
        <f t="shared" si="80"/>
        <v xml:space="preserve"> </v>
      </c>
      <c r="AC224" s="1" t="str">
        <f t="shared" si="70"/>
        <v xml:space="preserve"> </v>
      </c>
      <c r="AD224" s="1" t="str">
        <f t="shared" si="81"/>
        <v xml:space="preserve"> </v>
      </c>
      <c r="AE224" s="1" t="str">
        <f t="shared" si="67"/>
        <v xml:space="preserve"> </v>
      </c>
      <c r="AF224" s="1" t="str">
        <f t="shared" si="67"/>
        <v xml:space="preserve"> </v>
      </c>
      <c r="AG224" s="38" t="str">
        <f t="shared" si="82"/>
        <v xml:space="preserve"> </v>
      </c>
      <c r="AH224" s="38" t="str">
        <f t="shared" si="83"/>
        <v xml:space="preserve"> </v>
      </c>
      <c r="AI224" s="1" t="str">
        <f t="shared" si="69"/>
        <v xml:space="preserve"> </v>
      </c>
      <c r="AJ224" s="1" t="str">
        <f t="shared" si="69"/>
        <v xml:space="preserve"> </v>
      </c>
      <c r="AK224" s="25" t="str">
        <f t="shared" si="84"/>
        <v xml:space="preserve"> </v>
      </c>
      <c r="AL224" s="25" t="str">
        <f t="shared" si="85"/>
        <v xml:space="preserve"> </v>
      </c>
      <c r="AM224" s="1" t="str">
        <f t="shared" si="68"/>
        <v xml:space="preserve"> </v>
      </c>
      <c r="AN224" s="1" t="str">
        <f t="shared" si="68"/>
        <v xml:space="preserve"> </v>
      </c>
      <c r="AO224" t="s">
        <v>1889</v>
      </c>
      <c r="AP224" t="s">
        <v>3385</v>
      </c>
      <c r="AQ224" s="22">
        <v>-118.37782669155482</v>
      </c>
      <c r="AR224" s="21">
        <v>-120.78779984980153</v>
      </c>
      <c r="AS224" t="s">
        <v>124</v>
      </c>
      <c r="AT224">
        <v>118.37782669155482</v>
      </c>
      <c r="AU224">
        <v>120.78779984980153</v>
      </c>
      <c r="AV224" t="s">
        <v>3969</v>
      </c>
    </row>
    <row r="225" spans="1:48" x14ac:dyDescent="0.25">
      <c r="A225" s="14">
        <v>2.2800000000000025E-9</v>
      </c>
      <c r="B225" t="s">
        <v>1890</v>
      </c>
      <c r="C225" s="4">
        <v>4</v>
      </c>
      <c r="D225" s="4">
        <v>3</v>
      </c>
      <c r="E225" s="4">
        <v>1</v>
      </c>
      <c r="F225" s="4">
        <v>8</v>
      </c>
      <c r="G225" s="4">
        <v>5.320000171661377</v>
      </c>
      <c r="H225" s="4">
        <v>5.46</v>
      </c>
      <c r="I225" s="34">
        <v>10251.056471500051</v>
      </c>
      <c r="J225" s="35">
        <v>3.689189189189189</v>
      </c>
      <c r="K225" s="35">
        <v>3.3913043478260869</v>
      </c>
      <c r="L225" s="35">
        <v>8.4247553897935052</v>
      </c>
      <c r="M225" s="35">
        <v>7.863748837801694</v>
      </c>
      <c r="N225" s="4">
        <v>1.48</v>
      </c>
      <c r="O225" s="4">
        <v>20.325203252032519</v>
      </c>
      <c r="P225" s="35">
        <v>4.5787545787545785</v>
      </c>
      <c r="Q225" s="36" t="str">
        <f t="shared" si="71"/>
        <v/>
      </c>
      <c r="R225" s="36">
        <f t="shared" si="72"/>
        <v>37.500000002279997</v>
      </c>
      <c r="S225" s="37" t="str">
        <f t="shared" si="73"/>
        <v/>
      </c>
      <c r="T225" s="37" t="str">
        <f t="shared" si="74"/>
        <v/>
      </c>
      <c r="U225" s="37" t="str">
        <f t="shared" si="75"/>
        <v/>
      </c>
      <c r="V225" s="37">
        <f t="shared" si="76"/>
        <v>-0.78111194474140888</v>
      </c>
      <c r="W225" s="37" t="str">
        <f t="shared" si="77"/>
        <v/>
      </c>
      <c r="X225" s="37">
        <f t="shared" si="78"/>
        <v>-0.30386475431159565</v>
      </c>
      <c r="Y225" s="1" t="str">
        <f t="shared" si="86"/>
        <v xml:space="preserve"> </v>
      </c>
      <c r="Z225" s="1" t="str">
        <f t="shared" si="79"/>
        <v xml:space="preserve"> </v>
      </c>
      <c r="AA225" s="1" t="str">
        <f t="shared" si="87"/>
        <v xml:space="preserve"> </v>
      </c>
      <c r="AB225" s="1" t="str">
        <f t="shared" si="80"/>
        <v xml:space="preserve"> </v>
      </c>
      <c r="AC225" s="1" t="str">
        <f t="shared" si="70"/>
        <v xml:space="preserve"> </v>
      </c>
      <c r="AD225" s="1" t="str">
        <f t="shared" si="81"/>
        <v xml:space="preserve"> </v>
      </c>
      <c r="AE225" s="1" t="str">
        <f t="shared" si="67"/>
        <v xml:space="preserve"> </v>
      </c>
      <c r="AF225" s="1" t="str">
        <f t="shared" si="67"/>
        <v xml:space="preserve"> </v>
      </c>
      <c r="AG225" s="38">
        <f t="shared" si="82"/>
        <v>4.5787545810345787</v>
      </c>
      <c r="AH225" s="38" t="str">
        <f t="shared" si="83"/>
        <v xml:space="preserve"> </v>
      </c>
      <c r="AI225" s="1" t="str">
        <f t="shared" si="69"/>
        <v xml:space="preserve"> </v>
      </c>
      <c r="AJ225" s="1" t="str">
        <f t="shared" si="69"/>
        <v xml:space="preserve"> </v>
      </c>
      <c r="AK225" s="25" t="str">
        <f t="shared" si="84"/>
        <v xml:space="preserve"> </v>
      </c>
      <c r="AL225" s="25" t="str">
        <f t="shared" si="85"/>
        <v xml:space="preserve"> </v>
      </c>
      <c r="AM225" s="1" t="str">
        <f t="shared" si="68"/>
        <v xml:space="preserve"> </v>
      </c>
      <c r="AN225" s="1" t="str">
        <f t="shared" si="68"/>
        <v xml:space="preserve"> </v>
      </c>
      <c r="AO225" t="s">
        <v>1890</v>
      </c>
      <c r="AP225" t="s">
        <v>3113</v>
      </c>
      <c r="AQ225" s="22">
        <v>78.111194474140888</v>
      </c>
      <c r="AR225" s="21">
        <v>30.386475431159564</v>
      </c>
      <c r="AS225">
        <v>-2.5640994201213019</v>
      </c>
      <c r="AT225">
        <v>-78.111194474140888</v>
      </c>
      <c r="AU225">
        <v>-30.386475431159564</v>
      </c>
      <c r="AV225" t="s">
        <v>3970</v>
      </c>
    </row>
    <row r="226" spans="1:48" x14ac:dyDescent="0.25">
      <c r="A226" s="14">
        <v>2.2900000000000026E-9</v>
      </c>
      <c r="B226" t="s">
        <v>1891</v>
      </c>
      <c r="C226" s="4">
        <v>0</v>
      </c>
      <c r="D226" s="4">
        <v>0</v>
      </c>
      <c r="E226" s="4">
        <v>0</v>
      </c>
      <c r="F226" s="4">
        <v>0</v>
      </c>
      <c r="G226" s="4" t="s">
        <v>2162</v>
      </c>
      <c r="H226" s="4">
        <v>6.68</v>
      </c>
      <c r="I226" s="34">
        <v>4771.0634717125922</v>
      </c>
      <c r="J226" s="35" t="s">
        <v>2161</v>
      </c>
      <c r="K226" s="35" t="s">
        <v>2161</v>
      </c>
      <c r="L226" s="35" t="s">
        <v>2161</v>
      </c>
      <c r="M226" s="35" t="s">
        <v>2161</v>
      </c>
      <c r="N226" s="4" t="s">
        <v>119</v>
      </c>
      <c r="O226" s="4" t="s">
        <v>119</v>
      </c>
      <c r="P226" s="35" t="s">
        <v>124</v>
      </c>
      <c r="Q226" s="36" t="str">
        <f t="shared" si="71"/>
        <v xml:space="preserve"> </v>
      </c>
      <c r="R226" s="36" t="str">
        <f t="shared" si="72"/>
        <v xml:space="preserve"> </v>
      </c>
      <c r="S226" s="37" t="str">
        <f t="shared" si="73"/>
        <v xml:space="preserve"> </v>
      </c>
      <c r="T226" s="37" t="str">
        <f t="shared" si="74"/>
        <v xml:space="preserve"> </v>
      </c>
      <c r="U226" s="37" t="str">
        <f t="shared" si="75"/>
        <v xml:space="preserve"> </v>
      </c>
      <c r="V226" s="37" t="str">
        <f t="shared" si="76"/>
        <v xml:space="preserve"> </v>
      </c>
      <c r="W226" s="37" t="str">
        <f t="shared" si="77"/>
        <v xml:space="preserve"> </v>
      </c>
      <c r="X226" s="37" t="str">
        <f t="shared" si="78"/>
        <v xml:space="preserve"> </v>
      </c>
      <c r="Y226" s="1" t="str">
        <f t="shared" si="86"/>
        <v xml:space="preserve"> </v>
      </c>
      <c r="Z226" s="1" t="str">
        <f t="shared" si="79"/>
        <v xml:space="preserve"> </v>
      </c>
      <c r="AA226" s="1" t="str">
        <f t="shared" si="87"/>
        <v xml:space="preserve"> </v>
      </c>
      <c r="AB226" s="1" t="str">
        <f t="shared" si="80"/>
        <v xml:space="preserve"> </v>
      </c>
      <c r="AC226" s="1" t="str">
        <f t="shared" si="70"/>
        <v xml:space="preserve"> </v>
      </c>
      <c r="AD226" s="1" t="str">
        <f t="shared" si="81"/>
        <v xml:space="preserve"> </v>
      </c>
      <c r="AE226" s="1" t="str">
        <f t="shared" si="67"/>
        <v xml:space="preserve"> </v>
      </c>
      <c r="AF226" s="1" t="str">
        <f t="shared" si="67"/>
        <v xml:space="preserve"> </v>
      </c>
      <c r="AG226" s="38" t="str">
        <f t="shared" si="82"/>
        <v xml:space="preserve"> </v>
      </c>
      <c r="AH226" s="38" t="str">
        <f t="shared" si="83"/>
        <v xml:space="preserve"> </v>
      </c>
      <c r="AI226" s="1" t="str">
        <f t="shared" si="69"/>
        <v xml:space="preserve"> </v>
      </c>
      <c r="AJ226" s="1" t="str">
        <f t="shared" si="69"/>
        <v xml:space="preserve"> </v>
      </c>
      <c r="AK226" s="25" t="str">
        <f t="shared" si="84"/>
        <v xml:space="preserve"> </v>
      </c>
      <c r="AL226" s="25" t="str">
        <f t="shared" si="85"/>
        <v xml:space="preserve"> </v>
      </c>
      <c r="AM226" s="1" t="str">
        <f t="shared" si="68"/>
        <v xml:space="preserve"> </v>
      </c>
      <c r="AN226" s="1" t="str">
        <f t="shared" si="68"/>
        <v xml:space="preserve"> </v>
      </c>
      <c r="AO226" t="s">
        <v>1891</v>
      </c>
      <c r="AP226" t="s">
        <v>2263</v>
      </c>
      <c r="AQ226" s="22" t="e">
        <v>#VALUE!</v>
      </c>
      <c r="AR226" s="21" t="e">
        <v>#VALUE!</v>
      </c>
      <c r="AS226" t="s">
        <v>124</v>
      </c>
      <c r="AT226" t="e">
        <v>#VALUE!</v>
      </c>
      <c r="AU226" t="e">
        <v>#VALUE!</v>
      </c>
      <c r="AV226" t="s">
        <v>3971</v>
      </c>
    </row>
    <row r="227" spans="1:48" x14ac:dyDescent="0.25">
      <c r="A227" s="14">
        <v>2.3000000000000028E-9</v>
      </c>
      <c r="B227" t="s">
        <v>1892</v>
      </c>
      <c r="C227" s="4">
        <v>2</v>
      </c>
      <c r="D227" s="4">
        <v>0</v>
      </c>
      <c r="E227" s="4">
        <v>0</v>
      </c>
      <c r="F227" s="4">
        <v>2</v>
      </c>
      <c r="G227" s="4">
        <v>17.010000228881836</v>
      </c>
      <c r="H227" s="4">
        <v>12.41</v>
      </c>
      <c r="I227" s="34">
        <v>7425.91136289731</v>
      </c>
      <c r="J227" s="35">
        <v>29.547619047619047</v>
      </c>
      <c r="K227" s="35">
        <v>26.978260869565215</v>
      </c>
      <c r="L227" s="35" t="s">
        <v>2161</v>
      </c>
      <c r="M227" s="35" t="s">
        <v>2161</v>
      </c>
      <c r="N227" s="4">
        <v>0.42</v>
      </c>
      <c r="O227" s="4">
        <v>-10.638297872340434</v>
      </c>
      <c r="P227" s="35">
        <v>4.3513295729250601</v>
      </c>
      <c r="Q227" s="36">
        <f t="shared" ref="Q227:Q290" si="88">IF(ISERROR((IF(R227&lt;&gt;" ","",(IF((AND(C227&lt;&gt;0,F227&lt;&gt;0,(C227*100/F227)&gt;$Q$5))=TRUE,(IF(ISERROR(((C227*100/F227)+A227))=TRUE," ",(((C227*100/F227)+A227))))," ")))))=TRUE," ",((IF(R227&lt;&gt;" ","",(IF((AND(C227&lt;&gt;0,F227&lt;&gt;0,(C227*100/F227)&gt;$Q$5))=TRUE,(IF(ISERROR(((C227*100/F227)+A227))=TRUE," ",(((C227*100/F227)+A227))))," "))))))</f>
        <v>100.0000000023</v>
      </c>
      <c r="R227" s="36" t="str">
        <f t="shared" ref="R227:R290" si="89">IF(ISERROR(IF((AND(D227&lt;&gt;0,F227&lt;&gt;0,(D227*100/F227)&gt;$R$5))=TRUE,(IF(ISERROR(((D227*100/F227)+A227))=TRUE," ",(((D227*100/F227)+A227))))," "))=TRUE," ",(IF((AND(D227&lt;&gt;0,F227&lt;&gt;0,(D227*100/F227)&gt;$R$5))=TRUE,(IF(ISERROR(((D227*100/F227)+A227))=TRUE," ",(((D227*100/F227)+A227))))," ")))</f>
        <v xml:space="preserve"> </v>
      </c>
      <c r="S227" s="37">
        <f t="shared" ref="S227:S290" si="90">IF(ISERROR((IF((G227/H227-1)&gt;($S$5/100),(G227/H227-1)+A227,"")))=TRUE," ",((IF((G227/H227-1)&gt;($S$5/100),(G227/H227-1)+A227,""))))</f>
        <v>0.37066883621473307</v>
      </c>
      <c r="T227" s="37" t="str">
        <f t="shared" ref="T227:T290" si="91">IF(ISERROR((IF((G227/H227-1)&lt;($T$5/100),(G227/H227-1)+A227,"")))=TRUE," ",((IF((G227/H227-1)&lt;($T$5/100),(G227/H227-1)+A227,""))))</f>
        <v/>
      </c>
      <c r="U227" s="37" t="str">
        <f t="shared" ref="U227:U290" si="92">IF(ISERROR((IF(((J227/$J$6-1))&gt;($U$5/100),((J227/$J$6-1)),"")))=TRUE," ",((IF(((J227/$J$6-1))&gt;($U$5/100),((J227/$J$6-1)),""))))</f>
        <v/>
      </c>
      <c r="V227" s="37" t="str">
        <f t="shared" ref="V227:V290" si="93">IF(ISERROR((IF(((J227/$J$6-1))&lt;($V$5/100),((J227/$J$6-1)),"")))=TRUE," ",((IF(((J227/$J$6-1))&lt;($V$5/100),((J227/$J$6-1)),""))))</f>
        <v/>
      </c>
      <c r="W227" s="37" t="str">
        <f t="shared" ref="W227:W290" si="94">IF(ISERROR((IF(((L227/$L$6-1))&gt;($W$5/100),((L227/$L$6-1)),"")))=TRUE," ",((IF(((L227/$L$6-1))&gt;($W$5/100),((L227/$L$6-1)),""))))</f>
        <v xml:space="preserve"> </v>
      </c>
      <c r="X227" s="37" t="str">
        <f t="shared" ref="X227:X290" si="95">IF(ISERROR((IF(((L227/$L$6-1))&lt;($X$5/100),((L227/$L$6-1)),"")))=TRUE," ",((IF(((L227/$L$6-1))&lt;($X$5/100),((L227/$L$6-1)),""))))</f>
        <v xml:space="preserve"> </v>
      </c>
      <c r="Y227" s="1" t="str">
        <f t="shared" ref="Y227:Y290" si="96">IF(ISERROR((RANK(U227,U$7:U$184,0)))=TRUE," ",((RANK(U227,U$7:U$184,0))))</f>
        <v xml:space="preserve"> </v>
      </c>
      <c r="Z227" s="1" t="str">
        <f t="shared" ref="Z227:Z290" si="97">IF(ISERROR((RANK(V227,V$7:V$184,1)))=TRUE," ",((RANK(V227,V$7:V$184,1))))</f>
        <v xml:space="preserve"> </v>
      </c>
      <c r="AA227" s="1" t="str">
        <f t="shared" ref="AA227:AA290" si="98">IF(ISERROR((RANK(W227,W$7:W$184,0)))=TRUE," ",((RANK(W227,W$7:W$184,0))))</f>
        <v xml:space="preserve"> </v>
      </c>
      <c r="AB227" s="1" t="str">
        <f t="shared" ref="AB227:AB290" si="99">IF(ISERROR((RANK(X227,X$7:X$184,1)))=TRUE," ",((RANK(X227,X$7:X$184,1))))</f>
        <v xml:space="preserve"> </v>
      </c>
      <c r="AC227" s="1" t="str">
        <f t="shared" ref="AC227:AC290" si="100">IF(ISERROR((RANK(S227,S$7:S$184,0)))=TRUE," ",((RANK(S227,S$7:S$184,0))))</f>
        <v xml:space="preserve"> </v>
      </c>
      <c r="AD227" s="1" t="str">
        <f t="shared" ref="AD227:AD290" si="101">IF(ISERROR((RANK(T227,T$7:T$184,1)))=TRUE," ",((RANK(T227,T$7:T$184,1))))</f>
        <v xml:space="preserve"> </v>
      </c>
      <c r="AE227" s="1" t="str">
        <f t="shared" ref="AE227:AE290" si="102">IF(ISERROR((RANK(Q227,Q$7:Q$184,0)))=TRUE," ",((RANK(Q227,Q$7:Q$184,0))))</f>
        <v xml:space="preserve"> </v>
      </c>
      <c r="AF227" s="1" t="str">
        <f t="shared" ref="AF227:AF290" si="103">IF(ISERROR((RANK(R227,R$7:R$184,0)))=TRUE," ",((RANK(R227,R$7:R$184,0))))</f>
        <v xml:space="preserve"> </v>
      </c>
      <c r="AG227" s="38">
        <f t="shared" ref="AG227:AG290" si="104">IF(ISERROR((IF((AND(P227&gt;$AG$6,P227&lt;$AG$5))=TRUE,P227+A227," ")))=TRUE," ",((IF((AND(P227&gt;$AG$6,P227&lt;$AG$5))=TRUE,P227+A227," "))))</f>
        <v>4.3513295752250603</v>
      </c>
      <c r="AH227" s="38" t="str">
        <f t="shared" ref="AH227:AH290" si="105">IF(ISERROR(((IF(P227&lt;$AH$5,P227+A227," "))))=TRUE," ",((IF(P227&lt;$AH$5,P227+A227," "))))</f>
        <v xml:space="preserve"> </v>
      </c>
      <c r="AI227" s="1" t="str">
        <f t="shared" ref="AI227:AI290" si="106">IF(ISERROR((RANK(AG227,AG$7:AG$184,0)))=TRUE," ",((RANK(AG227,AG$7:AG$184,0))))</f>
        <v xml:space="preserve"> </v>
      </c>
      <c r="AJ227" s="1" t="str">
        <f t="shared" ref="AJ227:AJ290" si="107">IF(ISERROR((RANK(AH227,AH$7:AH$184,0)))=TRUE," ",((RANK(AH227,AH$7:AH$184,0))))</f>
        <v xml:space="preserve"> </v>
      </c>
      <c r="AK227" s="25" t="str">
        <f t="shared" ref="AK227:AK290" si="108">IF(ISERROR((IF((AND(O227&lt;$AK$5,O227&gt;$AK$6))=TRUE,O227+A227," ")))=TRUE," ",((IF((AND(O227&lt;$AK$5,O227&gt;$AK$6))=TRUE,O227+A227," "))))</f>
        <v xml:space="preserve"> </v>
      </c>
      <c r="AL227" s="25" t="str">
        <f t="shared" ref="AL227:AL290" si="109">IF(ISERROR((IF(O227&lt;$AL$5,O227+A227," ")))=TRUE," ",((IF(O227&lt;$AL$5,O227+A227," "))))</f>
        <v xml:space="preserve"> </v>
      </c>
      <c r="AM227" s="1" t="str">
        <f t="shared" ref="AM227:AM290" si="110">IF(ISERROR((RANK(AK227,AK$7:AK$184,0)))=TRUE," ",((RANK(AK227,AK$7:AK$184,0))))</f>
        <v xml:space="preserve"> </v>
      </c>
      <c r="AN227" s="1" t="str">
        <f t="shared" ref="AN227:AN290" si="111">IF(ISERROR((RANK(AL227,AL$7:AL$184,0)))=TRUE," ",((RANK(AL227,AL$7:AL$184,0))))</f>
        <v xml:space="preserve"> </v>
      </c>
      <c r="AO227" t="s">
        <v>1892</v>
      </c>
      <c r="AP227" t="s">
        <v>2246</v>
      </c>
      <c r="AQ227" s="22">
        <v>-75.312800162371005</v>
      </c>
      <c r="AR227" s="21" t="e">
        <v>#VALUE!</v>
      </c>
      <c r="AS227">
        <v>37.066883391473304</v>
      </c>
      <c r="AT227">
        <v>75.312800162371005</v>
      </c>
      <c r="AU227" t="e">
        <v>#VALUE!</v>
      </c>
      <c r="AV227" t="s">
        <v>3972</v>
      </c>
    </row>
    <row r="228" spans="1:48" x14ac:dyDescent="0.25">
      <c r="A228" s="14">
        <v>2.310000000000003E-9</v>
      </c>
      <c r="B228" t="s">
        <v>1893</v>
      </c>
      <c r="C228" s="4">
        <v>22</v>
      </c>
      <c r="D228" s="4">
        <v>0</v>
      </c>
      <c r="E228" s="4">
        <v>0</v>
      </c>
      <c r="F228" s="4">
        <v>22</v>
      </c>
      <c r="G228" s="4">
        <v>6.9499998092651367</v>
      </c>
      <c r="H228" s="4">
        <v>5.39</v>
      </c>
      <c r="I228" s="34">
        <v>40839.355771123846</v>
      </c>
      <c r="J228" s="35">
        <v>28.072916666666664</v>
      </c>
      <c r="K228" s="35">
        <v>21.388888888888886</v>
      </c>
      <c r="L228" s="35">
        <v>16.951682161101331</v>
      </c>
      <c r="M228" s="35">
        <v>14.3575519367187</v>
      </c>
      <c r="N228" s="4">
        <v>0.192</v>
      </c>
      <c r="O228" s="4">
        <v>190.90909090909091</v>
      </c>
      <c r="P228" s="35">
        <v>1.7810760667903525</v>
      </c>
      <c r="Q228" s="36">
        <f t="shared" si="88"/>
        <v>100.00000000231</v>
      </c>
      <c r="R228" s="36" t="str">
        <f t="shared" si="89"/>
        <v xml:space="preserve"> </v>
      </c>
      <c r="S228" s="37">
        <f t="shared" si="90"/>
        <v>0.28942482777663031</v>
      </c>
      <c r="T228" s="37" t="str">
        <f t="shared" si="91"/>
        <v/>
      </c>
      <c r="U228" s="37" t="str">
        <f t="shared" si="92"/>
        <v/>
      </c>
      <c r="V228" s="37" t="str">
        <f t="shared" si="93"/>
        <v/>
      </c>
      <c r="W228" s="37" t="str">
        <f t="shared" si="94"/>
        <v/>
      </c>
      <c r="X228" s="37" t="str">
        <f t="shared" si="95"/>
        <v/>
      </c>
      <c r="Y228" s="1" t="str">
        <f t="shared" si="96"/>
        <v xml:space="preserve"> </v>
      </c>
      <c r="Z228" s="1" t="str">
        <f t="shared" si="97"/>
        <v xml:space="preserve"> </v>
      </c>
      <c r="AA228" s="1" t="str">
        <f t="shared" si="98"/>
        <v xml:space="preserve"> </v>
      </c>
      <c r="AB228" s="1" t="str">
        <f t="shared" si="99"/>
        <v xml:space="preserve"> </v>
      </c>
      <c r="AC228" s="1" t="str">
        <f t="shared" si="100"/>
        <v xml:space="preserve"> </v>
      </c>
      <c r="AD228" s="1" t="str">
        <f t="shared" si="101"/>
        <v xml:space="preserve"> </v>
      </c>
      <c r="AE228" s="1" t="str">
        <f t="shared" si="102"/>
        <v xml:space="preserve"> </v>
      </c>
      <c r="AF228" s="1" t="str">
        <f t="shared" si="103"/>
        <v xml:space="preserve"> </v>
      </c>
      <c r="AG228" s="38" t="str">
        <f t="shared" si="104"/>
        <v xml:space="preserve"> </v>
      </c>
      <c r="AH228" s="38" t="str">
        <f t="shared" si="105"/>
        <v xml:space="preserve"> </v>
      </c>
      <c r="AI228" s="1" t="str">
        <f t="shared" si="106"/>
        <v xml:space="preserve"> </v>
      </c>
      <c r="AJ228" s="1" t="str">
        <f t="shared" si="107"/>
        <v xml:space="preserve"> </v>
      </c>
      <c r="AK228" s="25" t="str">
        <f t="shared" si="108"/>
        <v xml:space="preserve"> </v>
      </c>
      <c r="AL228" s="25" t="str">
        <f t="shared" si="109"/>
        <v xml:space="preserve"> </v>
      </c>
      <c r="AM228" s="1" t="str">
        <f t="shared" si="110"/>
        <v xml:space="preserve"> </v>
      </c>
      <c r="AN228" s="1" t="str">
        <f t="shared" si="111"/>
        <v xml:space="preserve"> </v>
      </c>
      <c r="AO228" t="s">
        <v>1893</v>
      </c>
      <c r="AP228" t="s">
        <v>3465</v>
      </c>
      <c r="AQ228" s="22">
        <v>-66.56305273283283</v>
      </c>
      <c r="AR228" s="21">
        <v>-40.071288483299881</v>
      </c>
      <c r="AS228">
        <v>28.94248254666303</v>
      </c>
      <c r="AT228">
        <v>66.56305273283283</v>
      </c>
      <c r="AU228">
        <v>40.071288483299881</v>
      </c>
      <c r="AV228" t="s">
        <v>3973</v>
      </c>
    </row>
    <row r="229" spans="1:48" x14ac:dyDescent="0.25">
      <c r="A229" s="14">
        <v>2.3200000000000032E-9</v>
      </c>
      <c r="B229" t="s">
        <v>1894</v>
      </c>
      <c r="C229" s="4">
        <v>4</v>
      </c>
      <c r="D229" s="4">
        <v>1</v>
      </c>
      <c r="E229" s="4">
        <v>1</v>
      </c>
      <c r="F229" s="4">
        <v>6</v>
      </c>
      <c r="G229" s="4">
        <v>9.5</v>
      </c>
      <c r="H229" s="4">
        <v>7.82</v>
      </c>
      <c r="I229" s="34">
        <v>5265.2701969997543</v>
      </c>
      <c r="J229" s="35">
        <v>23.343283582089551</v>
      </c>
      <c r="K229" s="35">
        <v>20.578947368421055</v>
      </c>
      <c r="L229" s="35" t="s">
        <v>2161</v>
      </c>
      <c r="M229" s="35" t="s">
        <v>2161</v>
      </c>
      <c r="N229" s="4">
        <v>0.33500000000000002</v>
      </c>
      <c r="O229" s="4">
        <v>-14.1025641025641</v>
      </c>
      <c r="P229" s="35">
        <v>2.5575447570332481</v>
      </c>
      <c r="Q229" s="36" t="str">
        <f t="shared" si="88"/>
        <v xml:space="preserve"> </v>
      </c>
      <c r="R229" s="36" t="str">
        <f t="shared" si="89"/>
        <v xml:space="preserve"> </v>
      </c>
      <c r="S229" s="37">
        <f t="shared" si="90"/>
        <v>0.21483376191079276</v>
      </c>
      <c r="T229" s="37" t="str">
        <f t="shared" si="91"/>
        <v/>
      </c>
      <c r="U229" s="37" t="str">
        <f t="shared" si="92"/>
        <v/>
      </c>
      <c r="V229" s="37" t="str">
        <f t="shared" si="93"/>
        <v/>
      </c>
      <c r="W229" s="37" t="str">
        <f t="shared" si="94"/>
        <v xml:space="preserve"> </v>
      </c>
      <c r="X229" s="37" t="str">
        <f t="shared" si="95"/>
        <v xml:space="preserve"> </v>
      </c>
      <c r="Y229" s="1" t="str">
        <f t="shared" si="96"/>
        <v xml:space="preserve"> </v>
      </c>
      <c r="Z229" s="1" t="str">
        <f t="shared" si="97"/>
        <v xml:space="preserve"> </v>
      </c>
      <c r="AA229" s="1" t="str">
        <f t="shared" si="98"/>
        <v xml:space="preserve"> </v>
      </c>
      <c r="AB229" s="1" t="str">
        <f t="shared" si="99"/>
        <v xml:space="preserve"> </v>
      </c>
      <c r="AC229" s="1" t="str">
        <f t="shared" si="100"/>
        <v xml:space="preserve"> </v>
      </c>
      <c r="AD229" s="1" t="str">
        <f t="shared" si="101"/>
        <v xml:space="preserve"> </v>
      </c>
      <c r="AE229" s="1" t="str">
        <f t="shared" si="102"/>
        <v xml:space="preserve"> </v>
      </c>
      <c r="AF229" s="1" t="str">
        <f t="shared" si="103"/>
        <v xml:space="preserve"> </v>
      </c>
      <c r="AG229" s="38" t="str">
        <f t="shared" si="104"/>
        <v xml:space="preserve"> </v>
      </c>
      <c r="AH229" s="38" t="str">
        <f t="shared" si="105"/>
        <v xml:space="preserve"> </v>
      </c>
      <c r="AI229" s="1" t="str">
        <f t="shared" si="106"/>
        <v xml:space="preserve"> </v>
      </c>
      <c r="AJ229" s="1" t="str">
        <f t="shared" si="107"/>
        <v xml:space="preserve"> </v>
      </c>
      <c r="AK229" s="25" t="str">
        <f t="shared" si="108"/>
        <v xml:space="preserve"> </v>
      </c>
      <c r="AL229" s="25" t="str">
        <f t="shared" si="109"/>
        <v xml:space="preserve"> </v>
      </c>
      <c r="AM229" s="1" t="str">
        <f t="shared" si="110"/>
        <v xml:space="preserve"> </v>
      </c>
      <c r="AN229" s="1" t="str">
        <f t="shared" si="111"/>
        <v xml:space="preserve"> </v>
      </c>
      <c r="AO229" t="s">
        <v>1894</v>
      </c>
      <c r="AP229" t="s">
        <v>2246</v>
      </c>
      <c r="AQ229" s="22">
        <v>-38.501054963688716</v>
      </c>
      <c r="AR229" s="21" t="e">
        <v>#VALUE!</v>
      </c>
      <c r="AS229">
        <v>21.483375959079275</v>
      </c>
      <c r="AT229">
        <v>38.501054963688716</v>
      </c>
      <c r="AU229" t="e">
        <v>#VALUE!</v>
      </c>
      <c r="AV229" t="s">
        <v>3974</v>
      </c>
    </row>
    <row r="230" spans="1:48" x14ac:dyDescent="0.25">
      <c r="A230" s="14">
        <v>2.3300000000000033E-9</v>
      </c>
      <c r="B230" t="s">
        <v>1895</v>
      </c>
      <c r="C230" s="4">
        <v>7</v>
      </c>
      <c r="D230" s="4">
        <v>0</v>
      </c>
      <c r="E230" s="4">
        <v>1</v>
      </c>
      <c r="F230" s="4">
        <v>8</v>
      </c>
      <c r="G230" s="4">
        <v>7.4000000953674316</v>
      </c>
      <c r="H230" s="4">
        <v>7.22</v>
      </c>
      <c r="I230" s="34">
        <v>5129.7607646789493</v>
      </c>
      <c r="J230" s="35">
        <v>5.9423868312757193</v>
      </c>
      <c r="K230" s="35">
        <v>5.82258064516129</v>
      </c>
      <c r="L230" s="35">
        <v>9.7458250169952425</v>
      </c>
      <c r="M230" s="35">
        <v>8.8719033356024521</v>
      </c>
      <c r="N230" s="4">
        <v>1.2150000000000001</v>
      </c>
      <c r="O230" s="4">
        <v>67.355371900826469</v>
      </c>
      <c r="P230" s="35">
        <v>1.5235457063711912</v>
      </c>
      <c r="Q230" s="36">
        <f t="shared" si="88"/>
        <v>87.500000002329998</v>
      </c>
      <c r="R230" s="36" t="str">
        <f t="shared" si="89"/>
        <v xml:space="preserve"> </v>
      </c>
      <c r="S230" s="37" t="str">
        <f t="shared" si="90"/>
        <v/>
      </c>
      <c r="T230" s="37" t="str">
        <f t="shared" si="91"/>
        <v/>
      </c>
      <c r="U230" s="37" t="str">
        <f t="shared" si="92"/>
        <v/>
      </c>
      <c r="V230" s="37">
        <f t="shared" si="93"/>
        <v>-0.64742456122775427</v>
      </c>
      <c r="W230" s="37" t="str">
        <f t="shared" si="94"/>
        <v/>
      </c>
      <c r="X230" s="37">
        <f t="shared" si="95"/>
        <v>-0.1947051304467049</v>
      </c>
      <c r="Y230" s="1" t="str">
        <f t="shared" si="96"/>
        <v xml:space="preserve"> </v>
      </c>
      <c r="Z230" s="1" t="str">
        <f t="shared" si="97"/>
        <v xml:space="preserve"> </v>
      </c>
      <c r="AA230" s="1" t="str">
        <f t="shared" si="98"/>
        <v xml:space="preserve"> </v>
      </c>
      <c r="AB230" s="1" t="str">
        <f t="shared" si="99"/>
        <v xml:space="preserve"> </v>
      </c>
      <c r="AC230" s="1" t="str">
        <f t="shared" si="100"/>
        <v xml:space="preserve"> </v>
      </c>
      <c r="AD230" s="1" t="str">
        <f t="shared" si="101"/>
        <v xml:space="preserve"> </v>
      </c>
      <c r="AE230" s="1" t="str">
        <f t="shared" si="102"/>
        <v xml:space="preserve"> </v>
      </c>
      <c r="AF230" s="1" t="str">
        <f t="shared" si="103"/>
        <v xml:space="preserve"> </v>
      </c>
      <c r="AG230" s="38" t="str">
        <f t="shared" si="104"/>
        <v xml:space="preserve"> </v>
      </c>
      <c r="AH230" s="38" t="str">
        <f t="shared" si="105"/>
        <v xml:space="preserve"> </v>
      </c>
      <c r="AI230" s="1" t="str">
        <f t="shared" si="106"/>
        <v xml:space="preserve"> </v>
      </c>
      <c r="AJ230" s="1" t="str">
        <f t="shared" si="107"/>
        <v xml:space="preserve"> </v>
      </c>
      <c r="AK230" s="25" t="str">
        <f t="shared" si="108"/>
        <v xml:space="preserve"> </v>
      </c>
      <c r="AL230" s="25" t="str">
        <f t="shared" si="109"/>
        <v xml:space="preserve"> </v>
      </c>
      <c r="AM230" s="1" t="str">
        <f t="shared" si="110"/>
        <v xml:space="preserve"> </v>
      </c>
      <c r="AN230" s="1" t="str">
        <f t="shared" si="111"/>
        <v xml:space="preserve"> </v>
      </c>
      <c r="AO230" t="s">
        <v>1895</v>
      </c>
      <c r="AP230" t="s">
        <v>2179</v>
      </c>
      <c r="AQ230" s="22">
        <v>64.742456122775423</v>
      </c>
      <c r="AR230" s="21">
        <v>19.47051304467049</v>
      </c>
      <c r="AS230">
        <v>2.4930761131223278</v>
      </c>
      <c r="AT230">
        <v>-64.742456122775423</v>
      </c>
      <c r="AU230">
        <v>-19.47051304467049</v>
      </c>
      <c r="AV230" t="s">
        <v>3975</v>
      </c>
    </row>
    <row r="231" spans="1:48" x14ac:dyDescent="0.25">
      <c r="A231" s="14">
        <v>2.3400000000000035E-9</v>
      </c>
      <c r="B231" t="s">
        <v>1896</v>
      </c>
      <c r="C231" s="4">
        <v>0</v>
      </c>
      <c r="D231" s="4">
        <v>0</v>
      </c>
      <c r="E231" s="4">
        <v>0</v>
      </c>
      <c r="F231" s="4">
        <v>0</v>
      </c>
      <c r="G231" s="4" t="s">
        <v>2162</v>
      </c>
      <c r="H231" s="4">
        <v>5.36</v>
      </c>
      <c r="I231" s="34">
        <v>6978.4099358745816</v>
      </c>
      <c r="J231" s="35" t="s">
        <v>2161</v>
      </c>
      <c r="K231" s="35" t="s">
        <v>2161</v>
      </c>
      <c r="L231" s="35" t="s">
        <v>2161</v>
      </c>
      <c r="M231" s="35" t="s">
        <v>2161</v>
      </c>
      <c r="N231" s="4" t="s">
        <v>119</v>
      </c>
      <c r="O231" s="4" t="s">
        <v>119</v>
      </c>
      <c r="P231" s="35" t="s">
        <v>124</v>
      </c>
      <c r="Q231" s="36" t="str">
        <f t="shared" si="88"/>
        <v xml:space="preserve"> </v>
      </c>
      <c r="R231" s="36" t="str">
        <f t="shared" si="89"/>
        <v xml:space="preserve"> </v>
      </c>
      <c r="S231" s="37" t="str">
        <f t="shared" si="90"/>
        <v xml:space="preserve"> </v>
      </c>
      <c r="T231" s="37" t="str">
        <f t="shared" si="91"/>
        <v xml:space="preserve"> </v>
      </c>
      <c r="U231" s="37" t="str">
        <f t="shared" si="92"/>
        <v xml:space="preserve"> </v>
      </c>
      <c r="V231" s="37" t="str">
        <f t="shared" si="93"/>
        <v xml:space="preserve"> </v>
      </c>
      <c r="W231" s="37" t="str">
        <f t="shared" si="94"/>
        <v xml:space="preserve"> </v>
      </c>
      <c r="X231" s="37" t="str">
        <f t="shared" si="95"/>
        <v xml:space="preserve"> </v>
      </c>
      <c r="Y231" s="1" t="str">
        <f t="shared" si="96"/>
        <v xml:space="preserve"> </v>
      </c>
      <c r="Z231" s="1" t="str">
        <f t="shared" si="97"/>
        <v xml:space="preserve"> </v>
      </c>
      <c r="AA231" s="1" t="str">
        <f t="shared" si="98"/>
        <v xml:space="preserve"> </v>
      </c>
      <c r="AB231" s="1" t="str">
        <f t="shared" si="99"/>
        <v xml:space="preserve"> </v>
      </c>
      <c r="AC231" s="1" t="str">
        <f t="shared" si="100"/>
        <v xml:space="preserve"> </v>
      </c>
      <c r="AD231" s="1" t="str">
        <f t="shared" si="101"/>
        <v xml:space="preserve"> </v>
      </c>
      <c r="AE231" s="1" t="str">
        <f t="shared" si="102"/>
        <v xml:space="preserve"> </v>
      </c>
      <c r="AF231" s="1" t="str">
        <f t="shared" si="103"/>
        <v xml:space="preserve"> </v>
      </c>
      <c r="AG231" s="38" t="str">
        <f t="shared" si="104"/>
        <v xml:space="preserve"> </v>
      </c>
      <c r="AH231" s="38" t="str">
        <f t="shared" si="105"/>
        <v xml:space="preserve"> </v>
      </c>
      <c r="AI231" s="1" t="str">
        <f t="shared" si="106"/>
        <v xml:space="preserve"> </v>
      </c>
      <c r="AJ231" s="1" t="str">
        <f t="shared" si="107"/>
        <v xml:space="preserve"> </v>
      </c>
      <c r="AK231" s="25" t="str">
        <f t="shared" si="108"/>
        <v xml:space="preserve"> </v>
      </c>
      <c r="AL231" s="25" t="str">
        <f t="shared" si="109"/>
        <v xml:space="preserve"> </v>
      </c>
      <c r="AM231" s="1" t="str">
        <f t="shared" si="110"/>
        <v xml:space="preserve"> </v>
      </c>
      <c r="AN231" s="1" t="str">
        <f t="shared" si="111"/>
        <v xml:space="preserve"> </v>
      </c>
      <c r="AO231" t="s">
        <v>1896</v>
      </c>
      <c r="AP231" t="s">
        <v>2276</v>
      </c>
      <c r="AQ231" s="22" t="e">
        <v>#VALUE!</v>
      </c>
      <c r="AR231" s="21" t="e">
        <v>#VALUE!</v>
      </c>
      <c r="AS231" t="s">
        <v>124</v>
      </c>
      <c r="AT231" t="e">
        <v>#VALUE!</v>
      </c>
      <c r="AU231" t="e">
        <v>#VALUE!</v>
      </c>
      <c r="AV231" t="s">
        <v>3976</v>
      </c>
    </row>
    <row r="232" spans="1:48" x14ac:dyDescent="0.25">
      <c r="A232" s="14">
        <v>2.3500000000000037E-9</v>
      </c>
      <c r="B232" t="s">
        <v>1897</v>
      </c>
      <c r="C232" s="4">
        <v>17</v>
      </c>
      <c r="D232" s="4">
        <v>0</v>
      </c>
      <c r="E232" s="4">
        <v>0</v>
      </c>
      <c r="F232" s="4">
        <v>17</v>
      </c>
      <c r="G232" s="4">
        <v>88.400001525878906</v>
      </c>
      <c r="H232" s="4">
        <v>75.5</v>
      </c>
      <c r="I232" s="34">
        <v>10519.110552722841</v>
      </c>
      <c r="J232" s="35" t="s">
        <v>2161</v>
      </c>
      <c r="K232" s="35">
        <v>30.980713992613872</v>
      </c>
      <c r="L232" s="35">
        <v>34.944916808942743</v>
      </c>
      <c r="M232" s="35">
        <v>28.122499908415492</v>
      </c>
      <c r="N232" s="4">
        <v>1.877</v>
      </c>
      <c r="O232" s="4">
        <v>31.534688156972667</v>
      </c>
      <c r="P232" s="35">
        <v>0.96953642384105965</v>
      </c>
      <c r="Q232" s="36">
        <f t="shared" si="88"/>
        <v>100.00000000235001</v>
      </c>
      <c r="R232" s="36" t="str">
        <f t="shared" si="89"/>
        <v xml:space="preserve"> </v>
      </c>
      <c r="S232" s="37">
        <f t="shared" si="90"/>
        <v>0.17086094971263457</v>
      </c>
      <c r="T232" s="37" t="str">
        <f t="shared" si="91"/>
        <v/>
      </c>
      <c r="U232" s="37" t="str">
        <f t="shared" si="92"/>
        <v xml:space="preserve"> </v>
      </c>
      <c r="V232" s="37" t="str">
        <f t="shared" si="93"/>
        <v xml:space="preserve"> </v>
      </c>
      <c r="W232" s="37" t="str">
        <f t="shared" si="94"/>
        <v/>
      </c>
      <c r="X232" s="37" t="str">
        <f t="shared" si="95"/>
        <v/>
      </c>
      <c r="Y232" s="1" t="str">
        <f t="shared" si="96"/>
        <v xml:space="preserve"> </v>
      </c>
      <c r="Z232" s="1" t="str">
        <f t="shared" si="97"/>
        <v xml:space="preserve"> </v>
      </c>
      <c r="AA232" s="1" t="str">
        <f t="shared" si="98"/>
        <v xml:space="preserve"> </v>
      </c>
      <c r="AB232" s="1" t="str">
        <f t="shared" si="99"/>
        <v xml:space="preserve"> </v>
      </c>
      <c r="AC232" s="1" t="str">
        <f t="shared" si="100"/>
        <v xml:space="preserve"> </v>
      </c>
      <c r="AD232" s="1" t="str">
        <f t="shared" si="101"/>
        <v xml:space="preserve"> </v>
      </c>
      <c r="AE232" s="1" t="str">
        <f t="shared" si="102"/>
        <v xml:space="preserve"> </v>
      </c>
      <c r="AF232" s="1" t="str">
        <f t="shared" si="103"/>
        <v xml:space="preserve"> </v>
      </c>
      <c r="AG232" s="38" t="str">
        <f t="shared" si="104"/>
        <v xml:space="preserve"> </v>
      </c>
      <c r="AH232" s="38" t="str">
        <f t="shared" si="105"/>
        <v xml:space="preserve"> </v>
      </c>
      <c r="AI232" s="1" t="str">
        <f t="shared" si="106"/>
        <v xml:space="preserve"> </v>
      </c>
      <c r="AJ232" s="1" t="str">
        <f t="shared" si="107"/>
        <v xml:space="preserve"> </v>
      </c>
      <c r="AK232" s="25" t="str">
        <f t="shared" si="108"/>
        <v xml:space="preserve"> </v>
      </c>
      <c r="AL232" s="25" t="str">
        <f t="shared" si="109"/>
        <v xml:space="preserve"> </v>
      </c>
      <c r="AM232" s="1" t="str">
        <f t="shared" si="110"/>
        <v xml:space="preserve"> </v>
      </c>
      <c r="AN232" s="1" t="str">
        <f t="shared" si="111"/>
        <v xml:space="preserve"> </v>
      </c>
      <c r="AO232" t="s">
        <v>1897</v>
      </c>
      <c r="AP232" t="s">
        <v>2182</v>
      </c>
      <c r="AQ232" s="22" t="e">
        <v>#VALUE!</v>
      </c>
      <c r="AR232" s="21">
        <v>-188.74889682643308</v>
      </c>
      <c r="AS232">
        <v>17.086094736263458</v>
      </c>
      <c r="AT232" t="e">
        <v>#VALUE!</v>
      </c>
      <c r="AU232">
        <v>188.74889682643308</v>
      </c>
      <c r="AV232" t="s">
        <v>3977</v>
      </c>
    </row>
    <row r="233" spans="1:48" x14ac:dyDescent="0.25">
      <c r="A233" s="14">
        <v>2.3600000000000038E-9</v>
      </c>
      <c r="B233" t="s">
        <v>1898</v>
      </c>
      <c r="C233" s="4">
        <v>6</v>
      </c>
      <c r="D233" s="4">
        <v>2</v>
      </c>
      <c r="E233" s="4">
        <v>1</v>
      </c>
      <c r="F233" s="4">
        <v>9</v>
      </c>
      <c r="G233" s="4">
        <v>5.5799999237060547</v>
      </c>
      <c r="H233" s="4">
        <v>4.2699999999999996</v>
      </c>
      <c r="I233" s="34">
        <v>9177.7833315705666</v>
      </c>
      <c r="J233" s="35">
        <v>22.473684210526315</v>
      </c>
      <c r="K233" s="35">
        <v>21.349999999999998</v>
      </c>
      <c r="L233" s="35">
        <v>15.291718687122737</v>
      </c>
      <c r="M233" s="35">
        <v>14.971650701797588</v>
      </c>
      <c r="N233" s="4">
        <v>0.19</v>
      </c>
      <c r="O233" s="4">
        <v>-24</v>
      </c>
      <c r="P233" s="35">
        <v>2.1077283372365341</v>
      </c>
      <c r="Q233" s="36" t="str">
        <f t="shared" si="88"/>
        <v xml:space="preserve"> </v>
      </c>
      <c r="R233" s="36" t="str">
        <f t="shared" si="89"/>
        <v xml:space="preserve"> </v>
      </c>
      <c r="S233" s="37">
        <f t="shared" si="90"/>
        <v>0.30679155357921672</v>
      </c>
      <c r="T233" s="37" t="str">
        <f t="shared" si="91"/>
        <v/>
      </c>
      <c r="U233" s="37" t="str">
        <f t="shared" si="92"/>
        <v/>
      </c>
      <c r="V233" s="37" t="str">
        <f t="shared" si="93"/>
        <v/>
      </c>
      <c r="W233" s="37" t="str">
        <f t="shared" si="94"/>
        <v/>
      </c>
      <c r="X233" s="37" t="str">
        <f t="shared" si="95"/>
        <v/>
      </c>
      <c r="Y233" s="1" t="str">
        <f t="shared" si="96"/>
        <v xml:space="preserve"> </v>
      </c>
      <c r="Z233" s="1" t="str">
        <f t="shared" si="97"/>
        <v xml:space="preserve"> </v>
      </c>
      <c r="AA233" s="1" t="str">
        <f t="shared" si="98"/>
        <v xml:space="preserve"> </v>
      </c>
      <c r="AB233" s="1" t="str">
        <f t="shared" si="99"/>
        <v xml:space="preserve"> </v>
      </c>
      <c r="AC233" s="1" t="str">
        <f t="shared" si="100"/>
        <v xml:space="preserve"> </v>
      </c>
      <c r="AD233" s="1" t="str">
        <f t="shared" si="101"/>
        <v xml:space="preserve"> </v>
      </c>
      <c r="AE233" s="1" t="str">
        <f t="shared" si="102"/>
        <v xml:space="preserve"> </v>
      </c>
      <c r="AF233" s="1" t="str">
        <f t="shared" si="103"/>
        <v xml:space="preserve"> </v>
      </c>
      <c r="AG233" s="38" t="str">
        <f t="shared" si="104"/>
        <v xml:space="preserve"> </v>
      </c>
      <c r="AH233" s="38" t="str">
        <f t="shared" si="105"/>
        <v xml:space="preserve"> </v>
      </c>
      <c r="AI233" s="1" t="str">
        <f t="shared" si="106"/>
        <v xml:space="preserve"> </v>
      </c>
      <c r="AJ233" s="1" t="str">
        <f t="shared" si="107"/>
        <v xml:space="preserve"> </v>
      </c>
      <c r="AK233" s="25" t="str">
        <f t="shared" si="108"/>
        <v xml:space="preserve"> </v>
      </c>
      <c r="AL233" s="25" t="str">
        <f t="shared" si="109"/>
        <v xml:space="preserve"> </v>
      </c>
      <c r="AM233" s="1" t="str">
        <f t="shared" si="110"/>
        <v xml:space="preserve"> </v>
      </c>
      <c r="AN233" s="1" t="str">
        <f t="shared" si="111"/>
        <v xml:space="preserve"> </v>
      </c>
      <c r="AO233" t="s">
        <v>1898</v>
      </c>
      <c r="AP233" t="s">
        <v>2967</v>
      </c>
      <c r="AQ233" s="22">
        <v>-33.341522461171436</v>
      </c>
      <c r="AR233" s="21">
        <v>-26.355055461367737</v>
      </c>
      <c r="AS233">
        <v>30.679155121921674</v>
      </c>
      <c r="AT233">
        <v>33.341522461171436</v>
      </c>
      <c r="AU233">
        <v>26.355055461367737</v>
      </c>
      <c r="AV233" t="s">
        <v>3978</v>
      </c>
    </row>
    <row r="234" spans="1:48" x14ac:dyDescent="0.25">
      <c r="A234" s="14">
        <v>2.370000000000004E-9</v>
      </c>
      <c r="B234" t="s">
        <v>1899</v>
      </c>
      <c r="C234" s="4">
        <v>19</v>
      </c>
      <c r="D234" s="4">
        <v>1</v>
      </c>
      <c r="E234" s="4">
        <v>5</v>
      </c>
      <c r="F234" s="4">
        <v>25</v>
      </c>
      <c r="G234" s="4">
        <v>18</v>
      </c>
      <c r="H234" s="4">
        <v>13.27</v>
      </c>
      <c r="I234" s="34">
        <v>5948.9293109940172</v>
      </c>
      <c r="J234" s="35">
        <v>23.953068592057758</v>
      </c>
      <c r="K234" s="35">
        <v>18.84943181818182</v>
      </c>
      <c r="L234" s="35">
        <v>10.46352343431599</v>
      </c>
      <c r="M234" s="35">
        <v>8.3305298109942409</v>
      </c>
      <c r="N234" s="4">
        <v>0.55400000000000005</v>
      </c>
      <c r="O234" s="4">
        <v>15.416666666666682</v>
      </c>
      <c r="P234" s="35">
        <v>0.51996985681989449</v>
      </c>
      <c r="Q234" s="36" t="str">
        <f t="shared" si="88"/>
        <v xml:space="preserve"> </v>
      </c>
      <c r="R234" s="36" t="str">
        <f t="shared" si="89"/>
        <v xml:space="preserve"> </v>
      </c>
      <c r="S234" s="37">
        <f t="shared" si="90"/>
        <v>0.35644310711755089</v>
      </c>
      <c r="T234" s="37" t="str">
        <f t="shared" si="91"/>
        <v/>
      </c>
      <c r="U234" s="37" t="str">
        <f t="shared" si="92"/>
        <v/>
      </c>
      <c r="V234" s="37" t="str">
        <f t="shared" si="93"/>
        <v/>
      </c>
      <c r="W234" s="37" t="str">
        <f t="shared" si="94"/>
        <v/>
      </c>
      <c r="X234" s="37">
        <f t="shared" si="95"/>
        <v>-0.13540190549170672</v>
      </c>
      <c r="Y234" s="1" t="str">
        <f t="shared" si="96"/>
        <v xml:space="preserve"> </v>
      </c>
      <c r="Z234" s="1" t="str">
        <f t="shared" si="97"/>
        <v xml:space="preserve"> </v>
      </c>
      <c r="AA234" s="1" t="str">
        <f t="shared" si="98"/>
        <v xml:space="preserve"> </v>
      </c>
      <c r="AB234" s="1" t="str">
        <f t="shared" si="99"/>
        <v xml:space="preserve"> </v>
      </c>
      <c r="AC234" s="1" t="str">
        <f t="shared" si="100"/>
        <v xml:space="preserve"> </v>
      </c>
      <c r="AD234" s="1" t="str">
        <f t="shared" si="101"/>
        <v xml:space="preserve"> </v>
      </c>
      <c r="AE234" s="1" t="str">
        <f t="shared" si="102"/>
        <v xml:space="preserve"> </v>
      </c>
      <c r="AF234" s="1" t="str">
        <f t="shared" si="103"/>
        <v xml:space="preserve"> </v>
      </c>
      <c r="AG234" s="38" t="str">
        <f t="shared" si="104"/>
        <v xml:space="preserve"> </v>
      </c>
      <c r="AH234" s="38" t="str">
        <f t="shared" si="105"/>
        <v xml:space="preserve"> </v>
      </c>
      <c r="AI234" s="1" t="str">
        <f t="shared" si="106"/>
        <v xml:space="preserve"> </v>
      </c>
      <c r="AJ234" s="1" t="str">
        <f t="shared" si="107"/>
        <v xml:space="preserve"> </v>
      </c>
      <c r="AK234" s="25" t="str">
        <f t="shared" si="108"/>
        <v xml:space="preserve"> </v>
      </c>
      <c r="AL234" s="25" t="str">
        <f t="shared" si="109"/>
        <v xml:space="preserve"> </v>
      </c>
      <c r="AM234" s="1" t="str">
        <f t="shared" si="110"/>
        <v xml:space="preserve"> </v>
      </c>
      <c r="AN234" s="1" t="str">
        <f t="shared" si="111"/>
        <v xml:space="preserve"> </v>
      </c>
      <c r="AO234" t="s">
        <v>1899</v>
      </c>
      <c r="AP234" t="s">
        <v>2553</v>
      </c>
      <c r="AQ234" s="22">
        <v>-42.119049273899648</v>
      </c>
      <c r="AR234" s="21">
        <v>13.540190549170672</v>
      </c>
      <c r="AS234">
        <v>35.644310474755095</v>
      </c>
      <c r="AT234">
        <v>42.119049273899648</v>
      </c>
      <c r="AU234">
        <v>-13.540190549170672</v>
      </c>
      <c r="AV234" t="s">
        <v>3979</v>
      </c>
    </row>
    <row r="235" spans="1:48" x14ac:dyDescent="0.25">
      <c r="A235" s="14">
        <v>2.3800000000000042E-9</v>
      </c>
      <c r="B235" t="s">
        <v>1900</v>
      </c>
      <c r="C235" s="4">
        <v>11</v>
      </c>
      <c r="D235" s="4">
        <v>6</v>
      </c>
      <c r="E235" s="4">
        <v>4</v>
      </c>
      <c r="F235" s="4">
        <v>21</v>
      </c>
      <c r="G235" s="4">
        <v>3.755000114440918</v>
      </c>
      <c r="H235" s="4">
        <v>4.08</v>
      </c>
      <c r="I235" s="34">
        <v>8678.3686273514231</v>
      </c>
      <c r="J235" s="35">
        <v>9.3363844393592679</v>
      </c>
      <c r="K235" s="35">
        <v>7.9377431906614788</v>
      </c>
      <c r="L235" s="35">
        <v>8.2814029138701155</v>
      </c>
      <c r="M235" s="35">
        <v>7.4834204867843388</v>
      </c>
      <c r="N235" s="4">
        <v>0.437</v>
      </c>
      <c r="O235" s="4">
        <v>992.50000000000011</v>
      </c>
      <c r="P235" s="35">
        <v>3.9215686274509802</v>
      </c>
      <c r="Q235" s="36" t="str">
        <f t="shared" si="88"/>
        <v xml:space="preserve"> </v>
      </c>
      <c r="R235" s="36" t="str">
        <f t="shared" si="89"/>
        <v xml:space="preserve"> </v>
      </c>
      <c r="S235" s="37" t="str">
        <f t="shared" si="90"/>
        <v/>
      </c>
      <c r="T235" s="37" t="str">
        <f t="shared" si="91"/>
        <v/>
      </c>
      <c r="U235" s="37" t="str">
        <f t="shared" si="92"/>
        <v/>
      </c>
      <c r="V235" s="37">
        <f t="shared" si="93"/>
        <v>-0.44605089945873178</v>
      </c>
      <c r="W235" s="37" t="str">
        <f t="shared" si="94"/>
        <v/>
      </c>
      <c r="X235" s="37">
        <f t="shared" si="95"/>
        <v>-0.31570993039443684</v>
      </c>
      <c r="Y235" s="1" t="str">
        <f t="shared" si="96"/>
        <v xml:space="preserve"> </v>
      </c>
      <c r="Z235" s="1" t="str">
        <f t="shared" si="97"/>
        <v xml:space="preserve"> </v>
      </c>
      <c r="AA235" s="1" t="str">
        <f t="shared" si="98"/>
        <v xml:space="preserve"> </v>
      </c>
      <c r="AB235" s="1" t="str">
        <f t="shared" si="99"/>
        <v xml:space="preserve"> </v>
      </c>
      <c r="AC235" s="1" t="str">
        <f t="shared" si="100"/>
        <v xml:space="preserve"> </v>
      </c>
      <c r="AD235" s="1" t="str">
        <f t="shared" si="101"/>
        <v xml:space="preserve"> </v>
      </c>
      <c r="AE235" s="1" t="str">
        <f t="shared" si="102"/>
        <v xml:space="preserve"> </v>
      </c>
      <c r="AF235" s="1" t="str">
        <f t="shared" si="103"/>
        <v xml:space="preserve"> </v>
      </c>
      <c r="AG235" s="38">
        <f t="shared" si="104"/>
        <v>3.9215686298309804</v>
      </c>
      <c r="AH235" s="38" t="str">
        <f t="shared" si="105"/>
        <v xml:space="preserve"> </v>
      </c>
      <c r="AI235" s="1" t="str">
        <f t="shared" si="106"/>
        <v xml:space="preserve"> </v>
      </c>
      <c r="AJ235" s="1" t="str">
        <f t="shared" si="107"/>
        <v xml:space="preserve"> </v>
      </c>
      <c r="AK235" s="25" t="str">
        <f t="shared" si="108"/>
        <v xml:space="preserve"> </v>
      </c>
      <c r="AL235" s="25" t="str">
        <f t="shared" si="109"/>
        <v xml:space="preserve"> </v>
      </c>
      <c r="AM235" s="1" t="str">
        <f t="shared" si="110"/>
        <v xml:space="preserve"> </v>
      </c>
      <c r="AN235" s="1" t="str">
        <f t="shared" si="111"/>
        <v xml:space="preserve"> </v>
      </c>
      <c r="AO235" t="s">
        <v>1900</v>
      </c>
      <c r="AP235" t="s">
        <v>2175</v>
      </c>
      <c r="AQ235" s="22">
        <v>44.605089945873175</v>
      </c>
      <c r="AR235" s="21">
        <v>31.570993039443685</v>
      </c>
      <c r="AS235">
        <v>-7.9656834695853496</v>
      </c>
      <c r="AT235">
        <v>-44.605089945873175</v>
      </c>
      <c r="AU235">
        <v>-31.570993039443685</v>
      </c>
      <c r="AV235" t="s">
        <v>3980</v>
      </c>
    </row>
    <row r="236" spans="1:48" x14ac:dyDescent="0.25">
      <c r="A236" s="14">
        <v>2.3900000000000044E-9</v>
      </c>
      <c r="B236" t="s">
        <v>1901</v>
      </c>
      <c r="C236" s="4">
        <v>10</v>
      </c>
      <c r="D236" s="4">
        <v>0</v>
      </c>
      <c r="E236" s="4">
        <v>1</v>
      </c>
      <c r="F236" s="4">
        <v>11</v>
      </c>
      <c r="G236" s="4">
        <v>6.8649997711181641</v>
      </c>
      <c r="H236" s="4">
        <v>5</v>
      </c>
      <c r="I236" s="34">
        <v>69170.728284361845</v>
      </c>
      <c r="J236" s="35">
        <v>6.5789473684210522</v>
      </c>
      <c r="K236" s="35">
        <v>5.9594755661501786</v>
      </c>
      <c r="L236" s="35" t="s">
        <v>2161</v>
      </c>
      <c r="M236" s="35" t="s">
        <v>2161</v>
      </c>
      <c r="N236" s="4">
        <v>0.76</v>
      </c>
      <c r="O236" s="4">
        <v>7.0422535211267681</v>
      </c>
      <c r="P236" s="35">
        <v>4.8</v>
      </c>
      <c r="Q236" s="36">
        <f t="shared" si="88"/>
        <v>90.909090911480902</v>
      </c>
      <c r="R236" s="36" t="str">
        <f t="shared" si="89"/>
        <v xml:space="preserve"> </v>
      </c>
      <c r="S236" s="37">
        <f t="shared" si="90"/>
        <v>0.37299995661363283</v>
      </c>
      <c r="T236" s="37" t="str">
        <f t="shared" si="91"/>
        <v/>
      </c>
      <c r="U236" s="37" t="str">
        <f t="shared" si="92"/>
        <v/>
      </c>
      <c r="V236" s="37">
        <f t="shared" si="93"/>
        <v>-0.60965596469212113</v>
      </c>
      <c r="W236" s="37" t="str">
        <f t="shared" si="94"/>
        <v xml:space="preserve"> </v>
      </c>
      <c r="X236" s="37" t="str">
        <f t="shared" si="95"/>
        <v xml:space="preserve"> </v>
      </c>
      <c r="Y236" s="1" t="str">
        <f t="shared" si="96"/>
        <v xml:space="preserve"> </v>
      </c>
      <c r="Z236" s="1" t="str">
        <f t="shared" si="97"/>
        <v xml:space="preserve"> </v>
      </c>
      <c r="AA236" s="1" t="str">
        <f t="shared" si="98"/>
        <v xml:space="preserve"> </v>
      </c>
      <c r="AB236" s="1" t="str">
        <f t="shared" si="99"/>
        <v xml:space="preserve"> </v>
      </c>
      <c r="AC236" s="1" t="str">
        <f t="shared" si="100"/>
        <v xml:space="preserve"> </v>
      </c>
      <c r="AD236" s="1" t="str">
        <f t="shared" si="101"/>
        <v xml:space="preserve"> </v>
      </c>
      <c r="AE236" s="1" t="str">
        <f t="shared" si="102"/>
        <v xml:space="preserve"> </v>
      </c>
      <c r="AF236" s="1" t="str">
        <f t="shared" si="103"/>
        <v xml:space="preserve"> </v>
      </c>
      <c r="AG236" s="38">
        <f t="shared" si="104"/>
        <v>4.80000000239</v>
      </c>
      <c r="AH236" s="38" t="str">
        <f t="shared" si="105"/>
        <v xml:space="preserve"> </v>
      </c>
      <c r="AI236" s="1" t="str">
        <f t="shared" si="106"/>
        <v xml:space="preserve"> </v>
      </c>
      <c r="AJ236" s="1" t="str">
        <f t="shared" si="107"/>
        <v xml:space="preserve"> </v>
      </c>
      <c r="AK236" s="25" t="str">
        <f t="shared" si="108"/>
        <v xml:space="preserve"> </v>
      </c>
      <c r="AL236" s="25" t="str">
        <f t="shared" si="109"/>
        <v xml:space="preserve"> </v>
      </c>
      <c r="AM236" s="1" t="str">
        <f t="shared" si="110"/>
        <v xml:space="preserve"> </v>
      </c>
      <c r="AN236" s="1" t="str">
        <f t="shared" si="111"/>
        <v xml:space="preserve"> </v>
      </c>
      <c r="AO236" t="s">
        <v>1901</v>
      </c>
      <c r="AP236" t="s">
        <v>2167</v>
      </c>
      <c r="AQ236" s="22">
        <v>60.965596469212116</v>
      </c>
      <c r="AR236" s="21" t="e">
        <v>#VALUE!</v>
      </c>
      <c r="AS236">
        <v>37.299995422363288</v>
      </c>
      <c r="AT236">
        <v>-60.965596469212116</v>
      </c>
      <c r="AU236" t="e">
        <v>#VALUE!</v>
      </c>
      <c r="AV236" t="s">
        <v>3981</v>
      </c>
    </row>
    <row r="237" spans="1:48" x14ac:dyDescent="0.25">
      <c r="A237" s="14">
        <v>2.4000000000000045E-9</v>
      </c>
      <c r="B237" t="s">
        <v>1902</v>
      </c>
      <c r="C237" s="4">
        <v>11</v>
      </c>
      <c r="D237" s="4">
        <v>0</v>
      </c>
      <c r="E237" s="4">
        <v>0</v>
      </c>
      <c r="F237" s="4">
        <v>11</v>
      </c>
      <c r="G237" s="4">
        <v>13.75</v>
      </c>
      <c r="H237" s="4">
        <v>11.98</v>
      </c>
      <c r="I237" s="34">
        <v>7178.4590589920226</v>
      </c>
      <c r="J237" s="35">
        <v>11.082331174838114</v>
      </c>
      <c r="K237" s="35">
        <v>9.6147672552166945</v>
      </c>
      <c r="L237" s="35">
        <v>9.9573181702344549</v>
      </c>
      <c r="M237" s="35">
        <v>8.2872933877724151</v>
      </c>
      <c r="N237" s="4">
        <v>1.081</v>
      </c>
      <c r="O237" s="4">
        <v>15.987124463519303</v>
      </c>
      <c r="P237" s="35">
        <v>3.0884808013355594</v>
      </c>
      <c r="Q237" s="36">
        <f t="shared" si="88"/>
        <v>100.0000000024</v>
      </c>
      <c r="R237" s="36" t="str">
        <f t="shared" si="89"/>
        <v xml:space="preserve"> </v>
      </c>
      <c r="S237" s="37" t="str">
        <f t="shared" si="90"/>
        <v/>
      </c>
      <c r="T237" s="37" t="str">
        <f t="shared" si="91"/>
        <v/>
      </c>
      <c r="U237" s="37" t="str">
        <f t="shared" si="92"/>
        <v/>
      </c>
      <c r="V237" s="37">
        <f t="shared" si="93"/>
        <v>-0.34245987554649837</v>
      </c>
      <c r="W237" s="37" t="str">
        <f t="shared" si="94"/>
        <v/>
      </c>
      <c r="X237" s="37">
        <f t="shared" si="95"/>
        <v>-0.17722950873667165</v>
      </c>
      <c r="Y237" s="1" t="str">
        <f t="shared" si="96"/>
        <v xml:space="preserve"> </v>
      </c>
      <c r="Z237" s="1" t="str">
        <f t="shared" si="97"/>
        <v xml:space="preserve"> </v>
      </c>
      <c r="AA237" s="1" t="str">
        <f t="shared" si="98"/>
        <v xml:space="preserve"> </v>
      </c>
      <c r="AB237" s="1" t="str">
        <f t="shared" si="99"/>
        <v xml:space="preserve"> </v>
      </c>
      <c r="AC237" s="1" t="str">
        <f t="shared" si="100"/>
        <v xml:space="preserve"> </v>
      </c>
      <c r="AD237" s="1" t="str">
        <f t="shared" si="101"/>
        <v xml:space="preserve"> </v>
      </c>
      <c r="AE237" s="1" t="str">
        <f t="shared" si="102"/>
        <v xml:space="preserve"> </v>
      </c>
      <c r="AF237" s="1" t="str">
        <f t="shared" si="103"/>
        <v xml:space="preserve"> </v>
      </c>
      <c r="AG237" s="38">
        <f t="shared" si="104"/>
        <v>3.0884808037355596</v>
      </c>
      <c r="AH237" s="38" t="str">
        <f t="shared" si="105"/>
        <v xml:space="preserve"> </v>
      </c>
      <c r="AI237" s="1" t="str">
        <f t="shared" si="106"/>
        <v xml:space="preserve"> </v>
      </c>
      <c r="AJ237" s="1" t="str">
        <f t="shared" si="107"/>
        <v xml:space="preserve"> </v>
      </c>
      <c r="AK237" s="25" t="str">
        <f t="shared" si="108"/>
        <v xml:space="preserve"> </v>
      </c>
      <c r="AL237" s="25" t="str">
        <f t="shared" si="109"/>
        <v xml:space="preserve"> </v>
      </c>
      <c r="AM237" s="1" t="str">
        <f t="shared" si="110"/>
        <v xml:space="preserve"> </v>
      </c>
      <c r="AN237" s="1" t="str">
        <f t="shared" si="111"/>
        <v xml:space="preserve"> </v>
      </c>
      <c r="AO237" t="s">
        <v>1902</v>
      </c>
      <c r="AP237" t="s">
        <v>2830</v>
      </c>
      <c r="AQ237" s="22">
        <v>34.245987554649837</v>
      </c>
      <c r="AR237" s="21">
        <v>17.722950873667166</v>
      </c>
      <c r="AS237">
        <v>14.774624373956581</v>
      </c>
      <c r="AT237">
        <v>-34.245987554649837</v>
      </c>
      <c r="AU237">
        <v>-17.722950873667166</v>
      </c>
      <c r="AV237" t="s">
        <v>3982</v>
      </c>
    </row>
    <row r="238" spans="1:48" x14ac:dyDescent="0.25">
      <c r="A238" s="14">
        <v>2.4100000000000047E-9</v>
      </c>
      <c r="B238" t="s">
        <v>1903</v>
      </c>
      <c r="C238" s="4">
        <v>10</v>
      </c>
      <c r="D238" s="4">
        <v>5</v>
      </c>
      <c r="E238" s="4">
        <v>3</v>
      </c>
      <c r="F238" s="4">
        <v>18</v>
      </c>
      <c r="G238" s="4">
        <v>8.5</v>
      </c>
      <c r="H238" s="4">
        <v>8.92</v>
      </c>
      <c r="I238" s="34">
        <v>3708.7954935743419</v>
      </c>
      <c r="J238" s="35">
        <v>16.57992565055762</v>
      </c>
      <c r="K238" s="35">
        <v>15.247863247863249</v>
      </c>
      <c r="L238" s="35">
        <v>8.9875787468043029</v>
      </c>
      <c r="M238" s="35">
        <v>8.0021257086411257</v>
      </c>
      <c r="N238" s="4">
        <v>0.53800000000000003</v>
      </c>
      <c r="O238" s="4" t="s">
        <v>119</v>
      </c>
      <c r="P238" s="35">
        <v>1.9955156950672646</v>
      </c>
      <c r="Q238" s="36" t="str">
        <f t="shared" si="88"/>
        <v xml:space="preserve"> </v>
      </c>
      <c r="R238" s="36" t="str">
        <f t="shared" si="89"/>
        <v xml:space="preserve"> </v>
      </c>
      <c r="S238" s="37" t="str">
        <f t="shared" si="90"/>
        <v/>
      </c>
      <c r="T238" s="37" t="str">
        <f t="shared" si="91"/>
        <v/>
      </c>
      <c r="U238" s="37" t="str">
        <f t="shared" si="92"/>
        <v/>
      </c>
      <c r="V238" s="37" t="str">
        <f t="shared" si="93"/>
        <v/>
      </c>
      <c r="W238" s="37" t="str">
        <f t="shared" si="94"/>
        <v/>
      </c>
      <c r="X238" s="37">
        <f t="shared" si="95"/>
        <v>-0.25735881345228628</v>
      </c>
      <c r="Y238" s="1" t="str">
        <f t="shared" si="96"/>
        <v xml:space="preserve"> </v>
      </c>
      <c r="Z238" s="1" t="str">
        <f t="shared" si="97"/>
        <v xml:space="preserve"> </v>
      </c>
      <c r="AA238" s="1" t="str">
        <f t="shared" si="98"/>
        <v xml:space="preserve"> </v>
      </c>
      <c r="AB238" s="1" t="str">
        <f t="shared" si="99"/>
        <v xml:space="preserve"> </v>
      </c>
      <c r="AC238" s="1" t="str">
        <f t="shared" si="100"/>
        <v xml:space="preserve"> </v>
      </c>
      <c r="AD238" s="1" t="str">
        <f t="shared" si="101"/>
        <v xml:space="preserve"> </v>
      </c>
      <c r="AE238" s="1" t="str">
        <f t="shared" si="102"/>
        <v xml:space="preserve"> </v>
      </c>
      <c r="AF238" s="1" t="str">
        <f t="shared" si="103"/>
        <v xml:space="preserve"> </v>
      </c>
      <c r="AG238" s="38" t="str">
        <f t="shared" si="104"/>
        <v xml:space="preserve"> </v>
      </c>
      <c r="AH238" s="38" t="str">
        <f t="shared" si="105"/>
        <v xml:space="preserve"> </v>
      </c>
      <c r="AI238" s="1" t="str">
        <f t="shared" si="106"/>
        <v xml:space="preserve"> </v>
      </c>
      <c r="AJ238" s="1" t="str">
        <f t="shared" si="107"/>
        <v xml:space="preserve"> </v>
      </c>
      <c r="AK238" s="25" t="str">
        <f t="shared" si="108"/>
        <v xml:space="preserve"> </v>
      </c>
      <c r="AL238" s="25" t="str">
        <f t="shared" si="109"/>
        <v xml:space="preserve"> </v>
      </c>
      <c r="AM238" s="1" t="str">
        <f t="shared" si="110"/>
        <v xml:space="preserve"> </v>
      </c>
      <c r="AN238" s="1" t="str">
        <f t="shared" si="111"/>
        <v xml:space="preserve"> </v>
      </c>
      <c r="AO238" t="s">
        <v>1903</v>
      </c>
      <c r="AP238" t="s">
        <v>3385</v>
      </c>
      <c r="AQ238" s="22">
        <v>1.6274987301422739</v>
      </c>
      <c r="AR238" s="21">
        <v>25.735881345228627</v>
      </c>
      <c r="AS238">
        <v>-4.7085201793721998</v>
      </c>
      <c r="AT238">
        <v>-1.6274987301422739</v>
      </c>
      <c r="AU238">
        <v>-25.735881345228627</v>
      </c>
      <c r="AV238" t="s">
        <v>3983</v>
      </c>
    </row>
    <row r="239" spans="1:48" x14ac:dyDescent="0.25">
      <c r="A239" s="14">
        <v>2.4200000000000049E-9</v>
      </c>
      <c r="B239" t="s">
        <v>1904</v>
      </c>
      <c r="C239" s="4">
        <v>26</v>
      </c>
      <c r="D239" s="4">
        <v>0</v>
      </c>
      <c r="E239" s="4">
        <v>6</v>
      </c>
      <c r="F239" s="4">
        <v>32</v>
      </c>
      <c r="G239" s="4">
        <v>44.849998474121094</v>
      </c>
      <c r="H239" s="4">
        <v>44.8</v>
      </c>
      <c r="I239" s="34">
        <v>6560.0402554303028</v>
      </c>
      <c r="J239" s="35">
        <v>22.112537018756164</v>
      </c>
      <c r="K239" s="35">
        <v>19.410745233968804</v>
      </c>
      <c r="L239" s="35">
        <v>17.064046863356985</v>
      </c>
      <c r="M239" s="35">
        <v>15.158704094792249</v>
      </c>
      <c r="N239" s="4">
        <v>2.0260000000000002</v>
      </c>
      <c r="O239" s="4">
        <v>15.771428571428586</v>
      </c>
      <c r="P239" s="35">
        <v>1.7500000000000002</v>
      </c>
      <c r="Q239" s="36">
        <f t="shared" si="88"/>
        <v>81.250000002419995</v>
      </c>
      <c r="R239" s="36" t="str">
        <f t="shared" si="89"/>
        <v xml:space="preserve"> </v>
      </c>
      <c r="S239" s="37" t="str">
        <f t="shared" si="90"/>
        <v/>
      </c>
      <c r="T239" s="37" t="str">
        <f t="shared" si="91"/>
        <v/>
      </c>
      <c r="U239" s="37" t="str">
        <f t="shared" si="92"/>
        <v/>
      </c>
      <c r="V239" s="37" t="str">
        <f t="shared" si="93"/>
        <v/>
      </c>
      <c r="W239" s="37" t="str">
        <f t="shared" si="94"/>
        <v/>
      </c>
      <c r="X239" s="37" t="str">
        <f t="shared" si="95"/>
        <v/>
      </c>
      <c r="Y239" s="1" t="str">
        <f t="shared" si="96"/>
        <v xml:space="preserve"> </v>
      </c>
      <c r="Z239" s="1" t="str">
        <f t="shared" si="97"/>
        <v xml:space="preserve"> </v>
      </c>
      <c r="AA239" s="1" t="str">
        <f t="shared" si="98"/>
        <v xml:space="preserve"> </v>
      </c>
      <c r="AB239" s="1" t="str">
        <f t="shared" si="99"/>
        <v xml:space="preserve"> </v>
      </c>
      <c r="AC239" s="1" t="str">
        <f t="shared" si="100"/>
        <v xml:space="preserve"> </v>
      </c>
      <c r="AD239" s="1" t="str">
        <f t="shared" si="101"/>
        <v xml:space="preserve"> </v>
      </c>
      <c r="AE239" s="1" t="str">
        <f t="shared" si="102"/>
        <v xml:space="preserve"> </v>
      </c>
      <c r="AF239" s="1" t="str">
        <f t="shared" si="103"/>
        <v xml:space="preserve"> </v>
      </c>
      <c r="AG239" s="38" t="str">
        <f t="shared" si="104"/>
        <v xml:space="preserve"> </v>
      </c>
      <c r="AH239" s="38" t="str">
        <f t="shared" si="105"/>
        <v xml:space="preserve"> </v>
      </c>
      <c r="AI239" s="1" t="str">
        <f t="shared" si="106"/>
        <v xml:space="preserve"> </v>
      </c>
      <c r="AJ239" s="1" t="str">
        <f t="shared" si="107"/>
        <v xml:space="preserve"> </v>
      </c>
      <c r="AK239" s="25" t="str">
        <f t="shared" si="108"/>
        <v xml:space="preserve"> </v>
      </c>
      <c r="AL239" s="25" t="str">
        <f t="shared" si="109"/>
        <v xml:space="preserve"> </v>
      </c>
      <c r="AM239" s="1" t="str">
        <f t="shared" si="110"/>
        <v xml:space="preserve"> </v>
      </c>
      <c r="AN239" s="1" t="str">
        <f t="shared" si="111"/>
        <v xml:space="preserve"> </v>
      </c>
      <c r="AO239" t="s">
        <v>1904</v>
      </c>
      <c r="AP239" t="s">
        <v>2187</v>
      </c>
      <c r="AQ239" s="22">
        <v>-31.19875334810127</v>
      </c>
      <c r="AR239" s="21">
        <v>-40.999754960869161</v>
      </c>
      <c r="AS239">
        <v>0.11160373687744141</v>
      </c>
      <c r="AT239">
        <v>31.19875334810127</v>
      </c>
      <c r="AU239">
        <v>40.999754960869161</v>
      </c>
      <c r="AV239" t="s">
        <v>3984</v>
      </c>
    </row>
    <row r="240" spans="1:48" x14ac:dyDescent="0.25">
      <c r="A240" s="14">
        <v>2.4300000000000051E-9</v>
      </c>
      <c r="B240" t="s">
        <v>1905</v>
      </c>
      <c r="C240" s="4">
        <v>20</v>
      </c>
      <c r="D240" s="4">
        <v>0</v>
      </c>
      <c r="E240" s="4">
        <v>3</v>
      </c>
      <c r="F240" s="4">
        <v>23</v>
      </c>
      <c r="G240" s="4">
        <v>18.5</v>
      </c>
      <c r="H240" s="4">
        <v>12.65</v>
      </c>
      <c r="I240" s="34">
        <v>4416.8551028393877</v>
      </c>
      <c r="J240" s="35">
        <v>20.737704918032787</v>
      </c>
      <c r="K240" s="35">
        <v>14.149888143176733</v>
      </c>
      <c r="L240" s="35">
        <v>12.573629539951575</v>
      </c>
      <c r="M240" s="35">
        <v>9.1861117990447561</v>
      </c>
      <c r="N240" s="4">
        <v>0.61</v>
      </c>
      <c r="O240" s="4">
        <v>190.47619047619048</v>
      </c>
      <c r="P240" s="35">
        <v>3.3992094861660078</v>
      </c>
      <c r="Q240" s="36">
        <f t="shared" si="88"/>
        <v>86.956521741560437</v>
      </c>
      <c r="R240" s="36" t="str">
        <f t="shared" si="89"/>
        <v xml:space="preserve"> </v>
      </c>
      <c r="S240" s="37">
        <f t="shared" si="90"/>
        <v>0.46245059531537547</v>
      </c>
      <c r="T240" s="37" t="str">
        <f t="shared" si="91"/>
        <v/>
      </c>
      <c r="U240" s="37" t="str">
        <f t="shared" si="92"/>
        <v/>
      </c>
      <c r="V240" s="37" t="str">
        <f t="shared" si="93"/>
        <v/>
      </c>
      <c r="W240" s="37" t="str">
        <f t="shared" si="94"/>
        <v/>
      </c>
      <c r="X240" s="37" t="str">
        <f t="shared" si="95"/>
        <v/>
      </c>
      <c r="Y240" s="1" t="str">
        <f t="shared" si="96"/>
        <v xml:space="preserve"> </v>
      </c>
      <c r="Z240" s="1" t="str">
        <f t="shared" si="97"/>
        <v xml:space="preserve"> </v>
      </c>
      <c r="AA240" s="1" t="str">
        <f t="shared" si="98"/>
        <v xml:space="preserve"> </v>
      </c>
      <c r="AB240" s="1" t="str">
        <f t="shared" si="99"/>
        <v xml:space="preserve"> </v>
      </c>
      <c r="AC240" s="1" t="str">
        <f t="shared" si="100"/>
        <v xml:space="preserve"> </v>
      </c>
      <c r="AD240" s="1" t="str">
        <f t="shared" si="101"/>
        <v xml:space="preserve"> </v>
      </c>
      <c r="AE240" s="1" t="str">
        <f t="shared" si="102"/>
        <v xml:space="preserve"> </v>
      </c>
      <c r="AF240" s="1" t="str">
        <f t="shared" si="103"/>
        <v xml:space="preserve"> </v>
      </c>
      <c r="AG240" s="38">
        <f t="shared" si="104"/>
        <v>3.399209488596008</v>
      </c>
      <c r="AH240" s="38" t="str">
        <f t="shared" si="105"/>
        <v xml:space="preserve"> </v>
      </c>
      <c r="AI240" s="1" t="str">
        <f t="shared" si="106"/>
        <v xml:space="preserve"> </v>
      </c>
      <c r="AJ240" s="1" t="str">
        <f t="shared" si="107"/>
        <v xml:space="preserve"> </v>
      </c>
      <c r="AK240" s="25" t="str">
        <f t="shared" si="108"/>
        <v xml:space="preserve"> </v>
      </c>
      <c r="AL240" s="25" t="str">
        <f t="shared" si="109"/>
        <v xml:space="preserve"> </v>
      </c>
      <c r="AM240" s="1" t="str">
        <f t="shared" si="110"/>
        <v xml:space="preserve"> </v>
      </c>
      <c r="AN240" s="1" t="str">
        <f t="shared" si="111"/>
        <v xml:space="preserve"> </v>
      </c>
      <c r="AO240" t="s">
        <v>1905</v>
      </c>
      <c r="AP240" t="s">
        <v>2462</v>
      </c>
      <c r="AQ240" s="22">
        <v>-23.041559195080264</v>
      </c>
      <c r="AR240" s="21">
        <v>-3.8955587908613198</v>
      </c>
      <c r="AS240">
        <v>46.245059288537547</v>
      </c>
      <c r="AT240">
        <v>23.041559195080264</v>
      </c>
      <c r="AU240">
        <v>3.8955587908613198</v>
      </c>
      <c r="AV240" t="s">
        <v>3985</v>
      </c>
    </row>
    <row r="241" spans="1:48" x14ac:dyDescent="0.25">
      <c r="A241" s="14">
        <v>2.4400000000000052E-9</v>
      </c>
      <c r="B241" t="s">
        <v>1906</v>
      </c>
      <c r="C241" s="4">
        <v>2</v>
      </c>
      <c r="D241" s="4">
        <v>1</v>
      </c>
      <c r="E241" s="4">
        <v>2</v>
      </c>
      <c r="F241" s="4">
        <v>5</v>
      </c>
      <c r="G241" s="4">
        <v>9.6599998474121094</v>
      </c>
      <c r="H241" s="4">
        <v>8.4600000000000009</v>
      </c>
      <c r="I241" s="34">
        <v>4457.0630499775234</v>
      </c>
      <c r="J241" s="35">
        <v>16.175908221797325</v>
      </c>
      <c r="K241" s="35">
        <v>15.466179159049361</v>
      </c>
      <c r="L241" s="35">
        <v>5.3111661613974306</v>
      </c>
      <c r="M241" s="35">
        <v>5.4870168530947057</v>
      </c>
      <c r="N241" s="4">
        <v>0.52300000000000002</v>
      </c>
      <c r="O241" s="4">
        <v>10.105263157894735</v>
      </c>
      <c r="P241" s="35">
        <v>2.7186761229314418</v>
      </c>
      <c r="Q241" s="36" t="str">
        <f t="shared" si="88"/>
        <v xml:space="preserve"> </v>
      </c>
      <c r="R241" s="36" t="str">
        <f t="shared" si="89"/>
        <v xml:space="preserve"> </v>
      </c>
      <c r="S241" s="37" t="str">
        <f t="shared" si="90"/>
        <v/>
      </c>
      <c r="T241" s="37" t="str">
        <f t="shared" si="91"/>
        <v/>
      </c>
      <c r="U241" s="37" t="str">
        <f t="shared" si="92"/>
        <v/>
      </c>
      <c r="V241" s="37" t="str">
        <f t="shared" si="93"/>
        <v/>
      </c>
      <c r="W241" s="37" t="str">
        <f t="shared" si="94"/>
        <v/>
      </c>
      <c r="X241" s="37">
        <f t="shared" si="95"/>
        <v>-0.56113978512235918</v>
      </c>
      <c r="Y241" s="1" t="str">
        <f t="shared" si="96"/>
        <v xml:space="preserve"> </v>
      </c>
      <c r="Z241" s="1" t="str">
        <f t="shared" si="97"/>
        <v xml:space="preserve"> </v>
      </c>
      <c r="AA241" s="1" t="str">
        <f t="shared" si="98"/>
        <v xml:space="preserve"> </v>
      </c>
      <c r="AB241" s="1" t="str">
        <f t="shared" si="99"/>
        <v xml:space="preserve"> </v>
      </c>
      <c r="AC241" s="1" t="str">
        <f t="shared" si="100"/>
        <v xml:space="preserve"> </v>
      </c>
      <c r="AD241" s="1" t="str">
        <f t="shared" si="101"/>
        <v xml:space="preserve"> </v>
      </c>
      <c r="AE241" s="1" t="str">
        <f t="shared" si="102"/>
        <v xml:space="preserve"> </v>
      </c>
      <c r="AF241" s="1" t="str">
        <f t="shared" si="103"/>
        <v xml:space="preserve"> </v>
      </c>
      <c r="AG241" s="38" t="str">
        <f t="shared" si="104"/>
        <v xml:space="preserve"> </v>
      </c>
      <c r="AH241" s="38" t="str">
        <f t="shared" si="105"/>
        <v xml:space="preserve"> </v>
      </c>
      <c r="AI241" s="1" t="str">
        <f t="shared" si="106"/>
        <v xml:space="preserve"> </v>
      </c>
      <c r="AJ241" s="1" t="str">
        <f t="shared" si="107"/>
        <v xml:space="preserve"> </v>
      </c>
      <c r="AK241" s="25" t="str">
        <f t="shared" si="108"/>
        <v xml:space="preserve"> </v>
      </c>
      <c r="AL241" s="25" t="str">
        <f t="shared" si="109"/>
        <v xml:space="preserve"> </v>
      </c>
      <c r="AM241" s="1" t="str">
        <f t="shared" si="110"/>
        <v xml:space="preserve"> </v>
      </c>
      <c r="AN241" s="1" t="str">
        <f t="shared" si="111"/>
        <v xml:space="preserve"> </v>
      </c>
      <c r="AO241" t="s">
        <v>1906</v>
      </c>
      <c r="AP241" t="s">
        <v>3850</v>
      </c>
      <c r="AQ241" s="22">
        <v>4.0246267909927802</v>
      </c>
      <c r="AR241" s="21">
        <v>56.113978512235917</v>
      </c>
      <c r="AS241">
        <v>14.184395359481194</v>
      </c>
      <c r="AT241">
        <v>-4.0246267909927802</v>
      </c>
      <c r="AU241">
        <v>-56.113978512235917</v>
      </c>
      <c r="AV241" t="s">
        <v>3986</v>
      </c>
    </row>
    <row r="242" spans="1:48" x14ac:dyDescent="0.25">
      <c r="A242" s="14">
        <v>2.4500000000000054E-9</v>
      </c>
      <c r="B242" t="s">
        <v>1907</v>
      </c>
      <c r="C242" s="4">
        <v>8</v>
      </c>
      <c r="D242" s="4">
        <v>0</v>
      </c>
      <c r="E242" s="4">
        <v>3</v>
      </c>
      <c r="F242" s="4">
        <v>11</v>
      </c>
      <c r="G242" s="4">
        <v>17.209999084472656</v>
      </c>
      <c r="H242" s="4">
        <v>14.69</v>
      </c>
      <c r="I242" s="34">
        <v>3908.4673666310059</v>
      </c>
      <c r="J242" s="35">
        <v>17.28235294117647</v>
      </c>
      <c r="K242" s="35">
        <v>14.152215799614643</v>
      </c>
      <c r="L242" s="35">
        <v>12.083373357572432</v>
      </c>
      <c r="M242" s="35">
        <v>10.139090280601872</v>
      </c>
      <c r="N242" s="4">
        <v>0.85</v>
      </c>
      <c r="O242" s="4">
        <v>7.7313054499366203</v>
      </c>
      <c r="P242" s="35">
        <v>1.7699115044247788</v>
      </c>
      <c r="Q242" s="36" t="str">
        <f t="shared" si="88"/>
        <v xml:space="preserve"> </v>
      </c>
      <c r="R242" s="36" t="str">
        <f t="shared" si="89"/>
        <v xml:space="preserve"> </v>
      </c>
      <c r="S242" s="37">
        <f t="shared" si="90"/>
        <v>0.17154520901723339</v>
      </c>
      <c r="T242" s="37" t="str">
        <f t="shared" si="91"/>
        <v/>
      </c>
      <c r="U242" s="37" t="str">
        <f t="shared" si="92"/>
        <v/>
      </c>
      <c r="V242" s="37" t="str">
        <f t="shared" si="93"/>
        <v/>
      </c>
      <c r="W242" s="37" t="str">
        <f t="shared" si="94"/>
        <v/>
      </c>
      <c r="X242" s="37" t="str">
        <f t="shared" si="95"/>
        <v/>
      </c>
      <c r="Y242" s="1" t="str">
        <f t="shared" si="96"/>
        <v xml:space="preserve"> </v>
      </c>
      <c r="Z242" s="1" t="str">
        <f t="shared" si="97"/>
        <v xml:space="preserve"> </v>
      </c>
      <c r="AA242" s="1" t="str">
        <f t="shared" si="98"/>
        <v xml:space="preserve"> </v>
      </c>
      <c r="AB242" s="1" t="str">
        <f t="shared" si="99"/>
        <v xml:space="preserve"> </v>
      </c>
      <c r="AC242" s="1" t="str">
        <f t="shared" si="100"/>
        <v xml:space="preserve"> </v>
      </c>
      <c r="AD242" s="1" t="str">
        <f t="shared" si="101"/>
        <v xml:space="preserve"> </v>
      </c>
      <c r="AE242" s="1" t="str">
        <f t="shared" si="102"/>
        <v xml:space="preserve"> </v>
      </c>
      <c r="AF242" s="1" t="str">
        <f t="shared" si="103"/>
        <v xml:space="preserve"> </v>
      </c>
      <c r="AG242" s="38" t="str">
        <f t="shared" si="104"/>
        <v xml:space="preserve"> </v>
      </c>
      <c r="AH242" s="38" t="str">
        <f t="shared" si="105"/>
        <v xml:space="preserve"> </v>
      </c>
      <c r="AI242" s="1" t="str">
        <f t="shared" si="106"/>
        <v xml:space="preserve"> </v>
      </c>
      <c r="AJ242" s="1" t="str">
        <f t="shared" si="107"/>
        <v xml:space="preserve"> </v>
      </c>
      <c r="AK242" s="25" t="str">
        <f t="shared" si="108"/>
        <v xml:space="preserve"> </v>
      </c>
      <c r="AL242" s="25" t="str">
        <f t="shared" si="109"/>
        <v xml:space="preserve"> </v>
      </c>
      <c r="AM242" s="1" t="str">
        <f t="shared" si="110"/>
        <v xml:space="preserve"> </v>
      </c>
      <c r="AN242" s="1" t="str">
        <f t="shared" si="111"/>
        <v xml:space="preserve"> </v>
      </c>
      <c r="AO242" t="s">
        <v>1907</v>
      </c>
      <c r="AP242" t="s">
        <v>3385</v>
      </c>
      <c r="AQ242" s="22">
        <v>-2.5401634774419701</v>
      </c>
      <c r="AR242" s="21">
        <v>0.15541470546388547</v>
      </c>
      <c r="AS242">
        <v>17.154520656723339</v>
      </c>
      <c r="AT242">
        <v>2.5401634774419701</v>
      </c>
      <c r="AU242">
        <v>-0.15541470546388547</v>
      </c>
      <c r="AV242" t="s">
        <v>3987</v>
      </c>
    </row>
    <row r="243" spans="1:48" x14ac:dyDescent="0.25">
      <c r="A243" s="14">
        <v>2.4600000000000056E-9</v>
      </c>
      <c r="B243" t="s">
        <v>1908</v>
      </c>
      <c r="C243" s="4">
        <v>24</v>
      </c>
      <c r="D243" s="4">
        <v>0</v>
      </c>
      <c r="E243" s="4">
        <v>0</v>
      </c>
      <c r="F243" s="4">
        <v>24</v>
      </c>
      <c r="G243" s="4">
        <v>32.724998474121094</v>
      </c>
      <c r="H243" s="4">
        <v>21.13</v>
      </c>
      <c r="I243" s="34">
        <v>20107.257631078523</v>
      </c>
      <c r="J243" s="35" t="s">
        <v>2161</v>
      </c>
      <c r="K243" s="35">
        <v>32.063732928679812</v>
      </c>
      <c r="L243" s="35">
        <v>36.197442076502732</v>
      </c>
      <c r="M243" s="35">
        <v>26.838873535266448</v>
      </c>
      <c r="N243" s="4">
        <v>0.49199999999999999</v>
      </c>
      <c r="O243" s="4">
        <v>32.972972972972975</v>
      </c>
      <c r="P243" s="35">
        <v>0.88499763369616657</v>
      </c>
      <c r="Q243" s="36">
        <f t="shared" si="88"/>
        <v>100.00000000246</v>
      </c>
      <c r="R243" s="36" t="str">
        <f t="shared" si="89"/>
        <v xml:space="preserve"> </v>
      </c>
      <c r="S243" s="37">
        <f t="shared" si="90"/>
        <v>0.5487457892144294</v>
      </c>
      <c r="T243" s="37" t="str">
        <f t="shared" si="91"/>
        <v/>
      </c>
      <c r="U243" s="37" t="str">
        <f t="shared" si="92"/>
        <v xml:space="preserve"> </v>
      </c>
      <c r="V243" s="37" t="str">
        <f t="shared" si="93"/>
        <v xml:space="preserve"> </v>
      </c>
      <c r="W243" s="37" t="str">
        <f t="shared" si="94"/>
        <v/>
      </c>
      <c r="X243" s="37" t="str">
        <f t="shared" si="95"/>
        <v/>
      </c>
      <c r="Y243" s="1" t="str">
        <f t="shared" si="96"/>
        <v xml:space="preserve"> </v>
      </c>
      <c r="Z243" s="1" t="str">
        <f t="shared" si="97"/>
        <v xml:space="preserve"> </v>
      </c>
      <c r="AA243" s="1" t="str">
        <f t="shared" si="98"/>
        <v xml:space="preserve"> </v>
      </c>
      <c r="AB243" s="1" t="str">
        <f t="shared" si="99"/>
        <v xml:space="preserve"> </v>
      </c>
      <c r="AC243" s="1" t="str">
        <f t="shared" si="100"/>
        <v xml:space="preserve"> </v>
      </c>
      <c r="AD243" s="1" t="str">
        <f t="shared" si="101"/>
        <v xml:space="preserve"> </v>
      </c>
      <c r="AE243" s="1" t="str">
        <f t="shared" si="102"/>
        <v xml:space="preserve"> </v>
      </c>
      <c r="AF243" s="1" t="str">
        <f t="shared" si="103"/>
        <v xml:space="preserve"> </v>
      </c>
      <c r="AG243" s="38" t="str">
        <f t="shared" si="104"/>
        <v xml:space="preserve"> </v>
      </c>
      <c r="AH243" s="38" t="str">
        <f t="shared" si="105"/>
        <v xml:space="preserve"> </v>
      </c>
      <c r="AI243" s="1" t="str">
        <f t="shared" si="106"/>
        <v xml:space="preserve"> </v>
      </c>
      <c r="AJ243" s="1" t="str">
        <f t="shared" si="107"/>
        <v xml:space="preserve"> </v>
      </c>
      <c r="AK243" s="25" t="str">
        <f t="shared" si="108"/>
        <v xml:space="preserve"> </v>
      </c>
      <c r="AL243" s="25" t="str">
        <f t="shared" si="109"/>
        <v xml:space="preserve"> </v>
      </c>
      <c r="AM243" s="1" t="str">
        <f t="shared" si="110"/>
        <v xml:space="preserve"> </v>
      </c>
      <c r="AN243" s="1" t="str">
        <f t="shared" si="111"/>
        <v xml:space="preserve"> </v>
      </c>
      <c r="AO243" t="s">
        <v>1908</v>
      </c>
      <c r="AP243" t="s">
        <v>3682</v>
      </c>
      <c r="AQ243" s="22" t="e">
        <v>#VALUE!</v>
      </c>
      <c r="AR243" s="21">
        <v>-199.09847903412702</v>
      </c>
      <c r="AS243">
        <v>54.87457867544294</v>
      </c>
      <c r="AT243" t="e">
        <v>#VALUE!</v>
      </c>
      <c r="AU243">
        <v>199.09847903412702</v>
      </c>
      <c r="AV243" t="s">
        <v>3988</v>
      </c>
    </row>
    <row r="244" spans="1:48" x14ac:dyDescent="0.25">
      <c r="A244" s="14">
        <v>2.4700000000000057E-9</v>
      </c>
      <c r="B244" t="s">
        <v>1909</v>
      </c>
      <c r="C244" s="4">
        <v>0</v>
      </c>
      <c r="D244" s="4">
        <v>0</v>
      </c>
      <c r="E244" s="4">
        <v>0</v>
      </c>
      <c r="F244" s="4">
        <v>0</v>
      </c>
      <c r="G244" s="4" t="s">
        <v>2162</v>
      </c>
      <c r="H244" s="4">
        <v>29.49</v>
      </c>
      <c r="I244" s="34">
        <v>5380.5070355047565</v>
      </c>
      <c r="J244" s="35" t="s">
        <v>2161</v>
      </c>
      <c r="K244" s="35" t="s">
        <v>2161</v>
      </c>
      <c r="L244" s="35" t="s">
        <v>2161</v>
      </c>
      <c r="M244" s="35" t="s">
        <v>2161</v>
      </c>
      <c r="N244" s="4" t="s">
        <v>119</v>
      </c>
      <c r="O244" s="4" t="s">
        <v>119</v>
      </c>
      <c r="P244" s="35" t="s">
        <v>124</v>
      </c>
      <c r="Q244" s="36" t="str">
        <f t="shared" si="88"/>
        <v xml:space="preserve"> </v>
      </c>
      <c r="R244" s="36" t="str">
        <f t="shared" si="89"/>
        <v xml:space="preserve"> </v>
      </c>
      <c r="S244" s="37" t="str">
        <f t="shared" si="90"/>
        <v xml:space="preserve"> </v>
      </c>
      <c r="T244" s="37" t="str">
        <f t="shared" si="91"/>
        <v xml:space="preserve"> </v>
      </c>
      <c r="U244" s="37" t="str">
        <f t="shared" si="92"/>
        <v xml:space="preserve"> </v>
      </c>
      <c r="V244" s="37" t="str">
        <f t="shared" si="93"/>
        <v xml:space="preserve"> </v>
      </c>
      <c r="W244" s="37" t="str">
        <f t="shared" si="94"/>
        <v xml:space="preserve"> </v>
      </c>
      <c r="X244" s="37" t="str">
        <f t="shared" si="95"/>
        <v xml:space="preserve"> </v>
      </c>
      <c r="Y244" s="1" t="str">
        <f t="shared" si="96"/>
        <v xml:space="preserve"> </v>
      </c>
      <c r="Z244" s="1" t="str">
        <f t="shared" si="97"/>
        <v xml:space="preserve"> </v>
      </c>
      <c r="AA244" s="1" t="str">
        <f t="shared" si="98"/>
        <v xml:space="preserve"> </v>
      </c>
      <c r="AB244" s="1" t="str">
        <f t="shared" si="99"/>
        <v xml:space="preserve"> </v>
      </c>
      <c r="AC244" s="1" t="str">
        <f t="shared" si="100"/>
        <v xml:space="preserve"> </v>
      </c>
      <c r="AD244" s="1" t="str">
        <f t="shared" si="101"/>
        <v xml:space="preserve"> </v>
      </c>
      <c r="AE244" s="1" t="str">
        <f t="shared" si="102"/>
        <v xml:space="preserve"> </v>
      </c>
      <c r="AF244" s="1" t="str">
        <f t="shared" si="103"/>
        <v xml:space="preserve"> </v>
      </c>
      <c r="AG244" s="38" t="str">
        <f t="shared" si="104"/>
        <v xml:space="preserve"> </v>
      </c>
      <c r="AH244" s="38" t="str">
        <f t="shared" si="105"/>
        <v xml:space="preserve"> </v>
      </c>
      <c r="AI244" s="1" t="str">
        <f t="shared" si="106"/>
        <v xml:space="preserve"> </v>
      </c>
      <c r="AJ244" s="1" t="str">
        <f t="shared" si="107"/>
        <v xml:space="preserve"> </v>
      </c>
      <c r="AK244" s="25" t="str">
        <f t="shared" si="108"/>
        <v xml:space="preserve"> </v>
      </c>
      <c r="AL244" s="25" t="str">
        <f t="shared" si="109"/>
        <v xml:space="preserve"> </v>
      </c>
      <c r="AM244" s="1" t="str">
        <f t="shared" si="110"/>
        <v xml:space="preserve"> </v>
      </c>
      <c r="AN244" s="1" t="str">
        <f t="shared" si="111"/>
        <v xml:space="preserve"> </v>
      </c>
      <c r="AO244" t="s">
        <v>1909</v>
      </c>
      <c r="AP244" t="s">
        <v>2182</v>
      </c>
      <c r="AQ244" s="22" t="e">
        <v>#VALUE!</v>
      </c>
      <c r="AR244" s="21" t="e">
        <v>#VALUE!</v>
      </c>
      <c r="AS244" t="s">
        <v>124</v>
      </c>
      <c r="AT244" t="e">
        <v>#VALUE!</v>
      </c>
      <c r="AU244" t="e">
        <v>#VALUE!</v>
      </c>
      <c r="AV244" t="s">
        <v>3989</v>
      </c>
    </row>
    <row r="245" spans="1:48" x14ac:dyDescent="0.25">
      <c r="A245" s="14">
        <v>2.4800000000000059E-9</v>
      </c>
      <c r="B245" t="s">
        <v>1910</v>
      </c>
      <c r="C245" s="4">
        <v>2</v>
      </c>
      <c r="D245" s="4">
        <v>1</v>
      </c>
      <c r="E245" s="4">
        <v>0</v>
      </c>
      <c r="F245" s="4">
        <v>3</v>
      </c>
      <c r="G245" s="4">
        <v>34</v>
      </c>
      <c r="H245" s="4">
        <v>29.91</v>
      </c>
      <c r="I245" s="34">
        <v>7111.0126821922677</v>
      </c>
      <c r="J245" s="35">
        <v>14.141843971631204</v>
      </c>
      <c r="K245" s="35">
        <v>13.004347826086954</v>
      </c>
      <c r="L245" s="35">
        <v>8.4776650818806125</v>
      </c>
      <c r="M245" s="35">
        <v>7.7640154813739723</v>
      </c>
      <c r="N245" s="4">
        <v>2.1150000000000002</v>
      </c>
      <c r="O245" s="4">
        <v>17.958728388176258</v>
      </c>
      <c r="P245" s="35">
        <v>1.103309929789368</v>
      </c>
      <c r="Q245" s="36" t="str">
        <f t="shared" si="88"/>
        <v/>
      </c>
      <c r="R245" s="36">
        <f t="shared" si="89"/>
        <v>33.333333335813336</v>
      </c>
      <c r="S245" s="37" t="str">
        <f t="shared" si="90"/>
        <v/>
      </c>
      <c r="T245" s="37" t="str">
        <f t="shared" si="91"/>
        <v/>
      </c>
      <c r="U245" s="37" t="str">
        <f t="shared" si="92"/>
        <v/>
      </c>
      <c r="V245" s="37">
        <f t="shared" si="93"/>
        <v>-0.16093196472769933</v>
      </c>
      <c r="W245" s="37" t="str">
        <f t="shared" si="94"/>
        <v/>
      </c>
      <c r="X245" s="37">
        <f t="shared" si="95"/>
        <v>-0.29949284084987327</v>
      </c>
      <c r="Y245" s="1" t="str">
        <f t="shared" si="96"/>
        <v xml:space="preserve"> </v>
      </c>
      <c r="Z245" s="1" t="str">
        <f t="shared" si="97"/>
        <v xml:space="preserve"> </v>
      </c>
      <c r="AA245" s="1" t="str">
        <f t="shared" si="98"/>
        <v xml:space="preserve"> </v>
      </c>
      <c r="AB245" s="1" t="str">
        <f t="shared" si="99"/>
        <v xml:space="preserve"> </v>
      </c>
      <c r="AC245" s="1" t="str">
        <f t="shared" si="100"/>
        <v xml:space="preserve"> </v>
      </c>
      <c r="AD245" s="1" t="str">
        <f t="shared" si="101"/>
        <v xml:space="preserve"> </v>
      </c>
      <c r="AE245" s="1" t="str">
        <f t="shared" si="102"/>
        <v xml:space="preserve"> </v>
      </c>
      <c r="AF245" s="1" t="str">
        <f t="shared" si="103"/>
        <v xml:space="preserve"> </v>
      </c>
      <c r="AG245" s="38" t="str">
        <f t="shared" si="104"/>
        <v xml:space="preserve"> </v>
      </c>
      <c r="AH245" s="38" t="str">
        <f t="shared" si="105"/>
        <v xml:space="preserve"> </v>
      </c>
      <c r="AI245" s="1" t="str">
        <f t="shared" si="106"/>
        <v xml:space="preserve"> </v>
      </c>
      <c r="AJ245" s="1" t="str">
        <f t="shared" si="107"/>
        <v xml:space="preserve"> </v>
      </c>
      <c r="AK245" s="25" t="str">
        <f t="shared" si="108"/>
        <v xml:space="preserve"> </v>
      </c>
      <c r="AL245" s="25" t="str">
        <f t="shared" si="109"/>
        <v xml:space="preserve"> </v>
      </c>
      <c r="AM245" s="1" t="str">
        <f t="shared" si="110"/>
        <v xml:space="preserve"> </v>
      </c>
      <c r="AN245" s="1" t="str">
        <f t="shared" si="111"/>
        <v xml:space="preserve"> </v>
      </c>
      <c r="AO245" t="s">
        <v>1910</v>
      </c>
      <c r="AP245" t="s">
        <v>2210</v>
      </c>
      <c r="AQ245" s="22">
        <v>16.093196472769932</v>
      </c>
      <c r="AR245" s="21">
        <v>29.949284084987326</v>
      </c>
      <c r="AS245">
        <v>13.674356402540955</v>
      </c>
      <c r="AT245">
        <v>-16.093196472769932</v>
      </c>
      <c r="AU245">
        <v>-29.949284084987326</v>
      </c>
      <c r="AV245" t="s">
        <v>3990</v>
      </c>
    </row>
    <row r="246" spans="1:48" x14ac:dyDescent="0.25">
      <c r="A246" s="14">
        <v>2.4900000000000061E-9</v>
      </c>
      <c r="B246" t="s">
        <v>1911</v>
      </c>
      <c r="C246" s="4">
        <v>3</v>
      </c>
      <c r="D246" s="4">
        <v>1</v>
      </c>
      <c r="E246" s="4">
        <v>2</v>
      </c>
      <c r="F246" s="4">
        <v>6</v>
      </c>
      <c r="G246" s="4">
        <v>27.850000381469727</v>
      </c>
      <c r="H246" s="4">
        <v>35</v>
      </c>
      <c r="I246" s="34">
        <v>7406.3752387300747</v>
      </c>
      <c r="J246" s="35">
        <v>39.458850056369783</v>
      </c>
      <c r="K246" s="35">
        <v>34.146341463414636</v>
      </c>
      <c r="L246" s="35">
        <v>16.559260779579166</v>
      </c>
      <c r="M246" s="35">
        <v>15.16036538765198</v>
      </c>
      <c r="N246" s="4">
        <v>0.88700000000000001</v>
      </c>
      <c r="O246" s="4">
        <v>17.952127659574469</v>
      </c>
      <c r="P246" s="35">
        <v>1.7428571428571429</v>
      </c>
      <c r="Q246" s="36" t="str">
        <f t="shared" si="88"/>
        <v xml:space="preserve"> </v>
      </c>
      <c r="R246" s="36" t="str">
        <f t="shared" si="89"/>
        <v xml:space="preserve"> </v>
      </c>
      <c r="S246" s="37" t="str">
        <f t="shared" si="90"/>
        <v/>
      </c>
      <c r="T246" s="37">
        <f t="shared" si="91"/>
        <v>-0.20428570089657924</v>
      </c>
      <c r="U246" s="37" t="str">
        <f t="shared" si="92"/>
        <v/>
      </c>
      <c r="V246" s="37" t="str">
        <f t="shared" si="93"/>
        <v/>
      </c>
      <c r="W246" s="37" t="str">
        <f t="shared" si="94"/>
        <v/>
      </c>
      <c r="X246" s="37" t="str">
        <f t="shared" si="95"/>
        <v/>
      </c>
      <c r="Y246" s="1" t="str">
        <f t="shared" si="96"/>
        <v xml:space="preserve"> </v>
      </c>
      <c r="Z246" s="1" t="str">
        <f t="shared" si="97"/>
        <v xml:space="preserve"> </v>
      </c>
      <c r="AA246" s="1" t="str">
        <f t="shared" si="98"/>
        <v xml:space="preserve"> </v>
      </c>
      <c r="AB246" s="1" t="str">
        <f t="shared" si="99"/>
        <v xml:space="preserve"> </v>
      </c>
      <c r="AC246" s="1" t="str">
        <f t="shared" si="100"/>
        <v xml:space="preserve"> </v>
      </c>
      <c r="AD246" s="1" t="str">
        <f t="shared" si="101"/>
        <v xml:space="preserve"> </v>
      </c>
      <c r="AE246" s="1" t="str">
        <f t="shared" si="102"/>
        <v xml:space="preserve"> </v>
      </c>
      <c r="AF246" s="1" t="str">
        <f t="shared" si="103"/>
        <v xml:space="preserve"> </v>
      </c>
      <c r="AG246" s="38" t="str">
        <f t="shared" si="104"/>
        <v xml:space="preserve"> </v>
      </c>
      <c r="AH246" s="38" t="str">
        <f t="shared" si="105"/>
        <v xml:space="preserve"> </v>
      </c>
      <c r="AI246" s="1" t="str">
        <f t="shared" si="106"/>
        <v xml:space="preserve"> </v>
      </c>
      <c r="AJ246" s="1" t="str">
        <f t="shared" si="107"/>
        <v xml:space="preserve"> </v>
      </c>
      <c r="AK246" s="25" t="str">
        <f t="shared" si="108"/>
        <v xml:space="preserve"> </v>
      </c>
      <c r="AL246" s="25" t="str">
        <f t="shared" si="109"/>
        <v xml:space="preserve"> </v>
      </c>
      <c r="AM246" s="1" t="str">
        <f t="shared" si="110"/>
        <v xml:space="preserve"> </v>
      </c>
      <c r="AN246" s="1" t="str">
        <f t="shared" si="111"/>
        <v xml:space="preserve"> </v>
      </c>
      <c r="AO246" t="s">
        <v>1911</v>
      </c>
      <c r="AP246" t="s">
        <v>2210</v>
      </c>
      <c r="AQ246" s="22">
        <v>-134.11840674610099</v>
      </c>
      <c r="AR246" s="21">
        <v>-36.828721284609834</v>
      </c>
      <c r="AS246">
        <v>-20.428570338657927</v>
      </c>
      <c r="AT246">
        <v>134.11840674610099</v>
      </c>
      <c r="AU246">
        <v>36.828721284609834</v>
      </c>
      <c r="AV246" t="s">
        <v>3991</v>
      </c>
    </row>
    <row r="247" spans="1:48" x14ac:dyDescent="0.25">
      <c r="A247" s="14">
        <v>2.5000000000000063E-9</v>
      </c>
      <c r="B247" t="s">
        <v>1912</v>
      </c>
      <c r="C247" s="4">
        <v>4</v>
      </c>
      <c r="D247" s="4">
        <v>1</v>
      </c>
      <c r="E247" s="4">
        <v>1</v>
      </c>
      <c r="F247" s="4">
        <v>6</v>
      </c>
      <c r="G247" s="4">
        <v>10</v>
      </c>
      <c r="H247" s="4">
        <v>8.83</v>
      </c>
      <c r="I247" s="34">
        <v>6604.0902618320551</v>
      </c>
      <c r="J247" s="35">
        <v>23.236842105263158</v>
      </c>
      <c r="K247" s="35">
        <v>22.074999999999999</v>
      </c>
      <c r="L247" s="35">
        <v>9.5597592243006702</v>
      </c>
      <c r="M247" s="35">
        <v>9.7556422066549917</v>
      </c>
      <c r="N247" s="4">
        <v>0.38</v>
      </c>
      <c r="O247" s="4">
        <v>11.764705882352935</v>
      </c>
      <c r="P247" s="35">
        <v>2.378255945639864</v>
      </c>
      <c r="Q247" s="36" t="str">
        <f t="shared" si="88"/>
        <v xml:space="preserve"> </v>
      </c>
      <c r="R247" s="36" t="str">
        <f t="shared" si="89"/>
        <v xml:space="preserve"> </v>
      </c>
      <c r="S247" s="37" t="str">
        <f t="shared" si="90"/>
        <v/>
      </c>
      <c r="T247" s="37" t="str">
        <f t="shared" si="91"/>
        <v/>
      </c>
      <c r="U247" s="37" t="str">
        <f t="shared" si="92"/>
        <v/>
      </c>
      <c r="V247" s="37" t="str">
        <f t="shared" si="93"/>
        <v/>
      </c>
      <c r="W247" s="37" t="str">
        <f t="shared" si="94"/>
        <v/>
      </c>
      <c r="X247" s="37">
        <f t="shared" si="95"/>
        <v>-0.21007969627309842</v>
      </c>
      <c r="Y247" s="1" t="str">
        <f t="shared" si="96"/>
        <v xml:space="preserve"> </v>
      </c>
      <c r="Z247" s="1" t="str">
        <f t="shared" si="97"/>
        <v xml:space="preserve"> </v>
      </c>
      <c r="AA247" s="1" t="str">
        <f t="shared" si="98"/>
        <v xml:space="preserve"> </v>
      </c>
      <c r="AB247" s="1" t="str">
        <f t="shared" si="99"/>
        <v xml:space="preserve"> </v>
      </c>
      <c r="AC247" s="1" t="str">
        <f t="shared" si="100"/>
        <v xml:space="preserve"> </v>
      </c>
      <c r="AD247" s="1" t="str">
        <f t="shared" si="101"/>
        <v xml:space="preserve"> </v>
      </c>
      <c r="AE247" s="1" t="str">
        <f t="shared" si="102"/>
        <v xml:space="preserve"> </v>
      </c>
      <c r="AF247" s="1" t="str">
        <f t="shared" si="103"/>
        <v xml:space="preserve"> </v>
      </c>
      <c r="AG247" s="38" t="str">
        <f t="shared" si="104"/>
        <v xml:space="preserve"> </v>
      </c>
      <c r="AH247" s="38" t="str">
        <f t="shared" si="105"/>
        <v xml:space="preserve"> </v>
      </c>
      <c r="AI247" s="1" t="str">
        <f t="shared" si="106"/>
        <v xml:space="preserve"> </v>
      </c>
      <c r="AJ247" s="1" t="str">
        <f t="shared" si="107"/>
        <v xml:space="preserve"> </v>
      </c>
      <c r="AK247" s="25" t="str">
        <f t="shared" si="108"/>
        <v xml:space="preserve"> </v>
      </c>
      <c r="AL247" s="25" t="str">
        <f t="shared" si="109"/>
        <v xml:space="preserve"> </v>
      </c>
      <c r="AM247" s="1" t="str">
        <f t="shared" si="110"/>
        <v xml:space="preserve"> </v>
      </c>
      <c r="AN247" s="1" t="str">
        <f t="shared" si="111"/>
        <v xml:space="preserve"> </v>
      </c>
      <c r="AO247" t="s">
        <v>1912</v>
      </c>
      <c r="AP247" t="s">
        <v>2258</v>
      </c>
      <c r="AQ247" s="22">
        <v>-37.869513270742836</v>
      </c>
      <c r="AR247" s="21">
        <v>21.007969627309841</v>
      </c>
      <c r="AS247">
        <v>13.250283125707817</v>
      </c>
      <c r="AT247">
        <v>37.869513270742836</v>
      </c>
      <c r="AU247">
        <v>-21.007969627309841</v>
      </c>
      <c r="AV247" t="s">
        <v>3992</v>
      </c>
    </row>
    <row r="248" spans="1:48" x14ac:dyDescent="0.25">
      <c r="A248" s="14">
        <v>2.5100000000000064E-9</v>
      </c>
      <c r="B248" t="s">
        <v>1913</v>
      </c>
      <c r="C248" s="4">
        <v>20</v>
      </c>
      <c r="D248" s="4">
        <v>0</v>
      </c>
      <c r="E248" s="4">
        <v>0</v>
      </c>
      <c r="F248" s="4">
        <v>20</v>
      </c>
      <c r="G248" s="4">
        <v>113.07691955566406</v>
      </c>
      <c r="H248" s="4">
        <v>73.56</v>
      </c>
      <c r="I248" s="34">
        <v>6654.1461485049222</v>
      </c>
      <c r="J248" s="35">
        <v>34.087117701575536</v>
      </c>
      <c r="K248" s="35">
        <v>26.623235613463628</v>
      </c>
      <c r="L248" s="35">
        <v>26.414017020624094</v>
      </c>
      <c r="M248" s="35">
        <v>20.400167219327336</v>
      </c>
      <c r="N248" s="4">
        <v>2.1579999999999999</v>
      </c>
      <c r="O248" s="4">
        <v>61.285500747384134</v>
      </c>
      <c r="P248" s="35">
        <v>1.1147362697118</v>
      </c>
      <c r="Q248" s="36">
        <f t="shared" si="88"/>
        <v>100.00000000251001</v>
      </c>
      <c r="R248" s="36" t="str">
        <f t="shared" si="89"/>
        <v xml:space="preserve"> </v>
      </c>
      <c r="S248" s="37">
        <f t="shared" si="90"/>
        <v>0.53720663050978334</v>
      </c>
      <c r="T248" s="37" t="str">
        <f t="shared" si="91"/>
        <v/>
      </c>
      <c r="U248" s="37" t="str">
        <f t="shared" si="92"/>
        <v/>
      </c>
      <c r="V248" s="37" t="str">
        <f t="shared" si="93"/>
        <v/>
      </c>
      <c r="W248" s="37" t="str">
        <f t="shared" si="94"/>
        <v/>
      </c>
      <c r="X248" s="37" t="str">
        <f t="shared" si="95"/>
        <v/>
      </c>
      <c r="Y248" s="1" t="str">
        <f t="shared" si="96"/>
        <v xml:space="preserve"> </v>
      </c>
      <c r="Z248" s="1" t="str">
        <f t="shared" si="97"/>
        <v xml:space="preserve"> </v>
      </c>
      <c r="AA248" s="1" t="str">
        <f t="shared" si="98"/>
        <v xml:space="preserve"> </v>
      </c>
      <c r="AB248" s="1" t="str">
        <f t="shared" si="99"/>
        <v xml:space="preserve"> </v>
      </c>
      <c r="AC248" s="1" t="str">
        <f t="shared" si="100"/>
        <v xml:space="preserve"> </v>
      </c>
      <c r="AD248" s="1" t="str">
        <f t="shared" si="101"/>
        <v xml:space="preserve"> </v>
      </c>
      <c r="AE248" s="1" t="str">
        <f t="shared" si="102"/>
        <v xml:space="preserve"> </v>
      </c>
      <c r="AF248" s="1" t="str">
        <f t="shared" si="103"/>
        <v xml:space="preserve"> </v>
      </c>
      <c r="AG248" s="38" t="str">
        <f t="shared" si="104"/>
        <v xml:space="preserve"> </v>
      </c>
      <c r="AH248" s="38" t="str">
        <f t="shared" si="105"/>
        <v xml:space="preserve"> </v>
      </c>
      <c r="AI248" s="1" t="str">
        <f t="shared" si="106"/>
        <v xml:space="preserve"> </v>
      </c>
      <c r="AJ248" s="1" t="str">
        <f t="shared" si="107"/>
        <v xml:space="preserve"> </v>
      </c>
      <c r="AK248" s="25" t="str">
        <f t="shared" si="108"/>
        <v xml:space="preserve"> </v>
      </c>
      <c r="AL248" s="25" t="str">
        <f t="shared" si="109"/>
        <v xml:space="preserve"> </v>
      </c>
      <c r="AM248" s="1" t="str">
        <f t="shared" si="110"/>
        <v xml:space="preserve"> </v>
      </c>
      <c r="AN248" s="1" t="str">
        <f t="shared" si="111"/>
        <v xml:space="preserve"> </v>
      </c>
      <c r="AO248" t="s">
        <v>1913</v>
      </c>
      <c r="AP248" t="s">
        <v>2317</v>
      </c>
      <c r="AQ248" s="22">
        <v>-102.24668674984395</v>
      </c>
      <c r="AR248" s="21">
        <v>-118.25830398050927</v>
      </c>
      <c r="AS248">
        <v>53.720662799978335</v>
      </c>
      <c r="AT248">
        <v>102.24668674984395</v>
      </c>
      <c r="AU248">
        <v>118.25830398050927</v>
      </c>
      <c r="AV248" t="s">
        <v>3993</v>
      </c>
    </row>
    <row r="249" spans="1:48" x14ac:dyDescent="0.25">
      <c r="A249" s="14">
        <v>2.5200000000000066E-9</v>
      </c>
      <c r="B249" t="s">
        <v>1914</v>
      </c>
      <c r="C249" s="4">
        <v>6</v>
      </c>
      <c r="D249" s="4">
        <v>1</v>
      </c>
      <c r="E249" s="4">
        <v>0</v>
      </c>
      <c r="F249" s="4">
        <v>7</v>
      </c>
      <c r="G249" s="4">
        <v>16</v>
      </c>
      <c r="H249" s="4">
        <v>11.46</v>
      </c>
      <c r="I249" s="34">
        <v>4176.8655162791638</v>
      </c>
      <c r="J249" s="35">
        <v>16.072931276297336</v>
      </c>
      <c r="K249" s="35">
        <v>13.642857142857144</v>
      </c>
      <c r="L249" s="35">
        <v>10.298048577474736</v>
      </c>
      <c r="M249" s="35">
        <v>9.5307783704061748</v>
      </c>
      <c r="N249" s="4">
        <v>0.71299999999999997</v>
      </c>
      <c r="O249" s="4">
        <v>29.636363636363622</v>
      </c>
      <c r="P249" s="35">
        <v>0.75916230366492155</v>
      </c>
      <c r="Q249" s="36">
        <f t="shared" si="88"/>
        <v>85.714285716805705</v>
      </c>
      <c r="R249" s="36" t="str">
        <f t="shared" si="89"/>
        <v xml:space="preserve"> </v>
      </c>
      <c r="S249" s="37">
        <f t="shared" si="90"/>
        <v>0.39616056098422336</v>
      </c>
      <c r="T249" s="37" t="str">
        <f t="shared" si="91"/>
        <v/>
      </c>
      <c r="U249" s="37" t="str">
        <f t="shared" si="92"/>
        <v/>
      </c>
      <c r="V249" s="37" t="str">
        <f t="shared" si="93"/>
        <v/>
      </c>
      <c r="W249" s="37" t="str">
        <f t="shared" si="94"/>
        <v/>
      </c>
      <c r="X249" s="37">
        <f t="shared" si="95"/>
        <v>-0.14907504789083137</v>
      </c>
      <c r="Y249" s="1" t="str">
        <f t="shared" si="96"/>
        <v xml:space="preserve"> </v>
      </c>
      <c r="Z249" s="1" t="str">
        <f t="shared" si="97"/>
        <v xml:space="preserve"> </v>
      </c>
      <c r="AA249" s="1" t="str">
        <f t="shared" si="98"/>
        <v xml:space="preserve"> </v>
      </c>
      <c r="AB249" s="1" t="str">
        <f t="shared" si="99"/>
        <v xml:space="preserve"> </v>
      </c>
      <c r="AC249" s="1" t="str">
        <f t="shared" si="100"/>
        <v xml:space="preserve"> </v>
      </c>
      <c r="AD249" s="1" t="str">
        <f t="shared" si="101"/>
        <v xml:space="preserve"> </v>
      </c>
      <c r="AE249" s="1" t="str">
        <f t="shared" si="102"/>
        <v xml:space="preserve"> </v>
      </c>
      <c r="AF249" s="1" t="str">
        <f t="shared" si="103"/>
        <v xml:space="preserve"> </v>
      </c>
      <c r="AG249" s="38" t="str">
        <f t="shared" si="104"/>
        <v xml:space="preserve"> </v>
      </c>
      <c r="AH249" s="38" t="str">
        <f t="shared" si="105"/>
        <v xml:space="preserve"> </v>
      </c>
      <c r="AI249" s="1" t="str">
        <f t="shared" si="106"/>
        <v xml:space="preserve"> </v>
      </c>
      <c r="AJ249" s="1" t="str">
        <f t="shared" si="107"/>
        <v xml:space="preserve"> </v>
      </c>
      <c r="AK249" s="25" t="str">
        <f t="shared" si="108"/>
        <v xml:space="preserve"> </v>
      </c>
      <c r="AL249" s="25" t="str">
        <f t="shared" si="109"/>
        <v xml:space="preserve"> </v>
      </c>
      <c r="AM249" s="1" t="str">
        <f t="shared" si="110"/>
        <v xml:space="preserve"> </v>
      </c>
      <c r="AN249" s="1" t="str">
        <f t="shared" si="111"/>
        <v xml:space="preserve"> </v>
      </c>
      <c r="AO249" t="s">
        <v>1914</v>
      </c>
      <c r="AP249" t="s">
        <v>2182</v>
      </c>
      <c r="AQ249" s="22">
        <v>4.6356126250349909</v>
      </c>
      <c r="AR249" s="21">
        <v>14.907504789083138</v>
      </c>
      <c r="AS249">
        <v>39.616055846422341</v>
      </c>
      <c r="AT249">
        <v>-4.6356126250349909</v>
      </c>
      <c r="AU249">
        <v>-14.907504789083138</v>
      </c>
      <c r="AV249" t="s">
        <v>3994</v>
      </c>
    </row>
    <row r="250" spans="1:48" x14ac:dyDescent="0.25">
      <c r="A250" s="14">
        <v>2.5300000000000068E-9</v>
      </c>
      <c r="B250" t="s">
        <v>1915</v>
      </c>
      <c r="C250" s="4">
        <v>17</v>
      </c>
      <c r="D250" s="4">
        <v>0</v>
      </c>
      <c r="E250" s="4">
        <v>1</v>
      </c>
      <c r="F250" s="4">
        <v>18</v>
      </c>
      <c r="G250" s="4">
        <v>22.100000381469727</v>
      </c>
      <c r="H250" s="4">
        <v>15.65</v>
      </c>
      <c r="I250" s="34">
        <v>5386.5621089261031</v>
      </c>
      <c r="J250" s="35">
        <v>22.453371592539455</v>
      </c>
      <c r="K250" s="35">
        <v>18.092485549132949</v>
      </c>
      <c r="L250" s="35">
        <v>15.395715957079192</v>
      </c>
      <c r="M250" s="35">
        <v>12.534043142838046</v>
      </c>
      <c r="N250" s="4">
        <v>0.69700000000000006</v>
      </c>
      <c r="O250" s="4" t="s">
        <v>119</v>
      </c>
      <c r="P250" s="35">
        <v>0.60702875399361023</v>
      </c>
      <c r="Q250" s="36">
        <f t="shared" si="88"/>
        <v>94.444444446974444</v>
      </c>
      <c r="R250" s="36" t="str">
        <f t="shared" si="89"/>
        <v xml:space="preserve"> </v>
      </c>
      <c r="S250" s="37">
        <f t="shared" si="90"/>
        <v>0.41214060198493452</v>
      </c>
      <c r="T250" s="37" t="str">
        <f t="shared" si="91"/>
        <v/>
      </c>
      <c r="U250" s="37" t="str">
        <f t="shared" si="92"/>
        <v/>
      </c>
      <c r="V250" s="37" t="str">
        <f t="shared" si="93"/>
        <v/>
      </c>
      <c r="W250" s="37" t="str">
        <f t="shared" si="94"/>
        <v/>
      </c>
      <c r="X250" s="37" t="str">
        <f t="shared" si="95"/>
        <v/>
      </c>
      <c r="Y250" s="1" t="str">
        <f t="shared" si="96"/>
        <v xml:space="preserve"> </v>
      </c>
      <c r="Z250" s="1" t="str">
        <f t="shared" si="97"/>
        <v xml:space="preserve"> </v>
      </c>
      <c r="AA250" s="1" t="str">
        <f t="shared" si="98"/>
        <v xml:space="preserve"> </v>
      </c>
      <c r="AB250" s="1" t="str">
        <f t="shared" si="99"/>
        <v xml:space="preserve"> </v>
      </c>
      <c r="AC250" s="1" t="str">
        <f t="shared" si="100"/>
        <v xml:space="preserve"> </v>
      </c>
      <c r="AD250" s="1" t="str">
        <f t="shared" si="101"/>
        <v xml:space="preserve"> </v>
      </c>
      <c r="AE250" s="1" t="str">
        <f t="shared" si="102"/>
        <v xml:space="preserve"> </v>
      </c>
      <c r="AF250" s="1" t="str">
        <f t="shared" si="103"/>
        <v xml:space="preserve"> </v>
      </c>
      <c r="AG250" s="38" t="str">
        <f t="shared" si="104"/>
        <v xml:space="preserve"> </v>
      </c>
      <c r="AH250" s="38" t="str">
        <f t="shared" si="105"/>
        <v xml:space="preserve"> </v>
      </c>
      <c r="AI250" s="1" t="str">
        <f t="shared" si="106"/>
        <v xml:space="preserve"> </v>
      </c>
      <c r="AJ250" s="1" t="str">
        <f t="shared" si="107"/>
        <v xml:space="preserve"> </v>
      </c>
      <c r="AK250" s="25" t="str">
        <f t="shared" si="108"/>
        <v xml:space="preserve"> </v>
      </c>
      <c r="AL250" s="25" t="str">
        <f t="shared" si="109"/>
        <v xml:space="preserve"> </v>
      </c>
      <c r="AM250" s="1" t="str">
        <f t="shared" si="110"/>
        <v xml:space="preserve"> </v>
      </c>
      <c r="AN250" s="1" t="str">
        <f t="shared" si="111"/>
        <v xml:space="preserve"> </v>
      </c>
      <c r="AO250" t="s">
        <v>1915</v>
      </c>
      <c r="AP250" t="s">
        <v>2675</v>
      </c>
      <c r="AQ250" s="22">
        <v>-33.221003040227039</v>
      </c>
      <c r="AR250" s="21">
        <v>-27.214382073506126</v>
      </c>
      <c r="AS250">
        <v>41.214059945493453</v>
      </c>
      <c r="AT250">
        <v>33.221003040227039</v>
      </c>
      <c r="AU250">
        <v>27.214382073506126</v>
      </c>
      <c r="AV250" t="s">
        <v>3995</v>
      </c>
    </row>
    <row r="251" spans="1:48" x14ac:dyDescent="0.25">
      <c r="A251" s="14">
        <v>2.5400000000000069E-9</v>
      </c>
      <c r="B251" t="s">
        <v>1916</v>
      </c>
      <c r="C251" s="4">
        <v>22</v>
      </c>
      <c r="D251" s="4">
        <v>1</v>
      </c>
      <c r="E251" s="4">
        <v>0</v>
      </c>
      <c r="F251" s="4">
        <v>23</v>
      </c>
      <c r="G251" s="4">
        <v>58.865383148193359</v>
      </c>
      <c r="H251" s="4">
        <v>48.98</v>
      </c>
      <c r="I251" s="34">
        <v>9633.2628271466874</v>
      </c>
      <c r="J251" s="35" t="s">
        <v>2161</v>
      </c>
      <c r="K251" s="35">
        <v>32.566489361702125</v>
      </c>
      <c r="L251" s="35">
        <v>27.188358607974187</v>
      </c>
      <c r="M251" s="35">
        <v>20.641317177726258</v>
      </c>
      <c r="N251" s="4">
        <v>1.1460000000000001</v>
      </c>
      <c r="O251" s="4">
        <v>29.931972789115658</v>
      </c>
      <c r="P251" s="35">
        <v>1.1433238056349533</v>
      </c>
      <c r="Q251" s="36">
        <f t="shared" si="88"/>
        <v>95.652173915583489</v>
      </c>
      <c r="R251" s="36" t="str">
        <f t="shared" si="89"/>
        <v xml:space="preserve"> </v>
      </c>
      <c r="S251" s="37">
        <f t="shared" si="90"/>
        <v>0.20182489327485831</v>
      </c>
      <c r="T251" s="37" t="str">
        <f t="shared" si="91"/>
        <v/>
      </c>
      <c r="U251" s="37" t="str">
        <f t="shared" si="92"/>
        <v xml:space="preserve"> </v>
      </c>
      <c r="V251" s="37" t="str">
        <f t="shared" si="93"/>
        <v xml:space="preserve"> </v>
      </c>
      <c r="W251" s="37" t="str">
        <f t="shared" si="94"/>
        <v/>
      </c>
      <c r="X251" s="37" t="str">
        <f t="shared" si="95"/>
        <v/>
      </c>
      <c r="Y251" s="1" t="str">
        <f t="shared" si="96"/>
        <v xml:space="preserve"> </v>
      </c>
      <c r="Z251" s="1" t="str">
        <f t="shared" si="97"/>
        <v xml:space="preserve"> </v>
      </c>
      <c r="AA251" s="1" t="str">
        <f t="shared" si="98"/>
        <v xml:space="preserve"> </v>
      </c>
      <c r="AB251" s="1" t="str">
        <f t="shared" si="99"/>
        <v xml:space="preserve"> </v>
      </c>
      <c r="AC251" s="1" t="str">
        <f t="shared" si="100"/>
        <v xml:space="preserve"> </v>
      </c>
      <c r="AD251" s="1" t="str">
        <f t="shared" si="101"/>
        <v xml:space="preserve"> </v>
      </c>
      <c r="AE251" s="1" t="str">
        <f t="shared" si="102"/>
        <v xml:space="preserve"> </v>
      </c>
      <c r="AF251" s="1" t="str">
        <f t="shared" si="103"/>
        <v xml:space="preserve"> </v>
      </c>
      <c r="AG251" s="38" t="str">
        <f t="shared" si="104"/>
        <v xml:space="preserve"> </v>
      </c>
      <c r="AH251" s="38" t="str">
        <f t="shared" si="105"/>
        <v xml:space="preserve"> </v>
      </c>
      <c r="AI251" s="1" t="str">
        <f t="shared" si="106"/>
        <v xml:space="preserve"> </v>
      </c>
      <c r="AJ251" s="1" t="str">
        <f t="shared" si="107"/>
        <v xml:space="preserve"> </v>
      </c>
      <c r="AK251" s="25" t="str">
        <f t="shared" si="108"/>
        <v xml:space="preserve"> </v>
      </c>
      <c r="AL251" s="25" t="str">
        <f t="shared" si="109"/>
        <v xml:space="preserve"> </v>
      </c>
      <c r="AM251" s="1" t="str">
        <f t="shared" si="110"/>
        <v xml:space="preserve"> </v>
      </c>
      <c r="AN251" s="1" t="str">
        <f t="shared" si="111"/>
        <v xml:space="preserve"> </v>
      </c>
      <c r="AO251" t="s">
        <v>1916</v>
      </c>
      <c r="AP251" t="s">
        <v>2189</v>
      </c>
      <c r="AQ251" s="22" t="e">
        <v>#VALUE!</v>
      </c>
      <c r="AR251" s="21">
        <v>-124.65666744883923</v>
      </c>
      <c r="AS251">
        <v>20.182489073485833</v>
      </c>
      <c r="AT251" t="e">
        <v>#VALUE!</v>
      </c>
      <c r="AU251">
        <v>124.65666744883923</v>
      </c>
      <c r="AV251" t="s">
        <v>3996</v>
      </c>
    </row>
    <row r="252" spans="1:48" x14ac:dyDescent="0.25">
      <c r="A252" s="14">
        <v>2.5500000000000071E-9</v>
      </c>
      <c r="B252" t="s">
        <v>1917</v>
      </c>
      <c r="C252" s="4">
        <v>5</v>
      </c>
      <c r="D252" s="4">
        <v>1</v>
      </c>
      <c r="E252" s="4">
        <v>0</v>
      </c>
      <c r="F252" s="4">
        <v>6</v>
      </c>
      <c r="G252" s="4">
        <v>5.809999942779541</v>
      </c>
      <c r="H252" s="4">
        <v>4.63</v>
      </c>
      <c r="I252" s="34">
        <v>16554.923124996742</v>
      </c>
      <c r="J252" s="35">
        <v>10.945626477541371</v>
      </c>
      <c r="K252" s="35">
        <v>10.131291028446389</v>
      </c>
      <c r="L252" s="35">
        <v>10.312526076409947</v>
      </c>
      <c r="M252" s="35">
        <v>10.018620222402239</v>
      </c>
      <c r="N252" s="4">
        <v>0.42299999999999999</v>
      </c>
      <c r="O252" s="4">
        <v>18.156424581005588</v>
      </c>
      <c r="P252" s="35">
        <v>3.2397408207343412</v>
      </c>
      <c r="Q252" s="36">
        <f t="shared" si="88"/>
        <v>83.333333335883324</v>
      </c>
      <c r="R252" s="36" t="str">
        <f t="shared" si="89"/>
        <v xml:space="preserve"> </v>
      </c>
      <c r="S252" s="37">
        <f t="shared" si="90"/>
        <v>0.2548596014224711</v>
      </c>
      <c r="T252" s="37" t="str">
        <f t="shared" si="91"/>
        <v/>
      </c>
      <c r="U252" s="37" t="str">
        <f t="shared" si="92"/>
        <v/>
      </c>
      <c r="V252" s="37">
        <f t="shared" si="93"/>
        <v>-0.35057087875112791</v>
      </c>
      <c r="W252" s="37" t="str">
        <f t="shared" si="94"/>
        <v/>
      </c>
      <c r="X252" s="37">
        <f t="shared" si="95"/>
        <v>-0.14787877609278888</v>
      </c>
      <c r="Y252" s="1" t="str">
        <f t="shared" si="96"/>
        <v xml:space="preserve"> </v>
      </c>
      <c r="Z252" s="1" t="str">
        <f t="shared" si="97"/>
        <v xml:space="preserve"> </v>
      </c>
      <c r="AA252" s="1" t="str">
        <f t="shared" si="98"/>
        <v xml:space="preserve"> </v>
      </c>
      <c r="AB252" s="1" t="str">
        <f t="shared" si="99"/>
        <v xml:space="preserve"> </v>
      </c>
      <c r="AC252" s="1" t="str">
        <f t="shared" si="100"/>
        <v xml:space="preserve"> </v>
      </c>
      <c r="AD252" s="1" t="str">
        <f t="shared" si="101"/>
        <v xml:space="preserve"> </v>
      </c>
      <c r="AE252" s="1" t="str">
        <f t="shared" si="102"/>
        <v xml:space="preserve"> </v>
      </c>
      <c r="AF252" s="1" t="str">
        <f t="shared" si="103"/>
        <v xml:space="preserve"> </v>
      </c>
      <c r="AG252" s="38">
        <f t="shared" si="104"/>
        <v>3.2397408232843414</v>
      </c>
      <c r="AH252" s="38" t="str">
        <f t="shared" si="105"/>
        <v xml:space="preserve"> </v>
      </c>
      <c r="AI252" s="1" t="str">
        <f t="shared" si="106"/>
        <v xml:space="preserve"> </v>
      </c>
      <c r="AJ252" s="1" t="str">
        <f t="shared" si="107"/>
        <v xml:space="preserve"> </v>
      </c>
      <c r="AK252" s="25" t="str">
        <f t="shared" si="108"/>
        <v xml:space="preserve"> </v>
      </c>
      <c r="AL252" s="25" t="str">
        <f t="shared" si="109"/>
        <v xml:space="preserve"> </v>
      </c>
      <c r="AM252" s="1" t="str">
        <f t="shared" si="110"/>
        <v xml:space="preserve"> </v>
      </c>
      <c r="AN252" s="1" t="str">
        <f t="shared" si="111"/>
        <v xml:space="preserve"> </v>
      </c>
      <c r="AO252" t="s">
        <v>1917</v>
      </c>
      <c r="AP252" t="s">
        <v>2208</v>
      </c>
      <c r="AQ252" s="22">
        <v>35.057087875112792</v>
      </c>
      <c r="AR252" s="21">
        <v>14.787877609278887</v>
      </c>
      <c r="AS252">
        <v>25.485959887247112</v>
      </c>
      <c r="AT252">
        <v>-35.057087875112792</v>
      </c>
      <c r="AU252">
        <v>-14.787877609278887</v>
      </c>
      <c r="AV252" t="s">
        <v>3997</v>
      </c>
    </row>
    <row r="253" spans="1:48" x14ac:dyDescent="0.25">
      <c r="A253" s="14">
        <v>2.5600000000000073E-9</v>
      </c>
      <c r="B253" t="s">
        <v>1918</v>
      </c>
      <c r="C253" s="4">
        <v>4</v>
      </c>
      <c r="D253" s="4">
        <v>0</v>
      </c>
      <c r="E253" s="4">
        <v>0</v>
      </c>
      <c r="F253" s="4">
        <v>4</v>
      </c>
      <c r="G253" s="4">
        <v>9.7049999237060547</v>
      </c>
      <c r="H253" s="4">
        <v>6.83</v>
      </c>
      <c r="I253" s="34">
        <v>4504.3139122519278</v>
      </c>
      <c r="J253" s="35">
        <v>12.886792452830187</v>
      </c>
      <c r="K253" s="35">
        <v>13.392156862745098</v>
      </c>
      <c r="L253" s="35">
        <v>8.9087486792452832</v>
      </c>
      <c r="M253" s="35">
        <v>9.8449474562135109</v>
      </c>
      <c r="N253" s="4">
        <v>0.53</v>
      </c>
      <c r="O253" s="4">
        <v>211.7647058823529</v>
      </c>
      <c r="P253" s="35" t="s">
        <v>124</v>
      </c>
      <c r="Q253" s="36">
        <f t="shared" si="88"/>
        <v>100.00000000256</v>
      </c>
      <c r="R253" s="36" t="str">
        <f t="shared" si="89"/>
        <v xml:space="preserve"> </v>
      </c>
      <c r="S253" s="37">
        <f t="shared" si="90"/>
        <v>0.42093703384931991</v>
      </c>
      <c r="T253" s="37" t="str">
        <f t="shared" si="91"/>
        <v/>
      </c>
      <c r="U253" s="37" t="str">
        <f t="shared" si="92"/>
        <v/>
      </c>
      <c r="V253" s="37">
        <f t="shared" si="93"/>
        <v>-0.23539704963164609</v>
      </c>
      <c r="W253" s="37" t="str">
        <f t="shared" si="94"/>
        <v/>
      </c>
      <c r="X253" s="37">
        <f t="shared" si="95"/>
        <v>-0.26387252048695153</v>
      </c>
      <c r="Y253" s="1" t="str">
        <f t="shared" si="96"/>
        <v xml:space="preserve"> </v>
      </c>
      <c r="Z253" s="1" t="str">
        <f t="shared" si="97"/>
        <v xml:space="preserve"> </v>
      </c>
      <c r="AA253" s="1" t="str">
        <f t="shared" si="98"/>
        <v xml:space="preserve"> </v>
      </c>
      <c r="AB253" s="1" t="str">
        <f t="shared" si="99"/>
        <v xml:space="preserve"> </v>
      </c>
      <c r="AC253" s="1" t="str">
        <f t="shared" si="100"/>
        <v xml:space="preserve"> </v>
      </c>
      <c r="AD253" s="1" t="str">
        <f t="shared" si="101"/>
        <v xml:space="preserve"> </v>
      </c>
      <c r="AE253" s="1" t="str">
        <f t="shared" si="102"/>
        <v xml:space="preserve"> </v>
      </c>
      <c r="AF253" s="1" t="str">
        <f t="shared" si="103"/>
        <v xml:space="preserve"> </v>
      </c>
      <c r="AG253" s="38" t="str">
        <f t="shared" si="104"/>
        <v xml:space="preserve"> </v>
      </c>
      <c r="AH253" s="38" t="str">
        <f t="shared" si="105"/>
        <v xml:space="preserve"> </v>
      </c>
      <c r="AI253" s="1" t="str">
        <f t="shared" si="106"/>
        <v xml:space="preserve"> </v>
      </c>
      <c r="AJ253" s="1" t="str">
        <f t="shared" si="107"/>
        <v xml:space="preserve"> </v>
      </c>
      <c r="AK253" s="25" t="str">
        <f t="shared" si="108"/>
        <v xml:space="preserve"> </v>
      </c>
      <c r="AL253" s="25" t="str">
        <f t="shared" si="109"/>
        <v xml:space="preserve"> </v>
      </c>
      <c r="AM253" s="1" t="str">
        <f t="shared" si="110"/>
        <v xml:space="preserve"> </v>
      </c>
      <c r="AN253" s="1" t="str">
        <f t="shared" si="111"/>
        <v xml:space="preserve"> </v>
      </c>
      <c r="AO253" t="s">
        <v>1918</v>
      </c>
      <c r="AP253" t="s">
        <v>3670</v>
      </c>
      <c r="AQ253" s="22">
        <v>23.53970496316461</v>
      </c>
      <c r="AR253" s="21">
        <v>26.387252048695153</v>
      </c>
      <c r="AS253">
        <v>42.093703128931992</v>
      </c>
      <c r="AT253">
        <v>-23.53970496316461</v>
      </c>
      <c r="AU253">
        <v>-26.387252048695153</v>
      </c>
      <c r="AV253" t="s">
        <v>3998</v>
      </c>
    </row>
    <row r="254" spans="1:48" x14ac:dyDescent="0.25">
      <c r="A254" s="14">
        <v>2.5700000000000075E-9</v>
      </c>
      <c r="B254" t="s">
        <v>1919</v>
      </c>
      <c r="C254" s="4">
        <v>13</v>
      </c>
      <c r="D254" s="4">
        <v>8</v>
      </c>
      <c r="E254" s="4">
        <v>2</v>
      </c>
      <c r="F254" s="4">
        <v>23</v>
      </c>
      <c r="G254" s="4">
        <v>5.619999885559082</v>
      </c>
      <c r="H254" s="4">
        <v>5.12</v>
      </c>
      <c r="I254" s="34">
        <v>34584.963415973187</v>
      </c>
      <c r="J254" s="35">
        <v>4.9853943524829605</v>
      </c>
      <c r="K254" s="35">
        <v>4.6460980036297634</v>
      </c>
      <c r="L254" s="35" t="s">
        <v>2161</v>
      </c>
      <c r="M254" s="35" t="s">
        <v>2161</v>
      </c>
      <c r="N254" s="4">
        <v>1.0269999999999999</v>
      </c>
      <c r="O254" s="4">
        <v>1.7839444995044393</v>
      </c>
      <c r="P254" s="35">
        <v>5.33203125</v>
      </c>
      <c r="Q254" s="36" t="str">
        <f t="shared" si="88"/>
        <v/>
      </c>
      <c r="R254" s="36">
        <f t="shared" si="89"/>
        <v>34.78260869822217</v>
      </c>
      <c r="S254" s="37" t="str">
        <f t="shared" si="90"/>
        <v/>
      </c>
      <c r="T254" s="37" t="str">
        <f t="shared" si="91"/>
        <v/>
      </c>
      <c r="U254" s="37" t="str">
        <f t="shared" si="92"/>
        <v/>
      </c>
      <c r="V254" s="37">
        <f t="shared" si="93"/>
        <v>-0.70420511972930511</v>
      </c>
      <c r="W254" s="37" t="str">
        <f t="shared" si="94"/>
        <v xml:space="preserve"> </v>
      </c>
      <c r="X254" s="37" t="str">
        <f t="shared" si="95"/>
        <v xml:space="preserve"> </v>
      </c>
      <c r="Y254" s="1" t="str">
        <f t="shared" si="96"/>
        <v xml:space="preserve"> </v>
      </c>
      <c r="Z254" s="1" t="str">
        <f t="shared" si="97"/>
        <v xml:space="preserve"> </v>
      </c>
      <c r="AA254" s="1" t="str">
        <f t="shared" si="98"/>
        <v xml:space="preserve"> </v>
      </c>
      <c r="AB254" s="1" t="str">
        <f t="shared" si="99"/>
        <v xml:space="preserve"> </v>
      </c>
      <c r="AC254" s="1" t="str">
        <f t="shared" si="100"/>
        <v xml:space="preserve"> </v>
      </c>
      <c r="AD254" s="1" t="str">
        <f t="shared" si="101"/>
        <v xml:space="preserve"> </v>
      </c>
      <c r="AE254" s="1" t="str">
        <f t="shared" si="102"/>
        <v xml:space="preserve"> </v>
      </c>
      <c r="AF254" s="1" t="str">
        <f t="shared" si="103"/>
        <v xml:space="preserve"> </v>
      </c>
      <c r="AG254" s="38">
        <f t="shared" si="104"/>
        <v>5.3320312525700002</v>
      </c>
      <c r="AH254" s="38" t="str">
        <f t="shared" si="105"/>
        <v xml:space="preserve"> </v>
      </c>
      <c r="AI254" s="1" t="str">
        <f t="shared" si="106"/>
        <v xml:space="preserve"> </v>
      </c>
      <c r="AJ254" s="1" t="str">
        <f t="shared" si="107"/>
        <v xml:space="preserve"> </v>
      </c>
      <c r="AK254" s="25" t="str">
        <f t="shared" si="108"/>
        <v xml:space="preserve"> </v>
      </c>
      <c r="AL254" s="25" t="str">
        <f t="shared" si="109"/>
        <v xml:space="preserve"> </v>
      </c>
      <c r="AM254" s="1" t="str">
        <f t="shared" si="110"/>
        <v xml:space="preserve"> </v>
      </c>
      <c r="AN254" s="1" t="str">
        <f t="shared" si="111"/>
        <v xml:space="preserve"> </v>
      </c>
      <c r="AO254" t="s">
        <v>1919</v>
      </c>
      <c r="AP254" t="s">
        <v>2167</v>
      </c>
      <c r="AQ254" s="22">
        <v>70.420511972930512</v>
      </c>
      <c r="AR254" s="21" t="e">
        <v>#VALUE!</v>
      </c>
      <c r="AS254">
        <v>9.7656227648258209</v>
      </c>
      <c r="AT254">
        <v>-70.420511972930512</v>
      </c>
      <c r="AU254" t="e">
        <v>#VALUE!</v>
      </c>
      <c r="AV254" t="s">
        <v>3999</v>
      </c>
    </row>
    <row r="255" spans="1:48" x14ac:dyDescent="0.25">
      <c r="A255" s="14">
        <v>2.5800000000000076E-9</v>
      </c>
      <c r="B255" t="s">
        <v>1920</v>
      </c>
      <c r="C255" s="4">
        <v>2</v>
      </c>
      <c r="D255" s="4">
        <v>1</v>
      </c>
      <c r="E255" s="4">
        <v>0</v>
      </c>
      <c r="F255" s="4">
        <v>3</v>
      </c>
      <c r="G255" s="4" t="s">
        <v>2162</v>
      </c>
      <c r="H255" s="4">
        <v>4.8600000000000003</v>
      </c>
      <c r="I255" s="34">
        <v>6498.2149233314713</v>
      </c>
      <c r="J255" s="35">
        <v>16.758620689655174</v>
      </c>
      <c r="K255" s="35">
        <v>11.381733021077284</v>
      </c>
      <c r="L255" s="35" t="s">
        <v>2161</v>
      </c>
      <c r="M255" s="35" t="s">
        <v>2161</v>
      </c>
      <c r="N255" s="4">
        <v>0.28999999999999998</v>
      </c>
      <c r="O255" s="4">
        <v>314.28571428571422</v>
      </c>
      <c r="P255" s="35">
        <v>0.41152263374485593</v>
      </c>
      <c r="Q255" s="36" t="str">
        <f t="shared" si="88"/>
        <v/>
      </c>
      <c r="R255" s="36">
        <f t="shared" si="89"/>
        <v>33.333333335913338</v>
      </c>
      <c r="S255" s="37" t="str">
        <f t="shared" si="90"/>
        <v xml:space="preserve"> </v>
      </c>
      <c r="T255" s="37" t="str">
        <f t="shared" si="91"/>
        <v xml:space="preserve"> </v>
      </c>
      <c r="U255" s="37" t="str">
        <f t="shared" si="92"/>
        <v/>
      </c>
      <c r="V255" s="37" t="str">
        <f t="shared" si="93"/>
        <v/>
      </c>
      <c r="W255" s="37" t="str">
        <f t="shared" si="94"/>
        <v xml:space="preserve"> </v>
      </c>
      <c r="X255" s="37" t="str">
        <f t="shared" si="95"/>
        <v xml:space="preserve"> </v>
      </c>
      <c r="Y255" s="1" t="str">
        <f t="shared" si="96"/>
        <v xml:space="preserve"> </v>
      </c>
      <c r="Z255" s="1" t="str">
        <f t="shared" si="97"/>
        <v xml:space="preserve"> </v>
      </c>
      <c r="AA255" s="1" t="str">
        <f t="shared" si="98"/>
        <v xml:space="preserve"> </v>
      </c>
      <c r="AB255" s="1" t="str">
        <f t="shared" si="99"/>
        <v xml:space="preserve"> </v>
      </c>
      <c r="AC255" s="1" t="str">
        <f t="shared" si="100"/>
        <v xml:space="preserve"> </v>
      </c>
      <c r="AD255" s="1" t="str">
        <f t="shared" si="101"/>
        <v xml:space="preserve"> </v>
      </c>
      <c r="AE255" s="1" t="str">
        <f t="shared" si="102"/>
        <v xml:space="preserve"> </v>
      </c>
      <c r="AF255" s="1" t="str">
        <f t="shared" si="103"/>
        <v xml:space="preserve"> </v>
      </c>
      <c r="AG255" s="38" t="str">
        <f t="shared" si="104"/>
        <v xml:space="preserve"> </v>
      </c>
      <c r="AH255" s="38" t="str">
        <f t="shared" si="105"/>
        <v xml:space="preserve"> </v>
      </c>
      <c r="AI255" s="1" t="str">
        <f t="shared" si="106"/>
        <v xml:space="preserve"> </v>
      </c>
      <c r="AJ255" s="1" t="str">
        <f t="shared" si="107"/>
        <v xml:space="preserve"> </v>
      </c>
      <c r="AK255" s="25" t="str">
        <f t="shared" si="108"/>
        <v xml:space="preserve"> </v>
      </c>
      <c r="AL255" s="25" t="str">
        <f t="shared" si="109"/>
        <v xml:space="preserve"> </v>
      </c>
      <c r="AM255" s="1" t="str">
        <f t="shared" si="110"/>
        <v xml:space="preserve"> </v>
      </c>
      <c r="AN255" s="1" t="str">
        <f t="shared" si="111"/>
        <v xml:space="preserve"> </v>
      </c>
      <c r="AO255" t="s">
        <v>1920</v>
      </c>
      <c r="AP255" t="s">
        <v>2246</v>
      </c>
      <c r="AQ255" s="22">
        <v>0.56726008184952992</v>
      </c>
      <c r="AR255" s="21" t="e">
        <v>#VALUE!</v>
      </c>
      <c r="AS255" t="s">
        <v>124</v>
      </c>
      <c r="AT255">
        <v>-0.56726008184952992</v>
      </c>
      <c r="AU255" t="e">
        <v>#VALUE!</v>
      </c>
      <c r="AV255" t="s">
        <v>4000</v>
      </c>
    </row>
    <row r="256" spans="1:48" x14ac:dyDescent="0.25">
      <c r="A256" s="14">
        <v>2.5900000000000078E-9</v>
      </c>
      <c r="B256" t="s">
        <v>1921</v>
      </c>
      <c r="C256" s="4">
        <v>14</v>
      </c>
      <c r="D256" s="4">
        <v>0</v>
      </c>
      <c r="E256" s="4">
        <v>0</v>
      </c>
      <c r="F256" s="4">
        <v>14</v>
      </c>
      <c r="G256" s="4">
        <v>8.7700004577636719</v>
      </c>
      <c r="H256" s="4">
        <v>8.24</v>
      </c>
      <c r="I256" s="34">
        <v>6271.7624297145085</v>
      </c>
      <c r="J256" s="35">
        <v>9.3002257336343117</v>
      </c>
      <c r="K256" s="35">
        <v>7.7662582469368528</v>
      </c>
      <c r="L256" s="35">
        <v>4.4358059850757749</v>
      </c>
      <c r="M256" s="35">
        <v>3.6991847313552526</v>
      </c>
      <c r="N256" s="4">
        <v>0.88600000000000001</v>
      </c>
      <c r="O256" s="4">
        <v>24.788732394366207</v>
      </c>
      <c r="P256" s="35">
        <v>2.912621359223301</v>
      </c>
      <c r="Q256" s="36">
        <f t="shared" si="88"/>
        <v>100.00000000259</v>
      </c>
      <c r="R256" s="36" t="str">
        <f t="shared" si="89"/>
        <v xml:space="preserve"> </v>
      </c>
      <c r="S256" s="37" t="str">
        <f t="shared" si="90"/>
        <v/>
      </c>
      <c r="T256" s="37" t="str">
        <f t="shared" si="91"/>
        <v/>
      </c>
      <c r="U256" s="37" t="str">
        <f t="shared" si="92"/>
        <v/>
      </c>
      <c r="V256" s="37">
        <f t="shared" si="93"/>
        <v>-0.44819627839456855</v>
      </c>
      <c r="W256" s="37" t="str">
        <f t="shared" si="94"/>
        <v/>
      </c>
      <c r="X256" s="37">
        <f t="shared" si="95"/>
        <v>-0.63347055832768739</v>
      </c>
      <c r="Y256" s="1" t="str">
        <f t="shared" si="96"/>
        <v xml:space="preserve"> </v>
      </c>
      <c r="Z256" s="1" t="str">
        <f t="shared" si="97"/>
        <v xml:space="preserve"> </v>
      </c>
      <c r="AA256" s="1" t="str">
        <f t="shared" si="98"/>
        <v xml:space="preserve"> </v>
      </c>
      <c r="AB256" s="1" t="str">
        <f t="shared" si="99"/>
        <v xml:space="preserve"> </v>
      </c>
      <c r="AC256" s="1" t="str">
        <f t="shared" si="100"/>
        <v xml:space="preserve"> </v>
      </c>
      <c r="AD256" s="1" t="str">
        <f t="shared" si="101"/>
        <v xml:space="preserve"> </v>
      </c>
      <c r="AE256" s="1" t="str">
        <f t="shared" si="102"/>
        <v xml:space="preserve"> </v>
      </c>
      <c r="AF256" s="1" t="str">
        <f t="shared" si="103"/>
        <v xml:space="preserve"> </v>
      </c>
      <c r="AG256" s="38" t="str">
        <f t="shared" si="104"/>
        <v xml:space="preserve"> </v>
      </c>
      <c r="AH256" s="38" t="str">
        <f t="shared" si="105"/>
        <v xml:space="preserve"> </v>
      </c>
      <c r="AI256" s="1" t="str">
        <f t="shared" si="106"/>
        <v xml:space="preserve"> </v>
      </c>
      <c r="AJ256" s="1" t="str">
        <f t="shared" si="107"/>
        <v xml:space="preserve"> </v>
      </c>
      <c r="AK256" s="25" t="str">
        <f t="shared" si="108"/>
        <v xml:space="preserve"> </v>
      </c>
      <c r="AL256" s="25" t="str">
        <f t="shared" si="109"/>
        <v xml:space="preserve"> </v>
      </c>
      <c r="AM256" s="1" t="str">
        <f t="shared" si="110"/>
        <v xml:space="preserve"> </v>
      </c>
      <c r="AN256" s="1" t="str">
        <f t="shared" si="111"/>
        <v xml:space="preserve"> </v>
      </c>
      <c r="AO256" t="s">
        <v>1921</v>
      </c>
      <c r="AP256" t="s">
        <v>2179</v>
      </c>
      <c r="AQ256" s="22">
        <v>44.819627839456857</v>
      </c>
      <c r="AR256" s="21">
        <v>63.347055832768739</v>
      </c>
      <c r="AS256">
        <v>6.4320443903358226</v>
      </c>
      <c r="AT256">
        <v>-44.819627839456857</v>
      </c>
      <c r="AU256">
        <v>-63.347055832768739</v>
      </c>
      <c r="AV256" t="s">
        <v>4001</v>
      </c>
    </row>
    <row r="257" spans="1:48" x14ac:dyDescent="0.25">
      <c r="A257" s="14">
        <v>2.600000000000008E-9</v>
      </c>
      <c r="B257" t="s">
        <v>1922</v>
      </c>
      <c r="C257" s="4">
        <v>19</v>
      </c>
      <c r="D257" s="4">
        <v>2</v>
      </c>
      <c r="E257" s="4">
        <v>6</v>
      </c>
      <c r="F257" s="4">
        <v>27</v>
      </c>
      <c r="G257" s="4">
        <v>82.699996948242188</v>
      </c>
      <c r="H257" s="4">
        <v>94.18</v>
      </c>
      <c r="I257" s="34">
        <v>7110.485224791174</v>
      </c>
      <c r="J257" s="35">
        <v>32.735488355926314</v>
      </c>
      <c r="K257" s="35">
        <v>26.329326251048368</v>
      </c>
      <c r="L257" s="35">
        <v>19.45397373498114</v>
      </c>
      <c r="M257" s="35">
        <v>15.961924358071581</v>
      </c>
      <c r="N257" s="4">
        <v>2.8770000000000002</v>
      </c>
      <c r="O257" s="4">
        <v>-4.0999999999999925</v>
      </c>
      <c r="P257" s="35">
        <v>1.0150775111488639</v>
      </c>
      <c r="Q257" s="36" t="str">
        <f t="shared" si="88"/>
        <v xml:space="preserve"> </v>
      </c>
      <c r="R257" s="36" t="str">
        <f t="shared" si="89"/>
        <v xml:space="preserve"> </v>
      </c>
      <c r="S257" s="37" t="str">
        <f t="shared" si="90"/>
        <v/>
      </c>
      <c r="T257" s="37" t="str">
        <f t="shared" si="91"/>
        <v/>
      </c>
      <c r="U257" s="37" t="str">
        <f t="shared" si="92"/>
        <v/>
      </c>
      <c r="V257" s="37" t="str">
        <f t="shared" si="93"/>
        <v/>
      </c>
      <c r="W257" s="37" t="str">
        <f t="shared" si="94"/>
        <v/>
      </c>
      <c r="X257" s="37" t="str">
        <f t="shared" si="95"/>
        <v/>
      </c>
      <c r="Y257" s="1" t="str">
        <f t="shared" si="96"/>
        <v xml:space="preserve"> </v>
      </c>
      <c r="Z257" s="1" t="str">
        <f t="shared" si="97"/>
        <v xml:space="preserve"> </v>
      </c>
      <c r="AA257" s="1" t="str">
        <f t="shared" si="98"/>
        <v xml:space="preserve"> </v>
      </c>
      <c r="AB257" s="1" t="str">
        <f t="shared" si="99"/>
        <v xml:space="preserve"> </v>
      </c>
      <c r="AC257" s="1" t="str">
        <f t="shared" si="100"/>
        <v xml:space="preserve"> </v>
      </c>
      <c r="AD257" s="1" t="str">
        <f t="shared" si="101"/>
        <v xml:space="preserve"> </v>
      </c>
      <c r="AE257" s="1" t="str">
        <f t="shared" si="102"/>
        <v xml:space="preserve"> </v>
      </c>
      <c r="AF257" s="1" t="str">
        <f t="shared" si="103"/>
        <v xml:space="preserve"> </v>
      </c>
      <c r="AG257" s="38" t="str">
        <f t="shared" si="104"/>
        <v xml:space="preserve"> </v>
      </c>
      <c r="AH257" s="38" t="str">
        <f t="shared" si="105"/>
        <v xml:space="preserve"> </v>
      </c>
      <c r="AI257" s="1" t="str">
        <f t="shared" si="106"/>
        <v xml:space="preserve"> </v>
      </c>
      <c r="AJ257" s="1" t="str">
        <f t="shared" si="107"/>
        <v xml:space="preserve"> </v>
      </c>
      <c r="AK257" s="25" t="str">
        <f t="shared" si="108"/>
        <v xml:space="preserve"> </v>
      </c>
      <c r="AL257" s="25" t="str">
        <f t="shared" si="109"/>
        <v xml:space="preserve"> </v>
      </c>
      <c r="AM257" s="1" t="str">
        <f t="shared" si="110"/>
        <v xml:space="preserve"> </v>
      </c>
      <c r="AN257" s="1" t="str">
        <f t="shared" si="111"/>
        <v xml:space="preserve"> </v>
      </c>
      <c r="AO257" t="s">
        <v>1922</v>
      </c>
      <c r="AP257" t="s">
        <v>3385</v>
      </c>
      <c r="AQ257" s="22">
        <v>-94.22715986392069</v>
      </c>
      <c r="AR257" s="21">
        <v>-60.747655677024916</v>
      </c>
      <c r="AS257">
        <v>-12.189427746610548</v>
      </c>
      <c r="AT257">
        <v>94.22715986392069</v>
      </c>
      <c r="AU257">
        <v>60.747655677024916</v>
      </c>
      <c r="AV257" t="s">
        <v>4002</v>
      </c>
    </row>
    <row r="258" spans="1:48" x14ac:dyDescent="0.25">
      <c r="A258" s="14">
        <v>2.6100000000000082E-9</v>
      </c>
      <c r="B258" t="s">
        <v>1923</v>
      </c>
      <c r="C258" s="4">
        <v>0</v>
      </c>
      <c r="D258" s="4">
        <v>0</v>
      </c>
      <c r="E258" s="4">
        <v>0</v>
      </c>
      <c r="F258" s="4">
        <v>0</v>
      </c>
      <c r="G258" s="4" t="s">
        <v>2162</v>
      </c>
      <c r="H258" s="4">
        <v>8.26</v>
      </c>
      <c r="I258" s="34">
        <v>5696.3701245056491</v>
      </c>
      <c r="J258" s="35" t="s">
        <v>2161</v>
      </c>
      <c r="K258" s="35" t="s">
        <v>2161</v>
      </c>
      <c r="L258" s="35" t="s">
        <v>2161</v>
      </c>
      <c r="M258" s="35" t="s">
        <v>2161</v>
      </c>
      <c r="N258" s="4" t="s">
        <v>119</v>
      </c>
      <c r="O258" s="4" t="s">
        <v>119</v>
      </c>
      <c r="P258" s="35" t="s">
        <v>124</v>
      </c>
      <c r="Q258" s="36" t="str">
        <f t="shared" si="88"/>
        <v xml:space="preserve"> </v>
      </c>
      <c r="R258" s="36" t="str">
        <f t="shared" si="89"/>
        <v xml:space="preserve"> </v>
      </c>
      <c r="S258" s="37" t="str">
        <f t="shared" si="90"/>
        <v xml:space="preserve"> </v>
      </c>
      <c r="T258" s="37" t="str">
        <f t="shared" si="91"/>
        <v xml:space="preserve"> </v>
      </c>
      <c r="U258" s="37" t="str">
        <f t="shared" si="92"/>
        <v xml:space="preserve"> </v>
      </c>
      <c r="V258" s="37" t="str">
        <f t="shared" si="93"/>
        <v xml:space="preserve"> </v>
      </c>
      <c r="W258" s="37" t="str">
        <f t="shared" si="94"/>
        <v xml:space="preserve"> </v>
      </c>
      <c r="X258" s="37" t="str">
        <f t="shared" si="95"/>
        <v xml:space="preserve"> </v>
      </c>
      <c r="Y258" s="1" t="str">
        <f t="shared" si="96"/>
        <v xml:space="preserve"> </v>
      </c>
      <c r="Z258" s="1" t="str">
        <f t="shared" si="97"/>
        <v xml:space="preserve"> </v>
      </c>
      <c r="AA258" s="1" t="str">
        <f t="shared" si="98"/>
        <v xml:space="preserve"> </v>
      </c>
      <c r="AB258" s="1" t="str">
        <f t="shared" si="99"/>
        <v xml:space="preserve"> </v>
      </c>
      <c r="AC258" s="1" t="str">
        <f t="shared" si="100"/>
        <v xml:space="preserve"> </v>
      </c>
      <c r="AD258" s="1" t="str">
        <f t="shared" si="101"/>
        <v xml:space="preserve"> </v>
      </c>
      <c r="AE258" s="1" t="str">
        <f t="shared" si="102"/>
        <v xml:space="preserve"> </v>
      </c>
      <c r="AF258" s="1" t="str">
        <f t="shared" si="103"/>
        <v xml:space="preserve"> </v>
      </c>
      <c r="AG258" s="38" t="str">
        <f t="shared" si="104"/>
        <v xml:space="preserve"> </v>
      </c>
      <c r="AH258" s="38" t="str">
        <f t="shared" si="105"/>
        <v xml:space="preserve"> </v>
      </c>
      <c r="AI258" s="1" t="str">
        <f t="shared" si="106"/>
        <v xml:space="preserve"> </v>
      </c>
      <c r="AJ258" s="1" t="str">
        <f t="shared" si="107"/>
        <v xml:space="preserve"> </v>
      </c>
      <c r="AK258" s="25" t="str">
        <f t="shared" si="108"/>
        <v xml:space="preserve"> </v>
      </c>
      <c r="AL258" s="25" t="str">
        <f t="shared" si="109"/>
        <v xml:space="preserve"> </v>
      </c>
      <c r="AM258" s="1" t="str">
        <f t="shared" si="110"/>
        <v xml:space="preserve"> </v>
      </c>
      <c r="AN258" s="1" t="str">
        <f t="shared" si="111"/>
        <v xml:space="preserve"> </v>
      </c>
      <c r="AO258" t="s">
        <v>1923</v>
      </c>
      <c r="AP258" t="s">
        <v>2246</v>
      </c>
      <c r="AQ258" s="22" t="e">
        <v>#VALUE!</v>
      </c>
      <c r="AR258" s="21" t="e">
        <v>#VALUE!</v>
      </c>
      <c r="AS258" t="s">
        <v>124</v>
      </c>
      <c r="AT258" t="e">
        <v>#VALUE!</v>
      </c>
      <c r="AU258" t="e">
        <v>#VALUE!</v>
      </c>
      <c r="AV258" t="s">
        <v>4003</v>
      </c>
    </row>
    <row r="259" spans="1:48" x14ac:dyDescent="0.25">
      <c r="A259" s="14">
        <v>2.6200000000000083E-9</v>
      </c>
      <c r="B259" t="s">
        <v>1924</v>
      </c>
      <c r="C259" s="4">
        <v>0</v>
      </c>
      <c r="D259" s="4">
        <v>0</v>
      </c>
      <c r="E259" s="4">
        <v>1</v>
      </c>
      <c r="F259" s="4">
        <v>1</v>
      </c>
      <c r="G259" s="4">
        <v>5.5999999046325684</v>
      </c>
      <c r="H259" s="4">
        <v>4.8499999999999996</v>
      </c>
      <c r="I259" s="34">
        <v>4972.7328449891893</v>
      </c>
      <c r="J259" s="35">
        <v>26.944444444444443</v>
      </c>
      <c r="K259" s="35">
        <v>24.249999999999996</v>
      </c>
      <c r="L259" s="35" t="s">
        <v>2161</v>
      </c>
      <c r="M259" s="35" t="s">
        <v>2161</v>
      </c>
      <c r="N259" s="4">
        <v>0.18</v>
      </c>
      <c r="O259" s="4">
        <v>0</v>
      </c>
      <c r="P259" s="35" t="s">
        <v>124</v>
      </c>
      <c r="Q259" s="36" t="str">
        <f t="shared" si="88"/>
        <v xml:space="preserve"> </v>
      </c>
      <c r="R259" s="36" t="str">
        <f t="shared" si="89"/>
        <v xml:space="preserve"> </v>
      </c>
      <c r="S259" s="37">
        <f t="shared" si="90"/>
        <v>0.15463915821434404</v>
      </c>
      <c r="T259" s="37" t="str">
        <f t="shared" si="91"/>
        <v/>
      </c>
      <c r="U259" s="37" t="str">
        <f t="shared" si="92"/>
        <v/>
      </c>
      <c r="V259" s="37" t="str">
        <f t="shared" si="93"/>
        <v/>
      </c>
      <c r="W259" s="37" t="str">
        <f t="shared" si="94"/>
        <v xml:space="preserve"> </v>
      </c>
      <c r="X259" s="37" t="str">
        <f t="shared" si="95"/>
        <v xml:space="preserve"> </v>
      </c>
      <c r="Y259" s="1" t="str">
        <f t="shared" si="96"/>
        <v xml:space="preserve"> </v>
      </c>
      <c r="Z259" s="1" t="str">
        <f t="shared" si="97"/>
        <v xml:space="preserve"> </v>
      </c>
      <c r="AA259" s="1" t="str">
        <f t="shared" si="98"/>
        <v xml:space="preserve"> </v>
      </c>
      <c r="AB259" s="1" t="str">
        <f t="shared" si="99"/>
        <v xml:space="preserve"> </v>
      </c>
      <c r="AC259" s="1" t="str">
        <f t="shared" si="100"/>
        <v xml:space="preserve"> </v>
      </c>
      <c r="AD259" s="1" t="str">
        <f t="shared" si="101"/>
        <v xml:space="preserve"> </v>
      </c>
      <c r="AE259" s="1" t="str">
        <f t="shared" si="102"/>
        <v xml:space="preserve"> </v>
      </c>
      <c r="AF259" s="1" t="str">
        <f t="shared" si="103"/>
        <v xml:space="preserve"> </v>
      </c>
      <c r="AG259" s="38" t="str">
        <f t="shared" si="104"/>
        <v xml:space="preserve"> </v>
      </c>
      <c r="AH259" s="38" t="str">
        <f t="shared" si="105"/>
        <v xml:space="preserve"> </v>
      </c>
      <c r="AI259" s="1" t="str">
        <f t="shared" si="106"/>
        <v xml:space="preserve"> </v>
      </c>
      <c r="AJ259" s="1" t="str">
        <f t="shared" si="107"/>
        <v xml:space="preserve"> </v>
      </c>
      <c r="AK259" s="25" t="str">
        <f t="shared" si="108"/>
        <v xml:space="preserve"> </v>
      </c>
      <c r="AL259" s="25" t="str">
        <f t="shared" si="109"/>
        <v xml:space="preserve"> </v>
      </c>
      <c r="AM259" s="1" t="str">
        <f t="shared" si="110"/>
        <v xml:space="preserve"> </v>
      </c>
      <c r="AN259" s="1" t="str">
        <f t="shared" si="111"/>
        <v xml:space="preserve"> </v>
      </c>
      <c r="AO259" t="s">
        <v>1924</v>
      </c>
      <c r="AP259" t="s">
        <v>2246</v>
      </c>
      <c r="AQ259" s="22">
        <v>-59.867568238315741</v>
      </c>
      <c r="AR259" s="21" t="e">
        <v>#VALUE!</v>
      </c>
      <c r="AS259">
        <v>15.463915559434405</v>
      </c>
      <c r="AT259">
        <v>59.867568238315741</v>
      </c>
      <c r="AU259" t="e">
        <v>#VALUE!</v>
      </c>
      <c r="AV259" t="s">
        <v>4004</v>
      </c>
    </row>
    <row r="260" spans="1:48" x14ac:dyDescent="0.25">
      <c r="A260" s="14">
        <v>2.6300000000000085E-9</v>
      </c>
      <c r="B260" t="s">
        <v>1925</v>
      </c>
      <c r="C260" s="4">
        <v>19</v>
      </c>
      <c r="D260" s="4">
        <v>1</v>
      </c>
      <c r="E260" s="4">
        <v>4</v>
      </c>
      <c r="F260" s="4">
        <v>24</v>
      </c>
      <c r="G260" s="4">
        <v>13.100000381469727</v>
      </c>
      <c r="H260" s="4">
        <v>10.02</v>
      </c>
      <c r="I260" s="34">
        <v>4885.205128908905</v>
      </c>
      <c r="J260" s="35">
        <v>17.486910994764393</v>
      </c>
      <c r="K260" s="35">
        <v>15.486862442040184</v>
      </c>
      <c r="L260" s="35">
        <v>8.2124588064887885</v>
      </c>
      <c r="M260" s="35">
        <v>6.8579043637904249</v>
      </c>
      <c r="N260" s="4">
        <v>0.57300000000000006</v>
      </c>
      <c r="O260" s="4">
        <v>0.17482517482517496</v>
      </c>
      <c r="P260" s="35">
        <v>1.4271457085828345</v>
      </c>
      <c r="Q260" s="36" t="str">
        <f t="shared" si="88"/>
        <v xml:space="preserve"> </v>
      </c>
      <c r="R260" s="36" t="str">
        <f t="shared" si="89"/>
        <v xml:space="preserve"> </v>
      </c>
      <c r="S260" s="37">
        <f t="shared" si="90"/>
        <v>0.30738527024174922</v>
      </c>
      <c r="T260" s="37" t="str">
        <f t="shared" si="91"/>
        <v/>
      </c>
      <c r="U260" s="37" t="str">
        <f t="shared" si="92"/>
        <v/>
      </c>
      <c r="V260" s="37" t="str">
        <f t="shared" si="93"/>
        <v/>
      </c>
      <c r="W260" s="37" t="str">
        <f t="shared" si="94"/>
        <v/>
      </c>
      <c r="X260" s="37">
        <f t="shared" si="95"/>
        <v>-0.32140676322934769</v>
      </c>
      <c r="Y260" s="1" t="str">
        <f t="shared" si="96"/>
        <v xml:space="preserve"> </v>
      </c>
      <c r="Z260" s="1" t="str">
        <f t="shared" si="97"/>
        <v xml:space="preserve"> </v>
      </c>
      <c r="AA260" s="1" t="str">
        <f t="shared" si="98"/>
        <v xml:space="preserve"> </v>
      </c>
      <c r="AB260" s="1" t="str">
        <f t="shared" si="99"/>
        <v xml:space="preserve"> </v>
      </c>
      <c r="AC260" s="1" t="str">
        <f t="shared" si="100"/>
        <v xml:space="preserve"> </v>
      </c>
      <c r="AD260" s="1" t="str">
        <f t="shared" si="101"/>
        <v xml:space="preserve"> </v>
      </c>
      <c r="AE260" s="1" t="str">
        <f t="shared" si="102"/>
        <v xml:space="preserve"> </v>
      </c>
      <c r="AF260" s="1" t="str">
        <f t="shared" si="103"/>
        <v xml:space="preserve"> </v>
      </c>
      <c r="AG260" s="38" t="str">
        <f t="shared" si="104"/>
        <v xml:space="preserve"> </v>
      </c>
      <c r="AH260" s="38" t="str">
        <f t="shared" si="105"/>
        <v xml:space="preserve"> </v>
      </c>
      <c r="AI260" s="1" t="str">
        <f t="shared" si="106"/>
        <v xml:space="preserve"> </v>
      </c>
      <c r="AJ260" s="1" t="str">
        <f t="shared" si="107"/>
        <v xml:space="preserve"> </v>
      </c>
      <c r="AK260" s="25" t="str">
        <f t="shared" si="108"/>
        <v xml:space="preserve"> </v>
      </c>
      <c r="AL260" s="25" t="str">
        <f t="shared" si="109"/>
        <v xml:space="preserve"> </v>
      </c>
      <c r="AM260" s="1" t="str">
        <f t="shared" si="110"/>
        <v xml:space="preserve"> </v>
      </c>
      <c r="AN260" s="1" t="str">
        <f t="shared" si="111"/>
        <v xml:space="preserve"> </v>
      </c>
      <c r="AO260" t="s">
        <v>1925</v>
      </c>
      <c r="AP260" t="s">
        <v>2553</v>
      </c>
      <c r="AQ260" s="22">
        <v>-3.753853322043943</v>
      </c>
      <c r="AR260" s="21">
        <v>32.140676322934766</v>
      </c>
      <c r="AS260">
        <v>30.738526761174924</v>
      </c>
      <c r="AT260">
        <v>3.753853322043943</v>
      </c>
      <c r="AU260">
        <v>-32.140676322934766</v>
      </c>
      <c r="AV260" t="s">
        <v>4005</v>
      </c>
    </row>
    <row r="261" spans="1:48" x14ac:dyDescent="0.25">
      <c r="A261" s="14">
        <v>2.6400000000000087E-9</v>
      </c>
      <c r="B261" t="s">
        <v>1926</v>
      </c>
      <c r="C261" s="4">
        <v>7</v>
      </c>
      <c r="D261" s="4">
        <v>0</v>
      </c>
      <c r="E261" s="4">
        <v>0</v>
      </c>
      <c r="F261" s="4">
        <v>7</v>
      </c>
      <c r="G261" s="4">
        <v>242.22142028808594</v>
      </c>
      <c r="H261" s="4">
        <v>255.5</v>
      </c>
      <c r="I261" s="34">
        <v>23930.925001643631</v>
      </c>
      <c r="J261" s="35" t="s">
        <v>2161</v>
      </c>
      <c r="K261" s="35" t="s">
        <v>2161</v>
      </c>
      <c r="L261" s="35" t="s">
        <v>2161</v>
      </c>
      <c r="M261" s="35" t="s">
        <v>2161</v>
      </c>
      <c r="N261" s="4">
        <v>2.2949999999999999</v>
      </c>
      <c r="O261" s="4">
        <v>98.357821953327559</v>
      </c>
      <c r="P261" s="35" t="s">
        <v>124</v>
      </c>
      <c r="Q261" s="36">
        <f t="shared" si="88"/>
        <v>100.00000000263999</v>
      </c>
      <c r="R261" s="36" t="str">
        <f t="shared" si="89"/>
        <v xml:space="preserve"> </v>
      </c>
      <c r="S261" s="37" t="str">
        <f t="shared" si="90"/>
        <v/>
      </c>
      <c r="T261" s="37" t="str">
        <f t="shared" si="91"/>
        <v/>
      </c>
      <c r="U261" s="37" t="str">
        <f t="shared" si="92"/>
        <v xml:space="preserve"> </v>
      </c>
      <c r="V261" s="37" t="str">
        <f t="shared" si="93"/>
        <v xml:space="preserve"> </v>
      </c>
      <c r="W261" s="37" t="str">
        <f t="shared" si="94"/>
        <v xml:space="preserve"> </v>
      </c>
      <c r="X261" s="37" t="str">
        <f t="shared" si="95"/>
        <v xml:space="preserve"> </v>
      </c>
      <c r="Y261" s="1" t="str">
        <f t="shared" si="96"/>
        <v xml:space="preserve"> </v>
      </c>
      <c r="Z261" s="1" t="str">
        <f t="shared" si="97"/>
        <v xml:space="preserve"> </v>
      </c>
      <c r="AA261" s="1" t="str">
        <f t="shared" si="98"/>
        <v xml:space="preserve"> </v>
      </c>
      <c r="AB261" s="1" t="str">
        <f t="shared" si="99"/>
        <v xml:space="preserve"> </v>
      </c>
      <c r="AC261" s="1" t="str">
        <f t="shared" si="100"/>
        <v xml:space="preserve"> </v>
      </c>
      <c r="AD261" s="1" t="str">
        <f t="shared" si="101"/>
        <v xml:space="preserve"> </v>
      </c>
      <c r="AE261" s="1" t="str">
        <f t="shared" si="102"/>
        <v xml:space="preserve"> </v>
      </c>
      <c r="AF261" s="1" t="str">
        <f t="shared" si="103"/>
        <v xml:space="preserve"> </v>
      </c>
      <c r="AG261" s="38" t="str">
        <f t="shared" si="104"/>
        <v xml:space="preserve"> </v>
      </c>
      <c r="AH261" s="38" t="str">
        <f t="shared" si="105"/>
        <v xml:space="preserve"> </v>
      </c>
      <c r="AI261" s="1" t="str">
        <f t="shared" si="106"/>
        <v xml:space="preserve"> </v>
      </c>
      <c r="AJ261" s="1" t="str">
        <f t="shared" si="107"/>
        <v xml:space="preserve"> </v>
      </c>
      <c r="AK261" s="25">
        <f t="shared" si="108"/>
        <v>98.357821955967552</v>
      </c>
      <c r="AL261" s="25" t="str">
        <f t="shared" si="109"/>
        <v xml:space="preserve"> </v>
      </c>
      <c r="AM261" s="1" t="str">
        <f t="shared" si="110"/>
        <v xml:space="preserve"> </v>
      </c>
      <c r="AN261" s="1" t="str">
        <f t="shared" si="111"/>
        <v xml:space="preserve"> </v>
      </c>
      <c r="AO261" t="s">
        <v>1926</v>
      </c>
      <c r="AP261" t="s">
        <v>2210</v>
      </c>
      <c r="AQ261" s="22" t="e">
        <v>#VALUE!</v>
      </c>
      <c r="AR261" s="21" t="e">
        <v>#VALUE!</v>
      </c>
      <c r="AS261">
        <v>-5.197095777657168</v>
      </c>
      <c r="AT261" t="e">
        <v>#VALUE!</v>
      </c>
      <c r="AU261" t="e">
        <v>#VALUE!</v>
      </c>
      <c r="AV261" t="s">
        <v>4006</v>
      </c>
    </row>
    <row r="262" spans="1:48" x14ac:dyDescent="0.25">
      <c r="A262" s="14">
        <v>2.6500000000000088E-9</v>
      </c>
      <c r="B262" t="s">
        <v>1927</v>
      </c>
      <c r="C262" s="4">
        <v>3</v>
      </c>
      <c r="D262" s="4">
        <v>1</v>
      </c>
      <c r="E262" s="4">
        <v>1</v>
      </c>
      <c r="F262" s="4">
        <v>5</v>
      </c>
      <c r="G262" s="4">
        <v>6.3000001907348633</v>
      </c>
      <c r="H262" s="4">
        <v>5.69</v>
      </c>
      <c r="I262" s="34">
        <v>8286.0933620829437</v>
      </c>
      <c r="J262" s="35">
        <v>14.478371501272266</v>
      </c>
      <c r="K262" s="35">
        <v>13.232558139534884</v>
      </c>
      <c r="L262" s="35">
        <v>6.9027864555848728</v>
      </c>
      <c r="M262" s="35">
        <v>6.365343227899432</v>
      </c>
      <c r="N262" s="4">
        <v>0.39300000000000002</v>
      </c>
      <c r="O262" s="4">
        <v>19.45288753799392</v>
      </c>
      <c r="P262" s="35">
        <v>3.9894551845342701</v>
      </c>
      <c r="Q262" s="36" t="str">
        <f t="shared" si="88"/>
        <v xml:space="preserve"> </v>
      </c>
      <c r="R262" s="36" t="str">
        <f t="shared" si="89"/>
        <v xml:space="preserve"> </v>
      </c>
      <c r="S262" s="37" t="str">
        <f t="shared" si="90"/>
        <v/>
      </c>
      <c r="T262" s="37" t="str">
        <f t="shared" si="91"/>
        <v/>
      </c>
      <c r="U262" s="37" t="str">
        <f t="shared" si="92"/>
        <v/>
      </c>
      <c r="V262" s="37">
        <f t="shared" si="93"/>
        <v>-0.14096501461303212</v>
      </c>
      <c r="W262" s="37" t="str">
        <f t="shared" si="94"/>
        <v/>
      </c>
      <c r="X262" s="37">
        <f t="shared" si="95"/>
        <v>-0.42962463325467004</v>
      </c>
      <c r="Y262" s="1" t="str">
        <f t="shared" si="96"/>
        <v xml:space="preserve"> </v>
      </c>
      <c r="Z262" s="1" t="str">
        <f t="shared" si="97"/>
        <v xml:space="preserve"> </v>
      </c>
      <c r="AA262" s="1" t="str">
        <f t="shared" si="98"/>
        <v xml:space="preserve"> </v>
      </c>
      <c r="AB262" s="1" t="str">
        <f t="shared" si="99"/>
        <v xml:space="preserve"> </v>
      </c>
      <c r="AC262" s="1" t="str">
        <f t="shared" si="100"/>
        <v xml:space="preserve"> </v>
      </c>
      <c r="AD262" s="1" t="str">
        <f t="shared" si="101"/>
        <v xml:space="preserve"> </v>
      </c>
      <c r="AE262" s="1" t="str">
        <f t="shared" si="102"/>
        <v xml:space="preserve"> </v>
      </c>
      <c r="AF262" s="1" t="str">
        <f t="shared" si="103"/>
        <v xml:space="preserve"> </v>
      </c>
      <c r="AG262" s="38">
        <f t="shared" si="104"/>
        <v>3.9894551871842703</v>
      </c>
      <c r="AH262" s="38" t="str">
        <f t="shared" si="105"/>
        <v xml:space="preserve"> </v>
      </c>
      <c r="AI262" s="1" t="str">
        <f t="shared" si="106"/>
        <v xml:space="preserve"> </v>
      </c>
      <c r="AJ262" s="1" t="str">
        <f t="shared" si="107"/>
        <v xml:space="preserve"> </v>
      </c>
      <c r="AK262" s="25" t="str">
        <f t="shared" si="108"/>
        <v xml:space="preserve"> </v>
      </c>
      <c r="AL262" s="25" t="str">
        <f t="shared" si="109"/>
        <v xml:space="preserve"> </v>
      </c>
      <c r="AM262" s="1" t="str">
        <f t="shared" si="110"/>
        <v xml:space="preserve"> </v>
      </c>
      <c r="AN262" s="1" t="str">
        <f t="shared" si="111"/>
        <v xml:space="preserve"> </v>
      </c>
      <c r="AO262" t="s">
        <v>1927</v>
      </c>
      <c r="AP262" t="s">
        <v>2873</v>
      </c>
      <c r="AQ262" s="22">
        <v>14.096501461303212</v>
      </c>
      <c r="AR262" s="21">
        <v>42.962463325467006</v>
      </c>
      <c r="AS262">
        <v>10.720565742264721</v>
      </c>
      <c r="AT262">
        <v>-14.096501461303212</v>
      </c>
      <c r="AU262">
        <v>-42.962463325467006</v>
      </c>
      <c r="AV262" t="s">
        <v>4007</v>
      </c>
    </row>
    <row r="263" spans="1:48" x14ac:dyDescent="0.25">
      <c r="A263" s="14">
        <v>2.660000000000009E-9</v>
      </c>
      <c r="B263" t="s">
        <v>1928</v>
      </c>
      <c r="C263" s="4">
        <v>0</v>
      </c>
      <c r="D263" s="4">
        <v>0</v>
      </c>
      <c r="E263" s="4">
        <v>0</v>
      </c>
      <c r="F263" s="4">
        <v>0</v>
      </c>
      <c r="G263" s="4" t="s">
        <v>2162</v>
      </c>
      <c r="H263" s="4">
        <v>10.01</v>
      </c>
      <c r="I263" s="34">
        <v>5693.5510146743381</v>
      </c>
      <c r="J263" s="35" t="s">
        <v>2161</v>
      </c>
      <c r="K263" s="35" t="s">
        <v>2161</v>
      </c>
      <c r="L263" s="35" t="s">
        <v>2161</v>
      </c>
      <c r="M263" s="35" t="s">
        <v>2161</v>
      </c>
      <c r="N263" s="4" t="s">
        <v>119</v>
      </c>
      <c r="O263" s="4" t="s">
        <v>119</v>
      </c>
      <c r="P263" s="35" t="s">
        <v>124</v>
      </c>
      <c r="Q263" s="36" t="str">
        <f t="shared" si="88"/>
        <v xml:space="preserve"> </v>
      </c>
      <c r="R263" s="36" t="str">
        <f t="shared" si="89"/>
        <v xml:space="preserve"> </v>
      </c>
      <c r="S263" s="37" t="str">
        <f t="shared" si="90"/>
        <v xml:space="preserve"> </v>
      </c>
      <c r="T263" s="37" t="str">
        <f t="shared" si="91"/>
        <v xml:space="preserve"> </v>
      </c>
      <c r="U263" s="37" t="str">
        <f t="shared" si="92"/>
        <v xml:space="preserve"> </v>
      </c>
      <c r="V263" s="37" t="str">
        <f t="shared" si="93"/>
        <v xml:space="preserve"> </v>
      </c>
      <c r="W263" s="37" t="str">
        <f t="shared" si="94"/>
        <v xml:space="preserve"> </v>
      </c>
      <c r="X263" s="37" t="str">
        <f t="shared" si="95"/>
        <v xml:space="preserve"> </v>
      </c>
      <c r="Y263" s="1" t="str">
        <f t="shared" si="96"/>
        <v xml:space="preserve"> </v>
      </c>
      <c r="Z263" s="1" t="str">
        <f t="shared" si="97"/>
        <v xml:space="preserve"> </v>
      </c>
      <c r="AA263" s="1" t="str">
        <f t="shared" si="98"/>
        <v xml:space="preserve"> </v>
      </c>
      <c r="AB263" s="1" t="str">
        <f t="shared" si="99"/>
        <v xml:space="preserve"> </v>
      </c>
      <c r="AC263" s="1" t="str">
        <f t="shared" si="100"/>
        <v xml:space="preserve"> </v>
      </c>
      <c r="AD263" s="1" t="str">
        <f t="shared" si="101"/>
        <v xml:space="preserve"> </v>
      </c>
      <c r="AE263" s="1" t="str">
        <f t="shared" si="102"/>
        <v xml:space="preserve"> </v>
      </c>
      <c r="AF263" s="1" t="str">
        <f t="shared" si="103"/>
        <v xml:space="preserve"> </v>
      </c>
      <c r="AG263" s="38" t="str">
        <f t="shared" si="104"/>
        <v xml:space="preserve"> </v>
      </c>
      <c r="AH263" s="38" t="str">
        <f t="shared" si="105"/>
        <v xml:space="preserve"> </v>
      </c>
      <c r="AI263" s="1" t="str">
        <f t="shared" si="106"/>
        <v xml:space="preserve"> </v>
      </c>
      <c r="AJ263" s="1" t="str">
        <f t="shared" si="107"/>
        <v xml:space="preserve"> </v>
      </c>
      <c r="AK263" s="25" t="str">
        <f t="shared" si="108"/>
        <v xml:space="preserve"> </v>
      </c>
      <c r="AL263" s="25" t="str">
        <f t="shared" si="109"/>
        <v xml:space="preserve"> </v>
      </c>
      <c r="AM263" s="1" t="str">
        <f t="shared" si="110"/>
        <v xml:space="preserve"> </v>
      </c>
      <c r="AN263" s="1" t="str">
        <f t="shared" si="111"/>
        <v xml:space="preserve"> </v>
      </c>
      <c r="AO263" t="s">
        <v>1928</v>
      </c>
      <c r="AP263" t="s">
        <v>2246</v>
      </c>
      <c r="AQ263" s="22" t="e">
        <v>#VALUE!</v>
      </c>
      <c r="AR263" s="21" t="e">
        <v>#VALUE!</v>
      </c>
      <c r="AS263" t="s">
        <v>124</v>
      </c>
      <c r="AT263" t="e">
        <v>#VALUE!</v>
      </c>
      <c r="AU263" t="e">
        <v>#VALUE!</v>
      </c>
      <c r="AV263" t="s">
        <v>4008</v>
      </c>
    </row>
    <row r="264" spans="1:48" x14ac:dyDescent="0.25">
      <c r="A264" s="14">
        <v>2.6700000000000092E-9</v>
      </c>
      <c r="B264" t="s">
        <v>1929</v>
      </c>
      <c r="C264" s="4">
        <v>16</v>
      </c>
      <c r="D264" s="4">
        <v>0</v>
      </c>
      <c r="E264" s="4">
        <v>5</v>
      </c>
      <c r="F264" s="4">
        <v>21</v>
      </c>
      <c r="G264" s="4">
        <v>15.149999618530273</v>
      </c>
      <c r="H264" s="4">
        <v>11.24</v>
      </c>
      <c r="I264" s="34">
        <v>4104.536754982425</v>
      </c>
      <c r="J264" s="35" t="s">
        <v>2161</v>
      </c>
      <c r="K264" s="35">
        <v>21.698841698841697</v>
      </c>
      <c r="L264" s="35">
        <v>13.37514641843204</v>
      </c>
      <c r="M264" s="35">
        <v>9.3042273523148413</v>
      </c>
      <c r="N264" s="4">
        <v>0.184</v>
      </c>
      <c r="O264" s="4" t="s">
        <v>119</v>
      </c>
      <c r="P264" s="35">
        <v>0.57829181494661919</v>
      </c>
      <c r="Q264" s="36" t="str">
        <f t="shared" si="88"/>
        <v xml:space="preserve"> </v>
      </c>
      <c r="R264" s="36" t="str">
        <f t="shared" si="89"/>
        <v xml:space="preserve"> </v>
      </c>
      <c r="S264" s="37">
        <f t="shared" si="90"/>
        <v>0.34786473741468615</v>
      </c>
      <c r="T264" s="37" t="str">
        <f t="shared" si="91"/>
        <v/>
      </c>
      <c r="U264" s="37" t="str">
        <f t="shared" si="92"/>
        <v xml:space="preserve"> </v>
      </c>
      <c r="V264" s="37" t="str">
        <f t="shared" si="93"/>
        <v xml:space="preserve"> </v>
      </c>
      <c r="W264" s="37" t="str">
        <f t="shared" si="94"/>
        <v/>
      </c>
      <c r="X264" s="37" t="str">
        <f t="shared" si="95"/>
        <v/>
      </c>
      <c r="Y264" s="1" t="str">
        <f t="shared" si="96"/>
        <v xml:space="preserve"> </v>
      </c>
      <c r="Z264" s="1" t="str">
        <f t="shared" si="97"/>
        <v xml:space="preserve"> </v>
      </c>
      <c r="AA264" s="1" t="str">
        <f t="shared" si="98"/>
        <v xml:space="preserve"> </v>
      </c>
      <c r="AB264" s="1" t="str">
        <f t="shared" si="99"/>
        <v xml:space="preserve"> </v>
      </c>
      <c r="AC264" s="1" t="str">
        <f t="shared" si="100"/>
        <v xml:space="preserve"> </v>
      </c>
      <c r="AD264" s="1" t="str">
        <f t="shared" si="101"/>
        <v xml:space="preserve"> </v>
      </c>
      <c r="AE264" s="1" t="str">
        <f t="shared" si="102"/>
        <v xml:space="preserve"> </v>
      </c>
      <c r="AF264" s="1" t="str">
        <f t="shared" si="103"/>
        <v xml:space="preserve"> </v>
      </c>
      <c r="AG264" s="38" t="str">
        <f t="shared" si="104"/>
        <v xml:space="preserve"> </v>
      </c>
      <c r="AH264" s="38" t="str">
        <f t="shared" si="105"/>
        <v xml:space="preserve"> </v>
      </c>
      <c r="AI264" s="1" t="str">
        <f t="shared" si="106"/>
        <v xml:space="preserve"> </v>
      </c>
      <c r="AJ264" s="1" t="str">
        <f t="shared" si="107"/>
        <v xml:space="preserve"> </v>
      </c>
      <c r="AK264" s="25" t="str">
        <f t="shared" si="108"/>
        <v xml:space="preserve"> </v>
      </c>
      <c r="AL264" s="25" t="str">
        <f t="shared" si="109"/>
        <v xml:space="preserve"> </v>
      </c>
      <c r="AM264" s="1" t="str">
        <f t="shared" si="110"/>
        <v xml:space="preserve"> </v>
      </c>
      <c r="AN264" s="1" t="str">
        <f t="shared" si="111"/>
        <v xml:space="preserve"> </v>
      </c>
      <c r="AO264" t="s">
        <v>1929</v>
      </c>
      <c r="AP264" t="s">
        <v>2208</v>
      </c>
      <c r="AQ264" s="22" t="e">
        <v>#VALUE!</v>
      </c>
      <c r="AR264" s="21">
        <v>-10.518470950428217</v>
      </c>
      <c r="AS264">
        <v>34.786473474468615</v>
      </c>
      <c r="AT264" t="e">
        <v>#VALUE!</v>
      </c>
      <c r="AU264">
        <v>10.518470950428217</v>
      </c>
      <c r="AV264" t="s">
        <v>4009</v>
      </c>
    </row>
    <row r="265" spans="1:48" x14ac:dyDescent="0.25">
      <c r="A265" s="14">
        <v>2.6800000000000094E-9</v>
      </c>
      <c r="B265" t="s">
        <v>1930</v>
      </c>
      <c r="C265" s="4">
        <v>0</v>
      </c>
      <c r="D265" s="4">
        <v>0</v>
      </c>
      <c r="E265" s="4">
        <v>0</v>
      </c>
      <c r="F265" s="4">
        <v>0</v>
      </c>
      <c r="G265" s="4" t="s">
        <v>2162</v>
      </c>
      <c r="H265" s="4">
        <v>10.72</v>
      </c>
      <c r="I265" s="34">
        <v>4561.777764138973</v>
      </c>
      <c r="J265" s="35" t="s">
        <v>2161</v>
      </c>
      <c r="K265" s="35" t="s">
        <v>2161</v>
      </c>
      <c r="L265" s="35" t="s">
        <v>2161</v>
      </c>
      <c r="M265" s="35" t="s">
        <v>2161</v>
      </c>
      <c r="N265" s="4" t="s">
        <v>119</v>
      </c>
      <c r="O265" s="4" t="s">
        <v>119</v>
      </c>
      <c r="P265" s="35" t="s">
        <v>124</v>
      </c>
      <c r="Q265" s="36" t="str">
        <f t="shared" si="88"/>
        <v xml:space="preserve"> </v>
      </c>
      <c r="R265" s="36" t="str">
        <f t="shared" si="89"/>
        <v xml:space="preserve"> </v>
      </c>
      <c r="S265" s="37" t="str">
        <f t="shared" si="90"/>
        <v xml:space="preserve"> </v>
      </c>
      <c r="T265" s="37" t="str">
        <f t="shared" si="91"/>
        <v xml:space="preserve"> </v>
      </c>
      <c r="U265" s="37" t="str">
        <f t="shared" si="92"/>
        <v xml:space="preserve"> </v>
      </c>
      <c r="V265" s="37" t="str">
        <f t="shared" si="93"/>
        <v xml:space="preserve"> </v>
      </c>
      <c r="W265" s="37" t="str">
        <f t="shared" si="94"/>
        <v xml:space="preserve"> </v>
      </c>
      <c r="X265" s="37" t="str">
        <f t="shared" si="95"/>
        <v xml:space="preserve"> </v>
      </c>
      <c r="Y265" s="1" t="str">
        <f t="shared" si="96"/>
        <v xml:space="preserve"> </v>
      </c>
      <c r="Z265" s="1" t="str">
        <f t="shared" si="97"/>
        <v xml:space="preserve"> </v>
      </c>
      <c r="AA265" s="1" t="str">
        <f t="shared" si="98"/>
        <v xml:space="preserve"> </v>
      </c>
      <c r="AB265" s="1" t="str">
        <f t="shared" si="99"/>
        <v xml:space="preserve"> </v>
      </c>
      <c r="AC265" s="1" t="str">
        <f t="shared" si="100"/>
        <v xml:space="preserve"> </v>
      </c>
      <c r="AD265" s="1" t="str">
        <f t="shared" si="101"/>
        <v xml:space="preserve"> </v>
      </c>
      <c r="AE265" s="1" t="str">
        <f t="shared" si="102"/>
        <v xml:space="preserve"> </v>
      </c>
      <c r="AF265" s="1" t="str">
        <f t="shared" si="103"/>
        <v xml:space="preserve"> </v>
      </c>
      <c r="AG265" s="38" t="str">
        <f t="shared" si="104"/>
        <v xml:space="preserve"> </v>
      </c>
      <c r="AH265" s="38" t="str">
        <f t="shared" si="105"/>
        <v xml:space="preserve"> </v>
      </c>
      <c r="AI265" s="1" t="str">
        <f t="shared" si="106"/>
        <v xml:space="preserve"> </v>
      </c>
      <c r="AJ265" s="1" t="str">
        <f t="shared" si="107"/>
        <v xml:space="preserve"> </v>
      </c>
      <c r="AK265" s="25" t="str">
        <f t="shared" si="108"/>
        <v xml:space="preserve"> </v>
      </c>
      <c r="AL265" s="25" t="str">
        <f t="shared" si="109"/>
        <v xml:space="preserve"> </v>
      </c>
      <c r="AM265" s="1" t="str">
        <f t="shared" si="110"/>
        <v xml:space="preserve"> </v>
      </c>
      <c r="AN265" s="1" t="str">
        <f t="shared" si="111"/>
        <v xml:space="preserve"> </v>
      </c>
      <c r="AO265" t="s">
        <v>1930</v>
      </c>
      <c r="AP265" t="s">
        <v>2246</v>
      </c>
      <c r="AQ265" s="22" t="e">
        <v>#VALUE!</v>
      </c>
      <c r="AR265" s="21" t="e">
        <v>#VALUE!</v>
      </c>
      <c r="AS265" t="s">
        <v>124</v>
      </c>
      <c r="AT265" t="e">
        <v>#VALUE!</v>
      </c>
      <c r="AU265" t="e">
        <v>#VALUE!</v>
      </c>
      <c r="AV265" t="s">
        <v>4010</v>
      </c>
    </row>
    <row r="266" spans="1:48" x14ac:dyDescent="0.25">
      <c r="A266" s="14">
        <v>2.6900000000000095E-9</v>
      </c>
      <c r="B266" t="s">
        <v>1931</v>
      </c>
      <c r="C266" s="4">
        <v>2</v>
      </c>
      <c r="D266" s="4">
        <v>0</v>
      </c>
      <c r="E266" s="4">
        <v>0</v>
      </c>
      <c r="F266" s="4">
        <v>2</v>
      </c>
      <c r="G266" s="4" t="s">
        <v>2162</v>
      </c>
      <c r="H266" s="4">
        <v>31.12</v>
      </c>
      <c r="I266" s="34">
        <v>6076.4623800458148</v>
      </c>
      <c r="J266" s="35">
        <v>16.776280323450134</v>
      </c>
      <c r="K266" s="35">
        <v>15.217603911980442</v>
      </c>
      <c r="L266" s="35">
        <v>10.189602524735585</v>
      </c>
      <c r="M266" s="35">
        <v>9.3359565489215388</v>
      </c>
      <c r="N266" s="4">
        <v>1.855</v>
      </c>
      <c r="O266" s="4">
        <v>48.757016840416988</v>
      </c>
      <c r="P266" s="35" t="s">
        <v>124</v>
      </c>
      <c r="Q266" s="36">
        <f t="shared" si="88"/>
        <v>100.00000000269</v>
      </c>
      <c r="R266" s="36" t="str">
        <f t="shared" si="89"/>
        <v xml:space="preserve"> </v>
      </c>
      <c r="S266" s="37" t="str">
        <f t="shared" si="90"/>
        <v xml:space="preserve"> </v>
      </c>
      <c r="T266" s="37" t="str">
        <f t="shared" si="91"/>
        <v xml:space="preserve"> </v>
      </c>
      <c r="U266" s="37" t="str">
        <f t="shared" si="92"/>
        <v/>
      </c>
      <c r="V266" s="37" t="str">
        <f t="shared" si="93"/>
        <v/>
      </c>
      <c r="W266" s="37" t="str">
        <f t="shared" si="94"/>
        <v/>
      </c>
      <c r="X266" s="37">
        <f t="shared" si="95"/>
        <v>-0.15803591572314446</v>
      </c>
      <c r="Y266" s="1" t="str">
        <f t="shared" si="96"/>
        <v xml:space="preserve"> </v>
      </c>
      <c r="Z266" s="1" t="str">
        <f t="shared" si="97"/>
        <v xml:space="preserve"> </v>
      </c>
      <c r="AA266" s="1" t="str">
        <f t="shared" si="98"/>
        <v xml:space="preserve"> </v>
      </c>
      <c r="AB266" s="1" t="str">
        <f t="shared" si="99"/>
        <v xml:space="preserve"> </v>
      </c>
      <c r="AC266" s="1" t="str">
        <f t="shared" si="100"/>
        <v xml:space="preserve"> </v>
      </c>
      <c r="AD266" s="1" t="str">
        <f t="shared" si="101"/>
        <v xml:space="preserve"> </v>
      </c>
      <c r="AE266" s="1" t="str">
        <f t="shared" si="102"/>
        <v xml:space="preserve"> </v>
      </c>
      <c r="AF266" s="1" t="str">
        <f t="shared" si="103"/>
        <v xml:space="preserve"> </v>
      </c>
      <c r="AG266" s="38" t="str">
        <f t="shared" si="104"/>
        <v xml:space="preserve"> </v>
      </c>
      <c r="AH266" s="38" t="str">
        <f t="shared" si="105"/>
        <v xml:space="preserve"> </v>
      </c>
      <c r="AI266" s="1" t="str">
        <f t="shared" si="106"/>
        <v xml:space="preserve"> </v>
      </c>
      <c r="AJ266" s="1" t="str">
        <f t="shared" si="107"/>
        <v xml:space="preserve"> </v>
      </c>
      <c r="AK266" s="25" t="str">
        <f t="shared" si="108"/>
        <v xml:space="preserve"> </v>
      </c>
      <c r="AL266" s="25" t="str">
        <f t="shared" si="109"/>
        <v xml:space="preserve"> </v>
      </c>
      <c r="AM266" s="1" t="str">
        <f t="shared" si="110"/>
        <v xml:space="preserve"> </v>
      </c>
      <c r="AN266" s="1" t="str">
        <f t="shared" si="111"/>
        <v xml:space="preserve"> </v>
      </c>
      <c r="AO266" t="s">
        <v>1931</v>
      </c>
      <c r="AP266" t="s">
        <v>2163</v>
      </c>
      <c r="AQ266" s="22">
        <v>0.46248142454224928</v>
      </c>
      <c r="AR266" s="21">
        <v>15.803591572314446</v>
      </c>
      <c r="AS266" t="s">
        <v>124</v>
      </c>
      <c r="AT266">
        <v>-0.46248142454224928</v>
      </c>
      <c r="AU266">
        <v>-15.803591572314446</v>
      </c>
      <c r="AV266" t="s">
        <v>4011</v>
      </c>
    </row>
    <row r="267" spans="1:48" x14ac:dyDescent="0.25">
      <c r="A267" s="14">
        <v>2.7000000000000097E-9</v>
      </c>
      <c r="B267" t="s">
        <v>1932</v>
      </c>
      <c r="C267" s="4">
        <v>0</v>
      </c>
      <c r="D267" s="4">
        <v>0</v>
      </c>
      <c r="E267" s="4">
        <v>0</v>
      </c>
      <c r="F267" s="4">
        <v>0</v>
      </c>
      <c r="G267" s="4" t="s">
        <v>2162</v>
      </c>
      <c r="H267" s="4">
        <v>6</v>
      </c>
      <c r="I267" s="34">
        <v>4164.1684915960395</v>
      </c>
      <c r="J267" s="35" t="s">
        <v>2161</v>
      </c>
      <c r="K267" s="35" t="s">
        <v>2161</v>
      </c>
      <c r="L267" s="35" t="s">
        <v>2161</v>
      </c>
      <c r="M267" s="35" t="s">
        <v>2161</v>
      </c>
      <c r="N267" s="4" t="s">
        <v>119</v>
      </c>
      <c r="O267" s="4" t="s">
        <v>119</v>
      </c>
      <c r="P267" s="35" t="s">
        <v>124</v>
      </c>
      <c r="Q267" s="36" t="str">
        <f t="shared" si="88"/>
        <v xml:space="preserve"> </v>
      </c>
      <c r="R267" s="36" t="str">
        <f t="shared" si="89"/>
        <v xml:space="preserve"> </v>
      </c>
      <c r="S267" s="37" t="str">
        <f t="shared" si="90"/>
        <v xml:space="preserve"> </v>
      </c>
      <c r="T267" s="37" t="str">
        <f t="shared" si="91"/>
        <v xml:space="preserve"> </v>
      </c>
      <c r="U267" s="37" t="str">
        <f t="shared" si="92"/>
        <v xml:space="preserve"> </v>
      </c>
      <c r="V267" s="37" t="str">
        <f t="shared" si="93"/>
        <v xml:space="preserve"> </v>
      </c>
      <c r="W267" s="37" t="str">
        <f t="shared" si="94"/>
        <v xml:space="preserve"> </v>
      </c>
      <c r="X267" s="37" t="str">
        <f t="shared" si="95"/>
        <v xml:space="preserve"> </v>
      </c>
      <c r="Y267" s="1" t="str">
        <f t="shared" si="96"/>
        <v xml:space="preserve"> </v>
      </c>
      <c r="Z267" s="1" t="str">
        <f t="shared" si="97"/>
        <v xml:space="preserve"> </v>
      </c>
      <c r="AA267" s="1" t="str">
        <f t="shared" si="98"/>
        <v xml:space="preserve"> </v>
      </c>
      <c r="AB267" s="1" t="str">
        <f t="shared" si="99"/>
        <v xml:space="preserve"> </v>
      </c>
      <c r="AC267" s="1" t="str">
        <f t="shared" si="100"/>
        <v xml:space="preserve"> </v>
      </c>
      <c r="AD267" s="1" t="str">
        <f t="shared" si="101"/>
        <v xml:space="preserve"> </v>
      </c>
      <c r="AE267" s="1" t="str">
        <f t="shared" si="102"/>
        <v xml:space="preserve"> </v>
      </c>
      <c r="AF267" s="1" t="str">
        <f t="shared" si="103"/>
        <v xml:space="preserve"> </v>
      </c>
      <c r="AG267" s="38" t="str">
        <f t="shared" si="104"/>
        <v xml:space="preserve"> </v>
      </c>
      <c r="AH267" s="38" t="str">
        <f t="shared" si="105"/>
        <v xml:space="preserve"> </v>
      </c>
      <c r="AI267" s="1" t="str">
        <f t="shared" si="106"/>
        <v xml:space="preserve"> </v>
      </c>
      <c r="AJ267" s="1" t="str">
        <f t="shared" si="107"/>
        <v xml:space="preserve"> </v>
      </c>
      <c r="AK267" s="25" t="str">
        <f t="shared" si="108"/>
        <v xml:space="preserve"> </v>
      </c>
      <c r="AL267" s="25" t="str">
        <f t="shared" si="109"/>
        <v xml:space="preserve"> </v>
      </c>
      <c r="AM267" s="1" t="str">
        <f t="shared" si="110"/>
        <v xml:space="preserve"> </v>
      </c>
      <c r="AN267" s="1" t="str">
        <f t="shared" si="111"/>
        <v xml:space="preserve"> </v>
      </c>
      <c r="AO267" t="s">
        <v>1932</v>
      </c>
      <c r="AP267" t="s">
        <v>2246</v>
      </c>
      <c r="AQ267" s="22" t="e">
        <v>#VALUE!</v>
      </c>
      <c r="AR267" s="21" t="e">
        <v>#VALUE!</v>
      </c>
      <c r="AS267" t="s">
        <v>124</v>
      </c>
      <c r="AT267" t="e">
        <v>#VALUE!</v>
      </c>
      <c r="AU267" t="e">
        <v>#VALUE!</v>
      </c>
      <c r="AV267" t="s">
        <v>4012</v>
      </c>
    </row>
    <row r="268" spans="1:48" x14ac:dyDescent="0.25">
      <c r="A268" s="14">
        <v>2.7100000000000099E-9</v>
      </c>
      <c r="B268" t="s">
        <v>1933</v>
      </c>
      <c r="C268" s="4">
        <v>17</v>
      </c>
      <c r="D268" s="4">
        <v>0</v>
      </c>
      <c r="E268" s="4">
        <v>1</v>
      </c>
      <c r="F268" s="4">
        <v>18</v>
      </c>
      <c r="G268" s="4">
        <v>9.1499996185302734</v>
      </c>
      <c r="H268" s="4">
        <v>5.97</v>
      </c>
      <c r="I268" s="34">
        <v>3520.3248414797135</v>
      </c>
      <c r="J268" s="35">
        <v>2.597911227154047</v>
      </c>
      <c r="K268" s="35">
        <v>2.2952710495963089</v>
      </c>
      <c r="L268" s="35">
        <v>7.710981260182507</v>
      </c>
      <c r="M268" s="35">
        <v>6.7934371660305919</v>
      </c>
      <c r="N268" s="4">
        <v>2.298</v>
      </c>
      <c r="O268" s="4">
        <v>23.019271948608132</v>
      </c>
      <c r="P268" s="35">
        <v>10.217755443886098</v>
      </c>
      <c r="Q268" s="36">
        <f t="shared" si="88"/>
        <v>94.444444447154439</v>
      </c>
      <c r="R268" s="36" t="str">
        <f t="shared" si="89"/>
        <v xml:space="preserve"> </v>
      </c>
      <c r="S268" s="37">
        <f t="shared" si="90"/>
        <v>0.53266325539513804</v>
      </c>
      <c r="T268" s="37" t="str">
        <f t="shared" si="91"/>
        <v/>
      </c>
      <c r="U268" s="37" t="str">
        <f t="shared" si="92"/>
        <v/>
      </c>
      <c r="V268" s="37">
        <f t="shared" si="93"/>
        <v>-0.84585996892959892</v>
      </c>
      <c r="W268" s="37" t="str">
        <f t="shared" si="94"/>
        <v/>
      </c>
      <c r="X268" s="37">
        <f t="shared" si="95"/>
        <v>-0.36284371644084012</v>
      </c>
      <c r="Y268" s="1" t="str">
        <f t="shared" si="96"/>
        <v xml:space="preserve"> </v>
      </c>
      <c r="Z268" s="1" t="str">
        <f t="shared" si="97"/>
        <v xml:space="preserve"> </v>
      </c>
      <c r="AA268" s="1" t="str">
        <f t="shared" si="98"/>
        <v xml:space="preserve"> </v>
      </c>
      <c r="AB268" s="1" t="str">
        <f t="shared" si="99"/>
        <v xml:space="preserve"> </v>
      </c>
      <c r="AC268" s="1" t="str">
        <f t="shared" si="100"/>
        <v xml:space="preserve"> </v>
      </c>
      <c r="AD268" s="1" t="str">
        <f t="shared" si="101"/>
        <v xml:space="preserve"> </v>
      </c>
      <c r="AE268" s="1" t="str">
        <f t="shared" si="102"/>
        <v xml:space="preserve"> </v>
      </c>
      <c r="AF268" s="1" t="str">
        <f t="shared" si="103"/>
        <v xml:space="preserve"> </v>
      </c>
      <c r="AG268" s="38">
        <f t="shared" si="104"/>
        <v>10.217755446596097</v>
      </c>
      <c r="AH268" s="38" t="str">
        <f t="shared" si="105"/>
        <v xml:space="preserve"> </v>
      </c>
      <c r="AI268" s="1" t="str">
        <f t="shared" si="106"/>
        <v xml:space="preserve"> </v>
      </c>
      <c r="AJ268" s="1" t="str">
        <f t="shared" si="107"/>
        <v xml:space="preserve"> </v>
      </c>
      <c r="AK268" s="25" t="str">
        <f t="shared" si="108"/>
        <v xml:space="preserve"> </v>
      </c>
      <c r="AL268" s="25" t="str">
        <f t="shared" si="109"/>
        <v xml:space="preserve"> </v>
      </c>
      <c r="AM268" s="1" t="str">
        <f t="shared" si="110"/>
        <v xml:space="preserve"> </v>
      </c>
      <c r="AN268" s="1" t="str">
        <f t="shared" si="111"/>
        <v xml:space="preserve"> </v>
      </c>
      <c r="AO268" t="s">
        <v>1933</v>
      </c>
      <c r="AP268" t="s">
        <v>3113</v>
      </c>
      <c r="AQ268" s="22">
        <v>84.585996892959898</v>
      </c>
      <c r="AR268" s="21">
        <v>36.284371644084011</v>
      </c>
      <c r="AS268">
        <v>53.266325268513803</v>
      </c>
      <c r="AT268">
        <v>-84.585996892959898</v>
      </c>
      <c r="AU268">
        <v>-36.284371644084011</v>
      </c>
      <c r="AV268" t="s">
        <v>4013</v>
      </c>
    </row>
    <row r="269" spans="1:48" x14ac:dyDescent="0.25">
      <c r="A269" s="14">
        <v>2.72000000000001E-9</v>
      </c>
      <c r="B269" t="s">
        <v>1934</v>
      </c>
      <c r="C269" s="4">
        <v>1</v>
      </c>
      <c r="D269" s="4">
        <v>0</v>
      </c>
      <c r="E269" s="4">
        <v>0</v>
      </c>
      <c r="F269" s="4">
        <v>1</v>
      </c>
      <c r="G269" s="4">
        <v>5.1999998092651367</v>
      </c>
      <c r="H269" s="4">
        <v>3.04</v>
      </c>
      <c r="I269" s="34">
        <v>4033.5751673456125</v>
      </c>
      <c r="J269" s="35">
        <v>5.5272727272727264</v>
      </c>
      <c r="K269" s="35" t="s">
        <v>2161</v>
      </c>
      <c r="L269" s="35" t="s">
        <v>2161</v>
      </c>
      <c r="M269" s="35" t="s">
        <v>2161</v>
      </c>
      <c r="N269" s="4">
        <v>0.55000000000000004</v>
      </c>
      <c r="O269" s="4">
        <v>44.736842105263172</v>
      </c>
      <c r="P269" s="35" t="s">
        <v>124</v>
      </c>
      <c r="Q269" s="36">
        <f t="shared" si="88"/>
        <v>100.00000000272</v>
      </c>
      <c r="R269" s="36" t="str">
        <f t="shared" si="89"/>
        <v xml:space="preserve"> </v>
      </c>
      <c r="S269" s="37">
        <f t="shared" si="90"/>
        <v>0.71052625576774231</v>
      </c>
      <c r="T269" s="37" t="str">
        <f t="shared" si="91"/>
        <v/>
      </c>
      <c r="U269" s="37" t="str">
        <f t="shared" si="92"/>
        <v/>
      </c>
      <c r="V269" s="37">
        <f t="shared" si="93"/>
        <v>-0.67205423302715506</v>
      </c>
      <c r="W269" s="37" t="str">
        <f t="shared" si="94"/>
        <v xml:space="preserve"> </v>
      </c>
      <c r="X269" s="37" t="str">
        <f t="shared" si="95"/>
        <v xml:space="preserve"> </v>
      </c>
      <c r="Y269" s="1" t="str">
        <f t="shared" si="96"/>
        <v xml:space="preserve"> </v>
      </c>
      <c r="Z269" s="1" t="str">
        <f t="shared" si="97"/>
        <v xml:space="preserve"> </v>
      </c>
      <c r="AA269" s="1" t="str">
        <f t="shared" si="98"/>
        <v xml:space="preserve"> </v>
      </c>
      <c r="AB269" s="1" t="str">
        <f t="shared" si="99"/>
        <v xml:space="preserve"> </v>
      </c>
      <c r="AC269" s="1" t="str">
        <f t="shared" si="100"/>
        <v xml:space="preserve"> </v>
      </c>
      <c r="AD269" s="1" t="str">
        <f t="shared" si="101"/>
        <v xml:space="preserve"> </v>
      </c>
      <c r="AE269" s="1" t="str">
        <f t="shared" si="102"/>
        <v xml:space="preserve"> </v>
      </c>
      <c r="AF269" s="1" t="str">
        <f t="shared" si="103"/>
        <v xml:space="preserve"> </v>
      </c>
      <c r="AG269" s="38" t="str">
        <f t="shared" si="104"/>
        <v xml:space="preserve"> </v>
      </c>
      <c r="AH269" s="38" t="str">
        <f t="shared" si="105"/>
        <v xml:space="preserve"> </v>
      </c>
      <c r="AI269" s="1" t="str">
        <f t="shared" si="106"/>
        <v xml:space="preserve"> </v>
      </c>
      <c r="AJ269" s="1" t="str">
        <f t="shared" si="107"/>
        <v xml:space="preserve"> </v>
      </c>
      <c r="AK269" s="25" t="str">
        <f t="shared" si="108"/>
        <v xml:space="preserve"> </v>
      </c>
      <c r="AL269" s="25" t="str">
        <f t="shared" si="109"/>
        <v xml:space="preserve"> </v>
      </c>
      <c r="AM269" s="1" t="str">
        <f t="shared" si="110"/>
        <v xml:space="preserve"> </v>
      </c>
      <c r="AN269" s="1" t="str">
        <f t="shared" si="111"/>
        <v xml:space="preserve"> </v>
      </c>
      <c r="AO269" t="s">
        <v>1934</v>
      </c>
      <c r="AP269" t="s">
        <v>3113</v>
      </c>
      <c r="AQ269" s="22">
        <v>67.205423302715502</v>
      </c>
      <c r="AR269" s="21" t="e">
        <v>#VALUE!</v>
      </c>
      <c r="AS269">
        <v>71.052625304774224</v>
      </c>
      <c r="AT269">
        <v>-67.205423302715502</v>
      </c>
      <c r="AU269" t="e">
        <v>#VALUE!</v>
      </c>
      <c r="AV269" t="s">
        <v>4014</v>
      </c>
    </row>
    <row r="270" spans="1:48" x14ac:dyDescent="0.25">
      <c r="A270" s="14">
        <v>2.7300000000000102E-9</v>
      </c>
      <c r="B270" t="s">
        <v>1935</v>
      </c>
      <c r="C270" s="4">
        <v>5</v>
      </c>
      <c r="D270" s="4">
        <v>1</v>
      </c>
      <c r="E270" s="4">
        <v>0</v>
      </c>
      <c r="F270" s="4">
        <v>6</v>
      </c>
      <c r="G270" s="4">
        <v>12.25</v>
      </c>
      <c r="H270" s="4">
        <v>13.66</v>
      </c>
      <c r="I270" s="34">
        <v>3905.2635869368155</v>
      </c>
      <c r="J270" s="35">
        <v>22.032258064516128</v>
      </c>
      <c r="K270" s="35">
        <v>19.239436619718312</v>
      </c>
      <c r="L270" s="35" t="s">
        <v>2161</v>
      </c>
      <c r="M270" s="35" t="s">
        <v>2161</v>
      </c>
      <c r="N270" s="4">
        <v>0.62</v>
      </c>
      <c r="O270" s="4">
        <v>11.510791366906464</v>
      </c>
      <c r="P270" s="35">
        <v>2.2693997071742311</v>
      </c>
      <c r="Q270" s="36">
        <f t="shared" si="88"/>
        <v>83.333333336063333</v>
      </c>
      <c r="R270" s="36" t="str">
        <f t="shared" si="89"/>
        <v xml:space="preserve"> </v>
      </c>
      <c r="S270" s="37" t="str">
        <f t="shared" si="90"/>
        <v/>
      </c>
      <c r="T270" s="37" t="str">
        <f t="shared" si="91"/>
        <v/>
      </c>
      <c r="U270" s="37" t="str">
        <f t="shared" si="92"/>
        <v/>
      </c>
      <c r="V270" s="37" t="str">
        <f t="shared" si="93"/>
        <v/>
      </c>
      <c r="W270" s="37" t="str">
        <f t="shared" si="94"/>
        <v xml:space="preserve"> </v>
      </c>
      <c r="X270" s="37" t="str">
        <f t="shared" si="95"/>
        <v xml:space="preserve"> </v>
      </c>
      <c r="Y270" s="1" t="str">
        <f t="shared" si="96"/>
        <v xml:space="preserve"> </v>
      </c>
      <c r="Z270" s="1" t="str">
        <f t="shared" si="97"/>
        <v xml:space="preserve"> </v>
      </c>
      <c r="AA270" s="1" t="str">
        <f t="shared" si="98"/>
        <v xml:space="preserve"> </v>
      </c>
      <c r="AB270" s="1" t="str">
        <f t="shared" si="99"/>
        <v xml:space="preserve"> </v>
      </c>
      <c r="AC270" s="1" t="str">
        <f t="shared" si="100"/>
        <v xml:space="preserve"> </v>
      </c>
      <c r="AD270" s="1" t="str">
        <f t="shared" si="101"/>
        <v xml:space="preserve"> </v>
      </c>
      <c r="AE270" s="1" t="str">
        <f t="shared" si="102"/>
        <v xml:space="preserve"> </v>
      </c>
      <c r="AF270" s="1" t="str">
        <f t="shared" si="103"/>
        <v xml:space="preserve"> </v>
      </c>
      <c r="AG270" s="38" t="str">
        <f t="shared" si="104"/>
        <v xml:space="preserve"> </v>
      </c>
      <c r="AH270" s="38" t="str">
        <f t="shared" si="105"/>
        <v xml:space="preserve"> </v>
      </c>
      <c r="AI270" s="1" t="str">
        <f t="shared" si="106"/>
        <v xml:space="preserve"> </v>
      </c>
      <c r="AJ270" s="1" t="str">
        <f t="shared" si="107"/>
        <v xml:space="preserve"> </v>
      </c>
      <c r="AK270" s="25" t="str">
        <f t="shared" si="108"/>
        <v xml:space="preserve"> </v>
      </c>
      <c r="AL270" s="25" t="str">
        <f t="shared" si="109"/>
        <v xml:space="preserve"> </v>
      </c>
      <c r="AM270" s="1" t="str">
        <f t="shared" si="110"/>
        <v xml:space="preserve"> </v>
      </c>
      <c r="AN270" s="1" t="str">
        <f t="shared" si="111"/>
        <v xml:space="preserve"> </v>
      </c>
      <c r="AO270" t="s">
        <v>1935</v>
      </c>
      <c r="AP270" t="s">
        <v>2261</v>
      </c>
      <c r="AQ270" s="22">
        <v>-30.722439901686329</v>
      </c>
      <c r="AR270" s="21" t="e">
        <v>#VALUE!</v>
      </c>
      <c r="AS270">
        <v>-10.322108345534408</v>
      </c>
      <c r="AT270">
        <v>30.722439901686329</v>
      </c>
      <c r="AU270" t="e">
        <v>#VALUE!</v>
      </c>
      <c r="AV270" t="s">
        <v>4015</v>
      </c>
    </row>
    <row r="271" spans="1:48" x14ac:dyDescent="0.25">
      <c r="A271" s="14">
        <v>2.7400000000000104E-9</v>
      </c>
      <c r="B271" t="s">
        <v>1936</v>
      </c>
      <c r="C271" s="4">
        <v>3</v>
      </c>
      <c r="D271" s="4">
        <v>0</v>
      </c>
      <c r="E271" s="4">
        <v>0</v>
      </c>
      <c r="F271" s="4">
        <v>3</v>
      </c>
      <c r="G271" s="4">
        <v>5.3850002288818359</v>
      </c>
      <c r="H271" s="4">
        <v>4</v>
      </c>
      <c r="I271" s="34">
        <v>12614.43764731468</v>
      </c>
      <c r="J271" s="35">
        <v>6.25</v>
      </c>
      <c r="K271" s="35">
        <v>5.7142857142857135</v>
      </c>
      <c r="L271" s="35" t="s">
        <v>2161</v>
      </c>
      <c r="M271" s="35" t="s">
        <v>2161</v>
      </c>
      <c r="N271" s="4">
        <v>0.64</v>
      </c>
      <c r="O271" s="4">
        <v>20.75471698113207</v>
      </c>
      <c r="P271" s="35">
        <v>4.5</v>
      </c>
      <c r="Q271" s="36">
        <f t="shared" si="88"/>
        <v>100.00000000273999</v>
      </c>
      <c r="R271" s="36" t="str">
        <f t="shared" si="89"/>
        <v xml:space="preserve"> </v>
      </c>
      <c r="S271" s="37">
        <f t="shared" si="90"/>
        <v>0.34625005996045899</v>
      </c>
      <c r="T271" s="37" t="str">
        <f t="shared" si="91"/>
        <v/>
      </c>
      <c r="U271" s="37" t="str">
        <f t="shared" si="92"/>
        <v/>
      </c>
      <c r="V271" s="37">
        <f t="shared" si="93"/>
        <v>-0.62917316645751498</v>
      </c>
      <c r="W271" s="37" t="str">
        <f t="shared" si="94"/>
        <v xml:space="preserve"> </v>
      </c>
      <c r="X271" s="37" t="str">
        <f t="shared" si="95"/>
        <v xml:space="preserve"> </v>
      </c>
      <c r="Y271" s="1" t="str">
        <f t="shared" si="96"/>
        <v xml:space="preserve"> </v>
      </c>
      <c r="Z271" s="1" t="str">
        <f t="shared" si="97"/>
        <v xml:space="preserve"> </v>
      </c>
      <c r="AA271" s="1" t="str">
        <f t="shared" si="98"/>
        <v xml:space="preserve"> </v>
      </c>
      <c r="AB271" s="1" t="str">
        <f t="shared" si="99"/>
        <v xml:space="preserve"> </v>
      </c>
      <c r="AC271" s="1" t="str">
        <f t="shared" si="100"/>
        <v xml:space="preserve"> </v>
      </c>
      <c r="AD271" s="1" t="str">
        <f t="shared" si="101"/>
        <v xml:space="preserve"> </v>
      </c>
      <c r="AE271" s="1" t="str">
        <f t="shared" si="102"/>
        <v xml:space="preserve"> </v>
      </c>
      <c r="AF271" s="1" t="str">
        <f t="shared" si="103"/>
        <v xml:space="preserve"> </v>
      </c>
      <c r="AG271" s="38">
        <f t="shared" si="104"/>
        <v>4.5000000027400002</v>
      </c>
      <c r="AH271" s="38" t="str">
        <f t="shared" si="105"/>
        <v xml:space="preserve"> </v>
      </c>
      <c r="AI271" s="1" t="str">
        <f t="shared" si="106"/>
        <v xml:space="preserve"> </v>
      </c>
      <c r="AJ271" s="1" t="str">
        <f t="shared" si="107"/>
        <v xml:space="preserve"> </v>
      </c>
      <c r="AK271" s="25" t="str">
        <f t="shared" si="108"/>
        <v xml:space="preserve"> </v>
      </c>
      <c r="AL271" s="25" t="str">
        <f t="shared" si="109"/>
        <v xml:space="preserve"> </v>
      </c>
      <c r="AM271" s="1" t="str">
        <f t="shared" si="110"/>
        <v xml:space="preserve"> </v>
      </c>
      <c r="AN271" s="1" t="str">
        <f t="shared" si="111"/>
        <v xml:space="preserve"> </v>
      </c>
      <c r="AO271" t="s">
        <v>1936</v>
      </c>
      <c r="AP271" t="s">
        <v>2167</v>
      </c>
      <c r="AQ271" s="22">
        <v>62.917316645751498</v>
      </c>
      <c r="AR271" s="21" t="e">
        <v>#VALUE!</v>
      </c>
      <c r="AS271">
        <v>34.625005722045898</v>
      </c>
      <c r="AT271">
        <v>-62.917316645751498</v>
      </c>
      <c r="AU271" t="e">
        <v>#VALUE!</v>
      </c>
      <c r="AV271" t="s">
        <v>4016</v>
      </c>
    </row>
    <row r="272" spans="1:48" x14ac:dyDescent="0.25">
      <c r="A272" s="14">
        <v>2.7500000000000106E-9</v>
      </c>
      <c r="B272" t="s">
        <v>1937</v>
      </c>
      <c r="C272" s="4">
        <v>5</v>
      </c>
      <c r="D272" s="4">
        <v>7</v>
      </c>
      <c r="E272" s="4">
        <v>3</v>
      </c>
      <c r="F272" s="4">
        <v>15</v>
      </c>
      <c r="G272" s="4">
        <v>5.0500001907348633</v>
      </c>
      <c r="H272" s="4">
        <v>5.93</v>
      </c>
      <c r="I272" s="34">
        <v>35580.278990247425</v>
      </c>
      <c r="J272" s="35">
        <v>11.188679245283017</v>
      </c>
      <c r="K272" s="35">
        <v>9.673735725938009</v>
      </c>
      <c r="L272" s="35" t="s">
        <v>2161</v>
      </c>
      <c r="M272" s="35" t="s">
        <v>2161</v>
      </c>
      <c r="N272" s="4">
        <v>0.53</v>
      </c>
      <c r="O272" s="4">
        <v>17.777777777777782</v>
      </c>
      <c r="P272" s="35">
        <v>2.6475548060708265</v>
      </c>
      <c r="Q272" s="36" t="str">
        <f t="shared" si="88"/>
        <v/>
      </c>
      <c r="R272" s="36">
        <f t="shared" si="89"/>
        <v>46.666666669416664</v>
      </c>
      <c r="S272" s="37" t="str">
        <f t="shared" si="90"/>
        <v/>
      </c>
      <c r="T272" s="37" t="str">
        <f t="shared" si="91"/>
        <v/>
      </c>
      <c r="U272" s="37" t="str">
        <f t="shared" si="92"/>
        <v/>
      </c>
      <c r="V272" s="37">
        <f t="shared" si="93"/>
        <v>-0.3361500006318684</v>
      </c>
      <c r="W272" s="37" t="str">
        <f t="shared" si="94"/>
        <v xml:space="preserve"> </v>
      </c>
      <c r="X272" s="37" t="str">
        <f t="shared" si="95"/>
        <v xml:space="preserve"> </v>
      </c>
      <c r="Y272" s="1" t="str">
        <f t="shared" si="96"/>
        <v xml:space="preserve"> </v>
      </c>
      <c r="Z272" s="1" t="str">
        <f t="shared" si="97"/>
        <v xml:space="preserve"> </v>
      </c>
      <c r="AA272" s="1" t="str">
        <f t="shared" si="98"/>
        <v xml:space="preserve"> </v>
      </c>
      <c r="AB272" s="1" t="str">
        <f t="shared" si="99"/>
        <v xml:space="preserve"> </v>
      </c>
      <c r="AC272" s="1" t="str">
        <f t="shared" si="100"/>
        <v xml:space="preserve"> </v>
      </c>
      <c r="AD272" s="1" t="str">
        <f t="shared" si="101"/>
        <v xml:space="preserve"> </v>
      </c>
      <c r="AE272" s="1" t="str">
        <f t="shared" si="102"/>
        <v xml:space="preserve"> </v>
      </c>
      <c r="AF272" s="1" t="str">
        <f t="shared" si="103"/>
        <v xml:space="preserve"> </v>
      </c>
      <c r="AG272" s="38" t="str">
        <f t="shared" si="104"/>
        <v xml:space="preserve"> </v>
      </c>
      <c r="AH272" s="38" t="str">
        <f t="shared" si="105"/>
        <v xml:space="preserve"> </v>
      </c>
      <c r="AI272" s="1" t="str">
        <f t="shared" si="106"/>
        <v xml:space="preserve"> </v>
      </c>
      <c r="AJ272" s="1" t="str">
        <f t="shared" si="107"/>
        <v xml:space="preserve"> </v>
      </c>
      <c r="AK272" s="25" t="str">
        <f t="shared" si="108"/>
        <v xml:space="preserve"> </v>
      </c>
      <c r="AL272" s="25" t="str">
        <f t="shared" si="109"/>
        <v xml:space="preserve"> </v>
      </c>
      <c r="AM272" s="1" t="str">
        <f t="shared" si="110"/>
        <v xml:space="preserve"> </v>
      </c>
      <c r="AN272" s="1" t="str">
        <f t="shared" si="111"/>
        <v xml:space="preserve"> </v>
      </c>
      <c r="AO272" t="s">
        <v>1937</v>
      </c>
      <c r="AP272" t="s">
        <v>2171</v>
      </c>
      <c r="AQ272" s="22">
        <v>33.615000063186841</v>
      </c>
      <c r="AR272" s="21" t="e">
        <v>#VALUE!</v>
      </c>
      <c r="AS272">
        <v>-14.839794422683584</v>
      </c>
      <c r="AT272">
        <v>-33.615000063186841</v>
      </c>
      <c r="AU272" t="e">
        <v>#VALUE!</v>
      </c>
      <c r="AV272" t="s">
        <v>4017</v>
      </c>
    </row>
    <row r="273" spans="1:48" x14ac:dyDescent="0.25">
      <c r="A273" s="14">
        <v>2.7600000000000107E-9</v>
      </c>
      <c r="B273" t="s">
        <v>1938</v>
      </c>
      <c r="C273" s="4">
        <v>3</v>
      </c>
      <c r="D273" s="4">
        <v>1</v>
      </c>
      <c r="E273" s="4">
        <v>2</v>
      </c>
      <c r="F273" s="4">
        <v>6</v>
      </c>
      <c r="G273" s="4">
        <v>12.399999618530273</v>
      </c>
      <c r="H273" s="4">
        <v>10.43</v>
      </c>
      <c r="I273" s="34">
        <v>12540.998867608985</v>
      </c>
      <c r="J273" s="35">
        <v>14.037685060565275</v>
      </c>
      <c r="K273" s="35">
        <v>12.673147023086269</v>
      </c>
      <c r="L273" s="35" t="s">
        <v>2161</v>
      </c>
      <c r="M273" s="35" t="s">
        <v>2161</v>
      </c>
      <c r="N273" s="4">
        <v>0.74299999999999999</v>
      </c>
      <c r="O273" s="4">
        <v>4.6478873239436664</v>
      </c>
      <c r="P273" s="35">
        <v>2.2051773729626079</v>
      </c>
      <c r="Q273" s="36" t="str">
        <f t="shared" si="88"/>
        <v xml:space="preserve"> </v>
      </c>
      <c r="R273" s="36" t="str">
        <f t="shared" si="89"/>
        <v xml:space="preserve"> </v>
      </c>
      <c r="S273" s="37">
        <f t="shared" si="90"/>
        <v>0.18887820204382288</v>
      </c>
      <c r="T273" s="37" t="str">
        <f t="shared" si="91"/>
        <v/>
      </c>
      <c r="U273" s="37" t="str">
        <f t="shared" si="92"/>
        <v/>
      </c>
      <c r="V273" s="37">
        <f t="shared" si="93"/>
        <v>-0.16711195179582916</v>
      </c>
      <c r="W273" s="37" t="str">
        <f t="shared" si="94"/>
        <v xml:space="preserve"> </v>
      </c>
      <c r="X273" s="37" t="str">
        <f t="shared" si="95"/>
        <v xml:space="preserve"> </v>
      </c>
      <c r="Y273" s="1" t="str">
        <f t="shared" si="96"/>
        <v xml:space="preserve"> </v>
      </c>
      <c r="Z273" s="1" t="str">
        <f t="shared" si="97"/>
        <v xml:space="preserve"> </v>
      </c>
      <c r="AA273" s="1" t="str">
        <f t="shared" si="98"/>
        <v xml:space="preserve"> </v>
      </c>
      <c r="AB273" s="1" t="str">
        <f t="shared" si="99"/>
        <v xml:space="preserve"> </v>
      </c>
      <c r="AC273" s="1" t="str">
        <f t="shared" si="100"/>
        <v xml:space="preserve"> </v>
      </c>
      <c r="AD273" s="1" t="str">
        <f t="shared" si="101"/>
        <v xml:space="preserve"> </v>
      </c>
      <c r="AE273" s="1" t="str">
        <f t="shared" si="102"/>
        <v xml:space="preserve"> </v>
      </c>
      <c r="AF273" s="1" t="str">
        <f t="shared" si="103"/>
        <v xml:space="preserve"> </v>
      </c>
      <c r="AG273" s="38" t="str">
        <f t="shared" si="104"/>
        <v xml:space="preserve"> </v>
      </c>
      <c r="AH273" s="38" t="str">
        <f t="shared" si="105"/>
        <v xml:space="preserve"> </v>
      </c>
      <c r="AI273" s="1" t="str">
        <f t="shared" si="106"/>
        <v xml:space="preserve"> </v>
      </c>
      <c r="AJ273" s="1" t="str">
        <f t="shared" si="107"/>
        <v xml:space="preserve"> </v>
      </c>
      <c r="AK273" s="25" t="str">
        <f t="shared" si="108"/>
        <v xml:space="preserve"> </v>
      </c>
      <c r="AL273" s="25" t="str">
        <f t="shared" si="109"/>
        <v xml:space="preserve"> </v>
      </c>
      <c r="AM273" s="1" t="str">
        <f t="shared" si="110"/>
        <v xml:space="preserve"> </v>
      </c>
      <c r="AN273" s="1" t="str">
        <f t="shared" si="111"/>
        <v xml:space="preserve"> </v>
      </c>
      <c r="AO273" t="s">
        <v>1938</v>
      </c>
      <c r="AP273" t="s">
        <v>2246</v>
      </c>
      <c r="AQ273" s="22">
        <v>16.711195179582916</v>
      </c>
      <c r="AR273" s="21" t="e">
        <v>#VALUE!</v>
      </c>
      <c r="AS273">
        <v>18.887819928382289</v>
      </c>
      <c r="AT273">
        <v>-16.711195179582916</v>
      </c>
      <c r="AU273" t="e">
        <v>#VALUE!</v>
      </c>
      <c r="AV273" t="s">
        <v>4018</v>
      </c>
    </row>
    <row r="274" spans="1:48" x14ac:dyDescent="0.25">
      <c r="A274" s="14">
        <v>2.7700000000000109E-9</v>
      </c>
      <c r="B274" t="s">
        <v>1939</v>
      </c>
      <c r="C274" s="4">
        <v>4</v>
      </c>
      <c r="D274" s="4">
        <v>0</v>
      </c>
      <c r="E274" s="4">
        <v>1</v>
      </c>
      <c r="F274" s="4">
        <v>5</v>
      </c>
      <c r="G274" s="4">
        <v>21.350000381469727</v>
      </c>
      <c r="H274" s="4">
        <v>15.23</v>
      </c>
      <c r="I274" s="34">
        <v>4403.3004767059947</v>
      </c>
      <c r="J274" s="35">
        <v>10.763250883392226</v>
      </c>
      <c r="K274" s="35">
        <v>9.7006369426751586</v>
      </c>
      <c r="L274" s="35">
        <v>11.746749621250379</v>
      </c>
      <c r="M274" s="35">
        <v>10.229073702726474</v>
      </c>
      <c r="N274" s="4">
        <v>1.415</v>
      </c>
      <c r="O274" s="4">
        <v>-11.562500000000004</v>
      </c>
      <c r="P274" s="35">
        <v>3.6112934996717008</v>
      </c>
      <c r="Q274" s="36" t="str">
        <f t="shared" si="88"/>
        <v xml:space="preserve"> </v>
      </c>
      <c r="R274" s="36" t="str">
        <f t="shared" si="89"/>
        <v xml:space="preserve"> </v>
      </c>
      <c r="S274" s="37">
        <f t="shared" si="90"/>
        <v>0.40183850450799907</v>
      </c>
      <c r="T274" s="37" t="str">
        <f t="shared" si="91"/>
        <v/>
      </c>
      <c r="U274" s="37" t="str">
        <f t="shared" si="92"/>
        <v/>
      </c>
      <c r="V274" s="37">
        <f t="shared" si="93"/>
        <v>-0.36139164100612897</v>
      </c>
      <c r="W274" s="37" t="str">
        <f t="shared" si="94"/>
        <v/>
      </c>
      <c r="X274" s="37" t="str">
        <f t="shared" si="95"/>
        <v/>
      </c>
      <c r="Y274" s="1" t="str">
        <f t="shared" si="96"/>
        <v xml:space="preserve"> </v>
      </c>
      <c r="Z274" s="1" t="str">
        <f t="shared" si="97"/>
        <v xml:space="preserve"> </v>
      </c>
      <c r="AA274" s="1" t="str">
        <f t="shared" si="98"/>
        <v xml:space="preserve"> </v>
      </c>
      <c r="AB274" s="1" t="str">
        <f t="shared" si="99"/>
        <v xml:space="preserve"> </v>
      </c>
      <c r="AC274" s="1" t="str">
        <f t="shared" si="100"/>
        <v xml:space="preserve"> </v>
      </c>
      <c r="AD274" s="1" t="str">
        <f t="shared" si="101"/>
        <v xml:space="preserve"> </v>
      </c>
      <c r="AE274" s="1" t="str">
        <f t="shared" si="102"/>
        <v xml:space="preserve"> </v>
      </c>
      <c r="AF274" s="1" t="str">
        <f t="shared" si="103"/>
        <v xml:space="preserve"> </v>
      </c>
      <c r="AG274" s="38">
        <f t="shared" si="104"/>
        <v>3.6112935024417006</v>
      </c>
      <c r="AH274" s="38" t="str">
        <f t="shared" si="105"/>
        <v xml:space="preserve"> </v>
      </c>
      <c r="AI274" s="1" t="str">
        <f t="shared" si="106"/>
        <v xml:space="preserve"> </v>
      </c>
      <c r="AJ274" s="1" t="str">
        <f t="shared" si="107"/>
        <v xml:space="preserve"> </v>
      </c>
      <c r="AK274" s="25" t="str">
        <f t="shared" si="108"/>
        <v xml:space="preserve"> </v>
      </c>
      <c r="AL274" s="25" t="str">
        <f t="shared" si="109"/>
        <v xml:space="preserve"> </v>
      </c>
      <c r="AM274" s="1" t="str">
        <f t="shared" si="110"/>
        <v xml:space="preserve"> </v>
      </c>
      <c r="AN274" s="1" t="str">
        <f t="shared" si="111"/>
        <v xml:space="preserve"> </v>
      </c>
      <c r="AO274" t="s">
        <v>1939</v>
      </c>
      <c r="AP274" t="s">
        <v>2285</v>
      </c>
      <c r="AQ274" s="22">
        <v>36.139164100612895</v>
      </c>
      <c r="AR274" s="21">
        <v>2.9369274799830869</v>
      </c>
      <c r="AS274">
        <v>40.183850173799904</v>
      </c>
      <c r="AT274">
        <v>-36.139164100612895</v>
      </c>
      <c r="AU274">
        <v>-2.9369274799830869</v>
      </c>
      <c r="AV274" t="s">
        <v>4019</v>
      </c>
    </row>
    <row r="275" spans="1:48" x14ac:dyDescent="0.25">
      <c r="A275" s="14">
        <v>2.7800000000000111E-9</v>
      </c>
      <c r="B275" t="s">
        <v>1940</v>
      </c>
      <c r="C275" s="4">
        <v>7</v>
      </c>
      <c r="D275" s="4">
        <v>1</v>
      </c>
      <c r="E275" s="4">
        <v>2</v>
      </c>
      <c r="F275" s="4">
        <v>10</v>
      </c>
      <c r="G275" s="4">
        <v>21.700000762939453</v>
      </c>
      <c r="H275" s="4">
        <v>18.55</v>
      </c>
      <c r="I275" s="34">
        <v>3238.666778014855</v>
      </c>
      <c r="J275" s="35">
        <v>28.984375</v>
      </c>
      <c r="K275" s="35">
        <v>25.763888888888889</v>
      </c>
      <c r="L275" s="35">
        <v>19.942373094764747</v>
      </c>
      <c r="M275" s="35">
        <v>17.759245205075246</v>
      </c>
      <c r="N275" s="4">
        <v>0.64</v>
      </c>
      <c r="O275" s="4">
        <v>611.1111111111112</v>
      </c>
      <c r="P275" s="35">
        <v>2.0754716981132075</v>
      </c>
      <c r="Q275" s="36" t="str">
        <f t="shared" si="88"/>
        <v xml:space="preserve"> </v>
      </c>
      <c r="R275" s="36" t="str">
        <f t="shared" si="89"/>
        <v xml:space="preserve"> </v>
      </c>
      <c r="S275" s="37">
        <f t="shared" si="90"/>
        <v>0.16981136466352842</v>
      </c>
      <c r="T275" s="37" t="str">
        <f t="shared" si="91"/>
        <v/>
      </c>
      <c r="U275" s="37" t="str">
        <f t="shared" si="92"/>
        <v/>
      </c>
      <c r="V275" s="37" t="str">
        <f t="shared" si="93"/>
        <v/>
      </c>
      <c r="W275" s="37" t="str">
        <f t="shared" si="94"/>
        <v/>
      </c>
      <c r="X275" s="37" t="str">
        <f t="shared" si="95"/>
        <v/>
      </c>
      <c r="Y275" s="1" t="str">
        <f t="shared" si="96"/>
        <v xml:space="preserve"> </v>
      </c>
      <c r="Z275" s="1" t="str">
        <f t="shared" si="97"/>
        <v xml:space="preserve"> </v>
      </c>
      <c r="AA275" s="1" t="str">
        <f t="shared" si="98"/>
        <v xml:space="preserve"> </v>
      </c>
      <c r="AB275" s="1" t="str">
        <f t="shared" si="99"/>
        <v xml:space="preserve"> </v>
      </c>
      <c r="AC275" s="1" t="str">
        <f t="shared" si="100"/>
        <v xml:space="preserve"> </v>
      </c>
      <c r="AD275" s="1" t="str">
        <f t="shared" si="101"/>
        <v xml:space="preserve"> </v>
      </c>
      <c r="AE275" s="1" t="str">
        <f t="shared" si="102"/>
        <v xml:space="preserve"> </v>
      </c>
      <c r="AF275" s="1" t="str">
        <f t="shared" si="103"/>
        <v xml:space="preserve"> </v>
      </c>
      <c r="AG275" s="38" t="str">
        <f t="shared" si="104"/>
        <v xml:space="preserve"> </v>
      </c>
      <c r="AH275" s="38" t="str">
        <f t="shared" si="105"/>
        <v xml:space="preserve"> </v>
      </c>
      <c r="AI275" s="1" t="str">
        <f t="shared" si="106"/>
        <v xml:space="preserve"> </v>
      </c>
      <c r="AJ275" s="1" t="str">
        <f t="shared" si="107"/>
        <v xml:space="preserve"> </v>
      </c>
      <c r="AK275" s="25" t="str">
        <f t="shared" si="108"/>
        <v xml:space="preserve"> </v>
      </c>
      <c r="AL275" s="25" t="str">
        <f t="shared" si="109"/>
        <v xml:space="preserve"> </v>
      </c>
      <c r="AM275" s="1" t="str">
        <f t="shared" si="110"/>
        <v xml:space="preserve"> </v>
      </c>
      <c r="AN275" s="1" t="str">
        <f t="shared" si="111"/>
        <v xml:space="preserve"> </v>
      </c>
      <c r="AO275" t="s">
        <v>1940</v>
      </c>
      <c r="AP275" t="s">
        <v>2182</v>
      </c>
      <c r="AQ275" s="22">
        <v>-71.970944055327422</v>
      </c>
      <c r="AR275" s="21">
        <v>-64.783286298762803</v>
      </c>
      <c r="AS275">
        <v>16.981136188352842</v>
      </c>
      <c r="AT275">
        <v>71.970944055327422</v>
      </c>
      <c r="AU275">
        <v>64.783286298762803</v>
      </c>
      <c r="AV275" t="s">
        <v>4020</v>
      </c>
    </row>
    <row r="276" spans="1:48" x14ac:dyDescent="0.25">
      <c r="A276" s="14">
        <v>2.7900000000000113E-9</v>
      </c>
      <c r="B276" t="s">
        <v>1941</v>
      </c>
      <c r="C276" s="4">
        <v>18</v>
      </c>
      <c r="D276" s="4">
        <v>3</v>
      </c>
      <c r="E276" s="4">
        <v>4</v>
      </c>
      <c r="F276" s="4">
        <v>25</v>
      </c>
      <c r="G276" s="4">
        <v>77.949996948242188</v>
      </c>
      <c r="H276" s="4">
        <v>64.17</v>
      </c>
      <c r="I276" s="34">
        <v>8048.3001502307488</v>
      </c>
      <c r="J276" s="35">
        <v>24.785631517960603</v>
      </c>
      <c r="K276" s="35">
        <v>21.642495784148398</v>
      </c>
      <c r="L276" s="35">
        <v>20.250979755481858</v>
      </c>
      <c r="M276" s="35">
        <v>17.728931143562853</v>
      </c>
      <c r="N276" s="4">
        <v>2.589</v>
      </c>
      <c r="O276" s="4">
        <v>14.862466725820761</v>
      </c>
      <c r="P276" s="35">
        <v>2.3172822191055014</v>
      </c>
      <c r="Q276" s="36" t="str">
        <f t="shared" si="88"/>
        <v xml:space="preserve"> </v>
      </c>
      <c r="R276" s="36" t="str">
        <f t="shared" si="89"/>
        <v xml:space="preserve"> </v>
      </c>
      <c r="S276" s="37">
        <f t="shared" si="90"/>
        <v>0.21474204655253981</v>
      </c>
      <c r="T276" s="37" t="str">
        <f t="shared" si="91"/>
        <v/>
      </c>
      <c r="U276" s="37" t="str">
        <f t="shared" si="92"/>
        <v/>
      </c>
      <c r="V276" s="37" t="str">
        <f t="shared" si="93"/>
        <v/>
      </c>
      <c r="W276" s="37" t="str">
        <f t="shared" si="94"/>
        <v/>
      </c>
      <c r="X276" s="37" t="str">
        <f t="shared" si="95"/>
        <v/>
      </c>
      <c r="Y276" s="1" t="str">
        <f t="shared" si="96"/>
        <v xml:space="preserve"> </v>
      </c>
      <c r="Z276" s="1" t="str">
        <f t="shared" si="97"/>
        <v xml:space="preserve"> </v>
      </c>
      <c r="AA276" s="1" t="str">
        <f t="shared" si="98"/>
        <v xml:space="preserve"> </v>
      </c>
      <c r="AB276" s="1" t="str">
        <f t="shared" si="99"/>
        <v xml:space="preserve"> </v>
      </c>
      <c r="AC276" s="1" t="str">
        <f t="shared" si="100"/>
        <v xml:space="preserve"> </v>
      </c>
      <c r="AD276" s="1" t="str">
        <f t="shared" si="101"/>
        <v xml:space="preserve"> </v>
      </c>
      <c r="AE276" s="1" t="str">
        <f t="shared" si="102"/>
        <v xml:space="preserve"> </v>
      </c>
      <c r="AF276" s="1" t="str">
        <f t="shared" si="103"/>
        <v xml:space="preserve"> </v>
      </c>
      <c r="AG276" s="38" t="str">
        <f t="shared" si="104"/>
        <v xml:space="preserve"> </v>
      </c>
      <c r="AH276" s="38" t="str">
        <f t="shared" si="105"/>
        <v xml:space="preserve"> </v>
      </c>
      <c r="AI276" s="1" t="str">
        <f t="shared" si="106"/>
        <v xml:space="preserve"> </v>
      </c>
      <c r="AJ276" s="1" t="str">
        <f t="shared" si="107"/>
        <v xml:space="preserve"> </v>
      </c>
      <c r="AK276" s="25" t="str">
        <f t="shared" si="108"/>
        <v xml:space="preserve"> </v>
      </c>
      <c r="AL276" s="25" t="str">
        <f t="shared" si="109"/>
        <v xml:space="preserve"> </v>
      </c>
      <c r="AM276" s="1" t="str">
        <f t="shared" si="110"/>
        <v xml:space="preserve"> </v>
      </c>
      <c r="AN276" s="1" t="str">
        <f t="shared" si="111"/>
        <v xml:space="preserve"> </v>
      </c>
      <c r="AO276" t="s">
        <v>1941</v>
      </c>
      <c r="AP276" t="s">
        <v>2729</v>
      </c>
      <c r="AQ276" s="22">
        <v>-47.058836050498343</v>
      </c>
      <c r="AR276" s="21">
        <v>-67.333294739834585</v>
      </c>
      <c r="AS276">
        <v>21.474204376253979</v>
      </c>
      <c r="AT276">
        <v>47.058836050498343</v>
      </c>
      <c r="AU276">
        <v>67.333294739834585</v>
      </c>
      <c r="AV276" t="s">
        <v>4021</v>
      </c>
    </row>
    <row r="277" spans="1:48" x14ac:dyDescent="0.25">
      <c r="A277" s="14">
        <v>2.8000000000000114E-9</v>
      </c>
      <c r="B277" t="s">
        <v>1942</v>
      </c>
      <c r="C277" s="4">
        <v>0</v>
      </c>
      <c r="D277" s="4">
        <v>0</v>
      </c>
      <c r="E277" s="4">
        <v>0</v>
      </c>
      <c r="F277" s="4">
        <v>0</v>
      </c>
      <c r="G277" s="4" t="s">
        <v>2162</v>
      </c>
      <c r="H277" s="4">
        <v>18.420000000000002</v>
      </c>
      <c r="I277" s="34">
        <v>6956.7661791779492</v>
      </c>
      <c r="J277" s="35" t="s">
        <v>2161</v>
      </c>
      <c r="K277" s="35" t="s">
        <v>2161</v>
      </c>
      <c r="L277" s="35" t="s">
        <v>2161</v>
      </c>
      <c r="M277" s="35" t="s">
        <v>2161</v>
      </c>
      <c r="N277" s="4" t="s">
        <v>119</v>
      </c>
      <c r="O277" s="4" t="s">
        <v>119</v>
      </c>
      <c r="P277" s="35" t="s">
        <v>124</v>
      </c>
      <c r="Q277" s="36" t="str">
        <f t="shared" si="88"/>
        <v xml:space="preserve"> </v>
      </c>
      <c r="R277" s="36" t="str">
        <f t="shared" si="89"/>
        <v xml:space="preserve"> </v>
      </c>
      <c r="S277" s="37" t="str">
        <f t="shared" si="90"/>
        <v xml:space="preserve"> </v>
      </c>
      <c r="T277" s="37" t="str">
        <f t="shared" si="91"/>
        <v xml:space="preserve"> </v>
      </c>
      <c r="U277" s="37" t="str">
        <f t="shared" si="92"/>
        <v xml:space="preserve"> </v>
      </c>
      <c r="V277" s="37" t="str">
        <f t="shared" si="93"/>
        <v xml:space="preserve"> </v>
      </c>
      <c r="W277" s="37" t="str">
        <f t="shared" si="94"/>
        <v xml:space="preserve"> </v>
      </c>
      <c r="X277" s="37" t="str">
        <f t="shared" si="95"/>
        <v xml:space="preserve"> </v>
      </c>
      <c r="Y277" s="1" t="str">
        <f t="shared" si="96"/>
        <v xml:space="preserve"> </v>
      </c>
      <c r="Z277" s="1" t="str">
        <f t="shared" si="97"/>
        <v xml:space="preserve"> </v>
      </c>
      <c r="AA277" s="1" t="str">
        <f t="shared" si="98"/>
        <v xml:space="preserve"> </v>
      </c>
      <c r="AB277" s="1" t="str">
        <f t="shared" si="99"/>
        <v xml:space="preserve"> </v>
      </c>
      <c r="AC277" s="1" t="str">
        <f t="shared" si="100"/>
        <v xml:space="preserve"> </v>
      </c>
      <c r="AD277" s="1" t="str">
        <f t="shared" si="101"/>
        <v xml:space="preserve"> </v>
      </c>
      <c r="AE277" s="1" t="str">
        <f t="shared" si="102"/>
        <v xml:space="preserve"> </v>
      </c>
      <c r="AF277" s="1" t="str">
        <f t="shared" si="103"/>
        <v xml:space="preserve"> </v>
      </c>
      <c r="AG277" s="38" t="str">
        <f t="shared" si="104"/>
        <v xml:space="preserve"> </v>
      </c>
      <c r="AH277" s="38" t="str">
        <f t="shared" si="105"/>
        <v xml:space="preserve"> </v>
      </c>
      <c r="AI277" s="1" t="str">
        <f t="shared" si="106"/>
        <v xml:space="preserve"> </v>
      </c>
      <c r="AJ277" s="1" t="str">
        <f t="shared" si="107"/>
        <v xml:space="preserve"> </v>
      </c>
      <c r="AK277" s="25" t="str">
        <f t="shared" si="108"/>
        <v xml:space="preserve"> </v>
      </c>
      <c r="AL277" s="25" t="str">
        <f t="shared" si="109"/>
        <v xml:space="preserve"> </v>
      </c>
      <c r="AM277" s="1" t="str">
        <f t="shared" si="110"/>
        <v xml:space="preserve"> </v>
      </c>
      <c r="AN277" s="1" t="str">
        <f t="shared" si="111"/>
        <v xml:space="preserve"> </v>
      </c>
      <c r="AO277" t="s">
        <v>1942</v>
      </c>
      <c r="AP277" t="s">
        <v>4022</v>
      </c>
      <c r="AQ277" s="22" t="e">
        <v>#VALUE!</v>
      </c>
      <c r="AR277" s="21" t="e">
        <v>#VALUE!</v>
      </c>
      <c r="AS277" t="s">
        <v>124</v>
      </c>
      <c r="AT277" t="e">
        <v>#VALUE!</v>
      </c>
      <c r="AU277" t="e">
        <v>#VALUE!</v>
      </c>
      <c r="AV277" t="s">
        <v>4023</v>
      </c>
    </row>
    <row r="278" spans="1:48" x14ac:dyDescent="0.25">
      <c r="A278" s="14">
        <v>2.8100000000000116E-9</v>
      </c>
      <c r="B278" t="s">
        <v>1943</v>
      </c>
      <c r="C278" s="4">
        <v>9</v>
      </c>
      <c r="D278" s="4">
        <v>0</v>
      </c>
      <c r="E278" s="4">
        <v>3</v>
      </c>
      <c r="F278" s="4">
        <v>12</v>
      </c>
      <c r="G278" s="4">
        <v>3.7999999523162842</v>
      </c>
      <c r="H278" s="4">
        <v>2.94</v>
      </c>
      <c r="I278" s="34">
        <v>3679.0882983278248</v>
      </c>
      <c r="J278" s="35">
        <v>8.4726224783861657</v>
      </c>
      <c r="K278" s="35">
        <v>7.1532846715328464</v>
      </c>
      <c r="L278" s="35">
        <v>9.7063924505300729</v>
      </c>
      <c r="M278" s="35">
        <v>8.9287226160438937</v>
      </c>
      <c r="N278" s="4">
        <v>0.34700000000000003</v>
      </c>
      <c r="O278" s="4">
        <v>82.631578947368439</v>
      </c>
      <c r="P278" s="35">
        <v>1.0204081632653061</v>
      </c>
      <c r="Q278" s="36" t="str">
        <f t="shared" si="88"/>
        <v xml:space="preserve"> </v>
      </c>
      <c r="R278" s="36" t="str">
        <f t="shared" si="89"/>
        <v xml:space="preserve"> </v>
      </c>
      <c r="S278" s="37">
        <f t="shared" si="90"/>
        <v>0.29251699339377013</v>
      </c>
      <c r="T278" s="37" t="str">
        <f t="shared" si="91"/>
        <v/>
      </c>
      <c r="U278" s="37" t="str">
        <f t="shared" si="92"/>
        <v/>
      </c>
      <c r="V278" s="37">
        <f t="shared" si="93"/>
        <v>-0.49729987752626825</v>
      </c>
      <c r="W278" s="37" t="str">
        <f t="shared" si="94"/>
        <v/>
      </c>
      <c r="X278" s="37">
        <f t="shared" si="95"/>
        <v>-0.19796343268508332</v>
      </c>
      <c r="Y278" s="1" t="str">
        <f t="shared" si="96"/>
        <v xml:space="preserve"> </v>
      </c>
      <c r="Z278" s="1" t="str">
        <f t="shared" si="97"/>
        <v xml:space="preserve"> </v>
      </c>
      <c r="AA278" s="1" t="str">
        <f t="shared" si="98"/>
        <v xml:space="preserve"> </v>
      </c>
      <c r="AB278" s="1" t="str">
        <f t="shared" si="99"/>
        <v xml:space="preserve"> </v>
      </c>
      <c r="AC278" s="1" t="str">
        <f t="shared" si="100"/>
        <v xml:space="preserve"> </v>
      </c>
      <c r="AD278" s="1" t="str">
        <f t="shared" si="101"/>
        <v xml:space="preserve"> </v>
      </c>
      <c r="AE278" s="1" t="str">
        <f t="shared" si="102"/>
        <v xml:space="preserve"> </v>
      </c>
      <c r="AF278" s="1" t="str">
        <f t="shared" si="103"/>
        <v xml:space="preserve"> </v>
      </c>
      <c r="AG278" s="38" t="str">
        <f t="shared" si="104"/>
        <v xml:space="preserve"> </v>
      </c>
      <c r="AH278" s="38" t="str">
        <f t="shared" si="105"/>
        <v xml:space="preserve"> </v>
      </c>
      <c r="AI278" s="1" t="str">
        <f t="shared" si="106"/>
        <v xml:space="preserve"> </v>
      </c>
      <c r="AJ278" s="1" t="str">
        <f t="shared" si="107"/>
        <v xml:space="preserve"> </v>
      </c>
      <c r="AK278" s="25">
        <f t="shared" si="108"/>
        <v>82.631578950178437</v>
      </c>
      <c r="AL278" s="25" t="str">
        <f t="shared" si="109"/>
        <v xml:space="preserve"> </v>
      </c>
      <c r="AM278" s="1" t="str">
        <f t="shared" si="110"/>
        <v xml:space="preserve"> </v>
      </c>
      <c r="AN278" s="1" t="str">
        <f t="shared" si="111"/>
        <v xml:space="preserve"> </v>
      </c>
      <c r="AO278" t="s">
        <v>1943</v>
      </c>
      <c r="AP278" t="s">
        <v>2212</v>
      </c>
      <c r="AQ278" s="22">
        <v>49.729987752626826</v>
      </c>
      <c r="AR278" s="21">
        <v>19.79634326850833</v>
      </c>
      <c r="AS278">
        <v>29.251699058377014</v>
      </c>
      <c r="AT278">
        <v>-49.729987752626826</v>
      </c>
      <c r="AU278">
        <v>-19.79634326850833</v>
      </c>
      <c r="AV278" t="s">
        <v>4024</v>
      </c>
    </row>
    <row r="279" spans="1:48" x14ac:dyDescent="0.25">
      <c r="A279" s="14">
        <v>2.8200000000000118E-9</v>
      </c>
      <c r="B279" t="s">
        <v>1944</v>
      </c>
      <c r="C279" s="4">
        <v>5</v>
      </c>
      <c r="D279" s="4">
        <v>0</v>
      </c>
      <c r="E279" s="4">
        <v>0</v>
      </c>
      <c r="F279" s="4">
        <v>5</v>
      </c>
      <c r="G279" s="4">
        <v>5.7100000381469727</v>
      </c>
      <c r="H279" s="4">
        <v>4.3099999999999996</v>
      </c>
      <c r="I279" s="34">
        <v>3694.5149919352184</v>
      </c>
      <c r="J279" s="35">
        <v>7.3050847457627119</v>
      </c>
      <c r="K279" s="35">
        <v>6.1571428571428557</v>
      </c>
      <c r="L279" s="35" t="s">
        <v>2161</v>
      </c>
      <c r="M279" s="35" t="s">
        <v>2161</v>
      </c>
      <c r="N279" s="4">
        <v>0.59</v>
      </c>
      <c r="O279" s="4">
        <v>11.320754716981121</v>
      </c>
      <c r="P279" s="35">
        <v>3.94431554524362</v>
      </c>
      <c r="Q279" s="36">
        <f t="shared" si="88"/>
        <v>100.00000000282</v>
      </c>
      <c r="R279" s="36" t="str">
        <f t="shared" si="89"/>
        <v xml:space="preserve"> </v>
      </c>
      <c r="S279" s="37">
        <f t="shared" si="90"/>
        <v>0.32482599774969212</v>
      </c>
      <c r="T279" s="37" t="str">
        <f t="shared" si="91"/>
        <v/>
      </c>
      <c r="U279" s="37" t="str">
        <f t="shared" si="92"/>
        <v/>
      </c>
      <c r="V279" s="37">
        <f t="shared" si="93"/>
        <v>-0.56657256879508866</v>
      </c>
      <c r="W279" s="37" t="str">
        <f t="shared" si="94"/>
        <v xml:space="preserve"> </v>
      </c>
      <c r="X279" s="37" t="str">
        <f t="shared" si="95"/>
        <v xml:space="preserve"> </v>
      </c>
      <c r="Y279" s="1" t="str">
        <f t="shared" si="96"/>
        <v xml:space="preserve"> </v>
      </c>
      <c r="Z279" s="1" t="str">
        <f t="shared" si="97"/>
        <v xml:space="preserve"> </v>
      </c>
      <c r="AA279" s="1" t="str">
        <f t="shared" si="98"/>
        <v xml:space="preserve"> </v>
      </c>
      <c r="AB279" s="1" t="str">
        <f t="shared" si="99"/>
        <v xml:space="preserve"> </v>
      </c>
      <c r="AC279" s="1" t="str">
        <f t="shared" si="100"/>
        <v xml:space="preserve"> </v>
      </c>
      <c r="AD279" s="1" t="str">
        <f t="shared" si="101"/>
        <v xml:space="preserve"> </v>
      </c>
      <c r="AE279" s="1" t="str">
        <f t="shared" si="102"/>
        <v xml:space="preserve"> </v>
      </c>
      <c r="AF279" s="1" t="str">
        <f t="shared" si="103"/>
        <v xml:space="preserve"> </v>
      </c>
      <c r="AG279" s="38">
        <f t="shared" si="104"/>
        <v>3.9443155480636198</v>
      </c>
      <c r="AH279" s="38" t="str">
        <f t="shared" si="105"/>
        <v xml:space="preserve"> </v>
      </c>
      <c r="AI279" s="1" t="str">
        <f t="shared" si="106"/>
        <v xml:space="preserve"> </v>
      </c>
      <c r="AJ279" s="1" t="str">
        <f t="shared" si="107"/>
        <v xml:space="preserve"> </v>
      </c>
      <c r="AK279" s="25" t="str">
        <f t="shared" si="108"/>
        <v xml:space="preserve"> </v>
      </c>
      <c r="AL279" s="25" t="str">
        <f t="shared" si="109"/>
        <v xml:space="preserve"> </v>
      </c>
      <c r="AM279" s="1" t="str">
        <f t="shared" si="110"/>
        <v xml:space="preserve"> </v>
      </c>
      <c r="AN279" s="1" t="str">
        <f t="shared" si="111"/>
        <v xml:space="preserve"> </v>
      </c>
      <c r="AO279" t="s">
        <v>1944</v>
      </c>
      <c r="AP279" t="s">
        <v>2167</v>
      </c>
      <c r="AQ279" s="22">
        <v>56.657256879508864</v>
      </c>
      <c r="AR279" s="21" t="e">
        <v>#VALUE!</v>
      </c>
      <c r="AS279">
        <v>32.482599492969214</v>
      </c>
      <c r="AT279">
        <v>-56.657256879508864</v>
      </c>
      <c r="AU279" t="e">
        <v>#VALUE!</v>
      </c>
      <c r="AV279" t="s">
        <v>4025</v>
      </c>
    </row>
    <row r="280" spans="1:48" x14ac:dyDescent="0.25">
      <c r="A280" s="14">
        <v>2.8300000000000119E-9</v>
      </c>
      <c r="B280" t="s">
        <v>1945</v>
      </c>
      <c r="C280" s="4">
        <v>15</v>
      </c>
      <c r="D280" s="4">
        <v>0</v>
      </c>
      <c r="E280" s="4">
        <v>0</v>
      </c>
      <c r="F280" s="4">
        <v>15</v>
      </c>
      <c r="G280" s="4">
        <v>27</v>
      </c>
      <c r="H280" s="4">
        <v>13.94</v>
      </c>
      <c r="I280" s="34">
        <v>15773.099797925755</v>
      </c>
      <c r="J280" s="35">
        <v>16.634844868735083</v>
      </c>
      <c r="K280" s="35">
        <v>13.829365079365079</v>
      </c>
      <c r="L280" s="35">
        <v>11.323435836173445</v>
      </c>
      <c r="M280" s="35">
        <v>9.2982261332867502</v>
      </c>
      <c r="N280" s="4">
        <v>0.83799999999999997</v>
      </c>
      <c r="O280" s="4">
        <v>33.015873015873012</v>
      </c>
      <c r="P280" s="35">
        <v>1.4634146341463417</v>
      </c>
      <c r="Q280" s="36">
        <f t="shared" si="88"/>
        <v>100.00000000283001</v>
      </c>
      <c r="R280" s="36" t="str">
        <f t="shared" si="89"/>
        <v xml:space="preserve"> </v>
      </c>
      <c r="S280" s="37">
        <f t="shared" si="90"/>
        <v>0.93687231272956972</v>
      </c>
      <c r="T280" s="37" t="str">
        <f t="shared" si="91"/>
        <v/>
      </c>
      <c r="U280" s="37" t="str">
        <f t="shared" si="92"/>
        <v/>
      </c>
      <c r="V280" s="37" t="str">
        <f t="shared" si="93"/>
        <v/>
      </c>
      <c r="W280" s="37" t="str">
        <f t="shared" si="94"/>
        <v/>
      </c>
      <c r="X280" s="37" t="str">
        <f t="shared" si="95"/>
        <v/>
      </c>
      <c r="Y280" s="1" t="str">
        <f t="shared" si="96"/>
        <v xml:space="preserve"> </v>
      </c>
      <c r="Z280" s="1" t="str">
        <f t="shared" si="97"/>
        <v xml:space="preserve"> </v>
      </c>
      <c r="AA280" s="1" t="str">
        <f t="shared" si="98"/>
        <v xml:space="preserve"> </v>
      </c>
      <c r="AB280" s="1" t="str">
        <f t="shared" si="99"/>
        <v xml:space="preserve"> </v>
      </c>
      <c r="AC280" s="1" t="str">
        <f t="shared" si="100"/>
        <v xml:space="preserve"> </v>
      </c>
      <c r="AD280" s="1" t="str">
        <f t="shared" si="101"/>
        <v xml:space="preserve"> </v>
      </c>
      <c r="AE280" s="1" t="str">
        <f t="shared" si="102"/>
        <v xml:space="preserve"> </v>
      </c>
      <c r="AF280" s="1" t="str">
        <f t="shared" si="103"/>
        <v xml:space="preserve"> </v>
      </c>
      <c r="AG280" s="38" t="str">
        <f t="shared" si="104"/>
        <v xml:space="preserve"> </v>
      </c>
      <c r="AH280" s="38" t="str">
        <f t="shared" si="105"/>
        <v xml:space="preserve"> </v>
      </c>
      <c r="AI280" s="1" t="str">
        <f t="shared" si="106"/>
        <v xml:space="preserve"> </v>
      </c>
      <c r="AJ280" s="1" t="str">
        <f t="shared" si="107"/>
        <v xml:space="preserve"> </v>
      </c>
      <c r="AK280" s="25" t="str">
        <f t="shared" si="108"/>
        <v xml:space="preserve"> </v>
      </c>
      <c r="AL280" s="25" t="str">
        <f t="shared" si="109"/>
        <v xml:space="preserve"> </v>
      </c>
      <c r="AM280" s="1" t="str">
        <f t="shared" si="110"/>
        <v xml:space="preserve"> </v>
      </c>
      <c r="AN280" s="1" t="str">
        <f t="shared" si="111"/>
        <v xml:space="preserve"> </v>
      </c>
      <c r="AO280" t="s">
        <v>1945</v>
      </c>
      <c r="AP280" t="s">
        <v>2276</v>
      </c>
      <c r="AQ280" s="22">
        <v>1.3016504137042362</v>
      </c>
      <c r="AR280" s="21">
        <v>6.434757768739308</v>
      </c>
      <c r="AS280">
        <v>93.687230989956973</v>
      </c>
      <c r="AT280">
        <v>-1.3016504137042362</v>
      </c>
      <c r="AU280">
        <v>-6.434757768739308</v>
      </c>
      <c r="AV280" t="s">
        <v>4026</v>
      </c>
    </row>
    <row r="281" spans="1:48" x14ac:dyDescent="0.25">
      <c r="A281" s="14">
        <v>2.8400000000000121E-9</v>
      </c>
      <c r="B281" t="s">
        <v>1946</v>
      </c>
      <c r="C281" s="4">
        <v>20</v>
      </c>
      <c r="D281" s="4">
        <v>0</v>
      </c>
      <c r="E281" s="4">
        <v>0</v>
      </c>
      <c r="F281" s="4">
        <v>20</v>
      </c>
      <c r="G281" s="4">
        <v>227.05000305175781</v>
      </c>
      <c r="H281" s="4">
        <v>183.5</v>
      </c>
      <c r="I281" s="34">
        <v>17004.1622948111</v>
      </c>
      <c r="J281" s="35">
        <v>39.201025421918395</v>
      </c>
      <c r="K281" s="35">
        <v>33.72541812166881</v>
      </c>
      <c r="L281" s="35">
        <v>29.912654345942823</v>
      </c>
      <c r="M281" s="35">
        <v>25.736030310559006</v>
      </c>
      <c r="N281" s="4">
        <v>4.681</v>
      </c>
      <c r="O281" s="4">
        <v>20.334190231362463</v>
      </c>
      <c r="P281" s="35">
        <v>1.2991825613079018</v>
      </c>
      <c r="Q281" s="36">
        <f t="shared" si="88"/>
        <v>100.00000000284</v>
      </c>
      <c r="R281" s="36" t="str">
        <f t="shared" si="89"/>
        <v xml:space="preserve"> </v>
      </c>
      <c r="S281" s="37">
        <f t="shared" si="90"/>
        <v>0.23732971974331241</v>
      </c>
      <c r="T281" s="37" t="str">
        <f t="shared" si="91"/>
        <v/>
      </c>
      <c r="U281" s="37" t="str">
        <f t="shared" si="92"/>
        <v/>
      </c>
      <c r="V281" s="37" t="str">
        <f t="shared" si="93"/>
        <v/>
      </c>
      <c r="W281" s="37" t="str">
        <f t="shared" si="94"/>
        <v/>
      </c>
      <c r="X281" s="37" t="str">
        <f t="shared" si="95"/>
        <v/>
      </c>
      <c r="Y281" s="1" t="str">
        <f t="shared" si="96"/>
        <v xml:space="preserve"> </v>
      </c>
      <c r="Z281" s="1" t="str">
        <f t="shared" si="97"/>
        <v xml:space="preserve"> </v>
      </c>
      <c r="AA281" s="1" t="str">
        <f t="shared" si="98"/>
        <v xml:space="preserve"> </v>
      </c>
      <c r="AB281" s="1" t="str">
        <f t="shared" si="99"/>
        <v xml:space="preserve"> </v>
      </c>
      <c r="AC281" s="1" t="str">
        <f t="shared" si="100"/>
        <v xml:space="preserve"> </v>
      </c>
      <c r="AD281" s="1" t="str">
        <f t="shared" si="101"/>
        <v xml:space="preserve"> </v>
      </c>
      <c r="AE281" s="1" t="str">
        <f t="shared" si="102"/>
        <v xml:space="preserve"> </v>
      </c>
      <c r="AF281" s="1" t="str">
        <f t="shared" si="103"/>
        <v xml:space="preserve"> </v>
      </c>
      <c r="AG281" s="38" t="str">
        <f t="shared" si="104"/>
        <v xml:space="preserve"> </v>
      </c>
      <c r="AH281" s="38" t="str">
        <f t="shared" si="105"/>
        <v xml:space="preserve"> </v>
      </c>
      <c r="AI281" s="1" t="str">
        <f t="shared" si="106"/>
        <v xml:space="preserve"> </v>
      </c>
      <c r="AJ281" s="1" t="str">
        <f t="shared" si="107"/>
        <v xml:space="preserve"> </v>
      </c>
      <c r="AK281" s="25" t="str">
        <f t="shared" si="108"/>
        <v xml:space="preserve"> </v>
      </c>
      <c r="AL281" s="25" t="str">
        <f t="shared" si="109"/>
        <v xml:space="preserve"> </v>
      </c>
      <c r="AM281" s="1" t="str">
        <f t="shared" si="110"/>
        <v xml:space="preserve"> </v>
      </c>
      <c r="AN281" s="1" t="str">
        <f t="shared" si="111"/>
        <v xml:space="preserve"> </v>
      </c>
      <c r="AO281" t="s">
        <v>1946</v>
      </c>
      <c r="AP281" t="s">
        <v>2380</v>
      </c>
      <c r="AQ281" s="22">
        <v>-132.58867406125526</v>
      </c>
      <c r="AR281" s="21">
        <v>-147.16744901023898</v>
      </c>
      <c r="AS281">
        <v>23.73297169033124</v>
      </c>
      <c r="AT281">
        <v>132.58867406125526</v>
      </c>
      <c r="AU281">
        <v>147.16744901023898</v>
      </c>
      <c r="AV281" t="s">
        <v>4027</v>
      </c>
    </row>
    <row r="282" spans="1:48" x14ac:dyDescent="0.25">
      <c r="A282" s="14">
        <v>2.8500000000000123E-9</v>
      </c>
      <c r="B282" t="s">
        <v>1947</v>
      </c>
      <c r="C282" s="4">
        <v>3</v>
      </c>
      <c r="D282" s="4">
        <v>1</v>
      </c>
      <c r="E282" s="4">
        <v>0</v>
      </c>
      <c r="F282" s="4">
        <v>4</v>
      </c>
      <c r="G282" s="4">
        <v>15.199999809265137</v>
      </c>
      <c r="H282" s="4">
        <v>14.34</v>
      </c>
      <c r="I282" s="34">
        <v>4479.1174115215163</v>
      </c>
      <c r="J282" s="35">
        <v>25.837837837837835</v>
      </c>
      <c r="K282" s="35">
        <v>21.727272727272727</v>
      </c>
      <c r="L282" s="35" t="s">
        <v>2161</v>
      </c>
      <c r="M282" s="35" t="s">
        <v>2161</v>
      </c>
      <c r="N282" s="4">
        <v>0.55500000000000005</v>
      </c>
      <c r="O282" s="4">
        <v>2.7777777777777799</v>
      </c>
      <c r="P282" s="35">
        <v>1.2203626220362622</v>
      </c>
      <c r="Q282" s="36" t="str">
        <f t="shared" si="88"/>
        <v xml:space="preserve"> </v>
      </c>
      <c r="R282" s="36" t="str">
        <f t="shared" si="89"/>
        <v xml:space="preserve"> </v>
      </c>
      <c r="S282" s="37" t="str">
        <f t="shared" si="90"/>
        <v/>
      </c>
      <c r="T282" s="37" t="str">
        <f t="shared" si="91"/>
        <v/>
      </c>
      <c r="U282" s="37" t="str">
        <f t="shared" si="92"/>
        <v/>
      </c>
      <c r="V282" s="37" t="str">
        <f t="shared" si="93"/>
        <v/>
      </c>
      <c r="W282" s="37" t="str">
        <f t="shared" si="94"/>
        <v xml:space="preserve"> </v>
      </c>
      <c r="X282" s="37" t="str">
        <f t="shared" si="95"/>
        <v xml:space="preserve"> </v>
      </c>
      <c r="Y282" s="1" t="str">
        <f t="shared" si="96"/>
        <v xml:space="preserve"> </v>
      </c>
      <c r="Z282" s="1" t="str">
        <f t="shared" si="97"/>
        <v xml:space="preserve"> </v>
      </c>
      <c r="AA282" s="1" t="str">
        <f t="shared" si="98"/>
        <v xml:space="preserve"> </v>
      </c>
      <c r="AB282" s="1" t="str">
        <f t="shared" si="99"/>
        <v xml:space="preserve"> </v>
      </c>
      <c r="AC282" s="1" t="str">
        <f t="shared" si="100"/>
        <v xml:space="preserve"> </v>
      </c>
      <c r="AD282" s="1" t="str">
        <f t="shared" si="101"/>
        <v xml:space="preserve"> </v>
      </c>
      <c r="AE282" s="1" t="str">
        <f t="shared" si="102"/>
        <v xml:space="preserve"> </v>
      </c>
      <c r="AF282" s="1" t="str">
        <f t="shared" si="103"/>
        <v xml:space="preserve"> </v>
      </c>
      <c r="AG282" s="38" t="str">
        <f t="shared" si="104"/>
        <v xml:space="preserve"> </v>
      </c>
      <c r="AH282" s="38" t="str">
        <f t="shared" si="105"/>
        <v xml:space="preserve"> </v>
      </c>
      <c r="AI282" s="1" t="str">
        <f t="shared" si="106"/>
        <v xml:space="preserve"> </v>
      </c>
      <c r="AJ282" s="1" t="str">
        <f t="shared" si="107"/>
        <v xml:space="preserve"> </v>
      </c>
      <c r="AK282" s="25" t="str">
        <f t="shared" si="108"/>
        <v xml:space="preserve"> </v>
      </c>
      <c r="AL282" s="25" t="str">
        <f t="shared" si="109"/>
        <v xml:space="preserve"> </v>
      </c>
      <c r="AM282" s="1" t="str">
        <f t="shared" si="110"/>
        <v xml:space="preserve"> </v>
      </c>
      <c r="AN282" s="1" t="str">
        <f t="shared" si="111"/>
        <v xml:space="preserve"> </v>
      </c>
      <c r="AO282" t="s">
        <v>1947</v>
      </c>
      <c r="AP282" t="s">
        <v>2387</v>
      </c>
      <c r="AQ282" s="22">
        <v>-53.301817455833778</v>
      </c>
      <c r="AR282" s="21" t="e">
        <v>#VALUE!</v>
      </c>
      <c r="AS282">
        <v>5.997209269631365</v>
      </c>
      <c r="AT282">
        <v>53.301817455833778</v>
      </c>
      <c r="AU282" t="e">
        <v>#VALUE!</v>
      </c>
      <c r="AV282" t="s">
        <v>4028</v>
      </c>
    </row>
    <row r="283" spans="1:48" x14ac:dyDescent="0.25">
      <c r="A283" s="14">
        <v>2.8600000000000125E-9</v>
      </c>
      <c r="B283" t="s">
        <v>1948</v>
      </c>
      <c r="C283" s="4">
        <v>13</v>
      </c>
      <c r="D283" s="4">
        <v>4</v>
      </c>
      <c r="E283" s="4">
        <v>2</v>
      </c>
      <c r="F283" s="4">
        <v>19</v>
      </c>
      <c r="G283" s="4">
        <v>3</v>
      </c>
      <c r="H283" s="4">
        <v>3.4</v>
      </c>
      <c r="I283" s="34">
        <v>4837.0822215979133</v>
      </c>
      <c r="J283" s="35">
        <v>8.5</v>
      </c>
      <c r="K283" s="35">
        <v>7.2805139186295493</v>
      </c>
      <c r="L283" s="35">
        <v>8.5237310447549461</v>
      </c>
      <c r="M283" s="35">
        <v>7.6897929357563344</v>
      </c>
      <c r="N283" s="4">
        <v>0.4</v>
      </c>
      <c r="O283" s="4">
        <v>21.212121212121211</v>
      </c>
      <c r="P283" s="35">
        <v>5.1470588235294121</v>
      </c>
      <c r="Q283" s="36" t="str">
        <f t="shared" si="88"/>
        <v xml:space="preserve"> </v>
      </c>
      <c r="R283" s="36" t="str">
        <f t="shared" si="89"/>
        <v xml:space="preserve"> </v>
      </c>
      <c r="S283" s="37" t="str">
        <f t="shared" si="90"/>
        <v/>
      </c>
      <c r="T283" s="37" t="str">
        <f t="shared" si="91"/>
        <v/>
      </c>
      <c r="U283" s="37" t="str">
        <f t="shared" si="92"/>
        <v/>
      </c>
      <c r="V283" s="37">
        <f t="shared" si="93"/>
        <v>-0.49567550638222035</v>
      </c>
      <c r="W283" s="37" t="str">
        <f t="shared" si="94"/>
        <v/>
      </c>
      <c r="X283" s="37">
        <f t="shared" si="95"/>
        <v>-0.29568642287099078</v>
      </c>
      <c r="Y283" s="1" t="str">
        <f t="shared" si="96"/>
        <v xml:space="preserve"> </v>
      </c>
      <c r="Z283" s="1" t="str">
        <f t="shared" si="97"/>
        <v xml:space="preserve"> </v>
      </c>
      <c r="AA283" s="1" t="str">
        <f t="shared" si="98"/>
        <v xml:space="preserve"> </v>
      </c>
      <c r="AB283" s="1" t="str">
        <f t="shared" si="99"/>
        <v xml:space="preserve"> </v>
      </c>
      <c r="AC283" s="1" t="str">
        <f t="shared" si="100"/>
        <v xml:space="preserve"> </v>
      </c>
      <c r="AD283" s="1" t="str">
        <f t="shared" si="101"/>
        <v xml:space="preserve"> </v>
      </c>
      <c r="AE283" s="1" t="str">
        <f t="shared" si="102"/>
        <v xml:space="preserve"> </v>
      </c>
      <c r="AF283" s="1" t="str">
        <f t="shared" si="103"/>
        <v xml:space="preserve"> </v>
      </c>
      <c r="AG283" s="38">
        <f t="shared" si="104"/>
        <v>5.1470588263894124</v>
      </c>
      <c r="AH283" s="38" t="str">
        <f t="shared" si="105"/>
        <v xml:space="preserve"> </v>
      </c>
      <c r="AI283" s="1" t="str">
        <f t="shared" si="106"/>
        <v xml:space="preserve"> </v>
      </c>
      <c r="AJ283" s="1" t="str">
        <f t="shared" si="107"/>
        <v xml:space="preserve"> </v>
      </c>
      <c r="AK283" s="25" t="str">
        <f t="shared" si="108"/>
        <v xml:space="preserve"> </v>
      </c>
      <c r="AL283" s="25" t="str">
        <f t="shared" si="109"/>
        <v xml:space="preserve"> </v>
      </c>
      <c r="AM283" s="1" t="str">
        <f t="shared" si="110"/>
        <v xml:space="preserve"> </v>
      </c>
      <c r="AN283" s="1" t="str">
        <f t="shared" si="111"/>
        <v xml:space="preserve"> </v>
      </c>
      <c r="AO283" t="s">
        <v>1948</v>
      </c>
      <c r="AP283" t="s">
        <v>2175</v>
      </c>
      <c r="AQ283" s="22">
        <v>49.567550638222038</v>
      </c>
      <c r="AR283" s="21">
        <v>29.568642287099077</v>
      </c>
      <c r="AS283">
        <v>-11.764705882352944</v>
      </c>
      <c r="AT283">
        <v>-49.567550638222038</v>
      </c>
      <c r="AU283">
        <v>-29.568642287099077</v>
      </c>
      <c r="AV283" t="s">
        <v>4029</v>
      </c>
    </row>
    <row r="284" spans="1:48" x14ac:dyDescent="0.25">
      <c r="A284" s="14">
        <v>2.8700000000000126E-9</v>
      </c>
      <c r="B284" t="s">
        <v>1949</v>
      </c>
      <c r="C284" s="4">
        <v>0</v>
      </c>
      <c r="D284" s="4">
        <v>0</v>
      </c>
      <c r="E284" s="4">
        <v>0</v>
      </c>
      <c r="F284" s="4">
        <v>0</v>
      </c>
      <c r="G284" s="4" t="s">
        <v>2162</v>
      </c>
      <c r="H284" s="4">
        <v>17.61</v>
      </c>
      <c r="I284" s="34">
        <v>5870.8556922199004</v>
      </c>
      <c r="J284" s="35" t="s">
        <v>2161</v>
      </c>
      <c r="K284" s="35" t="s">
        <v>2161</v>
      </c>
      <c r="L284" s="35" t="s">
        <v>2161</v>
      </c>
      <c r="M284" s="35" t="s">
        <v>2161</v>
      </c>
      <c r="N284" s="4" t="s">
        <v>119</v>
      </c>
      <c r="O284" s="4" t="s">
        <v>119</v>
      </c>
      <c r="P284" s="35" t="s">
        <v>124</v>
      </c>
      <c r="Q284" s="36" t="str">
        <f t="shared" si="88"/>
        <v xml:space="preserve"> </v>
      </c>
      <c r="R284" s="36" t="str">
        <f t="shared" si="89"/>
        <v xml:space="preserve"> </v>
      </c>
      <c r="S284" s="37" t="str">
        <f t="shared" si="90"/>
        <v xml:space="preserve"> </v>
      </c>
      <c r="T284" s="37" t="str">
        <f t="shared" si="91"/>
        <v xml:space="preserve"> </v>
      </c>
      <c r="U284" s="37" t="str">
        <f t="shared" si="92"/>
        <v xml:space="preserve"> </v>
      </c>
      <c r="V284" s="37" t="str">
        <f t="shared" si="93"/>
        <v xml:space="preserve"> </v>
      </c>
      <c r="W284" s="37" t="str">
        <f t="shared" si="94"/>
        <v xml:space="preserve"> </v>
      </c>
      <c r="X284" s="37" t="str">
        <f t="shared" si="95"/>
        <v xml:space="preserve"> </v>
      </c>
      <c r="Y284" s="1" t="str">
        <f t="shared" si="96"/>
        <v xml:space="preserve"> </v>
      </c>
      <c r="Z284" s="1" t="str">
        <f t="shared" si="97"/>
        <v xml:space="preserve"> </v>
      </c>
      <c r="AA284" s="1" t="str">
        <f t="shared" si="98"/>
        <v xml:space="preserve"> </v>
      </c>
      <c r="AB284" s="1" t="str">
        <f t="shared" si="99"/>
        <v xml:space="preserve"> </v>
      </c>
      <c r="AC284" s="1" t="str">
        <f t="shared" si="100"/>
        <v xml:space="preserve"> </v>
      </c>
      <c r="AD284" s="1" t="str">
        <f t="shared" si="101"/>
        <v xml:space="preserve"> </v>
      </c>
      <c r="AE284" s="1" t="str">
        <f t="shared" si="102"/>
        <v xml:space="preserve"> </v>
      </c>
      <c r="AF284" s="1" t="str">
        <f t="shared" si="103"/>
        <v xml:space="preserve"> </v>
      </c>
      <c r="AG284" s="38" t="str">
        <f t="shared" si="104"/>
        <v xml:space="preserve"> </v>
      </c>
      <c r="AH284" s="38" t="str">
        <f t="shared" si="105"/>
        <v xml:space="preserve"> </v>
      </c>
      <c r="AI284" s="1" t="str">
        <f t="shared" si="106"/>
        <v xml:space="preserve"> </v>
      </c>
      <c r="AJ284" s="1" t="str">
        <f t="shared" si="107"/>
        <v xml:space="preserve"> </v>
      </c>
      <c r="AK284" s="25" t="str">
        <f t="shared" si="108"/>
        <v xml:space="preserve"> </v>
      </c>
      <c r="AL284" s="25" t="str">
        <f t="shared" si="109"/>
        <v xml:space="preserve"> </v>
      </c>
      <c r="AM284" s="1" t="str">
        <f t="shared" si="110"/>
        <v xml:space="preserve"> </v>
      </c>
      <c r="AN284" s="1" t="str">
        <f t="shared" si="111"/>
        <v xml:space="preserve"> </v>
      </c>
      <c r="AO284" t="s">
        <v>1949</v>
      </c>
      <c r="AP284" t="s">
        <v>4030</v>
      </c>
      <c r="AQ284" s="22" t="e">
        <v>#VALUE!</v>
      </c>
      <c r="AR284" s="21" t="e">
        <v>#VALUE!</v>
      </c>
      <c r="AS284" t="s">
        <v>124</v>
      </c>
      <c r="AT284" t="e">
        <v>#VALUE!</v>
      </c>
      <c r="AU284" t="e">
        <v>#VALUE!</v>
      </c>
      <c r="AV284" t="s">
        <v>4031</v>
      </c>
    </row>
    <row r="285" spans="1:48" x14ac:dyDescent="0.25">
      <c r="A285" s="14">
        <v>2.8800000000000128E-9</v>
      </c>
      <c r="B285" t="s">
        <v>1950</v>
      </c>
      <c r="C285" s="4">
        <v>11</v>
      </c>
      <c r="D285" s="4">
        <v>0</v>
      </c>
      <c r="E285" s="4">
        <v>0</v>
      </c>
      <c r="F285" s="4">
        <v>11</v>
      </c>
      <c r="G285" s="4">
        <v>11.799999237060547</v>
      </c>
      <c r="H285" s="4">
        <v>9.09</v>
      </c>
      <c r="I285" s="34">
        <v>5640.3886931394809</v>
      </c>
      <c r="J285" s="35">
        <v>5.7169811320754711</v>
      </c>
      <c r="K285" s="35">
        <v>5.1038742279618186</v>
      </c>
      <c r="L285" s="35" t="s">
        <v>2161</v>
      </c>
      <c r="M285" s="35" t="s">
        <v>2161</v>
      </c>
      <c r="N285" s="4">
        <v>1.59</v>
      </c>
      <c r="O285" s="4">
        <v>8.1632653061224563</v>
      </c>
      <c r="P285" s="35">
        <v>4.0484048404840483</v>
      </c>
      <c r="Q285" s="36">
        <f t="shared" si="88"/>
        <v>100.00000000288</v>
      </c>
      <c r="R285" s="36" t="str">
        <f t="shared" si="89"/>
        <v xml:space="preserve"> </v>
      </c>
      <c r="S285" s="37">
        <f t="shared" si="90"/>
        <v>0.29812973192956504</v>
      </c>
      <c r="T285" s="37" t="str">
        <f t="shared" si="91"/>
        <v/>
      </c>
      <c r="U285" s="37" t="str">
        <f t="shared" si="92"/>
        <v/>
      </c>
      <c r="V285" s="37">
        <f t="shared" si="93"/>
        <v>-0.66079839829925147</v>
      </c>
      <c r="W285" s="37" t="str">
        <f t="shared" si="94"/>
        <v xml:space="preserve"> </v>
      </c>
      <c r="X285" s="37" t="str">
        <f t="shared" si="95"/>
        <v xml:space="preserve"> </v>
      </c>
      <c r="Y285" s="1" t="str">
        <f t="shared" si="96"/>
        <v xml:space="preserve"> </v>
      </c>
      <c r="Z285" s="1" t="str">
        <f t="shared" si="97"/>
        <v xml:space="preserve"> </v>
      </c>
      <c r="AA285" s="1" t="str">
        <f t="shared" si="98"/>
        <v xml:space="preserve"> </v>
      </c>
      <c r="AB285" s="1" t="str">
        <f t="shared" si="99"/>
        <v xml:space="preserve"> </v>
      </c>
      <c r="AC285" s="1" t="str">
        <f t="shared" si="100"/>
        <v xml:space="preserve"> </v>
      </c>
      <c r="AD285" s="1" t="str">
        <f t="shared" si="101"/>
        <v xml:space="preserve"> </v>
      </c>
      <c r="AE285" s="1" t="str">
        <f t="shared" si="102"/>
        <v xml:space="preserve"> </v>
      </c>
      <c r="AF285" s="1" t="str">
        <f t="shared" si="103"/>
        <v xml:space="preserve"> </v>
      </c>
      <c r="AG285" s="38">
        <f t="shared" si="104"/>
        <v>4.0484048433640485</v>
      </c>
      <c r="AH285" s="38" t="str">
        <f t="shared" si="105"/>
        <v xml:space="preserve"> </v>
      </c>
      <c r="AI285" s="1" t="str">
        <f t="shared" si="106"/>
        <v xml:space="preserve"> </v>
      </c>
      <c r="AJ285" s="1" t="str">
        <f t="shared" si="107"/>
        <v xml:space="preserve"> </v>
      </c>
      <c r="AK285" s="25" t="str">
        <f t="shared" si="108"/>
        <v xml:space="preserve"> </v>
      </c>
      <c r="AL285" s="25" t="str">
        <f t="shared" si="109"/>
        <v xml:space="preserve"> </v>
      </c>
      <c r="AM285" s="1" t="str">
        <f t="shared" si="110"/>
        <v xml:space="preserve"> </v>
      </c>
      <c r="AN285" s="1" t="str">
        <f t="shared" si="111"/>
        <v xml:space="preserve"> </v>
      </c>
      <c r="AO285" t="s">
        <v>1950</v>
      </c>
      <c r="AP285" t="s">
        <v>2167</v>
      </c>
      <c r="AQ285" s="22">
        <v>66.079839829925149</v>
      </c>
      <c r="AR285" s="21" t="e">
        <v>#VALUE!</v>
      </c>
      <c r="AS285">
        <v>29.812972904956503</v>
      </c>
      <c r="AT285">
        <v>-66.079839829925149</v>
      </c>
      <c r="AU285" t="e">
        <v>#VALUE!</v>
      </c>
      <c r="AV285" t="s">
        <v>4032</v>
      </c>
    </row>
    <row r="286" spans="1:48" x14ac:dyDescent="0.25">
      <c r="A286" s="14">
        <v>2.890000000000013E-9</v>
      </c>
      <c r="B286" t="s">
        <v>1951</v>
      </c>
      <c r="C286" s="4">
        <v>15</v>
      </c>
      <c r="D286" s="4">
        <v>0</v>
      </c>
      <c r="E286" s="4">
        <v>2</v>
      </c>
      <c r="F286" s="4">
        <v>17</v>
      </c>
      <c r="G286" s="4">
        <v>24.600000381469727</v>
      </c>
      <c r="H286" s="4">
        <v>15.66</v>
      </c>
      <c r="I286" s="34">
        <v>5338.9822140688193</v>
      </c>
      <c r="J286" s="35">
        <v>16.177685950413224</v>
      </c>
      <c r="K286" s="35">
        <v>13.617391304347825</v>
      </c>
      <c r="L286" s="35">
        <v>10.324282541554789</v>
      </c>
      <c r="M286" s="35">
        <v>8.5265675116399375</v>
      </c>
      <c r="N286" s="4">
        <v>0.96799999999999997</v>
      </c>
      <c r="O286" s="4">
        <v>20.999999999999989</v>
      </c>
      <c r="P286" s="35">
        <v>2.7586206896551726</v>
      </c>
      <c r="Q286" s="36">
        <f t="shared" si="88"/>
        <v>88.235294120537063</v>
      </c>
      <c r="R286" s="36" t="str">
        <f t="shared" si="89"/>
        <v xml:space="preserve"> </v>
      </c>
      <c r="S286" s="37">
        <f t="shared" si="90"/>
        <v>0.5708812533031371</v>
      </c>
      <c r="T286" s="37" t="str">
        <f t="shared" si="91"/>
        <v/>
      </c>
      <c r="U286" s="37" t="str">
        <f t="shared" si="92"/>
        <v/>
      </c>
      <c r="V286" s="37" t="str">
        <f t="shared" si="93"/>
        <v/>
      </c>
      <c r="W286" s="37" t="str">
        <f t="shared" si="94"/>
        <v/>
      </c>
      <c r="X286" s="37">
        <f t="shared" si="95"/>
        <v>-0.14690734257651772</v>
      </c>
      <c r="Y286" s="1" t="str">
        <f t="shared" si="96"/>
        <v xml:space="preserve"> </v>
      </c>
      <c r="Z286" s="1" t="str">
        <f t="shared" si="97"/>
        <v xml:space="preserve"> </v>
      </c>
      <c r="AA286" s="1" t="str">
        <f t="shared" si="98"/>
        <v xml:space="preserve"> </v>
      </c>
      <c r="AB286" s="1" t="str">
        <f t="shared" si="99"/>
        <v xml:space="preserve"> </v>
      </c>
      <c r="AC286" s="1" t="str">
        <f t="shared" si="100"/>
        <v xml:space="preserve"> </v>
      </c>
      <c r="AD286" s="1" t="str">
        <f t="shared" si="101"/>
        <v xml:space="preserve"> </v>
      </c>
      <c r="AE286" s="1" t="str">
        <f t="shared" si="102"/>
        <v xml:space="preserve"> </v>
      </c>
      <c r="AF286" s="1" t="str">
        <f t="shared" si="103"/>
        <v xml:space="preserve"> </v>
      </c>
      <c r="AG286" s="38" t="str">
        <f t="shared" si="104"/>
        <v xml:space="preserve"> </v>
      </c>
      <c r="AH286" s="38" t="str">
        <f t="shared" si="105"/>
        <v xml:space="preserve"> </v>
      </c>
      <c r="AI286" s="1" t="str">
        <f t="shared" si="106"/>
        <v xml:space="preserve"> </v>
      </c>
      <c r="AJ286" s="1" t="str">
        <f t="shared" si="107"/>
        <v xml:space="preserve"> </v>
      </c>
      <c r="AK286" s="25" t="str">
        <f t="shared" si="108"/>
        <v xml:space="preserve"> </v>
      </c>
      <c r="AL286" s="25" t="str">
        <f t="shared" si="109"/>
        <v xml:space="preserve"> </v>
      </c>
      <c r="AM286" s="1" t="str">
        <f t="shared" si="110"/>
        <v xml:space="preserve"> </v>
      </c>
      <c r="AN286" s="1" t="str">
        <f t="shared" si="111"/>
        <v xml:space="preserve"> </v>
      </c>
      <c r="AO286" t="s">
        <v>1951</v>
      </c>
      <c r="AP286" t="s">
        <v>2311</v>
      </c>
      <c r="AQ286" s="22">
        <v>4.0140791194162695</v>
      </c>
      <c r="AR286" s="21">
        <v>14.690734257651773</v>
      </c>
      <c r="AS286">
        <v>57.08812504131371</v>
      </c>
      <c r="AT286">
        <v>-4.0140791194162695</v>
      </c>
      <c r="AU286">
        <v>-14.690734257651773</v>
      </c>
      <c r="AV286" t="s">
        <v>4033</v>
      </c>
    </row>
    <row r="287" spans="1:48" x14ac:dyDescent="0.25">
      <c r="A287" s="14">
        <v>2.9000000000000131E-9</v>
      </c>
      <c r="B287" t="s">
        <v>1952</v>
      </c>
      <c r="C287" s="4">
        <v>6</v>
      </c>
      <c r="D287" s="4">
        <v>1</v>
      </c>
      <c r="E287" s="4">
        <v>1</v>
      </c>
      <c r="F287" s="4">
        <v>8</v>
      </c>
      <c r="G287" s="4">
        <v>6.75</v>
      </c>
      <c r="H287" s="4">
        <v>5.7</v>
      </c>
      <c r="I287" s="34">
        <v>3824.1245522522181</v>
      </c>
      <c r="J287" s="35">
        <v>2.367109634551495</v>
      </c>
      <c r="K287" s="35">
        <v>2.1872601688411359</v>
      </c>
      <c r="L287" s="35" t="s">
        <v>2161</v>
      </c>
      <c r="M287" s="35" t="s">
        <v>2161</v>
      </c>
      <c r="N287" s="4">
        <v>2.4079999999999999</v>
      </c>
      <c r="O287" s="4">
        <v>39.190751445086704</v>
      </c>
      <c r="P287" s="35">
        <v>5.9649122807017543</v>
      </c>
      <c r="Q287" s="36" t="str">
        <f t="shared" si="88"/>
        <v xml:space="preserve"> </v>
      </c>
      <c r="R287" s="36" t="str">
        <f t="shared" si="89"/>
        <v xml:space="preserve"> </v>
      </c>
      <c r="S287" s="37">
        <f t="shared" si="90"/>
        <v>0.18421052921578937</v>
      </c>
      <c r="T287" s="37" t="str">
        <f t="shared" si="91"/>
        <v/>
      </c>
      <c r="U287" s="37" t="str">
        <f t="shared" si="92"/>
        <v/>
      </c>
      <c r="V287" s="37">
        <f t="shared" si="93"/>
        <v>-0.85955395673141766</v>
      </c>
      <c r="W287" s="37" t="str">
        <f t="shared" si="94"/>
        <v xml:space="preserve"> </v>
      </c>
      <c r="X287" s="37" t="str">
        <f t="shared" si="95"/>
        <v xml:space="preserve"> </v>
      </c>
      <c r="Y287" s="1" t="str">
        <f t="shared" si="96"/>
        <v xml:space="preserve"> </v>
      </c>
      <c r="Z287" s="1" t="str">
        <f t="shared" si="97"/>
        <v xml:space="preserve"> </v>
      </c>
      <c r="AA287" s="1" t="str">
        <f t="shared" si="98"/>
        <v xml:space="preserve"> </v>
      </c>
      <c r="AB287" s="1" t="str">
        <f t="shared" si="99"/>
        <v xml:space="preserve"> </v>
      </c>
      <c r="AC287" s="1" t="str">
        <f t="shared" si="100"/>
        <v xml:space="preserve"> </v>
      </c>
      <c r="AD287" s="1" t="str">
        <f t="shared" si="101"/>
        <v xml:space="preserve"> </v>
      </c>
      <c r="AE287" s="1" t="str">
        <f t="shared" si="102"/>
        <v xml:space="preserve"> </v>
      </c>
      <c r="AF287" s="1" t="str">
        <f t="shared" si="103"/>
        <v xml:space="preserve"> </v>
      </c>
      <c r="AG287" s="38">
        <f t="shared" si="104"/>
        <v>5.9649122836017545</v>
      </c>
      <c r="AH287" s="38" t="str">
        <f t="shared" si="105"/>
        <v xml:space="preserve"> </v>
      </c>
      <c r="AI287" s="1" t="str">
        <f t="shared" si="106"/>
        <v xml:space="preserve"> </v>
      </c>
      <c r="AJ287" s="1" t="str">
        <f t="shared" si="107"/>
        <v xml:space="preserve"> </v>
      </c>
      <c r="AK287" s="25" t="str">
        <f t="shared" si="108"/>
        <v xml:space="preserve"> </v>
      </c>
      <c r="AL287" s="25" t="str">
        <f t="shared" si="109"/>
        <v xml:space="preserve"> </v>
      </c>
      <c r="AM287" s="1" t="str">
        <f t="shared" si="110"/>
        <v xml:space="preserve"> </v>
      </c>
      <c r="AN287" s="1" t="str">
        <f t="shared" si="111"/>
        <v xml:space="preserve"> </v>
      </c>
      <c r="AO287" t="s">
        <v>1952</v>
      </c>
      <c r="AP287" t="s">
        <v>3113</v>
      </c>
      <c r="AQ287" s="22">
        <v>85.955395673141766</v>
      </c>
      <c r="AR287" s="21" t="e">
        <v>#VALUE!</v>
      </c>
      <c r="AS287">
        <v>18.421052631578938</v>
      </c>
      <c r="AT287">
        <v>-85.955395673141766</v>
      </c>
      <c r="AU287" t="e">
        <v>#VALUE!</v>
      </c>
      <c r="AV287" t="s">
        <v>4034</v>
      </c>
    </row>
    <row r="288" spans="1:48" x14ac:dyDescent="0.25">
      <c r="A288" s="14">
        <v>2.9100000000000133E-9</v>
      </c>
      <c r="B288" t="s">
        <v>1953</v>
      </c>
      <c r="C288" s="4">
        <v>13</v>
      </c>
      <c r="D288" s="4">
        <v>0</v>
      </c>
      <c r="E288" s="4">
        <v>0</v>
      </c>
      <c r="F288" s="4">
        <v>13</v>
      </c>
      <c r="G288" s="4">
        <v>6.684999942779541</v>
      </c>
      <c r="H288" s="4">
        <v>5.76</v>
      </c>
      <c r="I288" s="34">
        <v>15997.284208215333</v>
      </c>
      <c r="J288" s="35">
        <v>16.842105263157894</v>
      </c>
      <c r="K288" s="35">
        <v>16.044568245125348</v>
      </c>
      <c r="L288" s="35">
        <v>11.787754635628961</v>
      </c>
      <c r="M288" s="35">
        <v>11.534470778097983</v>
      </c>
      <c r="N288" s="4">
        <v>0.34200000000000003</v>
      </c>
      <c r="O288" s="4">
        <v>26.666666666666668</v>
      </c>
      <c r="P288" s="35">
        <v>2.9513888888888888</v>
      </c>
      <c r="Q288" s="36">
        <f t="shared" si="88"/>
        <v>100.00000000291</v>
      </c>
      <c r="R288" s="36" t="str">
        <f t="shared" si="89"/>
        <v xml:space="preserve"> </v>
      </c>
      <c r="S288" s="37">
        <f t="shared" si="90"/>
        <v>0.16059027075367036</v>
      </c>
      <c r="T288" s="37" t="str">
        <f t="shared" si="91"/>
        <v/>
      </c>
      <c r="U288" s="37" t="str">
        <f t="shared" si="92"/>
        <v/>
      </c>
      <c r="V288" s="37" t="str">
        <f t="shared" si="93"/>
        <v/>
      </c>
      <c r="W288" s="37" t="str">
        <f t="shared" si="94"/>
        <v/>
      </c>
      <c r="X288" s="37" t="str">
        <f t="shared" si="95"/>
        <v/>
      </c>
      <c r="Y288" s="1" t="str">
        <f t="shared" si="96"/>
        <v xml:space="preserve"> </v>
      </c>
      <c r="Z288" s="1" t="str">
        <f t="shared" si="97"/>
        <v xml:space="preserve"> </v>
      </c>
      <c r="AA288" s="1" t="str">
        <f t="shared" si="98"/>
        <v xml:space="preserve"> </v>
      </c>
      <c r="AB288" s="1" t="str">
        <f t="shared" si="99"/>
        <v xml:space="preserve"> </v>
      </c>
      <c r="AC288" s="1" t="str">
        <f t="shared" si="100"/>
        <v xml:space="preserve"> </v>
      </c>
      <c r="AD288" s="1" t="str">
        <f t="shared" si="101"/>
        <v xml:space="preserve"> </v>
      </c>
      <c r="AE288" s="1" t="str">
        <f t="shared" si="102"/>
        <v xml:space="preserve"> </v>
      </c>
      <c r="AF288" s="1" t="str">
        <f t="shared" si="103"/>
        <v xml:space="preserve"> </v>
      </c>
      <c r="AG288" s="38" t="str">
        <f t="shared" si="104"/>
        <v xml:space="preserve"> </v>
      </c>
      <c r="AH288" s="38" t="str">
        <f t="shared" si="105"/>
        <v xml:space="preserve"> </v>
      </c>
      <c r="AI288" s="1" t="str">
        <f t="shared" si="106"/>
        <v xml:space="preserve"> </v>
      </c>
      <c r="AJ288" s="1" t="str">
        <f t="shared" si="107"/>
        <v xml:space="preserve"> </v>
      </c>
      <c r="AK288" s="25" t="str">
        <f t="shared" si="108"/>
        <v xml:space="preserve"> </v>
      </c>
      <c r="AL288" s="25" t="str">
        <f t="shared" si="109"/>
        <v xml:space="preserve"> </v>
      </c>
      <c r="AM288" s="1" t="str">
        <f t="shared" si="110"/>
        <v xml:space="preserve"> </v>
      </c>
      <c r="AN288" s="1" t="str">
        <f t="shared" si="111"/>
        <v xml:space="preserve"> </v>
      </c>
      <c r="AO288" t="s">
        <v>1953</v>
      </c>
      <c r="AP288" t="s">
        <v>2175</v>
      </c>
      <c r="AQ288" s="22">
        <v>7.1926961182988691E-2</v>
      </c>
      <c r="AR288" s="21">
        <v>2.5981041618191814</v>
      </c>
      <c r="AS288">
        <v>16.059026784367035</v>
      </c>
      <c r="AT288">
        <v>-7.1926961182988691E-2</v>
      </c>
      <c r="AU288">
        <v>-2.5981041618191814</v>
      </c>
      <c r="AV288" t="s">
        <v>4035</v>
      </c>
    </row>
    <row r="289" spans="1:48" x14ac:dyDescent="0.25">
      <c r="A289" s="14">
        <v>2.9200000000000135E-9</v>
      </c>
      <c r="B289" t="s">
        <v>1954</v>
      </c>
      <c r="C289" s="4">
        <v>0</v>
      </c>
      <c r="D289" s="4">
        <v>0</v>
      </c>
      <c r="E289" s="4">
        <v>0</v>
      </c>
      <c r="F289" s="4">
        <v>0</v>
      </c>
      <c r="G289" s="4" t="s">
        <v>2162</v>
      </c>
      <c r="H289" s="4">
        <v>17.440000000000001</v>
      </c>
      <c r="I289" s="34">
        <v>12034.86391937754</v>
      </c>
      <c r="J289" s="35" t="s">
        <v>2161</v>
      </c>
      <c r="K289" s="35" t="s">
        <v>2161</v>
      </c>
      <c r="L289" s="35" t="s">
        <v>2161</v>
      </c>
      <c r="M289" s="35" t="s">
        <v>2161</v>
      </c>
      <c r="N289" s="4" t="s">
        <v>119</v>
      </c>
      <c r="O289" s="4" t="s">
        <v>119</v>
      </c>
      <c r="P289" s="35" t="s">
        <v>124</v>
      </c>
      <c r="Q289" s="36" t="str">
        <f t="shared" si="88"/>
        <v xml:space="preserve"> </v>
      </c>
      <c r="R289" s="36" t="str">
        <f t="shared" si="89"/>
        <v xml:space="preserve"> </v>
      </c>
      <c r="S289" s="37" t="str">
        <f t="shared" si="90"/>
        <v xml:space="preserve"> </v>
      </c>
      <c r="T289" s="37" t="str">
        <f t="shared" si="91"/>
        <v xml:space="preserve"> </v>
      </c>
      <c r="U289" s="37" t="str">
        <f t="shared" si="92"/>
        <v xml:space="preserve"> </v>
      </c>
      <c r="V289" s="37" t="str">
        <f t="shared" si="93"/>
        <v xml:space="preserve"> </v>
      </c>
      <c r="W289" s="37" t="str">
        <f t="shared" si="94"/>
        <v xml:space="preserve"> </v>
      </c>
      <c r="X289" s="37" t="str">
        <f t="shared" si="95"/>
        <v xml:space="preserve"> </v>
      </c>
      <c r="Y289" s="1" t="str">
        <f t="shared" si="96"/>
        <v xml:space="preserve"> </v>
      </c>
      <c r="Z289" s="1" t="str">
        <f t="shared" si="97"/>
        <v xml:space="preserve"> </v>
      </c>
      <c r="AA289" s="1" t="str">
        <f t="shared" si="98"/>
        <v xml:space="preserve"> </v>
      </c>
      <c r="AB289" s="1" t="str">
        <f t="shared" si="99"/>
        <v xml:space="preserve"> </v>
      </c>
      <c r="AC289" s="1" t="str">
        <f t="shared" si="100"/>
        <v xml:space="preserve"> </v>
      </c>
      <c r="AD289" s="1" t="str">
        <f t="shared" si="101"/>
        <v xml:space="preserve"> </v>
      </c>
      <c r="AE289" s="1" t="str">
        <f t="shared" si="102"/>
        <v xml:space="preserve"> </v>
      </c>
      <c r="AF289" s="1" t="str">
        <f t="shared" si="103"/>
        <v xml:space="preserve"> </v>
      </c>
      <c r="AG289" s="38" t="str">
        <f t="shared" si="104"/>
        <v xml:space="preserve"> </v>
      </c>
      <c r="AH289" s="38" t="str">
        <f t="shared" si="105"/>
        <v xml:space="preserve"> </v>
      </c>
      <c r="AI289" s="1" t="str">
        <f t="shared" si="106"/>
        <v xml:space="preserve"> </v>
      </c>
      <c r="AJ289" s="1" t="str">
        <f t="shared" si="107"/>
        <v xml:space="preserve"> </v>
      </c>
      <c r="AK289" s="25" t="str">
        <f t="shared" si="108"/>
        <v xml:space="preserve"> </v>
      </c>
      <c r="AL289" s="25" t="str">
        <f t="shared" si="109"/>
        <v xml:space="preserve"> </v>
      </c>
      <c r="AM289" s="1" t="str">
        <f t="shared" si="110"/>
        <v xml:space="preserve"> </v>
      </c>
      <c r="AN289" s="1" t="str">
        <f t="shared" si="111"/>
        <v xml:space="preserve"> </v>
      </c>
      <c r="AO289" t="s">
        <v>1954</v>
      </c>
      <c r="AP289" t="s">
        <v>3602</v>
      </c>
      <c r="AQ289" s="22" t="e">
        <v>#VALUE!</v>
      </c>
      <c r="AR289" s="21" t="e">
        <v>#VALUE!</v>
      </c>
      <c r="AS289" t="s">
        <v>124</v>
      </c>
      <c r="AT289" t="e">
        <v>#VALUE!</v>
      </c>
      <c r="AU289" t="e">
        <v>#VALUE!</v>
      </c>
      <c r="AV289" t="s">
        <v>4036</v>
      </c>
    </row>
    <row r="290" spans="1:48" x14ac:dyDescent="0.25">
      <c r="A290" s="14">
        <v>2.9300000000000137E-9</v>
      </c>
      <c r="B290" t="s">
        <v>1955</v>
      </c>
      <c r="C290" s="4">
        <v>19</v>
      </c>
      <c r="D290" s="4">
        <v>2</v>
      </c>
      <c r="E290" s="4">
        <v>6</v>
      </c>
      <c r="F290" s="4">
        <v>27</v>
      </c>
      <c r="G290" s="4">
        <v>13</v>
      </c>
      <c r="H290" s="4">
        <v>12.64</v>
      </c>
      <c r="I290" s="34">
        <v>16978.735945814977</v>
      </c>
      <c r="J290" s="35">
        <v>15.604938271604938</v>
      </c>
      <c r="K290" s="35">
        <v>12.440944881889765</v>
      </c>
      <c r="L290" s="35">
        <v>19.014543037099994</v>
      </c>
      <c r="M290" s="35">
        <v>14.81548184494706</v>
      </c>
      <c r="N290" s="4">
        <v>0.81</v>
      </c>
      <c r="O290" s="4">
        <v>39.655172413793125</v>
      </c>
      <c r="P290" s="35">
        <v>2.0806962025316453</v>
      </c>
      <c r="Q290" s="36" t="str">
        <f t="shared" si="88"/>
        <v xml:space="preserve"> </v>
      </c>
      <c r="R290" s="36" t="str">
        <f t="shared" si="89"/>
        <v xml:space="preserve"> </v>
      </c>
      <c r="S290" s="37" t="str">
        <f t="shared" si="90"/>
        <v/>
      </c>
      <c r="T290" s="37" t="str">
        <f t="shared" si="91"/>
        <v/>
      </c>
      <c r="U290" s="37" t="str">
        <f t="shared" si="92"/>
        <v/>
      </c>
      <c r="V290" s="37" t="str">
        <f t="shared" si="93"/>
        <v/>
      </c>
      <c r="W290" s="37" t="str">
        <f t="shared" si="94"/>
        <v/>
      </c>
      <c r="X290" s="37" t="str">
        <f t="shared" si="95"/>
        <v/>
      </c>
      <c r="Y290" s="1" t="str">
        <f t="shared" si="96"/>
        <v xml:space="preserve"> </v>
      </c>
      <c r="Z290" s="1" t="str">
        <f t="shared" si="97"/>
        <v xml:space="preserve"> </v>
      </c>
      <c r="AA290" s="1" t="str">
        <f t="shared" si="98"/>
        <v xml:space="preserve"> </v>
      </c>
      <c r="AB290" s="1" t="str">
        <f t="shared" si="99"/>
        <v xml:space="preserve"> </v>
      </c>
      <c r="AC290" s="1" t="str">
        <f t="shared" si="100"/>
        <v xml:space="preserve"> </v>
      </c>
      <c r="AD290" s="1" t="str">
        <f t="shared" si="101"/>
        <v xml:space="preserve"> </v>
      </c>
      <c r="AE290" s="1" t="str">
        <f t="shared" si="102"/>
        <v xml:space="preserve"> </v>
      </c>
      <c r="AF290" s="1" t="str">
        <f t="shared" si="103"/>
        <v xml:space="preserve"> </v>
      </c>
      <c r="AG290" s="38" t="str">
        <f t="shared" si="104"/>
        <v xml:space="preserve"> </v>
      </c>
      <c r="AH290" s="38" t="str">
        <f t="shared" si="105"/>
        <v xml:space="preserve"> </v>
      </c>
      <c r="AI290" s="1" t="str">
        <f t="shared" si="106"/>
        <v xml:space="preserve"> </v>
      </c>
      <c r="AJ290" s="1" t="str">
        <f t="shared" si="107"/>
        <v xml:space="preserve"> </v>
      </c>
      <c r="AK290" s="25" t="str">
        <f t="shared" si="108"/>
        <v xml:space="preserve"> </v>
      </c>
      <c r="AL290" s="25" t="str">
        <f t="shared" si="109"/>
        <v xml:space="preserve"> </v>
      </c>
      <c r="AM290" s="1" t="str">
        <f t="shared" si="110"/>
        <v xml:space="preserve"> </v>
      </c>
      <c r="AN290" s="1" t="str">
        <f t="shared" si="111"/>
        <v xml:space="preserve"> </v>
      </c>
      <c r="AO290" t="s">
        <v>1955</v>
      </c>
      <c r="AP290" t="s">
        <v>2226</v>
      </c>
      <c r="AQ290" s="22">
        <v>7.4123224498368279</v>
      </c>
      <c r="AR290" s="21">
        <v>-57.116651776269322</v>
      </c>
      <c r="AS290">
        <v>2.8481012658227778</v>
      </c>
      <c r="AT290">
        <v>-7.4123224498368279</v>
      </c>
      <c r="AU290">
        <v>57.116651776269322</v>
      </c>
      <c r="AV290" t="s">
        <v>4037</v>
      </c>
    </row>
    <row r="291" spans="1:48" x14ac:dyDescent="0.25">
      <c r="A291" s="14">
        <v>2.9400000000000138E-9</v>
      </c>
      <c r="B291" t="s">
        <v>1956</v>
      </c>
      <c r="C291" s="4">
        <v>6</v>
      </c>
      <c r="D291" s="4">
        <v>0</v>
      </c>
      <c r="E291" s="4">
        <v>1</v>
      </c>
      <c r="F291" s="4">
        <v>7</v>
      </c>
      <c r="G291" s="4">
        <v>6.5999999046325684</v>
      </c>
      <c r="H291" s="4">
        <v>5.64</v>
      </c>
      <c r="I291" s="34">
        <v>5865.4050947625419</v>
      </c>
      <c r="J291" s="35">
        <v>19.720279720279716</v>
      </c>
      <c r="K291" s="35">
        <v>10.125673249551166</v>
      </c>
      <c r="L291" s="35">
        <v>18.353757552663847</v>
      </c>
      <c r="M291" s="35">
        <v>12.597976836699523</v>
      </c>
      <c r="N291" s="4">
        <v>0.28600000000000003</v>
      </c>
      <c r="O291" s="4">
        <v>-30.243902439024389</v>
      </c>
      <c r="P291" s="35">
        <v>1.5070921985815604</v>
      </c>
      <c r="Q291" s="36">
        <f t="shared" ref="Q291:Q306" si="112">IF(ISERROR((IF(R291&lt;&gt;" ","",(IF((AND(C291&lt;&gt;0,F291&lt;&gt;0,(C291*100/F291)&gt;$Q$5))=TRUE,(IF(ISERROR(((C291*100/F291)+A291))=TRUE," ",(((C291*100/F291)+A291))))," ")))))=TRUE," ",((IF(R291&lt;&gt;" ","",(IF((AND(C291&lt;&gt;0,F291&lt;&gt;0,(C291*100/F291)&gt;$Q$5))=TRUE,(IF(ISERROR(((C291*100/F291)+A291))=TRUE," ",(((C291*100/F291)+A291))))," "))))))</f>
        <v>85.714285717225707</v>
      </c>
      <c r="R291" s="36" t="str">
        <f t="shared" ref="R291:R306" si="113">IF(ISERROR(IF((AND(D291&lt;&gt;0,F291&lt;&gt;0,(D291*100/F291)&gt;$R$5))=TRUE,(IF(ISERROR(((D291*100/F291)+A291))=TRUE," ",(((D291*100/F291)+A291))))," "))=TRUE," ",(IF((AND(D291&lt;&gt;0,F291&lt;&gt;0,(D291*100/F291)&gt;$R$5))=TRUE,(IF(ISERROR(((D291*100/F291)+A291))=TRUE," ",(((D291*100/F291)+A291))))," ")))</f>
        <v xml:space="preserve"> </v>
      </c>
      <c r="S291" s="37">
        <f t="shared" ref="S291:S306" si="114">IF(ISERROR((IF((G291/H291-1)&gt;($S$5/100),(G291/H291-1)+A291,"")))=TRUE," ",((IF((G291/H291-1)&gt;($S$5/100),(G291/H291-1)+A291,""))))</f>
        <v>0.17021275198832783</v>
      </c>
      <c r="T291" s="37" t="str">
        <f t="shared" ref="T291:T306" si="115">IF(ISERROR((IF((G291/H291-1)&lt;($T$5/100),(G291/H291-1)+A291,"")))=TRUE," ",((IF((G291/H291-1)&lt;($T$5/100),(G291/H291-1)+A291,""))))</f>
        <v/>
      </c>
      <c r="U291" s="37" t="str">
        <f t="shared" ref="U291:U306" si="116">IF(ISERROR((IF(((J291/$J$6-1))&gt;($U$5/100),((J291/$J$6-1)),"")))=TRUE," ",((IF(((J291/$J$6-1))&gt;($U$5/100),((J291/$J$6-1)),""))))</f>
        <v/>
      </c>
      <c r="V291" s="37" t="str">
        <f t="shared" ref="V291:V306" si="117">IF(ISERROR((IF(((J291/$J$6-1))&lt;($V$5/100),((J291/$J$6-1)),"")))=TRUE," ",((IF(((J291/$J$6-1))&lt;($V$5/100),((J291/$J$6-1)),""))))</f>
        <v/>
      </c>
      <c r="W291" s="37" t="str">
        <f t="shared" ref="W291:W306" si="118">IF(ISERROR((IF(((L291/$L$6-1))&gt;($W$5/100),((L291/$L$6-1)),"")))=TRUE," ",((IF(((L291/$L$6-1))&gt;($W$5/100),((L291/$L$6-1)),""))))</f>
        <v/>
      </c>
      <c r="X291" s="37" t="str">
        <f t="shared" ref="X291:X306" si="119">IF(ISERROR((IF(((L291/$L$6-1))&lt;($X$5/100),((L291/$L$6-1)),"")))=TRUE," ",((IF(((L291/$L$6-1))&lt;($X$5/100),((L291/$L$6-1)),""))))</f>
        <v/>
      </c>
      <c r="Y291" s="1" t="str">
        <f t="shared" ref="Y291:Y306" si="120">IF(ISERROR((RANK(U291,U$7:U$184,0)))=TRUE," ",((RANK(U291,U$7:U$184,0))))</f>
        <v xml:space="preserve"> </v>
      </c>
      <c r="Z291" s="1" t="str">
        <f t="shared" ref="Z291:Z306" si="121">IF(ISERROR((RANK(V291,V$7:V$184,1)))=TRUE," ",((RANK(V291,V$7:V$184,1))))</f>
        <v xml:space="preserve"> </v>
      </c>
      <c r="AA291" s="1" t="str">
        <f t="shared" ref="AA291:AA306" si="122">IF(ISERROR((RANK(W291,W$7:W$184,0)))=TRUE," ",((RANK(W291,W$7:W$184,0))))</f>
        <v xml:space="preserve"> </v>
      </c>
      <c r="AB291" s="1" t="str">
        <f t="shared" ref="AB291:AB306" si="123">IF(ISERROR((RANK(X291,X$7:X$184,1)))=TRUE," ",((RANK(X291,X$7:X$184,1))))</f>
        <v xml:space="preserve"> </v>
      </c>
      <c r="AC291" s="1" t="str">
        <f t="shared" ref="AC291:AC306" si="124">IF(ISERROR((RANK(S291,S$7:S$184,0)))=TRUE," ",((RANK(S291,S$7:S$184,0))))</f>
        <v xml:space="preserve"> </v>
      </c>
      <c r="AD291" s="1" t="str">
        <f t="shared" ref="AD291:AD306" si="125">IF(ISERROR((RANK(T291,T$7:T$184,1)))=TRUE," ",((RANK(T291,T$7:T$184,1))))</f>
        <v xml:space="preserve"> </v>
      </c>
      <c r="AE291" s="1" t="str">
        <f t="shared" ref="AE291:AE306" si="126">IF(ISERROR((RANK(Q291,Q$7:Q$184,0)))=TRUE," ",((RANK(Q291,Q$7:Q$184,0))))</f>
        <v xml:space="preserve"> </v>
      </c>
      <c r="AF291" s="1" t="str">
        <f t="shared" ref="AF291:AF306" si="127">IF(ISERROR((RANK(R291,R$7:R$184,0)))=TRUE," ",((RANK(R291,R$7:R$184,0))))</f>
        <v xml:space="preserve"> </v>
      </c>
      <c r="AG291" s="38" t="str">
        <f t="shared" ref="AG291:AG306" si="128">IF(ISERROR((IF((AND(P291&gt;$AG$6,P291&lt;$AG$5))=TRUE,P291+A291," ")))=TRUE," ",((IF((AND(P291&gt;$AG$6,P291&lt;$AG$5))=TRUE,P291+A291," "))))</f>
        <v xml:space="preserve"> </v>
      </c>
      <c r="AH291" s="38" t="str">
        <f t="shared" ref="AH291:AH306" si="129">IF(ISERROR(((IF(P291&lt;$AH$5,P291+A291," "))))=TRUE," ",((IF(P291&lt;$AH$5,P291+A291," "))))</f>
        <v xml:space="preserve"> </v>
      </c>
      <c r="AI291" s="1" t="str">
        <f t="shared" ref="AI291:AI306" si="130">IF(ISERROR((RANK(AG291,AG$7:AG$184,0)))=TRUE," ",((RANK(AG291,AG$7:AG$184,0))))</f>
        <v xml:space="preserve"> </v>
      </c>
      <c r="AJ291" s="1" t="str">
        <f t="shared" ref="AJ291:AJ306" si="131">IF(ISERROR((RANK(AH291,AH$7:AH$184,0)))=TRUE," ",((RANK(AH291,AH$7:AH$184,0))))</f>
        <v xml:space="preserve"> </v>
      </c>
      <c r="AK291" s="25" t="str">
        <f t="shared" ref="AK291:AK306" si="132">IF(ISERROR((IF((AND(O291&lt;$AK$5,O291&gt;$AK$6))=TRUE,O291+A291," ")))=TRUE," ",((IF((AND(O291&lt;$AK$5,O291&gt;$AK$6))=TRUE,O291+A291," "))))</f>
        <v xml:space="preserve"> </v>
      </c>
      <c r="AL291" s="25" t="str">
        <f t="shared" ref="AL291:AL306" si="133">IF(ISERROR((IF(O291&lt;$AL$5,O291+A291," ")))=TRUE," ",((IF(O291&lt;$AL$5,O291+A291," "))))</f>
        <v xml:space="preserve"> </v>
      </c>
      <c r="AM291" s="1" t="str">
        <f t="shared" ref="AM291:AM306" si="134">IF(ISERROR((RANK(AK291,AK$7:AK$184,0)))=TRUE," ",((RANK(AK291,AK$7:AK$184,0))))</f>
        <v xml:space="preserve"> </v>
      </c>
      <c r="AN291" s="1" t="str">
        <f t="shared" ref="AN291:AN306" si="135">IF(ISERROR((RANK(AL291,AL$7:AL$184,0)))=TRUE," ",((RANK(AL291,AL$7:AL$184,0))))</f>
        <v xml:space="preserve"> </v>
      </c>
      <c r="AO291" t="s">
        <v>1956</v>
      </c>
      <c r="AP291" t="s">
        <v>3551</v>
      </c>
      <c r="AQ291" s="22">
        <v>-17.004942163894544</v>
      </c>
      <c r="AR291" s="21">
        <v>-51.656599296733027</v>
      </c>
      <c r="AS291">
        <v>17.021274904832783</v>
      </c>
      <c r="AT291">
        <v>17.004942163894544</v>
      </c>
      <c r="AU291">
        <v>51.656599296733027</v>
      </c>
      <c r="AV291" t="s">
        <v>4038</v>
      </c>
    </row>
    <row r="292" spans="1:48" x14ac:dyDescent="0.25">
      <c r="A292" s="14">
        <v>2.950000000000014E-9</v>
      </c>
      <c r="B292" t="s">
        <v>1957</v>
      </c>
      <c r="C292" s="4">
        <v>15</v>
      </c>
      <c r="D292" s="4">
        <v>0</v>
      </c>
      <c r="E292" s="4">
        <v>0</v>
      </c>
      <c r="F292" s="4">
        <v>15</v>
      </c>
      <c r="G292" s="4">
        <v>8.6999998092651367</v>
      </c>
      <c r="H292" s="4">
        <v>5.08</v>
      </c>
      <c r="I292" s="34">
        <v>3245.3048276673903</v>
      </c>
      <c r="J292" s="35">
        <v>3.227445997458704</v>
      </c>
      <c r="K292" s="35">
        <v>2.7759562841530054</v>
      </c>
      <c r="L292" s="35">
        <v>11.949936423023507</v>
      </c>
      <c r="M292" s="35">
        <v>10.190758169934641</v>
      </c>
      <c r="N292" s="4">
        <v>1.5740000000000001</v>
      </c>
      <c r="O292" s="4">
        <v>31.166666666666675</v>
      </c>
      <c r="P292" s="35">
        <v>9.0551181102362204</v>
      </c>
      <c r="Q292" s="36">
        <f t="shared" si="112"/>
        <v>100.00000000295</v>
      </c>
      <c r="R292" s="36" t="str">
        <f t="shared" si="113"/>
        <v xml:space="preserve"> </v>
      </c>
      <c r="S292" s="37">
        <f t="shared" si="114"/>
        <v>0.71259839060061747</v>
      </c>
      <c r="T292" s="37" t="str">
        <f t="shared" si="115"/>
        <v/>
      </c>
      <c r="U292" s="37" t="str">
        <f t="shared" si="116"/>
        <v/>
      </c>
      <c r="V292" s="37">
        <f t="shared" si="117"/>
        <v>-0.80850822725328353</v>
      </c>
      <c r="W292" s="37" t="str">
        <f t="shared" si="118"/>
        <v/>
      </c>
      <c r="X292" s="37" t="str">
        <f t="shared" si="119"/>
        <v/>
      </c>
      <c r="Y292" s="1" t="str">
        <f t="shared" si="120"/>
        <v xml:space="preserve"> </v>
      </c>
      <c r="Z292" s="1" t="str">
        <f t="shared" si="121"/>
        <v xml:space="preserve"> </v>
      </c>
      <c r="AA292" s="1" t="str">
        <f t="shared" si="122"/>
        <v xml:space="preserve"> </v>
      </c>
      <c r="AB292" s="1" t="str">
        <f t="shared" si="123"/>
        <v xml:space="preserve"> </v>
      </c>
      <c r="AC292" s="1" t="str">
        <f t="shared" si="124"/>
        <v xml:space="preserve"> </v>
      </c>
      <c r="AD292" s="1" t="str">
        <f t="shared" si="125"/>
        <v xml:space="preserve"> </v>
      </c>
      <c r="AE292" s="1" t="str">
        <f t="shared" si="126"/>
        <v xml:space="preserve"> </v>
      </c>
      <c r="AF292" s="1" t="str">
        <f t="shared" si="127"/>
        <v xml:space="preserve"> </v>
      </c>
      <c r="AG292" s="38">
        <f t="shared" si="128"/>
        <v>9.0551181131862197</v>
      </c>
      <c r="AH292" s="38" t="str">
        <f t="shared" si="129"/>
        <v xml:space="preserve"> </v>
      </c>
      <c r="AI292" s="1" t="str">
        <f t="shared" si="130"/>
        <v xml:space="preserve"> </v>
      </c>
      <c r="AJ292" s="1" t="str">
        <f t="shared" si="131"/>
        <v xml:space="preserve"> </v>
      </c>
      <c r="AK292" s="25" t="str">
        <f t="shared" si="132"/>
        <v xml:space="preserve"> </v>
      </c>
      <c r="AL292" s="25" t="str">
        <f t="shared" si="133"/>
        <v xml:space="preserve"> </v>
      </c>
      <c r="AM292" s="1" t="str">
        <f t="shared" si="134"/>
        <v xml:space="preserve"> </v>
      </c>
      <c r="AN292" s="1" t="str">
        <f t="shared" si="135"/>
        <v xml:space="preserve"> </v>
      </c>
      <c r="AO292" t="s">
        <v>1957</v>
      </c>
      <c r="AP292" t="s">
        <v>3113</v>
      </c>
      <c r="AQ292" s="22">
        <v>80.850822725328356</v>
      </c>
      <c r="AR292" s="21">
        <v>1.2580004651484789</v>
      </c>
      <c r="AS292">
        <v>71.259838765061744</v>
      </c>
      <c r="AT292">
        <v>-80.850822725328356</v>
      </c>
      <c r="AU292">
        <v>-1.2580004651484789</v>
      </c>
      <c r="AV292" t="s">
        <v>4039</v>
      </c>
    </row>
    <row r="293" spans="1:48" x14ac:dyDescent="0.25">
      <c r="A293" s="14">
        <v>2.9600000000000142E-9</v>
      </c>
      <c r="B293" t="s">
        <v>1958</v>
      </c>
      <c r="C293" s="4">
        <v>0</v>
      </c>
      <c r="D293" s="4">
        <v>0</v>
      </c>
      <c r="E293" s="4">
        <v>0</v>
      </c>
      <c r="F293" s="4">
        <v>0</v>
      </c>
      <c r="G293" s="4" t="s">
        <v>2162</v>
      </c>
      <c r="H293" s="4">
        <v>9.99</v>
      </c>
      <c r="I293" s="34">
        <v>4783.6044903385437</v>
      </c>
      <c r="J293" s="35" t="s">
        <v>2161</v>
      </c>
      <c r="K293" s="35" t="s">
        <v>2161</v>
      </c>
      <c r="L293" s="35" t="s">
        <v>2161</v>
      </c>
      <c r="M293" s="35" t="s">
        <v>2161</v>
      </c>
      <c r="N293" s="4" t="s">
        <v>119</v>
      </c>
      <c r="O293" s="4" t="s">
        <v>119</v>
      </c>
      <c r="P293" s="35" t="s">
        <v>124</v>
      </c>
      <c r="Q293" s="36" t="str">
        <f t="shared" si="112"/>
        <v xml:space="preserve"> </v>
      </c>
      <c r="R293" s="36" t="str">
        <f t="shared" si="113"/>
        <v xml:space="preserve"> </v>
      </c>
      <c r="S293" s="37" t="str">
        <f t="shared" si="114"/>
        <v xml:space="preserve"> </v>
      </c>
      <c r="T293" s="37" t="str">
        <f t="shared" si="115"/>
        <v xml:space="preserve"> </v>
      </c>
      <c r="U293" s="37" t="str">
        <f t="shared" si="116"/>
        <v xml:space="preserve"> </v>
      </c>
      <c r="V293" s="37" t="str">
        <f t="shared" si="117"/>
        <v xml:space="preserve"> </v>
      </c>
      <c r="W293" s="37" t="str">
        <f t="shared" si="118"/>
        <v xml:space="preserve"> </v>
      </c>
      <c r="X293" s="37" t="str">
        <f t="shared" si="119"/>
        <v xml:space="preserve"> </v>
      </c>
      <c r="Y293" s="1" t="str">
        <f t="shared" si="120"/>
        <v xml:space="preserve"> </v>
      </c>
      <c r="Z293" s="1" t="str">
        <f t="shared" si="121"/>
        <v xml:space="preserve"> </v>
      </c>
      <c r="AA293" s="1" t="str">
        <f t="shared" si="122"/>
        <v xml:space="preserve"> </v>
      </c>
      <c r="AB293" s="1" t="str">
        <f t="shared" si="123"/>
        <v xml:space="preserve"> </v>
      </c>
      <c r="AC293" s="1" t="str">
        <f t="shared" si="124"/>
        <v xml:space="preserve"> </v>
      </c>
      <c r="AD293" s="1" t="str">
        <f t="shared" si="125"/>
        <v xml:space="preserve"> </v>
      </c>
      <c r="AE293" s="1" t="str">
        <f t="shared" si="126"/>
        <v xml:space="preserve"> </v>
      </c>
      <c r="AF293" s="1" t="str">
        <f t="shared" si="127"/>
        <v xml:space="preserve"> </v>
      </c>
      <c r="AG293" s="38" t="str">
        <f t="shared" si="128"/>
        <v xml:space="preserve"> </v>
      </c>
      <c r="AH293" s="38" t="str">
        <f t="shared" si="129"/>
        <v xml:space="preserve"> </v>
      </c>
      <c r="AI293" s="1" t="str">
        <f t="shared" si="130"/>
        <v xml:space="preserve"> </v>
      </c>
      <c r="AJ293" s="1" t="str">
        <f t="shared" si="131"/>
        <v xml:space="preserve"> </v>
      </c>
      <c r="AK293" s="25" t="str">
        <f t="shared" si="132"/>
        <v xml:space="preserve"> </v>
      </c>
      <c r="AL293" s="25" t="str">
        <f t="shared" si="133"/>
        <v xml:space="preserve"> </v>
      </c>
      <c r="AM293" s="1" t="str">
        <f t="shared" si="134"/>
        <v xml:space="preserve"> </v>
      </c>
      <c r="AN293" s="1" t="str">
        <f t="shared" si="135"/>
        <v xml:space="preserve"> </v>
      </c>
      <c r="AO293" t="s">
        <v>1958</v>
      </c>
      <c r="AP293" t="s">
        <v>2246</v>
      </c>
      <c r="AQ293" s="22" t="e">
        <v>#VALUE!</v>
      </c>
      <c r="AR293" s="21" t="e">
        <v>#VALUE!</v>
      </c>
      <c r="AS293" t="s">
        <v>124</v>
      </c>
      <c r="AT293" t="e">
        <v>#VALUE!</v>
      </c>
      <c r="AU293" t="e">
        <v>#VALUE!</v>
      </c>
      <c r="AV293" t="s">
        <v>4040</v>
      </c>
    </row>
    <row r="294" spans="1:48" x14ac:dyDescent="0.25">
      <c r="A294" s="14">
        <v>2.9700000000000144E-9</v>
      </c>
      <c r="B294" t="s">
        <v>1959</v>
      </c>
      <c r="C294" s="4">
        <v>10</v>
      </c>
      <c r="D294" s="4">
        <v>0</v>
      </c>
      <c r="E294" s="4">
        <v>1</v>
      </c>
      <c r="F294" s="4">
        <v>11</v>
      </c>
      <c r="G294" s="4">
        <v>24.414285659790039</v>
      </c>
      <c r="H294" s="4">
        <v>24.82</v>
      </c>
      <c r="I294" s="34">
        <v>5742.6988716014557</v>
      </c>
      <c r="J294" s="35" t="s">
        <v>2161</v>
      </c>
      <c r="K294" s="35" t="s">
        <v>2161</v>
      </c>
      <c r="L294" s="35" t="s">
        <v>2161</v>
      </c>
      <c r="M294" s="35" t="s">
        <v>2161</v>
      </c>
      <c r="N294" s="4">
        <v>0.19500000000000001</v>
      </c>
      <c r="O294" s="4" t="s">
        <v>119</v>
      </c>
      <c r="P294" s="35">
        <v>9.2667203867848505E-2</v>
      </c>
      <c r="Q294" s="36">
        <f t="shared" si="112"/>
        <v>90.909090912060904</v>
      </c>
      <c r="R294" s="36" t="str">
        <f t="shared" si="113"/>
        <v xml:space="preserve"> </v>
      </c>
      <c r="S294" s="37" t="str">
        <f t="shared" si="114"/>
        <v/>
      </c>
      <c r="T294" s="37" t="str">
        <f t="shared" si="115"/>
        <v/>
      </c>
      <c r="U294" s="37" t="str">
        <f t="shared" si="116"/>
        <v xml:space="preserve"> </v>
      </c>
      <c r="V294" s="37" t="str">
        <f t="shared" si="117"/>
        <v xml:space="preserve"> </v>
      </c>
      <c r="W294" s="37" t="str">
        <f t="shared" si="118"/>
        <v xml:space="preserve"> </v>
      </c>
      <c r="X294" s="37" t="str">
        <f t="shared" si="119"/>
        <v xml:space="preserve"> </v>
      </c>
      <c r="Y294" s="1" t="str">
        <f t="shared" si="120"/>
        <v xml:space="preserve"> </v>
      </c>
      <c r="Z294" s="1" t="str">
        <f t="shared" si="121"/>
        <v xml:space="preserve"> </v>
      </c>
      <c r="AA294" s="1" t="str">
        <f t="shared" si="122"/>
        <v xml:space="preserve"> </v>
      </c>
      <c r="AB294" s="1" t="str">
        <f t="shared" si="123"/>
        <v xml:space="preserve"> </v>
      </c>
      <c r="AC294" s="1" t="str">
        <f t="shared" si="124"/>
        <v xml:space="preserve"> </v>
      </c>
      <c r="AD294" s="1" t="str">
        <f t="shared" si="125"/>
        <v xml:space="preserve"> </v>
      </c>
      <c r="AE294" s="1" t="str">
        <f t="shared" si="126"/>
        <v xml:space="preserve"> </v>
      </c>
      <c r="AF294" s="1" t="str">
        <f t="shared" si="127"/>
        <v xml:space="preserve"> </v>
      </c>
      <c r="AG294" s="38" t="str">
        <f t="shared" si="128"/>
        <v xml:space="preserve"> </v>
      </c>
      <c r="AH294" s="38" t="str">
        <f t="shared" si="129"/>
        <v xml:space="preserve"> </v>
      </c>
      <c r="AI294" s="1" t="str">
        <f t="shared" si="130"/>
        <v xml:space="preserve"> </v>
      </c>
      <c r="AJ294" s="1" t="str">
        <f t="shared" si="131"/>
        <v xml:space="preserve"> </v>
      </c>
      <c r="AK294" s="25" t="str">
        <f t="shared" si="132"/>
        <v xml:space="preserve"> </v>
      </c>
      <c r="AL294" s="25" t="str">
        <f t="shared" si="133"/>
        <v xml:space="preserve"> </v>
      </c>
      <c r="AM294" s="1" t="str">
        <f t="shared" si="134"/>
        <v xml:space="preserve"> </v>
      </c>
      <c r="AN294" s="1" t="str">
        <f t="shared" si="135"/>
        <v xml:space="preserve"> </v>
      </c>
      <c r="AO294" t="s">
        <v>1959</v>
      </c>
      <c r="AP294" t="s">
        <v>2347</v>
      </c>
      <c r="AQ294" s="22" t="e">
        <v>#VALUE!</v>
      </c>
      <c r="AR294" s="21" t="e">
        <v>#VALUE!</v>
      </c>
      <c r="AS294">
        <v>-1.6346266728846093</v>
      </c>
      <c r="AT294" t="e">
        <v>#VALUE!</v>
      </c>
      <c r="AU294" t="e">
        <v>#VALUE!</v>
      </c>
      <c r="AV294" t="s">
        <v>4041</v>
      </c>
    </row>
    <row r="295" spans="1:48" x14ac:dyDescent="0.25">
      <c r="A295" s="14">
        <v>2.9800000000000145E-9</v>
      </c>
      <c r="B295" t="s">
        <v>1960</v>
      </c>
      <c r="C295" s="4">
        <v>0</v>
      </c>
      <c r="D295" s="4">
        <v>1</v>
      </c>
      <c r="E295" s="4">
        <v>0</v>
      </c>
      <c r="F295" s="4">
        <v>1</v>
      </c>
      <c r="G295" s="4">
        <v>10.899999618530273</v>
      </c>
      <c r="H295" s="4">
        <v>13.01</v>
      </c>
      <c r="I295" s="34">
        <v>7293.6081222300545</v>
      </c>
      <c r="J295" s="35">
        <v>29.568181818181817</v>
      </c>
      <c r="K295" s="35">
        <v>26.551020408163264</v>
      </c>
      <c r="L295" s="35" t="s">
        <v>2161</v>
      </c>
      <c r="M295" s="35" t="s">
        <v>2161</v>
      </c>
      <c r="N295" s="4">
        <v>0.44</v>
      </c>
      <c r="O295" s="4">
        <v>12.820512820512816</v>
      </c>
      <c r="P295" s="35">
        <v>1.3066871637202153</v>
      </c>
      <c r="Q295" s="36" t="str">
        <f t="shared" si="112"/>
        <v/>
      </c>
      <c r="R295" s="36">
        <f t="shared" si="113"/>
        <v>100.00000000298</v>
      </c>
      <c r="S295" s="37" t="str">
        <f t="shared" si="114"/>
        <v/>
      </c>
      <c r="T295" s="37" t="str">
        <f t="shared" si="115"/>
        <v/>
      </c>
      <c r="U295" s="37" t="str">
        <f t="shared" si="116"/>
        <v/>
      </c>
      <c r="V295" s="37" t="str">
        <f t="shared" si="117"/>
        <v/>
      </c>
      <c r="W295" s="37" t="str">
        <f t="shared" si="118"/>
        <v xml:space="preserve"> </v>
      </c>
      <c r="X295" s="37" t="str">
        <f t="shared" si="119"/>
        <v xml:space="preserve"> </v>
      </c>
      <c r="Y295" s="1" t="str">
        <f t="shared" si="120"/>
        <v xml:space="preserve"> </v>
      </c>
      <c r="Z295" s="1" t="str">
        <f t="shared" si="121"/>
        <v xml:space="preserve"> </v>
      </c>
      <c r="AA295" s="1" t="str">
        <f t="shared" si="122"/>
        <v xml:space="preserve"> </v>
      </c>
      <c r="AB295" s="1" t="str">
        <f t="shared" si="123"/>
        <v xml:space="preserve"> </v>
      </c>
      <c r="AC295" s="1" t="str">
        <f t="shared" si="124"/>
        <v xml:space="preserve"> </v>
      </c>
      <c r="AD295" s="1" t="str">
        <f t="shared" si="125"/>
        <v xml:space="preserve"> </v>
      </c>
      <c r="AE295" s="1" t="str">
        <f t="shared" si="126"/>
        <v xml:space="preserve"> </v>
      </c>
      <c r="AF295" s="1" t="str">
        <f t="shared" si="127"/>
        <v xml:space="preserve"> </v>
      </c>
      <c r="AG295" s="38" t="str">
        <f t="shared" si="128"/>
        <v xml:space="preserve"> </v>
      </c>
      <c r="AH295" s="38" t="str">
        <f t="shared" si="129"/>
        <v xml:space="preserve"> </v>
      </c>
      <c r="AI295" s="1" t="str">
        <f t="shared" si="130"/>
        <v xml:space="preserve"> </v>
      </c>
      <c r="AJ295" s="1" t="str">
        <f t="shared" si="131"/>
        <v xml:space="preserve"> </v>
      </c>
      <c r="AK295" s="25" t="str">
        <f t="shared" si="132"/>
        <v xml:space="preserve"> </v>
      </c>
      <c r="AL295" s="25" t="str">
        <f t="shared" si="133"/>
        <v xml:space="preserve"> </v>
      </c>
      <c r="AM295" s="1" t="str">
        <f t="shared" si="134"/>
        <v xml:space="preserve"> </v>
      </c>
      <c r="AN295" s="1" t="str">
        <f t="shared" si="135"/>
        <v xml:space="preserve"> </v>
      </c>
      <c r="AO295" t="s">
        <v>1960</v>
      </c>
      <c r="AP295" t="s">
        <v>2246</v>
      </c>
      <c r="AQ295" s="22">
        <v>-75.434803795917446</v>
      </c>
      <c r="AR295" s="21" t="e">
        <v>#VALUE!</v>
      </c>
      <c r="AS295">
        <v>-16.218296552419108</v>
      </c>
      <c r="AT295">
        <v>75.434803795917446</v>
      </c>
      <c r="AU295" t="e">
        <v>#VALUE!</v>
      </c>
      <c r="AV295" t="s">
        <v>4042</v>
      </c>
    </row>
    <row r="296" spans="1:48" x14ac:dyDescent="0.25">
      <c r="A296" s="14">
        <v>2.9900000000000147E-9</v>
      </c>
      <c r="B296" t="s">
        <v>1961</v>
      </c>
      <c r="C296" s="4">
        <v>5</v>
      </c>
      <c r="D296" s="4">
        <v>1</v>
      </c>
      <c r="E296" s="4">
        <v>1</v>
      </c>
      <c r="F296" s="4">
        <v>7</v>
      </c>
      <c r="G296" s="4">
        <v>4.0999999046325684</v>
      </c>
      <c r="H296" s="4">
        <v>5.22</v>
      </c>
      <c r="I296" s="34">
        <v>3152.1840313385137</v>
      </c>
      <c r="J296" s="35">
        <v>1.5196506550218341</v>
      </c>
      <c r="K296" s="35">
        <v>0.8018433179723502</v>
      </c>
      <c r="L296" s="35">
        <v>10.361212522332305</v>
      </c>
      <c r="M296" s="35">
        <v>9.4279148008571649</v>
      </c>
      <c r="N296" s="4">
        <v>3.4350000000000001</v>
      </c>
      <c r="O296" s="4">
        <v>254.12371134020617</v>
      </c>
      <c r="P296" s="35" t="s">
        <v>124</v>
      </c>
      <c r="Q296" s="36" t="str">
        <f t="shared" si="112"/>
        <v xml:space="preserve"> </v>
      </c>
      <c r="R296" s="36" t="str">
        <f t="shared" si="113"/>
        <v xml:space="preserve"> </v>
      </c>
      <c r="S296" s="37" t="str">
        <f t="shared" si="114"/>
        <v/>
      </c>
      <c r="T296" s="37">
        <f t="shared" si="115"/>
        <v>-0.21455940225280293</v>
      </c>
      <c r="U296" s="37" t="str">
        <f t="shared" si="116"/>
        <v/>
      </c>
      <c r="V296" s="37">
        <f t="shared" si="117"/>
        <v>-0.90983564152119845</v>
      </c>
      <c r="W296" s="37" t="str">
        <f t="shared" si="118"/>
        <v/>
      </c>
      <c r="X296" s="37">
        <f t="shared" si="119"/>
        <v>-0.14385582831261756</v>
      </c>
      <c r="Y296" s="1" t="str">
        <f t="shared" si="120"/>
        <v xml:space="preserve"> </v>
      </c>
      <c r="Z296" s="1" t="str">
        <f t="shared" si="121"/>
        <v xml:space="preserve"> </v>
      </c>
      <c r="AA296" s="1" t="str">
        <f t="shared" si="122"/>
        <v xml:space="preserve"> </v>
      </c>
      <c r="AB296" s="1" t="str">
        <f t="shared" si="123"/>
        <v xml:space="preserve"> </v>
      </c>
      <c r="AC296" s="1" t="str">
        <f t="shared" si="124"/>
        <v xml:space="preserve"> </v>
      </c>
      <c r="AD296" s="1" t="str">
        <f t="shared" si="125"/>
        <v xml:space="preserve"> </v>
      </c>
      <c r="AE296" s="1" t="str">
        <f t="shared" si="126"/>
        <v xml:space="preserve"> </v>
      </c>
      <c r="AF296" s="1" t="str">
        <f t="shared" si="127"/>
        <v xml:space="preserve"> </v>
      </c>
      <c r="AG296" s="38" t="str">
        <f t="shared" si="128"/>
        <v xml:space="preserve"> </v>
      </c>
      <c r="AH296" s="38" t="str">
        <f t="shared" si="129"/>
        <v xml:space="preserve"> </v>
      </c>
      <c r="AI296" s="1" t="str">
        <f t="shared" si="130"/>
        <v xml:space="preserve"> </v>
      </c>
      <c r="AJ296" s="1" t="str">
        <f t="shared" si="131"/>
        <v xml:space="preserve"> </v>
      </c>
      <c r="AK296" s="25" t="str">
        <f t="shared" si="132"/>
        <v xml:space="preserve"> </v>
      </c>
      <c r="AL296" s="25" t="str">
        <f t="shared" si="133"/>
        <v xml:space="preserve"> </v>
      </c>
      <c r="AM296" s="1" t="str">
        <f t="shared" si="134"/>
        <v xml:space="preserve"> </v>
      </c>
      <c r="AN296" s="1" t="str">
        <f t="shared" si="135"/>
        <v xml:space="preserve"> </v>
      </c>
      <c r="AO296" t="s">
        <v>1961</v>
      </c>
      <c r="AP296" t="s">
        <v>3113</v>
      </c>
      <c r="AQ296" s="22">
        <v>90.98356415211984</v>
      </c>
      <c r="AR296" s="21">
        <v>14.385582831261756</v>
      </c>
      <c r="AS296">
        <v>-21.455940524280294</v>
      </c>
      <c r="AT296">
        <v>-90.98356415211984</v>
      </c>
      <c r="AU296">
        <v>-14.385582831261756</v>
      </c>
      <c r="AV296" t="s">
        <v>4043</v>
      </c>
    </row>
    <row r="297" spans="1:48" x14ac:dyDescent="0.25">
      <c r="A297" s="14">
        <v>3.0000000000000149E-9</v>
      </c>
      <c r="B297" t="s">
        <v>1962</v>
      </c>
      <c r="C297" s="4">
        <v>1</v>
      </c>
      <c r="D297" s="4">
        <v>0</v>
      </c>
      <c r="E297" s="4">
        <v>0</v>
      </c>
      <c r="F297" s="4">
        <v>1</v>
      </c>
      <c r="G297" s="4" t="s">
        <v>2162</v>
      </c>
      <c r="H297" s="4">
        <v>116</v>
      </c>
      <c r="I297" s="34">
        <v>10050.553019064657</v>
      </c>
      <c r="J297" s="35" t="s">
        <v>2161</v>
      </c>
      <c r="K297" s="35" t="s">
        <v>2161</v>
      </c>
      <c r="L297" s="35" t="s">
        <v>2161</v>
      </c>
      <c r="M297" s="35" t="s">
        <v>2161</v>
      </c>
      <c r="N297" s="4" t="s">
        <v>119</v>
      </c>
      <c r="O297" s="4" t="s">
        <v>119</v>
      </c>
      <c r="P297" s="35" t="s">
        <v>124</v>
      </c>
      <c r="Q297" s="36">
        <f t="shared" si="112"/>
        <v>100.000000003</v>
      </c>
      <c r="R297" s="36" t="str">
        <f t="shared" si="113"/>
        <v xml:space="preserve"> </v>
      </c>
      <c r="S297" s="37" t="str">
        <f t="shared" si="114"/>
        <v xml:space="preserve"> </v>
      </c>
      <c r="T297" s="37" t="str">
        <f t="shared" si="115"/>
        <v xml:space="preserve"> </v>
      </c>
      <c r="U297" s="37" t="str">
        <f t="shared" si="116"/>
        <v xml:space="preserve"> </v>
      </c>
      <c r="V297" s="37" t="str">
        <f t="shared" si="117"/>
        <v xml:space="preserve"> </v>
      </c>
      <c r="W297" s="37" t="str">
        <f t="shared" si="118"/>
        <v xml:space="preserve"> </v>
      </c>
      <c r="X297" s="37" t="str">
        <f t="shared" si="119"/>
        <v xml:space="preserve"> </v>
      </c>
      <c r="Y297" s="1" t="str">
        <f t="shared" si="120"/>
        <v xml:space="preserve"> </v>
      </c>
      <c r="Z297" s="1" t="str">
        <f t="shared" si="121"/>
        <v xml:space="preserve"> </v>
      </c>
      <c r="AA297" s="1" t="str">
        <f t="shared" si="122"/>
        <v xml:space="preserve"> </v>
      </c>
      <c r="AB297" s="1" t="str">
        <f t="shared" si="123"/>
        <v xml:space="preserve"> </v>
      </c>
      <c r="AC297" s="1" t="str">
        <f t="shared" si="124"/>
        <v xml:space="preserve"> </v>
      </c>
      <c r="AD297" s="1" t="str">
        <f t="shared" si="125"/>
        <v xml:space="preserve"> </v>
      </c>
      <c r="AE297" s="1" t="str">
        <f t="shared" si="126"/>
        <v xml:space="preserve"> </v>
      </c>
      <c r="AF297" s="1" t="str">
        <f t="shared" si="127"/>
        <v xml:space="preserve"> </v>
      </c>
      <c r="AG297" s="38" t="str">
        <f t="shared" si="128"/>
        <v xml:space="preserve"> </v>
      </c>
      <c r="AH297" s="38" t="str">
        <f t="shared" si="129"/>
        <v xml:space="preserve"> </v>
      </c>
      <c r="AI297" s="1" t="str">
        <f t="shared" si="130"/>
        <v xml:space="preserve"> </v>
      </c>
      <c r="AJ297" s="1" t="str">
        <f t="shared" si="131"/>
        <v xml:space="preserve"> </v>
      </c>
      <c r="AK297" s="25" t="str">
        <f t="shared" si="132"/>
        <v xml:space="preserve"> </v>
      </c>
      <c r="AL297" s="25" t="str">
        <f t="shared" si="133"/>
        <v xml:space="preserve"> </v>
      </c>
      <c r="AM297" s="1" t="str">
        <f t="shared" si="134"/>
        <v xml:space="preserve"> </v>
      </c>
      <c r="AN297" s="1" t="str">
        <f t="shared" si="135"/>
        <v xml:space="preserve"> </v>
      </c>
      <c r="AO297" t="s">
        <v>1962</v>
      </c>
      <c r="AP297" t="s">
        <v>2210</v>
      </c>
      <c r="AQ297" s="22" t="e">
        <v>#VALUE!</v>
      </c>
      <c r="AR297" s="21" t="e">
        <v>#VALUE!</v>
      </c>
      <c r="AS297" t="s">
        <v>124</v>
      </c>
      <c r="AT297" t="e">
        <v>#VALUE!</v>
      </c>
      <c r="AU297" t="e">
        <v>#VALUE!</v>
      </c>
      <c r="AV297" t="s">
        <v>4044</v>
      </c>
    </row>
    <row r="298" spans="1:48" x14ac:dyDescent="0.25">
      <c r="A298" s="14">
        <v>3.010000000000015E-9</v>
      </c>
      <c r="B298" t="s">
        <v>1963</v>
      </c>
      <c r="C298" s="4">
        <v>0</v>
      </c>
      <c r="D298" s="4">
        <v>0</v>
      </c>
      <c r="E298" s="4">
        <v>0</v>
      </c>
      <c r="F298" s="4">
        <v>0</v>
      </c>
      <c r="G298" s="4" t="s">
        <v>2162</v>
      </c>
      <c r="H298" s="4">
        <v>10.16</v>
      </c>
      <c r="I298" s="34">
        <v>10924.262359912442</v>
      </c>
      <c r="J298" s="35" t="s">
        <v>2161</v>
      </c>
      <c r="K298" s="35" t="s">
        <v>2161</v>
      </c>
      <c r="L298" s="35" t="s">
        <v>2161</v>
      </c>
      <c r="M298" s="35" t="s">
        <v>2161</v>
      </c>
      <c r="N298" s="4" t="s">
        <v>119</v>
      </c>
      <c r="O298" s="4" t="s">
        <v>119</v>
      </c>
      <c r="P298" s="35" t="s">
        <v>124</v>
      </c>
      <c r="Q298" s="36" t="str">
        <f t="shared" si="112"/>
        <v xml:space="preserve"> </v>
      </c>
      <c r="R298" s="36" t="str">
        <f t="shared" si="113"/>
        <v xml:space="preserve"> </v>
      </c>
      <c r="S298" s="37" t="str">
        <f t="shared" si="114"/>
        <v xml:space="preserve"> </v>
      </c>
      <c r="T298" s="37" t="str">
        <f t="shared" si="115"/>
        <v xml:space="preserve"> </v>
      </c>
      <c r="U298" s="37" t="str">
        <f t="shared" si="116"/>
        <v xml:space="preserve"> </v>
      </c>
      <c r="V298" s="37" t="str">
        <f t="shared" si="117"/>
        <v xml:space="preserve"> </v>
      </c>
      <c r="W298" s="37" t="str">
        <f t="shared" si="118"/>
        <v xml:space="preserve"> </v>
      </c>
      <c r="X298" s="37" t="str">
        <f t="shared" si="119"/>
        <v xml:space="preserve"> </v>
      </c>
      <c r="Y298" s="1" t="str">
        <f t="shared" si="120"/>
        <v xml:space="preserve"> </v>
      </c>
      <c r="Z298" s="1" t="str">
        <f t="shared" si="121"/>
        <v xml:space="preserve"> </v>
      </c>
      <c r="AA298" s="1" t="str">
        <f t="shared" si="122"/>
        <v xml:space="preserve"> </v>
      </c>
      <c r="AB298" s="1" t="str">
        <f t="shared" si="123"/>
        <v xml:space="preserve"> </v>
      </c>
      <c r="AC298" s="1" t="str">
        <f t="shared" si="124"/>
        <v xml:space="preserve"> </v>
      </c>
      <c r="AD298" s="1" t="str">
        <f t="shared" si="125"/>
        <v xml:space="preserve"> </v>
      </c>
      <c r="AE298" s="1" t="str">
        <f t="shared" si="126"/>
        <v xml:space="preserve"> </v>
      </c>
      <c r="AF298" s="1" t="str">
        <f t="shared" si="127"/>
        <v xml:space="preserve"> </v>
      </c>
      <c r="AG298" s="38" t="str">
        <f t="shared" si="128"/>
        <v xml:space="preserve"> </v>
      </c>
      <c r="AH298" s="38" t="str">
        <f t="shared" si="129"/>
        <v xml:space="preserve"> </v>
      </c>
      <c r="AI298" s="1" t="str">
        <f t="shared" si="130"/>
        <v xml:space="preserve"> </v>
      </c>
      <c r="AJ298" s="1" t="str">
        <f t="shared" si="131"/>
        <v xml:space="preserve"> </v>
      </c>
      <c r="AK298" s="25" t="str">
        <f t="shared" si="132"/>
        <v xml:space="preserve"> </v>
      </c>
      <c r="AL298" s="25" t="str">
        <f t="shared" si="133"/>
        <v xml:space="preserve"> </v>
      </c>
      <c r="AM298" s="1" t="str">
        <f t="shared" si="134"/>
        <v xml:space="preserve"> </v>
      </c>
      <c r="AN298" s="1" t="str">
        <f t="shared" si="135"/>
        <v xml:space="preserve"> </v>
      </c>
      <c r="AO298" t="s">
        <v>1963</v>
      </c>
      <c r="AP298" t="s">
        <v>2246</v>
      </c>
      <c r="AQ298" s="22" t="e">
        <v>#VALUE!</v>
      </c>
      <c r="AR298" s="21" t="e">
        <v>#VALUE!</v>
      </c>
      <c r="AS298" t="s">
        <v>124</v>
      </c>
      <c r="AT298" t="e">
        <v>#VALUE!</v>
      </c>
      <c r="AU298" t="e">
        <v>#VALUE!</v>
      </c>
      <c r="AV298" t="s">
        <v>4045</v>
      </c>
    </row>
    <row r="299" spans="1:48" x14ac:dyDescent="0.25">
      <c r="A299" s="14">
        <v>3.0200000000000152E-9</v>
      </c>
      <c r="B299" t="s">
        <v>1964</v>
      </c>
      <c r="C299" s="4">
        <v>13</v>
      </c>
      <c r="D299" s="4">
        <v>0</v>
      </c>
      <c r="E299" s="4">
        <v>1</v>
      </c>
      <c r="F299" s="4">
        <v>14</v>
      </c>
      <c r="G299" s="4">
        <v>24</v>
      </c>
      <c r="H299" s="4">
        <v>22.63</v>
      </c>
      <c r="I299" s="34">
        <v>3210.4841793035525</v>
      </c>
      <c r="J299" s="35">
        <v>22.858585858585858</v>
      </c>
      <c r="K299" s="35">
        <v>22.405940594059405</v>
      </c>
      <c r="L299" s="35">
        <v>12.199830425680391</v>
      </c>
      <c r="M299" s="35">
        <v>10.314074926253687</v>
      </c>
      <c r="N299" s="4">
        <v>0.99</v>
      </c>
      <c r="O299" s="4" t="s">
        <v>119</v>
      </c>
      <c r="P299" s="35">
        <v>0</v>
      </c>
      <c r="Q299" s="36">
        <f t="shared" si="112"/>
        <v>92.857142860162867</v>
      </c>
      <c r="R299" s="36" t="str">
        <f t="shared" si="113"/>
        <v xml:space="preserve"> </v>
      </c>
      <c r="S299" s="37" t="str">
        <f t="shared" si="114"/>
        <v/>
      </c>
      <c r="T299" s="37" t="str">
        <f t="shared" si="115"/>
        <v/>
      </c>
      <c r="U299" s="37" t="str">
        <f t="shared" si="116"/>
        <v/>
      </c>
      <c r="V299" s="37" t="str">
        <f t="shared" si="117"/>
        <v/>
      </c>
      <c r="W299" s="37" t="str">
        <f t="shared" si="118"/>
        <v/>
      </c>
      <c r="X299" s="37" t="str">
        <f t="shared" si="119"/>
        <v/>
      </c>
      <c r="Y299" s="1" t="str">
        <f t="shared" si="120"/>
        <v xml:space="preserve"> </v>
      </c>
      <c r="Z299" s="1" t="str">
        <f t="shared" si="121"/>
        <v xml:space="preserve"> </v>
      </c>
      <c r="AA299" s="1" t="str">
        <f t="shared" si="122"/>
        <v xml:space="preserve"> </v>
      </c>
      <c r="AB299" s="1" t="str">
        <f t="shared" si="123"/>
        <v xml:space="preserve"> </v>
      </c>
      <c r="AC299" s="1" t="str">
        <f t="shared" si="124"/>
        <v xml:space="preserve"> </v>
      </c>
      <c r="AD299" s="1" t="str">
        <f t="shared" si="125"/>
        <v xml:space="preserve"> </v>
      </c>
      <c r="AE299" s="1" t="str">
        <f t="shared" si="126"/>
        <v xml:space="preserve"> </v>
      </c>
      <c r="AF299" s="1" t="str">
        <f t="shared" si="127"/>
        <v xml:space="preserve"> </v>
      </c>
      <c r="AG299" s="38" t="str">
        <f t="shared" si="128"/>
        <v xml:space="preserve"> </v>
      </c>
      <c r="AH299" s="38" t="str">
        <f t="shared" si="129"/>
        <v xml:space="preserve"> </v>
      </c>
      <c r="AI299" s="1" t="str">
        <f t="shared" si="130"/>
        <v xml:space="preserve"> </v>
      </c>
      <c r="AJ299" s="1" t="str">
        <f t="shared" si="131"/>
        <v xml:space="preserve"> </v>
      </c>
      <c r="AK299" s="25" t="str">
        <f t="shared" si="132"/>
        <v xml:space="preserve"> </v>
      </c>
      <c r="AL299" s="25" t="str">
        <f t="shared" si="133"/>
        <v xml:space="preserve"> </v>
      </c>
      <c r="AM299" s="1" t="str">
        <f t="shared" si="134"/>
        <v xml:space="preserve"> </v>
      </c>
      <c r="AN299" s="1" t="str">
        <f t="shared" si="135"/>
        <v xml:space="preserve"> </v>
      </c>
      <c r="AO299" t="s">
        <v>1964</v>
      </c>
      <c r="AP299" t="s">
        <v>2210</v>
      </c>
      <c r="AQ299" s="22">
        <v>-35.625232211174705</v>
      </c>
      <c r="AR299" s="21">
        <v>-0.80686687979971694</v>
      </c>
      <c r="AS299">
        <v>6.0539107379584678</v>
      </c>
      <c r="AT299">
        <v>35.625232211174705</v>
      </c>
      <c r="AU299">
        <v>0.80686687979971694</v>
      </c>
      <c r="AV299" t="s">
        <v>4046</v>
      </c>
    </row>
    <row r="300" spans="1:48" x14ac:dyDescent="0.25">
      <c r="A300" s="14">
        <v>3.0300000000000154E-9</v>
      </c>
      <c r="B300" t="s">
        <v>1965</v>
      </c>
      <c r="C300" s="4">
        <v>10</v>
      </c>
      <c r="D300" s="4">
        <v>2</v>
      </c>
      <c r="E300" s="4">
        <v>4</v>
      </c>
      <c r="F300" s="4">
        <v>16</v>
      </c>
      <c r="G300" s="4">
        <v>16.399999618530273</v>
      </c>
      <c r="H300" s="4">
        <v>14.98</v>
      </c>
      <c r="I300" s="34">
        <v>8432.9881834558873</v>
      </c>
      <c r="J300" s="35">
        <v>21.522988505747126</v>
      </c>
      <c r="K300" s="35">
        <v>16.142241379310345</v>
      </c>
      <c r="L300" s="35">
        <v>8.5290012546348279</v>
      </c>
      <c r="M300" s="35">
        <v>7.5599873125100796</v>
      </c>
      <c r="N300" s="4">
        <v>0.69600000000000006</v>
      </c>
      <c r="O300" s="4">
        <v>-12.121212121212118</v>
      </c>
      <c r="P300" s="35">
        <v>1.2349799732977302</v>
      </c>
      <c r="Q300" s="36" t="str">
        <f t="shared" si="112"/>
        <v xml:space="preserve"> </v>
      </c>
      <c r="R300" s="36" t="str">
        <f t="shared" si="113"/>
        <v xml:space="preserve"> </v>
      </c>
      <c r="S300" s="37" t="str">
        <f t="shared" si="114"/>
        <v/>
      </c>
      <c r="T300" s="37" t="str">
        <f t="shared" si="115"/>
        <v/>
      </c>
      <c r="U300" s="37" t="str">
        <f t="shared" si="116"/>
        <v/>
      </c>
      <c r="V300" s="37" t="str">
        <f t="shared" si="117"/>
        <v/>
      </c>
      <c r="W300" s="37" t="str">
        <f t="shared" si="118"/>
        <v/>
      </c>
      <c r="X300" s="37">
        <f t="shared" si="119"/>
        <v>-0.29525094686251163</v>
      </c>
      <c r="Y300" s="1" t="str">
        <f t="shared" si="120"/>
        <v xml:space="preserve"> </v>
      </c>
      <c r="Z300" s="1" t="str">
        <f t="shared" si="121"/>
        <v xml:space="preserve"> </v>
      </c>
      <c r="AA300" s="1" t="str">
        <f t="shared" si="122"/>
        <v xml:space="preserve"> </v>
      </c>
      <c r="AB300" s="1" t="str">
        <f t="shared" si="123"/>
        <v xml:space="preserve"> </v>
      </c>
      <c r="AC300" s="1" t="str">
        <f t="shared" si="124"/>
        <v xml:space="preserve"> </v>
      </c>
      <c r="AD300" s="1" t="str">
        <f t="shared" si="125"/>
        <v xml:space="preserve"> </v>
      </c>
      <c r="AE300" s="1" t="str">
        <f t="shared" si="126"/>
        <v xml:space="preserve"> </v>
      </c>
      <c r="AF300" s="1" t="str">
        <f t="shared" si="127"/>
        <v xml:space="preserve"> </v>
      </c>
      <c r="AG300" s="38" t="str">
        <f t="shared" si="128"/>
        <v xml:space="preserve"> </v>
      </c>
      <c r="AH300" s="38" t="str">
        <f t="shared" si="129"/>
        <v xml:space="preserve"> </v>
      </c>
      <c r="AI300" s="1" t="str">
        <f t="shared" si="130"/>
        <v xml:space="preserve"> </v>
      </c>
      <c r="AJ300" s="1" t="str">
        <f t="shared" si="131"/>
        <v xml:space="preserve"> </v>
      </c>
      <c r="AK300" s="25" t="str">
        <f t="shared" si="132"/>
        <v xml:space="preserve"> </v>
      </c>
      <c r="AL300" s="25" t="str">
        <f t="shared" si="133"/>
        <v xml:space="preserve"> </v>
      </c>
      <c r="AM300" s="1" t="str">
        <f t="shared" si="134"/>
        <v xml:space="preserve"> </v>
      </c>
      <c r="AN300" s="1" t="str">
        <f t="shared" si="135"/>
        <v xml:space="preserve"> </v>
      </c>
      <c r="AO300" t="s">
        <v>1965</v>
      </c>
      <c r="AP300" t="s">
        <v>4047</v>
      </c>
      <c r="AQ300" s="22">
        <v>-27.700826815320113</v>
      </c>
      <c r="AR300" s="21">
        <v>29.525094686251162</v>
      </c>
      <c r="AS300">
        <v>9.4793031944611084</v>
      </c>
      <c r="AT300">
        <v>27.700826815320113</v>
      </c>
      <c r="AU300">
        <v>-29.525094686251162</v>
      </c>
      <c r="AV300" t="s">
        <v>4048</v>
      </c>
    </row>
    <row r="301" spans="1:48" x14ac:dyDescent="0.25">
      <c r="A301" s="14">
        <v>3.0400000000000156E-9</v>
      </c>
      <c r="B301" t="s">
        <v>1966</v>
      </c>
      <c r="C301" s="4">
        <v>0</v>
      </c>
      <c r="D301" s="4">
        <v>0</v>
      </c>
      <c r="E301" s="4">
        <v>0</v>
      </c>
      <c r="F301" s="4">
        <v>0</v>
      </c>
      <c r="G301" s="4" t="s">
        <v>2162</v>
      </c>
      <c r="H301" s="4">
        <v>3.66</v>
      </c>
      <c r="I301" s="34">
        <v>2790.0668889548956</v>
      </c>
      <c r="J301" s="35" t="s">
        <v>2161</v>
      </c>
      <c r="K301" s="35" t="s">
        <v>2161</v>
      </c>
      <c r="L301" s="35" t="s">
        <v>2161</v>
      </c>
      <c r="M301" s="35" t="s">
        <v>2161</v>
      </c>
      <c r="N301" s="4" t="s">
        <v>119</v>
      </c>
      <c r="O301" s="4" t="s">
        <v>119</v>
      </c>
      <c r="P301" s="35" t="s">
        <v>124</v>
      </c>
      <c r="Q301" s="36" t="str">
        <f t="shared" si="112"/>
        <v xml:space="preserve"> </v>
      </c>
      <c r="R301" s="36" t="str">
        <f t="shared" si="113"/>
        <v xml:space="preserve"> </v>
      </c>
      <c r="S301" s="37" t="str">
        <f t="shared" si="114"/>
        <v xml:space="preserve"> </v>
      </c>
      <c r="T301" s="37" t="str">
        <f t="shared" si="115"/>
        <v xml:space="preserve"> </v>
      </c>
      <c r="U301" s="37" t="str">
        <f t="shared" si="116"/>
        <v xml:space="preserve"> </v>
      </c>
      <c r="V301" s="37" t="str">
        <f t="shared" si="117"/>
        <v xml:space="preserve"> </v>
      </c>
      <c r="W301" s="37" t="str">
        <f t="shared" si="118"/>
        <v xml:space="preserve"> </v>
      </c>
      <c r="X301" s="37" t="str">
        <f t="shared" si="119"/>
        <v xml:space="preserve"> </v>
      </c>
      <c r="Y301" s="1" t="str">
        <f t="shared" si="120"/>
        <v xml:space="preserve"> </v>
      </c>
      <c r="Z301" s="1" t="str">
        <f t="shared" si="121"/>
        <v xml:space="preserve"> </v>
      </c>
      <c r="AA301" s="1" t="str">
        <f t="shared" si="122"/>
        <v xml:space="preserve"> </v>
      </c>
      <c r="AB301" s="1" t="str">
        <f t="shared" si="123"/>
        <v xml:space="preserve"> </v>
      </c>
      <c r="AC301" s="1" t="str">
        <f t="shared" si="124"/>
        <v xml:space="preserve"> </v>
      </c>
      <c r="AD301" s="1" t="str">
        <f t="shared" si="125"/>
        <v xml:space="preserve"> </v>
      </c>
      <c r="AE301" s="1" t="str">
        <f t="shared" si="126"/>
        <v xml:space="preserve"> </v>
      </c>
      <c r="AF301" s="1" t="str">
        <f t="shared" si="127"/>
        <v xml:space="preserve"> </v>
      </c>
      <c r="AG301" s="38" t="str">
        <f t="shared" si="128"/>
        <v xml:space="preserve"> </v>
      </c>
      <c r="AH301" s="38" t="str">
        <f t="shared" si="129"/>
        <v xml:space="preserve"> </v>
      </c>
      <c r="AI301" s="1" t="str">
        <f t="shared" si="130"/>
        <v xml:space="preserve"> </v>
      </c>
      <c r="AJ301" s="1" t="str">
        <f t="shared" si="131"/>
        <v xml:space="preserve"> </v>
      </c>
      <c r="AK301" s="25" t="str">
        <f t="shared" si="132"/>
        <v xml:space="preserve"> </v>
      </c>
      <c r="AL301" s="25" t="str">
        <f t="shared" si="133"/>
        <v xml:space="preserve"> </v>
      </c>
      <c r="AM301" s="1" t="str">
        <f t="shared" si="134"/>
        <v xml:space="preserve"> </v>
      </c>
      <c r="AN301" s="1" t="str">
        <f t="shared" si="135"/>
        <v xml:space="preserve"> </v>
      </c>
      <c r="AO301" t="s">
        <v>1966</v>
      </c>
      <c r="AP301" t="s">
        <v>2341</v>
      </c>
      <c r="AQ301" s="22" t="e">
        <v>#VALUE!</v>
      </c>
      <c r="AR301" s="21" t="e">
        <v>#VALUE!</v>
      </c>
      <c r="AS301" t="s">
        <v>124</v>
      </c>
      <c r="AT301" t="e">
        <v>#VALUE!</v>
      </c>
      <c r="AU301" t="e">
        <v>#VALUE!</v>
      </c>
      <c r="AV301" t="s">
        <v>4049</v>
      </c>
    </row>
    <row r="302" spans="1:48" x14ac:dyDescent="0.25">
      <c r="A302" s="14">
        <v>3.0500000000000157E-9</v>
      </c>
      <c r="B302" t="s">
        <v>1967</v>
      </c>
      <c r="C302" s="4">
        <v>2</v>
      </c>
      <c r="D302" s="4">
        <v>3</v>
      </c>
      <c r="E302" s="4">
        <v>0</v>
      </c>
      <c r="F302" s="4">
        <v>5</v>
      </c>
      <c r="G302" s="4">
        <v>4.684999942779541</v>
      </c>
      <c r="H302" s="4">
        <v>4.26</v>
      </c>
      <c r="I302" s="34">
        <v>6819.3056554037139</v>
      </c>
      <c r="J302" s="35">
        <v>5.0117647058823529</v>
      </c>
      <c r="K302" s="35">
        <v>4.4842105263157892</v>
      </c>
      <c r="L302" s="35" t="s">
        <v>2161</v>
      </c>
      <c r="M302" s="35" t="s">
        <v>2161</v>
      </c>
      <c r="N302" s="4">
        <v>0.85</v>
      </c>
      <c r="O302" s="4">
        <v>15.176151761517614</v>
      </c>
      <c r="P302" s="35">
        <v>6.103286384976526</v>
      </c>
      <c r="Q302" s="36" t="str">
        <f t="shared" si="112"/>
        <v/>
      </c>
      <c r="R302" s="36">
        <f t="shared" si="113"/>
        <v>60.000000003049998</v>
      </c>
      <c r="S302" s="37" t="str">
        <f t="shared" si="114"/>
        <v/>
      </c>
      <c r="T302" s="37" t="str">
        <f t="shared" si="115"/>
        <v/>
      </c>
      <c r="U302" s="37" t="str">
        <f t="shared" si="116"/>
        <v/>
      </c>
      <c r="V302" s="37">
        <f t="shared" si="117"/>
        <v>-0.70264050618522611</v>
      </c>
      <c r="W302" s="37" t="str">
        <f t="shared" si="118"/>
        <v xml:space="preserve"> </v>
      </c>
      <c r="X302" s="37" t="str">
        <f t="shared" si="119"/>
        <v xml:space="preserve"> </v>
      </c>
      <c r="Y302" s="1" t="str">
        <f t="shared" si="120"/>
        <v xml:space="preserve"> </v>
      </c>
      <c r="Z302" s="1" t="str">
        <f t="shared" si="121"/>
        <v xml:space="preserve"> </v>
      </c>
      <c r="AA302" s="1" t="str">
        <f t="shared" si="122"/>
        <v xml:space="preserve"> </v>
      </c>
      <c r="AB302" s="1" t="str">
        <f t="shared" si="123"/>
        <v xml:space="preserve"> </v>
      </c>
      <c r="AC302" s="1" t="str">
        <f t="shared" si="124"/>
        <v xml:space="preserve"> </v>
      </c>
      <c r="AD302" s="1" t="str">
        <f t="shared" si="125"/>
        <v xml:space="preserve"> </v>
      </c>
      <c r="AE302" s="1" t="str">
        <f t="shared" si="126"/>
        <v xml:space="preserve"> </v>
      </c>
      <c r="AF302" s="1" t="str">
        <f t="shared" si="127"/>
        <v xml:space="preserve"> </v>
      </c>
      <c r="AG302" s="38">
        <f t="shared" si="128"/>
        <v>6.1032863880265262</v>
      </c>
      <c r="AH302" s="38" t="str">
        <f t="shared" si="129"/>
        <v xml:space="preserve"> </v>
      </c>
      <c r="AI302" s="1" t="str">
        <f t="shared" si="130"/>
        <v xml:space="preserve"> </v>
      </c>
      <c r="AJ302" s="1" t="str">
        <f t="shared" si="131"/>
        <v xml:space="preserve"> </v>
      </c>
      <c r="AK302" s="25" t="str">
        <f t="shared" si="132"/>
        <v xml:space="preserve"> </v>
      </c>
      <c r="AL302" s="25" t="str">
        <f t="shared" si="133"/>
        <v xml:space="preserve"> </v>
      </c>
      <c r="AM302" s="1" t="str">
        <f t="shared" si="134"/>
        <v xml:space="preserve"> </v>
      </c>
      <c r="AN302" s="1" t="str">
        <f t="shared" si="135"/>
        <v xml:space="preserve"> </v>
      </c>
      <c r="AO302" t="s">
        <v>1967</v>
      </c>
      <c r="AP302" t="s">
        <v>2167</v>
      </c>
      <c r="AQ302" s="22">
        <v>70.264050618522617</v>
      </c>
      <c r="AR302" s="21" t="e">
        <v>#VALUE!</v>
      </c>
      <c r="AS302">
        <v>9.9765244783929887</v>
      </c>
      <c r="AT302">
        <v>-70.264050618522617</v>
      </c>
      <c r="AU302" t="e">
        <v>#VALUE!</v>
      </c>
      <c r="AV302" t="s">
        <v>4050</v>
      </c>
    </row>
    <row r="303" spans="1:48" x14ac:dyDescent="0.25">
      <c r="A303" s="14">
        <v>3.0600000000000159E-9</v>
      </c>
      <c r="B303" t="s">
        <v>1968</v>
      </c>
      <c r="C303" s="4">
        <v>2</v>
      </c>
      <c r="D303" s="4">
        <v>0</v>
      </c>
      <c r="E303" s="4">
        <v>0</v>
      </c>
      <c r="F303" s="4">
        <v>2</v>
      </c>
      <c r="G303" s="4" t="s">
        <v>2162</v>
      </c>
      <c r="H303" s="4">
        <v>16.39</v>
      </c>
      <c r="I303" s="34">
        <v>10115.566673327519</v>
      </c>
      <c r="J303" s="35" t="s">
        <v>2161</v>
      </c>
      <c r="K303" s="35" t="s">
        <v>2161</v>
      </c>
      <c r="L303" s="35" t="s">
        <v>2161</v>
      </c>
      <c r="M303" s="35" t="s">
        <v>2161</v>
      </c>
      <c r="N303" s="4">
        <v>0.14000000000000001</v>
      </c>
      <c r="O303" s="4">
        <v>14.754098360655751</v>
      </c>
      <c r="P303" s="35" t="s">
        <v>124</v>
      </c>
      <c r="Q303" s="36">
        <f t="shared" si="112"/>
        <v>100.00000000305999</v>
      </c>
      <c r="R303" s="36" t="str">
        <f t="shared" si="113"/>
        <v xml:space="preserve"> </v>
      </c>
      <c r="S303" s="37" t="str">
        <f t="shared" si="114"/>
        <v xml:space="preserve"> </v>
      </c>
      <c r="T303" s="37" t="str">
        <f t="shared" si="115"/>
        <v xml:space="preserve"> </v>
      </c>
      <c r="U303" s="37" t="str">
        <f t="shared" si="116"/>
        <v xml:space="preserve"> </v>
      </c>
      <c r="V303" s="37" t="str">
        <f t="shared" si="117"/>
        <v xml:space="preserve"> </v>
      </c>
      <c r="W303" s="37" t="str">
        <f t="shared" si="118"/>
        <v xml:space="preserve"> </v>
      </c>
      <c r="X303" s="37" t="str">
        <f t="shared" si="119"/>
        <v xml:space="preserve"> </v>
      </c>
      <c r="Y303" s="1" t="str">
        <f t="shared" si="120"/>
        <v xml:space="preserve"> </v>
      </c>
      <c r="Z303" s="1" t="str">
        <f t="shared" si="121"/>
        <v xml:space="preserve"> </v>
      </c>
      <c r="AA303" s="1" t="str">
        <f t="shared" si="122"/>
        <v xml:space="preserve"> </v>
      </c>
      <c r="AB303" s="1" t="str">
        <f t="shared" si="123"/>
        <v xml:space="preserve"> </v>
      </c>
      <c r="AC303" s="1" t="str">
        <f t="shared" si="124"/>
        <v xml:space="preserve"> </v>
      </c>
      <c r="AD303" s="1" t="str">
        <f t="shared" si="125"/>
        <v xml:space="preserve"> </v>
      </c>
      <c r="AE303" s="1" t="str">
        <f t="shared" si="126"/>
        <v xml:space="preserve"> </v>
      </c>
      <c r="AF303" s="1" t="str">
        <f t="shared" si="127"/>
        <v xml:space="preserve"> </v>
      </c>
      <c r="AG303" s="38" t="str">
        <f t="shared" si="128"/>
        <v xml:space="preserve"> </v>
      </c>
      <c r="AH303" s="38" t="str">
        <f t="shared" si="129"/>
        <v xml:space="preserve"> </v>
      </c>
      <c r="AI303" s="1" t="str">
        <f t="shared" si="130"/>
        <v xml:space="preserve"> </v>
      </c>
      <c r="AJ303" s="1" t="str">
        <f t="shared" si="131"/>
        <v xml:space="preserve"> </v>
      </c>
      <c r="AK303" s="25" t="str">
        <f t="shared" si="132"/>
        <v xml:space="preserve"> </v>
      </c>
      <c r="AL303" s="25" t="str">
        <f t="shared" si="133"/>
        <v xml:space="preserve"> </v>
      </c>
      <c r="AM303" s="1" t="str">
        <f t="shared" si="134"/>
        <v xml:space="preserve"> </v>
      </c>
      <c r="AN303" s="1" t="str">
        <f t="shared" si="135"/>
        <v xml:space="preserve"> </v>
      </c>
      <c r="AO303" t="s">
        <v>1968</v>
      </c>
      <c r="AP303" t="s">
        <v>2293</v>
      </c>
      <c r="AQ303" s="22" t="e">
        <v>#VALUE!</v>
      </c>
      <c r="AR303" s="21" t="e">
        <v>#VALUE!</v>
      </c>
      <c r="AS303" t="s">
        <v>124</v>
      </c>
      <c r="AT303" t="e">
        <v>#VALUE!</v>
      </c>
      <c r="AU303" t="e">
        <v>#VALUE!</v>
      </c>
      <c r="AV303" t="s">
        <v>4051</v>
      </c>
    </row>
    <row r="304" spans="1:48" x14ac:dyDescent="0.25">
      <c r="A304" s="14">
        <v>3.0700000000000161E-9</v>
      </c>
      <c r="B304" t="s">
        <v>1969</v>
      </c>
      <c r="C304" s="4">
        <v>0</v>
      </c>
      <c r="D304" s="4">
        <v>0</v>
      </c>
      <c r="E304" s="4">
        <v>0</v>
      </c>
      <c r="F304" s="4">
        <v>0</v>
      </c>
      <c r="G304" s="4" t="s">
        <v>2162</v>
      </c>
      <c r="H304" s="4">
        <v>15.79</v>
      </c>
      <c r="I304" s="34">
        <v>6768.0824925286115</v>
      </c>
      <c r="J304" s="35" t="s">
        <v>2161</v>
      </c>
      <c r="K304" s="35" t="s">
        <v>2161</v>
      </c>
      <c r="L304" s="35" t="s">
        <v>2161</v>
      </c>
      <c r="M304" s="35" t="s">
        <v>2161</v>
      </c>
      <c r="N304" s="4" t="s">
        <v>119</v>
      </c>
      <c r="O304" s="4" t="s">
        <v>119</v>
      </c>
      <c r="P304" s="35" t="s">
        <v>124</v>
      </c>
      <c r="Q304" s="36" t="str">
        <f t="shared" si="112"/>
        <v xml:space="preserve"> </v>
      </c>
      <c r="R304" s="36" t="str">
        <f t="shared" si="113"/>
        <v xml:space="preserve"> </v>
      </c>
      <c r="S304" s="37" t="str">
        <f t="shared" si="114"/>
        <v xml:space="preserve"> </v>
      </c>
      <c r="T304" s="37" t="str">
        <f t="shared" si="115"/>
        <v xml:space="preserve"> </v>
      </c>
      <c r="U304" s="37" t="str">
        <f t="shared" si="116"/>
        <v xml:space="preserve"> </v>
      </c>
      <c r="V304" s="37" t="str">
        <f t="shared" si="117"/>
        <v xml:space="preserve"> </v>
      </c>
      <c r="W304" s="37" t="str">
        <f t="shared" si="118"/>
        <v xml:space="preserve"> </v>
      </c>
      <c r="X304" s="37" t="str">
        <f t="shared" si="119"/>
        <v xml:space="preserve"> </v>
      </c>
      <c r="Y304" s="1" t="str">
        <f t="shared" si="120"/>
        <v xml:space="preserve"> </v>
      </c>
      <c r="Z304" s="1" t="str">
        <f t="shared" si="121"/>
        <v xml:space="preserve"> </v>
      </c>
      <c r="AA304" s="1" t="str">
        <f t="shared" si="122"/>
        <v xml:space="preserve"> </v>
      </c>
      <c r="AB304" s="1" t="str">
        <f t="shared" si="123"/>
        <v xml:space="preserve"> </v>
      </c>
      <c r="AC304" s="1" t="str">
        <f t="shared" si="124"/>
        <v xml:space="preserve"> </v>
      </c>
      <c r="AD304" s="1" t="str">
        <f t="shared" si="125"/>
        <v xml:space="preserve"> </v>
      </c>
      <c r="AE304" s="1" t="str">
        <f t="shared" si="126"/>
        <v xml:space="preserve"> </v>
      </c>
      <c r="AF304" s="1" t="str">
        <f t="shared" si="127"/>
        <v xml:space="preserve"> </v>
      </c>
      <c r="AG304" s="38" t="str">
        <f t="shared" si="128"/>
        <v xml:space="preserve"> </v>
      </c>
      <c r="AH304" s="38" t="str">
        <f t="shared" si="129"/>
        <v xml:space="preserve"> </v>
      </c>
      <c r="AI304" s="1" t="str">
        <f t="shared" si="130"/>
        <v xml:space="preserve"> </v>
      </c>
      <c r="AJ304" s="1" t="str">
        <f t="shared" si="131"/>
        <v xml:space="preserve"> </v>
      </c>
      <c r="AK304" s="25" t="str">
        <f t="shared" si="132"/>
        <v xml:space="preserve"> </v>
      </c>
      <c r="AL304" s="25" t="str">
        <f t="shared" si="133"/>
        <v xml:space="preserve"> </v>
      </c>
      <c r="AM304" s="1" t="str">
        <f t="shared" si="134"/>
        <v xml:space="preserve"> </v>
      </c>
      <c r="AN304" s="1" t="str">
        <f t="shared" si="135"/>
        <v xml:space="preserve"> </v>
      </c>
      <c r="AO304" t="s">
        <v>1969</v>
      </c>
      <c r="AP304" t="s">
        <v>2246</v>
      </c>
      <c r="AQ304" s="22" t="e">
        <v>#VALUE!</v>
      </c>
      <c r="AR304" s="21" t="e">
        <v>#VALUE!</v>
      </c>
      <c r="AS304" t="s">
        <v>124</v>
      </c>
      <c r="AT304" t="e">
        <v>#VALUE!</v>
      </c>
      <c r="AU304" t="e">
        <v>#VALUE!</v>
      </c>
      <c r="AV304" t="s">
        <v>4052</v>
      </c>
    </row>
    <row r="305" spans="1:48" x14ac:dyDescent="0.25">
      <c r="A305" s="14">
        <v>3.0800000000000162E-9</v>
      </c>
      <c r="B305" t="s">
        <v>1970</v>
      </c>
      <c r="C305" s="4">
        <v>12</v>
      </c>
      <c r="D305" s="4">
        <v>0</v>
      </c>
      <c r="E305" s="4">
        <v>1</v>
      </c>
      <c r="F305" s="4">
        <v>13</v>
      </c>
      <c r="G305" s="4">
        <v>16.200000762939453</v>
      </c>
      <c r="H305" s="4">
        <v>12.23</v>
      </c>
      <c r="I305" s="34">
        <v>5060.8156257103965</v>
      </c>
      <c r="J305" s="35">
        <v>18.253731343283583</v>
      </c>
      <c r="K305" s="35">
        <v>15.679487179487179</v>
      </c>
      <c r="L305" s="35">
        <v>8.9886713057715912</v>
      </c>
      <c r="M305" s="35">
        <v>7.9505155684286741</v>
      </c>
      <c r="N305" s="4">
        <v>0.67</v>
      </c>
      <c r="O305" s="4">
        <v>34.000000000000007</v>
      </c>
      <c r="P305" s="35">
        <v>2.8618152085036792</v>
      </c>
      <c r="Q305" s="36">
        <f t="shared" si="112"/>
        <v>92.30769231077231</v>
      </c>
      <c r="R305" s="36" t="str">
        <f t="shared" si="113"/>
        <v xml:space="preserve"> </v>
      </c>
      <c r="S305" s="37">
        <f t="shared" si="114"/>
        <v>0.32461167625575243</v>
      </c>
      <c r="T305" s="37" t="str">
        <f t="shared" si="115"/>
        <v/>
      </c>
      <c r="U305" s="37" t="str">
        <f t="shared" si="116"/>
        <v/>
      </c>
      <c r="V305" s="37" t="str">
        <f t="shared" si="117"/>
        <v/>
      </c>
      <c r="W305" s="37" t="str">
        <f t="shared" si="118"/>
        <v/>
      </c>
      <c r="X305" s="37">
        <f t="shared" si="119"/>
        <v>-0.25726853560207785</v>
      </c>
      <c r="Y305" s="1" t="str">
        <f t="shared" si="120"/>
        <v xml:space="preserve"> </v>
      </c>
      <c r="Z305" s="1" t="str">
        <f t="shared" si="121"/>
        <v xml:space="preserve"> </v>
      </c>
      <c r="AA305" s="1" t="str">
        <f t="shared" si="122"/>
        <v xml:space="preserve"> </v>
      </c>
      <c r="AB305" s="1" t="str">
        <f t="shared" si="123"/>
        <v xml:space="preserve"> </v>
      </c>
      <c r="AC305" s="1" t="str">
        <f t="shared" si="124"/>
        <v xml:space="preserve"> </v>
      </c>
      <c r="AD305" s="1" t="str">
        <f t="shared" si="125"/>
        <v xml:space="preserve"> </v>
      </c>
      <c r="AE305" s="1" t="str">
        <f t="shared" si="126"/>
        <v xml:space="preserve"> </v>
      </c>
      <c r="AF305" s="1" t="str">
        <f t="shared" si="127"/>
        <v xml:space="preserve"> </v>
      </c>
      <c r="AG305" s="38" t="str">
        <f t="shared" si="128"/>
        <v xml:space="preserve"> </v>
      </c>
      <c r="AH305" s="38" t="str">
        <f t="shared" si="129"/>
        <v xml:space="preserve"> </v>
      </c>
      <c r="AI305" s="1" t="str">
        <f t="shared" si="130"/>
        <v xml:space="preserve"> </v>
      </c>
      <c r="AJ305" s="1" t="str">
        <f t="shared" si="131"/>
        <v xml:space="preserve"> </v>
      </c>
      <c r="AK305" s="25" t="str">
        <f t="shared" si="132"/>
        <v xml:space="preserve"> </v>
      </c>
      <c r="AL305" s="25" t="str">
        <f t="shared" si="133"/>
        <v xml:space="preserve"> </v>
      </c>
      <c r="AM305" s="1" t="str">
        <f t="shared" si="134"/>
        <v xml:space="preserve"> </v>
      </c>
      <c r="AN305" s="1" t="str">
        <f t="shared" si="135"/>
        <v xml:space="preserve"> </v>
      </c>
      <c r="AO305" t="s">
        <v>1970</v>
      </c>
      <c r="AP305" t="s">
        <v>2349</v>
      </c>
      <c r="AQ305" s="22">
        <v>-8.3035743098409895</v>
      </c>
      <c r="AR305" s="21">
        <v>25.726853560207786</v>
      </c>
      <c r="AS305">
        <v>32.461167317575246</v>
      </c>
      <c r="AT305">
        <v>8.3035743098409895</v>
      </c>
      <c r="AU305">
        <v>-25.726853560207786</v>
      </c>
      <c r="AV305" t="s">
        <v>4053</v>
      </c>
    </row>
    <row r="306" spans="1:48" x14ac:dyDescent="0.25">
      <c r="A306" s="14">
        <v>3.0900000000000164E-9</v>
      </c>
      <c r="B306" t="s">
        <v>1971</v>
      </c>
      <c r="C306" s="4">
        <v>0</v>
      </c>
      <c r="D306" s="4">
        <v>0</v>
      </c>
      <c r="E306" s="4">
        <v>0</v>
      </c>
      <c r="F306" s="4">
        <v>0</v>
      </c>
      <c r="G306" s="4" t="s">
        <v>2162</v>
      </c>
      <c r="H306" s="4">
        <v>13.04</v>
      </c>
      <c r="I306" s="34">
        <v>5432.4110957064568</v>
      </c>
      <c r="J306" s="35" t="s">
        <v>2161</v>
      </c>
      <c r="K306" s="35" t="s">
        <v>2161</v>
      </c>
      <c r="L306" s="35" t="s">
        <v>2161</v>
      </c>
      <c r="M306" s="35" t="s">
        <v>2161</v>
      </c>
      <c r="N306" s="4" t="s">
        <v>119</v>
      </c>
      <c r="O306" s="4" t="s">
        <v>119</v>
      </c>
      <c r="P306" s="35" t="s">
        <v>124</v>
      </c>
      <c r="Q306" s="36" t="str">
        <f t="shared" si="112"/>
        <v xml:space="preserve"> </v>
      </c>
      <c r="R306" s="36" t="str">
        <f t="shared" si="113"/>
        <v xml:space="preserve"> </v>
      </c>
      <c r="S306" s="37" t="str">
        <f t="shared" si="114"/>
        <v xml:space="preserve"> </v>
      </c>
      <c r="T306" s="37" t="str">
        <f t="shared" si="115"/>
        <v xml:space="preserve"> </v>
      </c>
      <c r="U306" s="37" t="str">
        <f t="shared" si="116"/>
        <v xml:space="preserve"> </v>
      </c>
      <c r="V306" s="37" t="str">
        <f t="shared" si="117"/>
        <v xml:space="preserve"> </v>
      </c>
      <c r="W306" s="37" t="str">
        <f t="shared" si="118"/>
        <v xml:space="preserve"> </v>
      </c>
      <c r="X306" s="37" t="str">
        <f t="shared" si="119"/>
        <v xml:space="preserve"> </v>
      </c>
      <c r="Y306" s="1" t="str">
        <f t="shared" si="120"/>
        <v xml:space="preserve"> </v>
      </c>
      <c r="Z306" s="1" t="str">
        <f t="shared" si="121"/>
        <v xml:space="preserve"> </v>
      </c>
      <c r="AA306" s="1" t="str">
        <f t="shared" si="122"/>
        <v xml:space="preserve"> </v>
      </c>
      <c r="AB306" s="1" t="str">
        <f t="shared" si="123"/>
        <v xml:space="preserve"> </v>
      </c>
      <c r="AC306" s="1" t="str">
        <f t="shared" si="124"/>
        <v xml:space="preserve"> </v>
      </c>
      <c r="AD306" s="1" t="str">
        <f t="shared" si="125"/>
        <v xml:space="preserve"> </v>
      </c>
      <c r="AE306" s="1" t="str">
        <f t="shared" si="126"/>
        <v xml:space="preserve"> </v>
      </c>
      <c r="AF306" s="1" t="str">
        <f t="shared" si="127"/>
        <v xml:space="preserve"> </v>
      </c>
      <c r="AG306" s="38" t="str">
        <f t="shared" si="128"/>
        <v xml:space="preserve"> </v>
      </c>
      <c r="AH306" s="38" t="str">
        <f t="shared" si="129"/>
        <v xml:space="preserve"> </v>
      </c>
      <c r="AI306" s="1" t="str">
        <f t="shared" si="130"/>
        <v xml:space="preserve"> </v>
      </c>
      <c r="AJ306" s="1" t="str">
        <f t="shared" si="131"/>
        <v xml:space="preserve"> </v>
      </c>
      <c r="AK306" s="25" t="str">
        <f t="shared" si="132"/>
        <v xml:space="preserve"> </v>
      </c>
      <c r="AL306" s="25" t="str">
        <f t="shared" si="133"/>
        <v xml:space="preserve"> </v>
      </c>
      <c r="AM306" s="1" t="str">
        <f t="shared" si="134"/>
        <v xml:space="preserve"> </v>
      </c>
      <c r="AN306" s="1" t="str">
        <f t="shared" si="135"/>
        <v xml:space="preserve"> </v>
      </c>
      <c r="AO306" t="s">
        <v>1971</v>
      </c>
      <c r="AP306" t="s">
        <v>2246</v>
      </c>
      <c r="AQ306" s="22" t="e">
        <v>#VALUE!</v>
      </c>
      <c r="AR306" s="21" t="e">
        <v>#VALUE!</v>
      </c>
      <c r="AS306" t="s">
        <v>124</v>
      </c>
      <c r="AT306" t="e">
        <v>#VALUE!</v>
      </c>
      <c r="AU306" t="e">
        <v>#VALUE!</v>
      </c>
      <c r="AV306" t="s">
        <v>4054</v>
      </c>
    </row>
    <row r="307" spans="1:48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1:48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1:48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1:48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1:48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1:48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1:48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1:48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1:48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1:48" x14ac:dyDescent="0.25">
      <c r="D316" s="2"/>
    </row>
    <row r="317" spans="1:48" x14ac:dyDescent="0.25">
      <c r="D317" s="2"/>
    </row>
    <row r="318" spans="1:48" x14ac:dyDescent="0.25">
      <c r="D318" s="2"/>
    </row>
    <row r="319" spans="1:48" x14ac:dyDescent="0.25">
      <c r="D319" s="2"/>
    </row>
    <row r="320" spans="1:48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1972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1974</v>
      </c>
      <c r="C7" s="4">
        <v>15</v>
      </c>
      <c r="D7" s="4">
        <v>0</v>
      </c>
      <c r="E7" s="4">
        <v>2</v>
      </c>
      <c r="F7" s="4">
        <v>17</v>
      </c>
      <c r="G7" s="4">
        <v>124.40000152587891</v>
      </c>
      <c r="H7" s="4">
        <v>111.4</v>
      </c>
      <c r="I7" s="34">
        <v>118713.92722250112</v>
      </c>
      <c r="J7" s="35">
        <v>4.4645719781981406</v>
      </c>
      <c r="K7" s="35">
        <v>5.5508495689869957</v>
      </c>
      <c r="L7" s="35">
        <v>2.9202001643711246</v>
      </c>
      <c r="M7" s="35">
        <v>3.5507632957614264</v>
      </c>
      <c r="N7" s="4">
        <v>24.952000000000002</v>
      </c>
      <c r="O7" s="4">
        <v>144.53155625245003</v>
      </c>
      <c r="P7" s="35">
        <v>9.9021543985637344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88.23529411774706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-0.73510670563236402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-0.75870465493317574</v>
      </c>
      <c r="Y7" s="1" t="str">
        <f t="shared" ref="Y7:AA22" si="0">IF(ISERROR((RANK(U7,U$7:U$184,0)))=TRUE," ",((RANK(U7,U$7:U$184,0))))</f>
        <v xml:space="preserve"> </v>
      </c>
      <c r="Z7" s="1">
        <f>IF(ISERROR((RANK(V7,V$7:V$184,1)))=TRUE," ",((RANK(V7,V$7:V$184,1))))</f>
        <v>4</v>
      </c>
      <c r="AA7" s="1" t="str">
        <f t="shared" si="0"/>
        <v xml:space="preserve"> </v>
      </c>
      <c r="AB7" s="1">
        <f>IF(ISERROR((RANK(X7,X$7:X$184,1)))=TRUE," ",((RANK(X7,X$7:X$184,1))))</f>
        <v>1</v>
      </c>
      <c r="AC7" s="1" t="str">
        <f t="shared" ref="AC7:AC7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>
        <f t="shared" ref="AE7:AF22" si="2">IF(ISERROR((RANK(Q7,Q$7:Q$184,0)))=TRUE," ",((RANK(Q7,Q$7:Q$184,0))))</f>
        <v>10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9.9021543986637344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1974</v>
      </c>
      <c r="AP7" t="s">
        <v>2992</v>
      </c>
      <c r="AQ7" s="22">
        <v>73.510670563236403</v>
      </c>
      <c r="AR7" s="21">
        <v>75.870465493317568</v>
      </c>
      <c r="AS7">
        <v>11.669660256623793</v>
      </c>
      <c r="AT7">
        <v>-73.510670563236403</v>
      </c>
      <c r="AU7">
        <v>-75.870465493317568</v>
      </c>
      <c r="AV7" t="s">
        <v>4055</v>
      </c>
    </row>
    <row r="8" spans="1:48" x14ac:dyDescent="0.25">
      <c r="A8" s="14">
        <v>1.1000000000000001E-10</v>
      </c>
      <c r="B8" t="s">
        <v>1975</v>
      </c>
      <c r="C8" s="4">
        <v>11</v>
      </c>
      <c r="D8" s="4">
        <v>1</v>
      </c>
      <c r="E8" s="4">
        <v>8</v>
      </c>
      <c r="F8" s="4">
        <v>20</v>
      </c>
      <c r="G8" s="4">
        <v>34</v>
      </c>
      <c r="H8" s="4">
        <v>32.03</v>
      </c>
      <c r="I8" s="34">
        <v>59776.266092677244</v>
      </c>
      <c r="J8" s="35">
        <v>12.705275684252282</v>
      </c>
      <c r="K8" s="35">
        <v>11.171956749215209</v>
      </c>
      <c r="L8" s="35" t="s">
        <v>2161</v>
      </c>
      <c r="M8" s="35" t="s">
        <v>2161</v>
      </c>
      <c r="N8" s="4">
        <v>2.5209999999999999</v>
      </c>
      <c r="O8" s="4">
        <v>27.710233029381964</v>
      </c>
      <c r="P8" s="35">
        <v>3.368716827973774</v>
      </c>
      <c r="Q8" s="36" t="str">
        <f t="shared" ref="Q8:Q71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6">IF(ISERROR((IF((G8/H8-1)&gt;($S$5/100),(G8/H8-1)+A8,"")))=TRUE," ",((IF((G8/H8-1)&gt;($S$5/100),(G8/H8-1)+A8,""))))</f>
        <v/>
      </c>
      <c r="T8" s="37" t="str">
        <f t="shared" ref="T8:T71" si="7">IF(ISERROR((IF((G8/H8-1)&lt;($T$5/100),(G8/H8-1)+A8,"")))=TRUE," ",((IF((G8/H8-1)&lt;($T$5/100),(G8/H8-1)+A8,""))))</f>
        <v/>
      </c>
      <c r="U8" s="37" t="str">
        <f t="shared" ref="U8:U71" si="8">IF(ISERROR((IF(((J8/$J$6-1))&gt;($U$5/100),((J8/$J$6-1)),"")))=TRUE," ",((IF(((J8/$J$6-1))&gt;($U$5/100),((J8/$J$6-1)),""))))</f>
        <v/>
      </c>
      <c r="V8" s="37">
        <f t="shared" ref="V8:V71" si="9">IF(ISERROR((IF(((J8/$J$6-1))&lt;($V$5/100),((J8/$J$6-1)),"")))=TRUE," ",((IF(((J8/$J$6-1))&lt;($V$5/100),((J8/$J$6-1)),""))))</f>
        <v>-0.24616685579590347</v>
      </c>
      <c r="W8" s="37" t="str">
        <f t="shared" ref="W8:W71" si="10">IF(ISERROR((IF(((L8/$L$6-1))&gt;($W$5/100),((L8/$L$6-1)),"")))=TRUE," ",((IF(((L8/$L$6-1))&gt;($W$5/100),((L8/$L$6-1)),""))))</f>
        <v xml:space="preserve"> </v>
      </c>
      <c r="X8" s="37" t="str">
        <f t="shared" ref="X8:X71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71" si="12">IF(ISERROR((RANK(V8,V$7:V$184,1)))=TRUE," ",((RANK(V8,V$7:V$184,1))))</f>
        <v>34</v>
      </c>
      <c r="AA8" s="1" t="str">
        <f t="shared" si="0"/>
        <v xml:space="preserve"> </v>
      </c>
      <c r="AB8" s="1" t="str">
        <f t="shared" ref="AB8:AB71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71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71" si="15">IF(ISERROR((IF((AND(P8&gt;$AG$6,P8&lt;$AG$5))=TRUE,P8+A8," ")))=TRUE," ",((IF((AND(P8&gt;$AG$6,P8&lt;$AG$5))=TRUE,P8+A8," "))))</f>
        <v>3.368716828083774</v>
      </c>
      <c r="AH8" s="38" t="str">
        <f t="shared" ref="AH8:AH71" si="16">IF(ISERROR(((IF(P8&lt;$AH$5,P8+A8," "))))=TRUE," ",((IF(P8&lt;$AH$5,P8+A8," "))))</f>
        <v xml:space="preserve"> </v>
      </c>
      <c r="AI8" s="1">
        <f t="shared" ref="AI8:AJ23" si="17">IF(ISERROR((RANK(AG8,AG$7:AG$184,0)))=TRUE," ",((RANK(AG8,AG$7:AG$184,0))))</f>
        <v>31</v>
      </c>
      <c r="AJ8" s="1" t="str">
        <f t="shared" si="17"/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1975</v>
      </c>
      <c r="AP8" t="s">
        <v>2167</v>
      </c>
      <c r="AQ8" s="22">
        <v>24.616685579590346</v>
      </c>
      <c r="AR8" s="21" t="e">
        <v>#VALUE!</v>
      </c>
      <c r="AS8">
        <v>6.1504839213237572</v>
      </c>
      <c r="AT8">
        <v>-24.616685579590346</v>
      </c>
      <c r="AU8" t="e">
        <v>#VALUE!</v>
      </c>
      <c r="AV8" t="s">
        <v>4056</v>
      </c>
    </row>
    <row r="9" spans="1:48" x14ac:dyDescent="0.25">
      <c r="A9" s="14">
        <v>1.2E-10</v>
      </c>
      <c r="B9" t="s">
        <v>1976</v>
      </c>
      <c r="C9" s="4">
        <v>20</v>
      </c>
      <c r="D9" s="4">
        <v>0</v>
      </c>
      <c r="E9" s="4">
        <v>1</v>
      </c>
      <c r="F9" s="4">
        <v>21</v>
      </c>
      <c r="G9" s="4">
        <v>29.545499801635742</v>
      </c>
      <c r="H9" s="4">
        <v>27.16</v>
      </c>
      <c r="I9" s="34">
        <v>49243.915122239639</v>
      </c>
      <c r="J9" s="35">
        <v>9.8584392014519064</v>
      </c>
      <c r="K9" s="35">
        <v>9.0172642762284205</v>
      </c>
      <c r="L9" s="35" t="s">
        <v>2161</v>
      </c>
      <c r="M9" s="35" t="s">
        <v>2161</v>
      </c>
      <c r="N9" s="4">
        <v>2.7549999999999999</v>
      </c>
      <c r="O9" s="4">
        <v>37.612387612387593</v>
      </c>
      <c r="P9" s="35">
        <v>4.7569955817378506</v>
      </c>
      <c r="Q9" s="36">
        <f t="shared" si="4"/>
        <v>95.238095238215237</v>
      </c>
      <c r="R9" s="36" t="str">
        <f t="shared" si="5"/>
        <v xml:space="preserve"> </v>
      </c>
      <c r="S9" s="37" t="str">
        <f t="shared" si="6"/>
        <v/>
      </c>
      <c r="T9" s="37" t="str">
        <f t="shared" si="7"/>
        <v/>
      </c>
      <c r="U9" s="37" t="str">
        <f t="shared" si="8"/>
        <v/>
      </c>
      <c r="V9" s="37">
        <f t="shared" si="9"/>
        <v>-0.41507619316071764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>
        <f t="shared" si="12"/>
        <v>25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 t="str">
        <f t="shared" si="14"/>
        <v xml:space="preserve"> </v>
      </c>
      <c r="AE9" s="1">
        <f t="shared" si="2"/>
        <v>5</v>
      </c>
      <c r="AF9" s="1" t="str">
        <f t="shared" si="2"/>
        <v xml:space="preserve"> </v>
      </c>
      <c r="AG9" s="38">
        <f t="shared" si="15"/>
        <v>4.7569955818578507</v>
      </c>
      <c r="AH9" s="38" t="str">
        <f t="shared" si="16"/>
        <v xml:space="preserve"> </v>
      </c>
      <c r="AI9" s="1">
        <f t="shared" si="17"/>
        <v>20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1976</v>
      </c>
      <c r="AP9" t="s">
        <v>2167</v>
      </c>
      <c r="AQ9" s="22">
        <v>41.507619316071768</v>
      </c>
      <c r="AR9" s="21" t="e">
        <v>#VALUE!</v>
      </c>
      <c r="AS9">
        <v>8.7831362357722487</v>
      </c>
      <c r="AT9">
        <v>-41.507619316071768</v>
      </c>
      <c r="AU9" t="e">
        <v>#VALUE!</v>
      </c>
      <c r="AV9" t="s">
        <v>4057</v>
      </c>
    </row>
    <row r="10" spans="1:48" x14ac:dyDescent="0.25">
      <c r="A10" s="14">
        <v>1.2999999999999999E-10</v>
      </c>
      <c r="B10" t="s">
        <v>1977</v>
      </c>
      <c r="C10" s="4">
        <v>10</v>
      </c>
      <c r="D10" s="4">
        <v>1</v>
      </c>
      <c r="E10" s="4">
        <v>3</v>
      </c>
      <c r="F10" s="4">
        <v>14</v>
      </c>
      <c r="G10" s="4">
        <v>31</v>
      </c>
      <c r="H10" s="4">
        <v>29.1</v>
      </c>
      <c r="I10" s="34">
        <v>76953.422174029824</v>
      </c>
      <c r="J10" s="35">
        <v>6.7737430167597763</v>
      </c>
      <c r="K10" s="35">
        <v>6.2152926099957284</v>
      </c>
      <c r="L10" s="35">
        <v>3.8164345526662093</v>
      </c>
      <c r="M10" s="35">
        <v>3.7265680250751299</v>
      </c>
      <c r="N10" s="4">
        <v>4.2960000000000003</v>
      </c>
      <c r="O10" s="4">
        <v>70.408568028560111</v>
      </c>
      <c r="P10" s="35">
        <v>3.4192439862542954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-0.59809829213831234</v>
      </c>
      <c r="W10" s="37" t="str">
        <f t="shared" si="10"/>
        <v/>
      </c>
      <c r="X10" s="37">
        <f t="shared" si="11"/>
        <v>-0.68464905127184639</v>
      </c>
      <c r="Y10" s="1" t="str">
        <f t="shared" si="0"/>
        <v xml:space="preserve"> </v>
      </c>
      <c r="Z10" s="1">
        <f t="shared" si="12"/>
        <v>10</v>
      </c>
      <c r="AA10" s="1" t="str">
        <f t="shared" si="0"/>
        <v xml:space="preserve"> </v>
      </c>
      <c r="AB10" s="1">
        <f t="shared" si="13"/>
        <v>4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3.4192439863842954</v>
      </c>
      <c r="AH10" s="38" t="str">
        <f t="shared" si="16"/>
        <v xml:space="preserve"> </v>
      </c>
      <c r="AI10" s="1">
        <f t="shared" si="17"/>
        <v>28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1977</v>
      </c>
      <c r="AP10" t="s">
        <v>2487</v>
      </c>
      <c r="AQ10" s="22">
        <v>59.809829213831236</v>
      </c>
      <c r="AR10" s="21">
        <v>68.464905127184636</v>
      </c>
      <c r="AS10">
        <v>6.5292096219931262</v>
      </c>
      <c r="AT10">
        <v>-59.809829213831236</v>
      </c>
      <c r="AU10">
        <v>-68.464905127184636</v>
      </c>
      <c r="AV10" t="s">
        <v>4058</v>
      </c>
    </row>
    <row r="11" spans="1:48" x14ac:dyDescent="0.25">
      <c r="A11" s="14">
        <v>1.3999999999999998E-10</v>
      </c>
      <c r="B11" t="s">
        <v>1978</v>
      </c>
      <c r="C11" s="4">
        <v>11</v>
      </c>
      <c r="D11" s="4">
        <v>2</v>
      </c>
      <c r="E11" s="4">
        <v>4</v>
      </c>
      <c r="F11" s="4">
        <v>17</v>
      </c>
      <c r="G11" s="4">
        <v>23</v>
      </c>
      <c r="H11" s="4">
        <v>16.989999999999998</v>
      </c>
      <c r="I11" s="34">
        <v>20988.675014303957</v>
      </c>
      <c r="J11" s="35">
        <v>17.624481327800829</v>
      </c>
      <c r="K11" s="35">
        <v>16.258373205741627</v>
      </c>
      <c r="L11" s="35">
        <v>12.872702661491545</v>
      </c>
      <c r="M11" s="35">
        <v>11.897718139791243</v>
      </c>
      <c r="N11" s="4">
        <v>0.96399999999999997</v>
      </c>
      <c r="O11" s="4">
        <v>32.417582417582416</v>
      </c>
      <c r="P11" s="35">
        <v>7.374926427310184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0.35373749278273126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 t="str">
        <f t="shared" si="11"/>
        <v/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 t="str">
        <f t="shared" si="13"/>
        <v xml:space="preserve"> </v>
      </c>
      <c r="AC11" s="1">
        <f t="shared" si="1"/>
        <v>11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>
        <f t="shared" si="15"/>
        <v>7.374926427450184</v>
      </c>
      <c r="AH11" s="38" t="str">
        <f t="shared" si="16"/>
        <v xml:space="preserve"> </v>
      </c>
      <c r="AI11" s="1">
        <f t="shared" si="17"/>
        <v>6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1978</v>
      </c>
      <c r="AP11" t="s">
        <v>2434</v>
      </c>
      <c r="AQ11" s="22">
        <v>-4.5700896578725336</v>
      </c>
      <c r="AR11" s="21">
        <v>-6.3667918570966986</v>
      </c>
      <c r="AS11">
        <v>35.373749264273123</v>
      </c>
      <c r="AT11">
        <v>4.5700896578725336</v>
      </c>
      <c r="AU11">
        <v>6.3667918570966986</v>
      </c>
      <c r="AV11" t="s">
        <v>4059</v>
      </c>
    </row>
    <row r="12" spans="1:48" x14ac:dyDescent="0.25">
      <c r="A12" s="14">
        <v>1.4999999999999997E-10</v>
      </c>
      <c r="B12" t="s">
        <v>1979</v>
      </c>
      <c r="C12" s="4">
        <v>7</v>
      </c>
      <c r="D12" s="4">
        <v>1</v>
      </c>
      <c r="E12" s="4">
        <v>2</v>
      </c>
      <c r="F12" s="4">
        <v>10</v>
      </c>
      <c r="G12" s="4">
        <v>30</v>
      </c>
      <c r="H12" s="4">
        <v>29.37</v>
      </c>
      <c r="I12" s="34">
        <v>76953.422174029824</v>
      </c>
      <c r="J12" s="35">
        <v>6.8365921787709496</v>
      </c>
      <c r="K12" s="35">
        <v>6.272960273387441</v>
      </c>
      <c r="L12" s="35">
        <v>3.8164345526662093</v>
      </c>
      <c r="M12" s="35">
        <v>3.7265680250751299</v>
      </c>
      <c r="N12" s="4">
        <v>4.2960000000000003</v>
      </c>
      <c r="O12" s="4">
        <v>70.408568028560111</v>
      </c>
      <c r="P12" s="35">
        <v>2.9792305073203948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-0.59436930722000803</v>
      </c>
      <c r="W12" s="37" t="str">
        <f t="shared" si="10"/>
        <v/>
      </c>
      <c r="X12" s="37">
        <f t="shared" si="11"/>
        <v>-0.68464905127184639</v>
      </c>
      <c r="Y12" s="1" t="str">
        <f t="shared" si="0"/>
        <v xml:space="preserve"> </v>
      </c>
      <c r="Z12" s="1">
        <f t="shared" si="12"/>
        <v>11</v>
      </c>
      <c r="AA12" s="1" t="str">
        <f t="shared" si="0"/>
        <v xml:space="preserve"> </v>
      </c>
      <c r="AB12" s="1">
        <f t="shared" si="13"/>
        <v>4</v>
      </c>
      <c r="AC12" s="1" t="str">
        <f t="shared" si="1"/>
        <v xml:space="preserve"> </v>
      </c>
      <c r="AD12" s="1" t="str">
        <f t="shared" si="14"/>
        <v xml:space="preserve"> </v>
      </c>
      <c r="AE12" s="1" t="str">
        <f t="shared" si="2"/>
        <v xml:space="preserve"> </v>
      </c>
      <c r="AF12" s="1" t="str">
        <f t="shared" si="2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17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1979</v>
      </c>
      <c r="AP12" t="s">
        <v>2487</v>
      </c>
      <c r="AQ12" s="22">
        <v>59.436930722000803</v>
      </c>
      <c r="AR12" s="21">
        <v>68.464905127184636</v>
      </c>
      <c r="AS12">
        <v>2.1450459652706755</v>
      </c>
      <c r="AT12">
        <v>-59.436930722000803</v>
      </c>
      <c r="AU12">
        <v>-68.464905127184636</v>
      </c>
      <c r="AV12" t="s">
        <v>4058</v>
      </c>
    </row>
    <row r="13" spans="1:48" x14ac:dyDescent="0.25">
      <c r="A13" s="14">
        <v>1.5999999999999996E-10</v>
      </c>
      <c r="B13" t="s">
        <v>1980</v>
      </c>
      <c r="C13" s="4">
        <v>4</v>
      </c>
      <c r="D13" s="4">
        <v>3</v>
      </c>
      <c r="E13" s="4">
        <v>10</v>
      </c>
      <c r="F13" s="4">
        <v>17</v>
      </c>
      <c r="G13" s="4">
        <v>16.350000381469727</v>
      </c>
      <c r="H13" s="4">
        <v>18.29</v>
      </c>
      <c r="I13" s="34">
        <v>58052.383776895069</v>
      </c>
      <c r="J13" s="35">
        <v>26.661807580174923</v>
      </c>
      <c r="K13" s="35">
        <v>23.569587628865978</v>
      </c>
      <c r="L13" s="35">
        <v>12.706566222064922</v>
      </c>
      <c r="M13" s="35">
        <v>11.622520270213142</v>
      </c>
      <c r="N13" s="4">
        <v>0.68600000000000005</v>
      </c>
      <c r="O13" s="4">
        <v>-6.7934782608695565</v>
      </c>
      <c r="P13" s="35">
        <v>2.6681246582832148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 t="str">
        <f t="shared" si="1"/>
        <v xml:space="preserve"> </v>
      </c>
      <c r="AD13" s="1" t="str">
        <f t="shared" si="14"/>
        <v xml:space="preserve"> </v>
      </c>
      <c r="AE13" s="1" t="str">
        <f t="shared" si="2"/>
        <v xml:space="preserve"> 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1980</v>
      </c>
      <c r="AP13" t="s">
        <v>2409</v>
      </c>
      <c r="AQ13" s="22">
        <v>-58.190618903604665</v>
      </c>
      <c r="AR13" s="21">
        <v>-4.9940109782813602</v>
      </c>
      <c r="AS13">
        <v>-10.606886924714454</v>
      </c>
      <c r="AT13">
        <v>58.190618903604665</v>
      </c>
      <c r="AU13">
        <v>4.9940109782813602</v>
      </c>
      <c r="AV13" t="s">
        <v>4060</v>
      </c>
    </row>
    <row r="14" spans="1:48" x14ac:dyDescent="0.25">
      <c r="A14" s="14">
        <v>1.6999999999999996E-10</v>
      </c>
      <c r="B14" t="s">
        <v>1981</v>
      </c>
      <c r="C14" s="4">
        <v>10</v>
      </c>
      <c r="D14" s="4">
        <v>0</v>
      </c>
      <c r="E14" s="4">
        <v>7</v>
      </c>
      <c r="F14" s="4">
        <v>17</v>
      </c>
      <c r="G14" s="4">
        <v>27</v>
      </c>
      <c r="H14" s="4">
        <v>20.97</v>
      </c>
      <c r="I14" s="34">
        <v>27482.404705576748</v>
      </c>
      <c r="J14" s="35" t="s">
        <v>2161</v>
      </c>
      <c r="K14" s="35" t="s">
        <v>2161</v>
      </c>
      <c r="L14" s="35" t="s">
        <v>2161</v>
      </c>
      <c r="M14" s="35" t="s">
        <v>2161</v>
      </c>
      <c r="N14" s="4">
        <v>0.113</v>
      </c>
      <c r="O14" s="4">
        <v>88.333333333333343</v>
      </c>
      <c r="P14" s="35">
        <v>0.12398664759179781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0.28755364823866958</v>
      </c>
      <c r="T14" s="37" t="str">
        <f t="shared" si="7"/>
        <v/>
      </c>
      <c r="U14" s="37" t="str">
        <f t="shared" si="8"/>
        <v xml:space="preserve"> </v>
      </c>
      <c r="V14" s="37" t="str">
        <f t="shared" si="9"/>
        <v xml:space="preserve"> </v>
      </c>
      <c r="W14" s="37" t="str">
        <f t="shared" si="10"/>
        <v xml:space="preserve"> </v>
      </c>
      <c r="X14" s="37" t="str">
        <f t="shared" si="11"/>
        <v xml:space="preserve"> </v>
      </c>
      <c r="Y14" s="1" t="str">
        <f t="shared" si="0"/>
        <v xml:space="preserve"> </v>
      </c>
      <c r="Z14" s="1" t="str">
        <f t="shared" si="12"/>
        <v xml:space="preserve"> </v>
      </c>
      <c r="AA14" s="1" t="str">
        <f t="shared" si="0"/>
        <v xml:space="preserve"> </v>
      </c>
      <c r="AB14" s="1" t="str">
        <f t="shared" si="13"/>
        <v xml:space="preserve"> </v>
      </c>
      <c r="AC14" s="1">
        <f t="shared" si="1"/>
        <v>23</v>
      </c>
      <c r="AD14" s="1" t="str">
        <f t="shared" si="14"/>
        <v xml:space="preserve"> </v>
      </c>
      <c r="AE14" s="1" t="str">
        <f t="shared" si="2"/>
        <v xml:space="preserve"> 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>
        <f t="shared" si="18"/>
        <v>88.333333333503347</v>
      </c>
      <c r="AL14" s="25" t="str">
        <f t="shared" si="19"/>
        <v xml:space="preserve"> </v>
      </c>
      <c r="AM14" s="1">
        <f t="shared" si="3"/>
        <v>1</v>
      </c>
      <c r="AN14" s="1" t="str">
        <f t="shared" si="3"/>
        <v xml:space="preserve"> </v>
      </c>
      <c r="AO14" t="s">
        <v>1981</v>
      </c>
      <c r="AP14" t="s">
        <v>3315</v>
      </c>
      <c r="AQ14" s="22" t="e">
        <v>#VALUE!</v>
      </c>
      <c r="AR14" s="21" t="e">
        <v>#VALUE!</v>
      </c>
      <c r="AS14">
        <v>28.755364806866957</v>
      </c>
      <c r="AT14" t="e">
        <v>#VALUE!</v>
      </c>
      <c r="AU14" t="e">
        <v>#VALUE!</v>
      </c>
      <c r="AV14" t="s">
        <v>4061</v>
      </c>
    </row>
    <row r="15" spans="1:48" x14ac:dyDescent="0.25">
      <c r="A15" s="14">
        <v>1.7999999999999995E-10</v>
      </c>
      <c r="B15" t="s">
        <v>1982</v>
      </c>
      <c r="C15" s="4">
        <v>4</v>
      </c>
      <c r="D15" s="4">
        <v>4</v>
      </c>
      <c r="E15" s="4">
        <v>5</v>
      </c>
      <c r="F15" s="4">
        <v>13</v>
      </c>
      <c r="G15" s="4">
        <v>42</v>
      </c>
      <c r="H15" s="4">
        <v>34.29</v>
      </c>
      <c r="I15" s="34">
        <v>29023.782468319954</v>
      </c>
      <c r="J15" s="35" t="s">
        <v>2161</v>
      </c>
      <c r="K15" s="35" t="s">
        <v>2161</v>
      </c>
      <c r="L15" s="35">
        <v>35.655250879507975</v>
      </c>
      <c r="M15" s="35">
        <v>31.3743170733532</v>
      </c>
      <c r="N15" s="4">
        <v>0.72299999999999998</v>
      </c>
      <c r="O15" s="4">
        <v>29.338103756708389</v>
      </c>
      <c r="P15" s="35">
        <v>1.0498687664041995</v>
      </c>
      <c r="Q15" s="36" t="str">
        <f t="shared" si="4"/>
        <v/>
      </c>
      <c r="R15" s="36">
        <f t="shared" si="5"/>
        <v>30.769230769410768</v>
      </c>
      <c r="S15" s="37">
        <f t="shared" si="6"/>
        <v>0.22484689431823265</v>
      </c>
      <c r="T15" s="37" t="str">
        <f t="shared" si="7"/>
        <v/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/>
      </c>
      <c r="X15" s="37" t="str">
        <f t="shared" si="11"/>
        <v/>
      </c>
      <c r="Y15" s="1" t="str">
        <f t="shared" si="0"/>
        <v xml:space="preserve"> </v>
      </c>
      <c r="Z15" s="1" t="str">
        <f t="shared" si="12"/>
        <v xml:space="preserve"> </v>
      </c>
      <c r="AA15" s="1" t="str">
        <f t="shared" si="0"/>
        <v xml:space="preserve"> </v>
      </c>
      <c r="AB15" s="1" t="str">
        <f t="shared" si="13"/>
        <v xml:space="preserve"> </v>
      </c>
      <c r="AC15" s="1">
        <f t="shared" si="1"/>
        <v>29</v>
      </c>
      <c r="AD15" s="1" t="str">
        <f t="shared" si="14"/>
        <v xml:space="preserve"> </v>
      </c>
      <c r="AE15" s="1" t="str">
        <f t="shared" si="2"/>
        <v xml:space="preserve"> </v>
      </c>
      <c r="AF15" s="1">
        <f t="shared" si="2"/>
        <v>2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17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1982</v>
      </c>
      <c r="AP15" t="s">
        <v>2804</v>
      </c>
      <c r="AQ15" s="22" t="e">
        <v>#VALUE!</v>
      </c>
      <c r="AR15" s="21">
        <v>-194.61836792505792</v>
      </c>
      <c r="AS15">
        <v>22.484689413823268</v>
      </c>
      <c r="AT15" t="e">
        <v>#VALUE!</v>
      </c>
      <c r="AU15">
        <v>194.61836792505792</v>
      </c>
      <c r="AV15" t="s">
        <v>4062</v>
      </c>
    </row>
    <row r="16" spans="1:48" x14ac:dyDescent="0.25">
      <c r="A16" s="14">
        <v>1.8999999999999994E-10</v>
      </c>
      <c r="B16" t="s">
        <v>1983</v>
      </c>
      <c r="C16" s="4">
        <v>12</v>
      </c>
      <c r="D16" s="4">
        <v>1</v>
      </c>
      <c r="E16" s="4">
        <v>3</v>
      </c>
      <c r="F16" s="4">
        <v>16</v>
      </c>
      <c r="G16" s="4">
        <v>87</v>
      </c>
      <c r="H16" s="4">
        <v>58.7</v>
      </c>
      <c r="I16" s="34">
        <v>16113.689081549212</v>
      </c>
      <c r="J16" s="35">
        <v>7.0756991321118621</v>
      </c>
      <c r="K16" s="35">
        <v>8.9549961861174676</v>
      </c>
      <c r="L16" s="35">
        <v>5.8694563960212811</v>
      </c>
      <c r="M16" s="35">
        <v>6.7352696187861696</v>
      </c>
      <c r="N16" s="4">
        <v>8.2959999999999994</v>
      </c>
      <c r="O16" s="4" t="s">
        <v>119</v>
      </c>
      <c r="P16" s="35">
        <v>2.4446337308347528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0.48211243630584311</v>
      </c>
      <c r="T16" s="37" t="str">
        <f t="shared" si="7"/>
        <v/>
      </c>
      <c r="U16" s="37" t="str">
        <f t="shared" si="8"/>
        <v/>
      </c>
      <c r="V16" s="37">
        <f t="shared" si="9"/>
        <v>-0.58018254331834385</v>
      </c>
      <c r="W16" s="37" t="str">
        <f t="shared" si="10"/>
        <v/>
      </c>
      <c r="X16" s="37">
        <f t="shared" si="11"/>
        <v>-0.51500841493253147</v>
      </c>
      <c r="Y16" s="1" t="str">
        <f t="shared" si="0"/>
        <v xml:space="preserve"> </v>
      </c>
      <c r="Z16" s="1">
        <f t="shared" si="12"/>
        <v>12</v>
      </c>
      <c r="AA16" s="1" t="str">
        <f t="shared" si="0"/>
        <v xml:space="preserve"> </v>
      </c>
      <c r="AB16" s="1">
        <f t="shared" si="13"/>
        <v>16</v>
      </c>
      <c r="AC16" s="1">
        <f t="shared" si="1"/>
        <v>3</v>
      </c>
      <c r="AD16" s="1" t="str">
        <f t="shared" si="14"/>
        <v xml:space="preserve"> </v>
      </c>
      <c r="AE16" s="1" t="str">
        <f t="shared" si="2"/>
        <v xml:space="preserve"> </v>
      </c>
      <c r="AF16" s="1" t="str">
        <f t="shared" si="2"/>
        <v xml:space="preserve"> </v>
      </c>
      <c r="AG16" s="38" t="str">
        <f t="shared" si="15"/>
        <v xml:space="preserve"> </v>
      </c>
      <c r="AH16" s="38" t="str">
        <f t="shared" si="16"/>
        <v xml:space="preserve"> </v>
      </c>
      <c r="AI16" s="1" t="str">
        <f t="shared" si="17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1983</v>
      </c>
      <c r="AP16" t="s">
        <v>2185</v>
      </c>
      <c r="AQ16" s="22">
        <v>58.018254331834385</v>
      </c>
      <c r="AR16" s="21">
        <v>51.500841493253148</v>
      </c>
      <c r="AS16">
        <v>48.211243611584308</v>
      </c>
      <c r="AT16">
        <v>-58.018254331834385</v>
      </c>
      <c r="AU16">
        <v>-51.500841493253148</v>
      </c>
      <c r="AV16" t="s">
        <v>4063</v>
      </c>
    </row>
    <row r="17" spans="1:48" x14ac:dyDescent="0.25">
      <c r="A17" s="14">
        <v>1.9999999999999993E-10</v>
      </c>
      <c r="B17" t="s">
        <v>1984</v>
      </c>
      <c r="C17" s="4">
        <v>8</v>
      </c>
      <c r="D17" s="4">
        <v>0</v>
      </c>
      <c r="E17" s="4">
        <v>2</v>
      </c>
      <c r="F17" s="4">
        <v>10</v>
      </c>
      <c r="G17" s="4">
        <v>99</v>
      </c>
      <c r="H17" s="4">
        <v>85.92</v>
      </c>
      <c r="I17" s="34">
        <v>10659.945516188161</v>
      </c>
      <c r="J17" s="35" t="s">
        <v>2161</v>
      </c>
      <c r="K17" s="35" t="s">
        <v>2161</v>
      </c>
      <c r="L17" s="35">
        <v>29.22026183995645</v>
      </c>
      <c r="M17" s="35">
        <v>21.120448947471964</v>
      </c>
      <c r="N17" s="4">
        <v>1.3920000000000001</v>
      </c>
      <c r="O17" s="4">
        <v>15.231788079470213</v>
      </c>
      <c r="P17" s="35">
        <v>0.32355679702048423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0.15223463707150839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/>
      </c>
      <c r="X17" s="37" t="str">
        <f t="shared" si="11"/>
        <v/>
      </c>
      <c r="Y17" s="1" t="str">
        <f t="shared" si="0"/>
        <v xml:space="preserve"> </v>
      </c>
      <c r="Z17" s="1" t="str">
        <f t="shared" si="12"/>
        <v xml:space="preserve"> </v>
      </c>
      <c r="AA17" s="1" t="str">
        <f t="shared" si="0"/>
        <v xml:space="preserve"> </v>
      </c>
      <c r="AB17" s="1" t="str">
        <f t="shared" si="13"/>
        <v xml:space="preserve"> </v>
      </c>
      <c r="AC17" s="1">
        <f t="shared" si="1"/>
        <v>46</v>
      </c>
      <c r="AD17" s="1" t="str">
        <f t="shared" si="14"/>
        <v xml:space="preserve"> </v>
      </c>
      <c r="AE17" s="1" t="str">
        <f t="shared" si="2"/>
        <v xml:space="preserve"> </v>
      </c>
      <c r="AF17" s="1" t="str">
        <f t="shared" si="2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17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1984</v>
      </c>
      <c r="AP17" t="s">
        <v>2374</v>
      </c>
      <c r="AQ17" s="22" t="e">
        <v>#VALUE!</v>
      </c>
      <c r="AR17" s="21">
        <v>-141.44622857158305</v>
      </c>
      <c r="AS17">
        <v>15.22346368715084</v>
      </c>
      <c r="AT17" t="e">
        <v>#VALUE!</v>
      </c>
      <c r="AU17">
        <v>141.44622857158305</v>
      </c>
      <c r="AV17" t="s">
        <v>4064</v>
      </c>
    </row>
    <row r="18" spans="1:48" x14ac:dyDescent="0.25">
      <c r="A18" s="14">
        <v>2.0999999999999992E-10</v>
      </c>
      <c r="B18" t="s">
        <v>1985</v>
      </c>
      <c r="C18" s="4">
        <v>8</v>
      </c>
      <c r="D18" s="4">
        <v>0</v>
      </c>
      <c r="E18" s="4">
        <v>3</v>
      </c>
      <c r="F18" s="4">
        <v>11</v>
      </c>
      <c r="G18" s="4">
        <v>14</v>
      </c>
      <c r="H18" s="4">
        <v>11.83</v>
      </c>
      <c r="I18" s="34">
        <v>20146.507978972895</v>
      </c>
      <c r="J18" s="35">
        <v>10.783956244302644</v>
      </c>
      <c r="K18" s="35">
        <v>9.1</v>
      </c>
      <c r="L18" s="35" t="s">
        <v>2161</v>
      </c>
      <c r="M18" s="35" t="s">
        <v>2161</v>
      </c>
      <c r="N18" s="4">
        <v>1.097</v>
      </c>
      <c r="O18" s="4">
        <v>32.32810615199034</v>
      </c>
      <c r="P18" s="35">
        <v>3.7447168216398983</v>
      </c>
      <c r="Q18" s="36" t="str">
        <f t="shared" si="4"/>
        <v xml:space="preserve"> </v>
      </c>
      <c r="R18" s="36" t="str">
        <f t="shared" si="5"/>
        <v xml:space="preserve"> </v>
      </c>
      <c r="S18" s="37">
        <f t="shared" si="6"/>
        <v>0.18343195287272193</v>
      </c>
      <c r="T18" s="37" t="str">
        <f t="shared" si="7"/>
        <v/>
      </c>
      <c r="U18" s="37" t="str">
        <f t="shared" si="8"/>
        <v/>
      </c>
      <c r="V18" s="37">
        <f t="shared" si="9"/>
        <v>-0.36016314445832665</v>
      </c>
      <c r="W18" s="37" t="str">
        <f t="shared" si="10"/>
        <v xml:space="preserve"> </v>
      </c>
      <c r="X18" s="37" t="str">
        <f t="shared" si="11"/>
        <v xml:space="preserve"> </v>
      </c>
      <c r="Y18" s="1" t="str">
        <f t="shared" si="0"/>
        <v xml:space="preserve"> </v>
      </c>
      <c r="Z18" s="1">
        <f t="shared" si="12"/>
        <v>28</v>
      </c>
      <c r="AA18" s="1" t="str">
        <f t="shared" si="0"/>
        <v xml:space="preserve"> </v>
      </c>
      <c r="AB18" s="1" t="str">
        <f t="shared" si="13"/>
        <v xml:space="preserve"> </v>
      </c>
      <c r="AC18" s="1">
        <f t="shared" si="1"/>
        <v>37</v>
      </c>
      <c r="AD18" s="1" t="str">
        <f t="shared" si="14"/>
        <v xml:space="preserve"> </v>
      </c>
      <c r="AE18" s="1" t="str">
        <f t="shared" si="2"/>
        <v xml:space="preserve"> </v>
      </c>
      <c r="AF18" s="1" t="str">
        <f t="shared" si="2"/>
        <v xml:space="preserve"> </v>
      </c>
      <c r="AG18" s="38">
        <f t="shared" si="15"/>
        <v>3.7447168218498983</v>
      </c>
      <c r="AH18" s="38" t="str">
        <f t="shared" si="16"/>
        <v xml:space="preserve"> </v>
      </c>
      <c r="AI18" s="1">
        <f t="shared" si="17"/>
        <v>26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1985</v>
      </c>
      <c r="AP18" t="s">
        <v>3035</v>
      </c>
      <c r="AQ18" s="22">
        <v>36.016314445832663</v>
      </c>
      <c r="AR18" s="21" t="e">
        <v>#VALUE!</v>
      </c>
      <c r="AS18">
        <v>18.343195266272193</v>
      </c>
      <c r="AT18">
        <v>-36.016314445832663</v>
      </c>
      <c r="AU18" t="e">
        <v>#VALUE!</v>
      </c>
      <c r="AV18" t="s">
        <v>4065</v>
      </c>
    </row>
    <row r="19" spans="1:48" x14ac:dyDescent="0.25">
      <c r="A19" s="14">
        <v>2.1999999999999991E-10</v>
      </c>
      <c r="B19" t="s">
        <v>1986</v>
      </c>
      <c r="C19" s="4">
        <v>14</v>
      </c>
      <c r="D19" s="4">
        <v>0</v>
      </c>
      <c r="E19" s="4">
        <v>1</v>
      </c>
      <c r="F19" s="4">
        <v>15</v>
      </c>
      <c r="G19" s="4">
        <v>38</v>
      </c>
      <c r="H19" s="4">
        <v>28.27</v>
      </c>
      <c r="I19" s="34">
        <v>14315.63624560382</v>
      </c>
      <c r="J19" s="35">
        <v>7.480815030431331</v>
      </c>
      <c r="K19" s="35">
        <v>7.9678692220969562</v>
      </c>
      <c r="L19" s="35">
        <v>5.1915568249384965</v>
      </c>
      <c r="M19" s="35">
        <v>5.375930588292352</v>
      </c>
      <c r="N19" s="4">
        <v>3.7789999999999999</v>
      </c>
      <c r="O19" s="4">
        <v>82.384169884169879</v>
      </c>
      <c r="P19" s="35">
        <v>2.3134064379200567</v>
      </c>
      <c r="Q19" s="36">
        <f t="shared" si="4"/>
        <v>93.333333333553327</v>
      </c>
      <c r="R19" s="36" t="str">
        <f t="shared" si="5"/>
        <v xml:space="preserve"> </v>
      </c>
      <c r="S19" s="37">
        <f t="shared" si="6"/>
        <v>0.34418111093807569</v>
      </c>
      <c r="T19" s="37" t="str">
        <f t="shared" si="7"/>
        <v/>
      </c>
      <c r="U19" s="37" t="str">
        <f t="shared" si="8"/>
        <v/>
      </c>
      <c r="V19" s="37">
        <f t="shared" si="9"/>
        <v>-0.55614608799169929</v>
      </c>
      <c r="W19" s="37" t="str">
        <f t="shared" si="10"/>
        <v/>
      </c>
      <c r="X19" s="37">
        <f t="shared" si="11"/>
        <v>-0.57102307205118108</v>
      </c>
      <c r="Y19" s="1" t="str">
        <f t="shared" si="0"/>
        <v xml:space="preserve"> </v>
      </c>
      <c r="Z19" s="1">
        <f t="shared" si="12"/>
        <v>13</v>
      </c>
      <c r="AA19" s="1" t="str">
        <f t="shared" si="0"/>
        <v xml:space="preserve"> </v>
      </c>
      <c r="AB19" s="1">
        <f t="shared" si="13"/>
        <v>13</v>
      </c>
      <c r="AC19" s="1">
        <f t="shared" si="1"/>
        <v>13</v>
      </c>
      <c r="AD19" s="1" t="str">
        <f t="shared" si="14"/>
        <v xml:space="preserve"> </v>
      </c>
      <c r="AE19" s="1">
        <f t="shared" si="2"/>
        <v>7</v>
      </c>
      <c r="AF19" s="1" t="str">
        <f t="shared" si="2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17"/>
        <v xml:space="preserve"> </v>
      </c>
      <c r="AJ19" s="1" t="str">
        <f t="shared" si="17"/>
        <v xml:space="preserve"> </v>
      </c>
      <c r="AK19" s="25">
        <f t="shared" si="18"/>
        <v>82.384169884389877</v>
      </c>
      <c r="AL19" s="25" t="str">
        <f t="shared" si="19"/>
        <v xml:space="preserve"> </v>
      </c>
      <c r="AM19" s="1">
        <f t="shared" si="3"/>
        <v>3</v>
      </c>
      <c r="AN19" s="1" t="str">
        <f t="shared" si="3"/>
        <v xml:space="preserve"> </v>
      </c>
      <c r="AO19" t="s">
        <v>1986</v>
      </c>
      <c r="AP19" t="s">
        <v>2252</v>
      </c>
      <c r="AQ19" s="22">
        <v>55.614608799169929</v>
      </c>
      <c r="AR19" s="21">
        <v>57.102307205118109</v>
      </c>
      <c r="AS19">
        <v>34.418111071807566</v>
      </c>
      <c r="AT19">
        <v>-55.614608799169929</v>
      </c>
      <c r="AU19">
        <v>-57.102307205118109</v>
      </c>
      <c r="AV19" t="s">
        <v>4066</v>
      </c>
    </row>
    <row r="20" spans="1:48" x14ac:dyDescent="0.25">
      <c r="A20" s="14">
        <v>2.299999999999999E-10</v>
      </c>
      <c r="B20" t="s">
        <v>1987</v>
      </c>
      <c r="C20" s="4">
        <v>8</v>
      </c>
      <c r="D20" s="4">
        <v>1</v>
      </c>
      <c r="E20" s="4">
        <v>6</v>
      </c>
      <c r="F20" s="4">
        <v>15</v>
      </c>
      <c r="G20" s="4">
        <v>55</v>
      </c>
      <c r="H20" s="4">
        <v>56.92</v>
      </c>
      <c r="I20" s="34">
        <v>15801.725455096912</v>
      </c>
      <c r="J20" s="35" t="s">
        <v>2161</v>
      </c>
      <c r="K20" s="35" t="s">
        <v>2161</v>
      </c>
      <c r="L20" s="35">
        <v>18.643357663566121</v>
      </c>
      <c r="M20" s="35">
        <v>15.041162221919306</v>
      </c>
      <c r="N20" s="4">
        <v>0.72099999999999997</v>
      </c>
      <c r="O20" s="4" t="s">
        <v>119</v>
      </c>
      <c r="P20" s="35">
        <v>0.17041461700632468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 xml:space="preserve"> </v>
      </c>
      <c r="V20" s="37" t="str">
        <f t="shared" si="9"/>
        <v xml:space="preserve"> </v>
      </c>
      <c r="W20" s="37" t="str">
        <f t="shared" si="10"/>
        <v/>
      </c>
      <c r="X20" s="37" t="str">
        <f t="shared" si="11"/>
        <v/>
      </c>
      <c r="Y20" s="1" t="str">
        <f t="shared" si="0"/>
        <v xml:space="preserve"> </v>
      </c>
      <c r="Z20" s="1" t="str">
        <f t="shared" si="12"/>
        <v xml:space="preserve"> </v>
      </c>
      <c r="AA20" s="1" t="str">
        <f t="shared" si="0"/>
        <v xml:space="preserve"> </v>
      </c>
      <c r="AB20" s="1" t="str">
        <f t="shared" si="13"/>
        <v xml:space="preserve"> </v>
      </c>
      <c r="AC20" s="1" t="str">
        <f t="shared" si="1"/>
        <v xml:space="preserve"> </v>
      </c>
      <c r="AD20" s="1" t="str">
        <f t="shared" si="14"/>
        <v xml:space="preserve"> </v>
      </c>
      <c r="AE20" s="1" t="str">
        <f t="shared" si="2"/>
        <v xml:space="preserve"> </v>
      </c>
      <c r="AF20" s="1" t="str">
        <f t="shared" si="2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17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1987</v>
      </c>
      <c r="AP20" t="s">
        <v>2454</v>
      </c>
      <c r="AQ20" s="22" t="e">
        <v>#VALUE!</v>
      </c>
      <c r="AR20" s="21">
        <v>-54.049557133806616</v>
      </c>
      <c r="AS20">
        <v>-3.3731553056921992</v>
      </c>
      <c r="AT20" t="e">
        <v>#VALUE!</v>
      </c>
      <c r="AU20">
        <v>54.049557133806616</v>
      </c>
      <c r="AV20" t="s">
        <v>4067</v>
      </c>
    </row>
    <row r="21" spans="1:48" x14ac:dyDescent="0.25">
      <c r="A21" s="14">
        <v>2.399999999999999E-10</v>
      </c>
      <c r="B21" t="s">
        <v>1988</v>
      </c>
      <c r="C21" s="4">
        <v>11</v>
      </c>
      <c r="D21" s="4">
        <v>1</v>
      </c>
      <c r="E21" s="4">
        <v>7</v>
      </c>
      <c r="F21" s="4">
        <v>19</v>
      </c>
      <c r="G21" s="4">
        <v>74</v>
      </c>
      <c r="H21" s="4">
        <v>63</v>
      </c>
      <c r="I21" s="34">
        <v>9635.8870823373618</v>
      </c>
      <c r="J21" s="35">
        <v>28.83295194508009</v>
      </c>
      <c r="K21" s="35">
        <v>28.263795423956932</v>
      </c>
      <c r="L21" s="35">
        <v>16.245357776342246</v>
      </c>
      <c r="M21" s="35">
        <v>14.207728491107781</v>
      </c>
      <c r="N21" s="4">
        <v>2.1850000000000001</v>
      </c>
      <c r="O21" s="4">
        <v>56.968390804597689</v>
      </c>
      <c r="P21" s="35">
        <v>0.94285714285714284</v>
      </c>
      <c r="Q21" s="36" t="str">
        <f t="shared" si="4"/>
        <v xml:space="preserve"> </v>
      </c>
      <c r="R21" s="36" t="str">
        <f t="shared" si="5"/>
        <v xml:space="preserve"> </v>
      </c>
      <c r="S21" s="37">
        <f t="shared" si="6"/>
        <v>0.17460317484317464</v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 t="str">
        <f t="shared" si="11"/>
        <v/>
      </c>
      <c r="Y21" s="1" t="str">
        <f t="shared" si="0"/>
        <v xml:space="preserve"> </v>
      </c>
      <c r="Z21" s="1" t="str">
        <f t="shared" si="12"/>
        <v xml:space="preserve"> </v>
      </c>
      <c r="AA21" s="1" t="str">
        <f t="shared" si="0"/>
        <v xml:space="preserve"> </v>
      </c>
      <c r="AB21" s="1" t="str">
        <f t="shared" si="13"/>
        <v xml:space="preserve"> </v>
      </c>
      <c r="AC21" s="1">
        <f t="shared" si="1"/>
        <v>41</v>
      </c>
      <c r="AD21" s="1" t="str">
        <f t="shared" si="14"/>
        <v xml:space="preserve"> </v>
      </c>
      <c r="AE21" s="1" t="str">
        <f t="shared" si="2"/>
        <v xml:space="preserve"> </v>
      </c>
      <c r="AF21" s="1" t="str">
        <f t="shared" si="2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1988</v>
      </c>
      <c r="AP21" t="s">
        <v>2212</v>
      </c>
      <c r="AQ21" s="22">
        <v>-71.072516343626944</v>
      </c>
      <c r="AR21" s="21">
        <v>-34.234949309397436</v>
      </c>
      <c r="AS21">
        <v>17.460317460317466</v>
      </c>
      <c r="AT21">
        <v>71.072516343626944</v>
      </c>
      <c r="AU21">
        <v>34.234949309397436</v>
      </c>
      <c r="AV21" t="s">
        <v>4068</v>
      </c>
    </row>
    <row r="22" spans="1:48" x14ac:dyDescent="0.25">
      <c r="A22" s="14">
        <v>2.4999999999999991E-10</v>
      </c>
      <c r="B22" t="s">
        <v>1989</v>
      </c>
      <c r="C22" s="4">
        <v>11</v>
      </c>
      <c r="D22" s="4">
        <v>1</v>
      </c>
      <c r="E22" s="4">
        <v>8</v>
      </c>
      <c r="F22" s="4">
        <v>20</v>
      </c>
      <c r="G22" s="4">
        <v>43</v>
      </c>
      <c r="H22" s="4">
        <v>33.85</v>
      </c>
      <c r="I22" s="34">
        <v>19559.653677116585</v>
      </c>
      <c r="J22" s="35">
        <v>5.3256765261170553</v>
      </c>
      <c r="K22" s="35">
        <v>4.8226243054566176</v>
      </c>
      <c r="L22" s="35" t="s">
        <v>2161</v>
      </c>
      <c r="M22" s="35" t="s">
        <v>2161</v>
      </c>
      <c r="N22" s="4">
        <v>6.3559999999999999</v>
      </c>
      <c r="O22" s="4">
        <v>32.444259220670965</v>
      </c>
      <c r="P22" s="35">
        <v>6.7680945347119641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0.27031019227363373</v>
      </c>
      <c r="T22" s="37" t="str">
        <f t="shared" si="7"/>
        <v/>
      </c>
      <c r="U22" s="37" t="str">
        <f t="shared" si="8"/>
        <v/>
      </c>
      <c r="V22" s="37">
        <f t="shared" si="9"/>
        <v>-0.68401539797575528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0"/>
        <v xml:space="preserve"> </v>
      </c>
      <c r="Z22" s="1">
        <f t="shared" si="12"/>
        <v>7</v>
      </c>
      <c r="AA22" s="1" t="str">
        <f t="shared" si="0"/>
        <v xml:space="preserve"> </v>
      </c>
      <c r="AB22" s="1" t="str">
        <f t="shared" si="13"/>
        <v xml:space="preserve"> </v>
      </c>
      <c r="AC22" s="1">
        <f t="shared" si="1"/>
        <v>24</v>
      </c>
      <c r="AD22" s="1" t="str">
        <f t="shared" si="14"/>
        <v xml:space="preserve"> </v>
      </c>
      <c r="AE22" s="1" t="str">
        <f t="shared" si="2"/>
        <v xml:space="preserve"> </v>
      </c>
      <c r="AF22" s="1" t="str">
        <f t="shared" si="2"/>
        <v xml:space="preserve"> </v>
      </c>
      <c r="AG22" s="38">
        <f t="shared" si="15"/>
        <v>6.7680945349619641</v>
      </c>
      <c r="AH22" s="38" t="str">
        <f t="shared" si="16"/>
        <v xml:space="preserve"> </v>
      </c>
      <c r="AI22" s="1">
        <f t="shared" si="17"/>
        <v>8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1989</v>
      </c>
      <c r="AP22" t="s">
        <v>2167</v>
      </c>
      <c r="AQ22" s="22">
        <v>68.401539797575523</v>
      </c>
      <c r="AR22" s="21" t="e">
        <v>#VALUE!</v>
      </c>
      <c r="AS22">
        <v>27.031019202363371</v>
      </c>
      <c r="AT22">
        <v>-68.401539797575523</v>
      </c>
      <c r="AU22" t="e">
        <v>#VALUE!</v>
      </c>
      <c r="AV22" t="s">
        <v>4069</v>
      </c>
    </row>
    <row r="23" spans="1:48" x14ac:dyDescent="0.25">
      <c r="A23" s="14">
        <v>2.5999999999999993E-10</v>
      </c>
      <c r="B23" t="s">
        <v>1990</v>
      </c>
      <c r="C23" s="4">
        <v>14</v>
      </c>
      <c r="D23" s="4">
        <v>0</v>
      </c>
      <c r="E23" s="4">
        <v>5</v>
      </c>
      <c r="F23" s="4">
        <v>19</v>
      </c>
      <c r="G23" s="4">
        <v>38.5</v>
      </c>
      <c r="H23" s="4">
        <v>29.8</v>
      </c>
      <c r="I23" s="34">
        <v>9855.2123581650558</v>
      </c>
      <c r="J23" s="35">
        <v>5.4024655547498188</v>
      </c>
      <c r="K23" s="35">
        <v>7.9530290899386182</v>
      </c>
      <c r="L23" s="35">
        <v>3.9049927947380185</v>
      </c>
      <c r="M23" s="35">
        <v>5.0361168954001521</v>
      </c>
      <c r="N23" s="4">
        <v>5.516</v>
      </c>
      <c r="O23" s="4">
        <v>300.58097312999274</v>
      </c>
      <c r="P23" s="35">
        <v>5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0.2919463089848322</v>
      </c>
      <c r="T23" s="37" t="str">
        <f t="shared" si="7"/>
        <v/>
      </c>
      <c r="U23" s="37" t="str">
        <f t="shared" si="8"/>
        <v/>
      </c>
      <c r="V23" s="37">
        <f t="shared" si="9"/>
        <v>-0.67945932880156479</v>
      </c>
      <c r="W23" s="37" t="str">
        <f t="shared" si="10"/>
        <v/>
      </c>
      <c r="X23" s="37">
        <f t="shared" si="11"/>
        <v>-0.6773315078239881</v>
      </c>
      <c r="Y23" s="1" t="str">
        <f t="shared" ref="Y23:Y86" si="20">IF(ISERROR((RANK(U23,U$7:U$184,0)))=TRUE," ",((RANK(U23,U$7:U$184,0))))</f>
        <v xml:space="preserve"> </v>
      </c>
      <c r="Z23" s="1">
        <f t="shared" si="12"/>
        <v>9</v>
      </c>
      <c r="AA23" s="1" t="str">
        <f t="shared" ref="AA23:AA86" si="21">IF(ISERROR((RANK(W23,W$7:W$184,0)))=TRUE," ",((RANK(W23,W$7:W$184,0))))</f>
        <v xml:space="preserve"> </v>
      </c>
      <c r="AB23" s="1">
        <f t="shared" si="13"/>
        <v>6</v>
      </c>
      <c r="AC23" s="1">
        <f t="shared" si="1"/>
        <v>22</v>
      </c>
      <c r="AD23" s="1" t="str">
        <f t="shared" si="14"/>
        <v xml:space="preserve"> </v>
      </c>
      <c r="AE23" s="1" t="str">
        <f t="shared" ref="AE23:AF38" si="22">IF(ISERROR((RANK(Q23,Q$7:Q$184,0)))=TRUE," ",((RANK(Q23,Q$7:Q$184,0))))</f>
        <v xml:space="preserve"> </v>
      </c>
      <c r="AF23" s="1" t="str">
        <f t="shared" si="22"/>
        <v xml:space="preserve"> </v>
      </c>
      <c r="AG23" s="38">
        <f t="shared" si="15"/>
        <v>5.00000000026</v>
      </c>
      <c r="AH23" s="38" t="str">
        <f t="shared" si="16"/>
        <v xml:space="preserve"> </v>
      </c>
      <c r="AI23" s="1">
        <f t="shared" si="17"/>
        <v>19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1990</v>
      </c>
      <c r="AP23" t="s">
        <v>2202</v>
      </c>
      <c r="AQ23" s="22">
        <v>67.945932880156477</v>
      </c>
      <c r="AR23" s="21">
        <v>67.733150782398809</v>
      </c>
      <c r="AS23">
        <v>29.194630872483216</v>
      </c>
      <c r="AT23">
        <v>-67.945932880156477</v>
      </c>
      <c r="AU23">
        <v>-67.733150782398809</v>
      </c>
      <c r="AV23" t="s">
        <v>4070</v>
      </c>
    </row>
    <row r="24" spans="1:48" x14ac:dyDescent="0.25">
      <c r="A24" s="14">
        <v>2.6999999999999995E-10</v>
      </c>
      <c r="B24" t="s">
        <v>1991</v>
      </c>
      <c r="C24" s="4">
        <v>12</v>
      </c>
      <c r="D24" s="4">
        <v>0</v>
      </c>
      <c r="E24" s="4">
        <v>8</v>
      </c>
      <c r="F24" s="4">
        <v>20</v>
      </c>
      <c r="G24" s="4">
        <v>50</v>
      </c>
      <c r="H24" s="4">
        <v>45.79</v>
      </c>
      <c r="I24" s="34">
        <v>8296.7343171140565</v>
      </c>
      <c r="J24" s="35" t="s">
        <v>2161</v>
      </c>
      <c r="K24" s="35">
        <v>27.402752842609214</v>
      </c>
      <c r="L24" s="35">
        <v>22.772917433151015</v>
      </c>
      <c r="M24" s="35">
        <v>16.916031625452671</v>
      </c>
      <c r="N24" s="4">
        <v>1.1080000000000001</v>
      </c>
      <c r="O24" s="4">
        <v>-20.857142857142858</v>
      </c>
      <c r="P24" s="35">
        <v>0.68573924437650136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1"/>
        <v xml:space="preserve"> </v>
      </c>
      <c r="AD24" s="1" t="str">
        <f t="shared" si="14"/>
        <v xml:space="preserve"> </v>
      </c>
      <c r="AE24" s="1" t="str">
        <f t="shared" si="22"/>
        <v xml:space="preserve"> 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39" si="24">IF(ISERROR((RANK(AG24,AG$7:AG$184,0)))=TRUE," ",((RANK(AG24,AG$7:AG$184,0))))</f>
        <v xml:space="preserve"> 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1991</v>
      </c>
      <c r="AP24" t="s">
        <v>2263</v>
      </c>
      <c r="AQ24" s="22" t="e">
        <v>#VALUE!</v>
      </c>
      <c r="AR24" s="21">
        <v>-88.17199715464848</v>
      </c>
      <c r="AS24">
        <v>9.1941471937104104</v>
      </c>
      <c r="AT24" t="e">
        <v>#VALUE!</v>
      </c>
      <c r="AU24">
        <v>88.17199715464848</v>
      </c>
      <c r="AV24" t="s">
        <v>4071</v>
      </c>
    </row>
    <row r="25" spans="1:48" x14ac:dyDescent="0.25">
      <c r="A25" s="14">
        <v>2.7999999999999996E-10</v>
      </c>
      <c r="B25" t="s">
        <v>1992</v>
      </c>
      <c r="C25" s="4">
        <v>14</v>
      </c>
      <c r="D25" s="4">
        <v>0</v>
      </c>
      <c r="E25" s="4">
        <v>2</v>
      </c>
      <c r="F25" s="4">
        <v>16</v>
      </c>
      <c r="G25" s="4">
        <v>55</v>
      </c>
      <c r="H25" s="4">
        <v>42.51</v>
      </c>
      <c r="I25" s="34">
        <v>11894.502316529453</v>
      </c>
      <c r="J25" s="35">
        <v>3.7606157112526537</v>
      </c>
      <c r="K25" s="35">
        <v>6.49404216315307</v>
      </c>
      <c r="L25" s="35">
        <v>3.232390422461441</v>
      </c>
      <c r="M25" s="35">
        <v>4.204533865945252</v>
      </c>
      <c r="N25" s="4">
        <v>11.304</v>
      </c>
      <c r="O25" s="4">
        <v>211.6625310173697</v>
      </c>
      <c r="P25" s="35">
        <v>5.2011291460832743</v>
      </c>
      <c r="Q25" s="36">
        <f t="shared" si="4"/>
        <v>87.500000000279996</v>
      </c>
      <c r="R25" s="36" t="str">
        <f t="shared" si="5"/>
        <v xml:space="preserve"> </v>
      </c>
      <c r="S25" s="37">
        <f t="shared" si="6"/>
        <v>0.29381322069872517</v>
      </c>
      <c r="T25" s="37" t="str">
        <f t="shared" si="7"/>
        <v/>
      </c>
      <c r="U25" s="37" t="str">
        <f t="shared" si="8"/>
        <v/>
      </c>
      <c r="V25" s="37">
        <f t="shared" si="9"/>
        <v>-0.77687404538016935</v>
      </c>
      <c r="W25" s="37" t="str">
        <f t="shared" si="10"/>
        <v/>
      </c>
      <c r="X25" s="37">
        <f t="shared" si="11"/>
        <v>-0.73290845884651934</v>
      </c>
      <c r="Y25" s="1" t="str">
        <f t="shared" si="20"/>
        <v xml:space="preserve"> </v>
      </c>
      <c r="Z25" s="1">
        <f t="shared" si="12"/>
        <v>1</v>
      </c>
      <c r="AA25" s="1" t="str">
        <f t="shared" si="21"/>
        <v xml:space="preserve"> </v>
      </c>
      <c r="AB25" s="1">
        <f t="shared" si="13"/>
        <v>2</v>
      </c>
      <c r="AC25" s="1">
        <f t="shared" si="1"/>
        <v>21</v>
      </c>
      <c r="AD25" s="1" t="str">
        <f t="shared" si="14"/>
        <v xml:space="preserve"> </v>
      </c>
      <c r="AE25" s="1">
        <f t="shared" si="22"/>
        <v>11</v>
      </c>
      <c r="AF25" s="1" t="str">
        <f t="shared" si="22"/>
        <v xml:space="preserve"> </v>
      </c>
      <c r="AG25" s="38">
        <f t="shared" si="15"/>
        <v>5.2011291463632743</v>
      </c>
      <c r="AH25" s="38" t="str">
        <f t="shared" si="16"/>
        <v xml:space="preserve"> </v>
      </c>
      <c r="AI25" s="1">
        <f t="shared" si="24"/>
        <v>17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1992</v>
      </c>
      <c r="AP25" t="s">
        <v>2202</v>
      </c>
      <c r="AQ25" s="22">
        <v>77.687404538016935</v>
      </c>
      <c r="AR25" s="21">
        <v>73.29084588465193</v>
      </c>
      <c r="AS25">
        <v>29.381322041872515</v>
      </c>
      <c r="AT25">
        <v>-77.687404538016935</v>
      </c>
      <c r="AU25">
        <v>-73.29084588465193</v>
      </c>
      <c r="AV25" t="s">
        <v>4072</v>
      </c>
    </row>
    <row r="26" spans="1:48" x14ac:dyDescent="0.25">
      <c r="A26" s="14">
        <v>2.8999999999999998E-10</v>
      </c>
      <c r="B26" t="s">
        <v>1993</v>
      </c>
      <c r="C26" s="4">
        <v>7</v>
      </c>
      <c r="D26" s="4">
        <v>0</v>
      </c>
      <c r="E26" s="4">
        <v>2</v>
      </c>
      <c r="F26" s="4">
        <v>9</v>
      </c>
      <c r="G26" s="4">
        <v>130.5</v>
      </c>
      <c r="H26" s="4">
        <v>120.93</v>
      </c>
      <c r="I26" s="34">
        <v>22728.505367477792</v>
      </c>
      <c r="J26" s="35">
        <v>21.641016463851109</v>
      </c>
      <c r="K26" s="35">
        <v>18.473877176901926</v>
      </c>
      <c r="L26" s="35">
        <v>38.562136087141035</v>
      </c>
      <c r="M26" s="35">
        <v>31.748863265781505</v>
      </c>
      <c r="N26" s="4">
        <v>5.5880000000000001</v>
      </c>
      <c r="O26" s="4">
        <v>281.17326057298772</v>
      </c>
      <c r="P26" s="35">
        <v>1.6670801290002479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 t="str">
        <f t="shared" si="9"/>
        <v/>
      </c>
      <c r="W26" s="37" t="str">
        <f t="shared" si="10"/>
        <v/>
      </c>
      <c r="X26" s="37" t="str">
        <f t="shared" si="11"/>
        <v/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1"/>
        <v xml:space="preserve"> </v>
      </c>
      <c r="AD26" s="1" t="str">
        <f t="shared" si="14"/>
        <v xml:space="preserve"> </v>
      </c>
      <c r="AE26" s="1" t="str">
        <f t="shared" si="22"/>
        <v xml:space="preserve"> </v>
      </c>
      <c r="AF26" s="1" t="str">
        <f t="shared" si="22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4"/>
        <v xml:space="preserve"> 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1993</v>
      </c>
      <c r="AP26" t="s">
        <v>2246</v>
      </c>
      <c r="AQ26" s="22">
        <v>-28.401113758891071</v>
      </c>
      <c r="AR26" s="21">
        <v>-218.63788130648123</v>
      </c>
      <c r="AS26">
        <v>7.9136690647481966</v>
      </c>
      <c r="AT26">
        <v>28.401113758891071</v>
      </c>
      <c r="AU26">
        <v>218.63788130648123</v>
      </c>
      <c r="AV26" t="s">
        <v>4073</v>
      </c>
    </row>
    <row r="27" spans="1:48" x14ac:dyDescent="0.25">
      <c r="A27" s="14">
        <v>3E-10</v>
      </c>
      <c r="B27" t="s">
        <v>1994</v>
      </c>
      <c r="C27" s="4">
        <v>6</v>
      </c>
      <c r="D27" s="4">
        <v>1</v>
      </c>
      <c r="E27" s="4">
        <v>12</v>
      </c>
      <c r="F27" s="4">
        <v>19</v>
      </c>
      <c r="G27" s="4">
        <v>27.5</v>
      </c>
      <c r="H27" s="4">
        <v>26</v>
      </c>
      <c r="I27" s="34">
        <v>8661.2313654366571</v>
      </c>
      <c r="J27" s="35" t="s">
        <v>2161</v>
      </c>
      <c r="K27" s="35">
        <v>39.156626506024097</v>
      </c>
      <c r="L27" s="35">
        <v>25.569965733998899</v>
      </c>
      <c r="M27" s="35">
        <v>21.037961811722912</v>
      </c>
      <c r="N27" s="4">
        <v>0.51200000000000001</v>
      </c>
      <c r="O27" s="4">
        <v>74.149659863945601</v>
      </c>
      <c r="P27" s="35">
        <v>0.74230769230769234</v>
      </c>
      <c r="Q27" s="36" t="str">
        <f t="shared" si="4"/>
        <v xml:space="preserve"> </v>
      </c>
      <c r="R27" s="36" t="str">
        <f t="shared" si="5"/>
        <v xml:space="preserve"> </v>
      </c>
      <c r="S27" s="37" t="str">
        <f t="shared" si="6"/>
        <v/>
      </c>
      <c r="T27" s="37" t="str">
        <f t="shared" si="7"/>
        <v/>
      </c>
      <c r="U27" s="37" t="str">
        <f t="shared" si="8"/>
        <v xml:space="preserve"> </v>
      </c>
      <c r="V27" s="37" t="str">
        <f t="shared" si="9"/>
        <v xml:space="preserve"> </v>
      </c>
      <c r="W27" s="37" t="str">
        <f t="shared" si="10"/>
        <v/>
      </c>
      <c r="X27" s="37" t="str">
        <f t="shared" si="11"/>
        <v/>
      </c>
      <c r="Y27" s="1" t="str">
        <f t="shared" si="20"/>
        <v xml:space="preserve"> </v>
      </c>
      <c r="Z27" s="1" t="str">
        <f t="shared" si="12"/>
        <v xml:space="preserve"> </v>
      </c>
      <c r="AA27" s="1" t="str">
        <f t="shared" si="21"/>
        <v xml:space="preserve"> </v>
      </c>
      <c r="AB27" s="1" t="str">
        <f t="shared" si="13"/>
        <v xml:space="preserve"> </v>
      </c>
      <c r="AC27" s="1" t="str">
        <f t="shared" si="1"/>
        <v xml:space="preserve"> </v>
      </c>
      <c r="AD27" s="1" t="str">
        <f t="shared" si="14"/>
        <v xml:space="preserve"> </v>
      </c>
      <c r="AE27" s="1" t="str">
        <f t="shared" si="22"/>
        <v xml:space="preserve"> </v>
      </c>
      <c r="AF27" s="1" t="str">
        <f t="shared" si="22"/>
        <v xml:space="preserve"> </v>
      </c>
      <c r="AG27" s="38" t="str">
        <f t="shared" si="15"/>
        <v xml:space="preserve"> </v>
      </c>
      <c r="AH27" s="38" t="str">
        <f t="shared" si="16"/>
        <v xml:space="preserve"> </v>
      </c>
      <c r="AI27" s="1" t="str">
        <f t="shared" si="24"/>
        <v xml:space="preserve"> 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1994</v>
      </c>
      <c r="AP27" t="s">
        <v>2165</v>
      </c>
      <c r="AQ27" s="22" t="e">
        <v>#VALUE!</v>
      </c>
      <c r="AR27" s="21">
        <v>-111.28393116369986</v>
      </c>
      <c r="AS27">
        <v>5.7692307692307709</v>
      </c>
      <c r="AT27" t="e">
        <v>#VALUE!</v>
      </c>
      <c r="AU27">
        <v>111.28393116369986</v>
      </c>
      <c r="AV27" t="s">
        <v>4074</v>
      </c>
    </row>
    <row r="28" spans="1:48" x14ac:dyDescent="0.25">
      <c r="A28" s="14">
        <v>3.1000000000000002E-10</v>
      </c>
      <c r="B28" t="s">
        <v>1995</v>
      </c>
      <c r="C28" s="4">
        <v>13</v>
      </c>
      <c r="D28" s="4">
        <v>0</v>
      </c>
      <c r="E28" s="4">
        <v>2</v>
      </c>
      <c r="F28" s="4">
        <v>15</v>
      </c>
      <c r="G28" s="4">
        <v>30.5</v>
      </c>
      <c r="H28" s="4">
        <v>27.75</v>
      </c>
      <c r="I28" s="34">
        <v>6519.3389994025711</v>
      </c>
      <c r="J28" s="35">
        <v>18.078175895765472</v>
      </c>
      <c r="K28" s="35">
        <v>16.049739733950258</v>
      </c>
      <c r="L28" s="35">
        <v>9.7295288197621215</v>
      </c>
      <c r="M28" s="35">
        <v>8.9808928403866002</v>
      </c>
      <c r="N28" s="4">
        <v>1.5350000000000001</v>
      </c>
      <c r="O28" s="4">
        <v>-55.312954876273643</v>
      </c>
      <c r="P28" s="35">
        <v>5.1855855855855859</v>
      </c>
      <c r="Q28" s="36">
        <f t="shared" si="4"/>
        <v>86.666666666976667</v>
      </c>
      <c r="R28" s="36" t="str">
        <f t="shared" si="5"/>
        <v xml:space="preserve"> </v>
      </c>
      <c r="S28" s="37" t="str">
        <f t="shared" si="6"/>
        <v/>
      </c>
      <c r="T28" s="37" t="str">
        <f t="shared" si="7"/>
        <v/>
      </c>
      <c r="U28" s="37" t="str">
        <f t="shared" si="8"/>
        <v/>
      </c>
      <c r="V28" s="37" t="str">
        <f t="shared" si="9"/>
        <v/>
      </c>
      <c r="W28" s="37" t="str">
        <f t="shared" si="10"/>
        <v/>
      </c>
      <c r="X28" s="37">
        <f t="shared" si="11"/>
        <v>-0.19605168079028035</v>
      </c>
      <c r="Y28" s="1" t="str">
        <f t="shared" si="20"/>
        <v xml:space="preserve"> </v>
      </c>
      <c r="Z28" s="1" t="str">
        <f t="shared" si="12"/>
        <v xml:space="preserve"> </v>
      </c>
      <c r="AA28" s="1" t="str">
        <f t="shared" si="21"/>
        <v xml:space="preserve"> </v>
      </c>
      <c r="AB28" s="1">
        <f t="shared" si="13"/>
        <v>38</v>
      </c>
      <c r="AC28" s="1" t="str">
        <f t="shared" si="1"/>
        <v xml:space="preserve"> </v>
      </c>
      <c r="AD28" s="1" t="str">
        <f t="shared" si="14"/>
        <v xml:space="preserve"> </v>
      </c>
      <c r="AE28" s="1">
        <f t="shared" si="22"/>
        <v>13</v>
      </c>
      <c r="AF28" s="1" t="str">
        <f t="shared" si="22"/>
        <v xml:space="preserve"> </v>
      </c>
      <c r="AG28" s="38">
        <f t="shared" si="15"/>
        <v>5.1855855858955859</v>
      </c>
      <c r="AH28" s="38" t="str">
        <f t="shared" si="16"/>
        <v xml:space="preserve"> </v>
      </c>
      <c r="AI28" s="1">
        <f t="shared" si="24"/>
        <v>18</v>
      </c>
      <c r="AJ28" s="1" t="str">
        <f t="shared" si="24"/>
        <v xml:space="preserve"> </v>
      </c>
      <c r="AK28" s="25" t="str">
        <f t="shared" si="18"/>
        <v xml:space="preserve"> </v>
      </c>
      <c r="AL28" s="25">
        <f t="shared" si="19"/>
        <v>-55.312954875963641</v>
      </c>
      <c r="AM28" s="1" t="str">
        <f t="shared" si="23"/>
        <v xml:space="preserve"> </v>
      </c>
      <c r="AN28" s="1">
        <f t="shared" si="23"/>
        <v>4</v>
      </c>
      <c r="AO28" t="s">
        <v>1995</v>
      </c>
      <c r="AP28" t="s">
        <v>2193</v>
      </c>
      <c r="AQ28" s="22">
        <v>-7.2619635784126002</v>
      </c>
      <c r="AR28" s="21">
        <v>19.605168079028033</v>
      </c>
      <c r="AS28">
        <v>9.9099099099099206</v>
      </c>
      <c r="AT28">
        <v>7.2619635784126002</v>
      </c>
      <c r="AU28">
        <v>-19.605168079028033</v>
      </c>
      <c r="AV28" t="s">
        <v>4075</v>
      </c>
    </row>
    <row r="29" spans="1:48" x14ac:dyDescent="0.25">
      <c r="A29" s="14">
        <v>3.2000000000000003E-10</v>
      </c>
      <c r="B29" t="s">
        <v>1996</v>
      </c>
      <c r="C29" s="4">
        <v>0</v>
      </c>
      <c r="D29" s="4">
        <v>0</v>
      </c>
      <c r="E29" s="4">
        <v>0</v>
      </c>
      <c r="F29" s="4">
        <v>0</v>
      </c>
      <c r="G29" s="4" t="s">
        <v>2162</v>
      </c>
      <c r="H29" s="4">
        <v>23.1</v>
      </c>
      <c r="I29" s="34">
        <v>49243.915122239639</v>
      </c>
      <c r="J29" s="35">
        <v>8.3847549909255914</v>
      </c>
      <c r="K29" s="35">
        <v>7.6693227091633469</v>
      </c>
      <c r="L29" s="35" t="s">
        <v>2161</v>
      </c>
      <c r="M29" s="35" t="s">
        <v>2161</v>
      </c>
      <c r="N29" s="4">
        <v>2.7549999999999999</v>
      </c>
      <c r="O29" s="4">
        <v>37.612387612387593</v>
      </c>
      <c r="P29" s="35" t="s">
        <v>124</v>
      </c>
      <c r="Q29" s="36" t="str">
        <f t="shared" si="4"/>
        <v xml:space="preserve"> </v>
      </c>
      <c r="R29" s="36" t="str">
        <f t="shared" si="5"/>
        <v xml:space="preserve"> </v>
      </c>
      <c r="S29" s="37" t="str">
        <f t="shared" si="6"/>
        <v xml:space="preserve"> </v>
      </c>
      <c r="T29" s="37" t="str">
        <f t="shared" si="7"/>
        <v xml:space="preserve"> </v>
      </c>
      <c r="U29" s="37" t="str">
        <f t="shared" si="8"/>
        <v/>
      </c>
      <c r="V29" s="37">
        <f t="shared" si="9"/>
        <v>-0.50251325706968242</v>
      </c>
      <c r="W29" s="37" t="str">
        <f t="shared" si="10"/>
        <v xml:space="preserve"> </v>
      </c>
      <c r="X29" s="37" t="str">
        <f t="shared" si="11"/>
        <v xml:space="preserve"> </v>
      </c>
      <c r="Y29" s="1" t="str">
        <f t="shared" si="20"/>
        <v xml:space="preserve"> </v>
      </c>
      <c r="Z29" s="1">
        <f t="shared" si="12"/>
        <v>17</v>
      </c>
      <c r="AA29" s="1" t="str">
        <f t="shared" si="21"/>
        <v xml:space="preserve"> </v>
      </c>
      <c r="AB29" s="1" t="str">
        <f t="shared" si="13"/>
        <v xml:space="preserve"> </v>
      </c>
      <c r="AC29" s="1" t="str">
        <f t="shared" si="1"/>
        <v xml:space="preserve"> </v>
      </c>
      <c r="AD29" s="1" t="str">
        <f t="shared" si="14"/>
        <v xml:space="preserve"> </v>
      </c>
      <c r="AE29" s="1" t="str">
        <f t="shared" si="22"/>
        <v xml:space="preserve"> </v>
      </c>
      <c r="AF29" s="1" t="str">
        <f t="shared" si="22"/>
        <v xml:space="preserve"> </v>
      </c>
      <c r="AG29" s="38" t="str">
        <f t="shared" si="15"/>
        <v xml:space="preserve"> </v>
      </c>
      <c r="AH29" s="38" t="str">
        <f t="shared" si="16"/>
        <v xml:space="preserve"> </v>
      </c>
      <c r="AI29" s="1" t="str">
        <f t="shared" si="24"/>
        <v xml:space="preserve"> 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1996</v>
      </c>
      <c r="AP29" t="s">
        <v>2167</v>
      </c>
      <c r="AQ29" s="22">
        <v>50.251325706968245</v>
      </c>
      <c r="AR29" s="21" t="e">
        <v>#VALUE!</v>
      </c>
      <c r="AS29" t="s">
        <v>124</v>
      </c>
      <c r="AT29">
        <v>-50.251325706968245</v>
      </c>
      <c r="AU29" t="e">
        <v>#VALUE!</v>
      </c>
      <c r="AV29" t="s">
        <v>4057</v>
      </c>
    </row>
    <row r="30" spans="1:48" x14ac:dyDescent="0.25">
      <c r="A30" s="14">
        <v>3.3000000000000005E-10</v>
      </c>
      <c r="B30" t="s">
        <v>1997</v>
      </c>
      <c r="C30" s="4">
        <v>11</v>
      </c>
      <c r="D30" s="4">
        <v>0</v>
      </c>
      <c r="E30" s="4">
        <v>6</v>
      </c>
      <c r="F30" s="4">
        <v>17</v>
      </c>
      <c r="G30" s="4">
        <v>26</v>
      </c>
      <c r="H30" s="4">
        <v>24.8</v>
      </c>
      <c r="I30" s="34">
        <v>5053.6762256218954</v>
      </c>
      <c r="J30" s="35">
        <v>13.419913419913419</v>
      </c>
      <c r="K30" s="35">
        <v>12.338308457711442</v>
      </c>
      <c r="L30" s="35">
        <v>10.064227007991331</v>
      </c>
      <c r="M30" s="35">
        <v>8.2426494797328775</v>
      </c>
      <c r="N30" s="4">
        <v>1.8480000000000001</v>
      </c>
      <c r="O30" s="4">
        <v>-37.31343283582089</v>
      </c>
      <c r="P30" s="35">
        <v>3.810483870967742</v>
      </c>
      <c r="Q30" s="36" t="str">
        <f t="shared" si="4"/>
        <v xml:space="preserve"> </v>
      </c>
      <c r="R30" s="36" t="str">
        <f t="shared" si="5"/>
        <v xml:space="preserve"> </v>
      </c>
      <c r="S30" s="37" t="str">
        <f t="shared" si="6"/>
        <v/>
      </c>
      <c r="T30" s="37" t="str">
        <f t="shared" si="7"/>
        <v/>
      </c>
      <c r="U30" s="37" t="str">
        <f t="shared" si="8"/>
        <v/>
      </c>
      <c r="V30" s="37">
        <f t="shared" si="9"/>
        <v>-0.20376576001267299</v>
      </c>
      <c r="W30" s="37" t="str">
        <f t="shared" si="10"/>
        <v/>
      </c>
      <c r="X30" s="37">
        <f t="shared" si="11"/>
        <v>-0.16839566056010535</v>
      </c>
      <c r="Y30" s="1" t="str">
        <f t="shared" si="20"/>
        <v xml:space="preserve"> </v>
      </c>
      <c r="Z30" s="1">
        <f t="shared" si="12"/>
        <v>35</v>
      </c>
      <c r="AA30" s="1" t="str">
        <f t="shared" si="21"/>
        <v xml:space="preserve"> </v>
      </c>
      <c r="AB30" s="1">
        <f t="shared" si="13"/>
        <v>40</v>
      </c>
      <c r="AC30" s="1" t="str">
        <f t="shared" si="1"/>
        <v xml:space="preserve"> </v>
      </c>
      <c r="AD30" s="1" t="str">
        <f t="shared" si="14"/>
        <v xml:space="preserve"> </v>
      </c>
      <c r="AE30" s="1" t="str">
        <f t="shared" si="22"/>
        <v xml:space="preserve"> </v>
      </c>
      <c r="AF30" s="1" t="str">
        <f t="shared" si="22"/>
        <v xml:space="preserve"> </v>
      </c>
      <c r="AG30" s="38">
        <f t="shared" si="15"/>
        <v>3.810483871297742</v>
      </c>
      <c r="AH30" s="38" t="str">
        <f t="shared" si="16"/>
        <v xml:space="preserve"> </v>
      </c>
      <c r="AI30" s="1">
        <f t="shared" si="24"/>
        <v>24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1997</v>
      </c>
      <c r="AP30" t="s">
        <v>2337</v>
      </c>
      <c r="AQ30" s="22">
        <v>20.376576001267299</v>
      </c>
      <c r="AR30" s="21">
        <v>16.839566056010536</v>
      </c>
      <c r="AS30">
        <v>4.8387096774193505</v>
      </c>
      <c r="AT30">
        <v>-20.376576001267299</v>
      </c>
      <c r="AU30">
        <v>-16.839566056010536</v>
      </c>
      <c r="AV30" t="s">
        <v>4076</v>
      </c>
    </row>
    <row r="31" spans="1:48" x14ac:dyDescent="0.25">
      <c r="A31" s="14">
        <v>3.4000000000000007E-10</v>
      </c>
      <c r="B31" t="s">
        <v>1998</v>
      </c>
      <c r="C31" s="4">
        <v>14</v>
      </c>
      <c r="D31" s="4">
        <v>0</v>
      </c>
      <c r="E31" s="4">
        <v>1</v>
      </c>
      <c r="F31" s="4">
        <v>15</v>
      </c>
      <c r="G31" s="4">
        <v>26</v>
      </c>
      <c r="H31" s="4">
        <v>19.86</v>
      </c>
      <c r="I31" s="34">
        <v>7425.7584900317288</v>
      </c>
      <c r="J31" s="35">
        <v>36.574585635359114</v>
      </c>
      <c r="K31" s="35">
        <v>28.210227272727273</v>
      </c>
      <c r="L31" s="35">
        <v>11.630465422743601</v>
      </c>
      <c r="M31" s="35">
        <v>9.8640329053323956</v>
      </c>
      <c r="N31" s="4">
        <v>0.54300000000000004</v>
      </c>
      <c r="O31" s="4">
        <v>271.91780821917814</v>
      </c>
      <c r="P31" s="35">
        <v>0.28700906344410876</v>
      </c>
      <c r="Q31" s="36">
        <f t="shared" si="4"/>
        <v>93.333333333673323</v>
      </c>
      <c r="R31" s="36" t="str">
        <f t="shared" si="5"/>
        <v xml:space="preserve"> </v>
      </c>
      <c r="S31" s="37">
        <f t="shared" si="6"/>
        <v>0.30916414938330322</v>
      </c>
      <c r="T31" s="37" t="str">
        <f t="shared" si="7"/>
        <v/>
      </c>
      <c r="U31" s="37" t="str">
        <f t="shared" si="8"/>
        <v/>
      </c>
      <c r="V31" s="37" t="str">
        <f t="shared" si="9"/>
        <v/>
      </c>
      <c r="W31" s="37" t="str">
        <f t="shared" si="10"/>
        <v/>
      </c>
      <c r="X31" s="37" t="str">
        <f t="shared" si="11"/>
        <v/>
      </c>
      <c r="Y31" s="1" t="str">
        <f t="shared" si="20"/>
        <v xml:space="preserve"> </v>
      </c>
      <c r="Z31" s="1" t="str">
        <f t="shared" si="12"/>
        <v xml:space="preserve"> </v>
      </c>
      <c r="AA31" s="1" t="str">
        <f t="shared" si="21"/>
        <v xml:space="preserve"> </v>
      </c>
      <c r="AB31" s="1" t="str">
        <f t="shared" si="13"/>
        <v xml:space="preserve"> </v>
      </c>
      <c r="AC31" s="1">
        <f t="shared" si="1"/>
        <v>18</v>
      </c>
      <c r="AD31" s="1" t="str">
        <f t="shared" si="14"/>
        <v xml:space="preserve"> </v>
      </c>
      <c r="AE31" s="1">
        <f t="shared" si="22"/>
        <v>6</v>
      </c>
      <c r="AF31" s="1" t="str">
        <f t="shared" si="22"/>
        <v xml:space="preserve"> </v>
      </c>
      <c r="AG31" s="38" t="str">
        <f t="shared" si="15"/>
        <v xml:space="preserve"> </v>
      </c>
      <c r="AH31" s="38" t="str">
        <f t="shared" si="16"/>
        <v xml:space="preserve"> </v>
      </c>
      <c r="AI31" s="1" t="str">
        <f t="shared" si="24"/>
        <v xml:space="preserve"> </v>
      </c>
      <c r="AJ31" s="1" t="str">
        <f t="shared" si="24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3"/>
        <v xml:space="preserve"> </v>
      </c>
      <c r="AN31" s="1" t="str">
        <f t="shared" si="23"/>
        <v xml:space="preserve"> </v>
      </c>
      <c r="AO31" t="s">
        <v>1998</v>
      </c>
      <c r="AP31" t="s">
        <v>2477</v>
      </c>
      <c r="AQ31" s="22">
        <v>-117.00540446861885</v>
      </c>
      <c r="AR31" s="21">
        <v>3.8977806484354893</v>
      </c>
      <c r="AS31">
        <v>30.916414904330324</v>
      </c>
      <c r="AT31">
        <v>117.00540446861885</v>
      </c>
      <c r="AU31">
        <v>-3.8977806484354893</v>
      </c>
      <c r="AV31" t="s">
        <v>4077</v>
      </c>
    </row>
    <row r="32" spans="1:48" x14ac:dyDescent="0.25">
      <c r="A32" s="14">
        <v>3.5000000000000008E-10</v>
      </c>
      <c r="B32" t="s">
        <v>1999</v>
      </c>
      <c r="C32" s="4">
        <v>10</v>
      </c>
      <c r="D32" s="4">
        <v>0</v>
      </c>
      <c r="E32" s="4">
        <v>7</v>
      </c>
      <c r="F32" s="4">
        <v>17</v>
      </c>
      <c r="G32" s="4">
        <v>24</v>
      </c>
      <c r="H32" s="4">
        <v>19.53</v>
      </c>
      <c r="I32" s="34">
        <v>4391.5882765526694</v>
      </c>
      <c r="J32" s="35">
        <v>18.116883116883116</v>
      </c>
      <c r="K32" s="35">
        <v>15.475435816164818</v>
      </c>
      <c r="L32" s="35">
        <v>8.2852752236104408</v>
      </c>
      <c r="M32" s="35">
        <v>7.7260236524417314</v>
      </c>
      <c r="N32" s="4">
        <v>1.0780000000000001</v>
      </c>
      <c r="O32" s="4">
        <v>24.336793540945798</v>
      </c>
      <c r="P32" s="35">
        <v>2.6779313876088069</v>
      </c>
      <c r="Q32" s="36" t="str">
        <f t="shared" si="4"/>
        <v xml:space="preserve"> </v>
      </c>
      <c r="R32" s="36" t="str">
        <f t="shared" si="5"/>
        <v xml:space="preserve"> </v>
      </c>
      <c r="S32" s="37">
        <f t="shared" si="6"/>
        <v>0.2288786485834868</v>
      </c>
      <c r="T32" s="37" t="str">
        <f t="shared" si="7"/>
        <v/>
      </c>
      <c r="U32" s="37" t="str">
        <f t="shared" si="8"/>
        <v/>
      </c>
      <c r="V32" s="37" t="str">
        <f t="shared" si="9"/>
        <v/>
      </c>
      <c r="W32" s="37" t="str">
        <f t="shared" si="10"/>
        <v/>
      </c>
      <c r="X32" s="37">
        <f t="shared" si="11"/>
        <v>-0.31538996249415474</v>
      </c>
      <c r="Y32" s="1" t="str">
        <f t="shared" si="20"/>
        <v xml:space="preserve"> </v>
      </c>
      <c r="Z32" s="1" t="str">
        <f t="shared" si="12"/>
        <v xml:space="preserve"> </v>
      </c>
      <c r="AA32" s="1" t="str">
        <f t="shared" si="21"/>
        <v xml:space="preserve"> </v>
      </c>
      <c r="AB32" s="1">
        <f t="shared" si="13"/>
        <v>30</v>
      </c>
      <c r="AC32" s="1">
        <f t="shared" si="1"/>
        <v>28</v>
      </c>
      <c r="AD32" s="1" t="str">
        <f t="shared" si="14"/>
        <v xml:space="preserve"> </v>
      </c>
      <c r="AE32" s="1" t="str">
        <f t="shared" si="22"/>
        <v xml:space="preserve"> </v>
      </c>
      <c r="AF32" s="1" t="str">
        <f t="shared" si="22"/>
        <v xml:space="preserve"> </v>
      </c>
      <c r="AG32" s="38" t="str">
        <f t="shared" si="15"/>
        <v xml:space="preserve"> </v>
      </c>
      <c r="AH32" s="38" t="str">
        <f t="shared" si="16"/>
        <v xml:space="preserve"> </v>
      </c>
      <c r="AI32" s="1" t="str">
        <f t="shared" si="24"/>
        <v xml:space="preserve"> </v>
      </c>
      <c r="AJ32" s="1" t="str">
        <f t="shared" si="24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3"/>
        <v xml:space="preserve"> </v>
      </c>
      <c r="AN32" s="1" t="str">
        <f t="shared" si="23"/>
        <v xml:space="preserve"> </v>
      </c>
      <c r="AO32" t="s">
        <v>1999</v>
      </c>
      <c r="AP32" t="s">
        <v>2193</v>
      </c>
      <c r="AQ32" s="22">
        <v>-7.491622398289155</v>
      </c>
      <c r="AR32" s="21">
        <v>31.538996249415476</v>
      </c>
      <c r="AS32">
        <v>22.887864823348679</v>
      </c>
      <c r="AT32">
        <v>7.491622398289155</v>
      </c>
      <c r="AU32">
        <v>-31.538996249415476</v>
      </c>
      <c r="AV32" t="s">
        <v>4078</v>
      </c>
    </row>
    <row r="33" spans="1:48" x14ac:dyDescent="0.25">
      <c r="A33" s="14">
        <v>3.600000000000001E-10</v>
      </c>
      <c r="B33" t="s">
        <v>2000</v>
      </c>
      <c r="C33" s="4">
        <v>13</v>
      </c>
      <c r="D33" s="4">
        <v>0</v>
      </c>
      <c r="E33" s="4">
        <v>2</v>
      </c>
      <c r="F33" s="4">
        <v>15</v>
      </c>
      <c r="G33" s="4">
        <v>36</v>
      </c>
      <c r="H33" s="4">
        <v>26.3</v>
      </c>
      <c r="I33" s="34">
        <v>6145.0935597541857</v>
      </c>
      <c r="J33" s="35">
        <v>9.179755671902269</v>
      </c>
      <c r="K33" s="35">
        <v>16.294919454770756</v>
      </c>
      <c r="L33" s="35">
        <v>7.9174738236267981</v>
      </c>
      <c r="M33" s="35">
        <v>7.9903781977499717</v>
      </c>
      <c r="N33" s="4">
        <v>2.8650000000000002</v>
      </c>
      <c r="O33" s="4" t="s">
        <v>119</v>
      </c>
      <c r="P33" s="35">
        <v>3.3840304182509504</v>
      </c>
      <c r="Q33" s="36">
        <f t="shared" si="4"/>
        <v>86.666666667026675</v>
      </c>
      <c r="R33" s="36" t="str">
        <f t="shared" si="5"/>
        <v xml:space="preserve"> </v>
      </c>
      <c r="S33" s="37">
        <f t="shared" si="6"/>
        <v>0.36882129313566531</v>
      </c>
      <c r="T33" s="37" t="str">
        <f t="shared" si="7"/>
        <v/>
      </c>
      <c r="U33" s="37" t="str">
        <f t="shared" si="8"/>
        <v/>
      </c>
      <c r="V33" s="37">
        <f t="shared" si="9"/>
        <v>-0.45534404343917034</v>
      </c>
      <c r="W33" s="37" t="str">
        <f t="shared" si="10"/>
        <v/>
      </c>
      <c r="X33" s="37">
        <f t="shared" si="11"/>
        <v>-0.34578129210502284</v>
      </c>
      <c r="Y33" s="1" t="str">
        <f t="shared" si="20"/>
        <v xml:space="preserve"> </v>
      </c>
      <c r="Z33" s="1">
        <f t="shared" si="12"/>
        <v>21</v>
      </c>
      <c r="AA33" s="1" t="str">
        <f t="shared" si="21"/>
        <v xml:space="preserve"> </v>
      </c>
      <c r="AB33" s="1">
        <f t="shared" si="13"/>
        <v>28</v>
      </c>
      <c r="AC33" s="1">
        <f t="shared" si="1"/>
        <v>9</v>
      </c>
      <c r="AD33" s="1" t="str">
        <f t="shared" si="14"/>
        <v xml:space="preserve"> </v>
      </c>
      <c r="AE33" s="1">
        <f t="shared" si="22"/>
        <v>12</v>
      </c>
      <c r="AF33" s="1" t="str">
        <f t="shared" si="22"/>
        <v xml:space="preserve"> </v>
      </c>
      <c r="AG33" s="38">
        <f t="shared" si="15"/>
        <v>3.3840304186109504</v>
      </c>
      <c r="AH33" s="38" t="str">
        <f t="shared" si="16"/>
        <v xml:space="preserve"> </v>
      </c>
      <c r="AI33" s="1">
        <f t="shared" si="24"/>
        <v>30</v>
      </c>
      <c r="AJ33" s="1" t="str">
        <f t="shared" si="24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3"/>
        <v xml:space="preserve"> </v>
      </c>
      <c r="AN33" s="1" t="str">
        <f t="shared" si="23"/>
        <v xml:space="preserve"> </v>
      </c>
      <c r="AO33" t="s">
        <v>2000</v>
      </c>
      <c r="AP33" t="s">
        <v>2249</v>
      </c>
      <c r="AQ33" s="22">
        <v>45.534404343917032</v>
      </c>
      <c r="AR33" s="21">
        <v>34.578129210502283</v>
      </c>
      <c r="AS33">
        <v>36.882129277566534</v>
      </c>
      <c r="AT33">
        <v>-45.534404343917032</v>
      </c>
      <c r="AU33">
        <v>-34.578129210502283</v>
      </c>
      <c r="AV33" t="s">
        <v>4079</v>
      </c>
    </row>
    <row r="34" spans="1:48" x14ac:dyDescent="0.25">
      <c r="A34" s="14">
        <v>3.7000000000000012E-10</v>
      </c>
      <c r="B34" t="s">
        <v>2001</v>
      </c>
      <c r="C34" s="4">
        <v>11</v>
      </c>
      <c r="D34" s="4">
        <v>0</v>
      </c>
      <c r="E34" s="4">
        <v>2</v>
      </c>
      <c r="F34" s="4">
        <v>13</v>
      </c>
      <c r="G34" s="4">
        <v>61</v>
      </c>
      <c r="H34" s="4">
        <v>43.9</v>
      </c>
      <c r="I34" s="34">
        <v>14969.900279617899</v>
      </c>
      <c r="J34" s="35">
        <v>13.47452424800491</v>
      </c>
      <c r="K34" s="35">
        <v>11.480125523012552</v>
      </c>
      <c r="L34" s="35">
        <v>4.3883738754991368</v>
      </c>
      <c r="M34" s="35">
        <v>4.1891195603224922</v>
      </c>
      <c r="N34" s="4">
        <v>3.258</v>
      </c>
      <c r="O34" s="4">
        <v>8.9267803410230666</v>
      </c>
      <c r="P34" s="35">
        <v>6.7494305239179964</v>
      </c>
      <c r="Q34" s="36">
        <f t="shared" si="4"/>
        <v>84.615384615754607</v>
      </c>
      <c r="R34" s="36" t="str">
        <f t="shared" si="5"/>
        <v xml:space="preserve"> </v>
      </c>
      <c r="S34" s="37">
        <f t="shared" si="6"/>
        <v>0.38952164046111609</v>
      </c>
      <c r="T34" s="37" t="str">
        <f t="shared" si="7"/>
        <v/>
      </c>
      <c r="U34" s="37" t="str">
        <f t="shared" si="8"/>
        <v/>
      </c>
      <c r="V34" s="37">
        <f t="shared" si="9"/>
        <v>-0.20052557433934481</v>
      </c>
      <c r="W34" s="37" t="str">
        <f t="shared" si="10"/>
        <v/>
      </c>
      <c r="X34" s="37">
        <f t="shared" si="11"/>
        <v>-0.63738986063688619</v>
      </c>
      <c r="Y34" s="1" t="str">
        <f t="shared" si="20"/>
        <v xml:space="preserve"> </v>
      </c>
      <c r="Z34" s="1">
        <f t="shared" si="12"/>
        <v>36</v>
      </c>
      <c r="AA34" s="1" t="str">
        <f t="shared" si="21"/>
        <v xml:space="preserve"> </v>
      </c>
      <c r="AB34" s="1">
        <f t="shared" si="13"/>
        <v>10</v>
      </c>
      <c r="AC34" s="1">
        <f t="shared" si="1"/>
        <v>7</v>
      </c>
      <c r="AD34" s="1" t="str">
        <f t="shared" si="14"/>
        <v xml:space="preserve"> </v>
      </c>
      <c r="AE34" s="1">
        <f t="shared" si="22"/>
        <v>15</v>
      </c>
      <c r="AF34" s="1" t="str">
        <f t="shared" si="22"/>
        <v xml:space="preserve"> </v>
      </c>
      <c r="AG34" s="38">
        <f t="shared" si="15"/>
        <v>6.7494305242879964</v>
      </c>
      <c r="AH34" s="38" t="str">
        <f t="shared" si="16"/>
        <v xml:space="preserve"> </v>
      </c>
      <c r="AI34" s="1">
        <f t="shared" si="24"/>
        <v>9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2001</v>
      </c>
      <c r="AP34" t="s">
        <v>2303</v>
      </c>
      <c r="AQ34" s="22">
        <v>20.052557433934481</v>
      </c>
      <c r="AR34" s="21">
        <v>63.738986063688621</v>
      </c>
      <c r="AS34">
        <v>38.952164009111613</v>
      </c>
      <c r="AT34">
        <v>-20.052557433934481</v>
      </c>
      <c r="AU34">
        <v>-63.738986063688621</v>
      </c>
      <c r="AV34" t="s">
        <v>4080</v>
      </c>
    </row>
    <row r="35" spans="1:48" x14ac:dyDescent="0.25">
      <c r="A35" s="14">
        <v>3.8000000000000014E-10</v>
      </c>
      <c r="B35" t="s">
        <v>2002</v>
      </c>
      <c r="C35" s="4">
        <v>12</v>
      </c>
      <c r="D35" s="4">
        <v>1</v>
      </c>
      <c r="E35" s="4">
        <v>5</v>
      </c>
      <c r="F35" s="4">
        <v>18</v>
      </c>
      <c r="G35" s="4">
        <v>18.975000381469727</v>
      </c>
      <c r="H35" s="4">
        <v>15.93</v>
      </c>
      <c r="I35" s="34">
        <v>5131.3498877013053</v>
      </c>
      <c r="J35" s="35">
        <v>35.959367945823928</v>
      </c>
      <c r="K35" s="35">
        <v>23.776119402985074</v>
      </c>
      <c r="L35" s="35">
        <v>13.075329829778434</v>
      </c>
      <c r="M35" s="35">
        <v>10.984003249630724</v>
      </c>
      <c r="N35" s="4">
        <v>0.443</v>
      </c>
      <c r="O35" s="4">
        <v>-49.544419134396357</v>
      </c>
      <c r="P35" s="35">
        <v>0.68424356559949784</v>
      </c>
      <c r="Q35" s="36" t="str">
        <f t="shared" si="4"/>
        <v xml:space="preserve"> </v>
      </c>
      <c r="R35" s="36" t="str">
        <f t="shared" si="5"/>
        <v xml:space="preserve"> </v>
      </c>
      <c r="S35" s="37">
        <f t="shared" si="6"/>
        <v>0.19114880022116296</v>
      </c>
      <c r="T35" s="37" t="str">
        <f t="shared" si="7"/>
        <v/>
      </c>
      <c r="U35" s="37" t="str">
        <f t="shared" si="8"/>
        <v/>
      </c>
      <c r="V35" s="37" t="str">
        <f t="shared" si="9"/>
        <v/>
      </c>
      <c r="W35" s="37" t="str">
        <f t="shared" si="10"/>
        <v/>
      </c>
      <c r="X35" s="37" t="str">
        <f t="shared" si="11"/>
        <v/>
      </c>
      <c r="Y35" s="1" t="str">
        <f t="shared" si="20"/>
        <v xml:space="preserve"> </v>
      </c>
      <c r="Z35" s="1" t="str">
        <f t="shared" si="12"/>
        <v xml:space="preserve"> </v>
      </c>
      <c r="AA35" s="1" t="str">
        <f t="shared" si="21"/>
        <v xml:space="preserve"> </v>
      </c>
      <c r="AB35" s="1" t="str">
        <f t="shared" si="13"/>
        <v xml:space="preserve"> </v>
      </c>
      <c r="AC35" s="1">
        <f t="shared" si="1"/>
        <v>35</v>
      </c>
      <c r="AD35" s="1" t="str">
        <f t="shared" si="14"/>
        <v xml:space="preserve"> </v>
      </c>
      <c r="AE35" s="1" t="str">
        <f t="shared" si="22"/>
        <v xml:space="preserve"> </v>
      </c>
      <c r="AF35" s="1" t="str">
        <f t="shared" si="22"/>
        <v xml:space="preserve"> </v>
      </c>
      <c r="AG35" s="38" t="str">
        <f t="shared" si="15"/>
        <v xml:space="preserve"> </v>
      </c>
      <c r="AH35" s="38" t="str">
        <f t="shared" si="16"/>
        <v xml:space="preserve"> </v>
      </c>
      <c r="AI35" s="1" t="str">
        <f t="shared" si="24"/>
        <v xml:space="preserve"> 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2002</v>
      </c>
      <c r="AP35" t="s">
        <v>2404</v>
      </c>
      <c r="AQ35" s="22">
        <v>-113.35517682462432</v>
      </c>
      <c r="AR35" s="21">
        <v>-8.0410946356607838</v>
      </c>
      <c r="AS35">
        <v>19.114879984116296</v>
      </c>
      <c r="AT35">
        <v>113.35517682462432</v>
      </c>
      <c r="AU35">
        <v>8.0410946356607838</v>
      </c>
      <c r="AV35" t="s">
        <v>4081</v>
      </c>
    </row>
    <row r="36" spans="1:48" x14ac:dyDescent="0.25">
      <c r="A36" s="14">
        <v>3.9000000000000015E-10</v>
      </c>
      <c r="B36" t="s">
        <v>2003</v>
      </c>
      <c r="C36" s="4">
        <v>14</v>
      </c>
      <c r="D36" s="4">
        <v>0</v>
      </c>
      <c r="E36" s="4">
        <v>3</v>
      </c>
      <c r="F36" s="4">
        <v>17</v>
      </c>
      <c r="G36" s="4">
        <v>29</v>
      </c>
      <c r="H36" s="4">
        <v>21.76</v>
      </c>
      <c r="I36" s="34">
        <v>8190.430067004876</v>
      </c>
      <c r="J36" s="35" t="s">
        <v>2161</v>
      </c>
      <c r="K36" s="35" t="s">
        <v>2161</v>
      </c>
      <c r="L36" s="35">
        <v>12.804400669352063</v>
      </c>
      <c r="M36" s="35">
        <v>10.483932483621267</v>
      </c>
      <c r="N36" s="4">
        <v>0.33300000000000002</v>
      </c>
      <c r="O36" s="4">
        <v>32.142857142857153</v>
      </c>
      <c r="P36" s="35">
        <v>0.73988970588235292</v>
      </c>
      <c r="Q36" s="36">
        <f t="shared" si="4"/>
        <v>82.352941176860597</v>
      </c>
      <c r="R36" s="36" t="str">
        <f t="shared" si="5"/>
        <v xml:space="preserve"> </v>
      </c>
      <c r="S36" s="37">
        <f t="shared" si="6"/>
        <v>0.33272058862529391</v>
      </c>
      <c r="T36" s="37" t="str">
        <f t="shared" si="7"/>
        <v/>
      </c>
      <c r="U36" s="37" t="str">
        <f t="shared" si="8"/>
        <v xml:space="preserve"> </v>
      </c>
      <c r="V36" s="37" t="str">
        <f t="shared" si="9"/>
        <v xml:space="preserve"> </v>
      </c>
      <c r="W36" s="37" t="str">
        <f t="shared" si="10"/>
        <v/>
      </c>
      <c r="X36" s="37" t="str">
        <f t="shared" si="11"/>
        <v/>
      </c>
      <c r="Y36" s="1" t="str">
        <f t="shared" si="20"/>
        <v xml:space="preserve"> </v>
      </c>
      <c r="Z36" s="1" t="str">
        <f t="shared" si="12"/>
        <v xml:space="preserve"> </v>
      </c>
      <c r="AA36" s="1" t="str">
        <f t="shared" si="21"/>
        <v xml:space="preserve"> </v>
      </c>
      <c r="AB36" s="1" t="str">
        <f t="shared" si="13"/>
        <v xml:space="preserve"> </v>
      </c>
      <c r="AC36" s="1">
        <f t="shared" si="1"/>
        <v>14</v>
      </c>
      <c r="AD36" s="1" t="str">
        <f t="shared" si="14"/>
        <v xml:space="preserve"> </v>
      </c>
      <c r="AE36" s="1">
        <f t="shared" si="22"/>
        <v>17</v>
      </c>
      <c r="AF36" s="1" t="str">
        <f t="shared" si="22"/>
        <v xml:space="preserve"> </v>
      </c>
      <c r="AG36" s="38" t="str">
        <f t="shared" si="15"/>
        <v xml:space="preserve"> </v>
      </c>
      <c r="AH36" s="38" t="str">
        <f t="shared" si="16"/>
        <v xml:space="preserve"> </v>
      </c>
      <c r="AI36" s="1" t="str">
        <f t="shared" si="24"/>
        <v xml:space="preserve"> 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2003</v>
      </c>
      <c r="AP36" t="s">
        <v>3315</v>
      </c>
      <c r="AQ36" s="22" t="e">
        <v>#VALUE!</v>
      </c>
      <c r="AR36" s="21">
        <v>-5.8024143543785822</v>
      </c>
      <c r="AS36">
        <v>33.272058823529392</v>
      </c>
      <c r="AT36" t="e">
        <v>#VALUE!</v>
      </c>
      <c r="AU36">
        <v>5.8024143543785822</v>
      </c>
      <c r="AV36" t="s">
        <v>4082</v>
      </c>
    </row>
    <row r="37" spans="1:48" x14ac:dyDescent="0.25">
      <c r="A37" s="14">
        <v>4.0000000000000017E-10</v>
      </c>
      <c r="B37" t="s">
        <v>2004</v>
      </c>
      <c r="C37" s="4">
        <v>1</v>
      </c>
      <c r="D37" s="4">
        <v>0</v>
      </c>
      <c r="E37" s="4">
        <v>3</v>
      </c>
      <c r="F37" s="4">
        <v>4</v>
      </c>
      <c r="G37" s="4">
        <v>14</v>
      </c>
      <c r="H37" s="4">
        <v>17.57</v>
      </c>
      <c r="I37" s="34">
        <v>4485.7310332467396</v>
      </c>
      <c r="J37" s="35">
        <v>20.080000000000002</v>
      </c>
      <c r="K37" s="35">
        <v>16.420560747663551</v>
      </c>
      <c r="L37" s="35">
        <v>12.752293696605864</v>
      </c>
      <c r="M37" s="35">
        <v>11.877458924731183</v>
      </c>
      <c r="N37" s="4">
        <v>0.875</v>
      </c>
      <c r="O37" s="4">
        <v>8.9663760896637559</v>
      </c>
      <c r="P37" s="35">
        <v>5.6915196357427429E-2</v>
      </c>
      <c r="Q37" s="36" t="str">
        <f t="shared" si="4"/>
        <v xml:space="preserve"> </v>
      </c>
      <c r="R37" s="36" t="str">
        <f t="shared" si="5"/>
        <v xml:space="preserve"> </v>
      </c>
      <c r="S37" s="37" t="str">
        <f t="shared" si="6"/>
        <v/>
      </c>
      <c r="T37" s="37">
        <f t="shared" si="7"/>
        <v>-0.20318725059601597</v>
      </c>
      <c r="U37" s="37" t="str">
        <f t="shared" si="8"/>
        <v/>
      </c>
      <c r="V37" s="37" t="str">
        <f t="shared" si="9"/>
        <v/>
      </c>
      <c r="W37" s="37" t="str">
        <f t="shared" si="10"/>
        <v/>
      </c>
      <c r="X37" s="37" t="str">
        <f t="shared" si="11"/>
        <v/>
      </c>
      <c r="Y37" s="1" t="str">
        <f t="shared" si="20"/>
        <v xml:space="preserve"> </v>
      </c>
      <c r="Z37" s="1" t="str">
        <f t="shared" si="12"/>
        <v xml:space="preserve"> </v>
      </c>
      <c r="AA37" s="1" t="str">
        <f t="shared" si="21"/>
        <v xml:space="preserve"> </v>
      </c>
      <c r="AB37" s="1" t="str">
        <f t="shared" si="13"/>
        <v xml:space="preserve"> </v>
      </c>
      <c r="AC37" s="1" t="str">
        <f t="shared" si="1"/>
        <v xml:space="preserve"> </v>
      </c>
      <c r="AD37" s="1">
        <f t="shared" si="14"/>
        <v>3</v>
      </c>
      <c r="AE37" s="1" t="str">
        <f t="shared" si="22"/>
        <v xml:space="preserve"> </v>
      </c>
      <c r="AF37" s="1" t="str">
        <f t="shared" si="22"/>
        <v xml:space="preserve"> </v>
      </c>
      <c r="AG37" s="38" t="str">
        <f t="shared" si="15"/>
        <v xml:space="preserve"> </v>
      </c>
      <c r="AH37" s="38" t="str">
        <f t="shared" si="16"/>
        <v xml:space="preserve"> </v>
      </c>
      <c r="AI37" s="1" t="str">
        <f t="shared" si="24"/>
        <v xml:space="preserve"> 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2004</v>
      </c>
      <c r="AP37" t="s">
        <v>2175</v>
      </c>
      <c r="AQ37" s="22">
        <v>-19.139245080529598</v>
      </c>
      <c r="AR37" s="21">
        <v>-5.371855856280261</v>
      </c>
      <c r="AS37">
        <v>-20.318725099601597</v>
      </c>
      <c r="AT37">
        <v>19.139245080529598</v>
      </c>
      <c r="AU37">
        <v>5.371855856280261</v>
      </c>
      <c r="AV37" t="s">
        <v>4083</v>
      </c>
    </row>
    <row r="38" spans="1:48" x14ac:dyDescent="0.25">
      <c r="A38" s="14">
        <v>4.1000000000000019E-10</v>
      </c>
      <c r="B38" t="s">
        <v>2005</v>
      </c>
      <c r="C38" s="4">
        <v>5</v>
      </c>
      <c r="D38" s="4">
        <v>0</v>
      </c>
      <c r="E38" s="4">
        <v>10</v>
      </c>
      <c r="F38" s="4">
        <v>15</v>
      </c>
      <c r="G38" s="4">
        <v>27</v>
      </c>
      <c r="H38" s="4">
        <v>28.8</v>
      </c>
      <c r="I38" s="34">
        <v>4718.6330846762457</v>
      </c>
      <c r="J38" s="35">
        <v>20.809248554913292</v>
      </c>
      <c r="K38" s="35">
        <v>18.124606670862178</v>
      </c>
      <c r="L38" s="35">
        <v>7.6615718819966601</v>
      </c>
      <c r="M38" s="35">
        <v>7.1508794865387859</v>
      </c>
      <c r="N38" s="4">
        <v>1.3840000000000001</v>
      </c>
      <c r="O38" s="4">
        <v>-31.38324243926623</v>
      </c>
      <c r="P38" s="35">
        <v>0.46527777777777779</v>
      </c>
      <c r="Q38" s="36" t="str">
        <f t="shared" si="4"/>
        <v xml:space="preserve"> </v>
      </c>
      <c r="R38" s="36" t="str">
        <f t="shared" si="5"/>
        <v xml:space="preserve"> </v>
      </c>
      <c r="S38" s="37" t="str">
        <f t="shared" si="6"/>
        <v/>
      </c>
      <c r="T38" s="37" t="str">
        <f t="shared" si="7"/>
        <v/>
      </c>
      <c r="U38" s="37" t="str">
        <f t="shared" si="8"/>
        <v/>
      </c>
      <c r="V38" s="37" t="str">
        <f t="shared" si="9"/>
        <v/>
      </c>
      <c r="W38" s="37" t="str">
        <f t="shared" si="10"/>
        <v/>
      </c>
      <c r="X38" s="37">
        <f t="shared" si="11"/>
        <v>-0.36692639991725129</v>
      </c>
      <c r="Y38" s="1" t="str">
        <f t="shared" si="20"/>
        <v xml:space="preserve"> </v>
      </c>
      <c r="Z38" s="1" t="str">
        <f t="shared" si="12"/>
        <v xml:space="preserve"> </v>
      </c>
      <c r="AA38" s="1" t="str">
        <f t="shared" si="21"/>
        <v xml:space="preserve"> </v>
      </c>
      <c r="AB38" s="1">
        <f t="shared" si="13"/>
        <v>26</v>
      </c>
      <c r="AC38" s="1" t="str">
        <f t="shared" si="1"/>
        <v xml:space="preserve"> </v>
      </c>
      <c r="AD38" s="1" t="str">
        <f t="shared" si="14"/>
        <v xml:space="preserve"> </v>
      </c>
      <c r="AE38" s="1" t="str">
        <f t="shared" si="22"/>
        <v xml:space="preserve"> </v>
      </c>
      <c r="AF38" s="1" t="str">
        <f t="shared" si="22"/>
        <v xml:space="preserve"> </v>
      </c>
      <c r="AG38" s="38" t="str">
        <f t="shared" si="15"/>
        <v xml:space="preserve"> </v>
      </c>
      <c r="AH38" s="38" t="str">
        <f t="shared" si="16"/>
        <v xml:space="preserve"> </v>
      </c>
      <c r="AI38" s="1" t="str">
        <f t="shared" si="24"/>
        <v xml:space="preserve"> </v>
      </c>
      <c r="AJ38" s="1" t="str">
        <f t="shared" si="24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3"/>
        <v xml:space="preserve"> </v>
      </c>
      <c r="AN38" s="1" t="str">
        <f t="shared" si="23"/>
        <v xml:space="preserve"> </v>
      </c>
      <c r="AO38" t="s">
        <v>2005</v>
      </c>
      <c r="AP38" t="s">
        <v>2252</v>
      </c>
      <c r="AQ38" s="22">
        <v>-23.466044000272458</v>
      </c>
      <c r="AR38" s="21">
        <v>36.69263999172513</v>
      </c>
      <c r="AS38">
        <v>-6.25</v>
      </c>
      <c r="AT38">
        <v>23.466044000272458</v>
      </c>
      <c r="AU38">
        <v>-36.69263999172513</v>
      </c>
      <c r="AV38" t="s">
        <v>4084</v>
      </c>
    </row>
    <row r="39" spans="1:48" x14ac:dyDescent="0.25">
      <c r="A39" s="14">
        <v>4.200000000000002E-10</v>
      </c>
      <c r="B39" t="s">
        <v>2006</v>
      </c>
      <c r="C39" s="4">
        <v>6</v>
      </c>
      <c r="D39" s="4">
        <v>0</v>
      </c>
      <c r="E39" s="4">
        <v>1</v>
      </c>
      <c r="F39" s="4">
        <v>7</v>
      </c>
      <c r="G39" s="4">
        <v>97</v>
      </c>
      <c r="H39" s="4">
        <v>69.209999999999994</v>
      </c>
      <c r="I39" s="34">
        <v>4599.7142539105471</v>
      </c>
      <c r="J39" s="35">
        <v>4.3970775095298595</v>
      </c>
      <c r="K39" s="35">
        <v>5.5081575805809786</v>
      </c>
      <c r="L39" s="35">
        <v>8.4667722624585355</v>
      </c>
      <c r="M39" s="35">
        <v>10.948290144920181</v>
      </c>
      <c r="N39" s="4">
        <v>15.74</v>
      </c>
      <c r="O39" s="4">
        <v>273.42823250296561</v>
      </c>
      <c r="P39" s="35">
        <v>6.5669700910273088</v>
      </c>
      <c r="Q39" s="36">
        <f t="shared" si="4"/>
        <v>85.71428571470571</v>
      </c>
      <c r="R39" s="36" t="str">
        <f t="shared" si="5"/>
        <v xml:space="preserve"> </v>
      </c>
      <c r="S39" s="37">
        <f t="shared" si="6"/>
        <v>0.40153157100228593</v>
      </c>
      <c r="T39" s="37" t="str">
        <f t="shared" si="7"/>
        <v/>
      </c>
      <c r="U39" s="37" t="str">
        <f t="shared" si="8"/>
        <v/>
      </c>
      <c r="V39" s="37">
        <f t="shared" si="9"/>
        <v>-0.73911130724802665</v>
      </c>
      <c r="W39" s="37" t="str">
        <f t="shared" si="10"/>
        <v/>
      </c>
      <c r="X39" s="37">
        <f t="shared" si="11"/>
        <v>-0.30039291155504932</v>
      </c>
      <c r="Y39" s="1" t="str">
        <f t="shared" si="20"/>
        <v xml:space="preserve"> </v>
      </c>
      <c r="Z39" s="1">
        <f t="shared" si="12"/>
        <v>3</v>
      </c>
      <c r="AA39" s="1" t="str">
        <f t="shared" si="21"/>
        <v xml:space="preserve"> </v>
      </c>
      <c r="AB39" s="1">
        <f t="shared" si="13"/>
        <v>32</v>
      </c>
      <c r="AC39" s="1">
        <f t="shared" si="1"/>
        <v>6</v>
      </c>
      <c r="AD39" s="1" t="str">
        <f t="shared" si="14"/>
        <v xml:space="preserve"> </v>
      </c>
      <c r="AE39" s="1">
        <f t="shared" ref="AE39:AF88" si="25">IF(ISERROR((RANK(Q39,Q$7:Q$184,0)))=TRUE," ",((RANK(Q39,Q$7:Q$184,0))))</f>
        <v>14</v>
      </c>
      <c r="AF39" s="1" t="str">
        <f t="shared" si="25"/>
        <v xml:space="preserve"> </v>
      </c>
      <c r="AG39" s="38">
        <f t="shared" si="15"/>
        <v>6.5669700914473088</v>
      </c>
      <c r="AH39" s="38" t="str">
        <f t="shared" si="16"/>
        <v xml:space="preserve"> </v>
      </c>
      <c r="AI39" s="1">
        <f t="shared" si="24"/>
        <v>10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88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2006</v>
      </c>
      <c r="AP39" t="s">
        <v>3035</v>
      </c>
      <c r="AQ39" s="22">
        <v>73.911130724802661</v>
      </c>
      <c r="AR39" s="21">
        <v>30.039291155504934</v>
      </c>
      <c r="AS39">
        <v>40.153157058228594</v>
      </c>
      <c r="AT39">
        <v>-73.911130724802661</v>
      </c>
      <c r="AU39">
        <v>-30.039291155504934</v>
      </c>
      <c r="AV39" t="s">
        <v>4085</v>
      </c>
    </row>
    <row r="40" spans="1:48" x14ac:dyDescent="0.25">
      <c r="A40" s="14">
        <v>4.3000000000000022E-10</v>
      </c>
      <c r="B40" t="s">
        <v>2007</v>
      </c>
      <c r="C40" s="4">
        <v>7</v>
      </c>
      <c r="D40" s="4">
        <v>0</v>
      </c>
      <c r="E40" s="4">
        <v>3</v>
      </c>
      <c r="F40" s="4">
        <v>10</v>
      </c>
      <c r="G40" s="4">
        <v>19</v>
      </c>
      <c r="H40" s="4">
        <v>15.77</v>
      </c>
      <c r="I40" s="34">
        <v>12243.317872179321</v>
      </c>
      <c r="J40" s="35" t="s">
        <v>2161</v>
      </c>
      <c r="K40" s="35">
        <v>36.674418604651166</v>
      </c>
      <c r="L40" s="35">
        <v>27.297159909736706</v>
      </c>
      <c r="M40" s="35">
        <v>20.841037850728181</v>
      </c>
      <c r="N40" s="4">
        <v>0.28400000000000003</v>
      </c>
      <c r="O40" s="4">
        <v>173.07692307692309</v>
      </c>
      <c r="P40" s="35">
        <v>0.45022194039315161</v>
      </c>
      <c r="Q40" s="36" t="str">
        <f t="shared" si="4"/>
        <v xml:space="preserve"> </v>
      </c>
      <c r="R40" s="36" t="str">
        <f t="shared" si="5"/>
        <v xml:space="preserve"> </v>
      </c>
      <c r="S40" s="37">
        <f t="shared" si="6"/>
        <v>0.20481927753843385</v>
      </c>
      <c r="T40" s="37" t="str">
        <f t="shared" si="7"/>
        <v/>
      </c>
      <c r="U40" s="37" t="str">
        <f t="shared" si="8"/>
        <v xml:space="preserve"> </v>
      </c>
      <c r="V40" s="37" t="str">
        <f t="shared" si="9"/>
        <v xml:space="preserve"> </v>
      </c>
      <c r="W40" s="37" t="str">
        <f t="shared" si="10"/>
        <v/>
      </c>
      <c r="X40" s="37" t="str">
        <f t="shared" si="11"/>
        <v/>
      </c>
      <c r="Y40" s="1" t="str">
        <f t="shared" si="20"/>
        <v xml:space="preserve"> </v>
      </c>
      <c r="Z40" s="1" t="str">
        <f t="shared" si="12"/>
        <v xml:space="preserve"> </v>
      </c>
      <c r="AA40" s="1" t="str">
        <f t="shared" si="21"/>
        <v xml:space="preserve"> </v>
      </c>
      <c r="AB40" s="1" t="str">
        <f t="shared" si="13"/>
        <v xml:space="preserve"> </v>
      </c>
      <c r="AC40" s="1">
        <f t="shared" si="1"/>
        <v>31</v>
      </c>
      <c r="AD40" s="1" t="str">
        <f t="shared" si="14"/>
        <v xml:space="preserve"> </v>
      </c>
      <c r="AE40" s="1" t="str">
        <f t="shared" si="25"/>
        <v xml:space="preserve"> </v>
      </c>
      <c r="AF40" s="1" t="str">
        <f t="shared" si="25"/>
        <v xml:space="preserve"> </v>
      </c>
      <c r="AG40" s="38" t="str">
        <f t="shared" si="15"/>
        <v xml:space="preserve"> </v>
      </c>
      <c r="AH40" s="38" t="str">
        <f t="shared" si="16"/>
        <v xml:space="preserve"> </v>
      </c>
      <c r="AI40" s="1" t="str">
        <f t="shared" ref="AI40:AJ88" si="27">IF(ISERROR((RANK(AG40,AG$7:AG$184,0)))=TRUE," ",((RANK(AG40,AG$7:AG$184,0))))</f>
        <v xml:space="preserve"> 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2007</v>
      </c>
      <c r="AP40" t="s">
        <v>2374</v>
      </c>
      <c r="AQ40" s="22" t="e">
        <v>#VALUE!</v>
      </c>
      <c r="AR40" s="21">
        <v>-125.55568964508517</v>
      </c>
      <c r="AS40">
        <v>20.481927710843383</v>
      </c>
      <c r="AT40" t="e">
        <v>#VALUE!</v>
      </c>
      <c r="AU40">
        <v>125.55568964508517</v>
      </c>
      <c r="AV40" t="s">
        <v>4086</v>
      </c>
    </row>
    <row r="41" spans="1:48" x14ac:dyDescent="0.25">
      <c r="A41" s="14">
        <v>4.4000000000000024E-10</v>
      </c>
      <c r="B41" t="s">
        <v>2008</v>
      </c>
      <c r="C41" s="4">
        <v>5</v>
      </c>
      <c r="D41" s="4">
        <v>0</v>
      </c>
      <c r="E41" s="4">
        <v>2</v>
      </c>
      <c r="F41" s="4">
        <v>7</v>
      </c>
      <c r="G41" s="4">
        <v>22.549999237060547</v>
      </c>
      <c r="H41" s="4">
        <v>19.329999999999998</v>
      </c>
      <c r="I41" s="34">
        <v>3423.7704571679751</v>
      </c>
      <c r="J41" s="35">
        <v>11.330597889800703</v>
      </c>
      <c r="K41" s="35">
        <v>10.482646420824294</v>
      </c>
      <c r="L41" s="35">
        <v>5.8298747789175804</v>
      </c>
      <c r="M41" s="35">
        <v>5.4615224277562771</v>
      </c>
      <c r="N41" s="4">
        <v>1.706</v>
      </c>
      <c r="O41" s="4">
        <v>157.70392749244712</v>
      </c>
      <c r="P41" s="35">
        <v>0.4914640455250906</v>
      </c>
      <c r="Q41" s="36" t="str">
        <f t="shared" si="4"/>
        <v xml:space="preserve"> </v>
      </c>
      <c r="R41" s="36" t="str">
        <f t="shared" si="5"/>
        <v xml:space="preserve"> </v>
      </c>
      <c r="S41" s="37">
        <f t="shared" si="6"/>
        <v>0.16658040587510345</v>
      </c>
      <c r="T41" s="37" t="str">
        <f t="shared" si="7"/>
        <v/>
      </c>
      <c r="U41" s="37" t="str">
        <f t="shared" si="8"/>
        <v/>
      </c>
      <c r="V41" s="37">
        <f t="shared" si="9"/>
        <v>-0.32772964198112686</v>
      </c>
      <c r="W41" s="37" t="str">
        <f t="shared" si="10"/>
        <v/>
      </c>
      <c r="X41" s="37">
        <f t="shared" si="11"/>
        <v>-0.51827903318461876</v>
      </c>
      <c r="Y41" s="1" t="str">
        <f t="shared" si="20"/>
        <v xml:space="preserve"> </v>
      </c>
      <c r="Z41" s="1">
        <f t="shared" si="12"/>
        <v>31</v>
      </c>
      <c r="AA41" s="1" t="str">
        <f t="shared" si="21"/>
        <v xml:space="preserve"> </v>
      </c>
      <c r="AB41" s="1">
        <f t="shared" si="13"/>
        <v>15</v>
      </c>
      <c r="AC41" s="1">
        <f t="shared" si="1"/>
        <v>42</v>
      </c>
      <c r="AD41" s="1" t="str">
        <f t="shared" si="14"/>
        <v xml:space="preserve"> </v>
      </c>
      <c r="AE41" s="1" t="str">
        <f t="shared" si="25"/>
        <v xml:space="preserve"> </v>
      </c>
      <c r="AF41" s="1" t="str">
        <f t="shared" si="25"/>
        <v xml:space="preserve"> </v>
      </c>
      <c r="AG41" s="38" t="str">
        <f t="shared" si="15"/>
        <v xml:space="preserve"> </v>
      </c>
      <c r="AH41" s="38" t="str">
        <f t="shared" si="16"/>
        <v xml:space="preserve"> </v>
      </c>
      <c r="AI41" s="1" t="str">
        <f t="shared" si="27"/>
        <v xml:space="preserve"> 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2008</v>
      </c>
      <c r="AP41" t="s">
        <v>2240</v>
      </c>
      <c r="AQ41" s="22">
        <v>32.772964198112689</v>
      </c>
      <c r="AR41" s="21">
        <v>51.827903318461878</v>
      </c>
      <c r="AS41">
        <v>16.658040543510346</v>
      </c>
      <c r="AT41">
        <v>-32.772964198112689</v>
      </c>
      <c r="AU41">
        <v>-51.827903318461878</v>
      </c>
      <c r="AV41" t="s">
        <v>4087</v>
      </c>
    </row>
    <row r="42" spans="1:48" x14ac:dyDescent="0.25">
      <c r="A42" s="14">
        <v>4.5000000000000026E-10</v>
      </c>
      <c r="B42" t="s">
        <v>2009</v>
      </c>
      <c r="C42" s="4">
        <v>11</v>
      </c>
      <c r="D42" s="4">
        <v>0</v>
      </c>
      <c r="E42" s="4">
        <v>5</v>
      </c>
      <c r="F42" s="4">
        <v>16</v>
      </c>
      <c r="G42" s="4">
        <v>32</v>
      </c>
      <c r="H42" s="4">
        <v>25.54</v>
      </c>
      <c r="I42" s="34">
        <v>10300.671572191419</v>
      </c>
      <c r="J42" s="35">
        <v>11.951333645297145</v>
      </c>
      <c r="K42" s="35">
        <v>10.632805995004162</v>
      </c>
      <c r="L42" s="35">
        <v>8.8151249323958893</v>
      </c>
      <c r="M42" s="35">
        <v>7.8689246861924689</v>
      </c>
      <c r="N42" s="4">
        <v>2.137</v>
      </c>
      <c r="O42" s="4">
        <v>10.268317853457177</v>
      </c>
      <c r="P42" s="35">
        <v>6.2255285826155049</v>
      </c>
      <c r="Q42" s="36" t="str">
        <f t="shared" si="4"/>
        <v xml:space="preserve"> </v>
      </c>
      <c r="R42" s="36" t="str">
        <f t="shared" si="5"/>
        <v xml:space="preserve"> </v>
      </c>
      <c r="S42" s="37">
        <f t="shared" si="6"/>
        <v>0.25293657053613944</v>
      </c>
      <c r="T42" s="37" t="str">
        <f t="shared" si="7"/>
        <v/>
      </c>
      <c r="U42" s="37" t="str">
        <f t="shared" si="8"/>
        <v/>
      </c>
      <c r="V42" s="37">
        <f t="shared" si="9"/>
        <v>-0.29089996603275114</v>
      </c>
      <c r="W42" s="37" t="str">
        <f t="shared" si="10"/>
        <v/>
      </c>
      <c r="X42" s="37">
        <f t="shared" si="11"/>
        <v>-0.27160862521638152</v>
      </c>
      <c r="Y42" s="1" t="str">
        <f t="shared" si="20"/>
        <v xml:space="preserve"> </v>
      </c>
      <c r="Z42" s="1">
        <f t="shared" si="12"/>
        <v>32</v>
      </c>
      <c r="AA42" s="1" t="str">
        <f t="shared" si="21"/>
        <v xml:space="preserve"> </v>
      </c>
      <c r="AB42" s="1">
        <f t="shared" si="13"/>
        <v>34</v>
      </c>
      <c r="AC42" s="1">
        <f t="shared" si="1"/>
        <v>26</v>
      </c>
      <c r="AD42" s="1" t="str">
        <f t="shared" si="14"/>
        <v xml:space="preserve"> </v>
      </c>
      <c r="AE42" s="1" t="str">
        <f t="shared" si="25"/>
        <v xml:space="preserve"> </v>
      </c>
      <c r="AF42" s="1" t="str">
        <f t="shared" si="25"/>
        <v xml:space="preserve"> </v>
      </c>
      <c r="AG42" s="38">
        <f t="shared" si="15"/>
        <v>6.2255285830655049</v>
      </c>
      <c r="AH42" s="38" t="str">
        <f t="shared" si="16"/>
        <v xml:space="preserve"> </v>
      </c>
      <c r="AI42" s="1">
        <f t="shared" si="27"/>
        <v>12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2009</v>
      </c>
      <c r="AP42" t="s">
        <v>2345</v>
      </c>
      <c r="AQ42" s="22">
        <v>29.089996603275114</v>
      </c>
      <c r="AR42" s="21">
        <v>27.160862521638151</v>
      </c>
      <c r="AS42">
        <v>25.293657008613945</v>
      </c>
      <c r="AT42">
        <v>-29.089996603275114</v>
      </c>
      <c r="AU42">
        <v>-27.160862521638151</v>
      </c>
      <c r="AV42" t="s">
        <v>4088</v>
      </c>
    </row>
    <row r="43" spans="1:48" x14ac:dyDescent="0.25">
      <c r="A43" s="14">
        <v>4.6000000000000027E-10</v>
      </c>
      <c r="B43" t="s">
        <v>2010</v>
      </c>
      <c r="C43" s="4">
        <v>12</v>
      </c>
      <c r="D43" s="4">
        <v>0</v>
      </c>
      <c r="E43" s="4">
        <v>1</v>
      </c>
      <c r="F43" s="4">
        <v>13</v>
      </c>
      <c r="G43" s="4">
        <v>38.5</v>
      </c>
      <c r="H43" s="4">
        <v>37.65</v>
      </c>
      <c r="I43" s="34">
        <v>4387.7536096957956</v>
      </c>
      <c r="J43" s="35" t="s">
        <v>2161</v>
      </c>
      <c r="K43" s="35" t="s">
        <v>2161</v>
      </c>
      <c r="L43" s="35">
        <v>28.593399251554477</v>
      </c>
      <c r="M43" s="35">
        <v>23.078953462726066</v>
      </c>
      <c r="N43" s="4">
        <v>0.68500000000000005</v>
      </c>
      <c r="O43" s="4">
        <v>34.313725490196084</v>
      </c>
      <c r="P43" s="35">
        <v>0.65604249667994685</v>
      </c>
      <c r="Q43" s="36">
        <f t="shared" si="4"/>
        <v>92.307692308152312</v>
      </c>
      <c r="R43" s="36" t="str">
        <f t="shared" si="5"/>
        <v xml:space="preserve"> </v>
      </c>
      <c r="S43" s="37" t="str">
        <f t="shared" si="6"/>
        <v/>
      </c>
      <c r="T43" s="37" t="str">
        <f t="shared" si="7"/>
        <v/>
      </c>
      <c r="U43" s="37" t="str">
        <f t="shared" si="8"/>
        <v xml:space="preserve"> </v>
      </c>
      <c r="V43" s="37" t="str">
        <f t="shared" si="9"/>
        <v xml:space="preserve"> </v>
      </c>
      <c r="W43" s="37" t="str">
        <f t="shared" si="10"/>
        <v/>
      </c>
      <c r="X43" s="37" t="str">
        <f t="shared" si="11"/>
        <v/>
      </c>
      <c r="Y43" s="1" t="str">
        <f t="shared" si="20"/>
        <v xml:space="preserve"> </v>
      </c>
      <c r="Z43" s="1" t="str">
        <f t="shared" si="12"/>
        <v xml:space="preserve"> </v>
      </c>
      <c r="AA43" s="1" t="str">
        <f t="shared" si="21"/>
        <v xml:space="preserve"> </v>
      </c>
      <c r="AB43" s="1" t="str">
        <f t="shared" si="13"/>
        <v xml:space="preserve"> </v>
      </c>
      <c r="AC43" s="1" t="str">
        <f t="shared" si="1"/>
        <v xml:space="preserve"> </v>
      </c>
      <c r="AD43" s="1" t="str">
        <f t="shared" si="14"/>
        <v xml:space="preserve"> </v>
      </c>
      <c r="AE43" s="1">
        <f t="shared" si="25"/>
        <v>8</v>
      </c>
      <c r="AF43" s="1" t="str">
        <f t="shared" si="25"/>
        <v xml:space="preserve"> </v>
      </c>
      <c r="AG43" s="38" t="str">
        <f t="shared" si="15"/>
        <v xml:space="preserve"> </v>
      </c>
      <c r="AH43" s="38" t="str">
        <f t="shared" si="16"/>
        <v xml:space="preserve"> </v>
      </c>
      <c r="AI43" s="1" t="str">
        <f t="shared" si="27"/>
        <v xml:space="preserve"> 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2010</v>
      </c>
      <c r="AP43" t="s">
        <v>2261</v>
      </c>
      <c r="AQ43" s="22" t="e">
        <v>#VALUE!</v>
      </c>
      <c r="AR43" s="21">
        <v>-136.26648005901797</v>
      </c>
      <c r="AS43">
        <v>2.2576361221779528</v>
      </c>
      <c r="AT43" t="e">
        <v>#VALUE!</v>
      </c>
      <c r="AU43">
        <v>136.26648005901797</v>
      </c>
      <c r="AV43" t="s">
        <v>4089</v>
      </c>
    </row>
    <row r="44" spans="1:48" x14ac:dyDescent="0.25">
      <c r="A44" s="14">
        <v>4.7000000000000024E-10</v>
      </c>
      <c r="B44" t="s">
        <v>2011</v>
      </c>
      <c r="C44" s="4">
        <v>13</v>
      </c>
      <c r="D44" s="4">
        <v>0</v>
      </c>
      <c r="E44" s="4">
        <v>8</v>
      </c>
      <c r="F44" s="4">
        <v>21</v>
      </c>
      <c r="G44" s="4">
        <v>57</v>
      </c>
      <c r="H44" s="4">
        <v>37.94</v>
      </c>
      <c r="I44" s="34">
        <v>5229.4590658255056</v>
      </c>
      <c r="J44" s="35">
        <v>8.762124711316396</v>
      </c>
      <c r="K44" s="35">
        <v>7.5713430453003383</v>
      </c>
      <c r="L44" s="35">
        <v>5.4085514463761264</v>
      </c>
      <c r="M44" s="35">
        <v>4.8740979857259434</v>
      </c>
      <c r="N44" s="4">
        <v>4.33</v>
      </c>
      <c r="O44" s="4">
        <v>200.69444444444446</v>
      </c>
      <c r="P44" s="35">
        <v>2.4248813916710596</v>
      </c>
      <c r="Q44" s="36" t="str">
        <f t="shared" si="4"/>
        <v xml:space="preserve"> </v>
      </c>
      <c r="R44" s="36" t="str">
        <f t="shared" si="5"/>
        <v xml:space="preserve"> </v>
      </c>
      <c r="S44" s="37">
        <f t="shared" si="6"/>
        <v>0.50237216704880883</v>
      </c>
      <c r="T44" s="37" t="str">
        <f t="shared" si="7"/>
        <v/>
      </c>
      <c r="U44" s="37" t="str">
        <f t="shared" si="8"/>
        <v/>
      </c>
      <c r="V44" s="37">
        <f t="shared" si="9"/>
        <v>-0.48012304611170886</v>
      </c>
      <c r="W44" s="37" t="str">
        <f t="shared" si="10"/>
        <v/>
      </c>
      <c r="X44" s="37">
        <f t="shared" si="11"/>
        <v>-0.55309286552072778</v>
      </c>
      <c r="Y44" s="1" t="str">
        <f t="shared" si="20"/>
        <v xml:space="preserve"> </v>
      </c>
      <c r="Z44" s="1">
        <f t="shared" si="12"/>
        <v>18</v>
      </c>
      <c r="AA44" s="1" t="str">
        <f t="shared" si="21"/>
        <v xml:space="preserve"> </v>
      </c>
      <c r="AB44" s="1">
        <f t="shared" si="13"/>
        <v>14</v>
      </c>
      <c r="AC44" s="1">
        <f t="shared" si="1"/>
        <v>2</v>
      </c>
      <c r="AD44" s="1" t="str">
        <f t="shared" si="14"/>
        <v xml:space="preserve"> </v>
      </c>
      <c r="AE44" s="1" t="str">
        <f t="shared" si="25"/>
        <v xml:space="preserve"> </v>
      </c>
      <c r="AF44" s="1" t="str">
        <f t="shared" si="25"/>
        <v xml:space="preserve"> </v>
      </c>
      <c r="AG44" s="38" t="str">
        <f t="shared" si="15"/>
        <v xml:space="preserve"> </v>
      </c>
      <c r="AH44" s="38" t="str">
        <f t="shared" si="16"/>
        <v xml:space="preserve"> </v>
      </c>
      <c r="AI44" s="1" t="str">
        <f t="shared" si="27"/>
        <v xml:space="preserve"> </v>
      </c>
      <c r="AJ44" s="1" t="str">
        <f t="shared" si="2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6"/>
        <v xml:space="preserve"> </v>
      </c>
      <c r="AN44" s="1" t="str">
        <f t="shared" si="26"/>
        <v xml:space="preserve"> </v>
      </c>
      <c r="AO44" t="s">
        <v>2011</v>
      </c>
      <c r="AP44" t="s">
        <v>2393</v>
      </c>
      <c r="AQ44" s="22">
        <v>48.012304611170883</v>
      </c>
      <c r="AR44" s="21">
        <v>55.309286552072777</v>
      </c>
      <c r="AS44">
        <v>50.237216657880879</v>
      </c>
      <c r="AT44">
        <v>-48.012304611170883</v>
      </c>
      <c r="AU44">
        <v>-55.309286552072777</v>
      </c>
      <c r="AV44" t="s">
        <v>4090</v>
      </c>
    </row>
    <row r="45" spans="1:48" x14ac:dyDescent="0.25">
      <c r="A45" s="14">
        <v>4.800000000000002E-10</v>
      </c>
      <c r="B45" t="s">
        <v>2012</v>
      </c>
      <c r="C45" s="4">
        <v>3</v>
      </c>
      <c r="D45" s="4">
        <v>1</v>
      </c>
      <c r="E45" s="4">
        <v>4</v>
      </c>
      <c r="F45" s="4">
        <v>8</v>
      </c>
      <c r="G45" s="4">
        <v>27.625</v>
      </c>
      <c r="H45" s="4">
        <v>25.25</v>
      </c>
      <c r="I45" s="34">
        <v>9542.497584797331</v>
      </c>
      <c r="J45" s="35">
        <v>18.350290697674417</v>
      </c>
      <c r="K45" s="35">
        <v>18.310369833212473</v>
      </c>
      <c r="L45" s="35">
        <v>10.317653450931692</v>
      </c>
      <c r="M45" s="35">
        <v>10.342382219176709</v>
      </c>
      <c r="N45" s="4">
        <v>1.3760000000000001</v>
      </c>
      <c r="O45" s="4">
        <v>147.4820143884892</v>
      </c>
      <c r="P45" s="35">
        <v>1.9089108910891088</v>
      </c>
      <c r="Q45" s="36" t="str">
        <f t="shared" si="4"/>
        <v xml:space="preserve"> </v>
      </c>
      <c r="R45" s="36" t="str">
        <f t="shared" si="5"/>
        <v xml:space="preserve"> </v>
      </c>
      <c r="S45" s="37" t="str">
        <f t="shared" si="6"/>
        <v/>
      </c>
      <c r="T45" s="37" t="str">
        <f t="shared" si="7"/>
        <v/>
      </c>
      <c r="U45" s="37" t="str">
        <f t="shared" si="8"/>
        <v/>
      </c>
      <c r="V45" s="37" t="str">
        <f t="shared" si="9"/>
        <v/>
      </c>
      <c r="W45" s="37" t="str">
        <f t="shared" si="10"/>
        <v/>
      </c>
      <c r="X45" s="37">
        <f t="shared" si="11"/>
        <v>-0.14745510253109051</v>
      </c>
      <c r="Y45" s="1" t="str">
        <f t="shared" si="20"/>
        <v xml:space="preserve"> </v>
      </c>
      <c r="Z45" s="1" t="str">
        <f t="shared" si="12"/>
        <v xml:space="preserve"> </v>
      </c>
      <c r="AA45" s="1" t="str">
        <f t="shared" si="21"/>
        <v xml:space="preserve"> </v>
      </c>
      <c r="AB45" s="1">
        <f t="shared" si="13"/>
        <v>43</v>
      </c>
      <c r="AC45" s="1" t="str">
        <f t="shared" si="1"/>
        <v xml:space="preserve"> </v>
      </c>
      <c r="AD45" s="1" t="str">
        <f t="shared" si="14"/>
        <v xml:space="preserve"> </v>
      </c>
      <c r="AE45" s="1" t="str">
        <f t="shared" si="25"/>
        <v xml:space="preserve"> </v>
      </c>
      <c r="AF45" s="1" t="str">
        <f t="shared" si="25"/>
        <v xml:space="preserve"> </v>
      </c>
      <c r="AG45" s="38" t="str">
        <f t="shared" si="15"/>
        <v xml:space="preserve"> </v>
      </c>
      <c r="AH45" s="38" t="str">
        <f t="shared" si="16"/>
        <v xml:space="preserve"> </v>
      </c>
      <c r="AI45" s="1" t="str">
        <f t="shared" si="27"/>
        <v xml:space="preserve"> 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2012</v>
      </c>
      <c r="AP45" t="s">
        <v>2193</v>
      </c>
      <c r="AQ45" s="22">
        <v>-8.8764831040435652</v>
      </c>
      <c r="AR45" s="21">
        <v>14.745510253109051</v>
      </c>
      <c r="AS45">
        <v>9.4059405940594143</v>
      </c>
      <c r="AT45">
        <v>8.8764831040435652</v>
      </c>
      <c r="AU45">
        <v>-14.745510253109051</v>
      </c>
      <c r="AV45" t="s">
        <v>4091</v>
      </c>
    </row>
    <row r="46" spans="1:48" x14ac:dyDescent="0.25">
      <c r="A46" s="14">
        <v>4.9000000000000017E-10</v>
      </c>
      <c r="B46" t="s">
        <v>2013</v>
      </c>
      <c r="C46" s="4">
        <v>15</v>
      </c>
      <c r="D46" s="4">
        <v>0</v>
      </c>
      <c r="E46" s="4">
        <v>3</v>
      </c>
      <c r="F46" s="4">
        <v>18</v>
      </c>
      <c r="G46" s="4">
        <v>41</v>
      </c>
      <c r="H46" s="4">
        <v>36.64</v>
      </c>
      <c r="I46" s="34">
        <v>4680.1788849448212</v>
      </c>
      <c r="J46" s="35">
        <v>15.882097962722151</v>
      </c>
      <c r="K46" s="35">
        <v>14.179566563467493</v>
      </c>
      <c r="L46" s="35">
        <v>14.195671026156941</v>
      </c>
      <c r="M46" s="35">
        <v>12.499150291452024</v>
      </c>
      <c r="N46" s="4">
        <v>2.3069999999999999</v>
      </c>
      <c r="O46" s="4">
        <v>11.287988422575976</v>
      </c>
      <c r="P46" s="35">
        <v>2.9039301310043668</v>
      </c>
      <c r="Q46" s="36">
        <f t="shared" si="4"/>
        <v>83.333333333823333</v>
      </c>
      <c r="R46" s="36" t="str">
        <f t="shared" si="5"/>
        <v xml:space="preserve"> </v>
      </c>
      <c r="S46" s="37" t="str">
        <f t="shared" si="6"/>
        <v/>
      </c>
      <c r="T46" s="37" t="str">
        <f t="shared" si="7"/>
        <v/>
      </c>
      <c r="U46" s="37" t="str">
        <f t="shared" si="8"/>
        <v/>
      </c>
      <c r="V46" s="37" t="str">
        <f t="shared" si="9"/>
        <v/>
      </c>
      <c r="W46" s="37" t="str">
        <f t="shared" si="10"/>
        <v/>
      </c>
      <c r="X46" s="37" t="str">
        <f t="shared" si="11"/>
        <v/>
      </c>
      <c r="Y46" s="1" t="str">
        <f t="shared" si="20"/>
        <v xml:space="preserve"> </v>
      </c>
      <c r="Z46" s="1" t="str">
        <f t="shared" si="12"/>
        <v xml:space="preserve"> </v>
      </c>
      <c r="AA46" s="1" t="str">
        <f t="shared" si="21"/>
        <v xml:space="preserve"> </v>
      </c>
      <c r="AB46" s="1" t="str">
        <f t="shared" si="13"/>
        <v xml:space="preserve"> </v>
      </c>
      <c r="AC46" s="1" t="str">
        <f t="shared" si="1"/>
        <v xml:space="preserve"> </v>
      </c>
      <c r="AD46" s="1" t="str">
        <f t="shared" si="14"/>
        <v xml:space="preserve"> </v>
      </c>
      <c r="AE46" s="1">
        <f t="shared" si="25"/>
        <v>16</v>
      </c>
      <c r="AF46" s="1" t="str">
        <f t="shared" si="25"/>
        <v xml:space="preserve"> </v>
      </c>
      <c r="AG46" s="38" t="str">
        <f t="shared" si="15"/>
        <v xml:space="preserve"> </v>
      </c>
      <c r="AH46" s="38" t="str">
        <f t="shared" si="16"/>
        <v xml:space="preserve"> </v>
      </c>
      <c r="AI46" s="1" t="str">
        <f t="shared" si="27"/>
        <v xml:space="preserve"> 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2013</v>
      </c>
      <c r="AP46" t="s">
        <v>2210</v>
      </c>
      <c r="AQ46" s="22">
        <v>5.7678704395550895</v>
      </c>
      <c r="AR46" s="21">
        <v>-17.298443459587975</v>
      </c>
      <c r="AS46">
        <v>11.899563318777284</v>
      </c>
      <c r="AT46">
        <v>-5.7678704395550895</v>
      </c>
      <c r="AU46">
        <v>17.298443459587975</v>
      </c>
      <c r="AV46" t="s">
        <v>4092</v>
      </c>
    </row>
    <row r="47" spans="1:48" x14ac:dyDescent="0.25">
      <c r="A47" s="14">
        <v>5.0000000000000013E-10</v>
      </c>
      <c r="B47" t="s">
        <v>2014</v>
      </c>
      <c r="C47" s="4">
        <v>5</v>
      </c>
      <c r="D47" s="4">
        <v>0</v>
      </c>
      <c r="E47" s="4">
        <v>7</v>
      </c>
      <c r="F47" s="4">
        <v>12</v>
      </c>
      <c r="G47" s="4">
        <v>52</v>
      </c>
      <c r="H47" s="4">
        <v>54.89</v>
      </c>
      <c r="I47" s="34">
        <v>8833.3224502362573</v>
      </c>
      <c r="J47" s="35">
        <v>4.5902324803478844</v>
      </c>
      <c r="K47" s="35">
        <v>8.2133772257967976</v>
      </c>
      <c r="L47" s="35">
        <v>4.2079355008255934</v>
      </c>
      <c r="M47" s="35">
        <v>5.7991359950415786</v>
      </c>
      <c r="N47" s="4">
        <v>11.958</v>
      </c>
      <c r="O47" s="4" t="s">
        <v>119</v>
      </c>
      <c r="P47" s="35">
        <v>0.3242849335033704</v>
      </c>
      <c r="Q47" s="36" t="str">
        <f t="shared" si="4"/>
        <v xml:space="preserve"> </v>
      </c>
      <c r="R47" s="36" t="str">
        <f t="shared" si="5"/>
        <v xml:space="preserve"> </v>
      </c>
      <c r="S47" s="37" t="str">
        <f t="shared" si="6"/>
        <v/>
      </c>
      <c r="T47" s="37" t="str">
        <f t="shared" si="7"/>
        <v/>
      </c>
      <c r="U47" s="37" t="str">
        <f t="shared" si="8"/>
        <v/>
      </c>
      <c r="V47" s="37">
        <f t="shared" si="9"/>
        <v>-0.72765097985419636</v>
      </c>
      <c r="W47" s="37" t="str">
        <f t="shared" si="10"/>
        <v/>
      </c>
      <c r="X47" s="37">
        <f t="shared" si="11"/>
        <v>-0.65229943444328509</v>
      </c>
      <c r="Y47" s="1" t="str">
        <f t="shared" si="20"/>
        <v xml:space="preserve"> </v>
      </c>
      <c r="Z47" s="1">
        <f t="shared" si="12"/>
        <v>5</v>
      </c>
      <c r="AA47" s="1" t="str">
        <f t="shared" si="21"/>
        <v xml:space="preserve"> </v>
      </c>
      <c r="AB47" s="1">
        <f t="shared" si="13"/>
        <v>9</v>
      </c>
      <c r="AC47" s="1" t="str">
        <f t="shared" si="1"/>
        <v xml:space="preserve"> </v>
      </c>
      <c r="AD47" s="1" t="str">
        <f t="shared" si="14"/>
        <v xml:space="preserve"> </v>
      </c>
      <c r="AE47" s="1" t="str">
        <f t="shared" si="25"/>
        <v xml:space="preserve"> </v>
      </c>
      <c r="AF47" s="1" t="str">
        <f t="shared" si="25"/>
        <v xml:space="preserve"> </v>
      </c>
      <c r="AG47" s="38" t="str">
        <f t="shared" si="15"/>
        <v xml:space="preserve"> </v>
      </c>
      <c r="AH47" s="38" t="str">
        <f t="shared" si="16"/>
        <v xml:space="preserve"> </v>
      </c>
      <c r="AI47" s="1" t="str">
        <f t="shared" si="27"/>
        <v xml:space="preserve"> </v>
      </c>
      <c r="AJ47" s="1" t="str">
        <f t="shared" si="2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6"/>
        <v xml:space="preserve"> </v>
      </c>
      <c r="AN47" s="1" t="str">
        <f t="shared" si="26"/>
        <v xml:space="preserve"> </v>
      </c>
      <c r="AO47" t="s">
        <v>2014</v>
      </c>
      <c r="AP47" t="s">
        <v>2276</v>
      </c>
      <c r="AQ47" s="22">
        <v>72.765097985419629</v>
      </c>
      <c r="AR47" s="21">
        <v>65.229943444328512</v>
      </c>
      <c r="AS47">
        <v>-5.2650756057569748</v>
      </c>
      <c r="AT47">
        <v>-72.765097985419629</v>
      </c>
      <c r="AU47">
        <v>-65.229943444328512</v>
      </c>
      <c r="AV47" t="s">
        <v>4093</v>
      </c>
    </row>
    <row r="48" spans="1:48" x14ac:dyDescent="0.25">
      <c r="A48" s="14">
        <v>5.100000000000001E-10</v>
      </c>
      <c r="B48" t="s">
        <v>2015</v>
      </c>
      <c r="C48" s="4">
        <v>7</v>
      </c>
      <c r="D48" s="4">
        <v>1</v>
      </c>
      <c r="E48" s="4">
        <v>10</v>
      </c>
      <c r="F48" s="4">
        <v>18</v>
      </c>
      <c r="G48" s="4">
        <v>46</v>
      </c>
      <c r="H48" s="4">
        <v>43.6</v>
      </c>
      <c r="I48" s="34">
        <v>33068.874113048281</v>
      </c>
      <c r="J48" s="35">
        <v>10.654936461388074</v>
      </c>
      <c r="K48" s="35">
        <v>10.041455550437586</v>
      </c>
      <c r="L48" s="35" t="s">
        <v>2161</v>
      </c>
      <c r="M48" s="35" t="s">
        <v>2161</v>
      </c>
      <c r="N48" s="4">
        <v>4.0920000000000005</v>
      </c>
      <c r="O48" s="4">
        <v>128.85906040268458</v>
      </c>
      <c r="P48" s="35">
        <v>4.6422018348623855</v>
      </c>
      <c r="Q48" s="36" t="str">
        <f t="shared" si="4"/>
        <v xml:space="preserve"> </v>
      </c>
      <c r="R48" s="36" t="str">
        <f t="shared" si="5"/>
        <v xml:space="preserve"> </v>
      </c>
      <c r="S48" s="37" t="str">
        <f t="shared" si="6"/>
        <v/>
      </c>
      <c r="T48" s="37" t="str">
        <f t="shared" si="7"/>
        <v/>
      </c>
      <c r="U48" s="37" t="str">
        <f t="shared" si="8"/>
        <v/>
      </c>
      <c r="V48" s="37">
        <f t="shared" si="9"/>
        <v>-0.36781818406833444</v>
      </c>
      <c r="W48" s="37" t="str">
        <f t="shared" si="10"/>
        <v xml:space="preserve"> </v>
      </c>
      <c r="X48" s="37" t="str">
        <f t="shared" si="11"/>
        <v xml:space="preserve"> </v>
      </c>
      <c r="Y48" s="1" t="str">
        <f t="shared" si="20"/>
        <v xml:space="preserve"> </v>
      </c>
      <c r="Z48" s="1">
        <f t="shared" si="12"/>
        <v>27</v>
      </c>
      <c r="AA48" s="1" t="str">
        <f t="shared" si="21"/>
        <v xml:space="preserve"> </v>
      </c>
      <c r="AB48" s="1" t="str">
        <f t="shared" si="13"/>
        <v xml:space="preserve"> </v>
      </c>
      <c r="AC48" s="1" t="str">
        <f t="shared" si="1"/>
        <v xml:space="preserve"> </v>
      </c>
      <c r="AD48" s="1" t="str">
        <f t="shared" si="14"/>
        <v xml:space="preserve"> </v>
      </c>
      <c r="AE48" s="1" t="str">
        <f t="shared" si="25"/>
        <v xml:space="preserve"> </v>
      </c>
      <c r="AF48" s="1" t="str">
        <f t="shared" si="25"/>
        <v xml:space="preserve"> </v>
      </c>
      <c r="AG48" s="38">
        <f t="shared" si="15"/>
        <v>4.6422018353723855</v>
      </c>
      <c r="AH48" s="38" t="str">
        <f t="shared" si="16"/>
        <v xml:space="preserve"> </v>
      </c>
      <c r="AI48" s="1">
        <f t="shared" si="27"/>
        <v>21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2015</v>
      </c>
      <c r="AP48" t="s">
        <v>2167</v>
      </c>
      <c r="AQ48" s="22">
        <v>36.781818406833445</v>
      </c>
      <c r="AR48" s="21" t="e">
        <v>#VALUE!</v>
      </c>
      <c r="AS48">
        <v>5.504587155963292</v>
      </c>
      <c r="AT48">
        <v>-36.781818406833445</v>
      </c>
      <c r="AU48" t="e">
        <v>#VALUE!</v>
      </c>
      <c r="AV48" t="s">
        <v>4094</v>
      </c>
    </row>
    <row r="49" spans="1:48" x14ac:dyDescent="0.25">
      <c r="A49" s="14">
        <v>5.2000000000000007E-10</v>
      </c>
      <c r="B49" t="s">
        <v>2016</v>
      </c>
      <c r="C49" s="4">
        <v>12</v>
      </c>
      <c r="D49" s="4">
        <v>1</v>
      </c>
      <c r="E49" s="4">
        <v>5</v>
      </c>
      <c r="F49" s="4">
        <v>18</v>
      </c>
      <c r="G49" s="4">
        <v>91.800003051757813</v>
      </c>
      <c r="H49" s="4">
        <v>69.83</v>
      </c>
      <c r="I49" s="34">
        <v>7886.9888400715354</v>
      </c>
      <c r="J49" s="35" t="s">
        <v>2161</v>
      </c>
      <c r="K49" s="35" t="s">
        <v>2161</v>
      </c>
      <c r="L49" s="35">
        <v>37.360185218732013</v>
      </c>
      <c r="M49" s="35">
        <v>25.232752175095161</v>
      </c>
      <c r="N49" s="4">
        <v>-0.19500000000000001</v>
      </c>
      <c r="O49" s="4">
        <v>50.127877237851656</v>
      </c>
      <c r="P49" s="35">
        <v>4.7257625662322791E-2</v>
      </c>
      <c r="Q49" s="36" t="str">
        <f t="shared" si="4"/>
        <v xml:space="preserve"> </v>
      </c>
      <c r="R49" s="36" t="str">
        <f t="shared" si="5"/>
        <v xml:space="preserve"> </v>
      </c>
      <c r="S49" s="37">
        <f t="shared" si="6"/>
        <v>0.31462126719274547</v>
      </c>
      <c r="T49" s="37" t="str">
        <f t="shared" si="7"/>
        <v/>
      </c>
      <c r="U49" s="37" t="str">
        <f t="shared" si="8"/>
        <v xml:space="preserve"> </v>
      </c>
      <c r="V49" s="37" t="str">
        <f t="shared" si="9"/>
        <v xml:space="preserve"> </v>
      </c>
      <c r="W49" s="37" t="str">
        <f t="shared" si="10"/>
        <v/>
      </c>
      <c r="X49" s="37" t="str">
        <f t="shared" si="11"/>
        <v/>
      </c>
      <c r="Y49" s="1" t="str">
        <f t="shared" si="20"/>
        <v xml:space="preserve"> </v>
      </c>
      <c r="Z49" s="1" t="str">
        <f t="shared" si="12"/>
        <v xml:space="preserve"> </v>
      </c>
      <c r="AA49" s="1" t="str">
        <f t="shared" si="21"/>
        <v xml:space="preserve"> </v>
      </c>
      <c r="AB49" s="1" t="str">
        <f t="shared" si="13"/>
        <v xml:space="preserve"> </v>
      </c>
      <c r="AC49" s="1">
        <f t="shared" si="1"/>
        <v>17</v>
      </c>
      <c r="AD49" s="1" t="str">
        <f t="shared" si="14"/>
        <v xml:space="preserve"> </v>
      </c>
      <c r="AE49" s="1" t="str">
        <f t="shared" si="25"/>
        <v xml:space="preserve"> </v>
      </c>
      <c r="AF49" s="1" t="str">
        <f t="shared" si="25"/>
        <v xml:space="preserve"> </v>
      </c>
      <c r="AG49" s="38" t="str">
        <f t="shared" si="15"/>
        <v xml:space="preserve"> </v>
      </c>
      <c r="AH49" s="38" t="str">
        <f t="shared" si="16"/>
        <v xml:space="preserve"> </v>
      </c>
      <c r="AI49" s="1" t="str">
        <f t="shared" si="27"/>
        <v xml:space="preserve"> 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2016</v>
      </c>
      <c r="AP49" t="s">
        <v>4095</v>
      </c>
      <c r="AQ49" s="22" t="e">
        <v>#VALUE!</v>
      </c>
      <c r="AR49" s="21">
        <v>-208.7061939829658</v>
      </c>
      <c r="AS49">
        <v>31.462126667274546</v>
      </c>
      <c r="AT49" t="e">
        <v>#VALUE!</v>
      </c>
      <c r="AU49">
        <v>208.7061939829658</v>
      </c>
      <c r="AV49" t="s">
        <v>4096</v>
      </c>
    </row>
    <row r="50" spans="1:48" x14ac:dyDescent="0.25">
      <c r="A50" s="14">
        <v>5.3000000000000003E-10</v>
      </c>
      <c r="B50" t="s">
        <v>2017</v>
      </c>
      <c r="C50" s="4">
        <v>11</v>
      </c>
      <c r="D50" s="4">
        <v>1</v>
      </c>
      <c r="E50" s="4">
        <v>4</v>
      </c>
      <c r="F50" s="4">
        <v>16</v>
      </c>
      <c r="G50" s="4">
        <v>16</v>
      </c>
      <c r="H50" s="4">
        <v>13.57</v>
      </c>
      <c r="I50" s="34">
        <v>5527.7178687151109</v>
      </c>
      <c r="J50" s="35">
        <v>22.922297297297298</v>
      </c>
      <c r="K50" s="35">
        <v>22.355848434925868</v>
      </c>
      <c r="L50" s="35">
        <v>6.6806316690073775</v>
      </c>
      <c r="M50" s="35">
        <v>7.2539497993023776</v>
      </c>
      <c r="N50" s="4">
        <v>0.59199999999999997</v>
      </c>
      <c r="O50" s="4">
        <v>497.97979797979792</v>
      </c>
      <c r="P50" s="35">
        <v>2.4907885040530586</v>
      </c>
      <c r="Q50" s="36" t="str">
        <f t="shared" si="4"/>
        <v xml:space="preserve"> </v>
      </c>
      <c r="R50" s="36" t="str">
        <f t="shared" si="5"/>
        <v xml:space="preserve"> </v>
      </c>
      <c r="S50" s="37">
        <f t="shared" si="6"/>
        <v>0.17907148173854831</v>
      </c>
      <c r="T50" s="37" t="str">
        <f t="shared" si="7"/>
        <v/>
      </c>
      <c r="U50" s="37" t="str">
        <f t="shared" si="8"/>
        <v/>
      </c>
      <c r="V50" s="37" t="str">
        <f t="shared" si="9"/>
        <v/>
      </c>
      <c r="W50" s="37" t="str">
        <f t="shared" si="10"/>
        <v/>
      </c>
      <c r="X50" s="37">
        <f t="shared" si="11"/>
        <v>-0.44798122282667552</v>
      </c>
      <c r="Y50" s="1" t="str">
        <f t="shared" si="20"/>
        <v xml:space="preserve"> </v>
      </c>
      <c r="Z50" s="1" t="str">
        <f t="shared" si="12"/>
        <v xml:space="preserve"> </v>
      </c>
      <c r="AA50" s="1" t="str">
        <f t="shared" si="21"/>
        <v xml:space="preserve"> </v>
      </c>
      <c r="AB50" s="1">
        <f t="shared" si="13"/>
        <v>23</v>
      </c>
      <c r="AC50" s="1">
        <f t="shared" si="1"/>
        <v>39</v>
      </c>
      <c r="AD50" s="1" t="str">
        <f t="shared" si="14"/>
        <v xml:space="preserve"> </v>
      </c>
      <c r="AE50" s="1" t="str">
        <f t="shared" si="25"/>
        <v xml:space="preserve"> </v>
      </c>
      <c r="AF50" s="1" t="str">
        <f t="shared" si="25"/>
        <v xml:space="preserve"> </v>
      </c>
      <c r="AG50" s="38" t="str">
        <f t="shared" si="15"/>
        <v xml:space="preserve"> </v>
      </c>
      <c r="AH50" s="38" t="str">
        <f t="shared" si="16"/>
        <v xml:space="preserve"> </v>
      </c>
      <c r="AI50" s="1" t="str">
        <f t="shared" si="27"/>
        <v xml:space="preserve"> 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2017</v>
      </c>
      <c r="AP50" t="s">
        <v>2208</v>
      </c>
      <c r="AQ50" s="22">
        <v>-36.00324678841951</v>
      </c>
      <c r="AR50" s="21">
        <v>44.798122282667549</v>
      </c>
      <c r="AS50">
        <v>17.907148120854831</v>
      </c>
      <c r="AT50">
        <v>36.00324678841951</v>
      </c>
      <c r="AU50">
        <v>-44.798122282667549</v>
      </c>
      <c r="AV50" t="s">
        <v>4097</v>
      </c>
    </row>
    <row r="51" spans="1:48" x14ac:dyDescent="0.25">
      <c r="A51" s="14">
        <v>5.4E-10</v>
      </c>
      <c r="B51" t="s">
        <v>2018</v>
      </c>
      <c r="C51" s="4">
        <v>8</v>
      </c>
      <c r="D51" s="4">
        <v>0</v>
      </c>
      <c r="E51" s="4">
        <v>7</v>
      </c>
      <c r="F51" s="4">
        <v>15</v>
      </c>
      <c r="G51" s="4">
        <v>13.722000122070313</v>
      </c>
      <c r="H51" s="4">
        <v>12.81</v>
      </c>
      <c r="I51" s="34">
        <v>4691.6755836420025</v>
      </c>
      <c r="J51" s="35">
        <v>8.0922299431459255</v>
      </c>
      <c r="K51" s="35">
        <v>7.1564245810055871</v>
      </c>
      <c r="L51" s="35">
        <v>6.2769497614700516</v>
      </c>
      <c r="M51" s="35">
        <v>5.7308232440616438</v>
      </c>
      <c r="N51" s="4">
        <v>1.583</v>
      </c>
      <c r="O51" s="4">
        <v>-15.438034188034194</v>
      </c>
      <c r="P51" s="35">
        <v>5.2380952380952381</v>
      </c>
      <c r="Q51" s="36" t="str">
        <f t="shared" si="4"/>
        <v xml:space="preserve"> </v>
      </c>
      <c r="R51" s="36" t="str">
        <f t="shared" si="5"/>
        <v xml:space="preserve"> </v>
      </c>
      <c r="S51" s="37" t="str">
        <f t="shared" si="6"/>
        <v/>
      </c>
      <c r="T51" s="37" t="str">
        <f t="shared" si="7"/>
        <v/>
      </c>
      <c r="U51" s="37" t="str">
        <f t="shared" si="8"/>
        <v/>
      </c>
      <c r="V51" s="37">
        <f t="shared" si="9"/>
        <v>-0.51986943902168203</v>
      </c>
      <c r="W51" s="37" t="str">
        <f t="shared" si="10"/>
        <v/>
      </c>
      <c r="X51" s="37">
        <f t="shared" si="11"/>
        <v>-0.48133734901449443</v>
      </c>
      <c r="Y51" s="1" t="str">
        <f t="shared" si="20"/>
        <v xml:space="preserve"> </v>
      </c>
      <c r="Z51" s="1">
        <f t="shared" si="12"/>
        <v>15</v>
      </c>
      <c r="AA51" s="1" t="str">
        <f t="shared" si="21"/>
        <v xml:space="preserve"> </v>
      </c>
      <c r="AB51" s="1">
        <f t="shared" si="13"/>
        <v>19</v>
      </c>
      <c r="AC51" s="1" t="str">
        <f t="shared" si="1"/>
        <v xml:space="preserve"> </v>
      </c>
      <c r="AD51" s="1" t="str">
        <f t="shared" si="14"/>
        <v xml:space="preserve"> </v>
      </c>
      <c r="AE51" s="1" t="str">
        <f t="shared" si="25"/>
        <v xml:space="preserve"> </v>
      </c>
      <c r="AF51" s="1" t="str">
        <f t="shared" si="25"/>
        <v xml:space="preserve"> </v>
      </c>
      <c r="AG51" s="38">
        <f t="shared" si="15"/>
        <v>5.2380952386352382</v>
      </c>
      <c r="AH51" s="38" t="str">
        <f t="shared" si="16"/>
        <v xml:space="preserve"> </v>
      </c>
      <c r="AI51" s="1">
        <f t="shared" si="27"/>
        <v>16</v>
      </c>
      <c r="AJ51" s="1" t="str">
        <f t="shared" si="2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6"/>
        <v xml:space="preserve"> </v>
      </c>
      <c r="AN51" s="1" t="str">
        <f t="shared" si="26"/>
        <v xml:space="preserve"> </v>
      </c>
      <c r="AO51" t="s">
        <v>2018</v>
      </c>
      <c r="AP51" t="s">
        <v>2337</v>
      </c>
      <c r="AQ51" s="22">
        <v>51.986943902168207</v>
      </c>
      <c r="AR51" s="21">
        <v>48.133734901449444</v>
      </c>
      <c r="AS51">
        <v>7.1194388920398977</v>
      </c>
      <c r="AT51">
        <v>-51.986943902168207</v>
      </c>
      <c r="AU51">
        <v>-48.133734901449444</v>
      </c>
      <c r="AV51" t="s">
        <v>4098</v>
      </c>
    </row>
    <row r="52" spans="1:48" x14ac:dyDescent="0.25">
      <c r="A52" s="14">
        <v>5.4999999999999996E-10</v>
      </c>
      <c r="B52" t="s">
        <v>2019</v>
      </c>
      <c r="C52" s="4">
        <v>7</v>
      </c>
      <c r="D52" s="4">
        <v>0</v>
      </c>
      <c r="E52" s="4">
        <v>4</v>
      </c>
      <c r="F52" s="4">
        <v>11</v>
      </c>
      <c r="G52" s="4">
        <v>48</v>
      </c>
      <c r="H52" s="4">
        <v>47.08</v>
      </c>
      <c r="I52" s="34">
        <v>14911.356125714015</v>
      </c>
      <c r="J52" s="35">
        <v>9.1666666666666661</v>
      </c>
      <c r="K52" s="35">
        <v>7.6070447568266273</v>
      </c>
      <c r="L52" s="35">
        <v>7.1107754409207589</v>
      </c>
      <c r="M52" s="35">
        <v>6.5121245205349352</v>
      </c>
      <c r="N52" s="4">
        <v>5.1360000000000001</v>
      </c>
      <c r="O52" s="4">
        <v>25.913214023044873</v>
      </c>
      <c r="P52" s="35">
        <v>3.8402718776550557</v>
      </c>
      <c r="Q52" s="36" t="str">
        <f t="shared" si="4"/>
        <v xml:space="preserve"> </v>
      </c>
      <c r="R52" s="36" t="str">
        <f t="shared" si="5"/>
        <v xml:space="preserve"> </v>
      </c>
      <c r="S52" s="37" t="str">
        <f t="shared" si="6"/>
        <v/>
      </c>
      <c r="T52" s="37" t="str">
        <f t="shared" si="7"/>
        <v/>
      </c>
      <c r="U52" s="37" t="str">
        <f t="shared" si="8"/>
        <v/>
      </c>
      <c r="V52" s="37">
        <f t="shared" si="9"/>
        <v>-0.45612064413768871</v>
      </c>
      <c r="W52" s="37" t="str">
        <f t="shared" si="10"/>
        <v/>
      </c>
      <c r="X52" s="37">
        <f t="shared" si="11"/>
        <v>-0.41243855998509027</v>
      </c>
      <c r="Y52" s="1" t="str">
        <f t="shared" si="20"/>
        <v xml:space="preserve"> </v>
      </c>
      <c r="Z52" s="1">
        <f t="shared" si="12"/>
        <v>20</v>
      </c>
      <c r="AA52" s="1" t="str">
        <f t="shared" si="21"/>
        <v xml:space="preserve"> </v>
      </c>
      <c r="AB52" s="1">
        <f t="shared" si="13"/>
        <v>24</v>
      </c>
      <c r="AC52" s="1" t="str">
        <f t="shared" si="1"/>
        <v xml:space="preserve"> </v>
      </c>
      <c r="AD52" s="1" t="str">
        <f t="shared" si="14"/>
        <v xml:space="preserve"> </v>
      </c>
      <c r="AE52" s="1" t="str">
        <f t="shared" si="25"/>
        <v xml:space="preserve"> </v>
      </c>
      <c r="AF52" s="1" t="str">
        <f t="shared" si="25"/>
        <v xml:space="preserve"> </v>
      </c>
      <c r="AG52" s="38">
        <f t="shared" si="15"/>
        <v>3.8402718782050558</v>
      </c>
      <c r="AH52" s="38" t="str">
        <f t="shared" si="16"/>
        <v xml:space="preserve"> </v>
      </c>
      <c r="AI52" s="1">
        <f t="shared" si="27"/>
        <v>23</v>
      </c>
      <c r="AJ52" s="1" t="str">
        <f t="shared" si="2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6"/>
        <v xml:space="preserve"> </v>
      </c>
      <c r="AN52" s="1" t="str">
        <f t="shared" si="26"/>
        <v xml:space="preserve"> </v>
      </c>
      <c r="AO52" t="s">
        <v>2019</v>
      </c>
      <c r="AP52" t="s">
        <v>2175</v>
      </c>
      <c r="AQ52" s="22">
        <v>45.61206441376887</v>
      </c>
      <c r="AR52" s="21">
        <v>41.243855998509027</v>
      </c>
      <c r="AS52">
        <v>1.954120645709434</v>
      </c>
      <c r="AT52">
        <v>-45.61206441376887</v>
      </c>
      <c r="AU52">
        <v>-41.243855998509027</v>
      </c>
      <c r="AV52" t="s">
        <v>4099</v>
      </c>
    </row>
    <row r="53" spans="1:48" x14ac:dyDescent="0.25">
      <c r="A53" s="14">
        <v>5.5999999999999993E-10</v>
      </c>
      <c r="B53" t="s">
        <v>2020</v>
      </c>
      <c r="C53" s="4">
        <v>9</v>
      </c>
      <c r="D53" s="4">
        <v>0</v>
      </c>
      <c r="E53" s="4">
        <v>0</v>
      </c>
      <c r="F53" s="4">
        <v>9</v>
      </c>
      <c r="G53" s="4">
        <v>100</v>
      </c>
      <c r="H53" s="4">
        <v>86.4</v>
      </c>
      <c r="I53" s="34">
        <v>4675.5481067406645</v>
      </c>
      <c r="J53" s="35">
        <v>18.266384778012686</v>
      </c>
      <c r="K53" s="35">
        <v>14.424040066777964</v>
      </c>
      <c r="L53" s="35">
        <v>9.8463717011839034</v>
      </c>
      <c r="M53" s="35">
        <v>7.9992676224301968</v>
      </c>
      <c r="N53" s="4">
        <v>4.7300000000000004</v>
      </c>
      <c r="O53" s="4">
        <v>22.952950350922809</v>
      </c>
      <c r="P53" s="35">
        <v>1.0509259259259258</v>
      </c>
      <c r="Q53" s="36">
        <f t="shared" si="4"/>
        <v>100.00000000055999</v>
      </c>
      <c r="R53" s="36" t="str">
        <f t="shared" si="5"/>
        <v xml:space="preserve"> </v>
      </c>
      <c r="S53" s="37">
        <f t="shared" si="6"/>
        <v>0.15740740796740743</v>
      </c>
      <c r="T53" s="37" t="str">
        <f t="shared" si="7"/>
        <v/>
      </c>
      <c r="U53" s="37" t="str">
        <f t="shared" si="8"/>
        <v/>
      </c>
      <c r="V53" s="37" t="str">
        <f t="shared" si="9"/>
        <v/>
      </c>
      <c r="W53" s="37" t="str">
        <f t="shared" si="10"/>
        <v/>
      </c>
      <c r="X53" s="37">
        <f t="shared" si="11"/>
        <v>-0.18639698528849358</v>
      </c>
      <c r="Y53" s="1" t="str">
        <f t="shared" si="20"/>
        <v xml:space="preserve"> </v>
      </c>
      <c r="Z53" s="1" t="str">
        <f t="shared" si="12"/>
        <v xml:space="preserve"> </v>
      </c>
      <c r="AA53" s="1" t="str">
        <f t="shared" si="21"/>
        <v xml:space="preserve"> </v>
      </c>
      <c r="AB53" s="1">
        <f t="shared" si="13"/>
        <v>39</v>
      </c>
      <c r="AC53" s="1">
        <f t="shared" si="1"/>
        <v>44</v>
      </c>
      <c r="AD53" s="1" t="str">
        <f t="shared" si="14"/>
        <v xml:space="preserve"> </v>
      </c>
      <c r="AE53" s="1">
        <f t="shared" si="25"/>
        <v>4</v>
      </c>
      <c r="AF53" s="1" t="str">
        <f t="shared" si="25"/>
        <v xml:space="preserve"> </v>
      </c>
      <c r="AG53" s="38" t="str">
        <f t="shared" si="15"/>
        <v xml:space="preserve"> </v>
      </c>
      <c r="AH53" s="38" t="str">
        <f t="shared" si="16"/>
        <v xml:space="preserve"> </v>
      </c>
      <c r="AI53" s="1" t="str">
        <f t="shared" si="27"/>
        <v xml:space="preserve"> </v>
      </c>
      <c r="AJ53" s="1" t="str">
        <f t="shared" si="2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6"/>
        <v xml:space="preserve"> </v>
      </c>
      <c r="AN53" s="1" t="str">
        <f t="shared" si="26"/>
        <v xml:space="preserve"> </v>
      </c>
      <c r="AO53" t="s">
        <v>2020</v>
      </c>
      <c r="AP53" t="s">
        <v>2762</v>
      </c>
      <c r="AQ53" s="22">
        <v>-8.3786500399854802</v>
      </c>
      <c r="AR53" s="21">
        <v>18.639698528849358</v>
      </c>
      <c r="AS53">
        <v>15.740740740740744</v>
      </c>
      <c r="AT53">
        <v>8.3786500399854802</v>
      </c>
      <c r="AU53">
        <v>-18.639698528849358</v>
      </c>
      <c r="AV53" t="s">
        <v>4100</v>
      </c>
    </row>
    <row r="54" spans="1:48" x14ac:dyDescent="0.25">
      <c r="A54" s="14">
        <v>5.6999999999999989E-10</v>
      </c>
      <c r="B54" t="s">
        <v>2021</v>
      </c>
      <c r="C54" s="4">
        <v>4</v>
      </c>
      <c r="D54" s="4">
        <v>2</v>
      </c>
      <c r="E54" s="4">
        <v>5</v>
      </c>
      <c r="F54" s="4">
        <v>11</v>
      </c>
      <c r="G54" s="4">
        <v>42.799999237060547</v>
      </c>
      <c r="H54" s="4">
        <v>47.43</v>
      </c>
      <c r="I54" s="34">
        <v>3308.7398686676038</v>
      </c>
      <c r="J54" s="35" t="s">
        <v>2161</v>
      </c>
      <c r="K54" s="35" t="s">
        <v>2161</v>
      </c>
      <c r="L54" s="35">
        <v>21.803911262798639</v>
      </c>
      <c r="M54" s="35">
        <v>8.9833119597153335</v>
      </c>
      <c r="N54" s="4">
        <v>-7.2439999999999998</v>
      </c>
      <c r="O54" s="4">
        <v>17.135666895447276</v>
      </c>
      <c r="P54" s="35">
        <v>0</v>
      </c>
      <c r="Q54" s="36" t="str">
        <f t="shared" si="4"/>
        <v xml:space="preserve"> </v>
      </c>
      <c r="R54" s="36" t="str">
        <f t="shared" si="5"/>
        <v xml:space="preserve"> </v>
      </c>
      <c r="S54" s="37" t="str">
        <f t="shared" si="6"/>
        <v/>
      </c>
      <c r="T54" s="37" t="str">
        <f t="shared" si="7"/>
        <v/>
      </c>
      <c r="U54" s="37" t="str">
        <f t="shared" si="8"/>
        <v xml:space="preserve"> </v>
      </c>
      <c r="V54" s="37" t="str">
        <f t="shared" si="9"/>
        <v xml:space="preserve"> </v>
      </c>
      <c r="W54" s="37" t="str">
        <f t="shared" si="10"/>
        <v/>
      </c>
      <c r="X54" s="37" t="str">
        <f t="shared" si="11"/>
        <v/>
      </c>
      <c r="Y54" s="1" t="str">
        <f t="shared" si="20"/>
        <v xml:space="preserve"> </v>
      </c>
      <c r="Z54" s="1" t="str">
        <f t="shared" si="12"/>
        <v xml:space="preserve"> </v>
      </c>
      <c r="AA54" s="1" t="str">
        <f t="shared" si="21"/>
        <v xml:space="preserve"> </v>
      </c>
      <c r="AB54" s="1" t="str">
        <f t="shared" si="13"/>
        <v xml:space="preserve"> </v>
      </c>
      <c r="AC54" s="1" t="str">
        <f t="shared" si="1"/>
        <v xml:space="preserve"> </v>
      </c>
      <c r="AD54" s="1" t="str">
        <f t="shared" si="14"/>
        <v xml:space="preserve"> </v>
      </c>
      <c r="AE54" s="1" t="str">
        <f t="shared" si="25"/>
        <v xml:space="preserve"> </v>
      </c>
      <c r="AF54" s="1" t="str">
        <f t="shared" si="25"/>
        <v xml:space="preserve"> </v>
      </c>
      <c r="AG54" s="38" t="str">
        <f t="shared" si="15"/>
        <v xml:space="preserve"> </v>
      </c>
      <c r="AH54" s="38" t="str">
        <f t="shared" si="16"/>
        <v xml:space="preserve"> </v>
      </c>
      <c r="AI54" s="1" t="str">
        <f t="shared" si="27"/>
        <v xml:space="preserve"> </v>
      </c>
      <c r="AJ54" s="1" t="str">
        <f t="shared" si="2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6"/>
        <v xml:space="preserve"> </v>
      </c>
      <c r="AN54" s="1" t="str">
        <f t="shared" si="26"/>
        <v xml:space="preserve"> </v>
      </c>
      <c r="AO54" t="s">
        <v>2021</v>
      </c>
      <c r="AP54" t="s">
        <v>2280</v>
      </c>
      <c r="AQ54" s="22" t="e">
        <v>#VALUE!</v>
      </c>
      <c r="AR54" s="21">
        <v>-80.165125533318644</v>
      </c>
      <c r="AS54">
        <v>-9.7617557725900301</v>
      </c>
      <c r="AT54" t="e">
        <v>#VALUE!</v>
      </c>
      <c r="AU54">
        <v>80.165125533318644</v>
      </c>
      <c r="AV54" t="s">
        <v>4101</v>
      </c>
    </row>
    <row r="55" spans="1:48" x14ac:dyDescent="0.25">
      <c r="A55" s="14">
        <v>5.7999999999999986E-10</v>
      </c>
      <c r="B55" t="s">
        <v>2022</v>
      </c>
      <c r="C55" s="4">
        <v>9</v>
      </c>
      <c r="D55" s="4">
        <v>0</v>
      </c>
      <c r="E55" s="4">
        <v>9</v>
      </c>
      <c r="F55" s="4">
        <v>18</v>
      </c>
      <c r="G55" s="4">
        <v>24</v>
      </c>
      <c r="H55" s="4">
        <v>18.23</v>
      </c>
      <c r="I55" s="34">
        <v>4801.4763012455942</v>
      </c>
      <c r="J55" s="35">
        <v>4.7191302096815946</v>
      </c>
      <c r="K55" s="35">
        <v>6.4258019034191047</v>
      </c>
      <c r="L55" s="35">
        <v>3.2367049207212157</v>
      </c>
      <c r="M55" s="35">
        <v>4.4073094813582152</v>
      </c>
      <c r="N55" s="4">
        <v>3.863</v>
      </c>
      <c r="O55" s="4">
        <v>6232.7868852459023</v>
      </c>
      <c r="P55" s="35">
        <v>2.9127811300054853</v>
      </c>
      <c r="Q55" s="36" t="str">
        <f t="shared" si="4"/>
        <v xml:space="preserve"> </v>
      </c>
      <c r="R55" s="36" t="str">
        <f t="shared" si="5"/>
        <v xml:space="preserve"> </v>
      </c>
      <c r="S55" s="37">
        <f t="shared" si="6"/>
        <v>0.31651124578021944</v>
      </c>
      <c r="T55" s="37" t="str">
        <f t="shared" si="7"/>
        <v/>
      </c>
      <c r="U55" s="37" t="str">
        <f t="shared" si="8"/>
        <v/>
      </c>
      <c r="V55" s="37">
        <f t="shared" si="9"/>
        <v>-0.72000318196305457</v>
      </c>
      <c r="W55" s="37" t="str">
        <f t="shared" si="10"/>
        <v/>
      </c>
      <c r="X55" s="37">
        <f t="shared" si="11"/>
        <v>-0.73255195302918374</v>
      </c>
      <c r="Y55" s="1" t="str">
        <f t="shared" si="20"/>
        <v xml:space="preserve"> </v>
      </c>
      <c r="Z55" s="1">
        <f t="shared" si="12"/>
        <v>6</v>
      </c>
      <c r="AA55" s="1" t="str">
        <f t="shared" si="21"/>
        <v xml:space="preserve"> </v>
      </c>
      <c r="AB55" s="1">
        <f t="shared" si="13"/>
        <v>3</v>
      </c>
      <c r="AC55" s="1">
        <f t="shared" si="1"/>
        <v>16</v>
      </c>
      <c r="AD55" s="1" t="str">
        <f t="shared" si="14"/>
        <v xml:space="preserve"> </v>
      </c>
      <c r="AE55" s="1" t="str">
        <f t="shared" si="25"/>
        <v xml:space="preserve"> </v>
      </c>
      <c r="AF55" s="1" t="str">
        <f t="shared" si="25"/>
        <v xml:space="preserve"> </v>
      </c>
      <c r="AG55" s="38" t="str">
        <f t="shared" si="15"/>
        <v xml:space="preserve"> </v>
      </c>
      <c r="AH55" s="38" t="str">
        <f t="shared" si="16"/>
        <v xml:space="preserve"> </v>
      </c>
      <c r="AI55" s="1" t="str">
        <f t="shared" si="27"/>
        <v xml:space="preserve"> </v>
      </c>
      <c r="AJ55" s="1" t="str">
        <f t="shared" si="2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6"/>
        <v xml:space="preserve"> </v>
      </c>
      <c r="AN55" s="1" t="str">
        <f t="shared" si="26"/>
        <v xml:space="preserve"> </v>
      </c>
      <c r="AO55" t="s">
        <v>2022</v>
      </c>
      <c r="AP55" t="s">
        <v>2202</v>
      </c>
      <c r="AQ55" s="22">
        <v>72.000318196305457</v>
      </c>
      <c r="AR55" s="21">
        <v>73.255195302918381</v>
      </c>
      <c r="AS55">
        <v>31.651124520021945</v>
      </c>
      <c r="AT55">
        <v>-72.000318196305457</v>
      </c>
      <c r="AU55">
        <v>-73.255195302918381</v>
      </c>
      <c r="AV55" t="s">
        <v>4102</v>
      </c>
    </row>
    <row r="56" spans="1:48" x14ac:dyDescent="0.25">
      <c r="A56" s="14">
        <v>5.8999999999999982E-10</v>
      </c>
      <c r="B56" t="s">
        <v>2023</v>
      </c>
      <c r="C56" s="4">
        <v>2</v>
      </c>
      <c r="D56" s="4">
        <v>0</v>
      </c>
      <c r="E56" s="4">
        <v>4</v>
      </c>
      <c r="F56" s="4">
        <v>6</v>
      </c>
      <c r="G56" s="4">
        <v>12.944000244140625</v>
      </c>
      <c r="H56" s="4">
        <v>20.079999999999998</v>
      </c>
      <c r="I56" s="34">
        <v>2998.3541025246659</v>
      </c>
      <c r="J56" s="35" t="s">
        <v>2161</v>
      </c>
      <c r="K56" s="35">
        <v>35.352112676056329</v>
      </c>
      <c r="L56" s="35">
        <v>17.053406217533766</v>
      </c>
      <c r="M56" s="35">
        <v>10.765430957729585</v>
      </c>
      <c r="N56" s="4">
        <v>-2.8090000000000002</v>
      </c>
      <c r="O56" s="4">
        <v>38.154997798326725</v>
      </c>
      <c r="P56" s="35">
        <v>0.61752988047808777</v>
      </c>
      <c r="Q56" s="36" t="str">
        <f t="shared" si="4"/>
        <v xml:space="preserve"> </v>
      </c>
      <c r="R56" s="36" t="str">
        <f t="shared" si="5"/>
        <v xml:space="preserve"> </v>
      </c>
      <c r="S56" s="37" t="str">
        <f t="shared" si="6"/>
        <v/>
      </c>
      <c r="T56" s="37">
        <f t="shared" si="7"/>
        <v>-0.35537847330737921</v>
      </c>
      <c r="U56" s="37" t="str">
        <f t="shared" si="8"/>
        <v xml:space="preserve"> </v>
      </c>
      <c r="V56" s="37" t="str">
        <f t="shared" si="9"/>
        <v xml:space="preserve"> </v>
      </c>
      <c r="W56" s="37" t="str">
        <f t="shared" si="10"/>
        <v/>
      </c>
      <c r="X56" s="37" t="str">
        <f t="shared" si="11"/>
        <v/>
      </c>
      <c r="Y56" s="1" t="str">
        <f t="shared" si="20"/>
        <v xml:space="preserve"> </v>
      </c>
      <c r="Z56" s="1" t="str">
        <f t="shared" si="12"/>
        <v xml:space="preserve"> </v>
      </c>
      <c r="AA56" s="1" t="str">
        <f t="shared" si="21"/>
        <v xml:space="preserve"> </v>
      </c>
      <c r="AB56" s="1" t="str">
        <f t="shared" si="13"/>
        <v xml:space="preserve"> </v>
      </c>
      <c r="AC56" s="1" t="str">
        <f t="shared" si="1"/>
        <v xml:space="preserve"> </v>
      </c>
      <c r="AD56" s="1">
        <f t="shared" si="14"/>
        <v>2</v>
      </c>
      <c r="AE56" s="1" t="str">
        <f t="shared" si="25"/>
        <v xml:space="preserve"> </v>
      </c>
      <c r="AF56" s="1" t="str">
        <f t="shared" si="25"/>
        <v xml:space="preserve"> </v>
      </c>
      <c r="AG56" s="38" t="str">
        <f t="shared" si="15"/>
        <v xml:space="preserve"> </v>
      </c>
      <c r="AH56" s="38" t="str">
        <f t="shared" si="16"/>
        <v xml:space="preserve"> </v>
      </c>
      <c r="AI56" s="1" t="str">
        <f t="shared" si="27"/>
        <v xml:space="preserve"> </v>
      </c>
      <c r="AJ56" s="1" t="str">
        <f t="shared" si="2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6"/>
        <v xml:space="preserve"> </v>
      </c>
      <c r="AN56" s="1" t="str">
        <f t="shared" si="26"/>
        <v xml:space="preserve"> </v>
      </c>
      <c r="AO56" t="s">
        <v>2023</v>
      </c>
      <c r="AP56" t="s">
        <v>2398</v>
      </c>
      <c r="AQ56" s="22" t="e">
        <v>#VALUE!</v>
      </c>
      <c r="AR56" s="21">
        <v>-40.911831593937897</v>
      </c>
      <c r="AS56">
        <v>-35.537847389737919</v>
      </c>
      <c r="AT56" t="e">
        <v>#VALUE!</v>
      </c>
      <c r="AU56">
        <v>40.911831593937897</v>
      </c>
      <c r="AV56" t="s">
        <v>4103</v>
      </c>
    </row>
    <row r="57" spans="1:48" x14ac:dyDescent="0.25">
      <c r="A57" s="14">
        <v>5.9999999999999979E-10</v>
      </c>
      <c r="B57" t="s">
        <v>2024</v>
      </c>
      <c r="C57" s="4">
        <v>10</v>
      </c>
      <c r="D57" s="4">
        <v>0</v>
      </c>
      <c r="E57" s="4">
        <v>0</v>
      </c>
      <c r="F57" s="4">
        <v>10</v>
      </c>
      <c r="G57" s="4">
        <v>57.5</v>
      </c>
      <c r="H57" s="4">
        <v>48.13</v>
      </c>
      <c r="I57" s="34">
        <v>4368.0150587173612</v>
      </c>
      <c r="J57" s="35">
        <v>9.5819231534939284</v>
      </c>
      <c r="K57" s="35">
        <v>9.684104627766601</v>
      </c>
      <c r="L57" s="35">
        <v>8.3468123696978687</v>
      </c>
      <c r="M57" s="35">
        <v>7.4199508564797307</v>
      </c>
      <c r="N57" s="4">
        <v>5.0229999999999997</v>
      </c>
      <c r="O57" s="4">
        <v>494.43786982248525</v>
      </c>
      <c r="P57" s="35">
        <v>3.7253272387284433</v>
      </c>
      <c r="Q57" s="36">
        <f t="shared" si="4"/>
        <v>100.0000000006</v>
      </c>
      <c r="R57" s="36" t="str">
        <f t="shared" si="5"/>
        <v xml:space="preserve"> </v>
      </c>
      <c r="S57" s="37">
        <f t="shared" si="6"/>
        <v>0.19468107269640539</v>
      </c>
      <c r="T57" s="37" t="str">
        <f t="shared" si="7"/>
        <v/>
      </c>
      <c r="U57" s="37" t="str">
        <f t="shared" si="8"/>
        <v/>
      </c>
      <c r="V57" s="37">
        <f t="shared" si="9"/>
        <v>-0.43148252443878787</v>
      </c>
      <c r="W57" s="37" t="str">
        <f t="shared" si="10"/>
        <v/>
      </c>
      <c r="X57" s="37">
        <f t="shared" si="11"/>
        <v>-0.31030516485570547</v>
      </c>
      <c r="Y57" s="1" t="str">
        <f t="shared" si="20"/>
        <v xml:space="preserve"> </v>
      </c>
      <c r="Z57" s="1">
        <f t="shared" si="12"/>
        <v>24</v>
      </c>
      <c r="AA57" s="1" t="str">
        <f t="shared" si="21"/>
        <v xml:space="preserve"> </v>
      </c>
      <c r="AB57" s="1">
        <f t="shared" si="13"/>
        <v>31</v>
      </c>
      <c r="AC57" s="1">
        <f t="shared" si="1"/>
        <v>34</v>
      </c>
      <c r="AD57" s="1" t="str">
        <f t="shared" si="14"/>
        <v xml:space="preserve"> </v>
      </c>
      <c r="AE57" s="1">
        <f t="shared" si="25"/>
        <v>3</v>
      </c>
      <c r="AF57" s="1" t="str">
        <f t="shared" si="25"/>
        <v xml:space="preserve"> </v>
      </c>
      <c r="AG57" s="38">
        <f t="shared" si="15"/>
        <v>3.7253272393284433</v>
      </c>
      <c r="AH57" s="38" t="str">
        <f t="shared" si="16"/>
        <v xml:space="preserve"> </v>
      </c>
      <c r="AI57" s="1">
        <f t="shared" si="27"/>
        <v>27</v>
      </c>
      <c r="AJ57" s="1" t="str">
        <f t="shared" si="2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6"/>
        <v xml:space="preserve"> </v>
      </c>
      <c r="AN57" s="1" t="str">
        <f t="shared" si="26"/>
        <v xml:space="preserve"> </v>
      </c>
      <c r="AO57" t="s">
        <v>2024</v>
      </c>
      <c r="AP57" t="s">
        <v>2222</v>
      </c>
      <c r="AQ57" s="22">
        <v>43.148252443878789</v>
      </c>
      <c r="AR57" s="21">
        <v>31.030516485570548</v>
      </c>
      <c r="AS57">
        <v>19.468107209640539</v>
      </c>
      <c r="AT57">
        <v>-43.148252443878789</v>
      </c>
      <c r="AU57">
        <v>-31.030516485570548</v>
      </c>
      <c r="AV57" t="s">
        <v>4104</v>
      </c>
    </row>
    <row r="58" spans="1:48" x14ac:dyDescent="0.25">
      <c r="A58" s="14">
        <v>6.0999999999999975E-10</v>
      </c>
      <c r="B58" t="s">
        <v>2025</v>
      </c>
      <c r="C58" s="4">
        <v>6</v>
      </c>
      <c r="D58" s="4">
        <v>1</v>
      </c>
      <c r="E58" s="4">
        <v>10</v>
      </c>
      <c r="F58" s="4">
        <v>17</v>
      </c>
      <c r="G58" s="4">
        <v>48</v>
      </c>
      <c r="H58" s="4">
        <v>40.58</v>
      </c>
      <c r="I58" s="34">
        <v>6676.954134446285</v>
      </c>
      <c r="J58" s="35">
        <v>11.087431693989069</v>
      </c>
      <c r="K58" s="35">
        <v>9.2374231732301393</v>
      </c>
      <c r="L58" s="35">
        <v>7.9440093443807669</v>
      </c>
      <c r="M58" s="35">
        <v>7.0943686493463618</v>
      </c>
      <c r="N58" s="4">
        <v>3.66</v>
      </c>
      <c r="O58" s="4">
        <v>6.7677946324387461</v>
      </c>
      <c r="P58" s="35">
        <v>8.3366190241498277</v>
      </c>
      <c r="Q58" s="36" t="str">
        <f t="shared" si="4"/>
        <v xml:space="preserve"> </v>
      </c>
      <c r="R58" s="36" t="str">
        <f t="shared" si="5"/>
        <v xml:space="preserve"> </v>
      </c>
      <c r="S58" s="37">
        <f t="shared" si="6"/>
        <v>0.18284869454790059</v>
      </c>
      <c r="T58" s="37" t="str">
        <f t="shared" si="7"/>
        <v/>
      </c>
      <c r="U58" s="37" t="str">
        <f t="shared" si="8"/>
        <v/>
      </c>
      <c r="V58" s="37">
        <f t="shared" si="9"/>
        <v>-0.34215725004791087</v>
      </c>
      <c r="W58" s="37" t="str">
        <f t="shared" si="10"/>
        <v/>
      </c>
      <c r="X58" s="37">
        <f t="shared" si="11"/>
        <v>-0.3435886692447897</v>
      </c>
      <c r="Y58" s="1" t="str">
        <f t="shared" si="20"/>
        <v xml:space="preserve"> </v>
      </c>
      <c r="Z58" s="1">
        <f t="shared" si="12"/>
        <v>30</v>
      </c>
      <c r="AA58" s="1" t="str">
        <f t="shared" si="21"/>
        <v xml:space="preserve"> </v>
      </c>
      <c r="AB58" s="1">
        <f t="shared" si="13"/>
        <v>29</v>
      </c>
      <c r="AC58" s="1">
        <f t="shared" si="1"/>
        <v>38</v>
      </c>
      <c r="AD58" s="1" t="str">
        <f t="shared" si="14"/>
        <v xml:space="preserve"> </v>
      </c>
      <c r="AE58" s="1" t="str">
        <f t="shared" si="25"/>
        <v xml:space="preserve"> </v>
      </c>
      <c r="AF58" s="1" t="str">
        <f t="shared" si="25"/>
        <v xml:space="preserve"> </v>
      </c>
      <c r="AG58" s="38">
        <f t="shared" si="15"/>
        <v>8.3366190247598269</v>
      </c>
      <c r="AH58" s="38" t="str">
        <f t="shared" si="16"/>
        <v xml:space="preserve"> </v>
      </c>
      <c r="AI58" s="1">
        <f t="shared" si="27"/>
        <v>4</v>
      </c>
      <c r="AJ58" s="1" t="str">
        <f t="shared" si="2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6"/>
        <v xml:space="preserve"> </v>
      </c>
      <c r="AN58" s="1" t="str">
        <f t="shared" si="26"/>
        <v xml:space="preserve"> </v>
      </c>
      <c r="AO58" t="s">
        <v>2025</v>
      </c>
      <c r="AP58" t="s">
        <v>2175</v>
      </c>
      <c r="AQ58" s="22">
        <v>34.215725004791089</v>
      </c>
      <c r="AR58" s="21">
        <v>34.358866924478967</v>
      </c>
      <c r="AS58">
        <v>18.284869393790061</v>
      </c>
      <c r="AT58">
        <v>-34.215725004791089</v>
      </c>
      <c r="AU58">
        <v>-34.358866924478967</v>
      </c>
      <c r="AV58" t="s">
        <v>4105</v>
      </c>
    </row>
    <row r="59" spans="1:48" x14ac:dyDescent="0.25">
      <c r="A59" s="14">
        <v>6.1999999999999972E-10</v>
      </c>
      <c r="B59" t="s">
        <v>2026</v>
      </c>
      <c r="C59" s="4">
        <v>4</v>
      </c>
      <c r="D59" s="4">
        <v>0</v>
      </c>
      <c r="E59" s="4">
        <v>2</v>
      </c>
      <c r="F59" s="4">
        <v>6</v>
      </c>
      <c r="G59" s="4">
        <v>18</v>
      </c>
      <c r="H59" s="4">
        <v>13.86</v>
      </c>
      <c r="I59" s="34">
        <v>2986.541759245431</v>
      </c>
      <c r="J59" s="35">
        <v>3.9375</v>
      </c>
      <c r="K59" s="35">
        <v>10.116788321167881</v>
      </c>
      <c r="L59" s="35" t="s">
        <v>2161</v>
      </c>
      <c r="M59" s="35" t="s">
        <v>2161</v>
      </c>
      <c r="N59" s="4">
        <v>3.52</v>
      </c>
      <c r="O59" s="4">
        <v>347.26810673443458</v>
      </c>
      <c r="P59" s="35">
        <v>6.3492063492063497</v>
      </c>
      <c r="Q59" s="36" t="str">
        <f t="shared" si="4"/>
        <v xml:space="preserve"> </v>
      </c>
      <c r="R59" s="36" t="str">
        <f t="shared" si="5"/>
        <v xml:space="preserve"> </v>
      </c>
      <c r="S59" s="37">
        <f t="shared" si="6"/>
        <v>0.29870129932129869</v>
      </c>
      <c r="T59" s="37" t="str">
        <f t="shared" si="7"/>
        <v/>
      </c>
      <c r="U59" s="37" t="str">
        <f t="shared" si="8"/>
        <v/>
      </c>
      <c r="V59" s="37">
        <f t="shared" si="9"/>
        <v>-0.76637909486823441</v>
      </c>
      <c r="W59" s="37" t="str">
        <f t="shared" si="10"/>
        <v xml:space="preserve"> </v>
      </c>
      <c r="X59" s="37" t="str">
        <f t="shared" si="11"/>
        <v xml:space="preserve"> </v>
      </c>
      <c r="Y59" s="1" t="str">
        <f t="shared" si="20"/>
        <v xml:space="preserve"> </v>
      </c>
      <c r="Z59" s="1">
        <f t="shared" si="12"/>
        <v>2</v>
      </c>
      <c r="AA59" s="1" t="str">
        <f t="shared" si="21"/>
        <v xml:space="preserve"> </v>
      </c>
      <c r="AB59" s="1" t="str">
        <f t="shared" si="13"/>
        <v xml:space="preserve"> </v>
      </c>
      <c r="AC59" s="1">
        <f t="shared" si="1"/>
        <v>20</v>
      </c>
      <c r="AD59" s="1" t="str">
        <f t="shared" si="14"/>
        <v xml:space="preserve"> </v>
      </c>
      <c r="AE59" s="1" t="str">
        <f t="shared" si="25"/>
        <v xml:space="preserve"> </v>
      </c>
      <c r="AF59" s="1" t="str">
        <f t="shared" si="25"/>
        <v xml:space="preserve"> </v>
      </c>
      <c r="AG59" s="38">
        <f t="shared" si="15"/>
        <v>6.3492063498263498</v>
      </c>
      <c r="AH59" s="38" t="str">
        <f t="shared" si="16"/>
        <v xml:space="preserve"> </v>
      </c>
      <c r="AI59" s="1">
        <f t="shared" si="27"/>
        <v>11</v>
      </c>
      <c r="AJ59" s="1" t="str">
        <f t="shared" si="2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6"/>
        <v xml:space="preserve"> </v>
      </c>
      <c r="AN59" s="1" t="str">
        <f t="shared" si="26"/>
        <v xml:space="preserve"> </v>
      </c>
      <c r="AO59" t="s">
        <v>2026</v>
      </c>
      <c r="AP59" t="s">
        <v>2202</v>
      </c>
      <c r="AQ59" s="22">
        <v>76.637909486823446</v>
      </c>
      <c r="AR59" s="21" t="e">
        <v>#VALUE!</v>
      </c>
      <c r="AS59">
        <v>29.870129870129869</v>
      </c>
      <c r="AT59">
        <v>-76.637909486823446</v>
      </c>
      <c r="AU59" t="e">
        <v>#VALUE!</v>
      </c>
      <c r="AV59" t="s">
        <v>4106</v>
      </c>
    </row>
    <row r="60" spans="1:48" x14ac:dyDescent="0.25">
      <c r="A60" s="14">
        <v>6.2999999999999969E-10</v>
      </c>
      <c r="B60" t="s">
        <v>2027</v>
      </c>
      <c r="C60" s="4">
        <v>11</v>
      </c>
      <c r="D60" s="4">
        <v>0</v>
      </c>
      <c r="E60" s="4">
        <v>1</v>
      </c>
      <c r="F60" s="4">
        <v>12</v>
      </c>
      <c r="G60" s="4">
        <v>20</v>
      </c>
      <c r="H60" s="4">
        <v>12.05</v>
      </c>
      <c r="I60" s="34">
        <v>5882.4927189504797</v>
      </c>
      <c r="J60" s="35">
        <v>14.713064713064712</v>
      </c>
      <c r="K60" s="35">
        <v>11.454372623574145</v>
      </c>
      <c r="L60" s="35">
        <v>4.1053656702275516</v>
      </c>
      <c r="M60" s="35">
        <v>3.8122755792276966</v>
      </c>
      <c r="N60" s="4">
        <v>0.81900000000000006</v>
      </c>
      <c r="O60" s="4">
        <v>875</v>
      </c>
      <c r="P60" s="35">
        <v>3.2282157676348544</v>
      </c>
      <c r="Q60" s="36">
        <f t="shared" si="4"/>
        <v>91.666666667296667</v>
      </c>
      <c r="R60" s="36" t="str">
        <f t="shared" si="5"/>
        <v xml:space="preserve"> </v>
      </c>
      <c r="S60" s="37">
        <f t="shared" si="6"/>
        <v>0.65975103797439827</v>
      </c>
      <c r="T60" s="37" t="str">
        <f t="shared" si="7"/>
        <v/>
      </c>
      <c r="U60" s="37" t="str">
        <f t="shared" si="8"/>
        <v/>
      </c>
      <c r="V60" s="37">
        <f t="shared" si="9"/>
        <v>-0.12704012811976673</v>
      </c>
      <c r="W60" s="37" t="str">
        <f t="shared" si="10"/>
        <v/>
      </c>
      <c r="X60" s="37">
        <f t="shared" si="11"/>
        <v>-0.66077475163885491</v>
      </c>
      <c r="Y60" s="1" t="str">
        <f t="shared" si="20"/>
        <v xml:space="preserve"> </v>
      </c>
      <c r="Z60" s="1">
        <f t="shared" si="12"/>
        <v>37</v>
      </c>
      <c r="AA60" s="1" t="str">
        <f t="shared" si="21"/>
        <v xml:space="preserve"> </v>
      </c>
      <c r="AB60" s="1">
        <f t="shared" si="13"/>
        <v>8</v>
      </c>
      <c r="AC60" s="1">
        <f t="shared" si="1"/>
        <v>1</v>
      </c>
      <c r="AD60" s="1" t="str">
        <f t="shared" si="14"/>
        <v xml:space="preserve"> </v>
      </c>
      <c r="AE60" s="1">
        <f t="shared" si="25"/>
        <v>9</v>
      </c>
      <c r="AF60" s="1" t="str">
        <f t="shared" si="25"/>
        <v xml:space="preserve"> </v>
      </c>
      <c r="AG60" s="38">
        <f t="shared" si="15"/>
        <v>3.2282157682648545</v>
      </c>
      <c r="AH60" s="38" t="str">
        <f t="shared" si="16"/>
        <v xml:space="preserve"> </v>
      </c>
      <c r="AI60" s="1">
        <f t="shared" si="27"/>
        <v>32</v>
      </c>
      <c r="AJ60" s="1" t="str">
        <f t="shared" si="2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6"/>
        <v xml:space="preserve"> </v>
      </c>
      <c r="AN60" s="1" t="str">
        <f t="shared" si="26"/>
        <v xml:space="preserve"> </v>
      </c>
      <c r="AO60" t="s">
        <v>2027</v>
      </c>
      <c r="AP60" t="s">
        <v>2293</v>
      </c>
      <c r="AQ60" s="22">
        <v>12.704012811976673</v>
      </c>
      <c r="AR60" s="21">
        <v>66.077475163885495</v>
      </c>
      <c r="AS60">
        <v>65.975103734439827</v>
      </c>
      <c r="AT60">
        <v>-12.704012811976673</v>
      </c>
      <c r="AU60">
        <v>-66.077475163885495</v>
      </c>
      <c r="AV60" t="s">
        <v>4107</v>
      </c>
    </row>
    <row r="61" spans="1:48" x14ac:dyDescent="0.25">
      <c r="A61" s="14">
        <v>6.3999999999999965E-10</v>
      </c>
      <c r="B61" t="s">
        <v>2028</v>
      </c>
      <c r="C61" s="4">
        <v>9</v>
      </c>
      <c r="D61" s="4">
        <v>1</v>
      </c>
      <c r="E61" s="4">
        <v>2</v>
      </c>
      <c r="F61" s="4">
        <v>12</v>
      </c>
      <c r="G61" s="4">
        <v>43</v>
      </c>
      <c r="H61" s="4">
        <v>35.950000000000003</v>
      </c>
      <c r="I61" s="34">
        <v>3087.1994836811446</v>
      </c>
      <c r="J61" s="35">
        <v>20.426136363636367</v>
      </c>
      <c r="K61" s="35">
        <v>13.601967461218312</v>
      </c>
      <c r="L61" s="35" t="s">
        <v>2161</v>
      </c>
      <c r="M61" s="35" t="s">
        <v>2161</v>
      </c>
      <c r="N61" s="4">
        <v>1.76</v>
      </c>
      <c r="O61" s="4" t="s">
        <v>119</v>
      </c>
      <c r="P61" s="35">
        <v>1.6300417246175241</v>
      </c>
      <c r="Q61" s="36" t="str">
        <f t="shared" si="4"/>
        <v xml:space="preserve"> </v>
      </c>
      <c r="R61" s="36" t="str">
        <f t="shared" si="5"/>
        <v xml:space="preserve"> </v>
      </c>
      <c r="S61" s="37">
        <f t="shared" si="6"/>
        <v>0.19610570300439484</v>
      </c>
      <c r="T61" s="37" t="str">
        <f t="shared" si="7"/>
        <v/>
      </c>
      <c r="U61" s="37" t="str">
        <f t="shared" si="8"/>
        <v/>
      </c>
      <c r="V61" s="37" t="str">
        <f t="shared" si="9"/>
        <v/>
      </c>
      <c r="W61" s="37" t="str">
        <f t="shared" si="10"/>
        <v xml:space="preserve"> </v>
      </c>
      <c r="X61" s="37" t="str">
        <f t="shared" si="11"/>
        <v xml:space="preserve"> </v>
      </c>
      <c r="Y61" s="1" t="str">
        <f t="shared" si="20"/>
        <v xml:space="preserve"> </v>
      </c>
      <c r="Z61" s="1" t="str">
        <f t="shared" si="12"/>
        <v xml:space="preserve"> </v>
      </c>
      <c r="AA61" s="1" t="str">
        <f t="shared" si="21"/>
        <v xml:space="preserve"> </v>
      </c>
      <c r="AB61" s="1" t="str">
        <f t="shared" si="13"/>
        <v xml:space="preserve"> </v>
      </c>
      <c r="AC61" s="1">
        <f t="shared" si="1"/>
        <v>33</v>
      </c>
      <c r="AD61" s="1" t="str">
        <f t="shared" si="14"/>
        <v xml:space="preserve"> </v>
      </c>
      <c r="AE61" s="1" t="str">
        <f t="shared" si="25"/>
        <v xml:space="preserve"> </v>
      </c>
      <c r="AF61" s="1" t="str">
        <f t="shared" si="25"/>
        <v xml:space="preserve"> </v>
      </c>
      <c r="AG61" s="38" t="str">
        <f t="shared" si="15"/>
        <v xml:space="preserve"> </v>
      </c>
      <c r="AH61" s="38" t="str">
        <f t="shared" si="16"/>
        <v xml:space="preserve"> </v>
      </c>
      <c r="AI61" s="1" t="str">
        <f t="shared" si="27"/>
        <v xml:space="preserve"> </v>
      </c>
      <c r="AJ61" s="1" t="str">
        <f t="shared" si="2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6"/>
        <v xml:space="preserve"> </v>
      </c>
      <c r="AN61" s="1" t="str">
        <f t="shared" si="26"/>
        <v xml:space="preserve"> </v>
      </c>
      <c r="AO61" t="s">
        <v>2028</v>
      </c>
      <c r="AP61" t="s">
        <v>2374</v>
      </c>
      <c r="AQ61" s="22">
        <v>-21.192951507748536</v>
      </c>
      <c r="AR61" s="21" t="e">
        <v>#VALUE!</v>
      </c>
      <c r="AS61">
        <v>19.610570236439486</v>
      </c>
      <c r="AT61">
        <v>21.192951507748536</v>
      </c>
      <c r="AU61" t="e">
        <v>#VALUE!</v>
      </c>
      <c r="AV61" t="s">
        <v>4108</v>
      </c>
    </row>
    <row r="62" spans="1:48" x14ac:dyDescent="0.25">
      <c r="A62" s="14">
        <v>6.4999999999999962E-10</v>
      </c>
      <c r="B62" t="s">
        <v>2029</v>
      </c>
      <c r="C62" s="4">
        <v>2</v>
      </c>
      <c r="D62" s="4">
        <v>4</v>
      </c>
      <c r="E62" s="4">
        <v>9</v>
      </c>
      <c r="F62" s="4">
        <v>15</v>
      </c>
      <c r="G62" s="4">
        <v>32.5</v>
      </c>
      <c r="H62" s="4">
        <v>39.020000000000003</v>
      </c>
      <c r="I62" s="34">
        <v>2710.7518799388185</v>
      </c>
      <c r="J62" s="35">
        <v>15.135764158262221</v>
      </c>
      <c r="K62" s="35">
        <v>12.86515001648533</v>
      </c>
      <c r="L62" s="35">
        <v>12.821554196398234</v>
      </c>
      <c r="M62" s="35">
        <v>12.564542488012787</v>
      </c>
      <c r="N62" s="4">
        <v>2.5779999999999998</v>
      </c>
      <c r="O62" s="4">
        <v>-32.706865048290268</v>
      </c>
      <c r="P62" s="35">
        <v>9.1850333162480773</v>
      </c>
      <c r="Q62" s="36" t="str">
        <f t="shared" si="4"/>
        <v xml:space="preserve"> </v>
      </c>
      <c r="R62" s="36" t="str">
        <f t="shared" si="5"/>
        <v xml:space="preserve"> </v>
      </c>
      <c r="S62" s="37" t="str">
        <f t="shared" si="6"/>
        <v/>
      </c>
      <c r="T62" s="37" t="str">
        <f t="shared" si="7"/>
        <v/>
      </c>
      <c r="U62" s="37" t="str">
        <f t="shared" si="8"/>
        <v/>
      </c>
      <c r="V62" s="37">
        <f t="shared" si="9"/>
        <v>-0.1019604006313255</v>
      </c>
      <c r="W62" s="37" t="str">
        <f t="shared" si="10"/>
        <v/>
      </c>
      <c r="X62" s="37" t="str">
        <f t="shared" si="11"/>
        <v/>
      </c>
      <c r="Y62" s="1" t="str">
        <f t="shared" si="20"/>
        <v xml:space="preserve"> </v>
      </c>
      <c r="Z62" s="1">
        <f t="shared" si="12"/>
        <v>38</v>
      </c>
      <c r="AA62" s="1" t="str">
        <f t="shared" si="21"/>
        <v xml:space="preserve"> </v>
      </c>
      <c r="AB62" s="1" t="str">
        <f t="shared" si="13"/>
        <v xml:space="preserve"> </v>
      </c>
      <c r="AC62" s="1" t="str">
        <f t="shared" si="1"/>
        <v xml:space="preserve"> </v>
      </c>
      <c r="AD62" s="1" t="str">
        <f t="shared" si="14"/>
        <v xml:space="preserve"> </v>
      </c>
      <c r="AE62" s="1" t="str">
        <f t="shared" si="25"/>
        <v xml:space="preserve"> </v>
      </c>
      <c r="AF62" s="1" t="str">
        <f t="shared" si="25"/>
        <v xml:space="preserve"> </v>
      </c>
      <c r="AG62" s="38">
        <f t="shared" si="15"/>
        <v>9.1850333168980764</v>
      </c>
      <c r="AH62" s="38" t="str">
        <f t="shared" si="16"/>
        <v xml:space="preserve"> </v>
      </c>
      <c r="AI62" s="1">
        <f t="shared" si="27"/>
        <v>3</v>
      </c>
      <c r="AJ62" s="1" t="str">
        <f t="shared" si="2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6"/>
        <v xml:space="preserve"> </v>
      </c>
      <c r="AN62" s="1" t="str">
        <f t="shared" si="26"/>
        <v xml:space="preserve"> </v>
      </c>
      <c r="AO62" t="s">
        <v>2029</v>
      </c>
      <c r="AP62" t="s">
        <v>2222</v>
      </c>
      <c r="AQ62" s="22">
        <v>10.19604006313255</v>
      </c>
      <c r="AR62" s="21">
        <v>-5.9441534816555119</v>
      </c>
      <c r="AS62">
        <v>-16.709379805228096</v>
      </c>
      <c r="AT62">
        <v>-10.19604006313255</v>
      </c>
      <c r="AU62">
        <v>5.9441534816555119</v>
      </c>
      <c r="AV62" t="s">
        <v>4109</v>
      </c>
    </row>
    <row r="63" spans="1:48" x14ac:dyDescent="0.25">
      <c r="A63" s="14">
        <v>6.5999999999999958E-10</v>
      </c>
      <c r="B63" t="s">
        <v>2030</v>
      </c>
      <c r="C63" s="4">
        <v>6</v>
      </c>
      <c r="D63" s="4">
        <v>0</v>
      </c>
      <c r="E63" s="4">
        <v>2</v>
      </c>
      <c r="F63" s="4">
        <v>8</v>
      </c>
      <c r="G63" s="4">
        <v>48.5</v>
      </c>
      <c r="H63" s="4">
        <v>47.35</v>
      </c>
      <c r="I63" s="34">
        <v>14911.356125714015</v>
      </c>
      <c r="J63" s="35">
        <v>9.2192367601246108</v>
      </c>
      <c r="K63" s="35">
        <v>7.6506705445144609</v>
      </c>
      <c r="L63" s="35">
        <v>7.1107754409207589</v>
      </c>
      <c r="M63" s="35">
        <v>6.5121245205349352</v>
      </c>
      <c r="N63" s="4">
        <v>5.1360000000000001</v>
      </c>
      <c r="O63" s="4">
        <v>25.913214023044873</v>
      </c>
      <c r="P63" s="35">
        <v>3.7803590285110875</v>
      </c>
      <c r="Q63" s="36" t="str">
        <f t="shared" si="4"/>
        <v xml:space="preserve"> </v>
      </c>
      <c r="R63" s="36" t="str">
        <f t="shared" si="5"/>
        <v xml:space="preserve"> </v>
      </c>
      <c r="S63" s="37" t="str">
        <f t="shared" si="6"/>
        <v/>
      </c>
      <c r="T63" s="37" t="str">
        <f t="shared" si="7"/>
        <v/>
      </c>
      <c r="U63" s="37" t="str">
        <f t="shared" si="8"/>
        <v/>
      </c>
      <c r="V63" s="37">
        <f t="shared" si="9"/>
        <v>-0.45300153993032199</v>
      </c>
      <c r="W63" s="37" t="str">
        <f t="shared" si="10"/>
        <v/>
      </c>
      <c r="X63" s="37">
        <f t="shared" si="11"/>
        <v>-0.41243855998509027</v>
      </c>
      <c r="Y63" s="1" t="str">
        <f t="shared" si="20"/>
        <v xml:space="preserve"> </v>
      </c>
      <c r="Z63" s="1">
        <f t="shared" si="12"/>
        <v>22</v>
      </c>
      <c r="AA63" s="1" t="str">
        <f t="shared" si="21"/>
        <v xml:space="preserve"> </v>
      </c>
      <c r="AB63" s="1">
        <f t="shared" si="13"/>
        <v>24</v>
      </c>
      <c r="AC63" s="1" t="str">
        <f t="shared" si="1"/>
        <v xml:space="preserve"> </v>
      </c>
      <c r="AD63" s="1" t="str">
        <f t="shared" si="14"/>
        <v xml:space="preserve"> </v>
      </c>
      <c r="AE63" s="1" t="str">
        <f t="shared" si="25"/>
        <v xml:space="preserve"> </v>
      </c>
      <c r="AF63" s="1" t="str">
        <f t="shared" si="25"/>
        <v xml:space="preserve"> </v>
      </c>
      <c r="AG63" s="38">
        <f t="shared" si="15"/>
        <v>3.7803590291710876</v>
      </c>
      <c r="AH63" s="38" t="str">
        <f t="shared" si="16"/>
        <v xml:space="preserve"> </v>
      </c>
      <c r="AI63" s="1">
        <f t="shared" si="27"/>
        <v>25</v>
      </c>
      <c r="AJ63" s="1" t="str">
        <f t="shared" si="2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6"/>
        <v xml:space="preserve"> </v>
      </c>
      <c r="AN63" s="1" t="str">
        <f t="shared" si="26"/>
        <v xml:space="preserve"> </v>
      </c>
      <c r="AO63" t="s">
        <v>2030</v>
      </c>
      <c r="AP63" t="s">
        <v>2175</v>
      </c>
      <c r="AQ63" s="22">
        <v>45.300153993032197</v>
      </c>
      <c r="AR63" s="21">
        <v>41.243855998509027</v>
      </c>
      <c r="AS63">
        <v>2.428722280887019</v>
      </c>
      <c r="AT63">
        <v>-45.300153993032197</v>
      </c>
      <c r="AU63">
        <v>-41.243855998509027</v>
      </c>
      <c r="AV63" t="s">
        <v>4099</v>
      </c>
    </row>
    <row r="64" spans="1:48" x14ac:dyDescent="0.25">
      <c r="A64" s="14">
        <v>6.6999999999999955E-10</v>
      </c>
      <c r="B64" t="s">
        <v>2031</v>
      </c>
      <c r="C64" s="4">
        <v>11</v>
      </c>
      <c r="D64" s="4">
        <v>0</v>
      </c>
      <c r="E64" s="4">
        <v>5</v>
      </c>
      <c r="F64" s="4">
        <v>16</v>
      </c>
      <c r="G64" s="4">
        <v>42</v>
      </c>
      <c r="H64" s="4">
        <v>34.57</v>
      </c>
      <c r="I64" s="34">
        <v>2154.7523913206969</v>
      </c>
      <c r="J64" s="35">
        <v>20.900846432889963</v>
      </c>
      <c r="K64" s="35">
        <v>13.750994431185362</v>
      </c>
      <c r="L64" s="35">
        <v>9.7199578651685403</v>
      </c>
      <c r="M64" s="35">
        <v>8.211937110649659</v>
      </c>
      <c r="N64" s="4">
        <v>1.6540000000000001</v>
      </c>
      <c r="O64" s="4">
        <v>412.07430340557278</v>
      </c>
      <c r="P64" s="35">
        <v>1.061614116285797</v>
      </c>
      <c r="Q64" s="36" t="str">
        <f t="shared" si="4"/>
        <v xml:space="preserve"> </v>
      </c>
      <c r="R64" s="36" t="str">
        <f t="shared" si="5"/>
        <v xml:space="preserve"> </v>
      </c>
      <c r="S64" s="37">
        <f t="shared" si="6"/>
        <v>0.21492623729134802</v>
      </c>
      <c r="T64" s="37" t="str">
        <f t="shared" si="7"/>
        <v/>
      </c>
      <c r="U64" s="37" t="str">
        <f t="shared" si="8"/>
        <v/>
      </c>
      <c r="V64" s="37" t="str">
        <f t="shared" si="9"/>
        <v/>
      </c>
      <c r="W64" s="37" t="str">
        <f t="shared" si="10"/>
        <v/>
      </c>
      <c r="X64" s="37">
        <f t="shared" si="11"/>
        <v>-0.19684252616432485</v>
      </c>
      <c r="Y64" s="1" t="str">
        <f t="shared" si="20"/>
        <v xml:space="preserve"> </v>
      </c>
      <c r="Z64" s="1" t="str">
        <f t="shared" si="12"/>
        <v xml:space="preserve"> </v>
      </c>
      <c r="AA64" s="1" t="str">
        <f t="shared" si="21"/>
        <v xml:space="preserve"> </v>
      </c>
      <c r="AB64" s="1">
        <f t="shared" si="13"/>
        <v>37</v>
      </c>
      <c r="AC64" s="1">
        <f t="shared" si="1"/>
        <v>30</v>
      </c>
      <c r="AD64" s="1" t="str">
        <f t="shared" si="14"/>
        <v xml:space="preserve"> </v>
      </c>
      <c r="AE64" s="1" t="str">
        <f t="shared" si="25"/>
        <v xml:space="preserve"> </v>
      </c>
      <c r="AF64" s="1" t="str">
        <f t="shared" si="25"/>
        <v xml:space="preserve"> </v>
      </c>
      <c r="AG64" s="38" t="str">
        <f t="shared" si="15"/>
        <v xml:space="preserve"> </v>
      </c>
      <c r="AH64" s="38" t="str">
        <f t="shared" si="16"/>
        <v xml:space="preserve"> </v>
      </c>
      <c r="AI64" s="1" t="str">
        <f t="shared" si="27"/>
        <v xml:space="preserve"> </v>
      </c>
      <c r="AJ64" s="1" t="str">
        <f t="shared" si="2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6"/>
        <v xml:space="preserve"> </v>
      </c>
      <c r="AN64" s="1" t="str">
        <f t="shared" si="26"/>
        <v xml:space="preserve"> </v>
      </c>
      <c r="AO64" t="s">
        <v>2031</v>
      </c>
      <c r="AP64" t="s">
        <v>3682</v>
      </c>
      <c r="AQ64" s="22">
        <v>-24.009515217061249</v>
      </c>
      <c r="AR64" s="21">
        <v>19.684252616432484</v>
      </c>
      <c r="AS64">
        <v>21.492623662134804</v>
      </c>
      <c r="AT64">
        <v>24.009515217061249</v>
      </c>
      <c r="AU64">
        <v>-19.684252616432484</v>
      </c>
      <c r="AV64" t="s">
        <v>4110</v>
      </c>
    </row>
    <row r="65" spans="1:48" x14ac:dyDescent="0.25">
      <c r="A65" s="14">
        <v>6.7999999999999951E-10</v>
      </c>
      <c r="B65" t="s">
        <v>2032</v>
      </c>
      <c r="C65" s="4">
        <v>9</v>
      </c>
      <c r="D65" s="4">
        <v>0</v>
      </c>
      <c r="E65" s="4">
        <v>3</v>
      </c>
      <c r="F65" s="4">
        <v>12</v>
      </c>
      <c r="G65" s="4">
        <v>33</v>
      </c>
      <c r="H65" s="4">
        <v>27.4</v>
      </c>
      <c r="I65" s="34">
        <v>2810.9431390371092</v>
      </c>
      <c r="J65" s="35">
        <v>16.348448687350835</v>
      </c>
      <c r="K65" s="35">
        <v>17.24354940213971</v>
      </c>
      <c r="L65" s="35">
        <v>9.0096669207290994</v>
      </c>
      <c r="M65" s="35">
        <v>7.9477822620642318</v>
      </c>
      <c r="N65" s="4">
        <v>1.6759999999999999</v>
      </c>
      <c r="O65" s="4">
        <v>123.46666666666665</v>
      </c>
      <c r="P65" s="35">
        <v>1.6240875912408761</v>
      </c>
      <c r="Q65" s="36" t="str">
        <f t="shared" si="4"/>
        <v xml:space="preserve"> </v>
      </c>
      <c r="R65" s="36" t="str">
        <f t="shared" si="5"/>
        <v xml:space="preserve"> </v>
      </c>
      <c r="S65" s="37">
        <f t="shared" si="6"/>
        <v>0.20437956272379559</v>
      </c>
      <c r="T65" s="37" t="str">
        <f t="shared" si="7"/>
        <v/>
      </c>
      <c r="U65" s="37" t="str">
        <f t="shared" si="8"/>
        <v/>
      </c>
      <c r="V65" s="37" t="str">
        <f t="shared" si="9"/>
        <v/>
      </c>
      <c r="W65" s="37" t="str">
        <f t="shared" si="10"/>
        <v/>
      </c>
      <c r="X65" s="37">
        <f t="shared" si="11"/>
        <v>-0.25553367365053314</v>
      </c>
      <c r="Y65" s="1" t="str">
        <f t="shared" si="20"/>
        <v xml:space="preserve"> </v>
      </c>
      <c r="Z65" s="1" t="str">
        <f t="shared" si="12"/>
        <v xml:space="preserve"> </v>
      </c>
      <c r="AA65" s="1" t="str">
        <f t="shared" si="21"/>
        <v xml:space="preserve"> </v>
      </c>
      <c r="AB65" s="1">
        <f t="shared" si="13"/>
        <v>35</v>
      </c>
      <c r="AC65" s="1">
        <f t="shared" si="1"/>
        <v>32</v>
      </c>
      <c r="AD65" s="1" t="str">
        <f t="shared" si="14"/>
        <v xml:space="preserve"> </v>
      </c>
      <c r="AE65" s="1" t="str">
        <f t="shared" si="25"/>
        <v xml:space="preserve"> </v>
      </c>
      <c r="AF65" s="1" t="str">
        <f t="shared" si="25"/>
        <v xml:space="preserve"> </v>
      </c>
      <c r="AG65" s="38" t="str">
        <f t="shared" si="15"/>
        <v xml:space="preserve"> </v>
      </c>
      <c r="AH65" s="38" t="str">
        <f t="shared" si="16"/>
        <v xml:space="preserve"> </v>
      </c>
      <c r="AI65" s="1" t="str">
        <f t="shared" si="27"/>
        <v xml:space="preserve"> </v>
      </c>
      <c r="AJ65" s="1" t="str">
        <f t="shared" si="2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6"/>
        <v xml:space="preserve"> </v>
      </c>
      <c r="AN65" s="1" t="str">
        <f t="shared" si="26"/>
        <v xml:space="preserve"> </v>
      </c>
      <c r="AO65" t="s">
        <v>2032</v>
      </c>
      <c r="AP65" t="s">
        <v>2212</v>
      </c>
      <c r="AQ65" s="22">
        <v>3.0009046390063077</v>
      </c>
      <c r="AR65" s="21">
        <v>25.553367365053315</v>
      </c>
      <c r="AS65">
        <v>20.43795620437956</v>
      </c>
      <c r="AT65">
        <v>-3.0009046390063077</v>
      </c>
      <c r="AU65">
        <v>-25.553367365053315</v>
      </c>
      <c r="AV65" t="s">
        <v>4111</v>
      </c>
    </row>
    <row r="66" spans="1:48" x14ac:dyDescent="0.25">
      <c r="A66" s="14">
        <v>6.8999999999999948E-10</v>
      </c>
      <c r="B66" t="s">
        <v>2033</v>
      </c>
      <c r="C66" s="4">
        <v>11</v>
      </c>
      <c r="D66" s="4">
        <v>0</v>
      </c>
      <c r="E66" s="4">
        <v>6</v>
      </c>
      <c r="F66" s="4">
        <v>17</v>
      </c>
      <c r="G66" s="4">
        <v>27</v>
      </c>
      <c r="H66" s="4">
        <v>21.47</v>
      </c>
      <c r="I66" s="34">
        <v>8595.500559067319</v>
      </c>
      <c r="J66" s="35">
        <v>15.513005780346818</v>
      </c>
      <c r="K66" s="35">
        <v>14.695414099931552</v>
      </c>
      <c r="L66" s="35">
        <v>8.5958261053868021</v>
      </c>
      <c r="M66" s="35">
        <v>7.3631769238926799</v>
      </c>
      <c r="N66" s="4">
        <v>1.3840000000000001</v>
      </c>
      <c r="O66" s="4">
        <v>4.9279757391963743</v>
      </c>
      <c r="P66" s="35">
        <v>2.0540288775034936</v>
      </c>
      <c r="Q66" s="36" t="str">
        <f t="shared" si="4"/>
        <v xml:space="preserve"> </v>
      </c>
      <c r="R66" s="36" t="str">
        <f t="shared" si="5"/>
        <v xml:space="preserve"> </v>
      </c>
      <c r="S66" s="37">
        <f t="shared" si="6"/>
        <v>0.25756870120234282</v>
      </c>
      <c r="T66" s="37" t="str">
        <f t="shared" si="7"/>
        <v/>
      </c>
      <c r="U66" s="37" t="str">
        <f t="shared" si="8"/>
        <v/>
      </c>
      <c r="V66" s="37" t="str">
        <f t="shared" si="9"/>
        <v/>
      </c>
      <c r="W66" s="37" t="str">
        <f t="shared" si="10"/>
        <v/>
      </c>
      <c r="X66" s="37">
        <f t="shared" si="11"/>
        <v>-0.28972922762628617</v>
      </c>
      <c r="Y66" s="1" t="str">
        <f t="shared" si="20"/>
        <v xml:space="preserve"> </v>
      </c>
      <c r="Z66" s="1" t="str">
        <f t="shared" si="12"/>
        <v xml:space="preserve"> </v>
      </c>
      <c r="AA66" s="1" t="str">
        <f t="shared" si="21"/>
        <v xml:space="preserve"> </v>
      </c>
      <c r="AB66" s="1">
        <f t="shared" si="13"/>
        <v>33</v>
      </c>
      <c r="AC66" s="1">
        <f t="shared" si="1"/>
        <v>25</v>
      </c>
      <c r="AD66" s="1" t="str">
        <f t="shared" si="14"/>
        <v xml:space="preserve"> </v>
      </c>
      <c r="AE66" s="1" t="str">
        <f t="shared" si="25"/>
        <v xml:space="preserve"> </v>
      </c>
      <c r="AF66" s="1" t="str">
        <f t="shared" si="25"/>
        <v xml:space="preserve"> </v>
      </c>
      <c r="AG66" s="38" t="str">
        <f t="shared" si="15"/>
        <v xml:space="preserve"> </v>
      </c>
      <c r="AH66" s="38" t="str">
        <f t="shared" si="16"/>
        <v xml:space="preserve"> </v>
      </c>
      <c r="AI66" s="1" t="str">
        <f t="shared" si="27"/>
        <v xml:space="preserve"> </v>
      </c>
      <c r="AJ66" s="1" t="str">
        <f t="shared" si="2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6"/>
        <v xml:space="preserve"> </v>
      </c>
      <c r="AN66" s="1" t="str">
        <f t="shared" si="26"/>
        <v xml:space="preserve"> </v>
      </c>
      <c r="AO66" t="s">
        <v>2033</v>
      </c>
      <c r="AP66" t="s">
        <v>2165</v>
      </c>
      <c r="AQ66" s="22">
        <v>7.9577790039635605</v>
      </c>
      <c r="AR66" s="21">
        <v>28.972922762628617</v>
      </c>
      <c r="AS66">
        <v>25.75687005123428</v>
      </c>
      <c r="AT66">
        <v>-7.9577790039635605</v>
      </c>
      <c r="AU66">
        <v>-28.972922762628617</v>
      </c>
      <c r="AV66" t="s">
        <v>4112</v>
      </c>
    </row>
    <row r="67" spans="1:48" x14ac:dyDescent="0.25">
      <c r="A67" s="14">
        <v>6.9999999999999944E-10</v>
      </c>
      <c r="B67" t="s">
        <v>2034</v>
      </c>
      <c r="C67" s="4">
        <v>7</v>
      </c>
      <c r="D67" s="4">
        <v>1</v>
      </c>
      <c r="E67" s="4">
        <v>5</v>
      </c>
      <c r="F67" s="4">
        <v>13</v>
      </c>
      <c r="G67" s="4">
        <v>12.800000190734863</v>
      </c>
      <c r="H67" s="4">
        <v>11.02</v>
      </c>
      <c r="I67" s="34">
        <v>1940.3532110976782</v>
      </c>
      <c r="J67" s="35">
        <v>21.356589147286819</v>
      </c>
      <c r="K67" s="35">
        <v>16.350148367952521</v>
      </c>
      <c r="L67" s="35">
        <v>19.663271122122865</v>
      </c>
      <c r="M67" s="35">
        <v>15.323818901851652</v>
      </c>
      <c r="N67" s="4">
        <v>0.51600000000000001</v>
      </c>
      <c r="O67" s="4">
        <v>136.69724770642205</v>
      </c>
      <c r="P67" s="35">
        <v>1.1252268602540836</v>
      </c>
      <c r="Q67" s="36" t="str">
        <f t="shared" si="4"/>
        <v xml:space="preserve"> </v>
      </c>
      <c r="R67" s="36" t="str">
        <f t="shared" si="5"/>
        <v xml:space="preserve"> </v>
      </c>
      <c r="S67" s="37">
        <f t="shared" si="6"/>
        <v>0.16152451891550496</v>
      </c>
      <c r="T67" s="37" t="str">
        <f t="shared" si="7"/>
        <v/>
      </c>
      <c r="U67" s="37" t="str">
        <f t="shared" si="8"/>
        <v/>
      </c>
      <c r="V67" s="37" t="str">
        <f t="shared" si="9"/>
        <v/>
      </c>
      <c r="W67" s="37" t="str">
        <f t="shared" si="10"/>
        <v/>
      </c>
      <c r="X67" s="37" t="str">
        <f t="shared" si="11"/>
        <v/>
      </c>
      <c r="Y67" s="1" t="str">
        <f t="shared" si="20"/>
        <v xml:space="preserve"> </v>
      </c>
      <c r="Z67" s="1" t="str">
        <f t="shared" si="12"/>
        <v xml:space="preserve"> </v>
      </c>
      <c r="AA67" s="1" t="str">
        <f t="shared" si="21"/>
        <v xml:space="preserve"> </v>
      </c>
      <c r="AB67" s="1" t="str">
        <f t="shared" si="13"/>
        <v xml:space="preserve"> </v>
      </c>
      <c r="AC67" s="1">
        <f t="shared" si="1"/>
        <v>43</v>
      </c>
      <c r="AD67" s="1" t="str">
        <f t="shared" si="14"/>
        <v xml:space="preserve"> </v>
      </c>
      <c r="AE67" s="1" t="str">
        <f t="shared" si="25"/>
        <v xml:space="preserve"> </v>
      </c>
      <c r="AF67" s="1" t="str">
        <f t="shared" si="25"/>
        <v xml:space="preserve"> </v>
      </c>
      <c r="AG67" s="38" t="str">
        <f t="shared" si="15"/>
        <v xml:space="preserve"> </v>
      </c>
      <c r="AH67" s="38" t="str">
        <f t="shared" si="16"/>
        <v xml:space="preserve"> </v>
      </c>
      <c r="AI67" s="1" t="str">
        <f t="shared" si="27"/>
        <v xml:space="preserve"> </v>
      </c>
      <c r="AJ67" s="1" t="str">
        <f t="shared" si="2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6"/>
        <v xml:space="preserve"> </v>
      </c>
      <c r="AN67" s="1" t="str">
        <f t="shared" si="26"/>
        <v xml:space="preserve"> </v>
      </c>
      <c r="AO67" t="s">
        <v>2034</v>
      </c>
      <c r="AP67" t="s">
        <v>3624</v>
      </c>
      <c r="AQ67" s="22">
        <v>-26.713541260098729</v>
      </c>
      <c r="AR67" s="21">
        <v>-62.477074292506131</v>
      </c>
      <c r="AS67">
        <v>16.152451821550496</v>
      </c>
      <c r="AT67">
        <v>26.713541260098729</v>
      </c>
      <c r="AU67">
        <v>62.477074292506131</v>
      </c>
      <c r="AV67" t="s">
        <v>4113</v>
      </c>
    </row>
    <row r="68" spans="1:48" x14ac:dyDescent="0.25">
      <c r="A68" s="14">
        <v>7.0999999999999941E-10</v>
      </c>
      <c r="B68" t="s">
        <v>2035</v>
      </c>
      <c r="C68" s="4">
        <v>6</v>
      </c>
      <c r="D68" s="4">
        <v>0</v>
      </c>
      <c r="E68" s="4">
        <v>9</v>
      </c>
      <c r="F68" s="4">
        <v>15</v>
      </c>
      <c r="G68" s="4">
        <v>7.4000000953674316</v>
      </c>
      <c r="H68" s="4">
        <v>6.22</v>
      </c>
      <c r="I68" s="34">
        <v>3376.5216811007872</v>
      </c>
      <c r="J68" s="35">
        <v>8.2058047493403699</v>
      </c>
      <c r="K68" s="35">
        <v>7.631901840490797</v>
      </c>
      <c r="L68" s="35">
        <v>3.9425637750798113</v>
      </c>
      <c r="M68" s="35">
        <v>4.9498785988281409</v>
      </c>
      <c r="N68" s="4">
        <v>0.75800000000000001</v>
      </c>
      <c r="O68" s="4">
        <v>441.42857142857139</v>
      </c>
      <c r="P68" s="35">
        <v>9.5980707395498381</v>
      </c>
      <c r="Q68" s="36" t="str">
        <f t="shared" si="4"/>
        <v xml:space="preserve"> </v>
      </c>
      <c r="R68" s="36" t="str">
        <f t="shared" si="5"/>
        <v xml:space="preserve"> </v>
      </c>
      <c r="S68" s="37">
        <f t="shared" si="6"/>
        <v>0.18971062697486046</v>
      </c>
      <c r="T68" s="37" t="str">
        <f t="shared" si="7"/>
        <v/>
      </c>
      <c r="U68" s="37" t="str">
        <f t="shared" si="8"/>
        <v/>
      </c>
      <c r="V68" s="37">
        <f t="shared" si="9"/>
        <v>-0.51313078530147616</v>
      </c>
      <c r="W68" s="37" t="str">
        <f t="shared" si="10"/>
        <v/>
      </c>
      <c r="X68" s="37">
        <f t="shared" si="11"/>
        <v>-0.67422702794049216</v>
      </c>
      <c r="Y68" s="1" t="str">
        <f t="shared" si="20"/>
        <v xml:space="preserve"> </v>
      </c>
      <c r="Z68" s="1">
        <f t="shared" si="12"/>
        <v>16</v>
      </c>
      <c r="AA68" s="1" t="str">
        <f t="shared" si="21"/>
        <v xml:space="preserve"> </v>
      </c>
      <c r="AB68" s="1">
        <f t="shared" si="13"/>
        <v>7</v>
      </c>
      <c r="AC68" s="1">
        <f t="shared" si="1"/>
        <v>36</v>
      </c>
      <c r="AD68" s="1" t="str">
        <f t="shared" si="14"/>
        <v xml:space="preserve"> </v>
      </c>
      <c r="AE68" s="1" t="str">
        <f t="shared" si="25"/>
        <v xml:space="preserve"> </v>
      </c>
      <c r="AF68" s="1" t="str">
        <f t="shared" si="25"/>
        <v xml:space="preserve"> </v>
      </c>
      <c r="AG68" s="38">
        <f t="shared" si="15"/>
        <v>9.5980707402598373</v>
      </c>
      <c r="AH68" s="38" t="str">
        <f t="shared" si="16"/>
        <v xml:space="preserve"> </v>
      </c>
      <c r="AI68" s="1">
        <f t="shared" si="27"/>
        <v>2</v>
      </c>
      <c r="AJ68" s="1" t="str">
        <f t="shared" si="2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6"/>
        <v xml:space="preserve"> </v>
      </c>
      <c r="AN68" s="1" t="str">
        <f t="shared" si="26"/>
        <v xml:space="preserve"> </v>
      </c>
      <c r="AO68" t="s">
        <v>2035</v>
      </c>
      <c r="AP68" t="s">
        <v>2222</v>
      </c>
      <c r="AQ68" s="22">
        <v>51.313078530147614</v>
      </c>
      <c r="AR68" s="21">
        <v>67.422702794049215</v>
      </c>
      <c r="AS68">
        <v>18.971062626486045</v>
      </c>
      <c r="AT68">
        <v>-51.313078530147614</v>
      </c>
      <c r="AU68">
        <v>-67.422702794049215</v>
      </c>
      <c r="AV68" t="s">
        <v>4114</v>
      </c>
    </row>
    <row r="69" spans="1:48" x14ac:dyDescent="0.25">
      <c r="A69" s="14">
        <v>7.1999999999999937E-10</v>
      </c>
      <c r="B69" t="s">
        <v>2036</v>
      </c>
      <c r="C69" s="4">
        <v>5</v>
      </c>
      <c r="D69" s="4">
        <v>1</v>
      </c>
      <c r="E69" s="4">
        <v>8</v>
      </c>
      <c r="F69" s="4">
        <v>14</v>
      </c>
      <c r="G69" s="4">
        <v>29</v>
      </c>
      <c r="H69" s="4">
        <v>26.48</v>
      </c>
      <c r="I69" s="34">
        <v>1694.7013349951599</v>
      </c>
      <c r="J69" s="35">
        <v>24.887218045112782</v>
      </c>
      <c r="K69" s="35">
        <v>21.758422350041084</v>
      </c>
      <c r="L69" s="35">
        <v>10.300434692823954</v>
      </c>
      <c r="M69" s="35">
        <v>9.569276738609112</v>
      </c>
      <c r="N69" s="4">
        <v>1.0640000000000001</v>
      </c>
      <c r="O69" s="4">
        <v>31.034482758620683</v>
      </c>
      <c r="P69" s="35">
        <v>2.5566465256797586</v>
      </c>
      <c r="Q69" s="36" t="str">
        <f t="shared" si="4"/>
        <v xml:space="preserve"> </v>
      </c>
      <c r="R69" s="36" t="str">
        <f t="shared" si="5"/>
        <v xml:space="preserve"> </v>
      </c>
      <c r="S69" s="37" t="str">
        <f t="shared" si="6"/>
        <v/>
      </c>
      <c r="T69" s="37" t="str">
        <f t="shared" si="7"/>
        <v/>
      </c>
      <c r="U69" s="37" t="str">
        <f t="shared" si="8"/>
        <v/>
      </c>
      <c r="V69" s="37" t="str">
        <f t="shared" si="9"/>
        <v/>
      </c>
      <c r="W69" s="37" t="str">
        <f t="shared" si="10"/>
        <v/>
      </c>
      <c r="X69" s="37">
        <f t="shared" si="11"/>
        <v>-0.14887788382872924</v>
      </c>
      <c r="Y69" s="1" t="str">
        <f t="shared" si="20"/>
        <v xml:space="preserve"> </v>
      </c>
      <c r="Z69" s="1" t="str">
        <f t="shared" si="12"/>
        <v xml:space="preserve"> </v>
      </c>
      <c r="AA69" s="1" t="str">
        <f t="shared" si="21"/>
        <v xml:space="preserve"> </v>
      </c>
      <c r="AB69" s="1">
        <f t="shared" si="13"/>
        <v>42</v>
      </c>
      <c r="AC69" s="1" t="str">
        <f t="shared" si="1"/>
        <v xml:space="preserve"> </v>
      </c>
      <c r="AD69" s="1" t="str">
        <f t="shared" si="14"/>
        <v xml:space="preserve"> </v>
      </c>
      <c r="AE69" s="1" t="str">
        <f t="shared" si="25"/>
        <v xml:space="preserve"> </v>
      </c>
      <c r="AF69" s="1" t="str">
        <f t="shared" si="25"/>
        <v xml:space="preserve"> </v>
      </c>
      <c r="AG69" s="38" t="str">
        <f t="shared" si="15"/>
        <v xml:space="preserve"> </v>
      </c>
      <c r="AH69" s="38" t="str">
        <f t="shared" si="16"/>
        <v xml:space="preserve"> </v>
      </c>
      <c r="AI69" s="1" t="str">
        <f t="shared" si="27"/>
        <v xml:space="preserve"> </v>
      </c>
      <c r="AJ69" s="1" t="str">
        <f t="shared" si="2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6"/>
        <v xml:space="preserve"> </v>
      </c>
      <c r="AN69" s="1" t="str">
        <f t="shared" si="26"/>
        <v xml:space="preserve"> </v>
      </c>
      <c r="AO69" t="s">
        <v>2036</v>
      </c>
      <c r="AP69" t="s">
        <v>2481</v>
      </c>
      <c r="AQ69" s="22">
        <v>-47.66157221360907</v>
      </c>
      <c r="AR69" s="21">
        <v>14.887788382872923</v>
      </c>
      <c r="AS69">
        <v>9.5166163141993998</v>
      </c>
      <c r="AT69">
        <v>47.66157221360907</v>
      </c>
      <c r="AU69">
        <v>-14.887788382872923</v>
      </c>
      <c r="AV69" t="s">
        <v>4115</v>
      </c>
    </row>
    <row r="70" spans="1:48" x14ac:dyDescent="0.25">
      <c r="A70" s="14">
        <v>7.2999999999999934E-10</v>
      </c>
      <c r="B70" t="s">
        <v>2037</v>
      </c>
      <c r="C70" s="4">
        <v>7</v>
      </c>
      <c r="D70" s="4">
        <v>0</v>
      </c>
      <c r="E70" s="4">
        <v>2</v>
      </c>
      <c r="F70" s="4">
        <v>9</v>
      </c>
      <c r="G70" s="4">
        <v>39</v>
      </c>
      <c r="H70" s="4">
        <v>28.54</v>
      </c>
      <c r="I70" s="34">
        <v>1634.5901060021531</v>
      </c>
      <c r="J70" s="35">
        <v>15.82039911308204</v>
      </c>
      <c r="K70" s="35">
        <v>13.506862281116895</v>
      </c>
      <c r="L70" s="35">
        <v>7.8842169202014576</v>
      </c>
      <c r="M70" s="35">
        <v>7.5374289473684213</v>
      </c>
      <c r="N70" s="4">
        <v>1.804</v>
      </c>
      <c r="O70" s="4">
        <v>21.399730820995966</v>
      </c>
      <c r="P70" s="35">
        <v>5.9670637701471625</v>
      </c>
      <c r="Q70" s="36" t="str">
        <f t="shared" si="4"/>
        <v xml:space="preserve"> </v>
      </c>
      <c r="R70" s="36" t="str">
        <f t="shared" si="5"/>
        <v xml:space="preserve"> </v>
      </c>
      <c r="S70" s="37">
        <f t="shared" si="6"/>
        <v>0.36650315419881568</v>
      </c>
      <c r="T70" s="37" t="str">
        <f t="shared" si="7"/>
        <v/>
      </c>
      <c r="U70" s="37" t="str">
        <f t="shared" si="8"/>
        <v/>
      </c>
      <c r="V70" s="37" t="str">
        <f t="shared" si="9"/>
        <v/>
      </c>
      <c r="W70" s="37" t="str">
        <f t="shared" si="10"/>
        <v/>
      </c>
      <c r="X70" s="37">
        <f t="shared" si="11"/>
        <v>-0.34852930098666735</v>
      </c>
      <c r="Y70" s="1" t="str">
        <f t="shared" si="20"/>
        <v xml:space="preserve"> </v>
      </c>
      <c r="Z70" s="1" t="str">
        <f t="shared" si="12"/>
        <v xml:space="preserve"> </v>
      </c>
      <c r="AA70" s="1" t="str">
        <f t="shared" si="21"/>
        <v xml:space="preserve"> </v>
      </c>
      <c r="AB70" s="1">
        <f t="shared" si="13"/>
        <v>27</v>
      </c>
      <c r="AC70" s="1">
        <f t="shared" si="1"/>
        <v>10</v>
      </c>
      <c r="AD70" s="1" t="str">
        <f t="shared" si="14"/>
        <v xml:space="preserve"> </v>
      </c>
      <c r="AE70" s="1" t="str">
        <f t="shared" si="25"/>
        <v xml:space="preserve"> </v>
      </c>
      <c r="AF70" s="1" t="str">
        <f t="shared" si="25"/>
        <v xml:space="preserve"> </v>
      </c>
      <c r="AG70" s="38">
        <f t="shared" si="15"/>
        <v>5.9670637708771626</v>
      </c>
      <c r="AH70" s="38" t="str">
        <f t="shared" si="16"/>
        <v xml:space="preserve"> </v>
      </c>
      <c r="AI70" s="1">
        <f t="shared" si="27"/>
        <v>13</v>
      </c>
      <c r="AJ70" s="1" t="str">
        <f t="shared" si="2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6"/>
        <v xml:space="preserve"> </v>
      </c>
      <c r="AN70" s="1" t="str">
        <f t="shared" si="26"/>
        <v xml:space="preserve"> </v>
      </c>
      <c r="AO70" t="s">
        <v>2037</v>
      </c>
      <c r="AP70" t="s">
        <v>2782</v>
      </c>
      <c r="AQ70" s="22">
        <v>6.1339438642791784</v>
      </c>
      <c r="AR70" s="21">
        <v>34.852930098666732</v>
      </c>
      <c r="AS70">
        <v>36.65031534688157</v>
      </c>
      <c r="AT70">
        <v>-6.1339438642791784</v>
      </c>
      <c r="AU70">
        <v>-34.852930098666732</v>
      </c>
      <c r="AV70" t="s">
        <v>4116</v>
      </c>
    </row>
    <row r="71" spans="1:48" x14ac:dyDescent="0.25">
      <c r="A71" s="14">
        <v>7.3999999999999931E-10</v>
      </c>
      <c r="B71" t="s">
        <v>2038</v>
      </c>
      <c r="C71" s="4">
        <v>1</v>
      </c>
      <c r="D71" s="4">
        <v>4</v>
      </c>
      <c r="E71" s="4">
        <v>6</v>
      </c>
      <c r="F71" s="4">
        <v>11</v>
      </c>
      <c r="G71" s="4">
        <v>6.7154312133789063</v>
      </c>
      <c r="H71" s="4">
        <v>6.04</v>
      </c>
      <c r="I71" s="34">
        <v>1544.3057218659358</v>
      </c>
      <c r="J71" s="35">
        <v>22.53731343283582</v>
      </c>
      <c r="K71" s="35">
        <v>14.178403755868546</v>
      </c>
      <c r="L71" s="35" t="s">
        <v>2161</v>
      </c>
      <c r="M71" s="35" t="s">
        <v>2161</v>
      </c>
      <c r="N71" s="4">
        <v>0.26800000000000002</v>
      </c>
      <c r="O71" s="4" t="s">
        <v>119</v>
      </c>
      <c r="P71" s="35">
        <v>1.1258278145695366</v>
      </c>
      <c r="Q71" s="36" t="str">
        <f t="shared" si="4"/>
        <v/>
      </c>
      <c r="R71" s="36">
        <f t="shared" si="5"/>
        <v>36.363636364376369</v>
      </c>
      <c r="S71" s="37" t="str">
        <f t="shared" si="6"/>
        <v/>
      </c>
      <c r="T71" s="37" t="str">
        <f t="shared" si="7"/>
        <v/>
      </c>
      <c r="U71" s="37" t="str">
        <f t="shared" si="8"/>
        <v/>
      </c>
      <c r="V71" s="37" t="str">
        <f t="shared" si="9"/>
        <v/>
      </c>
      <c r="W71" s="37" t="str">
        <f t="shared" si="10"/>
        <v xml:space="preserve"> </v>
      </c>
      <c r="X71" s="37" t="str">
        <f t="shared" si="11"/>
        <v xml:space="preserve"> </v>
      </c>
      <c r="Y71" s="1" t="str">
        <f t="shared" si="20"/>
        <v xml:space="preserve"> </v>
      </c>
      <c r="Z71" s="1" t="str">
        <f t="shared" si="12"/>
        <v xml:space="preserve"> </v>
      </c>
      <c r="AA71" s="1" t="str">
        <f t="shared" si="21"/>
        <v xml:space="preserve"> </v>
      </c>
      <c r="AB71" s="1" t="str">
        <f t="shared" si="13"/>
        <v xml:space="preserve"> </v>
      </c>
      <c r="AC71" s="1" t="str">
        <f t="shared" ref="AC71:AC88" si="28">IF(ISERROR((RANK(S71,S$7:S$184,0)))=TRUE," ",((RANK(S71,S$7:S$184,0))))</f>
        <v xml:space="preserve"> </v>
      </c>
      <c r="AD71" s="1" t="str">
        <f t="shared" si="14"/>
        <v xml:space="preserve"> </v>
      </c>
      <c r="AE71" s="1" t="str">
        <f t="shared" si="25"/>
        <v xml:space="preserve"> </v>
      </c>
      <c r="AF71" s="1">
        <f t="shared" si="25"/>
        <v>1</v>
      </c>
      <c r="AG71" s="38" t="str">
        <f t="shared" si="15"/>
        <v xml:space="preserve"> </v>
      </c>
      <c r="AH71" s="38" t="str">
        <f t="shared" si="16"/>
        <v xml:space="preserve"> </v>
      </c>
      <c r="AI71" s="1" t="str">
        <f t="shared" si="27"/>
        <v xml:space="preserve"> </v>
      </c>
      <c r="AJ71" s="1" t="str">
        <f t="shared" si="2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6"/>
        <v xml:space="preserve"> </v>
      </c>
      <c r="AN71" s="1" t="str">
        <f t="shared" si="26"/>
        <v xml:space="preserve"> </v>
      </c>
      <c r="AO71" t="s">
        <v>2038</v>
      </c>
      <c r="AP71" t="s">
        <v>2777</v>
      </c>
      <c r="AQ71" s="22">
        <v>-33.71904922964832</v>
      </c>
      <c r="AR71" s="21" t="e">
        <v>#VALUE!</v>
      </c>
      <c r="AS71">
        <v>11.18263598309448</v>
      </c>
      <c r="AT71">
        <v>33.71904922964832</v>
      </c>
      <c r="AU71" t="e">
        <v>#VALUE!</v>
      </c>
      <c r="AV71" t="s">
        <v>4117</v>
      </c>
    </row>
    <row r="72" spans="1:48" x14ac:dyDescent="0.25">
      <c r="A72" s="14">
        <v>7.4999999999999927E-10</v>
      </c>
      <c r="B72" t="s">
        <v>2039</v>
      </c>
      <c r="C72" s="4">
        <v>8</v>
      </c>
      <c r="D72" s="4">
        <v>1</v>
      </c>
      <c r="E72" s="4">
        <v>5</v>
      </c>
      <c r="F72" s="4">
        <v>14</v>
      </c>
      <c r="G72" s="4">
        <v>23</v>
      </c>
      <c r="H72" s="4">
        <v>18.54</v>
      </c>
      <c r="I72" s="34">
        <v>2659.6217415114847</v>
      </c>
      <c r="J72" s="35">
        <v>5.3973799126637552</v>
      </c>
      <c r="K72" s="35">
        <v>8.4234438891412982</v>
      </c>
      <c r="L72" s="35">
        <v>4.5356533525869818</v>
      </c>
      <c r="M72" s="35">
        <v>5.5587045879524508</v>
      </c>
      <c r="N72" s="4">
        <v>3.4350000000000001</v>
      </c>
      <c r="O72" s="4">
        <v>-27.19372615515049</v>
      </c>
      <c r="P72" s="35">
        <v>3.3872707659115426</v>
      </c>
      <c r="Q72" s="36" t="str">
        <f t="shared" ref="Q72:Q88" si="29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88" si="30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88" si="31">IF(ISERROR((IF((G72/H72-1)&gt;($S$5/100),(G72/H72-1)+A72,"")))=TRUE," ",((IF((G72/H72-1)&gt;($S$5/100),(G72/H72-1)+A72,""))))</f>
        <v>0.24056095004881345</v>
      </c>
      <c r="T72" s="37" t="str">
        <f t="shared" ref="T72:T88" si="32">IF(ISERROR((IF((G72/H72-1)&lt;($T$5/100),(G72/H72-1)+A72,"")))=TRUE," ",((IF((G72/H72-1)&lt;($T$5/100),(G72/H72-1)+A72,""))))</f>
        <v/>
      </c>
      <c r="U72" s="37" t="str">
        <f t="shared" ref="U72:U88" si="33">IF(ISERROR((IF(((J72/$J$6-1))&gt;($U$5/100),((J72/$J$6-1)),"")))=TRUE," ",((IF(((J72/$J$6-1))&gt;($U$5/100),((J72/$J$6-1)),""))))</f>
        <v/>
      </c>
      <c r="V72" s="37">
        <f t="shared" ref="V72:V88" si="34">IF(ISERROR((IF(((J72/$J$6-1))&lt;($V$5/100),((J72/$J$6-1)),"")))=TRUE," ",((IF(((J72/$J$6-1))&lt;($V$5/100),((J72/$J$6-1)),""))))</f>
        <v>-0.67976107160977373</v>
      </c>
      <c r="W72" s="37" t="str">
        <f t="shared" ref="W72:W88" si="35">IF(ISERROR((IF(((L72/$L$6-1))&gt;($W$5/100),((L72/$L$6-1)),"")))=TRUE," ",((IF(((L72/$L$6-1))&gt;($W$5/100),((L72/$L$6-1)),""))))</f>
        <v/>
      </c>
      <c r="X72" s="37">
        <f t="shared" ref="X72:X88" si="36">IF(ISERROR((IF(((L72/$L$6-1))&lt;($X$5/100),((L72/$L$6-1)),"")))=TRUE," ",((IF(((L72/$L$6-1))&lt;($X$5/100),((L72/$L$6-1)),""))))</f>
        <v>-0.62522019751626723</v>
      </c>
      <c r="Y72" s="1" t="str">
        <f t="shared" si="20"/>
        <v xml:space="preserve"> </v>
      </c>
      <c r="Z72" s="1">
        <f t="shared" ref="Z72:Z88" si="37">IF(ISERROR((RANK(V72,V$7:V$184,1)))=TRUE," ",((RANK(V72,V$7:V$184,1))))</f>
        <v>8</v>
      </c>
      <c r="AA72" s="1" t="str">
        <f t="shared" si="21"/>
        <v xml:space="preserve"> </v>
      </c>
      <c r="AB72" s="1">
        <f t="shared" ref="AB72:AB88" si="38">IF(ISERROR((RANK(X72,X$7:X$184,1)))=TRUE," ",((RANK(X72,X$7:X$184,1))))</f>
        <v>11</v>
      </c>
      <c r="AC72" s="1">
        <f t="shared" si="28"/>
        <v>27</v>
      </c>
      <c r="AD72" s="1" t="str">
        <f t="shared" ref="AD72:AD88" si="39">IF(ISERROR((RANK(T72,T$7:T$184,1)))=TRUE," ",((RANK(T72,T$7:T$184,1))))</f>
        <v xml:space="preserve"> </v>
      </c>
      <c r="AE72" s="1" t="str">
        <f t="shared" si="25"/>
        <v xml:space="preserve"> </v>
      </c>
      <c r="AF72" s="1" t="str">
        <f t="shared" si="25"/>
        <v xml:space="preserve"> </v>
      </c>
      <c r="AG72" s="38">
        <f t="shared" ref="AG72:AG88" si="40">IF(ISERROR((IF((AND(P72&gt;$AG$6,P72&lt;$AG$5))=TRUE,P72+A72," ")))=TRUE," ",((IF((AND(P72&gt;$AG$6,P72&lt;$AG$5))=TRUE,P72+A72," "))))</f>
        <v>3.3872707666615427</v>
      </c>
      <c r="AH72" s="38" t="str">
        <f t="shared" ref="AH72:AH88" si="41">IF(ISERROR(((IF(P72&lt;$AH$5,P72+A72," "))))=TRUE," ",((IF(P72&lt;$AH$5,P72+A72," "))))</f>
        <v xml:space="preserve"> </v>
      </c>
      <c r="AI72" s="1">
        <f t="shared" si="27"/>
        <v>29</v>
      </c>
      <c r="AJ72" s="1" t="str">
        <f t="shared" si="27"/>
        <v xml:space="preserve"> </v>
      </c>
      <c r="AK72" s="25" t="str">
        <f t="shared" ref="AK72:AK88" si="42">IF(ISERROR((IF((AND(O72&lt;$AK$5,O72&gt;$AK$6))=TRUE,O72+A72," ")))=TRUE," ",((IF((AND(O72&lt;$AK$5,O72&gt;$AK$6))=TRUE,O72+A72," "))))</f>
        <v xml:space="preserve"> </v>
      </c>
      <c r="AL72" s="25" t="str">
        <f t="shared" ref="AL72:AL88" si="43">IF(ISERROR((IF(O72&lt;$AL$5,O72+A72," ")))=TRUE," ",((IF(O72&lt;$AL$5,O72+A72," "))))</f>
        <v xml:space="preserve"> </v>
      </c>
      <c r="AM72" s="1" t="str">
        <f t="shared" si="26"/>
        <v xml:space="preserve"> </v>
      </c>
      <c r="AN72" s="1" t="str">
        <f t="shared" si="26"/>
        <v xml:space="preserve"> </v>
      </c>
      <c r="AO72" t="s">
        <v>2039</v>
      </c>
      <c r="AP72" t="s">
        <v>2252</v>
      </c>
      <c r="AQ72" s="22">
        <v>67.976107160977378</v>
      </c>
      <c r="AR72" s="21">
        <v>62.522019751626722</v>
      </c>
      <c r="AS72">
        <v>24.056094929881343</v>
      </c>
      <c r="AT72">
        <v>-67.976107160977378</v>
      </c>
      <c r="AU72">
        <v>-62.522019751626722</v>
      </c>
      <c r="AV72" t="s">
        <v>4118</v>
      </c>
    </row>
    <row r="73" spans="1:48" x14ac:dyDescent="0.25">
      <c r="A73" s="14">
        <v>7.5999999999999924E-10</v>
      </c>
      <c r="B73" t="s">
        <v>2040</v>
      </c>
      <c r="C73" s="4">
        <v>0</v>
      </c>
      <c r="D73" s="4">
        <v>2</v>
      </c>
      <c r="E73" s="4">
        <v>14</v>
      </c>
      <c r="F73" s="4">
        <v>16</v>
      </c>
      <c r="G73" s="4">
        <v>5.4000000953674316</v>
      </c>
      <c r="H73" s="4">
        <v>4.6900000000000004</v>
      </c>
      <c r="I73" s="34">
        <v>1774.8458669433339</v>
      </c>
      <c r="J73" s="35" t="s">
        <v>2161</v>
      </c>
      <c r="K73" s="35" t="s">
        <v>2161</v>
      </c>
      <c r="L73" s="35">
        <v>11.607944216996001</v>
      </c>
      <c r="M73" s="35">
        <v>9.6990628929440916</v>
      </c>
      <c r="N73" s="4">
        <v>-8.7000000000000008E-2</v>
      </c>
      <c r="O73" s="4">
        <v>84.601769911504419</v>
      </c>
      <c r="P73" s="35">
        <v>2.1321961620469083E-2</v>
      </c>
      <c r="Q73" s="36" t="str">
        <f t="shared" si="29"/>
        <v xml:space="preserve"> </v>
      </c>
      <c r="R73" s="36" t="str">
        <f t="shared" si="30"/>
        <v xml:space="preserve"> </v>
      </c>
      <c r="S73" s="37">
        <f t="shared" si="31"/>
        <v>0.15138594859953763</v>
      </c>
      <c r="T73" s="37" t="str">
        <f t="shared" si="32"/>
        <v/>
      </c>
      <c r="U73" s="37" t="str">
        <f t="shared" si="33"/>
        <v xml:space="preserve"> </v>
      </c>
      <c r="V73" s="37" t="str">
        <f t="shared" si="34"/>
        <v xml:space="preserve"> </v>
      </c>
      <c r="W73" s="37" t="str">
        <f t="shared" si="35"/>
        <v/>
      </c>
      <c r="X73" s="37" t="str">
        <f t="shared" si="36"/>
        <v/>
      </c>
      <c r="Y73" s="1" t="str">
        <f t="shared" si="20"/>
        <v xml:space="preserve"> </v>
      </c>
      <c r="Z73" s="1" t="str">
        <f t="shared" si="37"/>
        <v xml:space="preserve"> </v>
      </c>
      <c r="AA73" s="1" t="str">
        <f t="shared" si="21"/>
        <v xml:space="preserve"> </v>
      </c>
      <c r="AB73" s="1" t="str">
        <f t="shared" si="38"/>
        <v xml:space="preserve"> </v>
      </c>
      <c r="AC73" s="1">
        <f t="shared" si="28"/>
        <v>47</v>
      </c>
      <c r="AD73" s="1" t="str">
        <f t="shared" si="39"/>
        <v xml:space="preserve"> </v>
      </c>
      <c r="AE73" s="1" t="str">
        <f t="shared" si="25"/>
        <v xml:space="preserve"> </v>
      </c>
      <c r="AF73" s="1" t="str">
        <f t="shared" si="25"/>
        <v xml:space="preserve"> </v>
      </c>
      <c r="AG73" s="38" t="str">
        <f t="shared" si="40"/>
        <v xml:space="preserve"> </v>
      </c>
      <c r="AH73" s="38" t="str">
        <f t="shared" si="41"/>
        <v xml:space="preserve"> </v>
      </c>
      <c r="AI73" s="1" t="str">
        <f t="shared" si="27"/>
        <v xml:space="preserve"> </v>
      </c>
      <c r="AJ73" s="1" t="str">
        <f t="shared" si="27"/>
        <v xml:space="preserve"> </v>
      </c>
      <c r="AK73" s="25">
        <f t="shared" si="42"/>
        <v>84.601769912264416</v>
      </c>
      <c r="AL73" s="25" t="str">
        <f t="shared" si="43"/>
        <v xml:space="preserve"> </v>
      </c>
      <c r="AM73" s="1">
        <f t="shared" si="26"/>
        <v>2</v>
      </c>
      <c r="AN73" s="1" t="str">
        <f t="shared" si="26"/>
        <v xml:space="preserve"> </v>
      </c>
      <c r="AO73" t="s">
        <v>2040</v>
      </c>
      <c r="AP73" t="s">
        <v>3682</v>
      </c>
      <c r="AQ73" s="22" t="e">
        <v>#VALUE!</v>
      </c>
      <c r="AR73" s="21">
        <v>4.0838727587808821</v>
      </c>
      <c r="AS73">
        <v>15.138594783953764</v>
      </c>
      <c r="AT73" t="e">
        <v>#VALUE!</v>
      </c>
      <c r="AU73">
        <v>-4.0838727587808821</v>
      </c>
      <c r="AV73" t="s">
        <v>4119</v>
      </c>
    </row>
    <row r="74" spans="1:48" x14ac:dyDescent="0.25">
      <c r="A74" s="14">
        <v>7.699999999999992E-10</v>
      </c>
      <c r="B74" t="s">
        <v>2041</v>
      </c>
      <c r="C74" s="4">
        <v>13</v>
      </c>
      <c r="D74" s="4">
        <v>0</v>
      </c>
      <c r="E74" s="4">
        <v>0</v>
      </c>
      <c r="F74" s="4">
        <v>13</v>
      </c>
      <c r="G74" s="4">
        <v>34</v>
      </c>
      <c r="H74" s="4">
        <v>23.73</v>
      </c>
      <c r="I74" s="34">
        <v>1912.9033996312028</v>
      </c>
      <c r="J74" s="35">
        <v>10.981027302174919</v>
      </c>
      <c r="K74" s="35">
        <v>8.8943028485757125</v>
      </c>
      <c r="L74" s="35">
        <v>11.131850498338871</v>
      </c>
      <c r="M74" s="35">
        <v>7.3587562225475835</v>
      </c>
      <c r="N74" s="4">
        <v>2.161</v>
      </c>
      <c r="O74" s="4">
        <v>-54.021276595744681</v>
      </c>
      <c r="P74" s="35">
        <v>5.8280657395701647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0.43278550435196367</v>
      </c>
      <c r="T74" s="37" t="str">
        <f t="shared" si="32"/>
        <v/>
      </c>
      <c r="U74" s="37" t="str">
        <f t="shared" si="33"/>
        <v/>
      </c>
      <c r="V74" s="37">
        <f t="shared" si="34"/>
        <v>-0.34847046663854375</v>
      </c>
      <c r="W74" s="37" t="str">
        <f t="shared" si="35"/>
        <v/>
      </c>
      <c r="X74" s="37" t="str">
        <f t="shared" si="36"/>
        <v/>
      </c>
      <c r="Y74" s="1" t="str">
        <f t="shared" si="20"/>
        <v xml:space="preserve"> </v>
      </c>
      <c r="Z74" s="1">
        <f t="shared" si="37"/>
        <v>29</v>
      </c>
      <c r="AA74" s="1" t="str">
        <f t="shared" si="21"/>
        <v xml:space="preserve"> </v>
      </c>
      <c r="AB74" s="1" t="str">
        <f t="shared" si="38"/>
        <v xml:space="preserve"> </v>
      </c>
      <c r="AC74" s="1">
        <f t="shared" si="28"/>
        <v>5</v>
      </c>
      <c r="AD74" s="1" t="str">
        <f t="shared" si="39"/>
        <v xml:space="preserve"> </v>
      </c>
      <c r="AE74" s="1">
        <f t="shared" si="25"/>
        <v>2</v>
      </c>
      <c r="AF74" s="1" t="str">
        <f t="shared" si="25"/>
        <v xml:space="preserve"> </v>
      </c>
      <c r="AG74" s="38">
        <f t="shared" si="40"/>
        <v>5.8280657403401648</v>
      </c>
      <c r="AH74" s="38" t="str">
        <f t="shared" si="41"/>
        <v xml:space="preserve"> </v>
      </c>
      <c r="AI74" s="1">
        <f t="shared" si="27"/>
        <v>14</v>
      </c>
      <c r="AJ74" s="1" t="str">
        <f t="shared" si="27"/>
        <v xml:space="preserve"> </v>
      </c>
      <c r="AK74" s="25" t="str">
        <f t="shared" si="42"/>
        <v xml:space="preserve"> </v>
      </c>
      <c r="AL74" s="25">
        <f t="shared" si="43"/>
        <v>-54.02127659497468</v>
      </c>
      <c r="AM74" s="1" t="str">
        <f t="shared" si="26"/>
        <v xml:space="preserve"> </v>
      </c>
      <c r="AN74" s="1">
        <f t="shared" si="26"/>
        <v>2</v>
      </c>
      <c r="AO74" t="s">
        <v>2041</v>
      </c>
      <c r="AP74" t="s">
        <v>2918</v>
      </c>
      <c r="AQ74" s="22">
        <v>34.847046663854378</v>
      </c>
      <c r="AR74" s="21">
        <v>8.0178222026971557</v>
      </c>
      <c r="AS74">
        <v>43.27855035819637</v>
      </c>
      <c r="AT74">
        <v>-34.847046663854378</v>
      </c>
      <c r="AU74">
        <v>-8.0178222026971557</v>
      </c>
      <c r="AV74" t="s">
        <v>4120</v>
      </c>
    </row>
    <row r="75" spans="1:48" x14ac:dyDescent="0.25">
      <c r="A75" s="14">
        <v>7.7999999999999917E-10</v>
      </c>
      <c r="B75" t="s">
        <v>2042</v>
      </c>
      <c r="C75" s="4">
        <v>10</v>
      </c>
      <c r="D75" s="4">
        <v>0</v>
      </c>
      <c r="E75" s="4">
        <v>7</v>
      </c>
      <c r="F75" s="4">
        <v>17</v>
      </c>
      <c r="G75" s="4">
        <v>42.5</v>
      </c>
      <c r="H75" s="4">
        <v>41.55</v>
      </c>
      <c r="I75" s="34">
        <v>2253.0430679938831</v>
      </c>
      <c r="J75" s="35">
        <v>17.305289462723863</v>
      </c>
      <c r="K75" s="35">
        <v>14.61484347520225</v>
      </c>
      <c r="L75" s="35">
        <v>6.502041561623825</v>
      </c>
      <c r="M75" s="35">
        <v>6.09640908388009</v>
      </c>
      <c r="N75" s="4">
        <v>2.4010000000000002</v>
      </c>
      <c r="O75" s="4">
        <v>-19.618346166722457</v>
      </c>
      <c r="P75" s="35">
        <v>3.9470517448856803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/>
      </c>
      <c r="V75" s="37" t="str">
        <f t="shared" si="34"/>
        <v/>
      </c>
      <c r="W75" s="37" t="str">
        <f t="shared" si="35"/>
        <v/>
      </c>
      <c r="X75" s="37">
        <f t="shared" si="36"/>
        <v>-0.46273807480977092</v>
      </c>
      <c r="Y75" s="1" t="str">
        <f t="shared" si="20"/>
        <v xml:space="preserve"> </v>
      </c>
      <c r="Z75" s="1" t="str">
        <f t="shared" si="37"/>
        <v xml:space="preserve"> </v>
      </c>
      <c r="AA75" s="1" t="str">
        <f t="shared" si="21"/>
        <v xml:space="preserve"> </v>
      </c>
      <c r="AB75" s="1">
        <f t="shared" si="38"/>
        <v>21</v>
      </c>
      <c r="AC75" s="1" t="str">
        <f t="shared" si="28"/>
        <v xml:space="preserve"> </v>
      </c>
      <c r="AD75" s="1" t="str">
        <f t="shared" si="39"/>
        <v xml:space="preserve"> </v>
      </c>
      <c r="AE75" s="1" t="str">
        <f t="shared" si="25"/>
        <v xml:space="preserve"> </v>
      </c>
      <c r="AF75" s="1" t="str">
        <f t="shared" si="25"/>
        <v xml:space="preserve"> </v>
      </c>
      <c r="AG75" s="38">
        <f t="shared" si="40"/>
        <v>3.9470517456656804</v>
      </c>
      <c r="AH75" s="38" t="str">
        <f t="shared" si="41"/>
        <v xml:space="preserve"> </v>
      </c>
      <c r="AI75" s="1">
        <f t="shared" si="27"/>
        <v>22</v>
      </c>
      <c r="AJ75" s="1" t="str">
        <f t="shared" si="27"/>
        <v xml:space="preserve"> </v>
      </c>
      <c r="AK75" s="25" t="str">
        <f t="shared" si="42"/>
        <v xml:space="preserve"> </v>
      </c>
      <c r="AL75" s="25" t="str">
        <f t="shared" si="43"/>
        <v xml:space="preserve"> </v>
      </c>
      <c r="AM75" s="1" t="str">
        <f t="shared" si="26"/>
        <v xml:space="preserve"> </v>
      </c>
      <c r="AN75" s="1" t="str">
        <f t="shared" si="26"/>
        <v xml:space="preserve"> </v>
      </c>
      <c r="AO75" t="s">
        <v>2042</v>
      </c>
      <c r="AP75" t="s">
        <v>2165</v>
      </c>
      <c r="AQ75" s="22">
        <v>-2.6762511199683425</v>
      </c>
      <c r="AR75" s="21">
        <v>46.273807480977091</v>
      </c>
      <c r="AS75">
        <v>2.2864019253911128</v>
      </c>
      <c r="AT75">
        <v>2.6762511199683425</v>
      </c>
      <c r="AU75">
        <v>-46.273807480977091</v>
      </c>
      <c r="AV75" t="s">
        <v>4121</v>
      </c>
    </row>
    <row r="76" spans="1:48" x14ac:dyDescent="0.25">
      <c r="A76" s="14">
        <v>7.8999999999999913E-10</v>
      </c>
      <c r="B76" t="s">
        <v>2043</v>
      </c>
      <c r="C76" s="4">
        <v>8</v>
      </c>
      <c r="D76" s="4">
        <v>2</v>
      </c>
      <c r="E76" s="4">
        <v>4</v>
      </c>
      <c r="F76" s="4">
        <v>14</v>
      </c>
      <c r="G76" s="4">
        <v>29</v>
      </c>
      <c r="H76" s="4">
        <v>25.3</v>
      </c>
      <c r="I76" s="34">
        <v>3065.0447104536561</v>
      </c>
      <c r="J76" s="35">
        <v>34.61012311901505</v>
      </c>
      <c r="K76" s="35">
        <v>26.631578947368421</v>
      </c>
      <c r="L76" s="35">
        <v>21.123772521142296</v>
      </c>
      <c r="M76" s="35">
        <v>16.783412211510367</v>
      </c>
      <c r="N76" s="4">
        <v>0.73099999999999998</v>
      </c>
      <c r="O76" s="4">
        <v>-54.341036851967516</v>
      </c>
      <c r="P76" s="35">
        <v>1.0316205533596838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 t="str">
        <f t="shared" si="34"/>
        <v/>
      </c>
      <c r="W76" s="37" t="str">
        <f t="shared" si="35"/>
        <v/>
      </c>
      <c r="X76" s="37" t="str">
        <f t="shared" si="36"/>
        <v/>
      </c>
      <c r="Y76" s="1" t="str">
        <f t="shared" si="20"/>
        <v xml:space="preserve"> </v>
      </c>
      <c r="Z76" s="1" t="str">
        <f t="shared" si="37"/>
        <v xml:space="preserve"> </v>
      </c>
      <c r="AA76" s="1" t="str">
        <f t="shared" si="21"/>
        <v xml:space="preserve"> </v>
      </c>
      <c r="AB76" s="1" t="str">
        <f t="shared" si="38"/>
        <v xml:space="preserve"> </v>
      </c>
      <c r="AC76" s="1" t="str">
        <f t="shared" si="28"/>
        <v xml:space="preserve"> </v>
      </c>
      <c r="AD76" s="1" t="str">
        <f t="shared" si="39"/>
        <v xml:space="preserve"> </v>
      </c>
      <c r="AE76" s="1" t="str">
        <f t="shared" si="25"/>
        <v xml:space="preserve"> </v>
      </c>
      <c r="AF76" s="1" t="str">
        <f t="shared" si="25"/>
        <v xml:space="preserve"> </v>
      </c>
      <c r="AG76" s="38" t="str">
        <f t="shared" si="40"/>
        <v xml:space="preserve"> </v>
      </c>
      <c r="AH76" s="38" t="str">
        <f t="shared" si="41"/>
        <v xml:space="preserve"> </v>
      </c>
      <c r="AI76" s="1" t="str">
        <f t="shared" si="27"/>
        <v xml:space="preserve"> </v>
      </c>
      <c r="AJ76" s="1" t="str">
        <f t="shared" si="27"/>
        <v xml:space="preserve"> </v>
      </c>
      <c r="AK76" s="25" t="str">
        <f t="shared" si="42"/>
        <v xml:space="preserve"> </v>
      </c>
      <c r="AL76" s="25">
        <f t="shared" si="43"/>
        <v>-54.341036851177513</v>
      </c>
      <c r="AM76" s="1" t="str">
        <f t="shared" si="26"/>
        <v xml:space="preserve"> </v>
      </c>
      <c r="AN76" s="1">
        <f t="shared" si="26"/>
        <v>3</v>
      </c>
      <c r="AO76" t="s">
        <v>2043</v>
      </c>
      <c r="AP76" t="s">
        <v>3624</v>
      </c>
      <c r="AQ76" s="22">
        <v>-105.34979783583852</v>
      </c>
      <c r="AR76" s="21">
        <v>-74.545157615926755</v>
      </c>
      <c r="AS76">
        <v>14.624505928853759</v>
      </c>
      <c r="AT76">
        <v>105.34979783583852</v>
      </c>
      <c r="AU76">
        <v>74.545157615926755</v>
      </c>
      <c r="AV76" t="s">
        <v>4122</v>
      </c>
    </row>
    <row r="77" spans="1:48" x14ac:dyDescent="0.25">
      <c r="A77" s="14">
        <v>7.999999999999991E-10</v>
      </c>
      <c r="B77" t="s">
        <v>2044</v>
      </c>
      <c r="C77" s="4">
        <v>9</v>
      </c>
      <c r="D77" s="4">
        <v>0</v>
      </c>
      <c r="E77" s="4">
        <v>3</v>
      </c>
      <c r="F77" s="4">
        <v>12</v>
      </c>
      <c r="G77" s="4">
        <v>38</v>
      </c>
      <c r="H77" s="4">
        <v>28.55</v>
      </c>
      <c r="I77" s="34">
        <v>6633.9035731758649</v>
      </c>
      <c r="J77" s="35">
        <v>9.2394822006472506</v>
      </c>
      <c r="K77" s="35">
        <v>8.159474135467276</v>
      </c>
      <c r="L77" s="35">
        <v>6.5860113701442922</v>
      </c>
      <c r="M77" s="35">
        <v>5.9691935876944511</v>
      </c>
      <c r="N77" s="4">
        <v>3.09</v>
      </c>
      <c r="O77" s="4">
        <v>-9.0373859287606813</v>
      </c>
      <c r="P77" s="35">
        <v>8.1366024518388791</v>
      </c>
      <c r="Q77" s="36" t="str">
        <f t="shared" si="29"/>
        <v xml:space="preserve"> </v>
      </c>
      <c r="R77" s="36" t="str">
        <f t="shared" si="30"/>
        <v xml:space="preserve"> </v>
      </c>
      <c r="S77" s="37">
        <f t="shared" si="31"/>
        <v>0.33099824948651485</v>
      </c>
      <c r="T77" s="37" t="str">
        <f t="shared" si="32"/>
        <v/>
      </c>
      <c r="U77" s="37" t="str">
        <f t="shared" si="33"/>
        <v/>
      </c>
      <c r="V77" s="37">
        <f t="shared" si="34"/>
        <v>-0.45180033151389265</v>
      </c>
      <c r="W77" s="37" t="str">
        <f t="shared" si="35"/>
        <v/>
      </c>
      <c r="X77" s="37">
        <f t="shared" si="36"/>
        <v>-0.45579967237785923</v>
      </c>
      <c r="Y77" s="1" t="str">
        <f t="shared" si="20"/>
        <v xml:space="preserve"> </v>
      </c>
      <c r="Z77" s="1">
        <f t="shared" si="37"/>
        <v>23</v>
      </c>
      <c r="AA77" s="1" t="str">
        <f t="shared" si="21"/>
        <v xml:space="preserve"> </v>
      </c>
      <c r="AB77" s="1">
        <f t="shared" si="38"/>
        <v>22</v>
      </c>
      <c r="AC77" s="1">
        <f t="shared" si="28"/>
        <v>15</v>
      </c>
      <c r="AD77" s="1" t="str">
        <f t="shared" si="39"/>
        <v xml:space="preserve"> </v>
      </c>
      <c r="AE77" s="1" t="str">
        <f t="shared" si="25"/>
        <v xml:space="preserve"> </v>
      </c>
      <c r="AF77" s="1" t="str">
        <f t="shared" si="25"/>
        <v xml:space="preserve"> </v>
      </c>
      <c r="AG77" s="38">
        <f t="shared" si="40"/>
        <v>8.1366024526388792</v>
      </c>
      <c r="AH77" s="38" t="str">
        <f t="shared" si="41"/>
        <v xml:space="preserve"> </v>
      </c>
      <c r="AI77" s="1">
        <f t="shared" si="27"/>
        <v>5</v>
      </c>
      <c r="AJ77" s="1" t="str">
        <f t="shared" si="27"/>
        <v xml:space="preserve"> </v>
      </c>
      <c r="AK77" s="25" t="str">
        <f t="shared" si="42"/>
        <v xml:space="preserve"> </v>
      </c>
      <c r="AL77" s="25" t="str">
        <f t="shared" si="43"/>
        <v xml:space="preserve"> </v>
      </c>
      <c r="AM77" s="1" t="str">
        <f t="shared" si="26"/>
        <v xml:space="preserve"> </v>
      </c>
      <c r="AN77" s="1" t="str">
        <f t="shared" si="26"/>
        <v xml:space="preserve"> </v>
      </c>
      <c r="AO77" t="s">
        <v>2044</v>
      </c>
      <c r="AP77" t="s">
        <v>2337</v>
      </c>
      <c r="AQ77" s="22">
        <v>45.180033151389267</v>
      </c>
      <c r="AR77" s="21">
        <v>45.579967237785922</v>
      </c>
      <c r="AS77">
        <v>33.099824868651481</v>
      </c>
      <c r="AT77">
        <v>-45.180033151389267</v>
      </c>
      <c r="AU77">
        <v>-45.579967237785922</v>
      </c>
      <c r="AV77" t="s">
        <v>4123</v>
      </c>
    </row>
    <row r="78" spans="1:48" x14ac:dyDescent="0.25">
      <c r="A78" s="14">
        <v>8.0999999999999906E-10</v>
      </c>
      <c r="B78" t="s">
        <v>2045</v>
      </c>
      <c r="C78" s="4">
        <v>8</v>
      </c>
      <c r="D78" s="4">
        <v>1</v>
      </c>
      <c r="E78" s="4">
        <v>4</v>
      </c>
      <c r="F78" s="4">
        <v>13</v>
      </c>
      <c r="G78" s="4">
        <v>23</v>
      </c>
      <c r="H78" s="4">
        <v>16.7</v>
      </c>
      <c r="I78" s="34">
        <v>1626.1697336187617</v>
      </c>
      <c r="J78" s="35">
        <v>10.251688152240638</v>
      </c>
      <c r="K78" s="35">
        <v>9.4350282485875709</v>
      </c>
      <c r="L78" s="35">
        <v>9.0200329781836626</v>
      </c>
      <c r="M78" s="35">
        <v>8.4545383213125156</v>
      </c>
      <c r="N78" s="4">
        <v>1.629</v>
      </c>
      <c r="O78" s="4">
        <v>42.519685039370074</v>
      </c>
      <c r="P78" s="35">
        <v>3.0538922155688626</v>
      </c>
      <c r="Q78" s="36" t="str">
        <f t="shared" si="29"/>
        <v xml:space="preserve"> </v>
      </c>
      <c r="R78" s="36" t="str">
        <f t="shared" si="30"/>
        <v xml:space="preserve"> </v>
      </c>
      <c r="S78" s="37">
        <f t="shared" si="31"/>
        <v>0.37724550979203592</v>
      </c>
      <c r="T78" s="37" t="str">
        <f t="shared" si="32"/>
        <v/>
      </c>
      <c r="U78" s="37" t="str">
        <f t="shared" si="33"/>
        <v/>
      </c>
      <c r="V78" s="37">
        <f t="shared" si="34"/>
        <v>-0.39174383104633526</v>
      </c>
      <c r="W78" s="37" t="str">
        <f t="shared" si="35"/>
        <v/>
      </c>
      <c r="X78" s="37">
        <f t="shared" si="36"/>
        <v>-0.25467712914341378</v>
      </c>
      <c r="Y78" s="1" t="str">
        <f t="shared" si="20"/>
        <v xml:space="preserve"> </v>
      </c>
      <c r="Z78" s="1">
        <f t="shared" si="37"/>
        <v>26</v>
      </c>
      <c r="AA78" s="1" t="str">
        <f t="shared" si="21"/>
        <v xml:space="preserve"> </v>
      </c>
      <c r="AB78" s="1">
        <f t="shared" si="38"/>
        <v>36</v>
      </c>
      <c r="AC78" s="1">
        <f t="shared" si="28"/>
        <v>8</v>
      </c>
      <c r="AD78" s="1" t="str">
        <f t="shared" si="39"/>
        <v xml:space="preserve"> </v>
      </c>
      <c r="AE78" s="1" t="str">
        <f t="shared" si="25"/>
        <v xml:space="preserve"> </v>
      </c>
      <c r="AF78" s="1" t="str">
        <f t="shared" si="25"/>
        <v xml:space="preserve"> </v>
      </c>
      <c r="AG78" s="38">
        <f t="shared" si="40"/>
        <v>3.0538922163788627</v>
      </c>
      <c r="AH78" s="38" t="str">
        <f t="shared" si="41"/>
        <v xml:space="preserve"> </v>
      </c>
      <c r="AI78" s="1">
        <f t="shared" si="27"/>
        <v>33</v>
      </c>
      <c r="AJ78" s="1" t="str">
        <f t="shared" si="27"/>
        <v xml:space="preserve"> </v>
      </c>
      <c r="AK78" s="25" t="str">
        <f t="shared" si="42"/>
        <v xml:space="preserve"> </v>
      </c>
      <c r="AL78" s="25" t="str">
        <f t="shared" si="43"/>
        <v xml:space="preserve"> </v>
      </c>
      <c r="AM78" s="1" t="str">
        <f t="shared" si="26"/>
        <v xml:space="preserve"> </v>
      </c>
      <c r="AN78" s="1" t="str">
        <f t="shared" si="26"/>
        <v xml:space="preserve"> </v>
      </c>
      <c r="AO78" t="s">
        <v>2045</v>
      </c>
      <c r="AP78" t="s">
        <v>2497</v>
      </c>
      <c r="AQ78" s="22">
        <v>39.174383104633527</v>
      </c>
      <c r="AR78" s="21">
        <v>25.467712914341377</v>
      </c>
      <c r="AS78">
        <v>37.724550898203589</v>
      </c>
      <c r="AT78">
        <v>-39.174383104633527</v>
      </c>
      <c r="AU78">
        <v>-25.467712914341377</v>
      </c>
      <c r="AV78" t="s">
        <v>4124</v>
      </c>
    </row>
    <row r="79" spans="1:48" x14ac:dyDescent="0.25">
      <c r="A79" s="14">
        <v>8.1999999999999903E-10</v>
      </c>
      <c r="B79" t="s">
        <v>2046</v>
      </c>
      <c r="C79" s="4">
        <v>11</v>
      </c>
      <c r="D79" s="4">
        <v>1</v>
      </c>
      <c r="E79" s="4">
        <v>2</v>
      </c>
      <c r="F79" s="4">
        <v>14</v>
      </c>
      <c r="G79" s="4">
        <v>22</v>
      </c>
      <c r="H79" s="4">
        <v>18.72</v>
      </c>
      <c r="I79" s="34">
        <v>2290.8789113225644</v>
      </c>
      <c r="J79" s="35">
        <v>9</v>
      </c>
      <c r="K79" s="35">
        <v>7.9591836734693882</v>
      </c>
      <c r="L79" s="35">
        <v>6.2953725515505496</v>
      </c>
      <c r="M79" s="35">
        <v>5.5537706038090349</v>
      </c>
      <c r="N79" s="4">
        <v>2.08</v>
      </c>
      <c r="O79" s="4">
        <v>-19.7840339375241</v>
      </c>
      <c r="P79" s="35">
        <v>6.7788461538461542</v>
      </c>
      <c r="Q79" s="36" t="str">
        <f t="shared" si="29"/>
        <v xml:space="preserve"> </v>
      </c>
      <c r="R79" s="36" t="str">
        <f t="shared" si="30"/>
        <v xml:space="preserve"> </v>
      </c>
      <c r="S79" s="37">
        <f t="shared" si="31"/>
        <v>0.17521367603367527</v>
      </c>
      <c r="T79" s="37" t="str">
        <f t="shared" si="32"/>
        <v/>
      </c>
      <c r="U79" s="37" t="str">
        <f t="shared" si="33"/>
        <v/>
      </c>
      <c r="V79" s="37">
        <f t="shared" si="34"/>
        <v>-0.46600935969882162</v>
      </c>
      <c r="W79" s="37" t="str">
        <f t="shared" si="35"/>
        <v/>
      </c>
      <c r="X79" s="37">
        <f t="shared" si="36"/>
        <v>-0.47981507888253427</v>
      </c>
      <c r="Y79" s="1" t="str">
        <f t="shared" si="20"/>
        <v xml:space="preserve"> </v>
      </c>
      <c r="Z79" s="1">
        <f t="shared" si="37"/>
        <v>19</v>
      </c>
      <c r="AA79" s="1" t="str">
        <f t="shared" si="21"/>
        <v xml:space="preserve"> </v>
      </c>
      <c r="AB79" s="1">
        <f t="shared" si="38"/>
        <v>20</v>
      </c>
      <c r="AC79" s="1">
        <f t="shared" si="28"/>
        <v>40</v>
      </c>
      <c r="AD79" s="1" t="str">
        <f t="shared" si="39"/>
        <v xml:space="preserve"> </v>
      </c>
      <c r="AE79" s="1" t="str">
        <f t="shared" si="25"/>
        <v xml:space="preserve"> </v>
      </c>
      <c r="AF79" s="1" t="str">
        <f t="shared" si="25"/>
        <v xml:space="preserve"> </v>
      </c>
      <c r="AG79" s="38">
        <f t="shared" si="40"/>
        <v>6.7788461546661543</v>
      </c>
      <c r="AH79" s="38" t="str">
        <f t="shared" si="41"/>
        <v xml:space="preserve"> </v>
      </c>
      <c r="AI79" s="1">
        <f t="shared" si="27"/>
        <v>7</v>
      </c>
      <c r="AJ79" s="1" t="str">
        <f t="shared" si="27"/>
        <v xml:space="preserve"> </v>
      </c>
      <c r="AK79" s="25" t="str">
        <f t="shared" si="42"/>
        <v xml:space="preserve"> </v>
      </c>
      <c r="AL79" s="25" t="str">
        <f t="shared" si="43"/>
        <v xml:space="preserve"> </v>
      </c>
      <c r="AM79" s="1" t="str">
        <f t="shared" si="26"/>
        <v xml:space="preserve"> </v>
      </c>
      <c r="AN79" s="1" t="str">
        <f t="shared" si="26"/>
        <v xml:space="preserve"> </v>
      </c>
      <c r="AO79" t="s">
        <v>2046</v>
      </c>
      <c r="AP79" t="s">
        <v>2222</v>
      </c>
      <c r="AQ79" s="22">
        <v>46.600935969882165</v>
      </c>
      <c r="AR79" s="21">
        <v>47.981507888253425</v>
      </c>
      <c r="AS79">
        <v>17.521367521367527</v>
      </c>
      <c r="AT79">
        <v>-46.600935969882165</v>
      </c>
      <c r="AU79">
        <v>-47.981507888253425</v>
      </c>
      <c r="AV79" t="s">
        <v>4125</v>
      </c>
    </row>
    <row r="80" spans="1:48" x14ac:dyDescent="0.25">
      <c r="A80" s="14">
        <v>8.2999999999999899E-10</v>
      </c>
      <c r="B80" t="s">
        <v>2047</v>
      </c>
      <c r="C80" s="4">
        <v>3</v>
      </c>
      <c r="D80" s="4">
        <v>0</v>
      </c>
      <c r="E80" s="4">
        <v>3</v>
      </c>
      <c r="F80" s="4">
        <v>6</v>
      </c>
      <c r="G80" s="4">
        <v>26</v>
      </c>
      <c r="H80" s="4">
        <v>28.9</v>
      </c>
      <c r="I80" s="34">
        <v>1172.4420306355391</v>
      </c>
      <c r="J80" s="35" t="s">
        <v>2161</v>
      </c>
      <c r="K80" s="35" t="s">
        <v>2161</v>
      </c>
      <c r="L80" s="35" t="s">
        <v>2161</v>
      </c>
      <c r="M80" s="35">
        <v>17.290783802333564</v>
      </c>
      <c r="N80" s="4">
        <v>-0.93500000000000005</v>
      </c>
      <c r="O80" s="4">
        <v>76.867887184562107</v>
      </c>
      <c r="P80" s="35" t="s">
        <v>124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 xml:space="preserve"> </v>
      </c>
      <c r="V80" s="37" t="str">
        <f t="shared" si="34"/>
        <v xml:space="preserve"> </v>
      </c>
      <c r="W80" s="37" t="str">
        <f t="shared" si="35"/>
        <v xml:space="preserve"> </v>
      </c>
      <c r="X80" s="37" t="str">
        <f t="shared" si="36"/>
        <v xml:space="preserve"> </v>
      </c>
      <c r="Y80" s="1" t="str">
        <f t="shared" si="20"/>
        <v xml:space="preserve"> </v>
      </c>
      <c r="Z80" s="1" t="str">
        <f t="shared" si="37"/>
        <v xml:space="preserve"> </v>
      </c>
      <c r="AA80" s="1" t="str">
        <f t="shared" si="21"/>
        <v xml:space="preserve"> </v>
      </c>
      <c r="AB80" s="1" t="str">
        <f t="shared" si="38"/>
        <v xml:space="preserve"> </v>
      </c>
      <c r="AC80" s="1" t="str">
        <f t="shared" si="28"/>
        <v xml:space="preserve"> </v>
      </c>
      <c r="AD80" s="1" t="str">
        <f t="shared" si="39"/>
        <v xml:space="preserve"> </v>
      </c>
      <c r="AE80" s="1" t="str">
        <f t="shared" si="25"/>
        <v xml:space="preserve"> </v>
      </c>
      <c r="AF80" s="1" t="str">
        <f t="shared" si="25"/>
        <v xml:space="preserve"> </v>
      </c>
      <c r="AG80" s="38" t="str">
        <f t="shared" si="40"/>
        <v xml:space="preserve"> </v>
      </c>
      <c r="AH80" s="38" t="str">
        <f t="shared" si="41"/>
        <v xml:space="preserve"> </v>
      </c>
      <c r="AI80" s="1" t="str">
        <f t="shared" si="27"/>
        <v xml:space="preserve"> </v>
      </c>
      <c r="AJ80" s="1" t="str">
        <f t="shared" si="27"/>
        <v xml:space="preserve"> </v>
      </c>
      <c r="AK80" s="25" t="str">
        <f t="shared" si="42"/>
        <v xml:space="preserve"> </v>
      </c>
      <c r="AL80" s="25" t="str">
        <f t="shared" si="43"/>
        <v xml:space="preserve"> </v>
      </c>
      <c r="AM80" s="1" t="str">
        <f t="shared" si="26"/>
        <v xml:space="preserve"> </v>
      </c>
      <c r="AN80" s="1" t="str">
        <f t="shared" si="26"/>
        <v xml:space="preserve"> </v>
      </c>
      <c r="AO80" t="s">
        <v>2047</v>
      </c>
      <c r="AP80" t="s">
        <v>4126</v>
      </c>
      <c r="AQ80" s="22" t="e">
        <v>#VALUE!</v>
      </c>
      <c r="AR80" s="21" t="e">
        <v>#VALUE!</v>
      </c>
      <c r="AS80">
        <v>-10.034602076124566</v>
      </c>
      <c r="AT80" t="e">
        <v>#VALUE!</v>
      </c>
      <c r="AU80" t="e">
        <v>#VALUE!</v>
      </c>
      <c r="AV80" t="s">
        <v>4127</v>
      </c>
    </row>
    <row r="81" spans="1:48" x14ac:dyDescent="0.25">
      <c r="A81" s="14">
        <v>8.3999999999999896E-10</v>
      </c>
      <c r="B81" t="s">
        <v>2048</v>
      </c>
      <c r="C81" s="4">
        <v>2</v>
      </c>
      <c r="D81" s="4">
        <v>4</v>
      </c>
      <c r="E81" s="4">
        <v>11</v>
      </c>
      <c r="F81" s="4">
        <v>17</v>
      </c>
      <c r="G81" s="4">
        <v>4.1999998092651367</v>
      </c>
      <c r="H81" s="4">
        <v>3.76</v>
      </c>
      <c r="I81" s="34">
        <v>2059.9779550352027</v>
      </c>
      <c r="J81" s="35">
        <v>12.287581699346404</v>
      </c>
      <c r="K81" s="35">
        <v>11.223880597014924</v>
      </c>
      <c r="L81" s="35">
        <v>5.909327238095238</v>
      </c>
      <c r="M81" s="35">
        <v>5.4469716814768354</v>
      </c>
      <c r="N81" s="4">
        <v>0.30599999999999999</v>
      </c>
      <c r="O81" s="4">
        <v>52.238805970149237</v>
      </c>
      <c r="P81" s="35">
        <v>2.6861702127659579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/>
      </c>
      <c r="T81" s="37" t="str">
        <f t="shared" si="32"/>
        <v/>
      </c>
      <c r="U81" s="37" t="str">
        <f t="shared" si="33"/>
        <v/>
      </c>
      <c r="V81" s="37">
        <f t="shared" si="34"/>
        <v>-0.27094959784588579</v>
      </c>
      <c r="W81" s="37" t="str">
        <f t="shared" si="35"/>
        <v/>
      </c>
      <c r="X81" s="37">
        <f t="shared" si="36"/>
        <v>-0.51171389809984302</v>
      </c>
      <c r="Y81" s="1" t="str">
        <f t="shared" si="20"/>
        <v xml:space="preserve"> </v>
      </c>
      <c r="Z81" s="1">
        <f t="shared" si="37"/>
        <v>33</v>
      </c>
      <c r="AA81" s="1" t="str">
        <f t="shared" si="21"/>
        <v xml:space="preserve"> </v>
      </c>
      <c r="AB81" s="1">
        <f t="shared" si="38"/>
        <v>17</v>
      </c>
      <c r="AC81" s="1" t="str">
        <f t="shared" si="28"/>
        <v xml:space="preserve"> </v>
      </c>
      <c r="AD81" s="1" t="str">
        <f t="shared" si="39"/>
        <v xml:space="preserve"> </v>
      </c>
      <c r="AE81" s="1" t="str">
        <f t="shared" si="25"/>
        <v xml:space="preserve"> </v>
      </c>
      <c r="AF81" s="1" t="str">
        <f t="shared" si="25"/>
        <v xml:space="preserve"> </v>
      </c>
      <c r="AG81" s="38" t="str">
        <f t="shared" si="40"/>
        <v xml:space="preserve"> </v>
      </c>
      <c r="AH81" s="38" t="str">
        <f t="shared" si="41"/>
        <v xml:space="preserve"> </v>
      </c>
      <c r="AI81" s="1" t="str">
        <f t="shared" si="27"/>
        <v xml:space="preserve"> </v>
      </c>
      <c r="AJ81" s="1" t="str">
        <f t="shared" si="27"/>
        <v xml:space="preserve"> </v>
      </c>
      <c r="AK81" s="25" t="str">
        <f t="shared" si="42"/>
        <v xml:space="preserve"> </v>
      </c>
      <c r="AL81" s="25" t="str">
        <f t="shared" si="43"/>
        <v xml:space="preserve"> </v>
      </c>
      <c r="AM81" s="1" t="str">
        <f t="shared" si="26"/>
        <v xml:space="preserve"> </v>
      </c>
      <c r="AN81" s="1" t="str">
        <f t="shared" si="26"/>
        <v xml:space="preserve"> </v>
      </c>
      <c r="AO81" t="s">
        <v>2048</v>
      </c>
      <c r="AP81" t="s">
        <v>2334</v>
      </c>
      <c r="AQ81" s="22">
        <v>27.094959784588578</v>
      </c>
      <c r="AR81" s="21">
        <v>51.171389809984305</v>
      </c>
      <c r="AS81">
        <v>11.702122586838758</v>
      </c>
      <c r="AT81">
        <v>-27.094959784588578</v>
      </c>
      <c r="AU81">
        <v>-51.171389809984305</v>
      </c>
      <c r="AV81" t="s">
        <v>4128</v>
      </c>
    </row>
    <row r="82" spans="1:48" x14ac:dyDescent="0.25">
      <c r="A82" s="14">
        <v>8.4999999999999893E-10</v>
      </c>
      <c r="B82" t="s">
        <v>2049</v>
      </c>
      <c r="C82" s="4">
        <v>1</v>
      </c>
      <c r="D82" s="4">
        <v>1</v>
      </c>
      <c r="E82" s="4">
        <v>9</v>
      </c>
      <c r="F82" s="4">
        <v>11</v>
      </c>
      <c r="G82" s="4">
        <v>21</v>
      </c>
      <c r="H82" s="4">
        <v>34.96</v>
      </c>
      <c r="I82" s="34">
        <v>1142.9063206547733</v>
      </c>
      <c r="J82" s="35">
        <v>33.875968992248062</v>
      </c>
      <c r="K82" s="35">
        <v>27.990392313851078</v>
      </c>
      <c r="L82" s="35">
        <v>25.38009291521487</v>
      </c>
      <c r="M82" s="35">
        <v>19.210778021978022</v>
      </c>
      <c r="N82" s="4">
        <v>1.032</v>
      </c>
      <c r="O82" s="4">
        <v>-51.572031909901462</v>
      </c>
      <c r="P82" s="35">
        <v>1.4130434782608694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>
        <f t="shared" si="32"/>
        <v>-0.39931350029416474</v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20"/>
        <v xml:space="preserve"> </v>
      </c>
      <c r="Z82" s="1" t="str">
        <f t="shared" si="37"/>
        <v xml:space="preserve"> </v>
      </c>
      <c r="AA82" s="1" t="str">
        <f t="shared" si="21"/>
        <v xml:space="preserve"> </v>
      </c>
      <c r="AB82" s="1" t="str">
        <f t="shared" si="38"/>
        <v xml:space="preserve"> </v>
      </c>
      <c r="AC82" s="1" t="str">
        <f t="shared" si="28"/>
        <v xml:space="preserve"> </v>
      </c>
      <c r="AD82" s="1">
        <f t="shared" si="39"/>
        <v>1</v>
      </c>
      <c r="AE82" s="1" t="str">
        <f t="shared" si="25"/>
        <v xml:space="preserve"> </v>
      </c>
      <c r="AF82" s="1" t="str">
        <f t="shared" si="25"/>
        <v xml:space="preserve"> </v>
      </c>
      <c r="AG82" s="38" t="str">
        <f t="shared" si="40"/>
        <v xml:space="preserve"> </v>
      </c>
      <c r="AH82" s="38" t="str">
        <f t="shared" si="41"/>
        <v xml:space="preserve"> </v>
      </c>
      <c r="AI82" s="1" t="str">
        <f t="shared" si="27"/>
        <v xml:space="preserve"> </v>
      </c>
      <c r="AJ82" s="1" t="str">
        <f t="shared" si="27"/>
        <v xml:space="preserve"> </v>
      </c>
      <c r="AK82" s="25" t="str">
        <f t="shared" si="42"/>
        <v xml:space="preserve"> </v>
      </c>
      <c r="AL82" s="25">
        <f t="shared" si="43"/>
        <v>-51.572031909051461</v>
      </c>
      <c r="AM82" s="1" t="str">
        <f t="shared" si="26"/>
        <v xml:space="preserve"> </v>
      </c>
      <c r="AN82" s="1">
        <f t="shared" si="26"/>
        <v>1</v>
      </c>
      <c r="AO82" t="s">
        <v>2049</v>
      </c>
      <c r="AP82" t="s">
        <v>3315</v>
      </c>
      <c r="AQ82" s="22">
        <v>-100.99389303326008</v>
      </c>
      <c r="AR82" s="21">
        <v>-109.7150172280632</v>
      </c>
      <c r="AS82">
        <v>-39.931350114416475</v>
      </c>
      <c r="AT82">
        <v>100.99389303326008</v>
      </c>
      <c r="AU82">
        <v>109.7150172280632</v>
      </c>
      <c r="AV82" t="s">
        <v>4129</v>
      </c>
    </row>
    <row r="83" spans="1:48" x14ac:dyDescent="0.25">
      <c r="A83" s="14">
        <v>8.5999999999999889E-10</v>
      </c>
      <c r="B83" t="s">
        <v>2050</v>
      </c>
      <c r="C83" s="4">
        <v>3</v>
      </c>
      <c r="D83" s="4">
        <v>2</v>
      </c>
      <c r="E83" s="4">
        <v>8</v>
      </c>
      <c r="F83" s="4">
        <v>13</v>
      </c>
      <c r="G83" s="4">
        <v>24.5</v>
      </c>
      <c r="H83" s="4">
        <v>24.82</v>
      </c>
      <c r="I83" s="34">
        <v>1987.79214454104</v>
      </c>
      <c r="J83" s="35" t="s">
        <v>2161</v>
      </c>
      <c r="K83" s="35" t="s">
        <v>2161</v>
      </c>
      <c r="L83" s="35">
        <v>20.538809299034046</v>
      </c>
      <c r="M83" s="35">
        <v>7.501968704654046</v>
      </c>
      <c r="N83" s="4">
        <v>-6.3810000000000002</v>
      </c>
      <c r="O83" s="4">
        <v>64.262111453374402</v>
      </c>
      <c r="P83" s="35">
        <v>0.16518936341659954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20"/>
        <v xml:space="preserve"> </v>
      </c>
      <c r="Z83" s="1" t="str">
        <f t="shared" si="37"/>
        <v xml:space="preserve"> </v>
      </c>
      <c r="AA83" s="1" t="str">
        <f t="shared" si="21"/>
        <v xml:space="preserve"> </v>
      </c>
      <c r="AB83" s="1" t="str">
        <f t="shared" si="38"/>
        <v xml:space="preserve"> </v>
      </c>
      <c r="AC83" s="1" t="str">
        <f t="shared" si="28"/>
        <v xml:space="preserve"> </v>
      </c>
      <c r="AD83" s="1" t="str">
        <f t="shared" si="39"/>
        <v xml:space="preserve"> </v>
      </c>
      <c r="AE83" s="1" t="str">
        <f t="shared" si="25"/>
        <v xml:space="preserve"> </v>
      </c>
      <c r="AF83" s="1" t="str">
        <f t="shared" si="25"/>
        <v xml:space="preserve"> </v>
      </c>
      <c r="AG83" s="38" t="str">
        <f t="shared" si="40"/>
        <v xml:space="preserve"> </v>
      </c>
      <c r="AH83" s="38" t="str">
        <f t="shared" si="41"/>
        <v xml:space="preserve"> </v>
      </c>
      <c r="AI83" s="1" t="str">
        <f t="shared" si="27"/>
        <v xml:space="preserve"> </v>
      </c>
      <c r="AJ83" s="1" t="str">
        <f t="shared" si="27"/>
        <v xml:space="preserve"> </v>
      </c>
      <c r="AK83" s="25" t="str">
        <f t="shared" si="42"/>
        <v xml:space="preserve"> </v>
      </c>
      <c r="AL83" s="25" t="str">
        <f t="shared" si="43"/>
        <v xml:space="preserve"> </v>
      </c>
      <c r="AM83" s="1" t="str">
        <f t="shared" si="26"/>
        <v xml:space="preserve"> </v>
      </c>
      <c r="AN83" s="1" t="str">
        <f t="shared" si="26"/>
        <v xml:space="preserve"> </v>
      </c>
      <c r="AO83" t="s">
        <v>2050</v>
      </c>
      <c r="AP83" t="s">
        <v>2280</v>
      </c>
      <c r="AQ83" s="22" t="e">
        <v>#VALUE!</v>
      </c>
      <c r="AR83" s="21">
        <v>-69.711622427067226</v>
      </c>
      <c r="AS83">
        <v>-1.2892828364222453</v>
      </c>
      <c r="AT83" t="e">
        <v>#VALUE!</v>
      </c>
      <c r="AU83">
        <v>69.711622427067226</v>
      </c>
      <c r="AV83" t="s">
        <v>4130</v>
      </c>
    </row>
    <row r="84" spans="1:48" x14ac:dyDescent="0.25">
      <c r="A84" s="14">
        <v>8.6999999999999886E-10</v>
      </c>
      <c r="B84" t="s">
        <v>2051</v>
      </c>
      <c r="C84" s="4">
        <v>7</v>
      </c>
      <c r="D84" s="4">
        <v>1</v>
      </c>
      <c r="E84" s="4">
        <v>5</v>
      </c>
      <c r="F84" s="4">
        <v>13</v>
      </c>
      <c r="G84" s="4">
        <v>45</v>
      </c>
      <c r="H84" s="4">
        <v>43.5</v>
      </c>
      <c r="I84" s="34">
        <v>1549.2556175776103</v>
      </c>
      <c r="J84" s="35">
        <v>31.272465851905103</v>
      </c>
      <c r="K84" s="35">
        <v>25.648584905660378</v>
      </c>
      <c r="L84" s="35">
        <v>23.890347540983608</v>
      </c>
      <c r="M84" s="35">
        <v>18.877088082901555</v>
      </c>
      <c r="N84" s="4">
        <v>1.391</v>
      </c>
      <c r="O84" s="4">
        <v>20.432900432900432</v>
      </c>
      <c r="P84" s="35">
        <v>1.1977011494252874</v>
      </c>
      <c r="Q84" s="36" t="str">
        <f t="shared" si="29"/>
        <v xml:space="preserve"> </v>
      </c>
      <c r="R84" s="36" t="str">
        <f t="shared" si="30"/>
        <v xml:space="preserve"> </v>
      </c>
      <c r="S84" s="37" t="str">
        <f t="shared" si="31"/>
        <v/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20"/>
        <v xml:space="preserve"> </v>
      </c>
      <c r="Z84" s="1" t="str">
        <f t="shared" si="37"/>
        <v xml:space="preserve"> </v>
      </c>
      <c r="AA84" s="1" t="str">
        <f t="shared" si="21"/>
        <v xml:space="preserve"> </v>
      </c>
      <c r="AB84" s="1" t="str">
        <f t="shared" si="38"/>
        <v xml:space="preserve"> </v>
      </c>
      <c r="AC84" s="1" t="str">
        <f t="shared" si="28"/>
        <v xml:space="preserve"> </v>
      </c>
      <c r="AD84" s="1" t="str">
        <f t="shared" si="39"/>
        <v xml:space="preserve"> </v>
      </c>
      <c r="AE84" s="1" t="str">
        <f t="shared" si="25"/>
        <v xml:space="preserve"> </v>
      </c>
      <c r="AF84" s="1" t="str">
        <f t="shared" si="25"/>
        <v xml:space="preserve"> </v>
      </c>
      <c r="AG84" s="38" t="str">
        <f t="shared" si="40"/>
        <v xml:space="preserve"> </v>
      </c>
      <c r="AH84" s="38" t="str">
        <f t="shared" si="41"/>
        <v xml:space="preserve"> </v>
      </c>
      <c r="AI84" s="1" t="str">
        <f t="shared" si="27"/>
        <v xml:space="preserve"> </v>
      </c>
      <c r="AJ84" s="1" t="str">
        <f t="shared" si="27"/>
        <v xml:space="preserve"> </v>
      </c>
      <c r="AK84" s="25" t="str">
        <f t="shared" si="42"/>
        <v xml:space="preserve"> </v>
      </c>
      <c r="AL84" s="25" t="str">
        <f t="shared" si="43"/>
        <v xml:space="preserve"> </v>
      </c>
      <c r="AM84" s="1" t="str">
        <f t="shared" si="26"/>
        <v xml:space="preserve"> </v>
      </c>
      <c r="AN84" s="1" t="str">
        <f t="shared" si="26"/>
        <v xml:space="preserve"> </v>
      </c>
      <c r="AO84" t="s">
        <v>2051</v>
      </c>
      <c r="AP84" t="s">
        <v>3624</v>
      </c>
      <c r="AQ84" s="22">
        <v>-85.54671182283937</v>
      </c>
      <c r="AR84" s="21">
        <v>-97.4052917331244</v>
      </c>
      <c r="AS84">
        <v>3.4482758620689724</v>
      </c>
      <c r="AT84">
        <v>85.54671182283937</v>
      </c>
      <c r="AU84">
        <v>97.4052917331244</v>
      </c>
      <c r="AV84" t="s">
        <v>4131</v>
      </c>
    </row>
    <row r="85" spans="1:48" x14ac:dyDescent="0.25">
      <c r="A85" s="14">
        <v>8.7999999999999882E-10</v>
      </c>
      <c r="B85" t="s">
        <v>2052</v>
      </c>
      <c r="C85" s="4">
        <v>10</v>
      </c>
      <c r="D85" s="4">
        <v>0</v>
      </c>
      <c r="E85" s="4">
        <v>3</v>
      </c>
      <c r="F85" s="4">
        <v>13</v>
      </c>
      <c r="G85" s="4">
        <v>44</v>
      </c>
      <c r="H85" s="4">
        <v>33.659999999999997</v>
      </c>
      <c r="I85" s="34">
        <v>1540.8296272950593</v>
      </c>
      <c r="J85" s="35">
        <v>15.780590717299576</v>
      </c>
      <c r="K85" s="35">
        <v>10.37927844588344</v>
      </c>
      <c r="L85" s="35">
        <v>17.424278346064167</v>
      </c>
      <c r="M85" s="35">
        <v>10.248457013393585</v>
      </c>
      <c r="N85" s="4">
        <v>2.133</v>
      </c>
      <c r="O85" s="4">
        <v>19.495798319327722</v>
      </c>
      <c r="P85" s="35">
        <v>1.4795008912655971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0.30718954336366039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20"/>
        <v xml:space="preserve"> </v>
      </c>
      <c r="Z85" s="1" t="str">
        <f t="shared" si="37"/>
        <v xml:space="preserve"> </v>
      </c>
      <c r="AA85" s="1" t="str">
        <f t="shared" si="21"/>
        <v xml:space="preserve"> </v>
      </c>
      <c r="AB85" s="1" t="str">
        <f t="shared" si="38"/>
        <v xml:space="preserve"> </v>
      </c>
      <c r="AC85" s="1">
        <f t="shared" si="28"/>
        <v>19</v>
      </c>
      <c r="AD85" s="1" t="str">
        <f t="shared" si="39"/>
        <v xml:space="preserve"> </v>
      </c>
      <c r="AE85" s="1" t="str">
        <f t="shared" si="25"/>
        <v xml:space="preserve"> </v>
      </c>
      <c r="AF85" s="1" t="str">
        <f t="shared" si="25"/>
        <v xml:space="preserve"> </v>
      </c>
      <c r="AG85" s="38" t="str">
        <f t="shared" si="40"/>
        <v xml:space="preserve"> </v>
      </c>
      <c r="AH85" s="38" t="str">
        <f t="shared" si="41"/>
        <v xml:space="preserve"> </v>
      </c>
      <c r="AI85" s="1" t="str">
        <f t="shared" si="27"/>
        <v xml:space="preserve"> </v>
      </c>
      <c r="AJ85" s="1" t="str">
        <f t="shared" si="27"/>
        <v xml:space="preserve"> </v>
      </c>
      <c r="AK85" s="25" t="str">
        <f t="shared" si="42"/>
        <v xml:space="preserve"> </v>
      </c>
      <c r="AL85" s="25" t="str">
        <f t="shared" si="43"/>
        <v xml:space="preserve"> </v>
      </c>
      <c r="AM85" s="1" t="str">
        <f t="shared" si="26"/>
        <v xml:space="preserve"> </v>
      </c>
      <c r="AN85" s="1" t="str">
        <f t="shared" si="26"/>
        <v xml:space="preserve"> </v>
      </c>
      <c r="AO85" t="s">
        <v>2052</v>
      </c>
      <c r="AP85" t="s">
        <v>2918</v>
      </c>
      <c r="AQ85" s="22">
        <v>6.3701362059818578</v>
      </c>
      <c r="AR85" s="21">
        <v>-43.976337901459559</v>
      </c>
      <c r="AS85">
        <v>30.718954248366039</v>
      </c>
      <c r="AT85">
        <v>-6.3701362059818578</v>
      </c>
      <c r="AU85">
        <v>43.976337901459559</v>
      </c>
      <c r="AV85" t="s">
        <v>4132</v>
      </c>
    </row>
    <row r="86" spans="1:48" x14ac:dyDescent="0.25">
      <c r="A86" s="14">
        <v>8.8999999999999879E-10</v>
      </c>
      <c r="B86" t="s">
        <v>2053</v>
      </c>
      <c r="C86" s="4">
        <v>8</v>
      </c>
      <c r="D86" s="4">
        <v>0</v>
      </c>
      <c r="E86" s="4">
        <v>4</v>
      </c>
      <c r="F86" s="4">
        <v>12</v>
      </c>
      <c r="G86" s="4">
        <v>14</v>
      </c>
      <c r="H86" s="4">
        <v>9.6999999999999993</v>
      </c>
      <c r="I86" s="34">
        <v>1075.1279439126617</v>
      </c>
      <c r="J86" s="35">
        <v>7.8669910786699093</v>
      </c>
      <c r="K86" s="35">
        <v>9.3539054966248791</v>
      </c>
      <c r="L86" s="35">
        <v>5.1290748331744522</v>
      </c>
      <c r="M86" s="35">
        <v>5.0765334380015421</v>
      </c>
      <c r="N86" s="4">
        <v>1.2330000000000001</v>
      </c>
      <c r="O86" s="4">
        <v>-7.2234762979683866</v>
      </c>
      <c r="P86" s="35">
        <v>5.515463917525774</v>
      </c>
      <c r="Q86" s="36" t="str">
        <f t="shared" si="29"/>
        <v xml:space="preserve"> </v>
      </c>
      <c r="R86" s="36" t="str">
        <f t="shared" si="30"/>
        <v xml:space="preserve"> </v>
      </c>
      <c r="S86" s="37">
        <f t="shared" si="31"/>
        <v>0.44329896996216517</v>
      </c>
      <c r="T86" s="37" t="str">
        <f t="shared" si="32"/>
        <v/>
      </c>
      <c r="U86" s="37" t="str">
        <f t="shared" si="33"/>
        <v/>
      </c>
      <c r="V86" s="37">
        <f t="shared" si="34"/>
        <v>-0.53323337740637744</v>
      </c>
      <c r="W86" s="37" t="str">
        <f t="shared" si="35"/>
        <v/>
      </c>
      <c r="X86" s="37">
        <f t="shared" si="36"/>
        <v>-0.57618594203081974</v>
      </c>
      <c r="Y86" s="1" t="str">
        <f t="shared" si="20"/>
        <v xml:space="preserve"> </v>
      </c>
      <c r="Z86" s="1">
        <f t="shared" si="37"/>
        <v>14</v>
      </c>
      <c r="AA86" s="1" t="str">
        <f t="shared" si="21"/>
        <v xml:space="preserve"> </v>
      </c>
      <c r="AB86" s="1">
        <f t="shared" si="38"/>
        <v>12</v>
      </c>
      <c r="AC86" s="1">
        <f t="shared" si="28"/>
        <v>4</v>
      </c>
      <c r="AD86" s="1" t="str">
        <f t="shared" si="39"/>
        <v xml:space="preserve"> </v>
      </c>
      <c r="AE86" s="1" t="str">
        <f t="shared" si="25"/>
        <v xml:space="preserve"> </v>
      </c>
      <c r="AF86" s="1" t="str">
        <f t="shared" si="25"/>
        <v xml:space="preserve"> </v>
      </c>
      <c r="AG86" s="38">
        <f t="shared" si="40"/>
        <v>5.5154639184157741</v>
      </c>
      <c r="AH86" s="38" t="str">
        <f t="shared" si="41"/>
        <v xml:space="preserve"> </v>
      </c>
      <c r="AI86" s="1">
        <f t="shared" si="27"/>
        <v>15</v>
      </c>
      <c r="AJ86" s="1" t="str">
        <f t="shared" si="27"/>
        <v xml:space="preserve"> </v>
      </c>
      <c r="AK86" s="25" t="str">
        <f t="shared" si="42"/>
        <v xml:space="preserve"> </v>
      </c>
      <c r="AL86" s="25" t="str">
        <f t="shared" si="43"/>
        <v xml:space="preserve"> </v>
      </c>
      <c r="AM86" s="1" t="str">
        <f t="shared" si="26"/>
        <v xml:space="preserve"> </v>
      </c>
      <c r="AN86" s="1" t="str">
        <f t="shared" si="26"/>
        <v xml:space="preserve"> </v>
      </c>
      <c r="AO86" t="s">
        <v>2053</v>
      </c>
      <c r="AP86" t="s">
        <v>2252</v>
      </c>
      <c r="AQ86" s="22">
        <v>53.323337740637747</v>
      </c>
      <c r="AR86" s="21">
        <v>57.618594203081976</v>
      </c>
      <c r="AS86">
        <v>44.329896907216515</v>
      </c>
      <c r="AT86">
        <v>-53.323337740637747</v>
      </c>
      <c r="AU86">
        <v>-57.618594203081976</v>
      </c>
      <c r="AV86" t="s">
        <v>4133</v>
      </c>
    </row>
    <row r="87" spans="1:48" x14ac:dyDescent="0.25">
      <c r="A87" s="14">
        <v>8.9999999999999875E-10</v>
      </c>
      <c r="B87" t="s">
        <v>2054</v>
      </c>
      <c r="C87" s="4">
        <v>9</v>
      </c>
      <c r="D87" s="4">
        <v>0</v>
      </c>
      <c r="E87" s="4">
        <v>5</v>
      </c>
      <c r="F87" s="4">
        <v>14</v>
      </c>
      <c r="G87" s="4">
        <v>14.75</v>
      </c>
      <c r="H87" s="4">
        <v>12.77</v>
      </c>
      <c r="I87" s="34">
        <v>1438.7439326913748</v>
      </c>
      <c r="J87" s="35">
        <v>17.303523035230352</v>
      </c>
      <c r="K87" s="35">
        <v>36.073446327683619</v>
      </c>
      <c r="L87" s="35">
        <v>6.2221897654799969</v>
      </c>
      <c r="M87" s="35">
        <v>7.2416406440801371</v>
      </c>
      <c r="N87" s="4">
        <v>0.73799999999999999</v>
      </c>
      <c r="O87" s="4" t="s">
        <v>119</v>
      </c>
      <c r="P87" s="35">
        <v>1.0258418167580268</v>
      </c>
      <c r="Q87" s="36" t="str">
        <f t="shared" si="29"/>
        <v xml:space="preserve"> </v>
      </c>
      <c r="R87" s="36" t="str">
        <f t="shared" si="30"/>
        <v xml:space="preserve"> </v>
      </c>
      <c r="S87" s="37">
        <f t="shared" si="31"/>
        <v>0.15505090144815972</v>
      </c>
      <c r="T87" s="37" t="str">
        <f t="shared" si="32"/>
        <v/>
      </c>
      <c r="U87" s="37" t="str">
        <f t="shared" si="33"/>
        <v/>
      </c>
      <c r="V87" s="37" t="str">
        <f t="shared" si="34"/>
        <v/>
      </c>
      <c r="W87" s="37" t="str">
        <f t="shared" si="35"/>
        <v/>
      </c>
      <c r="X87" s="37">
        <f t="shared" si="36"/>
        <v>-0.48586215258429488</v>
      </c>
      <c r="Y87" s="1" t="str">
        <f t="shared" ref="Y87:Y88" si="44">IF(ISERROR((RANK(U87,U$7:U$184,0)))=TRUE," ",((RANK(U87,U$7:U$184,0))))</f>
        <v xml:space="preserve"> </v>
      </c>
      <c r="Z87" s="1" t="str">
        <f t="shared" si="37"/>
        <v xml:space="preserve"> </v>
      </c>
      <c r="AA87" s="1" t="str">
        <f t="shared" ref="AA87:AA88" si="45">IF(ISERROR((RANK(W87,W$7:W$184,0)))=TRUE," ",((RANK(W87,W$7:W$184,0))))</f>
        <v xml:space="preserve"> </v>
      </c>
      <c r="AB87" s="1">
        <f t="shared" si="38"/>
        <v>18</v>
      </c>
      <c r="AC87" s="1">
        <f t="shared" si="28"/>
        <v>45</v>
      </c>
      <c r="AD87" s="1" t="str">
        <f t="shared" si="39"/>
        <v xml:space="preserve"> </v>
      </c>
      <c r="AE87" s="1" t="str">
        <f t="shared" si="25"/>
        <v xml:space="preserve"> </v>
      </c>
      <c r="AF87" s="1" t="str">
        <f t="shared" si="25"/>
        <v xml:space="preserve"> </v>
      </c>
      <c r="AG87" s="38" t="str">
        <f t="shared" si="40"/>
        <v xml:space="preserve"> </v>
      </c>
      <c r="AH87" s="38" t="str">
        <f t="shared" si="41"/>
        <v xml:space="preserve"> </v>
      </c>
      <c r="AI87" s="1" t="str">
        <f t="shared" si="27"/>
        <v xml:space="preserve"> </v>
      </c>
      <c r="AJ87" s="1" t="str">
        <f t="shared" si="27"/>
        <v xml:space="preserve"> </v>
      </c>
      <c r="AK87" s="25" t="str">
        <f t="shared" si="42"/>
        <v xml:space="preserve"> </v>
      </c>
      <c r="AL87" s="25" t="str">
        <f t="shared" si="43"/>
        <v xml:space="preserve"> </v>
      </c>
      <c r="AM87" s="1" t="str">
        <f t="shared" si="26"/>
        <v xml:space="preserve"> </v>
      </c>
      <c r="AN87" s="1" t="str">
        <f t="shared" si="26"/>
        <v xml:space="preserve"> </v>
      </c>
      <c r="AO87" t="s">
        <v>2054</v>
      </c>
      <c r="AP87" t="s">
        <v>2208</v>
      </c>
      <c r="AQ87" s="22">
        <v>-2.6657705005427301</v>
      </c>
      <c r="AR87" s="21">
        <v>48.58621525842949</v>
      </c>
      <c r="AS87">
        <v>15.505090054815973</v>
      </c>
      <c r="AT87">
        <v>2.6657705005427301</v>
      </c>
      <c r="AU87">
        <v>-48.58621525842949</v>
      </c>
      <c r="AV87" t="s">
        <v>4134</v>
      </c>
    </row>
    <row r="88" spans="1:48" x14ac:dyDescent="0.25">
      <c r="A88" s="14">
        <v>9.0999999999999872E-10</v>
      </c>
      <c r="B88" t="s">
        <v>2055</v>
      </c>
      <c r="C88" s="4">
        <v>7</v>
      </c>
      <c r="D88" s="4">
        <v>0</v>
      </c>
      <c r="E88" s="4">
        <v>0</v>
      </c>
      <c r="F88" s="4">
        <v>7</v>
      </c>
      <c r="G88" s="4">
        <v>10.050000190734863</v>
      </c>
      <c r="H88" s="4">
        <v>7.43</v>
      </c>
      <c r="I88" s="34">
        <v>1032.3763271657306</v>
      </c>
      <c r="J88" s="35">
        <v>15.479166666666666</v>
      </c>
      <c r="K88" s="35">
        <v>9.0060606060606041</v>
      </c>
      <c r="L88" s="35">
        <v>10.147741928120613</v>
      </c>
      <c r="M88" s="35">
        <v>7.649253318618058</v>
      </c>
      <c r="N88" s="4">
        <v>0.48</v>
      </c>
      <c r="O88" s="4">
        <v>-41.676792223572299</v>
      </c>
      <c r="P88" s="35">
        <v>1.6823687752355316</v>
      </c>
      <c r="Q88" s="36">
        <f t="shared" si="29"/>
        <v>100.00000000091001</v>
      </c>
      <c r="R88" s="36" t="str">
        <f t="shared" si="30"/>
        <v xml:space="preserve"> </v>
      </c>
      <c r="S88" s="37">
        <f t="shared" si="31"/>
        <v>0.35262452187027787</v>
      </c>
      <c r="T88" s="37" t="str">
        <f t="shared" si="32"/>
        <v/>
      </c>
      <c r="U88" s="37" t="str">
        <f t="shared" si="33"/>
        <v/>
      </c>
      <c r="V88" s="37" t="str">
        <f t="shared" si="34"/>
        <v/>
      </c>
      <c r="W88" s="37" t="str">
        <f t="shared" si="35"/>
        <v/>
      </c>
      <c r="X88" s="37">
        <f t="shared" si="36"/>
        <v>-0.16149484543219339</v>
      </c>
      <c r="Y88" s="1" t="str">
        <f t="shared" si="44"/>
        <v xml:space="preserve"> </v>
      </c>
      <c r="Z88" s="1" t="str">
        <f t="shared" si="37"/>
        <v xml:space="preserve"> </v>
      </c>
      <c r="AA88" s="1" t="str">
        <f t="shared" si="45"/>
        <v xml:space="preserve"> </v>
      </c>
      <c r="AB88" s="1">
        <f t="shared" si="38"/>
        <v>41</v>
      </c>
      <c r="AC88" s="1">
        <f t="shared" si="28"/>
        <v>12</v>
      </c>
      <c r="AD88" s="1" t="str">
        <f t="shared" si="39"/>
        <v xml:space="preserve"> </v>
      </c>
      <c r="AE88" s="1">
        <f t="shared" si="25"/>
        <v>1</v>
      </c>
      <c r="AF88" s="1" t="str">
        <f t="shared" si="25"/>
        <v xml:space="preserve"> </v>
      </c>
      <c r="AG88" s="38" t="str">
        <f t="shared" si="40"/>
        <v xml:space="preserve"> </v>
      </c>
      <c r="AH88" s="38" t="str">
        <f t="shared" si="41"/>
        <v xml:space="preserve"> </v>
      </c>
      <c r="AI88" s="1" t="str">
        <f t="shared" si="27"/>
        <v xml:space="preserve"> </v>
      </c>
      <c r="AJ88" s="1" t="str">
        <f t="shared" si="27"/>
        <v xml:space="preserve"> </v>
      </c>
      <c r="AK88" s="25" t="str">
        <f t="shared" si="42"/>
        <v xml:space="preserve"> </v>
      </c>
      <c r="AL88" s="25" t="str">
        <f t="shared" si="43"/>
        <v xml:space="preserve"> </v>
      </c>
      <c r="AM88" s="1" t="str">
        <f t="shared" si="26"/>
        <v xml:space="preserve"> </v>
      </c>
      <c r="AN88" s="1" t="str">
        <f t="shared" si="26"/>
        <v xml:space="preserve"> </v>
      </c>
      <c r="AO88" t="s">
        <v>2055</v>
      </c>
      <c r="AP88" t="s">
        <v>3624</v>
      </c>
      <c r="AQ88" s="22">
        <v>8.1585542259778876</v>
      </c>
      <c r="AR88" s="21">
        <v>16.149484543219337</v>
      </c>
      <c r="AS88">
        <v>35.262452096027786</v>
      </c>
      <c r="AT88">
        <v>-8.1585542259778876</v>
      </c>
      <c r="AU88">
        <v>-16.149484543219337</v>
      </c>
      <c r="AV88" t="s">
        <v>4135</v>
      </c>
    </row>
    <row r="89" spans="1:48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8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8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8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8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8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8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8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A107" s="14"/>
      <c r="C107" s="4"/>
      <c r="D107" s="4"/>
      <c r="E107" s="4"/>
      <c r="F107" s="4"/>
      <c r="G107" s="4"/>
      <c r="H107" s="4"/>
      <c r="I107" s="34"/>
      <c r="J107" s="35"/>
      <c r="K107" s="35"/>
      <c r="L107" s="35"/>
      <c r="M107" s="35"/>
      <c r="N107" s="4"/>
      <c r="O107" s="4"/>
      <c r="P107" s="35"/>
      <c r="Q107" s="36"/>
      <c r="R107" s="36"/>
      <c r="S107" s="37"/>
      <c r="T107" s="37"/>
      <c r="U107" s="37"/>
      <c r="V107" s="37"/>
      <c r="W107" s="37"/>
      <c r="X107" s="37"/>
      <c r="Y107" s="1"/>
      <c r="Z107" s="1"/>
      <c r="AA107" s="1"/>
      <c r="AB107" s="1"/>
      <c r="AC107" s="1"/>
      <c r="AD107" s="1"/>
      <c r="AE107" s="1"/>
      <c r="AF107" s="1"/>
      <c r="AG107" s="38"/>
      <c r="AH107" s="38"/>
      <c r="AI107" s="1"/>
      <c r="AJ107" s="1"/>
      <c r="AK107" s="25"/>
      <c r="AL107" s="25"/>
      <c r="AM107" s="1"/>
      <c r="AN107" s="1"/>
      <c r="AQ107" s="22"/>
      <c r="AR107" s="21"/>
    </row>
    <row r="108" spans="1:44" x14ac:dyDescent="0.25">
      <c r="A108" s="14"/>
      <c r="C108" s="4"/>
      <c r="D108" s="4"/>
      <c r="E108" s="4"/>
      <c r="F108" s="4"/>
      <c r="G108" s="4"/>
      <c r="H108" s="4"/>
      <c r="I108" s="34"/>
      <c r="J108" s="35"/>
      <c r="K108" s="35"/>
      <c r="L108" s="35"/>
      <c r="M108" s="35"/>
      <c r="N108" s="4"/>
      <c r="O108" s="4"/>
      <c r="P108" s="35"/>
      <c r="Q108" s="36"/>
      <c r="R108" s="36"/>
      <c r="S108" s="37"/>
      <c r="T108" s="37"/>
      <c r="U108" s="37"/>
      <c r="V108" s="37"/>
      <c r="W108" s="37"/>
      <c r="X108" s="37"/>
      <c r="Y108" s="1"/>
      <c r="Z108" s="1"/>
      <c r="AA108" s="1"/>
      <c r="AB108" s="1"/>
      <c r="AC108" s="1"/>
      <c r="AD108" s="1"/>
      <c r="AE108" s="1"/>
      <c r="AF108" s="1"/>
      <c r="AG108" s="38"/>
      <c r="AH108" s="38"/>
      <c r="AI108" s="1"/>
      <c r="AJ108" s="1"/>
      <c r="AK108" s="25"/>
      <c r="AL108" s="25"/>
      <c r="AM108" s="1"/>
      <c r="AN108" s="1"/>
      <c r="AQ108" s="22"/>
      <c r="AR108" s="21"/>
    </row>
    <row r="109" spans="1:44" x14ac:dyDescent="0.25">
      <c r="A109" s="14"/>
      <c r="C109" s="4"/>
      <c r="D109" s="4"/>
      <c r="E109" s="4"/>
      <c r="F109" s="4"/>
      <c r="G109" s="4"/>
      <c r="H109" s="4"/>
      <c r="I109" s="34"/>
      <c r="J109" s="35"/>
      <c r="K109" s="35"/>
      <c r="L109" s="35"/>
      <c r="M109" s="35"/>
      <c r="N109" s="4"/>
      <c r="O109" s="4"/>
      <c r="P109" s="35"/>
      <c r="Q109" s="36"/>
      <c r="R109" s="36"/>
      <c r="S109" s="37"/>
      <c r="T109" s="37"/>
      <c r="U109" s="37"/>
      <c r="V109" s="37"/>
      <c r="W109" s="37"/>
      <c r="X109" s="37"/>
      <c r="Y109" s="1"/>
      <c r="Z109" s="1"/>
      <c r="AA109" s="1"/>
      <c r="AB109" s="1"/>
      <c r="AC109" s="1"/>
      <c r="AD109" s="1"/>
      <c r="AE109" s="1"/>
      <c r="AF109" s="1"/>
      <c r="AG109" s="38"/>
      <c r="AH109" s="38"/>
      <c r="AI109" s="1"/>
      <c r="AJ109" s="1"/>
      <c r="AK109" s="25"/>
      <c r="AL109" s="25"/>
      <c r="AM109" s="1"/>
      <c r="AN109" s="1"/>
      <c r="AQ109" s="22"/>
      <c r="AR109" s="21"/>
    </row>
    <row r="110" spans="1:44" x14ac:dyDescent="0.25">
      <c r="A110" s="14"/>
      <c r="C110" s="4"/>
      <c r="D110" s="4"/>
      <c r="E110" s="4"/>
      <c r="F110" s="4"/>
      <c r="G110" s="4"/>
      <c r="H110" s="4"/>
      <c r="I110" s="34"/>
      <c r="J110" s="35"/>
      <c r="K110" s="35"/>
      <c r="L110" s="35"/>
      <c r="M110" s="35"/>
      <c r="N110" s="4"/>
      <c r="O110" s="4"/>
      <c r="P110" s="35"/>
      <c r="Q110" s="36"/>
      <c r="R110" s="36"/>
      <c r="S110" s="37"/>
      <c r="T110" s="37"/>
      <c r="U110" s="37"/>
      <c r="V110" s="37"/>
      <c r="W110" s="37"/>
      <c r="X110" s="37"/>
      <c r="Y110" s="1"/>
      <c r="Z110" s="1"/>
      <c r="AA110" s="1"/>
      <c r="AB110" s="1"/>
      <c r="AC110" s="1"/>
      <c r="AD110" s="1"/>
      <c r="AE110" s="1"/>
      <c r="AF110" s="1"/>
      <c r="AG110" s="38"/>
      <c r="AH110" s="38"/>
      <c r="AI110" s="1"/>
      <c r="AJ110" s="1"/>
      <c r="AK110" s="25"/>
      <c r="AL110" s="25"/>
      <c r="AM110" s="1"/>
      <c r="AN110" s="1"/>
      <c r="AQ110" s="22"/>
      <c r="AR110" s="21"/>
    </row>
    <row r="111" spans="1:44" x14ac:dyDescent="0.25">
      <c r="A111" s="14"/>
      <c r="C111" s="4"/>
      <c r="D111" s="4"/>
      <c r="E111" s="4"/>
      <c r="F111" s="4"/>
      <c r="G111" s="4"/>
      <c r="H111" s="4"/>
      <c r="I111" s="34"/>
      <c r="J111" s="35"/>
      <c r="K111" s="35"/>
      <c r="L111" s="35"/>
      <c r="M111" s="35"/>
      <c r="N111" s="4"/>
      <c r="O111" s="4"/>
      <c r="P111" s="35"/>
      <c r="Q111" s="36"/>
      <c r="R111" s="36"/>
      <c r="S111" s="37"/>
      <c r="T111" s="37"/>
      <c r="U111" s="37"/>
      <c r="V111" s="37"/>
      <c r="W111" s="37"/>
      <c r="X111" s="37"/>
      <c r="Y111" s="1"/>
      <c r="Z111" s="1"/>
      <c r="AA111" s="1"/>
      <c r="AB111" s="1"/>
      <c r="AC111" s="1"/>
      <c r="AD111" s="1"/>
      <c r="AE111" s="1"/>
      <c r="AF111" s="1"/>
      <c r="AG111" s="38"/>
      <c r="AH111" s="38"/>
      <c r="AI111" s="1"/>
      <c r="AJ111" s="1"/>
      <c r="AK111" s="25"/>
      <c r="AL111" s="25"/>
      <c r="AM111" s="1"/>
      <c r="AN111" s="1"/>
      <c r="AQ111" s="22"/>
      <c r="AR111" s="21"/>
    </row>
    <row r="112" spans="1:44" x14ac:dyDescent="0.25">
      <c r="A112" s="14"/>
      <c r="C112" s="4"/>
      <c r="D112" s="4"/>
      <c r="E112" s="4"/>
      <c r="F112" s="4"/>
      <c r="G112" s="4"/>
      <c r="H112" s="4"/>
      <c r="I112" s="34"/>
      <c r="J112" s="35"/>
      <c r="K112" s="35"/>
      <c r="L112" s="35"/>
      <c r="M112" s="35"/>
      <c r="N112" s="4"/>
      <c r="O112" s="4"/>
      <c r="P112" s="35"/>
      <c r="Q112" s="36"/>
      <c r="R112" s="36"/>
      <c r="S112" s="37"/>
      <c r="T112" s="37"/>
      <c r="U112" s="37"/>
      <c r="V112" s="37"/>
      <c r="W112" s="37"/>
      <c r="X112" s="37"/>
      <c r="Y112" s="1"/>
      <c r="Z112" s="1"/>
      <c r="AA112" s="1"/>
      <c r="AB112" s="1"/>
      <c r="AC112" s="1"/>
      <c r="AD112" s="1"/>
      <c r="AE112" s="1"/>
      <c r="AF112" s="1"/>
      <c r="AG112" s="38"/>
      <c r="AH112" s="38"/>
      <c r="AI112" s="1"/>
      <c r="AJ112" s="1"/>
      <c r="AK112" s="25"/>
      <c r="AL112" s="25"/>
      <c r="AM112" s="1"/>
      <c r="AN112" s="1"/>
      <c r="AQ112" s="22"/>
      <c r="AR112" s="21"/>
    </row>
    <row r="113" spans="1:44" x14ac:dyDescent="0.25">
      <c r="A113" s="14"/>
      <c r="C113" s="4"/>
      <c r="D113" s="4"/>
      <c r="E113" s="4"/>
      <c r="F113" s="4"/>
      <c r="G113" s="4"/>
      <c r="H113" s="4"/>
      <c r="I113" s="34"/>
      <c r="J113" s="35"/>
      <c r="K113" s="35"/>
      <c r="L113" s="35"/>
      <c r="M113" s="35"/>
      <c r="N113" s="4"/>
      <c r="O113" s="4"/>
      <c r="P113" s="35"/>
      <c r="Q113" s="36"/>
      <c r="R113" s="36"/>
      <c r="S113" s="37"/>
      <c r="T113" s="37"/>
      <c r="U113" s="37"/>
      <c r="V113" s="37"/>
      <c r="W113" s="37"/>
      <c r="X113" s="37"/>
      <c r="Y113" s="1"/>
      <c r="Z113" s="1"/>
      <c r="AA113" s="1"/>
      <c r="AB113" s="1"/>
      <c r="AC113" s="1"/>
      <c r="AD113" s="1"/>
      <c r="AE113" s="1"/>
      <c r="AF113" s="1"/>
      <c r="AG113" s="38"/>
      <c r="AH113" s="38"/>
      <c r="AI113" s="1"/>
      <c r="AJ113" s="1"/>
      <c r="AK113" s="25"/>
      <c r="AL113" s="25"/>
      <c r="AM113" s="1"/>
      <c r="AN113" s="1"/>
      <c r="AQ113" s="22"/>
      <c r="AR113" s="21"/>
    </row>
    <row r="114" spans="1:44" x14ac:dyDescent="0.25">
      <c r="A114" s="14"/>
      <c r="C114" s="4"/>
      <c r="D114" s="4"/>
      <c r="E114" s="4"/>
      <c r="F114" s="4"/>
      <c r="G114" s="4"/>
      <c r="H114" s="4"/>
      <c r="I114" s="34"/>
      <c r="J114" s="35"/>
      <c r="K114" s="35"/>
      <c r="L114" s="35"/>
      <c r="M114" s="35"/>
      <c r="N114" s="4"/>
      <c r="O114" s="4"/>
      <c r="P114" s="35"/>
      <c r="Q114" s="36"/>
      <c r="R114" s="36"/>
      <c r="S114" s="37"/>
      <c r="T114" s="37"/>
      <c r="U114" s="37"/>
      <c r="V114" s="37"/>
      <c r="W114" s="37"/>
      <c r="X114" s="37"/>
      <c r="Y114" s="1"/>
      <c r="Z114" s="1"/>
      <c r="AA114" s="1"/>
      <c r="AB114" s="1"/>
      <c r="AC114" s="1"/>
      <c r="AD114" s="1"/>
      <c r="AE114" s="1"/>
      <c r="AF114" s="1"/>
      <c r="AG114" s="38"/>
      <c r="AH114" s="38"/>
      <c r="AI114" s="1"/>
      <c r="AJ114" s="1"/>
      <c r="AK114" s="25"/>
      <c r="AL114" s="25"/>
      <c r="AM114" s="1"/>
      <c r="AN114" s="1"/>
      <c r="AQ114" s="22"/>
      <c r="AR114" s="21"/>
    </row>
    <row r="115" spans="1:44" x14ac:dyDescent="0.25">
      <c r="A115" s="14"/>
      <c r="C115" s="4"/>
      <c r="D115" s="4"/>
      <c r="E115" s="4"/>
      <c r="F115" s="4"/>
      <c r="G115" s="4"/>
      <c r="H115" s="4"/>
      <c r="I115" s="34"/>
      <c r="J115" s="35"/>
      <c r="K115" s="35"/>
      <c r="L115" s="35"/>
      <c r="M115" s="35"/>
      <c r="N115" s="4"/>
      <c r="O115" s="4"/>
      <c r="P115" s="35"/>
      <c r="Q115" s="36"/>
      <c r="R115" s="36"/>
      <c r="S115" s="37"/>
      <c r="T115" s="37"/>
      <c r="U115" s="37"/>
      <c r="V115" s="37"/>
      <c r="W115" s="37"/>
      <c r="X115" s="37"/>
      <c r="Y115" s="1"/>
      <c r="Z115" s="1"/>
      <c r="AA115" s="1"/>
      <c r="AB115" s="1"/>
      <c r="AC115" s="1"/>
      <c r="AD115" s="1"/>
      <c r="AE115" s="1"/>
      <c r="AF115" s="1"/>
      <c r="AG115" s="38"/>
      <c r="AH115" s="38"/>
      <c r="AI115" s="1"/>
      <c r="AJ115" s="1"/>
      <c r="AK115" s="25"/>
      <c r="AL115" s="25"/>
      <c r="AM115" s="1"/>
      <c r="AN115" s="1"/>
      <c r="AQ115" s="22"/>
      <c r="AR115" s="21"/>
    </row>
    <row r="116" spans="1:44" x14ac:dyDescent="0.25">
      <c r="A116" s="14"/>
      <c r="C116" s="4"/>
      <c r="D116" s="4"/>
      <c r="E116" s="4"/>
      <c r="F116" s="4"/>
      <c r="G116" s="4"/>
      <c r="H116" s="4"/>
      <c r="I116" s="34"/>
      <c r="J116" s="35"/>
      <c r="K116" s="35"/>
      <c r="L116" s="35"/>
      <c r="M116" s="35"/>
      <c r="N116" s="4"/>
      <c r="O116" s="4"/>
      <c r="P116" s="35"/>
      <c r="Q116" s="36"/>
      <c r="R116" s="36"/>
      <c r="S116" s="37"/>
      <c r="T116" s="37"/>
      <c r="U116" s="37"/>
      <c r="V116" s="37"/>
      <c r="W116" s="37"/>
      <c r="X116" s="37"/>
      <c r="Y116" s="1"/>
      <c r="Z116" s="1"/>
      <c r="AA116" s="1"/>
      <c r="AB116" s="1"/>
      <c r="AC116" s="1"/>
      <c r="AD116" s="1"/>
      <c r="AE116" s="1"/>
      <c r="AF116" s="1"/>
      <c r="AG116" s="38"/>
      <c r="AH116" s="38"/>
      <c r="AI116" s="1"/>
      <c r="AJ116" s="1"/>
      <c r="AK116" s="25"/>
      <c r="AL116" s="25"/>
      <c r="AM116" s="1"/>
      <c r="AN116" s="1"/>
      <c r="AQ116" s="22"/>
      <c r="AR116" s="21"/>
    </row>
    <row r="117" spans="1:44" x14ac:dyDescent="0.25">
      <c r="A117" s="14"/>
      <c r="C117" s="4"/>
      <c r="D117" s="4"/>
      <c r="E117" s="4"/>
      <c r="F117" s="4"/>
      <c r="G117" s="4"/>
      <c r="H117" s="4"/>
      <c r="I117" s="34"/>
      <c r="J117" s="35"/>
      <c r="K117" s="35"/>
      <c r="L117" s="35"/>
      <c r="M117" s="35"/>
      <c r="N117" s="4"/>
      <c r="O117" s="4"/>
      <c r="P117" s="35"/>
      <c r="Q117" s="36"/>
      <c r="R117" s="36"/>
      <c r="S117" s="37"/>
      <c r="T117" s="37"/>
      <c r="U117" s="37"/>
      <c r="V117" s="37"/>
      <c r="W117" s="37"/>
      <c r="X117" s="37"/>
      <c r="Y117" s="1"/>
      <c r="Z117" s="1"/>
      <c r="AA117" s="1"/>
      <c r="AB117" s="1"/>
      <c r="AC117" s="1"/>
      <c r="AD117" s="1"/>
      <c r="AE117" s="1"/>
      <c r="AF117" s="1"/>
      <c r="AG117" s="38"/>
      <c r="AH117" s="38"/>
      <c r="AI117" s="1"/>
      <c r="AJ117" s="1"/>
      <c r="AK117" s="25"/>
      <c r="AL117" s="25"/>
      <c r="AM117" s="1"/>
      <c r="AN117" s="1"/>
      <c r="AQ117" s="22"/>
      <c r="AR117" s="21"/>
    </row>
    <row r="118" spans="1:44" x14ac:dyDescent="0.25">
      <c r="A118" s="14"/>
      <c r="C118" s="4"/>
      <c r="D118" s="4"/>
      <c r="E118" s="4"/>
      <c r="F118" s="4"/>
      <c r="G118" s="4"/>
      <c r="H118" s="4"/>
      <c r="I118" s="34"/>
      <c r="J118" s="35"/>
      <c r="K118" s="35"/>
      <c r="L118" s="35"/>
      <c r="M118" s="35"/>
      <c r="N118" s="4"/>
      <c r="O118" s="4"/>
      <c r="P118" s="35"/>
      <c r="Q118" s="36"/>
      <c r="R118" s="36"/>
      <c r="S118" s="37"/>
      <c r="T118" s="37"/>
      <c r="U118" s="37"/>
      <c r="V118" s="37"/>
      <c r="W118" s="37"/>
      <c r="X118" s="37"/>
      <c r="Y118" s="1"/>
      <c r="Z118" s="1"/>
      <c r="AA118" s="1"/>
      <c r="AB118" s="1"/>
      <c r="AC118" s="1"/>
      <c r="AD118" s="1"/>
      <c r="AE118" s="1"/>
      <c r="AF118" s="1"/>
      <c r="AG118" s="38"/>
      <c r="AH118" s="38"/>
      <c r="AI118" s="1"/>
      <c r="AJ118" s="1"/>
      <c r="AK118" s="25"/>
      <c r="AL118" s="25"/>
      <c r="AM118" s="1"/>
      <c r="AN118" s="1"/>
      <c r="AQ118" s="22"/>
      <c r="AR118" s="21"/>
    </row>
    <row r="119" spans="1:44" x14ac:dyDescent="0.25">
      <c r="A119" s="14"/>
      <c r="C119" s="4"/>
      <c r="D119" s="4"/>
      <c r="E119" s="4"/>
      <c r="F119" s="4"/>
      <c r="G119" s="4"/>
      <c r="H119" s="4"/>
      <c r="I119" s="34"/>
      <c r="J119" s="35"/>
      <c r="K119" s="35"/>
      <c r="L119" s="35"/>
      <c r="M119" s="35"/>
      <c r="N119" s="4"/>
      <c r="O119" s="4"/>
      <c r="P119" s="35"/>
      <c r="Q119" s="36"/>
      <c r="R119" s="36"/>
      <c r="S119" s="37"/>
      <c r="T119" s="37"/>
      <c r="U119" s="37"/>
      <c r="V119" s="37"/>
      <c r="W119" s="37"/>
      <c r="X119" s="37"/>
      <c r="Y119" s="1"/>
      <c r="Z119" s="1"/>
      <c r="AA119" s="1"/>
      <c r="AB119" s="1"/>
      <c r="AC119" s="1"/>
      <c r="AD119" s="1"/>
      <c r="AE119" s="1"/>
      <c r="AF119" s="1"/>
      <c r="AG119" s="38"/>
      <c r="AH119" s="38"/>
      <c r="AI119" s="1"/>
      <c r="AJ119" s="1"/>
      <c r="AK119" s="25"/>
      <c r="AL119" s="25"/>
      <c r="AM119" s="1"/>
      <c r="AN119" s="1"/>
      <c r="AQ119" s="22"/>
      <c r="AR119" s="21"/>
    </row>
    <row r="120" spans="1:44" x14ac:dyDescent="0.25">
      <c r="A120" s="14"/>
      <c r="C120" s="4"/>
      <c r="D120" s="4"/>
      <c r="E120" s="4"/>
      <c r="F120" s="4"/>
      <c r="G120" s="4"/>
      <c r="H120" s="4"/>
      <c r="I120" s="34"/>
      <c r="J120" s="35"/>
      <c r="K120" s="35"/>
      <c r="L120" s="35"/>
      <c r="M120" s="35"/>
      <c r="N120" s="4"/>
      <c r="O120" s="4"/>
      <c r="P120" s="35"/>
      <c r="Q120" s="36"/>
      <c r="R120" s="36"/>
      <c r="S120" s="37"/>
      <c r="T120" s="37"/>
      <c r="U120" s="37"/>
      <c r="V120" s="37"/>
      <c r="W120" s="37"/>
      <c r="X120" s="37"/>
      <c r="Y120" s="1"/>
      <c r="Z120" s="1"/>
      <c r="AA120" s="1"/>
      <c r="AB120" s="1"/>
      <c r="AC120" s="1"/>
      <c r="AD120" s="1"/>
      <c r="AE120" s="1"/>
      <c r="AF120" s="1"/>
      <c r="AG120" s="38"/>
      <c r="AH120" s="38"/>
      <c r="AI120" s="1"/>
      <c r="AJ120" s="1"/>
      <c r="AK120" s="25"/>
      <c r="AL120" s="25"/>
      <c r="AM120" s="1"/>
      <c r="AN120" s="1"/>
      <c r="AQ120" s="22"/>
      <c r="AR120" s="21"/>
    </row>
    <row r="121" spans="1:44" x14ac:dyDescent="0.25">
      <c r="A121" s="14"/>
      <c r="C121" s="4"/>
      <c r="D121" s="4"/>
      <c r="E121" s="4"/>
      <c r="F121" s="4"/>
      <c r="G121" s="4"/>
      <c r="H121" s="4"/>
      <c r="I121" s="34"/>
      <c r="J121" s="35"/>
      <c r="K121" s="35"/>
      <c r="L121" s="35"/>
      <c r="M121" s="35"/>
      <c r="N121" s="4"/>
      <c r="O121" s="4"/>
      <c r="P121" s="35"/>
      <c r="Q121" s="36"/>
      <c r="R121" s="36"/>
      <c r="S121" s="37"/>
      <c r="T121" s="37"/>
      <c r="U121" s="37"/>
      <c r="V121" s="37"/>
      <c r="W121" s="37"/>
      <c r="X121" s="37"/>
      <c r="Y121" s="1"/>
      <c r="Z121" s="1"/>
      <c r="AA121" s="1"/>
      <c r="AB121" s="1"/>
      <c r="AC121" s="1"/>
      <c r="AD121" s="1"/>
      <c r="AE121" s="1"/>
      <c r="AF121" s="1"/>
      <c r="AG121" s="38"/>
      <c r="AH121" s="38"/>
      <c r="AI121" s="1"/>
      <c r="AJ121" s="1"/>
      <c r="AK121" s="25"/>
      <c r="AL121" s="25"/>
      <c r="AM121" s="1"/>
      <c r="AN121" s="1"/>
      <c r="AQ121" s="22"/>
      <c r="AR121" s="21"/>
    </row>
    <row r="122" spans="1:44" x14ac:dyDescent="0.25">
      <c r="A122" s="14"/>
      <c r="C122" s="4"/>
      <c r="D122" s="4"/>
      <c r="E122" s="4"/>
      <c r="F122" s="4"/>
      <c r="G122" s="4"/>
      <c r="H122" s="4"/>
      <c r="I122" s="34"/>
      <c r="J122" s="35"/>
      <c r="K122" s="35"/>
      <c r="L122" s="35"/>
      <c r="M122" s="35"/>
      <c r="N122" s="4"/>
      <c r="O122" s="4"/>
      <c r="P122" s="35"/>
      <c r="Q122" s="36"/>
      <c r="R122" s="36"/>
      <c r="S122" s="37"/>
      <c r="T122" s="37"/>
      <c r="U122" s="37"/>
      <c r="V122" s="37"/>
      <c r="W122" s="37"/>
      <c r="X122" s="37"/>
      <c r="Y122" s="1"/>
      <c r="Z122" s="1"/>
      <c r="AA122" s="1"/>
      <c r="AB122" s="1"/>
      <c r="AC122" s="1"/>
      <c r="AD122" s="1"/>
      <c r="AE122" s="1"/>
      <c r="AF122" s="1"/>
      <c r="AG122" s="38"/>
      <c r="AH122" s="38"/>
      <c r="AI122" s="1"/>
      <c r="AJ122" s="1"/>
      <c r="AK122" s="25"/>
      <c r="AL122" s="25"/>
      <c r="AM122" s="1"/>
      <c r="AN122" s="1"/>
      <c r="AQ122" s="22"/>
      <c r="AR122" s="21"/>
    </row>
    <row r="123" spans="1:44" x14ac:dyDescent="0.25">
      <c r="A123" s="14"/>
      <c r="C123" s="4"/>
      <c r="D123" s="4"/>
      <c r="E123" s="4"/>
      <c r="F123" s="4"/>
      <c r="G123" s="4"/>
      <c r="H123" s="4"/>
      <c r="I123" s="34"/>
      <c r="J123" s="35"/>
      <c r="K123" s="35"/>
      <c r="L123" s="35"/>
      <c r="M123" s="35"/>
      <c r="N123" s="4"/>
      <c r="O123" s="4"/>
      <c r="P123" s="35"/>
      <c r="Q123" s="36"/>
      <c r="R123" s="36"/>
      <c r="S123" s="37"/>
      <c r="T123" s="37"/>
      <c r="U123" s="37"/>
      <c r="V123" s="37"/>
      <c r="W123" s="37"/>
      <c r="X123" s="37"/>
      <c r="Y123" s="1"/>
      <c r="Z123" s="1"/>
      <c r="AA123" s="1"/>
      <c r="AB123" s="1"/>
      <c r="AC123" s="1"/>
      <c r="AD123" s="1"/>
      <c r="AE123" s="1"/>
      <c r="AF123" s="1"/>
      <c r="AG123" s="38"/>
      <c r="AH123" s="38"/>
      <c r="AI123" s="1"/>
      <c r="AJ123" s="1"/>
      <c r="AK123" s="25"/>
      <c r="AL123" s="25"/>
      <c r="AM123" s="1"/>
      <c r="AN123" s="1"/>
      <c r="AQ123" s="22"/>
      <c r="AR123" s="21"/>
    </row>
    <row r="124" spans="1:44" x14ac:dyDescent="0.25">
      <c r="A124" s="14"/>
      <c r="C124" s="4"/>
      <c r="D124" s="4"/>
      <c r="E124" s="4"/>
      <c r="F124" s="4"/>
      <c r="G124" s="4"/>
      <c r="H124" s="4"/>
      <c r="I124" s="34"/>
      <c r="J124" s="35"/>
      <c r="K124" s="35"/>
      <c r="L124" s="35"/>
      <c r="M124" s="35"/>
      <c r="N124" s="4"/>
      <c r="O124" s="4"/>
      <c r="P124" s="35"/>
      <c r="Q124" s="36"/>
      <c r="R124" s="36"/>
      <c r="S124" s="37"/>
      <c r="T124" s="37"/>
      <c r="U124" s="37"/>
      <c r="V124" s="37"/>
      <c r="W124" s="37"/>
      <c r="X124" s="37"/>
      <c r="Y124" s="1"/>
      <c r="Z124" s="1"/>
      <c r="AA124" s="1"/>
      <c r="AB124" s="1"/>
      <c r="AC124" s="1"/>
      <c r="AD124" s="1"/>
      <c r="AE124" s="1"/>
      <c r="AF124" s="1"/>
      <c r="AG124" s="38"/>
      <c r="AH124" s="38"/>
      <c r="AI124" s="1"/>
      <c r="AJ124" s="1"/>
      <c r="AK124" s="25"/>
      <c r="AL124" s="25"/>
      <c r="AM124" s="1"/>
      <c r="AN124" s="1"/>
      <c r="AQ124" s="22"/>
      <c r="AR124" s="21"/>
    </row>
    <row r="125" spans="1:44" x14ac:dyDescent="0.25">
      <c r="A125" s="14"/>
      <c r="C125" s="4"/>
      <c r="D125" s="4"/>
      <c r="E125" s="4"/>
      <c r="F125" s="4"/>
      <c r="G125" s="4"/>
      <c r="H125" s="4"/>
      <c r="I125" s="34"/>
      <c r="J125" s="35"/>
      <c r="K125" s="35"/>
      <c r="L125" s="35"/>
      <c r="M125" s="35"/>
      <c r="N125" s="4"/>
      <c r="O125" s="4"/>
      <c r="P125" s="35"/>
      <c r="Q125" s="36"/>
      <c r="R125" s="36"/>
      <c r="S125" s="37"/>
      <c r="T125" s="37"/>
      <c r="U125" s="37"/>
      <c r="V125" s="37"/>
      <c r="W125" s="37"/>
      <c r="X125" s="37"/>
      <c r="Y125" s="1"/>
      <c r="Z125" s="1"/>
      <c r="AA125" s="1"/>
      <c r="AB125" s="1"/>
      <c r="AC125" s="1"/>
      <c r="AD125" s="1"/>
      <c r="AE125" s="1"/>
      <c r="AF125" s="1"/>
      <c r="AG125" s="38"/>
      <c r="AH125" s="38"/>
      <c r="AI125" s="1"/>
      <c r="AJ125" s="1"/>
      <c r="AK125" s="25"/>
      <c r="AL125" s="25"/>
      <c r="AM125" s="1"/>
      <c r="AN125" s="1"/>
      <c r="AQ125" s="22"/>
      <c r="AR125" s="21"/>
    </row>
    <row r="126" spans="1:44" x14ac:dyDescent="0.25">
      <c r="A126" s="14"/>
      <c r="C126" s="4"/>
      <c r="D126" s="4"/>
      <c r="E126" s="4"/>
      <c r="F126" s="4"/>
      <c r="G126" s="4"/>
      <c r="H126" s="4"/>
      <c r="I126" s="34"/>
      <c r="J126" s="35"/>
      <c r="K126" s="35"/>
      <c r="L126" s="35"/>
      <c r="M126" s="35"/>
      <c r="N126" s="4"/>
      <c r="O126" s="4"/>
      <c r="P126" s="35"/>
      <c r="Q126" s="36"/>
      <c r="R126" s="36"/>
      <c r="S126" s="37"/>
      <c r="T126" s="37"/>
      <c r="U126" s="37"/>
      <c r="V126" s="37"/>
      <c r="W126" s="37"/>
      <c r="X126" s="37"/>
      <c r="Y126" s="1"/>
      <c r="Z126" s="1"/>
      <c r="AA126" s="1"/>
      <c r="AB126" s="1"/>
      <c r="AC126" s="1"/>
      <c r="AD126" s="1"/>
      <c r="AE126" s="1"/>
      <c r="AF126" s="1"/>
      <c r="AG126" s="38"/>
      <c r="AH126" s="38"/>
      <c r="AI126" s="1"/>
      <c r="AJ126" s="1"/>
      <c r="AK126" s="25"/>
      <c r="AL126" s="25"/>
      <c r="AM126" s="1"/>
      <c r="AN126" s="1"/>
      <c r="AQ126" s="22"/>
      <c r="AR126" s="21"/>
    </row>
    <row r="127" spans="1:44" x14ac:dyDescent="0.25">
      <c r="A127" s="14"/>
      <c r="C127" s="4"/>
      <c r="D127" s="4"/>
      <c r="E127" s="4"/>
      <c r="F127" s="4"/>
      <c r="G127" s="4"/>
      <c r="H127" s="4"/>
      <c r="I127" s="34"/>
      <c r="J127" s="35"/>
      <c r="K127" s="35"/>
      <c r="L127" s="35"/>
      <c r="M127" s="35"/>
      <c r="N127" s="4"/>
      <c r="O127" s="4"/>
      <c r="P127" s="35"/>
      <c r="Q127" s="36"/>
      <c r="R127" s="36"/>
      <c r="S127" s="37"/>
      <c r="T127" s="37"/>
      <c r="U127" s="37"/>
      <c r="V127" s="37"/>
      <c r="W127" s="37"/>
      <c r="X127" s="37"/>
      <c r="Y127" s="1"/>
      <c r="Z127" s="1"/>
      <c r="AA127" s="1"/>
      <c r="AB127" s="1"/>
      <c r="AC127" s="1"/>
      <c r="AD127" s="1"/>
      <c r="AE127" s="1"/>
      <c r="AF127" s="1"/>
      <c r="AG127" s="38"/>
      <c r="AH127" s="38"/>
      <c r="AI127" s="1"/>
      <c r="AJ127" s="1"/>
      <c r="AK127" s="25"/>
      <c r="AL127" s="25"/>
      <c r="AM127" s="1"/>
      <c r="AN127" s="1"/>
      <c r="AQ127" s="22"/>
      <c r="AR127" s="21"/>
    </row>
    <row r="128" spans="1:44" x14ac:dyDescent="0.25">
      <c r="A128" s="14"/>
      <c r="C128" s="4"/>
      <c r="D128" s="4"/>
      <c r="E128" s="4"/>
      <c r="F128" s="4"/>
      <c r="G128" s="4"/>
      <c r="H128" s="4"/>
      <c r="I128" s="34"/>
      <c r="J128" s="35"/>
      <c r="K128" s="35"/>
      <c r="L128" s="35"/>
      <c r="M128" s="35"/>
      <c r="N128" s="4"/>
      <c r="O128" s="4"/>
      <c r="P128" s="35"/>
      <c r="Q128" s="36"/>
      <c r="R128" s="36"/>
      <c r="S128" s="37"/>
      <c r="T128" s="37"/>
      <c r="U128" s="37"/>
      <c r="V128" s="37"/>
      <c r="W128" s="37"/>
      <c r="X128" s="37"/>
      <c r="Y128" s="1"/>
      <c r="Z128" s="1"/>
      <c r="AA128" s="1"/>
      <c r="AB128" s="1"/>
      <c r="AC128" s="1"/>
      <c r="AD128" s="1"/>
      <c r="AE128" s="1"/>
      <c r="AF128" s="1"/>
      <c r="AG128" s="38"/>
      <c r="AH128" s="38"/>
      <c r="AI128" s="1"/>
      <c r="AJ128" s="1"/>
      <c r="AK128" s="25"/>
      <c r="AL128" s="25"/>
      <c r="AM128" s="1"/>
      <c r="AN128" s="1"/>
      <c r="AQ128" s="22"/>
      <c r="AR128" s="21"/>
    </row>
    <row r="129" spans="1:44" x14ac:dyDescent="0.25">
      <c r="A129" s="14"/>
      <c r="C129" s="4"/>
      <c r="D129" s="4"/>
      <c r="E129" s="4"/>
      <c r="F129" s="4"/>
      <c r="G129" s="4"/>
      <c r="H129" s="4"/>
      <c r="I129" s="34"/>
      <c r="J129" s="35"/>
      <c r="K129" s="35"/>
      <c r="L129" s="35"/>
      <c r="M129" s="35"/>
      <c r="N129" s="4"/>
      <c r="O129" s="4"/>
      <c r="P129" s="35"/>
      <c r="Q129" s="36"/>
      <c r="R129" s="36"/>
      <c r="S129" s="37"/>
      <c r="T129" s="37"/>
      <c r="U129" s="37"/>
      <c r="V129" s="37"/>
      <c r="W129" s="37"/>
      <c r="X129" s="37"/>
      <c r="Y129" s="1"/>
      <c r="Z129" s="1"/>
      <c r="AA129" s="1"/>
      <c r="AB129" s="1"/>
      <c r="AC129" s="1"/>
      <c r="AD129" s="1"/>
      <c r="AE129" s="1"/>
      <c r="AF129" s="1"/>
      <c r="AG129" s="38"/>
      <c r="AH129" s="38"/>
      <c r="AI129" s="1"/>
      <c r="AJ129" s="1"/>
      <c r="AK129" s="25"/>
      <c r="AL129" s="25"/>
      <c r="AM129" s="1"/>
      <c r="AN129" s="1"/>
      <c r="AQ129" s="22"/>
      <c r="AR129" s="21"/>
    </row>
    <row r="130" spans="1:44" x14ac:dyDescent="0.25">
      <c r="A130" s="14"/>
      <c r="C130" s="4"/>
      <c r="D130" s="4"/>
      <c r="E130" s="4"/>
      <c r="F130" s="4"/>
      <c r="G130" s="4"/>
      <c r="H130" s="4"/>
      <c r="I130" s="34"/>
      <c r="J130" s="35"/>
      <c r="K130" s="35"/>
      <c r="L130" s="35"/>
      <c r="M130" s="35"/>
      <c r="N130" s="4"/>
      <c r="O130" s="4"/>
      <c r="P130" s="35"/>
      <c r="Q130" s="36"/>
      <c r="R130" s="36"/>
      <c r="S130" s="37"/>
      <c r="T130" s="37"/>
      <c r="U130" s="37"/>
      <c r="V130" s="37"/>
      <c r="W130" s="37"/>
      <c r="X130" s="37"/>
      <c r="Y130" s="1"/>
      <c r="Z130" s="1"/>
      <c r="AA130" s="1"/>
      <c r="AB130" s="1"/>
      <c r="AC130" s="1"/>
      <c r="AD130" s="1"/>
      <c r="AE130" s="1"/>
      <c r="AF130" s="1"/>
      <c r="AG130" s="38"/>
      <c r="AH130" s="38"/>
      <c r="AI130" s="1"/>
      <c r="AJ130" s="1"/>
      <c r="AK130" s="25"/>
      <c r="AL130" s="25"/>
      <c r="AM130" s="1"/>
      <c r="AN130" s="1"/>
      <c r="AQ130" s="22"/>
      <c r="AR130" s="21"/>
    </row>
    <row r="131" spans="1:44" x14ac:dyDescent="0.25">
      <c r="A131" s="14"/>
      <c r="C131" s="4"/>
      <c r="D131" s="4"/>
      <c r="E131" s="4"/>
      <c r="F131" s="4"/>
      <c r="G131" s="4"/>
      <c r="H131" s="4"/>
      <c r="I131" s="34"/>
      <c r="J131" s="35"/>
      <c r="K131" s="35"/>
      <c r="L131" s="35"/>
      <c r="M131" s="35"/>
      <c r="N131" s="4"/>
      <c r="O131" s="4"/>
      <c r="P131" s="35"/>
      <c r="Q131" s="36"/>
      <c r="R131" s="36"/>
      <c r="S131" s="37"/>
      <c r="T131" s="37"/>
      <c r="U131" s="37"/>
      <c r="V131" s="37"/>
      <c r="W131" s="37"/>
      <c r="X131" s="37"/>
      <c r="Y131" s="1"/>
      <c r="Z131" s="1"/>
      <c r="AA131" s="1"/>
      <c r="AB131" s="1"/>
      <c r="AC131" s="1"/>
      <c r="AD131" s="1"/>
      <c r="AE131" s="1"/>
      <c r="AF131" s="1"/>
      <c r="AG131" s="38"/>
      <c r="AH131" s="38"/>
      <c r="AI131" s="1"/>
      <c r="AJ131" s="1"/>
      <c r="AK131" s="25"/>
      <c r="AL131" s="25"/>
      <c r="AM131" s="1"/>
      <c r="AN131" s="1"/>
      <c r="AQ131" s="22"/>
      <c r="AR131" s="21"/>
    </row>
    <row r="132" spans="1:44" x14ac:dyDescent="0.25">
      <c r="A132" s="14"/>
      <c r="C132" s="4"/>
      <c r="D132" s="4"/>
      <c r="E132" s="4"/>
      <c r="F132" s="4"/>
      <c r="G132" s="4"/>
      <c r="H132" s="4"/>
      <c r="I132" s="34"/>
      <c r="J132" s="35"/>
      <c r="K132" s="35"/>
      <c r="L132" s="35"/>
      <c r="M132" s="35"/>
      <c r="N132" s="4"/>
      <c r="O132" s="4"/>
      <c r="P132" s="35"/>
      <c r="Q132" s="36"/>
      <c r="R132" s="36"/>
      <c r="S132" s="37"/>
      <c r="T132" s="37"/>
      <c r="U132" s="37"/>
      <c r="V132" s="37"/>
      <c r="W132" s="37"/>
      <c r="X132" s="37"/>
      <c r="Y132" s="1"/>
      <c r="Z132" s="1"/>
      <c r="AA132" s="1"/>
      <c r="AB132" s="1"/>
      <c r="AC132" s="1"/>
      <c r="AD132" s="1"/>
      <c r="AE132" s="1"/>
      <c r="AF132" s="1"/>
      <c r="AG132" s="38"/>
      <c r="AH132" s="38"/>
      <c r="AI132" s="1"/>
      <c r="AJ132" s="1"/>
      <c r="AK132" s="25"/>
      <c r="AL132" s="25"/>
      <c r="AM132" s="1"/>
      <c r="AN132" s="1"/>
      <c r="AQ132" s="22"/>
      <c r="AR132" s="21"/>
    </row>
    <row r="133" spans="1:44" x14ac:dyDescent="0.25">
      <c r="A133" s="14"/>
      <c r="C133" s="4"/>
      <c r="D133" s="4"/>
      <c r="E133" s="4"/>
      <c r="F133" s="4"/>
      <c r="G133" s="4"/>
      <c r="H133" s="4"/>
      <c r="I133" s="34"/>
      <c r="J133" s="35"/>
      <c r="K133" s="35"/>
      <c r="L133" s="35"/>
      <c r="M133" s="35"/>
      <c r="N133" s="4"/>
      <c r="O133" s="4"/>
      <c r="P133" s="35"/>
      <c r="Q133" s="36"/>
      <c r="R133" s="36"/>
      <c r="S133" s="37"/>
      <c r="T133" s="37"/>
      <c r="U133" s="37"/>
      <c r="V133" s="37"/>
      <c r="W133" s="37"/>
      <c r="X133" s="37"/>
      <c r="Y133" s="1"/>
      <c r="Z133" s="1"/>
      <c r="AA133" s="1"/>
      <c r="AB133" s="1"/>
      <c r="AC133" s="1"/>
      <c r="AD133" s="1"/>
      <c r="AE133" s="1"/>
      <c r="AF133" s="1"/>
      <c r="AG133" s="38"/>
      <c r="AH133" s="38"/>
      <c r="AI133" s="1"/>
      <c r="AJ133" s="1"/>
      <c r="AK133" s="25"/>
      <c r="AL133" s="25"/>
      <c r="AM133" s="1"/>
      <c r="AN133" s="1"/>
      <c r="AQ133" s="22"/>
      <c r="AR133" s="21"/>
    </row>
    <row r="134" spans="1:44" x14ac:dyDescent="0.25">
      <c r="A134" s="14"/>
      <c r="C134" s="4"/>
      <c r="D134" s="4"/>
      <c r="E134" s="4"/>
      <c r="F134" s="4"/>
      <c r="G134" s="4"/>
      <c r="H134" s="4"/>
      <c r="I134" s="34"/>
      <c r="J134" s="35"/>
      <c r="K134" s="35"/>
      <c r="L134" s="35"/>
      <c r="M134" s="35"/>
      <c r="N134" s="4"/>
      <c r="O134" s="4"/>
      <c r="P134" s="35"/>
      <c r="Q134" s="36"/>
      <c r="R134" s="36"/>
      <c r="S134" s="37"/>
      <c r="T134" s="37"/>
      <c r="U134" s="37"/>
      <c r="V134" s="37"/>
      <c r="W134" s="37"/>
      <c r="X134" s="37"/>
      <c r="Y134" s="1"/>
      <c r="Z134" s="1"/>
      <c r="AA134" s="1"/>
      <c r="AB134" s="1"/>
      <c r="AC134" s="1"/>
      <c r="AD134" s="1"/>
      <c r="AE134" s="1"/>
      <c r="AF134" s="1"/>
      <c r="AG134" s="38"/>
      <c r="AH134" s="38"/>
      <c r="AI134" s="1"/>
      <c r="AJ134" s="1"/>
      <c r="AK134" s="25"/>
      <c r="AL134" s="25"/>
      <c r="AM134" s="1"/>
      <c r="AN134" s="1"/>
      <c r="AQ134" s="22"/>
      <c r="AR134" s="21"/>
    </row>
    <row r="135" spans="1:44" x14ac:dyDescent="0.25">
      <c r="A135" s="14"/>
      <c r="C135" s="4"/>
      <c r="D135" s="4"/>
      <c r="E135" s="4"/>
      <c r="F135" s="4"/>
      <c r="G135" s="4"/>
      <c r="H135" s="4"/>
      <c r="I135" s="34"/>
      <c r="J135" s="35"/>
      <c r="K135" s="35"/>
      <c r="L135" s="35"/>
      <c r="M135" s="35"/>
      <c r="N135" s="4"/>
      <c r="O135" s="4"/>
      <c r="P135" s="35"/>
      <c r="Q135" s="36"/>
      <c r="R135" s="36"/>
      <c r="S135" s="37"/>
      <c r="T135" s="37"/>
      <c r="U135" s="37"/>
      <c r="V135" s="37"/>
      <c r="W135" s="37"/>
      <c r="X135" s="37"/>
      <c r="Y135" s="1"/>
      <c r="Z135" s="1"/>
      <c r="AA135" s="1"/>
      <c r="AB135" s="1"/>
      <c r="AC135" s="1"/>
      <c r="AD135" s="1"/>
      <c r="AE135" s="1"/>
      <c r="AF135" s="1"/>
      <c r="AG135" s="38"/>
      <c r="AH135" s="38"/>
      <c r="AI135" s="1"/>
      <c r="AJ135" s="1"/>
      <c r="AK135" s="25"/>
      <c r="AL135" s="25"/>
      <c r="AM135" s="1"/>
      <c r="AN135" s="1"/>
      <c r="AQ135" s="22"/>
      <c r="AR135" s="21"/>
    </row>
    <row r="136" spans="1:44" x14ac:dyDescent="0.25">
      <c r="A136" s="14"/>
      <c r="C136" s="4"/>
      <c r="D136" s="4"/>
      <c r="E136" s="4"/>
      <c r="F136" s="4"/>
      <c r="G136" s="4"/>
      <c r="H136" s="4"/>
      <c r="I136" s="34"/>
      <c r="J136" s="35"/>
      <c r="K136" s="35"/>
      <c r="L136" s="35"/>
      <c r="M136" s="35"/>
      <c r="N136" s="4"/>
      <c r="O136" s="4"/>
      <c r="P136" s="35"/>
      <c r="Q136" s="36"/>
      <c r="R136" s="36"/>
      <c r="S136" s="37"/>
      <c r="T136" s="37"/>
      <c r="U136" s="37"/>
      <c r="V136" s="37"/>
      <c r="W136" s="37"/>
      <c r="X136" s="37"/>
      <c r="Y136" s="1"/>
      <c r="Z136" s="1"/>
      <c r="AA136" s="1"/>
      <c r="AB136" s="1"/>
      <c r="AC136" s="1"/>
      <c r="AD136" s="1"/>
      <c r="AE136" s="1"/>
      <c r="AF136" s="1"/>
      <c r="AG136" s="38"/>
      <c r="AH136" s="38"/>
      <c r="AI136" s="1"/>
      <c r="AJ136" s="1"/>
      <c r="AK136" s="25"/>
      <c r="AL136" s="25"/>
      <c r="AM136" s="1"/>
      <c r="AN136" s="1"/>
      <c r="AQ136" s="22"/>
      <c r="AR136" s="21"/>
    </row>
    <row r="137" spans="1:44" x14ac:dyDescent="0.25">
      <c r="A137" s="14"/>
      <c r="C137" s="4"/>
      <c r="D137" s="4"/>
      <c r="E137" s="4"/>
      <c r="F137" s="4"/>
      <c r="G137" s="4"/>
      <c r="H137" s="4"/>
      <c r="I137" s="34"/>
      <c r="J137" s="35"/>
      <c r="K137" s="35"/>
      <c r="L137" s="35"/>
      <c r="M137" s="35"/>
      <c r="N137" s="4"/>
      <c r="O137" s="4"/>
      <c r="P137" s="35"/>
      <c r="Q137" s="36"/>
      <c r="R137" s="36"/>
      <c r="S137" s="37"/>
      <c r="T137" s="37"/>
      <c r="U137" s="37"/>
      <c r="V137" s="37"/>
      <c r="W137" s="37"/>
      <c r="X137" s="37"/>
      <c r="Y137" s="1"/>
      <c r="Z137" s="1"/>
      <c r="AA137" s="1"/>
      <c r="AB137" s="1"/>
      <c r="AC137" s="1"/>
      <c r="AD137" s="1"/>
      <c r="AE137" s="1"/>
      <c r="AF137" s="1"/>
      <c r="AG137" s="38"/>
      <c r="AH137" s="38"/>
      <c r="AI137" s="1"/>
      <c r="AJ137" s="1"/>
      <c r="AK137" s="25"/>
      <c r="AL137" s="25"/>
      <c r="AM137" s="1"/>
      <c r="AN137" s="1"/>
      <c r="AQ137" s="22"/>
      <c r="AR137" s="21"/>
    </row>
    <row r="138" spans="1:44" x14ac:dyDescent="0.25">
      <c r="A138" s="14"/>
      <c r="C138" s="4"/>
      <c r="D138" s="4"/>
      <c r="E138" s="4"/>
      <c r="F138" s="4"/>
      <c r="G138" s="4"/>
      <c r="H138" s="4"/>
      <c r="I138" s="34"/>
      <c r="J138" s="35"/>
      <c r="K138" s="35"/>
      <c r="L138" s="35"/>
      <c r="M138" s="35"/>
      <c r="N138" s="4"/>
      <c r="O138" s="4"/>
      <c r="P138" s="35"/>
      <c r="Q138" s="36"/>
      <c r="R138" s="36"/>
      <c r="S138" s="37"/>
      <c r="T138" s="37"/>
      <c r="U138" s="37"/>
      <c r="V138" s="37"/>
      <c r="W138" s="37"/>
      <c r="X138" s="37"/>
      <c r="Y138" s="1"/>
      <c r="Z138" s="1"/>
      <c r="AA138" s="1"/>
      <c r="AB138" s="1"/>
      <c r="AC138" s="1"/>
      <c r="AD138" s="1"/>
      <c r="AE138" s="1"/>
      <c r="AF138" s="1"/>
      <c r="AG138" s="38"/>
      <c r="AH138" s="38"/>
      <c r="AI138" s="1"/>
      <c r="AJ138" s="1"/>
      <c r="AK138" s="25"/>
      <c r="AL138" s="25"/>
      <c r="AM138" s="1"/>
      <c r="AN138" s="1"/>
      <c r="AQ138" s="22"/>
      <c r="AR138" s="21"/>
    </row>
    <row r="139" spans="1:44" x14ac:dyDescent="0.25">
      <c r="A139" s="14"/>
      <c r="C139" s="4"/>
      <c r="D139" s="4"/>
      <c r="E139" s="4"/>
      <c r="F139" s="4"/>
      <c r="G139" s="4"/>
      <c r="H139" s="4"/>
      <c r="I139" s="34"/>
      <c r="J139" s="35"/>
      <c r="K139" s="35"/>
      <c r="L139" s="35"/>
      <c r="M139" s="35"/>
      <c r="N139" s="4"/>
      <c r="O139" s="4"/>
      <c r="P139" s="35"/>
      <c r="Q139" s="36"/>
      <c r="R139" s="36"/>
      <c r="S139" s="37"/>
      <c r="T139" s="37"/>
      <c r="U139" s="37"/>
      <c r="V139" s="37"/>
      <c r="W139" s="37"/>
      <c r="X139" s="37"/>
      <c r="Y139" s="1"/>
      <c r="Z139" s="1"/>
      <c r="AA139" s="1"/>
      <c r="AB139" s="1"/>
      <c r="AC139" s="1"/>
      <c r="AD139" s="1"/>
      <c r="AE139" s="1"/>
      <c r="AF139" s="1"/>
      <c r="AG139" s="38"/>
      <c r="AH139" s="38"/>
      <c r="AI139" s="1"/>
      <c r="AJ139" s="1"/>
      <c r="AK139" s="25"/>
      <c r="AL139" s="25"/>
      <c r="AM139" s="1"/>
      <c r="AN139" s="1"/>
      <c r="AQ139" s="22"/>
      <c r="AR139" s="21"/>
    </row>
    <row r="140" spans="1:44" x14ac:dyDescent="0.25">
      <c r="A140" s="14"/>
      <c r="C140" s="4"/>
      <c r="D140" s="4"/>
      <c r="E140" s="4"/>
      <c r="F140" s="4"/>
      <c r="G140" s="4"/>
      <c r="H140" s="4"/>
      <c r="I140" s="34"/>
      <c r="J140" s="35"/>
      <c r="K140" s="35"/>
      <c r="L140" s="35"/>
      <c r="M140" s="35"/>
      <c r="N140" s="4"/>
      <c r="O140" s="4"/>
      <c r="P140" s="35"/>
      <c r="Q140" s="36"/>
      <c r="R140" s="36"/>
      <c r="S140" s="37"/>
      <c r="T140" s="37"/>
      <c r="U140" s="37"/>
      <c r="V140" s="37"/>
      <c r="W140" s="37"/>
      <c r="X140" s="37"/>
      <c r="Y140" s="1"/>
      <c r="Z140" s="1"/>
      <c r="AA140" s="1"/>
      <c r="AB140" s="1"/>
      <c r="AC140" s="1"/>
      <c r="AD140" s="1"/>
      <c r="AE140" s="1"/>
      <c r="AF140" s="1"/>
      <c r="AG140" s="38"/>
      <c r="AH140" s="38"/>
      <c r="AI140" s="1"/>
      <c r="AJ140" s="1"/>
      <c r="AK140" s="25"/>
      <c r="AL140" s="25"/>
      <c r="AM140" s="1"/>
      <c r="AN140" s="1"/>
      <c r="AQ140" s="22"/>
      <c r="AR140" s="21"/>
    </row>
    <row r="141" spans="1:44" x14ac:dyDescent="0.25">
      <c r="A141" s="14"/>
      <c r="C141" s="4"/>
      <c r="D141" s="4"/>
      <c r="E141" s="4"/>
      <c r="F141" s="4"/>
      <c r="G141" s="4"/>
      <c r="H141" s="4"/>
      <c r="I141" s="34"/>
      <c r="J141" s="35"/>
      <c r="K141" s="35"/>
      <c r="L141" s="35"/>
      <c r="M141" s="35"/>
      <c r="N141" s="4"/>
      <c r="O141" s="4"/>
      <c r="P141" s="35"/>
      <c r="Q141" s="36"/>
      <c r="R141" s="36"/>
      <c r="S141" s="37"/>
      <c r="T141" s="37"/>
      <c r="U141" s="37"/>
      <c r="V141" s="37"/>
      <c r="W141" s="37"/>
      <c r="X141" s="37"/>
      <c r="Y141" s="1"/>
      <c r="Z141" s="1"/>
      <c r="AA141" s="1"/>
      <c r="AB141" s="1"/>
      <c r="AC141" s="1"/>
      <c r="AD141" s="1"/>
      <c r="AE141" s="1"/>
      <c r="AF141" s="1"/>
      <c r="AG141" s="38"/>
      <c r="AH141" s="38"/>
      <c r="AI141" s="1"/>
      <c r="AJ141" s="1"/>
      <c r="AK141" s="25"/>
      <c r="AL141" s="25"/>
      <c r="AM141" s="1"/>
      <c r="AN141" s="1"/>
      <c r="AQ141" s="22"/>
      <c r="AR141" s="21"/>
    </row>
    <row r="142" spans="1:44" x14ac:dyDescent="0.25">
      <c r="A142" s="14"/>
      <c r="C142" s="4"/>
      <c r="D142" s="4"/>
      <c r="E142" s="4"/>
      <c r="F142" s="4"/>
      <c r="G142" s="4"/>
      <c r="H142" s="4"/>
      <c r="I142" s="34"/>
      <c r="J142" s="35"/>
      <c r="K142" s="35"/>
      <c r="L142" s="35"/>
      <c r="M142" s="35"/>
      <c r="N142" s="4"/>
      <c r="O142" s="4"/>
      <c r="P142" s="35"/>
      <c r="Q142" s="36"/>
      <c r="R142" s="36"/>
      <c r="S142" s="37"/>
      <c r="T142" s="37"/>
      <c r="U142" s="37"/>
      <c r="V142" s="37"/>
      <c r="W142" s="37"/>
      <c r="X142" s="37"/>
      <c r="Y142" s="1"/>
      <c r="Z142" s="1"/>
      <c r="AA142" s="1"/>
      <c r="AB142" s="1"/>
      <c r="AC142" s="1"/>
      <c r="AD142" s="1"/>
      <c r="AE142" s="1"/>
      <c r="AF142" s="1"/>
      <c r="AG142" s="38"/>
      <c r="AH142" s="38"/>
      <c r="AI142" s="1"/>
      <c r="AJ142" s="1"/>
      <c r="AK142" s="25"/>
      <c r="AL142" s="25"/>
      <c r="AM142" s="1"/>
      <c r="AN142" s="1"/>
      <c r="AQ142" s="22"/>
      <c r="AR142" s="21"/>
    </row>
    <row r="143" spans="1:44" x14ac:dyDescent="0.25">
      <c r="A143" s="14"/>
      <c r="C143" s="4"/>
      <c r="D143" s="4"/>
      <c r="E143" s="4"/>
      <c r="F143" s="4"/>
      <c r="G143" s="4"/>
      <c r="H143" s="4"/>
      <c r="I143" s="34"/>
      <c r="J143" s="35"/>
      <c r="K143" s="35"/>
      <c r="L143" s="35"/>
      <c r="M143" s="35"/>
      <c r="N143" s="4"/>
      <c r="O143" s="4"/>
      <c r="P143" s="35"/>
      <c r="Q143" s="36"/>
      <c r="R143" s="36"/>
      <c r="S143" s="37"/>
      <c r="T143" s="37"/>
      <c r="U143" s="37"/>
      <c r="V143" s="37"/>
      <c r="W143" s="37"/>
      <c r="X143" s="37"/>
      <c r="Y143" s="1"/>
      <c r="Z143" s="1"/>
      <c r="AA143" s="1"/>
      <c r="AB143" s="1"/>
      <c r="AC143" s="1"/>
      <c r="AD143" s="1"/>
      <c r="AE143" s="1"/>
      <c r="AF143" s="1"/>
      <c r="AG143" s="38"/>
      <c r="AH143" s="38"/>
      <c r="AI143" s="1"/>
      <c r="AJ143" s="1"/>
      <c r="AK143" s="25"/>
      <c r="AL143" s="25"/>
      <c r="AM143" s="1"/>
      <c r="AN143" s="1"/>
      <c r="AQ143" s="22"/>
      <c r="AR143" s="21"/>
    </row>
    <row r="144" spans="1:44" x14ac:dyDescent="0.25">
      <c r="A144" s="14"/>
      <c r="C144" s="4"/>
      <c r="D144" s="4"/>
      <c r="E144" s="4"/>
      <c r="F144" s="4"/>
      <c r="G144" s="4"/>
      <c r="H144" s="4"/>
      <c r="I144" s="34"/>
      <c r="J144" s="35"/>
      <c r="K144" s="35"/>
      <c r="L144" s="35"/>
      <c r="M144" s="35"/>
      <c r="N144" s="4"/>
      <c r="O144" s="4"/>
      <c r="P144" s="35"/>
      <c r="Q144" s="36"/>
      <c r="R144" s="36"/>
      <c r="S144" s="37"/>
      <c r="T144" s="37"/>
      <c r="U144" s="37"/>
      <c r="V144" s="37"/>
      <c r="W144" s="37"/>
      <c r="X144" s="37"/>
      <c r="Y144" s="1"/>
      <c r="Z144" s="1"/>
      <c r="AA144" s="1"/>
      <c r="AB144" s="1"/>
      <c r="AC144" s="1"/>
      <c r="AD144" s="1"/>
      <c r="AE144" s="1"/>
      <c r="AF144" s="1"/>
      <c r="AG144" s="38"/>
      <c r="AH144" s="38"/>
      <c r="AI144" s="1"/>
      <c r="AJ144" s="1"/>
      <c r="AK144" s="25"/>
      <c r="AL144" s="25"/>
      <c r="AM144" s="1"/>
      <c r="AN144" s="1"/>
      <c r="AQ144" s="22"/>
      <c r="AR144" s="21"/>
    </row>
    <row r="145" spans="1:44" x14ac:dyDescent="0.25">
      <c r="A145" s="14"/>
      <c r="C145" s="4"/>
      <c r="D145" s="4"/>
      <c r="E145" s="4"/>
      <c r="F145" s="4"/>
      <c r="G145" s="4"/>
      <c r="H145" s="4"/>
      <c r="I145" s="34"/>
      <c r="J145" s="35"/>
      <c r="K145" s="35"/>
      <c r="L145" s="35"/>
      <c r="M145" s="35"/>
      <c r="N145" s="4"/>
      <c r="O145" s="4"/>
      <c r="P145" s="35"/>
      <c r="Q145" s="36"/>
      <c r="R145" s="36"/>
      <c r="S145" s="37"/>
      <c r="T145" s="37"/>
      <c r="U145" s="37"/>
      <c r="V145" s="37"/>
      <c r="W145" s="37"/>
      <c r="X145" s="37"/>
      <c r="Y145" s="1"/>
      <c r="Z145" s="1"/>
      <c r="AA145" s="1"/>
      <c r="AB145" s="1"/>
      <c r="AC145" s="1"/>
      <c r="AD145" s="1"/>
      <c r="AE145" s="1"/>
      <c r="AF145" s="1"/>
      <c r="AG145" s="38"/>
      <c r="AH145" s="38"/>
      <c r="AI145" s="1"/>
      <c r="AJ145" s="1"/>
      <c r="AK145" s="25"/>
      <c r="AL145" s="25"/>
      <c r="AM145" s="1"/>
      <c r="AN145" s="1"/>
      <c r="AQ145" s="22"/>
      <c r="AR145" s="21"/>
    </row>
    <row r="146" spans="1:44" x14ac:dyDescent="0.25">
      <c r="A146" s="14"/>
      <c r="C146" s="4"/>
      <c r="D146" s="4"/>
      <c r="E146" s="4"/>
      <c r="F146" s="4"/>
      <c r="G146" s="4"/>
      <c r="H146" s="4"/>
      <c r="I146" s="34"/>
      <c r="J146" s="35"/>
      <c r="K146" s="35"/>
      <c r="L146" s="35"/>
      <c r="M146" s="35"/>
      <c r="N146" s="4"/>
      <c r="O146" s="4"/>
      <c r="P146" s="35"/>
      <c r="Q146" s="36"/>
      <c r="R146" s="36"/>
      <c r="S146" s="37"/>
      <c r="T146" s="37"/>
      <c r="U146" s="37"/>
      <c r="V146" s="37"/>
      <c r="W146" s="37"/>
      <c r="X146" s="37"/>
      <c r="Y146" s="1"/>
      <c r="Z146" s="1"/>
      <c r="AA146" s="1"/>
      <c r="AB146" s="1"/>
      <c r="AC146" s="1"/>
      <c r="AD146" s="1"/>
      <c r="AE146" s="1"/>
      <c r="AF146" s="1"/>
      <c r="AG146" s="38"/>
      <c r="AH146" s="38"/>
      <c r="AI146" s="1"/>
      <c r="AJ146" s="1"/>
      <c r="AK146" s="25"/>
      <c r="AL146" s="25"/>
      <c r="AM146" s="1"/>
      <c r="AN146" s="1"/>
      <c r="AQ146" s="22"/>
      <c r="AR146" s="21"/>
    </row>
    <row r="147" spans="1:44" x14ac:dyDescent="0.25">
      <c r="A147" s="14"/>
      <c r="C147" s="4"/>
      <c r="D147" s="4"/>
      <c r="E147" s="4"/>
      <c r="F147" s="4"/>
      <c r="G147" s="4"/>
      <c r="H147" s="4"/>
      <c r="I147" s="34"/>
      <c r="J147" s="35"/>
      <c r="K147" s="35"/>
      <c r="L147" s="35"/>
      <c r="M147" s="35"/>
      <c r="N147" s="4"/>
      <c r="O147" s="4"/>
      <c r="P147" s="35"/>
      <c r="Q147" s="36"/>
      <c r="R147" s="36"/>
      <c r="S147" s="37"/>
      <c r="T147" s="37"/>
      <c r="U147" s="37"/>
      <c r="V147" s="37"/>
      <c r="W147" s="37"/>
      <c r="X147" s="37"/>
      <c r="Y147" s="1"/>
      <c r="Z147" s="1"/>
      <c r="AA147" s="1"/>
      <c r="AB147" s="1"/>
      <c r="AC147" s="1"/>
      <c r="AD147" s="1"/>
      <c r="AE147" s="1"/>
      <c r="AF147" s="1"/>
      <c r="AG147" s="38"/>
      <c r="AH147" s="38"/>
      <c r="AI147" s="1"/>
      <c r="AJ147" s="1"/>
      <c r="AK147" s="25"/>
      <c r="AL147" s="25"/>
      <c r="AM147" s="1"/>
      <c r="AN147" s="1"/>
      <c r="AQ147" s="22"/>
      <c r="AR147" s="21"/>
    </row>
    <row r="148" spans="1:44" x14ac:dyDescent="0.25">
      <c r="A148" s="14"/>
      <c r="C148" s="4"/>
      <c r="D148" s="4"/>
      <c r="E148" s="4"/>
      <c r="F148" s="4"/>
      <c r="G148" s="4"/>
      <c r="H148" s="4"/>
      <c r="I148" s="34"/>
      <c r="J148" s="35"/>
      <c r="K148" s="35"/>
      <c r="L148" s="35"/>
      <c r="M148" s="35"/>
      <c r="N148" s="4"/>
      <c r="O148" s="4"/>
      <c r="P148" s="35"/>
      <c r="Q148" s="36"/>
      <c r="R148" s="36"/>
      <c r="S148" s="37"/>
      <c r="T148" s="37"/>
      <c r="U148" s="37"/>
      <c r="V148" s="37"/>
      <c r="W148" s="37"/>
      <c r="X148" s="37"/>
      <c r="Y148" s="1"/>
      <c r="Z148" s="1"/>
      <c r="AA148" s="1"/>
      <c r="AB148" s="1"/>
      <c r="AC148" s="1"/>
      <c r="AD148" s="1"/>
      <c r="AE148" s="1"/>
      <c r="AF148" s="1"/>
      <c r="AG148" s="38"/>
      <c r="AH148" s="38"/>
      <c r="AI148" s="1"/>
      <c r="AJ148" s="1"/>
      <c r="AK148" s="25"/>
      <c r="AL148" s="25"/>
      <c r="AM148" s="1"/>
      <c r="AN148" s="1"/>
      <c r="AQ148" s="22"/>
      <c r="AR148" s="21"/>
    </row>
    <row r="149" spans="1:44" x14ac:dyDescent="0.25">
      <c r="A149" s="14"/>
      <c r="C149" s="4"/>
      <c r="D149" s="4"/>
      <c r="E149" s="4"/>
      <c r="F149" s="4"/>
      <c r="G149" s="4"/>
      <c r="H149" s="4"/>
      <c r="I149" s="34"/>
      <c r="J149" s="35"/>
      <c r="K149" s="35"/>
      <c r="L149" s="35"/>
      <c r="M149" s="35"/>
      <c r="N149" s="4"/>
      <c r="O149" s="4"/>
      <c r="P149" s="35"/>
      <c r="Q149" s="36"/>
      <c r="R149" s="36"/>
      <c r="S149" s="37"/>
      <c r="T149" s="37"/>
      <c r="U149" s="37"/>
      <c r="V149" s="37"/>
      <c r="W149" s="37"/>
      <c r="X149" s="37"/>
      <c r="Y149" s="1"/>
      <c r="Z149" s="1"/>
      <c r="AA149" s="1"/>
      <c r="AB149" s="1"/>
      <c r="AC149" s="1"/>
      <c r="AD149" s="1"/>
      <c r="AE149" s="1"/>
      <c r="AF149" s="1"/>
      <c r="AG149" s="38"/>
      <c r="AH149" s="38"/>
      <c r="AI149" s="1"/>
      <c r="AJ149" s="1"/>
      <c r="AK149" s="25"/>
      <c r="AL149" s="25"/>
      <c r="AM149" s="1"/>
      <c r="AN149" s="1"/>
      <c r="AQ149" s="22"/>
      <c r="AR149" s="21"/>
    </row>
    <row r="150" spans="1:44" x14ac:dyDescent="0.25">
      <c r="A150" s="14"/>
      <c r="C150" s="4"/>
      <c r="D150" s="4"/>
      <c r="E150" s="4"/>
      <c r="F150" s="4"/>
      <c r="G150" s="4"/>
      <c r="H150" s="4"/>
      <c r="I150" s="34"/>
      <c r="J150" s="35"/>
      <c r="K150" s="35"/>
      <c r="L150" s="35"/>
      <c r="M150" s="35"/>
      <c r="N150" s="4"/>
      <c r="O150" s="4"/>
      <c r="P150" s="35"/>
      <c r="Q150" s="36"/>
      <c r="R150" s="36"/>
      <c r="S150" s="37"/>
      <c r="T150" s="37"/>
      <c r="U150" s="37"/>
      <c r="V150" s="37"/>
      <c r="W150" s="37"/>
      <c r="X150" s="37"/>
      <c r="Y150" s="1"/>
      <c r="Z150" s="1"/>
      <c r="AA150" s="1"/>
      <c r="AB150" s="1"/>
      <c r="AC150" s="1"/>
      <c r="AD150" s="1"/>
      <c r="AE150" s="1"/>
      <c r="AF150" s="1"/>
      <c r="AG150" s="38"/>
      <c r="AH150" s="38"/>
      <c r="AI150" s="1"/>
      <c r="AJ150" s="1"/>
      <c r="AK150" s="25"/>
      <c r="AL150" s="25"/>
      <c r="AM150" s="1"/>
      <c r="AN150" s="1"/>
      <c r="AQ150" s="22"/>
      <c r="AR150" s="21"/>
    </row>
    <row r="151" spans="1:44" x14ac:dyDescent="0.25">
      <c r="A151" s="14"/>
      <c r="C151" s="4"/>
      <c r="D151" s="4"/>
      <c r="E151" s="4"/>
      <c r="F151" s="4"/>
      <c r="G151" s="4"/>
      <c r="H151" s="4"/>
      <c r="I151" s="34"/>
      <c r="J151" s="35"/>
      <c r="K151" s="35"/>
      <c r="L151" s="35"/>
      <c r="M151" s="35"/>
      <c r="N151" s="4"/>
      <c r="O151" s="4"/>
      <c r="P151" s="35"/>
      <c r="Q151" s="36"/>
      <c r="R151" s="36"/>
      <c r="S151" s="37"/>
      <c r="T151" s="37"/>
      <c r="U151" s="37"/>
      <c r="V151" s="37"/>
      <c r="W151" s="37"/>
      <c r="X151" s="37"/>
      <c r="Y151" s="1"/>
      <c r="Z151" s="1"/>
      <c r="AA151" s="1"/>
      <c r="AB151" s="1"/>
      <c r="AC151" s="1"/>
      <c r="AD151" s="1"/>
      <c r="AE151" s="1"/>
      <c r="AF151" s="1"/>
      <c r="AG151" s="38"/>
      <c r="AH151" s="38"/>
      <c r="AI151" s="1"/>
      <c r="AJ151" s="1"/>
      <c r="AK151" s="25"/>
      <c r="AL151" s="25"/>
      <c r="AM151" s="1"/>
      <c r="AN151" s="1"/>
      <c r="AQ151" s="22"/>
      <c r="AR151" s="21"/>
    </row>
    <row r="152" spans="1:44" x14ac:dyDescent="0.25">
      <c r="A152" s="14"/>
      <c r="C152" s="4"/>
      <c r="D152" s="4"/>
      <c r="E152" s="4"/>
      <c r="F152" s="4"/>
      <c r="G152" s="4"/>
      <c r="H152" s="4"/>
      <c r="I152" s="34"/>
      <c r="J152" s="35"/>
      <c r="K152" s="35"/>
      <c r="L152" s="35"/>
      <c r="M152" s="35"/>
      <c r="N152" s="4"/>
      <c r="O152" s="4"/>
      <c r="P152" s="35"/>
      <c r="Q152" s="36"/>
      <c r="R152" s="36"/>
      <c r="S152" s="37"/>
      <c r="T152" s="37"/>
      <c r="U152" s="37"/>
      <c r="V152" s="37"/>
      <c r="W152" s="37"/>
      <c r="X152" s="37"/>
      <c r="Y152" s="1"/>
      <c r="Z152" s="1"/>
      <c r="AA152" s="1"/>
      <c r="AB152" s="1"/>
      <c r="AC152" s="1"/>
      <c r="AD152" s="1"/>
      <c r="AE152" s="1"/>
      <c r="AF152" s="1"/>
      <c r="AG152" s="38"/>
      <c r="AH152" s="38"/>
      <c r="AI152" s="1"/>
      <c r="AJ152" s="1"/>
      <c r="AK152" s="25"/>
      <c r="AL152" s="25"/>
      <c r="AM152" s="1"/>
      <c r="AN152" s="1"/>
      <c r="AQ152" s="22"/>
      <c r="AR152" s="21"/>
    </row>
    <row r="153" spans="1:44" x14ac:dyDescent="0.25">
      <c r="A153" s="14"/>
      <c r="C153" s="4"/>
      <c r="D153" s="4"/>
      <c r="E153" s="4"/>
      <c r="F153" s="4"/>
      <c r="G153" s="4"/>
      <c r="H153" s="4"/>
      <c r="I153" s="34"/>
      <c r="J153" s="35"/>
      <c r="K153" s="35"/>
      <c r="L153" s="35"/>
      <c r="M153" s="35"/>
      <c r="N153" s="4"/>
      <c r="O153" s="4"/>
      <c r="P153" s="35"/>
      <c r="Q153" s="36"/>
      <c r="R153" s="36"/>
      <c r="S153" s="37"/>
      <c r="T153" s="37"/>
      <c r="U153" s="37"/>
      <c r="V153" s="37"/>
      <c r="W153" s="37"/>
      <c r="X153" s="37"/>
      <c r="Y153" s="1"/>
      <c r="Z153" s="1"/>
      <c r="AA153" s="1"/>
      <c r="AB153" s="1"/>
      <c r="AC153" s="1"/>
      <c r="AD153" s="1"/>
      <c r="AE153" s="1"/>
      <c r="AF153" s="1"/>
      <c r="AG153" s="38"/>
      <c r="AH153" s="38"/>
      <c r="AI153" s="1"/>
      <c r="AJ153" s="1"/>
      <c r="AK153" s="25"/>
      <c r="AL153" s="25"/>
      <c r="AM153" s="1"/>
      <c r="AN153" s="1"/>
      <c r="AQ153" s="22"/>
      <c r="AR153" s="21"/>
    </row>
    <row r="154" spans="1:44" x14ac:dyDescent="0.25">
      <c r="A154" s="14"/>
      <c r="C154" s="4"/>
      <c r="D154" s="4"/>
      <c r="E154" s="4"/>
      <c r="F154" s="4"/>
      <c r="G154" s="4"/>
      <c r="H154" s="4"/>
      <c r="I154" s="34"/>
      <c r="J154" s="35"/>
      <c r="K154" s="35"/>
      <c r="L154" s="35"/>
      <c r="M154" s="35"/>
      <c r="N154" s="4"/>
      <c r="O154" s="4"/>
      <c r="P154" s="35"/>
      <c r="Q154" s="36"/>
      <c r="R154" s="36"/>
      <c r="S154" s="37"/>
      <c r="T154" s="37"/>
      <c r="U154" s="37"/>
      <c r="V154" s="37"/>
      <c r="W154" s="37"/>
      <c r="X154" s="37"/>
      <c r="Y154" s="1"/>
      <c r="Z154" s="1"/>
      <c r="AA154" s="1"/>
      <c r="AB154" s="1"/>
      <c r="AC154" s="1"/>
      <c r="AD154" s="1"/>
      <c r="AE154" s="1"/>
      <c r="AF154" s="1"/>
      <c r="AG154" s="38"/>
      <c r="AH154" s="38"/>
      <c r="AI154" s="1"/>
      <c r="AJ154" s="1"/>
      <c r="AK154" s="25"/>
      <c r="AL154" s="25"/>
      <c r="AM154" s="1"/>
      <c r="AN154" s="1"/>
      <c r="AQ154" s="22"/>
      <c r="AR154" s="21"/>
    </row>
    <row r="155" spans="1:44" x14ac:dyDescent="0.25">
      <c r="A155" s="14"/>
      <c r="C155" s="4"/>
      <c r="D155" s="4"/>
      <c r="E155" s="4"/>
      <c r="F155" s="4"/>
      <c r="G155" s="4"/>
      <c r="H155" s="4"/>
      <c r="I155" s="34"/>
      <c r="J155" s="35"/>
      <c r="K155" s="35"/>
      <c r="L155" s="35"/>
      <c r="M155" s="35"/>
      <c r="N155" s="4"/>
      <c r="O155" s="4"/>
      <c r="P155" s="35"/>
      <c r="Q155" s="36"/>
      <c r="R155" s="36"/>
      <c r="S155" s="37"/>
      <c r="T155" s="37"/>
      <c r="U155" s="37"/>
      <c r="V155" s="37"/>
      <c r="W155" s="37"/>
      <c r="X155" s="37"/>
      <c r="Y155" s="1"/>
      <c r="Z155" s="1"/>
      <c r="AA155" s="1"/>
      <c r="AB155" s="1"/>
      <c r="AC155" s="1"/>
      <c r="AD155" s="1"/>
      <c r="AE155" s="1"/>
      <c r="AF155" s="1"/>
      <c r="AG155" s="38"/>
      <c r="AH155" s="38"/>
      <c r="AI155" s="1"/>
      <c r="AJ155" s="1"/>
      <c r="AK155" s="25"/>
      <c r="AL155" s="25"/>
      <c r="AM155" s="1"/>
      <c r="AN155" s="1"/>
      <c r="AQ155" s="22"/>
      <c r="AR155" s="21"/>
    </row>
    <row r="156" spans="1:44" x14ac:dyDescent="0.25">
      <c r="A156" s="14"/>
      <c r="C156" s="4"/>
      <c r="D156" s="4"/>
      <c r="E156" s="4"/>
      <c r="F156" s="4"/>
      <c r="G156" s="4"/>
      <c r="H156" s="4"/>
      <c r="I156" s="34"/>
      <c r="J156" s="35"/>
      <c r="K156" s="35"/>
      <c r="L156" s="35"/>
      <c r="M156" s="35"/>
      <c r="N156" s="4"/>
      <c r="O156" s="4"/>
      <c r="P156" s="35"/>
      <c r="Q156" s="36"/>
      <c r="R156" s="36"/>
      <c r="S156" s="37"/>
      <c r="T156" s="37"/>
      <c r="U156" s="37"/>
      <c r="V156" s="37"/>
      <c r="W156" s="37"/>
      <c r="X156" s="37"/>
      <c r="Y156" s="1"/>
      <c r="Z156" s="1"/>
      <c r="AA156" s="1"/>
      <c r="AB156" s="1"/>
      <c r="AC156" s="1"/>
      <c r="AD156" s="1"/>
      <c r="AE156" s="1"/>
      <c r="AF156" s="1"/>
      <c r="AG156" s="38"/>
      <c r="AH156" s="38"/>
      <c r="AI156" s="1"/>
      <c r="AJ156" s="1"/>
      <c r="AK156" s="25"/>
      <c r="AL156" s="25"/>
      <c r="AM156" s="1"/>
      <c r="AN156" s="1"/>
      <c r="AQ156" s="22"/>
      <c r="AR156" s="21"/>
    </row>
    <row r="157" spans="1:44" x14ac:dyDescent="0.25">
      <c r="A157" s="14"/>
      <c r="C157" s="4"/>
      <c r="D157" s="4"/>
      <c r="E157" s="4"/>
      <c r="F157" s="4"/>
      <c r="G157" s="4"/>
      <c r="H157" s="4"/>
      <c r="I157" s="34"/>
      <c r="J157" s="35"/>
      <c r="K157" s="35"/>
      <c r="L157" s="35"/>
      <c r="M157" s="35"/>
      <c r="N157" s="4"/>
      <c r="O157" s="4"/>
      <c r="P157" s="35"/>
      <c r="Q157" s="36"/>
      <c r="R157" s="36"/>
      <c r="S157" s="37"/>
      <c r="T157" s="37"/>
      <c r="U157" s="37"/>
      <c r="V157" s="37"/>
      <c r="W157" s="37"/>
      <c r="X157" s="37"/>
      <c r="Y157" s="1"/>
      <c r="Z157" s="1"/>
      <c r="AA157" s="1"/>
      <c r="AB157" s="1"/>
      <c r="AC157" s="1"/>
      <c r="AD157" s="1"/>
      <c r="AE157" s="1"/>
      <c r="AF157" s="1"/>
      <c r="AG157" s="38"/>
      <c r="AH157" s="38"/>
      <c r="AI157" s="1"/>
      <c r="AJ157" s="1"/>
      <c r="AK157" s="25"/>
      <c r="AL157" s="25"/>
      <c r="AM157" s="1"/>
      <c r="AN157" s="1"/>
      <c r="AQ157" s="22"/>
      <c r="AR157" s="21"/>
    </row>
    <row r="158" spans="1:44" x14ac:dyDescent="0.25">
      <c r="A158" s="14"/>
      <c r="C158" s="4"/>
      <c r="D158" s="4"/>
      <c r="E158" s="4"/>
      <c r="F158" s="4"/>
      <c r="G158" s="4"/>
      <c r="H158" s="4"/>
      <c r="I158" s="34"/>
      <c r="J158" s="35"/>
      <c r="K158" s="35"/>
      <c r="L158" s="35"/>
      <c r="M158" s="35"/>
      <c r="N158" s="4"/>
      <c r="O158" s="4"/>
      <c r="P158" s="35"/>
      <c r="Q158" s="36"/>
      <c r="R158" s="36"/>
      <c r="S158" s="37"/>
      <c r="T158" s="37"/>
      <c r="U158" s="37"/>
      <c r="V158" s="37"/>
      <c r="W158" s="37"/>
      <c r="X158" s="37"/>
      <c r="Y158" s="1"/>
      <c r="Z158" s="1"/>
      <c r="AA158" s="1"/>
      <c r="AB158" s="1"/>
      <c r="AC158" s="1"/>
      <c r="AD158" s="1"/>
      <c r="AE158" s="1"/>
      <c r="AF158" s="1"/>
      <c r="AG158" s="38"/>
      <c r="AH158" s="38"/>
      <c r="AI158" s="1"/>
      <c r="AJ158" s="1"/>
      <c r="AK158" s="25"/>
      <c r="AL158" s="25"/>
      <c r="AM158" s="1"/>
      <c r="AN158" s="1"/>
      <c r="AQ158" s="22"/>
      <c r="AR158" s="21"/>
    </row>
    <row r="159" spans="1:44" x14ac:dyDescent="0.25">
      <c r="A159" s="14"/>
      <c r="C159" s="4"/>
      <c r="D159" s="4"/>
      <c r="E159" s="4"/>
      <c r="F159" s="4"/>
      <c r="G159" s="4"/>
      <c r="H159" s="4"/>
      <c r="I159" s="34"/>
      <c r="J159" s="35"/>
      <c r="K159" s="35"/>
      <c r="L159" s="35"/>
      <c r="M159" s="35"/>
      <c r="N159" s="4"/>
      <c r="O159" s="4"/>
      <c r="P159" s="35"/>
      <c r="Q159" s="36"/>
      <c r="R159" s="36"/>
      <c r="S159" s="37"/>
      <c r="T159" s="37"/>
      <c r="U159" s="37"/>
      <c r="V159" s="37"/>
      <c r="W159" s="37"/>
      <c r="X159" s="37"/>
      <c r="Y159" s="1"/>
      <c r="Z159" s="1"/>
      <c r="AA159" s="1"/>
      <c r="AB159" s="1"/>
      <c r="AC159" s="1"/>
      <c r="AD159" s="1"/>
      <c r="AE159" s="1"/>
      <c r="AF159" s="1"/>
      <c r="AG159" s="38"/>
      <c r="AH159" s="38"/>
      <c r="AI159" s="1"/>
      <c r="AJ159" s="1"/>
      <c r="AK159" s="25"/>
      <c r="AL159" s="25"/>
      <c r="AM159" s="1"/>
      <c r="AN159" s="1"/>
      <c r="AQ159" s="22"/>
      <c r="AR159" s="21"/>
    </row>
    <row r="160" spans="1:44" x14ac:dyDescent="0.25">
      <c r="A160" s="14"/>
      <c r="C160" s="4"/>
      <c r="D160" s="4"/>
      <c r="E160" s="4"/>
      <c r="F160" s="4"/>
      <c r="G160" s="4"/>
      <c r="H160" s="4"/>
      <c r="I160" s="34"/>
      <c r="J160" s="35"/>
      <c r="K160" s="35"/>
      <c r="L160" s="35"/>
      <c r="M160" s="35"/>
      <c r="N160" s="4"/>
      <c r="O160" s="4"/>
      <c r="P160" s="35"/>
      <c r="Q160" s="36"/>
      <c r="R160" s="36"/>
      <c r="S160" s="37"/>
      <c r="T160" s="37"/>
      <c r="U160" s="37"/>
      <c r="V160" s="37"/>
      <c r="W160" s="37"/>
      <c r="X160" s="37"/>
      <c r="Y160" s="1"/>
      <c r="Z160" s="1"/>
      <c r="AA160" s="1"/>
      <c r="AB160" s="1"/>
      <c r="AC160" s="1"/>
      <c r="AD160" s="1"/>
      <c r="AE160" s="1"/>
      <c r="AF160" s="1"/>
      <c r="AG160" s="38"/>
      <c r="AH160" s="38"/>
      <c r="AI160" s="1"/>
      <c r="AJ160" s="1"/>
      <c r="AK160" s="25"/>
      <c r="AL160" s="25"/>
      <c r="AM160" s="1"/>
      <c r="AN160" s="1"/>
      <c r="AQ160" s="22"/>
      <c r="AR160" s="21"/>
    </row>
    <row r="161" spans="1:44" x14ac:dyDescent="0.25">
      <c r="A161" s="14"/>
      <c r="C161" s="4"/>
      <c r="D161" s="4"/>
      <c r="E161" s="4"/>
      <c r="F161" s="4"/>
      <c r="G161" s="4"/>
      <c r="H161" s="4"/>
      <c r="I161" s="34"/>
      <c r="J161" s="35"/>
      <c r="K161" s="35"/>
      <c r="L161" s="35"/>
      <c r="M161" s="35"/>
      <c r="N161" s="4"/>
      <c r="O161" s="4"/>
      <c r="P161" s="35"/>
      <c r="Q161" s="36"/>
      <c r="R161" s="36"/>
      <c r="S161" s="37"/>
      <c r="T161" s="37"/>
      <c r="U161" s="37"/>
      <c r="V161" s="37"/>
      <c r="W161" s="37"/>
      <c r="X161" s="37"/>
      <c r="Y161" s="1"/>
      <c r="Z161" s="1"/>
      <c r="AA161" s="1"/>
      <c r="AB161" s="1"/>
      <c r="AC161" s="1"/>
      <c r="AD161" s="1"/>
      <c r="AE161" s="1"/>
      <c r="AF161" s="1"/>
      <c r="AG161" s="38"/>
      <c r="AH161" s="38"/>
      <c r="AI161" s="1"/>
      <c r="AJ161" s="1"/>
      <c r="AK161" s="25"/>
      <c r="AL161" s="25"/>
      <c r="AM161" s="1"/>
      <c r="AN161" s="1"/>
      <c r="AQ161" s="22"/>
      <c r="AR161" s="21"/>
    </row>
    <row r="162" spans="1:44" x14ac:dyDescent="0.25">
      <c r="A162" s="14"/>
      <c r="C162" s="4"/>
      <c r="D162" s="4"/>
      <c r="E162" s="4"/>
      <c r="F162" s="4"/>
      <c r="G162" s="4"/>
      <c r="H162" s="4"/>
      <c r="I162" s="34"/>
      <c r="J162" s="35"/>
      <c r="K162" s="35"/>
      <c r="L162" s="35"/>
      <c r="M162" s="35"/>
      <c r="N162" s="4"/>
      <c r="O162" s="4"/>
      <c r="P162" s="35"/>
      <c r="Q162" s="36"/>
      <c r="R162" s="36"/>
      <c r="S162" s="37"/>
      <c r="T162" s="37"/>
      <c r="U162" s="37"/>
      <c r="V162" s="37"/>
      <c r="W162" s="37"/>
      <c r="X162" s="37"/>
      <c r="Y162" s="1"/>
      <c r="Z162" s="1"/>
      <c r="AA162" s="1"/>
      <c r="AB162" s="1"/>
      <c r="AC162" s="1"/>
      <c r="AD162" s="1"/>
      <c r="AE162" s="1"/>
      <c r="AF162" s="1"/>
      <c r="AG162" s="38"/>
      <c r="AH162" s="38"/>
      <c r="AI162" s="1"/>
      <c r="AJ162" s="1"/>
      <c r="AK162" s="25"/>
      <c r="AL162" s="25"/>
      <c r="AM162" s="1"/>
      <c r="AN162" s="1"/>
      <c r="AQ162" s="22"/>
      <c r="AR162" s="21"/>
    </row>
    <row r="163" spans="1:44" x14ac:dyDescent="0.25">
      <c r="A163" s="14"/>
      <c r="C163" s="4"/>
      <c r="D163" s="4"/>
      <c r="E163" s="4"/>
      <c r="F163" s="4"/>
      <c r="G163" s="4"/>
      <c r="H163" s="4"/>
      <c r="I163" s="34"/>
      <c r="J163" s="35"/>
      <c r="K163" s="35"/>
      <c r="L163" s="35"/>
      <c r="M163" s="35"/>
      <c r="N163" s="4"/>
      <c r="O163" s="4"/>
      <c r="P163" s="35"/>
      <c r="Q163" s="36"/>
      <c r="R163" s="36"/>
      <c r="S163" s="37"/>
      <c r="T163" s="37"/>
      <c r="U163" s="37"/>
      <c r="V163" s="37"/>
      <c r="W163" s="37"/>
      <c r="X163" s="37"/>
      <c r="Y163" s="1"/>
      <c r="Z163" s="1"/>
      <c r="AA163" s="1"/>
      <c r="AB163" s="1"/>
      <c r="AC163" s="1"/>
      <c r="AD163" s="1"/>
      <c r="AE163" s="1"/>
      <c r="AF163" s="1"/>
      <c r="AG163" s="38"/>
      <c r="AH163" s="38"/>
      <c r="AI163" s="1"/>
      <c r="AJ163" s="1"/>
      <c r="AK163" s="25"/>
      <c r="AL163" s="25"/>
      <c r="AM163" s="1"/>
      <c r="AN163" s="1"/>
      <c r="AQ163" s="22"/>
      <c r="AR163" s="21"/>
    </row>
    <row r="164" spans="1:44" x14ac:dyDescent="0.25">
      <c r="A164" s="14"/>
      <c r="C164" s="4"/>
      <c r="D164" s="4"/>
      <c r="E164" s="4"/>
      <c r="F164" s="4"/>
      <c r="G164" s="4"/>
      <c r="H164" s="4"/>
      <c r="I164" s="34"/>
      <c r="J164" s="35"/>
      <c r="K164" s="35"/>
      <c r="L164" s="35"/>
      <c r="M164" s="35"/>
      <c r="N164" s="4"/>
      <c r="O164" s="4"/>
      <c r="P164" s="35"/>
      <c r="Q164" s="36"/>
      <c r="R164" s="36"/>
      <c r="S164" s="37"/>
      <c r="T164" s="37"/>
      <c r="U164" s="37"/>
      <c r="V164" s="37"/>
      <c r="W164" s="37"/>
      <c r="X164" s="37"/>
      <c r="Y164" s="1"/>
      <c r="Z164" s="1"/>
      <c r="AA164" s="1"/>
      <c r="AB164" s="1"/>
      <c r="AC164" s="1"/>
      <c r="AD164" s="1"/>
      <c r="AE164" s="1"/>
      <c r="AF164" s="1"/>
      <c r="AG164" s="38"/>
      <c r="AH164" s="38"/>
      <c r="AI164" s="1"/>
      <c r="AJ164" s="1"/>
      <c r="AK164" s="25"/>
      <c r="AL164" s="25"/>
      <c r="AM164" s="1"/>
      <c r="AN164" s="1"/>
      <c r="AQ164" s="22"/>
      <c r="AR164" s="21"/>
    </row>
    <row r="165" spans="1:44" x14ac:dyDescent="0.25">
      <c r="A165" s="14"/>
      <c r="C165" s="4"/>
      <c r="D165" s="4"/>
      <c r="E165" s="4"/>
      <c r="F165" s="4"/>
      <c r="G165" s="4"/>
      <c r="H165" s="4"/>
      <c r="I165" s="34"/>
      <c r="J165" s="35"/>
      <c r="K165" s="35"/>
      <c r="L165" s="35"/>
      <c r="M165" s="35"/>
      <c r="N165" s="4"/>
      <c r="O165" s="4"/>
      <c r="P165" s="35"/>
      <c r="Q165" s="36"/>
      <c r="R165" s="36"/>
      <c r="S165" s="37"/>
      <c r="T165" s="37"/>
      <c r="U165" s="37"/>
      <c r="V165" s="37"/>
      <c r="W165" s="37"/>
      <c r="X165" s="37"/>
      <c r="Y165" s="1"/>
      <c r="Z165" s="1"/>
      <c r="AA165" s="1"/>
      <c r="AB165" s="1"/>
      <c r="AC165" s="1"/>
      <c r="AD165" s="1"/>
      <c r="AE165" s="1"/>
      <c r="AF165" s="1"/>
      <c r="AG165" s="38"/>
      <c r="AH165" s="38"/>
      <c r="AI165" s="1"/>
      <c r="AJ165" s="1"/>
      <c r="AK165" s="25"/>
      <c r="AL165" s="25"/>
      <c r="AM165" s="1"/>
      <c r="AN165" s="1"/>
      <c r="AQ165" s="22"/>
      <c r="AR165" s="21"/>
    </row>
    <row r="166" spans="1:44" x14ac:dyDescent="0.25">
      <c r="A166" s="14"/>
      <c r="C166" s="4"/>
      <c r="D166" s="4"/>
      <c r="E166" s="4"/>
      <c r="F166" s="4"/>
      <c r="G166" s="4"/>
      <c r="H166" s="4"/>
      <c r="I166" s="34"/>
      <c r="J166" s="35"/>
      <c r="K166" s="35"/>
      <c r="L166" s="35"/>
      <c r="M166" s="35"/>
      <c r="N166" s="4"/>
      <c r="O166" s="4"/>
      <c r="P166" s="35"/>
      <c r="Q166" s="36"/>
      <c r="R166" s="36"/>
      <c r="S166" s="37"/>
      <c r="T166" s="37"/>
      <c r="U166" s="37"/>
      <c r="V166" s="37"/>
      <c r="W166" s="37"/>
      <c r="X166" s="37"/>
      <c r="Y166" s="1"/>
      <c r="Z166" s="1"/>
      <c r="AA166" s="1"/>
      <c r="AB166" s="1"/>
      <c r="AC166" s="1"/>
      <c r="AD166" s="1"/>
      <c r="AE166" s="1"/>
      <c r="AF166" s="1"/>
      <c r="AG166" s="38"/>
      <c r="AH166" s="38"/>
      <c r="AI166" s="1"/>
      <c r="AJ166" s="1"/>
      <c r="AK166" s="25"/>
      <c r="AL166" s="25"/>
      <c r="AM166" s="1"/>
      <c r="AN166" s="1"/>
      <c r="AQ166" s="22"/>
      <c r="AR166" s="21"/>
    </row>
    <row r="167" spans="1:44" x14ac:dyDescent="0.25">
      <c r="A167" s="14"/>
      <c r="C167" s="4"/>
      <c r="D167" s="4"/>
      <c r="E167" s="4"/>
      <c r="F167" s="4"/>
      <c r="G167" s="4"/>
      <c r="H167" s="4"/>
      <c r="I167" s="34"/>
      <c r="J167" s="35"/>
      <c r="K167" s="35"/>
      <c r="L167" s="35"/>
      <c r="M167" s="35"/>
      <c r="N167" s="4"/>
      <c r="O167" s="4"/>
      <c r="P167" s="35"/>
      <c r="Q167" s="36"/>
      <c r="R167" s="36"/>
      <c r="S167" s="37"/>
      <c r="T167" s="37"/>
      <c r="U167" s="37"/>
      <c r="V167" s="37"/>
      <c r="W167" s="37"/>
      <c r="X167" s="37"/>
      <c r="Y167" s="1"/>
      <c r="Z167" s="1"/>
      <c r="AA167" s="1"/>
      <c r="AB167" s="1"/>
      <c r="AC167" s="1"/>
      <c r="AD167" s="1"/>
      <c r="AE167" s="1"/>
      <c r="AF167" s="1"/>
      <c r="AG167" s="38"/>
      <c r="AH167" s="38"/>
      <c r="AI167" s="1"/>
      <c r="AJ167" s="1"/>
      <c r="AK167" s="25"/>
      <c r="AL167" s="25"/>
      <c r="AM167" s="1"/>
      <c r="AN167" s="1"/>
      <c r="AQ167" s="22"/>
      <c r="AR167" s="21"/>
    </row>
    <row r="168" spans="1:44" x14ac:dyDescent="0.25">
      <c r="A168" s="14"/>
      <c r="C168" s="4"/>
      <c r="D168" s="4"/>
      <c r="E168" s="4"/>
      <c r="F168" s="4"/>
      <c r="G168" s="4"/>
      <c r="H168" s="4"/>
      <c r="I168" s="34"/>
      <c r="J168" s="35"/>
      <c r="K168" s="35"/>
      <c r="L168" s="35"/>
      <c r="M168" s="35"/>
      <c r="N168" s="4"/>
      <c r="O168" s="4"/>
      <c r="P168" s="35"/>
      <c r="Q168" s="36"/>
      <c r="R168" s="36"/>
      <c r="S168" s="37"/>
      <c r="T168" s="37"/>
      <c r="U168" s="37"/>
      <c r="V168" s="37"/>
      <c r="W168" s="37"/>
      <c r="X168" s="37"/>
      <c r="Y168" s="1"/>
      <c r="Z168" s="1"/>
      <c r="AA168" s="1"/>
      <c r="AB168" s="1"/>
      <c r="AC168" s="1"/>
      <c r="AD168" s="1"/>
      <c r="AE168" s="1"/>
      <c r="AF168" s="1"/>
      <c r="AG168" s="38"/>
      <c r="AH168" s="38"/>
      <c r="AI168" s="1"/>
      <c r="AJ168" s="1"/>
      <c r="AK168" s="25"/>
      <c r="AL168" s="25"/>
      <c r="AM168" s="1"/>
      <c r="AN168" s="1"/>
      <c r="AQ168" s="22"/>
      <c r="AR168" s="21"/>
    </row>
    <row r="169" spans="1:44" x14ac:dyDescent="0.25">
      <c r="A169" s="14"/>
      <c r="C169" s="4"/>
      <c r="D169" s="4"/>
      <c r="E169" s="4"/>
      <c r="F169" s="4"/>
      <c r="G169" s="4"/>
      <c r="H169" s="4"/>
      <c r="I169" s="34"/>
      <c r="J169" s="35"/>
      <c r="K169" s="35"/>
      <c r="L169" s="35"/>
      <c r="M169" s="35"/>
      <c r="N169" s="4"/>
      <c r="O169" s="4"/>
      <c r="P169" s="35"/>
      <c r="Q169" s="36"/>
      <c r="R169" s="36"/>
      <c r="S169" s="37"/>
      <c r="T169" s="37"/>
      <c r="U169" s="37"/>
      <c r="V169" s="37"/>
      <c r="W169" s="37"/>
      <c r="X169" s="37"/>
      <c r="Y169" s="1"/>
      <c r="Z169" s="1"/>
      <c r="AA169" s="1"/>
      <c r="AB169" s="1"/>
      <c r="AC169" s="1"/>
      <c r="AD169" s="1"/>
      <c r="AE169" s="1"/>
      <c r="AF169" s="1"/>
      <c r="AG169" s="38"/>
      <c r="AH169" s="38"/>
      <c r="AI169" s="1"/>
      <c r="AJ169" s="1"/>
      <c r="AK169" s="25"/>
      <c r="AL169" s="25"/>
      <c r="AM169" s="1"/>
      <c r="AN169" s="1"/>
      <c r="AQ169" s="22"/>
      <c r="AR169" s="21"/>
    </row>
    <row r="170" spans="1:44" x14ac:dyDescent="0.25">
      <c r="A170" s="14"/>
      <c r="C170" s="4"/>
      <c r="D170" s="4"/>
      <c r="E170" s="4"/>
      <c r="F170" s="4"/>
      <c r="G170" s="4"/>
      <c r="H170" s="4"/>
      <c r="I170" s="34"/>
      <c r="J170" s="35"/>
      <c r="K170" s="35"/>
      <c r="L170" s="35"/>
      <c r="M170" s="35"/>
      <c r="N170" s="4"/>
      <c r="O170" s="4"/>
      <c r="P170" s="35"/>
      <c r="Q170" s="36"/>
      <c r="R170" s="36"/>
      <c r="S170" s="37"/>
      <c r="T170" s="37"/>
      <c r="U170" s="37"/>
      <c r="V170" s="37"/>
      <c r="W170" s="37"/>
      <c r="X170" s="37"/>
      <c r="Y170" s="1"/>
      <c r="Z170" s="1"/>
      <c r="AA170" s="1"/>
      <c r="AB170" s="1"/>
      <c r="AC170" s="1"/>
      <c r="AD170" s="1"/>
      <c r="AE170" s="1"/>
      <c r="AF170" s="1"/>
      <c r="AG170" s="38"/>
      <c r="AH170" s="38"/>
      <c r="AI170" s="1"/>
      <c r="AJ170" s="1"/>
      <c r="AK170" s="25"/>
      <c r="AL170" s="25"/>
      <c r="AM170" s="1"/>
      <c r="AN170" s="1"/>
      <c r="AQ170" s="22"/>
      <c r="AR170" s="21"/>
    </row>
    <row r="171" spans="1:44" x14ac:dyDescent="0.25">
      <c r="A171" s="14"/>
      <c r="C171" s="4"/>
      <c r="D171" s="4"/>
      <c r="E171" s="4"/>
      <c r="F171" s="4"/>
      <c r="G171" s="4"/>
      <c r="H171" s="4"/>
      <c r="I171" s="34"/>
      <c r="J171" s="35"/>
      <c r="K171" s="35"/>
      <c r="L171" s="35"/>
      <c r="M171" s="35"/>
      <c r="N171" s="4"/>
      <c r="O171" s="4"/>
      <c r="P171" s="35"/>
      <c r="Q171" s="36"/>
      <c r="R171" s="36"/>
      <c r="S171" s="37"/>
      <c r="T171" s="37"/>
      <c r="U171" s="37"/>
      <c r="V171" s="37"/>
      <c r="W171" s="37"/>
      <c r="X171" s="37"/>
      <c r="Y171" s="1"/>
      <c r="Z171" s="1"/>
      <c r="AA171" s="1"/>
      <c r="AB171" s="1"/>
      <c r="AC171" s="1"/>
      <c r="AD171" s="1"/>
      <c r="AE171" s="1"/>
      <c r="AF171" s="1"/>
      <c r="AG171" s="38"/>
      <c r="AH171" s="38"/>
      <c r="AI171" s="1"/>
      <c r="AJ171" s="1"/>
      <c r="AK171" s="25"/>
      <c r="AL171" s="25"/>
      <c r="AM171" s="1"/>
      <c r="AN171" s="1"/>
      <c r="AQ171" s="22"/>
      <c r="AR171" s="21"/>
    </row>
    <row r="172" spans="1:44" x14ac:dyDescent="0.25">
      <c r="A172" s="14"/>
      <c r="C172" s="4"/>
      <c r="D172" s="4"/>
      <c r="E172" s="4"/>
      <c r="F172" s="4"/>
      <c r="G172" s="4"/>
      <c r="H172" s="4"/>
      <c r="I172" s="34"/>
      <c r="J172" s="35"/>
      <c r="K172" s="35"/>
      <c r="L172" s="35"/>
      <c r="M172" s="35"/>
      <c r="N172" s="4"/>
      <c r="O172" s="4"/>
      <c r="P172" s="35"/>
      <c r="Q172" s="36"/>
      <c r="R172" s="36"/>
      <c r="S172" s="37"/>
      <c r="T172" s="37"/>
      <c r="U172" s="37"/>
      <c r="V172" s="37"/>
      <c r="W172" s="37"/>
      <c r="X172" s="37"/>
      <c r="Y172" s="1"/>
      <c r="Z172" s="1"/>
      <c r="AA172" s="1"/>
      <c r="AB172" s="1"/>
      <c r="AC172" s="1"/>
      <c r="AD172" s="1"/>
      <c r="AE172" s="1"/>
      <c r="AF172" s="1"/>
      <c r="AG172" s="38"/>
      <c r="AH172" s="38"/>
      <c r="AI172" s="1"/>
      <c r="AJ172" s="1"/>
      <c r="AK172" s="25"/>
      <c r="AL172" s="25"/>
      <c r="AM172" s="1"/>
      <c r="AN172" s="1"/>
      <c r="AQ172" s="22"/>
      <c r="AR172" s="21"/>
    </row>
    <row r="173" spans="1:44" x14ac:dyDescent="0.25">
      <c r="A173" s="14"/>
      <c r="C173" s="4"/>
      <c r="D173" s="4"/>
      <c r="E173" s="4"/>
      <c r="F173" s="4"/>
      <c r="G173" s="4"/>
      <c r="H173" s="4"/>
      <c r="I173" s="34"/>
      <c r="J173" s="35"/>
      <c r="K173" s="35"/>
      <c r="L173" s="35"/>
      <c r="M173" s="35"/>
      <c r="N173" s="4"/>
      <c r="O173" s="4"/>
      <c r="P173" s="35"/>
      <c r="Q173" s="36"/>
      <c r="R173" s="36"/>
      <c r="S173" s="37"/>
      <c r="T173" s="37"/>
      <c r="U173" s="37"/>
      <c r="V173" s="37"/>
      <c r="W173" s="37"/>
      <c r="X173" s="37"/>
      <c r="Y173" s="1"/>
      <c r="Z173" s="1"/>
      <c r="AA173" s="1"/>
      <c r="AB173" s="1"/>
      <c r="AC173" s="1"/>
      <c r="AD173" s="1"/>
      <c r="AE173" s="1"/>
      <c r="AF173" s="1"/>
      <c r="AG173" s="38"/>
      <c r="AH173" s="38"/>
      <c r="AI173" s="1"/>
      <c r="AJ173" s="1"/>
      <c r="AK173" s="25"/>
      <c r="AL173" s="25"/>
      <c r="AM173" s="1"/>
      <c r="AN173" s="1"/>
      <c r="AQ173" s="22"/>
      <c r="AR173" s="21"/>
    </row>
    <row r="174" spans="1:44" x14ac:dyDescent="0.25">
      <c r="A174" s="14"/>
      <c r="C174" s="4"/>
      <c r="D174" s="4"/>
      <c r="E174" s="4"/>
      <c r="F174" s="4"/>
      <c r="G174" s="4"/>
      <c r="H174" s="4"/>
      <c r="I174" s="34"/>
      <c r="J174" s="35"/>
      <c r="K174" s="35"/>
      <c r="L174" s="35"/>
      <c r="M174" s="35"/>
      <c r="N174" s="4"/>
      <c r="O174" s="4"/>
      <c r="P174" s="35"/>
      <c r="Q174" s="36"/>
      <c r="R174" s="36"/>
      <c r="S174" s="37"/>
      <c r="T174" s="37"/>
      <c r="U174" s="37"/>
      <c r="V174" s="37"/>
      <c r="W174" s="37"/>
      <c r="X174" s="37"/>
      <c r="Y174" s="1"/>
      <c r="Z174" s="1"/>
      <c r="AA174" s="1"/>
      <c r="AB174" s="1"/>
      <c r="AC174" s="1"/>
      <c r="AD174" s="1"/>
      <c r="AE174" s="1"/>
      <c r="AF174" s="1"/>
      <c r="AG174" s="38"/>
      <c r="AH174" s="38"/>
      <c r="AI174" s="1"/>
      <c r="AJ174" s="1"/>
      <c r="AK174" s="25"/>
      <c r="AL174" s="25"/>
      <c r="AM174" s="1"/>
      <c r="AN174" s="1"/>
      <c r="AQ174" s="22"/>
      <c r="AR174" s="21"/>
    </row>
    <row r="175" spans="1:44" x14ac:dyDescent="0.25">
      <c r="A175" s="14"/>
      <c r="C175" s="4"/>
      <c r="D175" s="4"/>
      <c r="E175" s="4"/>
      <c r="F175" s="4"/>
      <c r="G175" s="4"/>
      <c r="H175" s="4"/>
      <c r="I175" s="34"/>
      <c r="J175" s="35"/>
      <c r="K175" s="35"/>
      <c r="L175" s="35"/>
      <c r="M175" s="35"/>
      <c r="N175" s="4"/>
      <c r="O175" s="4"/>
      <c r="P175" s="35"/>
      <c r="Q175" s="36"/>
      <c r="R175" s="36"/>
      <c r="S175" s="37"/>
      <c r="T175" s="37"/>
      <c r="U175" s="37"/>
      <c r="V175" s="37"/>
      <c r="W175" s="37"/>
      <c r="X175" s="37"/>
      <c r="Y175" s="1"/>
      <c r="Z175" s="1"/>
      <c r="AA175" s="1"/>
      <c r="AB175" s="1"/>
      <c r="AC175" s="1"/>
      <c r="AD175" s="1"/>
      <c r="AE175" s="1"/>
      <c r="AF175" s="1"/>
      <c r="AG175" s="38"/>
      <c r="AH175" s="38"/>
      <c r="AI175" s="1"/>
      <c r="AJ175" s="1"/>
      <c r="AK175" s="25"/>
      <c r="AL175" s="25"/>
      <c r="AM175" s="1"/>
      <c r="AN175" s="1"/>
      <c r="AQ175" s="22"/>
      <c r="AR175" s="21"/>
    </row>
    <row r="176" spans="1:44" x14ac:dyDescent="0.25">
      <c r="A176" s="14"/>
      <c r="C176" s="4"/>
      <c r="D176" s="4"/>
      <c r="E176" s="4"/>
      <c r="F176" s="4"/>
      <c r="G176" s="4"/>
      <c r="H176" s="4"/>
      <c r="I176" s="34"/>
      <c r="J176" s="35"/>
      <c r="K176" s="35"/>
      <c r="L176" s="35"/>
      <c r="M176" s="35"/>
      <c r="N176" s="4"/>
      <c r="O176" s="4"/>
      <c r="P176" s="35"/>
      <c r="Q176" s="36"/>
      <c r="R176" s="36"/>
      <c r="S176" s="37"/>
      <c r="T176" s="37"/>
      <c r="U176" s="37"/>
      <c r="V176" s="37"/>
      <c r="W176" s="37"/>
      <c r="X176" s="37"/>
      <c r="Y176" s="1"/>
      <c r="Z176" s="1"/>
      <c r="AA176" s="1"/>
      <c r="AB176" s="1"/>
      <c r="AC176" s="1"/>
      <c r="AD176" s="1"/>
      <c r="AE176" s="1"/>
      <c r="AF176" s="1"/>
      <c r="AG176" s="38"/>
      <c r="AH176" s="38"/>
      <c r="AI176" s="1"/>
      <c r="AJ176" s="1"/>
      <c r="AK176" s="25"/>
      <c r="AL176" s="25"/>
      <c r="AM176" s="1"/>
      <c r="AN176" s="1"/>
      <c r="AQ176" s="22"/>
      <c r="AR176" s="21"/>
    </row>
    <row r="177" spans="1:44" x14ac:dyDescent="0.25">
      <c r="A177" s="14"/>
      <c r="C177" s="4"/>
      <c r="D177" s="4"/>
      <c r="E177" s="4"/>
      <c r="F177" s="4"/>
      <c r="G177" s="4"/>
      <c r="H177" s="4"/>
      <c r="I177" s="34"/>
      <c r="J177" s="35"/>
      <c r="K177" s="35"/>
      <c r="L177" s="35"/>
      <c r="M177" s="35"/>
      <c r="N177" s="4"/>
      <c r="O177" s="4"/>
      <c r="P177" s="35"/>
      <c r="Q177" s="36"/>
      <c r="R177" s="36"/>
      <c r="S177" s="37"/>
      <c r="T177" s="37"/>
      <c r="U177" s="37"/>
      <c r="V177" s="37"/>
      <c r="W177" s="37"/>
      <c r="X177" s="37"/>
      <c r="Y177" s="1"/>
      <c r="Z177" s="1"/>
      <c r="AA177" s="1"/>
      <c r="AB177" s="1"/>
      <c r="AC177" s="1"/>
      <c r="AD177" s="1"/>
      <c r="AE177" s="1"/>
      <c r="AF177" s="1"/>
      <c r="AG177" s="38"/>
      <c r="AH177" s="38"/>
      <c r="AI177" s="1"/>
      <c r="AJ177" s="1"/>
      <c r="AK177" s="25"/>
      <c r="AL177" s="25"/>
      <c r="AM177" s="1"/>
      <c r="AN177" s="1"/>
      <c r="AQ177" s="22"/>
      <c r="AR177" s="21"/>
    </row>
    <row r="178" spans="1:44" x14ac:dyDescent="0.25">
      <c r="A178" s="14"/>
      <c r="C178" s="4"/>
      <c r="D178" s="4"/>
      <c r="E178" s="4"/>
      <c r="F178" s="4"/>
      <c r="G178" s="4"/>
      <c r="H178" s="4"/>
      <c r="I178" s="34"/>
      <c r="J178" s="35"/>
      <c r="K178" s="35"/>
      <c r="L178" s="35"/>
      <c r="M178" s="35"/>
      <c r="N178" s="4"/>
      <c r="O178" s="4"/>
      <c r="P178" s="35"/>
      <c r="Q178" s="36"/>
      <c r="R178" s="36"/>
      <c r="S178" s="37"/>
      <c r="T178" s="37"/>
      <c r="U178" s="37"/>
      <c r="V178" s="37"/>
      <c r="W178" s="37"/>
      <c r="X178" s="37"/>
      <c r="Y178" s="1"/>
      <c r="Z178" s="1"/>
      <c r="AA178" s="1"/>
      <c r="AB178" s="1"/>
      <c r="AC178" s="1"/>
      <c r="AD178" s="1"/>
      <c r="AE178" s="1"/>
      <c r="AF178" s="1"/>
      <c r="AG178" s="38"/>
      <c r="AH178" s="38"/>
      <c r="AI178" s="1"/>
      <c r="AJ178" s="1"/>
      <c r="AK178" s="25"/>
      <c r="AL178" s="25"/>
      <c r="AM178" s="1"/>
      <c r="AN178" s="1"/>
      <c r="AQ178" s="22"/>
      <c r="AR178" s="21"/>
    </row>
    <row r="179" spans="1:44" x14ac:dyDescent="0.25">
      <c r="A179" s="14"/>
      <c r="C179" s="4"/>
      <c r="D179" s="4"/>
      <c r="E179" s="4"/>
      <c r="F179" s="4"/>
      <c r="G179" s="4"/>
      <c r="H179" s="4"/>
      <c r="I179" s="34"/>
      <c r="J179" s="35"/>
      <c r="K179" s="35"/>
      <c r="L179" s="35"/>
      <c r="M179" s="35"/>
      <c r="N179" s="4"/>
      <c r="O179" s="4"/>
      <c r="P179" s="35"/>
      <c r="Q179" s="36"/>
      <c r="R179" s="36"/>
      <c r="S179" s="37"/>
      <c r="T179" s="37"/>
      <c r="U179" s="37"/>
      <c r="V179" s="37"/>
      <c r="W179" s="37"/>
      <c r="X179" s="37"/>
      <c r="Y179" s="1"/>
      <c r="Z179" s="1"/>
      <c r="AA179" s="1"/>
      <c r="AB179" s="1"/>
      <c r="AC179" s="1"/>
      <c r="AD179" s="1"/>
      <c r="AE179" s="1"/>
      <c r="AF179" s="1"/>
      <c r="AG179" s="38"/>
      <c r="AH179" s="38"/>
      <c r="AI179" s="1"/>
      <c r="AJ179" s="1"/>
      <c r="AK179" s="25"/>
      <c r="AL179" s="25"/>
      <c r="AM179" s="1"/>
      <c r="AN179" s="1"/>
      <c r="AQ179" s="22"/>
      <c r="AR179" s="21"/>
    </row>
    <row r="180" spans="1:44" x14ac:dyDescent="0.25">
      <c r="A180" s="14"/>
      <c r="C180" s="4"/>
      <c r="D180" s="4"/>
      <c r="E180" s="4"/>
      <c r="F180" s="4"/>
      <c r="G180" s="4"/>
      <c r="H180" s="4"/>
      <c r="I180" s="34"/>
      <c r="J180" s="35"/>
      <c r="K180" s="35"/>
      <c r="L180" s="35"/>
      <c r="M180" s="35"/>
      <c r="N180" s="4"/>
      <c r="O180" s="4"/>
      <c r="P180" s="35"/>
      <c r="Q180" s="36"/>
      <c r="R180" s="36"/>
      <c r="S180" s="37"/>
      <c r="T180" s="37"/>
      <c r="U180" s="37"/>
      <c r="V180" s="37"/>
      <c r="W180" s="37"/>
      <c r="X180" s="37"/>
      <c r="Y180" s="1"/>
      <c r="Z180" s="1"/>
      <c r="AA180" s="1"/>
      <c r="AB180" s="1"/>
      <c r="AC180" s="1"/>
      <c r="AD180" s="1"/>
      <c r="AE180" s="1"/>
      <c r="AF180" s="1"/>
      <c r="AG180" s="38"/>
      <c r="AH180" s="38"/>
      <c r="AI180" s="1"/>
      <c r="AJ180" s="1"/>
      <c r="AK180" s="25"/>
      <c r="AL180" s="25"/>
      <c r="AM180" s="1"/>
      <c r="AN180" s="1"/>
      <c r="AQ180" s="22"/>
      <c r="AR180" s="21"/>
    </row>
    <row r="181" spans="1:44" x14ac:dyDescent="0.25">
      <c r="A181" s="14"/>
      <c r="C181" s="4"/>
      <c r="D181" s="4"/>
      <c r="E181" s="4"/>
      <c r="F181" s="4"/>
      <c r="G181" s="4"/>
      <c r="H181" s="4"/>
      <c r="I181" s="34"/>
      <c r="J181" s="35"/>
      <c r="K181" s="35"/>
      <c r="L181" s="35"/>
      <c r="M181" s="35"/>
      <c r="N181" s="4"/>
      <c r="O181" s="4"/>
      <c r="P181" s="35"/>
      <c r="Q181" s="36"/>
      <c r="R181" s="36"/>
      <c r="S181" s="37"/>
      <c r="T181" s="37"/>
      <c r="U181" s="37"/>
      <c r="V181" s="37"/>
      <c r="W181" s="37"/>
      <c r="X181" s="37"/>
      <c r="Y181" s="1"/>
      <c r="Z181" s="1"/>
      <c r="AA181" s="1"/>
      <c r="AB181" s="1"/>
      <c r="AC181" s="1"/>
      <c r="AD181" s="1"/>
      <c r="AE181" s="1"/>
      <c r="AF181" s="1"/>
      <c r="AG181" s="38"/>
      <c r="AH181" s="38"/>
      <c r="AI181" s="1"/>
      <c r="AJ181" s="1"/>
      <c r="AK181" s="25"/>
      <c r="AL181" s="25"/>
      <c r="AM181" s="1"/>
      <c r="AN181" s="1"/>
      <c r="AQ181" s="22"/>
      <c r="AR181" s="21"/>
    </row>
    <row r="182" spans="1:44" x14ac:dyDescent="0.25">
      <c r="A182" s="14"/>
      <c r="C182" s="4"/>
      <c r="D182" s="4"/>
      <c r="E182" s="4"/>
      <c r="F182" s="4"/>
      <c r="G182" s="4"/>
      <c r="H182" s="4"/>
      <c r="I182" s="34"/>
      <c r="J182" s="35"/>
      <c r="K182" s="35"/>
      <c r="L182" s="35"/>
      <c r="M182" s="35"/>
      <c r="N182" s="4"/>
      <c r="O182" s="4"/>
      <c r="P182" s="35"/>
      <c r="Q182" s="36"/>
      <c r="R182" s="36"/>
      <c r="S182" s="37"/>
      <c r="T182" s="37"/>
      <c r="U182" s="37"/>
      <c r="V182" s="37"/>
      <c r="W182" s="37"/>
      <c r="X182" s="37"/>
      <c r="Y182" s="1"/>
      <c r="Z182" s="1"/>
      <c r="AA182" s="1"/>
      <c r="AB182" s="1"/>
      <c r="AC182" s="1"/>
      <c r="AD182" s="1"/>
      <c r="AE182" s="1"/>
      <c r="AF182" s="1"/>
      <c r="AG182" s="38"/>
      <c r="AH182" s="38"/>
      <c r="AI182" s="1"/>
      <c r="AJ182" s="1"/>
      <c r="AK182" s="25"/>
      <c r="AL182" s="25"/>
      <c r="AM182" s="1"/>
      <c r="AN182" s="1"/>
      <c r="AQ182" s="22"/>
      <c r="AR182" s="21"/>
    </row>
    <row r="183" spans="1:44" x14ac:dyDescent="0.25">
      <c r="A183" s="14"/>
      <c r="C183" s="4"/>
      <c r="D183" s="4"/>
      <c r="E183" s="4"/>
      <c r="F183" s="4"/>
      <c r="G183" s="4"/>
      <c r="H183" s="4"/>
      <c r="I183" s="34"/>
      <c r="J183" s="35"/>
      <c r="K183" s="35"/>
      <c r="L183" s="35"/>
      <c r="M183" s="35"/>
      <c r="N183" s="4"/>
      <c r="O183" s="4"/>
      <c r="P183" s="35"/>
      <c r="Q183" s="36"/>
      <c r="R183" s="36"/>
      <c r="S183" s="37"/>
      <c r="T183" s="37"/>
      <c r="U183" s="37"/>
      <c r="V183" s="37"/>
      <c r="W183" s="37"/>
      <c r="X183" s="37"/>
      <c r="Y183" s="1"/>
      <c r="Z183" s="1"/>
      <c r="AA183" s="1"/>
      <c r="AB183" s="1"/>
      <c r="AC183" s="1"/>
      <c r="AD183" s="1"/>
      <c r="AE183" s="1"/>
      <c r="AF183" s="1"/>
      <c r="AG183" s="38"/>
      <c r="AH183" s="38"/>
      <c r="AI183" s="1"/>
      <c r="AJ183" s="1"/>
      <c r="AK183" s="25"/>
      <c r="AL183" s="25"/>
      <c r="AM183" s="1"/>
      <c r="AN183" s="1"/>
      <c r="AQ183" s="22"/>
      <c r="AR183" s="21"/>
    </row>
    <row r="184" spans="1:44" x14ac:dyDescent="0.25">
      <c r="A184" s="14"/>
      <c r="C184" s="4"/>
      <c r="D184" s="4"/>
      <c r="E184" s="4"/>
      <c r="F184" s="4"/>
      <c r="G184" s="4"/>
      <c r="H184" s="4"/>
      <c r="I184" s="34"/>
      <c r="J184" s="35"/>
      <c r="K184" s="35"/>
      <c r="L184" s="35"/>
      <c r="M184" s="35"/>
      <c r="N184" s="4"/>
      <c r="O184" s="4"/>
      <c r="P184" s="35"/>
      <c r="Q184" s="36"/>
      <c r="R184" s="36"/>
      <c r="S184" s="37"/>
      <c r="T184" s="37"/>
      <c r="U184" s="37"/>
      <c r="V184" s="37"/>
      <c r="W184" s="37"/>
      <c r="X184" s="37"/>
      <c r="Y184" s="1"/>
      <c r="Z184" s="1"/>
      <c r="AA184" s="1"/>
      <c r="AB184" s="1"/>
      <c r="AC184" s="1"/>
      <c r="AD184" s="1"/>
      <c r="AE184" s="1"/>
      <c r="AF184" s="1"/>
      <c r="AG184" s="38"/>
      <c r="AH184" s="38"/>
      <c r="AI184" s="1"/>
      <c r="AJ184" s="1"/>
      <c r="AK184" s="25"/>
      <c r="AL184" s="25"/>
      <c r="AM184" s="1"/>
      <c r="AN184" s="1"/>
      <c r="AQ184" s="22"/>
      <c r="AR184" s="21"/>
    </row>
    <row r="185" spans="1:44" x14ac:dyDescent="0.25">
      <c r="A185" s="14"/>
      <c r="C185" s="4"/>
      <c r="D185" s="4"/>
      <c r="E185" s="4"/>
      <c r="F185" s="4"/>
      <c r="G185" s="4"/>
      <c r="H185" s="4"/>
      <c r="I185" s="34"/>
      <c r="J185" s="35"/>
      <c r="K185" s="35"/>
      <c r="L185" s="35"/>
      <c r="M185" s="35"/>
      <c r="N185" s="4"/>
      <c r="O185" s="4"/>
      <c r="P185" s="35"/>
      <c r="Q185" s="36"/>
      <c r="R185" s="36"/>
      <c r="S185" s="37"/>
      <c r="T185" s="37"/>
      <c r="U185" s="37"/>
      <c r="V185" s="37"/>
      <c r="W185" s="37"/>
      <c r="X185" s="37"/>
      <c r="Y185" s="1"/>
      <c r="Z185" s="1"/>
      <c r="AA185" s="1"/>
      <c r="AB185" s="1"/>
      <c r="AC185" s="1"/>
      <c r="AD185" s="1"/>
      <c r="AE185" s="1"/>
      <c r="AF185" s="1"/>
      <c r="AG185" s="38"/>
      <c r="AH185" s="38"/>
      <c r="AI185" s="1"/>
      <c r="AJ185" s="1"/>
      <c r="AK185" s="25"/>
      <c r="AL185" s="25"/>
      <c r="AM185" s="1"/>
      <c r="AN185" s="1"/>
      <c r="AQ185" s="22"/>
      <c r="AR185" s="21"/>
    </row>
    <row r="186" spans="1:44" x14ac:dyDescent="0.25">
      <c r="A186" s="14"/>
      <c r="C186" s="4"/>
      <c r="D186" s="4"/>
      <c r="E186" s="4"/>
      <c r="F186" s="4"/>
      <c r="G186" s="4"/>
      <c r="H186" s="4"/>
      <c r="I186" s="34"/>
      <c r="J186" s="35"/>
      <c r="K186" s="35"/>
      <c r="L186" s="35"/>
      <c r="M186" s="35"/>
      <c r="N186" s="4"/>
      <c r="O186" s="4"/>
      <c r="P186" s="35"/>
      <c r="Q186" s="36"/>
      <c r="R186" s="36"/>
      <c r="S186" s="37"/>
      <c r="T186" s="37"/>
      <c r="U186" s="37"/>
      <c r="V186" s="37"/>
      <c r="W186" s="37"/>
      <c r="X186" s="37"/>
      <c r="Y186" s="1"/>
      <c r="Z186" s="1"/>
      <c r="AA186" s="1"/>
      <c r="AB186" s="1"/>
      <c r="AC186" s="1"/>
      <c r="AD186" s="1"/>
      <c r="AE186" s="1"/>
      <c r="AF186" s="1"/>
      <c r="AG186" s="38"/>
      <c r="AH186" s="38"/>
      <c r="AI186" s="1"/>
      <c r="AJ186" s="1"/>
      <c r="AK186" s="25"/>
      <c r="AL186" s="25"/>
      <c r="AM186" s="1"/>
      <c r="AN186" s="1"/>
      <c r="AQ186" s="22"/>
      <c r="AR186" s="21"/>
    </row>
    <row r="187" spans="1:44" x14ac:dyDescent="0.25">
      <c r="A187" s="14"/>
      <c r="C187" s="4"/>
      <c r="D187" s="4"/>
      <c r="E187" s="4"/>
      <c r="F187" s="4"/>
      <c r="G187" s="4"/>
      <c r="H187" s="4"/>
      <c r="I187" s="34"/>
      <c r="J187" s="35"/>
      <c r="K187" s="35"/>
      <c r="L187" s="35"/>
      <c r="M187" s="35"/>
      <c r="N187" s="4"/>
      <c r="O187" s="4"/>
      <c r="P187" s="35"/>
      <c r="Q187" s="36"/>
      <c r="R187" s="36"/>
      <c r="S187" s="37"/>
      <c r="T187" s="37"/>
      <c r="U187" s="37"/>
      <c r="V187" s="37"/>
      <c r="W187" s="37"/>
      <c r="X187" s="37"/>
      <c r="Y187" s="1"/>
      <c r="Z187" s="1"/>
      <c r="AA187" s="1"/>
      <c r="AB187" s="1"/>
      <c r="AC187" s="1"/>
      <c r="AD187" s="1"/>
      <c r="AE187" s="1"/>
      <c r="AF187" s="1"/>
      <c r="AG187" s="38"/>
      <c r="AH187" s="38"/>
      <c r="AI187" s="1"/>
      <c r="AJ187" s="1"/>
      <c r="AK187" s="25"/>
      <c r="AL187" s="25"/>
      <c r="AM187" s="1"/>
      <c r="AN187" s="1"/>
      <c r="AQ187" s="22"/>
      <c r="AR187" s="21"/>
    </row>
    <row r="188" spans="1:44" x14ac:dyDescent="0.25">
      <c r="A188" s="14"/>
      <c r="C188" s="4"/>
      <c r="D188" s="4"/>
      <c r="E188" s="4"/>
      <c r="F188" s="4"/>
      <c r="G188" s="4"/>
      <c r="H188" s="4"/>
      <c r="I188" s="34"/>
      <c r="J188" s="35"/>
      <c r="K188" s="35"/>
      <c r="L188" s="35"/>
      <c r="M188" s="35"/>
      <c r="N188" s="4"/>
      <c r="O188" s="4"/>
      <c r="P188" s="35"/>
      <c r="Q188" s="36"/>
      <c r="R188" s="36"/>
      <c r="S188" s="37"/>
      <c r="T188" s="37"/>
      <c r="U188" s="37"/>
      <c r="V188" s="37"/>
      <c r="W188" s="37"/>
      <c r="X188" s="37"/>
      <c r="Y188" s="1"/>
      <c r="Z188" s="1"/>
      <c r="AA188" s="1"/>
      <c r="AB188" s="1"/>
      <c r="AC188" s="1"/>
      <c r="AD188" s="1"/>
      <c r="AE188" s="1"/>
      <c r="AF188" s="1"/>
      <c r="AG188" s="38"/>
      <c r="AH188" s="38"/>
      <c r="AI188" s="1"/>
      <c r="AJ188" s="1"/>
      <c r="AK188" s="25"/>
      <c r="AL188" s="25"/>
      <c r="AM188" s="1"/>
      <c r="AN188" s="1"/>
      <c r="AQ188" s="22"/>
      <c r="AR188" s="21"/>
    </row>
    <row r="189" spans="1:44" x14ac:dyDescent="0.25">
      <c r="A189" s="14"/>
      <c r="C189" s="4"/>
      <c r="D189" s="4"/>
      <c r="E189" s="4"/>
      <c r="F189" s="4"/>
      <c r="G189" s="4"/>
      <c r="H189" s="4"/>
      <c r="I189" s="34"/>
      <c r="J189" s="35"/>
      <c r="K189" s="35"/>
      <c r="L189" s="35"/>
      <c r="M189" s="35"/>
      <c r="N189" s="4"/>
      <c r="O189" s="4"/>
      <c r="P189" s="35"/>
      <c r="Q189" s="36"/>
      <c r="R189" s="36"/>
      <c r="S189" s="37"/>
      <c r="T189" s="37"/>
      <c r="U189" s="37"/>
      <c r="V189" s="37"/>
      <c r="W189" s="37"/>
      <c r="X189" s="37"/>
      <c r="Y189" s="1"/>
      <c r="Z189" s="1"/>
      <c r="AA189" s="1"/>
      <c r="AB189" s="1"/>
      <c r="AC189" s="1"/>
      <c r="AD189" s="1"/>
      <c r="AE189" s="1"/>
      <c r="AF189" s="1"/>
      <c r="AG189" s="38"/>
      <c r="AH189" s="38"/>
      <c r="AI189" s="1"/>
      <c r="AJ189" s="1"/>
      <c r="AK189" s="25"/>
      <c r="AL189" s="25"/>
      <c r="AM189" s="1"/>
      <c r="AN189" s="1"/>
      <c r="AQ189" s="22"/>
      <c r="AR189" s="21"/>
    </row>
    <row r="190" spans="1:44" x14ac:dyDescent="0.25">
      <c r="A190" s="14"/>
      <c r="C190" s="4"/>
      <c r="D190" s="4"/>
      <c r="E190" s="4"/>
      <c r="F190" s="4"/>
      <c r="G190" s="4"/>
      <c r="H190" s="4"/>
      <c r="I190" s="34"/>
      <c r="J190" s="35"/>
      <c r="K190" s="35"/>
      <c r="L190" s="35"/>
      <c r="M190" s="35"/>
      <c r="N190" s="4"/>
      <c r="O190" s="4"/>
      <c r="P190" s="35"/>
      <c r="Q190" s="36"/>
      <c r="R190" s="36"/>
      <c r="S190" s="37"/>
      <c r="T190" s="37"/>
      <c r="U190" s="37"/>
      <c r="V190" s="37"/>
      <c r="W190" s="37"/>
      <c r="X190" s="37"/>
      <c r="Y190" s="1"/>
      <c r="Z190" s="1"/>
      <c r="AA190" s="1"/>
      <c r="AB190" s="1"/>
      <c r="AC190" s="1"/>
      <c r="AD190" s="1"/>
      <c r="AE190" s="1"/>
      <c r="AF190" s="1"/>
      <c r="AG190" s="38"/>
      <c r="AH190" s="38"/>
      <c r="AI190" s="1"/>
      <c r="AJ190" s="1"/>
      <c r="AK190" s="25"/>
      <c r="AL190" s="25"/>
      <c r="AM190" s="1"/>
      <c r="AN190" s="1"/>
      <c r="AQ190" s="22"/>
      <c r="AR190" s="21"/>
    </row>
    <row r="191" spans="1:44" x14ac:dyDescent="0.25">
      <c r="A191" s="14"/>
      <c r="C191" s="4"/>
      <c r="D191" s="4"/>
      <c r="E191" s="4"/>
      <c r="F191" s="4"/>
      <c r="G191" s="4"/>
      <c r="H191" s="4"/>
      <c r="I191" s="34"/>
      <c r="J191" s="35"/>
      <c r="K191" s="35"/>
      <c r="L191" s="35"/>
      <c r="M191" s="35"/>
      <c r="N191" s="4"/>
      <c r="O191" s="4"/>
      <c r="P191" s="35"/>
      <c r="Q191" s="36"/>
      <c r="R191" s="36"/>
      <c r="S191" s="37"/>
      <c r="T191" s="37"/>
      <c r="U191" s="37"/>
      <c r="V191" s="37"/>
      <c r="W191" s="37"/>
      <c r="X191" s="37"/>
      <c r="Y191" s="1"/>
      <c r="Z191" s="1"/>
      <c r="AA191" s="1"/>
      <c r="AB191" s="1"/>
      <c r="AC191" s="1"/>
      <c r="AD191" s="1"/>
      <c r="AE191" s="1"/>
      <c r="AF191" s="1"/>
      <c r="AG191" s="38"/>
      <c r="AH191" s="38"/>
      <c r="AI191" s="1"/>
      <c r="AJ191" s="1"/>
      <c r="AK191" s="25"/>
      <c r="AL191" s="25"/>
      <c r="AM191" s="1"/>
      <c r="AN191" s="1"/>
      <c r="AQ191" s="22"/>
      <c r="AR191" s="21"/>
    </row>
    <row r="192" spans="1:44" x14ac:dyDescent="0.25">
      <c r="A192" s="14"/>
      <c r="C192" s="4"/>
      <c r="D192" s="4"/>
      <c r="E192" s="4"/>
      <c r="F192" s="4"/>
      <c r="G192" s="4"/>
      <c r="H192" s="4"/>
      <c r="I192" s="34"/>
      <c r="J192" s="35"/>
      <c r="K192" s="35"/>
      <c r="L192" s="35"/>
      <c r="M192" s="35"/>
      <c r="N192" s="4"/>
      <c r="O192" s="4"/>
      <c r="P192" s="35"/>
      <c r="Q192" s="36"/>
      <c r="R192" s="36"/>
      <c r="S192" s="37"/>
      <c r="T192" s="37"/>
      <c r="U192" s="37"/>
      <c r="V192" s="37"/>
      <c r="W192" s="37"/>
      <c r="X192" s="37"/>
      <c r="Y192" s="1"/>
      <c r="Z192" s="1"/>
      <c r="AA192" s="1"/>
      <c r="AB192" s="1"/>
      <c r="AC192" s="1"/>
      <c r="AD192" s="1"/>
      <c r="AE192" s="1"/>
      <c r="AF192" s="1"/>
      <c r="AG192" s="38"/>
      <c r="AH192" s="38"/>
      <c r="AI192" s="1"/>
      <c r="AJ192" s="1"/>
      <c r="AK192" s="25"/>
      <c r="AL192" s="25"/>
      <c r="AM192" s="1"/>
      <c r="AN192" s="1"/>
      <c r="AQ192" s="22"/>
      <c r="AR192" s="21"/>
    </row>
    <row r="193" spans="1:44" x14ac:dyDescent="0.25">
      <c r="A193" s="14"/>
      <c r="C193" s="4"/>
      <c r="D193" s="4"/>
      <c r="E193" s="4"/>
      <c r="F193" s="4"/>
      <c r="G193" s="4"/>
      <c r="H193" s="4"/>
      <c r="I193" s="34"/>
      <c r="J193" s="35"/>
      <c r="K193" s="35"/>
      <c r="L193" s="35"/>
      <c r="M193" s="35"/>
      <c r="N193" s="4"/>
      <c r="O193" s="4"/>
      <c r="P193" s="35"/>
      <c r="Q193" s="36"/>
      <c r="R193" s="36"/>
      <c r="S193" s="37"/>
      <c r="T193" s="37"/>
      <c r="U193" s="37"/>
      <c r="V193" s="37"/>
      <c r="W193" s="37"/>
      <c r="X193" s="37"/>
      <c r="Y193" s="1"/>
      <c r="Z193" s="1"/>
      <c r="AA193" s="1"/>
      <c r="AB193" s="1"/>
      <c r="AC193" s="1"/>
      <c r="AD193" s="1"/>
      <c r="AE193" s="1"/>
      <c r="AF193" s="1"/>
      <c r="AG193" s="38"/>
      <c r="AH193" s="38"/>
      <c r="AI193" s="1"/>
      <c r="AJ193" s="1"/>
      <c r="AK193" s="25"/>
      <c r="AL193" s="25"/>
      <c r="AM193" s="1"/>
      <c r="AN193" s="1"/>
      <c r="AQ193" s="22"/>
      <c r="AR193" s="21"/>
    </row>
    <row r="194" spans="1:44" x14ac:dyDescent="0.25">
      <c r="A194" s="14"/>
      <c r="C194" s="4"/>
      <c r="D194" s="4"/>
      <c r="E194" s="4"/>
      <c r="F194" s="4"/>
      <c r="G194" s="4"/>
      <c r="H194" s="4"/>
      <c r="I194" s="34"/>
      <c r="J194" s="35"/>
      <c r="K194" s="35"/>
      <c r="L194" s="35"/>
      <c r="M194" s="35"/>
      <c r="N194" s="4"/>
      <c r="O194" s="4"/>
      <c r="P194" s="35"/>
      <c r="Q194" s="36"/>
      <c r="R194" s="36"/>
      <c r="S194" s="37"/>
      <c r="T194" s="37"/>
      <c r="U194" s="37"/>
      <c r="V194" s="37"/>
      <c r="W194" s="37"/>
      <c r="X194" s="37"/>
      <c r="Y194" s="1"/>
      <c r="Z194" s="1"/>
      <c r="AA194" s="1"/>
      <c r="AB194" s="1"/>
      <c r="AC194" s="1"/>
      <c r="AD194" s="1"/>
      <c r="AE194" s="1"/>
      <c r="AF194" s="1"/>
      <c r="AG194" s="38"/>
      <c r="AH194" s="38"/>
      <c r="AI194" s="1"/>
      <c r="AJ194" s="1"/>
      <c r="AK194" s="25"/>
      <c r="AL194" s="25"/>
      <c r="AM194" s="1"/>
      <c r="AN194" s="1"/>
      <c r="AQ194" s="22"/>
      <c r="AR194" s="21"/>
    </row>
    <row r="195" spans="1:44" x14ac:dyDescent="0.25">
      <c r="A195" s="14"/>
      <c r="C195" s="4"/>
      <c r="D195" s="4"/>
      <c r="E195" s="4"/>
      <c r="F195" s="4"/>
      <c r="G195" s="4"/>
      <c r="H195" s="4"/>
      <c r="I195" s="34"/>
      <c r="J195" s="35"/>
      <c r="K195" s="35"/>
      <c r="L195" s="35"/>
      <c r="M195" s="35"/>
      <c r="N195" s="4"/>
      <c r="O195" s="4"/>
      <c r="P195" s="35"/>
      <c r="Q195" s="36"/>
      <c r="R195" s="36"/>
      <c r="S195" s="37"/>
      <c r="T195" s="37"/>
      <c r="U195" s="37"/>
      <c r="V195" s="37"/>
      <c r="W195" s="37"/>
      <c r="X195" s="37"/>
      <c r="Y195" s="1"/>
      <c r="Z195" s="1"/>
      <c r="AA195" s="1"/>
      <c r="AB195" s="1"/>
      <c r="AC195" s="1"/>
      <c r="AD195" s="1"/>
      <c r="AE195" s="1"/>
      <c r="AF195" s="1"/>
      <c r="AG195" s="38"/>
      <c r="AH195" s="38"/>
      <c r="AI195" s="1"/>
      <c r="AJ195" s="1"/>
      <c r="AK195" s="25"/>
      <c r="AL195" s="25"/>
      <c r="AM195" s="1"/>
      <c r="AN195" s="1"/>
      <c r="AQ195" s="22"/>
      <c r="AR195" s="21"/>
    </row>
    <row r="196" spans="1:44" x14ac:dyDescent="0.25">
      <c r="A196" s="14"/>
      <c r="C196" s="4"/>
      <c r="D196" s="4"/>
      <c r="E196" s="4"/>
      <c r="F196" s="4"/>
      <c r="G196" s="4"/>
      <c r="H196" s="4"/>
      <c r="I196" s="34"/>
      <c r="J196" s="35"/>
      <c r="K196" s="35"/>
      <c r="L196" s="35"/>
      <c r="M196" s="35"/>
      <c r="N196" s="4"/>
      <c r="O196" s="4"/>
      <c r="P196" s="35"/>
      <c r="Q196" s="36"/>
      <c r="R196" s="36"/>
      <c r="S196" s="37"/>
      <c r="T196" s="37"/>
      <c r="U196" s="37"/>
      <c r="V196" s="37"/>
      <c r="W196" s="37"/>
      <c r="X196" s="37"/>
      <c r="Y196" s="1"/>
      <c r="Z196" s="1"/>
      <c r="AA196" s="1"/>
      <c r="AB196" s="1"/>
      <c r="AC196" s="1"/>
      <c r="AD196" s="1"/>
      <c r="AE196" s="1"/>
      <c r="AF196" s="1"/>
      <c r="AG196" s="38"/>
      <c r="AH196" s="38"/>
      <c r="AI196" s="1"/>
      <c r="AJ196" s="1"/>
      <c r="AK196" s="25"/>
      <c r="AL196" s="25"/>
      <c r="AM196" s="1"/>
      <c r="AN196" s="1"/>
      <c r="AQ196" s="22"/>
      <c r="AR196" s="21"/>
    </row>
    <row r="197" spans="1:44" x14ac:dyDescent="0.25">
      <c r="A197" s="14"/>
      <c r="C197" s="4"/>
      <c r="D197" s="4"/>
      <c r="E197" s="4"/>
      <c r="F197" s="4"/>
      <c r="G197" s="4"/>
      <c r="H197" s="4"/>
      <c r="I197" s="34"/>
      <c r="J197" s="35"/>
      <c r="K197" s="35"/>
      <c r="L197" s="35"/>
      <c r="M197" s="35"/>
      <c r="N197" s="4"/>
      <c r="O197" s="4"/>
      <c r="P197" s="35"/>
      <c r="Q197" s="36"/>
      <c r="R197" s="36"/>
      <c r="S197" s="37"/>
      <c r="T197" s="37"/>
      <c r="U197" s="37"/>
      <c r="V197" s="37"/>
      <c r="W197" s="37"/>
      <c r="X197" s="37"/>
      <c r="Y197" s="1"/>
      <c r="Z197" s="1"/>
      <c r="AA197" s="1"/>
      <c r="AB197" s="1"/>
      <c r="AC197" s="1"/>
      <c r="AD197" s="1"/>
      <c r="AE197" s="1"/>
      <c r="AF197" s="1"/>
      <c r="AG197" s="38"/>
      <c r="AH197" s="38"/>
      <c r="AI197" s="1"/>
      <c r="AJ197" s="1"/>
      <c r="AK197" s="25"/>
      <c r="AL197" s="25"/>
      <c r="AM197" s="1"/>
      <c r="AN197" s="1"/>
      <c r="AQ197" s="22"/>
      <c r="AR197" s="21"/>
    </row>
    <row r="198" spans="1:44" x14ac:dyDescent="0.25">
      <c r="A198" s="14"/>
      <c r="C198" s="4"/>
      <c r="D198" s="4"/>
      <c r="E198" s="4"/>
      <c r="F198" s="4"/>
      <c r="G198" s="4"/>
      <c r="H198" s="4"/>
      <c r="I198" s="34"/>
      <c r="J198" s="35"/>
      <c r="K198" s="35"/>
      <c r="L198" s="35"/>
      <c r="M198" s="35"/>
      <c r="N198" s="4"/>
      <c r="O198" s="4"/>
      <c r="P198" s="35"/>
      <c r="Q198" s="36"/>
      <c r="R198" s="36"/>
      <c r="S198" s="37"/>
      <c r="T198" s="37"/>
      <c r="U198" s="37"/>
      <c r="V198" s="37"/>
      <c r="W198" s="37"/>
      <c r="X198" s="37"/>
      <c r="Y198" s="1"/>
      <c r="Z198" s="1"/>
      <c r="AA198" s="1"/>
      <c r="AB198" s="1"/>
      <c r="AC198" s="1"/>
      <c r="AD198" s="1"/>
      <c r="AE198" s="1"/>
      <c r="AF198" s="1"/>
      <c r="AG198" s="38"/>
      <c r="AH198" s="38"/>
      <c r="AI198" s="1"/>
      <c r="AJ198" s="1"/>
      <c r="AK198" s="25"/>
      <c r="AL198" s="25"/>
      <c r="AM198" s="1"/>
      <c r="AN198" s="1"/>
      <c r="AQ198" s="22"/>
      <c r="AR198" s="21"/>
    </row>
    <row r="199" spans="1:44" x14ac:dyDescent="0.25">
      <c r="A199" s="14"/>
      <c r="C199" s="4"/>
      <c r="D199" s="4"/>
      <c r="E199" s="4"/>
      <c r="F199" s="4"/>
      <c r="G199" s="4"/>
      <c r="H199" s="4"/>
      <c r="I199" s="34"/>
      <c r="J199" s="35"/>
      <c r="K199" s="35"/>
      <c r="L199" s="35"/>
      <c r="M199" s="35"/>
      <c r="N199" s="4"/>
      <c r="O199" s="4"/>
      <c r="P199" s="35"/>
      <c r="Q199" s="36"/>
      <c r="R199" s="36"/>
      <c r="S199" s="37"/>
      <c r="T199" s="37"/>
      <c r="U199" s="37"/>
      <c r="V199" s="37"/>
      <c r="W199" s="37"/>
      <c r="X199" s="37"/>
      <c r="Y199" s="1"/>
      <c r="Z199" s="1"/>
      <c r="AA199" s="1"/>
      <c r="AB199" s="1"/>
      <c r="AC199" s="1"/>
      <c r="AD199" s="1"/>
      <c r="AE199" s="1"/>
      <c r="AF199" s="1"/>
      <c r="AG199" s="38"/>
      <c r="AH199" s="38"/>
      <c r="AI199" s="1"/>
      <c r="AJ199" s="1"/>
      <c r="AK199" s="25"/>
      <c r="AL199" s="25"/>
      <c r="AM199" s="1"/>
      <c r="AN199" s="1"/>
      <c r="AQ199" s="22"/>
      <c r="AR199" s="21"/>
    </row>
    <row r="200" spans="1:44" x14ac:dyDescent="0.25">
      <c r="A200" s="14"/>
      <c r="C200" s="4"/>
      <c r="D200" s="4"/>
      <c r="E200" s="4"/>
      <c r="F200" s="4"/>
      <c r="G200" s="4"/>
      <c r="H200" s="4"/>
      <c r="I200" s="34"/>
      <c r="J200" s="35"/>
      <c r="K200" s="35"/>
      <c r="L200" s="35"/>
      <c r="M200" s="35"/>
      <c r="N200" s="4"/>
      <c r="O200" s="4"/>
      <c r="P200" s="35"/>
      <c r="Q200" s="36"/>
      <c r="R200" s="36"/>
      <c r="S200" s="37"/>
      <c r="T200" s="37"/>
      <c r="U200" s="37"/>
      <c r="V200" s="37"/>
      <c r="W200" s="37"/>
      <c r="X200" s="37"/>
      <c r="Y200" s="1"/>
      <c r="Z200" s="1"/>
      <c r="AA200" s="1"/>
      <c r="AB200" s="1"/>
      <c r="AC200" s="1"/>
      <c r="AD200" s="1"/>
      <c r="AE200" s="1"/>
      <c r="AF200" s="1"/>
      <c r="AG200" s="38"/>
      <c r="AH200" s="38"/>
      <c r="AI200" s="1"/>
      <c r="AJ200" s="1"/>
      <c r="AK200" s="25"/>
      <c r="AL200" s="25"/>
      <c r="AM200" s="1"/>
      <c r="AN200" s="1"/>
      <c r="AQ200" s="22"/>
      <c r="AR200" s="21"/>
    </row>
    <row r="201" spans="1:44" x14ac:dyDescent="0.25">
      <c r="A201" s="14"/>
      <c r="C201" s="4"/>
      <c r="D201" s="4"/>
      <c r="E201" s="4"/>
      <c r="F201" s="4"/>
      <c r="G201" s="4"/>
      <c r="H201" s="4"/>
      <c r="I201" s="34"/>
      <c r="J201" s="35"/>
      <c r="K201" s="35"/>
      <c r="L201" s="35"/>
      <c r="M201" s="35"/>
      <c r="N201" s="4"/>
      <c r="O201" s="4"/>
      <c r="P201" s="35"/>
      <c r="Q201" s="36"/>
      <c r="R201" s="36"/>
      <c r="S201" s="37"/>
      <c r="T201" s="37"/>
      <c r="U201" s="37"/>
      <c r="V201" s="37"/>
      <c r="W201" s="37"/>
      <c r="X201" s="37"/>
      <c r="Y201" s="1"/>
      <c r="Z201" s="1"/>
      <c r="AA201" s="1"/>
      <c r="AB201" s="1"/>
      <c r="AC201" s="1"/>
      <c r="AD201" s="1"/>
      <c r="AE201" s="1"/>
      <c r="AF201" s="1"/>
      <c r="AG201" s="38"/>
      <c r="AH201" s="38"/>
      <c r="AI201" s="1"/>
      <c r="AJ201" s="1"/>
      <c r="AK201" s="25"/>
      <c r="AL201" s="25"/>
      <c r="AM201" s="1"/>
      <c r="AN201" s="1"/>
      <c r="AQ201" s="22"/>
      <c r="AR201" s="21"/>
    </row>
    <row r="202" spans="1:44" x14ac:dyDescent="0.25">
      <c r="A202" s="14"/>
      <c r="C202" s="4"/>
      <c r="D202" s="4"/>
      <c r="E202" s="4"/>
      <c r="F202" s="4"/>
      <c r="G202" s="4"/>
      <c r="H202" s="4"/>
      <c r="I202" s="34"/>
      <c r="J202" s="35"/>
      <c r="K202" s="35"/>
      <c r="L202" s="35"/>
      <c r="M202" s="35"/>
      <c r="N202" s="4"/>
      <c r="O202" s="4"/>
      <c r="P202" s="35"/>
      <c r="Q202" s="36"/>
      <c r="R202" s="36"/>
      <c r="S202" s="37"/>
      <c r="T202" s="37"/>
      <c r="U202" s="37"/>
      <c r="V202" s="37"/>
      <c r="W202" s="37"/>
      <c r="X202" s="37"/>
      <c r="Y202" s="1"/>
      <c r="Z202" s="1"/>
      <c r="AA202" s="1"/>
      <c r="AB202" s="1"/>
      <c r="AC202" s="1"/>
      <c r="AD202" s="1"/>
      <c r="AE202" s="1"/>
      <c r="AF202" s="1"/>
      <c r="AG202" s="38"/>
      <c r="AH202" s="38"/>
      <c r="AI202" s="1"/>
      <c r="AJ202" s="1"/>
      <c r="AK202" s="25"/>
      <c r="AL202" s="25"/>
      <c r="AM202" s="1"/>
      <c r="AN202" s="1"/>
      <c r="AQ202" s="22"/>
      <c r="AR202" s="21"/>
    </row>
    <row r="203" spans="1:44" x14ac:dyDescent="0.25">
      <c r="A203" s="14"/>
      <c r="C203" s="4"/>
      <c r="D203" s="4"/>
      <c r="E203" s="4"/>
      <c r="F203" s="4"/>
      <c r="G203" s="4"/>
      <c r="H203" s="4"/>
      <c r="I203" s="34"/>
      <c r="J203" s="35"/>
      <c r="K203" s="35"/>
      <c r="L203" s="35"/>
      <c r="M203" s="35"/>
      <c r="N203" s="4"/>
      <c r="O203" s="4"/>
      <c r="P203" s="35"/>
      <c r="Q203" s="36"/>
      <c r="R203" s="36"/>
      <c r="S203" s="37"/>
      <c r="T203" s="37"/>
      <c r="U203" s="37"/>
      <c r="V203" s="37"/>
      <c r="W203" s="37"/>
      <c r="X203" s="37"/>
      <c r="Y203" s="1"/>
      <c r="Z203" s="1"/>
      <c r="AA203" s="1"/>
      <c r="AB203" s="1"/>
      <c r="AC203" s="1"/>
      <c r="AD203" s="1"/>
      <c r="AE203" s="1"/>
      <c r="AF203" s="1"/>
      <c r="AG203" s="38"/>
      <c r="AH203" s="38"/>
      <c r="AI203" s="1"/>
      <c r="AJ203" s="1"/>
      <c r="AK203" s="25"/>
      <c r="AL203" s="25"/>
      <c r="AM203" s="1"/>
      <c r="AN203" s="1"/>
      <c r="AQ203" s="22"/>
      <c r="AR203" s="21"/>
    </row>
    <row r="204" spans="1:44" x14ac:dyDescent="0.25">
      <c r="A204" s="14"/>
      <c r="C204" s="4"/>
      <c r="D204" s="4"/>
      <c r="E204" s="4"/>
      <c r="F204" s="4"/>
      <c r="G204" s="4"/>
      <c r="H204" s="4"/>
      <c r="I204" s="34"/>
      <c r="J204" s="35"/>
      <c r="K204" s="35"/>
      <c r="L204" s="35"/>
      <c r="M204" s="35"/>
      <c r="N204" s="4"/>
      <c r="O204" s="4"/>
      <c r="P204" s="35"/>
      <c r="Q204" s="36"/>
      <c r="R204" s="36"/>
      <c r="S204" s="37"/>
      <c r="T204" s="37"/>
      <c r="U204" s="37"/>
      <c r="V204" s="37"/>
      <c r="W204" s="37"/>
      <c r="X204" s="37"/>
      <c r="Y204" s="1"/>
      <c r="Z204" s="1"/>
      <c r="AA204" s="1"/>
      <c r="AB204" s="1"/>
      <c r="AC204" s="1"/>
      <c r="AD204" s="1"/>
      <c r="AE204" s="1"/>
      <c r="AF204" s="1"/>
      <c r="AG204" s="38"/>
      <c r="AH204" s="38"/>
      <c r="AI204" s="1"/>
      <c r="AJ204" s="1"/>
      <c r="AK204" s="25"/>
      <c r="AL204" s="25"/>
      <c r="AM204" s="1"/>
      <c r="AN204" s="1"/>
      <c r="AQ204" s="22"/>
      <c r="AR204" s="21"/>
    </row>
    <row r="205" spans="1:44" x14ac:dyDescent="0.25">
      <c r="A205" s="14"/>
      <c r="C205" s="4"/>
      <c r="D205" s="4"/>
      <c r="E205" s="4"/>
      <c r="F205" s="4"/>
      <c r="G205" s="4"/>
      <c r="H205" s="4"/>
      <c r="I205" s="34"/>
      <c r="J205" s="35"/>
      <c r="K205" s="35"/>
      <c r="L205" s="35"/>
      <c r="M205" s="35"/>
      <c r="N205" s="4"/>
      <c r="O205" s="4"/>
      <c r="P205" s="35"/>
      <c r="Q205" s="36"/>
      <c r="R205" s="36"/>
      <c r="S205" s="37"/>
      <c r="T205" s="37"/>
      <c r="U205" s="37"/>
      <c r="V205" s="37"/>
      <c r="W205" s="37"/>
      <c r="X205" s="37"/>
      <c r="Y205" s="1"/>
      <c r="Z205" s="1"/>
      <c r="AA205" s="1"/>
      <c r="AB205" s="1"/>
      <c r="AC205" s="1"/>
      <c r="AD205" s="1"/>
      <c r="AE205" s="1"/>
      <c r="AF205" s="1"/>
      <c r="AG205" s="38"/>
      <c r="AH205" s="38"/>
      <c r="AI205" s="1"/>
      <c r="AJ205" s="1"/>
      <c r="AK205" s="25"/>
      <c r="AL205" s="25"/>
      <c r="AM205" s="1"/>
      <c r="AN205" s="1"/>
      <c r="AQ205" s="22"/>
      <c r="AR205" s="21"/>
    </row>
    <row r="206" spans="1:44" x14ac:dyDescent="0.25">
      <c r="A206" s="14"/>
      <c r="C206" s="4"/>
      <c r="D206" s="4"/>
      <c r="E206" s="4"/>
      <c r="F206" s="4"/>
      <c r="G206" s="4"/>
      <c r="H206" s="4"/>
      <c r="I206" s="34"/>
      <c r="J206" s="35"/>
      <c r="K206" s="35"/>
      <c r="L206" s="35"/>
      <c r="M206" s="35"/>
      <c r="N206" s="4"/>
      <c r="O206" s="4"/>
      <c r="P206" s="35"/>
      <c r="Q206" s="36"/>
      <c r="R206" s="36"/>
      <c r="S206" s="37"/>
      <c r="T206" s="37"/>
      <c r="U206" s="37"/>
      <c r="V206" s="37"/>
      <c r="W206" s="37"/>
      <c r="X206" s="37"/>
      <c r="Y206" s="1"/>
      <c r="Z206" s="1"/>
      <c r="AA206" s="1"/>
      <c r="AB206" s="1"/>
      <c r="AC206" s="1"/>
      <c r="AD206" s="1"/>
      <c r="AE206" s="1"/>
      <c r="AF206" s="1"/>
      <c r="AG206" s="38"/>
      <c r="AH206" s="38"/>
      <c r="AI206" s="1"/>
      <c r="AJ206" s="1"/>
      <c r="AK206" s="25"/>
      <c r="AL206" s="25"/>
      <c r="AM206" s="1"/>
      <c r="AN206" s="1"/>
      <c r="AQ206" s="22"/>
      <c r="AR206" s="21"/>
    </row>
    <row r="207" spans="1:44" x14ac:dyDescent="0.25">
      <c r="A207" s="14"/>
      <c r="C207" s="4"/>
      <c r="D207" s="4"/>
      <c r="E207" s="4"/>
      <c r="F207" s="4"/>
      <c r="G207" s="4"/>
      <c r="H207" s="4"/>
      <c r="I207" s="34"/>
      <c r="J207" s="35"/>
      <c r="K207" s="35"/>
      <c r="L207" s="35"/>
      <c r="M207" s="35"/>
      <c r="N207" s="4"/>
      <c r="O207" s="4"/>
      <c r="P207" s="35"/>
      <c r="Q207" s="36"/>
      <c r="R207" s="36"/>
      <c r="S207" s="37"/>
      <c r="T207" s="37"/>
      <c r="U207" s="37"/>
      <c r="V207" s="37"/>
      <c r="W207" s="37"/>
      <c r="X207" s="37"/>
      <c r="Y207" s="1"/>
      <c r="Z207" s="1"/>
      <c r="AA207" s="1"/>
      <c r="AB207" s="1"/>
      <c r="AC207" s="1"/>
      <c r="AD207" s="1"/>
      <c r="AE207" s="1"/>
      <c r="AF207" s="1"/>
      <c r="AG207" s="38"/>
      <c r="AH207" s="38"/>
      <c r="AI207" s="1"/>
      <c r="AJ207" s="1"/>
      <c r="AK207" s="25"/>
      <c r="AL207" s="25"/>
      <c r="AM207" s="1"/>
      <c r="AN207" s="1"/>
      <c r="AQ207" s="22"/>
      <c r="AR207" s="21"/>
    </row>
    <row r="208" spans="1:44" x14ac:dyDescent="0.25">
      <c r="A208" s="14"/>
      <c r="C208" s="4"/>
      <c r="D208" s="4"/>
      <c r="E208" s="4"/>
      <c r="F208" s="4"/>
      <c r="G208" s="4"/>
      <c r="H208" s="4"/>
      <c r="I208" s="34"/>
      <c r="J208" s="35"/>
      <c r="K208" s="35"/>
      <c r="L208" s="35"/>
      <c r="M208" s="35"/>
      <c r="N208" s="4"/>
      <c r="O208" s="4"/>
      <c r="P208" s="35"/>
      <c r="Q208" s="36"/>
      <c r="R208" s="36"/>
      <c r="S208" s="37"/>
      <c r="T208" s="37"/>
      <c r="U208" s="37"/>
      <c r="V208" s="37"/>
      <c r="W208" s="37"/>
      <c r="X208" s="37"/>
      <c r="Y208" s="1"/>
      <c r="Z208" s="1"/>
      <c r="AA208" s="1"/>
      <c r="AB208" s="1"/>
      <c r="AC208" s="1"/>
      <c r="AD208" s="1"/>
      <c r="AE208" s="1"/>
      <c r="AF208" s="1"/>
      <c r="AG208" s="38"/>
      <c r="AH208" s="38"/>
      <c r="AI208" s="1"/>
      <c r="AJ208" s="1"/>
      <c r="AK208" s="25"/>
      <c r="AL208" s="25"/>
      <c r="AM208" s="1"/>
      <c r="AN208" s="1"/>
      <c r="AQ208" s="22"/>
      <c r="AR208" s="21"/>
    </row>
    <row r="209" spans="1:44" x14ac:dyDescent="0.25">
      <c r="A209" s="14"/>
      <c r="C209" s="4"/>
      <c r="D209" s="4"/>
      <c r="E209" s="4"/>
      <c r="F209" s="4"/>
      <c r="G209" s="4"/>
      <c r="H209" s="4"/>
      <c r="I209" s="34"/>
      <c r="J209" s="35"/>
      <c r="K209" s="35"/>
      <c r="L209" s="35"/>
      <c r="M209" s="35"/>
      <c r="N209" s="4"/>
      <c r="O209" s="4"/>
      <c r="P209" s="35"/>
      <c r="Q209" s="36"/>
      <c r="R209" s="36"/>
      <c r="S209" s="37"/>
      <c r="T209" s="37"/>
      <c r="U209" s="37"/>
      <c r="V209" s="37"/>
      <c r="W209" s="37"/>
      <c r="X209" s="37"/>
      <c r="Y209" s="1"/>
      <c r="Z209" s="1"/>
      <c r="AA209" s="1"/>
      <c r="AB209" s="1"/>
      <c r="AC209" s="1"/>
      <c r="AD209" s="1"/>
      <c r="AE209" s="1"/>
      <c r="AF209" s="1"/>
      <c r="AG209" s="38"/>
      <c r="AH209" s="38"/>
      <c r="AI209" s="1"/>
      <c r="AJ209" s="1"/>
      <c r="AK209" s="25"/>
      <c r="AL209" s="25"/>
      <c r="AM209" s="1"/>
      <c r="AN209" s="1"/>
      <c r="AQ209" s="22"/>
      <c r="AR209" s="21"/>
    </row>
    <row r="210" spans="1:44" x14ac:dyDescent="0.25">
      <c r="A210" s="14"/>
      <c r="C210" s="4"/>
      <c r="D210" s="4"/>
      <c r="E210" s="4"/>
      <c r="F210" s="4"/>
      <c r="G210" s="4"/>
      <c r="H210" s="4"/>
      <c r="I210" s="34"/>
      <c r="J210" s="35"/>
      <c r="K210" s="35"/>
      <c r="L210" s="35"/>
      <c r="M210" s="35"/>
      <c r="N210" s="4"/>
      <c r="O210" s="4"/>
      <c r="P210" s="35"/>
      <c r="Q210" s="36"/>
      <c r="R210" s="36"/>
      <c r="S210" s="37"/>
      <c r="T210" s="37"/>
      <c r="U210" s="37"/>
      <c r="V210" s="37"/>
      <c r="W210" s="37"/>
      <c r="X210" s="37"/>
      <c r="Y210" s="1"/>
      <c r="Z210" s="1"/>
      <c r="AA210" s="1"/>
      <c r="AB210" s="1"/>
      <c r="AC210" s="1"/>
      <c r="AD210" s="1"/>
      <c r="AE210" s="1"/>
      <c r="AF210" s="1"/>
      <c r="AG210" s="38"/>
      <c r="AH210" s="38"/>
      <c r="AI210" s="1"/>
      <c r="AJ210" s="1"/>
      <c r="AK210" s="25"/>
      <c r="AL210" s="25"/>
      <c r="AM210" s="1"/>
      <c r="AN210" s="1"/>
      <c r="AQ210" s="22"/>
      <c r="AR210" s="21"/>
    </row>
    <row r="211" spans="1:44" x14ac:dyDescent="0.25">
      <c r="A211" s="14"/>
      <c r="C211" s="4"/>
      <c r="D211" s="4"/>
      <c r="E211" s="4"/>
      <c r="F211" s="4"/>
      <c r="G211" s="4"/>
      <c r="H211" s="4"/>
      <c r="I211" s="34"/>
      <c r="J211" s="35"/>
      <c r="K211" s="35"/>
      <c r="L211" s="35"/>
      <c r="M211" s="35"/>
      <c r="N211" s="4"/>
      <c r="O211" s="4"/>
      <c r="P211" s="35"/>
      <c r="Q211" s="36"/>
      <c r="R211" s="36"/>
      <c r="S211" s="37"/>
      <c r="T211" s="37"/>
      <c r="U211" s="37"/>
      <c r="V211" s="37"/>
      <c r="W211" s="37"/>
      <c r="X211" s="37"/>
      <c r="Y211" s="1"/>
      <c r="Z211" s="1"/>
      <c r="AA211" s="1"/>
      <c r="AB211" s="1"/>
      <c r="AC211" s="1"/>
      <c r="AD211" s="1"/>
      <c r="AE211" s="1"/>
      <c r="AF211" s="1"/>
      <c r="AG211" s="38"/>
      <c r="AH211" s="38"/>
      <c r="AI211" s="1"/>
      <c r="AJ211" s="1"/>
      <c r="AK211" s="25"/>
      <c r="AL211" s="25"/>
      <c r="AM211" s="1"/>
      <c r="AN211" s="1"/>
      <c r="AQ211" s="22"/>
      <c r="AR211" s="21"/>
    </row>
    <row r="212" spans="1:44" x14ac:dyDescent="0.25">
      <c r="A212" s="14"/>
      <c r="C212" s="4"/>
      <c r="D212" s="4"/>
      <c r="E212" s="4"/>
      <c r="F212" s="4"/>
      <c r="G212" s="4"/>
      <c r="H212" s="4"/>
      <c r="I212" s="34"/>
      <c r="J212" s="35"/>
      <c r="K212" s="35"/>
      <c r="L212" s="35"/>
      <c r="M212" s="35"/>
      <c r="N212" s="4"/>
      <c r="O212" s="4"/>
      <c r="P212" s="35"/>
      <c r="Q212" s="36"/>
      <c r="R212" s="36"/>
      <c r="S212" s="37"/>
      <c r="T212" s="37"/>
      <c r="U212" s="37"/>
      <c r="V212" s="37"/>
      <c r="W212" s="37"/>
      <c r="X212" s="37"/>
      <c r="Y212" s="1"/>
      <c r="Z212" s="1"/>
      <c r="AA212" s="1"/>
      <c r="AB212" s="1"/>
      <c r="AC212" s="1"/>
      <c r="AD212" s="1"/>
      <c r="AE212" s="1"/>
      <c r="AF212" s="1"/>
      <c r="AG212" s="38"/>
      <c r="AH212" s="38"/>
      <c r="AI212" s="1"/>
      <c r="AJ212" s="1"/>
      <c r="AK212" s="25"/>
      <c r="AL212" s="25"/>
      <c r="AM212" s="1"/>
      <c r="AN212" s="1"/>
      <c r="AQ212" s="22"/>
      <c r="AR212" s="21"/>
    </row>
    <row r="213" spans="1:44" x14ac:dyDescent="0.25">
      <c r="A213" s="14"/>
      <c r="C213" s="4"/>
      <c r="D213" s="4"/>
      <c r="E213" s="4"/>
      <c r="F213" s="4"/>
      <c r="G213" s="4"/>
      <c r="H213" s="4"/>
      <c r="I213" s="34"/>
      <c r="J213" s="35"/>
      <c r="K213" s="35"/>
      <c r="L213" s="35"/>
      <c r="M213" s="35"/>
      <c r="N213" s="4"/>
      <c r="O213" s="4"/>
      <c r="P213" s="35"/>
      <c r="Q213" s="36"/>
      <c r="R213" s="36"/>
      <c r="S213" s="37"/>
      <c r="T213" s="37"/>
      <c r="U213" s="37"/>
      <c r="V213" s="37"/>
      <c r="W213" s="37"/>
      <c r="X213" s="37"/>
      <c r="Y213" s="1"/>
      <c r="Z213" s="1"/>
      <c r="AA213" s="1"/>
      <c r="AB213" s="1"/>
      <c r="AC213" s="1"/>
      <c r="AD213" s="1"/>
      <c r="AE213" s="1"/>
      <c r="AF213" s="1"/>
      <c r="AG213" s="38"/>
      <c r="AH213" s="38"/>
      <c r="AI213" s="1"/>
      <c r="AJ213" s="1"/>
      <c r="AK213" s="25"/>
      <c r="AL213" s="25"/>
      <c r="AM213" s="1"/>
      <c r="AN213" s="1"/>
      <c r="AQ213" s="22"/>
      <c r="AR213" s="21"/>
    </row>
    <row r="214" spans="1:44" x14ac:dyDescent="0.25">
      <c r="A214" s="14"/>
      <c r="C214" s="4"/>
      <c r="D214" s="4"/>
      <c r="E214" s="4"/>
      <c r="F214" s="4"/>
      <c r="G214" s="4"/>
      <c r="H214" s="4"/>
      <c r="I214" s="34"/>
      <c r="J214" s="35"/>
      <c r="K214" s="35"/>
      <c r="L214" s="35"/>
      <c r="M214" s="35"/>
      <c r="N214" s="4"/>
      <c r="O214" s="4"/>
      <c r="P214" s="35"/>
      <c r="Q214" s="36"/>
      <c r="R214" s="36"/>
      <c r="S214" s="37"/>
      <c r="T214" s="37"/>
      <c r="U214" s="37"/>
      <c r="V214" s="37"/>
      <c r="W214" s="37"/>
      <c r="X214" s="37"/>
      <c r="Y214" s="1"/>
      <c r="Z214" s="1"/>
      <c r="AA214" s="1"/>
      <c r="AB214" s="1"/>
      <c r="AC214" s="1"/>
      <c r="AD214" s="1"/>
      <c r="AE214" s="1"/>
      <c r="AF214" s="1"/>
      <c r="AG214" s="38"/>
      <c r="AH214" s="38"/>
      <c r="AI214" s="1"/>
      <c r="AJ214" s="1"/>
      <c r="AK214" s="25"/>
      <c r="AL214" s="25"/>
      <c r="AM214" s="1"/>
      <c r="AN214" s="1"/>
      <c r="AQ214" s="22"/>
      <c r="AR214" s="21"/>
    </row>
    <row r="215" spans="1:44" x14ac:dyDescent="0.25">
      <c r="A215" s="14"/>
      <c r="C215" s="4"/>
      <c r="D215" s="4"/>
      <c r="E215" s="4"/>
      <c r="F215" s="4"/>
      <c r="G215" s="4"/>
      <c r="H215" s="4"/>
      <c r="I215" s="34"/>
      <c r="J215" s="35"/>
      <c r="K215" s="35"/>
      <c r="L215" s="35"/>
      <c r="M215" s="35"/>
      <c r="N215" s="4"/>
      <c r="O215" s="4"/>
      <c r="P215" s="35"/>
      <c r="Q215" s="36"/>
      <c r="R215" s="36"/>
      <c r="S215" s="37"/>
      <c r="T215" s="37"/>
      <c r="U215" s="37"/>
      <c r="V215" s="37"/>
      <c r="W215" s="37"/>
      <c r="X215" s="37"/>
      <c r="Y215" s="1"/>
      <c r="Z215" s="1"/>
      <c r="AA215" s="1"/>
      <c r="AB215" s="1"/>
      <c r="AC215" s="1"/>
      <c r="AD215" s="1"/>
      <c r="AE215" s="1"/>
      <c r="AF215" s="1"/>
      <c r="AG215" s="38"/>
      <c r="AH215" s="38"/>
      <c r="AI215" s="1"/>
      <c r="AJ215" s="1"/>
      <c r="AK215" s="25"/>
      <c r="AL215" s="25"/>
      <c r="AM215" s="1"/>
      <c r="AN215" s="1"/>
      <c r="AQ215" s="22"/>
      <c r="AR215" s="21"/>
    </row>
    <row r="216" spans="1:44" x14ac:dyDescent="0.25">
      <c r="A216" s="14"/>
      <c r="C216" s="4"/>
      <c r="D216" s="4"/>
      <c r="E216" s="4"/>
      <c r="F216" s="4"/>
      <c r="G216" s="4"/>
      <c r="H216" s="4"/>
      <c r="I216" s="34"/>
      <c r="J216" s="35"/>
      <c r="K216" s="35"/>
      <c r="L216" s="35"/>
      <c r="M216" s="35"/>
      <c r="N216" s="4"/>
      <c r="O216" s="4"/>
      <c r="P216" s="35"/>
      <c r="Q216" s="36"/>
      <c r="R216" s="36"/>
      <c r="S216" s="37"/>
      <c r="T216" s="37"/>
      <c r="U216" s="37"/>
      <c r="V216" s="37"/>
      <c r="W216" s="37"/>
      <c r="X216" s="37"/>
      <c r="Y216" s="1"/>
      <c r="Z216" s="1"/>
      <c r="AA216" s="1"/>
      <c r="AB216" s="1"/>
      <c r="AC216" s="1"/>
      <c r="AD216" s="1"/>
      <c r="AE216" s="1"/>
      <c r="AF216" s="1"/>
      <c r="AG216" s="38"/>
      <c r="AH216" s="38"/>
      <c r="AI216" s="1"/>
      <c r="AJ216" s="1"/>
      <c r="AK216" s="25"/>
      <c r="AL216" s="25"/>
      <c r="AM216" s="1"/>
      <c r="AN216" s="1"/>
      <c r="AQ216" s="22"/>
      <c r="AR216" s="21"/>
    </row>
    <row r="217" spans="1:44" x14ac:dyDescent="0.25">
      <c r="A217" s="14"/>
      <c r="C217" s="4"/>
      <c r="D217" s="4"/>
      <c r="E217" s="4"/>
      <c r="F217" s="4"/>
      <c r="G217" s="4"/>
      <c r="H217" s="4"/>
      <c r="I217" s="34"/>
      <c r="J217" s="35"/>
      <c r="K217" s="35"/>
      <c r="L217" s="35"/>
      <c r="M217" s="35"/>
      <c r="N217" s="4"/>
      <c r="O217" s="4"/>
      <c r="P217" s="35"/>
      <c r="Q217" s="36"/>
      <c r="R217" s="36"/>
      <c r="S217" s="37"/>
      <c r="T217" s="37"/>
      <c r="U217" s="37"/>
      <c r="V217" s="37"/>
      <c r="W217" s="37"/>
      <c r="X217" s="37"/>
      <c r="Y217" s="1"/>
      <c r="Z217" s="1"/>
      <c r="AA217" s="1"/>
      <c r="AB217" s="1"/>
      <c r="AC217" s="1"/>
      <c r="AD217" s="1"/>
      <c r="AE217" s="1"/>
      <c r="AF217" s="1"/>
      <c r="AG217" s="38"/>
      <c r="AH217" s="38"/>
      <c r="AI217" s="1"/>
      <c r="AJ217" s="1"/>
      <c r="AK217" s="25"/>
      <c r="AL217" s="25"/>
      <c r="AM217" s="1"/>
      <c r="AN217" s="1"/>
      <c r="AQ217" s="22"/>
      <c r="AR217" s="21"/>
    </row>
    <row r="218" spans="1:44" x14ac:dyDescent="0.25">
      <c r="A218" s="14"/>
      <c r="C218" s="4"/>
      <c r="D218" s="4"/>
      <c r="E218" s="4"/>
      <c r="F218" s="4"/>
      <c r="G218" s="4"/>
      <c r="H218" s="4"/>
      <c r="I218" s="34"/>
      <c r="J218" s="35"/>
      <c r="K218" s="35"/>
      <c r="L218" s="35"/>
      <c r="M218" s="35"/>
      <c r="N218" s="4"/>
      <c r="O218" s="4"/>
      <c r="P218" s="35"/>
      <c r="Q218" s="36"/>
      <c r="R218" s="36"/>
      <c r="S218" s="37"/>
      <c r="T218" s="37"/>
      <c r="U218" s="37"/>
      <c r="V218" s="37"/>
      <c r="W218" s="37"/>
      <c r="X218" s="37"/>
      <c r="Y218" s="1"/>
      <c r="Z218" s="1"/>
      <c r="AA218" s="1"/>
      <c r="AB218" s="1"/>
      <c r="AC218" s="1"/>
      <c r="AD218" s="1"/>
      <c r="AE218" s="1"/>
      <c r="AF218" s="1"/>
      <c r="AG218" s="38"/>
      <c r="AH218" s="38"/>
      <c r="AI218" s="1"/>
      <c r="AJ218" s="1"/>
      <c r="AK218" s="25"/>
      <c r="AL218" s="25"/>
      <c r="AM218" s="1"/>
      <c r="AN218" s="1"/>
      <c r="AQ218" s="22"/>
      <c r="AR218" s="21"/>
    </row>
    <row r="219" spans="1:44" x14ac:dyDescent="0.25">
      <c r="A219" s="14"/>
      <c r="C219" s="4"/>
      <c r="D219" s="4"/>
      <c r="E219" s="4"/>
      <c r="F219" s="4"/>
      <c r="G219" s="4"/>
      <c r="H219" s="4"/>
      <c r="I219" s="34"/>
      <c r="J219" s="35"/>
      <c r="K219" s="35"/>
      <c r="L219" s="35"/>
      <c r="M219" s="35"/>
      <c r="N219" s="4"/>
      <c r="O219" s="4"/>
      <c r="P219" s="35"/>
      <c r="Q219" s="36"/>
      <c r="R219" s="36"/>
      <c r="S219" s="37"/>
      <c r="T219" s="37"/>
      <c r="U219" s="37"/>
      <c r="V219" s="37"/>
      <c r="W219" s="37"/>
      <c r="X219" s="37"/>
      <c r="Y219" s="1"/>
      <c r="Z219" s="1"/>
      <c r="AA219" s="1"/>
      <c r="AB219" s="1"/>
      <c r="AC219" s="1"/>
      <c r="AD219" s="1"/>
      <c r="AE219" s="1"/>
      <c r="AF219" s="1"/>
      <c r="AG219" s="38"/>
      <c r="AH219" s="38"/>
      <c r="AI219" s="1"/>
      <c r="AJ219" s="1"/>
      <c r="AK219" s="25"/>
      <c r="AL219" s="25"/>
      <c r="AM219" s="1"/>
      <c r="AN219" s="1"/>
      <c r="AQ219" s="22"/>
      <c r="AR219" s="21"/>
    </row>
    <row r="220" spans="1:44" x14ac:dyDescent="0.25">
      <c r="A220" s="14"/>
      <c r="C220" s="4"/>
      <c r="D220" s="4"/>
      <c r="E220" s="4"/>
      <c r="F220" s="4"/>
      <c r="G220" s="4"/>
      <c r="H220" s="4"/>
      <c r="I220" s="34"/>
      <c r="J220" s="35"/>
      <c r="K220" s="35"/>
      <c r="L220" s="35"/>
      <c r="M220" s="35"/>
      <c r="N220" s="4"/>
      <c r="O220" s="4"/>
      <c r="P220" s="35"/>
      <c r="Q220" s="36"/>
      <c r="R220" s="36"/>
      <c r="S220" s="37"/>
      <c r="T220" s="37"/>
      <c r="U220" s="37"/>
      <c r="V220" s="37"/>
      <c r="W220" s="37"/>
      <c r="X220" s="37"/>
      <c r="Y220" s="1"/>
      <c r="Z220" s="1"/>
      <c r="AA220" s="1"/>
      <c r="AB220" s="1"/>
      <c r="AC220" s="1"/>
      <c r="AD220" s="1"/>
      <c r="AE220" s="1"/>
      <c r="AF220" s="1"/>
      <c r="AG220" s="38"/>
      <c r="AH220" s="38"/>
      <c r="AI220" s="1"/>
      <c r="AJ220" s="1"/>
      <c r="AK220" s="25"/>
      <c r="AL220" s="25"/>
      <c r="AM220" s="1"/>
      <c r="AN220" s="1"/>
      <c r="AQ220" s="22"/>
      <c r="AR220" s="21"/>
    </row>
    <row r="221" spans="1:44" x14ac:dyDescent="0.25">
      <c r="A221" s="14"/>
      <c r="C221" s="4"/>
      <c r="D221" s="4"/>
      <c r="E221" s="4"/>
      <c r="F221" s="4"/>
      <c r="G221" s="4"/>
      <c r="H221" s="4"/>
      <c r="I221" s="34"/>
      <c r="J221" s="35"/>
      <c r="K221" s="35"/>
      <c r="L221" s="35"/>
      <c r="M221" s="35"/>
      <c r="N221" s="4"/>
      <c r="O221" s="4"/>
      <c r="P221" s="35"/>
      <c r="Q221" s="36"/>
      <c r="R221" s="36"/>
      <c r="S221" s="37"/>
      <c r="T221" s="37"/>
      <c r="U221" s="37"/>
      <c r="V221" s="37"/>
      <c r="W221" s="37"/>
      <c r="X221" s="37"/>
      <c r="Y221" s="1"/>
      <c r="Z221" s="1"/>
      <c r="AA221" s="1"/>
      <c r="AB221" s="1"/>
      <c r="AC221" s="1"/>
      <c r="AD221" s="1"/>
      <c r="AE221" s="1"/>
      <c r="AF221" s="1"/>
      <c r="AG221" s="38"/>
      <c r="AH221" s="38"/>
      <c r="AI221" s="1"/>
      <c r="AJ221" s="1"/>
      <c r="AK221" s="25"/>
      <c r="AL221" s="25"/>
      <c r="AM221" s="1"/>
      <c r="AN221" s="1"/>
      <c r="AQ221" s="22"/>
      <c r="AR221" s="21"/>
    </row>
    <row r="222" spans="1:44" x14ac:dyDescent="0.25">
      <c r="A222" s="14"/>
      <c r="C222" s="4"/>
      <c r="D222" s="4"/>
      <c r="E222" s="4"/>
      <c r="F222" s="4"/>
      <c r="G222" s="4"/>
      <c r="H222" s="4"/>
      <c r="I222" s="34"/>
      <c r="J222" s="35"/>
      <c r="K222" s="35"/>
      <c r="L222" s="35"/>
      <c r="M222" s="35"/>
      <c r="N222" s="4"/>
      <c r="O222" s="4"/>
      <c r="P222" s="35"/>
      <c r="Q222" s="36"/>
      <c r="R222" s="36"/>
      <c r="S222" s="37"/>
      <c r="T222" s="37"/>
      <c r="U222" s="37"/>
      <c r="V222" s="37"/>
      <c r="W222" s="37"/>
      <c r="X222" s="37"/>
      <c r="Y222" s="1"/>
      <c r="Z222" s="1"/>
      <c r="AA222" s="1"/>
      <c r="AB222" s="1"/>
      <c r="AC222" s="1"/>
      <c r="AD222" s="1"/>
      <c r="AE222" s="1"/>
      <c r="AF222" s="1"/>
      <c r="AG222" s="38"/>
      <c r="AH222" s="38"/>
      <c r="AI222" s="1"/>
      <c r="AJ222" s="1"/>
      <c r="AK222" s="25"/>
      <c r="AL222" s="25"/>
      <c r="AM222" s="1"/>
      <c r="AN222" s="1"/>
      <c r="AQ222" s="22"/>
      <c r="AR222" s="21"/>
    </row>
    <row r="223" spans="1:44" x14ac:dyDescent="0.25">
      <c r="A223" s="14"/>
      <c r="C223" s="4"/>
      <c r="D223" s="4"/>
      <c r="E223" s="4"/>
      <c r="F223" s="4"/>
      <c r="G223" s="4"/>
      <c r="H223" s="4"/>
      <c r="I223" s="34"/>
      <c r="J223" s="35"/>
      <c r="K223" s="35"/>
      <c r="L223" s="35"/>
      <c r="M223" s="35"/>
      <c r="N223" s="4"/>
      <c r="O223" s="4"/>
      <c r="P223" s="35"/>
      <c r="Q223" s="36"/>
      <c r="R223" s="36"/>
      <c r="S223" s="37"/>
      <c r="T223" s="37"/>
      <c r="U223" s="37"/>
      <c r="V223" s="37"/>
      <c r="W223" s="37"/>
      <c r="X223" s="37"/>
      <c r="Y223" s="1"/>
      <c r="Z223" s="1"/>
      <c r="AA223" s="1"/>
      <c r="AB223" s="1"/>
      <c r="AC223" s="1"/>
      <c r="AD223" s="1"/>
      <c r="AE223" s="1"/>
      <c r="AF223" s="1"/>
      <c r="AG223" s="38"/>
      <c r="AH223" s="38"/>
      <c r="AI223" s="1"/>
      <c r="AJ223" s="1"/>
      <c r="AK223" s="25"/>
      <c r="AL223" s="25"/>
      <c r="AM223" s="1"/>
      <c r="AN223" s="1"/>
      <c r="AQ223" s="22"/>
      <c r="AR223" s="21"/>
    </row>
    <row r="224" spans="1:44" x14ac:dyDescent="0.25">
      <c r="A224" s="14"/>
      <c r="C224" s="4"/>
      <c r="D224" s="4"/>
      <c r="E224" s="4"/>
      <c r="F224" s="4"/>
      <c r="G224" s="4"/>
      <c r="H224" s="4"/>
      <c r="I224" s="34"/>
      <c r="J224" s="35"/>
      <c r="K224" s="35"/>
      <c r="L224" s="35"/>
      <c r="M224" s="35"/>
      <c r="N224" s="4"/>
      <c r="O224" s="4"/>
      <c r="P224" s="35"/>
      <c r="Q224" s="36"/>
      <c r="R224" s="36"/>
      <c r="S224" s="37"/>
      <c r="T224" s="37"/>
      <c r="U224" s="37"/>
      <c r="V224" s="37"/>
      <c r="W224" s="37"/>
      <c r="X224" s="37"/>
      <c r="Y224" s="1"/>
      <c r="Z224" s="1"/>
      <c r="AA224" s="1"/>
      <c r="AB224" s="1"/>
      <c r="AC224" s="1"/>
      <c r="AD224" s="1"/>
      <c r="AE224" s="1"/>
      <c r="AF224" s="1"/>
      <c r="AG224" s="38"/>
      <c r="AH224" s="38"/>
      <c r="AI224" s="1"/>
      <c r="AJ224" s="1"/>
      <c r="AK224" s="25"/>
      <c r="AL224" s="25"/>
      <c r="AM224" s="1"/>
      <c r="AN224" s="1"/>
      <c r="AQ224" s="22"/>
      <c r="AR224" s="21"/>
    </row>
    <row r="225" spans="1:44" x14ac:dyDescent="0.25">
      <c r="A225" s="14"/>
      <c r="C225" s="4"/>
      <c r="D225" s="4"/>
      <c r="E225" s="4"/>
      <c r="F225" s="4"/>
      <c r="G225" s="4"/>
      <c r="H225" s="4"/>
      <c r="I225" s="34"/>
      <c r="J225" s="35"/>
      <c r="K225" s="35"/>
      <c r="L225" s="35"/>
      <c r="M225" s="35"/>
      <c r="N225" s="4"/>
      <c r="O225" s="4"/>
      <c r="P225" s="35"/>
      <c r="Q225" s="36"/>
      <c r="R225" s="36"/>
      <c r="S225" s="37"/>
      <c r="T225" s="37"/>
      <c r="U225" s="37"/>
      <c r="V225" s="37"/>
      <c r="W225" s="37"/>
      <c r="X225" s="37"/>
      <c r="Y225" s="1"/>
      <c r="Z225" s="1"/>
      <c r="AA225" s="1"/>
      <c r="AB225" s="1"/>
      <c r="AC225" s="1"/>
      <c r="AD225" s="1"/>
      <c r="AE225" s="1"/>
      <c r="AF225" s="1"/>
      <c r="AG225" s="38"/>
      <c r="AH225" s="38"/>
      <c r="AI225" s="1"/>
      <c r="AJ225" s="1"/>
      <c r="AK225" s="25"/>
      <c r="AL225" s="25"/>
      <c r="AM225" s="1"/>
      <c r="AN225" s="1"/>
      <c r="AQ225" s="22"/>
      <c r="AR225" s="21"/>
    </row>
    <row r="226" spans="1:44" x14ac:dyDescent="0.25">
      <c r="A226" s="14"/>
      <c r="C226" s="4"/>
      <c r="D226" s="4"/>
      <c r="E226" s="4"/>
      <c r="F226" s="4"/>
      <c r="G226" s="4"/>
      <c r="H226" s="4"/>
      <c r="I226" s="34"/>
      <c r="J226" s="35"/>
      <c r="K226" s="35"/>
      <c r="L226" s="35"/>
      <c r="M226" s="35"/>
      <c r="N226" s="4"/>
      <c r="O226" s="4"/>
      <c r="P226" s="35"/>
      <c r="Q226" s="36"/>
      <c r="R226" s="36"/>
      <c r="S226" s="37"/>
      <c r="T226" s="37"/>
      <c r="U226" s="37"/>
      <c r="V226" s="37"/>
      <c r="W226" s="37"/>
      <c r="X226" s="37"/>
      <c r="Y226" s="1"/>
      <c r="Z226" s="1"/>
      <c r="AA226" s="1"/>
      <c r="AB226" s="1"/>
      <c r="AC226" s="1"/>
      <c r="AD226" s="1"/>
      <c r="AE226" s="1"/>
      <c r="AF226" s="1"/>
      <c r="AG226" s="38"/>
      <c r="AH226" s="38"/>
      <c r="AI226" s="1"/>
      <c r="AJ226" s="1"/>
      <c r="AK226" s="25"/>
      <c r="AL226" s="25"/>
      <c r="AM226" s="1"/>
      <c r="AN226" s="1"/>
      <c r="AQ226" s="22"/>
      <c r="AR226" s="21"/>
    </row>
    <row r="227" spans="1:44" x14ac:dyDescent="0.25">
      <c r="A227" s="14"/>
      <c r="C227" s="4"/>
      <c r="D227" s="4"/>
      <c r="E227" s="4"/>
      <c r="F227" s="4"/>
      <c r="G227" s="4"/>
      <c r="H227" s="4"/>
      <c r="I227" s="34"/>
      <c r="J227" s="35"/>
      <c r="K227" s="35"/>
      <c r="L227" s="35"/>
      <c r="M227" s="35"/>
      <c r="N227" s="4"/>
      <c r="O227" s="4"/>
      <c r="P227" s="35"/>
      <c r="Q227" s="36"/>
      <c r="R227" s="36"/>
      <c r="S227" s="37"/>
      <c r="T227" s="37"/>
      <c r="U227" s="37"/>
      <c r="V227" s="37"/>
      <c r="W227" s="37"/>
      <c r="X227" s="37"/>
      <c r="Y227" s="1"/>
      <c r="Z227" s="1"/>
      <c r="AA227" s="1"/>
      <c r="AB227" s="1"/>
      <c r="AC227" s="1"/>
      <c r="AD227" s="1"/>
      <c r="AE227" s="1"/>
      <c r="AF227" s="1"/>
      <c r="AG227" s="38"/>
      <c r="AH227" s="38"/>
      <c r="AI227" s="1"/>
      <c r="AJ227" s="1"/>
      <c r="AK227" s="25"/>
      <c r="AL227" s="25"/>
      <c r="AM227" s="1"/>
      <c r="AN227" s="1"/>
      <c r="AQ227" s="22"/>
      <c r="AR227" s="21"/>
    </row>
    <row r="228" spans="1:44" x14ac:dyDescent="0.25">
      <c r="A228" s="14"/>
      <c r="C228" s="4"/>
      <c r="D228" s="4"/>
      <c r="E228" s="4"/>
      <c r="F228" s="4"/>
      <c r="G228" s="4"/>
      <c r="H228" s="4"/>
      <c r="I228" s="34"/>
      <c r="J228" s="35"/>
      <c r="K228" s="35"/>
      <c r="L228" s="35"/>
      <c r="M228" s="35"/>
      <c r="N228" s="4"/>
      <c r="O228" s="4"/>
      <c r="P228" s="35"/>
      <c r="Q228" s="36"/>
      <c r="R228" s="36"/>
      <c r="S228" s="37"/>
      <c r="T228" s="37"/>
      <c r="U228" s="37"/>
      <c r="V228" s="37"/>
      <c r="W228" s="37"/>
      <c r="X228" s="37"/>
      <c r="Y228" s="1"/>
      <c r="Z228" s="1"/>
      <c r="AA228" s="1"/>
      <c r="AB228" s="1"/>
      <c r="AC228" s="1"/>
      <c r="AD228" s="1"/>
      <c r="AE228" s="1"/>
      <c r="AF228" s="1"/>
      <c r="AG228" s="38"/>
      <c r="AH228" s="38"/>
      <c r="AI228" s="1"/>
      <c r="AJ228" s="1"/>
      <c r="AK228" s="25"/>
      <c r="AL228" s="25"/>
      <c r="AM228" s="1"/>
      <c r="AN228" s="1"/>
      <c r="AQ228" s="22"/>
      <c r="AR228" s="21"/>
    </row>
    <row r="229" spans="1:44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4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4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4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4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4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4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4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4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4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4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4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10.5703125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2056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2057</v>
      </c>
      <c r="C7" s="4">
        <v>29</v>
      </c>
      <c r="D7" s="4">
        <v>0</v>
      </c>
      <c r="E7" s="4">
        <v>5</v>
      </c>
      <c r="F7" s="4">
        <v>34</v>
      </c>
      <c r="G7" s="4">
        <v>36500</v>
      </c>
      <c r="H7" s="4">
        <v>32500</v>
      </c>
      <c r="I7" s="34">
        <v>7496.5845936395754</v>
      </c>
      <c r="J7" s="35">
        <v>10.123894665392822</v>
      </c>
      <c r="K7" s="35">
        <v>9.061279341119528</v>
      </c>
      <c r="L7" s="35">
        <v>3.0012173335934116</v>
      </c>
      <c r="M7" s="35">
        <v>2.9200964053778247</v>
      </c>
      <c r="N7" s="4">
        <v>3210.2269999999999</v>
      </c>
      <c r="O7" s="4">
        <v>27.390314179444147</v>
      </c>
      <c r="P7" s="35">
        <v>4.552781538461538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85.294117647158828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-0.39932611169835586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-0.75201022828313169</v>
      </c>
      <c r="Y7" s="1" t="str">
        <f t="shared" ref="Y7:AA22" si="0">IF(ISERROR((RANK(U7,U$7:U$184,0)))=TRUE," ",((RANK(U7,U$7:U$184,0))))</f>
        <v xml:space="preserve"> </v>
      </c>
      <c r="Z7" s="1">
        <f>IF(ISERROR((RANK(V7,V$7:V$184,1)))=TRUE," ",((RANK(V7,V$7:V$184,1))))</f>
        <v>38</v>
      </c>
      <c r="AA7" s="1" t="str">
        <f t="shared" si="0"/>
        <v xml:space="preserve"> </v>
      </c>
      <c r="AB7" s="1">
        <f>IF(ISERROR((RANK(X7,X$7:X$184,1)))=TRUE," ",((RANK(X7,X$7:X$184,1))))</f>
        <v>2</v>
      </c>
      <c r="AC7" s="1" t="str">
        <f t="shared" ref="AC7:AC7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>
        <f t="shared" ref="AE7:AF22" si="2">IF(ISERROR((RANK(Q7,Q$7:Q$184,0)))=TRUE," ",((RANK(Q7,Q$7:Q$184,0))))</f>
        <v>55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4.552781538561538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17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2057</v>
      </c>
      <c r="AP7" t="s">
        <v>2293</v>
      </c>
      <c r="AQ7" s="22">
        <v>39.932611169835589</v>
      </c>
      <c r="AR7" s="21">
        <v>75.201022828313171</v>
      </c>
      <c r="AS7">
        <v>12.307692307692308</v>
      </c>
      <c r="AT7">
        <v>-39.932611169835589</v>
      </c>
      <c r="AU7">
        <v>-75.201022828313171</v>
      </c>
      <c r="AV7" t="s">
        <v>4136</v>
      </c>
    </row>
    <row r="8" spans="1:48" x14ac:dyDescent="0.25">
      <c r="A8" s="14">
        <v>1.1000000000000001E-10</v>
      </c>
      <c r="B8" t="s">
        <v>2058</v>
      </c>
      <c r="C8" s="4">
        <v>33</v>
      </c>
      <c r="D8" s="4">
        <v>0</v>
      </c>
      <c r="E8" s="4">
        <v>1</v>
      </c>
      <c r="F8" s="4">
        <v>34</v>
      </c>
      <c r="G8" s="4">
        <v>115000</v>
      </c>
      <c r="H8" s="4">
        <v>89800</v>
      </c>
      <c r="I8" s="34">
        <v>32157.768759527313</v>
      </c>
      <c r="J8" s="35">
        <v>8.758014119323164</v>
      </c>
      <c r="K8" s="35">
        <v>8.0356733786910404</v>
      </c>
      <c r="L8" s="35">
        <v>4.3356891243721654</v>
      </c>
      <c r="M8" s="35">
        <v>4.0524398814159994</v>
      </c>
      <c r="N8" s="4">
        <v>10253.466</v>
      </c>
      <c r="O8" s="4">
        <v>179.40449463002594</v>
      </c>
      <c r="P8" s="35">
        <v>1.3619832962138083</v>
      </c>
      <c r="Q8" s="36">
        <f t="shared" ref="Q8:Q71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97.058823529521774</v>
      </c>
      <c r="R8" s="36" t="str">
        <f t="shared" ref="R8:R71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6">IF(ISERROR((IF((G8/H8-1)&gt;($S$5/100),(G8/H8-1)+A8,"")))=TRUE," ",((IF((G8/H8-1)&gt;($S$5/100),(G8/H8-1)+A8,""))))</f>
        <v>0.28062360812781728</v>
      </c>
      <c r="T8" s="37" t="str">
        <f t="shared" ref="T8:T71" si="7">IF(ISERROR((IF((G8/H8-1)&lt;($T$5/100),(G8/H8-1)+A8,"")))=TRUE," ",((IF((G8/H8-1)&lt;($T$5/100),(G8/H8-1)+A8,""))))</f>
        <v/>
      </c>
      <c r="U8" s="37" t="str">
        <f t="shared" ref="U8:U71" si="8">IF(ISERROR((IF(((J8/$J$6-1))&gt;($U$5/100),((J8/$J$6-1)),"")))=TRUE," ",((IF(((J8/$J$6-1))&gt;($U$5/100),((J8/$J$6-1)),""))))</f>
        <v/>
      </c>
      <c r="V8" s="37">
        <f t="shared" ref="V8:V71" si="9">IF(ISERROR((IF(((J8/$J$6-1))&lt;($V$5/100),((J8/$J$6-1)),"")))=TRUE," ",((IF(((J8/$J$6-1))&lt;($V$5/100),((J8/$J$6-1)),""))))</f>
        <v>-0.48036693696176247</v>
      </c>
      <c r="W8" s="37" t="str">
        <f t="shared" ref="W8:W71" si="10">IF(ISERROR((IF(((L8/$L$6-1))&gt;($W$5/100),((L8/$L$6-1)),"")))=TRUE," ",((IF(((L8/$L$6-1))&gt;($W$5/100),((L8/$L$6-1)),""))))</f>
        <v/>
      </c>
      <c r="X8" s="37">
        <f t="shared" ref="X8:X71" si="11">IF(ISERROR((IF(((L8/$L$6-1))&lt;($X$5/100),((L8/$L$6-1)),"")))=TRUE," ",((IF(((L8/$L$6-1))&lt;($X$5/100),((L8/$L$6-1)),""))))</f>
        <v>-0.64174318728827351</v>
      </c>
      <c r="Y8" s="1" t="str">
        <f t="shared" si="0"/>
        <v xml:space="preserve"> </v>
      </c>
      <c r="Z8" s="1">
        <f t="shared" ref="Z8:Z71" si="12">IF(ISERROR((RANK(V8,V$7:V$184,1)))=TRUE," ",((RANK(V8,V$7:V$184,1))))</f>
        <v>29</v>
      </c>
      <c r="AA8" s="1" t="str">
        <f t="shared" si="0"/>
        <v xml:space="preserve"> </v>
      </c>
      <c r="AB8" s="1">
        <f t="shared" ref="AB8:AB71" si="13">IF(ISERROR((RANK(X8,X$7:X$184,1)))=TRUE," ",((RANK(X8,X$7:X$184,1))))</f>
        <v>10</v>
      </c>
      <c r="AC8" s="1">
        <f t="shared" si="1"/>
        <v>38</v>
      </c>
      <c r="AD8" s="1" t="str">
        <f t="shared" ref="AD8:AD71" si="14">IF(ISERROR((RANK(T8,T$7:T$184,1)))=TRUE," ",((RANK(T8,T$7:T$184,1))))</f>
        <v xml:space="preserve"> </v>
      </c>
      <c r="AE8" s="1">
        <f t="shared" si="2"/>
        <v>15</v>
      </c>
      <c r="AF8" s="1" t="str">
        <f t="shared" si="2"/>
        <v xml:space="preserve"> </v>
      </c>
      <c r="AG8" s="38" t="str">
        <f t="shared" ref="AG8:AG71" si="15">IF(ISERROR((IF((AND(P8&gt;$AG$6,P8&lt;$AG$5))=TRUE,P8+A8," ")))=TRUE," ",((IF((AND(P8&gt;$AG$6,P8&lt;$AG$5))=TRUE,P8+A8," "))))</f>
        <v xml:space="preserve"> </v>
      </c>
      <c r="AH8" s="38" t="str">
        <f t="shared" ref="AH8:AH71" si="16">IF(ISERROR(((IF(P8&lt;$AH$5,P8+A8," "))))=TRUE," ",((IF(P8&lt;$AH$5,P8+A8," "))))</f>
        <v xml:space="preserve"> </v>
      </c>
      <c r="AI8" s="1" t="str">
        <f t="shared" ref="AI8:AJ23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2058</v>
      </c>
      <c r="AP8" t="s">
        <v>2226</v>
      </c>
      <c r="AQ8" s="22">
        <v>48.036693696176243</v>
      </c>
      <c r="AR8" s="21">
        <v>64.174318728827345</v>
      </c>
      <c r="AS8">
        <v>28.062360801781729</v>
      </c>
      <c r="AT8">
        <v>-48.036693696176243</v>
      </c>
      <c r="AU8">
        <v>-64.174318728827345</v>
      </c>
      <c r="AV8" t="s">
        <v>4137</v>
      </c>
    </row>
    <row r="9" spans="1:48" x14ac:dyDescent="0.25">
      <c r="A9" s="14">
        <v>1.2E-10</v>
      </c>
      <c r="B9" t="s">
        <v>2059</v>
      </c>
      <c r="C9" s="4">
        <v>10</v>
      </c>
      <c r="D9" s="4">
        <v>0</v>
      </c>
      <c r="E9" s="4">
        <v>3</v>
      </c>
      <c r="F9" s="4">
        <v>13</v>
      </c>
      <c r="G9" s="4">
        <v>135000</v>
      </c>
      <c r="H9" s="4">
        <v>106500</v>
      </c>
      <c r="I9" s="34">
        <v>2745.0090874558305</v>
      </c>
      <c r="J9" s="35">
        <v>9.9282758975580911</v>
      </c>
      <c r="K9" s="35">
        <v>7.9431044008825875</v>
      </c>
      <c r="L9" s="35">
        <v>7.0982812135127524</v>
      </c>
      <c r="M9" s="35">
        <v>6.8483057758997754</v>
      </c>
      <c r="N9" s="4">
        <v>10726.938</v>
      </c>
      <c r="O9" s="4">
        <v>261.19898417880717</v>
      </c>
      <c r="P9" s="35">
        <v>1.9154929577464788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0.267605633922817</v>
      </c>
      <c r="T9" s="37" t="str">
        <f t="shared" si="7"/>
        <v/>
      </c>
      <c r="U9" s="37" t="str">
        <f t="shared" si="8"/>
        <v/>
      </c>
      <c r="V9" s="37">
        <f t="shared" si="9"/>
        <v>-0.41093262181957757</v>
      </c>
      <c r="W9" s="37" t="str">
        <f t="shared" si="10"/>
        <v/>
      </c>
      <c r="X9" s="37">
        <f t="shared" si="11"/>
        <v>-0.41347095459643957</v>
      </c>
      <c r="Y9" s="1" t="str">
        <f t="shared" si="0"/>
        <v xml:space="preserve"> </v>
      </c>
      <c r="Z9" s="1">
        <f t="shared" si="12"/>
        <v>36</v>
      </c>
      <c r="AA9" s="1" t="str">
        <f t="shared" si="0"/>
        <v xml:space="preserve"> </v>
      </c>
      <c r="AB9" s="1">
        <f t="shared" si="13"/>
        <v>30</v>
      </c>
      <c r="AC9" s="1">
        <f t="shared" si="1"/>
        <v>41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2059</v>
      </c>
      <c r="AP9" t="s">
        <v>2819</v>
      </c>
      <c r="AQ9" s="22">
        <v>41.093262181957755</v>
      </c>
      <c r="AR9" s="21">
        <v>41.34709545964396</v>
      </c>
      <c r="AS9">
        <v>26.760563380281699</v>
      </c>
      <c r="AT9">
        <v>-41.093262181957755</v>
      </c>
      <c r="AU9">
        <v>-41.34709545964396</v>
      </c>
      <c r="AV9" t="s">
        <v>4138</v>
      </c>
    </row>
    <row r="10" spans="1:48" x14ac:dyDescent="0.25">
      <c r="A10" s="14">
        <v>1.2999999999999999E-10</v>
      </c>
      <c r="B10" t="s">
        <v>2060</v>
      </c>
      <c r="C10" s="4">
        <v>11</v>
      </c>
      <c r="D10" s="4">
        <v>1</v>
      </c>
      <c r="E10" s="4">
        <v>4</v>
      </c>
      <c r="F10" s="4">
        <v>16</v>
      </c>
      <c r="G10" s="4">
        <v>350000</v>
      </c>
      <c r="H10" s="4">
        <v>324500</v>
      </c>
      <c r="I10" s="34">
        <v>1743.7011405646742</v>
      </c>
      <c r="J10" s="35">
        <v>18.879077328002587</v>
      </c>
      <c r="K10" s="35">
        <v>16.467846390364794</v>
      </c>
      <c r="L10" s="35">
        <v>7.1033429492618367</v>
      </c>
      <c r="M10" s="35">
        <v>6.4165275743434274</v>
      </c>
      <c r="N10" s="4">
        <v>17188.34</v>
      </c>
      <c r="O10" s="4">
        <v>-29.600808272241085</v>
      </c>
      <c r="P10" s="35">
        <v>1.2326656394453004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-0.41305270474866751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31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 t="str">
        <f t="shared" si="15"/>
        <v xml:space="preserve"> </v>
      </c>
      <c r="AH10" s="38" t="str">
        <f t="shared" si="16"/>
        <v xml:space="preserve"> </v>
      </c>
      <c r="AI10" s="1" t="str">
        <f t="shared" si="17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2060</v>
      </c>
      <c r="AP10" t="s">
        <v>2252</v>
      </c>
      <c r="AQ10" s="22">
        <v>-12.013895451950685</v>
      </c>
      <c r="AR10" s="21">
        <v>41.305270474866752</v>
      </c>
      <c r="AS10">
        <v>7.8582434514637978</v>
      </c>
      <c r="AT10">
        <v>12.013895451950685</v>
      </c>
      <c r="AU10">
        <v>-41.305270474866752</v>
      </c>
      <c r="AV10" t="s">
        <v>4139</v>
      </c>
    </row>
    <row r="11" spans="1:48" x14ac:dyDescent="0.25">
      <c r="A11" s="14">
        <v>1.3999999999999998E-10</v>
      </c>
      <c r="B11" t="s">
        <v>2061</v>
      </c>
      <c r="C11" s="4">
        <v>8</v>
      </c>
      <c r="D11" s="4">
        <v>0</v>
      </c>
      <c r="E11" s="4">
        <v>6</v>
      </c>
      <c r="F11" s="4">
        <v>14</v>
      </c>
      <c r="G11" s="4">
        <v>35000</v>
      </c>
      <c r="H11" s="4">
        <v>36700</v>
      </c>
      <c r="I11" s="34">
        <v>3478.4165656360419</v>
      </c>
      <c r="J11" s="35" t="s">
        <v>2161</v>
      </c>
      <c r="K11" s="35" t="s">
        <v>2161</v>
      </c>
      <c r="L11" s="35" t="s">
        <v>2161</v>
      </c>
      <c r="M11" s="35">
        <v>17.326531949467945</v>
      </c>
      <c r="N11" s="4">
        <v>-1534.5340000000001</v>
      </c>
      <c r="O11" s="4" t="s">
        <v>119</v>
      </c>
      <c r="P11" s="35">
        <v>0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si="0"/>
        <v xml:space="preserve"> </v>
      </c>
      <c r="Z11" s="1" t="str">
        <f t="shared" si="12"/>
        <v xml:space="preserve"> </v>
      </c>
      <c r="AA11" s="1" t="str">
        <f t="shared" si="0"/>
        <v xml:space="preserve"> </v>
      </c>
      <c r="AB11" s="1" t="str">
        <f t="shared" si="13"/>
        <v xml:space="preserve"> </v>
      </c>
      <c r="AC11" s="1" t="str">
        <f t="shared" si="1"/>
        <v xml:space="preserve"> 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si="17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2061</v>
      </c>
      <c r="AP11" t="s">
        <v>3602</v>
      </c>
      <c r="AQ11" s="22" t="e">
        <v>#VALUE!</v>
      </c>
      <c r="AR11" s="21" t="e">
        <v>#VALUE!</v>
      </c>
      <c r="AS11">
        <v>-4.6321525885558597</v>
      </c>
      <c r="AT11" t="e">
        <v>#VALUE!</v>
      </c>
      <c r="AU11" t="e">
        <v>#VALUE!</v>
      </c>
      <c r="AV11" t="s">
        <v>4140</v>
      </c>
    </row>
    <row r="12" spans="1:48" x14ac:dyDescent="0.25">
      <c r="A12" s="14">
        <v>1.4999999999999997E-10</v>
      </c>
      <c r="B12" t="s">
        <v>2062</v>
      </c>
      <c r="C12" s="4">
        <v>22</v>
      </c>
      <c r="D12" s="4">
        <v>0</v>
      </c>
      <c r="E12" s="4">
        <v>2</v>
      </c>
      <c r="F12" s="4">
        <v>24</v>
      </c>
      <c r="G12" s="4">
        <v>180000</v>
      </c>
      <c r="H12" s="4">
        <v>135000</v>
      </c>
      <c r="I12" s="34">
        <v>8440.2567667844523</v>
      </c>
      <c r="J12" s="35" t="s">
        <v>2161</v>
      </c>
      <c r="K12" s="35">
        <v>31.485639399869722</v>
      </c>
      <c r="L12" s="35">
        <v>17.312080363128924</v>
      </c>
      <c r="M12" s="35">
        <v>14.586892863250132</v>
      </c>
      <c r="N12" s="4">
        <v>2635.951</v>
      </c>
      <c r="O12" s="4" t="s">
        <v>119</v>
      </c>
      <c r="P12" s="35">
        <v>0.66661777777777775</v>
      </c>
      <c r="Q12" s="36">
        <f t="shared" si="4"/>
        <v>91.666666666816667</v>
      </c>
      <c r="R12" s="36" t="str">
        <f t="shared" si="5"/>
        <v xml:space="preserve"> </v>
      </c>
      <c r="S12" s="37">
        <f t="shared" si="6"/>
        <v>0.33333333348333327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0"/>
        <v xml:space="preserve"> </v>
      </c>
      <c r="Z12" s="1" t="str">
        <f t="shared" si="12"/>
        <v xml:space="preserve"> </v>
      </c>
      <c r="AA12" s="1" t="str">
        <f t="shared" si="0"/>
        <v xml:space="preserve"> </v>
      </c>
      <c r="AB12" s="1" t="str">
        <f t="shared" si="13"/>
        <v xml:space="preserve"> </v>
      </c>
      <c r="AC12" s="1">
        <f t="shared" si="1"/>
        <v>18</v>
      </c>
      <c r="AD12" s="1" t="str">
        <f t="shared" si="14"/>
        <v xml:space="preserve"> </v>
      </c>
      <c r="AE12" s="1">
        <f t="shared" si="2"/>
        <v>38</v>
      </c>
      <c r="AF12" s="1" t="str">
        <f t="shared" si="2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17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2062</v>
      </c>
      <c r="AP12" t="s">
        <v>3602</v>
      </c>
      <c r="AQ12" s="22" t="e">
        <v>#VALUE!</v>
      </c>
      <c r="AR12" s="21">
        <v>-43.049249021098788</v>
      </c>
      <c r="AS12">
        <v>33.333333333333329</v>
      </c>
      <c r="AT12" t="e">
        <v>#VALUE!</v>
      </c>
      <c r="AU12">
        <v>43.049249021098788</v>
      </c>
      <c r="AV12" t="s">
        <v>4141</v>
      </c>
    </row>
    <row r="13" spans="1:48" x14ac:dyDescent="0.25">
      <c r="A13" s="14">
        <v>1.5999999999999996E-10</v>
      </c>
      <c r="B13" t="s">
        <v>2063</v>
      </c>
      <c r="C13" s="4">
        <v>19</v>
      </c>
      <c r="D13" s="4">
        <v>0</v>
      </c>
      <c r="E13" s="4">
        <v>1</v>
      </c>
      <c r="F13" s="4">
        <v>20</v>
      </c>
      <c r="G13" s="4">
        <v>82952.3828125</v>
      </c>
      <c r="H13" s="4">
        <v>63300</v>
      </c>
      <c r="I13" s="34">
        <v>3912.9026558440773</v>
      </c>
      <c r="J13" s="35" t="s">
        <v>2161</v>
      </c>
      <c r="K13" s="35">
        <v>31.507648444328524</v>
      </c>
      <c r="L13" s="35">
        <v>29.536300695291715</v>
      </c>
      <c r="M13" s="35">
        <v>24.638725222712029</v>
      </c>
      <c r="N13" s="4">
        <v>1540.4970000000001</v>
      </c>
      <c r="O13" s="4">
        <v>-43.899735284895577</v>
      </c>
      <c r="P13" s="35">
        <v>0.61105845181674567</v>
      </c>
      <c r="Q13" s="36">
        <f t="shared" si="4"/>
        <v>95.00000000016</v>
      </c>
      <c r="R13" s="36" t="str">
        <f t="shared" si="5"/>
        <v xml:space="preserve"> </v>
      </c>
      <c r="S13" s="37">
        <f t="shared" si="6"/>
        <v>0.31046418361181671</v>
      </c>
      <c r="T13" s="37" t="str">
        <f t="shared" si="7"/>
        <v/>
      </c>
      <c r="U13" s="37" t="str">
        <f t="shared" si="8"/>
        <v xml:space="preserve"> </v>
      </c>
      <c r="V13" s="37" t="str">
        <f t="shared" si="9"/>
        <v xml:space="preserve"> </v>
      </c>
      <c r="W13" s="37" t="str">
        <f t="shared" si="10"/>
        <v/>
      </c>
      <c r="X13" s="37" t="str">
        <f t="shared" si="11"/>
        <v/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>
        <f t="shared" si="1"/>
        <v>24</v>
      </c>
      <c r="AD13" s="1" t="str">
        <f t="shared" si="14"/>
        <v xml:space="preserve"> </v>
      </c>
      <c r="AE13" s="1">
        <f t="shared" si="2"/>
        <v>22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2063</v>
      </c>
      <c r="AP13" t="s">
        <v>2210</v>
      </c>
      <c r="AQ13" s="22" t="e">
        <v>#VALUE!</v>
      </c>
      <c r="AR13" s="21">
        <v>-144.05764903457276</v>
      </c>
      <c r="AS13">
        <v>31.046418345181671</v>
      </c>
      <c r="AT13" t="e">
        <v>#VALUE!</v>
      </c>
      <c r="AU13">
        <v>144.05764903457276</v>
      </c>
      <c r="AV13" t="s">
        <v>4142</v>
      </c>
    </row>
    <row r="14" spans="1:48" x14ac:dyDescent="0.25">
      <c r="A14" s="14">
        <v>1.6999999999999996E-10</v>
      </c>
      <c r="B14" t="s">
        <v>2064</v>
      </c>
      <c r="C14" s="4">
        <v>12</v>
      </c>
      <c r="D14" s="4">
        <v>0</v>
      </c>
      <c r="E14" s="4">
        <v>1</v>
      </c>
      <c r="F14" s="4">
        <v>13</v>
      </c>
      <c r="G14" s="4">
        <v>41500</v>
      </c>
      <c r="H14" s="4">
        <v>31500</v>
      </c>
      <c r="I14" s="34">
        <v>2085.8658590989403</v>
      </c>
      <c r="J14" s="35">
        <v>5.0293394098397508</v>
      </c>
      <c r="K14" s="35">
        <v>5.3220409199054801</v>
      </c>
      <c r="L14" s="35">
        <v>8.5028145273873559</v>
      </c>
      <c r="M14" s="35">
        <v>8.5779622778333593</v>
      </c>
      <c r="N14" s="4">
        <v>6263.2480000000005</v>
      </c>
      <c r="O14" s="4">
        <v>119.57540852800905</v>
      </c>
      <c r="P14" s="35">
        <v>2.1555555555555554</v>
      </c>
      <c r="Q14" s="36">
        <f t="shared" si="4"/>
        <v>92.307692307862311</v>
      </c>
      <c r="R14" s="36" t="str">
        <f t="shared" si="5"/>
        <v xml:space="preserve"> </v>
      </c>
      <c r="S14" s="37">
        <f t="shared" si="6"/>
        <v>0.31746031763031746</v>
      </c>
      <c r="T14" s="37" t="str">
        <f t="shared" si="7"/>
        <v/>
      </c>
      <c r="U14" s="37" t="str">
        <f t="shared" si="8"/>
        <v/>
      </c>
      <c r="V14" s="37">
        <f t="shared" si="9"/>
        <v>-0.70159775869419128</v>
      </c>
      <c r="W14" s="37" t="str">
        <f t="shared" si="10"/>
        <v/>
      </c>
      <c r="X14" s="37">
        <f t="shared" si="11"/>
        <v>-0.29741474901020115</v>
      </c>
      <c r="Y14" s="1" t="str">
        <f t="shared" si="0"/>
        <v xml:space="preserve"> </v>
      </c>
      <c r="Z14" s="1">
        <f t="shared" si="12"/>
        <v>9</v>
      </c>
      <c r="AA14" s="1" t="str">
        <f t="shared" si="0"/>
        <v xml:space="preserve"> </v>
      </c>
      <c r="AB14" s="1">
        <f t="shared" si="13"/>
        <v>46</v>
      </c>
      <c r="AC14" s="1">
        <f t="shared" si="1"/>
        <v>20</v>
      </c>
      <c r="AD14" s="1" t="str">
        <f t="shared" si="14"/>
        <v xml:space="preserve"> </v>
      </c>
      <c r="AE14" s="1">
        <f t="shared" si="2"/>
        <v>35</v>
      </c>
      <c r="AF14" s="1" t="str">
        <f t="shared" si="2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17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3"/>
        <v xml:space="preserve"> </v>
      </c>
      <c r="AN14" s="1" t="str">
        <f t="shared" si="3"/>
        <v xml:space="preserve"> </v>
      </c>
      <c r="AO14" t="s">
        <v>2064</v>
      </c>
      <c r="AP14" t="s">
        <v>2345</v>
      </c>
      <c r="AQ14" s="22">
        <v>70.159775869419121</v>
      </c>
      <c r="AR14" s="21">
        <v>29.741474901020116</v>
      </c>
      <c r="AS14">
        <v>31.746031746031743</v>
      </c>
      <c r="AT14">
        <v>-70.159775869419121</v>
      </c>
      <c r="AU14">
        <v>-29.741474901020116</v>
      </c>
      <c r="AV14" t="s">
        <v>4143</v>
      </c>
    </row>
    <row r="15" spans="1:48" x14ac:dyDescent="0.25">
      <c r="A15" s="14">
        <v>1.7999999999999995E-10</v>
      </c>
      <c r="B15" t="s">
        <v>2065</v>
      </c>
      <c r="C15" s="4">
        <v>18</v>
      </c>
      <c r="D15" s="4">
        <v>0</v>
      </c>
      <c r="E15" s="4">
        <v>2</v>
      </c>
      <c r="F15" s="4">
        <v>20</v>
      </c>
      <c r="G15" s="4">
        <v>225000</v>
      </c>
      <c r="H15" s="4">
        <v>175500</v>
      </c>
      <c r="I15" s="34">
        <v>3536.8132332284208</v>
      </c>
      <c r="J15" s="35">
        <v>20.542598501759816</v>
      </c>
      <c r="K15" s="35">
        <v>19.709848567717312</v>
      </c>
      <c r="L15" s="35">
        <v>9.272067998178354</v>
      </c>
      <c r="M15" s="35">
        <v>8.8622793058581628</v>
      </c>
      <c r="N15" s="4">
        <v>8543.223</v>
      </c>
      <c r="O15" s="4">
        <v>58.409277130751278</v>
      </c>
      <c r="P15" s="35">
        <v>0</v>
      </c>
      <c r="Q15" s="36">
        <f t="shared" si="4"/>
        <v>90.000000000179995</v>
      </c>
      <c r="R15" s="36" t="str">
        <f t="shared" si="5"/>
        <v xml:space="preserve"> </v>
      </c>
      <c r="S15" s="37">
        <f t="shared" si="6"/>
        <v>0.28205128223128217</v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>
        <f t="shared" si="11"/>
        <v>-0.23385154401382735</v>
      </c>
      <c r="Y15" s="1" t="str">
        <f t="shared" si="0"/>
        <v xml:space="preserve"> </v>
      </c>
      <c r="Z15" s="1" t="str">
        <f t="shared" si="12"/>
        <v xml:space="preserve"> </v>
      </c>
      <c r="AA15" s="1" t="str">
        <f t="shared" si="0"/>
        <v xml:space="preserve"> </v>
      </c>
      <c r="AB15" s="1">
        <f t="shared" si="13"/>
        <v>51</v>
      </c>
      <c r="AC15" s="1">
        <f t="shared" si="1"/>
        <v>36</v>
      </c>
      <c r="AD15" s="1" t="str">
        <f t="shared" si="14"/>
        <v xml:space="preserve"> </v>
      </c>
      <c r="AE15" s="1">
        <f t="shared" si="2"/>
        <v>42</v>
      </c>
      <c r="AF15" s="1" t="str">
        <f t="shared" si="2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17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2065</v>
      </c>
      <c r="AP15" t="s">
        <v>2448</v>
      </c>
      <c r="AQ15" s="22">
        <v>-21.88394808227503</v>
      </c>
      <c r="AR15" s="21">
        <v>23.385154401382735</v>
      </c>
      <c r="AS15">
        <v>28.205128205128215</v>
      </c>
      <c r="AT15">
        <v>21.88394808227503</v>
      </c>
      <c r="AU15">
        <v>-23.385154401382735</v>
      </c>
      <c r="AV15" t="s">
        <v>4144</v>
      </c>
    </row>
    <row r="16" spans="1:48" x14ac:dyDescent="0.25">
      <c r="A16" s="14">
        <v>1.8999999999999994E-10</v>
      </c>
      <c r="B16" t="s">
        <v>2066</v>
      </c>
      <c r="C16" s="4">
        <v>18</v>
      </c>
      <c r="D16" s="4">
        <v>2</v>
      </c>
      <c r="E16" s="4">
        <v>5</v>
      </c>
      <c r="F16" s="4">
        <v>25</v>
      </c>
      <c r="G16" s="4">
        <v>355000</v>
      </c>
      <c r="H16" s="4">
        <v>218000</v>
      </c>
      <c r="I16" s="34">
        <v>5867.4528604240277</v>
      </c>
      <c r="J16" s="35">
        <v>4.2610907102163171</v>
      </c>
      <c r="K16" s="35">
        <v>5.5441259527758469</v>
      </c>
      <c r="L16" s="35">
        <v>2.9902338224023017</v>
      </c>
      <c r="M16" s="35">
        <v>3.7160002487065333</v>
      </c>
      <c r="N16" s="4">
        <v>51160.61</v>
      </c>
      <c r="O16" s="4">
        <v>167.55034276733389</v>
      </c>
      <c r="P16" s="35">
        <v>4.3323665137614684</v>
      </c>
      <c r="Q16" s="36" t="str">
        <f t="shared" si="4"/>
        <v xml:space="preserve"> </v>
      </c>
      <c r="R16" s="36" t="str">
        <f t="shared" si="5"/>
        <v xml:space="preserve"> </v>
      </c>
      <c r="S16" s="37">
        <f t="shared" si="6"/>
        <v>0.62844036716247698</v>
      </c>
      <c r="T16" s="37" t="str">
        <f t="shared" si="7"/>
        <v/>
      </c>
      <c r="U16" s="37" t="str">
        <f t="shared" si="8"/>
        <v/>
      </c>
      <c r="V16" s="37">
        <f t="shared" si="9"/>
        <v>-0.74717971591890953</v>
      </c>
      <c r="W16" s="37" t="str">
        <f t="shared" si="10"/>
        <v/>
      </c>
      <c r="X16" s="37">
        <f t="shared" si="11"/>
        <v>-0.75291779282450788</v>
      </c>
      <c r="Y16" s="1" t="str">
        <f t="shared" si="0"/>
        <v xml:space="preserve"> </v>
      </c>
      <c r="Z16" s="1">
        <f t="shared" si="12"/>
        <v>4</v>
      </c>
      <c r="AA16" s="1" t="str">
        <f t="shared" si="0"/>
        <v xml:space="preserve"> </v>
      </c>
      <c r="AB16" s="1">
        <f t="shared" si="13"/>
        <v>1</v>
      </c>
      <c r="AC16" s="1">
        <f t="shared" si="1"/>
        <v>1</v>
      </c>
      <c r="AD16" s="1" t="str">
        <f t="shared" si="14"/>
        <v xml:space="preserve"> </v>
      </c>
      <c r="AE16" s="1" t="str">
        <f t="shared" si="2"/>
        <v xml:space="preserve"> </v>
      </c>
      <c r="AF16" s="1" t="str">
        <f t="shared" si="2"/>
        <v xml:space="preserve"> </v>
      </c>
      <c r="AG16" s="38">
        <f t="shared" si="15"/>
        <v>4.3323665139514684</v>
      </c>
      <c r="AH16" s="38" t="str">
        <f t="shared" si="16"/>
        <v xml:space="preserve"> </v>
      </c>
      <c r="AI16" s="1">
        <f t="shared" si="17"/>
        <v>18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2066</v>
      </c>
      <c r="AP16" t="s">
        <v>2276</v>
      </c>
      <c r="AQ16" s="22">
        <v>74.717971591890958</v>
      </c>
      <c r="AR16" s="21">
        <v>75.29177928245079</v>
      </c>
      <c r="AS16">
        <v>62.844036697247695</v>
      </c>
      <c r="AT16">
        <v>-74.717971591890958</v>
      </c>
      <c r="AU16">
        <v>-75.29177928245079</v>
      </c>
      <c r="AV16" t="s">
        <v>4145</v>
      </c>
    </row>
    <row r="17" spans="1:48" x14ac:dyDescent="0.25">
      <c r="A17" s="14">
        <v>1.9999999999999993E-10</v>
      </c>
      <c r="B17" t="s">
        <v>2067</v>
      </c>
      <c r="C17" s="4">
        <v>35</v>
      </c>
      <c r="D17" s="4">
        <v>0</v>
      </c>
      <c r="E17" s="4">
        <v>0</v>
      </c>
      <c r="F17" s="4">
        <v>35</v>
      </c>
      <c r="G17" s="4">
        <v>390000</v>
      </c>
      <c r="H17" s="4">
        <v>321000</v>
      </c>
      <c r="I17" s="34">
        <v>20434.557896117996</v>
      </c>
      <c r="J17" s="35">
        <v>11.017589736466462</v>
      </c>
      <c r="K17" s="35">
        <v>8.6439784403559301</v>
      </c>
      <c r="L17" s="35">
        <v>5.8182870792663284</v>
      </c>
      <c r="M17" s="35">
        <v>5.6848888375264668</v>
      </c>
      <c r="N17" s="4">
        <v>29135.228999999999</v>
      </c>
      <c r="O17" s="4">
        <v>42.38004691394223</v>
      </c>
      <c r="P17" s="35">
        <v>3.2400831775700931</v>
      </c>
      <c r="Q17" s="36">
        <f t="shared" si="4"/>
        <v>100.0000000002</v>
      </c>
      <c r="R17" s="36" t="str">
        <f t="shared" si="5"/>
        <v xml:space="preserve"> </v>
      </c>
      <c r="S17" s="37">
        <f t="shared" si="6"/>
        <v>0.21495327122803728</v>
      </c>
      <c r="T17" s="37" t="str">
        <f t="shared" si="7"/>
        <v/>
      </c>
      <c r="U17" s="37" t="str">
        <f t="shared" si="8"/>
        <v/>
      </c>
      <c r="V17" s="37">
        <f t="shared" si="9"/>
        <v>-0.3463011335609536</v>
      </c>
      <c r="W17" s="37" t="str">
        <f t="shared" si="10"/>
        <v/>
      </c>
      <c r="X17" s="37">
        <f t="shared" si="11"/>
        <v>-0.51923652165407153</v>
      </c>
      <c r="Y17" s="1" t="str">
        <f t="shared" si="0"/>
        <v xml:space="preserve"> </v>
      </c>
      <c r="Z17" s="1">
        <f t="shared" si="12"/>
        <v>41</v>
      </c>
      <c r="AA17" s="1" t="str">
        <f t="shared" si="0"/>
        <v xml:space="preserve"> </v>
      </c>
      <c r="AB17" s="1">
        <f t="shared" si="13"/>
        <v>23</v>
      </c>
      <c r="AC17" s="1">
        <f t="shared" si="1"/>
        <v>56</v>
      </c>
      <c r="AD17" s="1" t="str">
        <f t="shared" si="14"/>
        <v xml:space="preserve"> </v>
      </c>
      <c r="AE17" s="1">
        <f t="shared" si="2"/>
        <v>13</v>
      </c>
      <c r="AF17" s="1" t="str">
        <f t="shared" si="2"/>
        <v xml:space="preserve"> </v>
      </c>
      <c r="AG17" s="38">
        <f t="shared" si="15"/>
        <v>3.2400831777700931</v>
      </c>
      <c r="AH17" s="38" t="str">
        <f t="shared" si="16"/>
        <v xml:space="preserve"> </v>
      </c>
      <c r="AI17" s="1">
        <f t="shared" si="17"/>
        <v>27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2067</v>
      </c>
      <c r="AP17" t="s">
        <v>2293</v>
      </c>
      <c r="AQ17" s="22">
        <v>34.630113356095357</v>
      </c>
      <c r="AR17" s="21">
        <v>51.923652165407155</v>
      </c>
      <c r="AS17">
        <v>21.495327102803728</v>
      </c>
      <c r="AT17">
        <v>-34.630113356095357</v>
      </c>
      <c r="AU17">
        <v>-51.923652165407155</v>
      </c>
      <c r="AV17" t="s">
        <v>4146</v>
      </c>
    </row>
    <row r="18" spans="1:48" x14ac:dyDescent="0.25">
      <c r="A18" s="14">
        <v>2.0999999999999992E-10</v>
      </c>
      <c r="B18" t="s">
        <v>2068</v>
      </c>
      <c r="C18" s="4">
        <v>19</v>
      </c>
      <c r="D18" s="4">
        <v>2</v>
      </c>
      <c r="E18" s="4">
        <v>8</v>
      </c>
      <c r="F18" s="4">
        <v>29</v>
      </c>
      <c r="G18" s="4">
        <v>110000</v>
      </c>
      <c r="H18" s="4">
        <v>97400</v>
      </c>
      <c r="I18" s="34">
        <v>3377.0922235909507</v>
      </c>
      <c r="J18" s="35" t="s">
        <v>2161</v>
      </c>
      <c r="K18" s="35">
        <v>25.098758719499468</v>
      </c>
      <c r="L18" s="35">
        <v>17.778824373494594</v>
      </c>
      <c r="M18" s="35">
        <v>12.929849277695784</v>
      </c>
      <c r="N18" s="4">
        <v>1416.7260000000001</v>
      </c>
      <c r="O18" s="4" t="s">
        <v>119</v>
      </c>
      <c r="P18" s="35">
        <v>0.2669815195071869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 xml:space="preserve"> </v>
      </c>
      <c r="V18" s="37" t="str">
        <f t="shared" si="9"/>
        <v xml:space="preserve"> </v>
      </c>
      <c r="W18" s="37" t="str">
        <f t="shared" si="10"/>
        <v/>
      </c>
      <c r="X18" s="37" t="str">
        <f t="shared" si="11"/>
        <v/>
      </c>
      <c r="Y18" s="1" t="str">
        <f t="shared" si="0"/>
        <v xml:space="preserve"> </v>
      </c>
      <c r="Z18" s="1" t="str">
        <f t="shared" si="12"/>
        <v xml:space="preserve"> </v>
      </c>
      <c r="AA18" s="1" t="str">
        <f t="shared" si="0"/>
        <v xml:space="preserve"> </v>
      </c>
      <c r="AB18" s="1" t="str">
        <f t="shared" si="13"/>
        <v xml:space="preserve"> </v>
      </c>
      <c r="AC18" s="1" t="str">
        <f t="shared" si="1"/>
        <v xml:space="preserve"> </v>
      </c>
      <c r="AD18" s="1" t="str">
        <f t="shared" si="14"/>
        <v xml:space="preserve"> </v>
      </c>
      <c r="AE18" s="1" t="str">
        <f t="shared" si="2"/>
        <v xml:space="preserve"> </v>
      </c>
      <c r="AF18" s="1" t="str">
        <f t="shared" si="2"/>
        <v xml:space="preserve"> </v>
      </c>
      <c r="AG18" s="38" t="str">
        <f t="shared" si="15"/>
        <v xml:space="preserve"> </v>
      </c>
      <c r="AH18" s="38" t="str">
        <f t="shared" si="16"/>
        <v xml:space="preserve"> </v>
      </c>
      <c r="AI18" s="1" t="str">
        <f t="shared" si="17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2068</v>
      </c>
      <c r="AP18" t="s">
        <v>2851</v>
      </c>
      <c r="AQ18" s="22" t="e">
        <v>#VALUE!</v>
      </c>
      <c r="AR18" s="21">
        <v>-46.905942079785468</v>
      </c>
      <c r="AS18">
        <v>12.936344969199176</v>
      </c>
      <c r="AT18" t="e">
        <v>#VALUE!</v>
      </c>
      <c r="AU18">
        <v>46.905942079785468</v>
      </c>
      <c r="AV18" t="s">
        <v>4147</v>
      </c>
    </row>
    <row r="19" spans="1:48" x14ac:dyDescent="0.25">
      <c r="A19" s="14">
        <v>2.1999999999999991E-10</v>
      </c>
      <c r="B19" t="s">
        <v>2069</v>
      </c>
      <c r="C19" s="4">
        <v>16</v>
      </c>
      <c r="D19" s="4">
        <v>4</v>
      </c>
      <c r="E19" s="4">
        <v>1</v>
      </c>
      <c r="F19" s="4">
        <v>21</v>
      </c>
      <c r="G19" s="4">
        <v>360000</v>
      </c>
      <c r="H19" s="4">
        <v>274000</v>
      </c>
      <c r="I19" s="34">
        <v>33383.509540034203</v>
      </c>
      <c r="J19" s="35" t="s">
        <v>2161</v>
      </c>
      <c r="K19" s="35" t="s">
        <v>2161</v>
      </c>
      <c r="L19" s="35">
        <v>32.653531430067872</v>
      </c>
      <c r="M19" s="35">
        <v>28.689290679817841</v>
      </c>
      <c r="N19" s="4">
        <v>5232.0219999999999</v>
      </c>
      <c r="O19" s="4">
        <v>40.771463118408427</v>
      </c>
      <c r="P19" s="35">
        <v>0</v>
      </c>
      <c r="Q19" s="36" t="str">
        <f t="shared" si="4"/>
        <v xml:space="preserve"> </v>
      </c>
      <c r="R19" s="36" t="str">
        <f t="shared" si="5"/>
        <v xml:space="preserve"> </v>
      </c>
      <c r="S19" s="37">
        <f t="shared" si="6"/>
        <v>0.3138686133586861</v>
      </c>
      <c r="T19" s="37" t="str">
        <f t="shared" si="7"/>
        <v/>
      </c>
      <c r="U19" s="37" t="str">
        <f t="shared" si="8"/>
        <v xml:space="preserve"> </v>
      </c>
      <c r="V19" s="37" t="str">
        <f t="shared" si="9"/>
        <v xml:space="preserve"> </v>
      </c>
      <c r="W19" s="37" t="str">
        <f t="shared" si="10"/>
        <v/>
      </c>
      <c r="X19" s="37" t="str">
        <f t="shared" si="11"/>
        <v/>
      </c>
      <c r="Y19" s="1" t="str">
        <f t="shared" si="0"/>
        <v xml:space="preserve"> </v>
      </c>
      <c r="Z19" s="1" t="str">
        <f t="shared" si="12"/>
        <v xml:space="preserve"> </v>
      </c>
      <c r="AA19" s="1" t="str">
        <f t="shared" si="0"/>
        <v xml:space="preserve"> </v>
      </c>
      <c r="AB19" s="1" t="str">
        <f t="shared" si="13"/>
        <v xml:space="preserve"> </v>
      </c>
      <c r="AC19" s="1">
        <f t="shared" si="1"/>
        <v>21</v>
      </c>
      <c r="AD19" s="1" t="str">
        <f t="shared" si="14"/>
        <v xml:space="preserve"> </v>
      </c>
      <c r="AE19" s="1" t="str">
        <f t="shared" si="2"/>
        <v xml:space="preserve"> </v>
      </c>
      <c r="AF19" s="1" t="str">
        <f t="shared" si="2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17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2069</v>
      </c>
      <c r="AP19" t="s">
        <v>2210</v>
      </c>
      <c r="AQ19" s="22" t="e">
        <v>#VALUE!</v>
      </c>
      <c r="AR19" s="21">
        <v>-169.81524178379127</v>
      </c>
      <c r="AS19">
        <v>31.386861313868607</v>
      </c>
      <c r="AT19" t="e">
        <v>#VALUE!</v>
      </c>
      <c r="AU19">
        <v>169.81524178379127</v>
      </c>
      <c r="AV19" t="s">
        <v>4148</v>
      </c>
    </row>
    <row r="20" spans="1:48" x14ac:dyDescent="0.25">
      <c r="A20" s="14">
        <v>2.299999999999999E-10</v>
      </c>
      <c r="B20" t="s">
        <v>2070</v>
      </c>
      <c r="C20" s="4">
        <v>28</v>
      </c>
      <c r="D20" s="4">
        <v>0</v>
      </c>
      <c r="E20" s="4">
        <v>2</v>
      </c>
      <c r="F20" s="4">
        <v>30</v>
      </c>
      <c r="G20" s="4">
        <v>49000</v>
      </c>
      <c r="H20" s="4">
        <v>40750</v>
      </c>
      <c r="I20" s="34">
        <v>18597.164562964397</v>
      </c>
      <c r="J20" s="35">
        <v>5.3874744326328381</v>
      </c>
      <c r="K20" s="35">
        <v>5.1877368774763486</v>
      </c>
      <c r="L20" s="35">
        <v>21.807024341288852</v>
      </c>
      <c r="M20" s="35">
        <v>20.792108821686462</v>
      </c>
      <c r="N20" s="4">
        <v>7563.8410000000003</v>
      </c>
      <c r="O20" s="4">
        <v>13.673594830177343</v>
      </c>
      <c r="P20" s="35">
        <v>4.7414773006134974</v>
      </c>
      <c r="Q20" s="36">
        <f t="shared" si="4"/>
        <v>93.333333333563331</v>
      </c>
      <c r="R20" s="36" t="str">
        <f t="shared" si="5"/>
        <v xml:space="preserve"> </v>
      </c>
      <c r="S20" s="37">
        <f t="shared" si="6"/>
        <v>0.20245398796006128</v>
      </c>
      <c r="T20" s="37" t="str">
        <f t="shared" si="7"/>
        <v/>
      </c>
      <c r="U20" s="37" t="str">
        <f t="shared" si="8"/>
        <v/>
      </c>
      <c r="V20" s="37">
        <f t="shared" si="9"/>
        <v>-0.680348786456907</v>
      </c>
      <c r="W20" s="37" t="str">
        <f t="shared" si="10"/>
        <v/>
      </c>
      <c r="X20" s="37" t="str">
        <f t="shared" si="11"/>
        <v/>
      </c>
      <c r="Y20" s="1" t="str">
        <f t="shared" si="0"/>
        <v xml:space="preserve"> </v>
      </c>
      <c r="Z20" s="1">
        <f t="shared" si="12"/>
        <v>13</v>
      </c>
      <c r="AA20" s="1" t="str">
        <f t="shared" si="0"/>
        <v xml:space="preserve"> </v>
      </c>
      <c r="AB20" s="1" t="str">
        <f t="shared" si="13"/>
        <v xml:space="preserve"> </v>
      </c>
      <c r="AC20" s="1">
        <f t="shared" si="1"/>
        <v>61</v>
      </c>
      <c r="AD20" s="1" t="str">
        <f t="shared" si="14"/>
        <v xml:space="preserve"> </v>
      </c>
      <c r="AE20" s="1">
        <f t="shared" si="2"/>
        <v>31</v>
      </c>
      <c r="AF20" s="1" t="str">
        <f t="shared" si="2"/>
        <v xml:space="preserve"> </v>
      </c>
      <c r="AG20" s="38">
        <f t="shared" si="15"/>
        <v>4.7414773008434974</v>
      </c>
      <c r="AH20" s="38" t="str">
        <f t="shared" si="16"/>
        <v xml:space="preserve"> </v>
      </c>
      <c r="AI20" s="1">
        <f t="shared" si="17"/>
        <v>16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2070</v>
      </c>
      <c r="AP20" t="s">
        <v>2167</v>
      </c>
      <c r="AQ20" s="22">
        <v>68.034878645690696</v>
      </c>
      <c r="AR20" s="21">
        <v>-80.190848816184015</v>
      </c>
      <c r="AS20">
        <v>20.24539877300613</v>
      </c>
      <c r="AT20">
        <v>-68.034878645690696</v>
      </c>
      <c r="AU20">
        <v>80.190848816184015</v>
      </c>
      <c r="AV20" t="s">
        <v>4149</v>
      </c>
    </row>
    <row r="21" spans="1:48" x14ac:dyDescent="0.25">
      <c r="A21" s="14">
        <v>2.399999999999999E-10</v>
      </c>
      <c r="B21" t="s">
        <v>2071</v>
      </c>
      <c r="C21" s="4">
        <v>27</v>
      </c>
      <c r="D21" s="4">
        <v>1</v>
      </c>
      <c r="E21" s="4">
        <v>3</v>
      </c>
      <c r="F21" s="4">
        <v>31</v>
      </c>
      <c r="G21" s="4">
        <v>55000</v>
      </c>
      <c r="H21" s="4">
        <v>41900</v>
      </c>
      <c r="I21" s="34">
        <v>3167.8087968823365</v>
      </c>
      <c r="J21" s="35">
        <v>6.1334246759824458</v>
      </c>
      <c r="K21" s="35">
        <v>5.5037920338981046</v>
      </c>
      <c r="L21" s="35">
        <v>4.5691885915911659</v>
      </c>
      <c r="M21" s="35">
        <v>4.1848634816234505</v>
      </c>
      <c r="N21" s="4">
        <v>6831.42</v>
      </c>
      <c r="O21" s="4">
        <v>75.556105499880118</v>
      </c>
      <c r="P21" s="35">
        <v>2.7275823389021481</v>
      </c>
      <c r="Q21" s="36">
        <f t="shared" si="4"/>
        <v>87.096774193788377</v>
      </c>
      <c r="R21" s="36" t="str">
        <f t="shared" si="5"/>
        <v xml:space="preserve"> </v>
      </c>
      <c r="S21" s="37">
        <f t="shared" si="6"/>
        <v>0.31264916491780426</v>
      </c>
      <c r="T21" s="37" t="str">
        <f t="shared" si="7"/>
        <v/>
      </c>
      <c r="U21" s="37" t="str">
        <f t="shared" si="8"/>
        <v/>
      </c>
      <c r="V21" s="37">
        <f t="shared" si="9"/>
        <v>-0.63608984778145405</v>
      </c>
      <c r="W21" s="37" t="str">
        <f t="shared" si="10"/>
        <v/>
      </c>
      <c r="X21" s="37">
        <f t="shared" si="11"/>
        <v>-0.62244918984147113</v>
      </c>
      <c r="Y21" s="1" t="str">
        <f t="shared" si="0"/>
        <v xml:space="preserve"> </v>
      </c>
      <c r="Z21" s="1">
        <f t="shared" si="12"/>
        <v>18</v>
      </c>
      <c r="AA21" s="1" t="str">
        <f t="shared" si="0"/>
        <v xml:space="preserve"> </v>
      </c>
      <c r="AB21" s="1">
        <f t="shared" si="13"/>
        <v>12</v>
      </c>
      <c r="AC21" s="1">
        <f t="shared" si="1"/>
        <v>22</v>
      </c>
      <c r="AD21" s="1" t="str">
        <f t="shared" si="14"/>
        <v xml:space="preserve"> </v>
      </c>
      <c r="AE21" s="1">
        <f t="shared" si="2"/>
        <v>53</v>
      </c>
      <c r="AF21" s="1" t="str">
        <f t="shared" si="2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3"/>
        <v xml:space="preserve"> </v>
      </c>
      <c r="AN21" s="1" t="str">
        <f t="shared" si="3"/>
        <v xml:space="preserve"> </v>
      </c>
      <c r="AO21" t="s">
        <v>2071</v>
      </c>
      <c r="AP21" t="s">
        <v>2296</v>
      </c>
      <c r="AQ21" s="22">
        <v>63.608984778145405</v>
      </c>
      <c r="AR21" s="21">
        <v>62.244918984147112</v>
      </c>
      <c r="AS21">
        <v>31.264916467780424</v>
      </c>
      <c r="AT21">
        <v>-63.608984778145405</v>
      </c>
      <c r="AU21">
        <v>-62.244918984147112</v>
      </c>
      <c r="AV21" t="s">
        <v>4150</v>
      </c>
    </row>
    <row r="22" spans="1:48" x14ac:dyDescent="0.25">
      <c r="A22" s="14">
        <v>2.4999999999999991E-10</v>
      </c>
      <c r="B22" t="s">
        <v>2072</v>
      </c>
      <c r="C22" s="4">
        <v>12</v>
      </c>
      <c r="D22" s="4">
        <v>0</v>
      </c>
      <c r="E22" s="4">
        <v>7</v>
      </c>
      <c r="F22" s="4">
        <v>19</v>
      </c>
      <c r="G22" s="4">
        <v>390000</v>
      </c>
      <c r="H22" s="4">
        <v>322000</v>
      </c>
      <c r="I22" s="34">
        <v>3435.6950565371026</v>
      </c>
      <c r="J22" s="35" t="s">
        <v>2161</v>
      </c>
      <c r="K22" s="35" t="s">
        <v>2161</v>
      </c>
      <c r="L22" s="35">
        <v>25.327875355955044</v>
      </c>
      <c r="M22" s="35">
        <v>23.053951781244741</v>
      </c>
      <c r="N22" s="4">
        <v>5654.942</v>
      </c>
      <c r="O22" s="4">
        <v>471.19760811704873</v>
      </c>
      <c r="P22" s="35">
        <v>0.15269254658385092</v>
      </c>
      <c r="Q22" s="36" t="str">
        <f t="shared" si="4"/>
        <v xml:space="preserve"> </v>
      </c>
      <c r="R22" s="36" t="str">
        <f t="shared" si="5"/>
        <v xml:space="preserve"> </v>
      </c>
      <c r="S22" s="37">
        <f t="shared" si="6"/>
        <v>0.21118012447360243</v>
      </c>
      <c r="T22" s="37" t="str">
        <f t="shared" si="7"/>
        <v/>
      </c>
      <c r="U22" s="37" t="str">
        <f t="shared" si="8"/>
        <v xml:space="preserve"> </v>
      </c>
      <c r="V22" s="37" t="str">
        <f t="shared" si="9"/>
        <v xml:space="preserve"> </v>
      </c>
      <c r="W22" s="37" t="str">
        <f t="shared" si="10"/>
        <v/>
      </c>
      <c r="X22" s="37" t="str">
        <f t="shared" si="11"/>
        <v/>
      </c>
      <c r="Y22" s="1" t="str">
        <f t="shared" si="0"/>
        <v xml:space="preserve"> </v>
      </c>
      <c r="Z22" s="1" t="str">
        <f t="shared" si="12"/>
        <v xml:space="preserve"> </v>
      </c>
      <c r="AA22" s="1" t="str">
        <f t="shared" si="0"/>
        <v xml:space="preserve"> </v>
      </c>
      <c r="AB22" s="1" t="str">
        <f t="shared" si="13"/>
        <v xml:space="preserve"> </v>
      </c>
      <c r="AC22" s="1">
        <f t="shared" si="1"/>
        <v>59</v>
      </c>
      <c r="AD22" s="1" t="str">
        <f t="shared" si="14"/>
        <v xml:space="preserve"> </v>
      </c>
      <c r="AE22" s="1" t="str">
        <f t="shared" si="2"/>
        <v xml:space="preserve"> </v>
      </c>
      <c r="AF22" s="1" t="str">
        <f t="shared" si="2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17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2072</v>
      </c>
      <c r="AP22" t="s">
        <v>2210</v>
      </c>
      <c r="AQ22" s="22" t="e">
        <v>#VALUE!</v>
      </c>
      <c r="AR22" s="21">
        <v>-109.28354495661155</v>
      </c>
      <c r="AS22">
        <v>21.118012422360245</v>
      </c>
      <c r="AT22" t="e">
        <v>#VALUE!</v>
      </c>
      <c r="AU22">
        <v>109.28354495661155</v>
      </c>
      <c r="AV22" t="s">
        <v>4151</v>
      </c>
    </row>
    <row r="23" spans="1:48" x14ac:dyDescent="0.25">
      <c r="A23" s="14">
        <v>2.5999999999999993E-10</v>
      </c>
      <c r="B23" t="s">
        <v>2073</v>
      </c>
      <c r="C23" s="4">
        <v>22</v>
      </c>
      <c r="D23" s="4">
        <v>1</v>
      </c>
      <c r="E23" s="4">
        <v>1</v>
      </c>
      <c r="F23" s="4">
        <v>24</v>
      </c>
      <c r="G23" s="4">
        <v>996000</v>
      </c>
      <c r="H23" s="4">
        <v>846000</v>
      </c>
      <c r="I23" s="34">
        <v>49449.712844617847</v>
      </c>
      <c r="J23" s="35" t="s">
        <v>2161</v>
      </c>
      <c r="K23" s="35" t="s">
        <v>2161</v>
      </c>
      <c r="L23" s="35" t="s">
        <v>2161</v>
      </c>
      <c r="M23" s="35" t="s">
        <v>2161</v>
      </c>
      <c r="N23" s="4" t="s">
        <v>119</v>
      </c>
      <c r="O23" s="4" t="s">
        <v>119</v>
      </c>
      <c r="P23" s="35" t="s">
        <v>124</v>
      </c>
      <c r="Q23" s="36">
        <f t="shared" si="4"/>
        <v>91.666666666926673</v>
      </c>
      <c r="R23" s="36" t="str">
        <f t="shared" si="5"/>
        <v xml:space="preserve"> </v>
      </c>
      <c r="S23" s="37">
        <f t="shared" si="6"/>
        <v>0.17730496479900701</v>
      </c>
      <c r="T23" s="37" t="str">
        <f t="shared" si="7"/>
        <v/>
      </c>
      <c r="U23" s="37" t="str">
        <f t="shared" si="8"/>
        <v xml:space="preserve"> </v>
      </c>
      <c r="V23" s="37" t="str">
        <f t="shared" si="9"/>
        <v xml:space="preserve"> 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ref="Y23:Y86" si="20">IF(ISERROR((RANK(U23,U$7:U$184,0)))=TRUE," ",((RANK(U23,U$7:U$184,0))))</f>
        <v xml:space="preserve"> </v>
      </c>
      <c r="Z23" s="1" t="str">
        <f t="shared" si="12"/>
        <v xml:space="preserve"> </v>
      </c>
      <c r="AA23" s="1" t="str">
        <f t="shared" ref="AA23:AA86" si="21">IF(ISERROR((RANK(W23,W$7:W$184,0)))=TRUE," ",((RANK(W23,W$7:W$184,0))))</f>
        <v xml:space="preserve"> </v>
      </c>
      <c r="AB23" s="1" t="str">
        <f t="shared" si="13"/>
        <v xml:space="preserve"> </v>
      </c>
      <c r="AC23" s="1">
        <f t="shared" si="1"/>
        <v>68</v>
      </c>
      <c r="AD23" s="1" t="str">
        <f t="shared" si="14"/>
        <v xml:space="preserve"> </v>
      </c>
      <c r="AE23" s="1">
        <f t="shared" ref="AE23:AF38" si="22">IF(ISERROR((RANK(Q23,Q$7:Q$184,0)))=TRUE," ",((RANK(Q23,Q$7:Q$184,0))))</f>
        <v>37</v>
      </c>
      <c r="AF23" s="1" t="str">
        <f t="shared" si="22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17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2073</v>
      </c>
      <c r="AP23" t="s">
        <v>2357</v>
      </c>
      <c r="AQ23" s="22" t="e">
        <v>#VALUE!</v>
      </c>
      <c r="AR23" s="21" t="e">
        <v>#VALUE!</v>
      </c>
      <c r="AS23">
        <v>17.730496453900702</v>
      </c>
      <c r="AT23" t="e">
        <v>#VALUE!</v>
      </c>
      <c r="AU23" t="e">
        <v>#VALUE!</v>
      </c>
      <c r="AV23" t="s">
        <v>4152</v>
      </c>
    </row>
    <row r="24" spans="1:48" x14ac:dyDescent="0.25">
      <c r="A24" s="14">
        <v>2.6999999999999995E-10</v>
      </c>
      <c r="B24" t="s">
        <v>2074</v>
      </c>
      <c r="C24" s="4">
        <v>7</v>
      </c>
      <c r="D24" s="4">
        <v>3</v>
      </c>
      <c r="E24" s="4">
        <v>5</v>
      </c>
      <c r="F24" s="4">
        <v>15</v>
      </c>
      <c r="G24" s="4">
        <v>37500</v>
      </c>
      <c r="H24" s="4">
        <v>34500</v>
      </c>
      <c r="I24" s="34">
        <v>2970.8307451046026</v>
      </c>
      <c r="J24" s="35" t="s">
        <v>2161</v>
      </c>
      <c r="K24" s="35">
        <v>29.505033815334411</v>
      </c>
      <c r="L24" s="35">
        <v>12.112126130142235</v>
      </c>
      <c r="M24" s="35">
        <v>10.27193409949464</v>
      </c>
      <c r="N24" s="4">
        <v>845.67899999999997</v>
      </c>
      <c r="O24" s="4">
        <v>12.000821121360401</v>
      </c>
      <c r="P24" s="35">
        <v>0.98840579710144927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1"/>
        <v xml:space="preserve"> </v>
      </c>
      <c r="AD24" s="1" t="str">
        <f t="shared" si="14"/>
        <v xml:space="preserve"> </v>
      </c>
      <c r="AE24" s="1" t="str">
        <f t="shared" si="22"/>
        <v xml:space="preserve"> 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39" si="24">IF(ISERROR((RANK(AG24,AG$7:AG$184,0)))=TRUE," ",((RANK(AG24,AG$7:AG$184,0))))</f>
        <v xml:space="preserve"> 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2074</v>
      </c>
      <c r="AP24" t="s">
        <v>2191</v>
      </c>
      <c r="AQ24" s="22" t="e">
        <v>#VALUE!</v>
      </c>
      <c r="AR24" s="21">
        <v>-8.216867198764799E-2</v>
      </c>
      <c r="AS24">
        <v>8.6956521739130377</v>
      </c>
      <c r="AT24" t="e">
        <v>#VALUE!</v>
      </c>
      <c r="AU24">
        <v>8.216867198764799E-2</v>
      </c>
      <c r="AV24" t="s">
        <v>4153</v>
      </c>
    </row>
    <row r="25" spans="1:48" x14ac:dyDescent="0.25">
      <c r="A25" s="14">
        <v>2.7999999999999996E-10</v>
      </c>
      <c r="B25" t="s">
        <v>2075</v>
      </c>
      <c r="C25" s="4">
        <v>33</v>
      </c>
      <c r="D25" s="4">
        <v>0</v>
      </c>
      <c r="E25" s="4">
        <v>3</v>
      </c>
      <c r="F25" s="4">
        <v>36</v>
      </c>
      <c r="G25" s="4">
        <v>138000</v>
      </c>
      <c r="H25" s="4">
        <v>159000</v>
      </c>
      <c r="I25" s="34">
        <v>62354.067151060073</v>
      </c>
      <c r="J25" s="35" t="s">
        <v>2161</v>
      </c>
      <c r="K25" s="35" t="s">
        <v>2161</v>
      </c>
      <c r="L25" s="35" t="s">
        <v>2161</v>
      </c>
      <c r="M25" s="35" t="s">
        <v>2161</v>
      </c>
      <c r="N25" s="4">
        <v>1774.29</v>
      </c>
      <c r="O25" s="4">
        <v>418.59505340012976</v>
      </c>
      <c r="P25" s="35">
        <v>1.9791823899371071E-2</v>
      </c>
      <c r="Q25" s="36">
        <f t="shared" si="4"/>
        <v>91.666666666946668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 xml:space="preserve"> </v>
      </c>
      <c r="V25" s="37" t="str">
        <f t="shared" si="9"/>
        <v xml:space="preserve"> </v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1"/>
        <v xml:space="preserve"> </v>
      </c>
      <c r="AD25" s="1" t="str">
        <f t="shared" si="14"/>
        <v xml:space="preserve"> </v>
      </c>
      <c r="AE25" s="1">
        <f t="shared" si="22"/>
        <v>36</v>
      </c>
      <c r="AF25" s="1" t="str">
        <f t="shared" si="22"/>
        <v xml:space="preserve"> </v>
      </c>
      <c r="AG25" s="38" t="str">
        <f t="shared" si="15"/>
        <v xml:space="preserve"> </v>
      </c>
      <c r="AH25" s="38" t="str">
        <f t="shared" si="16"/>
        <v xml:space="preserve"> </v>
      </c>
      <c r="AI25" s="1" t="str">
        <f t="shared" si="24"/>
        <v xml:space="preserve"> 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2075</v>
      </c>
      <c r="AP25" t="s">
        <v>2415</v>
      </c>
      <c r="AQ25" s="22" t="e">
        <v>#VALUE!</v>
      </c>
      <c r="AR25" s="21" t="e">
        <v>#VALUE!</v>
      </c>
      <c r="AS25">
        <v>-13.207547169811317</v>
      </c>
      <c r="AT25" t="e">
        <v>#VALUE!</v>
      </c>
      <c r="AU25" t="e">
        <v>#VALUE!</v>
      </c>
      <c r="AV25" t="s">
        <v>4154</v>
      </c>
    </row>
    <row r="26" spans="1:48" x14ac:dyDescent="0.25">
      <c r="A26" s="14">
        <v>2.8999999999999998E-10</v>
      </c>
      <c r="B26" t="s">
        <v>2076</v>
      </c>
      <c r="C26" s="4">
        <v>15</v>
      </c>
      <c r="D26" s="4">
        <v>1</v>
      </c>
      <c r="E26" s="4">
        <v>3</v>
      </c>
      <c r="F26" s="4">
        <v>19</v>
      </c>
      <c r="G26" s="4">
        <v>32600</v>
      </c>
      <c r="H26" s="4">
        <v>27600</v>
      </c>
      <c r="I26" s="34">
        <v>5216.3555154490978</v>
      </c>
      <c r="J26" s="35" t="s">
        <v>2161</v>
      </c>
      <c r="K26" s="35">
        <v>16.757486984107707</v>
      </c>
      <c r="L26" s="35" t="s">
        <v>2161</v>
      </c>
      <c r="M26" s="35">
        <v>9.8635568611065025</v>
      </c>
      <c r="N26" s="4">
        <v>46.276000000000003</v>
      </c>
      <c r="O26" s="4" t="s">
        <v>119</v>
      </c>
      <c r="P26" s="35">
        <v>1.5921123188405799</v>
      </c>
      <c r="Q26" s="36" t="str">
        <f t="shared" si="4"/>
        <v xml:space="preserve"> </v>
      </c>
      <c r="R26" s="36" t="str">
        <f t="shared" si="5"/>
        <v xml:space="preserve"> </v>
      </c>
      <c r="S26" s="37">
        <f t="shared" si="6"/>
        <v>0.18115942057985499</v>
      </c>
      <c r="T26" s="37" t="str">
        <f t="shared" si="7"/>
        <v/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>
        <f t="shared" si="1"/>
        <v>67</v>
      </c>
      <c r="AD26" s="1" t="str">
        <f t="shared" si="14"/>
        <v xml:space="preserve"> </v>
      </c>
      <c r="AE26" s="1" t="str">
        <f t="shared" si="22"/>
        <v xml:space="preserve"> </v>
      </c>
      <c r="AF26" s="1" t="str">
        <f t="shared" si="22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4"/>
        <v xml:space="preserve"> 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2076</v>
      </c>
      <c r="AP26" t="s">
        <v>2671</v>
      </c>
      <c r="AQ26" s="22" t="e">
        <v>#VALUE!</v>
      </c>
      <c r="AR26" s="21" t="e">
        <v>#VALUE!</v>
      </c>
      <c r="AS26">
        <v>18.115942028985501</v>
      </c>
      <c r="AT26" t="e">
        <v>#VALUE!</v>
      </c>
      <c r="AU26" t="e">
        <v>#VALUE!</v>
      </c>
      <c r="AV26" t="s">
        <v>4155</v>
      </c>
    </row>
    <row r="27" spans="1:48" x14ac:dyDescent="0.25">
      <c r="A27" s="14">
        <v>3E-10</v>
      </c>
      <c r="B27" t="s">
        <v>2077</v>
      </c>
      <c r="C27" s="4">
        <v>19</v>
      </c>
      <c r="D27" s="4">
        <v>0</v>
      </c>
      <c r="E27" s="4">
        <v>1</v>
      </c>
      <c r="F27" s="4">
        <v>20</v>
      </c>
      <c r="G27" s="4">
        <v>28500</v>
      </c>
      <c r="H27" s="4">
        <v>24800</v>
      </c>
      <c r="I27" s="34">
        <v>2520.3377915194346</v>
      </c>
      <c r="J27" s="35">
        <v>16.688379504516629</v>
      </c>
      <c r="K27" s="35">
        <v>15.047639735234352</v>
      </c>
      <c r="L27" s="35">
        <v>9.1918726076777286</v>
      </c>
      <c r="M27" s="35">
        <v>8.4180753850080841</v>
      </c>
      <c r="N27" s="4">
        <v>1486.0640000000001</v>
      </c>
      <c r="O27" s="4">
        <v>8.6141331160169816</v>
      </c>
      <c r="P27" s="35">
        <v>3.7168790322580647</v>
      </c>
      <c r="Q27" s="36">
        <f t="shared" si="4"/>
        <v>95.000000000300005</v>
      </c>
      <c r="R27" s="36" t="str">
        <f t="shared" si="5"/>
        <v xml:space="preserve"> </v>
      </c>
      <c r="S27" s="37" t="str">
        <f t="shared" si="6"/>
        <v/>
      </c>
      <c r="T27" s="37" t="str">
        <f t="shared" si="7"/>
        <v/>
      </c>
      <c r="U27" s="37" t="str">
        <f t="shared" si="8"/>
        <v/>
      </c>
      <c r="V27" s="37" t="str">
        <f t="shared" si="9"/>
        <v/>
      </c>
      <c r="W27" s="37" t="str">
        <f t="shared" si="10"/>
        <v/>
      </c>
      <c r="X27" s="37">
        <f t="shared" si="11"/>
        <v>-0.24047806731168642</v>
      </c>
      <c r="Y27" s="1" t="str">
        <f t="shared" si="20"/>
        <v xml:space="preserve"> </v>
      </c>
      <c r="Z27" s="1" t="str">
        <f t="shared" si="12"/>
        <v xml:space="preserve"> </v>
      </c>
      <c r="AA27" s="1" t="str">
        <f t="shared" si="21"/>
        <v xml:space="preserve"> </v>
      </c>
      <c r="AB27" s="1">
        <f t="shared" si="13"/>
        <v>50</v>
      </c>
      <c r="AC27" s="1" t="str">
        <f t="shared" si="1"/>
        <v xml:space="preserve"> </v>
      </c>
      <c r="AD27" s="1" t="str">
        <f t="shared" si="14"/>
        <v xml:space="preserve"> </v>
      </c>
      <c r="AE27" s="1">
        <f t="shared" si="22"/>
        <v>21</v>
      </c>
      <c r="AF27" s="1" t="str">
        <f t="shared" si="22"/>
        <v xml:space="preserve"> </v>
      </c>
      <c r="AG27" s="38">
        <f t="shared" si="15"/>
        <v>3.7168790325580647</v>
      </c>
      <c r="AH27" s="38" t="str">
        <f t="shared" si="16"/>
        <v xml:space="preserve"> </v>
      </c>
      <c r="AI27" s="1">
        <f t="shared" si="24"/>
        <v>20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2077</v>
      </c>
      <c r="AP27" t="s">
        <v>2623</v>
      </c>
      <c r="AQ27" s="22">
        <v>0.98401714215670122</v>
      </c>
      <c r="AR27" s="21">
        <v>24.047806731168642</v>
      </c>
      <c r="AS27">
        <v>14.919354838709676</v>
      </c>
      <c r="AT27">
        <v>-0.98401714215670122</v>
      </c>
      <c r="AU27">
        <v>-24.047806731168642</v>
      </c>
      <c r="AV27" t="s">
        <v>4156</v>
      </c>
    </row>
    <row r="28" spans="1:48" x14ac:dyDescent="0.25">
      <c r="A28" s="14">
        <v>3.1000000000000002E-10</v>
      </c>
      <c r="B28" t="s">
        <v>2078</v>
      </c>
      <c r="C28" s="4">
        <v>28</v>
      </c>
      <c r="D28" s="4">
        <v>2</v>
      </c>
      <c r="E28" s="4">
        <v>3</v>
      </c>
      <c r="F28" s="4">
        <v>33</v>
      </c>
      <c r="G28" s="4">
        <v>220000</v>
      </c>
      <c r="H28" s="4">
        <v>159000</v>
      </c>
      <c r="I28" s="34">
        <v>22986.477644665465</v>
      </c>
      <c r="J28" s="35">
        <v>10.31605672819059</v>
      </c>
      <c r="K28" s="35">
        <v>8.8948426527508797</v>
      </c>
      <c r="L28" s="35">
        <v>4.7402493801545074</v>
      </c>
      <c r="M28" s="35">
        <v>4.4902391436651987</v>
      </c>
      <c r="N28" s="4">
        <v>15412.866</v>
      </c>
      <c r="O28" s="4">
        <v>28.145196679187258</v>
      </c>
      <c r="P28" s="35">
        <v>0.71310125786163525</v>
      </c>
      <c r="Q28" s="36">
        <f t="shared" si="4"/>
        <v>84.84848484879484</v>
      </c>
      <c r="R28" s="36" t="str">
        <f t="shared" si="5"/>
        <v xml:space="preserve"> </v>
      </c>
      <c r="S28" s="37">
        <f t="shared" si="6"/>
        <v>0.38364779905213831</v>
      </c>
      <c r="T28" s="37" t="str">
        <f t="shared" si="7"/>
        <v/>
      </c>
      <c r="U28" s="37" t="str">
        <f t="shared" si="8"/>
        <v/>
      </c>
      <c r="V28" s="37">
        <f t="shared" si="9"/>
        <v>-0.38792469581446964</v>
      </c>
      <c r="W28" s="37" t="str">
        <f t="shared" si="10"/>
        <v/>
      </c>
      <c r="X28" s="37">
        <f t="shared" si="11"/>
        <v>-0.60831448342394601</v>
      </c>
      <c r="Y28" s="1" t="str">
        <f t="shared" si="20"/>
        <v xml:space="preserve"> </v>
      </c>
      <c r="Z28" s="1">
        <f t="shared" si="12"/>
        <v>39</v>
      </c>
      <c r="AA28" s="1" t="str">
        <f t="shared" si="21"/>
        <v xml:space="preserve"> </v>
      </c>
      <c r="AB28" s="1">
        <f t="shared" si="13"/>
        <v>14</v>
      </c>
      <c r="AC28" s="1">
        <f t="shared" si="1"/>
        <v>9</v>
      </c>
      <c r="AD28" s="1" t="str">
        <f t="shared" si="14"/>
        <v xml:space="preserve"> </v>
      </c>
      <c r="AE28" s="1">
        <f t="shared" si="22"/>
        <v>56</v>
      </c>
      <c r="AF28" s="1" t="str">
        <f t="shared" si="22"/>
        <v xml:space="preserve"> </v>
      </c>
      <c r="AG28" s="38" t="str">
        <f t="shared" si="15"/>
        <v xml:space="preserve"> </v>
      </c>
      <c r="AH28" s="38" t="str">
        <f t="shared" si="16"/>
        <v xml:space="preserve"> </v>
      </c>
      <c r="AI28" s="1" t="str">
        <f t="shared" si="24"/>
        <v xml:space="preserve"> </v>
      </c>
      <c r="AJ28" s="1" t="str">
        <f t="shared" si="24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3"/>
        <v xml:space="preserve"> </v>
      </c>
      <c r="AN28" s="1" t="str">
        <f t="shared" si="23"/>
        <v xml:space="preserve"> </v>
      </c>
      <c r="AO28" t="s">
        <v>2078</v>
      </c>
      <c r="AP28" t="s">
        <v>2311</v>
      </c>
      <c r="AQ28" s="22">
        <v>38.792469581446966</v>
      </c>
      <c r="AR28" s="21">
        <v>60.831448342394602</v>
      </c>
      <c r="AS28">
        <v>38.364779874213831</v>
      </c>
      <c r="AT28">
        <v>-38.792469581446966</v>
      </c>
      <c r="AU28">
        <v>-60.831448342394602</v>
      </c>
      <c r="AV28" t="s">
        <v>4157</v>
      </c>
    </row>
    <row r="29" spans="1:48" x14ac:dyDescent="0.25">
      <c r="A29" s="14">
        <v>3.2000000000000003E-10</v>
      </c>
      <c r="B29" t="s">
        <v>2079</v>
      </c>
      <c r="C29" s="4">
        <v>30</v>
      </c>
      <c r="D29" s="4">
        <v>0</v>
      </c>
      <c r="E29" s="4">
        <v>1</v>
      </c>
      <c r="F29" s="4">
        <v>31</v>
      </c>
      <c r="G29" s="4">
        <v>56500</v>
      </c>
      <c r="H29" s="4">
        <v>45500</v>
      </c>
      <c r="I29" s="34">
        <v>12068.033410777383</v>
      </c>
      <c r="J29" s="35">
        <v>4.5834675634548345</v>
      </c>
      <c r="K29" s="35">
        <v>4.4198289652471274</v>
      </c>
      <c r="L29" s="35">
        <v>11.040463803419859</v>
      </c>
      <c r="M29" s="35">
        <v>10.525218976722112</v>
      </c>
      <c r="N29" s="4">
        <v>9926.982</v>
      </c>
      <c r="O29" s="4">
        <v>13.015705534295883</v>
      </c>
      <c r="P29" s="35">
        <v>5.4988351648351657</v>
      </c>
      <c r="Q29" s="36">
        <f t="shared" si="4"/>
        <v>96.774193548707103</v>
      </c>
      <c r="R29" s="36" t="str">
        <f t="shared" si="5"/>
        <v xml:space="preserve"> </v>
      </c>
      <c r="S29" s="37">
        <f t="shared" si="6"/>
        <v>0.24175824207824179</v>
      </c>
      <c r="T29" s="37" t="str">
        <f t="shared" si="7"/>
        <v/>
      </c>
      <c r="U29" s="37" t="str">
        <f t="shared" si="8"/>
        <v/>
      </c>
      <c r="V29" s="37">
        <f t="shared" si="9"/>
        <v>-0.72805235788789679</v>
      </c>
      <c r="W29" s="37" t="str">
        <f t="shared" si="10"/>
        <v/>
      </c>
      <c r="X29" s="37" t="str">
        <f t="shared" si="11"/>
        <v/>
      </c>
      <c r="Y29" s="1" t="str">
        <f t="shared" si="20"/>
        <v xml:space="preserve"> </v>
      </c>
      <c r="Z29" s="1">
        <f t="shared" si="12"/>
        <v>6</v>
      </c>
      <c r="AA29" s="1" t="str">
        <f t="shared" si="21"/>
        <v xml:space="preserve"> </v>
      </c>
      <c r="AB29" s="1" t="str">
        <f t="shared" si="13"/>
        <v xml:space="preserve"> </v>
      </c>
      <c r="AC29" s="1">
        <f t="shared" si="1"/>
        <v>47</v>
      </c>
      <c r="AD29" s="1" t="str">
        <f t="shared" si="14"/>
        <v xml:space="preserve"> </v>
      </c>
      <c r="AE29" s="1">
        <f t="shared" si="22"/>
        <v>16</v>
      </c>
      <c r="AF29" s="1" t="str">
        <f t="shared" si="22"/>
        <v xml:space="preserve"> </v>
      </c>
      <c r="AG29" s="38">
        <f t="shared" si="15"/>
        <v>5.4988351651551657</v>
      </c>
      <c r="AH29" s="38" t="str">
        <f t="shared" si="16"/>
        <v xml:space="preserve"> </v>
      </c>
      <c r="AI29" s="1">
        <f t="shared" si="24"/>
        <v>6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2079</v>
      </c>
      <c r="AP29" t="s">
        <v>2400</v>
      </c>
      <c r="AQ29" s="22">
        <v>72.805235788789673</v>
      </c>
      <c r="AR29" s="21">
        <v>8.7729479764041223</v>
      </c>
      <c r="AS29">
        <v>24.175824175824179</v>
      </c>
      <c r="AT29">
        <v>-72.805235788789673</v>
      </c>
      <c r="AU29">
        <v>-8.7729479764041223</v>
      </c>
      <c r="AV29" t="s">
        <v>4158</v>
      </c>
    </row>
    <row r="30" spans="1:48" x14ac:dyDescent="0.25">
      <c r="A30" s="14">
        <v>3.3000000000000005E-10</v>
      </c>
      <c r="B30" t="s">
        <v>2080</v>
      </c>
      <c r="C30" s="4">
        <v>17</v>
      </c>
      <c r="D30" s="4">
        <v>0</v>
      </c>
      <c r="E30" s="4">
        <v>0</v>
      </c>
      <c r="F30" s="4">
        <v>17</v>
      </c>
      <c r="G30" s="4">
        <v>143766.71875</v>
      </c>
      <c r="H30" s="4">
        <v>104500</v>
      </c>
      <c r="I30" s="34">
        <v>14521.160572879859</v>
      </c>
      <c r="J30" s="35">
        <v>7.4773095853026863</v>
      </c>
      <c r="K30" s="35">
        <v>7.1104218575864833</v>
      </c>
      <c r="L30" s="35">
        <v>5.2053716234382348</v>
      </c>
      <c r="M30" s="35">
        <v>5.035054651565857</v>
      </c>
      <c r="N30" s="4">
        <v>13975.615</v>
      </c>
      <c r="O30" s="4">
        <v>38.746643298027877</v>
      </c>
      <c r="P30" s="35">
        <v>2.7232880382775124</v>
      </c>
      <c r="Q30" s="36">
        <f t="shared" si="4"/>
        <v>100.00000000033</v>
      </c>
      <c r="R30" s="36" t="str">
        <f t="shared" si="5"/>
        <v xml:space="preserve"> </v>
      </c>
      <c r="S30" s="37">
        <f t="shared" si="6"/>
        <v>0.37575807449267939</v>
      </c>
      <c r="T30" s="37" t="str">
        <f t="shared" si="7"/>
        <v/>
      </c>
      <c r="U30" s="37" t="str">
        <f t="shared" si="8"/>
        <v/>
      </c>
      <c r="V30" s="37">
        <f t="shared" si="9"/>
        <v>-0.55635407409045334</v>
      </c>
      <c r="W30" s="37" t="str">
        <f t="shared" si="10"/>
        <v/>
      </c>
      <c r="X30" s="37">
        <f t="shared" si="11"/>
        <v>-0.56988155900981696</v>
      </c>
      <c r="Y30" s="1" t="str">
        <f t="shared" si="20"/>
        <v xml:space="preserve"> </v>
      </c>
      <c r="Z30" s="1">
        <f t="shared" si="12"/>
        <v>23</v>
      </c>
      <c r="AA30" s="1" t="str">
        <f t="shared" si="21"/>
        <v xml:space="preserve"> </v>
      </c>
      <c r="AB30" s="1">
        <f t="shared" si="13"/>
        <v>17</v>
      </c>
      <c r="AC30" s="1">
        <f t="shared" si="1"/>
        <v>10</v>
      </c>
      <c r="AD30" s="1" t="str">
        <f t="shared" si="14"/>
        <v xml:space="preserve"> </v>
      </c>
      <c r="AE30" s="1">
        <f t="shared" si="22"/>
        <v>12</v>
      </c>
      <c r="AF30" s="1" t="str">
        <f t="shared" si="22"/>
        <v xml:space="preserve"> </v>
      </c>
      <c r="AG30" s="38" t="str">
        <f t="shared" si="15"/>
        <v xml:space="preserve"> </v>
      </c>
      <c r="AH30" s="38" t="str">
        <f t="shared" si="16"/>
        <v xml:space="preserve"> </v>
      </c>
      <c r="AI30" s="1" t="str">
        <f t="shared" si="24"/>
        <v xml:space="preserve"> 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2080</v>
      </c>
      <c r="AP30" t="s">
        <v>2189</v>
      </c>
      <c r="AQ30" s="22">
        <v>55.635407409045335</v>
      </c>
      <c r="AR30" s="21">
        <v>56.988155900981695</v>
      </c>
      <c r="AS30">
        <v>37.575807416267935</v>
      </c>
      <c r="AT30">
        <v>-55.635407409045335</v>
      </c>
      <c r="AU30">
        <v>-56.988155900981695</v>
      </c>
      <c r="AV30" t="s">
        <v>4159</v>
      </c>
    </row>
    <row r="31" spans="1:48" x14ac:dyDescent="0.25">
      <c r="A31" s="14">
        <v>3.4000000000000007E-10</v>
      </c>
      <c r="B31" t="s">
        <v>2081</v>
      </c>
      <c r="C31" s="4">
        <v>31</v>
      </c>
      <c r="D31" s="4">
        <v>0</v>
      </c>
      <c r="E31" s="4">
        <v>2</v>
      </c>
      <c r="F31" s="4">
        <v>33</v>
      </c>
      <c r="G31" s="4">
        <v>247500</v>
      </c>
      <c r="H31" s="4">
        <v>174000</v>
      </c>
      <c r="I31" s="34">
        <v>11481.186487632509</v>
      </c>
      <c r="J31" s="35">
        <v>14.496631949177141</v>
      </c>
      <c r="K31" s="35">
        <v>13.037974749938764</v>
      </c>
      <c r="L31" s="35">
        <v>6.3198312300672947</v>
      </c>
      <c r="M31" s="35">
        <v>5.9302786054647179</v>
      </c>
      <c r="N31" s="4">
        <v>12002.788</v>
      </c>
      <c r="O31" s="4">
        <v>48.441883042599109</v>
      </c>
      <c r="P31" s="35">
        <v>0.96204770114942517</v>
      </c>
      <c r="Q31" s="36">
        <f t="shared" si="4"/>
        <v>93.939393939733932</v>
      </c>
      <c r="R31" s="36" t="str">
        <f t="shared" si="5"/>
        <v xml:space="preserve"> </v>
      </c>
      <c r="S31" s="37">
        <f t="shared" si="6"/>
        <v>0.42241379344344815</v>
      </c>
      <c r="T31" s="37" t="str">
        <f t="shared" si="7"/>
        <v/>
      </c>
      <c r="U31" s="37" t="str">
        <f t="shared" si="8"/>
        <v/>
      </c>
      <c r="V31" s="37">
        <f t="shared" si="9"/>
        <v>-0.1398815803609309</v>
      </c>
      <c r="W31" s="37" t="str">
        <f t="shared" si="10"/>
        <v/>
      </c>
      <c r="X31" s="37">
        <f t="shared" si="11"/>
        <v>-0.47779406493130483</v>
      </c>
      <c r="Y31" s="1" t="str">
        <f t="shared" si="20"/>
        <v xml:space="preserve"> </v>
      </c>
      <c r="Z31" s="1">
        <f t="shared" si="12"/>
        <v>56</v>
      </c>
      <c r="AA31" s="1" t="str">
        <f t="shared" si="21"/>
        <v xml:space="preserve"> </v>
      </c>
      <c r="AB31" s="1">
        <f t="shared" si="13"/>
        <v>24</v>
      </c>
      <c r="AC31" s="1">
        <f t="shared" si="1"/>
        <v>5</v>
      </c>
      <c r="AD31" s="1" t="str">
        <f t="shared" si="14"/>
        <v xml:space="preserve"> </v>
      </c>
      <c r="AE31" s="1">
        <f t="shared" si="22"/>
        <v>29</v>
      </c>
      <c r="AF31" s="1" t="str">
        <f t="shared" si="22"/>
        <v xml:space="preserve"> </v>
      </c>
      <c r="AG31" s="38" t="str">
        <f t="shared" si="15"/>
        <v xml:space="preserve"> </v>
      </c>
      <c r="AH31" s="38" t="str">
        <f t="shared" si="16"/>
        <v xml:space="preserve"> </v>
      </c>
      <c r="AI31" s="1" t="str">
        <f t="shared" si="24"/>
        <v xml:space="preserve"> </v>
      </c>
      <c r="AJ31" s="1" t="str">
        <f t="shared" si="24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3"/>
        <v xml:space="preserve"> </v>
      </c>
      <c r="AN31" s="1" t="str">
        <f t="shared" si="23"/>
        <v xml:space="preserve"> </v>
      </c>
      <c r="AO31" t="s">
        <v>2081</v>
      </c>
      <c r="AP31" t="s">
        <v>3385</v>
      </c>
      <c r="AQ31" s="22">
        <v>13.98815803609309</v>
      </c>
      <c r="AR31" s="21">
        <v>47.77940649313048</v>
      </c>
      <c r="AS31">
        <v>42.241379310344819</v>
      </c>
      <c r="AT31">
        <v>-13.98815803609309</v>
      </c>
      <c r="AU31">
        <v>-47.77940649313048</v>
      </c>
      <c r="AV31" t="s">
        <v>4160</v>
      </c>
    </row>
    <row r="32" spans="1:48" x14ac:dyDescent="0.25">
      <c r="A32" s="14">
        <v>3.5000000000000008E-10</v>
      </c>
      <c r="B32" t="s">
        <v>2082</v>
      </c>
      <c r="C32" s="4">
        <v>4</v>
      </c>
      <c r="D32" s="4">
        <v>0</v>
      </c>
      <c r="E32" s="4">
        <v>0</v>
      </c>
      <c r="F32" s="4">
        <v>4</v>
      </c>
      <c r="G32" s="4" t="s">
        <v>2162</v>
      </c>
      <c r="H32" s="4">
        <v>265500</v>
      </c>
      <c r="I32" s="34">
        <v>2756.1798922261482</v>
      </c>
      <c r="J32" s="35">
        <v>7.3010424678678509</v>
      </c>
      <c r="K32" s="35">
        <v>5.1607691353738749</v>
      </c>
      <c r="L32" s="35">
        <v>3.7302943305789249</v>
      </c>
      <c r="M32" s="35">
        <v>2.6138379008746355</v>
      </c>
      <c r="N32" s="4">
        <v>36364.67</v>
      </c>
      <c r="O32" s="4">
        <v>65.867183993920065</v>
      </c>
      <c r="P32" s="35">
        <v>0.160075329566855</v>
      </c>
      <c r="Q32" s="36">
        <f t="shared" si="4"/>
        <v>100.00000000035</v>
      </c>
      <c r="R32" s="36" t="str">
        <f t="shared" si="5"/>
        <v xml:space="preserve"> </v>
      </c>
      <c r="S32" s="37" t="str">
        <f t="shared" si="6"/>
        <v xml:space="preserve"> </v>
      </c>
      <c r="T32" s="37" t="str">
        <f t="shared" si="7"/>
        <v xml:space="preserve"> </v>
      </c>
      <c r="U32" s="37" t="str">
        <f t="shared" si="8"/>
        <v/>
      </c>
      <c r="V32" s="37">
        <f t="shared" si="9"/>
        <v>-0.56681240641301667</v>
      </c>
      <c r="W32" s="37" t="str">
        <f t="shared" si="10"/>
        <v/>
      </c>
      <c r="X32" s="37">
        <f t="shared" si="11"/>
        <v>-0.69176679438626754</v>
      </c>
      <c r="Y32" s="1" t="str">
        <f t="shared" si="20"/>
        <v xml:space="preserve"> </v>
      </c>
      <c r="Z32" s="1">
        <f t="shared" si="12"/>
        <v>20</v>
      </c>
      <c r="AA32" s="1" t="str">
        <f t="shared" si="21"/>
        <v xml:space="preserve"> </v>
      </c>
      <c r="AB32" s="1">
        <f t="shared" si="13"/>
        <v>6</v>
      </c>
      <c r="AC32" s="1" t="str">
        <f t="shared" si="1"/>
        <v xml:space="preserve"> </v>
      </c>
      <c r="AD32" s="1" t="str">
        <f t="shared" si="14"/>
        <v xml:space="preserve"> </v>
      </c>
      <c r="AE32" s="1">
        <f t="shared" si="22"/>
        <v>11</v>
      </c>
      <c r="AF32" s="1" t="str">
        <f t="shared" si="22"/>
        <v xml:space="preserve"> </v>
      </c>
      <c r="AG32" s="38" t="str">
        <f t="shared" si="15"/>
        <v xml:space="preserve"> </v>
      </c>
      <c r="AH32" s="38" t="str">
        <f t="shared" si="16"/>
        <v xml:space="preserve"> </v>
      </c>
      <c r="AI32" s="1" t="str">
        <f t="shared" si="24"/>
        <v xml:space="preserve"> </v>
      </c>
      <c r="AJ32" s="1" t="str">
        <f t="shared" si="24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3"/>
        <v xml:space="preserve"> </v>
      </c>
      <c r="AN32" s="1" t="str">
        <f t="shared" si="23"/>
        <v xml:space="preserve"> </v>
      </c>
      <c r="AO32" t="s">
        <v>2082</v>
      </c>
      <c r="AP32" t="s">
        <v>2276</v>
      </c>
      <c r="AQ32" s="22">
        <v>56.68124064130167</v>
      </c>
      <c r="AR32" s="21">
        <v>69.176679438626749</v>
      </c>
      <c r="AS32" t="s">
        <v>124</v>
      </c>
      <c r="AT32">
        <v>-56.68124064130167</v>
      </c>
      <c r="AU32">
        <v>-69.176679438626749</v>
      </c>
      <c r="AV32" t="s">
        <v>4161</v>
      </c>
    </row>
    <row r="33" spans="1:48" x14ac:dyDescent="0.25">
      <c r="A33" s="14">
        <v>3.600000000000001E-10</v>
      </c>
      <c r="B33" t="s">
        <v>2083</v>
      </c>
      <c r="C33" s="4">
        <v>35</v>
      </c>
      <c r="D33" s="4">
        <v>2</v>
      </c>
      <c r="E33" s="4">
        <v>2</v>
      </c>
      <c r="F33" s="4">
        <v>39</v>
      </c>
      <c r="G33" s="4">
        <v>880000</v>
      </c>
      <c r="H33" s="4">
        <v>683000</v>
      </c>
      <c r="I33" s="34">
        <v>41489.552994699639</v>
      </c>
      <c r="J33" s="35" t="s">
        <v>2161</v>
      </c>
      <c r="K33" s="35">
        <v>33.695659520506325</v>
      </c>
      <c r="L33" s="35">
        <v>21.164133400216006</v>
      </c>
      <c r="M33" s="35">
        <v>17.037830040213819</v>
      </c>
      <c r="N33" s="4">
        <v>15614.813</v>
      </c>
      <c r="O33" s="4">
        <v>86.828308889819752</v>
      </c>
      <c r="P33" s="35">
        <v>0.1485360175695461</v>
      </c>
      <c r="Q33" s="36">
        <f t="shared" si="4"/>
        <v>89.743589743949741</v>
      </c>
      <c r="R33" s="36" t="str">
        <f t="shared" si="5"/>
        <v xml:space="preserve"> </v>
      </c>
      <c r="S33" s="37">
        <f t="shared" si="6"/>
        <v>0.28843338249762812</v>
      </c>
      <c r="T33" s="37" t="str">
        <f t="shared" si="7"/>
        <v/>
      </c>
      <c r="U33" s="37" t="str">
        <f t="shared" si="8"/>
        <v xml:space="preserve"> </v>
      </c>
      <c r="V33" s="37" t="str">
        <f t="shared" si="9"/>
        <v xml:space="preserve"> </v>
      </c>
      <c r="W33" s="37" t="str">
        <f t="shared" si="10"/>
        <v/>
      </c>
      <c r="X33" s="37" t="str">
        <f t="shared" si="11"/>
        <v/>
      </c>
      <c r="Y33" s="1" t="str">
        <f t="shared" si="20"/>
        <v xml:space="preserve"> </v>
      </c>
      <c r="Z33" s="1" t="str">
        <f t="shared" si="12"/>
        <v xml:space="preserve"> </v>
      </c>
      <c r="AA33" s="1" t="str">
        <f t="shared" si="21"/>
        <v xml:space="preserve"> </v>
      </c>
      <c r="AB33" s="1" t="str">
        <f t="shared" si="13"/>
        <v xml:space="preserve"> </v>
      </c>
      <c r="AC33" s="1">
        <f t="shared" si="1"/>
        <v>32</v>
      </c>
      <c r="AD33" s="1" t="str">
        <f t="shared" si="14"/>
        <v xml:space="preserve"> </v>
      </c>
      <c r="AE33" s="1">
        <f t="shared" si="22"/>
        <v>43</v>
      </c>
      <c r="AF33" s="1" t="str">
        <f t="shared" si="22"/>
        <v xml:space="preserve"> </v>
      </c>
      <c r="AG33" s="38" t="str">
        <f t="shared" si="15"/>
        <v xml:space="preserve"> </v>
      </c>
      <c r="AH33" s="38" t="str">
        <f t="shared" si="16"/>
        <v xml:space="preserve"> </v>
      </c>
      <c r="AI33" s="1" t="str">
        <f t="shared" si="24"/>
        <v xml:space="preserve"> </v>
      </c>
      <c r="AJ33" s="1" t="str">
        <f t="shared" si="24"/>
        <v xml:space="preserve"> </v>
      </c>
      <c r="AK33" s="25">
        <f t="shared" si="18"/>
        <v>86.828308890179756</v>
      </c>
      <c r="AL33" s="25" t="str">
        <f t="shared" si="19"/>
        <v xml:space="preserve"> </v>
      </c>
      <c r="AM33" s="1">
        <f t="shared" si="23"/>
        <v>3</v>
      </c>
      <c r="AN33" s="1" t="str">
        <f t="shared" si="23"/>
        <v xml:space="preserve"> </v>
      </c>
      <c r="AO33" t="s">
        <v>2083</v>
      </c>
      <c r="AP33" t="s">
        <v>3385</v>
      </c>
      <c r="AQ33" s="22" t="e">
        <v>#VALUE!</v>
      </c>
      <c r="AR33" s="21">
        <v>-74.878658461591826</v>
      </c>
      <c r="AS33">
        <v>28.843338213762813</v>
      </c>
      <c r="AT33" t="e">
        <v>#VALUE!</v>
      </c>
      <c r="AU33">
        <v>74.878658461591826</v>
      </c>
      <c r="AV33" t="s">
        <v>4162</v>
      </c>
    </row>
    <row r="34" spans="1:48" x14ac:dyDescent="0.25">
      <c r="A34" s="14">
        <v>3.7000000000000012E-10</v>
      </c>
      <c r="B34" t="s">
        <v>2084</v>
      </c>
      <c r="C34" s="4">
        <v>41</v>
      </c>
      <c r="D34" s="4">
        <v>0</v>
      </c>
      <c r="E34" s="4">
        <v>3</v>
      </c>
      <c r="F34" s="4">
        <v>44</v>
      </c>
      <c r="G34" s="4">
        <v>107000</v>
      </c>
      <c r="H34" s="4">
        <v>80000</v>
      </c>
      <c r="I34" s="34">
        <v>421892.7597173145</v>
      </c>
      <c r="J34" s="35">
        <v>14.38346017147961</v>
      </c>
      <c r="K34" s="35">
        <v>11.214534036110798</v>
      </c>
      <c r="L34" s="35">
        <v>4.6415889589564756</v>
      </c>
      <c r="M34" s="35">
        <v>3.9167033831730702</v>
      </c>
      <c r="N34" s="4">
        <v>5561.9440000000004</v>
      </c>
      <c r="O34" s="4">
        <v>44.804582140067701</v>
      </c>
      <c r="P34" s="35">
        <v>1.9106524999999999</v>
      </c>
      <c r="Q34" s="36">
        <f t="shared" si="4"/>
        <v>93.181818182188181</v>
      </c>
      <c r="R34" s="36" t="str">
        <f t="shared" si="5"/>
        <v xml:space="preserve"> </v>
      </c>
      <c r="S34" s="37">
        <f t="shared" si="6"/>
        <v>0.33750000036999989</v>
      </c>
      <c r="T34" s="37" t="str">
        <f t="shared" si="7"/>
        <v/>
      </c>
      <c r="U34" s="37" t="str">
        <f t="shared" si="8"/>
        <v/>
      </c>
      <c r="V34" s="37">
        <f t="shared" si="9"/>
        <v>-0.14659632147612278</v>
      </c>
      <c r="W34" s="37" t="str">
        <f t="shared" si="10"/>
        <v/>
      </c>
      <c r="X34" s="37">
        <f t="shared" si="11"/>
        <v>-0.61646676718444771</v>
      </c>
      <c r="Y34" s="1" t="str">
        <f t="shared" si="20"/>
        <v xml:space="preserve"> </v>
      </c>
      <c r="Z34" s="1">
        <f t="shared" si="12"/>
        <v>54</v>
      </c>
      <c r="AA34" s="1" t="str">
        <f t="shared" si="21"/>
        <v xml:space="preserve"> </v>
      </c>
      <c r="AB34" s="1">
        <f t="shared" si="13"/>
        <v>13</v>
      </c>
      <c r="AC34" s="1">
        <f t="shared" si="1"/>
        <v>16</v>
      </c>
      <c r="AD34" s="1" t="str">
        <f t="shared" si="14"/>
        <v xml:space="preserve"> </v>
      </c>
      <c r="AE34" s="1">
        <f t="shared" si="22"/>
        <v>32</v>
      </c>
      <c r="AF34" s="1" t="str">
        <f t="shared" si="22"/>
        <v xml:space="preserve"> </v>
      </c>
      <c r="AG34" s="38" t="str">
        <f t="shared" si="15"/>
        <v xml:space="preserve"> </v>
      </c>
      <c r="AH34" s="38" t="str">
        <f t="shared" si="16"/>
        <v xml:space="preserve"> </v>
      </c>
      <c r="AI34" s="1" t="str">
        <f t="shared" si="24"/>
        <v xml:space="preserve"> 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2084</v>
      </c>
      <c r="AP34" t="s">
        <v>2182</v>
      </c>
      <c r="AQ34" s="22">
        <v>14.659632147612278</v>
      </c>
      <c r="AR34" s="21">
        <v>61.646676718444773</v>
      </c>
      <c r="AS34">
        <v>33.749999999999993</v>
      </c>
      <c r="AT34">
        <v>-14.659632147612278</v>
      </c>
      <c r="AU34">
        <v>-61.646676718444773</v>
      </c>
      <c r="AV34" t="s">
        <v>4163</v>
      </c>
    </row>
    <row r="35" spans="1:48" x14ac:dyDescent="0.25">
      <c r="A35" s="14">
        <v>3.8000000000000014E-10</v>
      </c>
      <c r="B35" t="s">
        <v>2085</v>
      </c>
      <c r="C35" s="4">
        <v>7</v>
      </c>
      <c r="D35" s="4">
        <v>0</v>
      </c>
      <c r="E35" s="4">
        <v>2</v>
      </c>
      <c r="F35" s="4">
        <v>9</v>
      </c>
      <c r="G35" s="4">
        <v>25000</v>
      </c>
      <c r="H35" s="4">
        <v>23450</v>
      </c>
      <c r="I35" s="34">
        <v>2555.7837844964661</v>
      </c>
      <c r="J35" s="35">
        <v>9.6214759549263604</v>
      </c>
      <c r="K35" s="35">
        <v>8.7099892991560033</v>
      </c>
      <c r="L35" s="35">
        <v>7.0687676387582323</v>
      </c>
      <c r="M35" s="35">
        <v>6.7056404741201785</v>
      </c>
      <c r="N35" s="4">
        <v>2437.2559999999999</v>
      </c>
      <c r="O35" s="4">
        <v>26.048231527883349</v>
      </c>
      <c r="P35" s="35">
        <v>3.0650319829424308</v>
      </c>
      <c r="Q35" s="36" t="str">
        <f t="shared" si="4"/>
        <v xml:space="preserve"> </v>
      </c>
      <c r="R35" s="36" t="str">
        <f t="shared" si="5"/>
        <v xml:space="preserve"> </v>
      </c>
      <c r="S35" s="37" t="str">
        <f t="shared" si="6"/>
        <v/>
      </c>
      <c r="T35" s="37" t="str">
        <f t="shared" si="7"/>
        <v/>
      </c>
      <c r="U35" s="37" t="str">
        <f t="shared" si="8"/>
        <v/>
      </c>
      <c r="V35" s="37">
        <f t="shared" si="9"/>
        <v>-0.42913576602072012</v>
      </c>
      <c r="W35" s="37" t="str">
        <f t="shared" si="10"/>
        <v/>
      </c>
      <c r="X35" s="37">
        <f t="shared" si="11"/>
        <v>-0.4159096532484825</v>
      </c>
      <c r="Y35" s="1" t="str">
        <f t="shared" si="20"/>
        <v xml:space="preserve"> </v>
      </c>
      <c r="Z35" s="1">
        <f t="shared" si="12"/>
        <v>33</v>
      </c>
      <c r="AA35" s="1" t="str">
        <f t="shared" si="21"/>
        <v xml:space="preserve"> </v>
      </c>
      <c r="AB35" s="1">
        <f t="shared" si="13"/>
        <v>29</v>
      </c>
      <c r="AC35" s="1" t="str">
        <f t="shared" si="1"/>
        <v xml:space="preserve"> </v>
      </c>
      <c r="AD35" s="1" t="str">
        <f t="shared" si="14"/>
        <v xml:space="preserve"> </v>
      </c>
      <c r="AE35" s="1" t="str">
        <f t="shared" si="22"/>
        <v xml:space="preserve"> </v>
      </c>
      <c r="AF35" s="1" t="str">
        <f t="shared" si="22"/>
        <v xml:space="preserve"> </v>
      </c>
      <c r="AG35" s="38">
        <f t="shared" si="15"/>
        <v>3.0650319833224309</v>
      </c>
      <c r="AH35" s="38" t="str">
        <f t="shared" si="16"/>
        <v xml:space="preserve"> </v>
      </c>
      <c r="AI35" s="1">
        <f t="shared" si="24"/>
        <v>29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2085</v>
      </c>
      <c r="AP35" t="s">
        <v>3259</v>
      </c>
      <c r="AQ35" s="22">
        <v>42.913576602072013</v>
      </c>
      <c r="AR35" s="21">
        <v>41.590965324848248</v>
      </c>
      <c r="AS35">
        <v>6.6098081023454158</v>
      </c>
      <c r="AT35">
        <v>-42.913576602072013</v>
      </c>
      <c r="AU35">
        <v>-41.590965324848248</v>
      </c>
      <c r="AV35" t="s">
        <v>4164</v>
      </c>
    </row>
    <row r="36" spans="1:48" x14ac:dyDescent="0.25">
      <c r="A36" s="14">
        <v>3.9000000000000015E-10</v>
      </c>
      <c r="B36" t="s">
        <v>2086</v>
      </c>
      <c r="C36" s="4">
        <v>13</v>
      </c>
      <c r="D36" s="4">
        <v>0</v>
      </c>
      <c r="E36" s="4">
        <v>3</v>
      </c>
      <c r="F36" s="4">
        <v>16</v>
      </c>
      <c r="G36" s="4">
        <v>40000</v>
      </c>
      <c r="H36" s="4">
        <v>37300</v>
      </c>
      <c r="I36" s="34">
        <v>3041.7622791519434</v>
      </c>
      <c r="J36" s="35">
        <v>8.0314592041706749</v>
      </c>
      <c r="K36" s="35">
        <v>6.8795071838285464</v>
      </c>
      <c r="L36" s="35">
        <v>10.055826870551364</v>
      </c>
      <c r="M36" s="35">
        <v>9.7550321899385963</v>
      </c>
      <c r="N36" s="4">
        <v>4644.2370000000001</v>
      </c>
      <c r="O36" s="4" t="s">
        <v>119</v>
      </c>
      <c r="P36" s="35">
        <v>3.2607238605898123</v>
      </c>
      <c r="Q36" s="36">
        <f t="shared" si="4"/>
        <v>81.250000000390003</v>
      </c>
      <c r="R36" s="36" t="str">
        <f t="shared" si="5"/>
        <v xml:space="preserve"> </v>
      </c>
      <c r="S36" s="37" t="str">
        <f t="shared" si="6"/>
        <v/>
      </c>
      <c r="T36" s="37" t="str">
        <f t="shared" si="7"/>
        <v/>
      </c>
      <c r="U36" s="37" t="str">
        <f t="shared" si="8"/>
        <v/>
      </c>
      <c r="V36" s="37">
        <f t="shared" si="9"/>
        <v>-0.52347510633467875</v>
      </c>
      <c r="W36" s="37" t="str">
        <f t="shared" si="10"/>
        <v/>
      </c>
      <c r="X36" s="37">
        <f t="shared" si="11"/>
        <v>-0.16908976163129752</v>
      </c>
      <c r="Y36" s="1" t="str">
        <f t="shared" si="20"/>
        <v xml:space="preserve"> </v>
      </c>
      <c r="Z36" s="1">
        <f t="shared" si="12"/>
        <v>24</v>
      </c>
      <c r="AA36" s="1" t="str">
        <f t="shared" si="21"/>
        <v xml:space="preserve"> </v>
      </c>
      <c r="AB36" s="1">
        <f t="shared" si="13"/>
        <v>53</v>
      </c>
      <c r="AC36" s="1" t="str">
        <f t="shared" si="1"/>
        <v xml:space="preserve"> </v>
      </c>
      <c r="AD36" s="1" t="str">
        <f t="shared" si="14"/>
        <v xml:space="preserve"> </v>
      </c>
      <c r="AE36" s="1">
        <f t="shared" si="22"/>
        <v>64</v>
      </c>
      <c r="AF36" s="1" t="str">
        <f t="shared" si="22"/>
        <v xml:space="preserve"> </v>
      </c>
      <c r="AG36" s="38">
        <f t="shared" si="15"/>
        <v>3.2607238609798124</v>
      </c>
      <c r="AH36" s="38" t="str">
        <f t="shared" si="16"/>
        <v xml:space="preserve"> </v>
      </c>
      <c r="AI36" s="1">
        <f t="shared" si="24"/>
        <v>26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2086</v>
      </c>
      <c r="AP36" t="s">
        <v>2385</v>
      </c>
      <c r="AQ36" s="22">
        <v>52.347510633467877</v>
      </c>
      <c r="AR36" s="21">
        <v>16.908976163129751</v>
      </c>
      <c r="AS36">
        <v>7.2386058981233292</v>
      </c>
      <c r="AT36">
        <v>-52.347510633467877</v>
      </c>
      <c r="AU36">
        <v>-16.908976163129751</v>
      </c>
      <c r="AV36" t="s">
        <v>4165</v>
      </c>
    </row>
    <row r="37" spans="1:48" x14ac:dyDescent="0.25">
      <c r="A37" s="14">
        <v>4.0000000000000017E-10</v>
      </c>
      <c r="B37" t="s">
        <v>2087</v>
      </c>
      <c r="C37" s="4">
        <v>13</v>
      </c>
      <c r="D37" s="4">
        <v>5</v>
      </c>
      <c r="E37" s="4">
        <v>7</v>
      </c>
      <c r="F37" s="4">
        <v>25</v>
      </c>
      <c r="G37" s="4">
        <v>11000</v>
      </c>
      <c r="H37" s="4">
        <v>10500</v>
      </c>
      <c r="I37" s="34">
        <v>6903.8482009717309</v>
      </c>
      <c r="J37" s="35">
        <v>4.6553510600234365</v>
      </c>
      <c r="K37" s="35">
        <v>4.472816775533607</v>
      </c>
      <c r="L37" s="35" t="s">
        <v>2161</v>
      </c>
      <c r="M37" s="35" t="s">
        <v>2161</v>
      </c>
      <c r="N37" s="4">
        <v>2255.4690000000001</v>
      </c>
      <c r="O37" s="4">
        <v>14.085432473444614</v>
      </c>
      <c r="P37" s="35">
        <v>5.2581428571428575</v>
      </c>
      <c r="Q37" s="36" t="str">
        <f t="shared" si="4"/>
        <v xml:space="preserve"> </v>
      </c>
      <c r="R37" s="36" t="str">
        <f t="shared" si="5"/>
        <v xml:space="preserve"> </v>
      </c>
      <c r="S37" s="37" t="str">
        <f t="shared" si="6"/>
        <v/>
      </c>
      <c r="T37" s="37" t="str">
        <f t="shared" si="7"/>
        <v/>
      </c>
      <c r="U37" s="37" t="str">
        <f t="shared" si="8"/>
        <v/>
      </c>
      <c r="V37" s="37">
        <f t="shared" si="9"/>
        <v>-0.72378734518125731</v>
      </c>
      <c r="W37" s="37" t="str">
        <f t="shared" si="10"/>
        <v xml:space="preserve"> </v>
      </c>
      <c r="X37" s="37" t="str">
        <f t="shared" si="11"/>
        <v xml:space="preserve"> </v>
      </c>
      <c r="Y37" s="1" t="str">
        <f t="shared" si="20"/>
        <v xml:space="preserve"> </v>
      </c>
      <c r="Z37" s="1">
        <f t="shared" si="12"/>
        <v>7</v>
      </c>
      <c r="AA37" s="1" t="str">
        <f t="shared" si="21"/>
        <v xml:space="preserve"> </v>
      </c>
      <c r="AB37" s="1" t="str">
        <f t="shared" si="13"/>
        <v xml:space="preserve"> </v>
      </c>
      <c r="AC37" s="1" t="str">
        <f t="shared" si="1"/>
        <v xml:space="preserve"> </v>
      </c>
      <c r="AD37" s="1" t="str">
        <f t="shared" si="14"/>
        <v xml:space="preserve"> </v>
      </c>
      <c r="AE37" s="1" t="str">
        <f t="shared" si="22"/>
        <v xml:space="preserve"> </v>
      </c>
      <c r="AF37" s="1" t="str">
        <f t="shared" si="22"/>
        <v xml:space="preserve"> </v>
      </c>
      <c r="AG37" s="38">
        <f t="shared" si="15"/>
        <v>5.2581428575428575</v>
      </c>
      <c r="AH37" s="38" t="str">
        <f t="shared" si="16"/>
        <v xml:space="preserve"> </v>
      </c>
      <c r="AI37" s="1">
        <f t="shared" si="24"/>
        <v>11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2087</v>
      </c>
      <c r="AP37" t="s">
        <v>2167</v>
      </c>
      <c r="AQ37" s="22">
        <v>72.378734518125725</v>
      </c>
      <c r="AR37" s="21" t="e">
        <v>#VALUE!</v>
      </c>
      <c r="AS37">
        <v>4.7619047619047672</v>
      </c>
      <c r="AT37">
        <v>-72.378734518125725</v>
      </c>
      <c r="AU37" t="e">
        <v>#VALUE!</v>
      </c>
      <c r="AV37" t="s">
        <v>4166</v>
      </c>
    </row>
    <row r="38" spans="1:48" x14ac:dyDescent="0.25">
      <c r="A38" s="14">
        <v>4.1000000000000019E-10</v>
      </c>
      <c r="B38" t="s">
        <v>2088</v>
      </c>
      <c r="C38" s="4">
        <v>2</v>
      </c>
      <c r="D38" s="4">
        <v>2</v>
      </c>
      <c r="E38" s="4">
        <v>2</v>
      </c>
      <c r="F38" s="4">
        <v>6</v>
      </c>
      <c r="G38" s="4">
        <v>130000</v>
      </c>
      <c r="H38" s="4">
        <v>121000</v>
      </c>
      <c r="I38" s="34">
        <v>8370.9392667844513</v>
      </c>
      <c r="J38" s="35" t="s">
        <v>2161</v>
      </c>
      <c r="K38" s="35" t="s">
        <v>2161</v>
      </c>
      <c r="L38" s="35" t="s">
        <v>2161</v>
      </c>
      <c r="M38" s="35" t="s">
        <v>2161</v>
      </c>
      <c r="N38" s="4">
        <v>-614.26</v>
      </c>
      <c r="O38" s="4">
        <v>80.581333409204774</v>
      </c>
      <c r="P38" s="35">
        <v>0</v>
      </c>
      <c r="Q38" s="36" t="str">
        <f t="shared" si="4"/>
        <v/>
      </c>
      <c r="R38" s="36">
        <f t="shared" si="5"/>
        <v>33.333333333743333</v>
      </c>
      <c r="S38" s="37" t="str">
        <f t="shared" si="6"/>
        <v/>
      </c>
      <c r="T38" s="37" t="str">
        <f t="shared" si="7"/>
        <v/>
      </c>
      <c r="U38" s="37" t="str">
        <f t="shared" si="8"/>
        <v xml:space="preserve"> </v>
      </c>
      <c r="V38" s="37" t="str">
        <f t="shared" si="9"/>
        <v xml:space="preserve"> </v>
      </c>
      <c r="W38" s="37" t="str">
        <f t="shared" si="10"/>
        <v xml:space="preserve"> </v>
      </c>
      <c r="X38" s="37" t="str">
        <f t="shared" si="11"/>
        <v xml:space="preserve"> </v>
      </c>
      <c r="Y38" s="1" t="str">
        <f t="shared" si="20"/>
        <v xml:space="preserve"> </v>
      </c>
      <c r="Z38" s="1" t="str">
        <f t="shared" si="12"/>
        <v xml:space="preserve"> </v>
      </c>
      <c r="AA38" s="1" t="str">
        <f t="shared" si="21"/>
        <v xml:space="preserve"> </v>
      </c>
      <c r="AB38" s="1" t="str">
        <f t="shared" si="13"/>
        <v xml:space="preserve"> </v>
      </c>
      <c r="AC38" s="1" t="str">
        <f t="shared" si="1"/>
        <v xml:space="preserve"> </v>
      </c>
      <c r="AD38" s="1" t="str">
        <f t="shared" si="14"/>
        <v xml:space="preserve"> </v>
      </c>
      <c r="AE38" s="1" t="str">
        <f t="shared" si="22"/>
        <v xml:space="preserve"> </v>
      </c>
      <c r="AF38" s="1">
        <f t="shared" si="22"/>
        <v>3</v>
      </c>
      <c r="AG38" s="38" t="str">
        <f t="shared" si="15"/>
        <v xml:space="preserve"> </v>
      </c>
      <c r="AH38" s="38" t="str">
        <f t="shared" si="16"/>
        <v xml:space="preserve"> </v>
      </c>
      <c r="AI38" s="1" t="str">
        <f t="shared" si="24"/>
        <v xml:space="preserve"> </v>
      </c>
      <c r="AJ38" s="1" t="str">
        <f t="shared" si="24"/>
        <v xml:space="preserve"> </v>
      </c>
      <c r="AK38" s="25">
        <f t="shared" si="18"/>
        <v>80.581333409614771</v>
      </c>
      <c r="AL38" s="25" t="str">
        <f t="shared" si="19"/>
        <v xml:space="preserve"> </v>
      </c>
      <c r="AM38" s="1">
        <f t="shared" si="23"/>
        <v>6</v>
      </c>
      <c r="AN38" s="1" t="str">
        <f t="shared" si="23"/>
        <v xml:space="preserve"> </v>
      </c>
      <c r="AO38" t="s">
        <v>2088</v>
      </c>
      <c r="AP38" t="s">
        <v>2357</v>
      </c>
      <c r="AQ38" s="22" t="e">
        <v>#VALUE!</v>
      </c>
      <c r="AR38" s="21" t="e">
        <v>#VALUE!</v>
      </c>
      <c r="AS38">
        <v>7.4380165289256173</v>
      </c>
      <c r="AT38" t="e">
        <v>#VALUE!</v>
      </c>
      <c r="AU38" t="e">
        <v>#VALUE!</v>
      </c>
      <c r="AV38" t="s">
        <v>4167</v>
      </c>
    </row>
    <row r="39" spans="1:48" x14ac:dyDescent="0.25">
      <c r="A39" s="14">
        <v>4.200000000000002E-10</v>
      </c>
      <c r="B39" t="s">
        <v>2089</v>
      </c>
      <c r="C39" s="4">
        <v>12</v>
      </c>
      <c r="D39" s="4">
        <v>0</v>
      </c>
      <c r="E39" s="4">
        <v>1</v>
      </c>
      <c r="F39" s="4">
        <v>13</v>
      </c>
      <c r="G39" s="4">
        <v>42000</v>
      </c>
      <c r="H39" s="4">
        <v>34050</v>
      </c>
      <c r="I39" s="34">
        <v>3484.9781259275619</v>
      </c>
      <c r="J39" s="35">
        <v>8.7101396001316882</v>
      </c>
      <c r="K39" s="35">
        <v>8.5528931762481264</v>
      </c>
      <c r="L39" s="35">
        <v>29.741171760490744</v>
      </c>
      <c r="M39" s="35">
        <v>28.473173813549277</v>
      </c>
      <c r="N39" s="4">
        <v>3909.2370000000001</v>
      </c>
      <c r="O39" s="4">
        <v>4.6089644099545115</v>
      </c>
      <c r="P39" s="35">
        <v>5.7701468428781206</v>
      </c>
      <c r="Q39" s="36">
        <f t="shared" si="4"/>
        <v>92.307692308112308</v>
      </c>
      <c r="R39" s="36" t="str">
        <f t="shared" si="5"/>
        <v xml:space="preserve"> </v>
      </c>
      <c r="S39" s="37">
        <f t="shared" si="6"/>
        <v>0.23348017663145379</v>
      </c>
      <c r="T39" s="37" t="str">
        <f t="shared" si="7"/>
        <v/>
      </c>
      <c r="U39" s="37" t="str">
        <f t="shared" si="8"/>
        <v/>
      </c>
      <c r="V39" s="37">
        <f t="shared" si="9"/>
        <v>-0.48320744197922549</v>
      </c>
      <c r="W39" s="37" t="str">
        <f t="shared" si="10"/>
        <v/>
      </c>
      <c r="X39" s="37" t="str">
        <f t="shared" si="11"/>
        <v/>
      </c>
      <c r="Y39" s="1" t="str">
        <f t="shared" si="20"/>
        <v xml:space="preserve"> </v>
      </c>
      <c r="Z39" s="1">
        <f t="shared" si="12"/>
        <v>28</v>
      </c>
      <c r="AA39" s="1" t="str">
        <f t="shared" si="21"/>
        <v xml:space="preserve"> </v>
      </c>
      <c r="AB39" s="1" t="str">
        <f t="shared" si="13"/>
        <v xml:space="preserve"> </v>
      </c>
      <c r="AC39" s="1">
        <f t="shared" si="1"/>
        <v>51</v>
      </c>
      <c r="AD39" s="1" t="str">
        <f t="shared" si="14"/>
        <v xml:space="preserve"> </v>
      </c>
      <c r="AE39" s="1">
        <f t="shared" ref="AE39:AF102" si="25">IF(ISERROR((RANK(Q39,Q$7:Q$184,0)))=TRUE," ",((RANK(Q39,Q$7:Q$184,0))))</f>
        <v>34</v>
      </c>
      <c r="AF39" s="1" t="str">
        <f t="shared" si="25"/>
        <v xml:space="preserve"> </v>
      </c>
      <c r="AG39" s="38">
        <f t="shared" si="15"/>
        <v>5.7701468432981207</v>
      </c>
      <c r="AH39" s="38" t="str">
        <f t="shared" si="16"/>
        <v xml:space="preserve"> </v>
      </c>
      <c r="AI39" s="1">
        <f t="shared" si="24"/>
        <v>5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102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2089</v>
      </c>
      <c r="AP39" t="s">
        <v>2395</v>
      </c>
      <c r="AQ39" s="22">
        <v>48.320744197922551</v>
      </c>
      <c r="AR39" s="21">
        <v>-145.75049307227087</v>
      </c>
      <c r="AS39">
        <v>23.348017621145377</v>
      </c>
      <c r="AT39">
        <v>-48.320744197922551</v>
      </c>
      <c r="AU39">
        <v>145.75049307227087</v>
      </c>
      <c r="AV39" t="s">
        <v>4168</v>
      </c>
    </row>
    <row r="40" spans="1:48" x14ac:dyDescent="0.25">
      <c r="A40" s="14">
        <v>4.3000000000000022E-10</v>
      </c>
      <c r="B40" t="s">
        <v>2090</v>
      </c>
      <c r="C40" s="4">
        <v>30</v>
      </c>
      <c r="D40" s="4">
        <v>1</v>
      </c>
      <c r="E40" s="4">
        <v>3</v>
      </c>
      <c r="F40" s="4">
        <v>34</v>
      </c>
      <c r="G40" s="4">
        <v>1150000</v>
      </c>
      <c r="H40" s="4">
        <v>812000</v>
      </c>
      <c r="I40" s="34">
        <v>15747.938042402826</v>
      </c>
      <c r="J40" s="35">
        <v>23.066007584853224</v>
      </c>
      <c r="K40" s="35">
        <v>16.002892818496885</v>
      </c>
      <c r="L40" s="35">
        <v>14.999431782779203</v>
      </c>
      <c r="M40" s="35">
        <v>10.563284938095661</v>
      </c>
      <c r="N40" s="4">
        <v>35203.317999999999</v>
      </c>
      <c r="O40" s="4">
        <v>31.571633123609715</v>
      </c>
      <c r="P40" s="35">
        <v>1.2462045566502464</v>
      </c>
      <c r="Q40" s="36">
        <f t="shared" si="4"/>
        <v>88.235294118077064</v>
      </c>
      <c r="R40" s="36" t="str">
        <f t="shared" si="5"/>
        <v xml:space="preserve"> </v>
      </c>
      <c r="S40" s="37">
        <f t="shared" si="6"/>
        <v>0.41625615806546795</v>
      </c>
      <c r="T40" s="37" t="str">
        <f t="shared" si="7"/>
        <v/>
      </c>
      <c r="U40" s="37" t="str">
        <f t="shared" si="8"/>
        <v/>
      </c>
      <c r="V40" s="37" t="str">
        <f t="shared" si="9"/>
        <v/>
      </c>
      <c r="W40" s="37" t="str">
        <f t="shared" si="10"/>
        <v/>
      </c>
      <c r="X40" s="37" t="str">
        <f t="shared" si="11"/>
        <v/>
      </c>
      <c r="Y40" s="1" t="str">
        <f t="shared" si="20"/>
        <v xml:space="preserve"> </v>
      </c>
      <c r="Z40" s="1" t="str">
        <f t="shared" si="12"/>
        <v xml:space="preserve"> </v>
      </c>
      <c r="AA40" s="1" t="str">
        <f t="shared" si="21"/>
        <v xml:space="preserve"> </v>
      </c>
      <c r="AB40" s="1" t="str">
        <f t="shared" si="13"/>
        <v xml:space="preserve"> </v>
      </c>
      <c r="AC40" s="1">
        <f t="shared" si="1"/>
        <v>6</v>
      </c>
      <c r="AD40" s="1" t="str">
        <f t="shared" si="14"/>
        <v xml:space="preserve"> </v>
      </c>
      <c r="AE40" s="1">
        <f t="shared" si="25"/>
        <v>49</v>
      </c>
      <c r="AF40" s="1" t="str">
        <f t="shared" si="25"/>
        <v xml:space="preserve"> </v>
      </c>
      <c r="AG40" s="38" t="str">
        <f t="shared" si="15"/>
        <v xml:space="preserve"> </v>
      </c>
      <c r="AH40" s="38" t="str">
        <f t="shared" si="16"/>
        <v xml:space="preserve"> </v>
      </c>
      <c r="AI40" s="1" t="str">
        <f t="shared" ref="AI40:AJ103" si="27">IF(ISERROR((RANK(AG40,AG$7:AG$184,0)))=TRUE," ",((RANK(AG40,AG$7:AG$184,0))))</f>
        <v xml:space="preserve"> 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2090</v>
      </c>
      <c r="AP40" t="s">
        <v>2387</v>
      </c>
      <c r="AQ40" s="22">
        <v>-36.855912882529005</v>
      </c>
      <c r="AR40" s="21">
        <v>-23.939896723190103</v>
      </c>
      <c r="AS40">
        <v>41.625615763546797</v>
      </c>
      <c r="AT40">
        <v>36.855912882529005</v>
      </c>
      <c r="AU40">
        <v>23.939896723190103</v>
      </c>
      <c r="AV40" t="s">
        <v>4169</v>
      </c>
    </row>
    <row r="41" spans="1:48" x14ac:dyDescent="0.25">
      <c r="A41" s="14">
        <v>4.4000000000000024E-10</v>
      </c>
      <c r="B41" t="s">
        <v>2091</v>
      </c>
      <c r="C41" s="4">
        <v>7</v>
      </c>
      <c r="D41" s="4">
        <v>9</v>
      </c>
      <c r="E41" s="4">
        <v>9</v>
      </c>
      <c r="F41" s="4">
        <v>25</v>
      </c>
      <c r="G41" s="4">
        <v>5100</v>
      </c>
      <c r="H41" s="4">
        <v>6700</v>
      </c>
      <c r="I41" s="34">
        <v>3728.7985865724381</v>
      </c>
      <c r="J41" s="35" t="s">
        <v>2161</v>
      </c>
      <c r="K41" s="35" t="s">
        <v>2161</v>
      </c>
      <c r="L41" s="35" t="s">
        <v>2161</v>
      </c>
      <c r="M41" s="35" t="s">
        <v>2161</v>
      </c>
      <c r="N41" s="4">
        <v>-852.19400000000007</v>
      </c>
      <c r="O41" s="4">
        <v>55.36767459338575</v>
      </c>
      <c r="P41" s="35">
        <v>0</v>
      </c>
      <c r="Q41" s="36" t="str">
        <f t="shared" si="4"/>
        <v/>
      </c>
      <c r="R41" s="36">
        <f t="shared" si="5"/>
        <v>36.000000000439996</v>
      </c>
      <c r="S41" s="37" t="str">
        <f t="shared" si="6"/>
        <v/>
      </c>
      <c r="T41" s="37">
        <f t="shared" si="7"/>
        <v>-0.23880596970925375</v>
      </c>
      <c r="U41" s="37" t="str">
        <f t="shared" si="8"/>
        <v xml:space="preserve"> </v>
      </c>
      <c r="V41" s="37" t="str">
        <f t="shared" si="9"/>
        <v xml:space="preserve"> </v>
      </c>
      <c r="W41" s="37" t="str">
        <f t="shared" si="10"/>
        <v xml:space="preserve"> </v>
      </c>
      <c r="X41" s="37" t="str">
        <f t="shared" si="11"/>
        <v xml:space="preserve"> </v>
      </c>
      <c r="Y41" s="1" t="str">
        <f t="shared" si="20"/>
        <v xml:space="preserve"> </v>
      </c>
      <c r="Z41" s="1" t="str">
        <f t="shared" si="12"/>
        <v xml:space="preserve"> </v>
      </c>
      <c r="AA41" s="1" t="str">
        <f t="shared" si="21"/>
        <v xml:space="preserve"> </v>
      </c>
      <c r="AB41" s="1" t="str">
        <f t="shared" si="13"/>
        <v xml:space="preserve"> </v>
      </c>
      <c r="AC41" s="1" t="str">
        <f t="shared" si="1"/>
        <v xml:space="preserve"> </v>
      </c>
      <c r="AD41" s="1">
        <f t="shared" si="14"/>
        <v>2</v>
      </c>
      <c r="AE41" s="1" t="str">
        <f t="shared" si="25"/>
        <v xml:space="preserve"> </v>
      </c>
      <c r="AF41" s="1">
        <f t="shared" si="25"/>
        <v>2</v>
      </c>
      <c r="AG41" s="38" t="str">
        <f t="shared" si="15"/>
        <v xml:space="preserve"> </v>
      </c>
      <c r="AH41" s="38" t="str">
        <f t="shared" si="16"/>
        <v xml:space="preserve"> </v>
      </c>
      <c r="AI41" s="1" t="str">
        <f t="shared" si="27"/>
        <v xml:space="preserve"> 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2091</v>
      </c>
      <c r="AP41" t="s">
        <v>3602</v>
      </c>
      <c r="AQ41" s="22" t="e">
        <v>#VALUE!</v>
      </c>
      <c r="AR41" s="21" t="e">
        <v>#VALUE!</v>
      </c>
      <c r="AS41">
        <v>-23.880597014925375</v>
      </c>
      <c r="AT41" t="e">
        <v>#VALUE!</v>
      </c>
      <c r="AU41" t="e">
        <v>#VALUE!</v>
      </c>
      <c r="AV41" t="s">
        <v>4170</v>
      </c>
    </row>
    <row r="42" spans="1:48" x14ac:dyDescent="0.25">
      <c r="A42" s="14">
        <v>4.5000000000000026E-10</v>
      </c>
      <c r="B42" t="s">
        <v>2092</v>
      </c>
      <c r="C42" s="4">
        <v>23</v>
      </c>
      <c r="D42" s="4">
        <v>5</v>
      </c>
      <c r="E42" s="4">
        <v>4</v>
      </c>
      <c r="F42" s="4">
        <v>32</v>
      </c>
      <c r="G42" s="4">
        <v>110000</v>
      </c>
      <c r="H42" s="4">
        <v>104500</v>
      </c>
      <c r="I42" s="34">
        <v>10393.298469474603</v>
      </c>
      <c r="J42" s="35">
        <v>11.266660506840156</v>
      </c>
      <c r="K42" s="35">
        <v>11.802889708828921</v>
      </c>
      <c r="L42" s="35">
        <v>7.2524884170281627</v>
      </c>
      <c r="M42" s="35">
        <v>7.6713861422839189</v>
      </c>
      <c r="N42" s="4">
        <v>9275.1530000000002</v>
      </c>
      <c r="O42" s="4" t="s">
        <v>119</v>
      </c>
      <c r="P42" s="35">
        <v>2.5065406698564594</v>
      </c>
      <c r="Q42" s="36" t="str">
        <f t="shared" si="4"/>
        <v xml:space="preserve"> </v>
      </c>
      <c r="R42" s="36" t="str">
        <f t="shared" si="5"/>
        <v xml:space="preserve"> </v>
      </c>
      <c r="S42" s="37" t="str">
        <f t="shared" si="6"/>
        <v/>
      </c>
      <c r="T42" s="37" t="str">
        <f t="shared" si="7"/>
        <v/>
      </c>
      <c r="U42" s="37" t="str">
        <f t="shared" si="8"/>
        <v/>
      </c>
      <c r="V42" s="37">
        <f t="shared" si="9"/>
        <v>-0.33152319354404736</v>
      </c>
      <c r="W42" s="37" t="str">
        <f t="shared" si="10"/>
        <v/>
      </c>
      <c r="X42" s="37">
        <f t="shared" si="11"/>
        <v>-0.40072885532597602</v>
      </c>
      <c r="Y42" s="1" t="str">
        <f t="shared" si="20"/>
        <v xml:space="preserve"> </v>
      </c>
      <c r="Z42" s="1">
        <f t="shared" si="12"/>
        <v>43</v>
      </c>
      <c r="AA42" s="1" t="str">
        <f t="shared" si="21"/>
        <v xml:space="preserve"> </v>
      </c>
      <c r="AB42" s="1">
        <f t="shared" si="13"/>
        <v>34</v>
      </c>
      <c r="AC42" s="1" t="str">
        <f t="shared" si="1"/>
        <v xml:space="preserve"> </v>
      </c>
      <c r="AD42" s="1" t="str">
        <f t="shared" si="14"/>
        <v xml:space="preserve"> </v>
      </c>
      <c r="AE42" s="1" t="str">
        <f t="shared" si="25"/>
        <v xml:space="preserve"> </v>
      </c>
      <c r="AF42" s="1" t="str">
        <f t="shared" si="25"/>
        <v xml:space="preserve"> </v>
      </c>
      <c r="AG42" s="38" t="str">
        <f t="shared" si="15"/>
        <v xml:space="preserve"> </v>
      </c>
      <c r="AH42" s="38" t="str">
        <f t="shared" si="16"/>
        <v xml:space="preserve"> </v>
      </c>
      <c r="AI42" s="1" t="str">
        <f t="shared" si="27"/>
        <v xml:space="preserve"> 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2092</v>
      </c>
      <c r="AP42" t="s">
        <v>2193</v>
      </c>
      <c r="AQ42" s="22">
        <v>33.152319354404739</v>
      </c>
      <c r="AR42" s="21">
        <v>40.072885532597603</v>
      </c>
      <c r="AS42">
        <v>5.2631578947368363</v>
      </c>
      <c r="AT42">
        <v>-33.152319354404739</v>
      </c>
      <c r="AU42">
        <v>-40.072885532597603</v>
      </c>
      <c r="AV42" t="s">
        <v>4171</v>
      </c>
    </row>
    <row r="43" spans="1:48" x14ac:dyDescent="0.25">
      <c r="A43" s="14">
        <v>4.6000000000000027E-10</v>
      </c>
      <c r="B43" t="s">
        <v>2093</v>
      </c>
      <c r="C43" s="4">
        <v>31</v>
      </c>
      <c r="D43" s="4">
        <v>3</v>
      </c>
      <c r="E43" s="4">
        <v>1</v>
      </c>
      <c r="F43" s="4">
        <v>35</v>
      </c>
      <c r="G43" s="4">
        <v>260000</v>
      </c>
      <c r="H43" s="4">
        <v>225000</v>
      </c>
      <c r="I43" s="34">
        <v>4704.2759196980342</v>
      </c>
      <c r="J43" s="35">
        <v>8.7006846162692586</v>
      </c>
      <c r="K43" s="35">
        <v>8.564265908809066</v>
      </c>
      <c r="L43" s="35">
        <v>3.9593254641637268</v>
      </c>
      <c r="M43" s="35">
        <v>3.7885957129347858</v>
      </c>
      <c r="N43" s="4">
        <v>25860.034</v>
      </c>
      <c r="O43" s="4">
        <v>159.20057076171287</v>
      </c>
      <c r="P43" s="35">
        <v>0.34140533333333334</v>
      </c>
      <c r="Q43" s="36">
        <f t="shared" si="4"/>
        <v>88.571428571888575</v>
      </c>
      <c r="R43" s="36" t="str">
        <f t="shared" si="5"/>
        <v xml:space="preserve"> </v>
      </c>
      <c r="S43" s="37">
        <f t="shared" si="6"/>
        <v>0.15555555601555546</v>
      </c>
      <c r="T43" s="37" t="str">
        <f t="shared" si="7"/>
        <v/>
      </c>
      <c r="U43" s="37" t="str">
        <f t="shared" si="8"/>
        <v/>
      </c>
      <c r="V43" s="37">
        <f t="shared" si="9"/>
        <v>-0.48376842785552954</v>
      </c>
      <c r="W43" s="37" t="str">
        <f t="shared" si="10"/>
        <v/>
      </c>
      <c r="X43" s="37">
        <f t="shared" si="11"/>
        <v>-0.67284201413193456</v>
      </c>
      <c r="Y43" s="1" t="str">
        <f t="shared" si="20"/>
        <v xml:space="preserve"> </v>
      </c>
      <c r="Z43" s="1">
        <f t="shared" si="12"/>
        <v>27</v>
      </c>
      <c r="AA43" s="1" t="str">
        <f t="shared" si="21"/>
        <v xml:space="preserve"> </v>
      </c>
      <c r="AB43" s="1">
        <f t="shared" si="13"/>
        <v>9</v>
      </c>
      <c r="AC43" s="1">
        <f t="shared" si="1"/>
        <v>73</v>
      </c>
      <c r="AD43" s="1" t="str">
        <f t="shared" si="14"/>
        <v xml:space="preserve"> </v>
      </c>
      <c r="AE43" s="1">
        <f t="shared" si="25"/>
        <v>47</v>
      </c>
      <c r="AF43" s="1" t="str">
        <f t="shared" si="25"/>
        <v xml:space="preserve"> </v>
      </c>
      <c r="AG43" s="38" t="str">
        <f t="shared" si="15"/>
        <v xml:space="preserve"> </v>
      </c>
      <c r="AH43" s="38" t="str">
        <f t="shared" si="16"/>
        <v xml:space="preserve"> </v>
      </c>
      <c r="AI43" s="1" t="str">
        <f t="shared" si="27"/>
        <v xml:space="preserve"> 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2093</v>
      </c>
      <c r="AP43" t="s">
        <v>3385</v>
      </c>
      <c r="AQ43" s="22">
        <v>48.376842785552952</v>
      </c>
      <c r="AR43" s="21">
        <v>67.284201413193458</v>
      </c>
      <c r="AS43">
        <v>15.555555555555545</v>
      </c>
      <c r="AT43">
        <v>-48.376842785552952</v>
      </c>
      <c r="AU43">
        <v>-67.284201413193458</v>
      </c>
      <c r="AV43" t="s">
        <v>4172</v>
      </c>
    </row>
    <row r="44" spans="1:48" x14ac:dyDescent="0.25">
      <c r="A44" s="14">
        <v>4.7000000000000024E-10</v>
      </c>
      <c r="B44" t="s">
        <v>2094</v>
      </c>
      <c r="C44" s="4">
        <v>10</v>
      </c>
      <c r="D44" s="4">
        <v>0</v>
      </c>
      <c r="E44" s="4">
        <v>4</v>
      </c>
      <c r="F44" s="4">
        <v>14</v>
      </c>
      <c r="G44" s="4">
        <v>60000</v>
      </c>
      <c r="H44" s="4">
        <v>46450</v>
      </c>
      <c r="I44" s="34">
        <v>3812.6495654593641</v>
      </c>
      <c r="J44" s="35">
        <v>4.9773863781632786</v>
      </c>
      <c r="K44" s="35">
        <v>5.2218739973608459</v>
      </c>
      <c r="L44" s="35">
        <v>8.3455210893281464</v>
      </c>
      <c r="M44" s="35">
        <v>7.9296102299387812</v>
      </c>
      <c r="N44" s="4">
        <v>9332.2070000000003</v>
      </c>
      <c r="O44" s="4" t="s">
        <v>119</v>
      </c>
      <c r="P44" s="35">
        <v>4.1145683530678152</v>
      </c>
      <c r="Q44" s="36" t="str">
        <f t="shared" si="4"/>
        <v xml:space="preserve"> </v>
      </c>
      <c r="R44" s="36" t="str">
        <f t="shared" si="5"/>
        <v xml:space="preserve"> </v>
      </c>
      <c r="S44" s="37">
        <f t="shared" si="6"/>
        <v>0.29171151823103342</v>
      </c>
      <c r="T44" s="37" t="str">
        <f t="shared" si="7"/>
        <v/>
      </c>
      <c r="U44" s="37" t="str">
        <f t="shared" si="8"/>
        <v/>
      </c>
      <c r="V44" s="37">
        <f t="shared" si="9"/>
        <v>-0.70468025121091415</v>
      </c>
      <c r="W44" s="37" t="str">
        <f t="shared" si="10"/>
        <v/>
      </c>
      <c r="X44" s="37">
        <f t="shared" si="11"/>
        <v>-0.31041186300132972</v>
      </c>
      <c r="Y44" s="1" t="str">
        <f t="shared" si="20"/>
        <v xml:space="preserve"> </v>
      </c>
      <c r="Z44" s="1">
        <f t="shared" si="12"/>
        <v>8</v>
      </c>
      <c r="AA44" s="1" t="str">
        <f t="shared" si="21"/>
        <v xml:space="preserve"> </v>
      </c>
      <c r="AB44" s="1">
        <f t="shared" si="13"/>
        <v>43</v>
      </c>
      <c r="AC44" s="1">
        <f t="shared" si="1"/>
        <v>30</v>
      </c>
      <c r="AD44" s="1" t="str">
        <f t="shared" si="14"/>
        <v xml:space="preserve"> </v>
      </c>
      <c r="AE44" s="1" t="str">
        <f t="shared" si="25"/>
        <v xml:space="preserve"> </v>
      </c>
      <c r="AF44" s="1" t="str">
        <f t="shared" si="25"/>
        <v xml:space="preserve"> </v>
      </c>
      <c r="AG44" s="38">
        <f t="shared" si="15"/>
        <v>4.1145683535378152</v>
      </c>
      <c r="AH44" s="38" t="str">
        <f t="shared" si="16"/>
        <v xml:space="preserve"> </v>
      </c>
      <c r="AI44" s="1">
        <f t="shared" si="27"/>
        <v>19</v>
      </c>
      <c r="AJ44" s="1" t="str">
        <f t="shared" si="2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6"/>
        <v xml:space="preserve"> </v>
      </c>
      <c r="AN44" s="1" t="str">
        <f t="shared" si="26"/>
        <v xml:space="preserve"> </v>
      </c>
      <c r="AO44" t="s">
        <v>2094</v>
      </c>
      <c r="AP44" t="s">
        <v>2165</v>
      </c>
      <c r="AQ44" s="22">
        <v>70.468025121091415</v>
      </c>
      <c r="AR44" s="21">
        <v>31.041186300132971</v>
      </c>
      <c r="AS44">
        <v>29.171151776103343</v>
      </c>
      <c r="AT44">
        <v>-70.468025121091415</v>
      </c>
      <c r="AU44">
        <v>-31.041186300132971</v>
      </c>
      <c r="AV44" t="s">
        <v>4173</v>
      </c>
    </row>
    <row r="45" spans="1:48" x14ac:dyDescent="0.25">
      <c r="A45" s="14">
        <v>4.800000000000002E-10</v>
      </c>
      <c r="B45" t="s">
        <v>2095</v>
      </c>
      <c r="C45" s="4">
        <v>14</v>
      </c>
      <c r="D45" s="4">
        <v>1</v>
      </c>
      <c r="E45" s="4">
        <v>5</v>
      </c>
      <c r="F45" s="4">
        <v>20</v>
      </c>
      <c r="G45" s="4">
        <v>94000</v>
      </c>
      <c r="H45" s="4">
        <v>79300</v>
      </c>
      <c r="I45" s="34">
        <v>5169.8849705830398</v>
      </c>
      <c r="J45" s="35">
        <v>12.742032333268579</v>
      </c>
      <c r="K45" s="35">
        <v>11.583983368146148</v>
      </c>
      <c r="L45" s="35">
        <v>5.5475801413419905</v>
      </c>
      <c r="M45" s="35">
        <v>5.27546460646135</v>
      </c>
      <c r="N45" s="4">
        <v>6223.4970000000003</v>
      </c>
      <c r="O45" s="4">
        <v>13.435604962844291</v>
      </c>
      <c r="P45" s="35">
        <v>1.5908738965952083</v>
      </c>
      <c r="Q45" s="36" t="str">
        <f t="shared" si="4"/>
        <v xml:space="preserve"> </v>
      </c>
      <c r="R45" s="36" t="str">
        <f t="shared" si="5"/>
        <v xml:space="preserve"> </v>
      </c>
      <c r="S45" s="37">
        <f t="shared" si="6"/>
        <v>0.1853720055241361</v>
      </c>
      <c r="T45" s="37" t="str">
        <f t="shared" si="7"/>
        <v/>
      </c>
      <c r="U45" s="37" t="str">
        <f t="shared" si="8"/>
        <v/>
      </c>
      <c r="V45" s="37">
        <f t="shared" si="9"/>
        <v>-0.24398599951328814</v>
      </c>
      <c r="W45" s="37" t="str">
        <f t="shared" si="10"/>
        <v/>
      </c>
      <c r="X45" s="37">
        <f t="shared" si="11"/>
        <v>-0.5416049622820116</v>
      </c>
      <c r="Y45" s="1" t="str">
        <f t="shared" si="20"/>
        <v xml:space="preserve"> </v>
      </c>
      <c r="Z45" s="1">
        <f t="shared" si="12"/>
        <v>48</v>
      </c>
      <c r="AA45" s="1" t="str">
        <f t="shared" si="21"/>
        <v xml:space="preserve"> </v>
      </c>
      <c r="AB45" s="1">
        <f t="shared" si="13"/>
        <v>21</v>
      </c>
      <c r="AC45" s="1">
        <f t="shared" si="1"/>
        <v>66</v>
      </c>
      <c r="AD45" s="1" t="str">
        <f t="shared" si="14"/>
        <v xml:space="preserve"> </v>
      </c>
      <c r="AE45" s="1" t="str">
        <f t="shared" si="25"/>
        <v xml:space="preserve"> </v>
      </c>
      <c r="AF45" s="1" t="str">
        <f t="shared" si="25"/>
        <v xml:space="preserve"> </v>
      </c>
      <c r="AG45" s="38" t="str">
        <f t="shared" si="15"/>
        <v xml:space="preserve"> </v>
      </c>
      <c r="AH45" s="38" t="str">
        <f t="shared" si="16"/>
        <v xml:space="preserve"> </v>
      </c>
      <c r="AI45" s="1" t="str">
        <f t="shared" si="27"/>
        <v xml:space="preserve"> 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2095</v>
      </c>
      <c r="AP45" t="s">
        <v>2187</v>
      </c>
      <c r="AQ45" s="22">
        <v>24.398599951328816</v>
      </c>
      <c r="AR45" s="21">
        <v>54.160496228201161</v>
      </c>
      <c r="AS45">
        <v>18.537200504413608</v>
      </c>
      <c r="AT45">
        <v>-24.398599951328816</v>
      </c>
      <c r="AU45">
        <v>-54.160496228201161</v>
      </c>
      <c r="AV45" t="s">
        <v>4174</v>
      </c>
    </row>
    <row r="46" spans="1:48" x14ac:dyDescent="0.25">
      <c r="A46" s="14">
        <v>4.9000000000000017E-10</v>
      </c>
      <c r="B46" t="s">
        <v>2096</v>
      </c>
      <c r="C46" s="4">
        <v>14</v>
      </c>
      <c r="D46" s="4">
        <v>6</v>
      </c>
      <c r="E46" s="4">
        <v>9</v>
      </c>
      <c r="F46" s="4">
        <v>29</v>
      </c>
      <c r="G46" s="4">
        <v>18000</v>
      </c>
      <c r="H46" s="4">
        <v>17700</v>
      </c>
      <c r="I46" s="34">
        <v>8346.5194346289754</v>
      </c>
      <c r="J46" s="35">
        <v>27.201893374725291</v>
      </c>
      <c r="K46" s="35">
        <v>22.189460382410903</v>
      </c>
      <c r="L46" s="35">
        <v>11.603449194747055</v>
      </c>
      <c r="M46" s="35">
        <v>10.432088632473553</v>
      </c>
      <c r="N46" s="4">
        <v>650.69000000000005</v>
      </c>
      <c r="O46" s="4">
        <v>214.70939596341637</v>
      </c>
      <c r="P46" s="35">
        <v>1.9581920903954801</v>
      </c>
      <c r="Q46" s="36" t="str">
        <f t="shared" si="4"/>
        <v xml:space="preserve"> </v>
      </c>
      <c r="R46" s="36" t="str">
        <f t="shared" si="5"/>
        <v xml:space="preserve"> </v>
      </c>
      <c r="S46" s="37" t="str">
        <f t="shared" si="6"/>
        <v/>
      </c>
      <c r="T46" s="37" t="str">
        <f t="shared" si="7"/>
        <v/>
      </c>
      <c r="U46" s="37" t="str">
        <f t="shared" si="8"/>
        <v/>
      </c>
      <c r="V46" s="37" t="str">
        <f t="shared" si="9"/>
        <v/>
      </c>
      <c r="W46" s="37" t="str">
        <f t="shared" si="10"/>
        <v/>
      </c>
      <c r="X46" s="37" t="str">
        <f t="shared" si="11"/>
        <v/>
      </c>
      <c r="Y46" s="1" t="str">
        <f t="shared" si="20"/>
        <v xml:space="preserve"> </v>
      </c>
      <c r="Z46" s="1" t="str">
        <f t="shared" si="12"/>
        <v xml:space="preserve"> </v>
      </c>
      <c r="AA46" s="1" t="str">
        <f t="shared" si="21"/>
        <v xml:space="preserve"> </v>
      </c>
      <c r="AB46" s="1" t="str">
        <f t="shared" si="13"/>
        <v xml:space="preserve"> </v>
      </c>
      <c r="AC46" s="1" t="str">
        <f t="shared" si="1"/>
        <v xml:space="preserve"> </v>
      </c>
      <c r="AD46" s="1" t="str">
        <f t="shared" si="14"/>
        <v xml:space="preserve"> </v>
      </c>
      <c r="AE46" s="1" t="str">
        <f t="shared" si="25"/>
        <v xml:space="preserve"> </v>
      </c>
      <c r="AF46" s="1" t="str">
        <f t="shared" si="25"/>
        <v xml:space="preserve"> </v>
      </c>
      <c r="AG46" s="38" t="str">
        <f t="shared" si="15"/>
        <v xml:space="preserve"> </v>
      </c>
      <c r="AH46" s="38" t="str">
        <f t="shared" si="16"/>
        <v xml:space="preserve"> </v>
      </c>
      <c r="AI46" s="1" t="str">
        <f t="shared" si="27"/>
        <v xml:space="preserve"> 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2096</v>
      </c>
      <c r="AP46" t="s">
        <v>2200</v>
      </c>
      <c r="AQ46" s="22">
        <v>-61.395071784154908</v>
      </c>
      <c r="AR46" s="21">
        <v>4.1210150053253454</v>
      </c>
      <c r="AS46">
        <v>1.6949152542372836</v>
      </c>
      <c r="AT46">
        <v>61.395071784154908</v>
      </c>
      <c r="AU46">
        <v>-4.1210150053253454</v>
      </c>
      <c r="AV46" t="s">
        <v>4175</v>
      </c>
    </row>
    <row r="47" spans="1:48" x14ac:dyDescent="0.25">
      <c r="A47" s="14">
        <v>5.0000000000000013E-10</v>
      </c>
      <c r="B47" t="s">
        <v>2097</v>
      </c>
      <c r="C47" s="4">
        <v>0</v>
      </c>
      <c r="D47" s="4">
        <v>0</v>
      </c>
      <c r="E47" s="4">
        <v>0</v>
      </c>
      <c r="F47" s="4">
        <v>0</v>
      </c>
      <c r="G47" s="4" t="s">
        <v>2162</v>
      </c>
      <c r="H47" s="4">
        <v>79800</v>
      </c>
      <c r="I47" s="34">
        <v>3735.160955830389</v>
      </c>
      <c r="J47" s="35" t="s">
        <v>2161</v>
      </c>
      <c r="K47" s="35" t="s">
        <v>2161</v>
      </c>
      <c r="L47" s="35" t="s">
        <v>2161</v>
      </c>
      <c r="M47" s="35" t="s">
        <v>2161</v>
      </c>
      <c r="N47" s="4" t="s">
        <v>119</v>
      </c>
      <c r="O47" s="4" t="s">
        <v>119</v>
      </c>
      <c r="P47" s="35" t="s">
        <v>124</v>
      </c>
      <c r="Q47" s="36" t="str">
        <f t="shared" si="4"/>
        <v xml:space="preserve"> </v>
      </c>
      <c r="R47" s="36" t="str">
        <f t="shared" si="5"/>
        <v xml:space="preserve"> </v>
      </c>
      <c r="S47" s="37" t="str">
        <f t="shared" si="6"/>
        <v xml:space="preserve"> </v>
      </c>
      <c r="T47" s="37" t="str">
        <f t="shared" si="7"/>
        <v xml:space="preserve"> </v>
      </c>
      <c r="U47" s="37" t="str">
        <f t="shared" si="8"/>
        <v xml:space="preserve"> </v>
      </c>
      <c r="V47" s="37" t="str">
        <f t="shared" si="9"/>
        <v xml:space="preserve"> </v>
      </c>
      <c r="W47" s="37" t="str">
        <f t="shared" si="10"/>
        <v xml:space="preserve"> </v>
      </c>
      <c r="X47" s="37" t="str">
        <f t="shared" si="11"/>
        <v xml:space="preserve"> </v>
      </c>
      <c r="Y47" s="1" t="str">
        <f t="shared" si="20"/>
        <v xml:space="preserve"> </v>
      </c>
      <c r="Z47" s="1" t="str">
        <f t="shared" si="12"/>
        <v xml:space="preserve"> </v>
      </c>
      <c r="AA47" s="1" t="str">
        <f t="shared" si="21"/>
        <v xml:space="preserve"> </v>
      </c>
      <c r="AB47" s="1" t="str">
        <f t="shared" si="13"/>
        <v xml:space="preserve"> </v>
      </c>
      <c r="AC47" s="1" t="str">
        <f t="shared" si="1"/>
        <v xml:space="preserve"> </v>
      </c>
      <c r="AD47" s="1" t="str">
        <f t="shared" si="14"/>
        <v xml:space="preserve"> </v>
      </c>
      <c r="AE47" s="1" t="str">
        <f t="shared" si="25"/>
        <v xml:space="preserve"> </v>
      </c>
      <c r="AF47" s="1" t="str">
        <f t="shared" si="25"/>
        <v xml:space="preserve"> </v>
      </c>
      <c r="AG47" s="38" t="str">
        <f t="shared" si="15"/>
        <v xml:space="preserve"> </v>
      </c>
      <c r="AH47" s="38" t="str">
        <f t="shared" si="16"/>
        <v xml:space="preserve"> </v>
      </c>
      <c r="AI47" s="1" t="str">
        <f t="shared" si="27"/>
        <v xml:space="preserve"> </v>
      </c>
      <c r="AJ47" s="1" t="str">
        <f t="shared" si="2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6"/>
        <v xml:space="preserve"> </v>
      </c>
      <c r="AN47" s="1" t="str">
        <f t="shared" si="26"/>
        <v xml:space="preserve"> </v>
      </c>
      <c r="AO47" t="s">
        <v>2097</v>
      </c>
      <c r="AP47" t="s">
        <v>2210</v>
      </c>
      <c r="AQ47" s="22" t="e">
        <v>#VALUE!</v>
      </c>
      <c r="AR47" s="21" t="e">
        <v>#VALUE!</v>
      </c>
      <c r="AS47" t="s">
        <v>124</v>
      </c>
      <c r="AT47" t="e">
        <v>#VALUE!</v>
      </c>
      <c r="AU47" t="e">
        <v>#VALUE!</v>
      </c>
      <c r="AV47" t="s">
        <v>4176</v>
      </c>
    </row>
    <row r="48" spans="1:48" x14ac:dyDescent="0.25">
      <c r="A48" s="14">
        <v>5.100000000000001E-10</v>
      </c>
      <c r="B48" t="s">
        <v>2098</v>
      </c>
      <c r="C48" s="4">
        <v>10</v>
      </c>
      <c r="D48" s="4">
        <v>0</v>
      </c>
      <c r="E48" s="4">
        <v>0</v>
      </c>
      <c r="F48" s="4">
        <v>10</v>
      </c>
      <c r="G48" s="4">
        <v>85000</v>
      </c>
      <c r="H48" s="4">
        <v>71000</v>
      </c>
      <c r="I48" s="34">
        <v>4954.5132818021193</v>
      </c>
      <c r="J48" s="35">
        <v>17.187646004211217</v>
      </c>
      <c r="K48" s="35">
        <v>12.703972568007854</v>
      </c>
      <c r="L48" s="35">
        <v>10.463217120149007</v>
      </c>
      <c r="M48" s="35">
        <v>9.7186647172011007</v>
      </c>
      <c r="N48" s="4">
        <v>4130.8739999999998</v>
      </c>
      <c r="O48" s="4" t="s">
        <v>119</v>
      </c>
      <c r="P48" s="35">
        <v>5.2716295774647888</v>
      </c>
      <c r="Q48" s="36">
        <f t="shared" si="4"/>
        <v>100.00000000051</v>
      </c>
      <c r="R48" s="36" t="str">
        <f t="shared" si="5"/>
        <v xml:space="preserve"> </v>
      </c>
      <c r="S48" s="37">
        <f t="shared" si="6"/>
        <v>0.19718309910154924</v>
      </c>
      <c r="T48" s="37" t="str">
        <f t="shared" si="7"/>
        <v/>
      </c>
      <c r="U48" s="37" t="str">
        <f t="shared" si="8"/>
        <v/>
      </c>
      <c r="V48" s="37" t="str">
        <f t="shared" si="9"/>
        <v/>
      </c>
      <c r="W48" s="37" t="str">
        <f t="shared" si="10"/>
        <v/>
      </c>
      <c r="X48" s="37">
        <f t="shared" si="11"/>
        <v>-0.13542721614798392</v>
      </c>
      <c r="Y48" s="1" t="str">
        <f t="shared" si="20"/>
        <v xml:space="preserve"> </v>
      </c>
      <c r="Z48" s="1" t="str">
        <f t="shared" si="12"/>
        <v xml:space="preserve"> </v>
      </c>
      <c r="AA48" s="1" t="str">
        <f t="shared" si="21"/>
        <v xml:space="preserve"> </v>
      </c>
      <c r="AB48" s="1">
        <f t="shared" si="13"/>
        <v>54</v>
      </c>
      <c r="AC48" s="1">
        <f t="shared" si="1"/>
        <v>62</v>
      </c>
      <c r="AD48" s="1" t="str">
        <f t="shared" si="14"/>
        <v xml:space="preserve"> </v>
      </c>
      <c r="AE48" s="1">
        <f t="shared" si="25"/>
        <v>10</v>
      </c>
      <c r="AF48" s="1" t="str">
        <f t="shared" si="25"/>
        <v xml:space="preserve"> </v>
      </c>
      <c r="AG48" s="38">
        <f t="shared" si="15"/>
        <v>5.2716295779747888</v>
      </c>
      <c r="AH48" s="38" t="str">
        <f t="shared" si="16"/>
        <v xml:space="preserve"> </v>
      </c>
      <c r="AI48" s="1">
        <f t="shared" si="27"/>
        <v>10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2098</v>
      </c>
      <c r="AP48" t="s">
        <v>2193</v>
      </c>
      <c r="AQ48" s="22">
        <v>-1.9782455006526423</v>
      </c>
      <c r="AR48" s="21">
        <v>13.542721614798392</v>
      </c>
      <c r="AS48">
        <v>19.718309859154925</v>
      </c>
      <c r="AT48">
        <v>1.9782455006526423</v>
      </c>
      <c r="AU48">
        <v>-13.542721614798392</v>
      </c>
      <c r="AV48" t="s">
        <v>4177</v>
      </c>
    </row>
    <row r="49" spans="1:48" x14ac:dyDescent="0.25">
      <c r="A49" s="14">
        <v>5.2000000000000007E-10</v>
      </c>
      <c r="B49" t="s">
        <v>2099</v>
      </c>
      <c r="C49" s="4">
        <v>23</v>
      </c>
      <c r="D49" s="4">
        <v>0</v>
      </c>
      <c r="E49" s="4">
        <v>1</v>
      </c>
      <c r="F49" s="4">
        <v>24</v>
      </c>
      <c r="G49" s="4">
        <v>120000</v>
      </c>
      <c r="H49" s="4">
        <v>79100</v>
      </c>
      <c r="I49" s="34">
        <v>1464.3201628975266</v>
      </c>
      <c r="J49" s="35">
        <v>3.0102227698045354</v>
      </c>
      <c r="K49" s="35">
        <v>3.1811383190712297</v>
      </c>
      <c r="L49" s="35">
        <v>3.0988937661161744</v>
      </c>
      <c r="M49" s="35">
        <v>3.200354119742074</v>
      </c>
      <c r="N49" s="4">
        <v>26277.125</v>
      </c>
      <c r="O49" s="4">
        <v>-19.51921065802296</v>
      </c>
      <c r="P49" s="35">
        <v>2.8775410872313532</v>
      </c>
      <c r="Q49" s="36">
        <f t="shared" si="4"/>
        <v>95.833333333853332</v>
      </c>
      <c r="R49" s="36" t="str">
        <f t="shared" si="5"/>
        <v xml:space="preserve"> </v>
      </c>
      <c r="S49" s="37">
        <f t="shared" si="6"/>
        <v>0.5170670043126675</v>
      </c>
      <c r="T49" s="37" t="str">
        <f t="shared" si="7"/>
        <v/>
      </c>
      <c r="U49" s="37" t="str">
        <f t="shared" si="8"/>
        <v/>
      </c>
      <c r="V49" s="37">
        <f t="shared" si="9"/>
        <v>-0.8213965795225433</v>
      </c>
      <c r="W49" s="37" t="str">
        <f t="shared" si="10"/>
        <v/>
      </c>
      <c r="X49" s="37">
        <f t="shared" si="11"/>
        <v>-0.74393925123914806</v>
      </c>
      <c r="Y49" s="1" t="str">
        <f t="shared" si="20"/>
        <v xml:space="preserve"> </v>
      </c>
      <c r="Z49" s="1">
        <f t="shared" si="12"/>
        <v>1</v>
      </c>
      <c r="AA49" s="1" t="str">
        <f t="shared" si="21"/>
        <v xml:space="preserve"> </v>
      </c>
      <c r="AB49" s="1">
        <f t="shared" si="13"/>
        <v>4</v>
      </c>
      <c r="AC49" s="1">
        <f t="shared" si="1"/>
        <v>2</v>
      </c>
      <c r="AD49" s="1" t="str">
        <f t="shared" si="14"/>
        <v xml:space="preserve"> </v>
      </c>
      <c r="AE49" s="1">
        <f t="shared" si="25"/>
        <v>18</v>
      </c>
      <c r="AF49" s="1" t="str">
        <f t="shared" si="25"/>
        <v xml:space="preserve"> </v>
      </c>
      <c r="AG49" s="38" t="str">
        <f t="shared" si="15"/>
        <v xml:space="preserve"> </v>
      </c>
      <c r="AH49" s="38" t="str">
        <f t="shared" si="16"/>
        <v xml:space="preserve"> </v>
      </c>
      <c r="AI49" s="1" t="str">
        <f t="shared" si="27"/>
        <v xml:space="preserve"> 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2099</v>
      </c>
      <c r="AP49" t="s">
        <v>2296</v>
      </c>
      <c r="AQ49" s="22">
        <v>82.139657952254325</v>
      </c>
      <c r="AR49" s="21">
        <v>74.393925123914812</v>
      </c>
      <c r="AS49">
        <v>51.706700379266749</v>
      </c>
      <c r="AT49">
        <v>-82.139657952254325</v>
      </c>
      <c r="AU49">
        <v>-74.393925123914812</v>
      </c>
      <c r="AV49" t="s">
        <v>4178</v>
      </c>
    </row>
    <row r="50" spans="1:48" x14ac:dyDescent="0.25">
      <c r="A50" s="14">
        <v>5.3000000000000003E-10</v>
      </c>
      <c r="B50" t="s">
        <v>2100</v>
      </c>
      <c r="C50" s="4">
        <v>27</v>
      </c>
      <c r="D50" s="4">
        <v>3</v>
      </c>
      <c r="E50" s="4">
        <v>2</v>
      </c>
      <c r="F50" s="4">
        <v>32</v>
      </c>
      <c r="G50" s="4">
        <v>400000</v>
      </c>
      <c r="H50" s="4">
        <v>270500</v>
      </c>
      <c r="I50" s="34">
        <v>8190.3717663427569</v>
      </c>
      <c r="J50" s="35">
        <v>5.77176105412798</v>
      </c>
      <c r="K50" s="35">
        <v>6.2061129730979561</v>
      </c>
      <c r="L50" s="35">
        <v>3.1785575316286447</v>
      </c>
      <c r="M50" s="35">
        <v>3.3094369694243402</v>
      </c>
      <c r="N50" s="4">
        <v>46866.112000000001</v>
      </c>
      <c r="O50" s="4">
        <v>854.45975580747438</v>
      </c>
      <c r="P50" s="35">
        <v>3.4746036968576712</v>
      </c>
      <c r="Q50" s="36">
        <f t="shared" si="4"/>
        <v>84.375000000529994</v>
      </c>
      <c r="R50" s="36" t="str">
        <f t="shared" si="5"/>
        <v xml:space="preserve"> </v>
      </c>
      <c r="S50" s="37">
        <f t="shared" si="6"/>
        <v>0.47874306892186697</v>
      </c>
      <c r="T50" s="37" t="str">
        <f t="shared" si="7"/>
        <v/>
      </c>
      <c r="U50" s="37" t="str">
        <f t="shared" si="8"/>
        <v/>
      </c>
      <c r="V50" s="37">
        <f t="shared" si="9"/>
        <v>-0.65754817989342174</v>
      </c>
      <c r="W50" s="37" t="str">
        <f t="shared" si="10"/>
        <v/>
      </c>
      <c r="X50" s="37">
        <f t="shared" si="11"/>
        <v>-0.73735665596941802</v>
      </c>
      <c r="Y50" s="1" t="str">
        <f t="shared" si="20"/>
        <v xml:space="preserve"> </v>
      </c>
      <c r="Z50" s="1">
        <f t="shared" si="12"/>
        <v>17</v>
      </c>
      <c r="AA50" s="1" t="str">
        <f t="shared" si="21"/>
        <v xml:space="preserve"> </v>
      </c>
      <c r="AB50" s="1">
        <f t="shared" si="13"/>
        <v>5</v>
      </c>
      <c r="AC50" s="1">
        <f t="shared" si="1"/>
        <v>3</v>
      </c>
      <c r="AD50" s="1" t="str">
        <f t="shared" si="14"/>
        <v xml:space="preserve"> </v>
      </c>
      <c r="AE50" s="1">
        <f t="shared" si="25"/>
        <v>59</v>
      </c>
      <c r="AF50" s="1" t="str">
        <f t="shared" si="25"/>
        <v xml:space="preserve"> </v>
      </c>
      <c r="AG50" s="38">
        <f t="shared" si="15"/>
        <v>3.4746036973876713</v>
      </c>
      <c r="AH50" s="38" t="str">
        <f t="shared" si="16"/>
        <v xml:space="preserve"> </v>
      </c>
      <c r="AI50" s="1">
        <f t="shared" si="27"/>
        <v>22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2100</v>
      </c>
      <c r="AP50" t="s">
        <v>2276</v>
      </c>
      <c r="AQ50" s="22">
        <v>65.754817989342172</v>
      </c>
      <c r="AR50" s="21">
        <v>73.7356655969418</v>
      </c>
      <c r="AS50">
        <v>47.874306839186701</v>
      </c>
      <c r="AT50">
        <v>-65.754817989342172</v>
      </c>
      <c r="AU50">
        <v>-73.7356655969418</v>
      </c>
      <c r="AV50" t="s">
        <v>4179</v>
      </c>
    </row>
    <row r="51" spans="1:48" x14ac:dyDescent="0.25">
      <c r="A51" s="14">
        <v>5.4E-10</v>
      </c>
      <c r="B51" t="s">
        <v>2101</v>
      </c>
      <c r="C51" s="4">
        <v>27</v>
      </c>
      <c r="D51" s="4">
        <v>1</v>
      </c>
      <c r="E51" s="4">
        <v>4</v>
      </c>
      <c r="F51" s="4">
        <v>32</v>
      </c>
      <c r="G51" s="4">
        <v>380000</v>
      </c>
      <c r="H51" s="4">
        <v>294000</v>
      </c>
      <c r="I51" s="34">
        <v>24620.060917949104</v>
      </c>
      <c r="J51" s="35">
        <v>10.092855298630596</v>
      </c>
      <c r="K51" s="35">
        <v>8.7255839463501221</v>
      </c>
      <c r="L51" s="35">
        <v>5.7719919243004645</v>
      </c>
      <c r="M51" s="35">
        <v>5.0683045486568314</v>
      </c>
      <c r="N51" s="4">
        <v>29129.517</v>
      </c>
      <c r="O51" s="4">
        <v>77.957516016442014</v>
      </c>
      <c r="P51" s="35">
        <v>1.4527979591836735</v>
      </c>
      <c r="Q51" s="36">
        <f t="shared" si="4"/>
        <v>84.375000000539998</v>
      </c>
      <c r="R51" s="36" t="str">
        <f t="shared" si="5"/>
        <v xml:space="preserve"> </v>
      </c>
      <c r="S51" s="37">
        <f t="shared" si="6"/>
        <v>0.29251700734272118</v>
      </c>
      <c r="T51" s="37" t="str">
        <f t="shared" si="7"/>
        <v/>
      </c>
      <c r="U51" s="37" t="str">
        <f t="shared" si="8"/>
        <v/>
      </c>
      <c r="V51" s="37">
        <f t="shared" si="9"/>
        <v>-0.40116774851301185</v>
      </c>
      <c r="W51" s="37" t="str">
        <f t="shared" si="10"/>
        <v/>
      </c>
      <c r="X51" s="37">
        <f t="shared" si="11"/>
        <v>-0.52306187771311952</v>
      </c>
      <c r="Y51" s="1" t="str">
        <f t="shared" si="20"/>
        <v xml:space="preserve"> </v>
      </c>
      <c r="Z51" s="1">
        <f t="shared" si="12"/>
        <v>37</v>
      </c>
      <c r="AA51" s="1" t="str">
        <f t="shared" si="21"/>
        <v xml:space="preserve"> </v>
      </c>
      <c r="AB51" s="1">
        <f t="shared" si="13"/>
        <v>22</v>
      </c>
      <c r="AC51" s="1">
        <f t="shared" si="1"/>
        <v>29</v>
      </c>
      <c r="AD51" s="1" t="str">
        <f t="shared" si="14"/>
        <v xml:space="preserve"> </v>
      </c>
      <c r="AE51" s="1">
        <f t="shared" si="25"/>
        <v>58</v>
      </c>
      <c r="AF51" s="1" t="str">
        <f t="shared" si="25"/>
        <v xml:space="preserve"> </v>
      </c>
      <c r="AG51" s="38" t="str">
        <f t="shared" si="15"/>
        <v xml:space="preserve"> </v>
      </c>
      <c r="AH51" s="38" t="str">
        <f t="shared" si="16"/>
        <v xml:space="preserve"> </v>
      </c>
      <c r="AI51" s="1" t="str">
        <f t="shared" si="27"/>
        <v xml:space="preserve"> </v>
      </c>
      <c r="AJ51" s="1" t="str">
        <f t="shared" si="2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6"/>
        <v xml:space="preserve"> </v>
      </c>
      <c r="AN51" s="1" t="str">
        <f t="shared" si="26"/>
        <v xml:space="preserve"> </v>
      </c>
      <c r="AO51" t="s">
        <v>2101</v>
      </c>
      <c r="AP51" t="s">
        <v>2200</v>
      </c>
      <c r="AQ51" s="22">
        <v>40.116774851301187</v>
      </c>
      <c r="AR51" s="21">
        <v>52.306187771311954</v>
      </c>
      <c r="AS51">
        <v>29.251700680272119</v>
      </c>
      <c r="AT51">
        <v>-40.116774851301187</v>
      </c>
      <c r="AU51">
        <v>-52.306187771311954</v>
      </c>
      <c r="AV51" t="s">
        <v>4180</v>
      </c>
    </row>
    <row r="52" spans="1:48" x14ac:dyDescent="0.25">
      <c r="A52" s="14">
        <v>5.4999999999999996E-10</v>
      </c>
      <c r="B52" t="s">
        <v>2102</v>
      </c>
      <c r="C52" s="4">
        <v>11</v>
      </c>
      <c r="D52" s="4">
        <v>2</v>
      </c>
      <c r="E52" s="4">
        <v>10</v>
      </c>
      <c r="F52" s="4">
        <v>23</v>
      </c>
      <c r="G52" s="4">
        <v>27000</v>
      </c>
      <c r="H52" s="4">
        <v>25050</v>
      </c>
      <c r="I52" s="34">
        <v>14206.384042909845</v>
      </c>
      <c r="J52" s="35" t="s">
        <v>2161</v>
      </c>
      <c r="K52" s="35">
        <v>23.024468438095433</v>
      </c>
      <c r="L52" s="35">
        <v>6.7159993863369172</v>
      </c>
      <c r="M52" s="35">
        <v>6.1097676401826577</v>
      </c>
      <c r="N52" s="4">
        <v>-197.78800000000001</v>
      </c>
      <c r="O52" s="4" t="s">
        <v>119</v>
      </c>
      <c r="P52" s="35">
        <v>2.4931057884231538</v>
      </c>
      <c r="Q52" s="36" t="str">
        <f t="shared" si="4"/>
        <v xml:space="preserve"> </v>
      </c>
      <c r="R52" s="36" t="str">
        <f t="shared" si="5"/>
        <v xml:space="preserve"> </v>
      </c>
      <c r="S52" s="37" t="str">
        <f t="shared" si="6"/>
        <v/>
      </c>
      <c r="T52" s="37" t="str">
        <f t="shared" si="7"/>
        <v/>
      </c>
      <c r="U52" s="37" t="str">
        <f t="shared" si="8"/>
        <v xml:space="preserve"> </v>
      </c>
      <c r="V52" s="37" t="str">
        <f t="shared" si="9"/>
        <v xml:space="preserve"> </v>
      </c>
      <c r="W52" s="37" t="str">
        <f t="shared" si="10"/>
        <v/>
      </c>
      <c r="X52" s="37">
        <f t="shared" si="11"/>
        <v>-0.44505879796642789</v>
      </c>
      <c r="Y52" s="1" t="str">
        <f t="shared" si="20"/>
        <v xml:space="preserve"> </v>
      </c>
      <c r="Z52" s="1" t="str">
        <f t="shared" si="12"/>
        <v xml:space="preserve"> </v>
      </c>
      <c r="AA52" s="1" t="str">
        <f t="shared" si="21"/>
        <v xml:space="preserve"> </v>
      </c>
      <c r="AB52" s="1">
        <f t="shared" si="13"/>
        <v>26</v>
      </c>
      <c r="AC52" s="1" t="str">
        <f t="shared" si="1"/>
        <v xml:space="preserve"> </v>
      </c>
      <c r="AD52" s="1" t="str">
        <f t="shared" si="14"/>
        <v xml:space="preserve"> </v>
      </c>
      <c r="AE52" s="1" t="str">
        <f t="shared" si="25"/>
        <v xml:space="preserve"> </v>
      </c>
      <c r="AF52" s="1" t="str">
        <f t="shared" si="25"/>
        <v xml:space="preserve"> </v>
      </c>
      <c r="AG52" s="38" t="str">
        <f t="shared" si="15"/>
        <v xml:space="preserve"> </v>
      </c>
      <c r="AH52" s="38" t="str">
        <f t="shared" si="16"/>
        <v xml:space="preserve"> </v>
      </c>
      <c r="AI52" s="1" t="str">
        <f t="shared" si="27"/>
        <v xml:space="preserve"> </v>
      </c>
      <c r="AJ52" s="1" t="str">
        <f t="shared" si="2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6"/>
        <v xml:space="preserve"> </v>
      </c>
      <c r="AN52" s="1" t="str">
        <f t="shared" si="26"/>
        <v xml:space="preserve"> </v>
      </c>
      <c r="AO52" t="s">
        <v>2102</v>
      </c>
      <c r="AP52" t="s">
        <v>2337</v>
      </c>
      <c r="AQ52" s="22" t="e">
        <v>#VALUE!</v>
      </c>
      <c r="AR52" s="21">
        <v>44.505879796642787</v>
      </c>
      <c r="AS52">
        <v>7.7844311377245567</v>
      </c>
      <c r="AT52" t="e">
        <v>#VALUE!</v>
      </c>
      <c r="AU52">
        <v>-44.505879796642787</v>
      </c>
      <c r="AV52" t="s">
        <v>4181</v>
      </c>
    </row>
    <row r="53" spans="1:48" x14ac:dyDescent="0.25">
      <c r="A53" s="14">
        <v>5.5999999999999993E-10</v>
      </c>
      <c r="B53" t="s">
        <v>2103</v>
      </c>
      <c r="C53" s="4">
        <v>16</v>
      </c>
      <c r="D53" s="4">
        <v>0</v>
      </c>
      <c r="E53" s="4">
        <v>2</v>
      </c>
      <c r="F53" s="4">
        <v>18</v>
      </c>
      <c r="G53" s="4">
        <v>525000</v>
      </c>
      <c r="H53" s="4">
        <v>430000</v>
      </c>
      <c r="I53" s="34">
        <v>7167.9328621908126</v>
      </c>
      <c r="J53" s="35">
        <v>12.671656745447045</v>
      </c>
      <c r="K53" s="35">
        <v>12.055963445870239</v>
      </c>
      <c r="L53" s="35">
        <v>5.5325843167845132</v>
      </c>
      <c r="M53" s="35">
        <v>5.3106747887360237</v>
      </c>
      <c r="N53" s="4">
        <v>33934</v>
      </c>
      <c r="O53" s="4">
        <v>11.759817632638947</v>
      </c>
      <c r="P53" s="35">
        <v>3.4689923255813953</v>
      </c>
      <c r="Q53" s="36">
        <f t="shared" si="4"/>
        <v>88.888888889448879</v>
      </c>
      <c r="R53" s="36" t="str">
        <f t="shared" si="5"/>
        <v xml:space="preserve"> </v>
      </c>
      <c r="S53" s="37">
        <f t="shared" si="6"/>
        <v>0.22093023311813947</v>
      </c>
      <c r="T53" s="37" t="str">
        <f t="shared" si="7"/>
        <v/>
      </c>
      <c r="U53" s="37" t="str">
        <f t="shared" si="8"/>
        <v/>
      </c>
      <c r="V53" s="37">
        <f t="shared" si="9"/>
        <v>-0.24816154453577621</v>
      </c>
      <c r="W53" s="37" t="str">
        <f t="shared" si="10"/>
        <v/>
      </c>
      <c r="X53" s="37">
        <f t="shared" si="11"/>
        <v>-0.54284406318519829</v>
      </c>
      <c r="Y53" s="1" t="str">
        <f t="shared" si="20"/>
        <v xml:space="preserve"> </v>
      </c>
      <c r="Z53" s="1">
        <f t="shared" si="12"/>
        <v>47</v>
      </c>
      <c r="AA53" s="1" t="str">
        <f t="shared" si="21"/>
        <v xml:space="preserve"> </v>
      </c>
      <c r="AB53" s="1">
        <f t="shared" si="13"/>
        <v>20</v>
      </c>
      <c r="AC53" s="1">
        <f t="shared" si="1"/>
        <v>55</v>
      </c>
      <c r="AD53" s="1" t="str">
        <f t="shared" si="14"/>
        <v xml:space="preserve"> </v>
      </c>
      <c r="AE53" s="1">
        <f t="shared" si="25"/>
        <v>46</v>
      </c>
      <c r="AF53" s="1" t="str">
        <f t="shared" si="25"/>
        <v xml:space="preserve"> </v>
      </c>
      <c r="AG53" s="38">
        <f t="shared" si="15"/>
        <v>3.4689923261413953</v>
      </c>
      <c r="AH53" s="38" t="str">
        <f t="shared" si="16"/>
        <v xml:space="preserve"> </v>
      </c>
      <c r="AI53" s="1">
        <f t="shared" si="27"/>
        <v>23</v>
      </c>
      <c r="AJ53" s="1" t="str">
        <f t="shared" si="2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6"/>
        <v xml:space="preserve"> </v>
      </c>
      <c r="AN53" s="1" t="str">
        <f t="shared" si="26"/>
        <v xml:space="preserve"> </v>
      </c>
      <c r="AO53" t="s">
        <v>2103</v>
      </c>
      <c r="AP53" t="s">
        <v>2256</v>
      </c>
      <c r="AQ53" s="22">
        <v>24.816154453577621</v>
      </c>
      <c r="AR53" s="21">
        <v>54.284406318519828</v>
      </c>
      <c r="AS53">
        <v>22.093023255813947</v>
      </c>
      <c r="AT53">
        <v>-24.816154453577621</v>
      </c>
      <c r="AU53">
        <v>-54.284406318519828</v>
      </c>
      <c r="AV53" t="s">
        <v>4182</v>
      </c>
    </row>
    <row r="54" spans="1:48" x14ac:dyDescent="0.25">
      <c r="A54" s="14">
        <v>5.6999999999999989E-10</v>
      </c>
      <c r="B54" t="s">
        <v>2104</v>
      </c>
      <c r="C54" s="4">
        <v>9</v>
      </c>
      <c r="D54" s="4">
        <v>0</v>
      </c>
      <c r="E54" s="4">
        <v>6</v>
      </c>
      <c r="F54" s="4">
        <v>15</v>
      </c>
      <c r="G54" s="4">
        <v>35500</v>
      </c>
      <c r="H54" s="4">
        <v>31950</v>
      </c>
      <c r="I54" s="34">
        <v>9817.28813163411</v>
      </c>
      <c r="J54" s="35" t="s">
        <v>2161</v>
      </c>
      <c r="K54" s="35" t="s">
        <v>2161</v>
      </c>
      <c r="L54" s="35">
        <v>10.509307918496452</v>
      </c>
      <c r="M54" s="35">
        <v>9.3762681040760416</v>
      </c>
      <c r="N54" s="4">
        <v>-245.392</v>
      </c>
      <c r="O54" s="4">
        <v>85.325753185952209</v>
      </c>
      <c r="P54" s="35" t="s">
        <v>124</v>
      </c>
      <c r="Q54" s="36" t="str">
        <f t="shared" si="4"/>
        <v xml:space="preserve"> </v>
      </c>
      <c r="R54" s="36" t="str">
        <f t="shared" si="5"/>
        <v xml:space="preserve"> </v>
      </c>
      <c r="S54" s="37" t="str">
        <f t="shared" si="6"/>
        <v/>
      </c>
      <c r="T54" s="37" t="str">
        <f t="shared" si="7"/>
        <v/>
      </c>
      <c r="U54" s="37" t="str">
        <f t="shared" si="8"/>
        <v xml:space="preserve"> </v>
      </c>
      <c r="V54" s="37" t="str">
        <f t="shared" si="9"/>
        <v xml:space="preserve"> </v>
      </c>
      <c r="W54" s="37" t="str">
        <f t="shared" si="10"/>
        <v/>
      </c>
      <c r="X54" s="37">
        <f t="shared" si="11"/>
        <v>-0.13161874602071533</v>
      </c>
      <c r="Y54" s="1" t="str">
        <f t="shared" si="20"/>
        <v xml:space="preserve"> </v>
      </c>
      <c r="Z54" s="1" t="str">
        <f t="shared" si="12"/>
        <v xml:space="preserve"> </v>
      </c>
      <c r="AA54" s="1" t="str">
        <f t="shared" si="21"/>
        <v xml:space="preserve"> </v>
      </c>
      <c r="AB54" s="1">
        <f t="shared" si="13"/>
        <v>55</v>
      </c>
      <c r="AC54" s="1" t="str">
        <f t="shared" si="1"/>
        <v xml:space="preserve"> </v>
      </c>
      <c r="AD54" s="1" t="str">
        <f t="shared" si="14"/>
        <v xml:space="preserve"> </v>
      </c>
      <c r="AE54" s="1" t="str">
        <f t="shared" si="25"/>
        <v xml:space="preserve"> </v>
      </c>
      <c r="AF54" s="1" t="str">
        <f t="shared" si="25"/>
        <v xml:space="preserve"> </v>
      </c>
      <c r="AG54" s="38" t="str">
        <f t="shared" si="15"/>
        <v xml:space="preserve"> </v>
      </c>
      <c r="AH54" s="38" t="str">
        <f t="shared" si="16"/>
        <v xml:space="preserve"> </v>
      </c>
      <c r="AI54" s="1" t="str">
        <f t="shared" si="27"/>
        <v xml:space="preserve"> </v>
      </c>
      <c r="AJ54" s="1" t="str">
        <f t="shared" si="27"/>
        <v xml:space="preserve"> </v>
      </c>
      <c r="AK54" s="25">
        <f t="shared" si="18"/>
        <v>85.325753186522206</v>
      </c>
      <c r="AL54" s="25" t="str">
        <f t="shared" si="19"/>
        <v xml:space="preserve"> </v>
      </c>
      <c r="AM54" s="1">
        <f t="shared" si="26"/>
        <v>5</v>
      </c>
      <c r="AN54" s="1" t="str">
        <f t="shared" si="26"/>
        <v xml:space="preserve"> </v>
      </c>
      <c r="AO54" t="s">
        <v>2104</v>
      </c>
      <c r="AP54" t="s">
        <v>2280</v>
      </c>
      <c r="AQ54" s="22" t="e">
        <v>#VALUE!</v>
      </c>
      <c r="AR54" s="21">
        <v>13.161874602071533</v>
      </c>
      <c r="AS54">
        <v>11.111111111111116</v>
      </c>
      <c r="AT54" t="e">
        <v>#VALUE!</v>
      </c>
      <c r="AU54">
        <v>-13.161874602071533</v>
      </c>
      <c r="AV54" t="s">
        <v>4183</v>
      </c>
    </row>
    <row r="55" spans="1:48" x14ac:dyDescent="0.25">
      <c r="A55" s="14">
        <v>5.7999999999999986E-10</v>
      </c>
      <c r="B55" t="s">
        <v>2105</v>
      </c>
      <c r="C55" s="4">
        <v>5</v>
      </c>
      <c r="D55" s="4">
        <v>0</v>
      </c>
      <c r="E55" s="4">
        <v>2</v>
      </c>
      <c r="F55" s="4">
        <v>7</v>
      </c>
      <c r="G55" s="4">
        <v>635000</v>
      </c>
      <c r="H55" s="4">
        <v>547000</v>
      </c>
      <c r="I55" s="34">
        <v>1774.3583100706715</v>
      </c>
      <c r="J55" s="35">
        <v>15.992047829963894</v>
      </c>
      <c r="K55" s="35">
        <v>13.592932669010848</v>
      </c>
      <c r="L55" s="35">
        <v>7.4009072235535767</v>
      </c>
      <c r="M55" s="35">
        <v>7.0245491470349304</v>
      </c>
      <c r="N55" s="4">
        <v>34204.5</v>
      </c>
      <c r="O55" s="4">
        <v>16.611164895574966</v>
      </c>
      <c r="P55" s="35">
        <v>1.5539305301645339</v>
      </c>
      <c r="Q55" s="36" t="str">
        <f t="shared" si="4"/>
        <v xml:space="preserve"> </v>
      </c>
      <c r="R55" s="36" t="str">
        <f t="shared" si="5"/>
        <v xml:space="preserve"> </v>
      </c>
      <c r="S55" s="37">
        <f t="shared" si="6"/>
        <v>0.16087751429115177</v>
      </c>
      <c r="T55" s="37" t="str">
        <f t="shared" si="7"/>
        <v/>
      </c>
      <c r="U55" s="37" t="str">
        <f t="shared" si="8"/>
        <v/>
      </c>
      <c r="V55" s="37" t="str">
        <f t="shared" si="9"/>
        <v/>
      </c>
      <c r="W55" s="37" t="str">
        <f t="shared" si="10"/>
        <v/>
      </c>
      <c r="X55" s="37">
        <f t="shared" si="11"/>
        <v>-0.38846504972391438</v>
      </c>
      <c r="Y55" s="1" t="str">
        <f t="shared" si="20"/>
        <v xml:space="preserve"> </v>
      </c>
      <c r="Z55" s="1" t="str">
        <f t="shared" si="12"/>
        <v xml:space="preserve"> </v>
      </c>
      <c r="AA55" s="1" t="str">
        <f t="shared" si="21"/>
        <v xml:space="preserve"> </v>
      </c>
      <c r="AB55" s="1">
        <f t="shared" si="13"/>
        <v>37</v>
      </c>
      <c r="AC55" s="1">
        <f t="shared" si="1"/>
        <v>69</v>
      </c>
      <c r="AD55" s="1" t="str">
        <f t="shared" si="14"/>
        <v xml:space="preserve"> </v>
      </c>
      <c r="AE55" s="1" t="str">
        <f t="shared" si="25"/>
        <v xml:space="preserve"> </v>
      </c>
      <c r="AF55" s="1" t="str">
        <f t="shared" si="25"/>
        <v xml:space="preserve"> </v>
      </c>
      <c r="AG55" s="38" t="str">
        <f t="shared" si="15"/>
        <v xml:space="preserve"> </v>
      </c>
      <c r="AH55" s="38" t="str">
        <f t="shared" si="16"/>
        <v xml:space="preserve"> </v>
      </c>
      <c r="AI55" s="1" t="str">
        <f t="shared" si="27"/>
        <v xml:space="preserve"> </v>
      </c>
      <c r="AJ55" s="1" t="str">
        <f t="shared" si="2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6"/>
        <v xml:space="preserve"> </v>
      </c>
      <c r="AN55" s="1" t="str">
        <f t="shared" si="26"/>
        <v xml:space="preserve"> </v>
      </c>
      <c r="AO55" t="s">
        <v>2105</v>
      </c>
      <c r="AP55" t="s">
        <v>2252</v>
      </c>
      <c r="AQ55" s="22">
        <v>5.1155126616723283</v>
      </c>
      <c r="AR55" s="21">
        <v>38.846504972391436</v>
      </c>
      <c r="AS55">
        <v>16.087751371115179</v>
      </c>
      <c r="AT55">
        <v>-5.1155126616723283</v>
      </c>
      <c r="AU55">
        <v>-38.846504972391436</v>
      </c>
      <c r="AV55" t="s">
        <v>4184</v>
      </c>
    </row>
    <row r="56" spans="1:48" x14ac:dyDescent="0.25">
      <c r="A56" s="14">
        <v>5.8999999999999982E-10</v>
      </c>
      <c r="B56" t="s">
        <v>2106</v>
      </c>
      <c r="C56" s="4">
        <v>5</v>
      </c>
      <c r="D56" s="4">
        <v>0</v>
      </c>
      <c r="E56" s="4">
        <v>2</v>
      </c>
      <c r="F56" s="4">
        <v>7</v>
      </c>
      <c r="G56" s="4">
        <v>48000</v>
      </c>
      <c r="H56" s="4">
        <v>40150</v>
      </c>
      <c r="I56" s="34">
        <v>3721.040287785765</v>
      </c>
      <c r="J56" s="35">
        <v>13.20397928142728</v>
      </c>
      <c r="K56" s="35">
        <v>11.503473963183152</v>
      </c>
      <c r="L56" s="35">
        <v>9.807917777777778</v>
      </c>
      <c r="M56" s="35">
        <v>9.965708156929157</v>
      </c>
      <c r="N56" s="4">
        <v>3040.75</v>
      </c>
      <c r="O56" s="4" t="s">
        <v>119</v>
      </c>
      <c r="P56" s="35">
        <v>2.8642590286425902</v>
      </c>
      <c r="Q56" s="36" t="str">
        <f t="shared" si="4"/>
        <v xml:space="preserve"> </v>
      </c>
      <c r="R56" s="36" t="str">
        <f t="shared" si="5"/>
        <v xml:space="preserve"> </v>
      </c>
      <c r="S56" s="37">
        <f t="shared" si="6"/>
        <v>0.19551681254516801</v>
      </c>
      <c r="T56" s="37" t="str">
        <f t="shared" si="7"/>
        <v/>
      </c>
      <c r="U56" s="37" t="str">
        <f t="shared" si="8"/>
        <v/>
      </c>
      <c r="V56" s="37">
        <f t="shared" si="9"/>
        <v>-0.21657762766523925</v>
      </c>
      <c r="W56" s="37" t="str">
        <f t="shared" si="10"/>
        <v/>
      </c>
      <c r="X56" s="37">
        <f t="shared" si="11"/>
        <v>-0.18957442251716805</v>
      </c>
      <c r="Y56" s="1" t="str">
        <f t="shared" si="20"/>
        <v xml:space="preserve"> </v>
      </c>
      <c r="Z56" s="1">
        <f t="shared" si="12"/>
        <v>49</v>
      </c>
      <c r="AA56" s="1" t="str">
        <f t="shared" si="21"/>
        <v xml:space="preserve"> </v>
      </c>
      <c r="AB56" s="1">
        <f t="shared" si="13"/>
        <v>52</v>
      </c>
      <c r="AC56" s="1">
        <f t="shared" si="1"/>
        <v>63</v>
      </c>
      <c r="AD56" s="1" t="str">
        <f t="shared" si="14"/>
        <v xml:space="preserve"> </v>
      </c>
      <c r="AE56" s="1" t="str">
        <f t="shared" si="25"/>
        <v xml:space="preserve"> </v>
      </c>
      <c r="AF56" s="1" t="str">
        <f t="shared" si="25"/>
        <v xml:space="preserve"> </v>
      </c>
      <c r="AG56" s="38" t="str">
        <f t="shared" si="15"/>
        <v xml:space="preserve"> </v>
      </c>
      <c r="AH56" s="38" t="str">
        <f t="shared" si="16"/>
        <v xml:space="preserve"> </v>
      </c>
      <c r="AI56" s="1" t="str">
        <f t="shared" si="27"/>
        <v xml:space="preserve"> </v>
      </c>
      <c r="AJ56" s="1" t="str">
        <f t="shared" si="2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6"/>
        <v xml:space="preserve"> </v>
      </c>
      <c r="AN56" s="1" t="str">
        <f t="shared" si="26"/>
        <v xml:space="preserve"> </v>
      </c>
      <c r="AO56" t="s">
        <v>2106</v>
      </c>
      <c r="AP56" t="s">
        <v>2819</v>
      </c>
      <c r="AQ56" s="22">
        <v>21.657762766523923</v>
      </c>
      <c r="AR56" s="21">
        <v>18.957442251716806</v>
      </c>
      <c r="AS56">
        <v>19.5516811955168</v>
      </c>
      <c r="AT56">
        <v>-21.657762766523923</v>
      </c>
      <c r="AU56">
        <v>-18.957442251716806</v>
      </c>
      <c r="AV56" t="s">
        <v>4185</v>
      </c>
    </row>
    <row r="57" spans="1:48" x14ac:dyDescent="0.25">
      <c r="A57" s="14">
        <v>5.9999999999999979E-10</v>
      </c>
      <c r="B57" t="s">
        <v>2107</v>
      </c>
      <c r="C57" s="4">
        <v>30</v>
      </c>
      <c r="D57" s="4">
        <v>0</v>
      </c>
      <c r="E57" s="4">
        <v>0</v>
      </c>
      <c r="F57" s="4">
        <v>30</v>
      </c>
      <c r="G57" s="4">
        <v>70250</v>
      </c>
      <c r="H57" s="4">
        <v>55800</v>
      </c>
      <c r="I57" s="34">
        <v>20497.082552099851</v>
      </c>
      <c r="J57" s="35">
        <v>5.4989444588871121</v>
      </c>
      <c r="K57" s="35">
        <v>5.3033018186048384</v>
      </c>
      <c r="L57" s="35" t="s">
        <v>2161</v>
      </c>
      <c r="M57" s="35" t="s">
        <v>2161</v>
      </c>
      <c r="N57" s="4">
        <v>10147.402</v>
      </c>
      <c r="O57" s="4">
        <v>22.118258068367158</v>
      </c>
      <c r="P57" s="35">
        <v>4.770078853046595</v>
      </c>
      <c r="Q57" s="36">
        <f t="shared" si="4"/>
        <v>100.0000000006</v>
      </c>
      <c r="R57" s="36" t="str">
        <f t="shared" si="5"/>
        <v xml:space="preserve"> </v>
      </c>
      <c r="S57" s="37">
        <f t="shared" si="6"/>
        <v>0.25896057407670242</v>
      </c>
      <c r="T57" s="37" t="str">
        <f t="shared" si="7"/>
        <v/>
      </c>
      <c r="U57" s="37" t="str">
        <f t="shared" si="8"/>
        <v/>
      </c>
      <c r="V57" s="37">
        <f t="shared" si="9"/>
        <v>-0.67373501415758374</v>
      </c>
      <c r="W57" s="37" t="str">
        <f t="shared" si="10"/>
        <v xml:space="preserve"> </v>
      </c>
      <c r="X57" s="37" t="str">
        <f t="shared" si="11"/>
        <v xml:space="preserve"> </v>
      </c>
      <c r="Y57" s="1" t="str">
        <f t="shared" si="20"/>
        <v xml:space="preserve"> </v>
      </c>
      <c r="Z57" s="1">
        <f t="shared" si="12"/>
        <v>15</v>
      </c>
      <c r="AA57" s="1" t="str">
        <f t="shared" si="21"/>
        <v xml:space="preserve"> </v>
      </c>
      <c r="AB57" s="1" t="str">
        <f t="shared" si="13"/>
        <v xml:space="preserve"> </v>
      </c>
      <c r="AC57" s="1">
        <f t="shared" si="1"/>
        <v>42</v>
      </c>
      <c r="AD57" s="1" t="str">
        <f t="shared" si="14"/>
        <v xml:space="preserve"> </v>
      </c>
      <c r="AE57" s="1">
        <f t="shared" si="25"/>
        <v>9</v>
      </c>
      <c r="AF57" s="1" t="str">
        <f t="shared" si="25"/>
        <v xml:space="preserve"> </v>
      </c>
      <c r="AG57" s="38">
        <f t="shared" si="15"/>
        <v>4.770078853646595</v>
      </c>
      <c r="AH57" s="38" t="str">
        <f t="shared" si="16"/>
        <v xml:space="preserve"> </v>
      </c>
      <c r="AI57" s="1">
        <f t="shared" si="27"/>
        <v>15</v>
      </c>
      <c r="AJ57" s="1" t="str">
        <f t="shared" si="2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6"/>
        <v xml:space="preserve"> </v>
      </c>
      <c r="AN57" s="1" t="str">
        <f t="shared" si="26"/>
        <v xml:space="preserve"> </v>
      </c>
      <c r="AO57" t="s">
        <v>2107</v>
      </c>
      <c r="AP57" t="s">
        <v>2167</v>
      </c>
      <c r="AQ57" s="22">
        <v>67.373501415758369</v>
      </c>
      <c r="AR57" s="21" t="e">
        <v>#VALUE!</v>
      </c>
      <c r="AS57">
        <v>25.896057347670244</v>
      </c>
      <c r="AT57">
        <v>-67.373501415758369</v>
      </c>
      <c r="AU57" t="e">
        <v>#VALUE!</v>
      </c>
      <c r="AV57" t="s">
        <v>4186</v>
      </c>
    </row>
    <row r="58" spans="1:48" x14ac:dyDescent="0.25">
      <c r="A58" s="14">
        <v>6.0999999999999975E-10</v>
      </c>
      <c r="B58" t="s">
        <v>2108</v>
      </c>
      <c r="C58" s="4">
        <v>28</v>
      </c>
      <c r="D58" s="4">
        <v>0</v>
      </c>
      <c r="E58" s="4">
        <v>1</v>
      </c>
      <c r="F58" s="4">
        <v>29</v>
      </c>
      <c r="G58" s="4">
        <v>455000</v>
      </c>
      <c r="H58" s="4">
        <v>341000</v>
      </c>
      <c r="I58" s="34">
        <v>26263.878741166078</v>
      </c>
      <c r="J58" s="35">
        <v>7.4031478836104441</v>
      </c>
      <c r="K58" s="35">
        <v>7.6316219230939755</v>
      </c>
      <c r="L58" s="35">
        <v>3.899384971754944</v>
      </c>
      <c r="M58" s="35">
        <v>3.9468972995684002</v>
      </c>
      <c r="N58" s="4">
        <v>46061.487000000001</v>
      </c>
      <c r="O58" s="4">
        <v>150.66819747466747</v>
      </c>
      <c r="P58" s="35">
        <v>3.1902475073313785</v>
      </c>
      <c r="Q58" s="36">
        <f t="shared" si="4"/>
        <v>96.551724138541033</v>
      </c>
      <c r="R58" s="36" t="str">
        <f t="shared" si="5"/>
        <v xml:space="preserve"> </v>
      </c>
      <c r="S58" s="37">
        <f t="shared" si="6"/>
        <v>0.33431085104988262</v>
      </c>
      <c r="T58" s="37" t="str">
        <f t="shared" si="7"/>
        <v/>
      </c>
      <c r="U58" s="37" t="str">
        <f t="shared" si="8"/>
        <v/>
      </c>
      <c r="V58" s="37">
        <f t="shared" si="9"/>
        <v>-0.56075425793183831</v>
      </c>
      <c r="W58" s="37" t="str">
        <f t="shared" si="10"/>
        <v/>
      </c>
      <c r="X58" s="37">
        <f t="shared" si="11"/>
        <v>-0.67779488071132787</v>
      </c>
      <c r="Y58" s="1" t="str">
        <f t="shared" si="20"/>
        <v xml:space="preserve"> </v>
      </c>
      <c r="Z58" s="1">
        <f t="shared" si="12"/>
        <v>21</v>
      </c>
      <c r="AA58" s="1" t="str">
        <f t="shared" si="21"/>
        <v xml:space="preserve"> </v>
      </c>
      <c r="AB58" s="1">
        <f t="shared" si="13"/>
        <v>8</v>
      </c>
      <c r="AC58" s="1">
        <f t="shared" si="1"/>
        <v>17</v>
      </c>
      <c r="AD58" s="1" t="str">
        <f t="shared" si="14"/>
        <v xml:space="preserve"> </v>
      </c>
      <c r="AE58" s="1">
        <f t="shared" si="25"/>
        <v>17</v>
      </c>
      <c r="AF58" s="1" t="str">
        <f t="shared" si="25"/>
        <v xml:space="preserve"> </v>
      </c>
      <c r="AG58" s="38">
        <f t="shared" si="15"/>
        <v>3.1902475079413786</v>
      </c>
      <c r="AH58" s="38" t="str">
        <f t="shared" si="16"/>
        <v xml:space="preserve"> </v>
      </c>
      <c r="AI58" s="1">
        <f t="shared" si="27"/>
        <v>28</v>
      </c>
      <c r="AJ58" s="1" t="str">
        <f t="shared" si="2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6"/>
        <v xml:space="preserve"> </v>
      </c>
      <c r="AN58" s="1" t="str">
        <f t="shared" si="26"/>
        <v xml:space="preserve"> </v>
      </c>
      <c r="AO58" t="s">
        <v>2108</v>
      </c>
      <c r="AP58" t="s">
        <v>2202</v>
      </c>
      <c r="AQ58" s="22">
        <v>56.075425793183832</v>
      </c>
      <c r="AR58" s="21">
        <v>67.779488071132789</v>
      </c>
      <c r="AS58">
        <v>33.431085043988261</v>
      </c>
      <c r="AT58">
        <v>-56.075425793183832</v>
      </c>
      <c r="AU58">
        <v>-67.779488071132789</v>
      </c>
      <c r="AV58" t="s">
        <v>4187</v>
      </c>
    </row>
    <row r="59" spans="1:48" x14ac:dyDescent="0.25">
      <c r="A59" s="14">
        <v>6.1999999999999972E-10</v>
      </c>
      <c r="B59" t="s">
        <v>2109</v>
      </c>
      <c r="C59" s="4">
        <v>30</v>
      </c>
      <c r="D59" s="4">
        <v>0</v>
      </c>
      <c r="E59" s="4">
        <v>2</v>
      </c>
      <c r="F59" s="4">
        <v>32</v>
      </c>
      <c r="G59" s="4">
        <v>365000</v>
      </c>
      <c r="H59" s="4">
        <v>276000</v>
      </c>
      <c r="I59" s="34">
        <v>22545.205548295511</v>
      </c>
      <c r="J59" s="35" t="s">
        <v>2161</v>
      </c>
      <c r="K59" s="35">
        <v>24.775074192819556</v>
      </c>
      <c r="L59" s="35">
        <v>11.408562459478309</v>
      </c>
      <c r="M59" s="35">
        <v>10.038481617134165</v>
      </c>
      <c r="N59" s="4">
        <v>5264.7080000000005</v>
      </c>
      <c r="O59" s="4" t="s">
        <v>119</v>
      </c>
      <c r="P59" s="35">
        <v>0.58152173913043481</v>
      </c>
      <c r="Q59" s="36">
        <f t="shared" si="4"/>
        <v>93.750000000620005</v>
      </c>
      <c r="R59" s="36" t="str">
        <f t="shared" si="5"/>
        <v xml:space="preserve"> </v>
      </c>
      <c r="S59" s="37">
        <f t="shared" si="6"/>
        <v>0.32246376873594212</v>
      </c>
      <c r="T59" s="37" t="str">
        <f t="shared" si="7"/>
        <v/>
      </c>
      <c r="U59" s="37" t="str">
        <f t="shared" si="8"/>
        <v xml:space="preserve"> </v>
      </c>
      <c r="V59" s="37" t="str">
        <f t="shared" si="9"/>
        <v xml:space="preserve"> </v>
      </c>
      <c r="W59" s="37" t="str">
        <f t="shared" si="10"/>
        <v/>
      </c>
      <c r="X59" s="37" t="str">
        <f t="shared" si="11"/>
        <v/>
      </c>
      <c r="Y59" s="1" t="str">
        <f t="shared" si="20"/>
        <v xml:space="preserve"> </v>
      </c>
      <c r="Z59" s="1" t="str">
        <f t="shared" si="12"/>
        <v xml:space="preserve"> </v>
      </c>
      <c r="AA59" s="1" t="str">
        <f t="shared" si="21"/>
        <v xml:space="preserve"> </v>
      </c>
      <c r="AB59" s="1" t="str">
        <f t="shared" si="13"/>
        <v xml:space="preserve"> </v>
      </c>
      <c r="AC59" s="1">
        <f t="shared" si="1"/>
        <v>19</v>
      </c>
      <c r="AD59" s="1" t="str">
        <f t="shared" si="14"/>
        <v xml:space="preserve"> </v>
      </c>
      <c r="AE59" s="1">
        <f t="shared" si="25"/>
        <v>30</v>
      </c>
      <c r="AF59" s="1" t="str">
        <f t="shared" si="25"/>
        <v xml:space="preserve"> </v>
      </c>
      <c r="AG59" s="38" t="str">
        <f t="shared" si="15"/>
        <v xml:space="preserve"> </v>
      </c>
      <c r="AH59" s="38" t="str">
        <f t="shared" si="16"/>
        <v xml:space="preserve"> </v>
      </c>
      <c r="AI59" s="1" t="str">
        <f t="shared" si="27"/>
        <v xml:space="preserve"> </v>
      </c>
      <c r="AJ59" s="1" t="str">
        <f t="shared" si="2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6"/>
        <v xml:space="preserve"> </v>
      </c>
      <c r="AN59" s="1" t="str">
        <f t="shared" si="26"/>
        <v xml:space="preserve"> </v>
      </c>
      <c r="AO59" t="s">
        <v>2109</v>
      </c>
      <c r="AP59" t="s">
        <v>2193</v>
      </c>
      <c r="AQ59" s="22" t="e">
        <v>#VALUE!</v>
      </c>
      <c r="AR59" s="21">
        <v>5.7313587964587853</v>
      </c>
      <c r="AS59">
        <v>32.24637681159421</v>
      </c>
      <c r="AT59" t="e">
        <v>#VALUE!</v>
      </c>
      <c r="AU59">
        <v>-5.7313587964587853</v>
      </c>
      <c r="AV59" t="s">
        <v>4188</v>
      </c>
    </row>
    <row r="60" spans="1:48" x14ac:dyDescent="0.25">
      <c r="A60" s="14">
        <v>6.2999999999999969E-10</v>
      </c>
      <c r="B60" t="s">
        <v>2110</v>
      </c>
      <c r="C60" s="4">
        <v>15</v>
      </c>
      <c r="D60" s="4">
        <v>0</v>
      </c>
      <c r="E60" s="4">
        <v>2</v>
      </c>
      <c r="F60" s="4">
        <v>17</v>
      </c>
      <c r="G60" s="4">
        <v>57000</v>
      </c>
      <c r="H60" s="4">
        <v>44250</v>
      </c>
      <c r="I60" s="34">
        <v>3490.7464664310955</v>
      </c>
      <c r="J60" s="35">
        <v>5.3757830268367588</v>
      </c>
      <c r="K60" s="35">
        <v>6.0907920300781893</v>
      </c>
      <c r="L60" s="35">
        <v>26.007449055666005</v>
      </c>
      <c r="M60" s="35">
        <v>34.986995294569951</v>
      </c>
      <c r="N60" s="4">
        <v>8231.3590000000004</v>
      </c>
      <c r="O60" s="4">
        <v>44.765371086880066</v>
      </c>
      <c r="P60" s="35">
        <v>6.9228564971751414</v>
      </c>
      <c r="Q60" s="36">
        <f t="shared" si="4"/>
        <v>88.235294118277054</v>
      </c>
      <c r="R60" s="36" t="str">
        <f t="shared" si="5"/>
        <v xml:space="preserve"> </v>
      </c>
      <c r="S60" s="37">
        <f t="shared" si="6"/>
        <v>0.28813559385033888</v>
      </c>
      <c r="T60" s="37" t="str">
        <f t="shared" si="7"/>
        <v/>
      </c>
      <c r="U60" s="37" t="str">
        <f t="shared" si="8"/>
        <v/>
      </c>
      <c r="V60" s="37">
        <f t="shared" si="9"/>
        <v>-0.68104246437547022</v>
      </c>
      <c r="W60" s="37" t="str">
        <f t="shared" si="10"/>
        <v/>
      </c>
      <c r="X60" s="37" t="str">
        <f t="shared" si="11"/>
        <v/>
      </c>
      <c r="Y60" s="1" t="str">
        <f t="shared" si="20"/>
        <v xml:space="preserve"> </v>
      </c>
      <c r="Z60" s="1">
        <f t="shared" si="12"/>
        <v>12</v>
      </c>
      <c r="AA60" s="1" t="str">
        <f t="shared" si="21"/>
        <v xml:space="preserve"> </v>
      </c>
      <c r="AB60" s="1" t="str">
        <f t="shared" si="13"/>
        <v xml:space="preserve"> </v>
      </c>
      <c r="AC60" s="1">
        <f t="shared" si="1"/>
        <v>33</v>
      </c>
      <c r="AD60" s="1" t="str">
        <f t="shared" si="14"/>
        <v xml:space="preserve"> </v>
      </c>
      <c r="AE60" s="1">
        <f t="shared" si="25"/>
        <v>48</v>
      </c>
      <c r="AF60" s="1" t="str">
        <f t="shared" si="25"/>
        <v xml:space="preserve"> </v>
      </c>
      <c r="AG60" s="38">
        <f t="shared" si="15"/>
        <v>6.9228564978051415</v>
      </c>
      <c r="AH60" s="38" t="str">
        <f t="shared" si="16"/>
        <v xml:space="preserve"> </v>
      </c>
      <c r="AI60" s="1">
        <f t="shared" si="27"/>
        <v>1</v>
      </c>
      <c r="AJ60" s="1" t="str">
        <f t="shared" si="2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6"/>
        <v xml:space="preserve"> </v>
      </c>
      <c r="AN60" s="1" t="str">
        <f t="shared" si="26"/>
        <v xml:space="preserve"> </v>
      </c>
      <c r="AO60" t="s">
        <v>2110</v>
      </c>
      <c r="AP60" t="s">
        <v>2246</v>
      </c>
      <c r="AQ60" s="22">
        <v>68.104246437547019</v>
      </c>
      <c r="AR60" s="21">
        <v>-114.89884394778218</v>
      </c>
      <c r="AS60">
        <v>28.813559322033889</v>
      </c>
      <c r="AT60">
        <v>-68.104246437547019</v>
      </c>
      <c r="AU60">
        <v>114.89884394778218</v>
      </c>
      <c r="AV60" t="s">
        <v>4189</v>
      </c>
    </row>
    <row r="61" spans="1:48" x14ac:dyDescent="0.25">
      <c r="A61" s="14">
        <v>6.3999999999999965E-10</v>
      </c>
      <c r="B61" t="s">
        <v>2111</v>
      </c>
      <c r="C61" s="4">
        <v>16</v>
      </c>
      <c r="D61" s="4">
        <v>4</v>
      </c>
      <c r="E61" s="4">
        <v>8</v>
      </c>
      <c r="F61" s="4">
        <v>28</v>
      </c>
      <c r="G61" s="4">
        <v>138000</v>
      </c>
      <c r="H61" s="4">
        <v>119000</v>
      </c>
      <c r="I61" s="34">
        <v>2973.8178842756183</v>
      </c>
      <c r="J61" s="35">
        <v>30.868600926058026</v>
      </c>
      <c r="K61" s="35">
        <v>14.251353639077163</v>
      </c>
      <c r="L61" s="35">
        <v>10.50956369865723</v>
      </c>
      <c r="M61" s="35">
        <v>9.916075781108697</v>
      </c>
      <c r="N61" s="4">
        <v>3855.05</v>
      </c>
      <c r="O61" s="4" t="s">
        <v>119</v>
      </c>
      <c r="P61" s="35">
        <v>2.7348361344537815</v>
      </c>
      <c r="Q61" s="36" t="str">
        <f t="shared" si="4"/>
        <v xml:space="preserve"> </v>
      </c>
      <c r="R61" s="36" t="str">
        <f t="shared" si="5"/>
        <v xml:space="preserve"> </v>
      </c>
      <c r="S61" s="37">
        <f t="shared" si="6"/>
        <v>0.15966386618621858</v>
      </c>
      <c r="T61" s="37" t="str">
        <f t="shared" si="7"/>
        <v/>
      </c>
      <c r="U61" s="37" t="str">
        <f t="shared" si="8"/>
        <v/>
      </c>
      <c r="V61" s="37" t="str">
        <f t="shared" si="9"/>
        <v/>
      </c>
      <c r="W61" s="37" t="str">
        <f t="shared" si="10"/>
        <v/>
      </c>
      <c r="X61" s="37">
        <f t="shared" si="11"/>
        <v>-0.13159761097562184</v>
      </c>
      <c r="Y61" s="1" t="str">
        <f t="shared" si="20"/>
        <v xml:space="preserve"> </v>
      </c>
      <c r="Z61" s="1" t="str">
        <f t="shared" si="12"/>
        <v xml:space="preserve"> </v>
      </c>
      <c r="AA61" s="1" t="str">
        <f t="shared" si="21"/>
        <v xml:space="preserve"> </v>
      </c>
      <c r="AB61" s="1">
        <f t="shared" si="13"/>
        <v>56</v>
      </c>
      <c r="AC61" s="1">
        <f t="shared" si="1"/>
        <v>70</v>
      </c>
      <c r="AD61" s="1" t="str">
        <f t="shared" si="14"/>
        <v xml:space="preserve"> </v>
      </c>
      <c r="AE61" s="1" t="str">
        <f t="shared" si="25"/>
        <v xml:space="preserve"> </v>
      </c>
      <c r="AF61" s="1" t="str">
        <f t="shared" si="25"/>
        <v xml:space="preserve"> </v>
      </c>
      <c r="AG61" s="38" t="str">
        <f t="shared" si="15"/>
        <v xml:space="preserve"> </v>
      </c>
      <c r="AH61" s="38" t="str">
        <f t="shared" si="16"/>
        <v xml:space="preserve"> </v>
      </c>
      <c r="AI61" s="1" t="str">
        <f t="shared" si="27"/>
        <v xml:space="preserve"> </v>
      </c>
      <c r="AJ61" s="1" t="str">
        <f t="shared" si="2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6"/>
        <v xml:space="preserve"> </v>
      </c>
      <c r="AN61" s="1" t="str">
        <f t="shared" si="26"/>
        <v xml:space="preserve"> </v>
      </c>
      <c r="AO61" t="s">
        <v>2111</v>
      </c>
      <c r="AP61" t="s">
        <v>3315</v>
      </c>
      <c r="AQ61" s="22">
        <v>-83.150488596747493</v>
      </c>
      <c r="AR61" s="21">
        <v>13.159761097562184</v>
      </c>
      <c r="AS61">
        <v>15.96638655462186</v>
      </c>
      <c r="AT61">
        <v>83.150488596747493</v>
      </c>
      <c r="AU61">
        <v>-13.159761097562184</v>
      </c>
      <c r="AV61" t="s">
        <v>4190</v>
      </c>
    </row>
    <row r="62" spans="1:48" x14ac:dyDescent="0.25">
      <c r="A62" s="14">
        <v>6.4999999999999962E-10</v>
      </c>
      <c r="B62" t="s">
        <v>2112</v>
      </c>
      <c r="C62" s="4">
        <v>30</v>
      </c>
      <c r="D62" s="4">
        <v>0</v>
      </c>
      <c r="E62" s="4">
        <v>0</v>
      </c>
      <c r="F62" s="4">
        <v>30</v>
      </c>
      <c r="G62" s="4">
        <v>386000</v>
      </c>
      <c r="H62" s="4">
        <v>281500</v>
      </c>
      <c r="I62" s="34">
        <v>2448.3144634822152</v>
      </c>
      <c r="J62" s="35">
        <v>11.212034021493329</v>
      </c>
      <c r="K62" s="35">
        <v>9.2476405458216977</v>
      </c>
      <c r="L62" s="35">
        <v>8.8540976542102037</v>
      </c>
      <c r="M62" s="35">
        <v>8.3519883771422219</v>
      </c>
      <c r="N62" s="4">
        <v>25106.952000000001</v>
      </c>
      <c r="O62" s="4" t="s">
        <v>119</v>
      </c>
      <c r="P62" s="35">
        <v>0.65222024866785078</v>
      </c>
      <c r="Q62" s="36">
        <f t="shared" si="4"/>
        <v>100.00000000065</v>
      </c>
      <c r="R62" s="36" t="str">
        <f t="shared" si="5"/>
        <v xml:space="preserve"> </v>
      </c>
      <c r="S62" s="37">
        <f t="shared" si="6"/>
        <v>0.37122557791465355</v>
      </c>
      <c r="T62" s="37" t="str">
        <f t="shared" si="7"/>
        <v/>
      </c>
      <c r="U62" s="37" t="str">
        <f t="shared" si="8"/>
        <v/>
      </c>
      <c r="V62" s="37">
        <f t="shared" si="9"/>
        <v>-0.33476430819824232</v>
      </c>
      <c r="W62" s="37" t="str">
        <f t="shared" si="10"/>
        <v/>
      </c>
      <c r="X62" s="37">
        <f t="shared" si="11"/>
        <v>-0.26838831981639066</v>
      </c>
      <c r="Y62" s="1" t="str">
        <f t="shared" si="20"/>
        <v xml:space="preserve"> </v>
      </c>
      <c r="Z62" s="1">
        <f t="shared" si="12"/>
        <v>42</v>
      </c>
      <c r="AA62" s="1" t="str">
        <f t="shared" si="21"/>
        <v xml:space="preserve"> </v>
      </c>
      <c r="AB62" s="1">
        <f t="shared" si="13"/>
        <v>48</v>
      </c>
      <c r="AC62" s="1">
        <f t="shared" si="1"/>
        <v>12</v>
      </c>
      <c r="AD62" s="1" t="str">
        <f t="shared" si="14"/>
        <v xml:space="preserve"> </v>
      </c>
      <c r="AE62" s="1">
        <f t="shared" si="25"/>
        <v>8</v>
      </c>
      <c r="AF62" s="1" t="str">
        <f t="shared" si="25"/>
        <v xml:space="preserve"> </v>
      </c>
      <c r="AG62" s="38" t="str">
        <f t="shared" si="15"/>
        <v xml:space="preserve"> </v>
      </c>
      <c r="AH62" s="38" t="str">
        <f t="shared" si="16"/>
        <v xml:space="preserve"> </v>
      </c>
      <c r="AI62" s="1" t="str">
        <f t="shared" si="27"/>
        <v xml:space="preserve"> </v>
      </c>
      <c r="AJ62" s="1" t="str">
        <f t="shared" si="2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6"/>
        <v xml:space="preserve"> </v>
      </c>
      <c r="AN62" s="1" t="str">
        <f t="shared" si="26"/>
        <v xml:space="preserve"> </v>
      </c>
      <c r="AO62" t="s">
        <v>2112</v>
      </c>
      <c r="AP62" t="s">
        <v>3315</v>
      </c>
      <c r="AQ62" s="22">
        <v>33.47643081982423</v>
      </c>
      <c r="AR62" s="21">
        <v>26.838831981639068</v>
      </c>
      <c r="AS62">
        <v>37.122557726465352</v>
      </c>
      <c r="AT62">
        <v>-33.47643081982423</v>
      </c>
      <c r="AU62">
        <v>-26.838831981639068</v>
      </c>
      <c r="AV62" t="s">
        <v>4191</v>
      </c>
    </row>
    <row r="63" spans="1:48" x14ac:dyDescent="0.25">
      <c r="A63" s="14">
        <v>6.5999999999999958E-10</v>
      </c>
      <c r="B63" t="s">
        <v>2113</v>
      </c>
      <c r="C63" s="4">
        <v>24</v>
      </c>
      <c r="D63" s="4">
        <v>1</v>
      </c>
      <c r="E63" s="4">
        <v>2</v>
      </c>
      <c r="F63" s="4">
        <v>27</v>
      </c>
      <c r="G63" s="4">
        <v>46000</v>
      </c>
      <c r="H63" s="4">
        <v>36650</v>
      </c>
      <c r="I63" s="34">
        <v>2492.9770318021201</v>
      </c>
      <c r="J63" s="35">
        <v>14.698445253404804</v>
      </c>
      <c r="K63" s="35">
        <v>12.331642793525905</v>
      </c>
      <c r="L63" s="35">
        <v>7.1136921107894189</v>
      </c>
      <c r="M63" s="35">
        <v>6.883453891363108</v>
      </c>
      <c r="N63" s="4">
        <v>2493.4610000000002</v>
      </c>
      <c r="O63" s="4">
        <v>13.993198246118538</v>
      </c>
      <c r="P63" s="35">
        <v>2.4416098226466576</v>
      </c>
      <c r="Q63" s="36">
        <f t="shared" si="4"/>
        <v>88.88888888954888</v>
      </c>
      <c r="R63" s="36" t="str">
        <f t="shared" si="5"/>
        <v xml:space="preserve"> </v>
      </c>
      <c r="S63" s="37">
        <f t="shared" si="6"/>
        <v>0.25511596246081852</v>
      </c>
      <c r="T63" s="37" t="str">
        <f t="shared" si="7"/>
        <v/>
      </c>
      <c r="U63" s="37" t="str">
        <f t="shared" si="8"/>
        <v/>
      </c>
      <c r="V63" s="37">
        <f t="shared" si="9"/>
        <v>-0.12790753418917244</v>
      </c>
      <c r="W63" s="37" t="str">
        <f t="shared" si="10"/>
        <v/>
      </c>
      <c r="X63" s="37">
        <f t="shared" si="11"/>
        <v>-0.41219755634739752</v>
      </c>
      <c r="Y63" s="1" t="str">
        <f t="shared" si="20"/>
        <v xml:space="preserve"> </v>
      </c>
      <c r="Z63" s="1">
        <f t="shared" si="12"/>
        <v>57</v>
      </c>
      <c r="AA63" s="1" t="str">
        <f t="shared" si="21"/>
        <v xml:space="preserve"> </v>
      </c>
      <c r="AB63" s="1">
        <f t="shared" si="13"/>
        <v>32</v>
      </c>
      <c r="AC63" s="1">
        <f t="shared" si="1"/>
        <v>46</v>
      </c>
      <c r="AD63" s="1" t="str">
        <f t="shared" si="14"/>
        <v xml:space="preserve"> </v>
      </c>
      <c r="AE63" s="1">
        <f t="shared" si="25"/>
        <v>45</v>
      </c>
      <c r="AF63" s="1" t="str">
        <f t="shared" si="25"/>
        <v xml:space="preserve"> </v>
      </c>
      <c r="AG63" s="38" t="str">
        <f t="shared" si="15"/>
        <v xml:space="preserve"> </v>
      </c>
      <c r="AH63" s="38" t="str">
        <f t="shared" si="16"/>
        <v xml:space="preserve"> </v>
      </c>
      <c r="AI63" s="1" t="str">
        <f t="shared" si="27"/>
        <v xml:space="preserve"> </v>
      </c>
      <c r="AJ63" s="1" t="str">
        <f t="shared" si="2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6"/>
        <v xml:space="preserve"> </v>
      </c>
      <c r="AN63" s="1" t="str">
        <f t="shared" si="26"/>
        <v xml:space="preserve"> </v>
      </c>
      <c r="AO63" t="s">
        <v>2113</v>
      </c>
      <c r="AP63" t="s">
        <v>2165</v>
      </c>
      <c r="AQ63" s="22">
        <v>12.790753418917244</v>
      </c>
      <c r="AR63" s="21">
        <v>41.219755634739755</v>
      </c>
      <c r="AS63">
        <v>25.511596180081852</v>
      </c>
      <c r="AT63">
        <v>-12.790753418917244</v>
      </c>
      <c r="AU63">
        <v>-41.219755634739755</v>
      </c>
      <c r="AV63" t="s">
        <v>4192</v>
      </c>
    </row>
    <row r="64" spans="1:48" x14ac:dyDescent="0.25">
      <c r="A64" s="14">
        <v>6.6999999999999955E-10</v>
      </c>
      <c r="B64" t="s">
        <v>2114</v>
      </c>
      <c r="C64" s="4">
        <v>21</v>
      </c>
      <c r="D64" s="4">
        <v>3</v>
      </c>
      <c r="E64" s="4">
        <v>8</v>
      </c>
      <c r="F64" s="4">
        <v>32</v>
      </c>
      <c r="G64" s="4">
        <v>30000</v>
      </c>
      <c r="H64" s="4">
        <v>24550</v>
      </c>
      <c r="I64" s="34">
        <v>7760.2548321521035</v>
      </c>
      <c r="J64" s="35">
        <v>7.4588411725602137</v>
      </c>
      <c r="K64" s="35">
        <v>8.8656580159993528</v>
      </c>
      <c r="L64" s="35">
        <v>3.0348441751777497</v>
      </c>
      <c r="M64" s="35">
        <v>3.29401208811238</v>
      </c>
      <c r="N64" s="4">
        <v>3291.3960000000002</v>
      </c>
      <c r="O64" s="4" t="s">
        <v>119</v>
      </c>
      <c r="P64" s="35">
        <v>1.906122199592668</v>
      </c>
      <c r="Q64" s="36" t="str">
        <f t="shared" si="4"/>
        <v xml:space="preserve"> </v>
      </c>
      <c r="R64" s="36" t="str">
        <f t="shared" si="5"/>
        <v xml:space="preserve"> </v>
      </c>
      <c r="S64" s="37">
        <f t="shared" si="6"/>
        <v>0.22199592735024448</v>
      </c>
      <c r="T64" s="37" t="str">
        <f t="shared" si="7"/>
        <v/>
      </c>
      <c r="U64" s="37" t="str">
        <f t="shared" si="8"/>
        <v/>
      </c>
      <c r="V64" s="37">
        <f t="shared" si="9"/>
        <v>-0.55744984737330872</v>
      </c>
      <c r="W64" s="37" t="str">
        <f t="shared" si="10"/>
        <v/>
      </c>
      <c r="X64" s="37">
        <f t="shared" si="11"/>
        <v>-0.74923165151206028</v>
      </c>
      <c r="Y64" s="1" t="str">
        <f t="shared" si="20"/>
        <v xml:space="preserve"> </v>
      </c>
      <c r="Z64" s="1">
        <f t="shared" si="12"/>
        <v>22</v>
      </c>
      <c r="AA64" s="1" t="str">
        <f t="shared" si="21"/>
        <v xml:space="preserve"> </v>
      </c>
      <c r="AB64" s="1">
        <f t="shared" si="13"/>
        <v>3</v>
      </c>
      <c r="AC64" s="1">
        <f t="shared" si="1"/>
        <v>54</v>
      </c>
      <c r="AD64" s="1" t="str">
        <f t="shared" si="14"/>
        <v xml:space="preserve"> </v>
      </c>
      <c r="AE64" s="1" t="str">
        <f t="shared" si="25"/>
        <v xml:space="preserve"> </v>
      </c>
      <c r="AF64" s="1" t="str">
        <f t="shared" si="25"/>
        <v xml:space="preserve"> </v>
      </c>
      <c r="AG64" s="38" t="str">
        <f t="shared" si="15"/>
        <v xml:space="preserve"> </v>
      </c>
      <c r="AH64" s="38" t="str">
        <f t="shared" si="16"/>
        <v xml:space="preserve"> </v>
      </c>
      <c r="AI64" s="1" t="str">
        <f t="shared" si="27"/>
        <v xml:space="preserve"> </v>
      </c>
      <c r="AJ64" s="1" t="str">
        <f t="shared" si="2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6"/>
        <v xml:space="preserve"> </v>
      </c>
      <c r="AN64" s="1" t="str">
        <f t="shared" si="26"/>
        <v xml:space="preserve"> </v>
      </c>
      <c r="AO64" t="s">
        <v>2114</v>
      </c>
      <c r="AP64" t="s">
        <v>3385</v>
      </c>
      <c r="AQ64" s="22">
        <v>55.744984737330874</v>
      </c>
      <c r="AR64" s="21">
        <v>74.923165151206035</v>
      </c>
      <c r="AS64">
        <v>22.199592668024447</v>
      </c>
      <c r="AT64">
        <v>-55.744984737330874</v>
      </c>
      <c r="AU64">
        <v>-74.923165151206035</v>
      </c>
      <c r="AV64" t="s">
        <v>4193</v>
      </c>
    </row>
    <row r="65" spans="1:48" x14ac:dyDescent="0.25">
      <c r="A65" s="14">
        <v>6.7999999999999951E-10</v>
      </c>
      <c r="B65" t="s">
        <v>2115</v>
      </c>
      <c r="C65" s="4">
        <v>10</v>
      </c>
      <c r="D65" s="4">
        <v>0</v>
      </c>
      <c r="E65" s="4">
        <v>0</v>
      </c>
      <c r="F65" s="4">
        <v>10</v>
      </c>
      <c r="G65" s="4">
        <v>57000</v>
      </c>
      <c r="H65" s="4">
        <v>47050</v>
      </c>
      <c r="I65" s="34">
        <v>4166.7166610424028</v>
      </c>
      <c r="J65" s="35">
        <v>13.616853294251083</v>
      </c>
      <c r="K65" s="35">
        <v>12.716992983895773</v>
      </c>
      <c r="L65" s="35">
        <v>7.3028791836783498</v>
      </c>
      <c r="M65" s="35">
        <v>6.8293114797169734</v>
      </c>
      <c r="N65" s="4">
        <v>3455.277</v>
      </c>
      <c r="O65" s="4">
        <v>40.064752966661985</v>
      </c>
      <c r="P65" s="35">
        <v>2.3406142401700318</v>
      </c>
      <c r="Q65" s="36">
        <f t="shared" si="4"/>
        <v>100.00000000068</v>
      </c>
      <c r="R65" s="36" t="str">
        <f t="shared" si="5"/>
        <v xml:space="preserve"> </v>
      </c>
      <c r="S65" s="37">
        <f t="shared" si="6"/>
        <v>0.2114771526459937</v>
      </c>
      <c r="T65" s="37" t="str">
        <f t="shared" si="7"/>
        <v/>
      </c>
      <c r="U65" s="37" t="str">
        <f t="shared" si="8"/>
        <v/>
      </c>
      <c r="V65" s="37">
        <f t="shared" si="9"/>
        <v>-0.19208086561285043</v>
      </c>
      <c r="W65" s="37" t="str">
        <f t="shared" si="10"/>
        <v/>
      </c>
      <c r="X65" s="37">
        <f t="shared" si="11"/>
        <v>-0.39656507998776824</v>
      </c>
      <c r="Y65" s="1" t="str">
        <f t="shared" si="20"/>
        <v xml:space="preserve"> </v>
      </c>
      <c r="Z65" s="1">
        <f t="shared" si="12"/>
        <v>53</v>
      </c>
      <c r="AA65" s="1" t="str">
        <f t="shared" si="21"/>
        <v xml:space="preserve"> </v>
      </c>
      <c r="AB65" s="1">
        <f t="shared" si="13"/>
        <v>35</v>
      </c>
      <c r="AC65" s="1">
        <f t="shared" si="1"/>
        <v>58</v>
      </c>
      <c r="AD65" s="1" t="str">
        <f t="shared" si="14"/>
        <v xml:space="preserve"> </v>
      </c>
      <c r="AE65" s="1">
        <f t="shared" si="25"/>
        <v>7</v>
      </c>
      <c r="AF65" s="1" t="str">
        <f t="shared" si="25"/>
        <v xml:space="preserve"> </v>
      </c>
      <c r="AG65" s="38" t="str">
        <f t="shared" si="15"/>
        <v xml:space="preserve"> </v>
      </c>
      <c r="AH65" s="38" t="str">
        <f t="shared" si="16"/>
        <v xml:space="preserve"> </v>
      </c>
      <c r="AI65" s="1" t="str">
        <f t="shared" si="27"/>
        <v xml:space="preserve"> </v>
      </c>
      <c r="AJ65" s="1" t="str">
        <f t="shared" si="2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6"/>
        <v xml:space="preserve"> </v>
      </c>
      <c r="AN65" s="1" t="str">
        <f t="shared" si="26"/>
        <v xml:space="preserve"> </v>
      </c>
      <c r="AO65" t="s">
        <v>2115</v>
      </c>
      <c r="AP65" t="s">
        <v>2431</v>
      </c>
      <c r="AQ65" s="22">
        <v>19.208086561285043</v>
      </c>
      <c r="AR65" s="21">
        <v>39.656507998776824</v>
      </c>
      <c r="AS65">
        <v>21.147715196599371</v>
      </c>
      <c r="AT65">
        <v>-19.208086561285043</v>
      </c>
      <c r="AU65">
        <v>-39.656507998776824</v>
      </c>
      <c r="AV65" t="s">
        <v>4194</v>
      </c>
    </row>
    <row r="66" spans="1:48" x14ac:dyDescent="0.25">
      <c r="A66" s="14">
        <v>6.8999999999999948E-10</v>
      </c>
      <c r="B66" t="s">
        <v>2116</v>
      </c>
      <c r="C66" s="4">
        <v>0</v>
      </c>
      <c r="D66" s="4">
        <v>2</v>
      </c>
      <c r="E66" s="4">
        <v>2</v>
      </c>
      <c r="F66" s="4">
        <v>4</v>
      </c>
      <c r="G66" s="4">
        <v>33500</v>
      </c>
      <c r="H66" s="4">
        <v>68700</v>
      </c>
      <c r="I66" s="34">
        <v>4029.5740033339453</v>
      </c>
      <c r="J66" s="35" t="s">
        <v>2161</v>
      </c>
      <c r="K66" s="35" t="s">
        <v>2161</v>
      </c>
      <c r="L66" s="35" t="s">
        <v>2161</v>
      </c>
      <c r="M66" s="35" t="s">
        <v>2161</v>
      </c>
      <c r="N66" s="4">
        <v>-1911.4449999999999</v>
      </c>
      <c r="O66" s="4">
        <v>57.964194535385985</v>
      </c>
      <c r="P66" s="35">
        <v>0.2262882096069869</v>
      </c>
      <c r="Q66" s="36" t="str">
        <f t="shared" si="4"/>
        <v/>
      </c>
      <c r="R66" s="36">
        <f t="shared" si="5"/>
        <v>50.000000000690001</v>
      </c>
      <c r="S66" s="37" t="str">
        <f t="shared" si="6"/>
        <v/>
      </c>
      <c r="T66" s="37">
        <f t="shared" si="7"/>
        <v>-0.51237263395337707</v>
      </c>
      <c r="U66" s="37" t="str">
        <f t="shared" si="8"/>
        <v xml:space="preserve"> </v>
      </c>
      <c r="V66" s="37" t="str">
        <f t="shared" si="9"/>
        <v xml:space="preserve"> </v>
      </c>
      <c r="W66" s="37" t="str">
        <f t="shared" si="10"/>
        <v xml:space="preserve"> </v>
      </c>
      <c r="X66" s="37" t="str">
        <f t="shared" si="11"/>
        <v xml:space="preserve"> </v>
      </c>
      <c r="Y66" s="1" t="str">
        <f t="shared" si="20"/>
        <v xml:space="preserve"> </v>
      </c>
      <c r="Z66" s="1" t="str">
        <f t="shared" si="12"/>
        <v xml:space="preserve"> </v>
      </c>
      <c r="AA66" s="1" t="str">
        <f t="shared" si="21"/>
        <v xml:space="preserve"> </v>
      </c>
      <c r="AB66" s="1" t="str">
        <f t="shared" si="13"/>
        <v xml:space="preserve"> </v>
      </c>
      <c r="AC66" s="1" t="str">
        <f t="shared" si="1"/>
        <v xml:space="preserve"> </v>
      </c>
      <c r="AD66" s="1">
        <f t="shared" si="14"/>
        <v>1</v>
      </c>
      <c r="AE66" s="1" t="str">
        <f t="shared" si="25"/>
        <v xml:space="preserve"> </v>
      </c>
      <c r="AF66" s="1">
        <f t="shared" si="25"/>
        <v>1</v>
      </c>
      <c r="AG66" s="38" t="str">
        <f t="shared" si="15"/>
        <v xml:space="preserve"> </v>
      </c>
      <c r="AH66" s="38" t="str">
        <f t="shared" si="16"/>
        <v xml:space="preserve"> </v>
      </c>
      <c r="AI66" s="1" t="str">
        <f t="shared" si="27"/>
        <v xml:space="preserve"> </v>
      </c>
      <c r="AJ66" s="1" t="str">
        <f t="shared" si="2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6"/>
        <v xml:space="preserve"> </v>
      </c>
      <c r="AN66" s="1" t="str">
        <f t="shared" si="26"/>
        <v xml:space="preserve"> </v>
      </c>
      <c r="AO66" t="s">
        <v>2116</v>
      </c>
      <c r="AP66" t="s">
        <v>2280</v>
      </c>
      <c r="AQ66" s="22" t="e">
        <v>#VALUE!</v>
      </c>
      <c r="AR66" s="21" t="e">
        <v>#VALUE!</v>
      </c>
      <c r="AS66">
        <v>-51.237263464337701</v>
      </c>
      <c r="AT66" t="e">
        <v>#VALUE!</v>
      </c>
      <c r="AU66" t="e">
        <v>#VALUE!</v>
      </c>
      <c r="AV66" t="s">
        <v>4195</v>
      </c>
    </row>
    <row r="67" spans="1:48" x14ac:dyDescent="0.25">
      <c r="A67" s="14">
        <v>6.9999999999999944E-10</v>
      </c>
      <c r="B67" t="s">
        <v>2117</v>
      </c>
      <c r="C67" s="4">
        <v>9</v>
      </c>
      <c r="D67" s="4">
        <v>1</v>
      </c>
      <c r="E67" s="4">
        <v>4</v>
      </c>
      <c r="F67" s="4">
        <v>14</v>
      </c>
      <c r="G67" s="4">
        <v>90000</v>
      </c>
      <c r="H67" s="4">
        <v>73000</v>
      </c>
      <c r="I67" s="34">
        <v>5317.6738745648972</v>
      </c>
      <c r="J67" s="35">
        <v>36.387235955773058</v>
      </c>
      <c r="K67" s="35">
        <v>28.264621908411783</v>
      </c>
      <c r="L67" s="35">
        <v>7.4661587536778757</v>
      </c>
      <c r="M67" s="35">
        <v>6.6953333488237208</v>
      </c>
      <c r="N67" s="4">
        <v>2006.1980000000001</v>
      </c>
      <c r="O67" s="4">
        <v>1490.6426164519328</v>
      </c>
      <c r="P67" s="35">
        <v>0.43929863013698628</v>
      </c>
      <c r="Q67" s="36" t="str">
        <f t="shared" si="4"/>
        <v xml:space="preserve"> </v>
      </c>
      <c r="R67" s="36" t="str">
        <f t="shared" si="5"/>
        <v xml:space="preserve"> </v>
      </c>
      <c r="S67" s="37">
        <f t="shared" si="6"/>
        <v>0.23287671302876717</v>
      </c>
      <c r="T67" s="37" t="str">
        <f t="shared" si="7"/>
        <v/>
      </c>
      <c r="U67" s="37" t="str">
        <f t="shared" si="8"/>
        <v/>
      </c>
      <c r="V67" s="37" t="str">
        <f t="shared" si="9"/>
        <v/>
      </c>
      <c r="W67" s="37" t="str">
        <f t="shared" si="10"/>
        <v/>
      </c>
      <c r="X67" s="37">
        <f t="shared" si="11"/>
        <v>-0.38307333354309159</v>
      </c>
      <c r="Y67" s="1" t="str">
        <f t="shared" si="20"/>
        <v xml:space="preserve"> </v>
      </c>
      <c r="Z67" s="1" t="str">
        <f t="shared" si="12"/>
        <v xml:space="preserve"> </v>
      </c>
      <c r="AA67" s="1" t="str">
        <f t="shared" si="21"/>
        <v xml:space="preserve"> </v>
      </c>
      <c r="AB67" s="1">
        <f t="shared" si="13"/>
        <v>38</v>
      </c>
      <c r="AC67" s="1">
        <f t="shared" si="1"/>
        <v>52</v>
      </c>
      <c r="AD67" s="1" t="str">
        <f t="shared" si="14"/>
        <v xml:space="preserve"> </v>
      </c>
      <c r="AE67" s="1" t="str">
        <f t="shared" si="25"/>
        <v xml:space="preserve"> </v>
      </c>
      <c r="AF67" s="1" t="str">
        <f t="shared" si="25"/>
        <v xml:space="preserve"> </v>
      </c>
      <c r="AG67" s="38" t="str">
        <f t="shared" si="15"/>
        <v xml:space="preserve"> </v>
      </c>
      <c r="AH67" s="38" t="str">
        <f t="shared" si="16"/>
        <v xml:space="preserve"> </v>
      </c>
      <c r="AI67" s="1" t="str">
        <f t="shared" si="27"/>
        <v xml:space="preserve"> </v>
      </c>
      <c r="AJ67" s="1" t="str">
        <f t="shared" si="2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6"/>
        <v xml:space="preserve"> </v>
      </c>
      <c r="AN67" s="1" t="str">
        <f t="shared" si="26"/>
        <v xml:space="preserve"> </v>
      </c>
      <c r="AO67" t="s">
        <v>2117</v>
      </c>
      <c r="AP67" t="s">
        <v>2446</v>
      </c>
      <c r="AQ67" s="22">
        <v>-115.89381585348129</v>
      </c>
      <c r="AR67" s="21">
        <v>38.307333354309158</v>
      </c>
      <c r="AS67">
        <v>23.287671232876718</v>
      </c>
      <c r="AT67">
        <v>115.89381585348129</v>
      </c>
      <c r="AU67">
        <v>-38.307333354309158</v>
      </c>
      <c r="AV67" t="s">
        <v>4196</v>
      </c>
    </row>
    <row r="68" spans="1:48" x14ac:dyDescent="0.25">
      <c r="A68" s="14">
        <v>7.0999999999999941E-10</v>
      </c>
      <c r="B68" t="s">
        <v>2118</v>
      </c>
      <c r="C68" s="4">
        <v>27</v>
      </c>
      <c r="D68" s="4">
        <v>0</v>
      </c>
      <c r="E68" s="4">
        <v>2</v>
      </c>
      <c r="F68" s="4">
        <v>29</v>
      </c>
      <c r="G68" s="4">
        <v>21500</v>
      </c>
      <c r="H68" s="4">
        <v>26050</v>
      </c>
      <c r="I68" s="34">
        <v>4510.5436823810123</v>
      </c>
      <c r="J68" s="35">
        <v>15.431650819358458</v>
      </c>
      <c r="K68" s="35">
        <v>14.50476123659632</v>
      </c>
      <c r="L68" s="35">
        <v>8.3576531321699221</v>
      </c>
      <c r="M68" s="35">
        <v>7.7866507964462039</v>
      </c>
      <c r="N68" s="4">
        <v>1688.0889999999999</v>
      </c>
      <c r="O68" s="4">
        <v>35.148643661118236</v>
      </c>
      <c r="P68" s="35">
        <v>0.73576583493282155</v>
      </c>
      <c r="Q68" s="36">
        <f t="shared" si="4"/>
        <v>93.103448276572067</v>
      </c>
      <c r="R68" s="36" t="str">
        <f t="shared" si="5"/>
        <v xml:space="preserve"> </v>
      </c>
      <c r="S68" s="37" t="str">
        <f t="shared" si="6"/>
        <v/>
      </c>
      <c r="T68" s="37" t="str">
        <f t="shared" si="7"/>
        <v/>
      </c>
      <c r="U68" s="37" t="str">
        <f t="shared" si="8"/>
        <v/>
      </c>
      <c r="V68" s="37" t="str">
        <f t="shared" si="9"/>
        <v/>
      </c>
      <c r="W68" s="37" t="str">
        <f t="shared" si="10"/>
        <v/>
      </c>
      <c r="X68" s="37">
        <f t="shared" si="11"/>
        <v>-0.30940939560214642</v>
      </c>
      <c r="Y68" s="1" t="str">
        <f t="shared" si="20"/>
        <v xml:space="preserve"> </v>
      </c>
      <c r="Z68" s="1" t="str">
        <f t="shared" si="12"/>
        <v xml:space="preserve"> </v>
      </c>
      <c r="AA68" s="1" t="str">
        <f t="shared" si="21"/>
        <v xml:space="preserve"> </v>
      </c>
      <c r="AB68" s="1">
        <f t="shared" si="13"/>
        <v>45</v>
      </c>
      <c r="AC68" s="1" t="str">
        <f t="shared" si="1"/>
        <v xml:space="preserve"> </v>
      </c>
      <c r="AD68" s="1" t="str">
        <f t="shared" si="14"/>
        <v xml:space="preserve"> </v>
      </c>
      <c r="AE68" s="1">
        <f t="shared" si="25"/>
        <v>33</v>
      </c>
      <c r="AF68" s="1" t="str">
        <f t="shared" si="25"/>
        <v xml:space="preserve"> </v>
      </c>
      <c r="AG68" s="38" t="str">
        <f t="shared" si="15"/>
        <v xml:space="preserve"> </v>
      </c>
      <c r="AH68" s="38" t="str">
        <f t="shared" si="16"/>
        <v xml:space="preserve"> </v>
      </c>
      <c r="AI68" s="1" t="str">
        <f t="shared" si="27"/>
        <v xml:space="preserve"> </v>
      </c>
      <c r="AJ68" s="1" t="str">
        <f t="shared" si="2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6"/>
        <v xml:space="preserve"> </v>
      </c>
      <c r="AN68" s="1" t="str">
        <f t="shared" si="26"/>
        <v xml:space="preserve"> </v>
      </c>
      <c r="AO68" t="s">
        <v>2118</v>
      </c>
      <c r="AP68" t="s">
        <v>2179</v>
      </c>
      <c r="AQ68" s="22">
        <v>8.4404766451841358</v>
      </c>
      <c r="AR68" s="21">
        <v>30.940939560214641</v>
      </c>
      <c r="AS68">
        <v>-17.466410748560456</v>
      </c>
      <c r="AT68">
        <v>-8.4404766451841358</v>
      </c>
      <c r="AU68">
        <v>-30.940939560214641</v>
      </c>
      <c r="AV68" t="s">
        <v>4197</v>
      </c>
    </row>
    <row r="69" spans="1:48" x14ac:dyDescent="0.25">
      <c r="A69" s="14">
        <v>7.1999999999999937E-10</v>
      </c>
      <c r="B69" t="s">
        <v>2119</v>
      </c>
      <c r="C69" s="4">
        <v>38</v>
      </c>
      <c r="D69" s="4">
        <v>0</v>
      </c>
      <c r="E69" s="4">
        <v>1</v>
      </c>
      <c r="F69" s="4">
        <v>39</v>
      </c>
      <c r="G69" s="4">
        <v>170500</v>
      </c>
      <c r="H69" s="4">
        <v>122000</v>
      </c>
      <c r="I69" s="34">
        <v>78459.618842756186</v>
      </c>
      <c r="J69" s="35">
        <v>9.0609202805379745</v>
      </c>
      <c r="K69" s="35">
        <v>5.8211083695705286</v>
      </c>
      <c r="L69" s="35">
        <v>4.3502607440593062</v>
      </c>
      <c r="M69" s="35">
        <v>3.1948102094971245</v>
      </c>
      <c r="N69" s="4">
        <v>13464.416000000001</v>
      </c>
      <c r="O69" s="4">
        <v>93.676869965477579</v>
      </c>
      <c r="P69" s="35">
        <v>1.1587426229508198</v>
      </c>
      <c r="Q69" s="36">
        <f t="shared" si="4"/>
        <v>97.435897436617424</v>
      </c>
      <c r="R69" s="36" t="str">
        <f t="shared" si="5"/>
        <v xml:space="preserve"> </v>
      </c>
      <c r="S69" s="37">
        <f t="shared" si="6"/>
        <v>0.39754098432655732</v>
      </c>
      <c r="T69" s="37" t="str">
        <f t="shared" si="7"/>
        <v/>
      </c>
      <c r="U69" s="37" t="str">
        <f t="shared" si="8"/>
        <v/>
      </c>
      <c r="V69" s="37">
        <f t="shared" si="9"/>
        <v>-0.46239481974195484</v>
      </c>
      <c r="W69" s="37" t="str">
        <f t="shared" si="10"/>
        <v/>
      </c>
      <c r="X69" s="37">
        <f t="shared" si="11"/>
        <v>-0.64053913831810694</v>
      </c>
      <c r="Y69" s="1" t="str">
        <f t="shared" si="20"/>
        <v xml:space="preserve"> </v>
      </c>
      <c r="Z69" s="1">
        <f t="shared" si="12"/>
        <v>30</v>
      </c>
      <c r="AA69" s="1" t="str">
        <f t="shared" si="21"/>
        <v xml:space="preserve"> </v>
      </c>
      <c r="AB69" s="1">
        <f t="shared" si="13"/>
        <v>11</v>
      </c>
      <c r="AC69" s="1">
        <f t="shared" si="1"/>
        <v>8</v>
      </c>
      <c r="AD69" s="1" t="str">
        <f t="shared" si="14"/>
        <v xml:space="preserve"> </v>
      </c>
      <c r="AE69" s="1">
        <f t="shared" si="25"/>
        <v>14</v>
      </c>
      <c r="AF69" s="1" t="str">
        <f t="shared" si="25"/>
        <v xml:space="preserve"> </v>
      </c>
      <c r="AG69" s="38" t="str">
        <f t="shared" si="15"/>
        <v xml:space="preserve"> </v>
      </c>
      <c r="AH69" s="38" t="str">
        <f t="shared" si="16"/>
        <v xml:space="preserve"> </v>
      </c>
      <c r="AI69" s="1" t="str">
        <f t="shared" si="27"/>
        <v xml:space="preserve"> </v>
      </c>
      <c r="AJ69" s="1" t="str">
        <f t="shared" si="27"/>
        <v xml:space="preserve"> </v>
      </c>
      <c r="AK69" s="25">
        <f t="shared" si="18"/>
        <v>93.676869966197572</v>
      </c>
      <c r="AL69" s="25" t="str">
        <f t="shared" si="19"/>
        <v xml:space="preserve"> </v>
      </c>
      <c r="AM69" s="1">
        <f t="shared" si="26"/>
        <v>1</v>
      </c>
      <c r="AN69" s="1" t="str">
        <f t="shared" si="26"/>
        <v xml:space="preserve"> </v>
      </c>
      <c r="AO69" t="s">
        <v>2119</v>
      </c>
      <c r="AP69" t="s">
        <v>2330</v>
      </c>
      <c r="AQ69" s="22">
        <v>46.239481974195485</v>
      </c>
      <c r="AR69" s="21">
        <v>64.053913831810689</v>
      </c>
      <c r="AS69">
        <v>39.754098360655732</v>
      </c>
      <c r="AT69">
        <v>-46.239481974195485</v>
      </c>
      <c r="AU69">
        <v>-64.053913831810689</v>
      </c>
      <c r="AV69" t="s">
        <v>4198</v>
      </c>
    </row>
    <row r="70" spans="1:48" x14ac:dyDescent="0.25">
      <c r="A70" s="14">
        <v>7.2999999999999934E-10</v>
      </c>
      <c r="B70" t="s">
        <v>2120</v>
      </c>
      <c r="C70" s="4">
        <v>22</v>
      </c>
      <c r="D70" s="4">
        <v>2</v>
      </c>
      <c r="E70" s="4">
        <v>8</v>
      </c>
      <c r="F70" s="4">
        <v>32</v>
      </c>
      <c r="G70" s="4">
        <v>315000</v>
      </c>
      <c r="H70" s="4">
        <v>275000</v>
      </c>
      <c r="I70" s="34">
        <v>14201.865037121359</v>
      </c>
      <c r="J70" s="35" t="s">
        <v>2161</v>
      </c>
      <c r="K70" s="35">
        <v>37.05717018512145</v>
      </c>
      <c r="L70" s="35">
        <v>17.107630898699547</v>
      </c>
      <c r="M70" s="35">
        <v>15.124915475152145</v>
      </c>
      <c r="N70" s="4">
        <v>5903.7510000000002</v>
      </c>
      <c r="O70" s="4">
        <v>1051.2325962325963</v>
      </c>
      <c r="P70" s="35">
        <v>0.38671781818181816</v>
      </c>
      <c r="Q70" s="36" t="str">
        <f t="shared" si="4"/>
        <v xml:space="preserve"> </v>
      </c>
      <c r="R70" s="36" t="str">
        <f t="shared" si="5"/>
        <v xml:space="preserve"> </v>
      </c>
      <c r="S70" s="37" t="str">
        <f t="shared" si="6"/>
        <v/>
      </c>
      <c r="T70" s="37" t="str">
        <f t="shared" si="7"/>
        <v/>
      </c>
      <c r="U70" s="37" t="str">
        <f t="shared" si="8"/>
        <v xml:space="preserve"> </v>
      </c>
      <c r="V70" s="37" t="str">
        <f t="shared" si="9"/>
        <v xml:space="preserve"> </v>
      </c>
      <c r="W70" s="37" t="str">
        <f t="shared" si="10"/>
        <v/>
      </c>
      <c r="X70" s="37" t="str">
        <f t="shared" si="11"/>
        <v/>
      </c>
      <c r="Y70" s="1" t="str">
        <f t="shared" si="20"/>
        <v xml:space="preserve"> </v>
      </c>
      <c r="Z70" s="1" t="str">
        <f t="shared" si="12"/>
        <v xml:space="preserve"> </v>
      </c>
      <c r="AA70" s="1" t="str">
        <f t="shared" si="21"/>
        <v xml:space="preserve"> </v>
      </c>
      <c r="AB70" s="1" t="str">
        <f t="shared" si="13"/>
        <v xml:space="preserve"> </v>
      </c>
      <c r="AC70" s="1" t="str">
        <f t="shared" si="1"/>
        <v xml:space="preserve"> </v>
      </c>
      <c r="AD70" s="1" t="str">
        <f t="shared" si="14"/>
        <v xml:space="preserve"> </v>
      </c>
      <c r="AE70" s="1" t="str">
        <f t="shared" si="25"/>
        <v xml:space="preserve"> </v>
      </c>
      <c r="AF70" s="1" t="str">
        <f t="shared" si="25"/>
        <v xml:space="preserve"> </v>
      </c>
      <c r="AG70" s="38" t="str">
        <f t="shared" si="15"/>
        <v xml:space="preserve"> </v>
      </c>
      <c r="AH70" s="38" t="str">
        <f t="shared" si="16"/>
        <v xml:space="preserve"> </v>
      </c>
      <c r="AI70" s="1" t="str">
        <f t="shared" si="27"/>
        <v xml:space="preserve"> </v>
      </c>
      <c r="AJ70" s="1" t="str">
        <f t="shared" si="2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6"/>
        <v xml:space="preserve"> </v>
      </c>
      <c r="AN70" s="1" t="str">
        <f t="shared" si="26"/>
        <v xml:space="preserve"> </v>
      </c>
      <c r="AO70" t="s">
        <v>2120</v>
      </c>
      <c r="AP70" t="s">
        <v>2454</v>
      </c>
      <c r="AQ70" s="22" t="e">
        <v>#VALUE!</v>
      </c>
      <c r="AR70" s="21">
        <v>-41.35988865908957</v>
      </c>
      <c r="AS70">
        <v>14.54545454545455</v>
      </c>
      <c r="AT70" t="e">
        <v>#VALUE!</v>
      </c>
      <c r="AU70">
        <v>41.35988865908957</v>
      </c>
      <c r="AV70" t="s">
        <v>4199</v>
      </c>
    </row>
    <row r="71" spans="1:48" x14ac:dyDescent="0.25">
      <c r="A71" s="14">
        <v>7.3999999999999931E-10</v>
      </c>
      <c r="B71" t="s">
        <v>2121</v>
      </c>
      <c r="C71" s="4">
        <v>17</v>
      </c>
      <c r="D71" s="4">
        <v>0</v>
      </c>
      <c r="E71" s="4">
        <v>1</v>
      </c>
      <c r="F71" s="4">
        <v>18</v>
      </c>
      <c r="G71" s="4">
        <v>360000</v>
      </c>
      <c r="H71" s="4">
        <v>275500</v>
      </c>
      <c r="I71" s="34">
        <v>17123.9062045053</v>
      </c>
      <c r="J71" s="35">
        <v>14.414328816006508</v>
      </c>
      <c r="K71" s="35">
        <v>12.313157334887489</v>
      </c>
      <c r="L71" s="35">
        <v>7.8454200824349005</v>
      </c>
      <c r="M71" s="35">
        <v>7.6172351606757855</v>
      </c>
      <c r="N71" s="4">
        <v>19112.925999999999</v>
      </c>
      <c r="O71" s="4">
        <v>610.14704592844475</v>
      </c>
      <c r="P71" s="35">
        <v>2.6497277676950999</v>
      </c>
      <c r="Q71" s="36">
        <f t="shared" si="4"/>
        <v>94.444444445184445</v>
      </c>
      <c r="R71" s="36" t="str">
        <f t="shared" si="5"/>
        <v xml:space="preserve"> </v>
      </c>
      <c r="S71" s="37">
        <f t="shared" si="6"/>
        <v>0.30671506426087108</v>
      </c>
      <c r="T71" s="37" t="str">
        <f t="shared" si="7"/>
        <v/>
      </c>
      <c r="U71" s="37" t="str">
        <f t="shared" si="8"/>
        <v/>
      </c>
      <c r="V71" s="37">
        <f t="shared" si="9"/>
        <v>-0.1447648140032175</v>
      </c>
      <c r="W71" s="37" t="str">
        <f t="shared" si="10"/>
        <v/>
      </c>
      <c r="X71" s="37">
        <f t="shared" si="11"/>
        <v>-0.35173507313564578</v>
      </c>
      <c r="Y71" s="1" t="str">
        <f t="shared" si="20"/>
        <v xml:space="preserve"> </v>
      </c>
      <c r="Z71" s="1">
        <f t="shared" si="12"/>
        <v>55</v>
      </c>
      <c r="AA71" s="1" t="str">
        <f t="shared" si="21"/>
        <v xml:space="preserve"> </v>
      </c>
      <c r="AB71" s="1">
        <f t="shared" si="13"/>
        <v>40</v>
      </c>
      <c r="AC71" s="1">
        <f t="shared" ref="AC71:AC106" si="28">IF(ISERROR((RANK(S71,S$7:S$184,0)))=TRUE," ",((RANK(S71,S$7:S$184,0))))</f>
        <v>27</v>
      </c>
      <c r="AD71" s="1" t="str">
        <f t="shared" si="14"/>
        <v xml:space="preserve"> </v>
      </c>
      <c r="AE71" s="1">
        <f t="shared" si="25"/>
        <v>25</v>
      </c>
      <c r="AF71" s="1" t="str">
        <f t="shared" si="25"/>
        <v xml:space="preserve"> </v>
      </c>
      <c r="AG71" s="38" t="str">
        <f t="shared" si="15"/>
        <v xml:space="preserve"> </v>
      </c>
      <c r="AH71" s="38" t="str">
        <f t="shared" si="16"/>
        <v xml:space="preserve"> </v>
      </c>
      <c r="AI71" s="1" t="str">
        <f t="shared" si="27"/>
        <v xml:space="preserve"> </v>
      </c>
      <c r="AJ71" s="1" t="str">
        <f t="shared" si="2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6"/>
        <v xml:space="preserve"> </v>
      </c>
      <c r="AN71" s="1" t="str">
        <f t="shared" si="26"/>
        <v xml:space="preserve"> </v>
      </c>
      <c r="AO71" t="s">
        <v>2121</v>
      </c>
      <c r="AP71" t="s">
        <v>2193</v>
      </c>
      <c r="AQ71" s="22">
        <v>14.476481400321751</v>
      </c>
      <c r="AR71" s="21">
        <v>35.173507313564578</v>
      </c>
      <c r="AS71">
        <v>30.671506352087107</v>
      </c>
      <c r="AT71">
        <v>-14.476481400321751</v>
      </c>
      <c r="AU71">
        <v>-35.173507313564578</v>
      </c>
      <c r="AV71" t="s">
        <v>4200</v>
      </c>
    </row>
    <row r="72" spans="1:48" x14ac:dyDescent="0.25">
      <c r="A72" s="14">
        <v>7.4999999999999927E-10</v>
      </c>
      <c r="B72" t="s">
        <v>2122</v>
      </c>
      <c r="C72" s="4">
        <v>22</v>
      </c>
      <c r="D72" s="4">
        <v>0</v>
      </c>
      <c r="E72" s="4">
        <v>1</v>
      </c>
      <c r="F72" s="4">
        <v>23</v>
      </c>
      <c r="G72" s="4">
        <v>570000</v>
      </c>
      <c r="H72" s="4">
        <v>453500</v>
      </c>
      <c r="I72" s="34">
        <v>6031.1435176671266</v>
      </c>
      <c r="J72" s="35">
        <v>11.846068915335271</v>
      </c>
      <c r="K72" s="35">
        <v>10.618184372420817</v>
      </c>
      <c r="L72" s="35">
        <v>7.2398593285739752</v>
      </c>
      <c r="M72" s="35">
        <v>7.0234845010196238</v>
      </c>
      <c r="N72" s="4">
        <v>38282.741999999998</v>
      </c>
      <c r="O72" s="4">
        <v>-20.122589272418359</v>
      </c>
      <c r="P72" s="35">
        <v>0.87677839029768467</v>
      </c>
      <c r="Q72" s="36">
        <f t="shared" ref="Q72:Q106" si="29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95.65217391379349</v>
      </c>
      <c r="R72" s="36" t="str">
        <f t="shared" ref="R72:R106" si="30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6" si="31">IF(ISERROR((IF((G72/H72-1)&gt;($S$5/100),(G72/H72-1)+A72,"")))=TRUE," ",((IF((G72/H72-1)&gt;($S$5/100),(G72/H72-1)+A72,""))))</f>
        <v>0.25689084970259096</v>
      </c>
      <c r="T72" s="37" t="str">
        <f t="shared" ref="T72:T106" si="32">IF(ISERROR((IF((G72/H72-1)&lt;($T$5/100),(G72/H72-1)+A72,"")))=TRUE," ",((IF((G72/H72-1)&lt;($T$5/100),(G72/H72-1)+A72,""))))</f>
        <v/>
      </c>
      <c r="U72" s="37" t="str">
        <f t="shared" ref="U72:U106" si="33">IF(ISERROR((IF(((J72/$J$6-1))&gt;($U$5/100),((J72/$J$6-1)),"")))=TRUE," ",((IF(((J72/$J$6-1))&gt;($U$5/100),((J72/$J$6-1)),""))))</f>
        <v/>
      </c>
      <c r="V72" s="37">
        <f t="shared" ref="V72:V106" si="34">IF(ISERROR((IF(((J72/$J$6-1))&lt;($V$5/100),((J72/$J$6-1)),"")))=TRUE," ",((IF(((J72/$J$6-1))&lt;($V$5/100),((J72/$J$6-1)),""))))</f>
        <v>-0.29714556387202584</v>
      </c>
      <c r="W72" s="37" t="str">
        <f t="shared" ref="W72:W106" si="35">IF(ISERROR((IF(((L72/$L$6-1))&gt;($W$5/100),((L72/$L$6-1)),"")))=TRUE," ",((IF(((L72/$L$6-1))&gt;($W$5/100),((L72/$L$6-1)),""))))</f>
        <v/>
      </c>
      <c r="X72" s="37">
        <f t="shared" ref="X72:X106" si="36">IF(ISERROR((IF(((L72/$L$6-1))&lt;($X$5/100),((L72/$L$6-1)),"")))=TRUE," ",((IF(((L72/$L$6-1))&lt;($X$5/100),((L72/$L$6-1)),""))))</f>
        <v>-0.40177239346887894</v>
      </c>
      <c r="Y72" s="1" t="str">
        <f t="shared" si="20"/>
        <v xml:space="preserve"> </v>
      </c>
      <c r="Z72" s="1">
        <f t="shared" ref="Z72:Z106" si="37">IF(ISERROR((RANK(V72,V$7:V$184,1)))=TRUE," ",((RANK(V72,V$7:V$184,1))))</f>
        <v>44</v>
      </c>
      <c r="AA72" s="1" t="str">
        <f t="shared" si="21"/>
        <v xml:space="preserve"> </v>
      </c>
      <c r="AB72" s="1">
        <f t="shared" ref="AB72:AB106" si="38">IF(ISERROR((RANK(X72,X$7:X$184,1)))=TRUE," ",((RANK(X72,X$7:X$184,1))))</f>
        <v>33</v>
      </c>
      <c r="AC72" s="1">
        <f t="shared" si="28"/>
        <v>43</v>
      </c>
      <c r="AD72" s="1" t="str">
        <f t="shared" ref="AD72:AD106" si="39">IF(ISERROR((RANK(T72,T$7:T$184,1)))=TRUE," ",((RANK(T72,T$7:T$184,1))))</f>
        <v xml:space="preserve"> </v>
      </c>
      <c r="AE72" s="1">
        <f t="shared" si="25"/>
        <v>19</v>
      </c>
      <c r="AF72" s="1" t="str">
        <f t="shared" si="25"/>
        <v xml:space="preserve"> </v>
      </c>
      <c r="AG72" s="38" t="str">
        <f t="shared" ref="AG72:AG106" si="40">IF(ISERROR((IF((AND(P72&gt;$AG$6,P72&lt;$AG$5))=TRUE,P72+A72," ")))=TRUE," ",((IF((AND(P72&gt;$AG$6,P72&lt;$AG$5))=TRUE,P72+A72," "))))</f>
        <v xml:space="preserve"> </v>
      </c>
      <c r="AH72" s="38" t="str">
        <f t="shared" ref="AH72:AH106" si="41">IF(ISERROR(((IF(P72&lt;$AH$5,P72+A72," "))))=TRUE," ",((IF(P72&lt;$AH$5,P72+A72," "))))</f>
        <v xml:space="preserve"> </v>
      </c>
      <c r="AI72" s="1" t="str">
        <f t="shared" si="27"/>
        <v xml:space="preserve"> </v>
      </c>
      <c r="AJ72" s="1" t="str">
        <f t="shared" si="27"/>
        <v xml:space="preserve"> </v>
      </c>
      <c r="AK72" s="25" t="str">
        <f t="shared" ref="AK72:AK106" si="42">IF(ISERROR((IF((AND(O72&lt;$AK$5,O72&gt;$AK$6))=TRUE,O72+A72," ")))=TRUE," ",((IF((AND(O72&lt;$AK$5,O72&gt;$AK$6))=TRUE,O72+A72," "))))</f>
        <v xml:space="preserve"> </v>
      </c>
      <c r="AL72" s="25" t="str">
        <f t="shared" ref="AL72:AL106" si="43">IF(ISERROR((IF(O72&lt;$AL$5,O72+A72," ")))=TRUE," ",((IF(O72&lt;$AL$5,O72+A72," "))))</f>
        <v xml:space="preserve"> </v>
      </c>
      <c r="AM72" s="1" t="str">
        <f t="shared" si="26"/>
        <v xml:space="preserve"> </v>
      </c>
      <c r="AN72" s="1" t="str">
        <f t="shared" si="26"/>
        <v xml:space="preserve"> </v>
      </c>
      <c r="AO72" t="s">
        <v>2122</v>
      </c>
      <c r="AP72" t="s">
        <v>2252</v>
      </c>
      <c r="AQ72" s="22">
        <v>29.714556387202585</v>
      </c>
      <c r="AR72" s="21">
        <v>40.177239346887895</v>
      </c>
      <c r="AS72">
        <v>25.689084895259096</v>
      </c>
      <c r="AT72">
        <v>-29.714556387202585</v>
      </c>
      <c r="AU72">
        <v>-40.177239346887895</v>
      </c>
      <c r="AV72" t="s">
        <v>4201</v>
      </c>
    </row>
    <row r="73" spans="1:48" x14ac:dyDescent="0.25">
      <c r="A73" s="14">
        <v>7.5999999999999924E-10</v>
      </c>
      <c r="B73" t="s">
        <v>2123</v>
      </c>
      <c r="C73" s="4">
        <v>31</v>
      </c>
      <c r="D73" s="4">
        <v>0</v>
      </c>
      <c r="E73" s="4">
        <v>2</v>
      </c>
      <c r="F73" s="4">
        <v>33</v>
      </c>
      <c r="G73" s="4">
        <v>1990000</v>
      </c>
      <c r="H73" s="4">
        <v>1720000</v>
      </c>
      <c r="I73" s="34">
        <v>23731.458903732066</v>
      </c>
      <c r="J73" s="35">
        <v>29.593458317863437</v>
      </c>
      <c r="K73" s="35">
        <v>26.041103247084845</v>
      </c>
      <c r="L73" s="35">
        <v>16.356584259014571</v>
      </c>
      <c r="M73" s="35">
        <v>14.721620736432945</v>
      </c>
      <c r="N73" s="4">
        <v>58120.953000000001</v>
      </c>
      <c r="O73" s="4">
        <v>13.809489914895904</v>
      </c>
      <c r="P73" s="35">
        <v>0.70288290697674427</v>
      </c>
      <c r="Q73" s="36">
        <f t="shared" si="29"/>
        <v>93.939393940153934</v>
      </c>
      <c r="R73" s="36" t="str">
        <f t="shared" si="30"/>
        <v xml:space="preserve"> </v>
      </c>
      <c r="S73" s="37">
        <f t="shared" si="31"/>
        <v>0.15697674494604658</v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 t="str">
        <f t="shared" si="36"/>
        <v/>
      </c>
      <c r="Y73" s="1" t="str">
        <f t="shared" si="20"/>
        <v xml:space="preserve"> </v>
      </c>
      <c r="Z73" s="1" t="str">
        <f t="shared" si="37"/>
        <v xml:space="preserve"> </v>
      </c>
      <c r="AA73" s="1" t="str">
        <f t="shared" si="21"/>
        <v xml:space="preserve"> </v>
      </c>
      <c r="AB73" s="1" t="str">
        <f t="shared" si="38"/>
        <v xml:space="preserve"> </v>
      </c>
      <c r="AC73" s="1">
        <f t="shared" si="28"/>
        <v>71</v>
      </c>
      <c r="AD73" s="1" t="str">
        <f t="shared" si="39"/>
        <v xml:space="preserve"> </v>
      </c>
      <c r="AE73" s="1">
        <f t="shared" si="25"/>
        <v>28</v>
      </c>
      <c r="AF73" s="1" t="str">
        <f t="shared" si="25"/>
        <v xml:space="preserve"> </v>
      </c>
      <c r="AG73" s="38" t="str">
        <f t="shared" si="40"/>
        <v xml:space="preserve"> </v>
      </c>
      <c r="AH73" s="38" t="str">
        <f t="shared" si="41"/>
        <v xml:space="preserve"> </v>
      </c>
      <c r="AI73" s="1" t="str">
        <f t="shared" si="27"/>
        <v xml:space="preserve"> </v>
      </c>
      <c r="AJ73" s="1" t="str">
        <f t="shared" si="27"/>
        <v xml:space="preserve"> </v>
      </c>
      <c r="AK73" s="25" t="str">
        <f t="shared" si="42"/>
        <v xml:space="preserve"> </v>
      </c>
      <c r="AL73" s="25" t="str">
        <f t="shared" si="43"/>
        <v xml:space="preserve"> </v>
      </c>
      <c r="AM73" s="1" t="str">
        <f t="shared" si="26"/>
        <v xml:space="preserve"> </v>
      </c>
      <c r="AN73" s="1" t="str">
        <f t="shared" si="26"/>
        <v xml:space="preserve"> </v>
      </c>
      <c r="AO73" t="s">
        <v>2123</v>
      </c>
      <c r="AP73" t="s">
        <v>2454</v>
      </c>
      <c r="AQ73" s="22">
        <v>-75.584775065357007</v>
      </c>
      <c r="AR73" s="21">
        <v>-35.154010709517848</v>
      </c>
      <c r="AS73">
        <v>15.697674418604656</v>
      </c>
      <c r="AT73">
        <v>75.584775065357007</v>
      </c>
      <c r="AU73">
        <v>35.154010709517848</v>
      </c>
      <c r="AV73" t="s">
        <v>4202</v>
      </c>
    </row>
    <row r="74" spans="1:48" x14ac:dyDescent="0.25">
      <c r="A74" s="14">
        <v>7.699999999999992E-10</v>
      </c>
      <c r="B74" t="s">
        <v>2124</v>
      </c>
      <c r="C74" s="4">
        <v>21</v>
      </c>
      <c r="D74" s="4">
        <v>1</v>
      </c>
      <c r="E74" s="4">
        <v>2</v>
      </c>
      <c r="F74" s="4">
        <v>24</v>
      </c>
      <c r="G74" s="4">
        <v>145000</v>
      </c>
      <c r="H74" s="4">
        <v>103500</v>
      </c>
      <c r="I74" s="34">
        <v>2151.7328162544168</v>
      </c>
      <c r="J74" s="35">
        <v>24.464175465102976</v>
      </c>
      <c r="K74" s="35">
        <v>20.295518435782235</v>
      </c>
      <c r="L74" s="35">
        <v>14.462368850940567</v>
      </c>
      <c r="M74" s="35">
        <v>12.976467625355731</v>
      </c>
      <c r="N74" s="4">
        <v>4230.6760000000004</v>
      </c>
      <c r="O74" s="4">
        <v>47.440675065841091</v>
      </c>
      <c r="P74" s="35">
        <v>1.2427884057971015</v>
      </c>
      <c r="Q74" s="36">
        <f t="shared" si="29"/>
        <v>87.500000000770001</v>
      </c>
      <c r="R74" s="36" t="str">
        <f t="shared" si="30"/>
        <v xml:space="preserve"> </v>
      </c>
      <c r="S74" s="37">
        <f t="shared" si="31"/>
        <v>0.40096618434487924</v>
      </c>
      <c r="T74" s="37" t="str">
        <f t="shared" si="32"/>
        <v/>
      </c>
      <c r="U74" s="37" t="str">
        <f t="shared" si="33"/>
        <v/>
      </c>
      <c r="V74" s="37" t="str">
        <f t="shared" si="34"/>
        <v/>
      </c>
      <c r="W74" s="37" t="str">
        <f t="shared" si="35"/>
        <v/>
      </c>
      <c r="X74" s="37" t="str">
        <f t="shared" si="36"/>
        <v/>
      </c>
      <c r="Y74" s="1" t="str">
        <f t="shared" si="20"/>
        <v xml:space="preserve"> </v>
      </c>
      <c r="Z74" s="1" t="str">
        <f t="shared" si="37"/>
        <v xml:space="preserve"> </v>
      </c>
      <c r="AA74" s="1" t="str">
        <f t="shared" si="21"/>
        <v xml:space="preserve"> </v>
      </c>
      <c r="AB74" s="1" t="str">
        <f t="shared" si="38"/>
        <v xml:space="preserve"> </v>
      </c>
      <c r="AC74" s="1">
        <f t="shared" si="28"/>
        <v>7</v>
      </c>
      <c r="AD74" s="1" t="str">
        <f t="shared" si="39"/>
        <v xml:space="preserve"> </v>
      </c>
      <c r="AE74" s="1">
        <f t="shared" si="25"/>
        <v>52</v>
      </c>
      <c r="AF74" s="1" t="str">
        <f t="shared" si="25"/>
        <v xml:space="preserve"> </v>
      </c>
      <c r="AG74" s="38" t="str">
        <f t="shared" si="40"/>
        <v xml:space="preserve"> </v>
      </c>
      <c r="AH74" s="38" t="str">
        <f t="shared" si="41"/>
        <v xml:space="preserve"> </v>
      </c>
      <c r="AI74" s="1" t="str">
        <f t="shared" si="27"/>
        <v xml:space="preserve"> </v>
      </c>
      <c r="AJ74" s="1" t="str">
        <f t="shared" si="27"/>
        <v xml:space="preserve"> </v>
      </c>
      <c r="AK74" s="25" t="str">
        <f t="shared" si="42"/>
        <v xml:space="preserve"> </v>
      </c>
      <c r="AL74" s="25" t="str">
        <f t="shared" si="43"/>
        <v xml:space="preserve"> </v>
      </c>
      <c r="AM74" s="1" t="str">
        <f t="shared" si="26"/>
        <v xml:space="preserve"> </v>
      </c>
      <c r="AN74" s="1" t="str">
        <f t="shared" si="26"/>
        <v xml:space="preserve"> </v>
      </c>
      <c r="AO74" t="s">
        <v>2124</v>
      </c>
      <c r="AP74" t="s">
        <v>2550</v>
      </c>
      <c r="AQ74" s="22">
        <v>-45.151563567230177</v>
      </c>
      <c r="AR74" s="21">
        <v>-19.502160329578476</v>
      </c>
      <c r="AS74">
        <v>40.096618357487927</v>
      </c>
      <c r="AT74">
        <v>45.151563567230177</v>
      </c>
      <c r="AU74">
        <v>19.502160329578476</v>
      </c>
      <c r="AV74" t="s">
        <v>4203</v>
      </c>
    </row>
    <row r="75" spans="1:48" x14ac:dyDescent="0.25">
      <c r="A75" s="14">
        <v>7.7999999999999917E-10</v>
      </c>
      <c r="B75" t="s">
        <v>2125</v>
      </c>
      <c r="C75" s="4">
        <v>33</v>
      </c>
      <c r="D75" s="4">
        <v>0</v>
      </c>
      <c r="E75" s="4">
        <v>0</v>
      </c>
      <c r="F75" s="4">
        <v>33</v>
      </c>
      <c r="G75" s="4">
        <v>18000</v>
      </c>
      <c r="H75" s="4">
        <v>15150</v>
      </c>
      <c r="I75" s="34">
        <v>5843.4961088599302</v>
      </c>
      <c r="J75" s="35">
        <v>9.666095420631466</v>
      </c>
      <c r="K75" s="35">
        <v>8.5077277122804418</v>
      </c>
      <c r="L75" s="35">
        <v>3.7697883593649064</v>
      </c>
      <c r="M75" s="35">
        <v>3.644148294937573</v>
      </c>
      <c r="N75" s="4">
        <v>1567.3340000000001</v>
      </c>
      <c r="O75" s="4">
        <v>46.5972278731657</v>
      </c>
      <c r="P75" s="35">
        <v>3.3428976897689768</v>
      </c>
      <c r="Q75" s="36">
        <f t="shared" si="29"/>
        <v>100.00000000078001</v>
      </c>
      <c r="R75" s="36" t="str">
        <f t="shared" si="30"/>
        <v xml:space="preserve"> </v>
      </c>
      <c r="S75" s="37">
        <f t="shared" si="31"/>
        <v>0.18811881266118807</v>
      </c>
      <c r="T75" s="37" t="str">
        <f t="shared" si="32"/>
        <v/>
      </c>
      <c r="U75" s="37" t="str">
        <f t="shared" si="33"/>
        <v/>
      </c>
      <c r="V75" s="37">
        <f t="shared" si="34"/>
        <v>-0.42648839079163503</v>
      </c>
      <c r="W75" s="37" t="str">
        <f t="shared" si="35"/>
        <v/>
      </c>
      <c r="X75" s="37">
        <f t="shared" si="36"/>
        <v>-0.68850341353304279</v>
      </c>
      <c r="Y75" s="1" t="str">
        <f t="shared" si="20"/>
        <v xml:space="preserve"> </v>
      </c>
      <c r="Z75" s="1">
        <f t="shared" si="37"/>
        <v>34</v>
      </c>
      <c r="AA75" s="1" t="str">
        <f t="shared" si="21"/>
        <v xml:space="preserve"> </v>
      </c>
      <c r="AB75" s="1">
        <f t="shared" si="38"/>
        <v>7</v>
      </c>
      <c r="AC75" s="1">
        <f t="shared" si="28"/>
        <v>65</v>
      </c>
      <c r="AD75" s="1" t="str">
        <f t="shared" si="39"/>
        <v xml:space="preserve"> </v>
      </c>
      <c r="AE75" s="1">
        <f t="shared" si="25"/>
        <v>6</v>
      </c>
      <c r="AF75" s="1" t="str">
        <f t="shared" si="25"/>
        <v xml:space="preserve"> </v>
      </c>
      <c r="AG75" s="38">
        <f t="shared" si="40"/>
        <v>3.3428976905489769</v>
      </c>
      <c r="AH75" s="38" t="str">
        <f t="shared" si="41"/>
        <v xml:space="preserve"> </v>
      </c>
      <c r="AI75" s="1">
        <f t="shared" si="27"/>
        <v>24</v>
      </c>
      <c r="AJ75" s="1" t="str">
        <f t="shared" si="27"/>
        <v xml:space="preserve"> </v>
      </c>
      <c r="AK75" s="25" t="str">
        <f t="shared" si="42"/>
        <v xml:space="preserve"> </v>
      </c>
      <c r="AL75" s="25" t="str">
        <f t="shared" si="43"/>
        <v xml:space="preserve"> </v>
      </c>
      <c r="AM75" s="1" t="str">
        <f t="shared" si="26"/>
        <v xml:space="preserve"> </v>
      </c>
      <c r="AN75" s="1" t="str">
        <f t="shared" si="26"/>
        <v xml:space="preserve"> </v>
      </c>
      <c r="AO75" t="s">
        <v>2125</v>
      </c>
      <c r="AP75" t="s">
        <v>2293</v>
      </c>
      <c r="AQ75" s="22">
        <v>42.648839079163501</v>
      </c>
      <c r="AR75" s="21">
        <v>68.850341353304273</v>
      </c>
      <c r="AS75">
        <v>18.811881188118807</v>
      </c>
      <c r="AT75">
        <v>-42.648839079163501</v>
      </c>
      <c r="AU75">
        <v>-68.850341353304273</v>
      </c>
      <c r="AV75" t="s">
        <v>4204</v>
      </c>
    </row>
    <row r="76" spans="1:48" x14ac:dyDescent="0.25">
      <c r="A76" s="14">
        <v>7.8999999999999913E-10</v>
      </c>
      <c r="B76" t="s">
        <v>2126</v>
      </c>
      <c r="C76" s="4">
        <v>17</v>
      </c>
      <c r="D76" s="4">
        <v>0</v>
      </c>
      <c r="E76" s="4">
        <v>0</v>
      </c>
      <c r="F76" s="4">
        <v>17</v>
      </c>
      <c r="G76" s="4">
        <v>135000</v>
      </c>
      <c r="H76" s="4">
        <v>105000</v>
      </c>
      <c r="I76" s="34">
        <v>5168.9303533568909</v>
      </c>
      <c r="J76" s="35">
        <v>5.576885815971691</v>
      </c>
      <c r="K76" s="35">
        <v>5.8713486851394201</v>
      </c>
      <c r="L76" s="35">
        <v>33.608148119158507</v>
      </c>
      <c r="M76" s="35">
        <v>32.308059951830046</v>
      </c>
      <c r="N76" s="4">
        <v>18827.712</v>
      </c>
      <c r="O76" s="4">
        <v>27.386414073071712</v>
      </c>
      <c r="P76" s="35">
        <v>3.5231742857142856</v>
      </c>
      <c r="Q76" s="36">
        <f t="shared" si="29"/>
        <v>100.00000000079</v>
      </c>
      <c r="R76" s="36" t="str">
        <f t="shared" si="30"/>
        <v xml:space="preserve"> </v>
      </c>
      <c r="S76" s="37">
        <f t="shared" si="31"/>
        <v>0.28571428650428582</v>
      </c>
      <c r="T76" s="37" t="str">
        <f t="shared" si="32"/>
        <v/>
      </c>
      <c r="U76" s="37" t="str">
        <f t="shared" si="33"/>
        <v/>
      </c>
      <c r="V76" s="37">
        <f t="shared" si="34"/>
        <v>-0.66911057469363522</v>
      </c>
      <c r="W76" s="37" t="str">
        <f t="shared" si="35"/>
        <v/>
      </c>
      <c r="X76" s="37" t="str">
        <f t="shared" si="36"/>
        <v/>
      </c>
      <c r="Y76" s="1" t="str">
        <f t="shared" si="20"/>
        <v xml:space="preserve"> </v>
      </c>
      <c r="Z76" s="1">
        <f t="shared" si="37"/>
        <v>16</v>
      </c>
      <c r="AA76" s="1" t="str">
        <f t="shared" si="21"/>
        <v xml:space="preserve"> </v>
      </c>
      <c r="AB76" s="1" t="str">
        <f t="shared" si="38"/>
        <v xml:space="preserve"> </v>
      </c>
      <c r="AC76" s="1">
        <f t="shared" si="28"/>
        <v>35</v>
      </c>
      <c r="AD76" s="1" t="str">
        <f t="shared" si="39"/>
        <v xml:space="preserve"> </v>
      </c>
      <c r="AE76" s="1">
        <f t="shared" si="25"/>
        <v>5</v>
      </c>
      <c r="AF76" s="1" t="str">
        <f t="shared" si="25"/>
        <v xml:space="preserve"> </v>
      </c>
      <c r="AG76" s="38">
        <f t="shared" si="40"/>
        <v>3.5231742865042857</v>
      </c>
      <c r="AH76" s="38" t="str">
        <f t="shared" si="41"/>
        <v xml:space="preserve"> </v>
      </c>
      <c r="AI76" s="1">
        <f t="shared" si="27"/>
        <v>21</v>
      </c>
      <c r="AJ76" s="1" t="str">
        <f t="shared" si="27"/>
        <v xml:space="preserve"> </v>
      </c>
      <c r="AK76" s="25" t="str">
        <f t="shared" si="42"/>
        <v xml:space="preserve"> </v>
      </c>
      <c r="AL76" s="25" t="str">
        <f t="shared" si="43"/>
        <v xml:space="preserve"> </v>
      </c>
      <c r="AM76" s="1" t="str">
        <f t="shared" si="26"/>
        <v xml:space="preserve"> </v>
      </c>
      <c r="AN76" s="1" t="str">
        <f t="shared" si="26"/>
        <v xml:space="preserve"> </v>
      </c>
      <c r="AO76" t="s">
        <v>2126</v>
      </c>
      <c r="AP76" t="s">
        <v>2246</v>
      </c>
      <c r="AQ76" s="22">
        <v>66.911057469363527</v>
      </c>
      <c r="AR76" s="21">
        <v>-177.70321351295797</v>
      </c>
      <c r="AS76">
        <v>28.57142857142858</v>
      </c>
      <c r="AT76">
        <v>-66.911057469363527</v>
      </c>
      <c r="AU76">
        <v>177.70321351295797</v>
      </c>
      <c r="AV76" t="s">
        <v>4205</v>
      </c>
    </row>
    <row r="77" spans="1:48" x14ac:dyDescent="0.25">
      <c r="A77" s="14">
        <v>7.999999999999991E-10</v>
      </c>
      <c r="B77" t="s">
        <v>2127</v>
      </c>
      <c r="C77" s="4">
        <v>36</v>
      </c>
      <c r="D77" s="4">
        <v>0</v>
      </c>
      <c r="E77" s="4">
        <v>0</v>
      </c>
      <c r="F77" s="4">
        <v>36</v>
      </c>
      <c r="G77" s="4">
        <v>500000</v>
      </c>
      <c r="H77" s="4">
        <v>391000</v>
      </c>
      <c r="I77" s="34">
        <v>56737.621417844523</v>
      </c>
      <c r="J77" s="35">
        <v>3.7667467053779045</v>
      </c>
      <c r="K77" s="35">
        <v>36.818962198696589</v>
      </c>
      <c r="L77" s="35">
        <v>35.834843744562576</v>
      </c>
      <c r="M77" s="35">
        <v>29.262166830979556</v>
      </c>
      <c r="N77" s="4">
        <v>103803.10400000001</v>
      </c>
      <c r="O77" s="4">
        <v>1221.1544355351916</v>
      </c>
      <c r="P77" s="35">
        <v>0.110137084398977</v>
      </c>
      <c r="Q77" s="36">
        <f t="shared" si="29"/>
        <v>100.0000000008</v>
      </c>
      <c r="R77" s="36" t="str">
        <f t="shared" si="30"/>
        <v xml:space="preserve"> </v>
      </c>
      <c r="S77" s="37">
        <f t="shared" si="31"/>
        <v>0.27877237931662407</v>
      </c>
      <c r="T77" s="37" t="str">
        <f t="shared" si="32"/>
        <v/>
      </c>
      <c r="U77" s="37" t="str">
        <f t="shared" si="33"/>
        <v/>
      </c>
      <c r="V77" s="37">
        <f t="shared" si="34"/>
        <v>-0.7765102794380998</v>
      </c>
      <c r="W77" s="37" t="str">
        <f t="shared" si="35"/>
        <v/>
      </c>
      <c r="X77" s="37" t="str">
        <f t="shared" si="36"/>
        <v/>
      </c>
      <c r="Y77" s="1" t="str">
        <f t="shared" si="20"/>
        <v xml:space="preserve"> </v>
      </c>
      <c r="Z77" s="1">
        <f t="shared" si="37"/>
        <v>2</v>
      </c>
      <c r="AA77" s="1" t="str">
        <f t="shared" si="21"/>
        <v xml:space="preserve"> </v>
      </c>
      <c r="AB77" s="1" t="str">
        <f t="shared" si="38"/>
        <v xml:space="preserve"> </v>
      </c>
      <c r="AC77" s="1">
        <f t="shared" si="28"/>
        <v>39</v>
      </c>
      <c r="AD77" s="1" t="str">
        <f t="shared" si="39"/>
        <v xml:space="preserve"> </v>
      </c>
      <c r="AE77" s="1">
        <f t="shared" si="25"/>
        <v>4</v>
      </c>
      <c r="AF77" s="1" t="str">
        <f t="shared" si="25"/>
        <v xml:space="preserve"> </v>
      </c>
      <c r="AG77" s="38" t="str">
        <f t="shared" si="40"/>
        <v xml:space="preserve"> </v>
      </c>
      <c r="AH77" s="38" t="str">
        <f t="shared" si="41"/>
        <v xml:space="preserve"> </v>
      </c>
      <c r="AI77" s="1" t="str">
        <f t="shared" si="27"/>
        <v xml:space="preserve"> </v>
      </c>
      <c r="AJ77" s="1" t="str">
        <f t="shared" si="27"/>
        <v xml:space="preserve"> </v>
      </c>
      <c r="AK77" s="25" t="str">
        <f t="shared" si="42"/>
        <v xml:space="preserve"> </v>
      </c>
      <c r="AL77" s="25" t="str">
        <f t="shared" si="43"/>
        <v xml:space="preserve"> </v>
      </c>
      <c r="AM77" s="1" t="str">
        <f t="shared" si="26"/>
        <v xml:space="preserve"> </v>
      </c>
      <c r="AN77" s="1" t="str">
        <f t="shared" si="26"/>
        <v xml:space="preserve"> </v>
      </c>
      <c r="AO77" t="s">
        <v>2127</v>
      </c>
      <c r="AP77" t="s">
        <v>2415</v>
      </c>
      <c r="AQ77" s="22">
        <v>77.651027943809979</v>
      </c>
      <c r="AR77" s="21">
        <v>-196.10233888272077</v>
      </c>
      <c r="AS77">
        <v>27.877237851662407</v>
      </c>
      <c r="AT77">
        <v>-77.651027943809979</v>
      </c>
      <c r="AU77">
        <v>196.10233888272077</v>
      </c>
      <c r="AV77" t="s">
        <v>4206</v>
      </c>
    </row>
    <row r="78" spans="1:48" x14ac:dyDescent="0.25">
      <c r="A78" s="14">
        <v>8.0999999999999906E-10</v>
      </c>
      <c r="B78" t="s">
        <v>2128</v>
      </c>
      <c r="C78" s="4">
        <v>21</v>
      </c>
      <c r="D78" s="4">
        <v>1</v>
      </c>
      <c r="E78" s="4">
        <v>3</v>
      </c>
      <c r="F78" s="4">
        <v>25</v>
      </c>
      <c r="G78" s="4">
        <v>160000</v>
      </c>
      <c r="H78" s="4">
        <v>118500</v>
      </c>
      <c r="I78" s="34">
        <v>4138.8303252337028</v>
      </c>
      <c r="J78" s="35">
        <v>16.143277101599246</v>
      </c>
      <c r="K78" s="35">
        <v>14.468638341183434</v>
      </c>
      <c r="L78" s="35">
        <v>8.3492612875121708</v>
      </c>
      <c r="M78" s="35">
        <v>7.7179201724391717</v>
      </c>
      <c r="N78" s="4">
        <v>7340.5169999999998</v>
      </c>
      <c r="O78" s="4">
        <v>7.8307364702522611</v>
      </c>
      <c r="P78" s="35">
        <v>0.63674683544303801</v>
      </c>
      <c r="Q78" s="36">
        <f t="shared" si="29"/>
        <v>84.000000000810005</v>
      </c>
      <c r="R78" s="36" t="str">
        <f t="shared" si="30"/>
        <v xml:space="preserve"> </v>
      </c>
      <c r="S78" s="37">
        <f t="shared" si="31"/>
        <v>0.35021097127413497</v>
      </c>
      <c r="T78" s="37" t="str">
        <f t="shared" si="32"/>
        <v/>
      </c>
      <c r="U78" s="37" t="str">
        <f t="shared" si="33"/>
        <v/>
      </c>
      <c r="V78" s="37" t="str">
        <f t="shared" si="34"/>
        <v/>
      </c>
      <c r="W78" s="37" t="str">
        <f t="shared" si="35"/>
        <v/>
      </c>
      <c r="X78" s="37">
        <f t="shared" si="36"/>
        <v>-0.31010281144300045</v>
      </c>
      <c r="Y78" s="1" t="str">
        <f t="shared" si="20"/>
        <v xml:space="preserve"> </v>
      </c>
      <c r="Z78" s="1" t="str">
        <f t="shared" si="37"/>
        <v xml:space="preserve"> </v>
      </c>
      <c r="AA78" s="1" t="str">
        <f t="shared" si="21"/>
        <v xml:space="preserve"> </v>
      </c>
      <c r="AB78" s="1">
        <f t="shared" si="38"/>
        <v>44</v>
      </c>
      <c r="AC78" s="1">
        <f t="shared" si="28"/>
        <v>14</v>
      </c>
      <c r="AD78" s="1" t="str">
        <f t="shared" si="39"/>
        <v xml:space="preserve"> </v>
      </c>
      <c r="AE78" s="1">
        <f t="shared" si="25"/>
        <v>62</v>
      </c>
      <c r="AF78" s="1" t="str">
        <f t="shared" si="25"/>
        <v xml:space="preserve"> </v>
      </c>
      <c r="AG78" s="38" t="str">
        <f t="shared" si="40"/>
        <v xml:space="preserve"> </v>
      </c>
      <c r="AH78" s="38" t="str">
        <f t="shared" si="41"/>
        <v xml:space="preserve"> </v>
      </c>
      <c r="AI78" s="1" t="str">
        <f t="shared" si="27"/>
        <v xml:space="preserve"> </v>
      </c>
      <c r="AJ78" s="1" t="str">
        <f t="shared" si="27"/>
        <v xml:space="preserve"> </v>
      </c>
      <c r="AK78" s="25" t="str">
        <f t="shared" si="42"/>
        <v xml:space="preserve"> </v>
      </c>
      <c r="AL78" s="25" t="str">
        <f t="shared" si="43"/>
        <v xml:space="preserve"> </v>
      </c>
      <c r="AM78" s="1" t="str">
        <f t="shared" si="26"/>
        <v xml:space="preserve"> </v>
      </c>
      <c r="AN78" s="1" t="str">
        <f t="shared" si="26"/>
        <v xml:space="preserve"> </v>
      </c>
      <c r="AO78" t="s">
        <v>2128</v>
      </c>
      <c r="AP78" t="s">
        <v>2252</v>
      </c>
      <c r="AQ78" s="22">
        <v>4.2182347106407452</v>
      </c>
      <c r="AR78" s="21">
        <v>31.010281144300045</v>
      </c>
      <c r="AS78">
        <v>35.021097046413495</v>
      </c>
      <c r="AT78">
        <v>-4.2182347106407452</v>
      </c>
      <c r="AU78">
        <v>-31.010281144300045</v>
      </c>
      <c r="AV78" t="s">
        <v>4207</v>
      </c>
    </row>
    <row r="79" spans="1:48" x14ac:dyDescent="0.25">
      <c r="A79" s="14">
        <v>8.1999999999999903E-10</v>
      </c>
      <c r="B79" t="s">
        <v>2129</v>
      </c>
      <c r="C79" s="4">
        <v>17</v>
      </c>
      <c r="D79" s="4">
        <v>1</v>
      </c>
      <c r="E79" s="4">
        <v>0</v>
      </c>
      <c r="F79" s="4">
        <v>18</v>
      </c>
      <c r="G79" s="4">
        <v>16000</v>
      </c>
      <c r="H79" s="4">
        <v>12600</v>
      </c>
      <c r="I79" s="34">
        <v>3132.2897316254416</v>
      </c>
      <c r="J79" s="35">
        <v>5.1094890510948909</v>
      </c>
      <c r="K79" s="35">
        <v>5.347859137390321</v>
      </c>
      <c r="L79" s="35" t="s">
        <v>2161</v>
      </c>
      <c r="M79" s="35" t="s">
        <v>2161</v>
      </c>
      <c r="N79" s="4">
        <v>2466</v>
      </c>
      <c r="O79" s="4">
        <v>28.237129485179409</v>
      </c>
      <c r="P79" s="35">
        <v>6.1428571428571432</v>
      </c>
      <c r="Q79" s="36">
        <f t="shared" si="29"/>
        <v>94.444444445264438</v>
      </c>
      <c r="R79" s="36" t="str">
        <f t="shared" si="30"/>
        <v xml:space="preserve"> </v>
      </c>
      <c r="S79" s="37">
        <f t="shared" si="31"/>
        <v>0.26984127066126978</v>
      </c>
      <c r="T79" s="37" t="str">
        <f t="shared" si="32"/>
        <v/>
      </c>
      <c r="U79" s="37" t="str">
        <f t="shared" si="33"/>
        <v/>
      </c>
      <c r="V79" s="37">
        <f t="shared" si="34"/>
        <v>-0.69684229666599762</v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20"/>
        <v xml:space="preserve"> </v>
      </c>
      <c r="Z79" s="1">
        <f t="shared" si="37"/>
        <v>10</v>
      </c>
      <c r="AA79" s="1" t="str">
        <f t="shared" si="21"/>
        <v xml:space="preserve"> </v>
      </c>
      <c r="AB79" s="1" t="str">
        <f t="shared" si="38"/>
        <v xml:space="preserve"> </v>
      </c>
      <c r="AC79" s="1">
        <f t="shared" si="28"/>
        <v>40</v>
      </c>
      <c r="AD79" s="1" t="str">
        <f t="shared" si="39"/>
        <v xml:space="preserve"> </v>
      </c>
      <c r="AE79" s="1">
        <f t="shared" si="25"/>
        <v>24</v>
      </c>
      <c r="AF79" s="1" t="str">
        <f t="shared" si="25"/>
        <v xml:space="preserve"> </v>
      </c>
      <c r="AG79" s="38">
        <f t="shared" si="40"/>
        <v>6.1428571436771433</v>
      </c>
      <c r="AH79" s="38" t="str">
        <f t="shared" si="41"/>
        <v xml:space="preserve"> </v>
      </c>
      <c r="AI79" s="1">
        <f t="shared" si="27"/>
        <v>2</v>
      </c>
      <c r="AJ79" s="1" t="str">
        <f t="shared" si="27"/>
        <v xml:space="preserve"> </v>
      </c>
      <c r="AK79" s="25" t="str">
        <f t="shared" si="42"/>
        <v xml:space="preserve"> </v>
      </c>
      <c r="AL79" s="25" t="str">
        <f t="shared" si="43"/>
        <v xml:space="preserve"> </v>
      </c>
      <c r="AM79" s="1" t="str">
        <f t="shared" si="26"/>
        <v xml:space="preserve"> </v>
      </c>
      <c r="AN79" s="1" t="str">
        <f t="shared" si="26"/>
        <v xml:space="preserve"> </v>
      </c>
      <c r="AO79" t="s">
        <v>2129</v>
      </c>
      <c r="AP79" t="s">
        <v>2246</v>
      </c>
      <c r="AQ79" s="22">
        <v>69.684229666599762</v>
      </c>
      <c r="AR79" s="21" t="e">
        <v>#VALUE!</v>
      </c>
      <c r="AS79">
        <v>26.984126984126977</v>
      </c>
      <c r="AT79">
        <v>-69.684229666599762</v>
      </c>
      <c r="AU79" t="e">
        <v>#VALUE!</v>
      </c>
      <c r="AV79" t="s">
        <v>4208</v>
      </c>
    </row>
    <row r="80" spans="1:48" x14ac:dyDescent="0.25">
      <c r="A80" s="14">
        <v>8.2999999999999899E-10</v>
      </c>
      <c r="B80" t="s">
        <v>2130</v>
      </c>
      <c r="C80" s="4">
        <v>20</v>
      </c>
      <c r="D80" s="4">
        <v>1</v>
      </c>
      <c r="E80" s="4">
        <v>5</v>
      </c>
      <c r="F80" s="4">
        <v>26</v>
      </c>
      <c r="G80" s="4">
        <v>104000</v>
      </c>
      <c r="H80" s="4">
        <v>84000</v>
      </c>
      <c r="I80" s="34">
        <v>10187.782462897527</v>
      </c>
      <c r="J80" s="35">
        <v>9.7716413937897038</v>
      </c>
      <c r="K80" s="35">
        <v>9.4011816613835375</v>
      </c>
      <c r="L80" s="35">
        <v>5.3276504252843111</v>
      </c>
      <c r="M80" s="35">
        <v>5.1650491149909223</v>
      </c>
      <c r="N80" s="4">
        <v>8596.3040000000001</v>
      </c>
      <c r="O80" s="4">
        <v>0.5989733790779449</v>
      </c>
      <c r="P80" s="35">
        <v>5.8303035714285718</v>
      </c>
      <c r="Q80" s="36" t="str">
        <f t="shared" si="29"/>
        <v xml:space="preserve"> </v>
      </c>
      <c r="R80" s="36" t="str">
        <f t="shared" si="30"/>
        <v xml:space="preserve"> </v>
      </c>
      <c r="S80" s="37">
        <f t="shared" si="31"/>
        <v>0.23809523892523815</v>
      </c>
      <c r="T80" s="37" t="str">
        <f t="shared" si="32"/>
        <v/>
      </c>
      <c r="U80" s="37" t="str">
        <f t="shared" si="33"/>
        <v/>
      </c>
      <c r="V80" s="37">
        <f t="shared" si="34"/>
        <v>-0.42022610614852629</v>
      </c>
      <c r="W80" s="37" t="str">
        <f t="shared" si="35"/>
        <v/>
      </c>
      <c r="X80" s="37">
        <f t="shared" si="36"/>
        <v>-0.55977769488235207</v>
      </c>
      <c r="Y80" s="1" t="str">
        <f t="shared" si="20"/>
        <v xml:space="preserve"> </v>
      </c>
      <c r="Z80" s="1">
        <f t="shared" si="37"/>
        <v>35</v>
      </c>
      <c r="AA80" s="1" t="str">
        <f t="shared" si="21"/>
        <v xml:space="preserve"> </v>
      </c>
      <c r="AB80" s="1">
        <f t="shared" si="38"/>
        <v>18</v>
      </c>
      <c r="AC80" s="1">
        <f t="shared" si="28"/>
        <v>48</v>
      </c>
      <c r="AD80" s="1" t="str">
        <f t="shared" si="39"/>
        <v xml:space="preserve"> </v>
      </c>
      <c r="AE80" s="1" t="str">
        <f t="shared" si="25"/>
        <v xml:space="preserve"> </v>
      </c>
      <c r="AF80" s="1" t="str">
        <f t="shared" si="25"/>
        <v xml:space="preserve"> </v>
      </c>
      <c r="AG80" s="38">
        <f t="shared" si="40"/>
        <v>5.8303035722585719</v>
      </c>
      <c r="AH80" s="38" t="str">
        <f t="shared" si="41"/>
        <v xml:space="preserve"> </v>
      </c>
      <c r="AI80" s="1">
        <f t="shared" si="27"/>
        <v>4</v>
      </c>
      <c r="AJ80" s="1" t="str">
        <f t="shared" si="27"/>
        <v xml:space="preserve"> </v>
      </c>
      <c r="AK80" s="25" t="str">
        <f t="shared" si="42"/>
        <v xml:space="preserve"> </v>
      </c>
      <c r="AL80" s="25" t="str">
        <f t="shared" si="43"/>
        <v xml:space="preserve"> </v>
      </c>
      <c r="AM80" s="1" t="str">
        <f t="shared" si="26"/>
        <v xml:space="preserve"> </v>
      </c>
      <c r="AN80" s="1" t="str">
        <f t="shared" si="26"/>
        <v xml:space="preserve"> </v>
      </c>
      <c r="AO80" t="s">
        <v>2130</v>
      </c>
      <c r="AP80" t="s">
        <v>2696</v>
      </c>
      <c r="AQ80" s="22">
        <v>42.022610614852631</v>
      </c>
      <c r="AR80" s="21">
        <v>55.977769488235211</v>
      </c>
      <c r="AS80">
        <v>23.809523809523814</v>
      </c>
      <c r="AT80">
        <v>-42.022610614852631</v>
      </c>
      <c r="AU80">
        <v>-55.977769488235211</v>
      </c>
      <c r="AV80" t="s">
        <v>4209</v>
      </c>
    </row>
    <row r="81" spans="1:48" x14ac:dyDescent="0.25">
      <c r="A81" s="14">
        <v>8.3999999999999896E-10</v>
      </c>
      <c r="B81" t="s">
        <v>2131</v>
      </c>
      <c r="C81" s="4">
        <v>27</v>
      </c>
      <c r="D81" s="4">
        <v>1</v>
      </c>
      <c r="E81" s="4">
        <v>4</v>
      </c>
      <c r="F81" s="4">
        <v>32</v>
      </c>
      <c r="G81" s="4">
        <v>210000</v>
      </c>
      <c r="H81" s="4">
        <v>160500</v>
      </c>
      <c r="I81" s="34">
        <v>3952.4625787739978</v>
      </c>
      <c r="J81" s="35">
        <v>13.20829915703071</v>
      </c>
      <c r="K81" s="35">
        <v>11.070679563835917</v>
      </c>
      <c r="L81" s="35">
        <v>7.9619706478462904</v>
      </c>
      <c r="M81" s="35">
        <v>7.5007080621165567</v>
      </c>
      <c r="N81" s="4">
        <v>12151.451000000001</v>
      </c>
      <c r="O81" s="4">
        <v>-6.3759964083494545</v>
      </c>
      <c r="P81" s="35">
        <v>1.2792199376947042</v>
      </c>
      <c r="Q81" s="36">
        <f t="shared" si="29"/>
        <v>84.375000000840004</v>
      </c>
      <c r="R81" s="36" t="str">
        <f t="shared" si="30"/>
        <v xml:space="preserve"> </v>
      </c>
      <c r="S81" s="37">
        <f t="shared" si="31"/>
        <v>0.30841121579327097</v>
      </c>
      <c r="T81" s="37" t="str">
        <f t="shared" si="32"/>
        <v/>
      </c>
      <c r="U81" s="37" t="str">
        <f t="shared" si="33"/>
        <v/>
      </c>
      <c r="V81" s="37">
        <f t="shared" si="34"/>
        <v>-0.21632131953862843</v>
      </c>
      <c r="W81" s="37" t="str">
        <f t="shared" si="35"/>
        <v/>
      </c>
      <c r="X81" s="37">
        <f t="shared" si="36"/>
        <v>-0.34210453162626564</v>
      </c>
      <c r="Y81" s="1" t="str">
        <f t="shared" si="20"/>
        <v xml:space="preserve"> </v>
      </c>
      <c r="Z81" s="1">
        <f t="shared" si="37"/>
        <v>50</v>
      </c>
      <c r="AA81" s="1" t="str">
        <f t="shared" si="21"/>
        <v xml:space="preserve"> </v>
      </c>
      <c r="AB81" s="1">
        <f t="shared" si="38"/>
        <v>41</v>
      </c>
      <c r="AC81" s="1">
        <f t="shared" si="28"/>
        <v>25</v>
      </c>
      <c r="AD81" s="1" t="str">
        <f t="shared" si="39"/>
        <v xml:space="preserve"> </v>
      </c>
      <c r="AE81" s="1">
        <f t="shared" si="25"/>
        <v>57</v>
      </c>
      <c r="AF81" s="1" t="str">
        <f t="shared" si="25"/>
        <v xml:space="preserve"> </v>
      </c>
      <c r="AG81" s="38" t="str">
        <f t="shared" si="40"/>
        <v xml:space="preserve"> </v>
      </c>
      <c r="AH81" s="38" t="str">
        <f t="shared" si="41"/>
        <v xml:space="preserve"> </v>
      </c>
      <c r="AI81" s="1" t="str">
        <f t="shared" si="27"/>
        <v xml:space="preserve"> </v>
      </c>
      <c r="AJ81" s="1" t="str">
        <f t="shared" si="27"/>
        <v xml:space="preserve"> </v>
      </c>
      <c r="AK81" s="25" t="str">
        <f t="shared" si="42"/>
        <v xml:space="preserve"> </v>
      </c>
      <c r="AL81" s="25" t="str">
        <f t="shared" si="43"/>
        <v xml:space="preserve"> </v>
      </c>
      <c r="AM81" s="1" t="str">
        <f t="shared" si="26"/>
        <v xml:space="preserve"> </v>
      </c>
      <c r="AN81" s="1" t="str">
        <f t="shared" si="26"/>
        <v xml:space="preserve"> </v>
      </c>
      <c r="AO81" t="s">
        <v>2131</v>
      </c>
      <c r="AP81" t="s">
        <v>2165</v>
      </c>
      <c r="AQ81" s="22">
        <v>21.632131953862842</v>
      </c>
      <c r="AR81" s="21">
        <v>34.210453162626564</v>
      </c>
      <c r="AS81">
        <v>30.841121495327094</v>
      </c>
      <c r="AT81">
        <v>-21.632131953862842</v>
      </c>
      <c r="AU81">
        <v>-34.210453162626564</v>
      </c>
      <c r="AV81" t="s">
        <v>4210</v>
      </c>
    </row>
    <row r="82" spans="1:48" x14ac:dyDescent="0.25">
      <c r="A82" s="14">
        <v>8.4999999999999893E-10</v>
      </c>
      <c r="B82" t="s">
        <v>2132</v>
      </c>
      <c r="C82" s="4">
        <v>17</v>
      </c>
      <c r="D82" s="4">
        <v>0</v>
      </c>
      <c r="E82" s="4">
        <v>1</v>
      </c>
      <c r="F82" s="4">
        <v>18</v>
      </c>
      <c r="G82" s="4">
        <v>48000</v>
      </c>
      <c r="H82" s="4">
        <v>38900</v>
      </c>
      <c r="I82" s="34">
        <v>2410.0684345406362</v>
      </c>
      <c r="J82" s="35">
        <v>24.091699573409699</v>
      </c>
      <c r="K82" s="35">
        <v>21.197454561703122</v>
      </c>
      <c r="L82" s="35">
        <v>8.5050287824481359</v>
      </c>
      <c r="M82" s="35">
        <v>7.9563095821722767</v>
      </c>
      <c r="N82" s="4">
        <v>1614.664</v>
      </c>
      <c r="O82" s="4">
        <v>29.587800963081861</v>
      </c>
      <c r="P82" s="35">
        <v>1.9181336760925449</v>
      </c>
      <c r="Q82" s="36">
        <f t="shared" si="29"/>
        <v>94.444444445294437</v>
      </c>
      <c r="R82" s="36" t="str">
        <f t="shared" si="30"/>
        <v xml:space="preserve"> </v>
      </c>
      <c r="S82" s="37">
        <f t="shared" si="31"/>
        <v>0.23393316280372747</v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>
        <f t="shared" si="36"/>
        <v>-0.29723178571697362</v>
      </c>
      <c r="Y82" s="1" t="str">
        <f t="shared" si="20"/>
        <v xml:space="preserve"> </v>
      </c>
      <c r="Z82" s="1" t="str">
        <f t="shared" si="37"/>
        <v xml:space="preserve"> </v>
      </c>
      <c r="AA82" s="1" t="str">
        <f t="shared" si="21"/>
        <v xml:space="preserve"> </v>
      </c>
      <c r="AB82" s="1">
        <f t="shared" si="38"/>
        <v>47</v>
      </c>
      <c r="AC82" s="1">
        <f t="shared" si="28"/>
        <v>50</v>
      </c>
      <c r="AD82" s="1" t="str">
        <f t="shared" si="39"/>
        <v xml:space="preserve"> </v>
      </c>
      <c r="AE82" s="1">
        <f t="shared" si="25"/>
        <v>23</v>
      </c>
      <c r="AF82" s="1" t="str">
        <f t="shared" si="25"/>
        <v xml:space="preserve"> </v>
      </c>
      <c r="AG82" s="38" t="str">
        <f t="shared" si="40"/>
        <v xml:space="preserve"> </v>
      </c>
      <c r="AH82" s="38" t="str">
        <f t="shared" si="41"/>
        <v xml:space="preserve"> </v>
      </c>
      <c r="AI82" s="1" t="str">
        <f t="shared" si="27"/>
        <v xml:space="preserve"> </v>
      </c>
      <c r="AJ82" s="1" t="str">
        <f t="shared" si="27"/>
        <v xml:space="preserve"> </v>
      </c>
      <c r="AK82" s="25" t="str">
        <f t="shared" si="42"/>
        <v xml:space="preserve"> </v>
      </c>
      <c r="AL82" s="25" t="str">
        <f t="shared" si="43"/>
        <v xml:space="preserve"> </v>
      </c>
      <c r="AM82" s="1" t="str">
        <f t="shared" si="26"/>
        <v xml:space="preserve"> </v>
      </c>
      <c r="AN82" s="1" t="str">
        <f t="shared" si="26"/>
        <v xml:space="preserve"> </v>
      </c>
      <c r="AO82" t="s">
        <v>2132</v>
      </c>
      <c r="AP82" t="s">
        <v>2409</v>
      </c>
      <c r="AQ82" s="22">
        <v>-42.941578679429696</v>
      </c>
      <c r="AR82" s="21">
        <v>29.72317857169736</v>
      </c>
      <c r="AS82">
        <v>23.393316195372748</v>
      </c>
      <c r="AT82">
        <v>42.941578679429696</v>
      </c>
      <c r="AU82">
        <v>-29.72317857169736</v>
      </c>
      <c r="AV82" t="s">
        <v>4211</v>
      </c>
    </row>
    <row r="83" spans="1:48" x14ac:dyDescent="0.25">
      <c r="A83" s="14">
        <v>8.5999999999999889E-10</v>
      </c>
      <c r="B83" t="s">
        <v>2133</v>
      </c>
      <c r="C83" s="4">
        <v>16</v>
      </c>
      <c r="D83" s="4">
        <v>0</v>
      </c>
      <c r="E83" s="4">
        <v>4</v>
      </c>
      <c r="F83" s="4">
        <v>20</v>
      </c>
      <c r="G83" s="4">
        <v>248000</v>
      </c>
      <c r="H83" s="4">
        <v>183500</v>
      </c>
      <c r="I83" s="34">
        <v>12543.132773851588</v>
      </c>
      <c r="J83" s="35">
        <v>19.575291906539555</v>
      </c>
      <c r="K83" s="35">
        <v>17.598960826919061</v>
      </c>
      <c r="L83" s="35">
        <v>7.3186511491629904</v>
      </c>
      <c r="M83" s="35">
        <v>6.8492073849966717</v>
      </c>
      <c r="N83" s="4">
        <v>9374.0619999999999</v>
      </c>
      <c r="O83" s="4">
        <v>63.56659361996789</v>
      </c>
      <c r="P83" s="35">
        <v>1.4562566757493189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0.35149863846217982</v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-0.39526184677093912</v>
      </c>
      <c r="Y83" s="1" t="str">
        <f t="shared" si="20"/>
        <v xml:space="preserve"> </v>
      </c>
      <c r="Z83" s="1" t="str">
        <f t="shared" si="37"/>
        <v xml:space="preserve"> </v>
      </c>
      <c r="AA83" s="1" t="str">
        <f t="shared" si="21"/>
        <v xml:space="preserve"> </v>
      </c>
      <c r="AB83" s="1">
        <f t="shared" si="38"/>
        <v>36</v>
      </c>
      <c r="AC83" s="1">
        <f t="shared" si="28"/>
        <v>13</v>
      </c>
      <c r="AD83" s="1" t="str">
        <f t="shared" si="39"/>
        <v xml:space="preserve"> </v>
      </c>
      <c r="AE83" s="1" t="str">
        <f t="shared" si="25"/>
        <v xml:space="preserve"> </v>
      </c>
      <c r="AF83" s="1" t="str">
        <f t="shared" si="25"/>
        <v xml:space="preserve"> </v>
      </c>
      <c r="AG83" s="38" t="str">
        <f t="shared" si="40"/>
        <v xml:space="preserve"> </v>
      </c>
      <c r="AH83" s="38" t="str">
        <f t="shared" si="41"/>
        <v xml:space="preserve"> </v>
      </c>
      <c r="AI83" s="1" t="str">
        <f t="shared" si="27"/>
        <v xml:space="preserve"> </v>
      </c>
      <c r="AJ83" s="1" t="str">
        <f t="shared" si="27"/>
        <v xml:space="preserve"> </v>
      </c>
      <c r="AK83" s="25" t="str">
        <f t="shared" si="42"/>
        <v xml:space="preserve"> </v>
      </c>
      <c r="AL83" s="25" t="str">
        <f t="shared" si="43"/>
        <v xml:space="preserve"> </v>
      </c>
      <c r="AM83" s="1" t="str">
        <f t="shared" si="26"/>
        <v xml:space="preserve"> </v>
      </c>
      <c r="AN83" s="1" t="str">
        <f t="shared" si="26"/>
        <v xml:space="preserve"> </v>
      </c>
      <c r="AO83" t="s">
        <v>2133</v>
      </c>
      <c r="AP83" t="s">
        <v>2189</v>
      </c>
      <c r="AQ83" s="22">
        <v>-16.144696213950361</v>
      </c>
      <c r="AR83" s="21">
        <v>39.526184677093909</v>
      </c>
      <c r="AS83">
        <v>35.149863760217983</v>
      </c>
      <c r="AT83">
        <v>16.144696213950361</v>
      </c>
      <c r="AU83">
        <v>-39.526184677093909</v>
      </c>
      <c r="AV83" t="s">
        <v>4212</v>
      </c>
    </row>
    <row r="84" spans="1:48" x14ac:dyDescent="0.25">
      <c r="A84" s="14">
        <v>8.6999999999999886E-10</v>
      </c>
      <c r="B84" t="s">
        <v>2134</v>
      </c>
      <c r="C84" s="4">
        <v>20</v>
      </c>
      <c r="D84" s="4">
        <v>0</v>
      </c>
      <c r="E84" s="4">
        <v>5</v>
      </c>
      <c r="F84" s="4">
        <v>25</v>
      </c>
      <c r="G84" s="4">
        <v>14000</v>
      </c>
      <c r="H84" s="4">
        <v>11450</v>
      </c>
      <c r="I84" s="34">
        <v>7305.8165714529496</v>
      </c>
      <c r="J84" s="35">
        <v>4.3246027975081223</v>
      </c>
      <c r="K84" s="35">
        <v>4.1075584815880939</v>
      </c>
      <c r="L84" s="35" t="s">
        <v>2161</v>
      </c>
      <c r="M84" s="35" t="s">
        <v>2161</v>
      </c>
      <c r="N84" s="4">
        <v>2647.6420000000003</v>
      </c>
      <c r="O84" s="4">
        <v>46.282846956292097</v>
      </c>
      <c r="P84" s="35">
        <v>5.8369694323144108</v>
      </c>
      <c r="Q84" s="36" t="str">
        <f t="shared" si="29"/>
        <v xml:space="preserve"> </v>
      </c>
      <c r="R84" s="36" t="str">
        <f t="shared" si="30"/>
        <v xml:space="preserve"> </v>
      </c>
      <c r="S84" s="37">
        <f t="shared" si="31"/>
        <v>0.22270742445078598</v>
      </c>
      <c r="T84" s="37" t="str">
        <f t="shared" si="32"/>
        <v/>
      </c>
      <c r="U84" s="37" t="str">
        <f t="shared" si="33"/>
        <v/>
      </c>
      <c r="V84" s="37">
        <f t="shared" si="34"/>
        <v>-0.74341139812337453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20"/>
        <v xml:space="preserve"> </v>
      </c>
      <c r="Z84" s="1">
        <f t="shared" si="37"/>
        <v>5</v>
      </c>
      <c r="AA84" s="1" t="str">
        <f t="shared" si="21"/>
        <v xml:space="preserve"> </v>
      </c>
      <c r="AB84" s="1" t="str">
        <f t="shared" si="38"/>
        <v xml:space="preserve"> </v>
      </c>
      <c r="AC84" s="1">
        <f t="shared" si="28"/>
        <v>53</v>
      </c>
      <c r="AD84" s="1" t="str">
        <f t="shared" si="39"/>
        <v xml:space="preserve"> </v>
      </c>
      <c r="AE84" s="1" t="str">
        <f t="shared" si="25"/>
        <v xml:space="preserve"> </v>
      </c>
      <c r="AF84" s="1" t="str">
        <f t="shared" si="25"/>
        <v xml:space="preserve"> </v>
      </c>
      <c r="AG84" s="38">
        <f t="shared" si="40"/>
        <v>5.8369694331844109</v>
      </c>
      <c r="AH84" s="38" t="str">
        <f t="shared" si="41"/>
        <v xml:space="preserve"> </v>
      </c>
      <c r="AI84" s="1">
        <f t="shared" si="27"/>
        <v>3</v>
      </c>
      <c r="AJ84" s="1" t="str">
        <f t="shared" si="27"/>
        <v xml:space="preserve"> </v>
      </c>
      <c r="AK84" s="25" t="str">
        <f t="shared" si="42"/>
        <v xml:space="preserve"> </v>
      </c>
      <c r="AL84" s="25" t="str">
        <f t="shared" si="43"/>
        <v xml:space="preserve"> </v>
      </c>
      <c r="AM84" s="1" t="str">
        <f t="shared" si="26"/>
        <v xml:space="preserve"> </v>
      </c>
      <c r="AN84" s="1" t="str">
        <f t="shared" si="26"/>
        <v xml:space="preserve"> </v>
      </c>
      <c r="AO84" t="s">
        <v>2134</v>
      </c>
      <c r="AP84" t="s">
        <v>2400</v>
      </c>
      <c r="AQ84" s="22">
        <v>74.34113981233746</v>
      </c>
      <c r="AR84" s="21" t="e">
        <v>#VALUE!</v>
      </c>
      <c r="AS84">
        <v>22.2707423580786</v>
      </c>
      <c r="AT84">
        <v>-74.34113981233746</v>
      </c>
      <c r="AU84" t="e">
        <v>#VALUE!</v>
      </c>
      <c r="AV84" t="s">
        <v>4213</v>
      </c>
    </row>
    <row r="85" spans="1:48" x14ac:dyDescent="0.25">
      <c r="A85" s="14">
        <v>8.7999999999999882E-10</v>
      </c>
      <c r="B85" t="s">
        <v>2135</v>
      </c>
      <c r="C85" s="4">
        <v>17</v>
      </c>
      <c r="D85" s="4">
        <v>0</v>
      </c>
      <c r="E85" s="4">
        <v>4</v>
      </c>
      <c r="F85" s="4">
        <v>21</v>
      </c>
      <c r="G85" s="4">
        <v>102500</v>
      </c>
      <c r="H85" s="4">
        <v>79400</v>
      </c>
      <c r="I85" s="34">
        <v>14028.26855123675</v>
      </c>
      <c r="J85" s="35">
        <v>8.4975851981911923</v>
      </c>
      <c r="K85" s="35">
        <v>10.602873512259272</v>
      </c>
      <c r="L85" s="35" t="s">
        <v>2161</v>
      </c>
      <c r="M85" s="35" t="s">
        <v>2161</v>
      </c>
      <c r="N85" s="4">
        <v>9343.8310000000001</v>
      </c>
      <c r="O85" s="4">
        <v>47.639176220435097</v>
      </c>
      <c r="P85" s="35">
        <v>5.0192619647355157</v>
      </c>
      <c r="Q85" s="36">
        <f t="shared" si="29"/>
        <v>80.952380953260942</v>
      </c>
      <c r="R85" s="36" t="str">
        <f t="shared" si="30"/>
        <v xml:space="preserve"> </v>
      </c>
      <c r="S85" s="37">
        <f t="shared" si="31"/>
        <v>0.29093199080443316</v>
      </c>
      <c r="T85" s="37" t="str">
        <f t="shared" si="32"/>
        <v/>
      </c>
      <c r="U85" s="37" t="str">
        <f t="shared" si="33"/>
        <v/>
      </c>
      <c r="V85" s="37">
        <f t="shared" si="34"/>
        <v>-0.49581878211156327</v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20"/>
        <v xml:space="preserve"> </v>
      </c>
      <c r="Z85" s="1">
        <f t="shared" si="37"/>
        <v>26</v>
      </c>
      <c r="AA85" s="1" t="str">
        <f t="shared" si="21"/>
        <v xml:space="preserve"> </v>
      </c>
      <c r="AB85" s="1" t="str">
        <f t="shared" si="38"/>
        <v xml:space="preserve"> </v>
      </c>
      <c r="AC85" s="1">
        <f t="shared" si="28"/>
        <v>31</v>
      </c>
      <c r="AD85" s="1" t="str">
        <f t="shared" si="39"/>
        <v xml:space="preserve"> </v>
      </c>
      <c r="AE85" s="1">
        <f t="shared" si="25"/>
        <v>65</v>
      </c>
      <c r="AF85" s="1" t="str">
        <f t="shared" si="25"/>
        <v xml:space="preserve"> </v>
      </c>
      <c r="AG85" s="38">
        <f t="shared" si="40"/>
        <v>5.0192619656155157</v>
      </c>
      <c r="AH85" s="38" t="str">
        <f t="shared" si="41"/>
        <v xml:space="preserve"> </v>
      </c>
      <c r="AI85" s="1">
        <f t="shared" si="27"/>
        <v>12</v>
      </c>
      <c r="AJ85" s="1" t="str">
        <f t="shared" si="27"/>
        <v xml:space="preserve"> </v>
      </c>
      <c r="AK85" s="25" t="str">
        <f t="shared" si="42"/>
        <v xml:space="preserve"> </v>
      </c>
      <c r="AL85" s="25" t="str">
        <f t="shared" si="43"/>
        <v xml:space="preserve"> </v>
      </c>
      <c r="AM85" s="1" t="str">
        <f t="shared" si="26"/>
        <v xml:space="preserve"> </v>
      </c>
      <c r="AN85" s="1" t="str">
        <f t="shared" si="26"/>
        <v xml:space="preserve"> </v>
      </c>
      <c r="AO85" t="s">
        <v>2135</v>
      </c>
      <c r="AP85" t="s">
        <v>2341</v>
      </c>
      <c r="AQ85" s="22">
        <v>49.581878211156329</v>
      </c>
      <c r="AR85" s="21" t="e">
        <v>#VALUE!</v>
      </c>
      <c r="AS85">
        <v>29.093198992443313</v>
      </c>
      <c r="AT85">
        <v>-49.581878211156329</v>
      </c>
      <c r="AU85" t="e">
        <v>#VALUE!</v>
      </c>
      <c r="AV85" t="s">
        <v>4214</v>
      </c>
    </row>
    <row r="86" spans="1:48" x14ac:dyDescent="0.25">
      <c r="A86" s="14">
        <v>8.8999999999999879E-10</v>
      </c>
      <c r="B86" t="s">
        <v>2136</v>
      </c>
      <c r="C86" s="4">
        <v>20</v>
      </c>
      <c r="D86" s="4">
        <v>2</v>
      </c>
      <c r="E86" s="4">
        <v>4</v>
      </c>
      <c r="F86" s="4">
        <v>26</v>
      </c>
      <c r="G86" s="4">
        <v>240000</v>
      </c>
      <c r="H86" s="4">
        <v>207500</v>
      </c>
      <c r="I86" s="34">
        <v>6873.8957597173148</v>
      </c>
      <c r="J86" s="35">
        <v>12.247265141426695</v>
      </c>
      <c r="K86" s="35">
        <v>11.048704713755482</v>
      </c>
      <c r="L86" s="35">
        <v>6.8962527228949453</v>
      </c>
      <c r="M86" s="35">
        <v>6.5239046016829327</v>
      </c>
      <c r="N86" s="4">
        <v>16942.558000000001</v>
      </c>
      <c r="O86" s="4">
        <v>4.8077988983851911</v>
      </c>
      <c r="P86" s="35">
        <v>1.7939759036144578</v>
      </c>
      <c r="Q86" s="36" t="str">
        <f t="shared" si="29"/>
        <v xml:space="preserve"> </v>
      </c>
      <c r="R86" s="36" t="str">
        <f t="shared" si="30"/>
        <v xml:space="preserve"> </v>
      </c>
      <c r="S86" s="37">
        <f t="shared" si="31"/>
        <v>0.15662650691409633</v>
      </c>
      <c r="T86" s="37" t="str">
        <f t="shared" si="32"/>
        <v/>
      </c>
      <c r="U86" s="37" t="str">
        <f t="shared" si="33"/>
        <v/>
      </c>
      <c r="V86" s="37">
        <f t="shared" si="34"/>
        <v>-0.27334167168791745</v>
      </c>
      <c r="W86" s="37" t="str">
        <f t="shared" si="35"/>
        <v/>
      </c>
      <c r="X86" s="37">
        <f t="shared" si="36"/>
        <v>-0.43016451380916965</v>
      </c>
      <c r="Y86" s="1" t="str">
        <f t="shared" si="20"/>
        <v xml:space="preserve"> </v>
      </c>
      <c r="Z86" s="1">
        <f t="shared" si="37"/>
        <v>46</v>
      </c>
      <c r="AA86" s="1" t="str">
        <f t="shared" si="21"/>
        <v xml:space="preserve"> </v>
      </c>
      <c r="AB86" s="1">
        <f t="shared" si="38"/>
        <v>27</v>
      </c>
      <c r="AC86" s="1">
        <f t="shared" si="28"/>
        <v>72</v>
      </c>
      <c r="AD86" s="1" t="str">
        <f t="shared" si="39"/>
        <v xml:space="preserve"> </v>
      </c>
      <c r="AE86" s="1" t="str">
        <f t="shared" si="25"/>
        <v xml:space="preserve"> </v>
      </c>
      <c r="AF86" s="1" t="str">
        <f t="shared" si="25"/>
        <v xml:space="preserve"> </v>
      </c>
      <c r="AG86" s="38" t="str">
        <f t="shared" si="40"/>
        <v xml:space="preserve"> </v>
      </c>
      <c r="AH86" s="38" t="str">
        <f t="shared" si="41"/>
        <v xml:space="preserve"> </v>
      </c>
      <c r="AI86" s="1" t="str">
        <f t="shared" si="27"/>
        <v xml:space="preserve"> </v>
      </c>
      <c r="AJ86" s="1" t="str">
        <f t="shared" si="27"/>
        <v xml:space="preserve"> </v>
      </c>
      <c r="AK86" s="25" t="str">
        <f t="shared" si="42"/>
        <v xml:space="preserve"> </v>
      </c>
      <c r="AL86" s="25" t="str">
        <f t="shared" si="43"/>
        <v xml:space="preserve"> </v>
      </c>
      <c r="AM86" s="1" t="str">
        <f t="shared" si="26"/>
        <v xml:space="preserve"> </v>
      </c>
      <c r="AN86" s="1" t="str">
        <f t="shared" si="26"/>
        <v xml:space="preserve"> </v>
      </c>
      <c r="AO86" t="s">
        <v>2136</v>
      </c>
      <c r="AP86" t="s">
        <v>2448</v>
      </c>
      <c r="AQ86" s="22">
        <v>27.334167168791744</v>
      </c>
      <c r="AR86" s="21">
        <v>43.016451380916962</v>
      </c>
      <c r="AS86">
        <v>15.662650602409634</v>
      </c>
      <c r="AT86">
        <v>-27.334167168791744</v>
      </c>
      <c r="AU86">
        <v>-43.016451380916962</v>
      </c>
      <c r="AV86" t="s">
        <v>4215</v>
      </c>
    </row>
    <row r="87" spans="1:48" x14ac:dyDescent="0.25">
      <c r="A87" s="14">
        <v>8.9999999999999875E-10</v>
      </c>
      <c r="B87" t="s">
        <v>2137</v>
      </c>
      <c r="C87" s="4">
        <v>18</v>
      </c>
      <c r="D87" s="4">
        <v>1</v>
      </c>
      <c r="E87" s="4">
        <v>3</v>
      </c>
      <c r="F87" s="4">
        <v>22</v>
      </c>
      <c r="G87" s="4">
        <v>265000</v>
      </c>
      <c r="H87" s="4">
        <v>211000</v>
      </c>
      <c r="I87" s="34">
        <v>8830.4687340989403</v>
      </c>
      <c r="J87" s="35">
        <v>8.383283732237917</v>
      </c>
      <c r="K87" s="35">
        <v>9.5645465919888633</v>
      </c>
      <c r="L87" s="35" t="s">
        <v>2161</v>
      </c>
      <c r="M87" s="35" t="s">
        <v>2161</v>
      </c>
      <c r="N87" s="4">
        <v>25169.135000000002</v>
      </c>
      <c r="O87" s="4">
        <v>42.657909652553435</v>
      </c>
      <c r="P87" s="35">
        <v>5.4797706161137443</v>
      </c>
      <c r="Q87" s="36">
        <f t="shared" si="29"/>
        <v>81.818181819081815</v>
      </c>
      <c r="R87" s="36" t="str">
        <f t="shared" si="30"/>
        <v xml:space="preserve"> </v>
      </c>
      <c r="S87" s="37">
        <f t="shared" si="31"/>
        <v>0.25592417151611374</v>
      </c>
      <c r="T87" s="37" t="str">
        <f t="shared" si="32"/>
        <v/>
      </c>
      <c r="U87" s="37" t="str">
        <f t="shared" si="33"/>
        <v/>
      </c>
      <c r="V87" s="37">
        <f t="shared" si="34"/>
        <v>-0.50260055022175798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ref="Y87:Y106" si="44">IF(ISERROR((RANK(U87,U$7:U$184,0)))=TRUE," ",((RANK(U87,U$7:U$184,0))))</f>
        <v xml:space="preserve"> </v>
      </c>
      <c r="Z87" s="1">
        <f t="shared" si="37"/>
        <v>25</v>
      </c>
      <c r="AA87" s="1" t="str">
        <f t="shared" ref="AA87:AA106" si="45">IF(ISERROR((RANK(W87,W$7:W$184,0)))=TRUE," ",((RANK(W87,W$7:W$184,0))))</f>
        <v xml:space="preserve"> </v>
      </c>
      <c r="AB87" s="1" t="str">
        <f t="shared" si="38"/>
        <v xml:space="preserve"> </v>
      </c>
      <c r="AC87" s="1">
        <f t="shared" si="28"/>
        <v>45</v>
      </c>
      <c r="AD87" s="1" t="str">
        <f t="shared" si="39"/>
        <v xml:space="preserve"> </v>
      </c>
      <c r="AE87" s="1">
        <f t="shared" si="25"/>
        <v>63</v>
      </c>
      <c r="AF87" s="1" t="str">
        <f t="shared" si="25"/>
        <v xml:space="preserve"> </v>
      </c>
      <c r="AG87" s="38">
        <f t="shared" si="40"/>
        <v>5.4797706170137443</v>
      </c>
      <c r="AH87" s="38" t="str">
        <f t="shared" si="41"/>
        <v xml:space="preserve"> </v>
      </c>
      <c r="AI87" s="1">
        <f t="shared" si="27"/>
        <v>7</v>
      </c>
      <c r="AJ87" s="1" t="str">
        <f t="shared" si="27"/>
        <v xml:space="preserve"> </v>
      </c>
      <c r="AK87" s="25" t="str">
        <f t="shared" si="42"/>
        <v xml:space="preserve"> </v>
      </c>
      <c r="AL87" s="25" t="str">
        <f t="shared" si="43"/>
        <v xml:space="preserve"> </v>
      </c>
      <c r="AM87" s="1" t="str">
        <f t="shared" si="26"/>
        <v xml:space="preserve"> </v>
      </c>
      <c r="AN87" s="1" t="str">
        <f t="shared" si="26"/>
        <v xml:space="preserve"> </v>
      </c>
      <c r="AO87" t="s">
        <v>2137</v>
      </c>
      <c r="AP87" t="s">
        <v>2171</v>
      </c>
      <c r="AQ87" s="22">
        <v>50.260055022175798</v>
      </c>
      <c r="AR87" s="21" t="e">
        <v>#VALUE!</v>
      </c>
      <c r="AS87">
        <v>25.592417061611371</v>
      </c>
      <c r="AT87">
        <v>-50.260055022175798</v>
      </c>
      <c r="AU87" t="e">
        <v>#VALUE!</v>
      </c>
      <c r="AV87" t="s">
        <v>4216</v>
      </c>
    </row>
    <row r="88" spans="1:48" x14ac:dyDescent="0.25">
      <c r="A88" s="14">
        <v>9.0999999999999872E-10</v>
      </c>
      <c r="B88" t="s">
        <v>2138</v>
      </c>
      <c r="C88" s="4">
        <v>21</v>
      </c>
      <c r="D88" s="4">
        <v>1</v>
      </c>
      <c r="E88" s="4">
        <v>3</v>
      </c>
      <c r="F88" s="4">
        <v>25</v>
      </c>
      <c r="G88" s="4">
        <v>60000</v>
      </c>
      <c r="H88" s="4">
        <v>57300</v>
      </c>
      <c r="I88" s="34">
        <v>6270.5209832474966</v>
      </c>
      <c r="J88" s="35">
        <v>11.867617042560836</v>
      </c>
      <c r="K88" s="35">
        <v>11.106370928366621</v>
      </c>
      <c r="L88" s="35">
        <v>5.0334865134006899</v>
      </c>
      <c r="M88" s="35">
        <v>4.8640090875066848</v>
      </c>
      <c r="N88" s="4">
        <v>4828.2650000000003</v>
      </c>
      <c r="O88" s="4">
        <v>59.365878759852961</v>
      </c>
      <c r="P88" s="35">
        <v>1.109544502617801</v>
      </c>
      <c r="Q88" s="36">
        <f t="shared" si="29"/>
        <v>84.000000000910006</v>
      </c>
      <c r="R88" s="36" t="str">
        <f t="shared" si="30"/>
        <v xml:space="preserve"> </v>
      </c>
      <c r="S88" s="37" t="str">
        <f t="shared" si="31"/>
        <v/>
      </c>
      <c r="T88" s="37" t="str">
        <f t="shared" si="32"/>
        <v/>
      </c>
      <c r="U88" s="37" t="str">
        <f t="shared" si="33"/>
        <v/>
      </c>
      <c r="V88" s="37">
        <f t="shared" si="34"/>
        <v>-0.29586706406597352</v>
      </c>
      <c r="W88" s="37" t="str">
        <f t="shared" si="35"/>
        <v/>
      </c>
      <c r="X88" s="37">
        <f t="shared" si="36"/>
        <v>-0.5840843788864778</v>
      </c>
      <c r="Y88" s="1" t="str">
        <f t="shared" si="44"/>
        <v xml:space="preserve"> </v>
      </c>
      <c r="Z88" s="1">
        <f t="shared" si="37"/>
        <v>45</v>
      </c>
      <c r="AA88" s="1" t="str">
        <f t="shared" si="45"/>
        <v xml:space="preserve"> </v>
      </c>
      <c r="AB88" s="1">
        <f t="shared" si="38"/>
        <v>16</v>
      </c>
      <c r="AC88" s="1" t="str">
        <f t="shared" si="28"/>
        <v xml:space="preserve"> </v>
      </c>
      <c r="AD88" s="1" t="str">
        <f t="shared" si="39"/>
        <v xml:space="preserve"> </v>
      </c>
      <c r="AE88" s="1">
        <f t="shared" si="25"/>
        <v>61</v>
      </c>
      <c r="AF88" s="1" t="str">
        <f t="shared" si="25"/>
        <v xml:space="preserve"> </v>
      </c>
      <c r="AG88" s="38" t="str">
        <f t="shared" si="40"/>
        <v xml:space="preserve"> </v>
      </c>
      <c r="AH88" s="38" t="str">
        <f t="shared" si="41"/>
        <v xml:space="preserve"> </v>
      </c>
      <c r="AI88" s="1" t="str">
        <f t="shared" si="27"/>
        <v xml:space="preserve"> </v>
      </c>
      <c r="AJ88" s="1" t="str">
        <f t="shared" si="27"/>
        <v xml:space="preserve"> </v>
      </c>
      <c r="AK88" s="25" t="str">
        <f t="shared" si="42"/>
        <v xml:space="preserve"> </v>
      </c>
      <c r="AL88" s="25" t="str">
        <f t="shared" si="43"/>
        <v xml:space="preserve"> </v>
      </c>
      <c r="AM88" s="1" t="str">
        <f t="shared" si="26"/>
        <v xml:space="preserve"> </v>
      </c>
      <c r="AN88" s="1" t="str">
        <f t="shared" si="26"/>
        <v xml:space="preserve"> </v>
      </c>
      <c r="AO88" t="s">
        <v>2138</v>
      </c>
      <c r="AP88" t="s">
        <v>2200</v>
      </c>
      <c r="AQ88" s="22">
        <v>29.586706406597351</v>
      </c>
      <c r="AR88" s="21">
        <v>58.408437888647782</v>
      </c>
      <c r="AS88">
        <v>4.7120418848167533</v>
      </c>
      <c r="AT88">
        <v>-29.586706406597351</v>
      </c>
      <c r="AU88">
        <v>-58.408437888647782</v>
      </c>
      <c r="AV88" t="s">
        <v>4217</v>
      </c>
    </row>
    <row r="89" spans="1:48" x14ac:dyDescent="0.25">
      <c r="A89" s="14">
        <v>9.1999999999999868E-10</v>
      </c>
      <c r="B89" t="s">
        <v>2139</v>
      </c>
      <c r="C89" s="4">
        <v>17</v>
      </c>
      <c r="D89" s="4">
        <v>7</v>
      </c>
      <c r="E89" s="4">
        <v>8</v>
      </c>
      <c r="F89" s="4">
        <v>32</v>
      </c>
      <c r="G89" s="4">
        <v>160000</v>
      </c>
      <c r="H89" s="4">
        <v>132000</v>
      </c>
      <c r="I89" s="34">
        <v>10023.112412560291</v>
      </c>
      <c r="J89" s="35">
        <v>34.236182976836112</v>
      </c>
      <c r="K89" s="35">
        <v>28.812977365005196</v>
      </c>
      <c r="L89" s="35">
        <v>21.04412853949076</v>
      </c>
      <c r="M89" s="35">
        <v>17.66160996891842</v>
      </c>
      <c r="N89" s="4">
        <v>3855.57</v>
      </c>
      <c r="O89" s="4">
        <v>5.5525000198480532</v>
      </c>
      <c r="P89" s="35">
        <v>0.61329545454545453</v>
      </c>
      <c r="Q89" s="36" t="str">
        <f t="shared" si="29"/>
        <v xml:space="preserve"> </v>
      </c>
      <c r="R89" s="36" t="str">
        <f t="shared" si="30"/>
        <v xml:space="preserve"> </v>
      </c>
      <c r="S89" s="37">
        <f t="shared" si="31"/>
        <v>0.21212121304121215</v>
      </c>
      <c r="T89" s="37" t="str">
        <f t="shared" si="32"/>
        <v/>
      </c>
      <c r="U89" s="37" t="str">
        <f t="shared" si="33"/>
        <v/>
      </c>
      <c r="V89" s="37" t="str">
        <f t="shared" si="34"/>
        <v/>
      </c>
      <c r="W89" s="37" t="str">
        <f t="shared" si="35"/>
        <v/>
      </c>
      <c r="X89" s="37" t="str">
        <f t="shared" si="36"/>
        <v/>
      </c>
      <c r="Y89" s="1" t="str">
        <f t="shared" si="44"/>
        <v xml:space="preserve"> </v>
      </c>
      <c r="Z89" s="1" t="str">
        <f t="shared" si="37"/>
        <v xml:space="preserve"> </v>
      </c>
      <c r="AA89" s="1" t="str">
        <f t="shared" si="45"/>
        <v xml:space="preserve"> </v>
      </c>
      <c r="AB89" s="1" t="str">
        <f t="shared" si="38"/>
        <v xml:space="preserve"> </v>
      </c>
      <c r="AC89" s="1">
        <f t="shared" si="28"/>
        <v>57</v>
      </c>
      <c r="AD89" s="1" t="str">
        <f t="shared" si="39"/>
        <v xml:space="preserve"> </v>
      </c>
      <c r="AE89" s="1" t="str">
        <f t="shared" si="25"/>
        <v xml:space="preserve"> </v>
      </c>
      <c r="AF89" s="1" t="str">
        <f t="shared" si="25"/>
        <v xml:space="preserve"> </v>
      </c>
      <c r="AG89" s="38" t="str">
        <f t="shared" si="40"/>
        <v xml:space="preserve"> </v>
      </c>
      <c r="AH89" s="38" t="str">
        <f t="shared" si="41"/>
        <v xml:space="preserve"> </v>
      </c>
      <c r="AI89" s="1" t="str">
        <f t="shared" si="27"/>
        <v xml:space="preserve"> </v>
      </c>
      <c r="AJ89" s="1" t="str">
        <f t="shared" si="27"/>
        <v xml:space="preserve"> </v>
      </c>
      <c r="AK89" s="25" t="str">
        <f t="shared" si="42"/>
        <v xml:space="preserve"> </v>
      </c>
      <c r="AL89" s="25" t="str">
        <f t="shared" si="43"/>
        <v xml:space="preserve"> </v>
      </c>
      <c r="AM89" s="1" t="str">
        <f t="shared" si="26"/>
        <v xml:space="preserve"> </v>
      </c>
      <c r="AN89" s="1" t="str">
        <f t="shared" si="26"/>
        <v xml:space="preserve"> </v>
      </c>
      <c r="AO89" t="s">
        <v>2139</v>
      </c>
      <c r="AP89" t="s">
        <v>2387</v>
      </c>
      <c r="AQ89" s="22">
        <v>-103.13112521410024</v>
      </c>
      <c r="AR89" s="21">
        <v>-73.887061562458371</v>
      </c>
      <c r="AS89">
        <v>21.212121212121215</v>
      </c>
      <c r="AT89">
        <v>103.13112521410024</v>
      </c>
      <c r="AU89">
        <v>73.887061562458371</v>
      </c>
      <c r="AV89" t="s">
        <v>4218</v>
      </c>
    </row>
    <row r="90" spans="1:48" x14ac:dyDescent="0.25">
      <c r="A90" s="14">
        <v>9.2999999999999865E-10</v>
      </c>
      <c r="B90" t="s">
        <v>2140</v>
      </c>
      <c r="C90" s="4">
        <v>17</v>
      </c>
      <c r="D90" s="4">
        <v>1</v>
      </c>
      <c r="E90" s="4">
        <v>6</v>
      </c>
      <c r="F90" s="4">
        <v>24</v>
      </c>
      <c r="G90" s="4">
        <v>180000</v>
      </c>
      <c r="H90" s="4">
        <v>145500</v>
      </c>
      <c r="I90" s="34">
        <v>9956.8882582627739</v>
      </c>
      <c r="J90" s="35" t="s">
        <v>2161</v>
      </c>
      <c r="K90" s="35" t="s">
        <v>2161</v>
      </c>
      <c r="L90" s="35" t="s">
        <v>2161</v>
      </c>
      <c r="M90" s="35">
        <v>34.471912410085956</v>
      </c>
      <c r="N90" s="4">
        <v>1588.829</v>
      </c>
      <c r="O90" s="4">
        <v>247.7106403466538</v>
      </c>
      <c r="P90" s="35">
        <v>0.2517553264604811</v>
      </c>
      <c r="Q90" s="36" t="str">
        <f t="shared" si="29"/>
        <v xml:space="preserve"> </v>
      </c>
      <c r="R90" s="36" t="str">
        <f t="shared" si="30"/>
        <v xml:space="preserve"> </v>
      </c>
      <c r="S90" s="37">
        <f t="shared" si="31"/>
        <v>0.23711340299185571</v>
      </c>
      <c r="T90" s="37" t="str">
        <f t="shared" si="32"/>
        <v/>
      </c>
      <c r="U90" s="37" t="str">
        <f t="shared" si="33"/>
        <v xml:space="preserve"> </v>
      </c>
      <c r="V90" s="37" t="str">
        <f t="shared" si="34"/>
        <v xml:space="preserve"> </v>
      </c>
      <c r="W90" s="37" t="str">
        <f t="shared" si="35"/>
        <v xml:space="preserve"> </v>
      </c>
      <c r="X90" s="37" t="str">
        <f t="shared" si="36"/>
        <v xml:space="preserve"> </v>
      </c>
      <c r="Y90" s="1" t="str">
        <f t="shared" si="44"/>
        <v xml:space="preserve"> </v>
      </c>
      <c r="Z90" s="1" t="str">
        <f t="shared" si="37"/>
        <v xml:space="preserve"> </v>
      </c>
      <c r="AA90" s="1" t="str">
        <f t="shared" si="45"/>
        <v xml:space="preserve"> </v>
      </c>
      <c r="AB90" s="1" t="str">
        <f t="shared" si="38"/>
        <v xml:space="preserve"> </v>
      </c>
      <c r="AC90" s="1">
        <f t="shared" si="28"/>
        <v>49</v>
      </c>
      <c r="AD90" s="1" t="str">
        <f t="shared" si="39"/>
        <v xml:space="preserve"> </v>
      </c>
      <c r="AE90" s="1" t="str">
        <f t="shared" si="25"/>
        <v xml:space="preserve"> </v>
      </c>
      <c r="AF90" s="1" t="str">
        <f t="shared" si="25"/>
        <v xml:space="preserve"> </v>
      </c>
      <c r="AG90" s="38" t="str">
        <f t="shared" si="40"/>
        <v xml:space="preserve"> </v>
      </c>
      <c r="AH90" s="38" t="str">
        <f t="shared" si="41"/>
        <v xml:space="preserve"> </v>
      </c>
      <c r="AI90" s="1" t="str">
        <f t="shared" si="27"/>
        <v xml:space="preserve"> </v>
      </c>
      <c r="AJ90" s="1" t="str">
        <f t="shared" si="27"/>
        <v xml:space="preserve"> </v>
      </c>
      <c r="AK90" s="25" t="str">
        <f t="shared" si="42"/>
        <v xml:space="preserve"> </v>
      </c>
      <c r="AL90" s="25" t="str">
        <f t="shared" si="43"/>
        <v xml:space="preserve"> </v>
      </c>
      <c r="AM90" s="1" t="str">
        <f t="shared" si="26"/>
        <v xml:space="preserve"> </v>
      </c>
      <c r="AN90" s="1" t="str">
        <f t="shared" si="26"/>
        <v xml:space="preserve"> </v>
      </c>
      <c r="AO90" t="s">
        <v>2140</v>
      </c>
      <c r="AP90" t="s">
        <v>2287</v>
      </c>
      <c r="AQ90" s="22" t="e">
        <v>#VALUE!</v>
      </c>
      <c r="AR90" s="21" t="e">
        <v>#VALUE!</v>
      </c>
      <c r="AS90">
        <v>23.711340206185572</v>
      </c>
      <c r="AT90" t="e">
        <v>#VALUE!</v>
      </c>
      <c r="AU90" t="e">
        <v>#VALUE!</v>
      </c>
      <c r="AV90" t="s">
        <v>4219</v>
      </c>
    </row>
    <row r="91" spans="1:48" x14ac:dyDescent="0.25">
      <c r="A91" s="14">
        <v>9.3999999999999862E-10</v>
      </c>
      <c r="B91" t="s">
        <v>2141</v>
      </c>
      <c r="C91" s="4">
        <v>13</v>
      </c>
      <c r="D91" s="4">
        <v>0</v>
      </c>
      <c r="E91" s="4">
        <v>0</v>
      </c>
      <c r="F91" s="4">
        <v>13</v>
      </c>
      <c r="G91" s="4">
        <v>9300</v>
      </c>
      <c r="H91" s="4">
        <v>8320</v>
      </c>
      <c r="I91" s="34">
        <v>3703.2790021201417</v>
      </c>
      <c r="J91" s="35">
        <v>25.688209358906274</v>
      </c>
      <c r="K91" s="35">
        <v>22.689712724238174</v>
      </c>
      <c r="L91" s="35">
        <v>11.129652919163982</v>
      </c>
      <c r="M91" s="35">
        <v>10.404485305906004</v>
      </c>
      <c r="N91" s="4">
        <v>323.88400000000001</v>
      </c>
      <c r="O91" s="4">
        <v>17.715216142937109</v>
      </c>
      <c r="P91" s="35">
        <v>5.3305288461538458</v>
      </c>
      <c r="Q91" s="36">
        <f t="shared" si="29"/>
        <v>100.00000000094001</v>
      </c>
      <c r="R91" s="36" t="str">
        <f t="shared" si="30"/>
        <v xml:space="preserve"> </v>
      </c>
      <c r="S91" s="37" t="str">
        <f t="shared" si="31"/>
        <v/>
      </c>
      <c r="T91" s="37" t="str">
        <f t="shared" si="32"/>
        <v/>
      </c>
      <c r="U91" s="37" t="str">
        <f t="shared" si="33"/>
        <v/>
      </c>
      <c r="V91" s="37" t="str">
        <f t="shared" si="34"/>
        <v/>
      </c>
      <c r="W91" s="37" t="str">
        <f t="shared" si="35"/>
        <v/>
      </c>
      <c r="X91" s="37" t="str">
        <f t="shared" si="36"/>
        <v/>
      </c>
      <c r="Y91" s="1" t="str">
        <f t="shared" si="44"/>
        <v xml:space="preserve"> </v>
      </c>
      <c r="Z91" s="1" t="str">
        <f t="shared" si="37"/>
        <v xml:space="preserve"> </v>
      </c>
      <c r="AA91" s="1" t="str">
        <f t="shared" si="45"/>
        <v xml:space="preserve"> </v>
      </c>
      <c r="AB91" s="1" t="str">
        <f t="shared" si="38"/>
        <v xml:space="preserve"> </v>
      </c>
      <c r="AC91" s="1" t="str">
        <f t="shared" si="28"/>
        <v xml:space="preserve"> </v>
      </c>
      <c r="AD91" s="1" t="str">
        <f t="shared" si="39"/>
        <v xml:space="preserve"> </v>
      </c>
      <c r="AE91" s="1">
        <f t="shared" si="25"/>
        <v>3</v>
      </c>
      <c r="AF91" s="1" t="str">
        <f t="shared" si="25"/>
        <v xml:space="preserve"> </v>
      </c>
      <c r="AG91" s="38">
        <f t="shared" si="40"/>
        <v>5.3305288470938459</v>
      </c>
      <c r="AH91" s="38" t="str">
        <f t="shared" si="41"/>
        <v xml:space="preserve"> </v>
      </c>
      <c r="AI91" s="1">
        <f t="shared" si="27"/>
        <v>9</v>
      </c>
      <c r="AJ91" s="1" t="str">
        <f t="shared" si="27"/>
        <v xml:space="preserve"> </v>
      </c>
      <c r="AK91" s="25" t="str">
        <f t="shared" si="42"/>
        <v xml:space="preserve"> </v>
      </c>
      <c r="AL91" s="25" t="str">
        <f t="shared" si="43"/>
        <v xml:space="preserve"> </v>
      </c>
      <c r="AM91" s="1" t="str">
        <f t="shared" si="26"/>
        <v xml:space="preserve"> </v>
      </c>
      <c r="AN91" s="1" t="str">
        <f t="shared" si="26"/>
        <v xml:space="preserve"> </v>
      </c>
      <c r="AO91" t="s">
        <v>2141</v>
      </c>
      <c r="AP91" t="s">
        <v>2169</v>
      </c>
      <c r="AQ91" s="22">
        <v>-52.414037375034269</v>
      </c>
      <c r="AR91" s="21">
        <v>8.0359807396284904</v>
      </c>
      <c r="AS91">
        <v>11.778846153846146</v>
      </c>
      <c r="AT91">
        <v>52.414037375034269</v>
      </c>
      <c r="AU91">
        <v>-8.0359807396284904</v>
      </c>
      <c r="AV91" t="s">
        <v>4220</v>
      </c>
    </row>
    <row r="92" spans="1:48" x14ac:dyDescent="0.25">
      <c r="A92" s="14">
        <v>9.4999999999999858E-10</v>
      </c>
      <c r="B92" t="s">
        <v>2142</v>
      </c>
      <c r="C92" s="4">
        <v>22</v>
      </c>
      <c r="D92" s="4">
        <v>0</v>
      </c>
      <c r="E92" s="4">
        <v>3</v>
      </c>
      <c r="F92" s="4">
        <v>25</v>
      </c>
      <c r="G92" s="4">
        <v>200500</v>
      </c>
      <c r="H92" s="4">
        <v>178500</v>
      </c>
      <c r="I92" s="34">
        <v>2725.4215733215551</v>
      </c>
      <c r="J92" s="35">
        <v>19.192925132968799</v>
      </c>
      <c r="K92" s="35">
        <v>16.472112713176593</v>
      </c>
      <c r="L92" s="35">
        <v>5.4890073998363835</v>
      </c>
      <c r="M92" s="35">
        <v>5.146303011802619</v>
      </c>
      <c r="N92" s="4">
        <v>9300.3019999999997</v>
      </c>
      <c r="O92" s="4">
        <v>31.006960046991932</v>
      </c>
      <c r="P92" s="35">
        <v>1.5693579831932774</v>
      </c>
      <c r="Q92" s="36">
        <f t="shared" si="29"/>
        <v>88.000000000949996</v>
      </c>
      <c r="R92" s="36" t="str">
        <f t="shared" si="30"/>
        <v xml:space="preserve"> </v>
      </c>
      <c r="S92" s="37" t="str">
        <f t="shared" si="31"/>
        <v/>
      </c>
      <c r="T92" s="37" t="str">
        <f t="shared" si="32"/>
        <v/>
      </c>
      <c r="U92" s="37" t="str">
        <f t="shared" si="33"/>
        <v/>
      </c>
      <c r="V92" s="37" t="str">
        <f t="shared" si="34"/>
        <v/>
      </c>
      <c r="W92" s="37" t="str">
        <f t="shared" si="35"/>
        <v/>
      </c>
      <c r="X92" s="37">
        <f t="shared" si="36"/>
        <v>-0.54644481197640715</v>
      </c>
      <c r="Y92" s="1" t="str">
        <f t="shared" si="44"/>
        <v xml:space="preserve"> </v>
      </c>
      <c r="Z92" s="1" t="str">
        <f t="shared" si="37"/>
        <v xml:space="preserve"> </v>
      </c>
      <c r="AA92" s="1" t="str">
        <f t="shared" si="45"/>
        <v xml:space="preserve"> </v>
      </c>
      <c r="AB92" s="1">
        <f t="shared" si="38"/>
        <v>19</v>
      </c>
      <c r="AC92" s="1" t="str">
        <f t="shared" si="28"/>
        <v xml:space="preserve"> </v>
      </c>
      <c r="AD92" s="1" t="str">
        <f t="shared" si="39"/>
        <v xml:space="preserve"> </v>
      </c>
      <c r="AE92" s="1">
        <f t="shared" si="25"/>
        <v>50</v>
      </c>
      <c r="AF92" s="1" t="str">
        <f t="shared" si="25"/>
        <v xml:space="preserve"> </v>
      </c>
      <c r="AG92" s="38" t="str">
        <f t="shared" si="40"/>
        <v xml:space="preserve"> </v>
      </c>
      <c r="AH92" s="38" t="str">
        <f t="shared" si="41"/>
        <v xml:space="preserve"> </v>
      </c>
      <c r="AI92" s="1" t="str">
        <f t="shared" si="27"/>
        <v xml:space="preserve"> </v>
      </c>
      <c r="AJ92" s="1" t="str">
        <f t="shared" si="27"/>
        <v xml:space="preserve"> </v>
      </c>
      <c r="AK92" s="25" t="str">
        <f t="shared" si="42"/>
        <v xml:space="preserve"> </v>
      </c>
      <c r="AL92" s="25" t="str">
        <f t="shared" si="43"/>
        <v xml:space="preserve"> </v>
      </c>
      <c r="AM92" s="1" t="str">
        <f t="shared" si="26"/>
        <v xml:space="preserve"> </v>
      </c>
      <c r="AN92" s="1" t="str">
        <f t="shared" si="26"/>
        <v xml:space="preserve"> </v>
      </c>
      <c r="AO92" t="s">
        <v>2142</v>
      </c>
      <c r="AP92" t="s">
        <v>2165</v>
      </c>
      <c r="AQ92" s="22">
        <v>-13.876026455628775</v>
      </c>
      <c r="AR92" s="21">
        <v>54.644481197640715</v>
      </c>
      <c r="AS92">
        <v>12.324929971988796</v>
      </c>
      <c r="AT92">
        <v>13.876026455628775</v>
      </c>
      <c r="AU92">
        <v>-54.644481197640715</v>
      </c>
      <c r="AV92" t="s">
        <v>4221</v>
      </c>
    </row>
    <row r="93" spans="1:48" x14ac:dyDescent="0.25">
      <c r="A93" s="14">
        <v>9.5999999999999855E-10</v>
      </c>
      <c r="B93" t="s">
        <v>2143</v>
      </c>
      <c r="C93" s="4">
        <v>19</v>
      </c>
      <c r="D93" s="4">
        <v>0</v>
      </c>
      <c r="E93" s="4">
        <v>1</v>
      </c>
      <c r="F93" s="4">
        <v>20</v>
      </c>
      <c r="G93" s="4">
        <v>340000</v>
      </c>
      <c r="H93" s="4">
        <v>324500</v>
      </c>
      <c r="I93" s="34">
        <v>10850.571374558303</v>
      </c>
      <c r="J93" s="35" t="s">
        <v>2161</v>
      </c>
      <c r="K93" s="35" t="s">
        <v>2161</v>
      </c>
      <c r="L93" s="35" t="s">
        <v>2161</v>
      </c>
      <c r="M93" s="35">
        <v>27.723725514224842</v>
      </c>
      <c r="N93" s="4">
        <v>4525.5240000000003</v>
      </c>
      <c r="O93" s="4">
        <v>89.950933275130424</v>
      </c>
      <c r="P93" s="35">
        <v>0</v>
      </c>
      <c r="Q93" s="36">
        <f t="shared" si="29"/>
        <v>95.00000000096</v>
      </c>
      <c r="R93" s="36" t="str">
        <f t="shared" si="30"/>
        <v xml:space="preserve"> </v>
      </c>
      <c r="S93" s="37" t="str">
        <f t="shared" si="31"/>
        <v/>
      </c>
      <c r="T93" s="37" t="str">
        <f t="shared" si="32"/>
        <v/>
      </c>
      <c r="U93" s="37" t="str">
        <f t="shared" si="33"/>
        <v xml:space="preserve"> </v>
      </c>
      <c r="V93" s="37" t="str">
        <f t="shared" si="34"/>
        <v xml:space="preserve"> </v>
      </c>
      <c r="W93" s="37" t="str">
        <f t="shared" si="35"/>
        <v xml:space="preserve"> </v>
      </c>
      <c r="X93" s="37" t="str">
        <f t="shared" si="36"/>
        <v xml:space="preserve"> </v>
      </c>
      <c r="Y93" s="1" t="str">
        <f t="shared" si="44"/>
        <v xml:space="preserve"> </v>
      </c>
      <c r="Z93" s="1" t="str">
        <f t="shared" si="37"/>
        <v xml:space="preserve"> </v>
      </c>
      <c r="AA93" s="1" t="str">
        <f t="shared" si="45"/>
        <v xml:space="preserve"> </v>
      </c>
      <c r="AB93" s="1" t="str">
        <f t="shared" si="38"/>
        <v xml:space="preserve"> </v>
      </c>
      <c r="AC93" s="1" t="str">
        <f t="shared" si="28"/>
        <v xml:space="preserve"> </v>
      </c>
      <c r="AD93" s="1" t="str">
        <f t="shared" si="39"/>
        <v xml:space="preserve"> </v>
      </c>
      <c r="AE93" s="1">
        <f t="shared" si="25"/>
        <v>20</v>
      </c>
      <c r="AF93" s="1" t="str">
        <f t="shared" si="25"/>
        <v xml:space="preserve"> </v>
      </c>
      <c r="AG93" s="38" t="str">
        <f t="shared" si="40"/>
        <v xml:space="preserve"> </v>
      </c>
      <c r="AH93" s="38" t="str">
        <f t="shared" si="41"/>
        <v xml:space="preserve"> </v>
      </c>
      <c r="AI93" s="1" t="str">
        <f t="shared" si="27"/>
        <v xml:space="preserve"> </v>
      </c>
      <c r="AJ93" s="1" t="str">
        <f t="shared" si="27"/>
        <v xml:space="preserve"> </v>
      </c>
      <c r="AK93" s="25">
        <f t="shared" si="42"/>
        <v>89.950933276090424</v>
      </c>
      <c r="AL93" s="25" t="str">
        <f t="shared" si="43"/>
        <v xml:space="preserve"> </v>
      </c>
      <c r="AM93" s="1">
        <f t="shared" si="26"/>
        <v>2</v>
      </c>
      <c r="AN93" s="1" t="str">
        <f t="shared" si="26"/>
        <v xml:space="preserve"> </v>
      </c>
      <c r="AO93" t="s">
        <v>2143</v>
      </c>
      <c r="AP93" t="s">
        <v>2973</v>
      </c>
      <c r="AQ93" s="22" t="e">
        <v>#VALUE!</v>
      </c>
      <c r="AR93" s="21" t="e">
        <v>#VALUE!</v>
      </c>
      <c r="AS93">
        <v>4.7765793528505407</v>
      </c>
      <c r="AT93" t="e">
        <v>#VALUE!</v>
      </c>
      <c r="AU93" t="e">
        <v>#VALUE!</v>
      </c>
      <c r="AV93" t="s">
        <v>4222</v>
      </c>
    </row>
    <row r="94" spans="1:48" x14ac:dyDescent="0.25">
      <c r="A94" s="14">
        <v>9.6999999999999851E-10</v>
      </c>
      <c r="B94" t="s">
        <v>2144</v>
      </c>
      <c r="C94" s="4">
        <v>18</v>
      </c>
      <c r="D94" s="4">
        <v>0</v>
      </c>
      <c r="E94" s="4">
        <v>2</v>
      </c>
      <c r="F94" s="4">
        <v>20</v>
      </c>
      <c r="G94" s="4">
        <v>180000</v>
      </c>
      <c r="H94" s="4">
        <v>133500</v>
      </c>
      <c r="I94" s="34">
        <v>22040.71305708103</v>
      </c>
      <c r="J94" s="35">
        <v>16.304007329597781</v>
      </c>
      <c r="K94" s="35">
        <v>17.099363826814571</v>
      </c>
      <c r="L94" s="35" t="s">
        <v>2161</v>
      </c>
      <c r="M94" s="35" t="s">
        <v>2161</v>
      </c>
      <c r="N94" s="4">
        <v>8188.1710000000003</v>
      </c>
      <c r="O94" s="4">
        <v>48.567329550763766</v>
      </c>
      <c r="P94" s="35">
        <v>2.3864973782771539</v>
      </c>
      <c r="Q94" s="36">
        <f t="shared" si="29"/>
        <v>90.000000000970005</v>
      </c>
      <c r="R94" s="36" t="str">
        <f t="shared" si="30"/>
        <v xml:space="preserve"> </v>
      </c>
      <c r="S94" s="37">
        <f t="shared" si="31"/>
        <v>0.34831460771157302</v>
      </c>
      <c r="T94" s="37" t="str">
        <f t="shared" si="32"/>
        <v/>
      </c>
      <c r="U94" s="37" t="str">
        <f t="shared" si="33"/>
        <v/>
      </c>
      <c r="V94" s="37" t="str">
        <f t="shared" si="34"/>
        <v/>
      </c>
      <c r="W94" s="37" t="str">
        <f t="shared" si="35"/>
        <v xml:space="preserve"> </v>
      </c>
      <c r="X94" s="37" t="str">
        <f t="shared" si="36"/>
        <v xml:space="preserve"> </v>
      </c>
      <c r="Y94" s="1" t="str">
        <f t="shared" si="44"/>
        <v xml:space="preserve"> </v>
      </c>
      <c r="Z94" s="1" t="str">
        <f t="shared" si="37"/>
        <v xml:space="preserve"> </v>
      </c>
      <c r="AA94" s="1" t="str">
        <f t="shared" si="45"/>
        <v xml:space="preserve"> </v>
      </c>
      <c r="AB94" s="1" t="str">
        <f t="shared" si="38"/>
        <v xml:space="preserve"> </v>
      </c>
      <c r="AC94" s="1">
        <f t="shared" si="28"/>
        <v>15</v>
      </c>
      <c r="AD94" s="1" t="str">
        <f t="shared" si="39"/>
        <v xml:space="preserve"> </v>
      </c>
      <c r="AE94" s="1">
        <f t="shared" si="25"/>
        <v>41</v>
      </c>
      <c r="AF94" s="1" t="str">
        <f t="shared" si="25"/>
        <v xml:space="preserve"> </v>
      </c>
      <c r="AG94" s="38" t="str">
        <f t="shared" si="40"/>
        <v xml:space="preserve"> </v>
      </c>
      <c r="AH94" s="38" t="str">
        <f t="shared" si="41"/>
        <v xml:space="preserve"> </v>
      </c>
      <c r="AI94" s="1" t="str">
        <f t="shared" si="27"/>
        <v xml:space="preserve"> </v>
      </c>
      <c r="AJ94" s="1" t="str">
        <f t="shared" si="27"/>
        <v xml:space="preserve"> </v>
      </c>
      <c r="AK94" s="25" t="str">
        <f t="shared" si="42"/>
        <v xml:space="preserve"> </v>
      </c>
      <c r="AL94" s="25" t="str">
        <f t="shared" si="43"/>
        <v xml:space="preserve"> </v>
      </c>
      <c r="AM94" s="1" t="str">
        <f t="shared" si="26"/>
        <v xml:space="preserve"> </v>
      </c>
      <c r="AN94" s="1" t="str">
        <f t="shared" si="26"/>
        <v xml:space="preserve"> </v>
      </c>
      <c r="AO94" t="s">
        <v>2144</v>
      </c>
      <c r="AP94" t="s">
        <v>2296</v>
      </c>
      <c r="AQ94" s="22">
        <v>3.264585406588616</v>
      </c>
      <c r="AR94" s="21" t="e">
        <v>#VALUE!</v>
      </c>
      <c r="AS94">
        <v>34.831460674157299</v>
      </c>
      <c r="AT94">
        <v>-3.264585406588616</v>
      </c>
      <c r="AU94" t="e">
        <v>#VALUE!</v>
      </c>
      <c r="AV94" t="s">
        <v>4223</v>
      </c>
    </row>
    <row r="95" spans="1:48" x14ac:dyDescent="0.25">
      <c r="A95" s="14">
        <v>9.7999999999999848E-10</v>
      </c>
      <c r="B95" t="s">
        <v>2145</v>
      </c>
      <c r="C95" s="4">
        <v>14</v>
      </c>
      <c r="D95" s="4">
        <v>1</v>
      </c>
      <c r="E95" s="4">
        <v>1</v>
      </c>
      <c r="F95" s="4">
        <v>16</v>
      </c>
      <c r="G95" s="4">
        <v>13000</v>
      </c>
      <c r="H95" s="4">
        <v>9460</v>
      </c>
      <c r="I95" s="34">
        <v>5309.4104748616437</v>
      </c>
      <c r="J95" s="35">
        <v>6.8645833938035885</v>
      </c>
      <c r="K95" s="35">
        <v>7.2840446313280136</v>
      </c>
      <c r="L95" s="35" t="s">
        <v>2161</v>
      </c>
      <c r="M95" s="35" t="s">
        <v>2161</v>
      </c>
      <c r="N95" s="4">
        <v>1378.088</v>
      </c>
      <c r="O95" s="4">
        <v>13.609892827699916</v>
      </c>
      <c r="P95" s="35">
        <v>2.9579069767441859</v>
      </c>
      <c r="Q95" s="36">
        <f t="shared" si="29"/>
        <v>87.500000000979995</v>
      </c>
      <c r="R95" s="36" t="str">
        <f t="shared" si="30"/>
        <v xml:space="preserve"> </v>
      </c>
      <c r="S95" s="37">
        <f t="shared" si="31"/>
        <v>0.37420718914067658</v>
      </c>
      <c r="T95" s="37" t="str">
        <f t="shared" si="32"/>
        <v/>
      </c>
      <c r="U95" s="37" t="str">
        <f t="shared" si="33"/>
        <v/>
      </c>
      <c r="V95" s="37">
        <f t="shared" si="34"/>
        <v>-0.59270852423799836</v>
      </c>
      <c r="W95" s="37" t="str">
        <f t="shared" si="35"/>
        <v xml:space="preserve"> </v>
      </c>
      <c r="X95" s="37" t="str">
        <f t="shared" si="36"/>
        <v xml:space="preserve"> </v>
      </c>
      <c r="Y95" s="1" t="str">
        <f t="shared" si="44"/>
        <v xml:space="preserve"> </v>
      </c>
      <c r="Z95" s="1">
        <f t="shared" si="37"/>
        <v>19</v>
      </c>
      <c r="AA95" s="1" t="str">
        <f t="shared" si="45"/>
        <v xml:space="preserve"> </v>
      </c>
      <c r="AB95" s="1" t="str">
        <f t="shared" si="38"/>
        <v xml:space="preserve"> </v>
      </c>
      <c r="AC95" s="1">
        <f t="shared" si="28"/>
        <v>11</v>
      </c>
      <c r="AD95" s="1" t="str">
        <f t="shared" si="39"/>
        <v xml:space="preserve"> </v>
      </c>
      <c r="AE95" s="1">
        <f t="shared" si="25"/>
        <v>51</v>
      </c>
      <c r="AF95" s="1" t="str">
        <f t="shared" si="25"/>
        <v xml:space="preserve"> </v>
      </c>
      <c r="AG95" s="38" t="str">
        <f t="shared" si="40"/>
        <v xml:space="preserve"> </v>
      </c>
      <c r="AH95" s="38" t="str">
        <f t="shared" si="41"/>
        <v xml:space="preserve"> </v>
      </c>
      <c r="AI95" s="1" t="str">
        <f t="shared" si="27"/>
        <v xml:space="preserve"> </v>
      </c>
      <c r="AJ95" s="1" t="str">
        <f t="shared" si="27"/>
        <v xml:space="preserve"> </v>
      </c>
      <c r="AK95" s="25" t="str">
        <f t="shared" si="42"/>
        <v xml:space="preserve"> </v>
      </c>
      <c r="AL95" s="25" t="str">
        <f t="shared" si="43"/>
        <v xml:space="preserve"> </v>
      </c>
      <c r="AM95" s="1" t="str">
        <f t="shared" si="26"/>
        <v xml:space="preserve"> </v>
      </c>
      <c r="AN95" s="1" t="str">
        <f t="shared" si="26"/>
        <v xml:space="preserve"> </v>
      </c>
      <c r="AO95" t="s">
        <v>2145</v>
      </c>
      <c r="AP95" t="s">
        <v>2246</v>
      </c>
      <c r="AQ95" s="22">
        <v>59.270852423799838</v>
      </c>
      <c r="AR95" s="21" t="e">
        <v>#VALUE!</v>
      </c>
      <c r="AS95">
        <v>37.420718816067655</v>
      </c>
      <c r="AT95">
        <v>-59.270852423799838</v>
      </c>
      <c r="AU95" t="e">
        <v>#VALUE!</v>
      </c>
      <c r="AV95" t="s">
        <v>4224</v>
      </c>
    </row>
    <row r="96" spans="1:48" x14ac:dyDescent="0.25">
      <c r="A96" s="14">
        <v>9.8999999999999844E-10</v>
      </c>
      <c r="B96" t="s">
        <v>2146</v>
      </c>
      <c r="C96" s="4">
        <v>17</v>
      </c>
      <c r="D96" s="4">
        <v>0</v>
      </c>
      <c r="E96" s="4">
        <v>0</v>
      </c>
      <c r="F96" s="4">
        <v>17</v>
      </c>
      <c r="G96" s="4">
        <v>68000</v>
      </c>
      <c r="H96" s="4">
        <v>56400</v>
      </c>
      <c r="I96" s="34">
        <v>3026.8774918727918</v>
      </c>
      <c r="J96" s="35">
        <v>13.21641337941581</v>
      </c>
      <c r="K96" s="35">
        <v>11.466656528298955</v>
      </c>
      <c r="L96" s="35">
        <v>8.0774080640994352</v>
      </c>
      <c r="M96" s="35">
        <v>7.4597670906927798</v>
      </c>
      <c r="N96" s="4">
        <v>4267.4210000000003</v>
      </c>
      <c r="O96" s="4">
        <v>86.681478973392544</v>
      </c>
      <c r="P96" s="35">
        <v>0.37101063829787234</v>
      </c>
      <c r="Q96" s="36">
        <f t="shared" si="29"/>
        <v>100.00000000099</v>
      </c>
      <c r="R96" s="36" t="str">
        <f t="shared" si="30"/>
        <v xml:space="preserve"> </v>
      </c>
      <c r="S96" s="37">
        <f t="shared" si="31"/>
        <v>0.20567375985524819</v>
      </c>
      <c r="T96" s="37" t="str">
        <f t="shared" si="32"/>
        <v/>
      </c>
      <c r="U96" s="37" t="str">
        <f t="shared" si="33"/>
        <v/>
      </c>
      <c r="V96" s="37">
        <f t="shared" si="34"/>
        <v>-0.21583988411563226</v>
      </c>
      <c r="W96" s="37" t="str">
        <f t="shared" si="35"/>
        <v/>
      </c>
      <c r="X96" s="37">
        <f t="shared" si="36"/>
        <v>-0.33256596932897053</v>
      </c>
      <c r="Y96" s="1" t="str">
        <f t="shared" si="44"/>
        <v xml:space="preserve"> </v>
      </c>
      <c r="Z96" s="1">
        <f t="shared" si="37"/>
        <v>51</v>
      </c>
      <c r="AA96" s="1" t="str">
        <f t="shared" si="45"/>
        <v xml:space="preserve"> </v>
      </c>
      <c r="AB96" s="1">
        <f t="shared" si="38"/>
        <v>42</v>
      </c>
      <c r="AC96" s="1">
        <f t="shared" si="28"/>
        <v>60</v>
      </c>
      <c r="AD96" s="1" t="str">
        <f t="shared" si="39"/>
        <v xml:space="preserve"> </v>
      </c>
      <c r="AE96" s="1">
        <f t="shared" si="25"/>
        <v>2</v>
      </c>
      <c r="AF96" s="1" t="str">
        <f t="shared" si="25"/>
        <v xml:space="preserve"> </v>
      </c>
      <c r="AG96" s="38" t="str">
        <f t="shared" si="40"/>
        <v xml:space="preserve"> </v>
      </c>
      <c r="AH96" s="38" t="str">
        <f t="shared" si="41"/>
        <v xml:space="preserve"> </v>
      </c>
      <c r="AI96" s="1" t="str">
        <f t="shared" si="27"/>
        <v xml:space="preserve"> </v>
      </c>
      <c r="AJ96" s="1" t="str">
        <f t="shared" si="27"/>
        <v xml:space="preserve"> </v>
      </c>
      <c r="AK96" s="25">
        <f t="shared" si="42"/>
        <v>86.681478974382543</v>
      </c>
      <c r="AL96" s="25" t="str">
        <f t="shared" si="43"/>
        <v xml:space="preserve"> </v>
      </c>
      <c r="AM96" s="1">
        <f t="shared" si="26"/>
        <v>4</v>
      </c>
      <c r="AN96" s="1" t="str">
        <f t="shared" si="26"/>
        <v xml:space="preserve"> </v>
      </c>
      <c r="AO96" t="s">
        <v>2146</v>
      </c>
      <c r="AP96" t="s">
        <v>2590</v>
      </c>
      <c r="AQ96" s="22">
        <v>21.583988411563226</v>
      </c>
      <c r="AR96" s="21">
        <v>33.256596932897054</v>
      </c>
      <c r="AS96">
        <v>20.567375886524818</v>
      </c>
      <c r="AT96">
        <v>-21.583988411563226</v>
      </c>
      <c r="AU96">
        <v>-33.256596932897054</v>
      </c>
      <c r="AV96" t="s">
        <v>4225</v>
      </c>
    </row>
    <row r="97" spans="1:48" x14ac:dyDescent="0.25">
      <c r="A97" s="14">
        <v>9.9999999999999841E-10</v>
      </c>
      <c r="B97" t="s">
        <v>2147</v>
      </c>
      <c r="C97" s="4">
        <v>7</v>
      </c>
      <c r="D97" s="4">
        <v>0</v>
      </c>
      <c r="E97" s="4">
        <v>0</v>
      </c>
      <c r="F97" s="4">
        <v>7</v>
      </c>
      <c r="G97" s="4">
        <v>104000</v>
      </c>
      <c r="H97" s="4">
        <v>80400</v>
      </c>
      <c r="I97" s="34">
        <v>2698.9531438738595</v>
      </c>
      <c r="J97" s="35">
        <v>18.79488330341113</v>
      </c>
      <c r="K97" s="35">
        <v>17.421602787456447</v>
      </c>
      <c r="L97" s="35">
        <v>6.9872736211964046</v>
      </c>
      <c r="M97" s="35">
        <v>6.6449520354737119</v>
      </c>
      <c r="N97" s="4">
        <v>4277.76</v>
      </c>
      <c r="O97" s="4">
        <v>14.399470705620651</v>
      </c>
      <c r="P97" s="35">
        <v>3.2693669154228853</v>
      </c>
      <c r="Q97" s="36">
        <f t="shared" si="29"/>
        <v>100.000000001</v>
      </c>
      <c r="R97" s="36" t="str">
        <f t="shared" si="30"/>
        <v xml:space="preserve"> </v>
      </c>
      <c r="S97" s="37">
        <f t="shared" si="31"/>
        <v>0.29353233930845785</v>
      </c>
      <c r="T97" s="37" t="str">
        <f t="shared" si="32"/>
        <v/>
      </c>
      <c r="U97" s="37" t="str">
        <f t="shared" si="33"/>
        <v/>
      </c>
      <c r="V97" s="37" t="str">
        <f t="shared" si="34"/>
        <v/>
      </c>
      <c r="W97" s="37" t="str">
        <f t="shared" si="35"/>
        <v/>
      </c>
      <c r="X97" s="37">
        <f t="shared" si="36"/>
        <v>-0.42264348174708399</v>
      </c>
      <c r="Y97" s="1" t="str">
        <f t="shared" si="44"/>
        <v xml:space="preserve"> </v>
      </c>
      <c r="Z97" s="1" t="str">
        <f t="shared" si="37"/>
        <v xml:space="preserve"> </v>
      </c>
      <c r="AA97" s="1" t="str">
        <f t="shared" si="45"/>
        <v xml:space="preserve"> </v>
      </c>
      <c r="AB97" s="1">
        <f t="shared" si="38"/>
        <v>28</v>
      </c>
      <c r="AC97" s="1">
        <f t="shared" si="28"/>
        <v>28</v>
      </c>
      <c r="AD97" s="1" t="str">
        <f t="shared" si="39"/>
        <v xml:space="preserve"> </v>
      </c>
      <c r="AE97" s="1">
        <f t="shared" si="25"/>
        <v>1</v>
      </c>
      <c r="AF97" s="1" t="str">
        <f t="shared" si="25"/>
        <v xml:space="preserve"> </v>
      </c>
      <c r="AG97" s="38">
        <f t="shared" si="40"/>
        <v>3.2693669164228853</v>
      </c>
      <c r="AH97" s="38" t="str">
        <f t="shared" si="41"/>
        <v xml:space="preserve"> </v>
      </c>
      <c r="AI97" s="1">
        <f t="shared" si="27"/>
        <v>25</v>
      </c>
      <c r="AJ97" s="1" t="str">
        <f t="shared" si="27"/>
        <v xml:space="preserve"> </v>
      </c>
      <c r="AK97" s="25" t="str">
        <f t="shared" si="42"/>
        <v xml:space="preserve"> </v>
      </c>
      <c r="AL97" s="25" t="str">
        <f t="shared" si="43"/>
        <v xml:space="preserve"> </v>
      </c>
      <c r="AM97" s="1" t="str">
        <f t="shared" si="26"/>
        <v xml:space="preserve"> </v>
      </c>
      <c r="AN97" s="1" t="str">
        <f t="shared" si="26"/>
        <v xml:space="preserve"> </v>
      </c>
      <c r="AO97" t="s">
        <v>2147</v>
      </c>
      <c r="AP97" t="s">
        <v>3391</v>
      </c>
      <c r="AQ97" s="22">
        <v>-11.514352995271505</v>
      </c>
      <c r="AR97" s="21">
        <v>42.264348174708402</v>
      </c>
      <c r="AS97">
        <v>29.353233830845781</v>
      </c>
      <c r="AT97">
        <v>11.514352995271505</v>
      </c>
      <c r="AU97">
        <v>-42.264348174708402</v>
      </c>
      <c r="AV97" t="s">
        <v>4226</v>
      </c>
    </row>
    <row r="98" spans="1:48" x14ac:dyDescent="0.25">
      <c r="A98" s="14">
        <v>1.0099999999999984E-9</v>
      </c>
      <c r="B98" t="s">
        <v>2148</v>
      </c>
      <c r="C98" s="4">
        <v>16</v>
      </c>
      <c r="D98" s="4">
        <v>2</v>
      </c>
      <c r="E98" s="4">
        <v>5</v>
      </c>
      <c r="F98" s="4">
        <v>23</v>
      </c>
      <c r="G98" s="4">
        <v>9000</v>
      </c>
      <c r="H98" s="4">
        <v>7530</v>
      </c>
      <c r="I98" s="34">
        <v>2168.1603451507749</v>
      </c>
      <c r="J98" s="35">
        <v>3.9891334521420534</v>
      </c>
      <c r="K98" s="35">
        <v>3.7081704340135255</v>
      </c>
      <c r="L98" s="35" t="s">
        <v>2161</v>
      </c>
      <c r="M98" s="35" t="s">
        <v>2161</v>
      </c>
      <c r="N98" s="4">
        <v>1887.6279999999999</v>
      </c>
      <c r="O98" s="4">
        <v>18.472334584609236</v>
      </c>
      <c r="P98" s="35">
        <v>5.3917662682602918</v>
      </c>
      <c r="Q98" s="36" t="str">
        <f t="shared" si="29"/>
        <v xml:space="preserve"> </v>
      </c>
      <c r="R98" s="36" t="str">
        <f t="shared" si="30"/>
        <v xml:space="preserve"> </v>
      </c>
      <c r="S98" s="37">
        <f t="shared" si="31"/>
        <v>0.19521912451597614</v>
      </c>
      <c r="T98" s="37" t="str">
        <f t="shared" si="32"/>
        <v/>
      </c>
      <c r="U98" s="37" t="str">
        <f t="shared" si="33"/>
        <v/>
      </c>
      <c r="V98" s="37">
        <f t="shared" si="34"/>
        <v>-0.76331556373820164</v>
      </c>
      <c r="W98" s="37" t="str">
        <f t="shared" si="35"/>
        <v xml:space="preserve"> </v>
      </c>
      <c r="X98" s="37" t="str">
        <f t="shared" si="36"/>
        <v xml:space="preserve"> </v>
      </c>
      <c r="Y98" s="1" t="str">
        <f t="shared" si="44"/>
        <v xml:space="preserve"> </v>
      </c>
      <c r="Z98" s="1">
        <f t="shared" si="37"/>
        <v>3</v>
      </c>
      <c r="AA98" s="1" t="str">
        <f t="shared" si="45"/>
        <v xml:space="preserve"> </v>
      </c>
      <c r="AB98" s="1" t="str">
        <f t="shared" si="38"/>
        <v xml:space="preserve"> </v>
      </c>
      <c r="AC98" s="1">
        <f t="shared" si="28"/>
        <v>64</v>
      </c>
      <c r="AD98" s="1" t="str">
        <f t="shared" si="39"/>
        <v xml:space="preserve"> </v>
      </c>
      <c r="AE98" s="1" t="str">
        <f t="shared" si="25"/>
        <v xml:space="preserve"> </v>
      </c>
      <c r="AF98" s="1" t="str">
        <f t="shared" si="25"/>
        <v xml:space="preserve"> </v>
      </c>
      <c r="AG98" s="38">
        <f t="shared" si="40"/>
        <v>5.3917662692702919</v>
      </c>
      <c r="AH98" s="38" t="str">
        <f t="shared" si="41"/>
        <v xml:space="preserve"> </v>
      </c>
      <c r="AI98" s="1">
        <f t="shared" si="27"/>
        <v>8</v>
      </c>
      <c r="AJ98" s="1" t="str">
        <f t="shared" si="27"/>
        <v xml:space="preserve"> </v>
      </c>
      <c r="AK98" s="25" t="str">
        <f t="shared" si="42"/>
        <v xml:space="preserve"> </v>
      </c>
      <c r="AL98" s="25" t="str">
        <f t="shared" si="43"/>
        <v xml:space="preserve"> </v>
      </c>
      <c r="AM98" s="1" t="str">
        <f t="shared" si="26"/>
        <v xml:space="preserve"> </v>
      </c>
      <c r="AN98" s="1" t="str">
        <f t="shared" si="26"/>
        <v xml:space="preserve"> </v>
      </c>
      <c r="AO98" t="s">
        <v>2148</v>
      </c>
      <c r="AP98" t="s">
        <v>2167</v>
      </c>
      <c r="AQ98" s="22">
        <v>76.331556373820163</v>
      </c>
      <c r="AR98" s="21" t="e">
        <v>#VALUE!</v>
      </c>
      <c r="AS98">
        <v>19.521912350597614</v>
      </c>
      <c r="AT98">
        <v>-76.331556373820163</v>
      </c>
      <c r="AU98" t="e">
        <v>#VALUE!</v>
      </c>
      <c r="AV98" t="s">
        <v>4227</v>
      </c>
    </row>
    <row r="99" spans="1:48" x14ac:dyDescent="0.25">
      <c r="A99" s="14">
        <v>1.0199999999999983E-9</v>
      </c>
      <c r="B99" t="s">
        <v>2149</v>
      </c>
      <c r="C99" s="4">
        <v>32</v>
      </c>
      <c r="D99" s="4">
        <v>1</v>
      </c>
      <c r="E99" s="4">
        <v>1</v>
      </c>
      <c r="F99" s="4">
        <v>34</v>
      </c>
      <c r="G99" s="4">
        <v>1200000</v>
      </c>
      <c r="H99" s="4">
        <v>842000</v>
      </c>
      <c r="I99" s="34">
        <v>52507.732160777385</v>
      </c>
      <c r="J99" s="35">
        <v>19.931547207893232</v>
      </c>
      <c r="K99" s="35">
        <v>20.972542632608551</v>
      </c>
      <c r="L99" s="35">
        <v>8.891334904698958</v>
      </c>
      <c r="M99" s="35">
        <v>8.4434995159218715</v>
      </c>
      <c r="N99" s="4">
        <v>42244.588000000003</v>
      </c>
      <c r="O99" s="4">
        <v>481.29543801440917</v>
      </c>
      <c r="P99" s="35">
        <v>1.27997054631829</v>
      </c>
      <c r="Q99" s="36">
        <f t="shared" si="29"/>
        <v>94.117647059843534</v>
      </c>
      <c r="R99" s="36" t="str">
        <f t="shared" si="30"/>
        <v xml:space="preserve"> </v>
      </c>
      <c r="S99" s="37">
        <f t="shared" si="31"/>
        <v>0.42517814828840861</v>
      </c>
      <c r="T99" s="37" t="str">
        <f t="shared" si="32"/>
        <v/>
      </c>
      <c r="U99" s="37" t="str">
        <f t="shared" si="33"/>
        <v/>
      </c>
      <c r="V99" s="37" t="str">
        <f t="shared" si="34"/>
        <v/>
      </c>
      <c r="W99" s="37" t="str">
        <f t="shared" si="35"/>
        <v/>
      </c>
      <c r="X99" s="37">
        <f t="shared" si="36"/>
        <v>-0.26531141593985152</v>
      </c>
      <c r="Y99" s="1" t="str">
        <f t="shared" si="44"/>
        <v xml:space="preserve"> </v>
      </c>
      <c r="Z99" s="1" t="str">
        <f t="shared" si="37"/>
        <v xml:space="preserve"> </v>
      </c>
      <c r="AA99" s="1" t="str">
        <f t="shared" si="45"/>
        <v xml:space="preserve"> </v>
      </c>
      <c r="AB99" s="1">
        <f t="shared" si="38"/>
        <v>49</v>
      </c>
      <c r="AC99" s="1">
        <f t="shared" si="28"/>
        <v>4</v>
      </c>
      <c r="AD99" s="1" t="str">
        <f t="shared" si="39"/>
        <v xml:space="preserve"> </v>
      </c>
      <c r="AE99" s="1">
        <f t="shared" si="25"/>
        <v>27</v>
      </c>
      <c r="AF99" s="1" t="str">
        <f t="shared" si="25"/>
        <v xml:space="preserve"> </v>
      </c>
      <c r="AG99" s="38" t="str">
        <f t="shared" si="40"/>
        <v xml:space="preserve"> </v>
      </c>
      <c r="AH99" s="38" t="str">
        <f t="shared" si="41"/>
        <v xml:space="preserve"> </v>
      </c>
      <c r="AI99" s="1" t="str">
        <f t="shared" si="27"/>
        <v xml:space="preserve"> </v>
      </c>
      <c r="AJ99" s="1" t="str">
        <f t="shared" si="27"/>
        <v xml:space="preserve"> </v>
      </c>
      <c r="AK99" s="25" t="str">
        <f t="shared" si="42"/>
        <v xml:space="preserve"> </v>
      </c>
      <c r="AL99" s="25" t="str">
        <f t="shared" si="43"/>
        <v xml:space="preserve"> </v>
      </c>
      <c r="AM99" s="1" t="str">
        <f t="shared" si="26"/>
        <v xml:space="preserve"> </v>
      </c>
      <c r="AN99" s="1" t="str">
        <f t="shared" si="26"/>
        <v xml:space="preserve"> </v>
      </c>
      <c r="AO99" t="s">
        <v>2149</v>
      </c>
      <c r="AP99" t="s">
        <v>2276</v>
      </c>
      <c r="AQ99" s="22">
        <v>-18.258440619289672</v>
      </c>
      <c r="AR99" s="21">
        <v>26.531141593985154</v>
      </c>
      <c r="AS99">
        <v>42.517814726840861</v>
      </c>
      <c r="AT99">
        <v>18.258440619289672</v>
      </c>
      <c r="AU99">
        <v>-26.531141593985154</v>
      </c>
      <c r="AV99" t="s">
        <v>4228</v>
      </c>
    </row>
    <row r="100" spans="1:48" x14ac:dyDescent="0.25">
      <c r="A100" s="14">
        <v>1.0299999999999983E-9</v>
      </c>
      <c r="B100" t="s">
        <v>2150</v>
      </c>
      <c r="C100" s="4">
        <v>21</v>
      </c>
      <c r="D100" s="4">
        <v>1</v>
      </c>
      <c r="E100" s="4">
        <v>3</v>
      </c>
      <c r="F100" s="4">
        <v>25</v>
      </c>
      <c r="G100" s="4">
        <v>61033.390625</v>
      </c>
      <c r="H100" s="4">
        <v>46500</v>
      </c>
      <c r="I100" s="34">
        <v>7857.2880834805637</v>
      </c>
      <c r="J100" s="35">
        <v>9.4708561389172967</v>
      </c>
      <c r="K100" s="35">
        <v>9.3744140991188036</v>
      </c>
      <c r="L100" s="35">
        <v>7.5723205669082887</v>
      </c>
      <c r="M100" s="35">
        <v>7.0238039245664412</v>
      </c>
      <c r="N100" s="4">
        <v>4909.799</v>
      </c>
      <c r="O100" s="4">
        <v>162.97164771068719</v>
      </c>
      <c r="P100" s="35">
        <v>0.70673118279569891</v>
      </c>
      <c r="Q100" s="36">
        <f t="shared" si="29"/>
        <v>84.000000001030003</v>
      </c>
      <c r="R100" s="36" t="str">
        <f t="shared" si="30"/>
        <v xml:space="preserve"> </v>
      </c>
      <c r="S100" s="37">
        <f t="shared" si="31"/>
        <v>0.31254603597623654</v>
      </c>
      <c r="T100" s="37" t="str">
        <f t="shared" si="32"/>
        <v/>
      </c>
      <c r="U100" s="37" t="str">
        <f t="shared" si="33"/>
        <v/>
      </c>
      <c r="V100" s="37">
        <f t="shared" si="34"/>
        <v>-0.43807238513102298</v>
      </c>
      <c r="W100" s="37" t="str">
        <f t="shared" si="35"/>
        <v/>
      </c>
      <c r="X100" s="37">
        <f t="shared" si="36"/>
        <v>-0.37430121179989984</v>
      </c>
      <c r="Y100" s="1" t="str">
        <f t="shared" si="44"/>
        <v xml:space="preserve"> </v>
      </c>
      <c r="Z100" s="1">
        <f t="shared" si="37"/>
        <v>31</v>
      </c>
      <c r="AA100" s="1" t="str">
        <f t="shared" si="45"/>
        <v xml:space="preserve"> </v>
      </c>
      <c r="AB100" s="1">
        <f t="shared" si="38"/>
        <v>39</v>
      </c>
      <c r="AC100" s="1">
        <f t="shared" si="28"/>
        <v>23</v>
      </c>
      <c r="AD100" s="1" t="str">
        <f t="shared" si="39"/>
        <v xml:space="preserve"> </v>
      </c>
      <c r="AE100" s="1">
        <f t="shared" si="25"/>
        <v>60</v>
      </c>
      <c r="AF100" s="1" t="str">
        <f t="shared" si="25"/>
        <v xml:space="preserve"> </v>
      </c>
      <c r="AG100" s="38" t="str">
        <f t="shared" si="40"/>
        <v xml:space="preserve"> </v>
      </c>
      <c r="AH100" s="38" t="str">
        <f t="shared" si="41"/>
        <v xml:space="preserve"> </v>
      </c>
      <c r="AI100" s="1" t="str">
        <f t="shared" si="27"/>
        <v xml:space="preserve"> </v>
      </c>
      <c r="AJ100" s="1" t="str">
        <f t="shared" si="27"/>
        <v xml:space="preserve"> </v>
      </c>
      <c r="AK100" s="25" t="str">
        <f t="shared" si="42"/>
        <v xml:space="preserve"> </v>
      </c>
      <c r="AL100" s="25" t="str">
        <f t="shared" si="43"/>
        <v xml:space="preserve"> </v>
      </c>
      <c r="AM100" s="1" t="str">
        <f t="shared" si="26"/>
        <v xml:space="preserve"> </v>
      </c>
      <c r="AN100" s="1" t="str">
        <f t="shared" si="26"/>
        <v xml:space="preserve"> </v>
      </c>
      <c r="AO100" t="s">
        <v>2150</v>
      </c>
      <c r="AP100" t="s">
        <v>2276</v>
      </c>
      <c r="AQ100" s="22">
        <v>43.807238513102298</v>
      </c>
      <c r="AR100" s="21">
        <v>37.430121179989982</v>
      </c>
      <c r="AS100">
        <v>31.254603494623655</v>
      </c>
      <c r="AT100">
        <v>-43.807238513102298</v>
      </c>
      <c r="AU100">
        <v>-37.430121179989982</v>
      </c>
      <c r="AV100" t="s">
        <v>4229</v>
      </c>
    </row>
    <row r="101" spans="1:48" x14ac:dyDescent="0.25">
      <c r="A101" s="14">
        <v>1.0399999999999983E-9</v>
      </c>
      <c r="B101" t="s">
        <v>2151</v>
      </c>
      <c r="C101" s="4">
        <v>28</v>
      </c>
      <c r="D101" s="4">
        <v>0</v>
      </c>
      <c r="E101" s="4">
        <v>3</v>
      </c>
      <c r="F101" s="4">
        <v>31</v>
      </c>
      <c r="G101" s="4">
        <v>62000</v>
      </c>
      <c r="H101" s="4">
        <v>55300</v>
      </c>
      <c r="I101" s="34">
        <v>5440.0504994624243</v>
      </c>
      <c r="J101" s="35">
        <v>13.599299230323929</v>
      </c>
      <c r="K101" s="35">
        <v>11.766418089559251</v>
      </c>
      <c r="L101" s="35">
        <v>4.8481226416559258</v>
      </c>
      <c r="M101" s="35">
        <v>4.1999245003190655</v>
      </c>
      <c r="N101" s="4">
        <v>4066.386</v>
      </c>
      <c r="O101" s="4">
        <v>270.18331711393665</v>
      </c>
      <c r="P101" s="35">
        <v>1.1754068716094033</v>
      </c>
      <c r="Q101" s="36">
        <f t="shared" si="29"/>
        <v>90.322580646201288</v>
      </c>
      <c r="R101" s="36" t="str">
        <f t="shared" si="30"/>
        <v xml:space="preserve"> </v>
      </c>
      <c r="S101" s="37" t="str">
        <f t="shared" si="31"/>
        <v/>
      </c>
      <c r="T101" s="37" t="str">
        <f t="shared" si="32"/>
        <v/>
      </c>
      <c r="U101" s="37" t="str">
        <f t="shared" si="33"/>
        <v/>
      </c>
      <c r="V101" s="37">
        <f t="shared" si="34"/>
        <v>-0.19312238848355578</v>
      </c>
      <c r="W101" s="37" t="str">
        <f t="shared" si="35"/>
        <v/>
      </c>
      <c r="X101" s="37">
        <f t="shared" si="36"/>
        <v>-0.59940094517576425</v>
      </c>
      <c r="Y101" s="1" t="str">
        <f t="shared" si="44"/>
        <v xml:space="preserve"> </v>
      </c>
      <c r="Z101" s="1">
        <f t="shared" si="37"/>
        <v>52</v>
      </c>
      <c r="AA101" s="1" t="str">
        <f t="shared" si="45"/>
        <v xml:space="preserve"> </v>
      </c>
      <c r="AB101" s="1">
        <f t="shared" si="38"/>
        <v>15</v>
      </c>
      <c r="AC101" s="1" t="str">
        <f t="shared" si="28"/>
        <v xml:space="preserve"> </v>
      </c>
      <c r="AD101" s="1" t="str">
        <f t="shared" si="39"/>
        <v xml:space="preserve"> </v>
      </c>
      <c r="AE101" s="1">
        <f t="shared" si="25"/>
        <v>40</v>
      </c>
      <c r="AF101" s="1" t="str">
        <f t="shared" si="25"/>
        <v xml:space="preserve"> </v>
      </c>
      <c r="AG101" s="38" t="str">
        <f t="shared" si="40"/>
        <v xml:space="preserve"> </v>
      </c>
      <c r="AH101" s="38" t="str">
        <f t="shared" si="41"/>
        <v xml:space="preserve"> </v>
      </c>
      <c r="AI101" s="1" t="str">
        <f t="shared" si="27"/>
        <v xml:space="preserve"> </v>
      </c>
      <c r="AJ101" s="1" t="str">
        <f t="shared" si="27"/>
        <v xml:space="preserve"> </v>
      </c>
      <c r="AK101" s="25" t="str">
        <f t="shared" si="42"/>
        <v xml:space="preserve"> </v>
      </c>
      <c r="AL101" s="25" t="str">
        <f t="shared" si="43"/>
        <v xml:space="preserve"> </v>
      </c>
      <c r="AM101" s="1" t="str">
        <f t="shared" si="26"/>
        <v xml:space="preserve"> </v>
      </c>
      <c r="AN101" s="1" t="str">
        <f t="shared" si="26"/>
        <v xml:space="preserve"> </v>
      </c>
      <c r="AO101" t="s">
        <v>2151</v>
      </c>
      <c r="AP101" t="s">
        <v>2179</v>
      </c>
      <c r="AQ101" s="22">
        <v>19.312238848355577</v>
      </c>
      <c r="AR101" s="21">
        <v>59.940094517576426</v>
      </c>
      <c r="AS101">
        <v>12.115732368896936</v>
      </c>
      <c r="AT101">
        <v>-19.312238848355577</v>
      </c>
      <c r="AU101">
        <v>-59.940094517576426</v>
      </c>
      <c r="AV101" t="s">
        <v>4230</v>
      </c>
    </row>
    <row r="102" spans="1:48" x14ac:dyDescent="0.25">
      <c r="A102" s="14">
        <v>1.0499999999999982E-9</v>
      </c>
      <c r="B102" t="s">
        <v>2152</v>
      </c>
      <c r="C102" s="4">
        <v>33</v>
      </c>
      <c r="D102" s="4">
        <v>1</v>
      </c>
      <c r="E102" s="4">
        <v>1</v>
      </c>
      <c r="F102" s="4">
        <v>35</v>
      </c>
      <c r="G102" s="4">
        <v>315000</v>
      </c>
      <c r="H102" s="4">
        <v>241000</v>
      </c>
      <c r="I102" s="34">
        <v>45490.635263949975</v>
      </c>
      <c r="J102" s="35">
        <v>10.495367405796021</v>
      </c>
      <c r="K102" s="35">
        <v>9.2427315025233607</v>
      </c>
      <c r="L102" s="35">
        <v>11.133974496263736</v>
      </c>
      <c r="M102" s="35">
        <v>10.231427520793947</v>
      </c>
      <c r="N102" s="4">
        <v>22962.511999999999</v>
      </c>
      <c r="O102" s="4">
        <v>244.4421577480507</v>
      </c>
      <c r="P102" s="35">
        <v>1.6750502074688798</v>
      </c>
      <c r="Q102" s="36">
        <f t="shared" si="29"/>
        <v>94.285714286764289</v>
      </c>
      <c r="R102" s="36" t="str">
        <f t="shared" si="30"/>
        <v xml:space="preserve"> </v>
      </c>
      <c r="S102" s="37">
        <f t="shared" si="31"/>
        <v>0.30705394295871369</v>
      </c>
      <c r="T102" s="37" t="str">
        <f t="shared" si="32"/>
        <v/>
      </c>
      <c r="U102" s="37" t="str">
        <f t="shared" si="33"/>
        <v/>
      </c>
      <c r="V102" s="37">
        <f t="shared" si="34"/>
        <v>-0.37728578208698504</v>
      </c>
      <c r="W102" s="37" t="str">
        <f t="shared" si="35"/>
        <v/>
      </c>
      <c r="X102" s="37" t="str">
        <f t="shared" si="36"/>
        <v/>
      </c>
      <c r="Y102" s="1" t="str">
        <f t="shared" si="44"/>
        <v xml:space="preserve"> </v>
      </c>
      <c r="Z102" s="1">
        <f t="shared" si="37"/>
        <v>40</v>
      </c>
      <c r="AA102" s="1" t="str">
        <f t="shared" si="45"/>
        <v xml:space="preserve"> </v>
      </c>
      <c r="AB102" s="1" t="str">
        <f t="shared" si="38"/>
        <v xml:space="preserve"> </v>
      </c>
      <c r="AC102" s="1">
        <f t="shared" si="28"/>
        <v>26</v>
      </c>
      <c r="AD102" s="1" t="str">
        <f t="shared" si="39"/>
        <v xml:space="preserve"> </v>
      </c>
      <c r="AE102" s="1">
        <f t="shared" si="25"/>
        <v>26</v>
      </c>
      <c r="AF102" s="1" t="str">
        <f t="shared" si="25"/>
        <v xml:space="preserve"> </v>
      </c>
      <c r="AG102" s="38" t="str">
        <f t="shared" si="40"/>
        <v xml:space="preserve"> </v>
      </c>
      <c r="AH102" s="38" t="str">
        <f t="shared" si="41"/>
        <v xml:space="preserve"> </v>
      </c>
      <c r="AI102" s="1" t="str">
        <f t="shared" si="27"/>
        <v xml:space="preserve"> </v>
      </c>
      <c r="AJ102" s="1" t="str">
        <f t="shared" si="27"/>
        <v xml:space="preserve"> </v>
      </c>
      <c r="AK102" s="25" t="str">
        <f t="shared" si="42"/>
        <v xml:space="preserve"> </v>
      </c>
      <c r="AL102" s="25" t="str">
        <f t="shared" si="43"/>
        <v xml:space="preserve"> </v>
      </c>
      <c r="AM102" s="1" t="str">
        <f t="shared" si="26"/>
        <v xml:space="preserve"> </v>
      </c>
      <c r="AN102" s="1" t="str">
        <f t="shared" si="26"/>
        <v xml:space="preserve"> </v>
      </c>
      <c r="AO102" t="s">
        <v>2152</v>
      </c>
      <c r="AP102" t="s">
        <v>2226</v>
      </c>
      <c r="AQ102" s="22">
        <v>37.728578208698508</v>
      </c>
      <c r="AR102" s="21">
        <v>8.0002716656327859</v>
      </c>
      <c r="AS102">
        <v>30.70539419087137</v>
      </c>
      <c r="AT102">
        <v>-37.728578208698508</v>
      </c>
      <c r="AU102">
        <v>-8.0002716656327859</v>
      </c>
      <c r="AV102" t="s">
        <v>4231</v>
      </c>
    </row>
    <row r="103" spans="1:48" x14ac:dyDescent="0.25">
      <c r="A103" s="14">
        <v>1.0599999999999982E-9</v>
      </c>
      <c r="B103" t="s">
        <v>2153</v>
      </c>
      <c r="C103" s="4">
        <v>25</v>
      </c>
      <c r="D103" s="4">
        <v>1</v>
      </c>
      <c r="E103" s="4">
        <v>2</v>
      </c>
      <c r="F103" s="4">
        <v>28</v>
      </c>
      <c r="G103" s="4">
        <v>69000</v>
      </c>
      <c r="H103" s="4">
        <v>53600</v>
      </c>
      <c r="I103" s="34">
        <v>6318.6343427561842</v>
      </c>
      <c r="J103" s="35">
        <v>9.4928733493071</v>
      </c>
      <c r="K103" s="35">
        <v>9.3603411774505876</v>
      </c>
      <c r="L103" s="35">
        <v>6.6163371241201565</v>
      </c>
      <c r="M103" s="35">
        <v>6.6232399435374276</v>
      </c>
      <c r="N103" s="4">
        <v>5646.3410000000003</v>
      </c>
      <c r="O103" s="4" t="s">
        <v>119</v>
      </c>
      <c r="P103" s="35">
        <v>1.3474291044776119</v>
      </c>
      <c r="Q103" s="36">
        <f t="shared" si="29"/>
        <v>89.285714286774294</v>
      </c>
      <c r="R103" s="36" t="str">
        <f t="shared" si="30"/>
        <v xml:space="preserve"> </v>
      </c>
      <c r="S103" s="37">
        <f t="shared" si="31"/>
        <v>0.28731343389582087</v>
      </c>
      <c r="T103" s="37" t="str">
        <f t="shared" si="32"/>
        <v/>
      </c>
      <c r="U103" s="37" t="str">
        <f t="shared" si="33"/>
        <v/>
      </c>
      <c r="V103" s="37">
        <f t="shared" si="34"/>
        <v>-0.4367660535450566</v>
      </c>
      <c r="W103" s="37" t="str">
        <f t="shared" si="35"/>
        <v/>
      </c>
      <c r="X103" s="37">
        <f t="shared" si="36"/>
        <v>-0.45329386357773083</v>
      </c>
      <c r="Y103" s="1" t="str">
        <f t="shared" si="44"/>
        <v xml:space="preserve"> </v>
      </c>
      <c r="Z103" s="1">
        <f t="shared" si="37"/>
        <v>32</v>
      </c>
      <c r="AA103" s="1" t="str">
        <f t="shared" si="45"/>
        <v xml:space="preserve"> </v>
      </c>
      <c r="AB103" s="1">
        <f t="shared" si="38"/>
        <v>25</v>
      </c>
      <c r="AC103" s="1">
        <f t="shared" si="28"/>
        <v>34</v>
      </c>
      <c r="AD103" s="1" t="str">
        <f t="shared" si="39"/>
        <v xml:space="preserve"> </v>
      </c>
      <c r="AE103" s="1">
        <f t="shared" ref="AE103:AF106" si="46">IF(ISERROR((RANK(Q103,Q$7:Q$184,0)))=TRUE," ",((RANK(Q103,Q$7:Q$184,0))))</f>
        <v>44</v>
      </c>
      <c r="AF103" s="1" t="str">
        <f t="shared" si="46"/>
        <v xml:space="preserve"> </v>
      </c>
      <c r="AG103" s="38" t="str">
        <f t="shared" si="40"/>
        <v xml:space="preserve"> </v>
      </c>
      <c r="AH103" s="38" t="str">
        <f t="shared" si="41"/>
        <v xml:space="preserve"> </v>
      </c>
      <c r="AI103" s="1" t="str">
        <f t="shared" si="27"/>
        <v xml:space="preserve"> </v>
      </c>
      <c r="AJ103" s="1" t="str">
        <f t="shared" si="27"/>
        <v xml:space="preserve"> </v>
      </c>
      <c r="AK103" s="25" t="str">
        <f t="shared" si="42"/>
        <v xml:space="preserve"> </v>
      </c>
      <c r="AL103" s="25" t="str">
        <f t="shared" si="43"/>
        <v xml:space="preserve"> </v>
      </c>
      <c r="AM103" s="1" t="str">
        <f t="shared" ref="AM103:AN106" si="47">IF(ISERROR((RANK(AK103,AK$7:AK$184,0)))=TRUE," ",((RANK(AK103,AK$7:AK$184,0))))</f>
        <v xml:space="preserve"> </v>
      </c>
      <c r="AN103" s="1" t="str">
        <f t="shared" si="47"/>
        <v xml:space="preserve"> </v>
      </c>
      <c r="AO103" t="s">
        <v>2153</v>
      </c>
      <c r="AP103" t="s">
        <v>2202</v>
      </c>
      <c r="AQ103" s="22">
        <v>43.676605354505661</v>
      </c>
      <c r="AR103" s="21">
        <v>45.329386357773082</v>
      </c>
      <c r="AS103">
        <v>28.731343283582088</v>
      </c>
      <c r="AT103">
        <v>-43.676605354505661</v>
      </c>
      <c r="AU103">
        <v>-45.329386357773082</v>
      </c>
      <c r="AV103" t="s">
        <v>4232</v>
      </c>
    </row>
    <row r="104" spans="1:48" x14ac:dyDescent="0.25">
      <c r="A104" s="14">
        <v>1.0699999999999982E-9</v>
      </c>
      <c r="B104" t="s">
        <v>2154</v>
      </c>
      <c r="C104" s="4">
        <v>0</v>
      </c>
      <c r="D104" s="4">
        <v>0</v>
      </c>
      <c r="E104" s="4">
        <v>0</v>
      </c>
      <c r="F104" s="4">
        <v>0</v>
      </c>
      <c r="G104" s="4" t="s">
        <v>2162</v>
      </c>
      <c r="H104" s="4">
        <v>70900</v>
      </c>
      <c r="I104" s="34">
        <v>4215.5684721352882</v>
      </c>
      <c r="J104" s="35" t="s">
        <v>2161</v>
      </c>
      <c r="K104" s="35" t="s">
        <v>2161</v>
      </c>
      <c r="L104" s="35" t="s">
        <v>2161</v>
      </c>
      <c r="M104" s="35" t="s">
        <v>2161</v>
      </c>
      <c r="N104" s="4" t="s">
        <v>119</v>
      </c>
      <c r="O104" s="4" t="s">
        <v>119</v>
      </c>
      <c r="P104" s="35" t="s">
        <v>124</v>
      </c>
      <c r="Q104" s="36" t="str">
        <f t="shared" si="29"/>
        <v xml:space="preserve"> </v>
      </c>
      <c r="R104" s="36" t="str">
        <f t="shared" si="30"/>
        <v xml:space="preserve"> </v>
      </c>
      <c r="S104" s="37" t="str">
        <f t="shared" si="31"/>
        <v xml:space="preserve"> </v>
      </c>
      <c r="T104" s="37" t="str">
        <f t="shared" si="32"/>
        <v xml:space="preserve"> </v>
      </c>
      <c r="U104" s="37" t="str">
        <f t="shared" si="33"/>
        <v xml:space="preserve"> </v>
      </c>
      <c r="V104" s="37" t="str">
        <f t="shared" si="34"/>
        <v xml:space="preserve"> </v>
      </c>
      <c r="W104" s="37" t="str">
        <f t="shared" si="35"/>
        <v xml:space="preserve"> </v>
      </c>
      <c r="X104" s="37" t="str">
        <f t="shared" si="36"/>
        <v xml:space="preserve"> </v>
      </c>
      <c r="Y104" s="1" t="str">
        <f t="shared" si="44"/>
        <v xml:space="preserve"> </v>
      </c>
      <c r="Z104" s="1" t="str">
        <f t="shared" si="37"/>
        <v xml:space="preserve"> </v>
      </c>
      <c r="AA104" s="1" t="str">
        <f t="shared" si="45"/>
        <v xml:space="preserve"> </v>
      </c>
      <c r="AB104" s="1" t="str">
        <f t="shared" si="38"/>
        <v xml:space="preserve"> </v>
      </c>
      <c r="AC104" s="1" t="str">
        <f t="shared" si="28"/>
        <v xml:space="preserve"> </v>
      </c>
      <c r="AD104" s="1" t="str">
        <f t="shared" si="39"/>
        <v xml:space="preserve"> </v>
      </c>
      <c r="AE104" s="1" t="str">
        <f t="shared" si="46"/>
        <v xml:space="preserve"> </v>
      </c>
      <c r="AF104" s="1" t="str">
        <f t="shared" si="46"/>
        <v xml:space="preserve"> </v>
      </c>
      <c r="AG104" s="38" t="str">
        <f t="shared" si="40"/>
        <v xml:space="preserve"> </v>
      </c>
      <c r="AH104" s="38" t="str">
        <f t="shared" si="41"/>
        <v xml:space="preserve"> </v>
      </c>
      <c r="AI104" s="1" t="str">
        <f t="shared" ref="AI104:AJ106" si="48">IF(ISERROR((RANK(AG104,AG$7:AG$184,0)))=TRUE," ",((RANK(AG104,AG$7:AG$184,0))))</f>
        <v xml:space="preserve"> </v>
      </c>
      <c r="AJ104" s="1" t="str">
        <f t="shared" si="48"/>
        <v xml:space="preserve"> </v>
      </c>
      <c r="AK104" s="25" t="str">
        <f t="shared" si="42"/>
        <v xml:space="preserve"> </v>
      </c>
      <c r="AL104" s="25" t="str">
        <f t="shared" si="43"/>
        <v xml:space="preserve"> </v>
      </c>
      <c r="AM104" s="1" t="str">
        <f t="shared" si="47"/>
        <v xml:space="preserve"> </v>
      </c>
      <c r="AN104" s="1" t="str">
        <f t="shared" si="47"/>
        <v xml:space="preserve"> </v>
      </c>
      <c r="AO104" t="s">
        <v>2154</v>
      </c>
      <c r="AP104" t="s">
        <v>2210</v>
      </c>
      <c r="AQ104" s="22" t="e">
        <v>#VALUE!</v>
      </c>
      <c r="AR104" s="21" t="e">
        <v>#VALUE!</v>
      </c>
      <c r="AS104" t="s">
        <v>124</v>
      </c>
      <c r="AT104" t="e">
        <v>#VALUE!</v>
      </c>
      <c r="AU104" t="e">
        <v>#VALUE!</v>
      </c>
      <c r="AV104" t="s">
        <v>4233</v>
      </c>
    </row>
    <row r="105" spans="1:48" x14ac:dyDescent="0.25">
      <c r="A105" s="14">
        <v>1.0799999999999981E-9</v>
      </c>
      <c r="B105" t="s">
        <v>2155</v>
      </c>
      <c r="C105" s="4">
        <v>20</v>
      </c>
      <c r="D105" s="4">
        <v>0</v>
      </c>
      <c r="E105" s="4">
        <v>3</v>
      </c>
      <c r="F105" s="4">
        <v>23</v>
      </c>
      <c r="G105" s="4">
        <v>31000</v>
      </c>
      <c r="H105" s="4">
        <v>24200</v>
      </c>
      <c r="I105" s="34">
        <v>1911.2521144497773</v>
      </c>
      <c r="J105" s="35">
        <v>5.4763521158633175</v>
      </c>
      <c r="K105" s="35">
        <v>5.7922450933460983</v>
      </c>
      <c r="L105" s="35" t="s">
        <v>2161</v>
      </c>
      <c r="M105" s="35" t="s">
        <v>2161</v>
      </c>
      <c r="N105" s="4">
        <v>4419</v>
      </c>
      <c r="O105" s="4">
        <v>11.731984829329962</v>
      </c>
      <c r="P105" s="35">
        <v>4.7924338842975205</v>
      </c>
      <c r="Q105" s="36">
        <f t="shared" si="29"/>
        <v>86.956521740210434</v>
      </c>
      <c r="R105" s="36" t="str">
        <f t="shared" si="30"/>
        <v xml:space="preserve"> </v>
      </c>
      <c r="S105" s="37">
        <f t="shared" si="31"/>
        <v>0.28099173661719001</v>
      </c>
      <c r="T105" s="37" t="str">
        <f t="shared" si="32"/>
        <v/>
      </c>
      <c r="U105" s="37" t="str">
        <f t="shared" si="33"/>
        <v/>
      </c>
      <c r="V105" s="37">
        <f t="shared" si="34"/>
        <v>-0.67507546968171495</v>
      </c>
      <c r="W105" s="37" t="str">
        <f t="shared" si="35"/>
        <v xml:space="preserve"> </v>
      </c>
      <c r="X105" s="37" t="str">
        <f t="shared" si="36"/>
        <v xml:space="preserve"> </v>
      </c>
      <c r="Y105" s="1" t="str">
        <f t="shared" si="44"/>
        <v xml:space="preserve"> </v>
      </c>
      <c r="Z105" s="1">
        <f t="shared" si="37"/>
        <v>14</v>
      </c>
      <c r="AA105" s="1" t="str">
        <f t="shared" si="45"/>
        <v xml:space="preserve"> </v>
      </c>
      <c r="AB105" s="1" t="str">
        <f t="shared" si="38"/>
        <v xml:space="preserve"> </v>
      </c>
      <c r="AC105" s="1">
        <f t="shared" si="28"/>
        <v>37</v>
      </c>
      <c r="AD105" s="1" t="str">
        <f t="shared" si="39"/>
        <v xml:space="preserve"> </v>
      </c>
      <c r="AE105" s="1">
        <f t="shared" si="46"/>
        <v>54</v>
      </c>
      <c r="AF105" s="1" t="str">
        <f t="shared" si="46"/>
        <v xml:space="preserve"> </v>
      </c>
      <c r="AG105" s="38">
        <f t="shared" si="40"/>
        <v>4.7924338853775206</v>
      </c>
      <c r="AH105" s="38" t="str">
        <f t="shared" si="41"/>
        <v xml:space="preserve"> </v>
      </c>
      <c r="AI105" s="1">
        <f t="shared" si="48"/>
        <v>13</v>
      </c>
      <c r="AJ105" s="1" t="str">
        <f t="shared" si="48"/>
        <v xml:space="preserve"> </v>
      </c>
      <c r="AK105" s="25" t="str">
        <f t="shared" si="42"/>
        <v xml:space="preserve"> </v>
      </c>
      <c r="AL105" s="25" t="str">
        <f t="shared" si="43"/>
        <v xml:space="preserve"> </v>
      </c>
      <c r="AM105" s="1" t="str">
        <f t="shared" si="47"/>
        <v xml:space="preserve"> </v>
      </c>
      <c r="AN105" s="1" t="str">
        <f t="shared" si="47"/>
        <v xml:space="preserve"> </v>
      </c>
      <c r="AO105" t="s">
        <v>2155</v>
      </c>
      <c r="AP105" t="s">
        <v>2171</v>
      </c>
      <c r="AQ105" s="22">
        <v>67.507546968171496</v>
      </c>
      <c r="AR105" s="21" t="e">
        <v>#VALUE!</v>
      </c>
      <c r="AS105">
        <v>28.099173553719005</v>
      </c>
      <c r="AT105">
        <v>-67.507546968171496</v>
      </c>
      <c r="AU105" t="e">
        <v>#VALUE!</v>
      </c>
      <c r="AV105" t="s">
        <v>4234</v>
      </c>
    </row>
    <row r="106" spans="1:48" x14ac:dyDescent="0.25">
      <c r="A106" s="14">
        <v>1.0899999999999981E-9</v>
      </c>
      <c r="B106" t="s">
        <v>2156</v>
      </c>
      <c r="C106" s="4">
        <v>20</v>
      </c>
      <c r="D106" s="4">
        <v>1</v>
      </c>
      <c r="E106" s="4">
        <v>1</v>
      </c>
      <c r="F106" s="4">
        <v>22</v>
      </c>
      <c r="G106" s="4">
        <v>62500</v>
      </c>
      <c r="H106" s="4">
        <v>49750</v>
      </c>
      <c r="I106" s="34">
        <v>3111.6549830488152</v>
      </c>
      <c r="J106" s="35">
        <v>5.2415318969604385</v>
      </c>
      <c r="K106" s="35">
        <v>5.2626011530121115</v>
      </c>
      <c r="L106" s="35" t="s">
        <v>2161</v>
      </c>
      <c r="M106" s="35" t="s">
        <v>2161</v>
      </c>
      <c r="N106" s="4">
        <v>9491.5</v>
      </c>
      <c r="O106" s="4">
        <v>3.4947115908843092</v>
      </c>
      <c r="P106" s="35">
        <v>4.7923839195979907</v>
      </c>
      <c r="Q106" s="36">
        <f t="shared" si="29"/>
        <v>90.909090910180907</v>
      </c>
      <c r="R106" s="36" t="str">
        <f t="shared" si="30"/>
        <v xml:space="preserve"> </v>
      </c>
      <c r="S106" s="37">
        <f t="shared" si="31"/>
        <v>0.25628140812517597</v>
      </c>
      <c r="T106" s="37" t="str">
        <f t="shared" si="32"/>
        <v/>
      </c>
      <c r="U106" s="37" t="str">
        <f t="shared" si="33"/>
        <v/>
      </c>
      <c r="V106" s="37">
        <f t="shared" si="34"/>
        <v>-0.68900789179811617</v>
      </c>
      <c r="W106" s="37" t="str">
        <f t="shared" si="35"/>
        <v xml:space="preserve"> </v>
      </c>
      <c r="X106" s="37" t="str">
        <f t="shared" si="36"/>
        <v xml:space="preserve"> </v>
      </c>
      <c r="Y106" s="1" t="str">
        <f t="shared" si="44"/>
        <v xml:space="preserve"> </v>
      </c>
      <c r="Z106" s="1">
        <f t="shared" si="37"/>
        <v>11</v>
      </c>
      <c r="AA106" s="1" t="str">
        <f t="shared" si="45"/>
        <v xml:space="preserve"> </v>
      </c>
      <c r="AB106" s="1" t="str">
        <f t="shared" si="38"/>
        <v xml:space="preserve"> </v>
      </c>
      <c r="AC106" s="1">
        <f t="shared" si="28"/>
        <v>44</v>
      </c>
      <c r="AD106" s="1" t="str">
        <f t="shared" si="39"/>
        <v xml:space="preserve"> </v>
      </c>
      <c r="AE106" s="1">
        <f t="shared" si="46"/>
        <v>39</v>
      </c>
      <c r="AF106" s="1" t="str">
        <f t="shared" si="46"/>
        <v xml:space="preserve"> </v>
      </c>
      <c r="AG106" s="38">
        <f t="shared" si="40"/>
        <v>4.7923839206879908</v>
      </c>
      <c r="AH106" s="38" t="str">
        <f t="shared" si="41"/>
        <v xml:space="preserve"> </v>
      </c>
      <c r="AI106" s="1">
        <f t="shared" si="48"/>
        <v>14</v>
      </c>
      <c r="AJ106" s="1" t="str">
        <f t="shared" si="48"/>
        <v xml:space="preserve"> </v>
      </c>
      <c r="AK106" s="25" t="str">
        <f t="shared" si="42"/>
        <v xml:space="preserve"> </v>
      </c>
      <c r="AL106" s="25" t="str">
        <f t="shared" si="43"/>
        <v xml:space="preserve"> </v>
      </c>
      <c r="AM106" s="1" t="str">
        <f t="shared" si="47"/>
        <v xml:space="preserve"> </v>
      </c>
      <c r="AN106" s="1" t="str">
        <f t="shared" si="47"/>
        <v xml:space="preserve"> </v>
      </c>
      <c r="AO106" t="s">
        <v>2156</v>
      </c>
      <c r="AP106" t="s">
        <v>2171</v>
      </c>
      <c r="AQ106" s="22">
        <v>68.900789179811611</v>
      </c>
      <c r="AR106" s="21" t="e">
        <v>#VALUE!</v>
      </c>
      <c r="AS106">
        <v>25.628140703517598</v>
      </c>
      <c r="AT106">
        <v>-68.900789179811611</v>
      </c>
      <c r="AU106" t="e">
        <v>#VALUE!</v>
      </c>
      <c r="AV106" t="s">
        <v>4235</v>
      </c>
    </row>
    <row r="107" spans="1:48" x14ac:dyDescent="0.25">
      <c r="A107" s="14"/>
      <c r="C107" s="4"/>
      <c r="D107" s="4"/>
      <c r="E107" s="4"/>
      <c r="F107" s="4"/>
      <c r="G107" s="4"/>
      <c r="H107" s="4"/>
      <c r="I107" s="34"/>
      <c r="J107" s="35"/>
      <c r="K107" s="35"/>
      <c r="L107" s="35"/>
      <c r="M107" s="35"/>
      <c r="N107" s="4"/>
      <c r="O107" s="4"/>
      <c r="P107" s="35"/>
      <c r="Q107" s="36"/>
      <c r="R107" s="36"/>
      <c r="S107" s="37"/>
      <c r="T107" s="37"/>
      <c r="U107" s="37"/>
      <c r="V107" s="37"/>
      <c r="W107" s="37"/>
      <c r="X107" s="37"/>
      <c r="Y107" s="1"/>
      <c r="Z107" s="1"/>
      <c r="AA107" s="1"/>
      <c r="AB107" s="1"/>
      <c r="AC107" s="1"/>
      <c r="AD107" s="1"/>
      <c r="AE107" s="1"/>
      <c r="AF107" s="1"/>
      <c r="AG107" s="38"/>
      <c r="AH107" s="38"/>
      <c r="AI107" s="1"/>
      <c r="AJ107" s="1"/>
      <c r="AK107" s="25"/>
      <c r="AL107" s="25"/>
      <c r="AM107" s="1"/>
      <c r="AN107" s="1"/>
      <c r="AQ107" s="22"/>
      <c r="AR107" s="21"/>
    </row>
    <row r="108" spans="1:48" x14ac:dyDescent="0.25">
      <c r="A108" s="14"/>
      <c r="C108" s="4"/>
      <c r="D108" s="4"/>
      <c r="E108" s="4"/>
      <c r="F108" s="4"/>
      <c r="G108" s="4"/>
      <c r="H108" s="4"/>
      <c r="I108" s="34"/>
      <c r="J108" s="35"/>
      <c r="K108" s="35"/>
      <c r="L108" s="35"/>
      <c r="M108" s="35"/>
      <c r="N108" s="4"/>
      <c r="O108" s="4"/>
      <c r="P108" s="35"/>
      <c r="Q108" s="36"/>
      <c r="R108" s="36"/>
      <c r="S108" s="37"/>
      <c r="T108" s="37"/>
      <c r="U108" s="37"/>
      <c r="V108" s="37"/>
      <c r="W108" s="37"/>
      <c r="X108" s="37"/>
      <c r="Y108" s="1"/>
      <c r="Z108" s="1"/>
      <c r="AA108" s="1"/>
      <c r="AB108" s="1"/>
      <c r="AC108" s="1"/>
      <c r="AD108" s="1"/>
      <c r="AE108" s="1"/>
      <c r="AF108" s="1"/>
      <c r="AG108" s="38"/>
      <c r="AH108" s="38"/>
      <c r="AI108" s="1"/>
      <c r="AJ108" s="1"/>
      <c r="AK108" s="25"/>
      <c r="AL108" s="25"/>
      <c r="AM108" s="1"/>
      <c r="AN108" s="1"/>
      <c r="AQ108" s="22"/>
      <c r="AR108" s="21"/>
    </row>
    <row r="109" spans="1:48" x14ac:dyDescent="0.25">
      <c r="A109" s="14"/>
      <c r="C109" s="4"/>
      <c r="D109" s="4"/>
      <c r="E109" s="4"/>
      <c r="F109" s="4"/>
      <c r="G109" s="4"/>
      <c r="H109" s="4"/>
      <c r="I109" s="34"/>
      <c r="J109" s="35"/>
      <c r="K109" s="35"/>
      <c r="L109" s="35"/>
      <c r="M109" s="35"/>
      <c r="N109" s="4"/>
      <c r="O109" s="4"/>
      <c r="P109" s="35"/>
      <c r="Q109" s="36"/>
      <c r="R109" s="36"/>
      <c r="S109" s="37"/>
      <c r="T109" s="37"/>
      <c r="U109" s="37"/>
      <c r="V109" s="37"/>
      <c r="W109" s="37"/>
      <c r="X109" s="37"/>
      <c r="Y109" s="1"/>
      <c r="Z109" s="1"/>
      <c r="AA109" s="1"/>
      <c r="AB109" s="1"/>
      <c r="AC109" s="1"/>
      <c r="AD109" s="1"/>
      <c r="AE109" s="1"/>
      <c r="AF109" s="1"/>
      <c r="AG109" s="38"/>
      <c r="AH109" s="38"/>
      <c r="AI109" s="1"/>
      <c r="AJ109" s="1"/>
      <c r="AK109" s="25"/>
      <c r="AL109" s="25"/>
      <c r="AM109" s="1"/>
      <c r="AN109" s="1"/>
      <c r="AQ109" s="22"/>
      <c r="AR109" s="21"/>
    </row>
    <row r="110" spans="1:48" x14ac:dyDescent="0.25">
      <c r="A110" s="14"/>
      <c r="C110" s="4"/>
      <c r="D110" s="4"/>
      <c r="E110" s="4"/>
      <c r="F110" s="4"/>
      <c r="G110" s="4"/>
      <c r="H110" s="4"/>
      <c r="I110" s="34"/>
      <c r="J110" s="35"/>
      <c r="K110" s="35"/>
      <c r="L110" s="35"/>
      <c r="M110" s="35"/>
      <c r="N110" s="4"/>
      <c r="O110" s="4"/>
      <c r="P110" s="35"/>
      <c r="Q110" s="36"/>
      <c r="R110" s="36"/>
      <c r="S110" s="37"/>
      <c r="T110" s="37"/>
      <c r="U110" s="37"/>
      <c r="V110" s="37"/>
      <c r="W110" s="37"/>
      <c r="X110" s="37"/>
      <c r="Y110" s="1"/>
      <c r="Z110" s="1"/>
      <c r="AA110" s="1"/>
      <c r="AB110" s="1"/>
      <c r="AC110" s="1"/>
      <c r="AD110" s="1"/>
      <c r="AE110" s="1"/>
      <c r="AF110" s="1"/>
      <c r="AG110" s="38"/>
      <c r="AH110" s="38"/>
      <c r="AI110" s="1"/>
      <c r="AJ110" s="1"/>
      <c r="AK110" s="25"/>
      <c r="AL110" s="25"/>
      <c r="AM110" s="1"/>
      <c r="AN110" s="1"/>
      <c r="AQ110" s="22"/>
      <c r="AR110" s="21"/>
    </row>
    <row r="111" spans="1:48" x14ac:dyDescent="0.25">
      <c r="A111" s="14"/>
      <c r="C111" s="4"/>
      <c r="D111" s="4"/>
      <c r="E111" s="4"/>
      <c r="F111" s="4"/>
      <c r="G111" s="4"/>
      <c r="H111" s="4"/>
      <c r="I111" s="34"/>
      <c r="J111" s="35"/>
      <c r="K111" s="35"/>
      <c r="L111" s="35"/>
      <c r="M111" s="35"/>
      <c r="N111" s="4"/>
      <c r="O111" s="4"/>
      <c r="P111" s="35"/>
      <c r="Q111" s="36"/>
      <c r="R111" s="36"/>
      <c r="S111" s="37"/>
      <c r="T111" s="37"/>
      <c r="U111" s="37"/>
      <c r="V111" s="37"/>
      <c r="W111" s="37"/>
      <c r="X111" s="37"/>
      <c r="Y111" s="1"/>
      <c r="Z111" s="1"/>
      <c r="AA111" s="1"/>
      <c r="AB111" s="1"/>
      <c r="AC111" s="1"/>
      <c r="AD111" s="1"/>
      <c r="AE111" s="1"/>
      <c r="AF111" s="1"/>
      <c r="AG111" s="38"/>
      <c r="AH111" s="38"/>
      <c r="AI111" s="1"/>
      <c r="AJ111" s="1"/>
      <c r="AK111" s="25"/>
      <c r="AL111" s="25"/>
      <c r="AM111" s="1"/>
      <c r="AN111" s="1"/>
      <c r="AQ111" s="22"/>
      <c r="AR111" s="21"/>
    </row>
    <row r="112" spans="1:48" x14ac:dyDescent="0.25">
      <c r="A112" s="14"/>
      <c r="C112" s="4"/>
      <c r="D112" s="4"/>
      <c r="E112" s="4"/>
      <c r="F112" s="4"/>
      <c r="G112" s="4"/>
      <c r="H112" s="4"/>
      <c r="I112" s="34"/>
      <c r="J112" s="35"/>
      <c r="K112" s="35"/>
      <c r="L112" s="35"/>
      <c r="M112" s="35"/>
      <c r="N112" s="4"/>
      <c r="O112" s="4"/>
      <c r="P112" s="35"/>
      <c r="Q112" s="36"/>
      <c r="R112" s="36"/>
      <c r="S112" s="37"/>
      <c r="T112" s="37"/>
      <c r="U112" s="37"/>
      <c r="V112" s="37"/>
      <c r="W112" s="37"/>
      <c r="X112" s="37"/>
      <c r="Y112" s="1"/>
      <c r="Z112" s="1"/>
      <c r="AA112" s="1"/>
      <c r="AB112" s="1"/>
      <c r="AC112" s="1"/>
      <c r="AD112" s="1"/>
      <c r="AE112" s="1"/>
      <c r="AF112" s="1"/>
      <c r="AG112" s="38"/>
      <c r="AH112" s="38"/>
      <c r="AI112" s="1"/>
      <c r="AJ112" s="1"/>
      <c r="AK112" s="25"/>
      <c r="AL112" s="25"/>
      <c r="AM112" s="1"/>
      <c r="AN112" s="1"/>
      <c r="AQ112" s="22"/>
      <c r="AR112" s="21"/>
    </row>
    <row r="113" spans="1:44" x14ac:dyDescent="0.25">
      <c r="A113" s="14"/>
      <c r="C113" s="4"/>
      <c r="D113" s="4"/>
      <c r="E113" s="4"/>
      <c r="F113" s="4"/>
      <c r="G113" s="4"/>
      <c r="H113" s="4"/>
      <c r="I113" s="34"/>
      <c r="J113" s="35"/>
      <c r="K113" s="35"/>
      <c r="L113" s="35"/>
      <c r="M113" s="35"/>
      <c r="N113" s="4"/>
      <c r="O113" s="4"/>
      <c r="P113" s="35"/>
      <c r="Q113" s="36"/>
      <c r="R113" s="36"/>
      <c r="S113" s="37"/>
      <c r="T113" s="37"/>
      <c r="U113" s="37"/>
      <c r="V113" s="37"/>
      <c r="W113" s="37"/>
      <c r="X113" s="37"/>
      <c r="Y113" s="1"/>
      <c r="Z113" s="1"/>
      <c r="AA113" s="1"/>
      <c r="AB113" s="1"/>
      <c r="AC113" s="1"/>
      <c r="AD113" s="1"/>
      <c r="AE113" s="1"/>
      <c r="AF113" s="1"/>
      <c r="AG113" s="38"/>
      <c r="AH113" s="38"/>
      <c r="AI113" s="1"/>
      <c r="AJ113" s="1"/>
      <c r="AK113" s="25"/>
      <c r="AL113" s="25"/>
      <c r="AM113" s="1"/>
      <c r="AN113" s="1"/>
      <c r="AQ113" s="22"/>
      <c r="AR113" s="21"/>
    </row>
    <row r="114" spans="1:44" x14ac:dyDescent="0.25">
      <c r="A114" s="14"/>
      <c r="C114" s="4"/>
      <c r="D114" s="4"/>
      <c r="E114" s="4"/>
      <c r="F114" s="4"/>
      <c r="G114" s="4"/>
      <c r="H114" s="4"/>
      <c r="I114" s="34"/>
      <c r="J114" s="35"/>
      <c r="K114" s="35"/>
      <c r="L114" s="35"/>
      <c r="M114" s="35"/>
      <c r="N114" s="4"/>
      <c r="O114" s="4"/>
      <c r="P114" s="35"/>
      <c r="Q114" s="36"/>
      <c r="R114" s="36"/>
      <c r="S114" s="37"/>
      <c r="T114" s="37"/>
      <c r="U114" s="37"/>
      <c r="V114" s="37"/>
      <c r="W114" s="37"/>
      <c r="X114" s="37"/>
      <c r="Y114" s="1"/>
      <c r="Z114" s="1"/>
      <c r="AA114" s="1"/>
      <c r="AB114" s="1"/>
      <c r="AC114" s="1"/>
      <c r="AD114" s="1"/>
      <c r="AE114" s="1"/>
      <c r="AF114" s="1"/>
      <c r="AG114" s="38"/>
      <c r="AH114" s="38"/>
      <c r="AI114" s="1"/>
      <c r="AJ114" s="1"/>
      <c r="AK114" s="25"/>
      <c r="AL114" s="25"/>
      <c r="AM114" s="1"/>
      <c r="AN114" s="1"/>
      <c r="AQ114" s="22"/>
      <c r="AR114" s="21"/>
    </row>
    <row r="115" spans="1:44" x14ac:dyDescent="0.25">
      <c r="A115" s="14"/>
      <c r="C115" s="4"/>
      <c r="D115" s="4"/>
      <c r="E115" s="4"/>
      <c r="F115" s="4"/>
      <c r="G115" s="4"/>
      <c r="H115" s="4"/>
      <c r="I115" s="34"/>
      <c r="J115" s="35"/>
      <c r="K115" s="35"/>
      <c r="L115" s="35"/>
      <c r="M115" s="35"/>
      <c r="N115" s="4"/>
      <c r="O115" s="4"/>
      <c r="P115" s="35"/>
      <c r="Q115" s="36"/>
      <c r="R115" s="36"/>
      <c r="S115" s="37"/>
      <c r="T115" s="37"/>
      <c r="U115" s="37"/>
      <c r="V115" s="37"/>
      <c r="W115" s="37"/>
      <c r="X115" s="37"/>
      <c r="Y115" s="1"/>
      <c r="Z115" s="1"/>
      <c r="AA115" s="1"/>
      <c r="AB115" s="1"/>
      <c r="AC115" s="1"/>
      <c r="AD115" s="1"/>
      <c r="AE115" s="1"/>
      <c r="AF115" s="1"/>
      <c r="AG115" s="38"/>
      <c r="AH115" s="38"/>
      <c r="AI115" s="1"/>
      <c r="AJ115" s="1"/>
      <c r="AK115" s="25"/>
      <c r="AL115" s="25"/>
      <c r="AM115" s="1"/>
      <c r="AN115" s="1"/>
      <c r="AQ115" s="22"/>
      <c r="AR115" s="21"/>
    </row>
    <row r="116" spans="1:44" x14ac:dyDescent="0.25">
      <c r="A116" s="14"/>
      <c r="C116" s="4"/>
      <c r="D116" s="4"/>
      <c r="E116" s="4"/>
      <c r="F116" s="4"/>
      <c r="G116" s="4"/>
      <c r="H116" s="4"/>
      <c r="I116" s="34"/>
      <c r="J116" s="35"/>
      <c r="K116" s="35"/>
      <c r="L116" s="35"/>
      <c r="M116" s="35"/>
      <c r="N116" s="4"/>
      <c r="O116" s="4"/>
      <c r="P116" s="35"/>
      <c r="Q116" s="36"/>
      <c r="R116" s="36"/>
      <c r="S116" s="37"/>
      <c r="T116" s="37"/>
      <c r="U116" s="37"/>
      <c r="V116" s="37"/>
      <c r="W116" s="37"/>
      <c r="X116" s="37"/>
      <c r="Y116" s="1"/>
      <c r="Z116" s="1"/>
      <c r="AA116" s="1"/>
      <c r="AB116" s="1"/>
      <c r="AC116" s="1"/>
      <c r="AD116" s="1"/>
      <c r="AE116" s="1"/>
      <c r="AF116" s="1"/>
      <c r="AG116" s="38"/>
      <c r="AH116" s="38"/>
      <c r="AI116" s="1"/>
      <c r="AJ116" s="1"/>
      <c r="AK116" s="25"/>
      <c r="AL116" s="25"/>
      <c r="AM116" s="1"/>
      <c r="AN116" s="1"/>
      <c r="AQ116" s="22"/>
      <c r="AR116" s="21"/>
    </row>
    <row r="117" spans="1:44" x14ac:dyDescent="0.25">
      <c r="A117" s="14"/>
      <c r="C117" s="4"/>
      <c r="D117" s="4"/>
      <c r="E117" s="4"/>
      <c r="F117" s="4"/>
      <c r="G117" s="4"/>
      <c r="H117" s="4"/>
      <c r="I117" s="34"/>
      <c r="J117" s="35"/>
      <c r="K117" s="35"/>
      <c r="L117" s="35"/>
      <c r="M117" s="35"/>
      <c r="N117" s="4"/>
      <c r="O117" s="4"/>
      <c r="P117" s="35"/>
      <c r="Q117" s="36"/>
      <c r="R117" s="36"/>
      <c r="S117" s="37"/>
      <c r="T117" s="37"/>
      <c r="U117" s="37"/>
      <c r="V117" s="37"/>
      <c r="W117" s="37"/>
      <c r="X117" s="37"/>
      <c r="Y117" s="1"/>
      <c r="Z117" s="1"/>
      <c r="AA117" s="1"/>
      <c r="AB117" s="1"/>
      <c r="AC117" s="1"/>
      <c r="AD117" s="1"/>
      <c r="AE117" s="1"/>
      <c r="AF117" s="1"/>
      <c r="AG117" s="38"/>
      <c r="AH117" s="38"/>
      <c r="AI117" s="1"/>
      <c r="AJ117" s="1"/>
      <c r="AK117" s="25"/>
      <c r="AL117" s="25"/>
      <c r="AM117" s="1"/>
      <c r="AN117" s="1"/>
      <c r="AQ117" s="22"/>
      <c r="AR117" s="21"/>
    </row>
    <row r="118" spans="1:44" x14ac:dyDescent="0.25">
      <c r="A118" s="14"/>
      <c r="C118" s="4"/>
      <c r="D118" s="4"/>
      <c r="E118" s="4"/>
      <c r="F118" s="4"/>
      <c r="G118" s="4"/>
      <c r="H118" s="4"/>
      <c r="I118" s="34"/>
      <c r="J118" s="35"/>
      <c r="K118" s="35"/>
      <c r="L118" s="35"/>
      <c r="M118" s="35"/>
      <c r="N118" s="4"/>
      <c r="O118" s="4"/>
      <c r="P118" s="35"/>
      <c r="Q118" s="36"/>
      <c r="R118" s="36"/>
      <c r="S118" s="37"/>
      <c r="T118" s="37"/>
      <c r="U118" s="37"/>
      <c r="V118" s="37"/>
      <c r="W118" s="37"/>
      <c r="X118" s="37"/>
      <c r="Y118" s="1"/>
      <c r="Z118" s="1"/>
      <c r="AA118" s="1"/>
      <c r="AB118" s="1"/>
      <c r="AC118" s="1"/>
      <c r="AD118" s="1"/>
      <c r="AE118" s="1"/>
      <c r="AF118" s="1"/>
      <c r="AG118" s="38"/>
      <c r="AH118" s="38"/>
      <c r="AI118" s="1"/>
      <c r="AJ118" s="1"/>
      <c r="AK118" s="25"/>
      <c r="AL118" s="25"/>
      <c r="AM118" s="1"/>
      <c r="AN118" s="1"/>
      <c r="AQ118" s="22"/>
      <c r="AR118" s="21"/>
    </row>
    <row r="119" spans="1:44" x14ac:dyDescent="0.25">
      <c r="A119" s="14"/>
      <c r="C119" s="4"/>
      <c r="D119" s="4"/>
      <c r="E119" s="4"/>
      <c r="F119" s="4"/>
      <c r="G119" s="4"/>
      <c r="H119" s="4"/>
      <c r="I119" s="34"/>
      <c r="J119" s="35"/>
      <c r="K119" s="35"/>
      <c r="L119" s="35"/>
      <c r="M119" s="35"/>
      <c r="N119" s="4"/>
      <c r="O119" s="4"/>
      <c r="P119" s="35"/>
      <c r="Q119" s="36"/>
      <c r="R119" s="36"/>
      <c r="S119" s="37"/>
      <c r="T119" s="37"/>
      <c r="U119" s="37"/>
      <c r="V119" s="37"/>
      <c r="W119" s="37"/>
      <c r="X119" s="37"/>
      <c r="Y119" s="1"/>
      <c r="Z119" s="1"/>
      <c r="AA119" s="1"/>
      <c r="AB119" s="1"/>
      <c r="AC119" s="1"/>
      <c r="AD119" s="1"/>
      <c r="AE119" s="1"/>
      <c r="AF119" s="1"/>
      <c r="AG119" s="38"/>
      <c r="AH119" s="38"/>
      <c r="AI119" s="1"/>
      <c r="AJ119" s="1"/>
      <c r="AK119" s="25"/>
      <c r="AL119" s="25"/>
      <c r="AM119" s="1"/>
      <c r="AN119" s="1"/>
      <c r="AQ119" s="22"/>
      <c r="AR119" s="21"/>
    </row>
    <row r="120" spans="1:44" x14ac:dyDescent="0.25">
      <c r="A120" s="14"/>
      <c r="C120" s="4"/>
      <c r="D120" s="4"/>
      <c r="E120" s="4"/>
      <c r="F120" s="4"/>
      <c r="G120" s="4"/>
      <c r="H120" s="4"/>
      <c r="I120" s="34"/>
      <c r="J120" s="35"/>
      <c r="K120" s="35"/>
      <c r="L120" s="35"/>
      <c r="M120" s="35"/>
      <c r="N120" s="4"/>
      <c r="O120" s="4"/>
      <c r="P120" s="35"/>
      <c r="Q120" s="36"/>
      <c r="R120" s="36"/>
      <c r="S120" s="37"/>
      <c r="T120" s="37"/>
      <c r="U120" s="37"/>
      <c r="V120" s="37"/>
      <c r="W120" s="37"/>
      <c r="X120" s="37"/>
      <c r="Y120" s="1"/>
      <c r="Z120" s="1"/>
      <c r="AA120" s="1"/>
      <c r="AB120" s="1"/>
      <c r="AC120" s="1"/>
      <c r="AD120" s="1"/>
      <c r="AE120" s="1"/>
      <c r="AF120" s="1"/>
      <c r="AG120" s="38"/>
      <c r="AH120" s="38"/>
      <c r="AI120" s="1"/>
      <c r="AJ120" s="1"/>
      <c r="AK120" s="25"/>
      <c r="AL120" s="25"/>
      <c r="AM120" s="1"/>
      <c r="AN120" s="1"/>
      <c r="AQ120" s="22"/>
      <c r="AR120" s="21"/>
    </row>
    <row r="121" spans="1:44" x14ac:dyDescent="0.25">
      <c r="A121" s="14"/>
      <c r="C121" s="4"/>
      <c r="D121" s="4"/>
      <c r="E121" s="4"/>
      <c r="F121" s="4"/>
      <c r="G121" s="4"/>
      <c r="H121" s="4"/>
      <c r="I121" s="34"/>
      <c r="J121" s="35"/>
      <c r="K121" s="35"/>
      <c r="L121" s="35"/>
      <c r="M121" s="35"/>
      <c r="N121" s="4"/>
      <c r="O121" s="4"/>
      <c r="P121" s="35"/>
      <c r="Q121" s="36"/>
      <c r="R121" s="36"/>
      <c r="S121" s="37"/>
      <c r="T121" s="37"/>
      <c r="U121" s="37"/>
      <c r="V121" s="37"/>
      <c r="W121" s="37"/>
      <c r="X121" s="37"/>
      <c r="Y121" s="1"/>
      <c r="Z121" s="1"/>
      <c r="AA121" s="1"/>
      <c r="AB121" s="1"/>
      <c r="AC121" s="1"/>
      <c r="AD121" s="1"/>
      <c r="AE121" s="1"/>
      <c r="AF121" s="1"/>
      <c r="AG121" s="38"/>
      <c r="AH121" s="38"/>
      <c r="AI121" s="1"/>
      <c r="AJ121" s="1"/>
      <c r="AK121" s="25"/>
      <c r="AL121" s="25"/>
      <c r="AM121" s="1"/>
      <c r="AN121" s="1"/>
      <c r="AQ121" s="22"/>
      <c r="AR121" s="21"/>
    </row>
    <row r="122" spans="1:44" x14ac:dyDescent="0.25">
      <c r="A122" s="14"/>
      <c r="C122" s="4"/>
      <c r="D122" s="4"/>
      <c r="E122" s="4"/>
      <c r="F122" s="4"/>
      <c r="G122" s="4"/>
      <c r="H122" s="4"/>
      <c r="I122" s="34"/>
      <c r="J122" s="35"/>
      <c r="K122" s="35"/>
      <c r="L122" s="35"/>
      <c r="M122" s="35"/>
      <c r="N122" s="4"/>
      <c r="O122" s="4"/>
      <c r="P122" s="35"/>
      <c r="Q122" s="36"/>
      <c r="R122" s="36"/>
      <c r="S122" s="37"/>
      <c r="T122" s="37"/>
      <c r="U122" s="37"/>
      <c r="V122" s="37"/>
      <c r="W122" s="37"/>
      <c r="X122" s="37"/>
      <c r="Y122" s="1"/>
      <c r="Z122" s="1"/>
      <c r="AA122" s="1"/>
      <c r="AB122" s="1"/>
      <c r="AC122" s="1"/>
      <c r="AD122" s="1"/>
      <c r="AE122" s="1"/>
      <c r="AF122" s="1"/>
      <c r="AG122" s="38"/>
      <c r="AH122" s="38"/>
      <c r="AI122" s="1"/>
      <c r="AJ122" s="1"/>
      <c r="AK122" s="25"/>
      <c r="AL122" s="25"/>
      <c r="AM122" s="1"/>
      <c r="AN122" s="1"/>
      <c r="AQ122" s="22"/>
      <c r="AR122" s="21"/>
    </row>
    <row r="123" spans="1:44" x14ac:dyDescent="0.25">
      <c r="A123" s="14"/>
      <c r="C123" s="4"/>
      <c r="D123" s="4"/>
      <c r="E123" s="4"/>
      <c r="F123" s="4"/>
      <c r="G123" s="4"/>
      <c r="H123" s="4"/>
      <c r="I123" s="34"/>
      <c r="J123" s="35"/>
      <c r="K123" s="35"/>
      <c r="L123" s="35"/>
      <c r="M123" s="35"/>
      <c r="N123" s="4"/>
      <c r="O123" s="4"/>
      <c r="P123" s="35"/>
      <c r="Q123" s="36"/>
      <c r="R123" s="36"/>
      <c r="S123" s="37"/>
      <c r="T123" s="37"/>
      <c r="U123" s="37"/>
      <c r="V123" s="37"/>
      <c r="W123" s="37"/>
      <c r="X123" s="37"/>
      <c r="Y123" s="1"/>
      <c r="Z123" s="1"/>
      <c r="AA123" s="1"/>
      <c r="AB123" s="1"/>
      <c r="AC123" s="1"/>
      <c r="AD123" s="1"/>
      <c r="AE123" s="1"/>
      <c r="AF123" s="1"/>
      <c r="AG123" s="38"/>
      <c r="AH123" s="38"/>
      <c r="AI123" s="1"/>
      <c r="AJ123" s="1"/>
      <c r="AK123" s="25"/>
      <c r="AL123" s="25"/>
      <c r="AM123" s="1"/>
      <c r="AN123" s="1"/>
      <c r="AQ123" s="22"/>
      <c r="AR123" s="21"/>
    </row>
    <row r="124" spans="1:44" x14ac:dyDescent="0.25">
      <c r="A124" s="14"/>
      <c r="C124" s="4"/>
      <c r="D124" s="4"/>
      <c r="E124" s="4"/>
      <c r="F124" s="4"/>
      <c r="G124" s="4"/>
      <c r="H124" s="4"/>
      <c r="I124" s="34"/>
      <c r="J124" s="35"/>
      <c r="K124" s="35"/>
      <c r="L124" s="35"/>
      <c r="M124" s="35"/>
      <c r="N124" s="4"/>
      <c r="O124" s="4"/>
      <c r="P124" s="35"/>
      <c r="Q124" s="36"/>
      <c r="R124" s="36"/>
      <c r="S124" s="37"/>
      <c r="T124" s="37"/>
      <c r="U124" s="37"/>
      <c r="V124" s="37"/>
      <c r="W124" s="37"/>
      <c r="X124" s="37"/>
      <c r="Y124" s="1"/>
      <c r="Z124" s="1"/>
      <c r="AA124" s="1"/>
      <c r="AB124" s="1"/>
      <c r="AC124" s="1"/>
      <c r="AD124" s="1"/>
      <c r="AE124" s="1"/>
      <c r="AF124" s="1"/>
      <c r="AG124" s="38"/>
      <c r="AH124" s="38"/>
      <c r="AI124" s="1"/>
      <c r="AJ124" s="1"/>
      <c r="AK124" s="25"/>
      <c r="AL124" s="25"/>
      <c r="AM124" s="1"/>
      <c r="AN124" s="1"/>
      <c r="AQ124" s="22"/>
      <c r="AR124" s="21"/>
    </row>
    <row r="125" spans="1:44" x14ac:dyDescent="0.25">
      <c r="A125" s="14"/>
      <c r="C125" s="4"/>
      <c r="D125" s="4"/>
      <c r="E125" s="4"/>
      <c r="F125" s="4"/>
      <c r="G125" s="4"/>
      <c r="H125" s="4"/>
      <c r="I125" s="34"/>
      <c r="J125" s="35"/>
      <c r="K125" s="35"/>
      <c r="L125" s="35"/>
      <c r="M125" s="35"/>
      <c r="N125" s="4"/>
      <c r="O125" s="4"/>
      <c r="P125" s="35"/>
      <c r="Q125" s="36"/>
      <c r="R125" s="36"/>
      <c r="S125" s="37"/>
      <c r="T125" s="37"/>
      <c r="U125" s="37"/>
      <c r="V125" s="37"/>
      <c r="W125" s="37"/>
      <c r="X125" s="37"/>
      <c r="Y125" s="1"/>
      <c r="Z125" s="1"/>
      <c r="AA125" s="1"/>
      <c r="AB125" s="1"/>
      <c r="AC125" s="1"/>
      <c r="AD125" s="1"/>
      <c r="AE125" s="1"/>
      <c r="AF125" s="1"/>
      <c r="AG125" s="38"/>
      <c r="AH125" s="38"/>
      <c r="AI125" s="1"/>
      <c r="AJ125" s="1"/>
      <c r="AK125" s="25"/>
      <c r="AL125" s="25"/>
      <c r="AM125" s="1"/>
      <c r="AN125" s="1"/>
      <c r="AQ125" s="22"/>
      <c r="AR125" s="21"/>
    </row>
    <row r="126" spans="1:44" x14ac:dyDescent="0.25">
      <c r="A126" s="14"/>
      <c r="C126" s="4"/>
      <c r="D126" s="4"/>
      <c r="E126" s="4"/>
      <c r="F126" s="4"/>
      <c r="G126" s="4"/>
      <c r="H126" s="4"/>
      <c r="I126" s="34"/>
      <c r="J126" s="35"/>
      <c r="K126" s="35"/>
      <c r="L126" s="35"/>
      <c r="M126" s="35"/>
      <c r="N126" s="4"/>
      <c r="O126" s="4"/>
      <c r="P126" s="35"/>
      <c r="Q126" s="36"/>
      <c r="R126" s="36"/>
      <c r="S126" s="37"/>
      <c r="T126" s="37"/>
      <c r="U126" s="37"/>
      <c r="V126" s="37"/>
      <c r="W126" s="37"/>
      <c r="X126" s="37"/>
      <c r="Y126" s="1"/>
      <c r="Z126" s="1"/>
      <c r="AA126" s="1"/>
      <c r="AB126" s="1"/>
      <c r="AC126" s="1"/>
      <c r="AD126" s="1"/>
      <c r="AE126" s="1"/>
      <c r="AF126" s="1"/>
      <c r="AG126" s="38"/>
      <c r="AH126" s="38"/>
      <c r="AI126" s="1"/>
      <c r="AJ126" s="1"/>
      <c r="AK126" s="25"/>
      <c r="AL126" s="25"/>
      <c r="AM126" s="1"/>
      <c r="AN126" s="1"/>
      <c r="AQ126" s="22"/>
      <c r="AR126" s="21"/>
    </row>
    <row r="127" spans="1:44" x14ac:dyDescent="0.25">
      <c r="A127" s="14"/>
      <c r="C127" s="4"/>
      <c r="D127" s="4"/>
      <c r="E127" s="4"/>
      <c r="F127" s="4"/>
      <c r="G127" s="4"/>
      <c r="H127" s="4"/>
      <c r="I127" s="34"/>
      <c r="J127" s="35"/>
      <c r="K127" s="35"/>
      <c r="L127" s="35"/>
      <c r="M127" s="35"/>
      <c r="N127" s="4"/>
      <c r="O127" s="4"/>
      <c r="P127" s="35"/>
      <c r="Q127" s="36"/>
      <c r="R127" s="36"/>
      <c r="S127" s="37"/>
      <c r="T127" s="37"/>
      <c r="U127" s="37"/>
      <c r="V127" s="37"/>
      <c r="W127" s="37"/>
      <c r="X127" s="37"/>
      <c r="Y127" s="1"/>
      <c r="Z127" s="1"/>
      <c r="AA127" s="1"/>
      <c r="AB127" s="1"/>
      <c r="AC127" s="1"/>
      <c r="AD127" s="1"/>
      <c r="AE127" s="1"/>
      <c r="AF127" s="1"/>
      <c r="AG127" s="38"/>
      <c r="AH127" s="38"/>
      <c r="AI127" s="1"/>
      <c r="AJ127" s="1"/>
      <c r="AK127" s="25"/>
      <c r="AL127" s="25"/>
      <c r="AM127" s="1"/>
      <c r="AN127" s="1"/>
      <c r="AQ127" s="22"/>
      <c r="AR127" s="21"/>
    </row>
    <row r="128" spans="1:44" x14ac:dyDescent="0.25">
      <c r="A128" s="14"/>
      <c r="C128" s="4"/>
      <c r="D128" s="4"/>
      <c r="E128" s="4"/>
      <c r="F128" s="4"/>
      <c r="G128" s="4"/>
      <c r="H128" s="4"/>
      <c r="I128" s="34"/>
      <c r="J128" s="35"/>
      <c r="K128" s="35"/>
      <c r="L128" s="35"/>
      <c r="M128" s="35"/>
      <c r="N128" s="4"/>
      <c r="O128" s="4"/>
      <c r="P128" s="35"/>
      <c r="Q128" s="36"/>
      <c r="R128" s="36"/>
      <c r="S128" s="37"/>
      <c r="T128" s="37"/>
      <c r="U128" s="37"/>
      <c r="V128" s="37"/>
      <c r="W128" s="37"/>
      <c r="X128" s="37"/>
      <c r="Y128" s="1"/>
      <c r="Z128" s="1"/>
      <c r="AA128" s="1"/>
      <c r="AB128" s="1"/>
      <c r="AC128" s="1"/>
      <c r="AD128" s="1"/>
      <c r="AE128" s="1"/>
      <c r="AF128" s="1"/>
      <c r="AG128" s="38"/>
      <c r="AH128" s="38"/>
      <c r="AI128" s="1"/>
      <c r="AJ128" s="1"/>
      <c r="AK128" s="25"/>
      <c r="AL128" s="25"/>
      <c r="AM128" s="1"/>
      <c r="AN128" s="1"/>
      <c r="AQ128" s="22"/>
      <c r="AR128" s="21"/>
    </row>
    <row r="129" spans="1:44" x14ac:dyDescent="0.25">
      <c r="A129" s="14"/>
      <c r="C129" s="4"/>
      <c r="D129" s="4"/>
      <c r="E129" s="4"/>
      <c r="F129" s="4"/>
      <c r="G129" s="4"/>
      <c r="H129" s="4"/>
      <c r="I129" s="34"/>
      <c r="J129" s="35"/>
      <c r="K129" s="35"/>
      <c r="L129" s="35"/>
      <c r="M129" s="35"/>
      <c r="N129" s="4"/>
      <c r="O129" s="4"/>
      <c r="P129" s="35"/>
      <c r="Q129" s="36"/>
      <c r="R129" s="36"/>
      <c r="S129" s="37"/>
      <c r="T129" s="37"/>
      <c r="U129" s="37"/>
      <c r="V129" s="37"/>
      <c r="W129" s="37"/>
      <c r="X129" s="37"/>
      <c r="Y129" s="1"/>
      <c r="Z129" s="1"/>
      <c r="AA129" s="1"/>
      <c r="AB129" s="1"/>
      <c r="AC129" s="1"/>
      <c r="AD129" s="1"/>
      <c r="AE129" s="1"/>
      <c r="AF129" s="1"/>
      <c r="AG129" s="38"/>
      <c r="AH129" s="38"/>
      <c r="AI129" s="1"/>
      <c r="AJ129" s="1"/>
      <c r="AK129" s="25"/>
      <c r="AL129" s="25"/>
      <c r="AM129" s="1"/>
      <c r="AN129" s="1"/>
      <c r="AQ129" s="22"/>
      <c r="AR129" s="21"/>
    </row>
    <row r="130" spans="1:44" x14ac:dyDescent="0.25">
      <c r="A130" s="14"/>
      <c r="C130" s="4"/>
      <c r="D130" s="4"/>
      <c r="E130" s="4"/>
      <c r="F130" s="4"/>
      <c r="G130" s="4"/>
      <c r="H130" s="4"/>
      <c r="I130" s="34"/>
      <c r="J130" s="35"/>
      <c r="K130" s="35"/>
      <c r="L130" s="35"/>
      <c r="M130" s="35"/>
      <c r="N130" s="4"/>
      <c r="O130" s="4"/>
      <c r="P130" s="35"/>
      <c r="Q130" s="36"/>
      <c r="R130" s="36"/>
      <c r="S130" s="37"/>
      <c r="T130" s="37"/>
      <c r="U130" s="37"/>
      <c r="V130" s="37"/>
      <c r="W130" s="37"/>
      <c r="X130" s="37"/>
      <c r="Y130" s="1"/>
      <c r="Z130" s="1"/>
      <c r="AA130" s="1"/>
      <c r="AB130" s="1"/>
      <c r="AC130" s="1"/>
      <c r="AD130" s="1"/>
      <c r="AE130" s="1"/>
      <c r="AF130" s="1"/>
      <c r="AG130" s="38"/>
      <c r="AH130" s="38"/>
      <c r="AI130" s="1"/>
      <c r="AJ130" s="1"/>
      <c r="AK130" s="25"/>
      <c r="AL130" s="25"/>
      <c r="AM130" s="1"/>
      <c r="AN130" s="1"/>
      <c r="AQ130" s="22"/>
      <c r="AR130" s="21"/>
    </row>
    <row r="131" spans="1:44" x14ac:dyDescent="0.25">
      <c r="A131" s="14"/>
      <c r="C131" s="4"/>
      <c r="D131" s="4"/>
      <c r="E131" s="4"/>
      <c r="F131" s="4"/>
      <c r="G131" s="4"/>
      <c r="H131" s="4"/>
      <c r="I131" s="34"/>
      <c r="J131" s="35"/>
      <c r="K131" s="35"/>
      <c r="L131" s="35"/>
      <c r="M131" s="35"/>
      <c r="N131" s="4"/>
      <c r="O131" s="4"/>
      <c r="P131" s="35"/>
      <c r="Q131" s="36"/>
      <c r="R131" s="36"/>
      <c r="S131" s="37"/>
      <c r="T131" s="37"/>
      <c r="U131" s="37"/>
      <c r="V131" s="37"/>
      <c r="W131" s="37"/>
      <c r="X131" s="37"/>
      <c r="Y131" s="1"/>
      <c r="Z131" s="1"/>
      <c r="AA131" s="1"/>
      <c r="AB131" s="1"/>
      <c r="AC131" s="1"/>
      <c r="AD131" s="1"/>
      <c r="AE131" s="1"/>
      <c r="AF131" s="1"/>
      <c r="AG131" s="38"/>
      <c r="AH131" s="38"/>
      <c r="AI131" s="1"/>
      <c r="AJ131" s="1"/>
      <c r="AK131" s="25"/>
      <c r="AL131" s="25"/>
      <c r="AM131" s="1"/>
      <c r="AN131" s="1"/>
      <c r="AQ131" s="22"/>
      <c r="AR131" s="21"/>
    </row>
    <row r="132" spans="1:44" x14ac:dyDescent="0.25">
      <c r="A132" s="14"/>
      <c r="C132" s="4"/>
      <c r="D132" s="4"/>
      <c r="E132" s="4"/>
      <c r="F132" s="4"/>
      <c r="G132" s="4"/>
      <c r="H132" s="4"/>
      <c r="I132" s="34"/>
      <c r="J132" s="35"/>
      <c r="K132" s="35"/>
      <c r="L132" s="35"/>
      <c r="M132" s="35"/>
      <c r="N132" s="4"/>
      <c r="O132" s="4"/>
      <c r="P132" s="35"/>
      <c r="Q132" s="36"/>
      <c r="R132" s="36"/>
      <c r="S132" s="37"/>
      <c r="T132" s="37"/>
      <c r="U132" s="37"/>
      <c r="V132" s="37"/>
      <c r="W132" s="37"/>
      <c r="X132" s="37"/>
      <c r="Y132" s="1"/>
      <c r="Z132" s="1"/>
      <c r="AA132" s="1"/>
      <c r="AB132" s="1"/>
      <c r="AC132" s="1"/>
      <c r="AD132" s="1"/>
      <c r="AE132" s="1"/>
      <c r="AF132" s="1"/>
      <c r="AG132" s="38"/>
      <c r="AH132" s="38"/>
      <c r="AI132" s="1"/>
      <c r="AJ132" s="1"/>
      <c r="AK132" s="25"/>
      <c r="AL132" s="25"/>
      <c r="AM132" s="1"/>
      <c r="AN132" s="1"/>
      <c r="AQ132" s="22"/>
      <c r="AR132" s="21"/>
    </row>
    <row r="133" spans="1:44" x14ac:dyDescent="0.25">
      <c r="A133" s="14"/>
      <c r="C133" s="4"/>
      <c r="D133" s="4"/>
      <c r="E133" s="4"/>
      <c r="F133" s="4"/>
      <c r="G133" s="4"/>
      <c r="H133" s="4"/>
      <c r="I133" s="34"/>
      <c r="J133" s="35"/>
      <c r="K133" s="35"/>
      <c r="L133" s="35"/>
      <c r="M133" s="35"/>
      <c r="N133" s="4"/>
      <c r="O133" s="4"/>
      <c r="P133" s="35"/>
      <c r="Q133" s="36"/>
      <c r="R133" s="36"/>
      <c r="S133" s="37"/>
      <c r="T133" s="37"/>
      <c r="U133" s="37"/>
      <c r="V133" s="37"/>
      <c r="W133" s="37"/>
      <c r="X133" s="37"/>
      <c r="Y133" s="1"/>
      <c r="Z133" s="1"/>
      <c r="AA133" s="1"/>
      <c r="AB133" s="1"/>
      <c r="AC133" s="1"/>
      <c r="AD133" s="1"/>
      <c r="AE133" s="1"/>
      <c r="AF133" s="1"/>
      <c r="AG133" s="38"/>
      <c r="AH133" s="38"/>
      <c r="AI133" s="1"/>
      <c r="AJ133" s="1"/>
      <c r="AK133" s="25"/>
      <c r="AL133" s="25"/>
      <c r="AM133" s="1"/>
      <c r="AN133" s="1"/>
      <c r="AQ133" s="22"/>
      <c r="AR133" s="21"/>
    </row>
    <row r="134" spans="1:44" x14ac:dyDescent="0.25">
      <c r="A134" s="14"/>
      <c r="C134" s="4"/>
      <c r="D134" s="4"/>
      <c r="E134" s="4"/>
      <c r="F134" s="4"/>
      <c r="G134" s="4"/>
      <c r="H134" s="4"/>
      <c r="I134" s="34"/>
      <c r="J134" s="35"/>
      <c r="K134" s="35"/>
      <c r="L134" s="35"/>
      <c r="M134" s="35"/>
      <c r="N134" s="4"/>
      <c r="O134" s="4"/>
      <c r="P134" s="35"/>
      <c r="Q134" s="36"/>
      <c r="R134" s="36"/>
      <c r="S134" s="37"/>
      <c r="T134" s="37"/>
      <c r="U134" s="37"/>
      <c r="V134" s="37"/>
      <c r="W134" s="37"/>
      <c r="X134" s="37"/>
      <c r="Y134" s="1"/>
      <c r="Z134" s="1"/>
      <c r="AA134" s="1"/>
      <c r="AB134" s="1"/>
      <c r="AC134" s="1"/>
      <c r="AD134" s="1"/>
      <c r="AE134" s="1"/>
      <c r="AF134" s="1"/>
      <c r="AG134" s="38"/>
      <c r="AH134" s="38"/>
      <c r="AI134" s="1"/>
      <c r="AJ134" s="1"/>
      <c r="AK134" s="25"/>
      <c r="AL134" s="25"/>
      <c r="AM134" s="1"/>
      <c r="AN134" s="1"/>
      <c r="AQ134" s="22"/>
      <c r="AR134" s="21"/>
    </row>
    <row r="135" spans="1:44" x14ac:dyDescent="0.25">
      <c r="A135" s="14"/>
      <c r="C135" s="4"/>
      <c r="D135" s="4"/>
      <c r="E135" s="4"/>
      <c r="F135" s="4"/>
      <c r="G135" s="4"/>
      <c r="H135" s="4"/>
      <c r="I135" s="34"/>
      <c r="J135" s="35"/>
      <c r="K135" s="35"/>
      <c r="L135" s="35"/>
      <c r="M135" s="35"/>
      <c r="N135" s="4"/>
      <c r="O135" s="4"/>
      <c r="P135" s="35"/>
      <c r="Q135" s="36"/>
      <c r="R135" s="36"/>
      <c r="S135" s="37"/>
      <c r="T135" s="37"/>
      <c r="U135" s="37"/>
      <c r="V135" s="37"/>
      <c r="W135" s="37"/>
      <c r="X135" s="37"/>
      <c r="Y135" s="1"/>
      <c r="Z135" s="1"/>
      <c r="AA135" s="1"/>
      <c r="AB135" s="1"/>
      <c r="AC135" s="1"/>
      <c r="AD135" s="1"/>
      <c r="AE135" s="1"/>
      <c r="AF135" s="1"/>
      <c r="AG135" s="38"/>
      <c r="AH135" s="38"/>
      <c r="AI135" s="1"/>
      <c r="AJ135" s="1"/>
      <c r="AK135" s="25"/>
      <c r="AL135" s="25"/>
      <c r="AM135" s="1"/>
      <c r="AN135" s="1"/>
      <c r="AQ135" s="22"/>
      <c r="AR135" s="21"/>
    </row>
    <row r="136" spans="1:44" x14ac:dyDescent="0.25">
      <c r="A136" s="14"/>
      <c r="C136" s="4"/>
      <c r="D136" s="4"/>
      <c r="E136" s="4"/>
      <c r="F136" s="4"/>
      <c r="G136" s="4"/>
      <c r="H136" s="4"/>
      <c r="I136" s="34"/>
      <c r="J136" s="35"/>
      <c r="K136" s="35"/>
      <c r="L136" s="35"/>
      <c r="M136" s="35"/>
      <c r="N136" s="4"/>
      <c r="O136" s="4"/>
      <c r="P136" s="35"/>
      <c r="Q136" s="36"/>
      <c r="R136" s="36"/>
      <c r="S136" s="37"/>
      <c r="T136" s="37"/>
      <c r="U136" s="37"/>
      <c r="V136" s="37"/>
      <c r="W136" s="37"/>
      <c r="X136" s="37"/>
      <c r="Y136" s="1"/>
      <c r="Z136" s="1"/>
      <c r="AA136" s="1"/>
      <c r="AB136" s="1"/>
      <c r="AC136" s="1"/>
      <c r="AD136" s="1"/>
      <c r="AE136" s="1"/>
      <c r="AF136" s="1"/>
      <c r="AG136" s="38"/>
      <c r="AH136" s="38"/>
      <c r="AI136" s="1"/>
      <c r="AJ136" s="1"/>
      <c r="AK136" s="25"/>
      <c r="AL136" s="25"/>
      <c r="AM136" s="1"/>
      <c r="AN136" s="1"/>
      <c r="AQ136" s="22"/>
      <c r="AR136" s="21"/>
    </row>
    <row r="137" spans="1:44" x14ac:dyDescent="0.25">
      <c r="A137" s="14"/>
      <c r="C137" s="4"/>
      <c r="D137" s="4"/>
      <c r="E137" s="4"/>
      <c r="F137" s="4"/>
      <c r="G137" s="4"/>
      <c r="H137" s="4"/>
      <c r="I137" s="34"/>
      <c r="J137" s="35"/>
      <c r="K137" s="35"/>
      <c r="L137" s="35"/>
      <c r="M137" s="35"/>
      <c r="N137" s="4"/>
      <c r="O137" s="4"/>
      <c r="P137" s="35"/>
      <c r="Q137" s="36"/>
      <c r="R137" s="36"/>
      <c r="S137" s="37"/>
      <c r="T137" s="37"/>
      <c r="U137" s="37"/>
      <c r="V137" s="37"/>
      <c r="W137" s="37"/>
      <c r="X137" s="37"/>
      <c r="Y137" s="1"/>
      <c r="Z137" s="1"/>
      <c r="AA137" s="1"/>
      <c r="AB137" s="1"/>
      <c r="AC137" s="1"/>
      <c r="AD137" s="1"/>
      <c r="AE137" s="1"/>
      <c r="AF137" s="1"/>
      <c r="AG137" s="38"/>
      <c r="AH137" s="38"/>
      <c r="AI137" s="1"/>
      <c r="AJ137" s="1"/>
      <c r="AK137" s="25"/>
      <c r="AL137" s="25"/>
      <c r="AM137" s="1"/>
      <c r="AN137" s="1"/>
      <c r="AQ137" s="22"/>
      <c r="AR137" s="21"/>
    </row>
    <row r="138" spans="1:44" x14ac:dyDescent="0.25">
      <c r="A138" s="14"/>
      <c r="C138" s="4"/>
      <c r="D138" s="4"/>
      <c r="E138" s="4"/>
      <c r="F138" s="4"/>
      <c r="G138" s="4"/>
      <c r="H138" s="4"/>
      <c r="I138" s="34"/>
      <c r="J138" s="35"/>
      <c r="K138" s="35"/>
      <c r="L138" s="35"/>
      <c r="M138" s="35"/>
      <c r="N138" s="4"/>
      <c r="O138" s="4"/>
      <c r="P138" s="35"/>
      <c r="Q138" s="36"/>
      <c r="R138" s="36"/>
      <c r="S138" s="37"/>
      <c r="T138" s="37"/>
      <c r="U138" s="37"/>
      <c r="V138" s="37"/>
      <c r="W138" s="37"/>
      <c r="X138" s="37"/>
      <c r="Y138" s="1"/>
      <c r="Z138" s="1"/>
      <c r="AA138" s="1"/>
      <c r="AB138" s="1"/>
      <c r="AC138" s="1"/>
      <c r="AD138" s="1"/>
      <c r="AE138" s="1"/>
      <c r="AF138" s="1"/>
      <c r="AG138" s="38"/>
      <c r="AH138" s="38"/>
      <c r="AI138" s="1"/>
      <c r="AJ138" s="1"/>
      <c r="AK138" s="25"/>
      <c r="AL138" s="25"/>
      <c r="AM138" s="1"/>
      <c r="AN138" s="1"/>
      <c r="AQ138" s="22"/>
      <c r="AR138" s="21"/>
    </row>
    <row r="139" spans="1:44" x14ac:dyDescent="0.25">
      <c r="A139" s="14"/>
      <c r="C139" s="4"/>
      <c r="D139" s="4"/>
      <c r="E139" s="4"/>
      <c r="F139" s="4"/>
      <c r="G139" s="4"/>
      <c r="H139" s="4"/>
      <c r="I139" s="34"/>
      <c r="J139" s="35"/>
      <c r="K139" s="35"/>
      <c r="L139" s="35"/>
      <c r="M139" s="35"/>
      <c r="N139" s="4"/>
      <c r="O139" s="4"/>
      <c r="P139" s="35"/>
      <c r="Q139" s="36"/>
      <c r="R139" s="36"/>
      <c r="S139" s="37"/>
      <c r="T139" s="37"/>
      <c r="U139" s="37"/>
      <c r="V139" s="37"/>
      <c r="W139" s="37"/>
      <c r="X139" s="37"/>
      <c r="Y139" s="1"/>
      <c r="Z139" s="1"/>
      <c r="AA139" s="1"/>
      <c r="AB139" s="1"/>
      <c r="AC139" s="1"/>
      <c r="AD139" s="1"/>
      <c r="AE139" s="1"/>
      <c r="AF139" s="1"/>
      <c r="AG139" s="38"/>
      <c r="AH139" s="38"/>
      <c r="AI139" s="1"/>
      <c r="AJ139" s="1"/>
      <c r="AK139" s="25"/>
      <c r="AL139" s="25"/>
      <c r="AM139" s="1"/>
      <c r="AN139" s="1"/>
      <c r="AQ139" s="22"/>
      <c r="AR139" s="21"/>
    </row>
    <row r="140" spans="1:44" x14ac:dyDescent="0.25">
      <c r="A140" s="14"/>
      <c r="C140" s="4"/>
      <c r="D140" s="4"/>
      <c r="E140" s="4"/>
      <c r="F140" s="4"/>
      <c r="G140" s="4"/>
      <c r="H140" s="4"/>
      <c r="I140" s="34"/>
      <c r="J140" s="35"/>
      <c r="K140" s="35"/>
      <c r="L140" s="35"/>
      <c r="M140" s="35"/>
      <c r="N140" s="4"/>
      <c r="O140" s="4"/>
      <c r="P140" s="35"/>
      <c r="Q140" s="36"/>
      <c r="R140" s="36"/>
      <c r="S140" s="37"/>
      <c r="T140" s="37"/>
      <c r="U140" s="37"/>
      <c r="V140" s="37"/>
      <c r="W140" s="37"/>
      <c r="X140" s="37"/>
      <c r="Y140" s="1"/>
      <c r="Z140" s="1"/>
      <c r="AA140" s="1"/>
      <c r="AB140" s="1"/>
      <c r="AC140" s="1"/>
      <c r="AD140" s="1"/>
      <c r="AE140" s="1"/>
      <c r="AF140" s="1"/>
      <c r="AG140" s="38"/>
      <c r="AH140" s="38"/>
      <c r="AI140" s="1"/>
      <c r="AJ140" s="1"/>
      <c r="AK140" s="25"/>
      <c r="AL140" s="25"/>
      <c r="AM140" s="1"/>
      <c r="AN140" s="1"/>
      <c r="AQ140" s="22"/>
      <c r="AR140" s="21"/>
    </row>
    <row r="141" spans="1:44" x14ac:dyDescent="0.25">
      <c r="A141" s="14"/>
      <c r="C141" s="4"/>
      <c r="D141" s="4"/>
      <c r="E141" s="4"/>
      <c r="F141" s="4"/>
      <c r="G141" s="4"/>
      <c r="H141" s="4"/>
      <c r="I141" s="34"/>
      <c r="J141" s="35"/>
      <c r="K141" s="35"/>
      <c r="L141" s="35"/>
      <c r="M141" s="35"/>
      <c r="N141" s="4"/>
      <c r="O141" s="4"/>
      <c r="P141" s="35"/>
      <c r="Q141" s="36"/>
      <c r="R141" s="36"/>
      <c r="S141" s="37"/>
      <c r="T141" s="37"/>
      <c r="U141" s="37"/>
      <c r="V141" s="37"/>
      <c r="W141" s="37"/>
      <c r="X141" s="37"/>
      <c r="Y141" s="1"/>
      <c r="Z141" s="1"/>
      <c r="AA141" s="1"/>
      <c r="AB141" s="1"/>
      <c r="AC141" s="1"/>
      <c r="AD141" s="1"/>
      <c r="AE141" s="1"/>
      <c r="AF141" s="1"/>
      <c r="AG141" s="38"/>
      <c r="AH141" s="38"/>
      <c r="AI141" s="1"/>
      <c r="AJ141" s="1"/>
      <c r="AK141" s="25"/>
      <c r="AL141" s="25"/>
      <c r="AM141" s="1"/>
      <c r="AN141" s="1"/>
      <c r="AQ141" s="22"/>
      <c r="AR141" s="21"/>
    </row>
    <row r="142" spans="1:44" x14ac:dyDescent="0.25">
      <c r="A142" s="14"/>
      <c r="C142" s="4"/>
      <c r="D142" s="4"/>
      <c r="E142" s="4"/>
      <c r="F142" s="4"/>
      <c r="G142" s="4"/>
      <c r="H142" s="4"/>
      <c r="I142" s="34"/>
      <c r="J142" s="35"/>
      <c r="K142" s="35"/>
      <c r="L142" s="35"/>
      <c r="M142" s="35"/>
      <c r="N142" s="4"/>
      <c r="O142" s="4"/>
      <c r="P142" s="35"/>
      <c r="Q142" s="36"/>
      <c r="R142" s="36"/>
      <c r="S142" s="37"/>
      <c r="T142" s="37"/>
      <c r="U142" s="37"/>
      <c r="V142" s="37"/>
      <c r="W142" s="37"/>
      <c r="X142" s="37"/>
      <c r="Y142" s="1"/>
      <c r="Z142" s="1"/>
      <c r="AA142" s="1"/>
      <c r="AB142" s="1"/>
      <c r="AC142" s="1"/>
      <c r="AD142" s="1"/>
      <c r="AE142" s="1"/>
      <c r="AF142" s="1"/>
      <c r="AG142" s="38"/>
      <c r="AH142" s="38"/>
      <c r="AI142" s="1"/>
      <c r="AJ142" s="1"/>
      <c r="AK142" s="25"/>
      <c r="AL142" s="25"/>
      <c r="AM142" s="1"/>
      <c r="AN142" s="1"/>
      <c r="AQ142" s="22"/>
      <c r="AR142" s="21"/>
    </row>
    <row r="143" spans="1:44" x14ac:dyDescent="0.25">
      <c r="A143" s="14"/>
      <c r="C143" s="4"/>
      <c r="D143" s="4"/>
      <c r="E143" s="4"/>
      <c r="F143" s="4"/>
      <c r="G143" s="4"/>
      <c r="H143" s="4"/>
      <c r="I143" s="34"/>
      <c r="J143" s="35"/>
      <c r="K143" s="35"/>
      <c r="L143" s="35"/>
      <c r="M143" s="35"/>
      <c r="N143" s="4"/>
      <c r="O143" s="4"/>
      <c r="P143" s="35"/>
      <c r="Q143" s="36"/>
      <c r="R143" s="36"/>
      <c r="S143" s="37"/>
      <c r="T143" s="37"/>
      <c r="U143" s="37"/>
      <c r="V143" s="37"/>
      <c r="W143" s="37"/>
      <c r="X143" s="37"/>
      <c r="Y143" s="1"/>
      <c r="Z143" s="1"/>
      <c r="AA143" s="1"/>
      <c r="AB143" s="1"/>
      <c r="AC143" s="1"/>
      <c r="AD143" s="1"/>
      <c r="AE143" s="1"/>
      <c r="AF143" s="1"/>
      <c r="AG143" s="38"/>
      <c r="AH143" s="38"/>
      <c r="AI143" s="1"/>
      <c r="AJ143" s="1"/>
      <c r="AK143" s="25"/>
      <c r="AL143" s="25"/>
      <c r="AM143" s="1"/>
      <c r="AN143" s="1"/>
      <c r="AQ143" s="22"/>
      <c r="AR143" s="21"/>
    </row>
    <row r="144" spans="1:44" x14ac:dyDescent="0.25">
      <c r="A144" s="14"/>
      <c r="C144" s="4"/>
      <c r="D144" s="4"/>
      <c r="E144" s="4"/>
      <c r="F144" s="4"/>
      <c r="G144" s="4"/>
      <c r="H144" s="4"/>
      <c r="I144" s="34"/>
      <c r="J144" s="35"/>
      <c r="K144" s="35"/>
      <c r="L144" s="35"/>
      <c r="M144" s="35"/>
      <c r="N144" s="4"/>
      <c r="O144" s="4"/>
      <c r="P144" s="35"/>
      <c r="Q144" s="36"/>
      <c r="R144" s="36"/>
      <c r="S144" s="37"/>
      <c r="T144" s="37"/>
      <c r="U144" s="37"/>
      <c r="V144" s="37"/>
      <c r="W144" s="37"/>
      <c r="X144" s="37"/>
      <c r="Y144" s="1"/>
      <c r="Z144" s="1"/>
      <c r="AA144" s="1"/>
      <c r="AB144" s="1"/>
      <c r="AC144" s="1"/>
      <c r="AD144" s="1"/>
      <c r="AE144" s="1"/>
      <c r="AF144" s="1"/>
      <c r="AG144" s="38"/>
      <c r="AH144" s="38"/>
      <c r="AI144" s="1"/>
      <c r="AJ144" s="1"/>
      <c r="AK144" s="25"/>
      <c r="AL144" s="25"/>
      <c r="AM144" s="1"/>
      <c r="AN144" s="1"/>
      <c r="AQ144" s="22"/>
      <c r="AR144" s="21"/>
    </row>
    <row r="145" spans="1:44" x14ac:dyDescent="0.25">
      <c r="A145" s="14"/>
      <c r="C145" s="4"/>
      <c r="D145" s="4"/>
      <c r="E145" s="4"/>
      <c r="F145" s="4"/>
      <c r="G145" s="4"/>
      <c r="H145" s="4"/>
      <c r="I145" s="34"/>
      <c r="J145" s="35"/>
      <c r="K145" s="35"/>
      <c r="L145" s="35"/>
      <c r="M145" s="35"/>
      <c r="N145" s="4"/>
      <c r="O145" s="4"/>
      <c r="P145" s="35"/>
      <c r="Q145" s="36"/>
      <c r="R145" s="36"/>
      <c r="S145" s="37"/>
      <c r="T145" s="37"/>
      <c r="U145" s="37"/>
      <c r="V145" s="37"/>
      <c r="W145" s="37"/>
      <c r="X145" s="37"/>
      <c r="Y145" s="1"/>
      <c r="Z145" s="1"/>
      <c r="AA145" s="1"/>
      <c r="AB145" s="1"/>
      <c r="AC145" s="1"/>
      <c r="AD145" s="1"/>
      <c r="AE145" s="1"/>
      <c r="AF145" s="1"/>
      <c r="AG145" s="38"/>
      <c r="AH145" s="38"/>
      <c r="AI145" s="1"/>
      <c r="AJ145" s="1"/>
      <c r="AK145" s="25"/>
      <c r="AL145" s="25"/>
      <c r="AM145" s="1"/>
      <c r="AN145" s="1"/>
      <c r="AQ145" s="22"/>
      <c r="AR145" s="21"/>
    </row>
    <row r="146" spans="1:44" x14ac:dyDescent="0.25">
      <c r="A146" s="14"/>
      <c r="C146" s="4"/>
      <c r="D146" s="4"/>
      <c r="E146" s="4"/>
      <c r="F146" s="4"/>
      <c r="G146" s="4"/>
      <c r="H146" s="4"/>
      <c r="I146" s="34"/>
      <c r="J146" s="35"/>
      <c r="K146" s="35"/>
      <c r="L146" s="35"/>
      <c r="M146" s="35"/>
      <c r="N146" s="4"/>
      <c r="O146" s="4"/>
      <c r="P146" s="35"/>
      <c r="Q146" s="36"/>
      <c r="R146" s="36"/>
      <c r="S146" s="37"/>
      <c r="T146" s="37"/>
      <c r="U146" s="37"/>
      <c r="V146" s="37"/>
      <c r="W146" s="37"/>
      <c r="X146" s="37"/>
      <c r="Y146" s="1"/>
      <c r="Z146" s="1"/>
      <c r="AA146" s="1"/>
      <c r="AB146" s="1"/>
      <c r="AC146" s="1"/>
      <c r="AD146" s="1"/>
      <c r="AE146" s="1"/>
      <c r="AF146" s="1"/>
      <c r="AG146" s="38"/>
      <c r="AH146" s="38"/>
      <c r="AI146" s="1"/>
      <c r="AJ146" s="1"/>
      <c r="AK146" s="25"/>
      <c r="AL146" s="25"/>
      <c r="AM146" s="1"/>
      <c r="AN146" s="1"/>
      <c r="AQ146" s="22"/>
      <c r="AR146" s="21"/>
    </row>
    <row r="147" spans="1:44" x14ac:dyDescent="0.25">
      <c r="A147" s="14"/>
      <c r="C147" s="4"/>
      <c r="D147" s="4"/>
      <c r="E147" s="4"/>
      <c r="F147" s="4"/>
      <c r="G147" s="4"/>
      <c r="H147" s="4"/>
      <c r="I147" s="34"/>
      <c r="J147" s="35"/>
      <c r="K147" s="35"/>
      <c r="L147" s="35"/>
      <c r="M147" s="35"/>
      <c r="N147" s="4"/>
      <c r="O147" s="4"/>
      <c r="P147" s="35"/>
      <c r="Q147" s="36"/>
      <c r="R147" s="36"/>
      <c r="S147" s="37"/>
      <c r="T147" s="37"/>
      <c r="U147" s="37"/>
      <c r="V147" s="37"/>
      <c r="W147" s="37"/>
      <c r="X147" s="37"/>
      <c r="Y147" s="1"/>
      <c r="Z147" s="1"/>
      <c r="AA147" s="1"/>
      <c r="AB147" s="1"/>
      <c r="AC147" s="1"/>
      <c r="AD147" s="1"/>
      <c r="AE147" s="1"/>
      <c r="AF147" s="1"/>
      <c r="AG147" s="38"/>
      <c r="AH147" s="38"/>
      <c r="AI147" s="1"/>
      <c r="AJ147" s="1"/>
      <c r="AK147" s="25"/>
      <c r="AL147" s="25"/>
      <c r="AM147" s="1"/>
      <c r="AN147" s="1"/>
      <c r="AQ147" s="22"/>
      <c r="AR147" s="21"/>
    </row>
    <row r="148" spans="1:44" x14ac:dyDescent="0.25">
      <c r="A148" s="14"/>
      <c r="C148" s="4"/>
      <c r="D148" s="4"/>
      <c r="E148" s="4"/>
      <c r="F148" s="4"/>
      <c r="G148" s="4"/>
      <c r="H148" s="4"/>
      <c r="I148" s="34"/>
      <c r="J148" s="35"/>
      <c r="K148" s="35"/>
      <c r="L148" s="35"/>
      <c r="M148" s="35"/>
      <c r="N148" s="4"/>
      <c r="O148" s="4"/>
      <c r="P148" s="35"/>
      <c r="Q148" s="36"/>
      <c r="R148" s="36"/>
      <c r="S148" s="37"/>
      <c r="T148" s="37"/>
      <c r="U148" s="37"/>
      <c r="V148" s="37"/>
      <c r="W148" s="37"/>
      <c r="X148" s="37"/>
      <c r="Y148" s="1"/>
      <c r="Z148" s="1"/>
      <c r="AA148" s="1"/>
      <c r="AB148" s="1"/>
      <c r="AC148" s="1"/>
      <c r="AD148" s="1"/>
      <c r="AE148" s="1"/>
      <c r="AF148" s="1"/>
      <c r="AG148" s="38"/>
      <c r="AH148" s="38"/>
      <c r="AI148" s="1"/>
      <c r="AJ148" s="1"/>
      <c r="AK148" s="25"/>
      <c r="AL148" s="25"/>
      <c r="AM148" s="1"/>
      <c r="AN148" s="1"/>
      <c r="AQ148" s="22"/>
      <c r="AR148" s="21"/>
    </row>
    <row r="149" spans="1:44" x14ac:dyDescent="0.25">
      <c r="A149" s="14"/>
      <c r="C149" s="4"/>
      <c r="D149" s="4"/>
      <c r="E149" s="4"/>
      <c r="F149" s="4"/>
      <c r="G149" s="4"/>
      <c r="H149" s="4"/>
      <c r="I149" s="34"/>
      <c r="J149" s="35"/>
      <c r="K149" s="35"/>
      <c r="L149" s="35"/>
      <c r="M149" s="35"/>
      <c r="N149" s="4"/>
      <c r="O149" s="4"/>
      <c r="P149" s="35"/>
      <c r="Q149" s="36"/>
      <c r="R149" s="36"/>
      <c r="S149" s="37"/>
      <c r="T149" s="37"/>
      <c r="U149" s="37"/>
      <c r="V149" s="37"/>
      <c r="W149" s="37"/>
      <c r="X149" s="37"/>
      <c r="Y149" s="1"/>
      <c r="Z149" s="1"/>
      <c r="AA149" s="1"/>
      <c r="AB149" s="1"/>
      <c r="AC149" s="1"/>
      <c r="AD149" s="1"/>
      <c r="AE149" s="1"/>
      <c r="AF149" s="1"/>
      <c r="AG149" s="38"/>
      <c r="AH149" s="38"/>
      <c r="AI149" s="1"/>
      <c r="AJ149" s="1"/>
      <c r="AK149" s="25"/>
      <c r="AL149" s="25"/>
      <c r="AM149" s="1"/>
      <c r="AN149" s="1"/>
      <c r="AQ149" s="22"/>
      <c r="AR149" s="21"/>
    </row>
    <row r="150" spans="1:44" x14ac:dyDescent="0.25">
      <c r="A150" s="14"/>
      <c r="C150" s="4"/>
      <c r="D150" s="4"/>
      <c r="E150" s="4"/>
      <c r="F150" s="4"/>
      <c r="G150" s="4"/>
      <c r="H150" s="4"/>
      <c r="I150" s="34"/>
      <c r="J150" s="35"/>
      <c r="K150" s="35"/>
      <c r="L150" s="35"/>
      <c r="M150" s="35"/>
      <c r="N150" s="4"/>
      <c r="O150" s="4"/>
      <c r="P150" s="35"/>
      <c r="Q150" s="36"/>
      <c r="R150" s="36"/>
      <c r="S150" s="37"/>
      <c r="T150" s="37"/>
      <c r="U150" s="37"/>
      <c r="V150" s="37"/>
      <c r="W150" s="37"/>
      <c r="X150" s="37"/>
      <c r="Y150" s="1"/>
      <c r="Z150" s="1"/>
      <c r="AA150" s="1"/>
      <c r="AB150" s="1"/>
      <c r="AC150" s="1"/>
      <c r="AD150" s="1"/>
      <c r="AE150" s="1"/>
      <c r="AF150" s="1"/>
      <c r="AG150" s="38"/>
      <c r="AH150" s="38"/>
      <c r="AI150" s="1"/>
      <c r="AJ150" s="1"/>
      <c r="AK150" s="25"/>
      <c r="AL150" s="25"/>
      <c r="AM150" s="1"/>
      <c r="AN150" s="1"/>
      <c r="AQ150" s="22"/>
      <c r="AR150" s="21"/>
    </row>
    <row r="151" spans="1:44" x14ac:dyDescent="0.25">
      <c r="A151" s="14"/>
      <c r="C151" s="4"/>
      <c r="D151" s="4"/>
      <c r="E151" s="4"/>
      <c r="F151" s="4"/>
      <c r="G151" s="4"/>
      <c r="H151" s="4"/>
      <c r="I151" s="34"/>
      <c r="J151" s="35"/>
      <c r="K151" s="35"/>
      <c r="L151" s="35"/>
      <c r="M151" s="35"/>
      <c r="N151" s="4"/>
      <c r="O151" s="4"/>
      <c r="P151" s="35"/>
      <c r="Q151" s="36"/>
      <c r="R151" s="36"/>
      <c r="S151" s="37"/>
      <c r="T151" s="37"/>
      <c r="U151" s="37"/>
      <c r="V151" s="37"/>
      <c r="W151" s="37"/>
      <c r="X151" s="37"/>
      <c r="Y151" s="1"/>
      <c r="Z151" s="1"/>
      <c r="AA151" s="1"/>
      <c r="AB151" s="1"/>
      <c r="AC151" s="1"/>
      <c r="AD151" s="1"/>
      <c r="AE151" s="1"/>
      <c r="AF151" s="1"/>
      <c r="AG151" s="38"/>
      <c r="AH151" s="38"/>
      <c r="AI151" s="1"/>
      <c r="AJ151" s="1"/>
      <c r="AK151" s="25"/>
      <c r="AL151" s="25"/>
      <c r="AM151" s="1"/>
      <c r="AN151" s="1"/>
      <c r="AQ151" s="22"/>
      <c r="AR151" s="21"/>
    </row>
    <row r="152" spans="1:44" x14ac:dyDescent="0.25">
      <c r="A152" s="14"/>
      <c r="C152" s="4"/>
      <c r="D152" s="4"/>
      <c r="E152" s="4"/>
      <c r="F152" s="4"/>
      <c r="G152" s="4"/>
      <c r="H152" s="4"/>
      <c r="I152" s="34"/>
      <c r="J152" s="35"/>
      <c r="K152" s="35"/>
      <c r="L152" s="35"/>
      <c r="M152" s="35"/>
      <c r="N152" s="4"/>
      <c r="O152" s="4"/>
      <c r="P152" s="35"/>
      <c r="Q152" s="36"/>
      <c r="R152" s="36"/>
      <c r="S152" s="37"/>
      <c r="T152" s="37"/>
      <c r="U152" s="37"/>
      <c r="V152" s="37"/>
      <c r="W152" s="37"/>
      <c r="X152" s="37"/>
      <c r="Y152" s="1"/>
      <c r="Z152" s="1"/>
      <c r="AA152" s="1"/>
      <c r="AB152" s="1"/>
      <c r="AC152" s="1"/>
      <c r="AD152" s="1"/>
      <c r="AE152" s="1"/>
      <c r="AF152" s="1"/>
      <c r="AG152" s="38"/>
      <c r="AH152" s="38"/>
      <c r="AI152" s="1"/>
      <c r="AJ152" s="1"/>
      <c r="AK152" s="25"/>
      <c r="AL152" s="25"/>
      <c r="AM152" s="1"/>
      <c r="AN152" s="1"/>
      <c r="AQ152" s="22"/>
      <c r="AR152" s="21"/>
    </row>
    <row r="153" spans="1:44" x14ac:dyDescent="0.25">
      <c r="A153" s="14"/>
      <c r="C153" s="4"/>
      <c r="D153" s="4"/>
      <c r="E153" s="4"/>
      <c r="F153" s="4"/>
      <c r="G153" s="4"/>
      <c r="H153" s="4"/>
      <c r="I153" s="34"/>
      <c r="J153" s="35"/>
      <c r="K153" s="35"/>
      <c r="L153" s="35"/>
      <c r="M153" s="35"/>
      <c r="N153" s="4"/>
      <c r="O153" s="4"/>
      <c r="P153" s="35"/>
      <c r="Q153" s="36"/>
      <c r="R153" s="36"/>
      <c r="S153" s="37"/>
      <c r="T153" s="37"/>
      <c r="U153" s="37"/>
      <c r="V153" s="37"/>
      <c r="W153" s="37"/>
      <c r="X153" s="37"/>
      <c r="Y153" s="1"/>
      <c r="Z153" s="1"/>
      <c r="AA153" s="1"/>
      <c r="AB153" s="1"/>
      <c r="AC153" s="1"/>
      <c r="AD153" s="1"/>
      <c r="AE153" s="1"/>
      <c r="AF153" s="1"/>
      <c r="AG153" s="38"/>
      <c r="AH153" s="38"/>
      <c r="AI153" s="1"/>
      <c r="AJ153" s="1"/>
      <c r="AK153" s="25"/>
      <c r="AL153" s="25"/>
      <c r="AM153" s="1"/>
      <c r="AN153" s="1"/>
      <c r="AQ153" s="22"/>
      <c r="AR153" s="21"/>
    </row>
    <row r="154" spans="1:44" x14ac:dyDescent="0.25">
      <c r="A154" s="14"/>
      <c r="C154" s="4"/>
      <c r="D154" s="4"/>
      <c r="E154" s="4"/>
      <c r="F154" s="4"/>
      <c r="G154" s="4"/>
      <c r="H154" s="4"/>
      <c r="I154" s="34"/>
      <c r="J154" s="35"/>
      <c r="K154" s="35"/>
      <c r="L154" s="35"/>
      <c r="M154" s="35"/>
      <c r="N154" s="4"/>
      <c r="O154" s="4"/>
      <c r="P154" s="35"/>
      <c r="Q154" s="36"/>
      <c r="R154" s="36"/>
      <c r="S154" s="37"/>
      <c r="T154" s="37"/>
      <c r="U154" s="37"/>
      <c r="V154" s="37"/>
      <c r="W154" s="37"/>
      <c r="X154" s="37"/>
      <c r="Y154" s="1"/>
      <c r="Z154" s="1"/>
      <c r="AA154" s="1"/>
      <c r="AB154" s="1"/>
      <c r="AC154" s="1"/>
      <c r="AD154" s="1"/>
      <c r="AE154" s="1"/>
      <c r="AF154" s="1"/>
      <c r="AG154" s="38"/>
      <c r="AH154" s="38"/>
      <c r="AI154" s="1"/>
      <c r="AJ154" s="1"/>
      <c r="AK154" s="25"/>
      <c r="AL154" s="25"/>
      <c r="AM154" s="1"/>
      <c r="AN154" s="1"/>
      <c r="AQ154" s="22"/>
      <c r="AR154" s="21"/>
    </row>
    <row r="155" spans="1:44" x14ac:dyDescent="0.25">
      <c r="A155" s="14"/>
      <c r="C155" s="4"/>
      <c r="D155" s="4"/>
      <c r="E155" s="4"/>
      <c r="F155" s="4"/>
      <c r="G155" s="4"/>
      <c r="H155" s="4"/>
      <c r="I155" s="34"/>
      <c r="J155" s="35"/>
      <c r="K155" s="35"/>
      <c r="L155" s="35"/>
      <c r="M155" s="35"/>
      <c r="N155" s="4"/>
      <c r="O155" s="4"/>
      <c r="P155" s="35"/>
      <c r="Q155" s="36"/>
      <c r="R155" s="36"/>
      <c r="S155" s="37"/>
      <c r="T155" s="37"/>
      <c r="U155" s="37"/>
      <c r="V155" s="37"/>
      <c r="W155" s="37"/>
      <c r="X155" s="37"/>
      <c r="Y155" s="1"/>
      <c r="Z155" s="1"/>
      <c r="AA155" s="1"/>
      <c r="AB155" s="1"/>
      <c r="AC155" s="1"/>
      <c r="AD155" s="1"/>
      <c r="AE155" s="1"/>
      <c r="AF155" s="1"/>
      <c r="AG155" s="38"/>
      <c r="AH155" s="38"/>
      <c r="AI155" s="1"/>
      <c r="AJ155" s="1"/>
      <c r="AK155" s="25"/>
      <c r="AL155" s="25"/>
      <c r="AM155" s="1"/>
      <c r="AN155" s="1"/>
      <c r="AQ155" s="22"/>
      <c r="AR155" s="21"/>
    </row>
    <row r="156" spans="1:44" x14ac:dyDescent="0.25">
      <c r="A156" s="14"/>
      <c r="C156" s="4"/>
      <c r="D156" s="4"/>
      <c r="E156" s="4"/>
      <c r="F156" s="4"/>
      <c r="G156" s="4"/>
      <c r="H156" s="4"/>
      <c r="I156" s="34"/>
      <c r="J156" s="35"/>
      <c r="K156" s="35"/>
      <c r="L156" s="35"/>
      <c r="M156" s="35"/>
      <c r="N156" s="4"/>
      <c r="O156" s="4"/>
      <c r="P156" s="35"/>
      <c r="Q156" s="36"/>
      <c r="R156" s="36"/>
      <c r="S156" s="37"/>
      <c r="T156" s="37"/>
      <c r="U156" s="37"/>
      <c r="V156" s="37"/>
      <c r="W156" s="37"/>
      <c r="X156" s="37"/>
      <c r="Y156" s="1"/>
      <c r="Z156" s="1"/>
      <c r="AA156" s="1"/>
      <c r="AB156" s="1"/>
      <c r="AC156" s="1"/>
      <c r="AD156" s="1"/>
      <c r="AE156" s="1"/>
      <c r="AF156" s="1"/>
      <c r="AG156" s="38"/>
      <c r="AH156" s="38"/>
      <c r="AI156" s="1"/>
      <c r="AJ156" s="1"/>
      <c r="AK156" s="25"/>
      <c r="AL156" s="25"/>
      <c r="AM156" s="1"/>
      <c r="AN156" s="1"/>
      <c r="AQ156" s="22"/>
      <c r="AR156" s="21"/>
    </row>
    <row r="157" spans="1:44" x14ac:dyDescent="0.25">
      <c r="A157" s="14"/>
      <c r="C157" s="4"/>
      <c r="D157" s="4"/>
      <c r="E157" s="4"/>
      <c r="F157" s="4"/>
      <c r="G157" s="4"/>
      <c r="H157" s="4"/>
      <c r="I157" s="34"/>
      <c r="J157" s="35"/>
      <c r="K157" s="35"/>
      <c r="L157" s="35"/>
      <c r="M157" s="35"/>
      <c r="N157" s="4"/>
      <c r="O157" s="4"/>
      <c r="P157" s="35"/>
      <c r="Q157" s="36"/>
      <c r="R157" s="36"/>
      <c r="S157" s="37"/>
      <c r="T157" s="37"/>
      <c r="U157" s="37"/>
      <c r="V157" s="37"/>
      <c r="W157" s="37"/>
      <c r="X157" s="37"/>
      <c r="Y157" s="1"/>
      <c r="Z157" s="1"/>
      <c r="AA157" s="1"/>
      <c r="AB157" s="1"/>
      <c r="AC157" s="1"/>
      <c r="AD157" s="1"/>
      <c r="AE157" s="1"/>
      <c r="AF157" s="1"/>
      <c r="AG157" s="38"/>
      <c r="AH157" s="38"/>
      <c r="AI157" s="1"/>
      <c r="AJ157" s="1"/>
      <c r="AK157" s="25"/>
      <c r="AL157" s="25"/>
      <c r="AM157" s="1"/>
      <c r="AN157" s="1"/>
      <c r="AQ157" s="22"/>
      <c r="AR157" s="21"/>
    </row>
    <row r="158" spans="1:44" x14ac:dyDescent="0.25">
      <c r="A158" s="14"/>
      <c r="C158" s="4"/>
      <c r="D158" s="4"/>
      <c r="E158" s="4"/>
      <c r="F158" s="4"/>
      <c r="G158" s="4"/>
      <c r="H158" s="4"/>
      <c r="I158" s="34"/>
      <c r="J158" s="35"/>
      <c r="K158" s="35"/>
      <c r="L158" s="35"/>
      <c r="M158" s="35"/>
      <c r="N158" s="4"/>
      <c r="O158" s="4"/>
      <c r="P158" s="35"/>
      <c r="Q158" s="36"/>
      <c r="R158" s="36"/>
      <c r="S158" s="37"/>
      <c r="T158" s="37"/>
      <c r="U158" s="37"/>
      <c r="V158" s="37"/>
      <c r="W158" s="37"/>
      <c r="X158" s="37"/>
      <c r="Y158" s="1"/>
      <c r="Z158" s="1"/>
      <c r="AA158" s="1"/>
      <c r="AB158" s="1"/>
      <c r="AC158" s="1"/>
      <c r="AD158" s="1"/>
      <c r="AE158" s="1"/>
      <c r="AF158" s="1"/>
      <c r="AG158" s="38"/>
      <c r="AH158" s="38"/>
      <c r="AI158" s="1"/>
      <c r="AJ158" s="1"/>
      <c r="AK158" s="25"/>
      <c r="AL158" s="25"/>
      <c r="AM158" s="1"/>
      <c r="AN158" s="1"/>
      <c r="AQ158" s="22"/>
      <c r="AR158" s="21"/>
    </row>
    <row r="159" spans="1:44" x14ac:dyDescent="0.25">
      <c r="A159" s="14"/>
      <c r="C159" s="4"/>
      <c r="D159" s="4"/>
      <c r="E159" s="4"/>
      <c r="F159" s="4"/>
      <c r="G159" s="4"/>
      <c r="H159" s="4"/>
      <c r="I159" s="34"/>
      <c r="J159" s="35"/>
      <c r="K159" s="35"/>
      <c r="L159" s="35"/>
      <c r="M159" s="35"/>
      <c r="N159" s="4"/>
      <c r="O159" s="4"/>
      <c r="P159" s="35"/>
      <c r="Q159" s="36"/>
      <c r="R159" s="36"/>
      <c r="S159" s="37"/>
      <c r="T159" s="37"/>
      <c r="U159" s="37"/>
      <c r="V159" s="37"/>
      <c r="W159" s="37"/>
      <c r="X159" s="37"/>
      <c r="Y159" s="1"/>
      <c r="Z159" s="1"/>
      <c r="AA159" s="1"/>
      <c r="AB159" s="1"/>
      <c r="AC159" s="1"/>
      <c r="AD159" s="1"/>
      <c r="AE159" s="1"/>
      <c r="AF159" s="1"/>
      <c r="AG159" s="38"/>
      <c r="AH159" s="38"/>
      <c r="AI159" s="1"/>
      <c r="AJ159" s="1"/>
      <c r="AK159" s="25"/>
      <c r="AL159" s="25"/>
      <c r="AM159" s="1"/>
      <c r="AN159" s="1"/>
      <c r="AQ159" s="22"/>
      <c r="AR159" s="21"/>
    </row>
    <row r="160" spans="1:44" x14ac:dyDescent="0.25">
      <c r="A160" s="14"/>
      <c r="C160" s="4"/>
      <c r="D160" s="4"/>
      <c r="E160" s="4"/>
      <c r="F160" s="4"/>
      <c r="G160" s="4"/>
      <c r="H160" s="4"/>
      <c r="I160" s="34"/>
      <c r="J160" s="35"/>
      <c r="K160" s="35"/>
      <c r="L160" s="35"/>
      <c r="M160" s="35"/>
      <c r="N160" s="4"/>
      <c r="O160" s="4"/>
      <c r="P160" s="35"/>
      <c r="Q160" s="36"/>
      <c r="R160" s="36"/>
      <c r="S160" s="37"/>
      <c r="T160" s="37"/>
      <c r="U160" s="37"/>
      <c r="V160" s="37"/>
      <c r="W160" s="37"/>
      <c r="X160" s="37"/>
      <c r="Y160" s="1"/>
      <c r="Z160" s="1"/>
      <c r="AA160" s="1"/>
      <c r="AB160" s="1"/>
      <c r="AC160" s="1"/>
      <c r="AD160" s="1"/>
      <c r="AE160" s="1"/>
      <c r="AF160" s="1"/>
      <c r="AG160" s="38"/>
      <c r="AH160" s="38"/>
      <c r="AI160" s="1"/>
      <c r="AJ160" s="1"/>
      <c r="AK160" s="25"/>
      <c r="AL160" s="25"/>
      <c r="AM160" s="1"/>
      <c r="AN160" s="1"/>
      <c r="AQ160" s="22"/>
      <c r="AR160" s="21"/>
    </row>
    <row r="161" spans="1:44" x14ac:dyDescent="0.25">
      <c r="A161" s="14"/>
      <c r="C161" s="4"/>
      <c r="D161" s="4"/>
      <c r="E161" s="4"/>
      <c r="F161" s="4"/>
      <c r="G161" s="4"/>
      <c r="H161" s="4"/>
      <c r="I161" s="34"/>
      <c r="J161" s="35"/>
      <c r="K161" s="35"/>
      <c r="L161" s="35"/>
      <c r="M161" s="35"/>
      <c r="N161" s="4"/>
      <c r="O161" s="4"/>
      <c r="P161" s="35"/>
      <c r="Q161" s="36"/>
      <c r="R161" s="36"/>
      <c r="S161" s="37"/>
      <c r="T161" s="37"/>
      <c r="U161" s="37"/>
      <c r="V161" s="37"/>
      <c r="W161" s="37"/>
      <c r="X161" s="37"/>
      <c r="Y161" s="1"/>
      <c r="Z161" s="1"/>
      <c r="AA161" s="1"/>
      <c r="AB161" s="1"/>
      <c r="AC161" s="1"/>
      <c r="AD161" s="1"/>
      <c r="AE161" s="1"/>
      <c r="AF161" s="1"/>
      <c r="AG161" s="38"/>
      <c r="AH161" s="38"/>
      <c r="AI161" s="1"/>
      <c r="AJ161" s="1"/>
      <c r="AK161" s="25"/>
      <c r="AL161" s="25"/>
      <c r="AM161" s="1"/>
      <c r="AN161" s="1"/>
      <c r="AQ161" s="22"/>
      <c r="AR161" s="21"/>
    </row>
    <row r="162" spans="1:44" x14ac:dyDescent="0.25">
      <c r="A162" s="14"/>
      <c r="C162" s="4"/>
      <c r="D162" s="4"/>
      <c r="E162" s="4"/>
      <c r="F162" s="4"/>
      <c r="G162" s="4"/>
      <c r="H162" s="4"/>
      <c r="I162" s="34"/>
      <c r="J162" s="35"/>
      <c r="K162" s="35"/>
      <c r="L162" s="35"/>
      <c r="M162" s="35"/>
      <c r="N162" s="4"/>
      <c r="O162" s="4"/>
      <c r="P162" s="35"/>
      <c r="Q162" s="36"/>
      <c r="R162" s="36"/>
      <c r="S162" s="37"/>
      <c r="T162" s="37"/>
      <c r="U162" s="37"/>
      <c r="V162" s="37"/>
      <c r="W162" s="37"/>
      <c r="X162" s="37"/>
      <c r="Y162" s="1"/>
      <c r="Z162" s="1"/>
      <c r="AA162" s="1"/>
      <c r="AB162" s="1"/>
      <c r="AC162" s="1"/>
      <c r="AD162" s="1"/>
      <c r="AE162" s="1"/>
      <c r="AF162" s="1"/>
      <c r="AG162" s="38"/>
      <c r="AH162" s="38"/>
      <c r="AI162" s="1"/>
      <c r="AJ162" s="1"/>
      <c r="AK162" s="25"/>
      <c r="AL162" s="25"/>
      <c r="AM162" s="1"/>
      <c r="AN162" s="1"/>
      <c r="AQ162" s="22"/>
      <c r="AR162" s="21"/>
    </row>
    <row r="163" spans="1:44" x14ac:dyDescent="0.25">
      <c r="A163" s="14"/>
      <c r="C163" s="4"/>
      <c r="D163" s="4"/>
      <c r="E163" s="4"/>
      <c r="F163" s="4"/>
      <c r="G163" s="4"/>
      <c r="H163" s="4"/>
      <c r="I163" s="34"/>
      <c r="J163" s="35"/>
      <c r="K163" s="35"/>
      <c r="L163" s="35"/>
      <c r="M163" s="35"/>
      <c r="N163" s="4"/>
      <c r="O163" s="4"/>
      <c r="P163" s="35"/>
      <c r="Q163" s="36"/>
      <c r="R163" s="36"/>
      <c r="S163" s="37"/>
      <c r="T163" s="37"/>
      <c r="U163" s="37"/>
      <c r="V163" s="37"/>
      <c r="W163" s="37"/>
      <c r="X163" s="37"/>
      <c r="Y163" s="1"/>
      <c r="Z163" s="1"/>
      <c r="AA163" s="1"/>
      <c r="AB163" s="1"/>
      <c r="AC163" s="1"/>
      <c r="AD163" s="1"/>
      <c r="AE163" s="1"/>
      <c r="AF163" s="1"/>
      <c r="AG163" s="38"/>
      <c r="AH163" s="38"/>
      <c r="AI163" s="1"/>
      <c r="AJ163" s="1"/>
      <c r="AK163" s="25"/>
      <c r="AL163" s="25"/>
      <c r="AM163" s="1"/>
      <c r="AN163" s="1"/>
      <c r="AQ163" s="22"/>
      <c r="AR163" s="21"/>
    </row>
    <row r="164" spans="1:44" x14ac:dyDescent="0.25">
      <c r="A164" s="14"/>
      <c r="C164" s="4"/>
      <c r="D164" s="4"/>
      <c r="E164" s="4"/>
      <c r="F164" s="4"/>
      <c r="G164" s="4"/>
      <c r="H164" s="4"/>
      <c r="I164" s="34"/>
      <c r="J164" s="35"/>
      <c r="K164" s="35"/>
      <c r="L164" s="35"/>
      <c r="M164" s="35"/>
      <c r="N164" s="4"/>
      <c r="O164" s="4"/>
      <c r="P164" s="35"/>
      <c r="Q164" s="36"/>
      <c r="R164" s="36"/>
      <c r="S164" s="37"/>
      <c r="T164" s="37"/>
      <c r="U164" s="37"/>
      <c r="V164" s="37"/>
      <c r="W164" s="37"/>
      <c r="X164" s="37"/>
      <c r="Y164" s="1"/>
      <c r="Z164" s="1"/>
      <c r="AA164" s="1"/>
      <c r="AB164" s="1"/>
      <c r="AC164" s="1"/>
      <c r="AD164" s="1"/>
      <c r="AE164" s="1"/>
      <c r="AF164" s="1"/>
      <c r="AG164" s="38"/>
      <c r="AH164" s="38"/>
      <c r="AI164" s="1"/>
      <c r="AJ164" s="1"/>
      <c r="AK164" s="25"/>
      <c r="AL164" s="25"/>
      <c r="AM164" s="1"/>
      <c r="AN164" s="1"/>
      <c r="AQ164" s="22"/>
      <c r="AR164" s="21"/>
    </row>
    <row r="165" spans="1:44" x14ac:dyDescent="0.25">
      <c r="A165" s="14"/>
      <c r="C165" s="4"/>
      <c r="D165" s="4"/>
      <c r="E165" s="4"/>
      <c r="F165" s="4"/>
      <c r="G165" s="4"/>
      <c r="H165" s="4"/>
      <c r="I165" s="34"/>
      <c r="J165" s="35"/>
      <c r="K165" s="35"/>
      <c r="L165" s="35"/>
      <c r="M165" s="35"/>
      <c r="N165" s="4"/>
      <c r="O165" s="4"/>
      <c r="P165" s="35"/>
      <c r="Q165" s="36"/>
      <c r="R165" s="36"/>
      <c r="S165" s="37"/>
      <c r="T165" s="37"/>
      <c r="U165" s="37"/>
      <c r="V165" s="37"/>
      <c r="W165" s="37"/>
      <c r="X165" s="37"/>
      <c r="Y165" s="1"/>
      <c r="Z165" s="1"/>
      <c r="AA165" s="1"/>
      <c r="AB165" s="1"/>
      <c r="AC165" s="1"/>
      <c r="AD165" s="1"/>
      <c r="AE165" s="1"/>
      <c r="AF165" s="1"/>
      <c r="AG165" s="38"/>
      <c r="AH165" s="38"/>
      <c r="AI165" s="1"/>
      <c r="AJ165" s="1"/>
      <c r="AK165" s="25"/>
      <c r="AL165" s="25"/>
      <c r="AM165" s="1"/>
      <c r="AN165" s="1"/>
      <c r="AQ165" s="22"/>
      <c r="AR165" s="21"/>
    </row>
    <row r="166" spans="1:44" x14ac:dyDescent="0.25">
      <c r="A166" s="14"/>
      <c r="C166" s="4"/>
      <c r="D166" s="4"/>
      <c r="E166" s="4"/>
      <c r="F166" s="4"/>
      <c r="G166" s="4"/>
      <c r="H166" s="4"/>
      <c r="I166" s="34"/>
      <c r="J166" s="35"/>
      <c r="K166" s="35"/>
      <c r="L166" s="35"/>
      <c r="M166" s="35"/>
      <c r="N166" s="4"/>
      <c r="O166" s="4"/>
      <c r="P166" s="35"/>
      <c r="Q166" s="36"/>
      <c r="R166" s="36"/>
      <c r="S166" s="37"/>
      <c r="T166" s="37"/>
      <c r="U166" s="37"/>
      <c r="V166" s="37"/>
      <c r="W166" s="37"/>
      <c r="X166" s="37"/>
      <c r="Y166" s="1"/>
      <c r="Z166" s="1"/>
      <c r="AA166" s="1"/>
      <c r="AB166" s="1"/>
      <c r="AC166" s="1"/>
      <c r="AD166" s="1"/>
      <c r="AE166" s="1"/>
      <c r="AF166" s="1"/>
      <c r="AG166" s="38"/>
      <c r="AH166" s="38"/>
      <c r="AI166" s="1"/>
      <c r="AJ166" s="1"/>
      <c r="AK166" s="25"/>
      <c r="AL166" s="25"/>
      <c r="AM166" s="1"/>
      <c r="AN166" s="1"/>
      <c r="AQ166" s="22"/>
      <c r="AR166" s="21"/>
    </row>
    <row r="167" spans="1:44" x14ac:dyDescent="0.25">
      <c r="A167" s="14"/>
      <c r="C167" s="4"/>
      <c r="D167" s="4"/>
      <c r="E167" s="4"/>
      <c r="F167" s="4"/>
      <c r="G167" s="4"/>
      <c r="H167" s="4"/>
      <c r="I167" s="34"/>
      <c r="J167" s="35"/>
      <c r="K167" s="35"/>
      <c r="L167" s="35"/>
      <c r="M167" s="35"/>
      <c r="N167" s="4"/>
      <c r="O167" s="4"/>
      <c r="P167" s="35"/>
      <c r="Q167" s="36"/>
      <c r="R167" s="36"/>
      <c r="S167" s="37"/>
      <c r="T167" s="37"/>
      <c r="U167" s="37"/>
      <c r="V167" s="37"/>
      <c r="W167" s="37"/>
      <c r="X167" s="37"/>
      <c r="Y167" s="1"/>
      <c r="Z167" s="1"/>
      <c r="AA167" s="1"/>
      <c r="AB167" s="1"/>
      <c r="AC167" s="1"/>
      <c r="AD167" s="1"/>
      <c r="AE167" s="1"/>
      <c r="AF167" s="1"/>
      <c r="AG167" s="38"/>
      <c r="AH167" s="38"/>
      <c r="AI167" s="1"/>
      <c r="AJ167" s="1"/>
      <c r="AK167" s="25"/>
      <c r="AL167" s="25"/>
      <c r="AM167" s="1"/>
      <c r="AN167" s="1"/>
      <c r="AQ167" s="22"/>
      <c r="AR167" s="21"/>
    </row>
    <row r="168" spans="1:44" x14ac:dyDescent="0.25">
      <c r="A168" s="14"/>
      <c r="C168" s="4"/>
      <c r="D168" s="4"/>
      <c r="E168" s="4"/>
      <c r="F168" s="4"/>
      <c r="G168" s="4"/>
      <c r="H168" s="4"/>
      <c r="I168" s="34"/>
      <c r="J168" s="35"/>
      <c r="K168" s="35"/>
      <c r="L168" s="35"/>
      <c r="M168" s="35"/>
      <c r="N168" s="4"/>
      <c r="O168" s="4"/>
      <c r="P168" s="35"/>
      <c r="Q168" s="36"/>
      <c r="R168" s="36"/>
      <c r="S168" s="37"/>
      <c r="T168" s="37"/>
      <c r="U168" s="37"/>
      <c r="V168" s="37"/>
      <c r="W168" s="37"/>
      <c r="X168" s="37"/>
      <c r="Y168" s="1"/>
      <c r="Z168" s="1"/>
      <c r="AA168" s="1"/>
      <c r="AB168" s="1"/>
      <c r="AC168" s="1"/>
      <c r="AD168" s="1"/>
      <c r="AE168" s="1"/>
      <c r="AF168" s="1"/>
      <c r="AG168" s="38"/>
      <c r="AH168" s="38"/>
      <c r="AI168" s="1"/>
      <c r="AJ168" s="1"/>
      <c r="AK168" s="25"/>
      <c r="AL168" s="25"/>
      <c r="AM168" s="1"/>
      <c r="AN168" s="1"/>
      <c r="AQ168" s="22"/>
      <c r="AR168" s="21"/>
    </row>
    <row r="169" spans="1:44" x14ac:dyDescent="0.25">
      <c r="A169" s="14"/>
      <c r="C169" s="4"/>
      <c r="D169" s="4"/>
      <c r="E169" s="4"/>
      <c r="F169" s="4"/>
      <c r="G169" s="4"/>
      <c r="H169" s="4"/>
      <c r="I169" s="34"/>
      <c r="J169" s="35"/>
      <c r="K169" s="35"/>
      <c r="L169" s="35"/>
      <c r="M169" s="35"/>
      <c r="N169" s="4"/>
      <c r="O169" s="4"/>
      <c r="P169" s="35"/>
      <c r="Q169" s="36"/>
      <c r="R169" s="36"/>
      <c r="S169" s="37"/>
      <c r="T169" s="37"/>
      <c r="U169" s="37"/>
      <c r="V169" s="37"/>
      <c r="W169" s="37"/>
      <c r="X169" s="37"/>
      <c r="Y169" s="1"/>
      <c r="Z169" s="1"/>
      <c r="AA169" s="1"/>
      <c r="AB169" s="1"/>
      <c r="AC169" s="1"/>
      <c r="AD169" s="1"/>
      <c r="AE169" s="1"/>
      <c r="AF169" s="1"/>
      <c r="AG169" s="38"/>
      <c r="AH169" s="38"/>
      <c r="AI169" s="1"/>
      <c r="AJ169" s="1"/>
      <c r="AK169" s="25"/>
      <c r="AL169" s="25"/>
      <c r="AM169" s="1"/>
      <c r="AN169" s="1"/>
      <c r="AQ169" s="22"/>
      <c r="AR169" s="21"/>
    </row>
    <row r="170" spans="1:44" x14ac:dyDescent="0.25">
      <c r="A170" s="14"/>
      <c r="C170" s="4"/>
      <c r="D170" s="4"/>
      <c r="E170" s="4"/>
      <c r="F170" s="4"/>
      <c r="G170" s="4"/>
      <c r="H170" s="4"/>
      <c r="I170" s="34"/>
      <c r="J170" s="35"/>
      <c r="K170" s="35"/>
      <c r="L170" s="35"/>
      <c r="M170" s="35"/>
      <c r="N170" s="4"/>
      <c r="O170" s="4"/>
      <c r="P170" s="35"/>
      <c r="Q170" s="36"/>
      <c r="R170" s="36"/>
      <c r="S170" s="37"/>
      <c r="T170" s="37"/>
      <c r="U170" s="37"/>
      <c r="V170" s="37"/>
      <c r="W170" s="37"/>
      <c r="X170" s="37"/>
      <c r="Y170" s="1"/>
      <c r="Z170" s="1"/>
      <c r="AA170" s="1"/>
      <c r="AB170" s="1"/>
      <c r="AC170" s="1"/>
      <c r="AD170" s="1"/>
      <c r="AE170" s="1"/>
      <c r="AF170" s="1"/>
      <c r="AG170" s="38"/>
      <c r="AH170" s="38"/>
      <c r="AI170" s="1"/>
      <c r="AJ170" s="1"/>
      <c r="AK170" s="25"/>
      <c r="AL170" s="25"/>
      <c r="AM170" s="1"/>
      <c r="AN170" s="1"/>
      <c r="AQ170" s="22"/>
      <c r="AR170" s="21"/>
    </row>
    <row r="171" spans="1:44" x14ac:dyDescent="0.25">
      <c r="A171" s="14"/>
      <c r="C171" s="4"/>
      <c r="D171" s="4"/>
      <c r="E171" s="4"/>
      <c r="F171" s="4"/>
      <c r="G171" s="4"/>
      <c r="H171" s="4"/>
      <c r="I171" s="34"/>
      <c r="J171" s="35"/>
      <c r="K171" s="35"/>
      <c r="L171" s="35"/>
      <c r="M171" s="35"/>
      <c r="N171" s="4"/>
      <c r="O171" s="4"/>
      <c r="P171" s="35"/>
      <c r="Q171" s="36"/>
      <c r="R171" s="36"/>
      <c r="S171" s="37"/>
      <c r="T171" s="37"/>
      <c r="U171" s="37"/>
      <c r="V171" s="37"/>
      <c r="W171" s="37"/>
      <c r="X171" s="37"/>
      <c r="Y171" s="1"/>
      <c r="Z171" s="1"/>
      <c r="AA171" s="1"/>
      <c r="AB171" s="1"/>
      <c r="AC171" s="1"/>
      <c r="AD171" s="1"/>
      <c r="AE171" s="1"/>
      <c r="AF171" s="1"/>
      <c r="AG171" s="38"/>
      <c r="AH171" s="38"/>
      <c r="AI171" s="1"/>
      <c r="AJ171" s="1"/>
      <c r="AK171" s="25"/>
      <c r="AL171" s="25"/>
      <c r="AM171" s="1"/>
      <c r="AN171" s="1"/>
      <c r="AQ171" s="22"/>
      <c r="AR171" s="21"/>
    </row>
    <row r="172" spans="1:44" x14ac:dyDescent="0.25">
      <c r="A172" s="14"/>
      <c r="C172" s="4"/>
      <c r="D172" s="4"/>
      <c r="E172" s="4"/>
      <c r="F172" s="4"/>
      <c r="G172" s="4"/>
      <c r="H172" s="4"/>
      <c r="I172" s="34"/>
      <c r="J172" s="35"/>
      <c r="K172" s="35"/>
      <c r="L172" s="35"/>
      <c r="M172" s="35"/>
      <c r="N172" s="4"/>
      <c r="O172" s="4"/>
      <c r="P172" s="35"/>
      <c r="Q172" s="36"/>
      <c r="R172" s="36"/>
      <c r="S172" s="37"/>
      <c r="T172" s="37"/>
      <c r="U172" s="37"/>
      <c r="V172" s="37"/>
      <c r="W172" s="37"/>
      <c r="X172" s="37"/>
      <c r="Y172" s="1"/>
      <c r="Z172" s="1"/>
      <c r="AA172" s="1"/>
      <c r="AB172" s="1"/>
      <c r="AC172" s="1"/>
      <c r="AD172" s="1"/>
      <c r="AE172" s="1"/>
      <c r="AF172" s="1"/>
      <c r="AG172" s="38"/>
      <c r="AH172" s="38"/>
      <c r="AI172" s="1"/>
      <c r="AJ172" s="1"/>
      <c r="AK172" s="25"/>
      <c r="AL172" s="25"/>
      <c r="AM172" s="1"/>
      <c r="AN172" s="1"/>
      <c r="AQ172" s="22"/>
      <c r="AR172" s="21"/>
    </row>
    <row r="173" spans="1:44" x14ac:dyDescent="0.25">
      <c r="A173" s="14"/>
      <c r="C173" s="4"/>
      <c r="D173" s="4"/>
      <c r="E173" s="4"/>
      <c r="F173" s="4"/>
      <c r="G173" s="4"/>
      <c r="H173" s="4"/>
      <c r="I173" s="34"/>
      <c r="J173" s="35"/>
      <c r="K173" s="35"/>
      <c r="L173" s="35"/>
      <c r="M173" s="35"/>
      <c r="N173" s="4"/>
      <c r="O173" s="4"/>
      <c r="P173" s="35"/>
      <c r="Q173" s="36"/>
      <c r="R173" s="36"/>
      <c r="S173" s="37"/>
      <c r="T173" s="37"/>
      <c r="U173" s="37"/>
      <c r="V173" s="37"/>
      <c r="W173" s="37"/>
      <c r="X173" s="37"/>
      <c r="Y173" s="1"/>
      <c r="Z173" s="1"/>
      <c r="AA173" s="1"/>
      <c r="AB173" s="1"/>
      <c r="AC173" s="1"/>
      <c r="AD173" s="1"/>
      <c r="AE173" s="1"/>
      <c r="AF173" s="1"/>
      <c r="AG173" s="38"/>
      <c r="AH173" s="38"/>
      <c r="AI173" s="1"/>
      <c r="AJ173" s="1"/>
      <c r="AK173" s="25"/>
      <c r="AL173" s="25"/>
      <c r="AM173" s="1"/>
      <c r="AN173" s="1"/>
      <c r="AQ173" s="22"/>
      <c r="AR173" s="21"/>
    </row>
    <row r="174" spans="1:44" x14ac:dyDescent="0.25">
      <c r="A174" s="14"/>
      <c r="C174" s="4"/>
      <c r="D174" s="4"/>
      <c r="E174" s="4"/>
      <c r="F174" s="4"/>
      <c r="G174" s="4"/>
      <c r="H174" s="4"/>
      <c r="I174" s="34"/>
      <c r="J174" s="35"/>
      <c r="K174" s="35"/>
      <c r="L174" s="35"/>
      <c r="M174" s="35"/>
      <c r="N174" s="4"/>
      <c r="O174" s="4"/>
      <c r="P174" s="35"/>
      <c r="Q174" s="36"/>
      <c r="R174" s="36"/>
      <c r="S174" s="37"/>
      <c r="T174" s="37"/>
      <c r="U174" s="37"/>
      <c r="V174" s="37"/>
      <c r="W174" s="37"/>
      <c r="X174" s="37"/>
      <c r="Y174" s="1"/>
      <c r="Z174" s="1"/>
      <c r="AA174" s="1"/>
      <c r="AB174" s="1"/>
      <c r="AC174" s="1"/>
      <c r="AD174" s="1"/>
      <c r="AE174" s="1"/>
      <c r="AF174" s="1"/>
      <c r="AG174" s="38"/>
      <c r="AH174" s="38"/>
      <c r="AI174" s="1"/>
      <c r="AJ174" s="1"/>
      <c r="AK174" s="25"/>
      <c r="AL174" s="25"/>
      <c r="AM174" s="1"/>
      <c r="AN174" s="1"/>
      <c r="AQ174" s="22"/>
      <c r="AR174" s="21"/>
    </row>
    <row r="175" spans="1:44" x14ac:dyDescent="0.25">
      <c r="A175" s="14"/>
      <c r="C175" s="4"/>
      <c r="D175" s="4"/>
      <c r="E175" s="4"/>
      <c r="F175" s="4"/>
      <c r="G175" s="4"/>
      <c r="H175" s="4"/>
      <c r="I175" s="34"/>
      <c r="J175" s="35"/>
      <c r="K175" s="35"/>
      <c r="L175" s="35"/>
      <c r="M175" s="35"/>
      <c r="N175" s="4"/>
      <c r="O175" s="4"/>
      <c r="P175" s="35"/>
      <c r="Q175" s="36"/>
      <c r="R175" s="36"/>
      <c r="S175" s="37"/>
      <c r="T175" s="37"/>
      <c r="U175" s="37"/>
      <c r="V175" s="37"/>
      <c r="W175" s="37"/>
      <c r="X175" s="37"/>
      <c r="Y175" s="1"/>
      <c r="Z175" s="1"/>
      <c r="AA175" s="1"/>
      <c r="AB175" s="1"/>
      <c r="AC175" s="1"/>
      <c r="AD175" s="1"/>
      <c r="AE175" s="1"/>
      <c r="AF175" s="1"/>
      <c r="AG175" s="38"/>
      <c r="AH175" s="38"/>
      <c r="AI175" s="1"/>
      <c r="AJ175" s="1"/>
      <c r="AK175" s="25"/>
      <c r="AL175" s="25"/>
      <c r="AM175" s="1"/>
      <c r="AN175" s="1"/>
      <c r="AQ175" s="22"/>
      <c r="AR175" s="21"/>
    </row>
    <row r="176" spans="1:44" x14ac:dyDescent="0.25">
      <c r="A176" s="14"/>
      <c r="C176" s="4"/>
      <c r="D176" s="4"/>
      <c r="E176" s="4"/>
      <c r="F176" s="4"/>
      <c r="G176" s="4"/>
      <c r="H176" s="4"/>
      <c r="I176" s="34"/>
      <c r="J176" s="35"/>
      <c r="K176" s="35"/>
      <c r="L176" s="35"/>
      <c r="M176" s="35"/>
      <c r="N176" s="4"/>
      <c r="O176" s="4"/>
      <c r="P176" s="35"/>
      <c r="Q176" s="36"/>
      <c r="R176" s="36"/>
      <c r="S176" s="37"/>
      <c r="T176" s="37"/>
      <c r="U176" s="37"/>
      <c r="V176" s="37"/>
      <c r="W176" s="37"/>
      <c r="X176" s="37"/>
      <c r="Y176" s="1"/>
      <c r="Z176" s="1"/>
      <c r="AA176" s="1"/>
      <c r="AB176" s="1"/>
      <c r="AC176" s="1"/>
      <c r="AD176" s="1"/>
      <c r="AE176" s="1"/>
      <c r="AF176" s="1"/>
      <c r="AG176" s="38"/>
      <c r="AH176" s="38"/>
      <c r="AI176" s="1"/>
      <c r="AJ176" s="1"/>
      <c r="AK176" s="25"/>
      <c r="AL176" s="25"/>
      <c r="AM176" s="1"/>
      <c r="AN176" s="1"/>
      <c r="AQ176" s="22"/>
      <c r="AR176" s="21"/>
    </row>
    <row r="177" spans="1:44" x14ac:dyDescent="0.25">
      <c r="A177" s="14"/>
      <c r="C177" s="4"/>
      <c r="D177" s="4"/>
      <c r="E177" s="4"/>
      <c r="F177" s="4"/>
      <c r="G177" s="4"/>
      <c r="H177" s="4"/>
      <c r="I177" s="34"/>
      <c r="J177" s="35"/>
      <c r="K177" s="35"/>
      <c r="L177" s="35"/>
      <c r="M177" s="35"/>
      <c r="N177" s="4"/>
      <c r="O177" s="4"/>
      <c r="P177" s="35"/>
      <c r="Q177" s="36"/>
      <c r="R177" s="36"/>
      <c r="S177" s="37"/>
      <c r="T177" s="37"/>
      <c r="U177" s="37"/>
      <c r="V177" s="37"/>
      <c r="W177" s="37"/>
      <c r="X177" s="37"/>
      <c r="Y177" s="1"/>
      <c r="Z177" s="1"/>
      <c r="AA177" s="1"/>
      <c r="AB177" s="1"/>
      <c r="AC177" s="1"/>
      <c r="AD177" s="1"/>
      <c r="AE177" s="1"/>
      <c r="AF177" s="1"/>
      <c r="AG177" s="38"/>
      <c r="AH177" s="38"/>
      <c r="AI177" s="1"/>
      <c r="AJ177" s="1"/>
      <c r="AK177" s="25"/>
      <c r="AL177" s="25"/>
      <c r="AM177" s="1"/>
      <c r="AN177" s="1"/>
      <c r="AQ177" s="22"/>
      <c r="AR177" s="21"/>
    </row>
    <row r="178" spans="1:44" x14ac:dyDescent="0.25">
      <c r="A178" s="14"/>
      <c r="C178" s="4"/>
      <c r="D178" s="4"/>
      <c r="E178" s="4"/>
      <c r="F178" s="4"/>
      <c r="G178" s="4"/>
      <c r="H178" s="4"/>
      <c r="I178" s="34"/>
      <c r="J178" s="35"/>
      <c r="K178" s="35"/>
      <c r="L178" s="35"/>
      <c r="M178" s="35"/>
      <c r="N178" s="4"/>
      <c r="O178" s="4"/>
      <c r="P178" s="35"/>
      <c r="Q178" s="36"/>
      <c r="R178" s="36"/>
      <c r="S178" s="37"/>
      <c r="T178" s="37"/>
      <c r="U178" s="37"/>
      <c r="V178" s="37"/>
      <c r="W178" s="37"/>
      <c r="X178" s="37"/>
      <c r="Y178" s="1"/>
      <c r="Z178" s="1"/>
      <c r="AA178" s="1"/>
      <c r="AB178" s="1"/>
      <c r="AC178" s="1"/>
      <c r="AD178" s="1"/>
      <c r="AE178" s="1"/>
      <c r="AF178" s="1"/>
      <c r="AG178" s="38"/>
      <c r="AH178" s="38"/>
      <c r="AI178" s="1"/>
      <c r="AJ178" s="1"/>
      <c r="AK178" s="25"/>
      <c r="AL178" s="25"/>
      <c r="AM178" s="1"/>
      <c r="AN178" s="1"/>
      <c r="AQ178" s="22"/>
      <c r="AR178" s="21"/>
    </row>
    <row r="179" spans="1:44" x14ac:dyDescent="0.25">
      <c r="A179" s="14"/>
      <c r="C179" s="4"/>
      <c r="D179" s="4"/>
      <c r="E179" s="4"/>
      <c r="F179" s="4"/>
      <c r="G179" s="4"/>
      <c r="H179" s="4"/>
      <c r="I179" s="34"/>
      <c r="J179" s="35"/>
      <c r="K179" s="35"/>
      <c r="L179" s="35"/>
      <c r="M179" s="35"/>
      <c r="N179" s="4"/>
      <c r="O179" s="4"/>
      <c r="P179" s="35"/>
      <c r="Q179" s="36"/>
      <c r="R179" s="36"/>
      <c r="S179" s="37"/>
      <c r="T179" s="37"/>
      <c r="U179" s="37"/>
      <c r="V179" s="37"/>
      <c r="W179" s="37"/>
      <c r="X179" s="37"/>
      <c r="Y179" s="1"/>
      <c r="Z179" s="1"/>
      <c r="AA179" s="1"/>
      <c r="AB179" s="1"/>
      <c r="AC179" s="1"/>
      <c r="AD179" s="1"/>
      <c r="AE179" s="1"/>
      <c r="AF179" s="1"/>
      <c r="AG179" s="38"/>
      <c r="AH179" s="38"/>
      <c r="AI179" s="1"/>
      <c r="AJ179" s="1"/>
      <c r="AK179" s="25"/>
      <c r="AL179" s="25"/>
      <c r="AM179" s="1"/>
      <c r="AN179" s="1"/>
      <c r="AQ179" s="22"/>
      <c r="AR179" s="21"/>
    </row>
    <row r="180" spans="1:44" x14ac:dyDescent="0.25">
      <c r="A180" s="14"/>
      <c r="C180" s="4"/>
      <c r="D180" s="4"/>
      <c r="E180" s="4"/>
      <c r="F180" s="4"/>
      <c r="G180" s="4"/>
      <c r="H180" s="4"/>
      <c r="I180" s="34"/>
      <c r="J180" s="35"/>
      <c r="K180" s="35"/>
      <c r="L180" s="35"/>
      <c r="M180" s="35"/>
      <c r="N180" s="4"/>
      <c r="O180" s="4"/>
      <c r="P180" s="35"/>
      <c r="Q180" s="36"/>
      <c r="R180" s="36"/>
      <c r="S180" s="37"/>
      <c r="T180" s="37"/>
      <c r="U180" s="37"/>
      <c r="V180" s="37"/>
      <c r="W180" s="37"/>
      <c r="X180" s="37"/>
      <c r="Y180" s="1"/>
      <c r="Z180" s="1"/>
      <c r="AA180" s="1"/>
      <c r="AB180" s="1"/>
      <c r="AC180" s="1"/>
      <c r="AD180" s="1"/>
      <c r="AE180" s="1"/>
      <c r="AF180" s="1"/>
      <c r="AG180" s="38"/>
      <c r="AH180" s="38"/>
      <c r="AI180" s="1"/>
      <c r="AJ180" s="1"/>
      <c r="AK180" s="25"/>
      <c r="AL180" s="25"/>
      <c r="AM180" s="1"/>
      <c r="AN180" s="1"/>
      <c r="AQ180" s="22"/>
      <c r="AR180" s="21"/>
    </row>
    <row r="181" spans="1:44" x14ac:dyDescent="0.25">
      <c r="A181" s="14"/>
      <c r="C181" s="4"/>
      <c r="D181" s="4"/>
      <c r="E181" s="4"/>
      <c r="F181" s="4"/>
      <c r="G181" s="4"/>
      <c r="H181" s="4"/>
      <c r="I181" s="34"/>
      <c r="J181" s="35"/>
      <c r="K181" s="35"/>
      <c r="L181" s="35"/>
      <c r="M181" s="35"/>
      <c r="N181" s="4"/>
      <c r="O181" s="4"/>
      <c r="P181" s="35"/>
      <c r="Q181" s="36"/>
      <c r="R181" s="36"/>
      <c r="S181" s="37"/>
      <c r="T181" s="37"/>
      <c r="U181" s="37"/>
      <c r="V181" s="37"/>
      <c r="W181" s="37"/>
      <c r="X181" s="37"/>
      <c r="Y181" s="1"/>
      <c r="Z181" s="1"/>
      <c r="AA181" s="1"/>
      <c r="AB181" s="1"/>
      <c r="AC181" s="1"/>
      <c r="AD181" s="1"/>
      <c r="AE181" s="1"/>
      <c r="AF181" s="1"/>
      <c r="AG181" s="38"/>
      <c r="AH181" s="38"/>
      <c r="AI181" s="1"/>
      <c r="AJ181" s="1"/>
      <c r="AK181" s="25"/>
      <c r="AL181" s="25"/>
      <c r="AM181" s="1"/>
      <c r="AN181" s="1"/>
      <c r="AQ181" s="22"/>
      <c r="AR181" s="21"/>
    </row>
    <row r="182" spans="1:44" x14ac:dyDescent="0.25">
      <c r="A182" s="14"/>
      <c r="C182" s="4"/>
      <c r="D182" s="4"/>
      <c r="E182" s="4"/>
      <c r="F182" s="4"/>
      <c r="G182" s="4"/>
      <c r="H182" s="4"/>
      <c r="I182" s="34"/>
      <c r="J182" s="35"/>
      <c r="K182" s="35"/>
      <c r="L182" s="35"/>
      <c r="M182" s="35"/>
      <c r="N182" s="4"/>
      <c r="O182" s="4"/>
      <c r="P182" s="35"/>
      <c r="Q182" s="36"/>
      <c r="R182" s="36"/>
      <c r="S182" s="37"/>
      <c r="T182" s="37"/>
      <c r="U182" s="37"/>
      <c r="V182" s="37"/>
      <c r="W182" s="37"/>
      <c r="X182" s="37"/>
      <c r="Y182" s="1"/>
      <c r="Z182" s="1"/>
      <c r="AA182" s="1"/>
      <c r="AB182" s="1"/>
      <c r="AC182" s="1"/>
      <c r="AD182" s="1"/>
      <c r="AE182" s="1"/>
      <c r="AF182" s="1"/>
      <c r="AG182" s="38"/>
      <c r="AH182" s="38"/>
      <c r="AI182" s="1"/>
      <c r="AJ182" s="1"/>
      <c r="AK182" s="25"/>
      <c r="AL182" s="25"/>
      <c r="AM182" s="1"/>
      <c r="AN182" s="1"/>
      <c r="AQ182" s="22"/>
      <c r="AR182" s="21"/>
    </row>
    <row r="183" spans="1:44" x14ac:dyDescent="0.25">
      <c r="A183" s="14"/>
      <c r="C183" s="4"/>
      <c r="D183" s="4"/>
      <c r="E183" s="4"/>
      <c r="F183" s="4"/>
      <c r="G183" s="4"/>
      <c r="H183" s="4"/>
      <c r="I183" s="34"/>
      <c r="J183" s="35"/>
      <c r="K183" s="35"/>
      <c r="L183" s="35"/>
      <c r="M183" s="35"/>
      <c r="N183" s="4"/>
      <c r="O183" s="4"/>
      <c r="P183" s="35"/>
      <c r="Q183" s="36"/>
      <c r="R183" s="36"/>
      <c r="S183" s="37"/>
      <c r="T183" s="37"/>
      <c r="U183" s="37"/>
      <c r="V183" s="37"/>
      <c r="W183" s="37"/>
      <c r="X183" s="37"/>
      <c r="Y183" s="1"/>
      <c r="Z183" s="1"/>
      <c r="AA183" s="1"/>
      <c r="AB183" s="1"/>
      <c r="AC183" s="1"/>
      <c r="AD183" s="1"/>
      <c r="AE183" s="1"/>
      <c r="AF183" s="1"/>
      <c r="AG183" s="38"/>
      <c r="AH183" s="38"/>
      <c r="AI183" s="1"/>
      <c r="AJ183" s="1"/>
      <c r="AK183" s="25"/>
      <c r="AL183" s="25"/>
      <c r="AM183" s="1"/>
      <c r="AN183" s="1"/>
      <c r="AQ183" s="22"/>
      <c r="AR183" s="21"/>
    </row>
    <row r="184" spans="1:44" x14ac:dyDescent="0.25">
      <c r="A184" s="14"/>
      <c r="C184" s="4"/>
      <c r="D184" s="4"/>
      <c r="E184" s="4"/>
      <c r="F184" s="4"/>
      <c r="G184" s="4"/>
      <c r="H184" s="4"/>
      <c r="I184" s="34"/>
      <c r="J184" s="35"/>
      <c r="K184" s="35"/>
      <c r="L184" s="35"/>
      <c r="M184" s="35"/>
      <c r="N184" s="4"/>
      <c r="O184" s="4"/>
      <c r="P184" s="35"/>
      <c r="Q184" s="36"/>
      <c r="R184" s="36"/>
      <c r="S184" s="37"/>
      <c r="T184" s="37"/>
      <c r="U184" s="37"/>
      <c r="V184" s="37"/>
      <c r="W184" s="37"/>
      <c r="X184" s="37"/>
      <c r="Y184" s="1"/>
      <c r="Z184" s="1"/>
      <c r="AA184" s="1"/>
      <c r="AB184" s="1"/>
      <c r="AC184" s="1"/>
      <c r="AD184" s="1"/>
      <c r="AE184" s="1"/>
      <c r="AF184" s="1"/>
      <c r="AG184" s="38"/>
      <c r="AH184" s="38"/>
      <c r="AI184" s="1"/>
      <c r="AJ184" s="1"/>
      <c r="AK184" s="25"/>
      <c r="AL184" s="25"/>
      <c r="AM184" s="1"/>
      <c r="AN184" s="1"/>
      <c r="AQ184" s="22"/>
      <c r="AR184" s="21"/>
    </row>
    <row r="185" spans="1:44" x14ac:dyDescent="0.25">
      <c r="A185" s="14"/>
      <c r="C185" s="4"/>
      <c r="D185" s="4"/>
      <c r="E185" s="4"/>
      <c r="F185" s="4"/>
      <c r="G185" s="4"/>
      <c r="H185" s="4"/>
      <c r="I185" s="34"/>
      <c r="J185" s="35"/>
      <c r="K185" s="35"/>
      <c r="L185" s="35"/>
      <c r="M185" s="35"/>
      <c r="N185" s="4"/>
      <c r="O185" s="4"/>
      <c r="P185" s="35"/>
      <c r="Q185" s="36"/>
      <c r="R185" s="36"/>
      <c r="S185" s="37"/>
      <c r="T185" s="37"/>
      <c r="U185" s="37"/>
      <c r="V185" s="37"/>
      <c r="W185" s="37"/>
      <c r="X185" s="37"/>
      <c r="Y185" s="1"/>
      <c r="Z185" s="1"/>
      <c r="AA185" s="1"/>
      <c r="AB185" s="1"/>
      <c r="AC185" s="1"/>
      <c r="AD185" s="1"/>
      <c r="AE185" s="1"/>
      <c r="AF185" s="1"/>
      <c r="AG185" s="38"/>
      <c r="AH185" s="38"/>
      <c r="AI185" s="1"/>
      <c r="AJ185" s="1"/>
      <c r="AK185" s="25"/>
      <c r="AL185" s="25"/>
      <c r="AM185" s="1"/>
      <c r="AN185" s="1"/>
      <c r="AQ185" s="22"/>
      <c r="AR185" s="21"/>
    </row>
    <row r="186" spans="1:44" x14ac:dyDescent="0.25">
      <c r="A186" s="14"/>
      <c r="C186" s="4"/>
      <c r="D186" s="4"/>
      <c r="E186" s="4"/>
      <c r="F186" s="4"/>
      <c r="G186" s="4"/>
      <c r="H186" s="4"/>
      <c r="I186" s="34"/>
      <c r="J186" s="35"/>
      <c r="K186" s="35"/>
      <c r="L186" s="35"/>
      <c r="M186" s="35"/>
      <c r="N186" s="4"/>
      <c r="O186" s="4"/>
      <c r="P186" s="35"/>
      <c r="Q186" s="36"/>
      <c r="R186" s="36"/>
      <c r="S186" s="37"/>
      <c r="T186" s="37"/>
      <c r="U186" s="37"/>
      <c r="V186" s="37"/>
      <c r="W186" s="37"/>
      <c r="X186" s="37"/>
      <c r="Y186" s="1"/>
      <c r="Z186" s="1"/>
      <c r="AA186" s="1"/>
      <c r="AB186" s="1"/>
      <c r="AC186" s="1"/>
      <c r="AD186" s="1"/>
      <c r="AE186" s="1"/>
      <c r="AF186" s="1"/>
      <c r="AG186" s="38"/>
      <c r="AH186" s="38"/>
      <c r="AI186" s="1"/>
      <c r="AJ186" s="1"/>
      <c r="AK186" s="25"/>
      <c r="AL186" s="25"/>
      <c r="AM186" s="1"/>
      <c r="AN186" s="1"/>
      <c r="AQ186" s="22"/>
      <c r="AR186" s="21"/>
    </row>
    <row r="187" spans="1:44" x14ac:dyDescent="0.25">
      <c r="A187" s="14"/>
      <c r="C187" s="4"/>
      <c r="D187" s="4"/>
      <c r="E187" s="4"/>
      <c r="F187" s="4"/>
      <c r="G187" s="4"/>
      <c r="H187" s="4"/>
      <c r="I187" s="34"/>
      <c r="J187" s="35"/>
      <c r="K187" s="35"/>
      <c r="L187" s="35"/>
      <c r="M187" s="35"/>
      <c r="N187" s="4"/>
      <c r="O187" s="4"/>
      <c r="P187" s="35"/>
      <c r="Q187" s="36"/>
      <c r="R187" s="36"/>
      <c r="S187" s="37"/>
      <c r="T187" s="37"/>
      <c r="U187" s="37"/>
      <c r="V187" s="37"/>
      <c r="W187" s="37"/>
      <c r="X187" s="37"/>
      <c r="Y187" s="1"/>
      <c r="Z187" s="1"/>
      <c r="AA187" s="1"/>
      <c r="AB187" s="1"/>
      <c r="AC187" s="1"/>
      <c r="AD187" s="1"/>
      <c r="AE187" s="1"/>
      <c r="AF187" s="1"/>
      <c r="AG187" s="38"/>
      <c r="AH187" s="38"/>
      <c r="AI187" s="1"/>
      <c r="AJ187" s="1"/>
      <c r="AK187" s="25"/>
      <c r="AL187" s="25"/>
      <c r="AM187" s="1"/>
      <c r="AN187" s="1"/>
      <c r="AQ187" s="22"/>
      <c r="AR187" s="21"/>
    </row>
    <row r="188" spans="1:44" x14ac:dyDescent="0.25">
      <c r="A188" s="14"/>
      <c r="C188" s="4"/>
      <c r="D188" s="4"/>
      <c r="E188" s="4"/>
      <c r="F188" s="4"/>
      <c r="G188" s="4"/>
      <c r="H188" s="4"/>
      <c r="I188" s="34"/>
      <c r="J188" s="35"/>
      <c r="K188" s="35"/>
      <c r="L188" s="35"/>
      <c r="M188" s="35"/>
      <c r="N188" s="4"/>
      <c r="O188" s="4"/>
      <c r="P188" s="35"/>
      <c r="Q188" s="36"/>
      <c r="R188" s="36"/>
      <c r="S188" s="37"/>
      <c r="T188" s="37"/>
      <c r="U188" s="37"/>
      <c r="V188" s="37"/>
      <c r="W188" s="37"/>
      <c r="X188" s="37"/>
      <c r="Y188" s="1"/>
      <c r="Z188" s="1"/>
      <c r="AA188" s="1"/>
      <c r="AB188" s="1"/>
      <c r="AC188" s="1"/>
      <c r="AD188" s="1"/>
      <c r="AE188" s="1"/>
      <c r="AF188" s="1"/>
      <c r="AG188" s="38"/>
      <c r="AH188" s="38"/>
      <c r="AI188" s="1"/>
      <c r="AJ188" s="1"/>
      <c r="AK188" s="25"/>
      <c r="AL188" s="25"/>
      <c r="AM188" s="1"/>
      <c r="AN188" s="1"/>
      <c r="AQ188" s="22"/>
      <c r="AR188" s="21"/>
    </row>
    <row r="189" spans="1:44" x14ac:dyDescent="0.25">
      <c r="A189" s="14"/>
      <c r="C189" s="4"/>
      <c r="D189" s="4"/>
      <c r="E189" s="4"/>
      <c r="F189" s="4"/>
      <c r="G189" s="4"/>
      <c r="H189" s="4"/>
      <c r="I189" s="34"/>
      <c r="J189" s="35"/>
      <c r="K189" s="35"/>
      <c r="L189" s="35"/>
      <c r="M189" s="35"/>
      <c r="N189" s="4"/>
      <c r="O189" s="4"/>
      <c r="P189" s="35"/>
      <c r="Q189" s="36"/>
      <c r="R189" s="36"/>
      <c r="S189" s="37"/>
      <c r="T189" s="37"/>
      <c r="U189" s="37"/>
      <c r="V189" s="37"/>
      <c r="W189" s="37"/>
      <c r="X189" s="37"/>
      <c r="Y189" s="1"/>
      <c r="Z189" s="1"/>
      <c r="AA189" s="1"/>
      <c r="AB189" s="1"/>
      <c r="AC189" s="1"/>
      <c r="AD189" s="1"/>
      <c r="AE189" s="1"/>
      <c r="AF189" s="1"/>
      <c r="AG189" s="38"/>
      <c r="AH189" s="38"/>
      <c r="AI189" s="1"/>
      <c r="AJ189" s="1"/>
      <c r="AK189" s="25"/>
      <c r="AL189" s="25"/>
      <c r="AM189" s="1"/>
      <c r="AN189" s="1"/>
      <c r="AQ189" s="22"/>
      <c r="AR189" s="21"/>
    </row>
    <row r="190" spans="1:44" x14ac:dyDescent="0.25">
      <c r="A190" s="14"/>
      <c r="C190" s="4"/>
      <c r="D190" s="4"/>
      <c r="E190" s="4"/>
      <c r="F190" s="4"/>
      <c r="G190" s="4"/>
      <c r="H190" s="4"/>
      <c r="I190" s="34"/>
      <c r="J190" s="35"/>
      <c r="K190" s="35"/>
      <c r="L190" s="35"/>
      <c r="M190" s="35"/>
      <c r="N190" s="4"/>
      <c r="O190" s="4"/>
      <c r="P190" s="35"/>
      <c r="Q190" s="36"/>
      <c r="R190" s="36"/>
      <c r="S190" s="37"/>
      <c r="T190" s="37"/>
      <c r="U190" s="37"/>
      <c r="V190" s="37"/>
      <c r="W190" s="37"/>
      <c r="X190" s="37"/>
      <c r="Y190" s="1"/>
      <c r="Z190" s="1"/>
      <c r="AA190" s="1"/>
      <c r="AB190" s="1"/>
      <c r="AC190" s="1"/>
      <c r="AD190" s="1"/>
      <c r="AE190" s="1"/>
      <c r="AF190" s="1"/>
      <c r="AG190" s="38"/>
      <c r="AH190" s="38"/>
      <c r="AI190" s="1"/>
      <c r="AJ190" s="1"/>
      <c r="AK190" s="25"/>
      <c r="AL190" s="25"/>
      <c r="AM190" s="1"/>
      <c r="AN190" s="1"/>
      <c r="AQ190" s="22"/>
      <c r="AR190" s="21"/>
    </row>
    <row r="191" spans="1:44" x14ac:dyDescent="0.25">
      <c r="A191" s="14"/>
      <c r="C191" s="4"/>
      <c r="D191" s="4"/>
      <c r="E191" s="4"/>
      <c r="F191" s="4"/>
      <c r="G191" s="4"/>
      <c r="H191" s="4"/>
      <c r="I191" s="34"/>
      <c r="J191" s="35"/>
      <c r="K191" s="35"/>
      <c r="L191" s="35"/>
      <c r="M191" s="35"/>
      <c r="N191" s="4"/>
      <c r="O191" s="4"/>
      <c r="P191" s="35"/>
      <c r="Q191" s="36"/>
      <c r="R191" s="36"/>
      <c r="S191" s="37"/>
      <c r="T191" s="37"/>
      <c r="U191" s="37"/>
      <c r="V191" s="37"/>
      <c r="W191" s="37"/>
      <c r="X191" s="37"/>
      <c r="Y191" s="1"/>
      <c r="Z191" s="1"/>
      <c r="AA191" s="1"/>
      <c r="AB191" s="1"/>
      <c r="AC191" s="1"/>
      <c r="AD191" s="1"/>
      <c r="AE191" s="1"/>
      <c r="AF191" s="1"/>
      <c r="AG191" s="38"/>
      <c r="AH191" s="38"/>
      <c r="AI191" s="1"/>
      <c r="AJ191" s="1"/>
      <c r="AK191" s="25"/>
      <c r="AL191" s="25"/>
      <c r="AM191" s="1"/>
      <c r="AN191" s="1"/>
      <c r="AQ191" s="22"/>
      <c r="AR191" s="21"/>
    </row>
    <row r="192" spans="1:44" x14ac:dyDescent="0.25">
      <c r="A192" s="14"/>
      <c r="C192" s="4"/>
      <c r="D192" s="4"/>
      <c r="E192" s="4"/>
      <c r="F192" s="4"/>
      <c r="G192" s="4"/>
      <c r="H192" s="4"/>
      <c r="I192" s="34"/>
      <c r="J192" s="35"/>
      <c r="K192" s="35"/>
      <c r="L192" s="35"/>
      <c r="M192" s="35"/>
      <c r="N192" s="4"/>
      <c r="O192" s="4"/>
      <c r="P192" s="35"/>
      <c r="Q192" s="36"/>
      <c r="R192" s="36"/>
      <c r="S192" s="37"/>
      <c r="T192" s="37"/>
      <c r="U192" s="37"/>
      <c r="V192" s="37"/>
      <c r="W192" s="37"/>
      <c r="X192" s="37"/>
      <c r="Y192" s="1"/>
      <c r="Z192" s="1"/>
      <c r="AA192" s="1"/>
      <c r="AB192" s="1"/>
      <c r="AC192" s="1"/>
      <c r="AD192" s="1"/>
      <c r="AE192" s="1"/>
      <c r="AF192" s="1"/>
      <c r="AG192" s="38"/>
      <c r="AH192" s="38"/>
      <c r="AI192" s="1"/>
      <c r="AJ192" s="1"/>
      <c r="AK192" s="25"/>
      <c r="AL192" s="25"/>
      <c r="AM192" s="1"/>
      <c r="AN192" s="1"/>
      <c r="AQ192" s="22"/>
      <c r="AR192" s="21"/>
    </row>
    <row r="193" spans="1:44" x14ac:dyDescent="0.25">
      <c r="A193" s="14"/>
      <c r="C193" s="4"/>
      <c r="D193" s="4"/>
      <c r="E193" s="4"/>
      <c r="F193" s="4"/>
      <c r="G193" s="4"/>
      <c r="H193" s="4"/>
      <c r="I193" s="34"/>
      <c r="J193" s="35"/>
      <c r="K193" s="35"/>
      <c r="L193" s="35"/>
      <c r="M193" s="35"/>
      <c r="N193" s="4"/>
      <c r="O193" s="4"/>
      <c r="P193" s="35"/>
      <c r="Q193" s="36"/>
      <c r="R193" s="36"/>
      <c r="S193" s="37"/>
      <c r="T193" s="37"/>
      <c r="U193" s="37"/>
      <c r="V193" s="37"/>
      <c r="W193" s="37"/>
      <c r="X193" s="37"/>
      <c r="Y193" s="1"/>
      <c r="Z193" s="1"/>
      <c r="AA193" s="1"/>
      <c r="AB193" s="1"/>
      <c r="AC193" s="1"/>
      <c r="AD193" s="1"/>
      <c r="AE193" s="1"/>
      <c r="AF193" s="1"/>
      <c r="AG193" s="38"/>
      <c r="AH193" s="38"/>
      <c r="AI193" s="1"/>
      <c r="AJ193" s="1"/>
      <c r="AK193" s="25"/>
      <c r="AL193" s="25"/>
      <c r="AM193" s="1"/>
      <c r="AN193" s="1"/>
      <c r="AQ193" s="22"/>
      <c r="AR193" s="21"/>
    </row>
    <row r="194" spans="1:44" x14ac:dyDescent="0.25">
      <c r="A194" s="14"/>
      <c r="C194" s="4"/>
      <c r="D194" s="4"/>
      <c r="E194" s="4"/>
      <c r="F194" s="4"/>
      <c r="G194" s="4"/>
      <c r="H194" s="4"/>
      <c r="I194" s="34"/>
      <c r="J194" s="35"/>
      <c r="K194" s="35"/>
      <c r="L194" s="35"/>
      <c r="M194" s="35"/>
      <c r="N194" s="4"/>
      <c r="O194" s="4"/>
      <c r="P194" s="35"/>
      <c r="Q194" s="36"/>
      <c r="R194" s="36"/>
      <c r="S194" s="37"/>
      <c r="T194" s="37"/>
      <c r="U194" s="37"/>
      <c r="V194" s="37"/>
      <c r="W194" s="37"/>
      <c r="X194" s="37"/>
      <c r="Y194" s="1"/>
      <c r="Z194" s="1"/>
      <c r="AA194" s="1"/>
      <c r="AB194" s="1"/>
      <c r="AC194" s="1"/>
      <c r="AD194" s="1"/>
      <c r="AE194" s="1"/>
      <c r="AF194" s="1"/>
      <c r="AG194" s="38"/>
      <c r="AH194" s="38"/>
      <c r="AI194" s="1"/>
      <c r="AJ194" s="1"/>
      <c r="AK194" s="25"/>
      <c r="AL194" s="25"/>
      <c r="AM194" s="1"/>
      <c r="AN194" s="1"/>
      <c r="AQ194" s="22"/>
      <c r="AR194" s="21"/>
    </row>
    <row r="195" spans="1:44" x14ac:dyDescent="0.25">
      <c r="A195" s="14"/>
      <c r="C195" s="4"/>
      <c r="D195" s="4"/>
      <c r="E195" s="4"/>
      <c r="F195" s="4"/>
      <c r="G195" s="4"/>
      <c r="H195" s="4"/>
      <c r="I195" s="34"/>
      <c r="J195" s="35"/>
      <c r="K195" s="35"/>
      <c r="L195" s="35"/>
      <c r="M195" s="35"/>
      <c r="N195" s="4"/>
      <c r="O195" s="4"/>
      <c r="P195" s="35"/>
      <c r="Q195" s="36"/>
      <c r="R195" s="36"/>
      <c r="S195" s="37"/>
      <c r="T195" s="37"/>
      <c r="U195" s="37"/>
      <c r="V195" s="37"/>
      <c r="W195" s="37"/>
      <c r="X195" s="37"/>
      <c r="Y195" s="1"/>
      <c r="Z195" s="1"/>
      <c r="AA195" s="1"/>
      <c r="AB195" s="1"/>
      <c r="AC195" s="1"/>
      <c r="AD195" s="1"/>
      <c r="AE195" s="1"/>
      <c r="AF195" s="1"/>
      <c r="AG195" s="38"/>
      <c r="AH195" s="38"/>
      <c r="AI195" s="1"/>
      <c r="AJ195" s="1"/>
      <c r="AK195" s="25"/>
      <c r="AL195" s="25"/>
      <c r="AM195" s="1"/>
      <c r="AN195" s="1"/>
      <c r="AQ195" s="22"/>
      <c r="AR195" s="21"/>
    </row>
    <row r="196" spans="1:44" x14ac:dyDescent="0.25">
      <c r="A196" s="14"/>
      <c r="C196" s="4"/>
      <c r="D196" s="4"/>
      <c r="E196" s="4"/>
      <c r="F196" s="4"/>
      <c r="G196" s="4"/>
      <c r="H196" s="4"/>
      <c r="I196" s="34"/>
      <c r="J196" s="35"/>
      <c r="K196" s="35"/>
      <c r="L196" s="35"/>
      <c r="M196" s="35"/>
      <c r="N196" s="4"/>
      <c r="O196" s="4"/>
      <c r="P196" s="35"/>
      <c r="Q196" s="36"/>
      <c r="R196" s="36"/>
      <c r="S196" s="37"/>
      <c r="T196" s="37"/>
      <c r="U196" s="37"/>
      <c r="V196" s="37"/>
      <c r="W196" s="37"/>
      <c r="X196" s="37"/>
      <c r="Y196" s="1"/>
      <c r="Z196" s="1"/>
      <c r="AA196" s="1"/>
      <c r="AB196" s="1"/>
      <c r="AC196" s="1"/>
      <c r="AD196" s="1"/>
      <c r="AE196" s="1"/>
      <c r="AF196" s="1"/>
      <c r="AG196" s="38"/>
      <c r="AH196" s="38"/>
      <c r="AI196" s="1"/>
      <c r="AJ196" s="1"/>
      <c r="AK196" s="25"/>
      <c r="AL196" s="25"/>
      <c r="AM196" s="1"/>
      <c r="AN196" s="1"/>
      <c r="AQ196" s="22"/>
      <c r="AR196" s="21"/>
    </row>
    <row r="197" spans="1:44" x14ac:dyDescent="0.25">
      <c r="A197" s="14"/>
      <c r="C197" s="4"/>
      <c r="D197" s="4"/>
      <c r="E197" s="4"/>
      <c r="F197" s="4"/>
      <c r="G197" s="4"/>
      <c r="H197" s="4"/>
      <c r="I197" s="34"/>
      <c r="J197" s="35"/>
      <c r="K197" s="35"/>
      <c r="L197" s="35"/>
      <c r="M197" s="35"/>
      <c r="N197" s="4"/>
      <c r="O197" s="4"/>
      <c r="P197" s="35"/>
      <c r="Q197" s="36"/>
      <c r="R197" s="36"/>
      <c r="S197" s="37"/>
      <c r="T197" s="37"/>
      <c r="U197" s="37"/>
      <c r="V197" s="37"/>
      <c r="W197" s="37"/>
      <c r="X197" s="37"/>
      <c r="Y197" s="1"/>
      <c r="Z197" s="1"/>
      <c r="AA197" s="1"/>
      <c r="AB197" s="1"/>
      <c r="AC197" s="1"/>
      <c r="AD197" s="1"/>
      <c r="AE197" s="1"/>
      <c r="AF197" s="1"/>
      <c r="AG197" s="38"/>
      <c r="AH197" s="38"/>
      <c r="AI197" s="1"/>
      <c r="AJ197" s="1"/>
      <c r="AK197" s="25"/>
      <c r="AL197" s="25"/>
      <c r="AM197" s="1"/>
      <c r="AN197" s="1"/>
      <c r="AQ197" s="22"/>
      <c r="AR197" s="21"/>
    </row>
    <row r="198" spans="1:44" x14ac:dyDescent="0.25">
      <c r="A198" s="14"/>
      <c r="C198" s="4"/>
      <c r="D198" s="4"/>
      <c r="E198" s="4"/>
      <c r="F198" s="4"/>
      <c r="G198" s="4"/>
      <c r="H198" s="4"/>
      <c r="I198" s="34"/>
      <c r="J198" s="35"/>
      <c r="K198" s="35"/>
      <c r="L198" s="35"/>
      <c r="M198" s="35"/>
      <c r="N198" s="4"/>
      <c r="O198" s="4"/>
      <c r="P198" s="35"/>
      <c r="Q198" s="36"/>
      <c r="R198" s="36"/>
      <c r="S198" s="37"/>
      <c r="T198" s="37"/>
      <c r="U198" s="37"/>
      <c r="V198" s="37"/>
      <c r="W198" s="37"/>
      <c r="X198" s="37"/>
      <c r="Y198" s="1"/>
      <c r="Z198" s="1"/>
      <c r="AA198" s="1"/>
      <c r="AB198" s="1"/>
      <c r="AC198" s="1"/>
      <c r="AD198" s="1"/>
      <c r="AE198" s="1"/>
      <c r="AF198" s="1"/>
      <c r="AG198" s="38"/>
      <c r="AH198" s="38"/>
      <c r="AI198" s="1"/>
      <c r="AJ198" s="1"/>
      <c r="AK198" s="25"/>
      <c r="AL198" s="25"/>
      <c r="AM198" s="1"/>
      <c r="AN198" s="1"/>
      <c r="AQ198" s="22"/>
      <c r="AR198" s="21"/>
    </row>
    <row r="199" spans="1:44" x14ac:dyDescent="0.25">
      <c r="A199" s="14"/>
      <c r="C199" s="4"/>
      <c r="D199" s="4"/>
      <c r="E199" s="4"/>
      <c r="F199" s="4"/>
      <c r="G199" s="4"/>
      <c r="H199" s="4"/>
      <c r="I199" s="34"/>
      <c r="J199" s="35"/>
      <c r="K199" s="35"/>
      <c r="L199" s="35"/>
      <c r="M199" s="35"/>
      <c r="N199" s="4"/>
      <c r="O199" s="4"/>
      <c r="P199" s="35"/>
      <c r="Q199" s="36"/>
      <c r="R199" s="36"/>
      <c r="S199" s="37"/>
      <c r="T199" s="37"/>
      <c r="U199" s="37"/>
      <c r="V199" s="37"/>
      <c r="W199" s="37"/>
      <c r="X199" s="37"/>
      <c r="Y199" s="1"/>
      <c r="Z199" s="1"/>
      <c r="AA199" s="1"/>
      <c r="AB199" s="1"/>
      <c r="AC199" s="1"/>
      <c r="AD199" s="1"/>
      <c r="AE199" s="1"/>
      <c r="AF199" s="1"/>
      <c r="AG199" s="38"/>
      <c r="AH199" s="38"/>
      <c r="AI199" s="1"/>
      <c r="AJ199" s="1"/>
      <c r="AK199" s="25"/>
      <c r="AL199" s="25"/>
      <c r="AM199" s="1"/>
      <c r="AN199" s="1"/>
      <c r="AQ199" s="22"/>
      <c r="AR199" s="21"/>
    </row>
    <row r="200" spans="1:44" x14ac:dyDescent="0.25">
      <c r="A200" s="14"/>
      <c r="C200" s="4"/>
      <c r="D200" s="4"/>
      <c r="E200" s="4"/>
      <c r="F200" s="4"/>
      <c r="G200" s="4"/>
      <c r="H200" s="4"/>
      <c r="I200" s="34"/>
      <c r="J200" s="35"/>
      <c r="K200" s="35"/>
      <c r="L200" s="35"/>
      <c r="M200" s="35"/>
      <c r="N200" s="4"/>
      <c r="O200" s="4"/>
      <c r="P200" s="35"/>
      <c r="Q200" s="36"/>
      <c r="R200" s="36"/>
      <c r="S200" s="37"/>
      <c r="T200" s="37"/>
      <c r="U200" s="37"/>
      <c r="V200" s="37"/>
      <c r="W200" s="37"/>
      <c r="X200" s="37"/>
      <c r="Y200" s="1"/>
      <c r="Z200" s="1"/>
      <c r="AA200" s="1"/>
      <c r="AB200" s="1"/>
      <c r="AC200" s="1"/>
      <c r="AD200" s="1"/>
      <c r="AE200" s="1"/>
      <c r="AF200" s="1"/>
      <c r="AG200" s="38"/>
      <c r="AH200" s="38"/>
      <c r="AI200" s="1"/>
      <c r="AJ200" s="1"/>
      <c r="AK200" s="25"/>
      <c r="AL200" s="25"/>
      <c r="AM200" s="1"/>
      <c r="AN200" s="1"/>
      <c r="AQ200" s="22"/>
      <c r="AR200" s="21"/>
    </row>
    <row r="201" spans="1:44" x14ac:dyDescent="0.25">
      <c r="A201" s="14"/>
      <c r="C201" s="4"/>
      <c r="D201" s="4"/>
      <c r="E201" s="4"/>
      <c r="F201" s="4"/>
      <c r="G201" s="4"/>
      <c r="H201" s="4"/>
      <c r="I201" s="34"/>
      <c r="J201" s="35"/>
      <c r="K201" s="35"/>
      <c r="L201" s="35"/>
      <c r="M201" s="35"/>
      <c r="N201" s="4"/>
      <c r="O201" s="4"/>
      <c r="P201" s="35"/>
      <c r="Q201" s="36"/>
      <c r="R201" s="36"/>
      <c r="S201" s="37"/>
      <c r="T201" s="37"/>
      <c r="U201" s="37"/>
      <c r="V201" s="37"/>
      <c r="W201" s="37"/>
      <c r="X201" s="37"/>
      <c r="Y201" s="1"/>
      <c r="Z201" s="1"/>
      <c r="AA201" s="1"/>
      <c r="AB201" s="1"/>
      <c r="AC201" s="1"/>
      <c r="AD201" s="1"/>
      <c r="AE201" s="1"/>
      <c r="AF201" s="1"/>
      <c r="AG201" s="38"/>
      <c r="AH201" s="38"/>
      <c r="AI201" s="1"/>
      <c r="AJ201" s="1"/>
      <c r="AK201" s="25"/>
      <c r="AL201" s="25"/>
      <c r="AM201" s="1"/>
      <c r="AN201" s="1"/>
      <c r="AQ201" s="22"/>
      <c r="AR201" s="21"/>
    </row>
    <row r="202" spans="1:44" x14ac:dyDescent="0.25">
      <c r="A202" s="14"/>
      <c r="C202" s="4"/>
      <c r="D202" s="4"/>
      <c r="E202" s="4"/>
      <c r="F202" s="4"/>
      <c r="G202" s="4"/>
      <c r="H202" s="4"/>
      <c r="I202" s="34"/>
      <c r="J202" s="35"/>
      <c r="K202" s="35"/>
      <c r="L202" s="35"/>
      <c r="M202" s="35"/>
      <c r="N202" s="4"/>
      <c r="O202" s="4"/>
      <c r="P202" s="35"/>
      <c r="Q202" s="36"/>
      <c r="R202" s="36"/>
      <c r="S202" s="37"/>
      <c r="T202" s="37"/>
      <c r="U202" s="37"/>
      <c r="V202" s="37"/>
      <c r="W202" s="37"/>
      <c r="X202" s="37"/>
      <c r="Y202" s="1"/>
      <c r="Z202" s="1"/>
      <c r="AA202" s="1"/>
      <c r="AB202" s="1"/>
      <c r="AC202" s="1"/>
      <c r="AD202" s="1"/>
      <c r="AE202" s="1"/>
      <c r="AF202" s="1"/>
      <c r="AG202" s="38"/>
      <c r="AH202" s="38"/>
      <c r="AI202" s="1"/>
      <c r="AJ202" s="1"/>
      <c r="AK202" s="25"/>
      <c r="AL202" s="25"/>
      <c r="AM202" s="1"/>
      <c r="AN202" s="1"/>
      <c r="AQ202" s="22"/>
      <c r="AR202" s="21"/>
    </row>
    <row r="203" spans="1:44" x14ac:dyDescent="0.25">
      <c r="A203" s="14"/>
      <c r="C203" s="4"/>
      <c r="D203" s="4"/>
      <c r="E203" s="4"/>
      <c r="F203" s="4"/>
      <c r="G203" s="4"/>
      <c r="H203" s="4"/>
      <c r="I203" s="34"/>
      <c r="J203" s="35"/>
      <c r="K203" s="35"/>
      <c r="L203" s="35"/>
      <c r="M203" s="35"/>
      <c r="N203" s="4"/>
      <c r="O203" s="4"/>
      <c r="P203" s="35"/>
      <c r="Q203" s="36"/>
      <c r="R203" s="36"/>
      <c r="S203" s="37"/>
      <c r="T203" s="37"/>
      <c r="U203" s="37"/>
      <c r="V203" s="37"/>
      <c r="W203" s="37"/>
      <c r="X203" s="37"/>
      <c r="Y203" s="1"/>
      <c r="Z203" s="1"/>
      <c r="AA203" s="1"/>
      <c r="AB203" s="1"/>
      <c r="AC203" s="1"/>
      <c r="AD203" s="1"/>
      <c r="AE203" s="1"/>
      <c r="AF203" s="1"/>
      <c r="AG203" s="38"/>
      <c r="AH203" s="38"/>
      <c r="AI203" s="1"/>
      <c r="AJ203" s="1"/>
      <c r="AK203" s="25"/>
      <c r="AL203" s="25"/>
      <c r="AM203" s="1"/>
      <c r="AN203" s="1"/>
      <c r="AQ203" s="22"/>
      <c r="AR203" s="21"/>
    </row>
    <row r="204" spans="1:44" x14ac:dyDescent="0.25">
      <c r="A204" s="14"/>
      <c r="C204" s="4"/>
      <c r="D204" s="4"/>
      <c r="E204" s="4"/>
      <c r="F204" s="4"/>
      <c r="G204" s="4"/>
      <c r="H204" s="4"/>
      <c r="I204" s="34"/>
      <c r="J204" s="35"/>
      <c r="K204" s="35"/>
      <c r="L204" s="35"/>
      <c r="M204" s="35"/>
      <c r="N204" s="4"/>
      <c r="O204" s="4"/>
      <c r="P204" s="35"/>
      <c r="Q204" s="36"/>
      <c r="R204" s="36"/>
      <c r="S204" s="37"/>
      <c r="T204" s="37"/>
      <c r="U204" s="37"/>
      <c r="V204" s="37"/>
      <c r="W204" s="37"/>
      <c r="X204" s="37"/>
      <c r="Y204" s="1"/>
      <c r="Z204" s="1"/>
      <c r="AA204" s="1"/>
      <c r="AB204" s="1"/>
      <c r="AC204" s="1"/>
      <c r="AD204" s="1"/>
      <c r="AE204" s="1"/>
      <c r="AF204" s="1"/>
      <c r="AG204" s="38"/>
      <c r="AH204" s="38"/>
      <c r="AI204" s="1"/>
      <c r="AJ204" s="1"/>
      <c r="AK204" s="25"/>
      <c r="AL204" s="25"/>
      <c r="AM204" s="1"/>
      <c r="AN204" s="1"/>
      <c r="AQ204" s="22"/>
      <c r="AR204" s="21"/>
    </row>
    <row r="205" spans="1:44" x14ac:dyDescent="0.25">
      <c r="A205" s="14"/>
      <c r="C205" s="4"/>
      <c r="D205" s="4"/>
      <c r="E205" s="4"/>
      <c r="F205" s="4"/>
      <c r="G205" s="4"/>
      <c r="H205" s="4"/>
      <c r="I205" s="34"/>
      <c r="J205" s="35"/>
      <c r="K205" s="35"/>
      <c r="L205" s="35"/>
      <c r="M205" s="35"/>
      <c r="N205" s="4"/>
      <c r="O205" s="4"/>
      <c r="P205" s="35"/>
      <c r="Q205" s="36"/>
      <c r="R205" s="36"/>
      <c r="S205" s="37"/>
      <c r="T205" s="37"/>
      <c r="U205" s="37"/>
      <c r="V205" s="37"/>
      <c r="W205" s="37"/>
      <c r="X205" s="37"/>
      <c r="Y205" s="1"/>
      <c r="Z205" s="1"/>
      <c r="AA205" s="1"/>
      <c r="AB205" s="1"/>
      <c r="AC205" s="1"/>
      <c r="AD205" s="1"/>
      <c r="AE205" s="1"/>
      <c r="AF205" s="1"/>
      <c r="AG205" s="38"/>
      <c r="AH205" s="38"/>
      <c r="AI205" s="1"/>
      <c r="AJ205" s="1"/>
      <c r="AK205" s="25"/>
      <c r="AL205" s="25"/>
      <c r="AM205" s="1"/>
      <c r="AN205" s="1"/>
      <c r="AQ205" s="22"/>
      <c r="AR205" s="21"/>
    </row>
    <row r="206" spans="1:44" x14ac:dyDescent="0.25">
      <c r="A206" s="14"/>
      <c r="C206" s="4"/>
      <c r="D206" s="4"/>
      <c r="E206" s="4"/>
      <c r="F206" s="4"/>
      <c r="G206" s="4"/>
      <c r="H206" s="4"/>
      <c r="I206" s="34"/>
      <c r="J206" s="35"/>
      <c r="K206" s="35"/>
      <c r="L206" s="35"/>
      <c r="M206" s="35"/>
      <c r="N206" s="4"/>
      <c r="O206" s="4"/>
      <c r="P206" s="35"/>
      <c r="Q206" s="36"/>
      <c r="R206" s="36"/>
      <c r="S206" s="37"/>
      <c r="T206" s="37"/>
      <c r="U206" s="37"/>
      <c r="V206" s="37"/>
      <c r="W206" s="37"/>
      <c r="X206" s="37"/>
      <c r="Y206" s="1"/>
      <c r="Z206" s="1"/>
      <c r="AA206" s="1"/>
      <c r="AB206" s="1"/>
      <c r="AC206" s="1"/>
      <c r="AD206" s="1"/>
      <c r="AE206" s="1"/>
      <c r="AF206" s="1"/>
      <c r="AG206" s="38"/>
      <c r="AH206" s="38"/>
      <c r="AI206" s="1"/>
      <c r="AJ206" s="1"/>
      <c r="AK206" s="25"/>
      <c r="AL206" s="25"/>
      <c r="AM206" s="1"/>
      <c r="AN206" s="1"/>
      <c r="AQ206" s="22"/>
      <c r="AR206" s="21"/>
    </row>
    <row r="207" spans="1:44" x14ac:dyDescent="0.25">
      <c r="A207" s="14"/>
      <c r="C207" s="4"/>
      <c r="D207" s="4"/>
      <c r="E207" s="4"/>
      <c r="F207" s="4"/>
      <c r="G207" s="4"/>
      <c r="H207" s="4"/>
      <c r="I207" s="34"/>
      <c r="J207" s="35"/>
      <c r="K207" s="35"/>
      <c r="L207" s="35"/>
      <c r="M207" s="35"/>
      <c r="N207" s="4"/>
      <c r="O207" s="4"/>
      <c r="P207" s="35"/>
      <c r="Q207" s="36"/>
      <c r="R207" s="36"/>
      <c r="S207" s="37"/>
      <c r="T207" s="37"/>
      <c r="U207" s="37"/>
      <c r="V207" s="37"/>
      <c r="W207" s="37"/>
      <c r="X207" s="37"/>
      <c r="Y207" s="1"/>
      <c r="Z207" s="1"/>
      <c r="AA207" s="1"/>
      <c r="AB207" s="1"/>
      <c r="AC207" s="1"/>
      <c r="AD207" s="1"/>
      <c r="AE207" s="1"/>
      <c r="AF207" s="1"/>
      <c r="AG207" s="38"/>
      <c r="AH207" s="38"/>
      <c r="AI207" s="1"/>
      <c r="AJ207" s="1"/>
      <c r="AK207" s="25"/>
      <c r="AL207" s="25"/>
      <c r="AM207" s="1"/>
      <c r="AN207" s="1"/>
      <c r="AQ207" s="22"/>
      <c r="AR207" s="21"/>
    </row>
    <row r="208" spans="1:44" x14ac:dyDescent="0.25">
      <c r="A208" s="14"/>
      <c r="C208" s="4"/>
      <c r="D208" s="4"/>
      <c r="E208" s="4"/>
      <c r="F208" s="4"/>
      <c r="G208" s="4"/>
      <c r="H208" s="4"/>
      <c r="I208" s="34"/>
      <c r="J208" s="35"/>
      <c r="K208" s="35"/>
      <c r="L208" s="35"/>
      <c r="M208" s="35"/>
      <c r="N208" s="4"/>
      <c r="O208" s="4"/>
      <c r="P208" s="35"/>
      <c r="Q208" s="36"/>
      <c r="R208" s="36"/>
      <c r="S208" s="37"/>
      <c r="T208" s="37"/>
      <c r="U208" s="37"/>
      <c r="V208" s="37"/>
      <c r="W208" s="37"/>
      <c r="X208" s="37"/>
      <c r="Y208" s="1"/>
      <c r="Z208" s="1"/>
      <c r="AA208" s="1"/>
      <c r="AB208" s="1"/>
      <c r="AC208" s="1"/>
      <c r="AD208" s="1"/>
      <c r="AE208" s="1"/>
      <c r="AF208" s="1"/>
      <c r="AG208" s="38"/>
      <c r="AH208" s="38"/>
      <c r="AI208" s="1"/>
      <c r="AJ208" s="1"/>
      <c r="AK208" s="25"/>
      <c r="AL208" s="25"/>
      <c r="AM208" s="1"/>
      <c r="AN208" s="1"/>
      <c r="AQ208" s="22"/>
      <c r="AR208" s="21"/>
    </row>
    <row r="209" spans="1:44" x14ac:dyDescent="0.25">
      <c r="A209" s="14"/>
      <c r="C209" s="4"/>
      <c r="D209" s="4"/>
      <c r="E209" s="4"/>
      <c r="F209" s="4"/>
      <c r="G209" s="4"/>
      <c r="H209" s="4"/>
      <c r="I209" s="34"/>
      <c r="J209" s="35"/>
      <c r="K209" s="35"/>
      <c r="L209" s="35"/>
      <c r="M209" s="35"/>
      <c r="N209" s="4"/>
      <c r="O209" s="4"/>
      <c r="P209" s="35"/>
      <c r="Q209" s="36"/>
      <c r="R209" s="36"/>
      <c r="S209" s="37"/>
      <c r="T209" s="37"/>
      <c r="U209" s="37"/>
      <c r="V209" s="37"/>
      <c r="W209" s="37"/>
      <c r="X209" s="37"/>
      <c r="Y209" s="1"/>
      <c r="Z209" s="1"/>
      <c r="AA209" s="1"/>
      <c r="AB209" s="1"/>
      <c r="AC209" s="1"/>
      <c r="AD209" s="1"/>
      <c r="AE209" s="1"/>
      <c r="AF209" s="1"/>
      <c r="AG209" s="38"/>
      <c r="AH209" s="38"/>
      <c r="AI209" s="1"/>
      <c r="AJ209" s="1"/>
      <c r="AK209" s="25"/>
      <c r="AL209" s="25"/>
      <c r="AM209" s="1"/>
      <c r="AN209" s="1"/>
      <c r="AQ209" s="22"/>
      <c r="AR209" s="21"/>
    </row>
    <row r="210" spans="1:44" x14ac:dyDescent="0.25">
      <c r="A210" s="14"/>
      <c r="C210" s="4"/>
      <c r="D210" s="4"/>
      <c r="E210" s="4"/>
      <c r="F210" s="4"/>
      <c r="G210" s="4"/>
      <c r="H210" s="4"/>
      <c r="I210" s="34"/>
      <c r="J210" s="35"/>
      <c r="K210" s="35"/>
      <c r="L210" s="35"/>
      <c r="M210" s="35"/>
      <c r="N210" s="4"/>
      <c r="O210" s="4"/>
      <c r="P210" s="35"/>
      <c r="Q210" s="36"/>
      <c r="R210" s="36"/>
      <c r="S210" s="37"/>
      <c r="T210" s="37"/>
      <c r="U210" s="37"/>
      <c r="V210" s="37"/>
      <c r="W210" s="37"/>
      <c r="X210" s="37"/>
      <c r="Y210" s="1"/>
      <c r="Z210" s="1"/>
      <c r="AA210" s="1"/>
      <c r="AB210" s="1"/>
      <c r="AC210" s="1"/>
      <c r="AD210" s="1"/>
      <c r="AE210" s="1"/>
      <c r="AF210" s="1"/>
      <c r="AG210" s="38"/>
      <c r="AH210" s="38"/>
      <c r="AI210" s="1"/>
      <c r="AJ210" s="1"/>
      <c r="AK210" s="25"/>
      <c r="AL210" s="25"/>
      <c r="AM210" s="1"/>
      <c r="AN210" s="1"/>
      <c r="AQ210" s="22"/>
      <c r="AR210" s="21"/>
    </row>
    <row r="211" spans="1:44" x14ac:dyDescent="0.25">
      <c r="A211" s="14"/>
      <c r="C211" s="4"/>
      <c r="D211" s="4"/>
      <c r="E211" s="4"/>
      <c r="F211" s="4"/>
      <c r="G211" s="4"/>
      <c r="H211" s="4"/>
      <c r="I211" s="34"/>
      <c r="J211" s="35"/>
      <c r="K211" s="35"/>
      <c r="L211" s="35"/>
      <c r="M211" s="35"/>
      <c r="N211" s="4"/>
      <c r="O211" s="4"/>
      <c r="P211" s="35"/>
      <c r="Q211" s="36"/>
      <c r="R211" s="36"/>
      <c r="S211" s="37"/>
      <c r="T211" s="37"/>
      <c r="U211" s="37"/>
      <c r="V211" s="37"/>
      <c r="W211" s="37"/>
      <c r="X211" s="37"/>
      <c r="Y211" s="1"/>
      <c r="Z211" s="1"/>
      <c r="AA211" s="1"/>
      <c r="AB211" s="1"/>
      <c r="AC211" s="1"/>
      <c r="AD211" s="1"/>
      <c r="AE211" s="1"/>
      <c r="AF211" s="1"/>
      <c r="AG211" s="38"/>
      <c r="AH211" s="38"/>
      <c r="AI211" s="1"/>
      <c r="AJ211" s="1"/>
      <c r="AK211" s="25"/>
      <c r="AL211" s="25"/>
      <c r="AM211" s="1"/>
      <c r="AN211" s="1"/>
      <c r="AQ211" s="22"/>
      <c r="AR211" s="21"/>
    </row>
    <row r="212" spans="1:44" x14ac:dyDescent="0.25">
      <c r="A212" s="14"/>
      <c r="C212" s="4"/>
      <c r="D212" s="4"/>
      <c r="E212" s="4"/>
      <c r="F212" s="4"/>
      <c r="G212" s="4"/>
      <c r="H212" s="4"/>
      <c r="I212" s="34"/>
      <c r="J212" s="35"/>
      <c r="K212" s="35"/>
      <c r="L212" s="35"/>
      <c r="M212" s="35"/>
      <c r="N212" s="4"/>
      <c r="O212" s="4"/>
      <c r="P212" s="35"/>
      <c r="Q212" s="36"/>
      <c r="R212" s="36"/>
      <c r="S212" s="37"/>
      <c r="T212" s="37"/>
      <c r="U212" s="37"/>
      <c r="V212" s="37"/>
      <c r="W212" s="37"/>
      <c r="X212" s="37"/>
      <c r="Y212" s="1"/>
      <c r="Z212" s="1"/>
      <c r="AA212" s="1"/>
      <c r="AB212" s="1"/>
      <c r="AC212" s="1"/>
      <c r="AD212" s="1"/>
      <c r="AE212" s="1"/>
      <c r="AF212" s="1"/>
      <c r="AG212" s="38"/>
      <c r="AH212" s="38"/>
      <c r="AI212" s="1"/>
      <c r="AJ212" s="1"/>
      <c r="AK212" s="25"/>
      <c r="AL212" s="25"/>
      <c r="AM212" s="1"/>
      <c r="AN212" s="1"/>
      <c r="AQ212" s="22"/>
      <c r="AR212" s="21"/>
    </row>
    <row r="213" spans="1:44" x14ac:dyDescent="0.25">
      <c r="A213" s="14"/>
      <c r="C213" s="4"/>
      <c r="D213" s="4"/>
      <c r="E213" s="4"/>
      <c r="F213" s="4"/>
      <c r="G213" s="4"/>
      <c r="H213" s="4"/>
      <c r="I213" s="34"/>
      <c r="J213" s="35"/>
      <c r="K213" s="35"/>
      <c r="L213" s="35"/>
      <c r="M213" s="35"/>
      <c r="N213" s="4"/>
      <c r="O213" s="4"/>
      <c r="P213" s="35"/>
      <c r="Q213" s="36"/>
      <c r="R213" s="36"/>
      <c r="S213" s="37"/>
      <c r="T213" s="37"/>
      <c r="U213" s="37"/>
      <c r="V213" s="37"/>
      <c r="W213" s="37"/>
      <c r="X213" s="37"/>
      <c r="Y213" s="1"/>
      <c r="Z213" s="1"/>
      <c r="AA213" s="1"/>
      <c r="AB213" s="1"/>
      <c r="AC213" s="1"/>
      <c r="AD213" s="1"/>
      <c r="AE213" s="1"/>
      <c r="AF213" s="1"/>
      <c r="AG213" s="38"/>
      <c r="AH213" s="38"/>
      <c r="AI213" s="1"/>
      <c r="AJ213" s="1"/>
      <c r="AK213" s="25"/>
      <c r="AL213" s="25"/>
      <c r="AM213" s="1"/>
      <c r="AN213" s="1"/>
      <c r="AQ213" s="22"/>
      <c r="AR213" s="21"/>
    </row>
    <row r="214" spans="1:44" x14ac:dyDescent="0.25">
      <c r="A214" s="14"/>
      <c r="C214" s="4"/>
      <c r="D214" s="4"/>
      <c r="E214" s="4"/>
      <c r="F214" s="4"/>
      <c r="G214" s="4"/>
      <c r="H214" s="4"/>
      <c r="I214" s="34"/>
      <c r="J214" s="35"/>
      <c r="K214" s="35"/>
      <c r="L214" s="35"/>
      <c r="M214" s="35"/>
      <c r="N214" s="4"/>
      <c r="O214" s="4"/>
      <c r="P214" s="35"/>
      <c r="Q214" s="36"/>
      <c r="R214" s="36"/>
      <c r="S214" s="37"/>
      <c r="T214" s="37"/>
      <c r="U214" s="37"/>
      <c r="V214" s="37"/>
      <c r="W214" s="37"/>
      <c r="X214" s="37"/>
      <c r="Y214" s="1"/>
      <c r="Z214" s="1"/>
      <c r="AA214" s="1"/>
      <c r="AB214" s="1"/>
      <c r="AC214" s="1"/>
      <c r="AD214" s="1"/>
      <c r="AE214" s="1"/>
      <c r="AF214" s="1"/>
      <c r="AG214" s="38"/>
      <c r="AH214" s="38"/>
      <c r="AI214" s="1"/>
      <c r="AJ214" s="1"/>
      <c r="AK214" s="25"/>
      <c r="AL214" s="25"/>
      <c r="AM214" s="1"/>
      <c r="AN214" s="1"/>
      <c r="AQ214" s="22"/>
      <c r="AR214" s="21"/>
    </row>
    <row r="215" spans="1:44" x14ac:dyDescent="0.25">
      <c r="A215" s="14"/>
      <c r="C215" s="4"/>
      <c r="D215" s="4"/>
      <c r="E215" s="4"/>
      <c r="F215" s="4"/>
      <c r="G215" s="4"/>
      <c r="H215" s="4"/>
      <c r="I215" s="34"/>
      <c r="J215" s="35"/>
      <c r="K215" s="35"/>
      <c r="L215" s="35"/>
      <c r="M215" s="35"/>
      <c r="N215" s="4"/>
      <c r="O215" s="4"/>
      <c r="P215" s="35"/>
      <c r="Q215" s="36"/>
      <c r="R215" s="36"/>
      <c r="S215" s="37"/>
      <c r="T215" s="37"/>
      <c r="U215" s="37"/>
      <c r="V215" s="37"/>
      <c r="W215" s="37"/>
      <c r="X215" s="37"/>
      <c r="Y215" s="1"/>
      <c r="Z215" s="1"/>
      <c r="AA215" s="1"/>
      <c r="AB215" s="1"/>
      <c r="AC215" s="1"/>
      <c r="AD215" s="1"/>
      <c r="AE215" s="1"/>
      <c r="AF215" s="1"/>
      <c r="AG215" s="38"/>
      <c r="AH215" s="38"/>
      <c r="AI215" s="1"/>
      <c r="AJ215" s="1"/>
      <c r="AK215" s="25"/>
      <c r="AL215" s="25"/>
      <c r="AM215" s="1"/>
      <c r="AN215" s="1"/>
      <c r="AQ215" s="22"/>
      <c r="AR215" s="21"/>
    </row>
    <row r="216" spans="1:44" x14ac:dyDescent="0.25">
      <c r="A216" s="14"/>
      <c r="C216" s="4"/>
      <c r="D216" s="4"/>
      <c r="E216" s="4"/>
      <c r="F216" s="4"/>
      <c r="G216" s="4"/>
      <c r="H216" s="4"/>
      <c r="I216" s="34"/>
      <c r="J216" s="35"/>
      <c r="K216" s="35"/>
      <c r="L216" s="35"/>
      <c r="M216" s="35"/>
      <c r="N216" s="4"/>
      <c r="O216" s="4"/>
      <c r="P216" s="35"/>
      <c r="Q216" s="36"/>
      <c r="R216" s="36"/>
      <c r="S216" s="37"/>
      <c r="T216" s="37"/>
      <c r="U216" s="37"/>
      <c r="V216" s="37"/>
      <c r="W216" s="37"/>
      <c r="X216" s="37"/>
      <c r="Y216" s="1"/>
      <c r="Z216" s="1"/>
      <c r="AA216" s="1"/>
      <c r="AB216" s="1"/>
      <c r="AC216" s="1"/>
      <c r="AD216" s="1"/>
      <c r="AE216" s="1"/>
      <c r="AF216" s="1"/>
      <c r="AG216" s="38"/>
      <c r="AH216" s="38"/>
      <c r="AI216" s="1"/>
      <c r="AJ216" s="1"/>
      <c r="AK216" s="25"/>
      <c r="AL216" s="25"/>
      <c r="AM216" s="1"/>
      <c r="AN216" s="1"/>
      <c r="AQ216" s="22"/>
      <c r="AR216" s="21"/>
    </row>
    <row r="217" spans="1:44" x14ac:dyDescent="0.25">
      <c r="A217" s="14"/>
      <c r="C217" s="4"/>
      <c r="D217" s="4"/>
      <c r="E217" s="4"/>
      <c r="F217" s="4"/>
      <c r="G217" s="4"/>
      <c r="H217" s="4"/>
      <c r="I217" s="34"/>
      <c r="J217" s="35"/>
      <c r="K217" s="35"/>
      <c r="L217" s="35"/>
      <c r="M217" s="35"/>
      <c r="N217" s="4"/>
      <c r="O217" s="4"/>
      <c r="P217" s="35"/>
      <c r="Q217" s="36"/>
      <c r="R217" s="36"/>
      <c r="S217" s="37"/>
      <c r="T217" s="37"/>
      <c r="U217" s="37"/>
      <c r="V217" s="37"/>
      <c r="W217" s="37"/>
      <c r="X217" s="37"/>
      <c r="Y217" s="1"/>
      <c r="Z217" s="1"/>
      <c r="AA217" s="1"/>
      <c r="AB217" s="1"/>
      <c r="AC217" s="1"/>
      <c r="AD217" s="1"/>
      <c r="AE217" s="1"/>
      <c r="AF217" s="1"/>
      <c r="AG217" s="38"/>
      <c r="AH217" s="38"/>
      <c r="AI217" s="1"/>
      <c r="AJ217" s="1"/>
      <c r="AK217" s="25"/>
      <c r="AL217" s="25"/>
      <c r="AM217" s="1"/>
      <c r="AN217" s="1"/>
      <c r="AQ217" s="22"/>
      <c r="AR217" s="21"/>
    </row>
    <row r="218" spans="1:44" x14ac:dyDescent="0.25">
      <c r="A218" s="14"/>
      <c r="C218" s="4"/>
      <c r="D218" s="4"/>
      <c r="E218" s="4"/>
      <c r="F218" s="4"/>
      <c r="G218" s="4"/>
      <c r="H218" s="4"/>
      <c r="I218" s="34"/>
      <c r="J218" s="35"/>
      <c r="K218" s="35"/>
      <c r="L218" s="35"/>
      <c r="M218" s="35"/>
      <c r="N218" s="4"/>
      <c r="O218" s="4"/>
      <c r="P218" s="35"/>
      <c r="Q218" s="36"/>
      <c r="R218" s="36"/>
      <c r="S218" s="37"/>
      <c r="T218" s="37"/>
      <c r="U218" s="37"/>
      <c r="V218" s="37"/>
      <c r="W218" s="37"/>
      <c r="X218" s="37"/>
      <c r="Y218" s="1"/>
      <c r="Z218" s="1"/>
      <c r="AA218" s="1"/>
      <c r="AB218" s="1"/>
      <c r="AC218" s="1"/>
      <c r="AD218" s="1"/>
      <c r="AE218" s="1"/>
      <c r="AF218" s="1"/>
      <c r="AG218" s="38"/>
      <c r="AH218" s="38"/>
      <c r="AI218" s="1"/>
      <c r="AJ218" s="1"/>
      <c r="AK218" s="25"/>
      <c r="AL218" s="25"/>
      <c r="AM218" s="1"/>
      <c r="AN218" s="1"/>
      <c r="AQ218" s="22"/>
      <c r="AR218" s="21"/>
    </row>
    <row r="219" spans="1:44" x14ac:dyDescent="0.25">
      <c r="A219" s="14"/>
      <c r="C219" s="4"/>
      <c r="D219" s="4"/>
      <c r="E219" s="4"/>
      <c r="F219" s="4"/>
      <c r="G219" s="4"/>
      <c r="H219" s="4"/>
      <c r="I219" s="34"/>
      <c r="J219" s="35"/>
      <c r="K219" s="35"/>
      <c r="L219" s="35"/>
      <c r="M219" s="35"/>
      <c r="N219" s="4"/>
      <c r="O219" s="4"/>
      <c r="P219" s="35"/>
      <c r="Q219" s="36"/>
      <c r="R219" s="36"/>
      <c r="S219" s="37"/>
      <c r="T219" s="37"/>
      <c r="U219" s="37"/>
      <c r="V219" s="37"/>
      <c r="W219" s="37"/>
      <c r="X219" s="37"/>
      <c r="Y219" s="1"/>
      <c r="Z219" s="1"/>
      <c r="AA219" s="1"/>
      <c r="AB219" s="1"/>
      <c r="AC219" s="1"/>
      <c r="AD219" s="1"/>
      <c r="AE219" s="1"/>
      <c r="AF219" s="1"/>
      <c r="AG219" s="38"/>
      <c r="AH219" s="38"/>
      <c r="AI219" s="1"/>
      <c r="AJ219" s="1"/>
      <c r="AK219" s="25"/>
      <c r="AL219" s="25"/>
      <c r="AM219" s="1"/>
      <c r="AN219" s="1"/>
      <c r="AQ219" s="22"/>
      <c r="AR219" s="21"/>
    </row>
    <row r="220" spans="1:44" x14ac:dyDescent="0.25">
      <c r="A220" s="14"/>
      <c r="C220" s="4"/>
      <c r="D220" s="4"/>
      <c r="E220" s="4"/>
      <c r="F220" s="4"/>
      <c r="G220" s="4"/>
      <c r="H220" s="4"/>
      <c r="I220" s="34"/>
      <c r="J220" s="35"/>
      <c r="K220" s="35"/>
      <c r="L220" s="35"/>
      <c r="M220" s="35"/>
      <c r="N220" s="4"/>
      <c r="O220" s="4"/>
      <c r="P220" s="35"/>
      <c r="Q220" s="36"/>
      <c r="R220" s="36"/>
      <c r="S220" s="37"/>
      <c r="T220" s="37"/>
      <c r="U220" s="37"/>
      <c r="V220" s="37"/>
      <c r="W220" s="37"/>
      <c r="X220" s="37"/>
      <c r="Y220" s="1"/>
      <c r="Z220" s="1"/>
      <c r="AA220" s="1"/>
      <c r="AB220" s="1"/>
      <c r="AC220" s="1"/>
      <c r="AD220" s="1"/>
      <c r="AE220" s="1"/>
      <c r="AF220" s="1"/>
      <c r="AG220" s="38"/>
      <c r="AH220" s="38"/>
      <c r="AI220" s="1"/>
      <c r="AJ220" s="1"/>
      <c r="AK220" s="25"/>
      <c r="AL220" s="25"/>
      <c r="AM220" s="1"/>
      <c r="AN220" s="1"/>
      <c r="AQ220" s="22"/>
      <c r="AR220" s="21"/>
    </row>
    <row r="221" spans="1:44" x14ac:dyDescent="0.25">
      <c r="A221" s="14"/>
      <c r="C221" s="4"/>
      <c r="D221" s="4"/>
      <c r="E221" s="4"/>
      <c r="F221" s="4"/>
      <c r="G221" s="4"/>
      <c r="H221" s="4"/>
      <c r="I221" s="34"/>
      <c r="J221" s="35"/>
      <c r="K221" s="35"/>
      <c r="L221" s="35"/>
      <c r="M221" s="35"/>
      <c r="N221" s="4"/>
      <c r="O221" s="4"/>
      <c r="P221" s="35"/>
      <c r="Q221" s="36"/>
      <c r="R221" s="36"/>
      <c r="S221" s="37"/>
      <c r="T221" s="37"/>
      <c r="U221" s="37"/>
      <c r="V221" s="37"/>
      <c r="W221" s="37"/>
      <c r="X221" s="37"/>
      <c r="Y221" s="1"/>
      <c r="Z221" s="1"/>
      <c r="AA221" s="1"/>
      <c r="AB221" s="1"/>
      <c r="AC221" s="1"/>
      <c r="AD221" s="1"/>
      <c r="AE221" s="1"/>
      <c r="AF221" s="1"/>
      <c r="AG221" s="38"/>
      <c r="AH221" s="38"/>
      <c r="AI221" s="1"/>
      <c r="AJ221" s="1"/>
      <c r="AK221" s="25"/>
      <c r="AL221" s="25"/>
      <c r="AM221" s="1"/>
      <c r="AN221" s="1"/>
      <c r="AQ221" s="22"/>
      <c r="AR221" s="21"/>
    </row>
    <row r="222" spans="1:44" x14ac:dyDescent="0.25">
      <c r="A222" s="14"/>
      <c r="C222" s="4"/>
      <c r="D222" s="4"/>
      <c r="E222" s="4"/>
      <c r="F222" s="4"/>
      <c r="G222" s="4"/>
      <c r="H222" s="4"/>
      <c r="I222" s="34"/>
      <c r="J222" s="35"/>
      <c r="K222" s="35"/>
      <c r="L222" s="35"/>
      <c r="M222" s="35"/>
      <c r="N222" s="4"/>
      <c r="O222" s="4"/>
      <c r="P222" s="35"/>
      <c r="Q222" s="36"/>
      <c r="R222" s="36"/>
      <c r="S222" s="37"/>
      <c r="T222" s="37"/>
      <c r="U222" s="37"/>
      <c r="V222" s="37"/>
      <c r="W222" s="37"/>
      <c r="X222" s="37"/>
      <c r="Y222" s="1"/>
      <c r="Z222" s="1"/>
      <c r="AA222" s="1"/>
      <c r="AB222" s="1"/>
      <c r="AC222" s="1"/>
      <c r="AD222" s="1"/>
      <c r="AE222" s="1"/>
      <c r="AF222" s="1"/>
      <c r="AG222" s="38"/>
      <c r="AH222" s="38"/>
      <c r="AI222" s="1"/>
      <c r="AJ222" s="1"/>
      <c r="AK222" s="25"/>
      <c r="AL222" s="25"/>
      <c r="AM222" s="1"/>
      <c r="AN222" s="1"/>
      <c r="AQ222" s="22"/>
      <c r="AR222" s="21"/>
    </row>
    <row r="223" spans="1:44" x14ac:dyDescent="0.25">
      <c r="A223" s="14"/>
      <c r="C223" s="4"/>
      <c r="D223" s="4"/>
      <c r="E223" s="4"/>
      <c r="F223" s="4"/>
      <c r="G223" s="4"/>
      <c r="H223" s="4"/>
      <c r="I223" s="34"/>
      <c r="J223" s="35"/>
      <c r="K223" s="35"/>
      <c r="L223" s="35"/>
      <c r="M223" s="35"/>
      <c r="N223" s="4"/>
      <c r="O223" s="4"/>
      <c r="P223" s="35"/>
      <c r="Q223" s="36"/>
      <c r="R223" s="36"/>
      <c r="S223" s="37"/>
      <c r="T223" s="37"/>
      <c r="U223" s="37"/>
      <c r="V223" s="37"/>
      <c r="W223" s="37"/>
      <c r="X223" s="37"/>
      <c r="Y223" s="1"/>
      <c r="Z223" s="1"/>
      <c r="AA223" s="1"/>
      <c r="AB223" s="1"/>
      <c r="AC223" s="1"/>
      <c r="AD223" s="1"/>
      <c r="AE223" s="1"/>
      <c r="AF223" s="1"/>
      <c r="AG223" s="38"/>
      <c r="AH223" s="38"/>
      <c r="AI223" s="1"/>
      <c r="AJ223" s="1"/>
      <c r="AK223" s="25"/>
      <c r="AL223" s="25"/>
      <c r="AM223" s="1"/>
      <c r="AN223" s="1"/>
      <c r="AQ223" s="22"/>
      <c r="AR223" s="21"/>
    </row>
    <row r="224" spans="1:44" x14ac:dyDescent="0.25">
      <c r="A224" s="14"/>
      <c r="C224" s="4"/>
      <c r="D224" s="4"/>
      <c r="E224" s="4"/>
      <c r="F224" s="4"/>
      <c r="G224" s="4"/>
      <c r="H224" s="4"/>
      <c r="I224" s="34"/>
      <c r="J224" s="35"/>
      <c r="K224" s="35"/>
      <c r="L224" s="35"/>
      <c r="M224" s="35"/>
      <c r="N224" s="4"/>
      <c r="O224" s="4"/>
      <c r="P224" s="35"/>
      <c r="Q224" s="36"/>
      <c r="R224" s="36"/>
      <c r="S224" s="37"/>
      <c r="T224" s="37"/>
      <c r="U224" s="37"/>
      <c r="V224" s="37"/>
      <c r="W224" s="37"/>
      <c r="X224" s="37"/>
      <c r="Y224" s="1"/>
      <c r="Z224" s="1"/>
      <c r="AA224" s="1"/>
      <c r="AB224" s="1"/>
      <c r="AC224" s="1"/>
      <c r="AD224" s="1"/>
      <c r="AE224" s="1"/>
      <c r="AF224" s="1"/>
      <c r="AG224" s="38"/>
      <c r="AH224" s="38"/>
      <c r="AI224" s="1"/>
      <c r="AJ224" s="1"/>
      <c r="AK224" s="25"/>
      <c r="AL224" s="25"/>
      <c r="AM224" s="1"/>
      <c r="AN224" s="1"/>
      <c r="AQ224" s="22"/>
      <c r="AR224" s="21"/>
    </row>
    <row r="225" spans="1:44" x14ac:dyDescent="0.25">
      <c r="A225" s="14"/>
      <c r="C225" s="4"/>
      <c r="D225" s="4"/>
      <c r="E225" s="4"/>
      <c r="F225" s="4"/>
      <c r="G225" s="4"/>
      <c r="H225" s="4"/>
      <c r="I225" s="34"/>
      <c r="J225" s="35"/>
      <c r="K225" s="35"/>
      <c r="L225" s="35"/>
      <c r="M225" s="35"/>
      <c r="N225" s="4"/>
      <c r="O225" s="4"/>
      <c r="P225" s="35"/>
      <c r="Q225" s="36"/>
      <c r="R225" s="36"/>
      <c r="S225" s="37"/>
      <c r="T225" s="37"/>
      <c r="U225" s="37"/>
      <c r="V225" s="37"/>
      <c r="W225" s="37"/>
      <c r="X225" s="37"/>
      <c r="Y225" s="1"/>
      <c r="Z225" s="1"/>
      <c r="AA225" s="1"/>
      <c r="AB225" s="1"/>
      <c r="AC225" s="1"/>
      <c r="AD225" s="1"/>
      <c r="AE225" s="1"/>
      <c r="AF225" s="1"/>
      <c r="AG225" s="38"/>
      <c r="AH225" s="38"/>
      <c r="AI225" s="1"/>
      <c r="AJ225" s="1"/>
      <c r="AK225" s="25"/>
      <c r="AL225" s="25"/>
      <c r="AM225" s="1"/>
      <c r="AN225" s="1"/>
      <c r="AQ225" s="22"/>
      <c r="AR225" s="21"/>
    </row>
    <row r="226" spans="1:44" x14ac:dyDescent="0.25">
      <c r="A226" s="14"/>
      <c r="C226" s="4"/>
      <c r="D226" s="4"/>
      <c r="E226" s="4"/>
      <c r="F226" s="4"/>
      <c r="G226" s="4"/>
      <c r="H226" s="4"/>
      <c r="I226" s="34"/>
      <c r="J226" s="35"/>
      <c r="K226" s="35"/>
      <c r="L226" s="35"/>
      <c r="M226" s="35"/>
      <c r="N226" s="4"/>
      <c r="O226" s="4"/>
      <c r="P226" s="35"/>
      <c r="Q226" s="36"/>
      <c r="R226" s="36"/>
      <c r="S226" s="37"/>
      <c r="T226" s="37"/>
      <c r="U226" s="37"/>
      <c r="V226" s="37"/>
      <c r="W226" s="37"/>
      <c r="X226" s="37"/>
      <c r="Y226" s="1"/>
      <c r="Z226" s="1"/>
      <c r="AA226" s="1"/>
      <c r="AB226" s="1"/>
      <c r="AC226" s="1"/>
      <c r="AD226" s="1"/>
      <c r="AE226" s="1"/>
      <c r="AF226" s="1"/>
      <c r="AG226" s="38"/>
      <c r="AH226" s="38"/>
      <c r="AI226" s="1"/>
      <c r="AJ226" s="1"/>
      <c r="AK226" s="25"/>
      <c r="AL226" s="25"/>
      <c r="AM226" s="1"/>
      <c r="AN226" s="1"/>
      <c r="AQ226" s="22"/>
      <c r="AR226" s="21"/>
    </row>
    <row r="227" spans="1:44" x14ac:dyDescent="0.25">
      <c r="A227" s="14"/>
      <c r="C227" s="4"/>
      <c r="D227" s="4"/>
      <c r="E227" s="4"/>
      <c r="F227" s="4"/>
      <c r="G227" s="4"/>
      <c r="H227" s="4"/>
      <c r="I227" s="34"/>
      <c r="J227" s="35"/>
      <c r="K227" s="35"/>
      <c r="L227" s="35"/>
      <c r="M227" s="35"/>
      <c r="N227" s="4"/>
      <c r="O227" s="4"/>
      <c r="P227" s="35"/>
      <c r="Q227" s="36"/>
      <c r="R227" s="36"/>
      <c r="S227" s="37"/>
      <c r="T227" s="37"/>
      <c r="U227" s="37"/>
      <c r="V227" s="37"/>
      <c r="W227" s="37"/>
      <c r="X227" s="37"/>
      <c r="Y227" s="1"/>
      <c r="Z227" s="1"/>
      <c r="AA227" s="1"/>
      <c r="AB227" s="1"/>
      <c r="AC227" s="1"/>
      <c r="AD227" s="1"/>
      <c r="AE227" s="1"/>
      <c r="AF227" s="1"/>
      <c r="AG227" s="38"/>
      <c r="AH227" s="38"/>
      <c r="AI227" s="1"/>
      <c r="AJ227" s="1"/>
      <c r="AK227" s="25"/>
      <c r="AL227" s="25"/>
      <c r="AM227" s="1"/>
      <c r="AN227" s="1"/>
      <c r="AQ227" s="22"/>
      <c r="AR227" s="21"/>
    </row>
    <row r="228" spans="1:44" x14ac:dyDescent="0.25">
      <c r="A228" s="14"/>
      <c r="C228" s="4"/>
      <c r="D228" s="4"/>
      <c r="E228" s="4"/>
      <c r="F228" s="4"/>
      <c r="G228" s="4"/>
      <c r="H228" s="4"/>
      <c r="I228" s="34"/>
      <c r="J228" s="35"/>
      <c r="K228" s="35"/>
      <c r="L228" s="35"/>
      <c r="M228" s="35"/>
      <c r="N228" s="4"/>
      <c r="O228" s="4"/>
      <c r="P228" s="35"/>
      <c r="Q228" s="36"/>
      <c r="R228" s="36"/>
      <c r="S228" s="37"/>
      <c r="T228" s="37"/>
      <c r="U228" s="37"/>
      <c r="V228" s="37"/>
      <c r="W228" s="37"/>
      <c r="X228" s="37"/>
      <c r="Y228" s="1"/>
      <c r="Z228" s="1"/>
      <c r="AA228" s="1"/>
      <c r="AB228" s="1"/>
      <c r="AC228" s="1"/>
      <c r="AD228" s="1"/>
      <c r="AE228" s="1"/>
      <c r="AF228" s="1"/>
      <c r="AG228" s="38"/>
      <c r="AH228" s="38"/>
      <c r="AI228" s="1"/>
      <c r="AJ228" s="1"/>
      <c r="AK228" s="25"/>
      <c r="AL228" s="25"/>
      <c r="AM228" s="1"/>
      <c r="AN228" s="1"/>
      <c r="AQ228" s="22"/>
      <c r="AR228" s="21"/>
    </row>
    <row r="229" spans="1:44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4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4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4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4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4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4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4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4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4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4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4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4" x14ac:dyDescent="0.2">
      <c r="B1" s="19"/>
    </row>
    <row r="3" spans="1:14" ht="18" x14ac:dyDescent="0.25">
      <c r="B3" s="16" t="s">
        <v>15</v>
      </c>
    </row>
    <row r="4" spans="1:14" ht="15" x14ac:dyDescent="0.2">
      <c r="B4" s="17" t="s">
        <v>106</v>
      </c>
      <c r="C4" s="15" t="s">
        <v>120</v>
      </c>
      <c r="D4" s="15" t="s">
        <v>139</v>
      </c>
      <c r="E4" s="15" t="s">
        <v>120</v>
      </c>
      <c r="F4" s="15" t="s">
        <v>139</v>
      </c>
      <c r="G4" s="20" t="s">
        <v>140</v>
      </c>
      <c r="I4" s="15" t="s">
        <v>758</v>
      </c>
      <c r="J4" s="15">
        <f>Sonuc!X1</f>
        <v>7</v>
      </c>
      <c r="L4" s="102" t="str">
        <f ca="1">CONCATENATE(L35," ",L6," ",L7,"",L8,"",L9," ",L10,": ",L12,"-",M12,", ",L13,"-",M13,", ",L14,"-",M14,", ",L15,"-",M15,", ",L16,"-",M16,"."," ",L24,".")</f>
        <v>“Global Alfa Avcısı” raporumuz; farklı ülkelerden, o ülke endeksinden, belirlenmiş çeşitli kriterler ile hisse seçimi yapmanıza yardımcı olabilmek için tasarlanmıştır. 
Hisse araştırması yapabileceğiniz ülkeler; Türkiye, ABD, Almanya, Fransa, İngiltere, Kanada, Rusya, İsviçre, Japonya, G.Afrika, Çin, Brezilya, G.Kore. 
Araştırma yapabileceğiniz yatırım temaları ise piyasa ortalama hedef fiyatlarına göre hisse seçimi, piyasada AL/SAT veren analist sayılarına göre hisse seçimi,  ait oldukları ülke piyasalarının tahmini F/K ve FD/FAVÖK oranları ike karşılaştırmalı şirketin iskonto/prim oranına göre hisse seçimi, tahmini temettü verimi ve kar büyümelerine göre hisse seçimi olarak sıralanabilir.
 Rusya piyasası için raporumuzdaki "Piyasanın Medyan Hedef Fiyatına Göre " yatırım teması ile şirketleri incelediğimizde,  piyasa konsensus tahmini hedef fiyatlarla hesaplanan, getiri potansiyeli, belirtilen kriterlere uyan 5 tanesi: AFKS RM Equity-Sistema PJSFC, CHMF RM Equity-Severstal PAO, FIVE RM Equity-X5 Retail Group NV, HYDR RM Equity-RusHydro PJSC, IRAO RM Equity-Inter RAO UES PJSC. Farklı yatırım temalarında, belirleyeceğiniz kriterlere uyan hisse seçimi için raporda yer alan ülke seçeneğini ve/veya yatırım temalarını değiştirebilir, dikkatinizi çeken hisselerle ilgili daha detaylı bilgi almak veya işlem yapmak için İş Yatırım Uluslararası Piyasalar Müdürlüğü ile temasa geçebilirsiniz.</v>
      </c>
      <c r="M4" s="102"/>
      <c r="N4" s="102"/>
    </row>
    <row r="5" spans="1:14" x14ac:dyDescent="0.2">
      <c r="A5" s="15">
        <v>1</v>
      </c>
      <c r="B5" s="18" t="str">
        <f>IF(ISERROR(((IF($J$4=1,(VLOOKUP(A5,'X1'!$AC:$AO,13,FALSE)),(IF($J$4=2,(VLOOKUP(A5,'X2'!$AC:$AO,13,FALSE)),(IF($J$4=3,(VLOOKUP(A5,'X3'!$AC:$AO,13,FALSE)),(IF($J$4=4,(VLOOKUP(A5,'X4'!$AC:$AO,13,FALSE)),(IF($J$4=5,(VLOOKUP(A5,'X5'!$AC:$AO,13,FALSE)),(IF($J$4=6,(VLOOKUP(A5,'X6'!$AC:$AO,13,FALSE)),(IF($J$4=7,(VLOOKUP(A5,'X7'!$AC:$AO,13,FALSE)),(IF($J$4=8,(VLOOKUP(A5,'X8'!$AC:$AO,13,FALSE)),(IF($J$4=9,(VLOOKUP(A5,'X9'!$AC:$AO,13,FALSE)),(IF($J$4=10,(VLOOKUP(A5,'X10'!$AC:$AO,13,FALSE)),(IF($J$4=11,(VLOOKUP(A5,'X11'!$AC:$AO,13,FALSE)),(IF($J$4=12,(VLOOKUP(A5,'X12'!$AC:$AO,13,FALSE)),(VLOOKUP(A5,'X13'!$AC:$AO,13,FALSE))))))))))))))))))))))))))))=TRUE,$G$4,(((IF($J$4=1,(VLOOKUP(A5,'X1'!$AC:$AO,13,FALSE)),(IF($J$4=2,(VLOOKUP(A5,'X2'!$AC:$AO,13,FALSE)),(IF($J$4=3,(VLOOKUP(A5,'X3'!$AC:$AO,13,FALSE)),(IF($J$4=4,(VLOOKUP(A5,'X4'!$AC:$AO,13,FALSE)),(IF($J$4=5,(VLOOKUP(A5,'X5'!$AC:$AO,13,FALSE)),(IF($J$4=6,(VLOOKUP(A5,'X6'!$AC:$AO,13,FALSE)),(IF($J$4=7,(VLOOKUP(A5,'X7'!$AC:$AO,13,FALSE)),(IF($J$4=8,(VLOOKUP(A5,'X8'!$AC:$AO,13,FALSE)),(IF($J$4=9,(VLOOKUP(A5,'X9'!$AC:$AO,13,FALSE)),(IF($J$4=10,(VLOOKUP(A5,'X10'!$AC:$AO,13,FALSE)),(IF($J$4=11,(VLOOKUP(A5,'X11'!$AC:$AO,13,FALSE)),(IF($J$4=12,(VLOOKUP(A5,'X12'!$AC:$AO,13,FALSE)),(VLOOKUP(A5,'X13'!$AC:$AO,13,FALSE)))))))))))))))))))))))))))))</f>
        <v>MAIL RM Equity</v>
      </c>
      <c r="C5" s="15">
        <f>COUNTIF($B$5:$B$40,"&lt;="&amp;B5)</f>
        <v>8</v>
      </c>
      <c r="D5" s="15" t="str">
        <f>B5</f>
        <v>MAIL RM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AFKS RM Equity</v>
      </c>
      <c r="I5" s="15" t="str">
        <f>(VLOOKUP(A5,'X1'!$AC:$AO,13,FALSE))</f>
        <v>TURSG TI Equity</v>
      </c>
      <c r="L5" s="102">
        <v>6</v>
      </c>
      <c r="M5" s="102"/>
      <c r="N5" s="102"/>
    </row>
    <row r="6" spans="1:14" x14ac:dyDescent="0.2">
      <c r="A6" s="15">
        <f>A5+1</f>
        <v>2</v>
      </c>
      <c r="B6" s="18" t="str">
        <f>IF(ISERROR(((IF($J$4=1,(VLOOKUP(A6,'X1'!$AC:$AO,13,FALSE)),(IF($J$4=2,(VLOOKUP(A6,'X2'!$AC:$AO,13,FALSE)),(IF($J$4=3,(VLOOKUP(A6,'X3'!$AC:$AO,13,FALSE)),(IF($J$4=4,(VLOOKUP(A6,'X4'!$AC:$AO,13,FALSE)),(IF($J$4=5,(VLOOKUP(A6,'X5'!$AC:$AO,13,FALSE)),(IF($J$4=6,(VLOOKUP(A6,'X6'!$AC:$AO,13,FALSE)),(IF($J$4=7,(VLOOKUP(A6,'X7'!$AC:$AO,13,FALSE)),(IF($J$4=8,(VLOOKUP(A6,'X8'!$AC:$AO,13,FALSE)),(IF($J$4=9,(VLOOKUP(A6,'X9'!$AC:$AO,13,FALSE)),(IF($J$4=10,(VLOOKUP(A6,'X10'!$AC:$AO,13,FALSE)),(IF($J$4=11,(VLOOKUP(A6,'X11'!$AC:$AO,13,FALSE)),(IF($J$4=12,(VLOOKUP(A6,'X12'!$AC:$AO,13,FALSE)),(VLOOKUP(A6,'X13'!$AC:$AO,13,FALSE))))))))))))))))))))))))))))=TRUE,$G$4,(((IF($J$4=1,(VLOOKUP(A6,'X1'!$AC:$AO,13,FALSE)),(IF($J$4=2,(VLOOKUP(A6,'X2'!$AC:$AO,13,FALSE)),(IF($J$4=3,(VLOOKUP(A6,'X3'!$AC:$AO,13,FALSE)),(IF($J$4=4,(VLOOKUP(A6,'X4'!$AC:$AO,13,FALSE)),(IF($J$4=5,(VLOOKUP(A6,'X5'!$AC:$AO,13,FALSE)),(IF($J$4=6,(VLOOKUP(A6,'X6'!$AC:$AO,13,FALSE)),(IF($J$4=7,(VLOOKUP(A6,'X7'!$AC:$AO,13,FALSE)),(IF($J$4=8,(VLOOKUP(A6,'X8'!$AC:$AO,13,FALSE)),(IF($J$4=9,(VLOOKUP(A6,'X9'!$AC:$AO,13,FALSE)),(IF($J$4=10,(VLOOKUP(A6,'X10'!$AC:$AO,13,FALSE)),(IF($J$4=11,(VLOOKUP(A6,'X11'!$AC:$AO,13,FALSE)),(IF($J$4=12,(VLOOKUP(A6,'X12'!$AC:$AO,13,FALSE)),(VLOOKUP(A6,'X13'!$AC:$AO,13,FALSE)))))))))))))))))))))))))))))</f>
        <v>FIVE RM Equity</v>
      </c>
      <c r="C6" s="15">
        <f t="shared" ref="C6:C40" si="0">COUNTIF($B$5:$B$40,"&lt;="&amp;B6)</f>
        <v>3</v>
      </c>
      <c r="D6" s="15" t="str">
        <f t="shared" ref="D6:D40" si="1">B6</f>
        <v>FIVE RM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CHMF RM Equity</v>
      </c>
      <c r="I6" s="15" t="str">
        <f>(VLOOKUP(A5,'X2'!$AC:$AO,13,FALSE))</f>
        <v>MU UW Equity</v>
      </c>
      <c r="L6" s="102" t="str">
        <f>Sonuc!K2</f>
        <v>Rusya</v>
      </c>
      <c r="M6" s="102"/>
      <c r="N6" s="102"/>
    </row>
    <row r="7" spans="1:14" x14ac:dyDescent="0.2">
      <c r="A7" s="15">
        <f t="shared" ref="A7:A22" si="3">A6+1</f>
        <v>3</v>
      </c>
      <c r="B7" s="18" t="str">
        <f>IF(ISERROR(((IF($J$4=1,(VLOOKUP(A7,'X1'!$AC:$AO,13,FALSE)),(IF($J$4=2,(VLOOKUP(A7,'X2'!$AC:$AO,13,FALSE)),(IF($J$4=3,(VLOOKUP(A7,'X3'!$AC:$AO,13,FALSE)),(IF($J$4=4,(VLOOKUP(A7,'X4'!$AC:$AO,13,FALSE)),(IF($J$4=5,(VLOOKUP(A7,'X5'!$AC:$AO,13,FALSE)),(IF($J$4=6,(VLOOKUP(A7,'X6'!$AC:$AO,13,FALSE)),(IF($J$4=7,(VLOOKUP(A7,'X7'!$AC:$AO,13,FALSE)),(IF($J$4=8,(VLOOKUP(A7,'X8'!$AC:$AO,13,FALSE)),(IF($J$4=9,(VLOOKUP(A7,'X9'!$AC:$AO,13,FALSE)),(IF($J$4=10,(VLOOKUP(A7,'X10'!$AC:$AO,13,FALSE)),(IF($J$4=11,(VLOOKUP(A7,'X11'!$AC:$AO,13,FALSE)),(IF($J$4=12,(VLOOKUP(A7,'X12'!$AC:$AO,13,FALSE)),(VLOOKUP(A7,'X13'!$AC:$AO,13,FALSE))))))))))))))))))))))))))))=TRUE,$G$4,(((IF($J$4=1,(VLOOKUP(A7,'X1'!$AC:$AO,13,FALSE)),(IF($J$4=2,(VLOOKUP(A7,'X2'!$AC:$AO,13,FALSE)),(IF($J$4=3,(VLOOKUP(A7,'X3'!$AC:$AO,13,FALSE)),(IF($J$4=4,(VLOOKUP(A7,'X4'!$AC:$AO,13,FALSE)),(IF($J$4=5,(VLOOKUP(A7,'X5'!$AC:$AO,13,FALSE)),(IF($J$4=6,(VLOOKUP(A7,'X6'!$AC:$AO,13,FALSE)),(IF($J$4=7,(VLOOKUP(A7,'X7'!$AC:$AO,13,FALSE)),(IF($J$4=8,(VLOOKUP(A7,'X8'!$AC:$AO,13,FALSE)),(IF($J$4=9,(VLOOKUP(A7,'X9'!$AC:$AO,13,FALSE)),(IF($J$4=10,(VLOOKUP(A7,'X10'!$AC:$AO,13,FALSE)),(IF($J$4=11,(VLOOKUP(A7,'X11'!$AC:$AO,13,FALSE)),(IF($J$4=12,(VLOOKUP(A7,'X12'!$AC:$AO,13,FALSE)),(VLOOKUP(A7,'X13'!$AC:$AO,13,FALSE)))))))))))))))))))))))))))))</f>
        <v>IRAO RM Equity</v>
      </c>
      <c r="C7" s="15">
        <f t="shared" si="0"/>
        <v>5</v>
      </c>
      <c r="D7" s="15" t="str">
        <f t="shared" si="1"/>
        <v>IRAO RM Equity</v>
      </c>
      <c r="E7" s="15">
        <f t="shared" ref="E7:E40" si="4">E6+1</f>
        <v>3</v>
      </c>
      <c r="F7" s="15" t="str">
        <f t="shared" si="2"/>
        <v>FIVE RM Equity</v>
      </c>
      <c r="I7" s="15" t="str">
        <f>(VLOOKUP(A5,'X3'!$AC:$AO,13,FALSE))</f>
        <v>DHER GY Equity</v>
      </c>
      <c r="L7" s="102" t="s">
        <v>1125</v>
      </c>
      <c r="M7" s="102"/>
      <c r="N7" s="102"/>
    </row>
    <row r="8" spans="1:14" x14ac:dyDescent="0.2">
      <c r="A8" s="15">
        <f t="shared" si="3"/>
        <v>4</v>
      </c>
      <c r="B8" s="18" t="str">
        <f>IF(ISERROR(((IF($J$4=1,(VLOOKUP(A8,'X1'!$AC:$AO,13,FALSE)),(IF($J$4=2,(VLOOKUP(A8,'X2'!$AC:$AO,13,FALSE)),(IF($J$4=3,(VLOOKUP(A8,'X3'!$AC:$AO,13,FALSE)),(IF($J$4=4,(VLOOKUP(A8,'X4'!$AC:$AO,13,FALSE)),(IF($J$4=5,(VLOOKUP(A8,'X5'!$AC:$AO,13,FALSE)),(IF($J$4=6,(VLOOKUP(A8,'X6'!$AC:$AO,13,FALSE)),(IF($J$4=7,(VLOOKUP(A8,'X7'!$AC:$AO,13,FALSE)),(IF($J$4=8,(VLOOKUP(A8,'X8'!$AC:$AO,13,FALSE)),(IF($J$4=9,(VLOOKUP(A8,'X9'!$AC:$AO,13,FALSE)),(IF($J$4=10,(VLOOKUP(A8,'X10'!$AC:$AO,13,FALSE)),(IF($J$4=11,(VLOOKUP(A8,'X11'!$AC:$AO,13,FALSE)),(IF($J$4=12,(VLOOKUP(A8,'X12'!$AC:$AO,13,FALSE)),(VLOOKUP(A8,'X13'!$AC:$AO,13,FALSE))))))))))))))))))))))))))))=TRUE,$G$4,(((IF($J$4=1,(VLOOKUP(A8,'X1'!$AC:$AO,13,FALSE)),(IF($J$4=2,(VLOOKUP(A8,'X2'!$AC:$AO,13,FALSE)),(IF($J$4=3,(VLOOKUP(A8,'X3'!$AC:$AO,13,FALSE)),(IF($J$4=4,(VLOOKUP(A8,'X4'!$AC:$AO,13,FALSE)),(IF($J$4=5,(VLOOKUP(A8,'X5'!$AC:$AO,13,FALSE)),(IF($J$4=6,(VLOOKUP(A8,'X6'!$AC:$AO,13,FALSE)),(IF($J$4=7,(VLOOKUP(A8,'X7'!$AC:$AO,13,FALSE)),(IF($J$4=8,(VLOOKUP(A8,'X8'!$AC:$AO,13,FALSE)),(IF($J$4=9,(VLOOKUP(A8,'X9'!$AC:$AO,13,FALSE)),(IF($J$4=10,(VLOOKUP(A8,'X10'!$AC:$AO,13,FALSE)),(IF($J$4=11,(VLOOKUP(A8,'X11'!$AC:$AO,13,FALSE)),(IF($J$4=12,(VLOOKUP(A8,'X12'!$AC:$AO,13,FALSE)),(VLOOKUP(A8,'X13'!$AC:$AO,13,FALSE)))))))))))))))))))))))))))))</f>
        <v>AFKS RM Equity</v>
      </c>
      <c r="C8" s="15">
        <f>COUNTIF($B$5:$B$40,"&lt;="&amp;B8)</f>
        <v>1</v>
      </c>
      <c r="D8" s="15" t="str">
        <f t="shared" si="1"/>
        <v>AFKS RM Equity</v>
      </c>
      <c r="E8" s="15">
        <f t="shared" si="4"/>
        <v>4</v>
      </c>
      <c r="F8" s="15" t="str">
        <f t="shared" si="2"/>
        <v>HYDR RM Equity</v>
      </c>
      <c r="I8" s="15" t="str">
        <f>(VLOOKUP(A5,'X4'!$AC:$AO,13,FALSE))</f>
        <v>ATO FP Equity</v>
      </c>
      <c r="L8" s="102" t="str">
        <f>Sonuc!N2</f>
        <v xml:space="preserve">Piyasanın Medyan Hedef Fiyatına Göre </v>
      </c>
      <c r="M8" s="102"/>
      <c r="N8" s="102"/>
    </row>
    <row r="9" spans="1:14" x14ac:dyDescent="0.2">
      <c r="A9" s="15">
        <f t="shared" si="3"/>
        <v>5</v>
      </c>
      <c r="B9" s="18" t="str">
        <f>IF(ISERROR(((IF($J$4=1,(VLOOKUP(A9,'X1'!$AC:$AO,13,FALSE)),(IF($J$4=2,(VLOOKUP(A9,'X2'!$AC:$AO,13,FALSE)),(IF($J$4=3,(VLOOKUP(A9,'X3'!$AC:$AO,13,FALSE)),(IF($J$4=4,(VLOOKUP(A9,'X4'!$AC:$AO,13,FALSE)),(IF($J$4=5,(VLOOKUP(A9,'X5'!$AC:$AO,13,FALSE)),(IF($J$4=6,(VLOOKUP(A9,'X6'!$AC:$AO,13,FALSE)),(IF($J$4=7,(VLOOKUP(A9,'X7'!$AC:$AO,13,FALSE)),(IF($J$4=8,(VLOOKUP(A9,'X8'!$AC:$AO,13,FALSE)),(IF($J$4=9,(VLOOKUP(A9,'X9'!$AC:$AO,13,FALSE)),(IF($J$4=10,(VLOOKUP(A9,'X10'!$AC:$AO,13,FALSE)),(IF($J$4=11,(VLOOKUP(A9,'X11'!$AC:$AO,13,FALSE)),(IF($J$4=12,(VLOOKUP(A9,'X12'!$AC:$AO,13,FALSE)),(VLOOKUP(A9,'X13'!$AC:$AO,13,FALSE))))))))))))))))))))))))))))=TRUE,$G$4,(((IF($J$4=1,(VLOOKUP(A9,'X1'!$AC:$AO,13,FALSE)),(IF($J$4=2,(VLOOKUP(A9,'X2'!$AC:$AO,13,FALSE)),(IF($J$4=3,(VLOOKUP(A9,'X3'!$AC:$AO,13,FALSE)),(IF($J$4=4,(VLOOKUP(A9,'X4'!$AC:$AO,13,FALSE)),(IF($J$4=5,(VLOOKUP(A9,'X5'!$AC:$AO,13,FALSE)),(IF($J$4=6,(VLOOKUP(A9,'X6'!$AC:$AO,13,FALSE)),(IF($J$4=7,(VLOOKUP(A9,'X7'!$AC:$AO,13,FALSE)),(IF($J$4=8,(VLOOKUP(A9,'X8'!$AC:$AO,13,FALSE)),(IF($J$4=9,(VLOOKUP(A9,'X9'!$AC:$AO,13,FALSE)),(IF($J$4=10,(VLOOKUP(A9,'X10'!$AC:$AO,13,FALSE)),(IF($J$4=11,(VLOOKUP(A9,'X11'!$AC:$AO,13,FALSE)),(IF($J$4=12,(VLOOKUP(A9,'X12'!$AC:$AO,13,FALSE)),(VLOOKUP(A9,'X13'!$AC:$AO,13,FALSE)))))))))))))))))))))))))))))</f>
        <v>LSRG RM Equity</v>
      </c>
      <c r="C9" s="15">
        <f t="shared" si="0"/>
        <v>6</v>
      </c>
      <c r="D9" s="15" t="str">
        <f t="shared" si="1"/>
        <v>LSRG RM Equity</v>
      </c>
      <c r="E9" s="15">
        <f t="shared" si="4"/>
        <v>5</v>
      </c>
      <c r="F9" s="15" t="str">
        <f t="shared" si="2"/>
        <v>IRAO RM Equity</v>
      </c>
      <c r="I9" s="15" t="str">
        <f>(VLOOKUP(A5,'X5'!$AC:$AO,13,FALSE))</f>
        <v>JET LN Equity</v>
      </c>
      <c r="L9" s="102" t="s">
        <v>1122</v>
      </c>
      <c r="M9" s="102"/>
      <c r="N9" s="102"/>
    </row>
    <row r="10" spans="1:14" x14ac:dyDescent="0.2">
      <c r="A10" s="15">
        <f t="shared" si="3"/>
        <v>6</v>
      </c>
      <c r="B10" s="18" t="str">
        <f>IF(ISERROR(((IF($J$4=1,(VLOOKUP(A10,'X1'!$AC:$AO,13,FALSE)),(IF($J$4=2,(VLOOKUP(A10,'X2'!$AC:$AO,13,FALSE)),(IF($J$4=3,(VLOOKUP(A10,'X3'!$AC:$AO,13,FALSE)),(IF($J$4=4,(VLOOKUP(A10,'X4'!$AC:$AO,13,FALSE)),(IF($J$4=5,(VLOOKUP(A10,'X5'!$AC:$AO,13,FALSE)),(IF($J$4=6,(VLOOKUP(A10,'X6'!$AC:$AO,13,FALSE)),(IF($J$4=7,(VLOOKUP(A10,'X7'!$AC:$AO,13,FALSE)),(IF($J$4=8,(VLOOKUP(A10,'X8'!$AC:$AO,13,FALSE)),(IF($J$4=9,(VLOOKUP(A10,'X9'!$AC:$AO,13,FALSE)),(IF($J$4=10,(VLOOKUP(A10,'X10'!$AC:$AO,13,FALSE)),(IF($J$4=11,(VLOOKUP(A10,'X11'!$AC:$AO,13,FALSE)),(IF($J$4=12,(VLOOKUP(A10,'X12'!$AC:$AO,13,FALSE)),(VLOOKUP(A10,'X13'!$AC:$AO,13,FALSE))))))))))))))))))))))))))))=TRUE,$G$4,(((IF($J$4=1,(VLOOKUP(A10,'X1'!$AC:$AO,13,FALSE)),(IF($J$4=2,(VLOOKUP(A10,'X2'!$AC:$AO,13,FALSE)),(IF($J$4=3,(VLOOKUP(A10,'X3'!$AC:$AO,13,FALSE)),(IF($J$4=4,(VLOOKUP(A10,'X4'!$AC:$AO,13,FALSE)),(IF($J$4=5,(VLOOKUP(A10,'X5'!$AC:$AO,13,FALSE)),(IF($J$4=6,(VLOOKUP(A10,'X6'!$AC:$AO,13,FALSE)),(IF($J$4=7,(VLOOKUP(A10,'X7'!$AC:$AO,13,FALSE)),(IF($J$4=8,(VLOOKUP(A10,'X8'!$AC:$AO,13,FALSE)),(IF($J$4=9,(VLOOKUP(A10,'X9'!$AC:$AO,13,FALSE)),(IF($J$4=10,(VLOOKUP(A10,'X10'!$AC:$AO,13,FALSE)),(IF($J$4=11,(VLOOKUP(A10,'X11'!$AC:$AO,13,FALSE)),(IF($J$4=12,(VLOOKUP(A10,'X12'!$AC:$AO,13,FALSE)),(VLOOKUP(A10,'X13'!$AC:$AO,13,FALSE)))))))))))))))))))))))))))))</f>
        <v>ROSN RM Equity</v>
      </c>
      <c r="C10" s="15">
        <f t="shared" si="0"/>
        <v>12</v>
      </c>
      <c r="D10" s="15" t="str">
        <f t="shared" si="1"/>
        <v>ROSN RM Equity</v>
      </c>
      <c r="E10" s="15">
        <f t="shared" si="4"/>
        <v>6</v>
      </c>
      <c r="F10" s="15" t="str">
        <f t="shared" si="2"/>
        <v>LSRG RM Equity</v>
      </c>
      <c r="I10" s="15" t="str">
        <f>(VLOOKUP(A5,'X6'!$AC:$AO,13,FALSE))</f>
        <v>NG CT Equity</v>
      </c>
      <c r="L10" s="102" t="str">
        <f>(IF(L8=L26,L18,(IF(L8=L27,L19,(IF(L8=L28,L20,(IF(L8=L29,L21,(IF(L8=L30,L22,(IF(L8=L31,L23,"G"))))))))))))</f>
        <v>piyasa konsensus tahmini hedef fiyatlarla hesaplanan, getiri potansiyeli, belirtilen kriterlere uyan 5 tanesi</v>
      </c>
      <c r="M10" s="102"/>
      <c r="N10" s="102"/>
    </row>
    <row r="11" spans="1:14" x14ac:dyDescent="0.2">
      <c r="A11" s="15">
        <f t="shared" si="3"/>
        <v>7</v>
      </c>
      <c r="B11" s="18" t="str">
        <f>IF(ISERROR(((IF($J$4=1,(VLOOKUP(A11,'X1'!$AC:$AO,13,FALSE)),(IF($J$4=2,(VLOOKUP(A11,'X2'!$AC:$AO,13,FALSE)),(IF($J$4=3,(VLOOKUP(A11,'X3'!$AC:$AO,13,FALSE)),(IF($J$4=4,(VLOOKUP(A11,'X4'!$AC:$AO,13,FALSE)),(IF($J$4=5,(VLOOKUP(A11,'X5'!$AC:$AO,13,FALSE)),(IF($J$4=6,(VLOOKUP(A11,'X6'!$AC:$AO,13,FALSE)),(IF($J$4=7,(VLOOKUP(A11,'X7'!$AC:$AO,13,FALSE)),(IF($J$4=8,(VLOOKUP(A11,'X8'!$AC:$AO,13,FALSE)),(IF($J$4=9,(VLOOKUP(A11,'X9'!$AC:$AO,13,FALSE)),(IF($J$4=10,(VLOOKUP(A11,'X10'!$AC:$AO,13,FALSE)),(IF($J$4=11,(VLOOKUP(A11,'X11'!$AC:$AO,13,FALSE)),(IF($J$4=12,(VLOOKUP(A11,'X12'!$AC:$AO,13,FALSE)),(VLOOKUP(A11,'X13'!$AC:$AO,13,FALSE))))))))))))))))))))))))))))=TRUE,$G$4,(((IF($J$4=1,(VLOOKUP(A11,'X1'!$AC:$AO,13,FALSE)),(IF($J$4=2,(VLOOKUP(A11,'X2'!$AC:$AO,13,FALSE)),(IF($J$4=3,(VLOOKUP(A11,'X3'!$AC:$AO,13,FALSE)),(IF($J$4=4,(VLOOKUP(A11,'X4'!$AC:$AO,13,FALSE)),(IF($J$4=5,(VLOOKUP(A11,'X5'!$AC:$AO,13,FALSE)),(IF($J$4=6,(VLOOKUP(A11,'X6'!$AC:$AO,13,FALSE)),(IF($J$4=7,(VLOOKUP(A11,'X7'!$AC:$AO,13,FALSE)),(IF($J$4=8,(VLOOKUP(A11,'X8'!$AC:$AO,13,FALSE)),(IF($J$4=9,(VLOOKUP(A11,'X9'!$AC:$AO,13,FALSE)),(IF($J$4=10,(VLOOKUP(A11,'X10'!$AC:$AO,13,FALSE)),(IF($J$4=11,(VLOOKUP(A11,'X11'!$AC:$AO,13,FALSE)),(IF($J$4=12,(VLOOKUP(A11,'X12'!$AC:$AO,13,FALSE)),(VLOOKUP(A11,'X13'!$AC:$AO,13,FALSE)))))))))))))))))))))))))))))</f>
        <v>MAGN RM Equity</v>
      </c>
      <c r="C11" s="15">
        <f t="shared" si="0"/>
        <v>7</v>
      </c>
      <c r="D11" s="15" t="str">
        <f t="shared" si="1"/>
        <v>MAGN RM Equity</v>
      </c>
      <c r="E11" s="15">
        <f t="shared" si="4"/>
        <v>7</v>
      </c>
      <c r="F11" s="15" t="str">
        <f t="shared" si="2"/>
        <v>MAGN RM Equity</v>
      </c>
      <c r="I11" s="15" t="str">
        <f>(VLOOKUP(A5,'X7'!$AC:$AO,13,FALSE))</f>
        <v>MAIL RM Equity</v>
      </c>
      <c r="L11" s="102"/>
      <c r="M11" s="102"/>
      <c r="N11" s="102"/>
    </row>
    <row r="12" spans="1:14" x14ac:dyDescent="0.2">
      <c r="A12" s="15">
        <f t="shared" si="3"/>
        <v>8</v>
      </c>
      <c r="B12" s="18" t="str">
        <f>IF(ISERROR(((IF($J$4=1,(VLOOKUP(A12,'X1'!$AC:$AO,13,FALSE)),(IF($J$4=2,(VLOOKUP(A12,'X2'!$AC:$AO,13,FALSE)),(IF($J$4=3,(VLOOKUP(A12,'X3'!$AC:$AO,13,FALSE)),(IF($J$4=4,(VLOOKUP(A12,'X4'!$AC:$AO,13,FALSE)),(IF($J$4=5,(VLOOKUP(A12,'X5'!$AC:$AO,13,FALSE)),(IF($J$4=6,(VLOOKUP(A12,'X6'!$AC:$AO,13,FALSE)),(IF($J$4=7,(VLOOKUP(A12,'X7'!$AC:$AO,13,FALSE)),(IF($J$4=8,(VLOOKUP(A12,'X8'!$AC:$AO,13,FALSE)),(IF($J$4=9,(VLOOKUP(A12,'X9'!$AC:$AO,13,FALSE)),(IF($J$4=10,(VLOOKUP(A12,'X10'!$AC:$AO,13,FALSE)),(IF($J$4=11,(VLOOKUP(A12,'X11'!$AC:$AO,13,FALSE)),(IF($J$4=12,(VLOOKUP(A12,'X12'!$AC:$AO,13,FALSE)),(VLOOKUP(A12,'X13'!$AC:$AO,13,FALSE))))))))))))))))))))))))))))=TRUE,$G$4,(((IF($J$4=1,(VLOOKUP(A12,'X1'!$AC:$AO,13,FALSE)),(IF($J$4=2,(VLOOKUP(A12,'X2'!$AC:$AO,13,FALSE)),(IF($J$4=3,(VLOOKUP(A12,'X3'!$AC:$AO,13,FALSE)),(IF($J$4=4,(VLOOKUP(A12,'X4'!$AC:$AO,13,FALSE)),(IF($J$4=5,(VLOOKUP(A12,'X5'!$AC:$AO,13,FALSE)),(IF($J$4=6,(VLOOKUP(A12,'X6'!$AC:$AO,13,FALSE)),(IF($J$4=7,(VLOOKUP(A12,'X7'!$AC:$AO,13,FALSE)),(IF($J$4=8,(VLOOKUP(A12,'X8'!$AC:$AO,13,FALSE)),(IF($J$4=9,(VLOOKUP(A12,'X9'!$AC:$AO,13,FALSE)),(IF($J$4=10,(VLOOKUP(A12,'X10'!$AC:$AO,13,FALSE)),(IF($J$4=11,(VLOOKUP(A12,'X11'!$AC:$AO,13,FALSE)),(IF($J$4=12,(VLOOKUP(A12,'X12'!$AC:$AO,13,FALSE)),(VLOOKUP(A12,'X13'!$AC:$AO,13,FALSE)))))))))))))))))))))))))))))</f>
        <v>TATN RM Equity</v>
      </c>
      <c r="C12" s="15">
        <f t="shared" si="0"/>
        <v>16</v>
      </c>
      <c r="D12" s="15" t="str">
        <f t="shared" si="1"/>
        <v>TATN RM Equity</v>
      </c>
      <c r="E12" s="15">
        <f t="shared" si="4"/>
        <v>8</v>
      </c>
      <c r="F12" s="15" t="str">
        <f t="shared" si="2"/>
        <v>MAIL RM Equity</v>
      </c>
      <c r="I12" s="15" t="str">
        <f>(VLOOKUP(A5,'X8'!$AC:$AO,13,FALSE))</f>
        <v>UBSG SE Equity</v>
      </c>
      <c r="L12" s="102" t="str">
        <f>Sonuc!B4</f>
        <v>AFKS RM Equity</v>
      </c>
      <c r="M12" s="102" t="str">
        <f ca="1">VLOOKUP(L12,Sonuc!$B$47:$S$553,2,FALSE)</f>
        <v>Sistema PJSFC</v>
      </c>
      <c r="N12" s="102"/>
    </row>
    <row r="13" spans="1:14" x14ac:dyDescent="0.2">
      <c r="A13" s="15">
        <f t="shared" si="3"/>
        <v>9</v>
      </c>
      <c r="B13" s="18" t="str">
        <f>IF(ISERROR(((IF($J$4=1,(VLOOKUP(A13,'X1'!$AC:$AO,13,FALSE)),(IF($J$4=2,(VLOOKUP(A13,'X2'!$AC:$AO,13,FALSE)),(IF($J$4=3,(VLOOKUP(A13,'X3'!$AC:$AO,13,FALSE)),(IF($J$4=4,(VLOOKUP(A13,'X4'!$AC:$AO,13,FALSE)),(IF($J$4=5,(VLOOKUP(A13,'X5'!$AC:$AO,13,FALSE)),(IF($J$4=6,(VLOOKUP(A13,'X6'!$AC:$AO,13,FALSE)),(IF($J$4=7,(VLOOKUP(A13,'X7'!$AC:$AO,13,FALSE)),(IF($J$4=8,(VLOOKUP(A13,'X8'!$AC:$AO,13,FALSE)),(IF($J$4=9,(VLOOKUP(A13,'X9'!$AC:$AO,13,FALSE)),(IF($J$4=10,(VLOOKUP(A13,'X10'!$AC:$AO,13,FALSE)),(IF($J$4=11,(VLOOKUP(A13,'X11'!$AC:$AO,13,FALSE)),(IF($J$4=12,(VLOOKUP(A13,'X12'!$AC:$AO,13,FALSE)),(VLOOKUP(A13,'X13'!$AC:$AO,13,FALSE))))))))))))))))))))))))))))=TRUE,$G$4,(((IF($J$4=1,(VLOOKUP(A13,'X1'!$AC:$AO,13,FALSE)),(IF($J$4=2,(VLOOKUP(A13,'X2'!$AC:$AO,13,FALSE)),(IF($J$4=3,(VLOOKUP(A13,'X3'!$AC:$AO,13,FALSE)),(IF($J$4=4,(VLOOKUP(A13,'X4'!$AC:$AO,13,FALSE)),(IF($J$4=5,(VLOOKUP(A13,'X5'!$AC:$AO,13,FALSE)),(IF($J$4=6,(VLOOKUP(A13,'X6'!$AC:$AO,13,FALSE)),(IF($J$4=7,(VLOOKUP(A13,'X7'!$AC:$AO,13,FALSE)),(IF($J$4=8,(VLOOKUP(A13,'X8'!$AC:$AO,13,FALSE)),(IF($J$4=9,(VLOOKUP(A13,'X9'!$AC:$AO,13,FALSE)),(IF($J$4=10,(VLOOKUP(A13,'X10'!$AC:$AO,13,FALSE)),(IF($J$4=11,(VLOOKUP(A13,'X11'!$AC:$AO,13,FALSE)),(IF($J$4=12,(VLOOKUP(A13,'X12'!$AC:$AO,13,FALSE)),(VLOOKUP(A13,'X13'!$AC:$AO,13,FALSE)))))))))))))))))))))))))))))</f>
        <v>TATNP RM Equity</v>
      </c>
      <c r="C13" s="15">
        <f t="shared" si="0"/>
        <v>17</v>
      </c>
      <c r="D13" s="15" t="str">
        <f t="shared" si="1"/>
        <v>TATNP RM Equity</v>
      </c>
      <c r="E13" s="15">
        <f t="shared" si="4"/>
        <v>9</v>
      </c>
      <c r="F13" s="15" t="str">
        <f t="shared" si="2"/>
        <v>MGNT RM Equity</v>
      </c>
      <c r="I13" s="15" t="str">
        <f>(VLOOKUP(A5,'X9'!$AC:$AO,13,FALSE))</f>
        <v>9984 JT Equity</v>
      </c>
      <c r="L13" s="102" t="str">
        <f>Sonuc!E4</f>
        <v>CHMF RM Equity</v>
      </c>
      <c r="M13" s="102" t="str">
        <f ca="1">VLOOKUP(L13,Sonuc!$B$47:$S$553,2,FALSE)</f>
        <v>Severstal PAO</v>
      </c>
      <c r="N13" s="102"/>
    </row>
    <row r="14" spans="1:14" x14ac:dyDescent="0.2">
      <c r="A14" s="15">
        <f t="shared" si="3"/>
        <v>10</v>
      </c>
      <c r="B14" s="18" t="str">
        <f>IF(ISERROR(((IF($J$4=1,(VLOOKUP(A14,'X1'!$AC:$AO,13,FALSE)),(IF($J$4=2,(VLOOKUP(A14,'X2'!$AC:$AO,13,FALSE)),(IF($J$4=3,(VLOOKUP(A14,'X3'!$AC:$AO,13,FALSE)),(IF($J$4=4,(VLOOKUP(A14,'X4'!$AC:$AO,13,FALSE)),(IF($J$4=5,(VLOOKUP(A14,'X5'!$AC:$AO,13,FALSE)),(IF($J$4=6,(VLOOKUP(A14,'X6'!$AC:$AO,13,FALSE)),(IF($J$4=7,(VLOOKUP(A14,'X7'!$AC:$AO,13,FALSE)),(IF($J$4=8,(VLOOKUP(A14,'X8'!$AC:$AO,13,FALSE)),(IF($J$4=9,(VLOOKUP(A14,'X9'!$AC:$AO,13,FALSE)),(IF($J$4=10,(VLOOKUP(A14,'X10'!$AC:$AO,13,FALSE)),(IF($J$4=11,(VLOOKUP(A14,'X11'!$AC:$AO,13,FALSE)),(IF($J$4=12,(VLOOKUP(A14,'X12'!$AC:$AO,13,FALSE)),(VLOOKUP(A14,'X13'!$AC:$AO,13,FALSE))))))))))))))))))))))))))))=TRUE,$G$4,(((IF($J$4=1,(VLOOKUP(A14,'X1'!$AC:$AO,13,FALSE)),(IF($J$4=2,(VLOOKUP(A14,'X2'!$AC:$AO,13,FALSE)),(IF($J$4=3,(VLOOKUP(A14,'X3'!$AC:$AO,13,FALSE)),(IF($J$4=4,(VLOOKUP(A14,'X4'!$AC:$AO,13,FALSE)),(IF($J$4=5,(VLOOKUP(A14,'X5'!$AC:$AO,13,FALSE)),(IF($J$4=6,(VLOOKUP(A14,'X6'!$AC:$AO,13,FALSE)),(IF($J$4=7,(VLOOKUP(A14,'X7'!$AC:$AO,13,FALSE)),(IF($J$4=8,(VLOOKUP(A14,'X8'!$AC:$AO,13,FALSE)),(IF($J$4=9,(VLOOKUP(A14,'X9'!$AC:$AO,13,FALSE)),(IF($J$4=10,(VLOOKUP(A14,'X10'!$AC:$AO,13,FALSE)),(IF($J$4=11,(VLOOKUP(A14,'X11'!$AC:$AO,13,FALSE)),(IF($J$4=12,(VLOOKUP(A14,'X12'!$AC:$AO,13,FALSE)),(VLOOKUP(A14,'X13'!$AC:$AO,13,FALSE)))))))))))))))))))))))))))))</f>
        <v>SBER RM Equity</v>
      </c>
      <c r="C14" s="15">
        <f t="shared" si="0"/>
        <v>13</v>
      </c>
      <c r="D14" s="15" t="str">
        <f t="shared" si="1"/>
        <v>SBER RM Equity</v>
      </c>
      <c r="E14" s="15">
        <f t="shared" si="4"/>
        <v>10</v>
      </c>
      <c r="F14" s="15" t="str">
        <f t="shared" si="2"/>
        <v>OZON RM Equity</v>
      </c>
      <c r="I14" s="15" t="str">
        <f>(VLOOKUP(A5,'X10'!$AC:$AO,13,FALSE))</f>
        <v>MKR SJ Equity</v>
      </c>
      <c r="L14" s="102" t="str">
        <f>Sonuc!H4</f>
        <v>FIVE RM Equity</v>
      </c>
      <c r="M14" s="102" t="str">
        <f ca="1">VLOOKUP(L14,Sonuc!$B$47:$S$553,2,FALSE)</f>
        <v>X5 Retail Group NV</v>
      </c>
      <c r="N14" s="102"/>
    </row>
    <row r="15" spans="1:14" x14ac:dyDescent="0.2">
      <c r="A15" s="15">
        <f t="shared" si="3"/>
        <v>11</v>
      </c>
      <c r="B15" s="18" t="str">
        <f>IF(ISERROR(((IF($J$4=1,(VLOOKUP(A15,'X1'!$AC:$AO,13,FALSE)),(IF($J$4=2,(VLOOKUP(A15,'X2'!$AC:$AO,13,FALSE)),(IF($J$4=3,(VLOOKUP(A15,'X3'!$AC:$AO,13,FALSE)),(IF($J$4=4,(VLOOKUP(A15,'X4'!$AC:$AO,13,FALSE)),(IF($J$4=5,(VLOOKUP(A15,'X5'!$AC:$AO,13,FALSE)),(IF($J$4=6,(VLOOKUP(A15,'X6'!$AC:$AO,13,FALSE)),(IF($J$4=7,(VLOOKUP(A15,'X7'!$AC:$AO,13,FALSE)),(IF($J$4=8,(VLOOKUP(A15,'X8'!$AC:$AO,13,FALSE)),(IF($J$4=9,(VLOOKUP(A15,'X9'!$AC:$AO,13,FALSE)),(IF($J$4=10,(VLOOKUP(A15,'X10'!$AC:$AO,13,FALSE)),(IF($J$4=11,(VLOOKUP(A15,'X11'!$AC:$AO,13,FALSE)),(IF($J$4=12,(VLOOKUP(A15,'X12'!$AC:$AO,13,FALSE)),(VLOOKUP(A15,'X13'!$AC:$AO,13,FALSE))))))))))))))))))))))))))))=TRUE,$G$4,(((IF($J$4=1,(VLOOKUP(A15,'X1'!$AC:$AO,13,FALSE)),(IF($J$4=2,(VLOOKUP(A15,'X2'!$AC:$AO,13,FALSE)),(IF($J$4=3,(VLOOKUP(A15,'X3'!$AC:$AO,13,FALSE)),(IF($J$4=4,(VLOOKUP(A15,'X4'!$AC:$AO,13,FALSE)),(IF($J$4=5,(VLOOKUP(A15,'X5'!$AC:$AO,13,FALSE)),(IF($J$4=6,(VLOOKUP(A15,'X6'!$AC:$AO,13,FALSE)),(IF($J$4=7,(VLOOKUP(A15,'X7'!$AC:$AO,13,FALSE)),(IF($J$4=8,(VLOOKUP(A15,'X8'!$AC:$AO,13,FALSE)),(IF($J$4=9,(VLOOKUP(A15,'X9'!$AC:$AO,13,FALSE)),(IF($J$4=10,(VLOOKUP(A15,'X10'!$AC:$AO,13,FALSE)),(IF($J$4=11,(VLOOKUP(A15,'X11'!$AC:$AO,13,FALSE)),(IF($J$4=12,(VLOOKUP(A15,'X12'!$AC:$AO,13,FALSE)),(VLOOKUP(A15,'X13'!$AC:$AO,13,FALSE)))))))))))))))))))))))))))))</f>
        <v>PLZL RM Equity</v>
      </c>
      <c r="C15" s="15">
        <f t="shared" si="0"/>
        <v>11</v>
      </c>
      <c r="D15" s="15" t="str">
        <f t="shared" si="1"/>
        <v>PLZL RM Equity</v>
      </c>
      <c r="E15" s="15">
        <f t="shared" si="4"/>
        <v>11</v>
      </c>
      <c r="F15" s="15" t="str">
        <f t="shared" si="2"/>
        <v>PLZL RM Equity</v>
      </c>
      <c r="I15" s="15" t="str">
        <f>(VLOOKUP(A5,'X11'!$AC:$AO,13,FALSE))</f>
        <v>000876 CH Equity</v>
      </c>
      <c r="L15" s="102" t="str">
        <f>Sonuc!K4</f>
        <v>HYDR RM Equity</v>
      </c>
      <c r="M15" s="102" t="str">
        <f ca="1">VLOOKUP(L15,Sonuc!$B$47:$S$553,2,FALSE)</f>
        <v>RusHydro PJSC</v>
      </c>
      <c r="N15" s="102"/>
    </row>
    <row r="16" spans="1:14" x14ac:dyDescent="0.2">
      <c r="A16" s="15">
        <f t="shared" si="3"/>
        <v>12</v>
      </c>
      <c r="B16" s="18" t="str">
        <f>IF(ISERROR(((IF($J$4=1,(VLOOKUP(A16,'X1'!$AC:$AO,13,FALSE)),(IF($J$4=2,(VLOOKUP(A16,'X2'!$AC:$AO,13,FALSE)),(IF($J$4=3,(VLOOKUP(A16,'X3'!$AC:$AO,13,FALSE)),(IF($J$4=4,(VLOOKUP(A16,'X4'!$AC:$AO,13,FALSE)),(IF($J$4=5,(VLOOKUP(A16,'X5'!$AC:$AO,13,FALSE)),(IF($J$4=6,(VLOOKUP(A16,'X6'!$AC:$AO,13,FALSE)),(IF($J$4=7,(VLOOKUP(A16,'X7'!$AC:$AO,13,FALSE)),(IF($J$4=8,(VLOOKUP(A16,'X8'!$AC:$AO,13,FALSE)),(IF($J$4=9,(VLOOKUP(A16,'X9'!$AC:$AO,13,FALSE)),(IF($J$4=10,(VLOOKUP(A16,'X10'!$AC:$AO,13,FALSE)),(IF($J$4=11,(VLOOKUP(A16,'X11'!$AC:$AO,13,FALSE)),(IF($J$4=12,(VLOOKUP(A16,'X12'!$AC:$AO,13,FALSE)),(VLOOKUP(A16,'X13'!$AC:$AO,13,FALSE))))))))))))))))))))))))))))=TRUE,$G$4,(((IF($J$4=1,(VLOOKUP(A16,'X1'!$AC:$AO,13,FALSE)),(IF($J$4=2,(VLOOKUP(A16,'X2'!$AC:$AO,13,FALSE)),(IF($J$4=3,(VLOOKUP(A16,'X3'!$AC:$AO,13,FALSE)),(IF($J$4=4,(VLOOKUP(A16,'X4'!$AC:$AO,13,FALSE)),(IF($J$4=5,(VLOOKUP(A16,'X5'!$AC:$AO,13,FALSE)),(IF($J$4=6,(VLOOKUP(A16,'X6'!$AC:$AO,13,FALSE)),(IF($J$4=7,(VLOOKUP(A16,'X7'!$AC:$AO,13,FALSE)),(IF($J$4=8,(VLOOKUP(A16,'X8'!$AC:$AO,13,FALSE)),(IF($J$4=9,(VLOOKUP(A16,'X9'!$AC:$AO,13,FALSE)),(IF($J$4=10,(VLOOKUP(A16,'X10'!$AC:$AO,13,FALSE)),(IF($J$4=11,(VLOOKUP(A16,'X11'!$AC:$AO,13,FALSE)),(IF($J$4=12,(VLOOKUP(A16,'X12'!$AC:$AO,13,FALSE)),(VLOOKUP(A16,'X13'!$AC:$AO,13,FALSE)))))))))))))))))))))))))))))</f>
        <v>YNDX RM Equity</v>
      </c>
      <c r="C16" s="15">
        <f t="shared" si="0"/>
        <v>18</v>
      </c>
      <c r="D16" s="15" t="str">
        <f t="shared" si="1"/>
        <v>YNDX RM Equity</v>
      </c>
      <c r="E16" s="15">
        <f t="shared" si="4"/>
        <v>12</v>
      </c>
      <c r="F16" s="15" t="str">
        <f t="shared" si="2"/>
        <v>ROSN RM Equity</v>
      </c>
      <c r="I16" s="15" t="str">
        <f>(VLOOKUP(A5,'X12'!$AC:$AO,13,FALSE))</f>
        <v>TIMS3 BS Equity</v>
      </c>
      <c r="L16" s="102" t="str">
        <f>Sonuc!N4</f>
        <v>IRAO RM Equity</v>
      </c>
      <c r="M16" s="102" t="str">
        <f ca="1">VLOOKUP(L16,Sonuc!$B$47:$S$553,2,FALSE)</f>
        <v>Inter RAO UES PJSC</v>
      </c>
      <c r="N16" s="102"/>
    </row>
    <row r="17" spans="1:14" x14ac:dyDescent="0.2">
      <c r="A17" s="15">
        <f t="shared" si="3"/>
        <v>13</v>
      </c>
      <c r="B17" s="18" t="str">
        <f>IF(ISERROR(((IF($J$4=1,(VLOOKUP(A17,'X1'!$AC:$AO,13,FALSE)),(IF($J$4=2,(VLOOKUP(A17,'X2'!$AC:$AO,13,FALSE)),(IF($J$4=3,(VLOOKUP(A17,'X3'!$AC:$AO,13,FALSE)),(IF($J$4=4,(VLOOKUP(A17,'X4'!$AC:$AO,13,FALSE)),(IF($J$4=5,(VLOOKUP(A17,'X5'!$AC:$AO,13,FALSE)),(IF($J$4=6,(VLOOKUP(A17,'X6'!$AC:$AO,13,FALSE)),(IF($J$4=7,(VLOOKUP(A17,'X7'!$AC:$AO,13,FALSE)),(IF($J$4=8,(VLOOKUP(A17,'X8'!$AC:$AO,13,FALSE)),(IF($J$4=9,(VLOOKUP(A17,'X9'!$AC:$AO,13,FALSE)),(IF($J$4=10,(VLOOKUP(A17,'X10'!$AC:$AO,13,FALSE)),(IF($J$4=11,(VLOOKUP(A17,'X11'!$AC:$AO,13,FALSE)),(IF($J$4=12,(VLOOKUP(A17,'X12'!$AC:$AO,13,FALSE)),(VLOOKUP(A17,'X13'!$AC:$AO,13,FALSE))))))))))))))))))))))))))))=TRUE,$G$4,(((IF($J$4=1,(VLOOKUP(A17,'X1'!$AC:$AO,13,FALSE)),(IF($J$4=2,(VLOOKUP(A17,'X2'!$AC:$AO,13,FALSE)),(IF($J$4=3,(VLOOKUP(A17,'X3'!$AC:$AO,13,FALSE)),(IF($J$4=4,(VLOOKUP(A17,'X4'!$AC:$AO,13,FALSE)),(IF($J$4=5,(VLOOKUP(A17,'X5'!$AC:$AO,13,FALSE)),(IF($J$4=6,(VLOOKUP(A17,'X6'!$AC:$AO,13,FALSE)),(IF($J$4=7,(VLOOKUP(A17,'X7'!$AC:$AO,13,FALSE)),(IF($J$4=8,(VLOOKUP(A17,'X8'!$AC:$AO,13,FALSE)),(IF($J$4=9,(VLOOKUP(A17,'X9'!$AC:$AO,13,FALSE)),(IF($J$4=10,(VLOOKUP(A17,'X10'!$AC:$AO,13,FALSE)),(IF($J$4=11,(VLOOKUP(A17,'X11'!$AC:$AO,13,FALSE)),(IF($J$4=12,(VLOOKUP(A17,'X12'!$AC:$AO,13,FALSE)),(VLOOKUP(A17,'X13'!$AC:$AO,13,FALSE)))))))))))))))))))))))))))))</f>
        <v>CHMF RM Equity</v>
      </c>
      <c r="C17" s="15">
        <f t="shared" si="0"/>
        <v>2</v>
      </c>
      <c r="D17" s="15" t="str">
        <f t="shared" si="1"/>
        <v>CHMF RM Equity</v>
      </c>
      <c r="E17" s="15">
        <f t="shared" si="4"/>
        <v>13</v>
      </c>
      <c r="F17" s="15" t="str">
        <f t="shared" si="2"/>
        <v>SBER RM Equity</v>
      </c>
      <c r="I17" s="15" t="str">
        <f>(VLOOKUP(A5,'X13'!$AC:$AO,13,FALSE))</f>
        <v>011780 KS Equity</v>
      </c>
      <c r="L17" s="102"/>
      <c r="M17" s="102"/>
      <c r="N17" s="102"/>
    </row>
    <row r="18" spans="1:14" x14ac:dyDescent="0.2">
      <c r="A18" s="15">
        <f t="shared" si="3"/>
        <v>14</v>
      </c>
      <c r="B18" s="18" t="str">
        <f>IF(ISERROR(((IF($J$4=1,(VLOOKUP(A18,'X1'!$AC:$AO,13,FALSE)),(IF($J$4=2,(VLOOKUP(A18,'X2'!$AC:$AO,13,FALSE)),(IF($J$4=3,(VLOOKUP(A18,'X3'!$AC:$AO,13,FALSE)),(IF($J$4=4,(VLOOKUP(A18,'X4'!$AC:$AO,13,FALSE)),(IF($J$4=5,(VLOOKUP(A18,'X5'!$AC:$AO,13,FALSE)),(IF($J$4=6,(VLOOKUP(A18,'X6'!$AC:$AO,13,FALSE)),(IF($J$4=7,(VLOOKUP(A18,'X7'!$AC:$AO,13,FALSE)),(IF($J$4=8,(VLOOKUP(A18,'X8'!$AC:$AO,13,FALSE)),(IF($J$4=9,(VLOOKUP(A18,'X9'!$AC:$AO,13,FALSE)),(IF($J$4=10,(VLOOKUP(A18,'X10'!$AC:$AO,13,FALSE)),(IF($J$4=11,(VLOOKUP(A18,'X11'!$AC:$AO,13,FALSE)),(IF($J$4=12,(VLOOKUP(A18,'X12'!$AC:$AO,13,FALSE)),(VLOOKUP(A18,'X13'!$AC:$AO,13,FALSE))))))))))))))))))))))))))))=TRUE,$G$4,(((IF($J$4=1,(VLOOKUP(A18,'X1'!$AC:$AO,13,FALSE)),(IF($J$4=2,(VLOOKUP(A18,'X2'!$AC:$AO,13,FALSE)),(IF($J$4=3,(VLOOKUP(A18,'X3'!$AC:$AO,13,FALSE)),(IF($J$4=4,(VLOOKUP(A18,'X4'!$AC:$AO,13,FALSE)),(IF($J$4=5,(VLOOKUP(A18,'X5'!$AC:$AO,13,FALSE)),(IF($J$4=6,(VLOOKUP(A18,'X6'!$AC:$AO,13,FALSE)),(IF($J$4=7,(VLOOKUP(A18,'X7'!$AC:$AO,13,FALSE)),(IF($J$4=8,(VLOOKUP(A18,'X8'!$AC:$AO,13,FALSE)),(IF($J$4=9,(VLOOKUP(A18,'X9'!$AC:$AO,13,FALSE)),(IF($J$4=10,(VLOOKUP(A18,'X10'!$AC:$AO,13,FALSE)),(IF($J$4=11,(VLOOKUP(A18,'X11'!$AC:$AO,13,FALSE)),(IF($J$4=12,(VLOOKUP(A18,'X12'!$AC:$AO,13,FALSE)),(VLOOKUP(A18,'X13'!$AC:$AO,13,FALSE)))))))))))))))))))))))))))))</f>
        <v>MGNT RM Equity</v>
      </c>
      <c r="C18" s="15">
        <f t="shared" si="0"/>
        <v>9</v>
      </c>
      <c r="D18" s="15" t="str">
        <f t="shared" si="1"/>
        <v>MGNT RM Equity</v>
      </c>
      <c r="E18" s="15">
        <f t="shared" si="4"/>
        <v>14</v>
      </c>
      <c r="F18" s="15" t="str">
        <f t="shared" si="2"/>
        <v>SBERP RM Equity</v>
      </c>
      <c r="L18" s="102" t="s">
        <v>1137</v>
      </c>
      <c r="M18" s="102"/>
      <c r="N18" s="102"/>
    </row>
    <row r="19" spans="1:14" x14ac:dyDescent="0.2">
      <c r="A19" s="15">
        <f t="shared" si="3"/>
        <v>15</v>
      </c>
      <c r="B19" s="18" t="str">
        <f>IF(ISERROR(((IF($J$4=1,(VLOOKUP(A19,'X1'!$AC:$AO,13,FALSE)),(IF($J$4=2,(VLOOKUP(A19,'X2'!$AC:$AO,13,FALSE)),(IF($J$4=3,(VLOOKUP(A19,'X3'!$AC:$AO,13,FALSE)),(IF($J$4=4,(VLOOKUP(A19,'X4'!$AC:$AO,13,FALSE)),(IF($J$4=5,(VLOOKUP(A19,'X5'!$AC:$AO,13,FALSE)),(IF($J$4=6,(VLOOKUP(A19,'X6'!$AC:$AO,13,FALSE)),(IF($J$4=7,(VLOOKUP(A19,'X7'!$AC:$AO,13,FALSE)),(IF($J$4=8,(VLOOKUP(A19,'X8'!$AC:$AO,13,FALSE)),(IF($J$4=9,(VLOOKUP(A19,'X9'!$AC:$AO,13,FALSE)),(IF($J$4=10,(VLOOKUP(A19,'X10'!$AC:$AO,13,FALSE)),(IF($J$4=11,(VLOOKUP(A19,'X11'!$AC:$AO,13,FALSE)),(IF($J$4=12,(VLOOKUP(A19,'X12'!$AC:$AO,13,FALSE)),(VLOOKUP(A19,'X13'!$AC:$AO,13,FALSE))))))))))))))))))))))))))))=TRUE,$G$4,(((IF($J$4=1,(VLOOKUP(A19,'X1'!$AC:$AO,13,FALSE)),(IF($J$4=2,(VLOOKUP(A19,'X2'!$AC:$AO,13,FALSE)),(IF($J$4=3,(VLOOKUP(A19,'X3'!$AC:$AO,13,FALSE)),(IF($J$4=4,(VLOOKUP(A19,'X4'!$AC:$AO,13,FALSE)),(IF($J$4=5,(VLOOKUP(A19,'X5'!$AC:$AO,13,FALSE)),(IF($J$4=6,(VLOOKUP(A19,'X6'!$AC:$AO,13,FALSE)),(IF($J$4=7,(VLOOKUP(A19,'X7'!$AC:$AO,13,FALSE)),(IF($J$4=8,(VLOOKUP(A19,'X8'!$AC:$AO,13,FALSE)),(IF($J$4=9,(VLOOKUP(A19,'X9'!$AC:$AO,13,FALSE)),(IF($J$4=10,(VLOOKUP(A19,'X10'!$AC:$AO,13,FALSE)),(IF($J$4=11,(VLOOKUP(A19,'X11'!$AC:$AO,13,FALSE)),(IF($J$4=12,(VLOOKUP(A19,'X12'!$AC:$AO,13,FALSE)),(VLOOKUP(A19,'X13'!$AC:$AO,13,FALSE)))))))))))))))))))))))))))))</f>
        <v>HYDR RM Equity</v>
      </c>
      <c r="C19" s="15">
        <f t="shared" si="0"/>
        <v>4</v>
      </c>
      <c r="D19" s="15" t="str">
        <f t="shared" si="1"/>
        <v>HYDR RM Equity</v>
      </c>
      <c r="E19" s="15">
        <f t="shared" si="4"/>
        <v>15</v>
      </c>
      <c r="F19" s="15" t="str">
        <f t="shared" si="2"/>
        <v>SNGS RM Equity</v>
      </c>
      <c r="I19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NG CT Equity</v>
      </c>
      <c r="L19" s="102" t="s">
        <v>1123</v>
      </c>
      <c r="M19" s="102"/>
      <c r="N19" s="102"/>
    </row>
    <row r="20" spans="1:14" x14ac:dyDescent="0.2">
      <c r="A20" s="15">
        <f t="shared" si="3"/>
        <v>16</v>
      </c>
      <c r="B20" s="18" t="str">
        <f>IF(ISERROR(((IF($J$4=1,(VLOOKUP(A20,'X1'!$AC:$AO,13,FALSE)),(IF($J$4=2,(VLOOKUP(A20,'X2'!$AC:$AO,13,FALSE)),(IF($J$4=3,(VLOOKUP(A20,'X3'!$AC:$AO,13,FALSE)),(IF($J$4=4,(VLOOKUP(A20,'X4'!$AC:$AO,13,FALSE)),(IF($J$4=5,(VLOOKUP(A20,'X5'!$AC:$AO,13,FALSE)),(IF($J$4=6,(VLOOKUP(A20,'X6'!$AC:$AO,13,FALSE)),(IF($J$4=7,(VLOOKUP(A20,'X7'!$AC:$AO,13,FALSE)),(IF($J$4=8,(VLOOKUP(A20,'X8'!$AC:$AO,13,FALSE)),(IF($J$4=9,(VLOOKUP(A20,'X9'!$AC:$AO,13,FALSE)),(IF($J$4=10,(VLOOKUP(A20,'X10'!$AC:$AO,13,FALSE)),(IF($J$4=11,(VLOOKUP(A20,'X11'!$AC:$AO,13,FALSE)),(IF($J$4=12,(VLOOKUP(A20,'X12'!$AC:$AO,13,FALSE)),(VLOOKUP(A20,'X13'!$AC:$AO,13,FALSE))))))))))))))))))))))))))))=TRUE,$G$4,(((IF($J$4=1,(VLOOKUP(A20,'X1'!$AC:$AO,13,FALSE)),(IF($J$4=2,(VLOOKUP(A20,'X2'!$AC:$AO,13,FALSE)),(IF($J$4=3,(VLOOKUP(A20,'X3'!$AC:$AO,13,FALSE)),(IF($J$4=4,(VLOOKUP(A20,'X4'!$AC:$AO,13,FALSE)),(IF($J$4=5,(VLOOKUP(A20,'X5'!$AC:$AO,13,FALSE)),(IF($J$4=6,(VLOOKUP(A20,'X6'!$AC:$AO,13,FALSE)),(IF($J$4=7,(VLOOKUP(A20,'X7'!$AC:$AO,13,FALSE)),(IF($J$4=8,(VLOOKUP(A20,'X8'!$AC:$AO,13,FALSE)),(IF($J$4=9,(VLOOKUP(A20,'X9'!$AC:$AO,13,FALSE)),(IF($J$4=10,(VLOOKUP(A20,'X10'!$AC:$AO,13,FALSE)),(IF($J$4=11,(VLOOKUP(A20,'X11'!$AC:$AO,13,FALSE)),(IF($J$4=12,(VLOOKUP(A20,'X12'!$AC:$AO,13,FALSE)),(VLOOKUP(A20,'X13'!$AC:$AO,13,FALSE)))))))))))))))))))))))))))))</f>
        <v>SBERP RM Equity</v>
      </c>
      <c r="C20" s="15">
        <f t="shared" si="0"/>
        <v>14</v>
      </c>
      <c r="D20" s="15" t="str">
        <f t="shared" si="1"/>
        <v>SBERP RM Equity</v>
      </c>
      <c r="E20" s="15">
        <f t="shared" si="4"/>
        <v>16</v>
      </c>
      <c r="F20" s="15" t="str">
        <f t="shared" si="2"/>
        <v>TATN RM Equity</v>
      </c>
      <c r="L20" s="102" t="s">
        <v>1124</v>
      </c>
      <c r="M20" s="102"/>
      <c r="N20" s="102"/>
    </row>
    <row r="21" spans="1:14" x14ac:dyDescent="0.2">
      <c r="A21" s="15">
        <f t="shared" si="3"/>
        <v>17</v>
      </c>
      <c r="B21" s="18" t="str">
        <f>IF(ISERROR(((IF($J$4=1,(VLOOKUP(A21,'X1'!$AC:$AO,13,FALSE)),(IF($J$4=2,(VLOOKUP(A21,'X2'!$AC:$AO,13,FALSE)),(IF($J$4=3,(VLOOKUP(A21,'X3'!$AC:$AO,13,FALSE)),(IF($J$4=4,(VLOOKUP(A21,'X4'!$AC:$AO,13,FALSE)),(IF($J$4=5,(VLOOKUP(A21,'X5'!$AC:$AO,13,FALSE)),(IF($J$4=6,(VLOOKUP(A21,'X6'!$AC:$AO,13,FALSE)),(IF($J$4=7,(VLOOKUP(A21,'X7'!$AC:$AO,13,FALSE)),(IF($J$4=8,(VLOOKUP(A21,'X8'!$AC:$AO,13,FALSE)),(IF($J$4=9,(VLOOKUP(A21,'X9'!$AC:$AO,13,FALSE)),(IF($J$4=10,(VLOOKUP(A21,'X10'!$AC:$AO,13,FALSE)),(IF($J$4=11,(VLOOKUP(A21,'X11'!$AC:$AO,13,FALSE)),(IF($J$4=12,(VLOOKUP(A21,'X12'!$AC:$AO,13,FALSE)),(VLOOKUP(A21,'X13'!$AC:$AO,13,FALSE))))))))))))))))))))))))))))=TRUE,$G$4,(((IF($J$4=1,(VLOOKUP(A21,'X1'!$AC:$AO,13,FALSE)),(IF($J$4=2,(VLOOKUP(A21,'X2'!$AC:$AO,13,FALSE)),(IF($J$4=3,(VLOOKUP(A21,'X3'!$AC:$AO,13,FALSE)),(IF($J$4=4,(VLOOKUP(A21,'X4'!$AC:$AO,13,FALSE)),(IF($J$4=5,(VLOOKUP(A21,'X5'!$AC:$AO,13,FALSE)),(IF($J$4=6,(VLOOKUP(A21,'X6'!$AC:$AO,13,FALSE)),(IF($J$4=7,(VLOOKUP(A21,'X7'!$AC:$AO,13,FALSE)),(IF($J$4=8,(VLOOKUP(A21,'X8'!$AC:$AO,13,FALSE)),(IF($J$4=9,(VLOOKUP(A21,'X9'!$AC:$AO,13,FALSE)),(IF($J$4=10,(VLOOKUP(A21,'X10'!$AC:$AO,13,FALSE)),(IF($J$4=11,(VLOOKUP(A21,'X11'!$AC:$AO,13,FALSE)),(IF($J$4=12,(VLOOKUP(A21,'X12'!$AC:$AO,13,FALSE)),(VLOOKUP(A21,'X13'!$AC:$AO,13,FALSE)))))))))))))))))))))))))))))</f>
        <v>SNGS RM Equity</v>
      </c>
      <c r="C21" s="15">
        <f t="shared" si="0"/>
        <v>15</v>
      </c>
      <c r="D21" s="15" t="str">
        <f t="shared" si="1"/>
        <v>SNGS RM Equity</v>
      </c>
      <c r="E21" s="15">
        <f t="shared" si="4"/>
        <v>17</v>
      </c>
      <c r="F21" s="15" t="str">
        <f t="shared" si="2"/>
        <v>TATNP RM Equity</v>
      </c>
      <c r="I21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NG CT Equity</v>
      </c>
      <c r="L21" s="102" t="s">
        <v>1126</v>
      </c>
      <c r="M21" s="102"/>
      <c r="N21" s="102"/>
    </row>
    <row r="22" spans="1:14" x14ac:dyDescent="0.2">
      <c r="A22" s="15">
        <f t="shared" si="3"/>
        <v>18</v>
      </c>
      <c r="B22" s="18" t="str">
        <f>IF(ISERROR(((IF($J$4=1,(VLOOKUP(A22,'X1'!$AC:$AO,13,FALSE)),(IF($J$4=2,(VLOOKUP(A22,'X2'!$AC:$AO,13,FALSE)),(IF($J$4=3,(VLOOKUP(A22,'X3'!$AC:$AO,13,FALSE)),(IF($J$4=4,(VLOOKUP(A22,'X4'!$AC:$AO,13,FALSE)),(IF($J$4=5,(VLOOKUP(A22,'X5'!$AC:$AO,13,FALSE)),(IF($J$4=6,(VLOOKUP(A22,'X6'!$AC:$AO,13,FALSE)),(IF($J$4=7,(VLOOKUP(A22,'X7'!$AC:$AO,13,FALSE)),(IF($J$4=8,(VLOOKUP(A22,'X8'!$AC:$AO,13,FALSE)),(IF($J$4=9,(VLOOKUP(A22,'X9'!$AC:$AO,13,FALSE)),(IF($J$4=10,(VLOOKUP(A22,'X10'!$AC:$AO,13,FALSE)),(IF($J$4=11,(VLOOKUP(A22,'X11'!$AC:$AO,13,FALSE)),(IF($J$4=12,(VLOOKUP(A22,'X12'!$AC:$AO,13,FALSE)),(VLOOKUP(A22,'X13'!$AC:$AO,13,FALSE))))))))))))))))))))))))))))=TRUE,$G$4,(((IF($J$4=1,(VLOOKUP(A22,'X1'!$AC:$AO,13,FALSE)),(IF($J$4=2,(VLOOKUP(A22,'X2'!$AC:$AO,13,FALSE)),(IF($J$4=3,(VLOOKUP(A22,'X3'!$AC:$AO,13,FALSE)),(IF($J$4=4,(VLOOKUP(A22,'X4'!$AC:$AO,13,FALSE)),(IF($J$4=5,(VLOOKUP(A22,'X5'!$AC:$AO,13,FALSE)),(IF($J$4=6,(VLOOKUP(A22,'X6'!$AC:$AO,13,FALSE)),(IF($J$4=7,(VLOOKUP(A22,'X7'!$AC:$AO,13,FALSE)),(IF($J$4=8,(VLOOKUP(A22,'X8'!$AC:$AO,13,FALSE)),(IF($J$4=9,(VLOOKUP(A22,'X9'!$AC:$AO,13,FALSE)),(IF($J$4=10,(VLOOKUP(A22,'X10'!$AC:$AO,13,FALSE)),(IF($J$4=11,(VLOOKUP(A22,'X11'!$AC:$AO,13,FALSE)),(IF($J$4=12,(VLOOKUP(A22,'X12'!$AC:$AO,13,FALSE)),(VLOOKUP(A22,'X13'!$AC:$AO,13,FALSE)))))))))))))))))))))))))))))</f>
        <v>OZON RM Equity</v>
      </c>
      <c r="C22" s="15">
        <f t="shared" si="0"/>
        <v>10</v>
      </c>
      <c r="D22" s="15" t="str">
        <f t="shared" si="1"/>
        <v>OZON RM Equity</v>
      </c>
      <c r="E22" s="15">
        <f t="shared" si="4"/>
        <v>18</v>
      </c>
      <c r="F22" s="15" t="str">
        <f t="shared" si="2"/>
        <v>YNDX RM Equity</v>
      </c>
      <c r="L22" s="102" t="s">
        <v>1127</v>
      </c>
      <c r="M22" s="102"/>
      <c r="N22" s="102"/>
    </row>
    <row r="23" spans="1:14" x14ac:dyDescent="0.2">
      <c r="A23" s="15">
        <f t="shared" ref="A23:A40" si="5">A5</f>
        <v>1</v>
      </c>
      <c r="B23" s="23" t="str">
        <f>IF(ISERROR(((IF($J$4=1,(VLOOKUP(A23,'X1'!$AD:$AO,12,FALSE)),(IF($J$4=2,(VLOOKUP(A23,'X2'!$AD:$AO,12,FALSE)),(IF($J$4=3,(VLOOKUP(A23,'X3'!$AD:$AO,12,FALSE)),(IF($J$4=4,(VLOOKUP(A23,'X4'!$AD:$AO,12,FALSE)),(IF($J$4=5,(VLOOKUP(A23,'X5'!$AD:$AO,12,FALSE)),(IF($J$4=6,(VLOOKUP(A23,'X6'!$AD:$AO,12,FALSE)),(IF($J$4=7,(VLOOKUP(A23,'X7'!$AD:$AO,12,FALSE)),(IF($J$4=8,(VLOOKUP(A23,'X8'!$AD:$AO,12,FALSE)),(IF($J$4=9,(VLOOKUP(A23,'X9'!$AD:$AO,12,FALSE)),(IF($J$4=10,(VLOOKUP(A23,'X10'!$AD:$AO,12,FALSE)),(IF($J$4=11,(VLOOKUP(A23,'X11'!$AD:$AO,12,FALSE)),(IF($J$4=12,(VLOOKUP(A23,'X12'!$AD:$AO,12,FALSE)),(VLOOKUP(A23,'X13'!$AD:$AO,12,FALSE))))))))))))))))))))))))))))=TRUE,$G$4,(((IF($J$4=1,(VLOOKUP(A23,'X1'!$AD:$AO,12,FALSE)),(IF($J$4=2,(VLOOKUP(A23,'X2'!$AD:$AO,12,FALSE)),(IF($J$4=3,(VLOOKUP(A23,'X3'!$AD:$AO,12,FALSE)),(IF($J$4=4,(VLOOKUP(A23,'X4'!$AD:$AO,12,FALSE)),(IF($J$4=5,(VLOOKUP(A23,'X5'!$AD:$AO,12,FALSE)),(IF($J$4=6,(VLOOKUP(A23,'X6'!$AD:$AO,12,FALSE)),(IF($J$4=7,(VLOOKUP(A23,'X7'!$AD:$AO,12,FALSE)),(IF($J$4=8,(VLOOKUP(A23,'X8'!$AD:$AO,12,FALSE)),(IF($J$4=9,(VLOOKUP(A23,'X9'!$AD:$AO,12,FALSE)),(IF($J$4=10,(VLOOKUP(A23,'X10'!$AD:$AO,12,FALSE)),(IF($J$4=11,(VLOOKUP(A23,'X11'!$AD:$AO,12,FALSE)),(IF($J$4=12,(VLOOKUP(A23,'X12'!$AD:$AO,12,FALSE)),(VLOOKUP(A23,'X13'!$AD:$AO,12,FALSE)))))))))))))))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  <c r="L23" s="102" t="s">
        <v>1136</v>
      </c>
      <c r="M23" s="102"/>
      <c r="N23" s="102"/>
    </row>
    <row r="24" spans="1:14" x14ac:dyDescent="0.2">
      <c r="A24" s="15">
        <f t="shared" si="5"/>
        <v>2</v>
      </c>
      <c r="B24" s="23" t="str">
        <f>IF(ISERROR(((IF($J$4=1,(VLOOKUP(A24,'X1'!$AD:$AO,12,FALSE)),(IF($J$4=2,(VLOOKUP(A24,'X2'!$AD:$AO,12,FALSE)),(IF($J$4=3,(VLOOKUP(A24,'X3'!$AD:$AO,12,FALSE)),(IF($J$4=4,(VLOOKUP(A24,'X4'!$AD:$AO,12,FALSE)),(IF($J$4=5,(VLOOKUP(A24,'X5'!$AD:$AO,12,FALSE)),(IF($J$4=6,(VLOOKUP(A24,'X6'!$AD:$AO,12,FALSE)),(IF($J$4=7,(VLOOKUP(A24,'X7'!$AD:$AO,12,FALSE)),(IF($J$4=8,(VLOOKUP(A24,'X8'!$AD:$AO,12,FALSE)),(IF($J$4=9,(VLOOKUP(A24,'X9'!$AD:$AO,12,FALSE)),(IF($J$4=10,(VLOOKUP(A24,'X10'!$AD:$AO,12,FALSE)),(IF($J$4=11,(VLOOKUP(A24,'X11'!$AD:$AO,12,FALSE)),(IF($J$4=12,(VLOOKUP(A24,'X12'!$AD:$AO,12,FALSE)),(VLOOKUP(A24,'X13'!$AD:$AO,12,FALSE))))))))))))))))))))))))))))=TRUE,$G$4,(((IF($J$4=1,(VLOOKUP(A24,'X1'!$AD:$AO,12,FALSE)),(IF($J$4=2,(VLOOKUP(A24,'X2'!$AD:$AO,12,FALSE)),(IF($J$4=3,(VLOOKUP(A24,'X3'!$AD:$AO,12,FALSE)),(IF($J$4=4,(VLOOKUP(A24,'X4'!$AD:$AO,12,FALSE)),(IF($J$4=5,(VLOOKUP(A24,'X5'!$AD:$AO,12,FALSE)),(IF($J$4=6,(VLOOKUP(A24,'X6'!$AD:$AO,12,FALSE)),(IF($J$4=7,(VLOOKUP(A24,'X7'!$AD:$AO,12,FALSE)),(IF($J$4=8,(VLOOKUP(A24,'X8'!$AD:$AO,12,FALSE)),(IF($J$4=9,(VLOOKUP(A24,'X9'!$AD:$AO,12,FALSE)),(IF($J$4=10,(VLOOKUP(A24,'X10'!$AD:$AO,12,FALSE)),(IF($J$4=11,(VLOOKUP(A24,'X11'!$AD:$AO,12,FALSE)),(IF($J$4=12,(VLOOKUP(A24,'X12'!$AD:$AO,12,FALSE)),(VLOOKUP(A24,'X13'!$AD:$AO,12,FALSE)))))))))))))))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  <c r="L24" s="102" t="s">
        <v>1224</v>
      </c>
      <c r="M24" s="102"/>
      <c r="N24" s="102"/>
    </row>
    <row r="25" spans="1:14" x14ac:dyDescent="0.2">
      <c r="A25" s="15">
        <f t="shared" si="5"/>
        <v>3</v>
      </c>
      <c r="B25" s="23" t="str">
        <f>IF(ISERROR(((IF($J$4=1,(VLOOKUP(A25,'X1'!$AD:$AO,12,FALSE)),(IF($J$4=2,(VLOOKUP(A25,'X2'!$AD:$AO,12,FALSE)),(IF($J$4=3,(VLOOKUP(A25,'X3'!$AD:$AO,12,FALSE)),(IF($J$4=4,(VLOOKUP(A25,'X4'!$AD:$AO,12,FALSE)),(IF($J$4=5,(VLOOKUP(A25,'X5'!$AD:$AO,12,FALSE)),(IF($J$4=6,(VLOOKUP(A25,'X6'!$AD:$AO,12,FALSE)),(IF($J$4=7,(VLOOKUP(A25,'X7'!$AD:$AO,12,FALSE)),(IF($J$4=8,(VLOOKUP(A25,'X8'!$AD:$AO,12,FALSE)),(IF($J$4=9,(VLOOKUP(A25,'X9'!$AD:$AO,12,FALSE)),(IF($J$4=10,(VLOOKUP(A25,'X10'!$AD:$AO,12,FALSE)),(IF($J$4=11,(VLOOKUP(A25,'X11'!$AD:$AO,12,FALSE)),(IF($J$4=12,(VLOOKUP(A25,'X12'!$AD:$AO,12,FALSE)),(VLOOKUP(A25,'X13'!$AD:$AO,12,FALSE))))))))))))))))))))))))))))=TRUE,$G$4,(((IF($J$4=1,(VLOOKUP(A25,'X1'!$AD:$AO,12,FALSE)),(IF($J$4=2,(VLOOKUP(A25,'X2'!$AD:$AO,12,FALSE)),(IF($J$4=3,(VLOOKUP(A25,'X3'!$AD:$AO,12,FALSE)),(IF($J$4=4,(VLOOKUP(A25,'X4'!$AD:$AO,12,FALSE)),(IF($J$4=5,(VLOOKUP(A25,'X5'!$AD:$AO,12,FALSE)),(IF($J$4=6,(VLOOKUP(A25,'X6'!$AD:$AO,12,FALSE)),(IF($J$4=7,(VLOOKUP(A25,'X7'!$AD:$AO,12,FALSE)),(IF($J$4=8,(VLOOKUP(A25,'X8'!$AD:$AO,12,FALSE)),(IF($J$4=9,(VLOOKUP(A25,'X9'!$AD:$AO,12,FALSE)),(IF($J$4=10,(VLOOKUP(A25,'X10'!$AD:$AO,12,FALSE)),(IF($J$4=11,(VLOOKUP(A25,'X11'!$AD:$AO,12,FALSE)),(IF($J$4=12,(VLOOKUP(A25,'X12'!$AD:$AO,12,FALSE)),(VLOOKUP(A25,'X13'!$AD:$AO,12,FALSE)))))))))))))))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  <c r="M25" s="102"/>
      <c r="N25" s="102"/>
    </row>
    <row r="26" spans="1:14" x14ac:dyDescent="0.2">
      <c r="A26" s="15">
        <f t="shared" si="5"/>
        <v>4</v>
      </c>
      <c r="B26" s="23" t="str">
        <f>IF(ISERROR(((IF($J$4=1,(VLOOKUP(A26,'X1'!$AD:$AO,12,FALSE)),(IF($J$4=2,(VLOOKUP(A26,'X2'!$AD:$AO,12,FALSE)),(IF($J$4=3,(VLOOKUP(A26,'X3'!$AD:$AO,12,FALSE)),(IF($J$4=4,(VLOOKUP(A26,'X4'!$AD:$AO,12,FALSE)),(IF($J$4=5,(VLOOKUP(A26,'X5'!$AD:$AO,12,FALSE)),(IF($J$4=6,(VLOOKUP(A26,'X6'!$AD:$AO,12,FALSE)),(IF($J$4=7,(VLOOKUP(A26,'X7'!$AD:$AO,12,FALSE)),(IF($J$4=8,(VLOOKUP(A26,'X8'!$AD:$AO,12,FALSE)),(IF($J$4=9,(VLOOKUP(A26,'X9'!$AD:$AO,12,FALSE)),(IF($J$4=10,(VLOOKUP(A26,'X10'!$AD:$AO,12,FALSE)),(IF($J$4=11,(VLOOKUP(A26,'X11'!$AD:$AO,12,FALSE)),(IF($J$4=12,(VLOOKUP(A26,'X12'!$AD:$AO,12,FALSE)),(VLOOKUP(A26,'X13'!$AD:$AO,12,FALSE))))))))))))))))))))))))))))=TRUE,$G$4,(((IF($J$4=1,(VLOOKUP(A26,'X1'!$AD:$AO,12,FALSE)),(IF($J$4=2,(VLOOKUP(A26,'X2'!$AD:$AO,12,FALSE)),(IF($J$4=3,(VLOOKUP(A26,'X3'!$AD:$AO,12,FALSE)),(IF($J$4=4,(VLOOKUP(A26,'X4'!$AD:$AO,12,FALSE)),(IF($J$4=5,(VLOOKUP(A26,'X5'!$AD:$AO,12,FALSE)),(IF($J$4=6,(VLOOKUP(A26,'X6'!$AD:$AO,12,FALSE)),(IF($J$4=7,(VLOOKUP(A26,'X7'!$AD:$AO,12,FALSE)),(IF($J$4=8,(VLOOKUP(A26,'X8'!$AD:$AO,12,FALSE)),(IF($J$4=9,(VLOOKUP(A26,'X9'!$AD:$AO,12,FALSE)),(IF($J$4=10,(VLOOKUP(A26,'X10'!$AD:$AO,12,FALSE)),(IF($J$4=11,(VLOOKUP(A26,'X11'!$AD:$AO,12,FALSE)),(IF($J$4=12,(VLOOKUP(A26,'X12'!$AD:$AO,12,FALSE)),(VLOOKUP(A26,'X13'!$AD:$AO,12,FALSE)))))))))))))))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  <c r="L26" s="102" t="s">
        <v>15</v>
      </c>
      <c r="M26" s="102"/>
      <c r="N26" s="102"/>
    </row>
    <row r="27" spans="1:14" x14ac:dyDescent="0.2">
      <c r="A27" s="15">
        <f t="shared" si="5"/>
        <v>5</v>
      </c>
      <c r="B27" s="23" t="str">
        <f>IF(ISERROR(((IF($J$4=1,(VLOOKUP(A27,'X1'!$AD:$AO,12,FALSE)),(IF($J$4=2,(VLOOKUP(A27,'X2'!$AD:$AO,12,FALSE)),(IF($J$4=3,(VLOOKUP(A27,'X3'!$AD:$AO,12,FALSE)),(IF($J$4=4,(VLOOKUP(A27,'X4'!$AD:$AO,12,FALSE)),(IF($J$4=5,(VLOOKUP(A27,'X5'!$AD:$AO,12,FALSE)),(IF($J$4=6,(VLOOKUP(A27,'X6'!$AD:$AO,12,FALSE)),(IF($J$4=7,(VLOOKUP(A27,'X7'!$AD:$AO,12,FALSE)),(IF($J$4=8,(VLOOKUP(A27,'X8'!$AD:$AO,12,FALSE)),(IF($J$4=9,(VLOOKUP(A27,'X9'!$AD:$AO,12,FALSE)),(IF($J$4=10,(VLOOKUP(A27,'X10'!$AD:$AO,12,FALSE)),(IF($J$4=11,(VLOOKUP(A27,'X11'!$AD:$AO,12,FALSE)),(IF($J$4=12,(VLOOKUP(A27,'X12'!$AD:$AO,12,FALSE)),(VLOOKUP(A27,'X13'!$AD:$AO,12,FALSE))))))))))))))))))))))))))))=TRUE,$G$4,(((IF($J$4=1,(VLOOKUP(A27,'X1'!$AD:$AO,12,FALSE)),(IF($J$4=2,(VLOOKUP(A27,'X2'!$AD:$AO,12,FALSE)),(IF($J$4=3,(VLOOKUP(A27,'X3'!$AD:$AO,12,FALSE)),(IF($J$4=4,(VLOOKUP(A27,'X4'!$AD:$AO,12,FALSE)),(IF($J$4=5,(VLOOKUP(A27,'X5'!$AD:$AO,12,FALSE)),(IF($J$4=6,(VLOOKUP(A27,'X6'!$AD:$AO,12,FALSE)),(IF($J$4=7,(VLOOKUP(A27,'X7'!$AD:$AO,12,FALSE)),(IF($J$4=8,(VLOOKUP(A27,'X8'!$AD:$AO,12,FALSE)),(IF($J$4=9,(VLOOKUP(A27,'X9'!$AD:$AO,12,FALSE)),(IF($J$4=10,(VLOOKUP(A27,'X10'!$AD:$AO,12,FALSE)),(IF($J$4=11,(VLOOKUP(A27,'X11'!$AD:$AO,12,FALSE)),(IF($J$4=12,(VLOOKUP(A27,'X12'!$AD:$AO,12,FALSE)),(VLOOKUP(A27,'X13'!$AD:$AO,12,FALSE)))))))))))))))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  <c r="L27" s="102" t="s">
        <v>16</v>
      </c>
      <c r="M27" s="102"/>
      <c r="N27" s="102"/>
    </row>
    <row r="28" spans="1:14" x14ac:dyDescent="0.2">
      <c r="A28" s="15">
        <f t="shared" si="5"/>
        <v>6</v>
      </c>
      <c r="B28" s="23" t="str">
        <f>IF(ISERROR(((IF($J$4=1,(VLOOKUP(A28,'X1'!$AD:$AO,12,FALSE)),(IF($J$4=2,(VLOOKUP(A28,'X2'!$AD:$AO,12,FALSE)),(IF($J$4=3,(VLOOKUP(A28,'X3'!$AD:$AO,12,FALSE)),(IF($J$4=4,(VLOOKUP(A28,'X4'!$AD:$AO,12,FALSE)),(IF($J$4=5,(VLOOKUP(A28,'X5'!$AD:$AO,12,FALSE)),(IF($J$4=6,(VLOOKUP(A28,'X6'!$AD:$AO,12,FALSE)),(IF($J$4=7,(VLOOKUP(A28,'X7'!$AD:$AO,12,FALSE)),(IF($J$4=8,(VLOOKUP(A28,'X8'!$AD:$AO,12,FALSE)),(IF($J$4=9,(VLOOKUP(A28,'X9'!$AD:$AO,12,FALSE)),(IF($J$4=10,(VLOOKUP(A28,'X10'!$AD:$AO,12,FALSE)),(IF($J$4=11,(VLOOKUP(A28,'X11'!$AD:$AO,12,FALSE)),(IF($J$4=12,(VLOOKUP(A28,'X12'!$AD:$AO,12,FALSE)),(VLOOKUP(A28,'X13'!$AD:$AO,12,FALSE))))))))))))))))))))))))))))=TRUE,$G$4,(((IF($J$4=1,(VLOOKUP(A28,'X1'!$AD:$AO,12,FALSE)),(IF($J$4=2,(VLOOKUP(A28,'X2'!$AD:$AO,12,FALSE)),(IF($J$4=3,(VLOOKUP(A28,'X3'!$AD:$AO,12,FALSE)),(IF($J$4=4,(VLOOKUP(A28,'X4'!$AD:$AO,12,FALSE)),(IF($J$4=5,(VLOOKUP(A28,'X5'!$AD:$AO,12,FALSE)),(IF($J$4=6,(VLOOKUP(A28,'X6'!$AD:$AO,12,FALSE)),(IF($J$4=7,(VLOOKUP(A28,'X7'!$AD:$AO,12,FALSE)),(IF($J$4=8,(VLOOKUP(A28,'X8'!$AD:$AO,12,FALSE)),(IF($J$4=9,(VLOOKUP(A28,'X9'!$AD:$AO,12,FALSE)),(IF($J$4=10,(VLOOKUP(A28,'X10'!$AD:$AO,12,FALSE)),(IF($J$4=11,(VLOOKUP(A28,'X11'!$AD:$AO,12,FALSE)),(IF($J$4=12,(VLOOKUP(A28,'X12'!$AD:$AO,12,FALSE)),(VLOOKUP(A28,'X13'!$AD:$AO,12,FALSE)))))))))))))))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  <c r="L28" s="102" t="s">
        <v>17</v>
      </c>
      <c r="M28" s="102"/>
      <c r="N28" s="102"/>
    </row>
    <row r="29" spans="1:14" x14ac:dyDescent="0.2">
      <c r="A29" s="15">
        <f t="shared" si="5"/>
        <v>7</v>
      </c>
      <c r="B29" s="23" t="str">
        <f>IF(ISERROR(((IF($J$4=1,(VLOOKUP(A29,'X1'!$AD:$AO,12,FALSE)),(IF($J$4=2,(VLOOKUP(A29,'X2'!$AD:$AO,12,FALSE)),(IF($J$4=3,(VLOOKUP(A29,'X3'!$AD:$AO,12,FALSE)),(IF($J$4=4,(VLOOKUP(A29,'X4'!$AD:$AO,12,FALSE)),(IF($J$4=5,(VLOOKUP(A29,'X5'!$AD:$AO,12,FALSE)),(IF($J$4=6,(VLOOKUP(A29,'X6'!$AD:$AO,12,FALSE)),(IF($J$4=7,(VLOOKUP(A29,'X7'!$AD:$AO,12,FALSE)),(IF($J$4=8,(VLOOKUP(A29,'X8'!$AD:$AO,12,FALSE)),(IF($J$4=9,(VLOOKUP(A29,'X9'!$AD:$AO,12,FALSE)),(IF($J$4=10,(VLOOKUP(A29,'X10'!$AD:$AO,12,FALSE)),(IF($J$4=11,(VLOOKUP(A29,'X11'!$AD:$AO,12,FALSE)),(IF($J$4=12,(VLOOKUP(A29,'X12'!$AD:$AO,12,FALSE)),(VLOOKUP(A29,'X13'!$AD:$AO,12,FALSE))))))))))))))))))))))))))))=TRUE,$G$4,(((IF($J$4=1,(VLOOKUP(A29,'X1'!$AD:$AO,12,FALSE)),(IF($J$4=2,(VLOOKUP(A29,'X2'!$AD:$AO,12,FALSE)),(IF($J$4=3,(VLOOKUP(A29,'X3'!$AD:$AO,12,FALSE)),(IF($J$4=4,(VLOOKUP(A29,'X4'!$AD:$AO,12,FALSE)),(IF($J$4=5,(VLOOKUP(A29,'X5'!$AD:$AO,12,FALSE)),(IF($J$4=6,(VLOOKUP(A29,'X6'!$AD:$AO,12,FALSE)),(IF($J$4=7,(VLOOKUP(A29,'X7'!$AD:$AO,12,FALSE)),(IF($J$4=8,(VLOOKUP(A29,'X8'!$AD:$AO,12,FALSE)),(IF($J$4=9,(VLOOKUP(A29,'X9'!$AD:$AO,12,FALSE)),(IF($J$4=10,(VLOOKUP(A29,'X10'!$AD:$AO,12,FALSE)),(IF($J$4=11,(VLOOKUP(A29,'X11'!$AD:$AO,12,FALSE)),(IF($J$4=12,(VLOOKUP(A29,'X12'!$AD:$AO,12,FALSE)),(VLOOKUP(A29,'X13'!$AD:$AO,12,FALSE)))))))))))))))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  <c r="L29" s="102" t="s">
        <v>18</v>
      </c>
      <c r="M29" s="102"/>
      <c r="N29" s="102"/>
    </row>
    <row r="30" spans="1:14" x14ac:dyDescent="0.2">
      <c r="A30" s="15">
        <f t="shared" si="5"/>
        <v>8</v>
      </c>
      <c r="B30" s="23" t="str">
        <f>IF(ISERROR(((IF($J$4=1,(VLOOKUP(A30,'X1'!$AD:$AO,12,FALSE)),(IF($J$4=2,(VLOOKUP(A30,'X2'!$AD:$AO,12,FALSE)),(IF($J$4=3,(VLOOKUP(A30,'X3'!$AD:$AO,12,FALSE)),(IF($J$4=4,(VLOOKUP(A30,'X4'!$AD:$AO,12,FALSE)),(IF($J$4=5,(VLOOKUP(A30,'X5'!$AD:$AO,12,FALSE)),(IF($J$4=6,(VLOOKUP(A30,'X6'!$AD:$AO,12,FALSE)),(IF($J$4=7,(VLOOKUP(A30,'X7'!$AD:$AO,12,FALSE)),(IF($J$4=8,(VLOOKUP(A30,'X8'!$AD:$AO,12,FALSE)),(IF($J$4=9,(VLOOKUP(A30,'X9'!$AD:$AO,12,FALSE)),(IF($J$4=10,(VLOOKUP(A30,'X10'!$AD:$AO,12,FALSE)),(IF($J$4=11,(VLOOKUP(A30,'X11'!$AD:$AO,12,FALSE)),(IF($J$4=12,(VLOOKUP(A30,'X12'!$AD:$AO,12,FALSE)),(VLOOKUP(A30,'X13'!$AD:$AO,12,FALSE))))))))))))))))))))))))))))=TRUE,$G$4,(((IF($J$4=1,(VLOOKUP(A30,'X1'!$AD:$AO,12,FALSE)),(IF($J$4=2,(VLOOKUP(A30,'X2'!$AD:$AO,12,FALSE)),(IF($J$4=3,(VLOOKUP(A30,'X3'!$AD:$AO,12,FALSE)),(IF($J$4=4,(VLOOKUP(A30,'X4'!$AD:$AO,12,FALSE)),(IF($J$4=5,(VLOOKUP(A30,'X5'!$AD:$AO,12,FALSE)),(IF($J$4=6,(VLOOKUP(A30,'X6'!$AD:$AO,12,FALSE)),(IF($J$4=7,(VLOOKUP(A30,'X7'!$AD:$AO,12,FALSE)),(IF($J$4=8,(VLOOKUP(A30,'X8'!$AD:$AO,12,FALSE)),(IF($J$4=9,(VLOOKUP(A30,'X9'!$AD:$AO,12,FALSE)),(IF($J$4=10,(VLOOKUP(A30,'X10'!$AD:$AO,12,FALSE)),(IF($J$4=11,(VLOOKUP(A30,'X11'!$AD:$AO,12,FALSE)),(IF($J$4=12,(VLOOKUP(A30,'X12'!$AD:$AO,12,FALSE)),(VLOOKUP(A30,'X13'!$AD:$AO,12,FALSE)))))))))))))))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  <c r="L30" s="102" t="s">
        <v>19</v>
      </c>
      <c r="M30" s="102"/>
      <c r="N30" s="102"/>
    </row>
    <row r="31" spans="1:14" x14ac:dyDescent="0.2">
      <c r="A31" s="15">
        <f t="shared" si="5"/>
        <v>9</v>
      </c>
      <c r="B31" s="23" t="str">
        <f>IF(ISERROR(((IF($J$4=1,(VLOOKUP(A31,'X1'!$AD:$AO,12,FALSE)),(IF($J$4=2,(VLOOKUP(A31,'X2'!$AD:$AO,12,FALSE)),(IF($J$4=3,(VLOOKUP(A31,'X3'!$AD:$AO,12,FALSE)),(IF($J$4=4,(VLOOKUP(A31,'X4'!$AD:$AO,12,FALSE)),(IF($J$4=5,(VLOOKUP(A31,'X5'!$AD:$AO,12,FALSE)),(IF($J$4=6,(VLOOKUP(A31,'X6'!$AD:$AO,12,FALSE)),(IF($J$4=7,(VLOOKUP(A31,'X7'!$AD:$AO,12,FALSE)),(IF($J$4=8,(VLOOKUP(A31,'X8'!$AD:$AO,12,FALSE)),(IF($J$4=9,(VLOOKUP(A31,'X9'!$AD:$AO,12,FALSE)),(IF($J$4=10,(VLOOKUP(A31,'X10'!$AD:$AO,12,FALSE)),(IF($J$4=11,(VLOOKUP(A31,'X11'!$AD:$AO,12,FALSE)),(IF($J$4=12,(VLOOKUP(A31,'X12'!$AD:$AO,12,FALSE)),(VLOOKUP(A31,'X13'!$AD:$AO,12,FALSE))))))))))))))))))))))))))))=TRUE,$G$4,(((IF($J$4=1,(VLOOKUP(A31,'X1'!$AD:$AO,12,FALSE)),(IF($J$4=2,(VLOOKUP(A31,'X2'!$AD:$AO,12,FALSE)),(IF($J$4=3,(VLOOKUP(A31,'X3'!$AD:$AO,12,FALSE)),(IF($J$4=4,(VLOOKUP(A31,'X4'!$AD:$AO,12,FALSE)),(IF($J$4=5,(VLOOKUP(A31,'X5'!$AD:$AO,12,FALSE)),(IF($J$4=6,(VLOOKUP(A31,'X6'!$AD:$AO,12,FALSE)),(IF($J$4=7,(VLOOKUP(A31,'X7'!$AD:$AO,12,FALSE)),(IF($J$4=8,(VLOOKUP(A31,'X8'!$AD:$AO,12,FALSE)),(IF($J$4=9,(VLOOKUP(A31,'X9'!$AD:$AO,12,FALSE)),(IF($J$4=10,(VLOOKUP(A31,'X10'!$AD:$AO,12,FALSE)),(IF($J$4=11,(VLOOKUP(A31,'X11'!$AD:$AO,12,FALSE)),(IF($J$4=12,(VLOOKUP(A31,'X12'!$AD:$AO,12,FALSE)),(VLOOKUP(A31,'X13'!$AD:$AO,12,FALSE)))))))))))))))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  <c r="L31" s="102" t="s">
        <v>118</v>
      </c>
    </row>
    <row r="32" spans="1:14" x14ac:dyDescent="0.2">
      <c r="A32" s="15">
        <f t="shared" si="5"/>
        <v>10</v>
      </c>
      <c r="B32" s="23" t="str">
        <f>IF(ISERROR(((IF($J$4=1,(VLOOKUP(A32,'X1'!$AD:$AO,12,FALSE)),(IF($J$4=2,(VLOOKUP(A32,'X2'!$AD:$AO,12,FALSE)),(IF($J$4=3,(VLOOKUP(A32,'X3'!$AD:$AO,12,FALSE)),(IF($J$4=4,(VLOOKUP(A32,'X4'!$AD:$AO,12,FALSE)),(IF($J$4=5,(VLOOKUP(A32,'X5'!$AD:$AO,12,FALSE)),(IF($J$4=6,(VLOOKUP(A32,'X6'!$AD:$AO,12,FALSE)),(IF($J$4=7,(VLOOKUP(A32,'X7'!$AD:$AO,12,FALSE)),(IF($J$4=8,(VLOOKUP(A32,'X8'!$AD:$AO,12,FALSE)),(IF($J$4=9,(VLOOKUP(A32,'X9'!$AD:$AO,12,FALSE)),(IF($J$4=10,(VLOOKUP(A32,'X10'!$AD:$AO,12,FALSE)),(IF($J$4=11,(VLOOKUP(A32,'X11'!$AD:$AO,12,FALSE)),(IF($J$4=12,(VLOOKUP(A32,'X12'!$AD:$AO,12,FALSE)),(VLOOKUP(A32,'X13'!$AD:$AO,12,FALSE))))))))))))))))))))))))))))=TRUE,$G$4,(((IF($J$4=1,(VLOOKUP(A32,'X1'!$AD:$AO,12,FALSE)),(IF($J$4=2,(VLOOKUP(A32,'X2'!$AD:$AO,12,FALSE)),(IF($J$4=3,(VLOOKUP(A32,'X3'!$AD:$AO,12,FALSE)),(IF($J$4=4,(VLOOKUP(A32,'X4'!$AD:$AO,12,FALSE)),(IF($J$4=5,(VLOOKUP(A32,'X5'!$AD:$AO,12,FALSE)),(IF($J$4=6,(VLOOKUP(A32,'X6'!$AD:$AO,12,FALSE)),(IF($J$4=7,(VLOOKUP(A32,'X7'!$AD:$AO,12,FALSE)),(IF($J$4=8,(VLOOKUP(A32,'X8'!$AD:$AO,12,FALSE)),(IF($J$4=9,(VLOOKUP(A32,'X9'!$AD:$AO,12,FALSE)),(IF($J$4=10,(VLOOKUP(A32,'X10'!$AD:$AO,12,FALSE)),(IF($J$4=11,(VLOOKUP(A32,'X11'!$AD:$AO,12,FALSE)),(IF($J$4=12,(VLOOKUP(A32,'X12'!$AD:$AO,12,FALSE)),(VLOOKUP(A32,'X13'!$AD:$AO,12,FALSE)))))))))))))))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12" x14ac:dyDescent="0.2">
      <c r="A33" s="15">
        <f t="shared" si="5"/>
        <v>11</v>
      </c>
      <c r="B33" s="23" t="str">
        <f>IF(ISERROR(((IF($J$4=1,(VLOOKUP(A33,'X1'!$AD:$AO,12,FALSE)),(IF($J$4=2,(VLOOKUP(A33,'X2'!$AD:$AO,12,FALSE)),(IF($J$4=3,(VLOOKUP(A33,'X3'!$AD:$AO,12,FALSE)),(IF($J$4=4,(VLOOKUP(A33,'X4'!$AD:$AO,12,FALSE)),(IF($J$4=5,(VLOOKUP(A33,'X5'!$AD:$AO,12,FALSE)),(IF($J$4=6,(VLOOKUP(A33,'X6'!$AD:$AO,12,FALSE)),(IF($J$4=7,(VLOOKUP(A33,'X7'!$AD:$AO,12,FALSE)),(IF($J$4=8,(VLOOKUP(A33,'X8'!$AD:$AO,12,FALSE)),(IF($J$4=9,(VLOOKUP(A33,'X9'!$AD:$AO,12,FALSE)),(IF($J$4=10,(VLOOKUP(A33,'X10'!$AD:$AO,12,FALSE)),(IF($J$4=11,(VLOOKUP(A33,'X11'!$AD:$AO,12,FALSE)),(IF($J$4=12,(VLOOKUP(A33,'X12'!$AD:$AO,12,FALSE)),(VLOOKUP(A33,'X13'!$AD:$AO,12,FALSE))))))))))))))))))))))))))))=TRUE,$G$4,(((IF($J$4=1,(VLOOKUP(A33,'X1'!$AD:$AO,12,FALSE)),(IF($J$4=2,(VLOOKUP(A33,'X2'!$AD:$AO,12,FALSE)),(IF($J$4=3,(VLOOKUP(A33,'X3'!$AD:$AO,12,FALSE)),(IF($J$4=4,(VLOOKUP(A33,'X4'!$AD:$AO,12,FALSE)),(IF($J$4=5,(VLOOKUP(A33,'X5'!$AD:$AO,12,FALSE)),(IF($J$4=6,(VLOOKUP(A33,'X6'!$AD:$AO,12,FALSE)),(IF($J$4=7,(VLOOKUP(A33,'X7'!$AD:$AO,12,FALSE)),(IF($J$4=8,(VLOOKUP(A33,'X8'!$AD:$AO,12,FALSE)),(IF($J$4=9,(VLOOKUP(A33,'X9'!$AD:$AO,12,FALSE)),(IF($J$4=10,(VLOOKUP(A33,'X10'!$AD:$AO,12,FALSE)),(IF($J$4=11,(VLOOKUP(A33,'X11'!$AD:$AO,12,FALSE)),(IF($J$4=12,(VLOOKUP(A33,'X12'!$AD:$AO,12,FALSE)),(VLOOKUP(A33,'X13'!$AD:$AO,12,FALSE)))))))))))))))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12" x14ac:dyDescent="0.2">
      <c r="A34" s="15">
        <f t="shared" si="5"/>
        <v>12</v>
      </c>
      <c r="B34" s="23" t="str">
        <f>IF(ISERROR(((IF($J$4=1,(VLOOKUP(A34,'X1'!$AD:$AO,12,FALSE)),(IF($J$4=2,(VLOOKUP(A34,'X2'!$AD:$AO,12,FALSE)),(IF($J$4=3,(VLOOKUP(A34,'X3'!$AD:$AO,12,FALSE)),(IF($J$4=4,(VLOOKUP(A34,'X4'!$AD:$AO,12,FALSE)),(IF($J$4=5,(VLOOKUP(A34,'X5'!$AD:$AO,12,FALSE)),(IF($J$4=6,(VLOOKUP(A34,'X6'!$AD:$AO,12,FALSE)),(IF($J$4=7,(VLOOKUP(A34,'X7'!$AD:$AO,12,FALSE)),(IF($J$4=8,(VLOOKUP(A34,'X8'!$AD:$AO,12,FALSE)),(IF($J$4=9,(VLOOKUP(A34,'X9'!$AD:$AO,12,FALSE)),(IF($J$4=10,(VLOOKUP(A34,'X10'!$AD:$AO,12,FALSE)),(IF($J$4=11,(VLOOKUP(A34,'X11'!$AD:$AO,12,FALSE)),(IF($J$4=12,(VLOOKUP(A34,'X12'!$AD:$AO,12,FALSE)),(VLOOKUP(A34,'X13'!$AD:$AO,12,FALSE))))))))))))))))))))))))))))=TRUE,$G$4,(((IF($J$4=1,(VLOOKUP(A34,'X1'!$AD:$AO,12,FALSE)),(IF($J$4=2,(VLOOKUP(A34,'X2'!$AD:$AO,12,FALSE)),(IF($J$4=3,(VLOOKUP(A34,'X3'!$AD:$AO,12,FALSE)),(IF($J$4=4,(VLOOKUP(A34,'X4'!$AD:$AO,12,FALSE)),(IF($J$4=5,(VLOOKUP(A34,'X5'!$AD:$AO,12,FALSE)),(IF($J$4=6,(VLOOKUP(A34,'X6'!$AD:$AO,12,FALSE)),(IF($J$4=7,(VLOOKUP(A34,'X7'!$AD:$AO,12,FALSE)),(IF($J$4=8,(VLOOKUP(A34,'X8'!$AD:$AO,12,FALSE)),(IF($J$4=9,(VLOOKUP(A34,'X9'!$AD:$AO,12,FALSE)),(IF($J$4=10,(VLOOKUP(A34,'X10'!$AD:$AO,12,FALSE)),(IF($J$4=11,(VLOOKUP(A34,'X11'!$AD:$AO,12,FALSE)),(IF($J$4=12,(VLOOKUP(A34,'X12'!$AD:$AO,12,FALSE)),(VLOOKUP(A34,'X13'!$AD:$AO,12,FALSE)))))))))))))))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12" x14ac:dyDescent="0.2">
      <c r="A35" s="15">
        <f t="shared" si="5"/>
        <v>13</v>
      </c>
      <c r="B35" s="23" t="str">
        <f>IF(ISERROR(((IF($J$4=1,(VLOOKUP(A35,'X1'!$AD:$AO,12,FALSE)),(IF($J$4=2,(VLOOKUP(A35,'X2'!$AD:$AO,12,FALSE)),(IF($J$4=3,(VLOOKUP(A35,'X3'!$AD:$AO,12,FALSE)),(IF($J$4=4,(VLOOKUP(A35,'X4'!$AD:$AO,12,FALSE)),(IF($J$4=5,(VLOOKUP(A35,'X5'!$AD:$AO,12,FALSE)),(IF($J$4=6,(VLOOKUP(A35,'X6'!$AD:$AO,12,FALSE)),(IF($J$4=7,(VLOOKUP(A35,'X7'!$AD:$AO,12,FALSE)),(IF($J$4=8,(VLOOKUP(A35,'X8'!$AD:$AO,12,FALSE)),(IF($J$4=9,(VLOOKUP(A35,'X9'!$AD:$AO,12,FALSE)),(IF($J$4=10,(VLOOKUP(A35,'X10'!$AD:$AO,12,FALSE)),(IF($J$4=11,(VLOOKUP(A35,'X11'!$AD:$AO,12,FALSE)),(IF($J$4=12,(VLOOKUP(A35,'X12'!$AD:$AO,12,FALSE)),(VLOOKUP(A35,'X13'!$AD:$AO,12,FALSE))))))))))))))))))))))))))))=TRUE,$G$4,(((IF($J$4=1,(VLOOKUP(A35,'X1'!$AD:$AO,12,FALSE)),(IF($J$4=2,(VLOOKUP(A35,'X2'!$AD:$AO,12,FALSE)),(IF($J$4=3,(VLOOKUP(A35,'X3'!$AD:$AO,12,FALSE)),(IF($J$4=4,(VLOOKUP(A35,'X4'!$AD:$AO,12,FALSE)),(IF($J$4=5,(VLOOKUP(A35,'X5'!$AD:$AO,12,FALSE)),(IF($J$4=6,(VLOOKUP(A35,'X6'!$AD:$AO,12,FALSE)),(IF($J$4=7,(VLOOKUP(A35,'X7'!$AD:$AO,12,FALSE)),(IF($J$4=8,(VLOOKUP(A35,'X8'!$AD:$AO,12,FALSE)),(IF($J$4=9,(VLOOKUP(A35,'X9'!$AD:$AO,12,FALSE)),(IF($J$4=10,(VLOOKUP(A35,'X10'!$AD:$AO,12,FALSE)),(IF($J$4=11,(VLOOKUP(A35,'X11'!$AD:$AO,12,FALSE)),(IF($J$4=12,(VLOOKUP(A35,'X12'!$AD:$AO,12,FALSE)),(VLOOKUP(A35,'X13'!$AD:$AO,12,FALSE)))))))))))))))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  <c r="L35" s="102" t="s">
        <v>2160</v>
      </c>
    </row>
    <row r="36" spans="1:12" x14ac:dyDescent="0.2">
      <c r="A36" s="15">
        <f t="shared" si="5"/>
        <v>14</v>
      </c>
      <c r="B36" s="23" t="str">
        <f>IF(ISERROR(((IF($J$4=1,(VLOOKUP(A36,'X1'!$AD:$AO,12,FALSE)),(IF($J$4=2,(VLOOKUP(A36,'X2'!$AD:$AO,12,FALSE)),(IF($J$4=3,(VLOOKUP(A36,'X3'!$AD:$AO,12,FALSE)),(IF($J$4=4,(VLOOKUP(A36,'X4'!$AD:$AO,12,FALSE)),(IF($J$4=5,(VLOOKUP(A36,'X5'!$AD:$AO,12,FALSE)),(IF($J$4=6,(VLOOKUP(A36,'X6'!$AD:$AO,12,FALSE)),(IF($J$4=7,(VLOOKUP(A36,'X7'!$AD:$AO,12,FALSE)),(IF($J$4=8,(VLOOKUP(A36,'X8'!$AD:$AO,12,FALSE)),(IF($J$4=9,(VLOOKUP(A36,'X9'!$AD:$AO,12,FALSE)),(IF($J$4=10,(VLOOKUP(A36,'X10'!$AD:$AO,12,FALSE)),(IF($J$4=11,(VLOOKUP(A36,'X11'!$AD:$AO,12,FALSE)),(IF($J$4=12,(VLOOKUP(A36,'X12'!$AD:$AO,12,FALSE)),(VLOOKUP(A36,'X13'!$AD:$AO,12,FALSE))))))))))))))))))))))))))))=TRUE,$G$4,(((IF($J$4=1,(VLOOKUP(A36,'X1'!$AD:$AO,12,FALSE)),(IF($J$4=2,(VLOOKUP(A36,'X2'!$AD:$AO,12,FALSE)),(IF($J$4=3,(VLOOKUP(A36,'X3'!$AD:$AO,12,FALSE)),(IF($J$4=4,(VLOOKUP(A36,'X4'!$AD:$AO,12,FALSE)),(IF($J$4=5,(VLOOKUP(A36,'X5'!$AD:$AO,12,FALSE)),(IF($J$4=6,(VLOOKUP(A36,'X6'!$AD:$AO,12,FALSE)),(IF($J$4=7,(VLOOKUP(A36,'X7'!$AD:$AO,12,FALSE)),(IF($J$4=8,(VLOOKUP(A36,'X8'!$AD:$AO,12,FALSE)),(IF($J$4=9,(VLOOKUP(A36,'X9'!$AD:$AO,12,FALSE)),(IF($J$4=10,(VLOOKUP(A36,'X10'!$AD:$AO,12,FALSE)),(IF($J$4=11,(VLOOKUP(A36,'X11'!$AD:$AO,12,FALSE)),(IF($J$4=12,(VLOOKUP(A36,'X12'!$AD:$AO,12,FALSE)),(VLOOKUP(A36,'X13'!$AD:$AO,12,FALSE)))))))))))))))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12" x14ac:dyDescent="0.2">
      <c r="A37" s="15">
        <f t="shared" si="5"/>
        <v>15</v>
      </c>
      <c r="B37" s="23" t="str">
        <f>IF(ISERROR(((IF($J$4=1,(VLOOKUP(A37,'X1'!$AD:$AO,12,FALSE)),(IF($J$4=2,(VLOOKUP(A37,'X2'!$AD:$AO,12,FALSE)),(IF($J$4=3,(VLOOKUP(A37,'X3'!$AD:$AO,12,FALSE)),(IF($J$4=4,(VLOOKUP(A37,'X4'!$AD:$AO,12,FALSE)),(IF($J$4=5,(VLOOKUP(A37,'X5'!$AD:$AO,12,FALSE)),(IF($J$4=6,(VLOOKUP(A37,'X6'!$AD:$AO,12,FALSE)),(IF($J$4=7,(VLOOKUP(A37,'X7'!$AD:$AO,12,FALSE)),(IF($J$4=8,(VLOOKUP(A37,'X8'!$AD:$AO,12,FALSE)),(IF($J$4=9,(VLOOKUP(A37,'X9'!$AD:$AO,12,FALSE)),(IF($J$4=10,(VLOOKUP(A37,'X10'!$AD:$AO,12,FALSE)),(IF($J$4=11,(VLOOKUP(A37,'X11'!$AD:$AO,12,FALSE)),(IF($J$4=12,(VLOOKUP(A37,'X12'!$AD:$AO,12,FALSE)),(VLOOKUP(A37,'X13'!$AD:$AO,12,FALSE))))))))))))))))))))))))))))=TRUE,$G$4,(((IF($J$4=1,(VLOOKUP(A37,'X1'!$AD:$AO,12,FALSE)),(IF($J$4=2,(VLOOKUP(A37,'X2'!$AD:$AO,12,FALSE)),(IF($J$4=3,(VLOOKUP(A37,'X3'!$AD:$AO,12,FALSE)),(IF($J$4=4,(VLOOKUP(A37,'X4'!$AD:$AO,12,FALSE)),(IF($J$4=5,(VLOOKUP(A37,'X5'!$AD:$AO,12,FALSE)),(IF($J$4=6,(VLOOKUP(A37,'X6'!$AD:$AO,12,FALSE)),(IF($J$4=7,(VLOOKUP(A37,'X7'!$AD:$AO,12,FALSE)),(IF($J$4=8,(VLOOKUP(A37,'X8'!$AD:$AO,12,FALSE)),(IF($J$4=9,(VLOOKUP(A37,'X9'!$AD:$AO,12,FALSE)),(IF($J$4=10,(VLOOKUP(A37,'X10'!$AD:$AO,12,FALSE)),(IF($J$4=11,(VLOOKUP(A37,'X11'!$AD:$AO,12,FALSE)),(IF($J$4=12,(VLOOKUP(A37,'X12'!$AD:$AO,12,FALSE)),(VLOOKUP(A37,'X13'!$AD:$AO,12,FALSE)))))))))))))))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12" x14ac:dyDescent="0.2">
      <c r="A38" s="15">
        <f t="shared" si="5"/>
        <v>16</v>
      </c>
      <c r="B38" s="23" t="str">
        <f>IF(ISERROR(((IF($J$4=1,(VLOOKUP(A38,'X1'!$AD:$AO,12,FALSE)),(IF($J$4=2,(VLOOKUP(A38,'X2'!$AD:$AO,12,FALSE)),(IF($J$4=3,(VLOOKUP(A38,'X3'!$AD:$AO,12,FALSE)),(IF($J$4=4,(VLOOKUP(A38,'X4'!$AD:$AO,12,FALSE)),(IF($J$4=5,(VLOOKUP(A38,'X5'!$AD:$AO,12,FALSE)),(IF($J$4=6,(VLOOKUP(A38,'X6'!$AD:$AO,12,FALSE)),(IF($J$4=7,(VLOOKUP(A38,'X7'!$AD:$AO,12,FALSE)),(IF($J$4=8,(VLOOKUP(A38,'X8'!$AD:$AO,12,FALSE)),(IF($J$4=9,(VLOOKUP(A38,'X9'!$AD:$AO,12,FALSE)),(IF($J$4=10,(VLOOKUP(A38,'X10'!$AD:$AO,12,FALSE)),(IF($J$4=11,(VLOOKUP(A38,'X11'!$AD:$AO,12,FALSE)),(IF($J$4=12,(VLOOKUP(A38,'X12'!$AD:$AO,12,FALSE)),(VLOOKUP(A38,'X13'!$AD:$AO,12,FALSE))))))))))))))))))))))))))))=TRUE,$G$4,(((IF($J$4=1,(VLOOKUP(A38,'X1'!$AD:$AO,12,FALSE)),(IF($J$4=2,(VLOOKUP(A38,'X2'!$AD:$AO,12,FALSE)),(IF($J$4=3,(VLOOKUP(A38,'X3'!$AD:$AO,12,FALSE)),(IF($J$4=4,(VLOOKUP(A38,'X4'!$AD:$AO,12,FALSE)),(IF($J$4=5,(VLOOKUP(A38,'X5'!$AD:$AO,12,FALSE)),(IF($J$4=6,(VLOOKUP(A38,'X6'!$AD:$AO,12,FALSE)),(IF($J$4=7,(VLOOKUP(A38,'X7'!$AD:$AO,12,FALSE)),(IF($J$4=8,(VLOOKUP(A38,'X8'!$AD:$AO,12,FALSE)),(IF($J$4=9,(VLOOKUP(A38,'X9'!$AD:$AO,12,FALSE)),(IF($J$4=10,(VLOOKUP(A38,'X10'!$AD:$AO,12,FALSE)),(IF($J$4=11,(VLOOKUP(A38,'X11'!$AD:$AO,12,FALSE)),(IF($J$4=12,(VLOOKUP(A38,'X12'!$AD:$AO,12,FALSE)),(VLOOKUP(A38,'X13'!$AD:$AO,12,FALSE)))))))))))))))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12" x14ac:dyDescent="0.2">
      <c r="A39" s="15">
        <f t="shared" si="5"/>
        <v>17</v>
      </c>
      <c r="B39" s="23" t="str">
        <f>IF(ISERROR(((IF($J$4=1,(VLOOKUP(A39,'X1'!$AD:$AO,12,FALSE)),(IF($J$4=2,(VLOOKUP(A39,'X2'!$AD:$AO,12,FALSE)),(IF($J$4=3,(VLOOKUP(A39,'X3'!$AD:$AO,12,FALSE)),(IF($J$4=4,(VLOOKUP(A39,'X4'!$AD:$AO,12,FALSE)),(IF($J$4=5,(VLOOKUP(A39,'X5'!$AD:$AO,12,FALSE)),(IF($J$4=6,(VLOOKUP(A39,'X6'!$AD:$AO,12,FALSE)),(IF($J$4=7,(VLOOKUP(A39,'X7'!$AD:$AO,12,FALSE)),(IF($J$4=8,(VLOOKUP(A39,'X8'!$AD:$AO,12,FALSE)),(IF($J$4=9,(VLOOKUP(A39,'X9'!$AD:$AO,12,FALSE)),(IF($J$4=10,(VLOOKUP(A39,'X10'!$AD:$AO,12,FALSE)),(IF($J$4=11,(VLOOKUP(A39,'X11'!$AD:$AO,12,FALSE)),(IF($J$4=12,(VLOOKUP(A39,'X12'!$AD:$AO,12,FALSE)),(VLOOKUP(A39,'X13'!$AD:$AO,12,FALSE))))))))))))))))))))))))))))=TRUE,$G$4,(((IF($J$4=1,(VLOOKUP(A39,'X1'!$AD:$AO,12,FALSE)),(IF($J$4=2,(VLOOKUP(A39,'X2'!$AD:$AO,12,FALSE)),(IF($J$4=3,(VLOOKUP(A39,'X3'!$AD:$AO,12,FALSE)),(IF($J$4=4,(VLOOKUP(A39,'X4'!$AD:$AO,12,FALSE)),(IF($J$4=5,(VLOOKUP(A39,'X5'!$AD:$AO,12,FALSE)),(IF($J$4=6,(VLOOKUP(A39,'X6'!$AD:$AO,12,FALSE)),(IF($J$4=7,(VLOOKUP(A39,'X7'!$AD:$AO,12,FALSE)),(IF($J$4=8,(VLOOKUP(A39,'X8'!$AD:$AO,12,FALSE)),(IF($J$4=9,(VLOOKUP(A39,'X9'!$AD:$AO,12,FALSE)),(IF($J$4=10,(VLOOKUP(A39,'X10'!$AD:$AO,12,FALSE)),(IF($J$4=11,(VLOOKUP(A39,'X11'!$AD:$AO,12,FALSE)),(IF($J$4=12,(VLOOKUP(A39,'X12'!$AD:$AO,12,FALSE)),(VLOOKUP(A39,'X13'!$AD:$AO,12,FALSE)))))))))))))))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12" x14ac:dyDescent="0.2">
      <c r="A40" s="15">
        <f t="shared" si="5"/>
        <v>18</v>
      </c>
      <c r="B40" s="23" t="str">
        <f>IF(ISERROR(((IF($J$4=1,(VLOOKUP(A40,'X1'!$AD:$AO,12,FALSE)),(IF($J$4=2,(VLOOKUP(A40,'X2'!$AD:$AO,12,FALSE)),(IF($J$4=3,(VLOOKUP(A40,'X3'!$AD:$AO,12,FALSE)),(IF($J$4=4,(VLOOKUP(A40,'X4'!$AD:$AO,12,FALSE)),(IF($J$4=5,(VLOOKUP(A40,'X5'!$AD:$AO,12,FALSE)),(IF($J$4=6,(VLOOKUP(A40,'X6'!$AD:$AO,12,FALSE)),(IF($J$4=7,(VLOOKUP(A40,'X7'!$AD:$AO,12,FALSE)),(IF($J$4=8,(VLOOKUP(A40,'X8'!$AD:$AO,12,FALSE)),(IF($J$4=9,(VLOOKUP(A40,'X9'!$AD:$AO,12,FALSE)),(IF($J$4=10,(VLOOKUP(A40,'X10'!$AD:$AO,12,FALSE)),(IF($J$4=11,(VLOOKUP(A40,'X11'!$AD:$AO,12,FALSE)),(IF($J$4=12,(VLOOKUP(A40,'X12'!$AD:$AO,12,FALSE)),(VLOOKUP(A40,'X13'!$AD:$AO,12,FALSE))))))))))))))))))))))))))))=TRUE,$G$4,(((IF($J$4=1,(VLOOKUP(A40,'X1'!$AD:$AO,12,FALSE)),(IF($J$4=2,(VLOOKUP(A40,'X2'!$AD:$AO,12,FALSE)),(IF($J$4=3,(VLOOKUP(A40,'X3'!$AD:$AO,12,FALSE)),(IF($J$4=4,(VLOOKUP(A40,'X4'!$AD:$AO,12,FALSE)),(IF($J$4=5,(VLOOKUP(A40,'X5'!$AD:$AO,12,FALSE)),(IF($J$4=6,(VLOOKUP(A40,'X6'!$AD:$AO,12,FALSE)),(IF($J$4=7,(VLOOKUP(A40,'X7'!$AD:$AO,12,FALSE)),(IF($J$4=8,(VLOOKUP(A40,'X8'!$AD:$AO,12,FALSE)),(IF($J$4=9,(VLOOKUP(A40,'X9'!$AD:$AO,12,FALSE)),(IF($J$4=10,(VLOOKUP(A40,'X10'!$AD:$AO,12,FALSE)),(IF($J$4=11,(VLOOKUP(A40,'X11'!$AD:$AO,12,FALSE)),(IF($J$4=12,(VLOOKUP(A40,'X12'!$AD:$AO,12,FALSE)),(VLOOKUP(A40,'X13'!$AD:$AO,12,FALSE)))))))))))))))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12" ht="18" x14ac:dyDescent="0.25">
      <c r="B43" s="16" t="s">
        <v>16</v>
      </c>
    </row>
    <row r="44" spans="1:12" ht="15" x14ac:dyDescent="0.2">
      <c r="B44" s="17" t="s">
        <v>106</v>
      </c>
      <c r="C44" s="15" t="s">
        <v>120</v>
      </c>
      <c r="D44" s="15" t="s">
        <v>139</v>
      </c>
      <c r="E44" s="15" t="s">
        <v>120</v>
      </c>
      <c r="F44" s="15" t="s">
        <v>139</v>
      </c>
    </row>
    <row r="45" spans="1:12" x14ac:dyDescent="0.2">
      <c r="A45" s="15">
        <v>1</v>
      </c>
      <c r="B45" s="18" t="str">
        <f>IF(ISERROR(((IF($J$4=1,(VLOOKUP(A45,'X1'!$AE:$AO,11,FALSE)),(IF($J$4=2,(VLOOKUP(A45,'X2'!$AE:$AO,11,FALSE)),(IF($J$4=3,(VLOOKUP(A45,'X3'!$AE:$AO,11,FALSE)),(IF($J$4=4,(VLOOKUP(A45,'X4'!$AE:$AO,11,FALSE)),(IF($J$4=5,(VLOOKUP(A45,'X5'!$AE:$AO,11,FALSE)),(IF($J$4=6,(VLOOKUP(A45,'X6'!$AE:$AO,11,FALSE)),(IF($J$4=7,(VLOOKUP(A45,'X7'!$AE:$AO,11,FALSE)),(IF($J$4=8,(VLOOKUP(A45,'X8'!$AE:$AO,11,FALSE)),(IF($J$4=9,(VLOOKUP(A45,'X9'!$AE:$AO,11,FALSE)),(IF($J$4=10,(VLOOKUP(A45,'X10'!$AE:$AO,11,FALSE)),(IF($J$4=11,(VLOOKUP(A45,'X11'!$AE:$AO,11,FALSE)),(IF($J$4=12,(VLOOKUP(A45,'X12'!$AE:$AO,11,FALSE)),(VLOOKUP(A45,'X13'!$AE:$AO,11,FALSE))))))))))))))))))))))))))))=TRUE,$G$4,(((IF($J$4=1,(VLOOKUP(A45,'X1'!$AE:$AO,11,FALSE)),(IF($J$4=2,(VLOOKUP(A45,'X2'!$AE:$AO,11,FALSE)),(IF($J$4=3,(VLOOKUP(A45,'X3'!$AE:$AO,11,FALSE)),(IF($J$4=4,(VLOOKUP(A45,'X4'!$AE:$AO,11,FALSE)),(IF($J$4=5,(VLOOKUP(A45,'X5'!$AE:$AO,11,FALSE)),(IF($J$4=6,(VLOOKUP(A45,'X6'!$AE:$AO,11,FALSE)),(IF($J$4=7,(VLOOKUP(A45,'X7'!$AE:$AO,11,FALSE)),(IF($J$4=8,(VLOOKUP(A45,'X8'!$AE:$AO,11,FALSE)),(IF($J$4=9,(VLOOKUP(A45,'X9'!$AE:$AO,11,FALSE)),(IF($J$4=10,(VLOOKUP(A45,'X10'!$AE:$AO,11,FALSE)),(IF($J$4=11,(VLOOKUP(A45,'X11'!$AE:$AO,11,FALSE)),(IF($J$4=12,(VLOOKUP(A45,'X12'!$AE:$AO,11,FALSE)),(VLOOKUP(A45,'X13'!$AE:$AO,11,FALSE)))))))))))))))))))))))))))))</f>
        <v>MAIL RM Equity</v>
      </c>
      <c r="C45" s="15">
        <f>COUNTIF($B$45:$B$80,"&lt;="&amp;B45)</f>
        <v>10</v>
      </c>
      <c r="D45" s="15" t="str">
        <f>B45</f>
        <v>MAIL RM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AFKS RM Equity</v>
      </c>
    </row>
    <row r="46" spans="1:12" x14ac:dyDescent="0.2">
      <c r="A46" s="15">
        <f>A45+1</f>
        <v>2</v>
      </c>
      <c r="B46" s="18" t="str">
        <f>IF(ISERROR(((IF($J$4=1,(VLOOKUP(A46,'X1'!$AE:$AO,11,FALSE)),(IF($J$4=2,(VLOOKUP(A46,'X2'!$AE:$AO,11,FALSE)),(IF($J$4=3,(VLOOKUP(A46,'X3'!$AE:$AO,11,FALSE)),(IF($J$4=4,(VLOOKUP(A46,'X4'!$AE:$AO,11,FALSE)),(IF($J$4=5,(VLOOKUP(A46,'X5'!$AE:$AO,11,FALSE)),(IF($J$4=6,(VLOOKUP(A46,'X6'!$AE:$AO,11,FALSE)),(IF($J$4=7,(VLOOKUP(A46,'X7'!$AE:$AO,11,FALSE)),(IF($J$4=8,(VLOOKUP(A46,'X8'!$AE:$AO,11,FALSE)),(IF($J$4=9,(VLOOKUP(A46,'X9'!$AE:$AO,11,FALSE)),(IF($J$4=10,(VLOOKUP(A46,'X10'!$AE:$AO,11,FALSE)),(IF($J$4=11,(VLOOKUP(A46,'X11'!$AE:$AO,11,FALSE)),(IF($J$4=12,(VLOOKUP(A46,'X12'!$AE:$AO,11,FALSE)),(VLOOKUP(A46,'X13'!$AE:$AO,11,FALSE))))))))))))))))))))))))))))=TRUE,$G$4,(((IF($J$4=1,(VLOOKUP(A46,'X1'!$AE:$AO,11,FALSE)),(IF($J$4=2,(VLOOKUP(A46,'X2'!$AE:$AO,11,FALSE)),(IF($J$4=3,(VLOOKUP(A46,'X3'!$AE:$AO,11,FALSE)),(IF($J$4=4,(VLOOKUP(A46,'X4'!$AE:$AO,11,FALSE)),(IF($J$4=5,(VLOOKUP(A46,'X5'!$AE:$AO,11,FALSE)),(IF($J$4=6,(VLOOKUP(A46,'X6'!$AE:$AO,11,FALSE)),(IF($J$4=7,(VLOOKUP(A46,'X7'!$AE:$AO,11,FALSE)),(IF($J$4=8,(VLOOKUP(A46,'X8'!$AE:$AO,11,FALSE)),(IF($J$4=9,(VLOOKUP(A46,'X9'!$AE:$AO,11,FALSE)),(IF($J$4=10,(VLOOKUP(A46,'X10'!$AE:$AO,11,FALSE)),(IF($J$4=11,(VLOOKUP(A46,'X11'!$AE:$AO,11,FALSE)),(IF($J$4=12,(VLOOKUP(A46,'X12'!$AE:$AO,11,FALSE)),(VLOOKUP(A46,'X13'!$AE:$AO,11,FALSE)))))))))))))))))))))))))))))</f>
        <v>LSRG RM Equity</v>
      </c>
      <c r="C46" s="15">
        <f t="shared" ref="C46:C80" si="6">COUNTIF($B$45:$B$80,"&lt;="&amp;B46)</f>
        <v>8</v>
      </c>
      <c r="D46" s="15" t="str">
        <f>B46</f>
        <v>LSRG RM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CBOM RM Equity</v>
      </c>
    </row>
    <row r="47" spans="1:12" x14ac:dyDescent="0.2">
      <c r="A47" s="15">
        <f t="shared" ref="A47:A62" si="7">A46+1</f>
        <v>3</v>
      </c>
      <c r="B47" s="18" t="str">
        <f>IF(ISERROR(((IF($J$4=1,(VLOOKUP(A47,'X1'!$AE:$AO,11,FALSE)),(IF($J$4=2,(VLOOKUP(A47,'X2'!$AE:$AO,11,FALSE)),(IF($J$4=3,(VLOOKUP(A47,'X3'!$AE:$AO,11,FALSE)),(IF($J$4=4,(VLOOKUP(A47,'X4'!$AE:$AO,11,FALSE)),(IF($J$4=5,(VLOOKUP(A47,'X5'!$AE:$AO,11,FALSE)),(IF($J$4=6,(VLOOKUP(A47,'X6'!$AE:$AO,11,FALSE)),(IF($J$4=7,(VLOOKUP(A47,'X7'!$AE:$AO,11,FALSE)),(IF($J$4=8,(VLOOKUP(A47,'X8'!$AE:$AO,11,FALSE)),(IF($J$4=9,(VLOOKUP(A47,'X9'!$AE:$AO,11,FALSE)),(IF($J$4=10,(VLOOKUP(A47,'X10'!$AE:$AO,11,FALSE)),(IF($J$4=11,(VLOOKUP(A47,'X11'!$AE:$AO,11,FALSE)),(IF($J$4=12,(VLOOKUP(A47,'X12'!$AE:$AO,11,FALSE)),(VLOOKUP(A47,'X13'!$AE:$AO,11,FALSE))))))))))))))))))))))))))))=TRUE,$G$4,(((IF($J$4=1,(VLOOKUP(A47,'X1'!$AE:$AO,11,FALSE)),(IF($J$4=2,(VLOOKUP(A47,'X2'!$AE:$AO,11,FALSE)),(IF($J$4=3,(VLOOKUP(A47,'X3'!$AE:$AO,11,FALSE)),(IF($J$4=4,(VLOOKUP(A47,'X4'!$AE:$AO,11,FALSE)),(IF($J$4=5,(VLOOKUP(A47,'X5'!$AE:$AO,11,FALSE)),(IF($J$4=6,(VLOOKUP(A47,'X6'!$AE:$AO,11,FALSE)),(IF($J$4=7,(VLOOKUP(A47,'X7'!$AE:$AO,11,FALSE)),(IF($J$4=8,(VLOOKUP(A47,'X8'!$AE:$AO,11,FALSE)),(IF($J$4=9,(VLOOKUP(A47,'X9'!$AE:$AO,11,FALSE)),(IF($J$4=10,(VLOOKUP(A47,'X10'!$AE:$AO,11,FALSE)),(IF($J$4=11,(VLOOKUP(A47,'X11'!$AE:$AO,11,FALSE)),(IF($J$4=12,(VLOOKUP(A47,'X12'!$AE:$AO,11,FALSE)),(VLOOKUP(A47,'X13'!$AE:$AO,11,FALSE)))))))))))))))))))))))))))))</f>
        <v>PIKK RM Equity</v>
      </c>
      <c r="C47" s="15">
        <f t="shared" si="6"/>
        <v>12</v>
      </c>
      <c r="D47" s="15" t="str">
        <f t="shared" ref="D47:D80" si="8">B47</f>
        <v>PIKK RM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FIVE RM Equity</v>
      </c>
    </row>
    <row r="48" spans="1:12" x14ac:dyDescent="0.2">
      <c r="A48" s="15">
        <f t="shared" si="7"/>
        <v>4</v>
      </c>
      <c r="B48" s="18" t="str">
        <f>IF(ISERROR(((IF($J$4=1,(VLOOKUP(A48,'X1'!$AE:$AO,11,FALSE)),(IF($J$4=2,(VLOOKUP(A48,'X2'!$AE:$AO,11,FALSE)),(IF($J$4=3,(VLOOKUP(A48,'X3'!$AE:$AO,11,FALSE)),(IF($J$4=4,(VLOOKUP(A48,'X4'!$AE:$AO,11,FALSE)),(IF($J$4=5,(VLOOKUP(A48,'X5'!$AE:$AO,11,FALSE)),(IF($J$4=6,(VLOOKUP(A48,'X6'!$AE:$AO,11,FALSE)),(IF($J$4=7,(VLOOKUP(A48,'X7'!$AE:$AO,11,FALSE)),(IF($J$4=8,(VLOOKUP(A48,'X8'!$AE:$AO,11,FALSE)),(IF($J$4=9,(VLOOKUP(A48,'X9'!$AE:$AO,11,FALSE)),(IF($J$4=10,(VLOOKUP(A48,'X10'!$AE:$AO,11,FALSE)),(IF($J$4=11,(VLOOKUP(A48,'X11'!$AE:$AO,11,FALSE)),(IF($J$4=12,(VLOOKUP(A48,'X12'!$AE:$AO,11,FALSE)),(VLOOKUP(A48,'X13'!$AE:$AO,11,FALSE))))))))))))))))))))))))))))=TRUE,$G$4,(((IF($J$4=1,(VLOOKUP(A48,'X1'!$AE:$AO,11,FALSE)),(IF($J$4=2,(VLOOKUP(A48,'X2'!$AE:$AO,11,FALSE)),(IF($J$4=3,(VLOOKUP(A48,'X3'!$AE:$AO,11,FALSE)),(IF($J$4=4,(VLOOKUP(A48,'X4'!$AE:$AO,11,FALSE)),(IF($J$4=5,(VLOOKUP(A48,'X5'!$AE:$AO,11,FALSE)),(IF($J$4=6,(VLOOKUP(A48,'X6'!$AE:$AO,11,FALSE)),(IF($J$4=7,(VLOOKUP(A48,'X7'!$AE:$AO,11,FALSE)),(IF($J$4=8,(VLOOKUP(A48,'X8'!$AE:$AO,11,FALSE)),(IF($J$4=9,(VLOOKUP(A48,'X9'!$AE:$AO,11,FALSE)),(IF($J$4=10,(VLOOKUP(A48,'X10'!$AE:$AO,11,FALSE)),(IF($J$4=11,(VLOOKUP(A48,'X11'!$AE:$AO,11,FALSE)),(IF($J$4=12,(VLOOKUP(A48,'X12'!$AE:$AO,11,FALSE)),(VLOOKUP(A48,'X13'!$AE:$AO,11,FALSE)))))))))))))))))))))))))))))</f>
        <v>AFKS RM Equity</v>
      </c>
      <c r="C48" s="15">
        <f t="shared" si="6"/>
        <v>1</v>
      </c>
      <c r="D48" s="15" t="str">
        <f t="shared" si="8"/>
        <v>AFKS RM Equity</v>
      </c>
      <c r="E48" s="15">
        <f t="shared" si="9"/>
        <v>4</v>
      </c>
      <c r="F48" s="15" t="str">
        <f t="shared" si="10"/>
        <v>GAZP RM Equity</v>
      </c>
    </row>
    <row r="49" spans="1:6" x14ac:dyDescent="0.2">
      <c r="A49" s="15">
        <f t="shared" si="7"/>
        <v>5</v>
      </c>
      <c r="B49" s="18" t="str">
        <f>IF(ISERROR(((IF($J$4=1,(VLOOKUP(A49,'X1'!$AE:$AO,11,FALSE)),(IF($J$4=2,(VLOOKUP(A49,'X2'!$AE:$AO,11,FALSE)),(IF($J$4=3,(VLOOKUP(A49,'X3'!$AE:$AO,11,FALSE)),(IF($J$4=4,(VLOOKUP(A49,'X4'!$AE:$AO,11,FALSE)),(IF($J$4=5,(VLOOKUP(A49,'X5'!$AE:$AO,11,FALSE)),(IF($J$4=6,(VLOOKUP(A49,'X6'!$AE:$AO,11,FALSE)),(IF($J$4=7,(VLOOKUP(A49,'X7'!$AE:$AO,11,FALSE)),(IF($J$4=8,(VLOOKUP(A49,'X8'!$AE:$AO,11,FALSE)),(IF($J$4=9,(VLOOKUP(A49,'X9'!$AE:$AO,11,FALSE)),(IF($J$4=10,(VLOOKUP(A49,'X10'!$AE:$AO,11,FALSE)),(IF($J$4=11,(VLOOKUP(A49,'X11'!$AE:$AO,11,FALSE)),(IF($J$4=12,(VLOOKUP(A49,'X12'!$AE:$AO,11,FALSE)),(VLOOKUP(A49,'X13'!$AE:$AO,11,FALSE))))))))))))))))))))))))))))=TRUE,$G$4,(((IF($J$4=1,(VLOOKUP(A49,'X1'!$AE:$AO,11,FALSE)),(IF($J$4=2,(VLOOKUP(A49,'X2'!$AE:$AO,11,FALSE)),(IF($J$4=3,(VLOOKUP(A49,'X3'!$AE:$AO,11,FALSE)),(IF($J$4=4,(VLOOKUP(A49,'X4'!$AE:$AO,11,FALSE)),(IF($J$4=5,(VLOOKUP(A49,'X5'!$AE:$AO,11,FALSE)),(IF($J$4=6,(VLOOKUP(A49,'X6'!$AE:$AO,11,FALSE)),(IF($J$4=7,(VLOOKUP(A49,'X7'!$AE:$AO,11,FALSE)),(IF($J$4=8,(VLOOKUP(A49,'X8'!$AE:$AO,11,FALSE)),(IF($J$4=9,(VLOOKUP(A49,'X9'!$AE:$AO,11,FALSE)),(IF($J$4=10,(VLOOKUP(A49,'X10'!$AE:$AO,11,FALSE)),(IF($J$4=11,(VLOOKUP(A49,'X11'!$AE:$AO,11,FALSE)),(IF($J$4=12,(VLOOKUP(A49,'X12'!$AE:$AO,11,FALSE)),(VLOOKUP(A49,'X13'!$AE:$AO,11,FALSE)))))))))))))))))))))))))))))</f>
        <v>SBERP RM Equity</v>
      </c>
      <c r="C49" s="15">
        <f t="shared" si="6"/>
        <v>15</v>
      </c>
      <c r="D49" s="15" t="str">
        <f t="shared" si="8"/>
        <v>SBERP RM Equity</v>
      </c>
      <c r="E49" s="15">
        <f t="shared" si="9"/>
        <v>5</v>
      </c>
      <c r="F49" s="15" t="str">
        <f t="shared" si="10"/>
        <v>HYDR RM Equity</v>
      </c>
    </row>
    <row r="50" spans="1:6" x14ac:dyDescent="0.2">
      <c r="A50" s="15">
        <f t="shared" si="7"/>
        <v>6</v>
      </c>
      <c r="B50" s="18" t="str">
        <f>IF(ISERROR(((IF($J$4=1,(VLOOKUP(A50,'X1'!$AE:$AO,11,FALSE)),(IF($J$4=2,(VLOOKUP(A50,'X2'!$AE:$AO,11,FALSE)),(IF($J$4=3,(VLOOKUP(A50,'X3'!$AE:$AO,11,FALSE)),(IF($J$4=4,(VLOOKUP(A50,'X4'!$AE:$AO,11,FALSE)),(IF($J$4=5,(VLOOKUP(A50,'X5'!$AE:$AO,11,FALSE)),(IF($J$4=6,(VLOOKUP(A50,'X6'!$AE:$AO,11,FALSE)),(IF($J$4=7,(VLOOKUP(A50,'X7'!$AE:$AO,11,FALSE)),(IF($J$4=8,(VLOOKUP(A50,'X8'!$AE:$AO,11,FALSE)),(IF($J$4=9,(VLOOKUP(A50,'X9'!$AE:$AO,11,FALSE)),(IF($J$4=10,(VLOOKUP(A50,'X10'!$AE:$AO,11,FALSE)),(IF($J$4=11,(VLOOKUP(A50,'X11'!$AE:$AO,11,FALSE)),(IF($J$4=12,(VLOOKUP(A50,'X12'!$AE:$AO,11,FALSE)),(VLOOKUP(A50,'X13'!$AE:$AO,11,FALSE))))))))))))))))))))))))))))=TRUE,$G$4,(((IF($J$4=1,(VLOOKUP(A50,'X1'!$AE:$AO,11,FALSE)),(IF($J$4=2,(VLOOKUP(A50,'X2'!$AE:$AO,11,FALSE)),(IF($J$4=3,(VLOOKUP(A50,'X3'!$AE:$AO,11,FALSE)),(IF($J$4=4,(VLOOKUP(A50,'X4'!$AE:$AO,11,FALSE)),(IF($J$4=5,(VLOOKUP(A50,'X5'!$AE:$AO,11,FALSE)),(IF($J$4=6,(VLOOKUP(A50,'X6'!$AE:$AO,11,FALSE)),(IF($J$4=7,(VLOOKUP(A50,'X7'!$AE:$AO,11,FALSE)),(IF($J$4=8,(VLOOKUP(A50,'X8'!$AE:$AO,11,FALSE)),(IF($J$4=9,(VLOOKUP(A50,'X9'!$AE:$AO,11,FALSE)),(IF($J$4=10,(VLOOKUP(A50,'X10'!$AE:$AO,11,FALSE)),(IF($J$4=11,(VLOOKUP(A50,'X11'!$AE:$AO,11,FALSE)),(IF($J$4=12,(VLOOKUP(A50,'X12'!$AE:$AO,11,FALSE)),(VLOOKUP(A50,'X13'!$AE:$AO,11,FALSE)))))))))))))))))))))))))))))</f>
        <v>TRNFP RM Equity</v>
      </c>
      <c r="C50" s="15">
        <f t="shared" si="6"/>
        <v>17</v>
      </c>
      <c r="D50" s="15" t="str">
        <f t="shared" si="8"/>
        <v>TRNFP RM Equity</v>
      </c>
      <c r="E50" s="15">
        <f t="shared" si="9"/>
        <v>6</v>
      </c>
      <c r="F50" s="15" t="str">
        <f t="shared" si="10"/>
        <v>IRAO RM Equity</v>
      </c>
    </row>
    <row r="51" spans="1:6" x14ac:dyDescent="0.2">
      <c r="A51" s="15">
        <f t="shared" si="7"/>
        <v>7</v>
      </c>
      <c r="B51" s="18" t="str">
        <f>IF(ISERROR(((IF($J$4=1,(VLOOKUP(A51,'X1'!$AE:$AO,11,FALSE)),(IF($J$4=2,(VLOOKUP(A51,'X2'!$AE:$AO,11,FALSE)),(IF($J$4=3,(VLOOKUP(A51,'X3'!$AE:$AO,11,FALSE)),(IF($J$4=4,(VLOOKUP(A51,'X4'!$AE:$AO,11,FALSE)),(IF($J$4=5,(VLOOKUP(A51,'X5'!$AE:$AO,11,FALSE)),(IF($J$4=6,(VLOOKUP(A51,'X6'!$AE:$AO,11,FALSE)),(IF($J$4=7,(VLOOKUP(A51,'X7'!$AE:$AO,11,FALSE)),(IF($J$4=8,(VLOOKUP(A51,'X8'!$AE:$AO,11,FALSE)),(IF($J$4=9,(VLOOKUP(A51,'X9'!$AE:$AO,11,FALSE)),(IF($J$4=10,(VLOOKUP(A51,'X10'!$AE:$AO,11,FALSE)),(IF($J$4=11,(VLOOKUP(A51,'X11'!$AE:$AO,11,FALSE)),(IF($J$4=12,(VLOOKUP(A51,'X12'!$AE:$AO,11,FALSE)),(VLOOKUP(A51,'X13'!$AE:$AO,11,FALSE))))))))))))))))))))))))))))=TRUE,$G$4,(((IF($J$4=1,(VLOOKUP(A51,'X1'!$AE:$AO,11,FALSE)),(IF($J$4=2,(VLOOKUP(A51,'X2'!$AE:$AO,11,FALSE)),(IF($J$4=3,(VLOOKUP(A51,'X3'!$AE:$AO,11,FALSE)),(IF($J$4=4,(VLOOKUP(A51,'X4'!$AE:$AO,11,FALSE)),(IF($J$4=5,(VLOOKUP(A51,'X5'!$AE:$AO,11,FALSE)),(IF($J$4=6,(VLOOKUP(A51,'X6'!$AE:$AO,11,FALSE)),(IF($J$4=7,(VLOOKUP(A51,'X7'!$AE:$AO,11,FALSE)),(IF($J$4=8,(VLOOKUP(A51,'X8'!$AE:$AO,11,FALSE)),(IF($J$4=9,(VLOOKUP(A51,'X9'!$AE:$AO,11,FALSE)),(IF($J$4=10,(VLOOKUP(A51,'X10'!$AE:$AO,11,FALSE)),(IF($J$4=11,(VLOOKUP(A51,'X11'!$AE:$AO,11,FALSE)),(IF($J$4=12,(VLOOKUP(A51,'X12'!$AE:$AO,11,FALSE)),(VLOOKUP(A51,'X13'!$AE:$AO,11,FALSE)))))))))))))))))))))))))))))</f>
        <v>CBOM RM Equity</v>
      </c>
      <c r="C51" s="15">
        <f t="shared" si="6"/>
        <v>2</v>
      </c>
      <c r="D51" s="15" t="str">
        <f t="shared" si="8"/>
        <v>CBOM RM Equity</v>
      </c>
      <c r="E51" s="15">
        <f t="shared" si="9"/>
        <v>7</v>
      </c>
      <c r="F51" s="15" t="str">
        <f t="shared" si="10"/>
        <v>LKOH RM Equity</v>
      </c>
    </row>
    <row r="52" spans="1:6" x14ac:dyDescent="0.2">
      <c r="A52" s="15">
        <f t="shared" si="7"/>
        <v>8</v>
      </c>
      <c r="B52" s="18" t="str">
        <f>IF(ISERROR(((IF($J$4=1,(VLOOKUP(A52,'X1'!$AE:$AO,11,FALSE)),(IF($J$4=2,(VLOOKUP(A52,'X2'!$AE:$AO,11,FALSE)),(IF($J$4=3,(VLOOKUP(A52,'X3'!$AE:$AO,11,FALSE)),(IF($J$4=4,(VLOOKUP(A52,'X4'!$AE:$AO,11,FALSE)),(IF($J$4=5,(VLOOKUP(A52,'X5'!$AE:$AO,11,FALSE)),(IF($J$4=6,(VLOOKUP(A52,'X6'!$AE:$AO,11,FALSE)),(IF($J$4=7,(VLOOKUP(A52,'X7'!$AE:$AO,11,FALSE)),(IF($J$4=8,(VLOOKUP(A52,'X8'!$AE:$AO,11,FALSE)),(IF($J$4=9,(VLOOKUP(A52,'X9'!$AE:$AO,11,FALSE)),(IF($J$4=10,(VLOOKUP(A52,'X10'!$AE:$AO,11,FALSE)),(IF($J$4=11,(VLOOKUP(A52,'X11'!$AE:$AO,11,FALSE)),(IF($J$4=12,(VLOOKUP(A52,'X12'!$AE:$AO,11,FALSE)),(VLOOKUP(A52,'X13'!$AE:$AO,11,FALSE))))))))))))))))))))))))))))=TRUE,$G$4,(((IF($J$4=1,(VLOOKUP(A52,'X1'!$AE:$AO,11,FALSE)),(IF($J$4=2,(VLOOKUP(A52,'X2'!$AE:$AO,11,FALSE)),(IF($J$4=3,(VLOOKUP(A52,'X3'!$AE:$AO,11,FALSE)),(IF($J$4=4,(VLOOKUP(A52,'X4'!$AE:$AO,11,FALSE)),(IF($J$4=5,(VLOOKUP(A52,'X5'!$AE:$AO,11,FALSE)),(IF($J$4=6,(VLOOKUP(A52,'X6'!$AE:$AO,11,FALSE)),(IF($J$4=7,(VLOOKUP(A52,'X7'!$AE:$AO,11,FALSE)),(IF($J$4=8,(VLOOKUP(A52,'X8'!$AE:$AO,11,FALSE)),(IF($J$4=9,(VLOOKUP(A52,'X9'!$AE:$AO,11,FALSE)),(IF($J$4=10,(VLOOKUP(A52,'X10'!$AE:$AO,11,FALSE)),(IF($J$4=11,(VLOOKUP(A52,'X11'!$AE:$AO,11,FALSE)),(IF($J$4=12,(VLOOKUP(A52,'X12'!$AE:$AO,11,FALSE)),(VLOOKUP(A52,'X13'!$AE:$AO,11,FALSE)))))))))))))))))))))))))))))</f>
        <v>SBER RM Equity</v>
      </c>
      <c r="C52" s="15">
        <f t="shared" si="6"/>
        <v>14</v>
      </c>
      <c r="D52" s="15" t="str">
        <f t="shared" si="8"/>
        <v>SBER RM Equity</v>
      </c>
      <c r="E52" s="15">
        <f t="shared" si="9"/>
        <v>8</v>
      </c>
      <c r="F52" s="15" t="str">
        <f t="shared" si="10"/>
        <v>LSRG RM Equity</v>
      </c>
    </row>
    <row r="53" spans="1:6" x14ac:dyDescent="0.2">
      <c r="A53" s="15">
        <f t="shared" si="7"/>
        <v>9</v>
      </c>
      <c r="B53" s="18" t="str">
        <f>IF(ISERROR(((IF($J$4=1,(VLOOKUP(A53,'X1'!$AE:$AO,11,FALSE)),(IF($J$4=2,(VLOOKUP(A53,'X2'!$AE:$AO,11,FALSE)),(IF($J$4=3,(VLOOKUP(A53,'X3'!$AE:$AO,11,FALSE)),(IF($J$4=4,(VLOOKUP(A53,'X4'!$AE:$AO,11,FALSE)),(IF($J$4=5,(VLOOKUP(A53,'X5'!$AE:$AO,11,FALSE)),(IF($J$4=6,(VLOOKUP(A53,'X6'!$AE:$AO,11,FALSE)),(IF($J$4=7,(VLOOKUP(A53,'X7'!$AE:$AO,11,FALSE)),(IF($J$4=8,(VLOOKUP(A53,'X8'!$AE:$AO,11,FALSE)),(IF($J$4=9,(VLOOKUP(A53,'X9'!$AE:$AO,11,FALSE)),(IF($J$4=10,(VLOOKUP(A53,'X10'!$AE:$AO,11,FALSE)),(IF($J$4=11,(VLOOKUP(A53,'X11'!$AE:$AO,11,FALSE)),(IF($J$4=12,(VLOOKUP(A53,'X12'!$AE:$AO,11,FALSE)),(VLOOKUP(A53,'X13'!$AE:$AO,11,FALSE))))))))))))))))))))))))))))=TRUE,$G$4,(((IF($J$4=1,(VLOOKUP(A53,'X1'!$AE:$AO,11,FALSE)),(IF($J$4=2,(VLOOKUP(A53,'X2'!$AE:$AO,11,FALSE)),(IF($J$4=3,(VLOOKUP(A53,'X3'!$AE:$AO,11,FALSE)),(IF($J$4=4,(VLOOKUP(A53,'X4'!$AE:$AO,11,FALSE)),(IF($J$4=5,(VLOOKUP(A53,'X5'!$AE:$AO,11,FALSE)),(IF($J$4=6,(VLOOKUP(A53,'X6'!$AE:$AO,11,FALSE)),(IF($J$4=7,(VLOOKUP(A53,'X7'!$AE:$AO,11,FALSE)),(IF($J$4=8,(VLOOKUP(A53,'X8'!$AE:$AO,11,FALSE)),(IF($J$4=9,(VLOOKUP(A53,'X9'!$AE:$AO,11,FALSE)),(IF($J$4=10,(VLOOKUP(A53,'X10'!$AE:$AO,11,FALSE)),(IF($J$4=11,(VLOOKUP(A53,'X11'!$AE:$AO,11,FALSE)),(IF($J$4=12,(VLOOKUP(A53,'X12'!$AE:$AO,11,FALSE)),(VLOOKUP(A53,'X13'!$AE:$AO,11,FALSE)))))))))))))))))))))))))))))</f>
        <v>RUAL RM Equity</v>
      </c>
      <c r="C53" s="15">
        <f t="shared" si="6"/>
        <v>13</v>
      </c>
      <c r="D53" s="15" t="str">
        <f t="shared" si="8"/>
        <v>RUAL RM Equity</v>
      </c>
      <c r="E53" s="15">
        <f t="shared" si="9"/>
        <v>9</v>
      </c>
      <c r="F53" s="15" t="str">
        <f t="shared" si="10"/>
        <v>MAGN RM Equity</v>
      </c>
    </row>
    <row r="54" spans="1:6" x14ac:dyDescent="0.2">
      <c r="A54" s="15">
        <f t="shared" si="7"/>
        <v>10</v>
      </c>
      <c r="B54" s="18" t="str">
        <f>IF(ISERROR(((IF($J$4=1,(VLOOKUP(A54,'X1'!$AE:$AO,11,FALSE)),(IF($J$4=2,(VLOOKUP(A54,'X2'!$AE:$AO,11,FALSE)),(IF($J$4=3,(VLOOKUP(A54,'X3'!$AE:$AO,11,FALSE)),(IF($J$4=4,(VLOOKUP(A54,'X4'!$AE:$AO,11,FALSE)),(IF($J$4=5,(VLOOKUP(A54,'X5'!$AE:$AO,11,FALSE)),(IF($J$4=6,(VLOOKUP(A54,'X6'!$AE:$AO,11,FALSE)),(IF($J$4=7,(VLOOKUP(A54,'X7'!$AE:$AO,11,FALSE)),(IF($J$4=8,(VLOOKUP(A54,'X8'!$AE:$AO,11,FALSE)),(IF($J$4=9,(VLOOKUP(A54,'X9'!$AE:$AO,11,FALSE)),(IF($J$4=10,(VLOOKUP(A54,'X10'!$AE:$AO,11,FALSE)),(IF($J$4=11,(VLOOKUP(A54,'X11'!$AE:$AO,11,FALSE)),(IF($J$4=12,(VLOOKUP(A54,'X12'!$AE:$AO,11,FALSE)),(VLOOKUP(A54,'X13'!$AE:$AO,11,FALSE))))))))))))))))))))))))))))=TRUE,$G$4,(((IF($J$4=1,(VLOOKUP(A54,'X1'!$AE:$AO,11,FALSE)),(IF($J$4=2,(VLOOKUP(A54,'X2'!$AE:$AO,11,FALSE)),(IF($J$4=3,(VLOOKUP(A54,'X3'!$AE:$AO,11,FALSE)),(IF($J$4=4,(VLOOKUP(A54,'X4'!$AE:$AO,11,FALSE)),(IF($J$4=5,(VLOOKUP(A54,'X5'!$AE:$AO,11,FALSE)),(IF($J$4=6,(VLOOKUP(A54,'X6'!$AE:$AO,11,FALSE)),(IF($J$4=7,(VLOOKUP(A54,'X7'!$AE:$AO,11,FALSE)),(IF($J$4=8,(VLOOKUP(A54,'X8'!$AE:$AO,11,FALSE)),(IF($J$4=9,(VLOOKUP(A54,'X9'!$AE:$AO,11,FALSE)),(IF($J$4=10,(VLOOKUP(A54,'X10'!$AE:$AO,11,FALSE)),(IF($J$4=11,(VLOOKUP(A54,'X11'!$AE:$AO,11,FALSE)),(IF($J$4=12,(VLOOKUP(A54,'X12'!$AE:$AO,11,FALSE)),(VLOOKUP(A54,'X13'!$AE:$AO,11,FALSE)))))))))))))))))))))))))))))</f>
        <v>LKOH RM Equity</v>
      </c>
      <c r="C54" s="15">
        <f t="shared" si="6"/>
        <v>7</v>
      </c>
      <c r="D54" s="15" t="str">
        <f t="shared" si="8"/>
        <v>LKOH RM Equity</v>
      </c>
      <c r="E54" s="15">
        <f t="shared" si="9"/>
        <v>10</v>
      </c>
      <c r="F54" s="15" t="str">
        <f t="shared" si="10"/>
        <v>MAIL RM Equity</v>
      </c>
    </row>
    <row r="55" spans="1:6" x14ac:dyDescent="0.2">
      <c r="A55" s="15">
        <f t="shared" si="7"/>
        <v>11</v>
      </c>
      <c r="B55" s="18" t="str">
        <f>IF(ISERROR(((IF($J$4=1,(VLOOKUP(A55,'X1'!$AE:$AO,11,FALSE)),(IF($J$4=2,(VLOOKUP(A55,'X2'!$AE:$AO,11,FALSE)),(IF($J$4=3,(VLOOKUP(A55,'X3'!$AE:$AO,11,FALSE)),(IF($J$4=4,(VLOOKUP(A55,'X4'!$AE:$AO,11,FALSE)),(IF($J$4=5,(VLOOKUP(A55,'X5'!$AE:$AO,11,FALSE)),(IF($J$4=6,(VLOOKUP(A55,'X6'!$AE:$AO,11,FALSE)),(IF($J$4=7,(VLOOKUP(A55,'X7'!$AE:$AO,11,FALSE)),(IF($J$4=8,(VLOOKUP(A55,'X8'!$AE:$AO,11,FALSE)),(IF($J$4=9,(VLOOKUP(A55,'X9'!$AE:$AO,11,FALSE)),(IF($J$4=10,(VLOOKUP(A55,'X10'!$AE:$AO,11,FALSE)),(IF($J$4=11,(VLOOKUP(A55,'X11'!$AE:$AO,11,FALSE)),(IF($J$4=12,(VLOOKUP(A55,'X12'!$AE:$AO,11,FALSE)),(VLOOKUP(A55,'X13'!$AE:$AO,11,FALSE))))))))))))))))))))))))))))=TRUE,$G$4,(((IF($J$4=1,(VLOOKUP(A55,'X1'!$AE:$AO,11,FALSE)),(IF($J$4=2,(VLOOKUP(A55,'X2'!$AE:$AO,11,FALSE)),(IF($J$4=3,(VLOOKUP(A55,'X3'!$AE:$AO,11,FALSE)),(IF($J$4=4,(VLOOKUP(A55,'X4'!$AE:$AO,11,FALSE)),(IF($J$4=5,(VLOOKUP(A55,'X5'!$AE:$AO,11,FALSE)),(IF($J$4=6,(VLOOKUP(A55,'X6'!$AE:$AO,11,FALSE)),(IF($J$4=7,(VLOOKUP(A55,'X7'!$AE:$AO,11,FALSE)),(IF($J$4=8,(VLOOKUP(A55,'X8'!$AE:$AO,11,FALSE)),(IF($J$4=9,(VLOOKUP(A55,'X9'!$AE:$AO,11,FALSE)),(IF($J$4=10,(VLOOKUP(A55,'X10'!$AE:$AO,11,FALSE)),(IF($J$4=11,(VLOOKUP(A55,'X11'!$AE:$AO,11,FALSE)),(IF($J$4=12,(VLOOKUP(A55,'X12'!$AE:$AO,11,FALSE)),(VLOOKUP(A55,'X13'!$AE:$AO,11,FALSE)))))))))))))))))))))))))))))</f>
        <v>MGNT RM Equity</v>
      </c>
      <c r="C55" s="15">
        <f t="shared" si="6"/>
        <v>11</v>
      </c>
      <c r="D55" s="15" t="str">
        <f t="shared" si="8"/>
        <v>MGNT RM Equity</v>
      </c>
      <c r="E55" s="15">
        <f t="shared" si="9"/>
        <v>11</v>
      </c>
      <c r="F55" s="15" t="str">
        <f t="shared" si="10"/>
        <v>MGNT RM Equity</v>
      </c>
    </row>
    <row r="56" spans="1:6" x14ac:dyDescent="0.2">
      <c r="A56" s="15">
        <f t="shared" si="7"/>
        <v>12</v>
      </c>
      <c r="B56" s="18" t="str">
        <f>IF(ISERROR(((IF($J$4=1,(VLOOKUP(A56,'X1'!$AE:$AO,11,FALSE)),(IF($J$4=2,(VLOOKUP(A56,'X2'!$AE:$AO,11,FALSE)),(IF($J$4=3,(VLOOKUP(A56,'X3'!$AE:$AO,11,FALSE)),(IF($J$4=4,(VLOOKUP(A56,'X4'!$AE:$AO,11,FALSE)),(IF($J$4=5,(VLOOKUP(A56,'X5'!$AE:$AO,11,FALSE)),(IF($J$4=6,(VLOOKUP(A56,'X6'!$AE:$AO,11,FALSE)),(IF($J$4=7,(VLOOKUP(A56,'X7'!$AE:$AO,11,FALSE)),(IF($J$4=8,(VLOOKUP(A56,'X8'!$AE:$AO,11,FALSE)),(IF($J$4=9,(VLOOKUP(A56,'X9'!$AE:$AO,11,FALSE)),(IF($J$4=10,(VLOOKUP(A56,'X10'!$AE:$AO,11,FALSE)),(IF($J$4=11,(VLOOKUP(A56,'X11'!$AE:$AO,11,FALSE)),(IF($J$4=12,(VLOOKUP(A56,'X12'!$AE:$AO,11,FALSE)),(VLOOKUP(A56,'X13'!$AE:$AO,11,FALSE))))))))))))))))))))))))))))=TRUE,$G$4,(((IF($J$4=1,(VLOOKUP(A56,'X1'!$AE:$AO,11,FALSE)),(IF($J$4=2,(VLOOKUP(A56,'X2'!$AE:$AO,11,FALSE)),(IF($J$4=3,(VLOOKUP(A56,'X3'!$AE:$AO,11,FALSE)),(IF($J$4=4,(VLOOKUP(A56,'X4'!$AE:$AO,11,FALSE)),(IF($J$4=5,(VLOOKUP(A56,'X5'!$AE:$AO,11,FALSE)),(IF($J$4=6,(VLOOKUP(A56,'X6'!$AE:$AO,11,FALSE)),(IF($J$4=7,(VLOOKUP(A56,'X7'!$AE:$AO,11,FALSE)),(IF($J$4=8,(VLOOKUP(A56,'X8'!$AE:$AO,11,FALSE)),(IF($J$4=9,(VLOOKUP(A56,'X9'!$AE:$AO,11,FALSE)),(IF($J$4=10,(VLOOKUP(A56,'X10'!$AE:$AO,11,FALSE)),(IF($J$4=11,(VLOOKUP(A56,'X11'!$AE:$AO,11,FALSE)),(IF($J$4=12,(VLOOKUP(A56,'X12'!$AE:$AO,11,FALSE)),(VLOOKUP(A56,'X13'!$AE:$AO,11,FALSE)))))))))))))))))))))))))))))</f>
        <v>HYDR RM Equity</v>
      </c>
      <c r="C56" s="15">
        <f t="shared" si="6"/>
        <v>5</v>
      </c>
      <c r="D56" s="15" t="str">
        <f t="shared" si="8"/>
        <v>HYDR RM Equity</v>
      </c>
      <c r="E56" s="15">
        <f t="shared" si="9"/>
        <v>12</v>
      </c>
      <c r="F56" s="15" t="str">
        <f t="shared" si="10"/>
        <v>PIKK RM Equity</v>
      </c>
    </row>
    <row r="57" spans="1:6" x14ac:dyDescent="0.2">
      <c r="A57" s="15">
        <f t="shared" si="7"/>
        <v>13</v>
      </c>
      <c r="B57" s="18" t="str">
        <f>IF(ISERROR(((IF($J$4=1,(VLOOKUP(A57,'X1'!$AE:$AO,11,FALSE)),(IF($J$4=2,(VLOOKUP(A57,'X2'!$AE:$AO,11,FALSE)),(IF($J$4=3,(VLOOKUP(A57,'X3'!$AE:$AO,11,FALSE)),(IF($J$4=4,(VLOOKUP(A57,'X4'!$AE:$AO,11,FALSE)),(IF($J$4=5,(VLOOKUP(A57,'X5'!$AE:$AO,11,FALSE)),(IF($J$4=6,(VLOOKUP(A57,'X6'!$AE:$AO,11,FALSE)),(IF($J$4=7,(VLOOKUP(A57,'X7'!$AE:$AO,11,FALSE)),(IF($J$4=8,(VLOOKUP(A57,'X8'!$AE:$AO,11,FALSE)),(IF($J$4=9,(VLOOKUP(A57,'X9'!$AE:$AO,11,FALSE)),(IF($J$4=10,(VLOOKUP(A57,'X10'!$AE:$AO,11,FALSE)),(IF($J$4=11,(VLOOKUP(A57,'X11'!$AE:$AO,11,FALSE)),(IF($J$4=12,(VLOOKUP(A57,'X12'!$AE:$AO,11,FALSE)),(VLOOKUP(A57,'X13'!$AE:$AO,11,FALSE))))))))))))))))))))))))))))=TRUE,$G$4,(((IF($J$4=1,(VLOOKUP(A57,'X1'!$AE:$AO,11,FALSE)),(IF($J$4=2,(VLOOKUP(A57,'X2'!$AE:$AO,11,FALSE)),(IF($J$4=3,(VLOOKUP(A57,'X3'!$AE:$AO,11,FALSE)),(IF($J$4=4,(VLOOKUP(A57,'X4'!$AE:$AO,11,FALSE)),(IF($J$4=5,(VLOOKUP(A57,'X5'!$AE:$AO,11,FALSE)),(IF($J$4=6,(VLOOKUP(A57,'X6'!$AE:$AO,11,FALSE)),(IF($J$4=7,(VLOOKUP(A57,'X7'!$AE:$AO,11,FALSE)),(IF($J$4=8,(VLOOKUP(A57,'X8'!$AE:$AO,11,FALSE)),(IF($J$4=9,(VLOOKUP(A57,'X9'!$AE:$AO,11,FALSE)),(IF($J$4=10,(VLOOKUP(A57,'X10'!$AE:$AO,11,FALSE)),(IF($J$4=11,(VLOOKUP(A57,'X11'!$AE:$AO,11,FALSE)),(IF($J$4=12,(VLOOKUP(A57,'X12'!$AE:$AO,11,FALSE)),(VLOOKUP(A57,'X13'!$AE:$AO,11,FALSE)))))))))))))))))))))))))))))</f>
        <v>IRAO RM Equity</v>
      </c>
      <c r="C57" s="15">
        <f t="shared" si="6"/>
        <v>6</v>
      </c>
      <c r="D57" s="15" t="str">
        <f t="shared" si="8"/>
        <v>IRAO RM Equity</v>
      </c>
      <c r="E57" s="15">
        <f t="shared" si="9"/>
        <v>13</v>
      </c>
      <c r="F57" s="15" t="str">
        <f t="shared" si="10"/>
        <v>RUAL RM Equity</v>
      </c>
    </row>
    <row r="58" spans="1:6" x14ac:dyDescent="0.2">
      <c r="A58" s="15">
        <f t="shared" si="7"/>
        <v>14</v>
      </c>
      <c r="B58" s="18" t="str">
        <f>IF(ISERROR(((IF($J$4=1,(VLOOKUP(A58,'X1'!$AE:$AO,11,FALSE)),(IF($J$4=2,(VLOOKUP(A58,'X2'!$AE:$AO,11,FALSE)),(IF($J$4=3,(VLOOKUP(A58,'X3'!$AE:$AO,11,FALSE)),(IF($J$4=4,(VLOOKUP(A58,'X4'!$AE:$AO,11,FALSE)),(IF($J$4=5,(VLOOKUP(A58,'X5'!$AE:$AO,11,FALSE)),(IF($J$4=6,(VLOOKUP(A58,'X6'!$AE:$AO,11,FALSE)),(IF($J$4=7,(VLOOKUP(A58,'X7'!$AE:$AO,11,FALSE)),(IF($J$4=8,(VLOOKUP(A58,'X8'!$AE:$AO,11,FALSE)),(IF($J$4=9,(VLOOKUP(A58,'X9'!$AE:$AO,11,FALSE)),(IF($J$4=10,(VLOOKUP(A58,'X10'!$AE:$AO,11,FALSE)),(IF($J$4=11,(VLOOKUP(A58,'X11'!$AE:$AO,11,FALSE)),(IF($J$4=12,(VLOOKUP(A58,'X12'!$AE:$AO,11,FALSE)),(VLOOKUP(A58,'X13'!$AE:$AO,11,FALSE))))))))))))))))))))))))))))=TRUE,$G$4,(((IF($J$4=1,(VLOOKUP(A58,'X1'!$AE:$AO,11,FALSE)),(IF($J$4=2,(VLOOKUP(A58,'X2'!$AE:$AO,11,FALSE)),(IF($J$4=3,(VLOOKUP(A58,'X3'!$AE:$AO,11,FALSE)),(IF($J$4=4,(VLOOKUP(A58,'X4'!$AE:$AO,11,FALSE)),(IF($J$4=5,(VLOOKUP(A58,'X5'!$AE:$AO,11,FALSE)),(IF($J$4=6,(VLOOKUP(A58,'X6'!$AE:$AO,11,FALSE)),(IF($J$4=7,(VLOOKUP(A58,'X7'!$AE:$AO,11,FALSE)),(IF($J$4=8,(VLOOKUP(A58,'X8'!$AE:$AO,11,FALSE)),(IF($J$4=9,(VLOOKUP(A58,'X9'!$AE:$AO,11,FALSE)),(IF($J$4=10,(VLOOKUP(A58,'X10'!$AE:$AO,11,FALSE)),(IF($J$4=11,(VLOOKUP(A58,'X11'!$AE:$AO,11,FALSE)),(IF($J$4=12,(VLOOKUP(A58,'X12'!$AE:$AO,11,FALSE)),(VLOOKUP(A58,'X13'!$AE:$AO,11,FALSE)))))))))))))))))))))))))))))</f>
        <v>GAZP RM Equity</v>
      </c>
      <c r="C58" s="15">
        <f t="shared" si="6"/>
        <v>4</v>
      </c>
      <c r="D58" s="15" t="str">
        <f t="shared" si="8"/>
        <v>GAZP RM Equity</v>
      </c>
      <c r="E58" s="15">
        <f t="shared" si="9"/>
        <v>14</v>
      </c>
      <c r="F58" s="15" t="str">
        <f t="shared" si="10"/>
        <v>SBER RM Equity</v>
      </c>
    </row>
    <row r="59" spans="1:6" x14ac:dyDescent="0.2">
      <c r="A59" s="15">
        <f t="shared" si="7"/>
        <v>15</v>
      </c>
      <c r="B59" s="140" t="str">
        <f>IF(ISERROR(((IF($J$4=1,(VLOOKUP(A59,'X1'!$AE:$AO,11,FALSE)),(IF($J$4=2,(VLOOKUP(A59,'X2'!$AE:$AO,11,FALSE)),(IF($J$4=3,(VLOOKUP(A59,'X3'!$AE:$AO,11,FALSE)),(IF($J$4=4,(VLOOKUP(A59,'X4'!$AE:$AO,11,FALSE)),(IF($J$4=5,(VLOOKUP(A59,'X5'!$AE:$AO,11,FALSE)),(IF($J$4=6,(VLOOKUP(A59,'X6'!$AE:$AO,11,FALSE)),(IF($J$4=7,(VLOOKUP(A59,'X7'!$AE:$AO,11,FALSE)),(IF($J$4=8,(VLOOKUP(A59,'X8'!$AE:$AO,11,FALSE)),(IF($J$4=9,(VLOOKUP(A59,'X9'!$AE:$AO,11,FALSE)),(IF($J$4=10,(VLOOKUP(A59,'X10'!$AE:$AO,11,FALSE)),(IF($J$4=11,(VLOOKUP(A59,'X11'!$AE:$AO,11,FALSE)),(IF($J$4=12,(VLOOKUP(A59,'X12'!$AE:$AO,11,FALSE)),(VLOOKUP(A59,'X13'!$AE:$AO,11,FALSE))))))))))))))))))))))))))))=TRUE,$G$4,(((IF($J$4=1,(VLOOKUP(A59,'X1'!$AE:$AO,11,FALSE)),(IF($J$4=2,(VLOOKUP(A59,'X2'!$AE:$AO,11,FALSE)),(IF($J$4=3,(VLOOKUP(A59,'X3'!$AE:$AO,11,FALSE)),(IF($J$4=4,(VLOOKUP(A59,'X4'!$AE:$AO,11,FALSE)),(IF($J$4=5,(VLOOKUP(A59,'X5'!$AE:$AO,11,FALSE)),(IF($J$4=6,(VLOOKUP(A59,'X6'!$AE:$AO,11,FALSE)),(IF($J$4=7,(VLOOKUP(A59,'X7'!$AE:$AO,11,FALSE)),(IF($J$4=8,(VLOOKUP(A59,'X8'!$AE:$AO,11,FALSE)),(IF($J$4=9,(VLOOKUP(A59,'X9'!$AE:$AO,11,FALSE)),(IF($J$4=10,(VLOOKUP(A59,'X10'!$AE:$AO,11,FALSE)),(IF($J$4=11,(VLOOKUP(A59,'X11'!$AE:$AO,11,FALSE)),(IF($J$4=12,(VLOOKUP(A59,'X12'!$AE:$AO,11,FALSE)),(VLOOKUP(A59,'X13'!$AE:$AO,11,FALSE)))))))))))))))))))))))))))))</f>
        <v>MAGN RM Equity</v>
      </c>
      <c r="C59" s="15">
        <f t="shared" si="6"/>
        <v>9</v>
      </c>
      <c r="D59" s="15" t="str">
        <f>B59</f>
        <v>MAGN RM Equity</v>
      </c>
      <c r="E59" s="15">
        <f t="shared" si="9"/>
        <v>15</v>
      </c>
      <c r="F59" s="15" t="str">
        <f t="shared" si="10"/>
        <v>SBERP RM Equity</v>
      </c>
    </row>
    <row r="60" spans="1:6" x14ac:dyDescent="0.2">
      <c r="A60" s="15">
        <f t="shared" si="7"/>
        <v>16</v>
      </c>
      <c r="B60" s="18" t="str">
        <f>IF(ISERROR(((IF($J$4=1,(VLOOKUP(A60,'X1'!$AE:$AO,11,FALSE)),(IF($J$4=2,(VLOOKUP(A60,'X2'!$AE:$AO,11,FALSE)),(IF($J$4=3,(VLOOKUP(A60,'X3'!$AE:$AO,11,FALSE)),(IF($J$4=4,(VLOOKUP(A60,'X4'!$AE:$AO,11,FALSE)),(IF($J$4=5,(VLOOKUP(A60,'X5'!$AE:$AO,11,FALSE)),(IF($J$4=6,(VLOOKUP(A60,'X6'!$AE:$AO,11,FALSE)),(IF($J$4=7,(VLOOKUP(A60,'X7'!$AE:$AO,11,FALSE)),(IF($J$4=8,(VLOOKUP(A60,'X8'!$AE:$AO,11,FALSE)),(IF($J$4=9,(VLOOKUP(A60,'X9'!$AE:$AO,11,FALSE)),(IF($J$4=10,(VLOOKUP(A60,'X10'!$AE:$AO,11,FALSE)),(IF($J$4=11,(VLOOKUP(A60,'X11'!$AE:$AO,11,FALSE)),(IF($J$4=12,(VLOOKUP(A60,'X12'!$AE:$AO,11,FALSE)),(VLOOKUP(A60,'X13'!$AE:$AO,11,FALSE))))))))))))))))))))))))))))=TRUE,$G$4,(((IF($J$4=1,(VLOOKUP(A60,'X1'!$AE:$AO,11,FALSE)),(IF($J$4=2,(VLOOKUP(A60,'X2'!$AE:$AO,11,FALSE)),(IF($J$4=3,(VLOOKUP(A60,'X3'!$AE:$AO,11,FALSE)),(IF($J$4=4,(VLOOKUP(A60,'X4'!$AE:$AO,11,FALSE)),(IF($J$4=5,(VLOOKUP(A60,'X5'!$AE:$AO,11,FALSE)),(IF($J$4=6,(VLOOKUP(A60,'X6'!$AE:$AO,11,FALSE)),(IF($J$4=7,(VLOOKUP(A60,'X7'!$AE:$AO,11,FALSE)),(IF($J$4=8,(VLOOKUP(A60,'X8'!$AE:$AO,11,FALSE)),(IF($J$4=9,(VLOOKUP(A60,'X9'!$AE:$AO,11,FALSE)),(IF($J$4=10,(VLOOKUP(A60,'X10'!$AE:$AO,11,FALSE)),(IF($J$4=11,(VLOOKUP(A60,'X11'!$AE:$AO,11,FALSE)),(IF($J$4=12,(VLOOKUP(A60,'X12'!$AE:$AO,11,FALSE)),(VLOOKUP(A60,'X13'!$AE:$AO,11,FALSE)))))))))))))))))))))))))))))</f>
        <v>FIVE RM Equity</v>
      </c>
      <c r="C60" s="15">
        <f t="shared" si="6"/>
        <v>3</v>
      </c>
      <c r="D60" s="15" t="str">
        <f t="shared" si="8"/>
        <v>FIVE RM Equity</v>
      </c>
      <c r="E60" s="15">
        <f t="shared" si="9"/>
        <v>16</v>
      </c>
      <c r="F60" s="15" t="str">
        <f t="shared" si="10"/>
        <v>SNGS RM Equity</v>
      </c>
    </row>
    <row r="61" spans="1:6" x14ac:dyDescent="0.2">
      <c r="A61" s="15">
        <f t="shared" si="7"/>
        <v>17</v>
      </c>
      <c r="B61" s="18" t="str">
        <f>IF(ISERROR(((IF($J$4=1,(VLOOKUP(A61,'X1'!$AE:$AO,11,FALSE)),(IF($J$4=2,(VLOOKUP(A61,'X2'!$AE:$AO,11,FALSE)),(IF($J$4=3,(VLOOKUP(A61,'X3'!$AE:$AO,11,FALSE)),(IF($J$4=4,(VLOOKUP(A61,'X4'!$AE:$AO,11,FALSE)),(IF($J$4=5,(VLOOKUP(A61,'X5'!$AE:$AO,11,FALSE)),(IF($J$4=6,(VLOOKUP(A61,'X6'!$AE:$AO,11,FALSE)),(IF($J$4=7,(VLOOKUP(A61,'X7'!$AE:$AO,11,FALSE)),(IF($J$4=8,(VLOOKUP(A61,'X8'!$AE:$AO,11,FALSE)),(IF($J$4=9,(VLOOKUP(A61,'X9'!$AE:$AO,11,FALSE)),(IF($J$4=10,(VLOOKUP(A61,'X10'!$AE:$AO,11,FALSE)),(IF($J$4=11,(VLOOKUP(A61,'X11'!$AE:$AO,11,FALSE)),(IF($J$4=12,(VLOOKUP(A61,'X12'!$AE:$AO,11,FALSE)),(VLOOKUP(A61,'X13'!$AE:$AO,11,FALSE))))))))))))))))))))))))))))=TRUE,$G$4,(((IF($J$4=1,(VLOOKUP(A61,'X1'!$AE:$AO,11,FALSE)),(IF($J$4=2,(VLOOKUP(A61,'X2'!$AE:$AO,11,FALSE)),(IF($J$4=3,(VLOOKUP(A61,'X3'!$AE:$AO,11,FALSE)),(IF($J$4=4,(VLOOKUP(A61,'X4'!$AE:$AO,11,FALSE)),(IF($J$4=5,(VLOOKUP(A61,'X5'!$AE:$AO,11,FALSE)),(IF($J$4=6,(VLOOKUP(A61,'X6'!$AE:$AO,11,FALSE)),(IF($J$4=7,(VLOOKUP(A61,'X7'!$AE:$AO,11,FALSE)),(IF($J$4=8,(VLOOKUP(A61,'X8'!$AE:$AO,11,FALSE)),(IF($J$4=9,(VLOOKUP(A61,'X9'!$AE:$AO,11,FALSE)),(IF($J$4=10,(VLOOKUP(A61,'X10'!$AE:$AO,11,FALSE)),(IF($J$4=11,(VLOOKUP(A61,'X11'!$AE:$AO,11,FALSE)),(IF($J$4=12,(VLOOKUP(A61,'X12'!$AE:$AO,11,FALSE)),(VLOOKUP(A61,'X13'!$AE:$AO,11,FALSE)))))))))))))))))))))))))))))</f>
        <v>ZZZZZZZ</v>
      </c>
      <c r="C61" s="15">
        <f t="shared" si="6"/>
        <v>36</v>
      </c>
      <c r="D61" s="15" t="str">
        <f t="shared" si="8"/>
        <v>ZZZZZZZ</v>
      </c>
      <c r="E61" s="15">
        <f t="shared" si="9"/>
        <v>17</v>
      </c>
      <c r="F61" s="15" t="str">
        <f t="shared" si="10"/>
        <v>TRNFP RM Equity</v>
      </c>
    </row>
    <row r="62" spans="1:6" x14ac:dyDescent="0.2">
      <c r="A62" s="15">
        <f t="shared" si="7"/>
        <v>18</v>
      </c>
      <c r="B62" s="18" t="str">
        <f>IF(ISERROR(((IF($J$4=1,(VLOOKUP(A62,'X1'!$AE:$AO,11,FALSE)),(IF($J$4=2,(VLOOKUP(A62,'X2'!$AE:$AO,11,FALSE)),(IF($J$4=3,(VLOOKUP(A62,'X3'!$AE:$AO,11,FALSE)),(IF($J$4=4,(VLOOKUP(A62,'X4'!$AE:$AO,11,FALSE)),(IF($J$4=5,(VLOOKUP(A62,'X5'!$AE:$AO,11,FALSE)),(IF($J$4=6,(VLOOKUP(A62,'X6'!$AE:$AO,11,FALSE)),(IF($J$4=7,(VLOOKUP(A62,'X7'!$AE:$AO,11,FALSE)),(IF($J$4=8,(VLOOKUP(A62,'X8'!$AE:$AO,11,FALSE)),(IF($J$4=9,(VLOOKUP(A62,'X9'!$AE:$AO,11,FALSE)),(IF($J$4=10,(VLOOKUP(A62,'X10'!$AE:$AO,11,FALSE)),(IF($J$4=11,(VLOOKUP(A62,'X11'!$AE:$AO,11,FALSE)),(IF($J$4=12,(VLOOKUP(A62,'X12'!$AE:$AO,11,FALSE)),(VLOOKUP(A62,'X13'!$AE:$AO,11,FALSE))))))))))))))))))))))))))))=TRUE,$G$4,(((IF($J$4=1,(VLOOKUP(A62,'X1'!$AE:$AO,11,FALSE)),(IF($J$4=2,(VLOOKUP(A62,'X2'!$AE:$AO,11,FALSE)),(IF($J$4=3,(VLOOKUP(A62,'X3'!$AE:$AO,11,FALSE)),(IF($J$4=4,(VLOOKUP(A62,'X4'!$AE:$AO,11,FALSE)),(IF($J$4=5,(VLOOKUP(A62,'X5'!$AE:$AO,11,FALSE)),(IF($J$4=6,(VLOOKUP(A62,'X6'!$AE:$AO,11,FALSE)),(IF($J$4=7,(VLOOKUP(A62,'X7'!$AE:$AO,11,FALSE)),(IF($J$4=8,(VLOOKUP(A62,'X8'!$AE:$AO,11,FALSE)),(IF($J$4=9,(VLOOKUP(A62,'X9'!$AE:$AO,11,FALSE)),(IF($J$4=10,(VLOOKUP(A62,'X10'!$AE:$AO,11,FALSE)),(IF($J$4=11,(VLOOKUP(A62,'X11'!$AE:$AO,11,FALSE)),(IF($J$4=12,(VLOOKUP(A62,'X12'!$AE:$AO,11,FALSE)),(VLOOKUP(A62,'X13'!$AE:$AO,11,FALSE)))))))))))))))))))))))))))))</f>
        <v>ZZZZZZZ</v>
      </c>
      <c r="C62" s="15">
        <f t="shared" si="6"/>
        <v>36</v>
      </c>
      <c r="D62" s="15" t="str">
        <f t="shared" si="8"/>
        <v>ZZZZZZZ</v>
      </c>
      <c r="E62" s="15">
        <f t="shared" si="9"/>
        <v>18</v>
      </c>
      <c r="F62" s="15" t="str">
        <f t="shared" si="10"/>
        <v/>
      </c>
    </row>
    <row r="63" spans="1:6" x14ac:dyDescent="0.2">
      <c r="A63" s="15">
        <f t="shared" ref="A63:A80" si="11">A45</f>
        <v>1</v>
      </c>
      <c r="B63" s="23" t="str">
        <f>IF(ISERROR(((IF($J$4=1,(VLOOKUP(A63,'X1'!$AF:$AO,10,FALSE)),(IF($J$4=2,(VLOOKUP(A63,'X2'!$AF:$AO,10,FALSE)),(IF($J$4=3,(VLOOKUP(A63,'X3'!$AF:$AO,10,FALSE)),(IF($J$4=4,(VLOOKUP(A63,'X4'!$AF:$AO,10,FALSE)),(IF($J$4=5,(VLOOKUP(A63,'X5'!$AF:$AO,10,FALSE)),(IF($J$4=6,(VLOOKUP(A63,'X6'!$AF:$AO,10,FALSE)),(IF($J$4=7,(VLOOKUP(A63,'X7'!$AF:$AO,10,FALSE)),(IF($J$4=8,(VLOOKUP(A63,'X8'!$AF:$AO,10,FALSE)),(IF($J$4=9,(VLOOKUP(A63,'X9'!$AF:$AO,10,FALSE)),(IF($J$4=10,(VLOOKUP(A63,'X10'!$AF:$AO,10,FALSE)),(IF($J$4=11,(VLOOKUP(A63,'X11'!$AF:$AO,10,FALSE)),(IF($J$4=12,(VLOOKUP(A63,'X12'!$AF:$AO,10,FALSE)),(VLOOKUP(A63,'X13'!$AF:$AO,10,FALSE))))))))))))))))))))))))))))=TRUE,$G$4,(((IF($J$4=1,(VLOOKUP(A63,'X1'!$AF:$AO,10,FALSE)),(IF($J$4=2,(VLOOKUP(A63,'X2'!$AF:$AO,10,FALSE)),(IF($J$4=3,(VLOOKUP(A63,'X3'!$AF:$AO,10,FALSE)),(IF($J$4=4,(VLOOKUP(A63,'X4'!$AF:$AO,10,FALSE)),(IF($J$4=5,(VLOOKUP(A63,'X5'!$AF:$AO,10,FALSE)),(IF($J$4=6,(VLOOKUP(A63,'X6'!$AF:$AO,10,FALSE)),(IF($J$4=7,(VLOOKUP(A63,'X7'!$AF:$AO,10,FALSE)),(IF($J$4=8,(VLOOKUP(A63,'X8'!$AF:$AO,10,FALSE)),(IF($J$4=9,(VLOOKUP(A63,'X9'!$AF:$AO,10,FALSE)),(IF($J$4=10,(VLOOKUP(A63,'X10'!$AF:$AO,10,FALSE)),(IF($J$4=11,(VLOOKUP(A63,'X11'!$AF:$AO,10,FALSE)),(IF($J$4=12,(VLOOKUP(A63,'X12'!$AF:$AO,10,FALSE)),(VLOOKUP(A63,'X13'!$AF:$AO,10,FALSE)))))))))))))))))))))))))))))</f>
        <v>SNGS RM Equity</v>
      </c>
      <c r="C63" s="15">
        <f>COUNTIF($B$45:$B$80,"&lt;="&amp;B63)</f>
        <v>16</v>
      </c>
      <c r="D63" s="15" t="str">
        <f t="shared" si="8"/>
        <v>SNGS RM Equity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(IF($J$4=1,(VLOOKUP(A64,'X1'!$AF:$AO,10,FALSE)),(IF($J$4=2,(VLOOKUP(A64,'X2'!$AF:$AO,10,FALSE)),(IF($J$4=3,(VLOOKUP(A64,'X3'!$AF:$AO,10,FALSE)),(IF($J$4=4,(VLOOKUP(A64,'X4'!$AF:$AO,10,FALSE)),(IF($J$4=5,(VLOOKUP(A64,'X5'!$AF:$AO,10,FALSE)),(IF($J$4=6,(VLOOKUP(A64,'X6'!$AF:$AO,10,FALSE)),(IF($J$4=7,(VLOOKUP(A64,'X7'!$AF:$AO,10,FALSE)),(IF($J$4=8,(VLOOKUP(A64,'X8'!$AF:$AO,10,FALSE)),(IF($J$4=9,(VLOOKUP(A64,'X9'!$AF:$AO,10,FALSE)),(IF($J$4=10,(VLOOKUP(A64,'X10'!$AF:$AO,10,FALSE)),(IF($J$4=11,(VLOOKUP(A64,'X11'!$AF:$AO,10,FALSE)),(IF($J$4=12,(VLOOKUP(A64,'X12'!$AF:$AO,10,FALSE)),(VLOOKUP(A64,'X13'!$AF:$AO,10,FALSE))))))))))))))))))))))))))))=TRUE,$G$4,(((IF($J$4=1,(VLOOKUP(A64,'X1'!$AF:$AO,10,FALSE)),(IF($J$4=2,(VLOOKUP(A64,'X2'!$AF:$AO,10,FALSE)),(IF($J$4=3,(VLOOKUP(A64,'X3'!$AF:$AO,10,FALSE)),(IF($J$4=4,(VLOOKUP(A64,'X4'!$AF:$AO,10,FALSE)),(IF($J$4=5,(VLOOKUP(A64,'X5'!$AF:$AO,10,FALSE)),(IF($J$4=6,(VLOOKUP(A64,'X6'!$AF:$AO,10,FALSE)),(IF($J$4=7,(VLOOKUP(A64,'X7'!$AF:$AO,10,FALSE)),(IF($J$4=8,(VLOOKUP(A64,'X8'!$AF:$AO,10,FALSE)),(IF($J$4=9,(VLOOKUP(A64,'X9'!$AF:$AO,10,FALSE)),(IF($J$4=10,(VLOOKUP(A64,'X10'!$AF:$AO,10,FALSE)),(IF($J$4=11,(VLOOKUP(A64,'X11'!$AF:$AO,10,FALSE)),(IF($J$4=12,(VLOOKUP(A64,'X12'!$AF:$AO,10,FALSE)),(VLOOKUP(A64,'X13'!$AF:$AO,10,FALSE)))))))))))))))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(IF($J$4=1,(VLOOKUP(A65,'X1'!$AF:$AO,10,FALSE)),(IF($J$4=2,(VLOOKUP(A65,'X2'!$AF:$AO,10,FALSE)),(IF($J$4=3,(VLOOKUP(A65,'X3'!$AF:$AO,10,FALSE)),(IF($J$4=4,(VLOOKUP(A65,'X4'!$AF:$AO,10,FALSE)),(IF($J$4=5,(VLOOKUP(A65,'X5'!$AF:$AO,10,FALSE)),(IF($J$4=6,(VLOOKUP(A65,'X6'!$AF:$AO,10,FALSE)),(IF($J$4=7,(VLOOKUP(A65,'X7'!$AF:$AO,10,FALSE)),(IF($J$4=8,(VLOOKUP(A65,'X8'!$AF:$AO,10,FALSE)),(IF($J$4=9,(VLOOKUP(A65,'X9'!$AF:$AO,10,FALSE)),(IF($J$4=10,(VLOOKUP(A65,'X10'!$AF:$AO,10,FALSE)),(IF($J$4=11,(VLOOKUP(A65,'X11'!$AF:$AO,10,FALSE)),(IF($J$4=12,(VLOOKUP(A65,'X12'!$AF:$AO,10,FALSE)),(VLOOKUP(A65,'X13'!$AF:$AO,10,FALSE))))))))))))))))))))))))))))=TRUE,$G$4,(((IF($J$4=1,(VLOOKUP(A65,'X1'!$AF:$AO,10,FALSE)),(IF($J$4=2,(VLOOKUP(A65,'X2'!$AF:$AO,10,FALSE)),(IF($J$4=3,(VLOOKUP(A65,'X3'!$AF:$AO,10,FALSE)),(IF($J$4=4,(VLOOKUP(A65,'X4'!$AF:$AO,10,FALSE)),(IF($J$4=5,(VLOOKUP(A65,'X5'!$AF:$AO,10,FALSE)),(IF($J$4=6,(VLOOKUP(A65,'X6'!$AF:$AO,10,FALSE)),(IF($J$4=7,(VLOOKUP(A65,'X7'!$AF:$AO,10,FALSE)),(IF($J$4=8,(VLOOKUP(A65,'X8'!$AF:$AO,10,FALSE)),(IF($J$4=9,(VLOOKUP(A65,'X9'!$AF:$AO,10,FALSE)),(IF($J$4=10,(VLOOKUP(A65,'X10'!$AF:$AO,10,FALSE)),(IF($J$4=11,(VLOOKUP(A65,'X11'!$AF:$AO,10,FALSE)),(IF($J$4=12,(VLOOKUP(A65,'X12'!$AF:$AO,10,FALSE)),(VLOOKUP(A65,'X13'!$AF:$AO,10,FALSE)))))))))))))))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(IF($J$4=1,(VLOOKUP(A66,'X1'!$AF:$AO,10,FALSE)),(IF($J$4=2,(VLOOKUP(A66,'X2'!$AF:$AO,10,FALSE)),(IF($J$4=3,(VLOOKUP(A66,'X3'!$AF:$AO,10,FALSE)),(IF($J$4=4,(VLOOKUP(A66,'X4'!$AF:$AO,10,FALSE)),(IF($J$4=5,(VLOOKUP(A66,'X5'!$AF:$AO,10,FALSE)),(IF($J$4=6,(VLOOKUP(A66,'X6'!$AF:$AO,10,FALSE)),(IF($J$4=7,(VLOOKUP(A66,'X7'!$AF:$AO,10,FALSE)),(IF($J$4=8,(VLOOKUP(A66,'X8'!$AF:$AO,10,FALSE)),(IF($J$4=9,(VLOOKUP(A66,'X9'!$AF:$AO,10,FALSE)),(IF($J$4=10,(VLOOKUP(A66,'X10'!$AF:$AO,10,FALSE)),(IF($J$4=11,(VLOOKUP(A66,'X11'!$AF:$AO,10,FALSE)),(IF($J$4=12,(VLOOKUP(A66,'X12'!$AF:$AO,10,FALSE)),(VLOOKUP(A66,'X13'!$AF:$AO,10,FALSE))))))))))))))))))))))))))))=TRUE,$G$4,(((IF($J$4=1,(VLOOKUP(A66,'X1'!$AF:$AO,10,FALSE)),(IF($J$4=2,(VLOOKUP(A66,'X2'!$AF:$AO,10,FALSE)),(IF($J$4=3,(VLOOKUP(A66,'X3'!$AF:$AO,10,FALSE)),(IF($J$4=4,(VLOOKUP(A66,'X4'!$AF:$AO,10,FALSE)),(IF($J$4=5,(VLOOKUP(A66,'X5'!$AF:$AO,10,FALSE)),(IF($J$4=6,(VLOOKUP(A66,'X6'!$AF:$AO,10,FALSE)),(IF($J$4=7,(VLOOKUP(A66,'X7'!$AF:$AO,10,FALSE)),(IF($J$4=8,(VLOOKUP(A66,'X8'!$AF:$AO,10,FALSE)),(IF($J$4=9,(VLOOKUP(A66,'X9'!$AF:$AO,10,FALSE)),(IF($J$4=10,(VLOOKUP(A66,'X10'!$AF:$AO,10,FALSE)),(IF($J$4=11,(VLOOKUP(A66,'X11'!$AF:$AO,10,FALSE)),(IF($J$4=12,(VLOOKUP(A66,'X12'!$AF:$AO,10,FALSE)),(VLOOKUP(A66,'X13'!$AF:$AO,10,FALSE)))))))))))))))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(IF($J$4=1,(VLOOKUP(A67,'X1'!$AF:$AO,10,FALSE)),(IF($J$4=2,(VLOOKUP(A67,'X2'!$AF:$AO,10,FALSE)),(IF($J$4=3,(VLOOKUP(A67,'X3'!$AF:$AO,10,FALSE)),(IF($J$4=4,(VLOOKUP(A67,'X4'!$AF:$AO,10,FALSE)),(IF($J$4=5,(VLOOKUP(A67,'X5'!$AF:$AO,10,FALSE)),(IF($J$4=6,(VLOOKUP(A67,'X6'!$AF:$AO,10,FALSE)),(IF($J$4=7,(VLOOKUP(A67,'X7'!$AF:$AO,10,FALSE)),(IF($J$4=8,(VLOOKUP(A67,'X8'!$AF:$AO,10,FALSE)),(IF($J$4=9,(VLOOKUP(A67,'X9'!$AF:$AO,10,FALSE)),(IF($J$4=10,(VLOOKUP(A67,'X10'!$AF:$AO,10,FALSE)),(IF($J$4=11,(VLOOKUP(A67,'X11'!$AF:$AO,10,FALSE)),(IF($J$4=12,(VLOOKUP(A67,'X12'!$AF:$AO,10,FALSE)),(VLOOKUP(A67,'X13'!$AF:$AO,10,FALSE))))))))))))))))))))))))))))=TRUE,$G$4,(((IF($J$4=1,(VLOOKUP(A67,'X1'!$AF:$AO,10,FALSE)),(IF($J$4=2,(VLOOKUP(A67,'X2'!$AF:$AO,10,FALSE)),(IF($J$4=3,(VLOOKUP(A67,'X3'!$AF:$AO,10,FALSE)),(IF($J$4=4,(VLOOKUP(A67,'X4'!$AF:$AO,10,FALSE)),(IF($J$4=5,(VLOOKUP(A67,'X5'!$AF:$AO,10,FALSE)),(IF($J$4=6,(VLOOKUP(A67,'X6'!$AF:$AO,10,FALSE)),(IF($J$4=7,(VLOOKUP(A67,'X7'!$AF:$AO,10,FALSE)),(IF($J$4=8,(VLOOKUP(A67,'X8'!$AF:$AO,10,FALSE)),(IF($J$4=9,(VLOOKUP(A67,'X9'!$AF:$AO,10,FALSE)),(IF($J$4=10,(VLOOKUP(A67,'X10'!$AF:$AO,10,FALSE)),(IF($J$4=11,(VLOOKUP(A67,'X11'!$AF:$AO,10,FALSE)),(IF($J$4=12,(VLOOKUP(A67,'X12'!$AF:$AO,10,FALSE)),(VLOOKUP(A67,'X13'!$AF:$AO,10,FALSE)))))))))))))))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(IF($J$4=1,(VLOOKUP(A68,'X1'!$AF:$AO,10,FALSE)),(IF($J$4=2,(VLOOKUP(A68,'X2'!$AF:$AO,10,FALSE)),(IF($J$4=3,(VLOOKUP(A68,'X3'!$AF:$AO,10,FALSE)),(IF($J$4=4,(VLOOKUP(A68,'X4'!$AF:$AO,10,FALSE)),(IF($J$4=5,(VLOOKUP(A68,'X5'!$AF:$AO,10,FALSE)),(IF($J$4=6,(VLOOKUP(A68,'X6'!$AF:$AO,10,FALSE)),(IF($J$4=7,(VLOOKUP(A68,'X7'!$AF:$AO,10,FALSE)),(IF($J$4=8,(VLOOKUP(A68,'X8'!$AF:$AO,10,FALSE)),(IF($J$4=9,(VLOOKUP(A68,'X9'!$AF:$AO,10,FALSE)),(IF($J$4=10,(VLOOKUP(A68,'X10'!$AF:$AO,10,FALSE)),(IF($J$4=11,(VLOOKUP(A68,'X11'!$AF:$AO,10,FALSE)),(IF($J$4=12,(VLOOKUP(A68,'X12'!$AF:$AO,10,FALSE)),(VLOOKUP(A68,'X13'!$AF:$AO,10,FALSE))))))))))))))))))))))))))))=TRUE,$G$4,(((IF($J$4=1,(VLOOKUP(A68,'X1'!$AF:$AO,10,FALSE)),(IF($J$4=2,(VLOOKUP(A68,'X2'!$AF:$AO,10,FALSE)),(IF($J$4=3,(VLOOKUP(A68,'X3'!$AF:$AO,10,FALSE)),(IF($J$4=4,(VLOOKUP(A68,'X4'!$AF:$AO,10,FALSE)),(IF($J$4=5,(VLOOKUP(A68,'X5'!$AF:$AO,10,FALSE)),(IF($J$4=6,(VLOOKUP(A68,'X6'!$AF:$AO,10,FALSE)),(IF($J$4=7,(VLOOKUP(A68,'X7'!$AF:$AO,10,FALSE)),(IF($J$4=8,(VLOOKUP(A68,'X8'!$AF:$AO,10,FALSE)),(IF($J$4=9,(VLOOKUP(A68,'X9'!$AF:$AO,10,FALSE)),(IF($J$4=10,(VLOOKUP(A68,'X10'!$AF:$AO,10,FALSE)),(IF($J$4=11,(VLOOKUP(A68,'X11'!$AF:$AO,10,FALSE)),(IF($J$4=12,(VLOOKUP(A68,'X12'!$AF:$AO,10,FALSE)),(VLOOKUP(A68,'X13'!$AF:$AO,10,FALSE)))))))))))))))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(IF($J$4=1,(VLOOKUP(A69,'X1'!$AF:$AO,10,FALSE)),(IF($J$4=2,(VLOOKUP(A69,'X2'!$AF:$AO,10,FALSE)),(IF($J$4=3,(VLOOKUP(A69,'X3'!$AF:$AO,10,FALSE)),(IF($J$4=4,(VLOOKUP(A69,'X4'!$AF:$AO,10,FALSE)),(IF($J$4=5,(VLOOKUP(A69,'X5'!$AF:$AO,10,FALSE)),(IF($J$4=6,(VLOOKUP(A69,'X6'!$AF:$AO,10,FALSE)),(IF($J$4=7,(VLOOKUP(A69,'X7'!$AF:$AO,10,FALSE)),(IF($J$4=8,(VLOOKUP(A69,'X8'!$AF:$AO,10,FALSE)),(IF($J$4=9,(VLOOKUP(A69,'X9'!$AF:$AO,10,FALSE)),(IF($J$4=10,(VLOOKUP(A69,'X10'!$AF:$AO,10,FALSE)),(IF($J$4=11,(VLOOKUP(A69,'X11'!$AF:$AO,10,FALSE)),(IF($J$4=12,(VLOOKUP(A69,'X12'!$AF:$AO,10,FALSE)),(VLOOKUP(A69,'X13'!$AF:$AO,10,FALSE))))))))))))))))))))))))))))=TRUE,$G$4,(((IF($J$4=1,(VLOOKUP(A69,'X1'!$AF:$AO,10,FALSE)),(IF($J$4=2,(VLOOKUP(A69,'X2'!$AF:$AO,10,FALSE)),(IF($J$4=3,(VLOOKUP(A69,'X3'!$AF:$AO,10,FALSE)),(IF($J$4=4,(VLOOKUP(A69,'X4'!$AF:$AO,10,FALSE)),(IF($J$4=5,(VLOOKUP(A69,'X5'!$AF:$AO,10,FALSE)),(IF($J$4=6,(VLOOKUP(A69,'X6'!$AF:$AO,10,FALSE)),(IF($J$4=7,(VLOOKUP(A69,'X7'!$AF:$AO,10,FALSE)),(IF($J$4=8,(VLOOKUP(A69,'X8'!$AF:$AO,10,FALSE)),(IF($J$4=9,(VLOOKUP(A69,'X9'!$AF:$AO,10,FALSE)),(IF($J$4=10,(VLOOKUP(A69,'X10'!$AF:$AO,10,FALSE)),(IF($J$4=11,(VLOOKUP(A69,'X11'!$AF:$AO,10,FALSE)),(IF($J$4=12,(VLOOKUP(A69,'X12'!$AF:$AO,10,FALSE)),(VLOOKUP(A69,'X13'!$AF:$AO,10,FALSE)))))))))))))))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(IF($J$4=1,(VLOOKUP(A70,'X1'!$AF:$AO,10,FALSE)),(IF($J$4=2,(VLOOKUP(A70,'X2'!$AF:$AO,10,FALSE)),(IF($J$4=3,(VLOOKUP(A70,'X3'!$AF:$AO,10,FALSE)),(IF($J$4=4,(VLOOKUP(A70,'X4'!$AF:$AO,10,FALSE)),(IF($J$4=5,(VLOOKUP(A70,'X5'!$AF:$AO,10,FALSE)),(IF($J$4=6,(VLOOKUP(A70,'X6'!$AF:$AO,10,FALSE)),(IF($J$4=7,(VLOOKUP(A70,'X7'!$AF:$AO,10,FALSE)),(IF($J$4=8,(VLOOKUP(A70,'X8'!$AF:$AO,10,FALSE)),(IF($J$4=9,(VLOOKUP(A70,'X9'!$AF:$AO,10,FALSE)),(IF($J$4=10,(VLOOKUP(A70,'X10'!$AF:$AO,10,FALSE)),(IF($J$4=11,(VLOOKUP(A70,'X11'!$AF:$AO,10,FALSE)),(IF($J$4=12,(VLOOKUP(A70,'X12'!$AF:$AO,10,FALSE)),(VLOOKUP(A70,'X13'!$AF:$AO,10,FALSE))))))))))))))))))))))))))))=TRUE,$G$4,(((IF($J$4=1,(VLOOKUP(A70,'X1'!$AF:$AO,10,FALSE)),(IF($J$4=2,(VLOOKUP(A70,'X2'!$AF:$AO,10,FALSE)),(IF($J$4=3,(VLOOKUP(A70,'X3'!$AF:$AO,10,FALSE)),(IF($J$4=4,(VLOOKUP(A70,'X4'!$AF:$AO,10,FALSE)),(IF($J$4=5,(VLOOKUP(A70,'X5'!$AF:$AO,10,FALSE)),(IF($J$4=6,(VLOOKUP(A70,'X6'!$AF:$AO,10,FALSE)),(IF($J$4=7,(VLOOKUP(A70,'X7'!$AF:$AO,10,FALSE)),(IF($J$4=8,(VLOOKUP(A70,'X8'!$AF:$AO,10,FALSE)),(IF($J$4=9,(VLOOKUP(A70,'X9'!$AF:$AO,10,FALSE)),(IF($J$4=10,(VLOOKUP(A70,'X10'!$AF:$AO,10,FALSE)),(IF($J$4=11,(VLOOKUP(A70,'X11'!$AF:$AO,10,FALSE)),(IF($J$4=12,(VLOOKUP(A70,'X12'!$AF:$AO,10,FALSE)),(VLOOKUP(A70,'X13'!$AF:$AO,10,FALSE)))))))))))))))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(IF($J$4=1,(VLOOKUP(A71,'X1'!$AF:$AO,10,FALSE)),(IF($J$4=2,(VLOOKUP(A71,'X2'!$AF:$AO,10,FALSE)),(IF($J$4=3,(VLOOKUP(A71,'X3'!$AF:$AO,10,FALSE)),(IF($J$4=4,(VLOOKUP(A71,'X4'!$AF:$AO,10,FALSE)),(IF($J$4=5,(VLOOKUP(A71,'X5'!$AF:$AO,10,FALSE)),(IF($J$4=6,(VLOOKUP(A71,'X6'!$AF:$AO,10,FALSE)),(IF($J$4=7,(VLOOKUP(A71,'X7'!$AF:$AO,10,FALSE)),(IF($J$4=8,(VLOOKUP(A71,'X8'!$AF:$AO,10,FALSE)),(IF($J$4=9,(VLOOKUP(A71,'X9'!$AF:$AO,10,FALSE)),(IF($J$4=10,(VLOOKUP(A71,'X10'!$AF:$AO,10,FALSE)),(IF($J$4=11,(VLOOKUP(A71,'X11'!$AF:$AO,10,FALSE)),(IF($J$4=12,(VLOOKUP(A71,'X12'!$AF:$AO,10,FALSE)),(VLOOKUP(A71,'X13'!$AF:$AO,10,FALSE))))))))))))))))))))))))))))=TRUE,$G$4,(((IF($J$4=1,(VLOOKUP(A71,'X1'!$AF:$AO,10,FALSE)),(IF($J$4=2,(VLOOKUP(A71,'X2'!$AF:$AO,10,FALSE)),(IF($J$4=3,(VLOOKUP(A71,'X3'!$AF:$AO,10,FALSE)),(IF($J$4=4,(VLOOKUP(A71,'X4'!$AF:$AO,10,FALSE)),(IF($J$4=5,(VLOOKUP(A71,'X5'!$AF:$AO,10,FALSE)),(IF($J$4=6,(VLOOKUP(A71,'X6'!$AF:$AO,10,FALSE)),(IF($J$4=7,(VLOOKUP(A71,'X7'!$AF:$AO,10,FALSE)),(IF($J$4=8,(VLOOKUP(A71,'X8'!$AF:$AO,10,FALSE)),(IF($J$4=9,(VLOOKUP(A71,'X9'!$AF:$AO,10,FALSE)),(IF($J$4=10,(VLOOKUP(A71,'X10'!$AF:$AO,10,FALSE)),(IF($J$4=11,(VLOOKUP(A71,'X11'!$AF:$AO,10,FALSE)),(IF($J$4=12,(VLOOKUP(A71,'X12'!$AF:$AO,10,FALSE)),(VLOOKUP(A71,'X13'!$AF:$AO,10,FALSE)))))))))))))))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(IF($J$4=1,(VLOOKUP(A72,'X1'!$AF:$AO,10,FALSE)),(IF($J$4=2,(VLOOKUP(A72,'X2'!$AF:$AO,10,FALSE)),(IF($J$4=3,(VLOOKUP(A72,'X3'!$AF:$AO,10,FALSE)),(IF($J$4=4,(VLOOKUP(A72,'X4'!$AF:$AO,10,FALSE)),(IF($J$4=5,(VLOOKUP(A72,'X5'!$AF:$AO,10,FALSE)),(IF($J$4=6,(VLOOKUP(A72,'X6'!$AF:$AO,10,FALSE)),(IF($J$4=7,(VLOOKUP(A72,'X7'!$AF:$AO,10,FALSE)),(IF($J$4=8,(VLOOKUP(A72,'X8'!$AF:$AO,10,FALSE)),(IF($J$4=9,(VLOOKUP(A72,'X9'!$AF:$AO,10,FALSE)),(IF($J$4=10,(VLOOKUP(A72,'X10'!$AF:$AO,10,FALSE)),(IF($J$4=11,(VLOOKUP(A72,'X11'!$AF:$AO,10,FALSE)),(IF($J$4=12,(VLOOKUP(A72,'X12'!$AF:$AO,10,FALSE)),(VLOOKUP(A72,'X13'!$AF:$AO,10,FALSE))))))))))))))))))))))))))))=TRUE,$G$4,(((IF($J$4=1,(VLOOKUP(A72,'X1'!$AF:$AO,10,FALSE)),(IF($J$4=2,(VLOOKUP(A72,'X2'!$AF:$AO,10,FALSE)),(IF($J$4=3,(VLOOKUP(A72,'X3'!$AF:$AO,10,FALSE)),(IF($J$4=4,(VLOOKUP(A72,'X4'!$AF:$AO,10,FALSE)),(IF($J$4=5,(VLOOKUP(A72,'X5'!$AF:$AO,10,FALSE)),(IF($J$4=6,(VLOOKUP(A72,'X6'!$AF:$AO,10,FALSE)),(IF($J$4=7,(VLOOKUP(A72,'X7'!$AF:$AO,10,FALSE)),(IF($J$4=8,(VLOOKUP(A72,'X8'!$AF:$AO,10,FALSE)),(IF($J$4=9,(VLOOKUP(A72,'X9'!$AF:$AO,10,FALSE)),(IF($J$4=10,(VLOOKUP(A72,'X10'!$AF:$AO,10,FALSE)),(IF($J$4=11,(VLOOKUP(A72,'X11'!$AF:$AO,10,FALSE)),(IF($J$4=12,(VLOOKUP(A72,'X12'!$AF:$AO,10,FALSE)),(VLOOKUP(A72,'X13'!$AF:$AO,10,FALSE)))))))))))))))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(IF($J$4=1,(VLOOKUP(A73,'X1'!$AF:$AO,10,FALSE)),(IF($J$4=2,(VLOOKUP(A73,'X2'!$AF:$AO,10,FALSE)),(IF($J$4=3,(VLOOKUP(A73,'X3'!$AF:$AO,10,FALSE)),(IF($J$4=4,(VLOOKUP(A73,'X4'!$AF:$AO,10,FALSE)),(IF($J$4=5,(VLOOKUP(A73,'X5'!$AF:$AO,10,FALSE)),(IF($J$4=6,(VLOOKUP(A73,'X6'!$AF:$AO,10,FALSE)),(IF($J$4=7,(VLOOKUP(A73,'X7'!$AF:$AO,10,FALSE)),(IF($J$4=8,(VLOOKUP(A73,'X8'!$AF:$AO,10,FALSE)),(IF($J$4=9,(VLOOKUP(A73,'X9'!$AF:$AO,10,FALSE)),(IF($J$4=10,(VLOOKUP(A73,'X10'!$AF:$AO,10,FALSE)),(IF($J$4=11,(VLOOKUP(A73,'X11'!$AF:$AO,10,FALSE)),(IF($J$4=12,(VLOOKUP(A73,'X12'!$AF:$AO,10,FALSE)),(VLOOKUP(A73,'X13'!$AF:$AO,10,FALSE))))))))))))))))))))))))))))=TRUE,$G$4,(((IF($J$4=1,(VLOOKUP(A73,'X1'!$AF:$AO,10,FALSE)),(IF($J$4=2,(VLOOKUP(A73,'X2'!$AF:$AO,10,FALSE)),(IF($J$4=3,(VLOOKUP(A73,'X3'!$AF:$AO,10,FALSE)),(IF($J$4=4,(VLOOKUP(A73,'X4'!$AF:$AO,10,FALSE)),(IF($J$4=5,(VLOOKUP(A73,'X5'!$AF:$AO,10,FALSE)),(IF($J$4=6,(VLOOKUP(A73,'X6'!$AF:$AO,10,FALSE)),(IF($J$4=7,(VLOOKUP(A73,'X7'!$AF:$AO,10,FALSE)),(IF($J$4=8,(VLOOKUP(A73,'X8'!$AF:$AO,10,FALSE)),(IF($J$4=9,(VLOOKUP(A73,'X9'!$AF:$AO,10,FALSE)),(IF($J$4=10,(VLOOKUP(A73,'X10'!$AF:$AO,10,FALSE)),(IF($J$4=11,(VLOOKUP(A73,'X11'!$AF:$AO,10,FALSE)),(IF($J$4=12,(VLOOKUP(A73,'X12'!$AF:$AO,10,FALSE)),(VLOOKUP(A73,'X13'!$AF:$AO,10,FALSE)))))))))))))))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(IF($J$4=1,(VLOOKUP(A74,'X1'!$AF:$AO,10,FALSE)),(IF($J$4=2,(VLOOKUP(A74,'X2'!$AF:$AO,10,FALSE)),(IF($J$4=3,(VLOOKUP(A74,'X3'!$AF:$AO,10,FALSE)),(IF($J$4=4,(VLOOKUP(A74,'X4'!$AF:$AO,10,FALSE)),(IF($J$4=5,(VLOOKUP(A74,'X5'!$AF:$AO,10,FALSE)),(IF($J$4=6,(VLOOKUP(A74,'X6'!$AF:$AO,10,FALSE)),(IF($J$4=7,(VLOOKUP(A74,'X7'!$AF:$AO,10,FALSE)),(IF($J$4=8,(VLOOKUP(A74,'X8'!$AF:$AO,10,FALSE)),(IF($J$4=9,(VLOOKUP(A74,'X9'!$AF:$AO,10,FALSE)),(IF($J$4=10,(VLOOKUP(A74,'X10'!$AF:$AO,10,FALSE)),(IF($J$4=11,(VLOOKUP(A74,'X11'!$AF:$AO,10,FALSE)),(IF($J$4=12,(VLOOKUP(A74,'X12'!$AF:$AO,10,FALSE)),(VLOOKUP(A74,'X13'!$AF:$AO,10,FALSE))))))))))))))))))))))))))))=TRUE,$G$4,(((IF($J$4=1,(VLOOKUP(A74,'X1'!$AF:$AO,10,FALSE)),(IF($J$4=2,(VLOOKUP(A74,'X2'!$AF:$AO,10,FALSE)),(IF($J$4=3,(VLOOKUP(A74,'X3'!$AF:$AO,10,FALSE)),(IF($J$4=4,(VLOOKUP(A74,'X4'!$AF:$AO,10,FALSE)),(IF($J$4=5,(VLOOKUP(A74,'X5'!$AF:$AO,10,FALSE)),(IF($J$4=6,(VLOOKUP(A74,'X6'!$AF:$AO,10,FALSE)),(IF($J$4=7,(VLOOKUP(A74,'X7'!$AF:$AO,10,FALSE)),(IF($J$4=8,(VLOOKUP(A74,'X8'!$AF:$AO,10,FALSE)),(IF($J$4=9,(VLOOKUP(A74,'X9'!$AF:$AO,10,FALSE)),(IF($J$4=10,(VLOOKUP(A74,'X10'!$AF:$AO,10,FALSE)),(IF($J$4=11,(VLOOKUP(A74,'X11'!$AF:$AO,10,FALSE)),(IF($J$4=12,(VLOOKUP(A74,'X12'!$AF:$AO,10,FALSE)),(VLOOKUP(A74,'X13'!$AF:$AO,10,FALSE)))))))))))))))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(IF($J$4=1,(VLOOKUP(A75,'X1'!$AF:$AO,10,FALSE)),(IF($J$4=2,(VLOOKUP(A75,'X2'!$AF:$AO,10,FALSE)),(IF($J$4=3,(VLOOKUP(A75,'X3'!$AF:$AO,10,FALSE)),(IF($J$4=4,(VLOOKUP(A75,'X4'!$AF:$AO,10,FALSE)),(IF($J$4=5,(VLOOKUP(A75,'X5'!$AF:$AO,10,FALSE)),(IF($J$4=6,(VLOOKUP(A75,'X6'!$AF:$AO,10,FALSE)),(IF($J$4=7,(VLOOKUP(A75,'X7'!$AF:$AO,10,FALSE)),(IF($J$4=8,(VLOOKUP(A75,'X8'!$AF:$AO,10,FALSE)),(IF($J$4=9,(VLOOKUP(A75,'X9'!$AF:$AO,10,FALSE)),(IF($J$4=10,(VLOOKUP(A75,'X10'!$AF:$AO,10,FALSE)),(IF($J$4=11,(VLOOKUP(A75,'X11'!$AF:$AO,10,FALSE)),(IF($J$4=12,(VLOOKUP(A75,'X12'!$AF:$AO,10,FALSE)),(VLOOKUP(A75,'X13'!$AF:$AO,10,FALSE))))))))))))))))))))))))))))=TRUE,$G$4,(((IF($J$4=1,(VLOOKUP(A75,'X1'!$AF:$AO,10,FALSE)),(IF($J$4=2,(VLOOKUP(A75,'X2'!$AF:$AO,10,FALSE)),(IF($J$4=3,(VLOOKUP(A75,'X3'!$AF:$AO,10,FALSE)),(IF($J$4=4,(VLOOKUP(A75,'X4'!$AF:$AO,10,FALSE)),(IF($J$4=5,(VLOOKUP(A75,'X5'!$AF:$AO,10,FALSE)),(IF($J$4=6,(VLOOKUP(A75,'X6'!$AF:$AO,10,FALSE)),(IF($J$4=7,(VLOOKUP(A75,'X7'!$AF:$AO,10,FALSE)),(IF($J$4=8,(VLOOKUP(A75,'X8'!$AF:$AO,10,FALSE)),(IF($J$4=9,(VLOOKUP(A75,'X9'!$AF:$AO,10,FALSE)),(IF($J$4=10,(VLOOKUP(A75,'X10'!$AF:$AO,10,FALSE)),(IF($J$4=11,(VLOOKUP(A75,'X11'!$AF:$AO,10,FALSE)),(IF($J$4=12,(VLOOKUP(A75,'X12'!$AF:$AO,10,FALSE)),(VLOOKUP(A75,'X13'!$AF:$AO,10,FALSE)))))))))))))))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(IF($J$4=1,(VLOOKUP(A76,'X1'!$AF:$AO,10,FALSE)),(IF($J$4=2,(VLOOKUP(A76,'X2'!$AF:$AO,10,FALSE)),(IF($J$4=3,(VLOOKUP(A76,'X3'!$AF:$AO,10,FALSE)),(IF($J$4=4,(VLOOKUP(A76,'X4'!$AF:$AO,10,FALSE)),(IF($J$4=5,(VLOOKUP(A76,'X5'!$AF:$AO,10,FALSE)),(IF($J$4=6,(VLOOKUP(A76,'X6'!$AF:$AO,10,FALSE)),(IF($J$4=7,(VLOOKUP(A76,'X7'!$AF:$AO,10,FALSE)),(IF($J$4=8,(VLOOKUP(A76,'X8'!$AF:$AO,10,FALSE)),(IF($J$4=9,(VLOOKUP(A76,'X9'!$AF:$AO,10,FALSE)),(IF($J$4=10,(VLOOKUP(A76,'X10'!$AF:$AO,10,FALSE)),(IF($J$4=11,(VLOOKUP(A76,'X11'!$AF:$AO,10,FALSE)),(IF($J$4=12,(VLOOKUP(A76,'X12'!$AF:$AO,10,FALSE)),(VLOOKUP(A76,'X13'!$AF:$AO,10,FALSE))))))))))))))))))))))))))))=TRUE,$G$4,(((IF($J$4=1,(VLOOKUP(A76,'X1'!$AF:$AO,10,FALSE)),(IF($J$4=2,(VLOOKUP(A76,'X2'!$AF:$AO,10,FALSE)),(IF($J$4=3,(VLOOKUP(A76,'X3'!$AF:$AO,10,FALSE)),(IF($J$4=4,(VLOOKUP(A76,'X4'!$AF:$AO,10,FALSE)),(IF($J$4=5,(VLOOKUP(A76,'X5'!$AF:$AO,10,FALSE)),(IF($J$4=6,(VLOOKUP(A76,'X6'!$AF:$AO,10,FALSE)),(IF($J$4=7,(VLOOKUP(A76,'X7'!$AF:$AO,10,FALSE)),(IF($J$4=8,(VLOOKUP(A76,'X8'!$AF:$AO,10,FALSE)),(IF($J$4=9,(VLOOKUP(A76,'X9'!$AF:$AO,10,FALSE)),(IF($J$4=10,(VLOOKUP(A76,'X10'!$AF:$AO,10,FALSE)),(IF($J$4=11,(VLOOKUP(A76,'X11'!$AF:$AO,10,FALSE)),(IF($J$4=12,(VLOOKUP(A76,'X12'!$AF:$AO,10,FALSE)),(VLOOKUP(A76,'X13'!$AF:$AO,10,FALSE)))))))))))))))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40" t="str">
        <f>IF(ISERROR(((IF($J$4=1,(VLOOKUP(A77,'X1'!$AF:$AO,10,FALSE)),(IF($J$4=2,(VLOOKUP(A77,'X2'!$AF:$AO,10,FALSE)),(IF($J$4=3,(VLOOKUP(A77,'X3'!$AF:$AO,10,FALSE)),(IF($J$4=4,(VLOOKUP(A77,'X4'!$AF:$AO,10,FALSE)),(IF($J$4=5,(VLOOKUP(A77,'X5'!$AF:$AO,10,FALSE)),(IF($J$4=6,(VLOOKUP(A77,'X6'!$AF:$AO,10,FALSE)),(IF($J$4=7,(VLOOKUP(A77,'X7'!$AF:$AO,10,FALSE)),(IF($J$4=8,(VLOOKUP(A77,'X8'!$AF:$AO,10,FALSE)),(IF($J$4=9,(VLOOKUP(A77,'X9'!$AF:$AO,10,FALSE)),(IF($J$4=10,(VLOOKUP(A77,'X10'!$AF:$AO,10,FALSE)),(IF($J$4=11,(VLOOKUP(A77,'X11'!$AF:$AO,10,FALSE)),(IF($J$4=12,(VLOOKUP(A77,'X12'!$AF:$AO,10,FALSE)),(VLOOKUP(A77,'X13'!$AF:$AO,10,FALSE))))))))))))))))))))))))))))=TRUE,$G$4,(((IF($J$4=1,(VLOOKUP(A77,'X1'!$AF:$AO,10,FALSE)),(IF($J$4=2,(VLOOKUP(A77,'X2'!$AF:$AO,10,FALSE)),(IF($J$4=3,(VLOOKUP(A77,'X3'!$AF:$AO,10,FALSE)),(IF($J$4=4,(VLOOKUP(A77,'X4'!$AF:$AO,10,FALSE)),(IF($J$4=5,(VLOOKUP(A77,'X5'!$AF:$AO,10,FALSE)),(IF($J$4=6,(VLOOKUP(A77,'X6'!$AF:$AO,10,FALSE)),(IF($J$4=7,(VLOOKUP(A77,'X7'!$AF:$AO,10,FALSE)),(IF($J$4=8,(VLOOKUP(A77,'X8'!$AF:$AO,10,FALSE)),(IF($J$4=9,(VLOOKUP(A77,'X9'!$AF:$AO,10,FALSE)),(IF($J$4=10,(VLOOKUP(A77,'X10'!$AF:$AO,10,FALSE)),(IF($J$4=11,(VLOOKUP(A77,'X11'!$AF:$AO,10,FALSE)),(IF($J$4=12,(VLOOKUP(A77,'X12'!$AF:$AO,10,FALSE)),(VLOOKUP(A77,'X13'!$AF:$AO,10,FALSE)))))))))))))))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(IF($J$4=1,(VLOOKUP(A78,'X1'!$AF:$AO,10,FALSE)),(IF($J$4=2,(VLOOKUP(A78,'X2'!$AF:$AO,10,FALSE)),(IF($J$4=3,(VLOOKUP(A78,'X3'!$AF:$AO,10,FALSE)),(IF($J$4=4,(VLOOKUP(A78,'X4'!$AF:$AO,10,FALSE)),(IF($J$4=5,(VLOOKUP(A78,'X5'!$AF:$AO,10,FALSE)),(IF($J$4=6,(VLOOKUP(A78,'X6'!$AF:$AO,10,FALSE)),(IF($J$4=7,(VLOOKUP(A78,'X7'!$AF:$AO,10,FALSE)),(IF($J$4=8,(VLOOKUP(A78,'X8'!$AF:$AO,10,FALSE)),(IF($J$4=9,(VLOOKUP(A78,'X9'!$AF:$AO,10,FALSE)),(IF($J$4=10,(VLOOKUP(A78,'X10'!$AF:$AO,10,FALSE)),(IF($J$4=11,(VLOOKUP(A78,'X11'!$AF:$AO,10,FALSE)),(IF($J$4=12,(VLOOKUP(A78,'X12'!$AF:$AO,10,FALSE)),(VLOOKUP(A78,'X13'!$AF:$AO,10,FALSE))))))))))))))))))))))))))))=TRUE,$G$4,(((IF($J$4=1,(VLOOKUP(A78,'X1'!$AF:$AO,10,FALSE)),(IF($J$4=2,(VLOOKUP(A78,'X2'!$AF:$AO,10,FALSE)),(IF($J$4=3,(VLOOKUP(A78,'X3'!$AF:$AO,10,FALSE)),(IF($J$4=4,(VLOOKUP(A78,'X4'!$AF:$AO,10,FALSE)),(IF($J$4=5,(VLOOKUP(A78,'X5'!$AF:$AO,10,FALSE)),(IF($J$4=6,(VLOOKUP(A78,'X6'!$AF:$AO,10,FALSE)),(IF($J$4=7,(VLOOKUP(A78,'X7'!$AF:$AO,10,FALSE)),(IF($J$4=8,(VLOOKUP(A78,'X8'!$AF:$AO,10,FALSE)),(IF($J$4=9,(VLOOKUP(A78,'X9'!$AF:$AO,10,FALSE)),(IF($J$4=10,(VLOOKUP(A78,'X10'!$AF:$AO,10,FALSE)),(IF($J$4=11,(VLOOKUP(A78,'X11'!$AF:$AO,10,FALSE)),(IF($J$4=12,(VLOOKUP(A78,'X12'!$AF:$AO,10,FALSE)),(VLOOKUP(A78,'X13'!$AF:$AO,10,FALSE)))))))))))))))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(IF($J$4=1,(VLOOKUP(A79,'X1'!$AF:$AO,10,FALSE)),(IF($J$4=2,(VLOOKUP(A79,'X2'!$AF:$AO,10,FALSE)),(IF($J$4=3,(VLOOKUP(A79,'X3'!$AF:$AO,10,FALSE)),(IF($J$4=4,(VLOOKUP(A79,'X4'!$AF:$AO,10,FALSE)),(IF($J$4=5,(VLOOKUP(A79,'X5'!$AF:$AO,10,FALSE)),(IF($J$4=6,(VLOOKUP(A79,'X6'!$AF:$AO,10,FALSE)),(IF($J$4=7,(VLOOKUP(A79,'X7'!$AF:$AO,10,FALSE)),(IF($J$4=8,(VLOOKUP(A79,'X8'!$AF:$AO,10,FALSE)),(IF($J$4=9,(VLOOKUP(A79,'X9'!$AF:$AO,10,FALSE)),(IF($J$4=10,(VLOOKUP(A79,'X10'!$AF:$AO,10,FALSE)),(IF($J$4=11,(VLOOKUP(A79,'X11'!$AF:$AO,10,FALSE)),(IF($J$4=12,(VLOOKUP(A79,'X12'!$AF:$AO,10,FALSE)),(VLOOKUP(A79,'X13'!$AF:$AO,10,FALSE))))))))))))))))))))))))))))=TRUE,$G$4,(((IF($J$4=1,(VLOOKUP(A79,'X1'!$AF:$AO,10,FALSE)),(IF($J$4=2,(VLOOKUP(A79,'X2'!$AF:$AO,10,FALSE)),(IF($J$4=3,(VLOOKUP(A79,'X3'!$AF:$AO,10,FALSE)),(IF($J$4=4,(VLOOKUP(A79,'X4'!$AF:$AO,10,FALSE)),(IF($J$4=5,(VLOOKUP(A79,'X5'!$AF:$AO,10,FALSE)),(IF($J$4=6,(VLOOKUP(A79,'X6'!$AF:$AO,10,FALSE)),(IF($J$4=7,(VLOOKUP(A79,'X7'!$AF:$AO,10,FALSE)),(IF($J$4=8,(VLOOKUP(A79,'X8'!$AF:$AO,10,FALSE)),(IF($J$4=9,(VLOOKUP(A79,'X9'!$AF:$AO,10,FALSE)),(IF($J$4=10,(VLOOKUP(A79,'X10'!$AF:$AO,10,FALSE)),(IF($J$4=11,(VLOOKUP(A79,'X11'!$AF:$AO,10,FALSE)),(IF($J$4=12,(VLOOKUP(A79,'X12'!$AF:$AO,10,FALSE)),(VLOOKUP(A79,'X13'!$AF:$AO,10,FALSE)))))))))))))))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(IF($J$4=1,(VLOOKUP(A80,'X1'!$AF:$AO,10,FALSE)),(IF($J$4=2,(VLOOKUP(A80,'X2'!$AF:$AO,10,FALSE)),(IF($J$4=3,(VLOOKUP(A80,'X3'!$AF:$AO,10,FALSE)),(IF($J$4=4,(VLOOKUP(A80,'X4'!$AF:$AO,10,FALSE)),(IF($J$4=5,(VLOOKUP(A80,'X5'!$AF:$AO,10,FALSE)),(IF($J$4=6,(VLOOKUP(A80,'X6'!$AF:$AO,10,FALSE)),(IF($J$4=7,(VLOOKUP(A80,'X7'!$AF:$AO,10,FALSE)),(IF($J$4=8,(VLOOKUP(A80,'X8'!$AF:$AO,10,FALSE)),(IF($J$4=9,(VLOOKUP(A80,'X9'!$AF:$AO,10,FALSE)),(IF($J$4=10,(VLOOKUP(A80,'X10'!$AF:$AO,10,FALSE)),(IF($J$4=11,(VLOOKUP(A80,'X11'!$AF:$AO,10,FALSE)),(IF($J$4=12,(VLOOKUP(A80,'X12'!$AF:$AO,10,FALSE)),(VLOOKUP(A80,'X13'!$AF:$AO,10,FALSE))))))))))))))))))))))))))))=TRUE,$G$4,(((IF($J$4=1,(VLOOKUP(A80,'X1'!$AF:$AO,10,FALSE)),(IF($J$4=2,(VLOOKUP(A80,'X2'!$AF:$AO,10,FALSE)),(IF($J$4=3,(VLOOKUP(A80,'X3'!$AF:$AO,10,FALSE)),(IF($J$4=4,(VLOOKUP(A80,'X4'!$AF:$AO,10,FALSE)),(IF($J$4=5,(VLOOKUP(A80,'X5'!$AF:$AO,10,FALSE)),(IF($J$4=6,(VLOOKUP(A80,'X6'!$AF:$AO,10,FALSE)),(IF($J$4=7,(VLOOKUP(A80,'X7'!$AF:$AO,10,FALSE)),(IF($J$4=8,(VLOOKUP(A80,'X8'!$AF:$AO,10,FALSE)),(IF($J$4=9,(VLOOKUP(A80,'X9'!$AF:$AO,10,FALSE)),(IF($J$4=10,(VLOOKUP(A80,'X10'!$AF:$AO,10,FALSE)),(IF($J$4=11,(VLOOKUP(A80,'X11'!$AF:$AO,10,FALSE)),(IF($J$4=12,(VLOOKUP(A80,'X12'!$AF:$AO,10,FALSE)),(VLOOKUP(A80,'X13'!$AF:$AO,10,FALSE)))))))))))))))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120</v>
      </c>
      <c r="D83" s="15" t="s">
        <v>139</v>
      </c>
      <c r="E83" s="15" t="s">
        <v>120</v>
      </c>
      <c r="F83" s="15" t="s">
        <v>139</v>
      </c>
    </row>
    <row r="84" spans="1:6" x14ac:dyDescent="0.2">
      <c r="A84" s="15">
        <v>1</v>
      </c>
      <c r="B84" s="18" t="str">
        <f>IF(ISERROR(((IF($J$4=1,(VLOOKUP(A84,'X1'!$Z:$AO,16,FALSE)),(IF($J$4=2,(VLOOKUP(A84,'X2'!$Z:$AO,16,FALSE)),(IF($J$4=3,(VLOOKUP(A84,'X3'!$Z:$AO,16,FALSE)),(IF($J$4=4,(VLOOKUP(A84,'X4'!$Z:$AO,16,FALSE)),(IF($J$4=5,(VLOOKUP(A84,'X5'!$Z:$AO,16,FALSE)),(IF($J$4=6,(VLOOKUP(A84,'X6'!$Z:$AO,16,FALSE)),(IF($J$4=7,(VLOOKUP(A84,'X7'!$Z:$AO,16,FALSE)),(IF($J$4=8,(VLOOKUP(A84,'X8'!$Z:$AO,16,FALSE)),(IF($J$4=9,(VLOOKUP(A84,'X9'!$Z:$AO,16,FALSE)),(IF($J$4=10,(VLOOKUP(A84,'X10'!$Z:$AO,16,FALSE)),(IF($J$4=11,(VLOOKUP(A84,'X11'!$Z:$AO,16,FALSE)),(IF($J$4=12,(VLOOKUP(A84,'X12'!$Z:$AO,16,FALSE)),(VLOOKUP(A84,'X13'!$Z:$AO,16,FALSE))))))))))))))))))))))))))))=TRUE,$G$4,(((IF($J$4=1,(VLOOKUP(A84,'X1'!$Z:$AO,16,FALSE)),(IF($J$4=2,(VLOOKUP(A84,'X2'!$Z:$AO,16,FALSE)),(IF($J$4=3,(VLOOKUP(A84,'X3'!$Z:$AO,16,FALSE)),(IF($J$4=4,(VLOOKUP(A84,'X4'!$Z:$AO,16,FALSE)),(IF($J$4=5,(VLOOKUP(A84,'X5'!$Z:$AO,16,FALSE)),(IF($J$4=6,(VLOOKUP(A84,'X6'!$Z:$AO,16,FALSE)),(IF($J$4=7,(VLOOKUP(A84,'X7'!$Z:$AO,16,FALSE)),(IF($J$4=8,(VLOOKUP(A84,'X8'!$Z:$AO,16,FALSE)),(IF($J$4=9,(VLOOKUP(A84,'X9'!$Z:$AO,16,FALSE)),(IF($J$4=10,(VLOOKUP(A84,'X10'!$Z:$AO,16,FALSE)),(IF($J$4=11,(VLOOKUP(A84,'X11'!$Z:$AO,16,FALSE)),(IF($J$4=12,(VLOOKUP(A84,'X12'!$Z:$AO,16,FALSE)),(VLOOKUP(A84,'X13'!$Z:$AO,16,FALSE)))))))))))))))))))))))))))))</f>
        <v>AFKS RM Equity</v>
      </c>
      <c r="C84" s="15">
        <f>COUNTIF($B$84:$B$119,"&lt;="&amp;B84)</f>
        <v>1</v>
      </c>
      <c r="D84" s="15" t="str">
        <f t="shared" ref="D84:D119" si="12">B84</f>
        <v>AFKS RM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AFKS RM Equity</v>
      </c>
    </row>
    <row r="85" spans="1:6" x14ac:dyDescent="0.2">
      <c r="A85" s="15">
        <f>A84+1</f>
        <v>2</v>
      </c>
      <c r="B85" s="18" t="str">
        <f>IF(ISERROR(((IF($J$4=1,(VLOOKUP(A85,'X1'!$Z:$AO,16,FALSE)),(IF($J$4=2,(VLOOKUP(A85,'X2'!$Z:$AO,16,FALSE)),(IF($J$4=3,(VLOOKUP(A85,'X3'!$Z:$AO,16,FALSE)),(IF($J$4=4,(VLOOKUP(A85,'X4'!$Z:$AO,16,FALSE)),(IF($J$4=5,(VLOOKUP(A85,'X5'!$Z:$AO,16,FALSE)),(IF($J$4=6,(VLOOKUP(A85,'X6'!$Z:$AO,16,FALSE)),(IF($J$4=7,(VLOOKUP(A85,'X7'!$Z:$AO,16,FALSE)),(IF($J$4=8,(VLOOKUP(A85,'X8'!$Z:$AO,16,FALSE)),(IF($J$4=9,(VLOOKUP(A85,'X9'!$Z:$AO,16,FALSE)),(IF($J$4=10,(VLOOKUP(A85,'X10'!$Z:$AO,16,FALSE)),(IF($J$4=11,(VLOOKUP(A85,'X11'!$Z:$AO,16,FALSE)),(IF($J$4=12,(VLOOKUP(A85,'X12'!$Z:$AO,16,FALSE)),(VLOOKUP(A85,'X13'!$Z:$AO,16,FALSE))))))))))))))))))))))))))))=TRUE,$G$4,(((IF($J$4=1,(VLOOKUP(A85,'X1'!$Z:$AO,16,FALSE)),(IF($J$4=2,(VLOOKUP(A85,'X2'!$Z:$AO,16,FALSE)),(IF($J$4=3,(VLOOKUP(A85,'X3'!$Z:$AO,16,FALSE)),(IF($J$4=4,(VLOOKUP(A85,'X4'!$Z:$AO,16,FALSE)),(IF($J$4=5,(VLOOKUP(A85,'X5'!$Z:$AO,16,FALSE)),(IF($J$4=6,(VLOOKUP(A85,'X6'!$Z:$AO,16,FALSE)),(IF($J$4=7,(VLOOKUP(A85,'X7'!$Z:$AO,16,FALSE)),(IF($J$4=8,(VLOOKUP(A85,'X8'!$Z:$AO,16,FALSE)),(IF($J$4=9,(VLOOKUP(A85,'X9'!$Z:$AO,16,FALSE)),(IF($J$4=10,(VLOOKUP(A85,'X10'!$Z:$AO,16,FALSE)),(IF($J$4=11,(VLOOKUP(A85,'X11'!$Z:$AO,16,FALSE)),(IF($J$4=12,(VLOOKUP(A85,'X12'!$Z:$AO,16,FALSE)),(VLOOKUP(A85,'X13'!$Z:$AO,16,FALSE)))))))))))))))))))))))))))))</f>
        <v>RSTI RM Equity</v>
      </c>
      <c r="C85" s="15">
        <f t="shared" ref="C85:C119" si="13">COUNTIF($B$84:$B$119,"&lt;="&amp;B85)</f>
        <v>11</v>
      </c>
      <c r="D85" s="15" t="str">
        <f t="shared" si="12"/>
        <v>RSTI RM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CBOM RM Equity</v>
      </c>
    </row>
    <row r="86" spans="1:6" x14ac:dyDescent="0.2">
      <c r="A86" s="15">
        <f t="shared" ref="A86:A101" si="15">A85+1</f>
        <v>3</v>
      </c>
      <c r="B86" s="18" t="str">
        <f>IF(ISERROR(((IF($J$4=1,(VLOOKUP(A86,'X1'!$Z:$AO,16,FALSE)),(IF($J$4=2,(VLOOKUP(A86,'X2'!$Z:$AO,16,FALSE)),(IF($J$4=3,(VLOOKUP(A86,'X3'!$Z:$AO,16,FALSE)),(IF($J$4=4,(VLOOKUP(A86,'X4'!$Z:$AO,16,FALSE)),(IF($J$4=5,(VLOOKUP(A86,'X5'!$Z:$AO,16,FALSE)),(IF($J$4=6,(VLOOKUP(A86,'X6'!$Z:$AO,16,FALSE)),(IF($J$4=7,(VLOOKUP(A86,'X7'!$Z:$AO,16,FALSE)),(IF($J$4=8,(VLOOKUP(A86,'X8'!$Z:$AO,16,FALSE)),(IF($J$4=9,(VLOOKUP(A86,'X9'!$Z:$AO,16,FALSE)),(IF($J$4=10,(VLOOKUP(A86,'X10'!$Z:$AO,16,FALSE)),(IF($J$4=11,(VLOOKUP(A86,'X11'!$Z:$AO,16,FALSE)),(IF($J$4=12,(VLOOKUP(A86,'X12'!$Z:$AO,16,FALSE)),(VLOOKUP(A86,'X13'!$Z:$AO,16,FALSE))))))))))))))))))))))))))))=TRUE,$G$4,(((IF($J$4=1,(VLOOKUP(A86,'X1'!$Z:$AO,16,FALSE)),(IF($J$4=2,(VLOOKUP(A86,'X2'!$Z:$AO,16,FALSE)),(IF($J$4=3,(VLOOKUP(A86,'X3'!$Z:$AO,16,FALSE)),(IF($J$4=4,(VLOOKUP(A86,'X4'!$Z:$AO,16,FALSE)),(IF($J$4=5,(VLOOKUP(A86,'X5'!$Z:$AO,16,FALSE)),(IF($J$4=6,(VLOOKUP(A86,'X6'!$Z:$AO,16,FALSE)),(IF($J$4=7,(VLOOKUP(A86,'X7'!$Z:$AO,16,FALSE)),(IF($J$4=8,(VLOOKUP(A86,'X8'!$Z:$AO,16,FALSE)),(IF($J$4=9,(VLOOKUP(A86,'X9'!$Z:$AO,16,FALSE)),(IF($J$4=10,(VLOOKUP(A86,'X10'!$Z:$AO,16,FALSE)),(IF($J$4=11,(VLOOKUP(A86,'X11'!$Z:$AO,16,FALSE)),(IF($J$4=12,(VLOOKUP(A86,'X12'!$Z:$AO,16,FALSE)),(VLOOKUP(A86,'X13'!$Z:$AO,16,FALSE)))))))))))))))))))))))))))))</f>
        <v>FEES RM Equity</v>
      </c>
      <c r="C86" s="15">
        <f t="shared" si="13"/>
        <v>3</v>
      </c>
      <c r="D86" s="15" t="str">
        <f t="shared" si="12"/>
        <v>FEES RM Equity</v>
      </c>
      <c r="E86" s="15">
        <f t="shared" ref="E86:E119" si="16">E85+1</f>
        <v>3</v>
      </c>
      <c r="F86" s="15" t="str">
        <f t="shared" si="14"/>
        <v>FEES RM Equity</v>
      </c>
    </row>
    <row r="87" spans="1:6" x14ac:dyDescent="0.2">
      <c r="A87" s="15">
        <f t="shared" si="15"/>
        <v>4</v>
      </c>
      <c r="B87" s="18" t="str">
        <f>IF(ISERROR(((IF($J$4=1,(VLOOKUP(A87,'X1'!$Z:$AO,16,FALSE)),(IF($J$4=2,(VLOOKUP(A87,'X2'!$Z:$AO,16,FALSE)),(IF($J$4=3,(VLOOKUP(A87,'X3'!$Z:$AO,16,FALSE)),(IF($J$4=4,(VLOOKUP(A87,'X4'!$Z:$AO,16,FALSE)),(IF($J$4=5,(VLOOKUP(A87,'X5'!$Z:$AO,16,FALSE)),(IF($J$4=6,(VLOOKUP(A87,'X6'!$Z:$AO,16,FALSE)),(IF($J$4=7,(VLOOKUP(A87,'X7'!$Z:$AO,16,FALSE)),(IF($J$4=8,(VLOOKUP(A87,'X8'!$Z:$AO,16,FALSE)),(IF($J$4=9,(VLOOKUP(A87,'X9'!$Z:$AO,16,FALSE)),(IF($J$4=10,(VLOOKUP(A87,'X10'!$Z:$AO,16,FALSE)),(IF($J$4=11,(VLOOKUP(A87,'X11'!$Z:$AO,16,FALSE)),(IF($J$4=12,(VLOOKUP(A87,'X12'!$Z:$AO,16,FALSE)),(VLOOKUP(A87,'X13'!$Z:$AO,16,FALSE))))))))))))))))))))))))))))=TRUE,$G$4,(((IF($J$4=1,(VLOOKUP(A87,'X1'!$Z:$AO,16,FALSE)),(IF($J$4=2,(VLOOKUP(A87,'X2'!$Z:$AO,16,FALSE)),(IF($J$4=3,(VLOOKUP(A87,'X3'!$Z:$AO,16,FALSE)),(IF($J$4=4,(VLOOKUP(A87,'X4'!$Z:$AO,16,FALSE)),(IF($J$4=5,(VLOOKUP(A87,'X5'!$Z:$AO,16,FALSE)),(IF($J$4=6,(VLOOKUP(A87,'X6'!$Z:$AO,16,FALSE)),(IF($J$4=7,(VLOOKUP(A87,'X7'!$Z:$AO,16,FALSE)),(IF($J$4=8,(VLOOKUP(A87,'X8'!$Z:$AO,16,FALSE)),(IF($J$4=9,(VLOOKUP(A87,'X9'!$Z:$AO,16,FALSE)),(IF($J$4=10,(VLOOKUP(A87,'X10'!$Z:$AO,16,FALSE)),(IF($J$4=11,(VLOOKUP(A87,'X11'!$Z:$AO,16,FALSE)),(IF($J$4=12,(VLOOKUP(A87,'X12'!$Z:$AO,16,FALSE)),(VLOOKUP(A87,'X13'!$Z:$AO,16,FALSE)))))))))))))))))))))))))))))</f>
        <v>VTBR RM Equity</v>
      </c>
      <c r="C87" s="15">
        <f t="shared" si="13"/>
        <v>18</v>
      </c>
      <c r="D87" s="15" t="str">
        <f t="shared" si="12"/>
        <v>VTBR RM Equity</v>
      </c>
      <c r="E87" s="15">
        <f t="shared" si="16"/>
        <v>4</v>
      </c>
      <c r="F87" s="15" t="str">
        <f t="shared" si="14"/>
        <v>GAZP RM Equity</v>
      </c>
    </row>
    <row r="88" spans="1:6" x14ac:dyDescent="0.2">
      <c r="A88" s="15">
        <f t="shared" si="15"/>
        <v>5</v>
      </c>
      <c r="B88" s="18" t="str">
        <f>IF(ISERROR(((IF($J$4=1,(VLOOKUP(A88,'X1'!$Z:$AO,16,FALSE)),(IF($J$4=2,(VLOOKUP(A88,'X2'!$Z:$AO,16,FALSE)),(IF($J$4=3,(VLOOKUP(A88,'X3'!$Z:$AO,16,FALSE)),(IF($J$4=4,(VLOOKUP(A88,'X4'!$Z:$AO,16,FALSE)),(IF($J$4=5,(VLOOKUP(A88,'X5'!$Z:$AO,16,FALSE)),(IF($J$4=6,(VLOOKUP(A88,'X6'!$Z:$AO,16,FALSE)),(IF($J$4=7,(VLOOKUP(A88,'X7'!$Z:$AO,16,FALSE)),(IF($J$4=8,(VLOOKUP(A88,'X8'!$Z:$AO,16,FALSE)),(IF($J$4=9,(VLOOKUP(A88,'X9'!$Z:$AO,16,FALSE)),(IF($J$4=10,(VLOOKUP(A88,'X10'!$Z:$AO,16,FALSE)),(IF($J$4=11,(VLOOKUP(A88,'X11'!$Z:$AO,16,FALSE)),(IF($J$4=12,(VLOOKUP(A88,'X12'!$Z:$AO,16,FALSE)),(VLOOKUP(A88,'X13'!$Z:$AO,16,FALSE))))))))))))))))))))))))))))=TRUE,$G$4,(((IF($J$4=1,(VLOOKUP(A88,'X1'!$Z:$AO,16,FALSE)),(IF($J$4=2,(VLOOKUP(A88,'X2'!$Z:$AO,16,FALSE)),(IF($J$4=3,(VLOOKUP(A88,'X3'!$Z:$AO,16,FALSE)),(IF($J$4=4,(VLOOKUP(A88,'X4'!$Z:$AO,16,FALSE)),(IF($J$4=5,(VLOOKUP(A88,'X5'!$Z:$AO,16,FALSE)),(IF($J$4=6,(VLOOKUP(A88,'X6'!$Z:$AO,16,FALSE)),(IF($J$4=7,(VLOOKUP(A88,'X7'!$Z:$AO,16,FALSE)),(IF($J$4=8,(VLOOKUP(A88,'X8'!$Z:$AO,16,FALSE)),(IF($J$4=9,(VLOOKUP(A88,'X9'!$Z:$AO,16,FALSE)),(IF($J$4=10,(VLOOKUP(A88,'X10'!$Z:$AO,16,FALSE)),(IF($J$4=11,(VLOOKUP(A88,'X11'!$Z:$AO,16,FALSE)),(IF($J$4=12,(VLOOKUP(A88,'X12'!$Z:$AO,16,FALSE)),(VLOOKUP(A88,'X13'!$Z:$AO,16,FALSE)))))))))))))))))))))))))))))</f>
        <v>RUAL RM Equity</v>
      </c>
      <c r="C88" s="15">
        <f t="shared" si="13"/>
        <v>12</v>
      </c>
      <c r="D88" s="15" t="str">
        <f t="shared" si="12"/>
        <v>RUAL RM Equity</v>
      </c>
      <c r="E88" s="15">
        <f t="shared" si="16"/>
        <v>5</v>
      </c>
      <c r="F88" s="15" t="str">
        <f t="shared" si="14"/>
        <v>HYDR RM Equity</v>
      </c>
    </row>
    <row r="89" spans="1:6" x14ac:dyDescent="0.2">
      <c r="A89" s="15">
        <f t="shared" si="15"/>
        <v>6</v>
      </c>
      <c r="B89" s="18" t="str">
        <f>IF(ISERROR(((IF($J$4=1,(VLOOKUP(A89,'X1'!$Z:$AO,16,FALSE)),(IF($J$4=2,(VLOOKUP(A89,'X2'!$Z:$AO,16,FALSE)),(IF($J$4=3,(VLOOKUP(A89,'X3'!$Z:$AO,16,FALSE)),(IF($J$4=4,(VLOOKUP(A89,'X4'!$Z:$AO,16,FALSE)),(IF($J$4=5,(VLOOKUP(A89,'X5'!$Z:$AO,16,FALSE)),(IF($J$4=6,(VLOOKUP(A89,'X6'!$Z:$AO,16,FALSE)),(IF($J$4=7,(VLOOKUP(A89,'X7'!$Z:$AO,16,FALSE)),(IF($J$4=8,(VLOOKUP(A89,'X8'!$Z:$AO,16,FALSE)),(IF($J$4=9,(VLOOKUP(A89,'X9'!$Z:$AO,16,FALSE)),(IF($J$4=10,(VLOOKUP(A89,'X10'!$Z:$AO,16,FALSE)),(IF($J$4=11,(VLOOKUP(A89,'X11'!$Z:$AO,16,FALSE)),(IF($J$4=12,(VLOOKUP(A89,'X12'!$Z:$AO,16,FALSE)),(VLOOKUP(A89,'X13'!$Z:$AO,16,FALSE))))))))))))))))))))))))))))=TRUE,$G$4,(((IF($J$4=1,(VLOOKUP(A89,'X1'!$Z:$AO,16,FALSE)),(IF($J$4=2,(VLOOKUP(A89,'X2'!$Z:$AO,16,FALSE)),(IF($J$4=3,(VLOOKUP(A89,'X3'!$Z:$AO,16,FALSE)),(IF($J$4=4,(VLOOKUP(A89,'X4'!$Z:$AO,16,FALSE)),(IF($J$4=5,(VLOOKUP(A89,'X5'!$Z:$AO,16,FALSE)),(IF($J$4=6,(VLOOKUP(A89,'X6'!$Z:$AO,16,FALSE)),(IF($J$4=7,(VLOOKUP(A89,'X7'!$Z:$AO,16,FALSE)),(IF($J$4=8,(VLOOKUP(A89,'X8'!$Z:$AO,16,FALSE)),(IF($J$4=9,(VLOOKUP(A89,'X9'!$Z:$AO,16,FALSE)),(IF($J$4=10,(VLOOKUP(A89,'X10'!$Z:$AO,16,FALSE)),(IF($J$4=11,(VLOOKUP(A89,'X11'!$Z:$AO,16,FALSE)),(IF($J$4=12,(VLOOKUP(A89,'X12'!$Z:$AO,16,FALSE)),(VLOOKUP(A89,'X13'!$Z:$AO,16,FALSE)))))))))))))))))))))))))))))</f>
        <v>MAGN RM Equity</v>
      </c>
      <c r="C89" s="15">
        <f t="shared" si="13"/>
        <v>7</v>
      </c>
      <c r="D89" s="15" t="str">
        <f t="shared" si="12"/>
        <v>MAGN RM Equity</v>
      </c>
      <c r="E89" s="15">
        <f t="shared" si="16"/>
        <v>6</v>
      </c>
      <c r="F89" s="15" t="str">
        <f t="shared" si="14"/>
        <v>IRAO RM Equity</v>
      </c>
    </row>
    <row r="90" spans="1:6" x14ac:dyDescent="0.2">
      <c r="A90" s="15">
        <f t="shared" si="15"/>
        <v>7</v>
      </c>
      <c r="B90" s="18" t="str">
        <f>IF(ISERROR(((IF($J$4=1,(VLOOKUP(A90,'X1'!$Z:$AO,16,FALSE)),(IF($J$4=2,(VLOOKUP(A90,'X2'!$Z:$AO,16,FALSE)),(IF($J$4=3,(VLOOKUP(A90,'X3'!$Z:$AO,16,FALSE)),(IF($J$4=4,(VLOOKUP(A90,'X4'!$Z:$AO,16,FALSE)),(IF($J$4=5,(VLOOKUP(A90,'X5'!$Z:$AO,16,FALSE)),(IF($J$4=6,(VLOOKUP(A90,'X6'!$Z:$AO,16,FALSE)),(IF($J$4=7,(VLOOKUP(A90,'X7'!$Z:$AO,16,FALSE)),(IF($J$4=8,(VLOOKUP(A90,'X8'!$Z:$AO,16,FALSE)),(IF($J$4=9,(VLOOKUP(A90,'X9'!$Z:$AO,16,FALSE)),(IF($J$4=10,(VLOOKUP(A90,'X10'!$Z:$AO,16,FALSE)),(IF($J$4=11,(VLOOKUP(A90,'X11'!$Z:$AO,16,FALSE)),(IF($J$4=12,(VLOOKUP(A90,'X12'!$Z:$AO,16,FALSE)),(VLOOKUP(A90,'X13'!$Z:$AO,16,FALSE))))))))))))))))))))))))))))=TRUE,$G$4,(((IF($J$4=1,(VLOOKUP(A90,'X1'!$Z:$AO,16,FALSE)),(IF($J$4=2,(VLOOKUP(A90,'X2'!$Z:$AO,16,FALSE)),(IF($J$4=3,(VLOOKUP(A90,'X3'!$Z:$AO,16,FALSE)),(IF($J$4=4,(VLOOKUP(A90,'X4'!$Z:$AO,16,FALSE)),(IF($J$4=5,(VLOOKUP(A90,'X5'!$Z:$AO,16,FALSE)),(IF($J$4=6,(VLOOKUP(A90,'X6'!$Z:$AO,16,FALSE)),(IF($J$4=7,(VLOOKUP(A90,'X7'!$Z:$AO,16,FALSE)),(IF($J$4=8,(VLOOKUP(A90,'X8'!$Z:$AO,16,FALSE)),(IF($J$4=9,(VLOOKUP(A90,'X9'!$Z:$AO,16,FALSE)),(IF($J$4=10,(VLOOKUP(A90,'X10'!$Z:$AO,16,FALSE)),(IF($J$4=11,(VLOOKUP(A90,'X11'!$Z:$AO,16,FALSE)),(IF($J$4=12,(VLOOKUP(A90,'X12'!$Z:$AO,16,FALSE)),(VLOOKUP(A90,'X13'!$Z:$AO,16,FALSE)))))))))))))))))))))))))))))</f>
        <v>IRAO RM Equity</v>
      </c>
      <c r="C90" s="15">
        <f t="shared" si="13"/>
        <v>6</v>
      </c>
      <c r="D90" s="15" t="str">
        <f t="shared" si="12"/>
        <v>IRAO RM Equity</v>
      </c>
      <c r="E90" s="15">
        <f t="shared" si="16"/>
        <v>7</v>
      </c>
      <c r="F90" s="15" t="str">
        <f t="shared" si="14"/>
        <v>MAGN RM Equity</v>
      </c>
    </row>
    <row r="91" spans="1:6" x14ac:dyDescent="0.2">
      <c r="A91" s="15">
        <f t="shared" si="15"/>
        <v>8</v>
      </c>
      <c r="B91" s="18" t="str">
        <f>IF(ISERROR(((IF($J$4=1,(VLOOKUP(A91,'X1'!$Z:$AO,16,FALSE)),(IF($J$4=2,(VLOOKUP(A91,'X2'!$Z:$AO,16,FALSE)),(IF($J$4=3,(VLOOKUP(A91,'X3'!$Z:$AO,16,FALSE)),(IF($J$4=4,(VLOOKUP(A91,'X4'!$Z:$AO,16,FALSE)),(IF($J$4=5,(VLOOKUP(A91,'X5'!$Z:$AO,16,FALSE)),(IF($J$4=6,(VLOOKUP(A91,'X6'!$Z:$AO,16,FALSE)),(IF($J$4=7,(VLOOKUP(A91,'X7'!$Z:$AO,16,FALSE)),(IF($J$4=8,(VLOOKUP(A91,'X8'!$Z:$AO,16,FALSE)),(IF($J$4=9,(VLOOKUP(A91,'X9'!$Z:$AO,16,FALSE)),(IF($J$4=10,(VLOOKUP(A91,'X10'!$Z:$AO,16,FALSE)),(IF($J$4=11,(VLOOKUP(A91,'X11'!$Z:$AO,16,FALSE)),(IF($J$4=12,(VLOOKUP(A91,'X12'!$Z:$AO,16,FALSE)),(VLOOKUP(A91,'X13'!$Z:$AO,16,FALSE))))))))))))))))))))))))))))=TRUE,$G$4,(((IF($J$4=1,(VLOOKUP(A91,'X1'!$Z:$AO,16,FALSE)),(IF($J$4=2,(VLOOKUP(A91,'X2'!$Z:$AO,16,FALSE)),(IF($J$4=3,(VLOOKUP(A91,'X3'!$Z:$AO,16,FALSE)),(IF($J$4=4,(VLOOKUP(A91,'X4'!$Z:$AO,16,FALSE)),(IF($J$4=5,(VLOOKUP(A91,'X5'!$Z:$AO,16,FALSE)),(IF($J$4=6,(VLOOKUP(A91,'X6'!$Z:$AO,16,FALSE)),(IF($J$4=7,(VLOOKUP(A91,'X7'!$Z:$AO,16,FALSE)),(IF($J$4=8,(VLOOKUP(A91,'X8'!$Z:$AO,16,FALSE)),(IF($J$4=9,(VLOOKUP(A91,'X9'!$Z:$AO,16,FALSE)),(IF($J$4=10,(VLOOKUP(A91,'X10'!$Z:$AO,16,FALSE)),(IF($J$4=11,(VLOOKUP(A91,'X11'!$Z:$AO,16,FALSE)),(IF($J$4=12,(VLOOKUP(A91,'X12'!$Z:$AO,16,FALSE)),(VLOOKUP(A91,'X13'!$Z:$AO,16,FALSE)))))))))))))))))))))))))))))</f>
        <v>GAZP RM Equity</v>
      </c>
      <c r="C91" s="15">
        <f t="shared" si="13"/>
        <v>4</v>
      </c>
      <c r="D91" s="15" t="str">
        <f t="shared" si="12"/>
        <v>GAZP RM Equity</v>
      </c>
      <c r="E91" s="15">
        <f t="shared" si="16"/>
        <v>8</v>
      </c>
      <c r="F91" s="15" t="str">
        <f t="shared" si="14"/>
        <v>NLMK RM Equity</v>
      </c>
    </row>
    <row r="92" spans="1:6" x14ac:dyDescent="0.2">
      <c r="A92" s="15">
        <f t="shared" si="15"/>
        <v>9</v>
      </c>
      <c r="B92" s="18" t="str">
        <f>IF(ISERROR(((IF($J$4=1,(VLOOKUP(A92,'X1'!$Z:$AO,16,FALSE)),(IF($J$4=2,(VLOOKUP(A92,'X2'!$Z:$AO,16,FALSE)),(IF($J$4=3,(VLOOKUP(A92,'X3'!$Z:$AO,16,FALSE)),(IF($J$4=4,(VLOOKUP(A92,'X4'!$Z:$AO,16,FALSE)),(IF($J$4=5,(VLOOKUP(A92,'X5'!$Z:$AO,16,FALSE)),(IF($J$4=6,(VLOOKUP(A92,'X6'!$Z:$AO,16,FALSE)),(IF($J$4=7,(VLOOKUP(A92,'X7'!$Z:$AO,16,FALSE)),(IF($J$4=8,(VLOOKUP(A92,'X8'!$Z:$AO,16,FALSE)),(IF($J$4=9,(VLOOKUP(A92,'X9'!$Z:$AO,16,FALSE)),(IF($J$4=10,(VLOOKUP(A92,'X10'!$Z:$AO,16,FALSE)),(IF($J$4=11,(VLOOKUP(A92,'X11'!$Z:$AO,16,FALSE)),(IF($J$4=12,(VLOOKUP(A92,'X12'!$Z:$AO,16,FALSE)),(VLOOKUP(A92,'X13'!$Z:$AO,16,FALSE))))))))))))))))))))))))))))=TRUE,$G$4,(((IF($J$4=1,(VLOOKUP(A92,'X1'!$Z:$AO,16,FALSE)),(IF($J$4=2,(VLOOKUP(A92,'X2'!$Z:$AO,16,FALSE)),(IF($J$4=3,(VLOOKUP(A92,'X3'!$Z:$AO,16,FALSE)),(IF($J$4=4,(VLOOKUP(A92,'X4'!$Z:$AO,16,FALSE)),(IF($J$4=5,(VLOOKUP(A92,'X5'!$Z:$AO,16,FALSE)),(IF($J$4=6,(VLOOKUP(A92,'X6'!$Z:$AO,16,FALSE)),(IF($J$4=7,(VLOOKUP(A92,'X7'!$Z:$AO,16,FALSE)),(IF($J$4=8,(VLOOKUP(A92,'X8'!$Z:$AO,16,FALSE)),(IF($J$4=9,(VLOOKUP(A92,'X9'!$Z:$AO,16,FALSE)),(IF($J$4=10,(VLOOKUP(A92,'X10'!$Z:$AO,16,FALSE)),(IF($J$4=11,(VLOOKUP(A92,'X11'!$Z:$AO,16,FALSE)),(IF($J$4=12,(VLOOKUP(A92,'X12'!$Z:$AO,16,FALSE)),(VLOOKUP(A92,'X13'!$Z:$AO,16,FALSE)))))))))))))))))))))))))))))</f>
        <v>SNGS RM Equity</v>
      </c>
      <c r="C92" s="15">
        <f t="shared" si="13"/>
        <v>14</v>
      </c>
      <c r="D92" s="15" t="str">
        <f t="shared" si="12"/>
        <v>SNGS RM Equity</v>
      </c>
      <c r="E92" s="15">
        <f t="shared" si="16"/>
        <v>9</v>
      </c>
      <c r="F92" s="15" t="str">
        <f t="shared" si="14"/>
        <v>QIWI RM Equity</v>
      </c>
    </row>
    <row r="93" spans="1:6" x14ac:dyDescent="0.2">
      <c r="A93" s="15">
        <f t="shared" si="15"/>
        <v>10</v>
      </c>
      <c r="B93" s="18" t="str">
        <f>IF(ISERROR(((IF($J$4=1,(VLOOKUP(A93,'X1'!$Z:$AO,16,FALSE)),(IF($J$4=2,(VLOOKUP(A93,'X2'!$Z:$AO,16,FALSE)),(IF($J$4=3,(VLOOKUP(A93,'X3'!$Z:$AO,16,FALSE)),(IF($J$4=4,(VLOOKUP(A93,'X4'!$Z:$AO,16,FALSE)),(IF($J$4=5,(VLOOKUP(A93,'X5'!$Z:$AO,16,FALSE)),(IF($J$4=6,(VLOOKUP(A93,'X6'!$Z:$AO,16,FALSE)),(IF($J$4=7,(VLOOKUP(A93,'X7'!$Z:$AO,16,FALSE)),(IF($J$4=8,(VLOOKUP(A93,'X8'!$Z:$AO,16,FALSE)),(IF($J$4=9,(VLOOKUP(A93,'X9'!$Z:$AO,16,FALSE)),(IF($J$4=10,(VLOOKUP(A93,'X10'!$Z:$AO,16,FALSE)),(IF($J$4=11,(VLOOKUP(A93,'X11'!$Z:$AO,16,FALSE)),(IF($J$4=12,(VLOOKUP(A93,'X12'!$Z:$AO,16,FALSE)),(VLOOKUP(A93,'X13'!$Z:$AO,16,FALSE))))))))))))))))))))))))))))=TRUE,$G$4,(((IF($J$4=1,(VLOOKUP(A93,'X1'!$Z:$AO,16,FALSE)),(IF($J$4=2,(VLOOKUP(A93,'X2'!$Z:$AO,16,FALSE)),(IF($J$4=3,(VLOOKUP(A93,'X3'!$Z:$AO,16,FALSE)),(IF($J$4=4,(VLOOKUP(A93,'X4'!$Z:$AO,16,FALSE)),(IF($J$4=5,(VLOOKUP(A93,'X5'!$Z:$AO,16,FALSE)),(IF($J$4=6,(VLOOKUP(A93,'X6'!$Z:$AO,16,FALSE)),(IF($J$4=7,(VLOOKUP(A93,'X7'!$Z:$AO,16,FALSE)),(IF($J$4=8,(VLOOKUP(A93,'X8'!$Z:$AO,16,FALSE)),(IF($J$4=9,(VLOOKUP(A93,'X9'!$Z:$AO,16,FALSE)),(IF($J$4=10,(VLOOKUP(A93,'X10'!$Z:$AO,16,FALSE)),(IF($J$4=11,(VLOOKUP(A93,'X11'!$Z:$AO,16,FALSE)),(IF($J$4=12,(VLOOKUP(A93,'X12'!$Z:$AO,16,FALSE)),(VLOOKUP(A93,'X13'!$Z:$AO,16,FALSE)))))))))))))))))))))))))))))</f>
        <v>SNGSP RM Equity</v>
      </c>
      <c r="C93" s="15">
        <f t="shared" si="13"/>
        <v>15</v>
      </c>
      <c r="D93" s="15" t="str">
        <f t="shared" si="12"/>
        <v>SNGSP RM Equity</v>
      </c>
      <c r="E93" s="15">
        <f t="shared" si="16"/>
        <v>10</v>
      </c>
      <c r="F93" s="15" t="str">
        <f t="shared" si="14"/>
        <v>ROSN RM Equity</v>
      </c>
    </row>
    <row r="94" spans="1:6" x14ac:dyDescent="0.2">
      <c r="A94" s="15">
        <f t="shared" si="15"/>
        <v>11</v>
      </c>
      <c r="B94" s="18" t="str">
        <f>IF(ISERROR(((IF($J$4=1,(VLOOKUP(A94,'X1'!$Z:$AO,16,FALSE)),(IF($J$4=2,(VLOOKUP(A94,'X2'!$Z:$AO,16,FALSE)),(IF($J$4=3,(VLOOKUP(A94,'X3'!$Z:$AO,16,FALSE)),(IF($J$4=4,(VLOOKUP(A94,'X4'!$Z:$AO,16,FALSE)),(IF($J$4=5,(VLOOKUP(A94,'X5'!$Z:$AO,16,FALSE)),(IF($J$4=6,(VLOOKUP(A94,'X6'!$Z:$AO,16,FALSE)),(IF($J$4=7,(VLOOKUP(A94,'X7'!$Z:$AO,16,FALSE)),(IF($J$4=8,(VLOOKUP(A94,'X8'!$Z:$AO,16,FALSE)),(IF($J$4=9,(VLOOKUP(A94,'X9'!$Z:$AO,16,FALSE)),(IF($J$4=10,(VLOOKUP(A94,'X10'!$Z:$AO,16,FALSE)),(IF($J$4=11,(VLOOKUP(A94,'X11'!$Z:$AO,16,FALSE)),(IF($J$4=12,(VLOOKUP(A94,'X12'!$Z:$AO,16,FALSE)),(VLOOKUP(A94,'X13'!$Z:$AO,16,FALSE))))))))))))))))))))))))))))=TRUE,$G$4,(((IF($J$4=1,(VLOOKUP(A94,'X1'!$Z:$AO,16,FALSE)),(IF($J$4=2,(VLOOKUP(A94,'X2'!$Z:$AO,16,FALSE)),(IF($J$4=3,(VLOOKUP(A94,'X3'!$Z:$AO,16,FALSE)),(IF($J$4=4,(VLOOKUP(A94,'X4'!$Z:$AO,16,FALSE)),(IF($J$4=5,(VLOOKUP(A94,'X5'!$Z:$AO,16,FALSE)),(IF($J$4=6,(VLOOKUP(A94,'X6'!$Z:$AO,16,FALSE)),(IF($J$4=7,(VLOOKUP(A94,'X7'!$Z:$AO,16,FALSE)),(IF($J$4=8,(VLOOKUP(A94,'X8'!$Z:$AO,16,FALSE)),(IF($J$4=9,(VLOOKUP(A94,'X9'!$Z:$AO,16,FALSE)),(IF($J$4=10,(VLOOKUP(A94,'X10'!$Z:$AO,16,FALSE)),(IF($J$4=11,(VLOOKUP(A94,'X11'!$Z:$AO,16,FALSE)),(IF($J$4=12,(VLOOKUP(A94,'X12'!$Z:$AO,16,FALSE)),(VLOOKUP(A94,'X13'!$Z:$AO,16,FALSE)))))))))))))))))))))))))))))</f>
        <v>ROSN RM Equity</v>
      </c>
      <c r="C94" s="15">
        <f t="shared" si="13"/>
        <v>10</v>
      </c>
      <c r="D94" s="15" t="str">
        <f t="shared" si="12"/>
        <v>ROSN RM Equity</v>
      </c>
      <c r="E94" s="15">
        <f t="shared" si="16"/>
        <v>11</v>
      </c>
      <c r="F94" s="15" t="str">
        <f t="shared" si="14"/>
        <v>RSTI RM Equity</v>
      </c>
    </row>
    <row r="95" spans="1:6" x14ac:dyDescent="0.2">
      <c r="A95" s="15">
        <f t="shared" si="15"/>
        <v>12</v>
      </c>
      <c r="B95" s="18" t="str">
        <f>IF(ISERROR(((IF($J$4=1,(VLOOKUP(A95,'X1'!$Z:$AO,16,FALSE)),(IF($J$4=2,(VLOOKUP(A95,'X2'!$Z:$AO,16,FALSE)),(IF($J$4=3,(VLOOKUP(A95,'X3'!$Z:$AO,16,FALSE)),(IF($J$4=4,(VLOOKUP(A95,'X4'!$Z:$AO,16,FALSE)),(IF($J$4=5,(VLOOKUP(A95,'X5'!$Z:$AO,16,FALSE)),(IF($J$4=6,(VLOOKUP(A95,'X6'!$Z:$AO,16,FALSE)),(IF($J$4=7,(VLOOKUP(A95,'X7'!$Z:$AO,16,FALSE)),(IF($J$4=8,(VLOOKUP(A95,'X8'!$Z:$AO,16,FALSE)),(IF($J$4=9,(VLOOKUP(A95,'X9'!$Z:$AO,16,FALSE)),(IF($J$4=10,(VLOOKUP(A95,'X10'!$Z:$AO,16,FALSE)),(IF($J$4=11,(VLOOKUP(A95,'X11'!$Z:$AO,16,FALSE)),(IF($J$4=12,(VLOOKUP(A95,'X12'!$Z:$AO,16,FALSE)),(VLOOKUP(A95,'X13'!$Z:$AO,16,FALSE))))))))))))))))))))))))))))=TRUE,$G$4,(((IF($J$4=1,(VLOOKUP(A95,'X1'!$Z:$AO,16,FALSE)),(IF($J$4=2,(VLOOKUP(A95,'X2'!$Z:$AO,16,FALSE)),(IF($J$4=3,(VLOOKUP(A95,'X3'!$Z:$AO,16,FALSE)),(IF($J$4=4,(VLOOKUP(A95,'X4'!$Z:$AO,16,FALSE)),(IF($J$4=5,(VLOOKUP(A95,'X5'!$Z:$AO,16,FALSE)),(IF($J$4=6,(VLOOKUP(A95,'X6'!$Z:$AO,16,FALSE)),(IF($J$4=7,(VLOOKUP(A95,'X7'!$Z:$AO,16,FALSE)),(IF($J$4=8,(VLOOKUP(A95,'X8'!$Z:$AO,16,FALSE)),(IF($J$4=9,(VLOOKUP(A95,'X9'!$Z:$AO,16,FALSE)),(IF($J$4=10,(VLOOKUP(A95,'X10'!$Z:$AO,16,FALSE)),(IF($J$4=11,(VLOOKUP(A95,'X11'!$Z:$AO,16,FALSE)),(IF($J$4=12,(VLOOKUP(A95,'X12'!$Z:$AO,16,FALSE)),(VLOOKUP(A95,'X13'!$Z:$AO,16,FALSE)))))))))))))))))))))))))))))</f>
        <v>QIWI RM Equity</v>
      </c>
      <c r="C95" s="15">
        <f t="shared" si="13"/>
        <v>9</v>
      </c>
      <c r="D95" s="15" t="str">
        <f t="shared" si="12"/>
        <v>QIWI RM Equity</v>
      </c>
      <c r="E95" s="15">
        <f t="shared" si="16"/>
        <v>12</v>
      </c>
      <c r="F95" s="15" t="str">
        <f t="shared" si="14"/>
        <v>RUAL RM Equity</v>
      </c>
    </row>
    <row r="96" spans="1:6" x14ac:dyDescent="0.2">
      <c r="A96" s="15">
        <f t="shared" si="15"/>
        <v>13</v>
      </c>
      <c r="B96" s="18" t="str">
        <f>IF(ISERROR(((IF($J$4=1,(VLOOKUP(A96,'X1'!$Z:$AO,16,FALSE)),(IF($J$4=2,(VLOOKUP(A96,'X2'!$Z:$AO,16,FALSE)),(IF($J$4=3,(VLOOKUP(A96,'X3'!$Z:$AO,16,FALSE)),(IF($J$4=4,(VLOOKUP(A96,'X4'!$Z:$AO,16,FALSE)),(IF($J$4=5,(VLOOKUP(A96,'X5'!$Z:$AO,16,FALSE)),(IF($J$4=6,(VLOOKUP(A96,'X6'!$Z:$AO,16,FALSE)),(IF($J$4=7,(VLOOKUP(A96,'X7'!$Z:$AO,16,FALSE)),(IF($J$4=8,(VLOOKUP(A96,'X8'!$Z:$AO,16,FALSE)),(IF($J$4=9,(VLOOKUP(A96,'X9'!$Z:$AO,16,FALSE)),(IF($J$4=10,(VLOOKUP(A96,'X10'!$Z:$AO,16,FALSE)),(IF($J$4=11,(VLOOKUP(A96,'X11'!$Z:$AO,16,FALSE)),(IF($J$4=12,(VLOOKUP(A96,'X12'!$Z:$AO,16,FALSE)),(VLOOKUP(A96,'X13'!$Z:$AO,16,FALSE))))))))))))))))))))))))))))=TRUE,$G$4,(((IF($J$4=1,(VLOOKUP(A96,'X1'!$Z:$AO,16,FALSE)),(IF($J$4=2,(VLOOKUP(A96,'X2'!$Z:$AO,16,FALSE)),(IF($J$4=3,(VLOOKUP(A96,'X3'!$Z:$AO,16,FALSE)),(IF($J$4=4,(VLOOKUP(A96,'X4'!$Z:$AO,16,FALSE)),(IF($J$4=5,(VLOOKUP(A96,'X5'!$Z:$AO,16,FALSE)),(IF($J$4=6,(VLOOKUP(A96,'X6'!$Z:$AO,16,FALSE)),(IF($J$4=7,(VLOOKUP(A96,'X7'!$Z:$AO,16,FALSE)),(IF($J$4=8,(VLOOKUP(A96,'X8'!$Z:$AO,16,FALSE)),(IF($J$4=9,(VLOOKUP(A96,'X9'!$Z:$AO,16,FALSE)),(IF($J$4=10,(VLOOKUP(A96,'X10'!$Z:$AO,16,FALSE)),(IF($J$4=11,(VLOOKUP(A96,'X11'!$Z:$AO,16,FALSE)),(IF($J$4=12,(VLOOKUP(A96,'X12'!$Z:$AO,16,FALSE)),(VLOOKUP(A96,'X13'!$Z:$AO,16,FALSE)))))))))))))))))))))))))))))</f>
        <v>NLMK RM Equity</v>
      </c>
      <c r="C96" s="15">
        <f t="shared" si="13"/>
        <v>8</v>
      </c>
      <c r="D96" s="15" t="str">
        <f t="shared" si="12"/>
        <v>NLMK RM Equity</v>
      </c>
      <c r="E96" s="15">
        <f t="shared" si="16"/>
        <v>13</v>
      </c>
      <c r="F96" s="15" t="str">
        <f t="shared" si="14"/>
        <v>SBERP RM Equity</v>
      </c>
    </row>
    <row r="97" spans="1:6" x14ac:dyDescent="0.2">
      <c r="A97" s="15">
        <f t="shared" si="15"/>
        <v>14</v>
      </c>
      <c r="B97" s="18" t="str">
        <f>IF(ISERROR(((IF($J$4=1,(VLOOKUP(A97,'X1'!$Z:$AO,16,FALSE)),(IF($J$4=2,(VLOOKUP(A97,'X2'!$Z:$AO,16,FALSE)),(IF($J$4=3,(VLOOKUP(A97,'X3'!$Z:$AO,16,FALSE)),(IF($J$4=4,(VLOOKUP(A97,'X4'!$Z:$AO,16,FALSE)),(IF($J$4=5,(VLOOKUP(A97,'X5'!$Z:$AO,16,FALSE)),(IF($J$4=6,(VLOOKUP(A97,'X6'!$Z:$AO,16,FALSE)),(IF($J$4=7,(VLOOKUP(A97,'X7'!$Z:$AO,16,FALSE)),(IF($J$4=8,(VLOOKUP(A97,'X8'!$Z:$AO,16,FALSE)),(IF($J$4=9,(VLOOKUP(A97,'X9'!$Z:$AO,16,FALSE)),(IF($J$4=10,(VLOOKUP(A97,'X10'!$Z:$AO,16,FALSE)),(IF($J$4=11,(VLOOKUP(A97,'X11'!$Z:$AO,16,FALSE)),(IF($J$4=12,(VLOOKUP(A97,'X12'!$Z:$AO,16,FALSE)),(VLOOKUP(A97,'X13'!$Z:$AO,16,FALSE))))))))))))))))))))))))))))=TRUE,$G$4,(((IF($J$4=1,(VLOOKUP(A97,'X1'!$Z:$AO,16,FALSE)),(IF($J$4=2,(VLOOKUP(A97,'X2'!$Z:$AO,16,FALSE)),(IF($J$4=3,(VLOOKUP(A97,'X3'!$Z:$AO,16,FALSE)),(IF($J$4=4,(VLOOKUP(A97,'X4'!$Z:$AO,16,FALSE)),(IF($J$4=5,(VLOOKUP(A97,'X5'!$Z:$AO,16,FALSE)),(IF($J$4=6,(VLOOKUP(A97,'X6'!$Z:$AO,16,FALSE)),(IF($J$4=7,(VLOOKUP(A97,'X7'!$Z:$AO,16,FALSE)),(IF($J$4=8,(VLOOKUP(A97,'X8'!$Z:$AO,16,FALSE)),(IF($J$4=9,(VLOOKUP(A97,'X9'!$Z:$AO,16,FALSE)),(IF($J$4=10,(VLOOKUP(A97,'X10'!$Z:$AO,16,FALSE)),(IF($J$4=11,(VLOOKUP(A97,'X11'!$Z:$AO,16,FALSE)),(IF($J$4=12,(VLOOKUP(A97,'X12'!$Z:$AO,16,FALSE)),(VLOOKUP(A97,'X13'!$Z:$AO,16,FALSE)))))))))))))))))))))))))))))</f>
        <v>SBERP RM Equity</v>
      </c>
      <c r="C97" s="15">
        <f t="shared" si="13"/>
        <v>13</v>
      </c>
      <c r="D97" s="15" t="str">
        <f t="shared" si="12"/>
        <v>SBERP RM Equity</v>
      </c>
      <c r="E97" s="15">
        <f t="shared" si="16"/>
        <v>14</v>
      </c>
      <c r="F97" s="15" t="str">
        <f t="shared" si="14"/>
        <v>SNGS RM Equity</v>
      </c>
    </row>
    <row r="98" spans="1:6" x14ac:dyDescent="0.2">
      <c r="A98" s="15">
        <f t="shared" si="15"/>
        <v>15</v>
      </c>
      <c r="B98" s="18" t="str">
        <f>IF(ISERROR(((IF($J$4=1,(VLOOKUP(A98,'X1'!$Z:$AO,16,FALSE)),(IF($J$4=2,(VLOOKUP(A98,'X2'!$Z:$AO,16,FALSE)),(IF($J$4=3,(VLOOKUP(A98,'X3'!$Z:$AO,16,FALSE)),(IF($J$4=4,(VLOOKUP(A98,'X4'!$Z:$AO,16,FALSE)),(IF($J$4=5,(VLOOKUP(A98,'X5'!$Z:$AO,16,FALSE)),(IF($J$4=6,(VLOOKUP(A98,'X6'!$Z:$AO,16,FALSE)),(IF($J$4=7,(VLOOKUP(A98,'X7'!$Z:$AO,16,FALSE)),(IF($J$4=8,(VLOOKUP(A98,'X8'!$Z:$AO,16,FALSE)),(IF($J$4=9,(VLOOKUP(A98,'X9'!$Z:$AO,16,FALSE)),(IF($J$4=10,(VLOOKUP(A98,'X10'!$Z:$AO,16,FALSE)),(IF($J$4=11,(VLOOKUP(A98,'X11'!$Z:$AO,16,FALSE)),(IF($J$4=12,(VLOOKUP(A98,'X12'!$Z:$AO,16,FALSE)),(VLOOKUP(A98,'X13'!$Z:$AO,16,FALSE))))))))))))))))))))))))))))=TRUE,$G$4,(((IF($J$4=1,(VLOOKUP(A98,'X1'!$Z:$AO,16,FALSE)),(IF($J$4=2,(VLOOKUP(A98,'X2'!$Z:$AO,16,FALSE)),(IF($J$4=3,(VLOOKUP(A98,'X3'!$Z:$AO,16,FALSE)),(IF($J$4=4,(VLOOKUP(A98,'X4'!$Z:$AO,16,FALSE)),(IF($J$4=5,(VLOOKUP(A98,'X5'!$Z:$AO,16,FALSE)),(IF($J$4=6,(VLOOKUP(A98,'X6'!$Z:$AO,16,FALSE)),(IF($J$4=7,(VLOOKUP(A98,'X7'!$Z:$AO,16,FALSE)),(IF($J$4=8,(VLOOKUP(A98,'X8'!$Z:$AO,16,FALSE)),(IF($J$4=9,(VLOOKUP(A98,'X9'!$Z:$AO,16,FALSE)),(IF($J$4=10,(VLOOKUP(A98,'X10'!$Z:$AO,16,FALSE)),(IF($J$4=11,(VLOOKUP(A98,'X11'!$Z:$AO,16,FALSE)),(IF($J$4=12,(VLOOKUP(A98,'X12'!$Z:$AO,16,FALSE)),(VLOOKUP(A98,'X13'!$Z:$AO,16,FALSE)))))))))))))))))))))))))))))</f>
        <v>TATNP RM Equity</v>
      </c>
      <c r="C98" s="15">
        <f t="shared" si="13"/>
        <v>17</v>
      </c>
      <c r="D98" s="15" t="str">
        <f t="shared" si="12"/>
        <v>TATNP RM Equity</v>
      </c>
      <c r="E98" s="15">
        <f t="shared" si="16"/>
        <v>15</v>
      </c>
      <c r="F98" s="15" t="str">
        <f t="shared" si="14"/>
        <v>SNGSP RM Equity</v>
      </c>
    </row>
    <row r="99" spans="1:6" x14ac:dyDescent="0.2">
      <c r="A99" s="15">
        <f t="shared" si="15"/>
        <v>16</v>
      </c>
      <c r="B99" s="18" t="str">
        <f>IF(ISERROR(((IF($J$4=1,(VLOOKUP(A99,'X1'!$Z:$AO,16,FALSE)),(IF($J$4=2,(VLOOKUP(A99,'X2'!$Z:$AO,16,FALSE)),(IF($J$4=3,(VLOOKUP(A99,'X3'!$Z:$AO,16,FALSE)),(IF($J$4=4,(VLOOKUP(A99,'X4'!$Z:$AO,16,FALSE)),(IF($J$4=5,(VLOOKUP(A99,'X5'!$Z:$AO,16,FALSE)),(IF($J$4=6,(VLOOKUP(A99,'X6'!$Z:$AO,16,FALSE)),(IF($J$4=7,(VLOOKUP(A99,'X7'!$Z:$AO,16,FALSE)),(IF($J$4=8,(VLOOKUP(A99,'X8'!$Z:$AO,16,FALSE)),(IF($J$4=9,(VLOOKUP(A99,'X9'!$Z:$AO,16,FALSE)),(IF($J$4=10,(VLOOKUP(A99,'X10'!$Z:$AO,16,FALSE)),(IF($J$4=11,(VLOOKUP(A99,'X11'!$Z:$AO,16,FALSE)),(IF($J$4=12,(VLOOKUP(A99,'X12'!$Z:$AO,16,FALSE)),(VLOOKUP(A99,'X13'!$Z:$AO,16,FALSE))))))))))))))))))))))))))))=TRUE,$G$4,(((IF($J$4=1,(VLOOKUP(A99,'X1'!$Z:$AO,16,FALSE)),(IF($J$4=2,(VLOOKUP(A99,'X2'!$Z:$AO,16,FALSE)),(IF($J$4=3,(VLOOKUP(A99,'X3'!$Z:$AO,16,FALSE)),(IF($J$4=4,(VLOOKUP(A99,'X4'!$Z:$AO,16,FALSE)),(IF($J$4=5,(VLOOKUP(A99,'X5'!$Z:$AO,16,FALSE)),(IF($J$4=6,(VLOOKUP(A99,'X6'!$Z:$AO,16,FALSE)),(IF($J$4=7,(VLOOKUP(A99,'X7'!$Z:$AO,16,FALSE)),(IF($J$4=8,(VLOOKUP(A99,'X8'!$Z:$AO,16,FALSE)),(IF($J$4=9,(VLOOKUP(A99,'X9'!$Z:$AO,16,FALSE)),(IF($J$4=10,(VLOOKUP(A99,'X10'!$Z:$AO,16,FALSE)),(IF($J$4=11,(VLOOKUP(A99,'X11'!$Z:$AO,16,FALSE)),(IF($J$4=12,(VLOOKUP(A99,'X12'!$Z:$AO,16,FALSE)),(VLOOKUP(A99,'X13'!$Z:$AO,16,FALSE)))))))))))))))))))))))))))))</f>
        <v>HYDR RM Equity</v>
      </c>
      <c r="C99" s="15">
        <f t="shared" si="13"/>
        <v>5</v>
      </c>
      <c r="D99" s="15" t="str">
        <f t="shared" si="12"/>
        <v>HYDR RM Equity</v>
      </c>
      <c r="E99" s="15">
        <f t="shared" si="16"/>
        <v>16</v>
      </c>
      <c r="F99" s="15" t="str">
        <f t="shared" si="14"/>
        <v>TATN RM Equity</v>
      </c>
    </row>
    <row r="100" spans="1:6" x14ac:dyDescent="0.2">
      <c r="A100" s="15">
        <f t="shared" si="15"/>
        <v>17</v>
      </c>
      <c r="B100" s="18" t="str">
        <f>IF(ISERROR(((IF($J$4=1,(VLOOKUP(A100,'X1'!$Z:$AO,16,FALSE)),(IF($J$4=2,(VLOOKUP(A100,'X2'!$Z:$AO,16,FALSE)),(IF($J$4=3,(VLOOKUP(A100,'X3'!$Z:$AO,16,FALSE)),(IF($J$4=4,(VLOOKUP(A100,'X4'!$Z:$AO,16,FALSE)),(IF($J$4=5,(VLOOKUP(A100,'X5'!$Z:$AO,16,FALSE)),(IF($J$4=6,(VLOOKUP(A100,'X6'!$Z:$AO,16,FALSE)),(IF($J$4=7,(VLOOKUP(A100,'X7'!$Z:$AO,16,FALSE)),(IF($J$4=8,(VLOOKUP(A100,'X8'!$Z:$AO,16,FALSE)),(IF($J$4=9,(VLOOKUP(A100,'X9'!$Z:$AO,16,FALSE)),(IF($J$4=10,(VLOOKUP(A100,'X10'!$Z:$AO,16,FALSE)),(IF($J$4=11,(VLOOKUP(A100,'X11'!$Z:$AO,16,FALSE)),(IF($J$4=12,(VLOOKUP(A100,'X12'!$Z:$AO,16,FALSE)),(VLOOKUP(A100,'X13'!$Z:$AO,16,FALSE))))))))))))))))))))))))))))=TRUE,$G$4,(((IF($J$4=1,(VLOOKUP(A100,'X1'!$Z:$AO,16,FALSE)),(IF($J$4=2,(VLOOKUP(A100,'X2'!$Z:$AO,16,FALSE)),(IF($J$4=3,(VLOOKUP(A100,'X3'!$Z:$AO,16,FALSE)),(IF($J$4=4,(VLOOKUP(A100,'X4'!$Z:$AO,16,FALSE)),(IF($J$4=5,(VLOOKUP(A100,'X5'!$Z:$AO,16,FALSE)),(IF($J$4=6,(VLOOKUP(A100,'X6'!$Z:$AO,16,FALSE)),(IF($J$4=7,(VLOOKUP(A100,'X7'!$Z:$AO,16,FALSE)),(IF($J$4=8,(VLOOKUP(A100,'X8'!$Z:$AO,16,FALSE)),(IF($J$4=9,(VLOOKUP(A100,'X9'!$Z:$AO,16,FALSE)),(IF($J$4=10,(VLOOKUP(A100,'X10'!$Z:$AO,16,FALSE)),(IF($J$4=11,(VLOOKUP(A100,'X11'!$Z:$AO,16,FALSE)),(IF($J$4=12,(VLOOKUP(A100,'X12'!$Z:$AO,16,FALSE)),(VLOOKUP(A100,'X13'!$Z:$AO,16,FALSE)))))))))))))))))))))))))))))</f>
        <v>CBOM RM Equity</v>
      </c>
      <c r="C100" s="15">
        <f t="shared" si="13"/>
        <v>2</v>
      </c>
      <c r="D100" s="15" t="str">
        <f t="shared" si="12"/>
        <v>CBOM RM Equity</v>
      </c>
      <c r="E100" s="15">
        <f t="shared" si="16"/>
        <v>17</v>
      </c>
      <c r="F100" s="15" t="str">
        <f t="shared" si="14"/>
        <v>TATNP RM Equity</v>
      </c>
    </row>
    <row r="101" spans="1:6" x14ac:dyDescent="0.2">
      <c r="A101" s="15">
        <f t="shared" si="15"/>
        <v>18</v>
      </c>
      <c r="B101" s="18" t="str">
        <f>IF(ISERROR(((IF($J$4=1,(VLOOKUP(A101,'X1'!$Z:$AO,16,FALSE)),(IF($J$4=2,(VLOOKUP(A101,'X2'!$Z:$AO,16,FALSE)),(IF($J$4=3,(VLOOKUP(A101,'X3'!$Z:$AO,16,FALSE)),(IF($J$4=4,(VLOOKUP(A101,'X4'!$Z:$AO,16,FALSE)),(IF($J$4=5,(VLOOKUP(A101,'X5'!$Z:$AO,16,FALSE)),(IF($J$4=6,(VLOOKUP(A101,'X6'!$Z:$AO,16,FALSE)),(IF($J$4=7,(VLOOKUP(A101,'X7'!$Z:$AO,16,FALSE)),(IF($J$4=8,(VLOOKUP(A101,'X8'!$Z:$AO,16,FALSE)),(IF($J$4=9,(VLOOKUP(A101,'X9'!$Z:$AO,16,FALSE)),(IF($J$4=10,(VLOOKUP(A101,'X10'!$Z:$AO,16,FALSE)),(IF($J$4=11,(VLOOKUP(A101,'X11'!$Z:$AO,16,FALSE)),(IF($J$4=12,(VLOOKUP(A101,'X12'!$Z:$AO,16,FALSE)),(VLOOKUP(A101,'X13'!$Z:$AO,16,FALSE))))))))))))))))))))))))))))=TRUE,$G$4,(((IF($J$4=1,(VLOOKUP(A101,'X1'!$Z:$AO,16,FALSE)),(IF($J$4=2,(VLOOKUP(A101,'X2'!$Z:$AO,16,FALSE)),(IF($J$4=3,(VLOOKUP(A101,'X3'!$Z:$AO,16,FALSE)),(IF($J$4=4,(VLOOKUP(A101,'X4'!$Z:$AO,16,FALSE)),(IF($J$4=5,(VLOOKUP(A101,'X5'!$Z:$AO,16,FALSE)),(IF($J$4=6,(VLOOKUP(A101,'X6'!$Z:$AO,16,FALSE)),(IF($J$4=7,(VLOOKUP(A101,'X7'!$Z:$AO,16,FALSE)),(IF($J$4=8,(VLOOKUP(A101,'X8'!$Z:$AO,16,FALSE)),(IF($J$4=9,(VLOOKUP(A101,'X9'!$Z:$AO,16,FALSE)),(IF($J$4=10,(VLOOKUP(A101,'X10'!$Z:$AO,16,FALSE)),(IF($J$4=11,(VLOOKUP(A101,'X11'!$Z:$AO,16,FALSE)),(IF($J$4=12,(VLOOKUP(A101,'X12'!$Z:$AO,16,FALSE)),(VLOOKUP(A101,'X13'!$Z:$AO,16,FALSE)))))))))))))))))))))))))))))</f>
        <v>TATN RM Equity</v>
      </c>
      <c r="C101" s="15">
        <f t="shared" si="13"/>
        <v>16</v>
      </c>
      <c r="D101" s="15" t="str">
        <f t="shared" si="12"/>
        <v>TATN RM Equity</v>
      </c>
      <c r="E101" s="15">
        <f t="shared" si="16"/>
        <v>18</v>
      </c>
      <c r="F101" s="15" t="str">
        <f t="shared" si="14"/>
        <v>VTBR RM Equity</v>
      </c>
    </row>
    <row r="102" spans="1:6" x14ac:dyDescent="0.2">
      <c r="A102" s="15">
        <f t="shared" ref="A102:A119" si="17">A84</f>
        <v>1</v>
      </c>
      <c r="B102" s="23" t="str">
        <f>IF(ISERROR(((IF($J$4=1,(VLOOKUP(A102,'X1'!$Y:$AO,17,FALSE)),(IF($J$4=2,(VLOOKUP(A102,'X2'!$Y:$AO,17,FALSE)),(IF($J$4=3,(VLOOKUP(A102,'X3'!$Y:$AO,17,FALSE)),(IF($J$4=4,(VLOOKUP(A102,'X4'!$Y:$AO,17,FALSE)),(IF($J$4=5,(VLOOKUP(A102,'X5'!$Y:$AO,17,FALSE)),(IF($J$4=6,(VLOOKUP(A102,'X6'!$Y:$AO,17,FALSE)),(IF($J$4=7,(VLOOKUP(A102,'X7'!$Y:$AO,17,FALSE)),(IF($J$4=8,(VLOOKUP(A102,'X8'!$Y:$AO,17,FALSE)),(IF($J$4=9,(VLOOKUP(A102,'X9'!$Y:$AO,17,FALSE)),(IF($J$4=10,(VLOOKUP(A102,'X10'!$Y:$AO,17,FALSE)),(IF($J$4=11,(VLOOKUP(A102,'X11'!$Y:$AO,17,FALSE)),(IF($J$4=12,(VLOOKUP(A102,'X12'!$Y:$AO,17,FALSE)),(VLOOKUP(A102,'X13'!$Y:$AO,17,FALSE))))))))))))))))))))))))))))=TRUE,$G$4,(((IF($J$4=1,(VLOOKUP(A102,'X1'!$Y:$AO,17,FALSE)),(IF($J$4=2,(VLOOKUP(A102,'X2'!$Y:$AO,17,FALSE)),(IF($J$4=3,(VLOOKUP(A102,'X3'!$Y:$AO,17,FALSE)),(IF($J$4=4,(VLOOKUP(A102,'X4'!$Y:$AO,17,FALSE)),(IF($J$4=5,(VLOOKUP(A102,'X5'!$Y:$AO,17,FALSE)),(IF($J$4=6,(VLOOKUP(A102,'X6'!$Y:$AO,17,FALSE)),(IF($J$4=7,(VLOOKUP(A102,'X7'!$Y:$AO,17,FALSE)),(IF($J$4=8,(VLOOKUP(A102,'X8'!$Y:$AO,17,FALSE)),(IF($J$4=9,(VLOOKUP(A102,'X9'!$Y:$AO,17,FALSE)),(IF($J$4=10,(VLOOKUP(A102,'X10'!$Y:$AO,17,FALSE)),(IF($J$4=11,(VLOOKUP(A102,'X11'!$Y:$AO,17,FALSE)),(IF($J$4=12,(VLOOKUP(A102,'X12'!$Y:$AO,17,FALSE)),(VLOOKUP(A102,'X13'!$Y:$AO,17,FALSE)))))))))))))))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(IF($J$4=1,(VLOOKUP(A103,'X1'!$Y:$AO,17,FALSE)),(IF($J$4=2,(VLOOKUP(A103,'X2'!$Y:$AO,17,FALSE)),(IF($J$4=3,(VLOOKUP(A103,'X3'!$Y:$AO,17,FALSE)),(IF($J$4=4,(VLOOKUP(A103,'X4'!$Y:$AO,17,FALSE)),(IF($J$4=5,(VLOOKUP(A103,'X5'!$Y:$AO,17,FALSE)),(IF($J$4=6,(VLOOKUP(A103,'X6'!$Y:$AO,17,FALSE)),(IF($J$4=7,(VLOOKUP(A103,'X7'!$Y:$AO,17,FALSE)),(IF($J$4=8,(VLOOKUP(A103,'X8'!$Y:$AO,17,FALSE)),(IF($J$4=9,(VLOOKUP(A103,'X9'!$Y:$AO,17,FALSE)),(IF($J$4=10,(VLOOKUP(A103,'X10'!$Y:$AO,17,FALSE)),(IF($J$4=11,(VLOOKUP(A103,'X11'!$Y:$AO,17,FALSE)),(IF($J$4=12,(VLOOKUP(A103,'X12'!$Y:$AO,17,FALSE)),(VLOOKUP(A103,'X13'!$Y:$AO,17,FALSE))))))))))))))))))))))))))))=TRUE,$G$4,(((IF($J$4=1,(VLOOKUP(A103,'X1'!$Y:$AO,17,FALSE)),(IF($J$4=2,(VLOOKUP(A103,'X2'!$Y:$AO,17,FALSE)),(IF($J$4=3,(VLOOKUP(A103,'X3'!$Y:$AO,17,FALSE)),(IF($J$4=4,(VLOOKUP(A103,'X4'!$Y:$AO,17,FALSE)),(IF($J$4=5,(VLOOKUP(A103,'X5'!$Y:$AO,17,FALSE)),(IF($J$4=6,(VLOOKUP(A103,'X6'!$Y:$AO,17,FALSE)),(IF($J$4=7,(VLOOKUP(A103,'X7'!$Y:$AO,17,FALSE)),(IF($J$4=8,(VLOOKUP(A103,'X8'!$Y:$AO,17,FALSE)),(IF($J$4=9,(VLOOKUP(A103,'X9'!$Y:$AO,17,FALSE)),(IF($J$4=10,(VLOOKUP(A103,'X10'!$Y:$AO,17,FALSE)),(IF($J$4=11,(VLOOKUP(A103,'X11'!$Y:$AO,17,FALSE)),(IF($J$4=12,(VLOOKUP(A103,'X12'!$Y:$AO,17,FALSE)),(VLOOKUP(A103,'X13'!$Y:$AO,17,FALSE)))))))))))))))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(IF($J$4=1,(VLOOKUP(A104,'X1'!$Y:$AO,17,FALSE)),(IF($J$4=2,(VLOOKUP(A104,'X2'!$Y:$AO,17,FALSE)),(IF($J$4=3,(VLOOKUP(A104,'X3'!$Y:$AO,17,FALSE)),(IF($J$4=4,(VLOOKUP(A104,'X4'!$Y:$AO,17,FALSE)),(IF($J$4=5,(VLOOKUP(A104,'X5'!$Y:$AO,17,FALSE)),(IF($J$4=6,(VLOOKUP(A104,'X6'!$Y:$AO,17,FALSE)),(IF($J$4=7,(VLOOKUP(A104,'X7'!$Y:$AO,17,FALSE)),(IF($J$4=8,(VLOOKUP(A104,'X8'!$Y:$AO,17,FALSE)),(IF($J$4=9,(VLOOKUP(A104,'X9'!$Y:$AO,17,FALSE)),(IF($J$4=10,(VLOOKUP(A104,'X10'!$Y:$AO,17,FALSE)),(IF($J$4=11,(VLOOKUP(A104,'X11'!$Y:$AO,17,FALSE)),(IF($J$4=12,(VLOOKUP(A104,'X12'!$Y:$AO,17,FALSE)),(VLOOKUP(A104,'X13'!$Y:$AO,17,FALSE))))))))))))))))))))))))))))=TRUE,$G$4,(((IF($J$4=1,(VLOOKUP(A104,'X1'!$Y:$AO,17,FALSE)),(IF($J$4=2,(VLOOKUP(A104,'X2'!$Y:$AO,17,FALSE)),(IF($J$4=3,(VLOOKUP(A104,'X3'!$Y:$AO,17,FALSE)),(IF($J$4=4,(VLOOKUP(A104,'X4'!$Y:$AO,17,FALSE)),(IF($J$4=5,(VLOOKUP(A104,'X5'!$Y:$AO,17,FALSE)),(IF($J$4=6,(VLOOKUP(A104,'X6'!$Y:$AO,17,FALSE)),(IF($J$4=7,(VLOOKUP(A104,'X7'!$Y:$AO,17,FALSE)),(IF($J$4=8,(VLOOKUP(A104,'X8'!$Y:$AO,17,FALSE)),(IF($J$4=9,(VLOOKUP(A104,'X9'!$Y:$AO,17,FALSE)),(IF($J$4=10,(VLOOKUP(A104,'X10'!$Y:$AO,17,FALSE)),(IF($J$4=11,(VLOOKUP(A104,'X11'!$Y:$AO,17,FALSE)),(IF($J$4=12,(VLOOKUP(A104,'X12'!$Y:$AO,17,FALSE)),(VLOOKUP(A104,'X13'!$Y:$AO,17,FALSE)))))))))))))))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(IF($J$4=1,(VLOOKUP(A105,'X1'!$Y:$AO,17,FALSE)),(IF($J$4=2,(VLOOKUP(A105,'X2'!$Y:$AO,17,FALSE)),(IF($J$4=3,(VLOOKUP(A105,'X3'!$Y:$AO,17,FALSE)),(IF($J$4=4,(VLOOKUP(A105,'X4'!$Y:$AO,17,FALSE)),(IF($J$4=5,(VLOOKUP(A105,'X5'!$Y:$AO,17,FALSE)),(IF($J$4=6,(VLOOKUP(A105,'X6'!$Y:$AO,17,FALSE)),(IF($J$4=7,(VLOOKUP(A105,'X7'!$Y:$AO,17,FALSE)),(IF($J$4=8,(VLOOKUP(A105,'X8'!$Y:$AO,17,FALSE)),(IF($J$4=9,(VLOOKUP(A105,'X9'!$Y:$AO,17,FALSE)),(IF($J$4=10,(VLOOKUP(A105,'X10'!$Y:$AO,17,FALSE)),(IF($J$4=11,(VLOOKUP(A105,'X11'!$Y:$AO,17,FALSE)),(IF($J$4=12,(VLOOKUP(A105,'X12'!$Y:$AO,17,FALSE)),(VLOOKUP(A105,'X13'!$Y:$AO,17,FALSE))))))))))))))))))))))))))))=TRUE,$G$4,(((IF($J$4=1,(VLOOKUP(A105,'X1'!$Y:$AO,17,FALSE)),(IF($J$4=2,(VLOOKUP(A105,'X2'!$Y:$AO,17,FALSE)),(IF($J$4=3,(VLOOKUP(A105,'X3'!$Y:$AO,17,FALSE)),(IF($J$4=4,(VLOOKUP(A105,'X4'!$Y:$AO,17,FALSE)),(IF($J$4=5,(VLOOKUP(A105,'X5'!$Y:$AO,17,FALSE)),(IF($J$4=6,(VLOOKUP(A105,'X6'!$Y:$AO,17,FALSE)),(IF($J$4=7,(VLOOKUP(A105,'X7'!$Y:$AO,17,FALSE)),(IF($J$4=8,(VLOOKUP(A105,'X8'!$Y:$AO,17,FALSE)),(IF($J$4=9,(VLOOKUP(A105,'X9'!$Y:$AO,17,FALSE)),(IF($J$4=10,(VLOOKUP(A105,'X10'!$Y:$AO,17,FALSE)),(IF($J$4=11,(VLOOKUP(A105,'X11'!$Y:$AO,17,FALSE)),(IF($J$4=12,(VLOOKUP(A105,'X12'!$Y:$AO,17,FALSE)),(VLOOKUP(A105,'X13'!$Y:$AO,17,FALSE)))))))))))))))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(IF($J$4=1,(VLOOKUP(A106,'X1'!$Y:$AO,17,FALSE)),(IF($J$4=2,(VLOOKUP(A106,'X2'!$Y:$AO,17,FALSE)),(IF($J$4=3,(VLOOKUP(A106,'X3'!$Y:$AO,17,FALSE)),(IF($J$4=4,(VLOOKUP(A106,'X4'!$Y:$AO,17,FALSE)),(IF($J$4=5,(VLOOKUP(A106,'X5'!$Y:$AO,17,FALSE)),(IF($J$4=6,(VLOOKUP(A106,'X6'!$Y:$AO,17,FALSE)),(IF($J$4=7,(VLOOKUP(A106,'X7'!$Y:$AO,17,FALSE)),(IF($J$4=8,(VLOOKUP(A106,'X8'!$Y:$AO,17,FALSE)),(IF($J$4=9,(VLOOKUP(A106,'X9'!$Y:$AO,17,FALSE)),(IF($J$4=10,(VLOOKUP(A106,'X10'!$Y:$AO,17,FALSE)),(IF($J$4=11,(VLOOKUP(A106,'X11'!$Y:$AO,17,FALSE)),(IF($J$4=12,(VLOOKUP(A106,'X12'!$Y:$AO,17,FALSE)),(VLOOKUP(A106,'X13'!$Y:$AO,17,FALSE))))))))))))))))))))))))))))=TRUE,$G$4,(((IF($J$4=1,(VLOOKUP(A106,'X1'!$Y:$AO,17,FALSE)),(IF($J$4=2,(VLOOKUP(A106,'X2'!$Y:$AO,17,FALSE)),(IF($J$4=3,(VLOOKUP(A106,'X3'!$Y:$AO,17,FALSE)),(IF($J$4=4,(VLOOKUP(A106,'X4'!$Y:$AO,17,FALSE)),(IF($J$4=5,(VLOOKUP(A106,'X5'!$Y:$AO,17,FALSE)),(IF($J$4=6,(VLOOKUP(A106,'X6'!$Y:$AO,17,FALSE)),(IF($J$4=7,(VLOOKUP(A106,'X7'!$Y:$AO,17,FALSE)),(IF($J$4=8,(VLOOKUP(A106,'X8'!$Y:$AO,17,FALSE)),(IF($J$4=9,(VLOOKUP(A106,'X9'!$Y:$AO,17,FALSE)),(IF($J$4=10,(VLOOKUP(A106,'X10'!$Y:$AO,17,FALSE)),(IF($J$4=11,(VLOOKUP(A106,'X11'!$Y:$AO,17,FALSE)),(IF($J$4=12,(VLOOKUP(A106,'X12'!$Y:$AO,17,FALSE)),(VLOOKUP(A106,'X13'!$Y:$AO,17,FALSE)))))))))))))))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(IF($J$4=1,(VLOOKUP(A107,'X1'!$Y:$AO,17,FALSE)),(IF($J$4=2,(VLOOKUP(A107,'X2'!$Y:$AO,17,FALSE)),(IF($J$4=3,(VLOOKUP(A107,'X3'!$Y:$AO,17,FALSE)),(IF($J$4=4,(VLOOKUP(A107,'X4'!$Y:$AO,17,FALSE)),(IF($J$4=5,(VLOOKUP(A107,'X5'!$Y:$AO,17,FALSE)),(IF($J$4=6,(VLOOKUP(A107,'X6'!$Y:$AO,17,FALSE)),(IF($J$4=7,(VLOOKUP(A107,'X7'!$Y:$AO,17,FALSE)),(IF($J$4=8,(VLOOKUP(A107,'X8'!$Y:$AO,17,FALSE)),(IF($J$4=9,(VLOOKUP(A107,'X9'!$Y:$AO,17,FALSE)),(IF($J$4=10,(VLOOKUP(A107,'X10'!$Y:$AO,17,FALSE)),(IF($J$4=11,(VLOOKUP(A107,'X11'!$Y:$AO,17,FALSE)),(IF($J$4=12,(VLOOKUP(A107,'X12'!$Y:$AO,17,FALSE)),(VLOOKUP(A107,'X13'!$Y:$AO,17,FALSE))))))))))))))))))))))))))))=TRUE,$G$4,(((IF($J$4=1,(VLOOKUP(A107,'X1'!$Y:$AO,17,FALSE)),(IF($J$4=2,(VLOOKUP(A107,'X2'!$Y:$AO,17,FALSE)),(IF($J$4=3,(VLOOKUP(A107,'X3'!$Y:$AO,17,FALSE)),(IF($J$4=4,(VLOOKUP(A107,'X4'!$Y:$AO,17,FALSE)),(IF($J$4=5,(VLOOKUP(A107,'X5'!$Y:$AO,17,FALSE)),(IF($J$4=6,(VLOOKUP(A107,'X6'!$Y:$AO,17,FALSE)),(IF($J$4=7,(VLOOKUP(A107,'X7'!$Y:$AO,17,FALSE)),(IF($J$4=8,(VLOOKUP(A107,'X8'!$Y:$AO,17,FALSE)),(IF($J$4=9,(VLOOKUP(A107,'X9'!$Y:$AO,17,FALSE)),(IF($J$4=10,(VLOOKUP(A107,'X10'!$Y:$AO,17,FALSE)),(IF($J$4=11,(VLOOKUP(A107,'X11'!$Y:$AO,17,FALSE)),(IF($J$4=12,(VLOOKUP(A107,'X12'!$Y:$AO,17,FALSE)),(VLOOKUP(A107,'X13'!$Y:$AO,17,FALSE)))))))))))))))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(IF($J$4=1,(VLOOKUP(A108,'X1'!$Y:$AO,17,FALSE)),(IF($J$4=2,(VLOOKUP(A108,'X2'!$Y:$AO,17,FALSE)),(IF($J$4=3,(VLOOKUP(A108,'X3'!$Y:$AO,17,FALSE)),(IF($J$4=4,(VLOOKUP(A108,'X4'!$Y:$AO,17,FALSE)),(IF($J$4=5,(VLOOKUP(A108,'X5'!$Y:$AO,17,FALSE)),(IF($J$4=6,(VLOOKUP(A108,'X6'!$Y:$AO,17,FALSE)),(IF($J$4=7,(VLOOKUP(A108,'X7'!$Y:$AO,17,FALSE)),(IF($J$4=8,(VLOOKUP(A108,'X8'!$Y:$AO,17,FALSE)),(IF($J$4=9,(VLOOKUP(A108,'X9'!$Y:$AO,17,FALSE)),(IF($J$4=10,(VLOOKUP(A108,'X10'!$Y:$AO,17,FALSE)),(IF($J$4=11,(VLOOKUP(A108,'X11'!$Y:$AO,17,FALSE)),(IF($J$4=12,(VLOOKUP(A108,'X12'!$Y:$AO,17,FALSE)),(VLOOKUP(A108,'X13'!$Y:$AO,17,FALSE))))))))))))))))))))))))))))=TRUE,$G$4,(((IF($J$4=1,(VLOOKUP(A108,'X1'!$Y:$AO,17,FALSE)),(IF($J$4=2,(VLOOKUP(A108,'X2'!$Y:$AO,17,FALSE)),(IF($J$4=3,(VLOOKUP(A108,'X3'!$Y:$AO,17,FALSE)),(IF($J$4=4,(VLOOKUP(A108,'X4'!$Y:$AO,17,FALSE)),(IF($J$4=5,(VLOOKUP(A108,'X5'!$Y:$AO,17,FALSE)),(IF($J$4=6,(VLOOKUP(A108,'X6'!$Y:$AO,17,FALSE)),(IF($J$4=7,(VLOOKUP(A108,'X7'!$Y:$AO,17,FALSE)),(IF($J$4=8,(VLOOKUP(A108,'X8'!$Y:$AO,17,FALSE)),(IF($J$4=9,(VLOOKUP(A108,'X9'!$Y:$AO,17,FALSE)),(IF($J$4=10,(VLOOKUP(A108,'X10'!$Y:$AO,17,FALSE)),(IF($J$4=11,(VLOOKUP(A108,'X11'!$Y:$AO,17,FALSE)),(IF($J$4=12,(VLOOKUP(A108,'X12'!$Y:$AO,17,FALSE)),(VLOOKUP(A108,'X13'!$Y:$AO,17,FALSE)))))))))))))))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(IF($J$4=1,(VLOOKUP(A109,'X1'!$Y:$AO,17,FALSE)),(IF($J$4=2,(VLOOKUP(A109,'X2'!$Y:$AO,17,FALSE)),(IF($J$4=3,(VLOOKUP(A109,'X3'!$Y:$AO,17,FALSE)),(IF($J$4=4,(VLOOKUP(A109,'X4'!$Y:$AO,17,FALSE)),(IF($J$4=5,(VLOOKUP(A109,'X5'!$Y:$AO,17,FALSE)),(IF($J$4=6,(VLOOKUP(A109,'X6'!$Y:$AO,17,FALSE)),(IF($J$4=7,(VLOOKUP(A109,'X7'!$Y:$AO,17,FALSE)),(IF($J$4=8,(VLOOKUP(A109,'X8'!$Y:$AO,17,FALSE)),(IF($J$4=9,(VLOOKUP(A109,'X9'!$Y:$AO,17,FALSE)),(IF($J$4=10,(VLOOKUP(A109,'X10'!$Y:$AO,17,FALSE)),(IF($J$4=11,(VLOOKUP(A109,'X11'!$Y:$AO,17,FALSE)),(IF($J$4=12,(VLOOKUP(A109,'X12'!$Y:$AO,17,FALSE)),(VLOOKUP(A109,'X13'!$Y:$AO,17,FALSE))))))))))))))))))))))))))))=TRUE,$G$4,(((IF($J$4=1,(VLOOKUP(A109,'X1'!$Y:$AO,17,FALSE)),(IF($J$4=2,(VLOOKUP(A109,'X2'!$Y:$AO,17,FALSE)),(IF($J$4=3,(VLOOKUP(A109,'X3'!$Y:$AO,17,FALSE)),(IF($J$4=4,(VLOOKUP(A109,'X4'!$Y:$AO,17,FALSE)),(IF($J$4=5,(VLOOKUP(A109,'X5'!$Y:$AO,17,FALSE)),(IF($J$4=6,(VLOOKUP(A109,'X6'!$Y:$AO,17,FALSE)),(IF($J$4=7,(VLOOKUP(A109,'X7'!$Y:$AO,17,FALSE)),(IF($J$4=8,(VLOOKUP(A109,'X8'!$Y:$AO,17,FALSE)),(IF($J$4=9,(VLOOKUP(A109,'X9'!$Y:$AO,17,FALSE)),(IF($J$4=10,(VLOOKUP(A109,'X10'!$Y:$AO,17,FALSE)),(IF($J$4=11,(VLOOKUP(A109,'X11'!$Y:$AO,17,FALSE)),(IF($J$4=12,(VLOOKUP(A109,'X12'!$Y:$AO,17,FALSE)),(VLOOKUP(A109,'X13'!$Y:$AO,17,FALSE)))))))))))))))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(IF($J$4=1,(VLOOKUP(A110,'X1'!$Y:$AO,17,FALSE)),(IF($J$4=2,(VLOOKUP(A110,'X2'!$Y:$AO,17,FALSE)),(IF($J$4=3,(VLOOKUP(A110,'X3'!$Y:$AO,17,FALSE)),(IF($J$4=4,(VLOOKUP(A110,'X4'!$Y:$AO,17,FALSE)),(IF($J$4=5,(VLOOKUP(A110,'X5'!$Y:$AO,17,FALSE)),(IF($J$4=6,(VLOOKUP(A110,'X6'!$Y:$AO,17,FALSE)),(IF($J$4=7,(VLOOKUP(A110,'X7'!$Y:$AO,17,FALSE)),(IF($J$4=8,(VLOOKUP(A110,'X8'!$Y:$AO,17,FALSE)),(IF($J$4=9,(VLOOKUP(A110,'X9'!$Y:$AO,17,FALSE)),(IF($J$4=10,(VLOOKUP(A110,'X10'!$Y:$AO,17,FALSE)),(IF($J$4=11,(VLOOKUP(A110,'X11'!$Y:$AO,17,FALSE)),(IF($J$4=12,(VLOOKUP(A110,'X12'!$Y:$AO,17,FALSE)),(VLOOKUP(A110,'X13'!$Y:$AO,17,FALSE))))))))))))))))))))))))))))=TRUE,$G$4,(((IF($J$4=1,(VLOOKUP(A110,'X1'!$Y:$AO,17,FALSE)),(IF($J$4=2,(VLOOKUP(A110,'X2'!$Y:$AO,17,FALSE)),(IF($J$4=3,(VLOOKUP(A110,'X3'!$Y:$AO,17,FALSE)),(IF($J$4=4,(VLOOKUP(A110,'X4'!$Y:$AO,17,FALSE)),(IF($J$4=5,(VLOOKUP(A110,'X5'!$Y:$AO,17,FALSE)),(IF($J$4=6,(VLOOKUP(A110,'X6'!$Y:$AO,17,FALSE)),(IF($J$4=7,(VLOOKUP(A110,'X7'!$Y:$AO,17,FALSE)),(IF($J$4=8,(VLOOKUP(A110,'X8'!$Y:$AO,17,FALSE)),(IF($J$4=9,(VLOOKUP(A110,'X9'!$Y:$AO,17,FALSE)),(IF($J$4=10,(VLOOKUP(A110,'X10'!$Y:$AO,17,FALSE)),(IF($J$4=11,(VLOOKUP(A110,'X11'!$Y:$AO,17,FALSE)),(IF($J$4=12,(VLOOKUP(A110,'X12'!$Y:$AO,17,FALSE)),(VLOOKUP(A110,'X13'!$Y:$AO,17,FALSE)))))))))))))))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(IF($J$4=1,(VLOOKUP(A111,'X1'!$Y:$AO,17,FALSE)),(IF($J$4=2,(VLOOKUP(A111,'X2'!$Y:$AO,17,FALSE)),(IF($J$4=3,(VLOOKUP(A111,'X3'!$Y:$AO,17,FALSE)),(IF($J$4=4,(VLOOKUP(A111,'X4'!$Y:$AO,17,FALSE)),(IF($J$4=5,(VLOOKUP(A111,'X5'!$Y:$AO,17,FALSE)),(IF($J$4=6,(VLOOKUP(A111,'X6'!$Y:$AO,17,FALSE)),(IF($J$4=7,(VLOOKUP(A111,'X7'!$Y:$AO,17,FALSE)),(IF($J$4=8,(VLOOKUP(A111,'X8'!$Y:$AO,17,FALSE)),(IF($J$4=9,(VLOOKUP(A111,'X9'!$Y:$AO,17,FALSE)),(IF($J$4=10,(VLOOKUP(A111,'X10'!$Y:$AO,17,FALSE)),(IF($J$4=11,(VLOOKUP(A111,'X11'!$Y:$AO,17,FALSE)),(IF($J$4=12,(VLOOKUP(A111,'X12'!$Y:$AO,17,FALSE)),(VLOOKUP(A111,'X13'!$Y:$AO,17,FALSE))))))))))))))))))))))))))))=TRUE,$G$4,(((IF($J$4=1,(VLOOKUP(A111,'X1'!$Y:$AO,17,FALSE)),(IF($J$4=2,(VLOOKUP(A111,'X2'!$Y:$AO,17,FALSE)),(IF($J$4=3,(VLOOKUP(A111,'X3'!$Y:$AO,17,FALSE)),(IF($J$4=4,(VLOOKUP(A111,'X4'!$Y:$AO,17,FALSE)),(IF($J$4=5,(VLOOKUP(A111,'X5'!$Y:$AO,17,FALSE)),(IF($J$4=6,(VLOOKUP(A111,'X6'!$Y:$AO,17,FALSE)),(IF($J$4=7,(VLOOKUP(A111,'X7'!$Y:$AO,17,FALSE)),(IF($J$4=8,(VLOOKUP(A111,'X8'!$Y:$AO,17,FALSE)),(IF($J$4=9,(VLOOKUP(A111,'X9'!$Y:$AO,17,FALSE)),(IF($J$4=10,(VLOOKUP(A111,'X10'!$Y:$AO,17,FALSE)),(IF($J$4=11,(VLOOKUP(A111,'X11'!$Y:$AO,17,FALSE)),(IF($J$4=12,(VLOOKUP(A111,'X12'!$Y:$AO,17,FALSE)),(VLOOKUP(A111,'X13'!$Y:$AO,17,FALSE)))))))))))))))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(IF($J$4=1,(VLOOKUP(A112,'X1'!$Y:$AO,17,FALSE)),(IF($J$4=2,(VLOOKUP(A112,'X2'!$Y:$AO,17,FALSE)),(IF($J$4=3,(VLOOKUP(A112,'X3'!$Y:$AO,17,FALSE)),(IF($J$4=4,(VLOOKUP(A112,'X4'!$Y:$AO,17,FALSE)),(IF($J$4=5,(VLOOKUP(A112,'X5'!$Y:$AO,17,FALSE)),(IF($J$4=6,(VLOOKUP(A112,'X6'!$Y:$AO,17,FALSE)),(IF($J$4=7,(VLOOKUP(A112,'X7'!$Y:$AO,17,FALSE)),(IF($J$4=8,(VLOOKUP(A112,'X8'!$Y:$AO,17,FALSE)),(IF($J$4=9,(VLOOKUP(A112,'X9'!$Y:$AO,17,FALSE)),(IF($J$4=10,(VLOOKUP(A112,'X10'!$Y:$AO,17,FALSE)),(IF($J$4=11,(VLOOKUP(A112,'X11'!$Y:$AO,17,FALSE)),(IF($J$4=12,(VLOOKUP(A112,'X12'!$Y:$AO,17,FALSE)),(VLOOKUP(A112,'X13'!$Y:$AO,17,FALSE))))))))))))))))))))))))))))=TRUE,$G$4,(((IF($J$4=1,(VLOOKUP(A112,'X1'!$Y:$AO,17,FALSE)),(IF($J$4=2,(VLOOKUP(A112,'X2'!$Y:$AO,17,FALSE)),(IF($J$4=3,(VLOOKUP(A112,'X3'!$Y:$AO,17,FALSE)),(IF($J$4=4,(VLOOKUP(A112,'X4'!$Y:$AO,17,FALSE)),(IF($J$4=5,(VLOOKUP(A112,'X5'!$Y:$AO,17,FALSE)),(IF($J$4=6,(VLOOKUP(A112,'X6'!$Y:$AO,17,FALSE)),(IF($J$4=7,(VLOOKUP(A112,'X7'!$Y:$AO,17,FALSE)),(IF($J$4=8,(VLOOKUP(A112,'X8'!$Y:$AO,17,FALSE)),(IF($J$4=9,(VLOOKUP(A112,'X9'!$Y:$AO,17,FALSE)),(IF($J$4=10,(VLOOKUP(A112,'X10'!$Y:$AO,17,FALSE)),(IF($J$4=11,(VLOOKUP(A112,'X11'!$Y:$AO,17,FALSE)),(IF($J$4=12,(VLOOKUP(A112,'X12'!$Y:$AO,17,FALSE)),(VLOOKUP(A112,'X13'!$Y:$AO,17,FALSE)))))))))))))))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(IF($J$4=1,(VLOOKUP(A113,'X1'!$Y:$AO,17,FALSE)),(IF($J$4=2,(VLOOKUP(A113,'X2'!$Y:$AO,17,FALSE)),(IF($J$4=3,(VLOOKUP(A113,'X3'!$Y:$AO,17,FALSE)),(IF($J$4=4,(VLOOKUP(A113,'X4'!$Y:$AO,17,FALSE)),(IF($J$4=5,(VLOOKUP(A113,'X5'!$Y:$AO,17,FALSE)),(IF($J$4=6,(VLOOKUP(A113,'X6'!$Y:$AO,17,FALSE)),(IF($J$4=7,(VLOOKUP(A113,'X7'!$Y:$AO,17,FALSE)),(IF($J$4=8,(VLOOKUP(A113,'X8'!$Y:$AO,17,FALSE)),(IF($J$4=9,(VLOOKUP(A113,'X9'!$Y:$AO,17,FALSE)),(IF($J$4=10,(VLOOKUP(A113,'X10'!$Y:$AO,17,FALSE)),(IF($J$4=11,(VLOOKUP(A113,'X11'!$Y:$AO,17,FALSE)),(IF($J$4=12,(VLOOKUP(A113,'X12'!$Y:$AO,17,FALSE)),(VLOOKUP(A113,'X13'!$Y:$AO,17,FALSE))))))))))))))))))))))))))))=TRUE,$G$4,(((IF($J$4=1,(VLOOKUP(A113,'X1'!$Y:$AO,17,FALSE)),(IF($J$4=2,(VLOOKUP(A113,'X2'!$Y:$AO,17,FALSE)),(IF($J$4=3,(VLOOKUP(A113,'X3'!$Y:$AO,17,FALSE)),(IF($J$4=4,(VLOOKUP(A113,'X4'!$Y:$AO,17,FALSE)),(IF($J$4=5,(VLOOKUP(A113,'X5'!$Y:$AO,17,FALSE)),(IF($J$4=6,(VLOOKUP(A113,'X6'!$Y:$AO,17,FALSE)),(IF($J$4=7,(VLOOKUP(A113,'X7'!$Y:$AO,17,FALSE)),(IF($J$4=8,(VLOOKUP(A113,'X8'!$Y:$AO,17,FALSE)),(IF($J$4=9,(VLOOKUP(A113,'X9'!$Y:$AO,17,FALSE)),(IF($J$4=10,(VLOOKUP(A113,'X10'!$Y:$AO,17,FALSE)),(IF($J$4=11,(VLOOKUP(A113,'X11'!$Y:$AO,17,FALSE)),(IF($J$4=12,(VLOOKUP(A113,'X12'!$Y:$AO,17,FALSE)),(VLOOKUP(A113,'X13'!$Y:$AO,17,FALSE)))))))))))))))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(IF($J$4=1,(VLOOKUP(A114,'X1'!$Y:$AO,17,FALSE)),(IF($J$4=2,(VLOOKUP(A114,'X2'!$Y:$AO,17,FALSE)),(IF($J$4=3,(VLOOKUP(A114,'X3'!$Y:$AO,17,FALSE)),(IF($J$4=4,(VLOOKUP(A114,'X4'!$Y:$AO,17,FALSE)),(IF($J$4=5,(VLOOKUP(A114,'X5'!$Y:$AO,17,FALSE)),(IF($J$4=6,(VLOOKUP(A114,'X6'!$Y:$AO,17,FALSE)),(IF($J$4=7,(VLOOKUP(A114,'X7'!$Y:$AO,17,FALSE)),(IF($J$4=8,(VLOOKUP(A114,'X8'!$Y:$AO,17,FALSE)),(IF($J$4=9,(VLOOKUP(A114,'X9'!$Y:$AO,17,FALSE)),(IF($J$4=10,(VLOOKUP(A114,'X10'!$Y:$AO,17,FALSE)),(IF($J$4=11,(VLOOKUP(A114,'X11'!$Y:$AO,17,FALSE)),(IF($J$4=12,(VLOOKUP(A114,'X12'!$Y:$AO,17,FALSE)),(VLOOKUP(A114,'X13'!$Y:$AO,17,FALSE))))))))))))))))))))))))))))=TRUE,$G$4,(((IF($J$4=1,(VLOOKUP(A114,'X1'!$Y:$AO,17,FALSE)),(IF($J$4=2,(VLOOKUP(A114,'X2'!$Y:$AO,17,FALSE)),(IF($J$4=3,(VLOOKUP(A114,'X3'!$Y:$AO,17,FALSE)),(IF($J$4=4,(VLOOKUP(A114,'X4'!$Y:$AO,17,FALSE)),(IF($J$4=5,(VLOOKUP(A114,'X5'!$Y:$AO,17,FALSE)),(IF($J$4=6,(VLOOKUP(A114,'X6'!$Y:$AO,17,FALSE)),(IF($J$4=7,(VLOOKUP(A114,'X7'!$Y:$AO,17,FALSE)),(IF($J$4=8,(VLOOKUP(A114,'X8'!$Y:$AO,17,FALSE)),(IF($J$4=9,(VLOOKUP(A114,'X9'!$Y:$AO,17,FALSE)),(IF($J$4=10,(VLOOKUP(A114,'X10'!$Y:$AO,17,FALSE)),(IF($J$4=11,(VLOOKUP(A114,'X11'!$Y:$AO,17,FALSE)),(IF($J$4=12,(VLOOKUP(A114,'X12'!$Y:$AO,17,FALSE)),(VLOOKUP(A114,'X13'!$Y:$AO,17,FALSE)))))))))))))))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(IF($J$4=1,(VLOOKUP(A115,'X1'!$Y:$AO,17,FALSE)),(IF($J$4=2,(VLOOKUP(A115,'X2'!$Y:$AO,17,FALSE)),(IF($J$4=3,(VLOOKUP(A115,'X3'!$Y:$AO,17,FALSE)),(IF($J$4=4,(VLOOKUP(A115,'X4'!$Y:$AO,17,FALSE)),(IF($J$4=5,(VLOOKUP(A115,'X5'!$Y:$AO,17,FALSE)),(IF($J$4=6,(VLOOKUP(A115,'X6'!$Y:$AO,17,FALSE)),(IF($J$4=7,(VLOOKUP(A115,'X7'!$Y:$AO,17,FALSE)),(IF($J$4=8,(VLOOKUP(A115,'X8'!$Y:$AO,17,FALSE)),(IF($J$4=9,(VLOOKUP(A115,'X9'!$Y:$AO,17,FALSE)),(IF($J$4=10,(VLOOKUP(A115,'X10'!$Y:$AO,17,FALSE)),(IF($J$4=11,(VLOOKUP(A115,'X11'!$Y:$AO,17,FALSE)),(IF($J$4=12,(VLOOKUP(A115,'X12'!$Y:$AO,17,FALSE)),(VLOOKUP(A115,'X13'!$Y:$AO,17,FALSE))))))))))))))))))))))))))))=TRUE,$G$4,(((IF($J$4=1,(VLOOKUP(A115,'X1'!$Y:$AO,17,FALSE)),(IF($J$4=2,(VLOOKUP(A115,'X2'!$Y:$AO,17,FALSE)),(IF($J$4=3,(VLOOKUP(A115,'X3'!$Y:$AO,17,FALSE)),(IF($J$4=4,(VLOOKUP(A115,'X4'!$Y:$AO,17,FALSE)),(IF($J$4=5,(VLOOKUP(A115,'X5'!$Y:$AO,17,FALSE)),(IF($J$4=6,(VLOOKUP(A115,'X6'!$Y:$AO,17,FALSE)),(IF($J$4=7,(VLOOKUP(A115,'X7'!$Y:$AO,17,FALSE)),(IF($J$4=8,(VLOOKUP(A115,'X8'!$Y:$AO,17,FALSE)),(IF($J$4=9,(VLOOKUP(A115,'X9'!$Y:$AO,17,FALSE)),(IF($J$4=10,(VLOOKUP(A115,'X10'!$Y:$AO,17,FALSE)),(IF($J$4=11,(VLOOKUP(A115,'X11'!$Y:$AO,17,FALSE)),(IF($J$4=12,(VLOOKUP(A115,'X12'!$Y:$AO,17,FALSE)),(VLOOKUP(A115,'X13'!$Y:$AO,17,FALSE)))))))))))))))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(IF($J$4=1,(VLOOKUP(A116,'X1'!$Y:$AO,17,FALSE)),(IF($J$4=2,(VLOOKUP(A116,'X2'!$Y:$AO,17,FALSE)),(IF($J$4=3,(VLOOKUP(A116,'X3'!$Y:$AO,17,FALSE)),(IF($J$4=4,(VLOOKUP(A116,'X4'!$Y:$AO,17,FALSE)),(IF($J$4=5,(VLOOKUP(A116,'X5'!$Y:$AO,17,FALSE)),(IF($J$4=6,(VLOOKUP(A116,'X6'!$Y:$AO,17,FALSE)),(IF($J$4=7,(VLOOKUP(A116,'X7'!$Y:$AO,17,FALSE)),(IF($J$4=8,(VLOOKUP(A116,'X8'!$Y:$AO,17,FALSE)),(IF($J$4=9,(VLOOKUP(A116,'X9'!$Y:$AO,17,FALSE)),(IF($J$4=10,(VLOOKUP(A116,'X10'!$Y:$AO,17,FALSE)),(IF($J$4=11,(VLOOKUP(A116,'X11'!$Y:$AO,17,FALSE)),(IF($J$4=12,(VLOOKUP(A116,'X12'!$Y:$AO,17,FALSE)),(VLOOKUP(A116,'X13'!$Y:$AO,17,FALSE))))))))))))))))))))))))))))=TRUE,$G$4,(((IF($J$4=1,(VLOOKUP(A116,'X1'!$Y:$AO,17,FALSE)),(IF($J$4=2,(VLOOKUP(A116,'X2'!$Y:$AO,17,FALSE)),(IF($J$4=3,(VLOOKUP(A116,'X3'!$Y:$AO,17,FALSE)),(IF($J$4=4,(VLOOKUP(A116,'X4'!$Y:$AO,17,FALSE)),(IF($J$4=5,(VLOOKUP(A116,'X5'!$Y:$AO,17,FALSE)),(IF($J$4=6,(VLOOKUP(A116,'X6'!$Y:$AO,17,FALSE)),(IF($J$4=7,(VLOOKUP(A116,'X7'!$Y:$AO,17,FALSE)),(IF($J$4=8,(VLOOKUP(A116,'X8'!$Y:$AO,17,FALSE)),(IF($J$4=9,(VLOOKUP(A116,'X9'!$Y:$AO,17,FALSE)),(IF($J$4=10,(VLOOKUP(A116,'X10'!$Y:$AO,17,FALSE)),(IF($J$4=11,(VLOOKUP(A116,'X11'!$Y:$AO,17,FALSE)),(IF($J$4=12,(VLOOKUP(A116,'X12'!$Y:$AO,17,FALSE)),(VLOOKUP(A116,'X13'!$Y:$AO,17,FALSE)))))))))))))))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(IF($J$4=1,(VLOOKUP(A117,'X1'!$Y:$AO,17,FALSE)),(IF($J$4=2,(VLOOKUP(A117,'X2'!$Y:$AO,17,FALSE)),(IF($J$4=3,(VLOOKUP(A117,'X3'!$Y:$AO,17,FALSE)),(IF($J$4=4,(VLOOKUP(A117,'X4'!$Y:$AO,17,FALSE)),(IF($J$4=5,(VLOOKUP(A117,'X5'!$Y:$AO,17,FALSE)),(IF($J$4=6,(VLOOKUP(A117,'X6'!$Y:$AO,17,FALSE)),(IF($J$4=7,(VLOOKUP(A117,'X7'!$Y:$AO,17,FALSE)),(IF($J$4=8,(VLOOKUP(A117,'X8'!$Y:$AO,17,FALSE)),(IF($J$4=9,(VLOOKUP(A117,'X9'!$Y:$AO,17,FALSE)),(IF($J$4=10,(VLOOKUP(A117,'X10'!$Y:$AO,17,FALSE)),(IF($J$4=11,(VLOOKUP(A117,'X11'!$Y:$AO,17,FALSE)),(IF($J$4=12,(VLOOKUP(A117,'X12'!$Y:$AO,17,FALSE)),(VLOOKUP(A117,'X13'!$Y:$AO,17,FALSE))))))))))))))))))))))))))))=TRUE,$G$4,(((IF($J$4=1,(VLOOKUP(A117,'X1'!$Y:$AO,17,FALSE)),(IF($J$4=2,(VLOOKUP(A117,'X2'!$Y:$AO,17,FALSE)),(IF($J$4=3,(VLOOKUP(A117,'X3'!$Y:$AO,17,FALSE)),(IF($J$4=4,(VLOOKUP(A117,'X4'!$Y:$AO,17,FALSE)),(IF($J$4=5,(VLOOKUP(A117,'X5'!$Y:$AO,17,FALSE)),(IF($J$4=6,(VLOOKUP(A117,'X6'!$Y:$AO,17,FALSE)),(IF($J$4=7,(VLOOKUP(A117,'X7'!$Y:$AO,17,FALSE)),(IF($J$4=8,(VLOOKUP(A117,'X8'!$Y:$AO,17,FALSE)),(IF($J$4=9,(VLOOKUP(A117,'X9'!$Y:$AO,17,FALSE)),(IF($J$4=10,(VLOOKUP(A117,'X10'!$Y:$AO,17,FALSE)),(IF($J$4=11,(VLOOKUP(A117,'X11'!$Y:$AO,17,FALSE)),(IF($J$4=12,(VLOOKUP(A117,'X12'!$Y:$AO,17,FALSE)),(VLOOKUP(A117,'X13'!$Y:$AO,17,FALSE)))))))))))))))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(IF($J$4=1,(VLOOKUP(A118,'X1'!$Y:$AO,17,FALSE)),(IF($J$4=2,(VLOOKUP(A118,'X2'!$Y:$AO,17,FALSE)),(IF($J$4=3,(VLOOKUP(A118,'X3'!$Y:$AO,17,FALSE)),(IF($J$4=4,(VLOOKUP(A118,'X4'!$Y:$AO,17,FALSE)),(IF($J$4=5,(VLOOKUP(A118,'X5'!$Y:$AO,17,FALSE)),(IF($J$4=6,(VLOOKUP(A118,'X6'!$Y:$AO,17,FALSE)),(IF($J$4=7,(VLOOKUP(A118,'X7'!$Y:$AO,17,FALSE)),(IF($J$4=8,(VLOOKUP(A118,'X8'!$Y:$AO,17,FALSE)),(IF($J$4=9,(VLOOKUP(A118,'X9'!$Y:$AO,17,FALSE)),(IF($J$4=10,(VLOOKUP(A118,'X10'!$Y:$AO,17,FALSE)),(IF($J$4=11,(VLOOKUP(A118,'X11'!$Y:$AO,17,FALSE)),(IF($J$4=12,(VLOOKUP(A118,'X12'!$Y:$AO,17,FALSE)),(VLOOKUP(A118,'X13'!$Y:$AO,17,FALSE))))))))))))))))))))))))))))=TRUE,$G$4,(((IF($J$4=1,(VLOOKUP(A118,'X1'!$Y:$AO,17,FALSE)),(IF($J$4=2,(VLOOKUP(A118,'X2'!$Y:$AO,17,FALSE)),(IF($J$4=3,(VLOOKUP(A118,'X3'!$Y:$AO,17,FALSE)),(IF($J$4=4,(VLOOKUP(A118,'X4'!$Y:$AO,17,FALSE)),(IF($J$4=5,(VLOOKUP(A118,'X5'!$Y:$AO,17,FALSE)),(IF($J$4=6,(VLOOKUP(A118,'X6'!$Y:$AO,17,FALSE)),(IF($J$4=7,(VLOOKUP(A118,'X7'!$Y:$AO,17,FALSE)),(IF($J$4=8,(VLOOKUP(A118,'X8'!$Y:$AO,17,FALSE)),(IF($J$4=9,(VLOOKUP(A118,'X9'!$Y:$AO,17,FALSE)),(IF($J$4=10,(VLOOKUP(A118,'X10'!$Y:$AO,17,FALSE)),(IF($J$4=11,(VLOOKUP(A118,'X11'!$Y:$AO,17,FALSE)),(IF($J$4=12,(VLOOKUP(A118,'X12'!$Y:$AO,17,FALSE)),(VLOOKUP(A118,'X13'!$Y:$AO,17,FALSE)))))))))))))))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(IF($J$4=1,(VLOOKUP(A119,'X1'!$Y:$AO,17,FALSE)),(IF($J$4=2,(VLOOKUP(A119,'X2'!$Y:$AO,17,FALSE)),(IF($J$4=3,(VLOOKUP(A119,'X3'!$Y:$AO,17,FALSE)),(IF($J$4=4,(VLOOKUP(A119,'X4'!$Y:$AO,17,FALSE)),(IF($J$4=5,(VLOOKUP(A119,'X5'!$Y:$AO,17,FALSE)),(IF($J$4=6,(VLOOKUP(A119,'X6'!$Y:$AO,17,FALSE)),(IF($J$4=7,(VLOOKUP(A119,'X7'!$Y:$AO,17,FALSE)),(IF($J$4=8,(VLOOKUP(A119,'X8'!$Y:$AO,17,FALSE)),(IF($J$4=9,(VLOOKUP(A119,'X9'!$Y:$AO,17,FALSE)),(IF($J$4=10,(VLOOKUP(A119,'X10'!$Y:$AO,17,FALSE)),(IF($J$4=11,(VLOOKUP(A119,'X11'!$Y:$AO,17,FALSE)),(IF($J$4=12,(VLOOKUP(A119,'X12'!$Y:$AO,17,FALSE)),(VLOOKUP(A119,'X13'!$Y:$AO,17,FALSE))))))))))))))))))))))))))))=TRUE,$G$4,(((IF($J$4=1,(VLOOKUP(A119,'X1'!$Y:$AO,17,FALSE)),(IF($J$4=2,(VLOOKUP(A119,'X2'!$Y:$AO,17,FALSE)),(IF($J$4=3,(VLOOKUP(A119,'X3'!$Y:$AO,17,FALSE)),(IF($J$4=4,(VLOOKUP(A119,'X4'!$Y:$AO,17,FALSE)),(IF($J$4=5,(VLOOKUP(A119,'X5'!$Y:$AO,17,FALSE)),(IF($J$4=6,(VLOOKUP(A119,'X6'!$Y:$AO,17,FALSE)),(IF($J$4=7,(VLOOKUP(A119,'X7'!$Y:$AO,17,FALSE)),(IF($J$4=8,(VLOOKUP(A119,'X8'!$Y:$AO,17,FALSE)),(IF($J$4=9,(VLOOKUP(A119,'X9'!$Y:$AO,17,FALSE)),(IF($J$4=10,(VLOOKUP(A119,'X10'!$Y:$AO,17,FALSE)),(IF($J$4=11,(VLOOKUP(A119,'X11'!$Y:$AO,17,FALSE)),(IF($J$4=12,(VLOOKUP(A119,'X12'!$Y:$AO,17,FALSE)),(VLOOKUP(A119,'X13'!$Y:$AO,17,FALSE)))))))))))))))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120</v>
      </c>
      <c r="D121" s="15" t="s">
        <v>139</v>
      </c>
      <c r="E121" s="15" t="s">
        <v>120</v>
      </c>
      <c r="F121" s="15" t="s">
        <v>139</v>
      </c>
    </row>
    <row r="122" spans="1:6" x14ac:dyDescent="0.2">
      <c r="A122" s="15">
        <v>1</v>
      </c>
      <c r="B122" s="18" t="str">
        <f>IF(ISERROR(((IF($J$4=1,(VLOOKUP(A122,'X1'!$AB:$AO,14,FALSE)),(IF($J$4=2,(VLOOKUP(A122,'X2'!$AB:$AO,14,FALSE)),(IF($J$4=3,(VLOOKUP(A122,'X3'!$AB:$AO,14,FALSE)),(IF($J$4=4,(VLOOKUP(A122,'X4'!$AB:$AO,14,FALSE)),(IF($J$4=5,(VLOOKUP(A122,'X5'!$AB:$AO,14,FALSE)),(IF($J$4=6,(VLOOKUP(A122,'X6'!$AB:$AO,14,FALSE)),(IF($J$4=7,(VLOOKUP(A122,'X7'!$AB:$AO,14,FALSE)),(IF($J$4=8,(VLOOKUP(A122,'X8'!$AB:$AO,14,FALSE)),(IF($J$4=9,(VLOOKUP(A122,'X9'!$AB:$AO,14,FALSE)),(IF($J$4=10,(VLOOKUP(A122,'X10'!$AB:$AO,14,FALSE)),(IF($J$4=11,(VLOOKUP(A122,'X11'!$AB:$AO,14,FALSE)),(IF($J$4=12,(VLOOKUP(A122,'X12'!$AB:$AO,14,FALSE)),(VLOOKUP(A122,'X13'!$AB:$AO,14,FALSE))))))))))))))))))))))))))))=TRUE,$G$4,(((IF($J$4=1,(VLOOKUP(A122,'X1'!$AB:$AO,14,FALSE)),(IF($J$4=2,(VLOOKUP(A122,'X2'!$AB:$AO,14,FALSE)),(IF($J$4=3,(VLOOKUP(A122,'X3'!$AB:$AO,14,FALSE)),(IF($J$4=4,(VLOOKUP(A122,'X4'!$AB:$AO,14,FALSE)),(IF($J$4=5,(VLOOKUP(A122,'X5'!$AB:$AO,14,FALSE)),(IF($J$4=6,(VLOOKUP(A122,'X6'!$AB:$AO,14,FALSE)),(IF($J$4=7,(VLOOKUP(A122,'X7'!$AB:$AO,14,FALSE)),(IF($J$4=8,(VLOOKUP(A122,'X8'!$AB:$AO,14,FALSE)),(IF($J$4=9,(VLOOKUP(A122,'X9'!$AB:$AO,14,FALSE)),(IF($J$4=10,(VLOOKUP(A122,'X10'!$AB:$AO,14,FALSE)),(IF($J$4=11,(VLOOKUP(A122,'X11'!$AB:$AO,14,FALSE)),(IF($J$4=12,(VLOOKUP(A122,'X12'!$AB:$AO,14,FALSE)),(VLOOKUP(A122,'X13'!$AB:$AO,14,FALSE)))))))))))))))))))))))))))))</f>
        <v>QIWI RM Equity</v>
      </c>
      <c r="C122" s="15">
        <f>COUNTIF($B$122:$B$157,"&lt;="&amp;B122)</f>
        <v>12</v>
      </c>
      <c r="D122" s="15" t="str">
        <f t="shared" ref="D122:D157" si="18">B122</f>
        <v>QIWI RM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AFKS RM Equity</v>
      </c>
    </row>
    <row r="123" spans="1:6" x14ac:dyDescent="0.2">
      <c r="A123" s="15">
        <f>A122+1</f>
        <v>2</v>
      </c>
      <c r="B123" s="18" t="str">
        <f>IF(ISERROR(((IF($J$4=1,(VLOOKUP(A123,'X1'!$AB:$AO,14,FALSE)),(IF($J$4=2,(VLOOKUP(A123,'X2'!$AB:$AO,14,FALSE)),(IF($J$4=3,(VLOOKUP(A123,'X3'!$AB:$AO,14,FALSE)),(IF($J$4=4,(VLOOKUP(A123,'X4'!$AB:$AO,14,FALSE)),(IF($J$4=5,(VLOOKUP(A123,'X5'!$AB:$AO,14,FALSE)),(IF($J$4=6,(VLOOKUP(A123,'X6'!$AB:$AO,14,FALSE)),(IF($J$4=7,(VLOOKUP(A123,'X7'!$AB:$AO,14,FALSE)),(IF($J$4=8,(VLOOKUP(A123,'X8'!$AB:$AO,14,FALSE)),(IF($J$4=9,(VLOOKUP(A123,'X9'!$AB:$AO,14,FALSE)),(IF($J$4=10,(VLOOKUP(A123,'X10'!$AB:$AO,14,FALSE)),(IF($J$4=11,(VLOOKUP(A123,'X11'!$AB:$AO,14,FALSE)),(IF($J$4=12,(VLOOKUP(A123,'X12'!$AB:$AO,14,FALSE)),(VLOOKUP(A123,'X13'!$AB:$AO,14,FALSE))))))))))))))))))))))))))))=TRUE,$G$4,(((IF($J$4=1,(VLOOKUP(A123,'X1'!$AB:$AO,14,FALSE)),(IF($J$4=2,(VLOOKUP(A123,'X2'!$AB:$AO,14,FALSE)),(IF($J$4=3,(VLOOKUP(A123,'X3'!$AB:$AO,14,FALSE)),(IF($J$4=4,(VLOOKUP(A123,'X4'!$AB:$AO,14,FALSE)),(IF($J$4=5,(VLOOKUP(A123,'X5'!$AB:$AO,14,FALSE)),(IF($J$4=6,(VLOOKUP(A123,'X6'!$AB:$AO,14,FALSE)),(IF($J$4=7,(VLOOKUP(A123,'X7'!$AB:$AO,14,FALSE)),(IF($J$4=8,(VLOOKUP(A123,'X8'!$AB:$AO,14,FALSE)),(IF($J$4=9,(VLOOKUP(A123,'X9'!$AB:$AO,14,FALSE)),(IF($J$4=10,(VLOOKUP(A123,'X10'!$AB:$AO,14,FALSE)),(IF($J$4=11,(VLOOKUP(A123,'X11'!$AB:$AO,14,FALSE)),(IF($J$4=12,(VLOOKUP(A123,'X12'!$AB:$AO,14,FALSE)),(VLOOKUP(A123,'X13'!$AB:$AO,14,FALSE)))))))))))))))))))))))))))))</f>
        <v>SNGS RM Equity</v>
      </c>
      <c r="C123" s="15">
        <f t="shared" ref="C123:C157" si="19">COUNTIF($B$122:$B$157,"&lt;="&amp;B123)</f>
        <v>16</v>
      </c>
      <c r="D123" s="15" t="str">
        <f t="shared" si="18"/>
        <v>SNGS RM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CHMF RM Equity</v>
      </c>
    </row>
    <row r="124" spans="1:6" x14ac:dyDescent="0.2">
      <c r="A124" s="15">
        <f t="shared" ref="A124:A139" si="21">A123+1</f>
        <v>3</v>
      </c>
      <c r="B124" s="18" t="str">
        <f>IF(ISERROR(((IF($J$4=1,(VLOOKUP(A124,'X1'!$AB:$AO,14,FALSE)),(IF($J$4=2,(VLOOKUP(A124,'X2'!$AB:$AO,14,FALSE)),(IF($J$4=3,(VLOOKUP(A124,'X3'!$AB:$AO,14,FALSE)),(IF($J$4=4,(VLOOKUP(A124,'X4'!$AB:$AO,14,FALSE)),(IF($J$4=5,(VLOOKUP(A124,'X5'!$AB:$AO,14,FALSE)),(IF($J$4=6,(VLOOKUP(A124,'X6'!$AB:$AO,14,FALSE)),(IF($J$4=7,(VLOOKUP(A124,'X7'!$AB:$AO,14,FALSE)),(IF($J$4=8,(VLOOKUP(A124,'X8'!$AB:$AO,14,FALSE)),(IF($J$4=9,(VLOOKUP(A124,'X9'!$AB:$AO,14,FALSE)),(IF($J$4=10,(VLOOKUP(A124,'X10'!$AB:$AO,14,FALSE)),(IF($J$4=11,(VLOOKUP(A124,'X11'!$AB:$AO,14,FALSE)),(IF($J$4=12,(VLOOKUP(A124,'X12'!$AB:$AO,14,FALSE)),(VLOOKUP(A124,'X13'!$AB:$AO,14,FALSE))))))))))))))))))))))))))))=TRUE,$G$4,(((IF($J$4=1,(VLOOKUP(A124,'X1'!$AB:$AO,14,FALSE)),(IF($J$4=2,(VLOOKUP(A124,'X2'!$AB:$AO,14,FALSE)),(IF($J$4=3,(VLOOKUP(A124,'X3'!$AB:$AO,14,FALSE)),(IF($J$4=4,(VLOOKUP(A124,'X4'!$AB:$AO,14,FALSE)),(IF($J$4=5,(VLOOKUP(A124,'X5'!$AB:$AO,14,FALSE)),(IF($J$4=6,(VLOOKUP(A124,'X6'!$AB:$AO,14,FALSE)),(IF($J$4=7,(VLOOKUP(A124,'X7'!$AB:$AO,14,FALSE)),(IF($J$4=8,(VLOOKUP(A124,'X8'!$AB:$AO,14,FALSE)),(IF($J$4=9,(VLOOKUP(A124,'X9'!$AB:$AO,14,FALSE)),(IF($J$4=10,(VLOOKUP(A124,'X10'!$AB:$AO,14,FALSE)),(IF($J$4=11,(VLOOKUP(A124,'X11'!$AB:$AO,14,FALSE)),(IF($J$4=12,(VLOOKUP(A124,'X12'!$AB:$AO,14,FALSE)),(VLOOKUP(A124,'X13'!$AB:$AO,14,FALSE)))))))))))))))))))))))))))))</f>
        <v>TRNFP RM Equity</v>
      </c>
      <c r="C124" s="15">
        <f t="shared" si="19"/>
        <v>18</v>
      </c>
      <c r="D124" s="15" t="str">
        <f t="shared" si="18"/>
        <v>TRNFP RM Equity</v>
      </c>
      <c r="E124" s="15">
        <f t="shared" ref="E124:E157" si="22">E123+1</f>
        <v>3</v>
      </c>
      <c r="F124" s="15" t="str">
        <f t="shared" si="20"/>
        <v>DSKY RM Equity</v>
      </c>
    </row>
    <row r="125" spans="1:6" x14ac:dyDescent="0.2">
      <c r="A125" s="15">
        <f t="shared" si="21"/>
        <v>4</v>
      </c>
      <c r="B125" s="18" t="str">
        <f>IF(ISERROR(((IF($J$4=1,(VLOOKUP(A125,'X1'!$AB:$AO,14,FALSE)),(IF($J$4=2,(VLOOKUP(A125,'X2'!$AB:$AO,14,FALSE)),(IF($J$4=3,(VLOOKUP(A125,'X3'!$AB:$AO,14,FALSE)),(IF($J$4=4,(VLOOKUP(A125,'X4'!$AB:$AO,14,FALSE)),(IF($J$4=5,(VLOOKUP(A125,'X5'!$AB:$AO,14,FALSE)),(IF($J$4=6,(VLOOKUP(A125,'X6'!$AB:$AO,14,FALSE)),(IF($J$4=7,(VLOOKUP(A125,'X7'!$AB:$AO,14,FALSE)),(IF($J$4=8,(VLOOKUP(A125,'X8'!$AB:$AO,14,FALSE)),(IF($J$4=9,(VLOOKUP(A125,'X9'!$AB:$AO,14,FALSE)),(IF($J$4=10,(VLOOKUP(A125,'X10'!$AB:$AO,14,FALSE)),(IF($J$4=11,(VLOOKUP(A125,'X11'!$AB:$AO,14,FALSE)),(IF($J$4=12,(VLOOKUP(A125,'X12'!$AB:$AO,14,FALSE)),(VLOOKUP(A125,'X13'!$AB:$AO,14,FALSE))))))))))))))))))))))))))))=TRUE,$G$4,(((IF($J$4=1,(VLOOKUP(A125,'X1'!$AB:$AO,14,FALSE)),(IF($J$4=2,(VLOOKUP(A125,'X2'!$AB:$AO,14,FALSE)),(IF($J$4=3,(VLOOKUP(A125,'X3'!$AB:$AO,14,FALSE)),(IF($J$4=4,(VLOOKUP(A125,'X4'!$AB:$AO,14,FALSE)),(IF($J$4=5,(VLOOKUP(A125,'X5'!$AB:$AO,14,FALSE)),(IF($J$4=6,(VLOOKUP(A125,'X6'!$AB:$AO,14,FALSE)),(IF($J$4=7,(VLOOKUP(A125,'X7'!$AB:$AO,14,FALSE)),(IF($J$4=8,(VLOOKUP(A125,'X8'!$AB:$AO,14,FALSE)),(IF($J$4=9,(VLOOKUP(A125,'X9'!$AB:$AO,14,FALSE)),(IF($J$4=10,(VLOOKUP(A125,'X10'!$AB:$AO,14,FALSE)),(IF($J$4=11,(VLOOKUP(A125,'X11'!$AB:$AO,14,FALSE)),(IF($J$4=12,(VLOOKUP(A125,'X12'!$AB:$AO,14,FALSE)),(VLOOKUP(A125,'X13'!$AB:$AO,14,FALSE)))))))))))))))))))))))))))))</f>
        <v>IRAO RM Equity</v>
      </c>
      <c r="C125" s="15">
        <f t="shared" si="19"/>
        <v>7</v>
      </c>
      <c r="D125" s="15" t="str">
        <f t="shared" si="18"/>
        <v>IRAO RM Equity</v>
      </c>
      <c r="E125" s="15">
        <f t="shared" si="22"/>
        <v>4</v>
      </c>
      <c r="F125" s="15" t="str">
        <f t="shared" si="20"/>
        <v>FEES RM Equity</v>
      </c>
    </row>
    <row r="126" spans="1:6" x14ac:dyDescent="0.2">
      <c r="A126" s="15">
        <f t="shared" si="21"/>
        <v>5</v>
      </c>
      <c r="B126" s="18" t="str">
        <f>IF(ISERROR(((IF($J$4=1,(VLOOKUP(A126,'X1'!$AB:$AO,14,FALSE)),(IF($J$4=2,(VLOOKUP(A126,'X2'!$AB:$AO,14,FALSE)),(IF($J$4=3,(VLOOKUP(A126,'X3'!$AB:$AO,14,FALSE)),(IF($J$4=4,(VLOOKUP(A126,'X4'!$AB:$AO,14,FALSE)),(IF($J$4=5,(VLOOKUP(A126,'X5'!$AB:$AO,14,FALSE)),(IF($J$4=6,(VLOOKUP(A126,'X6'!$AB:$AO,14,FALSE)),(IF($J$4=7,(VLOOKUP(A126,'X7'!$AB:$AO,14,FALSE)),(IF($J$4=8,(VLOOKUP(A126,'X8'!$AB:$AO,14,FALSE)),(IF($J$4=9,(VLOOKUP(A126,'X9'!$AB:$AO,14,FALSE)),(IF($J$4=10,(VLOOKUP(A126,'X10'!$AB:$AO,14,FALSE)),(IF($J$4=11,(VLOOKUP(A126,'X11'!$AB:$AO,14,FALSE)),(IF($J$4=12,(VLOOKUP(A126,'X12'!$AB:$AO,14,FALSE)),(VLOOKUP(A126,'X13'!$AB:$AO,14,FALSE))))))))))))))))))))))))))))=TRUE,$G$4,(((IF($J$4=1,(VLOOKUP(A126,'X1'!$AB:$AO,14,FALSE)),(IF($J$4=2,(VLOOKUP(A126,'X2'!$AB:$AO,14,FALSE)),(IF($J$4=3,(VLOOKUP(A126,'X3'!$AB:$AO,14,FALSE)),(IF($J$4=4,(VLOOKUP(A126,'X4'!$AB:$AO,14,FALSE)),(IF($J$4=5,(VLOOKUP(A126,'X5'!$AB:$AO,14,FALSE)),(IF($J$4=6,(VLOOKUP(A126,'X6'!$AB:$AO,14,FALSE)),(IF($J$4=7,(VLOOKUP(A126,'X7'!$AB:$AO,14,FALSE)),(IF($J$4=8,(VLOOKUP(A126,'X8'!$AB:$AO,14,FALSE)),(IF($J$4=9,(VLOOKUP(A126,'X9'!$AB:$AO,14,FALSE)),(IF($J$4=10,(VLOOKUP(A126,'X10'!$AB:$AO,14,FALSE)),(IF($J$4=11,(VLOOKUP(A126,'X11'!$AB:$AO,14,FALSE)),(IF($J$4=12,(VLOOKUP(A126,'X12'!$AB:$AO,14,FALSE)),(VLOOKUP(A126,'X13'!$AB:$AO,14,FALSE)))))))))))))))))))))))))))))</f>
        <v>MAGN RM Equity</v>
      </c>
      <c r="C126" s="15">
        <f t="shared" si="19"/>
        <v>10</v>
      </c>
      <c r="D126" s="15" t="str">
        <f t="shared" si="18"/>
        <v>MAGN RM Equity</v>
      </c>
      <c r="E126" s="15">
        <f t="shared" si="22"/>
        <v>5</v>
      </c>
      <c r="F126" s="15" t="str">
        <f t="shared" si="20"/>
        <v>GAZP RM Equity</v>
      </c>
    </row>
    <row r="127" spans="1:6" x14ac:dyDescent="0.2">
      <c r="A127" s="15">
        <f t="shared" si="21"/>
        <v>6</v>
      </c>
      <c r="B127" s="18" t="str">
        <f>IF(ISERROR(((IF($J$4=1,(VLOOKUP(A127,'X1'!$AB:$AO,14,FALSE)),(IF($J$4=2,(VLOOKUP(A127,'X2'!$AB:$AO,14,FALSE)),(IF($J$4=3,(VLOOKUP(A127,'X3'!$AB:$AO,14,FALSE)),(IF($J$4=4,(VLOOKUP(A127,'X4'!$AB:$AO,14,FALSE)),(IF($J$4=5,(VLOOKUP(A127,'X5'!$AB:$AO,14,FALSE)),(IF($J$4=6,(VLOOKUP(A127,'X6'!$AB:$AO,14,FALSE)),(IF($J$4=7,(VLOOKUP(A127,'X7'!$AB:$AO,14,FALSE)),(IF($J$4=8,(VLOOKUP(A127,'X8'!$AB:$AO,14,FALSE)),(IF($J$4=9,(VLOOKUP(A127,'X9'!$AB:$AO,14,FALSE)),(IF($J$4=10,(VLOOKUP(A127,'X10'!$AB:$AO,14,FALSE)),(IF($J$4=11,(VLOOKUP(A127,'X11'!$AB:$AO,14,FALSE)),(IF($J$4=12,(VLOOKUP(A127,'X12'!$AB:$AO,14,FALSE)),(VLOOKUP(A127,'X13'!$AB:$AO,14,FALSE))))))))))))))))))))))))))))=TRUE,$G$4,(((IF($J$4=1,(VLOOKUP(A127,'X1'!$AB:$AO,14,FALSE)),(IF($J$4=2,(VLOOKUP(A127,'X2'!$AB:$AO,14,FALSE)),(IF($J$4=3,(VLOOKUP(A127,'X3'!$AB:$AO,14,FALSE)),(IF($J$4=4,(VLOOKUP(A127,'X4'!$AB:$AO,14,FALSE)),(IF($J$4=5,(VLOOKUP(A127,'X5'!$AB:$AO,14,FALSE)),(IF($J$4=6,(VLOOKUP(A127,'X6'!$AB:$AO,14,FALSE)),(IF($J$4=7,(VLOOKUP(A127,'X7'!$AB:$AO,14,FALSE)),(IF($J$4=8,(VLOOKUP(A127,'X8'!$AB:$AO,14,FALSE)),(IF($J$4=9,(VLOOKUP(A127,'X9'!$AB:$AO,14,FALSE)),(IF($J$4=10,(VLOOKUP(A127,'X10'!$AB:$AO,14,FALSE)),(IF($J$4=11,(VLOOKUP(A127,'X11'!$AB:$AO,14,FALSE)),(IF($J$4=12,(VLOOKUP(A127,'X12'!$AB:$AO,14,FALSE)),(VLOOKUP(A127,'X13'!$AB:$AO,14,FALSE)))))))))))))))))))))))))))))</f>
        <v>FEES RM Equity</v>
      </c>
      <c r="C127" s="15">
        <f t="shared" si="19"/>
        <v>4</v>
      </c>
      <c r="D127" s="15" t="str">
        <f t="shared" si="18"/>
        <v>FEES RM Equity</v>
      </c>
      <c r="E127" s="15">
        <f t="shared" si="22"/>
        <v>6</v>
      </c>
      <c r="F127" s="15" t="str">
        <f t="shared" si="20"/>
        <v>HYDR RM Equity</v>
      </c>
    </row>
    <row r="128" spans="1:6" x14ac:dyDescent="0.2">
      <c r="A128" s="15">
        <f t="shared" si="21"/>
        <v>7</v>
      </c>
      <c r="B128" s="18" t="str">
        <f>IF(ISERROR(((IF($J$4=1,(VLOOKUP(A128,'X1'!$AB:$AO,14,FALSE)),(IF($J$4=2,(VLOOKUP(A128,'X2'!$AB:$AO,14,FALSE)),(IF($J$4=3,(VLOOKUP(A128,'X3'!$AB:$AO,14,FALSE)),(IF($J$4=4,(VLOOKUP(A128,'X4'!$AB:$AO,14,FALSE)),(IF($J$4=5,(VLOOKUP(A128,'X5'!$AB:$AO,14,FALSE)),(IF($J$4=6,(VLOOKUP(A128,'X6'!$AB:$AO,14,FALSE)),(IF($J$4=7,(VLOOKUP(A128,'X7'!$AB:$AO,14,FALSE)),(IF($J$4=8,(VLOOKUP(A128,'X8'!$AB:$AO,14,FALSE)),(IF($J$4=9,(VLOOKUP(A128,'X9'!$AB:$AO,14,FALSE)),(IF($J$4=10,(VLOOKUP(A128,'X10'!$AB:$AO,14,FALSE)),(IF($J$4=11,(VLOOKUP(A128,'X11'!$AB:$AO,14,FALSE)),(IF($J$4=12,(VLOOKUP(A128,'X12'!$AB:$AO,14,FALSE)),(VLOOKUP(A128,'X13'!$AB:$AO,14,FALSE))))))))))))))))))))))))))))=TRUE,$G$4,(((IF($J$4=1,(VLOOKUP(A128,'X1'!$AB:$AO,14,FALSE)),(IF($J$4=2,(VLOOKUP(A128,'X2'!$AB:$AO,14,FALSE)),(IF($J$4=3,(VLOOKUP(A128,'X3'!$AB:$AO,14,FALSE)),(IF($J$4=4,(VLOOKUP(A128,'X4'!$AB:$AO,14,FALSE)),(IF($J$4=5,(VLOOKUP(A128,'X5'!$AB:$AO,14,FALSE)),(IF($J$4=6,(VLOOKUP(A128,'X6'!$AB:$AO,14,FALSE)),(IF($J$4=7,(VLOOKUP(A128,'X7'!$AB:$AO,14,FALSE)),(IF($J$4=8,(VLOOKUP(A128,'X8'!$AB:$AO,14,FALSE)),(IF($J$4=9,(VLOOKUP(A128,'X9'!$AB:$AO,14,FALSE)),(IF($J$4=10,(VLOOKUP(A128,'X10'!$AB:$AO,14,FALSE)),(IF($J$4=11,(VLOOKUP(A128,'X11'!$AB:$AO,14,FALSE)),(IF($J$4=12,(VLOOKUP(A128,'X12'!$AB:$AO,14,FALSE)),(VLOOKUP(A128,'X13'!$AB:$AO,14,FALSE)))))))))))))))))))))))))))))</f>
        <v>RSTI RM Equity</v>
      </c>
      <c r="C128" s="15">
        <f t="shared" si="19"/>
        <v>14</v>
      </c>
      <c r="D128" s="15" t="str">
        <f t="shared" si="18"/>
        <v>RSTI RM Equity</v>
      </c>
      <c r="E128" s="15">
        <f t="shared" si="22"/>
        <v>7</v>
      </c>
      <c r="F128" s="15" t="str">
        <f t="shared" si="20"/>
        <v>IRAO RM Equity</v>
      </c>
    </row>
    <row r="129" spans="1:6" x14ac:dyDescent="0.2">
      <c r="A129" s="15">
        <f t="shared" si="21"/>
        <v>8</v>
      </c>
      <c r="B129" s="18" t="str">
        <f>IF(ISERROR(((IF($J$4=1,(VLOOKUP(A129,'X1'!$AB:$AO,14,FALSE)),(IF($J$4=2,(VLOOKUP(A129,'X2'!$AB:$AO,14,FALSE)),(IF($J$4=3,(VLOOKUP(A129,'X3'!$AB:$AO,14,FALSE)),(IF($J$4=4,(VLOOKUP(A129,'X4'!$AB:$AO,14,FALSE)),(IF($J$4=5,(VLOOKUP(A129,'X5'!$AB:$AO,14,FALSE)),(IF($J$4=6,(VLOOKUP(A129,'X6'!$AB:$AO,14,FALSE)),(IF($J$4=7,(VLOOKUP(A129,'X7'!$AB:$AO,14,FALSE)),(IF($J$4=8,(VLOOKUP(A129,'X8'!$AB:$AO,14,FALSE)),(IF($J$4=9,(VLOOKUP(A129,'X9'!$AB:$AO,14,FALSE)),(IF($J$4=10,(VLOOKUP(A129,'X10'!$AB:$AO,14,FALSE)),(IF($J$4=11,(VLOOKUP(A129,'X11'!$AB:$AO,14,FALSE)),(IF($J$4=12,(VLOOKUP(A129,'X12'!$AB:$AO,14,FALSE)),(VLOOKUP(A129,'X13'!$AB:$AO,14,FALSE))))))))))))))))))))))))))))=TRUE,$G$4,(((IF($J$4=1,(VLOOKUP(A129,'X1'!$AB:$AO,14,FALSE)),(IF($J$4=2,(VLOOKUP(A129,'X2'!$AB:$AO,14,FALSE)),(IF($J$4=3,(VLOOKUP(A129,'X3'!$AB:$AO,14,FALSE)),(IF($J$4=4,(VLOOKUP(A129,'X4'!$AB:$AO,14,FALSE)),(IF($J$4=5,(VLOOKUP(A129,'X5'!$AB:$AO,14,FALSE)),(IF($J$4=6,(VLOOKUP(A129,'X6'!$AB:$AO,14,FALSE)),(IF($J$4=7,(VLOOKUP(A129,'X7'!$AB:$AO,14,FALSE)),(IF($J$4=8,(VLOOKUP(A129,'X8'!$AB:$AO,14,FALSE)),(IF($J$4=9,(VLOOKUP(A129,'X9'!$AB:$AO,14,FALSE)),(IF($J$4=10,(VLOOKUP(A129,'X10'!$AB:$AO,14,FALSE)),(IF($J$4=11,(VLOOKUP(A129,'X11'!$AB:$AO,14,FALSE)),(IF($J$4=12,(VLOOKUP(A129,'X12'!$AB:$AO,14,FALSE)),(VLOOKUP(A129,'X13'!$AB:$AO,14,FALSE)))))))))))))))))))))))))))))</f>
        <v>DSKY RM Equity</v>
      </c>
      <c r="C129" s="15">
        <f t="shared" si="19"/>
        <v>3</v>
      </c>
      <c r="D129" s="15" t="str">
        <f t="shared" si="18"/>
        <v>DSKY RM Equity</v>
      </c>
      <c r="E129" s="15">
        <f t="shared" si="22"/>
        <v>8</v>
      </c>
      <c r="F129" s="15" t="str">
        <f t="shared" si="20"/>
        <v>LKOH RM Equity</v>
      </c>
    </row>
    <row r="130" spans="1:6" x14ac:dyDescent="0.2">
      <c r="A130" s="15">
        <f t="shared" si="21"/>
        <v>9</v>
      </c>
      <c r="B130" s="18" t="str">
        <f>IF(ISERROR(((IF($J$4=1,(VLOOKUP(A130,'X1'!$AB:$AO,14,FALSE)),(IF($J$4=2,(VLOOKUP(A130,'X2'!$AB:$AO,14,FALSE)),(IF($J$4=3,(VLOOKUP(A130,'X3'!$AB:$AO,14,FALSE)),(IF($J$4=4,(VLOOKUP(A130,'X4'!$AB:$AO,14,FALSE)),(IF($J$4=5,(VLOOKUP(A130,'X5'!$AB:$AO,14,FALSE)),(IF($J$4=6,(VLOOKUP(A130,'X6'!$AB:$AO,14,FALSE)),(IF($J$4=7,(VLOOKUP(A130,'X7'!$AB:$AO,14,FALSE)),(IF($J$4=8,(VLOOKUP(A130,'X8'!$AB:$AO,14,FALSE)),(IF($J$4=9,(VLOOKUP(A130,'X9'!$AB:$AO,14,FALSE)),(IF($J$4=10,(VLOOKUP(A130,'X10'!$AB:$AO,14,FALSE)),(IF($J$4=11,(VLOOKUP(A130,'X11'!$AB:$AO,14,FALSE)),(IF($J$4=12,(VLOOKUP(A130,'X12'!$AB:$AO,14,FALSE)),(VLOOKUP(A130,'X13'!$AB:$AO,14,FALSE))))))))))))))))))))))))))))=TRUE,$G$4,(((IF($J$4=1,(VLOOKUP(A130,'X1'!$AB:$AO,14,FALSE)),(IF($J$4=2,(VLOOKUP(A130,'X2'!$AB:$AO,14,FALSE)),(IF($J$4=3,(VLOOKUP(A130,'X3'!$AB:$AO,14,FALSE)),(IF($J$4=4,(VLOOKUP(A130,'X4'!$AB:$AO,14,FALSE)),(IF($J$4=5,(VLOOKUP(A130,'X5'!$AB:$AO,14,FALSE)),(IF($J$4=6,(VLOOKUP(A130,'X6'!$AB:$AO,14,FALSE)),(IF($J$4=7,(VLOOKUP(A130,'X7'!$AB:$AO,14,FALSE)),(IF($J$4=8,(VLOOKUP(A130,'X8'!$AB:$AO,14,FALSE)),(IF($J$4=9,(VLOOKUP(A130,'X9'!$AB:$AO,14,FALSE)),(IF($J$4=10,(VLOOKUP(A130,'X10'!$AB:$AO,14,FALSE)),(IF($J$4=11,(VLOOKUP(A130,'X11'!$AB:$AO,14,FALSE)),(IF($J$4=12,(VLOOKUP(A130,'X12'!$AB:$AO,14,FALSE)),(VLOOKUP(A130,'X13'!$AB:$AO,14,FALSE)))))))))))))))))))))))))))))</f>
        <v>HYDR RM Equity</v>
      </c>
      <c r="C130" s="15">
        <f t="shared" si="19"/>
        <v>6</v>
      </c>
      <c r="D130" s="15" t="str">
        <f t="shared" si="18"/>
        <v>HYDR RM Equity</v>
      </c>
      <c r="E130" s="15">
        <f t="shared" si="22"/>
        <v>9</v>
      </c>
      <c r="F130" s="15" t="str">
        <f t="shared" si="20"/>
        <v>LSRG RM Equity</v>
      </c>
    </row>
    <row r="131" spans="1:6" x14ac:dyDescent="0.2">
      <c r="A131" s="15">
        <f t="shared" si="21"/>
        <v>10</v>
      </c>
      <c r="B131" s="18" t="str">
        <f>IF(ISERROR(((IF($J$4=1,(VLOOKUP(A131,'X1'!$AB:$AO,14,FALSE)),(IF($J$4=2,(VLOOKUP(A131,'X2'!$AB:$AO,14,FALSE)),(IF($J$4=3,(VLOOKUP(A131,'X3'!$AB:$AO,14,FALSE)),(IF($J$4=4,(VLOOKUP(A131,'X4'!$AB:$AO,14,FALSE)),(IF($J$4=5,(VLOOKUP(A131,'X5'!$AB:$AO,14,FALSE)),(IF($J$4=6,(VLOOKUP(A131,'X6'!$AB:$AO,14,FALSE)),(IF($J$4=7,(VLOOKUP(A131,'X7'!$AB:$AO,14,FALSE)),(IF($J$4=8,(VLOOKUP(A131,'X8'!$AB:$AO,14,FALSE)),(IF($J$4=9,(VLOOKUP(A131,'X9'!$AB:$AO,14,FALSE)),(IF($J$4=10,(VLOOKUP(A131,'X10'!$AB:$AO,14,FALSE)),(IF($J$4=11,(VLOOKUP(A131,'X11'!$AB:$AO,14,FALSE)),(IF($J$4=12,(VLOOKUP(A131,'X12'!$AB:$AO,14,FALSE)),(VLOOKUP(A131,'X13'!$AB:$AO,14,FALSE))))))))))))))))))))))))))))=TRUE,$G$4,(((IF($J$4=1,(VLOOKUP(A131,'X1'!$AB:$AO,14,FALSE)),(IF($J$4=2,(VLOOKUP(A131,'X2'!$AB:$AO,14,FALSE)),(IF($J$4=3,(VLOOKUP(A131,'X3'!$AB:$AO,14,FALSE)),(IF($J$4=4,(VLOOKUP(A131,'X4'!$AB:$AO,14,FALSE)),(IF($J$4=5,(VLOOKUP(A131,'X5'!$AB:$AO,14,FALSE)),(IF($J$4=6,(VLOOKUP(A131,'X6'!$AB:$AO,14,FALSE)),(IF($J$4=7,(VLOOKUP(A131,'X7'!$AB:$AO,14,FALSE)),(IF($J$4=8,(VLOOKUP(A131,'X8'!$AB:$AO,14,FALSE)),(IF($J$4=9,(VLOOKUP(A131,'X9'!$AB:$AO,14,FALSE)),(IF($J$4=10,(VLOOKUP(A131,'X10'!$AB:$AO,14,FALSE)),(IF($J$4=11,(VLOOKUP(A131,'X11'!$AB:$AO,14,FALSE)),(IF($J$4=12,(VLOOKUP(A131,'X12'!$AB:$AO,14,FALSE)),(VLOOKUP(A131,'X13'!$AB:$AO,14,FALSE)))))))))))))))))))))))))))))</f>
        <v>CHMF RM Equity</v>
      </c>
      <c r="C131" s="15">
        <f t="shared" si="19"/>
        <v>2</v>
      </c>
      <c r="D131" s="15" t="str">
        <f t="shared" si="18"/>
        <v>CHMF RM Equity</v>
      </c>
      <c r="E131" s="15">
        <f t="shared" si="22"/>
        <v>10</v>
      </c>
      <c r="F131" s="15" t="str">
        <f t="shared" si="20"/>
        <v>MAGN RM Equity</v>
      </c>
    </row>
    <row r="132" spans="1:6" x14ac:dyDescent="0.2">
      <c r="A132" s="15">
        <f t="shared" si="21"/>
        <v>11</v>
      </c>
      <c r="B132" s="18" t="str">
        <f>IF(ISERROR(((IF($J$4=1,(VLOOKUP(A132,'X1'!$AB:$AO,14,FALSE)),(IF($J$4=2,(VLOOKUP(A132,'X2'!$AB:$AO,14,FALSE)),(IF($J$4=3,(VLOOKUP(A132,'X3'!$AB:$AO,14,FALSE)),(IF($J$4=4,(VLOOKUP(A132,'X4'!$AB:$AO,14,FALSE)),(IF($J$4=5,(VLOOKUP(A132,'X5'!$AB:$AO,14,FALSE)),(IF($J$4=6,(VLOOKUP(A132,'X6'!$AB:$AO,14,FALSE)),(IF($J$4=7,(VLOOKUP(A132,'X7'!$AB:$AO,14,FALSE)),(IF($J$4=8,(VLOOKUP(A132,'X8'!$AB:$AO,14,FALSE)),(IF($J$4=9,(VLOOKUP(A132,'X9'!$AB:$AO,14,FALSE)),(IF($J$4=10,(VLOOKUP(A132,'X10'!$AB:$AO,14,FALSE)),(IF($J$4=11,(VLOOKUP(A132,'X11'!$AB:$AO,14,FALSE)),(IF($J$4=12,(VLOOKUP(A132,'X12'!$AB:$AO,14,FALSE)),(VLOOKUP(A132,'X13'!$AB:$AO,14,FALSE))))))))))))))))))))))))))))=TRUE,$G$4,(((IF($J$4=1,(VLOOKUP(A132,'X1'!$AB:$AO,14,FALSE)),(IF($J$4=2,(VLOOKUP(A132,'X2'!$AB:$AO,14,FALSE)),(IF($J$4=3,(VLOOKUP(A132,'X3'!$AB:$AO,14,FALSE)),(IF($J$4=4,(VLOOKUP(A132,'X4'!$AB:$AO,14,FALSE)),(IF($J$4=5,(VLOOKUP(A132,'X5'!$AB:$AO,14,FALSE)),(IF($J$4=6,(VLOOKUP(A132,'X6'!$AB:$AO,14,FALSE)),(IF($J$4=7,(VLOOKUP(A132,'X7'!$AB:$AO,14,FALSE)),(IF($J$4=8,(VLOOKUP(A132,'X8'!$AB:$AO,14,FALSE)),(IF($J$4=9,(VLOOKUP(A132,'X9'!$AB:$AO,14,FALSE)),(IF($J$4=10,(VLOOKUP(A132,'X10'!$AB:$AO,14,FALSE)),(IF($J$4=11,(VLOOKUP(A132,'X11'!$AB:$AO,14,FALSE)),(IF($J$4=12,(VLOOKUP(A132,'X12'!$AB:$AO,14,FALSE)),(VLOOKUP(A132,'X13'!$AB:$AO,14,FALSE)))))))))))))))))))))))))))))</f>
        <v>LKOH RM Equity</v>
      </c>
      <c r="C132" s="15">
        <f t="shared" si="19"/>
        <v>8</v>
      </c>
      <c r="D132" s="15" t="str">
        <f t="shared" si="18"/>
        <v>LKOH RM Equity</v>
      </c>
      <c r="E132" s="15">
        <f t="shared" si="22"/>
        <v>11</v>
      </c>
      <c r="F132" s="15" t="str">
        <f t="shared" si="20"/>
        <v>NLMK RM Equity</v>
      </c>
    </row>
    <row r="133" spans="1:6" x14ac:dyDescent="0.2">
      <c r="A133" s="15">
        <f t="shared" si="21"/>
        <v>12</v>
      </c>
      <c r="B133" s="18" t="str">
        <f>IF(ISERROR(((IF($J$4=1,(VLOOKUP(A133,'X1'!$AB:$AO,14,FALSE)),(IF($J$4=2,(VLOOKUP(A133,'X2'!$AB:$AO,14,FALSE)),(IF($J$4=3,(VLOOKUP(A133,'X3'!$AB:$AO,14,FALSE)),(IF($J$4=4,(VLOOKUP(A133,'X4'!$AB:$AO,14,FALSE)),(IF($J$4=5,(VLOOKUP(A133,'X5'!$AB:$AO,14,FALSE)),(IF($J$4=6,(VLOOKUP(A133,'X6'!$AB:$AO,14,FALSE)),(IF($J$4=7,(VLOOKUP(A133,'X7'!$AB:$AO,14,FALSE)),(IF($J$4=8,(VLOOKUP(A133,'X8'!$AB:$AO,14,FALSE)),(IF($J$4=9,(VLOOKUP(A133,'X9'!$AB:$AO,14,FALSE)),(IF($J$4=10,(VLOOKUP(A133,'X10'!$AB:$AO,14,FALSE)),(IF($J$4=11,(VLOOKUP(A133,'X11'!$AB:$AO,14,FALSE)),(IF($J$4=12,(VLOOKUP(A133,'X12'!$AB:$AO,14,FALSE)),(VLOOKUP(A133,'X13'!$AB:$AO,14,FALSE))))))))))))))))))))))))))))=TRUE,$G$4,(((IF($J$4=1,(VLOOKUP(A133,'X1'!$AB:$AO,14,FALSE)),(IF($J$4=2,(VLOOKUP(A133,'X2'!$AB:$AO,14,FALSE)),(IF($J$4=3,(VLOOKUP(A133,'X3'!$AB:$AO,14,FALSE)),(IF($J$4=4,(VLOOKUP(A133,'X4'!$AB:$AO,14,FALSE)),(IF($J$4=5,(VLOOKUP(A133,'X5'!$AB:$AO,14,FALSE)),(IF($J$4=6,(VLOOKUP(A133,'X6'!$AB:$AO,14,FALSE)),(IF($J$4=7,(VLOOKUP(A133,'X7'!$AB:$AO,14,FALSE)),(IF($J$4=8,(VLOOKUP(A133,'X8'!$AB:$AO,14,FALSE)),(IF($J$4=9,(VLOOKUP(A133,'X9'!$AB:$AO,14,FALSE)),(IF($J$4=10,(VLOOKUP(A133,'X10'!$AB:$AO,14,FALSE)),(IF($J$4=11,(VLOOKUP(A133,'X11'!$AB:$AO,14,FALSE)),(IF($J$4=12,(VLOOKUP(A133,'X12'!$AB:$AO,14,FALSE)),(VLOOKUP(A133,'X13'!$AB:$AO,14,FALSE)))))))))))))))))))))))))))))</f>
        <v>RTKM RM Equity</v>
      </c>
      <c r="C133" s="15">
        <f t="shared" si="19"/>
        <v>15</v>
      </c>
      <c r="D133" s="15" t="str">
        <f t="shared" si="18"/>
        <v>RTKM RM Equity</v>
      </c>
      <c r="E133" s="15">
        <f t="shared" si="22"/>
        <v>12</v>
      </c>
      <c r="F133" s="15" t="str">
        <f t="shared" si="20"/>
        <v>QIWI RM Equity</v>
      </c>
    </row>
    <row r="134" spans="1:6" x14ac:dyDescent="0.2">
      <c r="A134" s="15">
        <f t="shared" si="21"/>
        <v>13</v>
      </c>
      <c r="B134" s="18" t="str">
        <f>IF(ISERROR(((IF($J$4=1,(VLOOKUP(A134,'X1'!$AB:$AO,14,FALSE)),(IF($J$4=2,(VLOOKUP(A134,'X2'!$AB:$AO,14,FALSE)),(IF($J$4=3,(VLOOKUP(A134,'X3'!$AB:$AO,14,FALSE)),(IF($J$4=4,(VLOOKUP(A134,'X4'!$AB:$AO,14,FALSE)),(IF($J$4=5,(VLOOKUP(A134,'X5'!$AB:$AO,14,FALSE)),(IF($J$4=6,(VLOOKUP(A134,'X6'!$AB:$AO,14,FALSE)),(IF($J$4=7,(VLOOKUP(A134,'X7'!$AB:$AO,14,FALSE)),(IF($J$4=8,(VLOOKUP(A134,'X8'!$AB:$AO,14,FALSE)),(IF($J$4=9,(VLOOKUP(A134,'X9'!$AB:$AO,14,FALSE)),(IF($J$4=10,(VLOOKUP(A134,'X10'!$AB:$AO,14,FALSE)),(IF($J$4=11,(VLOOKUP(A134,'X11'!$AB:$AO,14,FALSE)),(IF($J$4=12,(VLOOKUP(A134,'X12'!$AB:$AO,14,FALSE)),(VLOOKUP(A134,'X13'!$AB:$AO,14,FALSE))))))))))))))))))))))))))))=TRUE,$G$4,(((IF($J$4=1,(VLOOKUP(A134,'X1'!$AB:$AO,14,FALSE)),(IF($J$4=2,(VLOOKUP(A134,'X2'!$AB:$AO,14,FALSE)),(IF($J$4=3,(VLOOKUP(A134,'X3'!$AB:$AO,14,FALSE)),(IF($J$4=4,(VLOOKUP(A134,'X4'!$AB:$AO,14,FALSE)),(IF($J$4=5,(VLOOKUP(A134,'X5'!$AB:$AO,14,FALSE)),(IF($J$4=6,(VLOOKUP(A134,'X6'!$AB:$AO,14,FALSE)),(IF($J$4=7,(VLOOKUP(A134,'X7'!$AB:$AO,14,FALSE)),(IF($J$4=8,(VLOOKUP(A134,'X8'!$AB:$AO,14,FALSE)),(IF($J$4=9,(VLOOKUP(A134,'X9'!$AB:$AO,14,FALSE)),(IF($J$4=10,(VLOOKUP(A134,'X10'!$AB:$AO,14,FALSE)),(IF($J$4=11,(VLOOKUP(A134,'X11'!$AB:$AO,14,FALSE)),(IF($J$4=12,(VLOOKUP(A134,'X12'!$AB:$AO,14,FALSE)),(VLOOKUP(A134,'X13'!$AB:$AO,14,FALSE)))))))))))))))))))))))))))))</f>
        <v>LSRG RM Equity</v>
      </c>
      <c r="C134" s="15">
        <f t="shared" si="19"/>
        <v>9</v>
      </c>
      <c r="D134" s="15" t="str">
        <f t="shared" si="18"/>
        <v>LSRG RM Equity</v>
      </c>
      <c r="E134" s="15">
        <f t="shared" si="22"/>
        <v>13</v>
      </c>
      <c r="F134" s="15" t="str">
        <f t="shared" si="20"/>
        <v>ROSN RM Equity</v>
      </c>
    </row>
    <row r="135" spans="1:6" x14ac:dyDescent="0.2">
      <c r="A135" s="15">
        <f t="shared" si="21"/>
        <v>14</v>
      </c>
      <c r="B135" s="18" t="str">
        <f>IF(ISERROR(((IF($J$4=1,(VLOOKUP(A135,'X1'!$AB:$AO,14,FALSE)),(IF($J$4=2,(VLOOKUP(A135,'X2'!$AB:$AO,14,FALSE)),(IF($J$4=3,(VLOOKUP(A135,'X3'!$AB:$AO,14,FALSE)),(IF($J$4=4,(VLOOKUP(A135,'X4'!$AB:$AO,14,FALSE)),(IF($J$4=5,(VLOOKUP(A135,'X5'!$AB:$AO,14,FALSE)),(IF($J$4=6,(VLOOKUP(A135,'X6'!$AB:$AO,14,FALSE)),(IF($J$4=7,(VLOOKUP(A135,'X7'!$AB:$AO,14,FALSE)),(IF($J$4=8,(VLOOKUP(A135,'X8'!$AB:$AO,14,FALSE)),(IF($J$4=9,(VLOOKUP(A135,'X9'!$AB:$AO,14,FALSE)),(IF($J$4=10,(VLOOKUP(A135,'X10'!$AB:$AO,14,FALSE)),(IF($J$4=11,(VLOOKUP(A135,'X11'!$AB:$AO,14,FALSE)),(IF($J$4=12,(VLOOKUP(A135,'X12'!$AB:$AO,14,FALSE)),(VLOOKUP(A135,'X13'!$AB:$AO,14,FALSE))))))))))))))))))))))))))))=TRUE,$G$4,(((IF($J$4=1,(VLOOKUP(A135,'X1'!$AB:$AO,14,FALSE)),(IF($J$4=2,(VLOOKUP(A135,'X2'!$AB:$AO,14,FALSE)),(IF($J$4=3,(VLOOKUP(A135,'X3'!$AB:$AO,14,FALSE)),(IF($J$4=4,(VLOOKUP(A135,'X4'!$AB:$AO,14,FALSE)),(IF($J$4=5,(VLOOKUP(A135,'X5'!$AB:$AO,14,FALSE)),(IF($J$4=6,(VLOOKUP(A135,'X6'!$AB:$AO,14,FALSE)),(IF($J$4=7,(VLOOKUP(A135,'X7'!$AB:$AO,14,FALSE)),(IF($J$4=8,(VLOOKUP(A135,'X8'!$AB:$AO,14,FALSE)),(IF($J$4=9,(VLOOKUP(A135,'X9'!$AB:$AO,14,FALSE)),(IF($J$4=10,(VLOOKUP(A135,'X10'!$AB:$AO,14,FALSE)),(IF($J$4=11,(VLOOKUP(A135,'X11'!$AB:$AO,14,FALSE)),(IF($J$4=12,(VLOOKUP(A135,'X12'!$AB:$AO,14,FALSE)),(VLOOKUP(A135,'X13'!$AB:$AO,14,FALSE)))))))))))))))))))))))))))))</f>
        <v>GAZP RM Equity</v>
      </c>
      <c r="C135" s="15">
        <f t="shared" si="19"/>
        <v>5</v>
      </c>
      <c r="D135" s="15" t="str">
        <f t="shared" si="18"/>
        <v>GAZP RM Equity</v>
      </c>
      <c r="E135" s="15">
        <f t="shared" si="22"/>
        <v>14</v>
      </c>
      <c r="F135" s="15" t="str">
        <f t="shared" si="20"/>
        <v>RSTI RM Equity</v>
      </c>
    </row>
    <row r="136" spans="1:6" x14ac:dyDescent="0.2">
      <c r="A136" s="15">
        <f t="shared" si="21"/>
        <v>15</v>
      </c>
      <c r="B136" s="18" t="str">
        <f>IF(ISERROR(((IF($J$4=1,(VLOOKUP(A136,'X1'!$AB:$AO,14,FALSE)),(IF($J$4=2,(VLOOKUP(A136,'X2'!$AB:$AO,14,FALSE)),(IF($J$4=3,(VLOOKUP(A136,'X3'!$AB:$AO,14,FALSE)),(IF($J$4=4,(VLOOKUP(A136,'X4'!$AB:$AO,14,FALSE)),(IF($J$4=5,(VLOOKUP(A136,'X5'!$AB:$AO,14,FALSE)),(IF($J$4=6,(VLOOKUP(A136,'X6'!$AB:$AO,14,FALSE)),(IF($J$4=7,(VLOOKUP(A136,'X7'!$AB:$AO,14,FALSE)),(IF($J$4=8,(VLOOKUP(A136,'X8'!$AB:$AO,14,FALSE)),(IF($J$4=9,(VLOOKUP(A136,'X9'!$AB:$AO,14,FALSE)),(IF($J$4=10,(VLOOKUP(A136,'X10'!$AB:$AO,14,FALSE)),(IF($J$4=11,(VLOOKUP(A136,'X11'!$AB:$AO,14,FALSE)),(IF($J$4=12,(VLOOKUP(A136,'X12'!$AB:$AO,14,FALSE)),(VLOOKUP(A136,'X13'!$AB:$AO,14,FALSE))))))))))))))))))))))))))))=TRUE,$G$4,(((IF($J$4=1,(VLOOKUP(A136,'X1'!$AB:$AO,14,FALSE)),(IF($J$4=2,(VLOOKUP(A136,'X2'!$AB:$AO,14,FALSE)),(IF($J$4=3,(VLOOKUP(A136,'X3'!$AB:$AO,14,FALSE)),(IF($J$4=4,(VLOOKUP(A136,'X4'!$AB:$AO,14,FALSE)),(IF($J$4=5,(VLOOKUP(A136,'X5'!$AB:$AO,14,FALSE)),(IF($J$4=6,(VLOOKUP(A136,'X6'!$AB:$AO,14,FALSE)),(IF($J$4=7,(VLOOKUP(A136,'X7'!$AB:$AO,14,FALSE)),(IF($J$4=8,(VLOOKUP(A136,'X8'!$AB:$AO,14,FALSE)),(IF($J$4=9,(VLOOKUP(A136,'X9'!$AB:$AO,14,FALSE)),(IF($J$4=10,(VLOOKUP(A136,'X10'!$AB:$AO,14,FALSE)),(IF($J$4=11,(VLOOKUP(A136,'X11'!$AB:$AO,14,FALSE)),(IF($J$4=12,(VLOOKUP(A136,'X12'!$AB:$AO,14,FALSE)),(VLOOKUP(A136,'X13'!$AB:$AO,14,FALSE)))))))))))))))))))))))))))))</f>
        <v>NLMK RM Equity</v>
      </c>
      <c r="C136" s="15">
        <f t="shared" si="19"/>
        <v>11</v>
      </c>
      <c r="D136" s="15" t="str">
        <f t="shared" si="18"/>
        <v>NLMK RM Equity</v>
      </c>
      <c r="E136" s="15">
        <f t="shared" si="22"/>
        <v>15</v>
      </c>
      <c r="F136" s="15" t="str">
        <f t="shared" si="20"/>
        <v>RTKM RM Equity</v>
      </c>
    </row>
    <row r="137" spans="1:6" x14ac:dyDescent="0.2">
      <c r="A137" s="15">
        <f t="shared" si="21"/>
        <v>16</v>
      </c>
      <c r="B137" s="18" t="str">
        <f>IF(ISERROR(((IF($J$4=1,(VLOOKUP(A137,'X1'!$AB:$AO,14,FALSE)),(IF($J$4=2,(VLOOKUP(A137,'X2'!$AB:$AO,14,FALSE)),(IF($J$4=3,(VLOOKUP(A137,'X3'!$AB:$AO,14,FALSE)),(IF($J$4=4,(VLOOKUP(A137,'X4'!$AB:$AO,14,FALSE)),(IF($J$4=5,(VLOOKUP(A137,'X5'!$AB:$AO,14,FALSE)),(IF($J$4=6,(VLOOKUP(A137,'X6'!$AB:$AO,14,FALSE)),(IF($J$4=7,(VLOOKUP(A137,'X7'!$AB:$AO,14,FALSE)),(IF($J$4=8,(VLOOKUP(A137,'X8'!$AB:$AO,14,FALSE)),(IF($J$4=9,(VLOOKUP(A137,'X9'!$AB:$AO,14,FALSE)),(IF($J$4=10,(VLOOKUP(A137,'X10'!$AB:$AO,14,FALSE)),(IF($J$4=11,(VLOOKUP(A137,'X11'!$AB:$AO,14,FALSE)),(IF($J$4=12,(VLOOKUP(A137,'X12'!$AB:$AO,14,FALSE)),(VLOOKUP(A137,'X13'!$AB:$AO,14,FALSE))))))))))))))))))))))))))))=TRUE,$G$4,(((IF($J$4=1,(VLOOKUP(A137,'X1'!$AB:$AO,14,FALSE)),(IF($J$4=2,(VLOOKUP(A137,'X2'!$AB:$AO,14,FALSE)),(IF($J$4=3,(VLOOKUP(A137,'X3'!$AB:$AO,14,FALSE)),(IF($J$4=4,(VLOOKUP(A137,'X4'!$AB:$AO,14,FALSE)),(IF($J$4=5,(VLOOKUP(A137,'X5'!$AB:$AO,14,FALSE)),(IF($J$4=6,(VLOOKUP(A137,'X6'!$AB:$AO,14,FALSE)),(IF($J$4=7,(VLOOKUP(A137,'X7'!$AB:$AO,14,FALSE)),(IF($J$4=8,(VLOOKUP(A137,'X8'!$AB:$AO,14,FALSE)),(IF($J$4=9,(VLOOKUP(A137,'X9'!$AB:$AO,14,FALSE)),(IF($J$4=10,(VLOOKUP(A137,'X10'!$AB:$AO,14,FALSE)),(IF($J$4=11,(VLOOKUP(A137,'X11'!$AB:$AO,14,FALSE)),(IF($J$4=12,(VLOOKUP(A137,'X12'!$AB:$AO,14,FALSE)),(VLOOKUP(A137,'X13'!$AB:$AO,14,FALSE)))))))))))))))))))))))))))))</f>
        <v>ROSN RM Equity</v>
      </c>
      <c r="C137" s="15">
        <f t="shared" si="19"/>
        <v>13</v>
      </c>
      <c r="D137" s="15" t="str">
        <f t="shared" si="18"/>
        <v>ROSN RM Equity</v>
      </c>
      <c r="E137" s="15">
        <f t="shared" si="22"/>
        <v>16</v>
      </c>
      <c r="F137" s="15" t="str">
        <f t="shared" si="20"/>
        <v>SNGS RM Equity</v>
      </c>
    </row>
    <row r="138" spans="1:6" x14ac:dyDescent="0.2">
      <c r="A138" s="15">
        <f t="shared" si="21"/>
        <v>17</v>
      </c>
      <c r="B138" s="18" t="str">
        <f>IF(ISERROR(((IF($J$4=1,(VLOOKUP(A138,'X1'!$AB:$AO,14,FALSE)),(IF($J$4=2,(VLOOKUP(A138,'X2'!$AB:$AO,14,FALSE)),(IF($J$4=3,(VLOOKUP(A138,'X3'!$AB:$AO,14,FALSE)),(IF($J$4=4,(VLOOKUP(A138,'X4'!$AB:$AO,14,FALSE)),(IF($J$4=5,(VLOOKUP(A138,'X5'!$AB:$AO,14,FALSE)),(IF($J$4=6,(VLOOKUP(A138,'X6'!$AB:$AO,14,FALSE)),(IF($J$4=7,(VLOOKUP(A138,'X7'!$AB:$AO,14,FALSE)),(IF($J$4=8,(VLOOKUP(A138,'X8'!$AB:$AO,14,FALSE)),(IF($J$4=9,(VLOOKUP(A138,'X9'!$AB:$AO,14,FALSE)),(IF($J$4=10,(VLOOKUP(A138,'X10'!$AB:$AO,14,FALSE)),(IF($J$4=11,(VLOOKUP(A138,'X11'!$AB:$AO,14,FALSE)),(IF($J$4=12,(VLOOKUP(A138,'X12'!$AB:$AO,14,FALSE)),(VLOOKUP(A138,'X13'!$AB:$AO,14,FALSE))))))))))))))))))))))))))))=TRUE,$G$4,(((IF($J$4=1,(VLOOKUP(A138,'X1'!$AB:$AO,14,FALSE)),(IF($J$4=2,(VLOOKUP(A138,'X2'!$AB:$AO,14,FALSE)),(IF($J$4=3,(VLOOKUP(A138,'X3'!$AB:$AO,14,FALSE)),(IF($J$4=4,(VLOOKUP(A138,'X4'!$AB:$AO,14,FALSE)),(IF($J$4=5,(VLOOKUP(A138,'X5'!$AB:$AO,14,FALSE)),(IF($J$4=6,(VLOOKUP(A138,'X6'!$AB:$AO,14,FALSE)),(IF($J$4=7,(VLOOKUP(A138,'X7'!$AB:$AO,14,FALSE)),(IF($J$4=8,(VLOOKUP(A138,'X8'!$AB:$AO,14,FALSE)),(IF($J$4=9,(VLOOKUP(A138,'X9'!$AB:$AO,14,FALSE)),(IF($J$4=10,(VLOOKUP(A138,'X10'!$AB:$AO,14,FALSE)),(IF($J$4=11,(VLOOKUP(A138,'X11'!$AB:$AO,14,FALSE)),(IF($J$4=12,(VLOOKUP(A138,'X12'!$AB:$AO,14,FALSE)),(VLOOKUP(A138,'X13'!$AB:$AO,14,FALSE)))))))))))))))))))))))))))))</f>
        <v>AFKS RM Equity</v>
      </c>
      <c r="C138" s="15">
        <f t="shared" si="19"/>
        <v>1</v>
      </c>
      <c r="D138" s="15" t="str">
        <f t="shared" si="18"/>
        <v>AFKS RM Equity</v>
      </c>
      <c r="E138" s="15">
        <f t="shared" si="22"/>
        <v>17</v>
      </c>
      <c r="F138" s="15" t="str">
        <f t="shared" si="20"/>
        <v>TATN RM Equity</v>
      </c>
    </row>
    <row r="139" spans="1:6" x14ac:dyDescent="0.2">
      <c r="A139" s="15">
        <f t="shared" si="21"/>
        <v>18</v>
      </c>
      <c r="B139" s="18" t="str">
        <f>IF(ISERROR(((IF($J$4=1,(VLOOKUP(A139,'X1'!$AB:$AO,14,FALSE)),(IF($J$4=2,(VLOOKUP(A139,'X2'!$AB:$AO,14,FALSE)),(IF($J$4=3,(VLOOKUP(A139,'X3'!$AB:$AO,14,FALSE)),(IF($J$4=4,(VLOOKUP(A139,'X4'!$AB:$AO,14,FALSE)),(IF($J$4=5,(VLOOKUP(A139,'X5'!$AB:$AO,14,FALSE)),(IF($J$4=6,(VLOOKUP(A139,'X6'!$AB:$AO,14,FALSE)),(IF($J$4=7,(VLOOKUP(A139,'X7'!$AB:$AO,14,FALSE)),(IF($J$4=8,(VLOOKUP(A139,'X8'!$AB:$AO,14,FALSE)),(IF($J$4=9,(VLOOKUP(A139,'X9'!$AB:$AO,14,FALSE)),(IF($J$4=10,(VLOOKUP(A139,'X10'!$AB:$AO,14,FALSE)),(IF($J$4=11,(VLOOKUP(A139,'X11'!$AB:$AO,14,FALSE)),(IF($J$4=12,(VLOOKUP(A139,'X12'!$AB:$AO,14,FALSE)),(VLOOKUP(A139,'X13'!$AB:$AO,14,FALSE))))))))))))))))))))))))))))=TRUE,$G$4,(((IF($J$4=1,(VLOOKUP(A139,'X1'!$AB:$AO,14,FALSE)),(IF($J$4=2,(VLOOKUP(A139,'X2'!$AB:$AO,14,FALSE)),(IF($J$4=3,(VLOOKUP(A139,'X3'!$AB:$AO,14,FALSE)),(IF($J$4=4,(VLOOKUP(A139,'X4'!$AB:$AO,14,FALSE)),(IF($J$4=5,(VLOOKUP(A139,'X5'!$AB:$AO,14,FALSE)),(IF($J$4=6,(VLOOKUP(A139,'X6'!$AB:$AO,14,FALSE)),(IF($J$4=7,(VLOOKUP(A139,'X7'!$AB:$AO,14,FALSE)),(IF($J$4=8,(VLOOKUP(A139,'X8'!$AB:$AO,14,FALSE)),(IF($J$4=9,(VLOOKUP(A139,'X9'!$AB:$AO,14,FALSE)),(IF($J$4=10,(VLOOKUP(A139,'X10'!$AB:$AO,14,FALSE)),(IF($J$4=11,(VLOOKUP(A139,'X11'!$AB:$AO,14,FALSE)),(IF($J$4=12,(VLOOKUP(A139,'X12'!$AB:$AO,14,FALSE)),(VLOOKUP(A139,'X13'!$AB:$AO,14,FALSE)))))))))))))))))))))))))))))</f>
        <v>TATN RM Equity</v>
      </c>
      <c r="C139" s="15">
        <f t="shared" si="19"/>
        <v>17</v>
      </c>
      <c r="D139" s="15" t="str">
        <f t="shared" si="18"/>
        <v>TATN RM Equity</v>
      </c>
      <c r="E139" s="15">
        <f t="shared" si="22"/>
        <v>18</v>
      </c>
      <c r="F139" s="15" t="str">
        <f t="shared" si="20"/>
        <v>TRNFP RM Equity</v>
      </c>
    </row>
    <row r="140" spans="1:6" x14ac:dyDescent="0.2">
      <c r="A140" s="15">
        <f t="shared" ref="A140:A157" si="23">A122</f>
        <v>1</v>
      </c>
      <c r="B140" s="23" t="str">
        <f>IF(ISERROR(((IF($J$4=1,(VLOOKUP(A140,'X1'!$AA:$AO,15,FALSE)),(IF($J$4=2,(VLOOKUP(A140,'X2'!$AA:$AO,15,FALSE)),(IF($J$4=3,(VLOOKUP(A140,'X3'!$AA:$AO,15,FALSE)),(IF($J$4=4,(VLOOKUP(A140,'X4'!$AA:$AO,15,FALSE)),(IF($J$4=5,(VLOOKUP(A140,'X5'!$AA:$AO,15,FALSE)),(IF($J$4=6,(VLOOKUP(A140,'X6'!$AA:$AO,15,FALSE)),(IF($J$4=7,(VLOOKUP(A140,'X7'!$AA:$AO,15,FALSE)),(IF($J$4=8,(VLOOKUP(A140,'X8'!$AA:$AO,15,FALSE)),(IF($J$4=9,(VLOOKUP(A140,'X9'!$AA:$AO,15,FALSE)),(IF($J$4=10,(VLOOKUP(A140,'X10'!$AA:$AO,15,FALSE)),(IF($J$4=11,(VLOOKUP(A140,'X11'!$AA:$AO,15,FALSE)),(IF($J$4=12,(VLOOKUP(A140,'X12'!$AA:$AO,15,FALSE)),(VLOOKUP(A140,'X13'!$AA:$AO,15,FALSE))))))))))))))))))))))))))))=TRUE,$G$4,(((IF($J$4=1,(VLOOKUP(A140,'X1'!$AA:$AO,15,FALSE)),(IF($J$4=2,(VLOOKUP(A140,'X2'!$AA:$AO,15,FALSE)),(IF($J$4=3,(VLOOKUP(A140,'X3'!$AA:$AO,15,FALSE)),(IF($J$4=4,(VLOOKUP(A140,'X4'!$AA:$AO,15,FALSE)),(IF($J$4=5,(VLOOKUP(A140,'X5'!$AA:$AO,15,FALSE)),(IF($J$4=6,(VLOOKUP(A140,'X6'!$AA:$AO,15,FALSE)),(IF($J$4=7,(VLOOKUP(A140,'X7'!$AA:$AO,15,FALSE)),(IF($J$4=8,(VLOOKUP(A140,'X8'!$AA:$AO,15,FALSE)),(IF($J$4=9,(VLOOKUP(A140,'X9'!$AA:$AO,15,FALSE)),(IF($J$4=10,(VLOOKUP(A140,'X10'!$AA:$AO,15,FALSE)),(IF($J$4=11,(VLOOKUP(A140,'X11'!$AA:$AO,15,FALSE)),(IF($J$4=12,(VLOOKUP(A140,'X12'!$AA:$AO,15,FALSE)),(VLOOKUP(A140,'X13'!$AA:$AO,15,FALSE)))))))))))))))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(IF($J$4=1,(VLOOKUP(A141,'X1'!$AA:$AO,15,FALSE)),(IF($J$4=2,(VLOOKUP(A141,'X2'!$AA:$AO,15,FALSE)),(IF($J$4=3,(VLOOKUP(A141,'X3'!$AA:$AO,15,FALSE)),(IF($J$4=4,(VLOOKUP(A141,'X4'!$AA:$AO,15,FALSE)),(IF($J$4=5,(VLOOKUP(A141,'X5'!$AA:$AO,15,FALSE)),(IF($J$4=6,(VLOOKUP(A141,'X6'!$AA:$AO,15,FALSE)),(IF($J$4=7,(VLOOKUP(A141,'X7'!$AA:$AO,15,FALSE)),(IF($J$4=8,(VLOOKUP(A141,'X8'!$AA:$AO,15,FALSE)),(IF($J$4=9,(VLOOKUP(A141,'X9'!$AA:$AO,15,FALSE)),(IF($J$4=10,(VLOOKUP(A141,'X10'!$AA:$AO,15,FALSE)),(IF($J$4=11,(VLOOKUP(A141,'X11'!$AA:$AO,15,FALSE)),(IF($J$4=12,(VLOOKUP(A141,'X12'!$AA:$AO,15,FALSE)),(VLOOKUP(A141,'X13'!$AA:$AO,15,FALSE))))))))))))))))))))))))))))=TRUE,$G$4,(((IF($J$4=1,(VLOOKUP(A141,'X1'!$AA:$AO,15,FALSE)),(IF($J$4=2,(VLOOKUP(A141,'X2'!$AA:$AO,15,FALSE)),(IF($J$4=3,(VLOOKUP(A141,'X3'!$AA:$AO,15,FALSE)),(IF($J$4=4,(VLOOKUP(A141,'X4'!$AA:$AO,15,FALSE)),(IF($J$4=5,(VLOOKUP(A141,'X5'!$AA:$AO,15,FALSE)),(IF($J$4=6,(VLOOKUP(A141,'X6'!$AA:$AO,15,FALSE)),(IF($J$4=7,(VLOOKUP(A141,'X7'!$AA:$AO,15,FALSE)),(IF($J$4=8,(VLOOKUP(A141,'X8'!$AA:$AO,15,FALSE)),(IF($J$4=9,(VLOOKUP(A141,'X9'!$AA:$AO,15,FALSE)),(IF($J$4=10,(VLOOKUP(A141,'X10'!$AA:$AO,15,FALSE)),(IF($J$4=11,(VLOOKUP(A141,'X11'!$AA:$AO,15,FALSE)),(IF($J$4=12,(VLOOKUP(A141,'X12'!$AA:$AO,15,FALSE)),(VLOOKUP(A141,'X13'!$AA:$AO,15,FALSE)))))))))))))))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(IF($J$4=1,(VLOOKUP(A142,'X1'!$AA:$AO,15,FALSE)),(IF($J$4=2,(VLOOKUP(A142,'X2'!$AA:$AO,15,FALSE)),(IF($J$4=3,(VLOOKUP(A142,'X3'!$AA:$AO,15,FALSE)),(IF($J$4=4,(VLOOKUP(A142,'X4'!$AA:$AO,15,FALSE)),(IF($J$4=5,(VLOOKUP(A142,'X5'!$AA:$AO,15,FALSE)),(IF($J$4=6,(VLOOKUP(A142,'X6'!$AA:$AO,15,FALSE)),(IF($J$4=7,(VLOOKUP(A142,'X7'!$AA:$AO,15,FALSE)),(IF($J$4=8,(VLOOKUP(A142,'X8'!$AA:$AO,15,FALSE)),(IF($J$4=9,(VLOOKUP(A142,'X9'!$AA:$AO,15,FALSE)),(IF($J$4=10,(VLOOKUP(A142,'X10'!$AA:$AO,15,FALSE)),(IF($J$4=11,(VLOOKUP(A142,'X11'!$AA:$AO,15,FALSE)),(IF($J$4=12,(VLOOKUP(A142,'X12'!$AA:$AO,15,FALSE)),(VLOOKUP(A142,'X13'!$AA:$AO,15,FALSE))))))))))))))))))))))))))))=TRUE,$G$4,(((IF($J$4=1,(VLOOKUP(A142,'X1'!$AA:$AO,15,FALSE)),(IF($J$4=2,(VLOOKUP(A142,'X2'!$AA:$AO,15,FALSE)),(IF($J$4=3,(VLOOKUP(A142,'X3'!$AA:$AO,15,FALSE)),(IF($J$4=4,(VLOOKUP(A142,'X4'!$AA:$AO,15,FALSE)),(IF($J$4=5,(VLOOKUP(A142,'X5'!$AA:$AO,15,FALSE)),(IF($J$4=6,(VLOOKUP(A142,'X6'!$AA:$AO,15,FALSE)),(IF($J$4=7,(VLOOKUP(A142,'X7'!$AA:$AO,15,FALSE)),(IF($J$4=8,(VLOOKUP(A142,'X8'!$AA:$AO,15,FALSE)),(IF($J$4=9,(VLOOKUP(A142,'X9'!$AA:$AO,15,FALSE)),(IF($J$4=10,(VLOOKUP(A142,'X10'!$AA:$AO,15,FALSE)),(IF($J$4=11,(VLOOKUP(A142,'X11'!$AA:$AO,15,FALSE)),(IF($J$4=12,(VLOOKUP(A142,'X12'!$AA:$AO,15,FALSE)),(VLOOKUP(A142,'X13'!$AA:$AO,15,FALSE)))))))))))))))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(IF($J$4=1,(VLOOKUP(A143,'X1'!$AA:$AO,15,FALSE)),(IF($J$4=2,(VLOOKUP(A143,'X2'!$AA:$AO,15,FALSE)),(IF($J$4=3,(VLOOKUP(A143,'X3'!$AA:$AO,15,FALSE)),(IF($J$4=4,(VLOOKUP(A143,'X4'!$AA:$AO,15,FALSE)),(IF($J$4=5,(VLOOKUP(A143,'X5'!$AA:$AO,15,FALSE)),(IF($J$4=6,(VLOOKUP(A143,'X6'!$AA:$AO,15,FALSE)),(IF($J$4=7,(VLOOKUP(A143,'X7'!$AA:$AO,15,FALSE)),(IF($J$4=8,(VLOOKUP(A143,'X8'!$AA:$AO,15,FALSE)),(IF($J$4=9,(VLOOKUP(A143,'X9'!$AA:$AO,15,FALSE)),(IF($J$4=10,(VLOOKUP(A143,'X10'!$AA:$AO,15,FALSE)),(IF($J$4=11,(VLOOKUP(A143,'X11'!$AA:$AO,15,FALSE)),(IF($J$4=12,(VLOOKUP(A143,'X12'!$AA:$AO,15,FALSE)),(VLOOKUP(A143,'X13'!$AA:$AO,15,FALSE))))))))))))))))))))))))))))=TRUE,$G$4,(((IF($J$4=1,(VLOOKUP(A143,'X1'!$AA:$AO,15,FALSE)),(IF($J$4=2,(VLOOKUP(A143,'X2'!$AA:$AO,15,FALSE)),(IF($J$4=3,(VLOOKUP(A143,'X3'!$AA:$AO,15,FALSE)),(IF($J$4=4,(VLOOKUP(A143,'X4'!$AA:$AO,15,FALSE)),(IF($J$4=5,(VLOOKUP(A143,'X5'!$AA:$AO,15,FALSE)),(IF($J$4=6,(VLOOKUP(A143,'X6'!$AA:$AO,15,FALSE)),(IF($J$4=7,(VLOOKUP(A143,'X7'!$AA:$AO,15,FALSE)),(IF($J$4=8,(VLOOKUP(A143,'X8'!$AA:$AO,15,FALSE)),(IF($J$4=9,(VLOOKUP(A143,'X9'!$AA:$AO,15,FALSE)),(IF($J$4=10,(VLOOKUP(A143,'X10'!$AA:$AO,15,FALSE)),(IF($J$4=11,(VLOOKUP(A143,'X11'!$AA:$AO,15,FALSE)),(IF($J$4=12,(VLOOKUP(A143,'X12'!$AA:$AO,15,FALSE)),(VLOOKUP(A143,'X13'!$AA:$AO,15,FALSE)))))))))))))))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(IF($J$4=1,(VLOOKUP(A144,'X1'!$AA:$AO,15,FALSE)),(IF($J$4=2,(VLOOKUP(A144,'X2'!$AA:$AO,15,FALSE)),(IF($J$4=3,(VLOOKUP(A144,'X3'!$AA:$AO,15,FALSE)),(IF($J$4=4,(VLOOKUP(A144,'X4'!$AA:$AO,15,FALSE)),(IF($J$4=5,(VLOOKUP(A144,'X5'!$AA:$AO,15,FALSE)),(IF($J$4=6,(VLOOKUP(A144,'X6'!$AA:$AO,15,FALSE)),(IF($J$4=7,(VLOOKUP(A144,'X7'!$AA:$AO,15,FALSE)),(IF($J$4=8,(VLOOKUP(A144,'X8'!$AA:$AO,15,FALSE)),(IF($J$4=9,(VLOOKUP(A144,'X9'!$AA:$AO,15,FALSE)),(IF($J$4=10,(VLOOKUP(A144,'X10'!$AA:$AO,15,FALSE)),(IF($J$4=11,(VLOOKUP(A144,'X11'!$AA:$AO,15,FALSE)),(IF($J$4=12,(VLOOKUP(A144,'X12'!$AA:$AO,15,FALSE)),(VLOOKUP(A144,'X13'!$AA:$AO,15,FALSE))))))))))))))))))))))))))))=TRUE,$G$4,(((IF($J$4=1,(VLOOKUP(A144,'X1'!$AA:$AO,15,FALSE)),(IF($J$4=2,(VLOOKUP(A144,'X2'!$AA:$AO,15,FALSE)),(IF($J$4=3,(VLOOKUP(A144,'X3'!$AA:$AO,15,FALSE)),(IF($J$4=4,(VLOOKUP(A144,'X4'!$AA:$AO,15,FALSE)),(IF($J$4=5,(VLOOKUP(A144,'X5'!$AA:$AO,15,FALSE)),(IF($J$4=6,(VLOOKUP(A144,'X6'!$AA:$AO,15,FALSE)),(IF($J$4=7,(VLOOKUP(A144,'X7'!$AA:$AO,15,FALSE)),(IF($J$4=8,(VLOOKUP(A144,'X8'!$AA:$AO,15,FALSE)),(IF($J$4=9,(VLOOKUP(A144,'X9'!$AA:$AO,15,FALSE)),(IF($J$4=10,(VLOOKUP(A144,'X10'!$AA:$AO,15,FALSE)),(IF($J$4=11,(VLOOKUP(A144,'X11'!$AA:$AO,15,FALSE)),(IF($J$4=12,(VLOOKUP(A144,'X12'!$AA:$AO,15,FALSE)),(VLOOKUP(A144,'X13'!$AA:$AO,15,FALSE)))))))))))))))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(IF($J$4=1,(VLOOKUP(A145,'X1'!$AA:$AO,15,FALSE)),(IF($J$4=2,(VLOOKUP(A145,'X2'!$AA:$AO,15,FALSE)),(IF($J$4=3,(VLOOKUP(A145,'X3'!$AA:$AO,15,FALSE)),(IF($J$4=4,(VLOOKUP(A145,'X4'!$AA:$AO,15,FALSE)),(IF($J$4=5,(VLOOKUP(A145,'X5'!$AA:$AO,15,FALSE)),(IF($J$4=6,(VLOOKUP(A145,'X6'!$AA:$AO,15,FALSE)),(IF($J$4=7,(VLOOKUP(A145,'X7'!$AA:$AO,15,FALSE)),(IF($J$4=8,(VLOOKUP(A145,'X8'!$AA:$AO,15,FALSE)),(IF($J$4=9,(VLOOKUP(A145,'X9'!$AA:$AO,15,FALSE)),(IF($J$4=10,(VLOOKUP(A145,'X10'!$AA:$AO,15,FALSE)),(IF($J$4=11,(VLOOKUP(A145,'X11'!$AA:$AO,15,FALSE)),(IF($J$4=12,(VLOOKUP(A145,'X12'!$AA:$AO,15,FALSE)),(VLOOKUP(A145,'X13'!$AA:$AO,15,FALSE))))))))))))))))))))))))))))=TRUE,$G$4,(((IF($J$4=1,(VLOOKUP(A145,'X1'!$AA:$AO,15,FALSE)),(IF($J$4=2,(VLOOKUP(A145,'X2'!$AA:$AO,15,FALSE)),(IF($J$4=3,(VLOOKUP(A145,'X3'!$AA:$AO,15,FALSE)),(IF($J$4=4,(VLOOKUP(A145,'X4'!$AA:$AO,15,FALSE)),(IF($J$4=5,(VLOOKUP(A145,'X5'!$AA:$AO,15,FALSE)),(IF($J$4=6,(VLOOKUP(A145,'X6'!$AA:$AO,15,FALSE)),(IF($J$4=7,(VLOOKUP(A145,'X7'!$AA:$AO,15,FALSE)),(IF($J$4=8,(VLOOKUP(A145,'X8'!$AA:$AO,15,FALSE)),(IF($J$4=9,(VLOOKUP(A145,'X9'!$AA:$AO,15,FALSE)),(IF($J$4=10,(VLOOKUP(A145,'X10'!$AA:$AO,15,FALSE)),(IF($J$4=11,(VLOOKUP(A145,'X11'!$AA:$AO,15,FALSE)),(IF($J$4=12,(VLOOKUP(A145,'X12'!$AA:$AO,15,FALSE)),(VLOOKUP(A145,'X13'!$AA:$AO,15,FALSE)))))))))))))))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(IF($J$4=1,(VLOOKUP(A146,'X1'!$AA:$AO,15,FALSE)),(IF($J$4=2,(VLOOKUP(A146,'X2'!$AA:$AO,15,FALSE)),(IF($J$4=3,(VLOOKUP(A146,'X3'!$AA:$AO,15,FALSE)),(IF($J$4=4,(VLOOKUP(A146,'X4'!$AA:$AO,15,FALSE)),(IF($J$4=5,(VLOOKUP(A146,'X5'!$AA:$AO,15,FALSE)),(IF($J$4=6,(VLOOKUP(A146,'X6'!$AA:$AO,15,FALSE)),(IF($J$4=7,(VLOOKUP(A146,'X7'!$AA:$AO,15,FALSE)),(IF($J$4=8,(VLOOKUP(A146,'X8'!$AA:$AO,15,FALSE)),(IF($J$4=9,(VLOOKUP(A146,'X9'!$AA:$AO,15,FALSE)),(IF($J$4=10,(VLOOKUP(A146,'X10'!$AA:$AO,15,FALSE)),(IF($J$4=11,(VLOOKUP(A146,'X11'!$AA:$AO,15,FALSE)),(IF($J$4=12,(VLOOKUP(A146,'X12'!$AA:$AO,15,FALSE)),(VLOOKUP(A146,'X13'!$AA:$AO,15,FALSE))))))))))))))))))))))))))))=TRUE,$G$4,(((IF($J$4=1,(VLOOKUP(A146,'X1'!$AA:$AO,15,FALSE)),(IF($J$4=2,(VLOOKUP(A146,'X2'!$AA:$AO,15,FALSE)),(IF($J$4=3,(VLOOKUP(A146,'X3'!$AA:$AO,15,FALSE)),(IF($J$4=4,(VLOOKUP(A146,'X4'!$AA:$AO,15,FALSE)),(IF($J$4=5,(VLOOKUP(A146,'X5'!$AA:$AO,15,FALSE)),(IF($J$4=6,(VLOOKUP(A146,'X6'!$AA:$AO,15,FALSE)),(IF($J$4=7,(VLOOKUP(A146,'X7'!$AA:$AO,15,FALSE)),(IF($J$4=8,(VLOOKUP(A146,'X8'!$AA:$AO,15,FALSE)),(IF($J$4=9,(VLOOKUP(A146,'X9'!$AA:$AO,15,FALSE)),(IF($J$4=10,(VLOOKUP(A146,'X10'!$AA:$AO,15,FALSE)),(IF($J$4=11,(VLOOKUP(A146,'X11'!$AA:$AO,15,FALSE)),(IF($J$4=12,(VLOOKUP(A146,'X12'!$AA:$AO,15,FALSE)),(VLOOKUP(A146,'X13'!$AA:$AO,15,FALSE)))))))))))))))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(IF($J$4=1,(VLOOKUP(A147,'X1'!$AA:$AO,15,FALSE)),(IF($J$4=2,(VLOOKUP(A147,'X2'!$AA:$AO,15,FALSE)),(IF($J$4=3,(VLOOKUP(A147,'X3'!$AA:$AO,15,FALSE)),(IF($J$4=4,(VLOOKUP(A147,'X4'!$AA:$AO,15,FALSE)),(IF($J$4=5,(VLOOKUP(A147,'X5'!$AA:$AO,15,FALSE)),(IF($J$4=6,(VLOOKUP(A147,'X6'!$AA:$AO,15,FALSE)),(IF($J$4=7,(VLOOKUP(A147,'X7'!$AA:$AO,15,FALSE)),(IF($J$4=8,(VLOOKUP(A147,'X8'!$AA:$AO,15,FALSE)),(IF($J$4=9,(VLOOKUP(A147,'X9'!$AA:$AO,15,FALSE)),(IF($J$4=10,(VLOOKUP(A147,'X10'!$AA:$AO,15,FALSE)),(IF($J$4=11,(VLOOKUP(A147,'X11'!$AA:$AO,15,FALSE)),(IF($J$4=12,(VLOOKUP(A147,'X12'!$AA:$AO,15,FALSE)),(VLOOKUP(A147,'X13'!$AA:$AO,15,FALSE))))))))))))))))))))))))))))=TRUE,$G$4,(((IF($J$4=1,(VLOOKUP(A147,'X1'!$AA:$AO,15,FALSE)),(IF($J$4=2,(VLOOKUP(A147,'X2'!$AA:$AO,15,FALSE)),(IF($J$4=3,(VLOOKUP(A147,'X3'!$AA:$AO,15,FALSE)),(IF($J$4=4,(VLOOKUP(A147,'X4'!$AA:$AO,15,FALSE)),(IF($J$4=5,(VLOOKUP(A147,'X5'!$AA:$AO,15,FALSE)),(IF($J$4=6,(VLOOKUP(A147,'X6'!$AA:$AO,15,FALSE)),(IF($J$4=7,(VLOOKUP(A147,'X7'!$AA:$AO,15,FALSE)),(IF($J$4=8,(VLOOKUP(A147,'X8'!$AA:$AO,15,FALSE)),(IF($J$4=9,(VLOOKUP(A147,'X9'!$AA:$AO,15,FALSE)),(IF($J$4=10,(VLOOKUP(A147,'X10'!$AA:$AO,15,FALSE)),(IF($J$4=11,(VLOOKUP(A147,'X11'!$AA:$AO,15,FALSE)),(IF($J$4=12,(VLOOKUP(A147,'X12'!$AA:$AO,15,FALSE)),(VLOOKUP(A147,'X13'!$AA:$AO,15,FALSE)))))))))))))))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(IF($J$4=1,(VLOOKUP(A148,'X1'!$AA:$AO,15,FALSE)),(IF($J$4=2,(VLOOKUP(A148,'X2'!$AA:$AO,15,FALSE)),(IF($J$4=3,(VLOOKUP(A148,'X3'!$AA:$AO,15,FALSE)),(IF($J$4=4,(VLOOKUP(A148,'X4'!$AA:$AO,15,FALSE)),(IF($J$4=5,(VLOOKUP(A148,'X5'!$AA:$AO,15,FALSE)),(IF($J$4=6,(VLOOKUP(A148,'X6'!$AA:$AO,15,FALSE)),(IF($J$4=7,(VLOOKUP(A148,'X7'!$AA:$AO,15,FALSE)),(IF($J$4=8,(VLOOKUP(A148,'X8'!$AA:$AO,15,FALSE)),(IF($J$4=9,(VLOOKUP(A148,'X9'!$AA:$AO,15,FALSE)),(IF($J$4=10,(VLOOKUP(A148,'X10'!$AA:$AO,15,FALSE)),(IF($J$4=11,(VLOOKUP(A148,'X11'!$AA:$AO,15,FALSE)),(IF($J$4=12,(VLOOKUP(A148,'X12'!$AA:$AO,15,FALSE)),(VLOOKUP(A148,'X13'!$AA:$AO,15,FALSE))))))))))))))))))))))))))))=TRUE,$G$4,(((IF($J$4=1,(VLOOKUP(A148,'X1'!$AA:$AO,15,FALSE)),(IF($J$4=2,(VLOOKUP(A148,'X2'!$AA:$AO,15,FALSE)),(IF($J$4=3,(VLOOKUP(A148,'X3'!$AA:$AO,15,FALSE)),(IF($J$4=4,(VLOOKUP(A148,'X4'!$AA:$AO,15,FALSE)),(IF($J$4=5,(VLOOKUP(A148,'X5'!$AA:$AO,15,FALSE)),(IF($J$4=6,(VLOOKUP(A148,'X6'!$AA:$AO,15,FALSE)),(IF($J$4=7,(VLOOKUP(A148,'X7'!$AA:$AO,15,FALSE)),(IF($J$4=8,(VLOOKUP(A148,'X8'!$AA:$AO,15,FALSE)),(IF($J$4=9,(VLOOKUP(A148,'X9'!$AA:$AO,15,FALSE)),(IF($J$4=10,(VLOOKUP(A148,'X10'!$AA:$AO,15,FALSE)),(IF($J$4=11,(VLOOKUP(A148,'X11'!$AA:$AO,15,FALSE)),(IF($J$4=12,(VLOOKUP(A148,'X12'!$AA:$AO,15,FALSE)),(VLOOKUP(A148,'X13'!$AA:$AO,15,FALSE)))))))))))))))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(IF($J$4=1,(VLOOKUP(A149,'X1'!$AA:$AO,15,FALSE)),(IF($J$4=2,(VLOOKUP(A149,'X2'!$AA:$AO,15,FALSE)),(IF($J$4=3,(VLOOKUP(A149,'X3'!$AA:$AO,15,FALSE)),(IF($J$4=4,(VLOOKUP(A149,'X4'!$AA:$AO,15,FALSE)),(IF($J$4=5,(VLOOKUP(A149,'X5'!$AA:$AO,15,FALSE)),(IF($J$4=6,(VLOOKUP(A149,'X6'!$AA:$AO,15,FALSE)),(IF($J$4=7,(VLOOKUP(A149,'X7'!$AA:$AO,15,FALSE)),(IF($J$4=8,(VLOOKUP(A149,'X8'!$AA:$AO,15,FALSE)),(IF($J$4=9,(VLOOKUP(A149,'X9'!$AA:$AO,15,FALSE)),(IF($J$4=10,(VLOOKUP(A149,'X10'!$AA:$AO,15,FALSE)),(IF($J$4=11,(VLOOKUP(A149,'X11'!$AA:$AO,15,FALSE)),(IF($J$4=12,(VLOOKUP(A149,'X12'!$AA:$AO,15,FALSE)),(VLOOKUP(A149,'X13'!$AA:$AO,15,FALSE))))))))))))))))))))))))))))=TRUE,$G$4,(((IF($J$4=1,(VLOOKUP(A149,'X1'!$AA:$AO,15,FALSE)),(IF($J$4=2,(VLOOKUP(A149,'X2'!$AA:$AO,15,FALSE)),(IF($J$4=3,(VLOOKUP(A149,'X3'!$AA:$AO,15,FALSE)),(IF($J$4=4,(VLOOKUP(A149,'X4'!$AA:$AO,15,FALSE)),(IF($J$4=5,(VLOOKUP(A149,'X5'!$AA:$AO,15,FALSE)),(IF($J$4=6,(VLOOKUP(A149,'X6'!$AA:$AO,15,FALSE)),(IF($J$4=7,(VLOOKUP(A149,'X7'!$AA:$AO,15,FALSE)),(IF($J$4=8,(VLOOKUP(A149,'X8'!$AA:$AO,15,FALSE)),(IF($J$4=9,(VLOOKUP(A149,'X9'!$AA:$AO,15,FALSE)),(IF($J$4=10,(VLOOKUP(A149,'X10'!$AA:$AO,15,FALSE)),(IF($J$4=11,(VLOOKUP(A149,'X11'!$AA:$AO,15,FALSE)),(IF($J$4=12,(VLOOKUP(A149,'X12'!$AA:$AO,15,FALSE)),(VLOOKUP(A149,'X13'!$AA:$AO,15,FALSE)))))))))))))))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(IF($J$4=1,(VLOOKUP(A150,'X1'!$AA:$AO,15,FALSE)),(IF($J$4=2,(VLOOKUP(A150,'X2'!$AA:$AO,15,FALSE)),(IF($J$4=3,(VLOOKUP(A150,'X3'!$AA:$AO,15,FALSE)),(IF($J$4=4,(VLOOKUP(A150,'X4'!$AA:$AO,15,FALSE)),(IF($J$4=5,(VLOOKUP(A150,'X5'!$AA:$AO,15,FALSE)),(IF($J$4=6,(VLOOKUP(A150,'X6'!$AA:$AO,15,FALSE)),(IF($J$4=7,(VLOOKUP(A150,'X7'!$AA:$AO,15,FALSE)),(IF($J$4=8,(VLOOKUP(A150,'X8'!$AA:$AO,15,FALSE)),(IF($J$4=9,(VLOOKUP(A150,'X9'!$AA:$AO,15,FALSE)),(IF($J$4=10,(VLOOKUP(A150,'X10'!$AA:$AO,15,FALSE)),(IF($J$4=11,(VLOOKUP(A150,'X11'!$AA:$AO,15,FALSE)),(IF($J$4=12,(VLOOKUP(A150,'X12'!$AA:$AO,15,FALSE)),(VLOOKUP(A150,'X13'!$AA:$AO,15,FALSE))))))))))))))))))))))))))))=TRUE,$G$4,(((IF($J$4=1,(VLOOKUP(A150,'X1'!$AA:$AO,15,FALSE)),(IF($J$4=2,(VLOOKUP(A150,'X2'!$AA:$AO,15,FALSE)),(IF($J$4=3,(VLOOKUP(A150,'X3'!$AA:$AO,15,FALSE)),(IF($J$4=4,(VLOOKUP(A150,'X4'!$AA:$AO,15,FALSE)),(IF($J$4=5,(VLOOKUP(A150,'X5'!$AA:$AO,15,FALSE)),(IF($J$4=6,(VLOOKUP(A150,'X6'!$AA:$AO,15,FALSE)),(IF($J$4=7,(VLOOKUP(A150,'X7'!$AA:$AO,15,FALSE)),(IF($J$4=8,(VLOOKUP(A150,'X8'!$AA:$AO,15,FALSE)),(IF($J$4=9,(VLOOKUP(A150,'X9'!$AA:$AO,15,FALSE)),(IF($J$4=10,(VLOOKUP(A150,'X10'!$AA:$AO,15,FALSE)),(IF($J$4=11,(VLOOKUP(A150,'X11'!$AA:$AO,15,FALSE)),(IF($J$4=12,(VLOOKUP(A150,'X12'!$AA:$AO,15,FALSE)),(VLOOKUP(A150,'X13'!$AA:$AO,15,FALSE)))))))))))))))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(IF($J$4=1,(VLOOKUP(A151,'X1'!$AA:$AO,15,FALSE)),(IF($J$4=2,(VLOOKUP(A151,'X2'!$AA:$AO,15,FALSE)),(IF($J$4=3,(VLOOKUP(A151,'X3'!$AA:$AO,15,FALSE)),(IF($J$4=4,(VLOOKUP(A151,'X4'!$AA:$AO,15,FALSE)),(IF($J$4=5,(VLOOKUP(A151,'X5'!$AA:$AO,15,FALSE)),(IF($J$4=6,(VLOOKUP(A151,'X6'!$AA:$AO,15,FALSE)),(IF($J$4=7,(VLOOKUP(A151,'X7'!$AA:$AO,15,FALSE)),(IF($J$4=8,(VLOOKUP(A151,'X8'!$AA:$AO,15,FALSE)),(IF($J$4=9,(VLOOKUP(A151,'X9'!$AA:$AO,15,FALSE)),(IF($J$4=10,(VLOOKUP(A151,'X10'!$AA:$AO,15,FALSE)),(IF($J$4=11,(VLOOKUP(A151,'X11'!$AA:$AO,15,FALSE)),(IF($J$4=12,(VLOOKUP(A151,'X12'!$AA:$AO,15,FALSE)),(VLOOKUP(A151,'X13'!$AA:$AO,15,FALSE))))))))))))))))))))))))))))=TRUE,$G$4,(((IF($J$4=1,(VLOOKUP(A151,'X1'!$AA:$AO,15,FALSE)),(IF($J$4=2,(VLOOKUP(A151,'X2'!$AA:$AO,15,FALSE)),(IF($J$4=3,(VLOOKUP(A151,'X3'!$AA:$AO,15,FALSE)),(IF($J$4=4,(VLOOKUP(A151,'X4'!$AA:$AO,15,FALSE)),(IF($J$4=5,(VLOOKUP(A151,'X5'!$AA:$AO,15,FALSE)),(IF($J$4=6,(VLOOKUP(A151,'X6'!$AA:$AO,15,FALSE)),(IF($J$4=7,(VLOOKUP(A151,'X7'!$AA:$AO,15,FALSE)),(IF($J$4=8,(VLOOKUP(A151,'X8'!$AA:$AO,15,FALSE)),(IF($J$4=9,(VLOOKUP(A151,'X9'!$AA:$AO,15,FALSE)),(IF($J$4=10,(VLOOKUP(A151,'X10'!$AA:$AO,15,FALSE)),(IF($J$4=11,(VLOOKUP(A151,'X11'!$AA:$AO,15,FALSE)),(IF($J$4=12,(VLOOKUP(A151,'X12'!$AA:$AO,15,FALSE)),(VLOOKUP(A151,'X13'!$AA:$AO,15,FALSE)))))))))))))))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(IF($J$4=1,(VLOOKUP(A152,'X1'!$AA:$AO,15,FALSE)),(IF($J$4=2,(VLOOKUP(A152,'X2'!$AA:$AO,15,FALSE)),(IF($J$4=3,(VLOOKUP(A152,'X3'!$AA:$AO,15,FALSE)),(IF($J$4=4,(VLOOKUP(A152,'X4'!$AA:$AO,15,FALSE)),(IF($J$4=5,(VLOOKUP(A152,'X5'!$AA:$AO,15,FALSE)),(IF($J$4=6,(VLOOKUP(A152,'X6'!$AA:$AO,15,FALSE)),(IF($J$4=7,(VLOOKUP(A152,'X7'!$AA:$AO,15,FALSE)),(IF($J$4=8,(VLOOKUP(A152,'X8'!$AA:$AO,15,FALSE)),(IF($J$4=9,(VLOOKUP(A152,'X9'!$AA:$AO,15,FALSE)),(IF($J$4=10,(VLOOKUP(A152,'X10'!$AA:$AO,15,FALSE)),(IF($J$4=11,(VLOOKUP(A152,'X11'!$AA:$AO,15,FALSE)),(IF($J$4=12,(VLOOKUP(A152,'X12'!$AA:$AO,15,FALSE)),(VLOOKUP(A152,'X13'!$AA:$AO,15,FALSE))))))))))))))))))))))))))))=TRUE,$G$4,(((IF($J$4=1,(VLOOKUP(A152,'X1'!$AA:$AO,15,FALSE)),(IF($J$4=2,(VLOOKUP(A152,'X2'!$AA:$AO,15,FALSE)),(IF($J$4=3,(VLOOKUP(A152,'X3'!$AA:$AO,15,FALSE)),(IF($J$4=4,(VLOOKUP(A152,'X4'!$AA:$AO,15,FALSE)),(IF($J$4=5,(VLOOKUP(A152,'X5'!$AA:$AO,15,FALSE)),(IF($J$4=6,(VLOOKUP(A152,'X6'!$AA:$AO,15,FALSE)),(IF($J$4=7,(VLOOKUP(A152,'X7'!$AA:$AO,15,FALSE)),(IF($J$4=8,(VLOOKUP(A152,'X8'!$AA:$AO,15,FALSE)),(IF($J$4=9,(VLOOKUP(A152,'X9'!$AA:$AO,15,FALSE)),(IF($J$4=10,(VLOOKUP(A152,'X10'!$AA:$AO,15,FALSE)),(IF($J$4=11,(VLOOKUP(A152,'X11'!$AA:$AO,15,FALSE)),(IF($J$4=12,(VLOOKUP(A152,'X12'!$AA:$AO,15,FALSE)),(VLOOKUP(A152,'X13'!$AA:$AO,15,FALSE)))))))))))))))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(IF($J$4=1,(VLOOKUP(A153,'X1'!$AA:$AO,15,FALSE)),(IF($J$4=2,(VLOOKUP(A153,'X2'!$AA:$AO,15,FALSE)),(IF($J$4=3,(VLOOKUP(A153,'X3'!$AA:$AO,15,FALSE)),(IF($J$4=4,(VLOOKUP(A153,'X4'!$AA:$AO,15,FALSE)),(IF($J$4=5,(VLOOKUP(A153,'X5'!$AA:$AO,15,FALSE)),(IF($J$4=6,(VLOOKUP(A153,'X6'!$AA:$AO,15,FALSE)),(IF($J$4=7,(VLOOKUP(A153,'X7'!$AA:$AO,15,FALSE)),(IF($J$4=8,(VLOOKUP(A153,'X8'!$AA:$AO,15,FALSE)),(IF($J$4=9,(VLOOKUP(A153,'X9'!$AA:$AO,15,FALSE)),(IF($J$4=10,(VLOOKUP(A153,'X10'!$AA:$AO,15,FALSE)),(IF($J$4=11,(VLOOKUP(A153,'X11'!$AA:$AO,15,FALSE)),(IF($J$4=12,(VLOOKUP(A153,'X12'!$AA:$AO,15,FALSE)),(VLOOKUP(A153,'X13'!$AA:$AO,15,FALSE))))))))))))))))))))))))))))=TRUE,$G$4,(((IF($J$4=1,(VLOOKUP(A153,'X1'!$AA:$AO,15,FALSE)),(IF($J$4=2,(VLOOKUP(A153,'X2'!$AA:$AO,15,FALSE)),(IF($J$4=3,(VLOOKUP(A153,'X3'!$AA:$AO,15,FALSE)),(IF($J$4=4,(VLOOKUP(A153,'X4'!$AA:$AO,15,FALSE)),(IF($J$4=5,(VLOOKUP(A153,'X5'!$AA:$AO,15,FALSE)),(IF($J$4=6,(VLOOKUP(A153,'X6'!$AA:$AO,15,FALSE)),(IF($J$4=7,(VLOOKUP(A153,'X7'!$AA:$AO,15,FALSE)),(IF($J$4=8,(VLOOKUP(A153,'X8'!$AA:$AO,15,FALSE)),(IF($J$4=9,(VLOOKUP(A153,'X9'!$AA:$AO,15,FALSE)),(IF($J$4=10,(VLOOKUP(A153,'X10'!$AA:$AO,15,FALSE)),(IF($J$4=11,(VLOOKUP(A153,'X11'!$AA:$AO,15,FALSE)),(IF($J$4=12,(VLOOKUP(A153,'X12'!$AA:$AO,15,FALSE)),(VLOOKUP(A153,'X13'!$AA:$AO,15,FALSE)))))))))))))))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(IF($J$4=1,(VLOOKUP(A154,'X1'!$AA:$AO,15,FALSE)),(IF($J$4=2,(VLOOKUP(A154,'X2'!$AA:$AO,15,FALSE)),(IF($J$4=3,(VLOOKUP(A154,'X3'!$AA:$AO,15,FALSE)),(IF($J$4=4,(VLOOKUP(A154,'X4'!$AA:$AO,15,FALSE)),(IF($J$4=5,(VLOOKUP(A154,'X5'!$AA:$AO,15,FALSE)),(IF($J$4=6,(VLOOKUP(A154,'X6'!$AA:$AO,15,FALSE)),(IF($J$4=7,(VLOOKUP(A154,'X7'!$AA:$AO,15,FALSE)),(IF($J$4=8,(VLOOKUP(A154,'X8'!$AA:$AO,15,FALSE)),(IF($J$4=9,(VLOOKUP(A154,'X9'!$AA:$AO,15,FALSE)),(IF($J$4=10,(VLOOKUP(A154,'X10'!$AA:$AO,15,FALSE)),(IF($J$4=11,(VLOOKUP(A154,'X11'!$AA:$AO,15,FALSE)),(IF($J$4=12,(VLOOKUP(A154,'X12'!$AA:$AO,15,FALSE)),(VLOOKUP(A154,'X13'!$AA:$AO,15,FALSE))))))))))))))))))))))))))))=TRUE,$G$4,(((IF($J$4=1,(VLOOKUP(A154,'X1'!$AA:$AO,15,FALSE)),(IF($J$4=2,(VLOOKUP(A154,'X2'!$AA:$AO,15,FALSE)),(IF($J$4=3,(VLOOKUP(A154,'X3'!$AA:$AO,15,FALSE)),(IF($J$4=4,(VLOOKUP(A154,'X4'!$AA:$AO,15,FALSE)),(IF($J$4=5,(VLOOKUP(A154,'X5'!$AA:$AO,15,FALSE)),(IF($J$4=6,(VLOOKUP(A154,'X6'!$AA:$AO,15,FALSE)),(IF($J$4=7,(VLOOKUP(A154,'X7'!$AA:$AO,15,FALSE)),(IF($J$4=8,(VLOOKUP(A154,'X8'!$AA:$AO,15,FALSE)),(IF($J$4=9,(VLOOKUP(A154,'X9'!$AA:$AO,15,FALSE)),(IF($J$4=10,(VLOOKUP(A154,'X10'!$AA:$AO,15,FALSE)),(IF($J$4=11,(VLOOKUP(A154,'X11'!$AA:$AO,15,FALSE)),(IF($J$4=12,(VLOOKUP(A154,'X12'!$AA:$AO,15,FALSE)),(VLOOKUP(A154,'X13'!$AA:$AO,15,FALSE)))))))))))))))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(IF($J$4=1,(VLOOKUP(A155,'X1'!$AA:$AO,15,FALSE)),(IF($J$4=2,(VLOOKUP(A155,'X2'!$AA:$AO,15,FALSE)),(IF($J$4=3,(VLOOKUP(A155,'X3'!$AA:$AO,15,FALSE)),(IF($J$4=4,(VLOOKUP(A155,'X4'!$AA:$AO,15,FALSE)),(IF($J$4=5,(VLOOKUP(A155,'X5'!$AA:$AO,15,FALSE)),(IF($J$4=6,(VLOOKUP(A155,'X6'!$AA:$AO,15,FALSE)),(IF($J$4=7,(VLOOKUP(A155,'X7'!$AA:$AO,15,FALSE)),(IF($J$4=8,(VLOOKUP(A155,'X8'!$AA:$AO,15,FALSE)),(IF($J$4=9,(VLOOKUP(A155,'X9'!$AA:$AO,15,FALSE)),(IF($J$4=10,(VLOOKUP(A155,'X10'!$AA:$AO,15,FALSE)),(IF($J$4=11,(VLOOKUP(A155,'X11'!$AA:$AO,15,FALSE)),(IF($J$4=12,(VLOOKUP(A155,'X12'!$AA:$AO,15,FALSE)),(VLOOKUP(A155,'X13'!$AA:$AO,15,FALSE))))))))))))))))))))))))))))=TRUE,$G$4,(((IF($J$4=1,(VLOOKUP(A155,'X1'!$AA:$AO,15,FALSE)),(IF($J$4=2,(VLOOKUP(A155,'X2'!$AA:$AO,15,FALSE)),(IF($J$4=3,(VLOOKUP(A155,'X3'!$AA:$AO,15,FALSE)),(IF($J$4=4,(VLOOKUP(A155,'X4'!$AA:$AO,15,FALSE)),(IF($J$4=5,(VLOOKUP(A155,'X5'!$AA:$AO,15,FALSE)),(IF($J$4=6,(VLOOKUP(A155,'X6'!$AA:$AO,15,FALSE)),(IF($J$4=7,(VLOOKUP(A155,'X7'!$AA:$AO,15,FALSE)),(IF($J$4=8,(VLOOKUP(A155,'X8'!$AA:$AO,15,FALSE)),(IF($J$4=9,(VLOOKUP(A155,'X9'!$AA:$AO,15,FALSE)),(IF($J$4=10,(VLOOKUP(A155,'X10'!$AA:$AO,15,FALSE)),(IF($J$4=11,(VLOOKUP(A155,'X11'!$AA:$AO,15,FALSE)),(IF($J$4=12,(VLOOKUP(A155,'X12'!$AA:$AO,15,FALSE)),(VLOOKUP(A155,'X13'!$AA:$AO,15,FALSE)))))))))))))))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(IF($J$4=1,(VLOOKUP(A156,'X1'!$AA:$AO,15,FALSE)),(IF($J$4=2,(VLOOKUP(A156,'X2'!$AA:$AO,15,FALSE)),(IF($J$4=3,(VLOOKUP(A156,'X3'!$AA:$AO,15,FALSE)),(IF($J$4=4,(VLOOKUP(A156,'X4'!$AA:$AO,15,FALSE)),(IF($J$4=5,(VLOOKUP(A156,'X5'!$AA:$AO,15,FALSE)),(IF($J$4=6,(VLOOKUP(A156,'X6'!$AA:$AO,15,FALSE)),(IF($J$4=7,(VLOOKUP(A156,'X7'!$AA:$AO,15,FALSE)),(IF($J$4=8,(VLOOKUP(A156,'X8'!$AA:$AO,15,FALSE)),(IF($J$4=9,(VLOOKUP(A156,'X9'!$AA:$AO,15,FALSE)),(IF($J$4=10,(VLOOKUP(A156,'X10'!$AA:$AO,15,FALSE)),(IF($J$4=11,(VLOOKUP(A156,'X11'!$AA:$AO,15,FALSE)),(IF($J$4=12,(VLOOKUP(A156,'X12'!$AA:$AO,15,FALSE)),(VLOOKUP(A156,'X13'!$AA:$AO,15,FALSE))))))))))))))))))))))))))))=TRUE,$G$4,(((IF($J$4=1,(VLOOKUP(A156,'X1'!$AA:$AO,15,FALSE)),(IF($J$4=2,(VLOOKUP(A156,'X2'!$AA:$AO,15,FALSE)),(IF($J$4=3,(VLOOKUP(A156,'X3'!$AA:$AO,15,FALSE)),(IF($J$4=4,(VLOOKUP(A156,'X4'!$AA:$AO,15,FALSE)),(IF($J$4=5,(VLOOKUP(A156,'X5'!$AA:$AO,15,FALSE)),(IF($J$4=6,(VLOOKUP(A156,'X6'!$AA:$AO,15,FALSE)),(IF($J$4=7,(VLOOKUP(A156,'X7'!$AA:$AO,15,FALSE)),(IF($J$4=8,(VLOOKUP(A156,'X8'!$AA:$AO,15,FALSE)),(IF($J$4=9,(VLOOKUP(A156,'X9'!$AA:$AO,15,FALSE)),(IF($J$4=10,(VLOOKUP(A156,'X10'!$AA:$AO,15,FALSE)),(IF($J$4=11,(VLOOKUP(A156,'X11'!$AA:$AO,15,FALSE)),(IF($J$4=12,(VLOOKUP(A156,'X12'!$AA:$AO,15,FALSE)),(VLOOKUP(A156,'X13'!$AA:$AO,15,FALSE)))))))))))))))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(IF($J$4=1,(VLOOKUP(A157,'X1'!$AA:$AO,15,FALSE)),(IF($J$4=2,(VLOOKUP(A157,'X2'!$AA:$AO,15,FALSE)),(IF($J$4=3,(VLOOKUP(A157,'X3'!$AA:$AO,15,FALSE)),(IF($J$4=4,(VLOOKUP(A157,'X4'!$AA:$AO,15,FALSE)),(IF($J$4=5,(VLOOKUP(A157,'X5'!$AA:$AO,15,FALSE)),(IF($J$4=6,(VLOOKUP(A157,'X6'!$AA:$AO,15,FALSE)),(IF($J$4=7,(VLOOKUP(A157,'X7'!$AA:$AO,15,FALSE)),(IF($J$4=8,(VLOOKUP(A157,'X8'!$AA:$AO,15,FALSE)),(IF($J$4=9,(VLOOKUP(A157,'X9'!$AA:$AO,15,FALSE)),(IF($J$4=10,(VLOOKUP(A157,'X10'!$AA:$AO,15,FALSE)),(IF($J$4=11,(VLOOKUP(A157,'X11'!$AA:$AO,15,FALSE)),(IF($J$4=12,(VLOOKUP(A157,'X12'!$AA:$AO,15,FALSE)),(VLOOKUP(A157,'X13'!$AA:$AO,15,FALSE))))))))))))))))))))))))))))=TRUE,$G$4,(((IF($J$4=1,(VLOOKUP(A157,'X1'!$AA:$AO,15,FALSE)),(IF($J$4=2,(VLOOKUP(A157,'X2'!$AA:$AO,15,FALSE)),(IF($J$4=3,(VLOOKUP(A157,'X3'!$AA:$AO,15,FALSE)),(IF($J$4=4,(VLOOKUP(A157,'X4'!$AA:$AO,15,FALSE)),(IF($J$4=5,(VLOOKUP(A157,'X5'!$AA:$AO,15,FALSE)),(IF($J$4=6,(VLOOKUP(A157,'X6'!$AA:$AO,15,FALSE)),(IF($J$4=7,(VLOOKUP(A157,'X7'!$AA:$AO,15,FALSE)),(IF($J$4=8,(VLOOKUP(A157,'X8'!$AA:$AO,15,FALSE)),(IF($J$4=9,(VLOOKUP(A157,'X9'!$AA:$AO,15,FALSE)),(IF($J$4=10,(VLOOKUP(A157,'X10'!$AA:$AO,15,FALSE)),(IF($J$4=11,(VLOOKUP(A157,'X11'!$AA:$AO,15,FALSE)),(IF($J$4=12,(VLOOKUP(A157,'X12'!$AA:$AO,15,FALSE)),(VLOOKUP(A157,'X13'!$AA:$AO,15,FALSE)))))))))))))))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120</v>
      </c>
      <c r="D159" s="15" t="s">
        <v>139</v>
      </c>
      <c r="E159" s="15" t="s">
        <v>120</v>
      </c>
      <c r="F159" s="15" t="s">
        <v>139</v>
      </c>
    </row>
    <row r="160" spans="1:6" x14ac:dyDescent="0.2">
      <c r="A160" s="15">
        <v>1</v>
      </c>
      <c r="B160" s="18" t="str">
        <f>IF(ISERROR(((IF($J$4=1,(VLOOKUP(A160,'X1'!$AI:$AO,7,FALSE)),(IF($J$4=2,(VLOOKUP(A160,'X2'!$AI:$AO,7,FALSE)),(IF($J$4=3,(VLOOKUP(A160,'X3'!$AI:$AO,7,FALSE)),(IF($J$4=4,(VLOOKUP(A160,'X4'!$AI:$AO,7,FALSE)),(IF($J$4=5,(VLOOKUP(A160,'X5'!$AI:$AO,7,FALSE)),(IF($J$4=6,(VLOOKUP(A160,'X6'!$AI:$AO,7,FALSE)),(IF($J$4=7,(VLOOKUP(A160,'X7'!$AI:$AO,7,FALSE)),(IF($J$4=8,(VLOOKUP(A160,'X8'!$AI:$AO,7,FALSE)),(IF($J$4=9,(VLOOKUP(A160,'X9'!$AI:$AO,7,FALSE)),(IF($J$4=10,(VLOOKUP(A160,'X10'!$AI:$AO,7,FALSE)),(IF($J$4=11,(VLOOKUP(A160,'X11'!$AI:$AO,7,FALSE)),(IF($J$4=12,(VLOOKUP(A160,'X12'!$AI:$AO,7,FALSE)),(VLOOKUP(A160,'X13'!$AI:$AO,7,FALSE))))))))))))))))))))))))))))=TRUE,$G$4,(((IF($J$4=1,(VLOOKUP(A160,'X1'!$AI:$AO,7,FALSE)),(IF($J$4=2,(VLOOKUP(A160,'X2'!$AI:$AO,7,FALSE)),(IF($J$4=3,(VLOOKUP(A160,'X3'!$AI:$AO,7,FALSE)),(IF($J$4=4,(VLOOKUP(A160,'X4'!$AI:$AO,7,FALSE)),(IF($J$4=5,(VLOOKUP(A160,'X5'!$AI:$AO,7,FALSE)),(IF($J$4=6,(VLOOKUP(A160,'X6'!$AI:$AO,7,FALSE)),(IF($J$4=7,(VLOOKUP(A160,'X7'!$AI:$AO,7,FALSE)),(IF($J$4=8,(VLOOKUP(A160,'X8'!$AI:$AO,7,FALSE)),(IF($J$4=9,(VLOOKUP(A160,'X9'!$AI:$AO,7,FALSE)),(IF($J$4=10,(VLOOKUP(A160,'X10'!$AI:$AO,7,FALSE)),(IF($J$4=11,(VLOOKUP(A160,'X11'!$AI:$AO,7,FALSE)),(IF($J$4=12,(VLOOKUP(A160,'X12'!$AI:$AO,7,FALSE)),(VLOOKUP(A160,'X13'!$AI:$AO,7,FALSE)))))))))))))))))))))))))))))</f>
        <v>AFKS RM Equity</v>
      </c>
      <c r="C160" s="15">
        <f>COUNTIF($B$160:$B$195,"&lt;="&amp;B160)</f>
        <v>1</v>
      </c>
      <c r="D160" s="15" t="str">
        <f>B160</f>
        <v>AFKS RM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AFKS RM Equity</v>
      </c>
    </row>
    <row r="161" spans="1:6" x14ac:dyDescent="0.2">
      <c r="A161" s="15">
        <f>A160+1</f>
        <v>2</v>
      </c>
      <c r="B161" s="18" t="str">
        <f>IF(ISERROR(((IF($J$4=1,(VLOOKUP(A161,'X1'!$AI:$AO,7,FALSE)),(IF($J$4=2,(VLOOKUP(A161,'X2'!$AI:$AO,7,FALSE)),(IF($J$4=3,(VLOOKUP(A161,'X3'!$AI:$AO,7,FALSE)),(IF($J$4=4,(VLOOKUP(A161,'X4'!$AI:$AO,7,FALSE)),(IF($J$4=5,(VLOOKUP(A161,'X5'!$AI:$AO,7,FALSE)),(IF($J$4=6,(VLOOKUP(A161,'X6'!$AI:$AO,7,FALSE)),(IF($J$4=7,(VLOOKUP(A161,'X7'!$AI:$AO,7,FALSE)),(IF($J$4=8,(VLOOKUP(A161,'X8'!$AI:$AO,7,FALSE)),(IF($J$4=9,(VLOOKUP(A161,'X9'!$AI:$AO,7,FALSE)),(IF($J$4=10,(VLOOKUP(A161,'X10'!$AI:$AO,7,FALSE)),(IF($J$4=11,(VLOOKUP(A161,'X11'!$AI:$AO,7,FALSE)),(IF($J$4=12,(VLOOKUP(A161,'X12'!$AI:$AO,7,FALSE)),(VLOOKUP(A161,'X13'!$AI:$AO,7,FALSE))))))))))))))))))))))))))))=TRUE,$G$4,(((IF($J$4=1,(VLOOKUP(A161,'X1'!$AI:$AO,7,FALSE)),(IF($J$4=2,(VLOOKUP(A161,'X2'!$AI:$AO,7,FALSE)),(IF($J$4=3,(VLOOKUP(A161,'X3'!$AI:$AO,7,FALSE)),(IF($J$4=4,(VLOOKUP(A161,'X4'!$AI:$AO,7,FALSE)),(IF($J$4=5,(VLOOKUP(A161,'X5'!$AI:$AO,7,FALSE)),(IF($J$4=6,(VLOOKUP(A161,'X6'!$AI:$AO,7,FALSE)),(IF($J$4=7,(VLOOKUP(A161,'X7'!$AI:$AO,7,FALSE)),(IF($J$4=8,(VLOOKUP(A161,'X8'!$AI:$AO,7,FALSE)),(IF($J$4=9,(VLOOKUP(A161,'X9'!$AI:$AO,7,FALSE)),(IF($J$4=10,(VLOOKUP(A161,'X10'!$AI:$AO,7,FALSE)),(IF($J$4=11,(VLOOKUP(A161,'X11'!$AI:$AO,7,FALSE)),(IF($J$4=12,(VLOOKUP(A161,'X12'!$AI:$AO,7,FALSE)),(VLOOKUP(A161,'X13'!$AI:$AO,7,FALSE)))))))))))))))))))))))))))))</f>
        <v>CHMF RM Equity</v>
      </c>
      <c r="C161" s="15">
        <f t="shared" ref="C161:C195" si="24">COUNTIF($B$160:$B$195,"&lt;="&amp;B161)</f>
        <v>3</v>
      </c>
      <c r="D161" s="15" t="str">
        <f t="shared" ref="D161:D195" si="25">B161</f>
        <v>CHMF RM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ALRS RM Equity</v>
      </c>
    </row>
    <row r="162" spans="1:6" x14ac:dyDescent="0.2">
      <c r="A162" s="15">
        <f t="shared" ref="A162:A177" si="27">A161+1</f>
        <v>3</v>
      </c>
      <c r="B162" s="18" t="str">
        <f>IF(ISERROR(((IF($J$4=1,(VLOOKUP(A162,'X1'!$AI:$AO,7,FALSE)),(IF($J$4=2,(VLOOKUP(A162,'X2'!$AI:$AO,7,FALSE)),(IF($J$4=3,(VLOOKUP(A162,'X3'!$AI:$AO,7,FALSE)),(IF($J$4=4,(VLOOKUP(A162,'X4'!$AI:$AO,7,FALSE)),(IF($J$4=5,(VLOOKUP(A162,'X5'!$AI:$AO,7,FALSE)),(IF($J$4=6,(VLOOKUP(A162,'X6'!$AI:$AO,7,FALSE)),(IF($J$4=7,(VLOOKUP(A162,'X7'!$AI:$AO,7,FALSE)),(IF($J$4=8,(VLOOKUP(A162,'X8'!$AI:$AO,7,FALSE)),(IF($J$4=9,(VLOOKUP(A162,'X9'!$AI:$AO,7,FALSE)),(IF($J$4=10,(VLOOKUP(A162,'X10'!$AI:$AO,7,FALSE)),(IF($J$4=11,(VLOOKUP(A162,'X11'!$AI:$AO,7,FALSE)),(IF($J$4=12,(VLOOKUP(A162,'X12'!$AI:$AO,7,FALSE)),(VLOOKUP(A162,'X13'!$AI:$AO,7,FALSE))))))))))))))))))))))))))))=TRUE,$G$4,(((IF($J$4=1,(VLOOKUP(A162,'X1'!$AI:$AO,7,FALSE)),(IF($J$4=2,(VLOOKUP(A162,'X2'!$AI:$AO,7,FALSE)),(IF($J$4=3,(VLOOKUP(A162,'X3'!$AI:$AO,7,FALSE)),(IF($J$4=4,(VLOOKUP(A162,'X4'!$AI:$AO,7,FALSE)),(IF($J$4=5,(VLOOKUP(A162,'X5'!$AI:$AO,7,FALSE)),(IF($J$4=6,(VLOOKUP(A162,'X6'!$AI:$AO,7,FALSE)),(IF($J$4=7,(VLOOKUP(A162,'X7'!$AI:$AO,7,FALSE)),(IF($J$4=8,(VLOOKUP(A162,'X8'!$AI:$AO,7,FALSE)),(IF($J$4=9,(VLOOKUP(A162,'X9'!$AI:$AO,7,FALSE)),(IF($J$4=10,(VLOOKUP(A162,'X10'!$AI:$AO,7,FALSE)),(IF($J$4=11,(VLOOKUP(A162,'X11'!$AI:$AO,7,FALSE)),(IF($J$4=12,(VLOOKUP(A162,'X12'!$AI:$AO,7,FALSE)),(VLOOKUP(A162,'X13'!$AI:$AO,7,FALSE)))))))))))))))))))))))))))))</f>
        <v>MAGN RM Equity</v>
      </c>
      <c r="C162" s="15">
        <f t="shared" si="24"/>
        <v>10</v>
      </c>
      <c r="D162" s="15" t="str">
        <f t="shared" si="25"/>
        <v>MAGN RM Equity</v>
      </c>
      <c r="E162" s="15">
        <f t="shared" ref="E162:E195" si="28">E161+1</f>
        <v>3</v>
      </c>
      <c r="F162" s="15" t="str">
        <f t="shared" si="26"/>
        <v>CHMF RM Equity</v>
      </c>
    </row>
    <row r="163" spans="1:6" x14ac:dyDescent="0.2">
      <c r="A163" s="15">
        <f t="shared" si="27"/>
        <v>4</v>
      </c>
      <c r="B163" s="18" t="str">
        <f>IF(ISERROR(((IF($J$4=1,(VLOOKUP(A163,'X1'!$AI:$AO,7,FALSE)),(IF($J$4=2,(VLOOKUP(A163,'X2'!$AI:$AO,7,FALSE)),(IF($J$4=3,(VLOOKUP(A163,'X3'!$AI:$AO,7,FALSE)),(IF($J$4=4,(VLOOKUP(A163,'X4'!$AI:$AO,7,FALSE)),(IF($J$4=5,(VLOOKUP(A163,'X5'!$AI:$AO,7,FALSE)),(IF($J$4=6,(VLOOKUP(A163,'X6'!$AI:$AO,7,FALSE)),(IF($J$4=7,(VLOOKUP(A163,'X7'!$AI:$AO,7,FALSE)),(IF($J$4=8,(VLOOKUP(A163,'X8'!$AI:$AO,7,FALSE)),(IF($J$4=9,(VLOOKUP(A163,'X9'!$AI:$AO,7,FALSE)),(IF($J$4=10,(VLOOKUP(A163,'X10'!$AI:$AO,7,FALSE)),(IF($J$4=11,(VLOOKUP(A163,'X11'!$AI:$AO,7,FALSE)),(IF($J$4=12,(VLOOKUP(A163,'X12'!$AI:$AO,7,FALSE)),(VLOOKUP(A163,'X13'!$AI:$AO,7,FALSE))))))))))))))))))))))))))))=TRUE,$G$4,(((IF($J$4=1,(VLOOKUP(A163,'X1'!$AI:$AO,7,FALSE)),(IF($J$4=2,(VLOOKUP(A163,'X2'!$AI:$AO,7,FALSE)),(IF($J$4=3,(VLOOKUP(A163,'X3'!$AI:$AO,7,FALSE)),(IF($J$4=4,(VLOOKUP(A163,'X4'!$AI:$AO,7,FALSE)),(IF($J$4=5,(VLOOKUP(A163,'X5'!$AI:$AO,7,FALSE)),(IF($J$4=6,(VLOOKUP(A163,'X6'!$AI:$AO,7,FALSE)),(IF($J$4=7,(VLOOKUP(A163,'X7'!$AI:$AO,7,FALSE)),(IF($J$4=8,(VLOOKUP(A163,'X8'!$AI:$AO,7,FALSE)),(IF($J$4=9,(VLOOKUP(A163,'X9'!$AI:$AO,7,FALSE)),(IF($J$4=10,(VLOOKUP(A163,'X10'!$AI:$AO,7,FALSE)),(IF($J$4=11,(VLOOKUP(A163,'X11'!$AI:$AO,7,FALSE)),(IF($J$4=12,(VLOOKUP(A163,'X12'!$AI:$AO,7,FALSE)),(VLOOKUP(A163,'X13'!$AI:$AO,7,FALSE)))))))))))))))))))))))))))))</f>
        <v>NLMK RM Equity</v>
      </c>
      <c r="C163" s="15">
        <f t="shared" si="24"/>
        <v>13</v>
      </c>
      <c r="D163" s="15" t="str">
        <f t="shared" si="25"/>
        <v>NLMK RM Equity</v>
      </c>
      <c r="E163" s="15">
        <f t="shared" si="28"/>
        <v>4</v>
      </c>
      <c r="F163" s="15" t="str">
        <f t="shared" si="26"/>
        <v>DSKY RM Equity</v>
      </c>
    </row>
    <row r="164" spans="1:6" x14ac:dyDescent="0.2">
      <c r="A164" s="15">
        <f t="shared" si="27"/>
        <v>5</v>
      </c>
      <c r="B164" s="18" t="str">
        <f>IF(ISERROR(((IF($J$4=1,(VLOOKUP(A164,'X1'!$AI:$AO,7,FALSE)),(IF($J$4=2,(VLOOKUP(A164,'X2'!$AI:$AO,7,FALSE)),(IF($J$4=3,(VLOOKUP(A164,'X3'!$AI:$AO,7,FALSE)),(IF($J$4=4,(VLOOKUP(A164,'X4'!$AI:$AO,7,FALSE)),(IF($J$4=5,(VLOOKUP(A164,'X5'!$AI:$AO,7,FALSE)),(IF($J$4=6,(VLOOKUP(A164,'X6'!$AI:$AO,7,FALSE)),(IF($J$4=7,(VLOOKUP(A164,'X7'!$AI:$AO,7,FALSE)),(IF($J$4=8,(VLOOKUP(A164,'X8'!$AI:$AO,7,FALSE)),(IF($J$4=9,(VLOOKUP(A164,'X9'!$AI:$AO,7,FALSE)),(IF($J$4=10,(VLOOKUP(A164,'X10'!$AI:$AO,7,FALSE)),(IF($J$4=11,(VLOOKUP(A164,'X11'!$AI:$AO,7,FALSE)),(IF($J$4=12,(VLOOKUP(A164,'X12'!$AI:$AO,7,FALSE)),(VLOOKUP(A164,'X13'!$AI:$AO,7,FALSE))))))))))))))))))))))))))))=TRUE,$G$4,(((IF($J$4=1,(VLOOKUP(A164,'X1'!$AI:$AO,7,FALSE)),(IF($J$4=2,(VLOOKUP(A164,'X2'!$AI:$AO,7,FALSE)),(IF($J$4=3,(VLOOKUP(A164,'X3'!$AI:$AO,7,FALSE)),(IF($J$4=4,(VLOOKUP(A164,'X4'!$AI:$AO,7,FALSE)),(IF($J$4=5,(VLOOKUP(A164,'X5'!$AI:$AO,7,FALSE)),(IF($J$4=6,(VLOOKUP(A164,'X6'!$AI:$AO,7,FALSE)),(IF($J$4=7,(VLOOKUP(A164,'X7'!$AI:$AO,7,FALSE)),(IF($J$4=8,(VLOOKUP(A164,'X8'!$AI:$AO,7,FALSE)),(IF($J$4=9,(VLOOKUP(A164,'X9'!$AI:$AO,7,FALSE)),(IF($J$4=10,(VLOOKUP(A164,'X10'!$AI:$AO,7,FALSE)),(IF($J$4=11,(VLOOKUP(A164,'X11'!$AI:$AO,7,FALSE)),(IF($J$4=12,(VLOOKUP(A164,'X12'!$AI:$AO,7,FALSE)),(VLOOKUP(A164,'X13'!$AI:$AO,7,FALSE)))))))))))))))))))))))))))))</f>
        <v>ALRS RM Equity</v>
      </c>
      <c r="C164" s="15">
        <f t="shared" si="24"/>
        <v>2</v>
      </c>
      <c r="D164" s="15" t="str">
        <f t="shared" si="25"/>
        <v>ALRS RM Equity</v>
      </c>
      <c r="E164" s="15">
        <f t="shared" si="28"/>
        <v>5</v>
      </c>
      <c r="F164" s="15" t="str">
        <f t="shared" si="26"/>
        <v>FEES RM Equity</v>
      </c>
    </row>
    <row r="165" spans="1:6" x14ac:dyDescent="0.2">
      <c r="A165" s="15">
        <f t="shared" si="27"/>
        <v>6</v>
      </c>
      <c r="B165" s="18" t="str">
        <f>IF(ISERROR(((IF($J$4=1,(VLOOKUP(A165,'X1'!$AI:$AO,7,FALSE)),(IF($J$4=2,(VLOOKUP(A165,'X2'!$AI:$AO,7,FALSE)),(IF($J$4=3,(VLOOKUP(A165,'X3'!$AI:$AO,7,FALSE)),(IF($J$4=4,(VLOOKUP(A165,'X4'!$AI:$AO,7,FALSE)),(IF($J$4=5,(VLOOKUP(A165,'X5'!$AI:$AO,7,FALSE)),(IF($J$4=6,(VLOOKUP(A165,'X6'!$AI:$AO,7,FALSE)),(IF($J$4=7,(VLOOKUP(A165,'X7'!$AI:$AO,7,FALSE)),(IF($J$4=8,(VLOOKUP(A165,'X8'!$AI:$AO,7,FALSE)),(IF($J$4=9,(VLOOKUP(A165,'X9'!$AI:$AO,7,FALSE)),(IF($J$4=10,(VLOOKUP(A165,'X10'!$AI:$AO,7,FALSE)),(IF($J$4=11,(VLOOKUP(A165,'X11'!$AI:$AO,7,FALSE)),(IF($J$4=12,(VLOOKUP(A165,'X12'!$AI:$AO,7,FALSE)),(VLOOKUP(A165,'X13'!$AI:$AO,7,FALSE))))))))))))))))))))))))))))=TRUE,$G$4,(((IF($J$4=1,(VLOOKUP(A165,'X1'!$AI:$AO,7,FALSE)),(IF($J$4=2,(VLOOKUP(A165,'X2'!$AI:$AO,7,FALSE)),(IF($J$4=3,(VLOOKUP(A165,'X3'!$AI:$AO,7,FALSE)),(IF($J$4=4,(VLOOKUP(A165,'X4'!$AI:$AO,7,FALSE)),(IF($J$4=5,(VLOOKUP(A165,'X5'!$AI:$AO,7,FALSE)),(IF($J$4=6,(VLOOKUP(A165,'X6'!$AI:$AO,7,FALSE)),(IF($J$4=7,(VLOOKUP(A165,'X7'!$AI:$AO,7,FALSE)),(IF($J$4=8,(VLOOKUP(A165,'X8'!$AI:$AO,7,FALSE)),(IF($J$4=9,(VLOOKUP(A165,'X9'!$AI:$AO,7,FALSE)),(IF($J$4=10,(VLOOKUP(A165,'X10'!$AI:$AO,7,FALSE)),(IF($J$4=11,(VLOOKUP(A165,'X11'!$AI:$AO,7,FALSE)),(IF($J$4=12,(VLOOKUP(A165,'X12'!$AI:$AO,7,FALSE)),(VLOOKUP(A165,'X13'!$AI:$AO,7,FALSE)))))))))))))))))))))))))))))</f>
        <v>LSRG RM Equity</v>
      </c>
      <c r="C165" s="15">
        <f t="shared" si="24"/>
        <v>9</v>
      </c>
      <c r="D165" s="15" t="str">
        <f t="shared" si="25"/>
        <v>LSRG RM Equity</v>
      </c>
      <c r="E165" s="15">
        <f t="shared" si="28"/>
        <v>6</v>
      </c>
      <c r="F165" s="15" t="str">
        <f t="shared" si="26"/>
        <v>FIVE RM Equity</v>
      </c>
    </row>
    <row r="166" spans="1:6" x14ac:dyDescent="0.2">
      <c r="A166" s="15">
        <f t="shared" si="27"/>
        <v>7</v>
      </c>
      <c r="B166" s="18" t="str">
        <f>IF(ISERROR(((IF($J$4=1,(VLOOKUP(A166,'X1'!$AI:$AO,7,FALSE)),(IF($J$4=2,(VLOOKUP(A166,'X2'!$AI:$AO,7,FALSE)),(IF($J$4=3,(VLOOKUP(A166,'X3'!$AI:$AO,7,FALSE)),(IF($J$4=4,(VLOOKUP(A166,'X4'!$AI:$AO,7,FALSE)),(IF($J$4=5,(VLOOKUP(A166,'X5'!$AI:$AO,7,FALSE)),(IF($J$4=6,(VLOOKUP(A166,'X6'!$AI:$AO,7,FALSE)),(IF($J$4=7,(VLOOKUP(A166,'X7'!$AI:$AO,7,FALSE)),(IF($J$4=8,(VLOOKUP(A166,'X8'!$AI:$AO,7,FALSE)),(IF($J$4=9,(VLOOKUP(A166,'X9'!$AI:$AO,7,FALSE)),(IF($J$4=10,(VLOOKUP(A166,'X10'!$AI:$AO,7,FALSE)),(IF($J$4=11,(VLOOKUP(A166,'X11'!$AI:$AO,7,FALSE)),(IF($J$4=12,(VLOOKUP(A166,'X12'!$AI:$AO,7,FALSE)),(VLOOKUP(A166,'X13'!$AI:$AO,7,FALSE))))))))))))))))))))))))))))=TRUE,$G$4,(((IF($J$4=1,(VLOOKUP(A166,'X1'!$AI:$AO,7,FALSE)),(IF($J$4=2,(VLOOKUP(A166,'X2'!$AI:$AO,7,FALSE)),(IF($J$4=3,(VLOOKUP(A166,'X3'!$AI:$AO,7,FALSE)),(IF($J$4=4,(VLOOKUP(A166,'X4'!$AI:$AO,7,FALSE)),(IF($J$4=5,(VLOOKUP(A166,'X5'!$AI:$AO,7,FALSE)),(IF($J$4=6,(VLOOKUP(A166,'X6'!$AI:$AO,7,FALSE)),(IF($J$4=7,(VLOOKUP(A166,'X7'!$AI:$AO,7,FALSE)),(IF($J$4=8,(VLOOKUP(A166,'X8'!$AI:$AO,7,FALSE)),(IF($J$4=9,(VLOOKUP(A166,'X9'!$AI:$AO,7,FALSE)),(IF($J$4=10,(VLOOKUP(A166,'X10'!$AI:$AO,7,FALSE)),(IF($J$4=11,(VLOOKUP(A166,'X11'!$AI:$AO,7,FALSE)),(IF($J$4=12,(VLOOKUP(A166,'X12'!$AI:$AO,7,FALSE)),(VLOOKUP(A166,'X13'!$AI:$AO,7,FALSE)))))))))))))))))))))))))))))</f>
        <v>DSKY RM Equity</v>
      </c>
      <c r="C166" s="15">
        <f t="shared" si="24"/>
        <v>4</v>
      </c>
      <c r="D166" s="15" t="str">
        <f t="shared" si="25"/>
        <v>DSKY RM Equity</v>
      </c>
      <c r="E166" s="15">
        <f t="shared" si="28"/>
        <v>7</v>
      </c>
      <c r="F166" s="15" t="str">
        <f t="shared" si="26"/>
        <v>GAZP RM Equity</v>
      </c>
    </row>
    <row r="167" spans="1:6" x14ac:dyDescent="0.2">
      <c r="A167" s="15">
        <f t="shared" si="27"/>
        <v>8</v>
      </c>
      <c r="B167" s="18" t="str">
        <f>IF(ISERROR(((IF($J$4=1,(VLOOKUP(A167,'X1'!$AI:$AO,7,FALSE)),(IF($J$4=2,(VLOOKUP(A167,'X2'!$AI:$AO,7,FALSE)),(IF($J$4=3,(VLOOKUP(A167,'X3'!$AI:$AO,7,FALSE)),(IF($J$4=4,(VLOOKUP(A167,'X4'!$AI:$AO,7,FALSE)),(IF($J$4=5,(VLOOKUP(A167,'X5'!$AI:$AO,7,FALSE)),(IF($J$4=6,(VLOOKUP(A167,'X6'!$AI:$AO,7,FALSE)),(IF($J$4=7,(VLOOKUP(A167,'X7'!$AI:$AO,7,FALSE)),(IF($J$4=8,(VLOOKUP(A167,'X8'!$AI:$AO,7,FALSE)),(IF($J$4=9,(VLOOKUP(A167,'X9'!$AI:$AO,7,FALSE)),(IF($J$4=10,(VLOOKUP(A167,'X10'!$AI:$AO,7,FALSE)),(IF($J$4=11,(VLOOKUP(A167,'X11'!$AI:$AO,7,FALSE)),(IF($J$4=12,(VLOOKUP(A167,'X12'!$AI:$AO,7,FALSE)),(VLOOKUP(A167,'X13'!$AI:$AO,7,FALSE))))))))))))))))))))))))))))=TRUE,$G$4,(((IF($J$4=1,(VLOOKUP(A167,'X1'!$AI:$AO,7,FALSE)),(IF($J$4=2,(VLOOKUP(A167,'X2'!$AI:$AO,7,FALSE)),(IF($J$4=3,(VLOOKUP(A167,'X3'!$AI:$AO,7,FALSE)),(IF($J$4=4,(VLOOKUP(A167,'X4'!$AI:$AO,7,FALSE)),(IF($J$4=5,(VLOOKUP(A167,'X5'!$AI:$AO,7,FALSE)),(IF($J$4=6,(VLOOKUP(A167,'X6'!$AI:$AO,7,FALSE)),(IF($J$4=7,(VLOOKUP(A167,'X7'!$AI:$AO,7,FALSE)),(IF($J$4=8,(VLOOKUP(A167,'X8'!$AI:$AO,7,FALSE)),(IF($J$4=9,(VLOOKUP(A167,'X9'!$AI:$AO,7,FALSE)),(IF($J$4=10,(VLOOKUP(A167,'X10'!$AI:$AO,7,FALSE)),(IF($J$4=11,(VLOOKUP(A167,'X11'!$AI:$AO,7,FALSE)),(IF($J$4=12,(VLOOKUP(A167,'X12'!$AI:$AO,7,FALSE)),(VLOOKUP(A167,'X13'!$AI:$AO,7,FALSE)))))))))))))))))))))))))))))</f>
        <v>GAZP RM Equity</v>
      </c>
      <c r="C167" s="15">
        <f t="shared" si="24"/>
        <v>7</v>
      </c>
      <c r="D167" s="15" t="str">
        <f t="shared" si="25"/>
        <v>GAZP RM Equity</v>
      </c>
      <c r="E167" s="15">
        <f t="shared" si="28"/>
        <v>8</v>
      </c>
      <c r="F167" s="15" t="str">
        <f t="shared" si="26"/>
        <v>LKOH RM Equity</v>
      </c>
    </row>
    <row r="168" spans="1:6" x14ac:dyDescent="0.2">
      <c r="A168" s="15">
        <f t="shared" si="27"/>
        <v>9</v>
      </c>
      <c r="B168" s="18" t="str">
        <f>IF(ISERROR(((IF($J$4=1,(VLOOKUP(A168,'X1'!$AI:$AO,7,FALSE)),(IF($J$4=2,(VLOOKUP(A168,'X2'!$AI:$AO,7,FALSE)),(IF($J$4=3,(VLOOKUP(A168,'X3'!$AI:$AO,7,FALSE)),(IF($J$4=4,(VLOOKUP(A168,'X4'!$AI:$AO,7,FALSE)),(IF($J$4=5,(VLOOKUP(A168,'X5'!$AI:$AO,7,FALSE)),(IF($J$4=6,(VLOOKUP(A168,'X6'!$AI:$AO,7,FALSE)),(IF($J$4=7,(VLOOKUP(A168,'X7'!$AI:$AO,7,FALSE)),(IF($J$4=8,(VLOOKUP(A168,'X8'!$AI:$AO,7,FALSE)),(IF($J$4=9,(VLOOKUP(A168,'X9'!$AI:$AO,7,FALSE)),(IF($J$4=10,(VLOOKUP(A168,'X10'!$AI:$AO,7,FALSE)),(IF($J$4=11,(VLOOKUP(A168,'X11'!$AI:$AO,7,FALSE)),(IF($J$4=12,(VLOOKUP(A168,'X12'!$AI:$AO,7,FALSE)),(VLOOKUP(A168,'X13'!$AI:$AO,7,FALSE))))))))))))))))))))))))))))=TRUE,$G$4,(((IF($J$4=1,(VLOOKUP(A168,'X1'!$AI:$AO,7,FALSE)),(IF($J$4=2,(VLOOKUP(A168,'X2'!$AI:$AO,7,FALSE)),(IF($J$4=3,(VLOOKUP(A168,'X3'!$AI:$AO,7,FALSE)),(IF($J$4=4,(VLOOKUP(A168,'X4'!$AI:$AO,7,FALSE)),(IF($J$4=5,(VLOOKUP(A168,'X5'!$AI:$AO,7,FALSE)),(IF($J$4=6,(VLOOKUP(A168,'X6'!$AI:$AO,7,FALSE)),(IF($J$4=7,(VLOOKUP(A168,'X7'!$AI:$AO,7,FALSE)),(IF($J$4=8,(VLOOKUP(A168,'X8'!$AI:$AO,7,FALSE)),(IF($J$4=9,(VLOOKUP(A168,'X9'!$AI:$AO,7,FALSE)),(IF($J$4=10,(VLOOKUP(A168,'X10'!$AI:$AO,7,FALSE)),(IF($J$4=11,(VLOOKUP(A168,'X11'!$AI:$AO,7,FALSE)),(IF($J$4=12,(VLOOKUP(A168,'X12'!$AI:$AO,7,FALSE)),(VLOOKUP(A168,'X13'!$AI:$AO,7,FALSE)))))))))))))))))))))))))))))</f>
        <v>MTSS RM Equity</v>
      </c>
      <c r="C168" s="15">
        <f t="shared" si="24"/>
        <v>12</v>
      </c>
      <c r="D168" s="15" t="str">
        <f t="shared" si="25"/>
        <v>MTSS RM Equity</v>
      </c>
      <c r="E168" s="15">
        <f t="shared" si="28"/>
        <v>9</v>
      </c>
      <c r="F168" s="15" t="str">
        <f t="shared" si="26"/>
        <v>LSRG RM Equity</v>
      </c>
    </row>
    <row r="169" spans="1:6" x14ac:dyDescent="0.2">
      <c r="A169" s="15">
        <f t="shared" si="27"/>
        <v>10</v>
      </c>
      <c r="B169" s="18" t="str">
        <f>IF(ISERROR(((IF($J$4=1,(VLOOKUP(A169,'X1'!$AI:$AO,7,FALSE)),(IF($J$4=2,(VLOOKUP(A169,'X2'!$AI:$AO,7,FALSE)),(IF($J$4=3,(VLOOKUP(A169,'X3'!$AI:$AO,7,FALSE)),(IF($J$4=4,(VLOOKUP(A169,'X4'!$AI:$AO,7,FALSE)),(IF($J$4=5,(VLOOKUP(A169,'X5'!$AI:$AO,7,FALSE)),(IF($J$4=6,(VLOOKUP(A169,'X6'!$AI:$AO,7,FALSE)),(IF($J$4=7,(VLOOKUP(A169,'X7'!$AI:$AO,7,FALSE)),(IF($J$4=8,(VLOOKUP(A169,'X8'!$AI:$AO,7,FALSE)),(IF($J$4=9,(VLOOKUP(A169,'X9'!$AI:$AO,7,FALSE)),(IF($J$4=10,(VLOOKUP(A169,'X10'!$AI:$AO,7,FALSE)),(IF($J$4=11,(VLOOKUP(A169,'X11'!$AI:$AO,7,FALSE)),(IF($J$4=12,(VLOOKUP(A169,'X12'!$AI:$AO,7,FALSE)),(VLOOKUP(A169,'X13'!$AI:$AO,7,FALSE))))))))))))))))))))))))))))=TRUE,$G$4,(((IF($J$4=1,(VLOOKUP(A169,'X1'!$AI:$AO,7,FALSE)),(IF($J$4=2,(VLOOKUP(A169,'X2'!$AI:$AO,7,FALSE)),(IF($J$4=3,(VLOOKUP(A169,'X3'!$AI:$AO,7,FALSE)),(IF($J$4=4,(VLOOKUP(A169,'X4'!$AI:$AO,7,FALSE)),(IF($J$4=5,(VLOOKUP(A169,'X5'!$AI:$AO,7,FALSE)),(IF($J$4=6,(VLOOKUP(A169,'X6'!$AI:$AO,7,FALSE)),(IF($J$4=7,(VLOOKUP(A169,'X7'!$AI:$AO,7,FALSE)),(IF($J$4=8,(VLOOKUP(A169,'X8'!$AI:$AO,7,FALSE)),(IF($J$4=9,(VLOOKUP(A169,'X9'!$AI:$AO,7,FALSE)),(IF($J$4=10,(VLOOKUP(A169,'X10'!$AI:$AO,7,FALSE)),(IF($J$4=11,(VLOOKUP(A169,'X11'!$AI:$AO,7,FALSE)),(IF($J$4=12,(VLOOKUP(A169,'X12'!$AI:$AO,7,FALSE)),(VLOOKUP(A169,'X13'!$AI:$AO,7,FALSE)))))))))))))))))))))))))))))</f>
        <v>QIWI RM Equity</v>
      </c>
      <c r="C169" s="15">
        <f t="shared" si="24"/>
        <v>14</v>
      </c>
      <c r="D169" s="15" t="str">
        <f t="shared" si="25"/>
        <v>QIWI RM Equity</v>
      </c>
      <c r="E169" s="15">
        <f t="shared" si="28"/>
        <v>10</v>
      </c>
      <c r="F169" s="15" t="str">
        <f t="shared" si="26"/>
        <v>MAGN RM Equity</v>
      </c>
    </row>
    <row r="170" spans="1:6" x14ac:dyDescent="0.2">
      <c r="A170" s="15">
        <f t="shared" si="27"/>
        <v>11</v>
      </c>
      <c r="B170" s="18" t="str">
        <f>IF(ISERROR(((IF($J$4=1,(VLOOKUP(A170,'X1'!$AI:$AO,7,FALSE)),(IF($J$4=2,(VLOOKUP(A170,'X2'!$AI:$AO,7,FALSE)),(IF($J$4=3,(VLOOKUP(A170,'X3'!$AI:$AO,7,FALSE)),(IF($J$4=4,(VLOOKUP(A170,'X4'!$AI:$AO,7,FALSE)),(IF($J$4=5,(VLOOKUP(A170,'X5'!$AI:$AO,7,FALSE)),(IF($J$4=6,(VLOOKUP(A170,'X6'!$AI:$AO,7,FALSE)),(IF($J$4=7,(VLOOKUP(A170,'X7'!$AI:$AO,7,FALSE)),(IF($J$4=8,(VLOOKUP(A170,'X8'!$AI:$AO,7,FALSE)),(IF($J$4=9,(VLOOKUP(A170,'X9'!$AI:$AO,7,FALSE)),(IF($J$4=10,(VLOOKUP(A170,'X10'!$AI:$AO,7,FALSE)),(IF($J$4=11,(VLOOKUP(A170,'X11'!$AI:$AO,7,FALSE)),(IF($J$4=12,(VLOOKUP(A170,'X12'!$AI:$AO,7,FALSE)),(VLOOKUP(A170,'X13'!$AI:$AO,7,FALSE))))))))))))))))))))))))))))=TRUE,$G$4,(((IF($J$4=1,(VLOOKUP(A170,'X1'!$AI:$AO,7,FALSE)),(IF($J$4=2,(VLOOKUP(A170,'X2'!$AI:$AO,7,FALSE)),(IF($J$4=3,(VLOOKUP(A170,'X3'!$AI:$AO,7,FALSE)),(IF($J$4=4,(VLOOKUP(A170,'X4'!$AI:$AO,7,FALSE)),(IF($J$4=5,(VLOOKUP(A170,'X5'!$AI:$AO,7,FALSE)),(IF($J$4=6,(VLOOKUP(A170,'X6'!$AI:$AO,7,FALSE)),(IF($J$4=7,(VLOOKUP(A170,'X7'!$AI:$AO,7,FALSE)),(IF($J$4=8,(VLOOKUP(A170,'X8'!$AI:$AO,7,FALSE)),(IF($J$4=9,(VLOOKUP(A170,'X9'!$AI:$AO,7,FALSE)),(IF($J$4=10,(VLOOKUP(A170,'X10'!$AI:$AO,7,FALSE)),(IF($J$4=11,(VLOOKUP(A170,'X11'!$AI:$AO,7,FALSE)),(IF($J$4=12,(VLOOKUP(A170,'X12'!$AI:$AO,7,FALSE)),(VLOOKUP(A170,'X13'!$AI:$AO,7,FALSE)))))))))))))))))))))))))))))</f>
        <v>LKOH RM Equity</v>
      </c>
      <c r="C170" s="15">
        <f t="shared" si="24"/>
        <v>8</v>
      </c>
      <c r="D170" s="15" t="str">
        <f t="shared" si="25"/>
        <v>LKOH RM Equity</v>
      </c>
      <c r="E170" s="15">
        <f t="shared" si="28"/>
        <v>11</v>
      </c>
      <c r="F170" s="15" t="str">
        <f t="shared" si="26"/>
        <v>MGNT RM Equity</v>
      </c>
    </row>
    <row r="171" spans="1:6" x14ac:dyDescent="0.2">
      <c r="A171" s="15">
        <f t="shared" si="27"/>
        <v>12</v>
      </c>
      <c r="B171" s="18" t="str">
        <f>IF(ISERROR(((IF($J$4=1,(VLOOKUP(A171,'X1'!$AI:$AO,7,FALSE)),(IF($J$4=2,(VLOOKUP(A171,'X2'!$AI:$AO,7,FALSE)),(IF($J$4=3,(VLOOKUP(A171,'X3'!$AI:$AO,7,FALSE)),(IF($J$4=4,(VLOOKUP(A171,'X4'!$AI:$AO,7,FALSE)),(IF($J$4=5,(VLOOKUP(A171,'X5'!$AI:$AO,7,FALSE)),(IF($J$4=6,(VLOOKUP(A171,'X6'!$AI:$AO,7,FALSE)),(IF($J$4=7,(VLOOKUP(A171,'X7'!$AI:$AO,7,FALSE)),(IF($J$4=8,(VLOOKUP(A171,'X8'!$AI:$AO,7,FALSE)),(IF($J$4=9,(VLOOKUP(A171,'X9'!$AI:$AO,7,FALSE)),(IF($J$4=10,(VLOOKUP(A171,'X10'!$AI:$AO,7,FALSE)),(IF($J$4=11,(VLOOKUP(A171,'X11'!$AI:$AO,7,FALSE)),(IF($J$4=12,(VLOOKUP(A171,'X12'!$AI:$AO,7,FALSE)),(VLOOKUP(A171,'X13'!$AI:$AO,7,FALSE))))))))))))))))))))))))))))=TRUE,$G$4,(((IF($J$4=1,(VLOOKUP(A171,'X1'!$AI:$AO,7,FALSE)),(IF($J$4=2,(VLOOKUP(A171,'X2'!$AI:$AO,7,FALSE)),(IF($J$4=3,(VLOOKUP(A171,'X3'!$AI:$AO,7,FALSE)),(IF($J$4=4,(VLOOKUP(A171,'X4'!$AI:$AO,7,FALSE)),(IF($J$4=5,(VLOOKUP(A171,'X5'!$AI:$AO,7,FALSE)),(IF($J$4=6,(VLOOKUP(A171,'X6'!$AI:$AO,7,FALSE)),(IF($J$4=7,(VLOOKUP(A171,'X7'!$AI:$AO,7,FALSE)),(IF($J$4=8,(VLOOKUP(A171,'X8'!$AI:$AO,7,FALSE)),(IF($J$4=9,(VLOOKUP(A171,'X9'!$AI:$AO,7,FALSE)),(IF($J$4=10,(VLOOKUP(A171,'X10'!$AI:$AO,7,FALSE)),(IF($J$4=11,(VLOOKUP(A171,'X11'!$AI:$AO,7,FALSE)),(IF($J$4=12,(VLOOKUP(A171,'X12'!$AI:$AO,7,FALSE)),(VLOOKUP(A171,'X13'!$AI:$AO,7,FALSE)))))))))))))))))))))))))))))</f>
        <v>SBERP RM Equity</v>
      </c>
      <c r="C171" s="15">
        <f t="shared" si="24"/>
        <v>16</v>
      </c>
      <c r="D171" s="15" t="str">
        <f t="shared" si="25"/>
        <v>SBERP RM Equity</v>
      </c>
      <c r="E171" s="15">
        <f t="shared" si="28"/>
        <v>12</v>
      </c>
      <c r="F171" s="15" t="str">
        <f t="shared" si="26"/>
        <v>MTSS RM Equity</v>
      </c>
    </row>
    <row r="172" spans="1:6" x14ac:dyDescent="0.2">
      <c r="A172" s="15">
        <f t="shared" si="27"/>
        <v>13</v>
      </c>
      <c r="B172" s="18" t="str">
        <f>IF(ISERROR(((IF($J$4=1,(VLOOKUP(A172,'X1'!$AI:$AO,7,FALSE)),(IF($J$4=2,(VLOOKUP(A172,'X2'!$AI:$AO,7,FALSE)),(IF($J$4=3,(VLOOKUP(A172,'X3'!$AI:$AO,7,FALSE)),(IF($J$4=4,(VLOOKUP(A172,'X4'!$AI:$AO,7,FALSE)),(IF($J$4=5,(VLOOKUP(A172,'X5'!$AI:$AO,7,FALSE)),(IF($J$4=6,(VLOOKUP(A172,'X6'!$AI:$AO,7,FALSE)),(IF($J$4=7,(VLOOKUP(A172,'X7'!$AI:$AO,7,FALSE)),(IF($J$4=8,(VLOOKUP(A172,'X8'!$AI:$AO,7,FALSE)),(IF($J$4=9,(VLOOKUP(A172,'X9'!$AI:$AO,7,FALSE)),(IF($J$4=10,(VLOOKUP(A172,'X10'!$AI:$AO,7,FALSE)),(IF($J$4=11,(VLOOKUP(A172,'X11'!$AI:$AO,7,FALSE)),(IF($J$4=12,(VLOOKUP(A172,'X12'!$AI:$AO,7,FALSE)),(VLOOKUP(A172,'X13'!$AI:$AO,7,FALSE))))))))))))))))))))))))))))=TRUE,$G$4,(((IF($J$4=1,(VLOOKUP(A172,'X1'!$AI:$AO,7,FALSE)),(IF($J$4=2,(VLOOKUP(A172,'X2'!$AI:$AO,7,FALSE)),(IF($J$4=3,(VLOOKUP(A172,'X3'!$AI:$AO,7,FALSE)),(IF($J$4=4,(VLOOKUP(A172,'X4'!$AI:$AO,7,FALSE)),(IF($J$4=5,(VLOOKUP(A172,'X5'!$AI:$AO,7,FALSE)),(IF($J$4=6,(VLOOKUP(A172,'X6'!$AI:$AO,7,FALSE)),(IF($J$4=7,(VLOOKUP(A172,'X7'!$AI:$AO,7,FALSE)),(IF($J$4=8,(VLOOKUP(A172,'X8'!$AI:$AO,7,FALSE)),(IF($J$4=9,(VLOOKUP(A172,'X9'!$AI:$AO,7,FALSE)),(IF($J$4=10,(VLOOKUP(A172,'X10'!$AI:$AO,7,FALSE)),(IF($J$4=11,(VLOOKUP(A172,'X11'!$AI:$AO,7,FALSE)),(IF($J$4=12,(VLOOKUP(A172,'X12'!$AI:$AO,7,FALSE)),(VLOOKUP(A172,'X13'!$AI:$AO,7,FALSE)))))))))))))))))))))))))))))</f>
        <v>FEES RM Equity</v>
      </c>
      <c r="C172" s="15">
        <f t="shared" si="24"/>
        <v>5</v>
      </c>
      <c r="D172" s="15" t="str">
        <f t="shared" si="25"/>
        <v>FEES RM Equity</v>
      </c>
      <c r="E172" s="15">
        <f t="shared" si="28"/>
        <v>13</v>
      </c>
      <c r="F172" s="15" t="str">
        <f t="shared" si="26"/>
        <v>NLMK RM Equity</v>
      </c>
    </row>
    <row r="173" spans="1:6" x14ac:dyDescent="0.2">
      <c r="A173" s="15">
        <f t="shared" si="27"/>
        <v>14</v>
      </c>
      <c r="B173" s="18" t="str">
        <f>IF(ISERROR(((IF($J$4=1,(VLOOKUP(A173,'X1'!$AI:$AO,7,FALSE)),(IF($J$4=2,(VLOOKUP(A173,'X2'!$AI:$AO,7,FALSE)),(IF($J$4=3,(VLOOKUP(A173,'X3'!$AI:$AO,7,FALSE)),(IF($J$4=4,(VLOOKUP(A173,'X4'!$AI:$AO,7,FALSE)),(IF($J$4=5,(VLOOKUP(A173,'X5'!$AI:$AO,7,FALSE)),(IF($J$4=6,(VLOOKUP(A173,'X6'!$AI:$AO,7,FALSE)),(IF($J$4=7,(VLOOKUP(A173,'X7'!$AI:$AO,7,FALSE)),(IF($J$4=8,(VLOOKUP(A173,'X8'!$AI:$AO,7,FALSE)),(IF($J$4=9,(VLOOKUP(A173,'X9'!$AI:$AO,7,FALSE)),(IF($J$4=10,(VLOOKUP(A173,'X10'!$AI:$AO,7,FALSE)),(IF($J$4=11,(VLOOKUP(A173,'X11'!$AI:$AO,7,FALSE)),(IF($J$4=12,(VLOOKUP(A173,'X12'!$AI:$AO,7,FALSE)),(VLOOKUP(A173,'X13'!$AI:$AO,7,FALSE))))))))))))))))))))))))))))=TRUE,$G$4,(((IF($J$4=1,(VLOOKUP(A173,'X1'!$AI:$AO,7,FALSE)),(IF($J$4=2,(VLOOKUP(A173,'X2'!$AI:$AO,7,FALSE)),(IF($J$4=3,(VLOOKUP(A173,'X3'!$AI:$AO,7,FALSE)),(IF($J$4=4,(VLOOKUP(A173,'X4'!$AI:$AO,7,FALSE)),(IF($J$4=5,(VLOOKUP(A173,'X5'!$AI:$AO,7,FALSE)),(IF($J$4=6,(VLOOKUP(A173,'X6'!$AI:$AO,7,FALSE)),(IF($J$4=7,(VLOOKUP(A173,'X7'!$AI:$AO,7,FALSE)),(IF($J$4=8,(VLOOKUP(A173,'X8'!$AI:$AO,7,FALSE)),(IF($J$4=9,(VLOOKUP(A173,'X9'!$AI:$AO,7,FALSE)),(IF($J$4=10,(VLOOKUP(A173,'X10'!$AI:$AO,7,FALSE)),(IF($J$4=11,(VLOOKUP(A173,'X11'!$AI:$AO,7,FALSE)),(IF($J$4=12,(VLOOKUP(A173,'X12'!$AI:$AO,7,FALSE)),(VLOOKUP(A173,'X13'!$AI:$AO,7,FALSE)))))))))))))))))))))))))))))</f>
        <v>MGNT RM Equity</v>
      </c>
      <c r="C173" s="15">
        <f t="shared" si="24"/>
        <v>11</v>
      </c>
      <c r="D173" s="15" t="str">
        <f t="shared" si="25"/>
        <v>MGNT RM Equity</v>
      </c>
      <c r="E173" s="15">
        <f t="shared" si="28"/>
        <v>14</v>
      </c>
      <c r="F173" s="15" t="str">
        <f t="shared" si="26"/>
        <v>QIWI RM Equity</v>
      </c>
    </row>
    <row r="174" spans="1:6" x14ac:dyDescent="0.2">
      <c r="A174" s="15">
        <f t="shared" si="27"/>
        <v>15</v>
      </c>
      <c r="B174" s="18" t="str">
        <f>IF(ISERROR(((IF($J$4=1,(VLOOKUP(A174,'X1'!$AI:$AO,7,FALSE)),(IF($J$4=2,(VLOOKUP(A174,'X2'!$AI:$AO,7,FALSE)),(IF($J$4=3,(VLOOKUP(A174,'X3'!$AI:$AO,7,FALSE)),(IF($J$4=4,(VLOOKUP(A174,'X4'!$AI:$AO,7,FALSE)),(IF($J$4=5,(VLOOKUP(A174,'X5'!$AI:$AO,7,FALSE)),(IF($J$4=6,(VLOOKUP(A174,'X6'!$AI:$AO,7,FALSE)),(IF($J$4=7,(VLOOKUP(A174,'X7'!$AI:$AO,7,FALSE)),(IF($J$4=8,(VLOOKUP(A174,'X8'!$AI:$AO,7,FALSE)),(IF($J$4=9,(VLOOKUP(A174,'X9'!$AI:$AO,7,FALSE)),(IF($J$4=10,(VLOOKUP(A174,'X10'!$AI:$AO,7,FALSE)),(IF($J$4=11,(VLOOKUP(A174,'X11'!$AI:$AO,7,FALSE)),(IF($J$4=12,(VLOOKUP(A174,'X12'!$AI:$AO,7,FALSE)),(VLOOKUP(A174,'X13'!$AI:$AO,7,FALSE))))))))))))))))))))))))))))=TRUE,$G$4,(((IF($J$4=1,(VLOOKUP(A174,'X1'!$AI:$AO,7,FALSE)),(IF($J$4=2,(VLOOKUP(A174,'X2'!$AI:$AO,7,FALSE)),(IF($J$4=3,(VLOOKUP(A174,'X3'!$AI:$AO,7,FALSE)),(IF($J$4=4,(VLOOKUP(A174,'X4'!$AI:$AO,7,FALSE)),(IF($J$4=5,(VLOOKUP(A174,'X5'!$AI:$AO,7,FALSE)),(IF($J$4=6,(VLOOKUP(A174,'X6'!$AI:$AO,7,FALSE)),(IF($J$4=7,(VLOOKUP(A174,'X7'!$AI:$AO,7,FALSE)),(IF($J$4=8,(VLOOKUP(A174,'X8'!$AI:$AO,7,FALSE)),(IF($J$4=9,(VLOOKUP(A174,'X9'!$AI:$AO,7,FALSE)),(IF($J$4=10,(VLOOKUP(A174,'X10'!$AI:$AO,7,FALSE)),(IF($J$4=11,(VLOOKUP(A174,'X11'!$AI:$AO,7,FALSE)),(IF($J$4=12,(VLOOKUP(A174,'X12'!$AI:$AO,7,FALSE)),(VLOOKUP(A174,'X13'!$AI:$AO,7,FALSE)))))))))))))))))))))))))))))</f>
        <v>TATNP RM Equity</v>
      </c>
      <c r="C174" s="15">
        <f t="shared" si="24"/>
        <v>18</v>
      </c>
      <c r="D174" s="15" t="str">
        <f t="shared" si="25"/>
        <v>TATNP RM Equity</v>
      </c>
      <c r="E174" s="15">
        <f t="shared" si="28"/>
        <v>15</v>
      </c>
      <c r="F174" s="15" t="str">
        <f t="shared" si="26"/>
        <v>SBER RM Equity</v>
      </c>
    </row>
    <row r="175" spans="1:6" x14ac:dyDescent="0.2">
      <c r="A175" s="15">
        <f t="shared" si="27"/>
        <v>16</v>
      </c>
      <c r="B175" s="18" t="str">
        <f>IF(ISERROR(((IF($J$4=1,(VLOOKUP(A175,'X1'!$AI:$AO,7,FALSE)),(IF($J$4=2,(VLOOKUP(A175,'X2'!$AI:$AO,7,FALSE)),(IF($J$4=3,(VLOOKUP(A175,'X3'!$AI:$AO,7,FALSE)),(IF($J$4=4,(VLOOKUP(A175,'X4'!$AI:$AO,7,FALSE)),(IF($J$4=5,(VLOOKUP(A175,'X5'!$AI:$AO,7,FALSE)),(IF($J$4=6,(VLOOKUP(A175,'X6'!$AI:$AO,7,FALSE)),(IF($J$4=7,(VLOOKUP(A175,'X7'!$AI:$AO,7,FALSE)),(IF($J$4=8,(VLOOKUP(A175,'X8'!$AI:$AO,7,FALSE)),(IF($J$4=9,(VLOOKUP(A175,'X9'!$AI:$AO,7,FALSE)),(IF($J$4=10,(VLOOKUP(A175,'X10'!$AI:$AO,7,FALSE)),(IF($J$4=11,(VLOOKUP(A175,'X11'!$AI:$AO,7,FALSE)),(IF($J$4=12,(VLOOKUP(A175,'X12'!$AI:$AO,7,FALSE)),(VLOOKUP(A175,'X13'!$AI:$AO,7,FALSE))))))))))))))))))))))))))))=TRUE,$G$4,(((IF($J$4=1,(VLOOKUP(A175,'X1'!$AI:$AO,7,FALSE)),(IF($J$4=2,(VLOOKUP(A175,'X2'!$AI:$AO,7,FALSE)),(IF($J$4=3,(VLOOKUP(A175,'X3'!$AI:$AO,7,FALSE)),(IF($J$4=4,(VLOOKUP(A175,'X4'!$AI:$AO,7,FALSE)),(IF($J$4=5,(VLOOKUP(A175,'X5'!$AI:$AO,7,FALSE)),(IF($J$4=6,(VLOOKUP(A175,'X6'!$AI:$AO,7,FALSE)),(IF($J$4=7,(VLOOKUP(A175,'X7'!$AI:$AO,7,FALSE)),(IF($J$4=8,(VLOOKUP(A175,'X8'!$AI:$AO,7,FALSE)),(IF($J$4=9,(VLOOKUP(A175,'X9'!$AI:$AO,7,FALSE)),(IF($J$4=10,(VLOOKUP(A175,'X10'!$AI:$AO,7,FALSE)),(IF($J$4=11,(VLOOKUP(A175,'X11'!$AI:$AO,7,FALSE)),(IF($J$4=12,(VLOOKUP(A175,'X12'!$AI:$AO,7,FALSE)),(VLOOKUP(A175,'X13'!$AI:$AO,7,FALSE)))))))))))))))))))))))))))))</f>
        <v>TATN RM Equity</v>
      </c>
      <c r="C175" s="15">
        <f t="shared" si="24"/>
        <v>17</v>
      </c>
      <c r="D175" s="15" t="str">
        <f t="shared" si="25"/>
        <v>TATN RM Equity</v>
      </c>
      <c r="E175" s="15">
        <f t="shared" si="28"/>
        <v>16</v>
      </c>
      <c r="F175" s="15" t="str">
        <f t="shared" si="26"/>
        <v>SBERP RM Equity</v>
      </c>
    </row>
    <row r="176" spans="1:6" x14ac:dyDescent="0.2">
      <c r="A176" s="15">
        <f t="shared" si="27"/>
        <v>17</v>
      </c>
      <c r="B176" s="18" t="str">
        <f>IF(ISERROR(((IF($J$4=1,(VLOOKUP(A176,'X1'!$AI:$AO,7,FALSE)),(IF($J$4=2,(VLOOKUP(A176,'X2'!$AI:$AO,7,FALSE)),(IF($J$4=3,(VLOOKUP(A176,'X3'!$AI:$AO,7,FALSE)),(IF($J$4=4,(VLOOKUP(A176,'X4'!$AI:$AO,7,FALSE)),(IF($J$4=5,(VLOOKUP(A176,'X5'!$AI:$AO,7,FALSE)),(IF($J$4=6,(VLOOKUP(A176,'X6'!$AI:$AO,7,FALSE)),(IF($J$4=7,(VLOOKUP(A176,'X7'!$AI:$AO,7,FALSE)),(IF($J$4=8,(VLOOKUP(A176,'X8'!$AI:$AO,7,FALSE)),(IF($J$4=9,(VLOOKUP(A176,'X9'!$AI:$AO,7,FALSE)),(IF($J$4=10,(VLOOKUP(A176,'X10'!$AI:$AO,7,FALSE)),(IF($J$4=11,(VLOOKUP(A176,'X11'!$AI:$AO,7,FALSE)),(IF($J$4=12,(VLOOKUP(A176,'X12'!$AI:$AO,7,FALSE)),(VLOOKUP(A176,'X13'!$AI:$AO,7,FALSE))))))))))))))))))))))))))))=TRUE,$G$4,(((IF($J$4=1,(VLOOKUP(A176,'X1'!$AI:$AO,7,FALSE)),(IF($J$4=2,(VLOOKUP(A176,'X2'!$AI:$AO,7,FALSE)),(IF($J$4=3,(VLOOKUP(A176,'X3'!$AI:$AO,7,FALSE)),(IF($J$4=4,(VLOOKUP(A176,'X4'!$AI:$AO,7,FALSE)),(IF($J$4=5,(VLOOKUP(A176,'X5'!$AI:$AO,7,FALSE)),(IF($J$4=6,(VLOOKUP(A176,'X6'!$AI:$AO,7,FALSE)),(IF($J$4=7,(VLOOKUP(A176,'X7'!$AI:$AO,7,FALSE)),(IF($J$4=8,(VLOOKUP(A176,'X8'!$AI:$AO,7,FALSE)),(IF($J$4=9,(VLOOKUP(A176,'X9'!$AI:$AO,7,FALSE)),(IF($J$4=10,(VLOOKUP(A176,'X10'!$AI:$AO,7,FALSE)),(IF($J$4=11,(VLOOKUP(A176,'X11'!$AI:$AO,7,FALSE)),(IF($J$4=12,(VLOOKUP(A176,'X12'!$AI:$AO,7,FALSE)),(VLOOKUP(A176,'X13'!$AI:$AO,7,FALSE)))))))))))))))))))))))))))))</f>
        <v>FIVE RM Equity</v>
      </c>
      <c r="C176" s="15">
        <f t="shared" si="24"/>
        <v>6</v>
      </c>
      <c r="D176" s="15" t="str">
        <f t="shared" si="25"/>
        <v>FIVE RM Equity</v>
      </c>
      <c r="E176" s="15">
        <f t="shared" si="28"/>
        <v>17</v>
      </c>
      <c r="F176" s="15" t="str">
        <f t="shared" si="26"/>
        <v>TATN RM Equity</v>
      </c>
    </row>
    <row r="177" spans="1:6" x14ac:dyDescent="0.2">
      <c r="A177" s="15">
        <f t="shared" si="27"/>
        <v>18</v>
      </c>
      <c r="B177" s="18" t="str">
        <f>IF(ISERROR(((IF($J$4=1,(VLOOKUP(A177,'X1'!$AI:$AO,7,FALSE)),(IF($J$4=2,(VLOOKUP(A177,'X2'!$AI:$AO,7,FALSE)),(IF($J$4=3,(VLOOKUP(A177,'X3'!$AI:$AO,7,FALSE)),(IF($J$4=4,(VLOOKUP(A177,'X4'!$AI:$AO,7,FALSE)),(IF($J$4=5,(VLOOKUP(A177,'X5'!$AI:$AO,7,FALSE)),(IF($J$4=6,(VLOOKUP(A177,'X6'!$AI:$AO,7,FALSE)),(IF($J$4=7,(VLOOKUP(A177,'X7'!$AI:$AO,7,FALSE)),(IF($J$4=8,(VLOOKUP(A177,'X8'!$AI:$AO,7,FALSE)),(IF($J$4=9,(VLOOKUP(A177,'X9'!$AI:$AO,7,FALSE)),(IF($J$4=10,(VLOOKUP(A177,'X10'!$AI:$AO,7,FALSE)),(IF($J$4=11,(VLOOKUP(A177,'X11'!$AI:$AO,7,FALSE)),(IF($J$4=12,(VLOOKUP(A177,'X12'!$AI:$AO,7,FALSE)),(VLOOKUP(A177,'X13'!$AI:$AO,7,FALSE))))))))))))))))))))))))))))=TRUE,$G$4,(((IF($J$4=1,(VLOOKUP(A177,'X1'!$AI:$AO,7,FALSE)),(IF($J$4=2,(VLOOKUP(A177,'X2'!$AI:$AO,7,FALSE)),(IF($J$4=3,(VLOOKUP(A177,'X3'!$AI:$AO,7,FALSE)),(IF($J$4=4,(VLOOKUP(A177,'X4'!$AI:$AO,7,FALSE)),(IF($J$4=5,(VLOOKUP(A177,'X5'!$AI:$AO,7,FALSE)),(IF($J$4=6,(VLOOKUP(A177,'X6'!$AI:$AO,7,FALSE)),(IF($J$4=7,(VLOOKUP(A177,'X7'!$AI:$AO,7,FALSE)),(IF($J$4=8,(VLOOKUP(A177,'X8'!$AI:$AO,7,FALSE)),(IF($J$4=9,(VLOOKUP(A177,'X9'!$AI:$AO,7,FALSE)),(IF($J$4=10,(VLOOKUP(A177,'X10'!$AI:$AO,7,FALSE)),(IF($J$4=11,(VLOOKUP(A177,'X11'!$AI:$AO,7,FALSE)),(IF($J$4=12,(VLOOKUP(A177,'X12'!$AI:$AO,7,FALSE)),(VLOOKUP(A177,'X13'!$AI:$AO,7,FALSE)))))))))))))))))))))))))))))</f>
        <v>SBER RM Equity</v>
      </c>
      <c r="C177" s="15">
        <f t="shared" si="24"/>
        <v>15</v>
      </c>
      <c r="D177" s="15" t="str">
        <f t="shared" si="25"/>
        <v>SBER RM Equity</v>
      </c>
      <c r="E177" s="15">
        <f t="shared" si="28"/>
        <v>18</v>
      </c>
      <c r="F177" s="15" t="str">
        <f t="shared" si="26"/>
        <v>TATNP RM Equity</v>
      </c>
    </row>
    <row r="178" spans="1:6" x14ac:dyDescent="0.2">
      <c r="A178" s="15">
        <f t="shared" ref="A178:A195" si="29">A160</f>
        <v>1</v>
      </c>
      <c r="B178" s="23" t="str">
        <f>IF(ISERROR(((IF($J$4=1,(VLOOKUP(A178,'X1'!$AJ:$AO,6,FALSE)),(IF($J$4=2,(VLOOKUP(A178,'X2'!$AJ:$AO,6,FALSE)),(IF($J$4=3,(VLOOKUP(A178,'X3'!$AJ:$AO,6,FALSE)),(IF($J$4=4,(VLOOKUP(A178,'X4'!$AJ:$AO,6,FALSE)),(IF($J$4=5,(VLOOKUP(A178,'X5'!$AJ:$AO,6,FALSE)),(IF($J$4=6,(VLOOKUP(A178,'X6'!$AJ:$AO,6,FALSE)),(IF($J$4=7,(VLOOKUP(A178,'X7'!$AJ:$AO,6,FALSE)),(IF($J$4=8,(VLOOKUP(A178,'X8'!$AJ:$AO,6,FALSE)),(IF($J$4=9,(VLOOKUP(A178,'X9'!$AJ:$AO,6,FALSE)),(IF($J$4=10,(VLOOKUP(A178,'X10'!$AJ:$AO,6,FALSE)),(IF($J$4=11,(VLOOKUP(A178,'X11'!$AJ:$AO,6,FALSE)),(IF($J$4=12,(VLOOKUP(A178,'X12'!$AJ:$AO,6,FALSE)),(VLOOKUP(A178,'X13'!$AJ:$AO,6,FALSE))))))))))))))))))))))))))))=TRUE,$G$4,(((IF($J$4=1,(VLOOKUP(A178,'X1'!$AJ:$AO,6,FALSE)),(IF($J$4=2,(VLOOKUP(A178,'X2'!$AJ:$AO,6,FALSE)),(IF($J$4=3,(VLOOKUP(A178,'X3'!$AJ:$AO,6,FALSE)),(IF($J$4=4,(VLOOKUP(A178,'X4'!$AJ:$AO,6,FALSE)),(IF($J$4=5,(VLOOKUP(A178,'X5'!$AJ:$AO,6,FALSE)),(IF($J$4=6,(VLOOKUP(A178,'X6'!$AJ:$AO,6,FALSE)),(IF($J$4=7,(VLOOKUP(A178,'X7'!$AJ:$AO,6,FALSE)),(IF($J$4=8,(VLOOKUP(A178,'X8'!$AJ:$AO,6,FALSE)),(IF($J$4=9,(VLOOKUP(A178,'X9'!$AJ:$AO,6,FALSE)),(IF($J$4=10,(VLOOKUP(A178,'X10'!$AJ:$AO,6,FALSE)),(IF($J$4=11,(VLOOKUP(A178,'X11'!$AJ:$AO,6,FALSE)),(IF($J$4=12,(VLOOKUP(A178,'X12'!$AJ:$AO,6,FALSE)),(VLOOKUP(A178,'X13'!$AJ:$AO,6,FALSE)))))))))))))))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(IF($J$4=1,(VLOOKUP(A179,'X1'!$AJ:$AO,6,FALSE)),(IF($J$4=2,(VLOOKUP(A179,'X2'!$AJ:$AO,6,FALSE)),(IF($J$4=3,(VLOOKUP(A179,'X3'!$AJ:$AO,6,FALSE)),(IF($J$4=4,(VLOOKUP(A179,'X4'!$AJ:$AO,6,FALSE)),(IF($J$4=5,(VLOOKUP(A179,'X5'!$AJ:$AO,6,FALSE)),(IF($J$4=6,(VLOOKUP(A179,'X6'!$AJ:$AO,6,FALSE)),(IF($J$4=7,(VLOOKUP(A179,'X7'!$AJ:$AO,6,FALSE)),(IF($J$4=8,(VLOOKUP(A179,'X8'!$AJ:$AO,6,FALSE)),(IF($J$4=9,(VLOOKUP(A179,'X9'!$AJ:$AO,6,FALSE)),(IF($J$4=10,(VLOOKUP(A179,'X10'!$AJ:$AO,6,FALSE)),(IF($J$4=11,(VLOOKUP(A179,'X11'!$AJ:$AO,6,FALSE)),(IF($J$4=12,(VLOOKUP(A179,'X12'!$AJ:$AO,6,FALSE)),(VLOOKUP(A179,'X13'!$AJ:$AO,6,FALSE))))))))))))))))))))))))))))=TRUE,$G$4,(((IF($J$4=1,(VLOOKUP(A179,'X1'!$AJ:$AO,6,FALSE)),(IF($J$4=2,(VLOOKUP(A179,'X2'!$AJ:$AO,6,FALSE)),(IF($J$4=3,(VLOOKUP(A179,'X3'!$AJ:$AO,6,FALSE)),(IF($J$4=4,(VLOOKUP(A179,'X4'!$AJ:$AO,6,FALSE)),(IF($J$4=5,(VLOOKUP(A179,'X5'!$AJ:$AO,6,FALSE)),(IF($J$4=6,(VLOOKUP(A179,'X6'!$AJ:$AO,6,FALSE)),(IF($J$4=7,(VLOOKUP(A179,'X7'!$AJ:$AO,6,FALSE)),(IF($J$4=8,(VLOOKUP(A179,'X8'!$AJ:$AO,6,FALSE)),(IF($J$4=9,(VLOOKUP(A179,'X9'!$AJ:$AO,6,FALSE)),(IF($J$4=10,(VLOOKUP(A179,'X10'!$AJ:$AO,6,FALSE)),(IF($J$4=11,(VLOOKUP(A179,'X11'!$AJ:$AO,6,FALSE)),(IF($J$4=12,(VLOOKUP(A179,'X12'!$AJ:$AO,6,FALSE)),(VLOOKUP(A179,'X13'!$AJ:$AO,6,FALSE)))))))))))))))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(IF($J$4=1,(VLOOKUP(A180,'X1'!$AJ:$AO,6,FALSE)),(IF($J$4=2,(VLOOKUP(A180,'X2'!$AJ:$AO,6,FALSE)),(IF($J$4=3,(VLOOKUP(A180,'X3'!$AJ:$AO,6,FALSE)),(IF($J$4=4,(VLOOKUP(A180,'X4'!$AJ:$AO,6,FALSE)),(IF($J$4=5,(VLOOKUP(A180,'X5'!$AJ:$AO,6,FALSE)),(IF($J$4=6,(VLOOKUP(A180,'X6'!$AJ:$AO,6,FALSE)),(IF($J$4=7,(VLOOKUP(A180,'X7'!$AJ:$AO,6,FALSE)),(IF($J$4=8,(VLOOKUP(A180,'X8'!$AJ:$AO,6,FALSE)),(IF($J$4=9,(VLOOKUP(A180,'X9'!$AJ:$AO,6,FALSE)),(IF($J$4=10,(VLOOKUP(A180,'X10'!$AJ:$AO,6,FALSE)),(IF($J$4=11,(VLOOKUP(A180,'X11'!$AJ:$AO,6,FALSE)),(IF($J$4=12,(VLOOKUP(A180,'X12'!$AJ:$AO,6,FALSE)),(VLOOKUP(A180,'X13'!$AJ:$AO,6,FALSE))))))))))))))))))))))))))))=TRUE,$G$4,(((IF($J$4=1,(VLOOKUP(A180,'X1'!$AJ:$AO,6,FALSE)),(IF($J$4=2,(VLOOKUP(A180,'X2'!$AJ:$AO,6,FALSE)),(IF($J$4=3,(VLOOKUP(A180,'X3'!$AJ:$AO,6,FALSE)),(IF($J$4=4,(VLOOKUP(A180,'X4'!$AJ:$AO,6,FALSE)),(IF($J$4=5,(VLOOKUP(A180,'X5'!$AJ:$AO,6,FALSE)),(IF($J$4=6,(VLOOKUP(A180,'X6'!$AJ:$AO,6,FALSE)),(IF($J$4=7,(VLOOKUP(A180,'X7'!$AJ:$AO,6,FALSE)),(IF($J$4=8,(VLOOKUP(A180,'X8'!$AJ:$AO,6,FALSE)),(IF($J$4=9,(VLOOKUP(A180,'X9'!$AJ:$AO,6,FALSE)),(IF($J$4=10,(VLOOKUP(A180,'X10'!$AJ:$AO,6,FALSE)),(IF($J$4=11,(VLOOKUP(A180,'X11'!$AJ:$AO,6,FALSE)),(IF($J$4=12,(VLOOKUP(A180,'X12'!$AJ:$AO,6,FALSE)),(VLOOKUP(A180,'X13'!$AJ:$AO,6,FALSE)))))))))))))))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(IF($J$4=1,(VLOOKUP(A181,'X1'!$AJ:$AO,6,FALSE)),(IF($J$4=2,(VLOOKUP(A181,'X2'!$AJ:$AO,6,FALSE)),(IF($J$4=3,(VLOOKUP(A181,'X3'!$AJ:$AO,6,FALSE)),(IF($J$4=4,(VLOOKUP(A181,'X4'!$AJ:$AO,6,FALSE)),(IF($J$4=5,(VLOOKUP(A181,'X5'!$AJ:$AO,6,FALSE)),(IF($J$4=6,(VLOOKUP(A181,'X6'!$AJ:$AO,6,FALSE)),(IF($J$4=7,(VLOOKUP(A181,'X7'!$AJ:$AO,6,FALSE)),(IF($J$4=8,(VLOOKUP(A181,'X8'!$AJ:$AO,6,FALSE)),(IF($J$4=9,(VLOOKUP(A181,'X9'!$AJ:$AO,6,FALSE)),(IF($J$4=10,(VLOOKUP(A181,'X10'!$AJ:$AO,6,FALSE)),(IF($J$4=11,(VLOOKUP(A181,'X11'!$AJ:$AO,6,FALSE)),(IF($J$4=12,(VLOOKUP(A181,'X12'!$AJ:$AO,6,FALSE)),(VLOOKUP(A181,'X13'!$AJ:$AO,6,FALSE))))))))))))))))))))))))))))=TRUE,$G$4,(((IF($J$4=1,(VLOOKUP(A181,'X1'!$AJ:$AO,6,FALSE)),(IF($J$4=2,(VLOOKUP(A181,'X2'!$AJ:$AO,6,FALSE)),(IF($J$4=3,(VLOOKUP(A181,'X3'!$AJ:$AO,6,FALSE)),(IF($J$4=4,(VLOOKUP(A181,'X4'!$AJ:$AO,6,FALSE)),(IF($J$4=5,(VLOOKUP(A181,'X5'!$AJ:$AO,6,FALSE)),(IF($J$4=6,(VLOOKUP(A181,'X6'!$AJ:$AO,6,FALSE)),(IF($J$4=7,(VLOOKUP(A181,'X7'!$AJ:$AO,6,FALSE)),(IF($J$4=8,(VLOOKUP(A181,'X8'!$AJ:$AO,6,FALSE)),(IF($J$4=9,(VLOOKUP(A181,'X9'!$AJ:$AO,6,FALSE)),(IF($J$4=10,(VLOOKUP(A181,'X10'!$AJ:$AO,6,FALSE)),(IF($J$4=11,(VLOOKUP(A181,'X11'!$AJ:$AO,6,FALSE)),(IF($J$4=12,(VLOOKUP(A181,'X12'!$AJ:$AO,6,FALSE)),(VLOOKUP(A181,'X13'!$AJ:$AO,6,FALSE)))))))))))))))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(IF($J$4=1,(VLOOKUP(A182,'X1'!$AJ:$AO,6,FALSE)),(IF($J$4=2,(VLOOKUP(A182,'X2'!$AJ:$AO,6,FALSE)),(IF($J$4=3,(VLOOKUP(A182,'X3'!$AJ:$AO,6,FALSE)),(IF($J$4=4,(VLOOKUP(A182,'X4'!$AJ:$AO,6,FALSE)),(IF($J$4=5,(VLOOKUP(A182,'X5'!$AJ:$AO,6,FALSE)),(IF($J$4=6,(VLOOKUP(A182,'X6'!$AJ:$AO,6,FALSE)),(IF($J$4=7,(VLOOKUP(A182,'X7'!$AJ:$AO,6,FALSE)),(IF($J$4=8,(VLOOKUP(A182,'X8'!$AJ:$AO,6,FALSE)),(IF($J$4=9,(VLOOKUP(A182,'X9'!$AJ:$AO,6,FALSE)),(IF($J$4=10,(VLOOKUP(A182,'X10'!$AJ:$AO,6,FALSE)),(IF($J$4=11,(VLOOKUP(A182,'X11'!$AJ:$AO,6,FALSE)),(IF($J$4=12,(VLOOKUP(A182,'X12'!$AJ:$AO,6,FALSE)),(VLOOKUP(A182,'X13'!$AJ:$AO,6,FALSE))))))))))))))))))))))))))))=TRUE,$G$4,(((IF($J$4=1,(VLOOKUP(A182,'X1'!$AJ:$AO,6,FALSE)),(IF($J$4=2,(VLOOKUP(A182,'X2'!$AJ:$AO,6,FALSE)),(IF($J$4=3,(VLOOKUP(A182,'X3'!$AJ:$AO,6,FALSE)),(IF($J$4=4,(VLOOKUP(A182,'X4'!$AJ:$AO,6,FALSE)),(IF($J$4=5,(VLOOKUP(A182,'X5'!$AJ:$AO,6,FALSE)),(IF($J$4=6,(VLOOKUP(A182,'X6'!$AJ:$AO,6,FALSE)),(IF($J$4=7,(VLOOKUP(A182,'X7'!$AJ:$AO,6,FALSE)),(IF($J$4=8,(VLOOKUP(A182,'X8'!$AJ:$AO,6,FALSE)),(IF($J$4=9,(VLOOKUP(A182,'X9'!$AJ:$AO,6,FALSE)),(IF($J$4=10,(VLOOKUP(A182,'X10'!$AJ:$AO,6,FALSE)),(IF($J$4=11,(VLOOKUP(A182,'X11'!$AJ:$AO,6,FALSE)),(IF($J$4=12,(VLOOKUP(A182,'X12'!$AJ:$AO,6,FALSE)),(VLOOKUP(A182,'X13'!$AJ:$AO,6,FALSE)))))))))))))))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(IF($J$4=1,(VLOOKUP(A183,'X1'!$AJ:$AO,6,FALSE)),(IF($J$4=2,(VLOOKUP(A183,'X2'!$AJ:$AO,6,FALSE)),(IF($J$4=3,(VLOOKUP(A183,'X3'!$AJ:$AO,6,FALSE)),(IF($J$4=4,(VLOOKUP(A183,'X4'!$AJ:$AO,6,FALSE)),(IF($J$4=5,(VLOOKUP(A183,'X5'!$AJ:$AO,6,FALSE)),(IF($J$4=6,(VLOOKUP(A183,'X6'!$AJ:$AO,6,FALSE)),(IF($J$4=7,(VLOOKUP(A183,'X7'!$AJ:$AO,6,FALSE)),(IF($J$4=8,(VLOOKUP(A183,'X8'!$AJ:$AO,6,FALSE)),(IF($J$4=9,(VLOOKUP(A183,'X9'!$AJ:$AO,6,FALSE)),(IF($J$4=10,(VLOOKUP(A183,'X10'!$AJ:$AO,6,FALSE)),(IF($J$4=11,(VLOOKUP(A183,'X11'!$AJ:$AO,6,FALSE)),(IF($J$4=12,(VLOOKUP(A183,'X12'!$AJ:$AO,6,FALSE)),(VLOOKUP(A183,'X13'!$AJ:$AO,6,FALSE))))))))))))))))))))))))))))=TRUE,$G$4,(((IF($J$4=1,(VLOOKUP(A183,'X1'!$AJ:$AO,6,FALSE)),(IF($J$4=2,(VLOOKUP(A183,'X2'!$AJ:$AO,6,FALSE)),(IF($J$4=3,(VLOOKUP(A183,'X3'!$AJ:$AO,6,FALSE)),(IF($J$4=4,(VLOOKUP(A183,'X4'!$AJ:$AO,6,FALSE)),(IF($J$4=5,(VLOOKUP(A183,'X5'!$AJ:$AO,6,FALSE)),(IF($J$4=6,(VLOOKUP(A183,'X6'!$AJ:$AO,6,FALSE)),(IF($J$4=7,(VLOOKUP(A183,'X7'!$AJ:$AO,6,FALSE)),(IF($J$4=8,(VLOOKUP(A183,'X8'!$AJ:$AO,6,FALSE)),(IF($J$4=9,(VLOOKUP(A183,'X9'!$AJ:$AO,6,FALSE)),(IF($J$4=10,(VLOOKUP(A183,'X10'!$AJ:$AO,6,FALSE)),(IF($J$4=11,(VLOOKUP(A183,'X11'!$AJ:$AO,6,FALSE)),(IF($J$4=12,(VLOOKUP(A183,'X12'!$AJ:$AO,6,FALSE)),(VLOOKUP(A183,'X13'!$AJ:$AO,6,FALSE)))))))))))))))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(IF($J$4=1,(VLOOKUP(A184,'X1'!$AJ:$AO,6,FALSE)),(IF($J$4=2,(VLOOKUP(A184,'X2'!$AJ:$AO,6,FALSE)),(IF($J$4=3,(VLOOKUP(A184,'X3'!$AJ:$AO,6,FALSE)),(IF($J$4=4,(VLOOKUP(A184,'X4'!$AJ:$AO,6,FALSE)),(IF($J$4=5,(VLOOKUP(A184,'X5'!$AJ:$AO,6,FALSE)),(IF($J$4=6,(VLOOKUP(A184,'X6'!$AJ:$AO,6,FALSE)),(IF($J$4=7,(VLOOKUP(A184,'X7'!$AJ:$AO,6,FALSE)),(IF($J$4=8,(VLOOKUP(A184,'X8'!$AJ:$AO,6,FALSE)),(IF($J$4=9,(VLOOKUP(A184,'X9'!$AJ:$AO,6,FALSE)),(IF($J$4=10,(VLOOKUP(A184,'X10'!$AJ:$AO,6,FALSE)),(IF($J$4=11,(VLOOKUP(A184,'X11'!$AJ:$AO,6,FALSE)),(IF($J$4=12,(VLOOKUP(A184,'X12'!$AJ:$AO,6,FALSE)),(VLOOKUP(A184,'X13'!$AJ:$AO,6,FALSE))))))))))))))))))))))))))))=TRUE,$G$4,(((IF($J$4=1,(VLOOKUP(A184,'X1'!$AJ:$AO,6,FALSE)),(IF($J$4=2,(VLOOKUP(A184,'X2'!$AJ:$AO,6,FALSE)),(IF($J$4=3,(VLOOKUP(A184,'X3'!$AJ:$AO,6,FALSE)),(IF($J$4=4,(VLOOKUP(A184,'X4'!$AJ:$AO,6,FALSE)),(IF($J$4=5,(VLOOKUP(A184,'X5'!$AJ:$AO,6,FALSE)),(IF($J$4=6,(VLOOKUP(A184,'X6'!$AJ:$AO,6,FALSE)),(IF($J$4=7,(VLOOKUP(A184,'X7'!$AJ:$AO,6,FALSE)),(IF($J$4=8,(VLOOKUP(A184,'X8'!$AJ:$AO,6,FALSE)),(IF($J$4=9,(VLOOKUP(A184,'X9'!$AJ:$AO,6,FALSE)),(IF($J$4=10,(VLOOKUP(A184,'X10'!$AJ:$AO,6,FALSE)),(IF($J$4=11,(VLOOKUP(A184,'X11'!$AJ:$AO,6,FALSE)),(IF($J$4=12,(VLOOKUP(A184,'X12'!$AJ:$AO,6,FALSE)),(VLOOKUP(A184,'X13'!$AJ:$AO,6,FALSE)))))))))))))))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(IF($J$4=1,(VLOOKUP(A185,'X1'!$AJ:$AO,6,FALSE)),(IF($J$4=2,(VLOOKUP(A185,'X2'!$AJ:$AO,6,FALSE)),(IF($J$4=3,(VLOOKUP(A185,'X3'!$AJ:$AO,6,FALSE)),(IF($J$4=4,(VLOOKUP(A185,'X4'!$AJ:$AO,6,FALSE)),(IF($J$4=5,(VLOOKUP(A185,'X5'!$AJ:$AO,6,FALSE)),(IF($J$4=6,(VLOOKUP(A185,'X6'!$AJ:$AO,6,FALSE)),(IF($J$4=7,(VLOOKUP(A185,'X7'!$AJ:$AO,6,FALSE)),(IF($J$4=8,(VLOOKUP(A185,'X8'!$AJ:$AO,6,FALSE)),(IF($J$4=9,(VLOOKUP(A185,'X9'!$AJ:$AO,6,FALSE)),(IF($J$4=10,(VLOOKUP(A185,'X10'!$AJ:$AO,6,FALSE)),(IF($J$4=11,(VLOOKUP(A185,'X11'!$AJ:$AO,6,FALSE)),(IF($J$4=12,(VLOOKUP(A185,'X12'!$AJ:$AO,6,FALSE)),(VLOOKUP(A185,'X13'!$AJ:$AO,6,FALSE))))))))))))))))))))))))))))=TRUE,$G$4,(((IF($J$4=1,(VLOOKUP(A185,'X1'!$AJ:$AO,6,FALSE)),(IF($J$4=2,(VLOOKUP(A185,'X2'!$AJ:$AO,6,FALSE)),(IF($J$4=3,(VLOOKUP(A185,'X3'!$AJ:$AO,6,FALSE)),(IF($J$4=4,(VLOOKUP(A185,'X4'!$AJ:$AO,6,FALSE)),(IF($J$4=5,(VLOOKUP(A185,'X5'!$AJ:$AO,6,FALSE)),(IF($J$4=6,(VLOOKUP(A185,'X6'!$AJ:$AO,6,FALSE)),(IF($J$4=7,(VLOOKUP(A185,'X7'!$AJ:$AO,6,FALSE)),(IF($J$4=8,(VLOOKUP(A185,'X8'!$AJ:$AO,6,FALSE)),(IF($J$4=9,(VLOOKUP(A185,'X9'!$AJ:$AO,6,FALSE)),(IF($J$4=10,(VLOOKUP(A185,'X10'!$AJ:$AO,6,FALSE)),(IF($J$4=11,(VLOOKUP(A185,'X11'!$AJ:$AO,6,FALSE)),(IF($J$4=12,(VLOOKUP(A185,'X12'!$AJ:$AO,6,FALSE)),(VLOOKUP(A185,'X13'!$AJ:$AO,6,FALSE)))))))))))))))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(IF($J$4=1,(VLOOKUP(A186,'X1'!$AJ:$AO,6,FALSE)),(IF($J$4=2,(VLOOKUP(A186,'X2'!$AJ:$AO,6,FALSE)),(IF($J$4=3,(VLOOKUP(A186,'X3'!$AJ:$AO,6,FALSE)),(IF($J$4=4,(VLOOKUP(A186,'X4'!$AJ:$AO,6,FALSE)),(IF($J$4=5,(VLOOKUP(A186,'X5'!$AJ:$AO,6,FALSE)),(IF($J$4=6,(VLOOKUP(A186,'X6'!$AJ:$AO,6,FALSE)),(IF($J$4=7,(VLOOKUP(A186,'X7'!$AJ:$AO,6,FALSE)),(IF($J$4=8,(VLOOKUP(A186,'X8'!$AJ:$AO,6,FALSE)),(IF($J$4=9,(VLOOKUP(A186,'X9'!$AJ:$AO,6,FALSE)),(IF($J$4=10,(VLOOKUP(A186,'X10'!$AJ:$AO,6,FALSE)),(IF($J$4=11,(VLOOKUP(A186,'X11'!$AJ:$AO,6,FALSE)),(IF($J$4=12,(VLOOKUP(A186,'X12'!$AJ:$AO,6,FALSE)),(VLOOKUP(A186,'X13'!$AJ:$AO,6,FALSE))))))))))))))))))))))))))))=TRUE,$G$4,(((IF($J$4=1,(VLOOKUP(A186,'X1'!$AJ:$AO,6,FALSE)),(IF($J$4=2,(VLOOKUP(A186,'X2'!$AJ:$AO,6,FALSE)),(IF($J$4=3,(VLOOKUP(A186,'X3'!$AJ:$AO,6,FALSE)),(IF($J$4=4,(VLOOKUP(A186,'X4'!$AJ:$AO,6,FALSE)),(IF($J$4=5,(VLOOKUP(A186,'X5'!$AJ:$AO,6,FALSE)),(IF($J$4=6,(VLOOKUP(A186,'X6'!$AJ:$AO,6,FALSE)),(IF($J$4=7,(VLOOKUP(A186,'X7'!$AJ:$AO,6,FALSE)),(IF($J$4=8,(VLOOKUP(A186,'X8'!$AJ:$AO,6,FALSE)),(IF($J$4=9,(VLOOKUP(A186,'X9'!$AJ:$AO,6,FALSE)),(IF($J$4=10,(VLOOKUP(A186,'X10'!$AJ:$AO,6,FALSE)),(IF($J$4=11,(VLOOKUP(A186,'X11'!$AJ:$AO,6,FALSE)),(IF($J$4=12,(VLOOKUP(A186,'X12'!$AJ:$AO,6,FALSE)),(VLOOKUP(A186,'X13'!$AJ:$AO,6,FALSE)))))))))))))))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(IF($J$4=1,(VLOOKUP(A187,'X1'!$AJ:$AO,6,FALSE)),(IF($J$4=2,(VLOOKUP(A187,'X2'!$AJ:$AO,6,FALSE)),(IF($J$4=3,(VLOOKUP(A187,'X3'!$AJ:$AO,6,FALSE)),(IF($J$4=4,(VLOOKUP(A187,'X4'!$AJ:$AO,6,FALSE)),(IF($J$4=5,(VLOOKUP(A187,'X5'!$AJ:$AO,6,FALSE)),(IF($J$4=6,(VLOOKUP(A187,'X6'!$AJ:$AO,6,FALSE)),(IF($J$4=7,(VLOOKUP(A187,'X7'!$AJ:$AO,6,FALSE)),(IF($J$4=8,(VLOOKUP(A187,'X8'!$AJ:$AO,6,FALSE)),(IF($J$4=9,(VLOOKUP(A187,'X9'!$AJ:$AO,6,FALSE)),(IF($J$4=10,(VLOOKUP(A187,'X10'!$AJ:$AO,6,FALSE)),(IF($J$4=11,(VLOOKUP(A187,'X11'!$AJ:$AO,6,FALSE)),(IF($J$4=12,(VLOOKUP(A187,'X12'!$AJ:$AO,6,FALSE)),(VLOOKUP(A187,'X13'!$AJ:$AO,6,FALSE))))))))))))))))))))))))))))=TRUE,$G$4,(((IF($J$4=1,(VLOOKUP(A187,'X1'!$AJ:$AO,6,FALSE)),(IF($J$4=2,(VLOOKUP(A187,'X2'!$AJ:$AO,6,FALSE)),(IF($J$4=3,(VLOOKUP(A187,'X3'!$AJ:$AO,6,FALSE)),(IF($J$4=4,(VLOOKUP(A187,'X4'!$AJ:$AO,6,FALSE)),(IF($J$4=5,(VLOOKUP(A187,'X5'!$AJ:$AO,6,FALSE)),(IF($J$4=6,(VLOOKUP(A187,'X6'!$AJ:$AO,6,FALSE)),(IF($J$4=7,(VLOOKUP(A187,'X7'!$AJ:$AO,6,FALSE)),(IF($J$4=8,(VLOOKUP(A187,'X8'!$AJ:$AO,6,FALSE)),(IF($J$4=9,(VLOOKUP(A187,'X9'!$AJ:$AO,6,FALSE)),(IF($J$4=10,(VLOOKUP(A187,'X10'!$AJ:$AO,6,FALSE)),(IF($J$4=11,(VLOOKUP(A187,'X11'!$AJ:$AO,6,FALSE)),(IF($J$4=12,(VLOOKUP(A187,'X12'!$AJ:$AO,6,FALSE)),(VLOOKUP(A187,'X13'!$AJ:$AO,6,FALSE)))))))))))))))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(IF($J$4=1,(VLOOKUP(A188,'X1'!$AJ:$AO,6,FALSE)),(IF($J$4=2,(VLOOKUP(A188,'X2'!$AJ:$AO,6,FALSE)),(IF($J$4=3,(VLOOKUP(A188,'X3'!$AJ:$AO,6,FALSE)),(IF($J$4=4,(VLOOKUP(A188,'X4'!$AJ:$AO,6,FALSE)),(IF($J$4=5,(VLOOKUP(A188,'X5'!$AJ:$AO,6,FALSE)),(IF($J$4=6,(VLOOKUP(A188,'X6'!$AJ:$AO,6,FALSE)),(IF($J$4=7,(VLOOKUP(A188,'X7'!$AJ:$AO,6,FALSE)),(IF($J$4=8,(VLOOKUP(A188,'X8'!$AJ:$AO,6,FALSE)),(IF($J$4=9,(VLOOKUP(A188,'X9'!$AJ:$AO,6,FALSE)),(IF($J$4=10,(VLOOKUP(A188,'X10'!$AJ:$AO,6,FALSE)),(IF($J$4=11,(VLOOKUP(A188,'X11'!$AJ:$AO,6,FALSE)),(IF($J$4=12,(VLOOKUP(A188,'X12'!$AJ:$AO,6,FALSE)),(VLOOKUP(A188,'X13'!$AJ:$AO,6,FALSE))))))))))))))))))))))))))))=TRUE,$G$4,(((IF($J$4=1,(VLOOKUP(A188,'X1'!$AJ:$AO,6,FALSE)),(IF($J$4=2,(VLOOKUP(A188,'X2'!$AJ:$AO,6,FALSE)),(IF($J$4=3,(VLOOKUP(A188,'X3'!$AJ:$AO,6,FALSE)),(IF($J$4=4,(VLOOKUP(A188,'X4'!$AJ:$AO,6,FALSE)),(IF($J$4=5,(VLOOKUP(A188,'X5'!$AJ:$AO,6,FALSE)),(IF($J$4=6,(VLOOKUP(A188,'X6'!$AJ:$AO,6,FALSE)),(IF($J$4=7,(VLOOKUP(A188,'X7'!$AJ:$AO,6,FALSE)),(IF($J$4=8,(VLOOKUP(A188,'X8'!$AJ:$AO,6,FALSE)),(IF($J$4=9,(VLOOKUP(A188,'X9'!$AJ:$AO,6,FALSE)),(IF($J$4=10,(VLOOKUP(A188,'X10'!$AJ:$AO,6,FALSE)),(IF($J$4=11,(VLOOKUP(A188,'X11'!$AJ:$AO,6,FALSE)),(IF($J$4=12,(VLOOKUP(A188,'X12'!$AJ:$AO,6,FALSE)),(VLOOKUP(A188,'X13'!$AJ:$AO,6,FALSE)))))))))))))))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(IF($J$4=1,(VLOOKUP(A189,'X1'!$AJ:$AO,6,FALSE)),(IF($J$4=2,(VLOOKUP(A189,'X2'!$AJ:$AO,6,FALSE)),(IF($J$4=3,(VLOOKUP(A189,'X3'!$AJ:$AO,6,FALSE)),(IF($J$4=4,(VLOOKUP(A189,'X4'!$AJ:$AO,6,FALSE)),(IF($J$4=5,(VLOOKUP(A189,'X5'!$AJ:$AO,6,FALSE)),(IF($J$4=6,(VLOOKUP(A189,'X6'!$AJ:$AO,6,FALSE)),(IF($J$4=7,(VLOOKUP(A189,'X7'!$AJ:$AO,6,FALSE)),(IF($J$4=8,(VLOOKUP(A189,'X8'!$AJ:$AO,6,FALSE)),(IF($J$4=9,(VLOOKUP(A189,'X9'!$AJ:$AO,6,FALSE)),(IF($J$4=10,(VLOOKUP(A189,'X10'!$AJ:$AO,6,FALSE)),(IF($J$4=11,(VLOOKUP(A189,'X11'!$AJ:$AO,6,FALSE)),(IF($J$4=12,(VLOOKUP(A189,'X12'!$AJ:$AO,6,FALSE)),(VLOOKUP(A189,'X13'!$AJ:$AO,6,FALSE))))))))))))))))))))))))))))=TRUE,$G$4,(((IF($J$4=1,(VLOOKUP(A189,'X1'!$AJ:$AO,6,FALSE)),(IF($J$4=2,(VLOOKUP(A189,'X2'!$AJ:$AO,6,FALSE)),(IF($J$4=3,(VLOOKUP(A189,'X3'!$AJ:$AO,6,FALSE)),(IF($J$4=4,(VLOOKUP(A189,'X4'!$AJ:$AO,6,FALSE)),(IF($J$4=5,(VLOOKUP(A189,'X5'!$AJ:$AO,6,FALSE)),(IF($J$4=6,(VLOOKUP(A189,'X6'!$AJ:$AO,6,FALSE)),(IF($J$4=7,(VLOOKUP(A189,'X7'!$AJ:$AO,6,FALSE)),(IF($J$4=8,(VLOOKUP(A189,'X8'!$AJ:$AO,6,FALSE)),(IF($J$4=9,(VLOOKUP(A189,'X9'!$AJ:$AO,6,FALSE)),(IF($J$4=10,(VLOOKUP(A189,'X10'!$AJ:$AO,6,FALSE)),(IF($J$4=11,(VLOOKUP(A189,'X11'!$AJ:$AO,6,FALSE)),(IF($J$4=12,(VLOOKUP(A189,'X12'!$AJ:$AO,6,FALSE)),(VLOOKUP(A189,'X13'!$AJ:$AO,6,FALSE)))))))))))))))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(IF($J$4=1,(VLOOKUP(A190,'X1'!$AJ:$AO,6,FALSE)),(IF($J$4=2,(VLOOKUP(A190,'X2'!$AJ:$AO,6,FALSE)),(IF($J$4=3,(VLOOKUP(A190,'X3'!$AJ:$AO,6,FALSE)),(IF($J$4=4,(VLOOKUP(A190,'X4'!$AJ:$AO,6,FALSE)),(IF($J$4=5,(VLOOKUP(A190,'X5'!$AJ:$AO,6,FALSE)),(IF($J$4=6,(VLOOKUP(A190,'X6'!$AJ:$AO,6,FALSE)),(IF($J$4=7,(VLOOKUP(A190,'X7'!$AJ:$AO,6,FALSE)),(IF($J$4=8,(VLOOKUP(A190,'X8'!$AJ:$AO,6,FALSE)),(IF($J$4=9,(VLOOKUP(A190,'X9'!$AJ:$AO,6,FALSE)),(IF($J$4=10,(VLOOKUP(A190,'X10'!$AJ:$AO,6,FALSE)),(IF($J$4=11,(VLOOKUP(A190,'X11'!$AJ:$AO,6,FALSE)),(IF($J$4=12,(VLOOKUP(A190,'X12'!$AJ:$AO,6,FALSE)),(VLOOKUP(A190,'X13'!$AJ:$AO,6,FALSE))))))))))))))))))))))))))))=TRUE,$G$4,(((IF($J$4=1,(VLOOKUP(A190,'X1'!$AJ:$AO,6,FALSE)),(IF($J$4=2,(VLOOKUP(A190,'X2'!$AJ:$AO,6,FALSE)),(IF($J$4=3,(VLOOKUP(A190,'X3'!$AJ:$AO,6,FALSE)),(IF($J$4=4,(VLOOKUP(A190,'X4'!$AJ:$AO,6,FALSE)),(IF($J$4=5,(VLOOKUP(A190,'X5'!$AJ:$AO,6,FALSE)),(IF($J$4=6,(VLOOKUP(A190,'X6'!$AJ:$AO,6,FALSE)),(IF($J$4=7,(VLOOKUP(A190,'X7'!$AJ:$AO,6,FALSE)),(IF($J$4=8,(VLOOKUP(A190,'X8'!$AJ:$AO,6,FALSE)),(IF($J$4=9,(VLOOKUP(A190,'X9'!$AJ:$AO,6,FALSE)),(IF($J$4=10,(VLOOKUP(A190,'X10'!$AJ:$AO,6,FALSE)),(IF($J$4=11,(VLOOKUP(A190,'X11'!$AJ:$AO,6,FALSE)),(IF($J$4=12,(VLOOKUP(A190,'X12'!$AJ:$AO,6,FALSE)),(VLOOKUP(A190,'X13'!$AJ:$AO,6,FALSE)))))))))))))))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(IF($J$4=1,(VLOOKUP(A191,'X1'!$AJ:$AO,6,FALSE)),(IF($J$4=2,(VLOOKUP(A191,'X2'!$AJ:$AO,6,FALSE)),(IF($J$4=3,(VLOOKUP(A191,'X3'!$AJ:$AO,6,FALSE)),(IF($J$4=4,(VLOOKUP(A191,'X4'!$AJ:$AO,6,FALSE)),(IF($J$4=5,(VLOOKUP(A191,'X5'!$AJ:$AO,6,FALSE)),(IF($J$4=6,(VLOOKUP(A191,'X6'!$AJ:$AO,6,FALSE)),(IF($J$4=7,(VLOOKUP(A191,'X7'!$AJ:$AO,6,FALSE)),(IF($J$4=8,(VLOOKUP(A191,'X8'!$AJ:$AO,6,FALSE)),(IF($J$4=9,(VLOOKUP(A191,'X9'!$AJ:$AO,6,FALSE)),(IF($J$4=10,(VLOOKUP(A191,'X10'!$AJ:$AO,6,FALSE)),(IF($J$4=11,(VLOOKUP(A191,'X11'!$AJ:$AO,6,FALSE)),(IF($J$4=12,(VLOOKUP(A191,'X12'!$AJ:$AO,6,FALSE)),(VLOOKUP(A191,'X13'!$AJ:$AO,6,FALSE))))))))))))))))))))))))))))=TRUE,$G$4,(((IF($J$4=1,(VLOOKUP(A191,'X1'!$AJ:$AO,6,FALSE)),(IF($J$4=2,(VLOOKUP(A191,'X2'!$AJ:$AO,6,FALSE)),(IF($J$4=3,(VLOOKUP(A191,'X3'!$AJ:$AO,6,FALSE)),(IF($J$4=4,(VLOOKUP(A191,'X4'!$AJ:$AO,6,FALSE)),(IF($J$4=5,(VLOOKUP(A191,'X5'!$AJ:$AO,6,FALSE)),(IF($J$4=6,(VLOOKUP(A191,'X6'!$AJ:$AO,6,FALSE)),(IF($J$4=7,(VLOOKUP(A191,'X7'!$AJ:$AO,6,FALSE)),(IF($J$4=8,(VLOOKUP(A191,'X8'!$AJ:$AO,6,FALSE)),(IF($J$4=9,(VLOOKUP(A191,'X9'!$AJ:$AO,6,FALSE)),(IF($J$4=10,(VLOOKUP(A191,'X10'!$AJ:$AO,6,FALSE)),(IF($J$4=11,(VLOOKUP(A191,'X11'!$AJ:$AO,6,FALSE)),(IF($J$4=12,(VLOOKUP(A191,'X12'!$AJ:$AO,6,FALSE)),(VLOOKUP(A191,'X13'!$AJ:$AO,6,FALSE)))))))))))))))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(IF($J$4=1,(VLOOKUP(A192,'X1'!$AJ:$AO,6,FALSE)),(IF($J$4=2,(VLOOKUP(A192,'X2'!$AJ:$AO,6,FALSE)),(IF($J$4=3,(VLOOKUP(A192,'X3'!$AJ:$AO,6,FALSE)),(IF($J$4=4,(VLOOKUP(A192,'X4'!$AJ:$AO,6,FALSE)),(IF($J$4=5,(VLOOKUP(A192,'X5'!$AJ:$AO,6,FALSE)),(IF($J$4=6,(VLOOKUP(A192,'X6'!$AJ:$AO,6,FALSE)),(IF($J$4=7,(VLOOKUP(A192,'X7'!$AJ:$AO,6,FALSE)),(IF($J$4=8,(VLOOKUP(A192,'X8'!$AJ:$AO,6,FALSE)),(IF($J$4=9,(VLOOKUP(A192,'X9'!$AJ:$AO,6,FALSE)),(IF($J$4=10,(VLOOKUP(A192,'X10'!$AJ:$AO,6,FALSE)),(IF($J$4=11,(VLOOKUP(A192,'X11'!$AJ:$AO,6,FALSE)),(IF($J$4=12,(VLOOKUP(A192,'X12'!$AJ:$AO,6,FALSE)),(VLOOKUP(A192,'X13'!$AJ:$AO,6,FALSE))))))))))))))))))))))))))))=TRUE,$G$4,(((IF($J$4=1,(VLOOKUP(A192,'X1'!$AJ:$AO,6,FALSE)),(IF($J$4=2,(VLOOKUP(A192,'X2'!$AJ:$AO,6,FALSE)),(IF($J$4=3,(VLOOKUP(A192,'X3'!$AJ:$AO,6,FALSE)),(IF($J$4=4,(VLOOKUP(A192,'X4'!$AJ:$AO,6,FALSE)),(IF($J$4=5,(VLOOKUP(A192,'X5'!$AJ:$AO,6,FALSE)),(IF($J$4=6,(VLOOKUP(A192,'X6'!$AJ:$AO,6,FALSE)),(IF($J$4=7,(VLOOKUP(A192,'X7'!$AJ:$AO,6,FALSE)),(IF($J$4=8,(VLOOKUP(A192,'X8'!$AJ:$AO,6,FALSE)),(IF($J$4=9,(VLOOKUP(A192,'X9'!$AJ:$AO,6,FALSE)),(IF($J$4=10,(VLOOKUP(A192,'X10'!$AJ:$AO,6,FALSE)),(IF($J$4=11,(VLOOKUP(A192,'X11'!$AJ:$AO,6,FALSE)),(IF($J$4=12,(VLOOKUP(A192,'X12'!$AJ:$AO,6,FALSE)),(VLOOKUP(A192,'X13'!$AJ:$AO,6,FALSE)))))))))))))))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(IF($J$4=1,(VLOOKUP(A193,'X1'!$AJ:$AO,6,FALSE)),(IF($J$4=2,(VLOOKUP(A193,'X2'!$AJ:$AO,6,FALSE)),(IF($J$4=3,(VLOOKUP(A193,'X3'!$AJ:$AO,6,FALSE)),(IF($J$4=4,(VLOOKUP(A193,'X4'!$AJ:$AO,6,FALSE)),(IF($J$4=5,(VLOOKUP(A193,'X5'!$AJ:$AO,6,FALSE)),(IF($J$4=6,(VLOOKUP(A193,'X6'!$AJ:$AO,6,FALSE)),(IF($J$4=7,(VLOOKUP(A193,'X7'!$AJ:$AO,6,FALSE)),(IF($J$4=8,(VLOOKUP(A193,'X8'!$AJ:$AO,6,FALSE)),(IF($J$4=9,(VLOOKUP(A193,'X9'!$AJ:$AO,6,FALSE)),(IF($J$4=10,(VLOOKUP(A193,'X10'!$AJ:$AO,6,FALSE)),(IF($J$4=11,(VLOOKUP(A193,'X11'!$AJ:$AO,6,FALSE)),(IF($J$4=12,(VLOOKUP(A193,'X12'!$AJ:$AO,6,FALSE)),(VLOOKUP(A193,'X13'!$AJ:$AO,6,FALSE))))))))))))))))))))))))))))=TRUE,$G$4,(((IF($J$4=1,(VLOOKUP(A193,'X1'!$AJ:$AO,6,FALSE)),(IF($J$4=2,(VLOOKUP(A193,'X2'!$AJ:$AO,6,FALSE)),(IF($J$4=3,(VLOOKUP(A193,'X3'!$AJ:$AO,6,FALSE)),(IF($J$4=4,(VLOOKUP(A193,'X4'!$AJ:$AO,6,FALSE)),(IF($J$4=5,(VLOOKUP(A193,'X5'!$AJ:$AO,6,FALSE)),(IF($J$4=6,(VLOOKUP(A193,'X6'!$AJ:$AO,6,FALSE)),(IF($J$4=7,(VLOOKUP(A193,'X7'!$AJ:$AO,6,FALSE)),(IF($J$4=8,(VLOOKUP(A193,'X8'!$AJ:$AO,6,FALSE)),(IF($J$4=9,(VLOOKUP(A193,'X9'!$AJ:$AO,6,FALSE)),(IF($J$4=10,(VLOOKUP(A193,'X10'!$AJ:$AO,6,FALSE)),(IF($J$4=11,(VLOOKUP(A193,'X11'!$AJ:$AO,6,FALSE)),(IF($J$4=12,(VLOOKUP(A193,'X12'!$AJ:$AO,6,FALSE)),(VLOOKUP(A193,'X13'!$AJ:$AO,6,FALSE)))))))))))))))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(IF($J$4=1,(VLOOKUP(A194,'X1'!$AJ:$AO,6,FALSE)),(IF($J$4=2,(VLOOKUP(A194,'X2'!$AJ:$AO,6,FALSE)),(IF($J$4=3,(VLOOKUP(A194,'X3'!$AJ:$AO,6,FALSE)),(IF($J$4=4,(VLOOKUP(A194,'X4'!$AJ:$AO,6,FALSE)),(IF($J$4=5,(VLOOKUP(A194,'X5'!$AJ:$AO,6,FALSE)),(IF($J$4=6,(VLOOKUP(A194,'X6'!$AJ:$AO,6,FALSE)),(IF($J$4=7,(VLOOKUP(A194,'X7'!$AJ:$AO,6,FALSE)),(IF($J$4=8,(VLOOKUP(A194,'X8'!$AJ:$AO,6,FALSE)),(IF($J$4=9,(VLOOKUP(A194,'X9'!$AJ:$AO,6,FALSE)),(IF($J$4=10,(VLOOKUP(A194,'X10'!$AJ:$AO,6,FALSE)),(IF($J$4=11,(VLOOKUP(A194,'X11'!$AJ:$AO,6,FALSE)),(IF($J$4=12,(VLOOKUP(A194,'X12'!$AJ:$AO,6,FALSE)),(VLOOKUP(A194,'X13'!$AJ:$AO,6,FALSE))))))))))))))))))))))))))))=TRUE,$G$4,(((IF($J$4=1,(VLOOKUP(A194,'X1'!$AJ:$AO,6,FALSE)),(IF($J$4=2,(VLOOKUP(A194,'X2'!$AJ:$AO,6,FALSE)),(IF($J$4=3,(VLOOKUP(A194,'X3'!$AJ:$AO,6,FALSE)),(IF($J$4=4,(VLOOKUP(A194,'X4'!$AJ:$AO,6,FALSE)),(IF($J$4=5,(VLOOKUP(A194,'X5'!$AJ:$AO,6,FALSE)),(IF($J$4=6,(VLOOKUP(A194,'X6'!$AJ:$AO,6,FALSE)),(IF($J$4=7,(VLOOKUP(A194,'X7'!$AJ:$AO,6,FALSE)),(IF($J$4=8,(VLOOKUP(A194,'X8'!$AJ:$AO,6,FALSE)),(IF($J$4=9,(VLOOKUP(A194,'X9'!$AJ:$AO,6,FALSE)),(IF($J$4=10,(VLOOKUP(A194,'X10'!$AJ:$AO,6,FALSE)),(IF($J$4=11,(VLOOKUP(A194,'X11'!$AJ:$AO,6,FALSE)),(IF($J$4=12,(VLOOKUP(A194,'X12'!$AJ:$AO,6,FALSE)),(VLOOKUP(A194,'X13'!$AJ:$AO,6,FALSE)))))))))))))))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(IF($J$4=1,(VLOOKUP(A195,'X1'!$AJ:$AO,6,FALSE)),(IF($J$4=2,(VLOOKUP(A195,'X2'!$AJ:$AO,6,FALSE)),(IF($J$4=3,(VLOOKUP(A195,'X3'!$AJ:$AO,6,FALSE)),(IF($J$4=4,(VLOOKUP(A195,'X4'!$AJ:$AO,6,FALSE)),(IF($J$4=5,(VLOOKUP(A195,'X5'!$AJ:$AO,6,FALSE)),(IF($J$4=6,(VLOOKUP(A195,'X6'!$AJ:$AO,6,FALSE)),(IF($J$4=7,(VLOOKUP(A195,'X7'!$AJ:$AO,6,FALSE)),(IF($J$4=8,(VLOOKUP(A195,'X8'!$AJ:$AO,6,FALSE)),(IF($J$4=9,(VLOOKUP(A195,'X9'!$AJ:$AO,6,FALSE)),(IF($J$4=10,(VLOOKUP(A195,'X10'!$AJ:$AO,6,FALSE)),(IF($J$4=11,(VLOOKUP(A195,'X11'!$AJ:$AO,6,FALSE)),(IF($J$4=12,(VLOOKUP(A195,'X12'!$AJ:$AO,6,FALSE)),(VLOOKUP(A195,'X13'!$AJ:$AO,6,FALSE))))))))))))))))))))))))))))=TRUE,$G$4,(((IF($J$4=1,(VLOOKUP(A195,'X1'!$AJ:$AO,6,FALSE)),(IF($J$4=2,(VLOOKUP(A195,'X2'!$AJ:$AO,6,FALSE)),(IF($J$4=3,(VLOOKUP(A195,'X3'!$AJ:$AO,6,FALSE)),(IF($J$4=4,(VLOOKUP(A195,'X4'!$AJ:$AO,6,FALSE)),(IF($J$4=5,(VLOOKUP(A195,'X5'!$AJ:$AO,6,FALSE)),(IF($J$4=6,(VLOOKUP(A195,'X6'!$AJ:$AO,6,FALSE)),(IF($J$4=7,(VLOOKUP(A195,'X7'!$AJ:$AO,6,FALSE)),(IF($J$4=8,(VLOOKUP(A195,'X8'!$AJ:$AO,6,FALSE)),(IF($J$4=9,(VLOOKUP(A195,'X9'!$AJ:$AO,6,FALSE)),(IF($J$4=10,(VLOOKUP(A195,'X10'!$AJ:$AO,6,FALSE)),(IF($J$4=11,(VLOOKUP(A195,'X11'!$AJ:$AO,6,FALSE)),(IF($J$4=12,(VLOOKUP(A195,'X12'!$AJ:$AO,6,FALSE)),(VLOOKUP(A195,'X13'!$AJ:$AO,6,FALSE)))))))))))))))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118</v>
      </c>
      <c r="C198" s="15" t="s">
        <v>120</v>
      </c>
      <c r="D198" s="15" t="s">
        <v>139</v>
      </c>
      <c r="E198" s="15" t="s">
        <v>120</v>
      </c>
      <c r="F198" s="15" t="s">
        <v>139</v>
      </c>
    </row>
    <row r="199" spans="1:6" x14ac:dyDescent="0.2">
      <c r="A199" s="15">
        <v>1</v>
      </c>
      <c r="B199" s="18" t="str">
        <f>IF(ISERROR(((IF($J$4=1,(VLOOKUP(A199,'X1'!$AM:$AO,3,FALSE)),(IF($J$4=2,(VLOOKUP(A199,'X2'!$AM:$AO,3,FALSE)),(IF($J$4=3,(VLOOKUP(A199,'X3'!$AM:$AO,3,FALSE)),(IF($J$4=4,(VLOOKUP(A199,'X4'!$AM:$AO,3,FALSE)),(IF($J$4=5,(VLOOKUP(A199,'X5'!$AM:$AO,3,FALSE)),(IF($J$4=6,(VLOOKUP(A199,'X6'!$AM:$AO,3,FALSE)),(IF($J$4=7,(VLOOKUP(A199,'X7'!$AM:$AO,3,FALSE)),(IF($J$4=8,(VLOOKUP(A199,'X8'!$AM:$AO,3,FALSE)),(IF($J$4=9,(VLOOKUP(A199,'X9'!$AM:$AO,3,FALSE)),(IF($J$4=10,(VLOOKUP(A199,'X10'!$AM:$AO,3,FALSE)),(IF($J$4=11,(VLOOKUP(A199,'X11'!$AM:$AO,3,FALSE)),(IF($J$4=12,(VLOOKUP(A199,'X12'!$AM:$AO,3,FALSE)),(VLOOKUP(A199,'X13'!$AM:$AO,3,FALSE))))))))))))))))))))))))))))=TRUE,$G$4,(((IF($J$4=1,(VLOOKUP(A199,'X1'!$AM:$AO,3,FALSE)),(IF($J$4=2,(VLOOKUP(A199,'X2'!$AM:$AO,3,FALSE)),(IF($J$4=3,(VLOOKUP(A199,'X3'!$AM:$AO,3,FALSE)),(IF($J$4=4,(VLOOKUP(A199,'X4'!$AM:$AO,3,FALSE)),(IF($J$4=5,(VLOOKUP(A199,'X5'!$AM:$AO,3,FALSE)),(IF($J$4=6,(VLOOKUP(A199,'X6'!$AM:$AO,3,FALSE)),(IF($J$4=7,(VLOOKUP(A199,'X7'!$AM:$AO,3,FALSE)),(IF($J$4=8,(VLOOKUP(A199,'X8'!$AM:$AO,3,FALSE)),(IF($J$4=9,(VLOOKUP(A199,'X9'!$AM:$AO,3,FALSE)),(IF($J$4=10,(VLOOKUP(A199,'X10'!$AM:$AO,3,FALSE)),(IF($J$4=11,(VLOOKUP(A199,'X11'!$AM:$AO,3,FALSE)),(IF($J$4=12,(VLOOKUP(A199,'X12'!$AM:$AO,3,FALSE)),(VLOOKUP(A199,'X13'!$AM:$AO,3,FALSE)))))))))))))))))))))))))))))</f>
        <v>AFLT RM Equity</v>
      </c>
      <c r="C199" s="15">
        <f>COUNTIF($B$199:$B$234,"&lt;="&amp;B199)</f>
        <v>1</v>
      </c>
      <c r="D199" s="15" t="str">
        <f>B199</f>
        <v>AFLT RM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AFLT RM Equity</v>
      </c>
    </row>
    <row r="200" spans="1:6" x14ac:dyDescent="0.2">
      <c r="A200" s="15">
        <f>A199+1</f>
        <v>2</v>
      </c>
      <c r="B200" s="18" t="str">
        <f>IF(ISERROR(((IF($J$4=1,(VLOOKUP(A200,'X1'!$AM:$AO,3,FALSE)),(IF($J$4=2,(VLOOKUP(A200,'X2'!$AM:$AO,3,FALSE)),(IF($J$4=3,(VLOOKUP(A200,'X3'!$AM:$AO,3,FALSE)),(IF($J$4=4,(VLOOKUP(A200,'X4'!$AM:$AO,3,FALSE)),(IF($J$4=5,(VLOOKUP(A200,'X5'!$AM:$AO,3,FALSE)),(IF($J$4=6,(VLOOKUP(A200,'X6'!$AM:$AO,3,FALSE)),(IF($J$4=7,(VLOOKUP(A200,'X7'!$AM:$AO,3,FALSE)),(IF($J$4=8,(VLOOKUP(A200,'X8'!$AM:$AO,3,FALSE)),(IF($J$4=9,(VLOOKUP(A200,'X9'!$AM:$AO,3,FALSE)),(IF($J$4=10,(VLOOKUP(A200,'X10'!$AM:$AO,3,FALSE)),(IF($J$4=11,(VLOOKUP(A200,'X11'!$AM:$AO,3,FALSE)),(IF($J$4=12,(VLOOKUP(A200,'X12'!$AM:$AO,3,FALSE)),(VLOOKUP(A200,'X13'!$AM:$AO,3,FALSE))))))))))))))))))))))))))))=TRUE,$G$4,(((IF($J$4=1,(VLOOKUP(A200,'X1'!$AM:$AO,3,FALSE)),(IF($J$4=2,(VLOOKUP(A200,'X2'!$AM:$AO,3,FALSE)),(IF($J$4=3,(VLOOKUP(A200,'X3'!$AM:$AO,3,FALSE)),(IF($J$4=4,(VLOOKUP(A200,'X4'!$AM:$AO,3,FALSE)),(IF($J$4=5,(VLOOKUP(A200,'X5'!$AM:$AO,3,FALSE)),(IF($J$4=6,(VLOOKUP(A200,'X6'!$AM:$AO,3,FALSE)),(IF($J$4=7,(VLOOKUP(A200,'X7'!$AM:$AO,3,FALSE)),(IF($J$4=8,(VLOOKUP(A200,'X8'!$AM:$AO,3,FALSE)),(IF($J$4=9,(VLOOKUP(A200,'X9'!$AM:$AO,3,FALSE)),(IF($J$4=10,(VLOOKUP(A200,'X10'!$AM:$AO,3,FALSE)),(IF($J$4=11,(VLOOKUP(A200,'X11'!$AM:$AO,3,FALSE)),(IF($J$4=12,(VLOOKUP(A200,'X12'!$AM:$AO,3,FALSE)),(VLOOKUP(A200,'X13'!$AM:$AO,3,FALSE)))))))))))))))))))))))))))))</f>
        <v>ZZZZZZZ</v>
      </c>
      <c r="C200" s="15">
        <f t="shared" ref="C200:C234" si="30">COUNTIF($B$199:$B$234,"&lt;="&amp;B200)</f>
        <v>36</v>
      </c>
      <c r="D200" s="15" t="str">
        <f t="shared" ref="D200:D234" si="31">B200</f>
        <v>ZZZZZZZ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SNGS RM Equity</v>
      </c>
    </row>
    <row r="201" spans="1:6" x14ac:dyDescent="0.2">
      <c r="A201" s="15">
        <f t="shared" ref="A201:A216" si="33">A200+1</f>
        <v>3</v>
      </c>
      <c r="B201" s="18" t="str">
        <f>IF(ISERROR(((IF($J$4=1,(VLOOKUP(A201,'X1'!$AM:$AO,3,FALSE)),(IF($J$4=2,(VLOOKUP(A201,'X2'!$AM:$AO,3,FALSE)),(IF($J$4=3,(VLOOKUP(A201,'X3'!$AM:$AO,3,FALSE)),(IF($J$4=4,(VLOOKUP(A201,'X4'!$AM:$AO,3,FALSE)),(IF($J$4=5,(VLOOKUP(A201,'X5'!$AM:$AO,3,FALSE)),(IF($J$4=6,(VLOOKUP(A201,'X6'!$AM:$AO,3,FALSE)),(IF($J$4=7,(VLOOKUP(A201,'X7'!$AM:$AO,3,FALSE)),(IF($J$4=8,(VLOOKUP(A201,'X8'!$AM:$AO,3,FALSE)),(IF($J$4=9,(VLOOKUP(A201,'X9'!$AM:$AO,3,FALSE)),(IF($J$4=10,(VLOOKUP(A201,'X10'!$AM:$AO,3,FALSE)),(IF($J$4=11,(VLOOKUP(A201,'X11'!$AM:$AO,3,FALSE)),(IF($J$4=12,(VLOOKUP(A201,'X12'!$AM:$AO,3,FALSE)),(VLOOKUP(A201,'X13'!$AM:$AO,3,FALSE))))))))))))))))))))))))))))=TRUE,$G$4,(((IF($J$4=1,(VLOOKUP(A201,'X1'!$AM:$AO,3,FALSE)),(IF($J$4=2,(VLOOKUP(A201,'X2'!$AM:$AO,3,FALSE)),(IF($J$4=3,(VLOOKUP(A201,'X3'!$AM:$AO,3,FALSE)),(IF($J$4=4,(VLOOKUP(A201,'X4'!$AM:$AO,3,FALSE)),(IF($J$4=5,(VLOOKUP(A201,'X5'!$AM:$AO,3,FALSE)),(IF($J$4=6,(VLOOKUP(A201,'X6'!$AM:$AO,3,FALSE)),(IF($J$4=7,(VLOOKUP(A201,'X7'!$AM:$AO,3,FALSE)),(IF($J$4=8,(VLOOKUP(A201,'X8'!$AM:$AO,3,FALSE)),(IF($J$4=9,(VLOOKUP(A201,'X9'!$AM:$AO,3,FALSE)),(IF($J$4=10,(VLOOKUP(A201,'X10'!$AM:$AO,3,FALSE)),(IF($J$4=11,(VLOOKUP(A201,'X11'!$AM:$AO,3,FALSE)),(IF($J$4=12,(VLOOKUP(A201,'X12'!$AM:$AO,3,FALSE)),(VLOOKUP(A201,'X13'!$AM:$AO,3,FALSE)))))))))))))))))))))))))))))</f>
        <v>ZZZZZZZ</v>
      </c>
      <c r="C201" s="15">
        <f t="shared" si="30"/>
        <v>36</v>
      </c>
      <c r="D201" s="15" t="str">
        <f t="shared" si="31"/>
        <v>ZZZZZZZ</v>
      </c>
      <c r="E201" s="15">
        <f t="shared" ref="E201:E234" si="34">E200+1</f>
        <v>3</v>
      </c>
      <c r="F201" s="15" t="str">
        <f t="shared" si="32"/>
        <v>SNGSP RM Equity</v>
      </c>
    </row>
    <row r="202" spans="1:6" x14ac:dyDescent="0.2">
      <c r="A202" s="15">
        <f t="shared" si="33"/>
        <v>4</v>
      </c>
      <c r="B202" s="18" t="str">
        <f>IF(ISERROR(((IF($J$4=1,(VLOOKUP(A202,'X1'!$AM:$AO,3,FALSE)),(IF($J$4=2,(VLOOKUP(A202,'X2'!$AM:$AO,3,FALSE)),(IF($J$4=3,(VLOOKUP(A202,'X3'!$AM:$AO,3,FALSE)),(IF($J$4=4,(VLOOKUP(A202,'X4'!$AM:$AO,3,FALSE)),(IF($J$4=5,(VLOOKUP(A202,'X5'!$AM:$AO,3,FALSE)),(IF($J$4=6,(VLOOKUP(A202,'X6'!$AM:$AO,3,FALSE)),(IF($J$4=7,(VLOOKUP(A202,'X7'!$AM:$AO,3,FALSE)),(IF($J$4=8,(VLOOKUP(A202,'X8'!$AM:$AO,3,FALSE)),(IF($J$4=9,(VLOOKUP(A202,'X9'!$AM:$AO,3,FALSE)),(IF($J$4=10,(VLOOKUP(A202,'X10'!$AM:$AO,3,FALSE)),(IF($J$4=11,(VLOOKUP(A202,'X11'!$AM:$AO,3,FALSE)),(IF($J$4=12,(VLOOKUP(A202,'X12'!$AM:$AO,3,FALSE)),(VLOOKUP(A202,'X13'!$AM:$AO,3,FALSE))))))))))))))))))))))))))))=TRUE,$G$4,(((IF($J$4=1,(VLOOKUP(A202,'X1'!$AM:$AO,3,FALSE)),(IF($J$4=2,(VLOOKUP(A202,'X2'!$AM:$AO,3,FALSE)),(IF($J$4=3,(VLOOKUP(A202,'X3'!$AM:$AO,3,FALSE)),(IF($J$4=4,(VLOOKUP(A202,'X4'!$AM:$AO,3,FALSE)),(IF($J$4=5,(VLOOKUP(A202,'X5'!$AM:$AO,3,FALSE)),(IF($J$4=6,(VLOOKUP(A202,'X6'!$AM:$AO,3,FALSE)),(IF($J$4=7,(VLOOKUP(A202,'X7'!$AM:$AO,3,FALSE)),(IF($J$4=8,(VLOOKUP(A202,'X8'!$AM:$AO,3,FALSE)),(IF($J$4=9,(VLOOKUP(A202,'X9'!$AM:$AO,3,FALSE)),(IF($J$4=10,(VLOOKUP(A202,'X10'!$AM:$AO,3,FALSE)),(IF($J$4=11,(VLOOKUP(A202,'X11'!$AM:$AO,3,FALSE)),(IF($J$4=12,(VLOOKUP(A202,'X12'!$AM:$AO,3,FALSE)),(VLOOKUP(A202,'X13'!$AM:$AO,3,FALSE)))))))))))))))))))))))))))))</f>
        <v>ZZZZZZZ</v>
      </c>
      <c r="C202" s="15">
        <f t="shared" si="30"/>
        <v>36</v>
      </c>
      <c r="D202" s="15" t="str">
        <f t="shared" si="31"/>
        <v>ZZZZZZZ</v>
      </c>
      <c r="E202" s="15">
        <f t="shared" si="34"/>
        <v>4</v>
      </c>
      <c r="F202" s="15" t="str">
        <f t="shared" si="32"/>
        <v/>
      </c>
    </row>
    <row r="203" spans="1:6" x14ac:dyDescent="0.2">
      <c r="A203" s="15">
        <f t="shared" si="33"/>
        <v>5</v>
      </c>
      <c r="B203" s="18" t="str">
        <f>IF(ISERROR(((IF($J$4=1,(VLOOKUP(A203,'X1'!$AM:$AO,3,FALSE)),(IF($J$4=2,(VLOOKUP(A203,'X2'!$AM:$AO,3,FALSE)),(IF($J$4=3,(VLOOKUP(A203,'X3'!$AM:$AO,3,FALSE)),(IF($J$4=4,(VLOOKUP(A203,'X4'!$AM:$AO,3,FALSE)),(IF($J$4=5,(VLOOKUP(A203,'X5'!$AM:$AO,3,FALSE)),(IF($J$4=6,(VLOOKUP(A203,'X6'!$AM:$AO,3,FALSE)),(IF($J$4=7,(VLOOKUP(A203,'X7'!$AM:$AO,3,FALSE)),(IF($J$4=8,(VLOOKUP(A203,'X8'!$AM:$AO,3,FALSE)),(IF($J$4=9,(VLOOKUP(A203,'X9'!$AM:$AO,3,FALSE)),(IF($J$4=10,(VLOOKUP(A203,'X10'!$AM:$AO,3,FALSE)),(IF($J$4=11,(VLOOKUP(A203,'X11'!$AM:$AO,3,FALSE)),(IF($J$4=12,(VLOOKUP(A203,'X12'!$AM:$AO,3,FALSE)),(VLOOKUP(A203,'X13'!$AM:$AO,3,FALSE))))))))))))))))))))))))))))=TRUE,$G$4,(((IF($J$4=1,(VLOOKUP(A203,'X1'!$AM:$AO,3,FALSE)),(IF($J$4=2,(VLOOKUP(A203,'X2'!$AM:$AO,3,FALSE)),(IF($J$4=3,(VLOOKUP(A203,'X3'!$AM:$AO,3,FALSE)),(IF($J$4=4,(VLOOKUP(A203,'X4'!$AM:$AO,3,FALSE)),(IF($J$4=5,(VLOOKUP(A203,'X5'!$AM:$AO,3,FALSE)),(IF($J$4=6,(VLOOKUP(A203,'X6'!$AM:$AO,3,FALSE)),(IF($J$4=7,(VLOOKUP(A203,'X7'!$AM:$AO,3,FALSE)),(IF($J$4=8,(VLOOKUP(A203,'X8'!$AM:$AO,3,FALSE)),(IF($J$4=9,(VLOOKUP(A203,'X9'!$AM:$AO,3,FALSE)),(IF($J$4=10,(VLOOKUP(A203,'X10'!$AM:$AO,3,FALSE)),(IF($J$4=11,(VLOOKUP(A203,'X11'!$AM:$AO,3,FALSE)),(IF($J$4=12,(VLOOKUP(A203,'X12'!$AM:$AO,3,FALSE)),(VLOOKUP(A203,'X13'!$AM:$AO,3,FALSE)))))))))))))))))))))))))))))</f>
        <v>ZZZZZZZ</v>
      </c>
      <c r="C203" s="15">
        <f t="shared" si="30"/>
        <v>36</v>
      </c>
      <c r="D203" s="15" t="str">
        <f t="shared" si="31"/>
        <v>ZZZZZZZ</v>
      </c>
      <c r="E203" s="15">
        <f t="shared" si="34"/>
        <v>5</v>
      </c>
      <c r="F203" s="15" t="str">
        <f t="shared" si="32"/>
        <v/>
      </c>
    </row>
    <row r="204" spans="1:6" x14ac:dyDescent="0.2">
      <c r="A204" s="15">
        <f t="shared" si="33"/>
        <v>6</v>
      </c>
      <c r="B204" s="18" t="str">
        <f>IF(ISERROR(((IF($J$4=1,(VLOOKUP(A204,'X1'!$AM:$AO,3,FALSE)),(IF($J$4=2,(VLOOKUP(A204,'X2'!$AM:$AO,3,FALSE)),(IF($J$4=3,(VLOOKUP(A204,'X3'!$AM:$AO,3,FALSE)),(IF($J$4=4,(VLOOKUP(A204,'X4'!$AM:$AO,3,FALSE)),(IF($J$4=5,(VLOOKUP(A204,'X5'!$AM:$AO,3,FALSE)),(IF($J$4=6,(VLOOKUP(A204,'X6'!$AM:$AO,3,FALSE)),(IF($J$4=7,(VLOOKUP(A204,'X7'!$AM:$AO,3,FALSE)),(IF($J$4=8,(VLOOKUP(A204,'X8'!$AM:$AO,3,FALSE)),(IF($J$4=9,(VLOOKUP(A204,'X9'!$AM:$AO,3,FALSE)),(IF($J$4=10,(VLOOKUP(A204,'X10'!$AM:$AO,3,FALSE)),(IF($J$4=11,(VLOOKUP(A204,'X11'!$AM:$AO,3,FALSE)),(IF($J$4=12,(VLOOKUP(A204,'X12'!$AM:$AO,3,FALSE)),(VLOOKUP(A204,'X13'!$AM:$AO,3,FALSE))))))))))))))))))))))))))))=TRUE,$G$4,(((IF($J$4=1,(VLOOKUP(A204,'X1'!$AM:$AO,3,FALSE)),(IF($J$4=2,(VLOOKUP(A204,'X2'!$AM:$AO,3,FALSE)),(IF($J$4=3,(VLOOKUP(A204,'X3'!$AM:$AO,3,FALSE)),(IF($J$4=4,(VLOOKUP(A204,'X4'!$AM:$AO,3,FALSE)),(IF($J$4=5,(VLOOKUP(A204,'X5'!$AM:$AO,3,FALSE)),(IF($J$4=6,(VLOOKUP(A204,'X6'!$AM:$AO,3,FALSE)),(IF($J$4=7,(VLOOKUP(A204,'X7'!$AM:$AO,3,FALSE)),(IF($J$4=8,(VLOOKUP(A204,'X8'!$AM:$AO,3,FALSE)),(IF($J$4=9,(VLOOKUP(A204,'X9'!$AM:$AO,3,FALSE)),(IF($J$4=10,(VLOOKUP(A204,'X10'!$AM:$AO,3,FALSE)),(IF($J$4=11,(VLOOKUP(A204,'X11'!$AM:$AO,3,FALSE)),(IF($J$4=12,(VLOOKUP(A204,'X12'!$AM:$AO,3,FALSE)),(VLOOKUP(A204,'X13'!$AM:$AO,3,FALSE)))))))))))))))))))))))))))))</f>
        <v>ZZZZZZZ</v>
      </c>
      <c r="C204" s="15">
        <f t="shared" si="30"/>
        <v>36</v>
      </c>
      <c r="D204" s="15" t="str">
        <f t="shared" si="31"/>
        <v>ZZZZZZZ</v>
      </c>
      <c r="E204" s="15">
        <f t="shared" si="34"/>
        <v>6</v>
      </c>
      <c r="F204" s="15" t="str">
        <f t="shared" si="32"/>
        <v/>
      </c>
    </row>
    <row r="205" spans="1:6" x14ac:dyDescent="0.2">
      <c r="A205" s="15">
        <f t="shared" si="33"/>
        <v>7</v>
      </c>
      <c r="B205" s="18" t="str">
        <f>IF(ISERROR(((IF($J$4=1,(VLOOKUP(A205,'X1'!$AM:$AO,3,FALSE)),(IF($J$4=2,(VLOOKUP(A205,'X2'!$AM:$AO,3,FALSE)),(IF($J$4=3,(VLOOKUP(A205,'X3'!$AM:$AO,3,FALSE)),(IF($J$4=4,(VLOOKUP(A205,'X4'!$AM:$AO,3,FALSE)),(IF($J$4=5,(VLOOKUP(A205,'X5'!$AM:$AO,3,FALSE)),(IF($J$4=6,(VLOOKUP(A205,'X6'!$AM:$AO,3,FALSE)),(IF($J$4=7,(VLOOKUP(A205,'X7'!$AM:$AO,3,FALSE)),(IF($J$4=8,(VLOOKUP(A205,'X8'!$AM:$AO,3,FALSE)),(IF($J$4=9,(VLOOKUP(A205,'X9'!$AM:$AO,3,FALSE)),(IF($J$4=10,(VLOOKUP(A205,'X10'!$AM:$AO,3,FALSE)),(IF($J$4=11,(VLOOKUP(A205,'X11'!$AM:$AO,3,FALSE)),(IF($J$4=12,(VLOOKUP(A205,'X12'!$AM:$AO,3,FALSE)),(VLOOKUP(A205,'X13'!$AM:$AO,3,FALSE))))))))))))))))))))))))))))=TRUE,$G$4,(((IF($J$4=1,(VLOOKUP(A205,'X1'!$AM:$AO,3,FALSE)),(IF($J$4=2,(VLOOKUP(A205,'X2'!$AM:$AO,3,FALSE)),(IF($J$4=3,(VLOOKUP(A205,'X3'!$AM:$AO,3,FALSE)),(IF($J$4=4,(VLOOKUP(A205,'X4'!$AM:$AO,3,FALSE)),(IF($J$4=5,(VLOOKUP(A205,'X5'!$AM:$AO,3,FALSE)),(IF($J$4=6,(VLOOKUP(A205,'X6'!$AM:$AO,3,FALSE)),(IF($J$4=7,(VLOOKUP(A205,'X7'!$AM:$AO,3,FALSE)),(IF($J$4=8,(VLOOKUP(A205,'X8'!$AM:$AO,3,FALSE)),(IF($J$4=9,(VLOOKUP(A205,'X9'!$AM:$AO,3,FALSE)),(IF($J$4=10,(VLOOKUP(A205,'X10'!$AM:$AO,3,FALSE)),(IF($J$4=11,(VLOOKUP(A205,'X11'!$AM:$AO,3,FALSE)),(IF($J$4=12,(VLOOKUP(A205,'X12'!$AM:$AO,3,FALSE)),(VLOOKUP(A205,'X13'!$AM:$AO,3,FALSE)))))))))))))))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/>
      </c>
    </row>
    <row r="206" spans="1:6" x14ac:dyDescent="0.2">
      <c r="A206" s="15">
        <f t="shared" si="33"/>
        <v>8</v>
      </c>
      <c r="B206" s="18" t="str">
        <f>IF(ISERROR(((IF($J$4=1,(VLOOKUP(A206,'X1'!$AM:$AO,3,FALSE)),(IF($J$4=2,(VLOOKUP(A206,'X2'!$AM:$AO,3,FALSE)),(IF($J$4=3,(VLOOKUP(A206,'X3'!$AM:$AO,3,FALSE)),(IF($J$4=4,(VLOOKUP(A206,'X4'!$AM:$AO,3,FALSE)),(IF($J$4=5,(VLOOKUP(A206,'X5'!$AM:$AO,3,FALSE)),(IF($J$4=6,(VLOOKUP(A206,'X6'!$AM:$AO,3,FALSE)),(IF($J$4=7,(VLOOKUP(A206,'X7'!$AM:$AO,3,FALSE)),(IF($J$4=8,(VLOOKUP(A206,'X8'!$AM:$AO,3,FALSE)),(IF($J$4=9,(VLOOKUP(A206,'X9'!$AM:$AO,3,FALSE)),(IF($J$4=10,(VLOOKUP(A206,'X10'!$AM:$AO,3,FALSE)),(IF($J$4=11,(VLOOKUP(A206,'X11'!$AM:$AO,3,FALSE)),(IF($J$4=12,(VLOOKUP(A206,'X12'!$AM:$AO,3,FALSE)),(VLOOKUP(A206,'X13'!$AM:$AO,3,FALSE))))))))))))))))))))))))))))=TRUE,$G$4,(((IF($J$4=1,(VLOOKUP(A206,'X1'!$AM:$AO,3,FALSE)),(IF($J$4=2,(VLOOKUP(A206,'X2'!$AM:$AO,3,FALSE)),(IF($J$4=3,(VLOOKUP(A206,'X3'!$AM:$AO,3,FALSE)),(IF($J$4=4,(VLOOKUP(A206,'X4'!$AM:$AO,3,FALSE)),(IF($J$4=5,(VLOOKUP(A206,'X5'!$AM:$AO,3,FALSE)),(IF($J$4=6,(VLOOKUP(A206,'X6'!$AM:$AO,3,FALSE)),(IF($J$4=7,(VLOOKUP(A206,'X7'!$AM:$AO,3,FALSE)),(IF($J$4=8,(VLOOKUP(A206,'X8'!$AM:$AO,3,FALSE)),(IF($J$4=9,(VLOOKUP(A206,'X9'!$AM:$AO,3,FALSE)),(IF($J$4=10,(VLOOKUP(A206,'X10'!$AM:$AO,3,FALSE)),(IF($J$4=11,(VLOOKUP(A206,'X11'!$AM:$AO,3,FALSE)),(IF($J$4=12,(VLOOKUP(A206,'X12'!$AM:$AO,3,FALSE)),(VLOOKUP(A206,'X13'!$AM:$AO,3,FALSE)))))))))))))))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/>
      </c>
    </row>
    <row r="207" spans="1:6" x14ac:dyDescent="0.2">
      <c r="A207" s="15">
        <f t="shared" si="33"/>
        <v>9</v>
      </c>
      <c r="B207" s="18" t="str">
        <f>IF(ISERROR(((IF($J$4=1,(VLOOKUP(A207,'X1'!$AM:$AO,3,FALSE)),(IF($J$4=2,(VLOOKUP(A207,'X2'!$AM:$AO,3,FALSE)),(IF($J$4=3,(VLOOKUP(A207,'X3'!$AM:$AO,3,FALSE)),(IF($J$4=4,(VLOOKUP(A207,'X4'!$AM:$AO,3,FALSE)),(IF($J$4=5,(VLOOKUP(A207,'X5'!$AM:$AO,3,FALSE)),(IF($J$4=6,(VLOOKUP(A207,'X6'!$AM:$AO,3,FALSE)),(IF($J$4=7,(VLOOKUP(A207,'X7'!$AM:$AO,3,FALSE)),(IF($J$4=8,(VLOOKUP(A207,'X8'!$AM:$AO,3,FALSE)),(IF($J$4=9,(VLOOKUP(A207,'X9'!$AM:$AO,3,FALSE)),(IF($J$4=10,(VLOOKUP(A207,'X10'!$AM:$AO,3,FALSE)),(IF($J$4=11,(VLOOKUP(A207,'X11'!$AM:$AO,3,FALSE)),(IF($J$4=12,(VLOOKUP(A207,'X12'!$AM:$AO,3,FALSE)),(VLOOKUP(A207,'X13'!$AM:$AO,3,FALSE))))))))))))))))))))))))))))=TRUE,$G$4,(((IF($J$4=1,(VLOOKUP(A207,'X1'!$AM:$AO,3,FALSE)),(IF($J$4=2,(VLOOKUP(A207,'X2'!$AM:$AO,3,FALSE)),(IF($J$4=3,(VLOOKUP(A207,'X3'!$AM:$AO,3,FALSE)),(IF($J$4=4,(VLOOKUP(A207,'X4'!$AM:$AO,3,FALSE)),(IF($J$4=5,(VLOOKUP(A207,'X5'!$AM:$AO,3,FALSE)),(IF($J$4=6,(VLOOKUP(A207,'X6'!$AM:$AO,3,FALSE)),(IF($J$4=7,(VLOOKUP(A207,'X7'!$AM:$AO,3,FALSE)),(IF($J$4=8,(VLOOKUP(A207,'X8'!$AM:$AO,3,FALSE)),(IF($J$4=9,(VLOOKUP(A207,'X9'!$AM:$AO,3,FALSE)),(IF($J$4=10,(VLOOKUP(A207,'X10'!$AM:$AO,3,FALSE)),(IF($J$4=11,(VLOOKUP(A207,'X11'!$AM:$AO,3,FALSE)),(IF($J$4=12,(VLOOKUP(A207,'X12'!$AM:$AO,3,FALSE)),(VLOOKUP(A207,'X13'!$AM:$AO,3,FALSE)))))))))))))))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/>
      </c>
    </row>
    <row r="208" spans="1:6" x14ac:dyDescent="0.2">
      <c r="A208" s="15">
        <f t="shared" si="33"/>
        <v>10</v>
      </c>
      <c r="B208" s="18" t="str">
        <f>IF(ISERROR(((IF($J$4=1,(VLOOKUP(A208,'X1'!$AM:$AO,3,FALSE)),(IF($J$4=2,(VLOOKUP(A208,'X2'!$AM:$AO,3,FALSE)),(IF($J$4=3,(VLOOKUP(A208,'X3'!$AM:$AO,3,FALSE)),(IF($J$4=4,(VLOOKUP(A208,'X4'!$AM:$AO,3,FALSE)),(IF($J$4=5,(VLOOKUP(A208,'X5'!$AM:$AO,3,FALSE)),(IF($J$4=6,(VLOOKUP(A208,'X6'!$AM:$AO,3,FALSE)),(IF($J$4=7,(VLOOKUP(A208,'X7'!$AM:$AO,3,FALSE)),(IF($J$4=8,(VLOOKUP(A208,'X8'!$AM:$AO,3,FALSE)),(IF($J$4=9,(VLOOKUP(A208,'X9'!$AM:$AO,3,FALSE)),(IF($J$4=10,(VLOOKUP(A208,'X10'!$AM:$AO,3,FALSE)),(IF($J$4=11,(VLOOKUP(A208,'X11'!$AM:$AO,3,FALSE)),(IF($J$4=12,(VLOOKUP(A208,'X12'!$AM:$AO,3,FALSE)),(VLOOKUP(A208,'X13'!$AM:$AO,3,FALSE))))))))))))))))))))))))))))=TRUE,$G$4,(((IF($J$4=1,(VLOOKUP(A208,'X1'!$AM:$AO,3,FALSE)),(IF($J$4=2,(VLOOKUP(A208,'X2'!$AM:$AO,3,FALSE)),(IF($J$4=3,(VLOOKUP(A208,'X3'!$AM:$AO,3,FALSE)),(IF($J$4=4,(VLOOKUP(A208,'X4'!$AM:$AO,3,FALSE)),(IF($J$4=5,(VLOOKUP(A208,'X5'!$AM:$AO,3,FALSE)),(IF($J$4=6,(VLOOKUP(A208,'X6'!$AM:$AO,3,FALSE)),(IF($J$4=7,(VLOOKUP(A208,'X7'!$AM:$AO,3,FALSE)),(IF($J$4=8,(VLOOKUP(A208,'X8'!$AM:$AO,3,FALSE)),(IF($J$4=9,(VLOOKUP(A208,'X9'!$AM:$AO,3,FALSE)),(IF($J$4=10,(VLOOKUP(A208,'X10'!$AM:$AO,3,FALSE)),(IF($J$4=11,(VLOOKUP(A208,'X11'!$AM:$AO,3,FALSE)),(IF($J$4=12,(VLOOKUP(A208,'X12'!$AM:$AO,3,FALSE)),(VLOOKUP(A208,'X13'!$AM:$AO,3,FALSE)))))))))))))))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/>
      </c>
    </row>
    <row r="209" spans="1:6" x14ac:dyDescent="0.2">
      <c r="A209" s="15">
        <f t="shared" si="33"/>
        <v>11</v>
      </c>
      <c r="B209" s="18" t="str">
        <f>IF(ISERROR(((IF($J$4=1,(VLOOKUP(A209,'X1'!$AM:$AO,3,FALSE)),(IF($J$4=2,(VLOOKUP(A209,'X2'!$AM:$AO,3,FALSE)),(IF($J$4=3,(VLOOKUP(A209,'X3'!$AM:$AO,3,FALSE)),(IF($J$4=4,(VLOOKUP(A209,'X4'!$AM:$AO,3,FALSE)),(IF($J$4=5,(VLOOKUP(A209,'X5'!$AM:$AO,3,FALSE)),(IF($J$4=6,(VLOOKUP(A209,'X6'!$AM:$AO,3,FALSE)),(IF($J$4=7,(VLOOKUP(A209,'X7'!$AM:$AO,3,FALSE)),(IF($J$4=8,(VLOOKUP(A209,'X8'!$AM:$AO,3,FALSE)),(IF($J$4=9,(VLOOKUP(A209,'X9'!$AM:$AO,3,FALSE)),(IF($J$4=10,(VLOOKUP(A209,'X10'!$AM:$AO,3,FALSE)),(IF($J$4=11,(VLOOKUP(A209,'X11'!$AM:$AO,3,FALSE)),(IF($J$4=12,(VLOOKUP(A209,'X12'!$AM:$AO,3,FALSE)),(VLOOKUP(A209,'X13'!$AM:$AO,3,FALSE))))))))))))))))))))))))))))=TRUE,$G$4,(((IF($J$4=1,(VLOOKUP(A209,'X1'!$AM:$AO,3,FALSE)),(IF($J$4=2,(VLOOKUP(A209,'X2'!$AM:$AO,3,FALSE)),(IF($J$4=3,(VLOOKUP(A209,'X3'!$AM:$AO,3,FALSE)),(IF($J$4=4,(VLOOKUP(A209,'X4'!$AM:$AO,3,FALSE)),(IF($J$4=5,(VLOOKUP(A209,'X5'!$AM:$AO,3,FALSE)),(IF($J$4=6,(VLOOKUP(A209,'X6'!$AM:$AO,3,FALSE)),(IF($J$4=7,(VLOOKUP(A209,'X7'!$AM:$AO,3,FALSE)),(IF($J$4=8,(VLOOKUP(A209,'X8'!$AM:$AO,3,FALSE)),(IF($J$4=9,(VLOOKUP(A209,'X9'!$AM:$AO,3,FALSE)),(IF($J$4=10,(VLOOKUP(A209,'X10'!$AM:$AO,3,FALSE)),(IF($J$4=11,(VLOOKUP(A209,'X11'!$AM:$AO,3,FALSE)),(IF($J$4=12,(VLOOKUP(A209,'X12'!$AM:$AO,3,FALSE)),(VLOOKUP(A209,'X13'!$AM:$AO,3,FALSE)))))))))))))))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/>
      </c>
    </row>
    <row r="210" spans="1:6" x14ac:dyDescent="0.2">
      <c r="A210" s="15">
        <f t="shared" si="33"/>
        <v>12</v>
      </c>
      <c r="B210" s="18" t="str">
        <f>IF(ISERROR(((IF($J$4=1,(VLOOKUP(A210,'X1'!$AM:$AO,3,FALSE)),(IF($J$4=2,(VLOOKUP(A210,'X2'!$AM:$AO,3,FALSE)),(IF($J$4=3,(VLOOKUP(A210,'X3'!$AM:$AO,3,FALSE)),(IF($J$4=4,(VLOOKUP(A210,'X4'!$AM:$AO,3,FALSE)),(IF($J$4=5,(VLOOKUP(A210,'X5'!$AM:$AO,3,FALSE)),(IF($J$4=6,(VLOOKUP(A210,'X6'!$AM:$AO,3,FALSE)),(IF($J$4=7,(VLOOKUP(A210,'X7'!$AM:$AO,3,FALSE)),(IF($J$4=8,(VLOOKUP(A210,'X8'!$AM:$AO,3,FALSE)),(IF($J$4=9,(VLOOKUP(A210,'X9'!$AM:$AO,3,FALSE)),(IF($J$4=10,(VLOOKUP(A210,'X10'!$AM:$AO,3,FALSE)),(IF($J$4=11,(VLOOKUP(A210,'X11'!$AM:$AO,3,FALSE)),(IF($J$4=12,(VLOOKUP(A210,'X12'!$AM:$AO,3,FALSE)),(VLOOKUP(A210,'X13'!$AM:$AO,3,FALSE))))))))))))))))))))))))))))=TRUE,$G$4,(((IF($J$4=1,(VLOOKUP(A210,'X1'!$AM:$AO,3,FALSE)),(IF($J$4=2,(VLOOKUP(A210,'X2'!$AM:$AO,3,FALSE)),(IF($J$4=3,(VLOOKUP(A210,'X3'!$AM:$AO,3,FALSE)),(IF($J$4=4,(VLOOKUP(A210,'X4'!$AM:$AO,3,FALSE)),(IF($J$4=5,(VLOOKUP(A210,'X5'!$AM:$AO,3,FALSE)),(IF($J$4=6,(VLOOKUP(A210,'X6'!$AM:$AO,3,FALSE)),(IF($J$4=7,(VLOOKUP(A210,'X7'!$AM:$AO,3,FALSE)),(IF($J$4=8,(VLOOKUP(A210,'X8'!$AM:$AO,3,FALSE)),(IF($J$4=9,(VLOOKUP(A210,'X9'!$AM:$AO,3,FALSE)),(IF($J$4=10,(VLOOKUP(A210,'X10'!$AM:$AO,3,FALSE)),(IF($J$4=11,(VLOOKUP(A210,'X11'!$AM:$AO,3,FALSE)),(IF($J$4=12,(VLOOKUP(A210,'X12'!$AM:$AO,3,FALSE)),(VLOOKUP(A210,'X13'!$AM:$AO,3,FALSE)))))))))))))))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/>
      </c>
    </row>
    <row r="211" spans="1:6" x14ac:dyDescent="0.2">
      <c r="A211" s="15">
        <f t="shared" si="33"/>
        <v>13</v>
      </c>
      <c r="B211" s="18" t="str">
        <f>IF(ISERROR(((IF($J$4=1,(VLOOKUP(A211,'X1'!$AM:$AO,3,FALSE)),(IF($J$4=2,(VLOOKUP(A211,'X2'!$AM:$AO,3,FALSE)),(IF($J$4=3,(VLOOKUP(A211,'X3'!$AM:$AO,3,FALSE)),(IF($J$4=4,(VLOOKUP(A211,'X4'!$AM:$AO,3,FALSE)),(IF($J$4=5,(VLOOKUP(A211,'X5'!$AM:$AO,3,FALSE)),(IF($J$4=6,(VLOOKUP(A211,'X6'!$AM:$AO,3,FALSE)),(IF($J$4=7,(VLOOKUP(A211,'X7'!$AM:$AO,3,FALSE)),(IF($J$4=8,(VLOOKUP(A211,'X8'!$AM:$AO,3,FALSE)),(IF($J$4=9,(VLOOKUP(A211,'X9'!$AM:$AO,3,FALSE)),(IF($J$4=10,(VLOOKUP(A211,'X10'!$AM:$AO,3,FALSE)),(IF($J$4=11,(VLOOKUP(A211,'X11'!$AM:$AO,3,FALSE)),(IF($J$4=12,(VLOOKUP(A211,'X12'!$AM:$AO,3,FALSE)),(VLOOKUP(A211,'X13'!$AM:$AO,3,FALSE))))))))))))))))))))))))))))=TRUE,$G$4,(((IF($J$4=1,(VLOOKUP(A211,'X1'!$AM:$AO,3,FALSE)),(IF($J$4=2,(VLOOKUP(A211,'X2'!$AM:$AO,3,FALSE)),(IF($J$4=3,(VLOOKUP(A211,'X3'!$AM:$AO,3,FALSE)),(IF($J$4=4,(VLOOKUP(A211,'X4'!$AM:$AO,3,FALSE)),(IF($J$4=5,(VLOOKUP(A211,'X5'!$AM:$AO,3,FALSE)),(IF($J$4=6,(VLOOKUP(A211,'X6'!$AM:$AO,3,FALSE)),(IF($J$4=7,(VLOOKUP(A211,'X7'!$AM:$AO,3,FALSE)),(IF($J$4=8,(VLOOKUP(A211,'X8'!$AM:$AO,3,FALSE)),(IF($J$4=9,(VLOOKUP(A211,'X9'!$AM:$AO,3,FALSE)),(IF($J$4=10,(VLOOKUP(A211,'X10'!$AM:$AO,3,FALSE)),(IF($J$4=11,(VLOOKUP(A211,'X11'!$AM:$AO,3,FALSE)),(IF($J$4=12,(VLOOKUP(A211,'X12'!$AM:$AO,3,FALSE)),(VLOOKUP(A211,'X13'!$AM:$AO,3,FALSE)))))))))))))))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/>
      </c>
    </row>
    <row r="212" spans="1:6" x14ac:dyDescent="0.2">
      <c r="A212" s="15">
        <f t="shared" si="33"/>
        <v>14</v>
      </c>
      <c r="B212" s="18" t="str">
        <f>IF(ISERROR(((IF($J$4=1,(VLOOKUP(A212,'X1'!$AM:$AO,3,FALSE)),(IF($J$4=2,(VLOOKUP(A212,'X2'!$AM:$AO,3,FALSE)),(IF($J$4=3,(VLOOKUP(A212,'X3'!$AM:$AO,3,FALSE)),(IF($J$4=4,(VLOOKUP(A212,'X4'!$AM:$AO,3,FALSE)),(IF($J$4=5,(VLOOKUP(A212,'X5'!$AM:$AO,3,FALSE)),(IF($J$4=6,(VLOOKUP(A212,'X6'!$AM:$AO,3,FALSE)),(IF($J$4=7,(VLOOKUP(A212,'X7'!$AM:$AO,3,FALSE)),(IF($J$4=8,(VLOOKUP(A212,'X8'!$AM:$AO,3,FALSE)),(IF($J$4=9,(VLOOKUP(A212,'X9'!$AM:$AO,3,FALSE)),(IF($J$4=10,(VLOOKUP(A212,'X10'!$AM:$AO,3,FALSE)),(IF($J$4=11,(VLOOKUP(A212,'X11'!$AM:$AO,3,FALSE)),(IF($J$4=12,(VLOOKUP(A212,'X12'!$AM:$AO,3,FALSE)),(VLOOKUP(A212,'X13'!$AM:$AO,3,FALSE))))))))))))))))))))))))))))=TRUE,$G$4,(((IF($J$4=1,(VLOOKUP(A212,'X1'!$AM:$AO,3,FALSE)),(IF($J$4=2,(VLOOKUP(A212,'X2'!$AM:$AO,3,FALSE)),(IF($J$4=3,(VLOOKUP(A212,'X3'!$AM:$AO,3,FALSE)),(IF($J$4=4,(VLOOKUP(A212,'X4'!$AM:$AO,3,FALSE)),(IF($J$4=5,(VLOOKUP(A212,'X5'!$AM:$AO,3,FALSE)),(IF($J$4=6,(VLOOKUP(A212,'X6'!$AM:$AO,3,FALSE)),(IF($J$4=7,(VLOOKUP(A212,'X7'!$AM:$AO,3,FALSE)),(IF($J$4=8,(VLOOKUP(A212,'X8'!$AM:$AO,3,FALSE)),(IF($J$4=9,(VLOOKUP(A212,'X9'!$AM:$AO,3,FALSE)),(IF($J$4=10,(VLOOKUP(A212,'X10'!$AM:$AO,3,FALSE)),(IF($J$4=11,(VLOOKUP(A212,'X11'!$AM:$AO,3,FALSE)),(IF($J$4=12,(VLOOKUP(A212,'X12'!$AM:$AO,3,FALSE)),(VLOOKUP(A212,'X13'!$AM:$AO,3,FALSE)))))))))))))))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/>
      </c>
    </row>
    <row r="213" spans="1:6" x14ac:dyDescent="0.2">
      <c r="A213" s="15">
        <f t="shared" si="33"/>
        <v>15</v>
      </c>
      <c r="B213" s="18" t="str">
        <f>IF(ISERROR(((IF($J$4=1,(VLOOKUP(A213,'X1'!$AM:$AO,3,FALSE)),(IF($J$4=2,(VLOOKUP(A213,'X2'!$AM:$AO,3,FALSE)),(IF($J$4=3,(VLOOKUP(A213,'X3'!$AM:$AO,3,FALSE)),(IF($J$4=4,(VLOOKUP(A213,'X4'!$AM:$AO,3,FALSE)),(IF($J$4=5,(VLOOKUP(A213,'X5'!$AM:$AO,3,FALSE)),(IF($J$4=6,(VLOOKUP(A213,'X6'!$AM:$AO,3,FALSE)),(IF($J$4=7,(VLOOKUP(A213,'X7'!$AM:$AO,3,FALSE)),(IF($J$4=8,(VLOOKUP(A213,'X8'!$AM:$AO,3,FALSE)),(IF($J$4=9,(VLOOKUP(A213,'X9'!$AM:$AO,3,FALSE)),(IF($J$4=10,(VLOOKUP(A213,'X10'!$AM:$AO,3,FALSE)),(IF($J$4=11,(VLOOKUP(A213,'X11'!$AM:$AO,3,FALSE)),(IF($J$4=12,(VLOOKUP(A213,'X12'!$AM:$AO,3,FALSE)),(VLOOKUP(A213,'X13'!$AM:$AO,3,FALSE))))))))))))))))))))))))))))=TRUE,$G$4,(((IF($J$4=1,(VLOOKUP(A213,'X1'!$AM:$AO,3,FALSE)),(IF($J$4=2,(VLOOKUP(A213,'X2'!$AM:$AO,3,FALSE)),(IF($J$4=3,(VLOOKUP(A213,'X3'!$AM:$AO,3,FALSE)),(IF($J$4=4,(VLOOKUP(A213,'X4'!$AM:$AO,3,FALSE)),(IF($J$4=5,(VLOOKUP(A213,'X5'!$AM:$AO,3,FALSE)),(IF($J$4=6,(VLOOKUP(A213,'X6'!$AM:$AO,3,FALSE)),(IF($J$4=7,(VLOOKUP(A213,'X7'!$AM:$AO,3,FALSE)),(IF($J$4=8,(VLOOKUP(A213,'X8'!$AM:$AO,3,FALSE)),(IF($J$4=9,(VLOOKUP(A213,'X9'!$AM:$AO,3,FALSE)),(IF($J$4=10,(VLOOKUP(A213,'X10'!$AM:$AO,3,FALSE)),(IF($J$4=11,(VLOOKUP(A213,'X11'!$AM:$AO,3,FALSE)),(IF($J$4=12,(VLOOKUP(A213,'X12'!$AM:$AO,3,FALSE)),(VLOOKUP(A213,'X13'!$AM:$AO,3,FALSE)))))))))))))))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/>
      </c>
    </row>
    <row r="214" spans="1:6" x14ac:dyDescent="0.2">
      <c r="A214" s="15">
        <f t="shared" si="33"/>
        <v>16</v>
      </c>
      <c r="B214" s="18" t="str">
        <f>IF(ISERROR(((IF($J$4=1,(VLOOKUP(A214,'X1'!$AM:$AO,3,FALSE)),(IF($J$4=2,(VLOOKUP(A214,'X2'!$AM:$AO,3,FALSE)),(IF($J$4=3,(VLOOKUP(A214,'X3'!$AM:$AO,3,FALSE)),(IF($J$4=4,(VLOOKUP(A214,'X4'!$AM:$AO,3,FALSE)),(IF($J$4=5,(VLOOKUP(A214,'X5'!$AM:$AO,3,FALSE)),(IF($J$4=6,(VLOOKUP(A214,'X6'!$AM:$AO,3,FALSE)),(IF($J$4=7,(VLOOKUP(A214,'X7'!$AM:$AO,3,FALSE)),(IF($J$4=8,(VLOOKUP(A214,'X8'!$AM:$AO,3,FALSE)),(IF($J$4=9,(VLOOKUP(A214,'X9'!$AM:$AO,3,FALSE)),(IF($J$4=10,(VLOOKUP(A214,'X10'!$AM:$AO,3,FALSE)),(IF($J$4=11,(VLOOKUP(A214,'X11'!$AM:$AO,3,FALSE)),(IF($J$4=12,(VLOOKUP(A214,'X12'!$AM:$AO,3,FALSE)),(VLOOKUP(A214,'X13'!$AM:$AO,3,FALSE))))))))))))))))))))))))))))=TRUE,$G$4,(((IF($J$4=1,(VLOOKUP(A214,'X1'!$AM:$AO,3,FALSE)),(IF($J$4=2,(VLOOKUP(A214,'X2'!$AM:$AO,3,FALSE)),(IF($J$4=3,(VLOOKUP(A214,'X3'!$AM:$AO,3,FALSE)),(IF($J$4=4,(VLOOKUP(A214,'X4'!$AM:$AO,3,FALSE)),(IF($J$4=5,(VLOOKUP(A214,'X5'!$AM:$AO,3,FALSE)),(IF($J$4=6,(VLOOKUP(A214,'X6'!$AM:$AO,3,FALSE)),(IF($J$4=7,(VLOOKUP(A214,'X7'!$AM:$AO,3,FALSE)),(IF($J$4=8,(VLOOKUP(A214,'X8'!$AM:$AO,3,FALSE)),(IF($J$4=9,(VLOOKUP(A214,'X9'!$AM:$AO,3,FALSE)),(IF($J$4=10,(VLOOKUP(A214,'X10'!$AM:$AO,3,FALSE)),(IF($J$4=11,(VLOOKUP(A214,'X11'!$AM:$AO,3,FALSE)),(IF($J$4=12,(VLOOKUP(A214,'X12'!$AM:$AO,3,FALSE)),(VLOOKUP(A214,'X13'!$AM:$AO,3,FALSE)))))))))))))))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/>
      </c>
    </row>
    <row r="215" spans="1:6" x14ac:dyDescent="0.2">
      <c r="A215" s="15">
        <f t="shared" si="33"/>
        <v>17</v>
      </c>
      <c r="B215" s="18" t="str">
        <f>IF(ISERROR(((IF($J$4=1,(VLOOKUP(A215,'X1'!$AM:$AO,3,FALSE)),(IF($J$4=2,(VLOOKUP(A215,'X2'!$AM:$AO,3,FALSE)),(IF($J$4=3,(VLOOKUP(A215,'X3'!$AM:$AO,3,FALSE)),(IF($J$4=4,(VLOOKUP(A215,'X4'!$AM:$AO,3,FALSE)),(IF($J$4=5,(VLOOKUP(A215,'X5'!$AM:$AO,3,FALSE)),(IF($J$4=6,(VLOOKUP(A215,'X6'!$AM:$AO,3,FALSE)),(IF($J$4=7,(VLOOKUP(A215,'X7'!$AM:$AO,3,FALSE)),(IF($J$4=8,(VLOOKUP(A215,'X8'!$AM:$AO,3,FALSE)),(IF($J$4=9,(VLOOKUP(A215,'X9'!$AM:$AO,3,FALSE)),(IF($J$4=10,(VLOOKUP(A215,'X10'!$AM:$AO,3,FALSE)),(IF($J$4=11,(VLOOKUP(A215,'X11'!$AM:$AO,3,FALSE)),(IF($J$4=12,(VLOOKUP(A215,'X12'!$AM:$AO,3,FALSE)),(VLOOKUP(A215,'X13'!$AM:$AO,3,FALSE))))))))))))))))))))))))))))=TRUE,$G$4,(((IF($J$4=1,(VLOOKUP(A215,'X1'!$AM:$AO,3,FALSE)),(IF($J$4=2,(VLOOKUP(A215,'X2'!$AM:$AO,3,FALSE)),(IF($J$4=3,(VLOOKUP(A215,'X3'!$AM:$AO,3,FALSE)),(IF($J$4=4,(VLOOKUP(A215,'X4'!$AM:$AO,3,FALSE)),(IF($J$4=5,(VLOOKUP(A215,'X5'!$AM:$AO,3,FALSE)),(IF($J$4=6,(VLOOKUP(A215,'X6'!$AM:$AO,3,FALSE)),(IF($J$4=7,(VLOOKUP(A215,'X7'!$AM:$AO,3,FALSE)),(IF($J$4=8,(VLOOKUP(A215,'X8'!$AM:$AO,3,FALSE)),(IF($J$4=9,(VLOOKUP(A215,'X9'!$AM:$AO,3,FALSE)),(IF($J$4=10,(VLOOKUP(A215,'X10'!$AM:$AO,3,FALSE)),(IF($J$4=11,(VLOOKUP(A215,'X11'!$AM:$AO,3,FALSE)),(IF($J$4=12,(VLOOKUP(A215,'X12'!$AM:$AO,3,FALSE)),(VLOOKUP(A215,'X13'!$AM:$AO,3,FALSE)))))))))))))))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/>
      </c>
    </row>
    <row r="216" spans="1:6" x14ac:dyDescent="0.2">
      <c r="A216" s="15">
        <f t="shared" si="33"/>
        <v>18</v>
      </c>
      <c r="B216" s="18" t="str">
        <f>IF(ISERROR(((IF($J$4=1,(VLOOKUP(A216,'X1'!$AM:$AO,3,FALSE)),(IF($J$4=2,(VLOOKUP(A216,'X2'!$AM:$AO,3,FALSE)),(IF($J$4=3,(VLOOKUP(A216,'X3'!$AM:$AO,3,FALSE)),(IF($J$4=4,(VLOOKUP(A216,'X4'!$AM:$AO,3,FALSE)),(IF($J$4=5,(VLOOKUP(A216,'X5'!$AM:$AO,3,FALSE)),(IF($J$4=6,(VLOOKUP(A216,'X6'!$AM:$AO,3,FALSE)),(IF($J$4=7,(VLOOKUP(A216,'X7'!$AM:$AO,3,FALSE)),(IF($J$4=8,(VLOOKUP(A216,'X8'!$AM:$AO,3,FALSE)),(IF($J$4=9,(VLOOKUP(A216,'X9'!$AM:$AO,3,FALSE)),(IF($J$4=10,(VLOOKUP(A216,'X10'!$AM:$AO,3,FALSE)),(IF($J$4=11,(VLOOKUP(A216,'X11'!$AM:$AO,3,FALSE)),(IF($J$4=12,(VLOOKUP(A216,'X12'!$AM:$AO,3,FALSE)),(VLOOKUP(A216,'X13'!$AM:$AO,3,FALSE))))))))))))))))))))))))))))=TRUE,$G$4,(((IF($J$4=1,(VLOOKUP(A216,'X1'!$AM:$AO,3,FALSE)),(IF($J$4=2,(VLOOKUP(A216,'X2'!$AM:$AO,3,FALSE)),(IF($J$4=3,(VLOOKUP(A216,'X3'!$AM:$AO,3,FALSE)),(IF($J$4=4,(VLOOKUP(A216,'X4'!$AM:$AO,3,FALSE)),(IF($J$4=5,(VLOOKUP(A216,'X5'!$AM:$AO,3,FALSE)),(IF($J$4=6,(VLOOKUP(A216,'X6'!$AM:$AO,3,FALSE)),(IF($J$4=7,(VLOOKUP(A216,'X7'!$AM:$AO,3,FALSE)),(IF($J$4=8,(VLOOKUP(A216,'X8'!$AM:$AO,3,FALSE)),(IF($J$4=9,(VLOOKUP(A216,'X9'!$AM:$AO,3,FALSE)),(IF($J$4=10,(VLOOKUP(A216,'X10'!$AM:$AO,3,FALSE)),(IF($J$4=11,(VLOOKUP(A216,'X11'!$AM:$AO,3,FALSE)),(IF($J$4=12,(VLOOKUP(A216,'X12'!$AM:$AO,3,FALSE)),(VLOOKUP(A216,'X13'!$AM:$AO,3,FALSE)))))))))))))))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/>
      </c>
    </row>
    <row r="217" spans="1:6" x14ac:dyDescent="0.2">
      <c r="A217" s="15">
        <f t="shared" ref="A217:A234" si="35">A199</f>
        <v>1</v>
      </c>
      <c r="B217" s="23" t="str">
        <f>IF(ISERROR(((IF($J$4=1,(VLOOKUP(A217,'X1'!$AN:$AO,2,FALSE)),(IF($J$4=2,(VLOOKUP(A217,'X2'!$AN:$AO,2,FALSE)),(IF($J$4=3,(VLOOKUP(A217,'X3'!$AN:$AO,2,FALSE)),(IF($J$4=4,(VLOOKUP(A217,'X4'!$AN:$AO,2,FALSE)),(IF($J$4=5,(VLOOKUP(A217,'X5'!$AN:$AO,2,FALSE)),(IF($J$4=6,(VLOOKUP(A217,'X6'!$AN:$AO,2,FALSE)),(IF($J$4=7,(VLOOKUP(A217,'X7'!$AN:$AO,2,FALSE)),(IF($J$4=8,(VLOOKUP(A217,'X8'!$AN:$AO,2,FALSE)),(IF($J$4=9,(VLOOKUP(A217,'X9'!$AN:$AO,2,FALSE)),(IF($J$4=10,(VLOOKUP(A217,'X10'!$AN:$AO,2,FALSE)),(IF($J$4=11,(VLOOKUP(A217,'X11'!$AN:$AO,2,FALSE)),(IF($J$4=12,(VLOOKUP(A217,'X12'!$AN:$AO,2,FALSE)),(VLOOKUP(A217,'X13'!$AN:$AO,2,FALSE))))))))))))))))))))))))))))=TRUE,$G$4,(((IF($J$4=1,(VLOOKUP(A217,'X1'!$AN:$AO,2,FALSE)),(IF($J$4=2,(VLOOKUP(A217,'X2'!$AN:$AO,2,FALSE)),(IF($J$4=3,(VLOOKUP(A217,'X3'!$AN:$AO,2,FALSE)),(IF($J$4=4,(VLOOKUP(A217,'X4'!$AN:$AO,2,FALSE)),(IF($J$4=5,(VLOOKUP(A217,'X5'!$AN:$AO,2,FALSE)),(IF($J$4=6,(VLOOKUP(A217,'X6'!$AN:$AO,2,FALSE)),(IF($J$4=7,(VLOOKUP(A217,'X7'!$AN:$AO,2,FALSE)),(IF($J$4=8,(VLOOKUP(A217,'X8'!$AN:$AO,2,FALSE)),(IF($J$4=9,(VLOOKUP(A217,'X9'!$AN:$AO,2,FALSE)),(IF($J$4=10,(VLOOKUP(A217,'X10'!$AN:$AO,2,FALSE)),(IF($J$4=11,(VLOOKUP(A217,'X11'!$AN:$AO,2,FALSE)),(IF($J$4=12,(VLOOKUP(A217,'X12'!$AN:$AO,2,FALSE)),(VLOOKUP(A217,'X13'!$AN:$AO,2,FALSE)))))))))))))))))))))))))))))</f>
        <v>SNGSP RM Equity</v>
      </c>
      <c r="C217" s="15">
        <f t="shared" si="30"/>
        <v>3</v>
      </c>
      <c r="D217" s="15" t="str">
        <f t="shared" si="31"/>
        <v>SNGSP RM Equity</v>
      </c>
      <c r="E217" s="15">
        <f t="shared" si="34"/>
        <v>19</v>
      </c>
      <c r="F217" s="15" t="str">
        <f t="shared" si="32"/>
        <v/>
      </c>
    </row>
    <row r="218" spans="1:6" x14ac:dyDescent="0.2">
      <c r="A218" s="15">
        <f t="shared" si="35"/>
        <v>2</v>
      </c>
      <c r="B218" s="23" t="str">
        <f>IF(ISERROR(((IF($J$4=1,(VLOOKUP(A218,'X1'!$AN:$AO,2,FALSE)),(IF($J$4=2,(VLOOKUP(A218,'X2'!$AN:$AO,2,FALSE)),(IF($J$4=3,(VLOOKUP(A218,'X3'!$AN:$AO,2,FALSE)),(IF($J$4=4,(VLOOKUP(A218,'X4'!$AN:$AO,2,FALSE)),(IF($J$4=5,(VLOOKUP(A218,'X5'!$AN:$AO,2,FALSE)),(IF($J$4=6,(VLOOKUP(A218,'X6'!$AN:$AO,2,FALSE)),(IF($J$4=7,(VLOOKUP(A218,'X7'!$AN:$AO,2,FALSE)),(IF($J$4=8,(VLOOKUP(A218,'X8'!$AN:$AO,2,FALSE)),(IF($J$4=9,(VLOOKUP(A218,'X9'!$AN:$AO,2,FALSE)),(IF($J$4=10,(VLOOKUP(A218,'X10'!$AN:$AO,2,FALSE)),(IF($J$4=11,(VLOOKUP(A218,'X11'!$AN:$AO,2,FALSE)),(IF($J$4=12,(VLOOKUP(A218,'X12'!$AN:$AO,2,FALSE)),(VLOOKUP(A218,'X13'!$AN:$AO,2,FALSE))))))))))))))))))))))))))))=TRUE,$G$4,(((IF($J$4=1,(VLOOKUP(A218,'X1'!$AN:$AO,2,FALSE)),(IF($J$4=2,(VLOOKUP(A218,'X2'!$AN:$AO,2,FALSE)),(IF($J$4=3,(VLOOKUP(A218,'X3'!$AN:$AO,2,FALSE)),(IF($J$4=4,(VLOOKUP(A218,'X4'!$AN:$AO,2,FALSE)),(IF($J$4=5,(VLOOKUP(A218,'X5'!$AN:$AO,2,FALSE)),(IF($J$4=6,(VLOOKUP(A218,'X6'!$AN:$AO,2,FALSE)),(IF($J$4=7,(VLOOKUP(A218,'X7'!$AN:$AO,2,FALSE)),(IF($J$4=8,(VLOOKUP(A218,'X8'!$AN:$AO,2,FALSE)),(IF($J$4=9,(VLOOKUP(A218,'X9'!$AN:$AO,2,FALSE)),(IF($J$4=10,(VLOOKUP(A218,'X10'!$AN:$AO,2,FALSE)),(IF($J$4=11,(VLOOKUP(A218,'X11'!$AN:$AO,2,FALSE)),(IF($J$4=12,(VLOOKUP(A218,'X12'!$AN:$AO,2,FALSE)),(VLOOKUP(A218,'X13'!$AN:$AO,2,FALSE)))))))))))))))))))))))))))))</f>
        <v>SNGS RM Equity</v>
      </c>
      <c r="C218" s="15">
        <f t="shared" si="30"/>
        <v>2</v>
      </c>
      <c r="D218" s="15" t="str">
        <f t="shared" si="31"/>
        <v>SNGS RM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(IF($J$4=1,(VLOOKUP(A219,'X1'!$AN:$AO,2,FALSE)),(IF($J$4=2,(VLOOKUP(A219,'X2'!$AN:$AO,2,FALSE)),(IF($J$4=3,(VLOOKUP(A219,'X3'!$AN:$AO,2,FALSE)),(IF($J$4=4,(VLOOKUP(A219,'X4'!$AN:$AO,2,FALSE)),(IF($J$4=5,(VLOOKUP(A219,'X5'!$AN:$AO,2,FALSE)),(IF($J$4=6,(VLOOKUP(A219,'X6'!$AN:$AO,2,FALSE)),(IF($J$4=7,(VLOOKUP(A219,'X7'!$AN:$AO,2,FALSE)),(IF($J$4=8,(VLOOKUP(A219,'X8'!$AN:$AO,2,FALSE)),(IF($J$4=9,(VLOOKUP(A219,'X9'!$AN:$AO,2,FALSE)),(IF($J$4=10,(VLOOKUP(A219,'X10'!$AN:$AO,2,FALSE)),(IF($J$4=11,(VLOOKUP(A219,'X11'!$AN:$AO,2,FALSE)),(IF($J$4=12,(VLOOKUP(A219,'X12'!$AN:$AO,2,FALSE)),(VLOOKUP(A219,'X13'!$AN:$AO,2,FALSE))))))))))))))))))))))))))))=TRUE,$G$4,(((IF($J$4=1,(VLOOKUP(A219,'X1'!$AN:$AO,2,FALSE)),(IF($J$4=2,(VLOOKUP(A219,'X2'!$AN:$AO,2,FALSE)),(IF($J$4=3,(VLOOKUP(A219,'X3'!$AN:$AO,2,FALSE)),(IF($J$4=4,(VLOOKUP(A219,'X4'!$AN:$AO,2,FALSE)),(IF($J$4=5,(VLOOKUP(A219,'X5'!$AN:$AO,2,FALSE)),(IF($J$4=6,(VLOOKUP(A219,'X6'!$AN:$AO,2,FALSE)),(IF($J$4=7,(VLOOKUP(A219,'X7'!$AN:$AO,2,FALSE)),(IF($J$4=8,(VLOOKUP(A219,'X8'!$AN:$AO,2,FALSE)),(IF($J$4=9,(VLOOKUP(A219,'X9'!$AN:$AO,2,FALSE)),(IF($J$4=10,(VLOOKUP(A219,'X10'!$AN:$AO,2,FALSE)),(IF($J$4=11,(VLOOKUP(A219,'X11'!$AN:$AO,2,FALSE)),(IF($J$4=12,(VLOOKUP(A219,'X12'!$AN:$AO,2,FALSE)),(VLOOKUP(A219,'X13'!$AN:$AO,2,FALSE)))))))))))))))))))))))))))))</f>
        <v>ZZZZZZZ</v>
      </c>
      <c r="C219" s="15">
        <f t="shared" si="30"/>
        <v>36</v>
      </c>
      <c r="D219" s="15" t="str">
        <f t="shared" si="31"/>
        <v>ZZZZZZZ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(IF($J$4=1,(VLOOKUP(A220,'X1'!$AN:$AO,2,FALSE)),(IF($J$4=2,(VLOOKUP(A220,'X2'!$AN:$AO,2,FALSE)),(IF($J$4=3,(VLOOKUP(A220,'X3'!$AN:$AO,2,FALSE)),(IF($J$4=4,(VLOOKUP(A220,'X4'!$AN:$AO,2,FALSE)),(IF($J$4=5,(VLOOKUP(A220,'X5'!$AN:$AO,2,FALSE)),(IF($J$4=6,(VLOOKUP(A220,'X6'!$AN:$AO,2,FALSE)),(IF($J$4=7,(VLOOKUP(A220,'X7'!$AN:$AO,2,FALSE)),(IF($J$4=8,(VLOOKUP(A220,'X8'!$AN:$AO,2,FALSE)),(IF($J$4=9,(VLOOKUP(A220,'X9'!$AN:$AO,2,FALSE)),(IF($J$4=10,(VLOOKUP(A220,'X10'!$AN:$AO,2,FALSE)),(IF($J$4=11,(VLOOKUP(A220,'X11'!$AN:$AO,2,FALSE)),(IF($J$4=12,(VLOOKUP(A220,'X12'!$AN:$AO,2,FALSE)),(VLOOKUP(A220,'X13'!$AN:$AO,2,FALSE))))))))))))))))))))))))))))=TRUE,$G$4,(((IF($J$4=1,(VLOOKUP(A220,'X1'!$AN:$AO,2,FALSE)),(IF($J$4=2,(VLOOKUP(A220,'X2'!$AN:$AO,2,FALSE)),(IF($J$4=3,(VLOOKUP(A220,'X3'!$AN:$AO,2,FALSE)),(IF($J$4=4,(VLOOKUP(A220,'X4'!$AN:$AO,2,FALSE)),(IF($J$4=5,(VLOOKUP(A220,'X5'!$AN:$AO,2,FALSE)),(IF($J$4=6,(VLOOKUP(A220,'X6'!$AN:$AO,2,FALSE)),(IF($J$4=7,(VLOOKUP(A220,'X7'!$AN:$AO,2,FALSE)),(IF($J$4=8,(VLOOKUP(A220,'X8'!$AN:$AO,2,FALSE)),(IF($J$4=9,(VLOOKUP(A220,'X9'!$AN:$AO,2,FALSE)),(IF($J$4=10,(VLOOKUP(A220,'X10'!$AN:$AO,2,FALSE)),(IF($J$4=11,(VLOOKUP(A220,'X11'!$AN:$AO,2,FALSE)),(IF($J$4=12,(VLOOKUP(A220,'X12'!$AN:$AO,2,FALSE)),(VLOOKUP(A220,'X13'!$AN:$AO,2,FALSE)))))))))))))))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(IF($J$4=1,(VLOOKUP(A221,'X1'!$AN:$AO,2,FALSE)),(IF($J$4=2,(VLOOKUP(A221,'X2'!$AN:$AO,2,FALSE)),(IF($J$4=3,(VLOOKUP(A221,'X3'!$AN:$AO,2,FALSE)),(IF($J$4=4,(VLOOKUP(A221,'X4'!$AN:$AO,2,FALSE)),(IF($J$4=5,(VLOOKUP(A221,'X5'!$AN:$AO,2,FALSE)),(IF($J$4=6,(VLOOKUP(A221,'X6'!$AN:$AO,2,FALSE)),(IF($J$4=7,(VLOOKUP(A221,'X7'!$AN:$AO,2,FALSE)),(IF($J$4=8,(VLOOKUP(A221,'X8'!$AN:$AO,2,FALSE)),(IF($J$4=9,(VLOOKUP(A221,'X9'!$AN:$AO,2,FALSE)),(IF($J$4=10,(VLOOKUP(A221,'X10'!$AN:$AO,2,FALSE)),(IF($J$4=11,(VLOOKUP(A221,'X11'!$AN:$AO,2,FALSE)),(IF($J$4=12,(VLOOKUP(A221,'X12'!$AN:$AO,2,FALSE)),(VLOOKUP(A221,'X13'!$AN:$AO,2,FALSE))))))))))))))))))))))))))))=TRUE,$G$4,(((IF($J$4=1,(VLOOKUP(A221,'X1'!$AN:$AO,2,FALSE)),(IF($J$4=2,(VLOOKUP(A221,'X2'!$AN:$AO,2,FALSE)),(IF($J$4=3,(VLOOKUP(A221,'X3'!$AN:$AO,2,FALSE)),(IF($J$4=4,(VLOOKUP(A221,'X4'!$AN:$AO,2,FALSE)),(IF($J$4=5,(VLOOKUP(A221,'X5'!$AN:$AO,2,FALSE)),(IF($J$4=6,(VLOOKUP(A221,'X6'!$AN:$AO,2,FALSE)),(IF($J$4=7,(VLOOKUP(A221,'X7'!$AN:$AO,2,FALSE)),(IF($J$4=8,(VLOOKUP(A221,'X8'!$AN:$AO,2,FALSE)),(IF($J$4=9,(VLOOKUP(A221,'X9'!$AN:$AO,2,FALSE)),(IF($J$4=10,(VLOOKUP(A221,'X10'!$AN:$AO,2,FALSE)),(IF($J$4=11,(VLOOKUP(A221,'X11'!$AN:$AO,2,FALSE)),(IF($J$4=12,(VLOOKUP(A221,'X12'!$AN:$AO,2,FALSE)),(VLOOKUP(A221,'X13'!$AN:$AO,2,FALSE)))))))))))))))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(IF($J$4=1,(VLOOKUP(A222,'X1'!$AN:$AO,2,FALSE)),(IF($J$4=2,(VLOOKUP(A222,'X2'!$AN:$AO,2,FALSE)),(IF($J$4=3,(VLOOKUP(A222,'X3'!$AN:$AO,2,FALSE)),(IF($J$4=4,(VLOOKUP(A222,'X4'!$AN:$AO,2,FALSE)),(IF($J$4=5,(VLOOKUP(A222,'X5'!$AN:$AO,2,FALSE)),(IF($J$4=6,(VLOOKUP(A222,'X6'!$AN:$AO,2,FALSE)),(IF($J$4=7,(VLOOKUP(A222,'X7'!$AN:$AO,2,FALSE)),(IF($J$4=8,(VLOOKUP(A222,'X8'!$AN:$AO,2,FALSE)),(IF($J$4=9,(VLOOKUP(A222,'X9'!$AN:$AO,2,FALSE)),(IF($J$4=10,(VLOOKUP(A222,'X10'!$AN:$AO,2,FALSE)),(IF($J$4=11,(VLOOKUP(A222,'X11'!$AN:$AO,2,FALSE)),(IF($J$4=12,(VLOOKUP(A222,'X12'!$AN:$AO,2,FALSE)),(VLOOKUP(A222,'X13'!$AN:$AO,2,FALSE))))))))))))))))))))))))))))=TRUE,$G$4,(((IF($J$4=1,(VLOOKUP(A222,'X1'!$AN:$AO,2,FALSE)),(IF($J$4=2,(VLOOKUP(A222,'X2'!$AN:$AO,2,FALSE)),(IF($J$4=3,(VLOOKUP(A222,'X3'!$AN:$AO,2,FALSE)),(IF($J$4=4,(VLOOKUP(A222,'X4'!$AN:$AO,2,FALSE)),(IF($J$4=5,(VLOOKUP(A222,'X5'!$AN:$AO,2,FALSE)),(IF($J$4=6,(VLOOKUP(A222,'X6'!$AN:$AO,2,FALSE)),(IF($J$4=7,(VLOOKUP(A222,'X7'!$AN:$AO,2,FALSE)),(IF($J$4=8,(VLOOKUP(A222,'X8'!$AN:$AO,2,FALSE)),(IF($J$4=9,(VLOOKUP(A222,'X9'!$AN:$AO,2,FALSE)),(IF($J$4=10,(VLOOKUP(A222,'X10'!$AN:$AO,2,FALSE)),(IF($J$4=11,(VLOOKUP(A222,'X11'!$AN:$AO,2,FALSE)),(IF($J$4=12,(VLOOKUP(A222,'X12'!$AN:$AO,2,FALSE)),(VLOOKUP(A222,'X13'!$AN:$AO,2,FALSE)))))))))))))))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(IF($J$4=1,(VLOOKUP(A223,'X1'!$AN:$AO,2,FALSE)),(IF($J$4=2,(VLOOKUP(A223,'X2'!$AN:$AO,2,FALSE)),(IF($J$4=3,(VLOOKUP(A223,'X3'!$AN:$AO,2,FALSE)),(IF($J$4=4,(VLOOKUP(A223,'X4'!$AN:$AO,2,FALSE)),(IF($J$4=5,(VLOOKUP(A223,'X5'!$AN:$AO,2,FALSE)),(IF($J$4=6,(VLOOKUP(A223,'X6'!$AN:$AO,2,FALSE)),(IF($J$4=7,(VLOOKUP(A223,'X7'!$AN:$AO,2,FALSE)),(IF($J$4=8,(VLOOKUP(A223,'X8'!$AN:$AO,2,FALSE)),(IF($J$4=9,(VLOOKUP(A223,'X9'!$AN:$AO,2,FALSE)),(IF($J$4=10,(VLOOKUP(A223,'X10'!$AN:$AO,2,FALSE)),(IF($J$4=11,(VLOOKUP(A223,'X11'!$AN:$AO,2,FALSE)),(IF($J$4=12,(VLOOKUP(A223,'X12'!$AN:$AO,2,FALSE)),(VLOOKUP(A223,'X13'!$AN:$AO,2,FALSE))))))))))))))))))))))))))))=TRUE,$G$4,(((IF($J$4=1,(VLOOKUP(A223,'X1'!$AN:$AO,2,FALSE)),(IF($J$4=2,(VLOOKUP(A223,'X2'!$AN:$AO,2,FALSE)),(IF($J$4=3,(VLOOKUP(A223,'X3'!$AN:$AO,2,FALSE)),(IF($J$4=4,(VLOOKUP(A223,'X4'!$AN:$AO,2,FALSE)),(IF($J$4=5,(VLOOKUP(A223,'X5'!$AN:$AO,2,FALSE)),(IF($J$4=6,(VLOOKUP(A223,'X6'!$AN:$AO,2,FALSE)),(IF($J$4=7,(VLOOKUP(A223,'X7'!$AN:$AO,2,FALSE)),(IF($J$4=8,(VLOOKUP(A223,'X8'!$AN:$AO,2,FALSE)),(IF($J$4=9,(VLOOKUP(A223,'X9'!$AN:$AO,2,FALSE)),(IF($J$4=10,(VLOOKUP(A223,'X10'!$AN:$AO,2,FALSE)),(IF($J$4=11,(VLOOKUP(A223,'X11'!$AN:$AO,2,FALSE)),(IF($J$4=12,(VLOOKUP(A223,'X12'!$AN:$AO,2,FALSE)),(VLOOKUP(A223,'X13'!$AN:$AO,2,FALSE)))))))))))))))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(IF($J$4=1,(VLOOKUP(A224,'X1'!$AN:$AO,2,FALSE)),(IF($J$4=2,(VLOOKUP(A224,'X2'!$AN:$AO,2,FALSE)),(IF($J$4=3,(VLOOKUP(A224,'X3'!$AN:$AO,2,FALSE)),(IF($J$4=4,(VLOOKUP(A224,'X4'!$AN:$AO,2,FALSE)),(IF($J$4=5,(VLOOKUP(A224,'X5'!$AN:$AO,2,FALSE)),(IF($J$4=6,(VLOOKUP(A224,'X6'!$AN:$AO,2,FALSE)),(IF($J$4=7,(VLOOKUP(A224,'X7'!$AN:$AO,2,FALSE)),(IF($J$4=8,(VLOOKUP(A224,'X8'!$AN:$AO,2,FALSE)),(IF($J$4=9,(VLOOKUP(A224,'X9'!$AN:$AO,2,FALSE)),(IF($J$4=10,(VLOOKUP(A224,'X10'!$AN:$AO,2,FALSE)),(IF($J$4=11,(VLOOKUP(A224,'X11'!$AN:$AO,2,FALSE)),(IF($J$4=12,(VLOOKUP(A224,'X12'!$AN:$AO,2,FALSE)),(VLOOKUP(A224,'X13'!$AN:$AO,2,FALSE))))))))))))))))))))))))))))=TRUE,$G$4,(((IF($J$4=1,(VLOOKUP(A224,'X1'!$AN:$AO,2,FALSE)),(IF($J$4=2,(VLOOKUP(A224,'X2'!$AN:$AO,2,FALSE)),(IF($J$4=3,(VLOOKUP(A224,'X3'!$AN:$AO,2,FALSE)),(IF($J$4=4,(VLOOKUP(A224,'X4'!$AN:$AO,2,FALSE)),(IF($J$4=5,(VLOOKUP(A224,'X5'!$AN:$AO,2,FALSE)),(IF($J$4=6,(VLOOKUP(A224,'X6'!$AN:$AO,2,FALSE)),(IF($J$4=7,(VLOOKUP(A224,'X7'!$AN:$AO,2,FALSE)),(IF($J$4=8,(VLOOKUP(A224,'X8'!$AN:$AO,2,FALSE)),(IF($J$4=9,(VLOOKUP(A224,'X9'!$AN:$AO,2,FALSE)),(IF($J$4=10,(VLOOKUP(A224,'X10'!$AN:$AO,2,FALSE)),(IF($J$4=11,(VLOOKUP(A224,'X11'!$AN:$AO,2,FALSE)),(IF($J$4=12,(VLOOKUP(A224,'X12'!$AN:$AO,2,FALSE)),(VLOOKUP(A224,'X13'!$AN:$AO,2,FALSE)))))))))))))))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(IF($J$4=1,(VLOOKUP(A225,'X1'!$AN:$AO,2,FALSE)),(IF($J$4=2,(VLOOKUP(A225,'X2'!$AN:$AO,2,FALSE)),(IF($J$4=3,(VLOOKUP(A225,'X3'!$AN:$AO,2,FALSE)),(IF($J$4=4,(VLOOKUP(A225,'X4'!$AN:$AO,2,FALSE)),(IF($J$4=5,(VLOOKUP(A225,'X5'!$AN:$AO,2,FALSE)),(IF($J$4=6,(VLOOKUP(A225,'X6'!$AN:$AO,2,FALSE)),(IF($J$4=7,(VLOOKUP(A225,'X7'!$AN:$AO,2,FALSE)),(IF($J$4=8,(VLOOKUP(A225,'X8'!$AN:$AO,2,FALSE)),(IF($J$4=9,(VLOOKUP(A225,'X9'!$AN:$AO,2,FALSE)),(IF($J$4=10,(VLOOKUP(A225,'X10'!$AN:$AO,2,FALSE)),(IF($J$4=11,(VLOOKUP(A225,'X11'!$AN:$AO,2,FALSE)),(IF($J$4=12,(VLOOKUP(A225,'X12'!$AN:$AO,2,FALSE)),(VLOOKUP(A225,'X13'!$AN:$AO,2,FALSE))))))))))))))))))))))))))))=TRUE,$G$4,(((IF($J$4=1,(VLOOKUP(A225,'X1'!$AN:$AO,2,FALSE)),(IF($J$4=2,(VLOOKUP(A225,'X2'!$AN:$AO,2,FALSE)),(IF($J$4=3,(VLOOKUP(A225,'X3'!$AN:$AO,2,FALSE)),(IF($J$4=4,(VLOOKUP(A225,'X4'!$AN:$AO,2,FALSE)),(IF($J$4=5,(VLOOKUP(A225,'X5'!$AN:$AO,2,FALSE)),(IF($J$4=6,(VLOOKUP(A225,'X6'!$AN:$AO,2,FALSE)),(IF($J$4=7,(VLOOKUP(A225,'X7'!$AN:$AO,2,FALSE)),(IF($J$4=8,(VLOOKUP(A225,'X8'!$AN:$AO,2,FALSE)),(IF($J$4=9,(VLOOKUP(A225,'X9'!$AN:$AO,2,FALSE)),(IF($J$4=10,(VLOOKUP(A225,'X10'!$AN:$AO,2,FALSE)),(IF($J$4=11,(VLOOKUP(A225,'X11'!$AN:$AO,2,FALSE)),(IF($J$4=12,(VLOOKUP(A225,'X12'!$AN:$AO,2,FALSE)),(VLOOKUP(A225,'X13'!$AN:$AO,2,FALSE)))))))))))))))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(IF($J$4=1,(VLOOKUP(A226,'X1'!$AN:$AO,2,FALSE)),(IF($J$4=2,(VLOOKUP(A226,'X2'!$AN:$AO,2,FALSE)),(IF($J$4=3,(VLOOKUP(A226,'X3'!$AN:$AO,2,FALSE)),(IF($J$4=4,(VLOOKUP(A226,'X4'!$AN:$AO,2,FALSE)),(IF($J$4=5,(VLOOKUP(A226,'X5'!$AN:$AO,2,FALSE)),(IF($J$4=6,(VLOOKUP(A226,'X6'!$AN:$AO,2,FALSE)),(IF($J$4=7,(VLOOKUP(A226,'X7'!$AN:$AO,2,FALSE)),(IF($J$4=8,(VLOOKUP(A226,'X8'!$AN:$AO,2,FALSE)),(IF($J$4=9,(VLOOKUP(A226,'X9'!$AN:$AO,2,FALSE)),(IF($J$4=10,(VLOOKUP(A226,'X10'!$AN:$AO,2,FALSE)),(IF($J$4=11,(VLOOKUP(A226,'X11'!$AN:$AO,2,FALSE)),(IF($J$4=12,(VLOOKUP(A226,'X12'!$AN:$AO,2,FALSE)),(VLOOKUP(A226,'X13'!$AN:$AO,2,FALSE))))))))))))))))))))))))))))=TRUE,$G$4,(((IF($J$4=1,(VLOOKUP(A226,'X1'!$AN:$AO,2,FALSE)),(IF($J$4=2,(VLOOKUP(A226,'X2'!$AN:$AO,2,FALSE)),(IF($J$4=3,(VLOOKUP(A226,'X3'!$AN:$AO,2,FALSE)),(IF($J$4=4,(VLOOKUP(A226,'X4'!$AN:$AO,2,FALSE)),(IF($J$4=5,(VLOOKUP(A226,'X5'!$AN:$AO,2,FALSE)),(IF($J$4=6,(VLOOKUP(A226,'X6'!$AN:$AO,2,FALSE)),(IF($J$4=7,(VLOOKUP(A226,'X7'!$AN:$AO,2,FALSE)),(IF($J$4=8,(VLOOKUP(A226,'X8'!$AN:$AO,2,FALSE)),(IF($J$4=9,(VLOOKUP(A226,'X9'!$AN:$AO,2,FALSE)),(IF($J$4=10,(VLOOKUP(A226,'X10'!$AN:$AO,2,FALSE)),(IF($J$4=11,(VLOOKUP(A226,'X11'!$AN:$AO,2,FALSE)),(IF($J$4=12,(VLOOKUP(A226,'X12'!$AN:$AO,2,FALSE)),(VLOOKUP(A226,'X13'!$AN:$AO,2,FALSE)))))))))))))))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(IF($J$4=1,(VLOOKUP(A227,'X1'!$AN:$AO,2,FALSE)),(IF($J$4=2,(VLOOKUP(A227,'X2'!$AN:$AO,2,FALSE)),(IF($J$4=3,(VLOOKUP(A227,'X3'!$AN:$AO,2,FALSE)),(IF($J$4=4,(VLOOKUP(A227,'X4'!$AN:$AO,2,FALSE)),(IF($J$4=5,(VLOOKUP(A227,'X5'!$AN:$AO,2,FALSE)),(IF($J$4=6,(VLOOKUP(A227,'X6'!$AN:$AO,2,FALSE)),(IF($J$4=7,(VLOOKUP(A227,'X7'!$AN:$AO,2,FALSE)),(IF($J$4=8,(VLOOKUP(A227,'X8'!$AN:$AO,2,FALSE)),(IF($J$4=9,(VLOOKUP(A227,'X9'!$AN:$AO,2,FALSE)),(IF($J$4=10,(VLOOKUP(A227,'X10'!$AN:$AO,2,FALSE)),(IF($J$4=11,(VLOOKUP(A227,'X11'!$AN:$AO,2,FALSE)),(IF($J$4=12,(VLOOKUP(A227,'X12'!$AN:$AO,2,FALSE)),(VLOOKUP(A227,'X13'!$AN:$AO,2,FALSE))))))))))))))))))))))))))))=TRUE,$G$4,(((IF($J$4=1,(VLOOKUP(A227,'X1'!$AN:$AO,2,FALSE)),(IF($J$4=2,(VLOOKUP(A227,'X2'!$AN:$AO,2,FALSE)),(IF($J$4=3,(VLOOKUP(A227,'X3'!$AN:$AO,2,FALSE)),(IF($J$4=4,(VLOOKUP(A227,'X4'!$AN:$AO,2,FALSE)),(IF($J$4=5,(VLOOKUP(A227,'X5'!$AN:$AO,2,FALSE)),(IF($J$4=6,(VLOOKUP(A227,'X6'!$AN:$AO,2,FALSE)),(IF($J$4=7,(VLOOKUP(A227,'X7'!$AN:$AO,2,FALSE)),(IF($J$4=8,(VLOOKUP(A227,'X8'!$AN:$AO,2,FALSE)),(IF($J$4=9,(VLOOKUP(A227,'X9'!$AN:$AO,2,FALSE)),(IF($J$4=10,(VLOOKUP(A227,'X10'!$AN:$AO,2,FALSE)),(IF($J$4=11,(VLOOKUP(A227,'X11'!$AN:$AO,2,FALSE)),(IF($J$4=12,(VLOOKUP(A227,'X12'!$AN:$AO,2,FALSE)),(VLOOKUP(A227,'X13'!$AN:$AO,2,FALSE)))))))))))))))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(IF($J$4=1,(VLOOKUP(A228,'X1'!$AN:$AO,2,FALSE)),(IF($J$4=2,(VLOOKUP(A228,'X2'!$AN:$AO,2,FALSE)),(IF($J$4=3,(VLOOKUP(A228,'X3'!$AN:$AO,2,FALSE)),(IF($J$4=4,(VLOOKUP(A228,'X4'!$AN:$AO,2,FALSE)),(IF($J$4=5,(VLOOKUP(A228,'X5'!$AN:$AO,2,FALSE)),(IF($J$4=6,(VLOOKUP(A228,'X6'!$AN:$AO,2,FALSE)),(IF($J$4=7,(VLOOKUP(A228,'X7'!$AN:$AO,2,FALSE)),(IF($J$4=8,(VLOOKUP(A228,'X8'!$AN:$AO,2,FALSE)),(IF($J$4=9,(VLOOKUP(A228,'X9'!$AN:$AO,2,FALSE)),(IF($J$4=10,(VLOOKUP(A228,'X10'!$AN:$AO,2,FALSE)),(IF($J$4=11,(VLOOKUP(A228,'X11'!$AN:$AO,2,FALSE)),(IF($J$4=12,(VLOOKUP(A228,'X12'!$AN:$AO,2,FALSE)),(VLOOKUP(A228,'X13'!$AN:$AO,2,FALSE))))))))))))))))))))))))))))=TRUE,$G$4,(((IF($J$4=1,(VLOOKUP(A228,'X1'!$AN:$AO,2,FALSE)),(IF($J$4=2,(VLOOKUP(A228,'X2'!$AN:$AO,2,FALSE)),(IF($J$4=3,(VLOOKUP(A228,'X3'!$AN:$AO,2,FALSE)),(IF($J$4=4,(VLOOKUP(A228,'X4'!$AN:$AO,2,FALSE)),(IF($J$4=5,(VLOOKUP(A228,'X5'!$AN:$AO,2,FALSE)),(IF($J$4=6,(VLOOKUP(A228,'X6'!$AN:$AO,2,FALSE)),(IF($J$4=7,(VLOOKUP(A228,'X7'!$AN:$AO,2,FALSE)),(IF($J$4=8,(VLOOKUP(A228,'X8'!$AN:$AO,2,FALSE)),(IF($J$4=9,(VLOOKUP(A228,'X9'!$AN:$AO,2,FALSE)),(IF($J$4=10,(VLOOKUP(A228,'X10'!$AN:$AO,2,FALSE)),(IF($J$4=11,(VLOOKUP(A228,'X11'!$AN:$AO,2,FALSE)),(IF($J$4=12,(VLOOKUP(A228,'X12'!$AN:$AO,2,FALSE)),(VLOOKUP(A228,'X13'!$AN:$AO,2,FALSE)))))))))))))))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(IF($J$4=1,(VLOOKUP(A229,'X1'!$AN:$AO,2,FALSE)),(IF($J$4=2,(VLOOKUP(A229,'X2'!$AN:$AO,2,FALSE)),(IF($J$4=3,(VLOOKUP(A229,'X3'!$AN:$AO,2,FALSE)),(IF($J$4=4,(VLOOKUP(A229,'X4'!$AN:$AO,2,FALSE)),(IF($J$4=5,(VLOOKUP(A229,'X5'!$AN:$AO,2,FALSE)),(IF($J$4=6,(VLOOKUP(A229,'X6'!$AN:$AO,2,FALSE)),(IF($J$4=7,(VLOOKUP(A229,'X7'!$AN:$AO,2,FALSE)),(IF($J$4=8,(VLOOKUP(A229,'X8'!$AN:$AO,2,FALSE)),(IF($J$4=9,(VLOOKUP(A229,'X9'!$AN:$AO,2,FALSE)),(IF($J$4=10,(VLOOKUP(A229,'X10'!$AN:$AO,2,FALSE)),(IF($J$4=11,(VLOOKUP(A229,'X11'!$AN:$AO,2,FALSE)),(IF($J$4=12,(VLOOKUP(A229,'X12'!$AN:$AO,2,FALSE)),(VLOOKUP(A229,'X13'!$AN:$AO,2,FALSE))))))))))))))))))))))))))))=TRUE,$G$4,(((IF($J$4=1,(VLOOKUP(A229,'X1'!$AN:$AO,2,FALSE)),(IF($J$4=2,(VLOOKUP(A229,'X2'!$AN:$AO,2,FALSE)),(IF($J$4=3,(VLOOKUP(A229,'X3'!$AN:$AO,2,FALSE)),(IF($J$4=4,(VLOOKUP(A229,'X4'!$AN:$AO,2,FALSE)),(IF($J$4=5,(VLOOKUP(A229,'X5'!$AN:$AO,2,FALSE)),(IF($J$4=6,(VLOOKUP(A229,'X6'!$AN:$AO,2,FALSE)),(IF($J$4=7,(VLOOKUP(A229,'X7'!$AN:$AO,2,FALSE)),(IF($J$4=8,(VLOOKUP(A229,'X8'!$AN:$AO,2,FALSE)),(IF($J$4=9,(VLOOKUP(A229,'X9'!$AN:$AO,2,FALSE)),(IF($J$4=10,(VLOOKUP(A229,'X10'!$AN:$AO,2,FALSE)),(IF($J$4=11,(VLOOKUP(A229,'X11'!$AN:$AO,2,FALSE)),(IF($J$4=12,(VLOOKUP(A229,'X12'!$AN:$AO,2,FALSE)),(VLOOKUP(A229,'X13'!$AN:$AO,2,FALSE)))))))))))))))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(IF($J$4=1,(VLOOKUP(A230,'X1'!$AN:$AO,2,FALSE)),(IF($J$4=2,(VLOOKUP(A230,'X2'!$AN:$AO,2,FALSE)),(IF($J$4=3,(VLOOKUP(A230,'X3'!$AN:$AO,2,FALSE)),(IF($J$4=4,(VLOOKUP(A230,'X4'!$AN:$AO,2,FALSE)),(IF($J$4=5,(VLOOKUP(A230,'X5'!$AN:$AO,2,FALSE)),(IF($J$4=6,(VLOOKUP(A230,'X6'!$AN:$AO,2,FALSE)),(IF($J$4=7,(VLOOKUP(A230,'X7'!$AN:$AO,2,FALSE)),(IF($J$4=8,(VLOOKUP(A230,'X8'!$AN:$AO,2,FALSE)),(IF($J$4=9,(VLOOKUP(A230,'X9'!$AN:$AO,2,FALSE)),(IF($J$4=10,(VLOOKUP(A230,'X10'!$AN:$AO,2,FALSE)),(IF($J$4=11,(VLOOKUP(A230,'X11'!$AN:$AO,2,FALSE)),(IF($J$4=12,(VLOOKUP(A230,'X12'!$AN:$AO,2,FALSE)),(VLOOKUP(A230,'X13'!$AN:$AO,2,FALSE))))))))))))))))))))))))))))=TRUE,$G$4,(((IF($J$4=1,(VLOOKUP(A230,'X1'!$AN:$AO,2,FALSE)),(IF($J$4=2,(VLOOKUP(A230,'X2'!$AN:$AO,2,FALSE)),(IF($J$4=3,(VLOOKUP(A230,'X3'!$AN:$AO,2,FALSE)),(IF($J$4=4,(VLOOKUP(A230,'X4'!$AN:$AO,2,FALSE)),(IF($J$4=5,(VLOOKUP(A230,'X5'!$AN:$AO,2,FALSE)),(IF($J$4=6,(VLOOKUP(A230,'X6'!$AN:$AO,2,FALSE)),(IF($J$4=7,(VLOOKUP(A230,'X7'!$AN:$AO,2,FALSE)),(IF($J$4=8,(VLOOKUP(A230,'X8'!$AN:$AO,2,FALSE)),(IF($J$4=9,(VLOOKUP(A230,'X9'!$AN:$AO,2,FALSE)),(IF($J$4=10,(VLOOKUP(A230,'X10'!$AN:$AO,2,FALSE)),(IF($J$4=11,(VLOOKUP(A230,'X11'!$AN:$AO,2,FALSE)),(IF($J$4=12,(VLOOKUP(A230,'X12'!$AN:$AO,2,FALSE)),(VLOOKUP(A230,'X13'!$AN:$AO,2,FALSE)))))))))))))))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(IF($J$4=1,(VLOOKUP(A231,'X1'!$AN:$AO,2,FALSE)),(IF($J$4=2,(VLOOKUP(A231,'X2'!$AN:$AO,2,FALSE)),(IF($J$4=3,(VLOOKUP(A231,'X3'!$AN:$AO,2,FALSE)),(IF($J$4=4,(VLOOKUP(A231,'X4'!$AN:$AO,2,FALSE)),(IF($J$4=5,(VLOOKUP(A231,'X5'!$AN:$AO,2,FALSE)),(IF($J$4=6,(VLOOKUP(A231,'X6'!$AN:$AO,2,FALSE)),(IF($J$4=7,(VLOOKUP(A231,'X7'!$AN:$AO,2,FALSE)),(IF($J$4=8,(VLOOKUP(A231,'X8'!$AN:$AO,2,FALSE)),(IF($J$4=9,(VLOOKUP(A231,'X9'!$AN:$AO,2,FALSE)),(IF($J$4=10,(VLOOKUP(A231,'X10'!$AN:$AO,2,FALSE)),(IF($J$4=11,(VLOOKUP(A231,'X11'!$AN:$AO,2,FALSE)),(IF($J$4=12,(VLOOKUP(A231,'X12'!$AN:$AO,2,FALSE)),(VLOOKUP(A231,'X13'!$AN:$AO,2,FALSE))))))))))))))))))))))))))))=TRUE,$G$4,(((IF($J$4=1,(VLOOKUP(A231,'X1'!$AN:$AO,2,FALSE)),(IF($J$4=2,(VLOOKUP(A231,'X2'!$AN:$AO,2,FALSE)),(IF($J$4=3,(VLOOKUP(A231,'X3'!$AN:$AO,2,FALSE)),(IF($J$4=4,(VLOOKUP(A231,'X4'!$AN:$AO,2,FALSE)),(IF($J$4=5,(VLOOKUP(A231,'X5'!$AN:$AO,2,FALSE)),(IF($J$4=6,(VLOOKUP(A231,'X6'!$AN:$AO,2,FALSE)),(IF($J$4=7,(VLOOKUP(A231,'X7'!$AN:$AO,2,FALSE)),(IF($J$4=8,(VLOOKUP(A231,'X8'!$AN:$AO,2,FALSE)),(IF($J$4=9,(VLOOKUP(A231,'X9'!$AN:$AO,2,FALSE)),(IF($J$4=10,(VLOOKUP(A231,'X10'!$AN:$AO,2,FALSE)),(IF($J$4=11,(VLOOKUP(A231,'X11'!$AN:$AO,2,FALSE)),(IF($J$4=12,(VLOOKUP(A231,'X12'!$AN:$AO,2,FALSE)),(VLOOKUP(A231,'X13'!$AN:$AO,2,FALSE)))))))))))))))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(IF($J$4=1,(VLOOKUP(A232,'X1'!$AN:$AO,2,FALSE)),(IF($J$4=2,(VLOOKUP(A232,'X2'!$AN:$AO,2,FALSE)),(IF($J$4=3,(VLOOKUP(A232,'X3'!$AN:$AO,2,FALSE)),(IF($J$4=4,(VLOOKUP(A232,'X4'!$AN:$AO,2,FALSE)),(IF($J$4=5,(VLOOKUP(A232,'X5'!$AN:$AO,2,FALSE)),(IF($J$4=6,(VLOOKUP(A232,'X6'!$AN:$AO,2,FALSE)),(IF($J$4=7,(VLOOKUP(A232,'X7'!$AN:$AO,2,FALSE)),(IF($J$4=8,(VLOOKUP(A232,'X8'!$AN:$AO,2,FALSE)),(IF($J$4=9,(VLOOKUP(A232,'X9'!$AN:$AO,2,FALSE)),(IF($J$4=10,(VLOOKUP(A232,'X10'!$AN:$AO,2,FALSE)),(IF($J$4=11,(VLOOKUP(A232,'X11'!$AN:$AO,2,FALSE)),(IF($J$4=12,(VLOOKUP(A232,'X12'!$AN:$AO,2,FALSE)),(VLOOKUP(A232,'X13'!$AN:$AO,2,FALSE))))))))))))))))))))))))))))=TRUE,$G$4,(((IF($J$4=1,(VLOOKUP(A232,'X1'!$AN:$AO,2,FALSE)),(IF($J$4=2,(VLOOKUP(A232,'X2'!$AN:$AO,2,FALSE)),(IF($J$4=3,(VLOOKUP(A232,'X3'!$AN:$AO,2,FALSE)),(IF($J$4=4,(VLOOKUP(A232,'X4'!$AN:$AO,2,FALSE)),(IF($J$4=5,(VLOOKUP(A232,'X5'!$AN:$AO,2,FALSE)),(IF($J$4=6,(VLOOKUP(A232,'X6'!$AN:$AO,2,FALSE)),(IF($J$4=7,(VLOOKUP(A232,'X7'!$AN:$AO,2,FALSE)),(IF($J$4=8,(VLOOKUP(A232,'X8'!$AN:$AO,2,FALSE)),(IF($J$4=9,(VLOOKUP(A232,'X9'!$AN:$AO,2,FALSE)),(IF($J$4=10,(VLOOKUP(A232,'X10'!$AN:$AO,2,FALSE)),(IF($J$4=11,(VLOOKUP(A232,'X11'!$AN:$AO,2,FALSE)),(IF($J$4=12,(VLOOKUP(A232,'X12'!$AN:$AO,2,FALSE)),(VLOOKUP(A232,'X13'!$AN:$AO,2,FALSE)))))))))))))))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(IF($J$4=1,(VLOOKUP(A233,'X1'!$AN:$AO,2,FALSE)),(IF($J$4=2,(VLOOKUP(A233,'X2'!$AN:$AO,2,FALSE)),(IF($J$4=3,(VLOOKUP(A233,'X3'!$AN:$AO,2,FALSE)),(IF($J$4=4,(VLOOKUP(A233,'X4'!$AN:$AO,2,FALSE)),(IF($J$4=5,(VLOOKUP(A233,'X5'!$AN:$AO,2,FALSE)),(IF($J$4=6,(VLOOKUP(A233,'X6'!$AN:$AO,2,FALSE)),(IF($J$4=7,(VLOOKUP(A233,'X7'!$AN:$AO,2,FALSE)),(IF($J$4=8,(VLOOKUP(A233,'X8'!$AN:$AO,2,FALSE)),(IF($J$4=9,(VLOOKUP(A233,'X9'!$AN:$AO,2,FALSE)),(IF($J$4=10,(VLOOKUP(A233,'X10'!$AN:$AO,2,FALSE)),(IF($J$4=11,(VLOOKUP(A233,'X11'!$AN:$AO,2,FALSE)),(IF($J$4=12,(VLOOKUP(A233,'X12'!$AN:$AO,2,FALSE)),(VLOOKUP(A233,'X13'!$AN:$AO,2,FALSE))))))))))))))))))))))))))))=TRUE,$G$4,(((IF($J$4=1,(VLOOKUP(A233,'X1'!$AN:$AO,2,FALSE)),(IF($J$4=2,(VLOOKUP(A233,'X2'!$AN:$AO,2,FALSE)),(IF($J$4=3,(VLOOKUP(A233,'X3'!$AN:$AO,2,FALSE)),(IF($J$4=4,(VLOOKUP(A233,'X4'!$AN:$AO,2,FALSE)),(IF($J$4=5,(VLOOKUP(A233,'X5'!$AN:$AO,2,FALSE)),(IF($J$4=6,(VLOOKUP(A233,'X6'!$AN:$AO,2,FALSE)),(IF($J$4=7,(VLOOKUP(A233,'X7'!$AN:$AO,2,FALSE)),(IF($J$4=8,(VLOOKUP(A233,'X8'!$AN:$AO,2,FALSE)),(IF($J$4=9,(VLOOKUP(A233,'X9'!$AN:$AO,2,FALSE)),(IF($J$4=10,(VLOOKUP(A233,'X10'!$AN:$AO,2,FALSE)),(IF($J$4=11,(VLOOKUP(A233,'X11'!$AN:$AO,2,FALSE)),(IF($J$4=12,(VLOOKUP(A233,'X12'!$AN:$AO,2,FALSE)),(VLOOKUP(A233,'X13'!$AN:$AO,2,FALSE)))))))))))))))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(IF($J$4=1,(VLOOKUP(A234,'X1'!$AN:$AO,2,FALSE)),(IF($J$4=2,(VLOOKUP(A234,'X2'!$AN:$AO,2,FALSE)),(IF($J$4=3,(VLOOKUP(A234,'X3'!$AN:$AO,2,FALSE)),(IF($J$4=4,(VLOOKUP(A234,'X4'!$AN:$AO,2,FALSE)),(IF($J$4=5,(VLOOKUP(A234,'X5'!$AN:$AO,2,FALSE)),(IF($J$4=6,(VLOOKUP(A234,'X6'!$AN:$AO,2,FALSE)),(IF($J$4=7,(VLOOKUP(A234,'X7'!$AN:$AO,2,FALSE)),(IF($J$4=8,(VLOOKUP(A234,'X8'!$AN:$AO,2,FALSE)),(IF($J$4=9,(VLOOKUP(A234,'X9'!$AN:$AO,2,FALSE)),(IF($J$4=10,(VLOOKUP(A234,'X10'!$AN:$AO,2,FALSE)),(IF($J$4=11,(VLOOKUP(A234,'X11'!$AN:$AO,2,FALSE)),(IF($J$4=12,(VLOOKUP(A234,'X12'!$AN:$AO,2,FALSE)),(VLOOKUP(A234,'X13'!$AN:$AO,2,FALSE))))))))))))))))))))))))))))=TRUE,$G$4,(((IF($J$4=1,(VLOOKUP(A234,'X1'!$AN:$AO,2,FALSE)),(IF($J$4=2,(VLOOKUP(A234,'X2'!$AN:$AO,2,FALSE)),(IF($J$4=3,(VLOOKUP(A234,'X3'!$AN:$AO,2,FALSE)),(IF($J$4=4,(VLOOKUP(A234,'X4'!$AN:$AO,2,FALSE)),(IF($J$4=5,(VLOOKUP(A234,'X5'!$AN:$AO,2,FALSE)),(IF($J$4=6,(VLOOKUP(A234,'X6'!$AN:$AO,2,FALSE)),(IF($J$4=7,(VLOOKUP(A234,'X7'!$AN:$AO,2,FALSE)),(IF($J$4=8,(VLOOKUP(A234,'X8'!$AN:$AO,2,FALSE)),(IF($J$4=9,(VLOOKUP(A234,'X9'!$AN:$AO,2,FALSE)),(IF($J$4=10,(VLOOKUP(A234,'X10'!$AN:$AO,2,FALSE)),(IF($J$4=11,(VLOOKUP(A234,'X11'!$AN:$AO,2,FALSE)),(IF($J$4=12,(VLOOKUP(A234,'X12'!$AN:$AO,2,FALSE)),(VLOOKUP(A234,'X13'!$AN:$AO,2,FALSE)))))))))))))))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K1:L1"/>
  <sheetViews>
    <sheetView workbookViewId="0">
      <selection activeCell="B3" sqref="B3"/>
    </sheetView>
  </sheetViews>
  <sheetFormatPr defaultRowHeight="15" x14ac:dyDescent="0.25"/>
  <cols>
    <col min="11" max="11" width="10.7109375" bestFit="1" customWidth="1"/>
    <col min="12" max="12" width="37.7109375" customWidth="1"/>
  </cols>
  <sheetData>
    <row r="1" spans="11:12" x14ac:dyDescent="0.25">
      <c r="K1" s="176" t="s">
        <v>1231</v>
      </c>
      <c r="L1" s="177" t="s">
        <v>2159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v>44370.014862152777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769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80</v>
      </c>
      <c r="R5" s="26">
        <f>Sonuc!M41</f>
        <v>30</v>
      </c>
      <c r="S5" s="26">
        <f>Sonuc!B38</f>
        <v>15</v>
      </c>
      <c r="T5" s="26">
        <f>Sonuc!E38</f>
        <v>-20</v>
      </c>
      <c r="U5" s="26">
        <f>Sonuc!E41</f>
        <v>200</v>
      </c>
      <c r="V5" s="26">
        <f>Sonuc!B41</f>
        <v>-10</v>
      </c>
      <c r="W5" s="26">
        <f>Sonuc!M38</f>
        <v>300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85</v>
      </c>
      <c r="C6" s="31"/>
      <c r="D6" s="31"/>
      <c r="E6" s="31"/>
      <c r="F6" s="31"/>
      <c r="G6" s="32"/>
      <c r="H6" s="32"/>
      <c r="I6" s="33"/>
      <c r="J6" s="32">
        <v>6.3804852163838479</v>
      </c>
      <c r="K6" s="32">
        <v>5.0812173770058511</v>
      </c>
      <c r="L6" s="32">
        <v>5.3547702232490391</v>
      </c>
      <c r="M6" s="32">
        <v>4.6208480955367204</v>
      </c>
      <c r="N6" s="32"/>
      <c r="O6" s="32"/>
      <c r="P6" s="32">
        <v>4.9484270667092245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3</v>
      </c>
      <c r="AH6" s="25"/>
      <c r="AI6" s="7"/>
      <c r="AJ6" s="7"/>
      <c r="AK6" s="26">
        <f>Sonuc!P41</f>
        <v>80</v>
      </c>
      <c r="AL6" s="25"/>
      <c r="AM6" s="7"/>
      <c r="AN6" s="7"/>
    </row>
    <row r="7" spans="1:48" x14ac:dyDescent="0.25">
      <c r="A7" s="14">
        <v>1E-10</v>
      </c>
      <c r="B7" t="s">
        <v>41</v>
      </c>
      <c r="C7" s="4">
        <v>17</v>
      </c>
      <c r="D7" s="4">
        <v>0</v>
      </c>
      <c r="E7" s="4">
        <v>0</v>
      </c>
      <c r="F7" s="4">
        <v>17</v>
      </c>
      <c r="G7" s="4">
        <v>32</v>
      </c>
      <c r="H7" s="4">
        <v>22.18</v>
      </c>
      <c r="I7" s="34">
        <v>1518.0957940510059</v>
      </c>
      <c r="J7" s="35">
        <v>11.078921078921077</v>
      </c>
      <c r="K7" s="35">
        <v>9.0678659035159441</v>
      </c>
      <c r="L7" s="35">
        <v>5.4337325109834405</v>
      </c>
      <c r="M7" s="35">
        <v>4.5878403393967</v>
      </c>
      <c r="N7" s="4">
        <v>2.0020000000000002</v>
      </c>
      <c r="O7" s="4">
        <v>51.896813353566017</v>
      </c>
      <c r="P7" s="35">
        <v>8.1514878268710564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100.0000000001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0.44274120839576203</v>
      </c>
      <c r="T7" s="37" t="str">
        <f>IF(ISERROR((IF((G7/H7-1)&lt;$T$5,(G7/H7-1)+A7,"")))=TRUE," ",((IF((G7/H7-1)&lt;$T$5,(G7/H7-1)+A7,""))))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15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10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8.1514878269710564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10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41</v>
      </c>
      <c r="AP7" t="s">
        <v>2163</v>
      </c>
      <c r="AQ7" s="22">
        <v>-73.637594997831158</v>
      </c>
      <c r="AR7" s="21">
        <v>-1.4746157994150133</v>
      </c>
      <c r="AS7">
        <v>44.274120829576205</v>
      </c>
      <c r="AT7">
        <v>73.637594997831158</v>
      </c>
      <c r="AU7">
        <v>1.4746157994150133</v>
      </c>
      <c r="AV7" t="s">
        <v>2164</v>
      </c>
    </row>
    <row r="8" spans="1:48" x14ac:dyDescent="0.25">
      <c r="A8" s="14">
        <v>1.1000000000000001E-10</v>
      </c>
      <c r="B8" t="s">
        <v>804</v>
      </c>
      <c r="C8" s="4">
        <v>1</v>
      </c>
      <c r="D8" s="4">
        <v>0</v>
      </c>
      <c r="E8" s="4">
        <v>2</v>
      </c>
      <c r="F8" s="4">
        <v>3</v>
      </c>
      <c r="G8" s="4">
        <v>33</v>
      </c>
      <c r="H8" s="4">
        <v>22.3</v>
      </c>
      <c r="I8" s="34">
        <v>627.7751242397037</v>
      </c>
      <c r="J8" s="35" t="s">
        <v>2161</v>
      </c>
      <c r="K8" s="35" t="s">
        <v>2161</v>
      </c>
      <c r="L8" s="35">
        <v>4.522291193341581</v>
      </c>
      <c r="M8" s="35">
        <v>3.9566710293249359</v>
      </c>
      <c r="N8" s="4" t="s">
        <v>119</v>
      </c>
      <c r="O8" s="4" t="s">
        <v>119</v>
      </c>
      <c r="P8" s="35" t="s">
        <v>124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0.47982062791269064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/>
      </c>
      <c r="X8" s="37">
        <f t="shared" ref="X8:X71" si="5">IF(ISERROR((IF(((L8/$L$6-1))&lt;($X$5/100),((L8/$L$6-1)),"")))=TRUE," ",((IF(((L8/$L$6-1))&lt;($X$5/100),((L8/$L$6-1)),""))))</f>
        <v>-0.15546493970797248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>
        <f t="shared" ref="AB8:AB71" si="9">IF(ISERROR((RANK(X8,X$7:X$391,1)))=TRUE," ",((RANK(X8,X$7:X$391,1))))</f>
        <v>14</v>
      </c>
      <c r="AC8" s="1">
        <f t="shared" ref="AC8:AC71" si="10">IF(ISERROR((RANK(S8,S$7:S$391,0)))=TRUE," ",((RANK(S8,S$7:S$391,0))))</f>
        <v>12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804</v>
      </c>
      <c r="AP8" t="s">
        <v>2165</v>
      </c>
      <c r="AQ8" s="22" t="e">
        <v>#VALUE!</v>
      </c>
      <c r="AR8" s="21">
        <v>15.546493970797249</v>
      </c>
      <c r="AS8">
        <v>47.982062780269061</v>
      </c>
      <c r="AT8" t="e">
        <v>#VALUE!</v>
      </c>
      <c r="AU8">
        <v>-15.546493970797249</v>
      </c>
      <c r="AV8" t="s">
        <v>2166</v>
      </c>
    </row>
    <row r="9" spans="1:48" x14ac:dyDescent="0.25">
      <c r="A9" s="14">
        <v>1.2E-10</v>
      </c>
      <c r="B9" t="s">
        <v>29</v>
      </c>
      <c r="C9" s="4">
        <v>20</v>
      </c>
      <c r="D9" s="4">
        <v>1</v>
      </c>
      <c r="E9" s="4">
        <v>2</v>
      </c>
      <c r="F9" s="4">
        <v>23</v>
      </c>
      <c r="G9" s="4">
        <v>7.4099998474121094</v>
      </c>
      <c r="H9" s="4">
        <v>5.37</v>
      </c>
      <c r="I9" s="34">
        <v>3228.021390614866</v>
      </c>
      <c r="J9" s="35">
        <v>3.2944785276073616</v>
      </c>
      <c r="K9" s="35">
        <v>2.4976744186046513</v>
      </c>
      <c r="L9" s="35" t="s">
        <v>2161</v>
      </c>
      <c r="M9" s="35" t="s">
        <v>2161</v>
      </c>
      <c r="N9" s="4">
        <v>1.6300000000000001</v>
      </c>
      <c r="O9" s="4">
        <v>35.382059800664464</v>
      </c>
      <c r="P9" s="35">
        <v>7.6350093109869643</v>
      </c>
      <c r="Q9" s="36">
        <f t="shared" si="0"/>
        <v>86.956521739250434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0.37988823986154729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>
        <f>IF(ISERROR((IF(((J9/$J$6-1))&lt;($V$5/100),((J9/$J$6-1)),"")))=TRUE," ",((IF(((J9/$J$6-1))&lt;($V$5/100),((J9/$J$6-1)),""))))</f>
        <v>-0.48366332404504597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>
        <f t="shared" si="7"/>
        <v>4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24</v>
      </c>
      <c r="AD9" s="1" t="str">
        <f t="shared" si="11"/>
        <v xml:space="preserve"> </v>
      </c>
      <c r="AE9" s="1">
        <f t="shared" si="12"/>
        <v>15</v>
      </c>
      <c r="AF9" s="1" t="str">
        <f t="shared" si="13"/>
        <v xml:space="preserve"> </v>
      </c>
      <c r="AG9" s="38">
        <f t="shared" si="14"/>
        <v>7.6350093111069643</v>
      </c>
      <c r="AH9" s="38" t="str">
        <f t="shared" si="15"/>
        <v xml:space="preserve"> </v>
      </c>
      <c r="AI9" s="1">
        <f t="shared" si="16"/>
        <v>11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29</v>
      </c>
      <c r="AP9" t="s">
        <v>2167</v>
      </c>
      <c r="AQ9" s="22">
        <v>48.366332404504597</v>
      </c>
      <c r="AR9" s="21" t="e">
        <v>#VALUE!</v>
      </c>
      <c r="AS9">
        <v>37.988823974154727</v>
      </c>
      <c r="AT9">
        <v>-48.366332404504597</v>
      </c>
      <c r="AU9" t="e">
        <v>#VALUE!</v>
      </c>
      <c r="AV9" t="s">
        <v>2168</v>
      </c>
    </row>
    <row r="10" spans="1:48" x14ac:dyDescent="0.25">
      <c r="A10" s="14">
        <v>1.2999999999999999E-10</v>
      </c>
      <c r="B10" t="s">
        <v>1092</v>
      </c>
      <c r="C10" s="4">
        <v>0</v>
      </c>
      <c r="D10" s="4">
        <v>1</v>
      </c>
      <c r="E10" s="4">
        <v>5</v>
      </c>
      <c r="F10" s="4">
        <v>6</v>
      </c>
      <c r="G10" s="4">
        <v>18.899999618530273</v>
      </c>
      <c r="H10" s="4">
        <v>17.600000000000001</v>
      </c>
      <c r="I10" s="34">
        <v>389.49339907520175</v>
      </c>
      <c r="J10" s="35" t="s">
        <v>2161</v>
      </c>
      <c r="K10" s="35" t="s">
        <v>2161</v>
      </c>
      <c r="L10" s="35">
        <v>8.8677975</v>
      </c>
      <c r="M10" s="35" t="s">
        <v>2161</v>
      </c>
      <c r="N10" s="4" t="s">
        <v>119</v>
      </c>
      <c r="O10" s="4" t="s">
        <v>119</v>
      </c>
      <c r="P10" s="35" t="s">
        <v>124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/>
      </c>
      <c r="T10" s="37" t="str">
        <f t="shared" si="23"/>
        <v/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1092</v>
      </c>
      <c r="AP10" t="s">
        <v>2169</v>
      </c>
      <c r="AQ10" s="22" t="e">
        <v>#VALUE!</v>
      </c>
      <c r="AR10" s="21">
        <v>-65.605565323761184</v>
      </c>
      <c r="AS10">
        <v>7.3863614689219981</v>
      </c>
      <c r="AT10" t="e">
        <v>#VALUE!</v>
      </c>
      <c r="AU10">
        <v>65.605565323761184</v>
      </c>
      <c r="AV10" t="s">
        <v>2170</v>
      </c>
    </row>
    <row r="11" spans="1:48" x14ac:dyDescent="0.25">
      <c r="A11" s="14">
        <v>1.3999999999999998E-10</v>
      </c>
      <c r="B11" t="s">
        <v>1093</v>
      </c>
      <c r="C11" s="4">
        <v>2</v>
      </c>
      <c r="D11" s="4">
        <v>0</v>
      </c>
      <c r="E11" s="4">
        <v>0</v>
      </c>
      <c r="F11" s="4">
        <v>2</v>
      </c>
      <c r="G11" s="4">
        <v>10.204999923706055</v>
      </c>
      <c r="H11" s="4">
        <v>7.92</v>
      </c>
      <c r="I11" s="34">
        <v>280.1465780014521</v>
      </c>
      <c r="J11" s="35" t="s">
        <v>2161</v>
      </c>
      <c r="K11" s="35" t="s">
        <v>2161</v>
      </c>
      <c r="L11" s="35" t="s">
        <v>2161</v>
      </c>
      <c r="M11" s="35" t="s">
        <v>2161</v>
      </c>
      <c r="N11" s="4" t="s">
        <v>119</v>
      </c>
      <c r="O11" s="4" t="s">
        <v>119</v>
      </c>
      <c r="P11" s="35" t="s">
        <v>124</v>
      </c>
      <c r="Q11" s="36">
        <f t="shared" si="0"/>
        <v>100.00000000014001</v>
      </c>
      <c r="R11" s="36" t="str">
        <f t="shared" si="1"/>
        <v xml:space="preserve"> </v>
      </c>
      <c r="S11" s="37">
        <f t="shared" si="22"/>
        <v>0.28851009151702711</v>
      </c>
      <c r="T11" s="37" t="str">
        <f t="shared" si="23"/>
        <v/>
      </c>
      <c r="U11" s="37" t="str">
        <f t="shared" si="2"/>
        <v xml:space="preserve"> </v>
      </c>
      <c r="V11" s="37" t="str">
        <f t="shared" si="3"/>
        <v xml:space="preserve"> 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37</v>
      </c>
      <c r="AD11" s="1" t="str">
        <f t="shared" si="11"/>
        <v xml:space="preserve"> </v>
      </c>
      <c r="AE11" s="1">
        <f t="shared" si="12"/>
        <v>9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1093</v>
      </c>
      <c r="AP11" t="s">
        <v>2171</v>
      </c>
      <c r="AQ11" s="22" t="e">
        <v>#VALUE!</v>
      </c>
      <c r="AR11" s="21" t="e">
        <v>#VALUE!</v>
      </c>
      <c r="AS11">
        <v>28.851009137702711</v>
      </c>
      <c r="AT11" t="e">
        <v>#VALUE!</v>
      </c>
      <c r="AU11" t="e">
        <v>#VALUE!</v>
      </c>
      <c r="AV11" t="s">
        <v>2172</v>
      </c>
    </row>
    <row r="12" spans="1:48" x14ac:dyDescent="0.25">
      <c r="A12" s="14">
        <v>1.4999999999999997E-10</v>
      </c>
      <c r="B12" t="s">
        <v>61</v>
      </c>
      <c r="C12" s="4">
        <v>1</v>
      </c>
      <c r="D12" s="4">
        <v>0</v>
      </c>
      <c r="E12" s="4">
        <v>2</v>
      </c>
      <c r="F12" s="4">
        <v>3</v>
      </c>
      <c r="G12" s="4">
        <v>20</v>
      </c>
      <c r="H12" s="4">
        <v>15.31</v>
      </c>
      <c r="I12" s="34">
        <v>572.95917935656507</v>
      </c>
      <c r="J12" s="35" t="s">
        <v>2161</v>
      </c>
      <c r="K12" s="35" t="s">
        <v>2161</v>
      </c>
      <c r="L12" s="35">
        <v>5.0788924930491195</v>
      </c>
      <c r="M12" s="35">
        <v>5.3101986434108523</v>
      </c>
      <c r="N12" s="4" t="s">
        <v>119</v>
      </c>
      <c r="O12" s="4" t="s">
        <v>119</v>
      </c>
      <c r="P12" s="35" t="s">
        <v>124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0.30633572843216839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34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61</v>
      </c>
      <c r="AP12" t="s">
        <v>2173</v>
      </c>
      <c r="AQ12" s="22" t="e">
        <v>#VALUE!</v>
      </c>
      <c r="AR12" s="21">
        <v>5.1519994079695319</v>
      </c>
      <c r="AS12">
        <v>30.633572828216838</v>
      </c>
      <c r="AT12" t="e">
        <v>#VALUE!</v>
      </c>
      <c r="AU12">
        <v>-5.1519994079695319</v>
      </c>
      <c r="AV12" t="s">
        <v>2174</v>
      </c>
    </row>
    <row r="13" spans="1:48" x14ac:dyDescent="0.25">
      <c r="A13" s="14">
        <v>1.5999999999999996E-10</v>
      </c>
      <c r="B13" t="s">
        <v>73</v>
      </c>
      <c r="C13" s="4">
        <v>1</v>
      </c>
      <c r="D13" s="4">
        <v>0</v>
      </c>
      <c r="E13" s="4">
        <v>1</v>
      </c>
      <c r="F13" s="4">
        <v>2</v>
      </c>
      <c r="G13" s="4">
        <v>14.050000190734863</v>
      </c>
      <c r="H13" s="4">
        <v>12</v>
      </c>
      <c r="I13" s="34">
        <v>850.55075333664377</v>
      </c>
      <c r="J13" s="35">
        <v>9.0909090909090899</v>
      </c>
      <c r="K13" s="35">
        <v>8.4507042253521139</v>
      </c>
      <c r="L13" s="35" t="s">
        <v>2161</v>
      </c>
      <c r="M13" s="35" t="s">
        <v>2161</v>
      </c>
      <c r="N13" s="4">
        <v>1.32</v>
      </c>
      <c r="O13" s="4">
        <v>72.099087353324649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0.17083334938790529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52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73</v>
      </c>
      <c r="AP13" t="s">
        <v>2175</v>
      </c>
      <c r="AQ13" s="22">
        <v>-42.479902117246503</v>
      </c>
      <c r="AR13" s="21" t="e">
        <v>#VALUE!</v>
      </c>
      <c r="AS13">
        <v>17.083334922790527</v>
      </c>
      <c r="AT13">
        <v>42.479902117246503</v>
      </c>
      <c r="AU13" t="e">
        <v>#VALUE!</v>
      </c>
      <c r="AV13" t="s">
        <v>2176</v>
      </c>
    </row>
    <row r="14" spans="1:48" x14ac:dyDescent="0.25">
      <c r="A14" s="14">
        <v>1.6999999999999996E-10</v>
      </c>
      <c r="B14" t="s">
        <v>1094</v>
      </c>
      <c r="C14" s="4">
        <v>0</v>
      </c>
      <c r="D14" s="4">
        <v>0</v>
      </c>
      <c r="E14" s="4">
        <v>1</v>
      </c>
      <c r="F14" s="4">
        <v>1</v>
      </c>
      <c r="G14" s="4">
        <v>1.690000057220459</v>
      </c>
      <c r="H14" s="4">
        <v>1.9</v>
      </c>
      <c r="I14" s="34">
        <v>176.80241592940061</v>
      </c>
      <c r="J14" s="35" t="s">
        <v>2161</v>
      </c>
      <c r="K14" s="35" t="s">
        <v>2161</v>
      </c>
      <c r="L14" s="35" t="s">
        <v>2161</v>
      </c>
      <c r="M14" s="35" t="s">
        <v>2161</v>
      </c>
      <c r="N14" s="4" t="s">
        <v>119</v>
      </c>
      <c r="O14" s="4" t="s">
        <v>119</v>
      </c>
      <c r="P14" s="35" t="s">
        <v>124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/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1094</v>
      </c>
      <c r="AP14" t="s">
        <v>2177</v>
      </c>
      <c r="AQ14" s="22" t="e">
        <v>#VALUE!</v>
      </c>
      <c r="AR14" s="21" t="e">
        <v>#VALUE!</v>
      </c>
      <c r="AS14">
        <v>-11.052628567344257</v>
      </c>
      <c r="AT14" t="e">
        <v>#VALUE!</v>
      </c>
      <c r="AU14" t="e">
        <v>#VALUE!</v>
      </c>
      <c r="AV14" t="s">
        <v>2178</v>
      </c>
    </row>
    <row r="15" spans="1:48" x14ac:dyDescent="0.25">
      <c r="A15" s="14">
        <v>1.7999999999999995E-10</v>
      </c>
      <c r="B15" t="s">
        <v>74</v>
      </c>
      <c r="C15" s="4">
        <v>3</v>
      </c>
      <c r="D15" s="4">
        <v>0</v>
      </c>
      <c r="E15" s="4">
        <v>0</v>
      </c>
      <c r="F15" s="4">
        <v>3</v>
      </c>
      <c r="G15" s="4">
        <v>15.520000457763672</v>
      </c>
      <c r="H15" s="4">
        <v>8.56</v>
      </c>
      <c r="I15" s="34">
        <v>430.44909218211995</v>
      </c>
      <c r="J15" s="35" t="s">
        <v>2161</v>
      </c>
      <c r="K15" s="35" t="s">
        <v>2161</v>
      </c>
      <c r="L15" s="35" t="s">
        <v>2161</v>
      </c>
      <c r="M15" s="35" t="s">
        <v>2161</v>
      </c>
      <c r="N15" s="4" t="s">
        <v>119</v>
      </c>
      <c r="O15" s="4" t="s">
        <v>119</v>
      </c>
      <c r="P15" s="35" t="s">
        <v>124</v>
      </c>
      <c r="Q15" s="36">
        <f t="shared" si="0"/>
        <v>100.00000000017999</v>
      </c>
      <c r="R15" s="36" t="str">
        <f t="shared" si="1"/>
        <v xml:space="preserve"> </v>
      </c>
      <c r="S15" s="37">
        <f t="shared" si="22"/>
        <v>0.81308416580659704</v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>
        <f t="shared" si="10"/>
        <v>2</v>
      </c>
      <c r="AD15" s="1" t="str">
        <f t="shared" si="11"/>
        <v xml:space="preserve"> </v>
      </c>
      <c r="AE15" s="1">
        <f t="shared" si="12"/>
        <v>8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74</v>
      </c>
      <c r="AP15" t="s">
        <v>2179</v>
      </c>
      <c r="AQ15" s="22" t="e">
        <v>#VALUE!</v>
      </c>
      <c r="AR15" s="21" t="e">
        <v>#VALUE!</v>
      </c>
      <c r="AS15">
        <v>81.308416562659701</v>
      </c>
      <c r="AT15" t="e">
        <v>#VALUE!</v>
      </c>
      <c r="AU15" t="e">
        <v>#VALUE!</v>
      </c>
      <c r="AV15" t="s">
        <v>2180</v>
      </c>
    </row>
    <row r="16" spans="1:48" x14ac:dyDescent="0.25">
      <c r="A16" s="14">
        <v>1.8999999999999994E-10</v>
      </c>
      <c r="B16" t="s">
        <v>806</v>
      </c>
      <c r="C16" s="4">
        <v>0</v>
      </c>
      <c r="D16" s="4">
        <v>1</v>
      </c>
      <c r="E16" s="4">
        <v>3</v>
      </c>
      <c r="F16" s="4">
        <v>4</v>
      </c>
      <c r="G16" s="4">
        <v>1.7300000190734863</v>
      </c>
      <c r="H16" s="4">
        <v>1.57</v>
      </c>
      <c r="I16" s="34">
        <v>245.00341324770486</v>
      </c>
      <c r="J16" s="35" t="s">
        <v>2161</v>
      </c>
      <c r="K16" s="35" t="s">
        <v>2161</v>
      </c>
      <c r="L16" s="35" t="s">
        <v>2161</v>
      </c>
      <c r="M16" s="35" t="s">
        <v>2161</v>
      </c>
      <c r="N16" s="4" t="s">
        <v>119</v>
      </c>
      <c r="O16" s="4" t="s">
        <v>119</v>
      </c>
      <c r="P16" s="35" t="s">
        <v>124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/>
      </c>
      <c r="T16" s="37" t="str">
        <f t="shared" si="23"/>
        <v/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806</v>
      </c>
      <c r="AP16" t="s">
        <v>2167</v>
      </c>
      <c r="AQ16" s="22" t="e">
        <v>#VALUE!</v>
      </c>
      <c r="AR16" s="21" t="e">
        <v>#VALUE!</v>
      </c>
      <c r="AS16">
        <v>10.191084017419506</v>
      </c>
      <c r="AT16" t="e">
        <v>#VALUE!</v>
      </c>
      <c r="AU16" t="e">
        <v>#VALUE!</v>
      </c>
      <c r="AV16" t="s">
        <v>2181</v>
      </c>
    </row>
    <row r="17" spans="1:48" x14ac:dyDescent="0.25">
      <c r="A17" s="14">
        <v>1.9999999999999993E-10</v>
      </c>
      <c r="B17" t="s">
        <v>1095</v>
      </c>
      <c r="C17" s="4">
        <v>0</v>
      </c>
      <c r="D17" s="4">
        <v>0</v>
      </c>
      <c r="E17" s="4">
        <v>0</v>
      </c>
      <c r="F17" s="4">
        <v>0</v>
      </c>
      <c r="G17" s="4" t="s">
        <v>2162</v>
      </c>
      <c r="H17" s="4">
        <v>23.5</v>
      </c>
      <c r="I17" s="34">
        <v>105.13474489538601</v>
      </c>
      <c r="J17" s="35" t="s">
        <v>2161</v>
      </c>
      <c r="K17" s="35" t="s">
        <v>2161</v>
      </c>
      <c r="L17" s="35" t="s">
        <v>2161</v>
      </c>
      <c r="M17" s="35" t="s">
        <v>2161</v>
      </c>
      <c r="N17" s="4" t="s">
        <v>119</v>
      </c>
      <c r="O17" s="4" t="s">
        <v>119</v>
      </c>
      <c r="P17" s="35" t="s">
        <v>124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2"/>
        <v xml:space="preserve"> </v>
      </c>
      <c r="T17" s="37" t="str">
        <f t="shared" si="23"/>
        <v xml:space="preserve"> </v>
      </c>
      <c r="U17" s="37" t="str">
        <f t="shared" si="2"/>
        <v xml:space="preserve"> </v>
      </c>
      <c r="V17" s="37" t="str">
        <f t="shared" si="3"/>
        <v xml:space="preserve"> </v>
      </c>
      <c r="W17" s="37" t="str">
        <f t="shared" si="4"/>
        <v xml:space="preserve"> </v>
      </c>
      <c r="X17" s="37" t="str">
        <f t="shared" si="5"/>
        <v xml:space="preserve"> 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1095</v>
      </c>
      <c r="AP17" t="s">
        <v>2182</v>
      </c>
      <c r="AQ17" s="22" t="e">
        <v>#VALUE!</v>
      </c>
      <c r="AR17" s="21" t="e">
        <v>#VALUE!</v>
      </c>
      <c r="AS17" t="s">
        <v>124</v>
      </c>
      <c r="AT17" t="e">
        <v>#VALUE!</v>
      </c>
      <c r="AU17" t="e">
        <v>#VALUE!</v>
      </c>
      <c r="AV17" t="s">
        <v>2183</v>
      </c>
    </row>
    <row r="18" spans="1:48" x14ac:dyDescent="0.25">
      <c r="A18" s="14">
        <v>2.0999999999999992E-10</v>
      </c>
      <c r="B18" t="s">
        <v>81</v>
      </c>
      <c r="C18" s="4">
        <v>0</v>
      </c>
      <c r="D18" s="4">
        <v>0</v>
      </c>
      <c r="E18" s="4">
        <v>0</v>
      </c>
      <c r="F18" s="4">
        <v>0</v>
      </c>
      <c r="G18" s="4" t="s">
        <v>2162</v>
      </c>
      <c r="H18" s="4">
        <v>21.06</v>
      </c>
      <c r="I18" s="34">
        <v>156.78445793299247</v>
      </c>
      <c r="J18" s="35" t="s">
        <v>2161</v>
      </c>
      <c r="K18" s="35" t="s">
        <v>2161</v>
      </c>
      <c r="L18" s="35" t="s">
        <v>2161</v>
      </c>
      <c r="M18" s="35" t="s">
        <v>2161</v>
      </c>
      <c r="N18" s="4" t="s">
        <v>119</v>
      </c>
      <c r="O18" s="4" t="s">
        <v>119</v>
      </c>
      <c r="P18" s="35" t="s">
        <v>124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81</v>
      </c>
      <c r="AP18" t="s">
        <v>2177</v>
      </c>
      <c r="AQ18" s="22" t="e">
        <v>#VALUE!</v>
      </c>
      <c r="AR18" s="21" t="e">
        <v>#VALUE!</v>
      </c>
      <c r="AS18" t="s">
        <v>124</v>
      </c>
      <c r="AT18" t="e">
        <v>#VALUE!</v>
      </c>
      <c r="AU18" t="e">
        <v>#VALUE!</v>
      </c>
      <c r="AV18" t="s">
        <v>2184</v>
      </c>
    </row>
    <row r="19" spans="1:48" x14ac:dyDescent="0.25">
      <c r="A19" s="14">
        <v>2.1999999999999991E-10</v>
      </c>
      <c r="B19" t="s">
        <v>1096</v>
      </c>
      <c r="C19" s="4">
        <v>0</v>
      </c>
      <c r="D19" s="4">
        <v>0</v>
      </c>
      <c r="E19" s="4">
        <v>2</v>
      </c>
      <c r="F19" s="4">
        <v>2</v>
      </c>
      <c r="G19" s="4" t="s">
        <v>2162</v>
      </c>
      <c r="H19" s="4">
        <v>15.3</v>
      </c>
      <c r="I19" s="34">
        <v>265.29032007713266</v>
      </c>
      <c r="J19" s="35" t="s">
        <v>2161</v>
      </c>
      <c r="K19" s="35" t="s">
        <v>2161</v>
      </c>
      <c r="L19" s="35" t="s">
        <v>2161</v>
      </c>
      <c r="M19" s="35" t="s">
        <v>2161</v>
      </c>
      <c r="N19" s="4" t="s">
        <v>119</v>
      </c>
      <c r="O19" s="4" t="s">
        <v>119</v>
      </c>
      <c r="P19" s="35" t="s">
        <v>124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 xml:space="preserve"> </v>
      </c>
      <c r="T19" s="37" t="str">
        <f t="shared" si="23"/>
        <v xml:space="preserve"> </v>
      </c>
      <c r="U19" s="37" t="str">
        <f t="shared" si="2"/>
        <v xml:space="preserve"> </v>
      </c>
      <c r="V19" s="37" t="str">
        <f t="shared" si="3"/>
        <v xml:space="preserve"> </v>
      </c>
      <c r="W19" s="37" t="str">
        <f t="shared" si="4"/>
        <v xml:space="preserve"> </v>
      </c>
      <c r="X19" s="37" t="str">
        <f t="shared" si="5"/>
        <v xml:space="preserve"> 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1096</v>
      </c>
      <c r="AP19" t="s">
        <v>2185</v>
      </c>
      <c r="AQ19" s="22" t="e">
        <v>#VALUE!</v>
      </c>
      <c r="AR19" s="21" t="e">
        <v>#VALUE!</v>
      </c>
      <c r="AS19" t="s">
        <v>124</v>
      </c>
      <c r="AT19" t="e">
        <v>#VALUE!</v>
      </c>
      <c r="AU19" t="e">
        <v>#VALUE!</v>
      </c>
      <c r="AV19" t="s">
        <v>2186</v>
      </c>
    </row>
    <row r="20" spans="1:48" x14ac:dyDescent="0.25">
      <c r="A20" s="14">
        <v>2.299999999999999E-10</v>
      </c>
      <c r="B20" t="s">
        <v>7</v>
      </c>
      <c r="C20" s="4">
        <v>10</v>
      </c>
      <c r="D20" s="4">
        <v>1</v>
      </c>
      <c r="E20" s="4">
        <v>5</v>
      </c>
      <c r="F20" s="4">
        <v>16</v>
      </c>
      <c r="G20" s="4">
        <v>41.099998474121094</v>
      </c>
      <c r="H20" s="4">
        <v>29.56</v>
      </c>
      <c r="I20" s="34">
        <v>2308.9535193466086</v>
      </c>
      <c r="J20" s="35">
        <v>6.4513312963771279</v>
      </c>
      <c r="K20" s="35">
        <v>6.4696870212300279</v>
      </c>
      <c r="L20" s="35">
        <v>4.5514430877278507</v>
      </c>
      <c r="M20" s="35">
        <v>4.1300248238365258</v>
      </c>
      <c r="N20" s="4">
        <v>4.5819999999999999</v>
      </c>
      <c r="O20" s="4">
        <v>28.852643419572548</v>
      </c>
      <c r="P20" s="35">
        <v>7.5473612990527741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0.39039237080243216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 t="str">
        <f t="shared" si="4"/>
        <v/>
      </c>
      <c r="X20" s="37">
        <f t="shared" si="5"/>
        <v>-0.15002084161022411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>
        <f t="shared" si="9"/>
        <v>15</v>
      </c>
      <c r="AC20" s="1">
        <f t="shared" si="10"/>
        <v>22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>
        <f t="shared" si="14"/>
        <v>7.5473612992827741</v>
      </c>
      <c r="AH20" s="38" t="str">
        <f t="shared" si="15"/>
        <v xml:space="preserve"> </v>
      </c>
      <c r="AI20" s="1">
        <f t="shared" si="16"/>
        <v>12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7</v>
      </c>
      <c r="AP20" t="s">
        <v>2187</v>
      </c>
      <c r="AQ20" s="22">
        <v>-1.1103556797116498</v>
      </c>
      <c r="AR20" s="21">
        <v>15.002084161022411</v>
      </c>
      <c r="AS20">
        <v>39.039237057243213</v>
      </c>
      <c r="AT20">
        <v>1.1103556797116498</v>
      </c>
      <c r="AU20">
        <v>-15.002084161022411</v>
      </c>
      <c r="AV20" t="s">
        <v>2188</v>
      </c>
    </row>
    <row r="21" spans="1:48" x14ac:dyDescent="0.25">
      <c r="A21" s="14">
        <v>2.399999999999999E-10</v>
      </c>
      <c r="B21" t="s">
        <v>1097</v>
      </c>
      <c r="C21" s="4">
        <v>1</v>
      </c>
      <c r="D21" s="4">
        <v>0</v>
      </c>
      <c r="E21" s="4">
        <v>0</v>
      </c>
      <c r="F21" s="4">
        <v>1</v>
      </c>
      <c r="G21" s="4">
        <v>68</v>
      </c>
      <c r="H21" s="4">
        <v>57</v>
      </c>
      <c r="I21" s="34">
        <v>157.31022411109711</v>
      </c>
      <c r="J21" s="35" t="s">
        <v>2161</v>
      </c>
      <c r="K21" s="35" t="s">
        <v>2161</v>
      </c>
      <c r="L21" s="35">
        <v>14.286074468085108</v>
      </c>
      <c r="M21" s="35">
        <v>9.8741985294117658</v>
      </c>
      <c r="N21" s="4" t="s">
        <v>119</v>
      </c>
      <c r="O21" s="4" t="s">
        <v>119</v>
      </c>
      <c r="P21" s="35" t="s">
        <v>124</v>
      </c>
      <c r="Q21" s="36">
        <f t="shared" si="0"/>
        <v>100.00000000023999</v>
      </c>
      <c r="R21" s="36" t="str">
        <f t="shared" si="1"/>
        <v xml:space="preserve"> </v>
      </c>
      <c r="S21" s="37">
        <f t="shared" si="22"/>
        <v>0.1929824563803508</v>
      </c>
      <c r="T21" s="37" t="str">
        <f t="shared" si="23"/>
        <v/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/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>
        <f t="shared" si="10"/>
        <v>50</v>
      </c>
      <c r="AD21" s="1" t="str">
        <f t="shared" si="11"/>
        <v xml:space="preserve"> </v>
      </c>
      <c r="AE21" s="1">
        <f t="shared" si="12"/>
        <v>7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1097</v>
      </c>
      <c r="AP21" t="s">
        <v>2189</v>
      </c>
      <c r="AQ21" s="22" t="e">
        <v>#VALUE!</v>
      </c>
      <c r="AR21" s="21">
        <v>-166.79154982334512</v>
      </c>
      <c r="AS21">
        <v>19.298245614035082</v>
      </c>
      <c r="AT21" t="e">
        <v>#VALUE!</v>
      </c>
      <c r="AU21">
        <v>166.79154982334512</v>
      </c>
      <c r="AV21" t="s">
        <v>2190</v>
      </c>
    </row>
    <row r="22" spans="1:48" x14ac:dyDescent="0.25">
      <c r="A22" s="14">
        <v>2.4999999999999991E-10</v>
      </c>
      <c r="B22" t="s">
        <v>43</v>
      </c>
      <c r="C22" s="4">
        <v>8</v>
      </c>
      <c r="D22" s="4">
        <v>0</v>
      </c>
      <c r="E22" s="4">
        <v>6</v>
      </c>
      <c r="F22" s="4">
        <v>14</v>
      </c>
      <c r="G22" s="4">
        <v>19.899999618530273</v>
      </c>
      <c r="H22" s="4">
        <v>15.34</v>
      </c>
      <c r="I22" s="34">
        <v>4042.9551210290761</v>
      </c>
      <c r="J22" s="35">
        <v>6.4535128312999577</v>
      </c>
      <c r="K22" s="35">
        <v>5.2534246575342465</v>
      </c>
      <c r="L22" s="35">
        <v>7.0569727880891309</v>
      </c>
      <c r="M22" s="35">
        <v>5.4640213420570944</v>
      </c>
      <c r="N22" s="4">
        <v>2.3770000000000002</v>
      </c>
      <c r="O22" s="4">
        <v>21.959979476654702</v>
      </c>
      <c r="P22" s="35">
        <v>1.6297262059973925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0.29726203535627604</v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>
        <f t="shared" si="10"/>
        <v>36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43</v>
      </c>
      <c r="AP22" t="s">
        <v>2191</v>
      </c>
      <c r="AQ22" s="22">
        <v>-1.1445464167613606</v>
      </c>
      <c r="AR22" s="21">
        <v>-31.78852675040218</v>
      </c>
      <c r="AS22">
        <v>29.726203510627602</v>
      </c>
      <c r="AT22">
        <v>1.1445464167613606</v>
      </c>
      <c r="AU22">
        <v>31.78852675040218</v>
      </c>
      <c r="AV22" t="s">
        <v>2192</v>
      </c>
    </row>
    <row r="23" spans="1:48" x14ac:dyDescent="0.25">
      <c r="A23" s="14">
        <v>2.5999999999999993E-10</v>
      </c>
      <c r="B23" t="s">
        <v>1098</v>
      </c>
      <c r="C23" s="4">
        <v>5</v>
      </c>
      <c r="D23" s="4">
        <v>1</v>
      </c>
      <c r="E23" s="4">
        <v>5</v>
      </c>
      <c r="F23" s="4">
        <v>11</v>
      </c>
      <c r="G23" s="4">
        <v>15.5</v>
      </c>
      <c r="H23" s="4">
        <v>13.26</v>
      </c>
      <c r="I23" s="34">
        <v>459.83655480036327</v>
      </c>
      <c r="J23" s="35" t="s">
        <v>2161</v>
      </c>
      <c r="K23" s="35" t="s">
        <v>2161</v>
      </c>
      <c r="L23" s="35">
        <v>10.750772093023256</v>
      </c>
      <c r="M23" s="35">
        <v>9.8358127659574475</v>
      </c>
      <c r="N23" s="4" t="s">
        <v>119</v>
      </c>
      <c r="O23" s="4" t="s">
        <v>119</v>
      </c>
      <c r="P23" s="35" t="s">
        <v>124</v>
      </c>
      <c r="Q23" s="36" t="str">
        <f t="shared" si="0"/>
        <v xml:space="preserve"> </v>
      </c>
      <c r="R23" s="36" t="str">
        <f t="shared" si="1"/>
        <v xml:space="preserve"> </v>
      </c>
      <c r="S23" s="37">
        <f t="shared" si="22"/>
        <v>0.16892911036558075</v>
      </c>
      <c r="T23" s="37" t="str">
        <f t="shared" si="23"/>
        <v/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/>
      </c>
      <c r="X23" s="37" t="str">
        <f t="shared" si="5"/>
        <v/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>
        <f t="shared" si="10"/>
        <v>53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1098</v>
      </c>
      <c r="AP23" t="s">
        <v>2193</v>
      </c>
      <c r="AQ23" s="22" t="e">
        <v>#VALUE!</v>
      </c>
      <c r="AR23" s="21">
        <v>-100.76999842768531</v>
      </c>
      <c r="AS23">
        <v>16.892911010558077</v>
      </c>
      <c r="AT23" t="e">
        <v>#VALUE!</v>
      </c>
      <c r="AU23">
        <v>100.76999842768531</v>
      </c>
      <c r="AV23" t="s">
        <v>2194</v>
      </c>
    </row>
    <row r="24" spans="1:48" x14ac:dyDescent="0.25">
      <c r="A24" s="14">
        <v>2.6999999999999995E-10</v>
      </c>
      <c r="B24" t="s">
        <v>1099</v>
      </c>
      <c r="C24" s="4">
        <v>0</v>
      </c>
      <c r="D24" s="4">
        <v>0</v>
      </c>
      <c r="E24" s="4">
        <v>0</v>
      </c>
      <c r="F24" s="4">
        <v>0</v>
      </c>
      <c r="G24" s="4" t="s">
        <v>2162</v>
      </c>
      <c r="H24" s="4">
        <v>15.43</v>
      </c>
      <c r="I24" s="34">
        <v>80.267033826580445</v>
      </c>
      <c r="J24" s="35" t="s">
        <v>2161</v>
      </c>
      <c r="K24" s="35" t="s">
        <v>2161</v>
      </c>
      <c r="L24" s="35" t="s">
        <v>2161</v>
      </c>
      <c r="M24" s="35" t="s">
        <v>2161</v>
      </c>
      <c r="N24" s="4" t="s">
        <v>119</v>
      </c>
      <c r="O24" s="4" t="s">
        <v>119</v>
      </c>
      <c r="P24" s="35" t="s">
        <v>124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 xml:space="preserve"> </v>
      </c>
      <c r="T24" s="37" t="str">
        <f t="shared" si="23"/>
        <v xml:space="preserve"> </v>
      </c>
      <c r="U24" s="37" t="str">
        <f t="shared" si="2"/>
        <v xml:space="preserve"> </v>
      </c>
      <c r="V24" s="37" t="str">
        <f t="shared" si="3"/>
        <v xml:space="preserve"> </v>
      </c>
      <c r="W24" s="37" t="str">
        <f t="shared" si="4"/>
        <v xml:space="preserve"> </v>
      </c>
      <c r="X24" s="37" t="str">
        <f t="shared" si="5"/>
        <v xml:space="preserve"> </v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1099</v>
      </c>
      <c r="AP24" t="s">
        <v>2195</v>
      </c>
      <c r="AQ24" s="22" t="e">
        <v>#VALUE!</v>
      </c>
      <c r="AR24" s="21" t="e">
        <v>#VALUE!</v>
      </c>
      <c r="AS24" t="s">
        <v>124</v>
      </c>
      <c r="AT24" t="e">
        <v>#VALUE!</v>
      </c>
      <c r="AU24" t="e">
        <v>#VALUE!</v>
      </c>
      <c r="AV24" t="s">
        <v>2196</v>
      </c>
    </row>
    <row r="25" spans="1:48" x14ac:dyDescent="0.25">
      <c r="A25" s="14">
        <v>2.7999999999999996E-10</v>
      </c>
      <c r="B25" t="s">
        <v>33</v>
      </c>
      <c r="C25" s="4">
        <v>18</v>
      </c>
      <c r="D25" s="4">
        <v>0</v>
      </c>
      <c r="E25" s="4">
        <v>6</v>
      </c>
      <c r="F25" s="4">
        <v>24</v>
      </c>
      <c r="G25" s="4">
        <v>83.849998474121094</v>
      </c>
      <c r="H25" s="4">
        <v>64.099999999999994</v>
      </c>
      <c r="I25" s="34">
        <v>4499.3374557815614</v>
      </c>
      <c r="J25" s="35">
        <v>14.109619194364955</v>
      </c>
      <c r="K25" s="35">
        <v>11.637618010167028</v>
      </c>
      <c r="L25" s="35">
        <v>7.3066282054566773</v>
      </c>
      <c r="M25" s="35">
        <v>6.0131636065748939</v>
      </c>
      <c r="N25" s="4">
        <v>4.5430000000000001</v>
      </c>
      <c r="O25" s="4">
        <v>5.4304943142260376</v>
      </c>
      <c r="P25" s="35">
        <v>5.5273010920436825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2"/>
        <v>0.30811230096831665</v>
      </c>
      <c r="T25" s="37" t="str">
        <f t="shared" si="23"/>
        <v/>
      </c>
      <c r="U25" s="37" t="str">
        <f t="shared" si="2"/>
        <v/>
      </c>
      <c r="V25" s="37" t="str">
        <f t="shared" si="3"/>
        <v/>
      </c>
      <c r="W25" s="37" t="str">
        <f t="shared" si="4"/>
        <v/>
      </c>
      <c r="X25" s="37" t="str">
        <f t="shared" si="5"/>
        <v/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>
        <f t="shared" si="10"/>
        <v>33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>
        <f t="shared" si="14"/>
        <v>5.5273010923236825</v>
      </c>
      <c r="AH25" s="38" t="str">
        <f t="shared" si="15"/>
        <v xml:space="preserve"> </v>
      </c>
      <c r="AI25" s="1">
        <f t="shared" si="16"/>
        <v>17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33</v>
      </c>
      <c r="AP25" t="s">
        <v>2165</v>
      </c>
      <c r="AQ25" s="22">
        <v>-121.13708778972155</v>
      </c>
      <c r="AR25" s="21">
        <v>-36.450826101429556</v>
      </c>
      <c r="AS25">
        <v>30.811230068831662</v>
      </c>
      <c r="AT25">
        <v>121.13708778972155</v>
      </c>
      <c r="AU25">
        <v>36.450826101429556</v>
      </c>
      <c r="AV25" t="s">
        <v>2197</v>
      </c>
    </row>
    <row r="26" spans="1:48" x14ac:dyDescent="0.25">
      <c r="A26" s="14">
        <v>2.8999999999999998E-10</v>
      </c>
      <c r="B26" t="s">
        <v>1100</v>
      </c>
      <c r="C26" s="4">
        <v>1</v>
      </c>
      <c r="D26" s="4">
        <v>2</v>
      </c>
      <c r="E26" s="4">
        <v>5</v>
      </c>
      <c r="F26" s="4">
        <v>8</v>
      </c>
      <c r="G26" s="4">
        <v>17</v>
      </c>
      <c r="H26" s="4">
        <v>11.93</v>
      </c>
      <c r="I26" s="34">
        <v>82.742837085495225</v>
      </c>
      <c r="J26" s="35" t="s">
        <v>2161</v>
      </c>
      <c r="K26" s="35" t="s">
        <v>2161</v>
      </c>
      <c r="L26" s="35">
        <v>1.5993216560509556</v>
      </c>
      <c r="M26" s="35">
        <v>1.3338300132802126</v>
      </c>
      <c r="N26" s="4" t="s">
        <v>119</v>
      </c>
      <c r="O26" s="4" t="s">
        <v>119</v>
      </c>
      <c r="P26" s="35" t="s">
        <v>124</v>
      </c>
      <c r="Q26" s="36" t="str">
        <f t="shared" si="0"/>
        <v xml:space="preserve"> </v>
      </c>
      <c r="R26" s="36" t="str">
        <f t="shared" si="1"/>
        <v xml:space="preserve"> </v>
      </c>
      <c r="S26" s="37">
        <f t="shared" si="22"/>
        <v>0.42497904471581727</v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/>
      </c>
      <c r="X26" s="37">
        <f t="shared" si="5"/>
        <v>-0.70132767805663976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>
        <f t="shared" si="9"/>
        <v>1</v>
      </c>
      <c r="AC26" s="1">
        <f t="shared" si="10"/>
        <v>17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1100</v>
      </c>
      <c r="AP26" t="s">
        <v>2198</v>
      </c>
      <c r="AQ26" s="22" t="e">
        <v>#VALUE!</v>
      </c>
      <c r="AR26" s="21">
        <v>70.132767805663974</v>
      </c>
      <c r="AS26">
        <v>42.497904442581728</v>
      </c>
      <c r="AT26" t="e">
        <v>#VALUE!</v>
      </c>
      <c r="AU26">
        <v>-70.132767805663974</v>
      </c>
      <c r="AV26" t="s">
        <v>2199</v>
      </c>
    </row>
    <row r="27" spans="1:48" x14ac:dyDescent="0.25">
      <c r="A27" s="14">
        <v>3E-10</v>
      </c>
      <c r="B27" t="s">
        <v>1101</v>
      </c>
      <c r="C27" s="4">
        <v>0</v>
      </c>
      <c r="D27" s="4">
        <v>1</v>
      </c>
      <c r="E27" s="4">
        <v>4</v>
      </c>
      <c r="F27" s="4">
        <v>5</v>
      </c>
      <c r="G27" s="4">
        <v>24.200000762939453</v>
      </c>
      <c r="H27" s="4">
        <v>20.92</v>
      </c>
      <c r="I27" s="34">
        <v>737.88160284908338</v>
      </c>
      <c r="J27" s="35">
        <v>8.6090534979423872</v>
      </c>
      <c r="K27" s="35">
        <v>7.5797101449275361</v>
      </c>
      <c r="L27" s="35">
        <v>6.2451728024042081</v>
      </c>
      <c r="M27" s="35">
        <v>6.148169378698225</v>
      </c>
      <c r="N27" s="4">
        <v>2.4300000000000002</v>
      </c>
      <c r="O27" s="4">
        <v>37.288135593220346</v>
      </c>
      <c r="P27" s="35">
        <v>6.9789674952198846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0.15678779967569076</v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57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>
        <f t="shared" si="14"/>
        <v>6.9789674955198846</v>
      </c>
      <c r="AH27" s="38" t="str">
        <f t="shared" si="15"/>
        <v xml:space="preserve"> </v>
      </c>
      <c r="AI27" s="1">
        <f t="shared" si="16"/>
        <v>14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1101</v>
      </c>
      <c r="AP27" t="s">
        <v>2200</v>
      </c>
      <c r="AQ27" s="22">
        <v>-34.927880967986709</v>
      </c>
      <c r="AR27" s="21">
        <v>-16.628212640932173</v>
      </c>
      <c r="AS27">
        <v>15.678779937569075</v>
      </c>
      <c r="AT27">
        <v>34.927880967986709</v>
      </c>
      <c r="AU27">
        <v>16.628212640932173</v>
      </c>
      <c r="AV27" t="s">
        <v>2201</v>
      </c>
    </row>
    <row r="28" spans="1:48" x14ac:dyDescent="0.25">
      <c r="A28" s="14">
        <v>3.1000000000000002E-10</v>
      </c>
      <c r="B28" t="s">
        <v>1102</v>
      </c>
      <c r="C28" s="4">
        <v>0</v>
      </c>
      <c r="D28" s="4">
        <v>0</v>
      </c>
      <c r="E28" s="4">
        <v>0</v>
      </c>
      <c r="F28" s="4">
        <v>0</v>
      </c>
      <c r="G28" s="4" t="s">
        <v>2162</v>
      </c>
      <c r="H28" s="4">
        <v>23.48</v>
      </c>
      <c r="I28" s="34">
        <v>384.75115721850568</v>
      </c>
      <c r="J28" s="35" t="s">
        <v>2161</v>
      </c>
      <c r="K28" s="35" t="s">
        <v>2161</v>
      </c>
      <c r="L28" s="35" t="s">
        <v>2161</v>
      </c>
      <c r="M28" s="35" t="s">
        <v>2161</v>
      </c>
      <c r="N28" s="4" t="s">
        <v>119</v>
      </c>
      <c r="O28" s="4" t="s">
        <v>119</v>
      </c>
      <c r="P28" s="35" t="s">
        <v>124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1102</v>
      </c>
      <c r="AP28" t="s">
        <v>2202</v>
      </c>
      <c r="AQ28" s="22" t="e">
        <v>#VALUE!</v>
      </c>
      <c r="AR28" s="21" t="e">
        <v>#VALUE!</v>
      </c>
      <c r="AS28" t="s">
        <v>124</v>
      </c>
      <c r="AT28" t="e">
        <v>#VALUE!</v>
      </c>
      <c r="AU28" t="e">
        <v>#VALUE!</v>
      </c>
      <c r="AV28" t="s">
        <v>2203</v>
      </c>
    </row>
    <row r="29" spans="1:48" x14ac:dyDescent="0.25">
      <c r="A29" s="14">
        <v>3.2000000000000003E-10</v>
      </c>
      <c r="B29" t="s">
        <v>1103</v>
      </c>
      <c r="C29" s="4">
        <v>0</v>
      </c>
      <c r="D29" s="4">
        <v>0</v>
      </c>
      <c r="E29" s="4">
        <v>0</v>
      </c>
      <c r="F29" s="4">
        <v>0</v>
      </c>
      <c r="G29" s="4" t="s">
        <v>2162</v>
      </c>
      <c r="H29" s="4">
        <v>3.6</v>
      </c>
      <c r="I29" s="34">
        <v>208.07083927618248</v>
      </c>
      <c r="J29" s="35" t="s">
        <v>2161</v>
      </c>
      <c r="K29" s="35" t="s">
        <v>2161</v>
      </c>
      <c r="L29" s="35" t="s">
        <v>2161</v>
      </c>
      <c r="M29" s="35" t="s">
        <v>2161</v>
      </c>
      <c r="N29" s="4" t="s">
        <v>119</v>
      </c>
      <c r="O29" s="4" t="s">
        <v>119</v>
      </c>
      <c r="P29" s="35" t="s">
        <v>124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1103</v>
      </c>
      <c r="AP29" t="s">
        <v>2169</v>
      </c>
      <c r="AQ29" s="22" t="e">
        <v>#VALUE!</v>
      </c>
      <c r="AR29" s="21" t="e">
        <v>#VALUE!</v>
      </c>
      <c r="AS29" t="s">
        <v>124</v>
      </c>
      <c r="AT29" t="e">
        <v>#VALUE!</v>
      </c>
      <c r="AU29" t="e">
        <v>#VALUE!</v>
      </c>
      <c r="AV29" t="s">
        <v>2204</v>
      </c>
    </row>
    <row r="30" spans="1:48" x14ac:dyDescent="0.25">
      <c r="A30" s="14">
        <v>3.3000000000000005E-10</v>
      </c>
      <c r="B30" t="s">
        <v>52</v>
      </c>
      <c r="C30" s="4">
        <v>15</v>
      </c>
      <c r="D30" s="4">
        <v>0</v>
      </c>
      <c r="E30" s="4">
        <v>4</v>
      </c>
      <c r="F30" s="4">
        <v>19</v>
      </c>
      <c r="G30" s="4">
        <v>97.099998474121094</v>
      </c>
      <c r="H30" s="4">
        <v>80.55</v>
      </c>
      <c r="I30" s="34">
        <v>2368.4896088890282</v>
      </c>
      <c r="J30" s="35">
        <v>10.552862570417922</v>
      </c>
      <c r="K30" s="35">
        <v>8.9460239893380713</v>
      </c>
      <c r="L30" s="35">
        <v>5.7967161928306554</v>
      </c>
      <c r="M30" s="35">
        <v>4.895479581357117</v>
      </c>
      <c r="N30" s="4">
        <v>7.633</v>
      </c>
      <c r="O30" s="4">
        <v>48.936585365853659</v>
      </c>
      <c r="P30" s="35">
        <v>4.4072004965859719</v>
      </c>
      <c r="Q30" s="36" t="str">
        <f t="shared" si="0"/>
        <v xml:space="preserve"> </v>
      </c>
      <c r="R30" s="36" t="str">
        <f t="shared" si="1"/>
        <v xml:space="preserve"> </v>
      </c>
      <c r="S30" s="37">
        <f t="shared" si="22"/>
        <v>0.20546242707265791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 t="str">
        <f t="shared" si="5"/>
        <v/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>
        <f t="shared" si="10"/>
        <v>47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>
        <f t="shared" si="14"/>
        <v>4.4072004969159719</v>
      </c>
      <c r="AH30" s="38" t="str">
        <f t="shared" si="15"/>
        <v xml:space="preserve"> </v>
      </c>
      <c r="AI30" s="1">
        <f t="shared" si="16"/>
        <v>21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52</v>
      </c>
      <c r="AP30" t="s">
        <v>2163</v>
      </c>
      <c r="AQ30" s="22">
        <v>-65.392790869889012</v>
      </c>
      <c r="AR30" s="21">
        <v>-8.2533134225405202</v>
      </c>
      <c r="AS30">
        <v>20.546242674265791</v>
      </c>
      <c r="AT30">
        <v>65.392790869889012</v>
      </c>
      <c r="AU30">
        <v>8.2533134225405202</v>
      </c>
      <c r="AV30" t="s">
        <v>2205</v>
      </c>
    </row>
    <row r="31" spans="1:48" x14ac:dyDescent="0.25">
      <c r="A31" s="14">
        <v>3.4000000000000007E-10</v>
      </c>
      <c r="B31" t="s">
        <v>84</v>
      </c>
      <c r="C31" s="4">
        <v>0</v>
      </c>
      <c r="D31" s="4">
        <v>1</v>
      </c>
      <c r="E31" s="4">
        <v>0</v>
      </c>
      <c r="F31" s="4">
        <v>1</v>
      </c>
      <c r="G31" s="4">
        <v>14</v>
      </c>
      <c r="H31" s="4">
        <v>12.97</v>
      </c>
      <c r="I31" s="34">
        <v>151.3894030325331</v>
      </c>
      <c r="J31" s="35" t="s">
        <v>2161</v>
      </c>
      <c r="K31" s="35" t="s">
        <v>2161</v>
      </c>
      <c r="L31" s="35" t="s">
        <v>2161</v>
      </c>
      <c r="M31" s="35" t="s">
        <v>2161</v>
      </c>
      <c r="N31" s="4" t="s">
        <v>119</v>
      </c>
      <c r="O31" s="4" t="s">
        <v>119</v>
      </c>
      <c r="P31" s="35" t="s">
        <v>124</v>
      </c>
      <c r="Q31" s="36" t="str">
        <f t="shared" si="0"/>
        <v/>
      </c>
      <c r="R31" s="36">
        <f t="shared" si="1"/>
        <v>100.00000000033999</v>
      </c>
      <c r="S31" s="37" t="str">
        <f t="shared" si="22"/>
        <v/>
      </c>
      <c r="T31" s="37" t="str">
        <f t="shared" si="23"/>
        <v/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>
        <f t="shared" si="13"/>
        <v>4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84</v>
      </c>
      <c r="AP31" t="s">
        <v>2202</v>
      </c>
      <c r="AQ31" s="22" t="e">
        <v>#VALUE!</v>
      </c>
      <c r="AR31" s="21" t="e">
        <v>#VALUE!</v>
      </c>
      <c r="AS31">
        <v>7.9414032382420841</v>
      </c>
      <c r="AT31" t="e">
        <v>#VALUE!</v>
      </c>
      <c r="AU31" t="e">
        <v>#VALUE!</v>
      </c>
      <c r="AV31" t="s">
        <v>2206</v>
      </c>
    </row>
    <row r="32" spans="1:48" x14ac:dyDescent="0.25">
      <c r="A32" s="14">
        <v>3.5000000000000008E-10</v>
      </c>
      <c r="B32" t="s">
        <v>1104</v>
      </c>
      <c r="C32" s="4">
        <v>1</v>
      </c>
      <c r="D32" s="4">
        <v>0</v>
      </c>
      <c r="E32" s="4">
        <v>5</v>
      </c>
      <c r="F32" s="4">
        <v>6</v>
      </c>
      <c r="G32" s="4">
        <v>25.829999923706055</v>
      </c>
      <c r="H32" s="4">
        <v>22.58</v>
      </c>
      <c r="I32" s="34">
        <v>352.58837117207798</v>
      </c>
      <c r="J32" s="35" t="s">
        <v>2161</v>
      </c>
      <c r="K32" s="35" t="s">
        <v>2161</v>
      </c>
      <c r="L32" s="35">
        <v>7.7016857638888894</v>
      </c>
      <c r="M32" s="35">
        <v>6.6609174174174175</v>
      </c>
      <c r="N32" s="4" t="s">
        <v>119</v>
      </c>
      <c r="O32" s="4" t="s">
        <v>119</v>
      </c>
      <c r="P32" s="35" t="s">
        <v>124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1104</v>
      </c>
      <c r="AP32" t="s">
        <v>2169</v>
      </c>
      <c r="AQ32" s="22" t="e">
        <v>#VALUE!</v>
      </c>
      <c r="AR32" s="21">
        <v>-43.828501369678662</v>
      </c>
      <c r="AS32">
        <v>14.393268041213725</v>
      </c>
      <c r="AT32" t="e">
        <v>#VALUE!</v>
      </c>
      <c r="AU32">
        <v>43.828501369678662</v>
      </c>
      <c r="AV32" t="s">
        <v>2207</v>
      </c>
    </row>
    <row r="33" spans="1:48" x14ac:dyDescent="0.25">
      <c r="A33" s="14">
        <v>3.600000000000001E-10</v>
      </c>
      <c r="B33" t="s">
        <v>1059</v>
      </c>
      <c r="C33" s="4">
        <v>0</v>
      </c>
      <c r="D33" s="4">
        <v>0</v>
      </c>
      <c r="E33" s="4">
        <v>0</v>
      </c>
      <c r="F33" s="4">
        <v>0</v>
      </c>
      <c r="G33" s="4" t="s">
        <v>2162</v>
      </c>
      <c r="H33" s="4">
        <v>224.8</v>
      </c>
      <c r="I33" s="34">
        <v>631.45338303535857</v>
      </c>
      <c r="J33" s="35" t="s">
        <v>2161</v>
      </c>
      <c r="K33" s="35" t="s">
        <v>2161</v>
      </c>
      <c r="L33" s="35" t="s">
        <v>2161</v>
      </c>
      <c r="M33" s="35" t="s">
        <v>2161</v>
      </c>
      <c r="N33" s="4" t="s">
        <v>119</v>
      </c>
      <c r="O33" s="4" t="s">
        <v>119</v>
      </c>
      <c r="P33" s="35" t="s">
        <v>124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2"/>
        <v xml:space="preserve"> </v>
      </c>
      <c r="T33" s="37" t="str">
        <f t="shared" si="23"/>
        <v xml:space="preserve"> </v>
      </c>
      <c r="U33" s="37" t="str">
        <f t="shared" si="2"/>
        <v xml:space="preserve"> </v>
      </c>
      <c r="V33" s="37" t="str">
        <f t="shared" si="3"/>
        <v xml:space="preserve"> </v>
      </c>
      <c r="W33" s="37" t="str">
        <f t="shared" si="4"/>
        <v xml:space="preserve"> </v>
      </c>
      <c r="X33" s="37" t="str">
        <f t="shared" si="5"/>
        <v xml:space="preserve"> 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 t="str">
        <f t="shared" si="9"/>
        <v xml:space="preserve"> </v>
      </c>
      <c r="AC33" s="1" t="str">
        <f t="shared" si="10"/>
        <v xml:space="preserve"> 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1059</v>
      </c>
      <c r="AP33" t="s">
        <v>2208</v>
      </c>
      <c r="AQ33" s="22" t="e">
        <v>#VALUE!</v>
      </c>
      <c r="AR33" s="21" t="e">
        <v>#VALUE!</v>
      </c>
      <c r="AS33" t="s">
        <v>124</v>
      </c>
      <c r="AT33" t="e">
        <v>#VALUE!</v>
      </c>
      <c r="AU33" t="e">
        <v>#VALUE!</v>
      </c>
      <c r="AV33" t="s">
        <v>2209</v>
      </c>
    </row>
    <row r="34" spans="1:48" x14ac:dyDescent="0.25">
      <c r="A34" s="14">
        <v>3.7000000000000012E-10</v>
      </c>
      <c r="B34" t="s">
        <v>1105</v>
      </c>
      <c r="C34" s="4">
        <v>0</v>
      </c>
      <c r="D34" s="4">
        <v>0</v>
      </c>
      <c r="E34" s="4">
        <v>0</v>
      </c>
      <c r="F34" s="4">
        <v>0</v>
      </c>
      <c r="G34" s="4" t="s">
        <v>2162</v>
      </c>
      <c r="H34" s="4">
        <v>24.32</v>
      </c>
      <c r="I34" s="34">
        <v>562.30786886786518</v>
      </c>
      <c r="J34" s="35" t="s">
        <v>2161</v>
      </c>
      <c r="K34" s="35" t="s">
        <v>2161</v>
      </c>
      <c r="L34" s="35" t="s">
        <v>2161</v>
      </c>
      <c r="M34" s="35" t="s">
        <v>2161</v>
      </c>
      <c r="N34" s="4" t="s">
        <v>119</v>
      </c>
      <c r="O34" s="4" t="s">
        <v>119</v>
      </c>
      <c r="P34" s="35" t="s">
        <v>124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1105</v>
      </c>
      <c r="AP34" t="s">
        <v>2210</v>
      </c>
      <c r="AQ34" s="22" t="e">
        <v>#VALUE!</v>
      </c>
      <c r="AR34" s="21" t="e">
        <v>#VALUE!</v>
      </c>
      <c r="AS34" t="s">
        <v>124</v>
      </c>
      <c r="AT34" t="e">
        <v>#VALUE!</v>
      </c>
      <c r="AU34" t="e">
        <v>#VALUE!</v>
      </c>
      <c r="AV34" t="s">
        <v>2211</v>
      </c>
    </row>
    <row r="35" spans="1:48" x14ac:dyDescent="0.25">
      <c r="A35" s="14">
        <v>3.8000000000000014E-10</v>
      </c>
      <c r="B35" t="s">
        <v>1106</v>
      </c>
      <c r="C35" s="4">
        <v>3</v>
      </c>
      <c r="D35" s="4">
        <v>2</v>
      </c>
      <c r="E35" s="4">
        <v>8</v>
      </c>
      <c r="F35" s="4">
        <v>13</v>
      </c>
      <c r="G35" s="4">
        <v>32.375</v>
      </c>
      <c r="H35" s="4">
        <v>23.12</v>
      </c>
      <c r="I35" s="34">
        <v>587.9891133513629</v>
      </c>
      <c r="J35" s="35">
        <v>4.8216892596454644</v>
      </c>
      <c r="K35" s="35">
        <v>4.6120087771793337</v>
      </c>
      <c r="L35" s="35">
        <v>4.2083961218299519</v>
      </c>
      <c r="M35" s="35">
        <v>3.8180460481396379</v>
      </c>
      <c r="N35" s="4">
        <v>4.7949999999999999</v>
      </c>
      <c r="O35" s="4">
        <v>1.6967126193001076</v>
      </c>
      <c r="P35" s="35">
        <v>10.856401384083046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2"/>
        <v>0.40030276854608998</v>
      </c>
      <c r="T35" s="37" t="str">
        <f t="shared" si="23"/>
        <v/>
      </c>
      <c r="U35" s="37" t="str">
        <f t="shared" si="2"/>
        <v/>
      </c>
      <c r="V35" s="37">
        <f t="shared" si="3"/>
        <v>-0.24430680487052903</v>
      </c>
      <c r="W35" s="37" t="str">
        <f t="shared" si="4"/>
        <v/>
      </c>
      <c r="X35" s="37">
        <f t="shared" si="5"/>
        <v>-0.2140846485703205</v>
      </c>
      <c r="Y35" s="1" t="str">
        <f t="shared" si="6"/>
        <v xml:space="preserve"> </v>
      </c>
      <c r="Z35" s="1">
        <f t="shared" si="7"/>
        <v>8</v>
      </c>
      <c r="AA35" s="1" t="str">
        <f t="shared" si="8"/>
        <v xml:space="preserve"> </v>
      </c>
      <c r="AB35" s="1">
        <f t="shared" si="9"/>
        <v>13</v>
      </c>
      <c r="AC35" s="1">
        <f t="shared" si="10"/>
        <v>20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>
        <f t="shared" si="14"/>
        <v>10.856401384463046</v>
      </c>
      <c r="AH35" s="38" t="str">
        <f t="shared" si="15"/>
        <v xml:space="preserve"> </v>
      </c>
      <c r="AI35" s="1">
        <f t="shared" si="16"/>
        <v>3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1106</v>
      </c>
      <c r="AP35" t="s">
        <v>2212</v>
      </c>
      <c r="AQ35" s="22">
        <v>24.430680487052904</v>
      </c>
      <c r="AR35" s="21">
        <v>21.408464857032051</v>
      </c>
      <c r="AS35">
        <v>40.030276816609003</v>
      </c>
      <c r="AT35">
        <v>-24.430680487052904</v>
      </c>
      <c r="AU35">
        <v>-21.408464857032051</v>
      </c>
      <c r="AV35" t="s">
        <v>2213</v>
      </c>
    </row>
    <row r="36" spans="1:48" x14ac:dyDescent="0.25">
      <c r="A36" s="14">
        <v>3.9000000000000015E-10</v>
      </c>
      <c r="B36" t="s">
        <v>1107</v>
      </c>
      <c r="C36" s="4">
        <v>5</v>
      </c>
      <c r="D36" s="4">
        <v>0</v>
      </c>
      <c r="E36" s="4">
        <v>2</v>
      </c>
      <c r="F36" s="4">
        <v>7</v>
      </c>
      <c r="G36" s="4">
        <v>994.7530517578125</v>
      </c>
      <c r="H36" s="4">
        <v>852</v>
      </c>
      <c r="I36" s="34">
        <v>959.70033113052807</v>
      </c>
      <c r="J36" s="35" t="s">
        <v>2161</v>
      </c>
      <c r="K36" s="35" t="s">
        <v>2161</v>
      </c>
      <c r="L36" s="35">
        <v>25.443388975856795</v>
      </c>
      <c r="M36" s="35">
        <v>14.392141214779127</v>
      </c>
      <c r="N36" s="4">
        <v>-0.01</v>
      </c>
      <c r="O36" s="4">
        <v>99.759788613980305</v>
      </c>
      <c r="P36" s="35">
        <v>0</v>
      </c>
      <c r="Q36" s="36" t="str">
        <f t="shared" si="0"/>
        <v xml:space="preserve"> </v>
      </c>
      <c r="R36" s="36" t="str">
        <f t="shared" si="1"/>
        <v xml:space="preserve"> </v>
      </c>
      <c r="S36" s="37">
        <f t="shared" si="22"/>
        <v>0.16755053062217426</v>
      </c>
      <c r="T36" s="37" t="str">
        <f t="shared" si="23"/>
        <v/>
      </c>
      <c r="U36" s="37" t="str">
        <f t="shared" si="2"/>
        <v xml:space="preserve"> </v>
      </c>
      <c r="V36" s="37" t="str">
        <f t="shared" si="3"/>
        <v xml:space="preserve"> </v>
      </c>
      <c r="W36" s="37">
        <f t="shared" si="4"/>
        <v>3.7515370249479849</v>
      </c>
      <c r="X36" s="37" t="str">
        <f t="shared" si="5"/>
        <v/>
      </c>
      <c r="Y36" s="1" t="str">
        <f t="shared" si="6"/>
        <v xml:space="preserve"> </v>
      </c>
      <c r="Z36" s="1" t="str">
        <f t="shared" si="7"/>
        <v xml:space="preserve"> </v>
      </c>
      <c r="AA36" s="1">
        <f t="shared" si="8"/>
        <v>1</v>
      </c>
      <c r="AB36" s="1" t="str">
        <f t="shared" si="9"/>
        <v xml:space="preserve"> </v>
      </c>
      <c r="AC36" s="1">
        <f t="shared" si="10"/>
        <v>55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>
        <f t="shared" si="18"/>
        <v>99.759788614370308</v>
      </c>
      <c r="AL36" s="25" t="str">
        <f t="shared" si="19"/>
        <v xml:space="preserve"> </v>
      </c>
      <c r="AM36" s="1">
        <f t="shared" si="20"/>
        <v>1</v>
      </c>
      <c r="AN36" s="1" t="str">
        <f t="shared" si="21"/>
        <v xml:space="preserve"> </v>
      </c>
      <c r="AO36" t="s">
        <v>1107</v>
      </c>
      <c r="AP36" t="s">
        <v>2214</v>
      </c>
      <c r="AQ36" s="22" t="e">
        <v>#VALUE!</v>
      </c>
      <c r="AR36" s="21">
        <v>-375.15370249479849</v>
      </c>
      <c r="AS36">
        <v>16.755053023217425</v>
      </c>
      <c r="AT36" t="e">
        <v>#VALUE!</v>
      </c>
      <c r="AU36">
        <v>375.15370249479849</v>
      </c>
      <c r="AV36" t="s">
        <v>2215</v>
      </c>
    </row>
    <row r="37" spans="1:48" x14ac:dyDescent="0.25">
      <c r="A37" s="14">
        <v>4.0000000000000017E-10</v>
      </c>
      <c r="B37" t="s">
        <v>62</v>
      </c>
      <c r="C37" s="4">
        <v>1</v>
      </c>
      <c r="D37" s="4">
        <v>0</v>
      </c>
      <c r="E37" s="4">
        <v>0</v>
      </c>
      <c r="F37" s="4">
        <v>1</v>
      </c>
      <c r="G37" s="4">
        <v>4.1500000953674316</v>
      </c>
      <c r="H37" s="4">
        <v>2.96</v>
      </c>
      <c r="I37" s="34">
        <v>895.41405328760163</v>
      </c>
      <c r="J37" s="35" t="s">
        <v>2161</v>
      </c>
      <c r="K37" s="35" t="s">
        <v>2161</v>
      </c>
      <c r="L37" s="35">
        <v>5.414683039851715</v>
      </c>
      <c r="M37" s="35">
        <v>4.5150255023183927</v>
      </c>
      <c r="N37" s="4" t="s">
        <v>119</v>
      </c>
      <c r="O37" s="4" t="s">
        <v>119</v>
      </c>
      <c r="P37" s="35" t="s">
        <v>124</v>
      </c>
      <c r="Q37" s="36">
        <f t="shared" si="0"/>
        <v>100.00000000039999</v>
      </c>
      <c r="R37" s="36" t="str">
        <f t="shared" si="1"/>
        <v xml:space="preserve"> </v>
      </c>
      <c r="S37" s="37">
        <f t="shared" si="22"/>
        <v>0.40202705964575397</v>
      </c>
      <c r="T37" s="37" t="str">
        <f t="shared" si="23"/>
        <v/>
      </c>
      <c r="U37" s="37" t="str">
        <f t="shared" si="2"/>
        <v xml:space="preserve"> </v>
      </c>
      <c r="V37" s="37" t="str">
        <f t="shared" si="3"/>
        <v xml:space="preserve"> </v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>
        <f t="shared" si="10"/>
        <v>19</v>
      </c>
      <c r="AD37" s="1" t="str">
        <f t="shared" si="11"/>
        <v xml:space="preserve"> </v>
      </c>
      <c r="AE37" s="1">
        <f t="shared" si="12"/>
        <v>6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62</v>
      </c>
      <c r="AP37" t="s">
        <v>2216</v>
      </c>
      <c r="AQ37" s="22" t="e">
        <v>#VALUE!</v>
      </c>
      <c r="AR37" s="21">
        <v>-1.1188681139397971</v>
      </c>
      <c r="AS37">
        <v>40.202705924575397</v>
      </c>
      <c r="AT37" t="e">
        <v>#VALUE!</v>
      </c>
      <c r="AU37">
        <v>1.1188681139397971</v>
      </c>
      <c r="AV37" t="s">
        <v>2217</v>
      </c>
    </row>
    <row r="38" spans="1:48" x14ac:dyDescent="0.25">
      <c r="A38" s="14">
        <v>4.1000000000000019E-10</v>
      </c>
      <c r="B38" t="s">
        <v>64</v>
      </c>
      <c r="C38" s="4">
        <v>0</v>
      </c>
      <c r="D38" s="4">
        <v>0</v>
      </c>
      <c r="E38" s="4">
        <v>0</v>
      </c>
      <c r="F38" s="4">
        <v>0</v>
      </c>
      <c r="G38" s="4" t="s">
        <v>2162</v>
      </c>
      <c r="H38" s="4">
        <v>5.84</v>
      </c>
      <c r="I38" s="34">
        <v>462.6014001126652</v>
      </c>
      <c r="J38" s="35" t="s">
        <v>2161</v>
      </c>
      <c r="K38" s="35" t="s">
        <v>2161</v>
      </c>
      <c r="L38" s="35" t="s">
        <v>2161</v>
      </c>
      <c r="M38" s="35" t="s">
        <v>2161</v>
      </c>
      <c r="N38" s="4" t="s">
        <v>119</v>
      </c>
      <c r="O38" s="4" t="s">
        <v>119</v>
      </c>
      <c r="P38" s="35" t="s">
        <v>124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2"/>
        <v xml:space="preserve"> </v>
      </c>
      <c r="T38" s="37" t="str">
        <f t="shared" si="23"/>
        <v xml:space="preserve"> </v>
      </c>
      <c r="U38" s="37" t="str">
        <f t="shared" si="2"/>
        <v xml:space="preserve"> </v>
      </c>
      <c r="V38" s="37" t="str">
        <f t="shared" si="3"/>
        <v xml:space="preserve"> 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 t="str">
        <f t="shared" si="10"/>
        <v xml:space="preserve"> 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64</v>
      </c>
      <c r="AP38" t="s">
        <v>2210</v>
      </c>
      <c r="AQ38" s="22" t="e">
        <v>#VALUE!</v>
      </c>
      <c r="AR38" s="21" t="e">
        <v>#VALUE!</v>
      </c>
      <c r="AS38" t="s">
        <v>124</v>
      </c>
      <c r="AT38" t="e">
        <v>#VALUE!</v>
      </c>
      <c r="AU38" t="e">
        <v>#VALUE!</v>
      </c>
      <c r="AV38" t="s">
        <v>2218</v>
      </c>
    </row>
    <row r="39" spans="1:48" x14ac:dyDescent="0.25">
      <c r="A39" s="14">
        <v>4.200000000000002E-10</v>
      </c>
      <c r="B39" t="s">
        <v>79</v>
      </c>
      <c r="C39" s="4">
        <v>0</v>
      </c>
      <c r="D39" s="4">
        <v>0</v>
      </c>
      <c r="E39" s="4">
        <v>0</v>
      </c>
      <c r="F39" s="4">
        <v>0</v>
      </c>
      <c r="G39" s="4" t="s">
        <v>2162</v>
      </c>
      <c r="H39" s="4">
        <v>1243.9000000000001</v>
      </c>
      <c r="I39" s="34">
        <v>452.93380470737594</v>
      </c>
      <c r="J39" s="35" t="s">
        <v>2161</v>
      </c>
      <c r="K39" s="35" t="s">
        <v>2161</v>
      </c>
      <c r="L39" s="35" t="s">
        <v>2161</v>
      </c>
      <c r="M39" s="35" t="s">
        <v>2161</v>
      </c>
      <c r="N39" s="4" t="s">
        <v>119</v>
      </c>
      <c r="O39" s="4" t="s">
        <v>119</v>
      </c>
      <c r="P39" s="35" t="s">
        <v>124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79</v>
      </c>
      <c r="AP39" t="s">
        <v>2200</v>
      </c>
      <c r="AQ39" s="22" t="e">
        <v>#VALUE!</v>
      </c>
      <c r="AR39" s="21" t="e">
        <v>#VALUE!</v>
      </c>
      <c r="AS39" t="s">
        <v>124</v>
      </c>
      <c r="AT39" t="e">
        <v>#VALUE!</v>
      </c>
      <c r="AU39" t="e">
        <v>#VALUE!</v>
      </c>
      <c r="AV39" t="s">
        <v>2219</v>
      </c>
    </row>
    <row r="40" spans="1:48" x14ac:dyDescent="0.25">
      <c r="A40" s="14">
        <v>4.3000000000000022E-10</v>
      </c>
      <c r="B40" t="s">
        <v>39</v>
      </c>
      <c r="C40" s="4">
        <v>3</v>
      </c>
      <c r="D40" s="4">
        <v>0</v>
      </c>
      <c r="E40" s="4">
        <v>3</v>
      </c>
      <c r="F40" s="4">
        <v>6</v>
      </c>
      <c r="G40" s="4">
        <v>2.4800000190734863</v>
      </c>
      <c r="H40" s="4">
        <v>2.15</v>
      </c>
      <c r="I40" s="34">
        <v>944.45404531311624</v>
      </c>
      <c r="J40" s="35">
        <v>6.935483870967742</v>
      </c>
      <c r="K40" s="35">
        <v>8.9583333333333339</v>
      </c>
      <c r="L40" s="35">
        <v>8.0237897727272731</v>
      </c>
      <c r="M40" s="35">
        <v>8.9414293628808874</v>
      </c>
      <c r="N40" s="4">
        <v>0.31</v>
      </c>
      <c r="O40" s="4">
        <v>35.371179039301303</v>
      </c>
      <c r="P40" s="35">
        <v>5.5813953488372094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0.15348838139441232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 t="str">
        <f t="shared" si="5"/>
        <v/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>
        <f t="shared" si="10"/>
        <v>58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5.5813953492672095</v>
      </c>
      <c r="AH40" s="38" t="str">
        <f t="shared" si="15"/>
        <v xml:space="preserve"> </v>
      </c>
      <c r="AI40" s="1">
        <f t="shared" si="16"/>
        <v>16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39</v>
      </c>
      <c r="AP40" t="s">
        <v>2220</v>
      </c>
      <c r="AQ40" s="22">
        <v>-8.6983769378348406</v>
      </c>
      <c r="AR40" s="21">
        <v>-49.843773648587877</v>
      </c>
      <c r="AS40">
        <v>15.348838096441231</v>
      </c>
      <c r="AT40">
        <v>8.6983769378348406</v>
      </c>
      <c r="AU40">
        <v>49.843773648587877</v>
      </c>
      <c r="AV40" t="s">
        <v>2221</v>
      </c>
    </row>
    <row r="41" spans="1:48" x14ac:dyDescent="0.25">
      <c r="A41" s="14">
        <v>4.4000000000000024E-10</v>
      </c>
      <c r="B41" t="s">
        <v>807</v>
      </c>
      <c r="C41" s="4">
        <v>5</v>
      </c>
      <c r="D41" s="4">
        <v>0</v>
      </c>
      <c r="E41" s="4">
        <v>3</v>
      </c>
      <c r="F41" s="4">
        <v>8</v>
      </c>
      <c r="G41" s="4">
        <v>13.684999465942383</v>
      </c>
      <c r="H41" s="4">
        <v>10.4</v>
      </c>
      <c r="I41" s="34">
        <v>1419.8658425278534</v>
      </c>
      <c r="J41" s="35">
        <v>6.4716863721219671</v>
      </c>
      <c r="K41" s="35">
        <v>5.1922116824762856</v>
      </c>
      <c r="L41" s="35">
        <v>4.1864753284026932</v>
      </c>
      <c r="M41" s="35">
        <v>3.5890299990536576</v>
      </c>
      <c r="N41" s="4">
        <v>1.607</v>
      </c>
      <c r="O41" s="4">
        <v>74.484256243213892</v>
      </c>
      <c r="P41" s="35">
        <v>9.7788461538461551</v>
      </c>
      <c r="Q41" s="36" t="str">
        <f t="shared" si="0"/>
        <v xml:space="preserve"> </v>
      </c>
      <c r="R41" s="36" t="str">
        <f t="shared" si="1"/>
        <v xml:space="preserve"> </v>
      </c>
      <c r="S41" s="37">
        <f t="shared" si="22"/>
        <v>0.31586533370369069</v>
      </c>
      <c r="T41" s="37" t="str">
        <f t="shared" si="23"/>
        <v/>
      </c>
      <c r="U41" s="37" t="str">
        <f t="shared" si="2"/>
        <v/>
      </c>
      <c r="V41" s="37" t="str">
        <f t="shared" si="3"/>
        <v/>
      </c>
      <c r="W41" s="37" t="str">
        <f t="shared" si="4"/>
        <v/>
      </c>
      <c r="X41" s="37">
        <f t="shared" si="5"/>
        <v>-0.21817834307323014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>
        <f t="shared" si="9"/>
        <v>12</v>
      </c>
      <c r="AC41" s="1">
        <f t="shared" si="10"/>
        <v>30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>
        <f t="shared" si="14"/>
        <v>9.7788461542861551</v>
      </c>
      <c r="AH41" s="38" t="str">
        <f t="shared" si="15"/>
        <v xml:space="preserve"> </v>
      </c>
      <c r="AI41" s="1">
        <f t="shared" si="16"/>
        <v>6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807</v>
      </c>
      <c r="AP41" t="s">
        <v>2222</v>
      </c>
      <c r="AQ41" s="22">
        <v>-1.4293764916801566</v>
      </c>
      <c r="AR41" s="21">
        <v>21.817834307323015</v>
      </c>
      <c r="AS41">
        <v>31.586533326369072</v>
      </c>
      <c r="AT41">
        <v>1.4293764916801566</v>
      </c>
      <c r="AU41">
        <v>-21.817834307323015</v>
      </c>
      <c r="AV41" t="s">
        <v>2223</v>
      </c>
    </row>
    <row r="42" spans="1:48" x14ac:dyDescent="0.25">
      <c r="A42" s="14">
        <v>4.5000000000000026E-10</v>
      </c>
      <c r="B42" t="s">
        <v>49</v>
      </c>
      <c r="C42" s="4">
        <v>4</v>
      </c>
      <c r="D42" s="4">
        <v>1</v>
      </c>
      <c r="E42" s="4">
        <v>5</v>
      </c>
      <c r="F42" s="4">
        <v>10</v>
      </c>
      <c r="G42" s="4">
        <v>9.25</v>
      </c>
      <c r="H42" s="4">
        <v>8.94</v>
      </c>
      <c r="I42" s="34">
        <v>5787.4109332381704</v>
      </c>
      <c r="J42" s="35">
        <v>11.92</v>
      </c>
      <c r="K42" s="35">
        <v>17.88</v>
      </c>
      <c r="L42" s="35">
        <v>6.0874773744405761</v>
      </c>
      <c r="M42" s="35">
        <v>6.6749820065430754</v>
      </c>
      <c r="N42" s="4">
        <v>0.75</v>
      </c>
      <c r="O42" s="4">
        <v>-9.0909090909090988</v>
      </c>
      <c r="P42" s="35">
        <v>4.5861297539149888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4.5861297543649888</v>
      </c>
      <c r="AH42" s="38" t="str">
        <f t="shared" si="15"/>
        <v xml:space="preserve"> </v>
      </c>
      <c r="AI42" s="1">
        <f t="shared" si="16"/>
        <v>19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2179</v>
      </c>
      <c r="AQ42" s="22">
        <v>-86.81964765613364</v>
      </c>
      <c r="AR42" s="21">
        <v>-13.683260357471738</v>
      </c>
      <c r="AS42">
        <v>3.4675615212528044</v>
      </c>
      <c r="AT42">
        <v>86.81964765613364</v>
      </c>
      <c r="AU42">
        <v>13.683260357471738</v>
      </c>
      <c r="AV42" t="s">
        <v>2224</v>
      </c>
    </row>
    <row r="43" spans="1:48" x14ac:dyDescent="0.25">
      <c r="A43" s="14">
        <v>4.6000000000000027E-10</v>
      </c>
      <c r="B43" t="s">
        <v>32</v>
      </c>
      <c r="C43" s="4">
        <v>16</v>
      </c>
      <c r="D43" s="4">
        <v>2</v>
      </c>
      <c r="E43" s="4">
        <v>3</v>
      </c>
      <c r="F43" s="4">
        <v>21</v>
      </c>
      <c r="G43" s="4">
        <v>23.700000762939453</v>
      </c>
      <c r="H43" s="4">
        <v>18.21</v>
      </c>
      <c r="I43" s="34">
        <v>7367.4416340374946</v>
      </c>
      <c r="J43" s="35">
        <v>4.9163066954643631</v>
      </c>
      <c r="K43" s="35">
        <v>7.3874239350912783</v>
      </c>
      <c r="L43" s="35">
        <v>3.5290631796702021</v>
      </c>
      <c r="M43" s="35">
        <v>5.0530486166860173</v>
      </c>
      <c r="N43" s="4">
        <v>3.7040000000000002</v>
      </c>
      <c r="O43" s="4">
        <v>320.90909090909093</v>
      </c>
      <c r="P43" s="35">
        <v>18.308621636463482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2"/>
        <v>0.30148274416892112</v>
      </c>
      <c r="T43" s="37" t="str">
        <f t="shared" si="23"/>
        <v/>
      </c>
      <c r="U43" s="37" t="str">
        <f t="shared" si="2"/>
        <v/>
      </c>
      <c r="V43" s="37">
        <f t="shared" si="3"/>
        <v>-0.22947761357706131</v>
      </c>
      <c r="W43" s="37" t="str">
        <f t="shared" si="4"/>
        <v/>
      </c>
      <c r="X43" s="37">
        <f t="shared" si="5"/>
        <v>-0.34094965189208026</v>
      </c>
      <c r="Y43" s="1" t="str">
        <f t="shared" si="6"/>
        <v xml:space="preserve"> </v>
      </c>
      <c r="Z43" s="1">
        <f t="shared" si="7"/>
        <v>9</v>
      </c>
      <c r="AA43" s="1" t="str">
        <f t="shared" si="8"/>
        <v xml:space="preserve"> </v>
      </c>
      <c r="AB43" s="1">
        <f t="shared" si="9"/>
        <v>9</v>
      </c>
      <c r="AC43" s="1">
        <f t="shared" si="10"/>
        <v>35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>
        <f t="shared" si="14"/>
        <v>18.30862163692348</v>
      </c>
      <c r="AH43" s="38" t="str">
        <f t="shared" si="15"/>
        <v xml:space="preserve"> </v>
      </c>
      <c r="AI43" s="1">
        <f t="shared" si="16"/>
        <v>1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32</v>
      </c>
      <c r="AP43" t="s">
        <v>2202</v>
      </c>
      <c r="AQ43" s="22">
        <v>22.947761357706131</v>
      </c>
      <c r="AR43" s="21">
        <v>34.094965189208025</v>
      </c>
      <c r="AS43">
        <v>30.148274370892114</v>
      </c>
      <c r="AT43">
        <v>-22.947761357706131</v>
      </c>
      <c r="AU43">
        <v>-34.094965189208025</v>
      </c>
      <c r="AV43" t="s">
        <v>2225</v>
      </c>
    </row>
    <row r="44" spans="1:48" x14ac:dyDescent="0.25">
      <c r="A44" s="14">
        <v>4.7000000000000024E-10</v>
      </c>
      <c r="B44" t="s">
        <v>48</v>
      </c>
      <c r="C44" s="4">
        <v>9</v>
      </c>
      <c r="D44" s="4">
        <v>3</v>
      </c>
      <c r="E44" s="4">
        <v>9</v>
      </c>
      <c r="F44" s="4">
        <v>21</v>
      </c>
      <c r="G44" s="4">
        <v>201.54998779296875</v>
      </c>
      <c r="H44" s="4">
        <v>172.6</v>
      </c>
      <c r="I44" s="34">
        <v>7001.5679922211139</v>
      </c>
      <c r="J44" s="35">
        <v>10.751884382981373</v>
      </c>
      <c r="K44" s="35">
        <v>10.737837501555305</v>
      </c>
      <c r="L44" s="35">
        <v>8.8696799465392715</v>
      </c>
      <c r="M44" s="35">
        <v>7.7826030490543436</v>
      </c>
      <c r="N44" s="4">
        <v>16.053000000000001</v>
      </c>
      <c r="O44" s="4">
        <v>34.289777480341307</v>
      </c>
      <c r="P44" s="35">
        <v>5.4837775202780996</v>
      </c>
      <c r="Q44" s="36" t="str">
        <f t="shared" si="0"/>
        <v xml:space="preserve"> </v>
      </c>
      <c r="R44" s="36" t="str">
        <f t="shared" si="1"/>
        <v xml:space="preserve"> </v>
      </c>
      <c r="S44" s="37">
        <f t="shared" si="22"/>
        <v>0.16772878258453502</v>
      </c>
      <c r="T44" s="37" t="str">
        <f t="shared" si="23"/>
        <v/>
      </c>
      <c r="U44" s="37" t="str">
        <f t="shared" si="2"/>
        <v/>
      </c>
      <c r="V44" s="37" t="str">
        <f t="shared" si="3"/>
        <v/>
      </c>
      <c r="W44" s="37" t="str">
        <f t="shared" si="4"/>
        <v/>
      </c>
      <c r="X44" s="37" t="str">
        <f t="shared" si="5"/>
        <v/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>
        <f t="shared" si="10"/>
        <v>54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>
        <f t="shared" si="14"/>
        <v>5.4837775207480997</v>
      </c>
      <c r="AH44" s="38" t="str">
        <f t="shared" si="15"/>
        <v xml:space="preserve"> </v>
      </c>
      <c r="AI44" s="1">
        <f t="shared" si="16"/>
        <v>18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48</v>
      </c>
      <c r="AP44" t="s">
        <v>2226</v>
      </c>
      <c r="AQ44" s="22">
        <v>-68.512017790945137</v>
      </c>
      <c r="AR44" s="21">
        <v>-65.640719895494229</v>
      </c>
      <c r="AS44">
        <v>16.772878211453502</v>
      </c>
      <c r="AT44">
        <v>68.512017790945137</v>
      </c>
      <c r="AU44">
        <v>65.640719895494229</v>
      </c>
      <c r="AV44" t="s">
        <v>2227</v>
      </c>
    </row>
    <row r="45" spans="1:48" x14ac:dyDescent="0.25">
      <c r="A45" s="14">
        <v>4.800000000000002E-10</v>
      </c>
      <c r="B45" t="s">
        <v>28</v>
      </c>
      <c r="C45" s="4">
        <v>22</v>
      </c>
      <c r="D45" s="4">
        <v>1</v>
      </c>
      <c r="E45" s="4">
        <v>1</v>
      </c>
      <c r="F45" s="4">
        <v>24</v>
      </c>
      <c r="G45" s="4">
        <v>11</v>
      </c>
      <c r="H45" s="4">
        <v>8.32</v>
      </c>
      <c r="I45" s="34">
        <v>4039.3485598149559</v>
      </c>
      <c r="J45" s="35">
        <v>3.4522821576763483</v>
      </c>
      <c r="K45" s="35">
        <v>2.5443425076452599</v>
      </c>
      <c r="L45" s="35" t="s">
        <v>2161</v>
      </c>
      <c r="M45" s="35" t="s">
        <v>2161</v>
      </c>
      <c r="N45" s="4">
        <v>2.41</v>
      </c>
      <c r="O45" s="4">
        <v>58.344283837056508</v>
      </c>
      <c r="P45" s="35" t="s">
        <v>124</v>
      </c>
      <c r="Q45" s="36">
        <f t="shared" si="0"/>
        <v>91.666666667146671</v>
      </c>
      <c r="R45" s="36" t="str">
        <f t="shared" si="1"/>
        <v xml:space="preserve"> </v>
      </c>
      <c r="S45" s="37">
        <f t="shared" si="22"/>
        <v>0.32211538509538457</v>
      </c>
      <c r="T45" s="37" t="str">
        <f t="shared" si="23"/>
        <v/>
      </c>
      <c r="U45" s="37" t="str">
        <f t="shared" si="2"/>
        <v/>
      </c>
      <c r="V45" s="37">
        <f t="shared" si="3"/>
        <v>-0.45893109370247298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>
        <f t="shared" si="7"/>
        <v>6</v>
      </c>
      <c r="AA45" s="1" t="str">
        <f t="shared" si="8"/>
        <v xml:space="preserve"> </v>
      </c>
      <c r="AB45" s="1" t="str">
        <f t="shared" si="9"/>
        <v xml:space="preserve"> </v>
      </c>
      <c r="AC45" s="1">
        <f t="shared" si="10"/>
        <v>29</v>
      </c>
      <c r="AD45" s="1" t="str">
        <f t="shared" si="11"/>
        <v xml:space="preserve"> </v>
      </c>
      <c r="AE45" s="1">
        <f t="shared" si="12"/>
        <v>11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28</v>
      </c>
      <c r="AP45" t="s">
        <v>2167</v>
      </c>
      <c r="AQ45" s="22">
        <v>45.893109370247295</v>
      </c>
      <c r="AR45" s="21" t="e">
        <v>#VALUE!</v>
      </c>
      <c r="AS45">
        <v>32.21153846153846</v>
      </c>
      <c r="AT45">
        <v>-45.893109370247295</v>
      </c>
      <c r="AU45" t="e">
        <v>#VALUE!</v>
      </c>
      <c r="AV45" t="s">
        <v>2228</v>
      </c>
    </row>
    <row r="46" spans="1:48" x14ac:dyDescent="0.25">
      <c r="A46" s="14">
        <v>4.9000000000000017E-10</v>
      </c>
      <c r="B46" t="s">
        <v>1108</v>
      </c>
      <c r="C46" s="4">
        <v>0</v>
      </c>
      <c r="D46" s="4">
        <v>0</v>
      </c>
      <c r="E46" s="4">
        <v>1</v>
      </c>
      <c r="F46" s="4">
        <v>1</v>
      </c>
      <c r="G46" s="4" t="s">
        <v>2162</v>
      </c>
      <c r="H46" s="4">
        <v>6.88</v>
      </c>
      <c r="I46" s="34">
        <v>214.72910613302031</v>
      </c>
      <c r="J46" s="35" t="s">
        <v>2161</v>
      </c>
      <c r="K46" s="35" t="s">
        <v>2161</v>
      </c>
      <c r="L46" s="35" t="s">
        <v>2161</v>
      </c>
      <c r="M46" s="35" t="s">
        <v>2161</v>
      </c>
      <c r="N46" s="4" t="s">
        <v>119</v>
      </c>
      <c r="O46" s="4" t="s">
        <v>119</v>
      </c>
      <c r="P46" s="35" t="s">
        <v>124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1108</v>
      </c>
      <c r="AP46" t="s">
        <v>2200</v>
      </c>
      <c r="AQ46" s="22" t="e">
        <v>#VALUE!</v>
      </c>
      <c r="AR46" s="21" t="e">
        <v>#VALUE!</v>
      </c>
      <c r="AS46" t="s">
        <v>124</v>
      </c>
      <c r="AT46" t="e">
        <v>#VALUE!</v>
      </c>
      <c r="AU46" t="e">
        <v>#VALUE!</v>
      </c>
      <c r="AV46" t="s">
        <v>2229</v>
      </c>
    </row>
    <row r="47" spans="1:48" x14ac:dyDescent="0.25">
      <c r="A47" s="14">
        <v>5.0000000000000013E-10</v>
      </c>
      <c r="B47" t="s">
        <v>76</v>
      </c>
      <c r="C47" s="4">
        <v>0</v>
      </c>
      <c r="D47" s="4">
        <v>0</v>
      </c>
      <c r="E47" s="4">
        <v>0</v>
      </c>
      <c r="F47" s="4">
        <v>0</v>
      </c>
      <c r="G47" s="4" t="s">
        <v>2162</v>
      </c>
      <c r="H47" s="4">
        <v>5.64</v>
      </c>
      <c r="I47" s="34">
        <v>251.01438359766226</v>
      </c>
      <c r="J47" s="35" t="s">
        <v>2161</v>
      </c>
      <c r="K47" s="35" t="s">
        <v>2161</v>
      </c>
      <c r="L47" s="35" t="s">
        <v>2161</v>
      </c>
      <c r="M47" s="35" t="s">
        <v>2161</v>
      </c>
      <c r="N47" s="4" t="s">
        <v>119</v>
      </c>
      <c r="O47" s="4" t="s">
        <v>119</v>
      </c>
      <c r="P47" s="35" t="s">
        <v>124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76</v>
      </c>
      <c r="AP47" t="s">
        <v>2230</v>
      </c>
      <c r="AQ47" s="22" t="e">
        <v>#VALUE!</v>
      </c>
      <c r="AR47" s="21" t="e">
        <v>#VALUE!</v>
      </c>
      <c r="AS47" t="s">
        <v>124</v>
      </c>
      <c r="AT47" t="e">
        <v>#VALUE!</v>
      </c>
      <c r="AU47" t="e">
        <v>#VALUE!</v>
      </c>
      <c r="AV47" t="s">
        <v>2231</v>
      </c>
    </row>
    <row r="48" spans="1:48" x14ac:dyDescent="0.25">
      <c r="A48" s="14">
        <v>5.100000000000001E-10</v>
      </c>
      <c r="B48" t="s">
        <v>82</v>
      </c>
      <c r="C48" s="4">
        <v>0</v>
      </c>
      <c r="D48" s="4">
        <v>0</v>
      </c>
      <c r="E48" s="4">
        <v>0</v>
      </c>
      <c r="F48" s="4">
        <v>0</v>
      </c>
      <c r="G48" s="4" t="s">
        <v>2162</v>
      </c>
      <c r="H48" s="4">
        <v>1.95</v>
      </c>
      <c r="I48" s="34">
        <v>101.43453414713896</v>
      </c>
      <c r="J48" s="35" t="s">
        <v>2161</v>
      </c>
      <c r="K48" s="35" t="s">
        <v>2161</v>
      </c>
      <c r="L48" s="35" t="s">
        <v>2161</v>
      </c>
      <c r="M48" s="35" t="s">
        <v>2161</v>
      </c>
      <c r="N48" s="4" t="s">
        <v>119</v>
      </c>
      <c r="O48" s="4" t="s">
        <v>119</v>
      </c>
      <c r="P48" s="35" t="s">
        <v>124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82</v>
      </c>
      <c r="AP48" t="s">
        <v>2232</v>
      </c>
      <c r="AQ48" s="22" t="e">
        <v>#VALUE!</v>
      </c>
      <c r="AR48" s="21" t="e">
        <v>#VALUE!</v>
      </c>
      <c r="AS48" t="s">
        <v>124</v>
      </c>
      <c r="AT48" t="e">
        <v>#VALUE!</v>
      </c>
      <c r="AU48" t="e">
        <v>#VALUE!</v>
      </c>
      <c r="AV48" t="s">
        <v>2233</v>
      </c>
    </row>
    <row r="49" spans="1:48" x14ac:dyDescent="0.25">
      <c r="A49" s="14">
        <v>5.2000000000000007E-10</v>
      </c>
      <c r="B49" t="s">
        <v>77</v>
      </c>
      <c r="C49" s="4">
        <v>0</v>
      </c>
      <c r="D49" s="4">
        <v>1</v>
      </c>
      <c r="E49" s="4">
        <v>0</v>
      </c>
      <c r="F49" s="4">
        <v>1</v>
      </c>
      <c r="G49" s="4" t="s">
        <v>2162</v>
      </c>
      <c r="H49" s="4">
        <v>53.95</v>
      </c>
      <c r="I49" s="34">
        <v>2082.9393745385082</v>
      </c>
      <c r="J49" s="35" t="s">
        <v>2161</v>
      </c>
      <c r="K49" s="35" t="s">
        <v>2161</v>
      </c>
      <c r="L49" s="35">
        <v>23.86404596273292</v>
      </c>
      <c r="M49" s="35">
        <v>21.392602449888642</v>
      </c>
      <c r="N49" s="4">
        <v>1</v>
      </c>
      <c r="O49" s="4">
        <v>27.388535031847127</v>
      </c>
      <c r="P49" s="35" t="s">
        <v>124</v>
      </c>
      <c r="Q49" s="36" t="str">
        <f t="shared" si="0"/>
        <v/>
      </c>
      <c r="R49" s="36">
        <f t="shared" si="1"/>
        <v>100.00000000052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>
        <f t="shared" si="4"/>
        <v>3.4565957021127351</v>
      </c>
      <c r="X49" s="37" t="str">
        <f t="shared" si="5"/>
        <v/>
      </c>
      <c r="Y49" s="1" t="str">
        <f t="shared" si="6"/>
        <v xml:space="preserve"> </v>
      </c>
      <c r="Z49" s="1" t="str">
        <f t="shared" si="7"/>
        <v xml:space="preserve"> </v>
      </c>
      <c r="AA49" s="1">
        <f t="shared" si="8"/>
        <v>2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>
        <f t="shared" si="13"/>
        <v>3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77</v>
      </c>
      <c r="AP49" t="s">
        <v>2195</v>
      </c>
      <c r="AQ49" s="22" t="e">
        <v>#VALUE!</v>
      </c>
      <c r="AR49" s="21">
        <v>-345.65957021127349</v>
      </c>
      <c r="AS49" t="s">
        <v>124</v>
      </c>
      <c r="AT49" t="e">
        <v>#VALUE!</v>
      </c>
      <c r="AU49">
        <v>345.65957021127349</v>
      </c>
      <c r="AV49" t="s">
        <v>2234</v>
      </c>
    </row>
    <row r="50" spans="1:48" x14ac:dyDescent="0.25">
      <c r="A50" s="14">
        <v>5.3000000000000003E-10</v>
      </c>
      <c r="B50" t="s">
        <v>37</v>
      </c>
      <c r="C50" s="4">
        <v>3</v>
      </c>
      <c r="D50" s="4">
        <v>5</v>
      </c>
      <c r="E50" s="4">
        <v>12</v>
      </c>
      <c r="F50" s="4">
        <v>20</v>
      </c>
      <c r="G50" s="4">
        <v>4.9700002670288086</v>
      </c>
      <c r="H50" s="4">
        <v>5.27</v>
      </c>
      <c r="I50" s="34">
        <v>1507.0574245280652</v>
      </c>
      <c r="J50" s="35">
        <v>5.091787439613527</v>
      </c>
      <c r="K50" s="35">
        <v>2.583333333333333</v>
      </c>
      <c r="L50" s="35" t="s">
        <v>2161</v>
      </c>
      <c r="M50" s="35" t="s">
        <v>2161</v>
      </c>
      <c r="N50" s="4">
        <v>1.0349999999999999</v>
      </c>
      <c r="O50" s="4">
        <v>-6.7567567567567721</v>
      </c>
      <c r="P50" s="35">
        <v>0.94876660341555985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/>
      </c>
      <c r="T50" s="37" t="str">
        <f t="shared" si="23"/>
        <v/>
      </c>
      <c r="U50" s="37" t="str">
        <f t="shared" si="2"/>
        <v/>
      </c>
      <c r="V50" s="37">
        <f t="shared" si="3"/>
        <v>-0.20197488640224337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>
        <f t="shared" si="7"/>
        <v>10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37</v>
      </c>
      <c r="AP50" t="s">
        <v>2167</v>
      </c>
      <c r="AQ50" s="22">
        <v>20.197488640224336</v>
      </c>
      <c r="AR50" s="21" t="e">
        <v>#VALUE!</v>
      </c>
      <c r="AS50">
        <v>-5.6925945535330369</v>
      </c>
      <c r="AT50">
        <v>-20.197488640224336</v>
      </c>
      <c r="AU50" t="e">
        <v>#VALUE!</v>
      </c>
      <c r="AV50" t="s">
        <v>2235</v>
      </c>
    </row>
    <row r="51" spans="1:48" x14ac:dyDescent="0.25">
      <c r="A51" s="14">
        <v>5.4E-10</v>
      </c>
      <c r="B51" t="s">
        <v>808</v>
      </c>
      <c r="C51" s="4">
        <v>0</v>
      </c>
      <c r="D51" s="4">
        <v>0</v>
      </c>
      <c r="E51" s="4">
        <v>1</v>
      </c>
      <c r="F51" s="4">
        <v>1</v>
      </c>
      <c r="G51" s="4" t="s">
        <v>2162</v>
      </c>
      <c r="H51" s="4">
        <v>8.06</v>
      </c>
      <c r="I51" s="34">
        <v>801.257683070437</v>
      </c>
      <c r="J51" s="35">
        <v>17.521739130434781</v>
      </c>
      <c r="K51" s="35" t="s">
        <v>2161</v>
      </c>
      <c r="L51" s="35">
        <v>17.805004385964914</v>
      </c>
      <c r="M51" s="35">
        <v>13.442188741721855</v>
      </c>
      <c r="N51" s="4">
        <v>0.46</v>
      </c>
      <c r="O51" s="4">
        <v>98.275862068965509</v>
      </c>
      <c r="P51" s="35">
        <v>1.1166253101736971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/>
      </c>
      <c r="V51" s="37" t="str">
        <f t="shared" si="3"/>
        <v/>
      </c>
      <c r="W51" s="37" t="str">
        <f t="shared" si="4"/>
        <v/>
      </c>
      <c r="X51" s="37" t="str">
        <f t="shared" si="5"/>
        <v/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>
        <f t="shared" si="18"/>
        <v>98.275862069505507</v>
      </c>
      <c r="AL51" s="25" t="str">
        <f t="shared" si="19"/>
        <v xml:space="preserve"> </v>
      </c>
      <c r="AM51" s="1">
        <f t="shared" si="20"/>
        <v>2</v>
      </c>
      <c r="AN51" s="1" t="str">
        <f t="shared" si="21"/>
        <v xml:space="preserve"> </v>
      </c>
      <c r="AO51" t="s">
        <v>808</v>
      </c>
      <c r="AP51" t="s">
        <v>2195</v>
      </c>
      <c r="AQ51" s="22">
        <v>-174.61452438511031</v>
      </c>
      <c r="AR51" s="21">
        <v>-232.5073466021035</v>
      </c>
      <c r="AS51" t="s">
        <v>124</v>
      </c>
      <c r="AT51">
        <v>174.61452438511031</v>
      </c>
      <c r="AU51">
        <v>232.5073466021035</v>
      </c>
      <c r="AV51" t="s">
        <v>2236</v>
      </c>
    </row>
    <row r="52" spans="1:48" x14ac:dyDescent="0.25">
      <c r="A52" s="14">
        <v>5.4999999999999996E-10</v>
      </c>
      <c r="B52" t="s">
        <v>1109</v>
      </c>
      <c r="C52" s="4">
        <v>0</v>
      </c>
      <c r="D52" s="4">
        <v>0</v>
      </c>
      <c r="E52" s="4">
        <v>0</v>
      </c>
      <c r="F52" s="4">
        <v>0</v>
      </c>
      <c r="G52" s="4" t="s">
        <v>2162</v>
      </c>
      <c r="H52" s="4">
        <v>2.65</v>
      </c>
      <c r="I52" s="34">
        <v>312.45304364640066</v>
      </c>
      <c r="J52" s="35" t="s">
        <v>2161</v>
      </c>
      <c r="K52" s="35" t="s">
        <v>2161</v>
      </c>
      <c r="L52" s="35" t="s">
        <v>2161</v>
      </c>
      <c r="M52" s="35" t="s">
        <v>2161</v>
      </c>
      <c r="N52" s="4" t="s">
        <v>119</v>
      </c>
      <c r="O52" s="4" t="s">
        <v>119</v>
      </c>
      <c r="P52" s="35" t="s">
        <v>124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1109</v>
      </c>
      <c r="AP52" t="s">
        <v>2177</v>
      </c>
      <c r="AQ52" s="22" t="e">
        <v>#VALUE!</v>
      </c>
      <c r="AR52" s="21" t="e">
        <v>#VALUE!</v>
      </c>
      <c r="AS52" t="s">
        <v>124</v>
      </c>
      <c r="AT52" t="e">
        <v>#VALUE!</v>
      </c>
      <c r="AU52" t="e">
        <v>#VALUE!</v>
      </c>
      <c r="AV52" t="s">
        <v>2237</v>
      </c>
    </row>
    <row r="53" spans="1:48" x14ac:dyDescent="0.25">
      <c r="A53" s="14">
        <v>5.5999999999999993E-10</v>
      </c>
      <c r="B53" t="s">
        <v>1060</v>
      </c>
      <c r="C53" s="4">
        <v>3</v>
      </c>
      <c r="D53" s="4">
        <v>0</v>
      </c>
      <c r="E53" s="4">
        <v>2</v>
      </c>
      <c r="F53" s="4">
        <v>5</v>
      </c>
      <c r="G53" s="4">
        <v>10.024999618530273</v>
      </c>
      <c r="H53" s="4">
        <v>6.49</v>
      </c>
      <c r="I53" s="34">
        <v>168.05501994056252</v>
      </c>
      <c r="J53" s="35" t="s">
        <v>2161</v>
      </c>
      <c r="K53" s="35" t="s">
        <v>2161</v>
      </c>
      <c r="L53" s="35">
        <v>2.9322768850432634</v>
      </c>
      <c r="M53" s="35">
        <v>2.4181569826707441</v>
      </c>
      <c r="N53" s="4" t="s">
        <v>119</v>
      </c>
      <c r="O53" s="4" t="s">
        <v>119</v>
      </c>
      <c r="P53" s="35" t="s">
        <v>124</v>
      </c>
      <c r="Q53" s="36" t="str">
        <f t="shared" si="0"/>
        <v xml:space="preserve"> </v>
      </c>
      <c r="R53" s="36" t="str">
        <f t="shared" si="1"/>
        <v xml:space="preserve"> </v>
      </c>
      <c r="S53" s="37">
        <f t="shared" si="22"/>
        <v>0.54468407121181417</v>
      </c>
      <c r="T53" s="37" t="str">
        <f t="shared" si="23"/>
        <v/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/>
      </c>
      <c r="X53" s="37">
        <f t="shared" si="5"/>
        <v>-0.45239912026251483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>
        <f t="shared" si="9"/>
        <v>6</v>
      </c>
      <c r="AC53" s="1">
        <f t="shared" si="10"/>
        <v>8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1060</v>
      </c>
      <c r="AP53" t="s">
        <v>2238</v>
      </c>
      <c r="AQ53" s="22" t="e">
        <v>#VALUE!</v>
      </c>
      <c r="AR53" s="21">
        <v>45.239912026251481</v>
      </c>
      <c r="AS53">
        <v>54.46840706518141</v>
      </c>
      <c r="AT53" t="e">
        <v>#VALUE!</v>
      </c>
      <c r="AU53">
        <v>-45.239912026251481</v>
      </c>
      <c r="AV53" t="s">
        <v>2239</v>
      </c>
    </row>
    <row r="54" spans="1:48" x14ac:dyDescent="0.25">
      <c r="A54" s="14">
        <v>5.6999999999999989E-10</v>
      </c>
      <c r="B54" t="s">
        <v>67</v>
      </c>
      <c r="C54" s="4">
        <v>0</v>
      </c>
      <c r="D54" s="4">
        <v>1</v>
      </c>
      <c r="E54" s="4">
        <v>0</v>
      </c>
      <c r="F54" s="4">
        <v>1</v>
      </c>
      <c r="G54" s="4" t="s">
        <v>2162</v>
      </c>
      <c r="H54" s="4">
        <v>12.56</v>
      </c>
      <c r="I54" s="34">
        <v>377.19282572702593</v>
      </c>
      <c r="J54" s="35" t="s">
        <v>2161</v>
      </c>
      <c r="K54" s="35" t="s">
        <v>2161</v>
      </c>
      <c r="L54" s="35" t="s">
        <v>2161</v>
      </c>
      <c r="M54" s="35" t="s">
        <v>2161</v>
      </c>
      <c r="N54" s="4" t="s">
        <v>119</v>
      </c>
      <c r="O54" s="4" t="s">
        <v>119</v>
      </c>
      <c r="P54" s="35" t="s">
        <v>124</v>
      </c>
      <c r="Q54" s="36" t="str">
        <f t="shared" si="0"/>
        <v/>
      </c>
      <c r="R54" s="36">
        <f t="shared" si="1"/>
        <v>100.00000000057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>
        <f t="shared" si="13"/>
        <v>2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67</v>
      </c>
      <c r="AP54" t="s">
        <v>2240</v>
      </c>
      <c r="AQ54" s="22" t="e">
        <v>#VALUE!</v>
      </c>
      <c r="AR54" s="21" t="e">
        <v>#VALUE!</v>
      </c>
      <c r="AS54" t="s">
        <v>124</v>
      </c>
      <c r="AT54" t="e">
        <v>#VALUE!</v>
      </c>
      <c r="AU54" t="e">
        <v>#VALUE!</v>
      </c>
      <c r="AV54" t="s">
        <v>2241</v>
      </c>
    </row>
    <row r="55" spans="1:48" x14ac:dyDescent="0.25">
      <c r="A55" s="14">
        <v>5.7999999999999986E-10</v>
      </c>
      <c r="B55" t="s">
        <v>34</v>
      </c>
      <c r="C55" s="4">
        <v>13</v>
      </c>
      <c r="D55" s="4">
        <v>0</v>
      </c>
      <c r="E55" s="4">
        <v>8</v>
      </c>
      <c r="F55" s="4">
        <v>21</v>
      </c>
      <c r="G55" s="4">
        <v>7.1999998092651367</v>
      </c>
      <c r="H55" s="4">
        <v>5.24</v>
      </c>
      <c r="I55" s="34">
        <v>2874.5907999694432</v>
      </c>
      <c r="J55" s="35">
        <v>2.8633879781420766</v>
      </c>
      <c r="K55" s="35">
        <v>1.9886148007590132</v>
      </c>
      <c r="L55" s="35" t="s">
        <v>2161</v>
      </c>
      <c r="M55" s="35" t="s">
        <v>2161</v>
      </c>
      <c r="N55" s="4">
        <v>1.83</v>
      </c>
      <c r="O55" s="4">
        <v>23.732251521298174</v>
      </c>
      <c r="P55" s="35">
        <v>8.2061068702290072</v>
      </c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0.37404576570693443</v>
      </c>
      <c r="T55" s="37" t="str">
        <f t="shared" si="23"/>
        <v/>
      </c>
      <c r="U55" s="37" t="str">
        <f t="shared" si="2"/>
        <v/>
      </c>
      <c r="V55" s="37">
        <f t="shared" si="3"/>
        <v>-0.55122723726567813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1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25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>
        <f t="shared" si="14"/>
        <v>8.2061068708090072</v>
      </c>
      <c r="AH55" s="38" t="str">
        <f t="shared" si="15"/>
        <v xml:space="preserve"> </v>
      </c>
      <c r="AI55" s="1">
        <f t="shared" si="16"/>
        <v>8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2167</v>
      </c>
      <c r="AQ55" s="22">
        <v>55.122723726567813</v>
      </c>
      <c r="AR55" s="21" t="e">
        <v>#VALUE!</v>
      </c>
      <c r="AS55">
        <v>37.404576512693446</v>
      </c>
      <c r="AT55">
        <v>-55.122723726567813</v>
      </c>
      <c r="AU55" t="e">
        <v>#VALUE!</v>
      </c>
      <c r="AV55" t="s">
        <v>2242</v>
      </c>
    </row>
    <row r="56" spans="1:48" x14ac:dyDescent="0.25">
      <c r="A56" s="14">
        <v>5.8999999999999982E-10</v>
      </c>
      <c r="B56" t="s">
        <v>809</v>
      </c>
      <c r="C56" s="4">
        <v>1</v>
      </c>
      <c r="D56" s="4">
        <v>0</v>
      </c>
      <c r="E56" s="4">
        <v>1</v>
      </c>
      <c r="F56" s="4">
        <v>2</v>
      </c>
      <c r="G56" s="4">
        <v>18</v>
      </c>
      <c r="H56" s="4">
        <v>11.52</v>
      </c>
      <c r="I56" s="34">
        <v>3861.7947769659468</v>
      </c>
      <c r="J56" s="35" t="s">
        <v>2161</v>
      </c>
      <c r="K56" s="35" t="s">
        <v>2161</v>
      </c>
      <c r="L56" s="35" t="s">
        <v>2161</v>
      </c>
      <c r="M56" s="35" t="s">
        <v>2161</v>
      </c>
      <c r="N56" s="4" t="s">
        <v>119</v>
      </c>
      <c r="O56" s="4" t="s">
        <v>119</v>
      </c>
      <c r="P56" s="35" t="s">
        <v>124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0.56250000059000005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5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809</v>
      </c>
      <c r="AP56" t="s">
        <v>2202</v>
      </c>
      <c r="AQ56" s="22" t="e">
        <v>#VALUE!</v>
      </c>
      <c r="AR56" s="21" t="e">
        <v>#VALUE!</v>
      </c>
      <c r="AS56">
        <v>56.25</v>
      </c>
      <c r="AT56" t="e">
        <v>#VALUE!</v>
      </c>
      <c r="AU56" t="e">
        <v>#VALUE!</v>
      </c>
      <c r="AV56" t="s">
        <v>2243</v>
      </c>
    </row>
    <row r="57" spans="1:48" x14ac:dyDescent="0.25">
      <c r="A57" s="14">
        <v>5.9999999999999979E-10</v>
      </c>
      <c r="B57" t="s">
        <v>810</v>
      </c>
      <c r="C57" s="4">
        <v>0</v>
      </c>
      <c r="D57" s="4">
        <v>0</v>
      </c>
      <c r="E57" s="4">
        <v>0</v>
      </c>
      <c r="F57" s="4">
        <v>0</v>
      </c>
      <c r="G57" s="4" t="s">
        <v>2162</v>
      </c>
      <c r="H57" s="4">
        <v>3.04</v>
      </c>
      <c r="I57" s="34">
        <v>244.33527938007924</v>
      </c>
      <c r="J57" s="35" t="s">
        <v>2161</v>
      </c>
      <c r="K57" s="35" t="s">
        <v>2161</v>
      </c>
      <c r="L57" s="35" t="s">
        <v>2161</v>
      </c>
      <c r="M57" s="35" t="s">
        <v>2161</v>
      </c>
      <c r="N57" s="4" t="s">
        <v>119</v>
      </c>
      <c r="O57" s="4" t="s">
        <v>119</v>
      </c>
      <c r="P57" s="35" t="s">
        <v>124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810</v>
      </c>
      <c r="AP57" t="s">
        <v>2232</v>
      </c>
      <c r="AQ57" s="22" t="e">
        <v>#VALUE!</v>
      </c>
      <c r="AR57" s="21" t="e">
        <v>#VALUE!</v>
      </c>
      <c r="AS57" t="s">
        <v>124</v>
      </c>
      <c r="AT57" t="e">
        <v>#VALUE!</v>
      </c>
      <c r="AU57" t="e">
        <v>#VALUE!</v>
      </c>
      <c r="AV57" t="s">
        <v>2244</v>
      </c>
    </row>
    <row r="58" spans="1:48" x14ac:dyDescent="0.25">
      <c r="A58" s="14">
        <v>6.0999999999999975E-10</v>
      </c>
      <c r="B58" t="s">
        <v>68</v>
      </c>
      <c r="C58" s="4">
        <v>1</v>
      </c>
      <c r="D58" s="4">
        <v>0</v>
      </c>
      <c r="E58" s="4">
        <v>3</v>
      </c>
      <c r="F58" s="4">
        <v>4</v>
      </c>
      <c r="G58" s="4">
        <v>2.2350001335144043</v>
      </c>
      <c r="H58" s="4">
        <v>2.0099999999999998</v>
      </c>
      <c r="I58" s="34">
        <v>222.77179627363236</v>
      </c>
      <c r="J58" s="35" t="s">
        <v>2161</v>
      </c>
      <c r="K58" s="35" t="s">
        <v>2161</v>
      </c>
      <c r="L58" s="35">
        <v>18.08529012345679</v>
      </c>
      <c r="M58" s="35">
        <v>20.345951388888889</v>
      </c>
      <c r="N58" s="4" t="s">
        <v>119</v>
      </c>
      <c r="O58" s="4" t="s">
        <v>119</v>
      </c>
      <c r="P58" s="35" t="s">
        <v>124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68</v>
      </c>
      <c r="AP58" t="s">
        <v>2177</v>
      </c>
      <c r="AQ58" s="22" t="e">
        <v>#VALUE!</v>
      </c>
      <c r="AR58" s="21">
        <v>-237.74166527137055</v>
      </c>
      <c r="AS58">
        <v>11.194036493253968</v>
      </c>
      <c r="AT58" t="e">
        <v>#VALUE!</v>
      </c>
      <c r="AU58">
        <v>237.74166527137055</v>
      </c>
      <c r="AV58" t="s">
        <v>2245</v>
      </c>
    </row>
    <row r="59" spans="1:48" x14ac:dyDescent="0.25">
      <c r="A59" s="14">
        <v>6.1999999999999972E-10</v>
      </c>
      <c r="B59" t="s">
        <v>1110</v>
      </c>
      <c r="C59" s="4">
        <v>0</v>
      </c>
      <c r="D59" s="4">
        <v>0</v>
      </c>
      <c r="E59" s="4">
        <v>0</v>
      </c>
      <c r="F59" s="4">
        <v>0</v>
      </c>
      <c r="G59" s="4" t="s">
        <v>2162</v>
      </c>
      <c r="H59" s="4">
        <v>14.31</v>
      </c>
      <c r="I59" s="34">
        <v>587.22792614720606</v>
      </c>
      <c r="J59" s="35" t="s">
        <v>2161</v>
      </c>
      <c r="K59" s="35" t="s">
        <v>2161</v>
      </c>
      <c r="L59" s="35" t="s">
        <v>2161</v>
      </c>
      <c r="M59" s="35" t="s">
        <v>2161</v>
      </c>
      <c r="N59" s="4" t="s">
        <v>119</v>
      </c>
      <c r="O59" s="4" t="s">
        <v>119</v>
      </c>
      <c r="P59" s="35" t="s">
        <v>124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1110</v>
      </c>
      <c r="AP59" t="s">
        <v>2246</v>
      </c>
      <c r="AQ59" s="22" t="e">
        <v>#VALUE!</v>
      </c>
      <c r="AR59" s="21" t="e">
        <v>#VALUE!</v>
      </c>
      <c r="AS59" t="s">
        <v>124</v>
      </c>
      <c r="AT59" t="e">
        <v>#VALUE!</v>
      </c>
      <c r="AU59" t="e">
        <v>#VALUE!</v>
      </c>
      <c r="AV59" t="s">
        <v>2247</v>
      </c>
    </row>
    <row r="60" spans="1:48" x14ac:dyDescent="0.25">
      <c r="A60" s="14">
        <v>6.2999999999999969E-10</v>
      </c>
      <c r="B60" t="s">
        <v>1111</v>
      </c>
      <c r="C60" s="4">
        <v>0</v>
      </c>
      <c r="D60" s="4">
        <v>0</v>
      </c>
      <c r="E60" s="4">
        <v>0</v>
      </c>
      <c r="F60" s="4">
        <v>0</v>
      </c>
      <c r="G60" s="4" t="s">
        <v>2162</v>
      </c>
      <c r="H60" s="4">
        <v>31.38</v>
      </c>
      <c r="I60" s="34">
        <v>211.54811914216603</v>
      </c>
      <c r="J60" s="35" t="s">
        <v>2161</v>
      </c>
      <c r="K60" s="35" t="s">
        <v>2161</v>
      </c>
      <c r="L60" s="35" t="s">
        <v>2161</v>
      </c>
      <c r="M60" s="35" t="s">
        <v>2161</v>
      </c>
      <c r="N60" s="4" t="s">
        <v>119</v>
      </c>
      <c r="O60" s="4" t="s">
        <v>119</v>
      </c>
      <c r="P60" s="35" t="s">
        <v>124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1111</v>
      </c>
      <c r="AP60" t="s">
        <v>2182</v>
      </c>
      <c r="AQ60" s="22" t="e">
        <v>#VALUE!</v>
      </c>
      <c r="AR60" s="21" t="e">
        <v>#VALUE!</v>
      </c>
      <c r="AS60" t="s">
        <v>124</v>
      </c>
      <c r="AT60" t="e">
        <v>#VALUE!</v>
      </c>
      <c r="AU60" t="e">
        <v>#VALUE!</v>
      </c>
      <c r="AV60" t="s">
        <v>2248</v>
      </c>
    </row>
    <row r="61" spans="1:48" x14ac:dyDescent="0.25">
      <c r="A61" s="14">
        <v>6.3999999999999965E-10</v>
      </c>
      <c r="B61" t="s">
        <v>1112</v>
      </c>
      <c r="C61" s="4">
        <v>0</v>
      </c>
      <c r="D61" s="4">
        <v>0</v>
      </c>
      <c r="E61" s="4">
        <v>0</v>
      </c>
      <c r="F61" s="4">
        <v>0</v>
      </c>
      <c r="G61" s="4" t="s">
        <v>2162</v>
      </c>
      <c r="H61" s="4">
        <v>53.65</v>
      </c>
      <c r="I61" s="34">
        <v>465.14650732296832</v>
      </c>
      <c r="J61" s="35" t="s">
        <v>2161</v>
      </c>
      <c r="K61" s="35" t="s">
        <v>2161</v>
      </c>
      <c r="L61" s="35" t="s">
        <v>2161</v>
      </c>
      <c r="M61" s="35" t="s">
        <v>2161</v>
      </c>
      <c r="N61" s="4" t="s">
        <v>119</v>
      </c>
      <c r="O61" s="4" t="s">
        <v>119</v>
      </c>
      <c r="P61" s="35" t="s">
        <v>124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2"/>
        <v xml:space="preserve"> </v>
      </c>
      <c r="T61" s="37" t="str">
        <f t="shared" si="23"/>
        <v xml:space="preserve"> </v>
      </c>
      <c r="U61" s="37" t="str">
        <f t="shared" si="2"/>
        <v xml:space="preserve"> </v>
      </c>
      <c r="V61" s="37" t="str">
        <f t="shared" si="3"/>
        <v xml:space="preserve"> </v>
      </c>
      <c r="W61" s="37" t="str">
        <f t="shared" si="4"/>
        <v xml:space="preserve"> </v>
      </c>
      <c r="X61" s="37" t="str">
        <f t="shared" si="5"/>
        <v xml:space="preserve"> </v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 t="str">
        <f t="shared" si="10"/>
        <v xml:space="preserve"> 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1112</v>
      </c>
      <c r="AP61" t="s">
        <v>2249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2250</v>
      </c>
    </row>
    <row r="62" spans="1:48" x14ac:dyDescent="0.25">
      <c r="A62" s="14">
        <v>6.4999999999999962E-10</v>
      </c>
      <c r="B62" t="s">
        <v>36</v>
      </c>
      <c r="C62" s="4">
        <v>15</v>
      </c>
      <c r="D62" s="4">
        <v>0</v>
      </c>
      <c r="E62" s="4">
        <v>0</v>
      </c>
      <c r="F62" s="4">
        <v>15</v>
      </c>
      <c r="G62" s="4">
        <v>30</v>
      </c>
      <c r="H62" s="4">
        <v>18.95</v>
      </c>
      <c r="I62" s="34">
        <v>5555.2010166545297</v>
      </c>
      <c r="J62" s="35">
        <v>5.2232635060639465</v>
      </c>
      <c r="K62" s="35">
        <v>4.3483249196879301</v>
      </c>
      <c r="L62" s="35">
        <v>5.8599997824983685</v>
      </c>
      <c r="M62" s="35">
        <v>4.917110883993697</v>
      </c>
      <c r="N62" s="4">
        <v>3.6280000000000001</v>
      </c>
      <c r="O62" s="4">
        <v>38.051750380517504</v>
      </c>
      <c r="P62" s="35">
        <v>3.6094986807387865</v>
      </c>
      <c r="Q62" s="36">
        <f t="shared" si="0"/>
        <v>100.00000000065</v>
      </c>
      <c r="R62" s="36" t="str">
        <f t="shared" si="1"/>
        <v xml:space="preserve"> </v>
      </c>
      <c r="S62" s="37">
        <f t="shared" si="22"/>
        <v>0.58311345711438012</v>
      </c>
      <c r="T62" s="37" t="str">
        <f t="shared" si="23"/>
        <v/>
      </c>
      <c r="U62" s="37" t="str">
        <f t="shared" si="2"/>
        <v/>
      </c>
      <c r="V62" s="37">
        <f t="shared" si="3"/>
        <v>-0.1813689196157654</v>
      </c>
      <c r="W62" s="37" t="str">
        <f t="shared" si="4"/>
        <v/>
      </c>
      <c r="X62" s="37" t="str">
        <f t="shared" si="5"/>
        <v/>
      </c>
      <c r="Y62" s="1" t="str">
        <f t="shared" si="6"/>
        <v xml:space="preserve"> </v>
      </c>
      <c r="Z62" s="1">
        <f t="shared" si="7"/>
        <v>11</v>
      </c>
      <c r="AA62" s="1" t="str">
        <f t="shared" si="8"/>
        <v xml:space="preserve"> </v>
      </c>
      <c r="AB62" s="1" t="str">
        <f t="shared" si="9"/>
        <v xml:space="preserve"> </v>
      </c>
      <c r="AC62" s="1">
        <f t="shared" si="10"/>
        <v>3</v>
      </c>
      <c r="AD62" s="1" t="str">
        <f t="shared" si="11"/>
        <v xml:space="preserve"> </v>
      </c>
      <c r="AE62" s="1">
        <f t="shared" si="12"/>
        <v>5</v>
      </c>
      <c r="AF62" s="1" t="str">
        <f t="shared" si="13"/>
        <v xml:space="preserve"> </v>
      </c>
      <c r="AG62" s="38">
        <f t="shared" si="14"/>
        <v>3.6094986813887866</v>
      </c>
      <c r="AH62" s="38" t="str">
        <f t="shared" si="15"/>
        <v xml:space="preserve"> </v>
      </c>
      <c r="AI62" s="1">
        <f t="shared" si="16"/>
        <v>25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36</v>
      </c>
      <c r="AP62" t="s">
        <v>2193</v>
      </c>
      <c r="AQ62" s="22">
        <v>18.136891961576541</v>
      </c>
      <c r="AR62" s="21">
        <v>-9.4351305132711829</v>
      </c>
      <c r="AS62">
        <v>58.311345646438006</v>
      </c>
      <c r="AT62">
        <v>-18.136891961576541</v>
      </c>
      <c r="AU62">
        <v>9.4351305132711829</v>
      </c>
      <c r="AV62" t="s">
        <v>2251</v>
      </c>
    </row>
    <row r="63" spans="1:48" x14ac:dyDescent="0.25">
      <c r="A63" s="14">
        <v>6.5999999999999958E-10</v>
      </c>
      <c r="B63" t="s">
        <v>1061</v>
      </c>
      <c r="C63" s="4">
        <v>0</v>
      </c>
      <c r="D63" s="4">
        <v>0</v>
      </c>
      <c r="E63" s="4">
        <v>0</v>
      </c>
      <c r="F63" s="4">
        <v>0</v>
      </c>
      <c r="G63" s="4" t="s">
        <v>2162</v>
      </c>
      <c r="H63" s="4">
        <v>4.3099999999999996</v>
      </c>
      <c r="I63" s="34">
        <v>329.83294628742829</v>
      </c>
      <c r="J63" s="35" t="s">
        <v>2161</v>
      </c>
      <c r="K63" s="35" t="s">
        <v>2161</v>
      </c>
      <c r="L63" s="35" t="s">
        <v>2161</v>
      </c>
      <c r="M63" s="35" t="s">
        <v>2161</v>
      </c>
      <c r="N63" s="4" t="s">
        <v>119</v>
      </c>
      <c r="O63" s="4" t="s">
        <v>119</v>
      </c>
      <c r="P63" s="35" t="s">
        <v>124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1061</v>
      </c>
      <c r="AP63" t="s">
        <v>2252</v>
      </c>
      <c r="AQ63" s="22" t="e">
        <v>#VALUE!</v>
      </c>
      <c r="AR63" s="21" t="e">
        <v>#VALUE!</v>
      </c>
      <c r="AS63" t="s">
        <v>124</v>
      </c>
      <c r="AT63" t="e">
        <v>#VALUE!</v>
      </c>
      <c r="AU63" t="e">
        <v>#VALUE!</v>
      </c>
      <c r="AV63" t="s">
        <v>2253</v>
      </c>
    </row>
    <row r="64" spans="1:48" x14ac:dyDescent="0.25">
      <c r="A64" s="14">
        <v>6.6999999999999955E-10</v>
      </c>
      <c r="B64" t="s">
        <v>75</v>
      </c>
      <c r="C64" s="4">
        <v>4</v>
      </c>
      <c r="D64" s="4">
        <v>0</v>
      </c>
      <c r="E64" s="4">
        <v>2</v>
      </c>
      <c r="F64" s="4">
        <v>6</v>
      </c>
      <c r="G64" s="4">
        <v>30</v>
      </c>
      <c r="H64" s="4">
        <v>20.32</v>
      </c>
      <c r="I64" s="34">
        <v>456.94823286014736</v>
      </c>
      <c r="J64" s="35" t="s">
        <v>2161</v>
      </c>
      <c r="K64" s="35" t="s">
        <v>2161</v>
      </c>
      <c r="L64" s="35">
        <v>8.1447494553376902</v>
      </c>
      <c r="M64" s="35" t="s">
        <v>2161</v>
      </c>
      <c r="N64" s="4" t="s">
        <v>119</v>
      </c>
      <c r="O64" s="4" t="s">
        <v>119</v>
      </c>
      <c r="P64" s="35" t="s">
        <v>124</v>
      </c>
      <c r="Q64" s="36" t="str">
        <f t="shared" si="0"/>
        <v xml:space="preserve"> </v>
      </c>
      <c r="R64" s="36" t="str">
        <f t="shared" si="1"/>
        <v xml:space="preserve"> </v>
      </c>
      <c r="S64" s="37">
        <f t="shared" si="22"/>
        <v>0.47637795342590555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13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75</v>
      </c>
      <c r="AP64" t="s">
        <v>2254</v>
      </c>
      <c r="AQ64" s="22" t="e">
        <v>#VALUE!</v>
      </c>
      <c r="AR64" s="21">
        <v>-52.102688178388632</v>
      </c>
      <c r="AS64">
        <v>47.637795275590555</v>
      </c>
      <c r="AT64" t="e">
        <v>#VALUE!</v>
      </c>
      <c r="AU64">
        <v>52.102688178388632</v>
      </c>
      <c r="AV64" t="s">
        <v>2255</v>
      </c>
    </row>
    <row r="65" spans="1:48" x14ac:dyDescent="0.25">
      <c r="A65" s="14">
        <v>6.7999999999999951E-10</v>
      </c>
      <c r="B65" t="s">
        <v>58</v>
      </c>
      <c r="C65" s="4">
        <v>2</v>
      </c>
      <c r="D65" s="4">
        <v>0</v>
      </c>
      <c r="E65" s="4">
        <v>3</v>
      </c>
      <c r="F65" s="4">
        <v>5</v>
      </c>
      <c r="G65" s="4">
        <v>17.450000762939453</v>
      </c>
      <c r="H65" s="4">
        <v>14.47</v>
      </c>
      <c r="I65" s="34">
        <v>649.12525555676336</v>
      </c>
      <c r="J65" s="35">
        <v>6.8904761904761909</v>
      </c>
      <c r="K65" s="35">
        <v>5.9793388429752072</v>
      </c>
      <c r="L65" s="35">
        <v>1.7253620689655174</v>
      </c>
      <c r="M65" s="35">
        <v>1.5823658669574701</v>
      </c>
      <c r="N65" s="4">
        <v>2.1</v>
      </c>
      <c r="O65" s="4">
        <v>16.537180910099892</v>
      </c>
      <c r="P65" s="35" t="s">
        <v>124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2"/>
        <v>0.20594338443531796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-0.67778970954263595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</v>
      </c>
      <c r="AC65" s="1">
        <f t="shared" si="10"/>
        <v>46</v>
      </c>
      <c r="AD65" s="1" t="str">
        <f t="shared" si="11"/>
        <v xml:space="preserve"> </v>
      </c>
      <c r="AE65" s="1" t="str">
        <f t="shared" si="12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58</v>
      </c>
      <c r="AP65" t="s">
        <v>2256</v>
      </c>
      <c r="AQ65" s="22">
        <v>-7.9929810476291774</v>
      </c>
      <c r="AR65" s="21">
        <v>67.778970954263599</v>
      </c>
      <c r="AS65">
        <v>20.594338375531795</v>
      </c>
      <c r="AT65">
        <v>7.9929810476291774</v>
      </c>
      <c r="AU65">
        <v>-67.778970954263599</v>
      </c>
      <c r="AV65" t="s">
        <v>2257</v>
      </c>
    </row>
    <row r="66" spans="1:48" x14ac:dyDescent="0.25">
      <c r="A66" s="14">
        <v>6.8999999999999948E-10</v>
      </c>
      <c r="B66" t="s">
        <v>56</v>
      </c>
      <c r="C66" s="4">
        <v>4</v>
      </c>
      <c r="D66" s="4">
        <v>0</v>
      </c>
      <c r="E66" s="4">
        <v>8</v>
      </c>
      <c r="F66" s="4">
        <v>12</v>
      </c>
      <c r="G66" s="4">
        <v>134.69999694824219</v>
      </c>
      <c r="H66" s="4">
        <v>121.4</v>
      </c>
      <c r="I66" s="34">
        <v>2140.0663794108914</v>
      </c>
      <c r="J66" s="35">
        <v>9.2109256449165411</v>
      </c>
      <c r="K66" s="35">
        <v>8.0344142951687623</v>
      </c>
      <c r="L66" s="35">
        <v>5.7818089267803412</v>
      </c>
      <c r="M66" s="35">
        <v>4.919533603584382</v>
      </c>
      <c r="N66" s="4">
        <v>13.18</v>
      </c>
      <c r="O66" s="4">
        <v>10.394505402462514</v>
      </c>
      <c r="P66" s="35" t="s">
        <v>124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2"/>
        <v/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 t="str">
        <f t="shared" si="5"/>
        <v/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 t="str">
        <f t="shared" si="9"/>
        <v xml:space="preserve"> </v>
      </c>
      <c r="AC66" s="1" t="str">
        <f t="shared" si="10"/>
        <v xml:space="preserve"> </v>
      </c>
      <c r="AD66" s="1" t="str">
        <f t="shared" si="11"/>
        <v xml:space="preserve"> </v>
      </c>
      <c r="AE66" s="1" t="str">
        <f t="shared" si="12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56</v>
      </c>
      <c r="AP66" t="s">
        <v>2258</v>
      </c>
      <c r="AQ66" s="22">
        <v>-44.360896272663886</v>
      </c>
      <c r="AR66" s="21">
        <v>-7.9749211586560564</v>
      </c>
      <c r="AS66">
        <v>10.955516431830459</v>
      </c>
      <c r="AT66">
        <v>44.360896272663886</v>
      </c>
      <c r="AU66">
        <v>7.9749211586560564</v>
      </c>
      <c r="AV66" t="s">
        <v>2259</v>
      </c>
    </row>
    <row r="67" spans="1:48" x14ac:dyDescent="0.25">
      <c r="A67" s="14">
        <v>6.9999999999999944E-10</v>
      </c>
      <c r="B67" t="s">
        <v>54</v>
      </c>
      <c r="C67" s="4">
        <v>14</v>
      </c>
      <c r="D67" s="4">
        <v>0</v>
      </c>
      <c r="E67" s="4">
        <v>0</v>
      </c>
      <c r="F67" s="4">
        <v>14</v>
      </c>
      <c r="G67" s="4">
        <v>10.199999809265137</v>
      </c>
      <c r="H67" s="4">
        <v>6.8</v>
      </c>
      <c r="I67" s="34">
        <v>871.83888299433841</v>
      </c>
      <c r="J67" s="35">
        <v>3.2075471698113205</v>
      </c>
      <c r="K67" s="35">
        <v>3.446528129751647</v>
      </c>
      <c r="L67" s="35">
        <v>2.1817792575800508</v>
      </c>
      <c r="M67" s="35">
        <v>2.940535823403605</v>
      </c>
      <c r="N67" s="4">
        <v>2.12</v>
      </c>
      <c r="O67" s="4">
        <v>4140.0000000000009</v>
      </c>
      <c r="P67" s="35">
        <v>3.5294117647058822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0.49999997265075552</v>
      </c>
      <c r="T67" s="37" t="str">
        <f t="shared" si="23"/>
        <v/>
      </c>
      <c r="U67" s="37" t="str">
        <f t="shared" si="2"/>
        <v/>
      </c>
      <c r="V67" s="37">
        <f t="shared" si="3"/>
        <v>-0.49728789252971517</v>
      </c>
      <c r="W67" s="37" t="str">
        <f t="shared" si="4"/>
        <v/>
      </c>
      <c r="X67" s="37">
        <f t="shared" si="5"/>
        <v>-0.59255408418696942</v>
      </c>
      <c r="Y67" s="1" t="str">
        <f t="shared" si="6"/>
        <v xml:space="preserve"> </v>
      </c>
      <c r="Z67" s="1">
        <f t="shared" si="7"/>
        <v>3</v>
      </c>
      <c r="AA67" s="1" t="str">
        <f t="shared" si="8"/>
        <v xml:space="preserve"> </v>
      </c>
      <c r="AB67" s="1">
        <f t="shared" si="9"/>
        <v>3</v>
      </c>
      <c r="AC67" s="1">
        <f t="shared" si="10"/>
        <v>10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>
        <f t="shared" si="14"/>
        <v>3.5294117654058823</v>
      </c>
      <c r="AH67" s="38" t="str">
        <f t="shared" si="15"/>
        <v xml:space="preserve"> </v>
      </c>
      <c r="AI67" s="1">
        <f t="shared" si="16"/>
        <v>27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54</v>
      </c>
      <c r="AP67" t="s">
        <v>2202</v>
      </c>
      <c r="AQ67" s="22">
        <v>49.728789252971517</v>
      </c>
      <c r="AR67" s="21">
        <v>59.255408418696945</v>
      </c>
      <c r="AS67">
        <v>49.999997195075551</v>
      </c>
      <c r="AT67">
        <v>-49.728789252971517</v>
      </c>
      <c r="AU67">
        <v>-59.255408418696945</v>
      </c>
      <c r="AV67" t="s">
        <v>2260</v>
      </c>
    </row>
    <row r="68" spans="1:48" x14ac:dyDescent="0.25">
      <c r="A68" s="14">
        <v>7.0999999999999941E-10</v>
      </c>
      <c r="B68" t="s">
        <v>1113</v>
      </c>
      <c r="C68" s="4">
        <v>4</v>
      </c>
      <c r="D68" s="4">
        <v>0</v>
      </c>
      <c r="E68" s="4">
        <v>2</v>
      </c>
      <c r="F68" s="4">
        <v>6</v>
      </c>
      <c r="G68" s="4">
        <v>46.825000762939453</v>
      </c>
      <c r="H68" s="4">
        <v>35.72</v>
      </c>
      <c r="I68" s="34">
        <v>412.90502105251323</v>
      </c>
      <c r="J68" s="35" t="s">
        <v>2161</v>
      </c>
      <c r="K68" s="35" t="s">
        <v>2161</v>
      </c>
      <c r="L68" s="35">
        <v>9.9598962536023059</v>
      </c>
      <c r="M68" s="35">
        <v>10.076046647230321</v>
      </c>
      <c r="N68" s="4" t="s">
        <v>119</v>
      </c>
      <c r="O68" s="4" t="s">
        <v>119</v>
      </c>
      <c r="P68" s="35" t="s">
        <v>124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2"/>
        <v>0.31089027962767796</v>
      </c>
      <c r="T68" s="37" t="str">
        <f t="shared" si="23"/>
        <v/>
      </c>
      <c r="U68" s="37" t="str">
        <f t="shared" si="2"/>
        <v xml:space="preserve"> </v>
      </c>
      <c r="V68" s="37" t="str">
        <f t="shared" si="3"/>
        <v xml:space="preserve"> </v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31</v>
      </c>
      <c r="AD68" s="1" t="str">
        <f t="shared" si="11"/>
        <v xml:space="preserve"> </v>
      </c>
      <c r="AE68" s="1" t="str">
        <f t="shared" si="12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1113</v>
      </c>
      <c r="AP68" t="s">
        <v>2261</v>
      </c>
      <c r="AQ68" s="22" t="e">
        <v>#VALUE!</v>
      </c>
      <c r="AR68" s="21">
        <v>-86.000441444881986</v>
      </c>
      <c r="AS68">
        <v>31.089027891767795</v>
      </c>
      <c r="AT68" t="e">
        <v>#VALUE!</v>
      </c>
      <c r="AU68">
        <v>86.000441444881986</v>
      </c>
      <c r="AV68" t="s">
        <v>2262</v>
      </c>
    </row>
    <row r="69" spans="1:48" x14ac:dyDescent="0.25">
      <c r="A69" s="14">
        <v>7.1999999999999937E-10</v>
      </c>
      <c r="B69" t="s">
        <v>55</v>
      </c>
      <c r="C69" s="4">
        <v>10</v>
      </c>
      <c r="D69" s="4">
        <v>0</v>
      </c>
      <c r="E69" s="4">
        <v>3</v>
      </c>
      <c r="F69" s="4">
        <v>13</v>
      </c>
      <c r="G69" s="4">
        <v>70</v>
      </c>
      <c r="H69" s="4">
        <v>54.8</v>
      </c>
      <c r="I69" s="34">
        <v>314.57181739787205</v>
      </c>
      <c r="J69" s="35" t="s">
        <v>2161</v>
      </c>
      <c r="K69" s="35">
        <v>13.862888945104983</v>
      </c>
      <c r="L69" s="35">
        <v>8.493647509578544</v>
      </c>
      <c r="M69" s="35">
        <v>4.5127657062360811</v>
      </c>
      <c r="N69" s="4">
        <v>3.9530000000000003</v>
      </c>
      <c r="O69" s="4">
        <v>3367.5438596491231</v>
      </c>
      <c r="P69" s="35">
        <v>4.124087591240877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2"/>
        <v>0.27737226349372274</v>
      </c>
      <c r="T69" s="37" t="str">
        <f t="shared" si="23"/>
        <v/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/>
      </c>
      <c r="X69" s="37" t="str">
        <f t="shared" si="5"/>
        <v/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39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>
        <f t="shared" si="14"/>
        <v>4.124087591960877</v>
      </c>
      <c r="AH69" s="38" t="str">
        <f t="shared" si="15"/>
        <v xml:space="preserve"> </v>
      </c>
      <c r="AI69" s="1">
        <f t="shared" si="16"/>
        <v>22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55</v>
      </c>
      <c r="AP69" t="s">
        <v>2263</v>
      </c>
      <c r="AQ69" s="22" t="e">
        <v>#VALUE!</v>
      </c>
      <c r="AR69" s="21">
        <v>-58.618337584333766</v>
      </c>
      <c r="AS69">
        <v>27.737226277372272</v>
      </c>
      <c r="AT69" t="e">
        <v>#VALUE!</v>
      </c>
      <c r="AU69">
        <v>58.618337584333766</v>
      </c>
      <c r="AV69" t="s">
        <v>2264</v>
      </c>
    </row>
    <row r="70" spans="1:48" x14ac:dyDescent="0.25">
      <c r="A70" s="14">
        <v>7.2999999999999934E-10</v>
      </c>
      <c r="B70" t="s">
        <v>63</v>
      </c>
      <c r="C70" s="4">
        <v>20</v>
      </c>
      <c r="D70" s="4">
        <v>0</v>
      </c>
      <c r="E70" s="4">
        <v>2</v>
      </c>
      <c r="F70" s="4">
        <v>22</v>
      </c>
      <c r="G70" s="4">
        <v>51.400001525878906</v>
      </c>
      <c r="H70" s="4">
        <v>32.9</v>
      </c>
      <c r="I70" s="34">
        <v>688.59419233700783</v>
      </c>
      <c r="J70" s="35">
        <v>18.156732891832227</v>
      </c>
      <c r="K70" s="35">
        <v>12.117863720073665</v>
      </c>
      <c r="L70" s="35">
        <v>3.6373155411523617</v>
      </c>
      <c r="M70" s="35">
        <v>3.1573156827865803</v>
      </c>
      <c r="N70" s="4">
        <v>1.8120000000000001</v>
      </c>
      <c r="O70" s="4" t="s">
        <v>119</v>
      </c>
      <c r="P70" s="35">
        <v>0</v>
      </c>
      <c r="Q70" s="36">
        <f t="shared" si="0"/>
        <v>90.909090909820904</v>
      </c>
      <c r="R70" s="36" t="str">
        <f t="shared" si="1"/>
        <v xml:space="preserve"> </v>
      </c>
      <c r="S70" s="37">
        <f t="shared" si="22"/>
        <v>0.56231007750443485</v>
      </c>
      <c r="T70" s="37" t="str">
        <f t="shared" si="23"/>
        <v/>
      </c>
      <c r="U70" s="37" t="str">
        <f t="shared" si="2"/>
        <v/>
      </c>
      <c r="V70" s="37" t="str">
        <f t="shared" si="3"/>
        <v/>
      </c>
      <c r="W70" s="37" t="str">
        <f t="shared" si="4"/>
        <v/>
      </c>
      <c r="X70" s="37">
        <f t="shared" si="5"/>
        <v>-0.32073359089059128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10</v>
      </c>
      <c r="AC70" s="1">
        <f t="shared" si="10"/>
        <v>6</v>
      </c>
      <c r="AD70" s="1" t="str">
        <f t="shared" si="11"/>
        <v xml:space="preserve"> </v>
      </c>
      <c r="AE70" s="1">
        <f t="shared" si="12"/>
        <v>13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63</v>
      </c>
      <c r="AP70" t="s">
        <v>2165</v>
      </c>
      <c r="AQ70" s="22">
        <v>-184.56664777169703</v>
      </c>
      <c r="AR70" s="21">
        <v>32.073359089059124</v>
      </c>
      <c r="AS70">
        <v>56.231007677443486</v>
      </c>
      <c r="AT70">
        <v>184.56664777169703</v>
      </c>
      <c r="AU70">
        <v>-32.073359089059124</v>
      </c>
      <c r="AV70" t="s">
        <v>2265</v>
      </c>
    </row>
    <row r="71" spans="1:48" x14ac:dyDescent="0.25">
      <c r="A71" s="14">
        <v>7.3999999999999931E-10</v>
      </c>
      <c r="B71" t="s">
        <v>811</v>
      </c>
      <c r="C71" s="4">
        <v>8</v>
      </c>
      <c r="D71" s="4">
        <v>0</v>
      </c>
      <c r="E71" s="4">
        <v>4</v>
      </c>
      <c r="F71" s="4">
        <v>12</v>
      </c>
      <c r="G71" s="4">
        <v>28</v>
      </c>
      <c r="H71" s="4">
        <v>21.8</v>
      </c>
      <c r="I71" s="34">
        <v>524.27152738048687</v>
      </c>
      <c r="J71" s="35">
        <v>24.688561721404305</v>
      </c>
      <c r="K71" s="35">
        <v>11.997798569069897</v>
      </c>
      <c r="L71" s="35">
        <v>5.6488432203389829</v>
      </c>
      <c r="M71" s="35">
        <v>4.7775480217889905</v>
      </c>
      <c r="N71" s="4">
        <v>0.88300000000000001</v>
      </c>
      <c r="O71" s="4">
        <v>324.51923076923077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2"/>
        <v>0.2844036704647705</v>
      </c>
      <c r="T71" s="37" t="str">
        <f t="shared" si="23"/>
        <v/>
      </c>
      <c r="U71" s="37">
        <f t="shared" si="2"/>
        <v>2.869386243229413</v>
      </c>
      <c r="V71" s="37" t="str">
        <f t="shared" si="3"/>
        <v/>
      </c>
      <c r="W71" s="37" t="str">
        <f t="shared" si="4"/>
        <v/>
      </c>
      <c r="X71" s="37" t="str">
        <f t="shared" si="5"/>
        <v/>
      </c>
      <c r="Y71" s="1">
        <f t="shared" si="6"/>
        <v>1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38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811</v>
      </c>
      <c r="AP71" t="s">
        <v>2266</v>
      </c>
      <c r="AQ71" s="22">
        <v>-286.93862432294128</v>
      </c>
      <c r="AR71" s="21">
        <v>-5.4917948824984908</v>
      </c>
      <c r="AS71">
        <v>28.440366972477051</v>
      </c>
      <c r="AT71">
        <v>286.93862432294128</v>
      </c>
      <c r="AU71">
        <v>5.4917948824984908</v>
      </c>
      <c r="AV71" t="s">
        <v>2267</v>
      </c>
    </row>
    <row r="72" spans="1:48" x14ac:dyDescent="0.25">
      <c r="A72" s="14">
        <v>7.4999999999999927E-10</v>
      </c>
      <c r="B72" t="s">
        <v>78</v>
      </c>
      <c r="C72" s="4">
        <v>0</v>
      </c>
      <c r="D72" s="4">
        <v>0</v>
      </c>
      <c r="E72" s="4">
        <v>0</v>
      </c>
      <c r="F72" s="4">
        <v>0</v>
      </c>
      <c r="G72" s="4" t="s">
        <v>2162</v>
      </c>
      <c r="H72" s="4">
        <v>20.46</v>
      </c>
      <c r="I72" s="34">
        <v>153.40991403464224</v>
      </c>
      <c r="J72" s="35" t="s">
        <v>2161</v>
      </c>
      <c r="K72" s="35" t="s">
        <v>2161</v>
      </c>
      <c r="L72" s="35" t="s">
        <v>2161</v>
      </c>
      <c r="M72" s="35" t="s">
        <v>2161</v>
      </c>
      <c r="N72" s="4" t="s">
        <v>119</v>
      </c>
      <c r="O72" s="4" t="s">
        <v>119</v>
      </c>
      <c r="P72" s="35" t="s">
        <v>124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78</v>
      </c>
      <c r="AP72" t="s">
        <v>2182</v>
      </c>
      <c r="AQ72" s="22" t="e">
        <v>#VALUE!</v>
      </c>
      <c r="AR72" s="21" t="e">
        <v>#VALUE!</v>
      </c>
      <c r="AS72" t="s">
        <v>124</v>
      </c>
      <c r="AT72" t="e">
        <v>#VALUE!</v>
      </c>
      <c r="AU72" t="e">
        <v>#VALUE!</v>
      </c>
      <c r="AV72" t="s">
        <v>2268</v>
      </c>
    </row>
    <row r="73" spans="1:48" x14ac:dyDescent="0.25">
      <c r="A73" s="14">
        <v>7.5999999999999924E-10</v>
      </c>
      <c r="B73" t="s">
        <v>812</v>
      </c>
      <c r="C73" s="4">
        <v>0</v>
      </c>
      <c r="D73" s="4">
        <v>0</v>
      </c>
      <c r="E73" s="4">
        <v>0</v>
      </c>
      <c r="F73" s="4">
        <v>0</v>
      </c>
      <c r="G73" s="4" t="s">
        <v>2162</v>
      </c>
      <c r="H73" s="4">
        <v>4.45</v>
      </c>
      <c r="I73" s="34">
        <v>290.05628921866139</v>
      </c>
      <c r="J73" s="35" t="s">
        <v>2161</v>
      </c>
      <c r="K73" s="35" t="s">
        <v>2161</v>
      </c>
      <c r="L73" s="35" t="s">
        <v>2161</v>
      </c>
      <c r="M73" s="35" t="s">
        <v>2161</v>
      </c>
      <c r="N73" s="4" t="s">
        <v>119</v>
      </c>
      <c r="O73" s="4" t="s">
        <v>119</v>
      </c>
      <c r="P73" s="35" t="s">
        <v>124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812</v>
      </c>
      <c r="AP73" t="s">
        <v>2269</v>
      </c>
      <c r="AQ73" s="22" t="e">
        <v>#VALUE!</v>
      </c>
      <c r="AR73" s="21" t="e">
        <v>#VALUE!</v>
      </c>
      <c r="AS73" t="s">
        <v>124</v>
      </c>
      <c r="AT73" t="e">
        <v>#VALUE!</v>
      </c>
      <c r="AU73" t="e">
        <v>#VALUE!</v>
      </c>
      <c r="AV73" t="s">
        <v>2270</v>
      </c>
    </row>
    <row r="74" spans="1:48" x14ac:dyDescent="0.25">
      <c r="A74" s="14">
        <v>7.699999999999992E-10</v>
      </c>
      <c r="B74" t="s">
        <v>80</v>
      </c>
      <c r="C74" s="4">
        <v>0</v>
      </c>
      <c r="D74" s="4">
        <v>0</v>
      </c>
      <c r="E74" s="4">
        <v>1</v>
      </c>
      <c r="F74" s="4">
        <v>1</v>
      </c>
      <c r="G74" s="4">
        <v>2.5</v>
      </c>
      <c r="H74" s="4">
        <v>1.89</v>
      </c>
      <c r="I74" s="34">
        <v>131.08462874399495</v>
      </c>
      <c r="J74" s="35" t="s">
        <v>2161</v>
      </c>
      <c r="K74" s="35" t="s">
        <v>2161</v>
      </c>
      <c r="L74" s="35" t="s">
        <v>2161</v>
      </c>
      <c r="M74" s="35" t="s">
        <v>2161</v>
      </c>
      <c r="N74" s="4" t="s">
        <v>119</v>
      </c>
      <c r="O74" s="4" t="s">
        <v>119</v>
      </c>
      <c r="P74" s="35" t="s">
        <v>124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0.3227513235213228</v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>
        <f t="shared" si="35"/>
        <v>28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80</v>
      </c>
      <c r="AP74" t="s">
        <v>2222</v>
      </c>
      <c r="AQ74" s="22" t="e">
        <v>#VALUE!</v>
      </c>
      <c r="AR74" s="21" t="e">
        <v>#VALUE!</v>
      </c>
      <c r="AS74">
        <v>32.275132275132279</v>
      </c>
      <c r="AT74" t="e">
        <v>#VALUE!</v>
      </c>
      <c r="AU74" t="e">
        <v>#VALUE!</v>
      </c>
      <c r="AV74" t="s">
        <v>2271</v>
      </c>
    </row>
    <row r="75" spans="1:48" x14ac:dyDescent="0.25">
      <c r="A75" s="14">
        <v>7.7999999999999917E-10</v>
      </c>
      <c r="B75" t="s">
        <v>65</v>
      </c>
      <c r="C75" s="4">
        <v>2</v>
      </c>
      <c r="D75" s="4">
        <v>3</v>
      </c>
      <c r="E75" s="4">
        <v>5</v>
      </c>
      <c r="F75" s="4">
        <v>10</v>
      </c>
      <c r="G75" s="4">
        <v>357.79998779296875</v>
      </c>
      <c r="H75" s="4">
        <v>288.3</v>
      </c>
      <c r="I75" s="34">
        <v>799.86125218243751</v>
      </c>
      <c r="J75" s="35">
        <v>7.9684908789386402</v>
      </c>
      <c r="K75" s="35">
        <v>6.4728334081724297</v>
      </c>
      <c r="L75" s="35">
        <v>9.5048466666666673</v>
      </c>
      <c r="M75" s="35">
        <v>7.7731594729668343</v>
      </c>
      <c r="N75" s="4">
        <v>36.18</v>
      </c>
      <c r="O75" s="4">
        <v>40.581286913273232</v>
      </c>
      <c r="P75" s="35">
        <v>9.4103364550815112</v>
      </c>
      <c r="Q75" s="36" t="str">
        <f t="shared" si="24"/>
        <v xml:space="preserve"> </v>
      </c>
      <c r="R75" s="36" t="str">
        <f t="shared" si="25"/>
        <v xml:space="preserve"> </v>
      </c>
      <c r="S75" s="37">
        <f t="shared" si="26"/>
        <v>0.24106829003760927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42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>
        <f t="shared" si="39"/>
        <v>9.4103364558615112</v>
      </c>
      <c r="AH75" s="38" t="str">
        <f t="shared" si="40"/>
        <v xml:space="preserve"> </v>
      </c>
      <c r="AI75" s="1">
        <f t="shared" si="41"/>
        <v>7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65</v>
      </c>
      <c r="AP75" t="s">
        <v>2226</v>
      </c>
      <c r="AQ75" s="22">
        <v>-24.8884780498684</v>
      </c>
      <c r="AR75" s="21">
        <v>-77.502418785386169</v>
      </c>
      <c r="AS75">
        <v>24.106828925760926</v>
      </c>
      <c r="AT75">
        <v>24.8884780498684</v>
      </c>
      <c r="AU75">
        <v>77.502418785386169</v>
      </c>
      <c r="AV75" t="s">
        <v>2272</v>
      </c>
    </row>
    <row r="76" spans="1:48" x14ac:dyDescent="0.25">
      <c r="A76" s="14">
        <v>7.8999999999999913E-10</v>
      </c>
      <c r="B76" t="s">
        <v>1114</v>
      </c>
      <c r="C76" s="4">
        <v>0</v>
      </c>
      <c r="D76" s="4">
        <v>1</v>
      </c>
      <c r="E76" s="4">
        <v>0</v>
      </c>
      <c r="F76" s="4">
        <v>1</v>
      </c>
      <c r="G76" s="4" t="s">
        <v>2162</v>
      </c>
      <c r="H76" s="4">
        <v>7.11</v>
      </c>
      <c r="I76" s="34">
        <v>953.21081889073241</v>
      </c>
      <c r="J76" s="35" t="s">
        <v>2161</v>
      </c>
      <c r="K76" s="35" t="s">
        <v>2161</v>
      </c>
      <c r="L76" s="35" t="s">
        <v>2161</v>
      </c>
      <c r="M76" s="35" t="s">
        <v>2161</v>
      </c>
      <c r="N76" s="4" t="s">
        <v>119</v>
      </c>
      <c r="O76" s="4" t="s">
        <v>119</v>
      </c>
      <c r="P76" s="35" t="s">
        <v>124</v>
      </c>
      <c r="Q76" s="36" t="str">
        <f t="shared" si="24"/>
        <v/>
      </c>
      <c r="R76" s="36">
        <f t="shared" si="25"/>
        <v>100.00000000079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>
        <f t="shared" si="38"/>
        <v>1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1114</v>
      </c>
      <c r="AP76" t="s">
        <v>2169</v>
      </c>
      <c r="AQ76" s="22" t="e">
        <v>#VALUE!</v>
      </c>
      <c r="AR76" s="21" t="e">
        <v>#VALUE!</v>
      </c>
      <c r="AS76" t="s">
        <v>124</v>
      </c>
      <c r="AT76" t="e">
        <v>#VALUE!</v>
      </c>
      <c r="AU76" t="e">
        <v>#VALUE!</v>
      </c>
      <c r="AV76" t="s">
        <v>2273</v>
      </c>
    </row>
    <row r="77" spans="1:48" x14ac:dyDescent="0.25">
      <c r="A77" s="14">
        <v>7.999999999999991E-10</v>
      </c>
      <c r="B77" t="s">
        <v>1115</v>
      </c>
      <c r="C77" s="4">
        <v>0</v>
      </c>
      <c r="D77" s="4">
        <v>0</v>
      </c>
      <c r="E77" s="4">
        <v>1</v>
      </c>
      <c r="F77" s="4">
        <v>1</v>
      </c>
      <c r="G77" s="4" t="s">
        <v>2162</v>
      </c>
      <c r="H77" s="4">
        <v>4.04</v>
      </c>
      <c r="I77" s="34">
        <v>169.98925189221271</v>
      </c>
      <c r="J77" s="35" t="s">
        <v>2161</v>
      </c>
      <c r="K77" s="35" t="s">
        <v>2161</v>
      </c>
      <c r="L77" s="35" t="s">
        <v>2161</v>
      </c>
      <c r="M77" s="35" t="s">
        <v>2161</v>
      </c>
      <c r="N77" s="4" t="s">
        <v>119</v>
      </c>
      <c r="O77" s="4" t="s">
        <v>119</v>
      </c>
      <c r="P77" s="35" t="s">
        <v>124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1115</v>
      </c>
      <c r="AP77" t="s">
        <v>2274</v>
      </c>
      <c r="AQ77" s="22" t="e">
        <v>#VALUE!</v>
      </c>
      <c r="AR77" s="21" t="e">
        <v>#VALUE!</v>
      </c>
      <c r="AS77" t="s">
        <v>124</v>
      </c>
      <c r="AT77" t="e">
        <v>#VALUE!</v>
      </c>
      <c r="AU77" t="e">
        <v>#VALUE!</v>
      </c>
      <c r="AV77" t="s">
        <v>2275</v>
      </c>
    </row>
    <row r="78" spans="1:48" x14ac:dyDescent="0.25">
      <c r="A78" s="14">
        <v>8.0999999999999906E-10</v>
      </c>
      <c r="B78" t="s">
        <v>40</v>
      </c>
      <c r="C78" s="4">
        <v>12</v>
      </c>
      <c r="D78" s="4">
        <v>0</v>
      </c>
      <c r="E78" s="4">
        <v>7</v>
      </c>
      <c r="F78" s="4">
        <v>19</v>
      </c>
      <c r="G78" s="4">
        <v>8</v>
      </c>
      <c r="H78" s="4">
        <v>5.6</v>
      </c>
      <c r="I78" s="34">
        <v>1640.5969535248435</v>
      </c>
      <c r="J78" s="35">
        <v>5.696846388606307</v>
      </c>
      <c r="K78" s="35">
        <v>6.1538461538461533</v>
      </c>
      <c r="L78" s="35">
        <v>5.741594657583363</v>
      </c>
      <c r="M78" s="35">
        <v>6.4561110737804057</v>
      </c>
      <c r="N78" s="4">
        <v>0.98299999999999998</v>
      </c>
      <c r="O78" s="4">
        <v>129.13752913752916</v>
      </c>
      <c r="P78" s="35">
        <v>3.4821428571428572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0.42857142938142861</v>
      </c>
      <c r="T78" s="37" t="str">
        <f t="shared" si="47"/>
        <v/>
      </c>
      <c r="U78" s="37" t="str">
        <f t="shared" si="27"/>
        <v/>
      </c>
      <c r="V78" s="37">
        <f t="shared" si="28"/>
        <v>-0.10714527259182249</v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>
        <f t="shared" si="32"/>
        <v>13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16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3.4821428579528573</v>
      </c>
      <c r="AH78" s="38" t="str">
        <f t="shared" si="40"/>
        <v xml:space="preserve"> </v>
      </c>
      <c r="AI78" s="1">
        <f t="shared" si="41"/>
        <v>28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2276</v>
      </c>
      <c r="AQ78" s="22">
        <v>10.714527259182249</v>
      </c>
      <c r="AR78" s="21">
        <v>-7.2239221891320593</v>
      </c>
      <c r="AS78">
        <v>42.857142857142861</v>
      </c>
      <c r="AT78">
        <v>-10.714527259182249</v>
      </c>
      <c r="AU78">
        <v>7.2239221891320593</v>
      </c>
      <c r="AV78" t="s">
        <v>2277</v>
      </c>
    </row>
    <row r="79" spans="1:48" x14ac:dyDescent="0.25">
      <c r="A79" s="14">
        <v>8.1999999999999903E-10</v>
      </c>
      <c r="B79" t="s">
        <v>1116</v>
      </c>
      <c r="C79" s="4">
        <v>0</v>
      </c>
      <c r="D79" s="4">
        <v>0</v>
      </c>
      <c r="E79" s="4">
        <v>0</v>
      </c>
      <c r="F79" s="4">
        <v>0</v>
      </c>
      <c r="G79" s="4" t="s">
        <v>2162</v>
      </c>
      <c r="H79" s="4">
        <v>18.05</v>
      </c>
      <c r="I79" s="34">
        <v>90.422140118515586</v>
      </c>
      <c r="J79" s="35" t="s">
        <v>2161</v>
      </c>
      <c r="K79" s="35" t="s">
        <v>2161</v>
      </c>
      <c r="L79" s="35" t="s">
        <v>2161</v>
      </c>
      <c r="M79" s="35" t="s">
        <v>2161</v>
      </c>
      <c r="N79" s="4" t="s">
        <v>119</v>
      </c>
      <c r="O79" s="4" t="s">
        <v>119</v>
      </c>
      <c r="P79" s="35" t="s">
        <v>124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 xml:space="preserve"> </v>
      </c>
      <c r="T79" s="37" t="str">
        <f t="shared" si="47"/>
        <v xml:space="preserve"> </v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 xml:space="preserve"> </v>
      </c>
      <c r="X79" s="37" t="str">
        <f t="shared" si="30"/>
        <v xml:space="preserve"> </v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1116</v>
      </c>
      <c r="AP79" t="s">
        <v>2278</v>
      </c>
      <c r="AQ79" s="22" t="e">
        <v>#VALUE!</v>
      </c>
      <c r="AR79" s="21" t="e">
        <v>#VALUE!</v>
      </c>
      <c r="AS79" t="s">
        <v>124</v>
      </c>
      <c r="AT79" t="e">
        <v>#VALUE!</v>
      </c>
      <c r="AU79" t="e">
        <v>#VALUE!</v>
      </c>
      <c r="AV79" t="s">
        <v>2279</v>
      </c>
    </row>
    <row r="80" spans="1:48" x14ac:dyDescent="0.25">
      <c r="A80" s="14">
        <v>8.2999999999999899E-10</v>
      </c>
      <c r="B80" t="s">
        <v>60</v>
      </c>
      <c r="C80" s="4">
        <v>3</v>
      </c>
      <c r="D80" s="4">
        <v>2</v>
      </c>
      <c r="E80" s="4">
        <v>8</v>
      </c>
      <c r="F80" s="4">
        <v>13</v>
      </c>
      <c r="G80" s="4">
        <v>89.5</v>
      </c>
      <c r="H80" s="4">
        <v>80</v>
      </c>
      <c r="I80" s="34">
        <v>946.02603969766926</v>
      </c>
      <c r="J80" s="35" t="s">
        <v>2161</v>
      </c>
      <c r="K80" s="35">
        <v>4.5532157085941947</v>
      </c>
      <c r="L80" s="35">
        <v>12.986184445768771</v>
      </c>
      <c r="M80" s="35">
        <v>5.3213229548229544</v>
      </c>
      <c r="N80" s="4">
        <v>-9.68</v>
      </c>
      <c r="O80" s="4">
        <v>46.757604092184152</v>
      </c>
      <c r="P80" s="35" t="s">
        <v>124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/>
      </c>
      <c r="T80" s="37" t="str">
        <f t="shared" si="47"/>
        <v/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/>
      </c>
      <c r="X80" s="37" t="str">
        <f t="shared" si="30"/>
        <v/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60</v>
      </c>
      <c r="AP80" t="s">
        <v>2280</v>
      </c>
      <c r="AQ80" s="22" t="e">
        <v>#VALUE!</v>
      </c>
      <c r="AR80" s="21">
        <v>-142.51618471668661</v>
      </c>
      <c r="AS80">
        <v>11.874999999999991</v>
      </c>
      <c r="AT80" t="e">
        <v>#VALUE!</v>
      </c>
      <c r="AU80">
        <v>142.51618471668661</v>
      </c>
      <c r="AV80" t="s">
        <v>2281</v>
      </c>
    </row>
    <row r="81" spans="1:48" x14ac:dyDescent="0.25">
      <c r="A81" s="14">
        <v>8.3999999999999896E-10</v>
      </c>
      <c r="B81" t="s">
        <v>1117</v>
      </c>
      <c r="C81" s="4">
        <v>0</v>
      </c>
      <c r="D81" s="4">
        <v>0</v>
      </c>
      <c r="E81" s="4">
        <v>0</v>
      </c>
      <c r="F81" s="4">
        <v>0</v>
      </c>
      <c r="G81" s="4" t="s">
        <v>2162</v>
      </c>
      <c r="H81" s="4">
        <v>18.399999999999999</v>
      </c>
      <c r="I81" s="34">
        <v>95.612891110424783</v>
      </c>
      <c r="J81" s="35" t="s">
        <v>2161</v>
      </c>
      <c r="K81" s="35" t="s">
        <v>2161</v>
      </c>
      <c r="L81" s="35" t="s">
        <v>2161</v>
      </c>
      <c r="M81" s="35" t="s">
        <v>2161</v>
      </c>
      <c r="N81" s="4" t="s">
        <v>119</v>
      </c>
      <c r="O81" s="4" t="s">
        <v>119</v>
      </c>
      <c r="P81" s="35" t="s">
        <v>124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1117</v>
      </c>
      <c r="AP81" t="s">
        <v>2252</v>
      </c>
      <c r="AQ81" s="22" t="e">
        <v>#VALUE!</v>
      </c>
      <c r="AR81" s="21" t="e">
        <v>#VALUE!</v>
      </c>
      <c r="AS81" t="s">
        <v>124</v>
      </c>
      <c r="AT81" t="e">
        <v>#VALUE!</v>
      </c>
      <c r="AU81" t="e">
        <v>#VALUE!</v>
      </c>
      <c r="AV81" t="s">
        <v>2282</v>
      </c>
    </row>
    <row r="82" spans="1:48" x14ac:dyDescent="0.25">
      <c r="A82" s="14">
        <v>8.4999999999999893E-10</v>
      </c>
      <c r="B82" t="s">
        <v>35</v>
      </c>
      <c r="C82" s="4">
        <v>12</v>
      </c>
      <c r="D82" s="4">
        <v>0</v>
      </c>
      <c r="E82" s="4">
        <v>0</v>
      </c>
      <c r="F82" s="4">
        <v>12</v>
      </c>
      <c r="G82" s="4">
        <v>13.850000381469727</v>
      </c>
      <c r="H82" s="4">
        <v>9.35</v>
      </c>
      <c r="I82" s="34">
        <v>2205.2939005029361</v>
      </c>
      <c r="J82" s="35">
        <v>3.3693693693693691</v>
      </c>
      <c r="K82" s="35">
        <v>2.6867816091954024</v>
      </c>
      <c r="L82" s="35">
        <v>4.8718820476858342</v>
      </c>
      <c r="M82" s="35">
        <v>3.8542600832177532</v>
      </c>
      <c r="N82" s="4">
        <v>2.7749999999999999</v>
      </c>
      <c r="O82" s="4">
        <v>55.898876404494381</v>
      </c>
      <c r="P82" s="35">
        <v>4.4385026737967914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0.48128346410879436</v>
      </c>
      <c r="T82" s="37" t="str">
        <f t="shared" si="47"/>
        <v/>
      </c>
      <c r="U82" s="37" t="str">
        <f t="shared" si="27"/>
        <v/>
      </c>
      <c r="V82" s="37">
        <f t="shared" si="28"/>
        <v>-0.47192584026094409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5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11</v>
      </c>
      <c r="AD82" s="1" t="str">
        <f t="shared" si="36"/>
        <v xml:space="preserve"> </v>
      </c>
      <c r="AE82" s="1">
        <f t="shared" si="37"/>
        <v>3</v>
      </c>
      <c r="AF82" s="1" t="str">
        <f t="shared" si="38"/>
        <v xml:space="preserve"> </v>
      </c>
      <c r="AG82" s="38">
        <f t="shared" si="39"/>
        <v>4.4385026746467915</v>
      </c>
      <c r="AH82" s="38" t="str">
        <f t="shared" si="40"/>
        <v xml:space="preserve"> </v>
      </c>
      <c r="AI82" s="1">
        <f t="shared" si="41"/>
        <v>20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2167</v>
      </c>
      <c r="AQ82" s="22">
        <v>47.192584026094409</v>
      </c>
      <c r="AR82" s="21">
        <v>9.0179065661235676</v>
      </c>
      <c r="AS82">
        <v>48.128346325879434</v>
      </c>
      <c r="AT82">
        <v>-47.192584026094409</v>
      </c>
      <c r="AU82">
        <v>-9.0179065661235676</v>
      </c>
      <c r="AV82" t="s">
        <v>2283</v>
      </c>
    </row>
    <row r="83" spans="1:48" x14ac:dyDescent="0.25">
      <c r="A83" s="14">
        <v>8.5999999999999889E-10</v>
      </c>
      <c r="B83" t="s">
        <v>70</v>
      </c>
      <c r="C83" s="4">
        <v>0</v>
      </c>
      <c r="D83" s="4">
        <v>0</v>
      </c>
      <c r="E83" s="4">
        <v>0</v>
      </c>
      <c r="F83" s="4">
        <v>0</v>
      </c>
      <c r="G83" s="4" t="s">
        <v>2162</v>
      </c>
      <c r="H83" s="4">
        <v>32.119999999999997</v>
      </c>
      <c r="I83" s="34">
        <v>4158.4575558094984</v>
      </c>
      <c r="J83" s="35" t="s">
        <v>2161</v>
      </c>
      <c r="K83" s="35" t="s">
        <v>2161</v>
      </c>
      <c r="L83" s="35" t="s">
        <v>2161</v>
      </c>
      <c r="M83" s="35" t="s">
        <v>2161</v>
      </c>
      <c r="N83" s="4" t="s">
        <v>119</v>
      </c>
      <c r="O83" s="4" t="s">
        <v>119</v>
      </c>
      <c r="P83" s="35" t="s">
        <v>124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70</v>
      </c>
      <c r="AP83" t="s">
        <v>2173</v>
      </c>
      <c r="AQ83" s="22" t="e">
        <v>#VALUE!</v>
      </c>
      <c r="AR83" s="21" t="e">
        <v>#VALUE!</v>
      </c>
      <c r="AS83" t="s">
        <v>124</v>
      </c>
      <c r="AT83" t="e">
        <v>#VALUE!</v>
      </c>
      <c r="AU83" t="e">
        <v>#VALUE!</v>
      </c>
      <c r="AV83" t="s">
        <v>2284</v>
      </c>
    </row>
    <row r="84" spans="1:48" x14ac:dyDescent="0.25">
      <c r="A84" s="14">
        <v>8.6999999999999886E-10</v>
      </c>
      <c r="B84" t="s">
        <v>1118</v>
      </c>
      <c r="C84" s="4">
        <v>1</v>
      </c>
      <c r="D84" s="4">
        <v>0</v>
      </c>
      <c r="E84" s="4">
        <v>3</v>
      </c>
      <c r="F84" s="4">
        <v>4</v>
      </c>
      <c r="G84" s="4">
        <v>12.199999809265137</v>
      </c>
      <c r="H84" s="4">
        <v>8.6300000000000008</v>
      </c>
      <c r="I84" s="34">
        <v>619.49971331894199</v>
      </c>
      <c r="J84" s="35">
        <v>6.3925925925925924</v>
      </c>
      <c r="K84" s="35">
        <v>5.0467836257309946</v>
      </c>
      <c r="L84" s="35">
        <v>3.9452074330164222</v>
      </c>
      <c r="M84" s="35">
        <v>3.6546076861489194</v>
      </c>
      <c r="N84" s="4">
        <v>1.35</v>
      </c>
      <c r="O84" s="4">
        <v>43.00847457627119</v>
      </c>
      <c r="P84" s="35" t="s">
        <v>124</v>
      </c>
      <c r="Q84" s="36" t="str">
        <f t="shared" si="24"/>
        <v xml:space="preserve"> </v>
      </c>
      <c r="R84" s="36" t="str">
        <f t="shared" si="25"/>
        <v xml:space="preserve"> </v>
      </c>
      <c r="S84" s="37">
        <f t="shared" si="26"/>
        <v>0.41367321167708421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>
        <f t="shared" si="30"/>
        <v>-0.26323497208389202</v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>
        <f t="shared" si="34"/>
        <v>11</v>
      </c>
      <c r="AC84" s="1">
        <f t="shared" si="35"/>
        <v>18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 t="str">
        <f t="shared" si="39"/>
        <v xml:space="preserve"> </v>
      </c>
      <c r="AH84" s="38" t="str">
        <f t="shared" si="40"/>
        <v xml:space="preserve"> </v>
      </c>
      <c r="AI84" s="1" t="str">
        <f t="shared" si="41"/>
        <v xml:space="preserve"> 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1118</v>
      </c>
      <c r="AP84" t="s">
        <v>2285</v>
      </c>
      <c r="AQ84" s="22">
        <v>-0.18975635548303948</v>
      </c>
      <c r="AR84" s="21">
        <v>26.323497208389202</v>
      </c>
      <c r="AS84">
        <v>41.367321080708422</v>
      </c>
      <c r="AT84">
        <v>0.18975635548303948</v>
      </c>
      <c r="AU84">
        <v>-26.323497208389202</v>
      </c>
      <c r="AV84" t="s">
        <v>2286</v>
      </c>
    </row>
    <row r="85" spans="1:48" x14ac:dyDescent="0.25">
      <c r="A85" s="14">
        <v>8.7999999999999882E-10</v>
      </c>
      <c r="B85" t="s">
        <v>46</v>
      </c>
      <c r="C85" s="4">
        <v>13</v>
      </c>
      <c r="D85" s="4">
        <v>0</v>
      </c>
      <c r="E85" s="4">
        <v>0</v>
      </c>
      <c r="F85" s="4">
        <v>13</v>
      </c>
      <c r="G85" s="4">
        <v>10.430000305175781</v>
      </c>
      <c r="H85" s="4">
        <v>7.96</v>
      </c>
      <c r="I85" s="34">
        <v>2818.5719601187348</v>
      </c>
      <c r="J85" s="35">
        <v>6.4297253634894993</v>
      </c>
      <c r="K85" s="35">
        <v>5.984962406015037</v>
      </c>
      <c r="L85" s="35">
        <v>4.8711634389671357</v>
      </c>
      <c r="M85" s="35">
        <v>4.1851071428571434</v>
      </c>
      <c r="N85" s="4">
        <v>1.238</v>
      </c>
      <c r="O85" s="4">
        <v>161.73361522198729</v>
      </c>
      <c r="P85" s="35">
        <v>3.5552763819095481</v>
      </c>
      <c r="Q85" s="36">
        <f t="shared" si="24"/>
        <v>100.00000000087999</v>
      </c>
      <c r="R85" s="36" t="str">
        <f t="shared" si="25"/>
        <v xml:space="preserve"> </v>
      </c>
      <c r="S85" s="37">
        <f t="shared" si="26"/>
        <v>0.31030154675635452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 t="str">
        <f t="shared" si="30"/>
        <v/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>
        <f t="shared" si="35"/>
        <v>32</v>
      </c>
      <c r="AD85" s="1" t="str">
        <f t="shared" si="36"/>
        <v xml:space="preserve"> </v>
      </c>
      <c r="AE85" s="1">
        <f t="shared" si="37"/>
        <v>2</v>
      </c>
      <c r="AF85" s="1" t="str">
        <f t="shared" si="38"/>
        <v xml:space="preserve"> </v>
      </c>
      <c r="AG85" s="38">
        <f t="shared" si="39"/>
        <v>3.5552763827895482</v>
      </c>
      <c r="AH85" s="38" t="str">
        <f t="shared" si="40"/>
        <v xml:space="preserve"> </v>
      </c>
      <c r="AI85" s="1">
        <f t="shared" si="41"/>
        <v>26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46</v>
      </c>
      <c r="AP85" t="s">
        <v>2287</v>
      </c>
      <c r="AQ85" s="22">
        <v>-0.77173044738372276</v>
      </c>
      <c r="AR85" s="21">
        <v>9.0313265391333992</v>
      </c>
      <c r="AS85">
        <v>31.030154587635451</v>
      </c>
      <c r="AT85">
        <v>0.77173044738372276</v>
      </c>
      <c r="AU85">
        <v>-9.0313265391333992</v>
      </c>
      <c r="AV85" t="s">
        <v>2288</v>
      </c>
    </row>
    <row r="86" spans="1:48" x14ac:dyDescent="0.25">
      <c r="A86" s="14">
        <v>8.8999999999999879E-10</v>
      </c>
      <c r="B86" t="s">
        <v>66</v>
      </c>
      <c r="C86" s="4">
        <v>0</v>
      </c>
      <c r="D86" s="4">
        <v>0</v>
      </c>
      <c r="E86" s="4">
        <v>0</v>
      </c>
      <c r="F86" s="4">
        <v>0</v>
      </c>
      <c r="G86" s="4" t="s">
        <v>2162</v>
      </c>
      <c r="H86" s="4">
        <v>1.1100000000000001</v>
      </c>
      <c r="I86" s="34">
        <v>238.66827686088862</v>
      </c>
      <c r="J86" s="35" t="s">
        <v>2161</v>
      </c>
      <c r="K86" s="35" t="s">
        <v>2161</v>
      </c>
      <c r="L86" s="35" t="s">
        <v>2161</v>
      </c>
      <c r="M86" s="35" t="s">
        <v>2161</v>
      </c>
      <c r="N86" s="4" t="s">
        <v>119</v>
      </c>
      <c r="O86" s="4" t="s">
        <v>119</v>
      </c>
      <c r="P86" s="35" t="s">
        <v>124</v>
      </c>
      <c r="Q86" s="36" t="str">
        <f t="shared" si="24"/>
        <v xml:space="preserve"> </v>
      </c>
      <c r="R86" s="36" t="str">
        <f t="shared" si="25"/>
        <v xml:space="preserve"> </v>
      </c>
      <c r="S86" s="37" t="str">
        <f t="shared" si="26"/>
        <v xml:space="preserve"> </v>
      </c>
      <c r="T86" s="37" t="str">
        <f t="shared" si="47"/>
        <v xml:space="preserve"> </v>
      </c>
      <c r="U86" s="37" t="str">
        <f t="shared" si="27"/>
        <v xml:space="preserve"> </v>
      </c>
      <c r="V86" s="37" t="str">
        <f t="shared" si="28"/>
        <v xml:space="preserve"> </v>
      </c>
      <c r="W86" s="37" t="str">
        <f t="shared" si="29"/>
        <v xml:space="preserve"> </v>
      </c>
      <c r="X86" s="37" t="str">
        <f t="shared" si="30"/>
        <v xml:space="preserve"> 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 t="str">
        <f t="shared" si="34"/>
        <v xml:space="preserve"> </v>
      </c>
      <c r="AC86" s="1" t="str">
        <f t="shared" si="35"/>
        <v xml:space="preserve"> 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66</v>
      </c>
      <c r="AP86" t="s">
        <v>2167</v>
      </c>
      <c r="AQ86" s="22" t="e">
        <v>#VALUE!</v>
      </c>
      <c r="AR86" s="21" t="e">
        <v>#VALUE!</v>
      </c>
      <c r="AS86" t="s">
        <v>124</v>
      </c>
      <c r="AT86" t="e">
        <v>#VALUE!</v>
      </c>
      <c r="AU86" t="e">
        <v>#VALUE!</v>
      </c>
      <c r="AV86" t="s">
        <v>2289</v>
      </c>
    </row>
    <row r="87" spans="1:48" x14ac:dyDescent="0.25">
      <c r="A87" s="14">
        <v>8.9999999999999875E-10</v>
      </c>
      <c r="B87" t="s">
        <v>813</v>
      </c>
      <c r="C87" s="4">
        <v>13</v>
      </c>
      <c r="D87" s="4">
        <v>0</v>
      </c>
      <c r="E87" s="4">
        <v>2</v>
      </c>
      <c r="F87" s="4">
        <v>15</v>
      </c>
      <c r="G87" s="4">
        <v>17.950000762939453</v>
      </c>
      <c r="H87" s="4">
        <v>11.55</v>
      </c>
      <c r="I87" s="34">
        <v>817.03655880512406</v>
      </c>
      <c r="J87" s="35">
        <v>21.669793621013135</v>
      </c>
      <c r="K87" s="35">
        <v>12.692307692307693</v>
      </c>
      <c r="L87" s="35">
        <v>3.2455434021019851</v>
      </c>
      <c r="M87" s="35">
        <v>2.8432398976982096</v>
      </c>
      <c r="N87" s="4">
        <v>0.53300000000000003</v>
      </c>
      <c r="O87" s="4">
        <v>14.870689655172415</v>
      </c>
      <c r="P87" s="35">
        <v>2.277056277056277</v>
      </c>
      <c r="Q87" s="36">
        <f t="shared" si="24"/>
        <v>86.666666667566673</v>
      </c>
      <c r="R87" s="36" t="str">
        <f t="shared" si="25"/>
        <v xml:space="preserve"> </v>
      </c>
      <c r="S87" s="37">
        <f t="shared" si="26"/>
        <v>0.55411262106791781</v>
      </c>
      <c r="T87" s="37" t="str">
        <f t="shared" si="47"/>
        <v/>
      </c>
      <c r="U87" s="37">
        <f t="shared" si="27"/>
        <v>2.3962610814251728</v>
      </c>
      <c r="V87" s="37" t="str">
        <f t="shared" si="28"/>
        <v/>
      </c>
      <c r="W87" s="37" t="str">
        <f t="shared" si="29"/>
        <v/>
      </c>
      <c r="X87" s="37">
        <f t="shared" si="30"/>
        <v>-0.3938967935522858</v>
      </c>
      <c r="Y87" s="1">
        <f t="shared" si="31"/>
        <v>2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7</v>
      </c>
      <c r="AC87" s="1">
        <f t="shared" si="35"/>
        <v>7</v>
      </c>
      <c r="AD87" s="1" t="str">
        <f t="shared" si="36"/>
        <v xml:space="preserve"> </v>
      </c>
      <c r="AE87" s="1">
        <f t="shared" si="37"/>
        <v>16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813</v>
      </c>
      <c r="AP87" t="s">
        <v>2165</v>
      </c>
      <c r="AQ87" s="22">
        <v>-239.62610814251727</v>
      </c>
      <c r="AR87" s="21">
        <v>39.38967935522858</v>
      </c>
      <c r="AS87">
        <v>55.411262016791781</v>
      </c>
      <c r="AT87">
        <v>239.62610814251727</v>
      </c>
      <c r="AU87">
        <v>-39.38967935522858</v>
      </c>
      <c r="AV87" t="s">
        <v>2290</v>
      </c>
    </row>
    <row r="88" spans="1:48" x14ac:dyDescent="0.25">
      <c r="A88" s="14">
        <v>9.0999999999999872E-10</v>
      </c>
      <c r="B88" t="s">
        <v>1119</v>
      </c>
      <c r="C88" s="4">
        <v>1</v>
      </c>
      <c r="D88" s="4">
        <v>0</v>
      </c>
      <c r="E88" s="4">
        <v>2</v>
      </c>
      <c r="F88" s="4">
        <v>3</v>
      </c>
      <c r="G88" s="4">
        <v>11.25</v>
      </c>
      <c r="H88" s="4">
        <v>8.23</v>
      </c>
      <c r="I88" s="34">
        <v>129.38307165835863</v>
      </c>
      <c r="J88" s="35" t="s">
        <v>2161</v>
      </c>
      <c r="K88" s="35" t="s">
        <v>2161</v>
      </c>
      <c r="L88" s="35">
        <v>7.5277500000000011</v>
      </c>
      <c r="M88" s="35" t="s">
        <v>2161</v>
      </c>
      <c r="N88" s="4" t="s">
        <v>119</v>
      </c>
      <c r="O88" s="4" t="s">
        <v>119</v>
      </c>
      <c r="P88" s="35" t="s">
        <v>124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0.36695018317002431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26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 t="str">
        <f t="shared" si="39"/>
        <v xml:space="preserve"> </v>
      </c>
      <c r="AH88" s="38" t="str">
        <f t="shared" si="40"/>
        <v xml:space="preserve"> </v>
      </c>
      <c r="AI88" s="1" t="str">
        <f t="shared" si="41"/>
        <v xml:space="preserve"> 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1119</v>
      </c>
      <c r="AP88" t="s">
        <v>2252</v>
      </c>
      <c r="AQ88" s="22" t="e">
        <v>#VALUE!</v>
      </c>
      <c r="AR88" s="21">
        <v>-40.580261825548391</v>
      </c>
      <c r="AS88">
        <v>36.695018226002432</v>
      </c>
      <c r="AT88" t="e">
        <v>#VALUE!</v>
      </c>
      <c r="AU88">
        <v>40.580261825548391</v>
      </c>
      <c r="AV88" t="s">
        <v>2291</v>
      </c>
    </row>
    <row r="89" spans="1:48" x14ac:dyDescent="0.25">
      <c r="A89" s="14">
        <v>9.1999999999999868E-10</v>
      </c>
      <c r="B89" t="s">
        <v>51</v>
      </c>
      <c r="C89" s="4">
        <v>10</v>
      </c>
      <c r="D89" s="4">
        <v>0</v>
      </c>
      <c r="E89" s="4">
        <v>4</v>
      </c>
      <c r="F89" s="4">
        <v>14</v>
      </c>
      <c r="G89" s="4">
        <v>32.400001525878906</v>
      </c>
      <c r="H89" s="4">
        <v>27.86</v>
      </c>
      <c r="I89" s="34">
        <v>1169.9919399888013</v>
      </c>
      <c r="J89" s="35" t="s">
        <v>2161</v>
      </c>
      <c r="K89" s="35">
        <v>29.326315789473682</v>
      </c>
      <c r="L89" s="35">
        <v>9.8683493773140363</v>
      </c>
      <c r="M89" s="35">
        <v>5.1976432420933198</v>
      </c>
      <c r="N89" s="4">
        <v>-1.5230000000000001</v>
      </c>
      <c r="O89" s="4">
        <v>75.17926988265971</v>
      </c>
      <c r="P89" s="35" t="s">
        <v>124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0.1629577010592286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56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 t="str">
        <f t="shared" si="39"/>
        <v xml:space="preserve"> </v>
      </c>
      <c r="AH89" s="38" t="str">
        <f t="shared" si="40"/>
        <v xml:space="preserve"> </v>
      </c>
      <c r="AI89" s="1" t="str">
        <f t="shared" si="41"/>
        <v xml:space="preserve"> 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51</v>
      </c>
      <c r="AP89" t="s">
        <v>2208</v>
      </c>
      <c r="AQ89" s="22" t="e">
        <v>#VALUE!</v>
      </c>
      <c r="AR89" s="21">
        <v>-84.290809238988331</v>
      </c>
      <c r="AS89">
        <v>16.295770013922862</v>
      </c>
      <c r="AT89" t="e">
        <v>#VALUE!</v>
      </c>
      <c r="AU89">
        <v>84.290809238988331</v>
      </c>
      <c r="AV89" t="s">
        <v>2292</v>
      </c>
    </row>
    <row r="90" spans="1:48" x14ac:dyDescent="0.25">
      <c r="A90" s="14">
        <v>9.2999999999999865E-10</v>
      </c>
      <c r="B90" t="s">
        <v>31</v>
      </c>
      <c r="C90" s="4">
        <v>21</v>
      </c>
      <c r="D90" s="4">
        <v>0</v>
      </c>
      <c r="E90" s="4">
        <v>4</v>
      </c>
      <c r="F90" s="4">
        <v>25</v>
      </c>
      <c r="G90" s="4">
        <v>20.899999618530273</v>
      </c>
      <c r="H90" s="4">
        <v>16.850000000000001</v>
      </c>
      <c r="I90" s="34">
        <v>4285.1033399822691</v>
      </c>
      <c r="J90" s="35">
        <v>7.6835385316917471</v>
      </c>
      <c r="K90" s="35">
        <v>6.5923317683881066</v>
      </c>
      <c r="L90" s="35">
        <v>3.3767690252170732</v>
      </c>
      <c r="M90" s="35">
        <v>2.9697039723540044</v>
      </c>
      <c r="N90" s="4">
        <v>2.1930000000000001</v>
      </c>
      <c r="O90" s="4">
        <v>13.862928348909664</v>
      </c>
      <c r="P90" s="35">
        <v>8.1721068249258142</v>
      </c>
      <c r="Q90" s="36">
        <f t="shared" si="24"/>
        <v>84.000000000930001</v>
      </c>
      <c r="R90" s="36" t="str">
        <f t="shared" si="25"/>
        <v xml:space="preserve"> </v>
      </c>
      <c r="S90" s="37">
        <f t="shared" si="26"/>
        <v>0.24035606137690038</v>
      </c>
      <c r="T90" s="37" t="str">
        <f t="shared" si="47"/>
        <v/>
      </c>
      <c r="U90" s="37" t="str">
        <f t="shared" si="27"/>
        <v/>
      </c>
      <c r="V90" s="37" t="str">
        <f t="shared" si="28"/>
        <v/>
      </c>
      <c r="W90" s="37" t="str">
        <f t="shared" si="29"/>
        <v/>
      </c>
      <c r="X90" s="37">
        <f t="shared" si="30"/>
        <v>-0.36939049026678905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>
        <f t="shared" si="34"/>
        <v>8</v>
      </c>
      <c r="AC90" s="1">
        <f t="shared" si="35"/>
        <v>43</v>
      </c>
      <c r="AD90" s="1" t="str">
        <f t="shared" si="36"/>
        <v xml:space="preserve"> </v>
      </c>
      <c r="AE90" s="1">
        <f t="shared" si="37"/>
        <v>18</v>
      </c>
      <c r="AF90" s="1" t="str">
        <f t="shared" si="38"/>
        <v xml:space="preserve"> </v>
      </c>
      <c r="AG90" s="38">
        <f t="shared" si="39"/>
        <v>8.1721068258558134</v>
      </c>
      <c r="AH90" s="38" t="str">
        <f t="shared" si="40"/>
        <v xml:space="preserve"> </v>
      </c>
      <c r="AI90" s="1">
        <f t="shared" si="41"/>
        <v>9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31</v>
      </c>
      <c r="AP90" t="s">
        <v>2293</v>
      </c>
      <c r="AQ90" s="22">
        <v>-20.422479970048535</v>
      </c>
      <c r="AR90" s="21">
        <v>36.939049026678902</v>
      </c>
      <c r="AS90">
        <v>24.035606044690038</v>
      </c>
      <c r="AT90">
        <v>20.422479970048535</v>
      </c>
      <c r="AU90">
        <v>-36.939049026678902</v>
      </c>
      <c r="AV90" t="s">
        <v>2294</v>
      </c>
    </row>
    <row r="91" spans="1:48" x14ac:dyDescent="0.25">
      <c r="A91" s="14">
        <v>9.3999999999999862E-10</v>
      </c>
      <c r="B91" t="s">
        <v>38</v>
      </c>
      <c r="C91" s="4">
        <v>6</v>
      </c>
      <c r="D91" s="4">
        <v>3</v>
      </c>
      <c r="E91" s="4">
        <v>13</v>
      </c>
      <c r="F91" s="4">
        <v>22</v>
      </c>
      <c r="G91" s="4">
        <v>14.5</v>
      </c>
      <c r="H91" s="4">
        <v>14.76</v>
      </c>
      <c r="I91" s="34">
        <v>2354.5296172492808</v>
      </c>
      <c r="J91" s="35" t="s">
        <v>2161</v>
      </c>
      <c r="K91" s="35">
        <v>7.365269461077844</v>
      </c>
      <c r="L91" s="35">
        <v>9.0645531180039409</v>
      </c>
      <c r="M91" s="35">
        <v>6.6450567726342733</v>
      </c>
      <c r="N91" s="4">
        <v>0.182</v>
      </c>
      <c r="O91" s="4" t="s">
        <v>119</v>
      </c>
      <c r="P91" s="35">
        <v>0</v>
      </c>
      <c r="Q91" s="36" t="str">
        <f t="shared" si="24"/>
        <v xml:space="preserve"> </v>
      </c>
      <c r="R91" s="36" t="str">
        <f t="shared" si="25"/>
        <v xml:space="preserve"> </v>
      </c>
      <c r="S91" s="37" t="str">
        <f t="shared" si="26"/>
        <v/>
      </c>
      <c r="T91" s="37" t="str">
        <f t="shared" si="47"/>
        <v/>
      </c>
      <c r="U91" s="37" t="str">
        <f t="shared" si="27"/>
        <v xml:space="preserve"> </v>
      </c>
      <c r="V91" s="37" t="str">
        <f t="shared" si="28"/>
        <v xml:space="preserve"> </v>
      </c>
      <c r="W91" s="37" t="str">
        <f t="shared" si="29"/>
        <v/>
      </c>
      <c r="X91" s="37" t="str">
        <f t="shared" si="30"/>
        <v/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 t="str">
        <f t="shared" si="34"/>
        <v xml:space="preserve"> </v>
      </c>
      <c r="AC91" s="1" t="str">
        <f t="shared" si="35"/>
        <v xml:space="preserve"> 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 t="str">
        <f t="shared" si="39"/>
        <v xml:space="preserve"> </v>
      </c>
      <c r="AH91" s="38" t="str">
        <f t="shared" si="40"/>
        <v xml:space="preserve"> </v>
      </c>
      <c r="AI91" s="1" t="str">
        <f t="shared" si="41"/>
        <v xml:space="preserve"> 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38</v>
      </c>
      <c r="AP91" t="s">
        <v>2280</v>
      </c>
      <c r="AQ91" s="22" t="e">
        <v>#VALUE!</v>
      </c>
      <c r="AR91" s="21">
        <v>-69.279964220462276</v>
      </c>
      <c r="AS91">
        <v>-1.7615176151761558</v>
      </c>
      <c r="AT91" t="e">
        <v>#VALUE!</v>
      </c>
      <c r="AU91">
        <v>69.279964220462276</v>
      </c>
      <c r="AV91" t="s">
        <v>2295</v>
      </c>
    </row>
    <row r="92" spans="1:48" x14ac:dyDescent="0.25">
      <c r="A92" s="14">
        <v>9.4999999999999858E-10</v>
      </c>
      <c r="B92" t="s">
        <v>53</v>
      </c>
      <c r="C92" s="4">
        <v>8</v>
      </c>
      <c r="D92" s="4">
        <v>0</v>
      </c>
      <c r="E92" s="4">
        <v>4</v>
      </c>
      <c r="F92" s="4">
        <v>12</v>
      </c>
      <c r="G92" s="4">
        <v>19.299999237060547</v>
      </c>
      <c r="H92" s="4">
        <v>15.2</v>
      </c>
      <c r="I92" s="34">
        <v>650.13580793647066</v>
      </c>
      <c r="J92" s="35">
        <v>6.6960352422907485</v>
      </c>
      <c r="K92" s="35">
        <v>5.7358490566037732</v>
      </c>
      <c r="L92" s="35">
        <v>2.5140763358778626</v>
      </c>
      <c r="M92" s="35">
        <v>2.3990317519611506</v>
      </c>
      <c r="N92" s="4">
        <v>2.27</v>
      </c>
      <c r="O92" s="4" t="s">
        <v>119</v>
      </c>
      <c r="P92" s="35">
        <v>3.9473684210526319</v>
      </c>
      <c r="Q92" s="36" t="str">
        <f t="shared" si="24"/>
        <v xml:space="preserve"> </v>
      </c>
      <c r="R92" s="36" t="str">
        <f t="shared" si="25"/>
        <v xml:space="preserve"> </v>
      </c>
      <c r="S92" s="37">
        <f t="shared" si="26"/>
        <v>0.26973679286187807</v>
      </c>
      <c r="T92" s="37" t="str">
        <f t="shared" si="47"/>
        <v/>
      </c>
      <c r="U92" s="37" t="str">
        <f t="shared" si="27"/>
        <v/>
      </c>
      <c r="V92" s="37" t="str">
        <f t="shared" si="28"/>
        <v/>
      </c>
      <c r="W92" s="37" t="str">
        <f t="shared" si="29"/>
        <v/>
      </c>
      <c r="X92" s="37">
        <f t="shared" si="30"/>
        <v>-0.53049781203264557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>
        <f t="shared" si="34"/>
        <v>4</v>
      </c>
      <c r="AC92" s="1">
        <f t="shared" si="35"/>
        <v>41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>
        <f t="shared" si="39"/>
        <v>3.9473684220026319</v>
      </c>
      <c r="AH92" s="38" t="str">
        <f t="shared" si="40"/>
        <v xml:space="preserve"> </v>
      </c>
      <c r="AI92" s="1">
        <f t="shared" si="41"/>
        <v>23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53</v>
      </c>
      <c r="AP92" t="s">
        <v>2296</v>
      </c>
      <c r="AQ92" s="22">
        <v>-4.9455490484740849</v>
      </c>
      <c r="AR92" s="21">
        <v>53.049781203264558</v>
      </c>
      <c r="AS92">
        <v>26.973679191187806</v>
      </c>
      <c r="AT92">
        <v>4.9455490484740849</v>
      </c>
      <c r="AU92">
        <v>-53.049781203264558</v>
      </c>
      <c r="AV92" t="s">
        <v>2297</v>
      </c>
    </row>
    <row r="93" spans="1:48" x14ac:dyDescent="0.25">
      <c r="A93" s="14">
        <v>9.5999999999999855E-10</v>
      </c>
      <c r="B93" t="s">
        <v>83</v>
      </c>
      <c r="C93" s="4">
        <v>0</v>
      </c>
      <c r="D93" s="4">
        <v>0</v>
      </c>
      <c r="E93" s="4">
        <v>0</v>
      </c>
      <c r="F93" s="4">
        <v>0</v>
      </c>
      <c r="G93" s="4" t="s">
        <v>2162</v>
      </c>
      <c r="H93" s="4">
        <v>18.8</v>
      </c>
      <c r="I93" s="34">
        <v>249.92774124442562</v>
      </c>
      <c r="J93" s="35" t="s">
        <v>2161</v>
      </c>
      <c r="K93" s="35" t="s">
        <v>2161</v>
      </c>
      <c r="L93" s="35" t="s">
        <v>2161</v>
      </c>
      <c r="M93" s="35" t="s">
        <v>2161</v>
      </c>
      <c r="N93" s="4" t="s">
        <v>119</v>
      </c>
      <c r="O93" s="4" t="s">
        <v>119</v>
      </c>
      <c r="P93" s="35" t="s">
        <v>124</v>
      </c>
      <c r="Q93" s="36" t="str">
        <f t="shared" si="24"/>
        <v xml:space="preserve"> </v>
      </c>
      <c r="R93" s="36" t="str">
        <f t="shared" si="25"/>
        <v xml:space="preserve"> </v>
      </c>
      <c r="S93" s="37" t="str">
        <f t="shared" si="26"/>
        <v xml:space="preserve"> </v>
      </c>
      <c r="T93" s="37" t="str">
        <f t="shared" si="47"/>
        <v xml:space="preserve"> </v>
      </c>
      <c r="U93" s="37" t="str">
        <f t="shared" si="27"/>
        <v xml:space="preserve"> </v>
      </c>
      <c r="V93" s="37" t="str">
        <f t="shared" si="28"/>
        <v xml:space="preserve"> </v>
      </c>
      <c r="W93" s="37" t="str">
        <f t="shared" si="29"/>
        <v xml:space="preserve"> </v>
      </c>
      <c r="X93" s="37" t="str">
        <f t="shared" si="30"/>
        <v xml:space="preserve"> 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 t="str">
        <f t="shared" si="35"/>
        <v xml:space="preserve"> 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 t="str">
        <f t="shared" si="39"/>
        <v xml:space="preserve"> </v>
      </c>
      <c r="AH93" s="38" t="str">
        <f t="shared" si="40"/>
        <v xml:space="preserve"> </v>
      </c>
      <c r="AI93" s="1" t="str">
        <f t="shared" si="41"/>
        <v xml:space="preserve"> 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83</v>
      </c>
      <c r="AP93" t="s">
        <v>2200</v>
      </c>
      <c r="AQ93" s="22" t="e">
        <v>#VALUE!</v>
      </c>
      <c r="AR93" s="21" t="e">
        <v>#VALUE!</v>
      </c>
      <c r="AS93" t="s">
        <v>124</v>
      </c>
      <c r="AT93" t="e">
        <v>#VALUE!</v>
      </c>
      <c r="AU93" t="e">
        <v>#VALUE!</v>
      </c>
      <c r="AV93" t="s">
        <v>2298</v>
      </c>
    </row>
    <row r="94" spans="1:48" x14ac:dyDescent="0.25">
      <c r="A94" s="14">
        <v>9.6999999999999851E-10</v>
      </c>
      <c r="B94" t="s">
        <v>44</v>
      </c>
      <c r="C94" s="4">
        <v>19</v>
      </c>
      <c r="D94" s="4">
        <v>0</v>
      </c>
      <c r="E94" s="4">
        <v>3</v>
      </c>
      <c r="F94" s="4">
        <v>22</v>
      </c>
      <c r="G94" s="4">
        <v>43.099998474121094</v>
      </c>
      <c r="H94" s="4">
        <v>30.98</v>
      </c>
      <c r="I94" s="34">
        <v>1790.6478778335581</v>
      </c>
      <c r="J94" s="35">
        <v>6.5705196182396612</v>
      </c>
      <c r="K94" s="35">
        <v>5.6296565509721965</v>
      </c>
      <c r="L94" s="35">
        <v>5.6203787168135575</v>
      </c>
      <c r="M94" s="35">
        <v>4.7780577632238836</v>
      </c>
      <c r="N94" s="4">
        <v>4.7149999999999999</v>
      </c>
      <c r="O94" s="4">
        <v>32.742117117117111</v>
      </c>
      <c r="P94" s="35">
        <v>10.39380245319561</v>
      </c>
      <c r="Q94" s="36">
        <f t="shared" si="24"/>
        <v>86.363636364606364</v>
      </c>
      <c r="R94" s="36" t="str">
        <f t="shared" si="25"/>
        <v xml:space="preserve"> </v>
      </c>
      <c r="S94" s="37">
        <f t="shared" si="26"/>
        <v>0.39122009374343752</v>
      </c>
      <c r="T94" s="37" t="str">
        <f t="shared" si="47"/>
        <v/>
      </c>
      <c r="U94" s="37" t="str">
        <f t="shared" si="27"/>
        <v/>
      </c>
      <c r="V94" s="37" t="str">
        <f t="shared" si="28"/>
        <v/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21</v>
      </c>
      <c r="AD94" s="1" t="str">
        <f t="shared" si="36"/>
        <v xml:space="preserve"> </v>
      </c>
      <c r="AE94" s="1">
        <f t="shared" si="37"/>
        <v>17</v>
      </c>
      <c r="AF94" s="1" t="str">
        <f t="shared" si="38"/>
        <v xml:space="preserve"> </v>
      </c>
      <c r="AG94" s="38">
        <f t="shared" si="39"/>
        <v>10.393802454165609</v>
      </c>
      <c r="AH94" s="38" t="str">
        <f t="shared" si="40"/>
        <v xml:space="preserve"> </v>
      </c>
      <c r="AI94" s="1">
        <f t="shared" si="41"/>
        <v>5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44</v>
      </c>
      <c r="AP94" t="s">
        <v>2226</v>
      </c>
      <c r="AQ94" s="22">
        <v>-2.9783691272858404</v>
      </c>
      <c r="AR94" s="21">
        <v>-4.9602220541847819</v>
      </c>
      <c r="AS94">
        <v>39.12200927734375</v>
      </c>
      <c r="AT94">
        <v>2.9783691272858404</v>
      </c>
      <c r="AU94">
        <v>4.9602220541847819</v>
      </c>
      <c r="AV94" t="s">
        <v>2299</v>
      </c>
    </row>
    <row r="95" spans="1:48" x14ac:dyDescent="0.25">
      <c r="A95" s="14">
        <v>9.7999999999999848E-10</v>
      </c>
      <c r="B95" t="s">
        <v>1120</v>
      </c>
      <c r="C95" s="4">
        <v>1</v>
      </c>
      <c r="D95" s="4">
        <v>0</v>
      </c>
      <c r="E95" s="4">
        <v>5</v>
      </c>
      <c r="F95" s="4">
        <v>6</v>
      </c>
      <c r="G95" s="4">
        <v>3.9549999237060547</v>
      </c>
      <c r="H95" s="4">
        <v>3.25</v>
      </c>
      <c r="I95" s="34">
        <v>375.68345980421839</v>
      </c>
      <c r="J95" s="35" t="s">
        <v>2161</v>
      </c>
      <c r="K95" s="35" t="s">
        <v>2161</v>
      </c>
      <c r="L95" s="35" t="s">
        <v>2161</v>
      </c>
      <c r="M95" s="35" t="s">
        <v>2161</v>
      </c>
      <c r="N95" s="4" t="s">
        <v>119</v>
      </c>
      <c r="O95" s="4" t="s">
        <v>119</v>
      </c>
      <c r="P95" s="35" t="s">
        <v>124</v>
      </c>
      <c r="Q95" s="36" t="str">
        <f t="shared" si="24"/>
        <v xml:space="preserve"> </v>
      </c>
      <c r="R95" s="36" t="str">
        <f t="shared" si="25"/>
        <v xml:space="preserve"> </v>
      </c>
      <c r="S95" s="37">
        <f t="shared" si="26"/>
        <v>0.21692305442801688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45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1120</v>
      </c>
      <c r="AP95" t="s">
        <v>2300</v>
      </c>
      <c r="AQ95" s="22" t="e">
        <v>#VALUE!</v>
      </c>
      <c r="AR95" s="21" t="e">
        <v>#VALUE!</v>
      </c>
      <c r="AS95">
        <v>21.692305344801689</v>
      </c>
      <c r="AT95" t="e">
        <v>#VALUE!</v>
      </c>
      <c r="AU95" t="e">
        <v>#VALUE!</v>
      </c>
      <c r="AV95" t="s">
        <v>2301</v>
      </c>
    </row>
    <row r="96" spans="1:48" x14ac:dyDescent="0.25">
      <c r="A96" s="14">
        <v>9.8999999999999844E-10</v>
      </c>
      <c r="B96" t="s">
        <v>57</v>
      </c>
      <c r="C96" s="4">
        <v>4</v>
      </c>
      <c r="D96" s="4">
        <v>2</v>
      </c>
      <c r="E96" s="4">
        <v>6</v>
      </c>
      <c r="F96" s="4">
        <v>12</v>
      </c>
      <c r="G96" s="4">
        <v>1.5950000286102295</v>
      </c>
      <c r="H96" s="4">
        <v>1.33</v>
      </c>
      <c r="I96" s="34">
        <v>430.49530768252441</v>
      </c>
      <c r="J96" s="35" t="s">
        <v>2161</v>
      </c>
      <c r="K96" s="35" t="s">
        <v>2161</v>
      </c>
      <c r="L96" s="35" t="s">
        <v>2161</v>
      </c>
      <c r="M96" s="35" t="s">
        <v>2161</v>
      </c>
      <c r="N96" s="4" t="s">
        <v>119</v>
      </c>
      <c r="O96" s="4" t="s">
        <v>119</v>
      </c>
      <c r="P96" s="35" t="s">
        <v>124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0.19924814280220252</v>
      </c>
      <c r="T96" s="37" t="str">
        <f t="shared" si="47"/>
        <v/>
      </c>
      <c r="U96" s="37" t="str">
        <f t="shared" si="27"/>
        <v xml:space="preserve"> </v>
      </c>
      <c r="V96" s="37" t="str">
        <f t="shared" si="28"/>
        <v xml:space="preserve"> </v>
      </c>
      <c r="W96" s="37" t="str">
        <f t="shared" si="29"/>
        <v xml:space="preserve"> </v>
      </c>
      <c r="X96" s="37" t="str">
        <f t="shared" si="30"/>
        <v xml:space="preserve"> 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 t="str">
        <f t="shared" si="34"/>
        <v xml:space="preserve"> </v>
      </c>
      <c r="AC96" s="1">
        <f t="shared" si="35"/>
        <v>48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 t="str">
        <f t="shared" si="39"/>
        <v xml:space="preserve"> </v>
      </c>
      <c r="AH96" s="38" t="str">
        <f t="shared" si="40"/>
        <v xml:space="preserve"> </v>
      </c>
      <c r="AI96" s="1" t="str">
        <f t="shared" si="41"/>
        <v xml:space="preserve"> 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57</v>
      </c>
      <c r="AP96" t="s">
        <v>2167</v>
      </c>
      <c r="AQ96" s="22" t="e">
        <v>#VALUE!</v>
      </c>
      <c r="AR96" s="21" t="e">
        <v>#VALUE!</v>
      </c>
      <c r="AS96">
        <v>19.924814181220253</v>
      </c>
      <c r="AT96" t="e">
        <v>#VALUE!</v>
      </c>
      <c r="AU96" t="e">
        <v>#VALUE!</v>
      </c>
      <c r="AV96" t="s">
        <v>2302</v>
      </c>
    </row>
    <row r="97" spans="1:48" x14ac:dyDescent="0.25">
      <c r="A97" s="14">
        <v>9.9999999999999841E-10</v>
      </c>
      <c r="B97" t="s">
        <v>47</v>
      </c>
      <c r="C97" s="4">
        <v>20</v>
      </c>
      <c r="D97" s="4">
        <v>0</v>
      </c>
      <c r="E97" s="4">
        <v>2</v>
      </c>
      <c r="F97" s="4">
        <v>22</v>
      </c>
      <c r="G97" s="4">
        <v>10.199999809265137</v>
      </c>
      <c r="H97" s="4">
        <v>7.06</v>
      </c>
      <c r="I97" s="34">
        <v>2856.3502436191493</v>
      </c>
      <c r="J97" s="35">
        <v>5.2568875651526428</v>
      </c>
      <c r="K97" s="35">
        <v>4.368811881188118</v>
      </c>
      <c r="L97" s="35">
        <v>2.8214135043182416</v>
      </c>
      <c r="M97" s="35">
        <v>2.5450002360717661</v>
      </c>
      <c r="N97" s="4">
        <v>1.343</v>
      </c>
      <c r="O97" s="4">
        <v>40.041710114702802</v>
      </c>
      <c r="P97" s="35">
        <v>10.439093484419265</v>
      </c>
      <c r="Q97" s="36">
        <f t="shared" si="24"/>
        <v>90.90909091009091</v>
      </c>
      <c r="R97" s="36" t="str">
        <f t="shared" si="25"/>
        <v xml:space="preserve"> </v>
      </c>
      <c r="S97" s="37">
        <f t="shared" si="26"/>
        <v>0.44475918078259741</v>
      </c>
      <c r="T97" s="37" t="str">
        <f t="shared" si="47"/>
        <v/>
      </c>
      <c r="U97" s="37" t="str">
        <f t="shared" si="27"/>
        <v/>
      </c>
      <c r="V97" s="37">
        <f t="shared" si="28"/>
        <v>-0.17609909170324922</v>
      </c>
      <c r="W97" s="37" t="str">
        <f t="shared" si="29"/>
        <v/>
      </c>
      <c r="X97" s="37">
        <f t="shared" si="30"/>
        <v>-0.47310278747939782</v>
      </c>
      <c r="Y97" s="1" t="str">
        <f t="shared" si="31"/>
        <v xml:space="preserve"> </v>
      </c>
      <c r="Z97" s="1">
        <f t="shared" si="32"/>
        <v>12</v>
      </c>
      <c r="AA97" s="1" t="str">
        <f t="shared" si="33"/>
        <v xml:space="preserve"> </v>
      </c>
      <c r="AB97" s="1">
        <f t="shared" si="34"/>
        <v>5</v>
      </c>
      <c r="AC97" s="1">
        <f t="shared" si="35"/>
        <v>14</v>
      </c>
      <c r="AD97" s="1" t="str">
        <f t="shared" si="36"/>
        <v xml:space="preserve"> </v>
      </c>
      <c r="AE97" s="1">
        <f t="shared" si="37"/>
        <v>12</v>
      </c>
      <c r="AF97" s="1" t="str">
        <f t="shared" si="38"/>
        <v xml:space="preserve"> </v>
      </c>
      <c r="AG97" s="38">
        <f t="shared" si="39"/>
        <v>10.439093485419265</v>
      </c>
      <c r="AH97" s="38" t="str">
        <f t="shared" si="40"/>
        <v xml:space="preserve"> </v>
      </c>
      <c r="AI97" s="1">
        <f t="shared" si="41"/>
        <v>4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47</v>
      </c>
      <c r="AP97" t="s">
        <v>2303</v>
      </c>
      <c r="AQ97" s="22">
        <v>17.609909170324922</v>
      </c>
      <c r="AR97" s="21">
        <v>47.310278747939783</v>
      </c>
      <c r="AS97">
        <v>44.475917978259737</v>
      </c>
      <c r="AT97">
        <v>-17.609909170324922</v>
      </c>
      <c r="AU97">
        <v>-47.310278747939783</v>
      </c>
      <c r="AV97" t="s">
        <v>2304</v>
      </c>
    </row>
    <row r="98" spans="1:48" x14ac:dyDescent="0.25">
      <c r="A98" s="14">
        <v>1.0099999999999984E-9</v>
      </c>
      <c r="B98" t="s">
        <v>59</v>
      </c>
      <c r="C98" s="4">
        <v>3</v>
      </c>
      <c r="D98" s="4">
        <v>0</v>
      </c>
      <c r="E98" s="4">
        <v>8</v>
      </c>
      <c r="F98" s="4">
        <v>11</v>
      </c>
      <c r="G98" s="4">
        <v>229.05000305175781</v>
      </c>
      <c r="H98" s="4">
        <v>173</v>
      </c>
      <c r="I98" s="34">
        <v>1067.3182685883251</v>
      </c>
      <c r="J98" s="35">
        <v>7.444061962134251</v>
      </c>
      <c r="K98" s="35">
        <v>7.5678040244969385</v>
      </c>
      <c r="L98" s="35">
        <v>5.8495160962328017</v>
      </c>
      <c r="M98" s="35">
        <v>5.1920243760882183</v>
      </c>
      <c r="N98" s="4">
        <v>23.240000000000002</v>
      </c>
      <c r="O98" s="4">
        <v>59.736064334318527</v>
      </c>
      <c r="P98" s="35">
        <v>12.092485549132949</v>
      </c>
      <c r="Q98" s="36" t="str">
        <f t="shared" si="24"/>
        <v xml:space="preserve"> </v>
      </c>
      <c r="R98" s="36" t="str">
        <f t="shared" si="25"/>
        <v xml:space="preserve"> </v>
      </c>
      <c r="S98" s="37">
        <f t="shared" si="26"/>
        <v>0.32398845795657694</v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>
        <f t="shared" si="35"/>
        <v>27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>
        <f t="shared" si="39"/>
        <v>12.092485550142948</v>
      </c>
      <c r="AH98" s="38" t="str">
        <f t="shared" si="40"/>
        <v xml:space="preserve"> </v>
      </c>
      <c r="AI98" s="1">
        <f t="shared" si="41"/>
        <v>2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59</v>
      </c>
      <c r="AP98" t="s">
        <v>2305</v>
      </c>
      <c r="AQ98" s="22">
        <v>-16.669214169156675</v>
      </c>
      <c r="AR98" s="21">
        <v>-9.2393483260159837</v>
      </c>
      <c r="AS98">
        <v>32.398845694657695</v>
      </c>
      <c r="AT98">
        <v>16.669214169156675</v>
      </c>
      <c r="AU98">
        <v>9.2393483260159837</v>
      </c>
      <c r="AV98" t="s">
        <v>2306</v>
      </c>
    </row>
    <row r="99" spans="1:48" x14ac:dyDescent="0.25">
      <c r="A99" s="14">
        <v>1.0199999999999983E-9</v>
      </c>
      <c r="B99" t="s">
        <v>30</v>
      </c>
      <c r="C99" s="4">
        <v>16</v>
      </c>
      <c r="D99" s="4">
        <v>0</v>
      </c>
      <c r="E99" s="4">
        <v>8</v>
      </c>
      <c r="F99" s="4">
        <v>24</v>
      </c>
      <c r="G99" s="4">
        <v>120</v>
      </c>
      <c r="H99" s="4">
        <v>100.5</v>
      </c>
      <c r="I99" s="34">
        <v>2909.1920989135861</v>
      </c>
      <c r="J99" s="35">
        <v>18.242875294971864</v>
      </c>
      <c r="K99" s="35">
        <v>7.3918799646954989</v>
      </c>
      <c r="L99" s="35">
        <v>9.0071889962218723</v>
      </c>
      <c r="M99" s="35">
        <v>5.4115121171799876</v>
      </c>
      <c r="N99" s="4">
        <v>5.5090000000000003</v>
      </c>
      <c r="O99" s="4" t="s">
        <v>119</v>
      </c>
      <c r="P99" s="35">
        <v>6.1592039800995027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0.19402985176626855</v>
      </c>
      <c r="T99" s="37" t="str">
        <f t="shared" si="47"/>
        <v/>
      </c>
      <c r="U99" s="37" t="str">
        <f t="shared" si="27"/>
        <v/>
      </c>
      <c r="V99" s="37" t="str">
        <f t="shared" si="28"/>
        <v/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49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6.1592039811195027</v>
      </c>
      <c r="AH99" s="38" t="str">
        <f t="shared" si="40"/>
        <v xml:space="preserve"> </v>
      </c>
      <c r="AI99" s="1">
        <f t="shared" si="41"/>
        <v>15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30</v>
      </c>
      <c r="AP99" t="s">
        <v>2193</v>
      </c>
      <c r="AQ99" s="22">
        <v>-185.91673950011983</v>
      </c>
      <c r="AR99" s="21">
        <v>-68.208692823362753</v>
      </c>
      <c r="AS99">
        <v>19.402985074626855</v>
      </c>
      <c r="AT99">
        <v>185.91673950011983</v>
      </c>
      <c r="AU99">
        <v>68.208692823362753</v>
      </c>
      <c r="AV99" t="s">
        <v>2307</v>
      </c>
    </row>
    <row r="100" spans="1:48" x14ac:dyDescent="0.25">
      <c r="A100" s="14">
        <v>1.0299999999999983E-9</v>
      </c>
      <c r="B100" t="s">
        <v>1121</v>
      </c>
      <c r="C100" s="4">
        <v>2</v>
      </c>
      <c r="D100" s="4">
        <v>0</v>
      </c>
      <c r="E100" s="4">
        <v>0</v>
      </c>
      <c r="F100" s="4">
        <v>2</v>
      </c>
      <c r="G100" s="4">
        <v>10.090000152587891</v>
      </c>
      <c r="H100" s="4">
        <v>4.99</v>
      </c>
      <c r="I100" s="34">
        <v>670.01923380246205</v>
      </c>
      <c r="J100" s="35" t="s">
        <v>2161</v>
      </c>
      <c r="K100" s="35" t="s">
        <v>2161</v>
      </c>
      <c r="L100" s="35" t="s">
        <v>2161</v>
      </c>
      <c r="M100" s="35" t="s">
        <v>2161</v>
      </c>
      <c r="N100" s="4" t="s">
        <v>119</v>
      </c>
      <c r="O100" s="4" t="s">
        <v>119</v>
      </c>
      <c r="P100" s="35" t="s">
        <v>124</v>
      </c>
      <c r="Q100" s="36">
        <f t="shared" si="24"/>
        <v>100.00000000103</v>
      </c>
      <c r="R100" s="36" t="str">
        <f t="shared" si="25"/>
        <v xml:space="preserve"> </v>
      </c>
      <c r="S100" s="37">
        <f t="shared" si="26"/>
        <v>1.0220441197850882</v>
      </c>
      <c r="T100" s="37" t="str">
        <f t="shared" si="47"/>
        <v/>
      </c>
      <c r="U100" s="37" t="str">
        <f t="shared" si="27"/>
        <v xml:space="preserve"> </v>
      </c>
      <c r="V100" s="37" t="str">
        <f t="shared" si="28"/>
        <v xml:space="preserve"> </v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</v>
      </c>
      <c r="AD100" s="1" t="str">
        <f t="shared" si="36"/>
        <v xml:space="preserve"> </v>
      </c>
      <c r="AE100" s="1">
        <f t="shared" si="37"/>
        <v>1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1121</v>
      </c>
      <c r="AP100" t="s">
        <v>2171</v>
      </c>
      <c r="AQ100" s="22" t="e">
        <v>#VALUE!</v>
      </c>
      <c r="AR100" s="21" t="e">
        <v>#VALUE!</v>
      </c>
      <c r="AS100">
        <v>102.20441187550881</v>
      </c>
      <c r="AT100" t="e">
        <v>#VALUE!</v>
      </c>
      <c r="AU100" t="e">
        <v>#VALUE!</v>
      </c>
      <c r="AV100" t="s">
        <v>2308</v>
      </c>
    </row>
    <row r="101" spans="1:48" x14ac:dyDescent="0.25">
      <c r="A101" s="14">
        <v>1.0399999999999983E-9</v>
      </c>
      <c r="B101" t="s">
        <v>50</v>
      </c>
      <c r="C101" s="4">
        <v>15</v>
      </c>
      <c r="D101" s="4">
        <v>0</v>
      </c>
      <c r="E101" s="4">
        <v>3</v>
      </c>
      <c r="F101" s="4">
        <v>18</v>
      </c>
      <c r="G101" s="4">
        <v>30</v>
      </c>
      <c r="H101" s="4">
        <v>21.72</v>
      </c>
      <c r="I101" s="34">
        <v>858.66673952494978</v>
      </c>
      <c r="J101" s="35">
        <v>6.3788546255506597</v>
      </c>
      <c r="K101" s="35">
        <v>5.4029850746268648</v>
      </c>
      <c r="L101" s="35">
        <v>5.3023742087758823</v>
      </c>
      <c r="M101" s="35">
        <v>4.5851591056684287</v>
      </c>
      <c r="N101" s="4">
        <v>3.4050000000000002</v>
      </c>
      <c r="O101" s="4">
        <v>15.150490361853244</v>
      </c>
      <c r="P101" s="35">
        <v>7.0211786372007374</v>
      </c>
      <c r="Q101" s="36">
        <f t="shared" si="24"/>
        <v>83.333333334373322</v>
      </c>
      <c r="R101" s="36" t="str">
        <f t="shared" si="25"/>
        <v xml:space="preserve"> </v>
      </c>
      <c r="S101" s="37">
        <f t="shared" si="26"/>
        <v>0.38121547065325967</v>
      </c>
      <c r="T101" s="37" t="str">
        <f t="shared" si="47"/>
        <v/>
      </c>
      <c r="U101" s="37" t="str">
        <f t="shared" si="27"/>
        <v/>
      </c>
      <c r="V101" s="37" t="str">
        <f t="shared" si="28"/>
        <v/>
      </c>
      <c r="W101" s="37" t="str">
        <f t="shared" si="29"/>
        <v/>
      </c>
      <c r="X101" s="37" t="str">
        <f t="shared" si="30"/>
        <v/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23</v>
      </c>
      <c r="AD101" s="1" t="str">
        <f t="shared" si="36"/>
        <v xml:space="preserve"> </v>
      </c>
      <c r="AE101" s="1">
        <f t="shared" si="37"/>
        <v>19</v>
      </c>
      <c r="AF101" s="1" t="str">
        <f t="shared" si="38"/>
        <v xml:space="preserve"> </v>
      </c>
      <c r="AG101" s="38">
        <f t="shared" si="39"/>
        <v>7.0211786382407375</v>
      </c>
      <c r="AH101" s="38" t="str">
        <f t="shared" si="40"/>
        <v xml:space="preserve"> </v>
      </c>
      <c r="AI101" s="1">
        <f t="shared" si="41"/>
        <v>13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50</v>
      </c>
      <c r="AP101" t="s">
        <v>2252</v>
      </c>
      <c r="AQ101" s="22">
        <v>2.5555906453655908E-2</v>
      </c>
      <c r="AR101" s="21">
        <v>0.97849230291277012</v>
      </c>
      <c r="AS101">
        <v>38.121546961325969</v>
      </c>
      <c r="AT101">
        <v>-2.5555906453655908E-2</v>
      </c>
      <c r="AU101">
        <v>-0.97849230291277012</v>
      </c>
      <c r="AV101" t="s">
        <v>2309</v>
      </c>
    </row>
    <row r="102" spans="1:48" x14ac:dyDescent="0.25">
      <c r="A102" s="14">
        <v>1.0499999999999982E-9</v>
      </c>
      <c r="B102" t="s">
        <v>42</v>
      </c>
      <c r="C102" s="4">
        <v>5</v>
      </c>
      <c r="D102" s="4">
        <v>1</v>
      </c>
      <c r="E102" s="4">
        <v>16</v>
      </c>
      <c r="F102" s="4">
        <v>22</v>
      </c>
      <c r="G102" s="4">
        <v>4.3000001907348633</v>
      </c>
      <c r="H102" s="4">
        <v>3.65</v>
      </c>
      <c r="I102" s="34">
        <v>1647.9419222027439</v>
      </c>
      <c r="J102" s="35">
        <v>3.9247311827956985</v>
      </c>
      <c r="K102" s="35">
        <v>2.354838709677419</v>
      </c>
      <c r="L102" s="35" t="s">
        <v>2161</v>
      </c>
      <c r="M102" s="35" t="s">
        <v>2161</v>
      </c>
      <c r="N102" s="4">
        <v>0.93</v>
      </c>
      <c r="O102" s="4">
        <v>-42.698706099815155</v>
      </c>
      <c r="P102" s="35" t="s">
        <v>124</v>
      </c>
      <c r="Q102" s="36" t="str">
        <f t="shared" si="24"/>
        <v xml:space="preserve"> </v>
      </c>
      <c r="R102" s="36" t="str">
        <f t="shared" si="25"/>
        <v xml:space="preserve"> </v>
      </c>
      <c r="S102" s="37">
        <f t="shared" si="26"/>
        <v>0.17808224508694895</v>
      </c>
      <c r="T102" s="37" t="str">
        <f t="shared" si="47"/>
        <v/>
      </c>
      <c r="U102" s="37" t="str">
        <f t="shared" si="27"/>
        <v/>
      </c>
      <c r="V102" s="37">
        <f t="shared" si="28"/>
        <v>-0.3848851537626401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>
        <f t="shared" si="32"/>
        <v>7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51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42</v>
      </c>
      <c r="AP102" t="s">
        <v>2167</v>
      </c>
      <c r="AQ102" s="22">
        <v>38.488515376264012</v>
      </c>
      <c r="AR102" s="21" t="e">
        <v>#VALUE!</v>
      </c>
      <c r="AS102">
        <v>17.808224403694894</v>
      </c>
      <c r="AT102">
        <v>-38.488515376264012</v>
      </c>
      <c r="AU102" t="e">
        <v>#VALUE!</v>
      </c>
      <c r="AV102" t="s">
        <v>2310</v>
      </c>
    </row>
    <row r="103" spans="1:48" x14ac:dyDescent="0.25">
      <c r="A103" s="14">
        <v>1.0599999999999982E-9</v>
      </c>
      <c r="B103" t="s">
        <v>69</v>
      </c>
      <c r="C103" s="4">
        <v>1</v>
      </c>
      <c r="D103" s="4">
        <v>0</v>
      </c>
      <c r="E103" s="4">
        <v>2</v>
      </c>
      <c r="F103" s="4">
        <v>3</v>
      </c>
      <c r="G103" s="4">
        <v>38</v>
      </c>
      <c r="H103" s="4">
        <v>30.64</v>
      </c>
      <c r="I103" s="34">
        <v>1188.1284490813175</v>
      </c>
      <c r="J103" s="35">
        <v>8.1925133689839562</v>
      </c>
      <c r="K103" s="35">
        <v>5.1151919866444073</v>
      </c>
      <c r="L103" s="35">
        <v>5.2235731593662633</v>
      </c>
      <c r="M103" s="35">
        <v>4.2504251769464103</v>
      </c>
      <c r="N103" s="4">
        <v>3.74</v>
      </c>
      <c r="O103" s="4">
        <v>-29.220287660862976</v>
      </c>
      <c r="P103" s="35">
        <v>3.6553524804177551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0.24020887834459517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 t="str">
        <f t="shared" si="30"/>
        <v/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 t="str">
        <f t="shared" si="34"/>
        <v xml:space="preserve"> </v>
      </c>
      <c r="AC103" s="1">
        <f t="shared" si="35"/>
        <v>44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>
        <f t="shared" si="39"/>
        <v>3.6553524814777552</v>
      </c>
      <c r="AH103" s="38" t="str">
        <f t="shared" si="40"/>
        <v xml:space="preserve"> </v>
      </c>
      <c r="AI103" s="1">
        <f t="shared" si="41"/>
        <v>24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69</v>
      </c>
      <c r="AP103" t="s">
        <v>2311</v>
      </c>
      <c r="AQ103" s="22">
        <v>-28.399535319777435</v>
      </c>
      <c r="AR103" s="21">
        <v>2.4500969866671718</v>
      </c>
      <c r="AS103">
        <v>24.020887728459517</v>
      </c>
      <c r="AT103">
        <v>28.399535319777435</v>
      </c>
      <c r="AU103">
        <v>-2.4500969866671718</v>
      </c>
      <c r="AV103" t="s">
        <v>2312</v>
      </c>
    </row>
    <row r="104" spans="1:48" x14ac:dyDescent="0.25">
      <c r="A104" s="14">
        <v>1.0699999999999982E-9</v>
      </c>
      <c r="B104" t="s">
        <v>71</v>
      </c>
      <c r="C104" s="4">
        <v>8</v>
      </c>
      <c r="D104" s="4">
        <v>0</v>
      </c>
      <c r="E104" s="4">
        <v>1</v>
      </c>
      <c r="F104" s="4">
        <v>9</v>
      </c>
      <c r="G104" s="4">
        <v>20.25</v>
      </c>
      <c r="H104" s="4">
        <v>12.92</v>
      </c>
      <c r="I104" s="34">
        <v>223.72264615492622</v>
      </c>
      <c r="J104" s="35">
        <v>6.3024390243902442</v>
      </c>
      <c r="K104" s="35">
        <v>4.9692307692307693</v>
      </c>
      <c r="L104" s="35">
        <v>5.014275058275059</v>
      </c>
      <c r="M104" s="35">
        <v>3.8019158713326262</v>
      </c>
      <c r="N104" s="4">
        <v>2.0499999999999998</v>
      </c>
      <c r="O104" s="4">
        <v>80.616740088105715</v>
      </c>
      <c r="P104" s="35">
        <v>2.6315789473684212</v>
      </c>
      <c r="Q104" s="36">
        <f t="shared" si="24"/>
        <v>88.888888889958892</v>
      </c>
      <c r="R104" s="36" t="str">
        <f t="shared" si="25"/>
        <v xml:space="preserve"> </v>
      </c>
      <c r="S104" s="37">
        <f t="shared" si="26"/>
        <v>0.56733746237030969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4</v>
      </c>
      <c r="AD104" s="1" t="str">
        <f t="shared" si="36"/>
        <v xml:space="preserve"> </v>
      </c>
      <c r="AE104" s="1">
        <f t="shared" si="37"/>
        <v>14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>
        <f t="shared" si="43"/>
        <v>80.616740089175721</v>
      </c>
      <c r="AL104" s="25" t="str">
        <f t="shared" si="44"/>
        <v xml:space="preserve"> </v>
      </c>
      <c r="AM104" s="1">
        <f t="shared" si="45"/>
        <v>3</v>
      </c>
      <c r="AN104" s="1" t="str">
        <f t="shared" si="46"/>
        <v xml:space="preserve"> </v>
      </c>
      <c r="AO104" t="s">
        <v>71</v>
      </c>
      <c r="AP104" t="s">
        <v>2313</v>
      </c>
      <c r="AQ104" s="22">
        <v>1.2232015175459687</v>
      </c>
      <c r="AR104" s="21">
        <v>6.3587259728837164</v>
      </c>
      <c r="AS104">
        <v>56.733746130030973</v>
      </c>
      <c r="AT104">
        <v>-1.2232015175459687</v>
      </c>
      <c r="AU104">
        <v>-6.3587259728837164</v>
      </c>
      <c r="AV104" t="s">
        <v>2314</v>
      </c>
    </row>
    <row r="105" spans="1:48" x14ac:dyDescent="0.25">
      <c r="A105" s="14">
        <v>1.0799999999999981E-9</v>
      </c>
      <c r="B105" t="s">
        <v>45</v>
      </c>
      <c r="C105" s="4">
        <v>17</v>
      </c>
      <c r="D105" s="4">
        <v>0</v>
      </c>
      <c r="E105" s="4">
        <v>5</v>
      </c>
      <c r="F105" s="4">
        <v>22</v>
      </c>
      <c r="G105" s="4">
        <v>3.2999999523162842</v>
      </c>
      <c r="H105" s="4">
        <v>2.2000000000000002</v>
      </c>
      <c r="I105" s="34">
        <v>2148.1595056421315</v>
      </c>
      <c r="J105" s="35">
        <v>3.0769230769230771</v>
      </c>
      <c r="K105" s="35">
        <v>2.233502538071066</v>
      </c>
      <c r="L105" s="35" t="s">
        <v>2161</v>
      </c>
      <c r="M105" s="35" t="s">
        <v>2161</v>
      </c>
      <c r="N105" s="4">
        <v>0.71499999999999997</v>
      </c>
      <c r="O105" s="4">
        <v>18.96838602329451</v>
      </c>
      <c r="P105" s="35">
        <v>2.9545454545454541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0.49999997940558349</v>
      </c>
      <c r="T105" s="37" t="str">
        <f t="shared" si="47"/>
        <v/>
      </c>
      <c r="U105" s="37" t="str">
        <f t="shared" si="27"/>
        <v/>
      </c>
      <c r="V105" s="37">
        <f t="shared" si="28"/>
        <v>-0.51776033129547328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2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9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2167</v>
      </c>
      <c r="AQ105" s="22">
        <v>51.776033129547329</v>
      </c>
      <c r="AR105" s="21" t="e">
        <v>#VALUE!</v>
      </c>
      <c r="AS105">
        <v>49.99999783255835</v>
      </c>
      <c r="AT105">
        <v>-51.776033129547329</v>
      </c>
      <c r="AU105" t="e">
        <v>#VALUE!</v>
      </c>
      <c r="AV105" t="s">
        <v>2315</v>
      </c>
    </row>
    <row r="106" spans="1:48" x14ac:dyDescent="0.25">
      <c r="A106" s="14">
        <v>1.0899999999999981E-9</v>
      </c>
      <c r="B106" t="s">
        <v>72</v>
      </c>
      <c r="C106" s="4">
        <v>0</v>
      </c>
      <c r="D106" s="4">
        <v>0</v>
      </c>
      <c r="E106" s="4">
        <v>3</v>
      </c>
      <c r="F106" s="4">
        <v>3</v>
      </c>
      <c r="G106" s="4">
        <v>2.4000000953674316</v>
      </c>
      <c r="H106" s="4">
        <v>1.89</v>
      </c>
      <c r="I106" s="34">
        <v>436.9487624799832</v>
      </c>
      <c r="J106" s="35" t="s">
        <v>2161</v>
      </c>
      <c r="K106" s="35" t="s">
        <v>2161</v>
      </c>
      <c r="L106" s="35" t="s">
        <v>2161</v>
      </c>
      <c r="M106" s="35" t="s">
        <v>2161</v>
      </c>
      <c r="N106" s="4" t="s">
        <v>119</v>
      </c>
      <c r="O106" s="4" t="s">
        <v>119</v>
      </c>
      <c r="P106" s="35" t="s">
        <v>124</v>
      </c>
      <c r="Q106" s="36" t="str">
        <f t="shared" si="24"/>
        <v xml:space="preserve"> </v>
      </c>
      <c r="R106" s="36" t="str">
        <f t="shared" si="25"/>
        <v xml:space="preserve"> </v>
      </c>
      <c r="S106" s="37">
        <f t="shared" si="26"/>
        <v>0.26984132139022832</v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 xml:space="preserve"> </v>
      </c>
      <c r="X106" s="37" t="str">
        <f t="shared" si="30"/>
        <v xml:space="preserve"> </v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40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72</v>
      </c>
      <c r="AP106" t="s">
        <v>2222</v>
      </c>
      <c r="AQ106" s="22" t="e">
        <v>#VALUE!</v>
      </c>
      <c r="AR106" s="21" t="e">
        <v>#VALUE!</v>
      </c>
      <c r="AS106">
        <v>26.984132030022835</v>
      </c>
      <c r="AT106" t="e">
        <v>#VALUE!</v>
      </c>
      <c r="AU106" t="e">
        <v>#VALUE!</v>
      </c>
      <c r="AV106" t="s">
        <v>2316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44370.014867129627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798</v>
      </c>
      <c r="C6" s="31"/>
      <c r="D6" s="31"/>
      <c r="E6" s="31"/>
      <c r="F6" s="31"/>
      <c r="G6" s="32"/>
      <c r="H6" s="32"/>
      <c r="I6" s="33"/>
      <c r="J6" s="32">
        <v>22.503348324560577</v>
      </c>
      <c r="K6" s="32">
        <v>20.148198797933834</v>
      </c>
      <c r="L6" s="32">
        <v>14.781325342405884</v>
      </c>
      <c r="M6" s="32">
        <v>13.461193852514121</v>
      </c>
      <c r="N6" s="32"/>
      <c r="O6" s="32"/>
      <c r="P6" s="32">
        <v>1.4085290502161811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542</v>
      </c>
      <c r="C7" s="4">
        <v>12</v>
      </c>
      <c r="D7" s="4">
        <v>1</v>
      </c>
      <c r="E7" s="4">
        <v>4</v>
      </c>
      <c r="F7" s="4">
        <v>17</v>
      </c>
      <c r="G7" s="4">
        <v>148</v>
      </c>
      <c r="H7" s="4">
        <v>146.63</v>
      </c>
      <c r="I7" s="34">
        <v>44493.880081749994</v>
      </c>
      <c r="J7" s="35">
        <v>35.434992750120834</v>
      </c>
      <c r="K7" s="35">
        <v>31.758717782109596</v>
      </c>
      <c r="L7" s="35">
        <v>27.3569025769478</v>
      </c>
      <c r="M7" s="35">
        <v>25.071057352793044</v>
      </c>
      <c r="N7" s="4">
        <v>4.1379999999999999</v>
      </c>
      <c r="O7" s="4">
        <v>26.158536585365844</v>
      </c>
      <c r="P7" s="35">
        <v>0.54013503375843963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542</v>
      </c>
      <c r="AP7" t="s">
        <v>2317</v>
      </c>
      <c r="AQ7" s="22">
        <v>-57.465423540755566</v>
      </c>
      <c r="AR7" s="21">
        <v>-85.077467298984772</v>
      </c>
      <c r="AS7">
        <v>0.93432449021346731</v>
      </c>
      <c r="AT7">
        <v>57.465423540755566</v>
      </c>
      <c r="AU7">
        <v>85.077467298984772</v>
      </c>
      <c r="AV7" t="s">
        <v>2318</v>
      </c>
    </row>
    <row r="8" spans="1:48" x14ac:dyDescent="0.25">
      <c r="A8" s="14">
        <v>1.1000000000000001E-10</v>
      </c>
      <c r="B8" t="s">
        <v>428</v>
      </c>
      <c r="C8" s="4">
        <v>3</v>
      </c>
      <c r="D8" s="4">
        <v>10</v>
      </c>
      <c r="E8" s="4">
        <v>8</v>
      </c>
      <c r="F8" s="4">
        <v>21</v>
      </c>
      <c r="G8" s="4">
        <v>19</v>
      </c>
      <c r="H8" s="4">
        <v>22.11</v>
      </c>
      <c r="I8" s="34">
        <v>14180.980849529999</v>
      </c>
      <c r="J8" s="35" t="s">
        <v>2161</v>
      </c>
      <c r="K8" s="35" t="s">
        <v>2161</v>
      </c>
      <c r="L8" s="35" t="s">
        <v>2161</v>
      </c>
      <c r="M8" s="35">
        <v>16.236490033831981</v>
      </c>
      <c r="N8" s="4">
        <v>-8.4150000000000009</v>
      </c>
      <c r="O8" s="4">
        <v>57.197355035605291</v>
      </c>
      <c r="P8" s="35">
        <v>0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/>
      </c>
      <c r="R8" s="36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>47.61904761915762</v>
      </c>
      <c r="S8" s="37" t="str">
        <f t="shared" ref="S8:S71" si="2">IF(ISERROR((IF((G8/H8-1)&gt;($S$5/100),(G8/H8-1)+A8,"")))=TRUE," ",((IF((G8/H8-1)&gt;($S$5/100),(G8/H8-1)+A8,""))))</f>
        <v/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 t="str">
        <f t="shared" ref="AD8:AD71" si="12">IF(ISERROR((RANK(T8,T$7:T$391,1)))=TRUE," ",((RANK(T8,T$7:T$391,1))))</f>
        <v xml:space="preserve"> </v>
      </c>
      <c r="AE8" s="1" t="str">
        <f t="shared" ref="AE8:AF71" si="13">IF(ISERROR((RANK(Q8,Q$7:Q$391,0)))=TRUE," ",((RANK(Q8,Q$7:Q$391,0))))</f>
        <v xml:space="preserve"> </v>
      </c>
      <c r="AF8" s="1">
        <f t="shared" si="13"/>
        <v>2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428</v>
      </c>
      <c r="AP8" t="s">
        <v>2280</v>
      </c>
      <c r="AQ8" s="22" t="e">
        <v>#VALUE!</v>
      </c>
      <c r="AR8" s="21" t="e">
        <v>#VALUE!</v>
      </c>
      <c r="AS8">
        <v>-14.066033469018546</v>
      </c>
      <c r="AT8" t="e">
        <v>#VALUE!</v>
      </c>
      <c r="AU8" t="e">
        <v>#VALUE!</v>
      </c>
      <c r="AV8" t="s">
        <v>2319</v>
      </c>
    </row>
    <row r="9" spans="1:48" x14ac:dyDescent="0.25">
      <c r="A9" s="14">
        <v>1.2E-10</v>
      </c>
      <c r="B9" t="s">
        <v>613</v>
      </c>
      <c r="C9" s="4">
        <v>15</v>
      </c>
      <c r="D9" s="4">
        <v>1</v>
      </c>
      <c r="E9" s="4">
        <v>9</v>
      </c>
      <c r="F9" s="4">
        <v>25</v>
      </c>
      <c r="G9" s="4">
        <v>220</v>
      </c>
      <c r="H9" s="4">
        <v>200.04</v>
      </c>
      <c r="I9" s="34">
        <v>13090.391554799999</v>
      </c>
      <c r="J9" s="35">
        <v>18.387719459509146</v>
      </c>
      <c r="K9" s="35">
        <v>16.461487820934824</v>
      </c>
      <c r="L9" s="35">
        <v>10.712661678463094</v>
      </c>
      <c r="M9" s="35">
        <v>9.7042515867793551</v>
      </c>
      <c r="N9" s="4">
        <v>10.879</v>
      </c>
      <c r="O9" s="4">
        <v>27.837837837837835</v>
      </c>
      <c r="P9" s="35">
        <v>1.6806638672265548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>
        <f t="shared" si="5"/>
        <v>-0.18288962183283441</v>
      </c>
      <c r="W9" s="37" t="str">
        <f t="shared" si="6"/>
        <v/>
      </c>
      <c r="X9" s="37">
        <f t="shared" si="7"/>
        <v>-0.27525702666663265</v>
      </c>
      <c r="Y9" s="1" t="str">
        <f t="shared" si="8"/>
        <v xml:space="preserve"> </v>
      </c>
      <c r="Z9" s="1">
        <f t="shared" si="9"/>
        <v>149</v>
      </c>
      <c r="AA9" s="1" t="str">
        <f t="shared" si="8"/>
        <v xml:space="preserve"> </v>
      </c>
      <c r="AB9" s="1">
        <f t="shared" si="10"/>
        <v>95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613</v>
      </c>
      <c r="AP9" t="s">
        <v>2212</v>
      </c>
      <c r="AQ9" s="22">
        <v>18.288962183283441</v>
      </c>
      <c r="AR9" s="21">
        <v>27.525702666663264</v>
      </c>
      <c r="AS9">
        <v>9.9780043991201772</v>
      </c>
      <c r="AT9">
        <v>-18.288962183283441</v>
      </c>
      <c r="AU9">
        <v>-27.525702666663264</v>
      </c>
      <c r="AV9" t="s">
        <v>2320</v>
      </c>
    </row>
    <row r="10" spans="1:48" x14ac:dyDescent="0.25">
      <c r="A10" s="14">
        <v>1.2999999999999999E-10</v>
      </c>
      <c r="B10" t="s">
        <v>415</v>
      </c>
      <c r="C10" s="4">
        <v>34</v>
      </c>
      <c r="D10" s="4">
        <v>2</v>
      </c>
      <c r="E10" s="4">
        <v>9</v>
      </c>
      <c r="F10" s="4">
        <v>45</v>
      </c>
      <c r="G10" s="4">
        <v>160</v>
      </c>
      <c r="H10" s="4">
        <v>133.97999999999999</v>
      </c>
      <c r="I10" s="34">
        <v>2235808.8013800001</v>
      </c>
      <c r="J10" s="35">
        <v>25.934959349593491</v>
      </c>
      <c r="K10" s="35">
        <v>25.245901639344257</v>
      </c>
      <c r="L10" s="35">
        <v>19.063011397774417</v>
      </c>
      <c r="M10" s="35">
        <v>19.069198710279718</v>
      </c>
      <c r="N10" s="4">
        <v>5.1660000000000004</v>
      </c>
      <c r="O10" s="4">
        <v>57.740458015267194</v>
      </c>
      <c r="P10" s="35">
        <v>0.63815494849977616</v>
      </c>
      <c r="Q10" s="36" t="str">
        <f t="shared" si="0"/>
        <v xml:space="preserve"> </v>
      </c>
      <c r="R10" s="36" t="str">
        <f t="shared" si="1"/>
        <v xml:space="preserve"> </v>
      </c>
      <c r="S10" s="37">
        <f t="shared" si="2"/>
        <v>0.19420809088981494</v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>
        <f t="shared" si="11"/>
        <v>68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415</v>
      </c>
      <c r="AP10" t="s">
        <v>2182</v>
      </c>
      <c r="AQ10" s="22">
        <v>-15.249335234648576</v>
      </c>
      <c r="AR10" s="21">
        <v>-28.966861605331683</v>
      </c>
      <c r="AS10">
        <v>19.420809075981495</v>
      </c>
      <c r="AT10">
        <v>15.249335234648576</v>
      </c>
      <c r="AU10">
        <v>28.966861605331683</v>
      </c>
      <c r="AV10" t="s">
        <v>2321</v>
      </c>
    </row>
    <row r="11" spans="1:48" x14ac:dyDescent="0.25">
      <c r="A11" s="14">
        <v>1.3999999999999998E-10</v>
      </c>
      <c r="B11" t="s">
        <v>219</v>
      </c>
      <c r="C11" s="4">
        <v>19</v>
      </c>
      <c r="D11" s="4">
        <v>1</v>
      </c>
      <c r="E11" s="4">
        <v>5</v>
      </c>
      <c r="F11" s="4">
        <v>25</v>
      </c>
      <c r="G11" s="4">
        <v>125</v>
      </c>
      <c r="H11" s="4">
        <v>114.7</v>
      </c>
      <c r="I11" s="34">
        <v>202585.70193920002</v>
      </c>
      <c r="J11" s="35">
        <v>9.1365301895810109</v>
      </c>
      <c r="K11" s="35">
        <v>8.3309122603137702</v>
      </c>
      <c r="L11" s="35">
        <v>9.0283132021926633</v>
      </c>
      <c r="M11" s="35">
        <v>8.4374402909862454</v>
      </c>
      <c r="N11" s="4">
        <v>12.554</v>
      </c>
      <c r="O11" s="4">
        <v>18.882575757575754</v>
      </c>
      <c r="P11" s="35">
        <v>4.4385353095030515</v>
      </c>
      <c r="Q11" s="36" t="str">
        <f t="shared" si="0"/>
        <v xml:space="preserve"> </v>
      </c>
      <c r="R11" s="36" t="str">
        <f t="shared" si="1"/>
        <v xml:space="preserve"> </v>
      </c>
      <c r="S11" s="37" t="str">
        <f t="shared" si="2"/>
        <v/>
      </c>
      <c r="T11" s="37" t="str">
        <f t="shared" si="3"/>
        <v/>
      </c>
      <c r="U11" s="37" t="str">
        <f t="shared" si="4"/>
        <v/>
      </c>
      <c r="V11" s="37">
        <f t="shared" si="5"/>
        <v>-0.5939924113599917</v>
      </c>
      <c r="W11" s="37" t="str">
        <f t="shared" si="6"/>
        <v/>
      </c>
      <c r="X11" s="37">
        <f t="shared" si="7"/>
        <v>-0.38920813979437319</v>
      </c>
      <c r="Y11" s="1" t="str">
        <f t="shared" si="8"/>
        <v xml:space="preserve"> </v>
      </c>
      <c r="Z11" s="1">
        <f t="shared" si="9"/>
        <v>20</v>
      </c>
      <c r="AA11" s="1" t="str">
        <f t="shared" si="8"/>
        <v xml:space="preserve"> </v>
      </c>
      <c r="AB11" s="1">
        <f t="shared" si="10"/>
        <v>56</v>
      </c>
      <c r="AC11" s="1" t="str">
        <f t="shared" si="11"/>
        <v xml:space="preserve"> 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4.4385353096430515</v>
      </c>
      <c r="AH11" s="38" t="str">
        <f t="shared" si="15"/>
        <v xml:space="preserve"> </v>
      </c>
      <c r="AI11" s="1">
        <f t="shared" si="16"/>
        <v>12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219</v>
      </c>
      <c r="AP11" t="s">
        <v>2322</v>
      </c>
      <c r="AQ11" s="22">
        <v>59.399241135999169</v>
      </c>
      <c r="AR11" s="21">
        <v>38.92081397943732</v>
      </c>
      <c r="AS11">
        <v>8.9799476896251118</v>
      </c>
      <c r="AT11">
        <v>-59.399241135999169</v>
      </c>
      <c r="AU11">
        <v>-38.92081397943732</v>
      </c>
      <c r="AV11" t="s">
        <v>2323</v>
      </c>
    </row>
    <row r="12" spans="1:48" x14ac:dyDescent="0.25">
      <c r="A12" s="14">
        <v>1.4999999999999997E-10</v>
      </c>
      <c r="B12" t="s">
        <v>485</v>
      </c>
      <c r="C12" s="4">
        <v>11</v>
      </c>
      <c r="D12" s="4">
        <v>0</v>
      </c>
      <c r="E12" s="4">
        <v>5</v>
      </c>
      <c r="F12" s="4">
        <v>16</v>
      </c>
      <c r="G12" s="4">
        <v>132</v>
      </c>
      <c r="H12" s="4">
        <v>116.69</v>
      </c>
      <c r="I12" s="34">
        <v>24202.75656673</v>
      </c>
      <c r="J12" s="35">
        <v>13.368083400160383</v>
      </c>
      <c r="K12" s="35">
        <v>11.725281350482314</v>
      </c>
      <c r="L12" s="35">
        <v>8.5554696767006693</v>
      </c>
      <c r="M12" s="35">
        <v>7.6324503269016102</v>
      </c>
      <c r="N12" s="4">
        <v>8.729000000000001</v>
      </c>
      <c r="O12" s="4">
        <v>10.493670886075957</v>
      </c>
      <c r="P12" s="35">
        <v>1.5236952609478105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-0.40595136299915835</v>
      </c>
      <c r="W12" s="37" t="str">
        <f t="shared" si="6"/>
        <v/>
      </c>
      <c r="X12" s="37">
        <f t="shared" si="7"/>
        <v>-0.42119739072679541</v>
      </c>
      <c r="Y12" s="1" t="str">
        <f t="shared" si="8"/>
        <v xml:space="preserve"> </v>
      </c>
      <c r="Z12" s="1">
        <f t="shared" si="9"/>
        <v>72</v>
      </c>
      <c r="AA12" s="1" t="str">
        <f t="shared" si="8"/>
        <v xml:space="preserve"> </v>
      </c>
      <c r="AB12" s="1">
        <f t="shared" si="10"/>
        <v>50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485</v>
      </c>
      <c r="AP12" t="s">
        <v>2285</v>
      </c>
      <c r="AQ12" s="22">
        <v>40.595136299915836</v>
      </c>
      <c r="AR12" s="21">
        <v>42.119739072679543</v>
      </c>
      <c r="AS12">
        <v>13.120233096237888</v>
      </c>
      <c r="AT12">
        <v>-40.595136299915836</v>
      </c>
      <c r="AU12">
        <v>-42.119739072679543</v>
      </c>
      <c r="AV12" t="s">
        <v>2324</v>
      </c>
    </row>
    <row r="13" spans="1:48" x14ac:dyDescent="0.25">
      <c r="A13" s="14">
        <v>1.5999999999999996E-10</v>
      </c>
      <c r="B13" t="s">
        <v>814</v>
      </c>
      <c r="C13" s="4">
        <v>5</v>
      </c>
      <c r="D13" s="4">
        <v>1</v>
      </c>
      <c r="E13" s="4">
        <v>4</v>
      </c>
      <c r="F13" s="4">
        <v>10</v>
      </c>
      <c r="G13" s="4">
        <v>390</v>
      </c>
      <c r="H13" s="4">
        <v>327.19</v>
      </c>
      <c r="I13" s="34">
        <v>14820.391369010002</v>
      </c>
      <c r="J13" s="35" t="s">
        <v>2161</v>
      </c>
      <c r="K13" s="35" t="s">
        <v>2161</v>
      </c>
      <c r="L13" s="35" t="s">
        <v>2161</v>
      </c>
      <c r="M13" s="35" t="s">
        <v>2161</v>
      </c>
      <c r="N13" s="4">
        <v>4.3280000000000003</v>
      </c>
      <c r="O13" s="4">
        <v>12.708333333333346</v>
      </c>
      <c r="P13" s="35" t="s">
        <v>124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"/>
        <v>0.19196796984122511</v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>
        <f t="shared" si="11"/>
        <v>72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814</v>
      </c>
      <c r="AP13" t="s">
        <v>2325</v>
      </c>
      <c r="AQ13" s="22" t="e">
        <v>#VALUE!</v>
      </c>
      <c r="AR13" s="21" t="e">
        <v>#VALUE!</v>
      </c>
      <c r="AS13">
        <v>19.196796968122509</v>
      </c>
      <c r="AT13" t="e">
        <v>#VALUE!</v>
      </c>
      <c r="AU13" t="e">
        <v>#VALUE!</v>
      </c>
      <c r="AV13" t="s">
        <v>2326</v>
      </c>
    </row>
    <row r="14" spans="1:48" x14ac:dyDescent="0.25">
      <c r="A14" s="14">
        <v>1.6999999999999996E-10</v>
      </c>
      <c r="B14" t="s">
        <v>255</v>
      </c>
      <c r="C14" s="4">
        <v>18</v>
      </c>
      <c r="D14" s="4">
        <v>2</v>
      </c>
      <c r="E14" s="4">
        <v>4</v>
      </c>
      <c r="F14" s="4">
        <v>24</v>
      </c>
      <c r="G14" s="4">
        <v>124</v>
      </c>
      <c r="H14" s="4">
        <v>110.96</v>
      </c>
      <c r="I14" s="34">
        <v>197155.96362207999</v>
      </c>
      <c r="J14" s="35">
        <v>24.823266219239372</v>
      </c>
      <c r="K14" s="35">
        <v>23.198829186702902</v>
      </c>
      <c r="L14" s="35">
        <v>18.337191234480329</v>
      </c>
      <c r="M14" s="35">
        <v>17.683260636030354</v>
      </c>
      <c r="N14" s="4">
        <v>4.47</v>
      </c>
      <c r="O14" s="4">
        <v>22.465753424657532</v>
      </c>
      <c r="P14" s="35">
        <v>1.5095529920692141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255</v>
      </c>
      <c r="AP14" t="s">
        <v>2325</v>
      </c>
      <c r="AQ14" s="22">
        <v>-10.309212039111504</v>
      </c>
      <c r="AR14" s="21">
        <v>-24.056475381629582</v>
      </c>
      <c r="AS14">
        <v>11.7519826964672</v>
      </c>
      <c r="AT14">
        <v>10.309212039111504</v>
      </c>
      <c r="AU14">
        <v>24.056475381629582</v>
      </c>
      <c r="AV14" t="s">
        <v>2327</v>
      </c>
    </row>
    <row r="15" spans="1:48" x14ac:dyDescent="0.25">
      <c r="A15" s="14">
        <v>1.7999999999999995E-10</v>
      </c>
      <c r="B15" t="s">
        <v>516</v>
      </c>
      <c r="C15" s="4">
        <v>17</v>
      </c>
      <c r="D15" s="4">
        <v>1</v>
      </c>
      <c r="E15" s="4">
        <v>10</v>
      </c>
      <c r="F15" s="4">
        <v>28</v>
      </c>
      <c r="G15" s="4">
        <v>305</v>
      </c>
      <c r="H15" s="4">
        <v>285.66000000000003</v>
      </c>
      <c r="I15" s="34">
        <v>181853.10648648001</v>
      </c>
      <c r="J15" s="35">
        <v>33.457484188334504</v>
      </c>
      <c r="K15" s="35">
        <v>30.441176470588236</v>
      </c>
      <c r="L15" s="35">
        <v>18.969302455823239</v>
      </c>
      <c r="M15" s="35">
        <v>17.600505103854555</v>
      </c>
      <c r="N15" s="4">
        <v>8.5380000000000003</v>
      </c>
      <c r="O15" s="4">
        <v>14.450402144772124</v>
      </c>
      <c r="P15" s="35">
        <v>1.2318840579710144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516</v>
      </c>
      <c r="AP15" t="s">
        <v>2189</v>
      </c>
      <c r="AQ15" s="22">
        <v>-48.677804323983096</v>
      </c>
      <c r="AR15" s="21">
        <v>-28.332893136466875</v>
      </c>
      <c r="AS15">
        <v>6.7702863544073288</v>
      </c>
      <c r="AT15">
        <v>48.677804323983096</v>
      </c>
      <c r="AU15">
        <v>28.332893136466875</v>
      </c>
      <c r="AV15" t="s">
        <v>2328</v>
      </c>
    </row>
    <row r="16" spans="1:48" x14ac:dyDescent="0.25">
      <c r="A16" s="14">
        <v>1.8999999999999994E-10</v>
      </c>
      <c r="B16" t="s">
        <v>412</v>
      </c>
      <c r="C16" s="4">
        <v>23</v>
      </c>
      <c r="D16" s="4">
        <v>0</v>
      </c>
      <c r="E16" s="4">
        <v>5</v>
      </c>
      <c r="F16" s="4">
        <v>28</v>
      </c>
      <c r="G16" s="4">
        <v>627.5</v>
      </c>
      <c r="H16" s="4">
        <v>575.74</v>
      </c>
      <c r="I16" s="34">
        <v>275203.72000000003</v>
      </c>
      <c r="J16" s="35" t="s">
        <v>2161</v>
      </c>
      <c r="K16" s="35" t="s">
        <v>2161</v>
      </c>
      <c r="L16" s="35">
        <v>34.632238135177481</v>
      </c>
      <c r="M16" s="35">
        <v>30.181295821266037</v>
      </c>
      <c r="N16" s="4">
        <v>12.115</v>
      </c>
      <c r="O16" s="4">
        <v>19.950495049504958</v>
      </c>
      <c r="P16" s="35">
        <v>0</v>
      </c>
      <c r="Q16" s="36">
        <f t="shared" si="0"/>
        <v>82.142857143047138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>
        <f t="shared" si="13"/>
        <v>39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412</v>
      </c>
      <c r="AP16" t="s">
        <v>2261</v>
      </c>
      <c r="AQ16" s="22" t="e">
        <v>#VALUE!</v>
      </c>
      <c r="AR16" s="21">
        <v>-134.29724556445328</v>
      </c>
      <c r="AS16">
        <v>8.9901691735853042</v>
      </c>
      <c r="AT16" t="e">
        <v>#VALUE!</v>
      </c>
      <c r="AU16">
        <v>134.29724556445328</v>
      </c>
      <c r="AV16" t="s">
        <v>2329</v>
      </c>
    </row>
    <row r="17" spans="1:48" x14ac:dyDescent="0.25">
      <c r="A17" s="14">
        <v>1.9999999999999993E-10</v>
      </c>
      <c r="B17" t="s">
        <v>239</v>
      </c>
      <c r="C17" s="4">
        <v>19</v>
      </c>
      <c r="D17" s="4">
        <v>1</v>
      </c>
      <c r="E17" s="4">
        <v>4</v>
      </c>
      <c r="F17" s="4">
        <v>24</v>
      </c>
      <c r="G17" s="4">
        <v>185</v>
      </c>
      <c r="H17" s="4">
        <v>163.66999999999999</v>
      </c>
      <c r="I17" s="34">
        <v>60365.901669059989</v>
      </c>
      <c r="J17" s="35">
        <v>25.909450688618012</v>
      </c>
      <c r="K17" s="35">
        <v>23.451783923198164</v>
      </c>
      <c r="L17" s="35">
        <v>21.347762280774667</v>
      </c>
      <c r="M17" s="35">
        <v>19.534144204441741</v>
      </c>
      <c r="N17" s="4">
        <v>6.3170000000000002</v>
      </c>
      <c r="O17" s="4">
        <v>28.655804480651732</v>
      </c>
      <c r="P17" s="35">
        <v>1.6398851347223073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 t="str">
        <f t="shared" si="14"/>
        <v xml:space="preserve"> </v>
      </c>
      <c r="AH17" s="38" t="str">
        <f t="shared" si="15"/>
        <v xml:space="preserve"> </v>
      </c>
      <c r="AI17" s="1" t="str">
        <f t="shared" si="16"/>
        <v xml:space="preserve"> 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239</v>
      </c>
      <c r="AP17" t="s">
        <v>2330</v>
      </c>
      <c r="AQ17" s="22">
        <v>-15.135980276943716</v>
      </c>
      <c r="AR17" s="21">
        <v>-44.423871244687696</v>
      </c>
      <c r="AS17">
        <v>13.032321133989132</v>
      </c>
      <c r="AT17">
        <v>15.135980276943716</v>
      </c>
      <c r="AU17">
        <v>44.423871244687696</v>
      </c>
      <c r="AV17" t="s">
        <v>2331</v>
      </c>
    </row>
    <row r="18" spans="1:48" x14ac:dyDescent="0.25">
      <c r="A18" s="14">
        <v>2.0999999999999992E-10</v>
      </c>
      <c r="B18" t="s">
        <v>261</v>
      </c>
      <c r="C18" s="4">
        <v>10</v>
      </c>
      <c r="D18" s="4">
        <v>1</v>
      </c>
      <c r="E18" s="4">
        <v>3</v>
      </c>
      <c r="F18" s="4">
        <v>14</v>
      </c>
      <c r="G18" s="4">
        <v>70</v>
      </c>
      <c r="H18" s="4">
        <v>61.64</v>
      </c>
      <c r="I18" s="34">
        <v>34438.398060399995</v>
      </c>
      <c r="J18" s="35">
        <v>13.67953839325344</v>
      </c>
      <c r="K18" s="35">
        <v>13.907942238267147</v>
      </c>
      <c r="L18" s="35">
        <v>10.696589592822715</v>
      </c>
      <c r="M18" s="35">
        <v>10.684312727919595</v>
      </c>
      <c r="N18" s="4">
        <v>4.5060000000000002</v>
      </c>
      <c r="O18" s="4">
        <v>25.515320334261848</v>
      </c>
      <c r="P18" s="35">
        <v>2.3913043478260869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-0.39211097851054744</v>
      </c>
      <c r="W18" s="37" t="str">
        <f t="shared" si="6"/>
        <v/>
      </c>
      <c r="X18" s="37">
        <f t="shared" si="7"/>
        <v>-0.2763443503854518</v>
      </c>
      <c r="Y18" s="1" t="str">
        <f t="shared" si="8"/>
        <v xml:space="preserve"> </v>
      </c>
      <c r="Z18" s="1">
        <f t="shared" si="9"/>
        <v>79</v>
      </c>
      <c r="AA18" s="1" t="str">
        <f t="shared" si="8"/>
        <v xml:space="preserve"> </v>
      </c>
      <c r="AB18" s="1">
        <f t="shared" si="10"/>
        <v>94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261</v>
      </c>
      <c r="AP18" t="s">
        <v>2332</v>
      </c>
      <c r="AQ18" s="22">
        <v>39.211097851054745</v>
      </c>
      <c r="AR18" s="21">
        <v>27.634435038545181</v>
      </c>
      <c r="AS18">
        <v>13.562621674237496</v>
      </c>
      <c r="AT18">
        <v>-39.211097851054745</v>
      </c>
      <c r="AU18">
        <v>-27.634435038545181</v>
      </c>
      <c r="AV18" t="s">
        <v>2333</v>
      </c>
    </row>
    <row r="19" spans="1:48" x14ac:dyDescent="0.25">
      <c r="A19" s="14">
        <v>2.1999999999999991E-10</v>
      </c>
      <c r="B19" t="s">
        <v>262</v>
      </c>
      <c r="C19" s="4">
        <v>6</v>
      </c>
      <c r="D19" s="4">
        <v>5</v>
      </c>
      <c r="E19" s="4">
        <v>11</v>
      </c>
      <c r="F19" s="4">
        <v>22</v>
      </c>
      <c r="G19" s="4">
        <v>194</v>
      </c>
      <c r="H19" s="4">
        <v>196.79</v>
      </c>
      <c r="I19" s="34">
        <v>83737.750192799998</v>
      </c>
      <c r="J19" s="35">
        <v>33.057282042667559</v>
      </c>
      <c r="K19" s="35">
        <v>30.127066748315983</v>
      </c>
      <c r="L19" s="35">
        <v>22.607016503948202</v>
      </c>
      <c r="M19" s="35">
        <v>20.848801636069126</v>
      </c>
      <c r="N19" s="4">
        <v>5.9530000000000003</v>
      </c>
      <c r="O19" s="4">
        <v>0.55743243243243856</v>
      </c>
      <c r="P19" s="35">
        <v>1.8862747090807463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262</v>
      </c>
      <c r="AP19" t="s">
        <v>2334</v>
      </c>
      <c r="AQ19" s="22">
        <v>-46.899392774310925</v>
      </c>
      <c r="AR19" s="21">
        <v>-52.943095292621223</v>
      </c>
      <c r="AS19">
        <v>-1.4177549672239387</v>
      </c>
      <c r="AT19">
        <v>46.899392774310925</v>
      </c>
      <c r="AU19">
        <v>52.943095292621223</v>
      </c>
      <c r="AV19" t="s">
        <v>2335</v>
      </c>
    </row>
    <row r="20" spans="1:48" x14ac:dyDescent="0.25">
      <c r="A20" s="14">
        <v>2.299999999999999E-10</v>
      </c>
      <c r="B20" t="s">
        <v>416</v>
      </c>
      <c r="C20" s="4">
        <v>14</v>
      </c>
      <c r="D20" s="4">
        <v>3</v>
      </c>
      <c r="E20" s="4">
        <v>3</v>
      </c>
      <c r="F20" s="4">
        <v>20</v>
      </c>
      <c r="G20" s="4">
        <v>340</v>
      </c>
      <c r="H20" s="4">
        <v>286.07</v>
      </c>
      <c r="I20" s="34">
        <v>62939.209022050003</v>
      </c>
      <c r="J20" s="35" t="s">
        <v>2161</v>
      </c>
      <c r="K20" s="35" t="s">
        <v>2161</v>
      </c>
      <c r="L20" s="35" t="s">
        <v>2161</v>
      </c>
      <c r="M20" s="35" t="s">
        <v>2161</v>
      </c>
      <c r="N20" s="4">
        <v>5.0030000000000001</v>
      </c>
      <c r="O20" s="4">
        <v>23.530864197530875</v>
      </c>
      <c r="P20" s="35">
        <v>0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0.18852029246616595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77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416</v>
      </c>
      <c r="AP20" t="s">
        <v>2261</v>
      </c>
      <c r="AQ20" s="22" t="e">
        <v>#VALUE!</v>
      </c>
      <c r="AR20" s="21" t="e">
        <v>#VALUE!</v>
      </c>
      <c r="AS20">
        <v>18.852029223616597</v>
      </c>
      <c r="AT20" t="e">
        <v>#VALUE!</v>
      </c>
      <c r="AU20" t="e">
        <v>#VALUE!</v>
      </c>
      <c r="AV20" t="s">
        <v>2336</v>
      </c>
    </row>
    <row r="21" spans="1:48" x14ac:dyDescent="0.25">
      <c r="A21" s="14">
        <v>2.399999999999999E-10</v>
      </c>
      <c r="B21" t="s">
        <v>524</v>
      </c>
      <c r="C21" s="4">
        <v>9</v>
      </c>
      <c r="D21" s="4">
        <v>1</v>
      </c>
      <c r="E21" s="4">
        <v>6</v>
      </c>
      <c r="F21" s="4">
        <v>16</v>
      </c>
      <c r="G21" s="4">
        <v>89</v>
      </c>
      <c r="H21" s="4">
        <v>82.52</v>
      </c>
      <c r="I21" s="34">
        <v>21076.432952439998</v>
      </c>
      <c r="J21" s="35">
        <v>21.865394806571278</v>
      </c>
      <c r="K21" s="35">
        <v>20.425742574257423</v>
      </c>
      <c r="L21" s="35">
        <v>12.432502877083563</v>
      </c>
      <c r="M21" s="35">
        <v>11.18663626949928</v>
      </c>
      <c r="N21" s="4">
        <v>3.774</v>
      </c>
      <c r="O21" s="4">
        <v>7.8285714285714292</v>
      </c>
      <c r="P21" s="35">
        <v>2.6333010179350462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>
        <f t="shared" si="7"/>
        <v>-0.15890472680307133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>
        <f t="shared" si="10"/>
        <v>136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524</v>
      </c>
      <c r="AP21" t="s">
        <v>2337</v>
      </c>
      <c r="AQ21" s="22">
        <v>2.8349270907966351</v>
      </c>
      <c r="AR21" s="21">
        <v>15.890472680307132</v>
      </c>
      <c r="AS21">
        <v>7.8526417838099993</v>
      </c>
      <c r="AT21">
        <v>-2.8349270907966351</v>
      </c>
      <c r="AU21">
        <v>-15.890472680307132</v>
      </c>
      <c r="AV21" t="s">
        <v>2338</v>
      </c>
    </row>
    <row r="22" spans="1:48" x14ac:dyDescent="0.25">
      <c r="A22" s="14">
        <v>2.4999999999999991E-10</v>
      </c>
      <c r="B22" t="s">
        <v>1139</v>
      </c>
      <c r="C22" s="4">
        <v>13</v>
      </c>
      <c r="D22" s="4">
        <v>1</v>
      </c>
      <c r="E22" s="4">
        <v>7</v>
      </c>
      <c r="F22" s="4">
        <v>21</v>
      </c>
      <c r="G22" s="4">
        <v>96.5</v>
      </c>
      <c r="H22" s="4">
        <v>83.26</v>
      </c>
      <c r="I22" s="34">
        <v>41609.218304000002</v>
      </c>
      <c r="J22" s="35">
        <v>17.8096256684492</v>
      </c>
      <c r="K22" s="35">
        <v>16.742409008646693</v>
      </c>
      <c r="L22" s="35">
        <v>11.994672593025221</v>
      </c>
      <c r="M22" s="35">
        <v>11.076578624334898</v>
      </c>
      <c r="N22" s="4">
        <v>4.6749999999999998</v>
      </c>
      <c r="O22" s="4">
        <v>5.2927927927927794</v>
      </c>
      <c r="P22" s="35">
        <v>3.5875570502041794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"/>
        <v>0.15901993779503962</v>
      </c>
      <c r="T22" s="37" t="str">
        <f t="shared" si="3"/>
        <v/>
      </c>
      <c r="U22" s="37" t="str">
        <f t="shared" si="4"/>
        <v/>
      </c>
      <c r="V22" s="37">
        <f t="shared" si="5"/>
        <v>-0.20857885628462491</v>
      </c>
      <c r="W22" s="37" t="str">
        <f t="shared" si="6"/>
        <v/>
      </c>
      <c r="X22" s="37">
        <f t="shared" si="7"/>
        <v>-0.18852522928956061</v>
      </c>
      <c r="Y22" s="1" t="str">
        <f t="shared" si="8"/>
        <v xml:space="preserve"> </v>
      </c>
      <c r="Z22" s="1">
        <f t="shared" si="9"/>
        <v>143</v>
      </c>
      <c r="AA22" s="1" t="str">
        <f t="shared" si="8"/>
        <v xml:space="preserve"> </v>
      </c>
      <c r="AB22" s="1">
        <f t="shared" si="10"/>
        <v>129</v>
      </c>
      <c r="AC22" s="1">
        <f t="shared" si="11"/>
        <v>105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3.5875570504541794</v>
      </c>
      <c r="AH22" s="38" t="str">
        <f t="shared" si="15"/>
        <v xml:space="preserve"> </v>
      </c>
      <c r="AI22" s="1">
        <f t="shared" si="16"/>
        <v>36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1139</v>
      </c>
      <c r="AP22" t="s">
        <v>2337</v>
      </c>
      <c r="AQ22" s="22">
        <v>20.857885628462491</v>
      </c>
      <c r="AR22" s="21">
        <v>18.852522928956063</v>
      </c>
      <c r="AS22">
        <v>15.901993754503962</v>
      </c>
      <c r="AT22">
        <v>-20.857885628462491</v>
      </c>
      <c r="AU22">
        <v>-18.852522928956063</v>
      </c>
      <c r="AV22" t="s">
        <v>2339</v>
      </c>
    </row>
    <row r="23" spans="1:48" x14ac:dyDescent="0.25">
      <c r="A23" s="14">
        <v>2.5999999999999993E-10</v>
      </c>
      <c r="B23" t="s">
        <v>413</v>
      </c>
      <c r="C23" s="4">
        <v>9</v>
      </c>
      <c r="D23" s="4">
        <v>0</v>
      </c>
      <c r="E23" s="4">
        <v>2</v>
      </c>
      <c r="F23" s="4">
        <v>11</v>
      </c>
      <c r="G23" s="4">
        <v>30</v>
      </c>
      <c r="H23" s="4">
        <v>25.74</v>
      </c>
      <c r="I23" s="34">
        <v>17149.463777159999</v>
      </c>
      <c r="J23" s="35">
        <v>16.660194174757283</v>
      </c>
      <c r="K23" s="35">
        <v>15.385534967124924</v>
      </c>
      <c r="L23" s="35">
        <v>11.815119461174179</v>
      </c>
      <c r="M23" s="35">
        <v>10.917363030031485</v>
      </c>
      <c r="N23" s="4">
        <v>1.5449999999999999</v>
      </c>
      <c r="O23" s="4">
        <v>7.2916666666666661</v>
      </c>
      <c r="P23" s="35">
        <v>2.3892773892773893</v>
      </c>
      <c r="Q23" s="36">
        <f t="shared" si="0"/>
        <v>81.818181818441815</v>
      </c>
      <c r="R23" s="36" t="str">
        <f t="shared" si="1"/>
        <v xml:space="preserve"> </v>
      </c>
      <c r="S23" s="37">
        <f t="shared" si="2"/>
        <v>0.16550116576116555</v>
      </c>
      <c r="T23" s="37" t="str">
        <f t="shared" si="3"/>
        <v/>
      </c>
      <c r="U23" s="37" t="str">
        <f t="shared" si="4"/>
        <v/>
      </c>
      <c r="V23" s="37">
        <f t="shared" si="5"/>
        <v>-0.25965709926935476</v>
      </c>
      <c r="W23" s="37" t="str">
        <f t="shared" si="6"/>
        <v/>
      </c>
      <c r="X23" s="37">
        <f t="shared" si="7"/>
        <v>-0.20067252513020661</v>
      </c>
      <c r="Y23" s="1" t="str">
        <f t="shared" si="8"/>
        <v xml:space="preserve"> </v>
      </c>
      <c r="Z23" s="1">
        <f t="shared" si="9"/>
        <v>125</v>
      </c>
      <c r="AA23" s="1" t="str">
        <f t="shared" si="8"/>
        <v xml:space="preserve"> </v>
      </c>
      <c r="AB23" s="1">
        <f t="shared" si="10"/>
        <v>123</v>
      </c>
      <c r="AC23" s="1">
        <f t="shared" si="11"/>
        <v>94</v>
      </c>
      <c r="AD23" s="1" t="str">
        <f t="shared" si="12"/>
        <v xml:space="preserve"> </v>
      </c>
      <c r="AE23" s="1">
        <f t="shared" si="13"/>
        <v>42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413</v>
      </c>
      <c r="AP23" t="s">
        <v>2337</v>
      </c>
      <c r="AQ23" s="22">
        <v>25.965709926935475</v>
      </c>
      <c r="AR23" s="21">
        <v>20.067252513020662</v>
      </c>
      <c r="AS23">
        <v>16.550116550116556</v>
      </c>
      <c r="AT23">
        <v>-25.965709926935475</v>
      </c>
      <c r="AU23">
        <v>-20.067252513020662</v>
      </c>
      <c r="AV23" t="s">
        <v>2340</v>
      </c>
    </row>
    <row r="24" spans="1:48" x14ac:dyDescent="0.25">
      <c r="A24" s="14">
        <v>2.6999999999999995E-10</v>
      </c>
      <c r="B24" t="s">
        <v>256</v>
      </c>
      <c r="C24" s="4">
        <v>3</v>
      </c>
      <c r="D24" s="4">
        <v>1</v>
      </c>
      <c r="E24" s="4">
        <v>8</v>
      </c>
      <c r="F24" s="4">
        <v>12</v>
      </c>
      <c r="G24" s="4">
        <v>56</v>
      </c>
      <c r="H24" s="4">
        <v>52.83</v>
      </c>
      <c r="I24" s="34">
        <v>35906.819972220001</v>
      </c>
      <c r="J24" s="35">
        <v>10.138169257340241</v>
      </c>
      <c r="K24" s="35">
        <v>10.268221574344022</v>
      </c>
      <c r="L24" s="35" t="s">
        <v>2161</v>
      </c>
      <c r="M24" s="35" t="s">
        <v>2161</v>
      </c>
      <c r="N24" s="4">
        <v>5.2110000000000003</v>
      </c>
      <c r="O24" s="4">
        <v>5.0604838709677491</v>
      </c>
      <c r="P24" s="35">
        <v>2.4985803520726861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-0.54948174328905297</v>
      </c>
      <c r="W24" s="37" t="str">
        <f t="shared" si="6"/>
        <v xml:space="preserve"> </v>
      </c>
      <c r="X24" s="37" t="str">
        <f t="shared" si="7"/>
        <v xml:space="preserve"> </v>
      </c>
      <c r="Y24" s="1" t="str">
        <f t="shared" si="8"/>
        <v xml:space="preserve"> </v>
      </c>
      <c r="Z24" s="1">
        <f t="shared" si="9"/>
        <v>31</v>
      </c>
      <c r="AA24" s="1" t="str">
        <f t="shared" si="8"/>
        <v xml:space="preserve"> </v>
      </c>
      <c r="AB24" s="1" t="str">
        <f t="shared" si="10"/>
        <v xml:space="preserve"> 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256</v>
      </c>
      <c r="AP24" t="s">
        <v>2341</v>
      </c>
      <c r="AQ24" s="22">
        <v>54.948174328905296</v>
      </c>
      <c r="AR24" s="21" t="e">
        <v>#VALUE!</v>
      </c>
      <c r="AS24">
        <v>6.000378572780618</v>
      </c>
      <c r="AT24">
        <v>-54.948174328905296</v>
      </c>
      <c r="AU24" t="e">
        <v>#VALUE!</v>
      </c>
      <c r="AV24" t="s">
        <v>2342</v>
      </c>
    </row>
    <row r="25" spans="1:48" x14ac:dyDescent="0.25">
      <c r="A25" s="14">
        <v>2.7999999999999996E-10</v>
      </c>
      <c r="B25" t="s">
        <v>248</v>
      </c>
      <c r="C25" s="4">
        <v>9</v>
      </c>
      <c r="D25" s="4">
        <v>0</v>
      </c>
      <c r="E25" s="4">
        <v>9</v>
      </c>
      <c r="F25" s="4">
        <v>18</v>
      </c>
      <c r="G25" s="4">
        <v>56.5</v>
      </c>
      <c r="H25" s="4">
        <v>47.55</v>
      </c>
      <c r="I25" s="34">
        <v>40804.587764849995</v>
      </c>
      <c r="J25" s="35">
        <v>10.743334839584273</v>
      </c>
      <c r="K25" s="35">
        <v>9.3016431924882621</v>
      </c>
      <c r="L25" s="35" t="s">
        <v>2161</v>
      </c>
      <c r="M25" s="35" t="s">
        <v>2161</v>
      </c>
      <c r="N25" s="4">
        <v>4.4260000000000002</v>
      </c>
      <c r="O25" s="4">
        <v>75.634920634920647</v>
      </c>
      <c r="P25" s="35">
        <v>2.7486855941114614</v>
      </c>
      <c r="Q25" s="36" t="str">
        <f t="shared" si="0"/>
        <v xml:space="preserve"> </v>
      </c>
      <c r="R25" s="36" t="str">
        <f t="shared" si="1"/>
        <v xml:space="preserve"> </v>
      </c>
      <c r="S25" s="37">
        <f t="shared" si="2"/>
        <v>0.18822292351869627</v>
      </c>
      <c r="T25" s="37" t="str">
        <f t="shared" si="3"/>
        <v/>
      </c>
      <c r="U25" s="37" t="str">
        <f t="shared" si="4"/>
        <v/>
      </c>
      <c r="V25" s="37">
        <f t="shared" si="5"/>
        <v>-0.52258949714346303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39</v>
      </c>
      <c r="AA25" s="1" t="str">
        <f t="shared" si="8"/>
        <v xml:space="preserve"> </v>
      </c>
      <c r="AB25" s="1" t="str">
        <f t="shared" si="10"/>
        <v xml:space="preserve"> </v>
      </c>
      <c r="AC25" s="1">
        <f t="shared" si="11"/>
        <v>78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248</v>
      </c>
      <c r="AP25" t="s">
        <v>2171</v>
      </c>
      <c r="AQ25" s="22">
        <v>52.258949714346301</v>
      </c>
      <c r="AR25" s="21" t="e">
        <v>#VALUE!</v>
      </c>
      <c r="AS25">
        <v>18.822292323869625</v>
      </c>
      <c r="AT25">
        <v>-52.258949714346301</v>
      </c>
      <c r="AU25" t="e">
        <v>#VALUE!</v>
      </c>
      <c r="AV25" t="s">
        <v>2343</v>
      </c>
    </row>
    <row r="26" spans="1:48" x14ac:dyDescent="0.25">
      <c r="A26" s="14">
        <v>2.8999999999999998E-10</v>
      </c>
      <c r="B26" t="s">
        <v>564</v>
      </c>
      <c r="C26" s="4">
        <v>5</v>
      </c>
      <c r="D26" s="4">
        <v>0</v>
      </c>
      <c r="E26" s="4">
        <v>0</v>
      </c>
      <c r="F26" s="4">
        <v>5</v>
      </c>
      <c r="G26" s="4">
        <v>188</v>
      </c>
      <c r="H26" s="4">
        <v>154.83000000000001</v>
      </c>
      <c r="I26" s="34">
        <v>9377.5317873900021</v>
      </c>
      <c r="J26" s="35">
        <v>15.811887254901963</v>
      </c>
      <c r="K26" s="35">
        <v>12.8096301811864</v>
      </c>
      <c r="L26" s="35" t="s">
        <v>2161</v>
      </c>
      <c r="M26" s="35" t="s">
        <v>2161</v>
      </c>
      <c r="N26" s="4">
        <v>9.7919999999999998</v>
      </c>
      <c r="O26" s="4">
        <v>13.464658169177277</v>
      </c>
      <c r="P26" s="35">
        <v>1.7264096105405928</v>
      </c>
      <c r="Q26" s="36">
        <f t="shared" si="0"/>
        <v>100.00000000029</v>
      </c>
      <c r="R26" s="36" t="str">
        <f t="shared" si="1"/>
        <v xml:space="preserve"> </v>
      </c>
      <c r="S26" s="37">
        <f t="shared" si="2"/>
        <v>0.21423496767358194</v>
      </c>
      <c r="T26" s="37" t="str">
        <f t="shared" si="3"/>
        <v/>
      </c>
      <c r="U26" s="37" t="str">
        <f t="shared" si="4"/>
        <v/>
      </c>
      <c r="V26" s="37">
        <f t="shared" si="5"/>
        <v>-0.29735401919524251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>
        <f t="shared" si="9"/>
        <v>109</v>
      </c>
      <c r="AA26" s="1" t="str">
        <f t="shared" si="8"/>
        <v xml:space="preserve"> </v>
      </c>
      <c r="AB26" s="1" t="str">
        <f t="shared" si="10"/>
        <v xml:space="preserve"> </v>
      </c>
      <c r="AC26" s="1">
        <f t="shared" si="11"/>
        <v>48</v>
      </c>
      <c r="AD26" s="1" t="str">
        <f t="shared" si="12"/>
        <v xml:space="preserve"> </v>
      </c>
      <c r="AE26" s="1">
        <f t="shared" si="13"/>
        <v>4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564</v>
      </c>
      <c r="AP26" t="s">
        <v>2171</v>
      </c>
      <c r="AQ26" s="22">
        <v>29.73540191952425</v>
      </c>
      <c r="AR26" s="21" t="e">
        <v>#VALUE!</v>
      </c>
      <c r="AS26">
        <v>21.423496738358196</v>
      </c>
      <c r="AT26">
        <v>-29.73540191952425</v>
      </c>
      <c r="AU26" t="e">
        <v>#VALUE!</v>
      </c>
      <c r="AV26" t="s">
        <v>2344</v>
      </c>
    </row>
    <row r="27" spans="1:48" x14ac:dyDescent="0.25">
      <c r="A27" s="14">
        <v>3E-10</v>
      </c>
      <c r="B27" t="s">
        <v>323</v>
      </c>
      <c r="C27" s="4">
        <v>8</v>
      </c>
      <c r="D27" s="4">
        <v>1</v>
      </c>
      <c r="E27" s="4">
        <v>3</v>
      </c>
      <c r="F27" s="4">
        <v>12</v>
      </c>
      <c r="G27" s="4">
        <v>159</v>
      </c>
      <c r="H27" s="4">
        <v>140.21</v>
      </c>
      <c r="I27" s="34">
        <v>28916.486965799999</v>
      </c>
      <c r="J27" s="35">
        <v>27.288828337874662</v>
      </c>
      <c r="K27" s="35">
        <v>25.712451861360719</v>
      </c>
      <c r="L27" s="35">
        <v>16.126677317864516</v>
      </c>
      <c r="M27" s="35">
        <v>14.513831213361355</v>
      </c>
      <c r="N27" s="4">
        <v>5.1379999999999999</v>
      </c>
      <c r="O27" s="4">
        <v>8.855932203389834</v>
      </c>
      <c r="P27" s="35">
        <v>1.3479780329505742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"/>
        <v/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/>
      </c>
      <c r="X27" s="37" t="str">
        <f t="shared" si="7"/>
        <v/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 t="str">
        <f t="shared" si="11"/>
        <v xml:space="preserve"> 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323</v>
      </c>
      <c r="AP27" t="s">
        <v>2345</v>
      </c>
      <c r="AQ27" s="22">
        <v>-21.265635425867369</v>
      </c>
      <c r="AR27" s="21">
        <v>-9.101700587016893</v>
      </c>
      <c r="AS27">
        <v>13.401326581556239</v>
      </c>
      <c r="AT27">
        <v>21.265635425867369</v>
      </c>
      <c r="AU27">
        <v>9.101700587016893</v>
      </c>
      <c r="AV27" t="s">
        <v>2346</v>
      </c>
    </row>
    <row r="28" spans="1:48" x14ac:dyDescent="0.25">
      <c r="A28" s="14">
        <v>3.1000000000000002E-10</v>
      </c>
      <c r="B28" t="s">
        <v>537</v>
      </c>
      <c r="C28" s="4">
        <v>12</v>
      </c>
      <c r="D28" s="4">
        <v>1</v>
      </c>
      <c r="E28" s="4">
        <v>3</v>
      </c>
      <c r="F28" s="4">
        <v>16</v>
      </c>
      <c r="G28" s="4">
        <v>130</v>
      </c>
      <c r="H28" s="4">
        <v>115.98</v>
      </c>
      <c r="I28" s="34">
        <v>18903.775626300001</v>
      </c>
      <c r="J28" s="35">
        <v>21.018484958318233</v>
      </c>
      <c r="K28" s="35">
        <v>19.230641684629415</v>
      </c>
      <c r="L28" s="35">
        <v>12.121634120596386</v>
      </c>
      <c r="M28" s="35">
        <v>11.144744815053617</v>
      </c>
      <c r="N28" s="4">
        <v>5.5179999999999998</v>
      </c>
      <c r="O28" s="4">
        <v>5.7088122605363996</v>
      </c>
      <c r="P28" s="35" t="s">
        <v>124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/>
      </c>
      <c r="V28" s="37" t="str">
        <f t="shared" si="5"/>
        <v/>
      </c>
      <c r="W28" s="37" t="str">
        <f t="shared" si="6"/>
        <v/>
      </c>
      <c r="X28" s="37">
        <f t="shared" si="7"/>
        <v>-0.17993590968322415</v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>
        <f t="shared" si="10"/>
        <v>131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537</v>
      </c>
      <c r="AP28" t="s">
        <v>2347</v>
      </c>
      <c r="AQ28" s="22">
        <v>6.5984108001462927</v>
      </c>
      <c r="AR28" s="21">
        <v>17.993590968322415</v>
      </c>
      <c r="AS28">
        <v>12.088291084669777</v>
      </c>
      <c r="AT28">
        <v>-6.5984108001462927</v>
      </c>
      <c r="AU28">
        <v>-17.993590968322415</v>
      </c>
      <c r="AV28" t="s">
        <v>2348</v>
      </c>
    </row>
    <row r="29" spans="1:48" x14ac:dyDescent="0.25">
      <c r="A29" s="14">
        <v>3.2000000000000003E-10</v>
      </c>
      <c r="B29" t="s">
        <v>583</v>
      </c>
      <c r="C29" s="4">
        <v>11</v>
      </c>
      <c r="D29" s="4">
        <v>5</v>
      </c>
      <c r="E29" s="4">
        <v>8</v>
      </c>
      <c r="F29" s="4">
        <v>24</v>
      </c>
      <c r="G29" s="4">
        <v>177.5</v>
      </c>
      <c r="H29" s="4">
        <v>161.58000000000001</v>
      </c>
      <c r="I29" s="34">
        <v>18859.912645079999</v>
      </c>
      <c r="J29" s="35" t="s">
        <v>2161</v>
      </c>
      <c r="K29" s="35">
        <v>31.540113214913138</v>
      </c>
      <c r="L29" s="35">
        <v>24.716613645206326</v>
      </c>
      <c r="M29" s="35">
        <v>19.254891160018282</v>
      </c>
      <c r="N29" s="4">
        <v>3.6070000000000002</v>
      </c>
      <c r="O29" s="4">
        <v>-12.45145631067961</v>
      </c>
      <c r="P29" s="35">
        <v>0.95123158806783004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"/>
        <v/>
      </c>
      <c r="T29" s="37" t="str">
        <f t="shared" si="3"/>
        <v/>
      </c>
      <c r="U29" s="37" t="str">
        <f t="shared" si="4"/>
        <v xml:space="preserve"> </v>
      </c>
      <c r="V29" s="37" t="str">
        <f t="shared" si="5"/>
        <v xml:space="preserve"> </v>
      </c>
      <c r="W29" s="37" t="str">
        <f t="shared" si="6"/>
        <v/>
      </c>
      <c r="X29" s="37" t="str">
        <f t="shared" si="7"/>
        <v/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 t="str">
        <f t="shared" si="11"/>
        <v xml:space="preserve"> </v>
      </c>
      <c r="AD29" s="1" t="str">
        <f t="shared" si="12"/>
        <v xml:space="preserve"> </v>
      </c>
      <c r="AE29" s="1" t="str">
        <f t="shared" si="13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583</v>
      </c>
      <c r="AP29" t="s">
        <v>2349</v>
      </c>
      <c r="AQ29" s="22" t="e">
        <v>#VALUE!</v>
      </c>
      <c r="AR29" s="21">
        <v>-67.215138511952446</v>
      </c>
      <c r="AS29">
        <v>9.8527045426413995</v>
      </c>
      <c r="AT29" t="e">
        <v>#VALUE!</v>
      </c>
      <c r="AU29">
        <v>67.215138511952446</v>
      </c>
      <c r="AV29" t="s">
        <v>2350</v>
      </c>
    </row>
    <row r="30" spans="1:48" x14ac:dyDescent="0.25">
      <c r="A30" s="14">
        <v>3.3000000000000005E-10</v>
      </c>
      <c r="B30" t="s">
        <v>614</v>
      </c>
      <c r="C30" s="4">
        <v>11</v>
      </c>
      <c r="D30" s="4">
        <v>2</v>
      </c>
      <c r="E30" s="4">
        <v>3</v>
      </c>
      <c r="F30" s="4">
        <v>16</v>
      </c>
      <c r="G30" s="4">
        <v>715</v>
      </c>
      <c r="H30" s="4">
        <v>604.71</v>
      </c>
      <c r="I30" s="34">
        <v>47854.678268249998</v>
      </c>
      <c r="J30" s="35" t="s">
        <v>2161</v>
      </c>
      <c r="K30" s="35" t="s">
        <v>2161</v>
      </c>
      <c r="L30" s="35" t="s">
        <v>2161</v>
      </c>
      <c r="M30" s="35">
        <v>33.478176444245413</v>
      </c>
      <c r="N30" s="4">
        <v>10.459</v>
      </c>
      <c r="O30" s="4">
        <v>152.87717601547388</v>
      </c>
      <c r="P30" s="35" t="s">
        <v>124</v>
      </c>
      <c r="Q30" s="36" t="str">
        <f t="shared" si="0"/>
        <v xml:space="preserve"> </v>
      </c>
      <c r="R30" s="36" t="str">
        <f t="shared" si="1"/>
        <v xml:space="preserve"> </v>
      </c>
      <c r="S30" s="37">
        <f t="shared" si="2"/>
        <v>0.18238494517959733</v>
      </c>
      <c r="T30" s="37" t="str">
        <f t="shared" si="3"/>
        <v/>
      </c>
      <c r="U30" s="37" t="str">
        <f t="shared" si="4"/>
        <v xml:space="preserve"> </v>
      </c>
      <c r="V30" s="37" t="str">
        <f t="shared" si="5"/>
        <v xml:space="preserve"> </v>
      </c>
      <c r="W30" s="37" t="str">
        <f t="shared" si="6"/>
        <v xml:space="preserve"> </v>
      </c>
      <c r="X30" s="37" t="str">
        <f t="shared" si="7"/>
        <v xml:space="preserve"> </v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>
        <f t="shared" si="11"/>
        <v>83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614</v>
      </c>
      <c r="AP30" t="s">
        <v>2351</v>
      </c>
      <c r="AQ30" s="22" t="e">
        <v>#VALUE!</v>
      </c>
      <c r="AR30" s="21" t="e">
        <v>#VALUE!</v>
      </c>
      <c r="AS30">
        <v>18.238494484959734</v>
      </c>
      <c r="AT30" t="e">
        <v>#VALUE!</v>
      </c>
      <c r="AU30" t="e">
        <v>#VALUE!</v>
      </c>
      <c r="AV30" t="s">
        <v>2352</v>
      </c>
    </row>
    <row r="31" spans="1:48" x14ac:dyDescent="0.25">
      <c r="A31" s="14">
        <v>3.4000000000000007E-10</v>
      </c>
      <c r="B31" t="s">
        <v>463</v>
      </c>
      <c r="C31" s="4">
        <v>14</v>
      </c>
      <c r="D31" s="4">
        <v>0</v>
      </c>
      <c r="E31" s="4">
        <v>1</v>
      </c>
      <c r="F31" s="4">
        <v>15</v>
      </c>
      <c r="G31" s="4">
        <v>83</v>
      </c>
      <c r="H31" s="4">
        <v>64.209999999999994</v>
      </c>
      <c r="I31" s="34">
        <v>7992.9759285299988</v>
      </c>
      <c r="J31" s="35" t="s">
        <v>2161</v>
      </c>
      <c r="K31" s="35">
        <v>13.080057038093297</v>
      </c>
      <c r="L31" s="35" t="s">
        <v>2161</v>
      </c>
      <c r="M31" s="35">
        <v>6.097148442997387</v>
      </c>
      <c r="N31" s="4">
        <v>-2.8250000000000002</v>
      </c>
      <c r="O31" s="4">
        <v>72.222222222222214</v>
      </c>
      <c r="P31" s="35">
        <v>0</v>
      </c>
      <c r="Q31" s="36">
        <f t="shared" si="0"/>
        <v>93.333333333673323</v>
      </c>
      <c r="R31" s="36" t="str">
        <f t="shared" si="1"/>
        <v xml:space="preserve"> </v>
      </c>
      <c r="S31" s="37">
        <f t="shared" si="2"/>
        <v>0.29263354651660806</v>
      </c>
      <c r="T31" s="37" t="str">
        <f t="shared" si="3"/>
        <v/>
      </c>
      <c r="U31" s="37" t="str">
        <f t="shared" si="4"/>
        <v xml:space="preserve"> </v>
      </c>
      <c r="V31" s="37" t="str">
        <f t="shared" si="5"/>
        <v xml:space="preserve"> </v>
      </c>
      <c r="W31" s="37" t="str">
        <f t="shared" si="6"/>
        <v xml:space="preserve"> </v>
      </c>
      <c r="X31" s="37" t="str">
        <f t="shared" si="7"/>
        <v xml:space="preserve"> 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>
        <f t="shared" si="11"/>
        <v>9</v>
      </c>
      <c r="AD31" s="1" t="str">
        <f t="shared" si="12"/>
        <v xml:space="preserve"> </v>
      </c>
      <c r="AE31" s="1">
        <f t="shared" si="13"/>
        <v>6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463</v>
      </c>
      <c r="AP31" t="s">
        <v>2280</v>
      </c>
      <c r="AQ31" s="22" t="e">
        <v>#VALUE!</v>
      </c>
      <c r="AR31" s="21" t="e">
        <v>#VALUE!</v>
      </c>
      <c r="AS31">
        <v>29.263354617660809</v>
      </c>
      <c r="AT31" t="e">
        <v>#VALUE!</v>
      </c>
      <c r="AU31" t="e">
        <v>#VALUE!</v>
      </c>
      <c r="AV31" t="s">
        <v>2353</v>
      </c>
    </row>
    <row r="32" spans="1:48" x14ac:dyDescent="0.25">
      <c r="A32" s="14">
        <v>3.5000000000000008E-10</v>
      </c>
      <c r="B32" t="s">
        <v>472</v>
      </c>
      <c r="C32" s="4">
        <v>8</v>
      </c>
      <c r="D32" s="4">
        <v>2</v>
      </c>
      <c r="E32" s="4">
        <v>8</v>
      </c>
      <c r="F32" s="4">
        <v>18</v>
      </c>
      <c r="G32" s="4">
        <v>140</v>
      </c>
      <c r="H32" s="4">
        <v>128.5</v>
      </c>
      <c r="I32" s="34">
        <v>38465.020894000001</v>
      </c>
      <c r="J32" s="35">
        <v>8.1711814828945695</v>
      </c>
      <c r="K32" s="35">
        <v>9.6842263923430547</v>
      </c>
      <c r="L32" s="35" t="s">
        <v>2161</v>
      </c>
      <c r="M32" s="35" t="s">
        <v>2161</v>
      </c>
      <c r="N32" s="4">
        <v>15.726000000000001</v>
      </c>
      <c r="O32" s="4">
        <v>6.7617107942973558</v>
      </c>
      <c r="P32" s="35">
        <v>2.406225680933852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>
        <f t="shared" si="5"/>
        <v>-0.63689041448216899</v>
      </c>
      <c r="W32" s="37" t="str">
        <f t="shared" si="6"/>
        <v xml:space="preserve"> </v>
      </c>
      <c r="X32" s="37" t="str">
        <f t="shared" si="7"/>
        <v xml:space="preserve"> </v>
      </c>
      <c r="Y32" s="1" t="str">
        <f t="shared" si="8"/>
        <v xml:space="preserve"> </v>
      </c>
      <c r="Z32" s="1">
        <f t="shared" si="9"/>
        <v>10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472</v>
      </c>
      <c r="AP32" t="s">
        <v>2171</v>
      </c>
      <c r="AQ32" s="22">
        <v>63.689041448216898</v>
      </c>
      <c r="AR32" s="21" t="e">
        <v>#VALUE!</v>
      </c>
      <c r="AS32">
        <v>8.9494163424124409</v>
      </c>
      <c r="AT32">
        <v>-63.689041448216898</v>
      </c>
      <c r="AU32" t="e">
        <v>#VALUE!</v>
      </c>
      <c r="AV32" t="s">
        <v>2354</v>
      </c>
    </row>
    <row r="33" spans="1:48" x14ac:dyDescent="0.25">
      <c r="A33" s="14">
        <v>3.600000000000001E-10</v>
      </c>
      <c r="B33" t="s">
        <v>540</v>
      </c>
      <c r="C33" s="4">
        <v>3</v>
      </c>
      <c r="D33" s="4">
        <v>1</v>
      </c>
      <c r="E33" s="4">
        <v>8</v>
      </c>
      <c r="F33" s="4">
        <v>12</v>
      </c>
      <c r="G33" s="4">
        <v>144</v>
      </c>
      <c r="H33" s="4">
        <v>138.69</v>
      </c>
      <c r="I33" s="34">
        <v>12479.062272930001</v>
      </c>
      <c r="J33" s="35">
        <v>26.645533141210375</v>
      </c>
      <c r="K33" s="35">
        <v>24.378625417472314</v>
      </c>
      <c r="L33" s="35">
        <v>20.201178480110343</v>
      </c>
      <c r="M33" s="35">
        <v>18.757570417404985</v>
      </c>
      <c r="N33" s="4">
        <v>5.2050000000000001</v>
      </c>
      <c r="O33" s="4">
        <v>1.8590998043052789</v>
      </c>
      <c r="P33" s="35">
        <v>1.0390078592544523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/>
      </c>
      <c r="V33" s="37" t="str">
        <f t="shared" si="5"/>
        <v/>
      </c>
      <c r="W33" s="37" t="str">
        <f t="shared" si="6"/>
        <v/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540</v>
      </c>
      <c r="AP33" t="s">
        <v>2355</v>
      </c>
      <c r="AQ33" s="22">
        <v>-18.406971073406631</v>
      </c>
      <c r="AR33" s="21">
        <v>-36.666895641323435</v>
      </c>
      <c r="AS33">
        <v>3.8286826735885793</v>
      </c>
      <c r="AT33">
        <v>18.406971073406631</v>
      </c>
      <c r="AU33">
        <v>36.666895641323435</v>
      </c>
      <c r="AV33" t="s">
        <v>2356</v>
      </c>
    </row>
    <row r="34" spans="1:48" x14ac:dyDescent="0.25">
      <c r="A34" s="14">
        <v>3.7000000000000012E-10</v>
      </c>
      <c r="B34" t="s">
        <v>608</v>
      </c>
      <c r="C34" s="4">
        <v>4</v>
      </c>
      <c r="D34" s="4">
        <v>0</v>
      </c>
      <c r="E34" s="4">
        <v>14</v>
      </c>
      <c r="F34" s="4">
        <v>18</v>
      </c>
      <c r="G34" s="4">
        <v>175</v>
      </c>
      <c r="H34" s="4">
        <v>179.63</v>
      </c>
      <c r="I34" s="34">
        <v>39701.684284899995</v>
      </c>
      <c r="J34" s="35">
        <v>13.400223797090636</v>
      </c>
      <c r="K34" s="35">
        <v>12.674098638255838</v>
      </c>
      <c r="L34" s="35">
        <v>9.9457768658630421</v>
      </c>
      <c r="M34" s="35">
        <v>9.2771732057416276</v>
      </c>
      <c r="N34" s="4">
        <v>13.405000000000001</v>
      </c>
      <c r="O34" s="4">
        <v>7.1542765787370222</v>
      </c>
      <c r="P34" s="35">
        <v>0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"/>
        <v/>
      </c>
      <c r="T34" s="37" t="str">
        <f t="shared" si="3"/>
        <v/>
      </c>
      <c r="U34" s="37" t="str">
        <f t="shared" si="4"/>
        <v/>
      </c>
      <c r="V34" s="37">
        <f t="shared" si="5"/>
        <v>-0.40452311345750358</v>
      </c>
      <c r="W34" s="37" t="str">
        <f t="shared" si="6"/>
        <v/>
      </c>
      <c r="X34" s="37">
        <f t="shared" si="7"/>
        <v>-0.32713903283558898</v>
      </c>
      <c r="Y34" s="1" t="str">
        <f t="shared" si="8"/>
        <v xml:space="preserve"> </v>
      </c>
      <c r="Z34" s="1">
        <f t="shared" si="9"/>
        <v>75</v>
      </c>
      <c r="AA34" s="1" t="str">
        <f t="shared" si="8"/>
        <v xml:space="preserve"> </v>
      </c>
      <c r="AB34" s="1">
        <f t="shared" si="10"/>
        <v>79</v>
      </c>
      <c r="AC34" s="1" t="str">
        <f t="shared" si="11"/>
        <v xml:space="preserve"> 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608</v>
      </c>
      <c r="AP34" t="s">
        <v>2357</v>
      </c>
      <c r="AQ34" s="22">
        <v>40.45231134575036</v>
      </c>
      <c r="AR34" s="21">
        <v>32.713903283558899</v>
      </c>
      <c r="AS34">
        <v>-2.5775204587207057</v>
      </c>
      <c r="AT34">
        <v>-40.45231134575036</v>
      </c>
      <c r="AU34">
        <v>-32.713903283558899</v>
      </c>
      <c r="AV34" t="s">
        <v>2358</v>
      </c>
    </row>
    <row r="35" spans="1:48" x14ac:dyDescent="0.25">
      <c r="A35" s="14">
        <v>3.8000000000000014E-10</v>
      </c>
      <c r="B35" t="s">
        <v>427</v>
      </c>
      <c r="C35" s="4">
        <v>24</v>
      </c>
      <c r="D35" s="4">
        <v>0</v>
      </c>
      <c r="E35" s="4">
        <v>5</v>
      </c>
      <c r="F35" s="4">
        <v>29</v>
      </c>
      <c r="G35" s="4">
        <v>160</v>
      </c>
      <c r="H35" s="4">
        <v>133.44</v>
      </c>
      <c r="I35" s="34">
        <v>121961.59208064001</v>
      </c>
      <c r="J35" s="35">
        <v>20.227376080036379</v>
      </c>
      <c r="K35" s="35">
        <v>17.940306534014521</v>
      </c>
      <c r="L35" s="35">
        <v>16.309961010453947</v>
      </c>
      <c r="M35" s="35">
        <v>14.591992259313015</v>
      </c>
      <c r="N35" s="4">
        <v>6.5970000000000004</v>
      </c>
      <c r="O35" s="4">
        <v>58.201438848920873</v>
      </c>
      <c r="P35" s="35">
        <v>0.67820743405275785</v>
      </c>
      <c r="Q35" s="36">
        <f t="shared" si="0"/>
        <v>82.758620690035173</v>
      </c>
      <c r="R35" s="36" t="str">
        <f t="shared" si="1"/>
        <v xml:space="preserve"> </v>
      </c>
      <c r="S35" s="37">
        <f t="shared" si="2"/>
        <v>0.19904076776609123</v>
      </c>
      <c r="T35" s="37" t="str">
        <f t="shared" si="3"/>
        <v/>
      </c>
      <c r="U35" s="37" t="str">
        <f t="shared" si="4"/>
        <v/>
      </c>
      <c r="V35" s="37">
        <f t="shared" si="5"/>
        <v>-0.10113927099640363</v>
      </c>
      <c r="W35" s="37" t="str">
        <f t="shared" si="6"/>
        <v/>
      </c>
      <c r="X35" s="37" t="str">
        <f t="shared" si="7"/>
        <v/>
      </c>
      <c r="Y35" s="1" t="str">
        <f t="shared" si="8"/>
        <v xml:space="preserve"> </v>
      </c>
      <c r="Z35" s="1">
        <f t="shared" si="9"/>
        <v>173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64</v>
      </c>
      <c r="AD35" s="1" t="str">
        <f t="shared" si="12"/>
        <v xml:space="preserve"> </v>
      </c>
      <c r="AE35" s="1">
        <f t="shared" si="13"/>
        <v>34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427</v>
      </c>
      <c r="AP35" t="s">
        <v>2359</v>
      </c>
      <c r="AQ35" s="22">
        <v>10.113927099640364</v>
      </c>
      <c r="AR35" s="21">
        <v>-10.34166850832101</v>
      </c>
      <c r="AS35">
        <v>19.90407673860912</v>
      </c>
      <c r="AT35">
        <v>-10.113927099640364</v>
      </c>
      <c r="AU35">
        <v>10.34166850832101</v>
      </c>
      <c r="AV35" t="s">
        <v>2360</v>
      </c>
    </row>
    <row r="36" spans="1:48" x14ac:dyDescent="0.25">
      <c r="A36" s="14">
        <v>3.9000000000000015E-10</v>
      </c>
      <c r="B36" t="s">
        <v>1062</v>
      </c>
      <c r="C36" s="4">
        <v>3</v>
      </c>
      <c r="D36" s="4">
        <v>1</v>
      </c>
      <c r="E36" s="4">
        <v>7</v>
      </c>
      <c r="F36" s="4">
        <v>11</v>
      </c>
      <c r="G36" s="4">
        <v>12.5</v>
      </c>
      <c r="H36" s="4">
        <v>11.54</v>
      </c>
      <c r="I36" s="34">
        <v>17792.290619920001</v>
      </c>
      <c r="J36" s="35">
        <v>15.636856368563684</v>
      </c>
      <c r="K36" s="35">
        <v>14.663278271918676</v>
      </c>
      <c r="L36" s="35">
        <v>11.941245772482896</v>
      </c>
      <c r="M36" s="35">
        <v>11.436865144477602</v>
      </c>
      <c r="N36" s="4">
        <v>0.73799999999999999</v>
      </c>
      <c r="O36" s="4">
        <v>14.95327102803738</v>
      </c>
      <c r="P36" s="35">
        <v>4.0901213171577124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>
        <f t="shared" si="5"/>
        <v>-0.3051320122216068</v>
      </c>
      <c r="W36" s="37" t="str">
        <f t="shared" si="6"/>
        <v/>
      </c>
      <c r="X36" s="37">
        <f t="shared" si="7"/>
        <v>-0.19213971035297717</v>
      </c>
      <c r="Y36" s="1" t="str">
        <f t="shared" si="8"/>
        <v xml:space="preserve"> </v>
      </c>
      <c r="Z36" s="1">
        <f t="shared" si="9"/>
        <v>105</v>
      </c>
      <c r="AA36" s="1" t="str">
        <f t="shared" si="8"/>
        <v xml:space="preserve"> </v>
      </c>
      <c r="AB36" s="1">
        <f t="shared" si="10"/>
        <v>127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>
        <f t="shared" si="14"/>
        <v>4.0901213175477125</v>
      </c>
      <c r="AH36" s="38" t="str">
        <f t="shared" si="15"/>
        <v xml:space="preserve"> </v>
      </c>
      <c r="AI36" s="1">
        <f t="shared" si="16"/>
        <v>22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1062</v>
      </c>
      <c r="AP36" t="s">
        <v>2249</v>
      </c>
      <c r="AQ36" s="22">
        <v>30.513201222160681</v>
      </c>
      <c r="AR36" s="21">
        <v>19.213971035297718</v>
      </c>
      <c r="AS36">
        <v>8.3188908145580776</v>
      </c>
      <c r="AT36">
        <v>-30.513201222160681</v>
      </c>
      <c r="AU36">
        <v>-19.213971035297718</v>
      </c>
      <c r="AV36" t="s">
        <v>2361</v>
      </c>
    </row>
    <row r="37" spans="1:48" x14ac:dyDescent="0.25">
      <c r="A37" s="14">
        <v>4.0000000000000017E-10</v>
      </c>
      <c r="B37" t="s">
        <v>815</v>
      </c>
      <c r="C37" s="4">
        <v>24</v>
      </c>
      <c r="D37" s="4">
        <v>4</v>
      </c>
      <c r="E37" s="4">
        <v>13</v>
      </c>
      <c r="F37" s="4">
        <v>41</v>
      </c>
      <c r="G37" s="4">
        <v>106</v>
      </c>
      <c r="H37" s="4">
        <v>83.58</v>
      </c>
      <c r="I37" s="34">
        <v>101551.45317408</v>
      </c>
      <c r="J37" s="35">
        <v>38.676538639518739</v>
      </c>
      <c r="K37" s="35">
        <v>31.1516958628401</v>
      </c>
      <c r="L37" s="35">
        <v>29.24339503514889</v>
      </c>
      <c r="M37" s="35">
        <v>23.917756748122336</v>
      </c>
      <c r="N37" s="4">
        <v>2.161</v>
      </c>
      <c r="O37" s="4">
        <v>67.519379844961236</v>
      </c>
      <c r="P37" s="35">
        <v>0.14955731036133046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0.26824599226408224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17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815</v>
      </c>
      <c r="AP37" t="s">
        <v>2330</v>
      </c>
      <c r="AQ37" s="22">
        <v>-71.870150529138982</v>
      </c>
      <c r="AR37" s="21">
        <v>-97.840141920515265</v>
      </c>
      <c r="AS37">
        <v>26.824599186408228</v>
      </c>
      <c r="AT37">
        <v>71.870150529138982</v>
      </c>
      <c r="AU37">
        <v>97.840141920515265</v>
      </c>
      <c r="AV37" t="s">
        <v>2362</v>
      </c>
    </row>
    <row r="38" spans="1:48" x14ac:dyDescent="0.25">
      <c r="A38" s="14">
        <v>4.1000000000000019E-10</v>
      </c>
      <c r="B38" t="s">
        <v>385</v>
      </c>
      <c r="C38" s="4">
        <v>12</v>
      </c>
      <c r="D38" s="4">
        <v>0</v>
      </c>
      <c r="E38" s="4">
        <v>4</v>
      </c>
      <c r="F38" s="4">
        <v>16</v>
      </c>
      <c r="G38" s="4">
        <v>150</v>
      </c>
      <c r="H38" s="4">
        <v>133.62</v>
      </c>
      <c r="I38" s="34">
        <v>30855.420297119999</v>
      </c>
      <c r="J38" s="35">
        <v>29.264126149802895</v>
      </c>
      <c r="K38" s="35">
        <v>25.935559006211179</v>
      </c>
      <c r="L38" s="35">
        <v>20.960790155203458</v>
      </c>
      <c r="M38" s="35">
        <v>18.712451408391146</v>
      </c>
      <c r="N38" s="4">
        <v>4.5659999999999998</v>
      </c>
      <c r="O38" s="4">
        <v>15.594936708860748</v>
      </c>
      <c r="P38" s="35">
        <v>0.56802873821284239</v>
      </c>
      <c r="Q38" s="36" t="str">
        <f t="shared" si="0"/>
        <v xml:space="preserve"> 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 t="str">
        <f t="shared" si="13"/>
        <v xml:space="preserve"> 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385</v>
      </c>
      <c r="AP38" t="s">
        <v>2363</v>
      </c>
      <c r="AQ38" s="22">
        <v>-30.043430549681705</v>
      </c>
      <c r="AR38" s="21">
        <v>-41.805891350415081</v>
      </c>
      <c r="AS38">
        <v>12.258643915581491</v>
      </c>
      <c r="AT38">
        <v>30.043430549681705</v>
      </c>
      <c r="AU38">
        <v>41.805891350415081</v>
      </c>
      <c r="AV38" t="s">
        <v>2364</v>
      </c>
    </row>
    <row r="39" spans="1:48" x14ac:dyDescent="0.25">
      <c r="A39" s="14">
        <v>4.200000000000002E-10</v>
      </c>
      <c r="B39" t="s">
        <v>414</v>
      </c>
      <c r="C39" s="4">
        <v>14</v>
      </c>
      <c r="D39" s="4">
        <v>3</v>
      </c>
      <c r="E39" s="4">
        <v>13</v>
      </c>
      <c r="F39" s="4">
        <v>30</v>
      </c>
      <c r="G39" s="4">
        <v>255</v>
      </c>
      <c r="H39" s="4">
        <v>239.91</v>
      </c>
      <c r="I39" s="34">
        <v>137841.24678126001</v>
      </c>
      <c r="J39" s="35">
        <v>14.72744014732965</v>
      </c>
      <c r="K39" s="35">
        <v>13.560366267239431</v>
      </c>
      <c r="L39" s="35">
        <v>10.43756037345476</v>
      </c>
      <c r="M39" s="35">
        <v>10.322161613207598</v>
      </c>
      <c r="N39" s="4">
        <v>16.29</v>
      </c>
      <c r="O39" s="4">
        <v>-1.867469879518086</v>
      </c>
      <c r="P39" s="35">
        <v>2.9215122337543251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-0.34554449698244039</v>
      </c>
      <c r="W39" s="37" t="str">
        <f t="shared" si="6"/>
        <v/>
      </c>
      <c r="X39" s="37">
        <f t="shared" si="7"/>
        <v>-0.29386843657986295</v>
      </c>
      <c r="Y39" s="1" t="str">
        <f t="shared" si="8"/>
        <v xml:space="preserve"> </v>
      </c>
      <c r="Z39" s="1">
        <f t="shared" si="9"/>
        <v>91</v>
      </c>
      <c r="AA39" s="1" t="str">
        <f t="shared" si="8"/>
        <v xml:space="preserve"> </v>
      </c>
      <c r="AB39" s="1">
        <f t="shared" si="10"/>
        <v>88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414</v>
      </c>
      <c r="AP39" t="s">
        <v>2357</v>
      </c>
      <c r="AQ39" s="22">
        <v>34.554449698244042</v>
      </c>
      <c r="AR39" s="21">
        <v>29.386843657986294</v>
      </c>
      <c r="AS39">
        <v>6.2898586970113746</v>
      </c>
      <c r="AT39">
        <v>-34.554449698244042</v>
      </c>
      <c r="AU39">
        <v>-29.386843657986294</v>
      </c>
      <c r="AV39" t="s">
        <v>2365</v>
      </c>
    </row>
    <row r="40" spans="1:48" x14ac:dyDescent="0.25">
      <c r="A40" s="14">
        <v>4.3000000000000022E-10</v>
      </c>
      <c r="B40" t="s">
        <v>555</v>
      </c>
      <c r="C40" s="4">
        <v>10</v>
      </c>
      <c r="D40" s="4">
        <v>1</v>
      </c>
      <c r="E40" s="4">
        <v>2</v>
      </c>
      <c r="F40" s="4">
        <v>13</v>
      </c>
      <c r="G40" s="4">
        <v>285</v>
      </c>
      <c r="H40" s="4">
        <v>242.97</v>
      </c>
      <c r="I40" s="34">
        <v>28161.408450629999</v>
      </c>
      <c r="J40" s="35">
        <v>11.452745698798021</v>
      </c>
      <c r="K40" s="35">
        <v>10.672494070104541</v>
      </c>
      <c r="L40" s="35">
        <v>6.8265470177324019</v>
      </c>
      <c r="M40" s="35">
        <v>6.582489119170984</v>
      </c>
      <c r="N40" s="4">
        <v>21.215</v>
      </c>
      <c r="O40" s="4">
        <v>50.674715909090907</v>
      </c>
      <c r="P40" s="35">
        <v>1.8380870066263326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"/>
        <v>0.17298431948173484</v>
      </c>
      <c r="T40" s="37" t="str">
        <f t="shared" si="3"/>
        <v/>
      </c>
      <c r="U40" s="37" t="str">
        <f t="shared" si="4"/>
        <v/>
      </c>
      <c r="V40" s="37">
        <f t="shared" si="5"/>
        <v>-0.4910648169500057</v>
      </c>
      <c r="W40" s="37" t="str">
        <f t="shared" si="6"/>
        <v/>
      </c>
      <c r="X40" s="37">
        <f t="shared" si="7"/>
        <v>-0.53816407801079635</v>
      </c>
      <c r="Y40" s="1" t="str">
        <f t="shared" si="8"/>
        <v xml:space="preserve"> </v>
      </c>
      <c r="Z40" s="1">
        <f t="shared" si="9"/>
        <v>48</v>
      </c>
      <c r="AA40" s="1" t="str">
        <f t="shared" si="8"/>
        <v xml:space="preserve"> </v>
      </c>
      <c r="AB40" s="1">
        <f t="shared" si="10"/>
        <v>28</v>
      </c>
      <c r="AC40" s="1">
        <f t="shared" ref="AC40:AC71" si="20">IF(ISERROR((RANK(S40,S$7:S$391,0)))=TRUE," ",((RANK(S40,S$7:S$391,0))))</f>
        <v>88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555</v>
      </c>
      <c r="AP40" t="s">
        <v>2366</v>
      </c>
      <c r="AQ40" s="22">
        <v>49.106481695000568</v>
      </c>
      <c r="AR40" s="21">
        <v>53.816407801079635</v>
      </c>
      <c r="AS40">
        <v>17.298431905173484</v>
      </c>
      <c r="AT40">
        <v>-49.106481695000568</v>
      </c>
      <c r="AU40">
        <v>-53.816407801079635</v>
      </c>
      <c r="AV40" t="s">
        <v>2367</v>
      </c>
    </row>
    <row r="41" spans="1:48" x14ac:dyDescent="0.25">
      <c r="A41" s="14">
        <v>4.4000000000000024E-10</v>
      </c>
      <c r="B41" t="s">
        <v>505</v>
      </c>
      <c r="C41" s="4">
        <v>19</v>
      </c>
      <c r="D41" s="4">
        <v>1</v>
      </c>
      <c r="E41" s="4">
        <v>4</v>
      </c>
      <c r="F41" s="4">
        <v>24</v>
      </c>
      <c r="G41" s="4">
        <v>285</v>
      </c>
      <c r="H41" s="4">
        <v>266.61</v>
      </c>
      <c r="I41" s="34">
        <v>120986.57368863001</v>
      </c>
      <c r="J41" s="35" t="s">
        <v>2161</v>
      </c>
      <c r="K41" s="35" t="s">
        <v>2161</v>
      </c>
      <c r="L41" s="35">
        <v>25.996986077568824</v>
      </c>
      <c r="M41" s="35">
        <v>24.654168254396687</v>
      </c>
      <c r="N41" s="4">
        <v>5.1630000000000003</v>
      </c>
      <c r="O41" s="4">
        <v>15.996405302179278</v>
      </c>
      <c r="P41" s="35">
        <v>1.9560406586399608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 xml:space="preserve"> </v>
      </c>
      <c r="V41" s="37" t="str">
        <f t="shared" si="5"/>
        <v xml:space="preserve"> </v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 t="str">
        <f t="shared" si="13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505</v>
      </c>
      <c r="AP41" t="s">
        <v>2368</v>
      </c>
      <c r="AQ41" s="22" t="e">
        <v>#VALUE!</v>
      </c>
      <c r="AR41" s="21">
        <v>-75.87723343715686</v>
      </c>
      <c r="AS41">
        <v>6.8977157645999654</v>
      </c>
      <c r="AT41" t="e">
        <v>#VALUE!</v>
      </c>
      <c r="AU41">
        <v>75.87723343715686</v>
      </c>
      <c r="AV41" t="s">
        <v>2369</v>
      </c>
    </row>
    <row r="42" spans="1:48" x14ac:dyDescent="0.25">
      <c r="A42" s="14">
        <v>4.5000000000000026E-10</v>
      </c>
      <c r="B42" t="s">
        <v>507</v>
      </c>
      <c r="C42" s="4">
        <v>55</v>
      </c>
      <c r="D42" s="4">
        <v>0</v>
      </c>
      <c r="E42" s="4">
        <v>0</v>
      </c>
      <c r="F42" s="4">
        <v>55</v>
      </c>
      <c r="G42" s="4">
        <v>4200</v>
      </c>
      <c r="H42" s="4">
        <v>3505.44</v>
      </c>
      <c r="I42" s="34">
        <v>1767876.5971238401</v>
      </c>
      <c r="J42" s="35" t="s">
        <v>2161</v>
      </c>
      <c r="K42" s="35" t="s">
        <v>2161</v>
      </c>
      <c r="L42" s="35">
        <v>23.238377100013459</v>
      </c>
      <c r="M42" s="35">
        <v>18.863234025197468</v>
      </c>
      <c r="N42" s="4">
        <v>68.478999999999999</v>
      </c>
      <c r="O42" s="4">
        <v>22.089892848865198</v>
      </c>
      <c r="P42" s="35">
        <v>0</v>
      </c>
      <c r="Q42" s="36">
        <f t="shared" si="0"/>
        <v>100.00000000045</v>
      </c>
      <c r="R42" s="36" t="str">
        <f t="shared" si="1"/>
        <v xml:space="preserve"> </v>
      </c>
      <c r="S42" s="37">
        <f t="shared" si="2"/>
        <v>0.19813775205892778</v>
      </c>
      <c r="T42" s="37" t="str">
        <f t="shared" si="3"/>
        <v/>
      </c>
      <c r="U42" s="37" t="str">
        <f t="shared" si="4"/>
        <v xml:space="preserve"> </v>
      </c>
      <c r="V42" s="37" t="str">
        <f t="shared" si="5"/>
        <v xml:space="preserve"> </v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>
        <f t="shared" si="20"/>
        <v>65</v>
      </c>
      <c r="AD42" s="1" t="str">
        <f t="shared" si="12"/>
        <v xml:space="preserve"> </v>
      </c>
      <c r="AE42" s="1">
        <f t="shared" si="13"/>
        <v>3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507</v>
      </c>
      <c r="AP42" t="s">
        <v>2370</v>
      </c>
      <c r="AQ42" s="22" t="e">
        <v>#VALUE!</v>
      </c>
      <c r="AR42" s="21">
        <v>-57.214434847363037</v>
      </c>
      <c r="AS42">
        <v>19.813775160892778</v>
      </c>
      <c r="AT42" t="e">
        <v>#VALUE!</v>
      </c>
      <c r="AU42">
        <v>57.214434847363037</v>
      </c>
      <c r="AV42" t="s">
        <v>2371</v>
      </c>
    </row>
    <row r="43" spans="1:48" x14ac:dyDescent="0.25">
      <c r="A43" s="14">
        <v>4.6000000000000027E-10</v>
      </c>
      <c r="B43" t="s">
        <v>816</v>
      </c>
      <c r="C43" s="4">
        <v>18</v>
      </c>
      <c r="D43" s="4">
        <v>1</v>
      </c>
      <c r="E43" s="4">
        <v>9</v>
      </c>
      <c r="F43" s="4">
        <v>28</v>
      </c>
      <c r="G43" s="4">
        <v>360</v>
      </c>
      <c r="H43" s="4">
        <v>364.35</v>
      </c>
      <c r="I43" s="34">
        <v>27807.853295250003</v>
      </c>
      <c r="J43" s="35">
        <v>35.449503794512552</v>
      </c>
      <c r="K43" s="35">
        <v>31.732276606862914</v>
      </c>
      <c r="L43" s="35">
        <v>23.092645728125756</v>
      </c>
      <c r="M43" s="35">
        <v>20.599977720934756</v>
      </c>
      <c r="N43" s="4">
        <v>10.278</v>
      </c>
      <c r="O43" s="4">
        <v>13.69469026548672</v>
      </c>
      <c r="P43" s="35">
        <v>0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816</v>
      </c>
      <c r="AP43" t="s">
        <v>2182</v>
      </c>
      <c r="AQ43" s="22">
        <v>-57.5299074752458</v>
      </c>
      <c r="AR43" s="21">
        <v>-56.228519386388662</v>
      </c>
      <c r="AS43">
        <v>-1.1939069575957251</v>
      </c>
      <c r="AT43">
        <v>57.5299074752458</v>
      </c>
      <c r="AU43">
        <v>56.228519386388662</v>
      </c>
      <c r="AV43" t="s">
        <v>2372</v>
      </c>
    </row>
    <row r="44" spans="1:48" x14ac:dyDescent="0.25">
      <c r="A44" s="14">
        <v>4.7000000000000024E-10</v>
      </c>
      <c r="B44" t="s">
        <v>525</v>
      </c>
      <c r="C44" s="4">
        <v>7</v>
      </c>
      <c r="D44" s="4">
        <v>3</v>
      </c>
      <c r="E44" s="4">
        <v>6</v>
      </c>
      <c r="F44" s="4">
        <v>16</v>
      </c>
      <c r="G44" s="4">
        <v>367.5</v>
      </c>
      <c r="H44" s="4">
        <v>340.62</v>
      </c>
      <c r="I44" s="34">
        <v>29685.568795259998</v>
      </c>
      <c r="J44" s="35" t="s">
        <v>2161</v>
      </c>
      <c r="K44" s="35" t="s">
        <v>2161</v>
      </c>
      <c r="L44" s="35">
        <v>37.073691553544492</v>
      </c>
      <c r="M44" s="35">
        <v>32.436773987087243</v>
      </c>
      <c r="N44" s="4">
        <v>6.9640000000000004</v>
      </c>
      <c r="O44" s="4">
        <v>3.9402985074626895</v>
      </c>
      <c r="P44" s="35">
        <v>0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 t="str">
        <f t="shared" si="6"/>
        <v/>
      </c>
      <c r="X44" s="37" t="str">
        <f t="shared" si="7"/>
        <v/>
      </c>
      <c r="Y44" s="1" t="str">
        <f t="shared" si="8"/>
        <v xml:space="preserve"> </v>
      </c>
      <c r="Z44" s="1" t="str">
        <f t="shared" si="9"/>
        <v xml:space="preserve"> </v>
      </c>
      <c r="AA44" s="1" t="str">
        <f t="shared" si="8"/>
        <v xml:space="preserve"> 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 t="str">
        <f t="shared" si="13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525</v>
      </c>
      <c r="AP44" t="s">
        <v>2261</v>
      </c>
      <c r="AQ44" s="22" t="e">
        <v>#VALUE!</v>
      </c>
      <c r="AR44" s="21">
        <v>-150.81439380259383</v>
      </c>
      <c r="AS44">
        <v>7.8914919852034471</v>
      </c>
      <c r="AT44" t="e">
        <v>#VALUE!</v>
      </c>
      <c r="AU44">
        <v>150.81439380259383</v>
      </c>
      <c r="AV44" t="s">
        <v>2373</v>
      </c>
    </row>
    <row r="45" spans="1:48" x14ac:dyDescent="0.25">
      <c r="A45" s="14">
        <v>4.800000000000002E-10</v>
      </c>
      <c r="B45" t="s">
        <v>543</v>
      </c>
      <c r="C45" s="4">
        <v>18</v>
      </c>
      <c r="D45" s="4">
        <v>0</v>
      </c>
      <c r="E45" s="4">
        <v>5</v>
      </c>
      <c r="F45" s="4">
        <v>23</v>
      </c>
      <c r="G45" s="4">
        <v>429</v>
      </c>
      <c r="H45" s="4">
        <v>379</v>
      </c>
      <c r="I45" s="34">
        <v>92794.607866000006</v>
      </c>
      <c r="J45" s="35">
        <v>15.024181400142711</v>
      </c>
      <c r="K45" s="35">
        <v>13.390333521763708</v>
      </c>
      <c r="L45" s="35">
        <v>8.7199128880984258</v>
      </c>
      <c r="M45" s="35">
        <v>7.9004722330941997</v>
      </c>
      <c r="N45" s="4">
        <v>25.225999999999999</v>
      </c>
      <c r="O45" s="4">
        <v>12.215302491103197</v>
      </c>
      <c r="P45" s="35">
        <v>1.1493403693931397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"/>
        <v/>
      </c>
      <c r="T45" s="37" t="str">
        <f t="shared" si="3"/>
        <v/>
      </c>
      <c r="U45" s="37" t="str">
        <f t="shared" si="4"/>
        <v/>
      </c>
      <c r="V45" s="37">
        <f t="shared" si="5"/>
        <v>-0.33235795920445155</v>
      </c>
      <c r="W45" s="37" t="str">
        <f t="shared" si="6"/>
        <v/>
      </c>
      <c r="X45" s="37">
        <f t="shared" si="7"/>
        <v>-0.41007232530888005</v>
      </c>
      <c r="Y45" s="1" t="str">
        <f t="shared" si="8"/>
        <v xml:space="preserve"> </v>
      </c>
      <c r="Z45" s="1">
        <f t="shared" si="9"/>
        <v>99</v>
      </c>
      <c r="AA45" s="1" t="str">
        <f t="shared" si="8"/>
        <v xml:space="preserve"> </v>
      </c>
      <c r="AB45" s="1">
        <f t="shared" si="10"/>
        <v>52</v>
      </c>
      <c r="AC45" s="1" t="str">
        <f t="shared" si="20"/>
        <v xml:space="preserve"> </v>
      </c>
      <c r="AD45" s="1" t="str">
        <f t="shared" si="12"/>
        <v xml:space="preserve"> </v>
      </c>
      <c r="AE45" s="1" t="str">
        <f t="shared" si="13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543</v>
      </c>
      <c r="AP45" t="s">
        <v>2374</v>
      </c>
      <c r="AQ45" s="22">
        <v>33.235795920445156</v>
      </c>
      <c r="AR45" s="21">
        <v>41.007232530888004</v>
      </c>
      <c r="AS45">
        <v>13.192612137203174</v>
      </c>
      <c r="AT45">
        <v>-33.235795920445156</v>
      </c>
      <c r="AU45">
        <v>-41.007232530888004</v>
      </c>
      <c r="AV45" t="s">
        <v>2375</v>
      </c>
    </row>
    <row r="46" spans="1:48" x14ac:dyDescent="0.25">
      <c r="A46" s="14">
        <v>4.9000000000000017E-10</v>
      </c>
      <c r="B46" t="s">
        <v>260</v>
      </c>
      <c r="C46" s="4">
        <v>7</v>
      </c>
      <c r="D46" s="4">
        <v>3</v>
      </c>
      <c r="E46" s="4">
        <v>7</v>
      </c>
      <c r="F46" s="4">
        <v>17</v>
      </c>
      <c r="G46" s="4">
        <v>257</v>
      </c>
      <c r="H46" s="4">
        <v>233.56</v>
      </c>
      <c r="I46" s="34">
        <v>52702.163535399995</v>
      </c>
      <c r="J46" s="35">
        <v>20.992270357720656</v>
      </c>
      <c r="K46" s="35">
        <v>18.79304795622787</v>
      </c>
      <c r="L46" s="35">
        <v>16.210830155150024</v>
      </c>
      <c r="M46" s="35">
        <v>15.125352719852051</v>
      </c>
      <c r="N46" s="4">
        <v>11.125999999999999</v>
      </c>
      <c r="O46" s="4">
        <v>13.414882772680928</v>
      </c>
      <c r="P46" s="35">
        <v>0.82976537078266821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260</v>
      </c>
      <c r="AP46" t="s">
        <v>2345</v>
      </c>
      <c r="AQ46" s="22">
        <v>6.714902800445488</v>
      </c>
      <c r="AR46" s="21">
        <v>-9.6710192058560462</v>
      </c>
      <c r="AS46">
        <v>10.035965062510698</v>
      </c>
      <c r="AT46">
        <v>-6.714902800445488</v>
      </c>
      <c r="AU46">
        <v>9.6710192058560462</v>
      </c>
      <c r="AV46" t="s">
        <v>2376</v>
      </c>
    </row>
    <row r="47" spans="1:48" x14ac:dyDescent="0.25">
      <c r="A47" s="14">
        <v>5.0000000000000013E-10</v>
      </c>
      <c r="B47" t="s">
        <v>456</v>
      </c>
      <c r="C47" s="4">
        <v>4</v>
      </c>
      <c r="D47" s="4">
        <v>1</v>
      </c>
      <c r="E47" s="4">
        <v>9</v>
      </c>
      <c r="F47" s="4">
        <v>14</v>
      </c>
      <c r="G47" s="4">
        <v>72</v>
      </c>
      <c r="H47" s="4">
        <v>67.92</v>
      </c>
      <c r="I47" s="34">
        <v>10898.18788872</v>
      </c>
      <c r="J47" s="35">
        <v>25.258460394198586</v>
      </c>
      <c r="K47" s="35">
        <v>22.430647291941877</v>
      </c>
      <c r="L47" s="35">
        <v>16.149778194314276</v>
      </c>
      <c r="M47" s="35">
        <v>14.862122251019525</v>
      </c>
      <c r="N47" s="4">
        <v>2.6890000000000001</v>
      </c>
      <c r="O47" s="4">
        <v>24.490740740740733</v>
      </c>
      <c r="P47" s="35">
        <v>1.6048292108362781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456</v>
      </c>
      <c r="AP47" t="s">
        <v>2355</v>
      </c>
      <c r="AQ47" s="22">
        <v>-12.24312057877639</v>
      </c>
      <c r="AR47" s="21">
        <v>-9.2579847896484768</v>
      </c>
      <c r="AS47">
        <v>6.0070671378091856</v>
      </c>
      <c r="AT47">
        <v>12.24312057877639</v>
      </c>
      <c r="AU47">
        <v>9.2579847896484768</v>
      </c>
      <c r="AV47" t="s">
        <v>2377</v>
      </c>
    </row>
    <row r="48" spans="1:48" x14ac:dyDescent="0.25">
      <c r="A48" s="14">
        <v>5.100000000000001E-10</v>
      </c>
      <c r="B48" t="s">
        <v>1140</v>
      </c>
      <c r="C48" s="4">
        <v>14</v>
      </c>
      <c r="D48" s="4">
        <v>1</v>
      </c>
      <c r="E48" s="4">
        <v>14</v>
      </c>
      <c r="F48" s="4">
        <v>29</v>
      </c>
      <c r="G48" s="4">
        <v>25.5</v>
      </c>
      <c r="H48" s="4">
        <v>21.95</v>
      </c>
      <c r="I48" s="34">
        <v>8296.5037282499998</v>
      </c>
      <c r="J48" s="35">
        <v>8.9227642276422756</v>
      </c>
      <c r="K48" s="35">
        <v>10.691670725767169</v>
      </c>
      <c r="L48" s="35">
        <v>4.626925111945428</v>
      </c>
      <c r="M48" s="35">
        <v>5.084801719360529</v>
      </c>
      <c r="N48" s="4">
        <v>2.46</v>
      </c>
      <c r="O48" s="4">
        <v>127.77777777777777</v>
      </c>
      <c r="P48" s="35">
        <v>0.45558086560364464</v>
      </c>
      <c r="Q48" s="36" t="str">
        <f t="shared" si="0"/>
        <v xml:space="preserve"> </v>
      </c>
      <c r="R48" s="36" t="str">
        <f t="shared" si="1"/>
        <v xml:space="preserve"> </v>
      </c>
      <c r="S48" s="37">
        <f t="shared" si="2"/>
        <v>0.16173120779929379</v>
      </c>
      <c r="T48" s="37" t="str">
        <f t="shared" si="3"/>
        <v/>
      </c>
      <c r="U48" s="37" t="str">
        <f t="shared" si="4"/>
        <v/>
      </c>
      <c r="V48" s="37">
        <f t="shared" si="5"/>
        <v>-0.60349170714725142</v>
      </c>
      <c r="W48" s="37" t="str">
        <f t="shared" si="6"/>
        <v/>
      </c>
      <c r="X48" s="37">
        <f t="shared" si="7"/>
        <v>-0.68697494948769422</v>
      </c>
      <c r="Y48" s="1" t="str">
        <f t="shared" si="8"/>
        <v xml:space="preserve"> </v>
      </c>
      <c r="Z48" s="1">
        <f t="shared" si="9"/>
        <v>18</v>
      </c>
      <c r="AA48" s="1" t="str">
        <f t="shared" si="8"/>
        <v xml:space="preserve"> </v>
      </c>
      <c r="AB48" s="1">
        <f t="shared" si="10"/>
        <v>2</v>
      </c>
      <c r="AC48" s="1">
        <f t="shared" si="20"/>
        <v>103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1140</v>
      </c>
      <c r="AP48" t="s">
        <v>2240</v>
      </c>
      <c r="AQ48" s="22">
        <v>60.34917071472514</v>
      </c>
      <c r="AR48" s="21">
        <v>68.697494948769418</v>
      </c>
      <c r="AS48">
        <v>16.17312072892938</v>
      </c>
      <c r="AT48">
        <v>-60.34917071472514</v>
      </c>
      <c r="AU48">
        <v>-68.697494948769418</v>
      </c>
      <c r="AV48" t="s">
        <v>2378</v>
      </c>
    </row>
    <row r="49" spans="1:48" x14ac:dyDescent="0.25">
      <c r="A49" s="14">
        <v>5.2000000000000007E-10</v>
      </c>
      <c r="B49" t="s">
        <v>257</v>
      </c>
      <c r="C49" s="4">
        <v>15</v>
      </c>
      <c r="D49" s="4">
        <v>0</v>
      </c>
      <c r="E49" s="4">
        <v>13</v>
      </c>
      <c r="F49" s="4">
        <v>28</v>
      </c>
      <c r="G49" s="4">
        <v>325</v>
      </c>
      <c r="H49" s="4">
        <v>298.01</v>
      </c>
      <c r="I49" s="34">
        <v>65953.862026579998</v>
      </c>
      <c r="J49" s="35">
        <v>32.947484798231066</v>
      </c>
      <c r="K49" s="35">
        <v>27.624212087504635</v>
      </c>
      <c r="L49" s="35">
        <v>17.383895138726682</v>
      </c>
      <c r="M49" s="35">
        <v>15.137498678798336</v>
      </c>
      <c r="N49" s="4">
        <v>9.0449999999999999</v>
      </c>
      <c r="O49" s="4">
        <v>7.9355608591885325</v>
      </c>
      <c r="P49" s="35">
        <v>1.9385255528337977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 t="str">
        <f t="shared" si="6"/>
        <v/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 t="str">
        <f t="shared" si="8"/>
        <v xml:space="preserve"> 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257</v>
      </c>
      <c r="AP49" t="s">
        <v>2276</v>
      </c>
      <c r="AQ49" s="22">
        <v>-46.411477630071452</v>
      </c>
      <c r="AR49" s="21">
        <v>-17.60714777621688</v>
      </c>
      <c r="AS49">
        <v>9.0567430623133447</v>
      </c>
      <c r="AT49">
        <v>46.411477630071452</v>
      </c>
      <c r="AU49">
        <v>17.60714777621688</v>
      </c>
      <c r="AV49" t="s">
        <v>2379</v>
      </c>
    </row>
    <row r="50" spans="1:48" x14ac:dyDescent="0.25">
      <c r="A50" s="14">
        <v>5.3000000000000003E-10</v>
      </c>
      <c r="B50" t="s">
        <v>510</v>
      </c>
      <c r="C50" s="4">
        <v>10</v>
      </c>
      <c r="D50" s="4">
        <v>1</v>
      </c>
      <c r="E50" s="4">
        <v>7</v>
      </c>
      <c r="F50" s="4">
        <v>18</v>
      </c>
      <c r="G50" s="4">
        <v>73</v>
      </c>
      <c r="H50" s="4">
        <v>67.53</v>
      </c>
      <c r="I50" s="34">
        <v>40356.989571600003</v>
      </c>
      <c r="J50" s="35">
        <v>29.748898678414097</v>
      </c>
      <c r="K50" s="35">
        <v>26.702253855278769</v>
      </c>
      <c r="L50" s="35">
        <v>18.265529031849553</v>
      </c>
      <c r="M50" s="35">
        <v>16.879629047556353</v>
      </c>
      <c r="N50" s="4">
        <v>2.27</v>
      </c>
      <c r="O50" s="4">
        <v>21.390374331550795</v>
      </c>
      <c r="P50" s="35">
        <v>0.99955575299866728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510</v>
      </c>
      <c r="AP50" t="s">
        <v>2380</v>
      </c>
      <c r="AQ50" s="22">
        <v>-32.197654541682532</v>
      </c>
      <c r="AR50" s="21">
        <v>-23.571659568630832</v>
      </c>
      <c r="AS50">
        <v>8.1001036576336496</v>
      </c>
      <c r="AT50">
        <v>32.197654541682532</v>
      </c>
      <c r="AU50">
        <v>23.571659568630832</v>
      </c>
      <c r="AV50" t="s">
        <v>2381</v>
      </c>
    </row>
    <row r="51" spans="1:48" x14ac:dyDescent="0.25">
      <c r="A51" s="14">
        <v>5.4E-10</v>
      </c>
      <c r="B51" t="s">
        <v>817</v>
      </c>
      <c r="C51" s="4">
        <v>21</v>
      </c>
      <c r="D51" s="4">
        <v>4</v>
      </c>
      <c r="E51" s="4">
        <v>5</v>
      </c>
      <c r="F51" s="4">
        <v>30</v>
      </c>
      <c r="G51" s="4">
        <v>170</v>
      </c>
      <c r="H51" s="4">
        <v>151.63999999999999</v>
      </c>
      <c r="I51" s="34">
        <v>41012.97125835999</v>
      </c>
      <c r="J51" s="35" t="s">
        <v>2161</v>
      </c>
      <c r="K51" s="35">
        <v>29.733333333333327</v>
      </c>
      <c r="L51" s="35">
        <v>17.463140460064249</v>
      </c>
      <c r="M51" s="35">
        <v>14.703307535666969</v>
      </c>
      <c r="N51" s="4">
        <v>3.7320000000000002</v>
      </c>
      <c r="O51" s="4">
        <v>92.37113402061857</v>
      </c>
      <c r="P51" s="35">
        <v>0.11078871010287525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 xml:space="preserve"> </v>
      </c>
      <c r="V51" s="37" t="str">
        <f t="shared" si="5"/>
        <v xml:space="preserve"> </v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6"/>
        <v xml:space="preserve"> </v>
      </c>
      <c r="AK51" s="25">
        <f t="shared" si="17"/>
        <v>92.371134021158568</v>
      </c>
      <c r="AL51" s="25" t="str">
        <f t="shared" si="18"/>
        <v xml:space="preserve"> </v>
      </c>
      <c r="AM51" s="1">
        <f t="shared" si="19"/>
        <v>6</v>
      </c>
      <c r="AN51" s="1" t="str">
        <f t="shared" si="19"/>
        <v xml:space="preserve"> </v>
      </c>
      <c r="AO51" t="s">
        <v>817</v>
      </c>
      <c r="AP51" t="s">
        <v>2200</v>
      </c>
      <c r="AQ51" s="22" t="e">
        <v>#VALUE!</v>
      </c>
      <c r="AR51" s="21">
        <v>-18.143265610726743</v>
      </c>
      <c r="AS51">
        <v>12.107623318385663</v>
      </c>
      <c r="AT51" t="e">
        <v>#VALUE!</v>
      </c>
      <c r="AU51">
        <v>18.143265610726743</v>
      </c>
      <c r="AV51" t="s">
        <v>2382</v>
      </c>
    </row>
    <row r="52" spans="1:48" x14ac:dyDescent="0.25">
      <c r="A52" s="14">
        <v>5.4999999999999996E-10</v>
      </c>
      <c r="B52" t="s">
        <v>601</v>
      </c>
      <c r="C52" s="4">
        <v>11</v>
      </c>
      <c r="D52" s="4">
        <v>0</v>
      </c>
      <c r="E52" s="4">
        <v>0</v>
      </c>
      <c r="F52" s="4">
        <v>11</v>
      </c>
      <c r="G52" s="4">
        <v>200</v>
      </c>
      <c r="H52" s="4">
        <v>183.44</v>
      </c>
      <c r="I52" s="34">
        <v>28342.636589199999</v>
      </c>
      <c r="J52" s="35" t="s">
        <v>2161</v>
      </c>
      <c r="K52" s="35" t="s">
        <v>2161</v>
      </c>
      <c r="L52" s="35">
        <v>28.434605792380736</v>
      </c>
      <c r="M52" s="35">
        <v>24.39284612283776</v>
      </c>
      <c r="N52" s="4">
        <v>2.2720000000000002</v>
      </c>
      <c r="O52" s="4">
        <v>-59.515324305060581</v>
      </c>
      <c r="P52" s="35">
        <v>2.4220453554295687</v>
      </c>
      <c r="Q52" s="36">
        <f t="shared" si="0"/>
        <v>100.00000000055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 t="str">
        <f t="shared" si="7"/>
        <v/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 t="str">
        <f t="shared" si="10"/>
        <v xml:space="preserve"> </v>
      </c>
      <c r="AC52" s="1" t="str">
        <f t="shared" si="20"/>
        <v xml:space="preserve"> </v>
      </c>
      <c r="AD52" s="1" t="str">
        <f t="shared" si="12"/>
        <v xml:space="preserve"> </v>
      </c>
      <c r="AE52" s="1">
        <f t="shared" si="13"/>
        <v>2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>
        <f t="shared" si="18"/>
        <v>-59.515324304510578</v>
      </c>
      <c r="AM52" s="1" t="str">
        <f t="shared" si="19"/>
        <v xml:space="preserve"> </v>
      </c>
      <c r="AN52" s="1">
        <f t="shared" si="19"/>
        <v>1</v>
      </c>
      <c r="AO52" t="s">
        <v>601</v>
      </c>
      <c r="AP52" t="s">
        <v>2383</v>
      </c>
      <c r="AQ52" s="22" t="e">
        <v>#VALUE!</v>
      </c>
      <c r="AR52" s="21">
        <v>-92.368445546660126</v>
      </c>
      <c r="AS52">
        <v>9.0274749236807672</v>
      </c>
      <c r="AT52" t="e">
        <v>#VALUE!</v>
      </c>
      <c r="AU52">
        <v>92.368445546660126</v>
      </c>
      <c r="AV52" t="s">
        <v>2384</v>
      </c>
    </row>
    <row r="53" spans="1:48" x14ac:dyDescent="0.25">
      <c r="A53" s="14">
        <v>5.5999999999999993E-10</v>
      </c>
      <c r="B53" t="s">
        <v>1063</v>
      </c>
      <c r="C53" s="4">
        <v>8</v>
      </c>
      <c r="D53" s="4">
        <v>1</v>
      </c>
      <c r="E53" s="4">
        <v>3</v>
      </c>
      <c r="F53" s="4">
        <v>12</v>
      </c>
      <c r="G53" s="4">
        <v>109.5</v>
      </c>
      <c r="H53" s="4">
        <v>98.41</v>
      </c>
      <c r="I53" s="34">
        <v>12859.426009039998</v>
      </c>
      <c r="J53" s="35">
        <v>19.375861390037411</v>
      </c>
      <c r="K53" s="35">
        <v>18.21058475203553</v>
      </c>
      <c r="L53" s="35">
        <v>13.82748662114121</v>
      </c>
      <c r="M53" s="35">
        <v>12.338038603094965</v>
      </c>
      <c r="N53" s="4">
        <v>5.0789999999999997</v>
      </c>
      <c r="O53" s="4">
        <v>7.6059322033898296</v>
      </c>
      <c r="P53" s="35">
        <v>2.5160044710903362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/>
      </c>
      <c r="T53" s="37" t="str">
        <f t="shared" si="3"/>
        <v/>
      </c>
      <c r="U53" s="37" t="str">
        <f t="shared" si="4"/>
        <v/>
      </c>
      <c r="V53" s="37">
        <f t="shared" si="5"/>
        <v>-0.1389787372712783</v>
      </c>
      <c r="W53" s="37" t="str">
        <f t="shared" si="6"/>
        <v/>
      </c>
      <c r="X53" s="37" t="str">
        <f t="shared" si="7"/>
        <v/>
      </c>
      <c r="Y53" s="1" t="str">
        <f t="shared" si="8"/>
        <v xml:space="preserve"> </v>
      </c>
      <c r="Z53" s="1">
        <f t="shared" si="9"/>
        <v>162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1063</v>
      </c>
      <c r="AP53" t="s">
        <v>2385</v>
      </c>
      <c r="AQ53" s="22">
        <v>13.897873727127831</v>
      </c>
      <c r="AR53" s="21">
        <v>6.452998626098994</v>
      </c>
      <c r="AS53">
        <v>11.269179961386033</v>
      </c>
      <c r="AT53">
        <v>-13.897873727127831</v>
      </c>
      <c r="AU53">
        <v>-6.452998626098994</v>
      </c>
      <c r="AV53" t="s">
        <v>2386</v>
      </c>
    </row>
    <row r="54" spans="1:48" x14ac:dyDescent="0.25">
      <c r="A54" s="14">
        <v>5.6999999999999989E-10</v>
      </c>
      <c r="B54" t="s">
        <v>502</v>
      </c>
      <c r="C54" s="4">
        <v>32</v>
      </c>
      <c r="D54" s="4">
        <v>1</v>
      </c>
      <c r="E54" s="4">
        <v>4</v>
      </c>
      <c r="F54" s="4">
        <v>37</v>
      </c>
      <c r="G54" s="4">
        <v>118</v>
      </c>
      <c r="H54" s="4">
        <v>91.88</v>
      </c>
      <c r="I54" s="34">
        <v>71392.29981692</v>
      </c>
      <c r="J54" s="35">
        <v>24.449175093134645</v>
      </c>
      <c r="K54" s="35">
        <v>21.185151026054879</v>
      </c>
      <c r="L54" s="35">
        <v>16.667038638582788</v>
      </c>
      <c r="M54" s="35">
        <v>14.464945607853124</v>
      </c>
      <c r="N54" s="4">
        <v>3.758</v>
      </c>
      <c r="O54" s="4">
        <v>8.2997118155619543</v>
      </c>
      <c r="P54" s="35">
        <v>0.45494122768828904</v>
      </c>
      <c r="Q54" s="36">
        <f t="shared" si="0"/>
        <v>86.486486487056482</v>
      </c>
      <c r="R54" s="36" t="str">
        <f t="shared" si="1"/>
        <v xml:space="preserve"> </v>
      </c>
      <c r="S54" s="37">
        <f t="shared" si="2"/>
        <v>0.28428384906804099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>
        <f t="shared" si="20"/>
        <v>13</v>
      </c>
      <c r="AD54" s="1" t="str">
        <f t="shared" si="12"/>
        <v xml:space="preserve"> </v>
      </c>
      <c r="AE54" s="1">
        <f t="shared" si="13"/>
        <v>27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502</v>
      </c>
      <c r="AP54" t="s">
        <v>2387</v>
      </c>
      <c r="AQ54" s="22">
        <v>-8.6468321980794229</v>
      </c>
      <c r="AR54" s="21">
        <v>-12.757403361977392</v>
      </c>
      <c r="AS54">
        <v>28.4283848498041</v>
      </c>
      <c r="AT54">
        <v>8.6468321980794229</v>
      </c>
      <c r="AU54">
        <v>12.757403361977392</v>
      </c>
      <c r="AV54" t="s">
        <v>2388</v>
      </c>
    </row>
    <row r="55" spans="1:48" x14ac:dyDescent="0.25">
      <c r="A55" s="14">
        <v>5.7999999999999986E-10</v>
      </c>
      <c r="B55" t="s">
        <v>479</v>
      </c>
      <c r="C55" s="4">
        <v>6</v>
      </c>
      <c r="D55" s="4">
        <v>1</v>
      </c>
      <c r="E55" s="4">
        <v>16</v>
      </c>
      <c r="F55" s="4">
        <v>23</v>
      </c>
      <c r="G55" s="4">
        <v>211.5</v>
      </c>
      <c r="H55" s="4">
        <v>211.58</v>
      </c>
      <c r="I55" s="34">
        <v>29537.549096459999</v>
      </c>
      <c r="J55" s="35" t="s">
        <v>2161</v>
      </c>
      <c r="K55" s="35" t="s">
        <v>2161</v>
      </c>
      <c r="L55" s="35">
        <v>28.138744575887316</v>
      </c>
      <c r="M55" s="35">
        <v>26.125750374391743</v>
      </c>
      <c r="N55" s="4">
        <v>3.1040000000000001</v>
      </c>
      <c r="O55" s="4">
        <v>-12.117780294450736</v>
      </c>
      <c r="P55" s="35">
        <v>2.9998109462141982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479</v>
      </c>
      <c r="AP55" t="s">
        <v>2389</v>
      </c>
      <c r="AQ55" s="22" t="e">
        <v>#VALUE!</v>
      </c>
      <c r="AR55" s="21">
        <v>-90.366857667090031</v>
      </c>
      <c r="AS55">
        <v>-3.781075716041693E-2</v>
      </c>
      <c r="AT55" t="e">
        <v>#VALUE!</v>
      </c>
      <c r="AU55">
        <v>90.366857667090031</v>
      </c>
      <c r="AV55" t="s">
        <v>2390</v>
      </c>
    </row>
    <row r="56" spans="1:48" x14ac:dyDescent="0.25">
      <c r="A56" s="14">
        <v>5.8999999999999982E-10</v>
      </c>
      <c r="B56" t="s">
        <v>213</v>
      </c>
      <c r="C56" s="4">
        <v>27</v>
      </c>
      <c r="D56" s="4">
        <v>1</v>
      </c>
      <c r="E56" s="4">
        <v>5</v>
      </c>
      <c r="F56" s="4">
        <v>33</v>
      </c>
      <c r="G56" s="4">
        <v>540</v>
      </c>
      <c r="H56" s="4">
        <v>464.45</v>
      </c>
      <c r="I56" s="34">
        <v>190545.51709199999</v>
      </c>
      <c r="J56" s="35">
        <v>16.905073888039599</v>
      </c>
      <c r="K56" s="35">
        <v>15.569896077774052</v>
      </c>
      <c r="L56" s="35">
        <v>13.880459613547412</v>
      </c>
      <c r="M56" s="35">
        <v>12.706916059886105</v>
      </c>
      <c r="N56" s="4">
        <v>27.474</v>
      </c>
      <c r="O56" s="4">
        <v>23.98014440433213</v>
      </c>
      <c r="P56" s="35">
        <v>3.0862310259446657</v>
      </c>
      <c r="Q56" s="36">
        <f t="shared" si="0"/>
        <v>81.818181818771819</v>
      </c>
      <c r="R56" s="36" t="str">
        <f t="shared" si="1"/>
        <v xml:space="preserve"> </v>
      </c>
      <c r="S56" s="37">
        <f t="shared" si="2"/>
        <v>0.16266551894504361</v>
      </c>
      <c r="T56" s="37" t="str">
        <f t="shared" si="3"/>
        <v/>
      </c>
      <c r="U56" s="37" t="str">
        <f t="shared" si="4"/>
        <v/>
      </c>
      <c r="V56" s="37">
        <f t="shared" si="5"/>
        <v>-0.2487751758439839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>
        <f t="shared" si="9"/>
        <v>126</v>
      </c>
      <c r="AA56" s="1" t="str">
        <f t="shared" si="8"/>
        <v xml:space="preserve"> </v>
      </c>
      <c r="AB56" s="1" t="str">
        <f t="shared" si="10"/>
        <v xml:space="preserve"> </v>
      </c>
      <c r="AC56" s="1">
        <f t="shared" si="20"/>
        <v>101</v>
      </c>
      <c r="AD56" s="1" t="str">
        <f t="shared" si="12"/>
        <v xml:space="preserve"> </v>
      </c>
      <c r="AE56" s="1">
        <f t="shared" si="13"/>
        <v>41</v>
      </c>
      <c r="AF56" s="1" t="str">
        <f t="shared" si="13"/>
        <v xml:space="preserve"> </v>
      </c>
      <c r="AG56" s="38">
        <f t="shared" si="14"/>
        <v>3.0862310265346657</v>
      </c>
      <c r="AH56" s="38" t="str">
        <f t="shared" si="15"/>
        <v xml:space="preserve"> </v>
      </c>
      <c r="AI56" s="1">
        <f t="shared" si="16"/>
        <v>65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213</v>
      </c>
      <c r="AP56" t="s">
        <v>2330</v>
      </c>
      <c r="AQ56" s="22">
        <v>24.87751758439839</v>
      </c>
      <c r="AR56" s="21">
        <v>6.0946208001659619</v>
      </c>
      <c r="AS56">
        <v>16.266551835504362</v>
      </c>
      <c r="AT56">
        <v>-24.87751758439839</v>
      </c>
      <c r="AU56">
        <v>-6.0946208001659619</v>
      </c>
      <c r="AV56" t="s">
        <v>2391</v>
      </c>
    </row>
    <row r="57" spans="1:48" x14ac:dyDescent="0.25">
      <c r="A57" s="14">
        <v>5.9999999999999979E-10</v>
      </c>
      <c r="B57" t="s">
        <v>265</v>
      </c>
      <c r="C57" s="4">
        <v>7</v>
      </c>
      <c r="D57" s="4">
        <v>1</v>
      </c>
      <c r="E57" s="4">
        <v>6</v>
      </c>
      <c r="F57" s="4">
        <v>14</v>
      </c>
      <c r="G57" s="4">
        <v>233</v>
      </c>
      <c r="H57" s="4">
        <v>210.04</v>
      </c>
      <c r="I57" s="34">
        <v>17434.943399159998</v>
      </c>
      <c r="J57" s="35">
        <v>24.321445113478458</v>
      </c>
      <c r="K57" s="35">
        <v>22.940148536478809</v>
      </c>
      <c r="L57" s="35">
        <v>15.286393816114536</v>
      </c>
      <c r="M57" s="35">
        <v>14.846518117235844</v>
      </c>
      <c r="N57" s="4">
        <v>8.636000000000001</v>
      </c>
      <c r="O57" s="4">
        <v>21.633802816901412</v>
      </c>
      <c r="P57" s="35">
        <v>1.2292896591125499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265</v>
      </c>
      <c r="AP57" t="s">
        <v>2349</v>
      </c>
      <c r="AQ57" s="22">
        <v>-8.0792278673195383</v>
      </c>
      <c r="AR57" s="21">
        <v>-3.4169363166621558</v>
      </c>
      <c r="AS57">
        <v>10.93125119024949</v>
      </c>
      <c r="AT57">
        <v>8.0792278673195383</v>
      </c>
      <c r="AU57">
        <v>3.4169363166621558</v>
      </c>
      <c r="AV57" t="s">
        <v>2392</v>
      </c>
    </row>
    <row r="58" spans="1:48" x14ac:dyDescent="0.25">
      <c r="A58" s="14">
        <v>6.0999999999999975E-10</v>
      </c>
      <c r="B58" t="s">
        <v>233</v>
      </c>
      <c r="C58" s="4">
        <v>8</v>
      </c>
      <c r="D58" s="4">
        <v>1</v>
      </c>
      <c r="E58" s="4">
        <v>8</v>
      </c>
      <c r="F58" s="4">
        <v>17</v>
      </c>
      <c r="G58" s="4">
        <v>161.5</v>
      </c>
      <c r="H58" s="4">
        <v>159.69999999999999</v>
      </c>
      <c r="I58" s="34">
        <v>28980.630601199999</v>
      </c>
      <c r="J58" s="35">
        <v>37.834636342099024</v>
      </c>
      <c r="K58" s="35">
        <v>34.808195292066259</v>
      </c>
      <c r="L58" s="35">
        <v>19.267487877498937</v>
      </c>
      <c r="M58" s="35">
        <v>17.90732749759982</v>
      </c>
      <c r="N58" s="4">
        <v>4.2210000000000001</v>
      </c>
      <c r="O58" s="4">
        <v>7.9539641943734001</v>
      </c>
      <c r="P58" s="35">
        <v>1.4664996869129621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 t="str">
        <f t="shared" si="7"/>
        <v/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233</v>
      </c>
      <c r="AP58" t="s">
        <v>2393</v>
      </c>
      <c r="AQ58" s="22">
        <v>-68.128919289782289</v>
      </c>
      <c r="AR58" s="21">
        <v>-30.350204945579407</v>
      </c>
      <c r="AS58">
        <v>1.1271133375078346</v>
      </c>
      <c r="AT58">
        <v>68.128919289782289</v>
      </c>
      <c r="AU58">
        <v>30.350204945579407</v>
      </c>
      <c r="AV58" t="s">
        <v>2394</v>
      </c>
    </row>
    <row r="59" spans="1:48" x14ac:dyDescent="0.25">
      <c r="A59" s="14">
        <v>6.1999999999999972E-10</v>
      </c>
      <c r="B59" t="s">
        <v>211</v>
      </c>
      <c r="C59" s="4">
        <v>13</v>
      </c>
      <c r="D59" s="4">
        <v>3</v>
      </c>
      <c r="E59" s="4">
        <v>16</v>
      </c>
      <c r="F59" s="4">
        <v>32</v>
      </c>
      <c r="G59" s="4">
        <v>158</v>
      </c>
      <c r="H59" s="4">
        <v>164.5</v>
      </c>
      <c r="I59" s="34">
        <v>132143.3203055</v>
      </c>
      <c r="J59" s="35">
        <v>22.232734153263955</v>
      </c>
      <c r="K59" s="35">
        <v>18.015551418245536</v>
      </c>
      <c r="L59" s="35">
        <v>16.070746233242378</v>
      </c>
      <c r="M59" s="35">
        <v>13.626427924756062</v>
      </c>
      <c r="N59" s="4">
        <v>7.399</v>
      </c>
      <c r="O59" s="4">
        <v>96.259946949602124</v>
      </c>
      <c r="P59" s="35">
        <v>1.0765957446808512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6"/>
        <v xml:space="preserve"> </v>
      </c>
      <c r="AK59" s="25">
        <f t="shared" si="17"/>
        <v>96.25994695022213</v>
      </c>
      <c r="AL59" s="25" t="str">
        <f t="shared" si="18"/>
        <v xml:space="preserve"> </v>
      </c>
      <c r="AM59" s="1">
        <f t="shared" si="19"/>
        <v>2</v>
      </c>
      <c r="AN59" s="1" t="str">
        <f t="shared" si="19"/>
        <v xml:space="preserve"> </v>
      </c>
      <c r="AO59" t="s">
        <v>211</v>
      </c>
      <c r="AP59" t="s">
        <v>2395</v>
      </c>
      <c r="AQ59" s="22">
        <v>1.2025506933173502</v>
      </c>
      <c r="AR59" s="21">
        <v>-8.7233103998955777</v>
      </c>
      <c r="AS59">
        <v>-3.951367781155013</v>
      </c>
      <c r="AT59">
        <v>-1.2025506933173502</v>
      </c>
      <c r="AU59">
        <v>8.7233103998955777</v>
      </c>
      <c r="AV59" t="s">
        <v>2396</v>
      </c>
    </row>
    <row r="60" spans="1:48" x14ac:dyDescent="0.25">
      <c r="A60" s="14">
        <v>6.2999999999999969E-10</v>
      </c>
      <c r="B60" t="s">
        <v>264</v>
      </c>
      <c r="C60" s="4">
        <v>15</v>
      </c>
      <c r="D60" s="4">
        <v>1</v>
      </c>
      <c r="E60" s="4">
        <v>9</v>
      </c>
      <c r="F60" s="4">
        <v>25</v>
      </c>
      <c r="G60" s="4">
        <v>1650</v>
      </c>
      <c r="H60" s="4">
        <v>1434.5</v>
      </c>
      <c r="I60" s="34">
        <v>30905.946743999997</v>
      </c>
      <c r="J60" s="35">
        <v>16.139557385717982</v>
      </c>
      <c r="K60" s="35">
        <v>15.698011621671901</v>
      </c>
      <c r="L60" s="35">
        <v>11.195828894797394</v>
      </c>
      <c r="M60" s="35">
        <v>11.204146828952616</v>
      </c>
      <c r="N60" s="4">
        <v>88.881</v>
      </c>
      <c r="O60" s="4">
        <v>23.56940273606941</v>
      </c>
      <c r="P60" s="35">
        <v>0</v>
      </c>
      <c r="Q60" s="36" t="str">
        <f t="shared" si="0"/>
        <v xml:space="preserve"> </v>
      </c>
      <c r="R60" s="36" t="str">
        <f t="shared" si="1"/>
        <v xml:space="preserve"> </v>
      </c>
      <c r="S60" s="37">
        <f t="shared" si="2"/>
        <v>0.15022656040692567</v>
      </c>
      <c r="T60" s="37" t="str">
        <f t="shared" si="3"/>
        <v/>
      </c>
      <c r="U60" s="37" t="str">
        <f t="shared" si="4"/>
        <v/>
      </c>
      <c r="V60" s="37">
        <f t="shared" si="5"/>
        <v>-0.28279306914949331</v>
      </c>
      <c r="W60" s="37" t="str">
        <f t="shared" si="6"/>
        <v/>
      </c>
      <c r="X60" s="37">
        <f t="shared" si="7"/>
        <v>-0.24256934777845141</v>
      </c>
      <c r="Y60" s="1" t="str">
        <f t="shared" si="8"/>
        <v xml:space="preserve"> </v>
      </c>
      <c r="Z60" s="1">
        <f t="shared" si="9"/>
        <v>116</v>
      </c>
      <c r="AA60" s="1" t="str">
        <f t="shared" si="8"/>
        <v xml:space="preserve"> </v>
      </c>
      <c r="AB60" s="1">
        <f t="shared" si="10"/>
        <v>106</v>
      </c>
      <c r="AC60" s="1">
        <f t="shared" si="20"/>
        <v>112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264</v>
      </c>
      <c r="AP60" t="s">
        <v>2212</v>
      </c>
      <c r="AQ60" s="22">
        <v>28.279306914949331</v>
      </c>
      <c r="AR60" s="21">
        <v>24.256934777845139</v>
      </c>
      <c r="AS60">
        <v>15.022655977692567</v>
      </c>
      <c r="AT60">
        <v>-28.279306914949331</v>
      </c>
      <c r="AU60">
        <v>-24.256934777845139</v>
      </c>
      <c r="AV60" t="s">
        <v>2397</v>
      </c>
    </row>
    <row r="61" spans="1:48" x14ac:dyDescent="0.25">
      <c r="A61" s="14">
        <v>6.3999999999999965E-10</v>
      </c>
      <c r="B61" t="s">
        <v>214</v>
      </c>
      <c r="C61" s="4">
        <v>17</v>
      </c>
      <c r="D61" s="4">
        <v>3</v>
      </c>
      <c r="E61" s="4">
        <v>10</v>
      </c>
      <c r="F61" s="4">
        <v>30</v>
      </c>
      <c r="G61" s="4">
        <v>270</v>
      </c>
      <c r="H61" s="4">
        <v>243.78</v>
      </c>
      <c r="I61" s="34">
        <v>142564.99837704</v>
      </c>
      <c r="J61" s="35" t="s">
        <v>2161</v>
      </c>
      <c r="K61" s="35" t="s">
        <v>2161</v>
      </c>
      <c r="L61" s="35">
        <v>37.496088604756444</v>
      </c>
      <c r="M61" s="35">
        <v>19.683987876071249</v>
      </c>
      <c r="N61" s="4">
        <v>-0.97899999999999998</v>
      </c>
      <c r="O61" s="4">
        <v>90.334682594530562</v>
      </c>
      <c r="P61" s="35">
        <v>0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 xml:space="preserve"> </v>
      </c>
      <c r="V61" s="37" t="str">
        <f t="shared" si="5"/>
        <v xml:space="preserve"> </v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 t="str">
        <f t="shared" si="14"/>
        <v xml:space="preserve"> </v>
      </c>
      <c r="AH61" s="38" t="str">
        <f t="shared" si="15"/>
        <v xml:space="preserve"> </v>
      </c>
      <c r="AI61" s="1" t="str">
        <f t="shared" si="16"/>
        <v xml:space="preserve"> </v>
      </c>
      <c r="AJ61" s="1" t="str">
        <f t="shared" si="16"/>
        <v xml:space="preserve"> </v>
      </c>
      <c r="AK61" s="25">
        <f t="shared" si="17"/>
        <v>90.334682595170563</v>
      </c>
      <c r="AL61" s="25" t="str">
        <f t="shared" si="18"/>
        <v xml:space="preserve"> </v>
      </c>
      <c r="AM61" s="1">
        <f t="shared" si="19"/>
        <v>8</v>
      </c>
      <c r="AN61" s="1" t="str">
        <f t="shared" si="19"/>
        <v xml:space="preserve"> </v>
      </c>
      <c r="AO61" t="s">
        <v>214</v>
      </c>
      <c r="AP61" t="s">
        <v>2398</v>
      </c>
      <c r="AQ61" s="22" t="e">
        <v>#VALUE!</v>
      </c>
      <c r="AR61" s="21">
        <v>-153.67203370583135</v>
      </c>
      <c r="AS61">
        <v>10.755599310854059</v>
      </c>
      <c r="AT61" t="e">
        <v>#VALUE!</v>
      </c>
      <c r="AU61">
        <v>153.67203370583135</v>
      </c>
      <c r="AV61" t="s">
        <v>2399</v>
      </c>
    </row>
    <row r="62" spans="1:48" x14ac:dyDescent="0.25">
      <c r="A62" s="14">
        <v>6.4999999999999962E-10</v>
      </c>
      <c r="B62" t="s">
        <v>234</v>
      </c>
      <c r="C62" s="4">
        <v>17</v>
      </c>
      <c r="D62" s="4">
        <v>2</v>
      </c>
      <c r="E62" s="4">
        <v>7</v>
      </c>
      <c r="F62" s="4">
        <v>26</v>
      </c>
      <c r="G62" s="4">
        <v>44</v>
      </c>
      <c r="H62" s="4">
        <v>39.97</v>
      </c>
      <c r="I62" s="34">
        <v>342515.62459190999</v>
      </c>
      <c r="J62" s="35">
        <v>13.165349143610012</v>
      </c>
      <c r="K62" s="35">
        <v>12.868641339343206</v>
      </c>
      <c r="L62" s="35" t="s">
        <v>2161</v>
      </c>
      <c r="M62" s="35" t="s">
        <v>2161</v>
      </c>
      <c r="N62" s="4">
        <v>3.036</v>
      </c>
      <c r="O62" s="4">
        <v>62.35294117647058</v>
      </c>
      <c r="P62" s="35">
        <v>1.916437327995997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-0.41496043372171854</v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>
        <f t="shared" si="9"/>
        <v>71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234</v>
      </c>
      <c r="AP62" t="s">
        <v>2400</v>
      </c>
      <c r="AQ62" s="22">
        <v>41.496043372171854</v>
      </c>
      <c r="AR62" s="21" t="e">
        <v>#VALUE!</v>
      </c>
      <c r="AS62">
        <v>10.08256192144108</v>
      </c>
      <c r="AT62">
        <v>-41.496043372171854</v>
      </c>
      <c r="AU62" t="e">
        <v>#VALUE!</v>
      </c>
      <c r="AV62" t="s">
        <v>2401</v>
      </c>
    </row>
    <row r="63" spans="1:48" x14ac:dyDescent="0.25">
      <c r="A63" s="14">
        <v>6.5999999999999958E-10</v>
      </c>
      <c r="B63" t="s">
        <v>268</v>
      </c>
      <c r="C63" s="4">
        <v>10</v>
      </c>
      <c r="D63" s="4">
        <v>0</v>
      </c>
      <c r="E63" s="4">
        <v>8</v>
      </c>
      <c r="F63" s="4">
        <v>18</v>
      </c>
      <c r="G63" s="4">
        <v>94</v>
      </c>
      <c r="H63" s="4">
        <v>81.33</v>
      </c>
      <c r="I63" s="34">
        <v>40896.952590690002</v>
      </c>
      <c r="J63" s="35">
        <v>23.257077494995713</v>
      </c>
      <c r="K63" s="35">
        <v>20.322338830584709</v>
      </c>
      <c r="L63" s="35">
        <v>14.297070957781838</v>
      </c>
      <c r="M63" s="35">
        <v>13.270660188884854</v>
      </c>
      <c r="N63" s="4">
        <v>3.4969999999999999</v>
      </c>
      <c r="O63" s="4">
        <v>13.171521035598706</v>
      </c>
      <c r="P63" s="35">
        <v>1.2836591663592771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0.15578507381873602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>
        <f t="shared" si="20"/>
        <v>106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268</v>
      </c>
      <c r="AP63" t="s">
        <v>2402</v>
      </c>
      <c r="AQ63" s="22">
        <v>-3.349408983784441</v>
      </c>
      <c r="AR63" s="21">
        <v>3.276122901068812</v>
      </c>
      <c r="AS63">
        <v>15.578507315873601</v>
      </c>
      <c r="AT63">
        <v>3.349408983784441</v>
      </c>
      <c r="AU63">
        <v>-3.276122901068812</v>
      </c>
      <c r="AV63" t="s">
        <v>2403</v>
      </c>
    </row>
    <row r="64" spans="1:48" x14ac:dyDescent="0.25">
      <c r="A64" s="14">
        <v>6.6999999999999955E-10</v>
      </c>
      <c r="B64" t="s">
        <v>271</v>
      </c>
      <c r="C64" s="4">
        <v>12</v>
      </c>
      <c r="D64" s="4">
        <v>3</v>
      </c>
      <c r="E64" s="4">
        <v>12</v>
      </c>
      <c r="F64" s="4">
        <v>27</v>
      </c>
      <c r="G64" s="4">
        <v>125</v>
      </c>
      <c r="H64" s="4">
        <v>111.04</v>
      </c>
      <c r="I64" s="34">
        <v>27812.521142720001</v>
      </c>
      <c r="J64" s="35">
        <v>14.0503606225484</v>
      </c>
      <c r="K64" s="35">
        <v>13.277531986129381</v>
      </c>
      <c r="L64" s="35">
        <v>6.9392177193963107</v>
      </c>
      <c r="M64" s="35">
        <v>6.9159146821108086</v>
      </c>
      <c r="N64" s="4">
        <v>8.3629999999999995</v>
      </c>
      <c r="O64" s="4">
        <v>5.7269279393173127</v>
      </c>
      <c r="P64" s="35">
        <v>1.9803674351585012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>
        <f t="shared" si="5"/>
        <v>-0.37563244278569996</v>
      </c>
      <c r="W64" s="37" t="str">
        <f t="shared" si="6"/>
        <v/>
      </c>
      <c r="X64" s="37">
        <f t="shared" si="7"/>
        <v>-0.53054157467946994</v>
      </c>
      <c r="Y64" s="1" t="str">
        <f t="shared" si="8"/>
        <v xml:space="preserve"> </v>
      </c>
      <c r="Z64" s="1">
        <f t="shared" si="9"/>
        <v>85</v>
      </c>
      <c r="AA64" s="1" t="str">
        <f t="shared" si="8"/>
        <v xml:space="preserve"> </v>
      </c>
      <c r="AB64" s="1">
        <f t="shared" si="10"/>
        <v>31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271</v>
      </c>
      <c r="AP64" t="s">
        <v>2404</v>
      </c>
      <c r="AQ64" s="22">
        <v>37.563244278569996</v>
      </c>
      <c r="AR64" s="21">
        <v>53.054157467946993</v>
      </c>
      <c r="AS64">
        <v>12.572046109510083</v>
      </c>
      <c r="AT64">
        <v>-37.563244278569996</v>
      </c>
      <c r="AU64">
        <v>-53.054157467946993</v>
      </c>
      <c r="AV64" t="s">
        <v>2405</v>
      </c>
    </row>
    <row r="65" spans="1:48" x14ac:dyDescent="0.25">
      <c r="A65" s="14">
        <v>6.7999999999999951E-10</v>
      </c>
      <c r="B65" t="s">
        <v>269</v>
      </c>
      <c r="C65" s="4">
        <v>10</v>
      </c>
      <c r="D65" s="4">
        <v>0</v>
      </c>
      <c r="E65" s="4">
        <v>7</v>
      </c>
      <c r="F65" s="4">
        <v>17</v>
      </c>
      <c r="G65" s="4">
        <v>280</v>
      </c>
      <c r="H65" s="4">
        <v>240.32</v>
      </c>
      <c r="I65" s="34">
        <v>69889.502881280001</v>
      </c>
      <c r="J65" s="35">
        <v>18.736940589427725</v>
      </c>
      <c r="K65" s="35">
        <v>18.396999157926967</v>
      </c>
      <c r="L65" s="35">
        <v>15.135719757360002</v>
      </c>
      <c r="M65" s="35">
        <v>15.102432295311406</v>
      </c>
      <c r="N65" s="4">
        <v>12.826000000000001</v>
      </c>
      <c r="O65" s="4">
        <v>25.74509803921568</v>
      </c>
      <c r="P65" s="35">
        <v>1.5828894806924103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0.16511318310343553</v>
      </c>
      <c r="T65" s="37" t="str">
        <f t="shared" si="3"/>
        <v/>
      </c>
      <c r="U65" s="37" t="str">
        <f t="shared" si="4"/>
        <v/>
      </c>
      <c r="V65" s="37">
        <f t="shared" si="5"/>
        <v>-0.16737099212129791</v>
      </c>
      <c r="W65" s="37" t="str">
        <f t="shared" si="6"/>
        <v/>
      </c>
      <c r="X65" s="37" t="str">
        <f t="shared" si="7"/>
        <v/>
      </c>
      <c r="Y65" s="1" t="str">
        <f t="shared" si="8"/>
        <v xml:space="preserve"> </v>
      </c>
      <c r="Z65" s="1">
        <f t="shared" si="9"/>
        <v>156</v>
      </c>
      <c r="AA65" s="1" t="str">
        <f t="shared" si="8"/>
        <v xml:space="preserve"> </v>
      </c>
      <c r="AB65" s="1" t="str">
        <f t="shared" si="10"/>
        <v xml:space="preserve"> </v>
      </c>
      <c r="AC65" s="1">
        <f t="shared" si="20"/>
        <v>95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269</v>
      </c>
      <c r="AP65" t="s">
        <v>2351</v>
      </c>
      <c r="AQ65" s="22">
        <v>16.737099212129792</v>
      </c>
      <c r="AR65" s="21">
        <v>-2.397582129779674</v>
      </c>
      <c r="AS65">
        <v>16.511318242343552</v>
      </c>
      <c r="AT65">
        <v>-16.737099212129792</v>
      </c>
      <c r="AU65">
        <v>2.397582129779674</v>
      </c>
      <c r="AV65" t="s">
        <v>2406</v>
      </c>
    </row>
    <row r="66" spans="1:48" x14ac:dyDescent="0.25">
      <c r="A66" s="14">
        <v>6.8999999999999948E-10</v>
      </c>
      <c r="B66" t="s">
        <v>311</v>
      </c>
      <c r="C66" s="4">
        <v>2</v>
      </c>
      <c r="D66" s="4">
        <v>6</v>
      </c>
      <c r="E66" s="4">
        <v>7</v>
      </c>
      <c r="F66" s="4">
        <v>15</v>
      </c>
      <c r="G66" s="4">
        <v>31.5</v>
      </c>
      <c r="H66" s="4">
        <v>32.19</v>
      </c>
      <c r="I66" s="34">
        <v>16234.147262339999</v>
      </c>
      <c r="J66" s="35">
        <v>10.056232427366448</v>
      </c>
      <c r="K66" s="35">
        <v>9.3903150525087504</v>
      </c>
      <c r="L66" s="35">
        <v>8.330953631166631</v>
      </c>
      <c r="M66" s="35">
        <v>8.0513799877225285</v>
      </c>
      <c r="N66" s="4">
        <v>3.2010000000000001</v>
      </c>
      <c r="O66" s="4">
        <v>22.643678160919549</v>
      </c>
      <c r="P66" s="35">
        <v>3.4824479652065858</v>
      </c>
      <c r="Q66" s="36" t="str">
        <f t="shared" si="0"/>
        <v/>
      </c>
      <c r="R66" s="36">
        <f t="shared" si="1"/>
        <v>40.000000000690001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>
        <f t="shared" si="5"/>
        <v>-0.55312283832931275</v>
      </c>
      <c r="W66" s="37" t="str">
        <f t="shared" si="6"/>
        <v/>
      </c>
      <c r="X66" s="37">
        <f t="shared" si="7"/>
        <v>-0.43638655951465288</v>
      </c>
      <c r="Y66" s="1" t="str">
        <f t="shared" si="8"/>
        <v xml:space="preserve"> </v>
      </c>
      <c r="Z66" s="1">
        <f t="shared" si="9"/>
        <v>30</v>
      </c>
      <c r="AA66" s="1" t="str">
        <f t="shared" si="8"/>
        <v xml:space="preserve"> </v>
      </c>
      <c r="AB66" s="1">
        <f t="shared" si="10"/>
        <v>45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>
        <f t="shared" si="13"/>
        <v>5</v>
      </c>
      <c r="AG66" s="38">
        <f t="shared" si="14"/>
        <v>3.4824479658965859</v>
      </c>
      <c r="AH66" s="38" t="str">
        <f t="shared" si="15"/>
        <v xml:space="preserve"> </v>
      </c>
      <c r="AI66" s="1">
        <f t="shared" si="16"/>
        <v>45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311</v>
      </c>
      <c r="AP66" t="s">
        <v>2407</v>
      </c>
      <c r="AQ66" s="22">
        <v>55.312283832931271</v>
      </c>
      <c r="AR66" s="21">
        <v>43.638655951465289</v>
      </c>
      <c r="AS66">
        <v>-2.1435228331780021</v>
      </c>
      <c r="AT66">
        <v>-55.312283832931271</v>
      </c>
      <c r="AU66">
        <v>-43.638655951465289</v>
      </c>
      <c r="AV66" t="s">
        <v>2408</v>
      </c>
    </row>
    <row r="67" spans="1:48" x14ac:dyDescent="0.25">
      <c r="A67" s="14">
        <v>6.9999999999999944E-10</v>
      </c>
      <c r="B67" t="s">
        <v>275</v>
      </c>
      <c r="C67" s="4">
        <v>1</v>
      </c>
      <c r="D67" s="4">
        <v>7</v>
      </c>
      <c r="E67" s="4">
        <v>9</v>
      </c>
      <c r="F67" s="4">
        <v>17</v>
      </c>
      <c r="G67" s="4">
        <v>69</v>
      </c>
      <c r="H67" s="4">
        <v>73.69</v>
      </c>
      <c r="I67" s="34">
        <v>34484.866026490003</v>
      </c>
      <c r="J67" s="35" t="s">
        <v>2161</v>
      </c>
      <c r="K67" s="35" t="s">
        <v>2161</v>
      </c>
      <c r="L67" s="35">
        <v>30.552703482581986</v>
      </c>
      <c r="M67" s="35">
        <v>29.487669747381393</v>
      </c>
      <c r="N67" s="4">
        <v>1.7590000000000001</v>
      </c>
      <c r="O67" s="4">
        <v>6.0916767189384782</v>
      </c>
      <c r="P67" s="35">
        <v>0.95806758040439677</v>
      </c>
      <c r="Q67" s="36" t="str">
        <f t="shared" si="0"/>
        <v/>
      </c>
      <c r="R67" s="36">
        <f t="shared" si="1"/>
        <v>41.176470588935295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/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>
        <f t="shared" si="13"/>
        <v>4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275</v>
      </c>
      <c r="AP67" t="s">
        <v>2409</v>
      </c>
      <c r="AQ67" s="22" t="e">
        <v>#VALUE!</v>
      </c>
      <c r="AR67" s="21">
        <v>-106.69799747205259</v>
      </c>
      <c r="AS67">
        <v>-6.3644999321481821</v>
      </c>
      <c r="AT67" t="e">
        <v>#VALUE!</v>
      </c>
      <c r="AU67">
        <v>106.69799747205259</v>
      </c>
      <c r="AV67" t="s">
        <v>2410</v>
      </c>
    </row>
    <row r="68" spans="1:48" x14ac:dyDescent="0.25">
      <c r="A68" s="14">
        <v>7.0999999999999941E-10</v>
      </c>
      <c r="B68" t="s">
        <v>443</v>
      </c>
      <c r="C68" s="4">
        <v>15</v>
      </c>
      <c r="D68" s="4">
        <v>0</v>
      </c>
      <c r="E68" s="4">
        <v>17</v>
      </c>
      <c r="F68" s="4">
        <v>32</v>
      </c>
      <c r="G68" s="4">
        <v>436</v>
      </c>
      <c r="H68" s="4">
        <v>374.4</v>
      </c>
      <c r="I68" s="34">
        <v>56367.698400000001</v>
      </c>
      <c r="J68" s="35">
        <v>20.408830744071953</v>
      </c>
      <c r="K68" s="35">
        <v>18.344847861237689</v>
      </c>
      <c r="L68" s="35">
        <v>14.361981582417203</v>
      </c>
      <c r="M68" s="35">
        <v>14.125926379157116</v>
      </c>
      <c r="N68" s="4">
        <v>18.344999999999999</v>
      </c>
      <c r="O68" s="4">
        <v>-45.563798219584577</v>
      </c>
      <c r="P68" s="35">
        <v>0</v>
      </c>
      <c r="Q68" s="36" t="str">
        <f t="shared" si="0"/>
        <v xml:space="preserve"> </v>
      </c>
      <c r="R68" s="36" t="str">
        <f t="shared" si="1"/>
        <v xml:space="preserve"> </v>
      </c>
      <c r="S68" s="37">
        <f t="shared" si="2"/>
        <v>0.16452991523991461</v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/>
      </c>
      <c r="X68" s="37" t="str">
        <f t="shared" si="7"/>
        <v/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>
        <f t="shared" si="20"/>
        <v>96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 t="str">
        <f t="shared" si="14"/>
        <v xml:space="preserve"> </v>
      </c>
      <c r="AH68" s="38" t="str">
        <f t="shared" si="15"/>
        <v xml:space="preserve"> </v>
      </c>
      <c r="AI68" s="1" t="str">
        <f t="shared" si="16"/>
        <v xml:space="preserve"> 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443</v>
      </c>
      <c r="AP68" t="s">
        <v>2357</v>
      </c>
      <c r="AQ68" s="22">
        <v>9.3075819219428304</v>
      </c>
      <c r="AR68" s="21">
        <v>2.8369834928511639</v>
      </c>
      <c r="AS68">
        <v>16.452991452991462</v>
      </c>
      <c r="AT68">
        <v>-9.3075819219428304</v>
      </c>
      <c r="AU68">
        <v>-2.8369834928511639</v>
      </c>
      <c r="AV68" t="s">
        <v>2411</v>
      </c>
    </row>
    <row r="69" spans="1:48" x14ac:dyDescent="0.25">
      <c r="A69" s="14">
        <v>7.1999999999999937E-10</v>
      </c>
      <c r="B69" t="s">
        <v>1141</v>
      </c>
      <c r="C69" s="4">
        <v>4</v>
      </c>
      <c r="D69" s="4">
        <v>1</v>
      </c>
      <c r="E69" s="4">
        <v>0</v>
      </c>
      <c r="F69" s="4">
        <v>5</v>
      </c>
      <c r="G69" s="4">
        <v>750</v>
      </c>
      <c r="H69" s="4">
        <v>624.82000000000005</v>
      </c>
      <c r="I69" s="34">
        <v>18367.587966280003</v>
      </c>
      <c r="J69" s="35" t="s">
        <v>2161</v>
      </c>
      <c r="K69" s="35" t="s">
        <v>2161</v>
      </c>
      <c r="L69" s="35">
        <v>28.78501905550953</v>
      </c>
      <c r="M69" s="35">
        <v>28.69467955071028</v>
      </c>
      <c r="N69" s="4">
        <v>12.418000000000001</v>
      </c>
      <c r="O69" s="4">
        <v>18.04182509505705</v>
      </c>
      <c r="P69" s="35">
        <v>0</v>
      </c>
      <c r="Q69" s="36" t="str">
        <f t="shared" si="0"/>
        <v xml:space="preserve"> </v>
      </c>
      <c r="R69" s="36" t="str">
        <f t="shared" si="1"/>
        <v xml:space="preserve"> </v>
      </c>
      <c r="S69" s="37">
        <f t="shared" si="2"/>
        <v>0.20034570028147364</v>
      </c>
      <c r="T69" s="37" t="str">
        <f t="shared" si="3"/>
        <v/>
      </c>
      <c r="U69" s="37" t="str">
        <f t="shared" si="4"/>
        <v xml:space="preserve"> </v>
      </c>
      <c r="V69" s="37" t="str">
        <f t="shared" si="5"/>
        <v xml:space="preserve"> </v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>
        <f t="shared" si="20"/>
        <v>61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1141</v>
      </c>
      <c r="AP69" t="s">
        <v>2317</v>
      </c>
      <c r="AQ69" s="22" t="e">
        <v>#VALUE!</v>
      </c>
      <c r="AR69" s="21">
        <v>-94.739094017020903</v>
      </c>
      <c r="AS69">
        <v>20.034569956147365</v>
      </c>
      <c r="AT69" t="e">
        <v>#VALUE!</v>
      </c>
      <c r="AU69">
        <v>94.739094017020903</v>
      </c>
      <c r="AV69" t="s">
        <v>2412</v>
      </c>
    </row>
    <row r="70" spans="1:48" x14ac:dyDescent="0.25">
      <c r="A70" s="14">
        <v>7.2999999999999934E-10</v>
      </c>
      <c r="B70" t="s">
        <v>267</v>
      </c>
      <c r="C70" s="4">
        <v>12</v>
      </c>
      <c r="D70" s="4">
        <v>0</v>
      </c>
      <c r="E70" s="4">
        <v>8</v>
      </c>
      <c r="F70" s="4">
        <v>20</v>
      </c>
      <c r="G70" s="4">
        <v>53</v>
      </c>
      <c r="H70" s="4">
        <v>49.44</v>
      </c>
      <c r="I70" s="34">
        <v>43283.773075680001</v>
      </c>
      <c r="J70" s="35">
        <v>12.249752229930623</v>
      </c>
      <c r="K70" s="35">
        <v>10.972037283621836</v>
      </c>
      <c r="L70" s="35" t="s">
        <v>2161</v>
      </c>
      <c r="M70" s="35" t="s">
        <v>2161</v>
      </c>
      <c r="N70" s="4">
        <v>4.0360000000000005</v>
      </c>
      <c r="O70" s="4">
        <v>0.64837905236909454</v>
      </c>
      <c r="P70" s="35">
        <v>2.6274271844660197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/>
      </c>
      <c r="T70" s="37" t="str">
        <f t="shared" si="3"/>
        <v/>
      </c>
      <c r="U70" s="37" t="str">
        <f t="shared" si="4"/>
        <v/>
      </c>
      <c r="V70" s="37">
        <f t="shared" si="5"/>
        <v>-0.4556475750517085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>
        <f t="shared" si="9"/>
        <v>60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267</v>
      </c>
      <c r="AP70" t="s">
        <v>2413</v>
      </c>
      <c r="AQ70" s="22">
        <v>45.564757505170853</v>
      </c>
      <c r="AR70" s="21" t="e">
        <v>#VALUE!</v>
      </c>
      <c r="AS70">
        <v>7.200647249190939</v>
      </c>
      <c r="AT70">
        <v>-45.564757505170853</v>
      </c>
      <c r="AU70" t="e">
        <v>#VALUE!</v>
      </c>
      <c r="AV70" t="s">
        <v>2414</v>
      </c>
    </row>
    <row r="71" spans="1:48" x14ac:dyDescent="0.25">
      <c r="A71" s="14">
        <v>7.3999999999999931E-10</v>
      </c>
      <c r="B71" t="s">
        <v>818</v>
      </c>
      <c r="C71" s="4">
        <v>13</v>
      </c>
      <c r="D71" s="4">
        <v>1</v>
      </c>
      <c r="E71" s="4">
        <v>18</v>
      </c>
      <c r="F71" s="4">
        <v>32</v>
      </c>
      <c r="G71" s="4">
        <v>2535.5</v>
      </c>
      <c r="H71" s="4">
        <v>2250.9</v>
      </c>
      <c r="I71" s="34">
        <v>92405.776781699999</v>
      </c>
      <c r="J71" s="35" t="s">
        <v>2161</v>
      </c>
      <c r="K71" s="35">
        <v>24.743321974277237</v>
      </c>
      <c r="L71" s="35" t="s">
        <v>2161</v>
      </c>
      <c r="M71" s="35">
        <v>17.58075180698361</v>
      </c>
      <c r="N71" s="4">
        <v>30.242000000000001</v>
      </c>
      <c r="O71" s="4">
        <v>542.08067940552019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 xml:space="preserve"> </v>
      </c>
      <c r="V71" s="37" t="str">
        <f t="shared" si="5"/>
        <v xml:space="preserve"> </v>
      </c>
      <c r="W71" s="37" t="str">
        <f t="shared" si="6"/>
        <v xml:space="preserve"> </v>
      </c>
      <c r="X71" s="37" t="str">
        <f t="shared" si="7"/>
        <v xml:space="preserve"> </v>
      </c>
      <c r="Y71" s="1" t="str">
        <f t="shared" si="8"/>
        <v xml:space="preserve"> </v>
      </c>
      <c r="Z71" s="1" t="str">
        <f t="shared" si="9"/>
        <v xml:space="preserve"> </v>
      </c>
      <c r="AA71" s="1" t="str">
        <f t="shared" si="8"/>
        <v xml:space="preserve"> 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818</v>
      </c>
      <c r="AP71" t="s">
        <v>2415</v>
      </c>
      <c r="AQ71" s="22" t="e">
        <v>#VALUE!</v>
      </c>
      <c r="AR71" s="21" t="e">
        <v>#VALUE!</v>
      </c>
      <c r="AS71">
        <v>12.643831356346347</v>
      </c>
      <c r="AT71" t="e">
        <v>#VALUE!</v>
      </c>
      <c r="AU71" t="e">
        <v>#VALUE!</v>
      </c>
      <c r="AV71" t="s">
        <v>2416</v>
      </c>
    </row>
    <row r="72" spans="1:48" x14ac:dyDescent="0.25">
      <c r="A72" s="14">
        <v>7.4999999999999927E-10</v>
      </c>
      <c r="B72" t="s">
        <v>1142</v>
      </c>
      <c r="C72" s="4">
        <v>23</v>
      </c>
      <c r="D72" s="4">
        <v>0</v>
      </c>
      <c r="E72" s="4">
        <v>3</v>
      </c>
      <c r="F72" s="4">
        <v>26</v>
      </c>
      <c r="G72" s="4">
        <v>28</v>
      </c>
      <c r="H72" s="4">
        <v>23.89</v>
      </c>
      <c r="I72" s="34">
        <v>24883.59771392</v>
      </c>
      <c r="J72" s="35">
        <v>30.01256281407035</v>
      </c>
      <c r="K72" s="35">
        <v>20.612597066436582</v>
      </c>
      <c r="L72" s="35">
        <v>10.634855970949594</v>
      </c>
      <c r="M72" s="35">
        <v>8.9985974316920583</v>
      </c>
      <c r="N72" s="4">
        <v>0.79600000000000004</v>
      </c>
      <c r="O72" s="4">
        <v>3216.6666666666665</v>
      </c>
      <c r="P72" s="35">
        <v>3.0096274591879442</v>
      </c>
      <c r="Q72" s="36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>88.461538462288473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35" si="23">IF(ISERROR((IF((G72/H72-1)&gt;($S$5/100),(G72/H72-1)+A72,"")))=TRUE," ",((IF((G72/H72-1)&gt;($S$5/100),(G72/H72-1)+A72,""))))</f>
        <v>0.17203851058675185</v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-0.28052081091541614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92</v>
      </c>
      <c r="AC72" s="1">
        <f t="shared" ref="AC72:AC105" si="32">IF(ISERROR((RANK(S72,S$7:S$391,0)))=TRUE," ",((RANK(S72,S$7:S$391,0))))</f>
        <v>90</v>
      </c>
      <c r="AD72" s="1" t="str">
        <f t="shared" ref="AD72:AD135" si="33">IF(ISERROR((RANK(T72,T$7:T$391,1)))=TRUE," ",((RANK(T72,T$7:T$391,1))))</f>
        <v xml:space="preserve"> </v>
      </c>
      <c r="AE72" s="1">
        <f t="shared" ref="AE72:AF105" si="34">IF(ISERROR((RANK(Q72,Q$7:Q$391,0)))=TRUE," ",((RANK(Q72,Q$7:Q$391,0))))</f>
        <v>18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3.0096274599379442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70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1142</v>
      </c>
      <c r="AP72" t="s">
        <v>2417</v>
      </c>
      <c r="AQ72" s="22">
        <v>-33.369320783761204</v>
      </c>
      <c r="AR72" s="21">
        <v>28.052081091541613</v>
      </c>
      <c r="AS72">
        <v>17.203850983675185</v>
      </c>
      <c r="AT72">
        <v>33.369320783761204</v>
      </c>
      <c r="AU72">
        <v>-28.052081091541613</v>
      </c>
      <c r="AV72" t="s">
        <v>2418</v>
      </c>
    </row>
    <row r="73" spans="1:48" x14ac:dyDescent="0.25">
      <c r="A73" s="14">
        <v>7.5999999999999924E-10</v>
      </c>
      <c r="B73" t="s">
        <v>546</v>
      </c>
      <c r="C73" s="4">
        <v>15</v>
      </c>
      <c r="D73" s="4">
        <v>0</v>
      </c>
      <c r="E73" s="4">
        <v>3</v>
      </c>
      <c r="F73" s="4">
        <v>18</v>
      </c>
      <c r="G73" s="4">
        <v>915</v>
      </c>
      <c r="H73" s="4">
        <v>864.76</v>
      </c>
      <c r="I73" s="34">
        <v>132734.64732372001</v>
      </c>
      <c r="J73" s="35">
        <v>23.129346314325453</v>
      </c>
      <c r="K73" s="35">
        <v>20.102282765354037</v>
      </c>
      <c r="L73" s="35">
        <v>17.20807237115239</v>
      </c>
      <c r="M73" s="35">
        <v>15.043451336419</v>
      </c>
      <c r="N73" s="4">
        <v>37.387999999999998</v>
      </c>
      <c r="O73" s="4">
        <v>10.549970431697215</v>
      </c>
      <c r="P73" s="35">
        <v>1.8957861140663306</v>
      </c>
      <c r="Q73" s="36">
        <f t="shared" si="21"/>
        <v>83.333333334093325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 t="str">
        <f t="shared" si="26"/>
        <v/>
      </c>
      <c r="W73" s="37" t="str">
        <f t="shared" si="27"/>
        <v/>
      </c>
      <c r="X73" s="37" t="str">
        <f t="shared" si="28"/>
        <v/>
      </c>
      <c r="Y73" s="1" t="str">
        <f t="shared" si="29"/>
        <v xml:space="preserve"> </v>
      </c>
      <c r="Z73" s="1" t="str">
        <f t="shared" si="30"/>
        <v xml:space="preserve"> </v>
      </c>
      <c r="AA73" s="1" t="str">
        <f t="shared" si="29"/>
        <v xml:space="preserve"> 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>
        <f t="shared" si="34"/>
        <v>33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546</v>
      </c>
      <c r="AP73" t="s">
        <v>2407</v>
      </c>
      <c r="AQ73" s="22">
        <v>-2.7817993159784615</v>
      </c>
      <c r="AR73" s="21">
        <v>-16.417655200271209</v>
      </c>
      <c r="AS73">
        <v>5.8097044266617326</v>
      </c>
      <c r="AT73">
        <v>2.7817993159784615</v>
      </c>
      <c r="AU73">
        <v>16.417655200271209</v>
      </c>
      <c r="AV73" t="s">
        <v>2419</v>
      </c>
    </row>
    <row r="74" spans="1:48" x14ac:dyDescent="0.25">
      <c r="A74" s="14">
        <v>7.699999999999992E-10</v>
      </c>
      <c r="B74" t="s">
        <v>266</v>
      </c>
      <c r="C74" s="4">
        <v>11</v>
      </c>
      <c r="D74" s="4">
        <v>1</v>
      </c>
      <c r="E74" s="4">
        <v>7</v>
      </c>
      <c r="F74" s="4">
        <v>19</v>
      </c>
      <c r="G74" s="4">
        <v>101.5</v>
      </c>
      <c r="H74" s="4">
        <v>81.680000000000007</v>
      </c>
      <c r="I74" s="34">
        <v>26811.941666960003</v>
      </c>
      <c r="J74" s="35">
        <v>23.383910678499859</v>
      </c>
      <c r="K74" s="35">
        <v>20.212818609255134</v>
      </c>
      <c r="L74" s="35">
        <v>15.537448984515327</v>
      </c>
      <c r="M74" s="35">
        <v>13.911512943793465</v>
      </c>
      <c r="N74" s="4">
        <v>3.4929999999999999</v>
      </c>
      <c r="O74" s="4">
        <v>17.609427609427598</v>
      </c>
      <c r="P74" s="35">
        <v>0.72722820763956897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0.24265426129889306</v>
      </c>
      <c r="T74" s="37" t="str">
        <f t="shared" si="24"/>
        <v/>
      </c>
      <c r="U74" s="37" t="str">
        <f t="shared" si="25"/>
        <v/>
      </c>
      <c r="V74" s="37" t="str">
        <f t="shared" si="26"/>
        <v/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28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266</v>
      </c>
      <c r="AP74" t="s">
        <v>2249</v>
      </c>
      <c r="AQ74" s="22">
        <v>-3.9130281469190065</v>
      </c>
      <c r="AR74" s="21">
        <v>-5.1153981432247697</v>
      </c>
      <c r="AS74">
        <v>24.265426052889303</v>
      </c>
      <c r="AT74">
        <v>3.9130281469190065</v>
      </c>
      <c r="AU74">
        <v>5.1153981432247697</v>
      </c>
      <c r="AV74" t="s">
        <v>2420</v>
      </c>
    </row>
    <row r="75" spans="1:48" x14ac:dyDescent="0.25">
      <c r="A75" s="14">
        <v>7.7999999999999917E-10</v>
      </c>
      <c r="B75" t="s">
        <v>273</v>
      </c>
      <c r="C75" s="4">
        <v>14</v>
      </c>
      <c r="D75" s="4">
        <v>0</v>
      </c>
      <c r="E75" s="4">
        <v>7</v>
      </c>
      <c r="F75" s="4">
        <v>21</v>
      </c>
      <c r="G75" s="4">
        <v>75</v>
      </c>
      <c r="H75" s="4">
        <v>65.94</v>
      </c>
      <c r="I75" s="34">
        <v>147233.71720469999</v>
      </c>
      <c r="J75" s="35">
        <v>8.8355889052659791</v>
      </c>
      <c r="K75" s="35">
        <v>8.2250218286141958</v>
      </c>
      <c r="L75" s="35">
        <v>6.9624337342923655</v>
      </c>
      <c r="M75" s="35">
        <v>6.8302524011821308</v>
      </c>
      <c r="N75" s="4">
        <v>7.4630000000000001</v>
      </c>
      <c r="O75" s="4">
        <v>15.885093167701857</v>
      </c>
      <c r="P75" s="35">
        <v>2.9162875341219294</v>
      </c>
      <c r="Q75" s="36" t="str">
        <f t="shared" si="21"/>
        <v xml:space="preserve"> </v>
      </c>
      <c r="R75" s="36" t="str">
        <f t="shared" si="22"/>
        <v xml:space="preserve"> </v>
      </c>
      <c r="S75" s="37" t="str">
        <f t="shared" si="23"/>
        <v/>
      </c>
      <c r="T75" s="37" t="str">
        <f t="shared" si="24"/>
        <v/>
      </c>
      <c r="U75" s="37" t="str">
        <f t="shared" si="25"/>
        <v/>
      </c>
      <c r="V75" s="37">
        <f t="shared" si="26"/>
        <v>-0.6073655894299671</v>
      </c>
      <c r="W75" s="37" t="str">
        <f t="shared" si="27"/>
        <v/>
      </c>
      <c r="X75" s="37">
        <f t="shared" si="28"/>
        <v>-0.52897094319966276</v>
      </c>
      <c r="Y75" s="1" t="str">
        <f t="shared" si="29"/>
        <v xml:space="preserve"> </v>
      </c>
      <c r="Z75" s="1">
        <f t="shared" si="30"/>
        <v>17</v>
      </c>
      <c r="AA75" s="1" t="str">
        <f t="shared" si="29"/>
        <v xml:space="preserve"> </v>
      </c>
      <c r="AB75" s="1">
        <f t="shared" si="31"/>
        <v>32</v>
      </c>
      <c r="AC75" s="1" t="str">
        <f t="shared" si="32"/>
        <v xml:space="preserve"> 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273</v>
      </c>
      <c r="AP75" t="s">
        <v>2322</v>
      </c>
      <c r="AQ75" s="22">
        <v>60.736558942996709</v>
      </c>
      <c r="AR75" s="21">
        <v>52.897094319966278</v>
      </c>
      <c r="AS75">
        <v>13.739763421292084</v>
      </c>
      <c r="AT75">
        <v>-60.736558942996709</v>
      </c>
      <c r="AU75">
        <v>-52.897094319966278</v>
      </c>
      <c r="AV75" t="s">
        <v>2421</v>
      </c>
    </row>
    <row r="76" spans="1:48" x14ac:dyDescent="0.25">
      <c r="A76" s="14">
        <v>7.8999999999999913E-10</v>
      </c>
      <c r="B76" t="s">
        <v>819</v>
      </c>
      <c r="C76" s="4">
        <v>3</v>
      </c>
      <c r="D76" s="4">
        <v>1</v>
      </c>
      <c r="E76" s="4">
        <v>3</v>
      </c>
      <c r="F76" s="4">
        <v>7</v>
      </c>
      <c r="G76" s="4">
        <v>175</v>
      </c>
      <c r="H76" s="4">
        <v>161.07</v>
      </c>
      <c r="I76" s="34">
        <v>18704.364566159999</v>
      </c>
      <c r="J76" s="35">
        <v>28.502919837196956</v>
      </c>
      <c r="K76" s="35">
        <v>25.746483375959077</v>
      </c>
      <c r="L76" s="35">
        <v>18.709263226527572</v>
      </c>
      <c r="M76" s="35">
        <v>16.510163570606608</v>
      </c>
      <c r="N76" s="4">
        <v>5.6509999999999998</v>
      </c>
      <c r="O76" s="4">
        <v>12.345924453280309</v>
      </c>
      <c r="P76" s="35">
        <v>1.4093251381386975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 t="str">
        <f t="shared" si="28"/>
        <v/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 t="str">
        <f t="shared" si="31"/>
        <v xml:space="preserve"> 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819</v>
      </c>
      <c r="AP76" t="s">
        <v>2334</v>
      </c>
      <c r="AQ76" s="22">
        <v>-26.660794767542818</v>
      </c>
      <c r="AR76" s="21">
        <v>-26.573651503717976</v>
      </c>
      <c r="AS76">
        <v>8.648413733159499</v>
      </c>
      <c r="AT76">
        <v>26.660794767542818</v>
      </c>
      <c r="AU76">
        <v>26.573651503717976</v>
      </c>
      <c r="AV76" t="s">
        <v>2422</v>
      </c>
    </row>
    <row r="77" spans="1:48" x14ac:dyDescent="0.25">
      <c r="A77" s="14">
        <v>7.999999999999991E-10</v>
      </c>
      <c r="B77" t="s">
        <v>270</v>
      </c>
      <c r="C77" s="4">
        <v>1</v>
      </c>
      <c r="D77" s="4">
        <v>0</v>
      </c>
      <c r="E77" s="4">
        <v>2</v>
      </c>
      <c r="F77" s="4">
        <v>3</v>
      </c>
      <c r="G77" s="4">
        <v>301</v>
      </c>
      <c r="H77" s="4">
        <v>276.92</v>
      </c>
      <c r="I77" s="34">
        <v>634592.41493575997</v>
      </c>
      <c r="J77" s="35">
        <v>24.460736684038515</v>
      </c>
      <c r="K77" s="35">
        <v>22.017969309056216</v>
      </c>
      <c r="L77" s="35" t="s">
        <v>2161</v>
      </c>
      <c r="M77" s="35" t="s">
        <v>2161</v>
      </c>
      <c r="N77" s="4">
        <v>11.321</v>
      </c>
      <c r="O77" s="4">
        <v>-99.917658136599485</v>
      </c>
      <c r="P77" s="35" t="s">
        <v>124</v>
      </c>
      <c r="Q77" s="36" t="str">
        <f t="shared" si="21"/>
        <v xml:space="preserve"> </v>
      </c>
      <c r="R77" s="36" t="str">
        <f t="shared" si="22"/>
        <v xml:space="preserve"> </v>
      </c>
      <c r="S77" s="37" t="str">
        <f t="shared" si="23"/>
        <v/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 t="str">
        <f t="shared" si="32"/>
        <v xml:space="preserve"> 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 t="str">
        <f t="shared" si="35"/>
        <v xml:space="preserve"> </v>
      </c>
      <c r="AH77" s="38" t="str">
        <f t="shared" si="36"/>
        <v xml:space="preserve"> </v>
      </c>
      <c r="AI77" s="1" t="str">
        <f t="shared" si="37"/>
        <v xml:space="preserve"> </v>
      </c>
      <c r="AJ77" s="1" t="str">
        <f t="shared" si="37"/>
        <v xml:space="preserve"> </v>
      </c>
      <c r="AK77" s="25" t="str">
        <f t="shared" si="38"/>
        <v xml:space="preserve"> </v>
      </c>
      <c r="AL77" s="25">
        <f t="shared" si="39"/>
        <v>-99.917658135799485</v>
      </c>
      <c r="AM77" s="1" t="str">
        <f t="shared" si="40"/>
        <v xml:space="preserve"> </v>
      </c>
      <c r="AN77" s="1">
        <f t="shared" si="40"/>
        <v>3</v>
      </c>
      <c r="AO77" t="s">
        <v>270</v>
      </c>
      <c r="AP77" t="s">
        <v>2171</v>
      </c>
      <c r="AQ77" s="22">
        <v>-8.6982094008721802</v>
      </c>
      <c r="AR77" s="21" t="e">
        <v>#VALUE!</v>
      </c>
      <c r="AS77">
        <v>8.6956521739130377</v>
      </c>
      <c r="AT77">
        <v>8.6982094008721802</v>
      </c>
      <c r="AU77" t="e">
        <v>#VALUE!</v>
      </c>
      <c r="AV77" t="s">
        <v>2423</v>
      </c>
    </row>
    <row r="78" spans="1:48" x14ac:dyDescent="0.25">
      <c r="A78" s="14">
        <v>8.0999999999999906E-10</v>
      </c>
      <c r="B78" t="s">
        <v>272</v>
      </c>
      <c r="C78" s="4">
        <v>24</v>
      </c>
      <c r="D78" s="4">
        <v>0</v>
      </c>
      <c r="E78" s="4">
        <v>6</v>
      </c>
      <c r="F78" s="4">
        <v>30</v>
      </c>
      <c r="G78" s="4">
        <v>50</v>
      </c>
      <c r="H78" s="4">
        <v>43.83</v>
      </c>
      <c r="I78" s="34">
        <v>62278.53287746499</v>
      </c>
      <c r="J78" s="35">
        <v>27.618147448015122</v>
      </c>
      <c r="K78" s="35">
        <v>23.602584814216478</v>
      </c>
      <c r="L78" s="35">
        <v>20.895436552708773</v>
      </c>
      <c r="M78" s="35">
        <v>18.415844615298013</v>
      </c>
      <c r="N78" s="4">
        <v>1.587</v>
      </c>
      <c r="O78" s="4">
        <v>65.3125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272</v>
      </c>
      <c r="AP78" t="s">
        <v>2325</v>
      </c>
      <c r="AQ78" s="22">
        <v>-22.729058136971368</v>
      </c>
      <c r="AR78" s="21">
        <v>-41.363755067092825</v>
      </c>
      <c r="AS78">
        <v>14.077116130504219</v>
      </c>
      <c r="AT78">
        <v>22.729058136971368</v>
      </c>
      <c r="AU78">
        <v>41.363755067092825</v>
      </c>
      <c r="AV78" t="s">
        <v>2424</v>
      </c>
    </row>
    <row r="79" spans="1:48" x14ac:dyDescent="0.25">
      <c r="A79" s="14">
        <v>8.1999999999999903E-10</v>
      </c>
      <c r="B79" t="s">
        <v>475</v>
      </c>
      <c r="C79" s="4">
        <v>10</v>
      </c>
      <c r="D79" s="4">
        <v>1</v>
      </c>
      <c r="E79" s="4">
        <v>9</v>
      </c>
      <c r="F79" s="4">
        <v>20</v>
      </c>
      <c r="G79" s="4">
        <v>57</v>
      </c>
      <c r="H79" s="4">
        <v>48.49</v>
      </c>
      <c r="I79" s="34">
        <v>11630.21778542</v>
      </c>
      <c r="J79" s="35">
        <v>11.561754887935146</v>
      </c>
      <c r="K79" s="35">
        <v>9.6535934700378263</v>
      </c>
      <c r="L79" s="35">
        <v>6.0622317250809425</v>
      </c>
      <c r="M79" s="35">
        <v>5.3539974939945871</v>
      </c>
      <c r="N79" s="4">
        <v>4.194</v>
      </c>
      <c r="O79" s="4">
        <v>51.956521739130423</v>
      </c>
      <c r="P79" s="35">
        <v>1.4044132810888845</v>
      </c>
      <c r="Q79" s="36" t="str">
        <f t="shared" si="21"/>
        <v xml:space="preserve"> </v>
      </c>
      <c r="R79" s="36" t="str">
        <f t="shared" si="22"/>
        <v xml:space="preserve"> </v>
      </c>
      <c r="S79" s="37">
        <f t="shared" si="23"/>
        <v>0.17550010393404419</v>
      </c>
      <c r="T79" s="37" t="str">
        <f t="shared" si="24"/>
        <v/>
      </c>
      <c r="U79" s="37" t="str">
        <f t="shared" si="25"/>
        <v/>
      </c>
      <c r="V79" s="37">
        <f t="shared" si="26"/>
        <v>-0.48622068497618065</v>
      </c>
      <c r="W79" s="37" t="str">
        <f t="shared" si="27"/>
        <v/>
      </c>
      <c r="X79" s="37">
        <f t="shared" si="28"/>
        <v>-0.58987224862109544</v>
      </c>
      <c r="Y79" s="1" t="str">
        <f t="shared" si="29"/>
        <v xml:space="preserve"> </v>
      </c>
      <c r="Z79" s="1">
        <f t="shared" si="30"/>
        <v>49</v>
      </c>
      <c r="AA79" s="1" t="str">
        <f t="shared" si="29"/>
        <v xml:space="preserve"> </v>
      </c>
      <c r="AB79" s="1">
        <f t="shared" si="31"/>
        <v>19</v>
      </c>
      <c r="AC79" s="1">
        <f t="shared" si="32"/>
        <v>87</v>
      </c>
      <c r="AD79" s="1" t="str">
        <f t="shared" si="33"/>
        <v xml:space="preserve"> </v>
      </c>
      <c r="AE79" s="1" t="str">
        <f t="shared" si="34"/>
        <v xml:space="preserve"> 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475</v>
      </c>
      <c r="AP79" t="s">
        <v>2200</v>
      </c>
      <c r="AQ79" s="22">
        <v>48.622068497618066</v>
      </c>
      <c r="AR79" s="21">
        <v>58.987224862109542</v>
      </c>
      <c r="AS79">
        <v>17.550010311404417</v>
      </c>
      <c r="AT79">
        <v>-48.622068497618066</v>
      </c>
      <c r="AU79">
        <v>-58.987224862109542</v>
      </c>
      <c r="AV79" t="s">
        <v>2425</v>
      </c>
    </row>
    <row r="80" spans="1:48" x14ac:dyDescent="0.25">
      <c r="A80" s="14">
        <v>8.2999999999999899E-10</v>
      </c>
      <c r="B80" t="s">
        <v>509</v>
      </c>
      <c r="C80" s="4">
        <v>7</v>
      </c>
      <c r="D80" s="4">
        <v>2</v>
      </c>
      <c r="E80" s="4">
        <v>13</v>
      </c>
      <c r="F80" s="4">
        <v>22</v>
      </c>
      <c r="G80" s="4">
        <v>115</v>
      </c>
      <c r="H80" s="4">
        <v>117.76</v>
      </c>
      <c r="I80" s="34">
        <v>18379.303915520002</v>
      </c>
      <c r="J80" s="35" t="s">
        <v>2161</v>
      </c>
      <c r="K80" s="35">
        <v>39.703304113283885</v>
      </c>
      <c r="L80" s="35">
        <v>20.133093564669231</v>
      </c>
      <c r="M80" s="35">
        <v>19.092507229612494</v>
      </c>
      <c r="N80" s="4">
        <v>2.5990000000000002</v>
      </c>
      <c r="O80" s="4">
        <v>66.176470588235304</v>
      </c>
      <c r="P80" s="35">
        <v>3.3491847826086953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 xml:space="preserve"> </v>
      </c>
      <c r="V80" s="37" t="str">
        <f t="shared" si="26"/>
        <v xml:space="preserve"> </v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3.3491847834386954</v>
      </c>
      <c r="AH80" s="38" t="str">
        <f t="shared" si="36"/>
        <v xml:space="preserve"> </v>
      </c>
      <c r="AI80" s="1">
        <f t="shared" si="37"/>
        <v>53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509</v>
      </c>
      <c r="AP80" t="s">
        <v>2383</v>
      </c>
      <c r="AQ80" s="22" t="e">
        <v>#VALUE!</v>
      </c>
      <c r="AR80" s="21">
        <v>-36.206281225065482</v>
      </c>
      <c r="AS80">
        <v>-2.34375</v>
      </c>
      <c r="AT80" t="e">
        <v>#VALUE!</v>
      </c>
      <c r="AU80">
        <v>36.206281225065482</v>
      </c>
      <c r="AV80" t="s">
        <v>2426</v>
      </c>
    </row>
    <row r="81" spans="1:48" x14ac:dyDescent="0.25">
      <c r="A81" s="14">
        <v>8.3999999999999896E-10</v>
      </c>
      <c r="B81" t="s">
        <v>247</v>
      </c>
      <c r="C81" s="4">
        <v>17</v>
      </c>
      <c r="D81" s="4">
        <v>0</v>
      </c>
      <c r="E81" s="4">
        <v>9</v>
      </c>
      <c r="F81" s="4">
        <v>26</v>
      </c>
      <c r="G81" s="4">
        <v>84.5</v>
      </c>
      <c r="H81" s="4">
        <v>68.959999999999994</v>
      </c>
      <c r="I81" s="34">
        <v>142543.59691024001</v>
      </c>
      <c r="J81" s="35">
        <v>7.6241017136539515</v>
      </c>
      <c r="K81" s="35">
        <v>8.3385731559854896</v>
      </c>
      <c r="L81" s="35">
        <v>7.8787841460682548</v>
      </c>
      <c r="M81" s="35">
        <v>9.8007244310264756</v>
      </c>
      <c r="N81" s="4">
        <v>9.0449999999999999</v>
      </c>
      <c r="O81" s="4">
        <v>85.728952772073924</v>
      </c>
      <c r="P81" s="35">
        <v>3.0452436194895594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0.2253480286822275</v>
      </c>
      <c r="T81" s="37" t="str">
        <f t="shared" si="24"/>
        <v/>
      </c>
      <c r="U81" s="37" t="str">
        <f t="shared" si="25"/>
        <v/>
      </c>
      <c r="V81" s="37">
        <f t="shared" si="26"/>
        <v>-0.66120145305963807</v>
      </c>
      <c r="W81" s="37" t="str">
        <f t="shared" si="27"/>
        <v/>
      </c>
      <c r="X81" s="37">
        <f t="shared" si="28"/>
        <v>-0.46697715099572634</v>
      </c>
      <c r="Y81" s="1" t="str">
        <f t="shared" si="29"/>
        <v xml:space="preserve"> </v>
      </c>
      <c r="Z81" s="1">
        <f t="shared" si="30"/>
        <v>6</v>
      </c>
      <c r="AA81" s="1" t="str">
        <f t="shared" si="29"/>
        <v xml:space="preserve"> </v>
      </c>
      <c r="AB81" s="1">
        <f t="shared" si="31"/>
        <v>39</v>
      </c>
      <c r="AC81" s="1">
        <f t="shared" si="32"/>
        <v>33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3.0452436203295594</v>
      </c>
      <c r="AH81" s="38" t="str">
        <f t="shared" si="36"/>
        <v xml:space="preserve"> </v>
      </c>
      <c r="AI81" s="1">
        <f t="shared" si="37"/>
        <v>69</v>
      </c>
      <c r="AJ81" s="1" t="str">
        <f t="shared" si="37"/>
        <v xml:space="preserve"> </v>
      </c>
      <c r="AK81" s="25">
        <f t="shared" si="38"/>
        <v>85.728952772913928</v>
      </c>
      <c r="AL81" s="25" t="str">
        <f t="shared" si="39"/>
        <v xml:space="preserve"> </v>
      </c>
      <c r="AM81" s="1">
        <f t="shared" si="40"/>
        <v>12</v>
      </c>
      <c r="AN81" s="1" t="str">
        <f t="shared" si="40"/>
        <v xml:space="preserve"> </v>
      </c>
      <c r="AO81" t="s">
        <v>247</v>
      </c>
      <c r="AP81" t="s">
        <v>2400</v>
      </c>
      <c r="AQ81" s="22">
        <v>66.120145305963803</v>
      </c>
      <c r="AR81" s="21">
        <v>46.697715099572633</v>
      </c>
      <c r="AS81">
        <v>22.534802784222752</v>
      </c>
      <c r="AT81">
        <v>-66.120145305963803</v>
      </c>
      <c r="AU81">
        <v>-46.697715099572633</v>
      </c>
      <c r="AV81" t="s">
        <v>2427</v>
      </c>
    </row>
    <row r="82" spans="1:48" x14ac:dyDescent="0.25">
      <c r="A82" s="14">
        <v>8.4999999999999893E-10</v>
      </c>
      <c r="B82" t="s">
        <v>288</v>
      </c>
      <c r="C82" s="4">
        <v>8</v>
      </c>
      <c r="D82" s="4">
        <v>1</v>
      </c>
      <c r="E82" s="4">
        <v>7</v>
      </c>
      <c r="F82" s="4">
        <v>16</v>
      </c>
      <c r="G82" s="4">
        <v>39</v>
      </c>
      <c r="H82" s="4">
        <v>35.729999999999997</v>
      </c>
      <c r="I82" s="34">
        <v>17148.501486449997</v>
      </c>
      <c r="J82" s="35">
        <v>13.580387685290761</v>
      </c>
      <c r="K82" s="35">
        <v>13.544351781652766</v>
      </c>
      <c r="L82" s="35">
        <v>11.049453815998019</v>
      </c>
      <c r="M82" s="35">
        <v>11.364903129946224</v>
      </c>
      <c r="N82" s="4">
        <v>2.6310000000000002</v>
      </c>
      <c r="O82" s="4">
        <v>15.39473684210526</v>
      </c>
      <c r="P82" s="35">
        <v>2.8351525328855312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>
        <f t="shared" si="26"/>
        <v>-0.39651702095954888</v>
      </c>
      <c r="W82" s="37" t="str">
        <f t="shared" si="27"/>
        <v/>
      </c>
      <c r="X82" s="37">
        <f t="shared" si="28"/>
        <v>-0.25247205104819415</v>
      </c>
      <c r="Y82" s="1" t="str">
        <f t="shared" si="29"/>
        <v xml:space="preserve"> </v>
      </c>
      <c r="Z82" s="1">
        <f t="shared" si="30"/>
        <v>77</v>
      </c>
      <c r="AA82" s="1" t="str">
        <f t="shared" si="29"/>
        <v xml:space="preserve"> </v>
      </c>
      <c r="AB82" s="1">
        <f t="shared" si="31"/>
        <v>104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288</v>
      </c>
      <c r="AP82" t="s">
        <v>2252</v>
      </c>
      <c r="AQ82" s="22">
        <v>39.651702095954889</v>
      </c>
      <c r="AR82" s="21">
        <v>25.247205104819415</v>
      </c>
      <c r="AS82">
        <v>9.151973131822011</v>
      </c>
      <c r="AT82">
        <v>-39.651702095954889</v>
      </c>
      <c r="AU82">
        <v>-25.247205104819415</v>
      </c>
      <c r="AV82" t="s">
        <v>2428</v>
      </c>
    </row>
    <row r="83" spans="1:48" x14ac:dyDescent="0.25">
      <c r="A83" s="14">
        <v>8.5999999999999889E-10</v>
      </c>
      <c r="B83" t="s">
        <v>429</v>
      </c>
      <c r="C83" s="4">
        <v>6</v>
      </c>
      <c r="D83" s="4">
        <v>0</v>
      </c>
      <c r="E83" s="4">
        <v>10</v>
      </c>
      <c r="F83" s="4">
        <v>16</v>
      </c>
      <c r="G83" s="4">
        <v>62</v>
      </c>
      <c r="H83" s="4">
        <v>56.69</v>
      </c>
      <c r="I83" s="34">
        <v>16448.485981629998</v>
      </c>
      <c r="J83" s="35">
        <v>9.4641068447412344</v>
      </c>
      <c r="K83" s="35">
        <v>9.2163875792554055</v>
      </c>
      <c r="L83" s="35">
        <v>6.858440666580492</v>
      </c>
      <c r="M83" s="35">
        <v>6.6885783214407066</v>
      </c>
      <c r="N83" s="4">
        <v>5.99</v>
      </c>
      <c r="O83" s="4">
        <v>9.9082568807339459</v>
      </c>
      <c r="P83" s="35">
        <v>3.4591638736990653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>
        <f t="shared" si="26"/>
        <v>-0.57943561516967979</v>
      </c>
      <c r="W83" s="37" t="str">
        <f t="shared" si="27"/>
        <v/>
      </c>
      <c r="X83" s="37">
        <f t="shared" si="28"/>
        <v>-0.53600637915028959</v>
      </c>
      <c r="Y83" s="1" t="str">
        <f t="shared" si="29"/>
        <v xml:space="preserve"> </v>
      </c>
      <c r="Z83" s="1">
        <f t="shared" si="30"/>
        <v>26</v>
      </c>
      <c r="AA83" s="1" t="str">
        <f t="shared" si="29"/>
        <v xml:space="preserve"> </v>
      </c>
      <c r="AB83" s="1">
        <f t="shared" si="31"/>
        <v>29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>
        <f t="shared" si="35"/>
        <v>3.4591638745590654</v>
      </c>
      <c r="AH83" s="38" t="str">
        <f t="shared" si="36"/>
        <v xml:space="preserve"> </v>
      </c>
      <c r="AI83" s="1">
        <f t="shared" si="37"/>
        <v>47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429</v>
      </c>
      <c r="AP83" t="s">
        <v>2285</v>
      </c>
      <c r="AQ83" s="22">
        <v>57.943561516967975</v>
      </c>
      <c r="AR83" s="21">
        <v>53.600637915028962</v>
      </c>
      <c r="AS83">
        <v>9.3667313459163903</v>
      </c>
      <c r="AT83">
        <v>-57.943561516967975</v>
      </c>
      <c r="AU83">
        <v>-53.600637915028962</v>
      </c>
      <c r="AV83" t="s">
        <v>2429</v>
      </c>
    </row>
    <row r="84" spans="1:48" x14ac:dyDescent="0.25">
      <c r="A84" s="14">
        <v>8.6999999999999886E-10</v>
      </c>
      <c r="B84" t="s">
        <v>1143</v>
      </c>
      <c r="C84" s="4">
        <v>14</v>
      </c>
      <c r="D84" s="4">
        <v>1</v>
      </c>
      <c r="E84" s="4">
        <v>5</v>
      </c>
      <c r="F84" s="4">
        <v>20</v>
      </c>
      <c r="G84" s="4">
        <v>50</v>
      </c>
      <c r="H84" s="4">
        <v>46.11</v>
      </c>
      <c r="I84" s="34">
        <v>40069.520835000003</v>
      </c>
      <c r="J84" s="35">
        <v>22.350945225399901</v>
      </c>
      <c r="K84" s="35">
        <v>19.730423620025672</v>
      </c>
      <c r="L84" s="35">
        <v>15.859964081974784</v>
      </c>
      <c r="M84" s="35">
        <v>14.248714065328299</v>
      </c>
      <c r="N84" s="4">
        <v>2.0630000000000002</v>
      </c>
      <c r="O84" s="4">
        <v>24.277108433734938</v>
      </c>
      <c r="P84" s="35">
        <v>1.0474951203643461</v>
      </c>
      <c r="Q84" s="36" t="str">
        <f t="shared" si="21"/>
        <v xml:space="preserve"> </v>
      </c>
      <c r="R84" s="36" t="str">
        <f t="shared" si="22"/>
        <v xml:space="preserve"> </v>
      </c>
      <c r="S84" s="37" t="str">
        <f t="shared" si="23"/>
        <v/>
      </c>
      <c r="T84" s="37" t="str">
        <f t="shared" si="24"/>
        <v/>
      </c>
      <c r="U84" s="37" t="str">
        <f t="shared" si="25"/>
        <v/>
      </c>
      <c r="V84" s="37" t="str">
        <f t="shared" si="26"/>
        <v/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 t="str">
        <f t="shared" si="32"/>
        <v xml:space="preserve"> 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1143</v>
      </c>
      <c r="AP84" t="s">
        <v>2355</v>
      </c>
      <c r="AQ84" s="22">
        <v>0.67724632335864898</v>
      </c>
      <c r="AR84" s="21">
        <v>-7.2973073427618385</v>
      </c>
      <c r="AS84">
        <v>8.4363478638039382</v>
      </c>
      <c r="AT84">
        <v>-0.67724632335864898</v>
      </c>
      <c r="AU84">
        <v>7.2973073427618385</v>
      </c>
      <c r="AV84" t="s">
        <v>2430</v>
      </c>
    </row>
    <row r="85" spans="1:48" x14ac:dyDescent="0.25">
      <c r="A85" s="14">
        <v>8.7999999999999882E-10</v>
      </c>
      <c r="B85" t="s">
        <v>215</v>
      </c>
      <c r="C85" s="4">
        <v>13</v>
      </c>
      <c r="D85" s="4">
        <v>3</v>
      </c>
      <c r="E85" s="4">
        <v>11</v>
      </c>
      <c r="F85" s="4">
        <v>27</v>
      </c>
      <c r="G85" s="4">
        <v>246</v>
      </c>
      <c r="H85" s="4">
        <v>213.13</v>
      </c>
      <c r="I85" s="34">
        <v>116749.87570576</v>
      </c>
      <c r="J85" s="35">
        <v>21.868458854914834</v>
      </c>
      <c r="K85" s="35">
        <v>17.747522691314845</v>
      </c>
      <c r="L85" s="35">
        <v>12.765324272044088</v>
      </c>
      <c r="M85" s="35">
        <v>10.809066377498436</v>
      </c>
      <c r="N85" s="4">
        <v>9.7460000000000004</v>
      </c>
      <c r="O85" s="4">
        <v>48.567073170731703</v>
      </c>
      <c r="P85" s="35">
        <v>2.05508375170084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0.15422512169827987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-0.13638838356247562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145</v>
      </c>
      <c r="AC85" s="1">
        <f t="shared" si="32"/>
        <v>107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215</v>
      </c>
      <c r="AP85" t="s">
        <v>2431</v>
      </c>
      <c r="AQ85" s="22">
        <v>2.8213111244108191</v>
      </c>
      <c r="AR85" s="21">
        <v>13.638838356247563</v>
      </c>
      <c r="AS85">
        <v>15.422512081827989</v>
      </c>
      <c r="AT85">
        <v>-2.8213111244108191</v>
      </c>
      <c r="AU85">
        <v>-13.638838356247563</v>
      </c>
      <c r="AV85" t="s">
        <v>2432</v>
      </c>
    </row>
    <row r="86" spans="1:48" x14ac:dyDescent="0.25">
      <c r="A86" s="14">
        <v>8.8999999999999879E-10</v>
      </c>
      <c r="B86" t="s">
        <v>468</v>
      </c>
      <c r="C86" s="4">
        <v>12</v>
      </c>
      <c r="D86" s="4">
        <v>1</v>
      </c>
      <c r="E86" s="4">
        <v>6</v>
      </c>
      <c r="F86" s="4">
        <v>19</v>
      </c>
      <c r="G86" s="4">
        <v>190</v>
      </c>
      <c r="H86" s="4">
        <v>159.32</v>
      </c>
      <c r="I86" s="34">
        <v>71644.702409000005</v>
      </c>
      <c r="J86" s="35">
        <v>13.85029992175954</v>
      </c>
      <c r="K86" s="35">
        <v>12.484914975315412</v>
      </c>
      <c r="L86" s="35" t="s">
        <v>2161</v>
      </c>
      <c r="M86" s="35" t="s">
        <v>2161</v>
      </c>
      <c r="N86" s="4">
        <v>11.503</v>
      </c>
      <c r="O86" s="4">
        <v>57.35978112175102</v>
      </c>
      <c r="P86" s="35">
        <v>2.0135576198845095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0.19256841665700977</v>
      </c>
      <c r="T86" s="37" t="str">
        <f t="shared" si="24"/>
        <v/>
      </c>
      <c r="U86" s="37" t="str">
        <f t="shared" si="25"/>
        <v/>
      </c>
      <c r="V86" s="37">
        <f t="shared" si="26"/>
        <v>-0.38452270648794684</v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>
        <f t="shared" si="30"/>
        <v>80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70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 t="str">
        <f t="shared" si="35"/>
        <v xml:space="preserve"> </v>
      </c>
      <c r="AH86" s="38" t="str">
        <f t="shared" si="36"/>
        <v xml:space="preserve"> </v>
      </c>
      <c r="AI86" s="1" t="str">
        <f t="shared" si="37"/>
        <v xml:space="preserve"> 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468</v>
      </c>
      <c r="AP86" t="s">
        <v>2171</v>
      </c>
      <c r="AQ86" s="22">
        <v>38.452270648794681</v>
      </c>
      <c r="AR86" s="21" t="e">
        <v>#VALUE!</v>
      </c>
      <c r="AS86">
        <v>19.256841576700978</v>
      </c>
      <c r="AT86">
        <v>-38.452270648794681</v>
      </c>
      <c r="AU86" t="e">
        <v>#VALUE!</v>
      </c>
      <c r="AV86" t="s">
        <v>2433</v>
      </c>
    </row>
    <row r="87" spans="1:48" x14ac:dyDescent="0.25">
      <c r="A87" s="14">
        <v>8.9999999999999875E-10</v>
      </c>
      <c r="B87" t="s">
        <v>820</v>
      </c>
      <c r="C87" s="4">
        <v>7</v>
      </c>
      <c r="D87" s="4">
        <v>4</v>
      </c>
      <c r="E87" s="4">
        <v>8</v>
      </c>
      <c r="F87" s="4">
        <v>19</v>
      </c>
      <c r="G87" s="4">
        <v>110</v>
      </c>
      <c r="H87" s="4">
        <v>119.99</v>
      </c>
      <c r="I87" s="34">
        <v>12801.227342149999</v>
      </c>
      <c r="J87" s="35">
        <v>22.336187639612806</v>
      </c>
      <c r="K87" s="35">
        <v>21.701935250497378</v>
      </c>
      <c r="L87" s="35">
        <v>15.483475101896156</v>
      </c>
      <c r="M87" s="35">
        <v>15.32281588869728</v>
      </c>
      <c r="N87" s="4">
        <v>5.3719999999999999</v>
      </c>
      <c r="O87" s="4">
        <v>1.9354838709677309</v>
      </c>
      <c r="P87" s="35">
        <v>1.4251187598966581</v>
      </c>
      <c r="Q87" s="36" t="str">
        <f t="shared" si="21"/>
        <v xml:space="preserve"> </v>
      </c>
      <c r="R87" s="36" t="str">
        <f t="shared" si="22"/>
        <v xml:space="preserve"> </v>
      </c>
      <c r="S87" s="37" t="str">
        <f t="shared" si="23"/>
        <v/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 t="str">
        <f t="shared" si="32"/>
        <v xml:space="preserve"> </v>
      </c>
      <c r="AD87" s="1" t="str">
        <f t="shared" si="33"/>
        <v xml:space="preserve"> </v>
      </c>
      <c r="AE87" s="1" t="str">
        <f t="shared" si="34"/>
        <v xml:space="preserve"> </v>
      </c>
      <c r="AF87" s="1" t="str">
        <f t="shared" si="34"/>
        <v xml:space="preserve"> </v>
      </c>
      <c r="AG87" s="38" t="str">
        <f t="shared" si="35"/>
        <v xml:space="preserve"> </v>
      </c>
      <c r="AH87" s="38" t="str">
        <f t="shared" si="36"/>
        <v xml:space="preserve"> </v>
      </c>
      <c r="AI87" s="1" t="str">
        <f t="shared" si="37"/>
        <v xml:space="preserve"> 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820</v>
      </c>
      <c r="AP87" t="s">
        <v>2434</v>
      </c>
      <c r="AQ87" s="22">
        <v>0.74282583434629457</v>
      </c>
      <c r="AR87" s="21">
        <v>-4.7502490015282062</v>
      </c>
      <c r="AS87">
        <v>-8.3256938078173128</v>
      </c>
      <c r="AT87">
        <v>-0.74282583434629457</v>
      </c>
      <c r="AU87">
        <v>4.7502490015282062</v>
      </c>
      <c r="AV87" t="s">
        <v>2435</v>
      </c>
    </row>
    <row r="88" spans="1:48" x14ac:dyDescent="0.25">
      <c r="A88" s="14">
        <v>9.0999999999999872E-10</v>
      </c>
      <c r="B88" t="s">
        <v>821</v>
      </c>
      <c r="C88" s="4">
        <v>5</v>
      </c>
      <c r="D88" s="4">
        <v>1</v>
      </c>
      <c r="E88" s="4">
        <v>3</v>
      </c>
      <c r="F88" s="4">
        <v>9</v>
      </c>
      <c r="G88" s="4">
        <v>94.5</v>
      </c>
      <c r="H88" s="4">
        <v>88.36</v>
      </c>
      <c r="I88" s="34">
        <v>29658.686980400002</v>
      </c>
      <c r="J88" s="35">
        <v>22.307498106538752</v>
      </c>
      <c r="K88" s="35">
        <v>20.095519672503979</v>
      </c>
      <c r="L88" s="35">
        <v>13.874568459105287</v>
      </c>
      <c r="M88" s="35">
        <v>12.774878302475557</v>
      </c>
      <c r="N88" s="4">
        <v>3.9610000000000003</v>
      </c>
      <c r="O88" s="4">
        <v>21.131498470948021</v>
      </c>
      <c r="P88" s="35">
        <v>5.6586690810321409E-3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 t="str">
        <f t="shared" si="35"/>
        <v xml:space="preserve"> </v>
      </c>
      <c r="AH88" s="38" t="str">
        <f t="shared" si="36"/>
        <v xml:space="preserve"> </v>
      </c>
      <c r="AI88" s="1" t="str">
        <f t="shared" si="37"/>
        <v xml:space="preserve"> 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821</v>
      </c>
      <c r="AP88" t="s">
        <v>2220</v>
      </c>
      <c r="AQ88" s="22">
        <v>0.87031589787049946</v>
      </c>
      <c r="AR88" s="21">
        <v>6.1344761873227789</v>
      </c>
      <c r="AS88">
        <v>6.9488456315074609</v>
      </c>
      <c r="AT88">
        <v>-0.87031589787049946</v>
      </c>
      <c r="AU88">
        <v>-6.1344761873227789</v>
      </c>
      <c r="AV88" t="s">
        <v>2436</v>
      </c>
    </row>
    <row r="89" spans="1:48" x14ac:dyDescent="0.25">
      <c r="A89" s="14">
        <v>9.1999999999999868E-10</v>
      </c>
      <c r="B89" t="s">
        <v>612</v>
      </c>
      <c r="C89" s="4">
        <v>13</v>
      </c>
      <c r="D89" s="4">
        <v>1</v>
      </c>
      <c r="E89" s="4">
        <v>8</v>
      </c>
      <c r="F89" s="4">
        <v>22</v>
      </c>
      <c r="G89" s="4">
        <v>200</v>
      </c>
      <c r="H89" s="4">
        <v>197.12</v>
      </c>
      <c r="I89" s="34">
        <v>85193.223019519995</v>
      </c>
      <c r="J89" s="35" t="s">
        <v>2161</v>
      </c>
      <c r="K89" s="35" t="s">
        <v>2161</v>
      </c>
      <c r="L89" s="35">
        <v>27.911565761715078</v>
      </c>
      <c r="M89" s="35">
        <v>26.143212297567693</v>
      </c>
      <c r="N89" s="4">
        <v>2.528</v>
      </c>
      <c r="O89" s="4">
        <v>-13.097284290134073</v>
      </c>
      <c r="P89" s="35">
        <v>2.7465503246753245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 xml:space="preserve"> </v>
      </c>
      <c r="V89" s="37" t="str">
        <f t="shared" si="26"/>
        <v xml:space="preserve"> </v>
      </c>
      <c r="W89" s="37" t="str">
        <f t="shared" si="27"/>
        <v/>
      </c>
      <c r="X89" s="37" t="str">
        <f t="shared" si="28"/>
        <v/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 t="str">
        <f t="shared" si="31"/>
        <v xml:space="preserve"> 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 t="str">
        <f t="shared" si="35"/>
        <v xml:space="preserve"> </v>
      </c>
      <c r="AH89" s="38" t="str">
        <f t="shared" si="36"/>
        <v xml:space="preserve"> </v>
      </c>
      <c r="AI89" s="1" t="str">
        <f t="shared" si="37"/>
        <v xml:space="preserve"> 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612</v>
      </c>
      <c r="AP89" t="s">
        <v>2368</v>
      </c>
      <c r="AQ89" s="22" t="e">
        <v>#VALUE!</v>
      </c>
      <c r="AR89" s="21">
        <v>-88.829926377711743</v>
      </c>
      <c r="AS89">
        <v>1.4610389610389518</v>
      </c>
      <c r="AT89" t="e">
        <v>#VALUE!</v>
      </c>
      <c r="AU89">
        <v>88.829926377711743</v>
      </c>
      <c r="AV89" t="s">
        <v>2437</v>
      </c>
    </row>
    <row r="90" spans="1:48" x14ac:dyDescent="0.25">
      <c r="A90" s="14">
        <v>9.2999999999999865E-10</v>
      </c>
      <c r="B90" t="s">
        <v>280</v>
      </c>
      <c r="C90" s="4">
        <v>8</v>
      </c>
      <c r="D90" s="4">
        <v>5</v>
      </c>
      <c r="E90" s="4">
        <v>7</v>
      </c>
      <c r="F90" s="4">
        <v>20</v>
      </c>
      <c r="G90" s="4">
        <v>31</v>
      </c>
      <c r="H90" s="4">
        <v>28.06</v>
      </c>
      <c r="I90" s="34">
        <v>31131.835172929917</v>
      </c>
      <c r="J90" s="35" t="s">
        <v>2161</v>
      </c>
      <c r="K90" s="35" t="s">
        <v>2161</v>
      </c>
      <c r="L90" s="35" t="s">
        <v>2161</v>
      </c>
      <c r="M90" s="35">
        <v>12.036436528664188</v>
      </c>
      <c r="N90" s="4">
        <v>-5.5350000000000001</v>
      </c>
      <c r="O90" s="4">
        <v>25.903614457831321</v>
      </c>
      <c r="P90" s="35">
        <v>0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 xml:space="preserve"> </v>
      </c>
      <c r="V90" s="37" t="str">
        <f t="shared" si="26"/>
        <v xml:space="preserve"> </v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 t="str">
        <f t="shared" si="35"/>
        <v xml:space="preserve"> </v>
      </c>
      <c r="AH90" s="38" t="str">
        <f t="shared" si="36"/>
        <v xml:space="preserve"> </v>
      </c>
      <c r="AI90" s="1" t="str">
        <f t="shared" si="37"/>
        <v xml:space="preserve"> 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280</v>
      </c>
      <c r="AP90" t="s">
        <v>2438</v>
      </c>
      <c r="AQ90" s="22" t="e">
        <v>#VALUE!</v>
      </c>
      <c r="AR90" s="21" t="e">
        <v>#VALUE!</v>
      </c>
      <c r="AS90">
        <v>10.477548111190305</v>
      </c>
      <c r="AT90" t="e">
        <v>#VALUE!</v>
      </c>
      <c r="AU90" t="e">
        <v>#VALUE!</v>
      </c>
      <c r="AV90" t="s">
        <v>2439</v>
      </c>
    </row>
    <row r="91" spans="1:48" x14ac:dyDescent="0.25">
      <c r="A91" s="14">
        <v>9.3999999999999862E-10</v>
      </c>
      <c r="B91" t="s">
        <v>497</v>
      </c>
      <c r="C91" s="4">
        <v>7</v>
      </c>
      <c r="D91" s="4">
        <v>2</v>
      </c>
      <c r="E91" s="4">
        <v>4</v>
      </c>
      <c r="F91" s="4">
        <v>13</v>
      </c>
      <c r="G91" s="4">
        <v>160</v>
      </c>
      <c r="H91" s="4">
        <v>134.04</v>
      </c>
      <c r="I91" s="34">
        <v>37298.640599999999</v>
      </c>
      <c r="J91" s="35" t="s">
        <v>2161</v>
      </c>
      <c r="K91" s="35" t="s">
        <v>2161</v>
      </c>
      <c r="L91" s="35">
        <v>31.246950042337005</v>
      </c>
      <c r="M91" s="35">
        <v>28.567948906522162</v>
      </c>
      <c r="N91" s="4">
        <v>3.0529999999999999</v>
      </c>
      <c r="O91" s="4">
        <v>9.035714285714274</v>
      </c>
      <c r="P91" s="35">
        <v>0.24843330349149512</v>
      </c>
      <c r="Q91" s="36" t="str">
        <f t="shared" si="21"/>
        <v xml:space="preserve"> </v>
      </c>
      <c r="R91" s="36" t="str">
        <f t="shared" si="22"/>
        <v xml:space="preserve"> </v>
      </c>
      <c r="S91" s="37">
        <f t="shared" si="23"/>
        <v>0.19367353122946587</v>
      </c>
      <c r="T91" s="37" t="str">
        <f t="shared" si="24"/>
        <v/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/>
      </c>
      <c r="X91" s="37" t="str">
        <f t="shared" si="28"/>
        <v/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>
        <f t="shared" si="32"/>
        <v>69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497</v>
      </c>
      <c r="AP91" t="s">
        <v>2261</v>
      </c>
      <c r="AQ91" s="22" t="e">
        <v>#VALUE!</v>
      </c>
      <c r="AR91" s="21">
        <v>-111.39477901006063</v>
      </c>
      <c r="AS91">
        <v>19.367353028946589</v>
      </c>
      <c r="AT91" t="e">
        <v>#VALUE!</v>
      </c>
      <c r="AU91">
        <v>111.39477901006063</v>
      </c>
      <c r="AV91" t="s">
        <v>2440</v>
      </c>
    </row>
    <row r="92" spans="1:48" x14ac:dyDescent="0.25">
      <c r="A92" s="14">
        <v>9.4999999999999858E-10</v>
      </c>
      <c r="B92" t="s">
        <v>1144</v>
      </c>
      <c r="C92" s="4">
        <v>8</v>
      </c>
      <c r="D92" s="4">
        <v>1</v>
      </c>
      <c r="E92" s="4">
        <v>2</v>
      </c>
      <c r="F92" s="4">
        <v>11</v>
      </c>
      <c r="G92" s="4">
        <v>190</v>
      </c>
      <c r="H92" s="4">
        <v>171.14</v>
      </c>
      <c r="I92" s="34">
        <v>23994.434006739997</v>
      </c>
      <c r="J92" s="35">
        <v>23.183419127607692</v>
      </c>
      <c r="K92" s="35">
        <v>21.24643078833023</v>
      </c>
      <c r="L92" s="35">
        <v>16.501851128737034</v>
      </c>
      <c r="M92" s="35">
        <v>15.635127065416389</v>
      </c>
      <c r="N92" s="4">
        <v>7.3820000000000006</v>
      </c>
      <c r="O92" s="4">
        <v>12.018209408194243</v>
      </c>
      <c r="P92" s="35">
        <v>0.9687974757508474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1144</v>
      </c>
      <c r="AP92" t="s">
        <v>2189</v>
      </c>
      <c r="AQ92" s="22">
        <v>-3.0220871722670406</v>
      </c>
      <c r="AR92" s="21">
        <v>-11.639861422948083</v>
      </c>
      <c r="AS92">
        <v>11.020217365899265</v>
      </c>
      <c r="AT92">
        <v>3.0220871722670406</v>
      </c>
      <c r="AU92">
        <v>11.639861422948083</v>
      </c>
      <c r="AV92" t="s">
        <v>2441</v>
      </c>
    </row>
    <row r="93" spans="1:48" x14ac:dyDescent="0.25">
      <c r="A93" s="14">
        <v>9.5999999999999855E-10</v>
      </c>
      <c r="B93" t="s">
        <v>1064</v>
      </c>
      <c r="C93" s="4">
        <v>14</v>
      </c>
      <c r="D93" s="4">
        <v>0</v>
      </c>
      <c r="E93" s="4">
        <v>10</v>
      </c>
      <c r="F93" s="4">
        <v>24</v>
      </c>
      <c r="G93" s="4">
        <v>180.5</v>
      </c>
      <c r="H93" s="4">
        <v>148.58000000000001</v>
      </c>
      <c r="I93" s="34">
        <v>16734.945764800003</v>
      </c>
      <c r="J93" s="35">
        <v>11.066587218829138</v>
      </c>
      <c r="K93" s="35">
        <v>11.570749941593334</v>
      </c>
      <c r="L93" s="35">
        <v>8.8289343118274726</v>
      </c>
      <c r="M93" s="35">
        <v>9.4647164438438143</v>
      </c>
      <c r="N93" s="4">
        <v>13.426</v>
      </c>
      <c r="O93" s="4">
        <v>75.732984293193709</v>
      </c>
      <c r="P93" s="35">
        <v>1.8333557679364654</v>
      </c>
      <c r="Q93" s="36" t="str">
        <f t="shared" si="21"/>
        <v xml:space="preserve"> </v>
      </c>
      <c r="R93" s="36" t="str">
        <f t="shared" si="22"/>
        <v xml:space="preserve"> </v>
      </c>
      <c r="S93" s="37">
        <f t="shared" si="23"/>
        <v>0.21483376055079276</v>
      </c>
      <c r="T93" s="37" t="str">
        <f t="shared" si="24"/>
        <v/>
      </c>
      <c r="U93" s="37" t="str">
        <f t="shared" si="25"/>
        <v/>
      </c>
      <c r="V93" s="37">
        <f t="shared" si="26"/>
        <v>-0.50822486239743903</v>
      </c>
      <c r="W93" s="37" t="str">
        <f t="shared" si="27"/>
        <v/>
      </c>
      <c r="X93" s="37">
        <f t="shared" si="28"/>
        <v>-0.40269670632995958</v>
      </c>
      <c r="Y93" s="1" t="str">
        <f t="shared" si="29"/>
        <v xml:space="preserve"> </v>
      </c>
      <c r="Z93" s="1">
        <f t="shared" si="30"/>
        <v>43</v>
      </c>
      <c r="AA93" s="1" t="str">
        <f t="shared" si="29"/>
        <v xml:space="preserve"> </v>
      </c>
      <c r="AB93" s="1">
        <f t="shared" si="31"/>
        <v>53</v>
      </c>
      <c r="AC93" s="1">
        <f t="shared" si="32"/>
        <v>44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1064</v>
      </c>
      <c r="AP93" t="s">
        <v>2276</v>
      </c>
      <c r="AQ93" s="22">
        <v>50.822486239743903</v>
      </c>
      <c r="AR93" s="21">
        <v>40.269670632995954</v>
      </c>
      <c r="AS93">
        <v>21.483375959079275</v>
      </c>
      <c r="AT93">
        <v>-50.822486239743903</v>
      </c>
      <c r="AU93">
        <v>-40.269670632995954</v>
      </c>
      <c r="AV93" t="s">
        <v>2442</v>
      </c>
    </row>
    <row r="94" spans="1:48" x14ac:dyDescent="0.25">
      <c r="A94" s="14">
        <v>9.6999999999999851E-10</v>
      </c>
      <c r="B94" t="s">
        <v>430</v>
      </c>
      <c r="C94" s="4">
        <v>11</v>
      </c>
      <c r="D94" s="4">
        <v>2</v>
      </c>
      <c r="E94" s="4">
        <v>8</v>
      </c>
      <c r="F94" s="4">
        <v>21</v>
      </c>
      <c r="G94" s="4">
        <v>85</v>
      </c>
      <c r="H94" s="4">
        <v>79.069999999999993</v>
      </c>
      <c r="I94" s="34">
        <v>23825.140566759997</v>
      </c>
      <c r="J94" s="35">
        <v>24.48745741715701</v>
      </c>
      <c r="K94" s="35">
        <v>21.776370145965295</v>
      </c>
      <c r="L94" s="35">
        <v>12.707438103369016</v>
      </c>
      <c r="M94" s="35">
        <v>11.88113471693479</v>
      </c>
      <c r="N94" s="4">
        <v>3.2290000000000001</v>
      </c>
      <c r="O94" s="4">
        <v>13.697183098591559</v>
      </c>
      <c r="P94" s="35">
        <v>1.0623498166181866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/>
      </c>
      <c r="V94" s="37" t="str">
        <f t="shared" si="26"/>
        <v/>
      </c>
      <c r="W94" s="37" t="str">
        <f t="shared" si="27"/>
        <v/>
      </c>
      <c r="X94" s="37">
        <f t="shared" si="28"/>
        <v>-0.14030455260240626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>
        <f t="shared" si="31"/>
        <v>143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430</v>
      </c>
      <c r="AP94" t="s">
        <v>2261</v>
      </c>
      <c r="AQ94" s="22">
        <v>-8.8169505443371765</v>
      </c>
      <c r="AR94" s="21">
        <v>14.030455260240625</v>
      </c>
      <c r="AS94">
        <v>7.4996838244593578</v>
      </c>
      <c r="AT94">
        <v>8.8169505443371765</v>
      </c>
      <c r="AU94">
        <v>-14.030455260240625</v>
      </c>
      <c r="AV94" t="s">
        <v>2443</v>
      </c>
    </row>
    <row r="95" spans="1:48" x14ac:dyDescent="0.25">
      <c r="A95" s="14">
        <v>9.7999999999999848E-10</v>
      </c>
      <c r="B95" t="s">
        <v>571</v>
      </c>
      <c r="C95" s="4">
        <v>10</v>
      </c>
      <c r="D95" s="4">
        <v>0</v>
      </c>
      <c r="E95" s="4">
        <v>9</v>
      </c>
      <c r="F95" s="4">
        <v>19</v>
      </c>
      <c r="G95" s="4">
        <v>59</v>
      </c>
      <c r="H95" s="4">
        <v>51.33</v>
      </c>
      <c r="I95" s="34">
        <v>11011.05002232</v>
      </c>
      <c r="J95" s="35">
        <v>15.092619817700674</v>
      </c>
      <c r="K95" s="35">
        <v>16.279733587059944</v>
      </c>
      <c r="L95" s="35">
        <v>8.1383920520077098</v>
      </c>
      <c r="M95" s="35">
        <v>8.7373623596557817</v>
      </c>
      <c r="N95" s="4">
        <v>3.4010000000000002</v>
      </c>
      <c r="O95" s="4">
        <v>131.36054421768711</v>
      </c>
      <c r="P95" s="35">
        <v>2.33781414377557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/>
      </c>
      <c r="V95" s="37">
        <f t="shared" si="26"/>
        <v>-0.32931670434002458</v>
      </c>
      <c r="W95" s="37" t="str">
        <f t="shared" si="27"/>
        <v/>
      </c>
      <c r="X95" s="37">
        <f t="shared" si="28"/>
        <v>-0.449413914957976</v>
      </c>
      <c r="Y95" s="1" t="str">
        <f t="shared" si="29"/>
        <v xml:space="preserve"> </v>
      </c>
      <c r="Z95" s="1">
        <f t="shared" si="30"/>
        <v>100</v>
      </c>
      <c r="AA95" s="1" t="str">
        <f t="shared" si="29"/>
        <v xml:space="preserve"> </v>
      </c>
      <c r="AB95" s="1">
        <f t="shared" si="31"/>
        <v>43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 t="str">
        <f t="shared" si="35"/>
        <v xml:space="preserve"> </v>
      </c>
      <c r="AH95" s="38" t="str">
        <f t="shared" si="36"/>
        <v xml:space="preserve"> </v>
      </c>
      <c r="AI95" s="1" t="str">
        <f t="shared" si="37"/>
        <v xml:space="preserve"> 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571</v>
      </c>
      <c r="AP95" t="s">
        <v>2195</v>
      </c>
      <c r="AQ95" s="22">
        <v>32.931670434002456</v>
      </c>
      <c r="AR95" s="21">
        <v>44.941391495797603</v>
      </c>
      <c r="AS95">
        <v>14.942528735632177</v>
      </c>
      <c r="AT95">
        <v>-32.931670434002456</v>
      </c>
      <c r="AU95">
        <v>-44.941391495797603</v>
      </c>
      <c r="AV95" t="s">
        <v>2444</v>
      </c>
    </row>
    <row r="96" spans="1:48" x14ac:dyDescent="0.25">
      <c r="A96" s="14">
        <v>9.8999999999999844E-10</v>
      </c>
      <c r="B96" t="s">
        <v>470</v>
      </c>
      <c r="C96" s="4">
        <v>15</v>
      </c>
      <c r="D96" s="4">
        <v>1</v>
      </c>
      <c r="E96" s="4">
        <v>4</v>
      </c>
      <c r="F96" s="4">
        <v>20</v>
      </c>
      <c r="G96" s="4">
        <v>51.5</v>
      </c>
      <c r="H96" s="4">
        <v>45.59</v>
      </c>
      <c r="I96" s="34">
        <v>19418.155948810003</v>
      </c>
      <c r="J96" s="35">
        <v>9.756045367001926</v>
      </c>
      <c r="K96" s="35">
        <v>10.627039627039627</v>
      </c>
      <c r="L96" s="35" t="s">
        <v>2161</v>
      </c>
      <c r="M96" s="35" t="s">
        <v>2161</v>
      </c>
      <c r="N96" s="4">
        <v>4.673</v>
      </c>
      <c r="O96" s="4">
        <v>93.900414937759322</v>
      </c>
      <c r="P96" s="35">
        <v>3.4568984426409295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/>
      </c>
      <c r="V96" s="37">
        <f t="shared" si="26"/>
        <v>-0.56646250032249668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>
        <f t="shared" si="30"/>
        <v>28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3.4568984436309296</v>
      </c>
      <c r="AH96" s="38" t="str">
        <f t="shared" si="36"/>
        <v xml:space="preserve"> </v>
      </c>
      <c r="AI96" s="1">
        <f t="shared" si="37"/>
        <v>48</v>
      </c>
      <c r="AJ96" s="1" t="str">
        <f t="shared" si="37"/>
        <v xml:space="preserve"> </v>
      </c>
      <c r="AK96" s="25">
        <f t="shared" si="38"/>
        <v>93.900414938749321</v>
      </c>
      <c r="AL96" s="25" t="str">
        <f t="shared" si="39"/>
        <v xml:space="preserve"> </v>
      </c>
      <c r="AM96" s="1">
        <f t="shared" si="40"/>
        <v>4</v>
      </c>
      <c r="AN96" s="1" t="str">
        <f t="shared" si="40"/>
        <v xml:space="preserve"> </v>
      </c>
      <c r="AO96" t="s">
        <v>470</v>
      </c>
      <c r="AP96" t="s">
        <v>2167</v>
      </c>
      <c r="AQ96" s="22">
        <v>56.646250032249668</v>
      </c>
      <c r="AR96" s="21" t="e">
        <v>#VALUE!</v>
      </c>
      <c r="AS96">
        <v>12.963369159903483</v>
      </c>
      <c r="AT96">
        <v>-56.646250032249668</v>
      </c>
      <c r="AU96" t="e">
        <v>#VALUE!</v>
      </c>
      <c r="AV96" t="s">
        <v>2445</v>
      </c>
    </row>
    <row r="97" spans="1:48" x14ac:dyDescent="0.25">
      <c r="A97" s="14">
        <v>9.9999999999999841E-10</v>
      </c>
      <c r="B97" t="s">
        <v>589</v>
      </c>
      <c r="C97" s="4">
        <v>6</v>
      </c>
      <c r="D97" s="4">
        <v>4</v>
      </c>
      <c r="E97" s="4">
        <v>9</v>
      </c>
      <c r="F97" s="4">
        <v>19</v>
      </c>
      <c r="G97" s="4">
        <v>89.5</v>
      </c>
      <c r="H97" s="4">
        <v>83.94</v>
      </c>
      <c r="I97" s="34">
        <v>20585.941013880001</v>
      </c>
      <c r="J97" s="35">
        <v>27.648221343873516</v>
      </c>
      <c r="K97" s="35">
        <v>25.638362858888208</v>
      </c>
      <c r="L97" s="35">
        <v>18.225245252525255</v>
      </c>
      <c r="M97" s="35">
        <v>17.454375407265697</v>
      </c>
      <c r="N97" s="4">
        <v>3.036</v>
      </c>
      <c r="O97" s="4">
        <v>7.279151943462896</v>
      </c>
      <c r="P97" s="35">
        <v>1.2127710269239933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589</v>
      </c>
      <c r="AP97" t="s">
        <v>2446</v>
      </c>
      <c r="AQ97" s="22">
        <v>-22.862700008503744</v>
      </c>
      <c r="AR97" s="21">
        <v>-23.299127989823543</v>
      </c>
      <c r="AS97">
        <v>6.6237788896831074</v>
      </c>
      <c r="AT97">
        <v>22.862700008503744</v>
      </c>
      <c r="AU97">
        <v>23.299127989823543</v>
      </c>
      <c r="AV97" t="s">
        <v>2447</v>
      </c>
    </row>
    <row r="98" spans="1:48" x14ac:dyDescent="0.25">
      <c r="A98" s="14">
        <v>1.0099999999999984E-9</v>
      </c>
      <c r="B98" t="s">
        <v>515</v>
      </c>
      <c r="C98" s="4">
        <v>5</v>
      </c>
      <c r="D98" s="4">
        <v>3</v>
      </c>
      <c r="E98" s="4">
        <v>16</v>
      </c>
      <c r="F98" s="4">
        <v>24</v>
      </c>
      <c r="G98" s="4">
        <v>105</v>
      </c>
      <c r="H98" s="4">
        <v>95.36</v>
      </c>
      <c r="I98" s="34">
        <v>12681.799571200001</v>
      </c>
      <c r="J98" s="35">
        <v>18.9620202823623</v>
      </c>
      <c r="K98" s="35">
        <v>18.901883052527253</v>
      </c>
      <c r="L98" s="35">
        <v>13.897343867948265</v>
      </c>
      <c r="M98" s="35">
        <v>13.942952640613955</v>
      </c>
      <c r="N98" s="4">
        <v>5.0289999999999999</v>
      </c>
      <c r="O98" s="4">
        <v>35.188172043010745</v>
      </c>
      <c r="P98" s="35">
        <v>2.2283976510067114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-0.157368938662928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157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515</v>
      </c>
      <c r="AP98" t="s">
        <v>2448</v>
      </c>
      <c r="AQ98" s="22">
        <v>15.7368938662928</v>
      </c>
      <c r="AR98" s="21">
        <v>5.9803938684820039</v>
      </c>
      <c r="AS98">
        <v>10.109060402684555</v>
      </c>
      <c r="AT98">
        <v>-15.7368938662928</v>
      </c>
      <c r="AU98">
        <v>-5.9803938684820039</v>
      </c>
      <c r="AV98" t="s">
        <v>2449</v>
      </c>
    </row>
    <row r="99" spans="1:48" x14ac:dyDescent="0.25">
      <c r="A99" s="14">
        <v>1.0199999999999983E-9</v>
      </c>
      <c r="B99" t="s">
        <v>343</v>
      </c>
      <c r="C99" s="4">
        <v>22</v>
      </c>
      <c r="D99" s="4">
        <v>1</v>
      </c>
      <c r="E99" s="4">
        <v>8</v>
      </c>
      <c r="F99" s="4">
        <v>31</v>
      </c>
      <c r="G99" s="4">
        <v>750</v>
      </c>
      <c r="H99" s="4">
        <v>706.99</v>
      </c>
      <c r="I99" s="34">
        <v>150792.80267948</v>
      </c>
      <c r="J99" s="35">
        <v>35.589730682104204</v>
      </c>
      <c r="K99" s="35">
        <v>25.519419578400232</v>
      </c>
      <c r="L99" s="35">
        <v>11.891189210023013</v>
      </c>
      <c r="M99" s="35">
        <v>10.945897423806224</v>
      </c>
      <c r="N99" s="4">
        <v>19.865000000000002</v>
      </c>
      <c r="O99" s="4">
        <v>24.210592134058661</v>
      </c>
      <c r="P99" s="35">
        <v>1.1881356171940197E-2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-0.19552618357512297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124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343</v>
      </c>
      <c r="AP99" t="s">
        <v>2450</v>
      </c>
      <c r="AQ99" s="22">
        <v>-58.15304535485906</v>
      </c>
      <c r="AR99" s="21">
        <v>19.552618357512298</v>
      </c>
      <c r="AS99">
        <v>6.0835372494660422</v>
      </c>
      <c r="AT99">
        <v>58.15304535485906</v>
      </c>
      <c r="AU99">
        <v>-19.552618357512298</v>
      </c>
      <c r="AV99" t="s">
        <v>2451</v>
      </c>
    </row>
    <row r="100" spans="1:48" x14ac:dyDescent="0.25">
      <c r="A100" s="14">
        <v>1.0299999999999983E-9</v>
      </c>
      <c r="B100" t="s">
        <v>282</v>
      </c>
      <c r="C100" s="4">
        <v>21</v>
      </c>
      <c r="D100" s="4">
        <v>0</v>
      </c>
      <c r="E100" s="4">
        <v>3</v>
      </c>
      <c r="F100" s="4">
        <v>24</v>
      </c>
      <c r="G100" s="4">
        <v>300</v>
      </c>
      <c r="H100" s="4">
        <v>236.01</v>
      </c>
      <c r="I100" s="34">
        <v>80985.781019489994</v>
      </c>
      <c r="J100" s="35">
        <v>11.563449289563939</v>
      </c>
      <c r="K100" s="35">
        <v>10.155335628227194</v>
      </c>
      <c r="L100" s="35">
        <v>9.469827140878138</v>
      </c>
      <c r="M100" s="35">
        <v>8.8012980142260897</v>
      </c>
      <c r="N100" s="4">
        <v>20.41</v>
      </c>
      <c r="O100" s="4">
        <v>10.623306233062335</v>
      </c>
      <c r="P100" s="35">
        <v>1.6101012668954706</v>
      </c>
      <c r="Q100" s="36">
        <f t="shared" si="21"/>
        <v>87.500000001030003</v>
      </c>
      <c r="R100" s="36" t="str">
        <f t="shared" si="22"/>
        <v xml:space="preserve"> </v>
      </c>
      <c r="S100" s="37">
        <f t="shared" si="23"/>
        <v>0.27113258015800301</v>
      </c>
      <c r="T100" s="37" t="str">
        <f t="shared" si="24"/>
        <v/>
      </c>
      <c r="U100" s="37" t="str">
        <f t="shared" si="25"/>
        <v/>
      </c>
      <c r="V100" s="37">
        <f t="shared" si="26"/>
        <v>-0.48614538944218477</v>
      </c>
      <c r="W100" s="37" t="str">
        <f t="shared" si="27"/>
        <v/>
      </c>
      <c r="X100" s="37">
        <f t="shared" si="28"/>
        <v>-0.35933842727144927</v>
      </c>
      <c r="Y100" s="1" t="str">
        <f t="shared" si="29"/>
        <v xml:space="preserve"> </v>
      </c>
      <c r="Z100" s="1">
        <f t="shared" si="30"/>
        <v>50</v>
      </c>
      <c r="AA100" s="1" t="str">
        <f t="shared" si="29"/>
        <v xml:space="preserve"> </v>
      </c>
      <c r="AB100" s="1">
        <f t="shared" si="31"/>
        <v>67</v>
      </c>
      <c r="AC100" s="1">
        <f t="shared" si="32"/>
        <v>16</v>
      </c>
      <c r="AD100" s="1" t="str">
        <f t="shared" si="33"/>
        <v xml:space="preserve"> </v>
      </c>
      <c r="AE100" s="1">
        <f t="shared" si="34"/>
        <v>21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282</v>
      </c>
      <c r="AP100" t="s">
        <v>2285</v>
      </c>
      <c r="AQ100" s="22">
        <v>48.614538944218481</v>
      </c>
      <c r="AR100" s="21">
        <v>35.933842727144928</v>
      </c>
      <c r="AS100">
        <v>27.113257912800304</v>
      </c>
      <c r="AT100">
        <v>-48.614538944218481</v>
      </c>
      <c r="AU100">
        <v>-35.933842727144928</v>
      </c>
      <c r="AV100" t="s">
        <v>2452</v>
      </c>
    </row>
    <row r="101" spans="1:48" x14ac:dyDescent="0.25">
      <c r="A101" s="14">
        <v>1.0399999999999983E-9</v>
      </c>
      <c r="B101" t="s">
        <v>431</v>
      </c>
      <c r="C101" s="4">
        <v>2</v>
      </c>
      <c r="D101" s="4">
        <v>1</v>
      </c>
      <c r="E101" s="4">
        <v>2</v>
      </c>
      <c r="F101" s="4">
        <v>5</v>
      </c>
      <c r="G101" s="4">
        <v>117</v>
      </c>
      <c r="H101" s="4">
        <v>117.27</v>
      </c>
      <c r="I101" s="34">
        <v>18891.802034640001</v>
      </c>
      <c r="J101" s="35">
        <v>26.816830551109078</v>
      </c>
      <c r="K101" s="35">
        <v>26.217303822937627</v>
      </c>
      <c r="L101" s="35" t="s">
        <v>2161</v>
      </c>
      <c r="M101" s="35" t="s">
        <v>2161</v>
      </c>
      <c r="N101" s="4">
        <v>4.3730000000000002</v>
      </c>
      <c r="O101" s="4">
        <v>33.323170731707314</v>
      </c>
      <c r="P101" s="35">
        <v>2.0610556834655074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 xml:space="preserve"> </v>
      </c>
      <c r="X101" s="37" t="str">
        <f t="shared" si="28"/>
        <v xml:space="preserve"> 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431</v>
      </c>
      <c r="AP101" t="s">
        <v>2171</v>
      </c>
      <c r="AQ101" s="22">
        <v>-19.168179616367077</v>
      </c>
      <c r="AR101" s="21" t="e">
        <v>#VALUE!</v>
      </c>
      <c r="AS101">
        <v>-0.23023791250958991</v>
      </c>
      <c r="AT101">
        <v>19.168179616367077</v>
      </c>
      <c r="AU101" t="e">
        <v>#VALUE!</v>
      </c>
      <c r="AV101" t="s">
        <v>2453</v>
      </c>
    </row>
    <row r="102" spans="1:48" x14ac:dyDescent="0.25">
      <c r="A102" s="14">
        <v>1.0499999999999982E-9</v>
      </c>
      <c r="B102" t="s">
        <v>286</v>
      </c>
      <c r="C102" s="4">
        <v>9</v>
      </c>
      <c r="D102" s="4">
        <v>4</v>
      </c>
      <c r="E102" s="4">
        <v>11</v>
      </c>
      <c r="F102" s="4">
        <v>24</v>
      </c>
      <c r="G102" s="4">
        <v>85.5</v>
      </c>
      <c r="H102" s="4">
        <v>81.290000000000006</v>
      </c>
      <c r="I102" s="34">
        <v>68768.802126200011</v>
      </c>
      <c r="J102" s="35">
        <v>24.813797313797313</v>
      </c>
      <c r="K102" s="35">
        <v>23.238993710691823</v>
      </c>
      <c r="L102" s="35">
        <v>16.376319072749375</v>
      </c>
      <c r="M102" s="35">
        <v>15.601828770992757</v>
      </c>
      <c r="N102" s="4">
        <v>3.2760000000000002</v>
      </c>
      <c r="O102" s="4">
        <v>7.0588235294117698</v>
      </c>
      <c r="P102" s="35">
        <v>2.2585803911920284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 t="str">
        <f t="shared" si="26"/>
        <v/>
      </c>
      <c r="W102" s="37" t="str">
        <f t="shared" si="27"/>
        <v/>
      </c>
      <c r="X102" s="37" t="str">
        <f t="shared" si="28"/>
        <v/>
      </c>
      <c r="Y102" s="1" t="str">
        <f t="shared" si="29"/>
        <v xml:space="preserve"> </v>
      </c>
      <c r="Z102" s="1" t="str">
        <f t="shared" si="30"/>
        <v xml:space="preserve"> </v>
      </c>
      <c r="AA102" s="1" t="str">
        <f t="shared" si="29"/>
        <v xml:space="preserve"> </v>
      </c>
      <c r="AB102" s="1" t="str">
        <f t="shared" si="31"/>
        <v xml:space="preserve"> 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 t="str">
        <f t="shared" si="38"/>
        <v xml:space="preserve"> </v>
      </c>
      <c r="AL102" s="25" t="str">
        <f t="shared" si="39"/>
        <v xml:space="preserve"> </v>
      </c>
      <c r="AM102" s="1" t="str">
        <f t="shared" si="40"/>
        <v xml:space="preserve"> </v>
      </c>
      <c r="AN102" s="1" t="str">
        <f t="shared" si="40"/>
        <v xml:space="preserve"> </v>
      </c>
      <c r="AO102" t="s">
        <v>286</v>
      </c>
      <c r="AP102" t="s">
        <v>2454</v>
      </c>
      <c r="AQ102" s="22">
        <v>-10.267134276702583</v>
      </c>
      <c r="AR102" s="21">
        <v>-10.790600256714743</v>
      </c>
      <c r="AS102">
        <v>5.1789888055111311</v>
      </c>
      <c r="AT102">
        <v>10.267134276702583</v>
      </c>
      <c r="AU102">
        <v>10.790600256714743</v>
      </c>
      <c r="AV102" t="s">
        <v>2455</v>
      </c>
    </row>
    <row r="103" spans="1:48" x14ac:dyDescent="0.25">
      <c r="A103" s="14">
        <v>1.0599999999999982E-9</v>
      </c>
      <c r="B103" t="s">
        <v>284</v>
      </c>
      <c r="C103" s="4">
        <v>4</v>
      </c>
      <c r="D103" s="4">
        <v>4</v>
      </c>
      <c r="E103" s="4">
        <v>8</v>
      </c>
      <c r="F103" s="4">
        <v>16</v>
      </c>
      <c r="G103" s="4">
        <v>188.5</v>
      </c>
      <c r="H103" s="4">
        <v>174.58</v>
      </c>
      <c r="I103" s="34">
        <v>21712.869870300001</v>
      </c>
      <c r="J103" s="35">
        <v>22.646257620962512</v>
      </c>
      <c r="K103" s="35">
        <v>22.570135746606336</v>
      </c>
      <c r="L103" s="35">
        <v>15.614188927603562</v>
      </c>
      <c r="M103" s="35">
        <v>15.609424920643008</v>
      </c>
      <c r="N103" s="4">
        <v>7.7090000000000005</v>
      </c>
      <c r="O103" s="4">
        <v>4.7418478260869588</v>
      </c>
      <c r="P103" s="35">
        <v>2.5421010425020043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284</v>
      </c>
      <c r="AP103" t="s">
        <v>2446</v>
      </c>
      <c r="AQ103" s="22">
        <v>-0.6350579226734876</v>
      </c>
      <c r="AR103" s="21">
        <v>-5.6345663592715312</v>
      </c>
      <c r="AS103">
        <v>7.9734219269102846</v>
      </c>
      <c r="AT103">
        <v>0.6350579226734876</v>
      </c>
      <c r="AU103">
        <v>5.6345663592715312</v>
      </c>
      <c r="AV103" t="s">
        <v>2456</v>
      </c>
    </row>
    <row r="104" spans="1:48" x14ac:dyDescent="0.25">
      <c r="A104" s="14">
        <v>1.0699999999999982E-9</v>
      </c>
      <c r="B104" t="s">
        <v>287</v>
      </c>
      <c r="C104" s="4">
        <v>7</v>
      </c>
      <c r="D104" s="4">
        <v>8</v>
      </c>
      <c r="E104" s="4">
        <v>8</v>
      </c>
      <c r="F104" s="4">
        <v>23</v>
      </c>
      <c r="G104" s="4">
        <v>78</v>
      </c>
      <c r="H104" s="4">
        <v>70.69</v>
      </c>
      <c r="I104" s="34">
        <v>9869.2273475099992</v>
      </c>
      <c r="J104" s="35">
        <v>10.315190427549979</v>
      </c>
      <c r="K104" s="35">
        <v>13.378122634367903</v>
      </c>
      <c r="L104" s="35" t="s">
        <v>2161</v>
      </c>
      <c r="M104" s="35" t="s">
        <v>2161</v>
      </c>
      <c r="N104" s="4">
        <v>6.8529999999999998</v>
      </c>
      <c r="O104" s="4">
        <v>110.92643890427823</v>
      </c>
      <c r="P104" s="35">
        <v>3.8562738718347718</v>
      </c>
      <c r="Q104" s="36" t="str">
        <f t="shared" si="21"/>
        <v/>
      </c>
      <c r="R104" s="36">
        <f t="shared" si="22"/>
        <v>34.782608696722171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>
        <f t="shared" si="26"/>
        <v>-0.541615306363463</v>
      </c>
      <c r="W104" s="37" t="str">
        <f t="shared" si="27"/>
        <v xml:space="preserve"> </v>
      </c>
      <c r="X104" s="37" t="str">
        <f t="shared" si="28"/>
        <v xml:space="preserve"> </v>
      </c>
      <c r="Y104" s="1" t="str">
        <f t="shared" si="29"/>
        <v xml:space="preserve"> </v>
      </c>
      <c r="Z104" s="1">
        <f t="shared" si="30"/>
        <v>33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>
        <f t="shared" si="34"/>
        <v>7</v>
      </c>
      <c r="AG104" s="38">
        <f t="shared" si="35"/>
        <v>3.8562738729047719</v>
      </c>
      <c r="AH104" s="38" t="str">
        <f t="shared" si="36"/>
        <v xml:space="preserve"> </v>
      </c>
      <c r="AI104" s="1">
        <f t="shared" si="37"/>
        <v>29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287</v>
      </c>
      <c r="AP104" t="s">
        <v>2167</v>
      </c>
      <c r="AQ104" s="22">
        <v>54.161530636346299</v>
      </c>
      <c r="AR104" s="21" t="e">
        <v>#VALUE!</v>
      </c>
      <c r="AS104">
        <v>10.340925166218696</v>
      </c>
      <c r="AT104">
        <v>-54.161530636346299</v>
      </c>
      <c r="AU104" t="e">
        <v>#VALUE!</v>
      </c>
      <c r="AV104" t="s">
        <v>2457</v>
      </c>
    </row>
    <row r="105" spans="1:48" x14ac:dyDescent="0.25">
      <c r="A105" s="14">
        <v>1.0799999999999981E-9</v>
      </c>
      <c r="B105" t="s">
        <v>418</v>
      </c>
      <c r="C105" s="4">
        <v>27</v>
      </c>
      <c r="D105" s="4">
        <v>1</v>
      </c>
      <c r="E105" s="4">
        <v>6</v>
      </c>
      <c r="F105" s="4">
        <v>34</v>
      </c>
      <c r="G105" s="4">
        <v>64.5</v>
      </c>
      <c r="H105" s="4">
        <v>57.63</v>
      </c>
      <c r="I105" s="34">
        <v>264768.8863100484</v>
      </c>
      <c r="J105" s="35">
        <v>19.695830485304171</v>
      </c>
      <c r="K105" s="35">
        <v>15.78039430449069</v>
      </c>
      <c r="L105" s="35">
        <v>10.821391153500711</v>
      </c>
      <c r="M105" s="35">
        <v>9.5198908417381478</v>
      </c>
      <c r="N105" s="4">
        <v>2.9260000000000002</v>
      </c>
      <c r="O105" s="4">
        <v>12.107279693486602</v>
      </c>
      <c r="P105" s="35">
        <v>1.7247961131355196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>
        <f t="shared" si="26"/>
        <v>-0.12476000454528924</v>
      </c>
      <c r="W105" s="37" t="str">
        <f t="shared" si="27"/>
        <v/>
      </c>
      <c r="X105" s="37">
        <f t="shared" si="28"/>
        <v>-0.26790115887271537</v>
      </c>
      <c r="Y105" s="1" t="str">
        <f t="shared" si="29"/>
        <v xml:space="preserve"> </v>
      </c>
      <c r="Z105" s="1">
        <f t="shared" si="30"/>
        <v>165</v>
      </c>
      <c r="AA105" s="1" t="str">
        <f t="shared" si="29"/>
        <v xml:space="preserve"> </v>
      </c>
      <c r="AB105" s="1">
        <f t="shared" si="31"/>
        <v>97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418</v>
      </c>
      <c r="AP105" t="s">
        <v>2450</v>
      </c>
      <c r="AQ105" s="22">
        <v>12.476000454528924</v>
      </c>
      <c r="AR105" s="21">
        <v>26.790115887271536</v>
      </c>
      <c r="AS105">
        <v>11.920874544508052</v>
      </c>
      <c r="AT105">
        <v>-12.476000454528924</v>
      </c>
      <c r="AU105">
        <v>-26.790115887271536</v>
      </c>
      <c r="AV105" t="s">
        <v>2458</v>
      </c>
    </row>
    <row r="106" spans="1:48" x14ac:dyDescent="0.25">
      <c r="A106" s="14">
        <v>1.0899999999999981E-9</v>
      </c>
      <c r="B106" t="s">
        <v>544</v>
      </c>
      <c r="C106" s="4">
        <v>8</v>
      </c>
      <c r="D106" s="4">
        <v>3</v>
      </c>
      <c r="E106" s="4">
        <v>13</v>
      </c>
      <c r="F106" s="4">
        <v>24</v>
      </c>
      <c r="G106" s="4">
        <v>213</v>
      </c>
      <c r="H106" s="4">
        <v>215.86</v>
      </c>
      <c r="I106" s="34">
        <v>77514.717274800001</v>
      </c>
      <c r="J106" s="35">
        <v>32.141155449672425</v>
      </c>
      <c r="K106" s="35">
        <v>29.456877729257641</v>
      </c>
      <c r="L106" s="35">
        <v>24.706105502314433</v>
      </c>
      <c r="M106" s="35">
        <v>22.82071294984932</v>
      </c>
      <c r="N106" s="4">
        <v>6.7160000000000002</v>
      </c>
      <c r="O106" s="4">
        <v>-5.952380952380297E-2</v>
      </c>
      <c r="P106" s="35">
        <v>3.0936718243305843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/>
      </c>
      <c r="X106" s="37" t="str">
        <f t="shared" si="28"/>
        <v/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3.0936718254205844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64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544</v>
      </c>
      <c r="AP106" t="s">
        <v>2434</v>
      </c>
      <c r="AQ106" s="22">
        <v>-42.828324861296153</v>
      </c>
      <c r="AR106" s="21">
        <v>-67.14404784417755</v>
      </c>
      <c r="AS106">
        <v>-1.3249328268322147</v>
      </c>
      <c r="AT106">
        <v>42.828324861296153</v>
      </c>
      <c r="AU106">
        <v>67.14404784417755</v>
      </c>
      <c r="AV106" t="s">
        <v>2459</v>
      </c>
    </row>
    <row r="107" spans="1:48" x14ac:dyDescent="0.25">
      <c r="A107">
        <v>1.0999999999999981E-9</v>
      </c>
      <c r="B107" t="s">
        <v>562</v>
      </c>
      <c r="C107" s="3">
        <v>20</v>
      </c>
      <c r="D107" s="3">
        <v>1</v>
      </c>
      <c r="E107" s="3">
        <v>10</v>
      </c>
      <c r="F107" s="3">
        <v>31</v>
      </c>
      <c r="G107" s="4">
        <v>1737.5</v>
      </c>
      <c r="H107" s="4">
        <v>1447.64</v>
      </c>
      <c r="I107" s="5">
        <v>40751.759419560003</v>
      </c>
      <c r="J107" s="4" t="s">
        <v>2161</v>
      </c>
      <c r="K107" s="4" t="s">
        <v>2161</v>
      </c>
      <c r="L107" s="4">
        <v>33.75398014561695</v>
      </c>
      <c r="M107" s="4">
        <v>26.252247354497356</v>
      </c>
      <c r="N107" s="4">
        <v>24.451000000000001</v>
      </c>
      <c r="O107" s="4">
        <v>127.87511649580614</v>
      </c>
      <c r="P107" s="4">
        <v>0</v>
      </c>
      <c r="Q107" s="36" t="str">
        <f t="shared" si="21"/>
        <v xml:space="preserve"> </v>
      </c>
      <c r="R107" t="str">
        <f t="shared" si="22"/>
        <v xml:space="preserve"> </v>
      </c>
      <c r="S107" s="37">
        <f t="shared" si="23"/>
        <v>0.20022933988588601</v>
      </c>
      <c r="T107" s="37" t="str">
        <f t="shared" si="24"/>
        <v/>
      </c>
      <c r="U107" s="37" t="str">
        <f t="shared" si="25"/>
        <v xml:space="preserve"> </v>
      </c>
      <c r="V107" s="37" t="str">
        <f t="shared" si="26"/>
        <v xml:space="preserve"> </v>
      </c>
      <c r="W107" s="37" t="str">
        <f t="shared" si="27"/>
        <v/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>
        <f t="shared" si="43"/>
        <v>62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 t="str">
        <f t="shared" si="35"/>
        <v xml:space="preserve"> </v>
      </c>
      <c r="AH107" t="str">
        <f t="shared" si="36"/>
        <v xml:space="preserve"> </v>
      </c>
      <c r="AI107" t="str">
        <f t="shared" si="46"/>
        <v xml:space="preserve"> 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562</v>
      </c>
      <c r="AP107" t="s">
        <v>2460</v>
      </c>
      <c r="AQ107" t="e">
        <v>#VALUE!</v>
      </c>
      <c r="AR107">
        <v>-128.35557274949326</v>
      </c>
      <c r="AS107">
        <v>20.022933878588599</v>
      </c>
      <c r="AT107" t="e">
        <v>#VALUE!</v>
      </c>
      <c r="AU107">
        <v>128.35557274949326</v>
      </c>
      <c r="AV107" t="s">
        <v>2461</v>
      </c>
    </row>
    <row r="108" spans="1:48" x14ac:dyDescent="0.25">
      <c r="A108">
        <v>1.109999999999998E-9</v>
      </c>
      <c r="B108" t="s">
        <v>292</v>
      </c>
      <c r="C108" s="3">
        <v>11</v>
      </c>
      <c r="D108" s="3">
        <v>0</v>
      </c>
      <c r="E108" s="3">
        <v>14</v>
      </c>
      <c r="F108" s="3">
        <v>25</v>
      </c>
      <c r="G108" s="4">
        <v>280.5</v>
      </c>
      <c r="H108" s="4">
        <v>237.01</v>
      </c>
      <c r="I108" s="5">
        <v>34651.473011779999</v>
      </c>
      <c r="J108" s="4">
        <v>14.751353706354639</v>
      </c>
      <c r="K108" s="4">
        <v>12.796825225419793</v>
      </c>
      <c r="L108" s="4">
        <v>9.4458975827152383</v>
      </c>
      <c r="M108" s="4">
        <v>8.5796235354941874</v>
      </c>
      <c r="N108" s="4">
        <v>16.067</v>
      </c>
      <c r="O108" s="4">
        <v>33.780183180682769</v>
      </c>
      <c r="P108" s="4">
        <v>2.3260621914687145</v>
      </c>
      <c r="Q108" s="36" t="str">
        <f t="shared" si="21"/>
        <v xml:space="preserve"> </v>
      </c>
      <c r="R108" t="str">
        <f t="shared" si="22"/>
        <v xml:space="preserve"> </v>
      </c>
      <c r="S108" s="37">
        <f t="shared" si="23"/>
        <v>0.18349436843627323</v>
      </c>
      <c r="T108" s="37" t="str">
        <f t="shared" si="24"/>
        <v/>
      </c>
      <c r="U108" s="37" t="str">
        <f t="shared" si="25"/>
        <v/>
      </c>
      <c r="V108" s="37">
        <f t="shared" si="26"/>
        <v>-0.34448183027701995</v>
      </c>
      <c r="W108" s="37" t="str">
        <f t="shared" si="27"/>
        <v/>
      </c>
      <c r="X108" s="37">
        <f t="shared" si="28"/>
        <v>-0.36095733204545133</v>
      </c>
      <c r="Y108" t="str">
        <f t="shared" si="41"/>
        <v xml:space="preserve"> </v>
      </c>
      <c r="Z108" s="1">
        <f t="shared" si="30"/>
        <v>92</v>
      </c>
      <c r="AA108" t="str">
        <f t="shared" si="42"/>
        <v xml:space="preserve"> </v>
      </c>
      <c r="AB108" s="1">
        <f t="shared" si="31"/>
        <v>65</v>
      </c>
      <c r="AC108">
        <f t="shared" si="43"/>
        <v>82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 t="str">
        <f t="shared" si="35"/>
        <v xml:space="preserve"> </v>
      </c>
      <c r="AH108" t="str">
        <f t="shared" si="36"/>
        <v xml:space="preserve"> </v>
      </c>
      <c r="AI108" t="str">
        <f t="shared" si="46"/>
        <v xml:space="preserve"> 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292</v>
      </c>
      <c r="AP108" t="s">
        <v>2462</v>
      </c>
      <c r="AQ108">
        <v>34.448183027701994</v>
      </c>
      <c r="AR108">
        <v>36.095733204545134</v>
      </c>
      <c r="AS108">
        <v>18.349436732627321</v>
      </c>
      <c r="AT108">
        <v>-34.448183027701994</v>
      </c>
      <c r="AU108">
        <v>-36.095733204545134</v>
      </c>
      <c r="AV108" t="s">
        <v>2463</v>
      </c>
    </row>
    <row r="109" spans="1:48" x14ac:dyDescent="0.25">
      <c r="A109">
        <v>1.119999999999998E-9</v>
      </c>
      <c r="B109" t="s">
        <v>285</v>
      </c>
      <c r="C109" s="3">
        <v>10</v>
      </c>
      <c r="D109" s="3">
        <v>1</v>
      </c>
      <c r="E109" s="3">
        <v>11</v>
      </c>
      <c r="F109" s="3">
        <v>22</v>
      </c>
      <c r="G109" s="4">
        <v>65.5</v>
      </c>
      <c r="H109" s="4">
        <v>58.61</v>
      </c>
      <c r="I109" s="5">
        <v>16965.224811600001</v>
      </c>
      <c r="J109" s="4">
        <v>21.052442528735629</v>
      </c>
      <c r="K109" s="4">
        <v>20.058179329226554</v>
      </c>
      <c r="L109" s="4">
        <v>12.544674523527053</v>
      </c>
      <c r="M109" s="4">
        <v>12.003070783406491</v>
      </c>
      <c r="N109" s="4">
        <v>2.7840000000000003</v>
      </c>
      <c r="O109" s="4">
        <v>4.2696629213483268</v>
      </c>
      <c r="P109" s="4">
        <v>2.9636580788261391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>
        <f t="shared" si="28"/>
        <v>-0.15131598602069485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>
        <f t="shared" si="31"/>
        <v>138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285</v>
      </c>
      <c r="AP109" t="s">
        <v>2337</v>
      </c>
      <c r="AQ109">
        <v>6.4475107210663518</v>
      </c>
      <c r="AR109">
        <v>15.131598602069484</v>
      </c>
      <c r="AS109">
        <v>11.755673093328788</v>
      </c>
      <c r="AT109">
        <v>-6.4475107210663518</v>
      </c>
      <c r="AU109">
        <v>-15.131598602069484</v>
      </c>
      <c r="AV109" t="s">
        <v>2464</v>
      </c>
    </row>
    <row r="110" spans="1:48" x14ac:dyDescent="0.25">
      <c r="A110">
        <v>1.129999999999998E-9</v>
      </c>
      <c r="B110" t="s">
        <v>604</v>
      </c>
      <c r="C110" s="3">
        <v>16</v>
      </c>
      <c r="D110" s="3">
        <v>0</v>
      </c>
      <c r="E110" s="3">
        <v>3</v>
      </c>
      <c r="F110" s="3">
        <v>19</v>
      </c>
      <c r="G110" s="4">
        <v>86</v>
      </c>
      <c r="H110" s="4">
        <v>72.2</v>
      </c>
      <c r="I110" s="5">
        <v>42073.450899399999</v>
      </c>
      <c r="J110" s="4">
        <v>13.906009244992296</v>
      </c>
      <c r="K110" s="4">
        <v>12.662223781129429</v>
      </c>
      <c r="L110" s="4">
        <v>9.324422979255381</v>
      </c>
      <c r="M110" s="4">
        <v>8.7297882211974116</v>
      </c>
      <c r="N110" s="4">
        <v>5.1920000000000002</v>
      </c>
      <c r="O110" s="4">
        <v>3.840000000000003</v>
      </c>
      <c r="P110" s="4">
        <v>0</v>
      </c>
      <c r="Q110" s="36">
        <f t="shared" si="21"/>
        <v>84.210526316919484</v>
      </c>
      <c r="R110" t="str">
        <f t="shared" si="22"/>
        <v xml:space="preserve"> </v>
      </c>
      <c r="S110" s="37">
        <f t="shared" si="23"/>
        <v>0.19113573520202212</v>
      </c>
      <c r="T110" s="37" t="str">
        <f t="shared" si="24"/>
        <v/>
      </c>
      <c r="U110" s="37" t="str">
        <f t="shared" si="25"/>
        <v/>
      </c>
      <c r="V110" s="37">
        <f t="shared" si="26"/>
        <v>-0.38204710497170702</v>
      </c>
      <c r="W110" s="37" t="str">
        <f t="shared" si="27"/>
        <v/>
      </c>
      <c r="X110" s="37">
        <f t="shared" si="28"/>
        <v>-0.36917544514735035</v>
      </c>
      <c r="Y110" t="str">
        <f t="shared" si="41"/>
        <v xml:space="preserve"> </v>
      </c>
      <c r="Z110" s="1">
        <f t="shared" si="30"/>
        <v>81</v>
      </c>
      <c r="AA110" t="str">
        <f t="shared" si="42"/>
        <v xml:space="preserve"> </v>
      </c>
      <c r="AB110" s="1">
        <f t="shared" si="31"/>
        <v>63</v>
      </c>
      <c r="AC110">
        <f t="shared" si="43"/>
        <v>73</v>
      </c>
      <c r="AD110" s="1" t="str">
        <f t="shared" si="33"/>
        <v xml:space="preserve"> </v>
      </c>
      <c r="AE110">
        <f t="shared" si="44"/>
        <v>32</v>
      </c>
      <c r="AF110" t="str">
        <f t="shared" si="45"/>
        <v xml:space="preserve"> </v>
      </c>
      <c r="AG110" t="str">
        <f t="shared" si="35"/>
        <v xml:space="preserve"> </v>
      </c>
      <c r="AH110" t="str">
        <f t="shared" si="36"/>
        <v xml:space="preserve"> </v>
      </c>
      <c r="AI110" t="str">
        <f t="shared" si="46"/>
        <v xml:space="preserve"> 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604</v>
      </c>
      <c r="AP110" t="s">
        <v>2374</v>
      </c>
      <c r="AQ110">
        <v>38.204710497170701</v>
      </c>
      <c r="AR110">
        <v>36.917544514735035</v>
      </c>
      <c r="AS110">
        <v>19.11357340720221</v>
      </c>
      <c r="AT110">
        <v>-38.204710497170701</v>
      </c>
      <c r="AU110">
        <v>-36.917544514735035</v>
      </c>
      <c r="AV110" t="s">
        <v>2465</v>
      </c>
    </row>
    <row r="111" spans="1:48" x14ac:dyDescent="0.25">
      <c r="A111">
        <v>1.1399999999999979E-9</v>
      </c>
      <c r="B111" t="s">
        <v>325</v>
      </c>
      <c r="C111" s="3">
        <v>10</v>
      </c>
      <c r="D111" s="3">
        <v>0</v>
      </c>
      <c r="E111" s="3">
        <v>6</v>
      </c>
      <c r="F111" s="3">
        <v>16</v>
      </c>
      <c r="G111" s="4">
        <v>27</v>
      </c>
      <c r="H111" s="4">
        <v>24.79</v>
      </c>
      <c r="I111" s="5">
        <v>14390.49219587</v>
      </c>
      <c r="J111" s="4">
        <v>17.656695156695154</v>
      </c>
      <c r="K111" s="4">
        <v>17.131997235659984</v>
      </c>
      <c r="L111" s="4">
        <v>11.463691223123018</v>
      </c>
      <c r="M111" s="4">
        <v>10.55925064935065</v>
      </c>
      <c r="N111" s="4">
        <v>1.4040000000000001</v>
      </c>
      <c r="O111" s="4">
        <v>0.28571428571428592</v>
      </c>
      <c r="P111" s="4">
        <v>2.5252117789431225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>
        <f t="shared" si="26"/>
        <v>-0.21537475659014238</v>
      </c>
      <c r="W111" s="37" t="str">
        <f t="shared" si="27"/>
        <v/>
      </c>
      <c r="X111" s="37">
        <f t="shared" si="28"/>
        <v>-0.22444767586333847</v>
      </c>
      <c r="Y111" t="str">
        <f t="shared" si="41"/>
        <v xml:space="preserve"> </v>
      </c>
      <c r="Z111" s="1">
        <f t="shared" si="30"/>
        <v>141</v>
      </c>
      <c r="AA111" t="str">
        <f t="shared" si="42"/>
        <v xml:space="preserve"> </v>
      </c>
      <c r="AB111" s="1">
        <f t="shared" si="31"/>
        <v>112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 t="str">
        <f t="shared" si="35"/>
        <v xml:space="preserve"> </v>
      </c>
      <c r="AH111" t="str">
        <f t="shared" si="36"/>
        <v xml:space="preserve"> </v>
      </c>
      <c r="AI111" t="str">
        <f t="shared" si="46"/>
        <v xml:space="preserve"> 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325</v>
      </c>
      <c r="AP111" t="s">
        <v>2337</v>
      </c>
      <c r="AQ111">
        <v>21.537475659014238</v>
      </c>
      <c r="AR111">
        <v>22.444767586333846</v>
      </c>
      <c r="AS111">
        <v>8.9148850342880337</v>
      </c>
      <c r="AT111">
        <v>-21.537475659014238</v>
      </c>
      <c r="AU111">
        <v>-22.444767586333846</v>
      </c>
      <c r="AV111" t="s">
        <v>2466</v>
      </c>
    </row>
    <row r="112" spans="1:48" x14ac:dyDescent="0.25">
      <c r="A112">
        <v>1.1499999999999979E-9</v>
      </c>
      <c r="B112" t="s">
        <v>486</v>
      </c>
      <c r="C112" s="3">
        <v>21</v>
      </c>
      <c r="D112" s="3">
        <v>1</v>
      </c>
      <c r="E112" s="3">
        <v>4</v>
      </c>
      <c r="F112" s="3">
        <v>26</v>
      </c>
      <c r="G112" s="4">
        <v>165</v>
      </c>
      <c r="H112" s="4">
        <v>154.88999999999999</v>
      </c>
      <c r="I112" s="5">
        <v>69931.184337269995</v>
      </c>
      <c r="J112" s="4">
        <v>8.5244909190974116</v>
      </c>
      <c r="K112" s="4">
        <v>9.9697476828012359</v>
      </c>
      <c r="L112" s="4">
        <v>4.8930024179081197</v>
      </c>
      <c r="M112" s="4">
        <v>6.0279796290958014</v>
      </c>
      <c r="N112" s="4">
        <v>18.170000000000002</v>
      </c>
      <c r="O112" s="4">
        <v>213.81692573402424</v>
      </c>
      <c r="P112" s="4">
        <v>1.058170314416683</v>
      </c>
      <c r="Q112" s="36">
        <f t="shared" si="21"/>
        <v>80.769230770380773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>
        <f t="shared" si="26"/>
        <v>-0.6211901093050396</v>
      </c>
      <c r="W112" s="37" t="str">
        <f t="shared" si="27"/>
        <v/>
      </c>
      <c r="X112" s="37">
        <f t="shared" si="28"/>
        <v>-0.66897403956932933</v>
      </c>
      <c r="Y112" t="str">
        <f t="shared" si="41"/>
        <v xml:space="preserve"> </v>
      </c>
      <c r="Z112" s="1">
        <f t="shared" si="30"/>
        <v>14</v>
      </c>
      <c r="AA112" t="str">
        <f t="shared" si="42"/>
        <v xml:space="preserve"> </v>
      </c>
      <c r="AB112" s="1">
        <f t="shared" si="31"/>
        <v>4</v>
      </c>
      <c r="AC112" t="str">
        <f t="shared" si="43"/>
        <v xml:space="preserve"> </v>
      </c>
      <c r="AD112" s="1" t="str">
        <f t="shared" si="33"/>
        <v xml:space="preserve"> </v>
      </c>
      <c r="AE112">
        <f t="shared" si="44"/>
        <v>49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486</v>
      </c>
      <c r="AP112" t="s">
        <v>2395</v>
      </c>
      <c r="AQ112">
        <v>62.119010930503961</v>
      </c>
      <c r="AR112">
        <v>66.897403956932934</v>
      </c>
      <c r="AS112">
        <v>6.5272128607398949</v>
      </c>
      <c r="AT112">
        <v>-62.119010930503961</v>
      </c>
      <c r="AU112">
        <v>-66.897403956932934</v>
      </c>
      <c r="AV112" t="s">
        <v>2467</v>
      </c>
    </row>
    <row r="113" spans="1:48" x14ac:dyDescent="0.25">
      <c r="A113">
        <v>1.1599999999999979E-9</v>
      </c>
      <c r="B113" t="s">
        <v>276</v>
      </c>
      <c r="C113" s="3">
        <v>9</v>
      </c>
      <c r="D113" s="3">
        <v>1</v>
      </c>
      <c r="E113" s="3">
        <v>13</v>
      </c>
      <c r="F113" s="3">
        <v>23</v>
      </c>
      <c r="G113" s="4">
        <v>20.5</v>
      </c>
      <c r="H113" s="4">
        <v>16.05</v>
      </c>
      <c r="I113" s="5">
        <v>6414.6101050500001</v>
      </c>
      <c r="J113" s="4">
        <v>10.46284224250326</v>
      </c>
      <c r="K113" s="4">
        <v>9.1819221967963394</v>
      </c>
      <c r="L113" s="4">
        <v>5.3871898996574918</v>
      </c>
      <c r="M113" s="4">
        <v>4.0277568048887531</v>
      </c>
      <c r="N113" s="4">
        <v>1.534</v>
      </c>
      <c r="O113" s="4">
        <v>184.07407407407405</v>
      </c>
      <c r="P113" s="4">
        <v>3.2834890965732089</v>
      </c>
      <c r="Q113" s="36" t="str">
        <f t="shared" si="21"/>
        <v xml:space="preserve"> </v>
      </c>
      <c r="R113" t="str">
        <f t="shared" si="22"/>
        <v xml:space="preserve"> </v>
      </c>
      <c r="S113" s="37">
        <f t="shared" si="23"/>
        <v>0.27725856813819305</v>
      </c>
      <c r="T113" s="37" t="str">
        <f t="shared" si="24"/>
        <v/>
      </c>
      <c r="U113" s="37" t="str">
        <f t="shared" si="25"/>
        <v/>
      </c>
      <c r="V113" s="37">
        <f t="shared" si="26"/>
        <v>-0.53505397989667536</v>
      </c>
      <c r="W113" s="37" t="str">
        <f t="shared" si="27"/>
        <v/>
      </c>
      <c r="X113" s="37">
        <f t="shared" si="28"/>
        <v>-0.6355408074131027</v>
      </c>
      <c r="Y113" t="str">
        <f t="shared" si="41"/>
        <v xml:space="preserve"> </v>
      </c>
      <c r="Z113" s="1">
        <f t="shared" si="30"/>
        <v>38</v>
      </c>
      <c r="AA113" t="str">
        <f t="shared" si="42"/>
        <v xml:space="preserve"> </v>
      </c>
      <c r="AB113" s="1">
        <f t="shared" si="31"/>
        <v>8</v>
      </c>
      <c r="AC113">
        <f t="shared" si="43"/>
        <v>15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3.283489097733209</v>
      </c>
      <c r="AH113" t="str">
        <f t="shared" si="36"/>
        <v xml:space="preserve"> </v>
      </c>
      <c r="AI113">
        <f t="shared" si="46"/>
        <v>59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276</v>
      </c>
      <c r="AP113" t="s">
        <v>2240</v>
      </c>
      <c r="AQ113">
        <v>53.505397989667536</v>
      </c>
      <c r="AR113">
        <v>63.554080741310273</v>
      </c>
      <c r="AS113">
        <v>27.725856697819307</v>
      </c>
      <c r="AT113">
        <v>-53.505397989667536</v>
      </c>
      <c r="AU113">
        <v>-63.554080741310273</v>
      </c>
      <c r="AV113" t="s">
        <v>2468</v>
      </c>
    </row>
    <row r="114" spans="1:48" x14ac:dyDescent="0.25">
      <c r="A114">
        <v>1.1699999999999978E-9</v>
      </c>
      <c r="B114" t="s">
        <v>574</v>
      </c>
      <c r="C114" s="3">
        <v>8</v>
      </c>
      <c r="D114" s="3">
        <v>2</v>
      </c>
      <c r="E114" s="3">
        <v>5</v>
      </c>
      <c r="F114" s="3">
        <v>15</v>
      </c>
      <c r="G114" s="4">
        <v>405</v>
      </c>
      <c r="H114" s="4">
        <v>390.74</v>
      </c>
      <c r="I114" s="5">
        <v>19243.14242004</v>
      </c>
      <c r="J114" s="4">
        <v>29.509855751076206</v>
      </c>
      <c r="K114" s="4">
        <v>26.842069107645806</v>
      </c>
      <c r="L114" s="4">
        <v>22.434112842557763</v>
      </c>
      <c r="M114" s="4">
        <v>19.911712888994874</v>
      </c>
      <c r="N114" s="4">
        <v>13.241</v>
      </c>
      <c r="O114" s="4">
        <v>37.354771784232355</v>
      </c>
      <c r="P114" s="4">
        <v>1.1516609510160208E-2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 t="str">
        <f t="shared" si="35"/>
        <v xml:space="preserve"> </v>
      </c>
      <c r="AH114" t="str">
        <f t="shared" si="36"/>
        <v xml:space="preserve"> </v>
      </c>
      <c r="AI114" t="str">
        <f t="shared" si="46"/>
        <v xml:space="preserve"> 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574</v>
      </c>
      <c r="AP114" t="s">
        <v>2402</v>
      </c>
      <c r="AQ114">
        <v>-31.13539961014866</v>
      </c>
      <c r="AR114">
        <v>-51.773351325925645</v>
      </c>
      <c r="AS114">
        <v>3.64948559144187</v>
      </c>
      <c r="AT114">
        <v>31.13539961014866</v>
      </c>
      <c r="AU114">
        <v>51.773351325925645</v>
      </c>
      <c r="AV114" t="s">
        <v>2469</v>
      </c>
    </row>
    <row r="115" spans="1:48" x14ac:dyDescent="0.25">
      <c r="A115">
        <v>1.1799999999999978E-9</v>
      </c>
      <c r="B115" t="s">
        <v>371</v>
      </c>
      <c r="C115" s="3">
        <v>25</v>
      </c>
      <c r="D115" s="3">
        <v>0</v>
      </c>
      <c r="E115" s="3">
        <v>2</v>
      </c>
      <c r="F115" s="3">
        <v>27</v>
      </c>
      <c r="G115" s="4">
        <v>69</v>
      </c>
      <c r="H115" s="4">
        <v>60.79</v>
      </c>
      <c r="I115" s="5">
        <v>82031.14781866</v>
      </c>
      <c r="J115" s="4">
        <v>16.966229416689924</v>
      </c>
      <c r="K115" s="4">
        <v>15.716132368148914</v>
      </c>
      <c r="L115" s="4">
        <v>5.8206729116487566</v>
      </c>
      <c r="M115" s="4">
        <v>5.6992488708077795</v>
      </c>
      <c r="N115" s="4">
        <v>3.5830000000000002</v>
      </c>
      <c r="O115" s="4" t="s">
        <v>119</v>
      </c>
      <c r="P115" s="4">
        <v>2.8557328507978283</v>
      </c>
      <c r="Q115" s="36">
        <f t="shared" si="21"/>
        <v>92.592592593772594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>
        <f t="shared" si="26"/>
        <v>-0.24605755676933361</v>
      </c>
      <c r="W115" s="37" t="str">
        <f t="shared" si="27"/>
        <v/>
      </c>
      <c r="X115" s="37">
        <f t="shared" si="28"/>
        <v>-0.60621441062866466</v>
      </c>
      <c r="Y115" t="str">
        <f t="shared" si="41"/>
        <v xml:space="preserve"> </v>
      </c>
      <c r="Z115" s="1">
        <f t="shared" si="30"/>
        <v>128</v>
      </c>
      <c r="AA115" t="str">
        <f t="shared" si="42"/>
        <v xml:space="preserve"> </v>
      </c>
      <c r="AB115" s="1">
        <f t="shared" si="31"/>
        <v>14</v>
      </c>
      <c r="AC115" t="str">
        <f t="shared" si="43"/>
        <v xml:space="preserve"> </v>
      </c>
      <c r="AD115" s="1" t="str">
        <f t="shared" si="33"/>
        <v xml:space="preserve"> </v>
      </c>
      <c r="AE115">
        <f t="shared" si="44"/>
        <v>8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371</v>
      </c>
      <c r="AP115" t="s">
        <v>2240</v>
      </c>
      <c r="AQ115">
        <v>24.605755676933359</v>
      </c>
      <c r="AR115">
        <v>60.621441062866467</v>
      </c>
      <c r="AS115">
        <v>13.505510774798491</v>
      </c>
      <c r="AT115">
        <v>-24.605755676933359</v>
      </c>
      <c r="AU115">
        <v>-60.621441062866467</v>
      </c>
      <c r="AV115" t="s">
        <v>2470</v>
      </c>
    </row>
    <row r="116" spans="1:48" x14ac:dyDescent="0.25">
      <c r="A116">
        <v>1.1899999999999978E-9</v>
      </c>
      <c r="B116" t="s">
        <v>424</v>
      </c>
      <c r="C116" s="3">
        <v>25</v>
      </c>
      <c r="D116" s="3">
        <v>1</v>
      </c>
      <c r="E116" s="3">
        <v>10</v>
      </c>
      <c r="F116" s="3">
        <v>36</v>
      </c>
      <c r="G116" s="4">
        <v>417.5</v>
      </c>
      <c r="H116" s="4">
        <v>392.18</v>
      </c>
      <c r="I116" s="5">
        <v>173370.65610838</v>
      </c>
      <c r="J116" s="4">
        <v>36.977182726758443</v>
      </c>
      <c r="K116" s="4">
        <v>34.410809862244449</v>
      </c>
      <c r="L116" s="4">
        <v>20.775439059572957</v>
      </c>
      <c r="M116" s="4">
        <v>19.183735172823926</v>
      </c>
      <c r="N116" s="4">
        <v>10.606</v>
      </c>
      <c r="O116" s="4">
        <v>17.583148558758317</v>
      </c>
      <c r="P116" s="4">
        <v>0.74838084553011375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 t="str">
        <f t="shared" si="28"/>
        <v/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 t="str">
        <f t="shared" si="31"/>
        <v xml:space="preserve"> 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424</v>
      </c>
      <c r="AP116" t="s">
        <v>2198</v>
      </c>
      <c r="AQ116">
        <v>-64.318581365959886</v>
      </c>
      <c r="AR116">
        <v>-40.551936841351186</v>
      </c>
      <c r="AS116">
        <v>6.4562190830740995</v>
      </c>
      <c r="AT116">
        <v>64.318581365959886</v>
      </c>
      <c r="AU116">
        <v>40.551936841351186</v>
      </c>
      <c r="AV116" t="s">
        <v>2471</v>
      </c>
    </row>
    <row r="117" spans="1:48" x14ac:dyDescent="0.25">
      <c r="A117">
        <v>1.1999999999999977E-9</v>
      </c>
      <c r="B117" t="s">
        <v>277</v>
      </c>
      <c r="C117" s="3">
        <v>4</v>
      </c>
      <c r="D117" s="3">
        <v>3</v>
      </c>
      <c r="E117" s="3">
        <v>9</v>
      </c>
      <c r="F117" s="3">
        <v>16</v>
      </c>
      <c r="G117" s="4">
        <v>48</v>
      </c>
      <c r="H117" s="4">
        <v>45.59</v>
      </c>
      <c r="I117" s="5">
        <v>13816.117337920001</v>
      </c>
      <c r="J117" s="4">
        <v>15.634430727023322</v>
      </c>
      <c r="K117" s="4">
        <v>15.618362452894829</v>
      </c>
      <c r="L117" s="4">
        <v>11.00597045316114</v>
      </c>
      <c r="M117" s="4">
        <v>11.063687861251278</v>
      </c>
      <c r="N117" s="4">
        <v>2.9159999999999999</v>
      </c>
      <c r="O117" s="4">
        <v>-1.1525423728813644</v>
      </c>
      <c r="P117" s="4">
        <v>3.184908971265628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-0.30523980247154547</v>
      </c>
      <c r="W117" s="37" t="str">
        <f t="shared" si="27"/>
        <v/>
      </c>
      <c r="X117" s="37">
        <f t="shared" si="28"/>
        <v>-0.25541382804244861</v>
      </c>
      <c r="Y117" t="str">
        <f t="shared" si="41"/>
        <v xml:space="preserve"> </v>
      </c>
      <c r="Z117" s="1">
        <f t="shared" si="30"/>
        <v>104</v>
      </c>
      <c r="AA117" t="str">
        <f t="shared" si="42"/>
        <v xml:space="preserve"> </v>
      </c>
      <c r="AB117" s="1">
        <f t="shared" si="31"/>
        <v>103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3.1849089724656281</v>
      </c>
      <c r="AH117" t="str">
        <f t="shared" si="36"/>
        <v xml:space="preserve"> </v>
      </c>
      <c r="AI117">
        <f t="shared" si="46"/>
        <v>63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277</v>
      </c>
      <c r="AP117" t="s">
        <v>2252</v>
      </c>
      <c r="AQ117">
        <v>30.523980247154547</v>
      </c>
      <c r="AR117">
        <v>25.541382804244861</v>
      </c>
      <c r="AS117">
        <v>5.2862469839877191</v>
      </c>
      <c r="AT117">
        <v>-30.523980247154547</v>
      </c>
      <c r="AU117">
        <v>-25.541382804244861</v>
      </c>
      <c r="AV117" t="s">
        <v>2472</v>
      </c>
    </row>
    <row r="118" spans="1:48" x14ac:dyDescent="0.25">
      <c r="A118">
        <v>1.2099999999999977E-9</v>
      </c>
      <c r="B118" t="s">
        <v>822</v>
      </c>
      <c r="C118" s="3">
        <v>8</v>
      </c>
      <c r="D118" s="3">
        <v>0</v>
      </c>
      <c r="E118" s="3">
        <v>2</v>
      </c>
      <c r="F118" s="3">
        <v>10</v>
      </c>
      <c r="G118" s="4">
        <v>146.5</v>
      </c>
      <c r="H118" s="4">
        <v>131.53</v>
      </c>
      <c r="I118" s="5">
        <v>31117.169841939998</v>
      </c>
      <c r="J118" s="4">
        <v>36.546262850791884</v>
      </c>
      <c r="K118" s="4">
        <v>33.45116988809766</v>
      </c>
      <c r="L118" s="4">
        <v>24.49212725090036</v>
      </c>
      <c r="M118" s="4">
        <v>22.109263549846226</v>
      </c>
      <c r="N118" s="4">
        <v>3.5990000000000002</v>
      </c>
      <c r="O118" s="4">
        <v>40.038910505836597</v>
      </c>
      <c r="P118" s="4" t="s">
        <v>124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 t="str">
        <f t="shared" si="28"/>
        <v/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822</v>
      </c>
      <c r="AP118" t="s">
        <v>2473</v>
      </c>
      <c r="AQ118">
        <v>-62.403666884117001</v>
      </c>
      <c r="AR118">
        <v>-65.696422232418669</v>
      </c>
      <c r="AS118">
        <v>11.381433893408355</v>
      </c>
      <c r="AT118">
        <v>62.403666884117001</v>
      </c>
      <c r="AU118">
        <v>65.696422232418669</v>
      </c>
      <c r="AV118" t="s">
        <v>2474</v>
      </c>
    </row>
    <row r="119" spans="1:48" x14ac:dyDescent="0.25">
      <c r="A119">
        <v>1.2199999999999976E-9</v>
      </c>
      <c r="B119" t="s">
        <v>550</v>
      </c>
      <c r="C119" s="3">
        <v>36</v>
      </c>
      <c r="D119" s="3">
        <v>0</v>
      </c>
      <c r="E119" s="3">
        <v>9</v>
      </c>
      <c r="F119" s="3">
        <v>45</v>
      </c>
      <c r="G119" s="4">
        <v>283</v>
      </c>
      <c r="H119" s="4">
        <v>243.11</v>
      </c>
      <c r="I119" s="5">
        <v>225119.86000000002</v>
      </c>
      <c r="J119" s="4" t="s">
        <v>2161</v>
      </c>
      <c r="K119" s="4" t="s">
        <v>2161</v>
      </c>
      <c r="L119" s="4">
        <v>34.496718440935183</v>
      </c>
      <c r="M119" s="4">
        <v>27.682291409167199</v>
      </c>
      <c r="N119" s="4">
        <v>3.8439999999999999</v>
      </c>
      <c r="O119" s="4">
        <v>-21.869918699186993</v>
      </c>
      <c r="P119" s="4">
        <v>0</v>
      </c>
      <c r="Q119" s="36" t="str">
        <f t="shared" si="21"/>
        <v xml:space="preserve"> </v>
      </c>
      <c r="R119" t="str">
        <f t="shared" si="22"/>
        <v xml:space="preserve"> </v>
      </c>
      <c r="S119" s="37">
        <f t="shared" si="23"/>
        <v>0.16408210397184064</v>
      </c>
      <c r="T119" s="37" t="str">
        <f t="shared" si="24"/>
        <v/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>
        <f t="shared" si="43"/>
        <v>98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550</v>
      </c>
      <c r="AP119" t="s">
        <v>2261</v>
      </c>
      <c r="AQ119" t="e">
        <v>#VALUE!</v>
      </c>
      <c r="AR119">
        <v>-133.3804150969342</v>
      </c>
      <c r="AS119">
        <v>16.408210275184064</v>
      </c>
      <c r="AT119" t="e">
        <v>#VALUE!</v>
      </c>
      <c r="AU119">
        <v>133.3804150969342</v>
      </c>
      <c r="AV119" t="s">
        <v>2475</v>
      </c>
    </row>
    <row r="120" spans="1:48" x14ac:dyDescent="0.25">
      <c r="A120">
        <v>1.2299999999999976E-9</v>
      </c>
      <c r="B120" t="s">
        <v>241</v>
      </c>
      <c r="C120" s="3">
        <v>15</v>
      </c>
      <c r="D120" s="3">
        <v>0</v>
      </c>
      <c r="E120" s="3">
        <v>14</v>
      </c>
      <c r="F120" s="3">
        <v>29</v>
      </c>
      <c r="G120" s="4">
        <v>55</v>
      </c>
      <c r="H120" s="4">
        <v>53.26</v>
      </c>
      <c r="I120" s="5">
        <v>224448.53917966</v>
      </c>
      <c r="J120" s="4">
        <v>16.622971285892632</v>
      </c>
      <c r="K120" s="4">
        <v>15.683156654888103</v>
      </c>
      <c r="L120" s="4">
        <v>11.536477000537715</v>
      </c>
      <c r="M120" s="4">
        <v>11.054979857597901</v>
      </c>
      <c r="N120" s="4">
        <v>3.2040000000000002</v>
      </c>
      <c r="O120" s="4">
        <v>-0.18691588785046054</v>
      </c>
      <c r="P120" s="4">
        <v>2.7431468268869694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>
        <f t="shared" si="26"/>
        <v>-0.26131120373095729</v>
      </c>
      <c r="W120" s="37" t="str">
        <f t="shared" si="27"/>
        <v/>
      </c>
      <c r="X120" s="37">
        <f t="shared" si="28"/>
        <v>-0.21952350460476511</v>
      </c>
      <c r="Y120" t="str">
        <f t="shared" si="41"/>
        <v xml:space="preserve"> </v>
      </c>
      <c r="Z120" s="1">
        <f t="shared" si="30"/>
        <v>124</v>
      </c>
      <c r="AA120" t="str">
        <f t="shared" si="42"/>
        <v xml:space="preserve"> </v>
      </c>
      <c r="AB120" s="1">
        <f t="shared" si="31"/>
        <v>116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241</v>
      </c>
      <c r="AP120" t="s">
        <v>2182</v>
      </c>
      <c r="AQ120">
        <v>26.13112037309573</v>
      </c>
      <c r="AR120">
        <v>21.952350460476509</v>
      </c>
      <c r="AS120">
        <v>3.2669921141569747</v>
      </c>
      <c r="AT120">
        <v>-26.13112037309573</v>
      </c>
      <c r="AU120">
        <v>-21.952350460476509</v>
      </c>
      <c r="AV120" t="s">
        <v>2476</v>
      </c>
    </row>
    <row r="121" spans="1:48" x14ac:dyDescent="0.25">
      <c r="A121">
        <v>1.2399999999999976E-9</v>
      </c>
      <c r="B121" t="s">
        <v>553</v>
      </c>
      <c r="C121" s="3">
        <v>17</v>
      </c>
      <c r="D121" s="3">
        <v>2</v>
      </c>
      <c r="E121" s="3">
        <v>8</v>
      </c>
      <c r="F121" s="3">
        <v>27</v>
      </c>
      <c r="G121" s="4">
        <v>108</v>
      </c>
      <c r="H121" s="4">
        <v>95.28</v>
      </c>
      <c r="I121" s="5">
        <v>72165.092580480006</v>
      </c>
      <c r="J121" s="4">
        <v>21.863240018357047</v>
      </c>
      <c r="K121" s="4">
        <v>19.217426381605485</v>
      </c>
      <c r="L121" s="4">
        <v>13.397824319959064</v>
      </c>
      <c r="M121" s="4">
        <v>12.511885503299276</v>
      </c>
      <c r="N121" s="4">
        <v>4.3579999999999997</v>
      </c>
      <c r="O121" s="4">
        <v>19.397260273972599</v>
      </c>
      <c r="P121" s="4">
        <v>1.1744332493702772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 t="str">
        <f t="shared" si="27"/>
        <v/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553</v>
      </c>
      <c r="AP121" t="s">
        <v>2477</v>
      </c>
      <c r="AQ121">
        <v>2.8445025023449699</v>
      </c>
      <c r="AR121">
        <v>9.3597900756417154</v>
      </c>
      <c r="AS121">
        <v>13.350125944584379</v>
      </c>
      <c r="AT121">
        <v>-2.8445025023449699</v>
      </c>
      <c r="AU121">
        <v>-9.3597900756417154</v>
      </c>
      <c r="AV121" t="s">
        <v>2478</v>
      </c>
    </row>
    <row r="122" spans="1:48" x14ac:dyDescent="0.25">
      <c r="A122">
        <v>1.2499999999999975E-9</v>
      </c>
      <c r="B122" t="s">
        <v>417</v>
      </c>
      <c r="C122" s="3">
        <v>7</v>
      </c>
      <c r="D122" s="3">
        <v>1</v>
      </c>
      <c r="E122" s="3">
        <v>7</v>
      </c>
      <c r="F122" s="3">
        <v>15</v>
      </c>
      <c r="G122" s="4">
        <v>394.5</v>
      </c>
      <c r="H122" s="4">
        <v>374.5</v>
      </c>
      <c r="I122" s="5">
        <v>39342.422276500001</v>
      </c>
      <c r="J122" s="4">
        <v>37.427543473915648</v>
      </c>
      <c r="K122" s="4">
        <v>36.479641535164617</v>
      </c>
      <c r="L122" s="4">
        <v>23.614538338475601</v>
      </c>
      <c r="M122" s="4">
        <v>22.364807900432901</v>
      </c>
      <c r="N122" s="4">
        <v>10.006</v>
      </c>
      <c r="O122" s="4">
        <v>23.37854500616524</v>
      </c>
      <c r="P122" s="4">
        <v>1.1057409879839788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417</v>
      </c>
      <c r="AP122" t="s">
        <v>2479</v>
      </c>
      <c r="AQ122">
        <v>-66.319886863531877</v>
      </c>
      <c r="AR122">
        <v>-59.759275920463416</v>
      </c>
      <c r="AS122">
        <v>5.3404539385847771</v>
      </c>
      <c r="AT122">
        <v>66.319886863531877</v>
      </c>
      <c r="AU122">
        <v>59.759275920463416</v>
      </c>
      <c r="AV122" t="s">
        <v>2480</v>
      </c>
    </row>
    <row r="123" spans="1:48" x14ac:dyDescent="0.25">
      <c r="A123">
        <v>1.2599999999999975E-9</v>
      </c>
      <c r="B123" t="s">
        <v>1145</v>
      </c>
      <c r="C123" s="3">
        <v>12</v>
      </c>
      <c r="D123" s="3">
        <v>0</v>
      </c>
      <c r="E123" s="3">
        <v>1</v>
      </c>
      <c r="F123" s="3">
        <v>13</v>
      </c>
      <c r="G123" s="4">
        <v>138</v>
      </c>
      <c r="H123" s="4">
        <v>110.01</v>
      </c>
      <c r="I123" s="5">
        <v>18739.274245530003</v>
      </c>
      <c r="J123" s="4">
        <v>38.264347826086961</v>
      </c>
      <c r="K123" s="4">
        <v>34.111627906976743</v>
      </c>
      <c r="L123" s="4">
        <v>21.250173930427827</v>
      </c>
      <c r="M123" s="4">
        <v>18.789706558246419</v>
      </c>
      <c r="N123" s="4">
        <v>2.875</v>
      </c>
      <c r="O123" s="4">
        <v>36.255924170616119</v>
      </c>
      <c r="P123" s="4" t="s">
        <v>124</v>
      </c>
      <c r="Q123" s="36">
        <f t="shared" si="21"/>
        <v>92.307692308952312</v>
      </c>
      <c r="R123" t="str">
        <f t="shared" si="22"/>
        <v xml:space="preserve"> </v>
      </c>
      <c r="S123" s="37">
        <f t="shared" si="23"/>
        <v>0.25443141658587931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23</v>
      </c>
      <c r="AD123" s="1" t="str">
        <f t="shared" si="33"/>
        <v xml:space="preserve"> </v>
      </c>
      <c r="AE123">
        <f t="shared" si="44"/>
        <v>9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1145</v>
      </c>
      <c r="AP123" t="s">
        <v>2481</v>
      </c>
      <c r="AQ123">
        <v>-70.038463939717516</v>
      </c>
      <c r="AR123">
        <v>-43.763657440538005</v>
      </c>
      <c r="AS123">
        <v>25.44314153258793</v>
      </c>
      <c r="AT123">
        <v>70.038463939717516</v>
      </c>
      <c r="AU123">
        <v>43.763657440538005</v>
      </c>
      <c r="AV123" t="s">
        <v>2482</v>
      </c>
    </row>
    <row r="124" spans="1:48" x14ac:dyDescent="0.25">
      <c r="A124">
        <v>1.2699999999999975E-9</v>
      </c>
      <c r="B124" t="s">
        <v>528</v>
      </c>
      <c r="C124" s="3">
        <v>13</v>
      </c>
      <c r="D124" s="3">
        <v>3</v>
      </c>
      <c r="E124" s="3">
        <v>11</v>
      </c>
      <c r="F124" s="3">
        <v>27</v>
      </c>
      <c r="G124" s="4">
        <v>87</v>
      </c>
      <c r="H124" s="4">
        <v>69.53</v>
      </c>
      <c r="I124" s="5">
        <v>36670.94829452</v>
      </c>
      <c r="J124" s="4">
        <v>17.737244897959183</v>
      </c>
      <c r="K124" s="4">
        <v>15.914396887159533</v>
      </c>
      <c r="L124" s="4">
        <v>10.496406678592725</v>
      </c>
      <c r="M124" s="4">
        <v>9.7177414947208618</v>
      </c>
      <c r="N124" s="4">
        <v>3.92</v>
      </c>
      <c r="O124" s="4">
        <v>14.619883040935672</v>
      </c>
      <c r="P124" s="4">
        <v>1.3519344167985041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0.2512584508601049</v>
      </c>
      <c r="T124" s="37" t="str">
        <f t="shared" si="24"/>
        <v/>
      </c>
      <c r="U124" s="37" t="str">
        <f t="shared" si="25"/>
        <v/>
      </c>
      <c r="V124" s="37">
        <f t="shared" si="26"/>
        <v>-0.21179530076417907</v>
      </c>
      <c r="W124" s="37" t="str">
        <f t="shared" si="27"/>
        <v/>
      </c>
      <c r="X124" s="37">
        <f t="shared" si="28"/>
        <v>-0.28988731149298441</v>
      </c>
      <c r="Y124" t="str">
        <f t="shared" si="41"/>
        <v xml:space="preserve"> </v>
      </c>
      <c r="Z124" s="1">
        <f t="shared" si="30"/>
        <v>142</v>
      </c>
      <c r="AA124" t="str">
        <f t="shared" si="42"/>
        <v xml:space="preserve"> </v>
      </c>
      <c r="AB124" s="1">
        <f t="shared" si="31"/>
        <v>89</v>
      </c>
      <c r="AC124">
        <f t="shared" si="43"/>
        <v>25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 t="str">
        <f t="shared" si="35"/>
        <v xml:space="preserve"> </v>
      </c>
      <c r="AH124" t="str">
        <f t="shared" si="36"/>
        <v xml:space="preserve"> </v>
      </c>
      <c r="AI124" t="str">
        <f t="shared" si="46"/>
        <v xml:space="preserve"> 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528</v>
      </c>
      <c r="AP124" t="s">
        <v>2189</v>
      </c>
      <c r="AQ124">
        <v>21.179530076417908</v>
      </c>
      <c r="AR124">
        <v>28.988731149298442</v>
      </c>
      <c r="AS124">
        <v>25.12584495901049</v>
      </c>
      <c r="AT124">
        <v>-21.179530076417908</v>
      </c>
      <c r="AU124">
        <v>-28.988731149298442</v>
      </c>
      <c r="AV124" t="s">
        <v>2483</v>
      </c>
    </row>
    <row r="125" spans="1:48" x14ac:dyDescent="0.25">
      <c r="A125">
        <v>1.2799999999999974E-9</v>
      </c>
      <c r="B125" t="s">
        <v>1065</v>
      </c>
      <c r="C125" s="3">
        <v>12</v>
      </c>
      <c r="D125" s="3">
        <v>3</v>
      </c>
      <c r="E125" s="3">
        <v>7</v>
      </c>
      <c r="F125" s="3">
        <v>22</v>
      </c>
      <c r="G125" s="4">
        <v>53</v>
      </c>
      <c r="H125" s="4">
        <v>43.49</v>
      </c>
      <c r="I125" s="5">
        <v>32109.580290000002</v>
      </c>
      <c r="J125" s="4">
        <v>22.452245740836346</v>
      </c>
      <c r="K125" s="4">
        <v>18.633247643530421</v>
      </c>
      <c r="L125" s="4">
        <v>12.954396981132076</v>
      </c>
      <c r="M125" s="4">
        <v>11.368003653746097</v>
      </c>
      <c r="N125" s="4">
        <v>1.9370000000000001</v>
      </c>
      <c r="O125" s="4">
        <v>29.13333333333334</v>
      </c>
      <c r="P125" s="4">
        <v>1.2393653713497357</v>
      </c>
      <c r="Q125" s="36" t="str">
        <f t="shared" si="21"/>
        <v xml:space="preserve"> </v>
      </c>
      <c r="R125" t="str">
        <f t="shared" si="22"/>
        <v xml:space="preserve"> </v>
      </c>
      <c r="S125" s="37">
        <f t="shared" si="23"/>
        <v>0.21867096012111287</v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>
        <f t="shared" si="28"/>
        <v>-0.12359706040922902</v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>
        <f t="shared" si="31"/>
        <v>148</v>
      </c>
      <c r="AC125">
        <f t="shared" si="43"/>
        <v>41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1065</v>
      </c>
      <c r="AP125" t="s">
        <v>2195</v>
      </c>
      <c r="AQ125">
        <v>0.22708880024069344</v>
      </c>
      <c r="AR125">
        <v>12.359706040922902</v>
      </c>
      <c r="AS125">
        <v>21.867095884111286</v>
      </c>
      <c r="AT125">
        <v>-0.22708880024069344</v>
      </c>
      <c r="AU125">
        <v>-12.359706040922902</v>
      </c>
      <c r="AV125" t="s">
        <v>2484</v>
      </c>
    </row>
    <row r="126" spans="1:48" x14ac:dyDescent="0.25">
      <c r="A126">
        <v>1.2899999999999974E-9</v>
      </c>
      <c r="B126" t="s">
        <v>491</v>
      </c>
      <c r="C126" s="3">
        <v>6</v>
      </c>
      <c r="D126" s="3">
        <v>1</v>
      </c>
      <c r="E126" s="3">
        <v>6</v>
      </c>
      <c r="F126" s="3">
        <v>13</v>
      </c>
      <c r="G126" s="4">
        <v>150</v>
      </c>
      <c r="H126" s="4">
        <v>114.79</v>
      </c>
      <c r="I126" s="5">
        <v>14253.13509555</v>
      </c>
      <c r="J126" s="4">
        <v>19.939204446760463</v>
      </c>
      <c r="K126" s="4">
        <v>17.023580008898115</v>
      </c>
      <c r="L126" s="4">
        <v>16.38396386115074</v>
      </c>
      <c r="M126" s="4">
        <v>13.443416309012877</v>
      </c>
      <c r="N126" s="4">
        <v>5.7570000000000006</v>
      </c>
      <c r="O126" s="4">
        <v>-5.6229508196721305</v>
      </c>
      <c r="P126" s="4">
        <v>1.1586375119783954</v>
      </c>
      <c r="Q126" s="36" t="str">
        <f t="shared" si="21"/>
        <v xml:space="preserve"> </v>
      </c>
      <c r="R126" t="str">
        <f t="shared" si="22"/>
        <v xml:space="preserve"> </v>
      </c>
      <c r="S126" s="37">
        <f t="shared" si="23"/>
        <v>0.30673403735585925</v>
      </c>
      <c r="T126" s="37" t="str">
        <f t="shared" si="24"/>
        <v/>
      </c>
      <c r="U126" s="37" t="str">
        <f t="shared" si="25"/>
        <v/>
      </c>
      <c r="V126" s="37">
        <f t="shared" si="26"/>
        <v>-0.11394499346577502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>
        <f t="shared" si="30"/>
        <v>168</v>
      </c>
      <c r="AA126" t="str">
        <f t="shared" si="42"/>
        <v xml:space="preserve"> </v>
      </c>
      <c r="AB126" s="1" t="str">
        <f t="shared" si="31"/>
        <v xml:space="preserve"> </v>
      </c>
      <c r="AC126">
        <f t="shared" si="43"/>
        <v>5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491</v>
      </c>
      <c r="AP126" t="s">
        <v>2347</v>
      </c>
      <c r="AQ126">
        <v>11.394499346577502</v>
      </c>
      <c r="AR126">
        <v>-10.842319491791951</v>
      </c>
      <c r="AS126">
        <v>30.673403606585925</v>
      </c>
      <c r="AT126">
        <v>-11.394499346577502</v>
      </c>
      <c r="AU126">
        <v>10.842319491791951</v>
      </c>
      <c r="AV126" t="s">
        <v>2485</v>
      </c>
    </row>
    <row r="127" spans="1:48" x14ac:dyDescent="0.25">
      <c r="A127">
        <v>1.2999999999999974E-9</v>
      </c>
      <c r="B127" t="s">
        <v>351</v>
      </c>
      <c r="C127" s="3">
        <v>20</v>
      </c>
      <c r="D127" s="3">
        <v>0</v>
      </c>
      <c r="E127" s="3">
        <v>8</v>
      </c>
      <c r="F127" s="3">
        <v>28</v>
      </c>
      <c r="G127" s="4">
        <v>95</v>
      </c>
      <c r="H127" s="4">
        <v>83.81</v>
      </c>
      <c r="I127" s="5">
        <v>110341.55326851</v>
      </c>
      <c r="J127" s="4">
        <v>10.95412364396811</v>
      </c>
      <c r="K127" s="4">
        <v>10.240713587487781</v>
      </c>
      <c r="L127" s="4">
        <v>8.925017325734709</v>
      </c>
      <c r="M127" s="4">
        <v>8.3560802647435786</v>
      </c>
      <c r="N127" s="4">
        <v>7.6509999999999998</v>
      </c>
      <c r="O127" s="4">
        <v>2.0133333333333305</v>
      </c>
      <c r="P127" s="4">
        <v>2.3863500775563775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>
        <f t="shared" si="26"/>
        <v>-0.51322249978184031</v>
      </c>
      <c r="W127" s="37" t="str">
        <f t="shared" si="27"/>
        <v/>
      </c>
      <c r="X127" s="37">
        <f t="shared" si="28"/>
        <v>-0.39619640871242556</v>
      </c>
      <c r="Y127" t="str">
        <f t="shared" si="41"/>
        <v xml:space="preserve"> </v>
      </c>
      <c r="Z127" s="1">
        <f t="shared" si="30"/>
        <v>40</v>
      </c>
      <c r="AA127" t="str">
        <f t="shared" si="42"/>
        <v xml:space="preserve"> </v>
      </c>
      <c r="AB127" s="1">
        <f t="shared" si="31"/>
        <v>54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351</v>
      </c>
      <c r="AP127" t="s">
        <v>2285</v>
      </c>
      <c r="AQ127">
        <v>51.322249978184033</v>
      </c>
      <c r="AR127">
        <v>39.619640871242559</v>
      </c>
      <c r="AS127">
        <v>13.351628683927919</v>
      </c>
      <c r="AT127">
        <v>-51.322249978184033</v>
      </c>
      <c r="AU127">
        <v>-39.619640871242559</v>
      </c>
      <c r="AV127" t="s">
        <v>2486</v>
      </c>
    </row>
    <row r="128" spans="1:48" x14ac:dyDescent="0.25">
      <c r="A128">
        <v>1.3099999999999973E-9</v>
      </c>
      <c r="B128" t="s">
        <v>217</v>
      </c>
      <c r="C128" s="3">
        <v>15</v>
      </c>
      <c r="D128" s="3">
        <v>0</v>
      </c>
      <c r="E128" s="3">
        <v>13</v>
      </c>
      <c r="F128" s="3">
        <v>28</v>
      </c>
      <c r="G128" s="4">
        <v>120</v>
      </c>
      <c r="H128" s="4">
        <v>106.4</v>
      </c>
      <c r="I128" s="5">
        <v>205645.5766456</v>
      </c>
      <c r="J128" s="4">
        <v>18.526902315862788</v>
      </c>
      <c r="K128" s="4">
        <v>16.055530405915196</v>
      </c>
      <c r="L128" s="4">
        <v>6.9224850584158704</v>
      </c>
      <c r="M128" s="4">
        <v>6.5511977052707522</v>
      </c>
      <c r="N128" s="4">
        <v>5.7430000000000003</v>
      </c>
      <c r="O128" s="4" t="s">
        <v>119</v>
      </c>
      <c r="P128" s="4">
        <v>4.9877819548872182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>
        <f t="shared" si="26"/>
        <v>-0.17670463752088927</v>
      </c>
      <c r="W128" s="37" t="str">
        <f t="shared" si="27"/>
        <v/>
      </c>
      <c r="X128" s="37">
        <f t="shared" si="28"/>
        <v>-0.53167358825692879</v>
      </c>
      <c r="Y128" t="str">
        <f t="shared" si="41"/>
        <v xml:space="preserve"> </v>
      </c>
      <c r="Z128" s="1">
        <f t="shared" si="30"/>
        <v>152</v>
      </c>
      <c r="AA128" t="str">
        <f t="shared" si="42"/>
        <v xml:space="preserve"> </v>
      </c>
      <c r="AB128" s="1">
        <f t="shared" si="31"/>
        <v>30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4.9877819561972183</v>
      </c>
      <c r="AH128" t="str">
        <f t="shared" si="36"/>
        <v xml:space="preserve"> </v>
      </c>
      <c r="AI128">
        <f t="shared" si="46"/>
        <v>7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217</v>
      </c>
      <c r="AP128" t="s">
        <v>2487</v>
      </c>
      <c r="AQ128">
        <v>17.670463752088928</v>
      </c>
      <c r="AR128">
        <v>53.16735882569288</v>
      </c>
      <c r="AS128">
        <v>12.781954887218049</v>
      </c>
      <c r="AT128">
        <v>-17.670463752088928</v>
      </c>
      <c r="AU128">
        <v>-53.16735882569288</v>
      </c>
      <c r="AV128" t="s">
        <v>2488</v>
      </c>
    </row>
    <row r="129" spans="1:48" x14ac:dyDescent="0.25">
      <c r="A129">
        <v>1.3199999999999973E-9</v>
      </c>
      <c r="B129" t="s">
        <v>228</v>
      </c>
      <c r="C129" s="3">
        <v>4</v>
      </c>
      <c r="D129" s="3">
        <v>0</v>
      </c>
      <c r="E129" s="3">
        <v>2</v>
      </c>
      <c r="F129" s="3">
        <v>6</v>
      </c>
      <c r="G129" s="4" t="s">
        <v>2162</v>
      </c>
      <c r="H129" s="4" t="s">
        <v>119</v>
      </c>
      <c r="I129" s="5" t="s">
        <v>119</v>
      </c>
      <c r="J129" s="4" t="s">
        <v>2161</v>
      </c>
      <c r="K129" s="4" t="s">
        <v>2161</v>
      </c>
      <c r="L129" s="4" t="s">
        <v>2161</v>
      </c>
      <c r="M129" s="4" t="s">
        <v>2161</v>
      </c>
      <c r="N129" s="4">
        <v>4.5309999999999997</v>
      </c>
      <c r="O129" s="4">
        <v>48.557377049180303</v>
      </c>
      <c r="P129" s="4" t="s">
        <v>124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 xml:space="preserve"> </v>
      </c>
      <c r="T129" s="37" t="str">
        <f t="shared" si="24"/>
        <v xml:space="preserve"> </v>
      </c>
      <c r="U129" s="37" t="str">
        <f t="shared" si="25"/>
        <v xml:space="preserve"> </v>
      </c>
      <c r="V129" s="37" t="str">
        <f t="shared" si="26"/>
        <v xml:space="preserve"> </v>
      </c>
      <c r="W129" s="37" t="str">
        <f t="shared" si="27"/>
        <v xml:space="preserve"> </v>
      </c>
      <c r="X129" s="37" t="str">
        <f t="shared" si="28"/>
        <v xml:space="preserve"> </v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228</v>
      </c>
      <c r="AP129" t="s">
        <v>2240</v>
      </c>
      <c r="AQ129" t="e">
        <v>#VALUE!</v>
      </c>
      <c r="AR129" t="e">
        <v>#VALUE!</v>
      </c>
      <c r="AS129" t="s">
        <v>124</v>
      </c>
      <c r="AT129" t="e">
        <v>#VALUE!</v>
      </c>
      <c r="AU129" t="e">
        <v>#VALUE!</v>
      </c>
      <c r="AV129" t="s">
        <v>2489</v>
      </c>
    </row>
    <row r="130" spans="1:48" x14ac:dyDescent="0.25">
      <c r="A130">
        <v>1.3299999999999973E-9</v>
      </c>
      <c r="B130" t="s">
        <v>296</v>
      </c>
      <c r="C130" s="3">
        <v>10</v>
      </c>
      <c r="D130" s="3">
        <v>0</v>
      </c>
      <c r="E130" s="3">
        <v>7</v>
      </c>
      <c r="F130" s="3">
        <v>17</v>
      </c>
      <c r="G130" s="4">
        <v>86.5</v>
      </c>
      <c r="H130" s="4">
        <v>75.650000000000006</v>
      </c>
      <c r="I130" s="5">
        <v>61013.566094050002</v>
      </c>
      <c r="J130" s="4">
        <v>19.53770661157025</v>
      </c>
      <c r="K130" s="4">
        <v>18.348290080038808</v>
      </c>
      <c r="L130" s="4">
        <v>13.077680368051968</v>
      </c>
      <c r="M130" s="4">
        <v>12.146865861318119</v>
      </c>
      <c r="N130" s="4">
        <v>3.8719999999999999</v>
      </c>
      <c r="O130" s="4">
        <v>9.3785310734463234</v>
      </c>
      <c r="P130" s="4">
        <v>3.3271645736946458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>
        <f t="shared" si="26"/>
        <v>-0.13178668659514858</v>
      </c>
      <c r="W130" s="37" t="str">
        <f t="shared" si="27"/>
        <v/>
      </c>
      <c r="X130" s="37">
        <f t="shared" si="28"/>
        <v>-0.11525657780269261</v>
      </c>
      <c r="Y130" t="str">
        <f t="shared" si="41"/>
        <v xml:space="preserve"> </v>
      </c>
      <c r="Z130" s="1">
        <f t="shared" si="30"/>
        <v>164</v>
      </c>
      <c r="AA130" t="str">
        <f t="shared" si="42"/>
        <v xml:space="preserve"> </v>
      </c>
      <c r="AB130" s="1">
        <f t="shared" si="31"/>
        <v>155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>
        <f t="shared" si="35"/>
        <v>3.3271645750246459</v>
      </c>
      <c r="AH130" t="str">
        <f t="shared" si="36"/>
        <v xml:space="preserve"> </v>
      </c>
      <c r="AI130">
        <f t="shared" si="46"/>
        <v>57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296</v>
      </c>
      <c r="AP130" t="s">
        <v>2337</v>
      </c>
      <c r="AQ130">
        <v>13.178668659514859</v>
      </c>
      <c r="AR130">
        <v>11.52565778026926</v>
      </c>
      <c r="AS130">
        <v>14.342366159947106</v>
      </c>
      <c r="AT130">
        <v>-13.178668659514859</v>
      </c>
      <c r="AU130">
        <v>-11.52565778026926</v>
      </c>
      <c r="AV130" t="s">
        <v>2490</v>
      </c>
    </row>
    <row r="131" spans="1:48" x14ac:dyDescent="0.25">
      <c r="A131">
        <v>1.3399999999999972E-9</v>
      </c>
      <c r="B131" t="s">
        <v>602</v>
      </c>
      <c r="C131" s="3">
        <v>13</v>
      </c>
      <c r="D131" s="3">
        <v>0</v>
      </c>
      <c r="E131" s="3">
        <v>9</v>
      </c>
      <c r="F131" s="3">
        <v>22</v>
      </c>
      <c r="G131" s="4">
        <v>55</v>
      </c>
      <c r="H131" s="4">
        <v>45.37</v>
      </c>
      <c r="I131" s="5">
        <v>29020.778628010001</v>
      </c>
      <c r="J131" s="4" t="s">
        <v>2161</v>
      </c>
      <c r="K131" s="4">
        <v>11.128280598479273</v>
      </c>
      <c r="L131" s="4" t="s">
        <v>2161</v>
      </c>
      <c r="M131" s="4">
        <v>6.768765778621046</v>
      </c>
      <c r="N131" s="4">
        <v>-3.7720000000000002</v>
      </c>
      <c r="O131" s="4">
        <v>64.944237918215606</v>
      </c>
      <c r="P131" s="4">
        <v>0</v>
      </c>
      <c r="Q131" s="36" t="str">
        <f t="shared" si="21"/>
        <v xml:space="preserve"> </v>
      </c>
      <c r="R131" t="str">
        <f t="shared" si="22"/>
        <v xml:space="preserve"> </v>
      </c>
      <c r="S131" s="37">
        <f t="shared" si="23"/>
        <v>0.212254795256685</v>
      </c>
      <c r="T131" s="37" t="str">
        <f t="shared" si="24"/>
        <v/>
      </c>
      <c r="U131" s="37" t="str">
        <f t="shared" si="25"/>
        <v xml:space="preserve"> </v>
      </c>
      <c r="V131" s="37" t="str">
        <f t="shared" si="26"/>
        <v xml:space="preserve"> </v>
      </c>
      <c r="W131" s="37" t="str">
        <f t="shared" si="27"/>
        <v xml:space="preserve"> </v>
      </c>
      <c r="X131" s="37" t="str">
        <f t="shared" si="28"/>
        <v xml:space="preserve"> 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 t="str">
        <f t="shared" si="31"/>
        <v xml:space="preserve"> </v>
      </c>
      <c r="AC131">
        <f t="shared" si="43"/>
        <v>51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 t="str">
        <f t="shared" si="35"/>
        <v xml:space="preserve"> </v>
      </c>
      <c r="AH131" t="str">
        <f t="shared" si="36"/>
        <v xml:space="preserve"> </v>
      </c>
      <c r="AI131" t="str">
        <f t="shared" si="46"/>
        <v xml:space="preserve"> 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602</v>
      </c>
      <c r="AP131" t="s">
        <v>2280</v>
      </c>
      <c r="AQ131" t="e">
        <v>#VALUE!</v>
      </c>
      <c r="AR131" t="e">
        <v>#VALUE!</v>
      </c>
      <c r="AS131">
        <v>21.2254793916685</v>
      </c>
      <c r="AT131" t="e">
        <v>#VALUE!</v>
      </c>
      <c r="AU131" t="e">
        <v>#VALUE!</v>
      </c>
      <c r="AV131" t="s">
        <v>2491</v>
      </c>
    </row>
    <row r="132" spans="1:48" x14ac:dyDescent="0.25">
      <c r="A132">
        <v>1.3499999999999972E-9</v>
      </c>
      <c r="B132" t="s">
        <v>1066</v>
      </c>
      <c r="C132" s="3">
        <v>14</v>
      </c>
      <c r="D132" s="3">
        <v>0</v>
      </c>
      <c r="E132" s="3">
        <v>9</v>
      </c>
      <c r="F132" s="3">
        <v>23</v>
      </c>
      <c r="G132" s="4">
        <v>92.5</v>
      </c>
      <c r="H132" s="4">
        <v>76.84</v>
      </c>
      <c r="I132" s="5">
        <v>40889.817098240004</v>
      </c>
      <c r="J132" s="4">
        <v>20.523504273504273</v>
      </c>
      <c r="K132" s="4">
        <v>17.551393330287802</v>
      </c>
      <c r="L132" s="4">
        <v>11.737639203924649</v>
      </c>
      <c r="M132" s="4">
        <v>10.841075601570056</v>
      </c>
      <c r="N132" s="4">
        <v>3.7440000000000002</v>
      </c>
      <c r="O132" s="4">
        <v>11.428571428571439</v>
      </c>
      <c r="P132" s="4">
        <v>1.5760020822488288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0.20380010546244132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>
        <f t="shared" si="28"/>
        <v>-0.20591429171437403</v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>
        <f t="shared" si="31"/>
        <v>122</v>
      </c>
      <c r="AC132">
        <f t="shared" si="43"/>
        <v>59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1066</v>
      </c>
      <c r="AP132" t="s">
        <v>2276</v>
      </c>
      <c r="AQ132">
        <v>8.7979976246266638</v>
      </c>
      <c r="AR132">
        <v>20.591429171437404</v>
      </c>
      <c r="AS132">
        <v>20.380010411244132</v>
      </c>
      <c r="AT132">
        <v>-8.7979976246266638</v>
      </c>
      <c r="AU132">
        <v>-20.591429171437404</v>
      </c>
      <c r="AV132" t="s">
        <v>2492</v>
      </c>
    </row>
    <row r="133" spans="1:48" x14ac:dyDescent="0.25">
      <c r="A133">
        <v>1.3599999999999972E-9</v>
      </c>
      <c r="B133" t="s">
        <v>295</v>
      </c>
      <c r="C133" s="3">
        <v>15</v>
      </c>
      <c r="D133" s="3">
        <v>3</v>
      </c>
      <c r="E133" s="3">
        <v>5</v>
      </c>
      <c r="F133" s="3">
        <v>23</v>
      </c>
      <c r="G133" s="4">
        <v>419</v>
      </c>
      <c r="H133" s="4">
        <v>342.1</v>
      </c>
      <c r="I133" s="5">
        <v>106715.38967320001</v>
      </c>
      <c r="J133" s="4">
        <v>19.284103720405863</v>
      </c>
      <c r="K133" s="4">
        <v>16.684549356223176</v>
      </c>
      <c r="L133" s="4">
        <v>14.633968805306075</v>
      </c>
      <c r="M133" s="4">
        <v>12.959077819928815</v>
      </c>
      <c r="N133" s="4">
        <v>17.740000000000002</v>
      </c>
      <c r="O133" s="4">
        <v>65.856394913986563</v>
      </c>
      <c r="P133" s="4">
        <v>1.1230634317451036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0.22478807502267173</v>
      </c>
      <c r="T133" s="37" t="str">
        <f t="shared" si="24"/>
        <v/>
      </c>
      <c r="U133" s="37" t="str">
        <f t="shared" si="25"/>
        <v/>
      </c>
      <c r="V133" s="37">
        <f t="shared" si="26"/>
        <v>-0.14305624912898718</v>
      </c>
      <c r="W133" s="37" t="str">
        <f t="shared" si="27"/>
        <v/>
      </c>
      <c r="X133" s="37" t="str">
        <f t="shared" si="28"/>
        <v/>
      </c>
      <c r="Y133" t="str">
        <f t="shared" si="41"/>
        <v xml:space="preserve"> </v>
      </c>
      <c r="Z133" s="1">
        <f t="shared" si="30"/>
        <v>160</v>
      </c>
      <c r="AA133" t="str">
        <f t="shared" si="42"/>
        <v xml:space="preserve"> </v>
      </c>
      <c r="AB133" s="1" t="str">
        <f t="shared" si="31"/>
        <v xml:space="preserve"> </v>
      </c>
      <c r="AC133">
        <f t="shared" si="43"/>
        <v>34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295</v>
      </c>
      <c r="AP133" t="s">
        <v>2305</v>
      </c>
      <c r="AQ133">
        <v>14.305624912898718</v>
      </c>
      <c r="AR133">
        <v>0.99691018015184429</v>
      </c>
      <c r="AS133">
        <v>22.478807366267173</v>
      </c>
      <c r="AT133">
        <v>-14.305624912898718</v>
      </c>
      <c r="AU133">
        <v>-0.99691018015184429</v>
      </c>
      <c r="AV133" t="s">
        <v>2493</v>
      </c>
    </row>
    <row r="134" spans="1:48" x14ac:dyDescent="0.25">
      <c r="A134">
        <v>1.3699999999999971E-9</v>
      </c>
      <c r="B134" t="s">
        <v>575</v>
      </c>
      <c r="C134" s="3">
        <v>12</v>
      </c>
      <c r="D134" s="3">
        <v>1</v>
      </c>
      <c r="E134" s="3">
        <v>11</v>
      </c>
      <c r="F134" s="3">
        <v>24</v>
      </c>
      <c r="G134" s="4">
        <v>120</v>
      </c>
      <c r="H134" s="4">
        <v>118.19</v>
      </c>
      <c r="I134" s="5">
        <v>36034.656816129995</v>
      </c>
      <c r="J134" s="4">
        <v>9.1351058896274537</v>
      </c>
      <c r="K134" s="4">
        <v>10.075873827791986</v>
      </c>
      <c r="L134" s="4">
        <v>6.3421758186397987</v>
      </c>
      <c r="M134" s="4">
        <v>7.6747931314773421</v>
      </c>
      <c r="N134" s="4">
        <v>12.938000000000001</v>
      </c>
      <c r="O134" s="4">
        <v>259.38888888888891</v>
      </c>
      <c r="P134" s="4">
        <v>1.5339707251036465</v>
      </c>
      <c r="Q134" s="36" t="str">
        <f t="shared" si="21"/>
        <v xml:space="preserve"> </v>
      </c>
      <c r="R134" t="str">
        <f t="shared" si="22"/>
        <v xml:space="preserve"> </v>
      </c>
      <c r="S134" s="37" t="str">
        <f t="shared" si="23"/>
        <v/>
      </c>
      <c r="T134" s="37" t="str">
        <f t="shared" si="24"/>
        <v/>
      </c>
      <c r="U134" s="37" t="str">
        <f t="shared" si="25"/>
        <v/>
      </c>
      <c r="V134" s="37">
        <f t="shared" si="26"/>
        <v>-0.59405570416126796</v>
      </c>
      <c r="W134" s="37" t="str">
        <f t="shared" si="27"/>
        <v/>
      </c>
      <c r="X134" s="37">
        <f t="shared" si="28"/>
        <v>-0.57093320986279616</v>
      </c>
      <c r="Y134" t="str">
        <f t="shared" si="41"/>
        <v xml:space="preserve"> </v>
      </c>
      <c r="Z134" s="1">
        <f t="shared" si="30"/>
        <v>19</v>
      </c>
      <c r="AA134" t="str">
        <f t="shared" si="42"/>
        <v xml:space="preserve"> </v>
      </c>
      <c r="AB134" s="1">
        <f t="shared" si="31"/>
        <v>22</v>
      </c>
      <c r="AC134" t="str">
        <f t="shared" si="43"/>
        <v xml:space="preserve"> 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575</v>
      </c>
      <c r="AP134" t="s">
        <v>2395</v>
      </c>
      <c r="AQ134">
        <v>59.405570416126793</v>
      </c>
      <c r="AR134">
        <v>57.093320986279615</v>
      </c>
      <c r="AS134">
        <v>1.531432439292657</v>
      </c>
      <c r="AT134">
        <v>-59.405570416126793</v>
      </c>
      <c r="AU134">
        <v>-57.093320986279615</v>
      </c>
      <c r="AV134" t="s">
        <v>2494</v>
      </c>
    </row>
    <row r="135" spans="1:48" x14ac:dyDescent="0.25">
      <c r="A135">
        <v>1.3799999999999971E-9</v>
      </c>
      <c r="B135" t="s">
        <v>245</v>
      </c>
      <c r="C135" s="3">
        <v>22</v>
      </c>
      <c r="D135" s="3">
        <v>2</v>
      </c>
      <c r="E135" s="3">
        <v>3</v>
      </c>
      <c r="F135" s="3">
        <v>27</v>
      </c>
      <c r="G135" s="4">
        <v>239</v>
      </c>
      <c r="H135" s="4">
        <v>214.84</v>
      </c>
      <c r="I135" s="5">
        <v>50746.387471599999</v>
      </c>
      <c r="J135" s="4">
        <v>20.112338513387005</v>
      </c>
      <c r="K135" s="4">
        <v>21.149832644221306</v>
      </c>
      <c r="L135" s="4">
        <v>13.026838309534112</v>
      </c>
      <c r="M135" s="4">
        <v>14.000958045215704</v>
      </c>
      <c r="N135" s="4">
        <v>10.157999999999999</v>
      </c>
      <c r="O135" s="4">
        <v>-4.3502824858757201</v>
      </c>
      <c r="P135" s="4">
        <v>0.65676782722025695</v>
      </c>
      <c r="Q135" s="36">
        <f t="shared" si="21"/>
        <v>81.481481482861483</v>
      </c>
      <c r="R135" t="str">
        <f t="shared" si="22"/>
        <v xml:space="preserve"> </v>
      </c>
      <c r="S135" s="37" t="str">
        <f t="shared" si="23"/>
        <v/>
      </c>
      <c r="T135" s="37" t="str">
        <f t="shared" si="24"/>
        <v/>
      </c>
      <c r="U135" s="37" t="str">
        <f t="shared" si="25"/>
        <v/>
      </c>
      <c r="V135" s="37">
        <f t="shared" si="26"/>
        <v>-0.10625129099405972</v>
      </c>
      <c r="W135" s="37" t="str">
        <f t="shared" si="27"/>
        <v/>
      </c>
      <c r="X135" s="37">
        <f t="shared" si="28"/>
        <v>-0.11869619213632721</v>
      </c>
      <c r="Y135" t="str">
        <f t="shared" si="41"/>
        <v xml:space="preserve"> </v>
      </c>
      <c r="Z135" s="1">
        <f t="shared" si="30"/>
        <v>170</v>
      </c>
      <c r="AA135" t="str">
        <f t="shared" si="42"/>
        <v xml:space="preserve"> </v>
      </c>
      <c r="AB135" s="1">
        <f t="shared" si="31"/>
        <v>152</v>
      </c>
      <c r="AC135" t="str">
        <f t="shared" si="43"/>
        <v xml:space="preserve"> </v>
      </c>
      <c r="AD135" s="1" t="str">
        <f t="shared" si="33"/>
        <v xml:space="preserve"> </v>
      </c>
      <c r="AE135">
        <f t="shared" si="44"/>
        <v>43</v>
      </c>
      <c r="AF135" t="str">
        <f t="shared" si="45"/>
        <v xml:space="preserve"> </v>
      </c>
      <c r="AG135" t="str">
        <f t="shared" si="35"/>
        <v xml:space="preserve"> </v>
      </c>
      <c r="AH135" t="str">
        <f t="shared" si="36"/>
        <v xml:space="preserve"> </v>
      </c>
      <c r="AI135" t="str">
        <f t="shared" si="46"/>
        <v xml:space="preserve"> 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245</v>
      </c>
      <c r="AP135" t="s">
        <v>2198</v>
      </c>
      <c r="AQ135">
        <v>10.625129099405973</v>
      </c>
      <c r="AR135">
        <v>11.869619213632721</v>
      </c>
      <c r="AS135">
        <v>11.245578104635999</v>
      </c>
      <c r="AT135">
        <v>-10.625129099405973</v>
      </c>
      <c r="AU135">
        <v>-11.869619213632721</v>
      </c>
      <c r="AV135" t="s">
        <v>2495</v>
      </c>
    </row>
    <row r="136" spans="1:48" x14ac:dyDescent="0.25">
      <c r="A136">
        <v>1.3899999999999971E-9</v>
      </c>
      <c r="B136" t="s">
        <v>501</v>
      </c>
      <c r="C136" s="3">
        <v>11</v>
      </c>
      <c r="D136" s="3">
        <v>0</v>
      </c>
      <c r="E136" s="3">
        <v>7</v>
      </c>
      <c r="F136" s="3">
        <v>18</v>
      </c>
      <c r="G136" s="4">
        <v>145</v>
      </c>
      <c r="H136" s="4">
        <v>130.24</v>
      </c>
      <c r="I136" s="5">
        <v>17014.30731616</v>
      </c>
      <c r="J136" s="4">
        <v>11.757696127110229</v>
      </c>
      <c r="K136" s="4">
        <v>16.343330405320618</v>
      </c>
      <c r="L136" s="4">
        <v>8.4330614586875203</v>
      </c>
      <c r="M136" s="4">
        <v>11.03234421315487</v>
      </c>
      <c r="N136" s="4">
        <v>11.077</v>
      </c>
      <c r="O136" s="4">
        <v>-0.92128801431126794</v>
      </c>
      <c r="P136" s="4">
        <v>1.8258599508599509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>
        <f t="shared" ref="V136:V199" si="55">IF(ISERROR((IF(((J136/$J$6-1))&lt;($V$5/100),((J136/$J$6-1)),"")))=TRUE," ",((IF(((J136/$J$6-1))&lt;($V$5/100),((J136/$J$6-1)),""))))</f>
        <v>-0.47751348121480841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-0.42947866559069237</v>
      </c>
      <c r="Y136" t="str">
        <f t="shared" si="41"/>
        <v xml:space="preserve"> </v>
      </c>
      <c r="Z136" s="1">
        <f t="shared" ref="Z136:Z199" si="58">IF(ISERROR((RANK(V136,V$7:V$391,1)))=TRUE," ",((RANK(V136,V$7:V$391,1))))</f>
        <v>52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47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501</v>
      </c>
      <c r="AP136" t="s">
        <v>2481</v>
      </c>
      <c r="AQ136">
        <v>47.751348121480838</v>
      </c>
      <c r="AR136">
        <v>42.94786655906924</v>
      </c>
      <c r="AS136">
        <v>11.332923832923836</v>
      </c>
      <c r="AT136">
        <v>-47.751348121480838</v>
      </c>
      <c r="AU136">
        <v>-42.94786655906924</v>
      </c>
      <c r="AV136" t="s">
        <v>2496</v>
      </c>
    </row>
    <row r="137" spans="1:48" x14ac:dyDescent="0.25">
      <c r="A137">
        <v>1.399999999999997E-9</v>
      </c>
      <c r="B137" t="s">
        <v>432</v>
      </c>
      <c r="C137" s="3">
        <v>16</v>
      </c>
      <c r="D137" s="3">
        <v>0</v>
      </c>
      <c r="E137" s="3">
        <v>4</v>
      </c>
      <c r="F137" s="3">
        <v>20</v>
      </c>
      <c r="G137" s="4">
        <v>110</v>
      </c>
      <c r="H137" s="4">
        <v>90.98</v>
      </c>
      <c r="I137" s="5">
        <v>32796.79128646</v>
      </c>
      <c r="J137" s="4">
        <v>8.6738487939746403</v>
      </c>
      <c r="K137" s="4">
        <v>7.7265392781316349</v>
      </c>
      <c r="L137" s="4">
        <v>6.8227822127720898</v>
      </c>
      <c r="M137" s="4">
        <v>6.1627757958686376</v>
      </c>
      <c r="N137" s="4">
        <v>10.489000000000001</v>
      </c>
      <c r="O137" s="4">
        <v>63.634945397815926</v>
      </c>
      <c r="P137" s="4">
        <v>0.87821499230600131</v>
      </c>
      <c r="Q137" s="36" t="str">
        <f t="shared" si="50"/>
        <v xml:space="preserve"> </v>
      </c>
      <c r="R137" t="str">
        <f t="shared" si="51"/>
        <v xml:space="preserve"> </v>
      </c>
      <c r="S137" s="37">
        <f t="shared" si="52"/>
        <v>0.20905693699023964</v>
      </c>
      <c r="T137" s="37" t="str">
        <f t="shared" si="53"/>
        <v/>
      </c>
      <c r="U137" s="37" t="str">
        <f t="shared" si="54"/>
        <v/>
      </c>
      <c r="V137" s="37">
        <f t="shared" si="55"/>
        <v>-0.61455296923490099</v>
      </c>
      <c r="W137" s="37" t="str">
        <f t="shared" si="56"/>
        <v/>
      </c>
      <c r="X137" s="37">
        <f t="shared" si="57"/>
        <v>-0.53841877810521299</v>
      </c>
      <c r="Y137" t="str">
        <f t="shared" si="41"/>
        <v xml:space="preserve"> </v>
      </c>
      <c r="Z137" s="1">
        <f t="shared" si="58"/>
        <v>15</v>
      </c>
      <c r="AA137" t="str">
        <f t="shared" si="42"/>
        <v xml:space="preserve"> </v>
      </c>
      <c r="AB137" s="1">
        <f t="shared" si="59"/>
        <v>27</v>
      </c>
      <c r="AC137">
        <f t="shared" si="43"/>
        <v>53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432</v>
      </c>
      <c r="AP137" t="s">
        <v>2497</v>
      </c>
      <c r="AQ137">
        <v>61.455296923490096</v>
      </c>
      <c r="AR137">
        <v>53.841877810521297</v>
      </c>
      <c r="AS137">
        <v>20.905693559023963</v>
      </c>
      <c r="AT137">
        <v>-61.455296923490096</v>
      </c>
      <c r="AU137">
        <v>-53.841877810521297</v>
      </c>
      <c r="AV137" t="s">
        <v>2498</v>
      </c>
    </row>
    <row r="138" spans="1:48" x14ac:dyDescent="0.25">
      <c r="A138">
        <v>1.409999999999997E-9</v>
      </c>
      <c r="B138" t="s">
        <v>293</v>
      </c>
      <c r="C138" s="3">
        <v>20</v>
      </c>
      <c r="D138" s="3">
        <v>1</v>
      </c>
      <c r="E138" s="3">
        <v>2</v>
      </c>
      <c r="F138" s="3">
        <v>23</v>
      </c>
      <c r="G138" s="4">
        <v>290</v>
      </c>
      <c r="H138" s="4">
        <v>267.04000000000002</v>
      </c>
      <c r="I138" s="5">
        <v>190473.98837664002</v>
      </c>
      <c r="J138" s="4">
        <v>30.007866052365433</v>
      </c>
      <c r="K138" s="4">
        <v>29.216630196936542</v>
      </c>
      <c r="L138" s="4">
        <v>22.508880379381964</v>
      </c>
      <c r="M138" s="4">
        <v>21.950991550485849</v>
      </c>
      <c r="N138" s="4">
        <v>8.8990000000000009</v>
      </c>
      <c r="O138" s="4">
        <v>41.030110935023771</v>
      </c>
      <c r="P138" s="4">
        <v>0.31418514080287591</v>
      </c>
      <c r="Q138" s="36">
        <f t="shared" si="50"/>
        <v>86.956521740540438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>
        <f t="shared" si="44"/>
        <v>22</v>
      </c>
      <c r="AF138" t="str">
        <f t="shared" si="45"/>
        <v xml:space="preserve"> </v>
      </c>
      <c r="AG138" t="str">
        <f t="shared" si="61"/>
        <v xml:space="preserve"> </v>
      </c>
      <c r="AH138" t="str">
        <f t="shared" si="62"/>
        <v xml:space="preserve"> </v>
      </c>
      <c r="AI138" t="str">
        <f t="shared" si="46"/>
        <v xml:space="preserve"> 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293</v>
      </c>
      <c r="AP138" t="s">
        <v>2317</v>
      </c>
      <c r="AQ138">
        <v>-33.348449393258896</v>
      </c>
      <c r="AR138">
        <v>-52.279175635263456</v>
      </c>
      <c r="AS138">
        <v>8.5979628520071785</v>
      </c>
      <c r="AT138">
        <v>33.348449393258896</v>
      </c>
      <c r="AU138">
        <v>52.279175635263456</v>
      </c>
      <c r="AV138" t="s">
        <v>2499</v>
      </c>
    </row>
    <row r="139" spans="1:48" x14ac:dyDescent="0.25">
      <c r="A139">
        <v>1.419999999999997E-9</v>
      </c>
      <c r="B139" t="s">
        <v>220</v>
      </c>
      <c r="C139" s="3">
        <v>26</v>
      </c>
      <c r="D139" s="3">
        <v>0</v>
      </c>
      <c r="E139" s="3">
        <v>7</v>
      </c>
      <c r="F139" s="3">
        <v>33</v>
      </c>
      <c r="G139" s="4">
        <v>211.5</v>
      </c>
      <c r="H139" s="4">
        <v>173.5</v>
      </c>
      <c r="I139" s="5">
        <v>315237.71206300001</v>
      </c>
      <c r="J139" s="4" t="s">
        <v>2161</v>
      </c>
      <c r="K139" s="4">
        <v>35.3937168502652</v>
      </c>
      <c r="L139" s="4">
        <v>35.190210984139846</v>
      </c>
      <c r="M139" s="4">
        <v>21.864363369833196</v>
      </c>
      <c r="N139" s="4">
        <v>2.2410000000000001</v>
      </c>
      <c r="O139" s="4">
        <v>10.940594059405944</v>
      </c>
      <c r="P139" s="4">
        <v>0.1729106628242075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0.2190201743306629</v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/>
      </c>
      <c r="X139" s="37" t="str">
        <f t="shared" si="57"/>
        <v/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40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220</v>
      </c>
      <c r="AP139" t="s">
        <v>2500</v>
      </c>
      <c r="AQ139" t="e">
        <v>#VALUE!</v>
      </c>
      <c r="AR139">
        <v>-138.07209549189255</v>
      </c>
      <c r="AS139">
        <v>21.90201729106629</v>
      </c>
      <c r="AT139" t="e">
        <v>#VALUE!</v>
      </c>
      <c r="AU139">
        <v>138.07209549189255</v>
      </c>
      <c r="AV139" t="s">
        <v>2501</v>
      </c>
    </row>
    <row r="140" spans="1:48" x14ac:dyDescent="0.25">
      <c r="A140">
        <v>1.4299999999999969E-9</v>
      </c>
      <c r="B140" t="s">
        <v>570</v>
      </c>
      <c r="C140" s="3">
        <v>7</v>
      </c>
      <c r="D140" s="3">
        <v>1</v>
      </c>
      <c r="E140" s="3">
        <v>15</v>
      </c>
      <c r="F140" s="3">
        <v>23</v>
      </c>
      <c r="G140" s="4">
        <v>42</v>
      </c>
      <c r="H140" s="4">
        <v>29.49</v>
      </c>
      <c r="I140" s="5">
        <v>21001.66481814755</v>
      </c>
      <c r="J140" s="4">
        <v>11.044943820224718</v>
      </c>
      <c r="K140" s="4">
        <v>9.3322784810126578</v>
      </c>
      <c r="L140" s="4">
        <v>9.6998139722004737</v>
      </c>
      <c r="M140" s="4">
        <v>8.7941731298381622</v>
      </c>
      <c r="N140" s="4">
        <v>2.67</v>
      </c>
      <c r="O140" s="4">
        <v>-16.562500000000007</v>
      </c>
      <c r="P140" s="4">
        <v>0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0.42421159858157698</v>
      </c>
      <c r="T140" s="37" t="str">
        <f t="shared" si="53"/>
        <v/>
      </c>
      <c r="U140" s="37" t="str">
        <f t="shared" si="54"/>
        <v/>
      </c>
      <c r="V140" s="37">
        <f t="shared" si="55"/>
        <v>-0.50918664809671643</v>
      </c>
      <c r="W140" s="37" t="str">
        <f t="shared" si="56"/>
        <v/>
      </c>
      <c r="X140" s="37">
        <f t="shared" si="57"/>
        <v>-0.34377914378402541</v>
      </c>
      <c r="Y140" t="str">
        <f t="shared" si="41"/>
        <v xml:space="preserve"> </v>
      </c>
      <c r="Z140" s="1">
        <f t="shared" si="58"/>
        <v>42</v>
      </c>
      <c r="AA140" t="str">
        <f t="shared" si="42"/>
        <v xml:space="preserve"> </v>
      </c>
      <c r="AB140" s="1">
        <f t="shared" si="59"/>
        <v>72</v>
      </c>
      <c r="AC140">
        <f t="shared" si="43"/>
        <v>2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 t="str">
        <f t="shared" si="61"/>
        <v xml:space="preserve"> </v>
      </c>
      <c r="AH140" t="str">
        <f t="shared" si="62"/>
        <v xml:space="preserve"> </v>
      </c>
      <c r="AI140" t="str">
        <f t="shared" si="46"/>
        <v xml:space="preserve"> 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570</v>
      </c>
      <c r="AP140" t="s">
        <v>2500</v>
      </c>
      <c r="AQ140">
        <v>50.91866480967164</v>
      </c>
      <c r="AR140">
        <v>34.377914378402544</v>
      </c>
      <c r="AS140">
        <v>42.4211597151577</v>
      </c>
      <c r="AT140">
        <v>-50.91866480967164</v>
      </c>
      <c r="AU140">
        <v>-34.377914378402544</v>
      </c>
      <c r="AV140" t="s">
        <v>2502</v>
      </c>
    </row>
    <row r="141" spans="1:48" x14ac:dyDescent="0.25">
      <c r="A141">
        <v>1.4399999999999969E-9</v>
      </c>
      <c r="B141" t="s">
        <v>622</v>
      </c>
      <c r="C141" s="3">
        <v>1</v>
      </c>
      <c r="D141" s="3">
        <v>0</v>
      </c>
      <c r="E141" s="3">
        <v>3</v>
      </c>
      <c r="F141" s="3">
        <v>4</v>
      </c>
      <c r="G141" s="4">
        <v>38.5</v>
      </c>
      <c r="H141" s="4">
        <v>27.79</v>
      </c>
      <c r="I141" s="5">
        <v>21001.66481814755</v>
      </c>
      <c r="J141" s="4">
        <v>10.408239700374532</v>
      </c>
      <c r="K141" s="4">
        <v>8.7943037974683538</v>
      </c>
      <c r="L141" s="4">
        <v>9.6998139722004737</v>
      </c>
      <c r="M141" s="4">
        <v>8.7941731298381622</v>
      </c>
      <c r="N141" s="4">
        <v>2.67</v>
      </c>
      <c r="O141" s="4">
        <v>-16.562500000000007</v>
      </c>
      <c r="P141" s="4" t="s">
        <v>124</v>
      </c>
      <c r="Q141" s="36" t="str">
        <f t="shared" si="50"/>
        <v xml:space="preserve"> </v>
      </c>
      <c r="R141" t="str">
        <f t="shared" si="51"/>
        <v xml:space="preserve"> </v>
      </c>
      <c r="S141" s="37">
        <f t="shared" si="52"/>
        <v>0.38539042965158699</v>
      </c>
      <c r="T141" s="37" t="str">
        <f t="shared" si="53"/>
        <v/>
      </c>
      <c r="U141" s="37" t="str">
        <f t="shared" si="54"/>
        <v/>
      </c>
      <c r="V141" s="37">
        <f t="shared" si="55"/>
        <v>-0.53748039846075779</v>
      </c>
      <c r="W141" s="37" t="str">
        <f t="shared" si="56"/>
        <v/>
      </c>
      <c r="X141" s="37">
        <f t="shared" si="57"/>
        <v>-0.34377914378402541</v>
      </c>
      <c r="Y141" t="str">
        <f t="shared" si="41"/>
        <v xml:space="preserve"> </v>
      </c>
      <c r="Z141" s="1">
        <f t="shared" si="58"/>
        <v>36</v>
      </c>
      <c r="AA141" t="str">
        <f t="shared" si="42"/>
        <v xml:space="preserve"> </v>
      </c>
      <c r="AB141" s="1">
        <f t="shared" si="59"/>
        <v>72</v>
      </c>
      <c r="AC141">
        <f t="shared" si="43"/>
        <v>3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622</v>
      </c>
      <c r="AP141" t="s">
        <v>2500</v>
      </c>
      <c r="AQ141">
        <v>53.748039846075777</v>
      </c>
      <c r="AR141">
        <v>34.377914378402544</v>
      </c>
      <c r="AS141">
        <v>38.539042821158695</v>
      </c>
      <c r="AT141">
        <v>-53.748039846075777</v>
      </c>
      <c r="AU141">
        <v>-34.377914378402544</v>
      </c>
      <c r="AV141" t="s">
        <v>2502</v>
      </c>
    </row>
    <row r="142" spans="1:48" x14ac:dyDescent="0.25">
      <c r="A142">
        <v>1.4499999999999969E-9</v>
      </c>
      <c r="B142" t="s">
        <v>607</v>
      </c>
      <c r="C142" s="3">
        <v>10</v>
      </c>
      <c r="D142" s="3">
        <v>4</v>
      </c>
      <c r="E142" s="3">
        <v>8</v>
      </c>
      <c r="F142" s="3">
        <v>22</v>
      </c>
      <c r="G142" s="4">
        <v>46</v>
      </c>
      <c r="H142" s="4">
        <v>40.76</v>
      </c>
      <c r="I142" s="5">
        <v>21494.583259759995</v>
      </c>
      <c r="J142" s="4">
        <v>11.672394043528064</v>
      </c>
      <c r="K142" s="4">
        <v>14.667146455559553</v>
      </c>
      <c r="L142" s="4">
        <v>9.0916026167087338</v>
      </c>
      <c r="M142" s="4">
        <v>10.637456185857532</v>
      </c>
      <c r="N142" s="4">
        <v>3.492</v>
      </c>
      <c r="O142" s="4">
        <v>-1.020408163265307</v>
      </c>
      <c r="P142" s="4">
        <v>0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/>
      </c>
      <c r="V142" s="37">
        <f t="shared" si="55"/>
        <v>-0.48130412082771723</v>
      </c>
      <c r="W142" s="37" t="str">
        <f t="shared" si="56"/>
        <v/>
      </c>
      <c r="X142" s="37">
        <f t="shared" si="57"/>
        <v>-0.38492642533034604</v>
      </c>
      <c r="Y142" t="str">
        <f t="shared" si="41"/>
        <v xml:space="preserve"> </v>
      </c>
      <c r="Z142" s="1">
        <f t="shared" si="58"/>
        <v>51</v>
      </c>
      <c r="AA142" t="str">
        <f t="shared" si="42"/>
        <v xml:space="preserve"> </v>
      </c>
      <c r="AB142" s="1">
        <f t="shared" si="59"/>
        <v>57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 t="str">
        <f t="shared" si="61"/>
        <v xml:space="preserve"> </v>
      </c>
      <c r="AH142" t="str">
        <f t="shared" si="62"/>
        <v xml:space="preserve"> </v>
      </c>
      <c r="AI142" t="str">
        <f t="shared" si="46"/>
        <v xml:space="preserve"> 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607</v>
      </c>
      <c r="AP142" t="s">
        <v>2450</v>
      </c>
      <c r="AQ142">
        <v>48.13041208277172</v>
      </c>
      <c r="AR142">
        <v>38.492642533034605</v>
      </c>
      <c r="AS142">
        <v>12.855740922473014</v>
      </c>
      <c r="AT142">
        <v>-48.13041208277172</v>
      </c>
      <c r="AU142">
        <v>-38.492642533034605</v>
      </c>
      <c r="AV142" t="s">
        <v>2503</v>
      </c>
    </row>
    <row r="143" spans="1:48" x14ac:dyDescent="0.25">
      <c r="A143">
        <v>1.4599999999999968E-9</v>
      </c>
      <c r="B143" t="s">
        <v>620</v>
      </c>
      <c r="C143" s="3">
        <v>18</v>
      </c>
      <c r="D143" s="3">
        <v>1</v>
      </c>
      <c r="E143" s="3">
        <v>9</v>
      </c>
      <c r="F143" s="3">
        <v>28</v>
      </c>
      <c r="G143" s="4">
        <v>166</v>
      </c>
      <c r="H143" s="4">
        <v>154.88999999999999</v>
      </c>
      <c r="I143" s="5">
        <v>44814.16307907</v>
      </c>
      <c r="J143" s="4" t="s">
        <v>2161</v>
      </c>
      <c r="K143" s="4" t="s">
        <v>2161</v>
      </c>
      <c r="L143" s="4">
        <v>25.04652484213501</v>
      </c>
      <c r="M143" s="4">
        <v>23.293565732462596</v>
      </c>
      <c r="N143" s="4">
        <v>2.04</v>
      </c>
      <c r="O143" s="4">
        <v>207.22891566265056</v>
      </c>
      <c r="P143" s="4">
        <v>2.9976112079540318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 xml:space="preserve"> </v>
      </c>
      <c r="V143" s="37" t="str">
        <f t="shared" si="55"/>
        <v xml:space="preserve"> </v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620</v>
      </c>
      <c r="AP143" t="s">
        <v>2504</v>
      </c>
      <c r="AQ143" t="e">
        <v>#VALUE!</v>
      </c>
      <c r="AR143">
        <v>-69.44708449302226</v>
      </c>
      <c r="AS143">
        <v>7.172832332623158</v>
      </c>
      <c r="AT143" t="e">
        <v>#VALUE!</v>
      </c>
      <c r="AU143">
        <v>69.44708449302226</v>
      </c>
      <c r="AV143" t="s">
        <v>2505</v>
      </c>
    </row>
    <row r="144" spans="1:48" x14ac:dyDescent="0.25">
      <c r="A144">
        <v>1.4699999999999968E-9</v>
      </c>
      <c r="B144" t="s">
        <v>488</v>
      </c>
      <c r="C144" s="3">
        <v>14</v>
      </c>
      <c r="D144" s="3">
        <v>1</v>
      </c>
      <c r="E144" s="3">
        <v>12</v>
      </c>
      <c r="F144" s="3">
        <v>27</v>
      </c>
      <c r="G144" s="4">
        <v>120</v>
      </c>
      <c r="H144" s="4">
        <v>100.88</v>
      </c>
      <c r="I144" s="5">
        <v>23399.506607359999</v>
      </c>
      <c r="J144" s="4">
        <v>17.620960698689952</v>
      </c>
      <c r="K144" s="4">
        <v>16.44872003913256</v>
      </c>
      <c r="L144" s="4">
        <v>9.7440157959511442</v>
      </c>
      <c r="M144" s="4">
        <v>9.373882274023142</v>
      </c>
      <c r="N144" s="4">
        <v>6.133</v>
      </c>
      <c r="O144" s="4">
        <v>8.5486725663716747</v>
      </c>
      <c r="P144" s="4">
        <v>0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0.18953211883716892</v>
      </c>
      <c r="T144" s="37" t="str">
        <f t="shared" si="53"/>
        <v/>
      </c>
      <c r="U144" s="37" t="str">
        <f t="shared" si="54"/>
        <v/>
      </c>
      <c r="V144" s="37">
        <f t="shared" si="55"/>
        <v>-0.21696271841208159</v>
      </c>
      <c r="W144" s="37" t="str">
        <f t="shared" si="56"/>
        <v/>
      </c>
      <c r="X144" s="37">
        <f t="shared" si="57"/>
        <v>-0.340788760802341</v>
      </c>
      <c r="Y144" t="str">
        <f t="shared" si="41"/>
        <v xml:space="preserve"> </v>
      </c>
      <c r="Z144" s="1">
        <f t="shared" si="58"/>
        <v>138</v>
      </c>
      <c r="AA144" t="str">
        <f t="shared" si="42"/>
        <v xml:space="preserve"> </v>
      </c>
      <c r="AB144" s="1">
        <f t="shared" si="59"/>
        <v>75</v>
      </c>
      <c r="AC144">
        <f t="shared" si="43"/>
        <v>75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488</v>
      </c>
      <c r="AP144" t="s">
        <v>2198</v>
      </c>
      <c r="AQ144">
        <v>21.696271841208159</v>
      </c>
      <c r="AR144">
        <v>34.078876080234096</v>
      </c>
      <c r="AS144">
        <v>18.953211736716892</v>
      </c>
      <c r="AT144">
        <v>-21.696271841208159</v>
      </c>
      <c r="AU144">
        <v>-34.078876080234096</v>
      </c>
      <c r="AV144" t="s">
        <v>2506</v>
      </c>
    </row>
    <row r="145" spans="1:48" x14ac:dyDescent="0.25">
      <c r="A145">
        <v>1.4799999999999968E-9</v>
      </c>
      <c r="B145" t="s">
        <v>297</v>
      </c>
      <c r="C145" s="3">
        <v>9</v>
      </c>
      <c r="D145" s="3">
        <v>1</v>
      </c>
      <c r="E145" s="3">
        <v>7</v>
      </c>
      <c r="F145" s="3">
        <v>17</v>
      </c>
      <c r="G145" s="4">
        <v>162</v>
      </c>
      <c r="H145" s="4">
        <v>147.30000000000001</v>
      </c>
      <c r="I145" s="5">
        <v>21200.4871656</v>
      </c>
      <c r="J145" s="4">
        <v>21.139494833524687</v>
      </c>
      <c r="K145" s="4">
        <v>19.442977824709608</v>
      </c>
      <c r="L145" s="4">
        <v>15.487825718015667</v>
      </c>
      <c r="M145" s="4">
        <v>14.55665582822086</v>
      </c>
      <c r="N145" s="4">
        <v>6.968</v>
      </c>
      <c r="O145" s="4">
        <v>22.89241622574956</v>
      </c>
      <c r="P145" s="4">
        <v>1.3652410047522063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297</v>
      </c>
      <c r="AP145" t="s">
        <v>2507</v>
      </c>
      <c r="AQ145">
        <v>6.0606691562755337</v>
      </c>
      <c r="AR145">
        <v>-4.779682195228574</v>
      </c>
      <c r="AS145">
        <v>9.9796334012219887</v>
      </c>
      <c r="AT145">
        <v>-6.0606691562755337</v>
      </c>
      <c r="AU145">
        <v>4.779682195228574</v>
      </c>
      <c r="AV145" t="s">
        <v>2508</v>
      </c>
    </row>
    <row r="146" spans="1:48" x14ac:dyDescent="0.25">
      <c r="A146">
        <v>1.4899999999999967E-9</v>
      </c>
      <c r="B146" t="s">
        <v>1067</v>
      </c>
      <c r="C146" s="3">
        <v>7</v>
      </c>
      <c r="D146" s="3">
        <v>2</v>
      </c>
      <c r="E146" s="3">
        <v>17</v>
      </c>
      <c r="F146" s="3">
        <v>26</v>
      </c>
      <c r="G146" s="4">
        <v>69</v>
      </c>
      <c r="H146" s="4">
        <v>63.5</v>
      </c>
      <c r="I146" s="5">
        <v>47321.778483000002</v>
      </c>
      <c r="J146" s="4">
        <v>9.3176815847395442</v>
      </c>
      <c r="K146" s="4">
        <v>11.805168246886037</v>
      </c>
      <c r="L146" s="4">
        <v>5.7963667754364323</v>
      </c>
      <c r="M146" s="4">
        <v>6.5960957780173173</v>
      </c>
      <c r="N146" s="4">
        <v>6.8150000000000004</v>
      </c>
      <c r="O146" s="4">
        <v>310.54216867469881</v>
      </c>
      <c r="P146" s="4">
        <v>4.409448818897638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>
        <f t="shared" si="55"/>
        <v>-0.58594243619425956</v>
      </c>
      <c r="W146" s="37" t="str">
        <f t="shared" si="56"/>
        <v/>
      </c>
      <c r="X146" s="37">
        <f t="shared" si="57"/>
        <v>-0.60785879201188153</v>
      </c>
      <c r="Y146" t="str">
        <f t="shared" si="41"/>
        <v xml:space="preserve"> </v>
      </c>
      <c r="Z146" s="1">
        <f t="shared" si="58"/>
        <v>21</v>
      </c>
      <c r="AA146" t="str">
        <f t="shared" si="42"/>
        <v xml:space="preserve"> </v>
      </c>
      <c r="AB146" s="1">
        <f t="shared" si="59"/>
        <v>13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>
        <f t="shared" si="61"/>
        <v>4.4094488203876381</v>
      </c>
      <c r="AH146" t="str">
        <f t="shared" si="62"/>
        <v xml:space="preserve"> </v>
      </c>
      <c r="AI146">
        <f t="shared" si="46"/>
        <v>14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1067</v>
      </c>
      <c r="AP146" t="s">
        <v>2276</v>
      </c>
      <c r="AQ146">
        <v>58.594243619425953</v>
      </c>
      <c r="AR146">
        <v>60.785879201188152</v>
      </c>
      <c r="AS146">
        <v>8.6614173228346516</v>
      </c>
      <c r="AT146">
        <v>-58.594243619425953</v>
      </c>
      <c r="AU146">
        <v>-60.785879201188152</v>
      </c>
      <c r="AV146" t="s">
        <v>2509</v>
      </c>
    </row>
    <row r="147" spans="1:48" x14ac:dyDescent="0.25">
      <c r="A147">
        <v>1.4999999999999967E-9</v>
      </c>
      <c r="B147" t="s">
        <v>1146</v>
      </c>
      <c r="C147" s="3">
        <v>14</v>
      </c>
      <c r="D147" s="3">
        <v>1</v>
      </c>
      <c r="E147" s="3">
        <v>14</v>
      </c>
      <c r="F147" s="3">
        <v>29</v>
      </c>
      <c r="G147" s="4">
        <v>435</v>
      </c>
      <c r="H147" s="4">
        <v>459.82</v>
      </c>
      <c r="I147" s="5">
        <v>17854.07166926</v>
      </c>
      <c r="J147" s="4">
        <v>35.504594239827036</v>
      </c>
      <c r="K147" s="4">
        <v>30.751019862235001</v>
      </c>
      <c r="L147" s="4">
        <v>25.078671599335429</v>
      </c>
      <c r="M147" s="4">
        <v>22.92095248152059</v>
      </c>
      <c r="N147" s="4">
        <v>12.951000000000001</v>
      </c>
      <c r="O147" s="4">
        <v>7.8351373855120796</v>
      </c>
      <c r="P147" s="4">
        <v>0.81662389630725063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1146</v>
      </c>
      <c r="AP147" t="s">
        <v>2460</v>
      </c>
      <c r="AQ147">
        <v>-57.774717467607495</v>
      </c>
      <c r="AR147">
        <v>-69.664566731290805</v>
      </c>
      <c r="AS147">
        <v>-5.3977643425688342</v>
      </c>
      <c r="AT147">
        <v>57.774717467607495</v>
      </c>
      <c r="AU147">
        <v>69.664566731290805</v>
      </c>
      <c r="AV147" t="s">
        <v>2510</v>
      </c>
    </row>
    <row r="148" spans="1:48" x14ac:dyDescent="0.25">
      <c r="A148">
        <v>1.5099999999999966E-9</v>
      </c>
      <c r="B148" t="s">
        <v>590</v>
      </c>
      <c r="C148" s="3">
        <v>11</v>
      </c>
      <c r="D148" s="3">
        <v>1</v>
      </c>
      <c r="E148" s="3">
        <v>5</v>
      </c>
      <c r="F148" s="3">
        <v>17</v>
      </c>
      <c r="G148" s="4">
        <v>50</v>
      </c>
      <c r="H148" s="4">
        <v>48.24</v>
      </c>
      <c r="I148" s="5">
        <v>18089.289424800001</v>
      </c>
      <c r="J148" s="4" t="s">
        <v>2161</v>
      </c>
      <c r="K148" s="4" t="s">
        <v>2161</v>
      </c>
      <c r="L148" s="4">
        <v>29.385427687772548</v>
      </c>
      <c r="M148" s="4">
        <v>27.316228908061248</v>
      </c>
      <c r="N148" s="4">
        <v>0.69800000000000006</v>
      </c>
      <c r="O148" s="4">
        <v>37.401574803149614</v>
      </c>
      <c r="P148" s="4">
        <v>2.145522388059701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 xml:space="preserve"> </v>
      </c>
      <c r="V148" s="37" t="str">
        <f t="shared" si="55"/>
        <v xml:space="preserve"> </v>
      </c>
      <c r="W148" s="37" t="str">
        <f t="shared" si="56"/>
        <v/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 t="str">
        <f t="shared" si="42"/>
        <v xml:space="preserve"> 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590</v>
      </c>
      <c r="AP148" t="s">
        <v>2511</v>
      </c>
      <c r="AQ148" t="e">
        <v>#VALUE!</v>
      </c>
      <c r="AR148">
        <v>-98.801034461160356</v>
      </c>
      <c r="AS148">
        <v>3.6484245439469376</v>
      </c>
      <c r="AT148" t="e">
        <v>#VALUE!</v>
      </c>
      <c r="AU148">
        <v>98.801034461160356</v>
      </c>
      <c r="AV148" t="s">
        <v>2512</v>
      </c>
    </row>
    <row r="149" spans="1:48" x14ac:dyDescent="0.25">
      <c r="A149">
        <v>1.5199999999999966E-9</v>
      </c>
      <c r="B149" t="s">
        <v>489</v>
      </c>
      <c r="C149" s="3">
        <v>19</v>
      </c>
      <c r="D149" s="3">
        <v>1</v>
      </c>
      <c r="E149" s="3">
        <v>8</v>
      </c>
      <c r="F149" s="3">
        <v>28</v>
      </c>
      <c r="G149" s="4">
        <v>158.5</v>
      </c>
      <c r="H149" s="4">
        <v>135.6</v>
      </c>
      <c r="I149" s="5">
        <v>17742.266594399996</v>
      </c>
      <c r="J149" s="4">
        <v>33.481481481481481</v>
      </c>
      <c r="K149" s="4">
        <v>18.833333333333332</v>
      </c>
      <c r="L149" s="4">
        <v>18.317660635992542</v>
      </c>
      <c r="M149" s="4">
        <v>12.088438342460369</v>
      </c>
      <c r="N149" s="4">
        <v>4.05</v>
      </c>
      <c r="O149" s="4">
        <v>29.39297124600639</v>
      </c>
      <c r="P149" s="4">
        <v>1.2566371681415931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0.16887905756719776</v>
      </c>
      <c r="T149" s="37" t="str">
        <f t="shared" si="53"/>
        <v/>
      </c>
      <c r="U149" s="37" t="str">
        <f t="shared" si="54"/>
        <v/>
      </c>
      <c r="V149" s="37" t="str">
        <f t="shared" si="55"/>
        <v/>
      </c>
      <c r="W149" s="37" t="str">
        <f t="shared" si="56"/>
        <v/>
      </c>
      <c r="X149" s="37" t="str">
        <f t="shared" si="57"/>
        <v/>
      </c>
      <c r="Y149" t="str">
        <f t="shared" si="41"/>
        <v xml:space="preserve"> </v>
      </c>
      <c r="Z149" s="1" t="str">
        <f t="shared" si="58"/>
        <v xml:space="preserve"> </v>
      </c>
      <c r="AA149" t="str">
        <f t="shared" si="42"/>
        <v xml:space="preserve"> </v>
      </c>
      <c r="AB149" s="1" t="str">
        <f t="shared" si="59"/>
        <v xml:space="preserve"> </v>
      </c>
      <c r="AC149">
        <f t="shared" si="43"/>
        <v>91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489</v>
      </c>
      <c r="AP149" t="s">
        <v>2460</v>
      </c>
      <c r="AQ149">
        <v>-48.784443090805141</v>
      </c>
      <c r="AR149">
        <v>-23.924345156258276</v>
      </c>
      <c r="AS149">
        <v>16.887905604719776</v>
      </c>
      <c r="AT149">
        <v>48.784443090805141</v>
      </c>
      <c r="AU149">
        <v>23.924345156258276</v>
      </c>
      <c r="AV149" t="s">
        <v>2513</v>
      </c>
    </row>
    <row r="150" spans="1:48" x14ac:dyDescent="0.25">
      <c r="A150">
        <v>1.5299999999999966E-9</v>
      </c>
      <c r="B150" t="s">
        <v>547</v>
      </c>
      <c r="C150" s="3">
        <v>10</v>
      </c>
      <c r="D150" s="3">
        <v>1</v>
      </c>
      <c r="E150" s="3">
        <v>9</v>
      </c>
      <c r="F150" s="3">
        <v>20</v>
      </c>
      <c r="G150" s="4">
        <v>146</v>
      </c>
      <c r="H150" s="4">
        <v>131.75</v>
      </c>
      <c r="I150" s="5">
        <v>25523.560049250002</v>
      </c>
      <c r="J150" s="4">
        <v>18.377737480820198</v>
      </c>
      <c r="K150" s="4">
        <v>18.142385017901404</v>
      </c>
      <c r="L150" s="4">
        <v>12.25025348914704</v>
      </c>
      <c r="M150" s="4">
        <v>11.538148914167527</v>
      </c>
      <c r="N150" s="4">
        <v>7.1690000000000005</v>
      </c>
      <c r="O150" s="4">
        <v>-0.2920723226703742</v>
      </c>
      <c r="P150" s="4">
        <v>3.3290322580645162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-0.1833331993193924</v>
      </c>
      <c r="W150" s="37" t="str">
        <f t="shared" si="56"/>
        <v/>
      </c>
      <c r="X150" s="37">
        <f t="shared" si="57"/>
        <v>-0.17123443227364032</v>
      </c>
      <c r="Y150" t="str">
        <f t="shared" si="41"/>
        <v xml:space="preserve"> </v>
      </c>
      <c r="Z150" s="1">
        <f t="shared" si="58"/>
        <v>148</v>
      </c>
      <c r="AA150" t="str">
        <f t="shared" si="42"/>
        <v xml:space="preserve"> </v>
      </c>
      <c r="AB150" s="1">
        <f t="shared" si="59"/>
        <v>134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3.3290322595945163</v>
      </c>
      <c r="AH150" t="str">
        <f t="shared" si="62"/>
        <v xml:space="preserve"> </v>
      </c>
      <c r="AI150">
        <f t="shared" si="46"/>
        <v>56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547</v>
      </c>
      <c r="AP150" t="s">
        <v>2337</v>
      </c>
      <c r="AQ150">
        <v>18.33331993193924</v>
      </c>
      <c r="AR150">
        <v>17.123443227364032</v>
      </c>
      <c r="AS150">
        <v>10.815939278937382</v>
      </c>
      <c r="AT150">
        <v>-18.33331993193924</v>
      </c>
      <c r="AU150">
        <v>-17.123443227364032</v>
      </c>
      <c r="AV150" t="s">
        <v>2514</v>
      </c>
    </row>
    <row r="151" spans="1:48" x14ac:dyDescent="0.25">
      <c r="A151">
        <v>1.5399999999999965E-9</v>
      </c>
      <c r="B151" t="s">
        <v>298</v>
      </c>
      <c r="C151" s="3">
        <v>6</v>
      </c>
      <c r="D151" s="3">
        <v>0</v>
      </c>
      <c r="E151" s="3">
        <v>13</v>
      </c>
      <c r="F151" s="3">
        <v>19</v>
      </c>
      <c r="G151" s="4">
        <v>105</v>
      </c>
      <c r="H151" s="4">
        <v>100.4</v>
      </c>
      <c r="I151" s="5">
        <v>77229.338407200004</v>
      </c>
      <c r="J151" s="4">
        <v>19.37475878039367</v>
      </c>
      <c r="K151" s="4">
        <v>18.378180486911955</v>
      </c>
      <c r="L151" s="4">
        <v>12.67584165527874</v>
      </c>
      <c r="M151" s="4">
        <v>11.985317850132107</v>
      </c>
      <c r="N151" s="4">
        <v>5.1820000000000004</v>
      </c>
      <c r="O151" s="4">
        <v>1.2109375000000053</v>
      </c>
      <c r="P151" s="4">
        <v>3.8994023904382469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>
        <f t="shared" si="55"/>
        <v>-0.13902773485278663</v>
      </c>
      <c r="W151" s="37" t="str">
        <f t="shared" si="56"/>
        <v/>
      </c>
      <c r="X151" s="37">
        <f t="shared" si="57"/>
        <v>-0.14244214496021945</v>
      </c>
      <c r="Y151" t="str">
        <f t="shared" si="41"/>
        <v xml:space="preserve"> </v>
      </c>
      <c r="Z151" s="1">
        <f t="shared" si="58"/>
        <v>161</v>
      </c>
      <c r="AA151" t="str">
        <f t="shared" si="42"/>
        <v xml:space="preserve"> </v>
      </c>
      <c r="AB151" s="1">
        <f t="shared" si="59"/>
        <v>142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3.899402391978247</v>
      </c>
      <c r="AH151" t="str">
        <f t="shared" si="62"/>
        <v xml:space="preserve"> </v>
      </c>
      <c r="AI151">
        <f t="shared" si="46"/>
        <v>27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298</v>
      </c>
      <c r="AP151" t="s">
        <v>2337</v>
      </c>
      <c r="AQ151">
        <v>13.902773485278663</v>
      </c>
      <c r="AR151">
        <v>14.244214496021945</v>
      </c>
      <c r="AS151">
        <v>4.5816733067729043</v>
      </c>
      <c r="AT151">
        <v>-13.902773485278663</v>
      </c>
      <c r="AU151">
        <v>-14.244214496021945</v>
      </c>
      <c r="AV151" t="s">
        <v>2515</v>
      </c>
    </row>
    <row r="152" spans="1:48" x14ac:dyDescent="0.25">
      <c r="A152">
        <v>1.5499999999999965E-9</v>
      </c>
      <c r="B152" t="s">
        <v>493</v>
      </c>
      <c r="C152" s="3">
        <v>2</v>
      </c>
      <c r="D152" s="3">
        <v>2</v>
      </c>
      <c r="E152" s="3">
        <v>6</v>
      </c>
      <c r="F152" s="3">
        <v>10</v>
      </c>
      <c r="G152" s="4">
        <v>124</v>
      </c>
      <c r="H152" s="4">
        <v>123.2</v>
      </c>
      <c r="I152" s="5">
        <v>13083.84</v>
      </c>
      <c r="J152" s="4">
        <v>14.244421320383859</v>
      </c>
      <c r="K152" s="4">
        <v>12.939817246087594</v>
      </c>
      <c r="L152" s="4">
        <v>9.1132282755226584</v>
      </c>
      <c r="M152" s="4">
        <v>8.9621331650362883</v>
      </c>
      <c r="N152" s="4">
        <v>8.6490000000000009</v>
      </c>
      <c r="O152" s="4">
        <v>19.132231404958695</v>
      </c>
      <c r="P152" s="4" t="s">
        <v>124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>
        <f t="shared" si="55"/>
        <v>-0.36700880620342036</v>
      </c>
      <c r="W152" s="37" t="str">
        <f t="shared" si="56"/>
        <v/>
      </c>
      <c r="X152" s="37">
        <f t="shared" si="57"/>
        <v>-0.38346338610260622</v>
      </c>
      <c r="Y152" t="str">
        <f t="shared" si="41"/>
        <v xml:space="preserve"> </v>
      </c>
      <c r="Z152" s="1">
        <f t="shared" si="58"/>
        <v>88</v>
      </c>
      <c r="AA152" t="str">
        <f t="shared" si="42"/>
        <v xml:space="preserve"> </v>
      </c>
      <c r="AB152" s="1">
        <f t="shared" si="59"/>
        <v>59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493</v>
      </c>
      <c r="AP152" t="s">
        <v>2266</v>
      </c>
      <c r="AQ152">
        <v>36.700880620342033</v>
      </c>
      <c r="AR152">
        <v>38.346338610260624</v>
      </c>
      <c r="AS152">
        <v>0.64935064935065512</v>
      </c>
      <c r="AT152">
        <v>-36.700880620342033</v>
      </c>
      <c r="AU152">
        <v>-38.346338610260624</v>
      </c>
      <c r="AV152" t="s">
        <v>2516</v>
      </c>
    </row>
    <row r="153" spans="1:48" x14ac:dyDescent="0.25">
      <c r="A153">
        <v>1.5599999999999965E-9</v>
      </c>
      <c r="B153" t="s">
        <v>538</v>
      </c>
      <c r="C153" s="3">
        <v>28</v>
      </c>
      <c r="D153" s="3">
        <v>0</v>
      </c>
      <c r="E153" s="3">
        <v>5</v>
      </c>
      <c r="F153" s="3">
        <v>33</v>
      </c>
      <c r="G153" s="4">
        <v>35</v>
      </c>
      <c r="H153" s="4">
        <v>28.54</v>
      </c>
      <c r="I153" s="5">
        <v>19318.725999999999</v>
      </c>
      <c r="J153" s="4">
        <v>12.479230432881504</v>
      </c>
      <c r="K153" s="4">
        <v>9.1916264090177133</v>
      </c>
      <c r="L153" s="4">
        <v>5.5579484580699656</v>
      </c>
      <c r="M153" s="4">
        <v>4.7341847186078088</v>
      </c>
      <c r="N153" s="4">
        <v>2.2869999999999999</v>
      </c>
      <c r="O153" s="4" t="s">
        <v>119</v>
      </c>
      <c r="P153" s="4">
        <v>4.0609670637701472</v>
      </c>
      <c r="Q153" s="36">
        <f t="shared" si="50"/>
        <v>84.848484850044841</v>
      </c>
      <c r="R153" t="str">
        <f t="shared" si="51"/>
        <v xml:space="preserve"> </v>
      </c>
      <c r="S153" s="37">
        <f t="shared" si="52"/>
        <v>0.22634898544227053</v>
      </c>
      <c r="T153" s="37" t="str">
        <f t="shared" si="53"/>
        <v/>
      </c>
      <c r="U153" s="37" t="str">
        <f t="shared" si="54"/>
        <v/>
      </c>
      <c r="V153" s="37">
        <f t="shared" si="55"/>
        <v>-0.44545006134658471</v>
      </c>
      <c r="W153" s="37" t="str">
        <f t="shared" si="56"/>
        <v/>
      </c>
      <c r="X153" s="37">
        <f t="shared" si="57"/>
        <v>-0.62398849025230063</v>
      </c>
      <c r="Y153" t="str">
        <f t="shared" si="41"/>
        <v xml:space="preserve"> </v>
      </c>
      <c r="Z153" s="1">
        <f t="shared" si="58"/>
        <v>62</v>
      </c>
      <c r="AA153" t="str">
        <f t="shared" si="42"/>
        <v xml:space="preserve"> </v>
      </c>
      <c r="AB153" s="1">
        <f t="shared" si="59"/>
        <v>10</v>
      </c>
      <c r="AC153">
        <f t="shared" si="43"/>
        <v>32</v>
      </c>
      <c r="AD153" s="1" t="str">
        <f t="shared" si="60"/>
        <v xml:space="preserve"> </v>
      </c>
      <c r="AE153">
        <f t="shared" si="44"/>
        <v>29</v>
      </c>
      <c r="AF153" t="str">
        <f t="shared" si="45"/>
        <v xml:space="preserve"> </v>
      </c>
      <c r="AG153">
        <f t="shared" si="61"/>
        <v>4.0609670653301473</v>
      </c>
      <c r="AH153" t="str">
        <f t="shared" si="62"/>
        <v xml:space="preserve"> </v>
      </c>
      <c r="AI153">
        <f t="shared" si="46"/>
        <v>24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538</v>
      </c>
      <c r="AP153" t="s">
        <v>2240</v>
      </c>
      <c r="AQ153">
        <v>44.545006134658472</v>
      </c>
      <c r="AR153">
        <v>62.398849025230064</v>
      </c>
      <c r="AS153">
        <v>22.634898388227054</v>
      </c>
      <c r="AT153">
        <v>-44.545006134658472</v>
      </c>
      <c r="AU153">
        <v>-62.398849025230064</v>
      </c>
      <c r="AV153" t="s">
        <v>2517</v>
      </c>
    </row>
    <row r="154" spans="1:48" x14ac:dyDescent="0.25">
      <c r="A154">
        <v>1.5699999999999964E-9</v>
      </c>
      <c r="B154" t="s">
        <v>492</v>
      </c>
      <c r="C154" s="3">
        <v>6</v>
      </c>
      <c r="D154" s="3">
        <v>0</v>
      </c>
      <c r="E154" s="3">
        <v>8</v>
      </c>
      <c r="F154" s="3">
        <v>14</v>
      </c>
      <c r="G154" s="4">
        <v>42.5</v>
      </c>
      <c r="H154" s="4">
        <v>37.85</v>
      </c>
      <c r="I154" s="5">
        <v>9644.4436631000008</v>
      </c>
      <c r="J154" s="4">
        <v>15.777407253022092</v>
      </c>
      <c r="K154" s="4">
        <v>10.710243350311261</v>
      </c>
      <c r="L154" s="4">
        <v>4.7537332355517901</v>
      </c>
      <c r="M154" s="4">
        <v>4.3550337752662465</v>
      </c>
      <c r="N154" s="4">
        <v>3.5340000000000003</v>
      </c>
      <c r="O154" s="4">
        <v>45.432098765432102</v>
      </c>
      <c r="P154" s="4">
        <v>0.42272126816380445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/>
      </c>
      <c r="V154" s="37">
        <f t="shared" si="55"/>
        <v>-0.29888623570731765</v>
      </c>
      <c r="W154" s="37" t="str">
        <f t="shared" si="56"/>
        <v/>
      </c>
      <c r="X154" s="37">
        <f t="shared" si="57"/>
        <v>-0.67839600810937517</v>
      </c>
      <c r="Y154" t="str">
        <f t="shared" si="41"/>
        <v xml:space="preserve"> </v>
      </c>
      <c r="Z154" s="1">
        <f t="shared" si="58"/>
        <v>108</v>
      </c>
      <c r="AA154" t="str">
        <f t="shared" si="42"/>
        <v xml:space="preserve"> </v>
      </c>
      <c r="AB154" s="1">
        <f t="shared" si="59"/>
        <v>3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 t="str">
        <f t="shared" si="61"/>
        <v xml:space="preserve"> </v>
      </c>
      <c r="AH154" t="str">
        <f t="shared" si="62"/>
        <v xml:space="preserve"> </v>
      </c>
      <c r="AI154" t="str">
        <f t="shared" si="46"/>
        <v xml:space="preserve"> </v>
      </c>
      <c r="AJ154" t="str">
        <f t="shared" si="47"/>
        <v xml:space="preserve"> </v>
      </c>
      <c r="AK154" t="str">
        <f t="shared" si="63"/>
        <v xml:space="preserve"> </v>
      </c>
      <c r="AL154" t="str">
        <f t="shared" si="64"/>
        <v xml:space="preserve"> </v>
      </c>
      <c r="AM154" t="str">
        <f t="shared" si="48"/>
        <v xml:space="preserve"> </v>
      </c>
      <c r="AN154" t="str">
        <f t="shared" si="49"/>
        <v xml:space="preserve"> </v>
      </c>
      <c r="AO154" t="s">
        <v>492</v>
      </c>
      <c r="AP154" t="s">
        <v>2189</v>
      </c>
      <c r="AQ154">
        <v>29.888623570731767</v>
      </c>
      <c r="AR154">
        <v>67.839600810937512</v>
      </c>
      <c r="AS154">
        <v>12.285336856010565</v>
      </c>
      <c r="AT154">
        <v>-29.888623570731767</v>
      </c>
      <c r="AU154">
        <v>-67.839600810937512</v>
      </c>
      <c r="AV154" t="s">
        <v>2518</v>
      </c>
    </row>
    <row r="155" spans="1:48" x14ac:dyDescent="0.25">
      <c r="A155">
        <v>1.5799999999999964E-9</v>
      </c>
      <c r="B155" t="s">
        <v>1147</v>
      </c>
      <c r="C155" s="3">
        <v>19</v>
      </c>
      <c r="D155" s="3">
        <v>1</v>
      </c>
      <c r="E155" s="3">
        <v>3</v>
      </c>
      <c r="F155" s="3">
        <v>23</v>
      </c>
      <c r="G155" s="4">
        <v>475</v>
      </c>
      <c r="H155" s="4">
        <v>427.51</v>
      </c>
      <c r="I155" s="5">
        <v>41342.727766229997</v>
      </c>
      <c r="J155" s="4" t="s">
        <v>2161</v>
      </c>
      <c r="K155" s="4" t="s">
        <v>2161</v>
      </c>
      <c r="L155" s="4" t="s">
        <v>2161</v>
      </c>
      <c r="M155" s="4" t="s">
        <v>2161</v>
      </c>
      <c r="N155" s="4">
        <v>2.23</v>
      </c>
      <c r="O155" s="4">
        <v>-28.064516129032263</v>
      </c>
      <c r="P155" s="4">
        <v>0</v>
      </c>
      <c r="Q155" s="36">
        <f t="shared" si="50"/>
        <v>82.608695653753912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 xml:space="preserve"> </v>
      </c>
      <c r="X155" s="37" t="str">
        <f t="shared" si="57"/>
        <v xml:space="preserve"> </v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>
        <f t="shared" si="44"/>
        <v>36</v>
      </c>
      <c r="AF155" t="str">
        <f t="shared" si="45"/>
        <v xml:space="preserve"> </v>
      </c>
      <c r="AG155" t="str">
        <f t="shared" si="61"/>
        <v xml:space="preserve"> </v>
      </c>
      <c r="AH155" t="str">
        <f t="shared" si="62"/>
        <v xml:space="preserve"> </v>
      </c>
      <c r="AI155" t="str">
        <f t="shared" si="46"/>
        <v xml:space="preserve"> 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1147</v>
      </c>
      <c r="AP155" t="s">
        <v>2351</v>
      </c>
      <c r="AQ155" t="e">
        <v>#VALUE!</v>
      </c>
      <c r="AR155" t="e">
        <v>#VALUE!</v>
      </c>
      <c r="AS155">
        <v>11.108512081588739</v>
      </c>
      <c r="AT155" t="e">
        <v>#VALUE!</v>
      </c>
      <c r="AU155" t="e">
        <v>#VALUE!</v>
      </c>
      <c r="AV155" t="s">
        <v>2519</v>
      </c>
    </row>
    <row r="156" spans="1:48" x14ac:dyDescent="0.25">
      <c r="A156">
        <v>1.5899999999999964E-9</v>
      </c>
      <c r="B156" t="s">
        <v>434</v>
      </c>
      <c r="C156" s="3">
        <v>23</v>
      </c>
      <c r="D156" s="3">
        <v>0</v>
      </c>
      <c r="E156" s="3">
        <v>13</v>
      </c>
      <c r="F156" s="3">
        <v>36</v>
      </c>
      <c r="G156" s="4">
        <v>164</v>
      </c>
      <c r="H156" s="4">
        <v>140.86000000000001</v>
      </c>
      <c r="I156" s="5">
        <v>40291.834988880008</v>
      </c>
      <c r="J156" s="4">
        <v>25.624886301619068</v>
      </c>
      <c r="K156" s="4">
        <v>22.144316931300114</v>
      </c>
      <c r="L156" s="4">
        <v>16.548958601527509</v>
      </c>
      <c r="M156" s="4">
        <v>14.223677315470157</v>
      </c>
      <c r="N156" s="4">
        <v>6.3609999999999998</v>
      </c>
      <c r="O156" s="4">
        <v>10.626086956521736</v>
      </c>
      <c r="P156" s="4">
        <v>9.0870367741019448E-2</v>
      </c>
      <c r="Q156" s="36" t="str">
        <f t="shared" si="50"/>
        <v xml:space="preserve"> </v>
      </c>
      <c r="R156" t="str">
        <f t="shared" si="51"/>
        <v xml:space="preserve"> </v>
      </c>
      <c r="S156" s="37">
        <f t="shared" si="52"/>
        <v>0.16427658827181166</v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>
        <f t="shared" si="43"/>
        <v>97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434</v>
      </c>
      <c r="AP156" t="s">
        <v>2387</v>
      </c>
      <c r="AQ156">
        <v>-13.871437850213542</v>
      </c>
      <c r="AR156">
        <v>-11.958557288841298</v>
      </c>
      <c r="AS156">
        <v>16.427658668181166</v>
      </c>
      <c r="AT156">
        <v>13.871437850213542</v>
      </c>
      <c r="AU156">
        <v>11.958557288841298</v>
      </c>
      <c r="AV156" t="s">
        <v>2520</v>
      </c>
    </row>
    <row r="157" spans="1:48" x14ac:dyDescent="0.25">
      <c r="A157">
        <v>1.5999999999999963E-9</v>
      </c>
      <c r="B157" t="s">
        <v>531</v>
      </c>
      <c r="C157" s="3">
        <v>10</v>
      </c>
      <c r="D157" s="3">
        <v>0</v>
      </c>
      <c r="E157" s="3">
        <v>19</v>
      </c>
      <c r="F157" s="3">
        <v>29</v>
      </c>
      <c r="G157" s="4">
        <v>66</v>
      </c>
      <c r="H157" s="4">
        <v>64.89</v>
      </c>
      <c r="I157" s="5">
        <v>44207.067560039999</v>
      </c>
      <c r="J157" s="4">
        <v>16.519857433808554</v>
      </c>
      <c r="K157" s="4">
        <v>14.333996023856859</v>
      </c>
      <c r="L157" s="4">
        <v>11.655888404104958</v>
      </c>
      <c r="M157" s="4">
        <v>10.722837469613884</v>
      </c>
      <c r="N157" s="4">
        <v>3.9279999999999999</v>
      </c>
      <c r="O157" s="4">
        <v>15.190615835777118</v>
      </c>
      <c r="P157" s="4">
        <v>1.1111111111111109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-0.2658933597104538</v>
      </c>
      <c r="W157" s="37" t="str">
        <f t="shared" si="56"/>
        <v/>
      </c>
      <c r="X157" s="37">
        <f t="shared" si="57"/>
        <v>-0.21144497302514642</v>
      </c>
      <c r="Y157" t="str">
        <f t="shared" si="41"/>
        <v xml:space="preserve"> </v>
      </c>
      <c r="Z157" s="1">
        <f t="shared" si="58"/>
        <v>122</v>
      </c>
      <c r="AA157" t="str">
        <f t="shared" si="42"/>
        <v xml:space="preserve"> </v>
      </c>
      <c r="AB157" s="1">
        <f t="shared" si="59"/>
        <v>118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 t="str">
        <f t="shared" si="61"/>
        <v xml:space="preserve"> </v>
      </c>
      <c r="AH157" t="str">
        <f t="shared" si="62"/>
        <v xml:space="preserve"> </v>
      </c>
      <c r="AI157" t="str">
        <f t="shared" si="46"/>
        <v xml:space="preserve"> 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531</v>
      </c>
      <c r="AP157" t="s">
        <v>2370</v>
      </c>
      <c r="AQ157">
        <v>26.589335971045379</v>
      </c>
      <c r="AR157">
        <v>21.144497302514644</v>
      </c>
      <c r="AS157">
        <v>1.710587147480358</v>
      </c>
      <c r="AT157">
        <v>-26.589335971045379</v>
      </c>
      <c r="AU157">
        <v>-21.144497302514644</v>
      </c>
      <c r="AV157" t="s">
        <v>2521</v>
      </c>
    </row>
    <row r="158" spans="1:48" x14ac:dyDescent="0.25">
      <c r="A158">
        <v>1.6099999999999963E-9</v>
      </c>
      <c r="B158" t="s">
        <v>300</v>
      </c>
      <c r="C158" s="3">
        <v>6</v>
      </c>
      <c r="D158" s="3">
        <v>1</v>
      </c>
      <c r="E158" s="3">
        <v>14</v>
      </c>
      <c r="F158" s="3">
        <v>21</v>
      </c>
      <c r="G158" s="4">
        <v>228.5</v>
      </c>
      <c r="H158" s="4">
        <v>210.12</v>
      </c>
      <c r="I158" s="5">
        <v>60081.16564752</v>
      </c>
      <c r="J158" s="4" t="s">
        <v>2161</v>
      </c>
      <c r="K158" s="4">
        <v>34.082725060827251</v>
      </c>
      <c r="L158" s="4">
        <v>22.921217616100769</v>
      </c>
      <c r="M158" s="4">
        <v>20.077110932660322</v>
      </c>
      <c r="N158" s="4">
        <v>5.0720000000000001</v>
      </c>
      <c r="O158" s="4">
        <v>26.169154228855707</v>
      </c>
      <c r="P158" s="4">
        <v>0.95421663811155533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 xml:space="preserve"> </v>
      </c>
      <c r="V158" s="37" t="str">
        <f t="shared" si="55"/>
        <v xml:space="preserve"> 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300</v>
      </c>
      <c r="AP158" t="s">
        <v>2349</v>
      </c>
      <c r="AQ158" t="e">
        <v>#VALUE!</v>
      </c>
      <c r="AR158">
        <v>-55.068757943798794</v>
      </c>
      <c r="AS158">
        <v>8.7473824481248741</v>
      </c>
      <c r="AT158" t="e">
        <v>#VALUE!</v>
      </c>
      <c r="AU158">
        <v>55.068757943798794</v>
      </c>
      <c r="AV158" t="s">
        <v>2522</v>
      </c>
    </row>
    <row r="159" spans="1:48" x14ac:dyDescent="0.25">
      <c r="A159">
        <v>1.6199999999999963E-9</v>
      </c>
      <c r="B159" t="s">
        <v>289</v>
      </c>
      <c r="C159" s="3">
        <v>0</v>
      </c>
      <c r="D159" s="3">
        <v>8</v>
      </c>
      <c r="E159" s="3">
        <v>11</v>
      </c>
      <c r="F159" s="3">
        <v>19</v>
      </c>
      <c r="G159" s="4">
        <v>76</v>
      </c>
      <c r="H159" s="4">
        <v>74.459999999999994</v>
      </c>
      <c r="I159" s="5">
        <v>26289.726376919996</v>
      </c>
      <c r="J159" s="4">
        <v>17.487083137623294</v>
      </c>
      <c r="K159" s="4">
        <v>16.509977827050996</v>
      </c>
      <c r="L159" s="4">
        <v>10.560359005498558</v>
      </c>
      <c r="M159" s="4">
        <v>9.9581670844275134</v>
      </c>
      <c r="N159" s="4">
        <v>4.258</v>
      </c>
      <c r="O159" s="4">
        <v>1.8660287081339784</v>
      </c>
      <c r="P159" s="4">
        <v>4.2022562449637393</v>
      </c>
      <c r="Q159" s="36" t="str">
        <f t="shared" si="50"/>
        <v/>
      </c>
      <c r="R159">
        <f t="shared" si="51"/>
        <v>42.105263159514742</v>
      </c>
      <c r="S159" s="37" t="str">
        <f t="shared" si="52"/>
        <v/>
      </c>
      <c r="T159" s="37" t="str">
        <f t="shared" si="53"/>
        <v/>
      </c>
      <c r="U159" s="37" t="str">
        <f t="shared" si="54"/>
        <v/>
      </c>
      <c r="V159" s="37">
        <f t="shared" si="55"/>
        <v>-0.22291194690624938</v>
      </c>
      <c r="W159" s="37" t="str">
        <f t="shared" si="56"/>
        <v/>
      </c>
      <c r="X159" s="37">
        <f t="shared" si="57"/>
        <v>-0.28556074906205264</v>
      </c>
      <c r="Y159" t="str">
        <f t="shared" si="41"/>
        <v xml:space="preserve"> </v>
      </c>
      <c r="Z159" s="1">
        <f t="shared" si="58"/>
        <v>136</v>
      </c>
      <c r="AA159" t="str">
        <f t="shared" si="42"/>
        <v xml:space="preserve"> </v>
      </c>
      <c r="AB159" s="1">
        <f t="shared" si="59"/>
        <v>90</v>
      </c>
      <c r="AC159" t="str">
        <f t="shared" si="43"/>
        <v xml:space="preserve"> </v>
      </c>
      <c r="AD159" s="1" t="str">
        <f t="shared" si="60"/>
        <v xml:space="preserve"> </v>
      </c>
      <c r="AE159" t="str">
        <f t="shared" si="44"/>
        <v xml:space="preserve"> </v>
      </c>
      <c r="AF159">
        <f t="shared" si="45"/>
        <v>3</v>
      </c>
      <c r="AG159">
        <f t="shared" si="61"/>
        <v>4.2022562465837394</v>
      </c>
      <c r="AH159" t="str">
        <f t="shared" si="62"/>
        <v xml:space="preserve"> </v>
      </c>
      <c r="AI159">
        <f t="shared" si="46"/>
        <v>18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289</v>
      </c>
      <c r="AP159" t="s">
        <v>2222</v>
      </c>
      <c r="AQ159">
        <v>22.291194690624938</v>
      </c>
      <c r="AR159">
        <v>28.556074906205264</v>
      </c>
      <c r="AS159">
        <v>2.0682245500940111</v>
      </c>
      <c r="AT159">
        <v>-22.291194690624938</v>
      </c>
      <c r="AU159">
        <v>-28.556074906205264</v>
      </c>
      <c r="AV159" t="s">
        <v>2523</v>
      </c>
    </row>
    <row r="160" spans="1:48" x14ac:dyDescent="0.25">
      <c r="A160">
        <v>1.6299999999999962E-9</v>
      </c>
      <c r="B160" t="s">
        <v>305</v>
      </c>
      <c r="C160" s="3">
        <v>13</v>
      </c>
      <c r="D160" s="3">
        <v>2</v>
      </c>
      <c r="E160" s="3">
        <v>5</v>
      </c>
      <c r="F160" s="3">
        <v>20</v>
      </c>
      <c r="G160" s="4">
        <v>250</v>
      </c>
      <c r="H160" s="4">
        <v>238.11</v>
      </c>
      <c r="I160" s="5">
        <v>28978.588465860004</v>
      </c>
      <c r="J160" s="4">
        <v>33.875373452838247</v>
      </c>
      <c r="K160" s="4">
        <v>28.122121176331639</v>
      </c>
      <c r="L160" s="4">
        <v>20.460153930558821</v>
      </c>
      <c r="M160" s="4">
        <v>17.814324007097039</v>
      </c>
      <c r="N160" s="4">
        <v>7.0289999999999999</v>
      </c>
      <c r="O160" s="4">
        <v>0.84648493543759207</v>
      </c>
      <c r="P160" s="4">
        <v>0.65515938011843267</v>
      </c>
      <c r="Q160" s="36" t="str">
        <f t="shared" si="50"/>
        <v xml:space="preserve"> </v>
      </c>
      <c r="R160" t="str">
        <f t="shared" si="51"/>
        <v xml:space="preserve"> </v>
      </c>
      <c r="S160" s="37" t="str">
        <f t="shared" si="52"/>
        <v/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 t="str">
        <f t="shared" si="57"/>
        <v/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 t="str">
        <f t="shared" si="59"/>
        <v xml:space="preserve"> </v>
      </c>
      <c r="AC160" t="str">
        <f t="shared" si="43"/>
        <v xml:space="preserve"> 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 t="str">
        <f t="shared" si="61"/>
        <v xml:space="preserve"> </v>
      </c>
      <c r="AH160" t="str">
        <f t="shared" si="62"/>
        <v xml:space="preserve"> </v>
      </c>
      <c r="AI160" t="str">
        <f t="shared" si="46"/>
        <v xml:space="preserve"> 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305</v>
      </c>
      <c r="AP160" t="s">
        <v>2524</v>
      </c>
      <c r="AQ160">
        <v>-50.534813594233128</v>
      </c>
      <c r="AR160">
        <v>-38.4189404982586</v>
      </c>
      <c r="AS160">
        <v>4.9934904035949801</v>
      </c>
      <c r="AT160">
        <v>50.534813594233128</v>
      </c>
      <c r="AU160">
        <v>38.4189404982586</v>
      </c>
      <c r="AV160" t="s">
        <v>2525</v>
      </c>
    </row>
    <row r="161" spans="1:48" x14ac:dyDescent="0.25">
      <c r="A161">
        <v>1.6399999999999962E-9</v>
      </c>
      <c r="B161" t="s">
        <v>379</v>
      </c>
      <c r="C161" s="3">
        <v>14</v>
      </c>
      <c r="D161" s="3">
        <v>0</v>
      </c>
      <c r="E161" s="3">
        <v>4</v>
      </c>
      <c r="F161" s="3">
        <v>18</v>
      </c>
      <c r="G161" s="4">
        <v>72</v>
      </c>
      <c r="H161" s="4">
        <v>55.66</v>
      </c>
      <c r="I161" s="5">
        <v>21119.522029979998</v>
      </c>
      <c r="J161" s="4">
        <v>12.23834652594547</v>
      </c>
      <c r="K161" s="4">
        <v>11.789875026477441</v>
      </c>
      <c r="L161" s="4">
        <v>9.1067812174655174</v>
      </c>
      <c r="M161" s="4">
        <v>8.6217115349682114</v>
      </c>
      <c r="N161" s="4">
        <v>4.548</v>
      </c>
      <c r="O161" s="4">
        <v>0.6194690265486632</v>
      </c>
      <c r="P161" s="4">
        <v>4.7646424721523539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0.29356809362706449</v>
      </c>
      <c r="T161" s="37" t="str">
        <f t="shared" si="53"/>
        <v/>
      </c>
      <c r="U161" s="37" t="str">
        <f t="shared" si="54"/>
        <v/>
      </c>
      <c r="V161" s="37">
        <f t="shared" si="55"/>
        <v>-0.45615441980301619</v>
      </c>
      <c r="W161" s="37" t="str">
        <f t="shared" si="56"/>
        <v/>
      </c>
      <c r="X161" s="37">
        <f t="shared" si="57"/>
        <v>-0.38389954848370511</v>
      </c>
      <c r="Y161" t="str">
        <f t="shared" si="41"/>
        <v xml:space="preserve"> </v>
      </c>
      <c r="Z161" s="1">
        <f t="shared" si="58"/>
        <v>59</v>
      </c>
      <c r="AA161" t="str">
        <f t="shared" si="42"/>
        <v xml:space="preserve"> </v>
      </c>
      <c r="AB161" s="1">
        <f t="shared" si="59"/>
        <v>58</v>
      </c>
      <c r="AC161">
        <f t="shared" si="43"/>
        <v>8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4.7646424737923541</v>
      </c>
      <c r="AH161" t="str">
        <f t="shared" si="62"/>
        <v xml:space="preserve"> </v>
      </c>
      <c r="AI161">
        <f t="shared" si="46"/>
        <v>9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379</v>
      </c>
      <c r="AP161" t="s">
        <v>2337</v>
      </c>
      <c r="AQ161">
        <v>45.615441980301618</v>
      </c>
      <c r="AR161">
        <v>38.389954848370508</v>
      </c>
      <c r="AS161">
        <v>29.356809198706447</v>
      </c>
      <c r="AT161">
        <v>-45.615441980301618</v>
      </c>
      <c r="AU161">
        <v>-38.389954848370508</v>
      </c>
      <c r="AV161" t="s">
        <v>2526</v>
      </c>
    </row>
    <row r="162" spans="1:48" x14ac:dyDescent="0.25">
      <c r="A162">
        <v>1.6499999999999962E-9</v>
      </c>
      <c r="B162" t="s">
        <v>496</v>
      </c>
      <c r="C162" s="3">
        <v>19</v>
      </c>
      <c r="D162" s="3">
        <v>1</v>
      </c>
      <c r="E162" s="3">
        <v>4</v>
      </c>
      <c r="F162" s="3">
        <v>24</v>
      </c>
      <c r="G162" s="4">
        <v>340</v>
      </c>
      <c r="H162" s="4">
        <v>300.51</v>
      </c>
      <c r="I162" s="5">
        <v>108938.44325573999</v>
      </c>
      <c r="J162" s="4" t="s">
        <v>2161</v>
      </c>
      <c r="K162" s="4" t="s">
        <v>2161</v>
      </c>
      <c r="L162" s="4">
        <v>29.717262595837898</v>
      </c>
      <c r="M162" s="4">
        <v>25.299134522161914</v>
      </c>
      <c r="N162" s="4">
        <v>6.18</v>
      </c>
      <c r="O162" s="4">
        <v>49.999999999999986</v>
      </c>
      <c r="P162" s="4">
        <v>0.67784765897973442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 xml:space="preserve"> </v>
      </c>
      <c r="V162" s="37" t="str">
        <f t="shared" si="55"/>
        <v xml:space="preserve"> </v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496</v>
      </c>
      <c r="AP162" t="s">
        <v>2454</v>
      </c>
      <c r="AQ162" t="e">
        <v>#VALUE!</v>
      </c>
      <c r="AR162">
        <v>-101.04599491212447</v>
      </c>
      <c r="AS162">
        <v>13.140993644138298</v>
      </c>
      <c r="AT162" t="e">
        <v>#VALUE!</v>
      </c>
      <c r="AU162">
        <v>101.04599491212447</v>
      </c>
      <c r="AV162" t="s">
        <v>2527</v>
      </c>
    </row>
    <row r="163" spans="1:48" x14ac:dyDescent="0.25">
      <c r="A163">
        <v>1.6599999999999961E-9</v>
      </c>
      <c r="B163" t="s">
        <v>478</v>
      </c>
      <c r="C163" s="3">
        <v>14</v>
      </c>
      <c r="D163" s="3">
        <v>1</v>
      </c>
      <c r="E163" s="3">
        <v>7</v>
      </c>
      <c r="F163" s="3">
        <v>22</v>
      </c>
      <c r="G163" s="4">
        <v>136</v>
      </c>
      <c r="H163" s="4">
        <v>117.9</v>
      </c>
      <c r="I163" s="5">
        <v>16095.256560900003</v>
      </c>
      <c r="J163" s="4">
        <v>13.639518741323462</v>
      </c>
      <c r="K163" s="4">
        <v>12.795745604514869</v>
      </c>
      <c r="L163" s="4">
        <v>9.698454360539845</v>
      </c>
      <c r="M163" s="4">
        <v>9.4281723644090274</v>
      </c>
      <c r="N163" s="4">
        <v>8.6440000000000001</v>
      </c>
      <c r="O163" s="4">
        <v>40.552845528455279</v>
      </c>
      <c r="P163" s="4">
        <v>2.3723494486853265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0.15351993380588622</v>
      </c>
      <c r="T163" s="37" t="str">
        <f t="shared" si="53"/>
        <v/>
      </c>
      <c r="U163" s="37" t="str">
        <f t="shared" si="54"/>
        <v/>
      </c>
      <c r="V163" s="37">
        <f t="shared" si="55"/>
        <v>-0.39388936505786409</v>
      </c>
      <c r="W163" s="37" t="str">
        <f t="shared" si="56"/>
        <v/>
      </c>
      <c r="X163" s="37">
        <f t="shared" si="57"/>
        <v>-0.34387112549940835</v>
      </c>
      <c r="Y163" t="str">
        <f t="shared" si="41"/>
        <v xml:space="preserve"> </v>
      </c>
      <c r="Z163" s="1">
        <f t="shared" si="58"/>
        <v>78</v>
      </c>
      <c r="AA163" t="str">
        <f t="shared" si="42"/>
        <v xml:space="preserve"> </v>
      </c>
      <c r="AB163" s="1">
        <f t="shared" si="59"/>
        <v>71</v>
      </c>
      <c r="AC163">
        <f t="shared" si="43"/>
        <v>108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478</v>
      </c>
      <c r="AP163" t="s">
        <v>2276</v>
      </c>
      <c r="AQ163">
        <v>39.388936505786411</v>
      </c>
      <c r="AR163">
        <v>34.387112549940838</v>
      </c>
      <c r="AS163">
        <v>15.351993214588621</v>
      </c>
      <c r="AT163">
        <v>-39.388936505786411</v>
      </c>
      <c r="AU163">
        <v>-34.387112549940838</v>
      </c>
      <c r="AV163" t="s">
        <v>2528</v>
      </c>
    </row>
    <row r="164" spans="1:48" x14ac:dyDescent="0.25">
      <c r="A164">
        <v>1.6699999999999961E-9</v>
      </c>
      <c r="B164" t="s">
        <v>302</v>
      </c>
      <c r="C164" s="3">
        <v>14</v>
      </c>
      <c r="D164" s="3">
        <v>0</v>
      </c>
      <c r="E164" s="3">
        <v>13</v>
      </c>
      <c r="F164" s="3">
        <v>27</v>
      </c>
      <c r="G164" s="4">
        <v>103</v>
      </c>
      <c r="H164" s="4">
        <v>94.78</v>
      </c>
      <c r="I164" s="5">
        <v>56839.566000000006</v>
      </c>
      <c r="J164" s="4">
        <v>24.2280163599182</v>
      </c>
      <c r="K164" s="4">
        <v>21.723584689433874</v>
      </c>
      <c r="L164" s="4">
        <v>15.219888524063922</v>
      </c>
      <c r="M164" s="4">
        <v>13.893117053372036</v>
      </c>
      <c r="N164" s="4">
        <v>3.9119999999999999</v>
      </c>
      <c r="O164" s="4">
        <v>13.063583815028901</v>
      </c>
      <c r="P164" s="4">
        <v>2.1439122177674612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302</v>
      </c>
      <c r="AP164" t="s">
        <v>2507</v>
      </c>
      <c r="AQ164">
        <v>-7.6640507469516894</v>
      </c>
      <c r="AR164">
        <v>-2.9670085158050918</v>
      </c>
      <c r="AS164">
        <v>8.6727157628191609</v>
      </c>
      <c r="AT164">
        <v>7.6640507469516894</v>
      </c>
      <c r="AU164">
        <v>2.9670085158050918</v>
      </c>
      <c r="AV164" t="s">
        <v>2529</v>
      </c>
    </row>
    <row r="165" spans="1:48" x14ac:dyDescent="0.25">
      <c r="A165">
        <v>1.6799999999999961E-9</v>
      </c>
      <c r="B165" t="s">
        <v>303</v>
      </c>
      <c r="C165" s="3">
        <v>23</v>
      </c>
      <c r="D165" s="3">
        <v>0</v>
      </c>
      <c r="E165" s="3">
        <v>10</v>
      </c>
      <c r="F165" s="3">
        <v>33</v>
      </c>
      <c r="G165" s="4">
        <v>95</v>
      </c>
      <c r="H165" s="4">
        <v>84.95</v>
      </c>
      <c r="I165" s="5">
        <v>49577.255113900006</v>
      </c>
      <c r="J165" s="4">
        <v>13.392716380261707</v>
      </c>
      <c r="K165" s="4">
        <v>12.575869726128794</v>
      </c>
      <c r="L165" s="4">
        <v>5.7431084607534206</v>
      </c>
      <c r="M165" s="4">
        <v>5.5053016235313628</v>
      </c>
      <c r="N165" s="4">
        <v>6.343</v>
      </c>
      <c r="O165" s="4">
        <v>334.45205479452056</v>
      </c>
      <c r="P165" s="4">
        <v>2.2813419658622718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>
        <f t="shared" si="55"/>
        <v>-0.40485672678120332</v>
      </c>
      <c r="W165" s="37" t="str">
        <f t="shared" si="56"/>
        <v/>
      </c>
      <c r="X165" s="37">
        <f t="shared" si="57"/>
        <v>-0.61146187315983647</v>
      </c>
      <c r="Y165" t="str">
        <f t="shared" si="41"/>
        <v xml:space="preserve"> </v>
      </c>
      <c r="Z165" s="1">
        <f t="shared" si="58"/>
        <v>74</v>
      </c>
      <c r="AA165" t="str">
        <f t="shared" si="42"/>
        <v xml:space="preserve"> </v>
      </c>
      <c r="AB165" s="1">
        <f t="shared" si="59"/>
        <v>12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 t="str">
        <f t="shared" si="61"/>
        <v xml:space="preserve"> </v>
      </c>
      <c r="AH165" t="str">
        <f t="shared" si="62"/>
        <v xml:space="preserve"> </v>
      </c>
      <c r="AI165" t="str">
        <f t="shared" si="46"/>
        <v xml:space="preserve"> 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303</v>
      </c>
      <c r="AP165" t="s">
        <v>2240</v>
      </c>
      <c r="AQ165">
        <v>40.485672678120331</v>
      </c>
      <c r="AR165">
        <v>61.146187315983646</v>
      </c>
      <c r="AS165">
        <v>11.830488522660376</v>
      </c>
      <c r="AT165">
        <v>-40.485672678120331</v>
      </c>
      <c r="AU165">
        <v>-61.146187315983646</v>
      </c>
      <c r="AV165" t="s">
        <v>2530</v>
      </c>
    </row>
    <row r="166" spans="1:48" x14ac:dyDescent="0.25">
      <c r="A166">
        <v>1.689999999999996E-9</v>
      </c>
      <c r="B166" t="s">
        <v>621</v>
      </c>
      <c r="C166" s="3">
        <v>26</v>
      </c>
      <c r="D166" s="3">
        <v>1</v>
      </c>
      <c r="E166" s="3">
        <v>3</v>
      </c>
      <c r="F166" s="3">
        <v>30</v>
      </c>
      <c r="G166" s="4">
        <v>850</v>
      </c>
      <c r="H166" s="4">
        <v>822.57</v>
      </c>
      <c r="I166" s="5">
        <v>73685.743278420006</v>
      </c>
      <c r="J166" s="4" t="s">
        <v>2161</v>
      </c>
      <c r="K166" s="4" t="s">
        <v>2161</v>
      </c>
      <c r="L166" s="4">
        <v>27.188980833969666</v>
      </c>
      <c r="M166" s="4">
        <v>24.601045365136599</v>
      </c>
      <c r="N166" s="4">
        <v>7.3220000000000001</v>
      </c>
      <c r="O166" s="4">
        <v>21.185038066865282</v>
      </c>
      <c r="P166" s="4">
        <v>1.3975710273897664</v>
      </c>
      <c r="Q166" s="36">
        <f t="shared" si="50"/>
        <v>86.666666668356669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 xml:space="preserve"> </v>
      </c>
      <c r="V166" s="37" t="str">
        <f t="shared" si="55"/>
        <v xml:space="preserve"> </v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>
        <f t="shared" si="44"/>
        <v>25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621</v>
      </c>
      <c r="AP166" t="s">
        <v>2504</v>
      </c>
      <c r="AQ166" t="e">
        <v>#VALUE!</v>
      </c>
      <c r="AR166">
        <v>-83.941427471105584</v>
      </c>
      <c r="AS166">
        <v>3.3346706055411568</v>
      </c>
      <c r="AT166" t="e">
        <v>#VALUE!</v>
      </c>
      <c r="AU166">
        <v>83.941427471105584</v>
      </c>
      <c r="AV166" t="s">
        <v>2531</v>
      </c>
    </row>
    <row r="167" spans="1:48" x14ac:dyDescent="0.25">
      <c r="A167">
        <v>1.699999999999996E-9</v>
      </c>
      <c r="B167" t="s">
        <v>474</v>
      </c>
      <c r="C167" s="3">
        <v>4</v>
      </c>
      <c r="D167" s="3">
        <v>4</v>
      </c>
      <c r="E167" s="3">
        <v>15</v>
      </c>
      <c r="F167" s="3">
        <v>23</v>
      </c>
      <c r="G167" s="4">
        <v>78.5</v>
      </c>
      <c r="H167" s="4">
        <v>79.06</v>
      </c>
      <c r="I167" s="5">
        <v>29568.865263740001</v>
      </c>
      <c r="J167" s="4" t="s">
        <v>2161</v>
      </c>
      <c r="K167" s="4" t="s">
        <v>2161</v>
      </c>
      <c r="L167" s="4">
        <v>27.918417806969529</v>
      </c>
      <c r="M167" s="4">
        <v>26.103863527806208</v>
      </c>
      <c r="N167" s="4">
        <v>0.753</v>
      </c>
      <c r="O167" s="4">
        <v>-26.104023552502465</v>
      </c>
      <c r="P167" s="4">
        <v>3.0597014925373136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 xml:space="preserve"> </v>
      </c>
      <c r="V167" s="37" t="str">
        <f t="shared" si="55"/>
        <v xml:space="preserve"> </v>
      </c>
      <c r="W167" s="37" t="str">
        <f t="shared" si="56"/>
        <v/>
      </c>
      <c r="X167" s="37" t="str">
        <f t="shared" si="57"/>
        <v/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 t="str">
        <f t="shared" si="59"/>
        <v xml:space="preserve"> 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3.0597014942373137</v>
      </c>
      <c r="AH167" t="str">
        <f t="shared" si="62"/>
        <v xml:space="preserve"> </v>
      </c>
      <c r="AI167">
        <f t="shared" si="46"/>
        <v>68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474</v>
      </c>
      <c r="AP167" t="s">
        <v>2389</v>
      </c>
      <c r="AQ167" t="e">
        <v>#VALUE!</v>
      </c>
      <c r="AR167">
        <v>-88.876282472958451</v>
      </c>
      <c r="AS167">
        <v>-0.70832279281558552</v>
      </c>
      <c r="AT167" t="e">
        <v>#VALUE!</v>
      </c>
      <c r="AU167">
        <v>88.876282472958451</v>
      </c>
      <c r="AV167" t="s">
        <v>2532</v>
      </c>
    </row>
    <row r="168" spans="1:48" x14ac:dyDescent="0.25">
      <c r="A168">
        <v>1.709999999999996E-9</v>
      </c>
      <c r="B168" t="s">
        <v>360</v>
      </c>
      <c r="C168" s="3">
        <v>7</v>
      </c>
      <c r="D168" s="3">
        <v>3</v>
      </c>
      <c r="E168" s="3">
        <v>11</v>
      </c>
      <c r="F168" s="3">
        <v>21</v>
      </c>
      <c r="G168" s="4">
        <v>90.5</v>
      </c>
      <c r="H168" s="4">
        <v>80.22</v>
      </c>
      <c r="I168" s="5">
        <v>27552.85551564</v>
      </c>
      <c r="J168" s="4">
        <v>20.906958561376072</v>
      </c>
      <c r="K168" s="4">
        <v>19.599315905204008</v>
      </c>
      <c r="L168" s="4">
        <v>13.340936547925944</v>
      </c>
      <c r="M168" s="4">
        <v>12.515973451327433</v>
      </c>
      <c r="N168" s="4">
        <v>3.8370000000000002</v>
      </c>
      <c r="O168" s="4">
        <v>5.52805280528053</v>
      </c>
      <c r="P168" s="4">
        <v>3.0054849164796806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>
        <f t="shared" si="61"/>
        <v>3.0054849181896808</v>
      </c>
      <c r="AH168" t="str">
        <f t="shared" si="62"/>
        <v xml:space="preserve"> </v>
      </c>
      <c r="AI168">
        <f t="shared" si="46"/>
        <v>72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360</v>
      </c>
      <c r="AP168" t="s">
        <v>2222</v>
      </c>
      <c r="AQ168">
        <v>7.094009923146305</v>
      </c>
      <c r="AR168">
        <v>9.7446525336103207</v>
      </c>
      <c r="AS168">
        <v>12.814759411618049</v>
      </c>
      <c r="AT168">
        <v>-7.094009923146305</v>
      </c>
      <c r="AU168">
        <v>-9.7446525336103207</v>
      </c>
      <c r="AV168" t="s">
        <v>2533</v>
      </c>
    </row>
    <row r="169" spans="1:48" x14ac:dyDescent="0.25">
      <c r="A169">
        <v>1.7199999999999959E-9</v>
      </c>
      <c r="B169" t="s">
        <v>584</v>
      </c>
      <c r="C169" s="3">
        <v>8</v>
      </c>
      <c r="D169" s="3">
        <v>2</v>
      </c>
      <c r="E169" s="3">
        <v>13</v>
      </c>
      <c r="F169" s="3">
        <v>23</v>
      </c>
      <c r="G169" s="4">
        <v>313</v>
      </c>
      <c r="H169" s="4">
        <v>305.97000000000003</v>
      </c>
      <c r="I169" s="5">
        <v>19887.716492700001</v>
      </c>
      <c r="J169" s="4" t="s">
        <v>2161</v>
      </c>
      <c r="K169" s="4" t="s">
        <v>2161</v>
      </c>
      <c r="L169" s="4">
        <v>26.814000201069771</v>
      </c>
      <c r="M169" s="4">
        <v>25.454286234597419</v>
      </c>
      <c r="N169" s="4">
        <v>4.8849999999999998</v>
      </c>
      <c r="O169" s="4">
        <v>8.4350721420643708</v>
      </c>
      <c r="P169" s="4">
        <v>2.7303330391868483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 xml:space="preserve"> </v>
      </c>
      <c r="V169" s="37" t="str">
        <f t="shared" si="55"/>
        <v xml:space="preserve"> </v>
      </c>
      <c r="W169" s="37" t="str">
        <f t="shared" si="56"/>
        <v/>
      </c>
      <c r="X169" s="37" t="str">
        <f t="shared" si="57"/>
        <v/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 t="str">
        <f t="shared" si="59"/>
        <v xml:space="preserve"> 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 t="str">
        <f t="shared" si="61"/>
        <v xml:space="preserve"> </v>
      </c>
      <c r="AH169" t="str">
        <f t="shared" si="62"/>
        <v xml:space="preserve"> </v>
      </c>
      <c r="AI169" t="str">
        <f t="shared" si="46"/>
        <v xml:space="preserve"> 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584</v>
      </c>
      <c r="AP169" t="s">
        <v>2389</v>
      </c>
      <c r="AQ169" t="e">
        <v>#VALUE!</v>
      </c>
      <c r="AR169">
        <v>-81.404573540801238</v>
      </c>
      <c r="AS169">
        <v>2.2976108768833381</v>
      </c>
      <c r="AT169" t="e">
        <v>#VALUE!</v>
      </c>
      <c r="AU169">
        <v>81.404573540801238</v>
      </c>
      <c r="AV169" t="s">
        <v>2534</v>
      </c>
    </row>
    <row r="170" spans="1:48" x14ac:dyDescent="0.25">
      <c r="A170">
        <v>1.7299999999999959E-9</v>
      </c>
      <c r="B170" t="s">
        <v>299</v>
      </c>
      <c r="C170" s="3">
        <v>17</v>
      </c>
      <c r="D170" s="3">
        <v>1</v>
      </c>
      <c r="E170" s="3">
        <v>6</v>
      </c>
      <c r="F170" s="3">
        <v>24</v>
      </c>
      <c r="G170" s="4">
        <v>162.5</v>
      </c>
      <c r="H170" s="4">
        <v>142.83000000000001</v>
      </c>
      <c r="I170" s="5">
        <v>56917.755000000005</v>
      </c>
      <c r="J170" s="4">
        <v>22.907778668805133</v>
      </c>
      <c r="K170" s="4">
        <v>20.781318201658664</v>
      </c>
      <c r="L170" s="4">
        <v>18.575667785592888</v>
      </c>
      <c r="M170" s="4">
        <v>16.592962051011593</v>
      </c>
      <c r="N170" s="4">
        <v>6.2350000000000003</v>
      </c>
      <c r="O170" s="4">
        <v>47.051886792452827</v>
      </c>
      <c r="P170" s="4">
        <v>2.1130014702793529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 t="str">
        <f t="shared" si="61"/>
        <v xml:space="preserve"> </v>
      </c>
      <c r="AH170" t="str">
        <f t="shared" si="62"/>
        <v xml:space="preserve"> </v>
      </c>
      <c r="AI170" t="str">
        <f t="shared" ref="AI170:AI233" si="70">IF(ISERROR((RANK(AG170,AG$7:AG$391,0)))=TRUE," ",((RANK(AG170,AG$7:AG$391,0))))</f>
        <v xml:space="preserve"> 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299</v>
      </c>
      <c r="AP170" t="s">
        <v>2507</v>
      </c>
      <c r="AQ170">
        <v>-1.7972007472468077</v>
      </c>
      <c r="AR170">
        <v>-25.669839174038621</v>
      </c>
      <c r="AS170">
        <v>13.771616607155357</v>
      </c>
      <c r="AT170">
        <v>1.7972007472468077</v>
      </c>
      <c r="AU170">
        <v>25.669839174038621</v>
      </c>
      <c r="AV170" t="s">
        <v>2535</v>
      </c>
    </row>
    <row r="171" spans="1:48" x14ac:dyDescent="0.25">
      <c r="A171">
        <v>1.7399999999999959E-9</v>
      </c>
      <c r="B171" t="s">
        <v>304</v>
      </c>
      <c r="C171" s="3">
        <v>15</v>
      </c>
      <c r="D171" s="3">
        <v>0</v>
      </c>
      <c r="E171" s="3">
        <v>5</v>
      </c>
      <c r="F171" s="3">
        <v>20</v>
      </c>
      <c r="G171" s="4">
        <v>120</v>
      </c>
      <c r="H171" s="4">
        <v>103.22</v>
      </c>
      <c r="I171" s="5">
        <v>20712.119832560002</v>
      </c>
      <c r="J171" s="4">
        <v>17.356650411972424</v>
      </c>
      <c r="K171" s="4">
        <v>16.3296946685651</v>
      </c>
      <c r="L171" s="4">
        <v>11.681428608548787</v>
      </c>
      <c r="M171" s="4">
        <v>10.856965042564754</v>
      </c>
      <c r="N171" s="4">
        <v>5.9470000000000001</v>
      </c>
      <c r="O171" s="4">
        <v>5.0706713780918715</v>
      </c>
      <c r="P171" s="4">
        <v>3.7599302460763422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0.16256539604342954</v>
      </c>
      <c r="T171" s="37" t="str">
        <f t="shared" si="53"/>
        <v/>
      </c>
      <c r="U171" s="37" t="str">
        <f t="shared" si="54"/>
        <v/>
      </c>
      <c r="V171" s="37">
        <f t="shared" si="55"/>
        <v>-0.2287080943848232</v>
      </c>
      <c r="W171" s="37" t="str">
        <f t="shared" si="56"/>
        <v/>
      </c>
      <c r="X171" s="37">
        <f t="shared" si="57"/>
        <v>-0.20971710330763493</v>
      </c>
      <c r="Y171" t="str">
        <f t="shared" si="65"/>
        <v xml:space="preserve"> </v>
      </c>
      <c r="Z171" s="1">
        <f t="shared" si="58"/>
        <v>134</v>
      </c>
      <c r="AA171" t="str">
        <f t="shared" si="66"/>
        <v xml:space="preserve"> </v>
      </c>
      <c r="AB171" s="1">
        <f t="shared" si="59"/>
        <v>120</v>
      </c>
      <c r="AC171">
        <f t="shared" si="67"/>
        <v>102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3.7599302478163423</v>
      </c>
      <c r="AH171" t="str">
        <f t="shared" si="62"/>
        <v xml:space="preserve"> </v>
      </c>
      <c r="AI171">
        <f t="shared" si="70"/>
        <v>31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304</v>
      </c>
      <c r="AP171" t="s">
        <v>2337</v>
      </c>
      <c r="AQ171">
        <v>22.870809438482318</v>
      </c>
      <c r="AR171">
        <v>20.971710330763493</v>
      </c>
      <c r="AS171">
        <v>16.256539430342954</v>
      </c>
      <c r="AT171">
        <v>-22.870809438482318</v>
      </c>
      <c r="AU171">
        <v>-20.971710330763493</v>
      </c>
      <c r="AV171" t="s">
        <v>2536</v>
      </c>
    </row>
    <row r="172" spans="1:48" x14ac:dyDescent="0.25">
      <c r="A172">
        <v>1.7499999999999958E-9</v>
      </c>
      <c r="B172" t="s">
        <v>1148</v>
      </c>
      <c r="C172" s="3">
        <v>13</v>
      </c>
      <c r="D172" s="3">
        <v>1</v>
      </c>
      <c r="E172" s="3">
        <v>1</v>
      </c>
      <c r="F172" s="3">
        <v>15</v>
      </c>
      <c r="G172" s="4">
        <v>225.5</v>
      </c>
      <c r="H172" s="4">
        <v>177.98</v>
      </c>
      <c r="I172" s="5">
        <v>22621.720392039999</v>
      </c>
      <c r="J172" s="4" t="s">
        <v>2161</v>
      </c>
      <c r="K172" s="4" t="s">
        <v>2161</v>
      </c>
      <c r="L172" s="4">
        <v>34.078878106082243</v>
      </c>
      <c r="M172" s="4">
        <v>27.591267804558907</v>
      </c>
      <c r="N172" s="4">
        <v>3.3029999999999999</v>
      </c>
      <c r="O172" s="4">
        <v>19.457504520795652</v>
      </c>
      <c r="P172" s="4">
        <v>0</v>
      </c>
      <c r="Q172" s="36">
        <f t="shared" si="50"/>
        <v>86.666666668416667</v>
      </c>
      <c r="R172" t="str">
        <f t="shared" si="51"/>
        <v xml:space="preserve"> </v>
      </c>
      <c r="S172" s="37">
        <f t="shared" si="52"/>
        <v>0.26699629346817072</v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>
        <f t="shared" si="67"/>
        <v>18</v>
      </c>
      <c r="AD172" s="1" t="str">
        <f t="shared" si="60"/>
        <v xml:space="preserve"> </v>
      </c>
      <c r="AE172">
        <f t="shared" si="68"/>
        <v>24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1148</v>
      </c>
      <c r="AP172" t="s">
        <v>2370</v>
      </c>
      <c r="AQ172" t="e">
        <v>#VALUE!</v>
      </c>
      <c r="AR172">
        <v>-130.55360271594827</v>
      </c>
      <c r="AS172">
        <v>26.699629171817072</v>
      </c>
      <c r="AT172" t="e">
        <v>#VALUE!</v>
      </c>
      <c r="AU172">
        <v>130.55360271594827</v>
      </c>
      <c r="AV172" t="s">
        <v>2537</v>
      </c>
    </row>
    <row r="173" spans="1:48" x14ac:dyDescent="0.25">
      <c r="A173">
        <v>1.7599999999999958E-9</v>
      </c>
      <c r="B173" t="s">
        <v>823</v>
      </c>
      <c r="C173" s="3">
        <v>6</v>
      </c>
      <c r="D173" s="3">
        <v>1</v>
      </c>
      <c r="E173" s="3">
        <v>1</v>
      </c>
      <c r="F173" s="3">
        <v>8</v>
      </c>
      <c r="G173" s="4">
        <v>68.5</v>
      </c>
      <c r="H173" s="4">
        <v>61.88</v>
      </c>
      <c r="I173" s="5">
        <v>14046.3385972</v>
      </c>
      <c r="J173" s="4">
        <v>18.493723849372387</v>
      </c>
      <c r="K173" s="4">
        <v>17.674950014281634</v>
      </c>
      <c r="L173" s="4">
        <v>11.399444176706828</v>
      </c>
      <c r="M173" s="4">
        <v>11.031107705973795</v>
      </c>
      <c r="N173" s="4">
        <v>3.3460000000000001</v>
      </c>
      <c r="O173" s="4">
        <v>7.9354838709677411</v>
      </c>
      <c r="P173" s="4">
        <v>3.4906270200387848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/>
      </c>
      <c r="V173" s="37">
        <f t="shared" si="55"/>
        <v>-0.17817901662269564</v>
      </c>
      <c r="W173" s="37" t="str">
        <f t="shared" si="56"/>
        <v/>
      </c>
      <c r="X173" s="37">
        <f t="shared" si="57"/>
        <v>-0.22879417693329818</v>
      </c>
      <c r="Y173" t="str">
        <f t="shared" si="65"/>
        <v xml:space="preserve"> </v>
      </c>
      <c r="Z173" s="1">
        <f t="shared" si="58"/>
        <v>151</v>
      </c>
      <c r="AA173" t="str">
        <f t="shared" si="66"/>
        <v xml:space="preserve"> </v>
      </c>
      <c r="AB173" s="1">
        <f t="shared" si="59"/>
        <v>110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3.4906270217987849</v>
      </c>
      <c r="AH173" t="str">
        <f t="shared" si="62"/>
        <v xml:space="preserve"> </v>
      </c>
      <c r="AI173">
        <f t="shared" si="70"/>
        <v>42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823</v>
      </c>
      <c r="AP173" t="s">
        <v>2337</v>
      </c>
      <c r="AQ173">
        <v>17.817901662269563</v>
      </c>
      <c r="AR173">
        <v>22.879417693329817</v>
      </c>
      <c r="AS173">
        <v>10.698125404007763</v>
      </c>
      <c r="AT173">
        <v>-17.817901662269563</v>
      </c>
      <c r="AU173">
        <v>-22.879417693329817</v>
      </c>
      <c r="AV173" t="s">
        <v>2538</v>
      </c>
    </row>
    <row r="174" spans="1:48" x14ac:dyDescent="0.25">
      <c r="A174">
        <v>1.7699999999999957E-9</v>
      </c>
      <c r="B174" t="s">
        <v>554</v>
      </c>
      <c r="C174" s="3">
        <v>15</v>
      </c>
      <c r="D174" s="3">
        <v>2</v>
      </c>
      <c r="E174" s="3">
        <v>10</v>
      </c>
      <c r="F174" s="3">
        <v>27</v>
      </c>
      <c r="G174" s="4">
        <v>101</v>
      </c>
      <c r="H174" s="4">
        <v>104.52</v>
      </c>
      <c r="I174" s="5">
        <v>64973.475932040004</v>
      </c>
      <c r="J174" s="4" t="s">
        <v>2161</v>
      </c>
      <c r="K174" s="4" t="s">
        <v>2161</v>
      </c>
      <c r="L174" s="4">
        <v>37.268631102602036</v>
      </c>
      <c r="M174" s="4">
        <v>32.842391676678851</v>
      </c>
      <c r="N174" s="4">
        <v>2.2090000000000001</v>
      </c>
      <c r="O174" s="4">
        <v>18.763440860215052</v>
      </c>
      <c r="P174" s="4">
        <v>0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 xml:space="preserve"> </v>
      </c>
      <c r="V174" s="37" t="str">
        <f t="shared" si="55"/>
        <v xml:space="preserve"> </v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554</v>
      </c>
      <c r="AP174" t="s">
        <v>2325</v>
      </c>
      <c r="AQ174" t="e">
        <v>#VALUE!</v>
      </c>
      <c r="AR174">
        <v>-152.13321701053908</v>
      </c>
      <c r="AS174">
        <v>-3.3677765021048578</v>
      </c>
      <c r="AT174" t="e">
        <v>#VALUE!</v>
      </c>
      <c r="AU174">
        <v>152.13321701053908</v>
      </c>
      <c r="AV174" t="s">
        <v>2539</v>
      </c>
    </row>
    <row r="175" spans="1:48" x14ac:dyDescent="0.25">
      <c r="A175">
        <v>1.7799999999999957E-9</v>
      </c>
      <c r="B175" t="s">
        <v>1149</v>
      </c>
      <c r="C175" s="3">
        <v>14</v>
      </c>
      <c r="D175" s="3">
        <v>1</v>
      </c>
      <c r="E175" s="3">
        <v>5</v>
      </c>
      <c r="F175" s="3">
        <v>20</v>
      </c>
      <c r="G175" s="4">
        <v>51</v>
      </c>
      <c r="H175" s="4">
        <v>44.33</v>
      </c>
      <c r="I175" s="5">
        <v>43299.772528870002</v>
      </c>
      <c r="J175" s="4">
        <v>16.178832116788318</v>
      </c>
      <c r="K175" s="4">
        <v>14.505890052356021</v>
      </c>
      <c r="L175" s="4">
        <v>9.7436822503065628</v>
      </c>
      <c r="M175" s="4">
        <v>9.1998138757914596</v>
      </c>
      <c r="N175" s="4">
        <v>2.74</v>
      </c>
      <c r="O175" s="4">
        <v>-14.906832298136644</v>
      </c>
      <c r="P175" s="4">
        <v>3.5280848184073994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0.15046244256502148</v>
      </c>
      <c r="T175" s="37" t="str">
        <f t="shared" si="53"/>
        <v/>
      </c>
      <c r="U175" s="37" t="str">
        <f t="shared" si="54"/>
        <v/>
      </c>
      <c r="V175" s="37">
        <f t="shared" si="55"/>
        <v>-0.28104778526978424</v>
      </c>
      <c r="W175" s="37" t="str">
        <f t="shared" si="56"/>
        <v/>
      </c>
      <c r="X175" s="37">
        <f t="shared" si="57"/>
        <v>-0.34081132614319198</v>
      </c>
      <c r="Y175" t="str">
        <f t="shared" si="65"/>
        <v xml:space="preserve"> </v>
      </c>
      <c r="Z175" s="1">
        <f t="shared" si="58"/>
        <v>118</v>
      </c>
      <c r="AA175" t="str">
        <f t="shared" si="66"/>
        <v xml:space="preserve"> </v>
      </c>
      <c r="AB175" s="1">
        <f t="shared" si="59"/>
        <v>74</v>
      </c>
      <c r="AC175">
        <f t="shared" si="67"/>
        <v>111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3.5280848201873996</v>
      </c>
      <c r="AH175" t="str">
        <f t="shared" si="62"/>
        <v xml:space="preserve"> </v>
      </c>
      <c r="AI175">
        <f t="shared" si="70"/>
        <v>39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1149</v>
      </c>
      <c r="AP175" t="s">
        <v>2337</v>
      </c>
      <c r="AQ175">
        <v>28.104778526978425</v>
      </c>
      <c r="AR175">
        <v>34.081132614319202</v>
      </c>
      <c r="AS175">
        <v>15.046244078502147</v>
      </c>
      <c r="AT175">
        <v>-28.104778526978425</v>
      </c>
      <c r="AU175">
        <v>-34.081132614319202</v>
      </c>
      <c r="AV175" t="s">
        <v>2540</v>
      </c>
    </row>
    <row r="176" spans="1:48" x14ac:dyDescent="0.25">
      <c r="A176">
        <v>1.7899999999999957E-9</v>
      </c>
      <c r="B176" t="s">
        <v>435</v>
      </c>
      <c r="C176" s="3">
        <v>2</v>
      </c>
      <c r="D176" s="3">
        <v>6</v>
      </c>
      <c r="E176" s="3">
        <v>8</v>
      </c>
      <c r="F176" s="3">
        <v>16</v>
      </c>
      <c r="G176" s="4">
        <v>108</v>
      </c>
      <c r="H176" s="4">
        <v>125.71</v>
      </c>
      <c r="I176" s="5">
        <v>21230.635426519999</v>
      </c>
      <c r="J176" s="4">
        <v>21.419321860623615</v>
      </c>
      <c r="K176" s="4">
        <v>24.287094281298298</v>
      </c>
      <c r="L176" s="4">
        <v>13.947809155387326</v>
      </c>
      <c r="M176" s="4">
        <v>16.059882465482293</v>
      </c>
      <c r="N176" s="4">
        <v>5.8689999999999998</v>
      </c>
      <c r="O176" s="4">
        <v>44.201474201474184</v>
      </c>
      <c r="P176" s="4">
        <v>0.87025694057751979</v>
      </c>
      <c r="Q176" s="36" t="str">
        <f t="shared" si="50"/>
        <v/>
      </c>
      <c r="R176">
        <f t="shared" si="51"/>
        <v>37.500000001789999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>
        <f t="shared" si="69"/>
        <v>6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435</v>
      </c>
      <c r="AP176" t="s">
        <v>2448</v>
      </c>
      <c r="AQ176">
        <v>4.8171785296227903</v>
      </c>
      <c r="AR176">
        <v>5.6389814019403133</v>
      </c>
      <c r="AS176">
        <v>-14.087980272054724</v>
      </c>
      <c r="AT176">
        <v>-4.8171785296227903</v>
      </c>
      <c r="AU176">
        <v>-5.6389814019403133</v>
      </c>
      <c r="AV176" t="s">
        <v>2541</v>
      </c>
    </row>
    <row r="177" spans="1:48" x14ac:dyDescent="0.25">
      <c r="A177">
        <v>1.7999999999999956E-9</v>
      </c>
      <c r="B177" t="s">
        <v>569</v>
      </c>
      <c r="C177" s="3">
        <v>15</v>
      </c>
      <c r="D177" s="3">
        <v>0</v>
      </c>
      <c r="E177" s="3">
        <v>16</v>
      </c>
      <c r="F177" s="3">
        <v>31</v>
      </c>
      <c r="G177" s="4">
        <v>195</v>
      </c>
      <c r="H177" s="4">
        <v>166.93</v>
      </c>
      <c r="I177" s="5">
        <v>24533.803593440003</v>
      </c>
      <c r="J177" s="4" t="s">
        <v>2161</v>
      </c>
      <c r="K177" s="4">
        <v>26.070591910042168</v>
      </c>
      <c r="L177" s="4">
        <v>25.992710094480355</v>
      </c>
      <c r="M177" s="4">
        <v>13.268633655994044</v>
      </c>
      <c r="N177" s="4">
        <v>-0.51100000000000001</v>
      </c>
      <c r="O177" s="4">
        <v>94.179954441913452</v>
      </c>
      <c r="P177" s="4">
        <v>0.18870185107530102</v>
      </c>
      <c r="Q177" s="36" t="str">
        <f t="shared" si="50"/>
        <v xml:space="preserve"> </v>
      </c>
      <c r="R177" t="str">
        <f t="shared" si="51"/>
        <v xml:space="preserve"> </v>
      </c>
      <c r="S177" s="37">
        <f t="shared" si="52"/>
        <v>0.16815431798043487</v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>
        <f t="shared" si="67"/>
        <v>92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 t="str">
        <f t="shared" si="61"/>
        <v xml:space="preserve"> </v>
      </c>
      <c r="AH177" t="str">
        <f t="shared" si="62"/>
        <v xml:space="preserve"> </v>
      </c>
      <c r="AI177" t="str">
        <f t="shared" si="70"/>
        <v xml:space="preserve"> </v>
      </c>
      <c r="AJ177" t="str">
        <f t="shared" si="71"/>
        <v xml:space="preserve"> </v>
      </c>
      <c r="AK177">
        <f t="shared" si="63"/>
        <v>94.179954443713456</v>
      </c>
      <c r="AL177" t="str">
        <f t="shared" si="64"/>
        <v xml:space="preserve"> </v>
      </c>
      <c r="AM177">
        <f t="shared" si="72"/>
        <v>3</v>
      </c>
      <c r="AN177" t="str">
        <f t="shared" si="73"/>
        <v xml:space="preserve"> </v>
      </c>
      <c r="AO177" t="s">
        <v>569</v>
      </c>
      <c r="AP177" t="s">
        <v>2415</v>
      </c>
      <c r="AQ177" t="e">
        <v>#VALUE!</v>
      </c>
      <c r="AR177">
        <v>-75.848305157794798</v>
      </c>
      <c r="AS177">
        <v>16.815431618043487</v>
      </c>
      <c r="AT177" t="e">
        <v>#VALUE!</v>
      </c>
      <c r="AU177">
        <v>75.848305157794798</v>
      </c>
      <c r="AV177" t="s">
        <v>2542</v>
      </c>
    </row>
    <row r="178" spans="1:48" x14ac:dyDescent="0.25">
      <c r="A178">
        <v>1.8099999999999956E-9</v>
      </c>
      <c r="B178" t="s">
        <v>221</v>
      </c>
      <c r="C178" s="3">
        <v>11</v>
      </c>
      <c r="D178" s="3">
        <v>2</v>
      </c>
      <c r="E178" s="3">
        <v>3</v>
      </c>
      <c r="F178" s="3">
        <v>16</v>
      </c>
      <c r="G178" s="4">
        <v>168</v>
      </c>
      <c r="H178" s="4">
        <v>162.93</v>
      </c>
      <c r="I178" s="5">
        <v>21788.377987800002</v>
      </c>
      <c r="J178" s="4">
        <v>33.414684167350288</v>
      </c>
      <c r="K178" s="4">
        <v>32.981781376518221</v>
      </c>
      <c r="L178" s="4">
        <v>27.082612345679014</v>
      </c>
      <c r="M178" s="4">
        <v>25.729434670419892</v>
      </c>
      <c r="N178" s="4">
        <v>4.8760000000000003</v>
      </c>
      <c r="O178" s="4">
        <v>31.145777299623461</v>
      </c>
      <c r="P178" s="4">
        <v>2.4550420425949793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221</v>
      </c>
      <c r="AP178" t="s">
        <v>2543</v>
      </c>
      <c r="AQ178">
        <v>-48.487610312110199</v>
      </c>
      <c r="AR178">
        <v>-83.221813459326171</v>
      </c>
      <c r="AS178">
        <v>3.1117657889891293</v>
      </c>
      <c r="AT178">
        <v>48.487610312110199</v>
      </c>
      <c r="AU178">
        <v>83.221813459326171</v>
      </c>
      <c r="AV178" t="s">
        <v>2544</v>
      </c>
    </row>
    <row r="179" spans="1:48" x14ac:dyDescent="0.25">
      <c r="A179">
        <v>1.8199999999999956E-9</v>
      </c>
      <c r="B179" t="s">
        <v>309</v>
      </c>
      <c r="C179" s="3">
        <v>11</v>
      </c>
      <c r="D179" s="3">
        <v>2</v>
      </c>
      <c r="E179" s="3">
        <v>9</v>
      </c>
      <c r="F179" s="3">
        <v>22</v>
      </c>
      <c r="G179" s="4">
        <v>16</v>
      </c>
      <c r="H179" s="4">
        <v>14.91</v>
      </c>
      <c r="I179" s="5">
        <v>59515.418883689999</v>
      </c>
      <c r="J179" s="4">
        <v>12.875647668393784</v>
      </c>
      <c r="K179" s="4">
        <v>8.352941176470587</v>
      </c>
      <c r="L179" s="4">
        <v>5.2716898152180676</v>
      </c>
      <c r="M179" s="4">
        <v>3.9279727045996089</v>
      </c>
      <c r="N179" s="4">
        <v>1.1579999999999999</v>
      </c>
      <c r="O179" s="4">
        <v>182.43902439024387</v>
      </c>
      <c r="P179" s="4">
        <v>0.43594902749832326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-0.42783413904938494</v>
      </c>
      <c r="W179" s="37" t="str">
        <f t="shared" si="56"/>
        <v/>
      </c>
      <c r="X179" s="37">
        <f t="shared" si="57"/>
        <v>-0.64335472678527617</v>
      </c>
      <c r="Y179" t="str">
        <f t="shared" si="65"/>
        <v xml:space="preserve"> </v>
      </c>
      <c r="Z179" s="1">
        <f t="shared" si="58"/>
        <v>64</v>
      </c>
      <c r="AA179" t="str">
        <f t="shared" si="66"/>
        <v xml:space="preserve"> </v>
      </c>
      <c r="AB179" s="1">
        <f t="shared" si="59"/>
        <v>7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 t="str">
        <f t="shared" si="61"/>
        <v xml:space="preserve"> </v>
      </c>
      <c r="AH179" t="str">
        <f t="shared" si="62"/>
        <v xml:space="preserve"> </v>
      </c>
      <c r="AI179" t="str">
        <f t="shared" si="70"/>
        <v xml:space="preserve"> 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309</v>
      </c>
      <c r="AP179" t="s">
        <v>2226</v>
      </c>
      <c r="AQ179">
        <v>42.783413904938492</v>
      </c>
      <c r="AR179">
        <v>64.335472678527623</v>
      </c>
      <c r="AS179">
        <v>7.3105298457411205</v>
      </c>
      <c r="AT179">
        <v>-42.783413904938492</v>
      </c>
      <c r="AU179">
        <v>-64.335472678527623</v>
      </c>
      <c r="AV179" t="s">
        <v>2545</v>
      </c>
    </row>
    <row r="180" spans="1:48" x14ac:dyDescent="0.25">
      <c r="A180">
        <v>1.8299999999999955E-9</v>
      </c>
      <c r="B180" t="s">
        <v>1068</v>
      </c>
      <c r="C180" s="3">
        <v>32</v>
      </c>
      <c r="D180" s="3">
        <v>0</v>
      </c>
      <c r="E180" s="3">
        <v>5</v>
      </c>
      <c r="F180" s="3">
        <v>37</v>
      </c>
      <c r="G180" s="4">
        <v>105</v>
      </c>
      <c r="H180" s="4">
        <v>91.33</v>
      </c>
      <c r="I180" s="5">
        <v>16530.489619439999</v>
      </c>
      <c r="J180" s="4">
        <v>10.352527771480389</v>
      </c>
      <c r="K180" s="4">
        <v>8.0142155142155129</v>
      </c>
      <c r="L180" s="4">
        <v>7.0387593544051672</v>
      </c>
      <c r="M180" s="4">
        <v>5.7186016232984844</v>
      </c>
      <c r="N180" s="4">
        <v>8.822000000000001</v>
      </c>
      <c r="O180" s="4">
        <v>165.16381124135862</v>
      </c>
      <c r="P180" s="4">
        <v>1.7475090331763936</v>
      </c>
      <c r="Q180" s="36">
        <f t="shared" si="50"/>
        <v>86.486486488316487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>
        <f t="shared" si="55"/>
        <v>-0.53995611576693925</v>
      </c>
      <c r="W180" s="37" t="str">
        <f t="shared" si="56"/>
        <v/>
      </c>
      <c r="X180" s="37">
        <f t="shared" si="57"/>
        <v>-0.52380729120332703</v>
      </c>
      <c r="Y180" t="str">
        <f t="shared" si="65"/>
        <v xml:space="preserve"> </v>
      </c>
      <c r="Z180" s="1">
        <f t="shared" si="58"/>
        <v>35</v>
      </c>
      <c r="AA180" t="str">
        <f t="shared" si="66"/>
        <v xml:space="preserve"> </v>
      </c>
      <c r="AB180" s="1">
        <f t="shared" si="59"/>
        <v>33</v>
      </c>
      <c r="AC180" t="str">
        <f t="shared" si="67"/>
        <v xml:space="preserve"> </v>
      </c>
      <c r="AD180" s="1" t="str">
        <f t="shared" si="60"/>
        <v xml:space="preserve"> </v>
      </c>
      <c r="AE180">
        <f t="shared" si="68"/>
        <v>26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1068</v>
      </c>
      <c r="AP180" t="s">
        <v>2240</v>
      </c>
      <c r="AQ180">
        <v>53.995611576693925</v>
      </c>
      <c r="AR180">
        <v>52.380729120332703</v>
      </c>
      <c r="AS180">
        <v>14.967699551078507</v>
      </c>
      <c r="AT180">
        <v>-53.995611576693925</v>
      </c>
      <c r="AU180">
        <v>-52.380729120332703</v>
      </c>
      <c r="AV180" t="s">
        <v>2546</v>
      </c>
    </row>
    <row r="181" spans="1:48" x14ac:dyDescent="0.25">
      <c r="A181">
        <v>1.8399999999999955E-9</v>
      </c>
      <c r="B181" t="s">
        <v>436</v>
      </c>
      <c r="C181" s="3">
        <v>3</v>
      </c>
      <c r="D181" s="3">
        <v>4</v>
      </c>
      <c r="E181" s="3">
        <v>9</v>
      </c>
      <c r="F181" s="3">
        <v>16</v>
      </c>
      <c r="G181" s="4">
        <v>49.5</v>
      </c>
      <c r="H181" s="4">
        <v>51.55</v>
      </c>
      <c r="I181" s="5">
        <v>29607.290870449997</v>
      </c>
      <c r="J181" s="4">
        <v>33.215206185567006</v>
      </c>
      <c r="K181" s="4">
        <v>30.146198830409357</v>
      </c>
      <c r="L181" s="4">
        <v>21.886719026548672</v>
      </c>
      <c r="M181" s="4">
        <v>20.123862716353422</v>
      </c>
      <c r="N181" s="4">
        <v>1.552</v>
      </c>
      <c r="O181" s="4">
        <v>4.161073825503359</v>
      </c>
      <c r="P181" s="4">
        <v>2.1881668283220179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/>
      </c>
      <c r="T181" s="37" t="str">
        <f t="shared" si="53"/>
        <v/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 t="str">
        <f t="shared" si="57"/>
        <v/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 t="str">
        <f t="shared" si="59"/>
        <v xml:space="preserve"> 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436</v>
      </c>
      <c r="AP181" t="s">
        <v>2547</v>
      </c>
      <c r="AQ181">
        <v>-47.601173418781009</v>
      </c>
      <c r="AR181">
        <v>-48.070071658312315</v>
      </c>
      <c r="AS181">
        <v>-3.9767216294859353</v>
      </c>
      <c r="AT181">
        <v>47.601173418781009</v>
      </c>
      <c r="AU181">
        <v>48.070071658312315</v>
      </c>
      <c r="AV181" t="s">
        <v>2548</v>
      </c>
    </row>
    <row r="182" spans="1:48" x14ac:dyDescent="0.25">
      <c r="A182">
        <v>1.8499999999999955E-9</v>
      </c>
      <c r="B182" t="s">
        <v>599</v>
      </c>
      <c r="C182" s="3">
        <v>49</v>
      </c>
      <c r="D182" s="3">
        <v>3</v>
      </c>
      <c r="E182" s="3">
        <v>6</v>
      </c>
      <c r="F182" s="3">
        <v>58</v>
      </c>
      <c r="G182" s="4">
        <v>394.4949951171875</v>
      </c>
      <c r="H182" s="4">
        <v>339.03</v>
      </c>
      <c r="I182" s="5">
        <v>961307.64267101989</v>
      </c>
      <c r="J182" s="4">
        <v>23.963104325699746</v>
      </c>
      <c r="K182" s="4">
        <v>20.63983927919152</v>
      </c>
      <c r="L182" s="4">
        <v>14.701650596761798</v>
      </c>
      <c r="M182" s="4">
        <v>12.461261824595693</v>
      </c>
      <c r="N182" s="4">
        <v>14.148</v>
      </c>
      <c r="O182" s="4">
        <v>40.190249702734832</v>
      </c>
      <c r="P182" s="4">
        <v>0</v>
      </c>
      <c r="Q182" s="36">
        <f t="shared" si="50"/>
        <v>84.482758622539649</v>
      </c>
      <c r="R182" t="str">
        <f t="shared" si="51"/>
        <v xml:space="preserve"> </v>
      </c>
      <c r="S182" s="37">
        <f t="shared" si="52"/>
        <v>0.16359907897352161</v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>
        <f t="shared" si="67"/>
        <v>99</v>
      </c>
      <c r="AD182" s="1" t="str">
        <f t="shared" si="60"/>
        <v xml:space="preserve"> </v>
      </c>
      <c r="AE182">
        <f t="shared" si="68"/>
        <v>30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599</v>
      </c>
      <c r="AP182" t="s">
        <v>2415</v>
      </c>
      <c r="AQ182">
        <v>-6.4868391142751225</v>
      </c>
      <c r="AR182">
        <v>0.53902301585574408</v>
      </c>
      <c r="AS182">
        <v>16.359907712352161</v>
      </c>
      <c r="AT182">
        <v>6.4868391142751225</v>
      </c>
      <c r="AU182">
        <v>-0.53902301585574408</v>
      </c>
      <c r="AV182" t="s">
        <v>2549</v>
      </c>
    </row>
    <row r="183" spans="1:48" x14ac:dyDescent="0.25">
      <c r="A183">
        <v>1.8599999999999954E-9</v>
      </c>
      <c r="B183" t="s">
        <v>274</v>
      </c>
      <c r="C183" s="3">
        <v>8</v>
      </c>
      <c r="D183" s="3">
        <v>2</v>
      </c>
      <c r="E183" s="3">
        <v>4</v>
      </c>
      <c r="F183" s="3">
        <v>14</v>
      </c>
      <c r="G183" s="4">
        <v>116.5</v>
      </c>
      <c r="H183" s="4">
        <v>98.35</v>
      </c>
      <c r="I183" s="5">
        <v>13631.145952199999</v>
      </c>
      <c r="J183" s="4">
        <v>17.441035644617838</v>
      </c>
      <c r="K183" s="4">
        <v>15.994470645633436</v>
      </c>
      <c r="L183" s="4">
        <v>12.267084951805218</v>
      </c>
      <c r="M183" s="4">
        <v>11.321370978898683</v>
      </c>
      <c r="N183" s="4">
        <v>5.6390000000000002</v>
      </c>
      <c r="O183" s="4">
        <v>34.58233890214796</v>
      </c>
      <c r="P183" s="4">
        <v>1.0472801220132182</v>
      </c>
      <c r="Q183" s="36" t="str">
        <f t="shared" si="50"/>
        <v xml:space="preserve"> </v>
      </c>
      <c r="R183" t="str">
        <f t="shared" si="51"/>
        <v xml:space="preserve"> </v>
      </c>
      <c r="S183" s="37">
        <f t="shared" si="52"/>
        <v>0.18454499423417398</v>
      </c>
      <c r="T183" s="37" t="str">
        <f t="shared" si="53"/>
        <v/>
      </c>
      <c r="U183" s="37" t="str">
        <f t="shared" si="54"/>
        <v/>
      </c>
      <c r="V183" s="37">
        <f t="shared" si="55"/>
        <v>-0.22495819763931024</v>
      </c>
      <c r="W183" s="37" t="str">
        <f t="shared" si="56"/>
        <v/>
      </c>
      <c r="X183" s="37">
        <f t="shared" si="57"/>
        <v>-0.17009573447298432</v>
      </c>
      <c r="Y183" t="str">
        <f t="shared" si="65"/>
        <v xml:space="preserve"> </v>
      </c>
      <c r="Z183" s="1">
        <f t="shared" si="58"/>
        <v>135</v>
      </c>
      <c r="AA183" t="str">
        <f t="shared" si="66"/>
        <v xml:space="preserve"> </v>
      </c>
      <c r="AB183" s="1">
        <f t="shared" si="59"/>
        <v>135</v>
      </c>
      <c r="AC183">
        <f t="shared" si="67"/>
        <v>81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274</v>
      </c>
      <c r="AP183" t="s">
        <v>2550</v>
      </c>
      <c r="AQ183">
        <v>22.495819763931024</v>
      </c>
      <c r="AR183">
        <v>17.009573447298433</v>
      </c>
      <c r="AS183">
        <v>18.454499237417398</v>
      </c>
      <c r="AT183">
        <v>-22.495819763931024</v>
      </c>
      <c r="AU183">
        <v>-17.009573447298433</v>
      </c>
      <c r="AV183" t="s">
        <v>2551</v>
      </c>
    </row>
    <row r="184" spans="1:48" x14ac:dyDescent="0.25">
      <c r="A184">
        <v>1.8699999999999954E-9</v>
      </c>
      <c r="B184" t="s">
        <v>312</v>
      </c>
      <c r="C184" s="3">
        <v>14</v>
      </c>
      <c r="D184" s="3">
        <v>0</v>
      </c>
      <c r="E184" s="3">
        <v>6</v>
      </c>
      <c r="F184" s="3">
        <v>20</v>
      </c>
      <c r="G184" s="4">
        <v>42</v>
      </c>
      <c r="H184" s="4">
        <v>36.49</v>
      </c>
      <c r="I184" s="5">
        <v>53477.073771269999</v>
      </c>
      <c r="J184" s="4">
        <v>12.976529160739686</v>
      </c>
      <c r="K184" s="4">
        <v>10.834323040380049</v>
      </c>
      <c r="L184" s="4">
        <v>6.6360350721639332</v>
      </c>
      <c r="M184" s="4">
        <v>5.6492996399192927</v>
      </c>
      <c r="N184" s="4">
        <v>2.8120000000000003</v>
      </c>
      <c r="O184" s="4">
        <v>420.7407407407407</v>
      </c>
      <c r="P184" s="4">
        <v>0.67689778021375713</v>
      </c>
      <c r="Q184" s="36" t="str">
        <f t="shared" si="50"/>
        <v xml:space="preserve"> </v>
      </c>
      <c r="R184" t="str">
        <f t="shared" si="51"/>
        <v xml:space="preserve"> </v>
      </c>
      <c r="S184" s="37">
        <f t="shared" si="52"/>
        <v>0.15100027591768411</v>
      </c>
      <c r="T184" s="37" t="str">
        <f t="shared" si="53"/>
        <v/>
      </c>
      <c r="U184" s="37" t="str">
        <f t="shared" si="54"/>
        <v/>
      </c>
      <c r="V184" s="37">
        <f t="shared" si="55"/>
        <v>-0.42335118429567842</v>
      </c>
      <c r="W184" s="37" t="str">
        <f t="shared" si="56"/>
        <v/>
      </c>
      <c r="X184" s="37">
        <f t="shared" si="57"/>
        <v>-0.55105276973195838</v>
      </c>
      <c r="Y184" t="str">
        <f t="shared" si="65"/>
        <v xml:space="preserve"> </v>
      </c>
      <c r="Z184" s="1">
        <f t="shared" si="58"/>
        <v>68</v>
      </c>
      <c r="AA184" t="str">
        <f t="shared" si="66"/>
        <v xml:space="preserve"> </v>
      </c>
      <c r="AB184" s="1">
        <f t="shared" si="59"/>
        <v>25</v>
      </c>
      <c r="AC184">
        <f t="shared" si="67"/>
        <v>109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312</v>
      </c>
      <c r="AP184" t="s">
        <v>2256</v>
      </c>
      <c r="AQ184">
        <v>42.335118429567842</v>
      </c>
      <c r="AR184">
        <v>55.105276973195835</v>
      </c>
      <c r="AS184">
        <v>15.100027404768412</v>
      </c>
      <c r="AT184">
        <v>-42.335118429567842</v>
      </c>
      <c r="AU184">
        <v>-55.105276973195835</v>
      </c>
      <c r="AV184" t="s">
        <v>2552</v>
      </c>
    </row>
    <row r="185" spans="1:48" x14ac:dyDescent="0.25">
      <c r="A185">
        <v>1.8799999999999956E-9</v>
      </c>
      <c r="B185" t="s">
        <v>307</v>
      </c>
      <c r="C185" s="3">
        <v>25</v>
      </c>
      <c r="D185" s="3">
        <v>2</v>
      </c>
      <c r="E185" s="3">
        <v>6</v>
      </c>
      <c r="F185" s="3">
        <v>33</v>
      </c>
      <c r="G185" s="4">
        <v>355</v>
      </c>
      <c r="H185" s="4">
        <v>297.69</v>
      </c>
      <c r="I185" s="5">
        <v>78989.682306750008</v>
      </c>
      <c r="J185" s="4">
        <v>16.402556614689512</v>
      </c>
      <c r="K185" s="4">
        <v>14.569792482380578</v>
      </c>
      <c r="L185" s="4">
        <v>9.4727344526700286</v>
      </c>
      <c r="M185" s="4">
        <v>8.3350500748693594</v>
      </c>
      <c r="N185" s="4">
        <v>18.149000000000001</v>
      </c>
      <c r="O185" s="4">
        <v>91.042105263157907</v>
      </c>
      <c r="P185" s="4">
        <v>0.87339178339883772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0.19251570613610541</v>
      </c>
      <c r="T185" s="37" t="str">
        <f t="shared" si="53"/>
        <v/>
      </c>
      <c r="U185" s="37" t="str">
        <f t="shared" si="54"/>
        <v/>
      </c>
      <c r="V185" s="37">
        <f t="shared" si="55"/>
        <v>-0.27110595373989499</v>
      </c>
      <c r="W185" s="37" t="str">
        <f t="shared" si="56"/>
        <v/>
      </c>
      <c r="X185" s="37">
        <f t="shared" si="57"/>
        <v>-0.35914173910414737</v>
      </c>
      <c r="Y185" t="str">
        <f t="shared" si="65"/>
        <v xml:space="preserve"> </v>
      </c>
      <c r="Z185" s="1">
        <f t="shared" si="58"/>
        <v>119</v>
      </c>
      <c r="AA185" t="str">
        <f t="shared" si="66"/>
        <v xml:space="preserve"> </v>
      </c>
      <c r="AB185" s="1">
        <f t="shared" si="59"/>
        <v>68</v>
      </c>
      <c r="AC185">
        <f t="shared" si="67"/>
        <v>71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>
        <f t="shared" si="63"/>
        <v>91.042105265037904</v>
      </c>
      <c r="AL185" t="str">
        <f t="shared" si="64"/>
        <v xml:space="preserve"> </v>
      </c>
      <c r="AM185">
        <f t="shared" si="72"/>
        <v>7</v>
      </c>
      <c r="AN185" t="str">
        <f t="shared" si="73"/>
        <v xml:space="preserve"> </v>
      </c>
      <c r="AO185" t="s">
        <v>307</v>
      </c>
      <c r="AP185" t="s">
        <v>2553</v>
      </c>
      <c r="AQ185">
        <v>27.110595373989497</v>
      </c>
      <c r="AR185">
        <v>35.914173910414739</v>
      </c>
      <c r="AS185">
        <v>19.251570425610542</v>
      </c>
      <c r="AT185">
        <v>-27.110595373989497</v>
      </c>
      <c r="AU185">
        <v>-35.914173910414739</v>
      </c>
      <c r="AV185" t="s">
        <v>2554</v>
      </c>
    </row>
    <row r="186" spans="1:48" x14ac:dyDescent="0.25">
      <c r="A186">
        <v>1.8899999999999957E-9</v>
      </c>
      <c r="B186" t="s">
        <v>520</v>
      </c>
      <c r="C186" s="3">
        <v>9</v>
      </c>
      <c r="D186" s="3">
        <v>1</v>
      </c>
      <c r="E186" s="3">
        <v>7</v>
      </c>
      <c r="F186" s="3">
        <v>17</v>
      </c>
      <c r="G186" s="4">
        <v>42</v>
      </c>
      <c r="H186" s="4">
        <v>37.5</v>
      </c>
      <c r="I186" s="5">
        <v>20396.266200000002</v>
      </c>
      <c r="J186" s="4">
        <v>14.952153110047847</v>
      </c>
      <c r="K186" s="4">
        <v>14.456437933693138</v>
      </c>
      <c r="L186" s="4">
        <v>10.835048711462846</v>
      </c>
      <c r="M186" s="4">
        <v>10.427898669494795</v>
      </c>
      <c r="N186" s="4">
        <v>2.508</v>
      </c>
      <c r="O186" s="4">
        <v>4.9372384937238447</v>
      </c>
      <c r="P186" s="4">
        <v>4.1786666666666665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 t="str">
        <f t="shared" si="54"/>
        <v/>
      </c>
      <c r="V186" s="37">
        <f t="shared" si="55"/>
        <v>-0.33555874021961496</v>
      </c>
      <c r="W186" s="37" t="str">
        <f t="shared" si="56"/>
        <v/>
      </c>
      <c r="X186" s="37">
        <f t="shared" si="57"/>
        <v>-0.26697718503100898</v>
      </c>
      <c r="Y186" t="str">
        <f t="shared" si="65"/>
        <v xml:space="preserve"> </v>
      </c>
      <c r="Z186" s="1">
        <f t="shared" si="58"/>
        <v>97</v>
      </c>
      <c r="AA186" t="str">
        <f t="shared" si="66"/>
        <v xml:space="preserve"> </v>
      </c>
      <c r="AB186" s="1">
        <f t="shared" si="59"/>
        <v>98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4.1786666685566667</v>
      </c>
      <c r="AH186" t="str">
        <f t="shared" si="62"/>
        <v xml:space="preserve"> </v>
      </c>
      <c r="AI186">
        <f t="shared" si="70"/>
        <v>19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520</v>
      </c>
      <c r="AP186" t="s">
        <v>2337</v>
      </c>
      <c r="AQ186">
        <v>33.555874021961493</v>
      </c>
      <c r="AR186">
        <v>26.697718503100898</v>
      </c>
      <c r="AS186">
        <v>12.000000000000011</v>
      </c>
      <c r="AT186">
        <v>-33.555874021961493</v>
      </c>
      <c r="AU186">
        <v>-26.697718503100898</v>
      </c>
      <c r="AV186" t="s">
        <v>2555</v>
      </c>
    </row>
    <row r="187" spans="1:48" x14ac:dyDescent="0.25">
      <c r="A187">
        <v>1.8999999999999959E-9</v>
      </c>
      <c r="B187" t="s">
        <v>536</v>
      </c>
      <c r="C187" s="3">
        <v>10</v>
      </c>
      <c r="D187" s="3">
        <v>1</v>
      </c>
      <c r="E187" s="3">
        <v>8</v>
      </c>
      <c r="F187" s="3">
        <v>19</v>
      </c>
      <c r="G187" s="4">
        <v>226</v>
      </c>
      <c r="H187" s="4">
        <v>185.16</v>
      </c>
      <c r="I187" s="5">
        <v>11038.292291759999</v>
      </c>
      <c r="J187" s="4">
        <v>18.029211295034081</v>
      </c>
      <c r="K187" s="4">
        <v>15.783820646151224</v>
      </c>
      <c r="L187" s="4">
        <v>11.924558343654263</v>
      </c>
      <c r="M187" s="4">
        <v>10.766740583156052</v>
      </c>
      <c r="N187" s="4">
        <v>10.27</v>
      </c>
      <c r="O187" s="4">
        <v>9.6051227321237835</v>
      </c>
      <c r="P187" s="4">
        <v>0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0.22056599887558864</v>
      </c>
      <c r="T187" s="37" t="str">
        <f t="shared" si="53"/>
        <v/>
      </c>
      <c r="U187" s="37" t="str">
        <f t="shared" si="54"/>
        <v/>
      </c>
      <c r="V187" s="37">
        <f t="shared" si="55"/>
        <v>-0.19882094722070043</v>
      </c>
      <c r="W187" s="37" t="str">
        <f t="shared" si="56"/>
        <v/>
      </c>
      <c r="X187" s="37">
        <f t="shared" si="57"/>
        <v>-0.19326866384274022</v>
      </c>
      <c r="Y187" t="str">
        <f t="shared" si="65"/>
        <v xml:space="preserve"> </v>
      </c>
      <c r="Z187" s="1">
        <f t="shared" si="58"/>
        <v>145</v>
      </c>
      <c r="AA187" t="str">
        <f t="shared" si="66"/>
        <v xml:space="preserve"> </v>
      </c>
      <c r="AB187" s="1">
        <f t="shared" si="59"/>
        <v>126</v>
      </c>
      <c r="AC187">
        <f t="shared" si="67"/>
        <v>37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 t="str">
        <f t="shared" si="61"/>
        <v xml:space="preserve"> </v>
      </c>
      <c r="AH187" t="str">
        <f t="shared" si="62"/>
        <v xml:space="preserve"> </v>
      </c>
      <c r="AI187" t="str">
        <f t="shared" si="70"/>
        <v xml:space="preserve"> 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536</v>
      </c>
      <c r="AP187" t="s">
        <v>2182</v>
      </c>
      <c r="AQ187">
        <v>19.882094722070043</v>
      </c>
      <c r="AR187">
        <v>19.326866384274023</v>
      </c>
      <c r="AS187">
        <v>22.056599697558866</v>
      </c>
      <c r="AT187">
        <v>-19.882094722070043</v>
      </c>
      <c r="AU187">
        <v>-19.326866384274023</v>
      </c>
      <c r="AV187" t="s">
        <v>2556</v>
      </c>
    </row>
    <row r="188" spans="1:48" x14ac:dyDescent="0.25">
      <c r="A188">
        <v>1.9099999999999961E-9</v>
      </c>
      <c r="B188" t="s">
        <v>561</v>
      </c>
      <c r="C188" s="3">
        <v>26</v>
      </c>
      <c r="D188" s="3">
        <v>0</v>
      </c>
      <c r="E188" s="3">
        <v>11</v>
      </c>
      <c r="F188" s="3">
        <v>37</v>
      </c>
      <c r="G188" s="4">
        <v>173</v>
      </c>
      <c r="H188" s="4">
        <v>145.93</v>
      </c>
      <c r="I188" s="5">
        <v>90494.922678939998</v>
      </c>
      <c r="J188" s="4">
        <v>22.530492511965416</v>
      </c>
      <c r="K188" s="4">
        <v>19.517186037180686</v>
      </c>
      <c r="L188" s="4">
        <v>17.769314923716703</v>
      </c>
      <c r="M188" s="4">
        <v>15.938537289985032</v>
      </c>
      <c r="N188" s="4">
        <v>6.4770000000000003</v>
      </c>
      <c r="O188" s="4">
        <v>18.626373626373631</v>
      </c>
      <c r="P188" s="4">
        <v>1.0450215856917699</v>
      </c>
      <c r="Q188" s="36" t="str">
        <f t="shared" si="50"/>
        <v xml:space="preserve"> </v>
      </c>
      <c r="R188" t="str">
        <f t="shared" si="51"/>
        <v xml:space="preserve"> </v>
      </c>
      <c r="S188" s="37">
        <f t="shared" si="52"/>
        <v>0.18549989912099157</v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>
        <f t="shared" si="67"/>
        <v>80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561</v>
      </c>
      <c r="AP188" t="s">
        <v>2334</v>
      </c>
      <c r="AQ188">
        <v>-0.12062288248551045</v>
      </c>
      <c r="AR188">
        <v>-20.214625631293217</v>
      </c>
      <c r="AS188">
        <v>18.549989721099159</v>
      </c>
      <c r="AT188">
        <v>0.12062288248551045</v>
      </c>
      <c r="AU188">
        <v>20.214625631293217</v>
      </c>
      <c r="AV188" t="s">
        <v>2557</v>
      </c>
    </row>
    <row r="189" spans="1:48" x14ac:dyDescent="0.25">
      <c r="A189">
        <v>1.9199999999999963E-9</v>
      </c>
      <c r="B189" t="s">
        <v>438</v>
      </c>
      <c r="C189" s="3">
        <v>30</v>
      </c>
      <c r="D189" s="3">
        <v>1</v>
      </c>
      <c r="E189" s="3">
        <v>6</v>
      </c>
      <c r="F189" s="3">
        <v>37</v>
      </c>
      <c r="G189" s="4">
        <v>141</v>
      </c>
      <c r="H189" s="4">
        <v>108.3</v>
      </c>
      <c r="I189" s="5">
        <v>72211.124070599995</v>
      </c>
      <c r="J189" s="4">
        <v>19.897115561271356</v>
      </c>
      <c r="K189" s="4">
        <v>16.97226140103432</v>
      </c>
      <c r="L189" s="4">
        <v>14.7414714986728</v>
      </c>
      <c r="M189" s="4">
        <v>13.3057663268353</v>
      </c>
      <c r="N189" s="4">
        <v>5.4430000000000005</v>
      </c>
      <c r="O189" s="4">
        <v>23.144796380090511</v>
      </c>
      <c r="P189" s="4">
        <v>0</v>
      </c>
      <c r="Q189" s="36">
        <f t="shared" si="50"/>
        <v>81.081081083001081</v>
      </c>
      <c r="R189" t="str">
        <f t="shared" si="51"/>
        <v xml:space="preserve"> </v>
      </c>
      <c r="S189" s="37">
        <f t="shared" si="52"/>
        <v>0.30193906009174515</v>
      </c>
      <c r="T189" s="37" t="str">
        <f t="shared" si="53"/>
        <v/>
      </c>
      <c r="U189" s="37" t="str">
        <f t="shared" si="54"/>
        <v/>
      </c>
      <c r="V189" s="37">
        <f t="shared" si="55"/>
        <v>-0.11581533226523133</v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>
        <f t="shared" si="58"/>
        <v>167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6</v>
      </c>
      <c r="AD189" s="1" t="str">
        <f t="shared" si="60"/>
        <v xml:space="preserve"> </v>
      </c>
      <c r="AE189">
        <f t="shared" si="68"/>
        <v>47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438</v>
      </c>
      <c r="AP189" t="s">
        <v>2334</v>
      </c>
      <c r="AQ189">
        <v>11.581533226523133</v>
      </c>
      <c r="AR189">
        <v>0.26962293847053731</v>
      </c>
      <c r="AS189">
        <v>30.193905817174517</v>
      </c>
      <c r="AT189">
        <v>-11.581533226523133</v>
      </c>
      <c r="AU189">
        <v>-0.26962293847053731</v>
      </c>
      <c r="AV189" t="s">
        <v>2558</v>
      </c>
    </row>
    <row r="190" spans="1:48" x14ac:dyDescent="0.25">
      <c r="A190">
        <v>1.9299999999999964E-9</v>
      </c>
      <c r="B190" t="s">
        <v>439</v>
      </c>
      <c r="C190" s="3">
        <v>14</v>
      </c>
      <c r="D190" s="3">
        <v>0</v>
      </c>
      <c r="E190" s="3">
        <v>8</v>
      </c>
      <c r="F190" s="3">
        <v>22</v>
      </c>
      <c r="G190" s="4">
        <v>43</v>
      </c>
      <c r="H190" s="4">
        <v>37.950000000000003</v>
      </c>
      <c r="I190" s="5">
        <v>26715.513988350001</v>
      </c>
      <c r="J190" s="4">
        <v>11.217853975761159</v>
      </c>
      <c r="K190" s="4">
        <v>11.731066460587327</v>
      </c>
      <c r="L190" s="4" t="s">
        <v>2161</v>
      </c>
      <c r="M190" s="4" t="s">
        <v>2161</v>
      </c>
      <c r="N190" s="4">
        <v>3.383</v>
      </c>
      <c r="O190" s="4">
        <v>57.348837209302332</v>
      </c>
      <c r="P190" s="4">
        <v>2.9117259552042158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/>
      </c>
      <c r="V190" s="37">
        <f t="shared" si="55"/>
        <v>-0.50150289574828366</v>
      </c>
      <c r="W190" s="37" t="str">
        <f t="shared" si="56"/>
        <v xml:space="preserve"> </v>
      </c>
      <c r="X190" s="37" t="str">
        <f t="shared" si="57"/>
        <v xml:space="preserve"> </v>
      </c>
      <c r="Y190" t="str">
        <f t="shared" si="65"/>
        <v xml:space="preserve"> </v>
      </c>
      <c r="Z190" s="1">
        <f t="shared" si="58"/>
        <v>44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439</v>
      </c>
      <c r="AP190" t="s">
        <v>2167</v>
      </c>
      <c r="AQ190">
        <v>50.150289574828363</v>
      </c>
      <c r="AR190" t="e">
        <v>#VALUE!</v>
      </c>
      <c r="AS190">
        <v>13.306982872200246</v>
      </c>
      <c r="AT190">
        <v>-50.150289574828363</v>
      </c>
      <c r="AU190" t="e">
        <v>#VALUE!</v>
      </c>
      <c r="AV190" t="s">
        <v>2559</v>
      </c>
    </row>
    <row r="191" spans="1:48" x14ac:dyDescent="0.25">
      <c r="A191">
        <v>1.9399999999999966E-9</v>
      </c>
      <c r="B191" t="s">
        <v>473</v>
      </c>
      <c r="C191" s="3">
        <v>0</v>
      </c>
      <c r="D191" s="3">
        <v>0</v>
      </c>
      <c r="E191" s="3">
        <v>2</v>
      </c>
      <c r="F191" s="3">
        <v>2</v>
      </c>
      <c r="G191" s="4" t="s">
        <v>2162</v>
      </c>
      <c r="H191" s="4">
        <v>57.34</v>
      </c>
      <c r="I191" s="5">
        <v>7565.0073137399995</v>
      </c>
      <c r="J191" s="4">
        <v>25.028371890004369</v>
      </c>
      <c r="K191" s="4">
        <v>23.20518008903278</v>
      </c>
      <c r="L191" s="4">
        <v>17.991726537943421</v>
      </c>
      <c r="M191" s="4">
        <v>16.842192097519966</v>
      </c>
      <c r="N191" s="4">
        <v>2.2909999999999999</v>
      </c>
      <c r="O191" s="4">
        <v>-7.6209677419354858</v>
      </c>
      <c r="P191" s="4">
        <v>1.2556679455877222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 xml:space="preserve"> </v>
      </c>
      <c r="T191" s="37" t="str">
        <f t="shared" si="53"/>
        <v xml:space="preserve"> </v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 t="str">
        <f t="shared" si="57"/>
        <v/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 t="str">
        <f t="shared" si="59"/>
        <v xml:space="preserve"> </v>
      </c>
      <c r="AC191" t="str">
        <f t="shared" si="67"/>
        <v xml:space="preserve"> 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473</v>
      </c>
      <c r="AP191" t="s">
        <v>2560</v>
      </c>
      <c r="AQ191">
        <v>-11.220657161885249</v>
      </c>
      <c r="AR191">
        <v>-21.719305415240896</v>
      </c>
      <c r="AS191" t="s">
        <v>124</v>
      </c>
      <c r="AT191">
        <v>11.220657161885249</v>
      </c>
      <c r="AU191">
        <v>21.719305415240896</v>
      </c>
      <c r="AV191" t="s">
        <v>2561</v>
      </c>
    </row>
    <row r="192" spans="1:48" x14ac:dyDescent="0.25">
      <c r="A192">
        <v>1.9499999999999968E-9</v>
      </c>
      <c r="B192" t="s">
        <v>433</v>
      </c>
      <c r="C192" s="3">
        <v>2</v>
      </c>
      <c r="D192" s="3">
        <v>2</v>
      </c>
      <c r="E192" s="3">
        <v>9</v>
      </c>
      <c r="F192" s="3">
        <v>13</v>
      </c>
      <c r="G192" s="4">
        <v>45</v>
      </c>
      <c r="H192" s="4">
        <v>40.85</v>
      </c>
      <c r="I192" s="5">
        <v>5323.3760833999995</v>
      </c>
      <c r="J192" s="4">
        <v>25.53125</v>
      </c>
      <c r="K192" s="4">
        <v>20.507028112449799</v>
      </c>
      <c r="L192" s="4">
        <v>13.411617942423566</v>
      </c>
      <c r="M192" s="4">
        <v>11.751556511536958</v>
      </c>
      <c r="N192" s="4">
        <v>1.6</v>
      </c>
      <c r="O192" s="4">
        <v>-8.0459770114942479</v>
      </c>
      <c r="P192" s="4">
        <v>2.0171358629130967</v>
      </c>
      <c r="Q192" s="36" t="str">
        <f t="shared" si="50"/>
        <v xml:space="preserve"> </v>
      </c>
      <c r="R192" t="str">
        <f t="shared" si="51"/>
        <v xml:space="preserve"> </v>
      </c>
      <c r="S192" s="37" t="str">
        <f t="shared" si="52"/>
        <v/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 t="str">
        <f t="shared" si="57"/>
        <v/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 t="str">
        <f t="shared" si="59"/>
        <v xml:space="preserve"> </v>
      </c>
      <c r="AC192" t="str">
        <f t="shared" si="67"/>
        <v xml:space="preserve"> 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433</v>
      </c>
      <c r="AP192" t="s">
        <v>2562</v>
      </c>
      <c r="AQ192">
        <v>-13.455338431280083</v>
      </c>
      <c r="AR192">
        <v>9.266472175216844</v>
      </c>
      <c r="AS192">
        <v>10.159118727050176</v>
      </c>
      <c r="AT192">
        <v>13.455338431280083</v>
      </c>
      <c r="AU192">
        <v>-9.266472175216844</v>
      </c>
      <c r="AV192" t="s">
        <v>2563</v>
      </c>
    </row>
    <row r="193" spans="1:48" x14ac:dyDescent="0.25">
      <c r="A193">
        <v>1.959999999999997E-9</v>
      </c>
      <c r="B193" t="s">
        <v>824</v>
      </c>
      <c r="C193" s="3">
        <v>14</v>
      </c>
      <c r="D193" s="3">
        <v>0</v>
      </c>
      <c r="E193" s="3">
        <v>7</v>
      </c>
      <c r="F193" s="3">
        <v>21</v>
      </c>
      <c r="G193" s="4">
        <v>320</v>
      </c>
      <c r="H193" s="4">
        <v>262.2</v>
      </c>
      <c r="I193" s="5">
        <v>21854.254631999996</v>
      </c>
      <c r="J193" s="4">
        <v>20.890765676041749</v>
      </c>
      <c r="K193" s="4">
        <v>17.887842816209577</v>
      </c>
      <c r="L193" s="4">
        <v>17.023799143504913</v>
      </c>
      <c r="M193" s="4">
        <v>14.843785620149363</v>
      </c>
      <c r="N193" s="4">
        <v>12.551</v>
      </c>
      <c r="O193" s="4">
        <v>13.174030658250679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0.22044241233376055</v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 t="str">
        <f t="shared" si="57"/>
        <v/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 t="str">
        <f t="shared" si="59"/>
        <v xml:space="preserve"> </v>
      </c>
      <c r="AC193">
        <f t="shared" si="67"/>
        <v>38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824</v>
      </c>
      <c r="AP193" t="s">
        <v>2334</v>
      </c>
      <c r="AQ193">
        <v>7.1659675940705441</v>
      </c>
      <c r="AR193">
        <v>-15.170992784156079</v>
      </c>
      <c r="AS193">
        <v>22.044241037376054</v>
      </c>
      <c r="AT193">
        <v>-7.1659675940705441</v>
      </c>
      <c r="AU193">
        <v>15.170992784156079</v>
      </c>
      <c r="AV193" t="s">
        <v>2564</v>
      </c>
    </row>
    <row r="194" spans="1:48" x14ac:dyDescent="0.25">
      <c r="A194">
        <v>1.9699999999999971E-9</v>
      </c>
      <c r="B194" t="s">
        <v>308</v>
      </c>
      <c r="C194" s="3">
        <v>16</v>
      </c>
      <c r="D194" s="3">
        <v>0</v>
      </c>
      <c r="E194" s="3">
        <v>3</v>
      </c>
      <c r="F194" s="3">
        <v>19</v>
      </c>
      <c r="G194" s="4">
        <v>133</v>
      </c>
      <c r="H194" s="4">
        <v>114.59</v>
      </c>
      <c r="I194" s="5">
        <v>14767.966958430001</v>
      </c>
      <c r="J194" s="4">
        <v>16.067021873247334</v>
      </c>
      <c r="K194" s="4">
        <v>14.164400494437578</v>
      </c>
      <c r="L194" s="4">
        <v>13.044574134117081</v>
      </c>
      <c r="M194" s="4">
        <v>11.978525649566956</v>
      </c>
      <c r="N194" s="4">
        <v>7.1320000000000006</v>
      </c>
      <c r="O194" s="4">
        <v>15.21809369951535</v>
      </c>
      <c r="P194" s="4">
        <v>1.656339994763941</v>
      </c>
      <c r="Q194" s="36">
        <f t="shared" si="50"/>
        <v>84.210526317759474</v>
      </c>
      <c r="R194" t="str">
        <f t="shared" si="51"/>
        <v xml:space="preserve"> </v>
      </c>
      <c r="S194" s="37">
        <f t="shared" si="52"/>
        <v>0.1606597454031094</v>
      </c>
      <c r="T194" s="37" t="str">
        <f t="shared" si="53"/>
        <v/>
      </c>
      <c r="U194" s="37" t="str">
        <f t="shared" si="54"/>
        <v/>
      </c>
      <c r="V194" s="37">
        <f t="shared" si="55"/>
        <v>-0.28601639002710166</v>
      </c>
      <c r="W194" s="37" t="str">
        <f t="shared" si="56"/>
        <v/>
      </c>
      <c r="X194" s="37">
        <f t="shared" si="57"/>
        <v>-0.11749631159976348</v>
      </c>
      <c r="Y194" t="str">
        <f t="shared" si="65"/>
        <v xml:space="preserve"> </v>
      </c>
      <c r="Z194" s="1">
        <f t="shared" si="58"/>
        <v>113</v>
      </c>
      <c r="AA194" t="str">
        <f t="shared" si="66"/>
        <v xml:space="preserve"> </v>
      </c>
      <c r="AB194" s="1">
        <f t="shared" si="59"/>
        <v>153</v>
      </c>
      <c r="AC194">
        <f t="shared" si="67"/>
        <v>104</v>
      </c>
      <c r="AD194" s="1" t="str">
        <f t="shared" si="60"/>
        <v xml:space="preserve"> </v>
      </c>
      <c r="AE194">
        <f t="shared" si="68"/>
        <v>31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308</v>
      </c>
      <c r="AP194" t="s">
        <v>2195</v>
      </c>
      <c r="AQ194">
        <v>28.601639002710165</v>
      </c>
      <c r="AR194">
        <v>11.749631159976348</v>
      </c>
      <c r="AS194">
        <v>16.065974343310941</v>
      </c>
      <c r="AT194">
        <v>-28.601639002710165</v>
      </c>
      <c r="AU194">
        <v>-11.749631159976348</v>
      </c>
      <c r="AV194" t="s">
        <v>2565</v>
      </c>
    </row>
    <row r="195" spans="1:48" x14ac:dyDescent="0.25">
      <c r="A195">
        <v>1.9799999999999973E-9</v>
      </c>
      <c r="B195" t="s">
        <v>593</v>
      </c>
      <c r="C195" s="3">
        <v>2</v>
      </c>
      <c r="D195" s="3">
        <v>0</v>
      </c>
      <c r="E195" s="3">
        <v>1</v>
      </c>
      <c r="F195" s="3">
        <v>3</v>
      </c>
      <c r="G195" s="4">
        <v>37</v>
      </c>
      <c r="H195" s="4">
        <v>35.74</v>
      </c>
      <c r="I195" s="5">
        <v>21361.071919120001</v>
      </c>
      <c r="J195" s="4">
        <v>12.879279279279281</v>
      </c>
      <c r="K195" s="4">
        <v>12.94927536231884</v>
      </c>
      <c r="L195" s="4">
        <v>7.9181502745398964</v>
      </c>
      <c r="M195" s="4">
        <v>8.3321903213144157</v>
      </c>
      <c r="N195" s="4">
        <v>2.7749999999999999</v>
      </c>
      <c r="O195" s="4">
        <v>11.895161290322578</v>
      </c>
      <c r="P195" s="4">
        <v>1.3933967543368773</v>
      </c>
      <c r="Q195" s="36" t="str">
        <f t="shared" si="50"/>
        <v xml:space="preserve"> 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>
        <f t="shared" si="55"/>
        <v>-0.42767275813694827</v>
      </c>
      <c r="W195" s="37" t="str">
        <f t="shared" si="56"/>
        <v/>
      </c>
      <c r="X195" s="37">
        <f t="shared" si="57"/>
        <v>-0.46431391697849622</v>
      </c>
      <c r="Y195" t="str">
        <f t="shared" si="65"/>
        <v xml:space="preserve"> </v>
      </c>
      <c r="Z195" s="1">
        <f t="shared" si="58"/>
        <v>65</v>
      </c>
      <c r="AA195" t="str">
        <f t="shared" si="66"/>
        <v xml:space="preserve"> </v>
      </c>
      <c r="AB195" s="1">
        <f t="shared" si="59"/>
        <v>40</v>
      </c>
      <c r="AC195" t="str">
        <f t="shared" si="67"/>
        <v xml:space="preserve"> </v>
      </c>
      <c r="AD195" s="1" t="str">
        <f t="shared" si="60"/>
        <v xml:space="preserve"> </v>
      </c>
      <c r="AE195" t="str">
        <f t="shared" si="68"/>
        <v xml:space="preserve"> 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593</v>
      </c>
      <c r="AP195" t="s">
        <v>2500</v>
      </c>
      <c r="AQ195">
        <v>42.76727581369483</v>
      </c>
      <c r="AR195">
        <v>46.43139169784962</v>
      </c>
      <c r="AS195">
        <v>3.5254616675993278</v>
      </c>
      <c r="AT195">
        <v>-42.76727581369483</v>
      </c>
      <c r="AU195">
        <v>-46.43139169784962</v>
      </c>
      <c r="AV195" t="s">
        <v>2566</v>
      </c>
    </row>
    <row r="196" spans="1:48" x14ac:dyDescent="0.25">
      <c r="A196">
        <v>1.9899999999999975E-9</v>
      </c>
      <c r="B196" t="s">
        <v>356</v>
      </c>
      <c r="C196" s="3">
        <v>14</v>
      </c>
      <c r="D196" s="3">
        <v>1</v>
      </c>
      <c r="E196" s="3">
        <v>13</v>
      </c>
      <c r="F196" s="3">
        <v>28</v>
      </c>
      <c r="G196" s="4">
        <v>40.5</v>
      </c>
      <c r="H196" s="4">
        <v>37.65</v>
      </c>
      <c r="I196" s="5">
        <v>21361.071919120001</v>
      </c>
      <c r="J196" s="4">
        <v>13.567567567567567</v>
      </c>
      <c r="K196" s="4">
        <v>13.641304347826086</v>
      </c>
      <c r="L196" s="4">
        <v>7.9181502745398964</v>
      </c>
      <c r="M196" s="4">
        <v>8.3321903213144157</v>
      </c>
      <c r="N196" s="4">
        <v>2.7749999999999999</v>
      </c>
      <c r="O196" s="4">
        <v>11.895161290322578</v>
      </c>
      <c r="P196" s="4">
        <v>1.3227091633466135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-0.39708671919015404</v>
      </c>
      <c r="W196" s="37" t="str">
        <f t="shared" si="56"/>
        <v/>
      </c>
      <c r="X196" s="37">
        <f t="shared" si="57"/>
        <v>-0.46431391697849622</v>
      </c>
      <c r="Y196" t="str">
        <f t="shared" si="65"/>
        <v xml:space="preserve"> </v>
      </c>
      <c r="Z196" s="1">
        <f t="shared" si="58"/>
        <v>76</v>
      </c>
      <c r="AA196" t="str">
        <f t="shared" si="66"/>
        <v xml:space="preserve"> </v>
      </c>
      <c r="AB196" s="1">
        <f t="shared" si="59"/>
        <v>40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356</v>
      </c>
      <c r="AP196" t="s">
        <v>2500</v>
      </c>
      <c r="AQ196">
        <v>39.708671919015401</v>
      </c>
      <c r="AR196">
        <v>46.43139169784962</v>
      </c>
      <c r="AS196">
        <v>7.5697211155378419</v>
      </c>
      <c r="AT196">
        <v>-39.708671919015401</v>
      </c>
      <c r="AU196">
        <v>-46.43139169784962</v>
      </c>
      <c r="AV196" t="s">
        <v>2566</v>
      </c>
    </row>
    <row r="197" spans="1:48" x14ac:dyDescent="0.25">
      <c r="A197">
        <v>1.9999999999999976E-9</v>
      </c>
      <c r="B197" t="s">
        <v>1069</v>
      </c>
      <c r="C197" s="3">
        <v>9</v>
      </c>
      <c r="D197" s="3">
        <v>2</v>
      </c>
      <c r="E197" s="3">
        <v>14</v>
      </c>
      <c r="F197" s="3">
        <v>25</v>
      </c>
      <c r="G197" s="4">
        <v>181.5</v>
      </c>
      <c r="H197" s="4">
        <v>183.94</v>
      </c>
      <c r="I197" s="5">
        <v>32419.794719400001</v>
      </c>
      <c r="J197" s="4">
        <v>25.943582510578281</v>
      </c>
      <c r="K197" s="4">
        <v>23.863518422418267</v>
      </c>
      <c r="L197" s="4" t="s">
        <v>2161</v>
      </c>
      <c r="M197" s="4" t="s">
        <v>2161</v>
      </c>
      <c r="N197" s="4">
        <v>7.09</v>
      </c>
      <c r="O197" s="4">
        <v>22.030981067125634</v>
      </c>
      <c r="P197" s="4">
        <v>0.46536914211155811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1069</v>
      </c>
      <c r="AP197" t="s">
        <v>2167</v>
      </c>
      <c r="AQ197">
        <v>-15.287654692092945</v>
      </c>
      <c r="AR197" t="e">
        <v>#VALUE!</v>
      </c>
      <c r="AS197">
        <v>-1.3265195172338817</v>
      </c>
      <c r="AT197">
        <v>15.287654692092945</v>
      </c>
      <c r="AU197" t="e">
        <v>#VALUE!</v>
      </c>
      <c r="AV197" t="s">
        <v>2567</v>
      </c>
    </row>
    <row r="198" spans="1:48" x14ac:dyDescent="0.25">
      <c r="A198">
        <v>2.0099999999999978E-9</v>
      </c>
      <c r="B198" t="s">
        <v>591</v>
      </c>
      <c r="C198" s="3">
        <v>3</v>
      </c>
      <c r="D198" s="3">
        <v>0</v>
      </c>
      <c r="E198" s="3">
        <v>15</v>
      </c>
      <c r="F198" s="3">
        <v>18</v>
      </c>
      <c r="G198" s="4">
        <v>116.5</v>
      </c>
      <c r="H198" s="4">
        <v>118.06</v>
      </c>
      <c r="I198" s="5">
        <v>9180.3450097000004</v>
      </c>
      <c r="J198" s="4" t="s">
        <v>2161</v>
      </c>
      <c r="K198" s="4" t="s">
        <v>2161</v>
      </c>
      <c r="L198" s="4">
        <v>25.428473485134592</v>
      </c>
      <c r="M198" s="4">
        <v>22.98057350091803</v>
      </c>
      <c r="N198" s="4">
        <v>1.5030000000000001</v>
      </c>
      <c r="O198" s="4">
        <v>20.819935691318335</v>
      </c>
      <c r="P198" s="4">
        <v>3.6024055564966968</v>
      </c>
      <c r="Q198" s="36" t="str">
        <f t="shared" si="50"/>
        <v xml:space="preserve"> </v>
      </c>
      <c r="R198" t="str">
        <f t="shared" si="51"/>
        <v xml:space="preserve"> </v>
      </c>
      <c r="S198" s="37" t="str">
        <f t="shared" si="52"/>
        <v/>
      </c>
      <c r="T198" s="37" t="str">
        <f t="shared" si="53"/>
        <v/>
      </c>
      <c r="U198" s="37" t="str">
        <f t="shared" si="54"/>
        <v xml:space="preserve"> </v>
      </c>
      <c r="V198" s="37" t="str">
        <f t="shared" si="55"/>
        <v xml:space="preserve"> 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 t="str">
        <f t="shared" si="59"/>
        <v xml:space="preserve"> </v>
      </c>
      <c r="AC198" t="str">
        <f t="shared" si="67"/>
        <v xml:space="preserve"> 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3.602405558506697</v>
      </c>
      <c r="AH198" t="str">
        <f t="shared" si="62"/>
        <v xml:space="preserve"> </v>
      </c>
      <c r="AI198">
        <f t="shared" si="70"/>
        <v>35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591</v>
      </c>
      <c r="AP198" t="s">
        <v>2300</v>
      </c>
      <c r="AQ198" t="e">
        <v>#VALUE!</v>
      </c>
      <c r="AR198">
        <v>-72.03107905475359</v>
      </c>
      <c r="AS198">
        <v>-1.3213620193122111</v>
      </c>
      <c r="AT198" t="e">
        <v>#VALUE!</v>
      </c>
      <c r="AU198">
        <v>72.03107905475359</v>
      </c>
      <c r="AV198" t="s">
        <v>2568</v>
      </c>
    </row>
    <row r="199" spans="1:48" x14ac:dyDescent="0.25">
      <c r="A199">
        <v>2.019999999999998E-9</v>
      </c>
      <c r="B199" t="s">
        <v>556</v>
      </c>
      <c r="C199" s="3">
        <v>16</v>
      </c>
      <c r="D199" s="3">
        <v>2</v>
      </c>
      <c r="E199" s="3">
        <v>13</v>
      </c>
      <c r="F199" s="3">
        <v>31</v>
      </c>
      <c r="G199" s="4">
        <v>10.260799407958984</v>
      </c>
      <c r="H199" s="4">
        <v>9.17</v>
      </c>
      <c r="I199" s="5">
        <v>4132.6282468099998</v>
      </c>
      <c r="J199" s="4" t="s">
        <v>2161</v>
      </c>
      <c r="K199" s="4" t="s">
        <v>2161</v>
      </c>
      <c r="L199" s="4">
        <v>8.4584920814712596</v>
      </c>
      <c r="M199" s="4">
        <v>7.8481337579617829</v>
      </c>
      <c r="N199" s="4">
        <v>-0.04</v>
      </c>
      <c r="O199" s="4" t="s">
        <v>119</v>
      </c>
      <c r="P199" s="4">
        <v>0.5997818974918212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 xml:space="preserve"> </v>
      </c>
      <c r="V199" s="37" t="str">
        <f t="shared" si="55"/>
        <v xml:space="preserve"> </v>
      </c>
      <c r="W199" s="37" t="str">
        <f t="shared" si="56"/>
        <v/>
      </c>
      <c r="X199" s="37">
        <f t="shared" si="57"/>
        <v>-0.42775820939379228</v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>
        <f t="shared" si="59"/>
        <v>49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556</v>
      </c>
      <c r="AP199" t="s">
        <v>2417</v>
      </c>
      <c r="AQ199" t="e">
        <v>#VALUE!</v>
      </c>
      <c r="AR199">
        <v>42.77582093937923</v>
      </c>
      <c r="AS199">
        <v>11.895304339792624</v>
      </c>
      <c r="AT199" t="e">
        <v>#VALUE!</v>
      </c>
      <c r="AU199">
        <v>-42.77582093937923</v>
      </c>
      <c r="AV199" t="s">
        <v>2569</v>
      </c>
    </row>
    <row r="200" spans="1:48" x14ac:dyDescent="0.25">
      <c r="A200">
        <v>2.0299999999999982E-9</v>
      </c>
      <c r="B200" t="s">
        <v>825</v>
      </c>
      <c r="C200" s="3">
        <v>16</v>
      </c>
      <c r="D200" s="3">
        <v>2</v>
      </c>
      <c r="E200" s="3">
        <v>11</v>
      </c>
      <c r="F200" s="3">
        <v>29</v>
      </c>
      <c r="G200" s="4">
        <v>225</v>
      </c>
      <c r="H200" s="4">
        <v>241.9</v>
      </c>
      <c r="I200" s="5">
        <v>39506.540018800006</v>
      </c>
      <c r="J200" s="4" t="s">
        <v>2161</v>
      </c>
      <c r="K200" s="4" t="s">
        <v>2161</v>
      </c>
      <c r="L200" s="4" t="s">
        <v>2161</v>
      </c>
      <c r="M200" s="4">
        <v>35.802326024785508</v>
      </c>
      <c r="N200" s="4">
        <v>3.75</v>
      </c>
      <c r="O200" s="4">
        <v>11.940298507462684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 t="str">
        <f t="shared" ref="S200:S263" si="76">IF(ISERROR((IF((G200/H200-1)&gt;($S$5/100),(G200/H200-1)+A200,"")))=TRUE," ",((IF((G200/H200-1)&gt;($S$5/100),(G200/H200-1)+A200,""))))</f>
        <v/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 xml:space="preserve"> </v>
      </c>
      <c r="V200" s="37" t="str">
        <f t="shared" ref="V200:V263" si="79">IF(ISERROR((IF(((J200/$J$6-1))&lt;($V$5/100),((J200/$J$6-1)),"")))=TRUE," ",((IF(((J200/$J$6-1))&lt;($V$5/100),((J200/$J$6-1)),""))))</f>
        <v xml:space="preserve"> </v>
      </c>
      <c r="W200" s="37" t="str">
        <f t="shared" ref="W200:W263" si="80">IF(ISERROR((IF(((L200/$L$6-1))&gt;($W$5/100),((L200/$L$6-1)),"")))=TRUE," ",((IF(((L200/$L$6-1))&gt;($W$5/100),((L200/$L$6-1)),""))))</f>
        <v xml:space="preserve"> </v>
      </c>
      <c r="X200" s="37" t="str">
        <f t="shared" ref="X200:X263" si="81">IF(ISERROR((IF(((L200/$L$6-1))&lt;($X$5/100),((L200/$L$6-1)),"")))=TRUE," ",((IF(((L200/$L$6-1))&lt;($X$5/100),((L200/$L$6-1)),""))))</f>
        <v xml:space="preserve"> 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 t="str">
        <f t="shared" si="67"/>
        <v xml:space="preserve"> 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825</v>
      </c>
      <c r="AP200" t="s">
        <v>2347</v>
      </c>
      <c r="AQ200" t="e">
        <v>#VALUE!</v>
      </c>
      <c r="AR200" t="e">
        <v>#VALUE!</v>
      </c>
      <c r="AS200">
        <v>-6.9863579991732099</v>
      </c>
      <c r="AT200" t="e">
        <v>#VALUE!</v>
      </c>
      <c r="AU200" t="e">
        <v>#VALUE!</v>
      </c>
      <c r="AV200" t="s">
        <v>2570</v>
      </c>
    </row>
    <row r="201" spans="1:48" x14ac:dyDescent="0.25">
      <c r="A201">
        <v>2.0399999999999983E-9</v>
      </c>
      <c r="B201" t="s">
        <v>319</v>
      </c>
      <c r="C201" s="3">
        <v>11</v>
      </c>
      <c r="D201" s="3">
        <v>0</v>
      </c>
      <c r="E201" s="3">
        <v>9</v>
      </c>
      <c r="F201" s="3">
        <v>20</v>
      </c>
      <c r="G201" s="4">
        <v>80</v>
      </c>
      <c r="H201" s="4">
        <v>69.59</v>
      </c>
      <c r="I201" s="5">
        <v>23557.99198065</v>
      </c>
      <c r="J201" s="4">
        <v>26.744811683320524</v>
      </c>
      <c r="K201" s="4">
        <v>24.096260387811636</v>
      </c>
      <c r="L201" s="4">
        <v>19.99081666331254</v>
      </c>
      <c r="M201" s="4">
        <v>18.198667285170632</v>
      </c>
      <c r="N201" s="4">
        <v>2.6019999999999999</v>
      </c>
      <c r="O201" s="4">
        <v>24.497607655502396</v>
      </c>
      <c r="P201" s="4">
        <v>0.39229774392872541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319</v>
      </c>
      <c r="AP201" t="s">
        <v>2363</v>
      </c>
      <c r="AQ201">
        <v>-18.848143385536687</v>
      </c>
      <c r="AR201">
        <v>-35.243736270124828</v>
      </c>
      <c r="AS201">
        <v>14.959045839919515</v>
      </c>
      <c r="AT201">
        <v>18.848143385536687</v>
      </c>
      <c r="AU201">
        <v>35.243736270124828</v>
      </c>
      <c r="AV201" t="s">
        <v>2571</v>
      </c>
    </row>
    <row r="202" spans="1:48" x14ac:dyDescent="0.25">
      <c r="A202">
        <v>2.0499999999999985E-9</v>
      </c>
      <c r="B202" t="s">
        <v>314</v>
      </c>
      <c r="C202" s="3">
        <v>12</v>
      </c>
      <c r="D202" s="3">
        <v>3</v>
      </c>
      <c r="E202" s="3">
        <v>6</v>
      </c>
      <c r="F202" s="3">
        <v>21</v>
      </c>
      <c r="G202" s="4">
        <v>205</v>
      </c>
      <c r="H202" s="4">
        <v>189.58</v>
      </c>
      <c r="I202" s="5">
        <v>53574.888269880001</v>
      </c>
      <c r="J202" s="4">
        <v>16.943426579676469</v>
      </c>
      <c r="K202" s="4">
        <v>15.440625509040562</v>
      </c>
      <c r="L202" s="4">
        <v>12.922784513166658</v>
      </c>
      <c r="M202" s="4">
        <v>12.18719656277116</v>
      </c>
      <c r="N202" s="4">
        <v>11.189</v>
      </c>
      <c r="O202" s="4">
        <v>1.7181818181818187</v>
      </c>
      <c r="P202" s="4">
        <v>2.477582023420192</v>
      </c>
      <c r="Q202" s="36" t="str">
        <f t="shared" si="74"/>
        <v xml:space="preserve"> </v>
      </c>
      <c r="R202" t="str">
        <f t="shared" si="75"/>
        <v xml:space="preserve"> </v>
      </c>
      <c r="S202" s="37" t="str">
        <f t="shared" si="76"/>
        <v/>
      </c>
      <c r="T202" s="37" t="str">
        <f t="shared" si="77"/>
        <v/>
      </c>
      <c r="U202" s="37" t="str">
        <f t="shared" si="78"/>
        <v/>
      </c>
      <c r="V202" s="37">
        <f t="shared" si="79"/>
        <v>-0.24707086539721312</v>
      </c>
      <c r="W202" s="37" t="str">
        <f t="shared" si="80"/>
        <v/>
      </c>
      <c r="X202" s="37">
        <f t="shared" si="81"/>
        <v>-0.12573573655856762</v>
      </c>
      <c r="Y202" t="str">
        <f t="shared" si="65"/>
        <v xml:space="preserve"> </v>
      </c>
      <c r="Z202" s="1">
        <f t="shared" si="82"/>
        <v>127</v>
      </c>
      <c r="AA202" t="str">
        <f t="shared" si="66"/>
        <v xml:space="preserve"> </v>
      </c>
      <c r="AB202" s="1">
        <f t="shared" si="83"/>
        <v>147</v>
      </c>
      <c r="AC202" t="str">
        <f t="shared" si="67"/>
        <v xml:space="preserve"> 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314</v>
      </c>
      <c r="AP202" t="s">
        <v>2191</v>
      </c>
      <c r="AQ202">
        <v>24.707086539721313</v>
      </c>
      <c r="AR202">
        <v>12.573573655856762</v>
      </c>
      <c r="AS202">
        <v>8.1337693849562029</v>
      </c>
      <c r="AT202">
        <v>-24.707086539721313</v>
      </c>
      <c r="AU202">
        <v>-12.573573655856762</v>
      </c>
      <c r="AV202" t="s">
        <v>2572</v>
      </c>
    </row>
    <row r="203" spans="1:48" x14ac:dyDescent="0.25">
      <c r="A203">
        <v>2.0599999999999987E-9</v>
      </c>
      <c r="B203" t="s">
        <v>224</v>
      </c>
      <c r="C203" s="3">
        <v>13</v>
      </c>
      <c r="D203" s="3">
        <v>0</v>
      </c>
      <c r="E203" s="3">
        <v>8</v>
      </c>
      <c r="F203" s="3">
        <v>21</v>
      </c>
      <c r="G203" s="4">
        <v>15.699999809265137</v>
      </c>
      <c r="H203" s="4">
        <v>13.03</v>
      </c>
      <c r="I203" s="5">
        <v>114385.69222999999</v>
      </c>
      <c r="J203" s="4" t="s">
        <v>2161</v>
      </c>
      <c r="K203" s="4">
        <v>24.771863117870719</v>
      </c>
      <c r="L203" s="4">
        <v>11.573789083286766</v>
      </c>
      <c r="M203" s="4">
        <v>8.3700011923688393</v>
      </c>
      <c r="N203" s="4">
        <v>0.26</v>
      </c>
      <c r="O203" s="4">
        <v>2500</v>
      </c>
      <c r="P203" s="4">
        <v>0.31465848042977751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0.20491172955540576</v>
      </c>
      <c r="T203" s="37" t="str">
        <f t="shared" si="77"/>
        <v/>
      </c>
      <c r="U203" s="37" t="str">
        <f t="shared" si="78"/>
        <v xml:space="preserve"> </v>
      </c>
      <c r="V203" s="37" t="str">
        <f t="shared" si="79"/>
        <v xml:space="preserve"> </v>
      </c>
      <c r="W203" s="37" t="str">
        <f t="shared" si="80"/>
        <v/>
      </c>
      <c r="X203" s="37">
        <f t="shared" si="81"/>
        <v>-0.21699923280337208</v>
      </c>
      <c r="Y203" t="str">
        <f t="shared" si="65"/>
        <v xml:space="preserve"> </v>
      </c>
      <c r="Z203" s="1" t="str">
        <f t="shared" si="82"/>
        <v xml:space="preserve"> </v>
      </c>
      <c r="AA203" t="str">
        <f t="shared" si="66"/>
        <v xml:space="preserve"> </v>
      </c>
      <c r="AB203" s="1">
        <f t="shared" si="83"/>
        <v>117</v>
      </c>
      <c r="AC203">
        <f t="shared" si="67"/>
        <v>58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224</v>
      </c>
      <c r="AP203" t="s">
        <v>2507</v>
      </c>
      <c r="AQ203" t="e">
        <v>#VALUE!</v>
      </c>
      <c r="AR203">
        <v>21.69992328033721</v>
      </c>
      <c r="AS203">
        <v>20.491172749540574</v>
      </c>
      <c r="AT203" t="e">
        <v>#VALUE!</v>
      </c>
      <c r="AU203">
        <v>-21.69992328033721</v>
      </c>
      <c r="AV203" t="s">
        <v>2573</v>
      </c>
    </row>
    <row r="204" spans="1:48" x14ac:dyDescent="0.25">
      <c r="A204">
        <v>2.0699999999999988E-9</v>
      </c>
      <c r="B204" t="s">
        <v>440</v>
      </c>
      <c r="C204" s="3">
        <v>16</v>
      </c>
      <c r="D204" s="3">
        <v>2</v>
      </c>
      <c r="E204" s="3">
        <v>12</v>
      </c>
      <c r="F204" s="3">
        <v>30</v>
      </c>
      <c r="G204" s="4">
        <v>75</v>
      </c>
      <c r="H204" s="4">
        <v>67.05</v>
      </c>
      <c r="I204" s="5">
        <v>84092.646030299991</v>
      </c>
      <c r="J204" s="4">
        <v>9.4423320659062107</v>
      </c>
      <c r="K204" s="4">
        <v>10.280588776448941</v>
      </c>
      <c r="L204" s="4">
        <v>8.1868001000371358</v>
      </c>
      <c r="M204" s="4">
        <v>9.1326580716067127</v>
      </c>
      <c r="N204" s="4">
        <v>7.101</v>
      </c>
      <c r="O204" s="4">
        <v>0.15514809590973372</v>
      </c>
      <c r="P204" s="4">
        <v>4.1625652498135715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>
        <f t="shared" si="79"/>
        <v>-0.58040323912150127</v>
      </c>
      <c r="W204" s="37" t="str">
        <f t="shared" si="80"/>
        <v/>
      </c>
      <c r="X204" s="37">
        <f t="shared" si="81"/>
        <v>-0.44613896857068902</v>
      </c>
      <c r="Y204" t="str">
        <f t="shared" si="65"/>
        <v xml:space="preserve"> </v>
      </c>
      <c r="Z204" s="1">
        <f t="shared" si="82"/>
        <v>25</v>
      </c>
      <c r="AA204" t="str">
        <f t="shared" si="66"/>
        <v xml:space="preserve"> </v>
      </c>
      <c r="AB204" s="1">
        <f t="shared" si="83"/>
        <v>44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>
        <f t="shared" si="85"/>
        <v>4.1625652518835716</v>
      </c>
      <c r="AH204" t="str">
        <f t="shared" si="86"/>
        <v xml:space="preserve"> </v>
      </c>
      <c r="AI204">
        <f t="shared" si="70"/>
        <v>20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440</v>
      </c>
      <c r="AP204" t="s">
        <v>2357</v>
      </c>
      <c r="AQ204">
        <v>58.040323912150129</v>
      </c>
      <c r="AR204">
        <v>44.613896857068902</v>
      </c>
      <c r="AS204">
        <v>11.856823266219241</v>
      </c>
      <c r="AT204">
        <v>-58.040323912150129</v>
      </c>
      <c r="AU204">
        <v>-44.613896857068902</v>
      </c>
      <c r="AV204" t="s">
        <v>2574</v>
      </c>
    </row>
    <row r="205" spans="1:48" x14ac:dyDescent="0.25">
      <c r="A205">
        <v>2.079999999999999E-9</v>
      </c>
      <c r="B205" t="s">
        <v>315</v>
      </c>
      <c r="C205" s="3">
        <v>4</v>
      </c>
      <c r="D205" s="3">
        <v>2</v>
      </c>
      <c r="E205" s="3">
        <v>12</v>
      </c>
      <c r="F205" s="3">
        <v>18</v>
      </c>
      <c r="G205" s="4">
        <v>63</v>
      </c>
      <c r="H205" s="4">
        <v>60.21</v>
      </c>
      <c r="I205" s="5">
        <v>36726.370106490001</v>
      </c>
      <c r="J205" s="4">
        <v>16.150751072961373</v>
      </c>
      <c r="K205" s="4">
        <v>16.194190424959658</v>
      </c>
      <c r="L205" s="4">
        <v>13.06705301787934</v>
      </c>
      <c r="M205" s="4">
        <v>13.336880397592413</v>
      </c>
      <c r="N205" s="4">
        <v>3.7280000000000002</v>
      </c>
      <c r="O205" s="4">
        <v>3.2686980609418375</v>
      </c>
      <c r="P205" s="4">
        <v>3.3466201627636605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>
        <f t="shared" si="79"/>
        <v>-0.28229564596242152</v>
      </c>
      <c r="W205" s="37" t="str">
        <f t="shared" si="80"/>
        <v/>
      </c>
      <c r="X205" s="37">
        <f t="shared" si="81"/>
        <v>-0.11597554920251285</v>
      </c>
      <c r="Y205" t="str">
        <f t="shared" si="65"/>
        <v xml:space="preserve"> </v>
      </c>
      <c r="Z205" s="1">
        <f t="shared" si="82"/>
        <v>117</v>
      </c>
      <c r="AA205" t="str">
        <f t="shared" si="66"/>
        <v xml:space="preserve"> </v>
      </c>
      <c r="AB205" s="1">
        <f t="shared" si="83"/>
        <v>154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3.3466201648436606</v>
      </c>
      <c r="AH205" t="str">
        <f t="shared" si="86"/>
        <v xml:space="preserve"> </v>
      </c>
      <c r="AI205">
        <f t="shared" si="70"/>
        <v>54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315</v>
      </c>
      <c r="AP205" t="s">
        <v>2252</v>
      </c>
      <c r="AQ205">
        <v>28.229564596242152</v>
      </c>
      <c r="AR205">
        <v>11.597554920251286</v>
      </c>
      <c r="AS205">
        <v>4.6337817638266054</v>
      </c>
      <c r="AT205">
        <v>-28.229564596242152</v>
      </c>
      <c r="AU205">
        <v>-11.597554920251286</v>
      </c>
      <c r="AV205" t="s">
        <v>2575</v>
      </c>
    </row>
    <row r="206" spans="1:48" x14ac:dyDescent="0.25">
      <c r="A206">
        <v>2.0899999999999992E-9</v>
      </c>
      <c r="B206" t="s">
        <v>1150</v>
      </c>
      <c r="C206" s="3">
        <v>2</v>
      </c>
      <c r="D206" s="3">
        <v>2</v>
      </c>
      <c r="E206" s="3">
        <v>4</v>
      </c>
      <c r="F206" s="3">
        <v>8</v>
      </c>
      <c r="G206" s="4">
        <v>105.5</v>
      </c>
      <c r="H206" s="4">
        <v>95.05</v>
      </c>
      <c r="I206" s="5">
        <v>9795.2214877999995</v>
      </c>
      <c r="J206" s="4">
        <v>13.009854913769503</v>
      </c>
      <c r="K206" s="4">
        <v>11.489181675329386</v>
      </c>
      <c r="L206" s="4" t="s">
        <v>2161</v>
      </c>
      <c r="M206" s="4" t="s">
        <v>2161</v>
      </c>
      <c r="N206" s="4">
        <v>7.306</v>
      </c>
      <c r="O206" s="4">
        <v>6.1918604651162816</v>
      </c>
      <c r="P206" s="4">
        <v>0.83324566017885326</v>
      </c>
      <c r="Q206" s="36" t="str">
        <f t="shared" si="74"/>
        <v xml:space="preserve"> </v>
      </c>
      <c r="R206" t="str">
        <f t="shared" si="75"/>
        <v xml:space="preserve"> </v>
      </c>
      <c r="S206" s="37" t="str">
        <f t="shared" si="76"/>
        <v/>
      </c>
      <c r="T206" s="37" t="str">
        <f t="shared" si="77"/>
        <v/>
      </c>
      <c r="U206" s="37" t="str">
        <f t="shared" si="78"/>
        <v/>
      </c>
      <c r="V206" s="37">
        <f t="shared" si="79"/>
        <v>-0.42187026009945805</v>
      </c>
      <c r="W206" s="37" t="str">
        <f t="shared" si="80"/>
        <v xml:space="preserve"> </v>
      </c>
      <c r="X206" s="37" t="str">
        <f t="shared" si="81"/>
        <v xml:space="preserve"> </v>
      </c>
      <c r="Y206" t="str">
        <f t="shared" si="65"/>
        <v xml:space="preserve"> </v>
      </c>
      <c r="Z206" s="1">
        <f t="shared" si="82"/>
        <v>69</v>
      </c>
      <c r="AA206" t="str">
        <f t="shared" si="66"/>
        <v xml:space="preserve"> </v>
      </c>
      <c r="AB206" s="1" t="str">
        <f t="shared" si="83"/>
        <v xml:space="preserve"> </v>
      </c>
      <c r="AC206" t="str">
        <f t="shared" si="67"/>
        <v xml:space="preserve"> 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1150</v>
      </c>
      <c r="AP206" t="s">
        <v>2341</v>
      </c>
      <c r="AQ206">
        <v>42.187026009945804</v>
      </c>
      <c r="AR206" t="e">
        <v>#VALUE!</v>
      </c>
      <c r="AS206">
        <v>10.994213571804323</v>
      </c>
      <c r="AT206">
        <v>-42.187026009945804</v>
      </c>
      <c r="AU206" t="e">
        <v>#VALUE!</v>
      </c>
      <c r="AV206" t="s">
        <v>2576</v>
      </c>
    </row>
    <row r="207" spans="1:48" x14ac:dyDescent="0.25">
      <c r="A207">
        <v>2.0999999999999994E-9</v>
      </c>
      <c r="B207" t="s">
        <v>291</v>
      </c>
      <c r="C207" s="3">
        <v>9</v>
      </c>
      <c r="D207" s="3">
        <v>0</v>
      </c>
      <c r="E207" s="3">
        <v>5</v>
      </c>
      <c r="F207" s="3">
        <v>14</v>
      </c>
      <c r="G207" s="4">
        <v>52</v>
      </c>
      <c r="H207" s="4">
        <v>40.15</v>
      </c>
      <c r="I207" s="5">
        <v>34181.976804800004</v>
      </c>
      <c r="J207" s="4">
        <v>19.128156264888041</v>
      </c>
      <c r="K207" s="4">
        <v>16.876839007986547</v>
      </c>
      <c r="L207" s="4">
        <v>10.281895900905075</v>
      </c>
      <c r="M207" s="4">
        <v>9.5934925063407892</v>
      </c>
      <c r="N207" s="4">
        <v>2.0990000000000002</v>
      </c>
      <c r="O207" s="4">
        <v>51.007194244604314</v>
      </c>
      <c r="P207" s="4">
        <v>2.3910336239103365</v>
      </c>
      <c r="Q207" s="36" t="str">
        <f t="shared" si="74"/>
        <v xml:space="preserve"> </v>
      </c>
      <c r="R207" t="str">
        <f t="shared" si="75"/>
        <v xml:space="preserve"> </v>
      </c>
      <c r="S207" s="37">
        <f t="shared" si="76"/>
        <v>0.29514321505143221</v>
      </c>
      <c r="T207" s="37" t="str">
        <f t="shared" si="77"/>
        <v/>
      </c>
      <c r="U207" s="37" t="str">
        <f t="shared" si="78"/>
        <v/>
      </c>
      <c r="V207" s="37">
        <f t="shared" si="79"/>
        <v>-0.14998621587298577</v>
      </c>
      <c r="W207" s="37" t="str">
        <f t="shared" si="80"/>
        <v/>
      </c>
      <c r="X207" s="37">
        <f t="shared" si="81"/>
        <v>-0.30439959457441035</v>
      </c>
      <c r="Y207" t="str">
        <f t="shared" si="65"/>
        <v xml:space="preserve"> </v>
      </c>
      <c r="Z207" s="1">
        <f t="shared" si="82"/>
        <v>159</v>
      </c>
      <c r="AA207" t="str">
        <f t="shared" si="66"/>
        <v xml:space="preserve"> </v>
      </c>
      <c r="AB207" s="1">
        <f t="shared" si="83"/>
        <v>85</v>
      </c>
      <c r="AC207">
        <f t="shared" si="67"/>
        <v>7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291</v>
      </c>
      <c r="AP207" t="s">
        <v>2182</v>
      </c>
      <c r="AQ207">
        <v>14.998621587298578</v>
      </c>
      <c r="AR207">
        <v>30.439959457441034</v>
      </c>
      <c r="AS207">
        <v>29.514321295143219</v>
      </c>
      <c r="AT207">
        <v>-14.998621587298578</v>
      </c>
      <c r="AU207">
        <v>-30.439959457441034</v>
      </c>
      <c r="AV207" t="s">
        <v>2577</v>
      </c>
    </row>
    <row r="208" spans="1:48" x14ac:dyDescent="0.25">
      <c r="A208">
        <v>2.1099999999999995E-9</v>
      </c>
      <c r="B208" t="s">
        <v>243</v>
      </c>
      <c r="C208" s="3">
        <v>20</v>
      </c>
      <c r="D208" s="3">
        <v>0</v>
      </c>
      <c r="E208" s="3">
        <v>2</v>
      </c>
      <c r="F208" s="3">
        <v>22</v>
      </c>
      <c r="G208" s="4">
        <v>72</v>
      </c>
      <c r="H208" s="4">
        <v>59.24</v>
      </c>
      <c r="I208" s="5">
        <v>85937.742338800002</v>
      </c>
      <c r="J208" s="4">
        <v>9.348272053021935</v>
      </c>
      <c r="K208" s="4">
        <v>8.6317936762348833</v>
      </c>
      <c r="L208" s="4">
        <v>5.886366101198206</v>
      </c>
      <c r="M208" s="4">
        <v>4.8242300102899343</v>
      </c>
      <c r="N208" s="4">
        <v>6.3369999999999997</v>
      </c>
      <c r="O208" s="4">
        <v>29.326530612244884</v>
      </c>
      <c r="P208" s="4">
        <v>0.59588116137744762</v>
      </c>
      <c r="Q208" s="36">
        <f t="shared" si="74"/>
        <v>90.909090911200906</v>
      </c>
      <c r="R208" t="str">
        <f t="shared" si="75"/>
        <v xml:space="preserve"> </v>
      </c>
      <c r="S208" s="37">
        <f t="shared" si="76"/>
        <v>0.21539500548609719</v>
      </c>
      <c r="T208" s="37" t="str">
        <f t="shared" si="77"/>
        <v/>
      </c>
      <c r="U208" s="37" t="str">
        <f t="shared" si="78"/>
        <v/>
      </c>
      <c r="V208" s="37">
        <f t="shared" si="79"/>
        <v>-0.58458306212062427</v>
      </c>
      <c r="W208" s="37" t="str">
        <f t="shared" si="80"/>
        <v/>
      </c>
      <c r="X208" s="37">
        <f t="shared" si="81"/>
        <v>-0.60177007373547797</v>
      </c>
      <c r="Y208" t="str">
        <f t="shared" si="65"/>
        <v xml:space="preserve"> </v>
      </c>
      <c r="Z208" s="1">
        <f t="shared" si="82"/>
        <v>22</v>
      </c>
      <c r="AA208" t="str">
        <f t="shared" si="66"/>
        <v xml:space="preserve"> </v>
      </c>
      <c r="AB208" s="1">
        <f t="shared" si="83"/>
        <v>16</v>
      </c>
      <c r="AC208">
        <f t="shared" si="67"/>
        <v>43</v>
      </c>
      <c r="AD208" s="1" t="str">
        <f t="shared" si="84"/>
        <v xml:space="preserve"> </v>
      </c>
      <c r="AE208">
        <f t="shared" si="68"/>
        <v>12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243</v>
      </c>
      <c r="AP208" t="s">
        <v>2226</v>
      </c>
      <c r="AQ208">
        <v>58.458306212062425</v>
      </c>
      <c r="AR208">
        <v>60.177007373547795</v>
      </c>
      <c r="AS208">
        <v>21.539500337609716</v>
      </c>
      <c r="AT208">
        <v>-58.458306212062425</v>
      </c>
      <c r="AU208">
        <v>-60.177007373547795</v>
      </c>
      <c r="AV208" t="s">
        <v>2578</v>
      </c>
    </row>
    <row r="209" spans="1:48" x14ac:dyDescent="0.25">
      <c r="A209">
        <v>2.1199999999999997E-9</v>
      </c>
      <c r="B209" t="s">
        <v>572</v>
      </c>
      <c r="C209" s="3">
        <v>10</v>
      </c>
      <c r="D209" s="3">
        <v>0</v>
      </c>
      <c r="E209" s="3">
        <v>0</v>
      </c>
      <c r="F209" s="3">
        <v>10</v>
      </c>
      <c r="G209" s="4">
        <v>2700</v>
      </c>
      <c r="H209" s="4">
        <v>2539.9899999999998</v>
      </c>
      <c r="I209" s="5">
        <v>1671985.4651872301</v>
      </c>
      <c r="J209" s="4">
        <v>26.313232292886074</v>
      </c>
      <c r="K209" s="4">
        <v>23.868048638388238</v>
      </c>
      <c r="L209" s="4">
        <v>16.812772956306425</v>
      </c>
      <c r="M209" s="4">
        <v>14.549052935246213</v>
      </c>
      <c r="N209" s="4">
        <v>96.528999999999996</v>
      </c>
      <c r="O209" s="4">
        <v>85.829242467994987</v>
      </c>
      <c r="P209" s="4">
        <v>0</v>
      </c>
      <c r="Q209" s="36">
        <f t="shared" si="74"/>
        <v>100.00000000212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>
        <f t="shared" si="68"/>
        <v>1</v>
      </c>
      <c r="AF209" t="str">
        <f t="shared" si="69"/>
        <v xml:space="preserve"> </v>
      </c>
      <c r="AG209" t="str">
        <f t="shared" si="85"/>
        <v xml:space="preserve"> </v>
      </c>
      <c r="AH209" t="str">
        <f t="shared" si="86"/>
        <v xml:space="preserve"> </v>
      </c>
      <c r="AI209" t="str">
        <f t="shared" si="70"/>
        <v xml:space="preserve"> </v>
      </c>
      <c r="AJ209" t="str">
        <f t="shared" si="71"/>
        <v xml:space="preserve"> </v>
      </c>
      <c r="AK209">
        <f t="shared" si="87"/>
        <v>85.829242470114991</v>
      </c>
      <c r="AL209" t="str">
        <f t="shared" si="88"/>
        <v xml:space="preserve"> </v>
      </c>
      <c r="AM209">
        <f t="shared" si="72"/>
        <v>11</v>
      </c>
      <c r="AN209" t="str">
        <f t="shared" si="73"/>
        <v xml:space="preserve"> </v>
      </c>
      <c r="AO209" t="s">
        <v>572</v>
      </c>
      <c r="AP209" t="s">
        <v>2415</v>
      </c>
      <c r="AQ209">
        <v>-16.930298164417245</v>
      </c>
      <c r="AR209">
        <v>-13.743338752395617</v>
      </c>
      <c r="AS209">
        <v>6.2996311009098527</v>
      </c>
      <c r="AT209">
        <v>16.930298164417245</v>
      </c>
      <c r="AU209">
        <v>13.743338752395617</v>
      </c>
      <c r="AV209" t="s">
        <v>2579</v>
      </c>
    </row>
    <row r="210" spans="1:48" x14ac:dyDescent="0.25">
      <c r="A210">
        <v>2.1299999999999999E-9</v>
      </c>
      <c r="B210" t="s">
        <v>539</v>
      </c>
      <c r="C210" s="3">
        <v>44</v>
      </c>
      <c r="D210" s="3">
        <v>0</v>
      </c>
      <c r="E210" s="3">
        <v>1</v>
      </c>
      <c r="F210" s="3">
        <v>45</v>
      </c>
      <c r="G210" s="4">
        <v>2800</v>
      </c>
      <c r="H210" s="4">
        <v>2446.61</v>
      </c>
      <c r="I210" s="5">
        <v>1671985.4651872301</v>
      </c>
      <c r="J210" s="4">
        <v>25.345854613639428</v>
      </c>
      <c r="K210" s="4">
        <v>22.99056550583548</v>
      </c>
      <c r="L210" s="4">
        <v>16.812772956306425</v>
      </c>
      <c r="M210" s="4">
        <v>14.549052935246213</v>
      </c>
      <c r="N210" s="4">
        <v>96.528999999999996</v>
      </c>
      <c r="O210" s="4">
        <v>85.829242467994987</v>
      </c>
      <c r="P210" s="4">
        <v>0</v>
      </c>
      <c r="Q210" s="36">
        <f t="shared" si="74"/>
        <v>97.777777779907765</v>
      </c>
      <c r="R210" t="str">
        <f t="shared" si="75"/>
        <v xml:space="preserve"> </v>
      </c>
      <c r="S210" s="37" t="str">
        <f t="shared" si="76"/>
        <v/>
      </c>
      <c r="T210" s="37" t="str">
        <f t="shared" si="77"/>
        <v/>
      </c>
      <c r="U210" s="37" t="str">
        <f t="shared" si="78"/>
        <v/>
      </c>
      <c r="V210" s="37" t="str">
        <f t="shared" si="79"/>
        <v/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>
        <f t="shared" si="68"/>
        <v>5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>
        <f t="shared" si="87"/>
        <v>85.829242470124981</v>
      </c>
      <c r="AL210" t="str">
        <f t="shared" si="88"/>
        <v xml:space="preserve"> </v>
      </c>
      <c r="AM210">
        <f t="shared" si="72"/>
        <v>10</v>
      </c>
      <c r="AN210" t="str">
        <f t="shared" si="73"/>
        <v xml:space="preserve"> </v>
      </c>
      <c r="AO210" t="s">
        <v>539</v>
      </c>
      <c r="AP210" t="s">
        <v>2415</v>
      </c>
      <c r="AQ210">
        <v>-12.631481538133983</v>
      </c>
      <c r="AR210">
        <v>-13.743338752395617</v>
      </c>
      <c r="AS210">
        <v>14.44406750565066</v>
      </c>
      <c r="AT210">
        <v>12.631481538133983</v>
      </c>
      <c r="AU210">
        <v>13.743338752395617</v>
      </c>
      <c r="AV210" t="s">
        <v>2579</v>
      </c>
    </row>
    <row r="211" spans="1:48" x14ac:dyDescent="0.25">
      <c r="A211">
        <v>2.1400000000000001E-9</v>
      </c>
      <c r="B211" t="s">
        <v>316</v>
      </c>
      <c r="C211" s="3">
        <v>2</v>
      </c>
      <c r="D211" s="3">
        <v>2</v>
      </c>
      <c r="E211" s="3">
        <v>10</v>
      </c>
      <c r="F211" s="3">
        <v>14</v>
      </c>
      <c r="G211" s="4">
        <v>122.5</v>
      </c>
      <c r="H211" s="4">
        <v>124.95</v>
      </c>
      <c r="I211" s="5">
        <v>18051.803389200002</v>
      </c>
      <c r="J211" s="4">
        <v>20.656306827574806</v>
      </c>
      <c r="K211" s="4">
        <v>19.390130353817504</v>
      </c>
      <c r="L211" s="4">
        <v>12.973311671087533</v>
      </c>
      <c r="M211" s="4">
        <v>12.161975630983463</v>
      </c>
      <c r="N211" s="4">
        <v>6.0490000000000004</v>
      </c>
      <c r="O211" s="4">
        <v>14.781783681214419</v>
      </c>
      <c r="P211" s="4">
        <v>2.6082432973189271</v>
      </c>
      <c r="Q211" s="36" t="str">
        <f t="shared" si="74"/>
        <v xml:space="preserve"> </v>
      </c>
      <c r="R211" t="str">
        <f t="shared" si="75"/>
        <v xml:space="preserve"> </v>
      </c>
      <c r="S211" s="37" t="str">
        <f t="shared" si="76"/>
        <v/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-0.12231742617364438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150</v>
      </c>
      <c r="AC211" t="str">
        <f t="shared" si="67"/>
        <v xml:space="preserve"> 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 t="str">
        <f t="shared" si="85"/>
        <v xml:space="preserve"> </v>
      </c>
      <c r="AH211" t="str">
        <f t="shared" si="86"/>
        <v xml:space="preserve"> </v>
      </c>
      <c r="AI211" t="str">
        <f t="shared" si="70"/>
        <v xml:space="preserve"> 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316</v>
      </c>
      <c r="AP211" t="s">
        <v>2212</v>
      </c>
      <c r="AQ211">
        <v>8.2078518731804717</v>
      </c>
      <c r="AR211">
        <v>12.231742617364439</v>
      </c>
      <c r="AS211">
        <v>-1.9607843137254943</v>
      </c>
      <c r="AT211">
        <v>-8.2078518731804717</v>
      </c>
      <c r="AU211">
        <v>-12.231742617364439</v>
      </c>
      <c r="AV211" t="s">
        <v>2580</v>
      </c>
    </row>
    <row r="212" spans="1:48" x14ac:dyDescent="0.25">
      <c r="A212">
        <v>2.1500000000000002E-9</v>
      </c>
      <c r="B212" t="s">
        <v>611</v>
      </c>
      <c r="C212" s="3">
        <v>29</v>
      </c>
      <c r="D212" s="3">
        <v>0</v>
      </c>
      <c r="E212" s="3">
        <v>9</v>
      </c>
      <c r="F212" s="3">
        <v>38</v>
      </c>
      <c r="G212" s="4">
        <v>234</v>
      </c>
      <c r="H212" s="4">
        <v>193.56</v>
      </c>
      <c r="I212" s="5">
        <v>57141.955150320005</v>
      </c>
      <c r="J212" s="4">
        <v>24.137673026561917</v>
      </c>
      <c r="K212" s="4">
        <v>20.626598465473144</v>
      </c>
      <c r="L212" s="4">
        <v>18.133142460812874</v>
      </c>
      <c r="M212" s="4">
        <v>16.09082028557361</v>
      </c>
      <c r="N212" s="4">
        <v>8.0190000000000001</v>
      </c>
      <c r="O212" s="4">
        <v>25.296874999999996</v>
      </c>
      <c r="P212" s="4">
        <v>0.37249431700764618</v>
      </c>
      <c r="Q212" s="36" t="str">
        <f t="shared" si="74"/>
        <v xml:space="preserve"> </v>
      </c>
      <c r="R212" t="str">
        <f t="shared" si="75"/>
        <v xml:space="preserve"> </v>
      </c>
      <c r="S212" s="37">
        <f t="shared" si="76"/>
        <v>0.20892746650213884</v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>
        <f t="shared" si="67"/>
        <v>55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 t="str">
        <f t="shared" si="85"/>
        <v xml:space="preserve"> </v>
      </c>
      <c r="AH212" t="str">
        <f t="shared" si="86"/>
        <v xml:space="preserve"> </v>
      </c>
      <c r="AI212" t="str">
        <f t="shared" si="70"/>
        <v xml:space="preserve"> 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611</v>
      </c>
      <c r="AP212" t="s">
        <v>2334</v>
      </c>
      <c r="AQ212">
        <v>-7.2625845648827569</v>
      </c>
      <c r="AR212">
        <v>-22.676025598266357</v>
      </c>
      <c r="AS212">
        <v>20.892746435213883</v>
      </c>
      <c r="AT212">
        <v>7.2625845648827569</v>
      </c>
      <c r="AU212">
        <v>22.676025598266357</v>
      </c>
      <c r="AV212" t="s">
        <v>2581</v>
      </c>
    </row>
    <row r="213" spans="1:48" x14ac:dyDescent="0.25">
      <c r="A213">
        <v>2.1600000000000004E-9</v>
      </c>
      <c r="B213" t="s">
        <v>313</v>
      </c>
      <c r="C213" s="3">
        <v>4</v>
      </c>
      <c r="D213" s="3">
        <v>1</v>
      </c>
      <c r="E213" s="3">
        <v>16</v>
      </c>
      <c r="F213" s="3">
        <v>21</v>
      </c>
      <c r="G213" s="4">
        <v>36</v>
      </c>
      <c r="H213" s="4">
        <v>32.29</v>
      </c>
      <c r="I213" s="5">
        <v>12192.778331580001</v>
      </c>
      <c r="J213" s="4" t="s">
        <v>2161</v>
      </c>
      <c r="K213" s="4">
        <v>18.34659090909091</v>
      </c>
      <c r="L213" s="4" t="s">
        <v>2161</v>
      </c>
      <c r="M213" s="4">
        <v>7.2573351202893699</v>
      </c>
      <c r="N213" s="4">
        <v>1.76</v>
      </c>
      <c r="O213" s="4" t="s">
        <v>119</v>
      </c>
      <c r="P213" s="4">
        <v>0.2973056673892846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 xml:space="preserve"> </v>
      </c>
      <c r="V213" s="37" t="str">
        <f t="shared" si="79"/>
        <v xml:space="preserve"> </v>
      </c>
      <c r="W213" s="37" t="str">
        <f t="shared" si="80"/>
        <v xml:space="preserve"> </v>
      </c>
      <c r="X213" s="37" t="str">
        <f t="shared" si="81"/>
        <v xml:space="preserve"> 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 t="str">
        <f t="shared" si="85"/>
        <v xml:space="preserve"> </v>
      </c>
      <c r="AH213" t="str">
        <f t="shared" si="86"/>
        <v xml:space="preserve"> </v>
      </c>
      <c r="AI213" t="str">
        <f t="shared" si="70"/>
        <v xml:space="preserve"> 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313</v>
      </c>
      <c r="AP213" t="s">
        <v>2263</v>
      </c>
      <c r="AQ213" t="e">
        <v>#VALUE!</v>
      </c>
      <c r="AR213" t="e">
        <v>#VALUE!</v>
      </c>
      <c r="AS213">
        <v>11.48962527098174</v>
      </c>
      <c r="AT213" t="e">
        <v>#VALUE!</v>
      </c>
      <c r="AU213" t="e">
        <v>#VALUE!</v>
      </c>
      <c r="AV213" t="s">
        <v>2582</v>
      </c>
    </row>
    <row r="214" spans="1:48" x14ac:dyDescent="0.25">
      <c r="A214">
        <v>2.1700000000000006E-9</v>
      </c>
      <c r="B214" t="s">
        <v>618</v>
      </c>
      <c r="C214" s="3">
        <v>3</v>
      </c>
      <c r="D214" s="3">
        <v>1</v>
      </c>
      <c r="E214" s="3">
        <v>6</v>
      </c>
      <c r="F214" s="3">
        <v>10</v>
      </c>
      <c r="G214" s="4">
        <v>140</v>
      </c>
      <c r="H214" s="4">
        <v>142.36000000000001</v>
      </c>
      <c r="I214" s="5">
        <v>27353.713085800002</v>
      </c>
      <c r="J214" s="4">
        <v>26.236638407666792</v>
      </c>
      <c r="K214" s="4">
        <v>23.487873288236266</v>
      </c>
      <c r="L214" s="4">
        <v>18.675503762299826</v>
      </c>
      <c r="M214" s="4">
        <v>16.801794132963028</v>
      </c>
      <c r="N214" s="4">
        <v>5.4260000000000002</v>
      </c>
      <c r="O214" s="4">
        <v>5.5642023346303597</v>
      </c>
      <c r="P214" s="4">
        <v>1.8474290531048045</v>
      </c>
      <c r="Q214" s="36" t="str">
        <f t="shared" si="74"/>
        <v xml:space="preserve"> </v>
      </c>
      <c r="R214" t="str">
        <f t="shared" si="75"/>
        <v xml:space="preserve"> </v>
      </c>
      <c r="S214" s="37" t="str">
        <f t="shared" si="76"/>
        <v/>
      </c>
      <c r="T214" s="37" t="str">
        <f t="shared" si="77"/>
        <v/>
      </c>
      <c r="U214" s="37" t="str">
        <f t="shared" si="78"/>
        <v/>
      </c>
      <c r="V214" s="37" t="str">
        <f t="shared" si="79"/>
        <v/>
      </c>
      <c r="W214" s="37" t="str">
        <f t="shared" si="80"/>
        <v/>
      </c>
      <c r="X214" s="37" t="str">
        <f t="shared" si="81"/>
        <v/>
      </c>
      <c r="Y214" t="str">
        <f t="shared" si="65"/>
        <v xml:space="preserve"> </v>
      </c>
      <c r="Z214" s="1" t="str">
        <f t="shared" si="82"/>
        <v xml:space="preserve"> </v>
      </c>
      <c r="AA214" t="str">
        <f t="shared" si="66"/>
        <v xml:space="preserve"> </v>
      </c>
      <c r="AB214" s="1" t="str">
        <f t="shared" si="83"/>
        <v xml:space="preserve"> </v>
      </c>
      <c r="AC214" t="str">
        <f t="shared" si="67"/>
        <v xml:space="preserve"> 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 t="str">
        <f t="shared" si="85"/>
        <v xml:space="preserve"> </v>
      </c>
      <c r="AH214" t="str">
        <f t="shared" si="86"/>
        <v xml:space="preserve"> </v>
      </c>
      <c r="AI214" t="str">
        <f t="shared" si="70"/>
        <v xml:space="preserve"> 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618</v>
      </c>
      <c r="AP214" t="s">
        <v>2311</v>
      </c>
      <c r="AQ214">
        <v>-16.589931548238248</v>
      </c>
      <c r="AR214">
        <v>-26.345258829544882</v>
      </c>
      <c r="AS214">
        <v>-1.6577690362461484</v>
      </c>
      <c r="AT214">
        <v>16.589931548238248</v>
      </c>
      <c r="AU214">
        <v>26.345258829544882</v>
      </c>
      <c r="AV214" t="s">
        <v>2583</v>
      </c>
    </row>
    <row r="215" spans="1:48" x14ac:dyDescent="0.25">
      <c r="A215">
        <v>2.1800000000000007E-9</v>
      </c>
      <c r="B215" t="s">
        <v>532</v>
      </c>
      <c r="C215" s="3">
        <v>17</v>
      </c>
      <c r="D215" s="3">
        <v>1</v>
      </c>
      <c r="E215" s="3">
        <v>7</v>
      </c>
      <c r="F215" s="3">
        <v>25</v>
      </c>
      <c r="G215" s="4">
        <v>410</v>
      </c>
      <c r="H215" s="4">
        <v>357.53</v>
      </c>
      <c r="I215" s="5">
        <v>126695.62184083</v>
      </c>
      <c r="J215" s="4">
        <v>7.9868200603149777</v>
      </c>
      <c r="K215" s="4">
        <v>9.9344244074578345</v>
      </c>
      <c r="L215" s="4">
        <v>10.779499396486209</v>
      </c>
      <c r="M215" s="4">
        <v>14.331448558692422</v>
      </c>
      <c r="N215" s="4">
        <v>44.765000000000001</v>
      </c>
      <c r="O215" s="4">
        <v>80.941794664510908</v>
      </c>
      <c r="P215" s="4">
        <v>1.5117612508041285</v>
      </c>
      <c r="Q215" s="36" t="str">
        <f t="shared" si="74"/>
        <v xml:space="preserve"> 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>
        <f t="shared" si="79"/>
        <v>-0.6450830363054012</v>
      </c>
      <c r="W215" s="37" t="str">
        <f t="shared" si="80"/>
        <v/>
      </c>
      <c r="X215" s="37">
        <f t="shared" si="81"/>
        <v>-0.27073525906631035</v>
      </c>
      <c r="Y215" t="str">
        <f t="shared" si="65"/>
        <v xml:space="preserve"> </v>
      </c>
      <c r="Z215" s="1">
        <f t="shared" si="82"/>
        <v>9</v>
      </c>
      <c r="AA215" t="str">
        <f t="shared" si="66"/>
        <v xml:space="preserve"> </v>
      </c>
      <c r="AB215" s="1">
        <f t="shared" si="83"/>
        <v>96</v>
      </c>
      <c r="AC215" t="str">
        <f t="shared" si="67"/>
        <v xml:space="preserve"> </v>
      </c>
      <c r="AD215" s="1" t="str">
        <f t="shared" si="84"/>
        <v xml:space="preserve"> </v>
      </c>
      <c r="AE215" t="str">
        <f t="shared" si="68"/>
        <v xml:space="preserve"> 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>
        <f t="shared" si="87"/>
        <v>80.94179466669091</v>
      </c>
      <c r="AL215" t="str">
        <f t="shared" si="88"/>
        <v xml:space="preserve"> </v>
      </c>
      <c r="AM215">
        <f t="shared" si="72"/>
        <v>14</v>
      </c>
      <c r="AN215" t="str">
        <f t="shared" si="73"/>
        <v xml:space="preserve"> </v>
      </c>
      <c r="AO215" t="s">
        <v>532</v>
      </c>
      <c r="AP215" t="s">
        <v>2246</v>
      </c>
      <c r="AQ215">
        <v>64.508303630540127</v>
      </c>
      <c r="AR215">
        <v>27.073525906631033</v>
      </c>
      <c r="AS215">
        <v>14.675691550359415</v>
      </c>
      <c r="AT215">
        <v>-64.508303630540127</v>
      </c>
      <c r="AU215">
        <v>-27.073525906631033</v>
      </c>
      <c r="AV215" t="s">
        <v>2584</v>
      </c>
    </row>
    <row r="216" spans="1:48" x14ac:dyDescent="0.25">
      <c r="A216">
        <v>2.1900000000000009E-9</v>
      </c>
      <c r="B216" t="s">
        <v>317</v>
      </c>
      <c r="C216" s="3">
        <v>7</v>
      </c>
      <c r="D216" s="3">
        <v>3</v>
      </c>
      <c r="E216" s="3">
        <v>10</v>
      </c>
      <c r="F216" s="3">
        <v>20</v>
      </c>
      <c r="G216" s="4">
        <v>461</v>
      </c>
      <c r="H216" s="4">
        <v>442.57</v>
      </c>
      <c r="I216" s="5">
        <v>23062.38687265</v>
      </c>
      <c r="J216" s="4">
        <v>22.306955645161292</v>
      </c>
      <c r="K216" s="4">
        <v>19.494758171086247</v>
      </c>
      <c r="L216" s="4">
        <v>14.500799884659745</v>
      </c>
      <c r="M216" s="4">
        <v>13.034480917459062</v>
      </c>
      <c r="N216" s="4">
        <v>19.84</v>
      </c>
      <c r="O216" s="4">
        <v>22.620519159456119</v>
      </c>
      <c r="P216" s="4">
        <v>1.4359310391576474</v>
      </c>
      <c r="Q216" s="36" t="str">
        <f t="shared" si="74"/>
        <v xml:space="preserve"> </v>
      </c>
      <c r="R216" t="str">
        <f t="shared" si="75"/>
        <v xml:space="preserve"> </v>
      </c>
      <c r="S216" s="37" t="str">
        <f t="shared" si="76"/>
        <v/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 t="str">
        <f t="shared" si="67"/>
        <v xml:space="preserve"> </v>
      </c>
      <c r="AD216" s="1" t="str">
        <f t="shared" si="84"/>
        <v xml:space="preserve"> </v>
      </c>
      <c r="AE216" t="str">
        <f t="shared" si="68"/>
        <v xml:space="preserve"> 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317</v>
      </c>
      <c r="AP216" t="s">
        <v>2547</v>
      </c>
      <c r="AQ216">
        <v>0.87272647859668595</v>
      </c>
      <c r="AR216">
        <v>1.8978369750197177</v>
      </c>
      <c r="AS216">
        <v>4.1643129900354792</v>
      </c>
      <c r="AT216">
        <v>-0.87272647859668595</v>
      </c>
      <c r="AU216">
        <v>-1.8978369750197177</v>
      </c>
      <c r="AV216" t="s">
        <v>2585</v>
      </c>
    </row>
    <row r="217" spans="1:48" x14ac:dyDescent="0.25">
      <c r="A217">
        <v>2.2000000000000011E-9</v>
      </c>
      <c r="B217" t="s">
        <v>318</v>
      </c>
      <c r="C217" s="3">
        <v>16</v>
      </c>
      <c r="D217" s="3">
        <v>4</v>
      </c>
      <c r="E217" s="3">
        <v>7</v>
      </c>
      <c r="F217" s="3">
        <v>27</v>
      </c>
      <c r="G217" s="4">
        <v>25</v>
      </c>
      <c r="H217" s="4">
        <v>23.49</v>
      </c>
      <c r="I217" s="5">
        <v>20899.497101939996</v>
      </c>
      <c r="J217" s="4">
        <v>24.316770186335404</v>
      </c>
      <c r="K217" s="4">
        <v>16.518987341772153</v>
      </c>
      <c r="L217" s="4">
        <v>10.671918359597493</v>
      </c>
      <c r="M217" s="4">
        <v>8.9345680986498248</v>
      </c>
      <c r="N217" s="4">
        <v>0.96599999999999997</v>
      </c>
      <c r="O217" s="4">
        <v>48.615384615384606</v>
      </c>
      <c r="P217" s="4">
        <v>0.76628352490421459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>
        <f t="shared" si="81"/>
        <v>-0.27801343165209857</v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>
        <f t="shared" si="83"/>
        <v>93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 t="str">
        <f t="shared" si="85"/>
        <v xml:space="preserve"> </v>
      </c>
      <c r="AH217" t="str">
        <f t="shared" si="86"/>
        <v xml:space="preserve"> </v>
      </c>
      <c r="AI217" t="str">
        <f t="shared" si="70"/>
        <v xml:space="preserve"> 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318</v>
      </c>
      <c r="AP217" t="s">
        <v>2417</v>
      </c>
      <c r="AQ217">
        <v>-8.058453504875196</v>
      </c>
      <c r="AR217">
        <v>27.801343165209857</v>
      </c>
      <c r="AS217">
        <v>6.4282673478075925</v>
      </c>
      <c r="AT217">
        <v>8.058453504875196</v>
      </c>
      <c r="AU217">
        <v>-27.801343165209857</v>
      </c>
      <c r="AV217" t="s">
        <v>2586</v>
      </c>
    </row>
    <row r="218" spans="1:48" x14ac:dyDescent="0.25">
      <c r="A218">
        <v>2.2100000000000013E-9</v>
      </c>
      <c r="B218" t="s">
        <v>441</v>
      </c>
      <c r="C218" s="3">
        <v>11</v>
      </c>
      <c r="D218" s="3">
        <v>0</v>
      </c>
      <c r="E218" s="3">
        <v>5</v>
      </c>
      <c r="F218" s="3">
        <v>16</v>
      </c>
      <c r="G218" s="4">
        <v>112</v>
      </c>
      <c r="H218" s="4">
        <v>92.87</v>
      </c>
      <c r="I218" s="5">
        <v>12775.99746079</v>
      </c>
      <c r="J218" s="4">
        <v>20.523756906077349</v>
      </c>
      <c r="K218" s="4">
        <v>18.213375171602276</v>
      </c>
      <c r="L218" s="4">
        <v>13.64063670537805</v>
      </c>
      <c r="M218" s="4">
        <v>12.338181459071624</v>
      </c>
      <c r="N218" s="4">
        <v>4.5250000000000004</v>
      </c>
      <c r="O218" s="4">
        <v>20.989304812834227</v>
      </c>
      <c r="P218" s="4">
        <v>2.8642188004737803</v>
      </c>
      <c r="Q218" s="36" t="str">
        <f t="shared" si="74"/>
        <v xml:space="preserve"> </v>
      </c>
      <c r="R218" t="str">
        <f t="shared" si="75"/>
        <v xml:space="preserve"> </v>
      </c>
      <c r="S218" s="37">
        <f t="shared" si="76"/>
        <v>0.20598686556738113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57</v>
      </c>
      <c r="AD218" s="1" t="str">
        <f t="shared" si="84"/>
        <v xml:space="preserve"> </v>
      </c>
      <c r="AE218" t="str">
        <f t="shared" si="68"/>
        <v xml:space="preserve"> 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441</v>
      </c>
      <c r="AP218" t="s">
        <v>2587</v>
      </c>
      <c r="AQ218">
        <v>8.7968749802564421</v>
      </c>
      <c r="AR218">
        <v>7.7170930928320285</v>
      </c>
      <c r="AS218">
        <v>20.598686335738115</v>
      </c>
      <c r="AT218">
        <v>-8.7968749802564421</v>
      </c>
      <c r="AU218">
        <v>-7.7170930928320285</v>
      </c>
      <c r="AV218" t="s">
        <v>2588</v>
      </c>
    </row>
    <row r="219" spans="1:48" x14ac:dyDescent="0.25">
      <c r="A219">
        <v>2.2200000000000014E-9</v>
      </c>
      <c r="B219" t="s">
        <v>442</v>
      </c>
      <c r="C219" s="3">
        <v>9</v>
      </c>
      <c r="D219" s="3">
        <v>0</v>
      </c>
      <c r="E219" s="3">
        <v>8</v>
      </c>
      <c r="F219" s="3">
        <v>17</v>
      </c>
      <c r="G219" s="4">
        <v>18</v>
      </c>
      <c r="H219" s="4">
        <v>13.68</v>
      </c>
      <c r="I219" s="5">
        <v>20197.509704640001</v>
      </c>
      <c r="J219" s="4">
        <v>9.4150034411562284</v>
      </c>
      <c r="K219" s="4">
        <v>9.8843930635838131</v>
      </c>
      <c r="L219" s="4" t="s">
        <v>2161</v>
      </c>
      <c r="M219" s="4" t="s">
        <v>2161</v>
      </c>
      <c r="N219" s="4">
        <v>1.4530000000000001</v>
      </c>
      <c r="O219" s="4">
        <v>110.57971014492753</v>
      </c>
      <c r="P219" s="4">
        <v>4.4152046783625734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0.31578947590421064</v>
      </c>
      <c r="T219" s="37" t="str">
        <f t="shared" si="77"/>
        <v/>
      </c>
      <c r="U219" s="37" t="str">
        <f t="shared" si="78"/>
        <v/>
      </c>
      <c r="V219" s="37">
        <f t="shared" si="79"/>
        <v>-0.58161766394201364</v>
      </c>
      <c r="W219" s="37" t="str">
        <f t="shared" si="80"/>
        <v xml:space="preserve"> </v>
      </c>
      <c r="X219" s="37" t="str">
        <f t="shared" si="81"/>
        <v xml:space="preserve"> </v>
      </c>
      <c r="Y219" t="str">
        <f t="shared" si="65"/>
        <v xml:space="preserve"> </v>
      </c>
      <c r="Z219" s="1">
        <f t="shared" si="82"/>
        <v>23</v>
      </c>
      <c r="AA219" t="str">
        <f t="shared" si="66"/>
        <v xml:space="preserve"> </v>
      </c>
      <c r="AB219" s="1" t="str">
        <f t="shared" si="83"/>
        <v xml:space="preserve"> </v>
      </c>
      <c r="AC219">
        <f t="shared" si="67"/>
        <v>4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4.4152046805825735</v>
      </c>
      <c r="AH219" t="str">
        <f t="shared" si="86"/>
        <v xml:space="preserve"> </v>
      </c>
      <c r="AI219">
        <f t="shared" si="70"/>
        <v>13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442</v>
      </c>
      <c r="AP219" t="s">
        <v>2167</v>
      </c>
      <c r="AQ219">
        <v>58.161766394201365</v>
      </c>
      <c r="AR219" t="e">
        <v>#VALUE!</v>
      </c>
      <c r="AS219">
        <v>31.578947368421062</v>
      </c>
      <c r="AT219">
        <v>-58.161766394201365</v>
      </c>
      <c r="AU219" t="e">
        <v>#VALUE!</v>
      </c>
      <c r="AV219" t="s">
        <v>2589</v>
      </c>
    </row>
    <row r="220" spans="1:48" x14ac:dyDescent="0.25">
      <c r="A220">
        <v>2.2300000000000016E-9</v>
      </c>
      <c r="B220" t="s">
        <v>332</v>
      </c>
      <c r="C220" s="3">
        <v>7</v>
      </c>
      <c r="D220" s="3">
        <v>1</v>
      </c>
      <c r="E220" s="3">
        <v>4</v>
      </c>
      <c r="F220" s="3">
        <v>12</v>
      </c>
      <c r="G220" s="4">
        <v>22.5</v>
      </c>
      <c r="H220" s="4">
        <v>18.61</v>
      </c>
      <c r="I220" s="5">
        <v>6497.0383570099993</v>
      </c>
      <c r="J220" s="4">
        <v>11.778481012658228</v>
      </c>
      <c r="K220" s="4">
        <v>11.044510385756675</v>
      </c>
      <c r="L220" s="4">
        <v>10.073737995824635</v>
      </c>
      <c r="M220" s="4">
        <v>9.1779752734189248</v>
      </c>
      <c r="N220" s="4">
        <v>1.58</v>
      </c>
      <c r="O220" s="4">
        <v>8.9655172413793185</v>
      </c>
      <c r="P220" s="4">
        <v>3.2563138097796887</v>
      </c>
      <c r="Q220" s="36" t="str">
        <f t="shared" si="74"/>
        <v xml:space="preserve"> </v>
      </c>
      <c r="R220" t="str">
        <f t="shared" si="75"/>
        <v xml:space="preserve"> </v>
      </c>
      <c r="S220" s="37">
        <f t="shared" si="76"/>
        <v>0.20902740685117152</v>
      </c>
      <c r="T220" s="37" t="str">
        <f t="shared" si="77"/>
        <v/>
      </c>
      <c r="U220" s="37" t="str">
        <f t="shared" si="78"/>
        <v/>
      </c>
      <c r="V220" s="37">
        <f t="shared" si="79"/>
        <v>-0.47658984597403342</v>
      </c>
      <c r="W220" s="37" t="str">
        <f t="shared" si="80"/>
        <v/>
      </c>
      <c r="X220" s="37">
        <f t="shared" si="81"/>
        <v>-0.31848208719658821</v>
      </c>
      <c r="Y220" t="str">
        <f t="shared" si="65"/>
        <v xml:space="preserve"> </v>
      </c>
      <c r="Z220" s="1">
        <f t="shared" si="82"/>
        <v>53</v>
      </c>
      <c r="AA220" t="str">
        <f t="shared" si="66"/>
        <v xml:space="preserve"> </v>
      </c>
      <c r="AB220" s="1">
        <f t="shared" si="83"/>
        <v>83</v>
      </c>
      <c r="AC220">
        <f t="shared" si="67"/>
        <v>54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3.2563138120096888</v>
      </c>
      <c r="AH220" t="str">
        <f t="shared" si="86"/>
        <v xml:space="preserve"> </v>
      </c>
      <c r="AI220">
        <f t="shared" si="70"/>
        <v>61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332</v>
      </c>
      <c r="AP220" t="s">
        <v>2590</v>
      </c>
      <c r="AQ220">
        <v>47.658984597403339</v>
      </c>
      <c r="AR220">
        <v>31.848208719658821</v>
      </c>
      <c r="AS220">
        <v>20.902740462117151</v>
      </c>
      <c r="AT220">
        <v>-47.658984597403339</v>
      </c>
      <c r="AU220">
        <v>-31.848208719658821</v>
      </c>
      <c r="AV220" t="s">
        <v>2591</v>
      </c>
    </row>
    <row r="221" spans="1:48" x14ac:dyDescent="0.25">
      <c r="A221">
        <v>2.2400000000000018E-9</v>
      </c>
      <c r="B221" t="s">
        <v>251</v>
      </c>
      <c r="C221" s="3">
        <v>17</v>
      </c>
      <c r="D221" s="3">
        <v>1</v>
      </c>
      <c r="E221" s="3">
        <v>5</v>
      </c>
      <c r="F221" s="3">
        <v>23</v>
      </c>
      <c r="G221" s="4">
        <v>224.5</v>
      </c>
      <c r="H221" s="4">
        <v>209.84</v>
      </c>
      <c r="I221" s="5">
        <v>70702.83175160001</v>
      </c>
      <c r="J221" s="4">
        <v>14.893888849457023</v>
      </c>
      <c r="K221" s="4">
        <v>13.805263157894736</v>
      </c>
      <c r="L221" s="4">
        <v>9.2088341282203032</v>
      </c>
      <c r="M221" s="4">
        <v>8.8569160216264606</v>
      </c>
      <c r="N221" s="4">
        <v>14.089</v>
      </c>
      <c r="O221" s="4">
        <v>21.404566996984059</v>
      </c>
      <c r="P221" s="4">
        <v>0.90211589782691581</v>
      </c>
      <c r="Q221" s="36" t="str">
        <f t="shared" si="74"/>
        <v xml:space="preserve"> </v>
      </c>
      <c r="R221" t="str">
        <f t="shared" si="75"/>
        <v xml:space="preserve"> </v>
      </c>
      <c r="S221" s="37" t="str">
        <f t="shared" si="76"/>
        <v/>
      </c>
      <c r="T221" s="37" t="str">
        <f t="shared" si="77"/>
        <v/>
      </c>
      <c r="U221" s="37" t="str">
        <f t="shared" si="78"/>
        <v/>
      </c>
      <c r="V221" s="37">
        <f t="shared" si="79"/>
        <v>-0.33814787761154852</v>
      </c>
      <c r="W221" s="37" t="str">
        <f t="shared" si="80"/>
        <v/>
      </c>
      <c r="X221" s="37">
        <f t="shared" si="81"/>
        <v>-0.37699536983999393</v>
      </c>
      <c r="Y221" t="str">
        <f t="shared" si="65"/>
        <v xml:space="preserve"> </v>
      </c>
      <c r="Z221" s="1">
        <f t="shared" si="82"/>
        <v>96</v>
      </c>
      <c r="AA221" t="str">
        <f t="shared" si="66"/>
        <v xml:space="preserve"> </v>
      </c>
      <c r="AB221" s="1">
        <f t="shared" si="83"/>
        <v>62</v>
      </c>
      <c r="AC221" t="str">
        <f t="shared" si="67"/>
        <v xml:space="preserve"> 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251</v>
      </c>
      <c r="AP221" t="s">
        <v>2266</v>
      </c>
      <c r="AQ221">
        <v>33.814787761154854</v>
      </c>
      <c r="AR221">
        <v>37.699536983999394</v>
      </c>
      <c r="AS221">
        <v>6.9862752573389253</v>
      </c>
      <c r="AT221">
        <v>-33.814787761154854</v>
      </c>
      <c r="AU221">
        <v>-37.699536983999394</v>
      </c>
      <c r="AV221" t="s">
        <v>2592</v>
      </c>
    </row>
    <row r="222" spans="1:48" x14ac:dyDescent="0.25">
      <c r="A222">
        <v>2.2500000000000019E-9</v>
      </c>
      <c r="B222" t="s">
        <v>226</v>
      </c>
      <c r="C222" s="3">
        <v>25</v>
      </c>
      <c r="D222" s="3">
        <v>2</v>
      </c>
      <c r="E222" s="3">
        <v>10</v>
      </c>
      <c r="F222" s="3">
        <v>37</v>
      </c>
      <c r="G222" s="4">
        <v>350</v>
      </c>
      <c r="H222" s="4">
        <v>312.70999999999998</v>
      </c>
      <c r="I222" s="5">
        <v>332491.54489614</v>
      </c>
      <c r="J222" s="4">
        <v>26.022301739202796</v>
      </c>
      <c r="K222" s="4">
        <v>22.024933089167487</v>
      </c>
      <c r="L222" s="4">
        <v>17.650335342398051</v>
      </c>
      <c r="M222" s="4">
        <v>15.320667235688665</v>
      </c>
      <c r="N222" s="4">
        <v>14.198</v>
      </c>
      <c r="O222" s="4">
        <v>18.070686070686072</v>
      </c>
      <c r="P222" s="4">
        <v>1.916152345623741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226</v>
      </c>
      <c r="AP222" t="s">
        <v>2593</v>
      </c>
      <c r="AQ222">
        <v>-15.637465873474344</v>
      </c>
      <c r="AR222">
        <v>-19.409693877458434</v>
      </c>
      <c r="AS222">
        <v>11.924786543442822</v>
      </c>
      <c r="AT222">
        <v>15.637465873474344</v>
      </c>
      <c r="AU222">
        <v>19.409693877458434</v>
      </c>
      <c r="AV222" t="s">
        <v>2594</v>
      </c>
    </row>
    <row r="223" spans="1:48" x14ac:dyDescent="0.25">
      <c r="A223">
        <v>2.2600000000000021E-9</v>
      </c>
      <c r="B223" t="s">
        <v>259</v>
      </c>
      <c r="C223" s="3">
        <v>17</v>
      </c>
      <c r="D223" s="3">
        <v>1</v>
      </c>
      <c r="E223" s="3">
        <v>9</v>
      </c>
      <c r="F223" s="3">
        <v>27</v>
      </c>
      <c r="G223" s="4">
        <v>92.5</v>
      </c>
      <c r="H223" s="4">
        <v>88.62</v>
      </c>
      <c r="I223" s="5">
        <v>27332.30251836</v>
      </c>
      <c r="J223" s="4" t="s">
        <v>2161</v>
      </c>
      <c r="K223" s="4">
        <v>24.582524271844662</v>
      </c>
      <c r="L223" s="4">
        <v>11.290617713035443</v>
      </c>
      <c r="M223" s="4">
        <v>8.8966820282094403</v>
      </c>
      <c r="N223" s="4">
        <v>1.657</v>
      </c>
      <c r="O223" s="4" t="s">
        <v>119</v>
      </c>
      <c r="P223" s="4">
        <v>1.1329271044910856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 xml:space="preserve"> </v>
      </c>
      <c r="V223" s="37" t="str">
        <f t="shared" si="79"/>
        <v xml:space="preserve"> </v>
      </c>
      <c r="W223" s="37" t="str">
        <f t="shared" si="80"/>
        <v/>
      </c>
      <c r="X223" s="37">
        <f t="shared" si="81"/>
        <v>-0.23615660629267199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107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259</v>
      </c>
      <c r="AP223" t="s">
        <v>2240</v>
      </c>
      <c r="AQ223" t="e">
        <v>#VALUE!</v>
      </c>
      <c r="AR223">
        <v>23.6156606292672</v>
      </c>
      <c r="AS223">
        <v>4.3782441886707213</v>
      </c>
      <c r="AT223" t="e">
        <v>#VALUE!</v>
      </c>
      <c r="AU223">
        <v>-23.6156606292672</v>
      </c>
      <c r="AV223" t="s">
        <v>2595</v>
      </c>
    </row>
    <row r="224" spans="1:48" x14ac:dyDescent="0.25">
      <c r="A224">
        <v>2.2700000000000023E-9</v>
      </c>
      <c r="B224" t="s">
        <v>826</v>
      </c>
      <c r="C224" s="3">
        <v>3</v>
      </c>
      <c r="D224" s="3">
        <v>3</v>
      </c>
      <c r="E224" s="3">
        <v>10</v>
      </c>
      <c r="F224" s="3">
        <v>16</v>
      </c>
      <c r="G224" s="4">
        <v>40</v>
      </c>
      <c r="H224" s="4">
        <v>34.119999999999997</v>
      </c>
      <c r="I224" s="5">
        <v>5542.5547164399995</v>
      </c>
      <c r="J224" s="4" t="s">
        <v>2161</v>
      </c>
      <c r="K224" s="4">
        <v>10.270921131848283</v>
      </c>
      <c r="L224" s="4">
        <v>9.9854286539636963</v>
      </c>
      <c r="M224" s="4">
        <v>5.4907934304723165</v>
      </c>
      <c r="N224" s="4">
        <v>0.61499999999999999</v>
      </c>
      <c r="O224" s="4" t="s">
        <v>119</v>
      </c>
      <c r="P224" s="4">
        <v>1.0257913247362251</v>
      </c>
      <c r="Q224" s="36" t="str">
        <f t="shared" si="74"/>
        <v xml:space="preserve"> </v>
      </c>
      <c r="R224" t="str">
        <f t="shared" si="75"/>
        <v xml:space="preserve"> </v>
      </c>
      <c r="S224" s="37">
        <f t="shared" si="76"/>
        <v>0.17233294482568587</v>
      </c>
      <c r="T224" s="37" t="str">
        <f t="shared" si="77"/>
        <v/>
      </c>
      <c r="U224" s="37" t="str">
        <f t="shared" si="78"/>
        <v xml:space="preserve"> </v>
      </c>
      <c r="V224" s="37" t="str">
        <f t="shared" si="79"/>
        <v xml:space="preserve"> </v>
      </c>
      <c r="W224" s="37" t="str">
        <f t="shared" si="80"/>
        <v/>
      </c>
      <c r="X224" s="37">
        <f t="shared" si="81"/>
        <v>-0.32445647310686843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81</v>
      </c>
      <c r="AC224">
        <f t="shared" si="67"/>
        <v>89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826</v>
      </c>
      <c r="AP224" t="s">
        <v>2193</v>
      </c>
      <c r="AQ224" t="e">
        <v>#VALUE!</v>
      </c>
      <c r="AR224">
        <v>32.445647310686844</v>
      </c>
      <c r="AS224">
        <v>17.233294255568588</v>
      </c>
      <c r="AT224" t="e">
        <v>#VALUE!</v>
      </c>
      <c r="AU224">
        <v>-32.445647310686844</v>
      </c>
      <c r="AV224" t="s">
        <v>2596</v>
      </c>
    </row>
    <row r="225" spans="1:48" x14ac:dyDescent="0.25">
      <c r="A225">
        <v>2.2800000000000025E-9</v>
      </c>
      <c r="B225" t="s">
        <v>494</v>
      </c>
      <c r="C225" s="3">
        <v>11</v>
      </c>
      <c r="D225" s="3">
        <v>1</v>
      </c>
      <c r="E225" s="3">
        <v>4</v>
      </c>
      <c r="F225" s="3">
        <v>16</v>
      </c>
      <c r="G225" s="4">
        <v>75</v>
      </c>
      <c r="H225" s="4">
        <v>61.87</v>
      </c>
      <c r="I225" s="5">
        <v>22099.408036179997</v>
      </c>
      <c r="J225" s="4">
        <v>12.946223059217409</v>
      </c>
      <c r="K225" s="4">
        <v>9.2981665163811247</v>
      </c>
      <c r="L225" s="4" t="s">
        <v>2161</v>
      </c>
      <c r="M225" s="4" t="s">
        <v>2161</v>
      </c>
      <c r="N225" s="4">
        <v>4.7789999999999999</v>
      </c>
      <c r="O225" s="4">
        <v>-17.318339100346027</v>
      </c>
      <c r="P225" s="4">
        <v>2.2725068692419592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0.21221917150579597</v>
      </c>
      <c r="T225" s="37" t="str">
        <f t="shared" si="77"/>
        <v/>
      </c>
      <c r="U225" s="37" t="str">
        <f t="shared" si="78"/>
        <v/>
      </c>
      <c r="V225" s="37">
        <f t="shared" si="79"/>
        <v>-0.42469792172715659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67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52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 t="str">
        <f t="shared" si="85"/>
        <v xml:space="preserve"> </v>
      </c>
      <c r="AH225" t="str">
        <f t="shared" si="86"/>
        <v xml:space="preserve"> </v>
      </c>
      <c r="AI225" t="str">
        <f t="shared" si="70"/>
        <v xml:space="preserve"> 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494</v>
      </c>
      <c r="AP225" t="s">
        <v>2171</v>
      </c>
      <c r="AQ225">
        <v>42.469792172715657</v>
      </c>
      <c r="AR225" t="e">
        <v>#VALUE!</v>
      </c>
      <c r="AS225">
        <v>21.221916922579599</v>
      </c>
      <c r="AT225">
        <v>-42.469792172715657</v>
      </c>
      <c r="AU225" t="e">
        <v>#VALUE!</v>
      </c>
      <c r="AV225" t="s">
        <v>2597</v>
      </c>
    </row>
    <row r="226" spans="1:48" x14ac:dyDescent="0.25">
      <c r="A226">
        <v>2.2900000000000026E-9</v>
      </c>
      <c r="B226" t="s">
        <v>827</v>
      </c>
      <c r="C226" s="3">
        <v>4</v>
      </c>
      <c r="D226" s="3">
        <v>1</v>
      </c>
      <c r="E226" s="3">
        <v>9</v>
      </c>
      <c r="F226" s="3">
        <v>14</v>
      </c>
      <c r="G226" s="4">
        <v>230</v>
      </c>
      <c r="H226" s="4">
        <v>211.6</v>
      </c>
      <c r="I226" s="5">
        <v>8513.1631440000001</v>
      </c>
      <c r="J226" s="4">
        <v>15.685693106004447</v>
      </c>
      <c r="K226" s="4">
        <v>14.23956931359354</v>
      </c>
      <c r="L226" s="4">
        <v>12.234369086060122</v>
      </c>
      <c r="M226" s="4">
        <v>11.089819932130617</v>
      </c>
      <c r="N226" s="4">
        <v>13.49</v>
      </c>
      <c r="O226" s="4">
        <v>34.900000000000006</v>
      </c>
      <c r="P226" s="4">
        <v>2.1947069943289228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-0.3029618135144454</v>
      </c>
      <c r="W226" s="37" t="str">
        <f t="shared" si="80"/>
        <v/>
      </c>
      <c r="X226" s="37">
        <f t="shared" si="81"/>
        <v>-0.17230905871741042</v>
      </c>
      <c r="Y226" t="str">
        <f t="shared" si="65"/>
        <v xml:space="preserve"> </v>
      </c>
      <c r="Z226" s="1">
        <f t="shared" si="82"/>
        <v>106</v>
      </c>
      <c r="AA226" t="str">
        <f t="shared" si="66"/>
        <v xml:space="preserve"> </v>
      </c>
      <c r="AB226" s="1">
        <f t="shared" si="83"/>
        <v>133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 t="str">
        <f t="shared" si="85"/>
        <v xml:space="preserve"> </v>
      </c>
      <c r="AH226" t="str">
        <f t="shared" si="86"/>
        <v xml:space="preserve"> </v>
      </c>
      <c r="AI226" t="str">
        <f t="shared" si="70"/>
        <v xml:space="preserve"> 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827</v>
      </c>
      <c r="AP226" t="s">
        <v>2191</v>
      </c>
      <c r="AQ226">
        <v>30.296181351444538</v>
      </c>
      <c r="AR226">
        <v>17.230905871741044</v>
      </c>
      <c r="AS226">
        <v>8.6956521739130377</v>
      </c>
      <c r="AT226">
        <v>-30.296181351444538</v>
      </c>
      <c r="AU226">
        <v>-17.230905871741044</v>
      </c>
      <c r="AV226" t="s">
        <v>2598</v>
      </c>
    </row>
    <row r="227" spans="1:48" x14ac:dyDescent="0.25">
      <c r="A227">
        <v>2.3000000000000028E-9</v>
      </c>
      <c r="B227" t="s">
        <v>279</v>
      </c>
      <c r="C227" s="3">
        <v>10</v>
      </c>
      <c r="D227" s="3">
        <v>1</v>
      </c>
      <c r="E227" s="3">
        <v>11</v>
      </c>
      <c r="F227" s="3">
        <v>22</v>
      </c>
      <c r="G227" s="4">
        <v>128</v>
      </c>
      <c r="H227" s="4">
        <v>126.1</v>
      </c>
      <c r="I227" s="5">
        <v>35123.102344200001</v>
      </c>
      <c r="J227" s="4" t="s">
        <v>2161</v>
      </c>
      <c r="K227" s="4">
        <v>31.013280865715689</v>
      </c>
      <c r="L227" s="4">
        <v>30.161486530893185</v>
      </c>
      <c r="M227" s="4">
        <v>18.958730212316834</v>
      </c>
      <c r="N227" s="4">
        <v>1.9000000000000001</v>
      </c>
      <c r="O227" s="4">
        <v>1800</v>
      </c>
      <c r="P227" s="4">
        <v>1.9825535289452818E-2</v>
      </c>
      <c r="Q227" s="36" t="str">
        <f t="shared" si="74"/>
        <v xml:space="preserve"> 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 xml:space="preserve"> </v>
      </c>
      <c r="V227" s="37" t="str">
        <f t="shared" si="79"/>
        <v xml:space="preserve"> </v>
      </c>
      <c r="W227" s="37" t="str">
        <f t="shared" si="80"/>
        <v/>
      </c>
      <c r="X227" s="37" t="str">
        <f t="shared" si="81"/>
        <v/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 t="str">
        <f t="shared" si="83"/>
        <v xml:space="preserve"> </v>
      </c>
      <c r="AC227" t="str">
        <f t="shared" si="67"/>
        <v xml:space="preserve"> 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279</v>
      </c>
      <c r="AP227" t="s">
        <v>2269</v>
      </c>
      <c r="AQ227" t="e">
        <v>#VALUE!</v>
      </c>
      <c r="AR227">
        <v>-104.05130008446149</v>
      </c>
      <c r="AS227">
        <v>1.5067406819984086</v>
      </c>
      <c r="AT227" t="e">
        <v>#VALUE!</v>
      </c>
      <c r="AU227">
        <v>104.05130008446149</v>
      </c>
      <c r="AV227" t="s">
        <v>2599</v>
      </c>
    </row>
    <row r="228" spans="1:48" x14ac:dyDescent="0.25">
      <c r="A228">
        <v>2.310000000000003E-9</v>
      </c>
      <c r="B228" t="s">
        <v>469</v>
      </c>
      <c r="C228" s="3">
        <v>13</v>
      </c>
      <c r="D228" s="3">
        <v>0</v>
      </c>
      <c r="E228" s="3">
        <v>4</v>
      </c>
      <c r="F228" s="3">
        <v>17</v>
      </c>
      <c r="G228" s="4">
        <v>82</v>
      </c>
      <c r="H228" s="4">
        <v>64.02</v>
      </c>
      <c r="I228" s="5">
        <v>16404.038388539997</v>
      </c>
      <c r="J228" s="4">
        <v>8.3370230498762847</v>
      </c>
      <c r="K228" s="4">
        <v>15.433944069431051</v>
      </c>
      <c r="L228" s="4">
        <v>6.7296455928165662</v>
      </c>
      <c r="M228" s="4">
        <v>11.80698793119967</v>
      </c>
      <c r="N228" s="4">
        <v>7.6790000000000003</v>
      </c>
      <c r="O228" s="4">
        <v>92.939698492462313</v>
      </c>
      <c r="P228" s="4">
        <v>0</v>
      </c>
      <c r="Q228" s="36" t="str">
        <f t="shared" si="74"/>
        <v xml:space="preserve"> </v>
      </c>
      <c r="R228" t="str">
        <f t="shared" si="75"/>
        <v xml:space="preserve"> </v>
      </c>
      <c r="S228" s="37">
        <f t="shared" si="76"/>
        <v>0.28084973676798192</v>
      </c>
      <c r="T228" s="37" t="str">
        <f t="shared" si="77"/>
        <v/>
      </c>
      <c r="U228" s="37" t="str">
        <f t="shared" si="78"/>
        <v/>
      </c>
      <c r="V228" s="37">
        <f t="shared" si="79"/>
        <v>-0.62952077488054958</v>
      </c>
      <c r="W228" s="37" t="str">
        <f t="shared" si="80"/>
        <v/>
      </c>
      <c r="X228" s="37">
        <f t="shared" si="81"/>
        <v>-0.54471974353273955</v>
      </c>
      <c r="Y228" t="str">
        <f t="shared" si="65"/>
        <v xml:space="preserve"> </v>
      </c>
      <c r="Z228" s="1">
        <f t="shared" si="82"/>
        <v>11</v>
      </c>
      <c r="AA228" t="str">
        <f t="shared" si="66"/>
        <v xml:space="preserve"> </v>
      </c>
      <c r="AB228" s="1">
        <f t="shared" si="83"/>
        <v>26</v>
      </c>
      <c r="AC228">
        <f t="shared" si="67"/>
        <v>14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92.939698494772315</v>
      </c>
      <c r="AL228" t="str">
        <f t="shared" si="88"/>
        <v xml:space="preserve"> </v>
      </c>
      <c r="AM228">
        <f t="shared" si="72"/>
        <v>5</v>
      </c>
      <c r="AN228" t="str">
        <f t="shared" si="73"/>
        <v xml:space="preserve"> </v>
      </c>
      <c r="AO228" t="s">
        <v>469</v>
      </c>
      <c r="AP228" t="s">
        <v>2351</v>
      </c>
      <c r="AQ228">
        <v>62.952077488054961</v>
      </c>
      <c r="AR228">
        <v>54.471974353273957</v>
      </c>
      <c r="AS228">
        <v>28.084973445798191</v>
      </c>
      <c r="AT228">
        <v>-62.952077488054961</v>
      </c>
      <c r="AU228">
        <v>-54.471974353273957</v>
      </c>
      <c r="AV228" t="s">
        <v>2600</v>
      </c>
    </row>
    <row r="229" spans="1:48" x14ac:dyDescent="0.25">
      <c r="A229">
        <v>2.3200000000000032E-9</v>
      </c>
      <c r="B229" t="s">
        <v>249</v>
      </c>
      <c r="C229" s="3">
        <v>16</v>
      </c>
      <c r="D229" s="3">
        <v>0</v>
      </c>
      <c r="E229" s="3">
        <v>9</v>
      </c>
      <c r="F229" s="3">
        <v>25</v>
      </c>
      <c r="G229" s="4">
        <v>245.5</v>
      </c>
      <c r="H229" s="4">
        <v>215.51</v>
      </c>
      <c r="I229" s="5">
        <v>149683.67800253001</v>
      </c>
      <c r="J229" s="4">
        <v>26.90847796229242</v>
      </c>
      <c r="K229" s="4">
        <v>23.713688380281688</v>
      </c>
      <c r="L229" s="4">
        <v>18.489100846342904</v>
      </c>
      <c r="M229" s="4">
        <v>16.80425710537304</v>
      </c>
      <c r="N229" s="4">
        <v>8.0090000000000003</v>
      </c>
      <c r="O229" s="4">
        <v>12.802816901408448</v>
      </c>
      <c r="P229" s="4">
        <v>1.722889889100274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249</v>
      </c>
      <c r="AP229" t="s">
        <v>2507</v>
      </c>
      <c r="AQ229">
        <v>-19.575440837504175</v>
      </c>
      <c r="AR229">
        <v>-25.084188447566657</v>
      </c>
      <c r="AS229">
        <v>13.915827571806428</v>
      </c>
      <c r="AT229">
        <v>19.575440837504175</v>
      </c>
      <c r="AU229">
        <v>25.084188447566657</v>
      </c>
      <c r="AV229" t="s">
        <v>2601</v>
      </c>
    </row>
    <row r="230" spans="1:48" x14ac:dyDescent="0.25">
      <c r="A230">
        <v>2.3300000000000033E-9</v>
      </c>
      <c r="B230" t="s">
        <v>254</v>
      </c>
      <c r="C230" s="3">
        <v>9</v>
      </c>
      <c r="D230" s="3">
        <v>2</v>
      </c>
      <c r="E230" s="3">
        <v>10</v>
      </c>
      <c r="F230" s="3">
        <v>21</v>
      </c>
      <c r="G230" s="4">
        <v>17</v>
      </c>
      <c r="H230" s="4">
        <v>14.61</v>
      </c>
      <c r="I230" s="5">
        <v>19079.601374009999</v>
      </c>
      <c r="J230" s="4">
        <v>7.7671451355661878</v>
      </c>
      <c r="K230" s="4">
        <v>7.4923076923076923</v>
      </c>
      <c r="L230" s="4">
        <v>5.6362489547912373</v>
      </c>
      <c r="M230" s="4">
        <v>5.5014148650609407</v>
      </c>
      <c r="N230" s="4">
        <v>1.881</v>
      </c>
      <c r="O230" s="4">
        <v>39.333333333333329</v>
      </c>
      <c r="P230" s="4">
        <v>3.3059548254620124</v>
      </c>
      <c r="Q230" s="36" t="str">
        <f t="shared" si="74"/>
        <v xml:space="preserve"> </v>
      </c>
      <c r="R230" t="str">
        <f t="shared" si="75"/>
        <v xml:space="preserve"> </v>
      </c>
      <c r="S230" s="37">
        <f t="shared" si="76"/>
        <v>0.16358658686114305</v>
      </c>
      <c r="T230" s="37" t="str">
        <f t="shared" si="77"/>
        <v/>
      </c>
      <c r="U230" s="37" t="str">
        <f t="shared" si="78"/>
        <v/>
      </c>
      <c r="V230" s="37">
        <f t="shared" si="79"/>
        <v>-0.65484491358608266</v>
      </c>
      <c r="W230" s="37" t="str">
        <f t="shared" si="80"/>
        <v/>
      </c>
      <c r="X230" s="37">
        <f t="shared" si="81"/>
        <v>-0.61869123206283128</v>
      </c>
      <c r="Y230" t="str">
        <f t="shared" si="65"/>
        <v xml:space="preserve"> </v>
      </c>
      <c r="Z230" s="1">
        <f t="shared" si="82"/>
        <v>7</v>
      </c>
      <c r="AA230" t="str">
        <f t="shared" si="66"/>
        <v xml:space="preserve"> </v>
      </c>
      <c r="AB230" s="1">
        <f t="shared" si="83"/>
        <v>11</v>
      </c>
      <c r="AC230">
        <f t="shared" si="67"/>
        <v>100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3.3059548277920126</v>
      </c>
      <c r="AH230" t="str">
        <f t="shared" si="86"/>
        <v xml:space="preserve"> </v>
      </c>
      <c r="AI230">
        <f t="shared" si="70"/>
        <v>58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254</v>
      </c>
      <c r="AP230" t="s">
        <v>2602</v>
      </c>
      <c r="AQ230">
        <v>65.484491358608267</v>
      </c>
      <c r="AR230">
        <v>61.869123206283128</v>
      </c>
      <c r="AS230">
        <v>16.358658453114305</v>
      </c>
      <c r="AT230">
        <v>-65.484491358608267</v>
      </c>
      <c r="AU230">
        <v>-61.869123206283128</v>
      </c>
      <c r="AV230" t="s">
        <v>2603</v>
      </c>
    </row>
    <row r="231" spans="1:48" x14ac:dyDescent="0.25">
      <c r="A231">
        <v>2.3400000000000035E-9</v>
      </c>
      <c r="B231" t="s">
        <v>225</v>
      </c>
      <c r="C231" s="3">
        <v>8</v>
      </c>
      <c r="D231" s="3">
        <v>4</v>
      </c>
      <c r="E231" s="3">
        <v>5</v>
      </c>
      <c r="F231" s="3">
        <v>17</v>
      </c>
      <c r="G231" s="4">
        <v>32</v>
      </c>
      <c r="H231" s="4">
        <v>29.14</v>
      </c>
      <c r="I231" s="5">
        <v>35004.585211719997</v>
      </c>
      <c r="J231" s="4">
        <v>8.3519633132702786</v>
      </c>
      <c r="K231" s="4">
        <v>8.137391790002793</v>
      </c>
      <c r="L231" s="4">
        <v>6.1491807332897181</v>
      </c>
      <c r="M231" s="4">
        <v>6.6820442178334947</v>
      </c>
      <c r="N231" s="4">
        <v>3.4889999999999999</v>
      </c>
      <c r="O231" s="4">
        <v>53.026315789473664</v>
      </c>
      <c r="P231" s="4">
        <v>2.7144818119423477</v>
      </c>
      <c r="Q231" s="36" t="str">
        <f t="shared" si="74"/>
        <v xml:space="preserve"> </v>
      </c>
      <c r="R231" t="str">
        <f t="shared" si="75"/>
        <v xml:space="preserve"> </v>
      </c>
      <c r="S231" s="37" t="str">
        <f t="shared" si="76"/>
        <v/>
      </c>
      <c r="T231" s="37" t="str">
        <f t="shared" si="77"/>
        <v/>
      </c>
      <c r="U231" s="37" t="str">
        <f t="shared" si="78"/>
        <v/>
      </c>
      <c r="V231" s="37">
        <f t="shared" si="79"/>
        <v>-0.62885686197396728</v>
      </c>
      <c r="W231" s="37" t="str">
        <f t="shared" si="80"/>
        <v/>
      </c>
      <c r="X231" s="37">
        <f t="shared" si="81"/>
        <v>-0.58398989327104234</v>
      </c>
      <c r="Y231" t="str">
        <f t="shared" si="65"/>
        <v xml:space="preserve"> </v>
      </c>
      <c r="Z231" s="1">
        <f t="shared" si="82"/>
        <v>12</v>
      </c>
      <c r="AA231" t="str">
        <f t="shared" si="66"/>
        <v xml:space="preserve"> </v>
      </c>
      <c r="AB231" s="1">
        <f t="shared" si="83"/>
        <v>20</v>
      </c>
      <c r="AC231" t="str">
        <f t="shared" si="67"/>
        <v xml:space="preserve"> 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 t="str">
        <f t="shared" si="85"/>
        <v xml:space="preserve"> </v>
      </c>
      <c r="AH231" t="str">
        <f t="shared" si="86"/>
        <v xml:space="preserve"> </v>
      </c>
      <c r="AI231" t="str">
        <f t="shared" si="70"/>
        <v xml:space="preserve"> 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225</v>
      </c>
      <c r="AP231" t="s">
        <v>2602</v>
      </c>
      <c r="AQ231">
        <v>62.88568619739673</v>
      </c>
      <c r="AR231">
        <v>58.398989327104232</v>
      </c>
      <c r="AS231">
        <v>9.814687714481817</v>
      </c>
      <c r="AT231">
        <v>-62.88568619739673</v>
      </c>
      <c r="AU231">
        <v>-58.398989327104232</v>
      </c>
      <c r="AV231" t="s">
        <v>2604</v>
      </c>
    </row>
    <row r="232" spans="1:48" x14ac:dyDescent="0.25">
      <c r="A232">
        <v>2.3500000000000037E-9</v>
      </c>
      <c r="B232" t="s">
        <v>322</v>
      </c>
      <c r="C232" s="3">
        <v>0</v>
      </c>
      <c r="D232" s="3">
        <v>3</v>
      </c>
      <c r="E232" s="3">
        <v>10</v>
      </c>
      <c r="F232" s="3">
        <v>13</v>
      </c>
      <c r="G232" s="4">
        <v>45</v>
      </c>
      <c r="H232" s="4">
        <v>47.74</v>
      </c>
      <c r="I232" s="5">
        <v>25878.656012440002</v>
      </c>
      <c r="J232" s="4">
        <v>27.452558941920643</v>
      </c>
      <c r="K232" s="4">
        <v>25.020964360587001</v>
      </c>
      <c r="L232" s="4">
        <v>18.365656190714848</v>
      </c>
      <c r="M232" s="4">
        <v>16.644590744605864</v>
      </c>
      <c r="N232" s="4">
        <v>1.7390000000000001</v>
      </c>
      <c r="O232" s="4">
        <v>4.6959662853702628</v>
      </c>
      <c r="P232" s="4">
        <v>2.0527859237536656</v>
      </c>
      <c r="Q232" s="36" t="str">
        <f t="shared" si="74"/>
        <v xml:space="preserve"> </v>
      </c>
      <c r="R232" t="str">
        <f t="shared" si="75"/>
        <v xml:space="preserve"> </v>
      </c>
      <c r="S232" s="37" t="str">
        <f t="shared" si="76"/>
        <v/>
      </c>
      <c r="T232" s="37" t="str">
        <f t="shared" si="77"/>
        <v/>
      </c>
      <c r="U232" s="37" t="str">
        <f t="shared" si="78"/>
        <v/>
      </c>
      <c r="V232" s="37" t="str">
        <f t="shared" si="79"/>
        <v/>
      </c>
      <c r="W232" s="37" t="str">
        <f t="shared" si="80"/>
        <v/>
      </c>
      <c r="X232" s="37" t="str">
        <f t="shared" si="81"/>
        <v/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 t="str">
        <f t="shared" si="83"/>
        <v xml:space="preserve"> </v>
      </c>
      <c r="AC232" t="str">
        <f t="shared" si="67"/>
        <v xml:space="preserve"> 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322</v>
      </c>
      <c r="AP232" t="s">
        <v>2252</v>
      </c>
      <c r="AQ232">
        <v>-21.993218724514897</v>
      </c>
      <c r="AR232">
        <v>-24.249049156816405</v>
      </c>
      <c r="AS232">
        <v>-5.7394218684541309</v>
      </c>
      <c r="AT232">
        <v>21.993218724514897</v>
      </c>
      <c r="AU232">
        <v>24.249049156816405</v>
      </c>
      <c r="AV232" t="s">
        <v>2605</v>
      </c>
    </row>
    <row r="233" spans="1:48" x14ac:dyDescent="0.25">
      <c r="A233">
        <v>2.3600000000000038E-9</v>
      </c>
      <c r="B233" t="s">
        <v>523</v>
      </c>
      <c r="C233" s="3">
        <v>7</v>
      </c>
      <c r="D233" s="3">
        <v>2</v>
      </c>
      <c r="E233" s="3">
        <v>7</v>
      </c>
      <c r="F233" s="3">
        <v>16</v>
      </c>
      <c r="G233" s="4">
        <v>82.5</v>
      </c>
      <c r="H233" s="4">
        <v>76.42</v>
      </c>
      <c r="I233" s="5">
        <v>10751.995503479999</v>
      </c>
      <c r="J233" s="4">
        <v>18.6572265625</v>
      </c>
      <c r="K233" s="4">
        <v>17.653037653037654</v>
      </c>
      <c r="L233" s="4">
        <v>12.153062806673208</v>
      </c>
      <c r="M233" s="4">
        <v>11.943160875255204</v>
      </c>
      <c r="N233" s="4">
        <v>4.0960000000000001</v>
      </c>
      <c r="O233" s="4">
        <v>37.91245791245791</v>
      </c>
      <c r="P233" s="4" t="s">
        <v>124</v>
      </c>
      <c r="Q233" s="36" t="str">
        <f t="shared" si="74"/>
        <v xml:space="preserve"> </v>
      </c>
      <c r="R233" t="str">
        <f t="shared" si="75"/>
        <v xml:space="preserve"> </v>
      </c>
      <c r="S233" s="37" t="str">
        <f t="shared" si="76"/>
        <v/>
      </c>
      <c r="T233" s="37" t="str">
        <f t="shared" si="77"/>
        <v/>
      </c>
      <c r="U233" s="37" t="str">
        <f t="shared" si="78"/>
        <v/>
      </c>
      <c r="V233" s="37">
        <f t="shared" si="79"/>
        <v>-0.17091331061444071</v>
      </c>
      <c r="W233" s="37" t="str">
        <f t="shared" si="80"/>
        <v/>
      </c>
      <c r="X233" s="37">
        <f t="shared" si="81"/>
        <v>-0.1778096669175192</v>
      </c>
      <c r="Y233" t="str">
        <f t="shared" si="65"/>
        <v xml:space="preserve"> </v>
      </c>
      <c r="Z233" s="1">
        <f t="shared" si="82"/>
        <v>155</v>
      </c>
      <c r="AA233" t="str">
        <f t="shared" si="66"/>
        <v xml:space="preserve"> </v>
      </c>
      <c r="AB233" s="1">
        <f t="shared" si="83"/>
        <v>132</v>
      </c>
      <c r="AC233" t="str">
        <f t="shared" si="67"/>
        <v xml:space="preserve"> 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 t="str">
        <f t="shared" si="85"/>
        <v xml:space="preserve"> </v>
      </c>
      <c r="AH233" t="str">
        <f t="shared" si="86"/>
        <v xml:space="preserve"> </v>
      </c>
      <c r="AI233" t="str">
        <f t="shared" si="70"/>
        <v xml:space="preserve"> 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523</v>
      </c>
      <c r="AP233" t="s">
        <v>2285</v>
      </c>
      <c r="AQ233">
        <v>17.09133106144407</v>
      </c>
      <c r="AR233">
        <v>17.780966691751921</v>
      </c>
      <c r="AS233">
        <v>7.956032452237638</v>
      </c>
      <c r="AT233">
        <v>-17.09133106144407</v>
      </c>
      <c r="AU233">
        <v>-17.780966691751921</v>
      </c>
      <c r="AV233" t="s">
        <v>2606</v>
      </c>
    </row>
    <row r="234" spans="1:48" x14ac:dyDescent="0.25">
      <c r="A234">
        <v>2.370000000000004E-9</v>
      </c>
      <c r="B234" t="s">
        <v>1151</v>
      </c>
      <c r="C234" s="3">
        <v>8</v>
      </c>
      <c r="D234" s="3">
        <v>5</v>
      </c>
      <c r="E234" s="3">
        <v>8</v>
      </c>
      <c r="F234" s="3">
        <v>21</v>
      </c>
      <c r="G234" s="4">
        <v>18.5</v>
      </c>
      <c r="H234" s="4">
        <v>17.5</v>
      </c>
      <c r="I234" s="5">
        <v>12356.50668</v>
      </c>
      <c r="J234" s="4" t="s">
        <v>2161</v>
      </c>
      <c r="K234" s="4" t="s">
        <v>2161</v>
      </c>
      <c r="L234" s="4" t="s">
        <v>2161</v>
      </c>
      <c r="M234" s="4">
        <v>16.543798311898101</v>
      </c>
      <c r="N234" s="4">
        <v>-0.55500000000000005</v>
      </c>
      <c r="O234" s="4">
        <v>55.528846153846146</v>
      </c>
      <c r="P234" s="4">
        <v>0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 xml:space="preserve"> </v>
      </c>
      <c r="X234" s="37" t="str">
        <f t="shared" si="81"/>
        <v xml:space="preserve"> </v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1151</v>
      </c>
      <c r="AP234" t="s">
        <v>2607</v>
      </c>
      <c r="AQ234" t="e">
        <v>#VALUE!</v>
      </c>
      <c r="AR234" t="e">
        <v>#VALUE!</v>
      </c>
      <c r="AS234">
        <v>5.7142857142857162</v>
      </c>
      <c r="AT234" t="e">
        <v>#VALUE!</v>
      </c>
      <c r="AU234" t="e">
        <v>#VALUE!</v>
      </c>
      <c r="AV234" t="s">
        <v>2608</v>
      </c>
    </row>
    <row r="235" spans="1:48" x14ac:dyDescent="0.25">
      <c r="A235">
        <v>2.3800000000000042E-9</v>
      </c>
      <c r="B235" t="s">
        <v>320</v>
      </c>
      <c r="C235" s="3">
        <v>8</v>
      </c>
      <c r="D235" s="3">
        <v>1</v>
      </c>
      <c r="E235" s="3">
        <v>8</v>
      </c>
      <c r="F235" s="3">
        <v>17</v>
      </c>
      <c r="G235" s="4">
        <v>175</v>
      </c>
      <c r="H235" s="4">
        <v>172.27</v>
      </c>
      <c r="I235" s="5">
        <v>35659.278958310002</v>
      </c>
      <c r="J235" s="4">
        <v>25.097610722610725</v>
      </c>
      <c r="K235" s="4">
        <v>23.614804660726527</v>
      </c>
      <c r="L235" s="4">
        <v>17.445987266837932</v>
      </c>
      <c r="M235" s="4">
        <v>16.671945681072273</v>
      </c>
      <c r="N235" s="4">
        <v>6.8639999999999999</v>
      </c>
      <c r="O235" s="4">
        <v>9.1255961844197113</v>
      </c>
      <c r="P235" s="4">
        <v>1.9115342195390956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320</v>
      </c>
      <c r="AP235" t="s">
        <v>2252</v>
      </c>
      <c r="AQ235">
        <v>-11.528339519229336</v>
      </c>
      <c r="AR235">
        <v>-18.027219229032497</v>
      </c>
      <c r="AS235">
        <v>1.5847216578626533</v>
      </c>
      <c r="AT235">
        <v>11.528339519229336</v>
      </c>
      <c r="AU235">
        <v>18.027219229032497</v>
      </c>
      <c r="AV235" t="s">
        <v>2609</v>
      </c>
    </row>
    <row r="236" spans="1:48" x14ac:dyDescent="0.25">
      <c r="A236">
        <v>2.3900000000000044E-9</v>
      </c>
      <c r="B236" t="s">
        <v>326</v>
      </c>
      <c r="C236" s="3">
        <v>15</v>
      </c>
      <c r="D236" s="3">
        <v>0</v>
      </c>
      <c r="E236" s="3">
        <v>8</v>
      </c>
      <c r="F236" s="3">
        <v>23</v>
      </c>
      <c r="G236" s="4">
        <v>486.5</v>
      </c>
      <c r="H236" s="4">
        <v>435.73</v>
      </c>
      <c r="I236" s="5">
        <v>56215.456276710007</v>
      </c>
      <c r="J236" s="4">
        <v>20.091760040577306</v>
      </c>
      <c r="K236" s="4">
        <v>17.696775241653807</v>
      </c>
      <c r="L236" s="4">
        <v>10.930178711451811</v>
      </c>
      <c r="M236" s="4">
        <v>9.8122412271485597</v>
      </c>
      <c r="N236" s="4">
        <v>21.687000000000001</v>
      </c>
      <c r="O236" s="4">
        <v>15.664000000000005</v>
      </c>
      <c r="P236" s="4">
        <v>0.62446928143575153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>
        <f t="shared" si="79"/>
        <v>-0.10716575370036019</v>
      </c>
      <c r="W236" s="37" t="str">
        <f t="shared" si="80"/>
        <v/>
      </c>
      <c r="X236" s="37">
        <f t="shared" si="81"/>
        <v>-0.260541361599395</v>
      </c>
      <c r="Y236" t="str">
        <f t="shared" si="89"/>
        <v xml:space="preserve"> </v>
      </c>
      <c r="Z236" s="1">
        <f t="shared" si="82"/>
        <v>169</v>
      </c>
      <c r="AA236" t="str">
        <f t="shared" si="90"/>
        <v xml:space="preserve"> </v>
      </c>
      <c r="AB236" s="1">
        <f t="shared" si="83"/>
        <v>101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326</v>
      </c>
      <c r="AP236" t="s">
        <v>2374</v>
      </c>
      <c r="AQ236">
        <v>10.716575370036018</v>
      </c>
      <c r="AR236">
        <v>26.0541361599395</v>
      </c>
      <c r="AS236">
        <v>11.651710921901181</v>
      </c>
      <c r="AT236">
        <v>-10.716575370036018</v>
      </c>
      <c r="AU236">
        <v>-26.0541361599395</v>
      </c>
      <c r="AV236" t="s">
        <v>2610</v>
      </c>
    </row>
    <row r="237" spans="1:48" x14ac:dyDescent="0.25">
      <c r="A237">
        <v>2.4000000000000045E-9</v>
      </c>
      <c r="B237" t="s">
        <v>1152</v>
      </c>
      <c r="C237" s="3">
        <v>11</v>
      </c>
      <c r="D237" s="3">
        <v>0</v>
      </c>
      <c r="E237" s="3">
        <v>1</v>
      </c>
      <c r="F237" s="3">
        <v>12</v>
      </c>
      <c r="G237" s="4">
        <v>38</v>
      </c>
      <c r="H237" s="4">
        <v>33.81</v>
      </c>
      <c r="I237" s="5">
        <v>14684.529331920001</v>
      </c>
      <c r="J237" s="4">
        <v>33.877755511022045</v>
      </c>
      <c r="K237" s="4">
        <v>22.752355316285332</v>
      </c>
      <c r="L237" s="4">
        <v>15.55966171916711</v>
      </c>
      <c r="M237" s="4">
        <v>12.641297128480957</v>
      </c>
      <c r="N237" s="4">
        <v>0.998</v>
      </c>
      <c r="O237" s="4">
        <v>24.749999999999993</v>
      </c>
      <c r="P237" s="4">
        <v>0.11830819284235433</v>
      </c>
      <c r="Q237" s="36">
        <f t="shared" si="74"/>
        <v>91.666666669066672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>
        <f t="shared" si="92"/>
        <v>10</v>
      </c>
      <c r="AF237" t="str">
        <f t="shared" si="93"/>
        <v xml:space="preserve"> </v>
      </c>
      <c r="AG237" t="str">
        <f t="shared" si="85"/>
        <v xml:space="preserve"> </v>
      </c>
      <c r="AH237" t="str">
        <f t="shared" si="86"/>
        <v xml:space="preserve"> </v>
      </c>
      <c r="AI237" t="str">
        <f t="shared" si="94"/>
        <v xml:space="preserve"> 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1152</v>
      </c>
      <c r="AP237" t="s">
        <v>2398</v>
      </c>
      <c r="AQ237">
        <v>-50.545398944241683</v>
      </c>
      <c r="AR237">
        <v>-5.2656738061794162</v>
      </c>
      <c r="AS237">
        <v>12.3927832002366</v>
      </c>
      <c r="AT237">
        <v>50.545398944241683</v>
      </c>
      <c r="AU237">
        <v>5.2656738061794162</v>
      </c>
      <c r="AV237" t="s">
        <v>2611</v>
      </c>
    </row>
    <row r="238" spans="1:48" x14ac:dyDescent="0.25">
      <c r="A238">
        <v>2.4100000000000047E-9</v>
      </c>
      <c r="B238" t="s">
        <v>227</v>
      </c>
      <c r="C238" s="3">
        <v>5</v>
      </c>
      <c r="D238" s="3">
        <v>3</v>
      </c>
      <c r="E238" s="3">
        <v>11</v>
      </c>
      <c r="F238" s="3">
        <v>19</v>
      </c>
      <c r="G238" s="4">
        <v>142</v>
      </c>
      <c r="H238" s="4">
        <v>146.36000000000001</v>
      </c>
      <c r="I238" s="5">
        <v>130776.00110608002</v>
      </c>
      <c r="J238" s="4">
        <v>13.391893128374052</v>
      </c>
      <c r="K238" s="4">
        <v>12.140013271400132</v>
      </c>
      <c r="L238" s="4">
        <v>9.405340361334666</v>
      </c>
      <c r="M238" s="4">
        <v>9.4743832196618509</v>
      </c>
      <c r="N238" s="4">
        <v>10.929</v>
      </c>
      <c r="O238" s="4">
        <v>26.055363321799312</v>
      </c>
      <c r="P238" s="4">
        <v>4.5784367313473622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/>
      </c>
      <c r="V238" s="37">
        <f t="shared" si="79"/>
        <v>-0.40489331030983111</v>
      </c>
      <c r="W238" s="37" t="str">
        <f t="shared" si="80"/>
        <v/>
      </c>
      <c r="X238" s="37">
        <f t="shared" si="81"/>
        <v>-0.36370114699039535</v>
      </c>
      <c r="Y238" t="str">
        <f t="shared" si="89"/>
        <v xml:space="preserve"> </v>
      </c>
      <c r="Z238" s="1">
        <f t="shared" si="82"/>
        <v>73</v>
      </c>
      <c r="AA238" t="str">
        <f t="shared" si="90"/>
        <v xml:space="preserve"> </v>
      </c>
      <c r="AB238" s="1">
        <f t="shared" si="83"/>
        <v>64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4.5784367337573624</v>
      </c>
      <c r="AH238" t="str">
        <f t="shared" si="86"/>
        <v xml:space="preserve"> </v>
      </c>
      <c r="AI238">
        <f t="shared" si="94"/>
        <v>11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227</v>
      </c>
      <c r="AP238" t="s">
        <v>2189</v>
      </c>
      <c r="AQ238">
        <v>40.489331030983109</v>
      </c>
      <c r="AR238">
        <v>36.370114699039533</v>
      </c>
      <c r="AS238">
        <v>-2.9789559989068182</v>
      </c>
      <c r="AT238">
        <v>-40.489331030983109</v>
      </c>
      <c r="AU238">
        <v>-36.370114699039533</v>
      </c>
      <c r="AV238" t="s">
        <v>2612</v>
      </c>
    </row>
    <row r="239" spans="1:48" x14ac:dyDescent="0.25">
      <c r="A239">
        <v>2.4200000000000049E-9</v>
      </c>
      <c r="B239" t="s">
        <v>560</v>
      </c>
      <c r="C239" s="3">
        <v>18</v>
      </c>
      <c r="D239" s="3">
        <v>0</v>
      </c>
      <c r="E239" s="3">
        <v>4</v>
      </c>
      <c r="F239" s="3">
        <v>22</v>
      </c>
      <c r="G239" s="4">
        <v>135</v>
      </c>
      <c r="H239" s="4">
        <v>114.45</v>
      </c>
      <c r="I239" s="5">
        <v>64408.540659750004</v>
      </c>
      <c r="J239" s="4">
        <v>23.037439613526569</v>
      </c>
      <c r="K239" s="4">
        <v>21.709028831562975</v>
      </c>
      <c r="L239" s="4">
        <v>18.178836301099924</v>
      </c>
      <c r="M239" s="4">
        <v>17.354392677204455</v>
      </c>
      <c r="N239" s="4">
        <v>4.968</v>
      </c>
      <c r="O239" s="4">
        <v>10.155210643015526</v>
      </c>
      <c r="P239" s="4">
        <v>1.1515945827872434</v>
      </c>
      <c r="Q239" s="36">
        <f t="shared" si="74"/>
        <v>81.818181820601808</v>
      </c>
      <c r="R239" t="str">
        <f t="shared" si="75"/>
        <v xml:space="preserve"> </v>
      </c>
      <c r="S239" s="37">
        <f t="shared" si="76"/>
        <v>0.17955439298356482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 t="str">
        <f t="shared" si="81"/>
        <v/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 t="str">
        <f t="shared" si="83"/>
        <v xml:space="preserve"> </v>
      </c>
      <c r="AC239">
        <f t="shared" si="91"/>
        <v>84</v>
      </c>
      <c r="AD239" s="1" t="str">
        <f t="shared" si="84"/>
        <v xml:space="preserve"> </v>
      </c>
      <c r="AE239">
        <f t="shared" si="92"/>
        <v>40</v>
      </c>
      <c r="AF239" t="str">
        <f t="shared" si="93"/>
        <v xml:space="preserve"> </v>
      </c>
      <c r="AG239" t="str">
        <f t="shared" si="85"/>
        <v xml:space="preserve"> </v>
      </c>
      <c r="AH239" t="str">
        <f t="shared" si="86"/>
        <v xml:space="preserve"> </v>
      </c>
      <c r="AI239" t="str">
        <f t="shared" si="94"/>
        <v xml:space="preserve"> 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560</v>
      </c>
      <c r="AP239" t="s">
        <v>2434</v>
      </c>
      <c r="AQ239">
        <v>-2.3733858680180298</v>
      </c>
      <c r="AR239">
        <v>-22.985157825780213</v>
      </c>
      <c r="AS239">
        <v>17.955439056356482</v>
      </c>
      <c r="AT239">
        <v>2.3733858680180298</v>
      </c>
      <c r="AU239">
        <v>22.985157825780213</v>
      </c>
      <c r="AV239" t="s">
        <v>2613</v>
      </c>
    </row>
    <row r="240" spans="1:48" x14ac:dyDescent="0.25">
      <c r="A240">
        <v>2.4300000000000051E-9</v>
      </c>
      <c r="B240" t="s">
        <v>451</v>
      </c>
      <c r="C240" s="3">
        <v>7</v>
      </c>
      <c r="D240" s="3">
        <v>1</v>
      </c>
      <c r="E240" s="3">
        <v>2</v>
      </c>
      <c r="F240" s="3">
        <v>10</v>
      </c>
      <c r="G240" s="4">
        <v>595</v>
      </c>
      <c r="H240" s="4">
        <v>611.64</v>
      </c>
      <c r="I240" s="5">
        <v>52161.059212560001</v>
      </c>
      <c r="J240" s="4" t="s">
        <v>2161</v>
      </c>
      <c r="K240" s="4" t="s">
        <v>2161</v>
      </c>
      <c r="L240" s="4" t="s">
        <v>2161</v>
      </c>
      <c r="M240" s="4" t="s">
        <v>2161</v>
      </c>
      <c r="N240" s="4">
        <v>8.1829999999999998</v>
      </c>
      <c r="O240" s="4">
        <v>17.588734013507676</v>
      </c>
      <c r="P240" s="4" t="s">
        <v>124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 xml:space="preserve"> </v>
      </c>
      <c r="V240" s="37" t="str">
        <f t="shared" si="79"/>
        <v xml:space="preserve"> </v>
      </c>
      <c r="W240" s="37" t="str">
        <f t="shared" si="80"/>
        <v xml:space="preserve"> </v>
      </c>
      <c r="X240" s="37" t="str">
        <f t="shared" si="81"/>
        <v xml:space="preserve"> 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 t="str">
        <f t="shared" si="83"/>
        <v xml:space="preserve"> 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 t="str">
        <f t="shared" si="85"/>
        <v xml:space="preserve"> </v>
      </c>
      <c r="AH240" t="str">
        <f t="shared" si="86"/>
        <v xml:space="preserve"> </v>
      </c>
      <c r="AI240" t="str">
        <f t="shared" si="94"/>
        <v xml:space="preserve"> 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451</v>
      </c>
      <c r="AP240" t="s">
        <v>2317</v>
      </c>
      <c r="AQ240" t="e">
        <v>#VALUE!</v>
      </c>
      <c r="AR240" t="e">
        <v>#VALUE!</v>
      </c>
      <c r="AS240">
        <v>-2.7205545745863535</v>
      </c>
      <c r="AT240" t="e">
        <v>#VALUE!</v>
      </c>
      <c r="AU240" t="e">
        <v>#VALUE!</v>
      </c>
      <c r="AV240" t="s">
        <v>2614</v>
      </c>
    </row>
    <row r="241" spans="1:48" x14ac:dyDescent="0.25">
      <c r="A241">
        <v>2.4400000000000052E-9</v>
      </c>
      <c r="B241" t="s">
        <v>1153</v>
      </c>
      <c r="C241" s="3">
        <v>9</v>
      </c>
      <c r="D241" s="3">
        <v>0</v>
      </c>
      <c r="E241" s="3">
        <v>8</v>
      </c>
      <c r="F241" s="3">
        <v>17</v>
      </c>
      <c r="G241" s="4">
        <v>247</v>
      </c>
      <c r="H241" s="4">
        <v>217.46</v>
      </c>
      <c r="I241" s="5">
        <v>16511.96221872</v>
      </c>
      <c r="J241" s="4">
        <v>35.085511455308165</v>
      </c>
      <c r="K241" s="4">
        <v>31.589192330040675</v>
      </c>
      <c r="L241" s="4">
        <v>22.403550329401572</v>
      </c>
      <c r="M241" s="4">
        <v>20.438762681456108</v>
      </c>
      <c r="N241" s="4">
        <v>6.1980000000000004</v>
      </c>
      <c r="O241" s="4">
        <v>19.421965317919074</v>
      </c>
      <c r="P241" s="4">
        <v>0.95741745608387741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 t="str">
        <f t="shared" si="81"/>
        <v/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 t="str">
        <f t="shared" si="83"/>
        <v xml:space="preserve"> 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 t="str">
        <f t="shared" si="85"/>
        <v xml:space="preserve"> </v>
      </c>
      <c r="AH241" t="str">
        <f t="shared" si="86"/>
        <v xml:space="preserve"> </v>
      </c>
      <c r="AI241" t="str">
        <f t="shared" si="94"/>
        <v xml:space="preserve"> 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1153</v>
      </c>
      <c r="AP241" t="s">
        <v>2562</v>
      </c>
      <c r="AQ241">
        <v>-55.912404453230536</v>
      </c>
      <c r="AR241">
        <v>-51.566586963135293</v>
      </c>
      <c r="AS241">
        <v>13.584107422054625</v>
      </c>
      <c r="AT241">
        <v>55.912404453230536</v>
      </c>
      <c r="AU241">
        <v>51.566586963135293</v>
      </c>
      <c r="AV241" t="s">
        <v>2615</v>
      </c>
    </row>
    <row r="242" spans="1:48" x14ac:dyDescent="0.25">
      <c r="A242">
        <v>2.4500000000000054E-9</v>
      </c>
      <c r="B242" t="s">
        <v>331</v>
      </c>
      <c r="C242" s="3">
        <v>13</v>
      </c>
      <c r="D242" s="3">
        <v>1</v>
      </c>
      <c r="E242" s="3">
        <v>6</v>
      </c>
      <c r="F242" s="3">
        <v>20</v>
      </c>
      <c r="G242" s="4">
        <v>159</v>
      </c>
      <c r="H242" s="4">
        <v>149.1</v>
      </c>
      <c r="I242" s="5">
        <v>37113.953809799998</v>
      </c>
      <c r="J242" s="4">
        <v>25.344212136664964</v>
      </c>
      <c r="K242" s="4">
        <v>22.826086956521738</v>
      </c>
      <c r="L242" s="4">
        <v>18.751827142132864</v>
      </c>
      <c r="M242" s="4">
        <v>16.042603987806004</v>
      </c>
      <c r="N242" s="4">
        <v>5.883</v>
      </c>
      <c r="O242" s="4">
        <v>3.2105263157894708</v>
      </c>
      <c r="P242" s="4">
        <v>1.9939637826961771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331</v>
      </c>
      <c r="AP242" t="s">
        <v>2349</v>
      </c>
      <c r="AQ242">
        <v>-12.624182726638121</v>
      </c>
      <c r="AR242">
        <v>-26.861608873028974</v>
      </c>
      <c r="AS242">
        <v>6.6398390342052416</v>
      </c>
      <c r="AT242">
        <v>12.624182726638121</v>
      </c>
      <c r="AU242">
        <v>26.861608873028974</v>
      </c>
      <c r="AV242" t="s">
        <v>2616</v>
      </c>
    </row>
    <row r="243" spans="1:48" x14ac:dyDescent="0.25">
      <c r="A243">
        <v>2.4600000000000056E-9</v>
      </c>
      <c r="B243" t="s">
        <v>615</v>
      </c>
      <c r="C243" s="3">
        <v>6</v>
      </c>
      <c r="D243" s="3">
        <v>5</v>
      </c>
      <c r="E243" s="3">
        <v>10</v>
      </c>
      <c r="F243" s="3">
        <v>21</v>
      </c>
      <c r="G243" s="4">
        <v>406.5</v>
      </c>
      <c r="H243" s="4">
        <v>465.69</v>
      </c>
      <c r="I243" s="5">
        <v>67990.740000000005</v>
      </c>
      <c r="J243" s="4" t="s">
        <v>2161</v>
      </c>
      <c r="K243" s="4" t="s">
        <v>2161</v>
      </c>
      <c r="L243" s="4" t="s">
        <v>2161</v>
      </c>
      <c r="M243" s="4" t="s">
        <v>2161</v>
      </c>
      <c r="N243" s="4">
        <v>5.9960000000000004</v>
      </c>
      <c r="O243" s="4">
        <v>33.244444444444454</v>
      </c>
      <c r="P243" s="4">
        <v>0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 xml:space="preserve"> </v>
      </c>
      <c r="V243" s="37" t="str">
        <f t="shared" si="79"/>
        <v xml:space="preserve"> </v>
      </c>
      <c r="W243" s="37" t="str">
        <f t="shared" si="80"/>
        <v xml:space="preserve"> </v>
      </c>
      <c r="X243" s="37" t="str">
        <f t="shared" si="81"/>
        <v xml:space="preserve"> </v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615</v>
      </c>
      <c r="AP243" t="s">
        <v>2317</v>
      </c>
      <c r="AQ243" t="e">
        <v>#VALUE!</v>
      </c>
      <c r="AR243" t="e">
        <v>#VALUE!</v>
      </c>
      <c r="AS243">
        <v>-12.710172002834508</v>
      </c>
      <c r="AT243" t="e">
        <v>#VALUE!</v>
      </c>
      <c r="AU243" t="e">
        <v>#VALUE!</v>
      </c>
      <c r="AV243" t="s">
        <v>2617</v>
      </c>
    </row>
    <row r="244" spans="1:48" x14ac:dyDescent="0.25">
      <c r="A244">
        <v>2.4700000000000057E-9</v>
      </c>
      <c r="B244" t="s">
        <v>476</v>
      </c>
      <c r="C244" s="3">
        <v>11</v>
      </c>
      <c r="D244" s="3">
        <v>1</v>
      </c>
      <c r="E244" s="3">
        <v>7</v>
      </c>
      <c r="F244" s="3">
        <v>19</v>
      </c>
      <c r="G244" s="4">
        <v>104</v>
      </c>
      <c r="H244" s="4">
        <v>85.09</v>
      </c>
      <c r="I244" s="5">
        <v>18713.288657929999</v>
      </c>
      <c r="J244" s="4">
        <v>29.170380527939663</v>
      </c>
      <c r="K244" s="4">
        <v>18.586719091306247</v>
      </c>
      <c r="L244" s="4">
        <v>23.056822802197804</v>
      </c>
      <c r="M244" s="4">
        <v>14.398153199519646</v>
      </c>
      <c r="N244" s="4">
        <v>2.9170000000000003</v>
      </c>
      <c r="O244" s="4" t="s">
        <v>119</v>
      </c>
      <c r="P244" s="4">
        <v>0</v>
      </c>
      <c r="Q244" s="36" t="str">
        <f t="shared" si="74"/>
        <v xml:space="preserve"> </v>
      </c>
      <c r="R244" t="str">
        <f t="shared" si="75"/>
        <v xml:space="preserve"> </v>
      </c>
      <c r="S244" s="37">
        <f t="shared" si="76"/>
        <v>0.22223528276145602</v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 t="str">
        <f t="shared" si="80"/>
        <v/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>
        <f t="shared" si="91"/>
        <v>36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476</v>
      </c>
      <c r="AP244" t="s">
        <v>2357</v>
      </c>
      <c r="AQ244">
        <v>-29.626845335289786</v>
      </c>
      <c r="AR244">
        <v>-55.986166788782413</v>
      </c>
      <c r="AS244">
        <v>22.223528029145601</v>
      </c>
      <c r="AT244">
        <v>29.626845335289786</v>
      </c>
      <c r="AU244">
        <v>55.986166788782413</v>
      </c>
      <c r="AV244" t="s">
        <v>2618</v>
      </c>
    </row>
    <row r="245" spans="1:48" x14ac:dyDescent="0.25">
      <c r="A245">
        <v>2.4800000000000059E-9</v>
      </c>
      <c r="B245" t="s">
        <v>1070</v>
      </c>
      <c r="C245" s="3">
        <v>7</v>
      </c>
      <c r="D245" s="3">
        <v>0</v>
      </c>
      <c r="E245" s="3">
        <v>4</v>
      </c>
      <c r="F245" s="3">
        <v>11</v>
      </c>
      <c r="G245" s="4">
        <v>118</v>
      </c>
      <c r="H245" s="4">
        <v>111.71</v>
      </c>
      <c r="I245" s="5">
        <v>44519.201274729996</v>
      </c>
      <c r="J245" s="4">
        <v>35.418516169942926</v>
      </c>
      <c r="K245" s="4">
        <v>31.69078014184397</v>
      </c>
      <c r="L245" s="4">
        <v>24.630745902923543</v>
      </c>
      <c r="M245" s="4">
        <v>22.701833959685686</v>
      </c>
      <c r="N245" s="4">
        <v>3.1539999999999999</v>
      </c>
      <c r="O245" s="4">
        <v>11.056338028169016</v>
      </c>
      <c r="P245" s="4">
        <v>0.47175722853817925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 t="str">
        <f t="shared" si="85"/>
        <v xml:space="preserve"> </v>
      </c>
      <c r="AH245" t="str">
        <f t="shared" si="86"/>
        <v xml:space="preserve"> </v>
      </c>
      <c r="AI245" t="str">
        <f t="shared" si="94"/>
        <v xml:space="preserve"> 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1070</v>
      </c>
      <c r="AP245" t="s">
        <v>2524</v>
      </c>
      <c r="AQ245">
        <v>-57.392205191466971</v>
      </c>
      <c r="AR245">
        <v>-66.634218057976383</v>
      </c>
      <c r="AS245">
        <v>5.6306507922298854</v>
      </c>
      <c r="AT245">
        <v>57.392205191466971</v>
      </c>
      <c r="AU245">
        <v>66.634218057976383</v>
      </c>
      <c r="AV245" t="s">
        <v>2619</v>
      </c>
    </row>
    <row r="246" spans="1:48" x14ac:dyDescent="0.25">
      <c r="A246">
        <v>2.4900000000000061E-9</v>
      </c>
      <c r="B246" t="s">
        <v>242</v>
      </c>
      <c r="C246" s="3">
        <v>18</v>
      </c>
      <c r="D246" s="3">
        <v>10</v>
      </c>
      <c r="E246" s="3">
        <v>16</v>
      </c>
      <c r="F246" s="3">
        <v>44</v>
      </c>
      <c r="G246" s="4">
        <v>70</v>
      </c>
      <c r="H246" s="4">
        <v>55.87</v>
      </c>
      <c r="I246" s="5">
        <v>225603.06</v>
      </c>
      <c r="J246" s="4">
        <v>12.100931340697421</v>
      </c>
      <c r="K246" s="4">
        <v>12.393522626441881</v>
      </c>
      <c r="L246" s="4">
        <v>7.1104191959300529</v>
      </c>
      <c r="M246" s="4">
        <v>6.930643754930629</v>
      </c>
      <c r="N246" s="4">
        <v>4.617</v>
      </c>
      <c r="O246" s="4">
        <v>-12.886792452830187</v>
      </c>
      <c r="P246" s="4">
        <v>2.4807589045999645</v>
      </c>
      <c r="Q246" s="36" t="str">
        <f t="shared" si="74"/>
        <v xml:space="preserve"> </v>
      </c>
      <c r="R246" t="str">
        <f t="shared" si="75"/>
        <v xml:space="preserve"> </v>
      </c>
      <c r="S246" s="37">
        <f t="shared" si="76"/>
        <v>0.25290854016674968</v>
      </c>
      <c r="T246" s="37" t="str">
        <f t="shared" si="77"/>
        <v/>
      </c>
      <c r="U246" s="37" t="str">
        <f t="shared" si="78"/>
        <v/>
      </c>
      <c r="V246" s="37">
        <f t="shared" si="79"/>
        <v>-0.46226085264430461</v>
      </c>
      <c r="W246" s="37" t="str">
        <f t="shared" si="80"/>
        <v/>
      </c>
      <c r="X246" s="37">
        <f t="shared" si="81"/>
        <v>-0.51895929280907604</v>
      </c>
      <c r="Y246" t="str">
        <f t="shared" si="89"/>
        <v xml:space="preserve"> </v>
      </c>
      <c r="Z246" s="1">
        <f t="shared" si="82"/>
        <v>57</v>
      </c>
      <c r="AA246" t="str">
        <f t="shared" si="90"/>
        <v xml:space="preserve"> </v>
      </c>
      <c r="AB246" s="1">
        <f t="shared" si="83"/>
        <v>34</v>
      </c>
      <c r="AC246">
        <f t="shared" si="91"/>
        <v>24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242</v>
      </c>
      <c r="AP246" t="s">
        <v>2330</v>
      </c>
      <c r="AQ246">
        <v>46.226085264430459</v>
      </c>
      <c r="AR246">
        <v>51.895929280907602</v>
      </c>
      <c r="AS246">
        <v>25.290853767674971</v>
      </c>
      <c r="AT246">
        <v>-46.226085264430459</v>
      </c>
      <c r="AU246">
        <v>-51.895929280907602</v>
      </c>
      <c r="AV246" t="s">
        <v>2620</v>
      </c>
    </row>
    <row r="247" spans="1:48" x14ac:dyDescent="0.25">
      <c r="A247">
        <v>2.5000000000000063E-9</v>
      </c>
      <c r="B247" t="s">
        <v>465</v>
      </c>
      <c r="C247" s="3">
        <v>18</v>
      </c>
      <c r="D247" s="3">
        <v>1</v>
      </c>
      <c r="E247" s="3">
        <v>4</v>
      </c>
      <c r="F247" s="3">
        <v>23</v>
      </c>
      <c r="G247" s="4">
        <v>500</v>
      </c>
      <c r="H247" s="4">
        <v>477.56</v>
      </c>
      <c r="I247" s="5">
        <v>130497.69507096001</v>
      </c>
      <c r="J247" s="4" t="s">
        <v>2161</v>
      </c>
      <c r="K247" s="4" t="s">
        <v>2161</v>
      </c>
      <c r="L247" s="4">
        <v>36.520354070387491</v>
      </c>
      <c r="M247" s="4">
        <v>31.276793521281132</v>
      </c>
      <c r="N247" s="4">
        <v>9.2040000000000006</v>
      </c>
      <c r="O247" s="4">
        <v>17.099236641221378</v>
      </c>
      <c r="P247" s="4">
        <v>0.48894379763799312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 xml:space="preserve"> </v>
      </c>
      <c r="V247" s="37" t="str">
        <f t="shared" si="79"/>
        <v xml:space="preserve"> </v>
      </c>
      <c r="W247" s="37" t="str">
        <f t="shared" si="80"/>
        <v/>
      </c>
      <c r="X247" s="37" t="str">
        <f t="shared" si="81"/>
        <v/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 t="str">
        <f t="shared" si="83"/>
        <v xml:space="preserve"> 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465</v>
      </c>
      <c r="AP247" t="s">
        <v>2261</v>
      </c>
      <c r="AQ247" t="e">
        <v>#VALUE!</v>
      </c>
      <c r="AR247">
        <v>-147.0709034839717</v>
      </c>
      <c r="AS247">
        <v>4.698886003852909</v>
      </c>
      <c r="AT247" t="e">
        <v>#VALUE!</v>
      </c>
      <c r="AU247">
        <v>147.0709034839717</v>
      </c>
      <c r="AV247" t="s">
        <v>2621</v>
      </c>
    </row>
    <row r="248" spans="1:48" x14ac:dyDescent="0.25">
      <c r="A248">
        <v>2.5100000000000064E-9</v>
      </c>
      <c r="B248" t="s">
        <v>253</v>
      </c>
      <c r="C248" s="3">
        <v>8</v>
      </c>
      <c r="D248" s="3">
        <v>4</v>
      </c>
      <c r="E248" s="3">
        <v>5</v>
      </c>
      <c r="F248" s="3">
        <v>17</v>
      </c>
      <c r="G248" s="4">
        <v>64.5</v>
      </c>
      <c r="H248" s="4">
        <v>61.06</v>
      </c>
      <c r="I248" s="5">
        <v>23919.600681039999</v>
      </c>
      <c r="J248" s="4">
        <v>12.860151642796968</v>
      </c>
      <c r="K248" s="4">
        <v>11.364228550158199</v>
      </c>
      <c r="L248" s="4">
        <v>8.4129187832554528</v>
      </c>
      <c r="M248" s="4">
        <v>7.7210421246270702</v>
      </c>
      <c r="N248" s="4">
        <v>4.7480000000000002</v>
      </c>
      <c r="O248" s="4">
        <v>69.571428571428555</v>
      </c>
      <c r="P248" s="4">
        <v>3.3589911562397643</v>
      </c>
      <c r="Q248" s="36" t="str">
        <f t="shared" si="74"/>
        <v xml:space="preserve"> 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>
        <f t="shared" si="79"/>
        <v>-0.42852274882306485</v>
      </c>
      <c r="W248" s="37" t="str">
        <f t="shared" si="80"/>
        <v/>
      </c>
      <c r="X248" s="37">
        <f t="shared" si="81"/>
        <v>-0.43084137664436772</v>
      </c>
      <c r="Y248" t="str">
        <f t="shared" si="89"/>
        <v xml:space="preserve"> </v>
      </c>
      <c r="Z248" s="1">
        <f t="shared" si="82"/>
        <v>63</v>
      </c>
      <c r="AA248" t="str">
        <f t="shared" si="90"/>
        <v xml:space="preserve"> </v>
      </c>
      <c r="AB248" s="1">
        <f t="shared" si="83"/>
        <v>46</v>
      </c>
      <c r="AC248" t="str">
        <f t="shared" si="91"/>
        <v xml:space="preserve"> 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3.3589911587497645</v>
      </c>
      <c r="AH248" t="str">
        <f t="shared" si="86"/>
        <v xml:space="preserve"> </v>
      </c>
      <c r="AI248">
        <f t="shared" si="94"/>
        <v>52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253</v>
      </c>
      <c r="AP248" t="s">
        <v>2249</v>
      </c>
      <c r="AQ248">
        <v>42.852274882306482</v>
      </c>
      <c r="AR248">
        <v>43.084137664436774</v>
      </c>
      <c r="AS248">
        <v>5.6338028169014009</v>
      </c>
      <c r="AT248">
        <v>-42.852274882306482</v>
      </c>
      <c r="AU248">
        <v>-43.084137664436774</v>
      </c>
      <c r="AV248" t="s">
        <v>2622</v>
      </c>
    </row>
    <row r="249" spans="1:48" x14ac:dyDescent="0.25">
      <c r="A249">
        <v>2.5200000000000066E-9</v>
      </c>
      <c r="B249" t="s">
        <v>330</v>
      </c>
      <c r="C249" s="3">
        <v>7</v>
      </c>
      <c r="D249" s="3">
        <v>1</v>
      </c>
      <c r="E249" s="3">
        <v>4</v>
      </c>
      <c r="F249" s="3">
        <v>12</v>
      </c>
      <c r="G249" s="4">
        <v>36</v>
      </c>
      <c r="H249" s="4">
        <v>31.94</v>
      </c>
      <c r="I249" s="5">
        <v>12564.418197120001</v>
      </c>
      <c r="J249" s="4">
        <v>14.787037037037036</v>
      </c>
      <c r="K249" s="4">
        <v>13.941510257529464</v>
      </c>
      <c r="L249" s="4">
        <v>9.0150634606798903</v>
      </c>
      <c r="M249" s="4">
        <v>8.6503782129742959</v>
      </c>
      <c r="N249" s="4">
        <v>2.16</v>
      </c>
      <c r="O249" s="4">
        <v>24.855491329479779</v>
      </c>
      <c r="P249" s="4">
        <v>3.378209142141515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>
        <f t="shared" si="79"/>
        <v>-0.34289614044243422</v>
      </c>
      <c r="W249" s="37" t="str">
        <f t="shared" si="80"/>
        <v/>
      </c>
      <c r="X249" s="37">
        <f t="shared" si="81"/>
        <v>-0.39010452365751447</v>
      </c>
      <c r="Y249" t="str">
        <f t="shared" si="89"/>
        <v xml:space="preserve"> </v>
      </c>
      <c r="Z249" s="1">
        <f t="shared" si="82"/>
        <v>93</v>
      </c>
      <c r="AA249" t="str">
        <f t="shared" si="90"/>
        <v xml:space="preserve"> </v>
      </c>
      <c r="AB249" s="1">
        <f t="shared" si="83"/>
        <v>55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>
        <f t="shared" si="85"/>
        <v>3.3782091446615152</v>
      </c>
      <c r="AH249" t="str">
        <f t="shared" si="86"/>
        <v xml:space="preserve"> </v>
      </c>
      <c r="AI249">
        <f t="shared" si="94"/>
        <v>51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330</v>
      </c>
      <c r="AP249" t="s">
        <v>2623</v>
      </c>
      <c r="AQ249">
        <v>34.289614044243422</v>
      </c>
      <c r="AR249">
        <v>39.010452365751448</v>
      </c>
      <c r="AS249">
        <v>12.711333750782705</v>
      </c>
      <c r="AT249">
        <v>-34.289614044243422</v>
      </c>
      <c r="AU249">
        <v>-39.010452365751448</v>
      </c>
      <c r="AV249" t="s">
        <v>2624</v>
      </c>
    </row>
    <row r="250" spans="1:48" x14ac:dyDescent="0.25">
      <c r="A250">
        <v>2.5300000000000068E-9</v>
      </c>
      <c r="B250" t="s">
        <v>828</v>
      </c>
      <c r="C250" s="3">
        <v>8</v>
      </c>
      <c r="D250" s="3">
        <v>0</v>
      </c>
      <c r="E250" s="3">
        <v>5</v>
      </c>
      <c r="F250" s="3">
        <v>13</v>
      </c>
      <c r="G250" s="4">
        <v>248</v>
      </c>
      <c r="H250" s="4">
        <v>203.41</v>
      </c>
      <c r="I250" s="5">
        <v>10898.425060099999</v>
      </c>
      <c r="J250" s="4">
        <v>36.956758720930232</v>
      </c>
      <c r="K250" s="4">
        <v>30.296395591301756</v>
      </c>
      <c r="L250" s="4">
        <v>19.460127114300359</v>
      </c>
      <c r="M250" s="4">
        <v>16.721738824047566</v>
      </c>
      <c r="N250" s="4">
        <v>5.5040000000000004</v>
      </c>
      <c r="O250" s="4">
        <v>40.122199592668039</v>
      </c>
      <c r="P250" s="4">
        <v>0</v>
      </c>
      <c r="Q250" s="36" t="str">
        <f t="shared" si="74"/>
        <v xml:space="preserve"> </v>
      </c>
      <c r="R250" t="str">
        <f t="shared" si="75"/>
        <v xml:space="preserve"> </v>
      </c>
      <c r="S250" s="37">
        <f t="shared" si="76"/>
        <v>0.21921243063088003</v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>
        <f t="shared" si="91"/>
        <v>39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828</v>
      </c>
      <c r="AP250" t="s">
        <v>2330</v>
      </c>
      <c r="AQ250">
        <v>-64.227821513098718</v>
      </c>
      <c r="AR250">
        <v>-31.653465866633379</v>
      </c>
      <c r="AS250">
        <v>21.921242810088003</v>
      </c>
      <c r="AT250">
        <v>64.227821513098718</v>
      </c>
      <c r="AU250">
        <v>31.653465866633379</v>
      </c>
      <c r="AV250" t="s">
        <v>2625</v>
      </c>
    </row>
    <row r="251" spans="1:48" x14ac:dyDescent="0.25">
      <c r="A251">
        <v>2.5400000000000069E-9</v>
      </c>
      <c r="B251" t="s">
        <v>829</v>
      </c>
      <c r="C251" s="3">
        <v>20</v>
      </c>
      <c r="D251" s="3">
        <v>1</v>
      </c>
      <c r="E251" s="3">
        <v>1</v>
      </c>
      <c r="F251" s="3">
        <v>22</v>
      </c>
      <c r="G251" s="4">
        <v>260</v>
      </c>
      <c r="H251" s="4">
        <v>243.98</v>
      </c>
      <c r="I251" s="5">
        <v>46761.493232519992</v>
      </c>
      <c r="J251" s="4">
        <v>28.066260209363858</v>
      </c>
      <c r="K251" s="4">
        <v>24.847744169467354</v>
      </c>
      <c r="L251" s="4">
        <v>19.549771418928046</v>
      </c>
      <c r="M251" s="4">
        <v>17.805935176802489</v>
      </c>
      <c r="N251" s="4">
        <v>8.6929999999999996</v>
      </c>
      <c r="O251" s="4">
        <v>35.404984423676005</v>
      </c>
      <c r="P251" s="4">
        <v>0</v>
      </c>
      <c r="Q251" s="36">
        <f t="shared" si="74"/>
        <v>90.909090911630912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 t="str">
        <f t="shared" si="80"/>
        <v/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>
        <f t="shared" si="92"/>
        <v>11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829</v>
      </c>
      <c r="AP251" t="s">
        <v>2481</v>
      </c>
      <c r="AQ251">
        <v>-24.720374073096551</v>
      </c>
      <c r="AR251">
        <v>-32.259935872205261</v>
      </c>
      <c r="AS251">
        <v>6.5661119763915199</v>
      </c>
      <c r="AT251">
        <v>24.720374073096551</v>
      </c>
      <c r="AU251">
        <v>32.259935872205261</v>
      </c>
      <c r="AV251" t="s">
        <v>2626</v>
      </c>
    </row>
    <row r="252" spans="1:48" x14ac:dyDescent="0.25">
      <c r="A252">
        <v>2.5500000000000071E-9</v>
      </c>
      <c r="B252" t="s">
        <v>329</v>
      </c>
      <c r="C252" s="3">
        <v>11</v>
      </c>
      <c r="D252" s="3">
        <v>0</v>
      </c>
      <c r="E252" s="3">
        <v>6</v>
      </c>
      <c r="F252" s="3">
        <v>17</v>
      </c>
      <c r="G252" s="4">
        <v>57</v>
      </c>
      <c r="H252" s="4">
        <v>46.6</v>
      </c>
      <c r="I252" s="5">
        <v>19546.500526600001</v>
      </c>
      <c r="J252" s="4">
        <v>26.598173515981735</v>
      </c>
      <c r="K252" s="4">
        <v>22.731707317073173</v>
      </c>
      <c r="L252" s="4">
        <v>18.840094236266989</v>
      </c>
      <c r="M252" s="4">
        <v>16.693369033987981</v>
      </c>
      <c r="N252" s="4">
        <v>1.752</v>
      </c>
      <c r="O252" s="4">
        <v>13.032258064516125</v>
      </c>
      <c r="P252" s="4">
        <v>0.27467811158798283</v>
      </c>
      <c r="Q252" s="36" t="str">
        <f t="shared" si="74"/>
        <v xml:space="preserve"> </v>
      </c>
      <c r="R252" t="str">
        <f t="shared" si="75"/>
        <v xml:space="preserve"> </v>
      </c>
      <c r="S252" s="37">
        <f t="shared" si="76"/>
        <v>0.22317596821523611</v>
      </c>
      <c r="T252" s="37" t="str">
        <f t="shared" si="77"/>
        <v/>
      </c>
      <c r="U252" s="37" t="str">
        <f t="shared" si="78"/>
        <v/>
      </c>
      <c r="V252" s="37" t="str">
        <f t="shared" si="79"/>
        <v/>
      </c>
      <c r="W252" s="37" t="str">
        <f t="shared" si="80"/>
        <v/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>
        <f t="shared" si="91"/>
        <v>35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329</v>
      </c>
      <c r="AP252" t="s">
        <v>2562</v>
      </c>
      <c r="AQ252">
        <v>-18.196515169042591</v>
      </c>
      <c r="AR252">
        <v>-27.45876164579759</v>
      </c>
      <c r="AS252">
        <v>22.317596566523612</v>
      </c>
      <c r="AT252">
        <v>18.196515169042591</v>
      </c>
      <c r="AU252">
        <v>27.45876164579759</v>
      </c>
      <c r="AV252" t="s">
        <v>2627</v>
      </c>
    </row>
    <row r="253" spans="1:48" x14ac:dyDescent="0.25">
      <c r="A253">
        <v>2.5600000000000073E-9</v>
      </c>
      <c r="B253" t="s">
        <v>495</v>
      </c>
      <c r="C253" s="3">
        <v>5</v>
      </c>
      <c r="D253" s="3">
        <v>1</v>
      </c>
      <c r="E253" s="3">
        <v>1</v>
      </c>
      <c r="F253" s="3">
        <v>7</v>
      </c>
      <c r="G253" s="4">
        <v>43</v>
      </c>
      <c r="H253" s="4">
        <v>43.76</v>
      </c>
      <c r="I253" s="5">
        <v>12634.872542159999</v>
      </c>
      <c r="J253" s="4">
        <v>31.710144927536227</v>
      </c>
      <c r="K253" s="4">
        <v>28.341968911917096</v>
      </c>
      <c r="L253" s="4">
        <v>13.495868064655408</v>
      </c>
      <c r="M253" s="4">
        <v>12.804923076923076</v>
      </c>
      <c r="N253" s="4">
        <v>1.3800000000000001</v>
      </c>
      <c r="O253" s="4">
        <v>15.966386554621865</v>
      </c>
      <c r="P253" s="4">
        <v>5.6741316270566733</v>
      </c>
      <c r="Q253" s="36" t="str">
        <f t="shared" si="74"/>
        <v xml:space="preserve"> 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>
        <f t="shared" si="85"/>
        <v>5.6741316296166735</v>
      </c>
      <c r="AH253" t="str">
        <f t="shared" si="86"/>
        <v xml:space="preserve"> </v>
      </c>
      <c r="AI253">
        <f t="shared" si="94"/>
        <v>6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495</v>
      </c>
      <c r="AP253" t="s">
        <v>2274</v>
      </c>
      <c r="AQ253">
        <v>-40.913007567532425</v>
      </c>
      <c r="AR253">
        <v>8.6964953951906505</v>
      </c>
      <c r="AS253">
        <v>-1.7367458866544783</v>
      </c>
      <c r="AT253">
        <v>40.913007567532425</v>
      </c>
      <c r="AU253">
        <v>-8.6964953951906505</v>
      </c>
      <c r="AV253" t="s">
        <v>2628</v>
      </c>
    </row>
    <row r="254" spans="1:48" x14ac:dyDescent="0.25">
      <c r="A254">
        <v>2.5700000000000075E-9</v>
      </c>
      <c r="B254" t="s">
        <v>529</v>
      </c>
      <c r="C254" s="3">
        <v>11</v>
      </c>
      <c r="D254" s="3">
        <v>1</v>
      </c>
      <c r="E254" s="3">
        <v>9</v>
      </c>
      <c r="F254" s="3">
        <v>21</v>
      </c>
      <c r="G254" s="4">
        <v>890</v>
      </c>
      <c r="H254" s="4">
        <v>901.96</v>
      </c>
      <c r="I254" s="5">
        <v>106803.68846048</v>
      </c>
      <c r="J254" s="4" t="s">
        <v>2161</v>
      </c>
      <c r="K254" s="4" t="s">
        <v>2161</v>
      </c>
      <c r="L254" s="4" t="s">
        <v>2161</v>
      </c>
      <c r="M254" s="4" t="s">
        <v>2161</v>
      </c>
      <c r="N254" s="4">
        <v>13.472</v>
      </c>
      <c r="O254" s="4">
        <v>32.598425196850386</v>
      </c>
      <c r="P254" s="4">
        <v>0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 xml:space="preserve"> </v>
      </c>
      <c r="V254" s="37" t="str">
        <f t="shared" si="79"/>
        <v xml:space="preserve"> </v>
      </c>
      <c r="W254" s="37" t="str">
        <f t="shared" si="80"/>
        <v xml:space="preserve"> </v>
      </c>
      <c r="X254" s="37" t="str">
        <f t="shared" si="81"/>
        <v xml:space="preserve"> </v>
      </c>
      <c r="Y254" t="str">
        <f t="shared" si="89"/>
        <v xml:space="preserve"> </v>
      </c>
      <c r="Z254" s="1" t="str">
        <f t="shared" si="82"/>
        <v xml:space="preserve"> </v>
      </c>
      <c r="AA254" t="str">
        <f t="shared" si="90"/>
        <v xml:space="preserve"> </v>
      </c>
      <c r="AB254" s="1" t="str">
        <f t="shared" si="83"/>
        <v xml:space="preserve"> 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529</v>
      </c>
      <c r="AP254" t="s">
        <v>2351</v>
      </c>
      <c r="AQ254" t="e">
        <v>#VALUE!</v>
      </c>
      <c r="AR254" t="e">
        <v>#VALUE!</v>
      </c>
      <c r="AS254">
        <v>-1.3260011530444871</v>
      </c>
      <c r="AT254" t="e">
        <v>#VALUE!</v>
      </c>
      <c r="AU254" t="e">
        <v>#VALUE!</v>
      </c>
      <c r="AV254" t="s">
        <v>2629</v>
      </c>
    </row>
    <row r="255" spans="1:48" x14ac:dyDescent="0.25">
      <c r="A255">
        <v>2.5800000000000076E-9</v>
      </c>
      <c r="B255" t="s">
        <v>306</v>
      </c>
      <c r="C255" s="3">
        <v>5</v>
      </c>
      <c r="D255" s="3">
        <v>0</v>
      </c>
      <c r="E255" s="3">
        <v>3</v>
      </c>
      <c r="F255" s="3">
        <v>8</v>
      </c>
      <c r="G255" s="4">
        <v>250</v>
      </c>
      <c r="H255" s="4">
        <v>239.76</v>
      </c>
      <c r="I255" s="5">
        <v>20637.708593039999</v>
      </c>
      <c r="J255" s="4">
        <v>37.322540473225402</v>
      </c>
      <c r="K255" s="4">
        <v>38.490929523197941</v>
      </c>
      <c r="L255" s="4">
        <v>21.699417205366569</v>
      </c>
      <c r="M255" s="4">
        <v>22.683020470829071</v>
      </c>
      <c r="N255" s="4">
        <v>6.4240000000000004</v>
      </c>
      <c r="O255" s="4">
        <v>31.370143149284267</v>
      </c>
      <c r="P255" s="4" t="s">
        <v>124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306</v>
      </c>
      <c r="AP255" t="s">
        <v>2524</v>
      </c>
      <c r="AQ255">
        <v>-65.853276298846964</v>
      </c>
      <c r="AR255">
        <v>-46.80291991891616</v>
      </c>
      <c r="AS255">
        <v>4.2709376042709524</v>
      </c>
      <c r="AT255">
        <v>65.853276298846964</v>
      </c>
      <c r="AU255">
        <v>46.80291991891616</v>
      </c>
      <c r="AV255" t="s">
        <v>2630</v>
      </c>
    </row>
    <row r="256" spans="1:48" x14ac:dyDescent="0.25">
      <c r="A256">
        <v>2.5900000000000078E-9</v>
      </c>
      <c r="B256" t="s">
        <v>328</v>
      </c>
      <c r="C256" s="3">
        <v>5</v>
      </c>
      <c r="D256" s="3">
        <v>4</v>
      </c>
      <c r="E256" s="3">
        <v>13</v>
      </c>
      <c r="F256" s="3">
        <v>22</v>
      </c>
      <c r="G256" s="4">
        <v>250</v>
      </c>
      <c r="H256" s="4">
        <v>223.62</v>
      </c>
      <c r="I256" s="5">
        <v>70637.696529840003</v>
      </c>
      <c r="J256" s="4">
        <v>26.289677874441569</v>
      </c>
      <c r="K256" s="4">
        <v>23.926813610100577</v>
      </c>
      <c r="L256" s="4">
        <v>18.546035925914008</v>
      </c>
      <c r="M256" s="4">
        <v>17.21630969347359</v>
      </c>
      <c r="N256" s="4">
        <v>8.5060000000000002</v>
      </c>
      <c r="O256" s="4">
        <v>28.373075762149107</v>
      </c>
      <c r="P256" s="4">
        <v>2.0628745192737683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 t="str">
        <f t="shared" si="79"/>
        <v/>
      </c>
      <c r="W256" s="37" t="str">
        <f t="shared" si="80"/>
        <v/>
      </c>
      <c r="X256" s="37" t="str">
        <f t="shared" si="81"/>
        <v/>
      </c>
      <c r="Y256" t="str">
        <f t="shared" si="89"/>
        <v xml:space="preserve"> </v>
      </c>
      <c r="Z256" s="1" t="str">
        <f t="shared" si="82"/>
        <v xml:space="preserve"> </v>
      </c>
      <c r="AA256" t="str">
        <f t="shared" si="90"/>
        <v xml:space="preserve"> 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328</v>
      </c>
      <c r="AP256" t="s">
        <v>2507</v>
      </c>
      <c r="AQ256">
        <v>-16.825627436733591</v>
      </c>
      <c r="AR256">
        <v>-25.469370954900871</v>
      </c>
      <c r="AS256">
        <v>11.79679813970127</v>
      </c>
      <c r="AT256">
        <v>16.825627436733591</v>
      </c>
      <c r="AU256">
        <v>25.469370954900871</v>
      </c>
      <c r="AV256" t="s">
        <v>2631</v>
      </c>
    </row>
    <row r="257" spans="1:48" x14ac:dyDescent="0.25">
      <c r="A257">
        <v>2.600000000000008E-9</v>
      </c>
      <c r="B257" t="s">
        <v>464</v>
      </c>
      <c r="C257" s="3">
        <v>4</v>
      </c>
      <c r="D257" s="3">
        <v>4</v>
      </c>
      <c r="E257" s="3">
        <v>9</v>
      </c>
      <c r="F257" s="3">
        <v>17</v>
      </c>
      <c r="G257" s="4">
        <v>30</v>
      </c>
      <c r="H257" s="4">
        <v>26.56</v>
      </c>
      <c r="I257" s="5">
        <v>12256.140923839999</v>
      </c>
      <c r="J257" s="4">
        <v>9.4151010280042531</v>
      </c>
      <c r="K257" s="4">
        <v>8.8918647472380314</v>
      </c>
      <c r="L257" s="4">
        <v>9.1857576429870864</v>
      </c>
      <c r="M257" s="4">
        <v>8.7026828653102388</v>
      </c>
      <c r="N257" s="4">
        <v>2.8210000000000002</v>
      </c>
      <c r="O257" s="4">
        <v>46.165803108808305</v>
      </c>
      <c r="P257" s="4">
        <v>2.5414156626506026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-0.58161332739410887</v>
      </c>
      <c r="W257" s="37" t="str">
        <f t="shared" si="80"/>
        <v/>
      </c>
      <c r="X257" s="37">
        <f t="shared" si="81"/>
        <v>-0.37855656172899277</v>
      </c>
      <c r="Y257" t="str">
        <f t="shared" si="89"/>
        <v xml:space="preserve"> </v>
      </c>
      <c r="Z257" s="1">
        <f t="shared" si="82"/>
        <v>24</v>
      </c>
      <c r="AA257" t="str">
        <f t="shared" si="90"/>
        <v xml:space="preserve"> </v>
      </c>
      <c r="AB257" s="1">
        <f t="shared" si="83"/>
        <v>61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 t="str">
        <f t="shared" si="85"/>
        <v xml:space="preserve"> </v>
      </c>
      <c r="AH257" t="str">
        <f t="shared" si="86"/>
        <v xml:space="preserve"> </v>
      </c>
      <c r="AI257" t="str">
        <f t="shared" si="94"/>
        <v xml:space="preserve"> 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464</v>
      </c>
      <c r="AP257" t="s">
        <v>2407</v>
      </c>
      <c r="AQ257">
        <v>58.161332739410888</v>
      </c>
      <c r="AR257">
        <v>37.855656172899273</v>
      </c>
      <c r="AS257">
        <v>12.951807228915669</v>
      </c>
      <c r="AT257">
        <v>-58.161332739410888</v>
      </c>
      <c r="AU257">
        <v>-37.855656172899273</v>
      </c>
      <c r="AV257" t="s">
        <v>2632</v>
      </c>
    </row>
    <row r="258" spans="1:48" x14ac:dyDescent="0.25">
      <c r="A258">
        <v>2.6100000000000082E-9</v>
      </c>
      <c r="B258" t="s">
        <v>1154</v>
      </c>
      <c r="C258" s="3">
        <v>15</v>
      </c>
      <c r="D258" s="3">
        <v>0</v>
      </c>
      <c r="E258" s="3">
        <v>2</v>
      </c>
      <c r="F258" s="3">
        <v>17</v>
      </c>
      <c r="G258" s="4">
        <v>156.5</v>
      </c>
      <c r="H258" s="4">
        <v>132.75</v>
      </c>
      <c r="I258" s="5">
        <v>17286.093420749999</v>
      </c>
      <c r="J258" s="4">
        <v>21.477107264196732</v>
      </c>
      <c r="K258" s="4">
        <v>18.649901657769036</v>
      </c>
      <c r="L258" s="4">
        <v>16.350619082658017</v>
      </c>
      <c r="M258" s="4">
        <v>14.095176511954993</v>
      </c>
      <c r="N258" s="4">
        <v>6.181</v>
      </c>
      <c r="O258" s="4">
        <v>12.7919708029197</v>
      </c>
      <c r="P258" s="4">
        <v>0.6787193973634652</v>
      </c>
      <c r="Q258" s="36">
        <f t="shared" si="74"/>
        <v>88.235294120257052</v>
      </c>
      <c r="R258" t="str">
        <f t="shared" si="75"/>
        <v xml:space="preserve"> </v>
      </c>
      <c r="S258" s="37">
        <f t="shared" si="76"/>
        <v>0.17890772389060272</v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85</v>
      </c>
      <c r="AD258" s="1" t="str">
        <f t="shared" si="84"/>
        <v xml:space="preserve"> </v>
      </c>
      <c r="AE258">
        <f t="shared" si="92"/>
        <v>20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1154</v>
      </c>
      <c r="AP258" t="s">
        <v>2633</v>
      </c>
      <c r="AQ258">
        <v>4.5603927271737899</v>
      </c>
      <c r="AR258">
        <v>-10.616732288207032</v>
      </c>
      <c r="AS258">
        <v>17.890772128060274</v>
      </c>
      <c r="AT258">
        <v>-4.5603927271737899</v>
      </c>
      <c r="AU258">
        <v>10.616732288207032</v>
      </c>
      <c r="AV258" t="s">
        <v>2634</v>
      </c>
    </row>
    <row r="259" spans="1:48" x14ac:dyDescent="0.25">
      <c r="A259">
        <v>2.6200000000000083E-9</v>
      </c>
      <c r="B259" t="s">
        <v>594</v>
      </c>
      <c r="C259" s="3">
        <v>12</v>
      </c>
      <c r="D259" s="3">
        <v>1</v>
      </c>
      <c r="E259" s="3">
        <v>12</v>
      </c>
      <c r="F259" s="3">
        <v>25</v>
      </c>
      <c r="G259" s="4">
        <v>177.5</v>
      </c>
      <c r="H259" s="4">
        <v>160.35</v>
      </c>
      <c r="I259" s="5">
        <v>16944.3458121</v>
      </c>
      <c r="J259" s="4">
        <v>24.495875343721355</v>
      </c>
      <c r="K259" s="4">
        <v>21.059889676910952</v>
      </c>
      <c r="L259" s="4">
        <v>11.524110817137654</v>
      </c>
      <c r="M259" s="4">
        <v>10.396176647039088</v>
      </c>
      <c r="N259" s="4">
        <v>6.5460000000000003</v>
      </c>
      <c r="O259" s="4">
        <v>38.101265822784811</v>
      </c>
      <c r="P259" s="4">
        <v>0.78578110383536015</v>
      </c>
      <c r="Q259" s="36" t="str">
        <f t="shared" si="74"/>
        <v xml:space="preserve"> 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>
        <f t="shared" si="81"/>
        <v>-0.22036011317088489</v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>
        <f t="shared" si="83"/>
        <v>115</v>
      </c>
      <c r="AC259" t="str">
        <f t="shared" si="91"/>
        <v xml:space="preserve"> 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594</v>
      </c>
      <c r="AP259" t="s">
        <v>2635</v>
      </c>
      <c r="AQ259">
        <v>-8.8543579845231193</v>
      </c>
      <c r="AR259">
        <v>22.036011317088487</v>
      </c>
      <c r="AS259">
        <v>10.695353913314619</v>
      </c>
      <c r="AT259">
        <v>8.8543579845231193</v>
      </c>
      <c r="AU259">
        <v>-22.036011317088487</v>
      </c>
      <c r="AV259" t="s">
        <v>2636</v>
      </c>
    </row>
    <row r="260" spans="1:48" x14ac:dyDescent="0.25">
      <c r="A260">
        <v>2.6300000000000085E-9</v>
      </c>
      <c r="B260" t="s">
        <v>396</v>
      </c>
      <c r="C260" s="3">
        <v>13</v>
      </c>
      <c r="D260" s="3">
        <v>1</v>
      </c>
      <c r="E260" s="3">
        <v>6</v>
      </c>
      <c r="F260" s="3">
        <v>20</v>
      </c>
      <c r="G260" s="4">
        <v>72</v>
      </c>
      <c r="H260" s="4">
        <v>66.72</v>
      </c>
      <c r="I260" s="5">
        <v>47819.230871519998</v>
      </c>
      <c r="J260" s="4">
        <v>25.196374622356494</v>
      </c>
      <c r="K260" s="4">
        <v>20.863039399624764</v>
      </c>
      <c r="L260" s="4">
        <v>15.62281482783224</v>
      </c>
      <c r="M260" s="4">
        <v>13.761947854495194</v>
      </c>
      <c r="N260" s="4">
        <v>2.6480000000000001</v>
      </c>
      <c r="O260" s="4">
        <v>18.214285714285708</v>
      </c>
      <c r="P260" s="4">
        <v>1.6217026378896884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396</v>
      </c>
      <c r="AP260" t="s">
        <v>2355</v>
      </c>
      <c r="AQ260">
        <v>-11.967224872294668</v>
      </c>
      <c r="AR260">
        <v>-5.6929231035340422</v>
      </c>
      <c r="AS260">
        <v>7.9136690647481966</v>
      </c>
      <c r="AT260">
        <v>11.967224872294668</v>
      </c>
      <c r="AU260">
        <v>5.6929231035340422</v>
      </c>
      <c r="AV260" t="s">
        <v>2637</v>
      </c>
    </row>
    <row r="261" spans="1:48" x14ac:dyDescent="0.25">
      <c r="A261">
        <v>2.6400000000000087E-9</v>
      </c>
      <c r="B261" t="s">
        <v>830</v>
      </c>
      <c r="C261" s="3">
        <v>4</v>
      </c>
      <c r="D261" s="3">
        <v>1</v>
      </c>
      <c r="E261" s="3">
        <v>10</v>
      </c>
      <c r="F261" s="3">
        <v>15</v>
      </c>
      <c r="G261" s="4">
        <v>171.5</v>
      </c>
      <c r="H261" s="4">
        <v>165.71</v>
      </c>
      <c r="I261" s="5">
        <v>12309.421347519999</v>
      </c>
      <c r="J261" s="4" t="s">
        <v>2161</v>
      </c>
      <c r="K261" s="4">
        <v>36.427786326665199</v>
      </c>
      <c r="L261" s="4">
        <v>22.010217947493022</v>
      </c>
      <c r="M261" s="4">
        <v>20.111356489826935</v>
      </c>
      <c r="N261" s="4">
        <v>4.0040000000000004</v>
      </c>
      <c r="O261" s="4">
        <v>2.7720739219712667</v>
      </c>
      <c r="P261" s="4">
        <v>1.0687345362380063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830</v>
      </c>
      <c r="AP261" t="s">
        <v>2334</v>
      </c>
      <c r="AQ261" t="e">
        <v>#VALUE!</v>
      </c>
      <c r="AR261">
        <v>-48.905578069838526</v>
      </c>
      <c r="AS261">
        <v>3.4940558807555311</v>
      </c>
      <c r="AT261" t="e">
        <v>#VALUE!</v>
      </c>
      <c r="AU261">
        <v>48.905578069838526</v>
      </c>
      <c r="AV261" t="s">
        <v>2638</v>
      </c>
    </row>
    <row r="262" spans="1:48" x14ac:dyDescent="0.25">
      <c r="A262">
        <v>2.6500000000000088E-9</v>
      </c>
      <c r="B262" t="s">
        <v>229</v>
      </c>
      <c r="C262" s="3">
        <v>14</v>
      </c>
      <c r="D262" s="3">
        <v>1</v>
      </c>
      <c r="E262" s="3">
        <v>6</v>
      </c>
      <c r="F262" s="3">
        <v>21</v>
      </c>
      <c r="G262" s="4">
        <v>187</v>
      </c>
      <c r="H262" s="4">
        <v>163.62</v>
      </c>
      <c r="I262" s="5">
        <v>430876.25401085999</v>
      </c>
      <c r="J262" s="4">
        <v>17.154539735793666</v>
      </c>
      <c r="K262" s="4">
        <v>15.690448791714614</v>
      </c>
      <c r="L262" s="4">
        <v>13.325363647379582</v>
      </c>
      <c r="M262" s="4">
        <v>12.310323924744049</v>
      </c>
      <c r="N262" s="4">
        <v>9.5380000000000003</v>
      </c>
      <c r="O262" s="4">
        <v>18.779576587795781</v>
      </c>
      <c r="P262" s="4">
        <v>2.5583669478058919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/>
      </c>
      <c r="V262" s="37">
        <f t="shared" si="79"/>
        <v>-0.23768945454793144</v>
      </c>
      <c r="W262" s="37" t="str">
        <f t="shared" si="80"/>
        <v/>
      </c>
      <c r="X262" s="37" t="str">
        <f t="shared" si="81"/>
        <v/>
      </c>
      <c r="Y262" t="str">
        <f t="shared" si="89"/>
        <v xml:space="preserve"> </v>
      </c>
      <c r="Z262" s="1">
        <f t="shared" si="82"/>
        <v>131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229</v>
      </c>
      <c r="AP262" t="s">
        <v>2322</v>
      </c>
      <c r="AQ262">
        <v>23.768945454793144</v>
      </c>
      <c r="AR262">
        <v>9.850007771964254</v>
      </c>
      <c r="AS262">
        <v>14.289206698447622</v>
      </c>
      <c r="AT262">
        <v>-23.768945454793144</v>
      </c>
      <c r="AU262">
        <v>-9.850007771964254</v>
      </c>
      <c r="AV262" t="s">
        <v>2639</v>
      </c>
    </row>
    <row r="263" spans="1:48" x14ac:dyDescent="0.25">
      <c r="A263">
        <v>2.660000000000009E-9</v>
      </c>
      <c r="B263" t="s">
        <v>545</v>
      </c>
      <c r="C263" s="3">
        <v>4</v>
      </c>
      <c r="D263" s="3">
        <v>4</v>
      </c>
      <c r="E263" s="3">
        <v>9</v>
      </c>
      <c r="F263" s="3">
        <v>17</v>
      </c>
      <c r="G263" s="4">
        <v>26</v>
      </c>
      <c r="H263" s="4">
        <v>27.39</v>
      </c>
      <c r="I263" s="5">
        <v>8976.8018867999999</v>
      </c>
      <c r="J263" s="4">
        <v>16.036299765807964</v>
      </c>
      <c r="K263" s="4">
        <v>14.499735309687665</v>
      </c>
      <c r="L263" s="4">
        <v>9.9610767408886449</v>
      </c>
      <c r="M263" s="4">
        <v>9.3499014546038186</v>
      </c>
      <c r="N263" s="4">
        <v>1.708</v>
      </c>
      <c r="O263" s="4">
        <v>10.193548387096769</v>
      </c>
      <c r="P263" s="4">
        <v>2.928075940124133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/>
      </c>
      <c r="V263" s="37">
        <f t="shared" si="79"/>
        <v>-0.28738161385940753</v>
      </c>
      <c r="W263" s="37" t="str">
        <f t="shared" si="80"/>
        <v/>
      </c>
      <c r="X263" s="37">
        <f t="shared" si="81"/>
        <v>-0.326103951429072</v>
      </c>
      <c r="Y263" t="str">
        <f t="shared" si="89"/>
        <v xml:space="preserve"> </v>
      </c>
      <c r="Z263" s="1">
        <f t="shared" si="82"/>
        <v>112</v>
      </c>
      <c r="AA263" t="str">
        <f t="shared" si="90"/>
        <v xml:space="preserve"> </v>
      </c>
      <c r="AB263" s="1">
        <f t="shared" si="83"/>
        <v>80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545</v>
      </c>
      <c r="AP263" t="s">
        <v>2182</v>
      </c>
      <c r="AQ263">
        <v>28.738161385940753</v>
      </c>
      <c r="AR263">
        <v>32.610395142907201</v>
      </c>
      <c r="AS263">
        <v>-5.0748448338809755</v>
      </c>
      <c r="AT263">
        <v>-28.738161385940753</v>
      </c>
      <c r="AU263">
        <v>-32.610395142907201</v>
      </c>
      <c r="AV263" t="s">
        <v>2640</v>
      </c>
    </row>
    <row r="264" spans="1:48" x14ac:dyDescent="0.25">
      <c r="A264">
        <v>2.6700000000000092E-9</v>
      </c>
      <c r="B264" t="s">
        <v>216</v>
      </c>
      <c r="C264" s="3">
        <v>18</v>
      </c>
      <c r="D264" s="3">
        <v>2</v>
      </c>
      <c r="E264" s="3">
        <v>8</v>
      </c>
      <c r="F264" s="3">
        <v>28</v>
      </c>
      <c r="G264" s="4">
        <v>171</v>
      </c>
      <c r="H264" s="4">
        <v>150.21</v>
      </c>
      <c r="I264" s="5">
        <v>454704.91370352003</v>
      </c>
      <c r="J264" s="4">
        <v>11.431506849315069</v>
      </c>
      <c r="K264" s="4">
        <v>12.534212283044059</v>
      </c>
      <c r="L264" s="4" t="s">
        <v>2161</v>
      </c>
      <c r="M264" s="4" t="s">
        <v>2161</v>
      </c>
      <c r="N264" s="4">
        <v>13.14</v>
      </c>
      <c r="O264" s="4">
        <v>47.972972972972968</v>
      </c>
      <c r="P264" s="4">
        <v>2.4665468344317953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>
        <f t="shared" ref="V264:V327" si="103">IF(ISERROR((IF(((J264/$J$6-1))&lt;($V$5/100),((J264/$J$6-1)),"")))=TRUE," ",((IF(((J264/$J$6-1))&lt;($V$5/100),((J264/$J$6-1)),""))))</f>
        <v>-0.49200862536360834</v>
      </c>
      <c r="W264" s="37" t="str">
        <f t="shared" ref="W264:W327" si="104">IF(ISERROR((IF(((L264/$L$6-1))&gt;($W$5/100),((L264/$L$6-1)),"")))=TRUE," ",((IF(((L264/$L$6-1))&gt;($W$5/100),((L264/$L$6-1)),""))))</f>
        <v xml:space="preserve"> </v>
      </c>
      <c r="X264" s="37" t="str">
        <f t="shared" ref="X264:X327" si="105">IF(ISERROR((IF(((L264/$L$6-1))&lt;($X$5/100),((L264/$L$6-1)),"")))=TRUE," ",((IF(((L264/$L$6-1))&lt;($X$5/100),((L264/$L$6-1)),""))))</f>
        <v xml:space="preserve"> </v>
      </c>
      <c r="Y264" t="str">
        <f t="shared" si="89"/>
        <v xml:space="preserve"> </v>
      </c>
      <c r="Z264" s="1">
        <f t="shared" ref="Z264:Z327" si="106">IF(ISERROR((RANK(V264,V$7:V$391,1)))=TRUE," ",((RANK(V264,V$7:V$391,1))))</f>
        <v>47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 t="str">
        <f t="shared" ref="AG264:AG327" si="109">IF(ISERROR((IF((AND(P264&gt;$AG$6,P264&lt;$AG$5))=TRUE,P264+A264," ")))=TRUE," ",((IF((AND(P264&gt;$AG$6,P264&lt;$AG$5))=TRUE,P264+A264," "))))</f>
        <v xml:space="preserve"> </v>
      </c>
      <c r="AH264" t="str">
        <f t="shared" ref="AH264:AH327" si="110">IF(ISERROR(((IF(P264&lt;$AH$5,P264+A264," "))))=TRUE," ",((IF(P264&lt;$AH$5,P264+A264," "))))</f>
        <v xml:space="preserve"> </v>
      </c>
      <c r="AI264" t="str">
        <f t="shared" si="94"/>
        <v xml:space="preserve"> 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216</v>
      </c>
      <c r="AP264" t="s">
        <v>2400</v>
      </c>
      <c r="AQ264">
        <v>49.200862536360837</v>
      </c>
      <c r="AR264" t="e">
        <v>#VALUE!</v>
      </c>
      <c r="AS264">
        <v>13.840623127621331</v>
      </c>
      <c r="AT264">
        <v>-49.200862536360837</v>
      </c>
      <c r="AU264" t="e">
        <v>#VALUE!</v>
      </c>
      <c r="AV264" t="s">
        <v>2641</v>
      </c>
    </row>
    <row r="265" spans="1:48" x14ac:dyDescent="0.25">
      <c r="A265">
        <v>2.6800000000000094E-9</v>
      </c>
      <c r="B265" t="s">
        <v>333</v>
      </c>
      <c r="C265" s="3">
        <v>7</v>
      </c>
      <c r="D265" s="3">
        <v>2</v>
      </c>
      <c r="E265" s="3">
        <v>11</v>
      </c>
      <c r="F265" s="3">
        <v>20</v>
      </c>
      <c r="G265" s="4">
        <v>67</v>
      </c>
      <c r="H265" s="4">
        <v>63.92</v>
      </c>
      <c r="I265" s="5">
        <v>21764.525797120001</v>
      </c>
      <c r="J265" s="4">
        <v>15.720609936055093</v>
      </c>
      <c r="K265" s="4">
        <v>15.244455044121153</v>
      </c>
      <c r="L265" s="4">
        <v>12.997916186947299</v>
      </c>
      <c r="M265" s="4">
        <v>12.78191998499627</v>
      </c>
      <c r="N265" s="4">
        <v>4.0659999999999998</v>
      </c>
      <c r="O265" s="4">
        <v>1.9047619047618953</v>
      </c>
      <c r="P265" s="4">
        <v>3.6091989987484352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-0.30141018530574293</v>
      </c>
      <c r="W265" s="37" t="str">
        <f t="shared" si="104"/>
        <v/>
      </c>
      <c r="X265" s="37">
        <f t="shared" si="105"/>
        <v>-0.12065285853239383</v>
      </c>
      <c r="Y265" t="str">
        <f t="shared" si="89"/>
        <v xml:space="preserve"> </v>
      </c>
      <c r="Z265" s="1">
        <f t="shared" si="106"/>
        <v>107</v>
      </c>
      <c r="AA265" t="str">
        <f t="shared" si="90"/>
        <v xml:space="preserve"> </v>
      </c>
      <c r="AB265" s="1">
        <f t="shared" si="107"/>
        <v>151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3.6091990014284354</v>
      </c>
      <c r="AH265" t="str">
        <f t="shared" si="110"/>
        <v xml:space="preserve"> </v>
      </c>
      <c r="AI265">
        <f t="shared" si="94"/>
        <v>34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333</v>
      </c>
      <c r="AP265" t="s">
        <v>2252</v>
      </c>
      <c r="AQ265">
        <v>30.141018530574293</v>
      </c>
      <c r="AR265">
        <v>12.065285853239383</v>
      </c>
      <c r="AS265">
        <v>4.8185231539424223</v>
      </c>
      <c r="AT265">
        <v>-30.141018530574293</v>
      </c>
      <c r="AU265">
        <v>-12.065285853239383</v>
      </c>
      <c r="AV265" t="s">
        <v>2642</v>
      </c>
    </row>
    <row r="266" spans="1:48" x14ac:dyDescent="0.25">
      <c r="A266">
        <v>2.6900000000000095E-9</v>
      </c>
      <c r="B266" t="s">
        <v>453</v>
      </c>
      <c r="C266" s="3">
        <v>6</v>
      </c>
      <c r="D266" s="3">
        <v>5</v>
      </c>
      <c r="E266" s="3">
        <v>9</v>
      </c>
      <c r="F266" s="3">
        <v>20</v>
      </c>
      <c r="G266" s="4">
        <v>23</v>
      </c>
      <c r="H266" s="4">
        <v>20.56</v>
      </c>
      <c r="I266" s="5">
        <v>19953.879645279998</v>
      </c>
      <c r="J266" s="4">
        <v>9.4746543778801833</v>
      </c>
      <c r="K266" s="4">
        <v>10.441848654139156</v>
      </c>
      <c r="L266" s="4" t="s">
        <v>2161</v>
      </c>
      <c r="M266" s="4" t="s">
        <v>2161</v>
      </c>
      <c r="N266" s="4">
        <v>2.17</v>
      </c>
      <c r="O266" s="4">
        <v>69.663799843627814</v>
      </c>
      <c r="P266" s="4">
        <v>3.67704280155642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>
        <f t="shared" si="103"/>
        <v>-0.57896690566979458</v>
      </c>
      <c r="W266" s="37" t="str">
        <f t="shared" si="104"/>
        <v xml:space="preserve"> </v>
      </c>
      <c r="X266" s="37" t="str">
        <f t="shared" si="105"/>
        <v xml:space="preserve"> </v>
      </c>
      <c r="Y266" t="str">
        <f t="shared" si="89"/>
        <v xml:space="preserve"> </v>
      </c>
      <c r="Z266" s="1">
        <f t="shared" si="106"/>
        <v>27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3.6770428042464198</v>
      </c>
      <c r="AH266" t="str">
        <f t="shared" si="110"/>
        <v xml:space="preserve"> </v>
      </c>
      <c r="AI266">
        <f t="shared" si="94"/>
        <v>33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453</v>
      </c>
      <c r="AP266" t="s">
        <v>2167</v>
      </c>
      <c r="AQ266">
        <v>57.896690566979458</v>
      </c>
      <c r="AR266" t="e">
        <v>#VALUE!</v>
      </c>
      <c r="AS266">
        <v>11.867704280155644</v>
      </c>
      <c r="AT266">
        <v>-57.896690566979458</v>
      </c>
      <c r="AU266" t="e">
        <v>#VALUE!</v>
      </c>
      <c r="AV266" t="s">
        <v>2643</v>
      </c>
    </row>
    <row r="267" spans="1:48" x14ac:dyDescent="0.25">
      <c r="A267">
        <v>2.7000000000000097E-9</v>
      </c>
      <c r="B267" t="s">
        <v>831</v>
      </c>
      <c r="C267" s="3">
        <v>14</v>
      </c>
      <c r="D267" s="3">
        <v>1</v>
      </c>
      <c r="E267" s="3">
        <v>2</v>
      </c>
      <c r="F267" s="3">
        <v>17</v>
      </c>
      <c r="G267" s="4">
        <v>166.5</v>
      </c>
      <c r="H267" s="4">
        <v>150.57</v>
      </c>
      <c r="I267" s="5">
        <v>27738.906712019998</v>
      </c>
      <c r="J267" s="4">
        <v>25.541984732824424</v>
      </c>
      <c r="K267" s="4">
        <v>23.300835654596099</v>
      </c>
      <c r="L267" s="4">
        <v>19.357403866432335</v>
      </c>
      <c r="M267" s="4">
        <v>17.657685601588785</v>
      </c>
      <c r="N267" s="4">
        <v>5.8950000000000005</v>
      </c>
      <c r="O267" s="4">
        <v>21.546391752577314</v>
      </c>
      <c r="P267" s="4">
        <v>0</v>
      </c>
      <c r="Q267" s="36">
        <f t="shared" si="98"/>
        <v>82.3529411791706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38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831</v>
      </c>
      <c r="AP267" t="s">
        <v>2363</v>
      </c>
      <c r="AQ267">
        <v>-13.503041256075754</v>
      </c>
      <c r="AR267">
        <v>-30.958512975140472</v>
      </c>
      <c r="AS267">
        <v>10.579796772265393</v>
      </c>
      <c r="AT267">
        <v>13.503041256075754</v>
      </c>
      <c r="AU267">
        <v>30.958512975140472</v>
      </c>
      <c r="AV267" t="s">
        <v>2644</v>
      </c>
    </row>
    <row r="268" spans="1:48" x14ac:dyDescent="0.25">
      <c r="A268">
        <v>2.7100000000000099E-9</v>
      </c>
      <c r="B268" t="s">
        <v>504</v>
      </c>
      <c r="C268" s="3">
        <v>5</v>
      </c>
      <c r="D268" s="3">
        <v>2</v>
      </c>
      <c r="E268" s="3">
        <v>13</v>
      </c>
      <c r="F268" s="3">
        <v>20</v>
      </c>
      <c r="G268" s="4">
        <v>42.5</v>
      </c>
      <c r="H268" s="4">
        <v>40.549999999999997</v>
      </c>
      <c r="I268" s="5">
        <v>49598.624636999994</v>
      </c>
      <c r="J268" s="4">
        <v>15.296114673708033</v>
      </c>
      <c r="K268" s="4">
        <v>15.406534954407293</v>
      </c>
      <c r="L268" s="4">
        <v>12.027866223421624</v>
      </c>
      <c r="M268" s="4">
        <v>12.293748860661685</v>
      </c>
      <c r="N268" s="4">
        <v>2.6510000000000002</v>
      </c>
      <c r="O268" s="4">
        <v>-7.9513888888888768</v>
      </c>
      <c r="P268" s="4">
        <v>3.9580764488286069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>
        <f t="shared" si="103"/>
        <v>-0.32027383422699074</v>
      </c>
      <c r="W268" s="37" t="str">
        <f t="shared" si="104"/>
        <v/>
      </c>
      <c r="X268" s="37">
        <f t="shared" si="105"/>
        <v>-0.18627958286561153</v>
      </c>
      <c r="Y268" t="str">
        <f t="shared" si="89"/>
        <v xml:space="preserve"> </v>
      </c>
      <c r="Z268" s="1">
        <f t="shared" si="106"/>
        <v>102</v>
      </c>
      <c r="AA268" t="str">
        <f t="shared" si="90"/>
        <v xml:space="preserve"> </v>
      </c>
      <c r="AB268" s="1">
        <f t="shared" si="107"/>
        <v>130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3.9580764515386067</v>
      </c>
      <c r="AH268" t="str">
        <f t="shared" si="110"/>
        <v xml:space="preserve"> </v>
      </c>
      <c r="AI268">
        <f t="shared" si="94"/>
        <v>26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504</v>
      </c>
      <c r="AP268" t="s">
        <v>2252</v>
      </c>
      <c r="AQ268">
        <v>32.027383422699074</v>
      </c>
      <c r="AR268">
        <v>18.627958286561153</v>
      </c>
      <c r="AS268">
        <v>4.8088779284833683</v>
      </c>
      <c r="AT268">
        <v>-32.027383422699074</v>
      </c>
      <c r="AU268">
        <v>-18.627958286561153</v>
      </c>
      <c r="AV268" t="s">
        <v>2645</v>
      </c>
    </row>
    <row r="269" spans="1:48" x14ac:dyDescent="0.25">
      <c r="A269">
        <v>2.72000000000001E-9</v>
      </c>
      <c r="B269" t="s">
        <v>336</v>
      </c>
      <c r="C269" s="3">
        <v>11</v>
      </c>
      <c r="D269" s="3">
        <v>1</v>
      </c>
      <c r="E269" s="3">
        <v>10</v>
      </c>
      <c r="F269" s="3">
        <v>22</v>
      </c>
      <c r="G269" s="4">
        <v>23</v>
      </c>
      <c r="H269" s="4">
        <v>20.56</v>
      </c>
      <c r="I269" s="5">
        <v>8911.9211931199989</v>
      </c>
      <c r="J269" s="4">
        <v>36.518650088809942</v>
      </c>
      <c r="K269" s="4">
        <v>38.215613382899626</v>
      </c>
      <c r="L269" s="4">
        <v>18.994955380536371</v>
      </c>
      <c r="M269" s="4">
        <v>17.134282307733915</v>
      </c>
      <c r="N269" s="4">
        <v>0.56300000000000006</v>
      </c>
      <c r="O269" s="4">
        <v>-74.922048997772833</v>
      </c>
      <c r="P269" s="4">
        <v>3.3414396887159539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 t="str">
        <f t="shared" si="105"/>
        <v/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3.3414396914359537</v>
      </c>
      <c r="AH269" t="str">
        <f t="shared" si="110"/>
        <v xml:space="preserve"> </v>
      </c>
      <c r="AI269">
        <f t="shared" si="94"/>
        <v>55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-74.922048995052833</v>
      </c>
      <c r="AM269" t="str">
        <f t="shared" si="96"/>
        <v xml:space="preserve"> </v>
      </c>
      <c r="AN269">
        <f t="shared" si="97"/>
        <v>2</v>
      </c>
      <c r="AO269" t="s">
        <v>336</v>
      </c>
      <c r="AP269" t="s">
        <v>2300</v>
      </c>
      <c r="AQ269">
        <v>-62.280961757823405</v>
      </c>
      <c r="AR269">
        <v>-28.506442693890776</v>
      </c>
      <c r="AS269">
        <v>11.867704280155644</v>
      </c>
      <c r="AT269">
        <v>62.280961757823405</v>
      </c>
      <c r="AU269">
        <v>28.506442693890776</v>
      </c>
      <c r="AV269" t="s">
        <v>2646</v>
      </c>
    </row>
    <row r="270" spans="1:48" x14ac:dyDescent="0.25">
      <c r="A270">
        <v>2.7300000000000102E-9</v>
      </c>
      <c r="B270" t="s">
        <v>420</v>
      </c>
      <c r="C270" s="3">
        <v>10</v>
      </c>
      <c r="D270" s="3">
        <v>0</v>
      </c>
      <c r="E270" s="3">
        <v>10</v>
      </c>
      <c r="F270" s="3">
        <v>20</v>
      </c>
      <c r="G270" s="4">
        <v>369</v>
      </c>
      <c r="H270" s="4">
        <v>308.62</v>
      </c>
      <c r="I270" s="5">
        <v>47305.82386946</v>
      </c>
      <c r="J270" s="4">
        <v>21.681888436138824</v>
      </c>
      <c r="K270" s="4">
        <v>18.103003284842796</v>
      </c>
      <c r="L270" s="4">
        <v>16.367309568988883</v>
      </c>
      <c r="M270" s="4">
        <v>14.158934193170159</v>
      </c>
      <c r="N270" s="4">
        <v>14.234</v>
      </c>
      <c r="O270" s="4">
        <v>37.526570048309182</v>
      </c>
      <c r="P270" s="4">
        <v>1.186572483960858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0.19564513266325134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>
        <f t="shared" si="91"/>
        <v>67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420</v>
      </c>
      <c r="AP270" t="s">
        <v>2359</v>
      </c>
      <c r="AQ270">
        <v>3.6503896067999642</v>
      </c>
      <c r="AR270">
        <v>-10.729648322082429</v>
      </c>
      <c r="AS270">
        <v>19.564512993325135</v>
      </c>
      <c r="AT270">
        <v>-3.6503896067999642</v>
      </c>
      <c r="AU270">
        <v>10.729648322082429</v>
      </c>
      <c r="AV270" t="s">
        <v>2647</v>
      </c>
    </row>
    <row r="271" spans="1:48" x14ac:dyDescent="0.25">
      <c r="A271">
        <v>2.7400000000000104E-9</v>
      </c>
      <c r="B271" t="s">
        <v>335</v>
      </c>
      <c r="C271" s="3">
        <v>4</v>
      </c>
      <c r="D271" s="3">
        <v>2</v>
      </c>
      <c r="E271" s="3">
        <v>10</v>
      </c>
      <c r="F271" s="3">
        <v>16</v>
      </c>
      <c r="G271" s="4">
        <v>140</v>
      </c>
      <c r="H271" s="4">
        <v>130.13</v>
      </c>
      <c r="I271" s="5">
        <v>43909.972546439996</v>
      </c>
      <c r="J271" s="4">
        <v>17.651926207270755</v>
      </c>
      <c r="K271" s="4">
        <v>16.40363040463885</v>
      </c>
      <c r="L271" s="4">
        <v>12.472118520707662</v>
      </c>
      <c r="M271" s="4">
        <v>11.837162073324905</v>
      </c>
      <c r="N271" s="4">
        <v>7.3719999999999999</v>
      </c>
      <c r="O271" s="4">
        <v>-4.7545219638242937</v>
      </c>
      <c r="P271" s="4">
        <v>3.4657650042265429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>
        <f t="shared" si="103"/>
        <v>-0.21558667836087697</v>
      </c>
      <c r="W271" s="37" t="str">
        <f t="shared" si="104"/>
        <v/>
      </c>
      <c r="X271" s="37">
        <f t="shared" si="105"/>
        <v>-0.15622461235416962</v>
      </c>
      <c r="Y271" t="str">
        <f t="shared" si="89"/>
        <v xml:space="preserve"> </v>
      </c>
      <c r="Z271" s="1">
        <f t="shared" si="106"/>
        <v>140</v>
      </c>
      <c r="AA271" t="str">
        <f t="shared" si="90"/>
        <v xml:space="preserve"> </v>
      </c>
      <c r="AB271" s="1">
        <f t="shared" si="107"/>
        <v>137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3.4657650069665427</v>
      </c>
      <c r="AH271" t="str">
        <f t="shared" si="110"/>
        <v xml:space="preserve"> </v>
      </c>
      <c r="AI271">
        <f t="shared" si="94"/>
        <v>46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335</v>
      </c>
      <c r="AP271" t="s">
        <v>2454</v>
      </c>
      <c r="AQ271">
        <v>21.558667836087697</v>
      </c>
      <c r="AR271">
        <v>15.622461235416962</v>
      </c>
      <c r="AS271">
        <v>7.5847229693383644</v>
      </c>
      <c r="AT271">
        <v>-21.558667836087697</v>
      </c>
      <c r="AU271">
        <v>-15.622461235416962</v>
      </c>
      <c r="AV271" t="s">
        <v>2648</v>
      </c>
    </row>
    <row r="272" spans="1:48" x14ac:dyDescent="0.25">
      <c r="A272">
        <v>2.7500000000000106E-9</v>
      </c>
      <c r="B272" t="s">
        <v>246</v>
      </c>
      <c r="C272" s="3">
        <v>7</v>
      </c>
      <c r="D272" s="3">
        <v>4</v>
      </c>
      <c r="E272" s="3">
        <v>13</v>
      </c>
      <c r="F272" s="3">
        <v>24</v>
      </c>
      <c r="G272" s="4">
        <v>18</v>
      </c>
      <c r="H272" s="4">
        <v>18.2</v>
      </c>
      <c r="I272" s="5">
        <v>41215.403010599999</v>
      </c>
      <c r="J272" s="4">
        <v>14.893617021276595</v>
      </c>
      <c r="K272" s="4">
        <v>19.868995633187772</v>
      </c>
      <c r="L272" s="4">
        <v>9.5995397762927226</v>
      </c>
      <c r="M272" s="4">
        <v>10.742919070101753</v>
      </c>
      <c r="N272" s="4">
        <v>1.222</v>
      </c>
      <c r="O272" s="4">
        <v>38.86363636363636</v>
      </c>
      <c r="P272" s="4">
        <v>5.9340659340659343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-0.33815995706641477</v>
      </c>
      <c r="W272" s="37" t="str">
        <f t="shared" si="104"/>
        <v/>
      </c>
      <c r="X272" s="37">
        <f t="shared" si="105"/>
        <v>-0.35056298715293333</v>
      </c>
      <c r="Y272" t="str">
        <f t="shared" si="89"/>
        <v xml:space="preserve"> </v>
      </c>
      <c r="Z272" s="1">
        <f t="shared" si="106"/>
        <v>95</v>
      </c>
      <c r="AA272" t="str">
        <f t="shared" si="90"/>
        <v xml:space="preserve"> </v>
      </c>
      <c r="AB272" s="1">
        <f t="shared" si="107"/>
        <v>70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5.9340659368159345</v>
      </c>
      <c r="AH272" t="str">
        <f t="shared" si="110"/>
        <v xml:space="preserve"> </v>
      </c>
      <c r="AI272">
        <f t="shared" si="94"/>
        <v>4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246</v>
      </c>
      <c r="AP272" t="s">
        <v>2216</v>
      </c>
      <c r="AQ272">
        <v>33.81599570664148</v>
      </c>
      <c r="AR272">
        <v>35.05629871529333</v>
      </c>
      <c r="AS272">
        <v>-1.098901098901095</v>
      </c>
      <c r="AT272">
        <v>-33.81599570664148</v>
      </c>
      <c r="AU272">
        <v>-35.05629871529333</v>
      </c>
      <c r="AV272" t="s">
        <v>2649</v>
      </c>
    </row>
    <row r="273" spans="1:48" x14ac:dyDescent="0.25">
      <c r="A273">
        <v>2.7600000000000107E-9</v>
      </c>
      <c r="B273" t="s">
        <v>559</v>
      </c>
      <c r="C273" s="3">
        <v>11</v>
      </c>
      <c r="D273" s="3">
        <v>1</v>
      </c>
      <c r="E273" s="3">
        <v>5</v>
      </c>
      <c r="F273" s="3">
        <v>17</v>
      </c>
      <c r="G273" s="4">
        <v>145.5</v>
      </c>
      <c r="H273" s="4">
        <v>117.45</v>
      </c>
      <c r="I273" s="5">
        <v>19162.1009232</v>
      </c>
      <c r="J273" s="4">
        <v>26.076820603907635</v>
      </c>
      <c r="K273" s="4">
        <v>20.156169555517419</v>
      </c>
      <c r="L273" s="4">
        <v>15.824772242682689</v>
      </c>
      <c r="M273" s="4">
        <v>12.621890976285801</v>
      </c>
      <c r="N273" s="4">
        <v>5.827</v>
      </c>
      <c r="O273" s="4">
        <v>28.830422286093309</v>
      </c>
      <c r="P273" s="4" t="s">
        <v>124</v>
      </c>
      <c r="Q273" s="36" t="str">
        <f t="shared" si="98"/>
        <v xml:space="preserve"> </v>
      </c>
      <c r="R273" t="str">
        <f t="shared" si="99"/>
        <v xml:space="preserve"> </v>
      </c>
      <c r="S273" s="37">
        <f t="shared" si="100"/>
        <v>0.23882503468848015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/>
      </c>
      <c r="X273" s="37" t="str">
        <f t="shared" si="105"/>
        <v/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29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 t="str">
        <f t="shared" si="109"/>
        <v xml:space="preserve"> </v>
      </c>
      <c r="AH273" t="str">
        <f t="shared" si="110"/>
        <v xml:space="preserve"> </v>
      </c>
      <c r="AI273" t="str">
        <f t="shared" si="94"/>
        <v xml:space="preserve"> 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559</v>
      </c>
      <c r="AP273" t="s">
        <v>2212</v>
      </c>
      <c r="AQ273">
        <v>-15.879735885556645</v>
      </c>
      <c r="AR273">
        <v>-7.0592242312891962</v>
      </c>
      <c r="AS273">
        <v>23.882503192848013</v>
      </c>
      <c r="AT273">
        <v>15.879735885556645</v>
      </c>
      <c r="AU273">
        <v>7.0592242312891962</v>
      </c>
      <c r="AV273" t="s">
        <v>2650</v>
      </c>
    </row>
    <row r="274" spans="1:48" x14ac:dyDescent="0.25">
      <c r="A274">
        <v>2.7700000000000109E-9</v>
      </c>
      <c r="B274" t="s">
        <v>218</v>
      </c>
      <c r="C274" s="3">
        <v>19</v>
      </c>
      <c r="D274" s="3">
        <v>0</v>
      </c>
      <c r="E274" s="3">
        <v>9</v>
      </c>
      <c r="F274" s="3">
        <v>28</v>
      </c>
      <c r="G274" s="4">
        <v>60</v>
      </c>
      <c r="H274" s="4">
        <v>54.56</v>
      </c>
      <c r="I274" s="5">
        <v>235245.29719151999</v>
      </c>
      <c r="J274" s="4">
        <v>25.073529411764707</v>
      </c>
      <c r="K274" s="4">
        <v>23.157894736842106</v>
      </c>
      <c r="L274" s="4">
        <v>21.816389202867128</v>
      </c>
      <c r="M274" s="4">
        <v>20.039755773549881</v>
      </c>
      <c r="N274" s="4">
        <v>2.1760000000000002</v>
      </c>
      <c r="O274" s="4">
        <v>11.5897435897436</v>
      </c>
      <c r="P274" s="4">
        <v>3.0773460410557183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 t="str">
        <f t="shared" si="104"/>
        <v/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 t="str">
        <f t="shared" si="90"/>
        <v xml:space="preserve"> 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3.0773460438257181</v>
      </c>
      <c r="AH274" t="str">
        <f t="shared" si="110"/>
        <v xml:space="preserve"> </v>
      </c>
      <c r="AI274">
        <f t="shared" si="94"/>
        <v>66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218</v>
      </c>
      <c r="AP274" t="s">
        <v>2163</v>
      </c>
      <c r="AQ274">
        <v>-11.421327395972391</v>
      </c>
      <c r="AR274">
        <v>-47.594269779574326</v>
      </c>
      <c r="AS274">
        <v>9.9706744868035102</v>
      </c>
      <c r="AT274">
        <v>11.421327395972391</v>
      </c>
      <c r="AU274">
        <v>47.594269779574326</v>
      </c>
      <c r="AV274" t="s">
        <v>2651</v>
      </c>
    </row>
    <row r="275" spans="1:48" x14ac:dyDescent="0.25">
      <c r="A275">
        <v>2.7800000000000111E-9</v>
      </c>
      <c r="B275" t="s">
        <v>338</v>
      </c>
      <c r="C275" s="3">
        <v>6</v>
      </c>
      <c r="D275" s="3">
        <v>6</v>
      </c>
      <c r="E275" s="3">
        <v>14</v>
      </c>
      <c r="F275" s="3">
        <v>26</v>
      </c>
      <c r="G275" s="4">
        <v>39.5</v>
      </c>
      <c r="H275" s="4">
        <v>39.83</v>
      </c>
      <c r="I275" s="5">
        <v>30155.327572439997</v>
      </c>
      <c r="J275" s="4">
        <v>11.850639690568283</v>
      </c>
      <c r="K275" s="4">
        <v>13.076165462902166</v>
      </c>
      <c r="L275" s="4">
        <v>6.3296234619828926</v>
      </c>
      <c r="M275" s="4">
        <v>6.6062056923735826</v>
      </c>
      <c r="N275" s="4">
        <v>3.0460000000000003</v>
      </c>
      <c r="O275" s="4">
        <v>-12.21902017291066</v>
      </c>
      <c r="P275" s="4">
        <v>1.7147878483555112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-0.47338327080711484</v>
      </c>
      <c r="W275" s="37" t="str">
        <f t="shared" si="104"/>
        <v/>
      </c>
      <c r="X275" s="37">
        <f t="shared" si="105"/>
        <v>-0.57178241359562343</v>
      </c>
      <c r="Y275" t="str">
        <f t="shared" si="89"/>
        <v xml:space="preserve"> </v>
      </c>
      <c r="Z275" s="1">
        <f t="shared" si="106"/>
        <v>56</v>
      </c>
      <c r="AA275" t="str">
        <f t="shared" si="90"/>
        <v xml:space="preserve"> </v>
      </c>
      <c r="AB275" s="1">
        <f t="shared" si="107"/>
        <v>21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 t="str">
        <f t="shared" si="109"/>
        <v xml:space="preserve"> </v>
      </c>
      <c r="AH275" t="str">
        <f t="shared" si="110"/>
        <v xml:space="preserve"> </v>
      </c>
      <c r="AI275" t="str">
        <f t="shared" si="94"/>
        <v xml:space="preserve"> 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338</v>
      </c>
      <c r="AP275" t="s">
        <v>2165</v>
      </c>
      <c r="AQ275">
        <v>47.338327080711487</v>
      </c>
      <c r="AR275">
        <v>57.178241359562342</v>
      </c>
      <c r="AS275">
        <v>-0.8285212151644461</v>
      </c>
      <c r="AT275">
        <v>-47.338327080711487</v>
      </c>
      <c r="AU275">
        <v>-57.178241359562342</v>
      </c>
      <c r="AV275" t="s">
        <v>2652</v>
      </c>
    </row>
    <row r="276" spans="1:48" x14ac:dyDescent="0.25">
      <c r="A276">
        <v>2.7900000000000113E-9</v>
      </c>
      <c r="B276" t="s">
        <v>278</v>
      </c>
      <c r="C276" s="3">
        <v>6</v>
      </c>
      <c r="D276" s="3">
        <v>1</v>
      </c>
      <c r="E276" s="3">
        <v>9</v>
      </c>
      <c r="F276" s="3">
        <v>16</v>
      </c>
      <c r="G276" s="4">
        <v>298</v>
      </c>
      <c r="H276" s="4">
        <v>283.64</v>
      </c>
      <c r="I276" s="5">
        <v>25792.545854880002</v>
      </c>
      <c r="J276" s="4">
        <v>31.698703620920874</v>
      </c>
      <c r="K276" s="4">
        <v>27.05455932850057</v>
      </c>
      <c r="L276" s="4">
        <v>18.11104293503703</v>
      </c>
      <c r="M276" s="4">
        <v>16.070957700650759</v>
      </c>
      <c r="N276" s="4">
        <v>8.9480000000000004</v>
      </c>
      <c r="O276" s="4">
        <v>28.563218390804607</v>
      </c>
      <c r="P276" s="4">
        <v>0.76152869835002124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 t="str">
        <f t="shared" si="105"/>
        <v/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 t="str">
        <f t="shared" si="109"/>
        <v xml:space="preserve"> </v>
      </c>
      <c r="AH276" t="str">
        <f t="shared" si="110"/>
        <v xml:space="preserve"> </v>
      </c>
      <c r="AI276" t="str">
        <f t="shared" si="94"/>
        <v xml:space="preserve"> 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278</v>
      </c>
      <c r="AP276" t="s">
        <v>2477</v>
      </c>
      <c r="AQ276">
        <v>-40.862164882033646</v>
      </c>
      <c r="AR276">
        <v>-22.526515826551609</v>
      </c>
      <c r="AS276">
        <v>5.0627556056973777</v>
      </c>
      <c r="AT276">
        <v>40.862164882033646</v>
      </c>
      <c r="AU276">
        <v>22.526515826551609</v>
      </c>
      <c r="AV276" t="s">
        <v>2653</v>
      </c>
    </row>
    <row r="277" spans="1:48" x14ac:dyDescent="0.25">
      <c r="A277">
        <v>2.8000000000000114E-9</v>
      </c>
      <c r="B277" t="s">
        <v>345</v>
      </c>
      <c r="C277" s="3">
        <v>0</v>
      </c>
      <c r="D277" s="3">
        <v>0</v>
      </c>
      <c r="E277" s="3">
        <v>0</v>
      </c>
      <c r="F277" s="3">
        <v>0</v>
      </c>
      <c r="G277" s="4" t="s">
        <v>2162</v>
      </c>
      <c r="H277" s="4">
        <v>54.42</v>
      </c>
      <c r="I277" s="5">
        <v>14322.015662220001</v>
      </c>
      <c r="J277" s="4">
        <v>11.290456431535269</v>
      </c>
      <c r="K277" s="4">
        <v>9.5978835978835981</v>
      </c>
      <c r="L277" s="4" t="s">
        <v>2161</v>
      </c>
      <c r="M277" s="4" t="s">
        <v>2161</v>
      </c>
      <c r="N277" s="4">
        <v>4.82</v>
      </c>
      <c r="O277" s="4">
        <v>2359.1836734693879</v>
      </c>
      <c r="P277" s="4" t="s">
        <v>124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 xml:space="preserve"> </v>
      </c>
      <c r="T277" s="37" t="str">
        <f t="shared" si="101"/>
        <v xml:space="preserve"> </v>
      </c>
      <c r="U277" s="37" t="str">
        <f t="shared" si="102"/>
        <v/>
      </c>
      <c r="V277" s="37">
        <f t="shared" si="103"/>
        <v>-0.49827660005543917</v>
      </c>
      <c r="W277" s="37" t="str">
        <f t="shared" si="104"/>
        <v xml:space="preserve"> </v>
      </c>
      <c r="X277" s="37" t="str">
        <f t="shared" si="105"/>
        <v xml:space="preserve"> </v>
      </c>
      <c r="Y277" t="str">
        <f t="shared" si="89"/>
        <v xml:space="preserve"> </v>
      </c>
      <c r="Z277" s="1">
        <f t="shared" si="106"/>
        <v>45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345</v>
      </c>
      <c r="AP277" t="s">
        <v>2171</v>
      </c>
      <c r="AQ277">
        <v>49.827660005543919</v>
      </c>
      <c r="AR277" t="e">
        <v>#VALUE!</v>
      </c>
      <c r="AS277" t="s">
        <v>124</v>
      </c>
      <c r="AT277">
        <v>-49.827660005543919</v>
      </c>
      <c r="AU277" t="e">
        <v>#VALUE!</v>
      </c>
      <c r="AV277" t="s">
        <v>2654</v>
      </c>
    </row>
    <row r="278" spans="1:48" x14ac:dyDescent="0.25">
      <c r="A278">
        <v>2.8100000000000116E-9</v>
      </c>
      <c r="B278" t="s">
        <v>342</v>
      </c>
      <c r="C278" s="3">
        <v>10</v>
      </c>
      <c r="D278" s="3">
        <v>0</v>
      </c>
      <c r="E278" s="3">
        <v>13</v>
      </c>
      <c r="F278" s="3">
        <v>23</v>
      </c>
      <c r="G278" s="4">
        <v>74.5</v>
      </c>
      <c r="H278" s="4">
        <v>69.09</v>
      </c>
      <c r="I278" s="5">
        <v>19125.584031540002</v>
      </c>
      <c r="J278" s="4">
        <v>20.854210685179595</v>
      </c>
      <c r="K278" s="4">
        <v>12.040780759846637</v>
      </c>
      <c r="L278" s="4">
        <v>9.458172194081369</v>
      </c>
      <c r="M278" s="4">
        <v>6.9337336267253447</v>
      </c>
      <c r="N278" s="4">
        <v>5.7380000000000004</v>
      </c>
      <c r="O278" s="4">
        <v>65.838150289017349</v>
      </c>
      <c r="P278" s="4">
        <v>0.47184831379360254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>
        <f t="shared" si="105"/>
        <v>-0.36012691859592694</v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>
        <f t="shared" si="107"/>
        <v>66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 t="str">
        <f t="shared" si="109"/>
        <v xml:space="preserve"> </v>
      </c>
      <c r="AH278" t="str">
        <f t="shared" si="110"/>
        <v xml:space="preserve"> </v>
      </c>
      <c r="AI278" t="str">
        <f t="shared" si="94"/>
        <v xml:space="preserve"> 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342</v>
      </c>
      <c r="AP278" t="s">
        <v>2263</v>
      </c>
      <c r="AQ278">
        <v>7.3284100463444464</v>
      </c>
      <c r="AR278">
        <v>36.012691859592692</v>
      </c>
      <c r="AS278">
        <v>7.8303661890287923</v>
      </c>
      <c r="AT278">
        <v>-7.3284100463444464</v>
      </c>
      <c r="AU278">
        <v>-36.012691859592692</v>
      </c>
      <c r="AV278" t="s">
        <v>2655</v>
      </c>
    </row>
    <row r="279" spans="1:48" x14ac:dyDescent="0.25">
      <c r="A279">
        <v>2.8200000000000118E-9</v>
      </c>
      <c r="B279" t="s">
        <v>1155</v>
      </c>
      <c r="C279" s="3">
        <v>13</v>
      </c>
      <c r="D279" s="3">
        <v>0</v>
      </c>
      <c r="E279" s="3">
        <v>1</v>
      </c>
      <c r="F279" s="3">
        <v>14</v>
      </c>
      <c r="G279" s="4">
        <v>118</v>
      </c>
      <c r="H279" s="4">
        <v>105.44</v>
      </c>
      <c r="I279" s="5">
        <v>14911.341564960001</v>
      </c>
      <c r="J279" s="4">
        <v>15.949175616396914</v>
      </c>
      <c r="K279" s="4">
        <v>14.587714443829553</v>
      </c>
      <c r="L279" s="4">
        <v>12.964780540105878</v>
      </c>
      <c r="M279" s="4">
        <v>12.131516177577126</v>
      </c>
      <c r="N279" s="4">
        <v>6.6109999999999998</v>
      </c>
      <c r="O279" s="4">
        <v>13.396226415094334</v>
      </c>
      <c r="P279" s="4">
        <v>1.3609635811836116</v>
      </c>
      <c r="Q279" s="36">
        <f t="shared" si="98"/>
        <v>92.857142859962863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-0.29125322212651861</v>
      </c>
      <c r="W279" s="37" t="str">
        <f t="shared" si="104"/>
        <v/>
      </c>
      <c r="X279" s="37">
        <f t="shared" si="105"/>
        <v>-0.12289458219883387</v>
      </c>
      <c r="Y279" t="str">
        <f t="shared" si="89"/>
        <v xml:space="preserve"> </v>
      </c>
      <c r="Z279" s="1">
        <f t="shared" si="106"/>
        <v>110</v>
      </c>
      <c r="AA279" t="str">
        <f t="shared" si="90"/>
        <v xml:space="preserve"> </v>
      </c>
      <c r="AB279" s="1">
        <f t="shared" si="107"/>
        <v>149</v>
      </c>
      <c r="AC279" t="str">
        <f t="shared" si="91"/>
        <v xml:space="preserve"> </v>
      </c>
      <c r="AD279" s="1" t="str">
        <f t="shared" si="108"/>
        <v xml:space="preserve"> </v>
      </c>
      <c r="AE279">
        <f t="shared" si="92"/>
        <v>7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1155</v>
      </c>
      <c r="AP279" t="s">
        <v>2189</v>
      </c>
      <c r="AQ279">
        <v>29.125322212651859</v>
      </c>
      <c r="AR279">
        <v>12.289458219883386</v>
      </c>
      <c r="AS279">
        <v>11.911987860394536</v>
      </c>
      <c r="AT279">
        <v>-29.125322212651859</v>
      </c>
      <c r="AU279">
        <v>-12.289458219883386</v>
      </c>
      <c r="AV279" t="s">
        <v>2656</v>
      </c>
    </row>
    <row r="280" spans="1:48" x14ac:dyDescent="0.25">
      <c r="A280">
        <v>2.8300000000000119E-9</v>
      </c>
      <c r="B280" t="s">
        <v>339</v>
      </c>
      <c r="C280" s="3">
        <v>2</v>
      </c>
      <c r="D280" s="3">
        <v>0</v>
      </c>
      <c r="E280" s="3">
        <v>2</v>
      </c>
      <c r="F280" s="3">
        <v>4</v>
      </c>
      <c r="G280" s="4">
        <v>57</v>
      </c>
      <c r="H280" s="4">
        <v>50.6</v>
      </c>
      <c r="I280" s="5">
        <v>6741.5744176000007</v>
      </c>
      <c r="J280" s="4">
        <v>18.58244583180316</v>
      </c>
      <c r="K280" s="4">
        <v>16.628327308577063</v>
      </c>
      <c r="L280" s="4">
        <v>11.444862585034015</v>
      </c>
      <c r="M280" s="4">
        <v>10.617827705900915</v>
      </c>
      <c r="N280" s="4">
        <v>2.7229999999999999</v>
      </c>
      <c r="O280" s="4">
        <v>27.84037558685446</v>
      </c>
      <c r="P280" s="4">
        <v>3.2806324110671934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>
        <f t="shared" si="103"/>
        <v>-0.17423640412116226</v>
      </c>
      <c r="W280" s="37" t="str">
        <f t="shared" si="104"/>
        <v/>
      </c>
      <c r="X280" s="37">
        <f t="shared" si="105"/>
        <v>-0.22572148843784323</v>
      </c>
      <c r="Y280" t="str">
        <f t="shared" si="89"/>
        <v xml:space="preserve"> </v>
      </c>
      <c r="Z280" s="1">
        <f t="shared" si="106"/>
        <v>153</v>
      </c>
      <c r="AA280" t="str">
        <f t="shared" si="90"/>
        <v xml:space="preserve"> </v>
      </c>
      <c r="AB280" s="1">
        <f t="shared" si="107"/>
        <v>111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3.2806324138971932</v>
      </c>
      <c r="AH280" t="str">
        <f t="shared" si="110"/>
        <v xml:space="preserve"> </v>
      </c>
      <c r="AI280">
        <f t="shared" si="94"/>
        <v>60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339</v>
      </c>
      <c r="AP280" t="s">
        <v>2313</v>
      </c>
      <c r="AQ280">
        <v>17.423640412116224</v>
      </c>
      <c r="AR280">
        <v>22.572148843784323</v>
      </c>
      <c r="AS280">
        <v>12.648221343873512</v>
      </c>
      <c r="AT280">
        <v>-17.423640412116224</v>
      </c>
      <c r="AU280">
        <v>-22.572148843784323</v>
      </c>
      <c r="AV280" t="s">
        <v>2657</v>
      </c>
    </row>
    <row r="281" spans="1:48" x14ac:dyDescent="0.25">
      <c r="A281">
        <v>2.8400000000000121E-9</v>
      </c>
      <c r="B281" t="s">
        <v>340</v>
      </c>
      <c r="C281" s="3">
        <v>10</v>
      </c>
      <c r="D281" s="3">
        <v>0</v>
      </c>
      <c r="E281" s="3">
        <v>8</v>
      </c>
      <c r="F281" s="3">
        <v>18</v>
      </c>
      <c r="G281" s="4">
        <v>110</v>
      </c>
      <c r="H281" s="4">
        <v>98.5</v>
      </c>
      <c r="I281" s="5">
        <v>30194.294048180003</v>
      </c>
      <c r="J281" s="4">
        <v>7.5030469226081653</v>
      </c>
      <c r="K281" s="4">
        <v>7.2661552080259657</v>
      </c>
      <c r="L281" s="4">
        <v>5.923570312828855</v>
      </c>
      <c r="M281" s="4">
        <v>5.7303007002669633</v>
      </c>
      <c r="N281" s="4">
        <v>13.128</v>
      </c>
      <c r="O281" s="4">
        <v>67.235668789808912</v>
      </c>
      <c r="P281" s="4">
        <v>1.015228426395939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>
        <f t="shared" si="103"/>
        <v>-0.6665808654608435</v>
      </c>
      <c r="W281" s="37" t="str">
        <f t="shared" si="104"/>
        <v/>
      </c>
      <c r="X281" s="37">
        <f t="shared" si="105"/>
        <v>-0.59925309973153573</v>
      </c>
      <c r="Y281" t="str">
        <f t="shared" si="89"/>
        <v xml:space="preserve"> </v>
      </c>
      <c r="Z281" s="1">
        <f t="shared" si="106"/>
        <v>5</v>
      </c>
      <c r="AA281" t="str">
        <f t="shared" si="90"/>
        <v xml:space="preserve"> </v>
      </c>
      <c r="AB281" s="1">
        <f t="shared" si="107"/>
        <v>17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340</v>
      </c>
      <c r="AP281" t="s">
        <v>2497</v>
      </c>
      <c r="AQ281">
        <v>66.658086546084348</v>
      </c>
      <c r="AR281">
        <v>59.925309973153574</v>
      </c>
      <c r="AS281">
        <v>11.675126903553302</v>
      </c>
      <c r="AT281">
        <v>-66.658086546084348</v>
      </c>
      <c r="AU281">
        <v>-59.925309973153574</v>
      </c>
      <c r="AV281" t="s">
        <v>2658</v>
      </c>
    </row>
    <row r="282" spans="1:48" x14ac:dyDescent="0.25">
      <c r="A282">
        <v>2.8500000000000123E-9</v>
      </c>
      <c r="B282" t="s">
        <v>354</v>
      </c>
      <c r="C282" s="3">
        <v>16</v>
      </c>
      <c r="D282" s="3">
        <v>0</v>
      </c>
      <c r="E282" s="3">
        <v>2</v>
      </c>
      <c r="F282" s="3">
        <v>18</v>
      </c>
      <c r="G282" s="4">
        <v>296</v>
      </c>
      <c r="H282" s="4">
        <v>267.32</v>
      </c>
      <c r="I282" s="5">
        <v>26101.354962519999</v>
      </c>
      <c r="J282" s="4">
        <v>11.795957991351161</v>
      </c>
      <c r="K282" s="4">
        <v>16.757773319959878</v>
      </c>
      <c r="L282" s="4">
        <v>8.5814669025245465</v>
      </c>
      <c r="M282" s="4">
        <v>11.508127297349585</v>
      </c>
      <c r="N282" s="4">
        <v>22.661999999999999</v>
      </c>
      <c r="O282" s="4">
        <v>-5.3383458646616626</v>
      </c>
      <c r="P282" s="4">
        <v>0</v>
      </c>
      <c r="Q282" s="36">
        <f t="shared" si="98"/>
        <v>88.888888891738887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>
        <f t="shared" si="103"/>
        <v>-0.47581320694054974</v>
      </c>
      <c r="W282" s="37" t="str">
        <f t="shared" si="104"/>
        <v/>
      </c>
      <c r="X282" s="37">
        <f t="shared" si="105"/>
        <v>-0.4194386021728832</v>
      </c>
      <c r="Y282" t="str">
        <f t="shared" si="89"/>
        <v xml:space="preserve"> </v>
      </c>
      <c r="Z282" s="1">
        <f t="shared" si="106"/>
        <v>55</v>
      </c>
      <c r="AA282" t="str">
        <f t="shared" si="90"/>
        <v xml:space="preserve"> </v>
      </c>
      <c r="AB282" s="1">
        <f t="shared" si="107"/>
        <v>51</v>
      </c>
      <c r="AC282" t="str">
        <f t="shared" si="91"/>
        <v xml:space="preserve"> </v>
      </c>
      <c r="AD282" s="1" t="str">
        <f t="shared" si="108"/>
        <v xml:space="preserve"> </v>
      </c>
      <c r="AE282">
        <f t="shared" si="92"/>
        <v>16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354</v>
      </c>
      <c r="AP282" t="s">
        <v>2481</v>
      </c>
      <c r="AQ282">
        <v>47.581320694054973</v>
      </c>
      <c r="AR282">
        <v>41.943860217288318</v>
      </c>
      <c r="AS282">
        <v>10.728714649109694</v>
      </c>
      <c r="AT282">
        <v>-47.581320694054973</v>
      </c>
      <c r="AU282">
        <v>-41.943860217288318</v>
      </c>
      <c r="AV282" t="s">
        <v>2659</v>
      </c>
    </row>
    <row r="283" spans="1:48" x14ac:dyDescent="0.25">
      <c r="A283">
        <v>2.8600000000000125E-9</v>
      </c>
      <c r="B283" t="s">
        <v>1071</v>
      </c>
      <c r="C283" s="3">
        <v>15</v>
      </c>
      <c r="D283" s="3">
        <v>0</v>
      </c>
      <c r="E283" s="3">
        <v>7</v>
      </c>
      <c r="F283" s="3">
        <v>22</v>
      </c>
      <c r="G283" s="4">
        <v>240</v>
      </c>
      <c r="H283" s="4">
        <v>221.69</v>
      </c>
      <c r="I283" s="5">
        <v>45442.863499179999</v>
      </c>
      <c r="J283" s="4">
        <v>17.019038845386152</v>
      </c>
      <c r="K283" s="4">
        <v>15.292129406084017</v>
      </c>
      <c r="L283" s="4">
        <v>12.890374635771471</v>
      </c>
      <c r="M283" s="4">
        <v>12.063375269524752</v>
      </c>
      <c r="N283" s="4">
        <v>13.026</v>
      </c>
      <c r="O283" s="4">
        <v>12.293103448275863</v>
      </c>
      <c r="P283" s="4">
        <v>1.8386034552753847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>
        <f t="shared" si="103"/>
        <v>-0.24371082027774271</v>
      </c>
      <c r="W283" s="37" t="str">
        <f t="shared" si="104"/>
        <v/>
      </c>
      <c r="X283" s="37">
        <f t="shared" si="105"/>
        <v>-0.12792835979392847</v>
      </c>
      <c r="Y283" t="str">
        <f t="shared" si="89"/>
        <v xml:space="preserve"> </v>
      </c>
      <c r="Z283" s="1">
        <f t="shared" si="106"/>
        <v>129</v>
      </c>
      <c r="AA283" t="str">
        <f t="shared" si="90"/>
        <v xml:space="preserve"> </v>
      </c>
      <c r="AB283" s="1">
        <f t="shared" si="107"/>
        <v>146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1071</v>
      </c>
      <c r="AP283" t="s">
        <v>2191</v>
      </c>
      <c r="AQ283">
        <v>24.371082027774271</v>
      </c>
      <c r="AR283">
        <v>12.792835979392848</v>
      </c>
      <c r="AS283">
        <v>8.2592809779421739</v>
      </c>
      <c r="AT283">
        <v>-24.371082027774271</v>
      </c>
      <c r="AU283">
        <v>-12.792835979392848</v>
      </c>
      <c r="AV283" t="s">
        <v>2660</v>
      </c>
    </row>
    <row r="284" spans="1:48" x14ac:dyDescent="0.25">
      <c r="A284">
        <v>2.8700000000000126E-9</v>
      </c>
      <c r="B284" t="s">
        <v>832</v>
      </c>
      <c r="C284" s="3">
        <v>28</v>
      </c>
      <c r="D284" s="3">
        <v>0</v>
      </c>
      <c r="E284" s="3">
        <v>9</v>
      </c>
      <c r="F284" s="3">
        <v>37</v>
      </c>
      <c r="G284" s="4">
        <v>330</v>
      </c>
      <c r="H284" s="4">
        <v>290.35000000000002</v>
      </c>
      <c r="I284" s="5">
        <v>150659.57939075</v>
      </c>
      <c r="J284" s="4">
        <v>29.292776432606942</v>
      </c>
      <c r="K284" s="4">
        <v>26.777644563312737</v>
      </c>
      <c r="L284" s="4">
        <v>16.649534018879219</v>
      </c>
      <c r="M284" s="4">
        <v>15.649976386909451</v>
      </c>
      <c r="N284" s="4">
        <v>9.9120000000000008</v>
      </c>
      <c r="O284" s="4">
        <v>20.437424058323213</v>
      </c>
      <c r="P284" s="4">
        <v>1.457895643189254</v>
      </c>
      <c r="Q284" s="36" t="str">
        <f t="shared" si="98"/>
        <v xml:space="preserve"> 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832</v>
      </c>
      <c r="AP284" t="s">
        <v>2276</v>
      </c>
      <c r="AQ284">
        <v>-30.170746193517605</v>
      </c>
      <c r="AR284">
        <v>-12.63897947712216</v>
      </c>
      <c r="AS284">
        <v>13.655932495264334</v>
      </c>
      <c r="AT284">
        <v>30.170746193517605</v>
      </c>
      <c r="AU284">
        <v>12.63897947712216</v>
      </c>
      <c r="AV284" t="s">
        <v>2661</v>
      </c>
    </row>
    <row r="285" spans="1:48" x14ac:dyDescent="0.25">
      <c r="A285">
        <v>2.8800000000000128E-9</v>
      </c>
      <c r="B285" t="s">
        <v>616</v>
      </c>
      <c r="C285" s="3">
        <v>9</v>
      </c>
      <c r="D285" s="3">
        <v>1</v>
      </c>
      <c r="E285" s="3">
        <v>2</v>
      </c>
      <c r="F285" s="3">
        <v>12</v>
      </c>
      <c r="G285" s="4">
        <v>56</v>
      </c>
      <c r="H285" s="4">
        <v>48.01</v>
      </c>
      <c r="I285" s="5">
        <v>14506.696078849998</v>
      </c>
      <c r="J285" s="4">
        <v>15.265500794912558</v>
      </c>
      <c r="K285" s="4">
        <v>14.292944328669247</v>
      </c>
      <c r="L285" s="4">
        <v>10.382861456965523</v>
      </c>
      <c r="M285" s="4">
        <v>9.7787221809925811</v>
      </c>
      <c r="N285" s="4">
        <v>3.145</v>
      </c>
      <c r="O285" s="4">
        <v>23.333333333333321</v>
      </c>
      <c r="P285" s="4" t="s">
        <v>124</v>
      </c>
      <c r="Q285" s="36" t="str">
        <f t="shared" si="98"/>
        <v xml:space="preserve"> </v>
      </c>
      <c r="R285" t="str">
        <f t="shared" si="99"/>
        <v xml:space="preserve"> </v>
      </c>
      <c r="S285" s="37">
        <f t="shared" si="100"/>
        <v>0.16642366461713817</v>
      </c>
      <c r="T285" s="37" t="str">
        <f t="shared" si="101"/>
        <v/>
      </c>
      <c r="U285" s="37" t="str">
        <f t="shared" si="102"/>
        <v/>
      </c>
      <c r="V285" s="37">
        <f t="shared" si="103"/>
        <v>-0.32163424861306067</v>
      </c>
      <c r="W285" s="37" t="str">
        <f t="shared" si="104"/>
        <v/>
      </c>
      <c r="X285" s="37">
        <f t="shared" si="105"/>
        <v>-0.2975689786640231</v>
      </c>
      <c r="Y285" t="str">
        <f t="shared" si="89"/>
        <v xml:space="preserve"> </v>
      </c>
      <c r="Z285" s="1">
        <f t="shared" si="106"/>
        <v>101</v>
      </c>
      <c r="AA285" t="str">
        <f t="shared" si="90"/>
        <v xml:space="preserve"> </v>
      </c>
      <c r="AB285" s="1">
        <f t="shared" si="107"/>
        <v>86</v>
      </c>
      <c r="AC285">
        <f t="shared" si="91"/>
        <v>93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616</v>
      </c>
      <c r="AP285" t="s">
        <v>2473</v>
      </c>
      <c r="AQ285">
        <v>32.163424861306069</v>
      </c>
      <c r="AR285">
        <v>29.756897866402308</v>
      </c>
      <c r="AS285">
        <v>16.642366173713818</v>
      </c>
      <c r="AT285">
        <v>-32.163424861306069</v>
      </c>
      <c r="AU285">
        <v>-29.756897866402308</v>
      </c>
      <c r="AV285" t="s">
        <v>2662</v>
      </c>
    </row>
    <row r="286" spans="1:48" x14ac:dyDescent="0.25">
      <c r="A286">
        <v>2.890000000000013E-9</v>
      </c>
      <c r="B286" t="s">
        <v>341</v>
      </c>
      <c r="C286" s="3">
        <v>12</v>
      </c>
      <c r="D286" s="3">
        <v>1</v>
      </c>
      <c r="E286" s="3">
        <v>8</v>
      </c>
      <c r="F286" s="3">
        <v>21</v>
      </c>
      <c r="G286" s="4">
        <v>214</v>
      </c>
      <c r="H286" s="4">
        <v>221.44</v>
      </c>
      <c r="I286" s="5">
        <v>212366.59476223998</v>
      </c>
      <c r="J286" s="4">
        <v>28.030379746835443</v>
      </c>
      <c r="K286" s="4">
        <v>25.706988623171579</v>
      </c>
      <c r="L286" s="4">
        <v>24.374086121442442</v>
      </c>
      <c r="M286" s="4">
        <v>22.085414927282702</v>
      </c>
      <c r="N286" s="4">
        <v>7.9</v>
      </c>
      <c r="O286" s="4">
        <v>-0.37831021437579126</v>
      </c>
      <c r="P286" s="4">
        <v>1.500632225433526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 t="str">
        <f t="shared" si="105"/>
        <v/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 t="str">
        <f t="shared" si="107"/>
        <v xml:space="preserve"> 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 t="str">
        <f t="shared" si="109"/>
        <v xml:space="preserve"> </v>
      </c>
      <c r="AH286" t="str">
        <f t="shared" si="110"/>
        <v xml:space="preserve"> </v>
      </c>
      <c r="AI286" t="str">
        <f t="shared" si="94"/>
        <v xml:space="preserve"> 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341</v>
      </c>
      <c r="AP286" t="s">
        <v>2322</v>
      </c>
      <c r="AQ286">
        <v>-24.560929078463232</v>
      </c>
      <c r="AR286">
        <v>-64.897839380586902</v>
      </c>
      <c r="AS286">
        <v>-3.3598265895953716</v>
      </c>
      <c r="AT286">
        <v>24.560929078463232</v>
      </c>
      <c r="AU286">
        <v>64.897839380586902</v>
      </c>
      <c r="AV286" t="s">
        <v>2663</v>
      </c>
    </row>
    <row r="287" spans="1:48" x14ac:dyDescent="0.25">
      <c r="A287">
        <v>2.9000000000000131E-9</v>
      </c>
      <c r="B287" t="s">
        <v>484</v>
      </c>
      <c r="C287" s="3">
        <v>14</v>
      </c>
      <c r="D287" s="3">
        <v>0</v>
      </c>
      <c r="E287" s="3">
        <v>10</v>
      </c>
      <c r="F287" s="3">
        <v>24</v>
      </c>
      <c r="G287" s="4">
        <v>425</v>
      </c>
      <c r="H287" s="4">
        <v>382.48</v>
      </c>
      <c r="I287" s="5">
        <v>106304.1905828</v>
      </c>
      <c r="J287" s="4">
        <v>14.32348425270569</v>
      </c>
      <c r="K287" s="4">
        <v>13.680031474659323</v>
      </c>
      <c r="L287" s="4">
        <v>10.885183382844328</v>
      </c>
      <c r="M287" s="4">
        <v>10.487062559165748</v>
      </c>
      <c r="N287" s="4">
        <v>26.702999999999999</v>
      </c>
      <c r="O287" s="4">
        <v>9.888888888888884</v>
      </c>
      <c r="P287" s="4">
        <v>2.7902112528759675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>
        <f t="shared" si="103"/>
        <v>-0.36349542094263498</v>
      </c>
      <c r="W287" s="37" t="str">
        <f t="shared" si="104"/>
        <v/>
      </c>
      <c r="X287" s="37">
        <f t="shared" si="105"/>
        <v>-0.26358542751129244</v>
      </c>
      <c r="Y287" t="str">
        <f t="shared" si="89"/>
        <v xml:space="preserve"> </v>
      </c>
      <c r="Z287" s="1">
        <f t="shared" si="106"/>
        <v>89</v>
      </c>
      <c r="AA287" t="str">
        <f t="shared" si="90"/>
        <v xml:space="preserve"> </v>
      </c>
      <c r="AB287" s="1">
        <f t="shared" si="107"/>
        <v>100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484</v>
      </c>
      <c r="AP287" t="s">
        <v>2191</v>
      </c>
      <c r="AQ287">
        <v>36.349542094263498</v>
      </c>
      <c r="AR287">
        <v>26.358542751129242</v>
      </c>
      <c r="AS287">
        <v>11.11692114620373</v>
      </c>
      <c r="AT287">
        <v>-36.349542094263498</v>
      </c>
      <c r="AU287">
        <v>-26.358542751129242</v>
      </c>
      <c r="AV287" t="s">
        <v>2664</v>
      </c>
    </row>
    <row r="288" spans="1:48" x14ac:dyDescent="0.25">
      <c r="A288">
        <v>2.9100000000000133E-9</v>
      </c>
      <c r="B288" t="s">
        <v>344</v>
      </c>
      <c r="C288" s="3">
        <v>4</v>
      </c>
      <c r="D288" s="3">
        <v>1</v>
      </c>
      <c r="E288" s="3">
        <v>8</v>
      </c>
      <c r="F288" s="3">
        <v>13</v>
      </c>
      <c r="G288" s="4">
        <v>70</v>
      </c>
      <c r="H288" s="4">
        <v>61.7</v>
      </c>
      <c r="I288" s="5">
        <v>11746.026193200001</v>
      </c>
      <c r="J288" s="4">
        <v>6.6465582247118391</v>
      </c>
      <c r="K288" s="4">
        <v>5.6574362736108563</v>
      </c>
      <c r="L288" s="4" t="s">
        <v>2161</v>
      </c>
      <c r="M288" s="4" t="s">
        <v>2161</v>
      </c>
      <c r="N288" s="4">
        <v>9.2829999999999995</v>
      </c>
      <c r="O288" s="4">
        <v>108.60674157303369</v>
      </c>
      <c r="P288" s="4">
        <v>2.7585089141004859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/>
      </c>
      <c r="T288" s="37" t="str">
        <f t="shared" si="101"/>
        <v/>
      </c>
      <c r="U288" s="37" t="str">
        <f t="shared" si="102"/>
        <v/>
      </c>
      <c r="V288" s="37">
        <f t="shared" si="103"/>
        <v>-0.70464136586031234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>
        <f t="shared" si="106"/>
        <v>2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344</v>
      </c>
      <c r="AP288" t="s">
        <v>2341</v>
      </c>
      <c r="AQ288">
        <v>70.464136586031231</v>
      </c>
      <c r="AR288" t="e">
        <v>#VALUE!</v>
      </c>
      <c r="AS288">
        <v>13.452188006482979</v>
      </c>
      <c r="AT288">
        <v>-70.464136586031231</v>
      </c>
      <c r="AU288" t="e">
        <v>#VALUE!</v>
      </c>
      <c r="AV288" t="s">
        <v>2665</v>
      </c>
    </row>
    <row r="289" spans="1:48" x14ac:dyDescent="0.25">
      <c r="A289">
        <v>2.9200000000000135E-9</v>
      </c>
      <c r="B289" t="s">
        <v>1072</v>
      </c>
      <c r="C289" s="3">
        <v>7</v>
      </c>
      <c r="D289" s="3">
        <v>1</v>
      </c>
      <c r="E289" s="3">
        <v>3</v>
      </c>
      <c r="F289" s="3">
        <v>11</v>
      </c>
      <c r="G289" s="4">
        <v>61</v>
      </c>
      <c r="H289" s="4">
        <v>57.23</v>
      </c>
      <c r="I289" s="5">
        <v>14315.20041096</v>
      </c>
      <c r="J289" s="4">
        <v>22.320592823712946</v>
      </c>
      <c r="K289" s="4">
        <v>20.879241152863916</v>
      </c>
      <c r="L289" s="4">
        <v>13.898116994881482</v>
      </c>
      <c r="M289" s="4">
        <v>13.087504926840579</v>
      </c>
      <c r="N289" s="4">
        <v>2.5640000000000001</v>
      </c>
      <c r="O289" s="4">
        <v>5.5144032921810648</v>
      </c>
      <c r="P289" s="4">
        <v>2.8219465315394028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1072</v>
      </c>
      <c r="AP289" t="s">
        <v>2337</v>
      </c>
      <c r="AQ289">
        <v>0.81212581439787934</v>
      </c>
      <c r="AR289">
        <v>5.9751634380888818</v>
      </c>
      <c r="AS289">
        <v>6.5874541324480118</v>
      </c>
      <c r="AT289">
        <v>-0.81212581439787934</v>
      </c>
      <c r="AU289">
        <v>-5.9751634380888818</v>
      </c>
      <c r="AV289" t="s">
        <v>2666</v>
      </c>
    </row>
    <row r="290" spans="1:48" x14ac:dyDescent="0.25">
      <c r="A290">
        <v>2.9300000000000137E-9</v>
      </c>
      <c r="B290" t="s">
        <v>346</v>
      </c>
      <c r="C290" s="3">
        <v>28</v>
      </c>
      <c r="D290" s="3">
        <v>1</v>
      </c>
      <c r="E290" s="3">
        <v>5</v>
      </c>
      <c r="F290" s="3">
        <v>34</v>
      </c>
      <c r="G290" s="4">
        <v>230.07000732421875</v>
      </c>
      <c r="H290" s="4">
        <v>191.72</v>
      </c>
      <c r="I290" s="5">
        <v>135524.97706564001</v>
      </c>
      <c r="J290" s="4">
        <v>21.950996107167391</v>
      </c>
      <c r="K290" s="4">
        <v>17.273628254797728</v>
      </c>
      <c r="L290" s="4">
        <v>13.706651328873622</v>
      </c>
      <c r="M290" s="4">
        <v>11.769685775276539</v>
      </c>
      <c r="N290" s="4">
        <v>11.099</v>
      </c>
      <c r="O290" s="4">
        <v>25.270880361173827</v>
      </c>
      <c r="P290" s="4">
        <v>1.1928854579595243</v>
      </c>
      <c r="Q290" s="36">
        <f t="shared" si="98"/>
        <v>82.352941179400588</v>
      </c>
      <c r="R290" t="str">
        <f t="shared" si="99"/>
        <v xml:space="preserve"> </v>
      </c>
      <c r="S290" s="37">
        <f t="shared" si="100"/>
        <v>0.20003133677215909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>
        <f t="shared" si="91"/>
        <v>63</v>
      </c>
      <c r="AD290" s="1" t="str">
        <f t="shared" si="108"/>
        <v xml:space="preserve"> </v>
      </c>
      <c r="AE290">
        <f t="shared" si="92"/>
        <v>37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346</v>
      </c>
      <c r="AP290" t="s">
        <v>2593</v>
      </c>
      <c r="AQ290">
        <v>2.4545334739823454</v>
      </c>
      <c r="AR290">
        <v>7.2704848086196154</v>
      </c>
      <c r="AS290">
        <v>20.003133384215911</v>
      </c>
      <c r="AT290">
        <v>-2.4545334739823454</v>
      </c>
      <c r="AU290">
        <v>-7.2704848086196154</v>
      </c>
      <c r="AV290" t="s">
        <v>2667</v>
      </c>
    </row>
    <row r="291" spans="1:48" x14ac:dyDescent="0.25">
      <c r="A291">
        <v>2.9400000000000138E-9</v>
      </c>
      <c r="B291" t="s">
        <v>595</v>
      </c>
      <c r="C291" s="3">
        <v>21</v>
      </c>
      <c r="D291" s="3">
        <v>0</v>
      </c>
      <c r="E291" s="3">
        <v>5</v>
      </c>
      <c r="F291" s="3">
        <v>26</v>
      </c>
      <c r="G291" s="4">
        <v>747.5</v>
      </c>
      <c r="H291" s="4">
        <v>621.79</v>
      </c>
      <c r="I291" s="5">
        <v>88679.283149340001</v>
      </c>
      <c r="J291" s="4">
        <v>23.20977976857036</v>
      </c>
      <c r="K291" s="4">
        <v>19.058697318007663</v>
      </c>
      <c r="L291" s="4">
        <v>18.457683131116013</v>
      </c>
      <c r="M291" s="4">
        <v>15.406584272515849</v>
      </c>
      <c r="N291" s="4">
        <v>26.79</v>
      </c>
      <c r="O291" s="4">
        <v>67.962382445141046</v>
      </c>
      <c r="P291" s="4">
        <v>0.82069508998214824</v>
      </c>
      <c r="Q291" s="36">
        <f t="shared" si="98"/>
        <v>80.769230772170772</v>
      </c>
      <c r="R291" t="str">
        <f t="shared" si="99"/>
        <v xml:space="preserve"> </v>
      </c>
      <c r="S291" s="37">
        <f t="shared" si="100"/>
        <v>0.20217437049174578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 t="str">
        <f t="shared" si="104"/>
        <v/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 t="str">
        <f t="shared" si="90"/>
        <v xml:space="preserve"> </v>
      </c>
      <c r="AB291" s="1" t="str">
        <f t="shared" si="107"/>
        <v xml:space="preserve"> </v>
      </c>
      <c r="AC291">
        <f t="shared" si="91"/>
        <v>60</v>
      </c>
      <c r="AD291" s="1" t="str">
        <f t="shared" si="108"/>
        <v xml:space="preserve"> </v>
      </c>
      <c r="AE291">
        <f t="shared" si="92"/>
        <v>48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595</v>
      </c>
      <c r="AP291" t="s">
        <v>2359</v>
      </c>
      <c r="AQ291">
        <v>-3.1392281442791825</v>
      </c>
      <c r="AR291">
        <v>-24.871638392012741</v>
      </c>
      <c r="AS291">
        <v>20.217436755174578</v>
      </c>
      <c r="AT291">
        <v>3.1392281442791825</v>
      </c>
      <c r="AU291">
        <v>24.871638392012741</v>
      </c>
      <c r="AV291" t="s">
        <v>2668</v>
      </c>
    </row>
    <row r="292" spans="1:48" x14ac:dyDescent="0.25">
      <c r="A292">
        <v>2.950000000000014E-9</v>
      </c>
      <c r="B292" t="s">
        <v>1156</v>
      </c>
      <c r="C292" s="3">
        <v>2</v>
      </c>
      <c r="D292" s="3">
        <v>8</v>
      </c>
      <c r="E292" s="3">
        <v>5</v>
      </c>
      <c r="F292" s="3">
        <v>15</v>
      </c>
      <c r="G292" s="4">
        <v>11</v>
      </c>
      <c r="H292" s="4">
        <v>14.03</v>
      </c>
      <c r="I292" s="5">
        <v>15507.534908139998</v>
      </c>
      <c r="J292" s="4">
        <v>8.7468827930174555</v>
      </c>
      <c r="K292" s="4">
        <v>10.115356885364095</v>
      </c>
      <c r="L292" s="4">
        <v>5.4693876854318386</v>
      </c>
      <c r="M292" s="4">
        <v>5.7849735607054154</v>
      </c>
      <c r="N292" s="4">
        <v>1.6040000000000001</v>
      </c>
      <c r="O292" s="4">
        <v>-3.9520958083832243</v>
      </c>
      <c r="P292" s="4">
        <v>7.1275837491090526</v>
      </c>
      <c r="Q292" s="36" t="str">
        <f t="shared" si="98"/>
        <v/>
      </c>
      <c r="R292">
        <f t="shared" si="99"/>
        <v>53.333333336283339</v>
      </c>
      <c r="S292" s="37" t="str">
        <f t="shared" si="100"/>
        <v/>
      </c>
      <c r="T292" s="37">
        <f t="shared" si="101"/>
        <v>-0.21596578464800423</v>
      </c>
      <c r="U292" s="37" t="str">
        <f t="shared" si="102"/>
        <v/>
      </c>
      <c r="V292" s="37">
        <f t="shared" si="103"/>
        <v>-0.61130749669501649</v>
      </c>
      <c r="W292" s="37" t="str">
        <f t="shared" si="104"/>
        <v/>
      </c>
      <c r="X292" s="37">
        <f t="shared" si="105"/>
        <v>-0.62997988619188239</v>
      </c>
      <c r="Y292" t="str">
        <f t="shared" si="89"/>
        <v xml:space="preserve"> </v>
      </c>
      <c r="Z292" s="1">
        <f t="shared" si="106"/>
        <v>16</v>
      </c>
      <c r="AA292" t="str">
        <f t="shared" si="90"/>
        <v xml:space="preserve"> </v>
      </c>
      <c r="AB292" s="1">
        <f t="shared" si="107"/>
        <v>9</v>
      </c>
      <c r="AC292" t="str">
        <f t="shared" si="91"/>
        <v xml:space="preserve"> </v>
      </c>
      <c r="AD292" s="1">
        <f t="shared" si="108"/>
        <v>1</v>
      </c>
      <c r="AE292" t="str">
        <f t="shared" si="92"/>
        <v xml:space="preserve"> </v>
      </c>
      <c r="AF292">
        <f t="shared" si="93"/>
        <v>1</v>
      </c>
      <c r="AG292">
        <f t="shared" si="109"/>
        <v>7.1275837520590528</v>
      </c>
      <c r="AH292" t="str">
        <f t="shared" si="110"/>
        <v xml:space="preserve"> </v>
      </c>
      <c r="AI292">
        <f t="shared" si="94"/>
        <v>2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1156</v>
      </c>
      <c r="AP292" t="s">
        <v>2303</v>
      </c>
      <c r="AQ292">
        <v>61.130749669501647</v>
      </c>
      <c r="AR292">
        <v>62.997988619188241</v>
      </c>
      <c r="AS292">
        <v>-21.596578759800423</v>
      </c>
      <c r="AT292">
        <v>-61.130749669501647</v>
      </c>
      <c r="AU292">
        <v>-62.997988619188241</v>
      </c>
      <c r="AV292" t="s">
        <v>2669</v>
      </c>
    </row>
    <row r="293" spans="1:48" x14ac:dyDescent="0.25">
      <c r="A293">
        <v>2.9600000000000142E-9</v>
      </c>
      <c r="B293" t="s">
        <v>387</v>
      </c>
      <c r="C293" s="3">
        <v>18</v>
      </c>
      <c r="D293" s="3">
        <v>0</v>
      </c>
      <c r="E293" s="3">
        <v>5</v>
      </c>
      <c r="F293" s="3">
        <v>23</v>
      </c>
      <c r="G293" s="4">
        <v>70</v>
      </c>
      <c r="H293" s="4">
        <v>55.75</v>
      </c>
      <c r="I293" s="5">
        <v>32969.244112</v>
      </c>
      <c r="J293" s="4" t="s">
        <v>2161</v>
      </c>
      <c r="K293" s="4">
        <v>17.378428927680797</v>
      </c>
      <c r="L293" s="4" t="s">
        <v>2161</v>
      </c>
      <c r="M293" s="4">
        <v>7.1099763325289356</v>
      </c>
      <c r="N293" s="4">
        <v>-1.57</v>
      </c>
      <c r="O293" s="4">
        <v>74.758842443729904</v>
      </c>
      <c r="P293" s="4">
        <v>0</v>
      </c>
      <c r="Q293" s="36" t="str">
        <f t="shared" si="98"/>
        <v xml:space="preserve"> </v>
      </c>
      <c r="R293" t="str">
        <f t="shared" si="99"/>
        <v xml:space="preserve"> </v>
      </c>
      <c r="S293" s="37">
        <f t="shared" si="100"/>
        <v>0.25560538412591938</v>
      </c>
      <c r="T293" s="37" t="str">
        <f t="shared" si="101"/>
        <v/>
      </c>
      <c r="U293" s="37" t="str">
        <f t="shared" si="102"/>
        <v xml:space="preserve"> </v>
      </c>
      <c r="V293" s="37" t="str">
        <f t="shared" si="103"/>
        <v xml:space="preserve"> </v>
      </c>
      <c r="W293" s="37" t="str">
        <f t="shared" si="104"/>
        <v xml:space="preserve"> </v>
      </c>
      <c r="X293" s="37" t="str">
        <f t="shared" si="105"/>
        <v xml:space="preserve"> </v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21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 t="str">
        <f t="shared" si="109"/>
        <v xml:space="preserve"> </v>
      </c>
      <c r="AH293" t="str">
        <f t="shared" si="110"/>
        <v xml:space="preserve"> </v>
      </c>
      <c r="AI293" t="str">
        <f t="shared" si="94"/>
        <v xml:space="preserve"> 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387</v>
      </c>
      <c r="AP293" t="s">
        <v>2280</v>
      </c>
      <c r="AQ293" t="e">
        <v>#VALUE!</v>
      </c>
      <c r="AR293" t="e">
        <v>#VALUE!</v>
      </c>
      <c r="AS293">
        <v>25.560538116591935</v>
      </c>
      <c r="AT293" t="e">
        <v>#VALUE!</v>
      </c>
      <c r="AU293" t="e">
        <v>#VALUE!</v>
      </c>
      <c r="AV293" t="s">
        <v>2670</v>
      </c>
    </row>
    <row r="294" spans="1:48" x14ac:dyDescent="0.25">
      <c r="A294">
        <v>2.9700000000000144E-9</v>
      </c>
      <c r="B294" t="s">
        <v>1157</v>
      </c>
      <c r="C294" s="3">
        <v>9</v>
      </c>
      <c r="D294" s="3">
        <v>0</v>
      </c>
      <c r="E294" s="3">
        <v>6</v>
      </c>
      <c r="F294" s="3">
        <v>15</v>
      </c>
      <c r="G294" s="4">
        <v>69</v>
      </c>
      <c r="H294" s="4">
        <v>53.6</v>
      </c>
      <c r="I294" s="5">
        <v>40948.505132800005</v>
      </c>
      <c r="J294" s="4" t="s">
        <v>2161</v>
      </c>
      <c r="K294" s="4">
        <v>22.112211221122113</v>
      </c>
      <c r="L294" s="4">
        <v>28.453838805736602</v>
      </c>
      <c r="M294" s="4">
        <v>13.054694397283532</v>
      </c>
      <c r="N294" s="4">
        <v>0.25600000000000001</v>
      </c>
      <c r="O294" s="4" t="s">
        <v>119</v>
      </c>
      <c r="P294" s="4">
        <v>2.3768656716417911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0.28731343580582092</v>
      </c>
      <c r="T294" s="37" t="str">
        <f t="shared" si="101"/>
        <v/>
      </c>
      <c r="U294" s="37" t="str">
        <f t="shared" si="102"/>
        <v xml:space="preserve"> </v>
      </c>
      <c r="V294" s="37" t="str">
        <f t="shared" si="103"/>
        <v xml:space="preserve"> </v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11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1157</v>
      </c>
      <c r="AP294" t="s">
        <v>2671</v>
      </c>
      <c r="AQ294" t="e">
        <v>#VALUE!</v>
      </c>
      <c r="AR294">
        <v>-92.498562521358537</v>
      </c>
      <c r="AS294">
        <v>28.731343283582088</v>
      </c>
      <c r="AT294" t="e">
        <v>#VALUE!</v>
      </c>
      <c r="AU294">
        <v>92.498562521358537</v>
      </c>
      <c r="AV294" t="s">
        <v>2672</v>
      </c>
    </row>
    <row r="295" spans="1:48" x14ac:dyDescent="0.25">
      <c r="A295">
        <v>2.9800000000000145E-9</v>
      </c>
      <c r="B295" t="s">
        <v>1073</v>
      </c>
      <c r="C295" s="3">
        <v>6</v>
      </c>
      <c r="D295" s="3">
        <v>1</v>
      </c>
      <c r="E295" s="3">
        <v>1</v>
      </c>
      <c r="F295" s="3">
        <v>8</v>
      </c>
      <c r="G295" s="4">
        <v>88.5</v>
      </c>
      <c r="H295" s="4">
        <v>79.81</v>
      </c>
      <c r="I295" s="5">
        <v>11674.801456590001</v>
      </c>
      <c r="J295" s="4">
        <v>36.426289365586491</v>
      </c>
      <c r="K295" s="4">
        <v>25.392936684696149</v>
      </c>
      <c r="L295" s="4">
        <v>18.086177499175189</v>
      </c>
      <c r="M295" s="4">
        <v>15.315484565276426</v>
      </c>
      <c r="N295" s="4">
        <v>2.1909999999999998</v>
      </c>
      <c r="O295" s="4">
        <v>-12.360000000000007</v>
      </c>
      <c r="P295" s="4">
        <v>1.1690264377897508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1073</v>
      </c>
      <c r="AP295" t="s">
        <v>2252</v>
      </c>
      <c r="AQ295">
        <v>-61.870530732665038</v>
      </c>
      <c r="AR295">
        <v>-22.358293862107704</v>
      </c>
      <c r="AS295">
        <v>10.888359854654794</v>
      </c>
      <c r="AT295">
        <v>61.870530732665038</v>
      </c>
      <c r="AU295">
        <v>22.358293862107704</v>
      </c>
      <c r="AV295" t="s">
        <v>2673</v>
      </c>
    </row>
    <row r="296" spans="1:48" x14ac:dyDescent="0.25">
      <c r="A296">
        <v>2.9900000000000147E-9</v>
      </c>
      <c r="B296" t="s">
        <v>210</v>
      </c>
      <c r="C296" s="3">
        <v>13</v>
      </c>
      <c r="D296" s="3">
        <v>1</v>
      </c>
      <c r="E296" s="3">
        <v>13</v>
      </c>
      <c r="F296" s="3">
        <v>27</v>
      </c>
      <c r="G296" s="4">
        <v>122.5</v>
      </c>
      <c r="H296" s="4">
        <v>102.97</v>
      </c>
      <c r="I296" s="5">
        <v>34428.427467140005</v>
      </c>
      <c r="J296" s="4">
        <v>6.7098918284895088</v>
      </c>
      <c r="K296" s="4">
        <v>7.6178146038322119</v>
      </c>
      <c r="L296" s="4">
        <v>5.9533559415753308</v>
      </c>
      <c r="M296" s="4">
        <v>6.5459579326550514</v>
      </c>
      <c r="N296" s="4">
        <v>15.346</v>
      </c>
      <c r="O296" s="4">
        <v>173.54723707664886</v>
      </c>
      <c r="P296" s="4">
        <v>4.3119355151986021</v>
      </c>
      <c r="Q296" s="36" t="str">
        <f t="shared" si="98"/>
        <v xml:space="preserve"> </v>
      </c>
      <c r="R296" t="str">
        <f t="shared" si="99"/>
        <v xml:space="preserve"> </v>
      </c>
      <c r="S296" s="37">
        <f t="shared" si="100"/>
        <v>0.18966689625988439</v>
      </c>
      <c r="T296" s="37" t="str">
        <f t="shared" si="101"/>
        <v/>
      </c>
      <c r="U296" s="37" t="str">
        <f t="shared" si="102"/>
        <v/>
      </c>
      <c r="V296" s="37">
        <f t="shared" si="103"/>
        <v>-0.70182695785025873</v>
      </c>
      <c r="W296" s="37" t="str">
        <f t="shared" si="104"/>
        <v/>
      </c>
      <c r="X296" s="37">
        <f t="shared" si="105"/>
        <v>-0.5972380146118661</v>
      </c>
      <c r="Y296" t="str">
        <f t="shared" si="89"/>
        <v xml:space="preserve"> </v>
      </c>
      <c r="Z296" s="1">
        <f t="shared" si="106"/>
        <v>3</v>
      </c>
      <c r="AA296" t="str">
        <f t="shared" si="90"/>
        <v xml:space="preserve"> </v>
      </c>
      <c r="AB296" s="1">
        <f t="shared" si="107"/>
        <v>18</v>
      </c>
      <c r="AC296">
        <f t="shared" si="91"/>
        <v>74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4.3119355181886023</v>
      </c>
      <c r="AH296" t="str">
        <f t="shared" si="110"/>
        <v xml:space="preserve"> </v>
      </c>
      <c r="AI296">
        <f t="shared" si="94"/>
        <v>15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210</v>
      </c>
      <c r="AP296" t="s">
        <v>2276</v>
      </c>
      <c r="AQ296">
        <v>70.182695785025871</v>
      </c>
      <c r="AR296">
        <v>59.723801461186611</v>
      </c>
      <c r="AS296">
        <v>18.96668932698844</v>
      </c>
      <c r="AT296">
        <v>-70.182695785025871</v>
      </c>
      <c r="AU296">
        <v>-59.723801461186611</v>
      </c>
      <c r="AV296" t="s">
        <v>2674</v>
      </c>
    </row>
    <row r="297" spans="1:48" x14ac:dyDescent="0.25">
      <c r="A297">
        <v>3.0000000000000149E-9</v>
      </c>
      <c r="B297" t="s">
        <v>1158</v>
      </c>
      <c r="C297" s="3">
        <v>7</v>
      </c>
      <c r="D297" s="3">
        <v>2</v>
      </c>
      <c r="E297" s="3">
        <v>6</v>
      </c>
      <c r="F297" s="3">
        <v>15</v>
      </c>
      <c r="G297" s="4">
        <v>90.5</v>
      </c>
      <c r="H297" s="4">
        <v>91.52</v>
      </c>
      <c r="I297" s="5">
        <v>20013.889484159998</v>
      </c>
      <c r="J297" s="4" t="s">
        <v>2161</v>
      </c>
      <c r="K297" s="4" t="s">
        <v>2161</v>
      </c>
      <c r="L297" s="4" t="s">
        <v>2161</v>
      </c>
      <c r="M297" s="4">
        <v>19.079851603729711</v>
      </c>
      <c r="N297" s="4">
        <v>-3.371</v>
      </c>
      <c r="O297" s="4">
        <v>58.719079108498647</v>
      </c>
      <c r="P297" s="4">
        <v>0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 xml:space="preserve"> </v>
      </c>
      <c r="V297" s="37" t="str">
        <f t="shared" si="103"/>
        <v xml:space="preserve"> </v>
      </c>
      <c r="W297" s="37" t="str">
        <f t="shared" si="104"/>
        <v xml:space="preserve"> </v>
      </c>
      <c r="X297" s="37" t="str">
        <f t="shared" si="105"/>
        <v xml:space="preserve"> 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 t="str">
        <f t="shared" si="109"/>
        <v xml:space="preserve"> </v>
      </c>
      <c r="AH297" t="str">
        <f t="shared" si="110"/>
        <v xml:space="preserve"> </v>
      </c>
      <c r="AI297" t="str">
        <f t="shared" si="94"/>
        <v xml:space="preserve"> 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1158</v>
      </c>
      <c r="AP297" t="s">
        <v>2675</v>
      </c>
      <c r="AQ297" t="e">
        <v>#VALUE!</v>
      </c>
      <c r="AR297" t="e">
        <v>#VALUE!</v>
      </c>
      <c r="AS297">
        <v>-1.1145104895104896</v>
      </c>
      <c r="AT297" t="e">
        <v>#VALUE!</v>
      </c>
      <c r="AU297" t="e">
        <v>#VALUE!</v>
      </c>
      <c r="AV297" t="s">
        <v>2676</v>
      </c>
    </row>
    <row r="298" spans="1:48" x14ac:dyDescent="0.25">
      <c r="A298">
        <v>3.010000000000015E-9</v>
      </c>
      <c r="B298" t="s">
        <v>558</v>
      </c>
      <c r="C298" s="3">
        <v>38</v>
      </c>
      <c r="D298" s="3">
        <v>1</v>
      </c>
      <c r="E298" s="3">
        <v>4</v>
      </c>
      <c r="F298" s="3">
        <v>43</v>
      </c>
      <c r="G298" s="4">
        <v>435</v>
      </c>
      <c r="H298" s="4">
        <v>378.04</v>
      </c>
      <c r="I298" s="5">
        <v>374655.59160744003</v>
      </c>
      <c r="J298" s="4" t="s">
        <v>2161</v>
      </c>
      <c r="K298" s="4">
        <v>36.238496932515339</v>
      </c>
      <c r="L298" s="4">
        <v>35.909967103604089</v>
      </c>
      <c r="M298" s="4">
        <v>28.117962151431623</v>
      </c>
      <c r="N298" s="4">
        <v>7.8689999999999998</v>
      </c>
      <c r="O298" s="4">
        <v>22.379471228615866</v>
      </c>
      <c r="P298" s="4">
        <v>0.43699079462490742</v>
      </c>
      <c r="Q298" s="36">
        <f t="shared" si="98"/>
        <v>88.372093026265816</v>
      </c>
      <c r="R298" t="str">
        <f t="shared" si="99"/>
        <v xml:space="preserve"> </v>
      </c>
      <c r="S298" s="37">
        <f t="shared" si="100"/>
        <v>0.15067188958284936</v>
      </c>
      <c r="T298" s="37" t="str">
        <f t="shared" si="101"/>
        <v/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/>
      </c>
      <c r="X298" s="37" t="str">
        <f t="shared" si="105"/>
        <v/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>
        <f t="shared" ref="AC298:AC361" si="115">IF(ISERROR((RANK(S298,S$7:S$391,0)))=TRUE," ",((RANK(S298,S$7:S$391,0))))</f>
        <v>110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19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558</v>
      </c>
      <c r="AP298" t="s">
        <v>2334</v>
      </c>
      <c r="AQ298" t="e">
        <v>#VALUE!</v>
      </c>
      <c r="AR298">
        <v>-142.9414566810367</v>
      </c>
      <c r="AS298">
        <v>15.067188657284936</v>
      </c>
      <c r="AT298" t="e">
        <v>#VALUE!</v>
      </c>
      <c r="AU298">
        <v>142.9414566810367</v>
      </c>
      <c r="AV298" t="s">
        <v>2677</v>
      </c>
    </row>
    <row r="299" spans="1:48" x14ac:dyDescent="0.25">
      <c r="A299">
        <v>3.0200000000000152E-9</v>
      </c>
      <c r="B299" t="s">
        <v>577</v>
      </c>
      <c r="C299" s="3">
        <v>5</v>
      </c>
      <c r="D299" s="3">
        <v>0</v>
      </c>
      <c r="E299" s="3">
        <v>11</v>
      </c>
      <c r="F299" s="3">
        <v>16</v>
      </c>
      <c r="G299" s="4">
        <v>171</v>
      </c>
      <c r="H299" s="4">
        <v>169.51</v>
      </c>
      <c r="I299" s="5">
        <v>19406.654755839998</v>
      </c>
      <c r="J299" s="4" t="s">
        <v>2161</v>
      </c>
      <c r="K299" s="4" t="s">
        <v>2161</v>
      </c>
      <c r="L299" s="4">
        <v>25.895932210251345</v>
      </c>
      <c r="M299" s="4">
        <v>24.511914785910996</v>
      </c>
      <c r="N299" s="4">
        <v>2.2200000000000002</v>
      </c>
      <c r="O299" s="4">
        <v>1.5089163237311551</v>
      </c>
      <c r="P299" s="4">
        <v>2.4216860362220523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 xml:space="preserve"> </v>
      </c>
      <c r="V299" s="37" t="str">
        <f t="shared" si="103"/>
        <v xml:space="preserve"> </v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577</v>
      </c>
      <c r="AP299" t="s">
        <v>2389</v>
      </c>
      <c r="AQ299" t="e">
        <v>#VALUE!</v>
      </c>
      <c r="AR299">
        <v>-75.193574394570433</v>
      </c>
      <c r="AS299">
        <v>0.87900418854345297</v>
      </c>
      <c r="AT299" t="e">
        <v>#VALUE!</v>
      </c>
      <c r="AU299">
        <v>75.193574394570433</v>
      </c>
      <c r="AV299" t="s">
        <v>2678</v>
      </c>
    </row>
    <row r="300" spans="1:48" x14ac:dyDescent="0.25">
      <c r="A300">
        <v>3.0300000000000154E-9</v>
      </c>
      <c r="B300" t="s">
        <v>421</v>
      </c>
      <c r="C300" s="3">
        <v>8</v>
      </c>
      <c r="D300" s="3">
        <v>0</v>
      </c>
      <c r="E300" s="3">
        <v>15</v>
      </c>
      <c r="F300" s="3">
        <v>23</v>
      </c>
      <c r="G300" s="4">
        <v>140</v>
      </c>
      <c r="H300" s="4">
        <v>141.4</v>
      </c>
      <c r="I300" s="5">
        <v>46045.289555999996</v>
      </c>
      <c r="J300" s="4" t="s">
        <v>2161</v>
      </c>
      <c r="K300" s="4">
        <v>29.390979006443569</v>
      </c>
      <c r="L300" s="4">
        <v>28.296515413572084</v>
      </c>
      <c r="M300" s="4">
        <v>17.702375686212111</v>
      </c>
      <c r="N300" s="4">
        <v>2.2349999999999999</v>
      </c>
      <c r="O300" s="4">
        <v>1141.6666666666665</v>
      </c>
      <c r="P300" s="4">
        <v>4.0311173974540308E-2</v>
      </c>
      <c r="Q300" s="36" t="str">
        <f t="shared" si="98"/>
        <v xml:space="preserve"> 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 xml:space="preserve"> </v>
      </c>
      <c r="V300" s="37" t="str">
        <f t="shared" si="103"/>
        <v xml:space="preserve"> </v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421</v>
      </c>
      <c r="AP300" t="s">
        <v>2269</v>
      </c>
      <c r="AQ300" t="e">
        <v>#VALUE!</v>
      </c>
      <c r="AR300">
        <v>-91.434223644294676</v>
      </c>
      <c r="AS300">
        <v>-0.99009900990099098</v>
      </c>
      <c r="AT300" t="e">
        <v>#VALUE!</v>
      </c>
      <c r="AU300">
        <v>91.434223644294676</v>
      </c>
      <c r="AV300" t="s">
        <v>2679</v>
      </c>
    </row>
    <row r="301" spans="1:48" x14ac:dyDescent="0.25">
      <c r="A301">
        <v>3.0400000000000156E-9</v>
      </c>
      <c r="B301" t="s">
        <v>348</v>
      </c>
      <c r="C301" s="3">
        <v>6</v>
      </c>
      <c r="D301" s="3">
        <v>0</v>
      </c>
      <c r="E301" s="3">
        <v>11</v>
      </c>
      <c r="F301" s="3">
        <v>17</v>
      </c>
      <c r="G301" s="4">
        <v>71</v>
      </c>
      <c r="H301" s="4">
        <v>58.45</v>
      </c>
      <c r="I301" s="5">
        <v>14833.783049400001</v>
      </c>
      <c r="J301" s="4">
        <v>16.031267142073506</v>
      </c>
      <c r="K301" s="4">
        <v>14.763829249810559</v>
      </c>
      <c r="L301" s="4">
        <v>10.871549158448383</v>
      </c>
      <c r="M301" s="4">
        <v>10.453999938062184</v>
      </c>
      <c r="N301" s="4">
        <v>3.6459999999999999</v>
      </c>
      <c r="O301" s="4">
        <v>16.858974358974351</v>
      </c>
      <c r="P301" s="4">
        <v>1.4508126603934985</v>
      </c>
      <c r="Q301" s="36" t="str">
        <f t="shared" si="98"/>
        <v xml:space="preserve"> </v>
      </c>
      <c r="R301" t="str">
        <f t="shared" si="99"/>
        <v xml:space="preserve"> </v>
      </c>
      <c r="S301" s="37">
        <f t="shared" si="100"/>
        <v>0.2147134333222924</v>
      </c>
      <c r="T301" s="37" t="str">
        <f t="shared" si="101"/>
        <v/>
      </c>
      <c r="U301" s="37" t="str">
        <f t="shared" si="102"/>
        <v/>
      </c>
      <c r="V301" s="37">
        <f t="shared" si="103"/>
        <v>-0.28760525274469129</v>
      </c>
      <c r="W301" s="37" t="str">
        <f t="shared" si="104"/>
        <v/>
      </c>
      <c r="X301" s="37">
        <f t="shared" si="105"/>
        <v>-0.26450782276882934</v>
      </c>
      <c r="Y301" t="str">
        <f t="shared" si="113"/>
        <v xml:space="preserve"> </v>
      </c>
      <c r="Z301" s="1">
        <f t="shared" si="106"/>
        <v>111</v>
      </c>
      <c r="AA301" t="str">
        <f t="shared" si="114"/>
        <v xml:space="preserve"> </v>
      </c>
      <c r="AB301" s="1">
        <f t="shared" si="107"/>
        <v>99</v>
      </c>
      <c r="AC301">
        <f t="shared" si="115"/>
        <v>46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348</v>
      </c>
      <c r="AP301" t="s">
        <v>2550</v>
      </c>
      <c r="AQ301">
        <v>28.760525274469128</v>
      </c>
      <c r="AR301">
        <v>26.450782276882933</v>
      </c>
      <c r="AS301">
        <v>21.471343028229239</v>
      </c>
      <c r="AT301">
        <v>-28.760525274469128</v>
      </c>
      <c r="AU301">
        <v>-26.450782276882933</v>
      </c>
      <c r="AV301" t="s">
        <v>2680</v>
      </c>
    </row>
    <row r="302" spans="1:48" x14ac:dyDescent="0.25">
      <c r="A302">
        <v>3.0500000000000157E-9</v>
      </c>
      <c r="B302" t="s">
        <v>230</v>
      </c>
      <c r="C302" s="3">
        <v>28</v>
      </c>
      <c r="D302" s="3">
        <v>0</v>
      </c>
      <c r="E302" s="3">
        <v>10</v>
      </c>
      <c r="F302" s="3">
        <v>38</v>
      </c>
      <c r="G302" s="4">
        <v>260</v>
      </c>
      <c r="H302" s="4">
        <v>233.88</v>
      </c>
      <c r="I302" s="5">
        <v>174515.24154192</v>
      </c>
      <c r="J302" s="4">
        <v>27.160608523980951</v>
      </c>
      <c r="K302" s="4">
        <v>24.526006711409398</v>
      </c>
      <c r="L302" s="4">
        <v>18.275002983089127</v>
      </c>
      <c r="M302" s="4">
        <v>16.913686620018932</v>
      </c>
      <c r="N302" s="4">
        <v>8.6110000000000007</v>
      </c>
      <c r="O302" s="4">
        <v>42.330578512396713</v>
      </c>
      <c r="P302" s="4">
        <v>2.2378997776637592</v>
      </c>
      <c r="Q302" s="36" t="str">
        <f t="shared" si="98"/>
        <v xml:space="preserve"> 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 t="str">
        <f t="shared" si="104"/>
        <v/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230</v>
      </c>
      <c r="AP302" t="s">
        <v>2460</v>
      </c>
      <c r="AQ302">
        <v>-20.695854377978741</v>
      </c>
      <c r="AR302">
        <v>-23.635753626640586</v>
      </c>
      <c r="AS302">
        <v>11.168120403625803</v>
      </c>
      <c r="AT302">
        <v>20.695854377978741</v>
      </c>
      <c r="AU302">
        <v>23.635753626640586</v>
      </c>
      <c r="AV302" t="s">
        <v>2681</v>
      </c>
    </row>
    <row r="303" spans="1:48" x14ac:dyDescent="0.25">
      <c r="A303">
        <v>3.0600000000000159E-9</v>
      </c>
      <c r="B303" t="s">
        <v>467</v>
      </c>
      <c r="C303" s="3">
        <v>20</v>
      </c>
      <c r="D303" s="3">
        <v>0</v>
      </c>
      <c r="E303" s="3">
        <v>5</v>
      </c>
      <c r="F303" s="3">
        <v>25</v>
      </c>
      <c r="G303" s="4">
        <v>177</v>
      </c>
      <c r="H303" s="4">
        <v>145.88</v>
      </c>
      <c r="I303" s="5">
        <v>39902.761944919999</v>
      </c>
      <c r="J303" s="4">
        <v>22.4017199017199</v>
      </c>
      <c r="K303" s="4">
        <v>18.368169226894988</v>
      </c>
      <c r="L303" s="4">
        <v>21.343682427974489</v>
      </c>
      <c r="M303" s="4">
        <v>18.098410878546545</v>
      </c>
      <c r="N303" s="4">
        <v>7.9420000000000002</v>
      </c>
      <c r="O303" s="4">
        <v>20.515933232169957</v>
      </c>
      <c r="P303" s="4">
        <v>1.024814916369619</v>
      </c>
      <c r="Q303" s="36" t="str">
        <f t="shared" si="98"/>
        <v xml:space="preserve"> </v>
      </c>
      <c r="R303" t="str">
        <f t="shared" si="99"/>
        <v xml:space="preserve"> </v>
      </c>
      <c r="S303" s="37">
        <f t="shared" si="100"/>
        <v>0.21332602444744173</v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>
        <f t="shared" si="115"/>
        <v>49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467</v>
      </c>
      <c r="AP303" t="s">
        <v>2330</v>
      </c>
      <c r="AQ303">
        <v>0.45161467251412235</v>
      </c>
      <c r="AR303">
        <v>-44.396269844233615</v>
      </c>
      <c r="AS303">
        <v>21.332602138744171</v>
      </c>
      <c r="AT303">
        <v>-0.45161467251412235</v>
      </c>
      <c r="AU303">
        <v>44.396269844233615</v>
      </c>
      <c r="AV303" t="s">
        <v>2682</v>
      </c>
    </row>
    <row r="304" spans="1:48" x14ac:dyDescent="0.25">
      <c r="A304">
        <v>3.0700000000000161E-9</v>
      </c>
      <c r="B304" t="s">
        <v>483</v>
      </c>
      <c r="C304" s="3">
        <v>13</v>
      </c>
      <c r="D304" s="3">
        <v>0</v>
      </c>
      <c r="E304" s="3">
        <v>3</v>
      </c>
      <c r="F304" s="3">
        <v>16</v>
      </c>
      <c r="G304" s="4">
        <v>225.5</v>
      </c>
      <c r="H304" s="4">
        <v>190.1</v>
      </c>
      <c r="I304" s="5">
        <v>29402.141190799997</v>
      </c>
      <c r="J304" s="4">
        <v>11.040130088855333</v>
      </c>
      <c r="K304" s="4">
        <v>9.8969179508538101</v>
      </c>
      <c r="L304" s="4">
        <v>7.3199125922509225</v>
      </c>
      <c r="M304" s="4">
        <v>7.0288024824258564</v>
      </c>
      <c r="N304" s="4">
        <v>19.208000000000002</v>
      </c>
      <c r="O304" s="4">
        <v>11.609529343405004</v>
      </c>
      <c r="P304" s="4">
        <v>0.89321409784324035</v>
      </c>
      <c r="Q304" s="36">
        <f t="shared" si="98"/>
        <v>81.250000003069999</v>
      </c>
      <c r="R304" t="str">
        <f t="shared" si="99"/>
        <v xml:space="preserve"> </v>
      </c>
      <c r="S304" s="37">
        <f t="shared" si="100"/>
        <v>0.18621778318572854</v>
      </c>
      <c r="T304" s="37" t="str">
        <f t="shared" si="101"/>
        <v/>
      </c>
      <c r="U304" s="37" t="str">
        <f t="shared" si="102"/>
        <v/>
      </c>
      <c r="V304" s="37">
        <f t="shared" si="103"/>
        <v>-0.50940055987997446</v>
      </c>
      <c r="W304" s="37" t="str">
        <f t="shared" si="104"/>
        <v/>
      </c>
      <c r="X304" s="37">
        <f t="shared" si="105"/>
        <v>-0.50478645028866564</v>
      </c>
      <c r="Y304" t="str">
        <f t="shared" si="113"/>
        <v xml:space="preserve"> </v>
      </c>
      <c r="Z304" s="1">
        <f t="shared" si="106"/>
        <v>41</v>
      </c>
      <c r="AA304" t="str">
        <f t="shared" si="114"/>
        <v xml:space="preserve"> </v>
      </c>
      <c r="AB304" s="1">
        <f t="shared" si="107"/>
        <v>36</v>
      </c>
      <c r="AC304">
        <f t="shared" si="115"/>
        <v>79</v>
      </c>
      <c r="AD304" s="1" t="str">
        <f t="shared" si="108"/>
        <v xml:space="preserve"> </v>
      </c>
      <c r="AE304">
        <f t="shared" si="116"/>
        <v>46</v>
      </c>
      <c r="AF304" t="str">
        <f t="shared" si="117"/>
        <v xml:space="preserve"> </v>
      </c>
      <c r="AG304" t="str">
        <f t="shared" si="109"/>
        <v xml:space="preserve"> </v>
      </c>
      <c r="AH304" t="str">
        <f t="shared" si="110"/>
        <v xml:space="preserve"> </v>
      </c>
      <c r="AI304" t="str">
        <f t="shared" si="118"/>
        <v xml:space="preserve"> 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483</v>
      </c>
      <c r="AP304" t="s">
        <v>2285</v>
      </c>
      <c r="AQ304">
        <v>50.940055987997447</v>
      </c>
      <c r="AR304">
        <v>50.478645028866566</v>
      </c>
      <c r="AS304">
        <v>18.621778011572854</v>
      </c>
      <c r="AT304">
        <v>-50.940055987997447</v>
      </c>
      <c r="AU304">
        <v>-50.478645028866566</v>
      </c>
      <c r="AV304" t="s">
        <v>2683</v>
      </c>
    </row>
    <row r="305" spans="1:48" x14ac:dyDescent="0.25">
      <c r="A305">
        <v>3.0800000000000162E-9</v>
      </c>
      <c r="B305" t="s">
        <v>535</v>
      </c>
      <c r="C305" s="3">
        <v>12</v>
      </c>
      <c r="D305" s="3">
        <v>1</v>
      </c>
      <c r="E305" s="3">
        <v>4</v>
      </c>
      <c r="F305" s="3">
        <v>17</v>
      </c>
      <c r="G305" s="4">
        <v>353.5</v>
      </c>
      <c r="H305" s="4">
        <v>359.49</v>
      </c>
      <c r="I305" s="5">
        <v>67296.527999999991</v>
      </c>
      <c r="J305" s="4">
        <v>31.525914233096554</v>
      </c>
      <c r="K305" s="4">
        <v>29.556030584559732</v>
      </c>
      <c r="L305" s="4">
        <v>23.432386058077299</v>
      </c>
      <c r="M305" s="4">
        <v>22.136051418621001</v>
      </c>
      <c r="N305" s="4">
        <v>11.403</v>
      </c>
      <c r="O305" s="4">
        <v>12.344827586206897</v>
      </c>
      <c r="P305" s="4">
        <v>0.69042254304709449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 t="str">
        <f t="shared" si="104"/>
        <v/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 t="str">
        <f t="shared" si="114"/>
        <v xml:space="preserve"> </v>
      </c>
      <c r="AB305" s="1" t="str">
        <f t="shared" si="107"/>
        <v xml:space="preserve"> 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535</v>
      </c>
      <c r="AP305" t="s">
        <v>2524</v>
      </c>
      <c r="AQ305">
        <v>-40.09432631271401</v>
      </c>
      <c r="AR305">
        <v>-58.526962334375639</v>
      </c>
      <c r="AS305">
        <v>-1.6662494088848123</v>
      </c>
      <c r="AT305">
        <v>40.09432631271401</v>
      </c>
      <c r="AU305">
        <v>58.526962334375639</v>
      </c>
      <c r="AV305" t="s">
        <v>2684</v>
      </c>
    </row>
    <row r="306" spans="1:48" x14ac:dyDescent="0.25">
      <c r="A306">
        <v>3.0900000000000164E-9</v>
      </c>
      <c r="B306" t="s">
        <v>324</v>
      </c>
      <c r="C306" s="3">
        <v>19</v>
      </c>
      <c r="D306" s="3">
        <v>0</v>
      </c>
      <c r="E306" s="3">
        <v>2</v>
      </c>
      <c r="F306" s="3">
        <v>21</v>
      </c>
      <c r="G306" s="4">
        <v>69</v>
      </c>
      <c r="H306" s="4">
        <v>62.87</v>
      </c>
      <c r="I306" s="5">
        <v>88314.194652879989</v>
      </c>
      <c r="J306" s="4">
        <v>21.664369400413506</v>
      </c>
      <c r="K306" s="4">
        <v>20.189466923570969</v>
      </c>
      <c r="L306" s="4">
        <v>17.677828881469118</v>
      </c>
      <c r="M306" s="4">
        <v>16.886233813867449</v>
      </c>
      <c r="N306" s="4">
        <v>2.9020000000000001</v>
      </c>
      <c r="O306" s="4">
        <v>12.046332046332058</v>
      </c>
      <c r="P306" s="4">
        <v>2.0788929537140128</v>
      </c>
      <c r="Q306" s="36">
        <f t="shared" si="98"/>
        <v>90.476190479280476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14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324</v>
      </c>
      <c r="AP306" t="s">
        <v>2252</v>
      </c>
      <c r="AQ306">
        <v>3.7282404024799876</v>
      </c>
      <c r="AR306">
        <v>-19.595695730703568</v>
      </c>
      <c r="AS306">
        <v>9.7502783521552505</v>
      </c>
      <c r="AT306">
        <v>-3.7282404024799876</v>
      </c>
      <c r="AU306">
        <v>19.595695730703568</v>
      </c>
      <c r="AV306" t="s">
        <v>2685</v>
      </c>
    </row>
    <row r="307" spans="1:48" x14ac:dyDescent="0.25">
      <c r="A307">
        <v>3.1000000000000166E-9</v>
      </c>
      <c r="B307" t="s">
        <v>350</v>
      </c>
      <c r="C307" s="3">
        <v>23</v>
      </c>
      <c r="D307" s="3">
        <v>0</v>
      </c>
      <c r="E307" s="3">
        <v>7</v>
      </c>
      <c r="F307" s="3">
        <v>30</v>
      </c>
      <c r="G307" s="4">
        <v>140</v>
      </c>
      <c r="H307" s="4">
        <v>126.73</v>
      </c>
      <c r="I307" s="5">
        <v>170502.62703583002</v>
      </c>
      <c r="J307" s="4">
        <v>29.267898383371826</v>
      </c>
      <c r="K307" s="4">
        <v>22.186624649859947</v>
      </c>
      <c r="L307" s="4">
        <v>23.159971986486166</v>
      </c>
      <c r="M307" s="4">
        <v>18.15975859482116</v>
      </c>
      <c r="N307" s="4">
        <v>5.7119999999999997</v>
      </c>
      <c r="O307" s="4">
        <v>28.648648648648635</v>
      </c>
      <c r="P307" s="4">
        <v>1.7872642626055393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/>
      </c>
      <c r="V307" s="37" t="str">
        <f t="shared" si="103"/>
        <v/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350</v>
      </c>
      <c r="AP307" t="s">
        <v>2325</v>
      </c>
      <c r="AQ307">
        <v>-30.060193537635872</v>
      </c>
      <c r="AR307">
        <v>-56.684001265048465</v>
      </c>
      <c r="AS307">
        <v>10.471080249348997</v>
      </c>
      <c r="AT307">
        <v>30.060193537635872</v>
      </c>
      <c r="AU307">
        <v>56.684001265048465</v>
      </c>
      <c r="AV307" t="s">
        <v>2686</v>
      </c>
    </row>
    <row r="308" spans="1:48" x14ac:dyDescent="0.25">
      <c r="A308">
        <v>3.1100000000000168E-9</v>
      </c>
      <c r="B308" t="s">
        <v>551</v>
      </c>
      <c r="C308" s="3">
        <v>13</v>
      </c>
      <c r="D308" s="3">
        <v>1</v>
      </c>
      <c r="E308" s="3">
        <v>1</v>
      </c>
      <c r="F308" s="3">
        <v>15</v>
      </c>
      <c r="G308" s="4">
        <v>71</v>
      </c>
      <c r="H308" s="4">
        <v>59.27</v>
      </c>
      <c r="I308" s="5">
        <v>51885.844501389998</v>
      </c>
      <c r="J308" s="4">
        <v>8.4178383752307919</v>
      </c>
      <c r="K308" s="4">
        <v>8.3951841359773365</v>
      </c>
      <c r="L308" s="4" t="s">
        <v>2161</v>
      </c>
      <c r="M308" s="4" t="s">
        <v>2161</v>
      </c>
      <c r="N308" s="4">
        <v>7.0410000000000004</v>
      </c>
      <c r="O308" s="4">
        <v>14.301948051948054</v>
      </c>
      <c r="P308" s="4">
        <v>3.2242281086553062</v>
      </c>
      <c r="Q308" s="36">
        <f t="shared" si="98"/>
        <v>86.666666669776674</v>
      </c>
      <c r="R308" t="str">
        <f t="shared" si="99"/>
        <v xml:space="preserve"> </v>
      </c>
      <c r="S308" s="37">
        <f t="shared" si="100"/>
        <v>0.19790788230689557</v>
      </c>
      <c r="T308" s="37" t="str">
        <f t="shared" si="101"/>
        <v/>
      </c>
      <c r="U308" s="37" t="str">
        <f t="shared" si="102"/>
        <v/>
      </c>
      <c r="V308" s="37">
        <f t="shared" si="103"/>
        <v>-0.62592951707353683</v>
      </c>
      <c r="W308" s="37" t="str">
        <f t="shared" si="104"/>
        <v xml:space="preserve"> </v>
      </c>
      <c r="X308" s="37" t="str">
        <f t="shared" si="105"/>
        <v xml:space="preserve"> </v>
      </c>
      <c r="Y308" t="str">
        <f t="shared" si="113"/>
        <v xml:space="preserve"> </v>
      </c>
      <c r="Z308" s="1">
        <f t="shared" si="106"/>
        <v>13</v>
      </c>
      <c r="AA308" t="str">
        <f t="shared" si="114"/>
        <v xml:space="preserve"> </v>
      </c>
      <c r="AB308" s="1" t="str">
        <f t="shared" si="107"/>
        <v xml:space="preserve"> </v>
      </c>
      <c r="AC308">
        <f t="shared" si="115"/>
        <v>66</v>
      </c>
      <c r="AD308" s="1" t="str">
        <f t="shared" si="108"/>
        <v xml:space="preserve"> </v>
      </c>
      <c r="AE308">
        <f t="shared" si="116"/>
        <v>23</v>
      </c>
      <c r="AF308" t="str">
        <f t="shared" si="117"/>
        <v xml:space="preserve"> </v>
      </c>
      <c r="AG308">
        <f t="shared" si="109"/>
        <v>3.224228111765306</v>
      </c>
      <c r="AH308" t="str">
        <f t="shared" si="110"/>
        <v xml:space="preserve"> </v>
      </c>
      <c r="AI308">
        <f t="shared" si="118"/>
        <v>62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551</v>
      </c>
      <c r="AP308" t="s">
        <v>2341</v>
      </c>
      <c r="AQ308">
        <v>62.592951707353684</v>
      </c>
      <c r="AR308" t="e">
        <v>#VALUE!</v>
      </c>
      <c r="AS308">
        <v>19.790787919689556</v>
      </c>
      <c r="AT308">
        <v>-62.592951707353684</v>
      </c>
      <c r="AU308" t="e">
        <v>#VALUE!</v>
      </c>
      <c r="AV308" t="s">
        <v>2687</v>
      </c>
    </row>
    <row r="309" spans="1:48" x14ac:dyDescent="0.25">
      <c r="A309">
        <v>3.1200000000000169E-9</v>
      </c>
      <c r="B309" t="s">
        <v>592</v>
      </c>
      <c r="C309" s="3">
        <v>6</v>
      </c>
      <c r="D309" s="3">
        <v>2</v>
      </c>
      <c r="E309" s="3">
        <v>9</v>
      </c>
      <c r="F309" s="3">
        <v>17</v>
      </c>
      <c r="G309" s="4">
        <v>45.5</v>
      </c>
      <c r="H309" s="4">
        <v>42.3</v>
      </c>
      <c r="I309" s="5">
        <v>20749.660363799998</v>
      </c>
      <c r="J309" s="4" t="s">
        <v>2161</v>
      </c>
      <c r="K309" s="4" t="s">
        <v>2161</v>
      </c>
      <c r="L309" s="4">
        <v>19.621133245854704</v>
      </c>
      <c r="M309" s="4">
        <v>11.262680567105589</v>
      </c>
      <c r="N309" s="4">
        <v>-1.6930000000000001</v>
      </c>
      <c r="O309" s="4">
        <v>57.030456852791879</v>
      </c>
      <c r="P309" s="4">
        <v>9.4562647754137127E-2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592</v>
      </c>
      <c r="AP309" t="s">
        <v>2671</v>
      </c>
      <c r="AQ309" t="e">
        <v>#VALUE!</v>
      </c>
      <c r="AR309">
        <v>-32.742719555491952</v>
      </c>
      <c r="AS309">
        <v>7.5650118203309802</v>
      </c>
      <c r="AT309" t="e">
        <v>#VALUE!</v>
      </c>
      <c r="AU309">
        <v>32.742719555491952</v>
      </c>
      <c r="AV309" t="s">
        <v>2688</v>
      </c>
    </row>
    <row r="310" spans="1:48" x14ac:dyDescent="0.25">
      <c r="A310">
        <v>3.1300000000000171E-9</v>
      </c>
      <c r="B310" t="s">
        <v>596</v>
      </c>
      <c r="C310" s="3">
        <v>7</v>
      </c>
      <c r="D310" s="3">
        <v>1</v>
      </c>
      <c r="E310" s="3">
        <v>5</v>
      </c>
      <c r="F310" s="3">
        <v>13</v>
      </c>
      <c r="G310" s="4">
        <v>235</v>
      </c>
      <c r="H310" s="4">
        <v>190.05</v>
      </c>
      <c r="I310" s="5">
        <v>13248.006540300001</v>
      </c>
      <c r="J310" s="4">
        <v>14.073607819905215</v>
      </c>
      <c r="K310" s="4">
        <v>12.988655002733735</v>
      </c>
      <c r="L310" s="4">
        <v>7.8489116896183448</v>
      </c>
      <c r="M310" s="4">
        <v>7.4513923757092897</v>
      </c>
      <c r="N310" s="4">
        <v>13.504</v>
      </c>
      <c r="O310" s="4">
        <v>52.93318233295583</v>
      </c>
      <c r="P310" s="4">
        <v>0</v>
      </c>
      <c r="Q310" s="36" t="str">
        <f t="shared" si="98"/>
        <v xml:space="preserve"> </v>
      </c>
      <c r="R310" t="str">
        <f t="shared" si="99"/>
        <v xml:space="preserve"> </v>
      </c>
      <c r="S310" s="37">
        <f t="shared" si="100"/>
        <v>0.23651670925996579</v>
      </c>
      <c r="T310" s="37" t="str">
        <f t="shared" si="101"/>
        <v/>
      </c>
      <c r="U310" s="37" t="str">
        <f t="shared" si="102"/>
        <v/>
      </c>
      <c r="V310" s="37">
        <f t="shared" si="103"/>
        <v>-0.37459938774777723</v>
      </c>
      <c r="W310" s="37" t="str">
        <f t="shared" si="104"/>
        <v/>
      </c>
      <c r="X310" s="37">
        <f t="shared" si="105"/>
        <v>-0.46899811026412219</v>
      </c>
      <c r="Y310" t="str">
        <f t="shared" si="113"/>
        <v xml:space="preserve"> </v>
      </c>
      <c r="Z310" s="1">
        <f t="shared" si="106"/>
        <v>87</v>
      </c>
      <c r="AA310" t="str">
        <f t="shared" si="114"/>
        <v xml:space="preserve"> </v>
      </c>
      <c r="AB310" s="1">
        <f t="shared" si="107"/>
        <v>38</v>
      </c>
      <c r="AC310">
        <f t="shared" si="115"/>
        <v>30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596</v>
      </c>
      <c r="AP310" t="s">
        <v>2550</v>
      </c>
      <c r="AQ310">
        <v>37.459938774777726</v>
      </c>
      <c r="AR310">
        <v>46.899811026412216</v>
      </c>
      <c r="AS310">
        <v>23.651670612996579</v>
      </c>
      <c r="AT310">
        <v>-37.459938774777726</v>
      </c>
      <c r="AU310">
        <v>-46.899811026412216</v>
      </c>
      <c r="AV310" t="s">
        <v>2689</v>
      </c>
    </row>
    <row r="311" spans="1:48" x14ac:dyDescent="0.25">
      <c r="A311">
        <v>3.1400000000000173E-9</v>
      </c>
      <c r="B311" t="s">
        <v>422</v>
      </c>
      <c r="C311" s="3">
        <v>2</v>
      </c>
      <c r="D311" s="3">
        <v>4</v>
      </c>
      <c r="E311" s="3">
        <v>6</v>
      </c>
      <c r="F311" s="3">
        <v>12</v>
      </c>
      <c r="G311" s="4">
        <v>94</v>
      </c>
      <c r="H311" s="4">
        <v>87.26</v>
      </c>
      <c r="I311" s="5">
        <v>23304.541144295501</v>
      </c>
      <c r="J311" s="4">
        <v>29.370582295523395</v>
      </c>
      <c r="K311" s="4">
        <v>27.745627980922102</v>
      </c>
      <c r="L311" s="4">
        <v>21.661551122940821</v>
      </c>
      <c r="M311" s="4">
        <v>20.87452580308511</v>
      </c>
      <c r="N311" s="4">
        <v>2.9710000000000001</v>
      </c>
      <c r="O311" s="4">
        <v>4.9823321554770326</v>
      </c>
      <c r="P311" s="4">
        <v>1.5505386202154481</v>
      </c>
      <c r="Q311" s="36" t="str">
        <f t="shared" si="98"/>
        <v/>
      </c>
      <c r="R311">
        <f t="shared" si="99"/>
        <v>33.333333336473338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 t="str">
        <f t="shared" si="116"/>
        <v xml:space="preserve"> </v>
      </c>
      <c r="AF311">
        <f t="shared" si="117"/>
        <v>8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422</v>
      </c>
      <c r="AP311" t="s">
        <v>2252</v>
      </c>
      <c r="AQ311">
        <v>-30.516498575759911</v>
      </c>
      <c r="AR311">
        <v>-46.546744768524782</v>
      </c>
      <c r="AS311">
        <v>7.7240430896172274</v>
      </c>
      <c r="AT311">
        <v>30.516498575759911</v>
      </c>
      <c r="AU311">
        <v>46.546744768524782</v>
      </c>
      <c r="AV311" t="s">
        <v>2690</v>
      </c>
    </row>
    <row r="312" spans="1:48" x14ac:dyDescent="0.25">
      <c r="A312">
        <v>3.1500000000000175E-9</v>
      </c>
      <c r="B312" t="s">
        <v>1074</v>
      </c>
      <c r="C312" s="3">
        <v>3</v>
      </c>
      <c r="D312" s="3">
        <v>0</v>
      </c>
      <c r="E312" s="3">
        <v>9</v>
      </c>
      <c r="F312" s="3">
        <v>12</v>
      </c>
      <c r="G312" s="4">
        <v>502</v>
      </c>
      <c r="H312" s="4">
        <v>457.81</v>
      </c>
      <c r="I312" s="5">
        <v>17388.85714014</v>
      </c>
      <c r="J312" s="4" t="s">
        <v>2161</v>
      </c>
      <c r="K312" s="4" t="s">
        <v>2161</v>
      </c>
      <c r="L312" s="4">
        <v>38.515166780122534</v>
      </c>
      <c r="M312" s="4">
        <v>34.111000803858524</v>
      </c>
      <c r="N312" s="4">
        <v>8.0190000000000001</v>
      </c>
      <c r="O312" s="4">
        <v>2.1658810039495466</v>
      </c>
      <c r="P312" s="4">
        <v>0.57578471418273958</v>
      </c>
      <c r="Q312" s="36" t="str">
        <f t="shared" si="98"/>
        <v xml:space="preserve"> </v>
      </c>
      <c r="R312" t="str">
        <f t="shared" si="99"/>
        <v xml:space="preserve"> </v>
      </c>
      <c r="S312" s="37" t="str">
        <f t="shared" si="100"/>
        <v/>
      </c>
      <c r="T312" s="37" t="str">
        <f t="shared" si="101"/>
        <v/>
      </c>
      <c r="U312" s="37" t="str">
        <f t="shared" si="102"/>
        <v xml:space="preserve"> </v>
      </c>
      <c r="V312" s="37" t="str">
        <f t="shared" si="103"/>
        <v xml:space="preserve"> </v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 t="str">
        <f t="shared" si="114"/>
        <v xml:space="preserve"> </v>
      </c>
      <c r="AB312" s="1" t="str">
        <f t="shared" si="107"/>
        <v xml:space="preserve"> </v>
      </c>
      <c r="AC312" t="str">
        <f t="shared" si="115"/>
        <v xml:space="preserve"> </v>
      </c>
      <c r="AD312" s="1" t="str">
        <f t="shared" si="108"/>
        <v xml:space="preserve"> </v>
      </c>
      <c r="AE312" t="str">
        <f t="shared" si="116"/>
        <v xml:space="preserve"> 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1074</v>
      </c>
      <c r="AP312" t="s">
        <v>2524</v>
      </c>
      <c r="AQ312" t="e">
        <v>#VALUE!</v>
      </c>
      <c r="AR312">
        <v>-160.56639636790248</v>
      </c>
      <c r="AS312">
        <v>9.6524759179572364</v>
      </c>
      <c r="AT312" t="e">
        <v>#VALUE!</v>
      </c>
      <c r="AU312">
        <v>160.56639636790248</v>
      </c>
      <c r="AV312" t="s">
        <v>2691</v>
      </c>
    </row>
    <row r="313" spans="1:48" x14ac:dyDescent="0.25">
      <c r="A313">
        <v>3.1600000000000176E-9</v>
      </c>
      <c r="B313" t="s">
        <v>605</v>
      </c>
      <c r="C313" s="3">
        <v>7</v>
      </c>
      <c r="D313" s="3">
        <v>0</v>
      </c>
      <c r="E313" s="3">
        <v>14</v>
      </c>
      <c r="F313" s="3">
        <v>21</v>
      </c>
      <c r="G313" s="4">
        <v>385</v>
      </c>
      <c r="H313" s="4">
        <v>344.7</v>
      </c>
      <c r="I313" s="5">
        <v>21495.521644200002</v>
      </c>
      <c r="J313" s="4">
        <v>27.947137992540945</v>
      </c>
      <c r="K313" s="4">
        <v>24.351819145178379</v>
      </c>
      <c r="L313" s="4">
        <v>15.880416623037783</v>
      </c>
      <c r="M313" s="4">
        <v>14.269427033674184</v>
      </c>
      <c r="N313" s="4">
        <v>12.334</v>
      </c>
      <c r="O313" s="4">
        <v>6.880415944540716</v>
      </c>
      <c r="P313" s="4">
        <v>0.66550623730780389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 t="str">
        <f t="shared" si="104"/>
        <v/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 t="str">
        <f t="shared" si="114"/>
        <v xml:space="preserve"> 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605</v>
      </c>
      <c r="AP313" t="s">
        <v>2169</v>
      </c>
      <c r="AQ313">
        <v>-24.191020773734873</v>
      </c>
      <c r="AR313">
        <v>-7.4356747799788625</v>
      </c>
      <c r="AS313">
        <v>11.691325790542507</v>
      </c>
      <c r="AT313">
        <v>24.191020773734873</v>
      </c>
      <c r="AU313">
        <v>7.4356747799788625</v>
      </c>
      <c r="AV313" t="s">
        <v>2692</v>
      </c>
    </row>
    <row r="314" spans="1:48" x14ac:dyDescent="0.25">
      <c r="A314">
        <v>3.1700000000000178E-9</v>
      </c>
      <c r="B314" t="s">
        <v>347</v>
      </c>
      <c r="C314" s="3">
        <v>5</v>
      </c>
      <c r="D314" s="3">
        <v>2</v>
      </c>
      <c r="E314" s="3">
        <v>11</v>
      </c>
      <c r="F314" s="3">
        <v>18</v>
      </c>
      <c r="G314" s="4">
        <v>140</v>
      </c>
      <c r="H314" s="4">
        <v>136.72</v>
      </c>
      <c r="I314" s="5">
        <v>69656.346910799999</v>
      </c>
      <c r="J314" s="4">
        <v>24.258339247693399</v>
      </c>
      <c r="K314" s="4">
        <v>22.209226770630281</v>
      </c>
      <c r="L314" s="4">
        <v>16.131643770141771</v>
      </c>
      <c r="M314" s="4">
        <v>15.12832235570542</v>
      </c>
      <c r="N314" s="4">
        <v>5.6360000000000001</v>
      </c>
      <c r="O314" s="4">
        <v>13.400402414486928</v>
      </c>
      <c r="P314" s="4">
        <v>1.4079871269748392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347</v>
      </c>
      <c r="AP314" t="s">
        <v>2345</v>
      </c>
      <c r="AQ314">
        <v>-7.7987990845673094</v>
      </c>
      <c r="AR314">
        <v>-9.1353000928948056</v>
      </c>
      <c r="AS314">
        <v>2.3990637799883086</v>
      </c>
      <c r="AT314">
        <v>7.7987990845673094</v>
      </c>
      <c r="AU314">
        <v>9.1353000928948056</v>
      </c>
      <c r="AV314" t="s">
        <v>2693</v>
      </c>
    </row>
    <row r="315" spans="1:48" x14ac:dyDescent="0.25">
      <c r="A315">
        <v>3.180000000000018E-9</v>
      </c>
      <c r="B315" t="s">
        <v>232</v>
      </c>
      <c r="C315" s="3">
        <v>4</v>
      </c>
      <c r="D315" s="3">
        <v>4</v>
      </c>
      <c r="E315" s="3">
        <v>11</v>
      </c>
      <c r="F315" s="3">
        <v>19</v>
      </c>
      <c r="G315" s="4">
        <v>200</v>
      </c>
      <c r="H315" s="4">
        <v>195.14</v>
      </c>
      <c r="I315" s="5">
        <v>113117.77989027998</v>
      </c>
      <c r="J315" s="4">
        <v>19.873714227518075</v>
      </c>
      <c r="K315" s="4">
        <v>18.350573631747224</v>
      </c>
      <c r="L315" s="4">
        <v>13.394373283868132</v>
      </c>
      <c r="M315" s="4">
        <v>12.532572723170697</v>
      </c>
      <c r="N315" s="4">
        <v>9.8190000000000008</v>
      </c>
      <c r="O315" s="4">
        <v>12.345537757437079</v>
      </c>
      <c r="P315" s="4">
        <v>3.0598544634621301</v>
      </c>
      <c r="Q315" s="36" t="str">
        <f t="shared" si="98"/>
        <v xml:space="preserve"> 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>
        <f t="shared" si="103"/>
        <v>-0.11685523679036103</v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>
        <f t="shared" si="106"/>
        <v>166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>
        <f t="shared" si="109"/>
        <v>3.0598544666421299</v>
      </c>
      <c r="AH315" t="str">
        <f t="shared" si="110"/>
        <v xml:space="preserve"> </v>
      </c>
      <c r="AI315">
        <f t="shared" si="118"/>
        <v>67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232</v>
      </c>
      <c r="AP315" t="s">
        <v>2507</v>
      </c>
      <c r="AQ315">
        <v>11.685523679036102</v>
      </c>
      <c r="AR315">
        <v>9.3831373466812806</v>
      </c>
      <c r="AS315">
        <v>2.4905196269345176</v>
      </c>
      <c r="AT315">
        <v>-11.685523679036102</v>
      </c>
      <c r="AU315">
        <v>-9.3831373466812806</v>
      </c>
      <c r="AV315" t="s">
        <v>2694</v>
      </c>
    </row>
    <row r="316" spans="1:48" x14ac:dyDescent="0.25">
      <c r="A316">
        <v>3.1900000000000181E-9</v>
      </c>
      <c r="B316" t="s">
        <v>566</v>
      </c>
      <c r="C316">
        <v>14</v>
      </c>
      <c r="D316" s="2">
        <v>1</v>
      </c>
      <c r="E316">
        <v>6</v>
      </c>
      <c r="F316">
        <v>21</v>
      </c>
      <c r="G316" s="4">
        <v>105</v>
      </c>
      <c r="H316">
        <v>91.78</v>
      </c>
      <c r="I316">
        <v>48511.44027626</v>
      </c>
      <c r="J316">
        <v>34.937190711838596</v>
      </c>
      <c r="K316">
        <v>30.481567585519759</v>
      </c>
      <c r="L316">
        <v>24.631154522832688</v>
      </c>
      <c r="M316">
        <v>21.910909158803939</v>
      </c>
      <c r="N316">
        <v>2.6270000000000002</v>
      </c>
      <c r="O316">
        <v>10.843881856540088</v>
      </c>
      <c r="P316">
        <v>0</v>
      </c>
      <c r="Q316" s="36" t="str">
        <f t="shared" si="98"/>
        <v xml:space="preserve"> 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 t="str">
        <f t="shared" si="116"/>
        <v xml:space="preserve"> 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566</v>
      </c>
      <c r="AP316" t="s">
        <v>2163</v>
      </c>
      <c r="AQ316">
        <v>-55.253299233285617</v>
      </c>
      <c r="AR316">
        <v>-66.636982491473901</v>
      </c>
      <c r="AS316">
        <v>14.404009588145561</v>
      </c>
      <c r="AT316">
        <v>55.253299233285617</v>
      </c>
      <c r="AU316">
        <v>66.636982491473901</v>
      </c>
      <c r="AV316" t="s">
        <v>2695</v>
      </c>
    </row>
    <row r="317" spans="1:48" x14ac:dyDescent="0.25">
      <c r="A317">
        <v>3.2000000000000183E-9</v>
      </c>
      <c r="B317" t="s">
        <v>250</v>
      </c>
      <c r="C317">
        <v>9</v>
      </c>
      <c r="D317" s="2">
        <v>0</v>
      </c>
      <c r="E317">
        <v>10</v>
      </c>
      <c r="F317">
        <v>19</v>
      </c>
      <c r="G317" s="4">
        <v>52</v>
      </c>
      <c r="H317">
        <v>47.24</v>
      </c>
      <c r="I317">
        <v>87424.137891760009</v>
      </c>
      <c r="J317">
        <v>10.285216634008274</v>
      </c>
      <c r="K317">
        <v>9.8028636646607179</v>
      </c>
      <c r="L317">
        <v>9.1172559281439973</v>
      </c>
      <c r="M317">
        <v>8.9012602288201137</v>
      </c>
      <c r="N317">
        <v>4.593</v>
      </c>
      <c r="O317">
        <v>5.3440366972476978</v>
      </c>
      <c r="P317">
        <v>7.5359864521591868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-0.54294727674890964</v>
      </c>
      <c r="W317" s="37" t="str">
        <f t="shared" si="104"/>
        <v/>
      </c>
      <c r="X317" s="37">
        <f t="shared" si="105"/>
        <v>-0.38319090359322094</v>
      </c>
      <c r="Y317" t="str">
        <f t="shared" si="113"/>
        <v xml:space="preserve"> </v>
      </c>
      <c r="Z317" s="1">
        <f t="shared" si="106"/>
        <v>32</v>
      </c>
      <c r="AA317" t="str">
        <f t="shared" si="114"/>
        <v xml:space="preserve"> </v>
      </c>
      <c r="AB317" s="1">
        <f t="shared" si="107"/>
        <v>60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7.5359864553591871</v>
      </c>
      <c r="AH317" t="str">
        <f t="shared" si="110"/>
        <v xml:space="preserve"> </v>
      </c>
      <c r="AI317">
        <f t="shared" si="118"/>
        <v>1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250</v>
      </c>
      <c r="AP317" t="s">
        <v>2696</v>
      </c>
      <c r="AQ317">
        <v>54.294727674890964</v>
      </c>
      <c r="AR317">
        <v>38.319090359322097</v>
      </c>
      <c r="AS317">
        <v>10.076206604572402</v>
      </c>
      <c r="AT317">
        <v>-54.294727674890964</v>
      </c>
      <c r="AU317">
        <v>-38.319090359322097</v>
      </c>
      <c r="AV317" t="s">
        <v>2697</v>
      </c>
    </row>
    <row r="318" spans="1:48" x14ac:dyDescent="0.25">
      <c r="A318">
        <v>3.2100000000000185E-9</v>
      </c>
      <c r="B318" t="s">
        <v>568</v>
      </c>
      <c r="C318">
        <v>9</v>
      </c>
      <c r="D318" s="2">
        <v>1</v>
      </c>
      <c r="E318">
        <v>10</v>
      </c>
      <c r="F318">
        <v>20</v>
      </c>
      <c r="G318" s="4">
        <v>39</v>
      </c>
      <c r="H318">
        <v>31.08</v>
      </c>
      <c r="I318">
        <v>11803.7359818</v>
      </c>
      <c r="J318">
        <v>10.346205059920106</v>
      </c>
      <c r="K318">
        <v>11.862595419847327</v>
      </c>
      <c r="L318">
        <v>5.8770894253553845</v>
      </c>
      <c r="M318">
        <v>6.5942207708844816</v>
      </c>
      <c r="N318">
        <v>3.004</v>
      </c>
      <c r="O318">
        <v>253.41176470588235</v>
      </c>
      <c r="P318">
        <v>0.79150579150579159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0.25482625803625497</v>
      </c>
      <c r="T318" s="37" t="str">
        <f t="shared" si="101"/>
        <v/>
      </c>
      <c r="U318" s="37" t="str">
        <f t="shared" si="102"/>
        <v/>
      </c>
      <c r="V318" s="37">
        <f t="shared" si="103"/>
        <v>-0.54023708335758802</v>
      </c>
      <c r="W318" s="37" t="str">
        <f t="shared" si="104"/>
        <v/>
      </c>
      <c r="X318" s="37">
        <f t="shared" si="105"/>
        <v>-0.60239766805655059</v>
      </c>
      <c r="Y318" t="str">
        <f t="shared" si="113"/>
        <v xml:space="preserve"> </v>
      </c>
      <c r="Z318" s="1">
        <f t="shared" si="106"/>
        <v>34</v>
      </c>
      <c r="AA318" t="str">
        <f t="shared" si="114"/>
        <v xml:space="preserve"> </v>
      </c>
      <c r="AB318" s="1">
        <f t="shared" si="107"/>
        <v>15</v>
      </c>
      <c r="AC318">
        <f t="shared" si="115"/>
        <v>22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568</v>
      </c>
      <c r="AP318" t="s">
        <v>2195</v>
      </c>
      <c r="AQ318">
        <v>54.023708335758805</v>
      </c>
      <c r="AR318">
        <v>60.239766805655059</v>
      </c>
      <c r="AS318">
        <v>25.482625482625497</v>
      </c>
      <c r="AT318">
        <v>-54.023708335758805</v>
      </c>
      <c r="AU318">
        <v>-60.239766805655059</v>
      </c>
      <c r="AV318" t="s">
        <v>2698</v>
      </c>
    </row>
    <row r="319" spans="1:48" x14ac:dyDescent="0.25">
      <c r="A319">
        <v>3.2200000000000187E-9</v>
      </c>
      <c r="B319" t="s">
        <v>579</v>
      </c>
      <c r="C319">
        <v>13</v>
      </c>
      <c r="D319" s="2">
        <v>0</v>
      </c>
      <c r="E319">
        <v>3</v>
      </c>
      <c r="F319">
        <v>16</v>
      </c>
      <c r="G319" s="4">
        <v>70.5</v>
      </c>
      <c r="H319">
        <v>61.34</v>
      </c>
      <c r="I319">
        <v>40033.538425300001</v>
      </c>
      <c r="J319" t="s">
        <v>2161</v>
      </c>
      <c r="K319">
        <v>17.570896591234604</v>
      </c>
      <c r="L319">
        <v>11.299355988075815</v>
      </c>
      <c r="M319">
        <v>9.1731680205668162</v>
      </c>
      <c r="N319">
        <v>1.3009999999999999</v>
      </c>
      <c r="O319" t="s">
        <v>119</v>
      </c>
      <c r="P319">
        <v>3.8082817085099441</v>
      </c>
      <c r="Q319" s="36">
        <f t="shared" si="98"/>
        <v>81.250000003219995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 xml:space="preserve"> </v>
      </c>
      <c r="V319" s="37" t="str">
        <f t="shared" si="103"/>
        <v xml:space="preserve"> </v>
      </c>
      <c r="W319" s="37" t="str">
        <f t="shared" si="104"/>
        <v/>
      </c>
      <c r="X319" s="37">
        <f t="shared" si="105"/>
        <v>-0.23556543636453953</v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>
        <f t="shared" si="107"/>
        <v>108</v>
      </c>
      <c r="AC319" t="str">
        <f t="shared" si="115"/>
        <v xml:space="preserve"> </v>
      </c>
      <c r="AD319" s="1" t="str">
        <f t="shared" si="108"/>
        <v xml:space="preserve"> </v>
      </c>
      <c r="AE319">
        <f t="shared" si="116"/>
        <v>45</v>
      </c>
      <c r="AF319" t="str">
        <f t="shared" si="117"/>
        <v xml:space="preserve"> </v>
      </c>
      <c r="AG319">
        <f t="shared" si="109"/>
        <v>3.8082817117299439</v>
      </c>
      <c r="AH319" t="str">
        <f t="shared" si="110"/>
        <v xml:space="preserve"> </v>
      </c>
      <c r="AI319">
        <f t="shared" si="118"/>
        <v>30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579</v>
      </c>
      <c r="AP319" t="s">
        <v>2193</v>
      </c>
      <c r="AQ319" t="e">
        <v>#VALUE!</v>
      </c>
      <c r="AR319">
        <v>23.556543636453952</v>
      </c>
      <c r="AS319">
        <v>14.933159439191378</v>
      </c>
      <c r="AT319" t="e">
        <v>#VALUE!</v>
      </c>
      <c r="AU319">
        <v>-23.556543636453952</v>
      </c>
      <c r="AV319" t="s">
        <v>2699</v>
      </c>
    </row>
    <row r="320" spans="1:48" x14ac:dyDescent="0.25">
      <c r="A320">
        <v>3.2300000000000188E-9</v>
      </c>
      <c r="B320" t="s">
        <v>231</v>
      </c>
      <c r="C320">
        <v>18</v>
      </c>
      <c r="D320" s="2">
        <v>0</v>
      </c>
      <c r="E320">
        <v>6</v>
      </c>
      <c r="F320">
        <v>24</v>
      </c>
      <c r="G320" s="4">
        <v>92.746002197265625</v>
      </c>
      <c r="H320">
        <v>76.19</v>
      </c>
      <c r="I320">
        <v>192917.52675316</v>
      </c>
      <c r="J320">
        <v>12.17287106566544</v>
      </c>
      <c r="K320">
        <v>10.967324024758888</v>
      </c>
      <c r="L320">
        <v>10.088452067119432</v>
      </c>
      <c r="M320">
        <v>9.2757718449888635</v>
      </c>
      <c r="N320">
        <v>6.2590000000000003</v>
      </c>
      <c r="O320">
        <v>5.3703703703703694</v>
      </c>
      <c r="P320">
        <v>3.3941462134138334</v>
      </c>
      <c r="Q320" s="36" t="str">
        <f t="shared" si="98"/>
        <v xml:space="preserve"> </v>
      </c>
      <c r="R320" t="str">
        <f t="shared" si="99"/>
        <v xml:space="preserve"> </v>
      </c>
      <c r="S320" s="37">
        <f t="shared" si="100"/>
        <v>0.21729889018715481</v>
      </c>
      <c r="T320" s="37" t="str">
        <f t="shared" si="101"/>
        <v/>
      </c>
      <c r="U320" s="37" t="str">
        <f t="shared" si="102"/>
        <v/>
      </c>
      <c r="V320" s="37">
        <f t="shared" si="103"/>
        <v>-0.45906400727132057</v>
      </c>
      <c r="W320" s="37" t="str">
        <f t="shared" si="104"/>
        <v/>
      </c>
      <c r="X320" s="37">
        <f t="shared" si="105"/>
        <v>-0.31748663713010572</v>
      </c>
      <c r="Y320" t="str">
        <f t="shared" si="113"/>
        <v xml:space="preserve"> </v>
      </c>
      <c r="Z320" s="1">
        <f t="shared" si="106"/>
        <v>58</v>
      </c>
      <c r="AA320" t="str">
        <f t="shared" si="114"/>
        <v xml:space="preserve"> </v>
      </c>
      <c r="AB320" s="1">
        <f t="shared" si="107"/>
        <v>84</v>
      </c>
      <c r="AC320">
        <f t="shared" si="115"/>
        <v>42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3.3941462166438332</v>
      </c>
      <c r="AH320" t="str">
        <f t="shared" si="110"/>
        <v xml:space="preserve"> </v>
      </c>
      <c r="AI320">
        <f t="shared" si="118"/>
        <v>50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231</v>
      </c>
      <c r="AP320" t="s">
        <v>2322</v>
      </c>
      <c r="AQ320">
        <v>45.906400727132059</v>
      </c>
      <c r="AR320">
        <v>31.748663713010572</v>
      </c>
      <c r="AS320">
        <v>21.729888695715481</v>
      </c>
      <c r="AT320">
        <v>-45.906400727132059</v>
      </c>
      <c r="AU320">
        <v>-31.748663713010572</v>
      </c>
      <c r="AV320" t="s">
        <v>2700</v>
      </c>
    </row>
    <row r="321" spans="1:48" x14ac:dyDescent="0.25">
      <c r="A321">
        <v>3.240000000000019E-9</v>
      </c>
      <c r="B321" t="s">
        <v>401</v>
      </c>
      <c r="C321">
        <v>14</v>
      </c>
      <c r="D321" s="2">
        <v>1</v>
      </c>
      <c r="E321">
        <v>13</v>
      </c>
      <c r="F321">
        <v>28</v>
      </c>
      <c r="G321" s="4">
        <v>15</v>
      </c>
      <c r="H321">
        <v>13.47</v>
      </c>
      <c r="I321">
        <v>10616.421341040001</v>
      </c>
      <c r="J321">
        <v>18.477366255144034</v>
      </c>
      <c r="K321">
        <v>18.129205921938091</v>
      </c>
      <c r="L321">
        <v>5.0694463208927365</v>
      </c>
      <c r="M321">
        <v>4.8884095200528739</v>
      </c>
      <c r="N321">
        <v>0.72899999999999998</v>
      </c>
      <c r="O321" t="s">
        <v>119</v>
      </c>
      <c r="P321">
        <v>0.99480326651818851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/>
      </c>
      <c r="V321" s="37">
        <f t="shared" si="103"/>
        <v>-0.17890591263800992</v>
      </c>
      <c r="W321" s="37" t="str">
        <f t="shared" si="104"/>
        <v/>
      </c>
      <c r="X321" s="37">
        <f t="shared" si="105"/>
        <v>-0.65703709217812212</v>
      </c>
      <c r="Y321" t="str">
        <f t="shared" si="113"/>
        <v xml:space="preserve"> </v>
      </c>
      <c r="Z321" s="1">
        <f t="shared" si="106"/>
        <v>150</v>
      </c>
      <c r="AA321" t="str">
        <f t="shared" si="114"/>
        <v xml:space="preserve"> </v>
      </c>
      <c r="AB321" s="1">
        <f t="shared" si="107"/>
        <v>5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401</v>
      </c>
      <c r="AP321" t="s">
        <v>2240</v>
      </c>
      <c r="AQ321">
        <v>17.890591263800992</v>
      </c>
      <c r="AR321">
        <v>65.703709217812218</v>
      </c>
      <c r="AS321">
        <v>11.358574610244986</v>
      </c>
      <c r="AT321">
        <v>-17.890591263800992</v>
      </c>
      <c r="AU321">
        <v>-65.703709217812218</v>
      </c>
      <c r="AV321" t="s">
        <v>2701</v>
      </c>
    </row>
    <row r="322" spans="1:48" x14ac:dyDescent="0.25">
      <c r="A322">
        <v>3.2500000000000192E-9</v>
      </c>
      <c r="B322" t="s">
        <v>466</v>
      </c>
      <c r="C322">
        <v>22</v>
      </c>
      <c r="D322" s="2">
        <v>1</v>
      </c>
      <c r="E322">
        <v>5</v>
      </c>
      <c r="F322">
        <v>28</v>
      </c>
      <c r="G322" s="4">
        <v>95</v>
      </c>
      <c r="H322">
        <v>85.7</v>
      </c>
      <c r="I322">
        <v>159452.4700155</v>
      </c>
      <c r="J322">
        <v>12.413093858632678</v>
      </c>
      <c r="K322">
        <v>12.2219053051911</v>
      </c>
      <c r="L322" t="s">
        <v>2161</v>
      </c>
      <c r="M322" t="s">
        <v>2161</v>
      </c>
      <c r="N322">
        <v>6.9039999999999999</v>
      </c>
      <c r="O322">
        <v>4.9240121580547092</v>
      </c>
      <c r="P322">
        <v>1.7724620770128354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>
        <f t="shared" si="103"/>
        <v>-0.44838902728600638</v>
      </c>
      <c r="W322" s="37" t="str">
        <f t="shared" si="104"/>
        <v xml:space="preserve"> </v>
      </c>
      <c r="X322" s="37" t="str">
        <f t="shared" si="105"/>
        <v xml:space="preserve"> </v>
      </c>
      <c r="Y322" t="str">
        <f t="shared" si="113"/>
        <v xml:space="preserve"> </v>
      </c>
      <c r="Z322" s="1">
        <f t="shared" si="106"/>
        <v>61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466</v>
      </c>
      <c r="AP322" t="s">
        <v>2246</v>
      </c>
      <c r="AQ322">
        <v>44.838902728600637</v>
      </c>
      <c r="AR322" t="e">
        <v>#VALUE!</v>
      </c>
      <c r="AS322">
        <v>10.851808634772464</v>
      </c>
      <c r="AT322">
        <v>-44.838902728600637</v>
      </c>
      <c r="AU322" t="e">
        <v>#VALUE!</v>
      </c>
      <c r="AV322" t="s">
        <v>2702</v>
      </c>
    </row>
    <row r="323" spans="1:48" x14ac:dyDescent="0.25">
      <c r="A323">
        <v>3.2600000000000193E-9</v>
      </c>
      <c r="B323" t="s">
        <v>833</v>
      </c>
      <c r="C323">
        <v>6</v>
      </c>
      <c r="D323" s="2">
        <v>1</v>
      </c>
      <c r="E323">
        <v>4</v>
      </c>
      <c r="F323">
        <v>11</v>
      </c>
      <c r="G323" s="4">
        <v>530</v>
      </c>
      <c r="H323">
        <v>522.19000000000005</v>
      </c>
      <c r="I323">
        <v>43040.282036930003</v>
      </c>
      <c r="J323" t="s">
        <v>2161</v>
      </c>
      <c r="K323" t="s">
        <v>2161</v>
      </c>
      <c r="L323">
        <v>39.105497921718047</v>
      </c>
      <c r="M323">
        <v>34.985302912922222</v>
      </c>
      <c r="N323">
        <v>9.6259999999999994</v>
      </c>
      <c r="O323">
        <v>22.937420178799481</v>
      </c>
      <c r="P323">
        <v>0.61548478523142902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833</v>
      </c>
      <c r="AP323" t="s">
        <v>2524</v>
      </c>
      <c r="AQ323" t="e">
        <v>#VALUE!</v>
      </c>
      <c r="AR323">
        <v>-164.56015963283735</v>
      </c>
      <c r="AS323">
        <v>1.4956241980888185</v>
      </c>
      <c r="AT323" t="e">
        <v>#VALUE!</v>
      </c>
      <c r="AU323">
        <v>164.56015963283735</v>
      </c>
      <c r="AV323" t="s">
        <v>2703</v>
      </c>
    </row>
    <row r="324" spans="1:48" x14ac:dyDescent="0.25">
      <c r="A324">
        <v>3.2700000000000195E-9</v>
      </c>
      <c r="B324" t="s">
        <v>244</v>
      </c>
      <c r="C324">
        <v>39</v>
      </c>
      <c r="D324" s="2">
        <v>0</v>
      </c>
      <c r="E324">
        <v>4</v>
      </c>
      <c r="F324">
        <v>43</v>
      </c>
      <c r="G324" s="4">
        <v>300</v>
      </c>
      <c r="H324">
        <v>265.51</v>
      </c>
      <c r="I324">
        <v>1999708.3590360098</v>
      </c>
      <c r="J324">
        <v>34.100950423837652</v>
      </c>
      <c r="K324">
        <v>31.672432303471307</v>
      </c>
      <c r="L324">
        <v>24.298737845200382</v>
      </c>
      <c r="M324">
        <v>21.5009107083619</v>
      </c>
      <c r="N324">
        <v>7.7860000000000005</v>
      </c>
      <c r="O324">
        <v>35.173611111111128</v>
      </c>
      <c r="P324">
        <v>0.82897066023878574</v>
      </c>
      <c r="Q324" s="36">
        <f t="shared" si="98"/>
        <v>90.697674421874652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>
        <f t="shared" si="116"/>
        <v>13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244</v>
      </c>
      <c r="AP324" t="s">
        <v>2347</v>
      </c>
      <c r="AQ324">
        <v>-51.537228735953192</v>
      </c>
      <c r="AR324">
        <v>-64.388086198807628</v>
      </c>
      <c r="AS324">
        <v>12.99009453504576</v>
      </c>
      <c r="AT324">
        <v>51.537228735953192</v>
      </c>
      <c r="AU324">
        <v>64.388086198807628</v>
      </c>
      <c r="AV324" t="s">
        <v>2704</v>
      </c>
    </row>
    <row r="325" spans="1:48" x14ac:dyDescent="0.25">
      <c r="A325">
        <v>3.2800000000000197E-9</v>
      </c>
      <c r="B325" t="s">
        <v>353</v>
      </c>
      <c r="C325">
        <v>9</v>
      </c>
      <c r="D325" s="2">
        <v>0</v>
      </c>
      <c r="E325">
        <v>4</v>
      </c>
      <c r="F325">
        <v>13</v>
      </c>
      <c r="G325" s="4">
        <v>222</v>
      </c>
      <c r="H325">
        <v>213.95</v>
      </c>
      <c r="I325">
        <v>36300.40120575</v>
      </c>
      <c r="J325">
        <v>24.356785063752273</v>
      </c>
      <c r="K325">
        <v>22.002262443438912</v>
      </c>
      <c r="L325">
        <v>16.47608237917947</v>
      </c>
      <c r="M325">
        <v>15.225438693899084</v>
      </c>
      <c r="N325">
        <v>8.7840000000000007</v>
      </c>
      <c r="O325">
        <v>14.226267880364112</v>
      </c>
      <c r="P325">
        <v>1.3348913297499414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353</v>
      </c>
      <c r="AP325" t="s">
        <v>2182</v>
      </c>
      <c r="AQ325">
        <v>-8.2362709427059819</v>
      </c>
      <c r="AR325">
        <v>-11.465528276490389</v>
      </c>
      <c r="AS325">
        <v>3.7625613461089058</v>
      </c>
      <c r="AT325">
        <v>8.2362709427059819</v>
      </c>
      <c r="AU325">
        <v>11.465528276490389</v>
      </c>
      <c r="AV325" t="s">
        <v>2705</v>
      </c>
    </row>
    <row r="326" spans="1:48" x14ac:dyDescent="0.25">
      <c r="A326">
        <v>3.2900000000000199E-9</v>
      </c>
      <c r="B326" t="s">
        <v>437</v>
      </c>
      <c r="C326">
        <v>5</v>
      </c>
      <c r="D326" s="2">
        <v>2</v>
      </c>
      <c r="E326">
        <v>12</v>
      </c>
      <c r="F326">
        <v>19</v>
      </c>
      <c r="G326" s="4">
        <v>166</v>
      </c>
      <c r="H326">
        <v>147.13</v>
      </c>
      <c r="I326">
        <v>18928.81917526</v>
      </c>
      <c r="J326">
        <v>11.311601445375567</v>
      </c>
      <c r="K326">
        <v>11.830023317520302</v>
      </c>
      <c r="L326" t="s">
        <v>2161</v>
      </c>
      <c r="M326" t="s">
        <v>2161</v>
      </c>
      <c r="N326">
        <v>13.007</v>
      </c>
      <c r="O326">
        <v>29.810379241516969</v>
      </c>
      <c r="P326">
        <v>3.0095833616529601</v>
      </c>
      <c r="Q326" s="36" t="str">
        <f t="shared" si="98"/>
        <v xml:space="preserve"> 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>
        <f t="shared" si="103"/>
        <v>-0.49733696149430917</v>
      </c>
      <c r="W326" s="37" t="str">
        <f t="shared" si="104"/>
        <v xml:space="preserve"> </v>
      </c>
      <c r="X326" s="37" t="str">
        <f t="shared" si="105"/>
        <v xml:space="preserve"> </v>
      </c>
      <c r="Y326" t="str">
        <f t="shared" si="113"/>
        <v xml:space="preserve"> </v>
      </c>
      <c r="Z326" s="1">
        <f t="shared" si="106"/>
        <v>46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3.00958336494296</v>
      </c>
      <c r="AH326" t="str">
        <f t="shared" si="110"/>
        <v xml:space="preserve"> </v>
      </c>
      <c r="AI326">
        <f t="shared" si="118"/>
        <v>71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437</v>
      </c>
      <c r="AP326" t="s">
        <v>2167</v>
      </c>
      <c r="AQ326">
        <v>49.733696149430919</v>
      </c>
      <c r="AR326" t="e">
        <v>#VALUE!</v>
      </c>
      <c r="AS326">
        <v>12.825392510025146</v>
      </c>
      <c r="AT326">
        <v>-49.733696149430919</v>
      </c>
      <c r="AU326" t="e">
        <v>#VALUE!</v>
      </c>
      <c r="AV326" t="s">
        <v>2706</v>
      </c>
    </row>
    <row r="327" spans="1:48" x14ac:dyDescent="0.25">
      <c r="A327">
        <v>3.30000000000002E-9</v>
      </c>
      <c r="B327" t="s">
        <v>582</v>
      </c>
      <c r="C327">
        <v>0</v>
      </c>
      <c r="D327" s="2">
        <v>4</v>
      </c>
      <c r="E327">
        <v>9</v>
      </c>
      <c r="F327">
        <v>13</v>
      </c>
      <c r="G327" s="4">
        <v>1250</v>
      </c>
      <c r="H327">
        <v>1376.99</v>
      </c>
      <c r="I327">
        <v>32041.76002279</v>
      </c>
      <c r="J327" t="s">
        <v>2161</v>
      </c>
      <c r="K327">
        <v>39.547086360894909</v>
      </c>
      <c r="L327">
        <v>31.560362182502352</v>
      </c>
      <c r="M327">
        <v>29.568064338437811</v>
      </c>
      <c r="N327">
        <v>31.929000000000002</v>
      </c>
      <c r="O327">
        <v>24.140746500777617</v>
      </c>
      <c r="P327">
        <v>0</v>
      </c>
      <c r="Q327" s="36" t="str">
        <f t="shared" si="98"/>
        <v/>
      </c>
      <c r="R327">
        <f t="shared" si="99"/>
        <v>30.769230772530769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 t="str">
        <f t="shared" si="105"/>
        <v/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 t="str">
        <f t="shared" si="107"/>
        <v xml:space="preserve"> 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>
        <f t="shared" si="117"/>
        <v>10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582</v>
      </c>
      <c r="AP327" t="s">
        <v>2317</v>
      </c>
      <c r="AQ327" t="e">
        <v>#VALUE!</v>
      </c>
      <c r="AR327">
        <v>-113.51510403440876</v>
      </c>
      <c r="AS327">
        <v>-9.2222891959999664</v>
      </c>
      <c r="AT327" t="e">
        <v>#VALUE!</v>
      </c>
      <c r="AU327">
        <v>113.51510403440876</v>
      </c>
      <c r="AV327" t="s">
        <v>2707</v>
      </c>
    </row>
    <row r="328" spans="1:48" x14ac:dyDescent="0.25">
      <c r="A328">
        <v>3.3100000000000202E-9</v>
      </c>
      <c r="B328" t="s">
        <v>352</v>
      </c>
      <c r="C328">
        <v>30</v>
      </c>
      <c r="D328" s="2">
        <v>0</v>
      </c>
      <c r="E328">
        <v>5</v>
      </c>
      <c r="F328">
        <v>35</v>
      </c>
      <c r="G328" s="4">
        <v>115</v>
      </c>
      <c r="H328">
        <v>77.66</v>
      </c>
      <c r="I328">
        <v>87089.132467260002</v>
      </c>
      <c r="J328">
        <v>13.970138514121244</v>
      </c>
      <c r="K328">
        <v>7.0153568202348682</v>
      </c>
      <c r="L328">
        <v>6.5408309260385229</v>
      </c>
      <c r="M328">
        <v>4.280768977841265</v>
      </c>
      <c r="N328">
        <v>5.5590000000000002</v>
      </c>
      <c r="O328">
        <v>96.431095406360427</v>
      </c>
      <c r="P328">
        <v>0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85.714285717595715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0.48081380706997939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>
        <f t="shared" ref="V328:V391" si="127">IF(ISERROR((IF(((J328/$J$6-1))&lt;($V$5/100),((J328/$J$6-1)),"")))=TRUE," ",((IF(((J328/$J$6-1))&lt;($V$5/100),((J328/$J$6-1)),""))))</f>
        <v>-0.37919733931887933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>
        <f t="shared" ref="X328:X391" si="129">IF(ISERROR((IF(((L328/$L$6-1))&lt;($X$5/100),((L328/$L$6-1)),"")))=TRUE," ",((IF(((L328/$L$6-1))&lt;($X$5/100),((L328/$L$6-1)),""))))</f>
        <v>-0.55749360936710812</v>
      </c>
      <c r="Y328" t="str">
        <f t="shared" si="113"/>
        <v xml:space="preserve"> </v>
      </c>
      <c r="Z328" s="1">
        <f t="shared" ref="Z328:Z391" si="130">IF(ISERROR((RANK(V328,V$7:V$391,1)))=TRUE," ",((RANK(V328,V$7:V$391,1))))</f>
        <v>82</v>
      </c>
      <c r="AA328" t="str">
        <f t="shared" si="114"/>
        <v xml:space="preserve"> </v>
      </c>
      <c r="AB328" s="1">
        <f t="shared" ref="AB328:AB391" si="131">IF(ISERROR((RANK(X328,X$7:X$391,1)))=TRUE," ",((RANK(X328,X$7:X$391,1))))</f>
        <v>23</v>
      </c>
      <c r="AC328">
        <f t="shared" si="115"/>
        <v>1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28</v>
      </c>
      <c r="AF328" t="str">
        <f t="shared" si="117"/>
        <v xml:space="preserve"> </v>
      </c>
      <c r="AG328" t="str">
        <f t="shared" ref="AG328:AG391" si="133">IF(ISERROR((IF((AND(P328&gt;$AG$6,P328&lt;$AG$5))=TRUE,P328+A328," ")))=TRUE," ",((IF((AND(P328&gt;$AG$6,P328&lt;$AG$5))=TRUE,P328+A328," "))))</f>
        <v xml:space="preserve"> </v>
      </c>
      <c r="AH328" t="str">
        <f t="shared" ref="AH328:AH391" si="134">IF(ISERROR(((IF(P328&lt;$AH$5,P328+A328," "))))=TRUE," ",((IF(P328&lt;$AH$5,P328+A328," "))))</f>
        <v xml:space="preserve"> </v>
      </c>
      <c r="AI328" t="str">
        <f t="shared" si="118"/>
        <v xml:space="preserve"> </v>
      </c>
      <c r="AJ328" t="str">
        <f t="shared" si="119"/>
        <v xml:space="preserve"> </v>
      </c>
      <c r="AK328">
        <f t="shared" ref="AK328:AK391" si="135">IF(ISERROR((IF((AND(O328&lt;$AK$5,O328&gt;$AK$6))=TRUE,O328+A328," ")))=TRUE," ",((IF((AND(O328&lt;$AK$5,O328&gt;$AK$6))=TRUE,O328+A328," "))))</f>
        <v>96.431095409670434</v>
      </c>
      <c r="AL328" t="str">
        <f t="shared" ref="AL328:AL391" si="136">IF(ISERROR((IF(O328&lt;$AL$5,O328+A328," ")))=TRUE," ",((IF(O328&lt;$AL$5,O328+A328," "))))</f>
        <v xml:space="preserve"> </v>
      </c>
      <c r="AM328">
        <f t="shared" si="120"/>
        <v>1</v>
      </c>
      <c r="AN328" t="str">
        <f t="shared" si="121"/>
        <v xml:space="preserve"> </v>
      </c>
      <c r="AO328" t="s">
        <v>352</v>
      </c>
      <c r="AP328" t="s">
        <v>2330</v>
      </c>
      <c r="AQ328">
        <v>37.919733931887933</v>
      </c>
      <c r="AR328">
        <v>55.749360936710815</v>
      </c>
      <c r="AS328">
        <v>48.081380375997938</v>
      </c>
      <c r="AT328">
        <v>-37.919733931887933</v>
      </c>
      <c r="AU328">
        <v>-55.749360936710815</v>
      </c>
      <c r="AV328" t="s">
        <v>2708</v>
      </c>
    </row>
    <row r="329" spans="1:48" x14ac:dyDescent="0.25">
      <c r="A329">
        <v>3.3200000000000204E-9</v>
      </c>
      <c r="B329" t="s">
        <v>1075</v>
      </c>
      <c r="C329">
        <v>2</v>
      </c>
      <c r="D329" s="2">
        <v>1</v>
      </c>
      <c r="E329">
        <v>13</v>
      </c>
      <c r="F329">
        <v>16</v>
      </c>
      <c r="G329" s="4">
        <v>97</v>
      </c>
      <c r="H329">
        <v>100.36</v>
      </c>
      <c r="I329">
        <v>26932.976315439999</v>
      </c>
      <c r="J329">
        <v>32.207958921694477</v>
      </c>
      <c r="K329">
        <v>28.830795748348176</v>
      </c>
      <c r="L329">
        <v>24.145284209957019</v>
      </c>
      <c r="M329">
        <v>21.817373954907794</v>
      </c>
      <c r="N329">
        <v>3.1160000000000001</v>
      </c>
      <c r="O329">
        <v>37.876106194690259</v>
      </c>
      <c r="P329">
        <v>0.47827819848545239</v>
      </c>
      <c r="Q329" s="36" t="str">
        <f t="shared" si="122"/>
        <v xml:space="preserve"> 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 t="str">
        <f t="shared" si="116"/>
        <v xml:space="preserve"> 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1075</v>
      </c>
      <c r="AP329" t="s">
        <v>2330</v>
      </c>
      <c r="AQ329">
        <v>-43.125185004322695</v>
      </c>
      <c r="AR329">
        <v>-63.349927361973691</v>
      </c>
      <c r="AS329">
        <v>-3.3479473893981648</v>
      </c>
      <c r="AT329">
        <v>43.125185004322695</v>
      </c>
      <c r="AU329">
        <v>63.349927361973691</v>
      </c>
      <c r="AV329" t="s">
        <v>2709</v>
      </c>
    </row>
    <row r="330" spans="1:48" x14ac:dyDescent="0.25">
      <c r="A330">
        <v>3.3300000000000206E-9</v>
      </c>
      <c r="B330" t="s">
        <v>834</v>
      </c>
      <c r="C330">
        <v>7</v>
      </c>
      <c r="D330" s="2">
        <v>1</v>
      </c>
      <c r="E330">
        <v>7</v>
      </c>
      <c r="F330">
        <v>15</v>
      </c>
      <c r="G330" s="4">
        <v>32.5</v>
      </c>
      <c r="H330">
        <v>30.84</v>
      </c>
      <c r="I330">
        <v>11408.734799400001</v>
      </c>
      <c r="J330" t="s">
        <v>2161</v>
      </c>
      <c r="K330" t="s">
        <v>2161</v>
      </c>
      <c r="L330" t="s">
        <v>2161</v>
      </c>
      <c r="M330">
        <v>13.121374808994524</v>
      </c>
      <c r="N330">
        <v>-6.5990000000000002</v>
      </c>
      <c r="O330">
        <v>23.622685185185187</v>
      </c>
      <c r="P330">
        <v>0</v>
      </c>
      <c r="Q330" s="36" t="str">
        <f t="shared" si="122"/>
        <v xml:space="preserve"> 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 xml:space="preserve"> </v>
      </c>
      <c r="X330" s="37" t="str">
        <f t="shared" si="129"/>
        <v xml:space="preserve"> 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834</v>
      </c>
      <c r="AP330" t="s">
        <v>2438</v>
      </c>
      <c r="AQ330" t="e">
        <v>#VALUE!</v>
      </c>
      <c r="AR330" t="e">
        <v>#VALUE!</v>
      </c>
      <c r="AS330">
        <v>5.3826199740596659</v>
      </c>
      <c r="AT330" t="e">
        <v>#VALUE!</v>
      </c>
      <c r="AU330" t="e">
        <v>#VALUE!</v>
      </c>
      <c r="AV330" t="s">
        <v>2710</v>
      </c>
    </row>
    <row r="331" spans="1:48" x14ac:dyDescent="0.25">
      <c r="A331">
        <v>3.3400000000000207E-9</v>
      </c>
      <c r="B331" t="s">
        <v>548</v>
      </c>
      <c r="C331">
        <v>12</v>
      </c>
      <c r="D331" s="2">
        <v>1</v>
      </c>
      <c r="E331">
        <v>7</v>
      </c>
      <c r="F331">
        <v>20</v>
      </c>
      <c r="G331" s="4">
        <v>179</v>
      </c>
      <c r="H331">
        <v>178.7</v>
      </c>
      <c r="I331">
        <v>29323.478607099998</v>
      </c>
      <c r="J331">
        <v>25.827431709784648</v>
      </c>
      <c r="K331">
        <v>24.723298284449363</v>
      </c>
      <c r="L331">
        <v>19.179870551975341</v>
      </c>
      <c r="M331">
        <v>18.382979466199608</v>
      </c>
      <c r="N331">
        <v>6.9190000000000005</v>
      </c>
      <c r="O331">
        <v>11.957928802589009</v>
      </c>
      <c r="P331">
        <v>1.1801902630106325</v>
      </c>
      <c r="Q331" s="36" t="str">
        <f t="shared" si="122"/>
        <v xml:space="preserve"> 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/>
      </c>
      <c r="X331" s="37" t="str">
        <f t="shared" si="129"/>
        <v/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 t="str">
        <f t="shared" si="133"/>
        <v xml:space="preserve"> </v>
      </c>
      <c r="AH331" t="str">
        <f t="shared" si="134"/>
        <v xml:space="preserve"> </v>
      </c>
      <c r="AI331" t="str">
        <f t="shared" si="118"/>
        <v xml:space="preserve"> 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548</v>
      </c>
      <c r="AP331" t="s">
        <v>2434</v>
      </c>
      <c r="AQ331">
        <v>-14.771505721200185</v>
      </c>
      <c r="AR331">
        <v>-29.757448047980837</v>
      </c>
      <c r="AS331">
        <v>0.16787912702853625</v>
      </c>
      <c r="AT331">
        <v>14.771505721200185</v>
      </c>
      <c r="AU331">
        <v>29.757448047980837</v>
      </c>
      <c r="AV331" t="s">
        <v>2711</v>
      </c>
    </row>
    <row r="332" spans="1:48" x14ac:dyDescent="0.25">
      <c r="A332">
        <v>3.3500000000000209E-9</v>
      </c>
      <c r="B332" t="s">
        <v>310</v>
      </c>
      <c r="C332">
        <v>17</v>
      </c>
      <c r="D332" s="2">
        <v>0</v>
      </c>
      <c r="E332">
        <v>7</v>
      </c>
      <c r="F332">
        <v>24</v>
      </c>
      <c r="G332" s="4">
        <v>90</v>
      </c>
      <c r="H332">
        <v>74.11</v>
      </c>
      <c r="I332">
        <v>145362.69339659999</v>
      </c>
      <c r="J332">
        <v>29.455484896661368</v>
      </c>
      <c r="K332">
        <v>27.116721551408709</v>
      </c>
      <c r="L332">
        <v>18.276531494936201</v>
      </c>
      <c r="M332">
        <v>16.341162397208201</v>
      </c>
      <c r="N332">
        <v>2.516</v>
      </c>
      <c r="O332">
        <v>8.9177489177489164</v>
      </c>
      <c r="P332">
        <v>2.0820402104979081</v>
      </c>
      <c r="Q332" s="36" t="str">
        <f t="shared" si="122"/>
        <v xml:space="preserve"> </v>
      </c>
      <c r="R332" t="str">
        <f t="shared" si="123"/>
        <v xml:space="preserve"> </v>
      </c>
      <c r="S332" s="37">
        <f t="shared" si="124"/>
        <v>0.21441101400983004</v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>
        <f t="shared" si="115"/>
        <v>47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310</v>
      </c>
      <c r="AP332" t="s">
        <v>2337</v>
      </c>
      <c r="AQ332">
        <v>-30.893787323698408</v>
      </c>
      <c r="AR332">
        <v>-23.646094457463708</v>
      </c>
      <c r="AS332">
        <v>21.441101065983005</v>
      </c>
      <c r="AT332">
        <v>30.893787323698408</v>
      </c>
      <c r="AU332">
        <v>23.646094457463708</v>
      </c>
      <c r="AV332" t="s">
        <v>2712</v>
      </c>
    </row>
    <row r="333" spans="1:48" x14ac:dyDescent="0.25">
      <c r="A333">
        <v>3.3600000000000211E-9</v>
      </c>
      <c r="B333" t="s">
        <v>355</v>
      </c>
      <c r="C333">
        <v>15</v>
      </c>
      <c r="D333" s="2">
        <v>1</v>
      </c>
      <c r="E333">
        <v>5</v>
      </c>
      <c r="F333">
        <v>21</v>
      </c>
      <c r="G333" s="4">
        <v>74</v>
      </c>
      <c r="H333">
        <v>62.92</v>
      </c>
      <c r="I333">
        <v>50409.109390639998</v>
      </c>
      <c r="J333">
        <v>18.211287988422576</v>
      </c>
      <c r="K333">
        <v>16.45397489539749</v>
      </c>
      <c r="L333">
        <v>7.6261326564686271</v>
      </c>
      <c r="M333">
        <v>7.3920120298623644</v>
      </c>
      <c r="N333">
        <v>3.4550000000000001</v>
      </c>
      <c r="O333">
        <v>29.887218045112778</v>
      </c>
      <c r="P333">
        <v>3.4933248569612201</v>
      </c>
      <c r="Q333" s="36" t="str">
        <f t="shared" si="122"/>
        <v xml:space="preserve"> </v>
      </c>
      <c r="R333" t="str">
        <f t="shared" si="123"/>
        <v xml:space="preserve"> </v>
      </c>
      <c r="S333" s="37">
        <f t="shared" si="124"/>
        <v>0.17609663400208525</v>
      </c>
      <c r="T333" s="37" t="str">
        <f t="shared" si="125"/>
        <v/>
      </c>
      <c r="U333" s="37" t="str">
        <f t="shared" si="126"/>
        <v/>
      </c>
      <c r="V333" s="37">
        <f t="shared" si="127"/>
        <v>-0.19072985380818042</v>
      </c>
      <c r="W333" s="37" t="str">
        <f t="shared" si="128"/>
        <v/>
      </c>
      <c r="X333" s="37">
        <f t="shared" si="129"/>
        <v>-0.48406976507105559</v>
      </c>
      <c r="Y333" t="str">
        <f t="shared" si="113"/>
        <v xml:space="preserve"> </v>
      </c>
      <c r="Z333" s="1">
        <f t="shared" si="130"/>
        <v>147</v>
      </c>
      <c r="AA333" t="str">
        <f t="shared" si="114"/>
        <v xml:space="preserve"> </v>
      </c>
      <c r="AB333" s="1">
        <f t="shared" si="131"/>
        <v>37</v>
      </c>
      <c r="AC333">
        <f t="shared" si="115"/>
        <v>86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>
        <f t="shared" si="133"/>
        <v>3.4933248603212199</v>
      </c>
      <c r="AH333" t="str">
        <f t="shared" si="134"/>
        <v xml:space="preserve"> </v>
      </c>
      <c r="AI333">
        <f t="shared" si="118"/>
        <v>41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355</v>
      </c>
      <c r="AP333" t="s">
        <v>2258</v>
      </c>
      <c r="AQ333">
        <v>19.072985380818043</v>
      </c>
      <c r="AR333">
        <v>48.406976507105561</v>
      </c>
      <c r="AS333">
        <v>17.609663064208526</v>
      </c>
      <c r="AT333">
        <v>-19.072985380818043</v>
      </c>
      <c r="AU333">
        <v>-48.406976507105561</v>
      </c>
      <c r="AV333" t="s">
        <v>2713</v>
      </c>
    </row>
    <row r="334" spans="1:48" x14ac:dyDescent="0.25">
      <c r="A334">
        <v>3.3700000000000212E-9</v>
      </c>
      <c r="B334" t="s">
        <v>541</v>
      </c>
      <c r="C334">
        <v>33</v>
      </c>
      <c r="D334" s="2">
        <v>5</v>
      </c>
      <c r="E334">
        <v>7</v>
      </c>
      <c r="F334">
        <v>45</v>
      </c>
      <c r="G334" s="4">
        <v>617</v>
      </c>
      <c r="H334">
        <v>508.82</v>
      </c>
      <c r="I334">
        <v>225612.18013152</v>
      </c>
      <c r="J334" t="s">
        <v>2161</v>
      </c>
      <c r="K334">
        <v>38.75247524752475</v>
      </c>
      <c r="L334">
        <v>34.355184461044203</v>
      </c>
      <c r="M334">
        <v>27.843040071770336</v>
      </c>
      <c r="N334">
        <v>10.839</v>
      </c>
      <c r="O334">
        <v>36.476957945101987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0.21260957060399249</v>
      </c>
      <c r="T334" s="37" t="str">
        <f t="shared" si="125"/>
        <v/>
      </c>
      <c r="U334" s="37" t="str">
        <f t="shared" si="126"/>
        <v xml:space="preserve"> </v>
      </c>
      <c r="V334" s="37" t="str">
        <f t="shared" si="127"/>
        <v xml:space="preserve"> </v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>
        <f t="shared" si="115"/>
        <v>50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541</v>
      </c>
      <c r="AP334" t="s">
        <v>2415</v>
      </c>
      <c r="AQ334" t="e">
        <v>#VALUE!</v>
      </c>
      <c r="AR334">
        <v>-132.42289622354241</v>
      </c>
      <c r="AS334">
        <v>21.26095672339925</v>
      </c>
      <c r="AT334" t="e">
        <v>#VALUE!</v>
      </c>
      <c r="AU334">
        <v>132.42289622354241</v>
      </c>
      <c r="AV334" t="s">
        <v>2714</v>
      </c>
    </row>
    <row r="335" spans="1:48" x14ac:dyDescent="0.25">
      <c r="A335">
        <v>3.3800000000000214E-9</v>
      </c>
      <c r="B335" t="s">
        <v>358</v>
      </c>
      <c r="C335">
        <v>10</v>
      </c>
      <c r="D335" s="2">
        <v>0</v>
      </c>
      <c r="E335">
        <v>3</v>
      </c>
      <c r="F335">
        <v>13</v>
      </c>
      <c r="G335" s="4">
        <v>28.75</v>
      </c>
      <c r="H335">
        <v>25.15</v>
      </c>
      <c r="I335">
        <v>9864.2587068999983</v>
      </c>
      <c r="J335">
        <v>18.629629629629626</v>
      </c>
      <c r="K335">
        <v>17.786421499292786</v>
      </c>
      <c r="L335">
        <v>10.942979898202401</v>
      </c>
      <c r="M335">
        <v>10.092145064910332</v>
      </c>
      <c r="N335">
        <v>1.35</v>
      </c>
      <c r="O335">
        <v>2.2727272727272747</v>
      </c>
      <c r="P335">
        <v>3.5188866799204774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-0.17213965846598489</v>
      </c>
      <c r="W335" s="37" t="str">
        <f t="shared" si="128"/>
        <v/>
      </c>
      <c r="X335" s="37">
        <f t="shared" si="129"/>
        <v>-0.2596753237811309</v>
      </c>
      <c r="Y335" t="str">
        <f t="shared" si="113"/>
        <v xml:space="preserve"> </v>
      </c>
      <c r="Z335" s="1">
        <f t="shared" si="130"/>
        <v>154</v>
      </c>
      <c r="AA335" t="str">
        <f t="shared" si="114"/>
        <v xml:space="preserve"> </v>
      </c>
      <c r="AB335" s="1">
        <f t="shared" si="131"/>
        <v>102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3.5188866833004773</v>
      </c>
      <c r="AH335" t="str">
        <f t="shared" si="134"/>
        <v xml:space="preserve"> </v>
      </c>
      <c r="AI335">
        <f t="shared" si="118"/>
        <v>40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358</v>
      </c>
      <c r="AP335" t="s">
        <v>2385</v>
      </c>
      <c r="AQ335">
        <v>17.213965846598491</v>
      </c>
      <c r="AR335">
        <v>25.967532378113091</v>
      </c>
      <c r="AS335">
        <v>14.314115308151099</v>
      </c>
      <c r="AT335">
        <v>-17.213965846598491</v>
      </c>
      <c r="AU335">
        <v>-25.967532378113091</v>
      </c>
      <c r="AV335" t="s">
        <v>2715</v>
      </c>
    </row>
    <row r="336" spans="1:48" x14ac:dyDescent="0.25">
      <c r="A336">
        <v>3.3900000000000216E-9</v>
      </c>
      <c r="B336" t="s">
        <v>357</v>
      </c>
      <c r="C336">
        <v>26</v>
      </c>
      <c r="D336" s="2">
        <v>2</v>
      </c>
      <c r="E336">
        <v>4</v>
      </c>
      <c r="F336">
        <v>32</v>
      </c>
      <c r="G336" s="4">
        <v>165</v>
      </c>
      <c r="H336">
        <v>132.47999999999999</v>
      </c>
      <c r="I336">
        <v>209314.03796351998</v>
      </c>
      <c r="J336" t="s">
        <v>2161</v>
      </c>
      <c r="K336">
        <v>34.047802621434073</v>
      </c>
      <c r="L336">
        <v>29.858977529821033</v>
      </c>
      <c r="M336">
        <v>24.809516412921084</v>
      </c>
      <c r="N336">
        <v>3.1350000000000002</v>
      </c>
      <c r="O336">
        <v>72.632158590308379</v>
      </c>
      <c r="P336">
        <v>0.79181763285024154</v>
      </c>
      <c r="Q336" s="36">
        <f t="shared" si="122"/>
        <v>81.250000003389999</v>
      </c>
      <c r="R336" t="str">
        <f t="shared" si="123"/>
        <v xml:space="preserve"> </v>
      </c>
      <c r="S336" s="37">
        <f t="shared" si="124"/>
        <v>0.24547101788275366</v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>
        <f t="shared" si="115"/>
        <v>26</v>
      </c>
      <c r="AD336" s="1" t="str">
        <f t="shared" si="132"/>
        <v xml:space="preserve"> </v>
      </c>
      <c r="AE336">
        <f t="shared" si="116"/>
        <v>44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357</v>
      </c>
      <c r="AP336" t="s">
        <v>2590</v>
      </c>
      <c r="AQ336" t="e">
        <v>#VALUE!</v>
      </c>
      <c r="AR336">
        <v>-102.00473799300758</v>
      </c>
      <c r="AS336">
        <v>24.547101449275367</v>
      </c>
      <c r="AT336" t="e">
        <v>#VALUE!</v>
      </c>
      <c r="AU336">
        <v>102.00473799300758</v>
      </c>
      <c r="AV336" t="s">
        <v>2716</v>
      </c>
    </row>
    <row r="337" spans="1:48" x14ac:dyDescent="0.25">
      <c r="A337">
        <v>3.4000000000000218E-9</v>
      </c>
      <c r="B337" t="s">
        <v>1159</v>
      </c>
      <c r="C337">
        <v>6</v>
      </c>
      <c r="D337" s="2">
        <v>1</v>
      </c>
      <c r="E337">
        <v>1</v>
      </c>
      <c r="F337">
        <v>8</v>
      </c>
      <c r="G337" s="4">
        <v>27.5</v>
      </c>
      <c r="H337">
        <v>27.12</v>
      </c>
      <c r="I337">
        <v>15728.106827039999</v>
      </c>
      <c r="J337">
        <v>18.978306508047584</v>
      </c>
      <c r="K337">
        <v>15.739988392338944</v>
      </c>
      <c r="L337">
        <v>13.711597789504548</v>
      </c>
      <c r="M337">
        <v>12.978889124293785</v>
      </c>
      <c r="N337">
        <v>1.7230000000000001</v>
      </c>
      <c r="O337">
        <v>19.652777777777789</v>
      </c>
      <c r="P337">
        <v>2.0833333333333335</v>
      </c>
      <c r="Q337" s="36" t="str">
        <f t="shared" si="122"/>
        <v xml:space="preserve"> </v>
      </c>
      <c r="R337" t="str">
        <f t="shared" si="123"/>
        <v xml:space="preserve"> </v>
      </c>
      <c r="S337" s="37" t="str">
        <f t="shared" si="124"/>
        <v/>
      </c>
      <c r="T337" s="37" t="str">
        <f t="shared" si="125"/>
        <v/>
      </c>
      <c r="U337" s="37" t="str">
        <f t="shared" si="126"/>
        <v/>
      </c>
      <c r="V337" s="37">
        <f t="shared" si="127"/>
        <v>-0.15664521411090171</v>
      </c>
      <c r="W337" s="37" t="str">
        <f t="shared" si="128"/>
        <v/>
      </c>
      <c r="X337" s="37" t="str">
        <f t="shared" si="129"/>
        <v/>
      </c>
      <c r="Y337" t="str">
        <f t="shared" si="113"/>
        <v xml:space="preserve"> </v>
      </c>
      <c r="Z337" s="1">
        <f t="shared" si="130"/>
        <v>158</v>
      </c>
      <c r="AA337" t="str">
        <f t="shared" si="114"/>
        <v xml:space="preserve"> </v>
      </c>
      <c r="AB337" s="1" t="str">
        <f t="shared" si="131"/>
        <v xml:space="preserve"> </v>
      </c>
      <c r="AC337" t="str">
        <f t="shared" si="115"/>
        <v xml:space="preserve"> </v>
      </c>
      <c r="AD337" s="1" t="str">
        <f t="shared" si="132"/>
        <v xml:space="preserve"> </v>
      </c>
      <c r="AE337" t="str">
        <f t="shared" si="116"/>
        <v xml:space="preserve"> 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1159</v>
      </c>
      <c r="AP337" t="s">
        <v>2347</v>
      </c>
      <c r="AQ337">
        <v>15.66452141109017</v>
      </c>
      <c r="AR337">
        <v>7.237020552090911</v>
      </c>
      <c r="AS337">
        <v>1.4011799410029502</v>
      </c>
      <c r="AT337">
        <v>-15.66452141109017</v>
      </c>
      <c r="AU337">
        <v>-7.237020552090911</v>
      </c>
      <c r="AV337" t="s">
        <v>2717</v>
      </c>
    </row>
    <row r="338" spans="1:48" x14ac:dyDescent="0.25">
      <c r="A338">
        <v>3.4100000000000219E-9</v>
      </c>
      <c r="B338" t="s">
        <v>617</v>
      </c>
      <c r="C338">
        <v>8</v>
      </c>
      <c r="D338" s="2">
        <v>1</v>
      </c>
      <c r="E338">
        <v>4</v>
      </c>
      <c r="F338">
        <v>13</v>
      </c>
      <c r="G338" s="4">
        <v>30</v>
      </c>
      <c r="H338">
        <v>24.82</v>
      </c>
      <c r="I338">
        <v>8897.8987914200006</v>
      </c>
      <c r="J338">
        <v>16.137841352405722</v>
      </c>
      <c r="K338">
        <v>14.289004029936672</v>
      </c>
      <c r="L338">
        <v>9.9033118780381741</v>
      </c>
      <c r="M338">
        <v>9.403466452648475</v>
      </c>
      <c r="N338">
        <v>1.538</v>
      </c>
      <c r="O338">
        <v>-7.904191616766461</v>
      </c>
      <c r="P338">
        <v>0.96696212731668008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0.20870266255585007</v>
      </c>
      <c r="T338" s="37" t="str">
        <f t="shared" si="125"/>
        <v/>
      </c>
      <c r="U338" s="37" t="str">
        <f t="shared" si="126"/>
        <v/>
      </c>
      <c r="V338" s="37">
        <f t="shared" si="127"/>
        <v>-0.28286932594859315</v>
      </c>
      <c r="W338" s="37" t="str">
        <f t="shared" si="128"/>
        <v/>
      </c>
      <c r="X338" s="37">
        <f t="shared" si="129"/>
        <v>-0.3300119137742854</v>
      </c>
      <c r="Y338" t="str">
        <f t="shared" si="113"/>
        <v xml:space="preserve"> </v>
      </c>
      <c r="Z338" s="1">
        <f t="shared" si="130"/>
        <v>115</v>
      </c>
      <c r="AA338" t="str">
        <f t="shared" si="114"/>
        <v xml:space="preserve"> </v>
      </c>
      <c r="AB338" s="1">
        <f t="shared" si="131"/>
        <v>78</v>
      </c>
      <c r="AC338">
        <f t="shared" si="115"/>
        <v>56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 t="str">
        <f t="shared" si="133"/>
        <v xml:space="preserve"> </v>
      </c>
      <c r="AH338" t="str">
        <f t="shared" si="134"/>
        <v xml:space="preserve"> </v>
      </c>
      <c r="AI338" t="str">
        <f t="shared" si="118"/>
        <v xml:space="preserve"> 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617</v>
      </c>
      <c r="AP338" t="s">
        <v>2524</v>
      </c>
      <c r="AQ338">
        <v>28.286932594859316</v>
      </c>
      <c r="AR338">
        <v>33.00119137742854</v>
      </c>
      <c r="AS338">
        <v>20.870265914585005</v>
      </c>
      <c r="AT338">
        <v>-28.286932594859316</v>
      </c>
      <c r="AU338">
        <v>-33.00119137742854</v>
      </c>
      <c r="AV338" t="s">
        <v>2718</v>
      </c>
    </row>
    <row r="339" spans="1:48" x14ac:dyDescent="0.25">
      <c r="A339">
        <v>3.4200000000000221E-9</v>
      </c>
      <c r="B339" t="s">
        <v>361</v>
      </c>
      <c r="C339">
        <v>15</v>
      </c>
      <c r="D339" s="2">
        <v>3</v>
      </c>
      <c r="E339">
        <v>3</v>
      </c>
      <c r="F339">
        <v>21</v>
      </c>
      <c r="G339" s="4">
        <v>398</v>
      </c>
      <c r="H339">
        <v>372.57</v>
      </c>
      <c r="I339">
        <v>59969.317264559999</v>
      </c>
      <c r="J339">
        <v>13.999023070564364</v>
      </c>
      <c r="K339">
        <v>14.573440250342264</v>
      </c>
      <c r="L339">
        <v>11.384530425633365</v>
      </c>
      <c r="M339">
        <v>13.122240879301378</v>
      </c>
      <c r="N339">
        <v>26.614000000000001</v>
      </c>
      <c r="O339">
        <v>12.532769556025364</v>
      </c>
      <c r="P339">
        <v>1.648549265909762</v>
      </c>
      <c r="Q339" s="36" t="str">
        <f t="shared" si="122"/>
        <v xml:space="preserve"> 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>
        <f t="shared" si="127"/>
        <v>-0.37791377226803324</v>
      </c>
      <c r="W339" s="37" t="str">
        <f t="shared" si="128"/>
        <v/>
      </c>
      <c r="X339" s="37">
        <f t="shared" si="129"/>
        <v>-0.22980313592229207</v>
      </c>
      <c r="Y339" t="str">
        <f t="shared" si="113"/>
        <v xml:space="preserve"> </v>
      </c>
      <c r="Z339" s="1">
        <f t="shared" si="130"/>
        <v>83</v>
      </c>
      <c r="AA339" t="str">
        <f t="shared" si="114"/>
        <v xml:space="preserve"> </v>
      </c>
      <c r="AB339" s="1">
        <f t="shared" si="131"/>
        <v>109</v>
      </c>
      <c r="AC339" t="str">
        <f t="shared" si="115"/>
        <v xml:space="preserve"> 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361</v>
      </c>
      <c r="AP339" t="s">
        <v>2191</v>
      </c>
      <c r="AQ339">
        <v>37.791377226803327</v>
      </c>
      <c r="AR339">
        <v>22.980313592229209</v>
      </c>
      <c r="AS339">
        <v>6.8255629814531593</v>
      </c>
      <c r="AT339">
        <v>-37.791377226803327</v>
      </c>
      <c r="AU339">
        <v>-22.980313592229209</v>
      </c>
      <c r="AV339" t="s">
        <v>2719</v>
      </c>
    </row>
    <row r="340" spans="1:48" x14ac:dyDescent="0.25">
      <c r="A340">
        <v>3.4300000000000223E-9</v>
      </c>
      <c r="B340" t="s">
        <v>500</v>
      </c>
      <c r="C340">
        <v>10</v>
      </c>
      <c r="D340" s="2">
        <v>4</v>
      </c>
      <c r="E340">
        <v>9</v>
      </c>
      <c r="F340">
        <v>23</v>
      </c>
      <c r="G340" s="4">
        <v>18</v>
      </c>
      <c r="H340">
        <v>16.260000000000002</v>
      </c>
      <c r="I340">
        <v>6351.858887280001</v>
      </c>
      <c r="J340" t="s">
        <v>2161</v>
      </c>
      <c r="K340" t="s">
        <v>2161</v>
      </c>
      <c r="L340">
        <v>32.296254977104155</v>
      </c>
      <c r="M340">
        <v>13.396646800732679</v>
      </c>
      <c r="N340">
        <v>-0.441</v>
      </c>
      <c r="O340">
        <v>73.027522935779814</v>
      </c>
      <c r="P340">
        <v>6.7650676506765053E-2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 t="str">
        <f t="shared" si="129"/>
        <v/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 t="str">
        <f t="shared" si="131"/>
        <v xml:space="preserve"> 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500</v>
      </c>
      <c r="AP340" t="s">
        <v>2417</v>
      </c>
      <c r="AQ340" t="e">
        <v>#VALUE!</v>
      </c>
      <c r="AR340">
        <v>-118.49363456232167</v>
      </c>
      <c r="AS340">
        <v>10.7011070110701</v>
      </c>
      <c r="AT340" t="e">
        <v>#VALUE!</v>
      </c>
      <c r="AU340">
        <v>118.49363456232167</v>
      </c>
      <c r="AV340" t="s">
        <v>2720</v>
      </c>
    </row>
    <row r="341" spans="1:48" x14ac:dyDescent="0.25">
      <c r="A341">
        <v>3.4400000000000224E-9</v>
      </c>
      <c r="B341" t="s">
        <v>1160</v>
      </c>
      <c r="C341">
        <v>31</v>
      </c>
      <c r="D341" s="2">
        <v>1</v>
      </c>
      <c r="E341">
        <v>3</v>
      </c>
      <c r="F341">
        <v>35</v>
      </c>
      <c r="G341" s="4">
        <v>602.5</v>
      </c>
      <c r="H341">
        <v>546.03</v>
      </c>
      <c r="I341">
        <v>107812.52434161</v>
      </c>
      <c r="J341" t="s">
        <v>2161</v>
      </c>
      <c r="K341" t="s">
        <v>2161</v>
      </c>
      <c r="L341" t="s">
        <v>2161</v>
      </c>
      <c r="M341" t="s">
        <v>2161</v>
      </c>
      <c r="N341">
        <v>5.5090000000000003</v>
      </c>
      <c r="O341">
        <v>18.98488120950325</v>
      </c>
      <c r="P341">
        <v>0</v>
      </c>
      <c r="Q341" s="36">
        <f t="shared" si="122"/>
        <v>88.571428574868563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>
        <f t="shared" si="116"/>
        <v>17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1160</v>
      </c>
      <c r="AP341" t="s">
        <v>2347</v>
      </c>
      <c r="AQ341" t="e">
        <v>#VALUE!</v>
      </c>
      <c r="AR341" t="e">
        <v>#VALUE!</v>
      </c>
      <c r="AS341">
        <v>10.341922604985076</v>
      </c>
      <c r="AT341" t="e">
        <v>#VALUE!</v>
      </c>
      <c r="AU341" t="e">
        <v>#VALUE!</v>
      </c>
      <c r="AV341" t="s">
        <v>2721</v>
      </c>
    </row>
    <row r="342" spans="1:48" x14ac:dyDescent="0.25">
      <c r="A342">
        <v>3.4500000000000226E-9</v>
      </c>
      <c r="B342" t="s">
        <v>565</v>
      </c>
      <c r="C342">
        <v>7</v>
      </c>
      <c r="D342" s="2">
        <v>0</v>
      </c>
      <c r="E342">
        <v>5</v>
      </c>
      <c r="F342">
        <v>12</v>
      </c>
      <c r="G342" s="4">
        <v>46</v>
      </c>
      <c r="H342">
        <v>37.33</v>
      </c>
      <c r="I342">
        <v>9136.6654387899998</v>
      </c>
      <c r="J342">
        <v>11.779741243294414</v>
      </c>
      <c r="K342">
        <v>7.2302924656207628</v>
      </c>
      <c r="L342">
        <v>8.4444393327041247</v>
      </c>
      <c r="M342">
        <v>7.4811300946891732</v>
      </c>
      <c r="N342">
        <v>3.169</v>
      </c>
      <c r="O342">
        <v>9.3512767425810868</v>
      </c>
      <c r="P342">
        <v>3.4824537905170105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0.23225288317140386</v>
      </c>
      <c r="T342" s="37" t="str">
        <f t="shared" si="125"/>
        <v/>
      </c>
      <c r="U342" s="37" t="str">
        <f t="shared" si="126"/>
        <v/>
      </c>
      <c r="V342" s="37">
        <f t="shared" si="127"/>
        <v>-0.47653384405742927</v>
      </c>
      <c r="W342" s="37" t="str">
        <f t="shared" si="128"/>
        <v/>
      </c>
      <c r="X342" s="37">
        <f t="shared" si="129"/>
        <v>-0.42870891905220287</v>
      </c>
      <c r="Y342" t="str">
        <f t="shared" si="113"/>
        <v xml:space="preserve"> </v>
      </c>
      <c r="Z342" s="1">
        <f t="shared" si="130"/>
        <v>54</v>
      </c>
      <c r="AA342" t="str">
        <f t="shared" si="114"/>
        <v xml:space="preserve"> </v>
      </c>
      <c r="AB342" s="1">
        <f t="shared" si="131"/>
        <v>48</v>
      </c>
      <c r="AC342">
        <f t="shared" si="115"/>
        <v>31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>
        <f t="shared" si="133"/>
        <v>3.4824537939670104</v>
      </c>
      <c r="AH342" t="str">
        <f t="shared" si="134"/>
        <v xml:space="preserve"> </v>
      </c>
      <c r="AI342">
        <f t="shared" si="118"/>
        <v>44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565</v>
      </c>
      <c r="AP342" t="s">
        <v>2175</v>
      </c>
      <c r="AQ342">
        <v>47.653384405742926</v>
      </c>
      <c r="AR342">
        <v>42.87089190522029</v>
      </c>
      <c r="AS342">
        <v>23.225287972140386</v>
      </c>
      <c r="AT342">
        <v>-47.653384405742926</v>
      </c>
      <c r="AU342">
        <v>-42.87089190522029</v>
      </c>
      <c r="AV342" t="s">
        <v>2722</v>
      </c>
    </row>
    <row r="343" spans="1:48" x14ac:dyDescent="0.25">
      <c r="A343">
        <v>3.4600000000000228E-9</v>
      </c>
      <c r="B343" t="s">
        <v>359</v>
      </c>
      <c r="C343">
        <v>15</v>
      </c>
      <c r="D343" s="2">
        <v>3</v>
      </c>
      <c r="E343">
        <v>9</v>
      </c>
      <c r="F343">
        <v>27</v>
      </c>
      <c r="G343" s="4">
        <v>303</v>
      </c>
      <c r="H343">
        <v>264.08</v>
      </c>
      <c r="I343">
        <v>66083.645656719993</v>
      </c>
      <c r="J343">
        <v>22.917642974919726</v>
      </c>
      <c r="K343">
        <v>20.114250894965345</v>
      </c>
      <c r="L343">
        <v>14.222199566722724</v>
      </c>
      <c r="M343">
        <v>13.13561596756408</v>
      </c>
      <c r="N343">
        <v>11.523</v>
      </c>
      <c r="O343">
        <v>24.57297297297297</v>
      </c>
      <c r="P343">
        <v>1.5063617085731598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 t="str">
        <f t="shared" si="133"/>
        <v xml:space="preserve"> </v>
      </c>
      <c r="AH343" t="str">
        <f t="shared" si="134"/>
        <v xml:space="preserve"> </v>
      </c>
      <c r="AI343" t="str">
        <f t="shared" si="118"/>
        <v xml:space="preserve"> 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359</v>
      </c>
      <c r="AP343" t="s">
        <v>2477</v>
      </c>
      <c r="AQ343">
        <v>-1.841035584500017</v>
      </c>
      <c r="AR343">
        <v>3.7826498147570997</v>
      </c>
      <c r="AS343">
        <v>14.737958194486534</v>
      </c>
      <c r="AT343">
        <v>1.841035584500017</v>
      </c>
      <c r="AU343">
        <v>-3.7826498147570997</v>
      </c>
      <c r="AV343" t="s">
        <v>2723</v>
      </c>
    </row>
    <row r="344" spans="1:48" x14ac:dyDescent="0.25">
      <c r="A344">
        <v>3.470000000000023E-9</v>
      </c>
      <c r="B344" t="s">
        <v>490</v>
      </c>
      <c r="C344">
        <v>13</v>
      </c>
      <c r="D344" s="2">
        <v>2</v>
      </c>
      <c r="E344">
        <v>11</v>
      </c>
      <c r="F344">
        <v>26</v>
      </c>
      <c r="G344" s="4">
        <v>86</v>
      </c>
      <c r="H344">
        <v>80.75</v>
      </c>
      <c r="I344">
        <v>18024.804565500002</v>
      </c>
      <c r="J344">
        <v>20.137157107231921</v>
      </c>
      <c r="K344">
        <v>17.588760618601611</v>
      </c>
      <c r="L344">
        <v>11.944449195872455</v>
      </c>
      <c r="M344">
        <v>10.575886081158943</v>
      </c>
      <c r="N344">
        <v>4.5910000000000002</v>
      </c>
      <c r="O344">
        <v>13.078817733990139</v>
      </c>
      <c r="P344">
        <v>2.3801857585139317</v>
      </c>
      <c r="Q344" s="36" t="str">
        <f t="shared" si="122"/>
        <v xml:space="preserve"> </v>
      </c>
      <c r="R344" t="str">
        <f t="shared" si="123"/>
        <v xml:space="preserve"> </v>
      </c>
      <c r="S344" s="37" t="str">
        <f t="shared" si="124"/>
        <v/>
      </c>
      <c r="T344" s="37" t="str">
        <f t="shared" si="125"/>
        <v/>
      </c>
      <c r="U344" s="37" t="str">
        <f t="shared" si="126"/>
        <v/>
      </c>
      <c r="V344" s="37">
        <f t="shared" si="127"/>
        <v>-0.10514840650385127</v>
      </c>
      <c r="W344" s="37" t="str">
        <f t="shared" si="128"/>
        <v/>
      </c>
      <c r="X344" s="37">
        <f t="shared" si="129"/>
        <v>-0.19192298936785901</v>
      </c>
      <c r="Y344" t="str">
        <f t="shared" si="113"/>
        <v xml:space="preserve"> </v>
      </c>
      <c r="Z344" s="1">
        <f t="shared" si="130"/>
        <v>171</v>
      </c>
      <c r="AA344" t="str">
        <f t="shared" si="114"/>
        <v xml:space="preserve"> </v>
      </c>
      <c r="AB344" s="1">
        <f t="shared" si="131"/>
        <v>128</v>
      </c>
      <c r="AC344" t="str">
        <f t="shared" si="115"/>
        <v xml:space="preserve"> 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490</v>
      </c>
      <c r="AP344" t="s">
        <v>2602</v>
      </c>
      <c r="AQ344">
        <v>10.514840650385127</v>
      </c>
      <c r="AR344">
        <v>19.1922989367859</v>
      </c>
      <c r="AS344">
        <v>6.5015479876161075</v>
      </c>
      <c r="AT344">
        <v>-10.514840650385127</v>
      </c>
      <c r="AU344">
        <v>-19.1922989367859</v>
      </c>
      <c r="AV344" t="s">
        <v>2724</v>
      </c>
    </row>
    <row r="345" spans="1:48" x14ac:dyDescent="0.25">
      <c r="A345">
        <v>3.4800000000000231E-9</v>
      </c>
      <c r="B345" t="s">
        <v>444</v>
      </c>
      <c r="C345">
        <v>6</v>
      </c>
      <c r="D345" s="2">
        <v>6</v>
      </c>
      <c r="E345">
        <v>7</v>
      </c>
      <c r="F345">
        <v>19</v>
      </c>
      <c r="G345" s="4">
        <v>117</v>
      </c>
      <c r="H345">
        <v>112.05</v>
      </c>
      <c r="I345">
        <v>23322.113779949999</v>
      </c>
      <c r="J345">
        <v>16.50950346250184</v>
      </c>
      <c r="K345">
        <v>15.207654723127035</v>
      </c>
      <c r="L345" t="s">
        <v>2161</v>
      </c>
      <c r="M345" t="s">
        <v>2161</v>
      </c>
      <c r="N345">
        <v>6.7869999999999999</v>
      </c>
      <c r="O345">
        <v>16.475030032606831</v>
      </c>
      <c r="P345">
        <v>2.557786702365016</v>
      </c>
      <c r="Q345" s="36" t="str">
        <f t="shared" si="122"/>
        <v/>
      </c>
      <c r="R345">
        <f t="shared" si="123"/>
        <v>31.578947371901052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>
        <f t="shared" si="127"/>
        <v>-0.26635346774226221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>
        <f t="shared" si="130"/>
        <v>121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>
        <f t="shared" si="117"/>
        <v>9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444</v>
      </c>
      <c r="AP345" t="s">
        <v>2413</v>
      </c>
      <c r="AQ345">
        <v>26.635346774226221</v>
      </c>
      <c r="AR345" t="e">
        <v>#VALUE!</v>
      </c>
      <c r="AS345">
        <v>4.4176706827309342</v>
      </c>
      <c r="AT345">
        <v>-26.635346774226221</v>
      </c>
      <c r="AU345" t="e">
        <v>#VALUE!</v>
      </c>
      <c r="AV345" t="s">
        <v>2725</v>
      </c>
    </row>
    <row r="346" spans="1:48" x14ac:dyDescent="0.25">
      <c r="A346">
        <v>3.4900000000000233E-9</v>
      </c>
      <c r="B346" t="s">
        <v>363</v>
      </c>
      <c r="C346">
        <v>4</v>
      </c>
      <c r="D346" s="2">
        <v>1</v>
      </c>
      <c r="E346">
        <v>8</v>
      </c>
      <c r="F346">
        <v>13</v>
      </c>
      <c r="G346" s="4">
        <v>103</v>
      </c>
      <c r="H346">
        <v>95.68</v>
      </c>
      <c r="I346">
        <v>28631.470158720003</v>
      </c>
      <c r="J346">
        <v>6.562864393991358</v>
      </c>
      <c r="K346">
        <v>14.039618488628026</v>
      </c>
      <c r="L346">
        <v>4.3656351077642173</v>
      </c>
      <c r="M346">
        <v>7.826115259286845</v>
      </c>
      <c r="N346">
        <v>14.579000000000001</v>
      </c>
      <c r="O346">
        <v>243.76326338127802</v>
      </c>
      <c r="P346">
        <v>1.7558528428093645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>
        <f t="shared" si="127"/>
        <v>-0.70836053820361822</v>
      </c>
      <c r="W346" s="37" t="str">
        <f t="shared" si="128"/>
        <v/>
      </c>
      <c r="X346" s="37">
        <f t="shared" si="129"/>
        <v>-0.70465198440360943</v>
      </c>
      <c r="Y346" t="str">
        <f t="shared" si="113"/>
        <v xml:space="preserve"> </v>
      </c>
      <c r="Z346" s="1">
        <f t="shared" si="130"/>
        <v>1</v>
      </c>
      <c r="AA346" t="str">
        <f t="shared" si="114"/>
        <v xml:space="preserve"> </v>
      </c>
      <c r="AB346" s="1">
        <f t="shared" si="131"/>
        <v>1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363</v>
      </c>
      <c r="AP346" t="s">
        <v>2202</v>
      </c>
      <c r="AQ346">
        <v>70.836053820361826</v>
      </c>
      <c r="AR346">
        <v>70.46519844036095</v>
      </c>
      <c r="AS346">
        <v>7.6505016722407948</v>
      </c>
      <c r="AT346">
        <v>-70.836053820361826</v>
      </c>
      <c r="AU346">
        <v>-70.46519844036095</v>
      </c>
      <c r="AV346" t="s">
        <v>2726</v>
      </c>
    </row>
    <row r="347" spans="1:48" x14ac:dyDescent="0.25">
      <c r="A347">
        <v>3.5000000000000235E-9</v>
      </c>
      <c r="B347" t="s">
        <v>526</v>
      </c>
      <c r="C347">
        <v>38</v>
      </c>
      <c r="D347" s="2">
        <v>2</v>
      </c>
      <c r="E347">
        <v>6</v>
      </c>
      <c r="F347">
        <v>46</v>
      </c>
      <c r="G347" s="4">
        <v>720</v>
      </c>
      <c r="H347">
        <v>755.47</v>
      </c>
      <c r="I347">
        <v>470657.81</v>
      </c>
      <c r="J347" t="s">
        <v>2161</v>
      </c>
      <c r="K347" t="s">
        <v>2161</v>
      </c>
      <c r="L347" t="s">
        <v>2161</v>
      </c>
      <c r="M347" t="s">
        <v>2161</v>
      </c>
      <c r="N347">
        <v>15.866</v>
      </c>
      <c r="O347">
        <v>58.660000000000004</v>
      </c>
      <c r="P347">
        <v>8.4450739274888484E-2</v>
      </c>
      <c r="Q347" s="36">
        <f t="shared" si="122"/>
        <v>82.608695655673912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 xml:space="preserve"> </v>
      </c>
      <c r="X347" s="37" t="str">
        <f t="shared" si="129"/>
        <v xml:space="preserve"> </v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35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526</v>
      </c>
      <c r="AP347" t="s">
        <v>2330</v>
      </c>
      <c r="AQ347" t="e">
        <v>#VALUE!</v>
      </c>
      <c r="AR347" t="e">
        <v>#VALUE!</v>
      </c>
      <c r="AS347">
        <v>-4.6950904734800902</v>
      </c>
      <c r="AT347" t="e">
        <v>#VALUE!</v>
      </c>
      <c r="AU347" t="e">
        <v>#VALUE!</v>
      </c>
      <c r="AV347" t="s">
        <v>2727</v>
      </c>
    </row>
    <row r="348" spans="1:48" x14ac:dyDescent="0.25">
      <c r="A348">
        <v>3.5100000000000237E-9</v>
      </c>
      <c r="B348" t="s">
        <v>1161</v>
      </c>
      <c r="C348">
        <v>2</v>
      </c>
      <c r="D348" s="2">
        <v>0</v>
      </c>
      <c r="E348">
        <v>4</v>
      </c>
      <c r="F348">
        <v>6</v>
      </c>
      <c r="G348" s="4">
        <v>5225</v>
      </c>
      <c r="H348">
        <v>4821.2700000000004</v>
      </c>
      <c r="I348">
        <v>17533.05940962</v>
      </c>
      <c r="J348">
        <v>14.99664064201064</v>
      </c>
      <c r="K348">
        <v>13.146181385875124</v>
      </c>
      <c r="L348">
        <v>10.627482206986613</v>
      </c>
      <c r="M348">
        <v>9.5236916325336445</v>
      </c>
      <c r="N348">
        <v>321.49</v>
      </c>
      <c r="O348">
        <v>39.726015489860309</v>
      </c>
      <c r="P348" t="s">
        <v>124</v>
      </c>
      <c r="Q348" s="36" t="str">
        <f t="shared" si="122"/>
        <v xml:space="preserve"> 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>
        <f t="shared" si="127"/>
        <v>-0.33358181077244298</v>
      </c>
      <c r="W348" s="37" t="str">
        <f t="shared" si="128"/>
        <v/>
      </c>
      <c r="X348" s="37">
        <f t="shared" si="129"/>
        <v>-0.28101966766825592</v>
      </c>
      <c r="Y348" t="str">
        <f t="shared" si="113"/>
        <v xml:space="preserve"> </v>
      </c>
      <c r="Z348" s="1">
        <f t="shared" si="130"/>
        <v>98</v>
      </c>
      <c r="AA348" t="str">
        <f t="shared" si="114"/>
        <v xml:space="preserve"> </v>
      </c>
      <c r="AB348" s="1">
        <f t="shared" si="131"/>
        <v>91</v>
      </c>
      <c r="AC348" t="str">
        <f t="shared" si="115"/>
        <v xml:space="preserve"> 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1161</v>
      </c>
      <c r="AP348" t="s">
        <v>2497</v>
      </c>
      <c r="AQ348">
        <v>33.358181077244296</v>
      </c>
      <c r="AR348">
        <v>28.101966766825591</v>
      </c>
      <c r="AS348">
        <v>8.3739346686661378</v>
      </c>
      <c r="AT348">
        <v>-33.358181077244296</v>
      </c>
      <c r="AU348">
        <v>-28.101966766825591</v>
      </c>
      <c r="AV348" t="s">
        <v>2728</v>
      </c>
    </row>
    <row r="349" spans="1:48" x14ac:dyDescent="0.25">
      <c r="A349">
        <v>3.5200000000000238E-9</v>
      </c>
      <c r="B349" t="s">
        <v>1076</v>
      </c>
      <c r="C349">
        <v>3</v>
      </c>
      <c r="D349" s="2">
        <v>2</v>
      </c>
      <c r="E349">
        <v>6</v>
      </c>
      <c r="F349">
        <v>11</v>
      </c>
      <c r="G349" s="4">
        <v>28</v>
      </c>
      <c r="H349">
        <v>26.52</v>
      </c>
      <c r="I349">
        <v>11278.956</v>
      </c>
      <c r="J349">
        <v>15.356108859293572</v>
      </c>
      <c r="K349">
        <v>14.002111932418162</v>
      </c>
      <c r="L349">
        <v>11.163114651887772</v>
      </c>
      <c r="M349">
        <v>10.626924296971707</v>
      </c>
      <c r="N349">
        <v>1.7270000000000001</v>
      </c>
      <c r="O349">
        <v>-3.5195530726256954</v>
      </c>
      <c r="P349">
        <v>3.4879336349924586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-0.31760782271971377</v>
      </c>
      <c r="W349" s="37" t="str">
        <f t="shared" si="128"/>
        <v/>
      </c>
      <c r="X349" s="37">
        <f t="shared" si="129"/>
        <v>-0.24478256223329919</v>
      </c>
      <c r="Y349" t="str">
        <f t="shared" si="113"/>
        <v xml:space="preserve"> </v>
      </c>
      <c r="Z349" s="1">
        <f t="shared" si="130"/>
        <v>103</v>
      </c>
      <c r="AA349" t="str">
        <f t="shared" si="114"/>
        <v xml:space="preserve"> </v>
      </c>
      <c r="AB349" s="1">
        <f t="shared" si="131"/>
        <v>105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>
        <f t="shared" si="133"/>
        <v>3.4879336385124584</v>
      </c>
      <c r="AH349" t="str">
        <f t="shared" si="134"/>
        <v xml:space="preserve"> </v>
      </c>
      <c r="AI349">
        <f t="shared" si="118"/>
        <v>43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1076</v>
      </c>
      <c r="AP349" t="s">
        <v>2729</v>
      </c>
      <c r="AQ349">
        <v>31.760782271971376</v>
      </c>
      <c r="AR349">
        <v>24.478256223329918</v>
      </c>
      <c r="AS349">
        <v>5.580693815987936</v>
      </c>
      <c r="AT349">
        <v>-31.760782271971376</v>
      </c>
      <c r="AU349">
        <v>-24.478256223329918</v>
      </c>
      <c r="AV349" t="s">
        <v>2730</v>
      </c>
    </row>
    <row r="350" spans="1:48" x14ac:dyDescent="0.25">
      <c r="A350">
        <v>3.530000000000024E-9</v>
      </c>
      <c r="B350" t="s">
        <v>603</v>
      </c>
      <c r="C350">
        <v>0</v>
      </c>
      <c r="D350" s="2">
        <v>0</v>
      </c>
      <c r="E350">
        <v>1</v>
      </c>
      <c r="F350">
        <v>1</v>
      </c>
      <c r="G350" s="4" t="s">
        <v>2162</v>
      </c>
      <c r="H350">
        <v>24.15</v>
      </c>
      <c r="I350">
        <v>14804.022609839998</v>
      </c>
      <c r="J350" t="s">
        <v>2161</v>
      </c>
      <c r="K350">
        <v>34.110169491525426</v>
      </c>
      <c r="L350">
        <v>11.469528060609354</v>
      </c>
      <c r="M350">
        <v>10.011668791545389</v>
      </c>
      <c r="N350">
        <v>0.52</v>
      </c>
      <c r="O350">
        <v>136.36363636363637</v>
      </c>
      <c r="P350">
        <v>0.82815734989648038</v>
      </c>
      <c r="Q350" s="36" t="str">
        <f t="shared" si="122"/>
        <v xml:space="preserve"> </v>
      </c>
      <c r="R350" t="str">
        <f t="shared" si="123"/>
        <v xml:space="preserve"> </v>
      </c>
      <c r="S350" s="37" t="str">
        <f t="shared" si="124"/>
        <v xml:space="preserve"> </v>
      </c>
      <c r="T350" s="37" t="str">
        <f t="shared" si="125"/>
        <v xml:space="preserve"> </v>
      </c>
      <c r="U350" s="37" t="str">
        <f t="shared" si="126"/>
        <v xml:space="preserve"> </v>
      </c>
      <c r="V350" s="37" t="str">
        <f t="shared" si="127"/>
        <v xml:space="preserve"> </v>
      </c>
      <c r="W350" s="37" t="str">
        <f t="shared" si="128"/>
        <v/>
      </c>
      <c r="X350" s="37">
        <f t="shared" si="129"/>
        <v>-0.22405279669309308</v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>
        <f t="shared" si="131"/>
        <v>113</v>
      </c>
      <c r="AC350" t="str">
        <f t="shared" si="115"/>
        <v xml:space="preserve"> 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603</v>
      </c>
      <c r="AP350" t="s">
        <v>2731</v>
      </c>
      <c r="AQ350" t="e">
        <v>#VALUE!</v>
      </c>
      <c r="AR350">
        <v>22.405279669309309</v>
      </c>
      <c r="AS350" t="s">
        <v>124</v>
      </c>
      <c r="AT350" t="e">
        <v>#VALUE!</v>
      </c>
      <c r="AU350">
        <v>-22.405279669309309</v>
      </c>
      <c r="AV350" t="s">
        <v>2732</v>
      </c>
    </row>
    <row r="351" spans="1:48" x14ac:dyDescent="0.25">
      <c r="A351">
        <v>3.5400000000000242E-9</v>
      </c>
      <c r="B351" t="s">
        <v>610</v>
      </c>
      <c r="C351">
        <v>7</v>
      </c>
      <c r="D351" s="2">
        <v>1</v>
      </c>
      <c r="E351">
        <v>1</v>
      </c>
      <c r="F351">
        <v>9</v>
      </c>
      <c r="G351" s="4">
        <v>31</v>
      </c>
      <c r="H351">
        <v>25.52</v>
      </c>
      <c r="I351">
        <v>14804.022609839998</v>
      </c>
      <c r="J351" t="s">
        <v>2161</v>
      </c>
      <c r="K351">
        <v>36.045197740112997</v>
      </c>
      <c r="L351">
        <v>11.469528060609354</v>
      </c>
      <c r="M351">
        <v>10.011668791545389</v>
      </c>
      <c r="N351">
        <v>0.52</v>
      </c>
      <c r="O351">
        <v>136.36363636363637</v>
      </c>
      <c r="P351">
        <v>0.76018808777429481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0.21473354585974916</v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>
        <f t="shared" si="129"/>
        <v>-0.22405279669309308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>
        <f t="shared" si="131"/>
        <v>113</v>
      </c>
      <c r="AC351">
        <f t="shared" si="115"/>
        <v>45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610</v>
      </c>
      <c r="AP351" t="s">
        <v>2731</v>
      </c>
      <c r="AQ351" t="e">
        <v>#VALUE!</v>
      </c>
      <c r="AR351">
        <v>22.405279669309309</v>
      </c>
      <c r="AS351">
        <v>21.473354231974916</v>
      </c>
      <c r="AT351" t="e">
        <v>#VALUE!</v>
      </c>
      <c r="AU351">
        <v>-22.405279669309309</v>
      </c>
      <c r="AV351" t="s">
        <v>2732</v>
      </c>
    </row>
    <row r="352" spans="1:48" x14ac:dyDescent="0.25">
      <c r="A352">
        <v>3.5500000000000243E-9</v>
      </c>
      <c r="B352" t="s">
        <v>585</v>
      </c>
      <c r="C352">
        <v>10</v>
      </c>
      <c r="D352" s="2">
        <v>0</v>
      </c>
      <c r="E352">
        <v>8</v>
      </c>
      <c r="F352">
        <v>18</v>
      </c>
      <c r="G352" s="4">
        <v>75.5</v>
      </c>
      <c r="H352">
        <v>67.48</v>
      </c>
      <c r="I352">
        <v>25208.44435256</v>
      </c>
      <c r="J352" t="s">
        <v>2161</v>
      </c>
      <c r="K352" t="s">
        <v>2161</v>
      </c>
      <c r="L352">
        <v>19.881093111802574</v>
      </c>
      <c r="M352">
        <v>15.962584028782176</v>
      </c>
      <c r="N352">
        <v>1.4259999999999999</v>
      </c>
      <c r="O352">
        <v>3.5584604212055142</v>
      </c>
      <c r="P352">
        <v>4.2042086544161235</v>
      </c>
      <c r="Q352" s="36" t="str">
        <f t="shared" si="122"/>
        <v xml:space="preserve"> </v>
      </c>
      <c r="R352" t="str">
        <f t="shared" si="123"/>
        <v xml:space="preserve"> </v>
      </c>
      <c r="S352" s="37" t="str">
        <f t="shared" si="124"/>
        <v/>
      </c>
      <c r="T352" s="37" t="str">
        <f t="shared" si="125"/>
        <v/>
      </c>
      <c r="U352" s="37" t="str">
        <f t="shared" si="126"/>
        <v xml:space="preserve"> </v>
      </c>
      <c r="V352" s="37" t="str">
        <f t="shared" si="127"/>
        <v xml:space="preserve"> </v>
      </c>
      <c r="W352" s="37" t="str">
        <f t="shared" si="128"/>
        <v/>
      </c>
      <c r="X352" s="37" t="str">
        <f t="shared" si="129"/>
        <v/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 t="str">
        <f t="shared" si="131"/>
        <v xml:space="preserve"> </v>
      </c>
      <c r="AC352" t="str">
        <f t="shared" si="115"/>
        <v xml:space="preserve"> 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4.2042086579661238</v>
      </c>
      <c r="AH352" t="str">
        <f t="shared" si="134"/>
        <v xml:space="preserve"> </v>
      </c>
      <c r="AI352">
        <f t="shared" si="118"/>
        <v>17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585</v>
      </c>
      <c r="AP352" t="s">
        <v>2300</v>
      </c>
      <c r="AQ352" t="e">
        <v>#VALUE!</v>
      </c>
      <c r="AR352">
        <v>-34.50142427192273</v>
      </c>
      <c r="AS352">
        <v>11.88500296384114</v>
      </c>
      <c r="AT352" t="e">
        <v>#VALUE!</v>
      </c>
      <c r="AU352">
        <v>34.50142427192273</v>
      </c>
      <c r="AV352" t="s">
        <v>2733</v>
      </c>
    </row>
    <row r="353" spans="1:48" x14ac:dyDescent="0.25">
      <c r="A353">
        <v>3.5600000000000245E-9</v>
      </c>
      <c r="B353" t="s">
        <v>1162</v>
      </c>
      <c r="C353">
        <v>8</v>
      </c>
      <c r="D353" s="2">
        <v>2</v>
      </c>
      <c r="E353">
        <v>9</v>
      </c>
      <c r="F353">
        <v>19</v>
      </c>
      <c r="G353" s="4">
        <v>266</v>
      </c>
      <c r="H353">
        <v>252.93</v>
      </c>
      <c r="I353">
        <v>29330.942212590002</v>
      </c>
      <c r="J353">
        <v>32.439399769141978</v>
      </c>
      <c r="K353">
        <v>28.377650622685966</v>
      </c>
      <c r="L353">
        <v>19.034841783144486</v>
      </c>
      <c r="M353">
        <v>16.95023361319782</v>
      </c>
      <c r="N353">
        <v>7.7970000000000006</v>
      </c>
      <c r="O353">
        <v>37.34366742998062</v>
      </c>
      <c r="P353">
        <v>0.30561815522081204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1162</v>
      </c>
      <c r="AP353" t="s">
        <v>2635</v>
      </c>
      <c r="AQ353">
        <v>-44.153657941369588</v>
      </c>
      <c r="AR353">
        <v>-28.776285902697541</v>
      </c>
      <c r="AS353">
        <v>5.1674376309650771</v>
      </c>
      <c r="AT353">
        <v>44.153657941369588</v>
      </c>
      <c r="AU353">
        <v>28.776285902697541</v>
      </c>
      <c r="AV353" t="s">
        <v>2734</v>
      </c>
    </row>
    <row r="354" spans="1:48" x14ac:dyDescent="0.25">
      <c r="A354">
        <v>3.5700000000000247E-9</v>
      </c>
      <c r="B354" t="s">
        <v>367</v>
      </c>
      <c r="C354">
        <v>6</v>
      </c>
      <c r="D354" s="2">
        <v>2</v>
      </c>
      <c r="E354">
        <v>15</v>
      </c>
      <c r="F354">
        <v>23</v>
      </c>
      <c r="G354" s="4">
        <v>54</v>
      </c>
      <c r="H354">
        <v>55.47</v>
      </c>
      <c r="I354">
        <v>24713.91364884</v>
      </c>
      <c r="J354">
        <v>17.152133580705009</v>
      </c>
      <c r="K354">
        <v>15.935076127549555</v>
      </c>
      <c r="L354">
        <v>11.896138624815427</v>
      </c>
      <c r="M354">
        <v>11.44042610165371</v>
      </c>
      <c r="N354">
        <v>3.234</v>
      </c>
      <c r="O354">
        <v>28.079207920792083</v>
      </c>
      <c r="P354">
        <v>6.7423832702361635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-0.23779637886221361</v>
      </c>
      <c r="W354" s="37" t="str">
        <f t="shared" si="128"/>
        <v/>
      </c>
      <c r="X354" s="37">
        <f t="shared" si="129"/>
        <v>-0.19519134115214931</v>
      </c>
      <c r="Y354" t="str">
        <f t="shared" si="113"/>
        <v xml:space="preserve"> </v>
      </c>
      <c r="Z354" s="1">
        <f t="shared" si="130"/>
        <v>130</v>
      </c>
      <c r="AA354" t="str">
        <f t="shared" si="114"/>
        <v xml:space="preserve"> </v>
      </c>
      <c r="AB354" s="1">
        <f t="shared" si="131"/>
        <v>125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6.7423832738061638</v>
      </c>
      <c r="AH354" t="str">
        <f t="shared" si="134"/>
        <v xml:space="preserve"> </v>
      </c>
      <c r="AI354">
        <f t="shared" si="118"/>
        <v>3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367</v>
      </c>
      <c r="AP354" t="s">
        <v>2216</v>
      </c>
      <c r="AQ354">
        <v>23.779637886221362</v>
      </c>
      <c r="AR354">
        <v>19.519134115214932</v>
      </c>
      <c r="AS354">
        <v>-2.6500811249323908</v>
      </c>
      <c r="AT354">
        <v>-23.779637886221362</v>
      </c>
      <c r="AU354">
        <v>-19.519134115214932</v>
      </c>
      <c r="AV354" t="s">
        <v>2735</v>
      </c>
    </row>
    <row r="355" spans="1:48" x14ac:dyDescent="0.25">
      <c r="A355">
        <v>3.5800000000000249E-9</v>
      </c>
      <c r="B355" t="s">
        <v>366</v>
      </c>
      <c r="C355">
        <v>5</v>
      </c>
      <c r="D355" s="2">
        <v>2</v>
      </c>
      <c r="E355">
        <v>5</v>
      </c>
      <c r="F355">
        <v>12</v>
      </c>
      <c r="G355" s="4">
        <v>85</v>
      </c>
      <c r="H355">
        <v>79.12</v>
      </c>
      <c r="I355">
        <v>17017.19060152</v>
      </c>
      <c r="J355">
        <v>13.160345974717233</v>
      </c>
      <c r="K355">
        <v>12.339363693075484</v>
      </c>
      <c r="L355">
        <v>8.0684260033671862</v>
      </c>
      <c r="M355">
        <v>7.7757734743012676</v>
      </c>
      <c r="N355">
        <v>6.0120000000000005</v>
      </c>
      <c r="O355">
        <v>37.574370709382158</v>
      </c>
      <c r="P355">
        <v>3.5389282103134478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-0.41518276369771234</v>
      </c>
      <c r="W355" s="37" t="str">
        <f t="shared" si="128"/>
        <v/>
      </c>
      <c r="X355" s="37">
        <f t="shared" si="129"/>
        <v>-0.45414732329719987</v>
      </c>
      <c r="Y355" t="str">
        <f t="shared" si="113"/>
        <v xml:space="preserve"> </v>
      </c>
      <c r="Z355" s="1">
        <f t="shared" si="130"/>
        <v>70</v>
      </c>
      <c r="AA355" t="str">
        <f t="shared" si="114"/>
        <v xml:space="preserve"> </v>
      </c>
      <c r="AB355" s="1">
        <f t="shared" si="131"/>
        <v>42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3.5389282138934477</v>
      </c>
      <c r="AH355" t="str">
        <f t="shared" si="134"/>
        <v xml:space="preserve"> </v>
      </c>
      <c r="AI355">
        <f t="shared" si="118"/>
        <v>38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366</v>
      </c>
      <c r="AP355" t="s">
        <v>2623</v>
      </c>
      <c r="AQ355">
        <v>41.518276369771236</v>
      </c>
      <c r="AR355">
        <v>45.414732329719989</v>
      </c>
      <c r="AS355">
        <v>7.4317492416582365</v>
      </c>
      <c r="AT355">
        <v>-41.518276369771236</v>
      </c>
      <c r="AU355">
        <v>-45.414732329719989</v>
      </c>
      <c r="AV355" t="s">
        <v>2736</v>
      </c>
    </row>
    <row r="356" spans="1:48" x14ac:dyDescent="0.25">
      <c r="A356">
        <v>3.590000000000025E-9</v>
      </c>
      <c r="B356" t="s">
        <v>337</v>
      </c>
      <c r="C356">
        <v>5</v>
      </c>
      <c r="D356" s="2">
        <v>4</v>
      </c>
      <c r="E356">
        <v>18</v>
      </c>
      <c r="F356">
        <v>27</v>
      </c>
      <c r="G356" s="4">
        <v>80</v>
      </c>
      <c r="H356">
        <v>78.680000000000007</v>
      </c>
      <c r="I356">
        <v>219674.56000000003</v>
      </c>
      <c r="J356">
        <v>17.637301053575431</v>
      </c>
      <c r="K356">
        <v>17.096914385049978</v>
      </c>
      <c r="L356">
        <v>12.613242754508578</v>
      </c>
      <c r="M356">
        <v>12.429981177273612</v>
      </c>
      <c r="N356">
        <v>4.6020000000000003</v>
      </c>
      <c r="O356">
        <v>-1.4561027837259017</v>
      </c>
      <c r="P356">
        <v>1.3218098627351296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>
        <f t="shared" si="127"/>
        <v>-0.21623658847578031</v>
      </c>
      <c r="W356" s="37" t="str">
        <f t="shared" si="128"/>
        <v/>
      </c>
      <c r="X356" s="37">
        <f t="shared" si="129"/>
        <v>-0.14667714414466826</v>
      </c>
      <c r="Y356" t="str">
        <f t="shared" si="113"/>
        <v xml:space="preserve"> </v>
      </c>
      <c r="Z356" s="1">
        <f t="shared" si="130"/>
        <v>139</v>
      </c>
      <c r="AA356" t="str">
        <f t="shared" si="114"/>
        <v xml:space="preserve"> </v>
      </c>
      <c r="AB356" s="1">
        <f t="shared" si="131"/>
        <v>140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337</v>
      </c>
      <c r="AP356" t="s">
        <v>2347</v>
      </c>
      <c r="AQ356">
        <v>21.623658847578032</v>
      </c>
      <c r="AR356">
        <v>14.667714414466825</v>
      </c>
      <c r="AS356">
        <v>1.6776817488561191</v>
      </c>
      <c r="AT356">
        <v>-21.623658847578032</v>
      </c>
      <c r="AU356">
        <v>-14.667714414466825</v>
      </c>
      <c r="AV356" t="s">
        <v>2737</v>
      </c>
    </row>
    <row r="357" spans="1:48" x14ac:dyDescent="0.25">
      <c r="A357">
        <v>3.6000000000000252E-9</v>
      </c>
      <c r="B357" t="s">
        <v>471</v>
      </c>
      <c r="C357">
        <v>15</v>
      </c>
      <c r="D357" s="2">
        <v>1</v>
      </c>
      <c r="E357">
        <v>8</v>
      </c>
      <c r="F357">
        <v>24</v>
      </c>
      <c r="G357" s="4">
        <v>600</v>
      </c>
      <c r="H357">
        <v>551.65</v>
      </c>
      <c r="I357">
        <v>38484.017532400001</v>
      </c>
      <c r="J357">
        <v>21.232823986759552</v>
      </c>
      <c r="K357">
        <v>19.96272707534197</v>
      </c>
      <c r="L357">
        <v>14.931488868038771</v>
      </c>
      <c r="M357">
        <v>14.585775941858758</v>
      </c>
      <c r="N357">
        <v>25.981000000000002</v>
      </c>
      <c r="O357">
        <v>10.402413631921133</v>
      </c>
      <c r="P357">
        <v>0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/>
      </c>
      <c r="V357" s="37" t="str">
        <f t="shared" si="127"/>
        <v/>
      </c>
      <c r="W357" s="37" t="str">
        <f t="shared" si="128"/>
        <v/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471</v>
      </c>
      <c r="AP357" t="s">
        <v>2212</v>
      </c>
      <c r="AQ357">
        <v>5.6459346381549373</v>
      </c>
      <c r="AR357">
        <v>-1.0159002806202189</v>
      </c>
      <c r="AS357">
        <v>8.7646152451735801</v>
      </c>
      <c r="AT357">
        <v>-5.6459346381549373</v>
      </c>
      <c r="AU357">
        <v>1.0159002806202189</v>
      </c>
      <c r="AV357" t="s">
        <v>2738</v>
      </c>
    </row>
    <row r="358" spans="1:48" x14ac:dyDescent="0.25">
      <c r="A358">
        <v>3.6100000000000254E-9</v>
      </c>
      <c r="B358" t="s">
        <v>1163</v>
      </c>
      <c r="C358">
        <v>8</v>
      </c>
      <c r="D358" s="2">
        <v>1</v>
      </c>
      <c r="E358">
        <v>4</v>
      </c>
      <c r="F358">
        <v>13</v>
      </c>
      <c r="G358" s="4">
        <v>84</v>
      </c>
      <c r="H358">
        <v>81.37</v>
      </c>
      <c r="I358">
        <v>34919.40041088</v>
      </c>
      <c r="J358">
        <v>28.421236465246245</v>
      </c>
      <c r="K358">
        <v>25.872813990461051</v>
      </c>
      <c r="L358">
        <v>17.011668780794047</v>
      </c>
      <c r="M358">
        <v>15.993702058942269</v>
      </c>
      <c r="N358">
        <v>2.863</v>
      </c>
      <c r="O358">
        <v>13.611111111111111</v>
      </c>
      <c r="P358">
        <v>1.1883986727295071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 t="str">
        <f t="shared" si="128"/>
        <v/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 t="str">
        <f t="shared" si="114"/>
        <v xml:space="preserve"> 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 t="str">
        <f t="shared" si="133"/>
        <v xml:space="preserve"> </v>
      </c>
      <c r="AH358" t="str">
        <f t="shared" si="134"/>
        <v xml:space="preserve"> </v>
      </c>
      <c r="AI358" t="str">
        <f t="shared" si="118"/>
        <v xml:space="preserve"> 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1163</v>
      </c>
      <c r="AP358" t="s">
        <v>2355</v>
      </c>
      <c r="AQ358">
        <v>-26.297811576007902</v>
      </c>
      <c r="AR358">
        <v>-15.08892732365188</v>
      </c>
      <c r="AS358">
        <v>3.23214944082586</v>
      </c>
      <c r="AT358">
        <v>26.297811576007902</v>
      </c>
      <c r="AU358">
        <v>15.08892732365188</v>
      </c>
      <c r="AV358" t="s">
        <v>2739</v>
      </c>
    </row>
    <row r="359" spans="1:48" x14ac:dyDescent="0.25">
      <c r="A359">
        <v>3.6200000000000255E-9</v>
      </c>
      <c r="B359" t="s">
        <v>365</v>
      </c>
      <c r="C359">
        <v>8</v>
      </c>
      <c r="D359" s="2">
        <v>4</v>
      </c>
      <c r="E359">
        <v>13</v>
      </c>
      <c r="F359">
        <v>25</v>
      </c>
      <c r="G359" s="4">
        <v>30.5</v>
      </c>
      <c r="H359">
        <v>30.01</v>
      </c>
      <c r="I359">
        <v>28011.894736850001</v>
      </c>
      <c r="J359" t="s">
        <v>2161</v>
      </c>
      <c r="K359" t="s">
        <v>2161</v>
      </c>
      <c r="L359">
        <v>6.6166472903425619</v>
      </c>
      <c r="M359">
        <v>6.6724024592655802</v>
      </c>
      <c r="N359">
        <v>-0.63</v>
      </c>
      <c r="O359">
        <v>83.887468030690542</v>
      </c>
      <c r="P359">
        <v>0.19326891036321228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-0.55236441001943315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24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>
        <f t="shared" si="135"/>
        <v>83.887468034310544</v>
      </c>
      <c r="AL359" t="str">
        <f t="shared" si="136"/>
        <v xml:space="preserve"> </v>
      </c>
      <c r="AM359">
        <f t="shared" si="120"/>
        <v>13</v>
      </c>
      <c r="AN359" t="str">
        <f t="shared" si="121"/>
        <v xml:space="preserve"> </v>
      </c>
      <c r="AO359" t="s">
        <v>365</v>
      </c>
      <c r="AP359" t="s">
        <v>2240</v>
      </c>
      <c r="AQ359" t="e">
        <v>#VALUE!</v>
      </c>
      <c r="AR359">
        <v>55.236441001943312</v>
      </c>
      <c r="AS359">
        <v>1.6327890703098813</v>
      </c>
      <c r="AT359" t="e">
        <v>#VALUE!</v>
      </c>
      <c r="AU359">
        <v>-55.236441001943312</v>
      </c>
      <c r="AV359" t="s">
        <v>2740</v>
      </c>
    </row>
    <row r="360" spans="1:48" x14ac:dyDescent="0.25">
      <c r="A360">
        <v>3.6300000000000257E-9</v>
      </c>
      <c r="B360" t="s">
        <v>1164</v>
      </c>
      <c r="C360">
        <v>11</v>
      </c>
      <c r="D360" s="2">
        <v>0</v>
      </c>
      <c r="E360">
        <v>4</v>
      </c>
      <c r="F360">
        <v>15</v>
      </c>
      <c r="G360" s="4">
        <v>430</v>
      </c>
      <c r="H360">
        <v>361.56</v>
      </c>
      <c r="I360">
        <v>21759.86382432</v>
      </c>
      <c r="J360" t="s">
        <v>2161</v>
      </c>
      <c r="K360" t="s">
        <v>2161</v>
      </c>
      <c r="L360" t="s">
        <v>2161</v>
      </c>
      <c r="M360" t="s">
        <v>2161</v>
      </c>
      <c r="N360">
        <v>4.2510000000000003</v>
      </c>
      <c r="O360">
        <v>21.805157593123212</v>
      </c>
      <c r="P360">
        <v>0</v>
      </c>
      <c r="Q360" s="36" t="str">
        <f t="shared" si="122"/>
        <v xml:space="preserve"> </v>
      </c>
      <c r="R360" t="str">
        <f t="shared" si="123"/>
        <v xml:space="preserve"> </v>
      </c>
      <c r="S360" s="37">
        <f t="shared" si="124"/>
        <v>0.18929085438782725</v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 xml:space="preserve"> </v>
      </c>
      <c r="X360" s="37" t="str">
        <f t="shared" si="129"/>
        <v xml:space="preserve"> 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 t="str">
        <f t="shared" si="131"/>
        <v xml:space="preserve"> </v>
      </c>
      <c r="AC360">
        <f t="shared" si="115"/>
        <v>76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1164</v>
      </c>
      <c r="AP360" t="s">
        <v>2261</v>
      </c>
      <c r="AQ360" t="e">
        <v>#VALUE!</v>
      </c>
      <c r="AR360" t="e">
        <v>#VALUE!</v>
      </c>
      <c r="AS360">
        <v>18.929085075782726</v>
      </c>
      <c r="AT360" t="e">
        <v>#VALUE!</v>
      </c>
      <c r="AU360" t="e">
        <v>#VALUE!</v>
      </c>
      <c r="AV360" t="s">
        <v>2741</v>
      </c>
    </row>
    <row r="361" spans="1:48" x14ac:dyDescent="0.25">
      <c r="A361">
        <v>3.6400000000000259E-9</v>
      </c>
      <c r="B361" t="s">
        <v>446</v>
      </c>
      <c r="C361">
        <v>4</v>
      </c>
      <c r="D361" s="2">
        <v>5</v>
      </c>
      <c r="E361">
        <v>13</v>
      </c>
      <c r="F361">
        <v>22</v>
      </c>
      <c r="G361" s="4">
        <v>98</v>
      </c>
      <c r="H361">
        <v>103.63</v>
      </c>
      <c r="I361">
        <v>37344.113846840002</v>
      </c>
      <c r="J361">
        <v>34.612558450233799</v>
      </c>
      <c r="K361">
        <v>32.243310516490354</v>
      </c>
      <c r="L361">
        <v>22.657081707317072</v>
      </c>
      <c r="M361">
        <v>21.042136242423695</v>
      </c>
      <c r="N361">
        <v>2.9940000000000002</v>
      </c>
      <c r="O361">
        <v>-0.19999999999999277</v>
      </c>
      <c r="P361">
        <v>2.3979542603493198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446</v>
      </c>
      <c r="AP361" t="s">
        <v>2334</v>
      </c>
      <c r="AQ361">
        <v>-53.810703860709495</v>
      </c>
      <c r="AR361">
        <v>-53.281801073118729</v>
      </c>
      <c r="AS361">
        <v>-5.4327897327028811</v>
      </c>
      <c r="AT361">
        <v>53.810703860709495</v>
      </c>
      <c r="AU361">
        <v>53.281801073118729</v>
      </c>
      <c r="AV361" t="s">
        <v>2742</v>
      </c>
    </row>
    <row r="362" spans="1:48" x14ac:dyDescent="0.25">
      <c r="A362">
        <v>3.6500000000000261E-9</v>
      </c>
      <c r="B362" t="s">
        <v>447</v>
      </c>
      <c r="C362">
        <v>0</v>
      </c>
      <c r="D362" s="2">
        <v>0</v>
      </c>
      <c r="E362">
        <v>14</v>
      </c>
      <c r="F362">
        <v>14</v>
      </c>
      <c r="G362" s="4">
        <v>19</v>
      </c>
      <c r="H362">
        <v>17.27</v>
      </c>
      <c r="I362">
        <v>7385.16263936</v>
      </c>
      <c r="J362">
        <v>12.916978309648467</v>
      </c>
      <c r="K362">
        <v>13.481654957064794</v>
      </c>
      <c r="L362" t="s">
        <v>2161</v>
      </c>
      <c r="M362" t="s">
        <v>2161</v>
      </c>
      <c r="N362">
        <v>1.337</v>
      </c>
      <c r="O362">
        <v>5.2755905511810983</v>
      </c>
      <c r="P362">
        <v>4.2096120440069491</v>
      </c>
      <c r="Q362" s="36" t="str">
        <f t="shared" si="122"/>
        <v xml:space="preserve"> </v>
      </c>
      <c r="R362" t="str">
        <f t="shared" si="123"/>
        <v xml:space="preserve"> </v>
      </c>
      <c r="S362" s="37" t="str">
        <f t="shared" si="124"/>
        <v/>
      </c>
      <c r="T362" s="37" t="str">
        <f t="shared" si="125"/>
        <v/>
      </c>
      <c r="U362" s="37" t="str">
        <f t="shared" si="126"/>
        <v/>
      </c>
      <c r="V362" s="37">
        <f t="shared" si="127"/>
        <v>-0.42599749497941897</v>
      </c>
      <c r="W362" s="37" t="str">
        <f t="shared" si="128"/>
        <v xml:space="preserve"> </v>
      </c>
      <c r="X362" s="37" t="str">
        <f t="shared" si="129"/>
        <v xml:space="preserve"> 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66</v>
      </c>
      <c r="AA362" t="str">
        <f t="shared" ref="AA362:AA425" si="138">IF(ISERROR((RANK(W362,W$7:W$391,0)))=TRUE," ",((RANK(W362,W$7:W$391,0))))</f>
        <v xml:space="preserve"> </v>
      </c>
      <c r="AB362" s="1" t="str">
        <f t="shared" si="131"/>
        <v xml:space="preserve"> </v>
      </c>
      <c r="AC362" t="str">
        <f t="shared" ref="AC362:AC425" si="139">IF(ISERROR((RANK(S362,S$7:S$391,0)))=TRUE," ",((RANK(S362,S$7:S$391,0))))</f>
        <v xml:space="preserve"> 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4.2096120476569494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16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447</v>
      </c>
      <c r="AP362" t="s">
        <v>2167</v>
      </c>
      <c r="AQ362">
        <v>42.5997494979419</v>
      </c>
      <c r="AR362" t="e">
        <v>#VALUE!</v>
      </c>
      <c r="AS362">
        <v>10.017371163867983</v>
      </c>
      <c r="AT362">
        <v>-42.5997494979419</v>
      </c>
      <c r="AU362" t="e">
        <v>#VALUE!</v>
      </c>
      <c r="AV362" t="s">
        <v>2743</v>
      </c>
    </row>
    <row r="363" spans="1:48" x14ac:dyDescent="0.25">
      <c r="A363">
        <v>3.6600000000000262E-9</v>
      </c>
      <c r="B363" t="s">
        <v>423</v>
      </c>
      <c r="C363">
        <v>5</v>
      </c>
      <c r="D363" s="2">
        <v>2</v>
      </c>
      <c r="E363">
        <v>12</v>
      </c>
      <c r="F363">
        <v>19</v>
      </c>
      <c r="G363" s="4">
        <v>98</v>
      </c>
      <c r="H363">
        <v>87.37</v>
      </c>
      <c r="I363">
        <v>30331.054405890005</v>
      </c>
      <c r="J363">
        <v>14.879087193460492</v>
      </c>
      <c r="K363">
        <v>12.345626677970893</v>
      </c>
      <c r="L363">
        <v>10.047288068550172</v>
      </c>
      <c r="M363">
        <v>8.3834241648064012</v>
      </c>
      <c r="N363">
        <v>5.8719999999999999</v>
      </c>
      <c r="O363">
        <v>57.005347593582876</v>
      </c>
      <c r="P363">
        <v>2.1895387432757238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-0.33880563110596407</v>
      </c>
      <c r="W363" s="37" t="str">
        <f t="shared" si="128"/>
        <v/>
      </c>
      <c r="X363" s="37">
        <f t="shared" si="129"/>
        <v>-0.32027150233100654</v>
      </c>
      <c r="Y363" t="str">
        <f t="shared" si="137"/>
        <v xml:space="preserve"> </v>
      </c>
      <c r="Z363" s="1">
        <f t="shared" si="130"/>
        <v>94</v>
      </c>
      <c r="AA363" t="str">
        <f t="shared" si="138"/>
        <v xml:space="preserve"> </v>
      </c>
      <c r="AB363" s="1">
        <f t="shared" si="131"/>
        <v>82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 t="str">
        <f t="shared" si="133"/>
        <v xml:space="preserve"> </v>
      </c>
      <c r="AH363" t="str">
        <f t="shared" si="134"/>
        <v xml:space="preserve"> </v>
      </c>
      <c r="AI363" t="str">
        <f t="shared" si="142"/>
        <v xml:space="preserve"> 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423</v>
      </c>
      <c r="AP363" t="s">
        <v>2462</v>
      </c>
      <c r="AQ363">
        <v>33.880563110596405</v>
      </c>
      <c r="AR363">
        <v>32.027150233100656</v>
      </c>
      <c r="AS363">
        <v>12.16664759070618</v>
      </c>
      <c r="AT363">
        <v>-33.880563110596405</v>
      </c>
      <c r="AU363">
        <v>-32.027150233100656</v>
      </c>
      <c r="AV363" t="s">
        <v>2744</v>
      </c>
    </row>
    <row r="364" spans="1:48" x14ac:dyDescent="0.25">
      <c r="A364">
        <v>3.6700000000000264E-9</v>
      </c>
      <c r="B364" t="s">
        <v>1165</v>
      </c>
      <c r="C364">
        <v>11</v>
      </c>
      <c r="D364" s="2">
        <v>1</v>
      </c>
      <c r="E364">
        <v>9</v>
      </c>
      <c r="F364">
        <v>21</v>
      </c>
      <c r="G364" s="4">
        <v>37</v>
      </c>
      <c r="H364">
        <v>33.68</v>
      </c>
      <c r="I364">
        <v>18151.28967672</v>
      </c>
      <c r="J364" t="s">
        <v>2161</v>
      </c>
      <c r="K364" t="s">
        <v>2161</v>
      </c>
      <c r="L364">
        <v>25.718395789473682</v>
      </c>
      <c r="M364">
        <v>22.520009254112964</v>
      </c>
      <c r="N364">
        <v>0.68500000000000005</v>
      </c>
      <c r="O364">
        <v>-10.574412532637071</v>
      </c>
      <c r="P364">
        <v>3.5629453681710213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 xml:space="preserve"> </v>
      </c>
      <c r="V364" s="37" t="str">
        <f t="shared" si="127"/>
        <v xml:space="preserve"> </v>
      </c>
      <c r="W364" s="37" t="str">
        <f t="shared" si="128"/>
        <v/>
      </c>
      <c r="X364" s="37" t="str">
        <f t="shared" si="129"/>
        <v/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3.5629453718410211</v>
      </c>
      <c r="AH364" t="str">
        <f t="shared" si="134"/>
        <v xml:space="preserve"> </v>
      </c>
      <c r="AI364">
        <f t="shared" si="142"/>
        <v>37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1165</v>
      </c>
      <c r="AP364" t="s">
        <v>2745</v>
      </c>
      <c r="AQ364" t="e">
        <v>#VALUE!</v>
      </c>
      <c r="AR364">
        <v>-73.992488452240664</v>
      </c>
      <c r="AS364">
        <v>9.8574821852731596</v>
      </c>
      <c r="AT364" t="e">
        <v>#VALUE!</v>
      </c>
      <c r="AU364">
        <v>73.992488452240664</v>
      </c>
      <c r="AV364" t="s">
        <v>2746</v>
      </c>
    </row>
    <row r="365" spans="1:48" x14ac:dyDescent="0.25">
      <c r="A365">
        <v>3.6800000000000266E-9</v>
      </c>
      <c r="B365" t="s">
        <v>377</v>
      </c>
      <c r="C365">
        <v>12</v>
      </c>
      <c r="D365" s="2">
        <v>1</v>
      </c>
      <c r="E365">
        <v>7</v>
      </c>
      <c r="F365">
        <v>20</v>
      </c>
      <c r="G365" s="4">
        <v>67</v>
      </c>
      <c r="H365">
        <v>59.62</v>
      </c>
      <c r="I365">
        <v>30136.700071719999</v>
      </c>
      <c r="J365">
        <v>17.186509080426635</v>
      </c>
      <c r="K365">
        <v>17.14203565267395</v>
      </c>
      <c r="L365">
        <v>11.730749311622255</v>
      </c>
      <c r="M365">
        <v>11.722731829573936</v>
      </c>
      <c r="N365">
        <v>3.4689999999999999</v>
      </c>
      <c r="O365">
        <v>1.1370262390670467</v>
      </c>
      <c r="P365">
        <v>3.4267024488426707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>
        <f t="shared" si="127"/>
        <v>-0.23626880619943313</v>
      </c>
      <c r="W365" s="37" t="str">
        <f t="shared" si="128"/>
        <v/>
      </c>
      <c r="X365" s="37">
        <f t="shared" si="129"/>
        <v>-0.20638041313060651</v>
      </c>
      <c r="Y365" t="str">
        <f t="shared" si="137"/>
        <v xml:space="preserve"> </v>
      </c>
      <c r="Z365" s="1">
        <f t="shared" si="130"/>
        <v>132</v>
      </c>
      <c r="AA365" t="str">
        <f t="shared" si="138"/>
        <v xml:space="preserve"> </v>
      </c>
      <c r="AB365" s="1">
        <f t="shared" si="131"/>
        <v>121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3.4267024525226706</v>
      </c>
      <c r="AH365" t="str">
        <f t="shared" si="134"/>
        <v xml:space="preserve"> </v>
      </c>
      <c r="AI365">
        <f t="shared" si="142"/>
        <v>49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377</v>
      </c>
      <c r="AP365" t="s">
        <v>2337</v>
      </c>
      <c r="AQ365">
        <v>23.626880619943314</v>
      </c>
      <c r="AR365">
        <v>20.638041313060651</v>
      </c>
      <c r="AS365">
        <v>12.378396511237844</v>
      </c>
      <c r="AT365">
        <v>-23.626880619943314</v>
      </c>
      <c r="AU365">
        <v>-20.638041313060651</v>
      </c>
      <c r="AV365" t="s">
        <v>2747</v>
      </c>
    </row>
    <row r="366" spans="1:48" x14ac:dyDescent="0.25">
      <c r="A366">
        <v>3.6900000000000268E-9</v>
      </c>
      <c r="B366" t="s">
        <v>835</v>
      </c>
      <c r="C366">
        <v>12</v>
      </c>
      <c r="D366" s="2">
        <v>1</v>
      </c>
      <c r="E366">
        <v>9</v>
      </c>
      <c r="F366">
        <v>22</v>
      </c>
      <c r="G366" s="4">
        <v>155</v>
      </c>
      <c r="H366">
        <v>146.78</v>
      </c>
      <c r="I366">
        <v>202795.83692992001</v>
      </c>
      <c r="J366">
        <v>24.121610517666394</v>
      </c>
      <c r="K366">
        <v>22.300212701306595</v>
      </c>
      <c r="L366">
        <v>16.78713213276243</v>
      </c>
      <c r="M366">
        <v>15.604823202296702</v>
      </c>
      <c r="N366">
        <v>6.085</v>
      </c>
      <c r="O366">
        <v>10.235507246376802</v>
      </c>
      <c r="P366">
        <v>2.8825453058999861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 t="str">
        <f t="shared" si="129"/>
        <v/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 t="str">
        <f t="shared" si="131"/>
        <v xml:space="preserve"> 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835</v>
      </c>
      <c r="AP366" t="s">
        <v>2163</v>
      </c>
      <c r="AQ366">
        <v>-7.1912062585798298</v>
      </c>
      <c r="AR366">
        <v>-13.569871062929128</v>
      </c>
      <c r="AS366">
        <v>5.6002180133533086</v>
      </c>
      <c r="AT366">
        <v>7.1912062585798298</v>
      </c>
      <c r="AU366">
        <v>13.569871062929128</v>
      </c>
      <c r="AV366" t="s">
        <v>2748</v>
      </c>
    </row>
    <row r="367" spans="1:48" x14ac:dyDescent="0.25">
      <c r="A367">
        <v>3.7000000000000269E-9</v>
      </c>
      <c r="B367" t="s">
        <v>235</v>
      </c>
      <c r="C367">
        <v>8</v>
      </c>
      <c r="D367" s="2">
        <v>0</v>
      </c>
      <c r="E367">
        <v>17</v>
      </c>
      <c r="F367">
        <v>25</v>
      </c>
      <c r="G367" s="4">
        <v>42</v>
      </c>
      <c r="H367">
        <v>39.61</v>
      </c>
      <c r="I367">
        <v>221724.65407187</v>
      </c>
      <c r="J367">
        <v>10.462229265715795</v>
      </c>
      <c r="K367">
        <v>11.47783251231527</v>
      </c>
      <c r="L367">
        <v>9.5430518637936981</v>
      </c>
      <c r="M367">
        <v>10.363505643016552</v>
      </c>
      <c r="N367">
        <v>3.786</v>
      </c>
      <c r="O367">
        <v>70.540540540540533</v>
      </c>
      <c r="P367">
        <v>3.9636455440545317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>
        <f t="shared" si="127"/>
        <v>-0.53508121925584196</v>
      </c>
      <c r="W367" s="37" t="str">
        <f t="shared" si="128"/>
        <v/>
      </c>
      <c r="X367" s="37">
        <f t="shared" si="129"/>
        <v>-0.35438456006270258</v>
      </c>
      <c r="Y367" t="str">
        <f t="shared" si="137"/>
        <v xml:space="preserve"> </v>
      </c>
      <c r="Z367" s="1">
        <f t="shared" si="130"/>
        <v>37</v>
      </c>
      <c r="AA367" t="str">
        <f t="shared" si="138"/>
        <v xml:space="preserve"> </v>
      </c>
      <c r="AB367" s="1">
        <f t="shared" si="131"/>
        <v>69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3.9636455477545316</v>
      </c>
      <c r="AH367" t="str">
        <f t="shared" si="134"/>
        <v xml:space="preserve"> </v>
      </c>
      <c r="AI367">
        <f t="shared" si="142"/>
        <v>25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235</v>
      </c>
      <c r="AP367" t="s">
        <v>2322</v>
      </c>
      <c r="AQ367">
        <v>53.508121925584199</v>
      </c>
      <c r="AR367">
        <v>35.438456006270258</v>
      </c>
      <c r="AS367">
        <v>6.0338298409492674</v>
      </c>
      <c r="AT367">
        <v>-53.508121925584199</v>
      </c>
      <c r="AU367">
        <v>-35.438456006270258</v>
      </c>
      <c r="AV367" t="s">
        <v>2749</v>
      </c>
    </row>
    <row r="368" spans="1:48" x14ac:dyDescent="0.25">
      <c r="A368">
        <v>3.7100000000000271E-9</v>
      </c>
      <c r="B368" t="s">
        <v>836</v>
      </c>
      <c r="C368">
        <v>2</v>
      </c>
      <c r="D368" s="2">
        <v>1</v>
      </c>
      <c r="E368">
        <v>9</v>
      </c>
      <c r="F368">
        <v>12</v>
      </c>
      <c r="G368" s="4">
        <v>66</v>
      </c>
      <c r="H368">
        <v>61.74</v>
      </c>
      <c r="I368">
        <v>16794.04748994</v>
      </c>
      <c r="J368">
        <v>9.9564586357039175</v>
      </c>
      <c r="K368">
        <v>9.0065645514223185</v>
      </c>
      <c r="L368" t="s">
        <v>2161</v>
      </c>
      <c r="M368" t="s">
        <v>2161</v>
      </c>
      <c r="N368">
        <v>6.2010000000000005</v>
      </c>
      <c r="O368">
        <v>25.526315789473685</v>
      </c>
      <c r="P368">
        <v>3.8662131519274374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-0.5575565692667499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29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3.8662131556374373</v>
      </c>
      <c r="AH368" t="str">
        <f t="shared" si="134"/>
        <v xml:space="preserve"> </v>
      </c>
      <c r="AI368">
        <f t="shared" si="142"/>
        <v>28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836</v>
      </c>
      <c r="AP368" t="s">
        <v>2341</v>
      </c>
      <c r="AQ368">
        <v>55.755656926674988</v>
      </c>
      <c r="AR368" t="e">
        <v>#VALUE!</v>
      </c>
      <c r="AS368">
        <v>6.8999028182701538</v>
      </c>
      <c r="AT368">
        <v>-55.755656926674988</v>
      </c>
      <c r="AU368" t="e">
        <v>#VALUE!</v>
      </c>
      <c r="AV368" t="s">
        <v>2750</v>
      </c>
    </row>
    <row r="369" spans="1:48" x14ac:dyDescent="0.25">
      <c r="A369">
        <v>3.7200000000000273E-9</v>
      </c>
      <c r="B369" t="s">
        <v>236</v>
      </c>
      <c r="C369">
        <v>12</v>
      </c>
      <c r="D369" s="2">
        <v>2</v>
      </c>
      <c r="E369">
        <v>11</v>
      </c>
      <c r="F369">
        <v>25</v>
      </c>
      <c r="G369" s="4">
        <v>147</v>
      </c>
      <c r="H369">
        <v>133.12</v>
      </c>
      <c r="I369">
        <v>325908.74847232003</v>
      </c>
      <c r="J369">
        <v>23.63636363636364</v>
      </c>
      <c r="K369">
        <v>22.365591397849464</v>
      </c>
      <c r="L369">
        <v>16.691178005217935</v>
      </c>
      <c r="M369">
        <v>16.048482250108723</v>
      </c>
      <c r="N369">
        <v>5.6319999999999997</v>
      </c>
      <c r="O369">
        <v>9.9999999999999911</v>
      </c>
      <c r="P369">
        <v>2.4196213942307692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 t="str">
        <f t="shared" si="133"/>
        <v xml:space="preserve"> </v>
      </c>
      <c r="AH369" t="str">
        <f t="shared" si="134"/>
        <v xml:space="preserve"> </v>
      </c>
      <c r="AI369" t="str">
        <f t="shared" si="142"/>
        <v xml:space="preserve"> 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236</v>
      </c>
      <c r="AP369" t="s">
        <v>2454</v>
      </c>
      <c r="AQ369">
        <v>-5.0348743460832956</v>
      </c>
      <c r="AR369">
        <v>-12.92071325521067</v>
      </c>
      <c r="AS369">
        <v>10.426682692307686</v>
      </c>
      <c r="AT369">
        <v>5.0348743460832956</v>
      </c>
      <c r="AU369">
        <v>12.92071325521067</v>
      </c>
      <c r="AV369" t="s">
        <v>2751</v>
      </c>
    </row>
    <row r="370" spans="1:48" x14ac:dyDescent="0.25">
      <c r="A370">
        <v>3.7300000000000274E-9</v>
      </c>
      <c r="B370" t="s">
        <v>376</v>
      </c>
      <c r="C370">
        <v>8</v>
      </c>
      <c r="D370" s="2">
        <v>4</v>
      </c>
      <c r="E370">
        <v>6</v>
      </c>
      <c r="F370">
        <v>18</v>
      </c>
      <c r="G370" s="4">
        <v>99</v>
      </c>
      <c r="H370">
        <v>94.95</v>
      </c>
      <c r="I370">
        <v>55574.235000000001</v>
      </c>
      <c r="J370">
        <v>17.593107281823237</v>
      </c>
      <c r="K370">
        <v>16.475793857365957</v>
      </c>
      <c r="L370" t="s">
        <v>2161</v>
      </c>
      <c r="M370" t="s">
        <v>2161</v>
      </c>
      <c r="N370">
        <v>5.3970000000000002</v>
      </c>
      <c r="O370">
        <v>-27.760674608486148</v>
      </c>
      <c r="P370">
        <v>3.7072143233280674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-0.21820046385622582</v>
      </c>
      <c r="W370" s="37" t="str">
        <f t="shared" si="128"/>
        <v xml:space="preserve"> </v>
      </c>
      <c r="X370" s="37" t="str">
        <f t="shared" si="129"/>
        <v xml:space="preserve"> </v>
      </c>
      <c r="Y370" t="str">
        <f t="shared" si="137"/>
        <v xml:space="preserve"> </v>
      </c>
      <c r="Z370" s="1">
        <f t="shared" si="130"/>
        <v>137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3.7072143270580673</v>
      </c>
      <c r="AH370" t="str">
        <f t="shared" si="134"/>
        <v xml:space="preserve"> </v>
      </c>
      <c r="AI370">
        <f t="shared" si="142"/>
        <v>32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376</v>
      </c>
      <c r="AP370" t="s">
        <v>2171</v>
      </c>
      <c r="AQ370">
        <v>21.820046385622582</v>
      </c>
      <c r="AR370" t="e">
        <v>#VALUE!</v>
      </c>
      <c r="AS370">
        <v>4.2654028436018843</v>
      </c>
      <c r="AT370">
        <v>-21.820046385622582</v>
      </c>
      <c r="AU370" t="e">
        <v>#VALUE!</v>
      </c>
      <c r="AV370" t="s">
        <v>2752</v>
      </c>
    </row>
    <row r="371" spans="1:48" x14ac:dyDescent="0.25">
      <c r="A371">
        <v>3.7400000000000272E-9</v>
      </c>
      <c r="B371" t="s">
        <v>369</v>
      </c>
      <c r="C371">
        <v>15</v>
      </c>
      <c r="D371" s="2">
        <v>1</v>
      </c>
      <c r="E371">
        <v>5</v>
      </c>
      <c r="F371">
        <v>21</v>
      </c>
      <c r="G371" s="4">
        <v>365</v>
      </c>
      <c r="H371">
        <v>289.29000000000002</v>
      </c>
      <c r="I371">
        <v>37334.594329050007</v>
      </c>
      <c r="J371">
        <v>19.480808080808082</v>
      </c>
      <c r="K371">
        <v>17.029079350129503</v>
      </c>
      <c r="L371">
        <v>14.132732485755788</v>
      </c>
      <c r="M371">
        <v>12.682988067520373</v>
      </c>
      <c r="N371">
        <v>14.85</v>
      </c>
      <c r="O371">
        <v>37.627432808155689</v>
      </c>
      <c r="P371">
        <v>1.2907463099312106</v>
      </c>
      <c r="Q371" s="36" t="str">
        <f t="shared" si="122"/>
        <v xml:space="preserve"> </v>
      </c>
      <c r="R371" t="str">
        <f t="shared" si="123"/>
        <v xml:space="preserve"> </v>
      </c>
      <c r="S371" s="37">
        <f t="shared" si="124"/>
        <v>0.26170970680612726</v>
      </c>
      <c r="T371" s="37" t="str">
        <f t="shared" si="125"/>
        <v/>
      </c>
      <c r="U371" s="37" t="str">
        <f t="shared" si="126"/>
        <v/>
      </c>
      <c r="V371" s="37">
        <f t="shared" si="127"/>
        <v>-0.13431513391514438</v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>
        <f t="shared" si="130"/>
        <v>163</v>
      </c>
      <c r="AA371" t="str">
        <f t="shared" si="138"/>
        <v xml:space="preserve"> </v>
      </c>
      <c r="AB371" s="1" t="str">
        <f t="shared" si="131"/>
        <v xml:space="preserve"> </v>
      </c>
      <c r="AC371">
        <f t="shared" si="139"/>
        <v>20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 t="str">
        <f t="shared" si="133"/>
        <v xml:space="preserve"> </v>
      </c>
      <c r="AH371" t="str">
        <f t="shared" si="134"/>
        <v xml:space="preserve"> </v>
      </c>
      <c r="AI371" t="str">
        <f t="shared" si="142"/>
        <v xml:space="preserve"> 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369</v>
      </c>
      <c r="AP371" t="s">
        <v>2507</v>
      </c>
      <c r="AQ371">
        <v>13.431513391514438</v>
      </c>
      <c r="AR371">
        <v>4.3879208502999312</v>
      </c>
      <c r="AS371">
        <v>26.17097030661273</v>
      </c>
      <c r="AT371">
        <v>-13.431513391514438</v>
      </c>
      <c r="AU371">
        <v>-4.3879208502999312</v>
      </c>
      <c r="AV371" t="s">
        <v>2753</v>
      </c>
    </row>
    <row r="372" spans="1:48" x14ac:dyDescent="0.25">
      <c r="A372">
        <v>3.750000000000027E-9</v>
      </c>
      <c r="B372" t="s">
        <v>372</v>
      </c>
      <c r="C372">
        <v>10</v>
      </c>
      <c r="D372" s="2">
        <v>0</v>
      </c>
      <c r="E372">
        <v>5</v>
      </c>
      <c r="F372">
        <v>15</v>
      </c>
      <c r="G372" s="4">
        <v>70</v>
      </c>
      <c r="H372">
        <v>54.39</v>
      </c>
      <c r="I372">
        <v>14302.727321189999</v>
      </c>
      <c r="J372">
        <v>7.075582151684662</v>
      </c>
      <c r="K372">
        <v>6.2295269728553428</v>
      </c>
      <c r="L372">
        <v>5.225035903677302</v>
      </c>
      <c r="M372">
        <v>4.635118994370325</v>
      </c>
      <c r="N372">
        <v>7.6870000000000003</v>
      </c>
      <c r="O372">
        <v>62.86016949152544</v>
      </c>
      <c r="P372">
        <v>1.0351167494024638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0.287001290751287</v>
      </c>
      <c r="T372" s="37" t="str">
        <f t="shared" si="125"/>
        <v/>
      </c>
      <c r="U372" s="37" t="str">
        <f t="shared" si="126"/>
        <v/>
      </c>
      <c r="V372" s="37">
        <f t="shared" si="127"/>
        <v>-0.68557647290371282</v>
      </c>
      <c r="W372" s="37" t="str">
        <f t="shared" si="128"/>
        <v/>
      </c>
      <c r="X372" s="37">
        <f t="shared" si="129"/>
        <v>-0.64651100069577061</v>
      </c>
      <c r="Y372" t="str">
        <f t="shared" si="137"/>
        <v xml:space="preserve"> </v>
      </c>
      <c r="Z372" s="1">
        <f t="shared" si="130"/>
        <v>4</v>
      </c>
      <c r="AA372" t="str">
        <f t="shared" si="138"/>
        <v xml:space="preserve"> </v>
      </c>
      <c r="AB372" s="1">
        <f t="shared" si="131"/>
        <v>6</v>
      </c>
      <c r="AC372">
        <f t="shared" si="139"/>
        <v>12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 t="str">
        <f t="shared" si="133"/>
        <v xml:space="preserve"> </v>
      </c>
      <c r="AH372" t="str">
        <f t="shared" si="134"/>
        <v xml:space="preserve"> </v>
      </c>
      <c r="AI372" t="str">
        <f t="shared" si="142"/>
        <v xml:space="preserve"> 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372</v>
      </c>
      <c r="AP372" t="s">
        <v>2497</v>
      </c>
      <c r="AQ372">
        <v>68.557647290371278</v>
      </c>
      <c r="AR372">
        <v>64.651100069577055</v>
      </c>
      <c r="AS372">
        <v>28.700128700128701</v>
      </c>
      <c r="AT372">
        <v>-68.557647290371278</v>
      </c>
      <c r="AU372">
        <v>-64.651100069577055</v>
      </c>
      <c r="AV372" t="s">
        <v>2754</v>
      </c>
    </row>
    <row r="373" spans="1:48" x14ac:dyDescent="0.25">
      <c r="A373">
        <v>3.7600000000000267E-9</v>
      </c>
      <c r="B373" t="s">
        <v>445</v>
      </c>
      <c r="C373">
        <v>2</v>
      </c>
      <c r="D373" s="2">
        <v>1</v>
      </c>
      <c r="E373">
        <v>10</v>
      </c>
      <c r="F373">
        <v>13</v>
      </c>
      <c r="G373" s="4">
        <v>147.5</v>
      </c>
      <c r="H373">
        <v>135.32</v>
      </c>
      <c r="I373">
        <v>12854.59701112</v>
      </c>
      <c r="J373">
        <v>18.07399492453586</v>
      </c>
      <c r="K373">
        <v>16.088455593865177</v>
      </c>
      <c r="L373">
        <v>9.8465246900754906</v>
      </c>
      <c r="M373">
        <v>9.1962464424320842</v>
      </c>
      <c r="N373">
        <v>7.4870000000000001</v>
      </c>
      <c r="O373">
        <v>29.532871972318336</v>
      </c>
      <c r="P373">
        <v>2.9655631096659771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-0.19683085984099691</v>
      </c>
      <c r="W373" s="37" t="str">
        <f t="shared" si="128"/>
        <v/>
      </c>
      <c r="X373" s="37">
        <f t="shared" si="129"/>
        <v>-0.33385373354668213</v>
      </c>
      <c r="Y373" t="str">
        <f t="shared" si="137"/>
        <v xml:space="preserve"> </v>
      </c>
      <c r="Z373" s="1">
        <f t="shared" si="130"/>
        <v>146</v>
      </c>
      <c r="AA373" t="str">
        <f t="shared" si="138"/>
        <v xml:space="preserve"> </v>
      </c>
      <c r="AB373" s="1">
        <f t="shared" si="131"/>
        <v>77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 t="str">
        <f t="shared" si="133"/>
        <v xml:space="preserve"> </v>
      </c>
      <c r="AH373" t="str">
        <f t="shared" si="134"/>
        <v xml:space="preserve"> </v>
      </c>
      <c r="AI373" t="str">
        <f t="shared" si="142"/>
        <v xml:space="preserve"> 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445</v>
      </c>
      <c r="AP373" t="s">
        <v>2249</v>
      </c>
      <c r="AQ373">
        <v>19.683085984099691</v>
      </c>
      <c r="AR373">
        <v>33.385373354668211</v>
      </c>
      <c r="AS373">
        <v>9.0008867868755615</v>
      </c>
      <c r="AT373">
        <v>-19.683085984099691</v>
      </c>
      <c r="AU373">
        <v>-33.385373354668211</v>
      </c>
      <c r="AV373" t="s">
        <v>2755</v>
      </c>
    </row>
    <row r="374" spans="1:48" x14ac:dyDescent="0.25">
      <c r="A374">
        <v>3.7700000000000265E-9</v>
      </c>
      <c r="B374" t="s">
        <v>301</v>
      </c>
      <c r="C374">
        <v>7</v>
      </c>
      <c r="D374" s="2">
        <v>1</v>
      </c>
      <c r="E374">
        <v>7</v>
      </c>
      <c r="F374">
        <v>15</v>
      </c>
      <c r="G374" s="4">
        <v>153</v>
      </c>
      <c r="H374">
        <v>153.19999999999999</v>
      </c>
      <c r="I374">
        <v>17172.368009999998</v>
      </c>
      <c r="J374">
        <v>16.109358569926393</v>
      </c>
      <c r="K374">
        <v>25.318129234837215</v>
      </c>
      <c r="L374">
        <v>12.708676836458983</v>
      </c>
      <c r="M374">
        <v>19.53992813997084</v>
      </c>
      <c r="N374">
        <v>9.51</v>
      </c>
      <c r="O374">
        <v>14.578313253012034</v>
      </c>
      <c r="P374">
        <v>0.18276762402088775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>
        <f t="shared" si="127"/>
        <v>-0.28413503903575377</v>
      </c>
      <c r="W374" s="37" t="str">
        <f t="shared" si="128"/>
        <v/>
      </c>
      <c r="X374" s="37">
        <f t="shared" si="129"/>
        <v>-0.14022074867675882</v>
      </c>
      <c r="Y374" t="str">
        <f t="shared" si="137"/>
        <v xml:space="preserve"> </v>
      </c>
      <c r="Z374" s="1">
        <f t="shared" si="130"/>
        <v>114</v>
      </c>
      <c r="AA374" t="str">
        <f t="shared" si="138"/>
        <v xml:space="preserve"> </v>
      </c>
      <c r="AB374" s="1">
        <f t="shared" si="131"/>
        <v>144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 t="str">
        <f t="shared" si="133"/>
        <v xml:space="preserve"> </v>
      </c>
      <c r="AH374" t="str">
        <f t="shared" si="134"/>
        <v xml:space="preserve"> </v>
      </c>
      <c r="AI374" t="str">
        <f t="shared" si="142"/>
        <v xml:space="preserve"> 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301</v>
      </c>
      <c r="AP374" t="s">
        <v>2317</v>
      </c>
      <c r="AQ374">
        <v>28.413503903575375</v>
      </c>
      <c r="AR374">
        <v>14.022074867675883</v>
      </c>
      <c r="AS374">
        <v>-0.13054830287205776</v>
      </c>
      <c r="AT374">
        <v>-28.413503903575375</v>
      </c>
      <c r="AU374">
        <v>-14.022074867675883</v>
      </c>
      <c r="AV374" t="s">
        <v>2756</v>
      </c>
    </row>
    <row r="375" spans="1:48" x14ac:dyDescent="0.25">
      <c r="A375">
        <v>3.7800000000000262E-9</v>
      </c>
      <c r="B375" t="s">
        <v>519</v>
      </c>
      <c r="C375">
        <v>15</v>
      </c>
      <c r="D375" s="2">
        <v>1</v>
      </c>
      <c r="E375">
        <v>5</v>
      </c>
      <c r="F375">
        <v>21</v>
      </c>
      <c r="G375" s="4">
        <v>126</v>
      </c>
      <c r="H375">
        <v>121.98</v>
      </c>
      <c r="I375">
        <v>90234.069728160001</v>
      </c>
      <c r="J375" t="s">
        <v>2161</v>
      </c>
      <c r="K375" t="s">
        <v>2161</v>
      </c>
      <c r="L375">
        <v>33.349767868875418</v>
      </c>
      <c r="M375">
        <v>30.413814932267925</v>
      </c>
      <c r="N375">
        <v>2.4849999999999999</v>
      </c>
      <c r="O375">
        <v>23.63184079601988</v>
      </c>
      <c r="P375">
        <v>2.0675520577143796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 xml:space="preserve"> </v>
      </c>
      <c r="V375" s="37" t="str">
        <f t="shared" si="127"/>
        <v xml:space="preserve"> </v>
      </c>
      <c r="W375" s="37" t="str">
        <f t="shared" si="128"/>
        <v/>
      </c>
      <c r="X375" s="37" t="str">
        <f t="shared" si="129"/>
        <v/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519</v>
      </c>
      <c r="AP375" t="s">
        <v>2511</v>
      </c>
      <c r="AQ375" t="e">
        <v>#VALUE!</v>
      </c>
      <c r="AR375">
        <v>-125.62095817753809</v>
      </c>
      <c r="AS375">
        <v>3.2956222331529617</v>
      </c>
      <c r="AT375" t="e">
        <v>#VALUE!</v>
      </c>
      <c r="AU375">
        <v>125.62095817753809</v>
      </c>
      <c r="AV375" t="s">
        <v>2757</v>
      </c>
    </row>
    <row r="376" spans="1:48" x14ac:dyDescent="0.25">
      <c r="A376">
        <v>3.790000000000026E-9</v>
      </c>
      <c r="B376" t="s">
        <v>549</v>
      </c>
      <c r="C376">
        <v>13</v>
      </c>
      <c r="D376" s="2">
        <v>0</v>
      </c>
      <c r="E376">
        <v>6</v>
      </c>
      <c r="F376">
        <v>19</v>
      </c>
      <c r="G376" s="4">
        <v>110</v>
      </c>
      <c r="H376">
        <v>100</v>
      </c>
      <c r="I376">
        <v>155853.6997</v>
      </c>
      <c r="J376">
        <v>16.493485073396009</v>
      </c>
      <c r="K376">
        <v>14.892032762472077</v>
      </c>
      <c r="L376">
        <v>12.67258286179055</v>
      </c>
      <c r="M376">
        <v>11.67914819114147</v>
      </c>
      <c r="N376">
        <v>6.0629999999999997</v>
      </c>
      <c r="O376">
        <v>17.27272727272727</v>
      </c>
      <c r="P376">
        <v>4.8810000000000002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>
        <f t="shared" si="127"/>
        <v>-0.26706529021751357</v>
      </c>
      <c r="W376" s="37" t="str">
        <f t="shared" si="128"/>
        <v/>
      </c>
      <c r="X376" s="37">
        <f t="shared" si="129"/>
        <v>-0.14266261189486162</v>
      </c>
      <c r="Y376" t="str">
        <f t="shared" si="137"/>
        <v xml:space="preserve"> </v>
      </c>
      <c r="Z376" s="1">
        <f t="shared" si="130"/>
        <v>120</v>
      </c>
      <c r="AA376" t="str">
        <f t="shared" si="138"/>
        <v xml:space="preserve"> </v>
      </c>
      <c r="AB376" s="1">
        <f t="shared" si="131"/>
        <v>141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>
        <f t="shared" si="133"/>
        <v>4.8810000037900005</v>
      </c>
      <c r="AH376" t="str">
        <f t="shared" si="134"/>
        <v xml:space="preserve"> </v>
      </c>
      <c r="AI376">
        <f t="shared" si="142"/>
        <v>8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549</v>
      </c>
      <c r="AP376" t="s">
        <v>2696</v>
      </c>
      <c r="AQ376">
        <v>26.706529021751358</v>
      </c>
      <c r="AR376">
        <v>14.266261189486162</v>
      </c>
      <c r="AS376">
        <v>10.000000000000009</v>
      </c>
      <c r="AT376">
        <v>-26.706529021751358</v>
      </c>
      <c r="AU376">
        <v>-14.266261189486162</v>
      </c>
      <c r="AV376" t="s">
        <v>2758</v>
      </c>
    </row>
    <row r="377" spans="1:48" x14ac:dyDescent="0.25">
      <c r="A377">
        <v>3.8000000000000258E-9</v>
      </c>
      <c r="B377" t="s">
        <v>374</v>
      </c>
      <c r="C377">
        <v>9</v>
      </c>
      <c r="D377" s="2">
        <v>2</v>
      </c>
      <c r="E377">
        <v>11</v>
      </c>
      <c r="F377">
        <v>22</v>
      </c>
      <c r="G377" s="4">
        <v>193</v>
      </c>
      <c r="H377">
        <v>183.91</v>
      </c>
      <c r="I377">
        <v>78135.698964589988</v>
      </c>
      <c r="J377">
        <v>14.401722787783868</v>
      </c>
      <c r="K377">
        <v>13.856992163954189</v>
      </c>
      <c r="L377" t="s">
        <v>2161</v>
      </c>
      <c r="M377" t="s">
        <v>2161</v>
      </c>
      <c r="N377">
        <v>12.77</v>
      </c>
      <c r="O377">
        <v>-24.705188679245289</v>
      </c>
      <c r="P377">
        <v>2.5566853352183134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-0.36001867010761424</v>
      </c>
      <c r="W377" s="37" t="str">
        <f t="shared" si="128"/>
        <v xml:space="preserve"> </v>
      </c>
      <c r="X377" s="37" t="str">
        <f t="shared" si="129"/>
        <v xml:space="preserve"> </v>
      </c>
      <c r="Y377" t="str">
        <f t="shared" si="137"/>
        <v xml:space="preserve"> </v>
      </c>
      <c r="Z377" s="1">
        <f t="shared" si="130"/>
        <v>90</v>
      </c>
      <c r="AA377" t="str">
        <f t="shared" si="138"/>
        <v xml:space="preserve"> </v>
      </c>
      <c r="AB377" s="1" t="str">
        <f t="shared" si="131"/>
        <v xml:space="preserve"> 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374</v>
      </c>
      <c r="AP377" t="s">
        <v>2167</v>
      </c>
      <c r="AQ377">
        <v>36.001867010761423</v>
      </c>
      <c r="AR377" t="e">
        <v>#VALUE!</v>
      </c>
      <c r="AS377">
        <v>4.9426349845032913</v>
      </c>
      <c r="AT377">
        <v>-36.001867010761423</v>
      </c>
      <c r="AU377" t="e">
        <v>#VALUE!</v>
      </c>
      <c r="AV377" t="s">
        <v>2759</v>
      </c>
    </row>
    <row r="378" spans="1:48" x14ac:dyDescent="0.25">
      <c r="A378">
        <v>3.8100000000000255E-9</v>
      </c>
      <c r="B378" t="s">
        <v>597</v>
      </c>
      <c r="C378">
        <v>7</v>
      </c>
      <c r="D378" s="2">
        <v>3</v>
      </c>
      <c r="E378">
        <v>9</v>
      </c>
      <c r="F378">
        <v>19</v>
      </c>
      <c r="G378" s="4">
        <v>71.5</v>
      </c>
      <c r="H378">
        <v>65.900000000000006</v>
      </c>
      <c r="I378">
        <v>10950.7415877</v>
      </c>
      <c r="J378">
        <v>21.047588629830724</v>
      </c>
      <c r="K378">
        <v>19.359576968272624</v>
      </c>
      <c r="L378">
        <v>17.029620897583694</v>
      </c>
      <c r="M378">
        <v>15.824517504352764</v>
      </c>
      <c r="N378">
        <v>3.1310000000000002</v>
      </c>
      <c r="O378">
        <v>25.240000000000006</v>
      </c>
      <c r="P378">
        <v>1.2473444613050075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597</v>
      </c>
      <c r="AP378" t="s">
        <v>2562</v>
      </c>
      <c r="AQ378">
        <v>6.4690803952094917</v>
      </c>
      <c r="AR378">
        <v>-15.210378657505874</v>
      </c>
      <c r="AS378">
        <v>8.4977238239757114</v>
      </c>
      <c r="AT378">
        <v>-6.4690803952094917</v>
      </c>
      <c r="AU378">
        <v>15.210378657505874</v>
      </c>
      <c r="AV378" t="s">
        <v>2760</v>
      </c>
    </row>
    <row r="379" spans="1:48" x14ac:dyDescent="0.25">
      <c r="A379">
        <v>3.8200000000000253E-9</v>
      </c>
      <c r="B379" t="s">
        <v>373</v>
      </c>
      <c r="C379">
        <v>3</v>
      </c>
      <c r="D379" s="2">
        <v>2</v>
      </c>
      <c r="E379">
        <v>10</v>
      </c>
      <c r="F379">
        <v>15</v>
      </c>
      <c r="G379" s="4">
        <v>85</v>
      </c>
      <c r="H379">
        <v>82.26</v>
      </c>
      <c r="I379">
        <v>9274.8941341200007</v>
      </c>
      <c r="J379">
        <v>16.567975830815712</v>
      </c>
      <c r="K379">
        <v>16.11045828437133</v>
      </c>
      <c r="L379">
        <v>10.405615993200117</v>
      </c>
      <c r="M379">
        <v>9.7777888032084395</v>
      </c>
      <c r="N379">
        <v>4.9649999999999999</v>
      </c>
      <c r="O379">
        <v>1.950718685831617</v>
      </c>
      <c r="P379">
        <v>4.0773158278628738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>
        <f t="shared" si="127"/>
        <v>-0.2637550824944076</v>
      </c>
      <c r="W379" s="37" t="str">
        <f t="shared" si="128"/>
        <v/>
      </c>
      <c r="X379" s="37">
        <f t="shared" si="129"/>
        <v>-0.29602956756877352</v>
      </c>
      <c r="Y379" t="str">
        <f t="shared" si="137"/>
        <v xml:space="preserve"> </v>
      </c>
      <c r="Z379" s="1">
        <f t="shared" si="130"/>
        <v>123</v>
      </c>
      <c r="AA379" t="str">
        <f t="shared" si="138"/>
        <v xml:space="preserve"> </v>
      </c>
      <c r="AB379" s="1">
        <f t="shared" si="131"/>
        <v>87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>
        <f t="shared" si="133"/>
        <v>4.0773158316828741</v>
      </c>
      <c r="AH379" t="str">
        <f t="shared" si="134"/>
        <v xml:space="preserve"> </v>
      </c>
      <c r="AI379">
        <f t="shared" si="142"/>
        <v>23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373</v>
      </c>
      <c r="AP379" t="s">
        <v>2337</v>
      </c>
      <c r="AQ379">
        <v>26.37550824944076</v>
      </c>
      <c r="AR379">
        <v>29.602956756877351</v>
      </c>
      <c r="AS379">
        <v>3.3309020179917326</v>
      </c>
      <c r="AT379">
        <v>-26.37550824944076</v>
      </c>
      <c r="AU379">
        <v>-29.602956756877351</v>
      </c>
      <c r="AV379" t="s">
        <v>2761</v>
      </c>
    </row>
    <row r="380" spans="1:48" x14ac:dyDescent="0.25">
      <c r="A380">
        <v>3.830000000000025E-9</v>
      </c>
      <c r="B380" t="s">
        <v>1166</v>
      </c>
      <c r="C380">
        <v>5</v>
      </c>
      <c r="D380" s="2">
        <v>0</v>
      </c>
      <c r="E380">
        <v>5</v>
      </c>
      <c r="F380">
        <v>10</v>
      </c>
      <c r="G380" s="4">
        <v>467.5</v>
      </c>
      <c r="H380">
        <v>459.76</v>
      </c>
      <c r="I380">
        <v>18439.146513759999</v>
      </c>
      <c r="J380">
        <v>37.074429481493425</v>
      </c>
      <c r="K380">
        <v>34.61787516000301</v>
      </c>
      <c r="L380">
        <v>26.137642163661582</v>
      </c>
      <c r="M380">
        <v>24.502627059033095</v>
      </c>
      <c r="N380">
        <v>12.401</v>
      </c>
      <c r="O380">
        <v>38.249721293199542</v>
      </c>
      <c r="P380">
        <v>0.57029754654602405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 t="str">
        <f t="shared" si="133"/>
        <v xml:space="preserve"> </v>
      </c>
      <c r="AH380" t="str">
        <f t="shared" si="134"/>
        <v xml:space="preserve"> </v>
      </c>
      <c r="AI380" t="str">
        <f t="shared" si="142"/>
        <v xml:space="preserve"> 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1166</v>
      </c>
      <c r="AP380" t="s">
        <v>2762</v>
      </c>
      <c r="AQ380">
        <v>-64.750724855597142</v>
      </c>
      <c r="AR380">
        <v>-76.828813101594889</v>
      </c>
      <c r="AS380">
        <v>1.6834870367148147</v>
      </c>
      <c r="AT380">
        <v>64.750724855597142</v>
      </c>
      <c r="AU380">
        <v>76.828813101594889</v>
      </c>
      <c r="AV380" t="s">
        <v>2763</v>
      </c>
    </row>
    <row r="381" spans="1:48" x14ac:dyDescent="0.25">
      <c r="A381">
        <v>3.8400000000000248E-9</v>
      </c>
      <c r="B381" t="s">
        <v>375</v>
      </c>
      <c r="C381">
        <v>18</v>
      </c>
      <c r="D381" s="2">
        <v>1</v>
      </c>
      <c r="E381">
        <v>8</v>
      </c>
      <c r="F381">
        <v>27</v>
      </c>
      <c r="G381" s="4">
        <v>186.5</v>
      </c>
      <c r="H381">
        <v>171.51</v>
      </c>
      <c r="I381">
        <v>40663.50811029</v>
      </c>
      <c r="J381">
        <v>21.508653122648607</v>
      </c>
      <c r="K381">
        <v>19.331605049594227</v>
      </c>
      <c r="L381">
        <v>14.595391505747505</v>
      </c>
      <c r="M381">
        <v>13.474128750870106</v>
      </c>
      <c r="N381">
        <v>7.9740000000000002</v>
      </c>
      <c r="O381">
        <v>39.89473684210526</v>
      </c>
      <c r="P381">
        <v>1.2833070957961634</v>
      </c>
      <c r="Q381" s="36" t="str">
        <f t="shared" si="122"/>
        <v xml:space="preserve"> 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 t="str">
        <f t="shared" si="133"/>
        <v xml:space="preserve"> </v>
      </c>
      <c r="AH381" t="str">
        <f t="shared" si="134"/>
        <v xml:space="preserve"> </v>
      </c>
      <c r="AI381" t="str">
        <f t="shared" si="142"/>
        <v xml:space="preserve"> 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375</v>
      </c>
      <c r="AP381" t="s">
        <v>2349</v>
      </c>
      <c r="AQ381">
        <v>4.4202097730778211</v>
      </c>
      <c r="AR381">
        <v>1.2578969229840031</v>
      </c>
      <c r="AS381">
        <v>8.7400151594659192</v>
      </c>
      <c r="AT381">
        <v>-4.4202097730778211</v>
      </c>
      <c r="AU381">
        <v>-1.2578969229840031</v>
      </c>
      <c r="AV381" t="s">
        <v>2764</v>
      </c>
    </row>
    <row r="382" spans="1:48" x14ac:dyDescent="0.25">
      <c r="A382">
        <v>3.8500000000000245E-9</v>
      </c>
      <c r="B382" t="s">
        <v>370</v>
      </c>
      <c r="C382">
        <v>4</v>
      </c>
      <c r="D382" s="2">
        <v>0</v>
      </c>
      <c r="E382">
        <v>10</v>
      </c>
      <c r="F382">
        <v>14</v>
      </c>
      <c r="G382" s="4">
        <v>32</v>
      </c>
      <c r="H382">
        <v>27.99</v>
      </c>
      <c r="I382">
        <v>21535.979646779997</v>
      </c>
      <c r="J382">
        <v>14.044154540893125</v>
      </c>
      <c r="K382">
        <v>13.153195488721803</v>
      </c>
      <c r="L382">
        <v>9.7471374145399512</v>
      </c>
      <c r="M382">
        <v>9.2088605098367928</v>
      </c>
      <c r="N382">
        <v>1.9930000000000001</v>
      </c>
      <c r="O382">
        <v>-16.958333333333325</v>
      </c>
      <c r="P382">
        <v>5.9163987138263678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-0.3759082275962875</v>
      </c>
      <c r="W382" s="37" t="str">
        <f t="shared" si="128"/>
        <v/>
      </c>
      <c r="X382" s="37">
        <f t="shared" si="129"/>
        <v>-0.34057757415185497</v>
      </c>
      <c r="Y382" t="str">
        <f t="shared" si="137"/>
        <v xml:space="preserve"> </v>
      </c>
      <c r="Z382" s="1">
        <f t="shared" si="130"/>
        <v>84</v>
      </c>
      <c r="AA382" t="str">
        <f t="shared" si="138"/>
        <v xml:space="preserve"> </v>
      </c>
      <c r="AB382" s="1">
        <f t="shared" si="131"/>
        <v>76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5.9163987176763682</v>
      </c>
      <c r="AH382" t="str">
        <f t="shared" si="134"/>
        <v xml:space="preserve"> </v>
      </c>
      <c r="AI382">
        <f t="shared" si="142"/>
        <v>5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370</v>
      </c>
      <c r="AP382" t="s">
        <v>2337</v>
      </c>
      <c r="AQ382">
        <v>37.59082275962875</v>
      </c>
      <c r="AR382">
        <v>34.057757415185499</v>
      </c>
      <c r="AS382">
        <v>14.326545194712414</v>
      </c>
      <c r="AT382">
        <v>-37.59082275962875</v>
      </c>
      <c r="AU382">
        <v>-34.057757415185499</v>
      </c>
      <c r="AV382" t="s">
        <v>2765</v>
      </c>
    </row>
    <row r="383" spans="1:48" x14ac:dyDescent="0.25">
      <c r="A383">
        <v>3.8600000000000243E-9</v>
      </c>
      <c r="B383" t="s">
        <v>334</v>
      </c>
      <c r="C383">
        <v>3</v>
      </c>
      <c r="D383" s="2">
        <v>0</v>
      </c>
      <c r="E383">
        <v>7</v>
      </c>
      <c r="F383">
        <v>10</v>
      </c>
      <c r="G383" s="4">
        <v>51</v>
      </c>
      <c r="H383">
        <v>46.57</v>
      </c>
      <c r="I383">
        <v>6219.3799104799991</v>
      </c>
      <c r="J383">
        <v>17.994590417310665</v>
      </c>
      <c r="K383">
        <v>16.237796373779638</v>
      </c>
      <c r="L383">
        <v>13.515002910720016</v>
      </c>
      <c r="M383">
        <v>12.697761901449464</v>
      </c>
      <c r="N383">
        <v>2.5880000000000001</v>
      </c>
      <c r="O383">
        <v>-35.621890547263682</v>
      </c>
      <c r="P383">
        <v>2.125832080738673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>
        <f t="shared" si="127"/>
        <v>-0.20035942394976702</v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>
        <f t="shared" si="130"/>
        <v>144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334</v>
      </c>
      <c r="AP383" t="s">
        <v>2210</v>
      </c>
      <c r="AQ383">
        <v>20.035942394976701</v>
      </c>
      <c r="AR383">
        <v>8.5670425510014141</v>
      </c>
      <c r="AS383">
        <v>9.5125617350225511</v>
      </c>
      <c r="AT383">
        <v>-20.035942394976701</v>
      </c>
      <c r="AU383">
        <v>-8.5670425510014141</v>
      </c>
      <c r="AV383" t="s">
        <v>2766</v>
      </c>
    </row>
    <row r="384" spans="1:48" x14ac:dyDescent="0.25">
      <c r="A384">
        <v>3.8700000000000241E-9</v>
      </c>
      <c r="B384" t="s">
        <v>480</v>
      </c>
      <c r="C384">
        <v>2</v>
      </c>
      <c r="D384" s="2">
        <v>1</v>
      </c>
      <c r="E384">
        <v>12</v>
      </c>
      <c r="F384">
        <v>15</v>
      </c>
      <c r="G384" s="4">
        <v>105</v>
      </c>
      <c r="H384">
        <v>100.42</v>
      </c>
      <c r="I384">
        <v>39565.480000000003</v>
      </c>
      <c r="J384">
        <v>7.8631273980111187</v>
      </c>
      <c r="K384">
        <v>7.7929535930467173</v>
      </c>
      <c r="L384" t="s">
        <v>2161</v>
      </c>
      <c r="M384" t="s">
        <v>2161</v>
      </c>
      <c r="N384">
        <v>12.771000000000001</v>
      </c>
      <c r="O384">
        <v>25.083251714005872</v>
      </c>
      <c r="P384">
        <v>4.5817566221868153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-0.65057966998497041</v>
      </c>
      <c r="W384" s="37" t="str">
        <f t="shared" si="128"/>
        <v xml:space="preserve"> </v>
      </c>
      <c r="X384" s="37" t="str">
        <f t="shared" si="129"/>
        <v xml:space="preserve"> </v>
      </c>
      <c r="Y384" t="str">
        <f t="shared" si="137"/>
        <v xml:space="preserve"> </v>
      </c>
      <c r="Z384" s="1">
        <f t="shared" si="130"/>
        <v>8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4.5817566260568157</v>
      </c>
      <c r="AH384" t="str">
        <f t="shared" si="134"/>
        <v xml:space="preserve"> </v>
      </c>
      <c r="AI384">
        <f t="shared" si="142"/>
        <v>10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480</v>
      </c>
      <c r="AP384" t="s">
        <v>2341</v>
      </c>
      <c r="AQ384">
        <v>65.057966998497037</v>
      </c>
      <c r="AR384" t="e">
        <v>#VALUE!</v>
      </c>
      <c r="AS384">
        <v>4.5608444532961645</v>
      </c>
      <c r="AT384">
        <v>-65.057966998497037</v>
      </c>
      <c r="AU384" t="e">
        <v>#VALUE!</v>
      </c>
      <c r="AV384" t="s">
        <v>2767</v>
      </c>
    </row>
    <row r="385" spans="1:48" x14ac:dyDescent="0.25">
      <c r="A385">
        <v>3.8800000000000238E-9</v>
      </c>
      <c r="B385" t="s">
        <v>389</v>
      </c>
      <c r="C385">
        <v>3</v>
      </c>
      <c r="D385" s="2">
        <v>2</v>
      </c>
      <c r="E385">
        <v>11</v>
      </c>
      <c r="F385">
        <v>16</v>
      </c>
      <c r="G385" s="4">
        <v>296</v>
      </c>
      <c r="H385">
        <v>302.45</v>
      </c>
      <c r="I385">
        <v>52922.138442999996</v>
      </c>
      <c r="J385">
        <v>37.8725269221137</v>
      </c>
      <c r="K385">
        <v>34.601304198604282</v>
      </c>
      <c r="L385">
        <v>27.300868469294226</v>
      </c>
      <c r="M385">
        <v>25.696320500377443</v>
      </c>
      <c r="N385">
        <v>7.9859999999999998</v>
      </c>
      <c r="O385">
        <v>27.145359019264454</v>
      </c>
      <c r="P385">
        <v>2.6863944453628701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389</v>
      </c>
      <c r="AP385" t="s">
        <v>2543</v>
      </c>
      <c r="AQ385">
        <v>-68.297296810621361</v>
      </c>
      <c r="AR385">
        <v>-84.69838013084825</v>
      </c>
      <c r="AS385">
        <v>-2.1325838981649858</v>
      </c>
      <c r="AT385">
        <v>68.297296810621361</v>
      </c>
      <c r="AU385">
        <v>84.69838013084825</v>
      </c>
      <c r="AV385" t="s">
        <v>2768</v>
      </c>
    </row>
    <row r="386" spans="1:48" x14ac:dyDescent="0.25">
      <c r="A386">
        <v>3.8900000000000236E-9</v>
      </c>
      <c r="B386" t="s">
        <v>223</v>
      </c>
      <c r="C386">
        <v>14</v>
      </c>
      <c r="D386" s="2">
        <v>0</v>
      </c>
      <c r="E386">
        <v>4</v>
      </c>
      <c r="F386">
        <v>18</v>
      </c>
      <c r="G386" s="4">
        <v>96.5</v>
      </c>
      <c r="H386">
        <v>87.97</v>
      </c>
      <c r="I386">
        <v>38519.164740380002</v>
      </c>
      <c r="J386">
        <v>30.705061082024429</v>
      </c>
      <c r="K386">
        <v>12.73082489146165</v>
      </c>
      <c r="L386">
        <v>14.562961719052675</v>
      </c>
      <c r="M386">
        <v>8.6836184473513462</v>
      </c>
      <c r="N386">
        <v>2.8650000000000002</v>
      </c>
      <c r="O386" t="s">
        <v>119</v>
      </c>
      <c r="P386">
        <v>4.1320904853927471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4.1320904892827475</v>
      </c>
      <c r="AH386" t="str">
        <f t="shared" si="134"/>
        <v xml:space="preserve"> </v>
      </c>
      <c r="AI386">
        <f t="shared" si="142"/>
        <v>21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223</v>
      </c>
      <c r="AP386" t="s">
        <v>2193</v>
      </c>
      <c r="AQ386">
        <v>-36.446632915122002</v>
      </c>
      <c r="AR386">
        <v>1.4772939387698192</v>
      </c>
      <c r="AS386">
        <v>9.6964874388996378</v>
      </c>
      <c r="AT386">
        <v>36.446632915122002</v>
      </c>
      <c r="AU386">
        <v>-1.4772939387698192</v>
      </c>
      <c r="AV386" t="s">
        <v>2769</v>
      </c>
    </row>
    <row r="387" spans="1:48" x14ac:dyDescent="0.25">
      <c r="A387">
        <v>3.9000000000000233E-9</v>
      </c>
      <c r="B387" t="s">
        <v>364</v>
      </c>
      <c r="C387">
        <v>9</v>
      </c>
      <c r="D387" s="2">
        <v>1</v>
      </c>
      <c r="E387">
        <v>9</v>
      </c>
      <c r="F387">
        <v>19</v>
      </c>
      <c r="G387" s="4">
        <v>120</v>
      </c>
      <c r="H387">
        <v>104.73</v>
      </c>
      <c r="I387">
        <v>7473.5045228999998</v>
      </c>
      <c r="J387" t="s">
        <v>2161</v>
      </c>
      <c r="K387">
        <v>15.582502603779201</v>
      </c>
      <c r="L387">
        <v>38.511717607853662</v>
      </c>
      <c r="M387">
        <v>8.8952728362704825</v>
      </c>
      <c r="N387">
        <v>6.7210000000000001</v>
      </c>
      <c r="O387" t="s">
        <v>119</v>
      </c>
      <c r="P387">
        <v>3.7238613577771411E-2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 xml:space="preserve"> </v>
      </c>
      <c r="V387" s="37" t="str">
        <f t="shared" si="127"/>
        <v xml:space="preserve"> </v>
      </c>
      <c r="W387" s="37" t="str">
        <f t="shared" si="128"/>
        <v/>
      </c>
      <c r="X387" s="37" t="str">
        <f t="shared" si="129"/>
        <v/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364</v>
      </c>
      <c r="AP387" t="s">
        <v>2590</v>
      </c>
      <c r="AQ387" t="e">
        <v>#VALUE!</v>
      </c>
      <c r="AR387">
        <v>-160.54306170616564</v>
      </c>
      <c r="AS387">
        <v>14.58034947006588</v>
      </c>
      <c r="AT387" t="e">
        <v>#VALUE!</v>
      </c>
      <c r="AU387">
        <v>160.54306170616564</v>
      </c>
      <c r="AV387" t="s">
        <v>2770</v>
      </c>
    </row>
    <row r="388" spans="1:48" x14ac:dyDescent="0.25">
      <c r="A388">
        <v>3.9100000000000231E-9</v>
      </c>
      <c r="B388" t="s">
        <v>522</v>
      </c>
      <c r="C388">
        <v>12</v>
      </c>
      <c r="D388" s="2">
        <v>0</v>
      </c>
      <c r="E388">
        <v>3</v>
      </c>
      <c r="F388">
        <v>15</v>
      </c>
      <c r="G388" s="4">
        <v>112.5</v>
      </c>
      <c r="H388">
        <v>88.94</v>
      </c>
      <c r="I388">
        <v>12393.44142248</v>
      </c>
      <c r="J388">
        <v>20.167800453514737</v>
      </c>
      <c r="K388">
        <v>17.841524573721163</v>
      </c>
      <c r="L388">
        <v>11.678766368022053</v>
      </c>
      <c r="M388">
        <v>10.743018712125833</v>
      </c>
      <c r="N388">
        <v>4.41</v>
      </c>
      <c r="O388">
        <v>15.445026178010465</v>
      </c>
      <c r="P388">
        <v>0.25860130425005623</v>
      </c>
      <c r="Q388" s="36" t="str">
        <f t="shared" si="122"/>
        <v xml:space="preserve"> </v>
      </c>
      <c r="R388" t="str">
        <f t="shared" si="123"/>
        <v xml:space="preserve"> </v>
      </c>
      <c r="S388" s="37">
        <f t="shared" si="124"/>
        <v>0.26489768774179667</v>
      </c>
      <c r="T388" s="37" t="str">
        <f t="shared" si="125"/>
        <v/>
      </c>
      <c r="U388" s="37" t="str">
        <f t="shared" si="126"/>
        <v/>
      </c>
      <c r="V388" s="37">
        <f t="shared" si="127"/>
        <v>-0.10378668264654545</v>
      </c>
      <c r="W388" s="37" t="str">
        <f t="shared" si="128"/>
        <v/>
      </c>
      <c r="X388" s="37">
        <f t="shared" si="129"/>
        <v>-0.20989721168527109</v>
      </c>
      <c r="Y388" t="str">
        <f t="shared" si="137"/>
        <v xml:space="preserve"> </v>
      </c>
      <c r="Z388" s="1">
        <f t="shared" si="130"/>
        <v>172</v>
      </c>
      <c r="AA388" t="str">
        <f t="shared" si="138"/>
        <v xml:space="preserve"> </v>
      </c>
      <c r="AB388" s="1">
        <f t="shared" si="131"/>
        <v>119</v>
      </c>
      <c r="AC388">
        <f t="shared" si="139"/>
        <v>19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 t="str">
        <f t="shared" si="133"/>
        <v xml:space="preserve"> </v>
      </c>
      <c r="AH388" t="str">
        <f t="shared" si="134"/>
        <v xml:space="preserve"> </v>
      </c>
      <c r="AI388" t="str">
        <f t="shared" si="142"/>
        <v xml:space="preserve"> 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522</v>
      </c>
      <c r="AP388" t="s">
        <v>2179</v>
      </c>
      <c r="AQ388">
        <v>10.378668264654545</v>
      </c>
      <c r="AR388">
        <v>20.989721168527108</v>
      </c>
      <c r="AS388">
        <v>26.489768383179669</v>
      </c>
      <c r="AT388">
        <v>-10.378668264654545</v>
      </c>
      <c r="AU388">
        <v>-20.989721168527108</v>
      </c>
      <c r="AV388" t="s">
        <v>2771</v>
      </c>
    </row>
    <row r="389" spans="1:48" x14ac:dyDescent="0.25">
      <c r="A389">
        <v>3.9200000000000229E-9</v>
      </c>
      <c r="B389" t="s">
        <v>511</v>
      </c>
      <c r="C389">
        <v>28</v>
      </c>
      <c r="D389" s="2">
        <v>0</v>
      </c>
      <c r="E389">
        <v>7</v>
      </c>
      <c r="F389">
        <v>35</v>
      </c>
      <c r="G389" s="4">
        <v>202</v>
      </c>
      <c r="H389">
        <v>162.22</v>
      </c>
      <c r="I389">
        <v>39573.95849022</v>
      </c>
      <c r="J389">
        <v>14.060847707376267</v>
      </c>
      <c r="K389">
        <v>9.7793585724620193</v>
      </c>
      <c r="L389">
        <v>7.1954665151057364</v>
      </c>
      <c r="M389">
        <v>5.5286468249340324</v>
      </c>
      <c r="N389">
        <v>11.537000000000001</v>
      </c>
      <c r="O389">
        <v>776.67173252279633</v>
      </c>
      <c r="P389">
        <v>1.354950067809148</v>
      </c>
      <c r="Q389" s="36" t="str">
        <f t="shared" si="122"/>
        <v xml:space="preserve"> </v>
      </c>
      <c r="R389" t="str">
        <f t="shared" si="123"/>
        <v xml:space="preserve"> </v>
      </c>
      <c r="S389" s="37">
        <f t="shared" si="124"/>
        <v>0.2452225412150314</v>
      </c>
      <c r="T389" s="37" t="str">
        <f t="shared" si="125"/>
        <v/>
      </c>
      <c r="U389" s="37" t="str">
        <f t="shared" si="126"/>
        <v/>
      </c>
      <c r="V389" s="37">
        <f t="shared" si="127"/>
        <v>-0.37516641947767415</v>
      </c>
      <c r="W389" s="37" t="str">
        <f t="shared" si="128"/>
        <v/>
      </c>
      <c r="X389" s="37">
        <f t="shared" si="129"/>
        <v>-0.51320559229808782</v>
      </c>
      <c r="Y389" t="str">
        <f t="shared" si="137"/>
        <v xml:space="preserve"> </v>
      </c>
      <c r="Z389" s="1">
        <f t="shared" si="130"/>
        <v>86</v>
      </c>
      <c r="AA389" t="str">
        <f t="shared" si="138"/>
        <v xml:space="preserve"> </v>
      </c>
      <c r="AB389" s="1">
        <f t="shared" si="131"/>
        <v>35</v>
      </c>
      <c r="AC389">
        <f t="shared" si="139"/>
        <v>27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 t="str">
        <f t="shared" si="133"/>
        <v xml:space="preserve"> </v>
      </c>
      <c r="AH389" t="str">
        <f t="shared" si="134"/>
        <v xml:space="preserve"> </v>
      </c>
      <c r="AI389" t="str">
        <f t="shared" si="142"/>
        <v xml:space="preserve"> 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511</v>
      </c>
      <c r="AP389" t="s">
        <v>2240</v>
      </c>
      <c r="AQ389">
        <v>37.516641947767418</v>
      </c>
      <c r="AR389">
        <v>51.320559229808779</v>
      </c>
      <c r="AS389">
        <v>24.522253729503142</v>
      </c>
      <c r="AT389">
        <v>-37.516641947767418</v>
      </c>
      <c r="AU389">
        <v>-51.320559229808779</v>
      </c>
      <c r="AV389" t="s">
        <v>2772</v>
      </c>
    </row>
    <row r="390" spans="1:48" x14ac:dyDescent="0.25">
      <c r="A390">
        <v>3.9300000000000226E-9</v>
      </c>
      <c r="B390" t="s">
        <v>606</v>
      </c>
      <c r="C390">
        <v>45</v>
      </c>
      <c r="D390" s="2">
        <v>1</v>
      </c>
      <c r="E390">
        <v>4</v>
      </c>
      <c r="F390">
        <v>50</v>
      </c>
      <c r="G390" s="4">
        <v>315</v>
      </c>
      <c r="H390">
        <v>286.75</v>
      </c>
      <c r="I390">
        <v>336853.26948449999</v>
      </c>
      <c r="J390" t="s">
        <v>2161</v>
      </c>
      <c r="K390" t="s">
        <v>2161</v>
      </c>
      <c r="L390" t="s">
        <v>2161</v>
      </c>
      <c r="M390">
        <v>35.649840774909727</v>
      </c>
      <c r="N390">
        <v>4.7300000000000004</v>
      </c>
      <c r="O390">
        <v>21.907216494845375</v>
      </c>
      <c r="P390">
        <v>2.8945074106364432E-2</v>
      </c>
      <c r="Q390" s="36">
        <f t="shared" si="122"/>
        <v>90.000000003929998</v>
      </c>
      <c r="R390" t="str">
        <f t="shared" si="123"/>
        <v xml:space="preserve"> </v>
      </c>
      <c r="S390" s="37" t="str">
        <f t="shared" si="124"/>
        <v/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 xml:space="preserve"> </v>
      </c>
      <c r="X390" s="37" t="str">
        <f t="shared" si="129"/>
        <v xml:space="preserve"> 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 t="str">
        <f t="shared" si="139"/>
        <v xml:space="preserve"> </v>
      </c>
      <c r="AD390" s="1" t="str">
        <f t="shared" si="132"/>
        <v xml:space="preserve"> </v>
      </c>
      <c r="AE390">
        <f t="shared" si="140"/>
        <v>15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606</v>
      </c>
      <c r="AP390" t="s">
        <v>2334</v>
      </c>
      <c r="AQ390" t="e">
        <v>#VALUE!</v>
      </c>
      <c r="AR390" t="e">
        <v>#VALUE!</v>
      </c>
      <c r="AS390">
        <v>9.8517872711421095</v>
      </c>
      <c r="AT390" t="e">
        <v>#VALUE!</v>
      </c>
      <c r="AU390" t="e">
        <v>#VALUE!</v>
      </c>
      <c r="AV390" t="s">
        <v>2773</v>
      </c>
    </row>
    <row r="391" spans="1:48" x14ac:dyDescent="0.25">
      <c r="A391">
        <v>3.9400000000000224E-9</v>
      </c>
      <c r="B391" t="s">
        <v>448</v>
      </c>
      <c r="C391">
        <v>23</v>
      </c>
      <c r="D391" s="2">
        <v>1</v>
      </c>
      <c r="E391">
        <v>9</v>
      </c>
      <c r="F391">
        <v>33</v>
      </c>
      <c r="G391" s="4">
        <v>174</v>
      </c>
      <c r="H391">
        <v>135.08000000000001</v>
      </c>
      <c r="I391">
        <v>152370.24000000002</v>
      </c>
      <c r="J391">
        <v>17.258208764533027</v>
      </c>
      <c r="K391">
        <v>15.578364663821938</v>
      </c>
      <c r="L391">
        <v>12.567308626121154</v>
      </c>
      <c r="M391">
        <v>11.900605369663113</v>
      </c>
      <c r="N391">
        <v>7.827</v>
      </c>
      <c r="O391">
        <v>86.801909307875874</v>
      </c>
      <c r="P391">
        <v>1.87962688777021</v>
      </c>
      <c r="Q391" s="36" t="str">
        <f t="shared" si="122"/>
        <v xml:space="preserve"> </v>
      </c>
      <c r="R391" t="str">
        <f t="shared" si="123"/>
        <v xml:space="preserve"> </v>
      </c>
      <c r="S391" s="37">
        <f t="shared" si="124"/>
        <v>0.28812555916653226</v>
      </c>
      <c r="T391" s="37" t="str">
        <f t="shared" si="125"/>
        <v/>
      </c>
      <c r="U391" s="37" t="str">
        <f t="shared" si="126"/>
        <v/>
      </c>
      <c r="V391" s="37">
        <f t="shared" si="127"/>
        <v>-0.23308262772180022</v>
      </c>
      <c r="W391" s="37" t="str">
        <f t="shared" si="128"/>
        <v/>
      </c>
      <c r="X391" s="37">
        <f t="shared" si="129"/>
        <v>-0.14978472261435016</v>
      </c>
      <c r="Y391" t="str">
        <f t="shared" si="137"/>
        <v xml:space="preserve"> </v>
      </c>
      <c r="Z391" s="1">
        <f t="shared" si="130"/>
        <v>133</v>
      </c>
      <c r="AA391" t="str">
        <f t="shared" si="138"/>
        <v xml:space="preserve"> </v>
      </c>
      <c r="AB391" s="1">
        <f t="shared" si="131"/>
        <v>139</v>
      </c>
      <c r="AC391">
        <f t="shared" si="139"/>
        <v>10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86.801909311815876</v>
      </c>
      <c r="AL391" t="str">
        <f t="shared" si="136"/>
        <v xml:space="preserve"> </v>
      </c>
      <c r="AM391">
        <f t="shared" si="144"/>
        <v>9</v>
      </c>
      <c r="AN391" t="str">
        <f t="shared" si="145"/>
        <v xml:space="preserve"> </v>
      </c>
      <c r="AO391" t="s">
        <v>448</v>
      </c>
      <c r="AP391" t="s">
        <v>2330</v>
      </c>
      <c r="AQ391">
        <v>23.308262772180022</v>
      </c>
      <c r="AR391">
        <v>14.978472261435016</v>
      </c>
      <c r="AS391">
        <v>28.812555522653227</v>
      </c>
      <c r="AT391">
        <v>-23.308262772180022</v>
      </c>
      <c r="AU391">
        <v>-14.978472261435016</v>
      </c>
      <c r="AV391" t="s">
        <v>2774</v>
      </c>
    </row>
    <row r="392" spans="1:48" x14ac:dyDescent="0.25">
      <c r="A392">
        <v>3.9500000000000221E-9</v>
      </c>
      <c r="B392" t="s">
        <v>281</v>
      </c>
      <c r="C392">
        <v>18</v>
      </c>
      <c r="D392" s="2">
        <v>0</v>
      </c>
      <c r="E392">
        <v>8</v>
      </c>
      <c r="F392">
        <v>26</v>
      </c>
      <c r="G392" s="4">
        <v>215</v>
      </c>
      <c r="H392">
        <v>176.26</v>
      </c>
      <c r="I392">
        <v>19844.551483119998</v>
      </c>
      <c r="J392">
        <v>18.673588303845744</v>
      </c>
      <c r="K392">
        <v>15.329622543050963</v>
      </c>
      <c r="L392">
        <v>14.936622041420121</v>
      </c>
      <c r="M392">
        <v>12.025198694958059</v>
      </c>
      <c r="N392">
        <v>11.498000000000001</v>
      </c>
      <c r="O392">
        <v>17.928205128205139</v>
      </c>
      <c r="P392">
        <v>0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>
        <f t="shared" ref="S392:S455" si="148">IF(ISERROR((IF((G392/H392-1)&gt;($S$5/100),(G392/H392-1)+A392,"")))=TRUE," ",((IF((G392/H392-1)&gt;($S$5/100),(G392/H392-1)+A392,""))))</f>
        <v>0.21978895209478611</v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-0.17018623031022284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281</v>
      </c>
      <c r="AP392" t="s">
        <v>2330</v>
      </c>
      <c r="AQ392">
        <v>17.018623031022283</v>
      </c>
      <c r="AR392">
        <v>-1.0506277036519185</v>
      </c>
      <c r="AS392">
        <v>21.978894814478611</v>
      </c>
      <c r="AT392">
        <v>-17.018623031022283</v>
      </c>
      <c r="AU392">
        <v>1.0506277036519185</v>
      </c>
      <c r="AV392" t="s">
        <v>2775</v>
      </c>
    </row>
    <row r="393" spans="1:48" x14ac:dyDescent="0.25">
      <c r="A393">
        <v>3.9600000000000219E-9</v>
      </c>
      <c r="B393" t="s">
        <v>258</v>
      </c>
      <c r="C393">
        <v>8</v>
      </c>
      <c r="D393" s="2">
        <v>4</v>
      </c>
      <c r="E393">
        <v>5</v>
      </c>
      <c r="F393">
        <v>17</v>
      </c>
      <c r="G393" s="4">
        <v>95</v>
      </c>
      <c r="H393">
        <v>85.66</v>
      </c>
      <c r="I393">
        <v>21806.522478620001</v>
      </c>
      <c r="J393" t="s">
        <v>2161</v>
      </c>
      <c r="K393" t="s">
        <v>2161</v>
      </c>
      <c r="L393" t="s">
        <v>2161</v>
      </c>
      <c r="M393">
        <v>13.232904186941013</v>
      </c>
      <c r="N393">
        <v>-13.566000000000001</v>
      </c>
      <c r="O393">
        <v>25.909339158929541</v>
      </c>
      <c r="P393">
        <v>2.7317300957272939</v>
      </c>
      <c r="Q393" s="36" t="str">
        <f t="shared" si="146"/>
        <v xml:space="preserve"> 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 xml:space="preserve"> </v>
      </c>
      <c r="X393" s="37" t="str">
        <f t="shared" si="153"/>
        <v xml:space="preserve"> 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258</v>
      </c>
      <c r="AP393" t="s">
        <v>2438</v>
      </c>
      <c r="AQ393" t="e">
        <v>#VALUE!</v>
      </c>
      <c r="AR393" t="e">
        <v>#VALUE!</v>
      </c>
      <c r="AS393">
        <v>10.903572262432881</v>
      </c>
      <c r="AT393" t="e">
        <v>#VALUE!</v>
      </c>
      <c r="AU393" t="e">
        <v>#VALUE!</v>
      </c>
      <c r="AV393" t="s">
        <v>2776</v>
      </c>
    </row>
    <row r="394" spans="1:48" x14ac:dyDescent="0.25">
      <c r="A394">
        <v>3.9700000000000217E-9</v>
      </c>
      <c r="B394" t="s">
        <v>609</v>
      </c>
      <c r="C394">
        <v>5</v>
      </c>
      <c r="D394" s="2">
        <v>1</v>
      </c>
      <c r="E394">
        <v>2</v>
      </c>
      <c r="F394">
        <v>8</v>
      </c>
      <c r="G394" s="4">
        <v>308</v>
      </c>
      <c r="H394">
        <v>244.44</v>
      </c>
      <c r="I394">
        <v>9798.0168510000003</v>
      </c>
      <c r="J394">
        <v>9.5544090056285178</v>
      </c>
      <c r="K394">
        <v>8.1815443317602163</v>
      </c>
      <c r="L394" t="s">
        <v>2161</v>
      </c>
      <c r="M394" t="s">
        <v>2161</v>
      </c>
      <c r="N394">
        <v>25.584</v>
      </c>
      <c r="O394">
        <v>242.94906166219837</v>
      </c>
      <c r="P394">
        <v>2.5940926198658159</v>
      </c>
      <c r="Q394" s="36" t="str">
        <f t="shared" si="146"/>
        <v xml:space="preserve"> </v>
      </c>
      <c r="R394" t="str">
        <f t="shared" si="147"/>
        <v xml:space="preserve"> </v>
      </c>
      <c r="S394" s="37">
        <f t="shared" si="148"/>
        <v>0.26002291347744555</v>
      </c>
      <c r="T394" s="37" t="str">
        <f t="shared" si="149"/>
        <v/>
      </c>
      <c r="U394" s="37" t="str">
        <f t="shared" si="150"/>
        <v/>
      </c>
      <c r="V394" s="37">
        <f t="shared" si="151"/>
        <v>-0.57542278296422866</v>
      </c>
      <c r="W394" s="37" t="str">
        <f t="shared" si="152"/>
        <v xml:space="preserve"> </v>
      </c>
      <c r="X394" s="37" t="str">
        <f t="shared" si="153"/>
        <v xml:space="preserve"> </v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609</v>
      </c>
      <c r="AP394" t="s">
        <v>2777</v>
      </c>
      <c r="AQ394">
        <v>57.542278296422865</v>
      </c>
      <c r="AR394" t="e">
        <v>#VALUE!</v>
      </c>
      <c r="AS394">
        <v>26.002290950744555</v>
      </c>
      <c r="AT394">
        <v>-57.542278296422865</v>
      </c>
      <c r="AU394" t="e">
        <v>#VALUE!</v>
      </c>
      <c r="AV394" t="s">
        <v>2778</v>
      </c>
    </row>
    <row r="395" spans="1:48" x14ac:dyDescent="0.25">
      <c r="A395">
        <v>3.9800000000000214E-9</v>
      </c>
      <c r="B395" t="s">
        <v>837</v>
      </c>
      <c r="C395">
        <v>9</v>
      </c>
      <c r="D395" s="2">
        <v>0</v>
      </c>
      <c r="E395">
        <v>10</v>
      </c>
      <c r="F395">
        <v>19</v>
      </c>
      <c r="G395" s="4">
        <v>68</v>
      </c>
      <c r="H395">
        <v>64.599999999999994</v>
      </c>
      <c r="I395">
        <v>10983.8059576</v>
      </c>
      <c r="J395" t="s">
        <v>2161</v>
      </c>
      <c r="K395" t="s">
        <v>2161</v>
      </c>
      <c r="L395">
        <v>20.998221581696992</v>
      </c>
      <c r="M395">
        <v>20.159309581459702</v>
      </c>
      <c r="N395">
        <v>1.4119999999999999</v>
      </c>
      <c r="O395">
        <v>59.548022598870041</v>
      </c>
      <c r="P395">
        <v>3.6888544891640871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3.688854493144087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837</v>
      </c>
      <c r="AP395" t="s">
        <v>2300</v>
      </c>
      <c r="AQ395" t="e">
        <v>#VALUE!</v>
      </c>
      <c r="AR395">
        <v>-42.059125925978805</v>
      </c>
      <c r="AS395">
        <v>5.2631578947368585</v>
      </c>
      <c r="AT395" t="e">
        <v>#VALUE!</v>
      </c>
      <c r="AU395">
        <v>42.059125925978805</v>
      </c>
      <c r="AV395" t="s">
        <v>2779</v>
      </c>
    </row>
    <row r="396" spans="1:48" x14ac:dyDescent="0.25">
      <c r="A396">
        <v>3.9900000000000212E-9</v>
      </c>
      <c r="B396" t="s">
        <v>506</v>
      </c>
      <c r="C396">
        <v>16</v>
      </c>
      <c r="D396" s="2">
        <v>0</v>
      </c>
      <c r="E396">
        <v>9</v>
      </c>
      <c r="F396">
        <v>25</v>
      </c>
      <c r="G396" s="4">
        <v>630.5</v>
      </c>
      <c r="H396">
        <v>534.02</v>
      </c>
      <c r="I396">
        <v>56896.522746099996</v>
      </c>
      <c r="J396">
        <v>11.022994674482929</v>
      </c>
      <c r="K396">
        <v>13.48637523044675</v>
      </c>
      <c r="L396">
        <v>7.840109475039938</v>
      </c>
      <c r="M396">
        <v>9.4566225141725901</v>
      </c>
      <c r="N396">
        <v>48.445999999999998</v>
      </c>
      <c r="O396">
        <v>53.943438195106431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>
        <f t="shared" si="148"/>
        <v>0.18066739472442939</v>
      </c>
      <c r="T396" s="37" t="str">
        <f t="shared" si="149"/>
        <v/>
      </c>
      <c r="U396" s="37" t="str">
        <f t="shared" si="150"/>
        <v/>
      </c>
      <c r="V396" s="37">
        <f t="shared" si="151"/>
        <v>-0.51016202053575177</v>
      </c>
      <c r="W396" s="37" t="str">
        <f t="shared" si="152"/>
        <v/>
      </c>
      <c r="X396" s="37">
        <f t="shared" si="153"/>
        <v>-0.46959360588948096</v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506</v>
      </c>
      <c r="AP396" t="s">
        <v>2357</v>
      </c>
      <c r="AQ396">
        <v>51.016202053575178</v>
      </c>
      <c r="AR396">
        <v>46.959360588948094</v>
      </c>
      <c r="AS396">
        <v>18.066739073442939</v>
      </c>
      <c r="AT396">
        <v>-51.016202053575178</v>
      </c>
      <c r="AU396">
        <v>-46.959360588948094</v>
      </c>
      <c r="AV396" t="s">
        <v>2780</v>
      </c>
    </row>
    <row r="397" spans="1:48" x14ac:dyDescent="0.25">
      <c r="A397">
        <v>4.0000000000000209E-9</v>
      </c>
      <c r="B397" t="s">
        <v>567</v>
      </c>
      <c r="C397">
        <v>15</v>
      </c>
      <c r="D397" s="2">
        <v>2</v>
      </c>
      <c r="E397">
        <v>9</v>
      </c>
      <c r="F397">
        <v>26</v>
      </c>
      <c r="G397" s="4">
        <v>24</v>
      </c>
      <c r="H397">
        <v>19.88</v>
      </c>
      <c r="I397">
        <v>19110.35367248</v>
      </c>
      <c r="J397">
        <v>9.2551210428305382</v>
      </c>
      <c r="K397">
        <v>9.9899497487437188</v>
      </c>
      <c r="L397" t="s">
        <v>2161</v>
      </c>
      <c r="M397" t="s">
        <v>2161</v>
      </c>
      <c r="N397">
        <v>2.1480000000000001</v>
      </c>
      <c r="O397">
        <v>108.54368932038835</v>
      </c>
      <c r="P397">
        <v>3.2444668008048292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0.20724346476458766</v>
      </c>
      <c r="T397" s="37" t="str">
        <f t="shared" si="149"/>
        <v/>
      </c>
      <c r="U397" s="37" t="str">
        <f t="shared" si="150"/>
        <v/>
      </c>
      <c r="V397" s="37">
        <f t="shared" si="151"/>
        <v>-0.58872249101128982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3.2444668048048291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567</v>
      </c>
      <c r="AP397" t="s">
        <v>2167</v>
      </c>
      <c r="AQ397">
        <v>58.872249101128979</v>
      </c>
      <c r="AR397" t="e">
        <v>#VALUE!</v>
      </c>
      <c r="AS397">
        <v>20.724346076458765</v>
      </c>
      <c r="AT397">
        <v>-58.872249101128979</v>
      </c>
      <c r="AU397" t="e">
        <v>#VALUE!</v>
      </c>
      <c r="AV397" t="s">
        <v>2781</v>
      </c>
    </row>
    <row r="398" spans="1:48" x14ac:dyDescent="0.25">
      <c r="A398">
        <v>4.0100000000000207E-9</v>
      </c>
      <c r="B398" t="s">
        <v>378</v>
      </c>
      <c r="C398">
        <v>5</v>
      </c>
      <c r="D398" s="2">
        <v>5</v>
      </c>
      <c r="E398">
        <v>3</v>
      </c>
      <c r="F398">
        <v>13</v>
      </c>
      <c r="G398" s="4">
        <v>92</v>
      </c>
      <c r="H398">
        <v>87.88</v>
      </c>
      <c r="I398">
        <v>9911.15842496</v>
      </c>
      <c r="J398">
        <v>21.523389664462403</v>
      </c>
      <c r="K398">
        <v>19.348304711580802</v>
      </c>
      <c r="L398">
        <v>13.669644049977057</v>
      </c>
      <c r="M398">
        <v>12.363874572477815</v>
      </c>
      <c r="N398">
        <v>4.0830000000000002</v>
      </c>
      <c r="O398">
        <v>51.222222222222221</v>
      </c>
      <c r="P398">
        <v>1.7262175694128359</v>
      </c>
      <c r="Q398" s="36" t="str">
        <f t="shared" si="146"/>
        <v/>
      </c>
      <c r="R398">
        <f t="shared" si="147"/>
        <v>38.461538465548458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 t="str">
        <f t="shared" si="153"/>
        <v/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 t="str">
        <f t="shared" si="157"/>
        <v xml:space="preserve"> 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378</v>
      </c>
      <c r="AP398" t="s">
        <v>2782</v>
      </c>
      <c r="AQ398">
        <v>4.3547237769440255</v>
      </c>
      <c r="AR398">
        <v>7.5208499013247776</v>
      </c>
      <c r="AS398">
        <v>4.6882111970869333</v>
      </c>
      <c r="AT398">
        <v>-4.3547237769440255</v>
      </c>
      <c r="AU398">
        <v>-7.5208499013247776</v>
      </c>
      <c r="AV398" t="s">
        <v>2783</v>
      </c>
    </row>
    <row r="399" spans="1:48" x14ac:dyDescent="0.25">
      <c r="A399">
        <v>4.0200000000000204E-9</v>
      </c>
      <c r="B399" t="s">
        <v>368</v>
      </c>
      <c r="C399">
        <v>8</v>
      </c>
      <c r="D399" s="2">
        <v>1</v>
      </c>
      <c r="E399">
        <v>4</v>
      </c>
      <c r="F399">
        <v>13</v>
      </c>
      <c r="G399" s="4">
        <v>145</v>
      </c>
      <c r="H399">
        <v>127.65</v>
      </c>
      <c r="I399">
        <v>17541.4212309</v>
      </c>
      <c r="J399">
        <v>13.934068333151403</v>
      </c>
      <c r="K399">
        <v>13.807463493780421</v>
      </c>
      <c r="L399">
        <v>8.7292528616024967</v>
      </c>
      <c r="M399">
        <v>8.4225020080321293</v>
      </c>
      <c r="N399">
        <v>9.1609999999999996</v>
      </c>
      <c r="O399">
        <v>49.934533551554814</v>
      </c>
      <c r="P399">
        <v>1.235409322365844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>
        <f t="shared" si="151"/>
        <v>-0.3808002199413365</v>
      </c>
      <c r="W399" s="37" t="str">
        <f t="shared" si="152"/>
        <v/>
      </c>
      <c r="X399" s="37">
        <f t="shared" si="153"/>
        <v>-0.40944044871542762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 t="str">
        <f t="shared" si="157"/>
        <v xml:space="preserve"> 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368</v>
      </c>
      <c r="AP399" t="s">
        <v>2366</v>
      </c>
      <c r="AQ399">
        <v>38.080021994133652</v>
      </c>
      <c r="AR399">
        <v>40.944044871542765</v>
      </c>
      <c r="AS399">
        <v>13.59185272228749</v>
      </c>
      <c r="AT399">
        <v>-38.080021994133652</v>
      </c>
      <c r="AU399">
        <v>-40.944044871542765</v>
      </c>
      <c r="AV399" t="s">
        <v>2784</v>
      </c>
    </row>
    <row r="400" spans="1:48" x14ac:dyDescent="0.25">
      <c r="A400">
        <v>4.0300000000000202E-9</v>
      </c>
      <c r="B400" t="s">
        <v>508</v>
      </c>
      <c r="C400">
        <v>10</v>
      </c>
      <c r="D400" s="2">
        <v>0</v>
      </c>
      <c r="E400">
        <v>9</v>
      </c>
      <c r="F400">
        <v>19</v>
      </c>
      <c r="G400" s="4">
        <v>140</v>
      </c>
      <c r="H400">
        <v>117.35</v>
      </c>
      <c r="I400">
        <v>8624.6133718000001</v>
      </c>
      <c r="J400" t="s">
        <v>2161</v>
      </c>
      <c r="K400">
        <v>19.316872427983537</v>
      </c>
      <c r="L400">
        <v>22.074814736334044</v>
      </c>
      <c r="M400">
        <v>8.3842915667633555</v>
      </c>
      <c r="N400">
        <v>6.0750000000000002</v>
      </c>
      <c r="O400">
        <v>257.35294117647061</v>
      </c>
      <c r="P400">
        <v>0.39795483596080106</v>
      </c>
      <c r="Q400" s="36" t="str">
        <f t="shared" si="146"/>
        <v xml:space="preserve"> </v>
      </c>
      <c r="R400" t="str">
        <f t="shared" si="147"/>
        <v xml:space="preserve"> </v>
      </c>
      <c r="S400" s="37">
        <f t="shared" si="148"/>
        <v>0.19301236022940349</v>
      </c>
      <c r="T400" s="37" t="str">
        <f t="shared" si="149"/>
        <v/>
      </c>
      <c r="U400" s="37" t="str">
        <f t="shared" si="150"/>
        <v xml:space="preserve"> </v>
      </c>
      <c r="V400" s="37" t="str">
        <f t="shared" si="151"/>
        <v xml:space="preserve"> </v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508</v>
      </c>
      <c r="AP400" t="s">
        <v>2590</v>
      </c>
      <c r="AQ400" t="e">
        <v>#VALUE!</v>
      </c>
      <c r="AR400">
        <v>-49.342594286887099</v>
      </c>
      <c r="AS400">
        <v>19.30123561994035</v>
      </c>
      <c r="AT400" t="e">
        <v>#VALUE!</v>
      </c>
      <c r="AU400">
        <v>49.342594286887099</v>
      </c>
      <c r="AV400" t="s">
        <v>2785</v>
      </c>
    </row>
    <row r="401" spans="1:48" x14ac:dyDescent="0.25">
      <c r="A401">
        <v>4.04000000000002E-9</v>
      </c>
      <c r="B401" t="s">
        <v>581</v>
      </c>
      <c r="C401">
        <v>5</v>
      </c>
      <c r="D401" s="2">
        <v>3</v>
      </c>
      <c r="E401">
        <v>4</v>
      </c>
      <c r="F401">
        <v>12</v>
      </c>
      <c r="G401" s="4">
        <v>221</v>
      </c>
      <c r="H401">
        <v>241.09</v>
      </c>
      <c r="I401">
        <v>35082.894116880001</v>
      </c>
      <c r="J401" t="s">
        <v>2161</v>
      </c>
      <c r="K401" t="s">
        <v>2161</v>
      </c>
      <c r="L401">
        <v>33.2610733788364</v>
      </c>
      <c r="M401">
        <v>30.93465203477783</v>
      </c>
      <c r="N401">
        <v>5.3170000000000002</v>
      </c>
      <c r="O401">
        <v>11.701680672268916</v>
      </c>
      <c r="P401">
        <v>0.63793604048280728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 xml:space="preserve"> </v>
      </c>
      <c r="V401" s="37" t="str">
        <f t="shared" si="151"/>
        <v xml:space="preserve"> </v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581</v>
      </c>
      <c r="AP401" t="s">
        <v>2402</v>
      </c>
      <c r="AQ401" t="e">
        <v>#VALUE!</v>
      </c>
      <c r="AR401">
        <v>-125.02091394615537</v>
      </c>
      <c r="AS401">
        <v>-8.3329876809490226</v>
      </c>
      <c r="AT401" t="e">
        <v>#VALUE!</v>
      </c>
      <c r="AU401">
        <v>125.02091394615537</v>
      </c>
      <c r="AV401" t="s">
        <v>2786</v>
      </c>
    </row>
    <row r="402" spans="1:48" x14ac:dyDescent="0.25">
      <c r="A402">
        <v>4.0500000000000197E-9</v>
      </c>
      <c r="B402" t="s">
        <v>503</v>
      </c>
      <c r="C402">
        <v>9</v>
      </c>
      <c r="D402" s="2">
        <v>6</v>
      </c>
      <c r="E402">
        <v>10</v>
      </c>
      <c r="F402">
        <v>25</v>
      </c>
      <c r="G402" s="4">
        <v>278.5</v>
      </c>
      <c r="H402">
        <v>285.18</v>
      </c>
      <c r="I402">
        <v>33102.751880100004</v>
      </c>
      <c r="J402">
        <v>30.810285220397581</v>
      </c>
      <c r="K402">
        <v>28.672833299819025</v>
      </c>
      <c r="L402">
        <v>23.836248683979647</v>
      </c>
      <c r="M402">
        <v>21.381383995819114</v>
      </c>
      <c r="N402">
        <v>9.2560000000000002</v>
      </c>
      <c r="O402">
        <v>20.520833333333339</v>
      </c>
      <c r="P402">
        <v>1.4972999509081986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 t="str">
        <f t="shared" si="157"/>
        <v xml:space="preserve"> 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503</v>
      </c>
      <c r="AP402" t="s">
        <v>2363</v>
      </c>
      <c r="AQ402">
        <v>-36.91422616771505</v>
      </c>
      <c r="AR402">
        <v>-61.259211415882</v>
      </c>
      <c r="AS402">
        <v>-2.342380251069498</v>
      </c>
      <c r="AT402">
        <v>36.91422616771505</v>
      </c>
      <c r="AU402">
        <v>61.259211415882</v>
      </c>
      <c r="AV402" t="s">
        <v>2787</v>
      </c>
    </row>
    <row r="403" spans="1:48" x14ac:dyDescent="0.25">
      <c r="A403">
        <v>4.0600000000000195E-9</v>
      </c>
      <c r="B403" t="s">
        <v>838</v>
      </c>
      <c r="C403">
        <v>1</v>
      </c>
      <c r="D403" s="2">
        <v>0</v>
      </c>
      <c r="E403">
        <v>2</v>
      </c>
      <c r="F403">
        <v>3</v>
      </c>
      <c r="G403" s="4">
        <v>36.5</v>
      </c>
      <c r="H403">
        <v>33.94</v>
      </c>
      <c r="I403">
        <v>16702.67213304</v>
      </c>
      <c r="J403" t="s">
        <v>2161</v>
      </c>
      <c r="K403" t="s">
        <v>2161</v>
      </c>
      <c r="L403">
        <v>31.993007662835247</v>
      </c>
      <c r="M403">
        <v>29.804330639102105</v>
      </c>
      <c r="N403">
        <v>0.66300000000000003</v>
      </c>
      <c r="O403">
        <v>25.09433962264151</v>
      </c>
      <c r="P403">
        <v>1.2080141426045965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 xml:space="preserve"> </v>
      </c>
      <c r="V403" s="37" t="str">
        <f t="shared" si="151"/>
        <v xml:space="preserve"> </v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838</v>
      </c>
      <c r="AP403" t="s">
        <v>2788</v>
      </c>
      <c r="AQ403" t="e">
        <v>#VALUE!</v>
      </c>
      <c r="AR403">
        <v>-116.44207756560957</v>
      </c>
      <c r="AS403">
        <v>7.542722451384809</v>
      </c>
      <c r="AT403" t="e">
        <v>#VALUE!</v>
      </c>
      <c r="AU403">
        <v>116.44207756560957</v>
      </c>
      <c r="AV403" t="s">
        <v>2789</v>
      </c>
    </row>
    <row r="404" spans="1:48" x14ac:dyDescent="0.25">
      <c r="A404">
        <v>4.0700000000000192E-9</v>
      </c>
      <c r="B404" t="s">
        <v>449</v>
      </c>
      <c r="C404">
        <v>8</v>
      </c>
      <c r="D404" s="2">
        <v>2</v>
      </c>
      <c r="E404">
        <v>4</v>
      </c>
      <c r="F404">
        <v>14</v>
      </c>
      <c r="G404" s="4">
        <v>486</v>
      </c>
      <c r="H404">
        <v>459.99</v>
      </c>
      <c r="I404">
        <v>48408.900489720007</v>
      </c>
      <c r="J404">
        <v>30.617012779552713</v>
      </c>
      <c r="K404">
        <v>28.812402129658629</v>
      </c>
      <c r="L404">
        <v>24.839612436017738</v>
      </c>
      <c r="M404">
        <v>23.343939548657204</v>
      </c>
      <c r="N404">
        <v>15.024000000000001</v>
      </c>
      <c r="O404">
        <v>17.927786499215077</v>
      </c>
      <c r="P404">
        <v>0.48718450401095681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 t="str">
        <f t="shared" si="151"/>
        <v/>
      </c>
      <c r="W404" s="37" t="str">
        <f t="shared" si="152"/>
        <v/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449</v>
      </c>
      <c r="AP404" t="s">
        <v>2261</v>
      </c>
      <c r="AQ404">
        <v>-36.055365352616128</v>
      </c>
      <c r="AR404">
        <v>-68.047261396485268</v>
      </c>
      <c r="AS404">
        <v>5.6544707493641155</v>
      </c>
      <c r="AT404">
        <v>36.055365352616128</v>
      </c>
      <c r="AU404">
        <v>68.047261396485268</v>
      </c>
      <c r="AV404" t="s">
        <v>2790</v>
      </c>
    </row>
    <row r="405" spans="1:48" x14ac:dyDescent="0.25">
      <c r="A405">
        <v>4.080000000000019E-9</v>
      </c>
      <c r="B405" t="s">
        <v>450</v>
      </c>
      <c r="C405">
        <v>20</v>
      </c>
      <c r="D405" s="2">
        <v>1</v>
      </c>
      <c r="E405">
        <v>4</v>
      </c>
      <c r="F405">
        <v>25</v>
      </c>
      <c r="G405" s="4">
        <v>140</v>
      </c>
      <c r="H405">
        <v>120.4</v>
      </c>
      <c r="I405">
        <v>42997.328306800002</v>
      </c>
      <c r="J405" t="s">
        <v>2161</v>
      </c>
      <c r="K405">
        <v>26.995515695067265</v>
      </c>
      <c r="L405" t="s">
        <v>2161</v>
      </c>
      <c r="M405">
        <v>16.035170795110577</v>
      </c>
      <c r="N405">
        <v>4.46</v>
      </c>
      <c r="O405">
        <v>475.48387096774195</v>
      </c>
      <c r="P405">
        <v>0.28322259136212624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0.16279070175441845</v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450</v>
      </c>
      <c r="AP405" t="s">
        <v>2263</v>
      </c>
      <c r="AQ405" t="e">
        <v>#VALUE!</v>
      </c>
      <c r="AR405" t="e">
        <v>#VALUE!</v>
      </c>
      <c r="AS405">
        <v>16.279069767441847</v>
      </c>
      <c r="AT405" t="e">
        <v>#VALUE!</v>
      </c>
      <c r="AU405" t="e">
        <v>#VALUE!</v>
      </c>
      <c r="AV405" t="s">
        <v>2791</v>
      </c>
    </row>
    <row r="406" spans="1:48" x14ac:dyDescent="0.25">
      <c r="A406">
        <v>4.0900000000000188E-9</v>
      </c>
      <c r="B406" t="s">
        <v>530</v>
      </c>
      <c r="C406">
        <v>9</v>
      </c>
      <c r="D406" s="2">
        <v>1</v>
      </c>
      <c r="E406">
        <v>7</v>
      </c>
      <c r="F406">
        <v>17</v>
      </c>
      <c r="G406" s="4">
        <v>117</v>
      </c>
      <c r="H406">
        <v>108.77</v>
      </c>
      <c r="I406">
        <v>34701.264114469996</v>
      </c>
      <c r="J406">
        <v>28.347667448527492</v>
      </c>
      <c r="K406">
        <v>25.762671719564185</v>
      </c>
      <c r="L406">
        <v>13.328892247212279</v>
      </c>
      <c r="M406">
        <v>12.657581579040903</v>
      </c>
      <c r="N406">
        <v>3.8370000000000002</v>
      </c>
      <c r="O406">
        <v>7.780898876404498</v>
      </c>
      <c r="P406">
        <v>1.5997058012319574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530</v>
      </c>
      <c r="AP406" t="s">
        <v>2792</v>
      </c>
      <c r="AQ406">
        <v>-25.970886819488626</v>
      </c>
      <c r="AR406">
        <v>9.8261357594690466</v>
      </c>
      <c r="AS406">
        <v>7.5664245655971296</v>
      </c>
      <c r="AT406">
        <v>25.970886819488626</v>
      </c>
      <c r="AU406">
        <v>-9.8261357594690466</v>
      </c>
      <c r="AV406" t="s">
        <v>2793</v>
      </c>
    </row>
    <row r="407" spans="1:48" x14ac:dyDescent="0.25">
      <c r="A407">
        <v>4.1000000000000185E-9</v>
      </c>
      <c r="B407" t="s">
        <v>1167</v>
      </c>
      <c r="C407">
        <v>17</v>
      </c>
      <c r="D407" s="2">
        <v>0</v>
      </c>
      <c r="E407">
        <v>5</v>
      </c>
      <c r="F407">
        <v>22</v>
      </c>
      <c r="G407" s="4">
        <v>97</v>
      </c>
      <c r="H407">
        <v>87.38</v>
      </c>
      <c r="I407">
        <v>132388.55284059999</v>
      </c>
      <c r="J407">
        <v>22.964520367936924</v>
      </c>
      <c r="K407">
        <v>17.699007494429814</v>
      </c>
      <c r="L407">
        <v>15.464559528232064</v>
      </c>
      <c r="M407">
        <v>12.820212464306984</v>
      </c>
      <c r="N407">
        <v>3.8050000000000002</v>
      </c>
      <c r="O407">
        <v>39.37728937728938</v>
      </c>
      <c r="P407">
        <v>2.3014419775692381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/>
      </c>
      <c r="V407" s="37" t="str">
        <f t="shared" si="151"/>
        <v/>
      </c>
      <c r="W407" s="37" t="str">
        <f t="shared" si="152"/>
        <v/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1167</v>
      </c>
      <c r="AP407" t="s">
        <v>2398</v>
      </c>
      <c r="AQ407">
        <v>-2.0493485534906597</v>
      </c>
      <c r="AR407">
        <v>-4.6222795994217192</v>
      </c>
      <c r="AS407">
        <v>11.009384298466474</v>
      </c>
      <c r="AT407">
        <v>2.0493485534906597</v>
      </c>
      <c r="AU407">
        <v>4.6222795994217192</v>
      </c>
      <c r="AV407" t="s">
        <v>2794</v>
      </c>
    </row>
    <row r="408" spans="1:48" x14ac:dyDescent="0.25">
      <c r="A408">
        <v>4.1100000000000183E-9</v>
      </c>
      <c r="B408" t="s">
        <v>534</v>
      </c>
      <c r="C408">
        <v>18</v>
      </c>
      <c r="D408" s="2">
        <v>1</v>
      </c>
      <c r="E408">
        <v>2</v>
      </c>
      <c r="F408">
        <v>21</v>
      </c>
      <c r="G408" s="4">
        <v>337</v>
      </c>
      <c r="H408">
        <v>321.02999999999997</v>
      </c>
      <c r="I408">
        <v>35102.908495079995</v>
      </c>
      <c r="J408" t="s">
        <v>2161</v>
      </c>
      <c r="K408" t="s">
        <v>2161</v>
      </c>
      <c r="L408">
        <v>29.597367819285147</v>
      </c>
      <c r="M408">
        <v>27.908904659253789</v>
      </c>
      <c r="N408">
        <v>2.145</v>
      </c>
      <c r="O408">
        <v>142.92185730464325</v>
      </c>
      <c r="P408">
        <v>0.7257888670840732</v>
      </c>
      <c r="Q408" s="36">
        <f t="shared" si="146"/>
        <v>85.714285718395715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 xml:space="preserve"> </v>
      </c>
      <c r="V408" s="37" t="str">
        <f t="shared" si="151"/>
        <v xml:space="preserve"> </v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534</v>
      </c>
      <c r="AP408" t="s">
        <v>2368</v>
      </c>
      <c r="AQ408" t="e">
        <v>#VALUE!</v>
      </c>
      <c r="AR408">
        <v>-100.23487159418498</v>
      </c>
      <c r="AS408">
        <v>4.974612964520464</v>
      </c>
      <c r="AT408" t="e">
        <v>#VALUE!</v>
      </c>
      <c r="AU408">
        <v>100.23487159418498</v>
      </c>
      <c r="AV408" t="s">
        <v>2795</v>
      </c>
    </row>
    <row r="409" spans="1:48" x14ac:dyDescent="0.25">
      <c r="A409">
        <v>4.120000000000018E-9</v>
      </c>
      <c r="B409" t="s">
        <v>452</v>
      </c>
      <c r="C409">
        <v>20</v>
      </c>
      <c r="D409" s="2">
        <v>1</v>
      </c>
      <c r="E409">
        <v>14</v>
      </c>
      <c r="F409">
        <v>35</v>
      </c>
      <c r="G409" s="4">
        <v>125</v>
      </c>
      <c r="H409">
        <v>111.85</v>
      </c>
      <c r="I409">
        <v>131792.85499999998</v>
      </c>
      <c r="J409">
        <v>37.39551989301237</v>
      </c>
      <c r="K409">
        <v>31.199442119944212</v>
      </c>
      <c r="L409">
        <v>22.666782352928074</v>
      </c>
      <c r="M409">
        <v>19.549657175623416</v>
      </c>
      <c r="N409">
        <v>2.9910000000000001</v>
      </c>
      <c r="O409">
        <v>155.64102564102566</v>
      </c>
      <c r="P409">
        <v>1.7219490388913725</v>
      </c>
      <c r="Q409" s="36" t="str">
        <f t="shared" si="146"/>
        <v xml:space="preserve"> 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452</v>
      </c>
      <c r="AP409" t="s">
        <v>2460</v>
      </c>
      <c r="AQ409">
        <v>-66.177581014458184</v>
      </c>
      <c r="AR409">
        <v>-53.347428785020654</v>
      </c>
      <c r="AS409">
        <v>11.756817165847133</v>
      </c>
      <c r="AT409">
        <v>66.177581014458184</v>
      </c>
      <c r="AU409">
        <v>53.347428785020654</v>
      </c>
      <c r="AV409" t="s">
        <v>2796</v>
      </c>
    </row>
    <row r="410" spans="1:48" x14ac:dyDescent="0.25">
      <c r="A410">
        <v>4.1300000000000178E-9</v>
      </c>
      <c r="B410" t="s">
        <v>381</v>
      </c>
      <c r="C410">
        <v>14</v>
      </c>
      <c r="D410" s="2">
        <v>1</v>
      </c>
      <c r="E410">
        <v>5</v>
      </c>
      <c r="F410">
        <v>20</v>
      </c>
      <c r="G410" s="4">
        <v>78.5</v>
      </c>
      <c r="H410">
        <v>72.5</v>
      </c>
      <c r="I410">
        <v>136760.109215</v>
      </c>
      <c r="J410">
        <v>22.892327123460685</v>
      </c>
      <c r="K410">
        <v>21.180251241600935</v>
      </c>
      <c r="L410">
        <v>12.742251763875823</v>
      </c>
      <c r="M410">
        <v>11.648404403470826</v>
      </c>
      <c r="N410">
        <v>3.1670000000000003</v>
      </c>
      <c r="O410">
        <v>29.26530612244898</v>
      </c>
      <c r="P410">
        <v>1.0234482758620691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>
        <f t="shared" si="153"/>
        <v>-0.13794930639136938</v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381</v>
      </c>
      <c r="AP410" t="s">
        <v>2366</v>
      </c>
      <c r="AQ410">
        <v>-1.7285374304746082</v>
      </c>
      <c r="AR410">
        <v>13.794930639136938</v>
      </c>
      <c r="AS410">
        <v>8.2758620689655125</v>
      </c>
      <c r="AT410">
        <v>1.7285374304746082</v>
      </c>
      <c r="AU410">
        <v>-13.794930639136938</v>
      </c>
      <c r="AV410" t="s">
        <v>2797</v>
      </c>
    </row>
    <row r="411" spans="1:48" x14ac:dyDescent="0.25">
      <c r="A411">
        <v>4.1400000000000176E-9</v>
      </c>
      <c r="B411" t="s">
        <v>527</v>
      </c>
      <c r="C411">
        <v>9</v>
      </c>
      <c r="D411" s="2">
        <v>0</v>
      </c>
      <c r="E411">
        <v>5</v>
      </c>
      <c r="F411">
        <v>14</v>
      </c>
      <c r="G411" s="4">
        <v>61</v>
      </c>
      <c r="H411">
        <v>58.65</v>
      </c>
      <c r="I411">
        <v>8914.2083974500001</v>
      </c>
      <c r="J411">
        <v>16.718928164196122</v>
      </c>
      <c r="K411">
        <v>15.123775141825682</v>
      </c>
      <c r="L411">
        <v>10.790347683877782</v>
      </c>
      <c r="M411">
        <v>10.236941911305435</v>
      </c>
      <c r="N411">
        <v>3.508</v>
      </c>
      <c r="O411">
        <v>9.9686520376175558</v>
      </c>
      <c r="P411">
        <v>1.1219096334185847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/>
      </c>
      <c r="T411" s="37" t="str">
        <f t="shared" si="149"/>
        <v/>
      </c>
      <c r="U411" s="37" t="str">
        <f t="shared" si="150"/>
        <v/>
      </c>
      <c r="V411" s="37">
        <f t="shared" si="151"/>
        <v>-0.25704708814604404</v>
      </c>
      <c r="W411" s="37" t="str">
        <f t="shared" si="152"/>
        <v/>
      </c>
      <c r="X411" s="37">
        <f t="shared" si="153"/>
        <v>-0.27000134061581449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527</v>
      </c>
      <c r="AP411" t="s">
        <v>2249</v>
      </c>
      <c r="AQ411">
        <v>25.704708814604405</v>
      </c>
      <c r="AR411">
        <v>27.000134061581448</v>
      </c>
      <c r="AS411">
        <v>4.0068201193520947</v>
      </c>
      <c r="AT411">
        <v>-25.704708814604405</v>
      </c>
      <c r="AU411">
        <v>-27.000134061581448</v>
      </c>
      <c r="AV411" t="s">
        <v>2798</v>
      </c>
    </row>
    <row r="412" spans="1:48" x14ac:dyDescent="0.25">
      <c r="A412">
        <v>4.1500000000000173E-9</v>
      </c>
      <c r="B412" t="s">
        <v>382</v>
      </c>
      <c r="C412">
        <v>16</v>
      </c>
      <c r="D412" s="2">
        <v>1</v>
      </c>
      <c r="E412">
        <v>12</v>
      </c>
      <c r="F412">
        <v>29</v>
      </c>
      <c r="G412" s="4">
        <v>312.5</v>
      </c>
      <c r="H412">
        <v>273.45999999999998</v>
      </c>
      <c r="I412">
        <v>72726.577615999995</v>
      </c>
      <c r="J412">
        <v>28.965151996610523</v>
      </c>
      <c r="K412">
        <v>25.834671705243263</v>
      </c>
      <c r="L412">
        <v>21.177658953478495</v>
      </c>
      <c r="M412">
        <v>19.45981872390605</v>
      </c>
      <c r="N412">
        <v>9.4410000000000007</v>
      </c>
      <c r="O412">
        <v>15.23251556206519</v>
      </c>
      <c r="P412">
        <v>1.0758429020697728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382</v>
      </c>
      <c r="AP412" t="s">
        <v>2349</v>
      </c>
      <c r="AQ412">
        <v>-28.714854246811861</v>
      </c>
      <c r="AR412">
        <v>-43.273072359230746</v>
      </c>
      <c r="AS412">
        <v>14.276310977839547</v>
      </c>
      <c r="AT412">
        <v>28.714854246811861</v>
      </c>
      <c r="AU412">
        <v>43.273072359230746</v>
      </c>
      <c r="AV412" t="s">
        <v>2799</v>
      </c>
    </row>
    <row r="413" spans="1:48" x14ac:dyDescent="0.25">
      <c r="A413">
        <v>4.1600000000000171E-9</v>
      </c>
      <c r="B413" t="s">
        <v>839</v>
      </c>
      <c r="C413">
        <v>11</v>
      </c>
      <c r="D413" s="2">
        <v>0</v>
      </c>
      <c r="E413">
        <v>12</v>
      </c>
      <c r="F413">
        <v>23</v>
      </c>
      <c r="G413" s="4">
        <v>600</v>
      </c>
      <c r="H413">
        <v>556.23</v>
      </c>
      <c r="I413">
        <v>30211.710322200001</v>
      </c>
      <c r="J413">
        <v>19.745473908413206</v>
      </c>
      <c r="K413">
        <v>21.598648701122201</v>
      </c>
      <c r="L413" t="s">
        <v>2161</v>
      </c>
      <c r="M413" t="s">
        <v>2161</v>
      </c>
      <c r="N413">
        <v>28.17</v>
      </c>
      <c r="O413">
        <v>23.174464363795366</v>
      </c>
      <c r="P413">
        <v>0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/>
      </c>
      <c r="V413" s="37">
        <f t="shared" si="151"/>
        <v>-0.12255395847636474</v>
      </c>
      <c r="W413" s="37" t="str">
        <f t="shared" si="152"/>
        <v xml:space="preserve"> </v>
      </c>
      <c r="X413" s="37" t="str">
        <f t="shared" si="153"/>
        <v xml:space="preserve"> </v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839</v>
      </c>
      <c r="AP413" t="s">
        <v>2167</v>
      </c>
      <c r="AQ413">
        <v>12.255395847636475</v>
      </c>
      <c r="AR413" t="e">
        <v>#VALUE!</v>
      </c>
      <c r="AS413">
        <v>7.8690469769699511</v>
      </c>
      <c r="AT413">
        <v>-12.255395847636475</v>
      </c>
      <c r="AU413" t="e">
        <v>#VALUE!</v>
      </c>
      <c r="AV413" t="s">
        <v>2800</v>
      </c>
    </row>
    <row r="414" spans="1:48" x14ac:dyDescent="0.25">
      <c r="A414">
        <v>4.1700000000000168E-9</v>
      </c>
      <c r="B414" t="s">
        <v>383</v>
      </c>
      <c r="C414">
        <v>0</v>
      </c>
      <c r="D414" s="2">
        <v>4</v>
      </c>
      <c r="E414">
        <v>13</v>
      </c>
      <c r="F414">
        <v>17</v>
      </c>
      <c r="G414" s="4">
        <v>133.5</v>
      </c>
      <c r="H414">
        <v>130.52000000000001</v>
      </c>
      <c r="I414">
        <v>14141.01828828</v>
      </c>
      <c r="J414">
        <v>14.713110134144967</v>
      </c>
      <c r="K414">
        <v>14.771389769126301</v>
      </c>
      <c r="L414">
        <v>10.725127385572542</v>
      </c>
      <c r="M414">
        <v>11.340955995469169</v>
      </c>
      <c r="N414">
        <v>8.8360000000000003</v>
      </c>
      <c r="O414">
        <v>-3.1140350877193055</v>
      </c>
      <c r="P414">
        <v>2.7604964756359176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-0.34618129169307654</v>
      </c>
      <c r="W414" s="37" t="str">
        <f t="shared" si="152"/>
        <v/>
      </c>
      <c r="X414" s="37">
        <f t="shared" si="153"/>
        <v>-0.2744136850297576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383</v>
      </c>
      <c r="AP414" t="s">
        <v>2252</v>
      </c>
      <c r="AQ414">
        <v>34.618129169307657</v>
      </c>
      <c r="AR414">
        <v>27.441368502975759</v>
      </c>
      <c r="AS414">
        <v>2.2831749923383216</v>
      </c>
      <c r="AT414">
        <v>-34.618129169307657</v>
      </c>
      <c r="AU414">
        <v>-27.441368502975759</v>
      </c>
      <c r="AV414" t="s">
        <v>2801</v>
      </c>
    </row>
    <row r="415" spans="1:48" x14ac:dyDescent="0.25">
      <c r="A415">
        <v>4.1800000000000166E-9</v>
      </c>
      <c r="B415" t="s">
        <v>380</v>
      </c>
      <c r="C415">
        <v>22</v>
      </c>
      <c r="D415" s="2">
        <v>2</v>
      </c>
      <c r="E415">
        <v>5</v>
      </c>
      <c r="F415">
        <v>29</v>
      </c>
      <c r="G415" s="4">
        <v>33</v>
      </c>
      <c r="H415">
        <v>33.020000000000003</v>
      </c>
      <c r="I415">
        <v>46172.937928260006</v>
      </c>
      <c r="J415">
        <v>29.508489722966939</v>
      </c>
      <c r="K415">
        <v>20.509316770186334</v>
      </c>
      <c r="L415">
        <v>12.851251119355252</v>
      </c>
      <c r="M415">
        <v>10.767685014118143</v>
      </c>
      <c r="N415">
        <v>1.119</v>
      </c>
      <c r="O415">
        <v>64.558823529411754</v>
      </c>
      <c r="P415">
        <v>1.5142337976983644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 t="str">
        <f t="shared" si="152"/>
        <v/>
      </c>
      <c r="X415" s="37">
        <f t="shared" si="153"/>
        <v>-0.13057518039424221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380</v>
      </c>
      <c r="AP415" t="s">
        <v>2417</v>
      </c>
      <c r="AQ415">
        <v>-31.129329277460549</v>
      </c>
      <c r="AR415">
        <v>13.05751803942422</v>
      </c>
      <c r="AS415">
        <v>-6.0569351907946434E-2</v>
      </c>
      <c r="AT415">
        <v>31.129329277460549</v>
      </c>
      <c r="AU415">
        <v>-13.05751803942422</v>
      </c>
      <c r="AV415" t="s">
        <v>2802</v>
      </c>
    </row>
    <row r="416" spans="1:48" x14ac:dyDescent="0.25">
      <c r="A416">
        <v>4.1900000000000163E-9</v>
      </c>
      <c r="B416" t="s">
        <v>290</v>
      </c>
      <c r="C416">
        <v>3</v>
      </c>
      <c r="D416" s="2">
        <v>2</v>
      </c>
      <c r="E416">
        <v>13</v>
      </c>
      <c r="F416">
        <v>18</v>
      </c>
      <c r="G416" s="4">
        <v>76.5</v>
      </c>
      <c r="H416">
        <v>79.5</v>
      </c>
      <c r="I416">
        <v>5595.157052999999</v>
      </c>
      <c r="J416" t="s">
        <v>2161</v>
      </c>
      <c r="K416" t="s">
        <v>2161</v>
      </c>
      <c r="L416">
        <v>16.032350250178702</v>
      </c>
      <c r="M416">
        <v>15.673835080363384</v>
      </c>
      <c r="N416">
        <v>1.863</v>
      </c>
      <c r="O416">
        <v>-3.069719042663889</v>
      </c>
      <c r="P416">
        <v>4.5849056603773581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 xml:space="preserve"> </v>
      </c>
      <c r="V416" s="37" t="str">
        <f t="shared" si="151"/>
        <v xml:space="preserve"> </v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>
        <f t="shared" si="157"/>
        <v>4.5849056645673585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290</v>
      </c>
      <c r="AP416" t="s">
        <v>2383</v>
      </c>
      <c r="AQ416" t="e">
        <v>#VALUE!</v>
      </c>
      <c r="AR416">
        <v>-8.4635503163155157</v>
      </c>
      <c r="AS416">
        <v>-3.7735849056603765</v>
      </c>
      <c r="AT416" t="e">
        <v>#VALUE!</v>
      </c>
      <c r="AU416">
        <v>8.4635503163155157</v>
      </c>
      <c r="AV416" t="s">
        <v>2803</v>
      </c>
    </row>
    <row r="417" spans="1:48" x14ac:dyDescent="0.25">
      <c r="A417">
        <v>4.2000000000000161E-9</v>
      </c>
      <c r="B417" t="s">
        <v>384</v>
      </c>
      <c r="C417">
        <v>4</v>
      </c>
      <c r="D417" s="2">
        <v>3</v>
      </c>
      <c r="E417">
        <v>4</v>
      </c>
      <c r="F417">
        <v>11</v>
      </c>
      <c r="G417" s="4">
        <v>239.5</v>
      </c>
      <c r="H417">
        <v>219.78</v>
      </c>
      <c r="I417">
        <v>11885.698883520001</v>
      </c>
      <c r="J417">
        <v>16.368511208758473</v>
      </c>
      <c r="K417">
        <v>15.588339598553089</v>
      </c>
      <c r="L417">
        <v>11.600592181381376</v>
      </c>
      <c r="M417">
        <v>11.063381269418553</v>
      </c>
      <c r="N417">
        <v>13.427</v>
      </c>
      <c r="O417">
        <v>15.451418744625956</v>
      </c>
      <c r="P417">
        <v>2.180817180817181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-0.27261885775044536</v>
      </c>
      <c r="W417" s="37" t="str">
        <f t="shared" si="152"/>
        <v/>
      </c>
      <c r="X417" s="37">
        <f t="shared" si="153"/>
        <v>-0.21518592462743236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384</v>
      </c>
      <c r="AP417" t="s">
        <v>2804</v>
      </c>
      <c r="AQ417">
        <v>27.261885775044536</v>
      </c>
      <c r="AR417">
        <v>21.518592462743236</v>
      </c>
      <c r="AS417">
        <v>8.9726089726089633</v>
      </c>
      <c r="AT417">
        <v>-27.261885775044536</v>
      </c>
      <c r="AU417">
        <v>-21.518592462743236</v>
      </c>
      <c r="AV417" t="s">
        <v>2805</v>
      </c>
    </row>
    <row r="418" spans="1:48" x14ac:dyDescent="0.25">
      <c r="A418">
        <v>4.2100000000000159E-9</v>
      </c>
      <c r="B418" t="s">
        <v>513</v>
      </c>
      <c r="C418">
        <v>13</v>
      </c>
      <c r="D418" s="2">
        <v>0</v>
      </c>
      <c r="E418">
        <v>2</v>
      </c>
      <c r="F418">
        <v>15</v>
      </c>
      <c r="G418" s="4">
        <v>310</v>
      </c>
      <c r="H418">
        <v>268.45999999999998</v>
      </c>
      <c r="I418">
        <v>40960.258727839995</v>
      </c>
      <c r="J418" t="s">
        <v>2161</v>
      </c>
      <c r="K418">
        <v>36.268576060524182</v>
      </c>
      <c r="L418">
        <v>30.972179794041359</v>
      </c>
      <c r="M418">
        <v>27.149163131608319</v>
      </c>
      <c r="N418">
        <v>6.4770000000000003</v>
      </c>
      <c r="O418">
        <v>16.702702702702712</v>
      </c>
      <c r="P418" t="s">
        <v>124</v>
      </c>
      <c r="Q418" s="36">
        <f t="shared" si="146"/>
        <v>86.666666670876666</v>
      </c>
      <c r="R418" t="str">
        <f t="shared" si="147"/>
        <v xml:space="preserve"> </v>
      </c>
      <c r="S418" s="37">
        <f t="shared" si="148"/>
        <v>0.15473441529545048</v>
      </c>
      <c r="T418" s="37" t="str">
        <f t="shared" si="149"/>
        <v/>
      </c>
      <c r="U418" s="37" t="str">
        <f t="shared" si="150"/>
        <v xml:space="preserve"> </v>
      </c>
      <c r="V418" s="37" t="str">
        <f t="shared" si="151"/>
        <v xml:space="preserve"> </v>
      </c>
      <c r="W418" s="37" t="str">
        <f t="shared" si="152"/>
        <v/>
      </c>
      <c r="X418" s="37" t="str">
        <f t="shared" si="153"/>
        <v/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 t="str">
        <f t="shared" si="157"/>
        <v xml:space="preserve"> 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513</v>
      </c>
      <c r="AP418" t="s">
        <v>2261</v>
      </c>
      <c r="AQ418" t="e">
        <v>#VALUE!</v>
      </c>
      <c r="AR418">
        <v>-109.53587771446864</v>
      </c>
      <c r="AS418">
        <v>15.47344110854505</v>
      </c>
      <c r="AT418" t="e">
        <v>#VALUE!</v>
      </c>
      <c r="AU418">
        <v>109.53587771446864</v>
      </c>
      <c r="AV418" t="s">
        <v>2806</v>
      </c>
    </row>
    <row r="419" spans="1:48" x14ac:dyDescent="0.25">
      <c r="A419">
        <v>4.2200000000000156E-9</v>
      </c>
      <c r="B419" t="s">
        <v>386</v>
      </c>
      <c r="C419">
        <v>10</v>
      </c>
      <c r="D419" s="2">
        <v>5</v>
      </c>
      <c r="E419">
        <v>5</v>
      </c>
      <c r="F419">
        <v>20</v>
      </c>
      <c r="G419" s="4">
        <v>68.5</v>
      </c>
      <c r="H419">
        <v>62.08</v>
      </c>
      <c r="I419">
        <v>65783.773007359996</v>
      </c>
      <c r="J419">
        <v>18.710066305003014</v>
      </c>
      <c r="K419">
        <v>17.462728551336145</v>
      </c>
      <c r="L419">
        <v>12.95970536593925</v>
      </c>
      <c r="M419">
        <v>12.231540150593334</v>
      </c>
      <c r="N419">
        <v>3.3180000000000001</v>
      </c>
      <c r="O419">
        <v>2.0923076923076942</v>
      </c>
      <c r="P419">
        <v>4.2203608247422686</v>
      </c>
      <c r="Q419" s="36" t="str">
        <f t="shared" si="146"/>
        <v xml:space="preserve"> </v>
      </c>
      <c r="R419" t="str">
        <f t="shared" si="147"/>
        <v xml:space="preserve"> </v>
      </c>
      <c r="S419" s="37" t="str">
        <f t="shared" si="148"/>
        <v/>
      </c>
      <c r="T419" s="37" t="str">
        <f t="shared" si="149"/>
        <v/>
      </c>
      <c r="U419" s="37" t="str">
        <f t="shared" si="150"/>
        <v/>
      </c>
      <c r="V419" s="37">
        <f t="shared" si="151"/>
        <v>-0.16856522704301313</v>
      </c>
      <c r="W419" s="37" t="str">
        <f t="shared" si="152"/>
        <v/>
      </c>
      <c r="X419" s="37">
        <f t="shared" si="153"/>
        <v>-0.1232379326122145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4.2203608289622689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386</v>
      </c>
      <c r="AP419" t="s">
        <v>2337</v>
      </c>
      <c r="AQ419">
        <v>16.856522704301312</v>
      </c>
      <c r="AR419">
        <v>12.32379326122145</v>
      </c>
      <c r="AS419">
        <v>10.34149484536082</v>
      </c>
      <c r="AT419">
        <v>-16.856522704301312</v>
      </c>
      <c r="AU419">
        <v>-12.32379326122145</v>
      </c>
      <c r="AV419" t="s">
        <v>2807</v>
      </c>
    </row>
    <row r="420" spans="1:48" x14ac:dyDescent="0.25">
      <c r="A420">
        <v>4.2300000000000154E-9</v>
      </c>
      <c r="B420" t="s">
        <v>477</v>
      </c>
      <c r="C420">
        <v>9</v>
      </c>
      <c r="D420" s="2">
        <v>1</v>
      </c>
      <c r="E420">
        <v>12</v>
      </c>
      <c r="F420">
        <v>22</v>
      </c>
      <c r="G420" s="4">
        <v>135</v>
      </c>
      <c r="H420">
        <v>130.25</v>
      </c>
      <c r="I420">
        <v>42792.255808000002</v>
      </c>
      <c r="J420">
        <v>28.259926231286613</v>
      </c>
      <c r="K420">
        <v>26.85567010309278</v>
      </c>
      <c r="L420">
        <v>17.600657907152414</v>
      </c>
      <c r="M420">
        <v>16.974878362763533</v>
      </c>
      <c r="N420">
        <v>4.609</v>
      </c>
      <c r="O420">
        <v>16.242118537200493</v>
      </c>
      <c r="P420">
        <v>4.0391554702495203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4.0391554744795206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477</v>
      </c>
      <c r="AP420" t="s">
        <v>2300</v>
      </c>
      <c r="AQ420">
        <v>-25.580983877155727</v>
      </c>
      <c r="AR420">
        <v>-19.073611462012785</v>
      </c>
      <c r="AS420">
        <v>3.6468330134356908</v>
      </c>
      <c r="AT420">
        <v>25.580983877155727</v>
      </c>
      <c r="AU420">
        <v>19.073611462012785</v>
      </c>
      <c r="AV420" t="s">
        <v>2808</v>
      </c>
    </row>
    <row r="421" spans="1:48" x14ac:dyDescent="0.25">
      <c r="A421">
        <v>4.2400000000000151E-9</v>
      </c>
      <c r="B421" t="s">
        <v>349</v>
      </c>
      <c r="C421">
        <v>12</v>
      </c>
      <c r="D421" s="2">
        <v>0</v>
      </c>
      <c r="E421">
        <v>2</v>
      </c>
      <c r="F421">
        <v>14</v>
      </c>
      <c r="G421" s="4">
        <v>435</v>
      </c>
      <c r="H421">
        <v>403.86</v>
      </c>
      <c r="I421">
        <v>97289.874000000011</v>
      </c>
      <c r="J421">
        <v>31.687720674774418</v>
      </c>
      <c r="K421">
        <v>28.992103374012924</v>
      </c>
      <c r="L421">
        <v>22.612458794960094</v>
      </c>
      <c r="M421">
        <v>21.093099381972994</v>
      </c>
      <c r="N421">
        <v>12.745000000000001</v>
      </c>
      <c r="O421">
        <v>9.0248075278015527</v>
      </c>
      <c r="P421">
        <v>0.76065963452681618</v>
      </c>
      <c r="Q421" s="36">
        <f t="shared" si="146"/>
        <v>85.714285718525701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 t="str">
        <f t="shared" si="157"/>
        <v xml:space="preserve"> 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349</v>
      </c>
      <c r="AP421" t="s">
        <v>2524</v>
      </c>
      <c r="AQ421">
        <v>-40.81335905106107</v>
      </c>
      <c r="AR421">
        <v>-52.979913987060478</v>
      </c>
      <c r="AS421">
        <v>7.7105927796761176</v>
      </c>
      <c r="AT421">
        <v>40.81335905106107</v>
      </c>
      <c r="AU421">
        <v>52.979913987060478</v>
      </c>
      <c r="AV421" t="s">
        <v>2809</v>
      </c>
    </row>
    <row r="422" spans="1:48" x14ac:dyDescent="0.25">
      <c r="A422">
        <v>4.2500000000000149E-9</v>
      </c>
      <c r="B422" t="s">
        <v>533</v>
      </c>
      <c r="C422">
        <v>12</v>
      </c>
      <c r="D422" s="2">
        <v>0</v>
      </c>
      <c r="E422">
        <v>8</v>
      </c>
      <c r="F422">
        <v>20</v>
      </c>
      <c r="G422" s="4">
        <v>149.5</v>
      </c>
      <c r="H422">
        <v>136.94999999999999</v>
      </c>
      <c r="I422">
        <v>43148.959618049994</v>
      </c>
      <c r="J422">
        <v>16.961852861035421</v>
      </c>
      <c r="K422">
        <v>16.140247495580436</v>
      </c>
      <c r="L422">
        <v>13.132082147309983</v>
      </c>
      <c r="M422">
        <v>12.254207112182284</v>
      </c>
      <c r="N422">
        <v>8.0739999999999998</v>
      </c>
      <c r="O422">
        <v>0.54794520547945813</v>
      </c>
      <c r="P422">
        <v>3.2427893391748812</v>
      </c>
      <c r="Q422" s="36" t="str">
        <f t="shared" si="146"/>
        <v xml:space="preserve"> 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>
        <f t="shared" si="151"/>
        <v>-0.24625204141185797</v>
      </c>
      <c r="W422" s="37" t="str">
        <f t="shared" si="152"/>
        <v/>
      </c>
      <c r="X422" s="37">
        <f t="shared" si="153"/>
        <v>-0.11157613792346588</v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3.2427893434248811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533</v>
      </c>
      <c r="AP422" t="s">
        <v>2222</v>
      </c>
      <c r="AQ422">
        <v>24.625204141185797</v>
      </c>
      <c r="AR422">
        <v>11.157613792346588</v>
      </c>
      <c r="AS422">
        <v>9.1639284410368838</v>
      </c>
      <c r="AT422">
        <v>-24.625204141185797</v>
      </c>
      <c r="AU422">
        <v>-11.157613792346588</v>
      </c>
      <c r="AV422" t="s">
        <v>2810</v>
      </c>
    </row>
    <row r="423" spans="1:48" x14ac:dyDescent="0.25">
      <c r="A423">
        <v>4.2600000000000147E-9</v>
      </c>
      <c r="B423" t="s">
        <v>1168</v>
      </c>
      <c r="C423">
        <v>5</v>
      </c>
      <c r="D423" s="2">
        <v>0</v>
      </c>
      <c r="E423">
        <v>1</v>
      </c>
      <c r="F423">
        <v>6</v>
      </c>
      <c r="G423" s="4">
        <v>230</v>
      </c>
      <c r="H423">
        <v>204.5</v>
      </c>
      <c r="I423">
        <v>20381.898023500002</v>
      </c>
      <c r="J423">
        <v>32.646871008939975</v>
      </c>
      <c r="K423">
        <v>27.796656245752345</v>
      </c>
      <c r="L423">
        <v>23.921496300356264</v>
      </c>
      <c r="M423">
        <v>17.559754576543956</v>
      </c>
      <c r="N423">
        <v>7.3570000000000002</v>
      </c>
      <c r="O423">
        <v>19.23824959481362</v>
      </c>
      <c r="P423">
        <v>0.76919315403422972</v>
      </c>
      <c r="Q423" s="36">
        <f t="shared" si="146"/>
        <v>83.333333337593331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 t="str">
        <f t="shared" si="151"/>
        <v/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 t="str">
        <f t="shared" si="157"/>
        <v xml:space="preserve"> 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1168</v>
      </c>
      <c r="AP423" t="s">
        <v>2351</v>
      </c>
      <c r="AQ423">
        <v>-45.07561513994149</v>
      </c>
      <c r="AR423">
        <v>-61.835936536274616</v>
      </c>
      <c r="AS423">
        <v>12.469437652811743</v>
      </c>
      <c r="AT423">
        <v>45.07561513994149</v>
      </c>
      <c r="AU423">
        <v>61.835936536274616</v>
      </c>
      <c r="AV423" t="s">
        <v>2811</v>
      </c>
    </row>
    <row r="424" spans="1:48" x14ac:dyDescent="0.25">
      <c r="A424">
        <v>4.2700000000000144E-9</v>
      </c>
      <c r="B424" t="s">
        <v>454</v>
      </c>
      <c r="C424">
        <v>9</v>
      </c>
      <c r="D424" s="2">
        <v>1</v>
      </c>
      <c r="E424">
        <v>9</v>
      </c>
      <c r="F424">
        <v>19</v>
      </c>
      <c r="G424" s="4">
        <v>90</v>
      </c>
      <c r="H424">
        <v>80.69</v>
      </c>
      <c r="I424">
        <v>28061.421867680001</v>
      </c>
      <c r="J424">
        <v>11.474687144482367</v>
      </c>
      <c r="K424">
        <v>10.072400449382098</v>
      </c>
      <c r="L424" t="s">
        <v>2161</v>
      </c>
      <c r="M424" t="s">
        <v>2161</v>
      </c>
      <c r="N424">
        <v>7.032</v>
      </c>
      <c r="O424">
        <v>4.9552238805970124</v>
      </c>
      <c r="P424">
        <v>2.6434502416656342</v>
      </c>
      <c r="Q424" s="36" t="str">
        <f t="shared" si="146"/>
        <v xml:space="preserve"> </v>
      </c>
      <c r="R424" t="str">
        <f t="shared" si="147"/>
        <v xml:space="preserve"> </v>
      </c>
      <c r="S424" s="37" t="str">
        <f t="shared" si="148"/>
        <v/>
      </c>
      <c r="T424" s="37" t="str">
        <f t="shared" si="149"/>
        <v/>
      </c>
      <c r="U424" s="37" t="str">
        <f t="shared" si="150"/>
        <v/>
      </c>
      <c r="V424" s="37">
        <f t="shared" si="151"/>
        <v>-0.49008978668482517</v>
      </c>
      <c r="W424" s="37" t="str">
        <f t="shared" si="152"/>
        <v xml:space="preserve"> </v>
      </c>
      <c r="X424" s="37" t="str">
        <f t="shared" si="153"/>
        <v xml:space="preserve"> 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 t="str">
        <f t="shared" si="157"/>
        <v xml:space="preserve"> 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454</v>
      </c>
      <c r="AP424" t="s">
        <v>2413</v>
      </c>
      <c r="AQ424">
        <v>49.00897866848252</v>
      </c>
      <c r="AR424" t="e">
        <v>#VALUE!</v>
      </c>
      <c r="AS424">
        <v>11.537984880406494</v>
      </c>
      <c r="AT424">
        <v>-49.00897866848252</v>
      </c>
      <c r="AU424" t="e">
        <v>#VALUE!</v>
      </c>
      <c r="AV424" t="s">
        <v>2812</v>
      </c>
    </row>
    <row r="425" spans="1:48" x14ac:dyDescent="0.25">
      <c r="A425">
        <v>4.2800000000000142E-9</v>
      </c>
      <c r="B425" t="s">
        <v>586</v>
      </c>
      <c r="C425">
        <v>10</v>
      </c>
      <c r="D425" s="2">
        <v>3</v>
      </c>
      <c r="E425">
        <v>12</v>
      </c>
      <c r="F425">
        <v>25</v>
      </c>
      <c r="G425" s="4">
        <v>105</v>
      </c>
      <c r="H425">
        <v>84.5</v>
      </c>
      <c r="I425">
        <v>19339.799342500002</v>
      </c>
      <c r="J425">
        <v>15.490375802016498</v>
      </c>
      <c r="K425">
        <v>11.501293044780182</v>
      </c>
      <c r="L425">
        <v>11.613605953484285</v>
      </c>
      <c r="M425">
        <v>9.5603118323746923</v>
      </c>
      <c r="N425">
        <v>5.4550000000000001</v>
      </c>
      <c r="O425">
        <v>10.202020202020199</v>
      </c>
      <c r="P425">
        <v>3.1467455621301781</v>
      </c>
      <c r="Q425" s="36" t="str">
        <f t="shared" si="146"/>
        <v xml:space="preserve"> </v>
      </c>
      <c r="R425" t="str">
        <f t="shared" si="147"/>
        <v xml:space="preserve"> </v>
      </c>
      <c r="S425" s="37">
        <f t="shared" si="148"/>
        <v>0.24260355457585789</v>
      </c>
      <c r="T425" s="37" t="str">
        <f t="shared" si="149"/>
        <v/>
      </c>
      <c r="U425" s="37" t="str">
        <f t="shared" si="150"/>
        <v/>
      </c>
      <c r="V425" s="37">
        <f t="shared" si="151"/>
        <v>-0.31164129094913351</v>
      </c>
      <c r="W425" s="37" t="str">
        <f t="shared" si="152"/>
        <v/>
      </c>
      <c r="X425" s="37">
        <f t="shared" si="153"/>
        <v>-0.21430550478675847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>
        <f t="shared" si="157"/>
        <v>3.146745566410178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586</v>
      </c>
      <c r="AP425" t="s">
        <v>2602</v>
      </c>
      <c r="AQ425">
        <v>31.164129094913349</v>
      </c>
      <c r="AR425">
        <v>21.430550478675848</v>
      </c>
      <c r="AS425">
        <v>24.260355029585789</v>
      </c>
      <c r="AT425">
        <v>-31.164129094913349</v>
      </c>
      <c r="AU425">
        <v>-21.430550478675848</v>
      </c>
      <c r="AV425" t="s">
        <v>2813</v>
      </c>
    </row>
    <row r="426" spans="1:48" x14ac:dyDescent="0.25">
      <c r="A426">
        <v>4.2900000000000139E-9</v>
      </c>
      <c r="B426" t="s">
        <v>459</v>
      </c>
      <c r="C426">
        <v>16</v>
      </c>
      <c r="D426" s="2">
        <v>0</v>
      </c>
      <c r="E426">
        <v>8</v>
      </c>
      <c r="F426">
        <v>24</v>
      </c>
      <c r="G426" s="4">
        <v>262.5</v>
      </c>
      <c r="H426">
        <v>224.7</v>
      </c>
      <c r="I426">
        <v>43306.785650729995</v>
      </c>
      <c r="J426">
        <v>22.905198776758407</v>
      </c>
      <c r="K426">
        <v>22.254134891551946</v>
      </c>
      <c r="L426">
        <v>17.077689786131888</v>
      </c>
      <c r="M426">
        <v>16.733286042905295</v>
      </c>
      <c r="N426">
        <v>10.097</v>
      </c>
      <c r="O426">
        <v>1.2738214643931682</v>
      </c>
      <c r="P426">
        <v>1.3333333333333335</v>
      </c>
      <c r="Q426" s="36" t="str">
        <f t="shared" si="146"/>
        <v xml:space="preserve"> </v>
      </c>
      <c r="R426" t="str">
        <f t="shared" si="147"/>
        <v xml:space="preserve"> </v>
      </c>
      <c r="S426" s="37">
        <f t="shared" si="148"/>
        <v>0.16822430335542057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459</v>
      </c>
      <c r="AP426" t="s">
        <v>2409</v>
      </c>
      <c r="AQ426">
        <v>-1.7857362664525978</v>
      </c>
      <c r="AR426">
        <v>-15.535578782898485</v>
      </c>
      <c r="AS426">
        <v>16.822429906542059</v>
      </c>
      <c r="AT426">
        <v>1.7857362664525978</v>
      </c>
      <c r="AU426">
        <v>15.535578782898485</v>
      </c>
      <c r="AV426" t="s">
        <v>2814</v>
      </c>
    </row>
    <row r="427" spans="1:48" x14ac:dyDescent="0.25">
      <c r="A427">
        <v>4.3000000000000137E-9</v>
      </c>
      <c r="B427" t="s">
        <v>388</v>
      </c>
      <c r="C427">
        <v>12</v>
      </c>
      <c r="D427" s="2">
        <v>0</v>
      </c>
      <c r="E427">
        <v>6</v>
      </c>
      <c r="F427">
        <v>18</v>
      </c>
      <c r="G427" s="4">
        <v>239</v>
      </c>
      <c r="H427">
        <v>198.45</v>
      </c>
      <c r="I427">
        <v>32048.636511149998</v>
      </c>
      <c r="J427">
        <v>17.884823359769285</v>
      </c>
      <c r="K427">
        <v>16.291765864871518</v>
      </c>
      <c r="L427">
        <v>12.373719610476829</v>
      </c>
      <c r="M427">
        <v>11.270397637827788</v>
      </c>
      <c r="N427">
        <v>11.096</v>
      </c>
      <c r="O427">
        <v>22.743362831858395</v>
      </c>
      <c r="P427">
        <v>1.4668682287729908</v>
      </c>
      <c r="Q427" s="36" t="str">
        <f t="shared" si="146"/>
        <v xml:space="preserve"> </v>
      </c>
      <c r="R427" t="str">
        <f t="shared" si="147"/>
        <v xml:space="preserve"> </v>
      </c>
      <c r="S427" s="37">
        <f t="shared" si="148"/>
        <v>0.20433358958596623</v>
      </c>
      <c r="T427" s="37" t="str">
        <f t="shared" si="149"/>
        <v/>
      </c>
      <c r="U427" s="37" t="str">
        <f t="shared" si="150"/>
        <v/>
      </c>
      <c r="V427" s="37">
        <f t="shared" si="151"/>
        <v>-0.20523723395200466</v>
      </c>
      <c r="W427" s="37" t="str">
        <f t="shared" si="152"/>
        <v/>
      </c>
      <c r="X427" s="37">
        <f t="shared" si="153"/>
        <v>-0.16288158714847556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388</v>
      </c>
      <c r="AP427" t="s">
        <v>2804</v>
      </c>
      <c r="AQ427">
        <v>20.523723395200467</v>
      </c>
      <c r="AR427">
        <v>16.288158714847555</v>
      </c>
      <c r="AS427">
        <v>20.433358528596624</v>
      </c>
      <c r="AT427">
        <v>-20.523723395200467</v>
      </c>
      <c r="AU427">
        <v>-16.288158714847555</v>
      </c>
      <c r="AV427" t="s">
        <v>2815</v>
      </c>
    </row>
    <row r="428" spans="1:48" x14ac:dyDescent="0.25">
      <c r="A428">
        <v>4.3100000000000134E-9</v>
      </c>
      <c r="B428" t="s">
        <v>499</v>
      </c>
      <c r="C428">
        <v>17</v>
      </c>
      <c r="D428" s="2">
        <v>0</v>
      </c>
      <c r="E428">
        <v>11</v>
      </c>
      <c r="F428">
        <v>28</v>
      </c>
      <c r="G428" s="4">
        <v>220</v>
      </c>
      <c r="H428">
        <v>171.79</v>
      </c>
      <c r="I428">
        <v>28361.246072279999</v>
      </c>
      <c r="J428">
        <v>16.711089494163424</v>
      </c>
      <c r="K428">
        <v>15.700054834582343</v>
      </c>
      <c r="L428">
        <v>11.986495103306897</v>
      </c>
      <c r="M428">
        <v>11.657952444034558</v>
      </c>
      <c r="N428">
        <v>10.28</v>
      </c>
      <c r="O428">
        <v>67.699836867862956</v>
      </c>
      <c r="P428">
        <v>1.1671226497467839</v>
      </c>
      <c r="Q428" s="36" t="str">
        <f t="shared" si="146"/>
        <v xml:space="preserve"> </v>
      </c>
      <c r="R428" t="str">
        <f t="shared" si="147"/>
        <v xml:space="preserve"> </v>
      </c>
      <c r="S428" s="37">
        <f t="shared" si="148"/>
        <v>0.28063333570297988</v>
      </c>
      <c r="T428" s="37" t="str">
        <f t="shared" si="149"/>
        <v/>
      </c>
      <c r="U428" s="37" t="str">
        <f t="shared" si="150"/>
        <v/>
      </c>
      <c r="V428" s="37">
        <f t="shared" si="151"/>
        <v>-0.25739542164378149</v>
      </c>
      <c r="W428" s="37" t="str">
        <f t="shared" si="152"/>
        <v/>
      </c>
      <c r="X428" s="37">
        <f t="shared" si="153"/>
        <v>-0.18907846044636789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 t="str">
        <f t="shared" si="157"/>
        <v xml:space="preserve"> 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499</v>
      </c>
      <c r="AP428" t="s">
        <v>2330</v>
      </c>
      <c r="AQ428">
        <v>25.73954216437815</v>
      </c>
      <c r="AR428">
        <v>18.907846044636788</v>
      </c>
      <c r="AS428">
        <v>28.063333139297985</v>
      </c>
      <c r="AT428">
        <v>-25.73954216437815</v>
      </c>
      <c r="AU428">
        <v>-18.907846044636788</v>
      </c>
      <c r="AV428" t="s">
        <v>2816</v>
      </c>
    </row>
    <row r="429" spans="1:48" x14ac:dyDescent="0.25">
      <c r="A429">
        <v>4.3200000000000132E-9</v>
      </c>
      <c r="B429" t="s">
        <v>321</v>
      </c>
      <c r="C429">
        <v>18</v>
      </c>
      <c r="D429" s="2">
        <v>1</v>
      </c>
      <c r="E429">
        <v>3</v>
      </c>
      <c r="F429">
        <v>22</v>
      </c>
      <c r="G429" s="4">
        <v>51</v>
      </c>
      <c r="H429">
        <v>47.9</v>
      </c>
      <c r="I429">
        <v>27858.584771299997</v>
      </c>
      <c r="J429">
        <v>8.5444166963967181</v>
      </c>
      <c r="K429">
        <v>8.8785912882298419</v>
      </c>
      <c r="L429">
        <v>5.5326238027307921</v>
      </c>
      <c r="M429">
        <v>5.8585638757013374</v>
      </c>
      <c r="N429">
        <v>5.6059999999999999</v>
      </c>
      <c r="O429">
        <v>146.96035242290748</v>
      </c>
      <c r="P429">
        <v>1.908141962421712</v>
      </c>
      <c r="Q429" s="36">
        <f t="shared" si="146"/>
        <v>81.818181822501813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-0.62030465097182086</v>
      </c>
      <c r="W429" s="37" t="str">
        <f t="shared" si="152"/>
        <v/>
      </c>
      <c r="X429" s="37">
        <f t="shared" si="153"/>
        <v>-0.62570177744086686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321</v>
      </c>
      <c r="AP429" t="s">
        <v>2395</v>
      </c>
      <c r="AQ429">
        <v>62.030465097182088</v>
      </c>
      <c r="AR429">
        <v>62.570177744086685</v>
      </c>
      <c r="AS429">
        <v>6.4718162839248361</v>
      </c>
      <c r="AT429">
        <v>-62.030465097182088</v>
      </c>
      <c r="AU429">
        <v>-62.570177744086685</v>
      </c>
      <c r="AV429" t="s">
        <v>2817</v>
      </c>
    </row>
    <row r="430" spans="1:48" x14ac:dyDescent="0.25">
      <c r="A430">
        <v>4.330000000000013E-9</v>
      </c>
      <c r="B430" t="s">
        <v>425</v>
      </c>
      <c r="C430">
        <v>15</v>
      </c>
      <c r="D430" s="2">
        <v>3</v>
      </c>
      <c r="E430">
        <v>11</v>
      </c>
      <c r="F430">
        <v>29</v>
      </c>
      <c r="G430" s="4">
        <v>280</v>
      </c>
      <c r="H430">
        <v>262.74</v>
      </c>
      <c r="I430">
        <v>98986.734312839995</v>
      </c>
      <c r="J430">
        <v>28.595994775794512</v>
      </c>
      <c r="K430">
        <v>25.41743252394312</v>
      </c>
      <c r="L430">
        <v>22.911770815349037</v>
      </c>
      <c r="M430">
        <v>20.573726588797413</v>
      </c>
      <c r="N430">
        <v>9.1880000000000006</v>
      </c>
      <c r="O430">
        <v>23.660834454912528</v>
      </c>
      <c r="P430">
        <v>0.9667351754586283</v>
      </c>
      <c r="Q430" s="36" t="str">
        <f t="shared" si="146"/>
        <v xml:space="preserve"> </v>
      </c>
      <c r="R430" t="str">
        <f t="shared" si="147"/>
        <v xml:space="preserve"> </v>
      </c>
      <c r="S430" s="37" t="str">
        <f t="shared" si="148"/>
        <v/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425</v>
      </c>
      <c r="AP430" t="s">
        <v>2325</v>
      </c>
      <c r="AQ430">
        <v>-27.074399610942823</v>
      </c>
      <c r="AR430">
        <v>-55.00484756680013</v>
      </c>
      <c r="AS430">
        <v>6.5692319403212185</v>
      </c>
      <c r="AT430">
        <v>27.074399610942823</v>
      </c>
      <c r="AU430">
        <v>55.00484756680013</v>
      </c>
      <c r="AV430" t="s">
        <v>2818</v>
      </c>
    </row>
    <row r="431" spans="1:48" x14ac:dyDescent="0.25">
      <c r="A431">
        <v>4.3400000000000127E-9</v>
      </c>
      <c r="B431" t="s">
        <v>390</v>
      </c>
      <c r="C431">
        <v>6</v>
      </c>
      <c r="D431" s="2">
        <v>1</v>
      </c>
      <c r="E431">
        <v>6</v>
      </c>
      <c r="F431">
        <v>13</v>
      </c>
      <c r="G431" s="4">
        <v>89</v>
      </c>
      <c r="H431">
        <v>77.13</v>
      </c>
      <c r="I431">
        <v>39458.311869869998</v>
      </c>
      <c r="J431" t="s">
        <v>2161</v>
      </c>
      <c r="K431">
        <v>23.19001803968731</v>
      </c>
      <c r="L431">
        <v>22.08737025877506</v>
      </c>
      <c r="M431">
        <v>13.164728480455702</v>
      </c>
      <c r="N431">
        <v>1.3140000000000001</v>
      </c>
      <c r="O431">
        <v>-34.626865671641795</v>
      </c>
      <c r="P431">
        <v>2.3427978737196939</v>
      </c>
      <c r="Q431" s="36" t="str">
        <f t="shared" si="146"/>
        <v xml:space="preserve"> </v>
      </c>
      <c r="R431" t="str">
        <f t="shared" si="147"/>
        <v xml:space="preserve"> </v>
      </c>
      <c r="S431" s="37">
        <f t="shared" si="148"/>
        <v>0.15389602404698829</v>
      </c>
      <c r="T431" s="37" t="str">
        <f t="shared" si="149"/>
        <v/>
      </c>
      <c r="U431" s="37" t="str">
        <f t="shared" si="150"/>
        <v xml:space="preserve"> </v>
      </c>
      <c r="V431" s="37" t="str">
        <f t="shared" si="151"/>
        <v xml:space="preserve"> </v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390</v>
      </c>
      <c r="AP431" t="s">
        <v>2819</v>
      </c>
      <c r="AQ431" t="e">
        <v>#VALUE!</v>
      </c>
      <c r="AR431">
        <v>-49.427536077627579</v>
      </c>
      <c r="AS431">
        <v>15.389601970698831</v>
      </c>
      <c r="AT431" t="e">
        <v>#VALUE!</v>
      </c>
      <c r="AU431">
        <v>49.427536077627579</v>
      </c>
      <c r="AV431" t="s">
        <v>2820</v>
      </c>
    </row>
    <row r="432" spans="1:48" x14ac:dyDescent="0.25">
      <c r="A432">
        <v>4.3500000000000125E-9</v>
      </c>
      <c r="B432" t="s">
        <v>237</v>
      </c>
      <c r="C432">
        <v>10</v>
      </c>
      <c r="D432" s="2">
        <v>5</v>
      </c>
      <c r="E432">
        <v>14</v>
      </c>
      <c r="F432">
        <v>29</v>
      </c>
      <c r="G432" s="4">
        <v>31.5</v>
      </c>
      <c r="H432">
        <v>28.78</v>
      </c>
      <c r="I432">
        <v>205489.2</v>
      </c>
      <c r="J432">
        <v>9.0845959595959602</v>
      </c>
      <c r="K432">
        <v>9.2778852353320449</v>
      </c>
      <c r="L432">
        <v>7.3298783378124446</v>
      </c>
      <c r="M432">
        <v>7.4845999732115329</v>
      </c>
      <c r="N432">
        <v>3.1680000000000001</v>
      </c>
      <c r="O432">
        <v>-0.37735849056603804</v>
      </c>
      <c r="P432">
        <v>7.2446143154968725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>
        <f t="shared" si="151"/>
        <v>-0.59630025591876645</v>
      </c>
      <c r="W432" s="37" t="str">
        <f t="shared" si="152"/>
        <v/>
      </c>
      <c r="X432" s="37">
        <f t="shared" si="153"/>
        <v>-0.5041122383806893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7.2446143198468729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237</v>
      </c>
      <c r="AP432" t="s">
        <v>2293</v>
      </c>
      <c r="AQ432">
        <v>59.630025591876645</v>
      </c>
      <c r="AR432">
        <v>50.411223838068928</v>
      </c>
      <c r="AS432">
        <v>9.4510076441973503</v>
      </c>
      <c r="AT432">
        <v>-59.630025591876645</v>
      </c>
      <c r="AU432">
        <v>-50.411223838068928</v>
      </c>
      <c r="AV432" t="s">
        <v>2821</v>
      </c>
    </row>
    <row r="433" spans="1:48" x14ac:dyDescent="0.25">
      <c r="A433">
        <v>4.3600000000000122E-9</v>
      </c>
      <c r="B433" t="s">
        <v>419</v>
      </c>
      <c r="C433">
        <v>9</v>
      </c>
      <c r="D433" s="2">
        <v>5</v>
      </c>
      <c r="E433">
        <v>8</v>
      </c>
      <c r="F433">
        <v>22</v>
      </c>
      <c r="G433" s="4">
        <v>58</v>
      </c>
      <c r="H433">
        <v>54.92</v>
      </c>
      <c r="I433">
        <v>11942.265664799999</v>
      </c>
      <c r="J433">
        <v>14.096509240246407</v>
      </c>
      <c r="K433">
        <v>12.980382888206099</v>
      </c>
      <c r="L433">
        <v>9.2794293473320923</v>
      </c>
      <c r="M433">
        <v>9.0045458164014871</v>
      </c>
      <c r="N433">
        <v>3.8959999999999999</v>
      </c>
      <c r="O433">
        <v>-0.61224489795918424</v>
      </c>
      <c r="P433">
        <v>1.864530225782957</v>
      </c>
      <c r="Q433" s="36" t="str">
        <f t="shared" si="146"/>
        <v xml:space="preserve"> 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-0.37358169829059562</v>
      </c>
      <c r="W433" s="37" t="str">
        <f t="shared" si="152"/>
        <v/>
      </c>
      <c r="X433" s="37">
        <f t="shared" si="153"/>
        <v>-0.37221939627358713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 t="str">
        <f t="shared" si="157"/>
        <v xml:space="preserve"> 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419</v>
      </c>
      <c r="AP433" t="s">
        <v>2409</v>
      </c>
      <c r="AQ433">
        <v>37.358169829059563</v>
      </c>
      <c r="AR433">
        <v>37.221939627358715</v>
      </c>
      <c r="AS433">
        <v>5.6081573197378054</v>
      </c>
      <c r="AT433">
        <v>-37.358169829059563</v>
      </c>
      <c r="AU433">
        <v>-37.221939627358715</v>
      </c>
      <c r="AV433" t="s">
        <v>2822</v>
      </c>
    </row>
    <row r="434" spans="1:48" x14ac:dyDescent="0.25">
      <c r="A434">
        <v>4.370000000000012E-9</v>
      </c>
      <c r="B434" t="s">
        <v>517</v>
      </c>
      <c r="C434">
        <v>14</v>
      </c>
      <c r="D434" s="2">
        <v>1</v>
      </c>
      <c r="E434">
        <v>5</v>
      </c>
      <c r="F434">
        <v>20</v>
      </c>
      <c r="G434" s="4">
        <v>680</v>
      </c>
      <c r="H434">
        <v>679</v>
      </c>
      <c r="I434">
        <v>37271.764417999999</v>
      </c>
      <c r="J434" t="s">
        <v>2161</v>
      </c>
      <c r="K434">
        <v>39.440055762081784</v>
      </c>
      <c r="L434">
        <v>25.152055638841748</v>
      </c>
      <c r="M434">
        <v>20.818563170855757</v>
      </c>
      <c r="N434">
        <v>11.322000000000001</v>
      </c>
      <c r="O434">
        <v>-21.755355908776778</v>
      </c>
      <c r="P434">
        <v>3.7064801178203246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 xml:space="preserve"> </v>
      </c>
      <c r="V434" s="37" t="str">
        <f t="shared" si="151"/>
        <v xml:space="preserve"> </v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3.7064801221903245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517</v>
      </c>
      <c r="AP434" t="s">
        <v>2398</v>
      </c>
      <c r="AQ434" t="e">
        <v>#VALUE!</v>
      </c>
      <c r="AR434">
        <v>-70.161031275615443</v>
      </c>
      <c r="AS434">
        <v>0.14727540500736325</v>
      </c>
      <c r="AT434" t="e">
        <v>#VALUE!</v>
      </c>
      <c r="AU434">
        <v>70.161031275615443</v>
      </c>
      <c r="AV434" t="s">
        <v>2823</v>
      </c>
    </row>
    <row r="435" spans="1:48" x14ac:dyDescent="0.25">
      <c r="A435">
        <v>4.3800000000000118E-9</v>
      </c>
      <c r="B435" t="s">
        <v>1169</v>
      </c>
      <c r="C435">
        <v>6</v>
      </c>
      <c r="D435" s="2">
        <v>0</v>
      </c>
      <c r="E435">
        <v>1</v>
      </c>
      <c r="F435">
        <v>7</v>
      </c>
      <c r="G435" s="4">
        <v>500</v>
      </c>
      <c r="H435">
        <v>429.9</v>
      </c>
      <c r="I435">
        <v>20007.7037733</v>
      </c>
      <c r="J435">
        <v>34.866180048661796</v>
      </c>
      <c r="K435">
        <v>29.185336048879833</v>
      </c>
      <c r="L435">
        <v>23.948329391158282</v>
      </c>
      <c r="M435">
        <v>18.180566757493189</v>
      </c>
      <c r="N435">
        <v>12.33</v>
      </c>
      <c r="O435">
        <v>24.44489301574486</v>
      </c>
      <c r="P435" t="s">
        <v>124</v>
      </c>
      <c r="Q435" s="36">
        <f t="shared" si="146"/>
        <v>85.714285718665707</v>
      </c>
      <c r="R435" t="str">
        <f t="shared" si="147"/>
        <v xml:space="preserve"> </v>
      </c>
      <c r="S435" s="37">
        <f t="shared" si="148"/>
        <v>0.16306118139791112</v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 t="str">
        <f t="shared" si="152"/>
        <v/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1169</v>
      </c>
      <c r="AP435" t="s">
        <v>2398</v>
      </c>
      <c r="AQ435">
        <v>-54.937743245116067</v>
      </c>
      <c r="AR435">
        <v>-62.01747026332842</v>
      </c>
      <c r="AS435">
        <v>16.306117701791113</v>
      </c>
      <c r="AT435">
        <v>54.937743245116067</v>
      </c>
      <c r="AU435">
        <v>62.01747026332842</v>
      </c>
      <c r="AV435" t="s">
        <v>2824</v>
      </c>
    </row>
    <row r="436" spans="1:48" x14ac:dyDescent="0.25">
      <c r="A436">
        <v>4.3900000000000115E-9</v>
      </c>
      <c r="B436" t="s">
        <v>573</v>
      </c>
      <c r="C436">
        <v>11</v>
      </c>
      <c r="D436" s="2">
        <v>1</v>
      </c>
      <c r="E436">
        <v>8</v>
      </c>
      <c r="F436">
        <v>20</v>
      </c>
      <c r="G436" s="4">
        <v>145</v>
      </c>
      <c r="H436">
        <v>131.68</v>
      </c>
      <c r="I436">
        <v>43483.978751679999</v>
      </c>
      <c r="J436">
        <v>21.348897535667966</v>
      </c>
      <c r="K436">
        <v>19.370403059723451</v>
      </c>
      <c r="L436">
        <v>13.998486070185363</v>
      </c>
      <c r="M436">
        <v>13.03702921700474</v>
      </c>
      <c r="N436">
        <v>6.1680000000000001</v>
      </c>
      <c r="O436">
        <v>44.788732394366207</v>
      </c>
      <c r="P436">
        <v>1.478584447144593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 t="str">
        <f t="shared" si="157"/>
        <v xml:space="preserve"> 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573</v>
      </c>
      <c r="AP436" t="s">
        <v>2380</v>
      </c>
      <c r="AQ436">
        <v>5.1301289578876581</v>
      </c>
      <c r="AR436">
        <v>5.2961372142635081</v>
      </c>
      <c r="AS436">
        <v>10.115431348724169</v>
      </c>
      <c r="AT436">
        <v>-5.1301289578876581</v>
      </c>
      <c r="AU436">
        <v>-5.2961372142635081</v>
      </c>
      <c r="AV436" t="s">
        <v>2825</v>
      </c>
    </row>
    <row r="437" spans="1:48" x14ac:dyDescent="0.25">
      <c r="A437">
        <v>4.4000000000000113E-9</v>
      </c>
      <c r="B437" t="s">
        <v>1170</v>
      </c>
      <c r="C437">
        <v>11</v>
      </c>
      <c r="D437" s="2">
        <v>1</v>
      </c>
      <c r="E437">
        <v>6</v>
      </c>
      <c r="F437">
        <v>18</v>
      </c>
      <c r="G437" s="4">
        <v>150</v>
      </c>
      <c r="H437">
        <v>125.96</v>
      </c>
      <c r="I437">
        <v>20942.90579316</v>
      </c>
      <c r="J437">
        <v>23.521942110177402</v>
      </c>
      <c r="K437">
        <v>21.967213114754099</v>
      </c>
      <c r="L437">
        <v>15.927735682819385</v>
      </c>
      <c r="M437">
        <v>14.892367258294019</v>
      </c>
      <c r="N437">
        <v>5.3550000000000004</v>
      </c>
      <c r="O437">
        <v>15.909090909090914</v>
      </c>
      <c r="P437">
        <v>0.31756113051762463</v>
      </c>
      <c r="Q437" s="36" t="str">
        <f t="shared" si="146"/>
        <v xml:space="preserve"> </v>
      </c>
      <c r="R437" t="str">
        <f t="shared" si="147"/>
        <v xml:space="preserve"> </v>
      </c>
      <c r="S437" s="37">
        <f t="shared" si="148"/>
        <v>0.19085424384109237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 t="str">
        <f t="shared" si="153"/>
        <v/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1170</v>
      </c>
      <c r="AP437" t="s">
        <v>2359</v>
      </c>
      <c r="AQ437">
        <v>-4.5264098965446475</v>
      </c>
      <c r="AR437">
        <v>-7.7558020939068717</v>
      </c>
      <c r="AS437">
        <v>19.085423944109237</v>
      </c>
      <c r="AT437">
        <v>4.5264098965446475</v>
      </c>
      <c r="AU437">
        <v>7.7558020939068717</v>
      </c>
      <c r="AV437" t="s">
        <v>2826</v>
      </c>
    </row>
    <row r="438" spans="1:48" x14ac:dyDescent="0.25">
      <c r="A438">
        <v>4.410000000000011E-9</v>
      </c>
      <c r="B438" t="s">
        <v>1171</v>
      </c>
      <c r="C438">
        <v>11</v>
      </c>
      <c r="D438" s="2">
        <v>0</v>
      </c>
      <c r="E438">
        <v>13</v>
      </c>
      <c r="F438">
        <v>24</v>
      </c>
      <c r="G438" s="4">
        <v>65</v>
      </c>
      <c r="H438">
        <v>54.36</v>
      </c>
      <c r="I438">
        <v>73105.7742</v>
      </c>
      <c r="J438">
        <v>12.169241101410341</v>
      </c>
      <c r="K438">
        <v>11.372384937238493</v>
      </c>
      <c r="L438" t="s">
        <v>2161</v>
      </c>
      <c r="M438" t="s">
        <v>2161</v>
      </c>
      <c r="N438">
        <v>4.4670000000000005</v>
      </c>
      <c r="O438">
        <v>17.552631578947377</v>
      </c>
      <c r="P438">
        <v>3.3646063281824872</v>
      </c>
      <c r="Q438" s="36" t="str">
        <f t="shared" si="146"/>
        <v xml:space="preserve"> </v>
      </c>
      <c r="R438" t="str">
        <f t="shared" si="147"/>
        <v xml:space="preserve"> </v>
      </c>
      <c r="S438" s="37">
        <f t="shared" si="148"/>
        <v>0.19573216040705663</v>
      </c>
      <c r="T438" s="37" t="str">
        <f t="shared" si="149"/>
        <v/>
      </c>
      <c r="U438" s="37" t="str">
        <f t="shared" si="150"/>
        <v/>
      </c>
      <c r="V438" s="37">
        <f t="shared" si="151"/>
        <v>-0.45922531501107311</v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3.3646063325924871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1171</v>
      </c>
      <c r="AP438" t="s">
        <v>2167</v>
      </c>
      <c r="AQ438">
        <v>45.922531501107308</v>
      </c>
      <c r="AR438" t="e">
        <v>#VALUE!</v>
      </c>
      <c r="AS438">
        <v>19.573215599705662</v>
      </c>
      <c r="AT438">
        <v>-45.922531501107308</v>
      </c>
      <c r="AU438" t="e">
        <v>#VALUE!</v>
      </c>
      <c r="AV438" t="s">
        <v>2827</v>
      </c>
    </row>
    <row r="439" spans="1:48" x14ac:dyDescent="0.25">
      <c r="A439">
        <v>4.4200000000000108E-9</v>
      </c>
      <c r="B439" t="s">
        <v>1077</v>
      </c>
      <c r="C439">
        <v>10</v>
      </c>
      <c r="D439" s="2">
        <v>1</v>
      </c>
      <c r="E439">
        <v>0</v>
      </c>
      <c r="F439">
        <v>11</v>
      </c>
      <c r="G439" s="4">
        <v>475</v>
      </c>
      <c r="H439">
        <v>404.8</v>
      </c>
      <c r="I439">
        <v>18917.386435200002</v>
      </c>
      <c r="J439">
        <v>31.662104028157998</v>
      </c>
      <c r="K439">
        <v>27.490662139219015</v>
      </c>
      <c r="L439">
        <v>24.455049202923139</v>
      </c>
      <c r="M439">
        <v>22.267154580482952</v>
      </c>
      <c r="N439">
        <v>12.785</v>
      </c>
      <c r="O439">
        <v>19.821930646672918</v>
      </c>
      <c r="P439">
        <v>0.33596837944664032</v>
      </c>
      <c r="Q439" s="36">
        <f t="shared" si="146"/>
        <v>90.909090913510909</v>
      </c>
      <c r="R439" t="str">
        <f t="shared" si="147"/>
        <v xml:space="preserve"> </v>
      </c>
      <c r="S439" s="37">
        <f t="shared" si="148"/>
        <v>0.17341897675201587</v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1077</v>
      </c>
      <c r="AP439" t="s">
        <v>2402</v>
      </c>
      <c r="AQ439">
        <v>-40.699524228585048</v>
      </c>
      <c r="AR439">
        <v>-65.445578366132565</v>
      </c>
      <c r="AS439">
        <v>17.341897233201585</v>
      </c>
      <c r="AT439">
        <v>40.699524228585048</v>
      </c>
      <c r="AU439">
        <v>65.445578366132565</v>
      </c>
      <c r="AV439" t="s">
        <v>2828</v>
      </c>
    </row>
    <row r="440" spans="1:48" x14ac:dyDescent="0.25">
      <c r="A440">
        <v>4.4300000000000106E-9</v>
      </c>
      <c r="B440" t="s">
        <v>294</v>
      </c>
      <c r="C440">
        <v>26</v>
      </c>
      <c r="D440" s="2">
        <v>1</v>
      </c>
      <c r="E440">
        <v>5</v>
      </c>
      <c r="F440">
        <v>32</v>
      </c>
      <c r="G440" s="4">
        <v>250</v>
      </c>
      <c r="H440">
        <v>237.21</v>
      </c>
      <c r="I440">
        <v>117353.44066314001</v>
      </c>
      <c r="J440">
        <v>25.9472763071538</v>
      </c>
      <c r="K440">
        <v>19.462586150311783</v>
      </c>
      <c r="L440">
        <v>13.748896550948322</v>
      </c>
      <c r="M440">
        <v>11.342082082453658</v>
      </c>
      <c r="N440">
        <v>12.188000000000001</v>
      </c>
      <c r="O440">
        <v>29.384288747346083</v>
      </c>
      <c r="P440">
        <v>1.139496648539269</v>
      </c>
      <c r="Q440" s="36">
        <f t="shared" si="146"/>
        <v>81.250000004430007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294</v>
      </c>
      <c r="AP440" t="s">
        <v>2198</v>
      </c>
      <c r="AQ440">
        <v>-15.304069123057818</v>
      </c>
      <c r="AR440">
        <v>6.9846834944877756</v>
      </c>
      <c r="AS440">
        <v>5.3918468867248492</v>
      </c>
      <c r="AT440">
        <v>15.304069123057818</v>
      </c>
      <c r="AU440">
        <v>-6.9846834944877756</v>
      </c>
      <c r="AV440" t="s">
        <v>2829</v>
      </c>
    </row>
    <row r="441" spans="1:48" x14ac:dyDescent="0.25">
      <c r="A441">
        <v>4.4400000000000103E-9</v>
      </c>
      <c r="B441" t="s">
        <v>394</v>
      </c>
      <c r="C441">
        <v>0</v>
      </c>
      <c r="D441" s="2">
        <v>0</v>
      </c>
      <c r="E441">
        <v>5</v>
      </c>
      <c r="F441">
        <v>5</v>
      </c>
      <c r="G441" s="4" t="s">
        <v>2162</v>
      </c>
      <c r="H441" t="s">
        <v>119</v>
      </c>
      <c r="I441" t="s">
        <v>119</v>
      </c>
      <c r="J441" t="s">
        <v>2161</v>
      </c>
      <c r="K441" t="s">
        <v>2161</v>
      </c>
      <c r="L441" t="s">
        <v>2161</v>
      </c>
      <c r="M441" t="s">
        <v>2161</v>
      </c>
      <c r="N441">
        <v>2.9</v>
      </c>
      <c r="O441">
        <v>-36.81917211328976</v>
      </c>
      <c r="P441" t="s">
        <v>124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 xml:space="preserve"> </v>
      </c>
      <c r="T441" s="37" t="str">
        <f t="shared" si="149"/>
        <v xml:space="preserve"> </v>
      </c>
      <c r="U441" s="37" t="str">
        <f t="shared" si="150"/>
        <v xml:space="preserve"> </v>
      </c>
      <c r="V441" s="37" t="str">
        <f t="shared" si="151"/>
        <v xml:space="preserve"> </v>
      </c>
      <c r="W441" s="37" t="str">
        <f t="shared" si="152"/>
        <v xml:space="preserve"> </v>
      </c>
      <c r="X441" s="37" t="str">
        <f t="shared" si="153"/>
        <v xml:space="preserve"> </v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394</v>
      </c>
      <c r="AP441" t="s">
        <v>2830</v>
      </c>
      <c r="AQ441" t="e">
        <v>#VALUE!</v>
      </c>
      <c r="AR441" t="e">
        <v>#VALUE!</v>
      </c>
      <c r="AS441" t="s">
        <v>124</v>
      </c>
      <c r="AT441" t="e">
        <v>#VALUE!</v>
      </c>
      <c r="AU441" t="e">
        <v>#VALUE!</v>
      </c>
      <c r="AV441" t="s">
        <v>2831</v>
      </c>
    </row>
    <row r="442" spans="1:48" x14ac:dyDescent="0.25">
      <c r="A442">
        <v>4.4500000000000101E-9</v>
      </c>
      <c r="B442" t="s">
        <v>395</v>
      </c>
      <c r="C442">
        <v>22</v>
      </c>
      <c r="D442" s="2">
        <v>1</v>
      </c>
      <c r="E442">
        <v>4</v>
      </c>
      <c r="F442">
        <v>27</v>
      </c>
      <c r="G442" s="4">
        <v>79</v>
      </c>
      <c r="H442">
        <v>65.91</v>
      </c>
      <c r="I442">
        <v>79519.570429259998</v>
      </c>
      <c r="J442" t="s">
        <v>2161</v>
      </c>
      <c r="K442">
        <v>25.457705677867903</v>
      </c>
      <c r="L442" t="s">
        <v>2161</v>
      </c>
      <c r="M442">
        <v>14.403005173264413</v>
      </c>
      <c r="N442">
        <v>2.589</v>
      </c>
      <c r="O442">
        <v>880.68181818181813</v>
      </c>
      <c r="P442">
        <v>0.72826581702321347</v>
      </c>
      <c r="Q442" s="36">
        <f t="shared" si="146"/>
        <v>81.481481485931482</v>
      </c>
      <c r="R442" t="str">
        <f t="shared" si="147"/>
        <v xml:space="preserve"> </v>
      </c>
      <c r="S442" s="37">
        <f t="shared" si="148"/>
        <v>0.19860416163403891</v>
      </c>
      <c r="T442" s="37" t="str">
        <f t="shared" si="149"/>
        <v/>
      </c>
      <c r="U442" s="37" t="str">
        <f t="shared" si="150"/>
        <v xml:space="preserve"> </v>
      </c>
      <c r="V442" s="37" t="str">
        <f t="shared" si="151"/>
        <v xml:space="preserve"> </v>
      </c>
      <c r="W442" s="37" t="str">
        <f t="shared" si="152"/>
        <v xml:space="preserve"> </v>
      </c>
      <c r="X442" s="37" t="str">
        <f t="shared" si="153"/>
        <v xml:space="preserve"> 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 t="str">
        <f t="shared" si="157"/>
        <v xml:space="preserve"> 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395</v>
      </c>
      <c r="AP442" t="s">
        <v>2263</v>
      </c>
      <c r="AQ442" t="e">
        <v>#VALUE!</v>
      </c>
      <c r="AR442" t="e">
        <v>#VALUE!</v>
      </c>
      <c r="AS442">
        <v>19.860415718403889</v>
      </c>
      <c r="AT442" t="e">
        <v>#VALUE!</v>
      </c>
      <c r="AU442" t="e">
        <v>#VALUE!</v>
      </c>
      <c r="AV442" t="s">
        <v>2832</v>
      </c>
    </row>
    <row r="443" spans="1:48" x14ac:dyDescent="0.25">
      <c r="A443">
        <v>4.4600000000000098E-9</v>
      </c>
      <c r="B443" t="s">
        <v>393</v>
      </c>
      <c r="C443">
        <v>18</v>
      </c>
      <c r="D443" s="2">
        <v>0</v>
      </c>
      <c r="E443">
        <v>4</v>
      </c>
      <c r="F443">
        <v>22</v>
      </c>
      <c r="G443" s="4">
        <v>545</v>
      </c>
      <c r="H443">
        <v>492.21</v>
      </c>
      <c r="I443">
        <v>193452.25576806001</v>
      </c>
      <c r="J443">
        <v>22.274969452866902</v>
      </c>
      <c r="K443">
        <v>25.039934883247696</v>
      </c>
      <c r="L443">
        <v>18.020529245169087</v>
      </c>
      <c r="M443">
        <v>20.101862783546888</v>
      </c>
      <c r="N443">
        <v>22.097000000000001</v>
      </c>
      <c r="O443">
        <v>13.028132992327368</v>
      </c>
      <c r="P443">
        <v>0.19178805794274803</v>
      </c>
      <c r="Q443" s="36">
        <f t="shared" si="146"/>
        <v>81.818181822641819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393</v>
      </c>
      <c r="AP443" t="s">
        <v>2317</v>
      </c>
      <c r="AQ443">
        <v>1.0148661808003778</v>
      </c>
      <c r="AR443">
        <v>-21.914164174915406</v>
      </c>
      <c r="AS443">
        <v>10.725097011438223</v>
      </c>
      <c r="AT443">
        <v>-1.0148661808003778</v>
      </c>
      <c r="AU443">
        <v>21.914164174915406</v>
      </c>
      <c r="AV443" t="s">
        <v>2833</v>
      </c>
    </row>
    <row r="444" spans="1:48" x14ac:dyDescent="0.25">
      <c r="A444">
        <v>4.4700000000000096E-9</v>
      </c>
      <c r="B444" t="s">
        <v>1078</v>
      </c>
      <c r="C444">
        <v>27</v>
      </c>
      <c r="D444" s="2">
        <v>0</v>
      </c>
      <c r="E444">
        <v>4</v>
      </c>
      <c r="F444">
        <v>31</v>
      </c>
      <c r="G444" s="4">
        <v>160</v>
      </c>
      <c r="H444">
        <v>145.82</v>
      </c>
      <c r="I444">
        <v>181816.80162541999</v>
      </c>
      <c r="J444" t="s">
        <v>2161</v>
      </c>
      <c r="K444" t="s">
        <v>2161</v>
      </c>
      <c r="L444">
        <v>9.4493533838749713</v>
      </c>
      <c r="M444">
        <v>9.1154215480667187</v>
      </c>
      <c r="N444">
        <v>2.327</v>
      </c>
      <c r="O444">
        <v>-41.737606409614422</v>
      </c>
      <c r="P444">
        <v>0</v>
      </c>
      <c r="Q444" s="36">
        <f t="shared" si="146"/>
        <v>87.09677419801838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 xml:space="preserve"> </v>
      </c>
      <c r="V444" s="37" t="str">
        <f t="shared" si="151"/>
        <v xml:space="preserve"> </v>
      </c>
      <c r="W444" s="37" t="str">
        <f t="shared" si="152"/>
        <v/>
      </c>
      <c r="X444" s="37">
        <f t="shared" si="153"/>
        <v>-0.36072353696417958</v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1078</v>
      </c>
      <c r="AP444" t="s">
        <v>2293</v>
      </c>
      <c r="AQ444" t="e">
        <v>#VALUE!</v>
      </c>
      <c r="AR444">
        <v>36.072353696417956</v>
      </c>
      <c r="AS444">
        <v>9.7243176518996055</v>
      </c>
      <c r="AT444" t="e">
        <v>#VALUE!</v>
      </c>
      <c r="AU444">
        <v>-36.072353696417956</v>
      </c>
      <c r="AV444" t="s">
        <v>2834</v>
      </c>
    </row>
    <row r="445" spans="1:48" x14ac:dyDescent="0.25">
      <c r="A445">
        <v>4.4800000000000093E-9</v>
      </c>
      <c r="B445" t="s">
        <v>840</v>
      </c>
      <c r="C445">
        <v>15</v>
      </c>
      <c r="D445" s="2">
        <v>0</v>
      </c>
      <c r="E445">
        <v>10</v>
      </c>
      <c r="F445">
        <v>25</v>
      </c>
      <c r="G445" s="4">
        <v>54.5</v>
      </c>
      <c r="H445">
        <v>42.3</v>
      </c>
      <c r="I445">
        <v>11795.7074013</v>
      </c>
      <c r="J445">
        <v>14.651887772774506</v>
      </c>
      <c r="K445">
        <v>13.289349670122524</v>
      </c>
      <c r="L445">
        <v>8.8956333490855499</v>
      </c>
      <c r="M445">
        <v>8.1910572711532126</v>
      </c>
      <c r="N445">
        <v>2.887</v>
      </c>
      <c r="O445">
        <v>197.62886597938146</v>
      </c>
      <c r="P445">
        <v>0.61938534278959823</v>
      </c>
      <c r="Q445" s="36" t="str">
        <f t="shared" si="146"/>
        <v xml:space="preserve"> </v>
      </c>
      <c r="R445" t="str">
        <f t="shared" si="147"/>
        <v xml:space="preserve"> </v>
      </c>
      <c r="S445" s="37">
        <f t="shared" si="148"/>
        <v>0.28841608013011838</v>
      </c>
      <c r="T445" s="37" t="str">
        <f t="shared" si="149"/>
        <v/>
      </c>
      <c r="U445" s="37" t="str">
        <f t="shared" si="150"/>
        <v/>
      </c>
      <c r="V445" s="37">
        <f t="shared" si="151"/>
        <v>-0.34890188066887984</v>
      </c>
      <c r="W445" s="37" t="str">
        <f t="shared" si="152"/>
        <v/>
      </c>
      <c r="X445" s="37">
        <f t="shared" si="153"/>
        <v>-0.39818432089002032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840</v>
      </c>
      <c r="AP445" t="s">
        <v>2590</v>
      </c>
      <c r="AQ445">
        <v>34.890188066887987</v>
      </c>
      <c r="AR445">
        <v>39.81843208900203</v>
      </c>
      <c r="AS445">
        <v>28.841607565011842</v>
      </c>
      <c r="AT445">
        <v>-34.890188066887987</v>
      </c>
      <c r="AU445">
        <v>-39.81843208900203</v>
      </c>
      <c r="AV445" t="s">
        <v>2835</v>
      </c>
    </row>
    <row r="446" spans="1:48" x14ac:dyDescent="0.25">
      <c r="A446">
        <v>4.4900000000000091E-9</v>
      </c>
      <c r="B446" t="s">
        <v>457</v>
      </c>
      <c r="C446">
        <v>3</v>
      </c>
      <c r="D446" s="2">
        <v>4</v>
      </c>
      <c r="E446">
        <v>8</v>
      </c>
      <c r="F446">
        <v>15</v>
      </c>
      <c r="G446" s="4">
        <v>187.5</v>
      </c>
      <c r="H446">
        <v>196.01</v>
      </c>
      <c r="I446">
        <v>44465.961255749993</v>
      </c>
      <c r="J446">
        <v>15.742510641715523</v>
      </c>
      <c r="K446">
        <v>15.209901451074725</v>
      </c>
      <c r="L446">
        <v>11.034200028304257</v>
      </c>
      <c r="M446">
        <v>10.77844385076337</v>
      </c>
      <c r="N446">
        <v>12.451000000000001</v>
      </c>
      <c r="O446">
        <v>29.968684759916499</v>
      </c>
      <c r="P446">
        <v>2.3238610274985971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>
        <f t="shared" si="151"/>
        <v>-0.30043696543887866</v>
      </c>
      <c r="W446" s="37" t="str">
        <f t="shared" si="152"/>
        <v/>
      </c>
      <c r="X446" s="37">
        <f t="shared" si="153"/>
        <v>-0.25350401451157867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457</v>
      </c>
      <c r="AP446" t="s">
        <v>2407</v>
      </c>
      <c r="AQ446">
        <v>30.043696543887865</v>
      </c>
      <c r="AR446">
        <v>25.350401451157868</v>
      </c>
      <c r="AS446">
        <v>-4.3416152237130685</v>
      </c>
      <c r="AT446">
        <v>-30.043696543887865</v>
      </c>
      <c r="AU446">
        <v>-25.350401451157868</v>
      </c>
      <c r="AV446" t="s">
        <v>2836</v>
      </c>
    </row>
    <row r="447" spans="1:48" x14ac:dyDescent="0.25">
      <c r="A447">
        <v>4.5000000000000089E-9</v>
      </c>
      <c r="B447" t="s">
        <v>238</v>
      </c>
      <c r="C447">
        <v>5</v>
      </c>
      <c r="D447" s="2">
        <v>4</v>
      </c>
      <c r="E447">
        <v>12</v>
      </c>
      <c r="F447">
        <v>21</v>
      </c>
      <c r="G447" s="4">
        <v>160</v>
      </c>
      <c r="H447">
        <v>148.30000000000001</v>
      </c>
      <c r="I447">
        <v>37292.299096100003</v>
      </c>
      <c r="J447">
        <v>13.384476534296029</v>
      </c>
      <c r="K447">
        <v>12.096247960848288</v>
      </c>
      <c r="L447" t="s">
        <v>2161</v>
      </c>
      <c r="M447" t="s">
        <v>2161</v>
      </c>
      <c r="N447">
        <v>11.08</v>
      </c>
      <c r="O447">
        <v>5.7251908396946529</v>
      </c>
      <c r="P447">
        <v>2.3863789615643967</v>
      </c>
      <c r="Q447" s="36" t="str">
        <f t="shared" si="146"/>
        <v xml:space="preserve"> 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/>
      </c>
      <c r="V447" s="37">
        <f t="shared" si="151"/>
        <v>-0.40522288766743386</v>
      </c>
      <c r="W447" s="37" t="str">
        <f t="shared" si="152"/>
        <v xml:space="preserve"> </v>
      </c>
      <c r="X447" s="37" t="str">
        <f t="shared" si="153"/>
        <v xml:space="preserve"> 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238</v>
      </c>
      <c r="AP447" t="s">
        <v>2171</v>
      </c>
      <c r="AQ447">
        <v>40.522288766743387</v>
      </c>
      <c r="AR447" t="e">
        <v>#VALUE!</v>
      </c>
      <c r="AS447">
        <v>7.8894133513149001</v>
      </c>
      <c r="AT447">
        <v>-40.522288766743387</v>
      </c>
      <c r="AU447" t="e">
        <v>#VALUE!</v>
      </c>
      <c r="AV447" t="s">
        <v>2837</v>
      </c>
    </row>
    <row r="448" spans="1:48" x14ac:dyDescent="0.25">
      <c r="A448">
        <v>4.5100000000000086E-9</v>
      </c>
      <c r="B448" t="s">
        <v>580</v>
      </c>
      <c r="C448">
        <v>14</v>
      </c>
      <c r="D448" s="2">
        <v>1</v>
      </c>
      <c r="E448">
        <v>17</v>
      </c>
      <c r="F448">
        <v>32</v>
      </c>
      <c r="G448" s="4">
        <v>196.5</v>
      </c>
      <c r="H448">
        <v>180.43</v>
      </c>
      <c r="I448">
        <v>20795.635388819999</v>
      </c>
      <c r="J448">
        <v>24.428648795017601</v>
      </c>
      <c r="K448">
        <v>23.332471227208067</v>
      </c>
      <c r="L448">
        <v>14.876063675873793</v>
      </c>
      <c r="M448">
        <v>14.184232091187113</v>
      </c>
      <c r="N448">
        <v>7.3860000000000001</v>
      </c>
      <c r="O448">
        <v>7.5109170305676862</v>
      </c>
      <c r="P448">
        <v>1.1284154519758354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580</v>
      </c>
      <c r="AP448" t="s">
        <v>2593</v>
      </c>
      <c r="AQ448">
        <v>-8.5556177804692055</v>
      </c>
      <c r="AR448">
        <v>-0.64093260430522214</v>
      </c>
      <c r="AS448">
        <v>8.9065011361746826</v>
      </c>
      <c r="AT448">
        <v>8.5556177804692055</v>
      </c>
      <c r="AU448">
        <v>0.64093260430522214</v>
      </c>
      <c r="AV448" t="s">
        <v>2838</v>
      </c>
    </row>
    <row r="449" spans="1:48" x14ac:dyDescent="0.25">
      <c r="A449">
        <v>4.5200000000000084E-9</v>
      </c>
      <c r="B449" t="s">
        <v>1172</v>
      </c>
      <c r="C449">
        <v>19</v>
      </c>
      <c r="D449" s="2">
        <v>12</v>
      </c>
      <c r="E449">
        <v>13</v>
      </c>
      <c r="F449">
        <v>44</v>
      </c>
      <c r="G449" s="4">
        <v>700</v>
      </c>
      <c r="H449">
        <v>623.71</v>
      </c>
      <c r="I449">
        <v>600838.8337220801</v>
      </c>
      <c r="J449" t="s">
        <v>2161</v>
      </c>
      <c r="K449" t="s">
        <v>2161</v>
      </c>
      <c r="L449" t="s">
        <v>2161</v>
      </c>
      <c r="M449" t="s">
        <v>2161</v>
      </c>
      <c r="N449">
        <v>4.4889999999999999</v>
      </c>
      <c r="O449">
        <v>100.40178571428568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1172</v>
      </c>
      <c r="AP449" t="s">
        <v>2226</v>
      </c>
      <c r="AQ449" t="e">
        <v>#VALUE!</v>
      </c>
      <c r="AR449" t="e">
        <v>#VALUE!</v>
      </c>
      <c r="AS449">
        <v>12.231646117586692</v>
      </c>
      <c r="AT449" t="e">
        <v>#VALUE!</v>
      </c>
      <c r="AU449" t="e">
        <v>#VALUE!</v>
      </c>
      <c r="AV449" t="s">
        <v>2839</v>
      </c>
    </row>
    <row r="450" spans="1:48" x14ac:dyDescent="0.25">
      <c r="A450">
        <v>4.5300000000000081E-9</v>
      </c>
      <c r="B450" t="s">
        <v>426</v>
      </c>
      <c r="C450">
        <v>7</v>
      </c>
      <c r="D450" s="2">
        <v>0</v>
      </c>
      <c r="E450">
        <v>6</v>
      </c>
      <c r="F450">
        <v>13</v>
      </c>
      <c r="G450" s="4">
        <v>84</v>
      </c>
      <c r="H450">
        <v>74.209999999999994</v>
      </c>
      <c r="I450">
        <v>27070.563720929997</v>
      </c>
      <c r="J450">
        <v>12.325195150307257</v>
      </c>
      <c r="K450">
        <v>11.50007748334108</v>
      </c>
      <c r="L450">
        <v>8.1800592942645043</v>
      </c>
      <c r="M450">
        <v>7.8349518543032222</v>
      </c>
      <c r="N450">
        <v>6.0209999999999999</v>
      </c>
      <c r="O450">
        <v>6.7553191489361746</v>
      </c>
      <c r="P450">
        <v>2.4363293356690479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-0.45229505527160563</v>
      </c>
      <c r="W450" s="37" t="str">
        <f t="shared" si="152"/>
        <v/>
      </c>
      <c r="X450" s="37">
        <f t="shared" si="153"/>
        <v>-0.44659500384604378</v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426</v>
      </c>
      <c r="AP450" t="s">
        <v>2252</v>
      </c>
      <c r="AQ450">
        <v>45.229505527160562</v>
      </c>
      <c r="AR450">
        <v>44.659500384604378</v>
      </c>
      <c r="AS450">
        <v>13.192292143915928</v>
      </c>
      <c r="AT450">
        <v>-45.229505527160562</v>
      </c>
      <c r="AU450">
        <v>-44.659500384604378</v>
      </c>
      <c r="AV450" t="s">
        <v>2840</v>
      </c>
    </row>
    <row r="451" spans="1:48" x14ac:dyDescent="0.25">
      <c r="A451">
        <v>4.5400000000000079E-9</v>
      </c>
      <c r="B451" t="s">
        <v>1173</v>
      </c>
      <c r="C451">
        <v>8</v>
      </c>
      <c r="D451" s="2">
        <v>1</v>
      </c>
      <c r="E451">
        <v>14</v>
      </c>
      <c r="F451">
        <v>23</v>
      </c>
      <c r="G451" s="4">
        <v>190.5</v>
      </c>
      <c r="H451">
        <v>180.12</v>
      </c>
      <c r="I451">
        <v>43075.248960839999</v>
      </c>
      <c r="J451">
        <v>29.561792220580994</v>
      </c>
      <c r="K451">
        <v>26.203084084957812</v>
      </c>
      <c r="L451">
        <v>18.812416389351082</v>
      </c>
      <c r="M451">
        <v>17.324286152078145</v>
      </c>
      <c r="N451">
        <v>6.093</v>
      </c>
      <c r="O451">
        <v>36.614349775784753</v>
      </c>
      <c r="P451">
        <v>1.3102376193648679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 t="str">
        <f t="shared" si="151"/>
        <v/>
      </c>
      <c r="W451" s="37" t="str">
        <f t="shared" si="152"/>
        <v/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1173</v>
      </c>
      <c r="AP451" t="s">
        <v>2355</v>
      </c>
      <c r="AQ451">
        <v>-31.366194017966208</v>
      </c>
      <c r="AR451">
        <v>-27.271512895940873</v>
      </c>
      <c r="AS451">
        <v>5.7628247834776714</v>
      </c>
      <c r="AT451">
        <v>31.366194017966208</v>
      </c>
      <c r="AU451">
        <v>27.271512895940873</v>
      </c>
      <c r="AV451" t="s">
        <v>2841</v>
      </c>
    </row>
    <row r="452" spans="1:48" x14ac:dyDescent="0.25">
      <c r="A452">
        <v>4.5500000000000077E-9</v>
      </c>
      <c r="B452" t="s">
        <v>841</v>
      </c>
      <c r="C452">
        <v>19</v>
      </c>
      <c r="D452" s="2">
        <v>1</v>
      </c>
      <c r="E452">
        <v>10</v>
      </c>
      <c r="F452">
        <v>30</v>
      </c>
      <c r="G452" s="4">
        <v>216</v>
      </c>
      <c r="H452">
        <v>174.23</v>
      </c>
      <c r="I452">
        <v>20240.521069019997</v>
      </c>
      <c r="J452">
        <v>29.096526386105541</v>
      </c>
      <c r="K452">
        <v>36.803971271651875</v>
      </c>
      <c r="L452">
        <v>19.575359052276401</v>
      </c>
      <c r="M452">
        <v>25.269735683709488</v>
      </c>
      <c r="N452">
        <v>4.734</v>
      </c>
      <c r="O452">
        <v>-31.589595375722546</v>
      </c>
      <c r="P452" t="s">
        <v>124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0.23974057735606108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841</v>
      </c>
      <c r="AP452" t="s">
        <v>2387</v>
      </c>
      <c r="AQ452">
        <v>-29.298653544588493</v>
      </c>
      <c r="AR452">
        <v>-32.433043714402231</v>
      </c>
      <c r="AS452">
        <v>23.974057280606111</v>
      </c>
      <c r="AT452">
        <v>29.298653544588493</v>
      </c>
      <c r="AU452">
        <v>32.433043714402231</v>
      </c>
      <c r="AV452" t="s">
        <v>2842</v>
      </c>
    </row>
    <row r="453" spans="1:48" x14ac:dyDescent="0.25">
      <c r="A453">
        <v>4.5600000000000074E-9</v>
      </c>
      <c r="B453" t="s">
        <v>842</v>
      </c>
      <c r="C453">
        <v>10</v>
      </c>
      <c r="D453" s="2">
        <v>4</v>
      </c>
      <c r="E453">
        <v>25</v>
      </c>
      <c r="F453">
        <v>39</v>
      </c>
      <c r="G453" s="4">
        <v>65</v>
      </c>
      <c r="H453">
        <v>63.78</v>
      </c>
      <c r="I453">
        <v>50904.516525179999</v>
      </c>
      <c r="J453" t="s">
        <v>2161</v>
      </c>
      <c r="K453" t="s">
        <v>2161</v>
      </c>
      <c r="L453">
        <v>34.944441078684889</v>
      </c>
      <c r="M453">
        <v>26.449182517043361</v>
      </c>
      <c r="N453">
        <v>0.78</v>
      </c>
      <c r="O453" t="s">
        <v>119</v>
      </c>
      <c r="P453">
        <v>0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 xml:space="preserve"> </v>
      </c>
      <c r="V453" s="37" t="str">
        <f t="shared" si="151"/>
        <v xml:space="preserve"> </v>
      </c>
      <c r="W453" s="37" t="str">
        <f t="shared" si="152"/>
        <v/>
      </c>
      <c r="X453" s="37" t="str">
        <f t="shared" si="153"/>
        <v/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 t="str">
        <f t="shared" si="157"/>
        <v xml:space="preserve"> 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842</v>
      </c>
      <c r="AP453" t="s">
        <v>2415</v>
      </c>
      <c r="AQ453" t="e">
        <v>#VALUE!</v>
      </c>
      <c r="AR453">
        <v>-136.4093900188598</v>
      </c>
      <c r="AS453">
        <v>1.9128253370962689</v>
      </c>
      <c r="AT453" t="e">
        <v>#VALUE!</v>
      </c>
      <c r="AU453">
        <v>136.4093900188598</v>
      </c>
      <c r="AV453" t="s">
        <v>2843</v>
      </c>
    </row>
    <row r="454" spans="1:48" x14ac:dyDescent="0.25">
      <c r="A454">
        <v>4.5700000000000072E-9</v>
      </c>
      <c r="B454" t="s">
        <v>391</v>
      </c>
      <c r="C454">
        <v>15</v>
      </c>
      <c r="D454" s="2">
        <v>6</v>
      </c>
      <c r="E454">
        <v>11</v>
      </c>
      <c r="F454">
        <v>32</v>
      </c>
      <c r="G454" s="4">
        <v>202.5</v>
      </c>
      <c r="H454">
        <v>187.04</v>
      </c>
      <c r="I454">
        <v>172735.83974191998</v>
      </c>
      <c r="J454">
        <v>24.591112279779122</v>
      </c>
      <c r="K454">
        <v>23.255004351610093</v>
      </c>
      <c r="L454">
        <v>19.187216290908314</v>
      </c>
      <c r="M454">
        <v>18.372509752207609</v>
      </c>
      <c r="N454">
        <v>7.6059999999999999</v>
      </c>
      <c r="O454">
        <v>24.708968683390715</v>
      </c>
      <c r="P454">
        <v>2.2310735671514115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391</v>
      </c>
      <c r="AP454" t="s">
        <v>2330</v>
      </c>
      <c r="AQ454">
        <v>-9.2775702757972311</v>
      </c>
      <c r="AR454">
        <v>-29.807144125719542</v>
      </c>
      <c r="AS454">
        <v>8.265611633875114</v>
      </c>
      <c r="AT454">
        <v>9.2775702757972311</v>
      </c>
      <c r="AU454">
        <v>29.807144125719542</v>
      </c>
      <c r="AV454" t="s">
        <v>2844</v>
      </c>
    </row>
    <row r="455" spans="1:48" x14ac:dyDescent="0.25">
      <c r="A455">
        <v>4.5800000000000069E-9</v>
      </c>
      <c r="B455" t="s">
        <v>392</v>
      </c>
      <c r="C455">
        <v>8</v>
      </c>
      <c r="D455" s="2">
        <v>1</v>
      </c>
      <c r="E455">
        <v>5</v>
      </c>
      <c r="F455">
        <v>14</v>
      </c>
      <c r="G455" s="4">
        <v>72.5</v>
      </c>
      <c r="H455">
        <v>65.59</v>
      </c>
      <c r="I455">
        <v>14804.24511125</v>
      </c>
      <c r="J455">
        <v>21.1648919006131</v>
      </c>
      <c r="K455">
        <v>17.430241828328462</v>
      </c>
      <c r="L455">
        <v>11.488983862966615</v>
      </c>
      <c r="M455">
        <v>10.074546204125594</v>
      </c>
      <c r="N455">
        <v>3.0990000000000002</v>
      </c>
      <c r="O455">
        <v>49.710144927536255</v>
      </c>
      <c r="P455">
        <v>0.12196981247141332</v>
      </c>
      <c r="Q455" s="36" t="str">
        <f t="shared" si="146"/>
        <v xml:space="preserve"> 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-0.22273655461692121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392</v>
      </c>
      <c r="AP455" t="s">
        <v>2398</v>
      </c>
      <c r="AQ455">
        <v>5.9478100976051662</v>
      </c>
      <c r="AR455">
        <v>22.273655461692123</v>
      </c>
      <c r="AS455">
        <v>10.535142552218325</v>
      </c>
      <c r="AT455">
        <v>-5.9478100976051662</v>
      </c>
      <c r="AU455">
        <v>-22.273655461692123</v>
      </c>
      <c r="AV455" t="s">
        <v>2845</v>
      </c>
    </row>
    <row r="456" spans="1:48" x14ac:dyDescent="0.25">
      <c r="A456">
        <v>4.5900000000000067E-9</v>
      </c>
      <c r="B456" t="s">
        <v>1174</v>
      </c>
      <c r="C456">
        <v>9</v>
      </c>
      <c r="D456" s="2">
        <v>0</v>
      </c>
      <c r="E456">
        <v>5</v>
      </c>
      <c r="F456">
        <v>14</v>
      </c>
      <c r="G456" s="4">
        <v>490</v>
      </c>
      <c r="H456">
        <v>445.35</v>
      </c>
      <c r="I456">
        <v>18142.980935700001</v>
      </c>
      <c r="J456" t="s">
        <v>2161</v>
      </c>
      <c r="K456" t="s">
        <v>2161</v>
      </c>
      <c r="L456" t="s">
        <v>2161</v>
      </c>
      <c r="M456">
        <v>34.919202404809617</v>
      </c>
      <c r="N456">
        <v>6.694</v>
      </c>
      <c r="O456">
        <v>21.268115942028977</v>
      </c>
      <c r="P456" t="s">
        <v>124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 xml:space="preserve"> </v>
      </c>
      <c r="X456" s="37" t="str">
        <f t="shared" ref="X456:X511" si="177">IF(ISERROR((IF(((L456/$L$6-1))&lt;($X$5/100),((L456/$L$6-1)),"")))=TRUE," ",((IF(((L456/$L$6-1))&lt;($X$5/100),((L456/$L$6-1)),""))))</f>
        <v xml:space="preserve"> </v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1174</v>
      </c>
      <c r="AP456" t="s">
        <v>2261</v>
      </c>
      <c r="AQ456" t="e">
        <v>#VALUE!</v>
      </c>
      <c r="AR456" t="e">
        <v>#VALUE!</v>
      </c>
      <c r="AS456">
        <v>10.025822386886718</v>
      </c>
      <c r="AT456" t="e">
        <v>#VALUE!</v>
      </c>
      <c r="AU456" t="e">
        <v>#VALUE!</v>
      </c>
      <c r="AV456" t="s">
        <v>2846</v>
      </c>
    </row>
    <row r="457" spans="1:48" x14ac:dyDescent="0.25">
      <c r="A457">
        <v>4.6000000000000064E-9</v>
      </c>
      <c r="B457" t="s">
        <v>552</v>
      </c>
      <c r="C457">
        <v>0</v>
      </c>
      <c r="D457" s="2">
        <v>1</v>
      </c>
      <c r="E457">
        <v>0</v>
      </c>
      <c r="F457">
        <v>1</v>
      </c>
      <c r="G457" s="4">
        <v>9</v>
      </c>
      <c r="H457">
        <v>17.82</v>
      </c>
      <c r="I457">
        <v>8654.0822689800007</v>
      </c>
      <c r="J457" t="s">
        <v>2161</v>
      </c>
      <c r="K457">
        <v>37.515789473684208</v>
      </c>
      <c r="L457">
        <v>23.066008321775314</v>
      </c>
      <c r="M457">
        <v>15.884042024832857</v>
      </c>
      <c r="N457">
        <v>0.31</v>
      </c>
      <c r="O457" t="s">
        <v>119</v>
      </c>
      <c r="P457" t="s">
        <v>124</v>
      </c>
      <c r="Q457" s="36" t="str">
        <f t="shared" si="170"/>
        <v/>
      </c>
      <c r="R457">
        <f t="shared" si="171"/>
        <v>100.0000000046</v>
      </c>
      <c r="S457" s="37" t="str">
        <f t="shared" si="172"/>
        <v/>
      </c>
      <c r="T457" s="37">
        <f t="shared" si="173"/>
        <v>-0.49494949034949492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552</v>
      </c>
      <c r="AP457" t="s">
        <v>2590</v>
      </c>
      <c r="AQ457" t="e">
        <v>#VALUE!</v>
      </c>
      <c r="AR457">
        <v>-56.048309522026749</v>
      </c>
      <c r="AS457">
        <v>-49.494949494949495</v>
      </c>
      <c r="AT457" t="e">
        <v>#VALUE!</v>
      </c>
      <c r="AU457">
        <v>56.048309522026749</v>
      </c>
      <c r="AV457" t="s">
        <v>2847</v>
      </c>
    </row>
    <row r="458" spans="1:48" x14ac:dyDescent="0.25">
      <c r="A458">
        <v>4.6100000000000062E-9</v>
      </c>
      <c r="B458" t="s">
        <v>252</v>
      </c>
      <c r="C458">
        <v>10</v>
      </c>
      <c r="D458" s="2">
        <v>4</v>
      </c>
      <c r="E458">
        <v>15</v>
      </c>
      <c r="F458">
        <v>29</v>
      </c>
      <c r="G458" s="4">
        <v>26</v>
      </c>
      <c r="H458">
        <v>20.3</v>
      </c>
      <c r="I458">
        <v>8654.0822689800007</v>
      </c>
      <c r="J458" t="s">
        <v>2161</v>
      </c>
      <c r="K458" t="s">
        <v>2161</v>
      </c>
      <c r="L458">
        <v>19.193500063475941</v>
      </c>
      <c r="M458">
        <v>15.697471503920926</v>
      </c>
      <c r="N458">
        <v>0.33100000000000002</v>
      </c>
      <c r="O458" t="s">
        <v>119</v>
      </c>
      <c r="P458">
        <v>0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0.28078818194990146</v>
      </c>
      <c r="T458" s="37" t="str">
        <f t="shared" si="173"/>
        <v/>
      </c>
      <c r="U458" s="37" t="str">
        <f t="shared" si="174"/>
        <v xml:space="preserve"> </v>
      </c>
      <c r="V458" s="37" t="str">
        <f t="shared" si="175"/>
        <v xml:space="preserve"> </v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252</v>
      </c>
      <c r="AP458" t="s">
        <v>2590</v>
      </c>
      <c r="AQ458" t="e">
        <v>#VALUE!</v>
      </c>
      <c r="AR458">
        <v>-29.849655689615638</v>
      </c>
      <c r="AS458">
        <v>28.078817733990146</v>
      </c>
      <c r="AT458" t="e">
        <v>#VALUE!</v>
      </c>
      <c r="AU458">
        <v>29.849655689615638</v>
      </c>
      <c r="AV458" t="s">
        <v>2847</v>
      </c>
    </row>
    <row r="459" spans="1:48" x14ac:dyDescent="0.25">
      <c r="A459">
        <v>4.620000000000006E-9</v>
      </c>
      <c r="B459" t="s">
        <v>843</v>
      </c>
      <c r="C459">
        <v>10</v>
      </c>
      <c r="D459" s="2">
        <v>3</v>
      </c>
      <c r="E459">
        <v>9</v>
      </c>
      <c r="F459">
        <v>22</v>
      </c>
      <c r="G459" s="4">
        <v>63.5</v>
      </c>
      <c r="H459">
        <v>55.17</v>
      </c>
      <c r="I459">
        <v>17851.812273180003</v>
      </c>
      <c r="J459" t="s">
        <v>2161</v>
      </c>
      <c r="K459">
        <v>17.802516940948692</v>
      </c>
      <c r="L459" t="s">
        <v>2161</v>
      </c>
      <c r="M459">
        <v>6.9836292682926828</v>
      </c>
      <c r="N459">
        <v>-13.293000000000001</v>
      </c>
      <c r="O459">
        <v>51.784548422198043</v>
      </c>
      <c r="P459">
        <v>0</v>
      </c>
      <c r="Q459" s="36" t="str">
        <f t="shared" si="170"/>
        <v xml:space="preserve"> </v>
      </c>
      <c r="R459" t="str">
        <f t="shared" si="171"/>
        <v xml:space="preserve"> </v>
      </c>
      <c r="S459" s="37">
        <f t="shared" si="172"/>
        <v>0.15098786033868766</v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843</v>
      </c>
      <c r="AP459" t="s">
        <v>2280</v>
      </c>
      <c r="AQ459" t="e">
        <v>#VALUE!</v>
      </c>
      <c r="AR459" t="e">
        <v>#VALUE!</v>
      </c>
      <c r="AS459">
        <v>15.098785571868767</v>
      </c>
      <c r="AT459" t="e">
        <v>#VALUE!</v>
      </c>
      <c r="AU459" t="e">
        <v>#VALUE!</v>
      </c>
      <c r="AV459" t="s">
        <v>2848</v>
      </c>
    </row>
    <row r="460" spans="1:48" x14ac:dyDescent="0.25">
      <c r="A460">
        <v>4.6300000000000057E-9</v>
      </c>
      <c r="B460" t="s">
        <v>283</v>
      </c>
      <c r="C460">
        <v>8</v>
      </c>
      <c r="D460" s="2">
        <v>0</v>
      </c>
      <c r="E460">
        <v>11</v>
      </c>
      <c r="F460">
        <v>19</v>
      </c>
      <c r="G460" s="4">
        <v>49.25</v>
      </c>
      <c r="H460">
        <v>49.46</v>
      </c>
      <c r="I460">
        <v>14681.439464380001</v>
      </c>
      <c r="J460" t="s">
        <v>2161</v>
      </c>
      <c r="K460" t="s">
        <v>2161</v>
      </c>
      <c r="L460">
        <v>27.431948302025837</v>
      </c>
      <c r="M460">
        <v>25.40881883406426</v>
      </c>
      <c r="N460">
        <v>3.7999999999999999E-2</v>
      </c>
      <c r="O460" t="s">
        <v>119</v>
      </c>
      <c r="P460">
        <v>2.9296401132228063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/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283</v>
      </c>
      <c r="AP460" t="s">
        <v>2389</v>
      </c>
      <c r="AQ460" t="e">
        <v>#VALUE!</v>
      </c>
      <c r="AR460">
        <v>-85.585173633427885</v>
      </c>
      <c r="AS460">
        <v>-0.42458552365548519</v>
      </c>
      <c r="AT460" t="e">
        <v>#VALUE!</v>
      </c>
      <c r="AU460">
        <v>85.585173633427885</v>
      </c>
      <c r="AV460" t="s">
        <v>2849</v>
      </c>
    </row>
    <row r="461" spans="1:48" x14ac:dyDescent="0.25">
      <c r="A461">
        <v>4.6400000000000055E-9</v>
      </c>
      <c r="B461" t="s">
        <v>498</v>
      </c>
      <c r="C461">
        <v>7</v>
      </c>
      <c r="D461" s="2">
        <v>1</v>
      </c>
      <c r="E461">
        <v>6</v>
      </c>
      <c r="F461">
        <v>14</v>
      </c>
      <c r="G461" s="4">
        <v>160</v>
      </c>
      <c r="H461">
        <v>151.33000000000001</v>
      </c>
      <c r="I461">
        <v>12897.767371950002</v>
      </c>
      <c r="J461">
        <v>13.893683437385238</v>
      </c>
      <c r="K461">
        <v>12.35145282402873</v>
      </c>
      <c r="L461">
        <v>8.6482141248351727</v>
      </c>
      <c r="M461">
        <v>8.1258779323839434</v>
      </c>
      <c r="N461">
        <v>10.891999999999999</v>
      </c>
      <c r="O461">
        <v>-2.0503597122302297</v>
      </c>
      <c r="P461">
        <v>0.5286460054186215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/>
      </c>
      <c r="V461" s="37">
        <f t="shared" si="175"/>
        <v>-0.38259483713268516</v>
      </c>
      <c r="W461" s="37" t="str">
        <f t="shared" si="176"/>
        <v/>
      </c>
      <c r="X461" s="37">
        <f t="shared" si="177"/>
        <v>-0.41492295687285474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498</v>
      </c>
      <c r="AP461" t="s">
        <v>2266</v>
      </c>
      <c r="AQ461">
        <v>38.259483713268516</v>
      </c>
      <c r="AR461">
        <v>41.492295687285477</v>
      </c>
      <c r="AS461">
        <v>5.7292010837243001</v>
      </c>
      <c r="AT461">
        <v>-38.259483713268516</v>
      </c>
      <c r="AU461">
        <v>-41.492295687285477</v>
      </c>
      <c r="AV461" t="s">
        <v>2850</v>
      </c>
    </row>
    <row r="462" spans="1:48" x14ac:dyDescent="0.25">
      <c r="A462">
        <v>4.6500000000000052E-9</v>
      </c>
      <c r="B462" t="s">
        <v>397</v>
      </c>
      <c r="C462">
        <v>17</v>
      </c>
      <c r="D462" s="2">
        <v>1</v>
      </c>
      <c r="E462">
        <v>11</v>
      </c>
      <c r="F462">
        <v>29</v>
      </c>
      <c r="G462" s="4">
        <v>375</v>
      </c>
      <c r="H462">
        <v>335.67</v>
      </c>
      <c r="I462">
        <v>18380.468822520001</v>
      </c>
      <c r="J462" t="s">
        <v>2161</v>
      </c>
      <c r="K462">
        <v>27.199578640304676</v>
      </c>
      <c r="L462">
        <v>31.696387272727272</v>
      </c>
      <c r="M462">
        <v>14.977458653722238</v>
      </c>
      <c r="N462">
        <v>12.341000000000001</v>
      </c>
      <c r="O462">
        <v>164.82832618025753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397</v>
      </c>
      <c r="AP462" t="s">
        <v>2851</v>
      </c>
      <c r="AQ462" t="e">
        <v>#VALUE!</v>
      </c>
      <c r="AR462">
        <v>-114.43535365393834</v>
      </c>
      <c r="AS462">
        <v>11.716864777906878</v>
      </c>
      <c r="AT462" t="e">
        <v>#VALUE!</v>
      </c>
      <c r="AU462">
        <v>114.43535365393834</v>
      </c>
      <c r="AV462" t="s">
        <v>2852</v>
      </c>
    </row>
    <row r="463" spans="1:48" x14ac:dyDescent="0.25">
      <c r="A463">
        <v>4.660000000000005E-9</v>
      </c>
      <c r="B463" t="s">
        <v>399</v>
      </c>
      <c r="C463">
        <v>21</v>
      </c>
      <c r="D463" s="2">
        <v>1</v>
      </c>
      <c r="E463">
        <v>3</v>
      </c>
      <c r="F463">
        <v>25</v>
      </c>
      <c r="G463" s="4">
        <v>440</v>
      </c>
      <c r="H463">
        <v>398.69</v>
      </c>
      <c r="I463">
        <v>376244.59822280001</v>
      </c>
      <c r="J463">
        <v>21.488088821817396</v>
      </c>
      <c r="K463">
        <v>18.677503982010681</v>
      </c>
      <c r="L463">
        <v>15.296446051545336</v>
      </c>
      <c r="M463">
        <v>13.706288824195498</v>
      </c>
      <c r="N463">
        <v>18.554000000000002</v>
      </c>
      <c r="O463">
        <v>9.917061611374427</v>
      </c>
      <c r="P463">
        <v>1.3092879179312247</v>
      </c>
      <c r="Q463" s="36">
        <f t="shared" si="170"/>
        <v>84.000000004659995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/>
      </c>
      <c r="V463" s="37" t="str">
        <f t="shared" si="175"/>
        <v/>
      </c>
      <c r="W463" s="37" t="str">
        <f t="shared" si="176"/>
        <v/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399</v>
      </c>
      <c r="AP463" t="s">
        <v>2374</v>
      </c>
      <c r="AQ463">
        <v>4.5115930665087234</v>
      </c>
      <c r="AR463">
        <v>-3.4849426367852931</v>
      </c>
      <c r="AS463">
        <v>10.361433695352273</v>
      </c>
      <c r="AT463">
        <v>-4.5115930665087234</v>
      </c>
      <c r="AU463">
        <v>3.4849426367852931</v>
      </c>
      <c r="AV463" t="s">
        <v>2853</v>
      </c>
    </row>
    <row r="464" spans="1:48" x14ac:dyDescent="0.25">
      <c r="A464">
        <v>4.6700000000000048E-9</v>
      </c>
      <c r="B464" t="s">
        <v>400</v>
      </c>
      <c r="C464">
        <v>1</v>
      </c>
      <c r="D464" s="2">
        <v>2</v>
      </c>
      <c r="E464">
        <v>9</v>
      </c>
      <c r="F464">
        <v>12</v>
      </c>
      <c r="G464" s="4">
        <v>30</v>
      </c>
      <c r="H464">
        <v>27.86</v>
      </c>
      <c r="I464">
        <v>5690.1406643199998</v>
      </c>
      <c r="J464">
        <v>5.9734133790737571</v>
      </c>
      <c r="K464">
        <v>5.17747630551942</v>
      </c>
      <c r="L464" t="s">
        <v>2161</v>
      </c>
      <c r="M464" t="s">
        <v>2161</v>
      </c>
      <c r="N464">
        <v>4.6639999999999997</v>
      </c>
      <c r="O464">
        <v>-5.3955375253549702</v>
      </c>
      <c r="P464">
        <v>4.2103374012921755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>
        <f t="shared" si="175"/>
        <v>-0.73455446305498184</v>
      </c>
      <c r="W464" s="37" t="str">
        <f t="shared" si="176"/>
        <v xml:space="preserve"> </v>
      </c>
      <c r="X464" s="37" t="str">
        <f t="shared" si="177"/>
        <v xml:space="preserve"> 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>
        <f t="shared" si="181"/>
        <v>4.2103374059621759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400</v>
      </c>
      <c r="AP464" t="s">
        <v>2341</v>
      </c>
      <c r="AQ464">
        <v>73.455446305498185</v>
      </c>
      <c r="AR464" t="e">
        <v>#VALUE!</v>
      </c>
      <c r="AS464">
        <v>7.6812634601579388</v>
      </c>
      <c r="AT464">
        <v>-73.455446305498185</v>
      </c>
      <c r="AU464" t="e">
        <v>#VALUE!</v>
      </c>
      <c r="AV464" t="s">
        <v>2854</v>
      </c>
    </row>
    <row r="465" spans="1:48" x14ac:dyDescent="0.25">
      <c r="A465">
        <v>4.6800000000000045E-9</v>
      </c>
      <c r="B465" t="s">
        <v>398</v>
      </c>
      <c r="C465">
        <v>20</v>
      </c>
      <c r="D465" s="2">
        <v>1</v>
      </c>
      <c r="E465">
        <v>8</v>
      </c>
      <c r="F465">
        <v>29</v>
      </c>
      <c r="G465" s="4">
        <v>245</v>
      </c>
      <c r="H465">
        <v>218.99</v>
      </c>
      <c r="I465">
        <v>145475.60907378999</v>
      </c>
      <c r="J465">
        <v>22.875796511020578</v>
      </c>
      <c r="K465">
        <v>20.175971991892389</v>
      </c>
      <c r="L465">
        <v>14.918599677841653</v>
      </c>
      <c r="M465">
        <v>13.819243653110842</v>
      </c>
      <c r="N465">
        <v>9.5730000000000004</v>
      </c>
      <c r="O465">
        <v>16.886446886446898</v>
      </c>
      <c r="P465">
        <v>1.9420978126855106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398</v>
      </c>
      <c r="AP465" t="s">
        <v>2477</v>
      </c>
      <c r="AQ465">
        <v>-1.6550789735299221</v>
      </c>
      <c r="AR465">
        <v>-0.92870112967438079</v>
      </c>
      <c r="AS465">
        <v>11.877254669162962</v>
      </c>
      <c r="AT465">
        <v>1.6550789735299221</v>
      </c>
      <c r="AU465">
        <v>0.92870112967438079</v>
      </c>
      <c r="AV465" t="s">
        <v>2855</v>
      </c>
    </row>
    <row r="466" spans="1:48" x14ac:dyDescent="0.25">
      <c r="A466">
        <v>4.6900000000000043E-9</v>
      </c>
      <c r="B466" t="s">
        <v>481</v>
      </c>
      <c r="C466">
        <v>18</v>
      </c>
      <c r="D466" s="2">
        <v>4</v>
      </c>
      <c r="E466">
        <v>9</v>
      </c>
      <c r="F466">
        <v>31</v>
      </c>
      <c r="G466" s="4">
        <v>225</v>
      </c>
      <c r="H466">
        <v>205.4</v>
      </c>
      <c r="I466">
        <v>178807.39768319999</v>
      </c>
      <c r="J466">
        <v>18.778570122508686</v>
      </c>
      <c r="K466">
        <v>17.789710722328081</v>
      </c>
      <c r="L466">
        <v>13.067547735184332</v>
      </c>
      <c r="M466">
        <v>12.428865941165229</v>
      </c>
      <c r="N466">
        <v>10.938000000000001</v>
      </c>
      <c r="O466">
        <v>32.904009720534631</v>
      </c>
      <c r="P466">
        <v>2.0136319376825704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-0.16552106594673277</v>
      </c>
      <c r="W466" s="37" t="str">
        <f t="shared" si="176"/>
        <v/>
      </c>
      <c r="X466" s="37">
        <f t="shared" si="177"/>
        <v>-0.11594208012626073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481</v>
      </c>
      <c r="AP466" t="s">
        <v>2553</v>
      </c>
      <c r="AQ466">
        <v>16.552106594673276</v>
      </c>
      <c r="AR466">
        <v>11.594208012626073</v>
      </c>
      <c r="AS466">
        <v>9.5423563777994111</v>
      </c>
      <c r="AT466">
        <v>-16.552106594673276</v>
      </c>
      <c r="AU466">
        <v>-11.594208012626073</v>
      </c>
      <c r="AV466" t="s">
        <v>2856</v>
      </c>
    </row>
    <row r="467" spans="1:48" x14ac:dyDescent="0.25">
      <c r="A467">
        <v>4.700000000000004E-9</v>
      </c>
      <c r="B467" t="s">
        <v>600</v>
      </c>
      <c r="C467">
        <v>11</v>
      </c>
      <c r="D467" s="2">
        <v>2</v>
      </c>
      <c r="E467">
        <v>8</v>
      </c>
      <c r="F467">
        <v>21</v>
      </c>
      <c r="G467" s="4">
        <v>355</v>
      </c>
      <c r="H467">
        <v>303.75</v>
      </c>
      <c r="I467">
        <v>21984.8606325</v>
      </c>
      <c r="J467">
        <v>14.450523311132255</v>
      </c>
      <c r="K467">
        <v>12.605303564759097</v>
      </c>
      <c r="L467">
        <v>7.2329300088911026</v>
      </c>
      <c r="M467">
        <v>6.7623859225962066</v>
      </c>
      <c r="N467">
        <v>21.02</v>
      </c>
      <c r="O467">
        <v>20.527522935779803</v>
      </c>
      <c r="P467">
        <v>0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0.16872428453539096</v>
      </c>
      <c r="T467" s="37" t="str">
        <f t="shared" si="173"/>
        <v/>
      </c>
      <c r="U467" s="37" t="str">
        <f t="shared" si="174"/>
        <v/>
      </c>
      <c r="V467" s="37">
        <f t="shared" si="175"/>
        <v>-0.35785008067618618</v>
      </c>
      <c r="W467" s="37" t="str">
        <f t="shared" si="176"/>
        <v/>
      </c>
      <c r="X467" s="37">
        <f t="shared" si="177"/>
        <v>-0.51067107709613313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 t="str">
        <f t="shared" si="181"/>
        <v xml:space="preserve"> 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600</v>
      </c>
      <c r="AP467" t="s">
        <v>2547</v>
      </c>
      <c r="AQ467">
        <v>35.78500806761862</v>
      </c>
      <c r="AR467">
        <v>51.06710770961331</v>
      </c>
      <c r="AS467">
        <v>16.872427983539097</v>
      </c>
      <c r="AT467">
        <v>-35.78500806761862</v>
      </c>
      <c r="AU467">
        <v>-51.06710770961331</v>
      </c>
      <c r="AV467" t="s">
        <v>2857</v>
      </c>
    </row>
    <row r="468" spans="1:48" x14ac:dyDescent="0.25">
      <c r="A468">
        <v>4.7100000000000038E-9</v>
      </c>
      <c r="B468" t="s">
        <v>455</v>
      </c>
      <c r="C468">
        <v>11</v>
      </c>
      <c r="D468" s="2">
        <v>0</v>
      </c>
      <c r="E468">
        <v>14</v>
      </c>
      <c r="F468">
        <v>25</v>
      </c>
      <c r="G468" s="4">
        <v>62</v>
      </c>
      <c r="H468">
        <v>55.94</v>
      </c>
      <c r="I468">
        <v>83332.584075480001</v>
      </c>
      <c r="J468">
        <v>11.97345890410959</v>
      </c>
      <c r="K468">
        <v>12.800915331807779</v>
      </c>
      <c r="L468" t="s">
        <v>2161</v>
      </c>
      <c r="M468" t="s">
        <v>2161</v>
      </c>
      <c r="N468">
        <v>4.6719999999999997</v>
      </c>
      <c r="O468">
        <v>52.679738562091494</v>
      </c>
      <c r="P468">
        <v>3.0371826957454418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>
        <f t="shared" si="175"/>
        <v>-0.4679254512964397</v>
      </c>
      <c r="W468" s="37" t="str">
        <f t="shared" si="176"/>
        <v xml:space="preserve"> </v>
      </c>
      <c r="X468" s="37" t="str">
        <f t="shared" si="177"/>
        <v xml:space="preserve"> </v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3.0371827004554417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455</v>
      </c>
      <c r="AP468" t="s">
        <v>2167</v>
      </c>
      <c r="AQ468">
        <v>46.792545129643969</v>
      </c>
      <c r="AR468" t="e">
        <v>#VALUE!</v>
      </c>
      <c r="AS468">
        <v>10.833035395066148</v>
      </c>
      <c r="AT468">
        <v>-46.792545129643969</v>
      </c>
      <c r="AU468" t="e">
        <v>#VALUE!</v>
      </c>
      <c r="AV468" t="s">
        <v>2858</v>
      </c>
    </row>
    <row r="469" spans="1:48" x14ac:dyDescent="0.25">
      <c r="A469">
        <v>4.7200000000000036E-9</v>
      </c>
      <c r="B469" t="s">
        <v>576</v>
      </c>
      <c r="C469">
        <v>36</v>
      </c>
      <c r="D469" s="2">
        <v>1</v>
      </c>
      <c r="E469">
        <v>4</v>
      </c>
      <c r="F469">
        <v>41</v>
      </c>
      <c r="G469" s="4">
        <v>268</v>
      </c>
      <c r="H469">
        <v>235.93</v>
      </c>
      <c r="I469">
        <v>520365.86086329294</v>
      </c>
      <c r="J469" t="s">
        <v>2161</v>
      </c>
      <c r="K469">
        <v>33.351710489115071</v>
      </c>
      <c r="L469">
        <v>32.711007569301785</v>
      </c>
      <c r="M469">
        <v>26.358281569729144</v>
      </c>
      <c r="N469">
        <v>5.625</v>
      </c>
      <c r="O469">
        <v>11.607142857142856</v>
      </c>
      <c r="P469">
        <v>0.54253380239901661</v>
      </c>
      <c r="Q469" s="36">
        <f t="shared" si="170"/>
        <v>87.804878053500488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 xml:space="preserve"> </v>
      </c>
      <c r="V469" s="37" t="str">
        <f t="shared" si="175"/>
        <v xml:space="preserve"> </v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576</v>
      </c>
      <c r="AP469" t="s">
        <v>2334</v>
      </c>
      <c r="AQ469" t="e">
        <v>#VALUE!</v>
      </c>
      <c r="AR469">
        <v>-121.29955745888195</v>
      </c>
      <c r="AS469">
        <v>13.593014877294118</v>
      </c>
      <c r="AT469" t="e">
        <v>#VALUE!</v>
      </c>
      <c r="AU469">
        <v>121.29955745888195</v>
      </c>
      <c r="AV469" t="s">
        <v>2859</v>
      </c>
    </row>
    <row r="470" spans="1:48" x14ac:dyDescent="0.25">
      <c r="A470">
        <v>4.7300000000000033E-9</v>
      </c>
      <c r="B470" t="s">
        <v>402</v>
      </c>
      <c r="C470">
        <v>0</v>
      </c>
      <c r="D470" s="2">
        <v>1</v>
      </c>
      <c r="E470">
        <v>3</v>
      </c>
      <c r="F470">
        <v>4</v>
      </c>
      <c r="G470" s="4">
        <v>177.5</v>
      </c>
      <c r="H470" t="s">
        <v>119</v>
      </c>
      <c r="I470" t="s">
        <v>119</v>
      </c>
      <c r="J470" t="s">
        <v>2161</v>
      </c>
      <c r="K470" t="s">
        <v>2161</v>
      </c>
      <c r="L470" t="s">
        <v>2161</v>
      </c>
      <c r="M470" t="s">
        <v>2161</v>
      </c>
      <c r="N470">
        <v>5.1280000000000001</v>
      </c>
      <c r="O470">
        <v>31.150895140664957</v>
      </c>
      <c r="P470" t="s">
        <v>124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 xml:space="preserve"> </v>
      </c>
      <c r="T470" s="37" t="str">
        <f t="shared" si="173"/>
        <v xml:space="preserve"> </v>
      </c>
      <c r="U470" s="37" t="str">
        <f t="shared" si="174"/>
        <v xml:space="preserve"> </v>
      </c>
      <c r="V470" s="37" t="str">
        <f t="shared" si="175"/>
        <v xml:space="preserve"> 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402</v>
      </c>
      <c r="AP470" t="s">
        <v>2351</v>
      </c>
      <c r="AQ470" t="e">
        <v>#VALUE!</v>
      </c>
      <c r="AR470" t="e">
        <v>#VALUE!</v>
      </c>
      <c r="AS470" t="s">
        <v>124</v>
      </c>
      <c r="AT470" t="e">
        <v>#VALUE!</v>
      </c>
      <c r="AU470" t="e">
        <v>#VALUE!</v>
      </c>
      <c r="AV470" t="s">
        <v>2860</v>
      </c>
    </row>
    <row r="471" spans="1:48" x14ac:dyDescent="0.25">
      <c r="A471">
        <v>4.7400000000000031E-9</v>
      </c>
      <c r="B471" t="s">
        <v>404</v>
      </c>
      <c r="C471">
        <v>16</v>
      </c>
      <c r="D471" s="2">
        <v>2</v>
      </c>
      <c r="E471">
        <v>5</v>
      </c>
      <c r="F471">
        <v>23</v>
      </c>
      <c r="G471" s="4">
        <v>97</v>
      </c>
      <c r="H471">
        <v>81.209999999999994</v>
      </c>
      <c r="I471">
        <v>31863.247976520001</v>
      </c>
      <c r="J471" t="s">
        <v>2161</v>
      </c>
      <c r="K471">
        <v>26.349772874756649</v>
      </c>
      <c r="L471">
        <v>36.133791208791209</v>
      </c>
      <c r="M471">
        <v>19.069421378674051</v>
      </c>
      <c r="N471">
        <v>3.0819999999999999</v>
      </c>
      <c r="O471">
        <v>135.26717557251905</v>
      </c>
      <c r="P471">
        <v>2.348232976234454</v>
      </c>
      <c r="Q471" s="36" t="str">
        <f t="shared" si="170"/>
        <v xml:space="preserve"> </v>
      </c>
      <c r="R471" t="str">
        <f t="shared" si="171"/>
        <v xml:space="preserve"> </v>
      </c>
      <c r="S471" s="37">
        <f t="shared" si="172"/>
        <v>0.19443418772239146</v>
      </c>
      <c r="T471" s="37" t="str">
        <f t="shared" si="173"/>
        <v/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/>
      </c>
      <c r="X471" s="37" t="str">
        <f t="shared" si="177"/>
        <v/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404</v>
      </c>
      <c r="AP471" t="s">
        <v>2590</v>
      </c>
      <c r="AQ471" t="e">
        <v>#VALUE!</v>
      </c>
      <c r="AR471">
        <v>-144.45569238049049</v>
      </c>
      <c r="AS471">
        <v>19.443418298239145</v>
      </c>
      <c r="AT471" t="e">
        <v>#VALUE!</v>
      </c>
      <c r="AU471">
        <v>144.45569238049049</v>
      </c>
      <c r="AV471" t="s">
        <v>2861</v>
      </c>
    </row>
    <row r="472" spans="1:48" x14ac:dyDescent="0.25">
      <c r="A472">
        <v>4.7500000000000028E-9</v>
      </c>
      <c r="B472" t="s">
        <v>1175</v>
      </c>
      <c r="C472">
        <v>11</v>
      </c>
      <c r="D472" s="2">
        <v>6</v>
      </c>
      <c r="E472">
        <v>11</v>
      </c>
      <c r="F472">
        <v>28</v>
      </c>
      <c r="G472" s="4">
        <v>49</v>
      </c>
      <c r="H472">
        <v>40.75</v>
      </c>
      <c r="I472">
        <v>26485.87011914</v>
      </c>
      <c r="J472">
        <v>10.089130973013123</v>
      </c>
      <c r="K472">
        <v>9.9220842464085699</v>
      </c>
      <c r="L472">
        <v>8.0719355356233695</v>
      </c>
      <c r="M472">
        <v>8.0557524605293178</v>
      </c>
      <c r="N472">
        <v>4.0389999999999997</v>
      </c>
      <c r="O472">
        <v>-3.833333333333345</v>
      </c>
      <c r="P472">
        <v>2.4073619631901839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0.2024539924800613</v>
      </c>
      <c r="T472" s="37" t="str">
        <f t="shared" si="173"/>
        <v/>
      </c>
      <c r="U472" s="37" t="str">
        <f t="shared" si="174"/>
        <v/>
      </c>
      <c r="V472" s="37">
        <f t="shared" si="175"/>
        <v>-0.5516608983027802</v>
      </c>
      <c r="W472" s="37" t="str">
        <f t="shared" si="176"/>
        <v/>
      </c>
      <c r="X472" s="37">
        <f t="shared" si="177"/>
        <v>-0.4539098931497072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1175</v>
      </c>
      <c r="AP472" t="s">
        <v>2500</v>
      </c>
      <c r="AQ472">
        <v>55.166089830278018</v>
      </c>
      <c r="AR472">
        <v>45.390989314970717</v>
      </c>
      <c r="AS472">
        <v>20.24539877300613</v>
      </c>
      <c r="AT472">
        <v>-55.166089830278018</v>
      </c>
      <c r="AU472">
        <v>-45.390989314970717</v>
      </c>
      <c r="AV472" t="s">
        <v>2862</v>
      </c>
    </row>
    <row r="473" spans="1:48" x14ac:dyDescent="0.25">
      <c r="A473">
        <v>4.7600000000000026E-9</v>
      </c>
      <c r="B473" t="s">
        <v>512</v>
      </c>
      <c r="C473">
        <v>16</v>
      </c>
      <c r="D473" s="2">
        <v>1</v>
      </c>
      <c r="E473">
        <v>2</v>
      </c>
      <c r="F473">
        <v>19</v>
      </c>
      <c r="G473" s="4">
        <v>90.5</v>
      </c>
      <c r="H473">
        <v>80.98</v>
      </c>
      <c r="I473">
        <v>33101.398161700003</v>
      </c>
      <c r="J473" t="s">
        <v>2161</v>
      </c>
      <c r="K473">
        <v>13.940437252539164</v>
      </c>
      <c r="L473">
        <v>12.187129103676185</v>
      </c>
      <c r="M473">
        <v>7.049748447723581</v>
      </c>
      <c r="N473">
        <v>1.129</v>
      </c>
      <c r="O473" t="s">
        <v>119</v>
      </c>
      <c r="P473">
        <v>4.8431711533712027</v>
      </c>
      <c r="Q473" s="36">
        <f t="shared" si="170"/>
        <v>84.210526320549477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>
        <f t="shared" si="177"/>
        <v>-0.1755049820388741</v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>
        <f t="shared" si="181"/>
        <v>4.8431711581312031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512</v>
      </c>
      <c r="AP473" t="s">
        <v>2193</v>
      </c>
      <c r="AQ473" t="e">
        <v>#VALUE!</v>
      </c>
      <c r="AR473">
        <v>17.550498203887411</v>
      </c>
      <c r="AS473">
        <v>11.755989133119282</v>
      </c>
      <c r="AT473" t="e">
        <v>#VALUE!</v>
      </c>
      <c r="AU473">
        <v>-17.550498203887411</v>
      </c>
      <c r="AV473" t="s">
        <v>2863</v>
      </c>
    </row>
    <row r="474" spans="1:48" x14ac:dyDescent="0.25">
      <c r="A474">
        <v>4.7700000000000023E-9</v>
      </c>
      <c r="B474" t="s">
        <v>406</v>
      </c>
      <c r="C474">
        <v>8</v>
      </c>
      <c r="D474" s="2">
        <v>1</v>
      </c>
      <c r="E474">
        <v>13</v>
      </c>
      <c r="F474">
        <v>22</v>
      </c>
      <c r="G474" s="4">
        <v>195</v>
      </c>
      <c r="H474">
        <v>169.9</v>
      </c>
      <c r="I474">
        <v>22539.8254653</v>
      </c>
      <c r="J474">
        <v>32.184125781397995</v>
      </c>
      <c r="K474">
        <v>27.829647829647829</v>
      </c>
      <c r="L474">
        <v>17.075515614156835</v>
      </c>
      <c r="M474">
        <v>15.633223291298801</v>
      </c>
      <c r="N474">
        <v>5.2789999999999999</v>
      </c>
      <c r="O474">
        <v>12.799145299145303</v>
      </c>
      <c r="P474">
        <v>0.87698646262507352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406</v>
      </c>
      <c r="AP474" t="s">
        <v>2169</v>
      </c>
      <c r="AQ474">
        <v>-43.019275697170968</v>
      </c>
      <c r="AR474">
        <v>-15.520869871994414</v>
      </c>
      <c r="AS474">
        <v>14.773396115361969</v>
      </c>
      <c r="AT474">
        <v>43.019275697170968</v>
      </c>
      <c r="AU474">
        <v>15.520869871994414</v>
      </c>
      <c r="AV474" t="s">
        <v>2864</v>
      </c>
    </row>
    <row r="475" spans="1:48" x14ac:dyDescent="0.25">
      <c r="A475">
        <v>4.7800000000000021E-9</v>
      </c>
      <c r="B475" t="s">
        <v>405</v>
      </c>
      <c r="C475">
        <v>4</v>
      </c>
      <c r="D475" s="2">
        <v>4</v>
      </c>
      <c r="E475">
        <v>5</v>
      </c>
      <c r="F475">
        <v>13</v>
      </c>
      <c r="G475" s="4">
        <v>47</v>
      </c>
      <c r="H475">
        <v>47.26</v>
      </c>
      <c r="I475">
        <v>9048.6197370799982</v>
      </c>
      <c r="J475" t="s">
        <v>2161</v>
      </c>
      <c r="K475">
        <v>27.114170969592653</v>
      </c>
      <c r="L475">
        <v>24.530896077870025</v>
      </c>
      <c r="M475">
        <v>20.067077283372363</v>
      </c>
      <c r="N475">
        <v>0.24299999999999999</v>
      </c>
      <c r="O475" t="s">
        <v>119</v>
      </c>
      <c r="P475">
        <v>4.5069826491747778</v>
      </c>
      <c r="Q475" s="36" t="str">
        <f t="shared" si="170"/>
        <v/>
      </c>
      <c r="R475">
        <f t="shared" si="171"/>
        <v>30.769230774010769</v>
      </c>
      <c r="S475" s="37" t="str">
        <f t="shared" si="172"/>
        <v/>
      </c>
      <c r="T475" s="37" t="str">
        <f t="shared" si="173"/>
        <v/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/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4.5069826539547782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405</v>
      </c>
      <c r="AP475" t="s">
        <v>2383</v>
      </c>
      <c r="AQ475" t="e">
        <v>#VALUE!</v>
      </c>
      <c r="AR475">
        <v>-65.958704714344989</v>
      </c>
      <c r="AS475">
        <v>-0.55014811680067499</v>
      </c>
      <c r="AT475" t="e">
        <v>#VALUE!</v>
      </c>
      <c r="AU475">
        <v>65.958704714344989</v>
      </c>
      <c r="AV475" t="s">
        <v>2865</v>
      </c>
    </row>
    <row r="476" spans="1:48" x14ac:dyDescent="0.25">
      <c r="A476">
        <v>4.7900000000000019E-9</v>
      </c>
      <c r="B476" t="s">
        <v>1176</v>
      </c>
      <c r="C476">
        <v>10</v>
      </c>
      <c r="D476" s="2">
        <v>0</v>
      </c>
      <c r="E476">
        <v>4</v>
      </c>
      <c r="F476">
        <v>14</v>
      </c>
      <c r="G476" s="4">
        <v>43</v>
      </c>
      <c r="H476">
        <v>32.97</v>
      </c>
      <c r="I476">
        <v>5565.2686422899997</v>
      </c>
      <c r="J476">
        <v>12.603211009174311</v>
      </c>
      <c r="K476">
        <v>12.130242825607064</v>
      </c>
      <c r="L476">
        <v>10.290621647546789</v>
      </c>
      <c r="M476">
        <v>9.817066269842968</v>
      </c>
      <c r="N476">
        <v>2.6160000000000001</v>
      </c>
      <c r="O476">
        <v>6.2982527427874953</v>
      </c>
      <c r="P476">
        <v>0</v>
      </c>
      <c r="Q476" s="36" t="str">
        <f t="shared" si="170"/>
        <v xml:space="preserve"> </v>
      </c>
      <c r="R476" t="str">
        <f t="shared" si="171"/>
        <v xml:space="preserve"> </v>
      </c>
      <c r="S476" s="37">
        <f t="shared" si="172"/>
        <v>0.30421595868748269</v>
      </c>
      <c r="T476" s="37" t="str">
        <f t="shared" si="173"/>
        <v/>
      </c>
      <c r="U476" s="37" t="str">
        <f t="shared" si="174"/>
        <v/>
      </c>
      <c r="V476" s="37">
        <f t="shared" si="175"/>
        <v>-0.43994063339370126</v>
      </c>
      <c r="W476" s="37" t="str">
        <f t="shared" si="176"/>
        <v/>
      </c>
      <c r="X476" s="37">
        <f t="shared" si="177"/>
        <v>-0.30380927222918186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 t="str">
        <f t="shared" si="181"/>
        <v xml:space="preserve"> 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1176</v>
      </c>
      <c r="AP476" t="s">
        <v>2363</v>
      </c>
      <c r="AQ476">
        <v>43.994063339370129</v>
      </c>
      <c r="AR476">
        <v>30.380927222918185</v>
      </c>
      <c r="AS476">
        <v>30.421595389748269</v>
      </c>
      <c r="AT476">
        <v>-43.994063339370129</v>
      </c>
      <c r="AU476">
        <v>-30.380927222918185</v>
      </c>
      <c r="AV476" t="s">
        <v>2866</v>
      </c>
    </row>
    <row r="477" spans="1:48" x14ac:dyDescent="0.25">
      <c r="A477">
        <v>4.8000000000000016E-9</v>
      </c>
      <c r="B477" t="s">
        <v>263</v>
      </c>
      <c r="C477">
        <v>9</v>
      </c>
      <c r="D477" s="2">
        <v>0</v>
      </c>
      <c r="E477">
        <v>6</v>
      </c>
      <c r="F477">
        <v>15</v>
      </c>
      <c r="G477" s="4">
        <v>190</v>
      </c>
      <c r="H477">
        <v>175.26</v>
      </c>
      <c r="I477">
        <v>28408.104763559997</v>
      </c>
      <c r="J477">
        <v>34.223784417106032</v>
      </c>
      <c r="K477">
        <v>29.811192379656401</v>
      </c>
      <c r="L477">
        <v>21.547731040198922</v>
      </c>
      <c r="M477">
        <v>19.925568463792107</v>
      </c>
      <c r="N477">
        <v>5.1210000000000004</v>
      </c>
      <c r="O477">
        <v>1.6071428571428652</v>
      </c>
      <c r="P477">
        <v>0.65902088325915786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263</v>
      </c>
      <c r="AP477" t="s">
        <v>2524</v>
      </c>
      <c r="AQ477">
        <v>-52.083076364922775</v>
      </c>
      <c r="AR477">
        <v>-45.776718535387452</v>
      </c>
      <c r="AS477">
        <v>8.4103617482597315</v>
      </c>
      <c r="AT477">
        <v>52.083076364922775</v>
      </c>
      <c r="AU477">
        <v>45.776718535387452</v>
      </c>
      <c r="AV477" t="s">
        <v>2867</v>
      </c>
    </row>
    <row r="478" spans="1:48" x14ac:dyDescent="0.25">
      <c r="A478">
        <v>4.8100000000000014E-9</v>
      </c>
      <c r="B478" t="s">
        <v>521</v>
      </c>
      <c r="C478">
        <v>2</v>
      </c>
      <c r="D478" s="2">
        <v>1</v>
      </c>
      <c r="E478">
        <v>1</v>
      </c>
      <c r="F478">
        <v>4</v>
      </c>
      <c r="G478" s="4">
        <v>245.5</v>
      </c>
      <c r="H478">
        <v>226.85</v>
      </c>
      <c r="I478">
        <v>25547.5756874</v>
      </c>
      <c r="J478" t="s">
        <v>2161</v>
      </c>
      <c r="K478">
        <v>35.967972094498172</v>
      </c>
      <c r="L478">
        <v>28.649629791894853</v>
      </c>
      <c r="M478">
        <v>26.288554773869347</v>
      </c>
      <c r="N478">
        <v>5.42</v>
      </c>
      <c r="O478">
        <v>-22.835990888382689</v>
      </c>
      <c r="P478">
        <v>0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 xml:space="preserve"> </v>
      </c>
      <c r="V478" s="37" t="str">
        <f t="shared" si="175"/>
        <v xml:space="preserve"> </v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521</v>
      </c>
      <c r="AP478" t="s">
        <v>2415</v>
      </c>
      <c r="AQ478" t="e">
        <v>#VALUE!</v>
      </c>
      <c r="AR478">
        <v>-93.823145950941452</v>
      </c>
      <c r="AS478">
        <v>8.2212916023804326</v>
      </c>
      <c r="AT478" t="e">
        <v>#VALUE!</v>
      </c>
      <c r="AU478">
        <v>93.823145950941452</v>
      </c>
      <c r="AV478" t="s">
        <v>2868</v>
      </c>
    </row>
    <row r="479" spans="1:48" x14ac:dyDescent="0.25">
      <c r="A479">
        <v>4.8200000000000011E-9</v>
      </c>
      <c r="B479" t="s">
        <v>598</v>
      </c>
      <c r="C479">
        <v>21</v>
      </c>
      <c r="D479" s="2">
        <v>0</v>
      </c>
      <c r="E479">
        <v>5</v>
      </c>
      <c r="F479">
        <v>26</v>
      </c>
      <c r="G479" s="4">
        <v>260</v>
      </c>
      <c r="H479">
        <v>188.87</v>
      </c>
      <c r="I479">
        <v>48891.959281770003</v>
      </c>
      <c r="J479">
        <v>17.134173999818561</v>
      </c>
      <c r="K479">
        <v>15.237595804759986</v>
      </c>
      <c r="L479">
        <v>10.904274901216196</v>
      </c>
      <c r="M479">
        <v>9.244794648683925</v>
      </c>
      <c r="N479">
        <v>11.023</v>
      </c>
      <c r="O479">
        <v>6.8120155038759638</v>
      </c>
      <c r="P479">
        <v>0</v>
      </c>
      <c r="Q479" s="36">
        <f t="shared" si="170"/>
        <v>80.769230774050769</v>
      </c>
      <c r="R479" t="str">
        <f t="shared" si="171"/>
        <v xml:space="preserve"> </v>
      </c>
      <c r="S479" s="37">
        <f t="shared" si="172"/>
        <v>0.37660825388020008</v>
      </c>
      <c r="T479" s="37" t="str">
        <f t="shared" si="173"/>
        <v/>
      </c>
      <c r="U479" s="37" t="str">
        <f t="shared" si="174"/>
        <v/>
      </c>
      <c r="V479" s="37">
        <f t="shared" si="175"/>
        <v>-0.23859446369063209</v>
      </c>
      <c r="W479" s="37" t="str">
        <f t="shared" si="176"/>
        <v/>
      </c>
      <c r="X479" s="37">
        <f t="shared" si="177"/>
        <v>-0.26229383031485587</v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598</v>
      </c>
      <c r="AP479" t="s">
        <v>2357</v>
      </c>
      <c r="AQ479">
        <v>23.859446369063207</v>
      </c>
      <c r="AR479">
        <v>26.229383031485586</v>
      </c>
      <c r="AS479">
        <v>37.660824906020011</v>
      </c>
      <c r="AT479">
        <v>-23.859446369063207</v>
      </c>
      <c r="AU479">
        <v>-26.229383031485586</v>
      </c>
      <c r="AV479" t="s">
        <v>2869</v>
      </c>
    </row>
    <row r="480" spans="1:48" x14ac:dyDescent="0.25">
      <c r="A480">
        <v>4.8300000000000009E-9</v>
      </c>
      <c r="B480" t="s">
        <v>403</v>
      </c>
      <c r="C480">
        <v>8</v>
      </c>
      <c r="D480" s="2">
        <v>2</v>
      </c>
      <c r="E480">
        <v>13</v>
      </c>
      <c r="F480">
        <v>23</v>
      </c>
      <c r="G480" s="4">
        <v>59.5</v>
      </c>
      <c r="H480">
        <v>58.54</v>
      </c>
      <c r="I480">
        <v>21955.63329496</v>
      </c>
      <c r="J480" t="s">
        <v>2161</v>
      </c>
      <c r="K480" t="s">
        <v>2161</v>
      </c>
      <c r="L480">
        <v>21.935144080757453</v>
      </c>
      <c r="M480">
        <v>20.328137239730474</v>
      </c>
      <c r="N480">
        <v>-0.10100000000000001</v>
      </c>
      <c r="O480" t="s">
        <v>119</v>
      </c>
      <c r="P480">
        <v>3.0765288691492994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 xml:space="preserve"> </v>
      </c>
      <c r="V480" s="37" t="str">
        <f t="shared" si="175"/>
        <v xml:space="preserve"> </v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>
        <f t="shared" si="181"/>
        <v>3.0765288739792993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403</v>
      </c>
      <c r="AP480" t="s">
        <v>2745</v>
      </c>
      <c r="AQ480" t="e">
        <v>#VALUE!</v>
      </c>
      <c r="AR480">
        <v>-48.39768134883078</v>
      </c>
      <c r="AS480">
        <v>1.639904338913567</v>
      </c>
      <c r="AT480" t="e">
        <v>#VALUE!</v>
      </c>
      <c r="AU480">
        <v>48.39768134883078</v>
      </c>
      <c r="AV480" t="s">
        <v>2870</v>
      </c>
    </row>
    <row r="481" spans="1:48" x14ac:dyDescent="0.25">
      <c r="A481">
        <v>4.8400000000000007E-9</v>
      </c>
      <c r="B481" t="s">
        <v>1177</v>
      </c>
      <c r="C481">
        <v>8</v>
      </c>
      <c r="D481" s="2">
        <v>1</v>
      </c>
      <c r="E481">
        <v>10</v>
      </c>
      <c r="F481">
        <v>19</v>
      </c>
      <c r="G481" s="4">
        <v>19</v>
      </c>
      <c r="H481">
        <v>14.22</v>
      </c>
      <c r="I481">
        <v>17187.081252659998</v>
      </c>
      <c r="J481">
        <v>3.9809630459126542</v>
      </c>
      <c r="K481">
        <v>3.8599348534201954</v>
      </c>
      <c r="L481">
        <v>6.4432667707639961</v>
      </c>
      <c r="M481">
        <v>6.2570250334203932</v>
      </c>
      <c r="N481">
        <v>3.5720000000000001</v>
      </c>
      <c r="O481">
        <v>-9.56962025316456</v>
      </c>
      <c r="P481">
        <v>2.5738396624472575</v>
      </c>
      <c r="Q481" s="36" t="str">
        <f t="shared" si="170"/>
        <v xml:space="preserve"> </v>
      </c>
      <c r="R481" t="str">
        <f t="shared" si="171"/>
        <v xml:space="preserve"> </v>
      </c>
      <c r="S481" s="37">
        <f t="shared" si="172"/>
        <v>0.33614627769513367</v>
      </c>
      <c r="T481" s="37" t="str">
        <f t="shared" si="173"/>
        <v/>
      </c>
      <c r="U481" s="37" t="str">
        <f t="shared" si="174"/>
        <v/>
      </c>
      <c r="V481" s="37">
        <f t="shared" si="175"/>
        <v>-0.82309463514068448</v>
      </c>
      <c r="W481" s="37" t="str">
        <f t="shared" si="176"/>
        <v/>
      </c>
      <c r="X481" s="37">
        <f t="shared" si="177"/>
        <v>-0.56409411054102021</v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1177</v>
      </c>
      <c r="AP481" t="s">
        <v>2210</v>
      </c>
      <c r="AQ481">
        <v>82.309463514068455</v>
      </c>
      <c r="AR481">
        <v>56.409411054102023</v>
      </c>
      <c r="AS481">
        <v>33.614627285513365</v>
      </c>
      <c r="AT481">
        <v>-82.309463514068455</v>
      </c>
      <c r="AU481">
        <v>-56.409411054102023</v>
      </c>
      <c r="AV481" t="s">
        <v>2871</v>
      </c>
    </row>
    <row r="482" spans="1:48" x14ac:dyDescent="0.25">
      <c r="A482">
        <v>4.8500000000000004E-9</v>
      </c>
      <c r="B482" t="s">
        <v>212</v>
      </c>
      <c r="C482">
        <v>8</v>
      </c>
      <c r="D482" s="2">
        <v>0</v>
      </c>
      <c r="E482">
        <v>21</v>
      </c>
      <c r="F482">
        <v>29</v>
      </c>
      <c r="G482" s="4">
        <v>60</v>
      </c>
      <c r="H482">
        <v>56.37</v>
      </c>
      <c r="I482">
        <v>233375.61247220996</v>
      </c>
      <c r="J482">
        <v>11.065959952885747</v>
      </c>
      <c r="K482">
        <v>10.878039367039751</v>
      </c>
      <c r="L482">
        <v>7.8789738346171436</v>
      </c>
      <c r="M482">
        <v>7.6529703120605461</v>
      </c>
      <c r="N482">
        <v>5.0940000000000003</v>
      </c>
      <c r="O482">
        <v>3.9591836734693868</v>
      </c>
      <c r="P482">
        <v>4.4882029448288101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>
        <f t="shared" si="175"/>
        <v>-0.50825273673570837</v>
      </c>
      <c r="W482" s="37" t="str">
        <f t="shared" si="176"/>
        <v/>
      </c>
      <c r="X482" s="37">
        <f t="shared" si="177"/>
        <v>-0.4669643180092049</v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4.4882029496788105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212</v>
      </c>
      <c r="AP482" t="s">
        <v>2293</v>
      </c>
      <c r="AQ482">
        <v>50.825273673570834</v>
      </c>
      <c r="AR482">
        <v>46.696431800920493</v>
      </c>
      <c r="AS482">
        <v>6.43959552953699</v>
      </c>
      <c r="AT482">
        <v>-50.825273673570834</v>
      </c>
      <c r="AU482">
        <v>-46.696431800920493</v>
      </c>
      <c r="AV482" t="s">
        <v>2872</v>
      </c>
    </row>
    <row r="483" spans="1:48" x14ac:dyDescent="0.25">
      <c r="A483">
        <v>4.8600000000000002E-9</v>
      </c>
      <c r="B483" t="s">
        <v>1079</v>
      </c>
      <c r="C483">
        <v>7</v>
      </c>
      <c r="D483" s="2">
        <v>1</v>
      </c>
      <c r="E483">
        <v>4</v>
      </c>
      <c r="F483">
        <v>12</v>
      </c>
      <c r="G483" s="4">
        <v>91</v>
      </c>
      <c r="H483">
        <v>80.92</v>
      </c>
      <c r="I483">
        <v>15293.692427440001</v>
      </c>
      <c r="J483">
        <v>19.340344168260039</v>
      </c>
      <c r="K483">
        <v>16.854821912101645</v>
      </c>
      <c r="L483">
        <v>13.233634613827341</v>
      </c>
      <c r="M483">
        <v>12.136078705172961</v>
      </c>
      <c r="N483">
        <v>4.1840000000000002</v>
      </c>
      <c r="O483">
        <v>10.395778364116099</v>
      </c>
      <c r="P483">
        <v>0.60306475531389026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-0.14055704558633952</v>
      </c>
      <c r="W483" s="37" t="str">
        <f t="shared" si="176"/>
        <v/>
      </c>
      <c r="X483" s="37">
        <f t="shared" si="177"/>
        <v>-0.10470581579977811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 t="str">
        <f t="shared" si="181"/>
        <v xml:space="preserve"> 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1079</v>
      </c>
      <c r="AP483" t="s">
        <v>2873</v>
      </c>
      <c r="AQ483">
        <v>14.055704558633952</v>
      </c>
      <c r="AR483">
        <v>10.470581579977811</v>
      </c>
      <c r="AS483">
        <v>12.456747404844283</v>
      </c>
      <c r="AT483">
        <v>-14.055704558633952</v>
      </c>
      <c r="AU483">
        <v>-10.470581579977811</v>
      </c>
      <c r="AV483" t="s">
        <v>2874</v>
      </c>
    </row>
    <row r="484" spans="1:48" x14ac:dyDescent="0.25">
      <c r="A484">
        <v>4.8699999999999999E-9</v>
      </c>
      <c r="B484" t="s">
        <v>487</v>
      </c>
      <c r="C484">
        <v>0</v>
      </c>
      <c r="D484" s="2">
        <v>4</v>
      </c>
      <c r="E484">
        <v>13</v>
      </c>
      <c r="F484">
        <v>17</v>
      </c>
      <c r="G484" s="4">
        <v>300</v>
      </c>
      <c r="H484">
        <v>345.62</v>
      </c>
      <c r="I484">
        <v>21324.926118760002</v>
      </c>
      <c r="J484">
        <v>34.407167745146843</v>
      </c>
      <c r="K484">
        <v>31.500182282172805</v>
      </c>
      <c r="L484">
        <v>25.103576807526697</v>
      </c>
      <c r="M484">
        <v>23.723933913700851</v>
      </c>
      <c r="N484">
        <v>10.045</v>
      </c>
      <c r="O484">
        <v>10.994475138121537</v>
      </c>
      <c r="P484">
        <v>0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487</v>
      </c>
      <c r="AP484" t="s">
        <v>2317</v>
      </c>
      <c r="AQ484">
        <v>-52.897992107219949</v>
      </c>
      <c r="AR484">
        <v>-69.833057767204991</v>
      </c>
      <c r="AS484">
        <v>-13.199467623401429</v>
      </c>
      <c r="AT484">
        <v>52.897992107219949</v>
      </c>
      <c r="AU484">
        <v>69.833057767204991</v>
      </c>
      <c r="AV484" t="s">
        <v>2875</v>
      </c>
    </row>
    <row r="485" spans="1:48" x14ac:dyDescent="0.25">
      <c r="A485">
        <v>4.8799999999999997E-9</v>
      </c>
      <c r="B485" t="s">
        <v>482</v>
      </c>
      <c r="C485">
        <v>2</v>
      </c>
      <c r="D485" s="2">
        <v>2</v>
      </c>
      <c r="E485">
        <v>16</v>
      </c>
      <c r="F485">
        <v>20</v>
      </c>
      <c r="G485" s="4">
        <v>55</v>
      </c>
      <c r="H485">
        <v>51.77</v>
      </c>
      <c r="I485">
        <v>44749.699019860003</v>
      </c>
      <c r="J485">
        <v>10.885197645079899</v>
      </c>
      <c r="K485">
        <v>10.062196307094267</v>
      </c>
      <c r="L485">
        <v>9.7082584602107431</v>
      </c>
      <c r="M485">
        <v>8.8814504157121981</v>
      </c>
      <c r="N485">
        <v>4.7560000000000002</v>
      </c>
      <c r="O485">
        <v>0.33755274261603402</v>
      </c>
      <c r="P485">
        <v>3.6662159551864013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>
        <f t="shared" si="175"/>
        <v>-0.51628542170324088</v>
      </c>
      <c r="W485" s="37" t="str">
        <f t="shared" si="176"/>
        <v/>
      </c>
      <c r="X485" s="37">
        <f t="shared" si="177"/>
        <v>-0.34320784940989757</v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>
        <f t="shared" si="181"/>
        <v>3.6662159600664013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482</v>
      </c>
      <c r="AP485" t="s">
        <v>2165</v>
      </c>
      <c r="AQ485">
        <v>51.628542170324089</v>
      </c>
      <c r="AR485">
        <v>34.320784940989753</v>
      </c>
      <c r="AS485">
        <v>6.2391346339578879</v>
      </c>
      <c r="AT485">
        <v>-51.628542170324089</v>
      </c>
      <c r="AU485">
        <v>-34.320784940989753</v>
      </c>
      <c r="AV485" t="s">
        <v>2876</v>
      </c>
    </row>
    <row r="486" spans="1:48" x14ac:dyDescent="0.25">
      <c r="A486">
        <v>4.8899999999999995E-9</v>
      </c>
      <c r="B486" t="s">
        <v>588</v>
      </c>
      <c r="C486">
        <v>20</v>
      </c>
      <c r="D486" s="2">
        <v>0</v>
      </c>
      <c r="E486">
        <v>11</v>
      </c>
      <c r="F486">
        <v>31</v>
      </c>
      <c r="G486" s="4">
        <v>90</v>
      </c>
      <c r="H486">
        <v>68.459999999999994</v>
      </c>
      <c r="I486">
        <v>20979.764575559995</v>
      </c>
      <c r="J486">
        <v>17.781818181818181</v>
      </c>
      <c r="K486">
        <v>7.9475272811701867</v>
      </c>
      <c r="L486">
        <v>9.5138644548797355</v>
      </c>
      <c r="M486">
        <v>5.9683530695170344</v>
      </c>
      <c r="N486">
        <v>3.85</v>
      </c>
      <c r="O486">
        <v>26.644736842105267</v>
      </c>
      <c r="P486">
        <v>8.326029798422438E-2</v>
      </c>
      <c r="Q486" s="36" t="str">
        <f t="shared" si="170"/>
        <v xml:space="preserve"> </v>
      </c>
      <c r="R486" t="str">
        <f t="shared" si="171"/>
        <v xml:space="preserve"> </v>
      </c>
      <c r="S486" s="37">
        <f t="shared" si="172"/>
        <v>0.31463628885143741</v>
      </c>
      <c r="T486" s="37" t="str">
        <f t="shared" si="173"/>
        <v/>
      </c>
      <c r="U486" s="37" t="str">
        <f t="shared" si="174"/>
        <v/>
      </c>
      <c r="V486" s="37">
        <f t="shared" si="175"/>
        <v>-0.20981456068869664</v>
      </c>
      <c r="W486" s="37" t="str">
        <f t="shared" si="176"/>
        <v/>
      </c>
      <c r="X486" s="37">
        <f t="shared" si="177"/>
        <v>-0.35635917385665161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 t="str">
        <f t="shared" si="181"/>
        <v xml:space="preserve"> 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588</v>
      </c>
      <c r="AP486" t="s">
        <v>2602</v>
      </c>
      <c r="AQ486">
        <v>20.981456068869665</v>
      </c>
      <c r="AR486">
        <v>35.635917385665159</v>
      </c>
      <c r="AS486">
        <v>31.46362839614374</v>
      </c>
      <c r="AT486">
        <v>-20.981456068869665</v>
      </c>
      <c r="AU486">
        <v>-35.635917385665159</v>
      </c>
      <c r="AV486" t="s">
        <v>2877</v>
      </c>
    </row>
    <row r="487" spans="1:48" x14ac:dyDescent="0.25">
      <c r="A487">
        <v>4.8999999999999992E-9</v>
      </c>
      <c r="B487" t="s">
        <v>410</v>
      </c>
      <c r="C487">
        <v>3</v>
      </c>
      <c r="D487" s="2">
        <v>4</v>
      </c>
      <c r="E487">
        <v>10</v>
      </c>
      <c r="F487">
        <v>17</v>
      </c>
      <c r="G487" s="4">
        <v>95.5</v>
      </c>
      <c r="H487">
        <v>90.17</v>
      </c>
      <c r="I487">
        <v>28442.731660270001</v>
      </c>
      <c r="J487">
        <v>22.380243236535122</v>
      </c>
      <c r="K487">
        <v>21.023548612730242</v>
      </c>
      <c r="L487">
        <v>15.053268441910591</v>
      </c>
      <c r="M487">
        <v>14.163090207365736</v>
      </c>
      <c r="N487">
        <v>4.0289999999999999</v>
      </c>
      <c r="O487">
        <v>6.3060686015831102</v>
      </c>
      <c r="P487">
        <v>3.0021071309748253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/>
      </c>
      <c r="T487" s="37" t="str">
        <f t="shared" si="173"/>
        <v/>
      </c>
      <c r="U487" s="37" t="str">
        <f t="shared" si="174"/>
        <v/>
      </c>
      <c r="V487" s="37" t="str">
        <f t="shared" si="175"/>
        <v/>
      </c>
      <c r="W487" s="37" t="str">
        <f t="shared" si="176"/>
        <v/>
      </c>
      <c r="X487" s="37" t="str">
        <f t="shared" si="177"/>
        <v/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3.0021071358748252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410</v>
      </c>
      <c r="AP487" t="s">
        <v>2337</v>
      </c>
      <c r="AQ487">
        <v>0.54705231528188181</v>
      </c>
      <c r="AR487">
        <v>-1.8397748050679397</v>
      </c>
      <c r="AS487">
        <v>5.911056892536326</v>
      </c>
      <c r="AT487">
        <v>-0.54705231528188181</v>
      </c>
      <c r="AU487">
        <v>1.8397748050679397</v>
      </c>
      <c r="AV487" t="s">
        <v>2878</v>
      </c>
    </row>
    <row r="488" spans="1:48" x14ac:dyDescent="0.25">
      <c r="A488">
        <v>4.909999999999999E-9</v>
      </c>
      <c r="B488" t="s">
        <v>844</v>
      </c>
      <c r="C488">
        <v>12</v>
      </c>
      <c r="D488" s="2">
        <v>2</v>
      </c>
      <c r="E488">
        <v>7</v>
      </c>
      <c r="F488">
        <v>21</v>
      </c>
      <c r="G488" s="4">
        <v>80</v>
      </c>
      <c r="H488">
        <v>82.22</v>
      </c>
      <c r="I488">
        <v>34328.535510000002</v>
      </c>
      <c r="J488" t="s">
        <v>2161</v>
      </c>
      <c r="K488" t="s">
        <v>2161</v>
      </c>
      <c r="L488">
        <v>27.279822525597268</v>
      </c>
      <c r="M488">
        <v>23.877092385337953</v>
      </c>
      <c r="N488">
        <v>0.65800000000000003</v>
      </c>
      <c r="O488">
        <v>9.3023255813953565</v>
      </c>
      <c r="P488">
        <v>2.9725127706154222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 xml:space="preserve"> </v>
      </c>
      <c r="V488" s="37" t="str">
        <f t="shared" si="175"/>
        <v xml:space="preserve"> </v>
      </c>
      <c r="W488" s="37" t="str">
        <f t="shared" si="176"/>
        <v/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 t="str">
        <f t="shared" si="181"/>
        <v xml:space="preserve"> 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844</v>
      </c>
      <c r="AP488" t="s">
        <v>2745</v>
      </c>
      <c r="AQ488" t="e">
        <v>#VALUE!</v>
      </c>
      <c r="AR488">
        <v>-84.555998150819846</v>
      </c>
      <c r="AS488">
        <v>-2.7000729749452668</v>
      </c>
      <c r="AT488" t="e">
        <v>#VALUE!</v>
      </c>
      <c r="AU488">
        <v>84.555998150819846</v>
      </c>
      <c r="AV488" t="s">
        <v>2879</v>
      </c>
    </row>
    <row r="489" spans="1:48" x14ac:dyDescent="0.25">
      <c r="A489">
        <v>4.9199999999999987E-9</v>
      </c>
      <c r="B489" t="s">
        <v>362</v>
      </c>
      <c r="C489">
        <v>14</v>
      </c>
      <c r="D489" s="2">
        <v>0</v>
      </c>
      <c r="E489">
        <v>11</v>
      </c>
      <c r="F489">
        <v>25</v>
      </c>
      <c r="G489" s="4">
        <v>48</v>
      </c>
      <c r="H489">
        <v>43.54</v>
      </c>
      <c r="I489">
        <v>179975.70315354</v>
      </c>
      <c r="J489">
        <v>11.799457994579946</v>
      </c>
      <c r="K489">
        <v>12.464929859719438</v>
      </c>
      <c r="L489" t="s">
        <v>2161</v>
      </c>
      <c r="M489" t="s">
        <v>2161</v>
      </c>
      <c r="N489">
        <v>3.69</v>
      </c>
      <c r="O489">
        <v>799.99999999999989</v>
      </c>
      <c r="P489">
        <v>1.2884703720716584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>
        <f t="shared" si="175"/>
        <v>-0.47565767438698014</v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 t="str">
        <f t="shared" si="181"/>
        <v xml:space="preserve"> 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362</v>
      </c>
      <c r="AP489" t="s">
        <v>2167</v>
      </c>
      <c r="AQ489">
        <v>47.565767438698018</v>
      </c>
      <c r="AR489" t="e">
        <v>#VALUE!</v>
      </c>
      <c r="AS489">
        <v>10.243454294901234</v>
      </c>
      <c r="AT489">
        <v>-47.565767438698018</v>
      </c>
      <c r="AU489" t="e">
        <v>#VALUE!</v>
      </c>
      <c r="AV489" t="s">
        <v>2880</v>
      </c>
    </row>
    <row r="490" spans="1:48" x14ac:dyDescent="0.25">
      <c r="A490">
        <v>4.9299999999999985E-9</v>
      </c>
      <c r="B490" t="s">
        <v>408</v>
      </c>
      <c r="C490">
        <v>3</v>
      </c>
      <c r="D490" s="2">
        <v>0</v>
      </c>
      <c r="E490">
        <v>5</v>
      </c>
      <c r="F490">
        <v>8</v>
      </c>
      <c r="G490" s="4">
        <v>264</v>
      </c>
      <c r="H490">
        <v>215.6</v>
      </c>
      <c r="I490">
        <v>13501.8961</v>
      </c>
      <c r="J490">
        <v>9.1313370886451217</v>
      </c>
      <c r="K490">
        <v>9.448266795214515</v>
      </c>
      <c r="L490">
        <v>6.2585210411497885</v>
      </c>
      <c r="M490">
        <v>6.5495848907124872</v>
      </c>
      <c r="N490">
        <v>23.611000000000001</v>
      </c>
      <c r="O490">
        <v>27.283018867924525</v>
      </c>
      <c r="P490">
        <v>2.5278293135435992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0.22448980084836737</v>
      </c>
      <c r="T490" s="37" t="str">
        <f t="shared" si="173"/>
        <v/>
      </c>
      <c r="U490" s="37" t="str">
        <f t="shared" si="174"/>
        <v/>
      </c>
      <c r="V490" s="37">
        <f t="shared" si="175"/>
        <v>-0.59422318150410491</v>
      </c>
      <c r="W490" s="37" t="str">
        <f t="shared" si="176"/>
        <v/>
      </c>
      <c r="X490" s="37">
        <f t="shared" si="177"/>
        <v>-0.5765927008456524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 t="str">
        <f t="shared" si="181"/>
        <v xml:space="preserve"> 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408</v>
      </c>
      <c r="AP490" t="s">
        <v>2187</v>
      </c>
      <c r="AQ490">
        <v>59.42231815041049</v>
      </c>
      <c r="AR490">
        <v>57.659270084565236</v>
      </c>
      <c r="AS490">
        <v>22.448979591836739</v>
      </c>
      <c r="AT490">
        <v>-59.42231815041049</v>
      </c>
      <c r="AU490">
        <v>-57.659270084565236</v>
      </c>
      <c r="AV490" t="s">
        <v>2881</v>
      </c>
    </row>
    <row r="491" spans="1:48" x14ac:dyDescent="0.25">
      <c r="A491">
        <v>4.9399999999999982E-9</v>
      </c>
      <c r="B491" t="s">
        <v>327</v>
      </c>
      <c r="C491">
        <v>6</v>
      </c>
      <c r="D491" s="2">
        <v>1</v>
      </c>
      <c r="E491">
        <v>9</v>
      </c>
      <c r="F491">
        <v>16</v>
      </c>
      <c r="G491" s="4">
        <v>265</v>
      </c>
      <c r="H491">
        <v>230.41</v>
      </c>
      <c r="I491">
        <v>29717.533428319999</v>
      </c>
      <c r="J491">
        <v>18.273455468316282</v>
      </c>
      <c r="K491">
        <v>16.943157585116552</v>
      </c>
      <c r="L491">
        <v>12.247728895917206</v>
      </c>
      <c r="M491">
        <v>11.76871249695577</v>
      </c>
      <c r="N491">
        <v>12.609</v>
      </c>
      <c r="O491">
        <v>7.7692307692307585</v>
      </c>
      <c r="P491">
        <v>1.2525498025259321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0.15012369748806645</v>
      </c>
      <c r="T491" s="37" t="str">
        <f t="shared" si="173"/>
        <v/>
      </c>
      <c r="U491" s="37" t="str">
        <f t="shared" si="174"/>
        <v/>
      </c>
      <c r="V491" s="37">
        <f t="shared" si="175"/>
        <v>-0.18796726581473699</v>
      </c>
      <c r="W491" s="37" t="str">
        <f t="shared" si="176"/>
        <v/>
      </c>
      <c r="X491" s="37">
        <f t="shared" si="177"/>
        <v>-0.17140522840804318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327</v>
      </c>
      <c r="AP491" t="s">
        <v>2345</v>
      </c>
      <c r="AQ491">
        <v>18.796726581473699</v>
      </c>
      <c r="AR491">
        <v>17.140522840804316</v>
      </c>
      <c r="AS491">
        <v>15.012369254806647</v>
      </c>
      <c r="AT491">
        <v>-18.796726581473699</v>
      </c>
      <c r="AU491">
        <v>-17.140522840804316</v>
      </c>
      <c r="AV491" t="s">
        <v>2882</v>
      </c>
    </row>
    <row r="492" spans="1:48" x14ac:dyDescent="0.25">
      <c r="A492">
        <v>4.949999999999998E-9</v>
      </c>
      <c r="B492" t="s">
        <v>458</v>
      </c>
      <c r="C492">
        <v>9</v>
      </c>
      <c r="D492" s="2">
        <v>3</v>
      </c>
      <c r="E492">
        <v>7</v>
      </c>
      <c r="F492">
        <v>19</v>
      </c>
      <c r="G492" s="4">
        <v>144</v>
      </c>
      <c r="H492">
        <v>139.66999999999999</v>
      </c>
      <c r="I492">
        <v>58946.408227610002</v>
      </c>
      <c r="J492">
        <v>28.762355848434925</v>
      </c>
      <c r="K492">
        <v>25.712444771723117</v>
      </c>
      <c r="L492">
        <v>14.517788224679856</v>
      </c>
      <c r="M492">
        <v>13.693549016290778</v>
      </c>
      <c r="N492">
        <v>4.8559999999999999</v>
      </c>
      <c r="O492">
        <v>20.496277915632742</v>
      </c>
      <c r="P492">
        <v>1.6581943151714758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 t="str">
        <f t="shared" si="181"/>
        <v xml:space="preserve"> 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458</v>
      </c>
      <c r="AP492" t="s">
        <v>2792</v>
      </c>
      <c r="AQ492">
        <v>-27.813672141594825</v>
      </c>
      <c r="AR492">
        <v>1.7829058736023473</v>
      </c>
      <c r="AS492">
        <v>3.1001646738741506</v>
      </c>
      <c r="AT492">
        <v>27.813672141594825</v>
      </c>
      <c r="AU492">
        <v>-1.7829058736023473</v>
      </c>
      <c r="AV492" t="s">
        <v>2883</v>
      </c>
    </row>
    <row r="493" spans="1:48" x14ac:dyDescent="0.25">
      <c r="A493">
        <v>4.9599999999999978E-9</v>
      </c>
      <c r="B493" t="s">
        <v>409</v>
      </c>
      <c r="C493">
        <v>20</v>
      </c>
      <c r="D493" s="2">
        <v>0</v>
      </c>
      <c r="E493">
        <v>4</v>
      </c>
      <c r="F493">
        <v>24</v>
      </c>
      <c r="G493" s="4">
        <v>29</v>
      </c>
      <c r="H493">
        <v>26.73</v>
      </c>
      <c r="I493">
        <v>32470.597668959999</v>
      </c>
      <c r="J493">
        <v>22.109181141439205</v>
      </c>
      <c r="K493">
        <v>21.661264181523503</v>
      </c>
      <c r="L493">
        <v>10.74480310012725</v>
      </c>
      <c r="M493">
        <v>10.629056749577037</v>
      </c>
      <c r="N493">
        <v>1.2090000000000001</v>
      </c>
      <c r="O493">
        <v>9.9090909090909083</v>
      </c>
      <c r="P493">
        <v>6.146651702207258</v>
      </c>
      <c r="Q493" s="36">
        <f t="shared" si="170"/>
        <v>83.333333338293329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>
        <f t="shared" si="177"/>
        <v>-0.27308256524861996</v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6.1466517071672584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409</v>
      </c>
      <c r="AP493" t="s">
        <v>2216</v>
      </c>
      <c r="AQ493">
        <v>1.7515934848289727</v>
      </c>
      <c r="AR493">
        <v>27.308256524861996</v>
      </c>
      <c r="AS493">
        <v>8.4923307145529314</v>
      </c>
      <c r="AT493">
        <v>-1.7515934848289727</v>
      </c>
      <c r="AU493">
        <v>-27.308256524861996</v>
      </c>
      <c r="AV493" t="s">
        <v>2884</v>
      </c>
    </row>
    <row r="494" spans="1:48" x14ac:dyDescent="0.25">
      <c r="A494">
        <v>4.9699999999999975E-9</v>
      </c>
      <c r="B494" t="s">
        <v>240</v>
      </c>
      <c r="C494">
        <v>31</v>
      </c>
      <c r="D494" s="2">
        <v>2</v>
      </c>
      <c r="E494">
        <v>8</v>
      </c>
      <c r="F494">
        <v>41</v>
      </c>
      <c r="G494" s="4">
        <v>165</v>
      </c>
      <c r="H494">
        <v>137.03</v>
      </c>
      <c r="I494">
        <v>383978.05637681001</v>
      </c>
      <c r="J494">
        <v>24.530970282849982</v>
      </c>
      <c r="K494">
        <v>23.1235234559568</v>
      </c>
      <c r="L494">
        <v>11.856317192574279</v>
      </c>
      <c r="M494">
        <v>11.639756073843371</v>
      </c>
      <c r="N494">
        <v>5.9260000000000002</v>
      </c>
      <c r="O494">
        <v>8.1386861313868568</v>
      </c>
      <c r="P494">
        <v>1.5741078595927898</v>
      </c>
      <c r="Q494" s="36" t="str">
        <f t="shared" si="170"/>
        <v xml:space="preserve"> </v>
      </c>
      <c r="R494" t="str">
        <f t="shared" si="171"/>
        <v xml:space="preserve"> </v>
      </c>
      <c r="S494" s="37">
        <f t="shared" si="172"/>
        <v>0.20411589200203675</v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-0.19788537780439086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 t="str">
        <f t="shared" si="181"/>
        <v xml:space="preserve"> 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240</v>
      </c>
      <c r="AP494" t="s">
        <v>2198</v>
      </c>
      <c r="AQ494">
        <v>-9.0103122835121461</v>
      </c>
      <c r="AR494">
        <v>19.788537780439086</v>
      </c>
      <c r="AS494">
        <v>20.411588703203677</v>
      </c>
      <c r="AT494">
        <v>9.0103122835121461</v>
      </c>
      <c r="AU494">
        <v>-19.788537780439086</v>
      </c>
      <c r="AV494" t="s">
        <v>2885</v>
      </c>
    </row>
    <row r="495" spans="1:48" x14ac:dyDescent="0.25">
      <c r="A495">
        <v>4.9799999999999973E-9</v>
      </c>
      <c r="B495" t="s">
        <v>1178</v>
      </c>
      <c r="C495">
        <v>4</v>
      </c>
      <c r="D495" s="2">
        <v>1</v>
      </c>
      <c r="E495">
        <v>5</v>
      </c>
      <c r="F495">
        <v>10</v>
      </c>
      <c r="G495" s="4">
        <v>90</v>
      </c>
      <c r="H495">
        <v>74.239999999999995</v>
      </c>
      <c r="I495">
        <v>13168.73188352</v>
      </c>
      <c r="J495">
        <v>18.587881822734097</v>
      </c>
      <c r="K495">
        <v>16.472154426447748</v>
      </c>
      <c r="L495" t="s">
        <v>2161</v>
      </c>
      <c r="M495" t="s">
        <v>2161</v>
      </c>
      <c r="N495">
        <v>3.9940000000000002</v>
      </c>
      <c r="O495">
        <v>72.155172413793125</v>
      </c>
      <c r="P495">
        <v>0.85533405172413801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0.21228448773862077</v>
      </c>
      <c r="T495" s="37" t="str">
        <f t="shared" si="173"/>
        <v/>
      </c>
      <c r="U495" s="37" t="str">
        <f t="shared" si="174"/>
        <v/>
      </c>
      <c r="V495" s="37">
        <f t="shared" si="175"/>
        <v>-0.17399484047238722</v>
      </c>
      <c r="W495" s="37" t="str">
        <f t="shared" si="176"/>
        <v xml:space="preserve"> </v>
      </c>
      <c r="X495" s="37" t="str">
        <f t="shared" si="177"/>
        <v xml:space="preserve"> 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 t="str">
        <f t="shared" si="181"/>
        <v xml:space="preserve"> 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1178</v>
      </c>
      <c r="AP495" t="s">
        <v>2171</v>
      </c>
      <c r="AQ495">
        <v>17.399484047238722</v>
      </c>
      <c r="AR495" t="e">
        <v>#VALUE!</v>
      </c>
      <c r="AS495">
        <v>21.228448275862078</v>
      </c>
      <c r="AT495">
        <v>-17.399484047238722</v>
      </c>
      <c r="AU495" t="e">
        <v>#VALUE!</v>
      </c>
      <c r="AV495" t="s">
        <v>2886</v>
      </c>
    </row>
    <row r="496" spans="1:48" x14ac:dyDescent="0.25">
      <c r="A496">
        <v>4.989999999999997E-9</v>
      </c>
      <c r="B496" t="s">
        <v>587</v>
      </c>
      <c r="C496">
        <v>10</v>
      </c>
      <c r="D496" s="2">
        <v>1</v>
      </c>
      <c r="E496">
        <v>4</v>
      </c>
      <c r="F496">
        <v>15</v>
      </c>
      <c r="G496" s="4">
        <v>66</v>
      </c>
      <c r="H496">
        <v>53.6</v>
      </c>
      <c r="I496">
        <v>14263.835984799998</v>
      </c>
      <c r="J496">
        <v>15.464512406231968</v>
      </c>
      <c r="K496">
        <v>10.815173527037933</v>
      </c>
      <c r="L496">
        <v>7.5366228979497807</v>
      </c>
      <c r="M496">
        <v>6.3861955885223507</v>
      </c>
      <c r="N496">
        <v>3.4660000000000002</v>
      </c>
      <c r="O496">
        <v>26.496350364963501</v>
      </c>
      <c r="P496">
        <v>1.6735074626865671</v>
      </c>
      <c r="Q496" s="36" t="str">
        <f t="shared" si="170"/>
        <v xml:space="preserve"> </v>
      </c>
      <c r="R496" t="str">
        <f t="shared" si="171"/>
        <v xml:space="preserve"> </v>
      </c>
      <c r="S496" s="37">
        <f t="shared" si="172"/>
        <v>0.23134328857208944</v>
      </c>
      <c r="T496" s="37" t="str">
        <f t="shared" si="173"/>
        <v/>
      </c>
      <c r="U496" s="37" t="str">
        <f t="shared" si="174"/>
        <v/>
      </c>
      <c r="V496" s="37">
        <f t="shared" si="175"/>
        <v>-0.31279060417183746</v>
      </c>
      <c r="W496" s="37" t="str">
        <f t="shared" si="176"/>
        <v/>
      </c>
      <c r="X496" s="37">
        <f t="shared" si="177"/>
        <v>-0.49012536268800633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587</v>
      </c>
      <c r="AP496" t="s">
        <v>2249</v>
      </c>
      <c r="AQ496">
        <v>31.279060417183747</v>
      </c>
      <c r="AR496">
        <v>49.012536268800631</v>
      </c>
      <c r="AS496">
        <v>23.134328358208943</v>
      </c>
      <c r="AT496">
        <v>-31.279060417183747</v>
      </c>
      <c r="AU496">
        <v>-49.012536268800631</v>
      </c>
      <c r="AV496" t="s">
        <v>2887</v>
      </c>
    </row>
    <row r="497" spans="1:48" x14ac:dyDescent="0.25">
      <c r="A497">
        <v>4.9999999999999968E-9</v>
      </c>
      <c r="B497" t="s">
        <v>1179</v>
      </c>
      <c r="C497">
        <v>4</v>
      </c>
      <c r="D497" s="2">
        <v>1</v>
      </c>
      <c r="E497">
        <v>2</v>
      </c>
      <c r="F497">
        <v>7</v>
      </c>
      <c r="G497" s="4">
        <v>345</v>
      </c>
      <c r="H497">
        <v>360.09</v>
      </c>
      <c r="I497">
        <v>26583.176493089999</v>
      </c>
      <c r="J497" t="s">
        <v>2161</v>
      </c>
      <c r="K497" t="s">
        <v>2161</v>
      </c>
      <c r="L497">
        <v>33.967697655624683</v>
      </c>
      <c r="M497">
        <v>30.623941545787623</v>
      </c>
      <c r="N497">
        <v>7.0990000000000002</v>
      </c>
      <c r="O497">
        <v>49.138655462184886</v>
      </c>
      <c r="P497">
        <v>0.19245188702824298</v>
      </c>
      <c r="Q497" s="36" t="str">
        <f t="shared" si="170"/>
        <v xml:space="preserve"> </v>
      </c>
      <c r="R497" t="str">
        <f t="shared" si="171"/>
        <v xml:space="preserve"> </v>
      </c>
      <c r="S497" s="37" t="str">
        <f t="shared" si="172"/>
        <v/>
      </c>
      <c r="T497" s="37" t="str">
        <f t="shared" si="173"/>
        <v/>
      </c>
      <c r="U497" s="37" t="str">
        <f t="shared" si="174"/>
        <v xml:space="preserve"> </v>
      </c>
      <c r="V497" s="37" t="str">
        <f t="shared" si="175"/>
        <v xml:space="preserve"> </v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 t="str">
        <f t="shared" si="181"/>
        <v xml:space="preserve"> 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1179</v>
      </c>
      <c r="AP497" t="s">
        <v>2402</v>
      </c>
      <c r="AQ497" t="e">
        <v>#VALUE!</v>
      </c>
      <c r="AR497">
        <v>-129.80143436918578</v>
      </c>
      <c r="AS497">
        <v>-4.190619011913677</v>
      </c>
      <c r="AT497" t="e">
        <v>#VALUE!</v>
      </c>
      <c r="AU497">
        <v>129.80143436918578</v>
      </c>
      <c r="AV497" t="s">
        <v>2888</v>
      </c>
    </row>
    <row r="498" spans="1:48" x14ac:dyDescent="0.25">
      <c r="A498">
        <v>5.0099999999999966E-9</v>
      </c>
      <c r="B498" t="s">
        <v>514</v>
      </c>
      <c r="C498">
        <v>4</v>
      </c>
      <c r="D498" s="2">
        <v>6</v>
      </c>
      <c r="E498">
        <v>13</v>
      </c>
      <c r="F498">
        <v>23</v>
      </c>
      <c r="G498" s="4">
        <v>26</v>
      </c>
      <c r="H498">
        <v>23.28</v>
      </c>
      <c r="I498">
        <v>9527.3916117600002</v>
      </c>
      <c r="J498">
        <v>11.32295719844358</v>
      </c>
      <c r="K498">
        <v>10.174825174825175</v>
      </c>
      <c r="L498">
        <v>8.49894738113864</v>
      </c>
      <c r="M498">
        <v>7.9674063314284256</v>
      </c>
      <c r="N498">
        <v>2.056</v>
      </c>
      <c r="O498">
        <v>9.9465240641711201</v>
      </c>
      <c r="P498">
        <v>4.0163230240549828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-0.49683233645343827</v>
      </c>
      <c r="W498" s="37" t="str">
        <f t="shared" si="176"/>
        <v/>
      </c>
      <c r="X498" s="37">
        <f t="shared" si="177"/>
        <v>-0.42502128975159215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4.0163230290649832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514</v>
      </c>
      <c r="AP498" t="s">
        <v>2334</v>
      </c>
      <c r="AQ498">
        <v>49.683233645343826</v>
      </c>
      <c r="AR498">
        <v>42.502128975159216</v>
      </c>
      <c r="AS498">
        <v>11.683848797250862</v>
      </c>
      <c r="AT498">
        <v>-49.683233645343826</v>
      </c>
      <c r="AU498">
        <v>-42.502128975159216</v>
      </c>
      <c r="AV498" t="s">
        <v>2889</v>
      </c>
    </row>
    <row r="499" spans="1:48" x14ac:dyDescent="0.25">
      <c r="A499">
        <v>5.0199999999999963E-9</v>
      </c>
      <c r="B499" t="s">
        <v>407</v>
      </c>
      <c r="C499">
        <v>6</v>
      </c>
      <c r="D499" s="2">
        <v>0</v>
      </c>
      <c r="E499">
        <v>4</v>
      </c>
      <c r="F499">
        <v>10</v>
      </c>
      <c r="G499" s="4">
        <v>42</v>
      </c>
      <c r="H499">
        <v>34.130000000000003</v>
      </c>
      <c r="I499">
        <v>25570.707950000004</v>
      </c>
      <c r="J499">
        <v>9.2669019820798262</v>
      </c>
      <c r="K499">
        <v>19.109742441209409</v>
      </c>
      <c r="L499">
        <v>6.8603486269802803</v>
      </c>
      <c r="M499">
        <v>12.569990791125996</v>
      </c>
      <c r="N499">
        <v>3.6830000000000003</v>
      </c>
      <c r="O499">
        <v>185.50387596899228</v>
      </c>
      <c r="P499">
        <v>1.9923820685613829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0.23058892971967751</v>
      </c>
      <c r="T499" s="37" t="str">
        <f t="shared" si="173"/>
        <v/>
      </c>
      <c r="U499" s="37" t="str">
        <f t="shared" si="174"/>
        <v/>
      </c>
      <c r="V499" s="37">
        <f t="shared" si="175"/>
        <v>-0.58819897161855883</v>
      </c>
      <c r="W499" s="37" t="str">
        <f t="shared" si="176"/>
        <v/>
      </c>
      <c r="X499" s="37">
        <f t="shared" si="177"/>
        <v>-0.53587730003487932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407</v>
      </c>
      <c r="AP499" t="s">
        <v>2890</v>
      </c>
      <c r="AQ499">
        <v>58.819897161855884</v>
      </c>
      <c r="AR499">
        <v>53.587730003487934</v>
      </c>
      <c r="AS499">
        <v>23.058892469967752</v>
      </c>
      <c r="AT499">
        <v>-58.819897161855884</v>
      </c>
      <c r="AU499">
        <v>-53.587730003487934</v>
      </c>
      <c r="AV499" t="s">
        <v>2891</v>
      </c>
    </row>
    <row r="500" spans="1:48" x14ac:dyDescent="0.25">
      <c r="A500">
        <v>5.0299999999999961E-9</v>
      </c>
      <c r="B500" t="s">
        <v>563</v>
      </c>
      <c r="C500">
        <v>7</v>
      </c>
      <c r="D500" s="2">
        <v>0</v>
      </c>
      <c r="E500">
        <v>7</v>
      </c>
      <c r="F500">
        <v>14</v>
      </c>
      <c r="G500" s="4">
        <v>135</v>
      </c>
      <c r="H500">
        <v>126.76</v>
      </c>
      <c r="I500">
        <v>14660.82367148</v>
      </c>
      <c r="J500" t="s">
        <v>2161</v>
      </c>
      <c r="K500" t="s">
        <v>2161</v>
      </c>
      <c r="L500">
        <v>29.036694513715712</v>
      </c>
      <c r="M500">
        <v>14.445480435037474</v>
      </c>
      <c r="N500">
        <v>-4.8920000000000003</v>
      </c>
      <c r="O500">
        <v>74.494264859228366</v>
      </c>
      <c r="P500">
        <v>0.17592300410224046</v>
      </c>
      <c r="Q500" s="36" t="str">
        <f t="shared" si="170"/>
        <v xml:space="preserve"> 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/>
      </c>
      <c r="X500" s="37" t="str">
        <f t="shared" si="177"/>
        <v/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563</v>
      </c>
      <c r="AP500" t="s">
        <v>2671</v>
      </c>
      <c r="AQ500" t="e">
        <v>#VALUE!</v>
      </c>
      <c r="AR500">
        <v>-96.441752285993275</v>
      </c>
      <c r="AS500">
        <v>6.5004733354370403</v>
      </c>
      <c r="AT500" t="e">
        <v>#VALUE!</v>
      </c>
      <c r="AU500">
        <v>96.441752285993275</v>
      </c>
      <c r="AV500" t="s">
        <v>2892</v>
      </c>
    </row>
    <row r="501" spans="1:48" x14ac:dyDescent="0.25">
      <c r="A501">
        <v>5.0399999999999958E-9</v>
      </c>
      <c r="B501" t="s">
        <v>845</v>
      </c>
      <c r="C501">
        <v>2</v>
      </c>
      <c r="D501" s="2">
        <v>2</v>
      </c>
      <c r="E501">
        <v>12</v>
      </c>
      <c r="F501">
        <v>16</v>
      </c>
      <c r="G501" s="4">
        <v>71</v>
      </c>
      <c r="H501">
        <v>66.75</v>
      </c>
      <c r="I501">
        <v>35925.303900000006</v>
      </c>
      <c r="J501">
        <v>22.429435483870968</v>
      </c>
      <c r="K501">
        <v>21.050141911069062</v>
      </c>
      <c r="L501">
        <v>12.840945920001422</v>
      </c>
      <c r="M501">
        <v>11.945739611334993</v>
      </c>
      <c r="N501">
        <v>2.976</v>
      </c>
      <c r="O501">
        <v>6.6666666666666652</v>
      </c>
      <c r="P501">
        <v>2.7355805243445692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>
        <f t="shared" si="177"/>
        <v>-0.1312723573465866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 t="str">
        <f t="shared" si="181"/>
        <v xml:space="preserve"> 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845</v>
      </c>
      <c r="AP501" t="s">
        <v>2337</v>
      </c>
      <c r="AQ501">
        <v>0.32845263568594962</v>
      </c>
      <c r="AR501">
        <v>13.12723573465866</v>
      </c>
      <c r="AS501">
        <v>6.367041198501866</v>
      </c>
      <c r="AT501">
        <v>-0.32845263568594962</v>
      </c>
      <c r="AU501">
        <v>-13.12723573465866</v>
      </c>
      <c r="AV501" t="s">
        <v>2893</v>
      </c>
    </row>
    <row r="502" spans="1:48" x14ac:dyDescent="0.25">
      <c r="A502">
        <v>5.0499999999999956E-9</v>
      </c>
      <c r="B502" t="s">
        <v>460</v>
      </c>
      <c r="C502">
        <v>3</v>
      </c>
      <c r="D502" s="2">
        <v>0</v>
      </c>
      <c r="E502">
        <v>19</v>
      </c>
      <c r="F502">
        <v>22</v>
      </c>
      <c r="G502" s="4">
        <v>138</v>
      </c>
      <c r="H502">
        <v>130.02000000000001</v>
      </c>
      <c r="I502">
        <v>31968.893604780002</v>
      </c>
      <c r="J502" t="s">
        <v>2161</v>
      </c>
      <c r="K502">
        <v>35.759075907590763</v>
      </c>
      <c r="L502">
        <v>33.010303129074316</v>
      </c>
      <c r="M502">
        <v>26.987638124000714</v>
      </c>
      <c r="N502">
        <v>3.6360000000000001</v>
      </c>
      <c r="O502">
        <v>18.051948051948052</v>
      </c>
      <c r="P502">
        <v>1.1075219197046606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 xml:space="preserve"> </v>
      </c>
      <c r="V502" s="37" t="str">
        <f t="shared" si="175"/>
        <v xml:space="preserve"> </v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460</v>
      </c>
      <c r="AP502" t="s">
        <v>2330</v>
      </c>
      <c r="AQ502" t="e">
        <v>#VALUE!</v>
      </c>
      <c r="AR502">
        <v>-123.32437967772512</v>
      </c>
      <c r="AS502">
        <v>6.1375173050299825</v>
      </c>
      <c r="AT502" t="e">
        <v>#VALUE!</v>
      </c>
      <c r="AU502">
        <v>123.32437967772512</v>
      </c>
      <c r="AV502" t="s">
        <v>2894</v>
      </c>
    </row>
    <row r="503" spans="1:48" x14ac:dyDescent="0.25">
      <c r="A503">
        <v>5.0599999999999953E-9</v>
      </c>
      <c r="B503" t="s">
        <v>222</v>
      </c>
      <c r="C503">
        <v>10</v>
      </c>
      <c r="D503" s="2">
        <v>1</v>
      </c>
      <c r="E503">
        <v>17</v>
      </c>
      <c r="F503">
        <v>28</v>
      </c>
      <c r="G503" s="4">
        <v>65</v>
      </c>
      <c r="H503">
        <v>63.79</v>
      </c>
      <c r="I503">
        <v>270057.44751542999</v>
      </c>
      <c r="J503">
        <v>16.965425531914892</v>
      </c>
      <c r="K503">
        <v>14.219794917521178</v>
      </c>
      <c r="L503">
        <v>7.5901771515725223</v>
      </c>
      <c r="M503">
        <v>6.9328677290476017</v>
      </c>
      <c r="N503">
        <v>3.7600000000000002</v>
      </c>
      <c r="O503" t="s">
        <v>119</v>
      </c>
      <c r="P503">
        <v>5.4663740398181533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>
        <f t="shared" si="175"/>
        <v>-0.24609327966547501</v>
      </c>
      <c r="W503" s="37" t="str">
        <f t="shared" si="176"/>
        <v/>
      </c>
      <c r="X503" s="37">
        <f t="shared" si="177"/>
        <v>-0.48650226040305078</v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>
        <f t="shared" si="181"/>
        <v>5.4663740448781537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222</v>
      </c>
      <c r="AP503" t="s">
        <v>2487</v>
      </c>
      <c r="AQ503">
        <v>24.6093279665475</v>
      </c>
      <c r="AR503">
        <v>48.650226040305078</v>
      </c>
      <c r="AS503">
        <v>1.8968490358990397</v>
      </c>
      <c r="AT503">
        <v>-24.6093279665475</v>
      </c>
      <c r="AU503">
        <v>-48.650226040305078</v>
      </c>
      <c r="AV503" t="s">
        <v>2895</v>
      </c>
    </row>
    <row r="504" spans="1:48" x14ac:dyDescent="0.25">
      <c r="A504">
        <v>5.0699999999999951E-9</v>
      </c>
      <c r="B504" t="s">
        <v>461</v>
      </c>
      <c r="C504">
        <v>10</v>
      </c>
      <c r="D504">
        <v>0</v>
      </c>
      <c r="E504">
        <v>5</v>
      </c>
      <c r="F504">
        <v>15</v>
      </c>
      <c r="G504" s="4">
        <v>75</v>
      </c>
      <c r="H504">
        <v>64.36</v>
      </c>
      <c r="I504">
        <v>14050.954267559999</v>
      </c>
      <c r="J504">
        <v>22.378303198887345</v>
      </c>
      <c r="K504">
        <v>20.074859638178417</v>
      </c>
      <c r="L504">
        <v>15.623351735069722</v>
      </c>
      <c r="M504">
        <v>14.207178169208717</v>
      </c>
      <c r="N504">
        <v>2.8759999999999999</v>
      </c>
      <c r="O504">
        <v>60.670391061452499</v>
      </c>
      <c r="P504">
        <v>0.64014916096954633</v>
      </c>
      <c r="Q504" s="36" t="str">
        <f t="shared" si="170"/>
        <v xml:space="preserve"> </v>
      </c>
      <c r="R504" t="str">
        <f t="shared" si="171"/>
        <v xml:space="preserve"> </v>
      </c>
      <c r="S504" s="37">
        <f t="shared" si="172"/>
        <v>0.16532007965048481</v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 t="str">
        <f t="shared" si="181"/>
        <v xml:space="preserve"> 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461</v>
      </c>
      <c r="AP504" t="s">
        <v>2351</v>
      </c>
      <c r="AQ504">
        <v>0.55567342188252988</v>
      </c>
      <c r="AR504">
        <v>-5.6965554384231343</v>
      </c>
      <c r="AS504">
        <v>16.532007458048483</v>
      </c>
      <c r="AT504">
        <v>-0.55567342188252988</v>
      </c>
      <c r="AU504">
        <v>5.6965554384231343</v>
      </c>
      <c r="AV504" t="s">
        <v>2896</v>
      </c>
    </row>
    <row r="505" spans="1:48" x14ac:dyDescent="0.25">
      <c r="A505">
        <v>5.0799999999999949E-9</v>
      </c>
      <c r="B505" t="s">
        <v>411</v>
      </c>
      <c r="C505">
        <v>0</v>
      </c>
      <c r="D505">
        <v>4</v>
      </c>
      <c r="E505">
        <v>3</v>
      </c>
      <c r="F505">
        <v>7</v>
      </c>
      <c r="G505" s="4">
        <v>19</v>
      </c>
      <c r="H505">
        <v>23.38</v>
      </c>
      <c r="I505">
        <v>4502.2119944200003</v>
      </c>
      <c r="J505">
        <v>12.945736434108527</v>
      </c>
      <c r="K505">
        <v>10.205150589262331</v>
      </c>
      <c r="L505">
        <v>8.142593673965937</v>
      </c>
      <c r="M505">
        <v>7.5272289698605492</v>
      </c>
      <c r="N505">
        <v>1.806</v>
      </c>
      <c r="O505">
        <v>28.085106382978736</v>
      </c>
      <c r="P505">
        <v>4.2771599657827206</v>
      </c>
      <c r="Q505" s="36" t="str">
        <f t="shared" si="170"/>
        <v/>
      </c>
      <c r="R505">
        <f t="shared" si="171"/>
        <v>57.142857147937143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>
        <f t="shared" si="175"/>
        <v>-0.42471954629172637</v>
      </c>
      <c r="W505" s="37" t="str">
        <f t="shared" si="176"/>
        <v/>
      </c>
      <c r="X505" s="37">
        <f t="shared" si="177"/>
        <v>-0.44912966291285172</v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>
        <f t="shared" si="181"/>
        <v>4.277159970862721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411</v>
      </c>
      <c r="AP505" t="s">
        <v>2311</v>
      </c>
      <c r="AQ505">
        <v>42.471954629172636</v>
      </c>
      <c r="AR505">
        <v>44.912966291285173</v>
      </c>
      <c r="AS505">
        <v>-18.73396065012831</v>
      </c>
      <c r="AT505">
        <v>-42.471954629172636</v>
      </c>
      <c r="AU505">
        <v>-44.912966291285173</v>
      </c>
      <c r="AV505" t="s">
        <v>2897</v>
      </c>
    </row>
    <row r="506" spans="1:48" x14ac:dyDescent="0.25">
      <c r="A506">
        <v>5.0899999999999946E-9</v>
      </c>
      <c r="B506" t="s">
        <v>578</v>
      </c>
      <c r="C506">
        <v>5</v>
      </c>
      <c r="D506">
        <v>3</v>
      </c>
      <c r="E506">
        <v>12</v>
      </c>
      <c r="F506">
        <v>20</v>
      </c>
      <c r="G506" s="4">
        <v>111.5</v>
      </c>
      <c r="H506">
        <v>116.38</v>
      </c>
      <c r="I506">
        <v>20953.240244200002</v>
      </c>
      <c r="J506" t="s">
        <v>2161</v>
      </c>
      <c r="K506">
        <v>35.38461538461538</v>
      </c>
      <c r="L506">
        <v>24.180597914995296</v>
      </c>
      <c r="M506">
        <v>21.301134954697186</v>
      </c>
      <c r="N506">
        <v>2.7189999999999999</v>
      </c>
      <c r="O506">
        <v>31.990291262135912</v>
      </c>
      <c r="P506">
        <v>0.96150541330125461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 xml:space="preserve"> </v>
      </c>
      <c r="V506" s="37" t="str">
        <f t="shared" si="175"/>
        <v xml:space="preserve"> </v>
      </c>
      <c r="W506" s="37" t="str">
        <f t="shared" si="176"/>
        <v/>
      </c>
      <c r="X506" s="37" t="str">
        <f t="shared" si="177"/>
        <v/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 t="str">
        <f t="shared" si="181"/>
        <v xml:space="preserve"> 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578</v>
      </c>
      <c r="AP506" t="s">
        <v>2562</v>
      </c>
      <c r="AQ506" t="e">
        <v>#VALUE!</v>
      </c>
      <c r="AR506">
        <v>-63.588834930951734</v>
      </c>
      <c r="AS506">
        <v>-4.1931603368276278</v>
      </c>
      <c r="AT506" t="e">
        <v>#VALUE!</v>
      </c>
      <c r="AU506">
        <v>63.588834930951734</v>
      </c>
      <c r="AV506" t="s">
        <v>2898</v>
      </c>
    </row>
    <row r="507" spans="1:48" x14ac:dyDescent="0.25">
      <c r="A507">
        <v>5.0999999999999944E-9</v>
      </c>
      <c r="B507" t="s">
        <v>518</v>
      </c>
      <c r="C507">
        <v>9</v>
      </c>
      <c r="D507">
        <v>2</v>
      </c>
      <c r="E507">
        <v>14</v>
      </c>
      <c r="F507">
        <v>25</v>
      </c>
      <c r="G507" s="4">
        <v>122</v>
      </c>
      <c r="H507">
        <v>117.5</v>
      </c>
      <c r="I507">
        <v>35003.3854775</v>
      </c>
      <c r="J507">
        <v>27.843601895734597</v>
      </c>
      <c r="K507">
        <v>24.989366227137388</v>
      </c>
      <c r="L507">
        <v>19.881960005241222</v>
      </c>
      <c r="M507">
        <v>18.62613149733971</v>
      </c>
      <c r="N507">
        <v>4.22</v>
      </c>
      <c r="O507">
        <v>16.574585635359107</v>
      </c>
      <c r="P507">
        <v>1.7021276595744681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518</v>
      </c>
      <c r="AP507" t="s">
        <v>2460</v>
      </c>
      <c r="AQ507">
        <v>-23.730928811805164</v>
      </c>
      <c r="AR507">
        <v>-34.507289060218561</v>
      </c>
      <c r="AS507">
        <v>3.8297872340425476</v>
      </c>
      <c r="AT507">
        <v>23.730928811805164</v>
      </c>
      <c r="AU507">
        <v>34.507289060218561</v>
      </c>
      <c r="AV507" t="s">
        <v>2899</v>
      </c>
    </row>
    <row r="508" spans="1:48" x14ac:dyDescent="0.25">
      <c r="A508">
        <v>5.1099999999999941E-9</v>
      </c>
      <c r="B508" t="s">
        <v>557</v>
      </c>
      <c r="C508">
        <v>24</v>
      </c>
      <c r="D508">
        <v>1</v>
      </c>
      <c r="E508">
        <v>4</v>
      </c>
      <c r="F508">
        <v>29</v>
      </c>
      <c r="G508" s="4">
        <v>195</v>
      </c>
      <c r="H508">
        <v>166.38</v>
      </c>
      <c r="I508">
        <v>34687.251964379997</v>
      </c>
      <c r="J508">
        <v>21.181413112667091</v>
      </c>
      <c r="K508">
        <v>18.975821167883211</v>
      </c>
      <c r="L508">
        <v>15.70386480833724</v>
      </c>
      <c r="M508">
        <v>14.396453646957701</v>
      </c>
      <c r="N508">
        <v>7.8550000000000004</v>
      </c>
      <c r="O508">
        <v>38.536155202821881</v>
      </c>
      <c r="P508">
        <v>0.57579035941819934</v>
      </c>
      <c r="Q508" s="36">
        <f t="shared" si="170"/>
        <v>82.75862069476517</v>
      </c>
      <c r="R508" t="str">
        <f t="shared" si="171"/>
        <v xml:space="preserve"> </v>
      </c>
      <c r="S508" s="37">
        <f t="shared" si="172"/>
        <v>0.17201587240174179</v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557</v>
      </c>
      <c r="AP508" t="s">
        <v>2325</v>
      </c>
      <c r="AQ508">
        <v>5.8743934139378728</v>
      </c>
      <c r="AR508">
        <v>-6.2412499864589188</v>
      </c>
      <c r="AS508">
        <v>17.201586729174178</v>
      </c>
      <c r="AT508">
        <v>-5.8743934139378728</v>
      </c>
      <c r="AU508">
        <v>6.2412499864589188</v>
      </c>
      <c r="AV508" t="s">
        <v>2900</v>
      </c>
    </row>
    <row r="509" spans="1:48" x14ac:dyDescent="0.25">
      <c r="A509">
        <v>5.1199999999999939E-9</v>
      </c>
      <c r="B509" t="s">
        <v>1180</v>
      </c>
      <c r="C509">
        <v>8</v>
      </c>
      <c r="D509">
        <v>2</v>
      </c>
      <c r="E509">
        <v>2</v>
      </c>
      <c r="F509">
        <v>12</v>
      </c>
      <c r="G509" s="4">
        <v>528.5</v>
      </c>
      <c r="H509">
        <v>506.44</v>
      </c>
      <c r="I509">
        <v>27100.239982200001</v>
      </c>
      <c r="J509">
        <v>29.595605423094902</v>
      </c>
      <c r="K509">
        <v>27.444859914377066</v>
      </c>
      <c r="L509">
        <v>22.754642189911461</v>
      </c>
      <c r="M509">
        <v>21.444721733139403</v>
      </c>
      <c r="N509">
        <v>17.112000000000002</v>
      </c>
      <c r="O509">
        <v>33.687500000000007</v>
      </c>
      <c r="P509" t="s">
        <v>124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1180</v>
      </c>
      <c r="AP509" t="s">
        <v>2311</v>
      </c>
      <c r="AQ509">
        <v>-31.516452557389883</v>
      </c>
      <c r="AR509">
        <v>-53.941826343751927</v>
      </c>
      <c r="AS509">
        <v>4.3558960587631423</v>
      </c>
      <c r="AT509">
        <v>31.516452557389883</v>
      </c>
      <c r="AU509">
        <v>53.941826343751927</v>
      </c>
      <c r="AV509" t="s">
        <v>2901</v>
      </c>
    </row>
    <row r="510" spans="1:48" x14ac:dyDescent="0.25">
      <c r="A510">
        <v>5.1299999999999937E-9</v>
      </c>
      <c r="B510" t="s">
        <v>462</v>
      </c>
      <c r="C510">
        <v>7</v>
      </c>
      <c r="D510">
        <v>3</v>
      </c>
      <c r="E510">
        <v>14</v>
      </c>
      <c r="F510">
        <v>24</v>
      </c>
      <c r="G510" s="4">
        <v>60</v>
      </c>
      <c r="H510">
        <v>52.82</v>
      </c>
      <c r="I510">
        <v>8652.7406786600004</v>
      </c>
      <c r="J510">
        <v>9.8288053591365827</v>
      </c>
      <c r="K510">
        <v>12.195797737243129</v>
      </c>
      <c r="L510" t="s">
        <v>2161</v>
      </c>
      <c r="M510" t="s">
        <v>2161</v>
      </c>
      <c r="N510">
        <v>5.3740000000000006</v>
      </c>
      <c r="O510">
        <v>77.359735973597367</v>
      </c>
      <c r="P510">
        <v>2.6164331692540705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-0.56322920405541432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 t="str">
        <f t="shared" si="181"/>
        <v xml:space="preserve"> 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462</v>
      </c>
      <c r="AP510" t="s">
        <v>2167</v>
      </c>
      <c r="AQ510">
        <v>56.322920405541431</v>
      </c>
      <c r="AR510" t="e">
        <v>#VALUE!</v>
      </c>
      <c r="AS510">
        <v>13.593335857629697</v>
      </c>
      <c r="AT510">
        <v>-56.322920405541431</v>
      </c>
      <c r="AU510" t="e">
        <v>#VALUE!</v>
      </c>
      <c r="AV510" t="s">
        <v>2902</v>
      </c>
    </row>
    <row r="511" spans="1:48" x14ac:dyDescent="0.25">
      <c r="A511">
        <v>5.1399999999999934E-9</v>
      </c>
      <c r="B511" t="s">
        <v>619</v>
      </c>
      <c r="C511">
        <v>15</v>
      </c>
      <c r="D511">
        <v>1</v>
      </c>
      <c r="E511">
        <v>5</v>
      </c>
      <c r="F511">
        <v>21</v>
      </c>
      <c r="G511" s="4">
        <v>195</v>
      </c>
      <c r="H511">
        <v>186.62</v>
      </c>
      <c r="I511">
        <v>88600.961740619998</v>
      </c>
      <c r="J511" t="s">
        <v>2161</v>
      </c>
      <c r="K511">
        <v>36.779661016949156</v>
      </c>
      <c r="L511">
        <v>28.309575016888779</v>
      </c>
      <c r="M511">
        <v>25.711287056920543</v>
      </c>
      <c r="N511">
        <v>4.5049999999999999</v>
      </c>
      <c r="O511">
        <v>17.012987012987008</v>
      </c>
      <c r="P511">
        <v>0.51119922837852327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619</v>
      </c>
      <c r="AP511" t="s">
        <v>2210</v>
      </c>
      <c r="AQ511" t="e">
        <v>#VALUE!</v>
      </c>
      <c r="AR511">
        <v>-91.522575689961556</v>
      </c>
      <c r="AS511">
        <v>4.4904083163648023</v>
      </c>
      <c r="AT511" t="e">
        <v>#VALUE!</v>
      </c>
      <c r="AU511">
        <v>91.522575689961556</v>
      </c>
      <c r="AV511" t="s">
        <v>2903</v>
      </c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799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44370.014867129627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799</v>
      </c>
      <c r="C6" s="31"/>
      <c r="D6" s="31"/>
      <c r="E6" s="31"/>
      <c r="F6" s="31"/>
      <c r="G6" s="32"/>
      <c r="H6" s="32"/>
      <c r="I6" s="33"/>
      <c r="J6" s="32">
        <v>15.543132182611881</v>
      </c>
      <c r="K6" s="32">
        <v>14.078439492696463</v>
      </c>
      <c r="L6" s="32">
        <v>8.5877026319070815</v>
      </c>
      <c r="M6" s="32">
        <v>8.0753935093800919</v>
      </c>
      <c r="N6" s="32"/>
      <c r="O6" s="32"/>
      <c r="P6" s="32">
        <v>2.7547091037347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846</v>
      </c>
      <c r="C7" s="4">
        <v>21</v>
      </c>
      <c r="D7" s="4">
        <v>3</v>
      </c>
      <c r="E7" s="4">
        <v>5</v>
      </c>
      <c r="F7" s="4">
        <v>29</v>
      </c>
      <c r="G7" s="4">
        <v>68</v>
      </c>
      <c r="H7" s="4">
        <v>55.62</v>
      </c>
      <c r="I7" s="34">
        <v>12830.465805392965</v>
      </c>
      <c r="J7" s="35">
        <v>8.8864035788464601</v>
      </c>
      <c r="K7" s="35">
        <v>9.8477337110481589</v>
      </c>
      <c r="L7" s="35">
        <v>4.1537363732818777</v>
      </c>
      <c r="M7" s="35">
        <v>4.3844249214153299</v>
      </c>
      <c r="N7" s="4">
        <v>6.2590000000000003</v>
      </c>
      <c r="O7" s="4">
        <v>148.96579156722353</v>
      </c>
      <c r="P7" s="35">
        <v>4.0578928443006115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0.22258180520607707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-0.42827459263405809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-0.51631576554025926</v>
      </c>
      <c r="Y7" s="1" t="str">
        <f t="shared" ref="Y7:Y36" si="0">IF(ISERROR((RANK(U7,U$7:U$184,0)))=TRUE," ",((RANK(U7,U$7:U$184,0))))</f>
        <v xml:space="preserve"> </v>
      </c>
      <c r="Z7" s="1">
        <f>IF(ISERROR((RANK(V7,V$7:V$184,1)))=TRUE," ",((RANK(V7,V$7:V$184,1))))</f>
        <v>5</v>
      </c>
      <c r="AA7" s="1" t="str">
        <f t="shared" ref="AA7:AA36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>
        <f t="shared" ref="AC7:AC36" si="2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4.0578928444006115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846</v>
      </c>
      <c r="AP7" t="s">
        <v>2276</v>
      </c>
      <c r="AQ7" s="22">
        <v>42.827459263405807</v>
      </c>
      <c r="AR7" s="21">
        <v>51.631576554025926</v>
      </c>
      <c r="AS7">
        <v>22.258180510607705</v>
      </c>
      <c r="AT7">
        <v>-42.827459263405807</v>
      </c>
      <c r="AU7">
        <v>-51.631576554025926</v>
      </c>
      <c r="AV7" t="s">
        <v>2904</v>
      </c>
    </row>
    <row r="8" spans="1:48" x14ac:dyDescent="0.25">
      <c r="A8" s="14">
        <v>1.1000000000000001E-10</v>
      </c>
      <c r="B8" t="s">
        <v>640</v>
      </c>
      <c r="C8" s="4">
        <v>20</v>
      </c>
      <c r="D8" s="4">
        <v>1</v>
      </c>
      <c r="E8" s="4">
        <v>19</v>
      </c>
      <c r="F8" s="4">
        <v>40</v>
      </c>
      <c r="G8" s="4">
        <v>312.5</v>
      </c>
      <c r="H8" s="4">
        <v>290.7</v>
      </c>
      <c r="I8" s="34">
        <v>69563.614837019268</v>
      </c>
      <c r="J8" s="35">
        <v>38.109596224436288</v>
      </c>
      <c r="K8" s="35">
        <v>29.055472263868062</v>
      </c>
      <c r="L8" s="35">
        <v>17.763088618916303</v>
      </c>
      <c r="M8" s="35">
        <v>15.095620378407496</v>
      </c>
      <c r="N8" s="4">
        <v>7.6280000000000001</v>
      </c>
      <c r="O8" s="4">
        <v>245.15837104072401</v>
      </c>
      <c r="P8" s="35">
        <v>1.1262469900240797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640</v>
      </c>
      <c r="AP8" t="s">
        <v>2590</v>
      </c>
      <c r="AQ8" s="22">
        <v>-145.18607817714843</v>
      </c>
      <c r="AR8" s="21">
        <v>-106.8433128194104</v>
      </c>
      <c r="AS8">
        <v>7.4991400068799452</v>
      </c>
      <c r="AT8">
        <v>145.18607817714843</v>
      </c>
      <c r="AU8">
        <v>106.8433128194104</v>
      </c>
      <c r="AV8" t="s">
        <v>2905</v>
      </c>
    </row>
    <row r="9" spans="1:48" x14ac:dyDescent="0.25">
      <c r="A9" s="14">
        <v>1.2E-10</v>
      </c>
      <c r="B9" t="s">
        <v>623</v>
      </c>
      <c r="C9" s="4">
        <v>19</v>
      </c>
      <c r="D9" s="4">
        <v>1</v>
      </c>
      <c r="E9" s="4">
        <v>10</v>
      </c>
      <c r="F9" s="4">
        <v>30</v>
      </c>
      <c r="G9" s="4">
        <v>240</v>
      </c>
      <c r="H9" s="4">
        <v>215.7</v>
      </c>
      <c r="I9" s="34">
        <v>106184.36108021157</v>
      </c>
      <c r="J9" s="35">
        <v>10.445014769260569</v>
      </c>
      <c r="K9" s="35">
        <v>10.033024791850783</v>
      </c>
      <c r="L9" s="35" t="s">
        <v>2161</v>
      </c>
      <c r="M9" s="35" t="s">
        <v>2161</v>
      </c>
      <c r="N9" s="4">
        <v>20.651</v>
      </c>
      <c r="O9" s="4">
        <v>26.537990196078425</v>
      </c>
      <c r="P9" s="35">
        <v>4.7552155771905431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>
        <f t="shared" si="10"/>
        <v>-0.32799807358355881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7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4.7552155773105431</v>
      </c>
      <c r="AH9" s="38" t="str">
        <f t="shared" si="18"/>
        <v xml:space="preserve"> </v>
      </c>
      <c r="AI9" s="1">
        <f t="shared" si="19"/>
        <v>4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623</v>
      </c>
      <c r="AP9" t="s">
        <v>2171</v>
      </c>
      <c r="AQ9" s="22">
        <v>32.799807358355878</v>
      </c>
      <c r="AR9" s="21" t="e">
        <v>#VALUE!</v>
      </c>
      <c r="AS9">
        <v>11.265646731571643</v>
      </c>
      <c r="AT9">
        <v>-32.799807358355878</v>
      </c>
      <c r="AU9" t="e">
        <v>#VALUE!</v>
      </c>
      <c r="AV9" t="s">
        <v>2906</v>
      </c>
    </row>
    <row r="10" spans="1:48" x14ac:dyDescent="0.25">
      <c r="A10" s="14">
        <v>1.2999999999999999E-10</v>
      </c>
      <c r="B10" t="s">
        <v>628</v>
      </c>
      <c r="C10" s="4">
        <v>16</v>
      </c>
      <c r="D10" s="4">
        <v>3</v>
      </c>
      <c r="E10" s="4">
        <v>11</v>
      </c>
      <c r="F10" s="4">
        <v>30</v>
      </c>
      <c r="G10" s="4">
        <v>78</v>
      </c>
      <c r="H10" s="4">
        <v>66.150000000000006</v>
      </c>
      <c r="I10" s="34">
        <v>72544.29289296022</v>
      </c>
      <c r="J10" s="35">
        <v>13.516550878626891</v>
      </c>
      <c r="K10" s="35">
        <v>13.156324582338902</v>
      </c>
      <c r="L10" s="35">
        <v>7.8374155950412616</v>
      </c>
      <c r="M10" s="35">
        <v>7.6586596404953351</v>
      </c>
      <c r="N10" s="4">
        <v>4.8940000000000001</v>
      </c>
      <c r="O10" s="4">
        <v>52.461059190031158</v>
      </c>
      <c r="P10" s="35">
        <v>5.1080876795162498</v>
      </c>
      <c r="Q10" s="36" t="str">
        <f t="shared" si="5"/>
        <v xml:space="preserve"> </v>
      </c>
      <c r="R10" s="36" t="str">
        <f t="shared" si="6"/>
        <v xml:space="preserve"> </v>
      </c>
      <c r="S10" s="37">
        <f t="shared" si="7"/>
        <v>0.17913832212546477</v>
      </c>
      <c r="T10" s="37" t="str">
        <f t="shared" si="8"/>
        <v/>
      </c>
      <c r="U10" s="37" t="str">
        <f t="shared" si="9"/>
        <v/>
      </c>
      <c r="V10" s="37">
        <f t="shared" si="10"/>
        <v>-0.13038435755259992</v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>
        <f t="shared" si="13"/>
        <v>9</v>
      </c>
      <c r="AA10" s="1" t="str">
        <f t="shared" si="1"/>
        <v xml:space="preserve"> </v>
      </c>
      <c r="AB10" s="1" t="str">
        <f t="shared" si="14"/>
        <v xml:space="preserve"> </v>
      </c>
      <c r="AC10" s="1">
        <f t="shared" si="2"/>
        <v>9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5.1080876796462498</v>
      </c>
      <c r="AH10" s="38" t="str">
        <f t="shared" si="18"/>
        <v xml:space="preserve"> </v>
      </c>
      <c r="AI10" s="1">
        <f t="shared" si="19"/>
        <v>1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628</v>
      </c>
      <c r="AP10" t="s">
        <v>2276</v>
      </c>
      <c r="AQ10" s="22">
        <v>13.038435755259991</v>
      </c>
      <c r="AR10" s="21">
        <v>8.736760796515874</v>
      </c>
      <c r="AS10">
        <v>17.913832199546476</v>
      </c>
      <c r="AT10">
        <v>-13.038435755259991</v>
      </c>
      <c r="AU10">
        <v>-8.736760796515874</v>
      </c>
      <c r="AV10" t="s">
        <v>2907</v>
      </c>
    </row>
    <row r="11" spans="1:48" x14ac:dyDescent="0.25">
      <c r="A11" s="14">
        <v>1.3999999999999998E-10</v>
      </c>
      <c r="B11" t="s">
        <v>625</v>
      </c>
      <c r="C11" s="4">
        <v>20</v>
      </c>
      <c r="D11" s="4">
        <v>0</v>
      </c>
      <c r="E11" s="4">
        <v>11</v>
      </c>
      <c r="F11" s="4">
        <v>31</v>
      </c>
      <c r="G11" s="4">
        <v>66</v>
      </c>
      <c r="H11" s="4">
        <v>51.3</v>
      </c>
      <c r="I11" s="34">
        <v>60175.63499251641</v>
      </c>
      <c r="J11" s="35">
        <v>8.6802030456852783</v>
      </c>
      <c r="K11" s="35">
        <v>7.8862413528055342</v>
      </c>
      <c r="L11" s="35">
        <v>7.7396717568718145</v>
      </c>
      <c r="M11" s="35">
        <v>7.1565927688530131</v>
      </c>
      <c r="N11" s="4">
        <v>5.91</v>
      </c>
      <c r="O11" s="4">
        <v>-7.5117370892018833</v>
      </c>
      <c r="P11" s="35">
        <v>3.8947368421052637</v>
      </c>
      <c r="Q11" s="36" t="str">
        <f t="shared" si="5"/>
        <v xml:space="preserve"> </v>
      </c>
      <c r="R11" s="36" t="str">
        <f t="shared" si="6"/>
        <v xml:space="preserve"> </v>
      </c>
      <c r="S11" s="37">
        <f t="shared" si="7"/>
        <v>0.28654970774233934</v>
      </c>
      <c r="T11" s="37" t="str">
        <f t="shared" si="8"/>
        <v/>
      </c>
      <c r="U11" s="37" t="str">
        <f t="shared" si="9"/>
        <v/>
      </c>
      <c r="V11" s="37">
        <f t="shared" si="10"/>
        <v>-0.44154093629880908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4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3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>
        <f t="shared" si="17"/>
        <v>3.8947368422452637</v>
      </c>
      <c r="AH11" s="38" t="str">
        <f t="shared" si="18"/>
        <v xml:space="preserve"> </v>
      </c>
      <c r="AI11" s="1">
        <f t="shared" si="19"/>
        <v>7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625</v>
      </c>
      <c r="AP11" t="s">
        <v>2322</v>
      </c>
      <c r="AQ11" s="22">
        <v>44.154093629880911</v>
      </c>
      <c r="AR11" s="21">
        <v>9.8749445734702128</v>
      </c>
      <c r="AS11">
        <v>28.654970760233933</v>
      </c>
      <c r="AT11">
        <v>-44.154093629880911</v>
      </c>
      <c r="AU11">
        <v>-9.8749445734702128</v>
      </c>
      <c r="AV11" t="s">
        <v>2908</v>
      </c>
    </row>
    <row r="12" spans="1:48" x14ac:dyDescent="0.25">
      <c r="A12" s="14">
        <v>1.4999999999999997E-10</v>
      </c>
      <c r="B12" t="s">
        <v>634</v>
      </c>
      <c r="C12" s="4">
        <v>7</v>
      </c>
      <c r="D12" s="4">
        <v>6</v>
      </c>
      <c r="E12" s="4">
        <v>15</v>
      </c>
      <c r="F12" s="4">
        <v>28</v>
      </c>
      <c r="G12" s="4">
        <v>94.5</v>
      </c>
      <c r="H12" s="4">
        <v>102</v>
      </c>
      <c r="I12" s="34">
        <v>30690.575304865681</v>
      </c>
      <c r="J12" s="35">
        <v>34.26268055089016</v>
      </c>
      <c r="K12" s="35">
        <v>31.49120098795925</v>
      </c>
      <c r="L12" s="35">
        <v>17.417543859649122</v>
      </c>
      <c r="M12" s="35">
        <v>16.152668248985528</v>
      </c>
      <c r="N12" s="4">
        <v>2.9769999999999999</v>
      </c>
      <c r="O12" s="4">
        <v>13.323182337266829</v>
      </c>
      <c r="P12" s="35">
        <v>0.68627450980392157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634</v>
      </c>
      <c r="AP12" t="s">
        <v>2454</v>
      </c>
      <c r="AQ12" s="22">
        <v>-120.43613956535646</v>
      </c>
      <c r="AR12" s="21">
        <v>-102.81959688421564</v>
      </c>
      <c r="AS12">
        <v>-7.3529411764705843</v>
      </c>
      <c r="AT12">
        <v>120.43613956535646</v>
      </c>
      <c r="AU12">
        <v>102.81959688421564</v>
      </c>
      <c r="AV12" t="s">
        <v>2909</v>
      </c>
    </row>
    <row r="13" spans="1:48" x14ac:dyDescent="0.25">
      <c r="A13" s="14">
        <v>1.5999999999999996E-10</v>
      </c>
      <c r="B13" t="s">
        <v>626</v>
      </c>
      <c r="C13" s="4">
        <v>14</v>
      </c>
      <c r="D13" s="4">
        <v>4</v>
      </c>
      <c r="E13" s="4">
        <v>13</v>
      </c>
      <c r="F13" s="4">
        <v>31</v>
      </c>
      <c r="G13" s="4">
        <v>95</v>
      </c>
      <c r="H13" s="4">
        <v>92.97</v>
      </c>
      <c r="I13" s="34">
        <v>72080.611473244775</v>
      </c>
      <c r="J13" s="35">
        <v>7.8921901528013585</v>
      </c>
      <c r="K13" s="35">
        <v>7.5511695906432754</v>
      </c>
      <c r="L13" s="35">
        <v>6.62502157921117</v>
      </c>
      <c r="M13" s="35">
        <v>6.2491590342242436</v>
      </c>
      <c r="N13" s="4">
        <v>11.78</v>
      </c>
      <c r="O13" s="4">
        <v>105.58464223385687</v>
      </c>
      <c r="P13" s="35">
        <v>3.7184037861675807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>
        <f t="shared" si="10"/>
        <v>-0.49223939807766925</v>
      </c>
      <c r="W13" s="37" t="str">
        <f t="shared" si="11"/>
        <v/>
      </c>
      <c r="X13" s="37">
        <f t="shared" si="12"/>
        <v>-0.22854553037312808</v>
      </c>
      <c r="Y13" s="1" t="str">
        <f t="shared" si="0"/>
        <v xml:space="preserve"> </v>
      </c>
      <c r="Z13" s="1">
        <f t="shared" si="13"/>
        <v>2</v>
      </c>
      <c r="AA13" s="1" t="str">
        <f t="shared" si="1"/>
        <v xml:space="preserve"> </v>
      </c>
      <c r="AB13" s="1">
        <f t="shared" si="14"/>
        <v>7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3.7184037863275807</v>
      </c>
      <c r="AH13" s="38" t="str">
        <f t="shared" si="18"/>
        <v xml:space="preserve"> </v>
      </c>
      <c r="AI13" s="1">
        <f t="shared" si="19"/>
        <v>8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626</v>
      </c>
      <c r="AP13" t="s">
        <v>2226</v>
      </c>
      <c r="AQ13" s="22">
        <v>49.223939807766925</v>
      </c>
      <c r="AR13" s="21">
        <v>22.854553037312808</v>
      </c>
      <c r="AS13">
        <v>2.1835000537807847</v>
      </c>
      <c r="AT13">
        <v>-49.223939807766925</v>
      </c>
      <c r="AU13">
        <v>-22.854553037312808</v>
      </c>
      <c r="AV13" t="s">
        <v>2910</v>
      </c>
    </row>
    <row r="14" spans="1:48" x14ac:dyDescent="0.25">
      <c r="A14" s="14">
        <v>1.6999999999999996E-10</v>
      </c>
      <c r="B14" t="s">
        <v>648</v>
      </c>
      <c r="C14" s="4">
        <v>11</v>
      </c>
      <c r="D14" s="4">
        <v>2</v>
      </c>
      <c r="E14" s="4">
        <v>18</v>
      </c>
      <c r="F14" s="4">
        <v>31</v>
      </c>
      <c r="G14" s="4">
        <v>130</v>
      </c>
      <c r="H14" s="4">
        <v>127.56</v>
      </c>
      <c r="I14" s="34">
        <v>30462.238560664577</v>
      </c>
      <c r="J14" s="35">
        <v>17.466794468026837</v>
      </c>
      <c r="K14" s="35">
        <v>11.272534464475079</v>
      </c>
      <c r="L14" s="35">
        <v>5.882296292630909</v>
      </c>
      <c r="M14" s="35">
        <v>4.8217349673767957</v>
      </c>
      <c r="N14" s="4">
        <v>7.3029999999999999</v>
      </c>
      <c r="O14" s="4">
        <v>251.95180722891561</v>
      </c>
      <c r="P14" s="35">
        <v>1.9653496393853873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-0.31503260595265625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6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 t="str">
        <f t="shared" si="17"/>
        <v xml:space="preserve"> </v>
      </c>
      <c r="AH14" s="38" t="str">
        <f t="shared" si="18"/>
        <v xml:space="preserve"> </v>
      </c>
      <c r="AI14" s="1" t="str">
        <f t="shared" si="19"/>
        <v xml:space="preserve"> 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648</v>
      </c>
      <c r="AP14" t="s">
        <v>2200</v>
      </c>
      <c r="AQ14" s="22">
        <v>-12.376284669102656</v>
      </c>
      <c r="AR14" s="21">
        <v>31.503260595265626</v>
      </c>
      <c r="AS14">
        <v>1.9128253370962689</v>
      </c>
      <c r="AT14">
        <v>12.376284669102656</v>
      </c>
      <c r="AU14">
        <v>-31.503260595265626</v>
      </c>
      <c r="AV14" t="s">
        <v>2911</v>
      </c>
    </row>
    <row r="15" spans="1:48" x14ac:dyDescent="0.25">
      <c r="A15" s="14">
        <v>1.7999999999999995E-10</v>
      </c>
      <c r="B15" t="s">
        <v>644</v>
      </c>
      <c r="C15" s="4">
        <v>23</v>
      </c>
      <c r="D15" s="4">
        <v>1</v>
      </c>
      <c r="E15" s="4">
        <v>5</v>
      </c>
      <c r="F15" s="4">
        <v>29</v>
      </c>
      <c r="G15" s="4">
        <v>94</v>
      </c>
      <c r="H15" s="4">
        <v>79.33</v>
      </c>
      <c r="I15" s="34">
        <v>101335.02208137451</v>
      </c>
      <c r="J15" s="35">
        <v>7.4411406059469094</v>
      </c>
      <c r="K15" s="35">
        <v>7.0741929730693771</v>
      </c>
      <c r="L15" s="35">
        <v>2.4686211741677435</v>
      </c>
      <c r="M15" s="35">
        <v>2.4199085799211173</v>
      </c>
      <c r="N15" s="4">
        <v>10.661</v>
      </c>
      <c r="O15" s="4">
        <v>135.03086419753083</v>
      </c>
      <c r="P15" s="35">
        <v>4.8367578469683608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0.18492373647144086</v>
      </c>
      <c r="T15" s="37" t="str">
        <f t="shared" si="8"/>
        <v/>
      </c>
      <c r="U15" s="37" t="str">
        <f t="shared" si="9"/>
        <v/>
      </c>
      <c r="V15" s="37">
        <f t="shared" si="10"/>
        <v>-0.52125861644081484</v>
      </c>
      <c r="W15" s="37" t="str">
        <f t="shared" si="11"/>
        <v/>
      </c>
      <c r="X15" s="37">
        <f t="shared" si="12"/>
        <v>-0.7125399795521874</v>
      </c>
      <c r="Y15" s="1" t="str">
        <f t="shared" si="0"/>
        <v xml:space="preserve"> </v>
      </c>
      <c r="Z15" s="1">
        <f t="shared" si="13"/>
        <v>1</v>
      </c>
      <c r="AA15" s="1" t="str">
        <f t="shared" si="1"/>
        <v xml:space="preserve"> </v>
      </c>
      <c r="AB15" s="1">
        <f t="shared" si="14"/>
        <v>1</v>
      </c>
      <c r="AC15" s="1">
        <f t="shared" si="2"/>
        <v>8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4.8367578471483608</v>
      </c>
      <c r="AH15" s="38" t="str">
        <f t="shared" si="18"/>
        <v xml:space="preserve"> </v>
      </c>
      <c r="AI15" s="1">
        <f t="shared" si="19"/>
        <v>3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644</v>
      </c>
      <c r="AP15" t="s">
        <v>2226</v>
      </c>
      <c r="AQ15" s="22">
        <v>52.125861644081482</v>
      </c>
      <c r="AR15" s="21">
        <v>71.253997955218736</v>
      </c>
      <c r="AS15">
        <v>18.492373629144087</v>
      </c>
      <c r="AT15">
        <v>-52.125861644081482</v>
      </c>
      <c r="AU15">
        <v>-71.253997955218736</v>
      </c>
      <c r="AV15" t="s">
        <v>2912</v>
      </c>
    </row>
    <row r="16" spans="1:48" x14ac:dyDescent="0.25">
      <c r="A16" s="14">
        <v>1.8999999999999994E-10</v>
      </c>
      <c r="B16" t="s">
        <v>646</v>
      </c>
      <c r="C16" s="4">
        <v>15</v>
      </c>
      <c r="D16" s="4">
        <v>0</v>
      </c>
      <c r="E16" s="4">
        <v>14</v>
      </c>
      <c r="F16" s="4">
        <v>29</v>
      </c>
      <c r="G16" s="4">
        <v>160</v>
      </c>
      <c r="H16" s="4">
        <v>148.30000000000001</v>
      </c>
      <c r="I16" s="34">
        <v>33643.337237986321</v>
      </c>
      <c r="J16" s="35">
        <v>22.599817128924109</v>
      </c>
      <c r="K16" s="35">
        <v>20.77612776688148</v>
      </c>
      <c r="L16" s="35">
        <v>15.122582243974971</v>
      </c>
      <c r="M16" s="35">
        <v>13.898083665354978</v>
      </c>
      <c r="N16" s="4">
        <v>6.5620000000000003</v>
      </c>
      <c r="O16" s="4">
        <v>-0.12176560121765612</v>
      </c>
      <c r="P16" s="35">
        <v>2.1827376938637895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 t="str">
        <f t="shared" si="17"/>
        <v xml:space="preserve"> </v>
      </c>
      <c r="AH16" s="38" t="str">
        <f t="shared" si="18"/>
        <v xml:space="preserve"> </v>
      </c>
      <c r="AI16" s="1" t="str">
        <f t="shared" si="19"/>
        <v xml:space="preserve"> 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646</v>
      </c>
      <c r="AP16" t="s">
        <v>2434</v>
      </c>
      <c r="AQ16" s="22">
        <v>-45.40066225652091</v>
      </c>
      <c r="AR16" s="21">
        <v>-76.095783612580476</v>
      </c>
      <c r="AS16">
        <v>7.8894133513149001</v>
      </c>
      <c r="AT16">
        <v>45.40066225652091</v>
      </c>
      <c r="AU16">
        <v>76.095783612580476</v>
      </c>
      <c r="AV16" t="s">
        <v>2913</v>
      </c>
    </row>
    <row r="17" spans="1:48" x14ac:dyDescent="0.25">
      <c r="A17" s="14">
        <v>1.9999999999999993E-10</v>
      </c>
      <c r="B17" t="s">
        <v>627</v>
      </c>
      <c r="C17" s="4">
        <v>1</v>
      </c>
      <c r="D17" s="4">
        <v>13</v>
      </c>
      <c r="E17" s="4">
        <v>16</v>
      </c>
      <c r="F17" s="4">
        <v>30</v>
      </c>
      <c r="G17" s="4">
        <v>10.630000114440918</v>
      </c>
      <c r="H17" s="4">
        <v>10.916</v>
      </c>
      <c r="I17" s="34">
        <v>26937.708614474453</v>
      </c>
      <c r="J17" s="35">
        <v>13.870393900889454</v>
      </c>
      <c r="K17" s="35">
        <v>9.353898886032562</v>
      </c>
      <c r="L17" s="35" t="s">
        <v>2161</v>
      </c>
      <c r="M17" s="35" t="s">
        <v>2161</v>
      </c>
      <c r="N17" s="4">
        <v>0.78700000000000003</v>
      </c>
      <c r="O17" s="4">
        <v>128.1159420289855</v>
      </c>
      <c r="P17" s="35">
        <v>1.5023818248442655</v>
      </c>
      <c r="Q17" s="36" t="str">
        <f t="shared" si="5"/>
        <v/>
      </c>
      <c r="R17" s="36">
        <f t="shared" si="6"/>
        <v>43.333333333533332</v>
      </c>
      <c r="S17" s="37" t="str">
        <f t="shared" si="7"/>
        <v/>
      </c>
      <c r="T17" s="37" t="str">
        <f>IF(ISERROR((IF((G17/H17-1)&lt;($T$5/100),(G17/H17-1)+A17,"")))=TRUE," ",((IF((G17/H17-1)&lt;($T$5/100),(G17/H17-1)+A17,""))))</f>
        <v/>
      </c>
      <c r="U17" s="37" t="str">
        <f t="shared" si="9"/>
        <v/>
      </c>
      <c r="V17" s="37">
        <f t="shared" si="10"/>
        <v>-0.10761912477291558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>
        <f t="shared" si="13"/>
        <v>12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>
        <f t="shared" si="16"/>
        <v>1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627</v>
      </c>
      <c r="AP17" t="s">
        <v>2400</v>
      </c>
      <c r="AQ17" s="22">
        <v>10.761912477291558</v>
      </c>
      <c r="AR17" s="21" t="e">
        <v>#VALUE!</v>
      </c>
      <c r="AS17">
        <v>-2.6200062803140578</v>
      </c>
      <c r="AT17">
        <v>-10.761912477291558</v>
      </c>
      <c r="AU17" t="e">
        <v>#VALUE!</v>
      </c>
      <c r="AV17" t="s">
        <v>2914</v>
      </c>
    </row>
    <row r="18" spans="1:48" x14ac:dyDescent="0.25">
      <c r="A18" s="14">
        <v>2.0999999999999992E-10</v>
      </c>
      <c r="B18" t="s">
        <v>1181</v>
      </c>
      <c r="C18" s="4">
        <v>21</v>
      </c>
      <c r="D18" s="4">
        <v>2</v>
      </c>
      <c r="E18" s="4">
        <v>1</v>
      </c>
      <c r="F18" s="4">
        <v>24</v>
      </c>
      <c r="G18" s="4">
        <v>151</v>
      </c>
      <c r="H18" s="4">
        <v>108</v>
      </c>
      <c r="I18" s="34">
        <v>32138.894373029594</v>
      </c>
      <c r="J18" s="35" t="s">
        <v>2161</v>
      </c>
      <c r="K18" s="35" t="s">
        <v>2161</v>
      </c>
      <c r="L18" s="35" t="s">
        <v>2161</v>
      </c>
      <c r="M18" s="35" t="s">
        <v>2161</v>
      </c>
      <c r="N18" s="4">
        <v>-3.9689999999999999</v>
      </c>
      <c r="O18" s="4">
        <v>39.506172839506178</v>
      </c>
      <c r="P18" s="35">
        <v>0</v>
      </c>
      <c r="Q18" s="36">
        <f t="shared" si="5"/>
        <v>87.500000000209994</v>
      </c>
      <c r="R18" s="36" t="str">
        <f t="shared" si="6"/>
        <v xml:space="preserve"> </v>
      </c>
      <c r="S18" s="37">
        <f t="shared" si="7"/>
        <v>0.39814814835814816</v>
      </c>
      <c r="T18" s="37" t="str">
        <f t="shared" si="8"/>
        <v/>
      </c>
      <c r="U18" s="37" t="str">
        <f t="shared" si="9"/>
        <v xml:space="preserve"> </v>
      </c>
      <c r="V18" s="37" t="str">
        <f t="shared" si="10"/>
        <v xml:space="preserve"> </v>
      </c>
      <c r="W18" s="37" t="str">
        <f t="shared" si="11"/>
        <v xml:space="preserve"> </v>
      </c>
      <c r="X18" s="37" t="str">
        <f t="shared" si="12"/>
        <v xml:space="preserve"> </v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1</v>
      </c>
      <c r="AD18" s="1" t="str">
        <f t="shared" si="15"/>
        <v xml:space="preserve"> </v>
      </c>
      <c r="AE18" s="1">
        <f t="shared" si="23"/>
        <v>2</v>
      </c>
      <c r="AF18" s="1" t="str">
        <f t="shared" si="16"/>
        <v xml:space="preserve"> </v>
      </c>
      <c r="AG18" s="38" t="str">
        <f t="shared" si="17"/>
        <v xml:space="preserve"> </v>
      </c>
      <c r="AH18" s="38" t="str">
        <f t="shared" si="18"/>
        <v xml:space="preserve"> </v>
      </c>
      <c r="AI18" s="1" t="str">
        <f t="shared" si="19"/>
        <v xml:space="preserve"> 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1181</v>
      </c>
      <c r="AP18" t="s">
        <v>2415</v>
      </c>
      <c r="AQ18" s="22" t="e">
        <v>#VALUE!</v>
      </c>
      <c r="AR18" s="21" t="e">
        <v>#VALUE!</v>
      </c>
      <c r="AS18">
        <v>39.814814814814817</v>
      </c>
      <c r="AT18" t="e">
        <v>#VALUE!</v>
      </c>
      <c r="AU18" t="e">
        <v>#VALUE!</v>
      </c>
      <c r="AV18" t="s">
        <v>2915</v>
      </c>
    </row>
    <row r="19" spans="1:48" x14ac:dyDescent="0.25">
      <c r="A19" s="14">
        <v>2.1999999999999991E-10</v>
      </c>
      <c r="B19" t="s">
        <v>642</v>
      </c>
      <c r="C19" s="4">
        <v>23</v>
      </c>
      <c r="D19" s="4">
        <v>2</v>
      </c>
      <c r="E19" s="4">
        <v>5</v>
      </c>
      <c r="F19" s="4">
        <v>30</v>
      </c>
      <c r="G19" s="4">
        <v>60</v>
      </c>
      <c r="H19" s="4">
        <v>57.48</v>
      </c>
      <c r="I19" s="34">
        <v>85038.033060116621</v>
      </c>
      <c r="J19" s="35">
        <v>16.297136376523955</v>
      </c>
      <c r="K19" s="35">
        <v>16.329545454545453</v>
      </c>
      <c r="L19" s="35">
        <v>7.6854761790624364</v>
      </c>
      <c r="M19" s="35">
        <v>7.7434766010002631</v>
      </c>
      <c r="N19" s="4">
        <v>3.5270000000000001</v>
      </c>
      <c r="O19" s="4">
        <v>43.257514216084481</v>
      </c>
      <c r="P19" s="35">
        <v>2.7696590118302025</v>
      </c>
      <c r="Q19" s="36" t="str">
        <f t="shared" si="5"/>
        <v xml:space="preserve"> 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-0.10506028113880872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9</v>
      </c>
      <c r="AC19" s="1" t="str">
        <f t="shared" si="2"/>
        <v xml:space="preserve"> 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 t="str">
        <f t="shared" si="17"/>
        <v xml:space="preserve"> </v>
      </c>
      <c r="AH19" s="38" t="str">
        <f t="shared" si="18"/>
        <v xml:space="preserve"> </v>
      </c>
      <c r="AI19" s="1" t="str">
        <f t="shared" si="19"/>
        <v xml:space="preserve"> 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642</v>
      </c>
      <c r="AP19" t="s">
        <v>2553</v>
      </c>
      <c r="AQ19" s="22">
        <v>-4.8510440820646039</v>
      </c>
      <c r="AR19" s="21">
        <v>10.506028113880872</v>
      </c>
      <c r="AS19">
        <v>4.3841336116910323</v>
      </c>
      <c r="AT19">
        <v>4.8510440820646039</v>
      </c>
      <c r="AU19">
        <v>-10.506028113880872</v>
      </c>
      <c r="AV19" t="s">
        <v>2916</v>
      </c>
    </row>
    <row r="20" spans="1:48" x14ac:dyDescent="0.25">
      <c r="A20" s="14">
        <v>2.299999999999999E-10</v>
      </c>
      <c r="B20" t="s">
        <v>641</v>
      </c>
      <c r="C20" s="4">
        <v>26</v>
      </c>
      <c r="D20" s="4">
        <v>0</v>
      </c>
      <c r="E20" s="4">
        <v>3</v>
      </c>
      <c r="F20" s="4">
        <v>29</v>
      </c>
      <c r="G20" s="4">
        <v>20.5</v>
      </c>
      <c r="H20" s="4">
        <v>17.975999999999999</v>
      </c>
      <c r="I20" s="34">
        <v>102196.82147297103</v>
      </c>
      <c r="J20" s="35">
        <v>15.879858657243814</v>
      </c>
      <c r="K20" s="35">
        <v>13.956521739130434</v>
      </c>
      <c r="L20" s="35">
        <v>6.8762636277006406</v>
      </c>
      <c r="M20" s="35">
        <v>6.6069043048124021</v>
      </c>
      <c r="N20" s="4">
        <v>1.1320000000000001</v>
      </c>
      <c r="O20" s="4">
        <v>-6.0580912863070502</v>
      </c>
      <c r="P20" s="35">
        <v>3.3934134401424121</v>
      </c>
      <c r="Q20" s="36">
        <f t="shared" si="5"/>
        <v>89.655172414023113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-0.19928950472128537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8</v>
      </c>
      <c r="AC20" s="1" t="str">
        <f t="shared" si="2"/>
        <v xml:space="preserve"> </v>
      </c>
      <c r="AD20" s="1" t="str">
        <f t="shared" si="15"/>
        <v xml:space="preserve"> </v>
      </c>
      <c r="AE20" s="1">
        <f t="shared" si="23"/>
        <v>1</v>
      </c>
      <c r="AF20" s="1" t="str">
        <f t="shared" si="16"/>
        <v xml:space="preserve"> </v>
      </c>
      <c r="AG20" s="38">
        <f t="shared" si="17"/>
        <v>3.3934134403724121</v>
      </c>
      <c r="AH20" s="38" t="str">
        <f t="shared" si="18"/>
        <v xml:space="preserve"> </v>
      </c>
      <c r="AI20" s="1">
        <f t="shared" si="19"/>
        <v>10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641</v>
      </c>
      <c r="AP20" t="s">
        <v>2293</v>
      </c>
      <c r="AQ20" s="22">
        <v>-2.1664003797679188</v>
      </c>
      <c r="AR20" s="21">
        <v>19.928950472128538</v>
      </c>
      <c r="AS20">
        <v>14.040943480195821</v>
      </c>
      <c r="AT20">
        <v>2.1664003797679188</v>
      </c>
      <c r="AU20">
        <v>-19.928950472128538</v>
      </c>
      <c r="AV20" t="s">
        <v>2917</v>
      </c>
    </row>
    <row r="21" spans="1:48" x14ac:dyDescent="0.25">
      <c r="A21" s="14">
        <v>2.399999999999999E-10</v>
      </c>
      <c r="B21" t="s">
        <v>1182</v>
      </c>
      <c r="C21" s="4">
        <v>4</v>
      </c>
      <c r="D21" s="4">
        <v>3</v>
      </c>
      <c r="E21" s="4">
        <v>13</v>
      </c>
      <c r="F21" s="4">
        <v>20</v>
      </c>
      <c r="G21" s="4">
        <v>52</v>
      </c>
      <c r="H21" s="4">
        <v>51.52</v>
      </c>
      <c r="I21" s="34">
        <v>22136.806099375823</v>
      </c>
      <c r="J21" s="35">
        <v>30.323719835197174</v>
      </c>
      <c r="K21" s="35">
        <v>30.11104617182934</v>
      </c>
      <c r="L21" s="35" t="s">
        <v>2161</v>
      </c>
      <c r="M21" s="35" t="s">
        <v>2161</v>
      </c>
      <c r="N21" s="4">
        <v>1.6990000000000001</v>
      </c>
      <c r="O21" s="4">
        <v>48.254799301919711</v>
      </c>
      <c r="P21" s="35">
        <v>1.9953416149068322</v>
      </c>
      <c r="Q21" s="36" t="str">
        <f t="shared" si="5"/>
        <v xml:space="preserve"> </v>
      </c>
      <c r="R21" s="36" t="str">
        <f t="shared" si="6"/>
        <v xml:space="preserve"> </v>
      </c>
      <c r="S21" s="37" t="str">
        <f t="shared" si="7"/>
        <v/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 xml:space="preserve"> </v>
      </c>
      <c r="X21" s="37" t="str">
        <f t="shared" si="12"/>
        <v xml:space="preserve"> </v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 t="str">
        <f t="shared" si="2"/>
        <v xml:space="preserve"> 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1182</v>
      </c>
      <c r="AP21" t="s">
        <v>2918</v>
      </c>
      <c r="AQ21" s="22">
        <v>-95.094009874794438</v>
      </c>
      <c r="AR21" s="21" t="e">
        <v>#VALUE!</v>
      </c>
      <c r="AS21">
        <v>0.93167701863352548</v>
      </c>
      <c r="AT21">
        <v>95.094009874794438</v>
      </c>
      <c r="AU21" t="e">
        <v>#VALUE!</v>
      </c>
      <c r="AV21" t="s">
        <v>2919</v>
      </c>
    </row>
    <row r="22" spans="1:48" x14ac:dyDescent="0.25">
      <c r="A22" s="14">
        <v>2.4999999999999991E-10</v>
      </c>
      <c r="B22" t="s">
        <v>633</v>
      </c>
      <c r="C22" s="4">
        <v>22</v>
      </c>
      <c r="D22" s="4">
        <v>2</v>
      </c>
      <c r="E22" s="4">
        <v>6</v>
      </c>
      <c r="F22" s="4">
        <v>30</v>
      </c>
      <c r="G22" s="4">
        <v>11.550000190734863</v>
      </c>
      <c r="H22" s="4">
        <v>9.9329999999999998</v>
      </c>
      <c r="I22" s="34">
        <v>31326.04554111003</v>
      </c>
      <c r="J22" s="35">
        <v>13.681818181818182</v>
      </c>
      <c r="K22" s="35">
        <v>11.173228346456693</v>
      </c>
      <c r="L22" s="35">
        <v>8.1705402879337345</v>
      </c>
      <c r="M22" s="35">
        <v>7.7985592728854645</v>
      </c>
      <c r="N22" s="4">
        <v>0.72599999999999998</v>
      </c>
      <c r="O22" s="4">
        <v>15.238095238095234</v>
      </c>
      <c r="P22" s="35">
        <v>4.9330514446793519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0.16279071712655921</v>
      </c>
      <c r="T22" s="37" t="str">
        <f t="shared" si="8"/>
        <v/>
      </c>
      <c r="U22" s="37" t="str">
        <f t="shared" si="9"/>
        <v/>
      </c>
      <c r="V22" s="37">
        <f t="shared" si="10"/>
        <v>-0.11975153906726432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10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12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>
        <f t="shared" si="17"/>
        <v>4.9330514449293519</v>
      </c>
      <c r="AH22" s="38" t="str">
        <f t="shared" si="18"/>
        <v xml:space="preserve"> </v>
      </c>
      <c r="AI22" s="1">
        <f t="shared" si="19"/>
        <v>2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633</v>
      </c>
      <c r="AP22" t="s">
        <v>2222</v>
      </c>
      <c r="AQ22" s="22">
        <v>11.975153906726433</v>
      </c>
      <c r="AR22" s="21">
        <v>4.8576710425836778</v>
      </c>
      <c r="AS22">
        <v>16.279071687655922</v>
      </c>
      <c r="AT22">
        <v>-11.975153906726433</v>
      </c>
      <c r="AU22">
        <v>-4.8576710425836778</v>
      </c>
      <c r="AV22" t="s">
        <v>2920</v>
      </c>
    </row>
    <row r="23" spans="1:48" x14ac:dyDescent="0.25">
      <c r="A23" s="14">
        <v>2.5999999999999993E-10</v>
      </c>
      <c r="B23" t="s">
        <v>643</v>
      </c>
      <c r="C23" s="4">
        <v>8</v>
      </c>
      <c r="D23" s="4">
        <v>1</v>
      </c>
      <c r="E23" s="4">
        <v>15</v>
      </c>
      <c r="F23" s="4">
        <v>24</v>
      </c>
      <c r="G23" s="4">
        <v>69</v>
      </c>
      <c r="H23" s="4">
        <v>69.400000000000006</v>
      </c>
      <c r="I23" s="34">
        <v>24271.806307012095</v>
      </c>
      <c r="J23" s="35">
        <v>19.008490824431664</v>
      </c>
      <c r="K23" s="35">
        <v>15.776312798363266</v>
      </c>
      <c r="L23" s="35">
        <v>9.064210841732498</v>
      </c>
      <c r="M23" s="35">
        <v>8.6036028651856373</v>
      </c>
      <c r="N23" s="4">
        <v>3.6510000000000002</v>
      </c>
      <c r="O23" s="4">
        <v>-20.97402597402597</v>
      </c>
      <c r="P23" s="35">
        <v>1.6657060518731985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 t="str">
        <f t="shared" si="17"/>
        <v xml:space="preserve"> </v>
      </c>
      <c r="AH23" s="38" t="str">
        <f t="shared" si="18"/>
        <v xml:space="preserve"> </v>
      </c>
      <c r="AI23" s="1" t="str">
        <f t="shared" si="19"/>
        <v xml:space="preserve"> 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643</v>
      </c>
      <c r="AP23" t="s">
        <v>2266</v>
      </c>
      <c r="AQ23" s="22">
        <v>-22.295111442830585</v>
      </c>
      <c r="AR23" s="21">
        <v>-5.5487274099941475</v>
      </c>
      <c r="AS23">
        <v>-0.57636887608070175</v>
      </c>
      <c r="AT23">
        <v>22.295111442830585</v>
      </c>
      <c r="AU23">
        <v>5.5487274099941475</v>
      </c>
      <c r="AV23" t="s">
        <v>2921</v>
      </c>
    </row>
    <row r="24" spans="1:48" x14ac:dyDescent="0.25">
      <c r="A24" s="14">
        <v>2.6999999999999995E-10</v>
      </c>
      <c r="B24" t="s">
        <v>637</v>
      </c>
      <c r="C24" s="4">
        <v>18</v>
      </c>
      <c r="D24" s="4">
        <v>1</v>
      </c>
      <c r="E24" s="4">
        <v>5</v>
      </c>
      <c r="F24" s="4">
        <v>24</v>
      </c>
      <c r="G24" s="4">
        <v>47</v>
      </c>
      <c r="H24" s="4">
        <v>44.43</v>
      </c>
      <c r="I24" s="34">
        <v>29586.522810848368</v>
      </c>
      <c r="J24" s="35">
        <v>13.738404452690167</v>
      </c>
      <c r="K24" s="35">
        <v>12.11617125715844</v>
      </c>
      <c r="L24" s="35">
        <v>8.5911421615591994</v>
      </c>
      <c r="M24" s="35">
        <v>7.8599869302978886</v>
      </c>
      <c r="N24" s="4">
        <v>3.234</v>
      </c>
      <c r="O24" s="4">
        <v>0.37243947858473031</v>
      </c>
      <c r="P24" s="35">
        <v>1.9671393202790908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>
        <f t="shared" si="10"/>
        <v>-0.11611094267992295</v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>
        <f t="shared" si="13"/>
        <v>11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 t="str">
        <f t="shared" si="17"/>
        <v xml:space="preserve"> </v>
      </c>
      <c r="AH24" s="38" t="str">
        <f t="shared" si="18"/>
        <v xml:space="preserve"> </v>
      </c>
      <c r="AI24" s="1" t="str">
        <f t="shared" si="19"/>
        <v xml:space="preserve"> 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637</v>
      </c>
      <c r="AP24" t="s">
        <v>2266</v>
      </c>
      <c r="AQ24" s="22">
        <v>11.611094267992295</v>
      </c>
      <c r="AR24" s="21">
        <v>-4.0051801972484924E-2</v>
      </c>
      <c r="AS24">
        <v>5.7843799234751359</v>
      </c>
      <c r="AT24">
        <v>-11.611094267992295</v>
      </c>
      <c r="AU24">
        <v>4.0051801972484924E-2</v>
      </c>
      <c r="AV24" t="s">
        <v>2922</v>
      </c>
    </row>
    <row r="25" spans="1:48" x14ac:dyDescent="0.25">
      <c r="A25" s="14">
        <v>2.7999999999999996E-10</v>
      </c>
      <c r="B25" t="s">
        <v>635</v>
      </c>
      <c r="C25" s="4">
        <v>16</v>
      </c>
      <c r="D25" s="4">
        <v>2</v>
      </c>
      <c r="E25" s="4">
        <v>12</v>
      </c>
      <c r="F25" s="4">
        <v>30</v>
      </c>
      <c r="G25" s="4">
        <v>86</v>
      </c>
      <c r="H25" s="4">
        <v>73.08</v>
      </c>
      <c r="I25" s="34">
        <v>17313.329318014195</v>
      </c>
      <c r="J25" s="35">
        <v>9.545454545454545</v>
      </c>
      <c r="K25" s="35">
        <v>8.9657710710342293</v>
      </c>
      <c r="L25" s="35">
        <v>5.8789780982165185</v>
      </c>
      <c r="M25" s="35">
        <v>5.6933822530849092</v>
      </c>
      <c r="N25" s="4">
        <v>7.6560000000000006</v>
      </c>
      <c r="O25" s="4" t="s">
        <v>119</v>
      </c>
      <c r="P25" s="35">
        <v>3.4318555008210181</v>
      </c>
      <c r="Q25" s="36" t="str">
        <f t="shared" si="5"/>
        <v xml:space="preserve"> </v>
      </c>
      <c r="R25" s="36" t="str">
        <f t="shared" si="6"/>
        <v xml:space="preserve"> </v>
      </c>
      <c r="S25" s="37">
        <f t="shared" si="7"/>
        <v>0.1767925563829009</v>
      </c>
      <c r="T25" s="37" t="str">
        <f t="shared" si="8"/>
        <v/>
      </c>
      <c r="U25" s="37" t="str">
        <f t="shared" si="9"/>
        <v/>
      </c>
      <c r="V25" s="37">
        <f t="shared" si="10"/>
        <v>-0.38587316679111461</v>
      </c>
      <c r="W25" s="37" t="str">
        <f t="shared" si="11"/>
        <v/>
      </c>
      <c r="X25" s="37">
        <f t="shared" si="12"/>
        <v>-0.31541899502044513</v>
      </c>
      <c r="Y25" s="1" t="str">
        <f t="shared" si="0"/>
        <v xml:space="preserve"> </v>
      </c>
      <c r="Z25" s="1">
        <f t="shared" si="13"/>
        <v>6</v>
      </c>
      <c r="AA25" s="1" t="str">
        <f t="shared" si="1"/>
        <v xml:space="preserve"> </v>
      </c>
      <c r="AB25" s="1">
        <f t="shared" si="14"/>
        <v>5</v>
      </c>
      <c r="AC25" s="1">
        <f t="shared" si="2"/>
        <v>10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>
        <f t="shared" si="17"/>
        <v>3.4318555011010181</v>
      </c>
      <c r="AH25" s="38" t="str">
        <f t="shared" si="18"/>
        <v xml:space="preserve"> </v>
      </c>
      <c r="AI25" s="1">
        <f t="shared" si="19"/>
        <v>9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635</v>
      </c>
      <c r="AP25" t="s">
        <v>2169</v>
      </c>
      <c r="AQ25" s="22">
        <v>38.58731667911146</v>
      </c>
      <c r="AR25" s="21">
        <v>31.541899502044512</v>
      </c>
      <c r="AS25">
        <v>17.679255610290092</v>
      </c>
      <c r="AT25">
        <v>-38.58731667911146</v>
      </c>
      <c r="AU25">
        <v>-31.541899502044512</v>
      </c>
      <c r="AV25" t="s">
        <v>2923</v>
      </c>
    </row>
    <row r="26" spans="1:48" x14ac:dyDescent="0.25">
      <c r="A26" s="14">
        <v>2.8999999999999998E-10</v>
      </c>
      <c r="B26" t="s">
        <v>629</v>
      </c>
      <c r="C26" s="4">
        <v>11</v>
      </c>
      <c r="D26" s="4">
        <v>1</v>
      </c>
      <c r="E26" s="4">
        <v>15</v>
      </c>
      <c r="F26" s="4">
        <v>27</v>
      </c>
      <c r="G26" s="4">
        <v>102</v>
      </c>
      <c r="H26" s="4">
        <v>89.9</v>
      </c>
      <c r="I26" s="34">
        <v>43381.457603095179</v>
      </c>
      <c r="J26" s="35">
        <v>18.926315789473687</v>
      </c>
      <c r="K26" s="35">
        <v>17.648213584609344</v>
      </c>
      <c r="L26" s="35">
        <v>10.581294506353773</v>
      </c>
      <c r="M26" s="35">
        <v>9.9630493686713866</v>
      </c>
      <c r="N26" s="4">
        <v>4.75</v>
      </c>
      <c r="O26" s="4">
        <v>11.502347417840381</v>
      </c>
      <c r="P26" s="35">
        <v>2.1012235817575085</v>
      </c>
      <c r="Q26" s="36" t="str">
        <f t="shared" si="5"/>
        <v xml:space="preserve"> </v>
      </c>
      <c r="R26" s="36" t="str">
        <f t="shared" si="6"/>
        <v xml:space="preserve"> </v>
      </c>
      <c r="S26" s="37" t="str">
        <f t="shared" si="7"/>
        <v/>
      </c>
      <c r="T26" s="37" t="str">
        <f t="shared" si="8"/>
        <v/>
      </c>
      <c r="U26" s="37" t="str">
        <f t="shared" si="9"/>
        <v/>
      </c>
      <c r="V26" s="37" t="str">
        <f t="shared" si="10"/>
        <v/>
      </c>
      <c r="W26" s="37" t="str">
        <f t="shared" si="11"/>
        <v/>
      </c>
      <c r="X26" s="37" t="str">
        <f t="shared" si="12"/>
        <v/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629</v>
      </c>
      <c r="AP26" t="s">
        <v>2446</v>
      </c>
      <c r="AQ26" s="22">
        <v>-21.766421124865531</v>
      </c>
      <c r="AR26" s="21">
        <v>-23.214495889035835</v>
      </c>
      <c r="AS26">
        <v>13.45939933259177</v>
      </c>
      <c r="AT26">
        <v>21.766421124865531</v>
      </c>
      <c r="AU26">
        <v>23.214495889035835</v>
      </c>
      <c r="AV26" t="s">
        <v>2924</v>
      </c>
    </row>
    <row r="27" spans="1:48" x14ac:dyDescent="0.25">
      <c r="A27" s="14">
        <v>3E-10</v>
      </c>
      <c r="B27" t="s">
        <v>645</v>
      </c>
      <c r="C27" s="4">
        <v>25</v>
      </c>
      <c r="D27" s="4">
        <v>1</v>
      </c>
      <c r="E27" s="4">
        <v>6</v>
      </c>
      <c r="F27" s="4">
        <v>32</v>
      </c>
      <c r="G27" s="4">
        <v>40</v>
      </c>
      <c r="H27" s="4">
        <v>32.954999999999998</v>
      </c>
      <c r="I27" s="34">
        <v>51385.736333508139</v>
      </c>
      <c r="J27" s="35">
        <v>29.293333333333333</v>
      </c>
      <c r="K27" s="35">
        <v>24.928139183055972</v>
      </c>
      <c r="L27" s="35">
        <v>15.306691579718308</v>
      </c>
      <c r="M27" s="35">
        <v>13.459699205711134</v>
      </c>
      <c r="N27" s="4">
        <v>1.125</v>
      </c>
      <c r="O27" s="4">
        <v>75.78125</v>
      </c>
      <c r="P27" s="35">
        <v>0.81929904415111521</v>
      </c>
      <c r="Q27" s="36" t="str">
        <f t="shared" si="5"/>
        <v xml:space="preserve"> </v>
      </c>
      <c r="R27" s="36" t="str">
        <f t="shared" si="6"/>
        <v xml:space="preserve"> </v>
      </c>
      <c r="S27" s="37">
        <f t="shared" si="7"/>
        <v>0.21377636200535585</v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>
        <f t="shared" si="2"/>
        <v>6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645</v>
      </c>
      <c r="AP27" t="s">
        <v>2330</v>
      </c>
      <c r="AQ27" s="22">
        <v>-88.464802262338196</v>
      </c>
      <c r="AR27" s="21">
        <v>-78.239655421314154</v>
      </c>
      <c r="AS27">
        <v>21.377636170535585</v>
      </c>
      <c r="AT27">
        <v>88.464802262338196</v>
      </c>
      <c r="AU27">
        <v>78.239655421314154</v>
      </c>
      <c r="AV27" t="s">
        <v>2925</v>
      </c>
    </row>
    <row r="28" spans="1:48" x14ac:dyDescent="0.25">
      <c r="A28" s="14">
        <v>3.1000000000000002E-10</v>
      </c>
      <c r="B28" t="s">
        <v>630</v>
      </c>
      <c r="C28" s="4">
        <v>28</v>
      </c>
      <c r="D28" s="4">
        <v>0</v>
      </c>
      <c r="E28" s="4">
        <v>9</v>
      </c>
      <c r="F28" s="4">
        <v>37</v>
      </c>
      <c r="G28" s="4">
        <v>274.75247192382812</v>
      </c>
      <c r="H28" s="4">
        <v>244.7</v>
      </c>
      <c r="I28" s="34">
        <v>151604.88893001588</v>
      </c>
      <c r="J28" s="35">
        <v>29.476573182241477</v>
      </c>
      <c r="K28" s="35">
        <v>26.945660184670068</v>
      </c>
      <c r="L28" s="35">
        <v>16.698408652000182</v>
      </c>
      <c r="M28" s="35">
        <v>15.695916823043856</v>
      </c>
      <c r="N28" s="4">
        <v>9.9120000000000008</v>
      </c>
      <c r="O28" s="4">
        <v>20.437424058323213</v>
      </c>
      <c r="P28" s="35">
        <v>1.4488051536378441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630</v>
      </c>
      <c r="AP28" t="s">
        <v>2276</v>
      </c>
      <c r="AQ28" s="22">
        <v>-89.643714252246724</v>
      </c>
      <c r="AR28" s="21">
        <v>-94.445585364801417</v>
      </c>
      <c r="AS28">
        <v>12.281353462945699</v>
      </c>
      <c r="AT28">
        <v>89.643714252246724</v>
      </c>
      <c r="AU28">
        <v>94.445585364801417</v>
      </c>
      <c r="AV28" t="s">
        <v>2661</v>
      </c>
    </row>
    <row r="29" spans="1:48" x14ac:dyDescent="0.25">
      <c r="A29" s="14">
        <v>3.2000000000000003E-10</v>
      </c>
      <c r="B29" t="s">
        <v>639</v>
      </c>
      <c r="C29" s="4">
        <v>14</v>
      </c>
      <c r="D29" s="4">
        <v>3</v>
      </c>
      <c r="E29" s="4">
        <v>10</v>
      </c>
      <c r="F29" s="4">
        <v>27</v>
      </c>
      <c r="G29" s="4">
        <v>155</v>
      </c>
      <c r="H29" s="4">
        <v>157</v>
      </c>
      <c r="I29" s="34">
        <v>81502.589608109498</v>
      </c>
      <c r="J29" s="35">
        <v>20.44537049094934</v>
      </c>
      <c r="K29" s="35">
        <v>19.380323416862115</v>
      </c>
      <c r="L29" s="35">
        <v>14.305488106181915</v>
      </c>
      <c r="M29" s="35">
        <v>13.658952020121664</v>
      </c>
      <c r="N29" s="4">
        <v>7.6790000000000003</v>
      </c>
      <c r="O29" s="4">
        <v>14.611940298507465</v>
      </c>
      <c r="P29" s="35">
        <v>0.95923566878980893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/>
      </c>
      <c r="X29" s="37" t="str">
        <f t="shared" si="12"/>
        <v/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 t="str">
        <f t="shared" si="17"/>
        <v xml:space="preserve"> </v>
      </c>
      <c r="AH29" s="38" t="str">
        <f t="shared" si="18"/>
        <v xml:space="preserve"> </v>
      </c>
      <c r="AI29" s="1" t="str">
        <f t="shared" si="19"/>
        <v xml:space="preserve"> 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639</v>
      </c>
      <c r="AP29" t="s">
        <v>2357</v>
      </c>
      <c r="AQ29" s="22">
        <v>-31.539578064076412</v>
      </c>
      <c r="AR29" s="21">
        <v>-66.58108366527216</v>
      </c>
      <c r="AS29">
        <v>-1.2738853503184711</v>
      </c>
      <c r="AT29">
        <v>31.539578064076412</v>
      </c>
      <c r="AU29">
        <v>66.58108366527216</v>
      </c>
      <c r="AV29" t="s">
        <v>2926</v>
      </c>
    </row>
    <row r="30" spans="1:48" x14ac:dyDescent="0.25">
      <c r="A30" s="14">
        <v>3.3000000000000005E-10</v>
      </c>
      <c r="B30" t="s">
        <v>1183</v>
      </c>
      <c r="C30" s="4">
        <v>6</v>
      </c>
      <c r="D30" s="4">
        <v>6</v>
      </c>
      <c r="E30" s="4">
        <v>15</v>
      </c>
      <c r="F30" s="4">
        <v>27</v>
      </c>
      <c r="G30" s="4">
        <v>206</v>
      </c>
      <c r="H30" s="4">
        <v>219.9</v>
      </c>
      <c r="I30" s="34">
        <v>14020.407259130472</v>
      </c>
      <c r="J30" s="35">
        <v>36.920752182672935</v>
      </c>
      <c r="K30" s="35">
        <v>27.782691092861654</v>
      </c>
      <c r="L30" s="35">
        <v>18.275338966057955</v>
      </c>
      <c r="M30" s="35">
        <v>14.932051422583836</v>
      </c>
      <c r="N30" s="4">
        <v>5.9560000000000004</v>
      </c>
      <c r="O30" s="4">
        <v>7.1223021582733788</v>
      </c>
      <c r="P30" s="35">
        <v>0.87994542974079126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 t="str">
        <f t="shared" si="17"/>
        <v xml:space="preserve"> </v>
      </c>
      <c r="AH30" s="38" t="str">
        <f t="shared" si="18"/>
        <v xml:space="preserve"> </v>
      </c>
      <c r="AI30" s="1" t="str">
        <f t="shared" si="19"/>
        <v xml:space="preserve"> 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1183</v>
      </c>
      <c r="AP30" t="s">
        <v>2398</v>
      </c>
      <c r="AQ30" s="22">
        <v>-137.53740075617591</v>
      </c>
      <c r="AR30" s="21">
        <v>-112.80824161466718</v>
      </c>
      <c r="AS30">
        <v>-6.3210550250113684</v>
      </c>
      <c r="AT30">
        <v>137.53740075617591</v>
      </c>
      <c r="AU30">
        <v>112.80824161466718</v>
      </c>
      <c r="AV30" t="s">
        <v>2927</v>
      </c>
    </row>
    <row r="31" spans="1:48" x14ac:dyDescent="0.25">
      <c r="A31" s="14">
        <v>3.4000000000000007E-10</v>
      </c>
      <c r="B31" t="s">
        <v>636</v>
      </c>
      <c r="C31" s="4">
        <v>18</v>
      </c>
      <c r="D31" s="4">
        <v>2</v>
      </c>
      <c r="E31" s="4">
        <v>9</v>
      </c>
      <c r="F31" s="4">
        <v>29</v>
      </c>
      <c r="G31" s="4">
        <v>277.5</v>
      </c>
      <c r="H31" s="4">
        <v>240.35</v>
      </c>
      <c r="I31" s="34">
        <v>40205.296099984393</v>
      </c>
      <c r="J31" s="35">
        <v>11.966046002190579</v>
      </c>
      <c r="K31" s="35">
        <v>9.9750985681676703</v>
      </c>
      <c r="L31" s="35" t="s">
        <v>2161</v>
      </c>
      <c r="M31" s="35" t="s">
        <v>2161</v>
      </c>
      <c r="N31" s="4">
        <v>20.086000000000002</v>
      </c>
      <c r="O31" s="4">
        <v>132.74623406720741</v>
      </c>
      <c r="P31" s="35">
        <v>4.3053879758685261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0.15456625788108599</v>
      </c>
      <c r="T31" s="37" t="str">
        <f t="shared" si="8"/>
        <v/>
      </c>
      <c r="U31" s="37" t="str">
        <f t="shared" si="9"/>
        <v/>
      </c>
      <c r="V31" s="37">
        <f t="shared" si="10"/>
        <v>-0.23013933989591828</v>
      </c>
      <c r="W31" s="37" t="str">
        <f t="shared" si="11"/>
        <v xml:space="preserve"> </v>
      </c>
      <c r="X31" s="37" t="str">
        <f t="shared" si="12"/>
        <v xml:space="preserve"> </v>
      </c>
      <c r="Y31" s="1" t="str">
        <f t="shared" si="0"/>
        <v xml:space="preserve"> </v>
      </c>
      <c r="Z31" s="1">
        <f t="shared" si="13"/>
        <v>8</v>
      </c>
      <c r="AA31" s="1" t="str">
        <f t="shared" si="1"/>
        <v xml:space="preserve"> </v>
      </c>
      <c r="AB31" s="1" t="str">
        <f t="shared" si="14"/>
        <v xml:space="preserve"> </v>
      </c>
      <c r="AC31" s="1">
        <f t="shared" si="2"/>
        <v>13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4.3053879762085261</v>
      </c>
      <c r="AH31" s="38" t="str">
        <f t="shared" si="18"/>
        <v xml:space="preserve"> </v>
      </c>
      <c r="AI31" s="1">
        <f t="shared" si="19"/>
        <v>5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636</v>
      </c>
      <c r="AP31" t="s">
        <v>2777</v>
      </c>
      <c r="AQ31" s="22">
        <v>23.013933989591827</v>
      </c>
      <c r="AR31" s="21" t="e">
        <v>#VALUE!</v>
      </c>
      <c r="AS31">
        <v>15.4566257541086</v>
      </c>
      <c r="AT31">
        <v>-23.013933989591827</v>
      </c>
      <c r="AU31" t="e">
        <v>#VALUE!</v>
      </c>
      <c r="AV31" t="s">
        <v>2928</v>
      </c>
    </row>
    <row r="32" spans="1:48" x14ac:dyDescent="0.25">
      <c r="A32" s="14">
        <v>3.5000000000000008E-10</v>
      </c>
      <c r="B32" t="s">
        <v>624</v>
      </c>
      <c r="C32" s="4">
        <v>23</v>
      </c>
      <c r="D32" s="4">
        <v>0</v>
      </c>
      <c r="E32" s="4">
        <v>6</v>
      </c>
      <c r="F32" s="4">
        <v>29</v>
      </c>
      <c r="G32" s="4">
        <v>40</v>
      </c>
      <c r="H32" s="4">
        <v>30.24</v>
      </c>
      <c r="I32" s="34">
        <v>24415.979183298688</v>
      </c>
      <c r="J32" s="35">
        <v>19.212198221092756</v>
      </c>
      <c r="K32" s="35">
        <v>16.969696969696969</v>
      </c>
      <c r="L32" s="35">
        <v>5.8392818506157216</v>
      </c>
      <c r="M32" s="35">
        <v>5.351342978817784</v>
      </c>
      <c r="N32" s="4">
        <v>1.5740000000000001</v>
      </c>
      <c r="O32" s="4">
        <v>-17.15789473684211</v>
      </c>
      <c r="P32" s="35">
        <v>2.9794973544973549</v>
      </c>
      <c r="Q32" s="36" t="str">
        <f t="shared" si="5"/>
        <v xml:space="preserve"> </v>
      </c>
      <c r="R32" s="36" t="str">
        <f t="shared" si="6"/>
        <v xml:space="preserve"> </v>
      </c>
      <c r="S32" s="37">
        <f t="shared" si="7"/>
        <v>0.32275132310132276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>
        <f t="shared" si="12"/>
        <v>-0.32004144753216901</v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>
        <f t="shared" si="14"/>
        <v>4</v>
      </c>
      <c r="AC32" s="1">
        <f t="shared" si="2"/>
        <v>2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624</v>
      </c>
      <c r="AP32" t="s">
        <v>2175</v>
      </c>
      <c r="AQ32" s="22">
        <v>-23.605705692868419</v>
      </c>
      <c r="AR32" s="21">
        <v>32.004144753216899</v>
      </c>
      <c r="AS32">
        <v>32.275132275132279</v>
      </c>
      <c r="AT32">
        <v>23.605705692868419</v>
      </c>
      <c r="AU32">
        <v>-32.004144753216899</v>
      </c>
      <c r="AV32" t="s">
        <v>2929</v>
      </c>
    </row>
    <row r="33" spans="1:48" x14ac:dyDescent="0.25">
      <c r="A33" s="14">
        <v>3.600000000000001E-10</v>
      </c>
      <c r="B33" t="s">
        <v>638</v>
      </c>
      <c r="C33" s="4">
        <v>24</v>
      </c>
      <c r="D33" s="4">
        <v>4</v>
      </c>
      <c r="E33" s="4">
        <v>9</v>
      </c>
      <c r="F33" s="4">
        <v>37</v>
      </c>
      <c r="G33" s="4">
        <v>135</v>
      </c>
      <c r="H33" s="4">
        <v>118.08</v>
      </c>
      <c r="I33" s="34">
        <v>173203.76105616015</v>
      </c>
      <c r="J33" s="35">
        <v>22.782172486976656</v>
      </c>
      <c r="K33" s="35">
        <v>22.808576395595903</v>
      </c>
      <c r="L33" s="35">
        <v>16.846503187837172</v>
      </c>
      <c r="M33" s="35">
        <v>16.157371034556483</v>
      </c>
      <c r="N33" s="4">
        <v>5.1829999999999998</v>
      </c>
      <c r="O33" s="4">
        <v>10.511727078891244</v>
      </c>
      <c r="P33" s="35">
        <v>1.5565718157181574</v>
      </c>
      <c r="Q33" s="36" t="str">
        <f t="shared" si="5"/>
        <v xml:space="preserve"> </v>
      </c>
      <c r="R33" s="36" t="str">
        <f t="shared" si="6"/>
        <v xml:space="preserve"> </v>
      </c>
      <c r="S33" s="37" t="str">
        <f t="shared" si="7"/>
        <v/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 t="str">
        <f t="shared" si="11"/>
        <v/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 t="str">
        <f t="shared" si="1"/>
        <v xml:space="preserve"> </v>
      </c>
      <c r="AB33" s="1" t="str">
        <f t="shared" si="14"/>
        <v xml:space="preserve"> </v>
      </c>
      <c r="AC33" s="1" t="str">
        <f t="shared" si="2"/>
        <v xml:space="preserve"> 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638</v>
      </c>
      <c r="AP33" t="s">
        <v>2261</v>
      </c>
      <c r="AQ33" s="22">
        <v>-46.57388368904882</v>
      </c>
      <c r="AR33" s="21">
        <v>-96.170080752971401</v>
      </c>
      <c r="AS33">
        <v>14.329268292682929</v>
      </c>
      <c r="AT33">
        <v>46.57388368904882</v>
      </c>
      <c r="AU33">
        <v>96.170080752971401</v>
      </c>
      <c r="AV33" t="s">
        <v>2930</v>
      </c>
    </row>
    <row r="34" spans="1:48" x14ac:dyDescent="0.25">
      <c r="A34" s="14">
        <v>3.7000000000000012E-10</v>
      </c>
      <c r="B34" t="s">
        <v>631</v>
      </c>
      <c r="C34" s="4">
        <v>23</v>
      </c>
      <c r="D34" s="4">
        <v>0</v>
      </c>
      <c r="E34" s="4">
        <v>7</v>
      </c>
      <c r="F34" s="4">
        <v>30</v>
      </c>
      <c r="G34" s="4">
        <v>165</v>
      </c>
      <c r="H34" s="4">
        <v>136.69999999999999</v>
      </c>
      <c r="I34" s="34">
        <v>138736.82685764346</v>
      </c>
      <c r="J34" s="35">
        <v>19.834590829947764</v>
      </c>
      <c r="K34" s="35">
        <v>17.864610559330892</v>
      </c>
      <c r="L34" s="35">
        <v>15.380147892265342</v>
      </c>
      <c r="M34" s="35">
        <v>13.165015842021289</v>
      </c>
      <c r="N34" s="4">
        <v>6.8920000000000003</v>
      </c>
      <c r="O34" s="4">
        <v>37.181528662420391</v>
      </c>
      <c r="P34" s="35">
        <v>2.5961960497439649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0.20702267776575731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>
        <f t="shared" si="2"/>
        <v>7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 t="str">
        <f t="shared" si="21"/>
        <v xml:space="preserve"> </v>
      </c>
      <c r="AL34" s="25" t="str">
        <f t="shared" si="22"/>
        <v xml:space="preserve"> </v>
      </c>
      <c r="AM34" s="1" t="str">
        <f t="shared" si="3"/>
        <v xml:space="preserve"> </v>
      </c>
      <c r="AN34" s="1" t="str">
        <f t="shared" si="4"/>
        <v xml:space="preserve"> </v>
      </c>
      <c r="AO34" t="s">
        <v>631</v>
      </c>
      <c r="AP34" t="s">
        <v>2507</v>
      </c>
      <c r="AQ34" s="22">
        <v>-27.609999045988577</v>
      </c>
      <c r="AR34" s="21">
        <v>-79.095021701395979</v>
      </c>
      <c r="AS34">
        <v>20.702267739575731</v>
      </c>
      <c r="AT34">
        <v>27.609999045988577</v>
      </c>
      <c r="AU34">
        <v>79.095021701395979</v>
      </c>
      <c r="AV34" t="s">
        <v>2931</v>
      </c>
    </row>
    <row r="35" spans="1:48" x14ac:dyDescent="0.25">
      <c r="A35" s="14">
        <v>3.8000000000000014E-10</v>
      </c>
      <c r="B35" t="s">
        <v>647</v>
      </c>
      <c r="C35" s="4">
        <v>16</v>
      </c>
      <c r="D35" s="4">
        <v>1</v>
      </c>
      <c r="E35" s="4">
        <v>4</v>
      </c>
      <c r="F35" s="4">
        <v>21</v>
      </c>
      <c r="G35" s="4">
        <v>64</v>
      </c>
      <c r="H35" s="4">
        <v>54.72</v>
      </c>
      <c r="I35" s="34">
        <v>37584.827783239845</v>
      </c>
      <c r="J35" s="35">
        <v>22.289205702647656</v>
      </c>
      <c r="K35" s="35">
        <v>19.761646803900323</v>
      </c>
      <c r="L35" s="35">
        <v>31.18448166272443</v>
      </c>
      <c r="M35" s="35">
        <v>29.519695781959765</v>
      </c>
      <c r="N35" s="4">
        <v>2.4550000000000001</v>
      </c>
      <c r="O35" s="4" t="s">
        <v>119</v>
      </c>
      <c r="P35" s="35">
        <v>3.2584064327485383</v>
      </c>
      <c r="Q35" s="36" t="str">
        <f t="shared" si="5"/>
        <v xml:space="preserve"> </v>
      </c>
      <c r="R35" s="36" t="str">
        <f t="shared" si="6"/>
        <v xml:space="preserve"> </v>
      </c>
      <c r="S35" s="37">
        <f t="shared" si="7"/>
        <v>0.16959064365485374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 t="str">
        <f t="shared" si="14"/>
        <v xml:space="preserve"> </v>
      </c>
      <c r="AC35" s="1">
        <f t="shared" si="2"/>
        <v>11</v>
      </c>
      <c r="AD35" s="1" t="str">
        <f t="shared" si="15"/>
        <v xml:space="preserve"> </v>
      </c>
      <c r="AE35" s="1" t="str">
        <f t="shared" si="23"/>
        <v xml:space="preserve"> </v>
      </c>
      <c r="AF35" s="1" t="str">
        <f t="shared" si="16"/>
        <v xml:space="preserve"> </v>
      </c>
      <c r="AG35" s="38">
        <f t="shared" si="17"/>
        <v>3.2584064331285383</v>
      </c>
      <c r="AH35" s="38" t="str">
        <f t="shared" si="18"/>
        <v xml:space="preserve"> </v>
      </c>
      <c r="AI35" s="1">
        <f t="shared" si="19"/>
        <v>11</v>
      </c>
      <c r="AJ35" s="1" t="str">
        <f t="shared" si="20"/>
        <v xml:space="preserve"> </v>
      </c>
      <c r="AK35" s="25" t="str">
        <f t="shared" si="21"/>
        <v xml:space="preserve"> </v>
      </c>
      <c r="AL35" s="25" t="str">
        <f t="shared" si="22"/>
        <v xml:space="preserve"> </v>
      </c>
      <c r="AM35" s="1" t="str">
        <f t="shared" si="3"/>
        <v xml:space="preserve"> </v>
      </c>
      <c r="AN35" s="1" t="str">
        <f t="shared" si="4"/>
        <v xml:space="preserve"> </v>
      </c>
      <c r="AO35" t="s">
        <v>647</v>
      </c>
      <c r="AP35" t="s">
        <v>2918</v>
      </c>
      <c r="AQ35" s="22">
        <v>-43.402278516183593</v>
      </c>
      <c r="AR35" s="21">
        <v>-263.12950039583819</v>
      </c>
      <c r="AS35">
        <v>16.959064327485372</v>
      </c>
      <c r="AT35">
        <v>43.402278516183593</v>
      </c>
      <c r="AU35">
        <v>263.12950039583819</v>
      </c>
      <c r="AV35" t="s">
        <v>2932</v>
      </c>
    </row>
    <row r="36" spans="1:48" x14ac:dyDescent="0.25">
      <c r="A36" s="14">
        <v>3.9000000000000015E-10</v>
      </c>
      <c r="B36" t="s">
        <v>632</v>
      </c>
      <c r="C36" s="4">
        <v>23</v>
      </c>
      <c r="D36" s="4">
        <v>0</v>
      </c>
      <c r="E36" s="4">
        <v>6</v>
      </c>
      <c r="F36" s="4">
        <v>29</v>
      </c>
      <c r="G36" s="4">
        <v>285</v>
      </c>
      <c r="H36" s="4">
        <v>223.4</v>
      </c>
      <c r="I36" s="34">
        <v>156335.34537438236</v>
      </c>
      <c r="J36" s="35">
        <v>8.3576505798728018</v>
      </c>
      <c r="K36" s="35">
        <v>7.2400829660357786</v>
      </c>
      <c r="L36" s="35">
        <v>2.821565088217926</v>
      </c>
      <c r="M36" s="35">
        <v>2.6495105598268007</v>
      </c>
      <c r="N36" s="4">
        <v>26.73</v>
      </c>
      <c r="O36" s="4">
        <v>49.915872125630948</v>
      </c>
      <c r="P36" s="35">
        <v>2.9901521933751116</v>
      </c>
      <c r="Q36" s="36" t="str">
        <f t="shared" si="5"/>
        <v xml:space="preserve"> </v>
      </c>
      <c r="R36" s="36" t="str">
        <f t="shared" si="6"/>
        <v xml:space="preserve"> </v>
      </c>
      <c r="S36" s="37">
        <f t="shared" si="7"/>
        <v>0.27573858588686656</v>
      </c>
      <c r="T36" s="37" t="str">
        <f t="shared" si="8"/>
        <v/>
      </c>
      <c r="U36" s="37" t="str">
        <f t="shared" si="9"/>
        <v/>
      </c>
      <c r="V36" s="37">
        <f t="shared" si="10"/>
        <v>-0.46229302551885165</v>
      </c>
      <c r="W36" s="37" t="str">
        <f t="shared" si="11"/>
        <v/>
      </c>
      <c r="X36" s="37">
        <f t="shared" si="12"/>
        <v>-0.67144122134194839</v>
      </c>
      <c r="Y36" s="1" t="str">
        <f t="shared" si="0"/>
        <v xml:space="preserve"> </v>
      </c>
      <c r="Z36" s="1">
        <f t="shared" si="13"/>
        <v>3</v>
      </c>
      <c r="AA36" s="1" t="str">
        <f t="shared" si="1"/>
        <v xml:space="preserve"> </v>
      </c>
      <c r="AB36" s="1">
        <f t="shared" si="14"/>
        <v>2</v>
      </c>
      <c r="AC36" s="1">
        <f t="shared" si="2"/>
        <v>4</v>
      </c>
      <c r="AD36" s="1" t="str">
        <f t="shared" si="15"/>
        <v xml:space="preserve"> </v>
      </c>
      <c r="AE36" s="1" t="str">
        <f t="shared" si="23"/>
        <v xml:space="preserve"> </v>
      </c>
      <c r="AF36" s="1" t="str">
        <f t="shared" si="16"/>
        <v xml:space="preserve"> </v>
      </c>
      <c r="AG36" s="38" t="str">
        <f t="shared" si="17"/>
        <v xml:space="preserve"> </v>
      </c>
      <c r="AH36" s="38" t="str">
        <f t="shared" si="18"/>
        <v xml:space="preserve"> </v>
      </c>
      <c r="AI36" s="1" t="str">
        <f t="shared" si="19"/>
        <v xml:space="preserve"> 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632</v>
      </c>
      <c r="AP36" t="s">
        <v>2226</v>
      </c>
      <c r="AQ36" s="22">
        <v>46.229302551885162</v>
      </c>
      <c r="AR36" s="21">
        <v>67.144122134194845</v>
      </c>
      <c r="AS36">
        <v>27.573858549686658</v>
      </c>
      <c r="AT36">
        <v>-46.229302551885162</v>
      </c>
      <c r="AU36">
        <v>-67.144122134194845</v>
      </c>
      <c r="AV36" t="s">
        <v>2933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800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44370.014867129627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800</v>
      </c>
      <c r="C6" s="31"/>
      <c r="D6" s="31"/>
      <c r="E6" s="31"/>
      <c r="F6" s="31"/>
      <c r="G6" s="32"/>
      <c r="H6" s="32"/>
      <c r="I6" s="33"/>
      <c r="J6" s="32">
        <v>18.302669835072944</v>
      </c>
      <c r="K6" s="32">
        <v>16.220893102084283</v>
      </c>
      <c r="L6" s="32">
        <v>9.7202214032859651</v>
      </c>
      <c r="M6" s="32">
        <v>8.9535328190136205</v>
      </c>
      <c r="N6" s="32"/>
      <c r="O6" s="32"/>
      <c r="P6" s="32">
        <v>2.5466224154881649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677</v>
      </c>
      <c r="C7" s="4">
        <v>15</v>
      </c>
      <c r="D7" s="4">
        <v>1</v>
      </c>
      <c r="E7" s="4">
        <v>7</v>
      </c>
      <c r="F7" s="4">
        <v>23</v>
      </c>
      <c r="G7" s="4">
        <v>14.5</v>
      </c>
      <c r="H7" s="4">
        <v>11.872</v>
      </c>
      <c r="I7" s="34">
        <v>41344.550539247168</v>
      </c>
      <c r="J7" s="35">
        <v>8.9129129129129119</v>
      </c>
      <c r="K7" s="35">
        <v>8.1259411362080769</v>
      </c>
      <c r="L7" s="35" t="s">
        <v>2161</v>
      </c>
      <c r="M7" s="35" t="s">
        <v>2161</v>
      </c>
      <c r="N7" s="4">
        <v>1.3320000000000001</v>
      </c>
      <c r="O7" s="4">
        <v>16.027874564459925</v>
      </c>
      <c r="P7" s="35">
        <v>6.0899595687331534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0.2213611860838276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-0.5130266243543703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>
        <f>IF(ISERROR((RANK(V7,V$7:V$184,1)))=TRUE," ",((RANK(V7,V$7:V$184,1))))</f>
        <v>5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6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6.0899595688331534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677</v>
      </c>
      <c r="AP7" t="s">
        <v>2400</v>
      </c>
      <c r="AQ7" s="22">
        <v>51.302662435437028</v>
      </c>
      <c r="AR7" s="21" t="e">
        <v>#VALUE!</v>
      </c>
      <c r="AS7">
        <v>22.136118598382758</v>
      </c>
      <c r="AT7">
        <v>-51.302662435437028</v>
      </c>
      <c r="AU7" t="e">
        <v>#VALUE!</v>
      </c>
      <c r="AV7" t="s">
        <v>2934</v>
      </c>
    </row>
    <row r="8" spans="1:48" x14ac:dyDescent="0.25">
      <c r="A8" s="14">
        <v>1.1000000000000001E-10</v>
      </c>
      <c r="B8" t="s">
        <v>652</v>
      </c>
      <c r="C8" s="4">
        <v>20</v>
      </c>
      <c r="D8" s="4">
        <v>1</v>
      </c>
      <c r="E8" s="4">
        <v>11</v>
      </c>
      <c r="F8" s="4">
        <v>32</v>
      </c>
      <c r="G8" s="4">
        <v>158</v>
      </c>
      <c r="H8" s="4">
        <v>150.96</v>
      </c>
      <c r="I8" s="34">
        <v>85403.644065266111</v>
      </c>
      <c r="J8" s="35">
        <v>27.442283221232504</v>
      </c>
      <c r="K8" s="35">
        <v>25.277963831212325</v>
      </c>
      <c r="L8" s="35">
        <v>13.459446682179252</v>
      </c>
      <c r="M8" s="35">
        <v>12.658355498996055</v>
      </c>
      <c r="N8" s="4">
        <v>5.5010000000000003</v>
      </c>
      <c r="O8" s="4">
        <v>10.884902237452126</v>
      </c>
      <c r="P8" s="35">
        <v>1.9382617912029678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46" si="9">IF(ISERROR((IF((G8/H8-1)&gt;($S$5/100),(G8/H8-1)+A8,"")))=TRUE," ",((IF((G8/H8-1)&gt;($S$5/100),(G8/H8-1)+A8,""))))</f>
        <v/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/>
      </c>
      <c r="X8" s="37" t="str">
        <f t="shared" ref="X8:X46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46" si="18">IF(ISERROR((IF((AND(P8&gt;$AG$6,P8&lt;$AG$5))=TRUE,P8+A8," ")))=TRUE," ",((IF((AND(P8&gt;$AG$6,P8&lt;$AG$5))=TRUE,P8+A8," "))))</f>
        <v xml:space="preserve"> </v>
      </c>
      <c r="AH8" s="38" t="str">
        <f t="shared" ref="AH8:AH46" si="19">IF(ISERROR(((IF(P8&lt;$AH$5,P8+A8," "))))=TRUE," ",((IF(P8&lt;$AH$5,P8+A8," "))))</f>
        <v xml:space="preserve"> </v>
      </c>
      <c r="AI8" s="1" t="str">
        <f t="shared" ref="AI8:AI34" si="20">IF(ISERROR((RANK(AG8,AG$7:AG$184,0)))=TRUE," ",((RANK(AG8,AG$7:AG$184,0))))</f>
        <v xml:space="preserve"> 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652</v>
      </c>
      <c r="AP8" t="s">
        <v>2276</v>
      </c>
      <c r="AQ8" s="22">
        <v>-49.935957259336838</v>
      </c>
      <c r="AR8" s="21">
        <v>-38.468519632991317</v>
      </c>
      <c r="AS8">
        <v>4.6634870164281805</v>
      </c>
      <c r="AT8">
        <v>49.935957259336838</v>
      </c>
      <c r="AU8">
        <v>38.468519632991317</v>
      </c>
      <c r="AV8" t="s">
        <v>2935</v>
      </c>
    </row>
    <row r="9" spans="1:48" x14ac:dyDescent="0.25">
      <c r="A9" s="14">
        <v>1.2E-10</v>
      </c>
      <c r="B9" t="s">
        <v>675</v>
      </c>
      <c r="C9" s="4">
        <v>20</v>
      </c>
      <c r="D9" s="4">
        <v>0</v>
      </c>
      <c r="E9" s="4">
        <v>9</v>
      </c>
      <c r="F9" s="4">
        <v>29</v>
      </c>
      <c r="G9" s="4">
        <v>120</v>
      </c>
      <c r="H9" s="4">
        <v>112.64</v>
      </c>
      <c r="I9" s="34">
        <v>105713.63495441356</v>
      </c>
      <c r="J9" s="35" t="s">
        <v>2161</v>
      </c>
      <c r="K9" s="35">
        <v>26.164924506387923</v>
      </c>
      <c r="L9" s="35">
        <v>15.884064067610629</v>
      </c>
      <c r="M9" s="35">
        <v>11.326209661702617</v>
      </c>
      <c r="N9" s="4">
        <v>2.3000000000000003</v>
      </c>
      <c r="O9" s="4">
        <v>69.117647058823536</v>
      </c>
      <c r="P9" s="35">
        <v>0.60369318181818177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 xml:space="preserve"> </v>
      </c>
      <c r="V9" s="37" t="str">
        <f t="shared" si="12"/>
        <v xml:space="preserve"> </v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 t="str">
        <f t="shared" si="18"/>
        <v xml:space="preserve"> </v>
      </c>
      <c r="AH9" s="38" t="str">
        <f t="shared" si="19"/>
        <v xml:space="preserve"> </v>
      </c>
      <c r="AI9" s="1" t="str">
        <f t="shared" si="20"/>
        <v xml:space="preserve"> 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675</v>
      </c>
      <c r="AP9" t="s">
        <v>2398</v>
      </c>
      <c r="AQ9" s="22" t="e">
        <v>#VALUE!</v>
      </c>
      <c r="AR9" s="21">
        <v>-63.412574761321274</v>
      </c>
      <c r="AS9">
        <v>6.5340909090909172</v>
      </c>
      <c r="AT9" t="e">
        <v>#VALUE!</v>
      </c>
      <c r="AU9">
        <v>63.412574761321274</v>
      </c>
      <c r="AV9" t="s">
        <v>2936</v>
      </c>
    </row>
    <row r="10" spans="1:48" x14ac:dyDescent="0.25">
      <c r="A10" s="14">
        <v>1.2999999999999999E-10</v>
      </c>
      <c r="B10" t="s">
        <v>1184</v>
      </c>
      <c r="C10" s="4">
        <v>14</v>
      </c>
      <c r="D10" s="4">
        <v>1</v>
      </c>
      <c r="E10" s="4">
        <v>5</v>
      </c>
      <c r="F10" s="4">
        <v>20</v>
      </c>
      <c r="G10" s="4">
        <v>51</v>
      </c>
      <c r="H10" s="4">
        <v>42.63</v>
      </c>
      <c r="I10" s="34">
        <v>18930.337803093997</v>
      </c>
      <c r="J10" s="35">
        <v>25.603603603603606</v>
      </c>
      <c r="K10" s="35">
        <v>21.672597864768683</v>
      </c>
      <c r="L10" s="35">
        <v>20.983915789574379</v>
      </c>
      <c r="M10" s="35">
        <v>13.318211554632692</v>
      </c>
      <c r="N10" s="4">
        <v>1.9670000000000001</v>
      </c>
      <c r="O10" s="4">
        <v>59.659090909090921</v>
      </c>
      <c r="P10" s="35">
        <v>0.95941825005864423</v>
      </c>
      <c r="Q10" s="36" t="str">
        <f t="shared" si="7"/>
        <v xml:space="preserve"> </v>
      </c>
      <c r="R10" s="36" t="str">
        <f t="shared" si="8"/>
        <v xml:space="preserve"> </v>
      </c>
      <c r="S10" s="37">
        <f t="shared" si="9"/>
        <v>0.19634060533760023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>
        <f t="shared" si="2"/>
        <v>8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1184</v>
      </c>
      <c r="AP10" t="s">
        <v>2873</v>
      </c>
      <c r="AQ10" s="22">
        <v>-39.889993286881385</v>
      </c>
      <c r="AR10" s="21">
        <v>-115.87898998350666</v>
      </c>
      <c r="AS10">
        <v>19.634060520760023</v>
      </c>
      <c r="AT10">
        <v>39.889993286881385</v>
      </c>
      <c r="AU10">
        <v>115.87898998350666</v>
      </c>
      <c r="AV10" t="s">
        <v>2937</v>
      </c>
    </row>
    <row r="11" spans="1:48" x14ac:dyDescent="0.25">
      <c r="A11" s="14">
        <v>1.3999999999999998E-10</v>
      </c>
      <c r="B11" t="s">
        <v>678</v>
      </c>
      <c r="C11" s="4">
        <v>8</v>
      </c>
      <c r="D11" s="4">
        <v>1</v>
      </c>
      <c r="E11" s="4">
        <v>11</v>
      </c>
      <c r="F11" s="4">
        <v>20</v>
      </c>
      <c r="G11" s="4">
        <v>70</v>
      </c>
      <c r="H11" s="4">
        <v>52.14</v>
      </c>
      <c r="I11" s="34">
        <v>6847.6419931390783</v>
      </c>
      <c r="J11" s="35">
        <v>7.4528301886792452</v>
      </c>
      <c r="K11" s="35">
        <v>6.7104247104247099</v>
      </c>
      <c r="L11" s="35">
        <v>4.6250729077318953</v>
      </c>
      <c r="M11" s="35">
        <v>4.3433561537040859</v>
      </c>
      <c r="N11" s="4">
        <v>6.9960000000000004</v>
      </c>
      <c r="O11" s="4">
        <v>4.9662415603901033</v>
      </c>
      <c r="P11" s="35">
        <v>2.0751822017644801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0.34253931736286147</v>
      </c>
      <c r="T11" s="37" t="str">
        <f t="shared" si="10"/>
        <v/>
      </c>
      <c r="U11" s="37" t="str">
        <f t="shared" si="11"/>
        <v/>
      </c>
      <c r="V11" s="37">
        <f t="shared" si="12"/>
        <v>-0.59280092708673715</v>
      </c>
      <c r="W11" s="37" t="str">
        <f t="shared" si="13"/>
        <v/>
      </c>
      <c r="X11" s="37">
        <f t="shared" si="14"/>
        <v>-0.52418029221347073</v>
      </c>
      <c r="Y11" s="1" t="str">
        <f t="shared" si="0"/>
        <v xml:space="preserve"> </v>
      </c>
      <c r="Z11" s="1">
        <f t="shared" si="15"/>
        <v>2</v>
      </c>
      <c r="AA11" s="1" t="str">
        <f t="shared" si="1"/>
        <v xml:space="preserve"> </v>
      </c>
      <c r="AB11" s="1">
        <f t="shared" si="16"/>
        <v>3</v>
      </c>
      <c r="AC11" s="1">
        <f t="shared" si="2"/>
        <v>1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 t="str">
        <f t="shared" si="18"/>
        <v xml:space="preserve"> </v>
      </c>
      <c r="AH11" s="38" t="str">
        <f t="shared" si="19"/>
        <v xml:space="preserve"> </v>
      </c>
      <c r="AI11" s="1" t="str">
        <f t="shared" si="20"/>
        <v xml:space="preserve"> 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678</v>
      </c>
      <c r="AP11" t="s">
        <v>2189</v>
      </c>
      <c r="AQ11" s="22">
        <v>59.280092708673713</v>
      </c>
      <c r="AR11" s="21">
        <v>52.418029221347076</v>
      </c>
      <c r="AS11">
        <v>34.253931722286147</v>
      </c>
      <c r="AT11">
        <v>-59.280092708673713</v>
      </c>
      <c r="AU11">
        <v>-52.418029221347076</v>
      </c>
      <c r="AV11" t="s">
        <v>2938</v>
      </c>
    </row>
    <row r="12" spans="1:48" x14ac:dyDescent="0.25">
      <c r="A12" s="14">
        <v>1.4999999999999997E-10</v>
      </c>
      <c r="B12" t="s">
        <v>655</v>
      </c>
      <c r="C12" s="4">
        <v>14</v>
      </c>
      <c r="D12" s="4">
        <v>7</v>
      </c>
      <c r="E12" s="4">
        <v>9</v>
      </c>
      <c r="F12" s="4">
        <v>30</v>
      </c>
      <c r="G12" s="4">
        <v>63</v>
      </c>
      <c r="H12" s="4">
        <v>57</v>
      </c>
      <c r="I12" s="34">
        <v>46799.402060004533</v>
      </c>
      <c r="J12" s="35">
        <v>17.479300827966881</v>
      </c>
      <c r="K12" s="35">
        <v>16.042780748663102</v>
      </c>
      <c r="L12" s="35">
        <v>11.821678546792366</v>
      </c>
      <c r="M12" s="35">
        <v>11.199809693021075</v>
      </c>
      <c r="N12" s="4">
        <v>3.2610000000000001</v>
      </c>
      <c r="O12" s="4">
        <v>-2.3652694610778364</v>
      </c>
      <c r="P12" s="35">
        <v>3.4561403508771931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3.4561403510271931</v>
      </c>
      <c r="AH12" s="38" t="str">
        <f t="shared" si="19"/>
        <v xml:space="preserve"> </v>
      </c>
      <c r="AI12" s="1">
        <f t="shared" si="20"/>
        <v>11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655</v>
      </c>
      <c r="AP12" t="s">
        <v>2252</v>
      </c>
      <c r="AQ12" s="22">
        <v>4.4986278751980802</v>
      </c>
      <c r="AR12" s="21">
        <v>-21.619437009901787</v>
      </c>
      <c r="AS12">
        <v>10.526315789473696</v>
      </c>
      <c r="AT12">
        <v>-4.4986278751980802</v>
      </c>
      <c r="AU12">
        <v>21.619437009901787</v>
      </c>
      <c r="AV12" t="s">
        <v>2939</v>
      </c>
    </row>
    <row r="13" spans="1:48" x14ac:dyDescent="0.25">
      <c r="A13" s="14">
        <v>1.5999999999999996E-10</v>
      </c>
      <c r="B13" t="s">
        <v>654</v>
      </c>
      <c r="C13" s="4">
        <v>21</v>
      </c>
      <c r="D13" s="4">
        <v>0</v>
      </c>
      <c r="E13" s="4">
        <v>7</v>
      </c>
      <c r="F13" s="4">
        <v>28</v>
      </c>
      <c r="G13" s="4">
        <v>61.705001831054688</v>
      </c>
      <c r="H13" s="4">
        <v>53.98</v>
      </c>
      <c r="I13" s="34">
        <v>80552.165004911702</v>
      </c>
      <c r="J13" s="35">
        <v>9.3715277777777768</v>
      </c>
      <c r="K13" s="35">
        <v>8.4954359458608746</v>
      </c>
      <c r="L13" s="35" t="s">
        <v>2161</v>
      </c>
      <c r="M13" s="35" t="s">
        <v>2161</v>
      </c>
      <c r="N13" s="4">
        <v>5.76</v>
      </c>
      <c r="O13" s="4">
        <v>25.054277029960918</v>
      </c>
      <c r="P13" s="35">
        <v>5.8762504631344941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-0.4879693584474023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6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5.8762504632944941</v>
      </c>
      <c r="AH13" s="38" t="str">
        <f t="shared" si="19"/>
        <v xml:space="preserve"> </v>
      </c>
      <c r="AI13" s="1">
        <f t="shared" si="20"/>
        <v>5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654</v>
      </c>
      <c r="AP13" t="s">
        <v>2400</v>
      </c>
      <c r="AQ13" s="22">
        <v>48.796935844740233</v>
      </c>
      <c r="AR13" s="21" t="e">
        <v>#VALUE!</v>
      </c>
      <c r="AS13">
        <v>14.310859264643749</v>
      </c>
      <c r="AT13">
        <v>-48.796935844740233</v>
      </c>
      <c r="AU13" t="e">
        <v>#VALUE!</v>
      </c>
      <c r="AV13" t="s">
        <v>2940</v>
      </c>
    </row>
    <row r="14" spans="1:48" x14ac:dyDescent="0.25">
      <c r="A14" s="14">
        <v>1.6999999999999996E-10</v>
      </c>
      <c r="B14" t="s">
        <v>657</v>
      </c>
      <c r="C14" s="4">
        <v>19</v>
      </c>
      <c r="D14" s="4">
        <v>0</v>
      </c>
      <c r="E14" s="4">
        <v>4</v>
      </c>
      <c r="F14" s="4">
        <v>23</v>
      </c>
      <c r="G14" s="4">
        <v>19</v>
      </c>
      <c r="H14" s="4">
        <v>17.07</v>
      </c>
      <c r="I14" s="34">
        <v>16664.465327420974</v>
      </c>
      <c r="J14" s="35">
        <v>12.271746944644141</v>
      </c>
      <c r="K14" s="35">
        <v>10.86569064290261</v>
      </c>
      <c r="L14" s="35">
        <v>6.0033531434872991</v>
      </c>
      <c r="M14" s="35">
        <v>5.6356296450757775</v>
      </c>
      <c r="N14" s="4">
        <v>1.391</v>
      </c>
      <c r="O14" s="4">
        <v>10.396825396825397</v>
      </c>
      <c r="P14" s="35">
        <v>3.1634446397188047</v>
      </c>
      <c r="Q14" s="36">
        <f t="shared" si="7"/>
        <v>82.608695652343911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>
        <f t="shared" si="12"/>
        <v>-0.32951055473185109</v>
      </c>
      <c r="W14" s="37" t="str">
        <f t="shared" si="13"/>
        <v/>
      </c>
      <c r="X14" s="37">
        <f t="shared" si="14"/>
        <v>-0.38238514387564893</v>
      </c>
      <c r="Y14" s="1" t="str">
        <f t="shared" si="0"/>
        <v xml:space="preserve"> </v>
      </c>
      <c r="Z14" s="1">
        <f t="shared" si="15"/>
        <v>12</v>
      </c>
      <c r="AA14" s="1" t="str">
        <f t="shared" si="1"/>
        <v xml:space="preserve"> </v>
      </c>
      <c r="AB14" s="1">
        <f t="shared" si="16"/>
        <v>7</v>
      </c>
      <c r="AC14" s="1" t="str">
        <f t="shared" si="2"/>
        <v xml:space="preserve"> 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>
        <f t="shared" si="18"/>
        <v>3.1634446398888048</v>
      </c>
      <c r="AH14" s="38" t="str">
        <f t="shared" si="19"/>
        <v xml:space="preserve"> </v>
      </c>
      <c r="AI14" s="1">
        <f t="shared" si="20"/>
        <v>12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657</v>
      </c>
      <c r="AP14" t="s">
        <v>2165</v>
      </c>
      <c r="AQ14" s="22">
        <v>32.951055473185107</v>
      </c>
      <c r="AR14" s="21">
        <v>38.238514387564891</v>
      </c>
      <c r="AS14">
        <v>11.306385471587577</v>
      </c>
      <c r="AT14">
        <v>-32.951055473185107</v>
      </c>
      <c r="AU14">
        <v>-38.238514387564891</v>
      </c>
      <c r="AV14" t="s">
        <v>2941</v>
      </c>
    </row>
    <row r="15" spans="1:48" x14ac:dyDescent="0.25">
      <c r="A15" s="14">
        <v>1.7999999999999995E-10</v>
      </c>
      <c r="B15" t="s">
        <v>656</v>
      </c>
      <c r="C15" s="4">
        <v>18</v>
      </c>
      <c r="D15" s="4">
        <v>2</v>
      </c>
      <c r="E15" s="4">
        <v>1</v>
      </c>
      <c r="F15" s="4">
        <v>21</v>
      </c>
      <c r="G15" s="4">
        <v>175</v>
      </c>
      <c r="H15" s="4">
        <v>157.35</v>
      </c>
      <c r="I15" s="34">
        <v>31710.602439490605</v>
      </c>
      <c r="J15" s="35">
        <v>20.154989112335084</v>
      </c>
      <c r="K15" s="35">
        <v>17.75758943685814</v>
      </c>
      <c r="L15" s="35">
        <v>12.362228061645204</v>
      </c>
      <c r="M15" s="35">
        <v>11.437902118365454</v>
      </c>
      <c r="N15" s="4">
        <v>7.8070000000000004</v>
      </c>
      <c r="O15" s="4">
        <v>7.2390109890109908</v>
      </c>
      <c r="P15" s="35">
        <v>1.3886240864315222</v>
      </c>
      <c r="Q15" s="36">
        <f t="shared" si="7"/>
        <v>85.714285714465703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>
        <f t="shared" si="3"/>
        <v>3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656</v>
      </c>
      <c r="AP15" t="s">
        <v>2189</v>
      </c>
      <c r="AQ15" s="22">
        <v>-10.120486759328351</v>
      </c>
      <c r="AR15" s="21">
        <v>-27.180519339467899</v>
      </c>
      <c r="AS15">
        <v>11.217032094057844</v>
      </c>
      <c r="AT15">
        <v>10.120486759328351</v>
      </c>
      <c r="AU15">
        <v>27.180519339467899</v>
      </c>
      <c r="AV15" t="s">
        <v>2942</v>
      </c>
    </row>
    <row r="16" spans="1:48" x14ac:dyDescent="0.25">
      <c r="A16" s="14">
        <v>1.8999999999999994E-10</v>
      </c>
      <c r="B16" t="s">
        <v>653</v>
      </c>
      <c r="C16" s="4">
        <v>23</v>
      </c>
      <c r="D16" s="4">
        <v>1</v>
      </c>
      <c r="E16" s="4">
        <v>4</v>
      </c>
      <c r="F16" s="4">
        <v>28</v>
      </c>
      <c r="G16" s="4">
        <v>26</v>
      </c>
      <c r="H16" s="4">
        <v>21.68</v>
      </c>
      <c r="I16" s="34">
        <v>62619.593329975483</v>
      </c>
      <c r="J16" s="35">
        <v>7.9705882352941169</v>
      </c>
      <c r="K16" s="35">
        <v>7.5199445022545959</v>
      </c>
      <c r="L16" s="35" t="s">
        <v>2161</v>
      </c>
      <c r="M16" s="35" t="s">
        <v>2161</v>
      </c>
      <c r="N16" s="4">
        <v>2.72</v>
      </c>
      <c r="O16" s="4">
        <v>59.064327485380133</v>
      </c>
      <c r="P16" s="35">
        <v>6.9188191881918817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0.19926199280992615</v>
      </c>
      <c r="T16" s="37" t="str">
        <f t="shared" si="10"/>
        <v/>
      </c>
      <c r="U16" s="37" t="str">
        <f t="shared" si="11"/>
        <v/>
      </c>
      <c r="V16" s="37">
        <f t="shared" si="12"/>
        <v>-0.56451226476148963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3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7</v>
      </c>
      <c r="AD16" s="1" t="str">
        <f t="shared" si="17"/>
        <v xml:space="preserve"> </v>
      </c>
      <c r="AE16" s="1">
        <f t="shared" si="3"/>
        <v>7</v>
      </c>
      <c r="AF16" s="1" t="str">
        <f t="shared" si="4"/>
        <v xml:space="preserve"> </v>
      </c>
      <c r="AG16" s="38">
        <f t="shared" si="18"/>
        <v>6.9188191883818817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653</v>
      </c>
      <c r="AP16" t="s">
        <v>2341</v>
      </c>
      <c r="AQ16" s="22">
        <v>56.45122647614896</v>
      </c>
      <c r="AR16" s="21" t="e">
        <v>#VALUE!</v>
      </c>
      <c r="AS16">
        <v>19.926199261992615</v>
      </c>
      <c r="AT16">
        <v>-56.45122647614896</v>
      </c>
      <c r="AU16" t="e">
        <v>#VALUE!</v>
      </c>
      <c r="AV16" t="s">
        <v>2943</v>
      </c>
    </row>
    <row r="17" spans="1:48" x14ac:dyDescent="0.25">
      <c r="A17" s="14">
        <v>1.9999999999999993E-10</v>
      </c>
      <c r="B17" t="s">
        <v>650</v>
      </c>
      <c r="C17" s="4">
        <v>16</v>
      </c>
      <c r="D17" s="4">
        <v>1</v>
      </c>
      <c r="E17" s="4">
        <v>8</v>
      </c>
      <c r="F17" s="4">
        <v>25</v>
      </c>
      <c r="G17" s="4">
        <v>102</v>
      </c>
      <c r="H17" s="4">
        <v>94.29</v>
      </c>
      <c r="I17" s="34">
        <v>67198.097826778889</v>
      </c>
      <c r="J17" s="35">
        <v>21.098679794137389</v>
      </c>
      <c r="K17" s="35">
        <v>15.639409520650192</v>
      </c>
      <c r="L17" s="35">
        <v>10.65741542570411</v>
      </c>
      <c r="M17" s="35">
        <v>9.0054165980896297</v>
      </c>
      <c r="N17" s="4">
        <v>4.4690000000000003</v>
      </c>
      <c r="O17" s="4">
        <v>97.39399293286219</v>
      </c>
      <c r="P17" s="35">
        <v>2.4933715134160566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 t="str">
        <f t="shared" si="18"/>
        <v xml:space="preserve"> </v>
      </c>
      <c r="AH17" s="38" t="str">
        <f t="shared" si="19"/>
        <v xml:space="preserve"> </v>
      </c>
      <c r="AI17" s="1" t="str">
        <f t="shared" si="20"/>
        <v xml:space="preserve"> </v>
      </c>
      <c r="AJ17" s="1" t="str">
        <f t="shared" si="21"/>
        <v xml:space="preserve"> </v>
      </c>
      <c r="AK17" s="25">
        <f t="shared" si="22"/>
        <v>97.393992933062194</v>
      </c>
      <c r="AL17" s="25" t="str">
        <f t="shared" si="23"/>
        <v xml:space="preserve"> </v>
      </c>
      <c r="AM17" s="1">
        <f t="shared" si="5"/>
        <v>1</v>
      </c>
      <c r="AN17" s="1" t="str">
        <f t="shared" si="6"/>
        <v xml:space="preserve"> </v>
      </c>
      <c r="AO17" t="s">
        <v>650</v>
      </c>
      <c r="AP17" t="s">
        <v>2179</v>
      </c>
      <c r="AQ17" s="22">
        <v>-15.276514214918091</v>
      </c>
      <c r="AR17" s="21">
        <v>-9.6416941912590879</v>
      </c>
      <c r="AS17">
        <v>8.1769010499522778</v>
      </c>
      <c r="AT17">
        <v>15.276514214918091</v>
      </c>
      <c r="AU17">
        <v>9.6416941912590879</v>
      </c>
      <c r="AV17" t="s">
        <v>2944</v>
      </c>
    </row>
    <row r="18" spans="1:48" x14ac:dyDescent="0.25">
      <c r="A18" s="14">
        <v>2.0999999999999992E-10</v>
      </c>
      <c r="B18" t="s">
        <v>847</v>
      </c>
      <c r="C18" s="4">
        <v>11</v>
      </c>
      <c r="D18" s="4">
        <v>5</v>
      </c>
      <c r="E18" s="4">
        <v>9</v>
      </c>
      <c r="F18" s="4">
        <v>25</v>
      </c>
      <c r="G18" s="4">
        <v>192</v>
      </c>
      <c r="H18" s="4">
        <v>200.5</v>
      </c>
      <c r="I18" s="34">
        <v>63625.963900433875</v>
      </c>
      <c r="J18" s="35" t="s">
        <v>2161</v>
      </c>
      <c r="K18" s="35" t="s">
        <v>2161</v>
      </c>
      <c r="L18" s="35">
        <v>31.965917857873865</v>
      </c>
      <c r="M18" s="35">
        <v>28.82611404979799</v>
      </c>
      <c r="N18" s="4">
        <v>4.3319999999999999</v>
      </c>
      <c r="O18" s="4">
        <v>14.907161803713523</v>
      </c>
      <c r="P18" s="35">
        <v>0.39700748129675817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847</v>
      </c>
      <c r="AP18" t="s">
        <v>2261</v>
      </c>
      <c r="AQ18" s="22" t="e">
        <v>#VALUE!</v>
      </c>
      <c r="AR18" s="21">
        <v>-228.8599768629513</v>
      </c>
      <c r="AS18">
        <v>-4.2394014962593545</v>
      </c>
      <c r="AT18" t="e">
        <v>#VALUE!</v>
      </c>
      <c r="AU18">
        <v>228.8599768629513</v>
      </c>
      <c r="AV18" t="s">
        <v>2945</v>
      </c>
    </row>
    <row r="19" spans="1:48" x14ac:dyDescent="0.25">
      <c r="A19" s="14">
        <v>2.1999999999999991E-10</v>
      </c>
      <c r="B19" t="s">
        <v>848</v>
      </c>
      <c r="C19" s="4">
        <v>13</v>
      </c>
      <c r="D19" s="4">
        <v>2</v>
      </c>
      <c r="E19" s="4">
        <v>8</v>
      </c>
      <c r="F19" s="4">
        <v>23</v>
      </c>
      <c r="G19" s="4">
        <v>150</v>
      </c>
      <c r="H19" s="4">
        <v>150.02000000000001</v>
      </c>
      <c r="I19" s="34">
        <v>78640.284696783274</v>
      </c>
      <c r="J19" s="35">
        <v>34.726851851851855</v>
      </c>
      <c r="K19" s="35">
        <v>29.73047958779231</v>
      </c>
      <c r="L19" s="35">
        <v>17.206131815641946</v>
      </c>
      <c r="M19" s="35">
        <v>15.614597525309335</v>
      </c>
      <c r="N19" s="4">
        <v>4.32</v>
      </c>
      <c r="O19" s="4">
        <v>140.66852367688026</v>
      </c>
      <c r="P19" s="35">
        <v>1.3518197573656845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848</v>
      </c>
      <c r="AP19" t="s">
        <v>2402</v>
      </c>
      <c r="AQ19" s="22">
        <v>-89.736536607930645</v>
      </c>
      <c r="AR19" s="21">
        <v>-77.013784992853502</v>
      </c>
      <c r="AS19">
        <v>-1.3331555792572836E-2</v>
      </c>
      <c r="AT19">
        <v>89.736536607930645</v>
      </c>
      <c r="AU19">
        <v>77.013784992853502</v>
      </c>
      <c r="AV19" t="s">
        <v>2946</v>
      </c>
    </row>
    <row r="20" spans="1:48" x14ac:dyDescent="0.25">
      <c r="A20" s="14">
        <v>2.299999999999999E-10</v>
      </c>
      <c r="B20" t="s">
        <v>670</v>
      </c>
      <c r="C20" s="4">
        <v>11</v>
      </c>
      <c r="D20" s="4">
        <v>0</v>
      </c>
      <c r="E20" s="4">
        <v>9</v>
      </c>
      <c r="F20" s="4">
        <v>20</v>
      </c>
      <c r="G20" s="4">
        <v>38</v>
      </c>
      <c r="H20" s="4">
        <v>32.590000000000003</v>
      </c>
      <c r="I20" s="34">
        <v>14820.962875848634</v>
      </c>
      <c r="J20" s="35">
        <v>12.256487401278676</v>
      </c>
      <c r="K20" s="35">
        <v>11.237931034482759</v>
      </c>
      <c r="L20" s="35">
        <v>5.0985599531419972</v>
      </c>
      <c r="M20" s="35">
        <v>4.7137356884992272</v>
      </c>
      <c r="N20" s="4">
        <v>2.6590000000000003</v>
      </c>
      <c r="O20" s="4">
        <v>45.300546448087445</v>
      </c>
      <c r="P20" s="35">
        <v>5.2684872660325253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0.16600184128553838</v>
      </c>
      <c r="T20" s="37" t="str">
        <f t="shared" si="10"/>
        <v/>
      </c>
      <c r="U20" s="37" t="str">
        <f t="shared" si="11"/>
        <v/>
      </c>
      <c r="V20" s="37">
        <f t="shared" si="12"/>
        <v>-0.33034428792503934</v>
      </c>
      <c r="W20" s="37" t="str">
        <f t="shared" si="13"/>
        <v/>
      </c>
      <c r="X20" s="37">
        <f t="shared" si="14"/>
        <v>-0.47546874277797768</v>
      </c>
      <c r="Y20" s="1" t="str">
        <f t="shared" si="0"/>
        <v xml:space="preserve"> </v>
      </c>
      <c r="Z20" s="1">
        <f t="shared" si="15"/>
        <v>11</v>
      </c>
      <c r="AA20" s="1" t="str">
        <f t="shared" si="1"/>
        <v xml:space="preserve"> </v>
      </c>
      <c r="AB20" s="1">
        <f t="shared" si="16"/>
        <v>5</v>
      </c>
      <c r="AC20" s="1">
        <f t="shared" si="2"/>
        <v>10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5.2684872662625253</v>
      </c>
      <c r="AH20" s="38" t="str">
        <f t="shared" si="19"/>
        <v xml:space="preserve"> </v>
      </c>
      <c r="AI20" s="1">
        <f t="shared" si="20"/>
        <v>7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670</v>
      </c>
      <c r="AP20" t="s">
        <v>2179</v>
      </c>
      <c r="AQ20" s="22">
        <v>33.034428792503931</v>
      </c>
      <c r="AR20" s="21">
        <v>47.54687427779777</v>
      </c>
      <c r="AS20">
        <v>16.60018410555384</v>
      </c>
      <c r="AT20">
        <v>-33.034428792503931</v>
      </c>
      <c r="AU20">
        <v>-47.54687427779777</v>
      </c>
      <c r="AV20" t="s">
        <v>2947</v>
      </c>
    </row>
    <row r="21" spans="1:48" x14ac:dyDescent="0.25">
      <c r="A21" s="14">
        <v>2.399999999999999E-10</v>
      </c>
      <c r="B21" t="s">
        <v>667</v>
      </c>
      <c r="C21" s="4">
        <v>20</v>
      </c>
      <c r="D21" s="4">
        <v>0</v>
      </c>
      <c r="E21" s="4">
        <v>4</v>
      </c>
      <c r="F21" s="4">
        <v>24</v>
      </c>
      <c r="G21" s="4">
        <v>15.5</v>
      </c>
      <c r="H21" s="4">
        <v>11.73</v>
      </c>
      <c r="I21" s="34">
        <v>34107.675683230846</v>
      </c>
      <c r="J21" s="35">
        <v>11.920731707317074</v>
      </c>
      <c r="K21" s="35">
        <v>11.024436090225564</v>
      </c>
      <c r="L21" s="35">
        <v>5.5474006149573505</v>
      </c>
      <c r="M21" s="35">
        <v>5.4223362209727668</v>
      </c>
      <c r="N21" s="4">
        <v>0.98399999999999999</v>
      </c>
      <c r="O21" s="4">
        <v>25.031766200762384</v>
      </c>
      <c r="P21" s="35">
        <v>6.0954816709292414</v>
      </c>
      <c r="Q21" s="36">
        <f t="shared" si="7"/>
        <v>83.333333333573322</v>
      </c>
      <c r="R21" s="36" t="str">
        <f t="shared" si="8"/>
        <v xml:space="preserve"> </v>
      </c>
      <c r="S21" s="37">
        <f t="shared" si="9"/>
        <v>0.32139812470717821</v>
      </c>
      <c r="T21" s="37" t="str">
        <f t="shared" si="10"/>
        <v/>
      </c>
      <c r="U21" s="37" t="str">
        <f t="shared" si="11"/>
        <v/>
      </c>
      <c r="V21" s="37">
        <f t="shared" si="12"/>
        <v>-0.34868891725983731</v>
      </c>
      <c r="W21" s="37" t="str">
        <f t="shared" si="13"/>
        <v/>
      </c>
      <c r="X21" s="37">
        <f t="shared" si="14"/>
        <v>-0.42929277175908498</v>
      </c>
      <c r="Y21" s="1" t="str">
        <f t="shared" si="0"/>
        <v xml:space="preserve"> </v>
      </c>
      <c r="Z21" s="1">
        <f t="shared" si="15"/>
        <v>9</v>
      </c>
      <c r="AA21" s="1" t="str">
        <f t="shared" si="1"/>
        <v xml:space="preserve"> </v>
      </c>
      <c r="AB21" s="1">
        <f t="shared" si="16"/>
        <v>6</v>
      </c>
      <c r="AC21" s="1">
        <f t="shared" si="2"/>
        <v>3</v>
      </c>
      <c r="AD21" s="1" t="str">
        <f t="shared" si="17"/>
        <v xml:space="preserve"> </v>
      </c>
      <c r="AE21" s="1">
        <f t="shared" si="3"/>
        <v>5</v>
      </c>
      <c r="AF21" s="1" t="str">
        <f t="shared" si="4"/>
        <v xml:space="preserve"> </v>
      </c>
      <c r="AG21" s="38">
        <f t="shared" si="18"/>
        <v>6.0954816711692414</v>
      </c>
      <c r="AH21" s="38" t="str">
        <f t="shared" si="19"/>
        <v xml:space="preserve"> </v>
      </c>
      <c r="AI21" s="1">
        <f t="shared" si="20"/>
        <v>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667</v>
      </c>
      <c r="AP21" t="s">
        <v>2175</v>
      </c>
      <c r="AQ21" s="22">
        <v>34.86889172598373</v>
      </c>
      <c r="AR21" s="21">
        <v>42.929277175908496</v>
      </c>
      <c r="AS21">
        <v>32.139812446717819</v>
      </c>
      <c r="AT21">
        <v>-34.86889172598373</v>
      </c>
      <c r="AU21">
        <v>-42.929277175908496</v>
      </c>
      <c r="AV21" t="s">
        <v>2948</v>
      </c>
    </row>
    <row r="22" spans="1:48" x14ac:dyDescent="0.25">
      <c r="A22" s="14">
        <v>2.4999999999999991E-10</v>
      </c>
      <c r="B22" t="s">
        <v>651</v>
      </c>
      <c r="C22" s="4">
        <v>19</v>
      </c>
      <c r="D22" s="4">
        <v>1</v>
      </c>
      <c r="E22" s="4">
        <v>9</v>
      </c>
      <c r="F22" s="4">
        <v>29</v>
      </c>
      <c r="G22" s="4">
        <v>47.5</v>
      </c>
      <c r="H22" s="4" t="s">
        <v>119</v>
      </c>
      <c r="I22" s="34" t="s">
        <v>119</v>
      </c>
      <c r="J22" s="35" t="s">
        <v>2161</v>
      </c>
      <c r="K22" s="35" t="s">
        <v>2161</v>
      </c>
      <c r="L22" s="35" t="s">
        <v>2161</v>
      </c>
      <c r="M22" s="35" t="s">
        <v>2161</v>
      </c>
      <c r="N22" s="4">
        <v>3.7629999999999999</v>
      </c>
      <c r="O22" s="4">
        <v>200.07974481658692</v>
      </c>
      <c r="P22" s="35" t="s">
        <v>124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 xml:space="preserve"> </v>
      </c>
      <c r="T22" s="37" t="str">
        <f t="shared" si="10"/>
        <v xml:space="preserve"> </v>
      </c>
      <c r="U22" s="37" t="str">
        <f t="shared" si="11"/>
        <v xml:space="preserve"> </v>
      </c>
      <c r="V22" s="37" t="str">
        <f t="shared" si="12"/>
        <v xml:space="preserve"> </v>
      </c>
      <c r="W22" s="37" t="str">
        <f t="shared" si="13"/>
        <v xml:space="preserve"> </v>
      </c>
      <c r="X22" s="37" t="str">
        <f t="shared" si="14"/>
        <v xml:space="preserve"> 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 t="str">
        <f t="shared" si="18"/>
        <v xml:space="preserve"> </v>
      </c>
      <c r="AH22" s="38" t="str">
        <f t="shared" si="19"/>
        <v xml:space="preserve"> </v>
      </c>
      <c r="AI22" s="1" t="str">
        <f t="shared" si="20"/>
        <v xml:space="preserve"> 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651</v>
      </c>
      <c r="AP22" t="s">
        <v>2487</v>
      </c>
      <c r="AQ22" s="22" t="e">
        <v>#VALUE!</v>
      </c>
      <c r="AR22" s="21" t="e">
        <v>#VALUE!</v>
      </c>
      <c r="AS22" t="s">
        <v>124</v>
      </c>
      <c r="AT22" t="e">
        <v>#VALUE!</v>
      </c>
      <c r="AU22" t="e">
        <v>#VALUE!</v>
      </c>
      <c r="AV22" t="s">
        <v>2949</v>
      </c>
    </row>
    <row r="23" spans="1:48" x14ac:dyDescent="0.25">
      <c r="A23" s="14">
        <v>2.5999999999999993E-10</v>
      </c>
      <c r="B23" t="s">
        <v>673</v>
      </c>
      <c r="C23" s="4">
        <v>10</v>
      </c>
      <c r="D23" s="4">
        <v>5</v>
      </c>
      <c r="E23" s="4">
        <v>13</v>
      </c>
      <c r="F23" s="4">
        <v>28</v>
      </c>
      <c r="G23" s="4">
        <v>27.299999237060547</v>
      </c>
      <c r="H23" s="4">
        <v>24.57</v>
      </c>
      <c r="I23" s="34">
        <v>25035.000536413641</v>
      </c>
      <c r="J23" s="35">
        <v>8.5759162303664915</v>
      </c>
      <c r="K23" s="35">
        <v>7.3190348525469169</v>
      </c>
      <c r="L23" s="35" t="s">
        <v>2161</v>
      </c>
      <c r="M23" s="35" t="s">
        <v>2161</v>
      </c>
      <c r="N23" s="4">
        <v>2.8650000000000002</v>
      </c>
      <c r="O23" s="4" t="s">
        <v>119</v>
      </c>
      <c r="P23" s="35">
        <v>5.4334554334554337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>
        <f t="shared" si="12"/>
        <v>-0.53143905738097952</v>
      </c>
      <c r="W23" s="37" t="str">
        <f t="shared" si="13"/>
        <v xml:space="preserve"> </v>
      </c>
      <c r="X23" s="37" t="str">
        <f t="shared" si="14"/>
        <v xml:space="preserve"> </v>
      </c>
      <c r="Y23" s="1" t="str">
        <f t="shared" si="0"/>
        <v xml:space="preserve"> </v>
      </c>
      <c r="Z23" s="1">
        <f t="shared" si="15"/>
        <v>4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5.4334554337154337</v>
      </c>
      <c r="AH23" s="38" t="str">
        <f t="shared" si="19"/>
        <v xml:space="preserve"> </v>
      </c>
      <c r="AI23" s="1">
        <f t="shared" si="20"/>
        <v>6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673</v>
      </c>
      <c r="AP23" t="s">
        <v>2400</v>
      </c>
      <c r="AQ23" s="22">
        <v>53.143905738097949</v>
      </c>
      <c r="AR23" s="21" t="e">
        <v>#VALUE!</v>
      </c>
      <c r="AS23">
        <v>11.111108005944438</v>
      </c>
      <c r="AT23">
        <v>-53.143905738097949</v>
      </c>
      <c r="AU23" t="e">
        <v>#VALUE!</v>
      </c>
      <c r="AV23" t="s">
        <v>2950</v>
      </c>
    </row>
    <row r="24" spans="1:48" x14ac:dyDescent="0.25">
      <c r="A24" s="14">
        <v>2.6999999999999995E-10</v>
      </c>
      <c r="B24" t="s">
        <v>1080</v>
      </c>
      <c r="C24" s="4">
        <v>12</v>
      </c>
      <c r="D24" s="4">
        <v>0</v>
      </c>
      <c r="E24" s="4">
        <v>6</v>
      </c>
      <c r="F24" s="4">
        <v>18</v>
      </c>
      <c r="G24" s="4">
        <v>99.5</v>
      </c>
      <c r="H24" s="4">
        <v>85.68</v>
      </c>
      <c r="I24" s="34">
        <v>21827.746671646029</v>
      </c>
      <c r="J24" s="35">
        <v>14.820965230928907</v>
      </c>
      <c r="K24" s="35">
        <v>12.639032305649803</v>
      </c>
      <c r="L24" s="35">
        <v>8.5536847686039561</v>
      </c>
      <c r="M24" s="35">
        <v>7.4893053886886491</v>
      </c>
      <c r="N24" s="4">
        <v>5.7809999999999997</v>
      </c>
      <c r="O24" s="4">
        <v>31.386363636363619</v>
      </c>
      <c r="P24" s="35">
        <v>2.6120448179271709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0.16129785274432293</v>
      </c>
      <c r="T24" s="37" t="str">
        <f t="shared" si="10"/>
        <v/>
      </c>
      <c r="U24" s="37" t="str">
        <f t="shared" si="11"/>
        <v/>
      </c>
      <c r="V24" s="37">
        <f t="shared" si="12"/>
        <v>-0.19022932913711499</v>
      </c>
      <c r="W24" s="37" t="str">
        <f t="shared" si="13"/>
        <v/>
      </c>
      <c r="X24" s="37">
        <f t="shared" si="14"/>
        <v>-0.12001132343422305</v>
      </c>
      <c r="Y24" s="1" t="str">
        <f t="shared" si="0"/>
        <v xml:space="preserve"> </v>
      </c>
      <c r="Z24" s="1">
        <f t="shared" si="15"/>
        <v>15</v>
      </c>
      <c r="AA24" s="1" t="str">
        <f t="shared" si="1"/>
        <v xml:space="preserve"> </v>
      </c>
      <c r="AB24" s="1">
        <f t="shared" si="16"/>
        <v>12</v>
      </c>
      <c r="AC24" s="1">
        <f t="shared" si="2"/>
        <v>12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 t="str">
        <f t="shared" si="18"/>
        <v xml:space="preserve"> </v>
      </c>
      <c r="AH24" s="38" t="str">
        <f t="shared" si="19"/>
        <v xml:space="preserve"> </v>
      </c>
      <c r="AI24" s="1" t="str">
        <f t="shared" si="20"/>
        <v xml:space="preserve"> 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1080</v>
      </c>
      <c r="AP24" t="s">
        <v>2398</v>
      </c>
      <c r="AQ24" s="22">
        <v>19.0229329137115</v>
      </c>
      <c r="AR24" s="21">
        <v>12.001132343422306</v>
      </c>
      <c r="AS24">
        <v>16.129785247432295</v>
      </c>
      <c r="AT24">
        <v>-19.0229329137115</v>
      </c>
      <c r="AU24">
        <v>-12.001132343422306</v>
      </c>
      <c r="AV24" t="s">
        <v>2951</v>
      </c>
    </row>
    <row r="25" spans="1:48" x14ac:dyDescent="0.25">
      <c r="A25" s="14">
        <v>2.7999999999999996E-10</v>
      </c>
      <c r="B25" t="s">
        <v>662</v>
      </c>
      <c r="C25" s="4">
        <v>21</v>
      </c>
      <c r="D25" s="4">
        <v>3</v>
      </c>
      <c r="E25" s="4">
        <v>7</v>
      </c>
      <c r="F25" s="4">
        <v>31</v>
      </c>
      <c r="G25" s="4">
        <v>740</v>
      </c>
      <c r="H25" s="4">
        <v>761.9</v>
      </c>
      <c r="I25" s="34">
        <v>113729.87076332275</v>
      </c>
      <c r="J25" s="35">
        <v>32.043571518694534</v>
      </c>
      <c r="K25" s="35">
        <v>27.360218335906918</v>
      </c>
      <c r="L25" s="35">
        <v>17.730134361677713</v>
      </c>
      <c r="M25" s="35">
        <v>15.69162342818103</v>
      </c>
      <c r="N25" s="4">
        <v>23.777000000000001</v>
      </c>
      <c r="O25" s="4">
        <v>50.678073510773125</v>
      </c>
      <c r="P25" s="35">
        <v>1.341645885286783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662</v>
      </c>
      <c r="AP25" t="s">
        <v>2590</v>
      </c>
      <c r="AQ25" s="22">
        <v>-75.075941419706155</v>
      </c>
      <c r="AR25" s="21">
        <v>-82.404634895291167</v>
      </c>
      <c r="AS25">
        <v>-2.8743929649560296</v>
      </c>
      <c r="AT25">
        <v>75.075941419706155</v>
      </c>
      <c r="AU25">
        <v>82.404634895291167</v>
      </c>
      <c r="AV25" t="s">
        <v>2952</v>
      </c>
    </row>
    <row r="26" spans="1:48" x14ac:dyDescent="0.25">
      <c r="A26" s="14">
        <v>2.8999999999999998E-10</v>
      </c>
      <c r="B26" t="s">
        <v>676</v>
      </c>
      <c r="C26" s="4">
        <v>7</v>
      </c>
      <c r="D26" s="4">
        <v>4</v>
      </c>
      <c r="E26" s="4">
        <v>11</v>
      </c>
      <c r="F26" s="4">
        <v>22</v>
      </c>
      <c r="G26" s="4">
        <v>86</v>
      </c>
      <c r="H26" s="4">
        <v>88.74</v>
      </c>
      <c r="I26" s="34">
        <v>28337.575056328344</v>
      </c>
      <c r="J26" s="35">
        <v>26.238911886457714</v>
      </c>
      <c r="K26" s="35">
        <v>24.940978077571668</v>
      </c>
      <c r="L26" s="35">
        <v>16.431251476895078</v>
      </c>
      <c r="M26" s="35">
        <v>15.620480174934951</v>
      </c>
      <c r="N26" s="4">
        <v>3.3820000000000001</v>
      </c>
      <c r="O26" s="4">
        <v>26.099925428784498</v>
      </c>
      <c r="P26" s="35">
        <v>1.7094883930583731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676</v>
      </c>
      <c r="AP26" t="s">
        <v>2355</v>
      </c>
      <c r="AQ26" s="22">
        <v>-43.361116836499725</v>
      </c>
      <c r="AR26" s="21">
        <v>-69.041946630355739</v>
      </c>
      <c r="AS26">
        <v>-3.0876718503493272</v>
      </c>
      <c r="AT26">
        <v>43.361116836499725</v>
      </c>
      <c r="AU26">
        <v>69.041946630355739</v>
      </c>
      <c r="AV26" t="s">
        <v>2953</v>
      </c>
    </row>
    <row r="27" spans="1:48" x14ac:dyDescent="0.25">
      <c r="A27" s="14">
        <v>3E-10</v>
      </c>
      <c r="B27" t="s">
        <v>660</v>
      </c>
      <c r="C27" s="4">
        <v>22</v>
      </c>
      <c r="D27" s="4">
        <v>4</v>
      </c>
      <c r="E27" s="4">
        <v>8</v>
      </c>
      <c r="F27" s="4">
        <v>34</v>
      </c>
      <c r="G27" s="4">
        <v>671</v>
      </c>
      <c r="H27" s="4">
        <v>681.2</v>
      </c>
      <c r="I27" s="34">
        <v>410545.78569743363</v>
      </c>
      <c r="J27" s="35">
        <v>39.82461268634902</v>
      </c>
      <c r="K27" s="35">
        <v>34.562890050230862</v>
      </c>
      <c r="L27" s="35">
        <v>20.771075280969136</v>
      </c>
      <c r="M27" s="35">
        <v>18.451495642868064</v>
      </c>
      <c r="N27" s="4">
        <v>17.105</v>
      </c>
      <c r="O27" s="4">
        <v>83.687714776632319</v>
      </c>
      <c r="P27" s="35">
        <v>1.0876394597768642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>
        <f t="shared" si="22"/>
        <v>83.687714776932324</v>
      </c>
      <c r="AL27" s="25" t="str">
        <f t="shared" si="23"/>
        <v xml:space="preserve"> </v>
      </c>
      <c r="AM27" s="1">
        <f t="shared" si="5"/>
        <v>4</v>
      </c>
      <c r="AN27" s="1" t="str">
        <f t="shared" si="6"/>
        <v xml:space="preserve"> </v>
      </c>
      <c r="AO27" t="s">
        <v>660</v>
      </c>
      <c r="AP27" t="s">
        <v>2590</v>
      </c>
      <c r="AQ27" s="22">
        <v>-117.58908970774375</v>
      </c>
      <c r="AR27" s="21">
        <v>-113.68932269328123</v>
      </c>
      <c r="AS27">
        <v>-1.4973576042278447</v>
      </c>
      <c r="AT27">
        <v>117.58908970774375</v>
      </c>
      <c r="AU27">
        <v>113.68932269328123</v>
      </c>
      <c r="AV27" t="s">
        <v>2954</v>
      </c>
    </row>
    <row r="28" spans="1:48" x14ac:dyDescent="0.25">
      <c r="A28" s="14">
        <v>3.1000000000000002E-10</v>
      </c>
      <c r="B28" t="s">
        <v>661</v>
      </c>
      <c r="C28" s="4">
        <v>11</v>
      </c>
      <c r="D28" s="4">
        <v>1</v>
      </c>
      <c r="E28" s="4">
        <v>7</v>
      </c>
      <c r="F28" s="4">
        <v>19</v>
      </c>
      <c r="G28" s="4">
        <v>135</v>
      </c>
      <c r="H28" s="4">
        <v>134.85</v>
      </c>
      <c r="I28" s="34">
        <v>28715.938818588933</v>
      </c>
      <c r="J28" s="35">
        <v>14.980004443457007</v>
      </c>
      <c r="K28" s="35">
        <v>12.215780414892652</v>
      </c>
      <c r="L28" s="35">
        <v>6.2674834093222707</v>
      </c>
      <c r="M28" s="35">
        <v>5.6631538715685439</v>
      </c>
      <c r="N28" s="4">
        <v>9.0020000000000007</v>
      </c>
      <c r="O28" s="4">
        <v>117.54470758820688</v>
      </c>
      <c r="P28" s="35">
        <v>3.0478309232480538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-0.18153992950519149</v>
      </c>
      <c r="W28" s="37" t="str">
        <f t="shared" si="13"/>
        <v/>
      </c>
      <c r="X28" s="37">
        <f t="shared" si="14"/>
        <v>-0.35521186716965936</v>
      </c>
      <c r="Y28" s="1" t="str">
        <f t="shared" si="0"/>
        <v xml:space="preserve"> </v>
      </c>
      <c r="Z28" s="1">
        <f t="shared" si="15"/>
        <v>16</v>
      </c>
      <c r="AA28" s="1" t="str">
        <f t="shared" si="1"/>
        <v xml:space="preserve"> </v>
      </c>
      <c r="AB28" s="1">
        <f t="shared" si="16"/>
        <v>8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3.0478309235580539</v>
      </c>
      <c r="AH28" s="38" t="str">
        <f t="shared" si="19"/>
        <v xml:space="preserve"> </v>
      </c>
      <c r="AI28" s="1">
        <f t="shared" si="20"/>
        <v>13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661</v>
      </c>
      <c r="AP28" t="s">
        <v>2200</v>
      </c>
      <c r="AQ28" s="22">
        <v>18.15399295051915</v>
      </c>
      <c r="AR28" s="21">
        <v>35.521186716965936</v>
      </c>
      <c r="AS28">
        <v>0.11123470522802492</v>
      </c>
      <c r="AT28">
        <v>-18.15399295051915</v>
      </c>
      <c r="AU28">
        <v>-35.521186716965936</v>
      </c>
      <c r="AV28" t="s">
        <v>2955</v>
      </c>
    </row>
    <row r="29" spans="1:48" x14ac:dyDescent="0.25">
      <c r="A29" s="14">
        <v>3.2000000000000003E-10</v>
      </c>
      <c r="B29" t="s">
        <v>669</v>
      </c>
      <c r="C29" s="4">
        <v>20</v>
      </c>
      <c r="D29" s="4">
        <v>0</v>
      </c>
      <c r="E29" s="4">
        <v>3</v>
      </c>
      <c r="F29" s="4">
        <v>23</v>
      </c>
      <c r="G29" s="4">
        <v>32.299999237060547</v>
      </c>
      <c r="H29" s="4">
        <v>24.405000000000001</v>
      </c>
      <c r="I29" s="34">
        <v>32135.401820018746</v>
      </c>
      <c r="J29" s="35">
        <v>3.9171352789347496</v>
      </c>
      <c r="K29" s="35">
        <v>6.3846558588947424</v>
      </c>
      <c r="L29" s="35">
        <v>2.8627528889842937</v>
      </c>
      <c r="M29" s="35">
        <v>4.2154359178116279</v>
      </c>
      <c r="N29" s="4">
        <v>7.4390000000000001</v>
      </c>
      <c r="O29" s="4" t="s">
        <v>119</v>
      </c>
      <c r="P29" s="35">
        <v>1.3315227671105265</v>
      </c>
      <c r="Q29" s="36">
        <f t="shared" si="7"/>
        <v>86.956521739450437</v>
      </c>
      <c r="R29" s="36" t="str">
        <f t="shared" si="8"/>
        <v xml:space="preserve"> </v>
      </c>
      <c r="S29" s="37">
        <f t="shared" si="9"/>
        <v>0.32349925199222063</v>
      </c>
      <c r="T29" s="37" t="str">
        <f t="shared" si="10"/>
        <v/>
      </c>
      <c r="U29" s="37" t="str">
        <f t="shared" si="11"/>
        <v/>
      </c>
      <c r="V29" s="37">
        <f t="shared" si="12"/>
        <v>-0.78598011578461402</v>
      </c>
      <c r="W29" s="37" t="str">
        <f t="shared" si="13"/>
        <v/>
      </c>
      <c r="X29" s="37">
        <f t="shared" si="14"/>
        <v>-0.7054848063423198</v>
      </c>
      <c r="Y29" s="1" t="str">
        <f t="shared" si="0"/>
        <v xml:space="preserve"> </v>
      </c>
      <c r="Z29" s="1">
        <f t="shared" si="15"/>
        <v>1</v>
      </c>
      <c r="AA29" s="1" t="str">
        <f t="shared" si="1"/>
        <v xml:space="preserve"> </v>
      </c>
      <c r="AB29" s="1">
        <f t="shared" si="16"/>
        <v>2</v>
      </c>
      <c r="AC29" s="1">
        <f t="shared" si="2"/>
        <v>2</v>
      </c>
      <c r="AD29" s="1" t="str">
        <f t="shared" si="17"/>
        <v xml:space="preserve"> </v>
      </c>
      <c r="AE29" s="1">
        <f t="shared" si="3"/>
        <v>2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669</v>
      </c>
      <c r="AP29" t="s">
        <v>2202</v>
      </c>
      <c r="AQ29" s="22">
        <v>78.598011578461396</v>
      </c>
      <c r="AR29" s="21">
        <v>70.548480634231979</v>
      </c>
      <c r="AS29">
        <v>32.349925167222061</v>
      </c>
      <c r="AT29">
        <v>-78.598011578461396</v>
      </c>
      <c r="AU29">
        <v>-70.548480634231979</v>
      </c>
      <c r="AV29" t="s">
        <v>2956</v>
      </c>
    </row>
    <row r="30" spans="1:48" x14ac:dyDescent="0.25">
      <c r="A30" s="14">
        <v>3.3000000000000005E-10</v>
      </c>
      <c r="B30" t="s">
        <v>649</v>
      </c>
      <c r="C30" s="4">
        <v>13</v>
      </c>
      <c r="D30" s="4">
        <v>6</v>
      </c>
      <c r="E30" s="4">
        <v>11</v>
      </c>
      <c r="F30" s="4">
        <v>30</v>
      </c>
      <c r="G30" s="4">
        <v>330</v>
      </c>
      <c r="H30" s="4">
        <v>387.5</v>
      </c>
      <c r="I30" s="34">
        <v>259406.32768463265</v>
      </c>
      <c r="J30" s="35" t="s">
        <v>2161</v>
      </c>
      <c r="K30" s="35" t="s">
        <v>2161</v>
      </c>
      <c r="L30" s="35">
        <v>26.867309923136752</v>
      </c>
      <c r="M30" s="35">
        <v>24.920098174425053</v>
      </c>
      <c r="N30" s="4">
        <v>8.2590000000000003</v>
      </c>
      <c r="O30" s="4">
        <v>13.136986301369872</v>
      </c>
      <c r="P30" s="35">
        <v>1.1344516129032258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649</v>
      </c>
      <c r="AP30" t="s">
        <v>2454</v>
      </c>
      <c r="AQ30" s="22" t="e">
        <v>#VALUE!</v>
      </c>
      <c r="AR30" s="21">
        <v>-176.40635751418313</v>
      </c>
      <c r="AS30">
        <v>-14.838709677419359</v>
      </c>
      <c r="AT30" t="e">
        <v>#VALUE!</v>
      </c>
      <c r="AU30">
        <v>176.40635751418313</v>
      </c>
      <c r="AV30" t="s">
        <v>2957</v>
      </c>
    </row>
    <row r="31" spans="1:48" x14ac:dyDescent="0.25">
      <c r="A31" s="14">
        <v>3.4000000000000007E-10</v>
      </c>
      <c r="B31" t="s">
        <v>668</v>
      </c>
      <c r="C31" s="4">
        <v>21</v>
      </c>
      <c r="D31" s="4">
        <v>1</v>
      </c>
      <c r="E31" s="4">
        <v>9</v>
      </c>
      <c r="F31" s="4">
        <v>31</v>
      </c>
      <c r="G31" s="4">
        <v>13</v>
      </c>
      <c r="H31" s="4">
        <v>9.9160000000000004</v>
      </c>
      <c r="I31" s="34">
        <v>31494.282042068611</v>
      </c>
      <c r="J31" s="35">
        <v>9.9160000000000004</v>
      </c>
      <c r="K31" s="35">
        <v>9.1139705882352935</v>
      </c>
      <c r="L31" s="35">
        <v>5.0612185239899512</v>
      </c>
      <c r="M31" s="35">
        <v>4.9627685235989381</v>
      </c>
      <c r="N31" s="4">
        <v>1</v>
      </c>
      <c r="O31" s="4">
        <v>-38.271604938271608</v>
      </c>
      <c r="P31" s="35">
        <v>7.2105687777329566</v>
      </c>
      <c r="Q31" s="36" t="str">
        <f t="shared" si="7"/>
        <v xml:space="preserve"> </v>
      </c>
      <c r="R31" s="36" t="str">
        <f t="shared" si="8"/>
        <v xml:space="preserve"> </v>
      </c>
      <c r="S31" s="37">
        <f t="shared" si="9"/>
        <v>0.31101250538235575</v>
      </c>
      <c r="T31" s="37" t="str">
        <f t="shared" si="10"/>
        <v/>
      </c>
      <c r="U31" s="37" t="str">
        <f t="shared" si="11"/>
        <v/>
      </c>
      <c r="V31" s="37">
        <f t="shared" si="12"/>
        <v>-0.45822111804703924</v>
      </c>
      <c r="W31" s="37" t="str">
        <f t="shared" si="13"/>
        <v/>
      </c>
      <c r="X31" s="37">
        <f t="shared" si="14"/>
        <v>-0.47931036609114863</v>
      </c>
      <c r="Y31" s="1" t="str">
        <f t="shared" si="0"/>
        <v xml:space="preserve"> </v>
      </c>
      <c r="Z31" s="1">
        <f t="shared" si="15"/>
        <v>7</v>
      </c>
      <c r="AA31" s="1" t="str">
        <f t="shared" si="1"/>
        <v xml:space="preserve"> </v>
      </c>
      <c r="AB31" s="1">
        <f t="shared" si="16"/>
        <v>4</v>
      </c>
      <c r="AC31" s="1">
        <f t="shared" si="2"/>
        <v>4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7.2105687780729566</v>
      </c>
      <c r="AH31" s="38" t="str">
        <f t="shared" si="19"/>
        <v xml:space="preserve"> </v>
      </c>
      <c r="AI31" s="1">
        <f t="shared" si="20"/>
        <v>1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668</v>
      </c>
      <c r="AP31" t="s">
        <v>2293</v>
      </c>
      <c r="AQ31" s="22">
        <v>45.822111804703923</v>
      </c>
      <c r="AR31" s="21">
        <v>47.931036609114862</v>
      </c>
      <c r="AS31">
        <v>31.10125050423558</v>
      </c>
      <c r="AT31">
        <v>-45.822111804703923</v>
      </c>
      <c r="AU31">
        <v>-47.931036609114862</v>
      </c>
      <c r="AV31" t="s">
        <v>2958</v>
      </c>
    </row>
    <row r="32" spans="1:48" x14ac:dyDescent="0.25">
      <c r="A32" s="14">
        <v>3.5000000000000008E-10</v>
      </c>
      <c r="B32" t="s">
        <v>664</v>
      </c>
      <c r="C32" s="4">
        <v>11</v>
      </c>
      <c r="D32" s="4">
        <v>1</v>
      </c>
      <c r="E32" s="4">
        <v>8</v>
      </c>
      <c r="F32" s="4">
        <v>20</v>
      </c>
      <c r="G32" s="4">
        <v>60</v>
      </c>
      <c r="H32" s="4">
        <v>54.28</v>
      </c>
      <c r="I32" s="34">
        <v>16092.745067716547</v>
      </c>
      <c r="J32" s="35">
        <v>11.966490299823633</v>
      </c>
      <c r="K32" s="35">
        <v>11.313047102959567</v>
      </c>
      <c r="L32" s="35">
        <v>7.2216213622872889</v>
      </c>
      <c r="M32" s="35">
        <v>7.0970719785448555</v>
      </c>
      <c r="N32" s="4">
        <v>4.5360000000000005</v>
      </c>
      <c r="O32" s="4">
        <v>6.2295081967213113</v>
      </c>
      <c r="P32" s="35">
        <v>3.8467207074428891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>
        <f t="shared" si="12"/>
        <v>-0.34618881247081501</v>
      </c>
      <c r="W32" s="37" t="str">
        <f t="shared" si="13"/>
        <v/>
      </c>
      <c r="X32" s="37">
        <f t="shared" si="14"/>
        <v>-0.25705176223187809</v>
      </c>
      <c r="Y32" s="1" t="str">
        <f t="shared" si="0"/>
        <v xml:space="preserve"> </v>
      </c>
      <c r="Z32" s="1">
        <f t="shared" si="15"/>
        <v>10</v>
      </c>
      <c r="AA32" s="1" t="str">
        <f t="shared" si="1"/>
        <v xml:space="preserve"> </v>
      </c>
      <c r="AB32" s="1">
        <f t="shared" si="16"/>
        <v>11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3.8467207077928891</v>
      </c>
      <c r="AH32" s="38" t="str">
        <f t="shared" si="19"/>
        <v xml:space="preserve"> </v>
      </c>
      <c r="AI32" s="1">
        <f t="shared" si="20"/>
        <v>8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664</v>
      </c>
      <c r="AP32" t="s">
        <v>2623</v>
      </c>
      <c r="AQ32" s="22">
        <v>34.618881247081504</v>
      </c>
      <c r="AR32" s="21">
        <v>25.705176223187809</v>
      </c>
      <c r="AS32">
        <v>10.537951363301401</v>
      </c>
      <c r="AT32">
        <v>-34.618881247081504</v>
      </c>
      <c r="AU32">
        <v>-25.705176223187809</v>
      </c>
      <c r="AV32" t="s">
        <v>2959</v>
      </c>
    </row>
    <row r="33" spans="1:48" x14ac:dyDescent="0.25">
      <c r="A33" s="14">
        <v>3.600000000000001E-10</v>
      </c>
      <c r="B33" t="s">
        <v>679</v>
      </c>
      <c r="C33" s="4">
        <v>13</v>
      </c>
      <c r="D33" s="4">
        <v>2</v>
      </c>
      <c r="E33" s="4">
        <v>12</v>
      </c>
      <c r="F33" s="4">
        <v>27</v>
      </c>
      <c r="G33" s="4">
        <v>184.5</v>
      </c>
      <c r="H33" s="4">
        <v>179.95</v>
      </c>
      <c r="I33" s="34">
        <v>56266.874970136501</v>
      </c>
      <c r="J33" s="35">
        <v>31.72602256699577</v>
      </c>
      <c r="K33" s="35">
        <v>27.389649923896496</v>
      </c>
      <c r="L33" s="35">
        <v>21.101961284428118</v>
      </c>
      <c r="M33" s="35">
        <v>18.899635861504628</v>
      </c>
      <c r="N33" s="4">
        <v>5.6719999999999997</v>
      </c>
      <c r="O33" s="4">
        <v>4.0733944954128356</v>
      </c>
      <c r="P33" s="35">
        <v>1.5570991942206169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679</v>
      </c>
      <c r="AP33" t="s">
        <v>2409</v>
      </c>
      <c r="AQ33" s="22">
        <v>-73.340954368307479</v>
      </c>
      <c r="AR33" s="21">
        <v>-117.09342214462835</v>
      </c>
      <c r="AS33">
        <v>2.5284801333703921</v>
      </c>
      <c r="AT33">
        <v>73.340954368307479</v>
      </c>
      <c r="AU33">
        <v>117.09342214462835</v>
      </c>
      <c r="AV33" t="s">
        <v>2960</v>
      </c>
    </row>
    <row r="34" spans="1:48" x14ac:dyDescent="0.25">
      <c r="A34" s="14">
        <v>3.7000000000000012E-10</v>
      </c>
      <c r="B34" t="s">
        <v>849</v>
      </c>
      <c r="C34" s="4">
        <v>6</v>
      </c>
      <c r="D34" s="4">
        <v>3</v>
      </c>
      <c r="E34" s="4">
        <v>11</v>
      </c>
      <c r="F34" s="4">
        <v>20</v>
      </c>
      <c r="G34" s="4">
        <v>1050</v>
      </c>
      <c r="H34" s="4">
        <v>1223</v>
      </c>
      <c r="I34" s="34">
        <v>154158.99721427893</v>
      </c>
      <c r="J34" s="35" t="s">
        <v>2161</v>
      </c>
      <c r="K34" s="35" t="s">
        <v>2161</v>
      </c>
      <c r="L34" s="35">
        <v>37.939618586368759</v>
      </c>
      <c r="M34" s="35">
        <v>33.568551546755458</v>
      </c>
      <c r="N34" s="4">
        <v>18.237000000000002</v>
      </c>
      <c r="O34" s="4">
        <v>40.544081381011104</v>
      </c>
      <c r="P34" s="35">
        <v>0.46230580539656579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 xml:space="preserve"> </v>
      </c>
      <c r="V34" s="37" t="str">
        <f t="shared" si="12"/>
        <v xml:space="preserve"> </v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849</v>
      </c>
      <c r="AP34" t="s">
        <v>2590</v>
      </c>
      <c r="AQ34" s="22" t="e">
        <v>#VALUE!</v>
      </c>
      <c r="AR34" s="21">
        <v>-290.31640342619249</v>
      </c>
      <c r="AS34">
        <v>-14.145543744889611</v>
      </c>
      <c r="AT34" t="e">
        <v>#VALUE!</v>
      </c>
      <c r="AU34">
        <v>290.31640342619249</v>
      </c>
      <c r="AV34" t="s">
        <v>2961</v>
      </c>
    </row>
    <row r="35" spans="1:48" x14ac:dyDescent="0.25">
      <c r="A35" s="14">
        <v>3.8000000000000014E-10</v>
      </c>
      <c r="B35" t="s">
        <v>665</v>
      </c>
      <c r="C35" s="4">
        <v>8</v>
      </c>
      <c r="D35" s="4">
        <v>4</v>
      </c>
      <c r="E35" s="4">
        <v>12</v>
      </c>
      <c r="F35" s="4">
        <v>24</v>
      </c>
      <c r="G35" s="4">
        <v>40</v>
      </c>
      <c r="H35" s="4">
        <v>35.055</v>
      </c>
      <c r="I35" s="34">
        <v>12377.654050399326</v>
      </c>
      <c r="J35" s="35">
        <v>18.097573567372223</v>
      </c>
      <c r="K35" s="35">
        <v>5.5864541832669321</v>
      </c>
      <c r="L35" s="35">
        <v>2.3604549930117926</v>
      </c>
      <c r="M35" s="35">
        <v>1.9974813327579493</v>
      </c>
      <c r="N35" s="4">
        <v>1.9370000000000001</v>
      </c>
      <c r="O35" s="4" t="s">
        <v>119</v>
      </c>
      <c r="P35" s="35">
        <v>7.702182284980745E-2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>
        <f t="shared" si="14"/>
        <v>-0.75716036753917659</v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1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665</v>
      </c>
      <c r="AP35" t="s">
        <v>2226</v>
      </c>
      <c r="AQ35" s="22">
        <v>1.120581147717048</v>
      </c>
      <c r="AR35" s="21">
        <v>75.716036753917663</v>
      </c>
      <c r="AS35">
        <v>14.106404221936963</v>
      </c>
      <c r="AT35">
        <v>-1.120581147717048</v>
      </c>
      <c r="AU35">
        <v>-75.716036753917663</v>
      </c>
      <c r="AV35" t="s">
        <v>2962</v>
      </c>
    </row>
    <row r="36" spans="1:48" x14ac:dyDescent="0.25">
      <c r="A36" s="14">
        <v>3.9000000000000015E-10</v>
      </c>
      <c r="B36" t="s">
        <v>666</v>
      </c>
      <c r="C36" s="4">
        <v>10</v>
      </c>
      <c r="D36" s="4">
        <v>2</v>
      </c>
      <c r="E36" s="4">
        <v>11</v>
      </c>
      <c r="F36" s="4">
        <v>23</v>
      </c>
      <c r="G36" s="4">
        <v>128.5</v>
      </c>
      <c r="H36" s="4">
        <v>126.54</v>
      </c>
      <c r="I36" s="34">
        <v>64550.951253492283</v>
      </c>
      <c r="J36" s="35" t="s">
        <v>2161</v>
      </c>
      <c r="K36" s="35">
        <v>28.145017793594306</v>
      </c>
      <c r="L36" s="35">
        <v>18.448402202877496</v>
      </c>
      <c r="M36" s="35">
        <v>14.500379325048089</v>
      </c>
      <c r="N36" s="4">
        <v>2.9410000000000003</v>
      </c>
      <c r="O36" s="4">
        <v>39.582344565733266</v>
      </c>
      <c r="P36" s="35">
        <v>0.86454875928560138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si="29"/>
        <v xml:space="preserve"> 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666</v>
      </c>
      <c r="AP36" t="s">
        <v>2398</v>
      </c>
      <c r="AQ36" s="22" t="e">
        <v>#VALUE!</v>
      </c>
      <c r="AR36" s="21">
        <v>-89.794053421879156</v>
      </c>
      <c r="AS36">
        <v>1.5489173383910204</v>
      </c>
      <c r="AT36" t="e">
        <v>#VALUE!</v>
      </c>
      <c r="AU36">
        <v>89.794053421879156</v>
      </c>
      <c r="AV36" t="s">
        <v>2963</v>
      </c>
    </row>
    <row r="37" spans="1:48" x14ac:dyDescent="0.25">
      <c r="A37" s="14">
        <v>4.0000000000000017E-10</v>
      </c>
      <c r="B37" t="s">
        <v>672</v>
      </c>
      <c r="C37" s="4">
        <v>21</v>
      </c>
      <c r="D37" s="4">
        <v>1</v>
      </c>
      <c r="E37" s="4">
        <v>8</v>
      </c>
      <c r="F37" s="4">
        <v>30</v>
      </c>
      <c r="G37" s="4">
        <v>102</v>
      </c>
      <c r="H37" s="4">
        <v>87.73</v>
      </c>
      <c r="I37" s="34">
        <v>132066.82836512098</v>
      </c>
      <c r="J37" s="35">
        <v>14.095437017994859</v>
      </c>
      <c r="K37" s="35">
        <v>12.603074270938084</v>
      </c>
      <c r="L37" s="35">
        <v>10.054813966057505</v>
      </c>
      <c r="M37" s="35">
        <v>9.1989154828106248</v>
      </c>
      <c r="N37" s="4">
        <v>6.2240000000000002</v>
      </c>
      <c r="O37" s="4">
        <v>6.2116040955631373</v>
      </c>
      <c r="P37" s="35">
        <v>3.7341844294996012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0.16265815610500398</v>
      </c>
      <c r="T37" s="37" t="str">
        <f t="shared" si="10"/>
        <v/>
      </c>
      <c r="U37" s="37" t="str">
        <f t="shared" si="11"/>
        <v/>
      </c>
      <c r="V37" s="37">
        <f t="shared" si="12"/>
        <v>-0.22986989630419219</v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>
        <f t="shared" si="15"/>
        <v>14</v>
      </c>
      <c r="AA37" s="1" t="str">
        <f t="shared" si="25"/>
        <v xml:space="preserve"> </v>
      </c>
      <c r="AB37" s="1" t="str">
        <f t="shared" si="16"/>
        <v xml:space="preserve"> </v>
      </c>
      <c r="AC37" s="1">
        <f t="shared" si="26"/>
        <v>11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3.7341844298996012</v>
      </c>
      <c r="AH37" s="38" t="str">
        <f t="shared" si="19"/>
        <v xml:space="preserve"> </v>
      </c>
      <c r="AI37" s="1">
        <f t="shared" si="29"/>
        <v>10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672</v>
      </c>
      <c r="AP37" t="s">
        <v>2322</v>
      </c>
      <c r="AQ37" s="22">
        <v>22.98698963041922</v>
      </c>
      <c r="AR37" s="21">
        <v>-3.442231909022464</v>
      </c>
      <c r="AS37">
        <v>16.265815570500397</v>
      </c>
      <c r="AT37">
        <v>-22.98698963041922</v>
      </c>
      <c r="AU37">
        <v>3.442231909022464</v>
      </c>
      <c r="AV37" t="s">
        <v>2964</v>
      </c>
    </row>
    <row r="38" spans="1:48" x14ac:dyDescent="0.25">
      <c r="A38" s="14">
        <v>4.1000000000000019E-10</v>
      </c>
      <c r="B38" t="s">
        <v>658</v>
      </c>
      <c r="C38" s="4">
        <v>18</v>
      </c>
      <c r="D38" s="4">
        <v>1</v>
      </c>
      <c r="E38" s="4">
        <v>7</v>
      </c>
      <c r="F38" s="4">
        <v>26</v>
      </c>
      <c r="G38" s="4">
        <v>64</v>
      </c>
      <c r="H38" s="4">
        <v>56.77</v>
      </c>
      <c r="I38" s="34">
        <v>36098.595245192148</v>
      </c>
      <c r="J38" s="35">
        <v>13.49738468854018</v>
      </c>
      <c r="K38" s="35">
        <v>12.335940895262929</v>
      </c>
      <c r="L38" s="35">
        <v>6.7109296561970551</v>
      </c>
      <c r="M38" s="35">
        <v>6.4145742613314649</v>
      </c>
      <c r="N38" s="4">
        <v>4.2060000000000004</v>
      </c>
      <c r="O38" s="4">
        <v>53.503649635036496</v>
      </c>
      <c r="P38" s="35">
        <v>2.6528095825259816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>
        <f t="shared" si="12"/>
        <v>-0.26254558432368802</v>
      </c>
      <c r="W38" s="37" t="str">
        <f t="shared" si="13"/>
        <v/>
      </c>
      <c r="X38" s="37">
        <f t="shared" si="14"/>
        <v>-0.30959086447059792</v>
      </c>
      <c r="Y38" s="1" t="str">
        <f t="shared" si="24"/>
        <v xml:space="preserve"> </v>
      </c>
      <c r="Z38" s="1">
        <f t="shared" si="15"/>
        <v>13</v>
      </c>
      <c r="AA38" s="1" t="str">
        <f t="shared" si="25"/>
        <v xml:space="preserve"> </v>
      </c>
      <c r="AB38" s="1">
        <f t="shared" si="16"/>
        <v>9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658</v>
      </c>
      <c r="AP38" t="s">
        <v>2287</v>
      </c>
      <c r="AQ38" s="22">
        <v>26.254558432368803</v>
      </c>
      <c r="AR38" s="21">
        <v>30.959086447059793</v>
      </c>
      <c r="AS38">
        <v>12.735599788620755</v>
      </c>
      <c r="AT38">
        <v>-26.254558432368803</v>
      </c>
      <c r="AU38">
        <v>-30.959086447059793</v>
      </c>
      <c r="AV38" t="s">
        <v>2965</v>
      </c>
    </row>
    <row r="39" spans="1:48" x14ac:dyDescent="0.25">
      <c r="A39" s="14">
        <v>4.200000000000002E-10</v>
      </c>
      <c r="B39" t="s">
        <v>680</v>
      </c>
      <c r="C39" s="4">
        <v>14</v>
      </c>
      <c r="D39" s="4">
        <v>1</v>
      </c>
      <c r="E39" s="4">
        <v>7</v>
      </c>
      <c r="F39" s="4">
        <v>22</v>
      </c>
      <c r="G39" s="4">
        <v>39</v>
      </c>
      <c r="H39" s="4">
        <v>30.535</v>
      </c>
      <c r="I39" s="34">
        <v>33222.685901015771</v>
      </c>
      <c r="J39" s="35">
        <v>21.308468249104028</v>
      </c>
      <c r="K39" s="35">
        <v>18.764173532793102</v>
      </c>
      <c r="L39" s="35">
        <v>10.764046854259885</v>
      </c>
      <c r="M39" s="35">
        <v>9.62252340598139</v>
      </c>
      <c r="N39" s="4">
        <v>1.7110000000000001</v>
      </c>
      <c r="O39" s="4">
        <v>38.65478119935171</v>
      </c>
      <c r="P39" s="35">
        <v>0.66102030664921496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0.27722285943424602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5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680</v>
      </c>
      <c r="AP39" t="s">
        <v>2330</v>
      </c>
      <c r="AQ39" s="22">
        <v>-16.422731990013538</v>
      </c>
      <c r="AR39" s="21">
        <v>-10.73870036150668</v>
      </c>
      <c r="AS39">
        <v>27.722285901424605</v>
      </c>
      <c r="AT39">
        <v>16.422731990013538</v>
      </c>
      <c r="AU39">
        <v>10.73870036150668</v>
      </c>
      <c r="AV39" t="s">
        <v>2966</v>
      </c>
    </row>
    <row r="40" spans="1:48" x14ac:dyDescent="0.25">
      <c r="A40" s="14">
        <v>4.3000000000000022E-10</v>
      </c>
      <c r="B40" t="s">
        <v>674</v>
      </c>
      <c r="C40" s="4">
        <v>16</v>
      </c>
      <c r="D40" s="4">
        <v>2</v>
      </c>
      <c r="E40" s="4">
        <v>9</v>
      </c>
      <c r="F40" s="4">
        <v>27</v>
      </c>
      <c r="G40" s="4">
        <v>147</v>
      </c>
      <c r="H40" s="4">
        <v>135.5</v>
      </c>
      <c r="I40" s="34">
        <v>91744.318229797733</v>
      </c>
      <c r="J40" s="35">
        <v>24.876078575362584</v>
      </c>
      <c r="K40" s="35">
        <v>22.356046856954297</v>
      </c>
      <c r="L40" s="35">
        <v>15.805506464321123</v>
      </c>
      <c r="M40" s="35">
        <v>14.514139676465472</v>
      </c>
      <c r="N40" s="4">
        <v>5.4470000000000001</v>
      </c>
      <c r="O40" s="4">
        <v>19.740602330182451</v>
      </c>
      <c r="P40" s="35">
        <v>2.0081180811808119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674</v>
      </c>
      <c r="AP40" t="s">
        <v>2967</v>
      </c>
      <c r="AQ40" s="22">
        <v>-35.915026602802946</v>
      </c>
      <c r="AR40" s="21">
        <v>-62.604387375147638</v>
      </c>
      <c r="AS40">
        <v>8.4870848708487046</v>
      </c>
      <c r="AT40">
        <v>35.915026602802946</v>
      </c>
      <c r="AU40">
        <v>62.604387375147638</v>
      </c>
      <c r="AV40" t="s">
        <v>2968</v>
      </c>
    </row>
    <row r="41" spans="1:48" x14ac:dyDescent="0.25">
      <c r="A41" s="14">
        <v>4.4000000000000024E-10</v>
      </c>
      <c r="B41" t="s">
        <v>1185</v>
      </c>
      <c r="C41" s="4">
        <v>17</v>
      </c>
      <c r="D41" s="4">
        <v>0</v>
      </c>
      <c r="E41" s="4">
        <v>1</v>
      </c>
      <c r="F41" s="4">
        <v>18</v>
      </c>
      <c r="G41" s="4">
        <v>370</v>
      </c>
      <c r="H41" s="4">
        <v>331.3</v>
      </c>
      <c r="I41" s="34">
        <v>23234.961128453589</v>
      </c>
      <c r="J41" s="35">
        <v>31.426674255359515</v>
      </c>
      <c r="K41" s="35">
        <v>28.289642216719322</v>
      </c>
      <c r="L41" s="35">
        <v>15.729417934307461</v>
      </c>
      <c r="M41" s="35">
        <v>14.396557279236276</v>
      </c>
      <c r="N41" s="4">
        <v>10.542</v>
      </c>
      <c r="O41" s="4">
        <v>47.378722214455458</v>
      </c>
      <c r="P41" s="35">
        <v>0.87745246000603672</v>
      </c>
      <c r="Q41" s="36">
        <f t="shared" si="7"/>
        <v>94.444444444884439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>
        <f t="shared" si="27"/>
        <v>1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1185</v>
      </c>
      <c r="AP41" t="s">
        <v>2189</v>
      </c>
      <c r="AQ41" s="22">
        <v>-71.70540985849712</v>
      </c>
      <c r="AR41" s="21">
        <v>-61.82160139881239</v>
      </c>
      <c r="AS41">
        <v>11.681255659523092</v>
      </c>
      <c r="AT41">
        <v>71.70540985849712</v>
      </c>
      <c r="AU41">
        <v>61.82160139881239</v>
      </c>
      <c r="AV41" t="s">
        <v>2969</v>
      </c>
    </row>
    <row r="42" spans="1:48" x14ac:dyDescent="0.25">
      <c r="A42" s="14">
        <v>4.5000000000000026E-10</v>
      </c>
      <c r="B42" t="s">
        <v>663</v>
      </c>
      <c r="C42" s="4">
        <v>5</v>
      </c>
      <c r="D42" s="4">
        <v>4</v>
      </c>
      <c r="E42" s="4">
        <v>1</v>
      </c>
      <c r="F42" s="4">
        <v>10</v>
      </c>
      <c r="G42" s="4">
        <v>18</v>
      </c>
      <c r="H42" s="4" t="s">
        <v>119</v>
      </c>
      <c r="I42" s="34" t="s">
        <v>119</v>
      </c>
      <c r="J42" s="35" t="s">
        <v>2161</v>
      </c>
      <c r="K42" s="35" t="s">
        <v>2161</v>
      </c>
      <c r="L42" s="35" t="s">
        <v>2161</v>
      </c>
      <c r="M42" s="35" t="s">
        <v>2161</v>
      </c>
      <c r="N42" s="4">
        <v>3.3980000000000001</v>
      </c>
      <c r="O42" s="4">
        <v>185.54621848739498</v>
      </c>
      <c r="P42" s="35" t="s">
        <v>124</v>
      </c>
      <c r="Q42" s="36" t="str">
        <f t="shared" si="7"/>
        <v/>
      </c>
      <c r="R42" s="36">
        <f t="shared" si="8"/>
        <v>40.000000000450001</v>
      </c>
      <c r="S42" s="37" t="str">
        <f t="shared" si="9"/>
        <v xml:space="preserve"> </v>
      </c>
      <c r="T42" s="37" t="str">
        <f t="shared" si="10"/>
        <v xml:space="preserve"> </v>
      </c>
      <c r="U42" s="37" t="str">
        <f t="shared" si="11"/>
        <v xml:space="preserve"> </v>
      </c>
      <c r="V42" s="37" t="str">
        <f t="shared" si="12"/>
        <v xml:space="preserve"> </v>
      </c>
      <c r="W42" s="37" t="str">
        <f t="shared" si="13"/>
        <v xml:space="preserve"> </v>
      </c>
      <c r="X42" s="37" t="str">
        <f t="shared" si="14"/>
        <v xml:space="preserve"> 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>
        <f t="shared" si="28"/>
        <v>2</v>
      </c>
      <c r="AG42" s="38" t="str">
        <f t="shared" si="18"/>
        <v xml:space="preserve"> </v>
      </c>
      <c r="AH42" s="38" t="str">
        <f t="shared" si="19"/>
        <v xml:space="preserve"> </v>
      </c>
      <c r="AI42" s="1" t="str">
        <f t="shared" si="29"/>
        <v xml:space="preserve"> 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663</v>
      </c>
      <c r="AP42" t="s">
        <v>2226</v>
      </c>
      <c r="AQ42" s="22" t="e">
        <v>#VALUE!</v>
      </c>
      <c r="AR42" s="21" t="e">
        <v>#VALUE!</v>
      </c>
      <c r="AS42" t="s">
        <v>124</v>
      </c>
      <c r="AT42" t="e">
        <v>#VALUE!</v>
      </c>
      <c r="AU42" t="e">
        <v>#VALUE!</v>
      </c>
      <c r="AV42" t="s">
        <v>2970</v>
      </c>
    </row>
    <row r="43" spans="1:48" x14ac:dyDescent="0.25">
      <c r="A43" s="14">
        <v>4.6000000000000027E-10</v>
      </c>
      <c r="B43" t="s">
        <v>850</v>
      </c>
      <c r="C43" s="4">
        <v>3</v>
      </c>
      <c r="D43" s="4">
        <v>12</v>
      </c>
      <c r="E43" s="4">
        <v>7</v>
      </c>
      <c r="F43" s="4">
        <v>22</v>
      </c>
      <c r="G43" s="4">
        <v>55</v>
      </c>
      <c r="H43" s="4">
        <v>80.209999999999994</v>
      </c>
      <c r="I43" s="34">
        <v>13266.197177560891</v>
      </c>
      <c r="J43" s="35">
        <v>10.792518837459633</v>
      </c>
      <c r="K43" s="35">
        <v>9.3779960247866221</v>
      </c>
      <c r="L43" s="35">
        <v>26.6624822762784</v>
      </c>
      <c r="M43" s="35">
        <v>23.174287342287339</v>
      </c>
      <c r="N43" s="4">
        <v>7.4320000000000004</v>
      </c>
      <c r="O43" s="4">
        <v>2.0879120879120898</v>
      </c>
      <c r="P43" s="35" t="s">
        <v>124</v>
      </c>
      <c r="Q43" s="36" t="str">
        <f t="shared" si="7"/>
        <v/>
      </c>
      <c r="R43" s="36">
        <f t="shared" si="8"/>
        <v>54.545454545914545</v>
      </c>
      <c r="S43" s="37" t="str">
        <f t="shared" si="9"/>
        <v/>
      </c>
      <c r="T43" s="37">
        <f t="shared" si="10"/>
        <v>-0.31429996213817973</v>
      </c>
      <c r="U43" s="37" t="str">
        <f t="shared" si="11"/>
        <v/>
      </c>
      <c r="V43" s="37">
        <f t="shared" si="12"/>
        <v>-0.41033090064389388</v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>
        <f t="shared" si="15"/>
        <v>8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>
        <f t="shared" si="17"/>
        <v>1</v>
      </c>
      <c r="AE43" s="1" t="str">
        <f t="shared" si="27"/>
        <v xml:space="preserve"> </v>
      </c>
      <c r="AF43" s="1">
        <f t="shared" si="28"/>
        <v>1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850</v>
      </c>
      <c r="AP43" t="s">
        <v>2300</v>
      </c>
      <c r="AQ43" s="22">
        <v>41.033090064389391</v>
      </c>
      <c r="AR43" s="21">
        <v>-174.29912519549222</v>
      </c>
      <c r="AS43">
        <v>-31.429996259817973</v>
      </c>
      <c r="AT43">
        <v>-41.033090064389391</v>
      </c>
      <c r="AU43">
        <v>174.29912519549222</v>
      </c>
      <c r="AV43" t="s">
        <v>2971</v>
      </c>
    </row>
    <row r="44" spans="1:48" x14ac:dyDescent="0.25">
      <c r="A44" s="14">
        <v>4.7000000000000024E-10</v>
      </c>
      <c r="B44" t="s">
        <v>671</v>
      </c>
      <c r="C44" s="4">
        <v>7</v>
      </c>
      <c r="D44" s="4">
        <v>1</v>
      </c>
      <c r="E44" s="4">
        <v>2</v>
      </c>
      <c r="F44" s="4">
        <v>10</v>
      </c>
      <c r="G44" s="4">
        <v>30</v>
      </c>
      <c r="H44" s="4">
        <v>25.29</v>
      </c>
      <c r="I44" s="34">
        <v>17501.24427027407</v>
      </c>
      <c r="J44" s="35">
        <v>18.816964285714285</v>
      </c>
      <c r="K44" s="35">
        <v>15.620753551575046</v>
      </c>
      <c r="L44" s="35">
        <v>7.1256200873829947</v>
      </c>
      <c r="M44" s="35">
        <v>6.745359179825595</v>
      </c>
      <c r="N44" s="4">
        <v>1.3440000000000001</v>
      </c>
      <c r="O44" s="4">
        <v>86.666666666666686</v>
      </c>
      <c r="P44" s="35">
        <v>3.8315539739027282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0.18623962087332144</v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>
        <f t="shared" si="14"/>
        <v>-0.2669282116378392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>
        <f t="shared" si="16"/>
        <v>10</v>
      </c>
      <c r="AC44" s="1">
        <f t="shared" si="26"/>
        <v>9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3.8315539743727283</v>
      </c>
      <c r="AH44" s="38" t="str">
        <f t="shared" si="19"/>
        <v xml:space="preserve"> </v>
      </c>
      <c r="AI44" s="1">
        <f t="shared" si="29"/>
        <v>9</v>
      </c>
      <c r="AJ44" s="1" t="str">
        <f t="shared" si="30"/>
        <v xml:space="preserve"> </v>
      </c>
      <c r="AK44" s="25">
        <f t="shared" si="22"/>
        <v>86.666666667136681</v>
      </c>
      <c r="AL44" s="25" t="str">
        <f t="shared" si="23"/>
        <v xml:space="preserve"> </v>
      </c>
      <c r="AM44" s="1">
        <f t="shared" si="31"/>
        <v>3</v>
      </c>
      <c r="AN44" s="1" t="str">
        <f t="shared" si="32"/>
        <v xml:space="preserve"> </v>
      </c>
      <c r="AO44" t="s">
        <v>671</v>
      </c>
      <c r="AP44" t="s">
        <v>2393</v>
      </c>
      <c r="AQ44" s="22">
        <v>-2.809942239442087</v>
      </c>
      <c r="AR44" s="21">
        <v>26.692821163783918</v>
      </c>
      <c r="AS44">
        <v>18.623962040332142</v>
      </c>
      <c r="AT44">
        <v>2.809942239442087</v>
      </c>
      <c r="AU44">
        <v>-26.692821163783918</v>
      </c>
      <c r="AV44" t="s">
        <v>2972</v>
      </c>
    </row>
    <row r="45" spans="1:48" x14ac:dyDescent="0.25">
      <c r="A45" s="14">
        <v>4.800000000000002E-10</v>
      </c>
      <c r="B45" t="s">
        <v>659</v>
      </c>
      <c r="C45" s="4">
        <v>16</v>
      </c>
      <c r="D45" s="4">
        <v>0</v>
      </c>
      <c r="E45" s="4">
        <v>7</v>
      </c>
      <c r="F45" s="4">
        <v>23</v>
      </c>
      <c r="G45" s="4">
        <v>33.25</v>
      </c>
      <c r="H45" s="4">
        <v>28.92</v>
      </c>
      <c r="I45" s="34">
        <v>39680.202470914024</v>
      </c>
      <c r="J45" s="35">
        <v>22.576112412177988</v>
      </c>
      <c r="K45" s="35">
        <v>19.686861810755616</v>
      </c>
      <c r="L45" s="35">
        <v>14.835135386831041</v>
      </c>
      <c r="M45" s="35">
        <v>13.45780276147374</v>
      </c>
      <c r="N45" s="4">
        <v>1.2809999999999999</v>
      </c>
      <c r="O45" s="4">
        <v>19.719626168224284</v>
      </c>
      <c r="P45" s="35">
        <v>2.1922544951590592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659</v>
      </c>
      <c r="AP45" t="s">
        <v>2973</v>
      </c>
      <c r="AQ45" s="22">
        <v>-23.348738821239913</v>
      </c>
      <c r="AR45" s="21">
        <v>-52.621373231436429</v>
      </c>
      <c r="AS45">
        <v>14.972337482710918</v>
      </c>
      <c r="AT45">
        <v>23.348738821239913</v>
      </c>
      <c r="AU45">
        <v>52.621373231436429</v>
      </c>
      <c r="AV45" t="s">
        <v>2974</v>
      </c>
    </row>
    <row r="46" spans="1:48" x14ac:dyDescent="0.25">
      <c r="A46" s="14">
        <v>4.9000000000000017E-10</v>
      </c>
      <c r="B46" t="s">
        <v>1186</v>
      </c>
      <c r="C46" s="4">
        <v>20</v>
      </c>
      <c r="D46" s="4">
        <v>1</v>
      </c>
      <c r="E46" s="4">
        <v>3</v>
      </c>
      <c r="F46" s="4">
        <v>24</v>
      </c>
      <c r="G46" s="4">
        <v>90</v>
      </c>
      <c r="H46" s="4">
        <v>79.34</v>
      </c>
      <c r="I46" s="34">
        <v>26486.13680027911</v>
      </c>
      <c r="J46" s="35">
        <v>32.278275020341738</v>
      </c>
      <c r="K46" s="35">
        <v>27.078498293515359</v>
      </c>
      <c r="L46" s="35">
        <v>20.408371180707409</v>
      </c>
      <c r="M46" s="35">
        <v>17.764430989496219</v>
      </c>
      <c r="N46" s="4">
        <v>2.4580000000000002</v>
      </c>
      <c r="O46" s="4">
        <v>90.395042602633652</v>
      </c>
      <c r="P46" s="35">
        <v>5.4197126291908253E-2</v>
      </c>
      <c r="Q46" s="36">
        <f t="shared" si="7"/>
        <v>83.333333333823333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4</v>
      </c>
      <c r="AF46" s="1" t="str">
        <f t="shared" si="28"/>
        <v xml:space="preserve"> </v>
      </c>
      <c r="AG46" s="38" t="str">
        <f t="shared" si="18"/>
        <v xml:space="preserve"> </v>
      </c>
      <c r="AH46" s="38" t="str">
        <f t="shared" si="19"/>
        <v xml:space="preserve"> </v>
      </c>
      <c r="AI46" s="1" t="str">
        <f t="shared" si="29"/>
        <v xml:space="preserve"> </v>
      </c>
      <c r="AJ46" s="1" t="str">
        <f t="shared" si="30"/>
        <v xml:space="preserve"> </v>
      </c>
      <c r="AK46" s="25">
        <f t="shared" si="22"/>
        <v>90.395042603123656</v>
      </c>
      <c r="AL46" s="25" t="str">
        <f t="shared" si="23"/>
        <v xml:space="preserve"> </v>
      </c>
      <c r="AM46" s="1">
        <f t="shared" si="31"/>
        <v>2</v>
      </c>
      <c r="AN46" s="1" t="str">
        <f t="shared" si="32"/>
        <v xml:space="preserve"> </v>
      </c>
      <c r="AO46" t="s">
        <v>1186</v>
      </c>
      <c r="AP46" t="s">
        <v>2334</v>
      </c>
      <c r="AQ46" s="22">
        <v>-76.35828713080808</v>
      </c>
      <c r="AR46" s="21">
        <v>-109.9578840231794</v>
      </c>
      <c r="AS46">
        <v>13.435845727249806</v>
      </c>
      <c r="AT46">
        <v>76.35828713080808</v>
      </c>
      <c r="AU46">
        <v>109.9578840231794</v>
      </c>
      <c r="AV46" t="s">
        <v>2975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801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44370.014867129627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801</v>
      </c>
      <c r="C6" s="31"/>
      <c r="D6" s="31"/>
      <c r="E6" s="31"/>
      <c r="F6" s="31"/>
      <c r="G6" s="32"/>
      <c r="H6" s="32"/>
      <c r="I6" s="33"/>
      <c r="J6" s="32">
        <v>13.798961269603184</v>
      </c>
      <c r="K6" s="32">
        <v>12.697291467237493</v>
      </c>
      <c r="L6" s="32">
        <v>8.2025646100526846</v>
      </c>
      <c r="M6" s="32">
        <v>7.8861052665835478</v>
      </c>
      <c r="N6" s="32"/>
      <c r="O6" s="32"/>
      <c r="P6" s="32">
        <v>3.8195705552585113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707</v>
      </c>
      <c r="C7" s="4">
        <v>14</v>
      </c>
      <c r="D7" s="4">
        <v>3</v>
      </c>
      <c r="E7" s="4">
        <v>8</v>
      </c>
      <c r="F7" s="4">
        <v>25</v>
      </c>
      <c r="G7" s="4">
        <v>3625.5634765625</v>
      </c>
      <c r="H7" s="4">
        <v>2792</v>
      </c>
      <c r="I7" s="34">
        <v>48724.342970598911</v>
      </c>
      <c r="J7" s="35">
        <v>5.965388118847387</v>
      </c>
      <c r="K7" s="35">
        <v>7.4969177090210621</v>
      </c>
      <c r="L7" s="35">
        <v>3.1723328788591396</v>
      </c>
      <c r="M7" s="35">
        <v>3.9274497248965909</v>
      </c>
      <c r="N7" s="4">
        <v>6.53</v>
      </c>
      <c r="O7" s="4">
        <v>160.99120703437251</v>
      </c>
      <c r="P7" s="35">
        <v>7.2008038254556146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0.29855425388313028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-0.56769295874551484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-0.61325109527680222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2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1</v>
      </c>
      <c r="AC7" s="1">
        <f t="shared" ref="AC7:AC35" si="2">IF(ISERROR((RANK(S7,S$7:S$184,0)))=TRUE," ",((RANK(S7,S$7:S$184,0))))</f>
        <v>5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7.2008038255556146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10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707</v>
      </c>
      <c r="AP7" t="s">
        <v>2256</v>
      </c>
      <c r="AQ7" s="22">
        <v>56.769295874551482</v>
      </c>
      <c r="AR7" s="21">
        <v>61.325109527680219</v>
      </c>
      <c r="AS7">
        <v>29.855425378313029</v>
      </c>
      <c r="AT7">
        <v>-56.769295874551482</v>
      </c>
      <c r="AU7">
        <v>-61.325109527680219</v>
      </c>
      <c r="AV7" t="s">
        <v>2978</v>
      </c>
    </row>
    <row r="8" spans="1:48" x14ac:dyDescent="0.25">
      <c r="A8" s="14">
        <v>1.1000000000000001E-10</v>
      </c>
      <c r="B8" t="s">
        <v>716</v>
      </c>
      <c r="C8" s="4">
        <v>16</v>
      </c>
      <c r="D8" s="4">
        <v>2</v>
      </c>
      <c r="E8" s="4">
        <v>6</v>
      </c>
      <c r="F8" s="4">
        <v>24</v>
      </c>
      <c r="G8" s="4">
        <v>2650</v>
      </c>
      <c r="H8" s="4">
        <v>2276</v>
      </c>
      <c r="I8" s="34">
        <v>25139.417614485563</v>
      </c>
      <c r="J8" s="35">
        <v>33.86904761904762</v>
      </c>
      <c r="K8" s="35">
        <v>16.710719530102789</v>
      </c>
      <c r="L8" s="35">
        <v>11.735879712686087</v>
      </c>
      <c r="M8" s="35">
        <v>8.6138732919254668</v>
      </c>
      <c r="N8" s="4">
        <v>0.67200000000000004</v>
      </c>
      <c r="O8" s="4">
        <v>-17.139334155363748</v>
      </c>
      <c r="P8" s="35">
        <v>1.2346221441124781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0.16432337445094913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23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716</v>
      </c>
      <c r="AP8" t="s">
        <v>2252</v>
      </c>
      <c r="AQ8" s="22">
        <v>-145.44635612287351</v>
      </c>
      <c r="AR8" s="21">
        <v>-43.075736316701892</v>
      </c>
      <c r="AS8">
        <v>16.432337434094912</v>
      </c>
      <c r="AT8">
        <v>145.44635612287351</v>
      </c>
      <c r="AU8">
        <v>43.075736316701892</v>
      </c>
      <c r="AV8" t="s">
        <v>2979</v>
      </c>
    </row>
    <row r="9" spans="1:48" x14ac:dyDescent="0.25">
      <c r="A9" s="14">
        <v>1.2E-10</v>
      </c>
      <c r="B9" t="s">
        <v>754</v>
      </c>
      <c r="C9" s="4">
        <v>3</v>
      </c>
      <c r="D9" s="4">
        <v>7</v>
      </c>
      <c r="E9" s="4">
        <v>9</v>
      </c>
      <c r="F9" s="4">
        <v>19</v>
      </c>
      <c r="G9" s="4">
        <v>2758</v>
      </c>
      <c r="H9" s="4">
        <v>3236</v>
      </c>
      <c r="I9" s="34">
        <v>13410.111434324335</v>
      </c>
      <c r="J9" s="35">
        <v>17.03157894736842</v>
      </c>
      <c r="K9" s="35">
        <v>21.15032679738562</v>
      </c>
      <c r="L9" s="35" t="s">
        <v>2161</v>
      </c>
      <c r="M9" s="35" t="s">
        <v>2161</v>
      </c>
      <c r="N9" s="4">
        <v>1.9000000000000001</v>
      </c>
      <c r="O9" s="4">
        <v>11.43695014662757</v>
      </c>
      <c r="P9" s="35">
        <v>7.2404202719406676</v>
      </c>
      <c r="Q9" s="36" t="str">
        <f t="shared" si="7"/>
        <v/>
      </c>
      <c r="R9" s="36">
        <f t="shared" si="8"/>
        <v>36.842105263277894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>
        <f t="shared" si="4"/>
        <v>5</v>
      </c>
      <c r="AG9" s="38">
        <f t="shared" si="18"/>
        <v>7.2404202720606676</v>
      </c>
      <c r="AH9" s="38" t="str">
        <f t="shared" si="19"/>
        <v xml:space="preserve"> </v>
      </c>
      <c r="AI9" s="1">
        <f t="shared" si="20"/>
        <v>9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754</v>
      </c>
      <c r="AP9" t="s">
        <v>2171</v>
      </c>
      <c r="AQ9" s="22">
        <v>-23.426529103217032</v>
      </c>
      <c r="AR9" s="21" t="e">
        <v>#VALUE!</v>
      </c>
      <c r="AS9">
        <v>-14.771322620519156</v>
      </c>
      <c r="AT9">
        <v>23.426529103217032</v>
      </c>
      <c r="AU9" t="e">
        <v>#VALUE!</v>
      </c>
      <c r="AV9" t="s">
        <v>2980</v>
      </c>
    </row>
    <row r="10" spans="1:48" x14ac:dyDescent="0.25">
      <c r="A10" s="14">
        <v>1.2999999999999999E-10</v>
      </c>
      <c r="B10" t="s">
        <v>719</v>
      </c>
      <c r="C10" s="4">
        <v>10</v>
      </c>
      <c r="D10" s="4">
        <v>1</v>
      </c>
      <c r="E10" s="4">
        <v>11</v>
      </c>
      <c r="F10" s="4">
        <v>22</v>
      </c>
      <c r="G10" s="4">
        <v>5100</v>
      </c>
      <c r="H10" s="4">
        <v>5154</v>
      </c>
      <c r="I10" s="34">
        <v>32245.695763843651</v>
      </c>
      <c r="J10" s="35">
        <v>32.723809523809521</v>
      </c>
      <c r="K10" s="35">
        <v>27.694787748522298</v>
      </c>
      <c r="L10" s="35">
        <v>12.126421491138265</v>
      </c>
      <c r="M10" s="35">
        <v>11.325776919155107</v>
      </c>
      <c r="N10" s="4">
        <v>1.861</v>
      </c>
      <c r="O10" s="4">
        <v>12.108433734939748</v>
      </c>
      <c r="P10" s="35">
        <v>0.8032596041909198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719</v>
      </c>
      <c r="AP10" t="s">
        <v>2547</v>
      </c>
      <c r="AQ10" s="22">
        <v>-137.14690464342868</v>
      </c>
      <c r="AR10" s="21">
        <v>-47.836951826952777</v>
      </c>
      <c r="AS10">
        <v>-1.0477299185098987</v>
      </c>
      <c r="AT10">
        <v>137.14690464342868</v>
      </c>
      <c r="AU10">
        <v>47.836951826952777</v>
      </c>
      <c r="AV10" t="s">
        <v>2981</v>
      </c>
    </row>
    <row r="11" spans="1:48" x14ac:dyDescent="0.25">
      <c r="A11" s="14">
        <v>1.3999999999999998E-10</v>
      </c>
      <c r="B11" t="s">
        <v>756</v>
      </c>
      <c r="C11" s="4">
        <v>3</v>
      </c>
      <c r="D11" s="4">
        <v>7</v>
      </c>
      <c r="E11" s="4">
        <v>7</v>
      </c>
      <c r="F11" s="4">
        <v>17</v>
      </c>
      <c r="G11" s="4">
        <v>1530</v>
      </c>
      <c r="H11" s="4">
        <v>1433.5</v>
      </c>
      <c r="I11" s="34">
        <v>19717.323395089174</v>
      </c>
      <c r="J11" s="35">
        <v>14.154417702494763</v>
      </c>
      <c r="K11" s="35">
        <v>14.224887776404765</v>
      </c>
      <c r="L11" s="35">
        <v>4.953782961006401</v>
      </c>
      <c r="M11" s="35">
        <v>5.0026727100099464</v>
      </c>
      <c r="N11" s="4">
        <v>1.413</v>
      </c>
      <c r="O11" s="4">
        <v>158.31809872029251</v>
      </c>
      <c r="P11" s="35">
        <v>4.264959010838381</v>
      </c>
      <c r="Q11" s="36" t="str">
        <f t="shared" si="7"/>
        <v/>
      </c>
      <c r="R11" s="36">
        <f t="shared" si="8"/>
        <v>41.176470588375295</v>
      </c>
      <c r="S11" s="37" t="str">
        <f t="shared" si="9"/>
        <v/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-0.39606901054637556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7</v>
      </c>
      <c r="AC11" s="1" t="str">
        <f t="shared" si="2"/>
        <v xml:space="preserve"> </v>
      </c>
      <c r="AD11" s="1" t="str">
        <f t="shared" si="17"/>
        <v xml:space="preserve"> </v>
      </c>
      <c r="AE11" s="1" t="str">
        <f t="shared" si="3"/>
        <v xml:space="preserve"> </v>
      </c>
      <c r="AF11" s="1">
        <f t="shared" si="4"/>
        <v>2</v>
      </c>
      <c r="AG11" s="38">
        <f t="shared" si="18"/>
        <v>4.264959010978381</v>
      </c>
      <c r="AH11" s="38" t="str">
        <f t="shared" si="19"/>
        <v xml:space="preserve"> </v>
      </c>
      <c r="AI11" s="1">
        <f t="shared" si="20"/>
        <v>26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756</v>
      </c>
      <c r="AP11" t="s">
        <v>2256</v>
      </c>
      <c r="AQ11" s="22">
        <v>-2.5759651465548261</v>
      </c>
      <c r="AR11" s="21">
        <v>39.606901054637554</v>
      </c>
      <c r="AS11">
        <v>6.7317753749563947</v>
      </c>
      <c r="AT11">
        <v>2.5759651465548261</v>
      </c>
      <c r="AU11">
        <v>-39.606901054637554</v>
      </c>
      <c r="AV11" t="s">
        <v>2982</v>
      </c>
    </row>
    <row r="12" spans="1:48" x14ac:dyDescent="0.25">
      <c r="A12" s="14">
        <v>1.4999999999999997E-10</v>
      </c>
      <c r="B12" t="s">
        <v>1081</v>
      </c>
      <c r="C12" s="4">
        <v>10</v>
      </c>
      <c r="D12" s="4">
        <v>2</v>
      </c>
      <c r="E12" s="4">
        <v>9</v>
      </c>
      <c r="F12" s="4">
        <v>21</v>
      </c>
      <c r="G12" s="4">
        <v>650</v>
      </c>
      <c r="H12" s="4">
        <v>632.4</v>
      </c>
      <c r="I12" s="34">
        <v>8528.9762745104417</v>
      </c>
      <c r="J12" s="35" t="s">
        <v>2161</v>
      </c>
      <c r="K12" s="35">
        <v>27.141630901287552</v>
      </c>
      <c r="L12" s="35">
        <v>39.683732393450299</v>
      </c>
      <c r="M12" s="35">
        <v>21.64431589251766</v>
      </c>
      <c r="N12" s="4">
        <v>0.23300000000000001</v>
      </c>
      <c r="O12" s="4">
        <v>76.515151515151516</v>
      </c>
      <c r="P12" s="35">
        <v>0.55344718532574333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 xml:space="preserve"> </v>
      </c>
      <c r="V12" s="37" t="str">
        <f t="shared" si="12"/>
        <v xml:space="preserve"> </v>
      </c>
      <c r="W12" s="37">
        <f t="shared" si="13"/>
        <v>3.8379664507385591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1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1081</v>
      </c>
      <c r="AP12" t="s">
        <v>2415</v>
      </c>
      <c r="AQ12" s="22" t="e">
        <v>#VALUE!</v>
      </c>
      <c r="AR12" s="21">
        <v>-383.79664507385593</v>
      </c>
      <c r="AS12">
        <v>2.7830487033523088</v>
      </c>
      <c r="AT12" t="e">
        <v>#VALUE!</v>
      </c>
      <c r="AU12">
        <v>383.79664507385593</v>
      </c>
      <c r="AV12" t="s">
        <v>2983</v>
      </c>
    </row>
    <row r="13" spans="1:48" x14ac:dyDescent="0.25">
      <c r="A13" s="14">
        <v>1.5999999999999996E-10</v>
      </c>
      <c r="B13" t="s">
        <v>702</v>
      </c>
      <c r="C13" s="4">
        <v>14</v>
      </c>
      <c r="D13" s="4">
        <v>1</v>
      </c>
      <c r="E13" s="4">
        <v>7</v>
      </c>
      <c r="F13" s="4">
        <v>22</v>
      </c>
      <c r="G13" s="4">
        <v>460</v>
      </c>
      <c r="H13" s="4">
        <v>416.2</v>
      </c>
      <c r="I13" s="34">
        <v>22816.86155182913</v>
      </c>
      <c r="J13" s="35">
        <v>8.3073852295409178</v>
      </c>
      <c r="K13" s="35">
        <v>8.4938775510204074</v>
      </c>
      <c r="L13" s="35" t="s">
        <v>2161</v>
      </c>
      <c r="M13" s="35" t="s">
        <v>2161</v>
      </c>
      <c r="N13" s="4">
        <v>0.501</v>
      </c>
      <c r="O13" s="4">
        <v>-6.8773234200743545</v>
      </c>
      <c r="P13" s="35">
        <v>5.2859202306583377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 t="str">
        <f t="shared" si="11"/>
        <v/>
      </c>
      <c r="V13" s="37">
        <f t="shared" si="12"/>
        <v>-0.39797024810550741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8</v>
      </c>
      <c r="AA13" s="1" t="str">
        <f t="shared" si="1"/>
        <v xml:space="preserve"> 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5.2859202308183377</v>
      </c>
      <c r="AH13" s="38" t="str">
        <f t="shared" si="19"/>
        <v xml:space="preserve"> </v>
      </c>
      <c r="AI13" s="1">
        <f t="shared" si="20"/>
        <v>20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702</v>
      </c>
      <c r="AP13" t="s">
        <v>2341</v>
      </c>
      <c r="AQ13" s="22">
        <v>39.797024810550738</v>
      </c>
      <c r="AR13" s="21" t="e">
        <v>#VALUE!</v>
      </c>
      <c r="AS13">
        <v>10.523786641037969</v>
      </c>
      <c r="AT13">
        <v>-39.797024810550738</v>
      </c>
      <c r="AU13" t="e">
        <v>#VALUE!</v>
      </c>
      <c r="AV13" t="s">
        <v>2984</v>
      </c>
    </row>
    <row r="14" spans="1:48" x14ac:dyDescent="0.25">
      <c r="A14" s="14">
        <v>1.6999999999999996E-10</v>
      </c>
      <c r="B14" t="s">
        <v>1187</v>
      </c>
      <c r="C14" s="4">
        <v>16</v>
      </c>
      <c r="D14" s="4">
        <v>1</v>
      </c>
      <c r="E14" s="4">
        <v>2</v>
      </c>
      <c r="F14" s="4">
        <v>19</v>
      </c>
      <c r="G14" s="4">
        <v>605</v>
      </c>
      <c r="H14" s="4">
        <v>492.6</v>
      </c>
      <c r="I14" s="34">
        <v>7079.0045904646113</v>
      </c>
      <c r="J14" s="35">
        <v>18.881195806068536</v>
      </c>
      <c r="K14" s="35">
        <v>17.57737921587966</v>
      </c>
      <c r="L14" s="35">
        <v>14.863412691911291</v>
      </c>
      <c r="M14" s="35">
        <v>13.855767540237723</v>
      </c>
      <c r="N14" s="4">
        <v>0.36399999999999999</v>
      </c>
      <c r="O14" s="4">
        <v>3.9999999999999876</v>
      </c>
      <c r="P14" s="35">
        <v>2.3134826379629638</v>
      </c>
      <c r="Q14" s="36">
        <f t="shared" si="7"/>
        <v>84.210526315959484</v>
      </c>
      <c r="R14" s="36" t="str">
        <f t="shared" si="8"/>
        <v xml:space="preserve"> </v>
      </c>
      <c r="S14" s="37">
        <f t="shared" si="9"/>
        <v>0.22817702006443771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12</v>
      </c>
      <c r="AD14" s="1" t="str">
        <f t="shared" si="17"/>
        <v xml:space="preserve"> </v>
      </c>
      <c r="AE14" s="1">
        <f t="shared" si="3"/>
        <v>6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1187</v>
      </c>
      <c r="AP14" t="s">
        <v>2347</v>
      </c>
      <c r="AQ14" s="22">
        <v>-36.830558744016969</v>
      </c>
      <c r="AR14" s="21">
        <v>-81.204457368069711</v>
      </c>
      <c r="AS14">
        <v>22.817701989443773</v>
      </c>
      <c r="AT14">
        <v>36.830558744016969</v>
      </c>
      <c r="AU14">
        <v>81.204457368069711</v>
      </c>
      <c r="AV14" t="s">
        <v>2985</v>
      </c>
    </row>
    <row r="15" spans="1:48" x14ac:dyDescent="0.25">
      <c r="A15" s="14">
        <v>1.7999999999999995E-10</v>
      </c>
      <c r="B15" t="s">
        <v>1082</v>
      </c>
      <c r="C15" s="4">
        <v>12</v>
      </c>
      <c r="D15" s="4">
        <v>0</v>
      </c>
      <c r="E15" s="4">
        <v>3</v>
      </c>
      <c r="F15" s="4">
        <v>15</v>
      </c>
      <c r="G15" s="4">
        <v>4155</v>
      </c>
      <c r="H15" s="4">
        <v>3681</v>
      </c>
      <c r="I15" s="34">
        <v>15467.259839318624</v>
      </c>
      <c r="J15" s="35" t="s">
        <v>2161</v>
      </c>
      <c r="K15" s="35">
        <v>37.181818181818187</v>
      </c>
      <c r="L15" s="35" t="s">
        <v>2161</v>
      </c>
      <c r="M15" s="35">
        <v>29.115750462004822</v>
      </c>
      <c r="N15" s="4">
        <v>0.99</v>
      </c>
      <c r="O15" s="4">
        <v>-5.9829059829059785</v>
      </c>
      <c r="P15" s="35">
        <v>0.97799511002444983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 xml:space="preserve"> </v>
      </c>
      <c r="V15" s="37" t="str">
        <f t="shared" si="12"/>
        <v xml:space="preserve"> </v>
      </c>
      <c r="W15" s="37" t="str">
        <f t="shared" si="13"/>
        <v xml:space="preserve"> </v>
      </c>
      <c r="X15" s="37" t="str">
        <f t="shared" si="14"/>
        <v xml:space="preserve"> 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1082</v>
      </c>
      <c r="AP15" t="s">
        <v>2261</v>
      </c>
      <c r="AQ15" s="22" t="e">
        <v>#VALUE!</v>
      </c>
      <c r="AR15" s="21" t="e">
        <v>#VALUE!</v>
      </c>
      <c r="AS15">
        <v>12.876935615321926</v>
      </c>
      <c r="AT15" t="e">
        <v>#VALUE!</v>
      </c>
      <c r="AU15" t="e">
        <v>#VALUE!</v>
      </c>
      <c r="AV15" t="s">
        <v>2986</v>
      </c>
    </row>
    <row r="16" spans="1:48" x14ac:dyDescent="0.25">
      <c r="A16" s="14">
        <v>1.8999999999999994E-10</v>
      </c>
      <c r="B16" t="s">
        <v>687</v>
      </c>
      <c r="C16" s="4">
        <v>25</v>
      </c>
      <c r="D16" s="4">
        <v>2</v>
      </c>
      <c r="E16" s="4">
        <v>3</v>
      </c>
      <c r="F16" s="4">
        <v>30</v>
      </c>
      <c r="G16" s="4">
        <v>9100</v>
      </c>
      <c r="H16" s="4">
        <v>8350</v>
      </c>
      <c r="I16" s="34">
        <v>152936.90758981759</v>
      </c>
      <c r="J16" s="35">
        <v>22.740425774808845</v>
      </c>
      <c r="K16" s="35">
        <v>17.740094600935848</v>
      </c>
      <c r="L16" s="35">
        <v>15.735012230523964</v>
      </c>
      <c r="M16" s="35">
        <v>11.909369016316681</v>
      </c>
      <c r="N16" s="4">
        <v>5.1230000000000002</v>
      </c>
      <c r="O16" s="4">
        <v>27.437810945273622</v>
      </c>
      <c r="P16" s="35">
        <v>2.4455103293150491</v>
      </c>
      <c r="Q16" s="36">
        <f t="shared" si="7"/>
        <v>83.333333333523328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>
        <f t="shared" si="3"/>
        <v>9</v>
      </c>
      <c r="AF16" s="1" t="str">
        <f t="shared" si="4"/>
        <v xml:space="preserve"> </v>
      </c>
      <c r="AG16" s="38" t="str">
        <f t="shared" si="18"/>
        <v xml:space="preserve"> </v>
      </c>
      <c r="AH16" s="38" t="str">
        <f t="shared" si="19"/>
        <v xml:space="preserve"> </v>
      </c>
      <c r="AI16" s="1" t="str">
        <f t="shared" si="20"/>
        <v xml:space="preserve"> 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687</v>
      </c>
      <c r="AP16" t="s">
        <v>2322</v>
      </c>
      <c r="AQ16" s="22">
        <v>-64.798098425728739</v>
      </c>
      <c r="AR16" s="21">
        <v>-91.830396693734784</v>
      </c>
      <c r="AS16">
        <v>8.9820359281437057</v>
      </c>
      <c r="AT16">
        <v>64.798098425728739</v>
      </c>
      <c r="AU16">
        <v>91.830396693734784</v>
      </c>
      <c r="AV16" t="s">
        <v>2987</v>
      </c>
    </row>
    <row r="17" spans="1:48" x14ac:dyDescent="0.25">
      <c r="A17" s="14">
        <v>1.9999999999999993E-10</v>
      </c>
      <c r="B17" t="s">
        <v>704</v>
      </c>
      <c r="C17" s="4">
        <v>15</v>
      </c>
      <c r="D17" s="4">
        <v>0</v>
      </c>
      <c r="E17" s="4">
        <v>6</v>
      </c>
      <c r="F17" s="4">
        <v>21</v>
      </c>
      <c r="G17" s="4">
        <v>600</v>
      </c>
      <c r="H17" s="4">
        <v>538.20000000000005</v>
      </c>
      <c r="I17" s="34">
        <v>24237.091681481641</v>
      </c>
      <c r="J17" s="35">
        <v>11.330526315789474</v>
      </c>
      <c r="K17" s="35">
        <v>10.573673870333989</v>
      </c>
      <c r="L17" s="35">
        <v>7.6084260877239434</v>
      </c>
      <c r="M17" s="35">
        <v>7.3930001571025086</v>
      </c>
      <c r="N17" s="4">
        <v>0.47500000000000003</v>
      </c>
      <c r="O17" s="4">
        <v>1.4957264957264971</v>
      </c>
      <c r="P17" s="35">
        <v>4.552211073950204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>
        <f t="shared" si="12"/>
        <v>-0.17888556287575519</v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>
        <f t="shared" si="15"/>
        <v>24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4.552211074150204</v>
      </c>
      <c r="AH17" s="38" t="str">
        <f t="shared" si="19"/>
        <v xml:space="preserve"> </v>
      </c>
      <c r="AI17" s="1">
        <f t="shared" si="20"/>
        <v>24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704</v>
      </c>
      <c r="AP17" t="s">
        <v>2191</v>
      </c>
      <c r="AQ17" s="22">
        <v>17.888556287575518</v>
      </c>
      <c r="AR17" s="21">
        <v>7.2433263323594232</v>
      </c>
      <c r="AS17">
        <v>11.482720178372352</v>
      </c>
      <c r="AT17">
        <v>-17.888556287575518</v>
      </c>
      <c r="AU17">
        <v>-7.2433263323594232</v>
      </c>
      <c r="AV17" t="s">
        <v>2988</v>
      </c>
    </row>
    <row r="18" spans="1:48" x14ac:dyDescent="0.25">
      <c r="A18" s="14">
        <v>2.0999999999999992E-10</v>
      </c>
      <c r="B18" t="s">
        <v>696</v>
      </c>
      <c r="C18" s="4">
        <v>16</v>
      </c>
      <c r="D18" s="4">
        <v>1</v>
      </c>
      <c r="E18" s="4">
        <v>8</v>
      </c>
      <c r="F18" s="4">
        <v>25</v>
      </c>
      <c r="G18" s="4">
        <v>215</v>
      </c>
      <c r="H18" s="4">
        <v>172.54</v>
      </c>
      <c r="I18" s="34">
        <v>40913.19027663103</v>
      </c>
      <c r="J18" s="35">
        <v>7.5017391304347818</v>
      </c>
      <c r="K18" s="35">
        <v>7.4370689655172404</v>
      </c>
      <c r="L18" s="35" t="s">
        <v>2161</v>
      </c>
      <c r="M18" s="35" t="s">
        <v>2161</v>
      </c>
      <c r="N18" s="4">
        <v>0.23</v>
      </c>
      <c r="O18" s="4">
        <v>142.10526315789474</v>
      </c>
      <c r="P18" s="35">
        <v>3.5354120783586418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0.24608786389378354</v>
      </c>
      <c r="T18" s="37" t="str">
        <f t="shared" si="10"/>
        <v/>
      </c>
      <c r="U18" s="37" t="str">
        <f t="shared" si="11"/>
        <v/>
      </c>
      <c r="V18" s="37">
        <f t="shared" si="12"/>
        <v>-0.45635479483808217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>
        <f t="shared" si="15"/>
        <v>6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10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3.5354120785686418</v>
      </c>
      <c r="AH18" s="38" t="str">
        <f t="shared" si="19"/>
        <v xml:space="preserve"> </v>
      </c>
      <c r="AI18" s="1">
        <f t="shared" si="20"/>
        <v>34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696</v>
      </c>
      <c r="AP18" t="s">
        <v>2400</v>
      </c>
      <c r="AQ18" s="22">
        <v>45.635479483808219</v>
      </c>
      <c r="AR18" s="21" t="e">
        <v>#VALUE!</v>
      </c>
      <c r="AS18">
        <v>24.608786368378354</v>
      </c>
      <c r="AT18">
        <v>-45.635479483808219</v>
      </c>
      <c r="AU18" t="e">
        <v>#VALUE!</v>
      </c>
      <c r="AV18" t="s">
        <v>2989</v>
      </c>
    </row>
    <row r="19" spans="1:48" x14ac:dyDescent="0.25">
      <c r="A19" s="14">
        <v>2.1999999999999991E-10</v>
      </c>
      <c r="B19" t="s">
        <v>682</v>
      </c>
      <c r="C19" s="4">
        <v>16</v>
      </c>
      <c r="D19" s="4">
        <v>1</v>
      </c>
      <c r="E19" s="4">
        <v>4</v>
      </c>
      <c r="F19" s="4">
        <v>21</v>
      </c>
      <c r="G19" s="4">
        <v>3500</v>
      </c>
      <c r="H19" s="4">
        <v>2794.5</v>
      </c>
      <c r="I19" s="34">
        <v>89464.525955429417</v>
      </c>
      <c r="J19" s="35">
        <v>8.556338028169014</v>
      </c>
      <c r="K19" s="35">
        <v>7.9547395388556792</v>
      </c>
      <c r="L19" s="35">
        <v>8.7057151857280513</v>
      </c>
      <c r="M19" s="35">
        <v>8.315985249656384</v>
      </c>
      <c r="N19" s="4">
        <v>3.266</v>
      </c>
      <c r="O19" s="4">
        <v>-1.5375339161893324</v>
      </c>
      <c r="P19" s="35">
        <v>7.7616747181964572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0.25246018987825725</v>
      </c>
      <c r="T19" s="37" t="str">
        <f t="shared" si="10"/>
        <v/>
      </c>
      <c r="U19" s="37" t="str">
        <f t="shared" si="11"/>
        <v/>
      </c>
      <c r="V19" s="37">
        <f t="shared" si="12"/>
        <v>-0.37992883225078666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9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8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7.7616747184164572</v>
      </c>
      <c r="AH19" s="38" t="str">
        <f t="shared" si="19"/>
        <v xml:space="preserve"> </v>
      </c>
      <c r="AI19" s="1">
        <f t="shared" si="20"/>
        <v>5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682</v>
      </c>
      <c r="AP19" t="s">
        <v>2696</v>
      </c>
      <c r="AQ19" s="22">
        <v>37.992883225078664</v>
      </c>
      <c r="AR19" s="21">
        <v>-6.1340641566995924</v>
      </c>
      <c r="AS19">
        <v>25.246018965825723</v>
      </c>
      <c r="AT19">
        <v>-37.992883225078664</v>
      </c>
      <c r="AU19">
        <v>6.1340641566995924</v>
      </c>
      <c r="AV19" t="s">
        <v>2990</v>
      </c>
    </row>
    <row r="20" spans="1:48" x14ac:dyDescent="0.25">
      <c r="A20" s="14">
        <v>2.299999999999999E-10</v>
      </c>
      <c r="B20" t="s">
        <v>731</v>
      </c>
      <c r="C20" s="4">
        <v>11</v>
      </c>
      <c r="D20" s="4">
        <v>0</v>
      </c>
      <c r="E20" s="4">
        <v>9</v>
      </c>
      <c r="F20" s="4">
        <v>20</v>
      </c>
      <c r="G20" s="4">
        <v>850</v>
      </c>
      <c r="H20" s="4">
        <v>709.2</v>
      </c>
      <c r="I20" s="34">
        <v>10076.146655871231</v>
      </c>
      <c r="J20" s="35">
        <v>10.368421052631579</v>
      </c>
      <c r="K20" s="35">
        <v>9.3562005277044857</v>
      </c>
      <c r="L20" s="35">
        <v>7.0512395503026815</v>
      </c>
      <c r="M20" s="35">
        <v>6.3420804619224684</v>
      </c>
      <c r="N20" s="4">
        <v>0.68400000000000005</v>
      </c>
      <c r="O20" s="4">
        <v>75.835475578406175</v>
      </c>
      <c r="P20" s="35">
        <v>3.9763113367174281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0.19853355916965018</v>
      </c>
      <c r="T20" s="37" t="str">
        <f t="shared" si="10"/>
        <v/>
      </c>
      <c r="U20" s="37" t="str">
        <f t="shared" si="11"/>
        <v/>
      </c>
      <c r="V20" s="37">
        <f t="shared" si="12"/>
        <v>-0.24860858364234384</v>
      </c>
      <c r="W20" s="37" t="str">
        <f t="shared" si="13"/>
        <v/>
      </c>
      <c r="X20" s="37">
        <f t="shared" si="14"/>
        <v>-0.14036159597438491</v>
      </c>
      <c r="Y20" s="1" t="str">
        <f t="shared" si="0"/>
        <v xml:space="preserve"> </v>
      </c>
      <c r="Z20" s="1">
        <f t="shared" si="15"/>
        <v>20</v>
      </c>
      <c r="AA20" s="1" t="str">
        <f t="shared" si="1"/>
        <v xml:space="preserve"> </v>
      </c>
      <c r="AB20" s="1">
        <f t="shared" si="16"/>
        <v>18</v>
      </c>
      <c r="AC20" s="1">
        <f t="shared" si="2"/>
        <v>18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3.9763113369474281</v>
      </c>
      <c r="AH20" s="38" t="str">
        <f t="shared" si="19"/>
        <v xml:space="preserve"> </v>
      </c>
      <c r="AI20" s="1">
        <f t="shared" si="20"/>
        <v>30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731</v>
      </c>
      <c r="AP20" t="s">
        <v>2497</v>
      </c>
      <c r="AQ20" s="22">
        <v>24.860858364234385</v>
      </c>
      <c r="AR20" s="21">
        <v>14.036159597438491</v>
      </c>
      <c r="AS20">
        <v>19.85335589396502</v>
      </c>
      <c r="AT20">
        <v>-24.860858364234385</v>
      </c>
      <c r="AU20">
        <v>-14.036159597438491</v>
      </c>
      <c r="AV20" t="s">
        <v>2991</v>
      </c>
    </row>
    <row r="21" spans="1:48" x14ac:dyDescent="0.25">
      <c r="A21" s="14">
        <v>2.399999999999999E-10</v>
      </c>
      <c r="B21" t="s">
        <v>1083</v>
      </c>
      <c r="C21" s="4">
        <v>11</v>
      </c>
      <c r="D21" s="4">
        <v>1</v>
      </c>
      <c r="E21" s="4">
        <v>14</v>
      </c>
      <c r="F21" s="4">
        <v>26</v>
      </c>
      <c r="G21" s="4">
        <v>2390</v>
      </c>
      <c r="H21" s="4">
        <v>2064.5</v>
      </c>
      <c r="I21" s="34">
        <v>164674.86324750821</v>
      </c>
      <c r="J21" s="35">
        <v>8.8464079568976928</v>
      </c>
      <c r="K21" s="35">
        <v>8.5700399606244826</v>
      </c>
      <c r="L21" s="35">
        <v>5.0779896971993983</v>
      </c>
      <c r="M21" s="35">
        <v>5.0553888788914882</v>
      </c>
      <c r="N21" s="4">
        <v>3.2560000000000002</v>
      </c>
      <c r="O21" s="4">
        <v>81.696428571428584</v>
      </c>
      <c r="P21" s="35">
        <v>9.370257487219682</v>
      </c>
      <c r="Q21" s="36" t="str">
        <f t="shared" si="7"/>
        <v xml:space="preserve"> </v>
      </c>
      <c r="R21" s="36" t="str">
        <f t="shared" si="8"/>
        <v xml:space="preserve"> </v>
      </c>
      <c r="S21" s="37">
        <f t="shared" si="9"/>
        <v>0.15766529450011132</v>
      </c>
      <c r="T21" s="37" t="str">
        <f t="shared" si="10"/>
        <v/>
      </c>
      <c r="U21" s="37" t="str">
        <f t="shared" si="11"/>
        <v/>
      </c>
      <c r="V21" s="37">
        <f t="shared" si="12"/>
        <v>-0.35890768992990385</v>
      </c>
      <c r="W21" s="37" t="str">
        <f t="shared" si="13"/>
        <v/>
      </c>
      <c r="X21" s="37">
        <f t="shared" si="14"/>
        <v>-0.38092658350096398</v>
      </c>
      <c r="Y21" s="1" t="str">
        <f t="shared" si="0"/>
        <v xml:space="preserve"> </v>
      </c>
      <c r="Z21" s="1">
        <f t="shared" si="15"/>
        <v>12</v>
      </c>
      <c r="AA21" s="1" t="str">
        <f t="shared" si="1"/>
        <v xml:space="preserve"> </v>
      </c>
      <c r="AB21" s="1">
        <f t="shared" si="16"/>
        <v>8</v>
      </c>
      <c r="AC21" s="1">
        <f t="shared" si="2"/>
        <v>24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9.370257487459682</v>
      </c>
      <c r="AH21" s="38" t="str">
        <f t="shared" si="19"/>
        <v xml:space="preserve"> </v>
      </c>
      <c r="AI21" s="1">
        <f t="shared" si="20"/>
        <v>3</v>
      </c>
      <c r="AJ21" s="1" t="str">
        <f t="shared" si="21"/>
        <v xml:space="preserve"> </v>
      </c>
      <c r="AK21" s="25">
        <f t="shared" si="22"/>
        <v>81.696428571668577</v>
      </c>
      <c r="AL21" s="25" t="str">
        <f t="shared" si="23"/>
        <v xml:space="preserve"> </v>
      </c>
      <c r="AM21" s="1">
        <f t="shared" si="5"/>
        <v>6</v>
      </c>
      <c r="AN21" s="1" t="str">
        <f t="shared" si="6"/>
        <v xml:space="preserve"> </v>
      </c>
      <c r="AO21" t="s">
        <v>1083</v>
      </c>
      <c r="AP21" t="s">
        <v>2992</v>
      </c>
      <c r="AQ21" s="22">
        <v>35.890768992990388</v>
      </c>
      <c r="AR21" s="21">
        <v>38.0926583500964</v>
      </c>
      <c r="AS21">
        <v>15.766529426011132</v>
      </c>
      <c r="AT21">
        <v>-35.890768992990388</v>
      </c>
      <c r="AU21">
        <v>-38.0926583500964</v>
      </c>
      <c r="AV21" t="s">
        <v>2993</v>
      </c>
    </row>
    <row r="22" spans="1:48" x14ac:dyDescent="0.25">
      <c r="A22" s="14">
        <v>2.4999999999999991E-10</v>
      </c>
      <c r="B22" t="s">
        <v>750</v>
      </c>
      <c r="C22" s="4">
        <v>8</v>
      </c>
      <c r="D22" s="4">
        <v>4</v>
      </c>
      <c r="E22" s="4">
        <v>8</v>
      </c>
      <c r="F22" s="4">
        <v>20</v>
      </c>
      <c r="G22" s="4">
        <v>4825.5</v>
      </c>
      <c r="H22" s="4">
        <v>4640</v>
      </c>
      <c r="I22" s="34">
        <v>7873.3981196144041</v>
      </c>
      <c r="J22" s="35">
        <v>14.159292035398229</v>
      </c>
      <c r="K22" s="35">
        <v>13.567251461988304</v>
      </c>
      <c r="L22" s="35">
        <v>9.3607618044374767</v>
      </c>
      <c r="M22" s="35">
        <v>9.4357043740573161</v>
      </c>
      <c r="N22" s="4">
        <v>3.2770000000000001</v>
      </c>
      <c r="O22" s="4">
        <v>4.5628589661774166</v>
      </c>
      <c r="P22" s="35">
        <v>3.3038793103448278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3.3038793105948279</v>
      </c>
      <c r="AH22" s="38" t="str">
        <f t="shared" si="19"/>
        <v xml:space="preserve"> </v>
      </c>
      <c r="AI22" s="1">
        <f t="shared" si="20"/>
        <v>40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750</v>
      </c>
      <c r="AP22" t="s">
        <v>2497</v>
      </c>
      <c r="AQ22" s="22">
        <v>-2.6112890583205983</v>
      </c>
      <c r="AR22" s="21">
        <v>-14.119939914467228</v>
      </c>
      <c r="AS22">
        <v>3.9978448275862055</v>
      </c>
      <c r="AT22">
        <v>2.6112890583205983</v>
      </c>
      <c r="AU22">
        <v>14.119939914467228</v>
      </c>
      <c r="AV22" t="s">
        <v>2994</v>
      </c>
    </row>
    <row r="23" spans="1:48" x14ac:dyDescent="0.25">
      <c r="A23" s="14">
        <v>2.5999999999999993E-10</v>
      </c>
      <c r="B23" t="s">
        <v>736</v>
      </c>
      <c r="C23" s="4">
        <v>7</v>
      </c>
      <c r="D23" s="4">
        <v>4</v>
      </c>
      <c r="E23" s="4">
        <v>8</v>
      </c>
      <c r="F23" s="4">
        <v>19</v>
      </c>
      <c r="G23" s="4">
        <v>500</v>
      </c>
      <c r="H23" s="4">
        <v>516.79999999999995</v>
      </c>
      <c r="I23" s="34">
        <v>6682.0525490076034</v>
      </c>
      <c r="J23" s="35">
        <v>24.727272727272723</v>
      </c>
      <c r="K23" s="35">
        <v>21.533333333333331</v>
      </c>
      <c r="L23" s="35">
        <v>23.800050251256284</v>
      </c>
      <c r="M23" s="35">
        <v>22.77834421861624</v>
      </c>
      <c r="N23" s="4">
        <v>0.24</v>
      </c>
      <c r="O23" s="4">
        <v>27.659574468085101</v>
      </c>
      <c r="P23" s="35">
        <v>2.9605263157894739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736</v>
      </c>
      <c r="AP23" t="s">
        <v>2177</v>
      </c>
      <c r="AQ23" s="22">
        <v>-79.196623891848944</v>
      </c>
      <c r="AR23" s="21">
        <v>-190.15376754348318</v>
      </c>
      <c r="AS23">
        <v>-3.2507739938080427</v>
      </c>
      <c r="AT23">
        <v>79.196623891848944</v>
      </c>
      <c r="AU23">
        <v>190.15376754348318</v>
      </c>
      <c r="AV23" t="s">
        <v>2995</v>
      </c>
    </row>
    <row r="24" spans="1:48" x14ac:dyDescent="0.25">
      <c r="A24" s="14">
        <v>2.6999999999999995E-10</v>
      </c>
      <c r="B24" t="s">
        <v>1188</v>
      </c>
      <c r="C24" s="4">
        <v>10</v>
      </c>
      <c r="D24" s="4">
        <v>1</v>
      </c>
      <c r="E24" s="4">
        <v>10</v>
      </c>
      <c r="F24" s="4">
        <v>21</v>
      </c>
      <c r="G24" s="4">
        <v>600</v>
      </c>
      <c r="H24" s="4">
        <v>555.20000000000005</v>
      </c>
      <c r="I24" s="34">
        <v>7752.4999093347078</v>
      </c>
      <c r="J24" s="35">
        <v>13.810945273631841</v>
      </c>
      <c r="K24" s="35">
        <v>16.722891566265062</v>
      </c>
      <c r="L24" s="35">
        <v>9.3490888324873094</v>
      </c>
      <c r="M24" s="35">
        <v>10.830535684358157</v>
      </c>
      <c r="N24" s="4">
        <v>0.33200000000000002</v>
      </c>
      <c r="O24" s="4">
        <v>-23.502304147465434</v>
      </c>
      <c r="P24" s="35">
        <v>7.4207492795389047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7.4207492798089048</v>
      </c>
      <c r="AH24" s="38" t="str">
        <f t="shared" si="19"/>
        <v xml:space="preserve"> </v>
      </c>
      <c r="AI24" s="1">
        <f t="shared" si="20"/>
        <v>8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1188</v>
      </c>
      <c r="AP24" t="s">
        <v>2198</v>
      </c>
      <c r="AQ24" s="22">
        <v>-8.6847145915647239E-2</v>
      </c>
      <c r="AR24" s="21">
        <v>-13.977631106123777</v>
      </c>
      <c r="AS24">
        <v>8.0691642651296682</v>
      </c>
      <c r="AT24">
        <v>8.6847145915647239E-2</v>
      </c>
      <c r="AU24">
        <v>13.977631106123777</v>
      </c>
      <c r="AV24" t="s">
        <v>2996</v>
      </c>
    </row>
    <row r="25" spans="1:48" x14ac:dyDescent="0.25">
      <c r="A25" s="14">
        <v>2.7999999999999996E-10</v>
      </c>
      <c r="B25" t="s">
        <v>726</v>
      </c>
      <c r="C25" s="4">
        <v>10</v>
      </c>
      <c r="D25" s="4">
        <v>3</v>
      </c>
      <c r="E25" s="4">
        <v>6</v>
      </c>
      <c r="F25" s="4">
        <v>19</v>
      </c>
      <c r="G25" s="4">
        <v>2605</v>
      </c>
      <c r="H25" s="4">
        <v>2385</v>
      </c>
      <c r="I25" s="34">
        <v>11221.526256985871</v>
      </c>
      <c r="J25" s="35">
        <v>17.358078602620086</v>
      </c>
      <c r="K25" s="35">
        <v>16.890934844192635</v>
      </c>
      <c r="L25" s="35">
        <v>11.748656899534648</v>
      </c>
      <c r="M25" s="35">
        <v>11.921095405458306</v>
      </c>
      <c r="N25" s="4">
        <v>1.3740000000000001</v>
      </c>
      <c r="O25" s="4">
        <v>-16.676773802304421</v>
      </c>
      <c r="P25" s="35">
        <v>2.3186582809224321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726</v>
      </c>
      <c r="AP25" t="s">
        <v>2762</v>
      </c>
      <c r="AQ25" s="22">
        <v>-25.792646732454028</v>
      </c>
      <c r="AR25" s="21">
        <v>-43.231506950107246</v>
      </c>
      <c r="AS25">
        <v>9.2243186582809287</v>
      </c>
      <c r="AT25">
        <v>25.792646732454028</v>
      </c>
      <c r="AU25">
        <v>43.231506950107246</v>
      </c>
      <c r="AV25" t="s">
        <v>2997</v>
      </c>
    </row>
    <row r="26" spans="1:48" x14ac:dyDescent="0.25">
      <c r="A26" s="14">
        <v>2.8999999999999998E-10</v>
      </c>
      <c r="B26" t="s">
        <v>684</v>
      </c>
      <c r="C26" s="4">
        <v>14</v>
      </c>
      <c r="D26" s="4">
        <v>4</v>
      </c>
      <c r="E26" s="4">
        <v>9</v>
      </c>
      <c r="F26" s="4">
        <v>27</v>
      </c>
      <c r="G26" s="4">
        <v>350</v>
      </c>
      <c r="H26" s="4">
        <v>322.7</v>
      </c>
      <c r="I26" s="34">
        <v>91116.59610876019</v>
      </c>
      <c r="J26" s="35">
        <v>9.766400104316407</v>
      </c>
      <c r="K26" s="35">
        <v>7.7626042208445929</v>
      </c>
      <c r="L26" s="35">
        <v>4.6956801704518947</v>
      </c>
      <c r="M26" s="35">
        <v>4.5023296811752829</v>
      </c>
      <c r="N26" s="4">
        <v>0.46100000000000002</v>
      </c>
      <c r="O26" s="4" t="s">
        <v>119</v>
      </c>
      <c r="P26" s="35">
        <v>4.7086935129038574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>
        <f t="shared" si="12"/>
        <v>-0.29223657393472358</v>
      </c>
      <c r="W26" s="37" t="str">
        <f t="shared" si="13"/>
        <v/>
      </c>
      <c r="X26" s="37">
        <f t="shared" si="14"/>
        <v>-0.42753511935802546</v>
      </c>
      <c r="Y26" s="1" t="str">
        <f t="shared" si="0"/>
        <v xml:space="preserve"> </v>
      </c>
      <c r="Z26" s="1">
        <f t="shared" si="15"/>
        <v>16</v>
      </c>
      <c r="AA26" s="1" t="str">
        <f t="shared" si="1"/>
        <v xml:space="preserve"> </v>
      </c>
      <c r="AB26" s="1">
        <f t="shared" si="16"/>
        <v>6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4.7086935131938574</v>
      </c>
      <c r="AH26" s="38" t="str">
        <f t="shared" si="19"/>
        <v xml:space="preserve"> </v>
      </c>
      <c r="AI26" s="1">
        <f t="shared" si="20"/>
        <v>22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684</v>
      </c>
      <c r="AP26" t="s">
        <v>2487</v>
      </c>
      <c r="AQ26" s="22">
        <v>29.223657393472358</v>
      </c>
      <c r="AR26" s="21">
        <v>42.75351193580255</v>
      </c>
      <c r="AS26">
        <v>8.4598698481561883</v>
      </c>
      <c r="AT26">
        <v>-29.223657393472358</v>
      </c>
      <c r="AU26">
        <v>-42.75351193580255</v>
      </c>
      <c r="AV26" t="s">
        <v>2998</v>
      </c>
    </row>
    <row r="27" spans="1:48" x14ac:dyDescent="0.25">
      <c r="A27" s="14">
        <v>3E-10</v>
      </c>
      <c r="B27" t="s">
        <v>723</v>
      </c>
      <c r="C27" s="4">
        <v>6</v>
      </c>
      <c r="D27" s="4">
        <v>4</v>
      </c>
      <c r="E27" s="4">
        <v>12</v>
      </c>
      <c r="F27" s="4">
        <v>22</v>
      </c>
      <c r="G27" s="4">
        <v>2200</v>
      </c>
      <c r="H27" s="4">
        <v>2256</v>
      </c>
      <c r="I27" s="34">
        <v>12743.545497239076</v>
      </c>
      <c r="J27" s="35">
        <v>36.56401944894651</v>
      </c>
      <c r="K27" s="35">
        <v>27.050359712230215</v>
      </c>
      <c r="L27" s="35">
        <v>13.538970670137239</v>
      </c>
      <c r="M27" s="35">
        <v>12.942862386914992</v>
      </c>
      <c r="N27" s="4">
        <v>0.83399999999999996</v>
      </c>
      <c r="O27" s="4">
        <v>23.9227340267459</v>
      </c>
      <c r="P27" s="35">
        <v>0.86879432624113484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723</v>
      </c>
      <c r="AP27" t="s">
        <v>2590</v>
      </c>
      <c r="AQ27" s="22">
        <v>-164.97660754719968</v>
      </c>
      <c r="AR27" s="21">
        <v>-65.057775388254811</v>
      </c>
      <c r="AS27">
        <v>-2.4822695035460973</v>
      </c>
      <c r="AT27">
        <v>164.97660754719968</v>
      </c>
      <c r="AU27">
        <v>65.057775388254811</v>
      </c>
      <c r="AV27" t="s">
        <v>2999</v>
      </c>
    </row>
    <row r="28" spans="1:48" x14ac:dyDescent="0.25">
      <c r="A28" s="14">
        <v>3.1000000000000002E-10</v>
      </c>
      <c r="B28" t="s">
        <v>701</v>
      </c>
      <c r="C28" s="4">
        <v>11</v>
      </c>
      <c r="D28" s="4">
        <v>5</v>
      </c>
      <c r="E28" s="4">
        <v>7</v>
      </c>
      <c r="F28" s="4">
        <v>23</v>
      </c>
      <c r="G28" s="4">
        <v>200</v>
      </c>
      <c r="H28" s="4">
        <v>202.6</v>
      </c>
      <c r="I28" s="34">
        <v>28034.371500847894</v>
      </c>
      <c r="J28" s="35">
        <v>10.663157894736841</v>
      </c>
      <c r="K28" s="35">
        <v>10.180904522613064</v>
      </c>
      <c r="L28" s="35">
        <v>5.1401973335954558</v>
      </c>
      <c r="M28" s="35">
        <v>5.0561653449170194</v>
      </c>
      <c r="N28" s="4">
        <v>0.19900000000000001</v>
      </c>
      <c r="O28" s="4">
        <v>6.9892473118279632</v>
      </c>
      <c r="P28" s="35">
        <v>0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>
        <f t="shared" si="12"/>
        <v>-0.22724923373573025</v>
      </c>
      <c r="W28" s="37" t="str">
        <f t="shared" si="13"/>
        <v/>
      </c>
      <c r="X28" s="37">
        <f t="shared" si="14"/>
        <v>-0.37334265830763869</v>
      </c>
      <c r="Y28" s="1" t="str">
        <f t="shared" si="0"/>
        <v xml:space="preserve"> </v>
      </c>
      <c r="Z28" s="1">
        <f t="shared" si="15"/>
        <v>22</v>
      </c>
      <c r="AA28" s="1" t="str">
        <f t="shared" si="1"/>
        <v xml:space="preserve"> </v>
      </c>
      <c r="AB28" s="1">
        <f t="shared" si="16"/>
        <v>9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701</v>
      </c>
      <c r="AP28" t="s">
        <v>2303</v>
      </c>
      <c r="AQ28" s="22">
        <v>22.724923373573024</v>
      </c>
      <c r="AR28" s="21">
        <v>37.334265830763869</v>
      </c>
      <c r="AS28">
        <v>-1.2833168805528095</v>
      </c>
      <c r="AT28">
        <v>-22.724923373573024</v>
      </c>
      <c r="AU28">
        <v>-37.334265830763869</v>
      </c>
      <c r="AV28" t="s">
        <v>3000</v>
      </c>
    </row>
    <row r="29" spans="1:48" x14ac:dyDescent="0.25">
      <c r="A29" s="14">
        <v>3.2000000000000003E-10</v>
      </c>
      <c r="B29" t="s">
        <v>746</v>
      </c>
      <c r="C29" s="4">
        <v>15</v>
      </c>
      <c r="D29" s="4">
        <v>1</v>
      </c>
      <c r="E29" s="4">
        <v>4</v>
      </c>
      <c r="F29" s="4">
        <v>20</v>
      </c>
      <c r="G29" s="4">
        <v>2850</v>
      </c>
      <c r="H29" s="4">
        <v>2680</v>
      </c>
      <c r="I29" s="34">
        <v>13647.022215843364</v>
      </c>
      <c r="J29" s="35">
        <v>22.225726007782196</v>
      </c>
      <c r="K29" s="35">
        <v>20.048686264382273</v>
      </c>
      <c r="L29" s="35">
        <v>11.394003623837612</v>
      </c>
      <c r="M29" s="35">
        <v>10.554507319703568</v>
      </c>
      <c r="N29" s="4">
        <v>1.409</v>
      </c>
      <c r="O29" s="4">
        <v>18.902953586497887</v>
      </c>
      <c r="P29" s="35">
        <v>2.1235118849245356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 t="str">
        <f t="shared" si="16"/>
        <v xml:space="preserve"> 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 t="str">
        <f t="shared" si="18"/>
        <v xml:space="preserve"> </v>
      </c>
      <c r="AH29" s="38" t="str">
        <f t="shared" si="19"/>
        <v xml:space="preserve"> </v>
      </c>
      <c r="AI29" s="1" t="str">
        <f t="shared" si="20"/>
        <v xml:space="preserve"> 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746</v>
      </c>
      <c r="AP29" t="s">
        <v>2163</v>
      </c>
      <c r="AQ29" s="22">
        <v>-61.068109211537333</v>
      </c>
      <c r="AR29" s="21">
        <v>-38.907819267569657</v>
      </c>
      <c r="AS29">
        <v>6.3432835820895539</v>
      </c>
      <c r="AT29">
        <v>61.068109211537333</v>
      </c>
      <c r="AU29">
        <v>38.907819267569657</v>
      </c>
      <c r="AV29" t="s">
        <v>3001</v>
      </c>
    </row>
    <row r="30" spans="1:48" x14ac:dyDescent="0.25">
      <c r="A30" s="14">
        <v>3.3000000000000005E-10</v>
      </c>
      <c r="B30" t="s">
        <v>699</v>
      </c>
      <c r="C30" s="4">
        <v>10</v>
      </c>
      <c r="D30" s="4">
        <v>2</v>
      </c>
      <c r="E30" s="4">
        <v>12</v>
      </c>
      <c r="F30" s="4">
        <v>24</v>
      </c>
      <c r="G30" s="4">
        <v>1575</v>
      </c>
      <c r="H30" s="4">
        <v>1557</v>
      </c>
      <c r="I30" s="34">
        <v>38755.002726986037</v>
      </c>
      <c r="J30" s="35" t="s">
        <v>2161</v>
      </c>
      <c r="K30" s="35">
        <v>26.168067226890759</v>
      </c>
      <c r="L30" s="35">
        <v>21.225755790854105</v>
      </c>
      <c r="M30" s="35">
        <v>13.694442253536275</v>
      </c>
      <c r="N30" s="4">
        <v>0.27600000000000002</v>
      </c>
      <c r="O30" s="4">
        <v>7.3929961089494238</v>
      </c>
      <c r="P30" s="35">
        <v>0.53949903660886322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699</v>
      </c>
      <c r="AP30" t="s">
        <v>2214</v>
      </c>
      <c r="AQ30" s="22" t="e">
        <v>#VALUE!</v>
      </c>
      <c r="AR30" s="21">
        <v>-158.76974824240699</v>
      </c>
      <c r="AS30">
        <v>1.1560693641618602</v>
      </c>
      <c r="AT30" t="e">
        <v>#VALUE!</v>
      </c>
      <c r="AU30">
        <v>158.76974824240699</v>
      </c>
      <c r="AV30" t="s">
        <v>3002</v>
      </c>
    </row>
    <row r="31" spans="1:48" x14ac:dyDescent="0.25">
      <c r="A31" s="14">
        <v>3.4000000000000007E-10</v>
      </c>
      <c r="B31" t="s">
        <v>751</v>
      </c>
      <c r="C31" s="4">
        <v>8</v>
      </c>
      <c r="D31" s="4">
        <v>3</v>
      </c>
      <c r="E31" s="4">
        <v>9</v>
      </c>
      <c r="F31" s="4">
        <v>20</v>
      </c>
      <c r="G31" s="4">
        <v>6700</v>
      </c>
      <c r="H31" s="4">
        <v>7194</v>
      </c>
      <c r="I31" s="34">
        <v>14003.586150396963</v>
      </c>
      <c r="J31" s="35">
        <v>35.508390918065146</v>
      </c>
      <c r="K31" s="35">
        <v>32.245629762438369</v>
      </c>
      <c r="L31" s="35">
        <v>22.38983281733746</v>
      </c>
      <c r="M31" s="35">
        <v>20.741632887189294</v>
      </c>
      <c r="N31" s="4">
        <v>2.0260000000000002</v>
      </c>
      <c r="O31" s="4">
        <v>15.573302909298354</v>
      </c>
      <c r="P31" s="35">
        <v>1.3678065054211845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751</v>
      </c>
      <c r="AP31" t="s">
        <v>2349</v>
      </c>
      <c r="AQ31" s="22">
        <v>-157.32654961706589</v>
      </c>
      <c r="AR31" s="21">
        <v>-172.96137100703254</v>
      </c>
      <c r="AS31">
        <v>-6.8668334723380635</v>
      </c>
      <c r="AT31">
        <v>157.32654961706589</v>
      </c>
      <c r="AU31">
        <v>172.96137100703254</v>
      </c>
      <c r="AV31" t="s">
        <v>3003</v>
      </c>
    </row>
    <row r="32" spans="1:48" x14ac:dyDescent="0.25">
      <c r="A32" s="14">
        <v>3.5000000000000008E-10</v>
      </c>
      <c r="B32" t="s">
        <v>700</v>
      </c>
      <c r="C32" s="4">
        <v>16</v>
      </c>
      <c r="D32" s="4">
        <v>3</v>
      </c>
      <c r="E32" s="4">
        <v>5</v>
      </c>
      <c r="F32" s="4">
        <v>24</v>
      </c>
      <c r="G32" s="4">
        <v>4032.42578125</v>
      </c>
      <c r="H32" s="4">
        <v>3678</v>
      </c>
      <c r="I32" s="34">
        <v>40165.743553888613</v>
      </c>
      <c r="J32" s="35">
        <v>18.274735237930269</v>
      </c>
      <c r="K32" s="35">
        <v>16.41569307361107</v>
      </c>
      <c r="L32" s="35">
        <v>9.3645023172021009</v>
      </c>
      <c r="M32" s="35">
        <v>8.8776061071402115</v>
      </c>
      <c r="N32" s="4">
        <v>2.3559999999999999</v>
      </c>
      <c r="O32" s="4">
        <v>24.788135593220321</v>
      </c>
      <c r="P32" s="35">
        <v>2.4281183172011263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 t="str">
        <f t="shared" si="18"/>
        <v xml:space="preserve"> </v>
      </c>
      <c r="AH32" s="38" t="str">
        <f t="shared" si="19"/>
        <v xml:space="preserve"> </v>
      </c>
      <c r="AI32" s="1" t="str">
        <f t="shared" si="20"/>
        <v xml:space="preserve"> 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700</v>
      </c>
      <c r="AP32" t="s">
        <v>2169</v>
      </c>
      <c r="AQ32" s="22">
        <v>-32.435586134925032</v>
      </c>
      <c r="AR32" s="21">
        <v>-14.165541661511561</v>
      </c>
      <c r="AS32">
        <v>9.6363725190320881</v>
      </c>
      <c r="AT32">
        <v>32.435586134925032</v>
      </c>
      <c r="AU32">
        <v>14.165541661511561</v>
      </c>
      <c r="AV32" t="s">
        <v>3004</v>
      </c>
    </row>
    <row r="33" spans="1:48" x14ac:dyDescent="0.25">
      <c r="A33" s="14">
        <v>3.600000000000001E-10</v>
      </c>
      <c r="B33" t="s">
        <v>734</v>
      </c>
      <c r="C33" s="4">
        <v>12</v>
      </c>
      <c r="D33" s="4">
        <v>1</v>
      </c>
      <c r="E33" s="4">
        <v>1</v>
      </c>
      <c r="F33" s="4">
        <v>14</v>
      </c>
      <c r="G33" s="4">
        <v>7250</v>
      </c>
      <c r="H33" s="4">
        <v>5940</v>
      </c>
      <c r="I33" s="34">
        <v>8172.3202644238772</v>
      </c>
      <c r="J33" s="35">
        <v>15.823122003196589</v>
      </c>
      <c r="K33" s="35">
        <v>14.608952287260207</v>
      </c>
      <c r="L33" s="35">
        <v>9.4932659226011715</v>
      </c>
      <c r="M33" s="35">
        <v>8.8680273120605744</v>
      </c>
      <c r="N33" s="4">
        <v>4.0659999999999998</v>
      </c>
      <c r="O33" s="4">
        <v>5.3095053095052993</v>
      </c>
      <c r="P33" s="35">
        <v>2.6010101010101012</v>
      </c>
      <c r="Q33" s="36">
        <f t="shared" si="7"/>
        <v>85.714285714645712</v>
      </c>
      <c r="R33" s="36" t="str">
        <f t="shared" si="8"/>
        <v xml:space="preserve"> </v>
      </c>
      <c r="S33" s="37">
        <f t="shared" si="9"/>
        <v>0.22053872089872059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14</v>
      </c>
      <c r="AD33" s="1" t="str">
        <f t="shared" si="17"/>
        <v xml:space="preserve"> </v>
      </c>
      <c r="AE33" s="1">
        <f t="shared" si="3"/>
        <v>5</v>
      </c>
      <c r="AF33" s="1" t="str">
        <f t="shared" si="4"/>
        <v xml:space="preserve"> </v>
      </c>
      <c r="AG33" s="38" t="str">
        <f t="shared" si="18"/>
        <v xml:space="preserve"> </v>
      </c>
      <c r="AH33" s="38" t="str">
        <f t="shared" si="19"/>
        <v xml:space="preserve"> </v>
      </c>
      <c r="AI33" s="1" t="str">
        <f t="shared" si="20"/>
        <v xml:space="preserve"> 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734</v>
      </c>
      <c r="AP33" t="s">
        <v>2193</v>
      </c>
      <c r="AQ33" s="22">
        <v>-14.668935538302396</v>
      </c>
      <c r="AR33" s="21">
        <v>-15.73533856675342</v>
      </c>
      <c r="AS33">
        <v>22.053872053872059</v>
      </c>
      <c r="AT33">
        <v>14.668935538302396</v>
      </c>
      <c r="AU33">
        <v>15.73533856675342</v>
      </c>
      <c r="AV33" t="s">
        <v>3005</v>
      </c>
    </row>
    <row r="34" spans="1:48" x14ac:dyDescent="0.25">
      <c r="A34" s="14">
        <v>3.7000000000000012E-10</v>
      </c>
      <c r="B34" t="s">
        <v>688</v>
      </c>
      <c r="C34" s="4">
        <v>15</v>
      </c>
      <c r="D34" s="4">
        <v>3</v>
      </c>
      <c r="E34" s="4">
        <v>9</v>
      </c>
      <c r="F34" s="4">
        <v>27</v>
      </c>
      <c r="G34" s="4">
        <v>3700</v>
      </c>
      <c r="H34" s="4">
        <v>3503</v>
      </c>
      <c r="I34" s="34">
        <v>114253.60588729561</v>
      </c>
      <c r="J34" s="35">
        <v>30.120378331900259</v>
      </c>
      <c r="K34" s="35">
        <v>27.155038759689923</v>
      </c>
      <c r="L34" s="35">
        <v>22.738453143205284</v>
      </c>
      <c r="M34" s="35">
        <v>20.929270860459791</v>
      </c>
      <c r="N34" s="4">
        <v>1.163</v>
      </c>
      <c r="O34" s="4">
        <v>6.3071297989031025</v>
      </c>
      <c r="P34" s="35">
        <v>2.0268341421638594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 t="str">
        <f t="shared" si="18"/>
        <v xml:space="preserve"> </v>
      </c>
      <c r="AH34" s="38" t="str">
        <f t="shared" si="19"/>
        <v xml:space="preserve"> </v>
      </c>
      <c r="AI34" s="1" t="str">
        <f t="shared" si="20"/>
        <v xml:space="preserve"> 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688</v>
      </c>
      <c r="AP34" t="s">
        <v>2409</v>
      </c>
      <c r="AQ34" s="22">
        <v>-118.28004110896697</v>
      </c>
      <c r="AR34" s="21">
        <v>-177.21150913383948</v>
      </c>
      <c r="AS34">
        <v>5.623751070510985</v>
      </c>
      <c r="AT34">
        <v>118.28004110896697</v>
      </c>
      <c r="AU34">
        <v>177.21150913383948</v>
      </c>
      <c r="AV34" t="s">
        <v>3006</v>
      </c>
    </row>
    <row r="35" spans="1:48" x14ac:dyDescent="0.25">
      <c r="A35" s="14">
        <v>3.8000000000000014E-10</v>
      </c>
      <c r="B35" t="s">
        <v>1189</v>
      </c>
      <c r="C35" s="4">
        <v>14</v>
      </c>
      <c r="D35" s="4">
        <v>1</v>
      </c>
      <c r="E35" s="4">
        <v>2</v>
      </c>
      <c r="F35" s="4">
        <v>17</v>
      </c>
      <c r="G35" s="4">
        <v>1885</v>
      </c>
      <c r="H35" s="4">
        <v>1821.5</v>
      </c>
      <c r="I35" s="34">
        <v>14879.237300876581</v>
      </c>
      <c r="J35" s="35">
        <v>36.576305220883533</v>
      </c>
      <c r="K35" s="35">
        <v>21.556213017751478</v>
      </c>
      <c r="L35" s="35">
        <v>15.131631185672591</v>
      </c>
      <c r="M35" s="35">
        <v>12.346319062520147</v>
      </c>
      <c r="N35" s="4">
        <v>0.498</v>
      </c>
      <c r="O35" s="4">
        <v>-21.5748031496063</v>
      </c>
      <c r="P35" s="35">
        <v>1.6305242931649739</v>
      </c>
      <c r="Q35" s="36">
        <f t="shared" si="7"/>
        <v>82.352941176850592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/>
      </c>
      <c r="X35" s="37" t="str">
        <f t="shared" si="14"/>
        <v/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>
        <f t="shared" si="3"/>
        <v>11</v>
      </c>
      <c r="AF35" s="1" t="str">
        <f t="shared" si="4"/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si="20"/>
        <v xml:space="preserve"> 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1189</v>
      </c>
      <c r="AP35" t="s">
        <v>2671</v>
      </c>
      <c r="AQ35" s="22">
        <v>-165.06564158169675</v>
      </c>
      <c r="AR35" s="21">
        <v>-84.474391913084858</v>
      </c>
      <c r="AS35">
        <v>3.4861377985176967</v>
      </c>
      <c r="AT35">
        <v>165.06564158169675</v>
      </c>
      <c r="AU35">
        <v>84.474391913084858</v>
      </c>
      <c r="AV35" t="s">
        <v>3007</v>
      </c>
    </row>
    <row r="36" spans="1:48" x14ac:dyDescent="0.25">
      <c r="A36" s="14">
        <v>3.9000000000000015E-10</v>
      </c>
      <c r="B36" t="s">
        <v>851</v>
      </c>
      <c r="C36" s="4">
        <v>4</v>
      </c>
      <c r="D36" s="4">
        <v>2</v>
      </c>
      <c r="E36" s="4">
        <v>6</v>
      </c>
      <c r="F36" s="4">
        <v>12</v>
      </c>
      <c r="G36" s="4">
        <v>615</v>
      </c>
      <c r="H36" s="4">
        <v>625.79999999999995</v>
      </c>
      <c r="I36" s="34">
        <v>12736.055735765211</v>
      </c>
      <c r="J36" s="35">
        <v>5.4163534077288258</v>
      </c>
      <c r="K36" s="35">
        <v>8.1371497607258778</v>
      </c>
      <c r="L36" s="35">
        <v>4.0462857429014969</v>
      </c>
      <c r="M36" s="35">
        <v>5.4764892884822167</v>
      </c>
      <c r="N36" s="4">
        <v>1.6120000000000001</v>
      </c>
      <c r="O36" s="4">
        <v>127.0422535211268</v>
      </c>
      <c r="P36" s="35">
        <v>13.411731922272184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-0.60748107760399683</v>
      </c>
      <c r="W36" s="37" t="str">
        <f t="shared" si="13"/>
        <v/>
      </c>
      <c r="X36" s="37">
        <f t="shared" si="14"/>
        <v>-0.5067048008445364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3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13.411731922662183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851</v>
      </c>
      <c r="AP36" t="s">
        <v>2202</v>
      </c>
      <c r="AQ36" s="22">
        <v>60.748107760399684</v>
      </c>
      <c r="AR36" s="21">
        <v>50.670480084453636</v>
      </c>
      <c r="AS36">
        <v>-1.7257909875359467</v>
      </c>
      <c r="AT36">
        <v>-60.748107760399684</v>
      </c>
      <c r="AU36">
        <v>-50.670480084453636</v>
      </c>
      <c r="AV36" t="s">
        <v>3008</v>
      </c>
    </row>
    <row r="37" spans="1:48" x14ac:dyDescent="0.25">
      <c r="A37" s="14">
        <v>4.0000000000000017E-10</v>
      </c>
      <c r="B37" t="s">
        <v>711</v>
      </c>
      <c r="C37" s="4">
        <v>13</v>
      </c>
      <c r="D37" s="4">
        <v>2</v>
      </c>
      <c r="E37" s="4">
        <v>3</v>
      </c>
      <c r="F37" s="4">
        <v>18</v>
      </c>
      <c r="G37" s="4">
        <v>3200</v>
      </c>
      <c r="H37" s="4">
        <v>2810</v>
      </c>
      <c r="I37" s="34">
        <v>36184.788325663234</v>
      </c>
      <c r="J37" s="35">
        <v>38.625734402715132</v>
      </c>
      <c r="K37" s="35">
        <v>32.807632149586496</v>
      </c>
      <c r="L37" s="35">
        <v>22.051791359383177</v>
      </c>
      <c r="M37" s="35">
        <v>19.324772803447452</v>
      </c>
      <c r="N37" s="4">
        <v>1.1950000000000001</v>
      </c>
      <c r="O37" s="4">
        <v>16.813294232649064</v>
      </c>
      <c r="P37" s="35">
        <v>1.2064750597570293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711</v>
      </c>
      <c r="AP37" t="s">
        <v>2524</v>
      </c>
      <c r="AQ37" s="22">
        <v>-179.91769560076381</v>
      </c>
      <c r="AR37" s="21">
        <v>-168.84020312814752</v>
      </c>
      <c r="AS37">
        <v>13.879003558718871</v>
      </c>
      <c r="AT37">
        <v>179.91769560076381</v>
      </c>
      <c r="AU37">
        <v>168.84020312814752</v>
      </c>
      <c r="AV37" t="s">
        <v>3009</v>
      </c>
    </row>
    <row r="38" spans="1:48" x14ac:dyDescent="0.25">
      <c r="A38" s="14">
        <v>4.1000000000000019E-10</v>
      </c>
      <c r="B38" t="s">
        <v>713</v>
      </c>
      <c r="C38" s="4">
        <v>14</v>
      </c>
      <c r="D38" s="4">
        <v>3</v>
      </c>
      <c r="E38" s="4">
        <v>9</v>
      </c>
      <c r="F38" s="4">
        <v>26</v>
      </c>
      <c r="G38" s="4">
        <v>10000</v>
      </c>
      <c r="H38" s="4">
        <v>9888</v>
      </c>
      <c r="I38" s="34">
        <v>30754.231837503114</v>
      </c>
      <c r="J38" s="35">
        <v>21.243821600484104</v>
      </c>
      <c r="K38" s="35">
        <v>19.988029190603271</v>
      </c>
      <c r="L38" s="35">
        <v>13.305694038061239</v>
      </c>
      <c r="M38" s="35">
        <v>12.693313298271978</v>
      </c>
      <c r="N38" s="4">
        <v>6.4939999999999998</v>
      </c>
      <c r="O38" s="4">
        <v>26.935105551211869</v>
      </c>
      <c r="P38" s="35">
        <v>2.4601801383553199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 t="str">
        <f t="shared" si="18"/>
        <v xml:space="preserve"> </v>
      </c>
      <c r="AH38" s="38" t="str">
        <f t="shared" si="19"/>
        <v xml:space="preserve"> </v>
      </c>
      <c r="AI38" s="1" t="str">
        <f t="shared" si="29"/>
        <v xml:space="preserve"> 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713</v>
      </c>
      <c r="AP38" t="s">
        <v>2547</v>
      </c>
      <c r="AQ38" s="22">
        <v>-53.95232427589103</v>
      </c>
      <c r="AR38" s="21">
        <v>-62.213827877129965</v>
      </c>
      <c r="AS38">
        <v>1.1326860841423869</v>
      </c>
      <c r="AT38">
        <v>53.95232427589103</v>
      </c>
      <c r="AU38">
        <v>62.213827877129965</v>
      </c>
      <c r="AV38" t="s">
        <v>3010</v>
      </c>
    </row>
    <row r="39" spans="1:48" x14ac:dyDescent="0.25">
      <c r="A39" s="14">
        <v>4.200000000000002E-10</v>
      </c>
      <c r="B39" t="s">
        <v>1084</v>
      </c>
      <c r="C39" s="4">
        <v>8</v>
      </c>
      <c r="D39" s="4">
        <v>3</v>
      </c>
      <c r="E39" s="4">
        <v>5</v>
      </c>
      <c r="F39" s="4">
        <v>16</v>
      </c>
      <c r="G39" s="4">
        <v>16000</v>
      </c>
      <c r="H39" s="4">
        <v>13955</v>
      </c>
      <c r="I39" s="34">
        <v>34132.458436723107</v>
      </c>
      <c r="J39" s="35" t="s">
        <v>2161</v>
      </c>
      <c r="K39" s="35">
        <v>33.497359577532407</v>
      </c>
      <c r="L39" s="35">
        <v>25.63142362570272</v>
      </c>
      <c r="M39" s="35">
        <v>21.074011412172933</v>
      </c>
      <c r="N39" s="4">
        <v>3.0960000000000001</v>
      </c>
      <c r="O39" s="4">
        <v>-37.656061216270643</v>
      </c>
      <c r="P39" s="35">
        <v>1.0627015406664277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 xml:space="preserve"> </v>
      </c>
      <c r="V39" s="37" t="str">
        <f t="shared" si="12"/>
        <v xml:space="preserve"> </v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1084</v>
      </c>
      <c r="AP39" t="s">
        <v>2671</v>
      </c>
      <c r="AQ39" s="22" t="e">
        <v>#VALUE!</v>
      </c>
      <c r="AR39" s="21">
        <v>-212.48060630074198</v>
      </c>
      <c r="AS39">
        <v>14.654245790039422</v>
      </c>
      <c r="AT39" t="e">
        <v>#VALUE!</v>
      </c>
      <c r="AU39">
        <v>212.48060630074198</v>
      </c>
      <c r="AV39" t="s">
        <v>3011</v>
      </c>
    </row>
    <row r="40" spans="1:48" x14ac:dyDescent="0.25">
      <c r="A40" s="14">
        <v>4.3000000000000022E-10</v>
      </c>
      <c r="B40" t="s">
        <v>757</v>
      </c>
      <c r="C40" s="4">
        <v>4</v>
      </c>
      <c r="D40" s="4">
        <v>1</v>
      </c>
      <c r="E40" s="4">
        <v>10</v>
      </c>
      <c r="F40" s="4">
        <v>15</v>
      </c>
      <c r="G40" s="4">
        <v>1000</v>
      </c>
      <c r="H40" s="4">
        <v>827.6</v>
      </c>
      <c r="I40" s="34">
        <v>8508.671020027703</v>
      </c>
      <c r="J40" s="35">
        <v>13.333343329482448</v>
      </c>
      <c r="K40" s="35">
        <v>12.688654201463516</v>
      </c>
      <c r="L40" s="35">
        <v>6.0873878879276129</v>
      </c>
      <c r="M40" s="35">
        <v>5.1465367597155023</v>
      </c>
      <c r="N40" s="4">
        <v>0.86599999999999999</v>
      </c>
      <c r="O40" s="4">
        <v>96.818181818181813</v>
      </c>
      <c r="P40" s="35">
        <v>3.1524225788568168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0.20831319521008693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-0.2578677307256817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12</v>
      </c>
      <c r="AC40" s="1">
        <f t="shared" si="26"/>
        <v>16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>
        <f t="shared" si="18"/>
        <v>3.1524225792868168</v>
      </c>
      <c r="AH40" s="38" t="str">
        <f t="shared" si="19"/>
        <v xml:space="preserve"> </v>
      </c>
      <c r="AI40" s="1">
        <f t="shared" si="29"/>
        <v>43</v>
      </c>
      <c r="AJ40" s="1" t="str">
        <f t="shared" si="30"/>
        <v xml:space="preserve"> </v>
      </c>
      <c r="AK40" s="25">
        <f t="shared" si="22"/>
        <v>96.818181818611819</v>
      </c>
      <c r="AL40" s="25" t="str">
        <f t="shared" si="23"/>
        <v xml:space="preserve"> </v>
      </c>
      <c r="AM40" s="1">
        <f t="shared" si="31"/>
        <v>1</v>
      </c>
      <c r="AN40" s="1" t="str">
        <f t="shared" si="32"/>
        <v xml:space="preserve"> </v>
      </c>
      <c r="AO40" t="s">
        <v>757</v>
      </c>
      <c r="AP40" t="s">
        <v>2258</v>
      </c>
      <c r="AQ40" s="22">
        <v>3.3742970287656049</v>
      </c>
      <c r="AR40" s="21">
        <v>25.78677307256817</v>
      </c>
      <c r="AS40">
        <v>20.831319478008691</v>
      </c>
      <c r="AT40">
        <v>-3.3742970287656049</v>
      </c>
      <c r="AU40">
        <v>-25.78677307256817</v>
      </c>
      <c r="AV40" t="s">
        <v>3012</v>
      </c>
    </row>
    <row r="41" spans="1:48" x14ac:dyDescent="0.25">
      <c r="A41" s="14">
        <v>4.4000000000000024E-10</v>
      </c>
      <c r="B41" t="s">
        <v>693</v>
      </c>
      <c r="C41" s="4">
        <v>15</v>
      </c>
      <c r="D41" s="4">
        <v>0</v>
      </c>
      <c r="E41" s="4">
        <v>7</v>
      </c>
      <c r="F41" s="4">
        <v>22</v>
      </c>
      <c r="G41" s="4">
        <v>347.5</v>
      </c>
      <c r="H41" s="4">
        <v>307.60000000000002</v>
      </c>
      <c r="I41" s="34">
        <v>57183.089327538335</v>
      </c>
      <c r="J41" s="35">
        <v>8.6524904149992139</v>
      </c>
      <c r="K41" s="35">
        <v>10.242566219187614</v>
      </c>
      <c r="L41" s="35">
        <v>5.1964042008233129</v>
      </c>
      <c r="M41" s="35">
        <v>5.4681711576192438</v>
      </c>
      <c r="N41" s="4">
        <v>0.496</v>
      </c>
      <c r="O41" s="4">
        <v>153.0612244897959</v>
      </c>
      <c r="P41" s="35">
        <v>4.1010008986811632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>
        <f t="shared" si="12"/>
        <v>-0.37296074349746811</v>
      </c>
      <c r="W41" s="37" t="str">
        <f t="shared" si="13"/>
        <v/>
      </c>
      <c r="X41" s="37">
        <f t="shared" si="14"/>
        <v>-0.36649030542778782</v>
      </c>
      <c r="Y41" s="1" t="str">
        <f t="shared" si="24"/>
        <v xml:space="preserve"> </v>
      </c>
      <c r="Z41" s="1">
        <f t="shared" si="15"/>
        <v>10</v>
      </c>
      <c r="AA41" s="1" t="str">
        <f t="shared" si="25"/>
        <v xml:space="preserve"> </v>
      </c>
      <c r="AB41" s="1">
        <f t="shared" si="16"/>
        <v>10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4.1010008991211633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693</v>
      </c>
      <c r="AP41" t="s">
        <v>2256</v>
      </c>
      <c r="AQ41" s="22">
        <v>37.29607434974681</v>
      </c>
      <c r="AR41" s="21">
        <v>36.649030542778782</v>
      </c>
      <c r="AS41">
        <v>12.971391417425227</v>
      </c>
      <c r="AT41">
        <v>-37.29607434974681</v>
      </c>
      <c r="AU41">
        <v>-36.649030542778782</v>
      </c>
      <c r="AV41" t="s">
        <v>3013</v>
      </c>
    </row>
    <row r="42" spans="1:48" x14ac:dyDescent="0.25">
      <c r="A42" s="14">
        <v>4.5000000000000026E-10</v>
      </c>
      <c r="B42" t="s">
        <v>686</v>
      </c>
      <c r="C42" s="4">
        <v>11</v>
      </c>
      <c r="D42" s="4">
        <v>3</v>
      </c>
      <c r="E42" s="4">
        <v>15</v>
      </c>
      <c r="F42" s="4">
        <v>29</v>
      </c>
      <c r="G42" s="4">
        <v>1489</v>
      </c>
      <c r="H42" s="4">
        <v>1394.8</v>
      </c>
      <c r="I42" s="34">
        <v>97914.292075476769</v>
      </c>
      <c r="J42" s="35">
        <v>14.218144750254842</v>
      </c>
      <c r="K42" s="35">
        <v>12.7612076852699</v>
      </c>
      <c r="L42" s="35">
        <v>10.666824351862545</v>
      </c>
      <c r="M42" s="35">
        <v>9.5001743982579612</v>
      </c>
      <c r="N42" s="4">
        <v>0.98099999999999998</v>
      </c>
      <c r="O42" s="4">
        <v>-15.358067299396035</v>
      </c>
      <c r="P42" s="35">
        <v>5.7069113851448243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5.7069113855948244</v>
      </c>
      <c r="AH42" s="38" t="str">
        <f t="shared" si="19"/>
        <v xml:space="preserve"> </v>
      </c>
      <c r="AI42" s="1">
        <f t="shared" si="29"/>
        <v>15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686</v>
      </c>
      <c r="AP42" t="s">
        <v>2322</v>
      </c>
      <c r="AQ42" s="22">
        <v>-3.03779010942693</v>
      </c>
      <c r="AR42" s="21">
        <v>-30.042552042684022</v>
      </c>
      <c r="AS42">
        <v>6.7536564381990294</v>
      </c>
      <c r="AT42">
        <v>3.03779010942693</v>
      </c>
      <c r="AU42">
        <v>30.042552042684022</v>
      </c>
      <c r="AV42" t="s">
        <v>3014</v>
      </c>
    </row>
    <row r="43" spans="1:48" x14ac:dyDescent="0.25">
      <c r="A43" s="14">
        <v>4.6000000000000027E-10</v>
      </c>
      <c r="B43" t="s">
        <v>1190</v>
      </c>
      <c r="C43" s="4">
        <v>10</v>
      </c>
      <c r="D43" s="4">
        <v>1</v>
      </c>
      <c r="E43" s="4">
        <v>1</v>
      </c>
      <c r="F43" s="4">
        <v>12</v>
      </c>
      <c r="G43" s="4">
        <v>2700</v>
      </c>
      <c r="H43" s="4">
        <v>2398</v>
      </c>
      <c r="I43" s="34">
        <v>7743.7024117461606</v>
      </c>
      <c r="J43" s="35">
        <v>18.202881587246029</v>
      </c>
      <c r="K43" s="35">
        <v>15.71484093816731</v>
      </c>
      <c r="L43" s="35">
        <v>11.591243505368894</v>
      </c>
      <c r="M43" s="35">
        <v>10.621427709887319</v>
      </c>
      <c r="N43" s="4">
        <v>1.8380000000000001</v>
      </c>
      <c r="O43" s="4">
        <v>6.3042220936957776</v>
      </c>
      <c r="P43" s="35">
        <v>1.5930945725118848</v>
      </c>
      <c r="Q43" s="36">
        <f t="shared" si="7"/>
        <v>83.333333333793334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>
        <f t="shared" si="27"/>
        <v>8</v>
      </c>
      <c r="AF43" s="1" t="str">
        <f t="shared" si="28"/>
        <v xml:space="preserve"> </v>
      </c>
      <c r="AG43" s="38" t="str">
        <f t="shared" si="18"/>
        <v xml:space="preserve"> </v>
      </c>
      <c r="AH43" s="38" t="str">
        <f t="shared" si="19"/>
        <v xml:space="preserve"> </v>
      </c>
      <c r="AI43" s="1" t="str">
        <f t="shared" si="29"/>
        <v xml:space="preserve"> 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1190</v>
      </c>
      <c r="AP43" t="s">
        <v>2210</v>
      </c>
      <c r="AQ43" s="22">
        <v>-31.91486831218193</v>
      </c>
      <c r="AR43" s="21">
        <v>-41.312431616365465</v>
      </c>
      <c r="AS43">
        <v>12.593828190158462</v>
      </c>
      <c r="AT43">
        <v>31.91486831218193</v>
      </c>
      <c r="AU43">
        <v>41.312431616365465</v>
      </c>
      <c r="AV43" t="s">
        <v>3015</v>
      </c>
    </row>
    <row r="44" spans="1:48" x14ac:dyDescent="0.25">
      <c r="A44" s="14">
        <v>4.7000000000000024E-10</v>
      </c>
      <c r="B44" t="s">
        <v>755</v>
      </c>
      <c r="C44" s="4">
        <v>9</v>
      </c>
      <c r="D44" s="4">
        <v>8</v>
      </c>
      <c r="E44" s="4">
        <v>3</v>
      </c>
      <c r="F44" s="4">
        <v>20</v>
      </c>
      <c r="G44" s="4">
        <v>1770</v>
      </c>
      <c r="H44" s="4">
        <v>1588</v>
      </c>
      <c r="I44" s="34">
        <v>10508.897320375134</v>
      </c>
      <c r="J44" s="35">
        <v>24.281345565749234</v>
      </c>
      <c r="K44" s="35">
        <v>27.332185886402758</v>
      </c>
      <c r="L44" s="35">
        <v>18.928333333333335</v>
      </c>
      <c r="M44" s="35">
        <v>20.458109804495535</v>
      </c>
      <c r="N44" s="4">
        <v>0.65400000000000003</v>
      </c>
      <c r="O44" s="4">
        <v>-0.75872534142640424</v>
      </c>
      <c r="P44" s="35">
        <v>3.1926952141057936</v>
      </c>
      <c r="Q44" s="36" t="str">
        <f t="shared" si="7"/>
        <v/>
      </c>
      <c r="R44" s="36">
        <f t="shared" si="8"/>
        <v>40.000000000470003</v>
      </c>
      <c r="S44" s="37" t="str">
        <f t="shared" si="9"/>
        <v/>
      </c>
      <c r="T44" s="37" t="str">
        <f t="shared" si="10"/>
        <v/>
      </c>
      <c r="U44" s="37" t="str">
        <f t="shared" si="11"/>
        <v/>
      </c>
      <c r="V44" s="37" t="str">
        <f t="shared" si="12"/>
        <v/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>
        <f t="shared" si="28"/>
        <v>3</v>
      </c>
      <c r="AG44" s="38">
        <f t="shared" si="18"/>
        <v>3.1926952145757936</v>
      </c>
      <c r="AH44" s="38" t="str">
        <f t="shared" si="19"/>
        <v xml:space="preserve"> </v>
      </c>
      <c r="AI44" s="1">
        <f t="shared" si="29"/>
        <v>42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755</v>
      </c>
      <c r="AP44" t="s">
        <v>2407</v>
      </c>
      <c r="AQ44" s="22">
        <v>-75.965024405402161</v>
      </c>
      <c r="AR44" s="21">
        <v>-130.76116109022345</v>
      </c>
      <c r="AS44">
        <v>11.460957178841301</v>
      </c>
      <c r="AT44">
        <v>75.965024405402161</v>
      </c>
      <c r="AU44">
        <v>130.76116109022345</v>
      </c>
      <c r="AV44" t="s">
        <v>3016</v>
      </c>
    </row>
    <row r="45" spans="1:48" x14ac:dyDescent="0.25">
      <c r="A45" s="14">
        <v>4.800000000000002E-10</v>
      </c>
      <c r="B45" t="s">
        <v>852</v>
      </c>
      <c r="C45" s="4">
        <v>5</v>
      </c>
      <c r="D45" s="4">
        <v>3</v>
      </c>
      <c r="E45" s="4">
        <v>7</v>
      </c>
      <c r="F45" s="4">
        <v>15</v>
      </c>
      <c r="G45" s="4">
        <v>2580</v>
      </c>
      <c r="H45" s="4">
        <v>2723</v>
      </c>
      <c r="I45" s="34">
        <v>14423.218337086862</v>
      </c>
      <c r="J45" s="35" t="s">
        <v>2161</v>
      </c>
      <c r="K45" s="35" t="s">
        <v>2161</v>
      </c>
      <c r="L45" s="35">
        <v>32.963727442439321</v>
      </c>
      <c r="M45" s="35">
        <v>29.966601139883181</v>
      </c>
      <c r="N45" s="4">
        <v>0.61599999999999999</v>
      </c>
      <c r="O45" s="4">
        <v>4.9403747870528152</v>
      </c>
      <c r="P45" s="35">
        <v>0.63165626147631293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 xml:space="preserve"> </v>
      </c>
      <c r="V45" s="37" t="str">
        <f t="shared" si="12"/>
        <v xml:space="preserve"> </v>
      </c>
      <c r="W45" s="37">
        <f t="shared" si="13"/>
        <v>3.0187098803270018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3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 t="str">
        <f t="shared" si="18"/>
        <v xml:space="preserve"> </v>
      </c>
      <c r="AH45" s="38" t="str">
        <f t="shared" si="19"/>
        <v xml:space="preserve"> </v>
      </c>
      <c r="AI45" s="1" t="str">
        <f t="shared" si="29"/>
        <v xml:space="preserve"> 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852</v>
      </c>
      <c r="AP45" t="s">
        <v>2363</v>
      </c>
      <c r="AQ45" s="22" t="e">
        <v>#VALUE!</v>
      </c>
      <c r="AR45" s="21">
        <v>-301.87098803270021</v>
      </c>
      <c r="AS45">
        <v>-5.251560778553066</v>
      </c>
      <c r="AT45" t="e">
        <v>#VALUE!</v>
      </c>
      <c r="AU45">
        <v>301.87098803270021</v>
      </c>
      <c r="AV45" t="s">
        <v>3017</v>
      </c>
    </row>
    <row r="46" spans="1:48" x14ac:dyDescent="0.25">
      <c r="A46" s="14">
        <v>4.9000000000000017E-10</v>
      </c>
      <c r="B46" t="s">
        <v>681</v>
      </c>
      <c r="C46" s="4">
        <v>8</v>
      </c>
      <c r="D46" s="4">
        <v>6</v>
      </c>
      <c r="E46" s="4">
        <v>15</v>
      </c>
      <c r="F46" s="4">
        <v>29</v>
      </c>
      <c r="G46" s="4">
        <v>470</v>
      </c>
      <c r="H46" s="4">
        <v>423.75</v>
      </c>
      <c r="I46" s="34">
        <v>120762.00738898394</v>
      </c>
      <c r="J46" s="35">
        <v>10.652540654321948</v>
      </c>
      <c r="K46" s="35">
        <v>9.4443451487998118</v>
      </c>
      <c r="L46" s="35" t="s">
        <v>2161</v>
      </c>
      <c r="M46" s="35" t="s">
        <v>2161</v>
      </c>
      <c r="N46" s="4">
        <v>0.55500000000000005</v>
      </c>
      <c r="O46" s="4">
        <v>84.385382059800691</v>
      </c>
      <c r="P46" s="35">
        <v>3.9579442623442258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>
        <f t="shared" si="12"/>
        <v>-0.2280186568979129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>
        <f t="shared" si="15"/>
        <v>21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3.9579442628342258</v>
      </c>
      <c r="AH46" s="38" t="str">
        <f t="shared" si="19"/>
        <v xml:space="preserve"> </v>
      </c>
      <c r="AI46" s="1">
        <f t="shared" si="29"/>
        <v>31</v>
      </c>
      <c r="AJ46" s="1" t="str">
        <f t="shared" si="30"/>
        <v xml:space="preserve"> </v>
      </c>
      <c r="AK46" s="25">
        <f t="shared" si="22"/>
        <v>84.385382060290695</v>
      </c>
      <c r="AL46" s="25" t="str">
        <f t="shared" si="23"/>
        <v xml:space="preserve"> </v>
      </c>
      <c r="AM46" s="1">
        <f t="shared" si="31"/>
        <v>5</v>
      </c>
      <c r="AN46" s="1" t="str">
        <f t="shared" si="32"/>
        <v xml:space="preserve"> </v>
      </c>
      <c r="AO46" t="s">
        <v>681</v>
      </c>
      <c r="AP46" t="s">
        <v>2400</v>
      </c>
      <c r="AQ46" s="22">
        <v>22.801865689791288</v>
      </c>
      <c r="AR46" s="21" t="e">
        <v>#VALUE!</v>
      </c>
      <c r="AS46">
        <v>10.914454277286145</v>
      </c>
      <c r="AT46">
        <v>-22.801865689791288</v>
      </c>
      <c r="AU46" t="e">
        <v>#VALUE!</v>
      </c>
      <c r="AV46" t="s">
        <v>3018</v>
      </c>
    </row>
    <row r="47" spans="1:48" x14ac:dyDescent="0.25">
      <c r="A47" s="14">
        <v>5.0000000000000013E-10</v>
      </c>
      <c r="B47" t="s">
        <v>718</v>
      </c>
      <c r="C47" s="4">
        <v>18</v>
      </c>
      <c r="D47" s="4">
        <v>1</v>
      </c>
      <c r="E47" s="4">
        <v>9</v>
      </c>
      <c r="F47" s="4">
        <v>28</v>
      </c>
      <c r="G47" s="4">
        <v>230</v>
      </c>
      <c r="H47" s="4">
        <v>194.6</v>
      </c>
      <c r="I47" s="34">
        <v>13467.726706548183</v>
      </c>
      <c r="J47" s="35" t="s">
        <v>2161</v>
      </c>
      <c r="K47" s="35">
        <v>18.487146372073202</v>
      </c>
      <c r="L47" s="35" t="s">
        <v>2161</v>
      </c>
      <c r="M47" s="35">
        <v>6.0272164674490281</v>
      </c>
      <c r="N47" s="4">
        <v>-0.49199999999999999</v>
      </c>
      <c r="O47" s="4">
        <v>59.869494290375201</v>
      </c>
      <c r="P47" s="35">
        <v>0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0.18191161406628995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20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718</v>
      </c>
      <c r="AP47" t="s">
        <v>2280</v>
      </c>
      <c r="AQ47" s="22" t="e">
        <v>#VALUE!</v>
      </c>
      <c r="AR47" s="21" t="e">
        <v>#VALUE!</v>
      </c>
      <c r="AS47">
        <v>18.191161356628992</v>
      </c>
      <c r="AT47" t="e">
        <v>#VALUE!</v>
      </c>
      <c r="AU47" t="e">
        <v>#VALUE!</v>
      </c>
      <c r="AV47" t="s">
        <v>3019</v>
      </c>
    </row>
    <row r="48" spans="1:48" x14ac:dyDescent="0.25">
      <c r="A48" s="14">
        <v>5.100000000000001E-10</v>
      </c>
      <c r="B48" t="s">
        <v>1191</v>
      </c>
      <c r="C48" s="4">
        <v>9</v>
      </c>
      <c r="D48" s="4">
        <v>1</v>
      </c>
      <c r="E48" s="4">
        <v>3</v>
      </c>
      <c r="F48" s="4">
        <v>13</v>
      </c>
      <c r="G48" s="4">
        <v>2388.5</v>
      </c>
      <c r="H48" s="4">
        <v>2181</v>
      </c>
      <c r="I48" s="34">
        <v>8841.1626615177083</v>
      </c>
      <c r="J48" s="35">
        <v>20.326188257222739</v>
      </c>
      <c r="K48" s="35">
        <v>20.55607917059378</v>
      </c>
      <c r="L48" s="35">
        <v>34.181835658914729</v>
      </c>
      <c r="M48" s="35">
        <v>32.18581605839416</v>
      </c>
      <c r="N48" s="4">
        <v>1.0609999999999999</v>
      </c>
      <c r="O48" s="4">
        <v>-34.627233518176219</v>
      </c>
      <c r="P48" s="35">
        <v>2.4621733149931226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3.1672132173177943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2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1191</v>
      </c>
      <c r="AP48" t="s">
        <v>2230</v>
      </c>
      <c r="AQ48" s="22">
        <v>-47.302306746798031</v>
      </c>
      <c r="AR48" s="21">
        <v>-316.72132173177943</v>
      </c>
      <c r="AS48">
        <v>9.5139844108207186</v>
      </c>
      <c r="AT48">
        <v>47.302306746798031</v>
      </c>
      <c r="AU48">
        <v>316.72132173177943</v>
      </c>
      <c r="AV48" t="s">
        <v>3020</v>
      </c>
    </row>
    <row r="49" spans="1:48" x14ac:dyDescent="0.25">
      <c r="A49" s="14">
        <v>5.2000000000000007E-10</v>
      </c>
      <c r="B49" t="s">
        <v>725</v>
      </c>
      <c r="C49" s="4">
        <v>2</v>
      </c>
      <c r="D49" s="4">
        <v>9</v>
      </c>
      <c r="E49" s="4">
        <v>12</v>
      </c>
      <c r="F49" s="4">
        <v>23</v>
      </c>
      <c r="G49" s="4">
        <v>4900</v>
      </c>
      <c r="H49" s="4">
        <v>5068</v>
      </c>
      <c r="I49" s="34">
        <v>12954.993974475896</v>
      </c>
      <c r="J49" s="35" t="s">
        <v>2161</v>
      </c>
      <c r="K49" s="35">
        <v>29.560508676944313</v>
      </c>
      <c r="L49" s="35">
        <v>28.281638088288943</v>
      </c>
      <c r="M49" s="35">
        <v>18.128788817769586</v>
      </c>
      <c r="N49" s="4">
        <v>1.071</v>
      </c>
      <c r="O49" s="4">
        <v>242.17252396166137</v>
      </c>
      <c r="P49" s="35">
        <v>0.58408623736207654</v>
      </c>
      <c r="Q49" s="36" t="str">
        <f t="shared" si="7"/>
        <v/>
      </c>
      <c r="R49" s="36">
        <f t="shared" si="8"/>
        <v>39.130434783128692</v>
      </c>
      <c r="S49" s="37" t="str">
        <f t="shared" si="9"/>
        <v/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/>
      </c>
      <c r="X49" s="37" t="str">
        <f t="shared" si="14"/>
        <v/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 t="str">
        <f t="shared" si="26"/>
        <v xml:space="preserve"> </v>
      </c>
      <c r="AD49" s="1" t="str">
        <f t="shared" si="17"/>
        <v xml:space="preserve"> </v>
      </c>
      <c r="AE49" s="1" t="str">
        <f t="shared" si="27"/>
        <v xml:space="preserve"> </v>
      </c>
      <c r="AF49" s="1">
        <f t="shared" si="28"/>
        <v>4</v>
      </c>
      <c r="AG49" s="38" t="str">
        <f t="shared" si="18"/>
        <v xml:space="preserve"> </v>
      </c>
      <c r="AH49" s="38" t="str">
        <f t="shared" si="19"/>
        <v xml:space="preserve"> </v>
      </c>
      <c r="AI49" s="1" t="str">
        <f t="shared" si="29"/>
        <v xml:space="preserve"> 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725</v>
      </c>
      <c r="AP49" t="s">
        <v>2269</v>
      </c>
      <c r="AQ49" s="22" t="e">
        <v>#VALUE!</v>
      </c>
      <c r="AR49" s="21">
        <v>-244.79018981000493</v>
      </c>
      <c r="AS49">
        <v>-3.3149171270718258</v>
      </c>
      <c r="AT49" t="e">
        <v>#VALUE!</v>
      </c>
      <c r="AU49">
        <v>244.79018981000493</v>
      </c>
      <c r="AV49" t="s">
        <v>3021</v>
      </c>
    </row>
    <row r="50" spans="1:48" x14ac:dyDescent="0.25">
      <c r="A50" s="14">
        <v>5.3000000000000003E-10</v>
      </c>
      <c r="B50" t="s">
        <v>720</v>
      </c>
      <c r="C50" s="4">
        <v>8</v>
      </c>
      <c r="D50" s="4">
        <v>0</v>
      </c>
      <c r="E50" s="4">
        <v>1</v>
      </c>
      <c r="F50" s="4">
        <v>9</v>
      </c>
      <c r="G50" s="4">
        <v>1380</v>
      </c>
      <c r="H50" s="4">
        <v>1205.5</v>
      </c>
      <c r="I50" s="34">
        <v>16367.947663948733</v>
      </c>
      <c r="J50" s="35">
        <v>7.4505562422744118</v>
      </c>
      <c r="K50" s="35">
        <v>6.2819176654507549</v>
      </c>
      <c r="L50" s="35">
        <v>8.383119302949062</v>
      </c>
      <c r="M50" s="35">
        <v>6.983592406476828</v>
      </c>
      <c r="N50" s="4">
        <v>1.919</v>
      </c>
      <c r="O50" s="4">
        <v>0</v>
      </c>
      <c r="P50" s="35">
        <v>3.1439236831190378</v>
      </c>
      <c r="Q50" s="36">
        <f t="shared" si="7"/>
        <v>88.88888888941888</v>
      </c>
      <c r="R50" s="36" t="str">
        <f t="shared" si="8"/>
        <v xml:space="preserve"> </v>
      </c>
      <c r="S50" s="37" t="str">
        <f t="shared" si="9"/>
        <v/>
      </c>
      <c r="T50" s="37" t="str">
        <f t="shared" si="10"/>
        <v/>
      </c>
      <c r="U50" s="37" t="str">
        <f t="shared" si="11"/>
        <v/>
      </c>
      <c r="V50" s="37">
        <f t="shared" si="12"/>
        <v>-0.46006397896871065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5</v>
      </c>
      <c r="AA50" s="1" t="str">
        <f t="shared" si="25"/>
        <v xml:space="preserve"> </v>
      </c>
      <c r="AB50" s="1" t="str">
        <f t="shared" si="16"/>
        <v xml:space="preserve"> </v>
      </c>
      <c r="AC50" s="1" t="str">
        <f t="shared" si="26"/>
        <v xml:space="preserve"> </v>
      </c>
      <c r="AD50" s="1" t="str">
        <f t="shared" si="17"/>
        <v xml:space="preserve"> </v>
      </c>
      <c r="AE50" s="1">
        <f t="shared" si="27"/>
        <v>3</v>
      </c>
      <c r="AF50" s="1" t="str">
        <f t="shared" si="28"/>
        <v xml:space="preserve"> </v>
      </c>
      <c r="AG50" s="38">
        <f t="shared" si="18"/>
        <v>3.1439236836490378</v>
      </c>
      <c r="AH50" s="38" t="str">
        <f t="shared" si="19"/>
        <v xml:space="preserve"> </v>
      </c>
      <c r="AI50" s="1">
        <f t="shared" si="29"/>
        <v>44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720</v>
      </c>
      <c r="AP50" t="s">
        <v>2230</v>
      </c>
      <c r="AQ50" s="22">
        <v>46.006397896871064</v>
      </c>
      <c r="AR50" s="21">
        <v>-2.201198057923226</v>
      </c>
      <c r="AS50">
        <v>14.47532144338448</v>
      </c>
      <c r="AT50">
        <v>-46.006397896871064</v>
      </c>
      <c r="AU50">
        <v>2.201198057923226</v>
      </c>
      <c r="AV50" t="s">
        <v>3022</v>
      </c>
    </row>
    <row r="51" spans="1:48" x14ac:dyDescent="0.25">
      <c r="A51" s="14">
        <v>5.4E-10</v>
      </c>
      <c r="B51" t="s">
        <v>698</v>
      </c>
      <c r="C51" s="4">
        <v>13</v>
      </c>
      <c r="D51" s="4">
        <v>1</v>
      </c>
      <c r="E51" s="4">
        <v>6</v>
      </c>
      <c r="F51" s="4">
        <v>20</v>
      </c>
      <c r="G51" s="4">
        <v>1875</v>
      </c>
      <c r="H51" s="4">
        <v>1600</v>
      </c>
      <c r="I51" s="34">
        <v>21126.857545902381</v>
      </c>
      <c r="J51" s="35">
        <v>6.498781478472786</v>
      </c>
      <c r="K51" s="35">
        <v>6.4334539605950942</v>
      </c>
      <c r="L51" s="35">
        <v>6.7996501921815717</v>
      </c>
      <c r="M51" s="35">
        <v>6.8635280125002192</v>
      </c>
      <c r="N51" s="4">
        <v>2.4620000000000002</v>
      </c>
      <c r="O51" s="4">
        <v>-3.2232704402515666</v>
      </c>
      <c r="P51" s="35">
        <v>8.7937499999999993</v>
      </c>
      <c r="Q51" s="36" t="str">
        <f t="shared" si="7"/>
        <v xml:space="preserve"> </v>
      </c>
      <c r="R51" s="36" t="str">
        <f t="shared" si="8"/>
        <v xml:space="preserve"> </v>
      </c>
      <c r="S51" s="37">
        <f t="shared" si="9"/>
        <v>0.17187500053999999</v>
      </c>
      <c r="T51" s="37" t="str">
        <f t="shared" si="10"/>
        <v/>
      </c>
      <c r="U51" s="37" t="str">
        <f t="shared" si="11"/>
        <v/>
      </c>
      <c r="V51" s="37">
        <f t="shared" si="12"/>
        <v>-0.52903835647480801</v>
      </c>
      <c r="W51" s="37" t="str">
        <f t="shared" si="13"/>
        <v/>
      </c>
      <c r="X51" s="37">
        <f t="shared" si="14"/>
        <v>-0.17103363210961675</v>
      </c>
      <c r="Y51" s="1" t="str">
        <f t="shared" si="24"/>
        <v xml:space="preserve"> </v>
      </c>
      <c r="Z51" s="1">
        <f t="shared" si="15"/>
        <v>4</v>
      </c>
      <c r="AA51" s="1" t="str">
        <f t="shared" si="25"/>
        <v xml:space="preserve"> </v>
      </c>
      <c r="AB51" s="1">
        <f t="shared" si="16"/>
        <v>16</v>
      </c>
      <c r="AC51" s="1">
        <f t="shared" si="26"/>
        <v>22</v>
      </c>
      <c r="AD51" s="1" t="str">
        <f t="shared" si="17"/>
        <v xml:space="preserve"> </v>
      </c>
      <c r="AE51" s="1" t="str">
        <f t="shared" si="27"/>
        <v xml:space="preserve"> </v>
      </c>
      <c r="AF51" s="1" t="str">
        <f t="shared" si="28"/>
        <v xml:space="preserve"> </v>
      </c>
      <c r="AG51" s="38">
        <f t="shared" si="18"/>
        <v>8.7937500005399993</v>
      </c>
      <c r="AH51" s="38" t="str">
        <f t="shared" si="19"/>
        <v xml:space="preserve"> </v>
      </c>
      <c r="AI51" s="1">
        <f t="shared" si="29"/>
        <v>4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698</v>
      </c>
      <c r="AP51" t="s">
        <v>2696</v>
      </c>
      <c r="AQ51" s="22">
        <v>52.903835647480804</v>
      </c>
      <c r="AR51" s="21">
        <v>17.103363210961675</v>
      </c>
      <c r="AS51">
        <v>17.1875</v>
      </c>
      <c r="AT51">
        <v>-52.903835647480804</v>
      </c>
      <c r="AU51">
        <v>-17.103363210961675</v>
      </c>
      <c r="AV51" t="s">
        <v>3023</v>
      </c>
    </row>
    <row r="52" spans="1:48" x14ac:dyDescent="0.25">
      <c r="A52" s="14">
        <v>5.4999999999999996E-10</v>
      </c>
      <c r="B52" t="s">
        <v>742</v>
      </c>
      <c r="C52" s="4">
        <v>11</v>
      </c>
      <c r="D52" s="4">
        <v>0</v>
      </c>
      <c r="E52" s="4">
        <v>7</v>
      </c>
      <c r="F52" s="4">
        <v>18</v>
      </c>
      <c r="G52" s="4">
        <v>662.5</v>
      </c>
      <c r="H52" s="4">
        <v>529</v>
      </c>
      <c r="I52" s="34">
        <v>11093.886504600323</v>
      </c>
      <c r="J52" s="35">
        <v>26.188118811881186</v>
      </c>
      <c r="K52" s="35">
        <v>17.23127035830619</v>
      </c>
      <c r="L52" s="35">
        <v>18.672674898474973</v>
      </c>
      <c r="M52" s="35">
        <v>13.834667118644068</v>
      </c>
      <c r="N52" s="4">
        <v>0.20200000000000001</v>
      </c>
      <c r="O52" s="4">
        <v>104.04040404040404</v>
      </c>
      <c r="P52" s="35">
        <v>1.4366729678638941</v>
      </c>
      <c r="Q52" s="36" t="str">
        <f t="shared" si="7"/>
        <v xml:space="preserve"> </v>
      </c>
      <c r="R52" s="36" t="str">
        <f t="shared" si="8"/>
        <v xml:space="preserve"> </v>
      </c>
      <c r="S52" s="37">
        <f t="shared" si="9"/>
        <v>0.25236294951030253</v>
      </c>
      <c r="T52" s="37" t="str">
        <f t="shared" si="10"/>
        <v/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>
        <f t="shared" si="26"/>
        <v>9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742</v>
      </c>
      <c r="AP52" t="s">
        <v>2731</v>
      </c>
      <c r="AQ52" s="22">
        <v>-89.783261944283097</v>
      </c>
      <c r="AR52" s="21">
        <v>-127.64435010472953</v>
      </c>
      <c r="AS52">
        <v>25.236294896030252</v>
      </c>
      <c r="AT52">
        <v>89.783261944283097</v>
      </c>
      <c r="AU52">
        <v>127.64435010472953</v>
      </c>
      <c r="AV52" t="s">
        <v>3024</v>
      </c>
    </row>
    <row r="53" spans="1:48" x14ac:dyDescent="0.25">
      <c r="A53" s="14">
        <v>5.5999999999999993E-10</v>
      </c>
      <c r="B53" t="s">
        <v>722</v>
      </c>
      <c r="C53" s="4">
        <v>5</v>
      </c>
      <c r="D53" s="4">
        <v>5</v>
      </c>
      <c r="E53" s="4">
        <v>11</v>
      </c>
      <c r="F53" s="4">
        <v>21</v>
      </c>
      <c r="G53" s="4">
        <v>5950</v>
      </c>
      <c r="H53" s="4">
        <v>5586</v>
      </c>
      <c r="I53" s="34">
        <v>12578.314221902632</v>
      </c>
      <c r="J53" s="35">
        <v>29.23076923076923</v>
      </c>
      <c r="K53" s="35">
        <v>25.921113689095126</v>
      </c>
      <c r="L53" s="35">
        <v>15.332631595609129</v>
      </c>
      <c r="M53" s="35">
        <v>13.964768823335213</v>
      </c>
      <c r="N53" s="4">
        <v>1.911</v>
      </c>
      <c r="O53" s="4">
        <v>11.819777647747218</v>
      </c>
      <c r="P53" s="35">
        <v>1.9620479770855712</v>
      </c>
      <c r="Q53" s="36" t="str">
        <f t="shared" si="7"/>
        <v xml:space="preserve"> </v>
      </c>
      <c r="R53" s="36" t="str">
        <f t="shared" si="8"/>
        <v xml:space="preserve"> </v>
      </c>
      <c r="S53" s="37" t="str">
        <f t="shared" si="9"/>
        <v/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 t="str">
        <f t="shared" si="13"/>
        <v/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 t="str">
        <f t="shared" si="25"/>
        <v xml:space="preserve"> </v>
      </c>
      <c r="AB53" s="1" t="str">
        <f t="shared" si="16"/>
        <v xml:space="preserve"> </v>
      </c>
      <c r="AC53" s="1" t="str">
        <f t="shared" si="26"/>
        <v xml:space="preserve"> 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 t="str">
        <f t="shared" si="18"/>
        <v xml:space="preserve"> </v>
      </c>
      <c r="AH53" s="38" t="str">
        <f t="shared" si="19"/>
        <v xml:space="preserve"> </v>
      </c>
      <c r="AI53" s="1" t="str">
        <f t="shared" si="29"/>
        <v xml:space="preserve"> 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722</v>
      </c>
      <c r="AP53" t="s">
        <v>2479</v>
      </c>
      <c r="AQ53" s="22">
        <v>-111.83311308482149</v>
      </c>
      <c r="AR53" s="21">
        <v>-86.924850025785403</v>
      </c>
      <c r="AS53">
        <v>6.5162907268170533</v>
      </c>
      <c r="AT53">
        <v>111.83311308482149</v>
      </c>
      <c r="AU53">
        <v>86.924850025785403</v>
      </c>
      <c r="AV53" t="s">
        <v>3025</v>
      </c>
    </row>
    <row r="54" spans="1:48" x14ac:dyDescent="0.25">
      <c r="A54" s="14">
        <v>5.6999999999999989E-10</v>
      </c>
      <c r="B54" t="s">
        <v>1085</v>
      </c>
      <c r="C54" s="4">
        <v>12</v>
      </c>
      <c r="D54" s="4">
        <v>0</v>
      </c>
      <c r="E54" s="4">
        <v>3</v>
      </c>
      <c r="F54" s="4">
        <v>15</v>
      </c>
      <c r="G54" s="4">
        <v>1075</v>
      </c>
      <c r="H54" s="4">
        <v>887</v>
      </c>
      <c r="I54" s="34">
        <v>12766.823515150563</v>
      </c>
      <c r="J54" s="35">
        <v>27.376543209876541</v>
      </c>
      <c r="K54" s="35">
        <v>24.77653631284916</v>
      </c>
      <c r="L54" s="35">
        <v>10.73786893293869</v>
      </c>
      <c r="M54" s="35">
        <v>9.2199806726106406</v>
      </c>
      <c r="N54" s="4">
        <v>0.35799999999999998</v>
      </c>
      <c r="O54" s="4">
        <v>11.180124223602476</v>
      </c>
      <c r="P54" s="35">
        <v>7.8917700112739589E-2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0.21195039515850062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>
        <f t="shared" si="26"/>
        <v>15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1085</v>
      </c>
      <c r="AP54" t="s">
        <v>2263</v>
      </c>
      <c r="AQ54" s="22">
        <v>-98.395681203791113</v>
      </c>
      <c r="AR54" s="21">
        <v>-30.908678485492857</v>
      </c>
      <c r="AS54">
        <v>21.195039458850061</v>
      </c>
      <c r="AT54">
        <v>98.395681203791113</v>
      </c>
      <c r="AU54">
        <v>30.908678485492857</v>
      </c>
      <c r="AV54" t="s">
        <v>3026</v>
      </c>
    </row>
    <row r="55" spans="1:48" x14ac:dyDescent="0.25">
      <c r="A55" s="14">
        <v>5.7999999999999986E-10</v>
      </c>
      <c r="B55" t="s">
        <v>1192</v>
      </c>
      <c r="C55" s="4">
        <v>17</v>
      </c>
      <c r="D55" s="4">
        <v>2</v>
      </c>
      <c r="E55" s="4">
        <v>3</v>
      </c>
      <c r="F55" s="4">
        <v>22</v>
      </c>
      <c r="G55" s="4">
        <v>11400</v>
      </c>
      <c r="H55" s="4">
        <v>6481</v>
      </c>
      <c r="I55" s="34">
        <v>19135.405349322577</v>
      </c>
      <c r="J55" s="35" t="s">
        <v>2161</v>
      </c>
      <c r="K55" s="35" t="s">
        <v>2161</v>
      </c>
      <c r="L55" s="35" t="s">
        <v>2161</v>
      </c>
      <c r="M55" s="35" t="s">
        <v>2161</v>
      </c>
      <c r="N55" s="4">
        <v>-1.879</v>
      </c>
      <c r="O55" s="4">
        <v>-362.807881773399</v>
      </c>
      <c r="P55" s="35">
        <v>0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0.75898781110306746</v>
      </c>
      <c r="T55" s="37" t="str">
        <f t="shared" si="10"/>
        <v/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>
        <f t="shared" si="26"/>
        <v>1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>
        <f t="shared" si="23"/>
        <v>-362.80788177281903</v>
      </c>
      <c r="AM55" s="1" t="str">
        <f t="shared" si="31"/>
        <v xml:space="preserve"> </v>
      </c>
      <c r="AN55" s="1">
        <f t="shared" si="32"/>
        <v>1</v>
      </c>
      <c r="AO55" t="s">
        <v>1192</v>
      </c>
      <c r="AP55" t="s">
        <v>2415</v>
      </c>
      <c r="AQ55" s="22" t="e">
        <v>#VALUE!</v>
      </c>
      <c r="AR55" s="21" t="e">
        <v>#VALUE!</v>
      </c>
      <c r="AS55">
        <v>75.898781052306745</v>
      </c>
      <c r="AT55" t="e">
        <v>#VALUE!</v>
      </c>
      <c r="AU55" t="e">
        <v>#VALUE!</v>
      </c>
      <c r="AV55" t="s">
        <v>3027</v>
      </c>
    </row>
    <row r="56" spans="1:48" x14ac:dyDescent="0.25">
      <c r="A56" s="14">
        <v>5.8999999999999982E-10</v>
      </c>
      <c r="B56" t="s">
        <v>735</v>
      </c>
      <c r="C56" s="4">
        <v>9</v>
      </c>
      <c r="D56" s="4">
        <v>4</v>
      </c>
      <c r="E56" s="4">
        <v>7</v>
      </c>
      <c r="F56" s="4">
        <v>20</v>
      </c>
      <c r="G56" s="4">
        <v>3450</v>
      </c>
      <c r="H56" s="4">
        <v>3100</v>
      </c>
      <c r="I56" s="34">
        <v>8370.5531770231537</v>
      </c>
      <c r="J56" s="35">
        <v>17.846862406447897</v>
      </c>
      <c r="K56" s="35">
        <v>12.916666666666668</v>
      </c>
      <c r="L56" s="35">
        <v>10.001480820722069</v>
      </c>
      <c r="M56" s="35">
        <v>8.2669752241482737</v>
      </c>
      <c r="N56" s="4">
        <v>2.4</v>
      </c>
      <c r="O56" s="4">
        <v>31.868131868131861</v>
      </c>
      <c r="P56" s="35">
        <v>1.8193548387096776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 t="str">
        <f t="shared" si="18"/>
        <v xml:space="preserve"> </v>
      </c>
      <c r="AH56" s="38" t="str">
        <f t="shared" si="19"/>
        <v xml:space="preserve"> </v>
      </c>
      <c r="AI56" s="1" t="str">
        <f t="shared" si="29"/>
        <v xml:space="preserve"> 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735</v>
      </c>
      <c r="AP56" t="s">
        <v>2349</v>
      </c>
      <c r="AQ56" s="22">
        <v>-29.334824975279595</v>
      </c>
      <c r="AR56" s="21">
        <v>-21.931143443414225</v>
      </c>
      <c r="AS56">
        <v>11.290322580645151</v>
      </c>
      <c r="AT56">
        <v>29.334824975279595</v>
      </c>
      <c r="AU56">
        <v>21.931143443414225</v>
      </c>
      <c r="AV56" t="s">
        <v>3028</v>
      </c>
    </row>
    <row r="57" spans="1:48" x14ac:dyDescent="0.25">
      <c r="A57" s="14">
        <v>5.9999999999999979E-10</v>
      </c>
      <c r="B57" t="s">
        <v>732</v>
      </c>
      <c r="C57" s="4">
        <v>4</v>
      </c>
      <c r="D57" s="4">
        <v>4</v>
      </c>
      <c r="E57" s="4">
        <v>9</v>
      </c>
      <c r="F57" s="4">
        <v>17</v>
      </c>
      <c r="G57" s="4">
        <v>365</v>
      </c>
      <c r="H57" s="4">
        <v>357.5</v>
      </c>
      <c r="I57" s="34">
        <v>10531.599400711057</v>
      </c>
      <c r="J57" s="35">
        <v>13.191881918819188</v>
      </c>
      <c r="K57" s="35">
        <v>12.037037037037038</v>
      </c>
      <c r="L57" s="35">
        <v>6.101639433867514</v>
      </c>
      <c r="M57" s="35">
        <v>5.9441827494284096</v>
      </c>
      <c r="N57" s="4">
        <v>0.29699999999999999</v>
      </c>
      <c r="O57" s="4">
        <v>4.2105263157894575</v>
      </c>
      <c r="P57" s="35">
        <v>1.0629370629370629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/>
      </c>
      <c r="X57" s="37">
        <f t="shared" si="14"/>
        <v>-0.25613028071859056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>
        <f t="shared" si="16"/>
        <v>13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732</v>
      </c>
      <c r="AP57" t="s">
        <v>2593</v>
      </c>
      <c r="AQ57" s="22">
        <v>4.399456878839791</v>
      </c>
      <c r="AR57" s="21">
        <v>25.613028071859056</v>
      </c>
      <c r="AS57">
        <v>2.0979020979021046</v>
      </c>
      <c r="AT57">
        <v>-4.399456878839791</v>
      </c>
      <c r="AU57">
        <v>-25.613028071859056</v>
      </c>
      <c r="AV57" t="s">
        <v>3029</v>
      </c>
    </row>
    <row r="58" spans="1:48" x14ac:dyDescent="0.25">
      <c r="A58" s="14">
        <v>6.0999999999999975E-10</v>
      </c>
      <c r="B58" t="s">
        <v>728</v>
      </c>
      <c r="C58" s="4">
        <v>12</v>
      </c>
      <c r="D58" s="4">
        <v>3</v>
      </c>
      <c r="E58" s="4">
        <v>4</v>
      </c>
      <c r="F58" s="4">
        <v>19</v>
      </c>
      <c r="G58" s="4">
        <v>787</v>
      </c>
      <c r="H58" s="4">
        <v>699.2</v>
      </c>
      <c r="I58" s="34">
        <v>7263.019435099337</v>
      </c>
      <c r="J58" s="35">
        <v>22.410256410256412</v>
      </c>
      <c r="K58" s="35">
        <v>16.72727272727273</v>
      </c>
      <c r="L58" s="35">
        <v>27.619780352019458</v>
      </c>
      <c r="M58" s="35">
        <v>22.951892105263159</v>
      </c>
      <c r="N58" s="4">
        <v>0.41799999999999998</v>
      </c>
      <c r="O58" s="4">
        <v>23.303834808259573</v>
      </c>
      <c r="P58" s="35">
        <v>3.4754004576659034</v>
      </c>
      <c r="Q58" s="36" t="str">
        <f t="shared" si="7"/>
        <v xml:space="preserve"> </v>
      </c>
      <c r="R58" s="36" t="str">
        <f t="shared" si="8"/>
        <v xml:space="preserve"> </v>
      </c>
      <c r="S58" s="37" t="str">
        <f t="shared" si="9"/>
        <v/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 t="str">
        <f t="shared" si="26"/>
        <v xml:space="preserve"> 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3.4754004582759035</v>
      </c>
      <c r="AH58" s="38" t="str">
        <f t="shared" si="19"/>
        <v xml:space="preserve"> </v>
      </c>
      <c r="AI58" s="1">
        <f t="shared" si="29"/>
        <v>36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728</v>
      </c>
      <c r="AP58" t="s">
        <v>2177</v>
      </c>
      <c r="AQ58" s="22">
        <v>-62.405386698363152</v>
      </c>
      <c r="AR58" s="21">
        <v>-236.72127761322267</v>
      </c>
      <c r="AS58">
        <v>12.557208237986274</v>
      </c>
      <c r="AT58">
        <v>62.405386698363152</v>
      </c>
      <c r="AU58">
        <v>236.72127761322267</v>
      </c>
      <c r="AV58" t="s">
        <v>3030</v>
      </c>
    </row>
    <row r="59" spans="1:48" x14ac:dyDescent="0.25">
      <c r="A59" s="14">
        <v>6.1999999999999972E-10</v>
      </c>
      <c r="B59" t="s">
        <v>708</v>
      </c>
      <c r="C59" s="4">
        <v>12</v>
      </c>
      <c r="D59" s="4">
        <v>4</v>
      </c>
      <c r="E59" s="4">
        <v>4</v>
      </c>
      <c r="F59" s="4">
        <v>20</v>
      </c>
      <c r="G59" s="4">
        <v>325</v>
      </c>
      <c r="H59" s="4">
        <v>269.5</v>
      </c>
      <c r="I59" s="34">
        <v>22438.681007361847</v>
      </c>
      <c r="J59" s="35">
        <v>8.693548387096774</v>
      </c>
      <c r="K59" s="35">
        <v>8.2415902140672781</v>
      </c>
      <c r="L59" s="35" t="s">
        <v>2161</v>
      </c>
      <c r="M59" s="35" t="s">
        <v>2161</v>
      </c>
      <c r="N59" s="4">
        <v>0.31</v>
      </c>
      <c r="O59" s="4">
        <v>3.3333333333333366</v>
      </c>
      <c r="P59" s="35">
        <v>6.8645640074211505</v>
      </c>
      <c r="Q59" s="36" t="str">
        <f t="shared" si="7"/>
        <v xml:space="preserve"> </v>
      </c>
      <c r="R59" s="36" t="str">
        <f t="shared" si="8"/>
        <v xml:space="preserve"> </v>
      </c>
      <c r="S59" s="37">
        <f t="shared" si="9"/>
        <v>0.20593692084263443</v>
      </c>
      <c r="T59" s="37" t="str">
        <f t="shared" si="10"/>
        <v/>
      </c>
      <c r="U59" s="37" t="str">
        <f t="shared" si="11"/>
        <v/>
      </c>
      <c r="V59" s="37">
        <f t="shared" si="12"/>
        <v>-0.36998530416581321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11</v>
      </c>
      <c r="AA59" s="1" t="str">
        <f t="shared" si="25"/>
        <v xml:space="preserve"> </v>
      </c>
      <c r="AB59" s="1" t="str">
        <f t="shared" si="16"/>
        <v xml:space="preserve"> </v>
      </c>
      <c r="AC59" s="1">
        <f t="shared" si="26"/>
        <v>17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6.8645640080411505</v>
      </c>
      <c r="AH59" s="38" t="str">
        <f t="shared" si="19"/>
        <v xml:space="preserve"> </v>
      </c>
      <c r="AI59" s="1">
        <f t="shared" si="29"/>
        <v>12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708</v>
      </c>
      <c r="AP59" t="s">
        <v>2341</v>
      </c>
      <c r="AQ59" s="22">
        <v>36.998530416581318</v>
      </c>
      <c r="AR59" s="21" t="e">
        <v>#VALUE!</v>
      </c>
      <c r="AS59">
        <v>20.593692022263443</v>
      </c>
      <c r="AT59">
        <v>-36.998530416581318</v>
      </c>
      <c r="AU59" t="e">
        <v>#VALUE!</v>
      </c>
      <c r="AV59" t="s">
        <v>3031</v>
      </c>
    </row>
    <row r="60" spans="1:48" x14ac:dyDescent="0.25">
      <c r="A60" s="14">
        <v>6.2999999999999969E-10</v>
      </c>
      <c r="B60" t="s">
        <v>692</v>
      </c>
      <c r="C60" s="4">
        <v>16</v>
      </c>
      <c r="D60" s="4">
        <v>2</v>
      </c>
      <c r="E60" s="4">
        <v>8</v>
      </c>
      <c r="F60" s="4">
        <v>26</v>
      </c>
      <c r="G60" s="4">
        <v>52</v>
      </c>
      <c r="H60" s="4">
        <v>46.765000000000001</v>
      </c>
      <c r="I60" s="34">
        <v>46300.47842788</v>
      </c>
      <c r="J60" s="35">
        <v>7.9262711864406779</v>
      </c>
      <c r="K60" s="35">
        <v>8.502727272727272</v>
      </c>
      <c r="L60" s="35" t="s">
        <v>2161</v>
      </c>
      <c r="M60" s="35" t="s">
        <v>2161</v>
      </c>
      <c r="N60" s="4">
        <v>5.9000000000000004E-2</v>
      </c>
      <c r="O60" s="4">
        <v>321.42857142857144</v>
      </c>
      <c r="P60" s="35">
        <v>4.2767026622474074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>
        <f t="shared" si="12"/>
        <v>-0.42558928664428286</v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>
        <f t="shared" si="15"/>
        <v>7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4.2767026628774074</v>
      </c>
      <c r="AH60" s="38" t="str">
        <f t="shared" si="19"/>
        <v xml:space="preserve"> </v>
      </c>
      <c r="AI60" s="1">
        <f t="shared" si="29"/>
        <v>25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692</v>
      </c>
      <c r="AP60" t="s">
        <v>2167</v>
      </c>
      <c r="AQ60" s="22">
        <v>42.558928664428286</v>
      </c>
      <c r="AR60" s="21" t="e">
        <v>#VALUE!</v>
      </c>
      <c r="AS60">
        <v>11.194269218432584</v>
      </c>
      <c r="AT60">
        <v>-42.558928664428286</v>
      </c>
      <c r="AU60" t="e">
        <v>#VALUE!</v>
      </c>
      <c r="AV60" t="s">
        <v>3032</v>
      </c>
    </row>
    <row r="61" spans="1:48" x14ac:dyDescent="0.25">
      <c r="A61" s="14">
        <v>6.3999999999999965E-10</v>
      </c>
      <c r="B61" t="s">
        <v>715</v>
      </c>
      <c r="C61" s="4" t="s">
        <v>2976</v>
      </c>
      <c r="D61" s="4" t="s">
        <v>2976</v>
      </c>
      <c r="E61" s="4" t="s">
        <v>2976</v>
      </c>
      <c r="F61" s="4" t="s">
        <v>2976</v>
      </c>
      <c r="G61" s="4" t="s">
        <v>2976</v>
      </c>
      <c r="H61" s="4" t="s">
        <v>2976</v>
      </c>
      <c r="I61" s="34" t="s">
        <v>2976</v>
      </c>
      <c r="J61" s="35" t="s">
        <v>2161</v>
      </c>
      <c r="K61" s="35" t="s">
        <v>2161</v>
      </c>
      <c r="L61" s="35" t="s">
        <v>2161</v>
      </c>
      <c r="M61" s="35" t="s">
        <v>2161</v>
      </c>
      <c r="N61" s="4" t="s">
        <v>2976</v>
      </c>
      <c r="O61" s="4" t="s">
        <v>2976</v>
      </c>
      <c r="P61" s="35" t="s">
        <v>2976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 xml:space="preserve"> </v>
      </c>
      <c r="T61" s="37" t="str">
        <f t="shared" si="10"/>
        <v xml:space="preserve"> </v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 xml:space="preserve"> </v>
      </c>
      <c r="X61" s="37" t="str">
        <f t="shared" si="14"/>
        <v xml:space="preserve"> </v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715</v>
      </c>
      <c r="AP61" t="s">
        <v>2976</v>
      </c>
      <c r="AQ61" s="22" t="e">
        <v>#VALUE!</v>
      </c>
      <c r="AR61" s="21" t="e">
        <v>#VALUE!</v>
      </c>
      <c r="AS61" t="s">
        <v>124</v>
      </c>
      <c r="AT61" t="e">
        <v>#VALUE!</v>
      </c>
      <c r="AU61" t="e">
        <v>#VALUE!</v>
      </c>
      <c r="AV61" t="s">
        <v>2976</v>
      </c>
    </row>
    <row r="62" spans="1:48" x14ac:dyDescent="0.25">
      <c r="A62" s="14">
        <v>6.4999999999999962E-10</v>
      </c>
      <c r="B62" t="s">
        <v>730</v>
      </c>
      <c r="C62" s="4">
        <v>8</v>
      </c>
      <c r="D62" s="4">
        <v>1</v>
      </c>
      <c r="E62" s="4">
        <v>6</v>
      </c>
      <c r="F62" s="4">
        <v>15</v>
      </c>
      <c r="G62" s="4">
        <v>2150</v>
      </c>
      <c r="H62" s="4">
        <v>1892</v>
      </c>
      <c r="I62" s="34">
        <v>12817.252609458548</v>
      </c>
      <c r="J62" s="35">
        <v>16.449549882250018</v>
      </c>
      <c r="K62" s="35">
        <v>14.13567457912022</v>
      </c>
      <c r="L62" s="35">
        <v>9.2599175213368721</v>
      </c>
      <c r="M62" s="35">
        <v>8.2737464465241946</v>
      </c>
      <c r="N62" s="4">
        <v>1.3440000000000001</v>
      </c>
      <c r="O62" s="4">
        <v>3.944315545243632</v>
      </c>
      <c r="P62" s="35">
        <v>3.0667361072209696</v>
      </c>
      <c r="Q62" s="36" t="str">
        <f t="shared" si="7"/>
        <v xml:space="preserve"> </v>
      </c>
      <c r="R62" s="36" t="str">
        <f t="shared" si="8"/>
        <v xml:space="preserve"> </v>
      </c>
      <c r="S62" s="37" t="str">
        <f t="shared" si="9"/>
        <v/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 t="str">
        <f t="shared" si="13"/>
        <v/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 t="str">
        <f t="shared" si="25"/>
        <v xml:space="preserve"> </v>
      </c>
      <c r="AB62" s="1" t="str">
        <f t="shared" si="16"/>
        <v xml:space="preserve"> </v>
      </c>
      <c r="AC62" s="1" t="str">
        <f t="shared" si="26"/>
        <v xml:space="preserve"> 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3.0667361078709696</v>
      </c>
      <c r="AH62" s="38" t="str">
        <f t="shared" si="19"/>
        <v xml:space="preserve"> </v>
      </c>
      <c r="AI62" s="1">
        <f t="shared" si="29"/>
        <v>46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730</v>
      </c>
      <c r="AP62" t="s">
        <v>2249</v>
      </c>
      <c r="AQ62" s="22">
        <v>-19.208609697931678</v>
      </c>
      <c r="AR62" s="21">
        <v>-12.890516095275185</v>
      </c>
      <c r="AS62">
        <v>13.636363636363647</v>
      </c>
      <c r="AT62">
        <v>19.208609697931678</v>
      </c>
      <c r="AU62">
        <v>12.890516095275185</v>
      </c>
      <c r="AV62" t="s">
        <v>3033</v>
      </c>
    </row>
    <row r="63" spans="1:48" x14ac:dyDescent="0.25">
      <c r="A63" s="14">
        <v>6.5999999999999958E-10</v>
      </c>
      <c r="B63" t="s">
        <v>1193</v>
      </c>
      <c r="C63" s="4">
        <v>6</v>
      </c>
      <c r="D63" s="4">
        <v>2</v>
      </c>
      <c r="E63" s="4">
        <v>7</v>
      </c>
      <c r="F63" s="4">
        <v>15</v>
      </c>
      <c r="G63" s="4">
        <v>234.99998474121094</v>
      </c>
      <c r="H63" s="4">
        <v>241.5</v>
      </c>
      <c r="I63" s="34">
        <v>8760.1470871237925</v>
      </c>
      <c r="J63" s="35">
        <v>10.233050847457626</v>
      </c>
      <c r="K63" s="35">
        <v>10.638766519823788</v>
      </c>
      <c r="L63" s="35" t="s">
        <v>2161</v>
      </c>
      <c r="M63" s="35" t="s">
        <v>2161</v>
      </c>
      <c r="N63" s="4">
        <v>0.23600000000000002</v>
      </c>
      <c r="O63" s="4">
        <v>-46.36363636363636</v>
      </c>
      <c r="P63" s="35">
        <v>7.5362318840579707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-0.25841875721476704</v>
      </c>
      <c r="W63" s="37" t="str">
        <f t="shared" si="13"/>
        <v xml:space="preserve"> </v>
      </c>
      <c r="X63" s="37" t="str">
        <f t="shared" si="14"/>
        <v xml:space="preserve"> </v>
      </c>
      <c r="Y63" s="1" t="str">
        <f t="shared" si="24"/>
        <v xml:space="preserve"> </v>
      </c>
      <c r="Z63" s="1">
        <f t="shared" si="15"/>
        <v>19</v>
      </c>
      <c r="AA63" s="1" t="str">
        <f t="shared" si="25"/>
        <v xml:space="preserve"> </v>
      </c>
      <c r="AB63" s="1" t="str">
        <f t="shared" si="16"/>
        <v xml:space="preserve"> 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7.5362318847179708</v>
      </c>
      <c r="AH63" s="38" t="str">
        <f t="shared" si="19"/>
        <v xml:space="preserve"> </v>
      </c>
      <c r="AI63" s="1">
        <f t="shared" si="29"/>
        <v>7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1193</v>
      </c>
      <c r="AP63" t="s">
        <v>2341</v>
      </c>
      <c r="AQ63" s="22">
        <v>25.841875721476704</v>
      </c>
      <c r="AR63" s="21" t="e">
        <v>#VALUE!</v>
      </c>
      <c r="AS63">
        <v>-2.6915177055027217</v>
      </c>
      <c r="AT63">
        <v>-25.841875721476704</v>
      </c>
      <c r="AU63" t="e">
        <v>#VALUE!</v>
      </c>
      <c r="AV63" t="s">
        <v>3034</v>
      </c>
    </row>
    <row r="64" spans="1:48" x14ac:dyDescent="0.25">
      <c r="A64" s="14">
        <v>6.6999999999999955E-10</v>
      </c>
      <c r="B64" t="s">
        <v>853</v>
      </c>
      <c r="C64" s="4">
        <v>10</v>
      </c>
      <c r="D64" s="4">
        <v>1</v>
      </c>
      <c r="E64" s="4">
        <v>1</v>
      </c>
      <c r="F64" s="4">
        <v>12</v>
      </c>
      <c r="G64" s="4">
        <v>205</v>
      </c>
      <c r="H64" s="4">
        <v>162.4</v>
      </c>
      <c r="I64" s="34">
        <v>11007.857532365826</v>
      </c>
      <c r="J64" s="35">
        <v>26.193548387096776</v>
      </c>
      <c r="K64" s="35">
        <v>16.239999999999998</v>
      </c>
      <c r="L64" s="35">
        <v>10.680275220651039</v>
      </c>
      <c r="M64" s="35">
        <v>8.8348296435861204</v>
      </c>
      <c r="N64" s="4">
        <v>6.2E-2</v>
      </c>
      <c r="O64" s="4">
        <v>158.33333333333331</v>
      </c>
      <c r="P64" s="35">
        <v>1.169950738916256</v>
      </c>
      <c r="Q64" s="36">
        <f t="shared" si="7"/>
        <v>83.333333334003328</v>
      </c>
      <c r="R64" s="36" t="str">
        <f t="shared" si="8"/>
        <v xml:space="preserve"> </v>
      </c>
      <c r="S64" s="37">
        <f t="shared" si="9"/>
        <v>0.26231527160596063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7</v>
      </c>
      <c r="AD64" s="1" t="str">
        <f t="shared" si="17"/>
        <v xml:space="preserve"> </v>
      </c>
      <c r="AE64" s="1">
        <f t="shared" si="27"/>
        <v>7</v>
      </c>
      <c r="AF64" s="1" t="str">
        <f t="shared" si="28"/>
        <v xml:space="preserve"> </v>
      </c>
      <c r="AG64" s="38" t="str">
        <f t="shared" si="18"/>
        <v xml:space="preserve"> </v>
      </c>
      <c r="AH64" s="38" t="str">
        <f t="shared" si="19"/>
        <v xml:space="preserve"> </v>
      </c>
      <c r="AI64" s="1" t="str">
        <f t="shared" si="29"/>
        <v xml:space="preserve"> 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853</v>
      </c>
      <c r="AP64" t="s">
        <v>3035</v>
      </c>
      <c r="AQ64" s="22">
        <v>-89.822609653936809</v>
      </c>
      <c r="AR64" s="21">
        <v>-30.206535740807048</v>
      </c>
      <c r="AS64">
        <v>26.231527093596064</v>
      </c>
      <c r="AT64">
        <v>89.822609653936809</v>
      </c>
      <c r="AU64">
        <v>30.206535740807048</v>
      </c>
      <c r="AV64" t="s">
        <v>3036</v>
      </c>
    </row>
    <row r="65" spans="1:48" x14ac:dyDescent="0.25">
      <c r="A65" s="14">
        <v>6.7999999999999951E-10</v>
      </c>
      <c r="B65" t="s">
        <v>749</v>
      </c>
      <c r="C65" s="4">
        <v>3</v>
      </c>
      <c r="D65" s="4">
        <v>3</v>
      </c>
      <c r="E65" s="4">
        <v>6</v>
      </c>
      <c r="F65" s="4">
        <v>12</v>
      </c>
      <c r="G65" s="4">
        <v>199.5</v>
      </c>
      <c r="H65" s="4">
        <v>237.8</v>
      </c>
      <c r="I65" s="34">
        <v>7995.0623485123569</v>
      </c>
      <c r="J65" s="35">
        <v>16.865248226950353</v>
      </c>
      <c r="K65" s="35">
        <v>16.865248226950353</v>
      </c>
      <c r="L65" s="35">
        <v>8.2148802431958785</v>
      </c>
      <c r="M65" s="35">
        <v>7.9460450567784688</v>
      </c>
      <c r="N65" s="4">
        <v>0.14100000000000001</v>
      </c>
      <c r="O65" s="4">
        <v>-8.4415584415584313</v>
      </c>
      <c r="P65" s="35">
        <v>3.4482758620689657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3.4482758627489658</v>
      </c>
      <c r="AH65" s="38" t="str">
        <f t="shared" si="19"/>
        <v xml:space="preserve"> </v>
      </c>
      <c r="AI65" s="1">
        <f t="shared" si="29"/>
        <v>37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749</v>
      </c>
      <c r="AP65" t="s">
        <v>2165</v>
      </c>
      <c r="AQ65" s="22">
        <v>-22.221143297950174</v>
      </c>
      <c r="AR65" s="21">
        <v>-0.15014368954924251</v>
      </c>
      <c r="AS65">
        <v>-16.105971404541631</v>
      </c>
      <c r="AT65">
        <v>22.221143297950174</v>
      </c>
      <c r="AU65">
        <v>0.15014368954924251</v>
      </c>
      <c r="AV65" t="s">
        <v>3037</v>
      </c>
    </row>
    <row r="66" spans="1:48" x14ac:dyDescent="0.25">
      <c r="A66" s="14">
        <v>6.8999999999999948E-10</v>
      </c>
      <c r="B66" t="s">
        <v>697</v>
      </c>
      <c r="C66" s="4">
        <v>14</v>
      </c>
      <c r="D66" s="4">
        <v>2</v>
      </c>
      <c r="E66" s="4">
        <v>1</v>
      </c>
      <c r="F66" s="4">
        <v>17</v>
      </c>
      <c r="G66" s="4">
        <v>1020</v>
      </c>
      <c r="H66" s="4">
        <v>930.2</v>
      </c>
      <c r="I66" s="34">
        <v>46142.010056515683</v>
      </c>
      <c r="J66" s="35">
        <v>17.819923371647509</v>
      </c>
      <c r="K66" s="35">
        <v>16.065630397236614</v>
      </c>
      <c r="L66" s="35">
        <v>12.436344629407241</v>
      </c>
      <c r="M66" s="35">
        <v>11.411528577758085</v>
      </c>
      <c r="N66" s="4">
        <v>0.57899999999999996</v>
      </c>
      <c r="O66" s="4">
        <v>6.8265682656826421</v>
      </c>
      <c r="P66" s="35">
        <v>5.3321866265319287</v>
      </c>
      <c r="Q66" s="36">
        <f t="shared" si="7"/>
        <v>82.352941177160588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>
        <f t="shared" si="27"/>
        <v>10</v>
      </c>
      <c r="AF66" s="1" t="str">
        <f t="shared" si="28"/>
        <v xml:space="preserve"> </v>
      </c>
      <c r="AG66" s="38">
        <f t="shared" si="18"/>
        <v>5.3321866272219287</v>
      </c>
      <c r="AH66" s="38" t="str">
        <f t="shared" si="19"/>
        <v xml:space="preserve"> </v>
      </c>
      <c r="AI66" s="1">
        <f t="shared" si="29"/>
        <v>18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697</v>
      </c>
      <c r="AP66" t="s">
        <v>2222</v>
      </c>
      <c r="AQ66" s="22">
        <v>-29.139599883520461</v>
      </c>
      <c r="AR66" s="21">
        <v>-51.615320581148858</v>
      </c>
      <c r="AS66">
        <v>9.6538378843259451</v>
      </c>
      <c r="AT66">
        <v>29.139599883520461</v>
      </c>
      <c r="AU66">
        <v>51.615320581148858</v>
      </c>
      <c r="AV66" t="s">
        <v>3038</v>
      </c>
    </row>
    <row r="67" spans="1:48" x14ac:dyDescent="0.25">
      <c r="A67" s="14">
        <v>6.9999999999999944E-10</v>
      </c>
      <c r="B67" t="s">
        <v>1194</v>
      </c>
      <c r="C67" s="4">
        <v>11</v>
      </c>
      <c r="D67" s="4">
        <v>2</v>
      </c>
      <c r="E67" s="4">
        <v>11</v>
      </c>
      <c r="F67" s="4">
        <v>24</v>
      </c>
      <c r="G67" s="4">
        <v>230</v>
      </c>
      <c r="H67" s="4">
        <v>203.8</v>
      </c>
      <c r="I67" s="34">
        <v>32917.45827443435</v>
      </c>
      <c r="J67" s="35">
        <v>11.385474860335197</v>
      </c>
      <c r="K67" s="35">
        <v>9.6132075471698126</v>
      </c>
      <c r="L67" s="35" t="s">
        <v>2161</v>
      </c>
      <c r="M67" s="35" t="s">
        <v>2161</v>
      </c>
      <c r="N67" s="4">
        <v>0.17899999999999999</v>
      </c>
      <c r="O67" s="4">
        <v>272.91666666666663</v>
      </c>
      <c r="P67" s="35">
        <v>4.5632973503434737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>
        <f t="shared" si="12"/>
        <v>-0.17490348455318128</v>
      </c>
      <c r="W67" s="37" t="str">
        <f t="shared" si="13"/>
        <v xml:space="preserve"> </v>
      </c>
      <c r="X67" s="37" t="str">
        <f t="shared" si="14"/>
        <v xml:space="preserve"> </v>
      </c>
      <c r="Y67" s="1" t="str">
        <f t="shared" si="24"/>
        <v xml:space="preserve"> </v>
      </c>
      <c r="Z67" s="1">
        <f t="shared" si="15"/>
        <v>25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4.5632973510434738</v>
      </c>
      <c r="AH67" s="38" t="str">
        <f t="shared" si="19"/>
        <v xml:space="preserve"> </v>
      </c>
      <c r="AI67" s="1">
        <f t="shared" si="29"/>
        <v>23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1194</v>
      </c>
      <c r="AP67" t="s">
        <v>2400</v>
      </c>
      <c r="AQ67" s="22">
        <v>17.490348455318127</v>
      </c>
      <c r="AR67" s="21" t="e">
        <v>#VALUE!</v>
      </c>
      <c r="AS67">
        <v>12.855740922473014</v>
      </c>
      <c r="AT67">
        <v>-17.490348455318127</v>
      </c>
      <c r="AU67" t="e">
        <v>#VALUE!</v>
      </c>
      <c r="AV67" t="s">
        <v>3039</v>
      </c>
    </row>
    <row r="68" spans="1:48" x14ac:dyDescent="0.25">
      <c r="A68" s="14">
        <v>7.0999999999999941E-10</v>
      </c>
      <c r="B68" t="s">
        <v>729</v>
      </c>
      <c r="C68" s="4">
        <v>12</v>
      </c>
      <c r="D68" s="4">
        <v>3</v>
      </c>
      <c r="E68" s="4">
        <v>8</v>
      </c>
      <c r="F68" s="4">
        <v>23</v>
      </c>
      <c r="G68" s="4">
        <v>8500</v>
      </c>
      <c r="H68" s="4">
        <v>7838</v>
      </c>
      <c r="I68" s="34">
        <v>14538.771400909007</v>
      </c>
      <c r="J68" s="35">
        <v>35.466063348416291</v>
      </c>
      <c r="K68" s="35">
        <v>16.765775401069519</v>
      </c>
      <c r="L68" s="35">
        <v>16.549912662725507</v>
      </c>
      <c r="M68" s="35">
        <v>11.579900555082041</v>
      </c>
      <c r="N68" s="4">
        <v>4.6749999999999998</v>
      </c>
      <c r="O68" s="4">
        <v>110.6804867057233</v>
      </c>
      <c r="P68" s="35">
        <v>0.38785404439908139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 t="str">
        <f t="shared" si="13"/>
        <v/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729</v>
      </c>
      <c r="AP68" t="s">
        <v>2263</v>
      </c>
      <c r="AQ68" s="22">
        <v>-157.01980500910696</v>
      </c>
      <c r="AR68" s="21">
        <v>-101.76509969141479</v>
      </c>
      <c r="AS68">
        <v>8.4460321510589473</v>
      </c>
      <c r="AT68">
        <v>157.01980500910696</v>
      </c>
      <c r="AU68">
        <v>101.76509969141479</v>
      </c>
      <c r="AV68" t="s">
        <v>3040</v>
      </c>
    </row>
    <row r="69" spans="1:48" x14ac:dyDescent="0.25">
      <c r="A69" s="14">
        <v>7.1999999999999937E-10</v>
      </c>
      <c r="B69" t="s">
        <v>854</v>
      </c>
      <c r="C69" s="4">
        <v>6</v>
      </c>
      <c r="D69" s="4">
        <v>7</v>
      </c>
      <c r="E69" s="4">
        <v>7</v>
      </c>
      <c r="F69" s="4">
        <v>20</v>
      </c>
      <c r="G69" s="4">
        <v>2000</v>
      </c>
      <c r="H69" s="4">
        <v>1979</v>
      </c>
      <c r="I69" s="34">
        <v>20431.891813241458</v>
      </c>
      <c r="J69" s="35" t="s">
        <v>2161</v>
      </c>
      <c r="K69" s="35" t="s">
        <v>2161</v>
      </c>
      <c r="L69" s="35" t="s">
        <v>2161</v>
      </c>
      <c r="M69" s="35" t="s">
        <v>2161</v>
      </c>
      <c r="N69" s="4">
        <v>-0.25700000000000001</v>
      </c>
      <c r="O69" s="4">
        <v>14.333333333333329</v>
      </c>
      <c r="P69" s="35">
        <v>0</v>
      </c>
      <c r="Q69" s="36" t="str">
        <f t="shared" si="7"/>
        <v/>
      </c>
      <c r="R69" s="36">
        <f t="shared" si="8"/>
        <v>35.00000000072</v>
      </c>
      <c r="S69" s="37" t="str">
        <f t="shared" si="9"/>
        <v/>
      </c>
      <c r="T69" s="37" t="str">
        <f t="shared" si="10"/>
        <v/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>
        <f t="shared" si="28"/>
        <v>7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854</v>
      </c>
      <c r="AP69" t="s">
        <v>2165</v>
      </c>
      <c r="AQ69" s="22" t="e">
        <v>#VALUE!</v>
      </c>
      <c r="AR69" s="21" t="e">
        <v>#VALUE!</v>
      </c>
      <c r="AS69">
        <v>1.0611419909045017</v>
      </c>
      <c r="AT69" t="e">
        <v>#VALUE!</v>
      </c>
      <c r="AU69" t="e">
        <v>#VALUE!</v>
      </c>
      <c r="AV69" t="s">
        <v>3041</v>
      </c>
    </row>
    <row r="70" spans="1:48" x14ac:dyDescent="0.25">
      <c r="A70" s="14">
        <v>7.2999999999999934E-10</v>
      </c>
      <c r="B70" t="s">
        <v>1086</v>
      </c>
      <c r="C70" s="4">
        <v>6</v>
      </c>
      <c r="D70" s="4">
        <v>2</v>
      </c>
      <c r="E70" s="4">
        <v>5</v>
      </c>
      <c r="F70" s="4">
        <v>13</v>
      </c>
      <c r="G70" s="4">
        <v>795</v>
      </c>
      <c r="H70" s="4">
        <v>693.6</v>
      </c>
      <c r="I70" s="34">
        <v>9669.7763623394567</v>
      </c>
      <c r="J70" s="35">
        <v>10.871473354231975</v>
      </c>
      <c r="K70" s="35">
        <v>10.573170731707316</v>
      </c>
      <c r="L70" s="35" t="s">
        <v>2161</v>
      </c>
      <c r="M70" s="35" t="s">
        <v>2161</v>
      </c>
      <c r="N70" s="4">
        <v>0.63800000000000001</v>
      </c>
      <c r="O70" s="4">
        <v>13.92857142857142</v>
      </c>
      <c r="P70" s="35">
        <v>6.9636678200692037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>
        <f t="shared" si="12"/>
        <v>-0.21215277426859502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>
        <f t="shared" si="15"/>
        <v>23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6.9636678207992038</v>
      </c>
      <c r="AH70" s="38" t="str">
        <f t="shared" si="19"/>
        <v xml:space="preserve"> </v>
      </c>
      <c r="AI70" s="1">
        <f t="shared" si="29"/>
        <v>11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1086</v>
      </c>
      <c r="AP70" t="s">
        <v>2341</v>
      </c>
      <c r="AQ70" s="22">
        <v>21.215277426859501</v>
      </c>
      <c r="AR70" s="21" t="e">
        <v>#VALUE!</v>
      </c>
      <c r="AS70">
        <v>14.619377162629753</v>
      </c>
      <c r="AT70">
        <v>-21.215277426859501</v>
      </c>
      <c r="AU70" t="e">
        <v>#VALUE!</v>
      </c>
      <c r="AV70" t="s">
        <v>3042</v>
      </c>
    </row>
    <row r="71" spans="1:48" x14ac:dyDescent="0.25">
      <c r="A71" s="14">
        <v>7.3999999999999931E-10</v>
      </c>
      <c r="B71" t="s">
        <v>1195</v>
      </c>
      <c r="C71" s="4">
        <v>3</v>
      </c>
      <c r="D71" s="4">
        <v>1</v>
      </c>
      <c r="E71" s="4">
        <v>10</v>
      </c>
      <c r="F71" s="4">
        <v>14</v>
      </c>
      <c r="G71" s="4">
        <v>1075</v>
      </c>
      <c r="H71" s="4">
        <v>1134</v>
      </c>
      <c r="I71" s="34">
        <v>6678.5485715025306</v>
      </c>
      <c r="J71" s="35">
        <v>37.425742574257427</v>
      </c>
      <c r="K71" s="35">
        <v>36.58064516129032</v>
      </c>
      <c r="L71" s="35">
        <v>14.215544852498496</v>
      </c>
      <c r="M71" s="35">
        <v>13.539002293577983</v>
      </c>
      <c r="N71" s="4">
        <v>0.31</v>
      </c>
      <c r="O71" s="4">
        <v>-26.365795724465556</v>
      </c>
      <c r="P71" s="35">
        <v>1.9223985890652557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/>
      </c>
      <c r="X71" s="37" t="str">
        <f t="shared" si="14"/>
        <v/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 t="str">
        <f t="shared" si="18"/>
        <v xml:space="preserve"> </v>
      </c>
      <c r="AH71" s="38" t="str">
        <f t="shared" si="19"/>
        <v xml:space="preserve"> </v>
      </c>
      <c r="AI71" s="1" t="str">
        <f t="shared" si="29"/>
        <v xml:space="preserve"> 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1195</v>
      </c>
      <c r="AP71" t="s">
        <v>2393</v>
      </c>
      <c r="AQ71" s="22">
        <v>-171.22144807160313</v>
      </c>
      <c r="AR71" s="21">
        <v>-73.306100327165737</v>
      </c>
      <c r="AS71">
        <v>-5.2028218694885382</v>
      </c>
      <c r="AT71">
        <v>171.22144807160313</v>
      </c>
      <c r="AU71">
        <v>73.306100327165737</v>
      </c>
      <c r="AV71" t="s">
        <v>3043</v>
      </c>
    </row>
    <row r="72" spans="1:48" x14ac:dyDescent="0.25">
      <c r="A72" s="14">
        <v>7.4999999999999927E-10</v>
      </c>
      <c r="B72" t="s">
        <v>1196</v>
      </c>
      <c r="C72" s="4">
        <v>13</v>
      </c>
      <c r="D72" s="4">
        <v>1</v>
      </c>
      <c r="E72" s="4">
        <v>4</v>
      </c>
      <c r="F72" s="4">
        <v>18</v>
      </c>
      <c r="G72" s="4">
        <v>1790</v>
      </c>
      <c r="H72" s="4">
        <v>1601</v>
      </c>
      <c r="I72" s="34">
        <v>10578.344949188979</v>
      </c>
      <c r="J72" s="35">
        <v>10.121047683999333</v>
      </c>
      <c r="K72" s="35">
        <v>9.6239346137813548</v>
      </c>
      <c r="L72" s="35">
        <v>6.7368177704490755</v>
      </c>
      <c r="M72" s="35">
        <v>6.5420019742472837</v>
      </c>
      <c r="N72" s="4">
        <v>2.2069999999999999</v>
      </c>
      <c r="O72" s="4">
        <v>-3.2017543859649291</v>
      </c>
      <c r="P72" s="35">
        <v>6.5585800031808521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7" si="35">IF(ISERROR((IF((G72/H72-1)&gt;($S$5/100),(G72/H72-1)+A72,"")))=TRUE," ",((IF((G72/H72-1)&gt;($S$5/100),(G72/H72-1)+A72,""))))</f>
        <v/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-0.26653553943264441</v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-0.17869372681408169</v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18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15</v>
      </c>
      <c r="AC72" s="1" t="str">
        <f t="shared" si="26"/>
        <v xml:space="preserve"> 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6.5585800039308522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13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1196</v>
      </c>
      <c r="AP72" t="s">
        <v>2258</v>
      </c>
      <c r="AQ72" s="22">
        <v>26.653553943264441</v>
      </c>
      <c r="AR72" s="21">
        <v>17.869372681408169</v>
      </c>
      <c r="AS72">
        <v>11.805121798875696</v>
      </c>
      <c r="AT72">
        <v>-26.653553943264441</v>
      </c>
      <c r="AU72">
        <v>-17.869372681408169</v>
      </c>
      <c r="AV72" t="s">
        <v>3044</v>
      </c>
    </row>
    <row r="73" spans="1:48" x14ac:dyDescent="0.25">
      <c r="A73" s="14">
        <v>7.5999999999999924E-10</v>
      </c>
      <c r="B73" t="s">
        <v>691</v>
      </c>
      <c r="C73" s="4">
        <v>13</v>
      </c>
      <c r="D73" s="4">
        <v>1</v>
      </c>
      <c r="E73" s="4">
        <v>5</v>
      </c>
      <c r="F73" s="4">
        <v>19</v>
      </c>
      <c r="G73" s="4">
        <v>1687</v>
      </c>
      <c r="H73" s="4">
        <v>1435</v>
      </c>
      <c r="I73" s="34">
        <v>52367.460722038581</v>
      </c>
      <c r="J73" s="35">
        <v>12.185709198934045</v>
      </c>
      <c r="K73" s="35">
        <v>11.626666790852866</v>
      </c>
      <c r="L73" s="35" t="s">
        <v>2161</v>
      </c>
      <c r="M73" s="35" t="s">
        <v>2161</v>
      </c>
      <c r="N73" s="4">
        <v>1.643</v>
      </c>
      <c r="O73" s="4">
        <v>-6.3817663817663863</v>
      </c>
      <c r="P73" s="35">
        <v>0.8790716908950007</v>
      </c>
      <c r="Q73" s="36" t="str">
        <f t="shared" si="33"/>
        <v xml:space="preserve"> </v>
      </c>
      <c r="R73" s="36" t="str">
        <f t="shared" si="34"/>
        <v xml:space="preserve"> </v>
      </c>
      <c r="S73" s="37">
        <f t="shared" si="35"/>
        <v>0.17560975685756092</v>
      </c>
      <c r="T73" s="37" t="str">
        <f t="shared" si="36"/>
        <v/>
      </c>
      <c r="U73" s="37" t="str">
        <f t="shared" si="37"/>
        <v/>
      </c>
      <c r="V73" s="37">
        <f t="shared" si="38"/>
        <v>-0.11691112389907676</v>
      </c>
      <c r="W73" s="37" t="str">
        <f t="shared" si="39"/>
        <v xml:space="preserve"> </v>
      </c>
      <c r="X73" s="37" t="str">
        <f t="shared" si="40"/>
        <v xml:space="preserve"> </v>
      </c>
      <c r="Y73" s="1" t="str">
        <f t="shared" si="24"/>
        <v xml:space="preserve"> </v>
      </c>
      <c r="Z73" s="1">
        <f t="shared" si="41"/>
        <v>26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21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 t="str">
        <f t="shared" si="44"/>
        <v xml:space="preserve"> </v>
      </c>
      <c r="AH73" s="38" t="str">
        <f t="shared" si="45"/>
        <v xml:space="preserve"> </v>
      </c>
      <c r="AI73" s="1" t="str">
        <f t="shared" si="29"/>
        <v xml:space="preserve"> 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691</v>
      </c>
      <c r="AP73" t="s">
        <v>2341</v>
      </c>
      <c r="AQ73" s="22">
        <v>11.691112389907676</v>
      </c>
      <c r="AR73" s="21" t="e">
        <v>#VALUE!</v>
      </c>
      <c r="AS73">
        <v>17.560975609756092</v>
      </c>
      <c r="AT73">
        <v>-11.691112389907676</v>
      </c>
      <c r="AU73" t="e">
        <v>#VALUE!</v>
      </c>
      <c r="AV73" t="s">
        <v>3045</v>
      </c>
    </row>
    <row r="74" spans="1:48" x14ac:dyDescent="0.25">
      <c r="A74" s="14">
        <v>7.699999999999992E-10</v>
      </c>
      <c r="B74" t="s">
        <v>1197</v>
      </c>
      <c r="C74" s="4">
        <v>1</v>
      </c>
      <c r="D74" s="4">
        <v>0</v>
      </c>
      <c r="E74" s="4">
        <v>1</v>
      </c>
      <c r="F74" s="4">
        <v>2</v>
      </c>
      <c r="G74" s="4">
        <v>2841.115966796875</v>
      </c>
      <c r="H74" s="4">
        <v>2630</v>
      </c>
      <c r="I74" s="34">
        <v>7306.4934499999999</v>
      </c>
      <c r="J74" s="35" t="s">
        <v>2161</v>
      </c>
      <c r="K74" s="35" t="s">
        <v>2161</v>
      </c>
      <c r="L74" s="35" t="s">
        <v>2161</v>
      </c>
      <c r="M74" s="35" t="s">
        <v>2161</v>
      </c>
      <c r="N74" s="4" t="s">
        <v>119</v>
      </c>
      <c r="O74" s="4" t="s">
        <v>2977</v>
      </c>
      <c r="P74" s="35" t="s">
        <v>124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 xml:space="preserve"> </v>
      </c>
      <c r="V74" s="37" t="str">
        <f t="shared" si="38"/>
        <v xml:space="preserve"> </v>
      </c>
      <c r="W74" s="37" t="str">
        <f t="shared" si="39"/>
        <v xml:space="preserve"> </v>
      </c>
      <c r="X74" s="37" t="str">
        <f t="shared" si="40"/>
        <v xml:space="preserve"> </v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 t="str">
        <f t="shared" si="44"/>
        <v xml:space="preserve"> </v>
      </c>
      <c r="AH74" s="38" t="str">
        <f t="shared" si="45"/>
        <v xml:space="preserve"> </v>
      </c>
      <c r="AI74" s="1" t="str">
        <f t="shared" si="29"/>
        <v xml:space="preserve"> 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1197</v>
      </c>
      <c r="AP74" t="s">
        <v>119</v>
      </c>
      <c r="AQ74" s="22" t="e">
        <v>#VALUE!</v>
      </c>
      <c r="AR74" s="21" t="e">
        <v>#VALUE!</v>
      </c>
      <c r="AS74">
        <v>8.027223072124535</v>
      </c>
      <c r="AT74" t="e">
        <v>#VALUE!</v>
      </c>
      <c r="AU74" t="e">
        <v>#VALUE!</v>
      </c>
      <c r="AV74" t="s">
        <v>3046</v>
      </c>
    </row>
    <row r="75" spans="1:48" x14ac:dyDescent="0.25">
      <c r="A75" s="14">
        <v>7.7999999999999917E-10</v>
      </c>
      <c r="B75" t="s">
        <v>721</v>
      </c>
      <c r="C75" s="4">
        <v>15</v>
      </c>
      <c r="D75" s="4">
        <v>0</v>
      </c>
      <c r="E75" s="4">
        <v>5</v>
      </c>
      <c r="F75" s="4">
        <v>20</v>
      </c>
      <c r="G75" s="4">
        <v>3380</v>
      </c>
      <c r="H75" s="4">
        <v>3027</v>
      </c>
      <c r="I75" s="34">
        <v>13476.453963174265</v>
      </c>
      <c r="J75" s="35">
        <v>12.370249284838577</v>
      </c>
      <c r="K75" s="35">
        <v>11.624423963133641</v>
      </c>
      <c r="L75" s="35">
        <v>8.6955216494845367</v>
      </c>
      <c r="M75" s="35">
        <v>8.0782051957380592</v>
      </c>
      <c r="N75" s="4">
        <v>2.4470000000000001</v>
      </c>
      <c r="O75" s="4">
        <v>11.277853569804467</v>
      </c>
      <c r="P75" s="35">
        <v>7.7436405682193588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>
        <f t="shared" si="38"/>
        <v>-0.10353764728014869</v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>
        <f t="shared" si="41"/>
        <v>27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7.7436405689993588</v>
      </c>
      <c r="AH75" s="38" t="str">
        <f t="shared" si="45"/>
        <v xml:space="preserve"> </v>
      </c>
      <c r="AI75" s="1">
        <f t="shared" si="29"/>
        <v>6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721</v>
      </c>
      <c r="AP75" t="s">
        <v>2497</v>
      </c>
      <c r="AQ75" s="22">
        <v>10.35376472801487</v>
      </c>
      <c r="AR75" s="21">
        <v>-6.0097916062460177</v>
      </c>
      <c r="AS75">
        <v>11.661711265279152</v>
      </c>
      <c r="AT75">
        <v>-10.35376472801487</v>
      </c>
      <c r="AU75">
        <v>6.0097916062460177</v>
      </c>
      <c r="AV75" t="s">
        <v>3047</v>
      </c>
    </row>
    <row r="76" spans="1:48" x14ac:dyDescent="0.25">
      <c r="A76" s="14">
        <v>7.8999999999999913E-10</v>
      </c>
      <c r="B76" t="s">
        <v>744</v>
      </c>
      <c r="C76" s="4">
        <v>4</v>
      </c>
      <c r="D76" s="4">
        <v>6</v>
      </c>
      <c r="E76" s="4">
        <v>7</v>
      </c>
      <c r="F76" s="4">
        <v>17</v>
      </c>
      <c r="G76" s="4">
        <v>835</v>
      </c>
      <c r="H76" s="4">
        <v>853.4</v>
      </c>
      <c r="I76" s="34">
        <v>9004.2130524163695</v>
      </c>
      <c r="J76" s="35">
        <v>25.627627627627621</v>
      </c>
      <c r="K76" s="35">
        <v>21.659898477157356</v>
      </c>
      <c r="L76" s="35">
        <v>11.508500902847548</v>
      </c>
      <c r="M76" s="35">
        <v>10.506170468703672</v>
      </c>
      <c r="N76" s="4">
        <v>0.33300000000000002</v>
      </c>
      <c r="O76" s="4">
        <v>16.027874564459925</v>
      </c>
      <c r="P76" s="35">
        <v>2.355284743379424</v>
      </c>
      <c r="Q76" s="36" t="str">
        <f t="shared" si="33"/>
        <v/>
      </c>
      <c r="R76" s="36">
        <f t="shared" si="34"/>
        <v>35.294117647848829</v>
      </c>
      <c r="S76" s="37" t="str">
        <f t="shared" si="35"/>
        <v/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 t="str">
        <f t="shared" si="40"/>
        <v/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>
        <f t="shared" si="28"/>
        <v>6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744</v>
      </c>
      <c r="AP76" t="s">
        <v>2731</v>
      </c>
      <c r="AQ76" s="22">
        <v>-85.72142588791101</v>
      </c>
      <c r="AR76" s="21">
        <v>-40.303690979078176</v>
      </c>
      <c r="AS76">
        <v>-2.1560815561284197</v>
      </c>
      <c r="AT76">
        <v>85.72142588791101</v>
      </c>
      <c r="AU76">
        <v>40.303690979078176</v>
      </c>
      <c r="AV76" t="s">
        <v>3048</v>
      </c>
    </row>
    <row r="77" spans="1:48" x14ac:dyDescent="0.25">
      <c r="A77" s="14">
        <v>7.999999999999991E-10</v>
      </c>
      <c r="B77" t="s">
        <v>695</v>
      </c>
      <c r="C77" s="4">
        <v>18</v>
      </c>
      <c r="D77" s="4">
        <v>0</v>
      </c>
      <c r="E77" s="4">
        <v>5</v>
      </c>
      <c r="F77" s="4">
        <v>23</v>
      </c>
      <c r="G77" s="4">
        <v>7700</v>
      </c>
      <c r="H77" s="4" t="s">
        <v>119</v>
      </c>
      <c r="I77" s="34" t="s">
        <v>119</v>
      </c>
      <c r="J77" s="35" t="s">
        <v>2161</v>
      </c>
      <c r="K77" s="35" t="s">
        <v>2161</v>
      </c>
      <c r="L77" s="35" t="s">
        <v>2161</v>
      </c>
      <c r="M77" s="35" t="s">
        <v>2161</v>
      </c>
      <c r="N77" s="4">
        <v>3.0510000000000002</v>
      </c>
      <c r="O77" s="4">
        <v>-6.6972477064220142</v>
      </c>
      <c r="P77" s="35" t="s">
        <v>124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 xml:space="preserve"> </v>
      </c>
      <c r="T77" s="37" t="str">
        <f t="shared" si="36"/>
        <v xml:space="preserve"> </v>
      </c>
      <c r="U77" s="37" t="str">
        <f t="shared" si="37"/>
        <v xml:space="preserve"> </v>
      </c>
      <c r="V77" s="37" t="str">
        <f t="shared" si="38"/>
        <v xml:space="preserve"> </v>
      </c>
      <c r="W77" s="37" t="str">
        <f t="shared" si="39"/>
        <v xml:space="preserve"> </v>
      </c>
      <c r="X77" s="37" t="str">
        <f t="shared" si="40"/>
        <v xml:space="preserve"> 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 t="str">
        <f t="shared" si="42"/>
        <v xml:space="preserve"> 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 t="str">
        <f t="shared" si="44"/>
        <v xml:space="preserve"> </v>
      </c>
      <c r="AH77" s="38" t="str">
        <f t="shared" si="45"/>
        <v xml:space="preserve"> </v>
      </c>
      <c r="AI77" s="1" t="str">
        <f t="shared" si="29"/>
        <v xml:space="preserve"> </v>
      </c>
      <c r="AJ77" s="1" t="str">
        <f t="shared" si="30"/>
        <v xml:space="preserve"> </v>
      </c>
      <c r="AK77" s="25" t="str">
        <f t="shared" si="46"/>
        <v xml:space="preserve"> </v>
      </c>
      <c r="AL77" s="25" t="str">
        <f t="shared" si="47"/>
        <v xml:space="preserve"> </v>
      </c>
      <c r="AM77" s="1" t="str">
        <f t="shared" si="31"/>
        <v xml:space="preserve"> </v>
      </c>
      <c r="AN77" s="1" t="str">
        <f t="shared" si="32"/>
        <v xml:space="preserve"> </v>
      </c>
      <c r="AO77" t="s">
        <v>695</v>
      </c>
      <c r="AP77" t="s">
        <v>2446</v>
      </c>
      <c r="AQ77" s="22" t="e">
        <v>#VALUE!</v>
      </c>
      <c r="AR77" s="21" t="e">
        <v>#VALUE!</v>
      </c>
      <c r="AS77" t="s">
        <v>124</v>
      </c>
      <c r="AT77" t="e">
        <v>#VALUE!</v>
      </c>
      <c r="AU77" t="e">
        <v>#VALUE!</v>
      </c>
      <c r="AV77" t="s">
        <v>3049</v>
      </c>
    </row>
    <row r="78" spans="1:48" x14ac:dyDescent="0.25">
      <c r="A78" s="14">
        <v>8.0999999999999906E-10</v>
      </c>
      <c r="B78" t="s">
        <v>683</v>
      </c>
      <c r="C78" s="4">
        <v>18</v>
      </c>
      <c r="D78" s="4">
        <v>1</v>
      </c>
      <c r="E78" s="4">
        <v>5</v>
      </c>
      <c r="F78" s="4">
        <v>24</v>
      </c>
      <c r="G78" s="4">
        <v>1783.79150390625</v>
      </c>
      <c r="H78" s="4">
        <v>1452.6</v>
      </c>
      <c r="I78" s="34">
        <v>155520.97987198379</v>
      </c>
      <c r="J78" s="35">
        <v>9.2584172756836214</v>
      </c>
      <c r="K78" s="35">
        <v>7.849215885542776</v>
      </c>
      <c r="L78" s="35">
        <v>4.4098694507485892</v>
      </c>
      <c r="M78" s="35">
        <v>4.2334175021390159</v>
      </c>
      <c r="N78" s="4">
        <v>2.1890000000000001</v>
      </c>
      <c r="O78" s="4">
        <v>253.06451612903226</v>
      </c>
      <c r="P78" s="35">
        <v>3.4144722100675033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0.22799910855215216</v>
      </c>
      <c r="T78" s="37" t="str">
        <f t="shared" si="36"/>
        <v/>
      </c>
      <c r="U78" s="37" t="str">
        <f t="shared" si="37"/>
        <v/>
      </c>
      <c r="V78" s="37">
        <f t="shared" si="38"/>
        <v>-0.32904969477098434</v>
      </c>
      <c r="W78" s="37" t="str">
        <f t="shared" si="39"/>
        <v/>
      </c>
      <c r="X78" s="37">
        <f t="shared" si="40"/>
        <v>-0.46237918743802919</v>
      </c>
      <c r="Y78" s="1" t="str">
        <f t="shared" si="24"/>
        <v xml:space="preserve"> </v>
      </c>
      <c r="Z78" s="1">
        <f t="shared" si="41"/>
        <v>14</v>
      </c>
      <c r="AA78" s="1" t="str">
        <f t="shared" si="25"/>
        <v xml:space="preserve"> </v>
      </c>
      <c r="AB78" s="1">
        <f t="shared" si="42"/>
        <v>5</v>
      </c>
      <c r="AC78" s="1">
        <f t="shared" si="26"/>
        <v>13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3.4144722108775034</v>
      </c>
      <c r="AH78" s="38" t="str">
        <f t="shared" si="45"/>
        <v xml:space="preserve"> </v>
      </c>
      <c r="AI78" s="1">
        <f t="shared" si="29"/>
        <v>38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683</v>
      </c>
      <c r="AP78" t="s">
        <v>2487</v>
      </c>
      <c r="AQ78" s="22">
        <v>32.904969477098433</v>
      </c>
      <c r="AR78" s="21">
        <v>46.237918743802922</v>
      </c>
      <c r="AS78">
        <v>22.799910774215213</v>
      </c>
      <c r="AT78">
        <v>-32.904969477098433</v>
      </c>
      <c r="AU78">
        <v>-46.237918743802922</v>
      </c>
      <c r="AV78" t="s">
        <v>3050</v>
      </c>
    </row>
    <row r="79" spans="1:48" x14ac:dyDescent="0.25">
      <c r="A79" s="14">
        <v>8.1999999999999903E-10</v>
      </c>
      <c r="B79" t="s">
        <v>685</v>
      </c>
      <c r="C79" s="4">
        <v>12</v>
      </c>
      <c r="D79" s="4">
        <v>2</v>
      </c>
      <c r="E79" s="4">
        <v>1</v>
      </c>
      <c r="F79" s="4">
        <v>15</v>
      </c>
      <c r="G79" s="4">
        <v>1860</v>
      </c>
      <c r="H79" s="4">
        <v>1400.2</v>
      </c>
      <c r="I79" s="34">
        <v>155520.97987198379</v>
      </c>
      <c r="J79" s="35">
        <v>8.9244360934959435</v>
      </c>
      <c r="K79" s="35">
        <v>7.5660691745401323</v>
      </c>
      <c r="L79" s="35">
        <v>4.4097626479670717</v>
      </c>
      <c r="M79" s="35">
        <v>4.2333149728533757</v>
      </c>
      <c r="N79" s="4">
        <v>2.1890000000000001</v>
      </c>
      <c r="O79" s="4">
        <v>253.06451612903226</v>
      </c>
      <c r="P79" s="35">
        <v>3.5013018736003589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0.32838166058289103</v>
      </c>
      <c r="T79" s="37" t="str">
        <f t="shared" si="36"/>
        <v/>
      </c>
      <c r="U79" s="37" t="str">
        <f t="shared" si="37"/>
        <v/>
      </c>
      <c r="V79" s="37">
        <f t="shared" si="38"/>
        <v>-0.35325305150649333</v>
      </c>
      <c r="W79" s="37" t="str">
        <f t="shared" si="39"/>
        <v/>
      </c>
      <c r="X79" s="37">
        <f t="shared" si="40"/>
        <v>-0.46239220809517667</v>
      </c>
      <c r="Y79" s="1" t="str">
        <f t="shared" si="24"/>
        <v xml:space="preserve"> </v>
      </c>
      <c r="Z79" s="1">
        <f t="shared" si="41"/>
        <v>13</v>
      </c>
      <c r="AA79" s="1" t="str">
        <f t="shared" si="25"/>
        <v xml:space="preserve"> </v>
      </c>
      <c r="AB79" s="1">
        <f t="shared" si="42"/>
        <v>4</v>
      </c>
      <c r="AC79" s="1">
        <f t="shared" si="26"/>
        <v>2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3.501301874420359</v>
      </c>
      <c r="AH79" s="38" t="str">
        <f t="shared" si="45"/>
        <v xml:space="preserve"> </v>
      </c>
      <c r="AI79" s="1">
        <f t="shared" si="29"/>
        <v>35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685</v>
      </c>
      <c r="AP79" t="s">
        <v>2487</v>
      </c>
      <c r="AQ79" s="22">
        <v>35.325305150649335</v>
      </c>
      <c r="AR79" s="21">
        <v>46.239220809517668</v>
      </c>
      <c r="AS79">
        <v>32.838165976289105</v>
      </c>
      <c r="AT79">
        <v>-35.325305150649335</v>
      </c>
      <c r="AU79">
        <v>-46.239220809517668</v>
      </c>
      <c r="AV79" t="s">
        <v>3050</v>
      </c>
    </row>
    <row r="80" spans="1:48" x14ac:dyDescent="0.25">
      <c r="A80" s="14">
        <v>8.2999999999999899E-10</v>
      </c>
      <c r="B80" t="s">
        <v>705</v>
      </c>
      <c r="C80" s="4">
        <v>10</v>
      </c>
      <c r="D80" s="4">
        <v>2</v>
      </c>
      <c r="E80" s="4">
        <v>8</v>
      </c>
      <c r="F80" s="4">
        <v>20</v>
      </c>
      <c r="G80" s="4">
        <v>1950</v>
      </c>
      <c r="H80" s="4">
        <v>1935.5</v>
      </c>
      <c r="I80" s="34">
        <v>52207.204899576718</v>
      </c>
      <c r="J80" s="35">
        <v>22.690504103165299</v>
      </c>
      <c r="K80" s="35">
        <v>19.892086330935253</v>
      </c>
      <c r="L80" s="35">
        <v>16.616731423701633</v>
      </c>
      <c r="M80" s="35">
        <v>15.173567038768644</v>
      </c>
      <c r="N80" s="4">
        <v>0.85299999999999998</v>
      </c>
      <c r="O80" s="4">
        <v>6.4918851435705278</v>
      </c>
      <c r="P80" s="35">
        <v>2.5419788168431929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 t="str">
        <f t="shared" si="38"/>
        <v/>
      </c>
      <c r="W80" s="37" t="str">
        <f t="shared" si="39"/>
        <v/>
      </c>
      <c r="X80" s="37" t="str">
        <f t="shared" si="40"/>
        <v/>
      </c>
      <c r="Y80" s="1" t="str">
        <f t="shared" si="24"/>
        <v xml:space="preserve"> </v>
      </c>
      <c r="Z80" s="1" t="str">
        <f t="shared" si="41"/>
        <v xml:space="preserve"> </v>
      </c>
      <c r="AA80" s="1" t="str">
        <f t="shared" si="25"/>
        <v xml:space="preserve"> 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705</v>
      </c>
      <c r="AP80" t="s">
        <v>2524</v>
      </c>
      <c r="AQ80" s="22">
        <v>-64.436319950753855</v>
      </c>
      <c r="AR80" s="21">
        <v>-102.57970785547892</v>
      </c>
      <c r="AS80">
        <v>0.74916042366313107</v>
      </c>
      <c r="AT80">
        <v>64.436319950753855</v>
      </c>
      <c r="AU80">
        <v>102.57970785547892</v>
      </c>
      <c r="AV80" t="s">
        <v>3051</v>
      </c>
    </row>
    <row r="81" spans="1:48" x14ac:dyDescent="0.25">
      <c r="A81" s="14">
        <v>8.3999999999999896E-10</v>
      </c>
      <c r="B81" t="s">
        <v>694</v>
      </c>
      <c r="C81" s="4">
        <v>10</v>
      </c>
      <c r="D81" s="4">
        <v>6</v>
      </c>
      <c r="E81" s="4">
        <v>9</v>
      </c>
      <c r="F81" s="4">
        <v>25</v>
      </c>
      <c r="G81" s="4">
        <v>6300</v>
      </c>
      <c r="H81" s="4">
        <v>5881</v>
      </c>
      <c r="I81" s="34">
        <v>136569.86565647883</v>
      </c>
      <c r="J81" s="35">
        <v>6.1762674351830515</v>
      </c>
      <c r="K81" s="35">
        <v>8.8647053669411022</v>
      </c>
      <c r="L81" s="35">
        <v>3.7401422192996878</v>
      </c>
      <c r="M81" s="35">
        <v>5.0476195750139947</v>
      </c>
      <c r="N81" s="4">
        <v>13.285</v>
      </c>
      <c r="O81" s="4">
        <v>72.622141372141385</v>
      </c>
      <c r="P81" s="35">
        <v>11.631688925709538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 t="str">
        <f t="shared" si="37"/>
        <v/>
      </c>
      <c r="V81" s="37">
        <f t="shared" si="38"/>
        <v>-0.55241069856552594</v>
      </c>
      <c r="W81" s="37" t="str">
        <f t="shared" si="39"/>
        <v/>
      </c>
      <c r="X81" s="37">
        <f t="shared" si="40"/>
        <v>-0.54402770388227828</v>
      </c>
      <c r="Y81" s="1" t="str">
        <f t="shared" si="24"/>
        <v xml:space="preserve"> </v>
      </c>
      <c r="Z81" s="1">
        <f t="shared" si="41"/>
        <v>3</v>
      </c>
      <c r="AA81" s="1" t="str">
        <f t="shared" si="25"/>
        <v xml:space="preserve"> </v>
      </c>
      <c r="AB81" s="1">
        <f t="shared" si="42"/>
        <v>2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11.631688926549538</v>
      </c>
      <c r="AH81" s="38" t="str">
        <f t="shared" si="45"/>
        <v xml:space="preserve"> </v>
      </c>
      <c r="AI81" s="1">
        <f t="shared" si="29"/>
        <v>2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694</v>
      </c>
      <c r="AP81" t="s">
        <v>2992</v>
      </c>
      <c r="AQ81" s="22">
        <v>55.241069856552592</v>
      </c>
      <c r="AR81" s="21">
        <v>54.402770388227829</v>
      </c>
      <c r="AS81">
        <v>7.1246386668933903</v>
      </c>
      <c r="AT81">
        <v>-55.241069856552592</v>
      </c>
      <c r="AU81">
        <v>-54.402770388227829</v>
      </c>
      <c r="AV81" t="s">
        <v>3052</v>
      </c>
    </row>
    <row r="82" spans="1:48" x14ac:dyDescent="0.25">
      <c r="A82" s="14">
        <v>8.4999999999999893E-10</v>
      </c>
      <c r="B82" t="s">
        <v>855</v>
      </c>
      <c r="C82" s="4">
        <v>4</v>
      </c>
      <c r="D82" s="4">
        <v>9</v>
      </c>
      <c r="E82" s="4">
        <v>6</v>
      </c>
      <c r="F82" s="4">
        <v>19</v>
      </c>
      <c r="G82" s="4">
        <v>582.54998779296875</v>
      </c>
      <c r="H82" s="4">
        <v>653.6</v>
      </c>
      <c r="I82" s="34">
        <v>7834.178501315123</v>
      </c>
      <c r="J82" s="35">
        <v>32.517412935323385</v>
      </c>
      <c r="K82" s="35">
        <v>29.309417040358746</v>
      </c>
      <c r="L82" s="35">
        <v>25.096825865002835</v>
      </c>
      <c r="M82" s="35">
        <v>23.122869876415201</v>
      </c>
      <c r="N82" s="4">
        <v>0.20100000000000001</v>
      </c>
      <c r="O82" s="4">
        <v>59.523809523809533</v>
      </c>
      <c r="P82" s="35">
        <v>1.1474908200734393</v>
      </c>
      <c r="Q82" s="36" t="str">
        <f t="shared" si="33"/>
        <v/>
      </c>
      <c r="R82" s="36">
        <f t="shared" si="34"/>
        <v>47.368421053481583</v>
      </c>
      <c r="S82" s="37" t="str">
        <f t="shared" si="35"/>
        <v/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 t="str">
        <f t="shared" si="26"/>
        <v xml:space="preserve"> </v>
      </c>
      <c r="AD82" s="1" t="str">
        <f t="shared" si="43"/>
        <v xml:space="preserve"> </v>
      </c>
      <c r="AE82" s="1" t="str">
        <f t="shared" si="27"/>
        <v xml:space="preserve"> </v>
      </c>
      <c r="AF82" s="1">
        <f t="shared" si="28"/>
        <v>1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855</v>
      </c>
      <c r="AP82" t="s">
        <v>2415</v>
      </c>
      <c r="AQ82" s="22">
        <v>-135.6511646058014</v>
      </c>
      <c r="AR82" s="21">
        <v>-205.96315979328369</v>
      </c>
      <c r="AS82">
        <v>-10.870564903156554</v>
      </c>
      <c r="AT82">
        <v>135.6511646058014</v>
      </c>
      <c r="AU82">
        <v>205.96315979328369</v>
      </c>
      <c r="AV82" t="s">
        <v>3053</v>
      </c>
    </row>
    <row r="83" spans="1:48" x14ac:dyDescent="0.25">
      <c r="A83" s="14">
        <v>8.5999999999999889E-10</v>
      </c>
      <c r="B83" t="s">
        <v>710</v>
      </c>
      <c r="C83" s="4">
        <v>4</v>
      </c>
      <c r="D83" s="4">
        <v>6</v>
      </c>
      <c r="E83" s="4">
        <v>10</v>
      </c>
      <c r="F83" s="4">
        <v>20</v>
      </c>
      <c r="G83" s="4">
        <v>110</v>
      </c>
      <c r="H83" s="4">
        <v>108.2</v>
      </c>
      <c r="I83" s="34">
        <v>12631.778102137076</v>
      </c>
      <c r="J83" s="35" t="s">
        <v>2161</v>
      </c>
      <c r="K83" s="35">
        <v>31.823529411764707</v>
      </c>
      <c r="L83" s="35">
        <v>13.171410733786555</v>
      </c>
      <c r="M83" s="35">
        <v>8.0219943546419383</v>
      </c>
      <c r="N83" s="4">
        <v>-2.8000000000000001E-2</v>
      </c>
      <c r="O83" s="4">
        <v>94.552529182879368</v>
      </c>
      <c r="P83" s="35">
        <v>0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 t="str">
        <f t="shared" si="37"/>
        <v xml:space="preserve"> </v>
      </c>
      <c r="V83" s="37" t="str">
        <f t="shared" si="38"/>
        <v xml:space="preserve"> </v>
      </c>
      <c r="W83" s="37" t="str">
        <f t="shared" si="39"/>
        <v/>
      </c>
      <c r="X83" s="37" t="str">
        <f t="shared" si="40"/>
        <v/>
      </c>
      <c r="Y83" s="1" t="str">
        <f t="shared" si="24"/>
        <v xml:space="preserve"> </v>
      </c>
      <c r="Z83" s="1" t="str">
        <f t="shared" si="41"/>
        <v xml:space="preserve"> </v>
      </c>
      <c r="AA83" s="1" t="str">
        <f t="shared" si="25"/>
        <v xml:space="preserve"> 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>
        <f t="shared" si="46"/>
        <v>94.552529183739367</v>
      </c>
      <c r="AL83" s="25" t="str">
        <f t="shared" si="47"/>
        <v xml:space="preserve"> </v>
      </c>
      <c r="AM83" s="1">
        <f t="shared" si="31"/>
        <v>3</v>
      </c>
      <c r="AN83" s="1" t="str">
        <f t="shared" si="32"/>
        <v xml:space="preserve"> </v>
      </c>
      <c r="AO83" t="s">
        <v>710</v>
      </c>
      <c r="AP83" t="s">
        <v>2398</v>
      </c>
      <c r="AQ83" s="22" t="e">
        <v>#VALUE!</v>
      </c>
      <c r="AR83" s="21">
        <v>-60.576738617142766</v>
      </c>
      <c r="AS83">
        <v>1.6635859519408491</v>
      </c>
      <c r="AT83" t="e">
        <v>#VALUE!</v>
      </c>
      <c r="AU83">
        <v>60.576738617142766</v>
      </c>
      <c r="AV83" t="s">
        <v>3054</v>
      </c>
    </row>
    <row r="84" spans="1:48" x14ac:dyDescent="0.25">
      <c r="A84" s="14">
        <v>8.6999999999999886E-10</v>
      </c>
      <c r="B84" t="s">
        <v>737</v>
      </c>
      <c r="C84" s="4">
        <v>1</v>
      </c>
      <c r="D84" s="4">
        <v>2</v>
      </c>
      <c r="E84" s="4">
        <v>6</v>
      </c>
      <c r="F84" s="4">
        <v>9</v>
      </c>
      <c r="G84" s="4">
        <v>685</v>
      </c>
      <c r="H84" s="4">
        <v>684.2</v>
      </c>
      <c r="I84" s="34">
        <v>9901.4053310350664</v>
      </c>
      <c r="J84" s="35">
        <v>18.196808510638299</v>
      </c>
      <c r="K84" s="35">
        <v>15.837962962962964</v>
      </c>
      <c r="L84" s="35" t="s">
        <v>2161</v>
      </c>
      <c r="M84" s="35" t="s">
        <v>2161</v>
      </c>
      <c r="N84" s="4">
        <v>0.376</v>
      </c>
      <c r="O84" s="4">
        <v>-20.000000000000004</v>
      </c>
      <c r="P84" s="35">
        <v>3.7708272434960537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 xml:space="preserve"> </v>
      </c>
      <c r="X84" s="37" t="str">
        <f t="shared" si="40"/>
        <v xml:space="preserve"> 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3.7708272443660538</v>
      </c>
      <c r="AH84" s="38" t="str">
        <f t="shared" si="45"/>
        <v xml:space="preserve"> </v>
      </c>
      <c r="AI84" s="1">
        <f t="shared" si="29"/>
        <v>32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737</v>
      </c>
      <c r="AP84" t="s">
        <v>2171</v>
      </c>
      <c r="AQ84" s="22">
        <v>-31.870857197946044</v>
      </c>
      <c r="AR84" s="21" t="e">
        <v>#VALUE!</v>
      </c>
      <c r="AS84">
        <v>0.11692487576731025</v>
      </c>
      <c r="AT84">
        <v>31.870857197946044</v>
      </c>
      <c r="AU84" t="e">
        <v>#VALUE!</v>
      </c>
      <c r="AV84" t="s">
        <v>3055</v>
      </c>
    </row>
    <row r="85" spans="1:48" x14ac:dyDescent="0.25">
      <c r="A85" s="14">
        <v>8.7999999999999882E-10</v>
      </c>
      <c r="B85" t="s">
        <v>743</v>
      </c>
      <c r="C85" s="4">
        <v>14</v>
      </c>
      <c r="D85" s="4">
        <v>3</v>
      </c>
      <c r="E85" s="4">
        <v>2</v>
      </c>
      <c r="F85" s="4">
        <v>19</v>
      </c>
      <c r="G85" s="4">
        <v>590</v>
      </c>
      <c r="H85" s="4">
        <v>495</v>
      </c>
      <c r="I85" s="34">
        <v>12840.999833358275</v>
      </c>
      <c r="J85" s="35">
        <v>30.368098159509202</v>
      </c>
      <c r="K85" s="35">
        <v>27.808988764044948</v>
      </c>
      <c r="L85" s="35">
        <v>15.797984520123839</v>
      </c>
      <c r="M85" s="35">
        <v>14.611532596946116</v>
      </c>
      <c r="N85" s="4">
        <v>0.16300000000000001</v>
      </c>
      <c r="O85" s="4">
        <v>6.5359477124183067</v>
      </c>
      <c r="P85" s="35">
        <v>1.1515151515151516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0.19191919279919181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 t="str">
        <f t="shared" si="39"/>
        <v/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 t="str">
        <f t="shared" si="25"/>
        <v xml:space="preserve"> </v>
      </c>
      <c r="AB85" s="1" t="str">
        <f t="shared" si="42"/>
        <v xml:space="preserve"> </v>
      </c>
      <c r="AC85" s="1">
        <f t="shared" si="26"/>
        <v>19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 t="str">
        <f t="shared" si="44"/>
        <v xml:space="preserve"> </v>
      </c>
      <c r="AH85" s="38" t="str">
        <f t="shared" si="45"/>
        <v xml:space="preserve"> </v>
      </c>
      <c r="AI85" s="1" t="str">
        <f t="shared" si="29"/>
        <v xml:space="preserve"> 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743</v>
      </c>
      <c r="AP85" t="s">
        <v>2788</v>
      </c>
      <c r="AQ85" s="22">
        <v>-120.07524744927771</v>
      </c>
      <c r="AR85" s="21">
        <v>-92.598111336575855</v>
      </c>
      <c r="AS85">
        <v>19.191919191919183</v>
      </c>
      <c r="AT85">
        <v>120.07524744927771</v>
      </c>
      <c r="AU85">
        <v>92.598111336575855</v>
      </c>
      <c r="AV85" t="s">
        <v>3056</v>
      </c>
    </row>
    <row r="86" spans="1:48" x14ac:dyDescent="0.25">
      <c r="A86" s="14">
        <v>8.8999999999999879E-10</v>
      </c>
      <c r="B86" t="s">
        <v>752</v>
      </c>
      <c r="C86" s="4">
        <v>5</v>
      </c>
      <c r="D86" s="4">
        <v>3</v>
      </c>
      <c r="E86" s="4">
        <v>10</v>
      </c>
      <c r="F86" s="4">
        <v>18</v>
      </c>
      <c r="G86" s="4">
        <v>266</v>
      </c>
      <c r="H86" s="4">
        <v>269.89999999999998</v>
      </c>
      <c r="I86" s="34">
        <v>8433.3975260281895</v>
      </c>
      <c r="J86" s="35">
        <v>24.536363636363635</v>
      </c>
      <c r="K86" s="35">
        <v>13.165853658536584</v>
      </c>
      <c r="L86" s="35">
        <v>6.0013396750846892</v>
      </c>
      <c r="M86" s="35">
        <v>5.4370479146963095</v>
      </c>
      <c r="N86" s="4">
        <v>0.20500000000000002</v>
      </c>
      <c r="O86" s="4">
        <v>89.814814814814838</v>
      </c>
      <c r="P86" s="35">
        <v>5.3723601333827338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>
        <f t="shared" si="40"/>
        <v>-0.26835813426818678</v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>
        <f t="shared" si="42"/>
        <v>11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5.3723601342727338</v>
      </c>
      <c r="AH86" s="38" t="str">
        <f t="shared" si="45"/>
        <v xml:space="preserve"> </v>
      </c>
      <c r="AI86" s="1">
        <f t="shared" si="29"/>
        <v>16</v>
      </c>
      <c r="AJ86" s="1" t="str">
        <f t="shared" si="30"/>
        <v xml:space="preserve"> </v>
      </c>
      <c r="AK86" s="25">
        <f t="shared" si="46"/>
        <v>89.814814815704835</v>
      </c>
      <c r="AL86" s="25" t="str">
        <f t="shared" si="47"/>
        <v xml:space="preserve"> </v>
      </c>
      <c r="AM86" s="1">
        <f t="shared" si="31"/>
        <v>4</v>
      </c>
      <c r="AN86" s="1" t="str">
        <f t="shared" si="32"/>
        <v xml:space="preserve"> </v>
      </c>
      <c r="AO86" t="s">
        <v>752</v>
      </c>
      <c r="AP86" t="s">
        <v>2165</v>
      </c>
      <c r="AQ86" s="22">
        <v>-77.813120545625154</v>
      </c>
      <c r="AR86" s="21">
        <v>26.835813426818678</v>
      </c>
      <c r="AS86">
        <v>-1.4449796220822431</v>
      </c>
      <c r="AT86">
        <v>77.813120545625154</v>
      </c>
      <c r="AU86">
        <v>-26.835813426818678</v>
      </c>
      <c r="AV86" t="s">
        <v>3057</v>
      </c>
    </row>
    <row r="87" spans="1:48" x14ac:dyDescent="0.25">
      <c r="A87" s="14">
        <v>8.9999999999999875E-10</v>
      </c>
      <c r="B87" t="s">
        <v>753</v>
      </c>
      <c r="C87" s="4">
        <v>3</v>
      </c>
      <c r="D87" s="4">
        <v>2</v>
      </c>
      <c r="E87" s="4">
        <v>16</v>
      </c>
      <c r="F87" s="4">
        <v>21</v>
      </c>
      <c r="G87" s="4">
        <v>3614</v>
      </c>
      <c r="H87" s="4">
        <v>3545</v>
      </c>
      <c r="I87" s="34">
        <v>13252.434807023275</v>
      </c>
      <c r="J87" s="35">
        <v>16.651009863785816</v>
      </c>
      <c r="K87" s="35">
        <v>15.413043478260869</v>
      </c>
      <c r="L87" s="35">
        <v>12.070275428571428</v>
      </c>
      <c r="M87" s="35">
        <v>11.142776206357027</v>
      </c>
      <c r="N87" s="4">
        <v>2.129</v>
      </c>
      <c r="O87" s="4">
        <v>7.9614604462474663</v>
      </c>
      <c r="P87" s="35">
        <v>3.2299012693935119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3.2299012702935119</v>
      </c>
      <c r="AH87" s="38" t="str">
        <f t="shared" si="45"/>
        <v xml:space="preserve"> </v>
      </c>
      <c r="AI87" s="1">
        <f t="shared" si="29"/>
        <v>41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753</v>
      </c>
      <c r="AP87" t="s">
        <v>2407</v>
      </c>
      <c r="AQ87" s="22">
        <v>-20.668574528614858</v>
      </c>
      <c r="AR87" s="21">
        <v>-47.152457827380665</v>
      </c>
      <c r="AS87">
        <v>1.9464033850493667</v>
      </c>
      <c r="AT87">
        <v>20.668574528614858</v>
      </c>
      <c r="AU87">
        <v>47.152457827380665</v>
      </c>
      <c r="AV87" t="s">
        <v>3058</v>
      </c>
    </row>
    <row r="88" spans="1:48" x14ac:dyDescent="0.25">
      <c r="A88" s="14">
        <v>9.0999999999999872E-10</v>
      </c>
      <c r="B88" t="s">
        <v>724</v>
      </c>
      <c r="C88" s="4">
        <v>9</v>
      </c>
      <c r="D88" s="4">
        <v>4</v>
      </c>
      <c r="E88" s="4">
        <v>9</v>
      </c>
      <c r="F88" s="4">
        <v>22</v>
      </c>
      <c r="G88" s="4">
        <v>650</v>
      </c>
      <c r="H88" s="4">
        <v>682.2</v>
      </c>
      <c r="I88" s="34">
        <v>10158.321683074026</v>
      </c>
      <c r="J88" s="35">
        <v>29.153846153846153</v>
      </c>
      <c r="K88" s="35">
        <v>26.964426877470355</v>
      </c>
      <c r="L88" s="35">
        <v>17.984510508728494</v>
      </c>
      <c r="M88" s="35">
        <v>16.795155575743809</v>
      </c>
      <c r="N88" s="4">
        <v>0.23400000000000001</v>
      </c>
      <c r="O88" s="4">
        <v>-13.970588235294118</v>
      </c>
      <c r="P88" s="35">
        <v>2.5798885957197299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/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724</v>
      </c>
      <c r="AP88" t="s">
        <v>2261</v>
      </c>
      <c r="AQ88" s="22">
        <v>-111.27565752407196</v>
      </c>
      <c r="AR88" s="21">
        <v>-119.25472536586312</v>
      </c>
      <c r="AS88">
        <v>-4.7200234535326953</v>
      </c>
      <c r="AT88">
        <v>111.27565752407196</v>
      </c>
      <c r="AU88">
        <v>119.25472536586312</v>
      </c>
      <c r="AV88" t="s">
        <v>3059</v>
      </c>
    </row>
    <row r="89" spans="1:48" x14ac:dyDescent="0.25">
      <c r="A89" s="14">
        <v>9.1999999999999868E-10</v>
      </c>
      <c r="B89" t="s">
        <v>745</v>
      </c>
      <c r="C89" s="4">
        <v>14</v>
      </c>
      <c r="D89" s="4">
        <v>1</v>
      </c>
      <c r="E89" s="4">
        <v>6</v>
      </c>
      <c r="F89" s="4">
        <v>21</v>
      </c>
      <c r="G89" s="4">
        <v>1075</v>
      </c>
      <c r="H89" s="4">
        <v>1106</v>
      </c>
      <c r="I89" s="34">
        <v>18519.643491286206</v>
      </c>
      <c r="J89" s="35">
        <v>39.5</v>
      </c>
      <c r="K89" s="35">
        <v>36.622516556291394</v>
      </c>
      <c r="L89" s="35" t="s">
        <v>2161</v>
      </c>
      <c r="M89" s="35">
        <v>34.306952271445496</v>
      </c>
      <c r="N89" s="4">
        <v>0.28000000000000003</v>
      </c>
      <c r="O89" s="4">
        <v>10.236220472440955</v>
      </c>
      <c r="P89" s="35">
        <v>2.1428571428571432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 xml:space="preserve"> </v>
      </c>
      <c r="X89" s="37" t="str">
        <f t="shared" si="40"/>
        <v xml:space="preserve"> 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 t="str">
        <f t="shared" si="44"/>
        <v xml:space="preserve"> </v>
      </c>
      <c r="AH89" s="38" t="str">
        <f t="shared" si="45"/>
        <v xml:space="preserve"> </v>
      </c>
      <c r="AI89" s="1" t="str">
        <f t="shared" si="29"/>
        <v xml:space="preserve"> 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745</v>
      </c>
      <c r="AP89" t="s">
        <v>2511</v>
      </c>
      <c r="AQ89" s="22">
        <v>-186.25343044488375</v>
      </c>
      <c r="AR89" s="21" t="e">
        <v>#VALUE!</v>
      </c>
      <c r="AS89">
        <v>-2.8028933092224206</v>
      </c>
      <c r="AT89">
        <v>186.25343044488375</v>
      </c>
      <c r="AU89" t="e">
        <v>#VALUE!</v>
      </c>
      <c r="AV89" t="s">
        <v>3060</v>
      </c>
    </row>
    <row r="90" spans="1:48" x14ac:dyDescent="0.25">
      <c r="A90" s="14">
        <v>9.2999999999999865E-10</v>
      </c>
      <c r="B90" t="s">
        <v>747</v>
      </c>
      <c r="C90" s="4">
        <v>11</v>
      </c>
      <c r="D90" s="4">
        <v>0</v>
      </c>
      <c r="E90" s="4">
        <v>1</v>
      </c>
      <c r="F90" s="4">
        <v>12</v>
      </c>
      <c r="G90" s="4">
        <v>4292.92578125</v>
      </c>
      <c r="H90" s="4">
        <v>3852</v>
      </c>
      <c r="I90" s="34">
        <v>13920.806802400597</v>
      </c>
      <c r="J90" s="35">
        <v>17.847334010558665</v>
      </c>
      <c r="K90" s="35">
        <v>15.419998758009235</v>
      </c>
      <c r="L90" s="35">
        <v>8.6739281747500918</v>
      </c>
      <c r="M90" s="35">
        <v>7.8702021163428695</v>
      </c>
      <c r="N90" s="4">
        <v>2.5220000000000002</v>
      </c>
      <c r="O90" s="4">
        <v>6.4584212747994947</v>
      </c>
      <c r="P90" s="35">
        <v>2.6326911687877561</v>
      </c>
      <c r="Q90" s="36">
        <f t="shared" si="33"/>
        <v>91.666666667596672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>
        <f t="shared" si="27"/>
        <v>2</v>
      </c>
      <c r="AF90" s="1" t="str">
        <f t="shared" si="28"/>
        <v xml:space="preserve"> </v>
      </c>
      <c r="AG90" s="38" t="str">
        <f t="shared" si="44"/>
        <v xml:space="preserve"> </v>
      </c>
      <c r="AH90" s="38" t="str">
        <f t="shared" si="45"/>
        <v xml:space="preserve"> </v>
      </c>
      <c r="AI90" s="1" t="str">
        <f t="shared" si="29"/>
        <v xml:space="preserve"> 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747</v>
      </c>
      <c r="AP90" t="s">
        <v>2249</v>
      </c>
      <c r="AQ90" s="22">
        <v>-29.338242653621862</v>
      </c>
      <c r="AR90" s="21">
        <v>-5.7465388827260933</v>
      </c>
      <c r="AS90">
        <v>11.446671372014539</v>
      </c>
      <c r="AT90">
        <v>29.338242653621862</v>
      </c>
      <c r="AU90">
        <v>5.7465388827260933</v>
      </c>
      <c r="AV90" t="s">
        <v>3061</v>
      </c>
    </row>
    <row r="91" spans="1:48" x14ac:dyDescent="0.25">
      <c r="A91" s="14">
        <v>9.3999999999999862E-10</v>
      </c>
      <c r="B91" t="s">
        <v>717</v>
      </c>
      <c r="C91" s="4">
        <v>7</v>
      </c>
      <c r="D91" s="4">
        <v>3</v>
      </c>
      <c r="E91" s="4">
        <v>9</v>
      </c>
      <c r="F91" s="4">
        <v>19</v>
      </c>
      <c r="G91" s="4">
        <v>304.5</v>
      </c>
      <c r="H91" s="4">
        <v>276.39999999999998</v>
      </c>
      <c r="I91" s="34">
        <v>8409.5958279962833</v>
      </c>
      <c r="J91" s="35">
        <v>24.460176991150441</v>
      </c>
      <c r="K91" s="35">
        <v>20.781954887218042</v>
      </c>
      <c r="L91" s="35">
        <v>20.014385741565885</v>
      </c>
      <c r="M91" s="35">
        <v>17.439046034387133</v>
      </c>
      <c r="N91" s="4">
        <v>0.113</v>
      </c>
      <c r="O91" s="4">
        <v>-37.569060773480665</v>
      </c>
      <c r="P91" s="35">
        <v>5.3183791606367583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/>
      </c>
      <c r="X91" s="37" t="str">
        <f t="shared" si="40"/>
        <v/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5.3183791615767584</v>
      </c>
      <c r="AH91" s="38" t="str">
        <f t="shared" si="45"/>
        <v xml:space="preserve"> </v>
      </c>
      <c r="AI91" s="1">
        <f t="shared" si="29"/>
        <v>19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717</v>
      </c>
      <c r="AP91" t="s">
        <v>2407</v>
      </c>
      <c r="AQ91" s="22">
        <v>-77.261001848248824</v>
      </c>
      <c r="AR91" s="21">
        <v>-144.00156162180275</v>
      </c>
      <c r="AS91">
        <v>10.166425470332863</v>
      </c>
      <c r="AT91">
        <v>77.261001848248824</v>
      </c>
      <c r="AU91">
        <v>144.00156162180275</v>
      </c>
      <c r="AV91" t="s">
        <v>3062</v>
      </c>
    </row>
    <row r="92" spans="1:48" x14ac:dyDescent="0.25">
      <c r="A92" s="14">
        <v>9.4999999999999858E-10</v>
      </c>
      <c r="B92" t="s">
        <v>856</v>
      </c>
      <c r="C92" s="4">
        <v>6</v>
      </c>
      <c r="D92" s="4">
        <v>2</v>
      </c>
      <c r="E92" s="4">
        <v>5</v>
      </c>
      <c r="F92" s="4">
        <v>13</v>
      </c>
      <c r="G92" s="4">
        <v>462.5</v>
      </c>
      <c r="H92" s="4">
        <v>425</v>
      </c>
      <c r="I92" s="34">
        <v>8143.2697917891055</v>
      </c>
      <c r="J92" s="35">
        <v>18.085106382978722</v>
      </c>
      <c r="K92" s="35">
        <v>14.214046822742475</v>
      </c>
      <c r="L92" s="35">
        <v>9.3574278375733844</v>
      </c>
      <c r="M92" s="35">
        <v>8.3381556217951154</v>
      </c>
      <c r="N92" s="4">
        <v>0.29899999999999999</v>
      </c>
      <c r="O92" s="4">
        <v>24.066390041493772</v>
      </c>
      <c r="P92" s="35">
        <v>2.8235294117647061</v>
      </c>
      <c r="Q92" s="36" t="str">
        <f t="shared" si="33"/>
        <v xml:space="preserve"> </v>
      </c>
      <c r="R92" s="36" t="str">
        <f t="shared" si="34"/>
        <v xml:space="preserve"> </v>
      </c>
      <c r="S92" s="37" t="str">
        <f t="shared" si="35"/>
        <v/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 t="str">
        <f t="shared" si="26"/>
        <v xml:space="preserve"> 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 t="str">
        <f t="shared" si="44"/>
        <v xml:space="preserve"> </v>
      </c>
      <c r="AH92" s="38" t="str">
        <f t="shared" si="45"/>
        <v xml:space="preserve"> </v>
      </c>
      <c r="AI92" s="1" t="str">
        <f t="shared" si="29"/>
        <v xml:space="preserve"> 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856</v>
      </c>
      <c r="AP92" t="s">
        <v>2249</v>
      </c>
      <c r="AQ92" s="22">
        <v>-31.061360559198036</v>
      </c>
      <c r="AR92" s="21">
        <v>-14.079294494131167</v>
      </c>
      <c r="AS92">
        <v>8.8235294117646959</v>
      </c>
      <c r="AT92">
        <v>31.061360559198036</v>
      </c>
      <c r="AU92">
        <v>14.079294494131167</v>
      </c>
      <c r="AV92" t="s">
        <v>3063</v>
      </c>
    </row>
    <row r="93" spans="1:48" x14ac:dyDescent="0.25">
      <c r="A93" s="14">
        <v>9.5999999999999855E-10</v>
      </c>
      <c r="B93" t="s">
        <v>738</v>
      </c>
      <c r="C93" s="4">
        <v>9</v>
      </c>
      <c r="D93" s="4">
        <v>1</v>
      </c>
      <c r="E93" s="4">
        <v>5</v>
      </c>
      <c r="F93" s="4">
        <v>15</v>
      </c>
      <c r="G93" s="4">
        <v>1770</v>
      </c>
      <c r="H93" s="4">
        <v>1592</v>
      </c>
      <c r="I93" s="34">
        <v>8804.0964450732863</v>
      </c>
      <c r="J93" s="35">
        <v>21.838134430727024</v>
      </c>
      <c r="K93" s="35">
        <v>18.319907940161105</v>
      </c>
      <c r="L93" s="35">
        <v>17.038168373151308</v>
      </c>
      <c r="M93" s="35">
        <v>14.212243945119372</v>
      </c>
      <c r="N93" s="4">
        <v>0.72899999999999998</v>
      </c>
      <c r="O93" s="4">
        <v>-13.931523022432113</v>
      </c>
      <c r="P93" s="35">
        <v>2.4560301507537687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/>
      </c>
      <c r="T93" s="37" t="str">
        <f t="shared" si="36"/>
        <v/>
      </c>
      <c r="U93" s="37" t="str">
        <f t="shared" si="37"/>
        <v/>
      </c>
      <c r="V93" s="37" t="str">
        <f t="shared" si="38"/>
        <v/>
      </c>
      <c r="W93" s="37" t="str">
        <f t="shared" si="39"/>
        <v/>
      </c>
      <c r="X93" s="37" t="str">
        <f t="shared" si="40"/>
        <v/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738</v>
      </c>
      <c r="AP93" t="s">
        <v>3064</v>
      </c>
      <c r="AQ93" s="22">
        <v>-58.259263172459221</v>
      </c>
      <c r="AR93" s="21">
        <v>-107.71757594289615</v>
      </c>
      <c r="AS93">
        <v>11.180904522613066</v>
      </c>
      <c r="AT93">
        <v>58.259263172459221</v>
      </c>
      <c r="AU93">
        <v>107.71757594289615</v>
      </c>
      <c r="AV93" t="s">
        <v>3065</v>
      </c>
    </row>
    <row r="94" spans="1:48" x14ac:dyDescent="0.25">
      <c r="A94" s="14">
        <v>9.6999999999999851E-10</v>
      </c>
      <c r="B94" t="s">
        <v>739</v>
      </c>
      <c r="C94" s="4">
        <v>2</v>
      </c>
      <c r="D94" s="4">
        <v>0</v>
      </c>
      <c r="E94" s="4">
        <v>1</v>
      </c>
      <c r="F94" s="4">
        <v>3</v>
      </c>
      <c r="G94" s="4" t="s">
        <v>2162</v>
      </c>
      <c r="H94" s="4">
        <v>1275</v>
      </c>
      <c r="I94" s="34">
        <v>25208.3537</v>
      </c>
      <c r="J94" s="35" t="s">
        <v>2161</v>
      </c>
      <c r="K94" s="35" t="s">
        <v>2161</v>
      </c>
      <c r="L94" s="35" t="s">
        <v>2161</v>
      </c>
      <c r="M94" s="35" t="s">
        <v>2161</v>
      </c>
      <c r="N94" s="4" t="s">
        <v>119</v>
      </c>
      <c r="O94" s="4" t="s">
        <v>2977</v>
      </c>
      <c r="P94" s="35" t="s">
        <v>124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 xml:space="preserve"> </v>
      </c>
      <c r="T94" s="37" t="str">
        <f t="shared" si="36"/>
        <v xml:space="preserve"> </v>
      </c>
      <c r="U94" s="37" t="str">
        <f t="shared" si="37"/>
        <v xml:space="preserve"> </v>
      </c>
      <c r="V94" s="37" t="str">
        <f t="shared" si="38"/>
        <v xml:space="preserve"> </v>
      </c>
      <c r="W94" s="37" t="str">
        <f t="shared" si="39"/>
        <v xml:space="preserve"> </v>
      </c>
      <c r="X94" s="37" t="str">
        <f t="shared" si="40"/>
        <v xml:space="preserve"> </v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739</v>
      </c>
      <c r="AP94" t="s">
        <v>119</v>
      </c>
      <c r="AQ94" s="22" t="e">
        <v>#VALUE!</v>
      </c>
      <c r="AR94" s="21" t="e">
        <v>#VALUE!</v>
      </c>
      <c r="AS94" t="s">
        <v>124</v>
      </c>
      <c r="AT94" t="e">
        <v>#VALUE!</v>
      </c>
      <c r="AU94" t="e">
        <v>#VALUE!</v>
      </c>
      <c r="AV94" t="s">
        <v>3066</v>
      </c>
    </row>
    <row r="95" spans="1:48" x14ac:dyDescent="0.25">
      <c r="A95" s="14">
        <v>9.7999999999999848E-10</v>
      </c>
      <c r="B95" t="s">
        <v>714</v>
      </c>
      <c r="C95" s="4">
        <v>8</v>
      </c>
      <c r="D95" s="4">
        <v>2</v>
      </c>
      <c r="E95" s="4">
        <v>6</v>
      </c>
      <c r="F95" s="4">
        <v>16</v>
      </c>
      <c r="G95" s="4">
        <v>1710</v>
      </c>
      <c r="H95" s="4">
        <v>1551</v>
      </c>
      <c r="I95" s="34">
        <v>19023.280205909014</v>
      </c>
      <c r="J95" s="35">
        <v>24.15128597224928</v>
      </c>
      <c r="K95" s="35">
        <v>20.018087170337978</v>
      </c>
      <c r="L95" s="35">
        <v>15.485055432372505</v>
      </c>
      <c r="M95" s="35">
        <v>13.376441663426613</v>
      </c>
      <c r="N95" s="4">
        <v>0.89600000000000002</v>
      </c>
      <c r="O95" s="4">
        <v>38.699690402476776</v>
      </c>
      <c r="P95" s="35">
        <v>1.7144532199062739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714</v>
      </c>
      <c r="AP95" t="s">
        <v>2325</v>
      </c>
      <c r="AQ95" s="22">
        <v>-75.022492638272297</v>
      </c>
      <c r="AR95" s="21">
        <v>-88.78309612331168</v>
      </c>
      <c r="AS95">
        <v>10.251450676982587</v>
      </c>
      <c r="AT95">
        <v>75.022492638272297</v>
      </c>
      <c r="AU95">
        <v>88.78309612331168</v>
      </c>
      <c r="AV95" t="s">
        <v>3067</v>
      </c>
    </row>
    <row r="96" spans="1:48" x14ac:dyDescent="0.25">
      <c r="A96" s="14">
        <v>9.8999999999999844E-10</v>
      </c>
      <c r="B96" t="s">
        <v>1087</v>
      </c>
      <c r="C96" s="4">
        <v>2</v>
      </c>
      <c r="D96" s="4">
        <v>4</v>
      </c>
      <c r="E96" s="4">
        <v>11</v>
      </c>
      <c r="F96" s="4">
        <v>17</v>
      </c>
      <c r="G96" s="4">
        <v>11460</v>
      </c>
      <c r="H96" s="4">
        <v>13405</v>
      </c>
      <c r="I96" s="34">
        <v>13767.43575195128</v>
      </c>
      <c r="J96" s="35" t="s">
        <v>2161</v>
      </c>
      <c r="K96" s="35">
        <v>39.991050119331746</v>
      </c>
      <c r="L96" s="35">
        <v>26.41392336751214</v>
      </c>
      <c r="M96" s="35">
        <v>24.875922570380517</v>
      </c>
      <c r="N96" s="4">
        <v>3.0760000000000001</v>
      </c>
      <c r="O96" s="4">
        <v>19.875292283710063</v>
      </c>
      <c r="P96" s="35">
        <v>0.96456546064901139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 xml:space="preserve"> </v>
      </c>
      <c r="V96" s="37" t="str">
        <f t="shared" si="38"/>
        <v xml:space="preserve"> </v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 t="str">
        <f t="shared" si="44"/>
        <v xml:space="preserve"> </v>
      </c>
      <c r="AH96" s="38" t="str">
        <f t="shared" si="45"/>
        <v xml:space="preserve"> </v>
      </c>
      <c r="AI96" s="1" t="str">
        <f t="shared" si="29"/>
        <v xml:space="preserve"> 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1087</v>
      </c>
      <c r="AP96" t="s">
        <v>2633</v>
      </c>
      <c r="AQ96" s="22" t="e">
        <v>#VALUE!</v>
      </c>
      <c r="AR96" s="21">
        <v>-222.02030246906506</v>
      </c>
      <c r="AS96">
        <v>-14.509511376352101</v>
      </c>
      <c r="AT96" t="e">
        <v>#VALUE!</v>
      </c>
      <c r="AU96">
        <v>222.02030246906506</v>
      </c>
      <c r="AV96" t="s">
        <v>3068</v>
      </c>
    </row>
    <row r="97" spans="1:48" x14ac:dyDescent="0.25">
      <c r="A97" s="14">
        <v>9.9999999999999841E-10</v>
      </c>
      <c r="B97" t="s">
        <v>712</v>
      </c>
      <c r="C97" s="4">
        <v>11</v>
      </c>
      <c r="D97" s="4">
        <v>1</v>
      </c>
      <c r="E97" s="4">
        <v>7</v>
      </c>
      <c r="F97" s="4">
        <v>19</v>
      </c>
      <c r="G97" s="4">
        <v>1675</v>
      </c>
      <c r="H97" s="4">
        <v>1518</v>
      </c>
      <c r="I97" s="34">
        <v>22092.229361259426</v>
      </c>
      <c r="J97" s="35">
        <v>17.269624573378838</v>
      </c>
      <c r="K97" s="35">
        <v>16.029567053854276</v>
      </c>
      <c r="L97" s="35">
        <v>11.503444311881857</v>
      </c>
      <c r="M97" s="35">
        <v>11.412715664620302</v>
      </c>
      <c r="N97" s="4">
        <v>0.94700000000000006</v>
      </c>
      <c r="O97" s="4">
        <v>8.2285714285714366</v>
      </c>
      <c r="P97" s="35">
        <v>5.3557312252964433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/>
      </c>
      <c r="X97" s="37" t="str">
        <f t="shared" si="40"/>
        <v/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5.3557312262964434</v>
      </c>
      <c r="AH97" s="38" t="str">
        <f t="shared" si="45"/>
        <v xml:space="preserve"> </v>
      </c>
      <c r="AI97" s="1">
        <f t="shared" si="29"/>
        <v>17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712</v>
      </c>
      <c r="AP97" t="s">
        <v>2175</v>
      </c>
      <c r="AQ97" s="22">
        <v>-25.151627256327956</v>
      </c>
      <c r="AR97" s="21">
        <v>-40.24204451597695</v>
      </c>
      <c r="AS97">
        <v>10.342555994729906</v>
      </c>
      <c r="AT97">
        <v>25.151627256327956</v>
      </c>
      <c r="AU97">
        <v>40.24204451597695</v>
      </c>
      <c r="AV97" t="s">
        <v>3069</v>
      </c>
    </row>
    <row r="98" spans="1:48" x14ac:dyDescent="0.25">
      <c r="A98" s="14">
        <v>1.0099999999999984E-9</v>
      </c>
      <c r="B98" t="s">
        <v>703</v>
      </c>
      <c r="C98" s="4">
        <v>15</v>
      </c>
      <c r="D98" s="4">
        <v>4</v>
      </c>
      <c r="E98" s="4">
        <v>6</v>
      </c>
      <c r="F98" s="4">
        <v>25</v>
      </c>
      <c r="G98" s="4">
        <v>580</v>
      </c>
      <c r="H98" s="4">
        <v>466.1</v>
      </c>
      <c r="I98" s="34">
        <v>20283.16226545762</v>
      </c>
      <c r="J98" s="35">
        <v>9.2635716089171289</v>
      </c>
      <c r="K98" s="35">
        <v>7.7694471558659792</v>
      </c>
      <c r="L98" s="35" t="s">
        <v>2161</v>
      </c>
      <c r="M98" s="35" t="s">
        <v>2161</v>
      </c>
      <c r="N98" s="4">
        <v>0.70200000000000007</v>
      </c>
      <c r="O98" s="4">
        <v>96.6386554621849</v>
      </c>
      <c r="P98" s="35">
        <v>2.9524710883758685</v>
      </c>
      <c r="Q98" s="36" t="str">
        <f t="shared" si="33"/>
        <v xml:space="preserve"> </v>
      </c>
      <c r="R98" s="36" t="str">
        <f t="shared" si="34"/>
        <v xml:space="preserve"> </v>
      </c>
      <c r="S98" s="37">
        <f t="shared" si="35"/>
        <v>0.24436816234876849</v>
      </c>
      <c r="T98" s="37" t="str">
        <f t="shared" si="36"/>
        <v/>
      </c>
      <c r="U98" s="37" t="str">
        <f t="shared" si="37"/>
        <v/>
      </c>
      <c r="V98" s="37">
        <f t="shared" si="38"/>
        <v>-0.32867616424699764</v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>
        <f t="shared" si="41"/>
        <v>15</v>
      </c>
      <c r="AA98" s="1" t="str">
        <f t="shared" si="25"/>
        <v xml:space="preserve"> </v>
      </c>
      <c r="AB98" s="1" t="str">
        <f t="shared" si="42"/>
        <v xml:space="preserve"> </v>
      </c>
      <c r="AC98" s="1">
        <f t="shared" si="26"/>
        <v>11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 t="str">
        <f t="shared" si="44"/>
        <v xml:space="preserve"> </v>
      </c>
      <c r="AH98" s="38" t="str">
        <f t="shared" si="45"/>
        <v xml:space="preserve"> </v>
      </c>
      <c r="AI98" s="1" t="str">
        <f t="shared" si="29"/>
        <v xml:space="preserve"> </v>
      </c>
      <c r="AJ98" s="1" t="str">
        <f t="shared" si="30"/>
        <v xml:space="preserve"> </v>
      </c>
      <c r="AK98" s="25">
        <f t="shared" si="46"/>
        <v>96.638655463194894</v>
      </c>
      <c r="AL98" s="25" t="str">
        <f t="shared" si="47"/>
        <v xml:space="preserve"> </v>
      </c>
      <c r="AM98" s="1">
        <f t="shared" si="31"/>
        <v>2</v>
      </c>
      <c r="AN98" s="1" t="str">
        <f t="shared" si="32"/>
        <v xml:space="preserve"> </v>
      </c>
      <c r="AO98" t="s">
        <v>703</v>
      </c>
      <c r="AP98" t="s">
        <v>2400</v>
      </c>
      <c r="AQ98" s="22">
        <v>32.867616424699762</v>
      </c>
      <c r="AR98" s="21" t="e">
        <v>#VALUE!</v>
      </c>
      <c r="AS98">
        <v>24.436816133876849</v>
      </c>
      <c r="AT98">
        <v>-32.867616424699762</v>
      </c>
      <c r="AU98" t="e">
        <v>#VALUE!</v>
      </c>
      <c r="AV98" t="s">
        <v>3070</v>
      </c>
    </row>
    <row r="99" spans="1:48" x14ac:dyDescent="0.25">
      <c r="A99" s="14">
        <v>1.0199999999999983E-9</v>
      </c>
      <c r="B99" t="s">
        <v>740</v>
      </c>
      <c r="C99" s="4">
        <v>13</v>
      </c>
      <c r="D99" s="4">
        <v>0</v>
      </c>
      <c r="E99" s="4">
        <v>7</v>
      </c>
      <c r="F99" s="4">
        <v>20</v>
      </c>
      <c r="G99" s="4">
        <v>1454.949951171875</v>
      </c>
      <c r="H99" s="4">
        <v>1499</v>
      </c>
      <c r="I99" s="34">
        <v>11278.892332283918</v>
      </c>
      <c r="J99" s="35">
        <v>23.495297805642632</v>
      </c>
      <c r="K99" s="35">
        <v>19.697766097240471</v>
      </c>
      <c r="L99" s="35" t="s">
        <v>2161</v>
      </c>
      <c r="M99" s="35" t="s">
        <v>2161</v>
      </c>
      <c r="N99" s="4">
        <v>0.63800000000000001</v>
      </c>
      <c r="O99" s="4">
        <v>28.62903225806452</v>
      </c>
      <c r="P99" s="35">
        <v>3.1220813875917282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 xml:space="preserve"> </v>
      </c>
      <c r="X99" s="37" t="str">
        <f t="shared" si="40"/>
        <v xml:space="preserve"> </v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3.1220813886117282</v>
      </c>
      <c r="AH99" s="38" t="str">
        <f t="shared" si="45"/>
        <v xml:space="preserve"> </v>
      </c>
      <c r="AI99" s="1">
        <f t="shared" si="29"/>
        <v>45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740</v>
      </c>
      <c r="AP99" t="s">
        <v>2366</v>
      </c>
      <c r="AQ99" s="22">
        <v>-70.26859737188235</v>
      </c>
      <c r="AR99" s="21" t="e">
        <v>#VALUE!</v>
      </c>
      <c r="AS99">
        <v>-2.9386290078802557</v>
      </c>
      <c r="AT99">
        <v>70.26859737188235</v>
      </c>
      <c r="AU99" t="e">
        <v>#VALUE!</v>
      </c>
      <c r="AV99" t="s">
        <v>3071</v>
      </c>
    </row>
    <row r="100" spans="1:48" x14ac:dyDescent="0.25">
      <c r="A100" s="14">
        <v>1.0299999999999983E-9</v>
      </c>
      <c r="B100" t="s">
        <v>748</v>
      </c>
      <c r="C100" s="4">
        <v>2</v>
      </c>
      <c r="D100" s="4">
        <v>2</v>
      </c>
      <c r="E100" s="4">
        <v>11</v>
      </c>
      <c r="F100" s="4">
        <v>15</v>
      </c>
      <c r="G100" s="4">
        <v>2440</v>
      </c>
      <c r="H100" s="4">
        <v>2529</v>
      </c>
      <c r="I100" s="34">
        <v>8815.2238213128421</v>
      </c>
      <c r="J100" s="35">
        <v>23.613445378151262</v>
      </c>
      <c r="K100" s="35">
        <v>20.378726833199032</v>
      </c>
      <c r="L100" s="35">
        <v>15.079567915690868</v>
      </c>
      <c r="M100" s="35">
        <v>13.75010650553989</v>
      </c>
      <c r="N100" s="4">
        <v>1.2410000000000001</v>
      </c>
      <c r="O100" s="4">
        <v>17.741935483870972</v>
      </c>
      <c r="P100" s="35">
        <v>4.0134440490312384</v>
      </c>
      <c r="Q100" s="36" t="str">
        <f t="shared" si="33"/>
        <v xml:space="preserve"> </v>
      </c>
      <c r="R100" s="36" t="str">
        <f t="shared" si="34"/>
        <v xml:space="preserve"> </v>
      </c>
      <c r="S100" s="37" t="str">
        <f t="shared" si="35"/>
        <v/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 t="str">
        <f t="shared" ref="AC100:AC107" si="50">IF(ISERROR((RANK(S100,S$7:S$184,0)))=TRUE," ",((RANK(S100,S$7:S$184,0))))</f>
        <v xml:space="preserve"> 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4.0134440500612385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29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748</v>
      </c>
      <c r="AP100" t="s">
        <v>2393</v>
      </c>
      <c r="AQ100" s="22">
        <v>-71.124803648574272</v>
      </c>
      <c r="AR100" s="21">
        <v>-83.839672499623404</v>
      </c>
      <c r="AS100">
        <v>-3.5191775405298498</v>
      </c>
      <c r="AT100">
        <v>71.124803648574272</v>
      </c>
      <c r="AU100">
        <v>83.839672499623404</v>
      </c>
      <c r="AV100" t="s">
        <v>3072</v>
      </c>
    </row>
    <row r="101" spans="1:48" x14ac:dyDescent="0.25">
      <c r="A101" s="14">
        <v>1.0399999999999983E-9</v>
      </c>
      <c r="B101" t="s">
        <v>709</v>
      </c>
      <c r="C101" s="4">
        <v>14</v>
      </c>
      <c r="D101" s="4">
        <v>2</v>
      </c>
      <c r="E101" s="4">
        <v>4</v>
      </c>
      <c r="F101" s="4">
        <v>20</v>
      </c>
      <c r="G101" s="4">
        <v>297.5</v>
      </c>
      <c r="H101" s="4">
        <v>224.2</v>
      </c>
      <c r="I101" s="34">
        <v>24185.0792168648</v>
      </c>
      <c r="J101" s="35">
        <v>21.980392156862745</v>
      </c>
      <c r="K101" s="35">
        <v>12.184782608695652</v>
      </c>
      <c r="L101" s="35">
        <v>8.0717365781060533</v>
      </c>
      <c r="M101" s="35">
        <v>6.9921654293841762</v>
      </c>
      <c r="N101" s="4">
        <v>0.184</v>
      </c>
      <c r="O101" s="4">
        <v>54.621848739495782</v>
      </c>
      <c r="P101" s="35">
        <v>3.6128456735057983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0.32694023297577168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 t="str">
        <f t="shared" si="40"/>
        <v/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>
        <f t="shared" si="50"/>
        <v>3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3.6128456745457984</v>
      </c>
      <c r="AH101" s="38" t="str">
        <f t="shared" si="45"/>
        <v xml:space="preserve"> </v>
      </c>
      <c r="AI101" s="1">
        <f t="shared" si="53"/>
        <v>33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709</v>
      </c>
      <c r="AP101" t="s">
        <v>2165</v>
      </c>
      <c r="AQ101" s="22">
        <v>-59.290193858880457</v>
      </c>
      <c r="AR101" s="21">
        <v>1.5949649672529764</v>
      </c>
      <c r="AS101">
        <v>32.694023193577173</v>
      </c>
      <c r="AT101">
        <v>59.290193858880457</v>
      </c>
      <c r="AU101">
        <v>-1.5949649672529764</v>
      </c>
      <c r="AV101" t="s">
        <v>3073</v>
      </c>
    </row>
    <row r="102" spans="1:48" x14ac:dyDescent="0.25">
      <c r="A102" s="14">
        <v>1.0499999999999982E-9</v>
      </c>
      <c r="B102" t="s">
        <v>733</v>
      </c>
      <c r="C102" s="4">
        <v>19</v>
      </c>
      <c r="D102" s="4">
        <v>1</v>
      </c>
      <c r="E102" s="4">
        <v>0</v>
      </c>
      <c r="F102" s="4">
        <v>20</v>
      </c>
      <c r="G102" s="4">
        <v>211</v>
      </c>
      <c r="H102" s="4">
        <v>164.3</v>
      </c>
      <c r="I102" s="34">
        <v>8358.4334055579184</v>
      </c>
      <c r="J102" s="35">
        <v>9.9575757575757571</v>
      </c>
      <c r="K102" s="35">
        <v>8.693121693121693</v>
      </c>
      <c r="L102" s="35">
        <v>6.8874295264855645</v>
      </c>
      <c r="M102" s="35">
        <v>6.0457149115351658</v>
      </c>
      <c r="N102" s="4">
        <v>0.16500000000000001</v>
      </c>
      <c r="O102" s="4">
        <v>153.84615384615387</v>
      </c>
      <c r="P102" s="35">
        <v>5.0517346317711507</v>
      </c>
      <c r="Q102" s="36">
        <f t="shared" si="33"/>
        <v>95.000000001049997</v>
      </c>
      <c r="R102" s="36" t="str">
        <f t="shared" si="34"/>
        <v xml:space="preserve"> </v>
      </c>
      <c r="S102" s="37">
        <f t="shared" si="35"/>
        <v>0.28423615442796712</v>
      </c>
      <c r="T102" s="37" t="str">
        <f t="shared" si="36"/>
        <v/>
      </c>
      <c r="U102" s="37" t="str">
        <f t="shared" si="37"/>
        <v/>
      </c>
      <c r="V102" s="37">
        <f t="shared" si="38"/>
        <v>-0.27838222290610815</v>
      </c>
      <c r="W102" s="37" t="str">
        <f t="shared" si="39"/>
        <v/>
      </c>
      <c r="X102" s="37">
        <f t="shared" si="40"/>
        <v>-0.16033218220010736</v>
      </c>
      <c r="Y102" s="1" t="str">
        <f t="shared" si="48"/>
        <v xml:space="preserve"> </v>
      </c>
      <c r="Z102" s="1">
        <f t="shared" si="41"/>
        <v>17</v>
      </c>
      <c r="AA102" s="1" t="str">
        <f t="shared" si="49"/>
        <v xml:space="preserve"> </v>
      </c>
      <c r="AB102" s="1">
        <f t="shared" si="42"/>
        <v>17</v>
      </c>
      <c r="AC102" s="1">
        <f t="shared" si="50"/>
        <v>6</v>
      </c>
      <c r="AD102" s="1" t="str">
        <f t="shared" si="43"/>
        <v xml:space="preserve"> </v>
      </c>
      <c r="AE102" s="1">
        <f t="shared" si="51"/>
        <v>1</v>
      </c>
      <c r="AF102" s="1" t="str">
        <f t="shared" si="52"/>
        <v xml:space="preserve"> </v>
      </c>
      <c r="AG102" s="38">
        <f t="shared" si="44"/>
        <v>5.0517346328211508</v>
      </c>
      <c r="AH102" s="38" t="str">
        <f t="shared" si="45"/>
        <v xml:space="preserve"> </v>
      </c>
      <c r="AI102" s="1">
        <f t="shared" si="53"/>
        <v>21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733</v>
      </c>
      <c r="AP102" t="s">
        <v>2497</v>
      </c>
      <c r="AQ102" s="22">
        <v>27.838222290610815</v>
      </c>
      <c r="AR102" s="21">
        <v>16.033218220010738</v>
      </c>
      <c r="AS102">
        <v>28.423615337796715</v>
      </c>
      <c r="AT102">
        <v>-27.838222290610815</v>
      </c>
      <c r="AU102">
        <v>-16.033218220010738</v>
      </c>
      <c r="AV102" t="s">
        <v>3074</v>
      </c>
    </row>
    <row r="103" spans="1:48" x14ac:dyDescent="0.25">
      <c r="A103" s="14">
        <v>1.0599999999999982E-9</v>
      </c>
      <c r="B103" t="s">
        <v>690</v>
      </c>
      <c r="C103" s="4">
        <v>13</v>
      </c>
      <c r="D103" s="4">
        <v>6</v>
      </c>
      <c r="E103" s="4">
        <v>5</v>
      </c>
      <c r="F103" s="4">
        <v>24</v>
      </c>
      <c r="G103" s="4">
        <v>4654.5224609375</v>
      </c>
      <c r="H103" s="4">
        <v>4314.5</v>
      </c>
      <c r="I103" s="34">
        <v>157380.34630004005</v>
      </c>
      <c r="J103" s="35">
        <v>20.174202346394075</v>
      </c>
      <c r="K103" s="35">
        <v>19.017477051542357</v>
      </c>
      <c r="L103" s="35">
        <v>13.669457709251102</v>
      </c>
      <c r="M103" s="35">
        <v>13.15697889136748</v>
      </c>
      <c r="N103" s="4">
        <v>2.4990000000000001</v>
      </c>
      <c r="O103" s="4">
        <v>0.76612903225806972</v>
      </c>
      <c r="P103" s="35">
        <v>3.3343031663766536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3.3343031674366537</v>
      </c>
      <c r="AH103" s="38" t="str">
        <f t="shared" si="45"/>
        <v xml:space="preserve"> </v>
      </c>
      <c r="AI103" s="1">
        <f t="shared" si="53"/>
        <v>39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690</v>
      </c>
      <c r="AP103" t="s">
        <v>2454</v>
      </c>
      <c r="AQ103" s="22">
        <v>-46.200876661886767</v>
      </c>
      <c r="AR103" s="21">
        <v>-66.648583206506487</v>
      </c>
      <c r="AS103">
        <v>7.880923883126667</v>
      </c>
      <c r="AT103">
        <v>46.200876661886767</v>
      </c>
      <c r="AU103">
        <v>66.648583206506487</v>
      </c>
      <c r="AV103" t="s">
        <v>3075</v>
      </c>
    </row>
    <row r="104" spans="1:48" x14ac:dyDescent="0.25">
      <c r="A104" s="14">
        <v>1.0699999999999982E-9</v>
      </c>
      <c r="B104" t="s">
        <v>741</v>
      </c>
      <c r="C104" s="4">
        <v>5</v>
      </c>
      <c r="D104" s="4">
        <v>4</v>
      </c>
      <c r="E104" s="4">
        <v>8</v>
      </c>
      <c r="F104" s="4">
        <v>17</v>
      </c>
      <c r="G104" s="4">
        <v>1000</v>
      </c>
      <c r="H104" s="4">
        <v>1027.5</v>
      </c>
      <c r="I104" s="34">
        <v>9775.3342605660746</v>
      </c>
      <c r="J104" s="35">
        <v>20.226377952755907</v>
      </c>
      <c r="K104" s="35">
        <v>21.141975308641978</v>
      </c>
      <c r="L104" s="35">
        <v>14.520859403064025</v>
      </c>
      <c r="M104" s="35">
        <v>14.317312987854599</v>
      </c>
      <c r="N104" s="4">
        <v>0.48599999999999999</v>
      </c>
      <c r="O104" s="4">
        <v>-13.523131672597877</v>
      </c>
      <c r="P104" s="35">
        <v>4.2043795620437958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4.2043795631137959</v>
      </c>
      <c r="AH104" s="38" t="str">
        <f t="shared" si="45"/>
        <v xml:space="preserve"> </v>
      </c>
      <c r="AI104" s="1">
        <f t="shared" si="53"/>
        <v>27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741</v>
      </c>
      <c r="AP104" t="s">
        <v>2393</v>
      </c>
      <c r="AQ104" s="22">
        <v>-46.578989226611235</v>
      </c>
      <c r="AR104" s="21">
        <v>-77.028284364477059</v>
      </c>
      <c r="AS104">
        <v>-2.676399026763987</v>
      </c>
      <c r="AT104">
        <v>46.578989226611235</v>
      </c>
      <c r="AU104">
        <v>77.028284364477059</v>
      </c>
      <c r="AV104" t="s">
        <v>3076</v>
      </c>
    </row>
    <row r="105" spans="1:48" x14ac:dyDescent="0.25">
      <c r="A105" s="14">
        <v>1.0799999999999981E-9</v>
      </c>
      <c r="B105" t="s">
        <v>689</v>
      </c>
      <c r="C105" s="4">
        <v>23</v>
      </c>
      <c r="D105" s="4">
        <v>2</v>
      </c>
      <c r="E105" s="4">
        <v>1</v>
      </c>
      <c r="F105" s="4">
        <v>26</v>
      </c>
      <c r="G105" s="4">
        <v>170</v>
      </c>
      <c r="H105" s="4">
        <v>130.24</v>
      </c>
      <c r="I105" s="34">
        <v>50643.909607668524</v>
      </c>
      <c r="J105" s="35">
        <v>19.023330617314627</v>
      </c>
      <c r="K105" s="35">
        <v>16.01964683563337</v>
      </c>
      <c r="L105" s="35">
        <v>6.680133697701879</v>
      </c>
      <c r="M105" s="35">
        <v>6.3956431743158593</v>
      </c>
      <c r="N105" s="4">
        <v>9.5000000000000001E-2</v>
      </c>
      <c r="O105" s="4">
        <v>17.283950617283949</v>
      </c>
      <c r="P105" s="35">
        <v>5.9137909266847792</v>
      </c>
      <c r="Q105" s="36">
        <f t="shared" si="33"/>
        <v>88.461538462618464</v>
      </c>
      <c r="R105" s="36" t="str">
        <f t="shared" si="34"/>
        <v xml:space="preserve"> </v>
      </c>
      <c r="S105" s="37">
        <f t="shared" si="35"/>
        <v>0.30528255636255508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-0.18560425729350361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14</v>
      </c>
      <c r="AC105" s="1">
        <f t="shared" si="50"/>
        <v>4</v>
      </c>
      <c r="AD105" s="1" t="str">
        <f t="shared" si="43"/>
        <v xml:space="preserve"> </v>
      </c>
      <c r="AE105" s="1">
        <f t="shared" si="51"/>
        <v>4</v>
      </c>
      <c r="AF105" s="1" t="str">
        <f t="shared" si="52"/>
        <v xml:space="preserve"> </v>
      </c>
      <c r="AG105" s="38">
        <f t="shared" si="44"/>
        <v>5.9137909277647793</v>
      </c>
      <c r="AH105" s="38" t="str">
        <f t="shared" si="45"/>
        <v xml:space="preserve"> </v>
      </c>
      <c r="AI105" s="1">
        <f t="shared" si="53"/>
        <v>14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689</v>
      </c>
      <c r="AP105" t="s">
        <v>2293</v>
      </c>
      <c r="AQ105" s="22">
        <v>-37.860598675784814</v>
      </c>
      <c r="AR105" s="21">
        <v>18.56042572935036</v>
      </c>
      <c r="AS105">
        <v>30.52825552825551</v>
      </c>
      <c r="AT105">
        <v>37.860598675784814</v>
      </c>
      <c r="AU105">
        <v>-18.56042572935036</v>
      </c>
      <c r="AV105" t="s">
        <v>3077</v>
      </c>
    </row>
    <row r="106" spans="1:48" x14ac:dyDescent="0.25">
      <c r="A106" s="14">
        <v>1.0899999999999981E-9</v>
      </c>
      <c r="B106" t="s">
        <v>706</v>
      </c>
      <c r="C106" s="4">
        <v>13</v>
      </c>
      <c r="D106" s="4">
        <v>3</v>
      </c>
      <c r="E106" s="4">
        <v>7</v>
      </c>
      <c r="F106" s="4">
        <v>23</v>
      </c>
      <c r="G106" s="4">
        <v>1070</v>
      </c>
      <c r="H106" s="4">
        <v>982.8</v>
      </c>
      <c r="I106" s="34">
        <v>16448.897010113549</v>
      </c>
      <c r="J106" s="35">
        <v>13.999999999999998</v>
      </c>
      <c r="K106" s="35">
        <v>12.103448275862068</v>
      </c>
      <c r="L106" s="35">
        <v>8.4621307555634502</v>
      </c>
      <c r="M106" s="35">
        <v>7.7290798243347973</v>
      </c>
      <c r="N106" s="4">
        <v>0.70200000000000007</v>
      </c>
      <c r="O106" s="4">
        <v>17.19532554257097</v>
      </c>
      <c r="P106" s="35">
        <v>2.8998778998779002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 t="str">
        <f t="shared" si="44"/>
        <v xml:space="preserve"> </v>
      </c>
      <c r="AH106" s="38" t="str">
        <f t="shared" si="45"/>
        <v xml:space="preserve"> </v>
      </c>
      <c r="AI106" s="1" t="str">
        <f t="shared" si="53"/>
        <v xml:space="preserve"> 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706</v>
      </c>
      <c r="AP106" t="s">
        <v>2623</v>
      </c>
      <c r="AQ106" s="22">
        <v>-1.4569120564144722</v>
      </c>
      <c r="AR106" s="21">
        <v>-3.1644510936573722</v>
      </c>
      <c r="AS106">
        <v>8.872608872608879</v>
      </c>
      <c r="AT106">
        <v>1.4569120564144722</v>
      </c>
      <c r="AU106">
        <v>3.1644510936573722</v>
      </c>
      <c r="AV106" t="s">
        <v>3078</v>
      </c>
    </row>
    <row r="107" spans="1:48" x14ac:dyDescent="0.25">
      <c r="A107">
        <v>1.0999999999999981E-9</v>
      </c>
      <c r="B107" t="s">
        <v>727</v>
      </c>
      <c r="C107" s="3">
        <v>15</v>
      </c>
      <c r="D107" s="3">
        <v>3</v>
      </c>
      <c r="E107" s="3">
        <v>6</v>
      </c>
      <c r="F107" s="3">
        <v>24</v>
      </c>
      <c r="G107" s="4">
        <v>3700</v>
      </c>
      <c r="H107" s="4">
        <v>3264</v>
      </c>
      <c r="I107" s="5">
        <v>9197.7970819527673</v>
      </c>
      <c r="J107" s="4" t="s">
        <v>2161</v>
      </c>
      <c r="K107" s="4" t="s">
        <v>2161</v>
      </c>
      <c r="L107" s="4" t="s">
        <v>2161</v>
      </c>
      <c r="M107" s="4">
        <v>33.718407433344154</v>
      </c>
      <c r="N107" s="4">
        <v>-0.70599999999999996</v>
      </c>
      <c r="O107" s="4">
        <v>75.452016689847014</v>
      </c>
      <c r="P107" s="4">
        <v>0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 xml:space="preserve"> </v>
      </c>
      <c r="V107" s="37" t="str">
        <f t="shared" si="38"/>
        <v xml:space="preserve"> </v>
      </c>
      <c r="W107" s="37" t="str">
        <f t="shared" si="39"/>
        <v xml:space="preserve"> </v>
      </c>
      <c r="X107" s="37" t="str">
        <f t="shared" si="40"/>
        <v xml:space="preserve"> </v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727</v>
      </c>
      <c r="AP107" t="s">
        <v>2269</v>
      </c>
      <c r="AQ107" t="e">
        <v>#VALUE!</v>
      </c>
      <c r="AR107" t="e">
        <v>#VALUE!</v>
      </c>
      <c r="AS107">
        <v>13.3578431372549</v>
      </c>
      <c r="AT107" t="e">
        <v>#VALUE!</v>
      </c>
      <c r="AU107" t="e">
        <v>#VALUE!</v>
      </c>
      <c r="AV107" t="s">
        <v>3079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858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982</v>
      </c>
      <c r="C7" s="4">
        <v>19</v>
      </c>
      <c r="D7" s="4">
        <v>1</v>
      </c>
      <c r="E7" s="4">
        <v>4</v>
      </c>
      <c r="F7" s="4">
        <v>24</v>
      </c>
      <c r="G7" s="4">
        <v>35</v>
      </c>
      <c r="H7" s="4">
        <v>25.92</v>
      </c>
      <c r="I7" s="34">
        <v>37457.650927997274</v>
      </c>
      <c r="J7" s="35">
        <v>17.082640841860673</v>
      </c>
      <c r="K7" s="35">
        <v>16.041809716690185</v>
      </c>
      <c r="L7" s="35">
        <v>6.7656405181634129</v>
      </c>
      <c r="M7" s="35">
        <v>6.4279685994180218</v>
      </c>
      <c r="N7" s="4">
        <v>1.2330000000000001</v>
      </c>
      <c r="O7" s="4">
        <v>7.2173913043478217</v>
      </c>
      <c r="P7" s="35">
        <v>2.9673032393610033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0.35030864207530854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-0.44095696474974444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37</v>
      </c>
      <c r="AC7" s="1">
        <f t="shared" ref="AC7:AC10" si="1">IF(ISERROR((RANK(S7,S$7:S$184,0)))=TRUE," ",((RANK(S7,S$7:S$184,0))))</f>
        <v>26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982</v>
      </c>
      <c r="AP7" t="s">
        <v>2258</v>
      </c>
      <c r="AQ7" s="22">
        <v>-1.3552257908915788</v>
      </c>
      <c r="AR7" s="21">
        <v>44.095696474974446</v>
      </c>
      <c r="AS7">
        <v>35.030864197530853</v>
      </c>
      <c r="AT7">
        <v>1.3552257908915788</v>
      </c>
      <c r="AU7">
        <v>-44.095696474974446</v>
      </c>
      <c r="AV7" t="s">
        <v>3080</v>
      </c>
    </row>
    <row r="8" spans="1:48" x14ac:dyDescent="0.25">
      <c r="A8" s="14">
        <v>1.1000000000000001E-10</v>
      </c>
      <c r="B8" t="s">
        <v>996</v>
      </c>
      <c r="C8" s="4">
        <v>12</v>
      </c>
      <c r="D8" s="4">
        <v>0</v>
      </c>
      <c r="E8" s="4">
        <v>5</v>
      </c>
      <c r="F8" s="4">
        <v>17</v>
      </c>
      <c r="G8" s="4">
        <v>29</v>
      </c>
      <c r="H8" s="4">
        <v>27.3</v>
      </c>
      <c r="I8" s="34">
        <v>7935.7064712667379</v>
      </c>
      <c r="J8" s="35" t="s">
        <v>2161</v>
      </c>
      <c r="K8" s="35" t="s">
        <v>2161</v>
      </c>
      <c r="L8" s="35" t="s">
        <v>2161</v>
      </c>
      <c r="M8" s="35">
        <v>7.3888195341145124</v>
      </c>
      <c r="N8" s="4">
        <v>-8.8369999999999997</v>
      </c>
      <c r="O8" s="4">
        <v>39.256255155347816</v>
      </c>
      <c r="P8" s="35">
        <v>0</v>
      </c>
      <c r="Q8" s="36" t="str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24" si="6">IF(ISERROR((IF((G8/H8-1)&gt;($S$5/100),(G8/H8-1)+A8,"")))=TRUE," ",((IF((G8/H8-1)&gt;($S$5/100),(G8/H8-1)+A8,""))))</f>
        <v/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24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996</v>
      </c>
      <c r="AP8" t="s">
        <v>2280</v>
      </c>
      <c r="AQ8" s="22" t="e">
        <v>#VALUE!</v>
      </c>
      <c r="AR8" s="21" t="e">
        <v>#VALUE!</v>
      </c>
      <c r="AS8">
        <v>6.2271062271062272</v>
      </c>
      <c r="AT8" t="e">
        <v>#VALUE!</v>
      </c>
      <c r="AU8" t="e">
        <v>#VALUE!</v>
      </c>
      <c r="AV8" t="s">
        <v>3081</v>
      </c>
    </row>
    <row r="9" spans="1:48" x14ac:dyDescent="0.25">
      <c r="A9" s="14">
        <v>1.2E-10</v>
      </c>
      <c r="B9" t="s">
        <v>1053</v>
      </c>
      <c r="C9" s="4">
        <v>0</v>
      </c>
      <c r="D9" s="4">
        <v>10</v>
      </c>
      <c r="E9" s="4">
        <v>8</v>
      </c>
      <c r="F9" s="4">
        <v>18</v>
      </c>
      <c r="G9" s="4">
        <v>8</v>
      </c>
      <c r="H9" s="4">
        <v>10.98</v>
      </c>
      <c r="I9" s="34">
        <v>1766.8140802462044</v>
      </c>
      <c r="J9" s="35" t="s">
        <v>2161</v>
      </c>
      <c r="K9" s="35" t="s">
        <v>2161</v>
      </c>
      <c r="L9" s="35" t="s">
        <v>2161</v>
      </c>
      <c r="M9" s="35" t="s">
        <v>2161</v>
      </c>
      <c r="N9" s="4">
        <v>-2.89</v>
      </c>
      <c r="O9" s="4">
        <v>77.681674260560655</v>
      </c>
      <c r="P9" s="35" t="s">
        <v>124</v>
      </c>
      <c r="Q9" s="36" t="str">
        <f t="shared" si="4"/>
        <v/>
      </c>
      <c r="R9" s="36">
        <f t="shared" si="5"/>
        <v>55.555555555675554</v>
      </c>
      <c r="S9" s="37" t="str">
        <f t="shared" si="6"/>
        <v/>
      </c>
      <c r="T9" s="37">
        <f t="shared" si="7"/>
        <v>-0.27140254997107471</v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 t="str">
        <f t="shared" si="1"/>
        <v xml:space="preserve"> </v>
      </c>
      <c r="AD9" s="1">
        <f t="shared" si="14"/>
        <v>2</v>
      </c>
      <c r="AE9" s="1" t="str">
        <f t="shared" si="2"/>
        <v xml:space="preserve"> </v>
      </c>
      <c r="AF9" s="1">
        <f t="shared" si="2"/>
        <v>3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1053</v>
      </c>
      <c r="AP9" t="s">
        <v>3082</v>
      </c>
      <c r="AQ9" s="22" t="e">
        <v>#VALUE!</v>
      </c>
      <c r="AR9" s="21" t="e">
        <v>#VALUE!</v>
      </c>
      <c r="AS9">
        <v>-27.140255009107474</v>
      </c>
      <c r="AT9" t="e">
        <v>#VALUE!</v>
      </c>
      <c r="AU9" t="e">
        <v>#VALUE!</v>
      </c>
      <c r="AV9" t="s">
        <v>3083</v>
      </c>
    </row>
    <row r="10" spans="1:48" x14ac:dyDescent="0.25">
      <c r="A10" s="14">
        <v>1.2999999999999999E-10</v>
      </c>
      <c r="B10" t="s">
        <v>934</v>
      </c>
      <c r="C10" s="4">
        <v>3</v>
      </c>
      <c r="D10" s="4">
        <v>1</v>
      </c>
      <c r="E10" s="4">
        <v>4</v>
      </c>
      <c r="F10" s="4">
        <v>8</v>
      </c>
      <c r="G10" s="4">
        <v>46.25</v>
      </c>
      <c r="H10" s="4">
        <v>45.54</v>
      </c>
      <c r="I10" s="34">
        <v>4249.4825137262915</v>
      </c>
      <c r="J10" s="35">
        <v>14.896957801766439</v>
      </c>
      <c r="K10" s="35">
        <v>14.752186588921282</v>
      </c>
      <c r="L10" s="35">
        <v>8.9224286800101353</v>
      </c>
      <c r="M10" s="35">
        <v>8.4628693587200647</v>
      </c>
      <c r="N10" s="4">
        <v>3.0569999999999999</v>
      </c>
      <c r="O10" s="4">
        <v>-0.74675324675325094</v>
      </c>
      <c r="P10" s="35">
        <v>3.9306104523495828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-0.11612932943278942</v>
      </c>
      <c r="W10" s="37" t="str">
        <f t="shared" si="10"/>
        <v/>
      </c>
      <c r="X10" s="37">
        <f t="shared" si="11"/>
        <v>-0.26274214574574595</v>
      </c>
      <c r="Y10" s="1" t="str">
        <f t="shared" si="0"/>
        <v xml:space="preserve"> </v>
      </c>
      <c r="Z10" s="1">
        <f t="shared" si="12"/>
        <v>54</v>
      </c>
      <c r="AA10" s="1" t="str">
        <f t="shared" si="0"/>
        <v xml:space="preserve"> </v>
      </c>
      <c r="AB10" s="1">
        <f t="shared" si="13"/>
        <v>58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3.9306104524795829</v>
      </c>
      <c r="AH10" s="38" t="str">
        <f t="shared" si="16"/>
        <v xml:space="preserve"> </v>
      </c>
      <c r="AI10" s="1">
        <f t="shared" si="17"/>
        <v>35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934</v>
      </c>
      <c r="AP10" t="s">
        <v>2222</v>
      </c>
      <c r="AQ10" s="22">
        <v>11.612932943278942</v>
      </c>
      <c r="AR10" s="21">
        <v>26.274214574574593</v>
      </c>
      <c r="AS10">
        <v>1.5590689503732991</v>
      </c>
      <c r="AT10">
        <v>-11.612932943278942</v>
      </c>
      <c r="AU10">
        <v>-26.274214574574593</v>
      </c>
      <c r="AV10" t="s">
        <v>3084</v>
      </c>
    </row>
    <row r="11" spans="1:48" x14ac:dyDescent="0.25">
      <c r="A11" s="14">
        <v>1.3999999999999998E-10</v>
      </c>
      <c r="B11" t="s">
        <v>1003</v>
      </c>
      <c r="C11" s="4">
        <v>14</v>
      </c>
      <c r="D11" s="4">
        <v>1</v>
      </c>
      <c r="E11" s="4">
        <v>5</v>
      </c>
      <c r="F11" s="4">
        <v>20</v>
      </c>
      <c r="G11" s="4">
        <v>99.147994995117187</v>
      </c>
      <c r="H11" s="4">
        <v>77.98</v>
      </c>
      <c r="I11" s="34">
        <v>15450.900366570029</v>
      </c>
      <c r="J11" s="35">
        <v>22.343957353889532</v>
      </c>
      <c r="K11" s="35">
        <v>19.497680940194066</v>
      </c>
      <c r="L11" s="35">
        <v>8.501052815800989</v>
      </c>
      <c r="M11" s="35">
        <v>7.7178784581351207</v>
      </c>
      <c r="N11" s="4">
        <v>2.8359999999999999</v>
      </c>
      <c r="O11" s="4">
        <v>52.473118279569874</v>
      </c>
      <c r="P11" s="35">
        <v>2.2077576291350165</v>
      </c>
      <c r="Q11" s="36" t="str">
        <f t="shared" si="4"/>
        <v xml:space="preserve"> </v>
      </c>
      <c r="R11" s="36" t="str">
        <f t="shared" si="5"/>
        <v xml:space="preserve"> </v>
      </c>
      <c r="S11" s="37">
        <f t="shared" si="6"/>
        <v>0.27145415498889958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/>
      </c>
      <c r="X11" s="37">
        <f t="shared" si="11"/>
        <v>-0.29756031875926392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56</v>
      </c>
      <c r="AC11" s="1">
        <f t="shared" ref="AC11:AC24" si="22">IF(ISERROR((RANK(S11,S$7:S$184,0)))=TRUE," ",((RANK(S11,S$7:S$184,0))))</f>
        <v>38</v>
      </c>
      <c r="AD11" s="1" t="str">
        <f t="shared" si="14"/>
        <v xml:space="preserve"> </v>
      </c>
      <c r="AE11" s="1" t="str">
        <f t="shared" ref="AE11:AE24" si="23">IF(ISERROR((RANK(Q11,Q$7:Q$184,0)))=TRUE," ",((RANK(Q11,Q$7:Q$184,0))))</f>
        <v xml:space="preserve"> </v>
      </c>
      <c r="AF11" s="1" t="str">
        <f t="shared" ref="AF11:AF24" si="24">IF(ISERROR((RANK(R11,R$7:R$184,0)))=TRUE," ",((RANK(R11,R$7:R$184,0))))</f>
        <v xml:space="preserve"> </v>
      </c>
      <c r="AG11" s="38" t="str">
        <f t="shared" si="15"/>
        <v xml:space="preserve"> </v>
      </c>
      <c r="AH11" s="38" t="str">
        <f t="shared" si="16"/>
        <v xml:space="preserve"> </v>
      </c>
      <c r="AI11" s="1" t="str">
        <f t="shared" ref="AI11:AI24" si="25">IF(ISERROR((RANK(AG11,AG$7:AG$184,0)))=TRUE," ",((RANK(AG11,AG$7:AG$184,0))))</f>
        <v xml:space="preserve"> 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1003</v>
      </c>
      <c r="AP11" t="s">
        <v>2258</v>
      </c>
      <c r="AQ11" s="22">
        <v>-32.571823269618825</v>
      </c>
      <c r="AR11" s="21">
        <v>29.756031875926393</v>
      </c>
      <c r="AS11">
        <v>27.145415484889956</v>
      </c>
      <c r="AT11">
        <v>32.571823269618825</v>
      </c>
      <c r="AU11">
        <v>-29.756031875926393</v>
      </c>
      <c r="AV11" t="s">
        <v>3085</v>
      </c>
    </row>
    <row r="12" spans="1:48" x14ac:dyDescent="0.25">
      <c r="A12" s="14">
        <v>1.4999999999999997E-10</v>
      </c>
      <c r="B12" t="s">
        <v>1049</v>
      </c>
      <c r="C12" s="4">
        <v>9</v>
      </c>
      <c r="D12" s="4">
        <v>1</v>
      </c>
      <c r="E12" s="4">
        <v>4</v>
      </c>
      <c r="F12" s="4">
        <v>14</v>
      </c>
      <c r="G12" s="4">
        <v>15</v>
      </c>
      <c r="H12" s="4">
        <v>9.83</v>
      </c>
      <c r="I12" s="34">
        <v>3137.1913095442187</v>
      </c>
      <c r="J12" s="35">
        <v>15.244223950475897</v>
      </c>
      <c r="K12" s="35">
        <v>12.719702786702818</v>
      </c>
      <c r="L12" s="35">
        <v>5.8108858869491149</v>
      </c>
      <c r="M12" s="35">
        <v>5.1255326894661328</v>
      </c>
      <c r="N12" s="4">
        <v>0.52400000000000002</v>
      </c>
      <c r="O12" s="4">
        <v>31</v>
      </c>
      <c r="P12" s="35">
        <v>1.1517314338490048</v>
      </c>
      <c r="Q12" s="36" t="str">
        <f t="shared" si="4"/>
        <v xml:space="preserve"> </v>
      </c>
      <c r="R12" s="36" t="str">
        <f t="shared" si="5"/>
        <v xml:space="preserve"> </v>
      </c>
      <c r="S12" s="37">
        <f t="shared" si="6"/>
        <v>0.52594099709811792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 t="str">
        <f t="shared" si="10"/>
        <v/>
      </c>
      <c r="X12" s="37">
        <f t="shared" si="11"/>
        <v>-0.51984808016155915</v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>
        <f t="shared" si="13"/>
        <v>27</v>
      </c>
      <c r="AC12" s="1">
        <f t="shared" si="22"/>
        <v>12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1049</v>
      </c>
      <c r="AP12" t="s">
        <v>2258</v>
      </c>
      <c r="AQ12" s="22">
        <v>9.5525232421201807</v>
      </c>
      <c r="AR12" s="21">
        <v>51.984808016155917</v>
      </c>
      <c r="AS12">
        <v>52.594099694811788</v>
      </c>
      <c r="AT12">
        <v>-9.5525232421201807</v>
      </c>
      <c r="AU12">
        <v>-51.984808016155917</v>
      </c>
      <c r="AV12" t="s">
        <v>3086</v>
      </c>
    </row>
    <row r="13" spans="1:48" x14ac:dyDescent="0.25">
      <c r="A13" s="14">
        <v>1.5999999999999996E-10</v>
      </c>
      <c r="B13" t="s">
        <v>974</v>
      </c>
      <c r="C13" s="4">
        <v>6</v>
      </c>
      <c r="D13" s="4">
        <v>0</v>
      </c>
      <c r="E13" s="4">
        <v>2</v>
      </c>
      <c r="F13" s="4">
        <v>8</v>
      </c>
      <c r="G13" s="4">
        <v>68</v>
      </c>
      <c r="H13" s="4">
        <v>57.68</v>
      </c>
      <c r="I13" s="34">
        <v>1954.7050343559981</v>
      </c>
      <c r="J13" s="35">
        <v>30.310036784025222</v>
      </c>
      <c r="K13" s="35">
        <v>25.865470852017939</v>
      </c>
      <c r="L13" s="35">
        <v>22.73394758798884</v>
      </c>
      <c r="M13" s="35">
        <v>18.71833056325023</v>
      </c>
      <c r="N13" s="4">
        <v>1.903</v>
      </c>
      <c r="O13" s="4">
        <v>15.683890577507601</v>
      </c>
      <c r="P13" s="35">
        <v>1.0402219140083218</v>
      </c>
      <c r="Q13" s="36" t="str">
        <f t="shared" si="4"/>
        <v xml:space="preserve"> </v>
      </c>
      <c r="R13" s="36" t="str">
        <f t="shared" si="5"/>
        <v xml:space="preserve"> </v>
      </c>
      <c r="S13" s="37">
        <f t="shared" si="6"/>
        <v>0.17891816936943128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68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25"/>
        <v xml:space="preserve"> 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974</v>
      </c>
      <c r="AP13" t="s">
        <v>2220</v>
      </c>
      <c r="AQ13" s="22">
        <v>-79.836399442821104</v>
      </c>
      <c r="AR13" s="21">
        <v>-87.849990384347748</v>
      </c>
      <c r="AS13">
        <v>17.891816920943128</v>
      </c>
      <c r="AT13">
        <v>79.836399442821104</v>
      </c>
      <c r="AU13">
        <v>87.849990384347748</v>
      </c>
      <c r="AV13" t="s">
        <v>3087</v>
      </c>
    </row>
    <row r="14" spans="1:48" x14ac:dyDescent="0.25">
      <c r="A14" s="14">
        <v>1.6999999999999996E-10</v>
      </c>
      <c r="B14" t="s">
        <v>973</v>
      </c>
      <c r="C14" s="4">
        <v>14</v>
      </c>
      <c r="D14" s="4">
        <v>0</v>
      </c>
      <c r="E14" s="4">
        <v>2</v>
      </c>
      <c r="F14" s="4">
        <v>16</v>
      </c>
      <c r="G14" s="4">
        <v>26</v>
      </c>
      <c r="H14" s="4">
        <v>26.03</v>
      </c>
      <c r="I14" s="34">
        <v>5916.5163507195339</v>
      </c>
      <c r="J14" s="35">
        <v>15.35693215339233</v>
      </c>
      <c r="K14" s="35">
        <v>14.697910784867306</v>
      </c>
      <c r="L14" s="35">
        <v>11.073486476282346</v>
      </c>
      <c r="M14" s="35">
        <v>10.755526443281518</v>
      </c>
      <c r="N14" s="4">
        <v>1.6950000000000001</v>
      </c>
      <c r="O14" s="4">
        <v>19.366197183098603</v>
      </c>
      <c r="P14" s="35">
        <v>3.8417210910487896</v>
      </c>
      <c r="Q14" s="36">
        <f t="shared" si="4"/>
        <v>87.500000000170004</v>
      </c>
      <c r="R14" s="36" t="str">
        <f t="shared" si="5"/>
        <v xml:space="preserve"> </v>
      </c>
      <c r="S14" s="37" t="str">
        <f t="shared" si="6"/>
        <v/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 t="str">
        <f t="shared" si="22"/>
        <v xml:space="preserve"> </v>
      </c>
      <c r="AD14" s="1" t="str">
        <f t="shared" si="14"/>
        <v xml:space="preserve"> </v>
      </c>
      <c r="AE14" s="1">
        <f t="shared" si="23"/>
        <v>40</v>
      </c>
      <c r="AF14" s="1" t="str">
        <f t="shared" si="24"/>
        <v xml:space="preserve"> </v>
      </c>
      <c r="AG14" s="38">
        <f t="shared" si="15"/>
        <v>3.8417210912187896</v>
      </c>
      <c r="AH14" s="38" t="str">
        <f t="shared" si="16"/>
        <v xml:space="preserve"> </v>
      </c>
      <c r="AI14" s="1">
        <f t="shared" si="25"/>
        <v>38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973</v>
      </c>
      <c r="AP14" t="s">
        <v>2385</v>
      </c>
      <c r="AQ14" s="22">
        <v>8.8837996260919478</v>
      </c>
      <c r="AR14" s="21">
        <v>8.5000825290076918</v>
      </c>
      <c r="AS14">
        <v>-0.11525163273147232</v>
      </c>
      <c r="AT14">
        <v>-8.8837996260919478</v>
      </c>
      <c r="AU14">
        <v>-8.5000825290076918</v>
      </c>
      <c r="AV14" t="s">
        <v>3088</v>
      </c>
    </row>
    <row r="15" spans="1:48" x14ac:dyDescent="0.25">
      <c r="A15" s="14">
        <v>1.7999999999999995E-10</v>
      </c>
      <c r="B15" t="s">
        <v>913</v>
      </c>
      <c r="C15" s="4">
        <v>5</v>
      </c>
      <c r="D15" s="4">
        <v>0</v>
      </c>
      <c r="E15" s="4">
        <v>2</v>
      </c>
      <c r="F15" s="4">
        <v>7</v>
      </c>
      <c r="G15" s="4">
        <v>23</v>
      </c>
      <c r="H15" s="4" t="s">
        <v>119</v>
      </c>
      <c r="I15" s="34" t="s">
        <v>119</v>
      </c>
      <c r="J15" s="35" t="s">
        <v>2161</v>
      </c>
      <c r="K15" s="35" t="s">
        <v>2161</v>
      </c>
      <c r="L15" s="35" t="s">
        <v>2161</v>
      </c>
      <c r="M15" s="35" t="s">
        <v>2161</v>
      </c>
      <c r="N15" s="4">
        <v>-1.1460000000000001</v>
      </c>
      <c r="O15" s="4">
        <v>-195.36082474226805</v>
      </c>
      <c r="P15" s="35" t="s">
        <v>124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 xml:space="preserve"> </v>
      </c>
      <c r="T15" s="37" t="str">
        <f t="shared" si="7"/>
        <v xml:space="preserve"> </v>
      </c>
      <c r="U15" s="37" t="str">
        <f t="shared" si="8"/>
        <v xml:space="preserve"> </v>
      </c>
      <c r="V15" s="37" t="str">
        <f t="shared" si="9"/>
        <v xml:space="preserve"> </v>
      </c>
      <c r="W15" s="37" t="str">
        <f t="shared" si="10"/>
        <v xml:space="preserve"> </v>
      </c>
      <c r="X15" s="37" t="str">
        <f t="shared" si="11"/>
        <v xml:space="preserve"> </v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>
        <f t="shared" si="19"/>
        <v>-195.36082474208806</v>
      </c>
      <c r="AM15" s="1" t="str">
        <f t="shared" si="27"/>
        <v xml:space="preserve"> </v>
      </c>
      <c r="AN15" s="1">
        <f t="shared" si="28"/>
        <v>5</v>
      </c>
      <c r="AO15" t="s">
        <v>913</v>
      </c>
      <c r="AP15" t="s">
        <v>3082</v>
      </c>
      <c r="AQ15" s="22" t="e">
        <v>#VALUE!</v>
      </c>
      <c r="AR15" s="21" t="e">
        <v>#VALUE!</v>
      </c>
      <c r="AS15" t="s">
        <v>124</v>
      </c>
      <c r="AT15" t="e">
        <v>#VALUE!</v>
      </c>
      <c r="AU15" t="e">
        <v>#VALUE!</v>
      </c>
      <c r="AV15" t="s">
        <v>3089</v>
      </c>
    </row>
    <row r="16" spans="1:48" x14ac:dyDescent="0.25">
      <c r="A16" s="14">
        <v>1.8999999999999994E-10</v>
      </c>
      <c r="B16" t="s">
        <v>980</v>
      </c>
      <c r="C16" s="4">
        <v>10</v>
      </c>
      <c r="D16" s="4">
        <v>0</v>
      </c>
      <c r="E16" s="4">
        <v>2</v>
      </c>
      <c r="F16" s="4">
        <v>12</v>
      </c>
      <c r="G16" s="4">
        <v>47.5</v>
      </c>
      <c r="H16" s="4">
        <v>46.05</v>
      </c>
      <c r="I16" s="34">
        <v>4762.0122034575379</v>
      </c>
      <c r="J16" s="35">
        <v>21.518691588785043</v>
      </c>
      <c r="K16" s="35">
        <v>22.033492822966508</v>
      </c>
      <c r="L16" s="35">
        <v>24.625939986043267</v>
      </c>
      <c r="M16" s="35">
        <v>22.419931385006354</v>
      </c>
      <c r="N16" s="4">
        <v>2.14</v>
      </c>
      <c r="O16" s="4">
        <v>11.924686192468616</v>
      </c>
      <c r="P16" s="35">
        <v>3.6872964169381106</v>
      </c>
      <c r="Q16" s="36">
        <f t="shared" si="4"/>
        <v>83.333333333523328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>
        <f t="shared" si="23"/>
        <v>52</v>
      </c>
      <c r="AF16" s="1" t="str">
        <f t="shared" si="24"/>
        <v xml:space="preserve"> </v>
      </c>
      <c r="AG16" s="38">
        <f t="shared" si="15"/>
        <v>3.6872964171281106</v>
      </c>
      <c r="AH16" s="38" t="str">
        <f t="shared" si="16"/>
        <v xml:space="preserve"> </v>
      </c>
      <c r="AI16" s="1">
        <f t="shared" si="25"/>
        <v>42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980</v>
      </c>
      <c r="AP16" t="s">
        <v>2383</v>
      </c>
      <c r="AQ16" s="22">
        <v>-27.675332221543414</v>
      </c>
      <c r="AR16" s="21">
        <v>-103.48347209297803</v>
      </c>
      <c r="AS16">
        <v>3.148751357220414</v>
      </c>
      <c r="AT16">
        <v>27.675332221543414</v>
      </c>
      <c r="AU16">
        <v>103.48347209297803</v>
      </c>
      <c r="AV16" t="s">
        <v>3090</v>
      </c>
    </row>
    <row r="17" spans="1:48" x14ac:dyDescent="0.25">
      <c r="A17" s="14">
        <v>1.9999999999999993E-10</v>
      </c>
      <c r="B17" t="s">
        <v>970</v>
      </c>
      <c r="C17" s="4">
        <v>7</v>
      </c>
      <c r="D17" s="4">
        <v>0</v>
      </c>
      <c r="E17" s="4">
        <v>8</v>
      </c>
      <c r="F17" s="4">
        <v>15</v>
      </c>
      <c r="G17" s="4">
        <v>21</v>
      </c>
      <c r="H17" s="4">
        <v>18.87</v>
      </c>
      <c r="I17" s="34">
        <v>9381.9673613590166</v>
      </c>
      <c r="J17" s="35">
        <v>21.843281239103447</v>
      </c>
      <c r="K17" s="35">
        <v>19.459369834835815</v>
      </c>
      <c r="L17" s="35">
        <v>15.251743658967738</v>
      </c>
      <c r="M17" s="35">
        <v>12.669354248429142</v>
      </c>
      <c r="N17" s="4">
        <v>0.70200000000000007</v>
      </c>
      <c r="O17" s="4">
        <v>9.6875000000000089</v>
      </c>
      <c r="P17" s="35">
        <v>4.4606804430769058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4.4606804432769058</v>
      </c>
      <c r="AH17" s="38" t="str">
        <f t="shared" si="16"/>
        <v xml:space="preserve"> </v>
      </c>
      <c r="AI17" s="1">
        <f t="shared" si="25"/>
        <v>27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970</v>
      </c>
      <c r="AP17" t="s">
        <v>2222</v>
      </c>
      <c r="AQ17" s="22">
        <v>-29.601197057195193</v>
      </c>
      <c r="AR17" s="21">
        <v>-26.024742891345888</v>
      </c>
      <c r="AS17">
        <v>11.287758346581867</v>
      </c>
      <c r="AT17">
        <v>29.601197057195193</v>
      </c>
      <c r="AU17">
        <v>26.024742891345888</v>
      </c>
      <c r="AV17" t="s">
        <v>3091</v>
      </c>
    </row>
    <row r="18" spans="1:48" x14ac:dyDescent="0.25">
      <c r="A18" s="14">
        <v>2.0999999999999992E-10</v>
      </c>
      <c r="B18" t="s">
        <v>932</v>
      </c>
      <c r="C18" s="4">
        <v>11</v>
      </c>
      <c r="D18" s="4">
        <v>0</v>
      </c>
      <c r="E18" s="4">
        <v>2</v>
      </c>
      <c r="F18" s="4">
        <v>13</v>
      </c>
      <c r="G18" s="4">
        <v>23</v>
      </c>
      <c r="H18" s="4">
        <v>18.05</v>
      </c>
      <c r="I18" s="34">
        <v>884.72227584612574</v>
      </c>
      <c r="J18" s="35">
        <v>19.726775956284154</v>
      </c>
      <c r="K18" s="35">
        <v>14.868204283360791</v>
      </c>
      <c r="L18" s="35">
        <v>4.8991019057904399</v>
      </c>
      <c r="M18" s="35">
        <v>4.4346996551185276</v>
      </c>
      <c r="N18" s="4">
        <v>0.91500000000000004</v>
      </c>
      <c r="O18" s="4">
        <v>-29.069767441860467</v>
      </c>
      <c r="P18" s="35">
        <v>3.8614958448753463</v>
      </c>
      <c r="Q18" s="36">
        <f t="shared" si="4"/>
        <v>84.615384615594607</v>
      </c>
      <c r="R18" s="36" t="str">
        <f t="shared" si="5"/>
        <v xml:space="preserve"> </v>
      </c>
      <c r="S18" s="37">
        <f t="shared" si="6"/>
        <v>0.27423822735681447</v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-0.59518854245054231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20</v>
      </c>
      <c r="AC18" s="1">
        <f t="shared" si="22"/>
        <v>37</v>
      </c>
      <c r="AD18" s="1" t="str">
        <f t="shared" si="14"/>
        <v xml:space="preserve"> </v>
      </c>
      <c r="AE18" s="1">
        <f t="shared" si="23"/>
        <v>46</v>
      </c>
      <c r="AF18" s="1" t="str">
        <f t="shared" si="24"/>
        <v xml:space="preserve"> </v>
      </c>
      <c r="AG18" s="38">
        <f t="shared" si="15"/>
        <v>3.8614958450853463</v>
      </c>
      <c r="AH18" s="38" t="str">
        <f t="shared" si="16"/>
        <v xml:space="preserve"> </v>
      </c>
      <c r="AI18" s="1">
        <f t="shared" si="25"/>
        <v>37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932</v>
      </c>
      <c r="AP18" t="s">
        <v>2179</v>
      </c>
      <c r="AQ18" s="22">
        <v>-17.04348582193407</v>
      </c>
      <c r="AR18" s="21">
        <v>59.518854245054229</v>
      </c>
      <c r="AS18">
        <v>27.423822714681446</v>
      </c>
      <c r="AT18">
        <v>17.04348582193407</v>
      </c>
      <c r="AU18">
        <v>-59.518854245054229</v>
      </c>
      <c r="AV18" t="s">
        <v>3092</v>
      </c>
    </row>
    <row r="19" spans="1:48" x14ac:dyDescent="0.25">
      <c r="A19" s="14">
        <v>2.1999999999999991E-10</v>
      </c>
      <c r="B19" t="s">
        <v>1052</v>
      </c>
      <c r="C19" s="4">
        <v>18</v>
      </c>
      <c r="D19" s="4">
        <v>0</v>
      </c>
      <c r="E19" s="4">
        <v>0</v>
      </c>
      <c r="F19" s="4">
        <v>18</v>
      </c>
      <c r="G19" s="4">
        <v>13</v>
      </c>
      <c r="H19" s="4">
        <v>9.7100000000000009</v>
      </c>
      <c r="I19" s="34">
        <v>5710.9362817225947</v>
      </c>
      <c r="J19" s="35">
        <v>7.3172569706104005</v>
      </c>
      <c r="K19" s="35">
        <v>6.7430555555555562</v>
      </c>
      <c r="L19" s="35">
        <v>3.6909477662564201</v>
      </c>
      <c r="M19" s="35">
        <v>3.1958791692888613</v>
      </c>
      <c r="N19" s="4">
        <v>1.327</v>
      </c>
      <c r="O19" s="4" t="s">
        <v>119</v>
      </c>
      <c r="P19" s="35">
        <v>2.4716786817713694</v>
      </c>
      <c r="Q19" s="36">
        <f t="shared" si="4"/>
        <v>100.00000000022</v>
      </c>
      <c r="R19" s="36" t="str">
        <f t="shared" si="5"/>
        <v xml:space="preserve"> </v>
      </c>
      <c r="S19" s="37">
        <f t="shared" si="6"/>
        <v>0.33882595284615857</v>
      </c>
      <c r="T19" s="37" t="str">
        <f t="shared" si="7"/>
        <v/>
      </c>
      <c r="U19" s="37" t="str">
        <f t="shared" si="8"/>
        <v/>
      </c>
      <c r="V19" s="37">
        <f t="shared" si="9"/>
        <v>-0.56585036277949907</v>
      </c>
      <c r="W19" s="37" t="str">
        <f t="shared" si="10"/>
        <v/>
      </c>
      <c r="X19" s="37">
        <f t="shared" si="11"/>
        <v>-0.69501799029099676</v>
      </c>
      <c r="Y19" s="1" t="str">
        <f t="shared" si="20"/>
        <v xml:space="preserve"> </v>
      </c>
      <c r="Z19" s="1">
        <f t="shared" si="12"/>
        <v>9</v>
      </c>
      <c r="AA19" s="1" t="str">
        <f t="shared" si="21"/>
        <v xml:space="preserve"> </v>
      </c>
      <c r="AB19" s="1">
        <f t="shared" si="13"/>
        <v>9</v>
      </c>
      <c r="AC19" s="1">
        <f t="shared" si="22"/>
        <v>28</v>
      </c>
      <c r="AD19" s="1" t="str">
        <f t="shared" si="14"/>
        <v xml:space="preserve"> </v>
      </c>
      <c r="AE19" s="1">
        <f t="shared" si="23"/>
        <v>25</v>
      </c>
      <c r="AF19" s="1" t="str">
        <f t="shared" si="24"/>
        <v xml:space="preserve"> </v>
      </c>
      <c r="AG19" s="38" t="str">
        <f t="shared" si="15"/>
        <v xml:space="preserve"> </v>
      </c>
      <c r="AH19" s="38" t="str">
        <f t="shared" si="16"/>
        <v xml:space="preserve"> </v>
      </c>
      <c r="AI19" s="1" t="str">
        <f t="shared" si="25"/>
        <v xml:space="preserve"> 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1052</v>
      </c>
      <c r="AP19" t="s">
        <v>2240</v>
      </c>
      <c r="AQ19" s="22">
        <v>56.585036277949911</v>
      </c>
      <c r="AR19" s="21">
        <v>69.501799029099672</v>
      </c>
      <c r="AS19">
        <v>33.882595262615858</v>
      </c>
      <c r="AT19">
        <v>-56.585036277949911</v>
      </c>
      <c r="AU19">
        <v>-69.501799029099672</v>
      </c>
      <c r="AV19" t="s">
        <v>3093</v>
      </c>
    </row>
    <row r="20" spans="1:48" x14ac:dyDescent="0.25">
      <c r="A20" s="14">
        <v>2.299999999999999E-10</v>
      </c>
      <c r="B20" t="s">
        <v>997</v>
      </c>
      <c r="C20" s="4">
        <v>5</v>
      </c>
      <c r="D20" s="4">
        <v>0</v>
      </c>
      <c r="E20" s="4">
        <v>0</v>
      </c>
      <c r="F20" s="4">
        <v>5</v>
      </c>
      <c r="G20" s="4">
        <v>42.5</v>
      </c>
      <c r="H20" s="4">
        <v>34.82</v>
      </c>
      <c r="I20" s="34">
        <v>2605.3345749640698</v>
      </c>
      <c r="J20" s="35">
        <v>34.03714565004887</v>
      </c>
      <c r="K20" s="35">
        <v>22.421120412105605</v>
      </c>
      <c r="L20" s="35">
        <v>18.635968421052635</v>
      </c>
      <c r="M20" s="35">
        <v>12.691161290322581</v>
      </c>
      <c r="N20" s="4">
        <v>1.5529999999999999</v>
      </c>
      <c r="O20" s="4">
        <v>45.140186915887838</v>
      </c>
      <c r="P20" s="35" t="s">
        <v>124</v>
      </c>
      <c r="Q20" s="36">
        <f t="shared" si="4"/>
        <v>100.00000000023</v>
      </c>
      <c r="R20" s="36" t="str">
        <f t="shared" si="5"/>
        <v xml:space="preserve"> </v>
      </c>
      <c r="S20" s="37">
        <f t="shared" si="6"/>
        <v>0.2205628951179954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>
        <f t="shared" si="22"/>
        <v>54</v>
      </c>
      <c r="AD20" s="1" t="str">
        <f t="shared" si="14"/>
        <v xml:space="preserve"> </v>
      </c>
      <c r="AE20" s="1">
        <f t="shared" si="23"/>
        <v>24</v>
      </c>
      <c r="AF20" s="1" t="str">
        <f t="shared" si="24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25"/>
        <v xml:space="preserve"> 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997</v>
      </c>
      <c r="AP20" t="s">
        <v>3064</v>
      </c>
      <c r="AQ20" s="22">
        <v>-101.95019110771186</v>
      </c>
      <c r="AR20" s="21">
        <v>-53.988500023960917</v>
      </c>
      <c r="AS20">
        <v>22.056289488799543</v>
      </c>
      <c r="AT20">
        <v>101.95019110771186</v>
      </c>
      <c r="AU20">
        <v>53.988500023960917</v>
      </c>
      <c r="AV20" t="s">
        <v>3094</v>
      </c>
    </row>
    <row r="21" spans="1:48" x14ac:dyDescent="0.25">
      <c r="A21" s="14">
        <v>2.399999999999999E-10</v>
      </c>
      <c r="B21" t="s">
        <v>1001</v>
      </c>
      <c r="C21" s="4">
        <v>11</v>
      </c>
      <c r="D21" s="4">
        <v>0</v>
      </c>
      <c r="E21" s="4">
        <v>5</v>
      </c>
      <c r="F21" s="4">
        <v>16</v>
      </c>
      <c r="G21" s="4">
        <v>46.5</v>
      </c>
      <c r="H21" s="4">
        <v>43.76</v>
      </c>
      <c r="I21" s="34">
        <v>38389.820546470684</v>
      </c>
      <c r="J21" s="35">
        <v>15.294576129608085</v>
      </c>
      <c r="K21" s="35">
        <v>17.700293430233351</v>
      </c>
      <c r="L21" s="35">
        <v>9.3444352050508392</v>
      </c>
      <c r="M21" s="35">
        <v>10.432720665064069</v>
      </c>
      <c r="N21" s="4">
        <v>2.3250000000000002</v>
      </c>
      <c r="O21" s="4">
        <v>18.02030456852793</v>
      </c>
      <c r="P21" s="35">
        <v>0.79584049323141259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/>
      </c>
      <c r="X21" s="37">
        <f t="shared" si="11"/>
        <v>-0.22787186139930393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60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25"/>
        <v xml:space="preserve"> 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1001</v>
      </c>
      <c r="AP21" t="s">
        <v>2165</v>
      </c>
      <c r="AQ21" s="22">
        <v>9.253772215727329</v>
      </c>
      <c r="AR21" s="21">
        <v>22.787186139930395</v>
      </c>
      <c r="AS21">
        <v>6.261425959780631</v>
      </c>
      <c r="AT21">
        <v>-9.253772215727329</v>
      </c>
      <c r="AU21">
        <v>-22.787186139930395</v>
      </c>
      <c r="AV21" t="s">
        <v>3095</v>
      </c>
    </row>
    <row r="22" spans="1:48" x14ac:dyDescent="0.25">
      <c r="A22" s="14">
        <v>2.4999999999999991E-10</v>
      </c>
      <c r="B22" t="s">
        <v>1006</v>
      </c>
      <c r="C22" s="4">
        <v>9</v>
      </c>
      <c r="D22" s="4">
        <v>0</v>
      </c>
      <c r="E22" s="4">
        <v>0</v>
      </c>
      <c r="F22" s="4">
        <v>9</v>
      </c>
      <c r="G22" s="4">
        <v>36</v>
      </c>
      <c r="H22" s="4">
        <v>36.340000000000003</v>
      </c>
      <c r="I22" s="34">
        <v>3250.0029348282687</v>
      </c>
      <c r="J22" s="35" t="s">
        <v>2161</v>
      </c>
      <c r="K22" s="35">
        <v>35.281553398058257</v>
      </c>
      <c r="L22" s="35" t="s">
        <v>2161</v>
      </c>
      <c r="M22" s="35">
        <v>21.578524944711056</v>
      </c>
      <c r="N22" s="4">
        <v>1.03</v>
      </c>
      <c r="O22" s="4">
        <v>347.82608695652175</v>
      </c>
      <c r="P22" s="35" t="s">
        <v>124</v>
      </c>
      <c r="Q22" s="36">
        <f t="shared" si="4"/>
        <v>100.00000000025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 xml:space="preserve"> </v>
      </c>
      <c r="V22" s="37" t="str">
        <f t="shared" si="9"/>
        <v xml:space="preserve"> </v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23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1006</v>
      </c>
      <c r="AP22" t="s">
        <v>2263</v>
      </c>
      <c r="AQ22" s="22" t="e">
        <v>#VALUE!</v>
      </c>
      <c r="AR22" s="21" t="e">
        <v>#VALUE!</v>
      </c>
      <c r="AS22">
        <v>-0.93560814529445313</v>
      </c>
      <c r="AT22" t="e">
        <v>#VALUE!</v>
      </c>
      <c r="AU22" t="e">
        <v>#VALUE!</v>
      </c>
      <c r="AV22" t="s">
        <v>3096</v>
      </c>
    </row>
    <row r="23" spans="1:48" x14ac:dyDescent="0.25">
      <c r="A23" s="14">
        <v>2.5999999999999993E-10</v>
      </c>
      <c r="B23" t="s">
        <v>1198</v>
      </c>
      <c r="C23" s="4">
        <v>8</v>
      </c>
      <c r="D23" s="4">
        <v>0</v>
      </c>
      <c r="E23" s="4">
        <v>1</v>
      </c>
      <c r="F23" s="4">
        <v>9</v>
      </c>
      <c r="G23" s="4">
        <v>37.742599487304688</v>
      </c>
      <c r="H23" s="4">
        <v>17.260000000000002</v>
      </c>
      <c r="I23" s="34">
        <v>1796.9829360053973</v>
      </c>
      <c r="J23" s="35" t="s">
        <v>2161</v>
      </c>
      <c r="K23" s="35" t="s">
        <v>2161</v>
      </c>
      <c r="L23" s="35" t="s">
        <v>2161</v>
      </c>
      <c r="M23" s="35" t="s">
        <v>2161</v>
      </c>
      <c r="N23" s="4">
        <v>-1.224</v>
      </c>
      <c r="O23" s="4">
        <v>-41.17647058823529</v>
      </c>
      <c r="P23" s="35" t="s">
        <v>124</v>
      </c>
      <c r="Q23" s="36">
        <f t="shared" si="4"/>
        <v>88.888888889148888</v>
      </c>
      <c r="R23" s="36" t="str">
        <f t="shared" si="5"/>
        <v xml:space="preserve"> </v>
      </c>
      <c r="S23" s="37">
        <f t="shared" si="6"/>
        <v>1.1867091246693096</v>
      </c>
      <c r="T23" s="37" t="str">
        <f t="shared" si="7"/>
        <v/>
      </c>
      <c r="U23" s="37" t="str">
        <f t="shared" si="8"/>
        <v xml:space="preserve"> </v>
      </c>
      <c r="V23" s="37" t="str">
        <f t="shared" si="9"/>
        <v xml:space="preserve"> </v>
      </c>
      <c r="W23" s="37" t="str">
        <f t="shared" si="10"/>
        <v xml:space="preserve"> </v>
      </c>
      <c r="X23" s="37" t="str">
        <f t="shared" si="11"/>
        <v xml:space="preserve"> </v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2</v>
      </c>
      <c r="AD23" s="1" t="str">
        <f t="shared" si="14"/>
        <v xml:space="preserve"> </v>
      </c>
      <c r="AE23" s="1">
        <f t="shared" si="23"/>
        <v>34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1198</v>
      </c>
      <c r="AP23" t="s">
        <v>2210</v>
      </c>
      <c r="AQ23" s="22" t="e">
        <v>#VALUE!</v>
      </c>
      <c r="AR23" s="21" t="e">
        <v>#VALUE!</v>
      </c>
      <c r="AS23">
        <v>118.67091244093095</v>
      </c>
      <c r="AT23" t="e">
        <v>#VALUE!</v>
      </c>
      <c r="AU23" t="e">
        <v>#VALUE!</v>
      </c>
      <c r="AV23" t="s">
        <v>3097</v>
      </c>
    </row>
    <row r="24" spans="1:48" x14ac:dyDescent="0.25">
      <c r="A24" s="14">
        <v>2.6999999999999995E-10</v>
      </c>
      <c r="B24" t="s">
        <v>986</v>
      </c>
      <c r="C24" s="4">
        <v>2</v>
      </c>
      <c r="D24" s="4">
        <v>0</v>
      </c>
      <c r="E24" s="4">
        <v>6</v>
      </c>
      <c r="F24" s="4">
        <v>8</v>
      </c>
      <c r="G24" s="4">
        <v>12.25</v>
      </c>
      <c r="H24" s="4">
        <v>11.62</v>
      </c>
      <c r="I24" s="34">
        <v>1281.0980792077444</v>
      </c>
      <c r="J24" s="35" t="s">
        <v>2161</v>
      </c>
      <c r="K24" s="35" t="s">
        <v>2161</v>
      </c>
      <c r="L24" s="35">
        <v>17.651422594142261</v>
      </c>
      <c r="M24" s="35">
        <v>19.351788990825689</v>
      </c>
      <c r="N24" s="4" t="s">
        <v>119</v>
      </c>
      <c r="O24" s="4" t="s">
        <v>119</v>
      </c>
      <c r="P24" s="35">
        <v>5.0086058519793459</v>
      </c>
      <c r="Q24" s="36" t="str">
        <f t="shared" si="4"/>
        <v xml:space="preserve"> 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5.008605852249346</v>
      </c>
      <c r="AH24" s="38" t="str">
        <f t="shared" si="16"/>
        <v xml:space="preserve"> </v>
      </c>
      <c r="AI24" s="1">
        <f t="shared" si="25"/>
        <v>14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986</v>
      </c>
      <c r="AP24" t="s">
        <v>2177</v>
      </c>
      <c r="AQ24" s="22" t="e">
        <v>#VALUE!</v>
      </c>
      <c r="AR24" s="21">
        <v>-45.85322464328847</v>
      </c>
      <c r="AS24">
        <v>5.4216867469879526</v>
      </c>
      <c r="AT24" t="e">
        <v>#VALUE!</v>
      </c>
      <c r="AU24">
        <v>45.85322464328847</v>
      </c>
      <c r="AV24" t="s">
        <v>3098</v>
      </c>
    </row>
    <row r="25" spans="1:48" x14ac:dyDescent="0.25">
      <c r="A25" s="14">
        <v>2.7999999999999996E-10</v>
      </c>
      <c r="B25" t="s">
        <v>1017</v>
      </c>
      <c r="C25" s="4">
        <v>3</v>
      </c>
      <c r="D25" s="4">
        <v>0</v>
      </c>
      <c r="E25" s="4">
        <v>5</v>
      </c>
      <c r="F25" s="4">
        <v>8</v>
      </c>
      <c r="G25" s="4">
        <v>44</v>
      </c>
      <c r="H25" s="4" t="s">
        <v>119</v>
      </c>
      <c r="I25" s="34" t="s">
        <v>119</v>
      </c>
      <c r="J25" s="35" t="s">
        <v>2161</v>
      </c>
      <c r="K25" s="35" t="s">
        <v>2161</v>
      </c>
      <c r="L25" s="35" t="s">
        <v>2161</v>
      </c>
      <c r="M25" s="35" t="s">
        <v>2161</v>
      </c>
      <c r="N25" s="4">
        <v>0.77500000000000002</v>
      </c>
      <c r="O25" s="4">
        <v>9.154929577464797</v>
      </c>
      <c r="P25" s="35" t="s">
        <v>124</v>
      </c>
      <c r="Q25" s="36" t="str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 xml:space="preserve"> 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 t="str">
        <f t="shared" ref="S25:S88" si="31">IF(ISERROR((IF((G25/H25-1)&gt;($S$5/100),(G25/H25-1)+A25,"")))=TRUE," ",((IF((G25/H25-1)&gt;($S$5/100),(G25/H25-1)+A25,""))))</f>
        <v xml:space="preserve"> </v>
      </c>
      <c r="T25" s="37" t="str">
        <f t="shared" ref="T25:T88" si="32">IF(ISERROR((IF((G25/H25-1)&lt;($T$5/100),(G25/H25-1)+A25,"")))=TRUE," ",((IF((G25/H25-1)&lt;($T$5/100),(G25/H25-1)+A25,""))))</f>
        <v xml:space="preserve"> </v>
      </c>
      <c r="U25" s="37" t="str">
        <f t="shared" ref="U25:U88" si="33">IF(ISERROR((IF(((J25/$J$6-1))&gt;($U$5/100),((J25/$J$6-1)),"")))=TRUE," ",((IF(((J25/$J$6-1))&gt;($U$5/100),((J25/$J$6-1)),""))))</f>
        <v xml:space="preserve"> </v>
      </c>
      <c r="V25" s="37" t="str">
        <f t="shared" ref="V25:V88" si="34">IF(ISERROR((IF(((J25/$J$6-1))&lt;($V$5/100),((J25/$J$6-1)),"")))=TRUE," ",((IF(((J25/$J$6-1))&lt;($V$5/100),((J25/$J$6-1)),""))))</f>
        <v xml:space="preserve"> </v>
      </c>
      <c r="W25" s="37" t="str">
        <f t="shared" ref="W25:W88" si="35">IF(ISERROR((IF(((L25/$L$6-1))&gt;($W$5/100),((L25/$L$6-1)),"")))=TRUE," ",((IF(((L25/$L$6-1))&gt;($W$5/100),((L25/$L$6-1)),""))))</f>
        <v xml:space="preserve"> </v>
      </c>
      <c r="X25" s="37" t="str">
        <f t="shared" ref="X25:X88" si="36">IF(ISERROR((IF(((L25/$L$6-1))&lt;($X$5/100),((L25/$L$6-1)),"")))=TRUE," ",((IF(((L25/$L$6-1))&lt;($X$5/100),((L25/$L$6-1)),""))))</f>
        <v xml:space="preserve"> </v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 t="str">
        <f t="shared" ref="AC25:AC88" si="41">IF(ISERROR((RANK(S25,S$7:S$184,0)))=TRUE," ",((RANK(S25,S$7:S$184,0))))</f>
        <v xml:space="preserve"> </v>
      </c>
      <c r="AD25" s="1" t="str">
        <f t="shared" ref="AD25:AD88" si="42">IF(ISERROR((RANK(T25,T$7:T$184,1)))=TRUE," ",((RANK(T25,T$7:T$184,1))))</f>
        <v xml:space="preserve"> </v>
      </c>
      <c r="AE25" s="1" t="str">
        <f t="shared" ref="AE25:AE88" si="43">IF(ISERROR((RANK(Q25,Q$7:Q$184,0)))=TRUE," ",((RANK(Q25,Q$7:Q$184,0))))</f>
        <v xml:space="preserve"> 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 t="str">
        <f t="shared" ref="AL25:AL88" si="50">IF(ISERROR((IF(O25&lt;$AL$5,O25+A25," ")))=TRUE," ",((IF(O25&lt;$AL$5,O25+A25," "))))</f>
        <v xml:space="preserve"> </v>
      </c>
      <c r="AM25" s="1" t="str">
        <f t="shared" ref="AM25:AM88" si="51">IF(ISERROR((RANK(AK25,AK$7:AK$184,0)))=TRUE," ",((RANK(AK25,AK$7:AK$184,0))))</f>
        <v xml:space="preserve"> </v>
      </c>
      <c r="AN25" s="1" t="str">
        <f t="shared" ref="AN25:AN88" si="52">IF(ISERROR((RANK(AL25,AL$7:AL$184,0)))=TRUE," ",((RANK(AL25,AL$7:AL$184,0))))</f>
        <v xml:space="preserve"> </v>
      </c>
      <c r="AO25" t="s">
        <v>1017</v>
      </c>
      <c r="AP25" t="s">
        <v>2179</v>
      </c>
      <c r="AQ25" s="22" t="e">
        <v>#VALUE!</v>
      </c>
      <c r="AR25" s="21" t="e">
        <v>#VALUE!</v>
      </c>
      <c r="AS25" t="s">
        <v>124</v>
      </c>
      <c r="AT25" t="e">
        <v>#VALUE!</v>
      </c>
      <c r="AU25" t="e">
        <v>#VALUE!</v>
      </c>
      <c r="AV25" t="s">
        <v>3099</v>
      </c>
    </row>
    <row r="26" spans="1:48" x14ac:dyDescent="0.25">
      <c r="A26" s="14">
        <v>2.8999999999999998E-10</v>
      </c>
      <c r="B26" t="s">
        <v>865</v>
      </c>
      <c r="C26" s="4">
        <v>10</v>
      </c>
      <c r="D26" s="4">
        <v>0</v>
      </c>
      <c r="E26" s="4">
        <v>3</v>
      </c>
      <c r="F26" s="4">
        <v>13</v>
      </c>
      <c r="G26" s="4">
        <v>68.129997253417969</v>
      </c>
      <c r="H26" s="4">
        <v>61.88</v>
      </c>
      <c r="I26" s="34">
        <v>79331.179653949512</v>
      </c>
      <c r="J26" s="35">
        <v>23.388099595498122</v>
      </c>
      <c r="K26" s="35" t="s">
        <v>2161</v>
      </c>
      <c r="L26" s="35" t="s">
        <v>2161</v>
      </c>
      <c r="M26" s="35" t="s">
        <v>2161</v>
      </c>
      <c r="N26" s="4">
        <v>2.15</v>
      </c>
      <c r="O26" s="4" t="s">
        <v>119</v>
      </c>
      <c r="P26" s="35">
        <v>0.98440045203096105</v>
      </c>
      <c r="Q26" s="36" t="str">
        <f t="shared" si="29"/>
        <v xml:space="preserve"> </v>
      </c>
      <c r="R26" s="36" t="str">
        <f t="shared" si="30"/>
        <v xml:space="preserve"> </v>
      </c>
      <c r="S26" s="37" t="str">
        <f t="shared" si="31"/>
        <v/>
      </c>
      <c r="T26" s="37" t="str">
        <f t="shared" si="32"/>
        <v/>
      </c>
      <c r="U26" s="37" t="str">
        <f t="shared" si="33"/>
        <v/>
      </c>
      <c r="V26" s="37" t="str">
        <f t="shared" si="34"/>
        <v/>
      </c>
      <c r="W26" s="37" t="str">
        <f t="shared" si="35"/>
        <v xml:space="preserve"> </v>
      </c>
      <c r="X26" s="37" t="str">
        <f t="shared" si="36"/>
        <v xml:space="preserve"> </v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 t="str">
        <f t="shared" si="41"/>
        <v xml:space="preserve"> 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 t="str">
        <f t="shared" si="45"/>
        <v xml:space="preserve"> </v>
      </c>
      <c r="AH26" s="38" t="str">
        <f t="shared" si="46"/>
        <v xml:space="preserve"> </v>
      </c>
      <c r="AI26" s="1" t="str">
        <f t="shared" si="47"/>
        <v xml:space="preserve"> 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865</v>
      </c>
      <c r="AP26" t="s">
        <v>2230</v>
      </c>
      <c r="AQ26" s="22">
        <v>-38.766958649197477</v>
      </c>
      <c r="AR26" s="21" t="e">
        <v>#VALUE!</v>
      </c>
      <c r="AS26">
        <v>10.100189485161536</v>
      </c>
      <c r="AT26">
        <v>38.766958649197477</v>
      </c>
      <c r="AU26" t="e">
        <v>#VALUE!</v>
      </c>
      <c r="AV26" t="s">
        <v>3100</v>
      </c>
    </row>
    <row r="27" spans="1:48" x14ac:dyDescent="0.25">
      <c r="A27" s="14">
        <v>3E-10</v>
      </c>
      <c r="B27" t="s">
        <v>949</v>
      </c>
      <c r="C27" s="4">
        <v>0</v>
      </c>
      <c r="D27" s="4">
        <v>5</v>
      </c>
      <c r="E27" s="4">
        <v>4</v>
      </c>
      <c r="F27" s="4">
        <v>9</v>
      </c>
      <c r="G27" s="4">
        <v>9.9229755401611328</v>
      </c>
      <c r="H27" s="4">
        <v>16.510000000000002</v>
      </c>
      <c r="I27" s="34">
        <v>7587.5742512446332</v>
      </c>
      <c r="J27" s="35" t="s">
        <v>2161</v>
      </c>
      <c r="K27" s="35" t="s">
        <v>2161</v>
      </c>
      <c r="L27" s="35" t="s">
        <v>2161</v>
      </c>
      <c r="M27" s="35" t="s">
        <v>2161</v>
      </c>
      <c r="N27" s="4">
        <v>-6.3E-2</v>
      </c>
      <c r="O27" s="4" t="s">
        <v>119</v>
      </c>
      <c r="P27" s="35" t="s">
        <v>124</v>
      </c>
      <c r="Q27" s="36" t="str">
        <f t="shared" si="29"/>
        <v/>
      </c>
      <c r="R27" s="36">
        <f t="shared" si="30"/>
        <v>55.555555555855555</v>
      </c>
      <c r="S27" s="37" t="str">
        <f t="shared" si="31"/>
        <v/>
      </c>
      <c r="T27" s="37">
        <f t="shared" si="32"/>
        <v>-0.39897180223415307</v>
      </c>
      <c r="U27" s="37" t="str">
        <f t="shared" si="33"/>
        <v xml:space="preserve"> </v>
      </c>
      <c r="V27" s="37" t="str">
        <f t="shared" si="34"/>
        <v xml:space="preserve"> </v>
      </c>
      <c r="W27" s="37" t="str">
        <f t="shared" si="35"/>
        <v xml:space="preserve"> </v>
      </c>
      <c r="X27" s="37" t="str">
        <f t="shared" si="36"/>
        <v xml:space="preserve"> </v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>
        <f t="shared" si="42"/>
        <v>1</v>
      </c>
      <c r="AE27" s="1" t="str">
        <f t="shared" si="43"/>
        <v xml:space="preserve"> </v>
      </c>
      <c r="AF27" s="1">
        <f t="shared" si="44"/>
        <v>2</v>
      </c>
      <c r="AG27" s="38" t="str">
        <f t="shared" si="45"/>
        <v xml:space="preserve"> </v>
      </c>
      <c r="AH27" s="38" t="str">
        <f t="shared" si="46"/>
        <v xml:space="preserve"> </v>
      </c>
      <c r="AI27" s="1" t="str">
        <f t="shared" si="47"/>
        <v xml:space="preserve"> 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949</v>
      </c>
      <c r="AP27" t="s">
        <v>2261</v>
      </c>
      <c r="AQ27" s="22" t="e">
        <v>#VALUE!</v>
      </c>
      <c r="AR27" s="21" t="e">
        <v>#VALUE!</v>
      </c>
      <c r="AS27">
        <v>-39.897180253415307</v>
      </c>
      <c r="AT27" t="e">
        <v>#VALUE!</v>
      </c>
      <c r="AU27" t="e">
        <v>#VALUE!</v>
      </c>
      <c r="AV27" t="s">
        <v>3101</v>
      </c>
    </row>
    <row r="28" spans="1:48" x14ac:dyDescent="0.25">
      <c r="A28" s="14">
        <v>3.1000000000000002E-10</v>
      </c>
      <c r="B28" t="s">
        <v>1013</v>
      </c>
      <c r="C28" s="4">
        <v>8</v>
      </c>
      <c r="D28" s="4">
        <v>0</v>
      </c>
      <c r="E28" s="4">
        <v>0</v>
      </c>
      <c r="F28" s="4">
        <v>8</v>
      </c>
      <c r="G28" s="4">
        <v>67.517997741699219</v>
      </c>
      <c r="H28" s="4">
        <v>55.05</v>
      </c>
      <c r="I28" s="34">
        <v>6637.4204191028466</v>
      </c>
      <c r="J28" s="35">
        <v>17.660590597609733</v>
      </c>
      <c r="K28" s="35" t="s">
        <v>2161</v>
      </c>
      <c r="L28" s="35">
        <v>18.161117110358017</v>
      </c>
      <c r="M28" s="35">
        <v>16.584895232815967</v>
      </c>
      <c r="N28" s="4">
        <v>2.5329999999999999</v>
      </c>
      <c r="O28" s="4" t="s">
        <v>119</v>
      </c>
      <c r="P28" s="35">
        <v>0.55885558557120596</v>
      </c>
      <c r="Q28" s="36">
        <f t="shared" si="29"/>
        <v>100.00000000031</v>
      </c>
      <c r="R28" s="36" t="str">
        <f t="shared" si="30"/>
        <v xml:space="preserve"> </v>
      </c>
      <c r="S28" s="37">
        <f t="shared" si="31"/>
        <v>0.22648497291125744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50</v>
      </c>
      <c r="AD28" s="1" t="str">
        <f t="shared" si="42"/>
        <v xml:space="preserve"> </v>
      </c>
      <c r="AE28" s="1">
        <f t="shared" si="43"/>
        <v>22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1013</v>
      </c>
      <c r="AP28" t="s">
        <v>3035</v>
      </c>
      <c r="AQ28" s="22">
        <v>-4.7843342368288022</v>
      </c>
      <c r="AR28" s="21">
        <v>-50.064816563236</v>
      </c>
      <c r="AS28">
        <v>22.648497260125744</v>
      </c>
      <c r="AT28">
        <v>4.7843342368288022</v>
      </c>
      <c r="AU28">
        <v>50.064816563236</v>
      </c>
      <c r="AV28" t="s">
        <v>3102</v>
      </c>
    </row>
    <row r="29" spans="1:48" x14ac:dyDescent="0.25">
      <c r="A29" s="14">
        <v>3.2000000000000003E-10</v>
      </c>
      <c r="B29" t="s">
        <v>983</v>
      </c>
      <c r="C29" s="4">
        <v>6</v>
      </c>
      <c r="D29" s="4">
        <v>1</v>
      </c>
      <c r="E29" s="4">
        <v>10</v>
      </c>
      <c r="F29" s="4">
        <v>17</v>
      </c>
      <c r="G29" s="4">
        <v>61</v>
      </c>
      <c r="H29" s="4">
        <v>61.2</v>
      </c>
      <c r="I29" s="34">
        <v>44989.021410485075</v>
      </c>
      <c r="J29" s="35">
        <v>19.263456090651559</v>
      </c>
      <c r="K29" s="35">
        <v>18.079763663220088</v>
      </c>
      <c r="L29" s="35">
        <v>8.6449927974748615</v>
      </c>
      <c r="M29" s="35">
        <v>8.3639027595294984</v>
      </c>
      <c r="N29" s="4">
        <v>3.177</v>
      </c>
      <c r="O29" s="4">
        <v>5.1986754966887432</v>
      </c>
      <c r="P29" s="35">
        <v>5.7107843137254903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/>
      </c>
      <c r="V29" s="37" t="str">
        <f t="shared" si="34"/>
        <v/>
      </c>
      <c r="W29" s="37" t="str">
        <f t="shared" si="35"/>
        <v/>
      </c>
      <c r="X29" s="37">
        <f t="shared" si="36"/>
        <v>-0.28566659723610621</v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>
        <f t="shared" si="40"/>
        <v>57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>
        <f t="shared" si="45"/>
        <v>5.7107843140454904</v>
      </c>
      <c r="AH29" s="38" t="str">
        <f t="shared" si="46"/>
        <v xml:space="preserve"> </v>
      </c>
      <c r="AI29" s="1">
        <f t="shared" si="47"/>
        <v>9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983</v>
      </c>
      <c r="AP29" t="s">
        <v>2303</v>
      </c>
      <c r="AQ29" s="22">
        <v>-14.294502802896236</v>
      </c>
      <c r="AR29" s="21">
        <v>28.56665972361062</v>
      </c>
      <c r="AS29">
        <v>-0.32679738562092497</v>
      </c>
      <c r="AT29">
        <v>14.294502802896236</v>
      </c>
      <c r="AU29">
        <v>-28.56665972361062</v>
      </c>
      <c r="AV29" t="s">
        <v>3103</v>
      </c>
    </row>
    <row r="30" spans="1:48" x14ac:dyDescent="0.25">
      <c r="A30" s="14">
        <v>3.3000000000000005E-10</v>
      </c>
      <c r="B30" t="s">
        <v>1028</v>
      </c>
      <c r="C30" s="4">
        <v>8</v>
      </c>
      <c r="D30" s="4">
        <v>0</v>
      </c>
      <c r="E30" s="4">
        <v>3</v>
      </c>
      <c r="F30" s="4">
        <v>11</v>
      </c>
      <c r="G30" s="4">
        <v>44</v>
      </c>
      <c r="H30" s="4">
        <v>42.21</v>
      </c>
      <c r="I30" s="34">
        <v>1747.132235112723</v>
      </c>
      <c r="J30" s="35" t="s">
        <v>2161</v>
      </c>
      <c r="K30" s="35" t="s">
        <v>2161</v>
      </c>
      <c r="L30" s="35">
        <v>21.743014455782312</v>
      </c>
      <c r="M30" s="35">
        <v>21.066764160659115</v>
      </c>
      <c r="N30" s="4" t="s">
        <v>119</v>
      </c>
      <c r="O30" s="4" t="s">
        <v>119</v>
      </c>
      <c r="P30" s="35">
        <v>2.369106846718787</v>
      </c>
      <c r="Q30" s="36" t="str">
        <f t="shared" si="29"/>
        <v xml:space="preserve"> </v>
      </c>
      <c r="R30" s="36" t="str">
        <f t="shared" si="30"/>
        <v xml:space="preserve"> </v>
      </c>
      <c r="S30" s="37" t="str">
        <f t="shared" si="31"/>
        <v/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/>
      </c>
      <c r="X30" s="37" t="str">
        <f t="shared" si="36"/>
        <v/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 t="str">
        <f t="shared" si="41"/>
        <v xml:space="preserve"> 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 t="str">
        <f t="shared" si="50"/>
        <v xml:space="preserve"> </v>
      </c>
      <c r="AM30" s="1" t="str">
        <f t="shared" si="51"/>
        <v xml:space="preserve"> </v>
      </c>
      <c r="AN30" s="1" t="str">
        <f t="shared" si="52"/>
        <v xml:space="preserve"> </v>
      </c>
      <c r="AO30" t="s">
        <v>1028</v>
      </c>
      <c r="AP30" t="s">
        <v>2389</v>
      </c>
      <c r="AQ30" s="22" t="e">
        <v>#VALUE!</v>
      </c>
      <c r="AR30" s="21">
        <v>-79.661936873796165</v>
      </c>
      <c r="AS30">
        <v>4.2407012556266332</v>
      </c>
      <c r="AT30" t="e">
        <v>#VALUE!</v>
      </c>
      <c r="AU30">
        <v>79.661936873796165</v>
      </c>
      <c r="AV30" t="s">
        <v>3104</v>
      </c>
    </row>
    <row r="31" spans="1:48" x14ac:dyDescent="0.25">
      <c r="A31" s="14">
        <v>3.4000000000000007E-10</v>
      </c>
      <c r="B31" t="s">
        <v>998</v>
      </c>
      <c r="C31" s="4">
        <v>4</v>
      </c>
      <c r="D31" s="4">
        <v>1</v>
      </c>
      <c r="E31" s="4">
        <v>14</v>
      </c>
      <c r="F31" s="4">
        <v>19</v>
      </c>
      <c r="G31" s="4">
        <v>52.985847473144531</v>
      </c>
      <c r="H31" s="4">
        <v>46.89</v>
      </c>
      <c r="I31" s="34">
        <v>17884.832847345835</v>
      </c>
      <c r="J31" s="35" t="s">
        <v>2161</v>
      </c>
      <c r="K31" s="35" t="s">
        <v>2161</v>
      </c>
      <c r="L31" s="35">
        <v>25.814034775723471</v>
      </c>
      <c r="M31" s="35">
        <v>24.346211425002981</v>
      </c>
      <c r="N31" s="4">
        <v>-0.124</v>
      </c>
      <c r="O31" s="4">
        <v>79.672131147540981</v>
      </c>
      <c r="P31" s="35">
        <v>3.1991925768873588</v>
      </c>
      <c r="Q31" s="36" t="str">
        <f t="shared" si="29"/>
        <v xml:space="preserve"> </v>
      </c>
      <c r="R31" s="36" t="str">
        <f t="shared" si="30"/>
        <v xml:space="preserve"> </v>
      </c>
      <c r="S31" s="37" t="str">
        <f t="shared" si="31"/>
        <v/>
      </c>
      <c r="T31" s="37" t="str">
        <f t="shared" si="32"/>
        <v/>
      </c>
      <c r="U31" s="37" t="str">
        <f t="shared" si="33"/>
        <v xml:space="preserve"> </v>
      </c>
      <c r="V31" s="37" t="str">
        <f t="shared" si="34"/>
        <v xml:space="preserve"> </v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 t="str">
        <f t="shared" si="41"/>
        <v xml:space="preserve"> </v>
      </c>
      <c r="AD31" s="1" t="str">
        <f t="shared" si="42"/>
        <v xml:space="preserve"> </v>
      </c>
      <c r="AE31" s="1" t="str">
        <f t="shared" si="43"/>
        <v xml:space="preserve"> </v>
      </c>
      <c r="AF31" s="1" t="str">
        <f t="shared" si="44"/>
        <v xml:space="preserve"> </v>
      </c>
      <c r="AG31" s="38">
        <f t="shared" si="45"/>
        <v>3.1991925772273588</v>
      </c>
      <c r="AH31" s="38" t="str">
        <f t="shared" si="46"/>
        <v xml:space="preserve"> </v>
      </c>
      <c r="AI31" s="1">
        <f t="shared" si="47"/>
        <v>58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998</v>
      </c>
      <c r="AP31" t="s">
        <v>2175</v>
      </c>
      <c r="AQ31" s="22" t="e">
        <v>#VALUE!</v>
      </c>
      <c r="AR31" s="21">
        <v>-113.30066701494732</v>
      </c>
      <c r="AS31">
        <v>13.000314508732203</v>
      </c>
      <c r="AT31" t="e">
        <v>#VALUE!</v>
      </c>
      <c r="AU31">
        <v>113.30066701494732</v>
      </c>
      <c r="AV31" t="s">
        <v>3105</v>
      </c>
    </row>
    <row r="32" spans="1:48" x14ac:dyDescent="0.25">
      <c r="A32" s="14">
        <v>3.5000000000000008E-10</v>
      </c>
      <c r="B32" t="s">
        <v>990</v>
      </c>
      <c r="C32" s="4">
        <v>11</v>
      </c>
      <c r="D32" s="4">
        <v>1</v>
      </c>
      <c r="E32" s="4">
        <v>6</v>
      </c>
      <c r="F32" s="4">
        <v>18</v>
      </c>
      <c r="G32" s="4">
        <v>44.562801361083984</v>
      </c>
      <c r="H32" s="4">
        <v>35.99</v>
      </c>
      <c r="I32" s="34">
        <v>10481.601496568845</v>
      </c>
      <c r="J32" s="35">
        <v>7.0117229259989182</v>
      </c>
      <c r="K32" s="35">
        <v>6.1674180355001038</v>
      </c>
      <c r="L32" s="35">
        <v>9.6915422541302654</v>
      </c>
      <c r="M32" s="35">
        <v>9.2007708099526457</v>
      </c>
      <c r="N32" s="4">
        <v>4.1710000000000003</v>
      </c>
      <c r="O32" s="4">
        <v>4.5363408521303263</v>
      </c>
      <c r="P32" s="35">
        <v>0</v>
      </c>
      <c r="Q32" s="36" t="str">
        <f t="shared" si="29"/>
        <v xml:space="preserve"> </v>
      </c>
      <c r="R32" s="36" t="str">
        <f t="shared" si="30"/>
        <v xml:space="preserve"> </v>
      </c>
      <c r="S32" s="37">
        <f t="shared" si="31"/>
        <v>0.23819953802946611</v>
      </c>
      <c r="T32" s="37" t="str">
        <f t="shared" si="32"/>
        <v/>
      </c>
      <c r="U32" s="37" t="str">
        <f t="shared" si="33"/>
        <v/>
      </c>
      <c r="V32" s="37">
        <f t="shared" si="34"/>
        <v>-0.58397839834793164</v>
      </c>
      <c r="W32" s="37" t="str">
        <f t="shared" si="35"/>
        <v/>
      </c>
      <c r="X32" s="37">
        <f t="shared" si="36"/>
        <v>-0.19919050037322361</v>
      </c>
      <c r="Y32" s="1" t="str">
        <f t="shared" si="37"/>
        <v xml:space="preserve"> </v>
      </c>
      <c r="Z32" s="1">
        <f t="shared" si="38"/>
        <v>7</v>
      </c>
      <c r="AA32" s="1" t="str">
        <f t="shared" si="39"/>
        <v xml:space="preserve"> </v>
      </c>
      <c r="AB32" s="1">
        <f t="shared" si="40"/>
        <v>61</v>
      </c>
      <c r="AC32" s="1">
        <f t="shared" si="41"/>
        <v>48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990</v>
      </c>
      <c r="AP32" t="s">
        <v>2210</v>
      </c>
      <c r="AQ32" s="22">
        <v>58.39783983479316</v>
      </c>
      <c r="AR32" s="21">
        <v>19.919050037322361</v>
      </c>
      <c r="AS32">
        <v>23.819953767946611</v>
      </c>
      <c r="AT32">
        <v>-58.39783983479316</v>
      </c>
      <c r="AU32">
        <v>-19.919050037322361</v>
      </c>
      <c r="AV32" t="s">
        <v>3106</v>
      </c>
    </row>
    <row r="33" spans="1:48" x14ac:dyDescent="0.25">
      <c r="A33" s="14">
        <v>3.600000000000001E-10</v>
      </c>
      <c r="B33" t="s">
        <v>894</v>
      </c>
      <c r="C33" s="4">
        <v>9</v>
      </c>
      <c r="D33" s="4">
        <v>1</v>
      </c>
      <c r="E33" s="4">
        <v>1</v>
      </c>
      <c r="F33" s="4">
        <v>11</v>
      </c>
      <c r="G33" s="4">
        <v>74.178001403808594</v>
      </c>
      <c r="H33" s="4">
        <v>67.22</v>
      </c>
      <c r="I33" s="34">
        <v>22827.602593327108</v>
      </c>
      <c r="J33" s="35" t="s">
        <v>2161</v>
      </c>
      <c r="K33" s="35" t="s">
        <v>2161</v>
      </c>
      <c r="L33" s="35">
        <v>25.468267499781529</v>
      </c>
      <c r="M33" s="35">
        <v>24.821853760327059</v>
      </c>
      <c r="N33" s="4">
        <v>0.33700000000000002</v>
      </c>
      <c r="O33" s="4">
        <v>-75.579710144927532</v>
      </c>
      <c r="P33" s="35">
        <v>3.6852094597562512</v>
      </c>
      <c r="Q33" s="36">
        <f t="shared" si="29"/>
        <v>81.818181818541817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 xml:space="preserve"> </v>
      </c>
      <c r="V33" s="37" t="str">
        <f t="shared" si="34"/>
        <v xml:space="preserve"> </v>
      </c>
      <c r="W33" s="37" t="str">
        <f t="shared" si="35"/>
        <v/>
      </c>
      <c r="X33" s="37" t="str">
        <f t="shared" si="36"/>
        <v/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 t="str">
        <f t="shared" si="40"/>
        <v xml:space="preserve"> </v>
      </c>
      <c r="AC33" s="1" t="str">
        <f t="shared" si="41"/>
        <v xml:space="preserve"> </v>
      </c>
      <c r="AD33" s="1" t="str">
        <f t="shared" si="42"/>
        <v xml:space="preserve"> </v>
      </c>
      <c r="AE33" s="1">
        <f t="shared" si="43"/>
        <v>54</v>
      </c>
      <c r="AF33" s="1" t="str">
        <f t="shared" si="44"/>
        <v xml:space="preserve"> </v>
      </c>
      <c r="AG33" s="38">
        <f t="shared" si="45"/>
        <v>3.6852094601162513</v>
      </c>
      <c r="AH33" s="38" t="str">
        <f t="shared" si="46"/>
        <v xml:space="preserve"> </v>
      </c>
      <c r="AI33" s="1">
        <f t="shared" si="47"/>
        <v>43</v>
      </c>
      <c r="AJ33" s="1" t="str">
        <f t="shared" si="48"/>
        <v xml:space="preserve"> </v>
      </c>
      <c r="AK33" s="25" t="str">
        <f t="shared" si="49"/>
        <v xml:space="preserve"> </v>
      </c>
      <c r="AL33" s="25">
        <f t="shared" si="50"/>
        <v>-75.579710144567528</v>
      </c>
      <c r="AM33" s="1" t="str">
        <f t="shared" si="51"/>
        <v xml:space="preserve"> </v>
      </c>
      <c r="AN33" s="1">
        <f t="shared" si="52"/>
        <v>2</v>
      </c>
      <c r="AO33" t="s">
        <v>894</v>
      </c>
      <c r="AP33" t="s">
        <v>2222</v>
      </c>
      <c r="AQ33" s="22" t="e">
        <v>#VALUE!</v>
      </c>
      <c r="AR33" s="21">
        <v>-110.44360142132237</v>
      </c>
      <c r="AS33">
        <v>10.351088074692939</v>
      </c>
      <c r="AT33" t="e">
        <v>#VALUE!</v>
      </c>
      <c r="AU33">
        <v>110.44360142132237</v>
      </c>
      <c r="AV33" t="s">
        <v>3107</v>
      </c>
    </row>
    <row r="34" spans="1:48" x14ac:dyDescent="0.25">
      <c r="A34" s="14">
        <v>3.7000000000000012E-10</v>
      </c>
      <c r="B34" t="s">
        <v>1199</v>
      </c>
      <c r="C34" s="4">
        <v>12</v>
      </c>
      <c r="D34" s="4">
        <v>0</v>
      </c>
      <c r="E34" s="4">
        <v>7</v>
      </c>
      <c r="F34" s="4">
        <v>19</v>
      </c>
      <c r="G34" s="4">
        <v>30.064998626708984</v>
      </c>
      <c r="H34" s="4">
        <v>22.2</v>
      </c>
      <c r="I34" s="34">
        <v>5366.51864413355</v>
      </c>
      <c r="J34" s="35" t="s">
        <v>2161</v>
      </c>
      <c r="K34" s="35" t="s">
        <v>2161</v>
      </c>
      <c r="L34" s="35" t="s">
        <v>2161</v>
      </c>
      <c r="M34" s="35" t="s">
        <v>2161</v>
      </c>
      <c r="N34" s="4">
        <v>-0.20500000000000002</v>
      </c>
      <c r="O34" s="4">
        <v>-2.5000000000000022</v>
      </c>
      <c r="P34" s="35">
        <v>0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0.35427921778932364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 xml:space="preserve"> </v>
      </c>
      <c r="X34" s="37" t="str">
        <f t="shared" si="36"/>
        <v xml:space="preserve"> </v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25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 t="str">
        <f t="shared" si="45"/>
        <v xml:space="preserve"> </v>
      </c>
      <c r="AH34" s="38" t="str">
        <f t="shared" si="46"/>
        <v xml:space="preserve"> </v>
      </c>
      <c r="AI34" s="1" t="str">
        <f t="shared" si="47"/>
        <v xml:space="preserve"> 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1199</v>
      </c>
      <c r="AP34" t="s">
        <v>3108</v>
      </c>
      <c r="AQ34" s="22" t="e">
        <v>#VALUE!</v>
      </c>
      <c r="AR34" s="21" t="e">
        <v>#VALUE!</v>
      </c>
      <c r="AS34">
        <v>35.427921741932366</v>
      </c>
      <c r="AT34" t="e">
        <v>#VALUE!</v>
      </c>
      <c r="AU34" t="e">
        <v>#VALUE!</v>
      </c>
      <c r="AV34" t="s">
        <v>3109</v>
      </c>
    </row>
    <row r="35" spans="1:48" x14ac:dyDescent="0.25">
      <c r="A35" s="14">
        <v>3.8000000000000014E-10</v>
      </c>
      <c r="B35" t="s">
        <v>919</v>
      </c>
      <c r="C35" s="4">
        <v>8</v>
      </c>
      <c r="D35" s="4">
        <v>0</v>
      </c>
      <c r="E35" s="4">
        <v>4</v>
      </c>
      <c r="F35" s="4">
        <v>12</v>
      </c>
      <c r="G35" s="4">
        <v>48</v>
      </c>
      <c r="H35" s="4">
        <v>38.65</v>
      </c>
      <c r="I35" s="34">
        <v>3222.9910890169108</v>
      </c>
      <c r="J35" s="35" t="s">
        <v>2161</v>
      </c>
      <c r="K35" s="35" t="s">
        <v>2161</v>
      </c>
      <c r="L35" s="35">
        <v>14.342897438564034</v>
      </c>
      <c r="M35" s="35">
        <v>13.658728683248052</v>
      </c>
      <c r="N35" s="4">
        <v>0.63800000000000001</v>
      </c>
      <c r="O35" s="4">
        <v>15.999999999999993</v>
      </c>
      <c r="P35" s="35">
        <v>1.7102199223803367</v>
      </c>
      <c r="Q35" s="36" t="str">
        <f t="shared" si="29"/>
        <v xml:space="preserve"> </v>
      </c>
      <c r="R35" s="36" t="str">
        <f t="shared" si="30"/>
        <v xml:space="preserve"> </v>
      </c>
      <c r="S35" s="37">
        <f t="shared" si="31"/>
        <v>0.24191461874998718</v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>
        <f t="shared" si="41"/>
        <v>47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 t="str">
        <f t="shared" si="45"/>
        <v xml:space="preserve"> </v>
      </c>
      <c r="AH35" s="38" t="str">
        <f t="shared" si="46"/>
        <v xml:space="preserve"> </v>
      </c>
      <c r="AI35" s="1" t="str">
        <f t="shared" si="47"/>
        <v xml:space="preserve"> 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919</v>
      </c>
      <c r="AP35" t="s">
        <v>2175</v>
      </c>
      <c r="AQ35" s="22" t="e">
        <v>#VALUE!</v>
      </c>
      <c r="AR35" s="21">
        <v>-18.514971299636596</v>
      </c>
      <c r="AS35">
        <v>24.19146183699872</v>
      </c>
      <c r="AT35" t="e">
        <v>#VALUE!</v>
      </c>
      <c r="AU35">
        <v>18.514971299636596</v>
      </c>
      <c r="AV35" t="s">
        <v>3110</v>
      </c>
    </row>
    <row r="36" spans="1:48" x14ac:dyDescent="0.25">
      <c r="A36" s="14">
        <v>3.9000000000000015E-10</v>
      </c>
      <c r="B36" t="s">
        <v>905</v>
      </c>
      <c r="C36" s="4">
        <v>9</v>
      </c>
      <c r="D36" s="4">
        <v>1</v>
      </c>
      <c r="E36" s="4">
        <v>4</v>
      </c>
      <c r="F36" s="4">
        <v>14</v>
      </c>
      <c r="G36" s="4">
        <v>138</v>
      </c>
      <c r="H36" s="4">
        <v>128.12</v>
      </c>
      <c r="I36" s="34">
        <v>67385.546613520506</v>
      </c>
      <c r="J36" s="35">
        <v>10.853947814300238</v>
      </c>
      <c r="K36" s="35">
        <v>10.958857240612437</v>
      </c>
      <c r="L36" s="35" t="s">
        <v>2161</v>
      </c>
      <c r="M36" s="35" t="s">
        <v>2161</v>
      </c>
      <c r="N36" s="4">
        <v>11.804</v>
      </c>
      <c r="O36" s="4">
        <v>53.099870298313881</v>
      </c>
      <c r="P36" s="35">
        <v>3.3093974399000934</v>
      </c>
      <c r="Q36" s="36" t="str">
        <f t="shared" si="29"/>
        <v xml:space="preserve"> </v>
      </c>
      <c r="R36" s="36" t="str">
        <f t="shared" si="30"/>
        <v xml:space="preserve"> </v>
      </c>
      <c r="S36" s="37" t="str">
        <f t="shared" si="31"/>
        <v/>
      </c>
      <c r="T36" s="37" t="str">
        <f t="shared" si="32"/>
        <v/>
      </c>
      <c r="U36" s="37" t="str">
        <f t="shared" si="33"/>
        <v/>
      </c>
      <c r="V36" s="37">
        <f t="shared" si="34"/>
        <v>-0.35601038409402674</v>
      </c>
      <c r="W36" s="37" t="str">
        <f t="shared" si="35"/>
        <v xml:space="preserve"> </v>
      </c>
      <c r="X36" s="37" t="str">
        <f t="shared" si="36"/>
        <v xml:space="preserve"> </v>
      </c>
      <c r="Y36" s="1" t="str">
        <f t="shared" si="37"/>
        <v xml:space="preserve"> </v>
      </c>
      <c r="Z36" s="1">
        <f t="shared" si="38"/>
        <v>37</v>
      </c>
      <c r="AA36" s="1" t="str">
        <f t="shared" si="39"/>
        <v xml:space="preserve"> </v>
      </c>
      <c r="AB36" s="1" t="str">
        <f t="shared" si="40"/>
        <v xml:space="preserve"> </v>
      </c>
      <c r="AC36" s="1" t="str">
        <f t="shared" si="41"/>
        <v xml:space="preserve"> 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>
        <f t="shared" si="45"/>
        <v>3.3093974402900934</v>
      </c>
      <c r="AH36" s="38" t="str">
        <f t="shared" si="46"/>
        <v xml:space="preserve"> </v>
      </c>
      <c r="AI36" s="1">
        <f t="shared" si="47"/>
        <v>52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905</v>
      </c>
      <c r="AP36" t="s">
        <v>2400</v>
      </c>
      <c r="AQ36" s="22">
        <v>35.601038409402676</v>
      </c>
      <c r="AR36" s="21" t="e">
        <v>#VALUE!</v>
      </c>
      <c r="AS36">
        <v>7.7115204495785239</v>
      </c>
      <c r="AT36">
        <v>-35.601038409402676</v>
      </c>
      <c r="AU36" t="e">
        <v>#VALUE!</v>
      </c>
      <c r="AV36" t="s">
        <v>3111</v>
      </c>
    </row>
    <row r="37" spans="1:48" x14ac:dyDescent="0.25">
      <c r="A37" s="14">
        <v>4.0000000000000017E-10</v>
      </c>
      <c r="B37" t="s">
        <v>906</v>
      </c>
      <c r="C37" s="4">
        <v>8</v>
      </c>
      <c r="D37" s="4">
        <v>1</v>
      </c>
      <c r="E37" s="4">
        <v>5</v>
      </c>
      <c r="F37" s="4">
        <v>14</v>
      </c>
      <c r="G37" s="4">
        <v>86</v>
      </c>
      <c r="H37" s="4">
        <v>79.63</v>
      </c>
      <c r="I37" s="34">
        <v>78518.557355370285</v>
      </c>
      <c r="J37" s="35">
        <v>10.433700209643604</v>
      </c>
      <c r="K37" s="35">
        <v>10.17245784363822</v>
      </c>
      <c r="L37" s="35" t="s">
        <v>2161</v>
      </c>
      <c r="M37" s="35" t="s">
        <v>2161</v>
      </c>
      <c r="N37" s="4">
        <v>7.6320000000000006</v>
      </c>
      <c r="O37" s="4">
        <v>42.388059701492544</v>
      </c>
      <c r="P37" s="35">
        <v>4.5246766294110268</v>
      </c>
      <c r="Q37" s="36" t="str">
        <f t="shared" si="29"/>
        <v xml:space="preserve"> 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/>
      </c>
      <c r="V37" s="37">
        <f t="shared" si="34"/>
        <v>-0.38094463826020808</v>
      </c>
      <c r="W37" s="37" t="str">
        <f t="shared" si="35"/>
        <v xml:space="preserve"> </v>
      </c>
      <c r="X37" s="37" t="str">
        <f t="shared" si="36"/>
        <v xml:space="preserve"> </v>
      </c>
      <c r="Y37" s="1" t="str">
        <f t="shared" si="37"/>
        <v xml:space="preserve"> </v>
      </c>
      <c r="Z37" s="1">
        <f t="shared" si="38"/>
        <v>33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 t="str">
        <f t="shared" si="43"/>
        <v xml:space="preserve"> </v>
      </c>
      <c r="AF37" s="1" t="str">
        <f t="shared" si="44"/>
        <v xml:space="preserve"> </v>
      </c>
      <c r="AG37" s="38">
        <f t="shared" si="45"/>
        <v>4.5246766298110268</v>
      </c>
      <c r="AH37" s="38" t="str">
        <f t="shared" si="46"/>
        <v xml:space="preserve"> </v>
      </c>
      <c r="AI37" s="1">
        <f t="shared" si="47"/>
        <v>23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906</v>
      </c>
      <c r="AP37" t="s">
        <v>2400</v>
      </c>
      <c r="AQ37" s="22">
        <v>38.094463826020807</v>
      </c>
      <c r="AR37" s="21" t="e">
        <v>#VALUE!</v>
      </c>
      <c r="AS37">
        <v>7.9994976767550074</v>
      </c>
      <c r="AT37">
        <v>-38.094463826020807</v>
      </c>
      <c r="AU37" t="e">
        <v>#VALUE!</v>
      </c>
      <c r="AV37" t="s">
        <v>3112</v>
      </c>
    </row>
    <row r="38" spans="1:48" x14ac:dyDescent="0.25">
      <c r="A38" s="14">
        <v>4.1000000000000019E-10</v>
      </c>
      <c r="B38" t="s">
        <v>1002</v>
      </c>
      <c r="C38" s="4">
        <v>0</v>
      </c>
      <c r="D38" s="4">
        <v>1</v>
      </c>
      <c r="E38" s="4">
        <v>5</v>
      </c>
      <c r="F38" s="4">
        <v>6</v>
      </c>
      <c r="G38" s="4">
        <v>22.080184936523437</v>
      </c>
      <c r="H38" s="4">
        <v>23.05</v>
      </c>
      <c r="I38" s="34">
        <v>17912.278106492355</v>
      </c>
      <c r="J38" s="35" t="s">
        <v>2161</v>
      </c>
      <c r="K38" s="35" t="s">
        <v>2161</v>
      </c>
      <c r="L38" s="35">
        <v>26.919310646269121</v>
      </c>
      <c r="M38" s="35">
        <v>25.130443602448263</v>
      </c>
      <c r="N38" s="4" t="s">
        <v>119</v>
      </c>
      <c r="O38" s="4" t="s">
        <v>119</v>
      </c>
      <c r="P38" s="35">
        <v>4.4312277636662483</v>
      </c>
      <c r="Q38" s="36" t="str">
        <f t="shared" si="29"/>
        <v xml:space="preserve"> </v>
      </c>
      <c r="R38" s="36" t="str">
        <f t="shared" si="30"/>
        <v xml:space="preserve"> </v>
      </c>
      <c r="S38" s="37" t="str">
        <f t="shared" si="31"/>
        <v/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 t="str">
        <f t="shared" si="36"/>
        <v/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 t="str">
        <f t="shared" si="40"/>
        <v xml:space="preserve"> </v>
      </c>
      <c r="AC38" s="1" t="str">
        <f t="shared" si="41"/>
        <v xml:space="preserve"> </v>
      </c>
      <c r="AD38" s="1" t="str">
        <f t="shared" si="42"/>
        <v xml:space="preserve"> </v>
      </c>
      <c r="AE38" s="1" t="str">
        <f t="shared" si="43"/>
        <v xml:space="preserve"> </v>
      </c>
      <c r="AF38" s="1" t="str">
        <f t="shared" si="44"/>
        <v xml:space="preserve"> </v>
      </c>
      <c r="AG38" s="38">
        <f t="shared" si="45"/>
        <v>4.4312277640762483</v>
      </c>
      <c r="AH38" s="38" t="str">
        <f t="shared" si="46"/>
        <v xml:space="preserve"> </v>
      </c>
      <c r="AI38" s="1">
        <f t="shared" si="47"/>
        <v>28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1002</v>
      </c>
      <c r="AP38" t="s">
        <v>3113</v>
      </c>
      <c r="AQ38" s="22" t="e">
        <v>#VALUE!</v>
      </c>
      <c r="AR38" s="21">
        <v>-122.43353146140836</v>
      </c>
      <c r="AS38">
        <v>-4.2074406224579697</v>
      </c>
      <c r="AT38" t="e">
        <v>#VALUE!</v>
      </c>
      <c r="AU38">
        <v>122.43353146140836</v>
      </c>
      <c r="AV38" t="s">
        <v>3114</v>
      </c>
    </row>
    <row r="39" spans="1:48" x14ac:dyDescent="0.25">
      <c r="A39" s="14">
        <v>4.200000000000002E-10</v>
      </c>
      <c r="B39" t="s">
        <v>989</v>
      </c>
      <c r="C39" s="4">
        <v>14</v>
      </c>
      <c r="D39" s="4">
        <v>0</v>
      </c>
      <c r="E39" s="4">
        <v>2</v>
      </c>
      <c r="F39" s="4">
        <v>16</v>
      </c>
      <c r="G39" s="4">
        <v>9.25</v>
      </c>
      <c r="H39" s="4">
        <v>5.45</v>
      </c>
      <c r="I39" s="34">
        <v>4657.6883069357636</v>
      </c>
      <c r="J39" s="35">
        <v>9.6486578496242359</v>
      </c>
      <c r="K39" s="35">
        <v>9.3630738963584026</v>
      </c>
      <c r="L39" s="35">
        <v>3.869312634033466</v>
      </c>
      <c r="M39" s="35">
        <v>3.7732695652173915</v>
      </c>
      <c r="N39" s="4">
        <v>0.45900000000000002</v>
      </c>
      <c r="O39" s="4">
        <v>-6.3265306122448921</v>
      </c>
      <c r="P39" s="35">
        <v>3.703089906535018</v>
      </c>
      <c r="Q39" s="36">
        <f t="shared" si="29"/>
        <v>87.500000000420002</v>
      </c>
      <c r="R39" s="36" t="str">
        <f t="shared" si="30"/>
        <v xml:space="preserve"> </v>
      </c>
      <c r="S39" s="37">
        <f t="shared" si="31"/>
        <v>0.69724770684201842</v>
      </c>
      <c r="T39" s="37" t="str">
        <f t="shared" si="32"/>
        <v/>
      </c>
      <c r="U39" s="37" t="str">
        <f t="shared" si="33"/>
        <v/>
      </c>
      <c r="V39" s="37">
        <f t="shared" si="34"/>
        <v>-0.42752300187024039</v>
      </c>
      <c r="W39" s="37" t="str">
        <f t="shared" si="35"/>
        <v/>
      </c>
      <c r="X39" s="37">
        <f t="shared" si="36"/>
        <v>-0.68027974979530481</v>
      </c>
      <c r="Y39" s="1" t="str">
        <f t="shared" si="37"/>
        <v xml:space="preserve"> </v>
      </c>
      <c r="Z39" s="1">
        <f t="shared" si="38"/>
        <v>25</v>
      </c>
      <c r="AA39" s="1" t="str">
        <f t="shared" si="39"/>
        <v xml:space="preserve"> </v>
      </c>
      <c r="AB39" s="1">
        <f t="shared" si="40"/>
        <v>11</v>
      </c>
      <c r="AC39" s="1">
        <f t="shared" si="41"/>
        <v>6</v>
      </c>
      <c r="AD39" s="1" t="str">
        <f t="shared" si="42"/>
        <v xml:space="preserve"> </v>
      </c>
      <c r="AE39" s="1">
        <f t="shared" si="43"/>
        <v>39</v>
      </c>
      <c r="AF39" s="1" t="str">
        <f t="shared" si="44"/>
        <v xml:space="preserve"> </v>
      </c>
      <c r="AG39" s="38">
        <f t="shared" si="45"/>
        <v>3.7030899069550181</v>
      </c>
      <c r="AH39" s="38" t="str">
        <f t="shared" si="46"/>
        <v xml:space="preserve"> </v>
      </c>
      <c r="AI39" s="1">
        <f t="shared" si="47"/>
        <v>41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989</v>
      </c>
      <c r="AP39" t="s">
        <v>2258</v>
      </c>
      <c r="AQ39" s="22">
        <v>42.752300187024041</v>
      </c>
      <c r="AR39" s="21">
        <v>68.027974979530484</v>
      </c>
      <c r="AS39">
        <v>69.724770642201833</v>
      </c>
      <c r="AT39">
        <v>-42.752300187024041</v>
      </c>
      <c r="AU39">
        <v>-68.027974979530484</v>
      </c>
      <c r="AV39" t="s">
        <v>3115</v>
      </c>
    </row>
    <row r="40" spans="1:48" x14ac:dyDescent="0.25">
      <c r="A40" s="14">
        <v>4.3000000000000022E-10</v>
      </c>
      <c r="B40" t="s">
        <v>1200</v>
      </c>
      <c r="C40" s="4">
        <v>11</v>
      </c>
      <c r="D40" s="4">
        <v>0</v>
      </c>
      <c r="E40" s="4">
        <v>2</v>
      </c>
      <c r="F40" s="4">
        <v>13</v>
      </c>
      <c r="G40" s="4">
        <v>245</v>
      </c>
      <c r="H40" s="4">
        <v>221.86</v>
      </c>
      <c r="I40" s="34">
        <v>3871.1368137941513</v>
      </c>
      <c r="J40" s="35" t="s">
        <v>2161</v>
      </c>
      <c r="K40" s="35">
        <v>38.863125547367396</v>
      </c>
      <c r="L40" s="35">
        <v>17.766318926974662</v>
      </c>
      <c r="M40" s="35">
        <v>13.719833029543318</v>
      </c>
      <c r="N40" s="4">
        <v>2.7760000000000002</v>
      </c>
      <c r="O40" s="4">
        <v>44.734098018769551</v>
      </c>
      <c r="P40" s="35">
        <v>0.25792346512842551</v>
      </c>
      <c r="Q40" s="36">
        <f t="shared" si="29"/>
        <v>84.615384615814619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 xml:space="preserve"> </v>
      </c>
      <c r="V40" s="37" t="str">
        <f t="shared" si="34"/>
        <v xml:space="preserve"> </v>
      </c>
      <c r="W40" s="37" t="str">
        <f t="shared" si="35"/>
        <v/>
      </c>
      <c r="X40" s="37" t="str">
        <f t="shared" si="36"/>
        <v/>
      </c>
      <c r="Y40" s="1" t="str">
        <f t="shared" si="37"/>
        <v xml:space="preserve"> </v>
      </c>
      <c r="Z40" s="1" t="str">
        <f t="shared" si="38"/>
        <v xml:space="preserve"> 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>
        <f t="shared" si="43"/>
        <v>45</v>
      </c>
      <c r="AF40" s="1" t="str">
        <f t="shared" si="44"/>
        <v xml:space="preserve"> </v>
      </c>
      <c r="AG40" s="38" t="str">
        <f t="shared" si="45"/>
        <v xml:space="preserve"> </v>
      </c>
      <c r="AH40" s="38" t="str">
        <f t="shared" si="46"/>
        <v xml:space="preserve"> </v>
      </c>
      <c r="AI40" s="1" t="str">
        <f t="shared" si="47"/>
        <v xml:space="preserve"> 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1200</v>
      </c>
      <c r="AP40" t="s">
        <v>2212</v>
      </c>
      <c r="AQ40" s="22" t="e">
        <v>#VALUE!</v>
      </c>
      <c r="AR40" s="21">
        <v>-46.802609915433948</v>
      </c>
      <c r="AS40">
        <v>10.430000901469395</v>
      </c>
      <c r="AT40" t="e">
        <v>#VALUE!</v>
      </c>
      <c r="AU40">
        <v>46.802609915433948</v>
      </c>
      <c r="AV40" t="s">
        <v>3116</v>
      </c>
    </row>
    <row r="41" spans="1:48" x14ac:dyDescent="0.25">
      <c r="A41" s="14">
        <v>4.4000000000000024E-10</v>
      </c>
      <c r="B41" t="s">
        <v>1007</v>
      </c>
      <c r="C41" s="4">
        <v>7</v>
      </c>
      <c r="D41" s="4">
        <v>0</v>
      </c>
      <c r="E41" s="4">
        <v>2</v>
      </c>
      <c r="F41" s="4">
        <v>9</v>
      </c>
      <c r="G41" s="4">
        <v>43</v>
      </c>
      <c r="H41" s="4">
        <v>39.020000000000003</v>
      </c>
      <c r="I41" s="34">
        <v>9302.44118664302</v>
      </c>
      <c r="J41" s="35" t="s">
        <v>2161</v>
      </c>
      <c r="K41" s="35" t="s">
        <v>2161</v>
      </c>
      <c r="L41" s="35">
        <v>23.850052876129833</v>
      </c>
      <c r="M41" s="35">
        <v>16.069998857931662</v>
      </c>
      <c r="N41" s="4">
        <v>0.95400000000000007</v>
      </c>
      <c r="O41" s="4">
        <v>695.00000000000011</v>
      </c>
      <c r="P41" s="35">
        <v>0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 xml:space="preserve"> </v>
      </c>
      <c r="V41" s="37" t="str">
        <f t="shared" si="34"/>
        <v xml:space="preserve"> </v>
      </c>
      <c r="W41" s="37" t="str">
        <f t="shared" si="35"/>
        <v/>
      </c>
      <c r="X41" s="37" t="str">
        <f t="shared" si="36"/>
        <v/>
      </c>
      <c r="Y41" s="1" t="str">
        <f t="shared" si="37"/>
        <v xml:space="preserve"> </v>
      </c>
      <c r="Z41" s="1" t="str">
        <f t="shared" si="38"/>
        <v xml:space="preserve"> 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 t="str">
        <f t="shared" si="45"/>
        <v xml:space="preserve"> </v>
      </c>
      <c r="AH41" s="38" t="str">
        <f t="shared" si="46"/>
        <v xml:space="preserve"> </v>
      </c>
      <c r="AI41" s="1" t="str">
        <f t="shared" si="47"/>
        <v xml:space="preserve"> 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1007</v>
      </c>
      <c r="AP41" t="s">
        <v>2398</v>
      </c>
      <c r="AQ41" s="22" t="e">
        <v>#VALUE!</v>
      </c>
      <c r="AR41" s="21">
        <v>-97.072338013757104</v>
      </c>
      <c r="AS41">
        <v>10.199897488467435</v>
      </c>
      <c r="AT41" t="e">
        <v>#VALUE!</v>
      </c>
      <c r="AU41">
        <v>97.072338013757104</v>
      </c>
      <c r="AV41" t="s">
        <v>3117</v>
      </c>
    </row>
    <row r="42" spans="1:48" x14ac:dyDescent="0.25">
      <c r="A42" s="14">
        <v>4.5000000000000026E-10</v>
      </c>
      <c r="B42" t="s">
        <v>968</v>
      </c>
      <c r="C42" s="4">
        <v>10</v>
      </c>
      <c r="D42" s="4">
        <v>1</v>
      </c>
      <c r="E42" s="4">
        <v>2</v>
      </c>
      <c r="F42" s="4">
        <v>13</v>
      </c>
      <c r="G42" s="4">
        <v>64</v>
      </c>
      <c r="H42" s="4">
        <v>58.87</v>
      </c>
      <c r="I42" s="34">
        <v>8147.6745949147871</v>
      </c>
      <c r="J42" s="35" t="s">
        <v>2161</v>
      </c>
      <c r="K42" s="35" t="s">
        <v>2161</v>
      </c>
      <c r="L42" s="35">
        <v>27.139176615168537</v>
      </c>
      <c r="M42" s="35">
        <v>25.644450895819507</v>
      </c>
      <c r="N42" s="4" t="s">
        <v>119</v>
      </c>
      <c r="O42" s="4" t="s">
        <v>119</v>
      </c>
      <c r="P42" s="35">
        <v>2.4120944453881434</v>
      </c>
      <c r="Q42" s="36" t="str">
        <f t="shared" si="29"/>
        <v xml:space="preserve"> 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 t="str">
        <f t="shared" si="45"/>
        <v xml:space="preserve"> </v>
      </c>
      <c r="AH42" s="38" t="str">
        <f t="shared" si="46"/>
        <v xml:space="preserve"> </v>
      </c>
      <c r="AI42" s="1" t="str">
        <f t="shared" si="47"/>
        <v xml:space="preserve"> 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968</v>
      </c>
      <c r="AP42" t="s">
        <v>2389</v>
      </c>
      <c r="AQ42" s="22" t="e">
        <v>#VALUE!</v>
      </c>
      <c r="AR42" s="21">
        <v>-124.25027798040809</v>
      </c>
      <c r="AS42">
        <v>8.7141158484796968</v>
      </c>
      <c r="AT42" t="e">
        <v>#VALUE!</v>
      </c>
      <c r="AU42">
        <v>124.25027798040809</v>
      </c>
      <c r="AV42" t="s">
        <v>3118</v>
      </c>
    </row>
    <row r="43" spans="1:48" x14ac:dyDescent="0.25">
      <c r="A43" s="14">
        <v>4.6000000000000027E-10</v>
      </c>
      <c r="B43" t="s">
        <v>891</v>
      </c>
      <c r="C43" s="4">
        <v>5</v>
      </c>
      <c r="D43" s="4">
        <v>0</v>
      </c>
      <c r="E43" s="4">
        <v>2</v>
      </c>
      <c r="F43" s="4">
        <v>7</v>
      </c>
      <c r="G43" s="4">
        <v>18</v>
      </c>
      <c r="H43" s="4">
        <v>14.77</v>
      </c>
      <c r="I43" s="34">
        <v>1227.60558600881</v>
      </c>
      <c r="J43" s="35">
        <v>9.2659974905897098</v>
      </c>
      <c r="K43" s="35">
        <v>7.444556451612903</v>
      </c>
      <c r="L43" s="35">
        <v>5.3275610142630745</v>
      </c>
      <c r="M43" s="35">
        <v>4.8932911208151388</v>
      </c>
      <c r="N43" s="4">
        <v>1.5940000000000001</v>
      </c>
      <c r="O43" s="4">
        <v>-18.256410256410248</v>
      </c>
      <c r="P43" s="35">
        <v>2.2545700744752879</v>
      </c>
      <c r="Q43" s="36" t="str">
        <f t="shared" si="29"/>
        <v xml:space="preserve"> </v>
      </c>
      <c r="R43" s="36" t="str">
        <f t="shared" si="30"/>
        <v xml:space="preserve"> </v>
      </c>
      <c r="S43" s="37">
        <f t="shared" si="31"/>
        <v>0.21868652720339884</v>
      </c>
      <c r="T43" s="37" t="str">
        <f t="shared" si="32"/>
        <v/>
      </c>
      <c r="U43" s="37" t="str">
        <f t="shared" si="33"/>
        <v/>
      </c>
      <c r="V43" s="37">
        <f t="shared" si="34"/>
        <v>-0.45022711855232089</v>
      </c>
      <c r="W43" s="37" t="str">
        <f t="shared" si="35"/>
        <v/>
      </c>
      <c r="X43" s="37">
        <f t="shared" si="36"/>
        <v>-0.55978508289071027</v>
      </c>
      <c r="Y43" s="1" t="str">
        <f t="shared" si="37"/>
        <v xml:space="preserve"> </v>
      </c>
      <c r="Z43" s="1">
        <f t="shared" si="38"/>
        <v>22</v>
      </c>
      <c r="AA43" s="1" t="str">
        <f t="shared" si="39"/>
        <v xml:space="preserve"> </v>
      </c>
      <c r="AB43" s="1">
        <f t="shared" si="40"/>
        <v>24</v>
      </c>
      <c r="AC43" s="1">
        <f t="shared" si="41"/>
        <v>55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 t="str">
        <f t="shared" si="50"/>
        <v xml:space="preserve"> </v>
      </c>
      <c r="AM43" s="1" t="str">
        <f t="shared" si="51"/>
        <v xml:space="preserve"> </v>
      </c>
      <c r="AN43" s="1" t="str">
        <f t="shared" si="52"/>
        <v xml:space="preserve"> </v>
      </c>
      <c r="AO43" t="s">
        <v>891</v>
      </c>
      <c r="AP43" t="s">
        <v>2249</v>
      </c>
      <c r="AQ43" s="22">
        <v>45.022711855232089</v>
      </c>
      <c r="AR43" s="21">
        <v>55.97850828907103</v>
      </c>
      <c r="AS43">
        <v>21.868652674339884</v>
      </c>
      <c r="AT43">
        <v>-45.022711855232089</v>
      </c>
      <c r="AU43">
        <v>-55.97850828907103</v>
      </c>
      <c r="AV43" t="s">
        <v>3119</v>
      </c>
    </row>
    <row r="44" spans="1:48" x14ac:dyDescent="0.25">
      <c r="A44" s="14">
        <v>4.7000000000000024E-10</v>
      </c>
      <c r="B44" t="s">
        <v>954</v>
      </c>
      <c r="C44" s="4">
        <v>6</v>
      </c>
      <c r="D44" s="4">
        <v>1</v>
      </c>
      <c r="E44" s="4">
        <v>3</v>
      </c>
      <c r="F44" s="4">
        <v>10</v>
      </c>
      <c r="G44" s="4">
        <v>126.5</v>
      </c>
      <c r="H44" s="4">
        <v>114.99</v>
      </c>
      <c r="I44" s="34">
        <v>4462.9471045617738</v>
      </c>
      <c r="J44" s="35">
        <v>13.171821305841924</v>
      </c>
      <c r="K44" s="35">
        <v>12.46233878833857</v>
      </c>
      <c r="L44" s="35">
        <v>7.1601300532176078</v>
      </c>
      <c r="M44" s="35">
        <v>6.9307496568828864</v>
      </c>
      <c r="N44" s="4">
        <v>8.73</v>
      </c>
      <c r="O44" s="4">
        <v>11.736848841674142</v>
      </c>
      <c r="P44" s="35">
        <v>2.2175841377511092</v>
      </c>
      <c r="Q44" s="36" t="str">
        <f t="shared" si="29"/>
        <v xml:space="preserve"> </v>
      </c>
      <c r="R44" s="36" t="str">
        <f t="shared" si="30"/>
        <v xml:space="preserve"> </v>
      </c>
      <c r="S44" s="37" t="str">
        <f t="shared" si="31"/>
        <v/>
      </c>
      <c r="T44" s="37" t="str">
        <f t="shared" si="32"/>
        <v/>
      </c>
      <c r="U44" s="37" t="str">
        <f t="shared" si="33"/>
        <v/>
      </c>
      <c r="V44" s="37">
        <f t="shared" si="34"/>
        <v>-0.21848563410675192</v>
      </c>
      <c r="W44" s="37" t="str">
        <f t="shared" si="35"/>
        <v/>
      </c>
      <c r="X44" s="37">
        <f t="shared" si="36"/>
        <v>-0.40836040179918653</v>
      </c>
      <c r="Y44" s="1" t="str">
        <f t="shared" si="37"/>
        <v xml:space="preserve"> </v>
      </c>
      <c r="Z44" s="1">
        <f t="shared" si="38"/>
        <v>52</v>
      </c>
      <c r="AA44" s="1" t="str">
        <f t="shared" si="39"/>
        <v xml:space="preserve"> </v>
      </c>
      <c r="AB44" s="1">
        <f t="shared" si="40"/>
        <v>43</v>
      </c>
      <c r="AC44" s="1" t="str">
        <f t="shared" si="41"/>
        <v xml:space="preserve"> </v>
      </c>
      <c r="AD44" s="1" t="str">
        <f t="shared" si="42"/>
        <v xml:space="preserve"> </v>
      </c>
      <c r="AE44" s="1" t="str">
        <f t="shared" si="43"/>
        <v xml:space="preserve"> </v>
      </c>
      <c r="AF44" s="1" t="str">
        <f t="shared" si="44"/>
        <v xml:space="preserve"> </v>
      </c>
      <c r="AG44" s="38" t="str">
        <f t="shared" si="45"/>
        <v xml:space="preserve"> </v>
      </c>
      <c r="AH44" s="38" t="str">
        <f t="shared" si="46"/>
        <v xml:space="preserve"> </v>
      </c>
      <c r="AI44" s="1" t="str">
        <f t="shared" si="47"/>
        <v xml:space="preserve"> 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954</v>
      </c>
      <c r="AP44" t="s">
        <v>2450</v>
      </c>
      <c r="AQ44" s="22">
        <v>21.848563410675194</v>
      </c>
      <c r="AR44" s="21">
        <v>40.836040179918655</v>
      </c>
      <c r="AS44">
        <v>10.009566049221675</v>
      </c>
      <c r="AT44">
        <v>-21.848563410675194</v>
      </c>
      <c r="AU44">
        <v>-40.836040179918655</v>
      </c>
      <c r="AV44" t="s">
        <v>3120</v>
      </c>
    </row>
    <row r="45" spans="1:48" x14ac:dyDescent="0.25">
      <c r="A45" s="14">
        <v>4.800000000000002E-10</v>
      </c>
      <c r="B45" t="s">
        <v>964</v>
      </c>
      <c r="C45" s="4">
        <v>9</v>
      </c>
      <c r="D45" s="4">
        <v>0</v>
      </c>
      <c r="E45" s="4">
        <v>1</v>
      </c>
      <c r="F45" s="4">
        <v>10</v>
      </c>
      <c r="G45" s="4">
        <v>79</v>
      </c>
      <c r="H45" s="4">
        <v>69.44</v>
      </c>
      <c r="I45" s="34">
        <v>10141.855956779797</v>
      </c>
      <c r="J45" s="35">
        <v>21.346449431294189</v>
      </c>
      <c r="K45" s="35">
        <v>20.197789412449097</v>
      </c>
      <c r="L45" s="35">
        <v>11.714731412372156</v>
      </c>
      <c r="M45" s="35">
        <v>11.275813249421528</v>
      </c>
      <c r="N45" s="4">
        <v>3.2530000000000001</v>
      </c>
      <c r="O45" s="4">
        <v>5.6168831168831179</v>
      </c>
      <c r="P45" s="35">
        <v>1.2096774193548387</v>
      </c>
      <c r="Q45" s="36">
        <f t="shared" si="29"/>
        <v>90.00000000048</v>
      </c>
      <c r="R45" s="36" t="str">
        <f t="shared" si="30"/>
        <v xml:space="preserve"> </v>
      </c>
      <c r="S45" s="37" t="str">
        <f t="shared" si="31"/>
        <v/>
      </c>
      <c r="T45" s="37" t="str">
        <f t="shared" si="32"/>
        <v/>
      </c>
      <c r="U45" s="37" t="str">
        <f t="shared" si="33"/>
        <v/>
      </c>
      <c r="V45" s="37" t="str">
        <f t="shared" si="34"/>
        <v/>
      </c>
      <c r="W45" s="37" t="str">
        <f t="shared" si="35"/>
        <v/>
      </c>
      <c r="X45" s="37" t="str">
        <f t="shared" si="36"/>
        <v/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30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 t="str">
        <f t="shared" si="50"/>
        <v xml:space="preserve"> </v>
      </c>
      <c r="AM45" s="1" t="str">
        <f t="shared" si="51"/>
        <v xml:space="preserve"> </v>
      </c>
      <c r="AN45" s="1" t="str">
        <f t="shared" si="52"/>
        <v xml:space="preserve"> </v>
      </c>
      <c r="AO45" t="s">
        <v>964</v>
      </c>
      <c r="AP45" t="s">
        <v>2249</v>
      </c>
      <c r="AQ45" s="22">
        <v>-26.653379999705674</v>
      </c>
      <c r="AR45" s="21">
        <v>3.2014930688065601</v>
      </c>
      <c r="AS45">
        <v>13.767281105990792</v>
      </c>
      <c r="AT45">
        <v>26.653379999705674</v>
      </c>
      <c r="AU45">
        <v>-3.2014930688065601</v>
      </c>
      <c r="AV45" t="s">
        <v>3121</v>
      </c>
    </row>
    <row r="46" spans="1:48" x14ac:dyDescent="0.25">
      <c r="A46" s="14">
        <v>4.9000000000000017E-10</v>
      </c>
      <c r="B46" t="s">
        <v>888</v>
      </c>
      <c r="C46" s="4">
        <v>5</v>
      </c>
      <c r="D46" s="4">
        <v>1</v>
      </c>
      <c r="E46" s="4">
        <v>7</v>
      </c>
      <c r="F46" s="4">
        <v>13</v>
      </c>
      <c r="G46" s="4">
        <v>24.088001251220703</v>
      </c>
      <c r="H46" s="4">
        <v>24.38</v>
      </c>
      <c r="I46" s="34">
        <v>7877.6959746527345</v>
      </c>
      <c r="J46" s="35" t="s">
        <v>2161</v>
      </c>
      <c r="K46" s="35" t="s">
        <v>2161</v>
      </c>
      <c r="L46" s="35" t="s">
        <v>2161</v>
      </c>
      <c r="M46" s="35">
        <v>30.005004665629862</v>
      </c>
      <c r="N46" s="4">
        <v>-0.13</v>
      </c>
      <c r="O46" s="4">
        <v>23.529411764705884</v>
      </c>
      <c r="P46" s="35">
        <v>0.3281378178835111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 xml:space="preserve"> </v>
      </c>
      <c r="V46" s="37" t="str">
        <f t="shared" si="34"/>
        <v xml:space="preserve"> </v>
      </c>
      <c r="W46" s="37" t="str">
        <f t="shared" si="35"/>
        <v xml:space="preserve"> </v>
      </c>
      <c r="X46" s="37" t="str">
        <f t="shared" si="36"/>
        <v xml:space="preserve"> </v>
      </c>
      <c r="Y46" s="1" t="str">
        <f t="shared" si="37"/>
        <v xml:space="preserve"> </v>
      </c>
      <c r="Z46" s="1" t="str">
        <f t="shared" si="38"/>
        <v xml:space="preserve"> </v>
      </c>
      <c r="AA46" s="1" t="str">
        <f t="shared" si="39"/>
        <v xml:space="preserve"> </v>
      </c>
      <c r="AB46" s="1" t="str">
        <f t="shared" si="40"/>
        <v xml:space="preserve"> 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 t="str">
        <f t="shared" si="50"/>
        <v xml:space="preserve"> </v>
      </c>
      <c r="AM46" s="1" t="str">
        <f t="shared" si="51"/>
        <v xml:space="preserve"> </v>
      </c>
      <c r="AN46" s="1" t="str">
        <f t="shared" si="52"/>
        <v xml:space="preserve"> </v>
      </c>
      <c r="AO46" t="s">
        <v>888</v>
      </c>
      <c r="AP46" t="s">
        <v>2256</v>
      </c>
      <c r="AQ46" s="22" t="e">
        <v>#VALUE!</v>
      </c>
      <c r="AR46" s="21" t="e">
        <v>#VALUE!</v>
      </c>
      <c r="AS46">
        <v>-1.1976979031144253</v>
      </c>
      <c r="AT46" t="e">
        <v>#VALUE!</v>
      </c>
      <c r="AU46" t="e">
        <v>#VALUE!</v>
      </c>
      <c r="AV46" t="s">
        <v>3122</v>
      </c>
    </row>
    <row r="47" spans="1:48" x14ac:dyDescent="0.25">
      <c r="A47" s="14">
        <v>5.0000000000000013E-10</v>
      </c>
      <c r="B47" t="s">
        <v>889</v>
      </c>
      <c r="C47" s="4">
        <v>6</v>
      </c>
      <c r="D47" s="4">
        <v>0</v>
      </c>
      <c r="E47" s="4">
        <v>0</v>
      </c>
      <c r="F47" s="4">
        <v>6</v>
      </c>
      <c r="G47" s="4">
        <v>41.5</v>
      </c>
      <c r="H47" s="4">
        <v>27.89</v>
      </c>
      <c r="I47" s="34">
        <v>2837.9400842059827</v>
      </c>
      <c r="J47" s="35">
        <v>2.2258579409417396</v>
      </c>
      <c r="K47" s="35">
        <v>7.0022596033140845</v>
      </c>
      <c r="L47" s="35">
        <v>1.6297656621728787</v>
      </c>
      <c r="M47" s="35">
        <v>3.9483852065321807</v>
      </c>
      <c r="N47" s="4">
        <v>12.530000000000001</v>
      </c>
      <c r="O47" s="4">
        <v>172.98474945533772</v>
      </c>
      <c r="P47" s="35">
        <v>0</v>
      </c>
      <c r="Q47" s="36">
        <f t="shared" si="29"/>
        <v>100.00000000049999</v>
      </c>
      <c r="R47" s="36" t="str">
        <f t="shared" si="30"/>
        <v xml:space="preserve"> </v>
      </c>
      <c r="S47" s="37">
        <f t="shared" si="31"/>
        <v>0.48798852685353172</v>
      </c>
      <c r="T47" s="37" t="str">
        <f t="shared" si="32"/>
        <v/>
      </c>
      <c r="U47" s="37" t="str">
        <f t="shared" si="33"/>
        <v/>
      </c>
      <c r="V47" s="37">
        <f t="shared" si="34"/>
        <v>-0.86793474365522871</v>
      </c>
      <c r="W47" s="37" t="str">
        <f t="shared" si="35"/>
        <v/>
      </c>
      <c r="X47" s="37">
        <f t="shared" si="36"/>
        <v>-0.86533290675409746</v>
      </c>
      <c r="Y47" s="1" t="str">
        <f t="shared" si="37"/>
        <v xml:space="preserve"> </v>
      </c>
      <c r="Z47" s="1">
        <f t="shared" si="38"/>
        <v>2</v>
      </c>
      <c r="AA47" s="1" t="str">
        <f t="shared" si="39"/>
        <v xml:space="preserve"> </v>
      </c>
      <c r="AB47" s="1">
        <f t="shared" si="40"/>
        <v>2</v>
      </c>
      <c r="AC47" s="1">
        <f t="shared" si="41"/>
        <v>14</v>
      </c>
      <c r="AD47" s="1" t="str">
        <f t="shared" si="42"/>
        <v xml:space="preserve"> </v>
      </c>
      <c r="AE47" s="1">
        <f t="shared" si="43"/>
        <v>21</v>
      </c>
      <c r="AF47" s="1" t="str">
        <f t="shared" si="44"/>
        <v xml:space="preserve"> </v>
      </c>
      <c r="AG47" s="38" t="str">
        <f t="shared" si="45"/>
        <v xml:space="preserve"> </v>
      </c>
      <c r="AH47" s="38" t="str">
        <f t="shared" si="46"/>
        <v xml:space="preserve"> </v>
      </c>
      <c r="AI47" s="1" t="str">
        <f t="shared" si="47"/>
        <v xml:space="preserve"> 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889</v>
      </c>
      <c r="AP47" t="s">
        <v>3123</v>
      </c>
      <c r="AQ47" s="22">
        <v>86.793474365522869</v>
      </c>
      <c r="AR47" s="21">
        <v>86.533290675409745</v>
      </c>
      <c r="AS47">
        <v>48.798852635353171</v>
      </c>
      <c r="AT47">
        <v>-86.793474365522869</v>
      </c>
      <c r="AU47">
        <v>-86.533290675409745</v>
      </c>
      <c r="AV47" t="s">
        <v>3124</v>
      </c>
    </row>
    <row r="48" spans="1:48" x14ac:dyDescent="0.25">
      <c r="A48" s="14">
        <v>5.100000000000001E-10</v>
      </c>
      <c r="B48" t="s">
        <v>881</v>
      </c>
      <c r="C48" s="4">
        <v>3</v>
      </c>
      <c r="D48" s="4">
        <v>1</v>
      </c>
      <c r="E48" s="4">
        <v>6</v>
      </c>
      <c r="F48" s="4">
        <v>10</v>
      </c>
      <c r="G48" s="4">
        <v>10.25</v>
      </c>
      <c r="H48" s="4">
        <v>9.8699999999999992</v>
      </c>
      <c r="I48" s="34">
        <v>2378.1643099795197</v>
      </c>
      <c r="J48" s="35">
        <v>7.0727317631649198</v>
      </c>
      <c r="K48" s="35">
        <v>4.5287847653467077</v>
      </c>
      <c r="L48" s="35">
        <v>2.5044202148826105</v>
      </c>
      <c r="M48" s="35">
        <v>2.0407289234760051</v>
      </c>
      <c r="N48" s="4">
        <v>1.1340000000000001</v>
      </c>
      <c r="O48" s="4">
        <v>-27.770700636942671</v>
      </c>
      <c r="P48" s="35">
        <v>1.8452765948866641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-0.58035860412323137</v>
      </c>
      <c r="W48" s="37" t="str">
        <f t="shared" si="35"/>
        <v/>
      </c>
      <c r="X48" s="37">
        <f t="shared" si="36"/>
        <v>-0.79306043903583956</v>
      </c>
      <c r="Y48" s="1" t="str">
        <f t="shared" si="37"/>
        <v xml:space="preserve"> </v>
      </c>
      <c r="Z48" s="1">
        <f t="shared" si="38"/>
        <v>8</v>
      </c>
      <c r="AA48" s="1" t="str">
        <f t="shared" si="39"/>
        <v xml:space="preserve"> </v>
      </c>
      <c r="AB48" s="1">
        <f t="shared" si="40"/>
        <v>4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 t="str">
        <f t="shared" si="45"/>
        <v xml:space="preserve"> </v>
      </c>
      <c r="AH48" s="38" t="str">
        <f t="shared" si="46"/>
        <v xml:space="preserve"> </v>
      </c>
      <c r="AI48" s="1" t="str">
        <f t="shared" si="47"/>
        <v xml:space="preserve"> </v>
      </c>
      <c r="AJ48" s="1" t="str">
        <f t="shared" si="48"/>
        <v xml:space="preserve"> </v>
      </c>
      <c r="AK48" s="25" t="str">
        <f t="shared" si="49"/>
        <v xml:space="preserve"> </v>
      </c>
      <c r="AL48" s="25" t="str">
        <f t="shared" si="50"/>
        <v xml:space="preserve"> </v>
      </c>
      <c r="AM48" s="1" t="str">
        <f t="shared" si="51"/>
        <v xml:space="preserve"> </v>
      </c>
      <c r="AN48" s="1" t="str">
        <f t="shared" si="52"/>
        <v xml:space="preserve"> </v>
      </c>
      <c r="AO48" t="s">
        <v>881</v>
      </c>
      <c r="AP48" t="s">
        <v>2258</v>
      </c>
      <c r="AQ48" s="22">
        <v>58.035860412323139</v>
      </c>
      <c r="AR48" s="21">
        <v>79.306043903583955</v>
      </c>
      <c r="AS48">
        <v>3.8500506585612992</v>
      </c>
      <c r="AT48">
        <v>-58.035860412323139</v>
      </c>
      <c r="AU48">
        <v>-79.306043903583955</v>
      </c>
      <c r="AV48" t="s">
        <v>3125</v>
      </c>
    </row>
    <row r="49" spans="1:48" x14ac:dyDescent="0.25">
      <c r="A49" s="14">
        <v>5.2000000000000007E-10</v>
      </c>
      <c r="B49" t="s">
        <v>948</v>
      </c>
      <c r="C49" s="4">
        <v>1</v>
      </c>
      <c r="D49" s="4">
        <v>0</v>
      </c>
      <c r="E49" s="4">
        <v>7</v>
      </c>
      <c r="F49" s="4">
        <v>8</v>
      </c>
      <c r="G49" s="4">
        <v>14.5</v>
      </c>
      <c r="H49" s="4">
        <v>14.66</v>
      </c>
      <c r="I49" s="34">
        <v>8567.3348345378417</v>
      </c>
      <c r="J49" s="35" t="s">
        <v>2161</v>
      </c>
      <c r="K49" s="35" t="s">
        <v>2161</v>
      </c>
      <c r="L49" s="35">
        <v>18.166838839080373</v>
      </c>
      <c r="M49" s="35">
        <v>17.555381833663485</v>
      </c>
      <c r="N49" s="4" t="s">
        <v>119</v>
      </c>
      <c r="O49" s="4" t="s">
        <v>119</v>
      </c>
      <c r="P49" s="35">
        <v>5.0477489768076396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 xml:space="preserve"> </v>
      </c>
      <c r="V49" s="37" t="str">
        <f t="shared" si="34"/>
        <v xml:space="preserve"> </v>
      </c>
      <c r="W49" s="37" t="str">
        <f t="shared" si="35"/>
        <v/>
      </c>
      <c r="X49" s="37" t="str">
        <f t="shared" si="36"/>
        <v/>
      </c>
      <c r="Y49" s="1" t="str">
        <f t="shared" si="37"/>
        <v xml:space="preserve"> </v>
      </c>
      <c r="Z49" s="1" t="str">
        <f t="shared" si="38"/>
        <v xml:space="preserve"> </v>
      </c>
      <c r="AA49" s="1" t="str">
        <f t="shared" si="39"/>
        <v xml:space="preserve"> </v>
      </c>
      <c r="AB49" s="1" t="str">
        <f t="shared" si="40"/>
        <v xml:space="preserve"> 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5.0477489773276396</v>
      </c>
      <c r="AH49" s="38" t="str">
        <f t="shared" si="46"/>
        <v xml:space="preserve"> </v>
      </c>
      <c r="AI49" s="1">
        <f t="shared" si="47"/>
        <v>12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948</v>
      </c>
      <c r="AP49" t="s">
        <v>2300</v>
      </c>
      <c r="AQ49" s="22" t="e">
        <v>#VALUE!</v>
      </c>
      <c r="AR49" s="21">
        <v>-50.112095051994565</v>
      </c>
      <c r="AS49">
        <v>-1.0914051841746208</v>
      </c>
      <c r="AT49" t="e">
        <v>#VALUE!</v>
      </c>
      <c r="AU49">
        <v>50.112095051994565</v>
      </c>
      <c r="AV49" t="s">
        <v>3126</v>
      </c>
    </row>
    <row r="50" spans="1:48" x14ac:dyDescent="0.25">
      <c r="A50" s="14">
        <v>5.3000000000000003E-10</v>
      </c>
      <c r="B50" t="s">
        <v>953</v>
      </c>
      <c r="C50" s="4">
        <v>5</v>
      </c>
      <c r="D50" s="4">
        <v>0</v>
      </c>
      <c r="E50" s="4">
        <v>1</v>
      </c>
      <c r="F50" s="4">
        <v>6</v>
      </c>
      <c r="G50" s="4">
        <v>163.18800354003906</v>
      </c>
      <c r="H50" s="4">
        <v>142.47</v>
      </c>
      <c r="I50" s="34">
        <v>5086.0717967579021</v>
      </c>
      <c r="J50" s="35">
        <v>24.12938595518423</v>
      </c>
      <c r="K50" s="35">
        <v>22.060364674728262</v>
      </c>
      <c r="L50" s="35">
        <v>13.961201114206128</v>
      </c>
      <c r="M50" s="35">
        <v>12.586818684078352</v>
      </c>
      <c r="N50" s="4">
        <v>4.798</v>
      </c>
      <c r="O50" s="4">
        <v>14.784688995215319</v>
      </c>
      <c r="P50" s="35">
        <v>8.6376079134399902E-2</v>
      </c>
      <c r="Q50" s="36">
        <f t="shared" si="29"/>
        <v>83.333333333863322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51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953</v>
      </c>
      <c r="AP50" t="s">
        <v>2220</v>
      </c>
      <c r="AQ50" s="22">
        <v>-43.165180625367647</v>
      </c>
      <c r="AR50" s="21">
        <v>-15.361024956492209</v>
      </c>
      <c r="AS50">
        <v>14.542011328728188</v>
      </c>
      <c r="AT50">
        <v>43.165180625367647</v>
      </c>
      <c r="AU50">
        <v>15.361024956492209</v>
      </c>
      <c r="AV50" t="s">
        <v>3127</v>
      </c>
    </row>
    <row r="51" spans="1:48" x14ac:dyDescent="0.25">
      <c r="A51" s="14">
        <v>5.4E-10</v>
      </c>
      <c r="B51" t="s">
        <v>1039</v>
      </c>
      <c r="C51" s="4">
        <v>7</v>
      </c>
      <c r="D51" s="4">
        <v>0</v>
      </c>
      <c r="E51" s="4">
        <v>3</v>
      </c>
      <c r="F51" s="4">
        <v>10</v>
      </c>
      <c r="G51" s="4">
        <v>25</v>
      </c>
      <c r="H51" s="4">
        <v>22.51</v>
      </c>
      <c r="I51" s="34">
        <v>3731.5345409517317</v>
      </c>
      <c r="J51" s="35">
        <v>7.4833776595744688</v>
      </c>
      <c r="K51" s="35">
        <v>6.9261538461538468</v>
      </c>
      <c r="L51" s="35">
        <v>7.0041231578947372</v>
      </c>
      <c r="M51" s="35">
        <v>7.7311166804350577</v>
      </c>
      <c r="N51" s="4">
        <v>3.008</v>
      </c>
      <c r="O51" s="4">
        <v>22.775510204081627</v>
      </c>
      <c r="P51" s="35">
        <v>3.198578409595735</v>
      </c>
      <c r="Q51" s="36" t="str">
        <f t="shared" si="29"/>
        <v xml:space="preserve"> </v>
      </c>
      <c r="R51" s="36" t="str">
        <f t="shared" si="30"/>
        <v xml:space="preserve"> </v>
      </c>
      <c r="S51" s="37" t="str">
        <f t="shared" si="31"/>
        <v/>
      </c>
      <c r="T51" s="37" t="str">
        <f t="shared" si="32"/>
        <v/>
      </c>
      <c r="U51" s="37" t="str">
        <f t="shared" si="33"/>
        <v/>
      </c>
      <c r="V51" s="37">
        <f t="shared" si="34"/>
        <v>-0.55599404132758834</v>
      </c>
      <c r="W51" s="37" t="str">
        <f t="shared" si="35"/>
        <v/>
      </c>
      <c r="X51" s="37">
        <f t="shared" si="36"/>
        <v>-0.42125120911404834</v>
      </c>
      <c r="Y51" s="1" t="str">
        <f t="shared" si="37"/>
        <v xml:space="preserve"> </v>
      </c>
      <c r="Z51" s="1">
        <f t="shared" si="38"/>
        <v>12</v>
      </c>
      <c r="AA51" s="1" t="str">
        <f t="shared" si="39"/>
        <v xml:space="preserve"> </v>
      </c>
      <c r="AB51" s="1">
        <f t="shared" si="40"/>
        <v>41</v>
      </c>
      <c r="AC51" s="1" t="str">
        <f t="shared" si="41"/>
        <v xml:space="preserve"> </v>
      </c>
      <c r="AD51" s="1" t="str">
        <f t="shared" si="42"/>
        <v xml:space="preserve"> </v>
      </c>
      <c r="AE51" s="1" t="str">
        <f t="shared" si="43"/>
        <v xml:space="preserve"> </v>
      </c>
      <c r="AF51" s="1" t="str">
        <f t="shared" si="44"/>
        <v xml:space="preserve"> </v>
      </c>
      <c r="AG51" s="38">
        <f t="shared" si="45"/>
        <v>3.1985784101357351</v>
      </c>
      <c r="AH51" s="38" t="str">
        <f t="shared" si="46"/>
        <v xml:space="preserve"> </v>
      </c>
      <c r="AI51" s="1">
        <f t="shared" si="47"/>
        <v>59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1039</v>
      </c>
      <c r="AP51" t="s">
        <v>2407</v>
      </c>
      <c r="AQ51" s="22">
        <v>55.599404132758835</v>
      </c>
      <c r="AR51" s="21">
        <v>42.125120911404835</v>
      </c>
      <c r="AS51">
        <v>11.061750333185238</v>
      </c>
      <c r="AT51">
        <v>-55.599404132758835</v>
      </c>
      <c r="AU51">
        <v>-42.125120911404835</v>
      </c>
      <c r="AV51" t="s">
        <v>3128</v>
      </c>
    </row>
    <row r="52" spans="1:48" x14ac:dyDescent="0.25">
      <c r="A52" s="14">
        <v>5.4999999999999996E-10</v>
      </c>
      <c r="B52" t="s">
        <v>1201</v>
      </c>
      <c r="C52" s="4">
        <v>7</v>
      </c>
      <c r="D52" s="4">
        <v>0</v>
      </c>
      <c r="E52" s="4">
        <v>1</v>
      </c>
      <c r="F52" s="4">
        <v>8</v>
      </c>
      <c r="G52" s="4">
        <v>7.4499998092651367</v>
      </c>
      <c r="H52" s="4">
        <v>5.81</v>
      </c>
      <c r="I52" s="34">
        <v>983.91597474646619</v>
      </c>
      <c r="J52" s="35">
        <v>6.6475972540045758</v>
      </c>
      <c r="K52" s="35">
        <v>6.7245370370370363</v>
      </c>
      <c r="L52" s="35">
        <v>5.1730438095238096</v>
      </c>
      <c r="M52" s="35">
        <v>5.0456999535531812</v>
      </c>
      <c r="N52" s="4">
        <v>0.874</v>
      </c>
      <c r="O52" s="4">
        <v>16.533333333333331</v>
      </c>
      <c r="P52" s="35">
        <v>4.1308089500860588</v>
      </c>
      <c r="Q52" s="36">
        <f t="shared" si="29"/>
        <v>87.500000000550003</v>
      </c>
      <c r="R52" s="36" t="str">
        <f t="shared" si="30"/>
        <v xml:space="preserve"> </v>
      </c>
      <c r="S52" s="37">
        <f t="shared" si="31"/>
        <v>0.28227191264382751</v>
      </c>
      <c r="T52" s="37" t="str">
        <f t="shared" si="32"/>
        <v/>
      </c>
      <c r="U52" s="37" t="str">
        <f t="shared" si="33"/>
        <v/>
      </c>
      <c r="V52" s="37">
        <f t="shared" si="34"/>
        <v>-0.60558280954108235</v>
      </c>
      <c r="W52" s="37" t="str">
        <f t="shared" si="35"/>
        <v/>
      </c>
      <c r="X52" s="37">
        <f t="shared" si="36"/>
        <v>-0.57255279747795718</v>
      </c>
      <c r="Y52" s="1" t="str">
        <f t="shared" si="37"/>
        <v xml:space="preserve"> </v>
      </c>
      <c r="Z52" s="1">
        <f t="shared" si="38"/>
        <v>6</v>
      </c>
      <c r="AA52" s="1" t="str">
        <f t="shared" si="39"/>
        <v xml:space="preserve"> </v>
      </c>
      <c r="AB52" s="1">
        <f t="shared" si="40"/>
        <v>22</v>
      </c>
      <c r="AC52" s="1">
        <f t="shared" si="41"/>
        <v>36</v>
      </c>
      <c r="AD52" s="1" t="str">
        <f t="shared" si="42"/>
        <v xml:space="preserve"> </v>
      </c>
      <c r="AE52" s="1">
        <f t="shared" si="43"/>
        <v>38</v>
      </c>
      <c r="AF52" s="1" t="str">
        <f t="shared" si="44"/>
        <v xml:space="preserve"> </v>
      </c>
      <c r="AG52" s="38">
        <f t="shared" si="45"/>
        <v>4.1308089506360588</v>
      </c>
      <c r="AH52" s="38" t="str">
        <f t="shared" si="46"/>
        <v xml:space="preserve"> </v>
      </c>
      <c r="AI52" s="1">
        <f t="shared" si="47"/>
        <v>32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1201</v>
      </c>
      <c r="AP52" t="s">
        <v>2500</v>
      </c>
      <c r="AQ52" s="22">
        <v>60.558280954108234</v>
      </c>
      <c r="AR52" s="21">
        <v>57.255279747795718</v>
      </c>
      <c r="AS52">
        <v>28.227191209382752</v>
      </c>
      <c r="AT52">
        <v>-60.558280954108234</v>
      </c>
      <c r="AU52">
        <v>-57.255279747795718</v>
      </c>
      <c r="AV52" t="s">
        <v>3129</v>
      </c>
    </row>
    <row r="53" spans="1:48" x14ac:dyDescent="0.25">
      <c r="A53" s="14">
        <v>5.5999999999999993E-10</v>
      </c>
      <c r="B53" t="s">
        <v>1036</v>
      </c>
      <c r="C53" s="4">
        <v>12</v>
      </c>
      <c r="D53" s="4">
        <v>0</v>
      </c>
      <c r="E53" s="4">
        <v>0</v>
      </c>
      <c r="F53" s="4">
        <v>12</v>
      </c>
      <c r="G53" s="4">
        <v>245</v>
      </c>
      <c r="H53" s="4">
        <v>174.91</v>
      </c>
      <c r="I53" s="34">
        <v>2462.3646742962592</v>
      </c>
      <c r="J53" s="35">
        <v>19.430126638524772</v>
      </c>
      <c r="K53" s="35">
        <v>30.653697861899751</v>
      </c>
      <c r="L53" s="35">
        <v>12.1619634926623</v>
      </c>
      <c r="M53" s="35">
        <v>11.202117887479487</v>
      </c>
      <c r="N53" s="4">
        <v>9.0020000000000007</v>
      </c>
      <c r="O53" s="4" t="s">
        <v>119</v>
      </c>
      <c r="P53" s="35">
        <v>0.58315705219827341</v>
      </c>
      <c r="Q53" s="36">
        <f t="shared" si="29"/>
        <v>100.00000000055999</v>
      </c>
      <c r="R53" s="36" t="str">
        <f t="shared" si="30"/>
        <v xml:space="preserve"> </v>
      </c>
      <c r="S53" s="37">
        <f t="shared" si="31"/>
        <v>0.40072037103624497</v>
      </c>
      <c r="T53" s="37" t="str">
        <f t="shared" si="32"/>
        <v/>
      </c>
      <c r="U53" s="37" t="str">
        <f t="shared" si="33"/>
        <v/>
      </c>
      <c r="V53" s="37" t="str">
        <f t="shared" si="34"/>
        <v/>
      </c>
      <c r="W53" s="37" t="str">
        <f t="shared" si="35"/>
        <v/>
      </c>
      <c r="X53" s="37" t="str">
        <f t="shared" si="36"/>
        <v/>
      </c>
      <c r="Y53" s="1" t="str">
        <f t="shared" si="37"/>
        <v xml:space="preserve"> </v>
      </c>
      <c r="Z53" s="1" t="str">
        <f t="shared" si="38"/>
        <v xml:space="preserve"> </v>
      </c>
      <c r="AA53" s="1" t="str">
        <f t="shared" si="39"/>
        <v xml:space="preserve"> </v>
      </c>
      <c r="AB53" s="1" t="str">
        <f t="shared" si="40"/>
        <v xml:space="preserve"> </v>
      </c>
      <c r="AC53" s="1">
        <f t="shared" si="41"/>
        <v>20</v>
      </c>
      <c r="AD53" s="1" t="str">
        <f t="shared" si="42"/>
        <v xml:space="preserve"> </v>
      </c>
      <c r="AE53" s="1">
        <f t="shared" si="43"/>
        <v>20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 t="str">
        <f t="shared" si="49"/>
        <v xml:space="preserve"> </v>
      </c>
      <c r="AL53" s="25" t="str">
        <f t="shared" si="50"/>
        <v xml:space="preserve"> </v>
      </c>
      <c r="AM53" s="1" t="str">
        <f t="shared" si="51"/>
        <v xml:space="preserve"> </v>
      </c>
      <c r="AN53" s="1" t="str">
        <f t="shared" si="52"/>
        <v xml:space="preserve"> </v>
      </c>
      <c r="AO53" t="s">
        <v>1036</v>
      </c>
      <c r="AP53" t="s">
        <v>3130</v>
      </c>
      <c r="AQ53" s="22">
        <v>-15.283397387098073</v>
      </c>
      <c r="AR53" s="21">
        <v>-0.49397344253800934</v>
      </c>
      <c r="AS53">
        <v>40.072037047624498</v>
      </c>
      <c r="AT53">
        <v>15.283397387098073</v>
      </c>
      <c r="AU53">
        <v>0.49397344253800934</v>
      </c>
      <c r="AV53" t="s">
        <v>3131</v>
      </c>
    </row>
    <row r="54" spans="1:48" x14ac:dyDescent="0.25">
      <c r="A54" s="14">
        <v>5.6999999999999989E-10</v>
      </c>
      <c r="B54" t="s">
        <v>946</v>
      </c>
      <c r="C54" s="4">
        <v>1</v>
      </c>
      <c r="D54" s="4">
        <v>1</v>
      </c>
      <c r="E54" s="4">
        <v>7</v>
      </c>
      <c r="F54" s="4">
        <v>9</v>
      </c>
      <c r="G54" s="4">
        <v>11.060999870300293</v>
      </c>
      <c r="H54" s="4">
        <v>9.7100000000000009</v>
      </c>
      <c r="I54" s="34">
        <v>1013.3213187386862</v>
      </c>
      <c r="J54" s="35">
        <v>7.5147237542003964</v>
      </c>
      <c r="K54" s="35">
        <v>6.9214560893951012</v>
      </c>
      <c r="L54" s="35">
        <v>3.6038064516129036</v>
      </c>
      <c r="M54" s="35">
        <v>3.42343557041427</v>
      </c>
      <c r="N54" s="4">
        <v>1.05</v>
      </c>
      <c r="O54" s="4">
        <v>7.1428571428571495</v>
      </c>
      <c r="P54" s="35">
        <v>0</v>
      </c>
      <c r="Q54" s="36" t="str">
        <f t="shared" si="29"/>
        <v xml:space="preserve"> </v>
      </c>
      <c r="R54" s="36" t="str">
        <f t="shared" si="30"/>
        <v xml:space="preserve"> </v>
      </c>
      <c r="S54" s="37" t="str">
        <f t="shared" si="31"/>
        <v/>
      </c>
      <c r="T54" s="37" t="str">
        <f t="shared" si="32"/>
        <v/>
      </c>
      <c r="U54" s="37" t="str">
        <f t="shared" si="33"/>
        <v/>
      </c>
      <c r="V54" s="37">
        <f t="shared" si="34"/>
        <v>-0.55413420564533944</v>
      </c>
      <c r="W54" s="37" t="str">
        <f t="shared" si="35"/>
        <v/>
      </c>
      <c r="X54" s="37">
        <f t="shared" si="36"/>
        <v>-0.70221845341096656</v>
      </c>
      <c r="Y54" s="1" t="str">
        <f t="shared" si="37"/>
        <v xml:space="preserve"> </v>
      </c>
      <c r="Z54" s="1">
        <f t="shared" si="38"/>
        <v>13</v>
      </c>
      <c r="AA54" s="1" t="str">
        <f t="shared" si="39"/>
        <v xml:space="preserve"> </v>
      </c>
      <c r="AB54" s="1">
        <f t="shared" si="40"/>
        <v>8</v>
      </c>
      <c r="AC54" s="1" t="str">
        <f t="shared" si="41"/>
        <v xml:space="preserve"> 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946</v>
      </c>
      <c r="AP54" t="s">
        <v>3132</v>
      </c>
      <c r="AQ54" s="22">
        <v>55.413420564533943</v>
      </c>
      <c r="AR54" s="21">
        <v>70.221845341096653</v>
      </c>
      <c r="AS54">
        <v>13.913489910404664</v>
      </c>
      <c r="AT54">
        <v>-55.413420564533943</v>
      </c>
      <c r="AU54">
        <v>-70.221845341096653</v>
      </c>
      <c r="AV54" t="s">
        <v>3133</v>
      </c>
    </row>
    <row r="55" spans="1:48" x14ac:dyDescent="0.25">
      <c r="A55" s="14">
        <v>5.7999999999999986E-10</v>
      </c>
      <c r="B55" t="s">
        <v>907</v>
      </c>
      <c r="C55" s="4">
        <v>12</v>
      </c>
      <c r="D55" s="4">
        <v>0</v>
      </c>
      <c r="E55" s="4">
        <v>3</v>
      </c>
      <c r="F55" s="4">
        <v>15</v>
      </c>
      <c r="G55" s="4">
        <v>155</v>
      </c>
      <c r="H55" s="4">
        <v>146.04</v>
      </c>
      <c r="I55" s="34">
        <v>53247.755384778655</v>
      </c>
      <c r="J55" s="35">
        <v>10.682466535001096</v>
      </c>
      <c r="K55" s="35">
        <v>10.848313772099242</v>
      </c>
      <c r="L55" s="35" t="s">
        <v>2161</v>
      </c>
      <c r="M55" s="35" t="s">
        <v>2161</v>
      </c>
      <c r="N55" s="4">
        <v>13.671000000000001</v>
      </c>
      <c r="O55" s="4">
        <v>41.083591331269368</v>
      </c>
      <c r="P55" s="35">
        <v>4.0009586414680909</v>
      </c>
      <c r="Q55" s="36" t="str">
        <f t="shared" si="29"/>
        <v xml:space="preserve"> </v>
      </c>
      <c r="R55" s="36" t="str">
        <f t="shared" si="30"/>
        <v xml:space="preserve"> </v>
      </c>
      <c r="S55" s="37" t="str">
        <f t="shared" si="31"/>
        <v/>
      </c>
      <c r="T55" s="37" t="str">
        <f t="shared" si="32"/>
        <v/>
      </c>
      <c r="U55" s="37" t="str">
        <f t="shared" si="33"/>
        <v/>
      </c>
      <c r="V55" s="37">
        <f t="shared" si="34"/>
        <v>-0.36618476166431713</v>
      </c>
      <c r="W55" s="37" t="str">
        <f t="shared" si="35"/>
        <v xml:space="preserve"> </v>
      </c>
      <c r="X55" s="37" t="str">
        <f t="shared" si="36"/>
        <v xml:space="preserve"> </v>
      </c>
      <c r="Y55" s="1" t="str">
        <f t="shared" si="37"/>
        <v xml:space="preserve"> </v>
      </c>
      <c r="Z55" s="1">
        <f t="shared" si="38"/>
        <v>35</v>
      </c>
      <c r="AA55" s="1" t="str">
        <f t="shared" si="39"/>
        <v xml:space="preserve"> </v>
      </c>
      <c r="AB55" s="1" t="str">
        <f t="shared" si="40"/>
        <v xml:space="preserve"> </v>
      </c>
      <c r="AC55" s="1" t="str">
        <f t="shared" si="41"/>
        <v xml:space="preserve"> 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4.0009586420480909</v>
      </c>
      <c r="AH55" s="38" t="str">
        <f t="shared" si="46"/>
        <v xml:space="preserve"> </v>
      </c>
      <c r="AI55" s="1">
        <f t="shared" si="47"/>
        <v>34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907</v>
      </c>
      <c r="AP55" t="s">
        <v>2400</v>
      </c>
      <c r="AQ55" s="22">
        <v>36.618476166431712</v>
      </c>
      <c r="AR55" s="21" t="e">
        <v>#VALUE!</v>
      </c>
      <c r="AS55">
        <v>6.1353053957819759</v>
      </c>
      <c r="AT55">
        <v>-36.618476166431712</v>
      </c>
      <c r="AU55" t="e">
        <v>#VALUE!</v>
      </c>
      <c r="AV55" t="s">
        <v>3134</v>
      </c>
    </row>
    <row r="56" spans="1:48" x14ac:dyDescent="0.25">
      <c r="A56" s="14">
        <v>5.8999999999999982E-10</v>
      </c>
      <c r="B56" t="s">
        <v>1008</v>
      </c>
      <c r="C56" s="4">
        <v>19</v>
      </c>
      <c r="D56" s="4">
        <v>0</v>
      </c>
      <c r="E56" s="4">
        <v>3</v>
      </c>
      <c r="F56" s="4">
        <v>22</v>
      </c>
      <c r="G56" s="4">
        <v>48</v>
      </c>
      <c r="H56" s="4">
        <v>44.84</v>
      </c>
      <c r="I56" s="34">
        <v>43210.691069141365</v>
      </c>
      <c r="J56" s="35">
        <v>10.398886827458256</v>
      </c>
      <c r="K56" s="35">
        <v>10.577966501533382</v>
      </c>
      <c r="L56" s="35">
        <v>5.557549010067742</v>
      </c>
      <c r="M56" s="35">
        <v>5.554786897012848</v>
      </c>
      <c r="N56" s="4">
        <v>4.3120000000000003</v>
      </c>
      <c r="O56" s="4" t="s">
        <v>119</v>
      </c>
      <c r="P56" s="35">
        <v>4.1101694915254239</v>
      </c>
      <c r="Q56" s="36">
        <f t="shared" si="29"/>
        <v>86.363636364226366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/>
      </c>
      <c r="V56" s="37">
        <f t="shared" si="34"/>
        <v>-0.38301019606511955</v>
      </c>
      <c r="W56" s="37" t="str">
        <f t="shared" si="35"/>
        <v/>
      </c>
      <c r="X56" s="37">
        <f t="shared" si="36"/>
        <v>-0.54078123737148853</v>
      </c>
      <c r="Y56" s="1" t="str">
        <f t="shared" si="37"/>
        <v xml:space="preserve"> </v>
      </c>
      <c r="Z56" s="1">
        <f t="shared" si="38"/>
        <v>31</v>
      </c>
      <c r="AA56" s="1" t="str">
        <f t="shared" si="39"/>
        <v xml:space="preserve"> </v>
      </c>
      <c r="AB56" s="1">
        <f t="shared" si="40"/>
        <v>26</v>
      </c>
      <c r="AC56" s="1" t="str">
        <f t="shared" si="41"/>
        <v xml:space="preserve"> </v>
      </c>
      <c r="AD56" s="1" t="str">
        <f t="shared" si="42"/>
        <v xml:space="preserve"> </v>
      </c>
      <c r="AE56" s="1">
        <f t="shared" si="43"/>
        <v>41</v>
      </c>
      <c r="AF56" s="1" t="str">
        <f t="shared" si="44"/>
        <v xml:space="preserve"> </v>
      </c>
      <c r="AG56" s="38">
        <f t="shared" si="45"/>
        <v>4.1101694921154239</v>
      </c>
      <c r="AH56" s="38" t="str">
        <f t="shared" si="46"/>
        <v xml:space="preserve"> </v>
      </c>
      <c r="AI56" s="1">
        <f t="shared" si="47"/>
        <v>33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1008</v>
      </c>
      <c r="AP56" t="s">
        <v>2240</v>
      </c>
      <c r="AQ56" s="22">
        <v>38.301019606511957</v>
      </c>
      <c r="AR56" s="21">
        <v>54.07812373714885</v>
      </c>
      <c r="AS56">
        <v>7.0472792149866015</v>
      </c>
      <c r="AT56">
        <v>-38.301019606511957</v>
      </c>
      <c r="AU56">
        <v>-54.07812373714885</v>
      </c>
      <c r="AV56" t="s">
        <v>3135</v>
      </c>
    </row>
    <row r="57" spans="1:48" x14ac:dyDescent="0.25">
      <c r="A57" s="14">
        <v>5.9999999999999979E-10</v>
      </c>
      <c r="B57" t="s">
        <v>1050</v>
      </c>
      <c r="C57" s="4">
        <v>12</v>
      </c>
      <c r="D57" s="4">
        <v>1</v>
      </c>
      <c r="E57" s="4">
        <v>13</v>
      </c>
      <c r="F57" s="4">
        <v>26</v>
      </c>
      <c r="G57" s="4">
        <v>146</v>
      </c>
      <c r="H57" s="4">
        <v>129.94</v>
      </c>
      <c r="I57" s="34">
        <v>74860.129189009676</v>
      </c>
      <c r="J57" s="35">
        <v>21.890161725067387</v>
      </c>
      <c r="K57" s="35">
        <v>19.350707371556219</v>
      </c>
      <c r="L57" s="35">
        <v>13.928341963968785</v>
      </c>
      <c r="M57" s="35">
        <v>12.669774613175258</v>
      </c>
      <c r="N57" s="4">
        <v>5.9359999999999999</v>
      </c>
      <c r="O57" s="4">
        <v>11.789077212806015</v>
      </c>
      <c r="P57" s="35">
        <v>1.8970293981837771</v>
      </c>
      <c r="Q57" s="36" t="str">
        <f t="shared" si="29"/>
        <v xml:space="preserve"> </v>
      </c>
      <c r="R57" s="36" t="str">
        <f t="shared" si="30"/>
        <v xml:space="preserve"> </v>
      </c>
      <c r="S57" s="37" t="str">
        <f t="shared" si="31"/>
        <v/>
      </c>
      <c r="T57" s="37" t="str">
        <f t="shared" si="32"/>
        <v/>
      </c>
      <c r="U57" s="37" t="str">
        <f t="shared" si="33"/>
        <v/>
      </c>
      <c r="V57" s="37" t="str">
        <f t="shared" si="34"/>
        <v/>
      </c>
      <c r="W57" s="37" t="str">
        <f t="shared" si="35"/>
        <v/>
      </c>
      <c r="X57" s="37" t="str">
        <f t="shared" si="36"/>
        <v/>
      </c>
      <c r="Y57" s="1" t="str">
        <f t="shared" si="37"/>
        <v xml:space="preserve"> </v>
      </c>
      <c r="Z57" s="1" t="str">
        <f t="shared" si="38"/>
        <v xml:space="preserve"> </v>
      </c>
      <c r="AA57" s="1" t="str">
        <f t="shared" si="39"/>
        <v xml:space="preserve"> </v>
      </c>
      <c r="AB57" s="1" t="str">
        <f t="shared" si="40"/>
        <v xml:space="preserve"> </v>
      </c>
      <c r="AC57" s="1" t="str">
        <f t="shared" si="41"/>
        <v xml:space="preserve"> </v>
      </c>
      <c r="AD57" s="1" t="str">
        <f t="shared" si="42"/>
        <v xml:space="preserve"> </v>
      </c>
      <c r="AE57" s="1" t="str">
        <f t="shared" si="43"/>
        <v xml:space="preserve"> </v>
      </c>
      <c r="AF57" s="1" t="str">
        <f t="shared" si="44"/>
        <v xml:space="preserve"> </v>
      </c>
      <c r="AG57" s="38" t="str">
        <f t="shared" si="45"/>
        <v xml:space="preserve"> </v>
      </c>
      <c r="AH57" s="38" t="str">
        <f t="shared" si="46"/>
        <v xml:space="preserve"> </v>
      </c>
      <c r="AI57" s="1" t="str">
        <f t="shared" si="47"/>
        <v xml:space="preserve"> 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1050</v>
      </c>
      <c r="AP57" t="s">
        <v>2477</v>
      </c>
      <c r="AQ57" s="22">
        <v>-29.879349731834239</v>
      </c>
      <c r="AR57" s="21">
        <v>-15.089510692098296</v>
      </c>
      <c r="AS57">
        <v>12.359550561797761</v>
      </c>
      <c r="AT57">
        <v>29.879349731834239</v>
      </c>
      <c r="AU57">
        <v>15.089510692098296</v>
      </c>
      <c r="AV57" t="s">
        <v>3136</v>
      </c>
    </row>
    <row r="58" spans="1:48" x14ac:dyDescent="0.25">
      <c r="A58" s="14">
        <v>6.0999999999999975E-10</v>
      </c>
      <c r="B58" t="s">
        <v>877</v>
      </c>
      <c r="C58" s="4">
        <v>17</v>
      </c>
      <c r="D58" s="4">
        <v>1</v>
      </c>
      <c r="E58" s="4">
        <v>9</v>
      </c>
      <c r="F58" s="4">
        <v>27</v>
      </c>
      <c r="G58" s="4">
        <v>100.56279754638672</v>
      </c>
      <c r="H58" s="4">
        <v>94.14</v>
      </c>
      <c r="I58" s="34">
        <v>50993.654015178625</v>
      </c>
      <c r="J58" s="35">
        <v>23.17007137583067</v>
      </c>
      <c r="K58" s="35">
        <v>20.92</v>
      </c>
      <c r="L58" s="35">
        <v>16.099272625823009</v>
      </c>
      <c r="M58" s="35">
        <v>14.600745088910703</v>
      </c>
      <c r="N58" s="4">
        <v>4.0629999999999997</v>
      </c>
      <c r="O58" s="4">
        <v>14.9688737973967</v>
      </c>
      <c r="P58" s="35">
        <v>0.84130019120458899</v>
      </c>
      <c r="Q58" s="36" t="str">
        <f t="shared" si="29"/>
        <v xml:space="preserve"> </v>
      </c>
      <c r="R58" s="36" t="str">
        <f t="shared" si="30"/>
        <v xml:space="preserve"> </v>
      </c>
      <c r="S58" s="37" t="str">
        <f t="shared" si="31"/>
        <v/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 t="str">
        <f t="shared" si="41"/>
        <v xml:space="preserve"> </v>
      </c>
      <c r="AD58" s="1" t="str">
        <f t="shared" si="42"/>
        <v xml:space="preserve"> </v>
      </c>
      <c r="AE58" s="1" t="str">
        <f t="shared" si="43"/>
        <v xml:space="preserve"> 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877</v>
      </c>
      <c r="AP58" t="s">
        <v>2477</v>
      </c>
      <c r="AQ58" s="22">
        <v>-37.473347220042498</v>
      </c>
      <c r="AR58" s="21">
        <v>-33.02785168527722</v>
      </c>
      <c r="AS58">
        <v>6.8226020250549357</v>
      </c>
      <c r="AT58">
        <v>37.473347220042498</v>
      </c>
      <c r="AU58">
        <v>33.02785168527722</v>
      </c>
      <c r="AV58" t="s">
        <v>3137</v>
      </c>
    </row>
    <row r="59" spans="1:48" x14ac:dyDescent="0.25">
      <c r="A59" s="14">
        <v>6.1999999999999972E-10</v>
      </c>
      <c r="B59" t="s">
        <v>878</v>
      </c>
      <c r="C59" s="4">
        <v>11</v>
      </c>
      <c r="D59" s="4">
        <v>1</v>
      </c>
      <c r="E59" s="4">
        <v>2</v>
      </c>
      <c r="F59" s="4">
        <v>14</v>
      </c>
      <c r="G59" s="4">
        <v>7</v>
      </c>
      <c r="H59" s="4">
        <v>5.6</v>
      </c>
      <c r="I59" s="34">
        <v>2641.0410433213196</v>
      </c>
      <c r="J59" s="35">
        <v>7.9772079772079758</v>
      </c>
      <c r="K59" s="35">
        <v>5.5944055944055933</v>
      </c>
      <c r="L59" s="35">
        <v>3.8746337188923938</v>
      </c>
      <c r="M59" s="35">
        <v>3.8107866795366792</v>
      </c>
      <c r="N59" s="4">
        <v>0.70200000000000007</v>
      </c>
      <c r="O59" s="4">
        <v>112.72727272727275</v>
      </c>
      <c r="P59" s="35">
        <v>0.17857142857142858</v>
      </c>
      <c r="Q59" s="36" t="str">
        <f t="shared" si="29"/>
        <v xml:space="preserve"> </v>
      </c>
      <c r="R59" s="36" t="str">
        <f t="shared" si="30"/>
        <v xml:space="preserve"> </v>
      </c>
      <c r="S59" s="37">
        <f t="shared" si="31"/>
        <v>0.25000000062</v>
      </c>
      <c r="T59" s="37" t="str">
        <f t="shared" si="32"/>
        <v/>
      </c>
      <c r="U59" s="37" t="str">
        <f t="shared" si="33"/>
        <v/>
      </c>
      <c r="V59" s="37">
        <f t="shared" si="34"/>
        <v>-0.52669395604833835</v>
      </c>
      <c r="W59" s="37" t="str">
        <f t="shared" si="35"/>
        <v/>
      </c>
      <c r="X59" s="37">
        <f t="shared" si="36"/>
        <v>-0.67984007000114888</v>
      </c>
      <c r="Y59" s="1" t="str">
        <f t="shared" si="37"/>
        <v xml:space="preserve"> </v>
      </c>
      <c r="Z59" s="1">
        <f t="shared" si="38"/>
        <v>15</v>
      </c>
      <c r="AA59" s="1" t="str">
        <f t="shared" si="39"/>
        <v xml:space="preserve"> </v>
      </c>
      <c r="AB59" s="1">
        <f t="shared" si="40"/>
        <v>12</v>
      </c>
      <c r="AC59" s="1">
        <f t="shared" si="41"/>
        <v>45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 t="str">
        <f t="shared" si="45"/>
        <v xml:space="preserve"> </v>
      </c>
      <c r="AH59" s="38" t="str">
        <f t="shared" si="46"/>
        <v xml:space="preserve"> </v>
      </c>
      <c r="AI59" s="1" t="str">
        <f t="shared" si="47"/>
        <v xml:space="preserve"> 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878</v>
      </c>
      <c r="AP59" t="s">
        <v>2240</v>
      </c>
      <c r="AQ59" s="22">
        <v>52.669395604833838</v>
      </c>
      <c r="AR59" s="21">
        <v>67.984007000114886</v>
      </c>
      <c r="AS59">
        <v>25</v>
      </c>
      <c r="AT59">
        <v>-52.669395604833838</v>
      </c>
      <c r="AU59">
        <v>-67.984007000114886</v>
      </c>
      <c r="AV59" t="s">
        <v>3138</v>
      </c>
    </row>
    <row r="60" spans="1:48" x14ac:dyDescent="0.25">
      <c r="A60" s="14">
        <v>6.2999999999999969E-10</v>
      </c>
      <c r="B60" t="s">
        <v>992</v>
      </c>
      <c r="C60" s="4">
        <v>7</v>
      </c>
      <c r="D60" s="4">
        <v>0</v>
      </c>
      <c r="E60" s="4">
        <v>6</v>
      </c>
      <c r="F60" s="4">
        <v>13</v>
      </c>
      <c r="G60" s="4">
        <v>42</v>
      </c>
      <c r="H60" s="4">
        <v>41.58</v>
      </c>
      <c r="I60" s="34">
        <v>4038.2682530722532</v>
      </c>
      <c r="J60" s="35">
        <v>21.085192697768761</v>
      </c>
      <c r="K60" s="35">
        <v>21.399897066392175</v>
      </c>
      <c r="L60" s="35">
        <v>7.8046609979882566</v>
      </c>
      <c r="M60" s="35">
        <v>7.9364704242178972</v>
      </c>
      <c r="N60" s="4">
        <v>1.972</v>
      </c>
      <c r="O60" s="4">
        <v>61.639344262295083</v>
      </c>
      <c r="P60" s="35">
        <v>5.07936507936508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/>
      </c>
      <c r="V60" s="37" t="str">
        <f t="shared" si="34"/>
        <v/>
      </c>
      <c r="W60" s="37" t="str">
        <f t="shared" si="35"/>
        <v/>
      </c>
      <c r="X60" s="37">
        <f t="shared" si="36"/>
        <v>-0.35510298519392025</v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>
        <f t="shared" si="40"/>
        <v>48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>
        <f t="shared" si="45"/>
        <v>5.07936507999508</v>
      </c>
      <c r="AH60" s="38" t="str">
        <f t="shared" si="46"/>
        <v xml:space="preserve"> </v>
      </c>
      <c r="AI60" s="1">
        <f t="shared" si="47"/>
        <v>11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992</v>
      </c>
      <c r="AP60" t="s">
        <v>2175</v>
      </c>
      <c r="AQ60" s="22">
        <v>-25.103283883947469</v>
      </c>
      <c r="AR60" s="21">
        <v>35.510298519392023</v>
      </c>
      <c r="AS60">
        <v>1.0101010101010166</v>
      </c>
      <c r="AT60">
        <v>25.103283883947469</v>
      </c>
      <c r="AU60">
        <v>-35.510298519392023</v>
      </c>
      <c r="AV60" t="s">
        <v>3139</v>
      </c>
    </row>
    <row r="61" spans="1:48" x14ac:dyDescent="0.25">
      <c r="A61" s="14">
        <v>6.3999999999999965E-10</v>
      </c>
      <c r="B61" t="s">
        <v>930</v>
      </c>
      <c r="C61" s="4">
        <v>2</v>
      </c>
      <c r="D61" s="4">
        <v>3</v>
      </c>
      <c r="E61" s="4">
        <v>8</v>
      </c>
      <c r="F61" s="4">
        <v>13</v>
      </c>
      <c r="G61" s="4">
        <v>9</v>
      </c>
      <c r="H61" s="4">
        <v>10.5</v>
      </c>
      <c r="I61" s="34">
        <v>3171.1313154676873</v>
      </c>
      <c r="J61" s="35" t="s">
        <v>2161</v>
      </c>
      <c r="K61" s="35" t="s">
        <v>2161</v>
      </c>
      <c r="L61" s="35" t="s">
        <v>2161</v>
      </c>
      <c r="M61" s="35" t="s">
        <v>2161</v>
      </c>
      <c r="N61" s="4">
        <v>-0.63200000000000001</v>
      </c>
      <c r="O61" s="4">
        <v>-64.583333333333343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 xml:space="preserve"> </v>
      </c>
      <c r="V61" s="37" t="str">
        <f t="shared" si="34"/>
        <v xml:space="preserve"> </v>
      </c>
      <c r="W61" s="37" t="str">
        <f t="shared" si="35"/>
        <v xml:space="preserve"> </v>
      </c>
      <c r="X61" s="37" t="str">
        <f t="shared" si="36"/>
        <v xml:space="preserve"> </v>
      </c>
      <c r="Y61" s="1" t="str">
        <f t="shared" si="37"/>
        <v xml:space="preserve"> </v>
      </c>
      <c r="Z61" s="1" t="str">
        <f t="shared" si="38"/>
        <v xml:space="preserve"> </v>
      </c>
      <c r="AA61" s="1" t="str">
        <f t="shared" si="39"/>
        <v xml:space="preserve"> </v>
      </c>
      <c r="AB61" s="1" t="str">
        <f t="shared" si="40"/>
        <v xml:space="preserve"> 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 t="str">
        <f t="shared" si="49"/>
        <v xml:space="preserve"> </v>
      </c>
      <c r="AL61" s="25">
        <f t="shared" si="50"/>
        <v>-64.583333332693343</v>
      </c>
      <c r="AM61" s="1" t="str">
        <f t="shared" si="51"/>
        <v xml:space="preserve"> </v>
      </c>
      <c r="AN61" s="1">
        <f t="shared" si="52"/>
        <v>1</v>
      </c>
      <c r="AO61" t="s">
        <v>930</v>
      </c>
      <c r="AP61" t="s">
        <v>3082</v>
      </c>
      <c r="AQ61" s="22" t="e">
        <v>#VALUE!</v>
      </c>
      <c r="AR61" s="21" t="e">
        <v>#VALUE!</v>
      </c>
      <c r="AS61">
        <v>-14.28571428571429</v>
      </c>
      <c r="AT61" t="e">
        <v>#VALUE!</v>
      </c>
      <c r="AU61" t="e">
        <v>#VALUE!</v>
      </c>
      <c r="AV61" t="s">
        <v>3140</v>
      </c>
    </row>
    <row r="62" spans="1:48" x14ac:dyDescent="0.25">
      <c r="A62" s="14">
        <v>6.4999999999999962E-10</v>
      </c>
      <c r="B62" t="s">
        <v>938</v>
      </c>
      <c r="C62" s="4">
        <v>5</v>
      </c>
      <c r="D62" s="4">
        <v>0</v>
      </c>
      <c r="E62" s="4">
        <v>4</v>
      </c>
      <c r="F62" s="4">
        <v>9</v>
      </c>
      <c r="G62" s="4">
        <v>17.75</v>
      </c>
      <c r="H62" s="4">
        <v>17.850000000000001</v>
      </c>
      <c r="I62" s="34">
        <v>2347.5249242997438</v>
      </c>
      <c r="J62" s="35" t="s">
        <v>2161</v>
      </c>
      <c r="K62" s="35" t="s">
        <v>2161</v>
      </c>
      <c r="L62" s="35">
        <v>22.577684410646391</v>
      </c>
      <c r="M62" s="35">
        <v>20.197044217687075</v>
      </c>
      <c r="N62" s="4" t="s">
        <v>119</v>
      </c>
      <c r="O62" s="4" t="s">
        <v>119</v>
      </c>
      <c r="P62" s="35">
        <v>4.9859943977591028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 xml:space="preserve"> </v>
      </c>
      <c r="V62" s="37" t="str">
        <f t="shared" si="34"/>
        <v xml:space="preserve"> </v>
      </c>
      <c r="W62" s="37" t="str">
        <f t="shared" si="35"/>
        <v/>
      </c>
      <c r="X62" s="37" t="str">
        <f t="shared" si="36"/>
        <v/>
      </c>
      <c r="Y62" s="1" t="str">
        <f t="shared" si="37"/>
        <v xml:space="preserve"> </v>
      </c>
      <c r="Z62" s="1" t="str">
        <f t="shared" si="38"/>
        <v xml:space="preserve"> 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4.9859943984091029</v>
      </c>
      <c r="AH62" s="38" t="str">
        <f t="shared" si="46"/>
        <v xml:space="preserve"> </v>
      </c>
      <c r="AI62" s="1">
        <f t="shared" si="47"/>
        <v>15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938</v>
      </c>
      <c r="AP62" t="s">
        <v>2300</v>
      </c>
      <c r="AQ62" s="22" t="e">
        <v>#VALUE!</v>
      </c>
      <c r="AR62" s="21">
        <v>-86.558792001506603</v>
      </c>
      <c r="AS62">
        <v>-0.56022408963586345</v>
      </c>
      <c r="AT62" t="e">
        <v>#VALUE!</v>
      </c>
      <c r="AU62">
        <v>86.558792001506603</v>
      </c>
      <c r="AV62" t="s">
        <v>3141</v>
      </c>
    </row>
    <row r="63" spans="1:48" x14ac:dyDescent="0.25">
      <c r="A63" s="14">
        <v>6.5999999999999958E-10</v>
      </c>
      <c r="B63" t="s">
        <v>1202</v>
      </c>
      <c r="C63" s="4">
        <v>3</v>
      </c>
      <c r="D63" s="4">
        <v>0</v>
      </c>
      <c r="E63" s="4">
        <v>4</v>
      </c>
      <c r="F63" s="4">
        <v>7</v>
      </c>
      <c r="G63" s="4">
        <v>17.5</v>
      </c>
      <c r="H63" s="4">
        <v>16.95</v>
      </c>
      <c r="I63" s="34">
        <v>3130.2403561605215</v>
      </c>
      <c r="J63" s="35" t="s">
        <v>2161</v>
      </c>
      <c r="K63" s="35" t="s">
        <v>2161</v>
      </c>
      <c r="L63" s="35">
        <v>21.564362014021672</v>
      </c>
      <c r="M63" s="35">
        <v>20.976121512709241</v>
      </c>
      <c r="N63" s="4" t="s">
        <v>119</v>
      </c>
      <c r="O63" s="4" t="s">
        <v>119</v>
      </c>
      <c r="P63" s="35">
        <v>4.7492625368731565</v>
      </c>
      <c r="Q63" s="36" t="str">
        <f t="shared" si="29"/>
        <v xml:space="preserve"> </v>
      </c>
      <c r="R63" s="36" t="str">
        <f t="shared" si="30"/>
        <v xml:space="preserve"> </v>
      </c>
      <c r="S63" s="37" t="str">
        <f t="shared" si="31"/>
        <v/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 t="str">
        <f t="shared" si="41"/>
        <v xml:space="preserve"> </v>
      </c>
      <c r="AD63" s="1" t="str">
        <f t="shared" si="42"/>
        <v xml:space="preserve"> </v>
      </c>
      <c r="AE63" s="1" t="str">
        <f t="shared" si="43"/>
        <v xml:space="preserve"> </v>
      </c>
      <c r="AF63" s="1" t="str">
        <f t="shared" si="44"/>
        <v xml:space="preserve"> </v>
      </c>
      <c r="AG63" s="38">
        <f t="shared" si="45"/>
        <v>4.7492625375331565</v>
      </c>
      <c r="AH63" s="38" t="str">
        <f t="shared" si="46"/>
        <v xml:space="preserve"> </v>
      </c>
      <c r="AI63" s="1">
        <f t="shared" si="47"/>
        <v>18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1202</v>
      </c>
      <c r="AP63" t="s">
        <v>2274</v>
      </c>
      <c r="AQ63" s="22" t="e">
        <v>#VALUE!</v>
      </c>
      <c r="AR63" s="21">
        <v>-78.185736608224715</v>
      </c>
      <c r="AS63">
        <v>3.2448377581121068</v>
      </c>
      <c r="AT63" t="e">
        <v>#VALUE!</v>
      </c>
      <c r="AU63">
        <v>78.185736608224715</v>
      </c>
      <c r="AV63" t="s">
        <v>3142</v>
      </c>
    </row>
    <row r="64" spans="1:48" x14ac:dyDescent="0.25">
      <c r="A64" s="14">
        <v>6.6999999999999955E-10</v>
      </c>
      <c r="B64" t="s">
        <v>984</v>
      </c>
      <c r="C64" s="4">
        <v>5</v>
      </c>
      <c r="D64" s="4">
        <v>0</v>
      </c>
      <c r="E64" s="4">
        <v>1</v>
      </c>
      <c r="F64" s="4">
        <v>6</v>
      </c>
      <c r="G64" s="4">
        <v>14</v>
      </c>
      <c r="H64" s="4">
        <v>13.35</v>
      </c>
      <c r="I64" s="34">
        <v>2283.3330137384478</v>
      </c>
      <c r="J64" s="35" t="s">
        <v>2161</v>
      </c>
      <c r="K64" s="35" t="s">
        <v>2161</v>
      </c>
      <c r="L64" s="35">
        <v>20.264724137931033</v>
      </c>
      <c r="M64" s="35">
        <v>18.301359861591695</v>
      </c>
      <c r="N64" s="4" t="s">
        <v>119</v>
      </c>
      <c r="O64" s="4" t="s">
        <v>119</v>
      </c>
      <c r="P64" s="35">
        <v>4.5917602996254683</v>
      </c>
      <c r="Q64" s="36">
        <f t="shared" si="29"/>
        <v>83.333333334003328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 xml:space="preserve"> </v>
      </c>
      <c r="V64" s="37" t="str">
        <f t="shared" si="34"/>
        <v xml:space="preserve"> </v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>
        <f t="shared" si="43"/>
        <v>50</v>
      </c>
      <c r="AF64" s="1" t="str">
        <f t="shared" si="44"/>
        <v xml:space="preserve"> </v>
      </c>
      <c r="AG64" s="38">
        <f t="shared" si="45"/>
        <v>4.5917603002954683</v>
      </c>
      <c r="AH64" s="38" t="str">
        <f t="shared" si="46"/>
        <v xml:space="preserve"> </v>
      </c>
      <c r="AI64" s="1">
        <f t="shared" si="47"/>
        <v>20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984</v>
      </c>
      <c r="AP64" t="s">
        <v>3143</v>
      </c>
      <c r="AQ64" s="22" t="e">
        <v>#VALUE!</v>
      </c>
      <c r="AR64" s="21">
        <v>-67.446864198061036</v>
      </c>
      <c r="AS64">
        <v>4.8689138576779145</v>
      </c>
      <c r="AT64" t="e">
        <v>#VALUE!</v>
      </c>
      <c r="AU64">
        <v>67.446864198061036</v>
      </c>
      <c r="AV64" t="s">
        <v>3144</v>
      </c>
    </row>
    <row r="65" spans="1:48" x14ac:dyDescent="0.25">
      <c r="A65" s="14">
        <v>6.7999999999999951E-10</v>
      </c>
      <c r="B65" t="s">
        <v>923</v>
      </c>
      <c r="C65" s="4">
        <v>6</v>
      </c>
      <c r="D65" s="4">
        <v>0</v>
      </c>
      <c r="E65" s="4">
        <v>2</v>
      </c>
      <c r="F65" s="4">
        <v>8</v>
      </c>
      <c r="G65" s="4">
        <v>2000</v>
      </c>
      <c r="H65" s="4">
        <v>1881.14</v>
      </c>
      <c r="I65" s="34">
        <v>32394.144939652269</v>
      </c>
      <c r="J65" s="35" t="s">
        <v>2161</v>
      </c>
      <c r="K65" s="35">
        <v>33.571318975291945</v>
      </c>
      <c r="L65" s="35">
        <v>21.310186710963457</v>
      </c>
      <c r="M65" s="35">
        <v>19.126431194996758</v>
      </c>
      <c r="N65" s="4">
        <v>33.573</v>
      </c>
      <c r="O65" s="4">
        <v>44.754882938817744</v>
      </c>
      <c r="P65" s="35">
        <v>0.26167111420262085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 xml:space="preserve"> </v>
      </c>
      <c r="V65" s="37" t="str">
        <f t="shared" si="34"/>
        <v xml:space="preserve"> </v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923</v>
      </c>
      <c r="AP65" t="s">
        <v>2261</v>
      </c>
      <c r="AQ65" s="22" t="e">
        <v>#VALUE!</v>
      </c>
      <c r="AR65" s="21">
        <v>-76.085492994544055</v>
      </c>
      <c r="AS65">
        <v>6.3185089892299207</v>
      </c>
      <c r="AT65" t="e">
        <v>#VALUE!</v>
      </c>
      <c r="AU65">
        <v>76.085492994544055</v>
      </c>
      <c r="AV65" t="s">
        <v>3145</v>
      </c>
    </row>
    <row r="66" spans="1:48" x14ac:dyDescent="0.25">
      <c r="A66" s="14">
        <v>6.8999999999999948E-10</v>
      </c>
      <c r="B66" t="s">
        <v>1009</v>
      </c>
      <c r="C66" s="4">
        <v>7</v>
      </c>
      <c r="D66" s="4">
        <v>1</v>
      </c>
      <c r="E66" s="4">
        <v>4</v>
      </c>
      <c r="F66" s="4">
        <v>12</v>
      </c>
      <c r="G66" s="4">
        <v>224</v>
      </c>
      <c r="H66" s="4">
        <v>197.22</v>
      </c>
      <c r="I66" s="34">
        <v>9897.568035172626</v>
      </c>
      <c r="J66" s="35">
        <v>12.333187417922582</v>
      </c>
      <c r="K66" s="35">
        <v>12.109044022840303</v>
      </c>
      <c r="L66" s="35">
        <v>7.8222635065629751</v>
      </c>
      <c r="M66" s="35">
        <v>7.7765061768796535</v>
      </c>
      <c r="N66" s="4">
        <v>15.991</v>
      </c>
      <c r="O66" s="4">
        <v>31.494120549296934</v>
      </c>
      <c r="P66" s="35">
        <v>2.3739985802656935</v>
      </c>
      <c r="Q66" s="36" t="str">
        <f t="shared" si="29"/>
        <v xml:space="preserve"> </v>
      </c>
      <c r="R66" s="36" t="str">
        <f t="shared" si="30"/>
        <v xml:space="preserve"> </v>
      </c>
      <c r="S66" s="37" t="str">
        <f t="shared" si="31"/>
        <v/>
      </c>
      <c r="T66" s="37" t="str">
        <f t="shared" si="32"/>
        <v/>
      </c>
      <c r="U66" s="37" t="str">
        <f t="shared" si="33"/>
        <v/>
      </c>
      <c r="V66" s="37">
        <f t="shared" si="34"/>
        <v>-0.26824370597212033</v>
      </c>
      <c r="W66" s="37" t="str">
        <f t="shared" si="35"/>
        <v/>
      </c>
      <c r="X66" s="37">
        <f t="shared" si="36"/>
        <v>-0.35364849469960402</v>
      </c>
      <c r="Y66" s="1" t="str">
        <f t="shared" si="37"/>
        <v xml:space="preserve"> </v>
      </c>
      <c r="Z66" s="1">
        <f t="shared" si="38"/>
        <v>47</v>
      </c>
      <c r="AA66" s="1" t="str">
        <f t="shared" si="39"/>
        <v xml:space="preserve"> </v>
      </c>
      <c r="AB66" s="1">
        <f t="shared" si="40"/>
        <v>49</v>
      </c>
      <c r="AC66" s="1" t="str">
        <f t="shared" si="41"/>
        <v xml:space="preserve"> 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1009</v>
      </c>
      <c r="AP66" t="s">
        <v>2212</v>
      </c>
      <c r="AQ66" s="22">
        <v>26.824370597212031</v>
      </c>
      <c r="AR66" s="21">
        <v>35.364849469960404</v>
      </c>
      <c r="AS66">
        <v>13.578744549234356</v>
      </c>
      <c r="AT66">
        <v>-26.824370597212031</v>
      </c>
      <c r="AU66">
        <v>-35.364849469960404</v>
      </c>
      <c r="AV66" t="s">
        <v>3146</v>
      </c>
    </row>
    <row r="67" spans="1:48" x14ac:dyDescent="0.25">
      <c r="A67" s="14">
        <v>6.9999999999999944E-10</v>
      </c>
      <c r="B67" t="s">
        <v>1010</v>
      </c>
      <c r="C67" s="4">
        <v>2</v>
      </c>
      <c r="D67" s="4">
        <v>1</v>
      </c>
      <c r="E67" s="4">
        <v>6</v>
      </c>
      <c r="F67" s="4">
        <v>9</v>
      </c>
      <c r="G67" s="4">
        <v>36</v>
      </c>
      <c r="H67" s="4">
        <v>35.61</v>
      </c>
      <c r="I67" s="34">
        <v>7844.4378668605759</v>
      </c>
      <c r="J67" s="35">
        <v>17.211213146447559</v>
      </c>
      <c r="K67" s="35">
        <v>16.640186915887849</v>
      </c>
      <c r="L67" s="35">
        <v>10.859234277286236</v>
      </c>
      <c r="M67" s="35">
        <v>10.273743863073816</v>
      </c>
      <c r="N67" s="4">
        <v>2.069</v>
      </c>
      <c r="O67" s="4">
        <v>5.5612244897959178</v>
      </c>
      <c r="P67" s="35">
        <v>4.9424319011513624</v>
      </c>
      <c r="Q67" s="36" t="str">
        <f t="shared" si="29"/>
        <v xml:space="preserve"> </v>
      </c>
      <c r="R67" s="36" t="str">
        <f t="shared" si="30"/>
        <v xml:space="preserve"> </v>
      </c>
      <c r="S67" s="37" t="str">
        <f t="shared" si="31"/>
        <v/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-0.1027044262003336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68</v>
      </c>
      <c r="AC67" s="1" t="str">
        <f t="shared" si="41"/>
        <v xml:space="preserve"> 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4.9424319018513625</v>
      </c>
      <c r="AH67" s="38" t="str">
        <f t="shared" si="46"/>
        <v xml:space="preserve"> </v>
      </c>
      <c r="AI67" s="1">
        <f t="shared" si="47"/>
        <v>16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1010</v>
      </c>
      <c r="AP67" t="s">
        <v>2337</v>
      </c>
      <c r="AQ67" s="22">
        <v>-2.1180747603510186</v>
      </c>
      <c r="AR67" s="21">
        <v>10.270442620033361</v>
      </c>
      <c r="AS67">
        <v>1.0951979780960519</v>
      </c>
      <c r="AT67">
        <v>2.1180747603510186</v>
      </c>
      <c r="AU67">
        <v>-10.270442620033361</v>
      </c>
      <c r="AV67" t="s">
        <v>3147</v>
      </c>
    </row>
    <row r="68" spans="1:48" x14ac:dyDescent="0.25">
      <c r="A68" s="14">
        <v>7.0999999999999941E-10</v>
      </c>
      <c r="B68" t="s">
        <v>975</v>
      </c>
      <c r="C68" s="4">
        <v>0</v>
      </c>
      <c r="D68" s="4">
        <v>0</v>
      </c>
      <c r="E68" s="4">
        <v>5</v>
      </c>
      <c r="F68" s="4">
        <v>5</v>
      </c>
      <c r="G68" s="4">
        <v>11</v>
      </c>
      <c r="H68" s="4">
        <v>10.96</v>
      </c>
      <c r="I68" s="34">
        <v>1624.9498178854251</v>
      </c>
      <c r="J68" s="35" t="s">
        <v>2161</v>
      </c>
      <c r="K68" s="35" t="s">
        <v>2161</v>
      </c>
      <c r="L68" s="35">
        <v>16.59522791180191</v>
      </c>
      <c r="M68" s="35">
        <v>16.59522791180191</v>
      </c>
      <c r="N68" s="4" t="s">
        <v>119</v>
      </c>
      <c r="O68" s="4" t="s">
        <v>119</v>
      </c>
      <c r="P68" s="35">
        <v>3.2846715328467151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/>
      </c>
      <c r="X68" s="37" t="str">
        <f t="shared" si="36"/>
        <v/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>
        <f t="shared" si="45"/>
        <v>3.2846715335567152</v>
      </c>
      <c r="AH68" s="38" t="str">
        <f t="shared" si="46"/>
        <v xml:space="preserve"> </v>
      </c>
      <c r="AI68" s="1">
        <f t="shared" si="47"/>
        <v>54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975</v>
      </c>
      <c r="AP68" t="s">
        <v>2177</v>
      </c>
      <c r="AQ68" s="22" t="e">
        <v>#VALUE!</v>
      </c>
      <c r="AR68" s="21">
        <v>-37.125916719588538</v>
      </c>
      <c r="AS68">
        <v>0.36496350364962904</v>
      </c>
      <c r="AT68" t="e">
        <v>#VALUE!</v>
      </c>
      <c r="AU68">
        <v>37.125916719588538</v>
      </c>
      <c r="AV68" t="s">
        <v>3148</v>
      </c>
    </row>
    <row r="69" spans="1:48" x14ac:dyDescent="0.25">
      <c r="A69" s="14">
        <v>7.1999999999999937E-10</v>
      </c>
      <c r="B69" t="s">
        <v>897</v>
      </c>
      <c r="C69" s="4">
        <v>16</v>
      </c>
      <c r="D69" s="4">
        <v>1</v>
      </c>
      <c r="E69" s="4">
        <v>2</v>
      </c>
      <c r="F69" s="4">
        <v>19</v>
      </c>
      <c r="G69" s="4">
        <v>14.25</v>
      </c>
      <c r="H69" s="4">
        <v>12.16</v>
      </c>
      <c r="I69" s="34">
        <v>19934.668616842766</v>
      </c>
      <c r="J69" s="35">
        <v>12.18436873747495</v>
      </c>
      <c r="K69" s="35">
        <v>9.7047086991221061</v>
      </c>
      <c r="L69" s="35">
        <v>5.2950729012434135</v>
      </c>
      <c r="M69" s="35">
        <v>5.0024105028761676</v>
      </c>
      <c r="N69" s="4">
        <v>0.998</v>
      </c>
      <c r="O69" s="4" t="s">
        <v>119</v>
      </c>
      <c r="P69" s="35">
        <v>0.48519736842105265</v>
      </c>
      <c r="Q69" s="36">
        <f t="shared" si="29"/>
        <v>84.210526316509473</v>
      </c>
      <c r="R69" s="36" t="str">
        <f t="shared" si="30"/>
        <v xml:space="preserve"> </v>
      </c>
      <c r="S69" s="37">
        <f t="shared" si="31"/>
        <v>0.17187500072</v>
      </c>
      <c r="T69" s="37" t="str">
        <f t="shared" si="32"/>
        <v/>
      </c>
      <c r="U69" s="37" t="str">
        <f t="shared" si="33"/>
        <v/>
      </c>
      <c r="V69" s="37">
        <f t="shared" si="34"/>
        <v>-0.27707345957889895</v>
      </c>
      <c r="W69" s="37" t="str">
        <f t="shared" si="35"/>
        <v/>
      </c>
      <c r="X69" s="37">
        <f t="shared" si="36"/>
        <v>-0.56246956683030258</v>
      </c>
      <c r="Y69" s="1" t="str">
        <f t="shared" si="37"/>
        <v xml:space="preserve"> </v>
      </c>
      <c r="Z69" s="1">
        <f t="shared" si="38"/>
        <v>44</v>
      </c>
      <c r="AA69" s="1" t="str">
        <f t="shared" si="39"/>
        <v xml:space="preserve"> </v>
      </c>
      <c r="AB69" s="1">
        <f t="shared" si="40"/>
        <v>23</v>
      </c>
      <c r="AC69" s="1">
        <f t="shared" si="41"/>
        <v>69</v>
      </c>
      <c r="AD69" s="1" t="str">
        <f t="shared" si="42"/>
        <v xml:space="preserve"> </v>
      </c>
      <c r="AE69" s="1">
        <f t="shared" si="43"/>
        <v>47</v>
      </c>
      <c r="AF69" s="1" t="str">
        <f t="shared" si="44"/>
        <v xml:space="preserve"> </v>
      </c>
      <c r="AG69" s="38" t="str">
        <f t="shared" si="45"/>
        <v xml:space="preserve"> </v>
      </c>
      <c r="AH69" s="38" t="str">
        <f t="shared" si="46"/>
        <v xml:space="preserve"> </v>
      </c>
      <c r="AI69" s="1" t="str">
        <f t="shared" si="47"/>
        <v xml:space="preserve"> 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897</v>
      </c>
      <c r="AP69" t="s">
        <v>2487</v>
      </c>
      <c r="AQ69" s="22">
        <v>27.707345957889896</v>
      </c>
      <c r="AR69" s="21">
        <v>56.246956683030255</v>
      </c>
      <c r="AS69">
        <v>17.1875</v>
      </c>
      <c r="AT69">
        <v>-27.707345957889896</v>
      </c>
      <c r="AU69">
        <v>-56.246956683030255</v>
      </c>
      <c r="AV69" t="s">
        <v>3149</v>
      </c>
    </row>
    <row r="70" spans="1:48" x14ac:dyDescent="0.25">
      <c r="A70" s="14">
        <v>7.2999999999999934E-10</v>
      </c>
      <c r="B70" t="s">
        <v>908</v>
      </c>
      <c r="C70" s="4">
        <v>8</v>
      </c>
      <c r="D70" s="4">
        <v>1</v>
      </c>
      <c r="E70" s="4">
        <v>4</v>
      </c>
      <c r="F70" s="4">
        <v>13</v>
      </c>
      <c r="G70" s="4">
        <v>41</v>
      </c>
      <c r="H70" s="4">
        <v>35.08</v>
      </c>
      <c r="I70" s="34">
        <v>2482.9043335777096</v>
      </c>
      <c r="J70" s="35">
        <v>10.086256469235192</v>
      </c>
      <c r="K70" s="35">
        <v>9.7040110650069149</v>
      </c>
      <c r="L70" s="35" t="s">
        <v>2161</v>
      </c>
      <c r="M70" s="35" t="s">
        <v>2161</v>
      </c>
      <c r="N70" s="4">
        <v>3.4780000000000002</v>
      </c>
      <c r="O70" s="4">
        <v>18.703071672354948</v>
      </c>
      <c r="P70" s="35">
        <v>3.3152793614595213</v>
      </c>
      <c r="Q70" s="36" t="str">
        <f t="shared" si="29"/>
        <v xml:space="preserve"> </v>
      </c>
      <c r="R70" s="36" t="str">
        <f t="shared" si="30"/>
        <v xml:space="preserve"> </v>
      </c>
      <c r="S70" s="37">
        <f t="shared" si="31"/>
        <v>0.16875712729784492</v>
      </c>
      <c r="T70" s="37" t="str">
        <f t="shared" si="32"/>
        <v/>
      </c>
      <c r="U70" s="37" t="str">
        <f t="shared" si="33"/>
        <v/>
      </c>
      <c r="V70" s="37">
        <f t="shared" si="34"/>
        <v>-0.40155927219457743</v>
      </c>
      <c r="W70" s="37" t="str">
        <f t="shared" si="35"/>
        <v xml:space="preserve"> </v>
      </c>
      <c r="X70" s="37" t="str">
        <f t="shared" si="36"/>
        <v xml:space="preserve"> </v>
      </c>
      <c r="Y70" s="1" t="str">
        <f t="shared" si="37"/>
        <v xml:space="preserve"> </v>
      </c>
      <c r="Z70" s="1">
        <f t="shared" si="38"/>
        <v>28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70</v>
      </c>
      <c r="AD70" s="1" t="str">
        <f t="shared" si="42"/>
        <v xml:space="preserve"> </v>
      </c>
      <c r="AE70" s="1" t="str">
        <f t="shared" si="43"/>
        <v xml:space="preserve"> </v>
      </c>
      <c r="AF70" s="1" t="str">
        <f t="shared" si="44"/>
        <v xml:space="preserve"> </v>
      </c>
      <c r="AG70" s="38">
        <f t="shared" si="45"/>
        <v>3.3152793621895214</v>
      </c>
      <c r="AH70" s="38" t="str">
        <f t="shared" si="46"/>
        <v xml:space="preserve"> </v>
      </c>
      <c r="AI70" s="1">
        <f t="shared" si="47"/>
        <v>51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908</v>
      </c>
      <c r="AP70" t="s">
        <v>2167</v>
      </c>
      <c r="AQ70" s="22">
        <v>40.155927219457745</v>
      </c>
      <c r="AR70" s="21" t="e">
        <v>#VALUE!</v>
      </c>
      <c r="AS70">
        <v>16.875712656784494</v>
      </c>
      <c r="AT70">
        <v>-40.155927219457745</v>
      </c>
      <c r="AU70" t="e">
        <v>#VALUE!</v>
      </c>
      <c r="AV70" t="s">
        <v>3150</v>
      </c>
    </row>
    <row r="71" spans="1:48" x14ac:dyDescent="0.25">
      <c r="A71" s="14">
        <v>7.3999999999999931E-10</v>
      </c>
      <c r="B71" t="s">
        <v>1041</v>
      </c>
      <c r="C71" s="4">
        <v>9</v>
      </c>
      <c r="D71" s="4">
        <v>0</v>
      </c>
      <c r="E71" s="4">
        <v>0</v>
      </c>
      <c r="F71" s="4">
        <v>9</v>
      </c>
      <c r="G71" s="4">
        <v>15.75</v>
      </c>
      <c r="H71" s="4">
        <v>15.28</v>
      </c>
      <c r="I71" s="34">
        <v>2564.7236396128287</v>
      </c>
      <c r="J71" s="35" t="s">
        <v>2161</v>
      </c>
      <c r="K71" s="35" t="s">
        <v>2161</v>
      </c>
      <c r="L71" s="35">
        <v>20.519382576480549</v>
      </c>
      <c r="M71" s="35">
        <v>17.090187622537531</v>
      </c>
      <c r="N71" s="4" t="s">
        <v>119</v>
      </c>
      <c r="O71" s="4" t="s">
        <v>119</v>
      </c>
      <c r="P71" s="35">
        <v>4.5811518324607334</v>
      </c>
      <c r="Q71" s="36">
        <f t="shared" si="29"/>
        <v>100.00000000074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 xml:space="preserve"> </v>
      </c>
      <c r="V71" s="37" t="str">
        <f t="shared" si="34"/>
        <v xml:space="preserve"> </v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>
        <f t="shared" si="43"/>
        <v>19</v>
      </c>
      <c r="AF71" s="1" t="str">
        <f t="shared" si="44"/>
        <v xml:space="preserve"> </v>
      </c>
      <c r="AG71" s="38">
        <f t="shared" si="45"/>
        <v>4.5811518332007335</v>
      </c>
      <c r="AH71" s="38" t="str">
        <f t="shared" si="46"/>
        <v xml:space="preserve"> </v>
      </c>
      <c r="AI71" s="1">
        <f t="shared" si="47"/>
        <v>21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1041</v>
      </c>
      <c r="AP71" t="s">
        <v>2511</v>
      </c>
      <c r="AQ71" s="22" t="e">
        <v>#VALUE!</v>
      </c>
      <c r="AR71" s="21">
        <v>-69.551099947161376</v>
      </c>
      <c r="AS71">
        <v>3.0759162303664933</v>
      </c>
      <c r="AT71" t="e">
        <v>#VALUE!</v>
      </c>
      <c r="AU71">
        <v>69.551099947161376</v>
      </c>
      <c r="AV71" t="s">
        <v>3151</v>
      </c>
    </row>
    <row r="72" spans="1:48" x14ac:dyDescent="0.25">
      <c r="A72" s="14">
        <v>7.4999999999999927E-10</v>
      </c>
      <c r="B72" t="s">
        <v>991</v>
      </c>
      <c r="C72" s="4">
        <v>9</v>
      </c>
      <c r="D72" s="4">
        <v>0</v>
      </c>
      <c r="E72" s="4">
        <v>5</v>
      </c>
      <c r="F72" s="4">
        <v>14</v>
      </c>
      <c r="G72" s="4">
        <v>62</v>
      </c>
      <c r="H72" s="4">
        <v>57.57</v>
      </c>
      <c r="I72" s="34">
        <v>14296.557304648592</v>
      </c>
      <c r="J72" s="35">
        <v>31.753998896856039</v>
      </c>
      <c r="K72" s="35">
        <v>26.939635002339728</v>
      </c>
      <c r="L72" s="35">
        <v>18.543658784206894</v>
      </c>
      <c r="M72" s="35">
        <v>16.614748618824105</v>
      </c>
      <c r="N72" s="4">
        <v>2.137</v>
      </c>
      <c r="O72" s="4">
        <v>18.327796234772975</v>
      </c>
      <c r="P72" s="35">
        <v>0.31266284523189158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 t="str">
        <f t="shared" si="34"/>
        <v/>
      </c>
      <c r="W72" s="37" t="str">
        <f t="shared" si="35"/>
        <v/>
      </c>
      <c r="X72" s="37" t="str">
        <f t="shared" si="36"/>
        <v/>
      </c>
      <c r="Y72" s="1" t="str">
        <f t="shared" si="37"/>
        <v xml:space="preserve"> </v>
      </c>
      <c r="Z72" s="1" t="str">
        <f t="shared" si="38"/>
        <v xml:space="preserve"> </v>
      </c>
      <c r="AA72" s="1" t="str">
        <f t="shared" si="39"/>
        <v xml:space="preserve"> </v>
      </c>
      <c r="AB72" s="1" t="str">
        <f t="shared" si="40"/>
        <v xml:space="preserve"> 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 t="str">
        <f t="shared" si="45"/>
        <v xml:space="preserve"> </v>
      </c>
      <c r="AH72" s="38" t="str">
        <f t="shared" si="46"/>
        <v xml:space="preserve"> </v>
      </c>
      <c r="AI72" s="1" t="str">
        <f t="shared" si="47"/>
        <v xml:space="preserve"> 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991</v>
      </c>
      <c r="AP72" t="s">
        <v>2198</v>
      </c>
      <c r="AQ72" s="22">
        <v>-88.403757811722983</v>
      </c>
      <c r="AR72" s="21">
        <v>-53.225748006224393</v>
      </c>
      <c r="AS72">
        <v>7.6949800243182098</v>
      </c>
      <c r="AT72">
        <v>88.403757811722983</v>
      </c>
      <c r="AU72">
        <v>53.225748006224393</v>
      </c>
      <c r="AV72" t="s">
        <v>3152</v>
      </c>
    </row>
    <row r="73" spans="1:48" x14ac:dyDescent="0.25">
      <c r="A73" s="14">
        <v>7.5999999999999924E-10</v>
      </c>
      <c r="B73" t="s">
        <v>1019</v>
      </c>
      <c r="C73" s="4">
        <v>11</v>
      </c>
      <c r="D73" s="4">
        <v>0</v>
      </c>
      <c r="E73" s="4">
        <v>4</v>
      </c>
      <c r="F73" s="4">
        <v>15</v>
      </c>
      <c r="G73" s="4">
        <v>120</v>
      </c>
      <c r="H73" s="4">
        <v>95.51</v>
      </c>
      <c r="I73" s="34">
        <v>6518.692238412179</v>
      </c>
      <c r="J73" s="35">
        <v>18.374374759522894</v>
      </c>
      <c r="K73" s="35">
        <v>11.765213106676521</v>
      </c>
      <c r="L73" s="35">
        <v>9.7216245345176944</v>
      </c>
      <c r="M73" s="35">
        <v>7.170155175791586</v>
      </c>
      <c r="N73" s="4">
        <v>8.1180000000000003</v>
      </c>
      <c r="O73" s="4">
        <v>50.612244897959201</v>
      </c>
      <c r="P73" s="35">
        <v>3.426866296722856</v>
      </c>
      <c r="Q73" s="36" t="str">
        <f t="shared" si="29"/>
        <v xml:space="preserve"> </v>
      </c>
      <c r="R73" s="36" t="str">
        <f t="shared" si="30"/>
        <v xml:space="preserve"> </v>
      </c>
      <c r="S73" s="37">
        <f t="shared" si="31"/>
        <v>0.25641294181329272</v>
      </c>
      <c r="T73" s="37" t="str">
        <f t="shared" si="32"/>
        <v/>
      </c>
      <c r="U73" s="37" t="str">
        <f t="shared" si="33"/>
        <v/>
      </c>
      <c r="V73" s="37" t="str">
        <f t="shared" si="34"/>
        <v/>
      </c>
      <c r="W73" s="37" t="str">
        <f t="shared" si="35"/>
        <v/>
      </c>
      <c r="X73" s="37">
        <f t="shared" si="36"/>
        <v>-0.19670480972946436</v>
      </c>
      <c r="Y73" s="1" t="str">
        <f t="shared" si="37"/>
        <v xml:space="preserve"> </v>
      </c>
      <c r="Z73" s="1" t="str">
        <f t="shared" si="38"/>
        <v xml:space="preserve"> </v>
      </c>
      <c r="AA73" s="1" t="str">
        <f t="shared" si="39"/>
        <v xml:space="preserve"> </v>
      </c>
      <c r="AB73" s="1">
        <f t="shared" si="40"/>
        <v>62</v>
      </c>
      <c r="AC73" s="1">
        <f t="shared" si="41"/>
        <v>44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3.4268662974828561</v>
      </c>
      <c r="AH73" s="38" t="str">
        <f t="shared" si="46"/>
        <v xml:space="preserve"> </v>
      </c>
      <c r="AI73" s="1">
        <f t="shared" si="47"/>
        <v>49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1019</v>
      </c>
      <c r="AP73" t="s">
        <v>3153</v>
      </c>
      <c r="AQ73" s="22">
        <v>-9.0193793663493551</v>
      </c>
      <c r="AR73" s="21">
        <v>19.670480972946436</v>
      </c>
      <c r="AS73">
        <v>25.641294105329273</v>
      </c>
      <c r="AT73">
        <v>9.0193793663493551</v>
      </c>
      <c r="AU73">
        <v>-19.670480972946436</v>
      </c>
      <c r="AV73" t="s">
        <v>3154</v>
      </c>
    </row>
    <row r="74" spans="1:48" x14ac:dyDescent="0.25">
      <c r="A74" s="14">
        <v>7.699999999999992E-10</v>
      </c>
      <c r="B74" t="s">
        <v>1203</v>
      </c>
      <c r="C74" s="4">
        <v>8</v>
      </c>
      <c r="D74" s="4">
        <v>0</v>
      </c>
      <c r="E74" s="4">
        <v>0</v>
      </c>
      <c r="F74" s="4">
        <v>8</v>
      </c>
      <c r="G74" s="4">
        <v>12.875</v>
      </c>
      <c r="H74" s="4">
        <v>7.65</v>
      </c>
      <c r="I74" s="34">
        <v>1205.7162892003223</v>
      </c>
      <c r="J74" s="35">
        <v>5.3962497993562151</v>
      </c>
      <c r="K74" s="35">
        <v>5.9092013011961599</v>
      </c>
      <c r="L74" s="35">
        <v>2.9703363740022803</v>
      </c>
      <c r="M74" s="35">
        <v>3.1160107655502385</v>
      </c>
      <c r="N74" s="4">
        <v>1.1520000000000001</v>
      </c>
      <c r="O74" s="4">
        <v>7.6635514018691646</v>
      </c>
      <c r="P74" s="35">
        <v>1.9303529402788946</v>
      </c>
      <c r="Q74" s="36">
        <f t="shared" si="29"/>
        <v>100.00000000077</v>
      </c>
      <c r="R74" s="36" t="str">
        <f t="shared" si="30"/>
        <v xml:space="preserve"> </v>
      </c>
      <c r="S74" s="37">
        <f t="shared" si="31"/>
        <v>0.68300653671771239</v>
      </c>
      <c r="T74" s="37" t="str">
        <f t="shared" si="32"/>
        <v/>
      </c>
      <c r="U74" s="37" t="str">
        <f t="shared" si="33"/>
        <v/>
      </c>
      <c r="V74" s="37">
        <f t="shared" si="34"/>
        <v>-0.67982812382407443</v>
      </c>
      <c r="W74" s="37" t="str">
        <f t="shared" si="35"/>
        <v/>
      </c>
      <c r="X74" s="37">
        <f t="shared" si="36"/>
        <v>-0.75456191357219171</v>
      </c>
      <c r="Y74" s="1" t="str">
        <f t="shared" si="37"/>
        <v xml:space="preserve"> </v>
      </c>
      <c r="Z74" s="1">
        <f t="shared" si="38"/>
        <v>3</v>
      </c>
      <c r="AA74" s="1" t="str">
        <f t="shared" si="39"/>
        <v xml:space="preserve"> </v>
      </c>
      <c r="AB74" s="1">
        <f t="shared" si="40"/>
        <v>6</v>
      </c>
      <c r="AC74" s="1">
        <f t="shared" si="41"/>
        <v>7</v>
      </c>
      <c r="AD74" s="1" t="str">
        <f t="shared" si="42"/>
        <v xml:space="preserve"> </v>
      </c>
      <c r="AE74" s="1">
        <f t="shared" si="43"/>
        <v>18</v>
      </c>
      <c r="AF74" s="1" t="str">
        <f t="shared" si="44"/>
        <v xml:space="preserve"> </v>
      </c>
      <c r="AG74" s="38" t="str">
        <f t="shared" si="45"/>
        <v xml:space="preserve"> </v>
      </c>
      <c r="AH74" s="38" t="str">
        <f t="shared" si="46"/>
        <v xml:space="preserve"> </v>
      </c>
      <c r="AI74" s="1" t="str">
        <f t="shared" si="47"/>
        <v xml:space="preserve"> 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1203</v>
      </c>
      <c r="AP74" t="s">
        <v>2258</v>
      </c>
      <c r="AQ74" s="22">
        <v>67.982812382407445</v>
      </c>
      <c r="AR74" s="21">
        <v>75.456191357219168</v>
      </c>
      <c r="AS74">
        <v>68.300653594771248</v>
      </c>
      <c r="AT74">
        <v>-67.982812382407445</v>
      </c>
      <c r="AU74">
        <v>-75.456191357219168</v>
      </c>
      <c r="AV74" t="s">
        <v>3155</v>
      </c>
    </row>
    <row r="75" spans="1:48" x14ac:dyDescent="0.25">
      <c r="A75" s="14">
        <v>7.7999999999999917E-10</v>
      </c>
      <c r="B75" t="s">
        <v>871</v>
      </c>
      <c r="C75" s="4">
        <v>9</v>
      </c>
      <c r="D75" s="4">
        <v>1</v>
      </c>
      <c r="E75" s="4">
        <v>4</v>
      </c>
      <c r="F75" s="4">
        <v>14</v>
      </c>
      <c r="G75" s="4">
        <v>82.50140380859375</v>
      </c>
      <c r="H75" s="4">
        <v>82.5</v>
      </c>
      <c r="I75" s="34">
        <v>5665.1654585093729</v>
      </c>
      <c r="J75" s="35" t="s">
        <v>2161</v>
      </c>
      <c r="K75" s="35" t="s">
        <v>2161</v>
      </c>
      <c r="L75" s="35">
        <v>39.376725065369023</v>
      </c>
      <c r="M75" s="35">
        <v>32.719021768087288</v>
      </c>
      <c r="N75" s="4">
        <v>0.94800000000000006</v>
      </c>
      <c r="O75" s="4">
        <v>50.955414012738864</v>
      </c>
      <c r="P75" s="35" t="s">
        <v>124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871</v>
      </c>
      <c r="AP75" t="s">
        <v>2261</v>
      </c>
      <c r="AQ75" s="22" t="e">
        <v>#VALUE!</v>
      </c>
      <c r="AR75" s="21">
        <v>-225.36880787060198</v>
      </c>
      <c r="AS75">
        <v>1.7015861742519789E-3</v>
      </c>
      <c r="AT75" t="e">
        <v>#VALUE!</v>
      </c>
      <c r="AU75">
        <v>225.36880787060198</v>
      </c>
      <c r="AV75" t="s">
        <v>3156</v>
      </c>
    </row>
    <row r="76" spans="1:48" x14ac:dyDescent="0.25">
      <c r="A76" s="14">
        <v>7.8999999999999913E-10</v>
      </c>
      <c r="B76" t="s">
        <v>963</v>
      </c>
      <c r="C76" s="4">
        <v>5</v>
      </c>
      <c r="D76" s="4">
        <v>0</v>
      </c>
      <c r="E76" s="4">
        <v>3</v>
      </c>
      <c r="F76" s="4">
        <v>8</v>
      </c>
      <c r="G76" s="4">
        <v>24.25</v>
      </c>
      <c r="H76" s="4">
        <v>23.86</v>
      </c>
      <c r="I76" s="34">
        <v>1067.5516976847539</v>
      </c>
      <c r="J76" s="35" t="s">
        <v>2161</v>
      </c>
      <c r="K76" s="35" t="s">
        <v>2161</v>
      </c>
      <c r="L76" s="35">
        <v>25.4730377166157</v>
      </c>
      <c r="M76" s="35">
        <v>22.016784140969165</v>
      </c>
      <c r="N76" s="4" t="s">
        <v>119</v>
      </c>
      <c r="O76" s="4" t="s">
        <v>119</v>
      </c>
      <c r="P76" s="35">
        <v>4.1911148365465216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 xml:space="preserve"> </v>
      </c>
      <c r="V76" s="37" t="str">
        <f t="shared" si="34"/>
        <v xml:space="preserve"> </v>
      </c>
      <c r="W76" s="37" t="str">
        <f t="shared" si="35"/>
        <v/>
      </c>
      <c r="X76" s="37" t="str">
        <f t="shared" si="36"/>
        <v/>
      </c>
      <c r="Y76" s="1" t="str">
        <f t="shared" si="37"/>
        <v xml:space="preserve"> </v>
      </c>
      <c r="Z76" s="1" t="str">
        <f t="shared" si="38"/>
        <v xml:space="preserve"> 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4.1911148373365217</v>
      </c>
      <c r="AH76" s="38" t="str">
        <f t="shared" si="46"/>
        <v xml:space="preserve"> </v>
      </c>
      <c r="AI76" s="1">
        <f t="shared" si="47"/>
        <v>30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963</v>
      </c>
      <c r="AP76" t="s">
        <v>2383</v>
      </c>
      <c r="AQ76" s="22" t="e">
        <v>#VALUE!</v>
      </c>
      <c r="AR76" s="21">
        <v>-110.48301759323719</v>
      </c>
      <c r="AS76">
        <v>1.6345347862531501</v>
      </c>
      <c r="AT76" t="e">
        <v>#VALUE!</v>
      </c>
      <c r="AU76">
        <v>110.48301759323719</v>
      </c>
      <c r="AV76" t="s">
        <v>3157</v>
      </c>
    </row>
    <row r="77" spans="1:48" x14ac:dyDescent="0.25">
      <c r="A77" s="14">
        <v>7.999999999999991E-10</v>
      </c>
      <c r="B77" t="s">
        <v>925</v>
      </c>
      <c r="C77" s="4">
        <v>10</v>
      </c>
      <c r="D77" s="4">
        <v>0</v>
      </c>
      <c r="E77" s="4">
        <v>0</v>
      </c>
      <c r="F77" s="4">
        <v>10</v>
      </c>
      <c r="G77" s="4">
        <v>10.375</v>
      </c>
      <c r="H77" s="4">
        <v>9.2899999999999991</v>
      </c>
      <c r="I77" s="34">
        <v>1840.1953980358917</v>
      </c>
      <c r="J77" s="35">
        <v>15.565284563760976</v>
      </c>
      <c r="K77" s="35">
        <v>12.773541477874913</v>
      </c>
      <c r="L77" s="35">
        <v>12.835571278825995</v>
      </c>
      <c r="M77" s="35">
        <v>10.826821396993811</v>
      </c>
      <c r="N77" s="4">
        <v>0.48499999999999999</v>
      </c>
      <c r="O77" s="4">
        <v>56.451612903225801</v>
      </c>
      <c r="P77" s="35">
        <v>1.6293196978430449</v>
      </c>
      <c r="Q77" s="36">
        <f t="shared" si="29"/>
        <v>100.0000000008</v>
      </c>
      <c r="R77" s="36" t="str">
        <f t="shared" si="30"/>
        <v xml:space="preserve"> </v>
      </c>
      <c r="S77" s="37" t="str">
        <f t="shared" si="31"/>
        <v/>
      </c>
      <c r="T77" s="37" t="str">
        <f t="shared" si="32"/>
        <v/>
      </c>
      <c r="U77" s="37" t="str">
        <f t="shared" si="33"/>
        <v/>
      </c>
      <c r="V77" s="37" t="str">
        <f t="shared" si="34"/>
        <v/>
      </c>
      <c r="W77" s="37" t="str">
        <f t="shared" si="35"/>
        <v/>
      </c>
      <c r="X77" s="37" t="str">
        <f t="shared" si="36"/>
        <v/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>
        <f t="shared" si="43"/>
        <v>17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925</v>
      </c>
      <c r="AP77" t="s">
        <v>2395</v>
      </c>
      <c r="AQ77" s="22">
        <v>7.6475969925247522</v>
      </c>
      <c r="AR77" s="21">
        <v>-6.0599762523855238</v>
      </c>
      <c r="AS77">
        <v>11.679224973089353</v>
      </c>
      <c r="AT77">
        <v>-7.6475969925247522</v>
      </c>
      <c r="AU77">
        <v>6.0599762523855238</v>
      </c>
      <c r="AV77" t="s">
        <v>3158</v>
      </c>
    </row>
    <row r="78" spans="1:48" x14ac:dyDescent="0.25">
      <c r="A78" s="14">
        <v>8.0999999999999906E-10</v>
      </c>
      <c r="B78" t="s">
        <v>999</v>
      </c>
      <c r="C78" s="4">
        <v>6</v>
      </c>
      <c r="D78" s="4">
        <v>0</v>
      </c>
      <c r="E78" s="4">
        <v>0</v>
      </c>
      <c r="F78" s="4">
        <v>6</v>
      </c>
      <c r="G78" s="4">
        <v>40.180812835693359</v>
      </c>
      <c r="H78" s="4">
        <v>27.78</v>
      </c>
      <c r="I78" s="34">
        <v>5650.958751725585</v>
      </c>
      <c r="J78" s="35">
        <v>9.5330886757466242</v>
      </c>
      <c r="K78" s="35">
        <v>8.155474705263007</v>
      </c>
      <c r="L78" s="35">
        <v>4.3714776591568487</v>
      </c>
      <c r="M78" s="35">
        <v>4.0605110103626947</v>
      </c>
      <c r="N78" s="4">
        <v>2.3679999999999999</v>
      </c>
      <c r="O78" s="4">
        <v>3.8596491228070011</v>
      </c>
      <c r="P78" s="35">
        <v>1.8117904959178128</v>
      </c>
      <c r="Q78" s="36">
        <f t="shared" si="29"/>
        <v>100.00000000081</v>
      </c>
      <c r="R78" s="36" t="str">
        <f t="shared" si="30"/>
        <v xml:space="preserve"> </v>
      </c>
      <c r="S78" s="37">
        <f t="shared" si="31"/>
        <v>0.44639355141091291</v>
      </c>
      <c r="T78" s="37" t="str">
        <f t="shared" si="32"/>
        <v/>
      </c>
      <c r="U78" s="37" t="str">
        <f t="shared" si="33"/>
        <v/>
      </c>
      <c r="V78" s="37">
        <f t="shared" si="34"/>
        <v>-0.43437998599890526</v>
      </c>
      <c r="W78" s="37" t="str">
        <f t="shared" si="35"/>
        <v/>
      </c>
      <c r="X78" s="37">
        <f t="shared" si="36"/>
        <v>-0.63878599039620165</v>
      </c>
      <c r="Y78" s="1" t="str">
        <f t="shared" si="37"/>
        <v xml:space="preserve"> </v>
      </c>
      <c r="Z78" s="1">
        <f t="shared" si="38"/>
        <v>23</v>
      </c>
      <c r="AA78" s="1" t="str">
        <f t="shared" si="39"/>
        <v xml:space="preserve"> </v>
      </c>
      <c r="AB78" s="1">
        <f t="shared" si="40"/>
        <v>18</v>
      </c>
      <c r="AC78" s="1">
        <f t="shared" si="41"/>
        <v>16</v>
      </c>
      <c r="AD78" s="1" t="str">
        <f t="shared" si="42"/>
        <v xml:space="preserve"> </v>
      </c>
      <c r="AE78" s="1">
        <f t="shared" si="43"/>
        <v>16</v>
      </c>
      <c r="AF78" s="1" t="str">
        <f t="shared" si="44"/>
        <v xml:space="preserve"> </v>
      </c>
      <c r="AG78" s="38" t="str">
        <f t="shared" si="45"/>
        <v xml:space="preserve"> </v>
      </c>
      <c r="AH78" s="38" t="str">
        <f t="shared" si="46"/>
        <v xml:space="preserve"> </v>
      </c>
      <c r="AI78" s="1" t="str">
        <f t="shared" si="47"/>
        <v xml:space="preserve"> 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999</v>
      </c>
      <c r="AP78" t="s">
        <v>2258</v>
      </c>
      <c r="AQ78" s="22">
        <v>43.437998599890527</v>
      </c>
      <c r="AR78" s="21">
        <v>63.878599039620163</v>
      </c>
      <c r="AS78">
        <v>44.63935506009129</v>
      </c>
      <c r="AT78">
        <v>-43.437998599890527</v>
      </c>
      <c r="AU78">
        <v>-63.878599039620163</v>
      </c>
      <c r="AV78" t="s">
        <v>3159</v>
      </c>
    </row>
    <row r="79" spans="1:48" x14ac:dyDescent="0.25">
      <c r="A79" s="14">
        <v>8.1999999999999903E-10</v>
      </c>
      <c r="B79" t="s">
        <v>875</v>
      </c>
      <c r="C79" s="4">
        <v>8</v>
      </c>
      <c r="D79" s="4">
        <v>0</v>
      </c>
      <c r="E79" s="4">
        <v>1</v>
      </c>
      <c r="F79" s="4">
        <v>9</v>
      </c>
      <c r="G79" s="4">
        <v>17.5</v>
      </c>
      <c r="H79" s="4">
        <v>14.47</v>
      </c>
      <c r="I79" s="34">
        <v>5105.1727077939249</v>
      </c>
      <c r="J79" s="35">
        <v>16.556064073226544</v>
      </c>
      <c r="K79" s="35">
        <v>14.200196270853777</v>
      </c>
      <c r="L79" s="35" t="s">
        <v>2161</v>
      </c>
      <c r="M79" s="35" t="s">
        <v>2161</v>
      </c>
      <c r="N79" s="4">
        <v>0.874</v>
      </c>
      <c r="O79" s="4">
        <v>2.8235294117647083</v>
      </c>
      <c r="P79" s="35">
        <v>1.9765031098825157</v>
      </c>
      <c r="Q79" s="36">
        <f t="shared" si="29"/>
        <v>88.88888888970888</v>
      </c>
      <c r="R79" s="36" t="str">
        <f t="shared" si="30"/>
        <v xml:space="preserve"> </v>
      </c>
      <c r="S79" s="37">
        <f t="shared" si="31"/>
        <v>0.20939875686699366</v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 xml:space="preserve"> </v>
      </c>
      <c r="X79" s="37" t="str">
        <f t="shared" si="36"/>
        <v xml:space="preserve"> </v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>
        <f t="shared" si="41"/>
        <v>57</v>
      </c>
      <c r="AD79" s="1" t="str">
        <f t="shared" si="42"/>
        <v xml:space="preserve"> </v>
      </c>
      <c r="AE79" s="1">
        <f t="shared" si="43"/>
        <v>33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875</v>
      </c>
      <c r="AP79" t="s">
        <v>2547</v>
      </c>
      <c r="AQ79" s="22">
        <v>1.7690749407824669</v>
      </c>
      <c r="AR79" s="21" t="e">
        <v>#VALUE!</v>
      </c>
      <c r="AS79">
        <v>20.939875604699367</v>
      </c>
      <c r="AT79">
        <v>-1.7690749407824669</v>
      </c>
      <c r="AU79" t="e">
        <v>#VALUE!</v>
      </c>
      <c r="AV79" t="s">
        <v>3160</v>
      </c>
    </row>
    <row r="80" spans="1:48" x14ac:dyDescent="0.25">
      <c r="A80" s="14">
        <v>8.2999999999999899E-10</v>
      </c>
      <c r="B80" t="s">
        <v>1000</v>
      </c>
      <c r="C80" s="4">
        <v>8</v>
      </c>
      <c r="D80" s="4">
        <v>0</v>
      </c>
      <c r="E80" s="4">
        <v>2</v>
      </c>
      <c r="F80" s="4">
        <v>10</v>
      </c>
      <c r="G80" s="4">
        <v>44</v>
      </c>
      <c r="H80" s="4">
        <v>39.340000000000003</v>
      </c>
      <c r="I80" s="34">
        <v>1209.0769863414919</v>
      </c>
      <c r="J80" s="35">
        <v>18.688836104513065</v>
      </c>
      <c r="K80" s="35">
        <v>13.135225375626044</v>
      </c>
      <c r="L80" s="35">
        <v>8.3036346396965861</v>
      </c>
      <c r="M80" s="35">
        <v>7.1626772082878949</v>
      </c>
      <c r="N80" s="4">
        <v>2.105</v>
      </c>
      <c r="O80" s="4">
        <v>55.92592592592591</v>
      </c>
      <c r="P80" s="35">
        <v>5.8286731062531771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 t="str">
        <f t="shared" si="34"/>
        <v/>
      </c>
      <c r="W80" s="37" t="str">
        <f t="shared" si="35"/>
        <v/>
      </c>
      <c r="X80" s="37">
        <f t="shared" si="36"/>
        <v>-0.31387292893810537</v>
      </c>
      <c r="Y80" s="1" t="str">
        <f t="shared" si="37"/>
        <v xml:space="preserve"> </v>
      </c>
      <c r="Z80" s="1" t="str">
        <f t="shared" si="38"/>
        <v xml:space="preserve"> </v>
      </c>
      <c r="AA80" s="1" t="str">
        <f t="shared" si="39"/>
        <v xml:space="preserve"> </v>
      </c>
      <c r="AB80" s="1">
        <f t="shared" si="40"/>
        <v>53</v>
      </c>
      <c r="AC80" s="1" t="str">
        <f t="shared" si="41"/>
        <v xml:space="preserve"> 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>
        <f t="shared" si="45"/>
        <v>5.8286731070831772</v>
      </c>
      <c r="AH80" s="38" t="str">
        <f t="shared" si="46"/>
        <v xml:space="preserve"> </v>
      </c>
      <c r="AI80" s="1">
        <f t="shared" si="47"/>
        <v>6</v>
      </c>
      <c r="AJ80" s="1" t="str">
        <f t="shared" si="48"/>
        <v xml:space="preserve"> </v>
      </c>
      <c r="AK80" s="25" t="str">
        <f t="shared" si="49"/>
        <v xml:space="preserve"> </v>
      </c>
      <c r="AL80" s="25" t="str">
        <f t="shared" si="50"/>
        <v xml:space="preserve"> </v>
      </c>
      <c r="AM80" s="1" t="str">
        <f t="shared" si="51"/>
        <v xml:space="preserve"> </v>
      </c>
      <c r="AN80" s="1" t="str">
        <f t="shared" si="52"/>
        <v xml:space="preserve"> </v>
      </c>
      <c r="AO80" t="s">
        <v>1000</v>
      </c>
      <c r="AP80" t="s">
        <v>2280</v>
      </c>
      <c r="AQ80" s="22">
        <v>-10.885150643696795</v>
      </c>
      <c r="AR80" s="21">
        <v>31.387292893810535</v>
      </c>
      <c r="AS80">
        <v>11.845449923741725</v>
      </c>
      <c r="AT80">
        <v>10.885150643696795</v>
      </c>
      <c r="AU80">
        <v>-31.387292893810535</v>
      </c>
      <c r="AV80" t="s">
        <v>3161</v>
      </c>
    </row>
    <row r="81" spans="1:48" x14ac:dyDescent="0.25">
      <c r="A81" s="14">
        <v>8.3999999999999896E-10</v>
      </c>
      <c r="B81" t="s">
        <v>993</v>
      </c>
      <c r="C81" s="4">
        <v>6</v>
      </c>
      <c r="D81" s="4">
        <v>1</v>
      </c>
      <c r="E81" s="4">
        <v>5</v>
      </c>
      <c r="F81" s="4">
        <v>12</v>
      </c>
      <c r="G81" s="4">
        <v>20</v>
      </c>
      <c r="H81" s="4">
        <v>12.68</v>
      </c>
      <c r="I81" s="34">
        <v>1873.3245095660045</v>
      </c>
      <c r="J81" s="35">
        <v>16.781623441937366</v>
      </c>
      <c r="K81" s="35">
        <v>12.689552701169388</v>
      </c>
      <c r="L81" s="35">
        <v>4.3333378960744451</v>
      </c>
      <c r="M81" s="35">
        <v>3.9092158908721948</v>
      </c>
      <c r="N81" s="4">
        <v>0.61399999999999999</v>
      </c>
      <c r="O81" s="4">
        <v>-38.6</v>
      </c>
      <c r="P81" s="35">
        <v>0</v>
      </c>
      <c r="Q81" s="36" t="str">
        <f t="shared" si="29"/>
        <v xml:space="preserve"> </v>
      </c>
      <c r="R81" s="36" t="str">
        <f t="shared" si="30"/>
        <v xml:space="preserve"> </v>
      </c>
      <c r="S81" s="37">
        <f t="shared" si="31"/>
        <v>0.5772870670860567</v>
      </c>
      <c r="T81" s="37" t="str">
        <f t="shared" si="32"/>
        <v/>
      </c>
      <c r="U81" s="37" t="str">
        <f t="shared" si="33"/>
        <v/>
      </c>
      <c r="V81" s="37" t="str">
        <f t="shared" si="34"/>
        <v/>
      </c>
      <c r="W81" s="37" t="str">
        <f t="shared" si="35"/>
        <v/>
      </c>
      <c r="X81" s="37">
        <f t="shared" si="36"/>
        <v>-0.64193746864280232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>
        <f t="shared" si="40"/>
        <v>17</v>
      </c>
      <c r="AC81" s="1">
        <f t="shared" si="41"/>
        <v>9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993</v>
      </c>
      <c r="AP81" t="s">
        <v>2258</v>
      </c>
      <c r="AQ81" s="22">
        <v>0.43077947718445087</v>
      </c>
      <c r="AR81" s="21">
        <v>64.193746864280229</v>
      </c>
      <c r="AS81">
        <v>57.728706624605678</v>
      </c>
      <c r="AT81">
        <v>-0.43077947718445087</v>
      </c>
      <c r="AU81">
        <v>-64.193746864280229</v>
      </c>
      <c r="AV81" t="s">
        <v>3162</v>
      </c>
    </row>
    <row r="82" spans="1:48" x14ac:dyDescent="0.25">
      <c r="A82" s="14">
        <v>8.4999999999999893E-10</v>
      </c>
      <c r="B82" t="s">
        <v>976</v>
      </c>
      <c r="C82" s="4">
        <v>8</v>
      </c>
      <c r="D82" s="4">
        <v>1</v>
      </c>
      <c r="E82" s="4">
        <v>8</v>
      </c>
      <c r="F82" s="4">
        <v>17</v>
      </c>
      <c r="G82" s="4">
        <v>60.5</v>
      </c>
      <c r="H82" s="4">
        <v>57.22</v>
      </c>
      <c r="I82" s="34">
        <v>11798.41262279466</v>
      </c>
      <c r="J82" s="35">
        <v>20.28358738036157</v>
      </c>
      <c r="K82" s="35">
        <v>18.499838344649209</v>
      </c>
      <c r="L82" s="35">
        <v>12.056096460902515</v>
      </c>
      <c r="M82" s="35">
        <v>11.136134551637992</v>
      </c>
      <c r="N82" s="4">
        <v>2.8210000000000002</v>
      </c>
      <c r="O82" s="4">
        <v>5.2611940298507465</v>
      </c>
      <c r="P82" s="35">
        <v>4.5001747640685075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>
        <f t="shared" si="45"/>
        <v>4.5001747649185075</v>
      </c>
      <c r="AH82" s="38" t="str">
        <f t="shared" si="46"/>
        <v xml:space="preserve"> </v>
      </c>
      <c r="AI82" s="1">
        <f t="shared" si="47"/>
        <v>25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976</v>
      </c>
      <c r="AP82" t="s">
        <v>2337</v>
      </c>
      <c r="AQ82" s="22">
        <v>-20.347175698268629</v>
      </c>
      <c r="AR82" s="21">
        <v>0.380802960509663</v>
      </c>
      <c r="AS82">
        <v>5.7322614470464828</v>
      </c>
      <c r="AT82">
        <v>20.347175698268629</v>
      </c>
      <c r="AU82">
        <v>-0.380802960509663</v>
      </c>
      <c r="AV82" t="s">
        <v>3163</v>
      </c>
    </row>
    <row r="83" spans="1:48" x14ac:dyDescent="0.25">
      <c r="A83" s="14">
        <v>8.5999999999999889E-10</v>
      </c>
      <c r="B83" t="s">
        <v>901</v>
      </c>
      <c r="C83" s="4">
        <v>8</v>
      </c>
      <c r="D83" s="4">
        <v>0</v>
      </c>
      <c r="E83" s="4">
        <v>2</v>
      </c>
      <c r="F83" s="4">
        <v>10</v>
      </c>
      <c r="G83" s="4">
        <v>45</v>
      </c>
      <c r="H83" s="4">
        <v>42.15</v>
      </c>
      <c r="I83" s="34">
        <v>9265.2959666436254</v>
      </c>
      <c r="J83" s="35">
        <v>16.516457680250785</v>
      </c>
      <c r="K83" s="35">
        <v>14.989331436699855</v>
      </c>
      <c r="L83" s="35">
        <v>8.3334533833015954</v>
      </c>
      <c r="M83" s="35">
        <v>7.9079534298530172</v>
      </c>
      <c r="N83" s="4">
        <v>2.552</v>
      </c>
      <c r="O83" s="4">
        <v>15.999999999999993</v>
      </c>
      <c r="P83" s="35">
        <v>1.2384341637010676</v>
      </c>
      <c r="Q83" s="36" t="str">
        <f t="shared" si="29"/>
        <v xml:space="preserve"> </v>
      </c>
      <c r="R83" s="36" t="str">
        <f t="shared" si="30"/>
        <v xml:space="preserve"> </v>
      </c>
      <c r="S83" s="37" t="str">
        <f t="shared" si="31"/>
        <v/>
      </c>
      <c r="T83" s="37" t="str">
        <f t="shared" si="32"/>
        <v/>
      </c>
      <c r="U83" s="37" t="str">
        <f t="shared" si="33"/>
        <v/>
      </c>
      <c r="V83" s="37" t="str">
        <f t="shared" si="34"/>
        <v/>
      </c>
      <c r="W83" s="37" t="str">
        <f t="shared" si="35"/>
        <v/>
      </c>
      <c r="X83" s="37">
        <f t="shared" si="36"/>
        <v>-0.31140901426697554</v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>
        <f t="shared" si="40"/>
        <v>54</v>
      </c>
      <c r="AC83" s="1" t="str">
        <f t="shared" si="41"/>
        <v xml:space="preserve"> 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 t="str">
        <f t="shared" si="45"/>
        <v xml:space="preserve"> </v>
      </c>
      <c r="AH83" s="38" t="str">
        <f t="shared" si="46"/>
        <v xml:space="preserve"> </v>
      </c>
      <c r="AI83" s="1" t="str">
        <f t="shared" si="47"/>
        <v xml:space="preserve"> 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901</v>
      </c>
      <c r="AP83" t="s">
        <v>2165</v>
      </c>
      <c r="AQ83" s="22">
        <v>2.0040687535063051</v>
      </c>
      <c r="AR83" s="21">
        <v>31.140901426697553</v>
      </c>
      <c r="AS83">
        <v>6.7615658362989439</v>
      </c>
      <c r="AT83">
        <v>-2.0040687535063051</v>
      </c>
      <c r="AU83">
        <v>-31.140901426697553</v>
      </c>
      <c r="AV83" t="s">
        <v>3164</v>
      </c>
    </row>
    <row r="84" spans="1:48" x14ac:dyDescent="0.25">
      <c r="A84" s="14">
        <v>8.6999999999999886E-10</v>
      </c>
      <c r="B84" t="s">
        <v>1020</v>
      </c>
      <c r="C84" s="4">
        <v>20</v>
      </c>
      <c r="D84" s="4">
        <v>1</v>
      </c>
      <c r="E84" s="4">
        <v>3</v>
      </c>
      <c r="F84" s="4">
        <v>24</v>
      </c>
      <c r="G84" s="4">
        <v>53.5</v>
      </c>
      <c r="H84" s="4">
        <v>49.29</v>
      </c>
      <c r="I84" s="34">
        <v>81131.691908885041</v>
      </c>
      <c r="J84" s="35">
        <v>18.323420074349443</v>
      </c>
      <c r="K84" s="35">
        <v>16.181877872619829</v>
      </c>
      <c r="L84" s="35">
        <v>12.54987421805262</v>
      </c>
      <c r="M84" s="35">
        <v>11.54962675299458</v>
      </c>
      <c r="N84" s="4">
        <v>2.69</v>
      </c>
      <c r="O84" s="4">
        <v>11.157024793388432</v>
      </c>
      <c r="P84" s="35">
        <v>6.8452018665043628</v>
      </c>
      <c r="Q84" s="36">
        <f t="shared" si="29"/>
        <v>83.333333334203331</v>
      </c>
      <c r="R84" s="36" t="str">
        <f t="shared" si="30"/>
        <v xml:space="preserve"> </v>
      </c>
      <c r="S84" s="37" t="str">
        <f t="shared" si="31"/>
        <v/>
      </c>
      <c r="T84" s="37" t="str">
        <f t="shared" si="32"/>
        <v/>
      </c>
      <c r="U84" s="37" t="str">
        <f t="shared" si="33"/>
        <v/>
      </c>
      <c r="V84" s="37" t="str">
        <f t="shared" si="34"/>
        <v/>
      </c>
      <c r="W84" s="37" t="str">
        <f t="shared" si="35"/>
        <v/>
      </c>
      <c r="X84" s="37" t="str">
        <f t="shared" si="36"/>
        <v/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49</v>
      </c>
      <c r="AF84" s="1" t="str">
        <f t="shared" si="44"/>
        <v xml:space="preserve"> </v>
      </c>
      <c r="AG84" s="38">
        <f t="shared" si="45"/>
        <v>6.8452018673743629</v>
      </c>
      <c r="AH84" s="38" t="str">
        <f t="shared" si="46"/>
        <v xml:space="preserve"> </v>
      </c>
      <c r="AI84" s="1">
        <f t="shared" si="47"/>
        <v>2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1020</v>
      </c>
      <c r="AP84" t="s">
        <v>2216</v>
      </c>
      <c r="AQ84" s="22">
        <v>-8.7170535334369461</v>
      </c>
      <c r="AR84" s="21">
        <v>-3.6992692123345661</v>
      </c>
      <c r="AS84">
        <v>8.5412862649624657</v>
      </c>
      <c r="AT84">
        <v>8.7170535334369461</v>
      </c>
      <c r="AU84">
        <v>3.6992692123345661</v>
      </c>
      <c r="AV84" t="s">
        <v>3165</v>
      </c>
    </row>
    <row r="85" spans="1:48" x14ac:dyDescent="0.25">
      <c r="A85" s="14">
        <v>8.7999999999999882E-10</v>
      </c>
      <c r="B85" t="s">
        <v>860</v>
      </c>
      <c r="C85" s="4">
        <v>3</v>
      </c>
      <c r="D85" s="4">
        <v>0</v>
      </c>
      <c r="E85" s="4">
        <v>1</v>
      </c>
      <c r="F85" s="4">
        <v>4</v>
      </c>
      <c r="G85" s="4">
        <v>67</v>
      </c>
      <c r="H85" s="4">
        <v>54.82</v>
      </c>
      <c r="I85" s="34">
        <v>2471.7522794525826</v>
      </c>
      <c r="J85" s="35">
        <v>33.735384615384618</v>
      </c>
      <c r="K85" s="35">
        <v>30.884507042253517</v>
      </c>
      <c r="L85" s="35">
        <v>17.118338733431518</v>
      </c>
      <c r="M85" s="35">
        <v>16.143544444444444</v>
      </c>
      <c r="N85" s="4">
        <v>1.625</v>
      </c>
      <c r="O85" s="4">
        <v>-8.1920903954802267</v>
      </c>
      <c r="P85" s="35">
        <v>3.812477198102882</v>
      </c>
      <c r="Q85" s="36" t="str">
        <f t="shared" si="29"/>
        <v xml:space="preserve"> </v>
      </c>
      <c r="R85" s="36" t="str">
        <f t="shared" si="30"/>
        <v xml:space="preserve"> </v>
      </c>
      <c r="S85" s="37">
        <f t="shared" si="31"/>
        <v>0.22218168639623484</v>
      </c>
      <c r="T85" s="37" t="str">
        <f t="shared" si="32"/>
        <v/>
      </c>
      <c r="U85" s="37" t="str">
        <f t="shared" si="33"/>
        <v/>
      </c>
      <c r="V85" s="37" t="str">
        <f t="shared" si="34"/>
        <v/>
      </c>
      <c r="W85" s="37" t="str">
        <f t="shared" si="35"/>
        <v/>
      </c>
      <c r="X85" s="37" t="str">
        <f t="shared" si="36"/>
        <v/>
      </c>
      <c r="Y85" s="1" t="str">
        <f t="shared" si="37"/>
        <v xml:space="preserve"> </v>
      </c>
      <c r="Z85" s="1" t="str">
        <f t="shared" si="38"/>
        <v xml:space="preserve"> 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53</v>
      </c>
      <c r="AD85" s="1" t="str">
        <f t="shared" si="42"/>
        <v xml:space="preserve"> </v>
      </c>
      <c r="AE85" s="1" t="str">
        <f t="shared" si="43"/>
        <v xml:space="preserve"> </v>
      </c>
      <c r="AF85" s="1" t="str">
        <f t="shared" si="44"/>
        <v xml:space="preserve"> </v>
      </c>
      <c r="AG85" s="38">
        <f t="shared" si="45"/>
        <v>3.8124771989828821</v>
      </c>
      <c r="AH85" s="38" t="str">
        <f t="shared" si="46"/>
        <v xml:space="preserve"> </v>
      </c>
      <c r="AI85" s="1">
        <f t="shared" si="47"/>
        <v>40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860</v>
      </c>
      <c r="AP85" t="s">
        <v>2261</v>
      </c>
      <c r="AQ85" s="22">
        <v>-100.15977368417506</v>
      </c>
      <c r="AR85" s="21">
        <v>-41.448367206145818</v>
      </c>
      <c r="AS85">
        <v>22.218168551623485</v>
      </c>
      <c r="AT85">
        <v>100.15977368417506</v>
      </c>
      <c r="AU85">
        <v>41.448367206145818</v>
      </c>
      <c r="AV85" t="s">
        <v>3166</v>
      </c>
    </row>
    <row r="86" spans="1:48" x14ac:dyDescent="0.25">
      <c r="A86" s="14">
        <v>8.8999999999999879E-10</v>
      </c>
      <c r="B86" t="s">
        <v>1204</v>
      </c>
      <c r="C86" s="4">
        <v>7</v>
      </c>
      <c r="D86" s="4">
        <v>0</v>
      </c>
      <c r="E86" s="4">
        <v>1</v>
      </c>
      <c r="F86" s="4">
        <v>8</v>
      </c>
      <c r="G86" s="4">
        <v>164.5</v>
      </c>
      <c r="H86" s="4">
        <v>136.19999999999999</v>
      </c>
      <c r="I86" s="34">
        <v>1877.0676493369631</v>
      </c>
      <c r="J86" s="35">
        <v>8.8729641693811061</v>
      </c>
      <c r="K86" s="35">
        <v>8.0429904334475015</v>
      </c>
      <c r="L86" s="35" t="s">
        <v>2161</v>
      </c>
      <c r="M86" s="35" t="s">
        <v>2161</v>
      </c>
      <c r="N86" s="4">
        <v>15.35</v>
      </c>
      <c r="O86" s="4">
        <v>18.532818532818521</v>
      </c>
      <c r="P86" s="35">
        <v>1.1527165932452277</v>
      </c>
      <c r="Q86" s="36">
        <f t="shared" si="29"/>
        <v>87.500000000889997</v>
      </c>
      <c r="R86" s="36" t="str">
        <f t="shared" si="30"/>
        <v xml:space="preserve"> </v>
      </c>
      <c r="S86" s="37">
        <f t="shared" si="31"/>
        <v>0.20778267343038195</v>
      </c>
      <c r="T86" s="37" t="str">
        <f t="shared" si="32"/>
        <v/>
      </c>
      <c r="U86" s="37" t="str">
        <f t="shared" si="33"/>
        <v/>
      </c>
      <c r="V86" s="37">
        <f t="shared" si="34"/>
        <v>-0.47354668686919665</v>
      </c>
      <c r="W86" s="37" t="str">
        <f t="shared" si="35"/>
        <v xml:space="preserve"> </v>
      </c>
      <c r="X86" s="37" t="str">
        <f t="shared" si="36"/>
        <v xml:space="preserve"> </v>
      </c>
      <c r="Y86" s="1" t="str">
        <f t="shared" si="37"/>
        <v xml:space="preserve"> </v>
      </c>
      <c r="Z86" s="1">
        <f t="shared" si="38"/>
        <v>20</v>
      </c>
      <c r="AA86" s="1" t="str">
        <f t="shared" si="39"/>
        <v xml:space="preserve"> </v>
      </c>
      <c r="AB86" s="1" t="str">
        <f t="shared" si="40"/>
        <v xml:space="preserve"> </v>
      </c>
      <c r="AC86" s="1">
        <f t="shared" si="41"/>
        <v>60</v>
      </c>
      <c r="AD86" s="1" t="str">
        <f t="shared" si="42"/>
        <v xml:space="preserve"> </v>
      </c>
      <c r="AE86" s="1">
        <f t="shared" si="43"/>
        <v>37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1204</v>
      </c>
      <c r="AP86" t="s">
        <v>3167</v>
      </c>
      <c r="AQ86" s="22">
        <v>47.354668686919666</v>
      </c>
      <c r="AR86" s="21" t="e">
        <v>#VALUE!</v>
      </c>
      <c r="AS86">
        <v>20.778267254038198</v>
      </c>
      <c r="AT86">
        <v>-47.354668686919666</v>
      </c>
      <c r="AU86" t="e">
        <v>#VALUE!</v>
      </c>
      <c r="AV86" t="s">
        <v>3168</v>
      </c>
    </row>
    <row r="87" spans="1:48" x14ac:dyDescent="0.25">
      <c r="A87" s="14">
        <v>8.9999999999999875E-10</v>
      </c>
      <c r="B87" t="s">
        <v>1205</v>
      </c>
      <c r="C87" s="4">
        <v>9</v>
      </c>
      <c r="D87" s="4">
        <v>0</v>
      </c>
      <c r="E87" s="4">
        <v>2</v>
      </c>
      <c r="F87" s="4">
        <v>11</v>
      </c>
      <c r="G87" s="4">
        <v>16.75</v>
      </c>
      <c r="H87" s="4">
        <v>9.4600000000000009</v>
      </c>
      <c r="I87" s="34">
        <v>2286.9486359731859</v>
      </c>
      <c r="J87" s="35">
        <v>14.92680972483028</v>
      </c>
      <c r="K87" s="35">
        <v>7.0203716970662962</v>
      </c>
      <c r="L87" s="35">
        <v>5.3697873179573454</v>
      </c>
      <c r="M87" s="35">
        <v>3.4205446116798717</v>
      </c>
      <c r="N87" s="4">
        <v>0.51500000000000001</v>
      </c>
      <c r="O87" s="4">
        <v>32.051282051282051</v>
      </c>
      <c r="P87" s="35">
        <v>0</v>
      </c>
      <c r="Q87" s="36">
        <f t="shared" si="29"/>
        <v>81.818181819081815</v>
      </c>
      <c r="R87" s="36" t="str">
        <f t="shared" si="30"/>
        <v xml:space="preserve"> </v>
      </c>
      <c r="S87" s="37">
        <f t="shared" si="31"/>
        <v>0.77061310872240985</v>
      </c>
      <c r="T87" s="37" t="str">
        <f t="shared" si="32"/>
        <v/>
      </c>
      <c r="U87" s="37" t="str">
        <f t="shared" si="33"/>
        <v/>
      </c>
      <c r="V87" s="37">
        <f t="shared" si="34"/>
        <v>-0.1143581463760025</v>
      </c>
      <c r="W87" s="37" t="str">
        <f t="shared" si="35"/>
        <v/>
      </c>
      <c r="X87" s="37">
        <f t="shared" si="36"/>
        <v>-0.5562959349051988</v>
      </c>
      <c r="Y87" s="1" t="str">
        <f t="shared" si="37"/>
        <v xml:space="preserve"> </v>
      </c>
      <c r="Z87" s="1">
        <f t="shared" si="38"/>
        <v>55</v>
      </c>
      <c r="AA87" s="1" t="str">
        <f t="shared" si="39"/>
        <v xml:space="preserve"> </v>
      </c>
      <c r="AB87" s="1">
        <f t="shared" si="40"/>
        <v>25</v>
      </c>
      <c r="AC87" s="1">
        <f t="shared" si="41"/>
        <v>5</v>
      </c>
      <c r="AD87" s="1" t="str">
        <f t="shared" si="42"/>
        <v xml:space="preserve"> </v>
      </c>
      <c r="AE87" s="1">
        <f t="shared" si="43"/>
        <v>53</v>
      </c>
      <c r="AF87" s="1" t="str">
        <f t="shared" si="44"/>
        <v xml:space="preserve"> </v>
      </c>
      <c r="AG87" s="38" t="str">
        <f t="shared" si="45"/>
        <v xml:space="preserve"> </v>
      </c>
      <c r="AH87" s="38" t="str">
        <f t="shared" si="46"/>
        <v xml:space="preserve"> </v>
      </c>
      <c r="AI87" s="1" t="str">
        <f t="shared" si="47"/>
        <v xml:space="preserve"> 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1205</v>
      </c>
      <c r="AP87" t="s">
        <v>2258</v>
      </c>
      <c r="AQ87" s="22">
        <v>11.435814637600251</v>
      </c>
      <c r="AR87" s="21">
        <v>55.629593490519881</v>
      </c>
      <c r="AS87">
        <v>77.061310782240994</v>
      </c>
      <c r="AT87">
        <v>-11.435814637600251</v>
      </c>
      <c r="AU87">
        <v>-55.629593490519881</v>
      </c>
      <c r="AV87" t="s">
        <v>3169</v>
      </c>
    </row>
    <row r="88" spans="1:48" x14ac:dyDescent="0.25">
      <c r="A88" s="14">
        <v>9.0999999999999872E-10</v>
      </c>
      <c r="B88" t="s">
        <v>1054</v>
      </c>
      <c r="C88" s="4">
        <v>10</v>
      </c>
      <c r="D88" s="4">
        <v>0</v>
      </c>
      <c r="E88" s="4">
        <v>3</v>
      </c>
      <c r="F88" s="4">
        <v>13</v>
      </c>
      <c r="G88" s="4">
        <v>10</v>
      </c>
      <c r="H88" s="4">
        <v>8.75</v>
      </c>
      <c r="I88" s="34">
        <v>1825.5837608033539</v>
      </c>
      <c r="J88" s="35">
        <v>6.5838976674191123</v>
      </c>
      <c r="K88" s="35">
        <v>4.5955882352941178</v>
      </c>
      <c r="L88" s="35">
        <v>3.9999024960998435</v>
      </c>
      <c r="M88" s="35">
        <v>3.5507501442585112</v>
      </c>
      <c r="N88" s="4">
        <v>1.329</v>
      </c>
      <c r="O88" s="4">
        <v>1376.6666666666665</v>
      </c>
      <c r="P88" s="35">
        <v>1.6114285714285717</v>
      </c>
      <c r="Q88" s="36" t="str">
        <f t="shared" si="29"/>
        <v xml:space="preserve"> </v>
      </c>
      <c r="R88" s="36" t="str">
        <f t="shared" si="30"/>
        <v xml:space="preserve"> </v>
      </c>
      <c r="S88" s="37" t="str">
        <f t="shared" si="31"/>
        <v/>
      </c>
      <c r="T88" s="37" t="str">
        <f t="shared" si="32"/>
        <v/>
      </c>
      <c r="U88" s="37" t="str">
        <f t="shared" si="33"/>
        <v/>
      </c>
      <c r="V88" s="37">
        <f t="shared" si="34"/>
        <v>-0.60936225209971484</v>
      </c>
      <c r="W88" s="37" t="str">
        <f t="shared" si="35"/>
        <v/>
      </c>
      <c r="X88" s="37">
        <f t="shared" si="36"/>
        <v>-0.66948914502307288</v>
      </c>
      <c r="Y88" s="1" t="str">
        <f t="shared" si="37"/>
        <v xml:space="preserve"> </v>
      </c>
      <c r="Z88" s="1">
        <f t="shared" si="38"/>
        <v>5</v>
      </c>
      <c r="AA88" s="1" t="str">
        <f t="shared" si="39"/>
        <v xml:space="preserve"> </v>
      </c>
      <c r="AB88" s="1">
        <f t="shared" si="40"/>
        <v>15</v>
      </c>
      <c r="AC88" s="1" t="str">
        <f t="shared" si="41"/>
        <v xml:space="preserve"> </v>
      </c>
      <c r="AD88" s="1" t="str">
        <f t="shared" si="42"/>
        <v xml:space="preserve"> </v>
      </c>
      <c r="AE88" s="1" t="str">
        <f t="shared" si="43"/>
        <v xml:space="preserve"> 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 t="str">
        <f t="shared" si="50"/>
        <v xml:space="preserve"> </v>
      </c>
      <c r="AM88" s="1" t="str">
        <f t="shared" si="51"/>
        <v xml:space="preserve"> </v>
      </c>
      <c r="AN88" s="1" t="str">
        <f t="shared" si="52"/>
        <v xml:space="preserve"> </v>
      </c>
      <c r="AO88" t="s">
        <v>1054</v>
      </c>
      <c r="AP88" t="s">
        <v>2240</v>
      </c>
      <c r="AQ88" s="22">
        <v>60.936225209971482</v>
      </c>
      <c r="AR88" s="21">
        <v>66.948914502307289</v>
      </c>
      <c r="AS88">
        <v>14.285714285714279</v>
      </c>
      <c r="AT88">
        <v>-60.936225209971482</v>
      </c>
      <c r="AU88">
        <v>-66.948914502307289</v>
      </c>
      <c r="AV88" t="s">
        <v>3170</v>
      </c>
    </row>
    <row r="89" spans="1:48" x14ac:dyDescent="0.25">
      <c r="A89" s="14">
        <v>9.1999999999999868E-10</v>
      </c>
      <c r="B89" t="s">
        <v>917</v>
      </c>
      <c r="C89" s="4">
        <v>6</v>
      </c>
      <c r="D89" s="4">
        <v>0</v>
      </c>
      <c r="E89" s="4">
        <v>5</v>
      </c>
      <c r="F89" s="4">
        <v>11</v>
      </c>
      <c r="G89" s="4">
        <v>30</v>
      </c>
      <c r="H89" s="4">
        <v>25.44</v>
      </c>
      <c r="I89" s="34">
        <v>1821.3168909492656</v>
      </c>
      <c r="J89" s="35">
        <v>9.6287110039396318</v>
      </c>
      <c r="K89" s="35">
        <v>10.274772626967392</v>
      </c>
      <c r="L89" s="35">
        <v>6.1650413625304141</v>
      </c>
      <c r="M89" s="35">
        <v>6.3531099038863355</v>
      </c>
      <c r="N89" s="4">
        <v>2.1470000000000002</v>
      </c>
      <c r="O89" s="4">
        <v>69.055118110236236</v>
      </c>
      <c r="P89" s="35">
        <v>0</v>
      </c>
      <c r="Q89" s="36" t="str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 xml:space="preserve"> 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>
        <f t="shared" ref="S89:S152" si="55">IF(ISERROR((IF((G89/H89-1)&gt;($S$5/100),(G89/H89-1)+A89,"")))=TRUE," ",((IF((G89/H89-1)&gt;($S$5/100),(G89/H89-1)+A89,""))))</f>
        <v>0.17924528393886777</v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/>
      </c>
      <c r="V89" s="37">
        <f t="shared" ref="V89:V152" si="58">IF(ISERROR((IF(((J89/$J$6-1))&lt;($V$5/100),((J89/$J$6-1)),"")))=TRUE," ",((IF(((J89/$J$6-1))&lt;($V$5/100),((J89/$J$6-1)),""))))</f>
        <v>-0.42870649397014149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-0.49058430957133381</v>
      </c>
      <c r="Y89" s="1" t="str">
        <f t="shared" ref="Y89:Y152" si="61">IF(ISERROR((RANK(U89,U$7:U$184,0)))=TRUE," ",((RANK(U89,U$7:U$184,0))))</f>
        <v xml:space="preserve"> </v>
      </c>
      <c r="Z89" s="1">
        <f t="shared" ref="Z89:Z152" si="62">IF(ISERROR((RANK(V89,V$7:V$184,1)))=TRUE," ",((RANK(V89,V$7:V$184,1))))</f>
        <v>24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31</v>
      </c>
      <c r="AC89" s="1">
        <f t="shared" ref="AC89:AC152" si="65">IF(ISERROR((RANK(S89,S$7:S$184,0)))=TRUE," ",((RANK(S89,S$7:S$184,0))))</f>
        <v>67</v>
      </c>
      <c r="AD89" s="1" t="str">
        <f t="shared" ref="AD89:AD152" si="66">IF(ISERROR((RANK(T89,T$7:T$184,1)))=TRUE," ",((RANK(T89,T$7:T$184,1))))</f>
        <v xml:space="preserve"> </v>
      </c>
      <c r="AE89" s="1" t="str">
        <f t="shared" ref="AE89:AE152" si="67">IF(ISERROR((RANK(Q89,Q$7:Q$184,0)))=TRUE," ",((RANK(Q89,Q$7:Q$184,0))))</f>
        <v xml:space="preserve"> </v>
      </c>
      <c r="AF89" s="1" t="str">
        <f t="shared" ref="AF89:AF152" si="68">IF(ISERROR((RANK(R89,R$7:R$184,0)))=TRUE," ",((RANK(R89,R$7:R$184,0))))</f>
        <v xml:space="preserve"> </v>
      </c>
      <c r="AG89" s="38" t="str">
        <f t="shared" ref="AG89:AG152" si="69">IF(ISERROR((IF((AND(P89&gt;$AG$6,P89&lt;$AG$5))=TRUE,P89+A89," ")))=TRUE," ",((IF((AND(P89&gt;$AG$6,P89&lt;$AG$5))=TRUE,P89+A89," "))))</f>
        <v xml:space="preserve"> </v>
      </c>
      <c r="AH89" s="38" t="str">
        <f t="shared" ref="AH89:AH152" si="70">IF(ISERROR(((IF(P89&lt;$AH$5,P89+A89," "))))=TRUE," ",((IF(P89&lt;$AH$5,P89+A89," "))))</f>
        <v xml:space="preserve"> </v>
      </c>
      <c r="AI89" s="1" t="str">
        <f t="shared" ref="AI89:AI152" si="71">IF(ISERROR((RANK(AG89,AG$7:AG$184,0)))=TRUE," ",((RANK(AG89,AG$7:AG$184,0))))</f>
        <v xml:space="preserve"> 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 t="str">
        <f t="shared" ref="AL89:AL152" si="74">IF(ISERROR((IF(O89&lt;$AL$5,O89+A89," ")))=TRUE," ",((IF(O89&lt;$AL$5,O89+A89," "))))</f>
        <v xml:space="preserve"> </v>
      </c>
      <c r="AM89" s="1" t="str">
        <f t="shared" ref="AM89:AM152" si="75">IF(ISERROR((RANK(AK89,AK$7:AK$184,0)))=TRUE," ",((RANK(AK89,AK$7:AK$184,0))))</f>
        <v xml:space="preserve"> </v>
      </c>
      <c r="AN89" s="1" t="str">
        <f t="shared" ref="AN89:AN152" si="76">IF(ISERROR((RANK(AL89,AL$7:AL$184,0)))=TRUE," ",((RANK(AL89,AL$7:AL$184,0))))</f>
        <v xml:space="preserve"> </v>
      </c>
      <c r="AO89" t="s">
        <v>917</v>
      </c>
      <c r="AP89" t="s">
        <v>2256</v>
      </c>
      <c r="AQ89" s="22">
        <v>42.870649397014148</v>
      </c>
      <c r="AR89" s="21">
        <v>49.058430957133382</v>
      </c>
      <c r="AS89">
        <v>17.924528301886777</v>
      </c>
      <c r="AT89">
        <v>-42.870649397014148</v>
      </c>
      <c r="AU89">
        <v>-49.058430957133382</v>
      </c>
      <c r="AV89" t="s">
        <v>3171</v>
      </c>
    </row>
    <row r="90" spans="1:48" x14ac:dyDescent="0.25">
      <c r="A90" s="14">
        <v>9.2999999999999865E-10</v>
      </c>
      <c r="B90" t="s">
        <v>1206</v>
      </c>
      <c r="C90" s="4">
        <v>4</v>
      </c>
      <c r="D90" s="4">
        <v>0</v>
      </c>
      <c r="E90" s="4">
        <v>2</v>
      </c>
      <c r="F90" s="4">
        <v>6</v>
      </c>
      <c r="G90" s="4">
        <v>19.75</v>
      </c>
      <c r="H90" s="4">
        <v>17.79</v>
      </c>
      <c r="I90" s="34">
        <v>3168.2169091279607</v>
      </c>
      <c r="J90" s="35" t="s">
        <v>2161</v>
      </c>
      <c r="K90" s="35" t="s">
        <v>2161</v>
      </c>
      <c r="L90" s="35">
        <v>22.613528795811519</v>
      </c>
      <c r="M90" s="35">
        <v>21.622948685857324</v>
      </c>
      <c r="N90" s="4" t="s">
        <v>119</v>
      </c>
      <c r="O90" s="4" t="s">
        <v>119</v>
      </c>
      <c r="P90" s="35">
        <v>2.4170882518268693</v>
      </c>
      <c r="Q90" s="36" t="str">
        <f t="shared" si="53"/>
        <v xml:space="preserve"> </v>
      </c>
      <c r="R90" s="36" t="str">
        <f t="shared" si="54"/>
        <v xml:space="preserve"> </v>
      </c>
      <c r="S90" s="37" t="str">
        <f t="shared" si="55"/>
        <v/>
      </c>
      <c r="T90" s="37" t="str">
        <f t="shared" si="56"/>
        <v/>
      </c>
      <c r="U90" s="37" t="str">
        <f t="shared" si="57"/>
        <v xml:space="preserve"> </v>
      </c>
      <c r="V90" s="37" t="str">
        <f t="shared" si="58"/>
        <v xml:space="preserve"> </v>
      </c>
      <c r="W90" s="37" t="str">
        <f t="shared" si="59"/>
        <v/>
      </c>
      <c r="X90" s="37" t="str">
        <f t="shared" si="60"/>
        <v/>
      </c>
      <c r="Y90" s="1" t="str">
        <f t="shared" si="61"/>
        <v xml:space="preserve"> </v>
      </c>
      <c r="Z90" s="1" t="str">
        <f t="shared" si="62"/>
        <v xml:space="preserve"> </v>
      </c>
      <c r="AA90" s="1" t="str">
        <f t="shared" si="63"/>
        <v xml:space="preserve"> </v>
      </c>
      <c r="AB90" s="1" t="str">
        <f t="shared" si="64"/>
        <v xml:space="preserve"> </v>
      </c>
      <c r="AC90" s="1" t="str">
        <f t="shared" si="65"/>
        <v xml:space="preserve"> 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1206</v>
      </c>
      <c r="AP90" t="s">
        <v>2300</v>
      </c>
      <c r="AQ90" s="22" t="e">
        <v>#VALUE!</v>
      </c>
      <c r="AR90" s="21">
        <v>-86.854973180887868</v>
      </c>
      <c r="AS90">
        <v>11.017425519955037</v>
      </c>
      <c r="AT90" t="e">
        <v>#VALUE!</v>
      </c>
      <c r="AU90">
        <v>86.854973180887868</v>
      </c>
      <c r="AV90" t="s">
        <v>3172</v>
      </c>
    </row>
    <row r="91" spans="1:48" x14ac:dyDescent="0.25">
      <c r="A91" s="14">
        <v>9.3999999999999862E-10</v>
      </c>
      <c r="B91" t="s">
        <v>1014</v>
      </c>
      <c r="C91" s="4">
        <v>4</v>
      </c>
      <c r="D91" s="4">
        <v>0</v>
      </c>
      <c r="E91" s="4">
        <v>2</v>
      </c>
      <c r="F91" s="4">
        <v>6</v>
      </c>
      <c r="G91" s="4">
        <v>675.3924560546875</v>
      </c>
      <c r="H91" s="4">
        <v>551.75</v>
      </c>
      <c r="I91" s="34">
        <v>12793.538359191065</v>
      </c>
      <c r="J91" s="35">
        <v>7.3465267000748593</v>
      </c>
      <c r="K91" s="35">
        <v>8.54781470088591</v>
      </c>
      <c r="L91" s="35" t="s">
        <v>2161</v>
      </c>
      <c r="M91" s="35" t="s">
        <v>2161</v>
      </c>
      <c r="N91" s="4">
        <v>61.03</v>
      </c>
      <c r="O91" s="4" t="s">
        <v>119</v>
      </c>
      <c r="P91" s="35">
        <v>2.2615829622470041</v>
      </c>
      <c r="Q91" s="36" t="str">
        <f t="shared" si="53"/>
        <v xml:space="preserve"> </v>
      </c>
      <c r="R91" s="36" t="str">
        <f t="shared" si="54"/>
        <v xml:space="preserve"> </v>
      </c>
      <c r="S91" s="37">
        <f t="shared" si="55"/>
        <v>0.22409144825252839</v>
      </c>
      <c r="T91" s="37" t="str">
        <f t="shared" si="56"/>
        <v/>
      </c>
      <c r="U91" s="37" t="str">
        <f t="shared" si="57"/>
        <v/>
      </c>
      <c r="V91" s="37">
        <f t="shared" si="58"/>
        <v>-0.56411372260414694</v>
      </c>
      <c r="W91" s="37" t="str">
        <f t="shared" si="59"/>
        <v xml:space="preserve"> </v>
      </c>
      <c r="X91" s="37" t="str">
        <f t="shared" si="60"/>
        <v xml:space="preserve"> </v>
      </c>
      <c r="Y91" s="1" t="str">
        <f t="shared" si="61"/>
        <v xml:space="preserve"> </v>
      </c>
      <c r="Z91" s="1">
        <f t="shared" si="62"/>
        <v>10</v>
      </c>
      <c r="AA91" s="1" t="str">
        <f t="shared" si="63"/>
        <v xml:space="preserve"> </v>
      </c>
      <c r="AB91" s="1" t="str">
        <f t="shared" si="64"/>
        <v xml:space="preserve"> </v>
      </c>
      <c r="AC91" s="1">
        <f t="shared" si="65"/>
        <v>52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 t="str">
        <f t="shared" si="69"/>
        <v xml:space="preserve"> </v>
      </c>
      <c r="AH91" s="38" t="str">
        <f t="shared" si="70"/>
        <v xml:space="preserve"> </v>
      </c>
      <c r="AI91" s="1" t="str">
        <f t="shared" si="71"/>
        <v xml:space="preserve"> 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1014</v>
      </c>
      <c r="AP91" t="s">
        <v>2777</v>
      </c>
      <c r="AQ91" s="22">
        <v>56.411372260414694</v>
      </c>
      <c r="AR91" s="21" t="e">
        <v>#VALUE!</v>
      </c>
      <c r="AS91">
        <v>22.409144731252837</v>
      </c>
      <c r="AT91">
        <v>-56.411372260414694</v>
      </c>
      <c r="AU91" t="e">
        <v>#VALUE!</v>
      </c>
      <c r="AV91" t="s">
        <v>3173</v>
      </c>
    </row>
    <row r="92" spans="1:48" x14ac:dyDescent="0.25">
      <c r="A92" s="14">
        <v>9.4999999999999858E-10</v>
      </c>
      <c r="B92" t="s">
        <v>955</v>
      </c>
      <c r="C92" s="4">
        <v>17</v>
      </c>
      <c r="D92" s="4">
        <v>1</v>
      </c>
      <c r="E92" s="4">
        <v>5</v>
      </c>
      <c r="F92" s="4">
        <v>23</v>
      </c>
      <c r="G92" s="4">
        <v>34</v>
      </c>
      <c r="H92" s="4">
        <v>27.26</v>
      </c>
      <c r="I92" s="34">
        <v>15293.925264823058</v>
      </c>
      <c r="J92" s="35">
        <v>15.028355415354504</v>
      </c>
      <c r="K92" s="35">
        <v>8.636177731864537</v>
      </c>
      <c r="L92" s="35">
        <v>6.321031316214385</v>
      </c>
      <c r="M92" s="35">
        <v>5.0166845021663056</v>
      </c>
      <c r="N92" s="4">
        <v>1.474</v>
      </c>
      <c r="O92" s="4" t="s">
        <v>119</v>
      </c>
      <c r="P92" s="35">
        <v>4.9657373417849406E-2</v>
      </c>
      <c r="Q92" s="36" t="str">
        <f t="shared" si="53"/>
        <v xml:space="preserve"> </v>
      </c>
      <c r="R92" s="36" t="str">
        <f t="shared" si="54"/>
        <v xml:space="preserve"> </v>
      </c>
      <c r="S92" s="37">
        <f t="shared" si="55"/>
        <v>0.24724871701749809</v>
      </c>
      <c r="T92" s="37" t="str">
        <f t="shared" si="56"/>
        <v/>
      </c>
      <c r="U92" s="37" t="str">
        <f t="shared" si="57"/>
        <v/>
      </c>
      <c r="V92" s="37">
        <f t="shared" si="58"/>
        <v>-0.10833320767568511</v>
      </c>
      <c r="W92" s="37" t="str">
        <f t="shared" si="59"/>
        <v/>
      </c>
      <c r="X92" s="37">
        <f t="shared" si="60"/>
        <v>-0.47769490213948484</v>
      </c>
      <c r="Y92" s="1" t="str">
        <f t="shared" si="61"/>
        <v xml:space="preserve"> </v>
      </c>
      <c r="Z92" s="1">
        <f t="shared" si="62"/>
        <v>56</v>
      </c>
      <c r="AA92" s="1" t="str">
        <f t="shared" si="63"/>
        <v xml:space="preserve"> </v>
      </c>
      <c r="AB92" s="1">
        <f t="shared" si="64"/>
        <v>32</v>
      </c>
      <c r="AC92" s="1">
        <f t="shared" si="65"/>
        <v>46</v>
      </c>
      <c r="AD92" s="1" t="str">
        <f t="shared" si="66"/>
        <v xml:space="preserve"> </v>
      </c>
      <c r="AE92" s="1" t="str">
        <f t="shared" si="67"/>
        <v xml:space="preserve"> 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955</v>
      </c>
      <c r="AP92" t="s">
        <v>2256</v>
      </c>
      <c r="AQ92" s="22">
        <v>10.833320767568511</v>
      </c>
      <c r="AR92" s="21">
        <v>47.769490213948487</v>
      </c>
      <c r="AS92">
        <v>24.724871606749808</v>
      </c>
      <c r="AT92">
        <v>-10.833320767568511</v>
      </c>
      <c r="AU92">
        <v>-47.769490213948487</v>
      </c>
      <c r="AV92" t="s">
        <v>3174</v>
      </c>
    </row>
    <row r="93" spans="1:48" x14ac:dyDescent="0.25">
      <c r="A93" s="14">
        <v>9.5999999999999855E-10</v>
      </c>
      <c r="B93" t="s">
        <v>896</v>
      </c>
      <c r="C93" s="4">
        <v>8</v>
      </c>
      <c r="D93" s="4">
        <v>0</v>
      </c>
      <c r="E93" s="4">
        <v>8</v>
      </c>
      <c r="F93" s="4">
        <v>16</v>
      </c>
      <c r="G93" s="4">
        <v>200</v>
      </c>
      <c r="H93" s="4">
        <v>182.57</v>
      </c>
      <c r="I93" s="34">
        <v>28339.94944667337</v>
      </c>
      <c r="J93" s="35" t="s">
        <v>2161</v>
      </c>
      <c r="K93" s="35" t="s">
        <v>2161</v>
      </c>
      <c r="L93" s="35">
        <v>25.803999391106441</v>
      </c>
      <c r="M93" s="35">
        <v>24.604016783652487</v>
      </c>
      <c r="N93" s="4">
        <v>3.5430000000000001</v>
      </c>
      <c r="O93" s="4">
        <v>30.738007380073807</v>
      </c>
      <c r="P93" s="35">
        <v>0.77784542878878005</v>
      </c>
      <c r="Q93" s="36" t="str">
        <f t="shared" si="53"/>
        <v xml:space="preserve"> </v>
      </c>
      <c r="R93" s="36" t="str">
        <f t="shared" si="54"/>
        <v xml:space="preserve"> </v>
      </c>
      <c r="S93" s="37" t="str">
        <f t="shared" si="55"/>
        <v/>
      </c>
      <c r="T93" s="37" t="str">
        <f t="shared" si="56"/>
        <v/>
      </c>
      <c r="U93" s="37" t="str">
        <f t="shared" si="57"/>
        <v xml:space="preserve"> </v>
      </c>
      <c r="V93" s="37" t="str">
        <f t="shared" si="58"/>
        <v xml:space="preserve"> 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 t="str">
        <f t="shared" si="62"/>
        <v xml:space="preserve"> </v>
      </c>
      <c r="AA93" s="1" t="str">
        <f t="shared" si="63"/>
        <v xml:space="preserve"> </v>
      </c>
      <c r="AB93" s="1" t="str">
        <f t="shared" si="64"/>
        <v xml:space="preserve"> </v>
      </c>
      <c r="AC93" s="1" t="str">
        <f t="shared" si="65"/>
        <v xml:space="preserve"> </v>
      </c>
      <c r="AD93" s="1" t="str">
        <f t="shared" si="66"/>
        <v xml:space="preserve"> </v>
      </c>
      <c r="AE93" s="1" t="str">
        <f t="shared" si="67"/>
        <v xml:space="preserve"> </v>
      </c>
      <c r="AF93" s="1" t="str">
        <f t="shared" si="68"/>
        <v xml:space="preserve"> </v>
      </c>
      <c r="AG93" s="38" t="str">
        <f t="shared" si="69"/>
        <v xml:space="preserve"> </v>
      </c>
      <c r="AH93" s="38" t="str">
        <f t="shared" si="70"/>
        <v xml:space="preserve"> </v>
      </c>
      <c r="AI93" s="1" t="str">
        <f t="shared" si="71"/>
        <v xml:space="preserve"> 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896</v>
      </c>
      <c r="AP93" t="s">
        <v>2258</v>
      </c>
      <c r="AQ93" s="22" t="e">
        <v>#VALUE!</v>
      </c>
      <c r="AR93" s="21">
        <v>-113.21774490489514</v>
      </c>
      <c r="AS93">
        <v>9.5470230596483638</v>
      </c>
      <c r="AT93" t="e">
        <v>#VALUE!</v>
      </c>
      <c r="AU93">
        <v>113.21774490489514</v>
      </c>
      <c r="AV93" t="s">
        <v>3175</v>
      </c>
    </row>
    <row r="94" spans="1:48" x14ac:dyDescent="0.25">
      <c r="A94" s="14">
        <v>9.6999999999999851E-10</v>
      </c>
      <c r="B94" t="s">
        <v>952</v>
      </c>
      <c r="C94" s="4">
        <v>2</v>
      </c>
      <c r="D94" s="4">
        <v>0</v>
      </c>
      <c r="E94" s="4">
        <v>4</v>
      </c>
      <c r="F94" s="4">
        <v>6</v>
      </c>
      <c r="G94" s="4">
        <v>22</v>
      </c>
      <c r="H94" s="4">
        <v>19.45</v>
      </c>
      <c r="I94" s="34">
        <v>3975.1297089018262</v>
      </c>
      <c r="J94" s="35" t="s">
        <v>2161</v>
      </c>
      <c r="K94" s="35">
        <v>22.167318703864755</v>
      </c>
      <c r="L94" s="35">
        <v>15.864372847011145</v>
      </c>
      <c r="M94" s="35">
        <v>9.8540818124606666</v>
      </c>
      <c r="N94" s="4">
        <v>0.33200000000000002</v>
      </c>
      <c r="O94" s="4">
        <v>84.444444444444471</v>
      </c>
      <c r="P94" s="35">
        <v>0.11388586112956464</v>
      </c>
      <c r="Q94" s="36" t="str">
        <f t="shared" si="53"/>
        <v xml:space="preserve"> 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 t="str">
        <f t="shared" si="67"/>
        <v xml:space="preserve"> 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>
        <f t="shared" si="73"/>
        <v>84.444444445414476</v>
      </c>
      <c r="AL94" s="25" t="str">
        <f t="shared" si="74"/>
        <v xml:space="preserve"> </v>
      </c>
      <c r="AM94" s="1">
        <f t="shared" si="75"/>
        <v>4</v>
      </c>
      <c r="AN94" s="1" t="str">
        <f t="shared" si="76"/>
        <v xml:space="preserve"> </v>
      </c>
      <c r="AO94" t="s">
        <v>952</v>
      </c>
      <c r="AP94" t="s">
        <v>2258</v>
      </c>
      <c r="AQ94" s="22" t="e">
        <v>#VALUE!</v>
      </c>
      <c r="AR94" s="21">
        <v>-31.086881204004225</v>
      </c>
      <c r="AS94">
        <v>13.110539845758362</v>
      </c>
      <c r="AT94" t="e">
        <v>#VALUE!</v>
      </c>
      <c r="AU94">
        <v>31.086881204004225</v>
      </c>
      <c r="AV94" t="s">
        <v>3176</v>
      </c>
    </row>
    <row r="95" spans="1:48" x14ac:dyDescent="0.25">
      <c r="A95" s="14">
        <v>9.7999999999999848E-10</v>
      </c>
      <c r="B95" t="s">
        <v>876</v>
      </c>
      <c r="C95" s="4">
        <v>1</v>
      </c>
      <c r="D95" s="4">
        <v>0</v>
      </c>
      <c r="E95" s="4">
        <v>5</v>
      </c>
      <c r="F95" s="4">
        <v>6</v>
      </c>
      <c r="G95" s="4">
        <v>223.45199584960937</v>
      </c>
      <c r="H95" s="4">
        <v>214.9</v>
      </c>
      <c r="I95" s="34">
        <v>7885.3246908110032</v>
      </c>
      <c r="J95" s="35" t="s">
        <v>2161</v>
      </c>
      <c r="K95" s="35" t="s">
        <v>2161</v>
      </c>
      <c r="L95" s="35">
        <v>26.617431302045095</v>
      </c>
      <c r="M95" s="35">
        <v>24.32752341460337</v>
      </c>
      <c r="N95" s="4">
        <v>3.87</v>
      </c>
      <c r="O95" s="4">
        <v>11.849710982658964</v>
      </c>
      <c r="P95" s="35">
        <v>0.41802605843754798</v>
      </c>
      <c r="Q95" s="36" t="str">
        <f t="shared" si="53"/>
        <v xml:space="preserve"> </v>
      </c>
      <c r="R95" s="36" t="str">
        <f t="shared" si="54"/>
        <v xml:space="preserve"> </v>
      </c>
      <c r="S95" s="37" t="str">
        <f t="shared" si="55"/>
        <v/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 t="str">
        <f t="shared" si="60"/>
        <v/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 t="str">
        <f t="shared" si="64"/>
        <v xml:space="preserve"> </v>
      </c>
      <c r="AC95" s="1" t="str">
        <f t="shared" si="65"/>
        <v xml:space="preserve"> </v>
      </c>
      <c r="AD95" s="1" t="str">
        <f t="shared" si="66"/>
        <v xml:space="preserve"> </v>
      </c>
      <c r="AE95" s="1" t="str">
        <f t="shared" si="67"/>
        <v xml:space="preserve"> </v>
      </c>
      <c r="AF95" s="1" t="str">
        <f t="shared" si="68"/>
        <v xml:space="preserve"> </v>
      </c>
      <c r="AG95" s="38" t="str">
        <f t="shared" si="69"/>
        <v xml:space="preserve"> </v>
      </c>
      <c r="AH95" s="38" t="str">
        <f t="shared" si="70"/>
        <v xml:space="preserve"> </v>
      </c>
      <c r="AI95" s="1" t="str">
        <f t="shared" si="71"/>
        <v xml:space="preserve"> 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876</v>
      </c>
      <c r="AP95" t="s">
        <v>2220</v>
      </c>
      <c r="AQ95" s="22" t="e">
        <v>#VALUE!</v>
      </c>
      <c r="AR95" s="21">
        <v>-119.9391106534851</v>
      </c>
      <c r="AS95">
        <v>3.9795234293203308</v>
      </c>
      <c r="AT95" t="e">
        <v>#VALUE!</v>
      </c>
      <c r="AU95">
        <v>119.9391106534851</v>
      </c>
      <c r="AV95" t="s">
        <v>3177</v>
      </c>
    </row>
    <row r="96" spans="1:48" x14ac:dyDescent="0.25">
      <c r="A96" s="14">
        <v>9.8999999999999844E-10</v>
      </c>
      <c r="B96" t="s">
        <v>1016</v>
      </c>
      <c r="C96" s="4">
        <v>8</v>
      </c>
      <c r="D96" s="4">
        <v>0</v>
      </c>
      <c r="E96" s="4">
        <v>9</v>
      </c>
      <c r="F96" s="4">
        <v>17</v>
      </c>
      <c r="G96" s="4">
        <v>58</v>
      </c>
      <c r="H96" s="4">
        <v>56.35</v>
      </c>
      <c r="I96" s="34">
        <v>21494.65301909584</v>
      </c>
      <c r="J96" s="35">
        <v>20.461147421931734</v>
      </c>
      <c r="K96" s="35">
        <v>19.238648002731306</v>
      </c>
      <c r="L96" s="35">
        <v>12.607578115925195</v>
      </c>
      <c r="M96" s="35">
        <v>11.840003700183873</v>
      </c>
      <c r="N96" s="4">
        <v>2.754</v>
      </c>
      <c r="O96" s="4">
        <v>7.1595330739299676</v>
      </c>
      <c r="P96" s="35">
        <v>3.6379769299023952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 t="str">
        <f t="shared" si="58"/>
        <v/>
      </c>
      <c r="W96" s="37" t="str">
        <f t="shared" si="59"/>
        <v/>
      </c>
      <c r="X96" s="37" t="str">
        <f t="shared" si="60"/>
        <v/>
      </c>
      <c r="Y96" s="1" t="str">
        <f t="shared" si="61"/>
        <v xml:space="preserve"> </v>
      </c>
      <c r="Z96" s="1" t="str">
        <f t="shared" si="62"/>
        <v xml:space="preserve"> </v>
      </c>
      <c r="AA96" s="1" t="str">
        <f t="shared" si="63"/>
        <v xml:space="preserve"> </v>
      </c>
      <c r="AB96" s="1" t="str">
        <f t="shared" si="64"/>
        <v xml:space="preserve"> 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>
        <f t="shared" si="69"/>
        <v>3.6379769308923953</v>
      </c>
      <c r="AH96" s="38" t="str">
        <f t="shared" si="70"/>
        <v xml:space="preserve"> </v>
      </c>
      <c r="AI96" s="1">
        <f t="shared" si="71"/>
        <v>45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2222</v>
      </c>
      <c r="AQ96" s="22">
        <v>-21.400680145934814</v>
      </c>
      <c r="AR96" s="21">
        <v>-4.176074950473474</v>
      </c>
      <c r="AS96">
        <v>2.9281277728482769</v>
      </c>
      <c r="AT96">
        <v>21.400680145934814</v>
      </c>
      <c r="AU96">
        <v>4.176074950473474</v>
      </c>
      <c r="AV96" t="s">
        <v>3178</v>
      </c>
    </row>
    <row r="97" spans="1:48" x14ac:dyDescent="0.25">
      <c r="A97" s="14">
        <v>9.9999999999999841E-10</v>
      </c>
      <c r="B97" t="s">
        <v>1015</v>
      </c>
      <c r="C97" s="4">
        <v>8</v>
      </c>
      <c r="D97" s="4">
        <v>0</v>
      </c>
      <c r="E97" s="4">
        <v>1</v>
      </c>
      <c r="F97" s="4">
        <v>9</v>
      </c>
      <c r="G97" s="4">
        <v>41</v>
      </c>
      <c r="H97" s="4">
        <v>32.549999999999997</v>
      </c>
      <c r="I97" s="34">
        <v>4295.377776741293</v>
      </c>
      <c r="J97" s="35">
        <v>18.143812709030097</v>
      </c>
      <c r="K97" s="35">
        <v>15.083410565338275</v>
      </c>
      <c r="L97" s="35">
        <v>8.197378735225703</v>
      </c>
      <c r="M97" s="35">
        <v>7.4107537951753697</v>
      </c>
      <c r="N97" s="4">
        <v>1.794</v>
      </c>
      <c r="O97" s="4">
        <v>57.368421052631568</v>
      </c>
      <c r="P97" s="35">
        <v>2.5099846390168974</v>
      </c>
      <c r="Q97" s="36">
        <f t="shared" si="53"/>
        <v>88.888888889888889</v>
      </c>
      <c r="R97" s="36" t="str">
        <f t="shared" si="54"/>
        <v xml:space="preserve"> </v>
      </c>
      <c r="S97" s="37">
        <f t="shared" si="55"/>
        <v>0.25960061543932417</v>
      </c>
      <c r="T97" s="37" t="str">
        <f t="shared" si="56"/>
        <v/>
      </c>
      <c r="U97" s="37" t="str">
        <f t="shared" si="57"/>
        <v/>
      </c>
      <c r="V97" s="37" t="str">
        <f t="shared" si="58"/>
        <v/>
      </c>
      <c r="W97" s="37" t="str">
        <f t="shared" si="59"/>
        <v/>
      </c>
      <c r="X97" s="37">
        <f t="shared" si="60"/>
        <v>-0.32265282541489737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51</v>
      </c>
      <c r="AC97" s="1">
        <f t="shared" si="65"/>
        <v>43</v>
      </c>
      <c r="AD97" s="1" t="str">
        <f t="shared" si="66"/>
        <v xml:space="preserve"> </v>
      </c>
      <c r="AE97" s="1">
        <f t="shared" si="67"/>
        <v>32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 t="str">
        <f t="shared" si="74"/>
        <v xml:space="preserve"> </v>
      </c>
      <c r="AM97" s="1" t="str">
        <f t="shared" si="75"/>
        <v xml:space="preserve"> </v>
      </c>
      <c r="AN97" s="1" t="str">
        <f t="shared" si="76"/>
        <v xml:space="preserve"> </v>
      </c>
      <c r="AO97" t="s">
        <v>1015</v>
      </c>
      <c r="AP97" t="s">
        <v>2547</v>
      </c>
      <c r="AQ97" s="22">
        <v>-7.6514018444404419</v>
      </c>
      <c r="AR97" s="21">
        <v>32.265282541489739</v>
      </c>
      <c r="AS97">
        <v>25.960061443932414</v>
      </c>
      <c r="AT97">
        <v>7.6514018444404419</v>
      </c>
      <c r="AU97">
        <v>-32.265282541489739</v>
      </c>
      <c r="AV97" t="s">
        <v>3179</v>
      </c>
    </row>
    <row r="98" spans="1:48" x14ac:dyDescent="0.25">
      <c r="A98" s="14">
        <v>1.0099999999999984E-9</v>
      </c>
      <c r="B98" t="s">
        <v>1207</v>
      </c>
      <c r="C98" s="4">
        <v>0</v>
      </c>
      <c r="D98" s="4">
        <v>0</v>
      </c>
      <c r="E98" s="4">
        <v>6</v>
      </c>
      <c r="F98" s="4">
        <v>6</v>
      </c>
      <c r="G98" s="4">
        <v>9.6963996887207031</v>
      </c>
      <c r="H98" s="4">
        <v>7.06</v>
      </c>
      <c r="I98" s="34">
        <v>1063.1705408811563</v>
      </c>
      <c r="J98" s="35">
        <v>8.2310456893952644</v>
      </c>
      <c r="K98" s="35">
        <v>7.7214520127974424</v>
      </c>
      <c r="L98" s="35">
        <v>2.9415591397849461</v>
      </c>
      <c r="M98" s="35">
        <v>2.5777620730270905</v>
      </c>
      <c r="N98" s="4">
        <v>0.69700000000000006</v>
      </c>
      <c r="O98" s="4">
        <v>307.60233918128654</v>
      </c>
      <c r="P98" s="35" t="s">
        <v>124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0.37342771895910809</v>
      </c>
      <c r="T98" s="37" t="str">
        <f t="shared" si="56"/>
        <v/>
      </c>
      <c r="U98" s="37" t="str">
        <f t="shared" si="57"/>
        <v/>
      </c>
      <c r="V98" s="37">
        <f t="shared" si="58"/>
        <v>-0.51163318244128542</v>
      </c>
      <c r="W98" s="37" t="str">
        <f t="shared" si="59"/>
        <v/>
      </c>
      <c r="X98" s="37">
        <f t="shared" si="60"/>
        <v>-0.75693976860598733</v>
      </c>
      <c r="Y98" s="1" t="str">
        <f t="shared" si="61"/>
        <v xml:space="preserve"> </v>
      </c>
      <c r="Z98" s="1">
        <f t="shared" si="62"/>
        <v>17</v>
      </c>
      <c r="AA98" s="1" t="str">
        <f t="shared" si="63"/>
        <v xml:space="preserve"> </v>
      </c>
      <c r="AB98" s="1">
        <f t="shared" si="64"/>
        <v>5</v>
      </c>
      <c r="AC98" s="1">
        <f t="shared" si="65"/>
        <v>23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 t="str">
        <f t="shared" si="69"/>
        <v xml:space="preserve"> </v>
      </c>
      <c r="AH98" s="38" t="str">
        <f t="shared" si="70"/>
        <v xml:space="preserve"> </v>
      </c>
      <c r="AI98" s="1" t="str">
        <f t="shared" si="71"/>
        <v xml:space="preserve"> 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1207</v>
      </c>
      <c r="AP98" t="s">
        <v>2258</v>
      </c>
      <c r="AQ98" s="22">
        <v>51.16331824412854</v>
      </c>
      <c r="AR98" s="21">
        <v>75.693976860598738</v>
      </c>
      <c r="AS98">
        <v>37.34277179491081</v>
      </c>
      <c r="AT98">
        <v>-51.16331824412854</v>
      </c>
      <c r="AU98">
        <v>-75.693976860598738</v>
      </c>
      <c r="AV98" t="s">
        <v>3180</v>
      </c>
    </row>
    <row r="99" spans="1:48" x14ac:dyDescent="0.25">
      <c r="A99" s="14">
        <v>1.0199999999999983E-9</v>
      </c>
      <c r="B99" t="s">
        <v>1023</v>
      </c>
      <c r="C99" s="4">
        <v>1</v>
      </c>
      <c r="D99" s="4">
        <v>0</v>
      </c>
      <c r="E99" s="4">
        <v>1</v>
      </c>
      <c r="F99" s="4">
        <v>2</v>
      </c>
      <c r="G99" s="4" t="s">
        <v>2162</v>
      </c>
      <c r="H99" s="4">
        <v>44.8</v>
      </c>
      <c r="I99" s="34">
        <v>2097.0804287339174</v>
      </c>
      <c r="J99" s="35" t="s">
        <v>2161</v>
      </c>
      <c r="K99" s="35" t="s">
        <v>2161</v>
      </c>
      <c r="L99" s="35" t="s">
        <v>2161</v>
      </c>
      <c r="M99" s="35" t="s">
        <v>2161</v>
      </c>
      <c r="N99" s="4" t="s">
        <v>119</v>
      </c>
      <c r="O99" s="4" t="s">
        <v>119</v>
      </c>
      <c r="P99" s="35" t="s">
        <v>124</v>
      </c>
      <c r="Q99" s="36" t="str">
        <f t="shared" si="53"/>
        <v xml:space="preserve"> 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 t="str">
        <f t="shared" si="67"/>
        <v xml:space="preserve"> 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 t="str">
        <f t="shared" si="74"/>
        <v xml:space="preserve"> </v>
      </c>
      <c r="AM99" s="1" t="str">
        <f t="shared" si="75"/>
        <v xml:space="preserve"> </v>
      </c>
      <c r="AN99" s="1" t="str">
        <f t="shared" si="76"/>
        <v xml:space="preserve"> </v>
      </c>
      <c r="AO99" t="s">
        <v>1023</v>
      </c>
      <c r="AP99" t="s">
        <v>2671</v>
      </c>
      <c r="AQ99" s="22" t="e">
        <v>#VALUE!</v>
      </c>
      <c r="AR99" s="21" t="e">
        <v>#VALUE!</v>
      </c>
      <c r="AS99" t="s">
        <v>124</v>
      </c>
      <c r="AT99" t="e">
        <v>#VALUE!</v>
      </c>
      <c r="AU99" t="e">
        <v>#VALUE!</v>
      </c>
      <c r="AV99" t="s">
        <v>3181</v>
      </c>
    </row>
    <row r="100" spans="1:48" x14ac:dyDescent="0.25">
      <c r="A100" s="14">
        <v>1.0299999999999983E-9</v>
      </c>
      <c r="B100" t="s">
        <v>1037</v>
      </c>
      <c r="C100" s="4">
        <v>7</v>
      </c>
      <c r="D100" s="4">
        <v>2</v>
      </c>
      <c r="E100" s="4">
        <v>7</v>
      </c>
      <c r="F100" s="4">
        <v>16</v>
      </c>
      <c r="G100" s="4">
        <v>25</v>
      </c>
      <c r="H100" s="4">
        <v>24.81</v>
      </c>
      <c r="I100" s="34">
        <v>2953.0591415486383</v>
      </c>
      <c r="J100" s="35">
        <v>24.110787172011662</v>
      </c>
      <c r="K100" s="35">
        <v>20.040387722132472</v>
      </c>
      <c r="L100" s="35">
        <v>11.552016038213406</v>
      </c>
      <c r="M100" s="35">
        <v>10.480286716597274</v>
      </c>
      <c r="N100" s="4">
        <v>1.0289999999999999</v>
      </c>
      <c r="O100" s="4">
        <v>25.48780487804876</v>
      </c>
      <c r="P100" s="35">
        <v>5.6388553002821444</v>
      </c>
      <c r="Q100" s="36" t="str">
        <f t="shared" si="53"/>
        <v xml:space="preserve"> </v>
      </c>
      <c r="R100" s="36" t="str">
        <f t="shared" si="54"/>
        <v xml:space="preserve"> </v>
      </c>
      <c r="S100" s="37" t="str">
        <f t="shared" si="55"/>
        <v/>
      </c>
      <c r="T100" s="37" t="str">
        <f t="shared" si="56"/>
        <v/>
      </c>
      <c r="U100" s="37" t="str">
        <f t="shared" si="57"/>
        <v/>
      </c>
      <c r="V100" s="37" t="str">
        <f t="shared" si="58"/>
        <v/>
      </c>
      <c r="W100" s="37" t="str">
        <f t="shared" si="59"/>
        <v/>
      </c>
      <c r="X100" s="37" t="str">
        <f t="shared" si="60"/>
        <v/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 t="str">
        <f t="shared" si="64"/>
        <v xml:space="preserve"> </v>
      </c>
      <c r="AC100" s="1" t="str">
        <f t="shared" si="65"/>
        <v xml:space="preserve"> 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>
        <f t="shared" si="69"/>
        <v>5.6388553013121445</v>
      </c>
      <c r="AH100" s="38" t="str">
        <f t="shared" si="70"/>
        <v xml:space="preserve"> </v>
      </c>
      <c r="AI100" s="1">
        <f t="shared" si="71"/>
        <v>10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1037</v>
      </c>
      <c r="AP100" t="s">
        <v>2216</v>
      </c>
      <c r="AQ100" s="22">
        <v>-43.054829779421631</v>
      </c>
      <c r="AR100" s="21">
        <v>4.5460057783922814</v>
      </c>
      <c r="AS100">
        <v>0.76582023377671504</v>
      </c>
      <c r="AT100">
        <v>43.054829779421631</v>
      </c>
      <c r="AU100">
        <v>-4.5460057783922814</v>
      </c>
      <c r="AV100" t="s">
        <v>3182</v>
      </c>
    </row>
    <row r="101" spans="1:48" x14ac:dyDescent="0.25">
      <c r="A101" s="14">
        <v>1.0399999999999983E-9</v>
      </c>
      <c r="B101" t="s">
        <v>1208</v>
      </c>
      <c r="C101" s="4">
        <v>9</v>
      </c>
      <c r="D101" s="4">
        <v>1</v>
      </c>
      <c r="E101" s="4">
        <v>4</v>
      </c>
      <c r="F101" s="4">
        <v>14</v>
      </c>
      <c r="G101" s="4">
        <v>47</v>
      </c>
      <c r="H101" s="4">
        <v>38.67</v>
      </c>
      <c r="I101" s="34">
        <v>10300.650991405884</v>
      </c>
      <c r="J101" s="35" t="s">
        <v>2161</v>
      </c>
      <c r="K101" s="35" t="s">
        <v>2161</v>
      </c>
      <c r="L101" s="35">
        <v>14.100411166574228</v>
      </c>
      <c r="M101" s="35">
        <v>11.893034129205335</v>
      </c>
      <c r="N101" s="4">
        <v>-0.28400000000000003</v>
      </c>
      <c r="O101" s="4" t="s">
        <v>119</v>
      </c>
      <c r="P101" s="35">
        <v>9.8267390742177385E-2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0.21541246548272044</v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/>
      </c>
      <c r="X101" s="37" t="str">
        <f t="shared" si="60"/>
        <v/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56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 t="str">
        <f t="shared" si="69"/>
        <v xml:space="preserve"> </v>
      </c>
      <c r="AH101" s="38" t="str">
        <f t="shared" si="70"/>
        <v xml:space="preserve"> </v>
      </c>
      <c r="AI101" s="1" t="str">
        <f t="shared" si="71"/>
        <v xml:space="preserve"> 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1208</v>
      </c>
      <c r="AP101" t="s">
        <v>2792</v>
      </c>
      <c r="AQ101" s="22" t="e">
        <v>#VALUE!</v>
      </c>
      <c r="AR101" s="21">
        <v>-16.511313831644191</v>
      </c>
      <c r="AS101">
        <v>21.541246444272044</v>
      </c>
      <c r="AT101" t="e">
        <v>#VALUE!</v>
      </c>
      <c r="AU101">
        <v>16.511313831644191</v>
      </c>
      <c r="AV101" t="s">
        <v>3183</v>
      </c>
    </row>
    <row r="102" spans="1:48" x14ac:dyDescent="0.25">
      <c r="A102" s="14">
        <v>1.0499999999999982E-9</v>
      </c>
      <c r="B102" t="s">
        <v>1012</v>
      </c>
      <c r="C102" s="4">
        <v>12</v>
      </c>
      <c r="D102" s="4">
        <v>0</v>
      </c>
      <c r="E102" s="4">
        <v>5</v>
      </c>
      <c r="F102" s="4">
        <v>17</v>
      </c>
      <c r="G102" s="4">
        <v>119</v>
      </c>
      <c r="H102" s="4">
        <v>112.07</v>
      </c>
      <c r="I102" s="34">
        <v>22809.227715497764</v>
      </c>
      <c r="J102" s="35">
        <v>20.684754521963821</v>
      </c>
      <c r="K102" s="35">
        <v>19.043330501274426</v>
      </c>
      <c r="L102" s="35">
        <v>12.485349664157981</v>
      </c>
      <c r="M102" s="35">
        <v>11.998251455180442</v>
      </c>
      <c r="N102" s="4">
        <v>5.4180000000000001</v>
      </c>
      <c r="O102" s="4">
        <v>10.797546012269949</v>
      </c>
      <c r="P102" s="35" t="s">
        <v>124</v>
      </c>
      <c r="Q102" s="36" t="str">
        <f t="shared" si="53"/>
        <v xml:space="preserve"> </v>
      </c>
      <c r="R102" s="36" t="str">
        <f t="shared" si="54"/>
        <v xml:space="preserve"> </v>
      </c>
      <c r="S102" s="37" t="str">
        <f t="shared" si="55"/>
        <v/>
      </c>
      <c r="T102" s="37" t="str">
        <f t="shared" si="56"/>
        <v/>
      </c>
      <c r="U102" s="37" t="str">
        <f t="shared" si="57"/>
        <v/>
      </c>
      <c r="V102" s="37" t="str">
        <f t="shared" si="58"/>
        <v/>
      </c>
      <c r="W102" s="37" t="str">
        <f t="shared" si="59"/>
        <v/>
      </c>
      <c r="X102" s="37" t="str">
        <f t="shared" si="60"/>
        <v/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 t="str">
        <f t="shared" si="64"/>
        <v xml:space="preserve"> </v>
      </c>
      <c r="AC102" s="1" t="str">
        <f t="shared" si="65"/>
        <v xml:space="preserve"> </v>
      </c>
      <c r="AD102" s="1" t="str">
        <f t="shared" si="66"/>
        <v xml:space="preserve"> </v>
      </c>
      <c r="AE102" s="1" t="str">
        <f t="shared" si="67"/>
        <v xml:space="preserve"> 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1012</v>
      </c>
      <c r="AP102" t="s">
        <v>2189</v>
      </c>
      <c r="AQ102" s="22">
        <v>-22.727392351735066</v>
      </c>
      <c r="AR102" s="21">
        <v>-3.1661045790587039</v>
      </c>
      <c r="AS102">
        <v>6.1836352279825091</v>
      </c>
      <c r="AT102">
        <v>22.727392351735066</v>
      </c>
      <c r="AU102">
        <v>3.1661045790587039</v>
      </c>
      <c r="AV102" t="s">
        <v>3184</v>
      </c>
    </row>
    <row r="103" spans="1:48" x14ac:dyDescent="0.25">
      <c r="A103" s="14">
        <v>1.0599999999999982E-9</v>
      </c>
      <c r="B103" t="s">
        <v>870</v>
      </c>
      <c r="C103" s="4">
        <v>10</v>
      </c>
      <c r="D103" s="4">
        <v>2</v>
      </c>
      <c r="E103" s="4">
        <v>2</v>
      </c>
      <c r="F103" s="4">
        <v>14</v>
      </c>
      <c r="G103" s="4">
        <v>50.165802001953125</v>
      </c>
      <c r="H103" s="4">
        <v>44.06</v>
      </c>
      <c r="I103" s="34">
        <v>7104.5164646393941</v>
      </c>
      <c r="J103" s="35">
        <v>18.973859576940221</v>
      </c>
      <c r="K103" s="35">
        <v>16.048262223974092</v>
      </c>
      <c r="L103" s="35">
        <v>13.100197725979893</v>
      </c>
      <c r="M103" s="35">
        <v>11.843863712057255</v>
      </c>
      <c r="N103" s="4">
        <v>1.887</v>
      </c>
      <c r="O103" s="4" t="s">
        <v>119</v>
      </c>
      <c r="P103" s="35">
        <v>1.3574026321423254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/>
      </c>
      <c r="V103" s="37" t="str">
        <f t="shared" si="58"/>
        <v/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870</v>
      </c>
      <c r="AP103" t="s">
        <v>2590</v>
      </c>
      <c r="AQ103" s="22">
        <v>-12.576260271943941</v>
      </c>
      <c r="AR103" s="21">
        <v>-8.2465773853786839</v>
      </c>
      <c r="AS103">
        <v>13.85792556049279</v>
      </c>
      <c r="AT103">
        <v>12.576260271943941</v>
      </c>
      <c r="AU103">
        <v>8.2465773853786839</v>
      </c>
      <c r="AV103" t="s">
        <v>3185</v>
      </c>
    </row>
    <row r="104" spans="1:48" x14ac:dyDescent="0.25">
      <c r="A104" s="14">
        <v>1.0699999999999982E-9</v>
      </c>
      <c r="B104" t="s">
        <v>928</v>
      </c>
      <c r="C104" s="4">
        <v>12</v>
      </c>
      <c r="D104" s="4">
        <v>3</v>
      </c>
      <c r="E104" s="4">
        <v>2</v>
      </c>
      <c r="F104" s="4">
        <v>17</v>
      </c>
      <c r="G104" s="4">
        <v>59.5</v>
      </c>
      <c r="H104" s="4">
        <v>50.36</v>
      </c>
      <c r="I104" s="34">
        <v>4519.5155602032237</v>
      </c>
      <c r="J104" s="35" t="s">
        <v>2161</v>
      </c>
      <c r="K104" s="35" t="s">
        <v>2161</v>
      </c>
      <c r="L104" s="35">
        <v>30.070327608829682</v>
      </c>
      <c r="M104" s="35">
        <v>20.359261611354118</v>
      </c>
      <c r="N104" s="4">
        <v>1.202</v>
      </c>
      <c r="O104" s="4">
        <v>56.103896103896091</v>
      </c>
      <c r="P104" s="35" t="s">
        <v>124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0.18149324968000805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66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928</v>
      </c>
      <c r="AP104" t="s">
        <v>2590</v>
      </c>
      <c r="AQ104" s="22" t="e">
        <v>#VALUE!</v>
      </c>
      <c r="AR104" s="21">
        <v>-148.47029889156863</v>
      </c>
      <c r="AS104">
        <v>18.149324861000803</v>
      </c>
      <c r="AT104" t="e">
        <v>#VALUE!</v>
      </c>
      <c r="AU104">
        <v>148.47029889156863</v>
      </c>
      <c r="AV104" t="s">
        <v>3186</v>
      </c>
    </row>
    <row r="105" spans="1:48" x14ac:dyDescent="0.25">
      <c r="A105" s="14">
        <v>1.0799999999999981E-9</v>
      </c>
      <c r="B105" t="s">
        <v>950</v>
      </c>
      <c r="C105" s="4">
        <v>11</v>
      </c>
      <c r="D105" s="4">
        <v>0</v>
      </c>
      <c r="E105" s="4">
        <v>0</v>
      </c>
      <c r="F105" s="4">
        <v>11</v>
      </c>
      <c r="G105" s="4">
        <v>90</v>
      </c>
      <c r="H105" s="4">
        <v>84.89</v>
      </c>
      <c r="I105" s="34">
        <v>4531.0871520824876</v>
      </c>
      <c r="J105" s="35" t="s">
        <v>2161</v>
      </c>
      <c r="K105" s="35" t="s">
        <v>2161</v>
      </c>
      <c r="L105" s="35">
        <v>23.076307440719543</v>
      </c>
      <c r="M105" s="35">
        <v>19.973336164189668</v>
      </c>
      <c r="N105" s="4" t="s">
        <v>119</v>
      </c>
      <c r="O105" s="4" t="s">
        <v>119</v>
      </c>
      <c r="P105" s="35">
        <v>3.5339851572623395</v>
      </c>
      <c r="Q105" s="36">
        <f t="shared" si="53"/>
        <v>100.00000000108</v>
      </c>
      <c r="R105" s="36" t="str">
        <f t="shared" si="54"/>
        <v xml:space="preserve"> </v>
      </c>
      <c r="S105" s="37" t="str">
        <f t="shared" si="55"/>
        <v/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 t="str">
        <f t="shared" si="60"/>
        <v/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 t="str">
        <f t="shared" si="64"/>
        <v xml:space="preserve"> </v>
      </c>
      <c r="AC105" s="1" t="str">
        <f t="shared" si="65"/>
        <v xml:space="preserve"> </v>
      </c>
      <c r="AD105" s="1" t="str">
        <f t="shared" si="66"/>
        <v xml:space="preserve"> </v>
      </c>
      <c r="AE105" s="1">
        <f t="shared" si="67"/>
        <v>15</v>
      </c>
      <c r="AF105" s="1" t="str">
        <f t="shared" si="68"/>
        <v xml:space="preserve"> </v>
      </c>
      <c r="AG105" s="38">
        <f t="shared" si="69"/>
        <v>3.5339851583423396</v>
      </c>
      <c r="AH105" s="38" t="str">
        <f t="shared" si="70"/>
        <v xml:space="preserve"> </v>
      </c>
      <c r="AI105" s="1">
        <f t="shared" si="71"/>
        <v>46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950</v>
      </c>
      <c r="AP105" t="s">
        <v>2511</v>
      </c>
      <c r="AQ105" s="22" t="e">
        <v>#VALUE!</v>
      </c>
      <c r="AR105" s="21">
        <v>-90.678900532685901</v>
      </c>
      <c r="AS105">
        <v>6.0195547178701903</v>
      </c>
      <c r="AT105" t="e">
        <v>#VALUE!</v>
      </c>
      <c r="AU105">
        <v>90.678900532685901</v>
      </c>
      <c r="AV105" t="s">
        <v>3187</v>
      </c>
    </row>
    <row r="106" spans="1:48" x14ac:dyDescent="0.25">
      <c r="A106" s="14">
        <v>1.0899999999999981E-9</v>
      </c>
      <c r="B106" t="s">
        <v>1018</v>
      </c>
      <c r="C106" s="4">
        <v>2</v>
      </c>
      <c r="D106" s="4">
        <v>0</v>
      </c>
      <c r="E106" s="4">
        <v>8</v>
      </c>
      <c r="F106" s="4">
        <v>10</v>
      </c>
      <c r="G106" s="4">
        <v>37.5</v>
      </c>
      <c r="H106" s="4">
        <v>36.99</v>
      </c>
      <c r="I106" s="34">
        <v>27907.209996350266</v>
      </c>
      <c r="J106" s="35">
        <v>11.430778739184177</v>
      </c>
      <c r="K106" s="35">
        <v>10.641542002301497</v>
      </c>
      <c r="L106" s="35" t="s">
        <v>2161</v>
      </c>
      <c r="M106" s="35" t="s">
        <v>2161</v>
      </c>
      <c r="N106" s="4">
        <v>3.2360000000000002</v>
      </c>
      <c r="O106" s="4">
        <v>12.439193884642116</v>
      </c>
      <c r="P106" s="35">
        <v>4.8229251148959174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>
        <f t="shared" si="58"/>
        <v>-0.32178568243577166</v>
      </c>
      <c r="W106" s="37" t="str">
        <f t="shared" si="59"/>
        <v xml:space="preserve"> </v>
      </c>
      <c r="X106" s="37" t="str">
        <f t="shared" si="60"/>
        <v xml:space="preserve"> </v>
      </c>
      <c r="Y106" s="1" t="str">
        <f t="shared" si="61"/>
        <v xml:space="preserve"> </v>
      </c>
      <c r="Z106" s="1">
        <f t="shared" si="62"/>
        <v>39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4.8229251159859174</v>
      </c>
      <c r="AH106" s="38" t="str">
        <f t="shared" si="70"/>
        <v xml:space="preserve"> </v>
      </c>
      <c r="AI106" s="1">
        <f t="shared" si="71"/>
        <v>17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1018</v>
      </c>
      <c r="AP106" t="s">
        <v>2341</v>
      </c>
      <c r="AQ106" s="22">
        <v>32.178568243577168</v>
      </c>
      <c r="AR106" s="21" t="e">
        <v>#VALUE!</v>
      </c>
      <c r="AS106">
        <v>1.3787510137875048</v>
      </c>
      <c r="AT106">
        <v>-32.178568243577168</v>
      </c>
      <c r="AU106" t="e">
        <v>#VALUE!</v>
      </c>
      <c r="AV106" t="s">
        <v>3188</v>
      </c>
    </row>
    <row r="107" spans="1:48" x14ac:dyDescent="0.25">
      <c r="A107" s="14">
        <v>1.0999999999999981E-9</v>
      </c>
      <c r="B107" t="s">
        <v>886</v>
      </c>
      <c r="C107" s="4">
        <v>5</v>
      </c>
      <c r="D107" s="4">
        <v>1</v>
      </c>
      <c r="E107" s="4">
        <v>10</v>
      </c>
      <c r="F107" s="4">
        <v>16</v>
      </c>
      <c r="G107" s="4">
        <v>32</v>
      </c>
      <c r="H107" s="4">
        <v>30.47</v>
      </c>
      <c r="I107" s="34">
        <v>14812.024682663343</v>
      </c>
      <c r="J107" s="35">
        <v>19.696186166774403</v>
      </c>
      <c r="K107" s="35">
        <v>18.808641975308639</v>
      </c>
      <c r="L107" s="35">
        <v>12.945324444444445</v>
      </c>
      <c r="M107" s="35">
        <v>12.158283160305007</v>
      </c>
      <c r="N107" s="4">
        <v>1.5469999999999999</v>
      </c>
      <c r="O107" s="4">
        <v>2.4503311258278093</v>
      </c>
      <c r="P107" s="35">
        <v>3.4624220544798163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3.4624220555798164</v>
      </c>
      <c r="AH107" s="38" t="str">
        <f t="shared" si="70"/>
        <v xml:space="preserve"> </v>
      </c>
      <c r="AI107" s="1">
        <f t="shared" si="71"/>
        <v>47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886</v>
      </c>
      <c r="AP107" t="s">
        <v>2222</v>
      </c>
      <c r="AQ107" s="22">
        <v>-16.861989585411962</v>
      </c>
      <c r="AR107" s="21">
        <v>-6.9668636737751255</v>
      </c>
      <c r="AS107">
        <v>5.0213324581555696</v>
      </c>
      <c r="AT107">
        <v>16.861989585411962</v>
      </c>
      <c r="AU107">
        <v>6.9668636737751255</v>
      </c>
      <c r="AV107" t="s">
        <v>3189</v>
      </c>
    </row>
    <row r="108" spans="1:48" x14ac:dyDescent="0.25">
      <c r="A108" s="14">
        <v>1.109999999999998E-9</v>
      </c>
      <c r="B108" t="s">
        <v>961</v>
      </c>
      <c r="C108" s="4">
        <v>16</v>
      </c>
      <c r="D108" s="4">
        <v>0</v>
      </c>
      <c r="E108" s="4">
        <v>2</v>
      </c>
      <c r="F108" s="4">
        <v>18</v>
      </c>
      <c r="G108" s="4">
        <v>14</v>
      </c>
      <c r="H108" s="4">
        <v>7.78</v>
      </c>
      <c r="I108" s="34">
        <v>1652.7298610480252</v>
      </c>
      <c r="J108" s="35">
        <v>19.393003970374931</v>
      </c>
      <c r="K108" s="35">
        <v>7.0090014349692105</v>
      </c>
      <c r="L108" s="35">
        <v>4.0657448831711953</v>
      </c>
      <c r="M108" s="35">
        <v>3.0583902728351124</v>
      </c>
      <c r="N108" s="4">
        <v>0.32600000000000001</v>
      </c>
      <c r="O108" s="4" t="s">
        <v>119</v>
      </c>
      <c r="P108" s="35">
        <v>0.23726221068659295</v>
      </c>
      <c r="Q108" s="36">
        <f t="shared" si="53"/>
        <v>88.888888889998881</v>
      </c>
      <c r="R108" s="36" t="str">
        <f t="shared" si="54"/>
        <v xml:space="preserve"> </v>
      </c>
      <c r="S108" s="37">
        <f t="shared" si="55"/>
        <v>0.79948586229251928</v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-0.66404860649347297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16</v>
      </c>
      <c r="AC108" s="1">
        <f t="shared" si="65"/>
        <v>4</v>
      </c>
      <c r="AD108" s="1" t="str">
        <f t="shared" si="66"/>
        <v xml:space="preserve"> </v>
      </c>
      <c r="AE108" s="1">
        <f t="shared" si="67"/>
        <v>31</v>
      </c>
      <c r="AF108" s="1" t="str">
        <f t="shared" si="68"/>
        <v xml:space="preserve"> </v>
      </c>
      <c r="AG108" s="38" t="str">
        <f t="shared" si="69"/>
        <v xml:space="preserve"> </v>
      </c>
      <c r="AH108" s="38" t="str">
        <f t="shared" si="70"/>
        <v xml:space="preserve"> </v>
      </c>
      <c r="AI108" s="1" t="str">
        <f t="shared" si="71"/>
        <v xml:space="preserve"> 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961</v>
      </c>
      <c r="AP108" t="s">
        <v>2256</v>
      </c>
      <c r="AQ108" s="22">
        <v>-15.063140083375615</v>
      </c>
      <c r="AR108" s="21">
        <v>66.404860649347299</v>
      </c>
      <c r="AS108">
        <v>79.948586118251924</v>
      </c>
      <c r="AT108">
        <v>15.063140083375615</v>
      </c>
      <c r="AU108">
        <v>-66.404860649347299</v>
      </c>
      <c r="AV108" t="s">
        <v>3190</v>
      </c>
    </row>
    <row r="109" spans="1:48" x14ac:dyDescent="0.25">
      <c r="A109" s="14">
        <v>1.119999999999998E-9</v>
      </c>
      <c r="B109" t="s">
        <v>942</v>
      </c>
      <c r="C109" s="4">
        <v>5</v>
      </c>
      <c r="D109" s="4">
        <v>0</v>
      </c>
      <c r="E109" s="4">
        <v>3</v>
      </c>
      <c r="F109" s="4">
        <v>8</v>
      </c>
      <c r="G109" s="4">
        <v>43.5</v>
      </c>
      <c r="H109" s="4">
        <v>36.53</v>
      </c>
      <c r="I109" s="34">
        <v>1512.8167779015448</v>
      </c>
      <c r="J109" s="35">
        <v>8.0232813529540969</v>
      </c>
      <c r="K109" s="35">
        <v>7.6743697478991599</v>
      </c>
      <c r="L109" s="35" t="s">
        <v>2161</v>
      </c>
      <c r="M109" s="35" t="s">
        <v>2161</v>
      </c>
      <c r="N109" s="4">
        <v>4.5529999999999999</v>
      </c>
      <c r="O109" s="4">
        <v>28.615819209039543</v>
      </c>
      <c r="P109" s="35">
        <v>0.27922255680262797</v>
      </c>
      <c r="Q109" s="36" t="str">
        <f t="shared" si="53"/>
        <v xml:space="preserve"> </v>
      </c>
      <c r="R109" s="36" t="str">
        <f t="shared" si="54"/>
        <v xml:space="preserve"> </v>
      </c>
      <c r="S109" s="37">
        <f t="shared" si="55"/>
        <v>0.19080208160179582</v>
      </c>
      <c r="T109" s="37" t="str">
        <f t="shared" si="56"/>
        <v/>
      </c>
      <c r="U109" s="37" t="str">
        <f t="shared" si="57"/>
        <v/>
      </c>
      <c r="V109" s="37">
        <f t="shared" si="58"/>
        <v>-0.52396031700217072</v>
      </c>
      <c r="W109" s="37" t="str">
        <f t="shared" si="59"/>
        <v xml:space="preserve"> </v>
      </c>
      <c r="X109" s="37" t="str">
        <f t="shared" si="60"/>
        <v xml:space="preserve"> </v>
      </c>
      <c r="Y109" s="1" t="str">
        <f t="shared" si="61"/>
        <v xml:space="preserve"> </v>
      </c>
      <c r="Z109" s="1">
        <f t="shared" si="62"/>
        <v>16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65</v>
      </c>
      <c r="AD109" s="1" t="str">
        <f t="shared" si="66"/>
        <v xml:space="preserve"> </v>
      </c>
      <c r="AE109" s="1" t="str">
        <f t="shared" si="67"/>
        <v xml:space="preserve"> 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942</v>
      </c>
      <c r="AP109" t="s">
        <v>3167</v>
      </c>
      <c r="AQ109" s="22">
        <v>52.396031700217073</v>
      </c>
      <c r="AR109" s="21" t="e">
        <v>#VALUE!</v>
      </c>
      <c r="AS109">
        <v>19.080208048179582</v>
      </c>
      <c r="AT109">
        <v>-52.396031700217073</v>
      </c>
      <c r="AU109" t="e">
        <v>#VALUE!</v>
      </c>
      <c r="AV109" t="s">
        <v>3191</v>
      </c>
    </row>
    <row r="110" spans="1:48" x14ac:dyDescent="0.25">
      <c r="A110" s="14">
        <v>1.129999999999998E-9</v>
      </c>
      <c r="B110" t="s">
        <v>861</v>
      </c>
      <c r="C110" s="4">
        <v>5</v>
      </c>
      <c r="D110" s="4">
        <v>0</v>
      </c>
      <c r="E110" s="4">
        <v>2</v>
      </c>
      <c r="F110" s="4">
        <v>7</v>
      </c>
      <c r="G110" s="4">
        <v>17</v>
      </c>
      <c r="H110" s="4">
        <v>16.66</v>
      </c>
      <c r="I110" s="34">
        <v>3883.5844019195556</v>
      </c>
      <c r="J110" s="35" t="s">
        <v>2161</v>
      </c>
      <c r="K110" s="35" t="s">
        <v>2161</v>
      </c>
      <c r="L110" s="35">
        <v>15.249559462410966</v>
      </c>
      <c r="M110" s="35">
        <v>13.706017763117277</v>
      </c>
      <c r="N110" s="4" t="s">
        <v>119</v>
      </c>
      <c r="O110" s="4" t="s">
        <v>119</v>
      </c>
      <c r="P110" s="35">
        <v>4.1416566626650662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 xml:space="preserve"> </v>
      </c>
      <c r="V110" s="37" t="str">
        <f t="shared" si="58"/>
        <v xml:space="preserve"> </v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4.1416566637950663</v>
      </c>
      <c r="AH110" s="38" t="str">
        <f t="shared" si="70"/>
        <v xml:space="preserve"> </v>
      </c>
      <c r="AI110" s="1">
        <f t="shared" si="71"/>
        <v>31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861</v>
      </c>
      <c r="AP110" t="s">
        <v>2177</v>
      </c>
      <c r="AQ110" s="22" t="e">
        <v>#VALUE!</v>
      </c>
      <c r="AR110" s="21">
        <v>-26.00669493462393</v>
      </c>
      <c r="AS110">
        <v>2.0408163265306145</v>
      </c>
      <c r="AT110" t="e">
        <v>#VALUE!</v>
      </c>
      <c r="AU110">
        <v>26.00669493462393</v>
      </c>
      <c r="AV110" t="s">
        <v>3192</v>
      </c>
    </row>
    <row r="111" spans="1:48" x14ac:dyDescent="0.25">
      <c r="A111" s="14">
        <v>1.1399999999999979E-9</v>
      </c>
      <c r="B111" t="s">
        <v>884</v>
      </c>
      <c r="C111" s="4">
        <v>8</v>
      </c>
      <c r="D111" s="4">
        <v>0</v>
      </c>
      <c r="E111" s="4">
        <v>0</v>
      </c>
      <c r="F111" s="4">
        <v>8</v>
      </c>
      <c r="G111" s="4">
        <v>81.5</v>
      </c>
      <c r="H111" s="4">
        <v>68.28</v>
      </c>
      <c r="I111" s="34">
        <v>5956.7434852661117</v>
      </c>
      <c r="J111" s="35">
        <v>8.7114059709109473</v>
      </c>
      <c r="K111" s="35">
        <v>8.1440839694656493</v>
      </c>
      <c r="L111" s="35" t="s">
        <v>2161</v>
      </c>
      <c r="M111" s="35" t="s">
        <v>2161</v>
      </c>
      <c r="N111" s="4">
        <v>7.8380000000000001</v>
      </c>
      <c r="O111" s="4">
        <v>10.084269662921349</v>
      </c>
      <c r="P111" s="35">
        <v>2.8881077914469828</v>
      </c>
      <c r="Q111" s="36">
        <f t="shared" si="53"/>
        <v>100.00000000113999</v>
      </c>
      <c r="R111" s="36" t="str">
        <f t="shared" si="54"/>
        <v xml:space="preserve"> </v>
      </c>
      <c r="S111" s="37">
        <f t="shared" si="55"/>
        <v>0.19361452955241934</v>
      </c>
      <c r="T111" s="37" t="str">
        <f t="shared" si="56"/>
        <v/>
      </c>
      <c r="U111" s="37" t="str">
        <f t="shared" si="57"/>
        <v/>
      </c>
      <c r="V111" s="37">
        <f t="shared" si="58"/>
        <v>-0.48313230529663942</v>
      </c>
      <c r="W111" s="37" t="str">
        <f t="shared" si="59"/>
        <v xml:space="preserve"> </v>
      </c>
      <c r="X111" s="37" t="str">
        <f t="shared" si="60"/>
        <v xml:space="preserve"> </v>
      </c>
      <c r="Y111" s="1" t="str">
        <f t="shared" si="61"/>
        <v xml:space="preserve"> </v>
      </c>
      <c r="Z111" s="1">
        <f t="shared" si="62"/>
        <v>19</v>
      </c>
      <c r="AA111" s="1" t="str">
        <f t="shared" si="63"/>
        <v xml:space="preserve"> </v>
      </c>
      <c r="AB111" s="1" t="str">
        <f t="shared" si="64"/>
        <v xml:space="preserve"> </v>
      </c>
      <c r="AC111" s="1">
        <f t="shared" si="65"/>
        <v>63</v>
      </c>
      <c r="AD111" s="1" t="str">
        <f t="shared" si="66"/>
        <v xml:space="preserve"> </v>
      </c>
      <c r="AE111" s="1">
        <f t="shared" si="67"/>
        <v>14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884</v>
      </c>
      <c r="AP111" t="s">
        <v>2341</v>
      </c>
      <c r="AQ111" s="22">
        <v>48.31323052966394</v>
      </c>
      <c r="AR111" s="21" t="e">
        <v>#VALUE!</v>
      </c>
      <c r="AS111">
        <v>19.361452841241935</v>
      </c>
      <c r="AT111">
        <v>-48.31323052966394</v>
      </c>
      <c r="AU111" t="e">
        <v>#VALUE!</v>
      </c>
      <c r="AV111" t="s">
        <v>3193</v>
      </c>
    </row>
    <row r="112" spans="1:48" x14ac:dyDescent="0.25">
      <c r="A112" s="14">
        <v>1.1499999999999979E-9</v>
      </c>
      <c r="B112" t="s">
        <v>882</v>
      </c>
      <c r="C112" s="4">
        <v>11</v>
      </c>
      <c r="D112" s="4">
        <v>0</v>
      </c>
      <c r="E112" s="4">
        <v>0</v>
      </c>
      <c r="F112" s="4">
        <v>11</v>
      </c>
      <c r="G112" s="4">
        <v>188</v>
      </c>
      <c r="H112" s="4">
        <v>171.01</v>
      </c>
      <c r="I112" s="34">
        <v>24469.18222946642</v>
      </c>
      <c r="J112" s="35">
        <v>17.119831814996495</v>
      </c>
      <c r="K112" s="35">
        <v>16.089001787562328</v>
      </c>
      <c r="L112" s="35" t="s">
        <v>2161</v>
      </c>
      <c r="M112" s="35" t="s">
        <v>2161</v>
      </c>
      <c r="N112" s="4">
        <v>9.9890000000000008</v>
      </c>
      <c r="O112" s="4">
        <v>0.69556451612904069</v>
      </c>
      <c r="P112" s="35">
        <v>1.9829249751476523</v>
      </c>
      <c r="Q112" s="36">
        <f t="shared" si="53"/>
        <v>100.00000000115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/>
      </c>
      <c r="V112" s="37" t="str">
        <f t="shared" si="58"/>
        <v/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>
        <f t="shared" si="67"/>
        <v>13</v>
      </c>
      <c r="AF112" s="1" t="str">
        <f t="shared" si="68"/>
        <v xml:space="preserve"> </v>
      </c>
      <c r="AG112" s="38" t="str">
        <f t="shared" si="69"/>
        <v xml:space="preserve"> </v>
      </c>
      <c r="AH112" s="38" t="str">
        <f t="shared" si="70"/>
        <v xml:space="preserve"> </v>
      </c>
      <c r="AI112" s="1" t="str">
        <f t="shared" si="71"/>
        <v xml:space="preserve"> 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882</v>
      </c>
      <c r="AP112" t="s">
        <v>2171</v>
      </c>
      <c r="AQ112" s="22">
        <v>-1.5758883637607024</v>
      </c>
      <c r="AR112" s="21" t="e">
        <v>#VALUE!</v>
      </c>
      <c r="AS112">
        <v>9.9350915151160901</v>
      </c>
      <c r="AT112">
        <v>1.5758883637607024</v>
      </c>
      <c r="AU112" t="e">
        <v>#VALUE!</v>
      </c>
      <c r="AV112" t="s">
        <v>3194</v>
      </c>
    </row>
    <row r="113" spans="1:48" x14ac:dyDescent="0.25">
      <c r="A113" s="14">
        <v>1.1599999999999979E-9</v>
      </c>
      <c r="B113" t="s">
        <v>893</v>
      </c>
      <c r="C113" s="4">
        <v>6</v>
      </c>
      <c r="D113" s="4">
        <v>0</v>
      </c>
      <c r="E113" s="4">
        <v>0</v>
      </c>
      <c r="F113" s="4">
        <v>6</v>
      </c>
      <c r="G113" s="4">
        <v>47.5</v>
      </c>
      <c r="H113" s="4">
        <v>30.64</v>
      </c>
      <c r="I113" s="34">
        <v>1626.0298682678547</v>
      </c>
      <c r="J113" s="35">
        <v>2.0960459707210291</v>
      </c>
      <c r="K113" s="35">
        <v>5.617895122845618</v>
      </c>
      <c r="L113" s="35">
        <v>1.1894141375298204</v>
      </c>
      <c r="M113" s="35">
        <v>2.7683126436781609</v>
      </c>
      <c r="N113" s="4">
        <v>14.618</v>
      </c>
      <c r="O113" s="4">
        <v>210.36093418259028</v>
      </c>
      <c r="P113" s="35">
        <v>6.5274151436031334</v>
      </c>
      <c r="Q113" s="36">
        <f t="shared" si="53"/>
        <v>100.00000000116</v>
      </c>
      <c r="R113" s="36" t="str">
        <f t="shared" si="54"/>
        <v xml:space="preserve"> </v>
      </c>
      <c r="S113" s="37">
        <f t="shared" si="55"/>
        <v>0.55026109776574417</v>
      </c>
      <c r="T113" s="37" t="str">
        <f t="shared" si="56"/>
        <v/>
      </c>
      <c r="U113" s="37" t="str">
        <f t="shared" si="57"/>
        <v/>
      </c>
      <c r="V113" s="37">
        <f t="shared" si="58"/>
        <v>-0.87563678555488589</v>
      </c>
      <c r="W113" s="37" t="str">
        <f t="shared" si="59"/>
        <v/>
      </c>
      <c r="X113" s="37">
        <f t="shared" si="60"/>
        <v>-0.90171903342645565</v>
      </c>
      <c r="Y113" s="1" t="str">
        <f t="shared" si="61"/>
        <v xml:space="preserve"> </v>
      </c>
      <c r="Z113" s="1">
        <f t="shared" si="62"/>
        <v>1</v>
      </c>
      <c r="AA113" s="1" t="str">
        <f t="shared" si="63"/>
        <v xml:space="preserve"> </v>
      </c>
      <c r="AB113" s="1">
        <f t="shared" si="64"/>
        <v>1</v>
      </c>
      <c r="AC113" s="1">
        <f t="shared" si="65"/>
        <v>10</v>
      </c>
      <c r="AD113" s="1" t="str">
        <f t="shared" si="66"/>
        <v xml:space="preserve"> </v>
      </c>
      <c r="AE113" s="1">
        <f t="shared" si="67"/>
        <v>12</v>
      </c>
      <c r="AF113" s="1" t="str">
        <f t="shared" si="68"/>
        <v xml:space="preserve"> </v>
      </c>
      <c r="AG113" s="38">
        <f t="shared" si="69"/>
        <v>6.5274151447631334</v>
      </c>
      <c r="AH113" s="38" t="str">
        <f t="shared" si="70"/>
        <v xml:space="preserve"> </v>
      </c>
      <c r="AI113" s="1">
        <f t="shared" si="71"/>
        <v>3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893</v>
      </c>
      <c r="AP113" t="s">
        <v>3123</v>
      </c>
      <c r="AQ113" s="22">
        <v>87.563678555488593</v>
      </c>
      <c r="AR113" s="21">
        <v>90.171903342645564</v>
      </c>
      <c r="AS113">
        <v>55.02610966057442</v>
      </c>
      <c r="AT113">
        <v>-87.563678555488593</v>
      </c>
      <c r="AU113">
        <v>-90.171903342645564</v>
      </c>
      <c r="AV113" t="s">
        <v>3195</v>
      </c>
    </row>
    <row r="114" spans="1:48" x14ac:dyDescent="0.25">
      <c r="A114" s="14">
        <v>1.1699999999999978E-9</v>
      </c>
      <c r="B114" t="s">
        <v>1021</v>
      </c>
      <c r="C114" s="4">
        <v>4</v>
      </c>
      <c r="D114" s="4">
        <v>2</v>
      </c>
      <c r="E114" s="4">
        <v>4</v>
      </c>
      <c r="F114" s="4">
        <v>10</v>
      </c>
      <c r="G114" s="4">
        <v>48.5</v>
      </c>
      <c r="H114" s="4">
        <v>44.75</v>
      </c>
      <c r="I114" s="34">
        <v>8671.2563413877233</v>
      </c>
      <c r="J114" s="35">
        <v>11.873175908729106</v>
      </c>
      <c r="K114" s="35">
        <v>11.049382716049383</v>
      </c>
      <c r="L114" s="35">
        <v>9.7922909090909087</v>
      </c>
      <c r="M114" s="35">
        <v>9.1703050044418131</v>
      </c>
      <c r="N114" s="4">
        <v>3.7690000000000001</v>
      </c>
      <c r="O114" s="4">
        <v>17.414330218068542</v>
      </c>
      <c r="P114" s="35">
        <v>5.027932960893855</v>
      </c>
      <c r="Q114" s="36" t="str">
        <f t="shared" si="53"/>
        <v xml:space="preserve"> 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-0.29553724378769097</v>
      </c>
      <c r="W114" s="37" t="str">
        <f t="shared" si="59"/>
        <v/>
      </c>
      <c r="X114" s="37">
        <f t="shared" si="60"/>
        <v>-0.19086566642507463</v>
      </c>
      <c r="Y114" s="1" t="str">
        <f t="shared" si="61"/>
        <v xml:space="preserve"> </v>
      </c>
      <c r="Z114" s="1">
        <f t="shared" si="62"/>
        <v>41</v>
      </c>
      <c r="AA114" s="1" t="str">
        <f t="shared" si="63"/>
        <v xml:space="preserve"> </v>
      </c>
      <c r="AB114" s="1">
        <f t="shared" si="64"/>
        <v>63</v>
      </c>
      <c r="AC114" s="1" t="str">
        <f t="shared" si="65"/>
        <v xml:space="preserve"> </v>
      </c>
      <c r="AD114" s="1" t="str">
        <f t="shared" si="66"/>
        <v xml:space="preserve"> </v>
      </c>
      <c r="AE114" s="1" t="str">
        <f t="shared" si="67"/>
        <v xml:space="preserve"> </v>
      </c>
      <c r="AF114" s="1" t="str">
        <f t="shared" si="68"/>
        <v xml:space="preserve"> </v>
      </c>
      <c r="AG114" s="38">
        <f t="shared" si="69"/>
        <v>5.0279329620638551</v>
      </c>
      <c r="AH114" s="38" t="str">
        <f t="shared" si="70"/>
        <v xml:space="preserve"> </v>
      </c>
      <c r="AI114" s="1">
        <f t="shared" si="71"/>
        <v>13</v>
      </c>
      <c r="AJ114" s="1" t="str">
        <f t="shared" si="72"/>
        <v xml:space="preserve"> </v>
      </c>
      <c r="AK114" s="25" t="str">
        <f t="shared" si="73"/>
        <v xml:space="preserve"> </v>
      </c>
      <c r="AL114" s="25" t="str">
        <f t="shared" si="74"/>
        <v xml:space="preserve"> </v>
      </c>
      <c r="AM114" s="1" t="str">
        <f t="shared" si="75"/>
        <v xml:space="preserve"> </v>
      </c>
      <c r="AN114" s="1" t="str">
        <f t="shared" si="76"/>
        <v xml:space="preserve"> </v>
      </c>
      <c r="AO114" t="s">
        <v>1021</v>
      </c>
      <c r="AP114" t="s">
        <v>2407</v>
      </c>
      <c r="AQ114" s="22">
        <v>29.553724378769097</v>
      </c>
      <c r="AR114" s="21">
        <v>19.086566642507464</v>
      </c>
      <c r="AS114">
        <v>8.3798882681564315</v>
      </c>
      <c r="AT114">
        <v>-29.553724378769097</v>
      </c>
      <c r="AU114">
        <v>-19.086566642507464</v>
      </c>
      <c r="AV114" t="s">
        <v>3196</v>
      </c>
    </row>
    <row r="115" spans="1:48" x14ac:dyDescent="0.25">
      <c r="A115" s="14">
        <v>1.1799999999999978E-9</v>
      </c>
      <c r="B115" t="s">
        <v>1005</v>
      </c>
      <c r="C115" s="4">
        <v>9</v>
      </c>
      <c r="D115" s="4">
        <v>1</v>
      </c>
      <c r="E115" s="4">
        <v>2</v>
      </c>
      <c r="F115" s="4">
        <v>12</v>
      </c>
      <c r="G115" s="4">
        <v>17.5</v>
      </c>
      <c r="H115" s="4">
        <v>17.13</v>
      </c>
      <c r="I115" s="34">
        <v>1962.0124466704635</v>
      </c>
      <c r="J115" s="35" t="s">
        <v>2161</v>
      </c>
      <c r="K115" s="35" t="s">
        <v>2161</v>
      </c>
      <c r="L115" s="35">
        <v>33.252798122065727</v>
      </c>
      <c r="M115" s="35">
        <v>28.422335473515247</v>
      </c>
      <c r="N115" s="4" t="s">
        <v>119</v>
      </c>
      <c r="O115" s="4" t="s">
        <v>119</v>
      </c>
      <c r="P115" s="35">
        <v>1.9264448336252191</v>
      </c>
      <c r="Q115" s="36" t="str">
        <f t="shared" si="53"/>
        <v xml:space="preserve"> </v>
      </c>
      <c r="R115" s="36" t="str">
        <f t="shared" si="54"/>
        <v xml:space="preserve"> </v>
      </c>
      <c r="S115" s="37" t="str">
        <f t="shared" si="55"/>
        <v/>
      </c>
      <c r="T115" s="37" t="str">
        <f t="shared" si="56"/>
        <v/>
      </c>
      <c r="U115" s="37" t="str">
        <f t="shared" si="57"/>
        <v xml:space="preserve"> </v>
      </c>
      <c r="V115" s="37" t="str">
        <f t="shared" si="58"/>
        <v xml:space="preserve"> </v>
      </c>
      <c r="W115" s="37" t="str">
        <f t="shared" si="59"/>
        <v/>
      </c>
      <c r="X115" s="37" t="str">
        <f t="shared" si="60"/>
        <v/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 t="str">
        <f t="shared" si="64"/>
        <v xml:space="preserve"> </v>
      </c>
      <c r="AC115" s="1" t="str">
        <f t="shared" si="65"/>
        <v xml:space="preserve"> 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1005</v>
      </c>
      <c r="AP115" t="s">
        <v>2389</v>
      </c>
      <c r="AQ115" s="22" t="e">
        <v>#VALUE!</v>
      </c>
      <c r="AR115" s="21">
        <v>-174.76696615518611</v>
      </c>
      <c r="AS115">
        <v>2.1599532983070713</v>
      </c>
      <c r="AT115" t="e">
        <v>#VALUE!</v>
      </c>
      <c r="AU115">
        <v>174.76696615518611</v>
      </c>
      <c r="AV115" t="s">
        <v>3197</v>
      </c>
    </row>
    <row r="116" spans="1:48" x14ac:dyDescent="0.25">
      <c r="A116" s="14">
        <v>1.1899999999999978E-9</v>
      </c>
      <c r="B116" t="s">
        <v>1051</v>
      </c>
      <c r="C116" s="4">
        <v>4</v>
      </c>
      <c r="D116" s="4">
        <v>1</v>
      </c>
      <c r="E116" s="4">
        <v>8</v>
      </c>
      <c r="F116" s="4">
        <v>13</v>
      </c>
      <c r="G116" s="4">
        <v>4.8291997909545898</v>
      </c>
      <c r="H116" s="4">
        <v>3.83</v>
      </c>
      <c r="I116" s="34">
        <v>1483.1863799192965</v>
      </c>
      <c r="J116" s="35">
        <v>12.499208606833882</v>
      </c>
      <c r="K116" s="35">
        <v>11.970395935006295</v>
      </c>
      <c r="L116" s="35">
        <v>2.3736117523609654</v>
      </c>
      <c r="M116" s="35">
        <v>1.6265961776587623</v>
      </c>
      <c r="N116" s="4">
        <v>0.249</v>
      </c>
      <c r="O116" s="4">
        <v>31.052631578947366</v>
      </c>
      <c r="P116" s="35" t="s">
        <v>124</v>
      </c>
      <c r="Q116" s="36" t="str">
        <f t="shared" si="53"/>
        <v xml:space="preserve"> </v>
      </c>
      <c r="R116" s="36" t="str">
        <f t="shared" si="54"/>
        <v xml:space="preserve"> </v>
      </c>
      <c r="S116" s="37">
        <f t="shared" si="55"/>
        <v>0.26088767506848287</v>
      </c>
      <c r="T116" s="37" t="str">
        <f t="shared" si="56"/>
        <v/>
      </c>
      <c r="U116" s="37" t="str">
        <f t="shared" si="57"/>
        <v/>
      </c>
      <c r="V116" s="37">
        <f t="shared" si="58"/>
        <v>-0.25839328808653061</v>
      </c>
      <c r="W116" s="37" t="str">
        <f t="shared" si="59"/>
        <v/>
      </c>
      <c r="X116" s="37">
        <f t="shared" si="60"/>
        <v>-0.80386910670421441</v>
      </c>
      <c r="Y116" s="1" t="str">
        <f t="shared" si="61"/>
        <v xml:space="preserve"> </v>
      </c>
      <c r="Z116" s="1">
        <f t="shared" si="62"/>
        <v>49</v>
      </c>
      <c r="AA116" s="1" t="str">
        <f t="shared" si="63"/>
        <v xml:space="preserve"> </v>
      </c>
      <c r="AB116" s="1">
        <f t="shared" si="64"/>
        <v>3</v>
      </c>
      <c r="AC116" s="1">
        <f t="shared" si="65"/>
        <v>41</v>
      </c>
      <c r="AD116" s="1" t="str">
        <f t="shared" si="66"/>
        <v xml:space="preserve"> </v>
      </c>
      <c r="AE116" s="1" t="str">
        <f t="shared" si="67"/>
        <v xml:space="preserve"> 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 t="str">
        <f t="shared" si="74"/>
        <v xml:space="preserve"> </v>
      </c>
      <c r="AM116" s="1" t="str">
        <f t="shared" si="75"/>
        <v xml:space="preserve"> </v>
      </c>
      <c r="AN116" s="1" t="str">
        <f t="shared" si="76"/>
        <v xml:space="preserve"> </v>
      </c>
      <c r="AO116" t="s">
        <v>1051</v>
      </c>
      <c r="AP116" t="s">
        <v>2258</v>
      </c>
      <c r="AQ116" s="22">
        <v>25.839328808653061</v>
      </c>
      <c r="AR116" s="21">
        <v>80.386910670421443</v>
      </c>
      <c r="AS116">
        <v>26.088767387848289</v>
      </c>
      <c r="AT116">
        <v>-25.839328808653061</v>
      </c>
      <c r="AU116">
        <v>-80.386910670421443</v>
      </c>
      <c r="AV116" t="s">
        <v>3198</v>
      </c>
    </row>
    <row r="117" spans="1:48" x14ac:dyDescent="0.25">
      <c r="A117" s="14">
        <v>1.1999999999999977E-9</v>
      </c>
      <c r="B117" t="s">
        <v>995</v>
      </c>
      <c r="C117" s="4">
        <v>3</v>
      </c>
      <c r="D117" s="4">
        <v>1</v>
      </c>
      <c r="E117" s="4">
        <v>14</v>
      </c>
      <c r="F117" s="4">
        <v>18</v>
      </c>
      <c r="G117" s="4">
        <v>42</v>
      </c>
      <c r="H117" s="4">
        <v>39.869999999999997</v>
      </c>
      <c r="I117" s="34">
        <v>23783.227885144544</v>
      </c>
      <c r="J117" s="35">
        <v>11.876675603217157</v>
      </c>
      <c r="K117" s="35">
        <v>11.062708102108767</v>
      </c>
      <c r="L117" s="35">
        <v>6.4644866323276915</v>
      </c>
      <c r="M117" s="35">
        <v>6.4292975430232921</v>
      </c>
      <c r="N117" s="4">
        <v>3.3570000000000002</v>
      </c>
      <c r="O117" s="4" t="s">
        <v>119</v>
      </c>
      <c r="P117" s="35">
        <v>2.550790067720091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-0.29532959888763177</v>
      </c>
      <c r="W117" s="37" t="str">
        <f t="shared" si="59"/>
        <v/>
      </c>
      <c r="X117" s="37">
        <f t="shared" si="60"/>
        <v>-0.46584122839973108</v>
      </c>
      <c r="Y117" s="1" t="str">
        <f t="shared" si="61"/>
        <v xml:space="preserve"> </v>
      </c>
      <c r="Z117" s="1">
        <f t="shared" si="62"/>
        <v>42</v>
      </c>
      <c r="AA117" s="1" t="str">
        <f t="shared" si="63"/>
        <v xml:space="preserve"> </v>
      </c>
      <c r="AB117" s="1">
        <f t="shared" si="64"/>
        <v>34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 t="str">
        <f t="shared" si="69"/>
        <v xml:space="preserve"> </v>
      </c>
      <c r="AH117" s="38" t="str">
        <f t="shared" si="70"/>
        <v xml:space="preserve"> </v>
      </c>
      <c r="AI117" s="1" t="str">
        <f t="shared" si="71"/>
        <v xml:space="preserve"> 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995</v>
      </c>
      <c r="AP117" t="s">
        <v>2487</v>
      </c>
      <c r="AQ117" s="22">
        <v>29.532959888763177</v>
      </c>
      <c r="AR117" s="21">
        <v>46.584122839973105</v>
      </c>
      <c r="AS117">
        <v>5.3423626787058032</v>
      </c>
      <c r="AT117">
        <v>-29.532959888763177</v>
      </c>
      <c r="AU117">
        <v>-46.584122839973105</v>
      </c>
      <c r="AV117" t="s">
        <v>3199</v>
      </c>
    </row>
    <row r="118" spans="1:48" x14ac:dyDescent="0.25">
      <c r="A118" s="14">
        <v>1.2099999999999977E-9</v>
      </c>
      <c r="B118" t="s">
        <v>873</v>
      </c>
      <c r="C118" s="4">
        <v>5</v>
      </c>
      <c r="D118" s="4">
        <v>1</v>
      </c>
      <c r="E118" s="4">
        <v>5</v>
      </c>
      <c r="F118" s="4">
        <v>11</v>
      </c>
      <c r="G118" s="4">
        <v>23</v>
      </c>
      <c r="H118" s="4">
        <v>21.88</v>
      </c>
      <c r="I118" s="34">
        <v>3108.0666963257358</v>
      </c>
      <c r="J118" s="35" t="s">
        <v>2161</v>
      </c>
      <c r="K118" s="35" t="s">
        <v>2161</v>
      </c>
      <c r="L118" s="35">
        <v>13.945363388416492</v>
      </c>
      <c r="M118" s="35">
        <v>13.654013509267987</v>
      </c>
      <c r="N118" s="4">
        <v>-0.30599999999999999</v>
      </c>
      <c r="O118" s="4">
        <v>-78.947368421052616</v>
      </c>
      <c r="P118" s="35">
        <v>3.2998171846435103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 xml:space="preserve"> </v>
      </c>
      <c r="V118" s="37" t="str">
        <f t="shared" si="58"/>
        <v xml:space="preserve"> </v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3.2998171858535104</v>
      </c>
      <c r="AH118" s="38" t="str">
        <f t="shared" si="70"/>
        <v xml:space="preserve"> </v>
      </c>
      <c r="AI118" s="1">
        <f t="shared" si="71"/>
        <v>53</v>
      </c>
      <c r="AJ118" s="1" t="str">
        <f t="shared" si="72"/>
        <v xml:space="preserve"> </v>
      </c>
      <c r="AK118" s="25" t="str">
        <f t="shared" si="73"/>
        <v xml:space="preserve"> </v>
      </c>
      <c r="AL118" s="25">
        <f t="shared" si="74"/>
        <v>-78.947368419842618</v>
      </c>
      <c r="AM118" s="1" t="str">
        <f t="shared" si="75"/>
        <v xml:space="preserve"> </v>
      </c>
      <c r="AN118" s="1">
        <f t="shared" si="76"/>
        <v>3</v>
      </c>
      <c r="AO118" t="s">
        <v>873</v>
      </c>
      <c r="AP118" t="s">
        <v>2175</v>
      </c>
      <c r="AQ118" s="22" t="e">
        <v>#VALUE!</v>
      </c>
      <c r="AR118" s="21">
        <v>-15.230158259198291</v>
      </c>
      <c r="AS118">
        <v>5.1188299817184646</v>
      </c>
      <c r="AT118" t="e">
        <v>#VALUE!</v>
      </c>
      <c r="AU118">
        <v>15.230158259198291</v>
      </c>
      <c r="AV118" t="s">
        <v>3200</v>
      </c>
    </row>
    <row r="119" spans="1:48" x14ac:dyDescent="0.25">
      <c r="A119" s="14">
        <v>1.2199999999999976E-9</v>
      </c>
      <c r="B119" t="s">
        <v>969</v>
      </c>
      <c r="C119" s="4">
        <v>0</v>
      </c>
      <c r="D119" s="4">
        <v>0</v>
      </c>
      <c r="E119" s="4">
        <v>12</v>
      </c>
      <c r="F119" s="4">
        <v>12</v>
      </c>
      <c r="G119" s="4">
        <v>19.5</v>
      </c>
      <c r="H119" s="4">
        <v>20.37</v>
      </c>
      <c r="I119" s="34">
        <v>7104.822524634661</v>
      </c>
      <c r="J119" s="35">
        <v>20.575757575757578</v>
      </c>
      <c r="K119" s="35">
        <v>16.387771520514882</v>
      </c>
      <c r="L119" s="35">
        <v>15.525891665030192</v>
      </c>
      <c r="M119" s="35">
        <v>12.161988276518329</v>
      </c>
      <c r="N119" s="4">
        <v>0.99</v>
      </c>
      <c r="O119" s="4">
        <v>17.857142857142861</v>
      </c>
      <c r="P119" s="35">
        <v>2.3564064801178204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/>
      </c>
      <c r="T119" s="37" t="str">
        <f t="shared" si="56"/>
        <v/>
      </c>
      <c r="U119" s="37" t="str">
        <f t="shared" si="57"/>
        <v/>
      </c>
      <c r="V119" s="37" t="str">
        <f t="shared" si="58"/>
        <v/>
      </c>
      <c r="W119" s="37" t="str">
        <f t="shared" si="59"/>
        <v/>
      </c>
      <c r="X119" s="37" t="str">
        <f t="shared" si="60"/>
        <v/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969</v>
      </c>
      <c r="AP119" t="s">
        <v>2216</v>
      </c>
      <c r="AQ119" s="22">
        <v>-22.08068847289568</v>
      </c>
      <c r="AR119" s="21">
        <v>-28.290020406542094</v>
      </c>
      <c r="AS119">
        <v>-4.2709867452135564</v>
      </c>
      <c r="AT119">
        <v>22.08068847289568</v>
      </c>
      <c r="AU119">
        <v>28.290020406542094</v>
      </c>
      <c r="AV119" t="s">
        <v>3201</v>
      </c>
    </row>
    <row r="120" spans="1:48" x14ac:dyDescent="0.25">
      <c r="A120" s="14">
        <v>1.2299999999999976E-9</v>
      </c>
      <c r="B120" t="s">
        <v>1046</v>
      </c>
      <c r="C120" s="4">
        <v>9</v>
      </c>
      <c r="D120" s="4">
        <v>0</v>
      </c>
      <c r="E120" s="4">
        <v>0</v>
      </c>
      <c r="F120" s="4">
        <v>9</v>
      </c>
      <c r="G120" s="4">
        <v>38.5</v>
      </c>
      <c r="H120" s="4">
        <v>28.33</v>
      </c>
      <c r="I120" s="34">
        <v>1358.878792692635</v>
      </c>
      <c r="J120" s="35">
        <v>12.52518522205561</v>
      </c>
      <c r="K120" s="35">
        <v>11.650450626588164</v>
      </c>
      <c r="L120" s="35">
        <v>7.7542793878534839</v>
      </c>
      <c r="M120" s="35">
        <v>7.3002961538461539</v>
      </c>
      <c r="N120" s="4">
        <v>1.8380000000000001</v>
      </c>
      <c r="O120" s="4">
        <v>54.453781512605062</v>
      </c>
      <c r="P120" s="35">
        <v>2.7583162712200853</v>
      </c>
      <c r="Q120" s="36">
        <f t="shared" si="53"/>
        <v>100.00000000123001</v>
      </c>
      <c r="R120" s="36" t="str">
        <f t="shared" si="54"/>
        <v xml:space="preserve"> </v>
      </c>
      <c r="S120" s="37">
        <f t="shared" si="55"/>
        <v>0.3589834110429192</v>
      </c>
      <c r="T120" s="37" t="str">
        <f t="shared" si="56"/>
        <v/>
      </c>
      <c r="U120" s="37" t="str">
        <f t="shared" si="57"/>
        <v/>
      </c>
      <c r="V120" s="37">
        <f t="shared" si="58"/>
        <v>-0.25685203593151862</v>
      </c>
      <c r="W120" s="37" t="str">
        <f t="shared" si="59"/>
        <v/>
      </c>
      <c r="X120" s="37">
        <f t="shared" si="60"/>
        <v>-0.35926600393175057</v>
      </c>
      <c r="Y120" s="1" t="str">
        <f t="shared" si="61"/>
        <v xml:space="preserve"> </v>
      </c>
      <c r="Z120" s="1">
        <f t="shared" si="62"/>
        <v>50</v>
      </c>
      <c r="AA120" s="1" t="str">
        <f t="shared" si="63"/>
        <v xml:space="preserve"> </v>
      </c>
      <c r="AB120" s="1">
        <f t="shared" si="64"/>
        <v>46</v>
      </c>
      <c r="AC120" s="1">
        <f t="shared" si="65"/>
        <v>24</v>
      </c>
      <c r="AD120" s="1" t="str">
        <f t="shared" si="66"/>
        <v xml:space="preserve"> </v>
      </c>
      <c r="AE120" s="1">
        <f t="shared" si="67"/>
        <v>11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1046</v>
      </c>
      <c r="AP120" t="s">
        <v>2249</v>
      </c>
      <c r="AQ120" s="22">
        <v>25.685203593151861</v>
      </c>
      <c r="AR120" s="21">
        <v>35.926600393175057</v>
      </c>
      <c r="AS120">
        <v>35.898340981291923</v>
      </c>
      <c r="AT120">
        <v>-25.685203593151861</v>
      </c>
      <c r="AU120">
        <v>-35.926600393175057</v>
      </c>
      <c r="AV120" t="s">
        <v>3202</v>
      </c>
    </row>
    <row r="121" spans="1:48" x14ac:dyDescent="0.25">
      <c r="A121" s="14">
        <v>1.2399999999999976E-9</v>
      </c>
      <c r="B121" t="s">
        <v>862</v>
      </c>
      <c r="C121" s="4">
        <v>7</v>
      </c>
      <c r="D121" s="4">
        <v>0</v>
      </c>
      <c r="E121" s="4">
        <v>1</v>
      </c>
      <c r="F121" s="4">
        <v>8</v>
      </c>
      <c r="G121" s="4">
        <v>10</v>
      </c>
      <c r="H121" s="4">
        <v>8.08</v>
      </c>
      <c r="I121" s="34">
        <v>7931.823893497989</v>
      </c>
      <c r="J121" s="35" t="s">
        <v>2161</v>
      </c>
      <c r="K121" s="35">
        <v>38.622957733468319</v>
      </c>
      <c r="L121" s="35" t="s">
        <v>2161</v>
      </c>
      <c r="M121" s="35">
        <v>17.131328874024526</v>
      </c>
      <c r="N121" s="4">
        <v>8.7000000000000008E-2</v>
      </c>
      <c r="O121" s="4">
        <v>335</v>
      </c>
      <c r="P121" s="35">
        <v>0</v>
      </c>
      <c r="Q121" s="36">
        <f t="shared" si="53"/>
        <v>87.500000001239997</v>
      </c>
      <c r="R121" s="36" t="str">
        <f t="shared" si="54"/>
        <v xml:space="preserve"> </v>
      </c>
      <c r="S121" s="37">
        <f t="shared" si="55"/>
        <v>0.2376237636162376</v>
      </c>
      <c r="T121" s="37" t="str">
        <f t="shared" si="56"/>
        <v/>
      </c>
      <c r="U121" s="37" t="str">
        <f t="shared" si="57"/>
        <v xml:space="preserve"> </v>
      </c>
      <c r="V121" s="37" t="str">
        <f t="shared" si="58"/>
        <v xml:space="preserve"> 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 t="str">
        <f t="shared" si="62"/>
        <v xml:space="preserve"> </v>
      </c>
      <c r="AA121" s="1" t="str">
        <f t="shared" si="63"/>
        <v xml:space="preserve"> </v>
      </c>
      <c r="AB121" s="1" t="str">
        <f t="shared" si="64"/>
        <v xml:space="preserve"> </v>
      </c>
      <c r="AC121" s="1">
        <f t="shared" si="65"/>
        <v>49</v>
      </c>
      <c r="AD121" s="1" t="str">
        <f t="shared" si="66"/>
        <v xml:space="preserve"> </v>
      </c>
      <c r="AE121" s="1">
        <f t="shared" si="67"/>
        <v>36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862</v>
      </c>
      <c r="AP121" t="s">
        <v>2256</v>
      </c>
      <c r="AQ121" s="22" t="e">
        <v>#VALUE!</v>
      </c>
      <c r="AR121" s="21" t="e">
        <v>#VALUE!</v>
      </c>
      <c r="AS121">
        <v>23.762376237623762</v>
      </c>
      <c r="AT121" t="e">
        <v>#VALUE!</v>
      </c>
      <c r="AU121" t="e">
        <v>#VALUE!</v>
      </c>
      <c r="AV121" t="s">
        <v>3203</v>
      </c>
    </row>
    <row r="122" spans="1:48" x14ac:dyDescent="0.25">
      <c r="A122" s="14">
        <v>1.2499999999999975E-9</v>
      </c>
      <c r="B122" t="s">
        <v>1209</v>
      </c>
      <c r="C122" s="4">
        <v>7</v>
      </c>
      <c r="D122" s="4">
        <v>0</v>
      </c>
      <c r="E122" s="4">
        <v>2</v>
      </c>
      <c r="F122" s="4">
        <v>9</v>
      </c>
      <c r="G122" s="4">
        <v>43</v>
      </c>
      <c r="H122" s="4">
        <v>33.229999999999997</v>
      </c>
      <c r="I122" s="34">
        <v>1081.7628749544854</v>
      </c>
      <c r="J122" s="35">
        <v>25.960937499999996</v>
      </c>
      <c r="K122" s="35">
        <v>22.964754664823769</v>
      </c>
      <c r="L122" s="35">
        <v>15.2407855880159</v>
      </c>
      <c r="M122" s="35">
        <v>13.762482122260669</v>
      </c>
      <c r="N122" s="4">
        <v>1.28</v>
      </c>
      <c r="O122" s="4">
        <v>21.673003802281364</v>
      </c>
      <c r="P122" s="35">
        <v>1.504664459825459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0.29401143669989482</v>
      </c>
      <c r="T122" s="37" t="str">
        <f t="shared" si="56"/>
        <v/>
      </c>
      <c r="U122" s="37" t="str">
        <f t="shared" si="57"/>
        <v/>
      </c>
      <c r="V122" s="37" t="str">
        <f t="shared" si="58"/>
        <v/>
      </c>
      <c r="W122" s="37" t="str">
        <f t="shared" si="59"/>
        <v/>
      </c>
      <c r="X122" s="37" t="str">
        <f t="shared" si="60"/>
        <v/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33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 t="str">
        <f t="shared" si="74"/>
        <v xml:space="preserve"> </v>
      </c>
      <c r="AM122" s="1" t="str">
        <f t="shared" si="75"/>
        <v xml:space="preserve"> </v>
      </c>
      <c r="AN122" s="1" t="str">
        <f t="shared" si="76"/>
        <v xml:space="preserve"> </v>
      </c>
      <c r="AO122" t="s">
        <v>1209</v>
      </c>
      <c r="AP122" t="s">
        <v>2252</v>
      </c>
      <c r="AQ122" s="22">
        <v>-54.032195982709695</v>
      </c>
      <c r="AR122" s="21">
        <v>-25.934196649213192</v>
      </c>
      <c r="AS122">
        <v>29.401143544989484</v>
      </c>
      <c r="AT122">
        <v>54.032195982709695</v>
      </c>
      <c r="AU122">
        <v>25.934196649213192</v>
      </c>
      <c r="AV122" t="s">
        <v>3204</v>
      </c>
    </row>
    <row r="123" spans="1:48" x14ac:dyDescent="0.25">
      <c r="A123" s="14">
        <v>1.2599999999999975E-9</v>
      </c>
      <c r="B123" t="s">
        <v>1032</v>
      </c>
      <c r="C123" s="4">
        <v>12</v>
      </c>
      <c r="D123" s="4">
        <v>0</v>
      </c>
      <c r="E123" s="4">
        <v>5</v>
      </c>
      <c r="F123" s="4">
        <v>17</v>
      </c>
      <c r="G123" s="4">
        <v>12.366000175476074</v>
      </c>
      <c r="H123" s="4">
        <v>7.83</v>
      </c>
      <c r="I123" s="34">
        <v>8024.5948846674073</v>
      </c>
      <c r="J123" s="35">
        <v>11.892990431900547</v>
      </c>
      <c r="K123" s="35">
        <v>7.7311663196437328</v>
      </c>
      <c r="L123" s="35">
        <v>4.9664536574343119</v>
      </c>
      <c r="M123" s="35">
        <v>3.5937990213922744</v>
      </c>
      <c r="N123" s="4">
        <v>0.53500000000000003</v>
      </c>
      <c r="O123" s="4">
        <v>-30.519480519480517</v>
      </c>
      <c r="P123" s="35">
        <v>1.8231111102634008</v>
      </c>
      <c r="Q123" s="36" t="str">
        <f t="shared" si="53"/>
        <v xml:space="preserve"> </v>
      </c>
      <c r="R123" s="36" t="str">
        <f t="shared" si="54"/>
        <v xml:space="preserve"> </v>
      </c>
      <c r="S123" s="37">
        <f t="shared" si="55"/>
        <v>0.57931036849832374</v>
      </c>
      <c r="T123" s="37" t="str">
        <f t="shared" si="56"/>
        <v/>
      </c>
      <c r="U123" s="37" t="str">
        <f t="shared" si="57"/>
        <v/>
      </c>
      <c r="V123" s="37">
        <f t="shared" si="58"/>
        <v>-0.2943616026859599</v>
      </c>
      <c r="W123" s="37" t="str">
        <f t="shared" si="59"/>
        <v/>
      </c>
      <c r="X123" s="37">
        <f t="shared" si="60"/>
        <v>-0.58962328553697629</v>
      </c>
      <c r="Y123" s="1" t="str">
        <f t="shared" si="61"/>
        <v xml:space="preserve"> </v>
      </c>
      <c r="Z123" s="1">
        <f t="shared" si="62"/>
        <v>43</v>
      </c>
      <c r="AA123" s="1" t="str">
        <f t="shared" si="63"/>
        <v xml:space="preserve"> </v>
      </c>
      <c r="AB123" s="1">
        <f t="shared" si="64"/>
        <v>21</v>
      </c>
      <c r="AC123" s="1">
        <f t="shared" si="65"/>
        <v>8</v>
      </c>
      <c r="AD123" s="1" t="str">
        <f t="shared" si="66"/>
        <v xml:space="preserve"> </v>
      </c>
      <c r="AE123" s="1" t="str">
        <f t="shared" si="67"/>
        <v xml:space="preserve"> </v>
      </c>
      <c r="AF123" s="1" t="str">
        <f t="shared" si="68"/>
        <v xml:space="preserve"> </v>
      </c>
      <c r="AG123" s="38" t="str">
        <f t="shared" si="69"/>
        <v xml:space="preserve"> </v>
      </c>
      <c r="AH123" s="38" t="str">
        <f t="shared" si="70"/>
        <v xml:space="preserve"> </v>
      </c>
      <c r="AI123" s="1" t="str">
        <f t="shared" si="71"/>
        <v xml:space="preserve"> 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1032</v>
      </c>
      <c r="AP123" t="s">
        <v>2258</v>
      </c>
      <c r="AQ123" s="22">
        <v>29.436160268595991</v>
      </c>
      <c r="AR123" s="21">
        <v>58.962328553697631</v>
      </c>
      <c r="AS123">
        <v>57.931036723832378</v>
      </c>
      <c r="AT123">
        <v>-29.436160268595991</v>
      </c>
      <c r="AU123">
        <v>-58.962328553697631</v>
      </c>
      <c r="AV123" t="s">
        <v>3205</v>
      </c>
    </row>
    <row r="124" spans="1:48" x14ac:dyDescent="0.25">
      <c r="A124" s="14">
        <v>1.2699999999999975E-9</v>
      </c>
      <c r="B124" t="s">
        <v>981</v>
      </c>
      <c r="C124" s="4">
        <v>11</v>
      </c>
      <c r="D124" s="4">
        <v>0</v>
      </c>
      <c r="E124" s="4">
        <v>5</v>
      </c>
      <c r="F124" s="4">
        <v>16</v>
      </c>
      <c r="G124" s="4">
        <v>32</v>
      </c>
      <c r="H124" s="4">
        <v>33.08</v>
      </c>
      <c r="I124" s="34">
        <v>5755.9838992797013</v>
      </c>
      <c r="J124" s="35">
        <v>18.689265536723163</v>
      </c>
      <c r="K124" s="35">
        <v>16.860346585117227</v>
      </c>
      <c r="L124" s="35">
        <v>11.06466188147167</v>
      </c>
      <c r="M124" s="35">
        <v>10.669532303086735</v>
      </c>
      <c r="N124" s="4">
        <v>1.77</v>
      </c>
      <c r="O124" s="4">
        <v>-14.492753623188397</v>
      </c>
      <c r="P124" s="35">
        <v>5.8282950423216446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/>
      </c>
      <c r="V124" s="37" t="str">
        <f t="shared" si="58"/>
        <v/>
      </c>
      <c r="W124" s="37" t="str">
        <f t="shared" si="59"/>
        <v/>
      </c>
      <c r="X124" s="37" t="str">
        <f t="shared" si="60"/>
        <v/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 t="str">
        <f t="shared" si="64"/>
        <v xml:space="preserve"> 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5.8282950435916447</v>
      </c>
      <c r="AH124" s="38" t="str">
        <f t="shared" si="70"/>
        <v xml:space="preserve"> </v>
      </c>
      <c r="AI124" s="1">
        <f t="shared" si="71"/>
        <v>7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981</v>
      </c>
      <c r="AP124" t="s">
        <v>2216</v>
      </c>
      <c r="AQ124" s="22">
        <v>-10.887698563483861</v>
      </c>
      <c r="AR124" s="21">
        <v>8.5729999158326251</v>
      </c>
      <c r="AS124">
        <v>-3.2648125755743607</v>
      </c>
      <c r="AT124">
        <v>10.887698563483861</v>
      </c>
      <c r="AU124">
        <v>-8.5729999158326251</v>
      </c>
      <c r="AV124" t="s">
        <v>3206</v>
      </c>
    </row>
    <row r="125" spans="1:48" x14ac:dyDescent="0.25">
      <c r="A125" s="14">
        <v>1.2799999999999974E-9</v>
      </c>
      <c r="B125" t="s">
        <v>898</v>
      </c>
      <c r="C125" s="4">
        <v>10</v>
      </c>
      <c r="D125" s="4">
        <v>1</v>
      </c>
      <c r="E125" s="4">
        <v>2</v>
      </c>
      <c r="F125" s="4">
        <v>13</v>
      </c>
      <c r="G125" s="4">
        <v>66.5</v>
      </c>
      <c r="H125" s="4">
        <v>49.47</v>
      </c>
      <c r="I125" s="34">
        <v>10736.705495631068</v>
      </c>
      <c r="J125" s="35">
        <v>12.196572362040067</v>
      </c>
      <c r="K125" s="35">
        <v>10.751511769265596</v>
      </c>
      <c r="L125" s="35">
        <v>5.9685526722236721</v>
      </c>
      <c r="M125" s="35">
        <v>5.9315136461664313</v>
      </c>
      <c r="N125" s="4">
        <v>3.2960000000000003</v>
      </c>
      <c r="O125" s="4">
        <v>-3.3431085043988236</v>
      </c>
      <c r="P125" s="35">
        <v>1.7985118245124236</v>
      </c>
      <c r="Q125" s="36" t="str">
        <f t="shared" si="53"/>
        <v xml:space="preserve"> </v>
      </c>
      <c r="R125" s="36" t="str">
        <f t="shared" si="54"/>
        <v xml:space="preserve"> </v>
      </c>
      <c r="S125" s="37">
        <f t="shared" si="55"/>
        <v>0.34424904110211452</v>
      </c>
      <c r="T125" s="37" t="str">
        <f t="shared" si="56"/>
        <v/>
      </c>
      <c r="U125" s="37" t="str">
        <f t="shared" si="57"/>
        <v/>
      </c>
      <c r="V125" s="37">
        <f t="shared" si="58"/>
        <v>-0.27634939054606322</v>
      </c>
      <c r="W125" s="37" t="str">
        <f t="shared" si="59"/>
        <v/>
      </c>
      <c r="X125" s="37">
        <f t="shared" si="60"/>
        <v>-0.50682011659160497</v>
      </c>
      <c r="Y125" s="1" t="str">
        <f t="shared" si="61"/>
        <v xml:space="preserve"> </v>
      </c>
      <c r="Z125" s="1">
        <f t="shared" si="62"/>
        <v>45</v>
      </c>
      <c r="AA125" s="1" t="str">
        <f t="shared" si="63"/>
        <v xml:space="preserve"> </v>
      </c>
      <c r="AB125" s="1">
        <f t="shared" si="64"/>
        <v>30</v>
      </c>
      <c r="AC125" s="1">
        <f t="shared" si="65"/>
        <v>27</v>
      </c>
      <c r="AD125" s="1" t="str">
        <f t="shared" si="66"/>
        <v xml:space="preserve"> </v>
      </c>
      <c r="AE125" s="1" t="str">
        <f t="shared" si="67"/>
        <v xml:space="preserve"> </v>
      </c>
      <c r="AF125" s="1" t="str">
        <f t="shared" si="68"/>
        <v xml:space="preserve"> </v>
      </c>
      <c r="AG125" s="38" t="str">
        <f t="shared" si="69"/>
        <v xml:space="preserve"> </v>
      </c>
      <c r="AH125" s="38" t="str">
        <f t="shared" si="70"/>
        <v xml:space="preserve"> </v>
      </c>
      <c r="AI125" s="1" t="str">
        <f t="shared" si="71"/>
        <v xml:space="preserve"> 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898</v>
      </c>
      <c r="AP125" t="s">
        <v>2258</v>
      </c>
      <c r="AQ125" s="22">
        <v>27.63493905460632</v>
      </c>
      <c r="AR125" s="21">
        <v>50.682011659160494</v>
      </c>
      <c r="AS125">
        <v>34.424903982211454</v>
      </c>
      <c r="AT125">
        <v>-27.63493905460632</v>
      </c>
      <c r="AU125">
        <v>-50.682011659160494</v>
      </c>
      <c r="AV125" t="s">
        <v>3207</v>
      </c>
    </row>
    <row r="126" spans="1:48" x14ac:dyDescent="0.25">
      <c r="A126" s="14">
        <v>1.2899999999999974E-9</v>
      </c>
      <c r="B126" t="s">
        <v>944</v>
      </c>
      <c r="C126" s="4">
        <v>10</v>
      </c>
      <c r="D126" s="4">
        <v>0</v>
      </c>
      <c r="E126" s="4">
        <v>3</v>
      </c>
      <c r="F126" s="4">
        <v>13</v>
      </c>
      <c r="G126" s="4">
        <v>21.75</v>
      </c>
      <c r="H126" s="4">
        <v>20.81</v>
      </c>
      <c r="I126" s="34">
        <v>1851.9048314315523</v>
      </c>
      <c r="J126" s="35" t="s">
        <v>2161</v>
      </c>
      <c r="K126" s="35" t="s">
        <v>2161</v>
      </c>
      <c r="L126" s="35">
        <v>24.511564296520422</v>
      </c>
      <c r="M126" s="35">
        <v>22.544685445852604</v>
      </c>
      <c r="N126" s="4" t="s">
        <v>119</v>
      </c>
      <c r="O126" s="4" t="s">
        <v>119</v>
      </c>
      <c r="P126" s="35">
        <v>3.3301297453147534</v>
      </c>
      <c r="Q126" s="36" t="str">
        <f t="shared" si="53"/>
        <v xml:space="preserve"> 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 xml:space="preserve"> </v>
      </c>
      <c r="V126" s="37" t="str">
        <f t="shared" si="58"/>
        <v xml:space="preserve"> </v>
      </c>
      <c r="W126" s="37" t="str">
        <f t="shared" si="59"/>
        <v/>
      </c>
      <c r="X126" s="37" t="str">
        <f t="shared" si="60"/>
        <v/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 t="str">
        <f t="shared" si="67"/>
        <v xml:space="preserve"> </v>
      </c>
      <c r="AF126" s="1" t="str">
        <f t="shared" si="68"/>
        <v xml:space="preserve"> </v>
      </c>
      <c r="AG126" s="38">
        <f t="shared" si="69"/>
        <v>3.3301297466047535</v>
      </c>
      <c r="AH126" s="38" t="str">
        <f t="shared" si="70"/>
        <v xml:space="preserve"> </v>
      </c>
      <c r="AI126" s="1">
        <f t="shared" si="71"/>
        <v>50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944</v>
      </c>
      <c r="AP126" t="s">
        <v>2389</v>
      </c>
      <c r="AQ126" s="22" t="e">
        <v>#VALUE!</v>
      </c>
      <c r="AR126" s="21">
        <v>-102.538388882334</v>
      </c>
      <c r="AS126">
        <v>4.5170591061989507</v>
      </c>
      <c r="AT126" t="e">
        <v>#VALUE!</v>
      </c>
      <c r="AU126">
        <v>102.538388882334</v>
      </c>
      <c r="AV126" t="s">
        <v>3208</v>
      </c>
    </row>
    <row r="127" spans="1:48" x14ac:dyDescent="0.25">
      <c r="A127" s="14">
        <v>1.2999999999999974E-9</v>
      </c>
      <c r="B127" t="s">
        <v>933</v>
      </c>
      <c r="C127" s="4">
        <v>10</v>
      </c>
      <c r="D127" s="4">
        <v>0</v>
      </c>
      <c r="E127" s="4">
        <v>0</v>
      </c>
      <c r="F127" s="4">
        <v>10</v>
      </c>
      <c r="G127" s="4">
        <v>195</v>
      </c>
      <c r="H127" s="4">
        <v>150.76</v>
      </c>
      <c r="I127" s="34">
        <v>3334.0909691108259</v>
      </c>
      <c r="J127" s="35" t="s">
        <v>2161</v>
      </c>
      <c r="K127" s="35" t="s">
        <v>2161</v>
      </c>
      <c r="L127" s="35" t="s">
        <v>2161</v>
      </c>
      <c r="M127" s="35" t="s">
        <v>2161</v>
      </c>
      <c r="N127" s="4">
        <v>0.57500000000000007</v>
      </c>
      <c r="O127" s="4">
        <v>17.827868852459034</v>
      </c>
      <c r="P127" s="35" t="s">
        <v>124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0.293446538843115</v>
      </c>
      <c r="T127" s="37" t="str">
        <f t="shared" si="56"/>
        <v/>
      </c>
      <c r="U127" s="37" t="str">
        <f t="shared" si="57"/>
        <v xml:space="preserve"> </v>
      </c>
      <c r="V127" s="37" t="str">
        <f t="shared" si="58"/>
        <v xml:space="preserve"> </v>
      </c>
      <c r="W127" s="37" t="str">
        <f t="shared" si="59"/>
        <v xml:space="preserve"> </v>
      </c>
      <c r="X127" s="37" t="str">
        <f t="shared" si="60"/>
        <v xml:space="preserve"> </v>
      </c>
      <c r="Y127" s="1" t="str">
        <f t="shared" si="61"/>
        <v xml:space="preserve"> </v>
      </c>
      <c r="Z127" s="1" t="str">
        <f t="shared" si="62"/>
        <v xml:space="preserve"> </v>
      </c>
      <c r="AA127" s="1" t="str">
        <f t="shared" si="63"/>
        <v xml:space="preserve"> </v>
      </c>
      <c r="AB127" s="1" t="str">
        <f t="shared" si="64"/>
        <v xml:space="preserve"> </v>
      </c>
      <c r="AC127" s="1">
        <f t="shared" si="65"/>
        <v>34</v>
      </c>
      <c r="AD127" s="1" t="str">
        <f t="shared" si="66"/>
        <v xml:space="preserve"> </v>
      </c>
      <c r="AE127" s="1">
        <f t="shared" si="67"/>
        <v>10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933</v>
      </c>
      <c r="AP127" t="s">
        <v>2261</v>
      </c>
      <c r="AQ127" s="22" t="e">
        <v>#VALUE!</v>
      </c>
      <c r="AR127" s="21" t="e">
        <v>#VALUE!</v>
      </c>
      <c r="AS127">
        <v>29.344653754311501</v>
      </c>
      <c r="AT127" t="e">
        <v>#VALUE!</v>
      </c>
      <c r="AU127" t="e">
        <v>#VALUE!</v>
      </c>
      <c r="AV127" t="s">
        <v>3209</v>
      </c>
    </row>
    <row r="128" spans="1:48" x14ac:dyDescent="0.25">
      <c r="A128" s="14">
        <v>1.3099999999999973E-9</v>
      </c>
      <c r="B128" t="s">
        <v>902</v>
      </c>
      <c r="C128" s="4">
        <v>7</v>
      </c>
      <c r="D128" s="4">
        <v>0</v>
      </c>
      <c r="E128" s="4">
        <v>5</v>
      </c>
      <c r="F128" s="4">
        <v>12</v>
      </c>
      <c r="G128" s="4">
        <v>78.5</v>
      </c>
      <c r="H128" s="4">
        <v>75.73</v>
      </c>
      <c r="I128" s="34">
        <v>21054.378916713322</v>
      </c>
      <c r="J128" s="35">
        <v>15.261991132607822</v>
      </c>
      <c r="K128" s="35">
        <v>13.804228946409042</v>
      </c>
      <c r="L128" s="35">
        <v>7.7788884460639185</v>
      </c>
      <c r="M128" s="35">
        <v>7.5504769185425333</v>
      </c>
      <c r="N128" s="4">
        <v>4.9619999999999997</v>
      </c>
      <c r="O128" s="4">
        <v>16.47887323943662</v>
      </c>
      <c r="P128" s="35">
        <v>1.7918922487785551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 t="str">
        <f t="shared" si="58"/>
        <v/>
      </c>
      <c r="W128" s="37" t="str">
        <f t="shared" si="59"/>
        <v/>
      </c>
      <c r="X128" s="37">
        <f t="shared" si="60"/>
        <v>-0.35723256414734628</v>
      </c>
      <c r="Y128" s="1" t="str">
        <f t="shared" si="61"/>
        <v xml:space="preserve"> </v>
      </c>
      <c r="Z128" s="1" t="str">
        <f t="shared" si="62"/>
        <v xml:space="preserve"> </v>
      </c>
      <c r="AA128" s="1" t="str">
        <f t="shared" si="63"/>
        <v xml:space="preserve"> </v>
      </c>
      <c r="AB128" s="1">
        <f t="shared" si="64"/>
        <v>47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 t="str">
        <f t="shared" si="69"/>
        <v xml:space="preserve"> </v>
      </c>
      <c r="AH128" s="38" t="str">
        <f t="shared" si="70"/>
        <v xml:space="preserve"> </v>
      </c>
      <c r="AI128" s="1" t="str">
        <f t="shared" si="71"/>
        <v xml:space="preserve"> 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902</v>
      </c>
      <c r="AP128" t="s">
        <v>2165</v>
      </c>
      <c r="AQ128" s="22">
        <v>9.4471064758649188</v>
      </c>
      <c r="AR128" s="21">
        <v>35.723256414734628</v>
      </c>
      <c r="AS128">
        <v>3.6577314142347772</v>
      </c>
      <c r="AT128">
        <v>-9.4471064758649188</v>
      </c>
      <c r="AU128">
        <v>-35.723256414734628</v>
      </c>
      <c r="AV128" t="s">
        <v>3210</v>
      </c>
    </row>
    <row r="129" spans="1:48" x14ac:dyDescent="0.25">
      <c r="A129" s="14">
        <v>1.3199999999999973E-9</v>
      </c>
      <c r="B129" t="s">
        <v>909</v>
      </c>
      <c r="C129" s="4">
        <v>1</v>
      </c>
      <c r="D129" s="4">
        <v>2</v>
      </c>
      <c r="E129" s="4">
        <v>7</v>
      </c>
      <c r="F129" s="4">
        <v>10</v>
      </c>
      <c r="G129" s="4">
        <v>46.5</v>
      </c>
      <c r="H129" s="4">
        <v>43.52</v>
      </c>
      <c r="I129" s="34">
        <v>1532.9029873534328</v>
      </c>
      <c r="J129" s="35">
        <v>10.081074820477184</v>
      </c>
      <c r="K129" s="35">
        <v>10.471607314725699</v>
      </c>
      <c r="L129" s="35" t="s">
        <v>2161</v>
      </c>
      <c r="M129" s="35" t="s">
        <v>2161</v>
      </c>
      <c r="N129" s="4">
        <v>4.3170000000000002</v>
      </c>
      <c r="O129" s="4">
        <v>47.337883959044369</v>
      </c>
      <c r="P129" s="35">
        <v>3.6764705882352939</v>
      </c>
      <c r="Q129" s="36" t="str">
        <f t="shared" si="53"/>
        <v xml:space="preserve"> </v>
      </c>
      <c r="R129" s="36" t="str">
        <f t="shared" si="54"/>
        <v xml:space="preserve"> </v>
      </c>
      <c r="S129" s="37" t="str">
        <f t="shared" si="55"/>
        <v/>
      </c>
      <c r="T129" s="37" t="str">
        <f t="shared" si="56"/>
        <v/>
      </c>
      <c r="U129" s="37" t="str">
        <f t="shared" si="57"/>
        <v/>
      </c>
      <c r="V129" s="37">
        <f t="shared" si="58"/>
        <v>-0.40186671129881124</v>
      </c>
      <c r="W129" s="37" t="str">
        <f t="shared" si="59"/>
        <v xml:space="preserve"> </v>
      </c>
      <c r="X129" s="37" t="str">
        <f t="shared" si="60"/>
        <v xml:space="preserve"> </v>
      </c>
      <c r="Y129" s="1" t="str">
        <f t="shared" si="61"/>
        <v xml:space="preserve"> </v>
      </c>
      <c r="Z129" s="1">
        <f t="shared" si="62"/>
        <v>27</v>
      </c>
      <c r="AA129" s="1" t="str">
        <f t="shared" si="63"/>
        <v xml:space="preserve"> </v>
      </c>
      <c r="AB129" s="1" t="str">
        <f t="shared" si="64"/>
        <v xml:space="preserve"> </v>
      </c>
      <c r="AC129" s="1" t="str">
        <f t="shared" si="65"/>
        <v xml:space="preserve"> 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3.676470589555294</v>
      </c>
      <c r="AH129" s="38" t="str">
        <f t="shared" si="70"/>
        <v xml:space="preserve"> </v>
      </c>
      <c r="AI129" s="1">
        <f t="shared" si="71"/>
        <v>44</v>
      </c>
      <c r="AJ129" s="1" t="str">
        <f t="shared" si="72"/>
        <v xml:space="preserve"> </v>
      </c>
      <c r="AK129" s="25" t="str">
        <f t="shared" si="73"/>
        <v xml:space="preserve"> </v>
      </c>
      <c r="AL129" s="25" t="str">
        <f t="shared" si="74"/>
        <v xml:space="preserve"> </v>
      </c>
      <c r="AM129" s="1" t="str">
        <f t="shared" si="75"/>
        <v xml:space="preserve"> </v>
      </c>
      <c r="AN129" s="1" t="str">
        <f t="shared" si="76"/>
        <v xml:space="preserve"> </v>
      </c>
      <c r="AO129" t="s">
        <v>909</v>
      </c>
      <c r="AP129" t="s">
        <v>2167</v>
      </c>
      <c r="AQ129" s="22">
        <v>40.186671129881127</v>
      </c>
      <c r="AR129" s="21" t="e">
        <v>#VALUE!</v>
      </c>
      <c r="AS129">
        <v>6.8474264705882248</v>
      </c>
      <c r="AT129">
        <v>-40.186671129881127</v>
      </c>
      <c r="AU129" t="e">
        <v>#VALUE!</v>
      </c>
      <c r="AV129" t="s">
        <v>3211</v>
      </c>
    </row>
    <row r="130" spans="1:48" x14ac:dyDescent="0.25">
      <c r="A130" s="14">
        <v>1.3299999999999973E-9</v>
      </c>
      <c r="B130" t="s">
        <v>962</v>
      </c>
      <c r="C130" s="4">
        <v>3</v>
      </c>
      <c r="D130" s="4">
        <v>0</v>
      </c>
      <c r="E130" s="4">
        <v>4</v>
      </c>
      <c r="F130" s="4">
        <v>7</v>
      </c>
      <c r="G130" s="4">
        <v>43</v>
      </c>
      <c r="H130" s="4">
        <v>49.1</v>
      </c>
      <c r="I130" s="34">
        <v>2553.5511144654265</v>
      </c>
      <c r="J130" s="35">
        <v>9.7362680943882616</v>
      </c>
      <c r="K130" s="35">
        <v>12.829892866475046</v>
      </c>
      <c r="L130" s="35">
        <v>6.9782783389450049</v>
      </c>
      <c r="M130" s="35">
        <v>10.345500831946755</v>
      </c>
      <c r="N130" s="4">
        <v>5.0430000000000001</v>
      </c>
      <c r="O130" s="4">
        <v>42.056338028169009</v>
      </c>
      <c r="P130" s="35">
        <v>8.5539714867617107</v>
      </c>
      <c r="Q130" s="36" t="str">
        <f t="shared" si="53"/>
        <v xml:space="preserve"> </v>
      </c>
      <c r="R130" s="36" t="str">
        <f t="shared" si="54"/>
        <v xml:space="preserve"> </v>
      </c>
      <c r="S130" s="37" t="str">
        <f t="shared" si="55"/>
        <v/>
      </c>
      <c r="T130" s="37" t="str">
        <f t="shared" si="56"/>
        <v/>
      </c>
      <c r="U130" s="37" t="str">
        <f t="shared" si="57"/>
        <v/>
      </c>
      <c r="V130" s="37">
        <f t="shared" si="58"/>
        <v>-0.42232488512596422</v>
      </c>
      <c r="W130" s="37" t="str">
        <f t="shared" si="59"/>
        <v/>
      </c>
      <c r="X130" s="37">
        <f t="shared" si="60"/>
        <v>-0.42338675947212057</v>
      </c>
      <c r="Y130" s="1" t="str">
        <f t="shared" si="61"/>
        <v xml:space="preserve"> </v>
      </c>
      <c r="Z130" s="1">
        <f t="shared" si="62"/>
        <v>26</v>
      </c>
      <c r="AA130" s="1" t="str">
        <f t="shared" si="63"/>
        <v xml:space="preserve"> </v>
      </c>
      <c r="AB130" s="1">
        <f t="shared" si="64"/>
        <v>39</v>
      </c>
      <c r="AC130" s="1" t="str">
        <f t="shared" si="65"/>
        <v xml:space="preserve"> 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>
        <f t="shared" si="69"/>
        <v>8.5539714880917099</v>
      </c>
      <c r="AH130" s="38" t="str">
        <f t="shared" si="70"/>
        <v xml:space="preserve"> </v>
      </c>
      <c r="AI130" s="1">
        <f t="shared" si="71"/>
        <v>1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962</v>
      </c>
      <c r="AP130" t="s">
        <v>2992</v>
      </c>
      <c r="AQ130" s="22">
        <v>42.232488512596419</v>
      </c>
      <c r="AR130" s="21">
        <v>42.338675947212053</v>
      </c>
      <c r="AS130">
        <v>-12.423625254582483</v>
      </c>
      <c r="AT130">
        <v>-42.232488512596419</v>
      </c>
      <c r="AU130">
        <v>-42.338675947212053</v>
      </c>
      <c r="AV130" t="s">
        <v>3212</v>
      </c>
    </row>
    <row r="131" spans="1:48" x14ac:dyDescent="0.25">
      <c r="A131" s="14">
        <v>1.3399999999999972E-9</v>
      </c>
      <c r="B131" t="s">
        <v>943</v>
      </c>
      <c r="C131" s="4">
        <v>5</v>
      </c>
      <c r="D131" s="4">
        <v>0</v>
      </c>
      <c r="E131" s="4">
        <v>0</v>
      </c>
      <c r="F131" s="4">
        <v>5</v>
      </c>
      <c r="G131" s="4">
        <v>100</v>
      </c>
      <c r="H131" s="4">
        <v>79.22</v>
      </c>
      <c r="I131" s="34">
        <v>4213.3952695846947</v>
      </c>
      <c r="J131" s="35">
        <v>10.416831032215647</v>
      </c>
      <c r="K131" s="35">
        <v>9.5989337210711252</v>
      </c>
      <c r="L131" s="35">
        <v>4.672703380820753</v>
      </c>
      <c r="M131" s="35">
        <v>4.4802699286442413</v>
      </c>
      <c r="N131" s="4">
        <v>7.6050000000000004</v>
      </c>
      <c r="O131" s="4">
        <v>58.108108108108105</v>
      </c>
      <c r="P131" s="35">
        <v>0.80787679878818486</v>
      </c>
      <c r="Q131" s="36">
        <f t="shared" si="53"/>
        <v>100.00000000134</v>
      </c>
      <c r="R131" s="36" t="str">
        <f t="shared" si="54"/>
        <v xml:space="preserve"> </v>
      </c>
      <c r="S131" s="37">
        <f t="shared" si="55"/>
        <v>0.26230749944653875</v>
      </c>
      <c r="T131" s="37" t="str">
        <f t="shared" si="56"/>
        <v/>
      </c>
      <c r="U131" s="37" t="str">
        <f t="shared" si="57"/>
        <v/>
      </c>
      <c r="V131" s="37">
        <f t="shared" si="58"/>
        <v>-0.3819455252442201</v>
      </c>
      <c r="W131" s="37" t="str">
        <f t="shared" si="59"/>
        <v/>
      </c>
      <c r="X131" s="37">
        <f t="shared" si="60"/>
        <v>-0.613895790971277</v>
      </c>
      <c r="Y131" s="1" t="str">
        <f t="shared" si="61"/>
        <v xml:space="preserve"> </v>
      </c>
      <c r="Z131" s="1">
        <f t="shared" si="62"/>
        <v>32</v>
      </c>
      <c r="AA131" s="1" t="str">
        <f t="shared" si="63"/>
        <v xml:space="preserve"> </v>
      </c>
      <c r="AB131" s="1">
        <f t="shared" si="64"/>
        <v>19</v>
      </c>
      <c r="AC131" s="1">
        <f t="shared" si="65"/>
        <v>40</v>
      </c>
      <c r="AD131" s="1" t="str">
        <f t="shared" si="66"/>
        <v xml:space="preserve"> </v>
      </c>
      <c r="AE131" s="1">
        <f t="shared" si="67"/>
        <v>9</v>
      </c>
      <c r="AF131" s="1" t="str">
        <f t="shared" si="68"/>
        <v xml:space="preserve"> </v>
      </c>
      <c r="AG131" s="38" t="str">
        <f t="shared" si="69"/>
        <v xml:space="preserve"> </v>
      </c>
      <c r="AH131" s="38" t="str">
        <f t="shared" si="70"/>
        <v xml:space="preserve"> </v>
      </c>
      <c r="AI131" s="1" t="str">
        <f t="shared" si="71"/>
        <v xml:space="preserve"> 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943</v>
      </c>
      <c r="AP131" t="s">
        <v>2200</v>
      </c>
      <c r="AQ131" s="22">
        <v>38.194552524422008</v>
      </c>
      <c r="AR131" s="21">
        <v>61.389579097127701</v>
      </c>
      <c r="AS131">
        <v>26.230749810653876</v>
      </c>
      <c r="AT131">
        <v>-38.194552524422008</v>
      </c>
      <c r="AU131">
        <v>-61.389579097127701</v>
      </c>
      <c r="AV131" t="s">
        <v>3213</v>
      </c>
    </row>
    <row r="132" spans="1:48" x14ac:dyDescent="0.25">
      <c r="A132" s="14">
        <v>1.3499999999999972E-9</v>
      </c>
      <c r="B132" t="s">
        <v>1210</v>
      </c>
      <c r="C132" s="4">
        <v>14</v>
      </c>
      <c r="D132" s="4">
        <v>0</v>
      </c>
      <c r="E132" s="4">
        <v>2</v>
      </c>
      <c r="F132" s="4">
        <v>16</v>
      </c>
      <c r="G132" s="4">
        <v>110.48059844970703</v>
      </c>
      <c r="H132" s="4">
        <v>101.02</v>
      </c>
      <c r="I132" s="34">
        <v>10774.591920238316</v>
      </c>
      <c r="J132" s="35" t="s">
        <v>2161</v>
      </c>
      <c r="K132" s="35" t="s">
        <v>2161</v>
      </c>
      <c r="L132" s="35" t="s">
        <v>2161</v>
      </c>
      <c r="M132" s="35" t="s">
        <v>2161</v>
      </c>
      <c r="N132" s="4">
        <v>-0.72399999999999998</v>
      </c>
      <c r="O132" s="4">
        <v>23.060573857598307</v>
      </c>
      <c r="P132" s="35" t="s">
        <v>124</v>
      </c>
      <c r="Q132" s="36">
        <f t="shared" si="53"/>
        <v>87.500000001350003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 xml:space="preserve"> </v>
      </c>
      <c r="X132" s="37" t="str">
        <f t="shared" si="60"/>
        <v xml:space="preserve"> </v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>
        <f t="shared" si="67"/>
        <v>35</v>
      </c>
      <c r="AF132" s="1" t="str">
        <f t="shared" si="68"/>
        <v xml:space="preserve"> </v>
      </c>
      <c r="AG132" s="38" t="str">
        <f t="shared" si="69"/>
        <v xml:space="preserve"> </v>
      </c>
      <c r="AH132" s="38" t="str">
        <f t="shared" si="70"/>
        <v xml:space="preserve"> </v>
      </c>
      <c r="AI132" s="1" t="str">
        <f t="shared" si="71"/>
        <v xml:space="preserve"> 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1210</v>
      </c>
      <c r="AP132" t="s">
        <v>2347</v>
      </c>
      <c r="AQ132" s="22" t="e">
        <v>#VALUE!</v>
      </c>
      <c r="AR132" s="21" t="e">
        <v>#VALUE!</v>
      </c>
      <c r="AS132">
        <v>9.3650746878905622</v>
      </c>
      <c r="AT132" t="e">
        <v>#VALUE!</v>
      </c>
      <c r="AU132" t="e">
        <v>#VALUE!</v>
      </c>
      <c r="AV132" t="s">
        <v>3214</v>
      </c>
    </row>
    <row r="133" spans="1:48" x14ac:dyDescent="0.25">
      <c r="A133" s="14">
        <v>1.3599999999999972E-9</v>
      </c>
      <c r="B133" t="s">
        <v>1211</v>
      </c>
      <c r="C133" s="4">
        <v>10</v>
      </c>
      <c r="D133" s="4">
        <v>0</v>
      </c>
      <c r="E133" s="4">
        <v>1</v>
      </c>
      <c r="F133" s="4">
        <v>11</v>
      </c>
      <c r="G133" s="4">
        <v>14.875</v>
      </c>
      <c r="H133" s="4">
        <v>10.82</v>
      </c>
      <c r="I133" s="34">
        <v>2037.7793727173957</v>
      </c>
      <c r="J133" s="35">
        <v>10.644623446968216</v>
      </c>
      <c r="K133" s="35">
        <v>8.4218955624480341</v>
      </c>
      <c r="L133" s="35">
        <v>6.5924750075734631</v>
      </c>
      <c r="M133" s="35">
        <v>5.2161457334611701</v>
      </c>
      <c r="N133" s="4">
        <v>0.82600000000000007</v>
      </c>
      <c r="O133" s="4">
        <v>75.744680851063833</v>
      </c>
      <c r="P133" s="35">
        <v>0</v>
      </c>
      <c r="Q133" s="36">
        <f t="shared" si="53"/>
        <v>90.9090909104509</v>
      </c>
      <c r="R133" s="36" t="str">
        <f t="shared" si="54"/>
        <v xml:space="preserve"> </v>
      </c>
      <c r="S133" s="37">
        <f t="shared" si="55"/>
        <v>0.37476894775556369</v>
      </c>
      <c r="T133" s="37" t="str">
        <f t="shared" si="56"/>
        <v/>
      </c>
      <c r="U133" s="37" t="str">
        <f t="shared" si="57"/>
        <v/>
      </c>
      <c r="V133" s="37">
        <f t="shared" si="58"/>
        <v>-0.36843007886538948</v>
      </c>
      <c r="W133" s="37" t="str">
        <f t="shared" si="59"/>
        <v/>
      </c>
      <c r="X133" s="37">
        <f t="shared" si="60"/>
        <v>-0.45526558377568482</v>
      </c>
      <c r="Y133" s="1" t="str">
        <f t="shared" si="61"/>
        <v xml:space="preserve"> </v>
      </c>
      <c r="Z133" s="1">
        <f t="shared" si="62"/>
        <v>34</v>
      </c>
      <c r="AA133" s="1" t="str">
        <f t="shared" si="63"/>
        <v xml:space="preserve"> </v>
      </c>
      <c r="AB133" s="1">
        <f t="shared" si="64"/>
        <v>35</v>
      </c>
      <c r="AC133" s="1">
        <f t="shared" si="65"/>
        <v>22</v>
      </c>
      <c r="AD133" s="1" t="str">
        <f t="shared" si="66"/>
        <v xml:space="preserve"> </v>
      </c>
      <c r="AE133" s="1">
        <f t="shared" si="67"/>
        <v>29</v>
      </c>
      <c r="AF133" s="1" t="str">
        <f t="shared" si="68"/>
        <v xml:space="preserve"> </v>
      </c>
      <c r="AG133" s="38" t="str">
        <f t="shared" si="69"/>
        <v xml:space="preserve"> </v>
      </c>
      <c r="AH133" s="38" t="str">
        <f t="shared" si="70"/>
        <v xml:space="preserve"> </v>
      </c>
      <c r="AI133" s="1" t="str">
        <f t="shared" si="71"/>
        <v xml:space="preserve"> 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1211</v>
      </c>
      <c r="AP133" t="s">
        <v>2258</v>
      </c>
      <c r="AQ133" s="22">
        <v>36.843007886538949</v>
      </c>
      <c r="AR133" s="21">
        <v>45.526558377568485</v>
      </c>
      <c r="AS133">
        <v>37.47689463955637</v>
      </c>
      <c r="AT133">
        <v>-36.843007886538949</v>
      </c>
      <c r="AU133">
        <v>-45.526558377568485</v>
      </c>
      <c r="AV133" t="s">
        <v>3215</v>
      </c>
    </row>
    <row r="134" spans="1:48" x14ac:dyDescent="0.25">
      <c r="A134" s="14">
        <v>1.3699999999999971E-9</v>
      </c>
      <c r="B134" t="s">
        <v>929</v>
      </c>
      <c r="C134" s="4">
        <v>13</v>
      </c>
      <c r="D134" s="4">
        <v>1</v>
      </c>
      <c r="E134" s="4">
        <v>11</v>
      </c>
      <c r="F134" s="4">
        <v>25</v>
      </c>
      <c r="G134" s="4">
        <v>15.266495704650879</v>
      </c>
      <c r="H134" s="4">
        <v>10.67</v>
      </c>
      <c r="I134" s="34">
        <v>6408.1117123896893</v>
      </c>
      <c r="J134" s="35">
        <v>8.4098615005063575</v>
      </c>
      <c r="K134" s="35">
        <v>7.8113218081279747</v>
      </c>
      <c r="L134" s="35">
        <v>3.9698872269969967</v>
      </c>
      <c r="M134" s="35">
        <v>3.6406060088740677</v>
      </c>
      <c r="N134" s="4">
        <v>1.0309999999999999</v>
      </c>
      <c r="O134" s="4">
        <v>232.58064516129028</v>
      </c>
      <c r="P134" s="35">
        <v>2.1913214610241907</v>
      </c>
      <c r="Q134" s="36" t="str">
        <f t="shared" si="53"/>
        <v xml:space="preserve"> </v>
      </c>
      <c r="R134" s="36" t="str">
        <f t="shared" si="54"/>
        <v xml:space="preserve"> </v>
      </c>
      <c r="S134" s="37">
        <f t="shared" si="55"/>
        <v>0.4307868527899511</v>
      </c>
      <c r="T134" s="37" t="str">
        <f t="shared" si="56"/>
        <v/>
      </c>
      <c r="U134" s="37" t="str">
        <f t="shared" si="57"/>
        <v/>
      </c>
      <c r="V134" s="37">
        <f t="shared" si="58"/>
        <v>-0.50102363027782015</v>
      </c>
      <c r="W134" s="37" t="str">
        <f t="shared" si="59"/>
        <v/>
      </c>
      <c r="X134" s="37">
        <f t="shared" si="60"/>
        <v>-0.67196929854261933</v>
      </c>
      <c r="Y134" s="1" t="str">
        <f t="shared" si="61"/>
        <v xml:space="preserve"> </v>
      </c>
      <c r="Z134" s="1">
        <f t="shared" si="62"/>
        <v>18</v>
      </c>
      <c r="AA134" s="1" t="str">
        <f t="shared" si="63"/>
        <v xml:space="preserve"> </v>
      </c>
      <c r="AB134" s="1">
        <f t="shared" si="64"/>
        <v>14</v>
      </c>
      <c r="AC134" s="1">
        <f t="shared" si="65"/>
        <v>18</v>
      </c>
      <c r="AD134" s="1" t="str">
        <f t="shared" si="66"/>
        <v xml:space="preserve"> </v>
      </c>
      <c r="AE134" s="1" t="str">
        <f t="shared" si="67"/>
        <v xml:space="preserve"> </v>
      </c>
      <c r="AF134" s="1" t="str">
        <f t="shared" si="68"/>
        <v xml:space="preserve"> </v>
      </c>
      <c r="AG134" s="38" t="str">
        <f t="shared" si="69"/>
        <v xml:space="preserve"> </v>
      </c>
      <c r="AH134" s="38" t="str">
        <f t="shared" si="70"/>
        <v xml:space="preserve"> </v>
      </c>
      <c r="AI134" s="1" t="str">
        <f t="shared" si="71"/>
        <v xml:space="preserve"> 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929</v>
      </c>
      <c r="AP134" t="s">
        <v>2256</v>
      </c>
      <c r="AQ134" s="22">
        <v>50.102363027782019</v>
      </c>
      <c r="AR134" s="21">
        <v>67.196929854261938</v>
      </c>
      <c r="AS134">
        <v>43.078685141995109</v>
      </c>
      <c r="AT134">
        <v>-50.102363027782019</v>
      </c>
      <c r="AU134">
        <v>-67.196929854261938</v>
      </c>
      <c r="AV134" t="s">
        <v>3216</v>
      </c>
    </row>
    <row r="135" spans="1:48" x14ac:dyDescent="0.25">
      <c r="A135" s="14">
        <v>1.3799999999999971E-9</v>
      </c>
      <c r="B135" t="s">
        <v>1035</v>
      </c>
      <c r="C135" s="4">
        <v>8</v>
      </c>
      <c r="D135" s="4">
        <v>0</v>
      </c>
      <c r="E135" s="4">
        <v>4</v>
      </c>
      <c r="F135" s="4">
        <v>12</v>
      </c>
      <c r="G135" s="4">
        <v>28.625</v>
      </c>
      <c r="H135" s="4">
        <v>26.97</v>
      </c>
      <c r="I135" s="34">
        <v>2078.5253460664244</v>
      </c>
      <c r="J135" s="35" t="s">
        <v>2161</v>
      </c>
      <c r="K135" s="35">
        <v>17.589196211260081</v>
      </c>
      <c r="L135" s="35" t="s">
        <v>2161</v>
      </c>
      <c r="M135" s="35">
        <v>13.269852405673928</v>
      </c>
      <c r="N135" s="4">
        <v>-1.0999999999999999E-2</v>
      </c>
      <c r="O135" s="4">
        <v>85.897435897435898</v>
      </c>
      <c r="P135" s="35" t="s">
        <v>124</v>
      </c>
      <c r="Q135" s="36" t="str">
        <f t="shared" si="53"/>
        <v xml:space="preserve"> </v>
      </c>
      <c r="R135" s="36" t="str">
        <f t="shared" si="54"/>
        <v xml:space="preserve"> </v>
      </c>
      <c r="S135" s="37" t="str">
        <f t="shared" si="55"/>
        <v/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 t="str">
        <f t="shared" si="65"/>
        <v xml:space="preserve"> 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>
        <f t="shared" si="73"/>
        <v>85.8974358988159</v>
      </c>
      <c r="AL135" s="25" t="str">
        <f t="shared" si="74"/>
        <v xml:space="preserve"> </v>
      </c>
      <c r="AM135" s="1">
        <f t="shared" si="75"/>
        <v>2</v>
      </c>
      <c r="AN135" s="1" t="str">
        <f t="shared" si="76"/>
        <v xml:space="preserve"> </v>
      </c>
      <c r="AO135" t="s">
        <v>1035</v>
      </c>
      <c r="AP135" t="s">
        <v>2258</v>
      </c>
      <c r="AQ135" s="22" t="e">
        <v>#VALUE!</v>
      </c>
      <c r="AR135" s="21" t="e">
        <v>#VALUE!</v>
      </c>
      <c r="AS135">
        <v>6.1364479050797227</v>
      </c>
      <c r="AT135" t="e">
        <v>#VALUE!</v>
      </c>
      <c r="AU135" t="e">
        <v>#VALUE!</v>
      </c>
      <c r="AV135" t="s">
        <v>3217</v>
      </c>
    </row>
    <row r="136" spans="1:48" x14ac:dyDescent="0.25">
      <c r="A136" s="14">
        <v>1.3899999999999971E-9</v>
      </c>
      <c r="B136" t="s">
        <v>885</v>
      </c>
      <c r="C136" s="4">
        <v>6</v>
      </c>
      <c r="D136" s="4">
        <v>0</v>
      </c>
      <c r="E136" s="4">
        <v>9</v>
      </c>
      <c r="F136" s="4">
        <v>15</v>
      </c>
      <c r="G136" s="4">
        <v>10</v>
      </c>
      <c r="H136" s="4">
        <v>9.1999999999999993</v>
      </c>
      <c r="I136" s="34">
        <v>2290.551109142421</v>
      </c>
      <c r="J136" s="35">
        <v>19.616204690831555</v>
      </c>
      <c r="K136" s="35">
        <v>6.4971751412429377</v>
      </c>
      <c r="L136" s="35">
        <v>7.0924459394521868</v>
      </c>
      <c r="M136" s="35">
        <v>5.1772175320717722</v>
      </c>
      <c r="N136" s="4">
        <v>0.46900000000000003</v>
      </c>
      <c r="O136" s="4" t="s">
        <v>119</v>
      </c>
      <c r="P136" s="35" t="s">
        <v>124</v>
      </c>
      <c r="Q136" s="36" t="str">
        <f t="shared" si="53"/>
        <v xml:space="preserve"> </v>
      </c>
      <c r="R136" s="36" t="str">
        <f t="shared" si="54"/>
        <v xml:space="preserve"> </v>
      </c>
      <c r="S136" s="37" t="str">
        <f t="shared" si="55"/>
        <v/>
      </c>
      <c r="T136" s="37" t="str">
        <f t="shared" si="56"/>
        <v/>
      </c>
      <c r="U136" s="37" t="str">
        <f t="shared" si="57"/>
        <v/>
      </c>
      <c r="V136" s="37" t="str">
        <f t="shared" si="58"/>
        <v/>
      </c>
      <c r="W136" s="37" t="str">
        <f t="shared" si="59"/>
        <v/>
      </c>
      <c r="X136" s="37">
        <f t="shared" si="60"/>
        <v>-0.41395312170442855</v>
      </c>
      <c r="Y136" s="1" t="str">
        <f t="shared" si="61"/>
        <v xml:space="preserve"> </v>
      </c>
      <c r="Z136" s="1" t="str">
        <f t="shared" si="62"/>
        <v xml:space="preserve"> </v>
      </c>
      <c r="AA136" s="1" t="str">
        <f t="shared" si="63"/>
        <v xml:space="preserve"> </v>
      </c>
      <c r="AB136" s="1">
        <f t="shared" si="64"/>
        <v>42</v>
      </c>
      <c r="AC136" s="1" t="str">
        <f t="shared" si="65"/>
        <v xml:space="preserve"> 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 t="str">
        <f t="shared" si="73"/>
        <v xml:space="preserve"> </v>
      </c>
      <c r="AL136" s="25" t="str">
        <f t="shared" si="74"/>
        <v xml:space="preserve"> </v>
      </c>
      <c r="AM136" s="1" t="str">
        <f t="shared" si="75"/>
        <v xml:space="preserve"> </v>
      </c>
      <c r="AN136" s="1" t="str">
        <f t="shared" si="76"/>
        <v xml:space="preserve"> </v>
      </c>
      <c r="AO136" t="s">
        <v>885</v>
      </c>
      <c r="AP136" t="s">
        <v>2240</v>
      </c>
      <c r="AQ136" s="22">
        <v>-16.387441145956917</v>
      </c>
      <c r="AR136" s="21">
        <v>41.395312170442857</v>
      </c>
      <c r="AS136">
        <v>8.6956521739130608</v>
      </c>
      <c r="AT136">
        <v>16.387441145956917</v>
      </c>
      <c r="AU136">
        <v>-41.395312170442857</v>
      </c>
      <c r="AV136" t="s">
        <v>3218</v>
      </c>
    </row>
    <row r="137" spans="1:48" x14ac:dyDescent="0.25">
      <c r="A137" s="14">
        <v>1.399999999999997E-9</v>
      </c>
      <c r="B137" t="s">
        <v>874</v>
      </c>
      <c r="C137" s="4">
        <v>8</v>
      </c>
      <c r="D137" s="4">
        <v>0</v>
      </c>
      <c r="E137" s="4">
        <v>8</v>
      </c>
      <c r="F137" s="4">
        <v>16</v>
      </c>
      <c r="G137" s="4">
        <v>28.877948760986328</v>
      </c>
      <c r="H137" s="4">
        <v>23.9</v>
      </c>
      <c r="I137" s="34">
        <v>37716.11829065605</v>
      </c>
      <c r="J137" s="35">
        <v>7.4108527131782935</v>
      </c>
      <c r="K137" s="35">
        <v>6.9396051103368173</v>
      </c>
      <c r="L137" s="35" t="s">
        <v>2161</v>
      </c>
      <c r="M137" s="35" t="s">
        <v>2161</v>
      </c>
      <c r="N137" s="4">
        <v>3.2250000000000001</v>
      </c>
      <c r="O137" s="4">
        <v>17.272727272727277</v>
      </c>
      <c r="P137" s="35">
        <v>4.6861924686192475</v>
      </c>
      <c r="Q137" s="36" t="str">
        <f t="shared" si="53"/>
        <v xml:space="preserve"> </v>
      </c>
      <c r="R137" s="36" t="str">
        <f t="shared" si="54"/>
        <v xml:space="preserve"> </v>
      </c>
      <c r="S137" s="37">
        <f t="shared" si="55"/>
        <v>0.20828237633666646</v>
      </c>
      <c r="T137" s="37" t="str">
        <f t="shared" si="56"/>
        <v/>
      </c>
      <c r="U137" s="37" t="str">
        <f t="shared" si="57"/>
        <v/>
      </c>
      <c r="V137" s="37">
        <f t="shared" si="58"/>
        <v>-0.56029711272357752</v>
      </c>
      <c r="W137" s="37" t="str">
        <f t="shared" si="59"/>
        <v xml:space="preserve"> </v>
      </c>
      <c r="X137" s="37" t="str">
        <f t="shared" si="60"/>
        <v xml:space="preserve"> </v>
      </c>
      <c r="Y137" s="1" t="str">
        <f t="shared" si="61"/>
        <v xml:space="preserve"> </v>
      </c>
      <c r="Z137" s="1">
        <f t="shared" si="62"/>
        <v>11</v>
      </c>
      <c r="AA137" s="1" t="str">
        <f t="shared" si="63"/>
        <v xml:space="preserve"> </v>
      </c>
      <c r="AB137" s="1" t="str">
        <f t="shared" si="64"/>
        <v xml:space="preserve"> </v>
      </c>
      <c r="AC137" s="1">
        <f t="shared" si="65"/>
        <v>59</v>
      </c>
      <c r="AD137" s="1" t="str">
        <f t="shared" si="66"/>
        <v xml:space="preserve"> </v>
      </c>
      <c r="AE137" s="1" t="str">
        <f t="shared" si="67"/>
        <v xml:space="preserve"> </v>
      </c>
      <c r="AF137" s="1" t="str">
        <f t="shared" si="68"/>
        <v xml:space="preserve"> </v>
      </c>
      <c r="AG137" s="38">
        <f t="shared" si="69"/>
        <v>4.6861924700192477</v>
      </c>
      <c r="AH137" s="38" t="str">
        <f t="shared" si="70"/>
        <v xml:space="preserve"> </v>
      </c>
      <c r="AI137" s="1">
        <f t="shared" si="71"/>
        <v>19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874</v>
      </c>
      <c r="AP137" t="s">
        <v>2341</v>
      </c>
      <c r="AQ137" s="22">
        <v>56.029711272357751</v>
      </c>
      <c r="AR137" s="21" t="e">
        <v>#VALUE!</v>
      </c>
      <c r="AS137">
        <v>20.828237493666645</v>
      </c>
      <c r="AT137">
        <v>-56.029711272357751</v>
      </c>
      <c r="AU137" t="e">
        <v>#VALUE!</v>
      </c>
      <c r="AV137" t="s">
        <v>3219</v>
      </c>
    </row>
    <row r="138" spans="1:48" x14ac:dyDescent="0.25">
      <c r="A138" s="14">
        <v>1.409999999999997E-9</v>
      </c>
      <c r="B138" t="s">
        <v>960</v>
      </c>
      <c r="C138" s="4">
        <v>6</v>
      </c>
      <c r="D138" s="4">
        <v>0</v>
      </c>
      <c r="E138" s="4">
        <v>1</v>
      </c>
      <c r="F138" s="4">
        <v>7</v>
      </c>
      <c r="G138" s="4">
        <v>36.5</v>
      </c>
      <c r="H138" s="4">
        <v>25.78</v>
      </c>
      <c r="I138" s="34">
        <v>2597.9556401483524</v>
      </c>
      <c r="J138" s="35">
        <v>21.663865546218489</v>
      </c>
      <c r="K138" s="35">
        <v>16.163009404388717</v>
      </c>
      <c r="L138" s="35">
        <v>9.9961564648772008</v>
      </c>
      <c r="M138" s="35">
        <v>8.1394058656575226</v>
      </c>
      <c r="N138" s="4">
        <v>1.19</v>
      </c>
      <c r="O138" s="4">
        <v>16.666666666666661</v>
      </c>
      <c r="P138" s="35">
        <v>2.7928626842513573</v>
      </c>
      <c r="Q138" s="36">
        <f t="shared" si="53"/>
        <v>85.714285715695709</v>
      </c>
      <c r="R138" s="36" t="str">
        <f t="shared" si="54"/>
        <v xml:space="preserve"> </v>
      </c>
      <c r="S138" s="37">
        <f t="shared" si="55"/>
        <v>0.41582622328742425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>
        <f t="shared" si="60"/>
        <v>-0.17402031101729321</v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>
        <f t="shared" si="64"/>
        <v>64</v>
      </c>
      <c r="AC138" s="1">
        <f t="shared" si="65"/>
        <v>19</v>
      </c>
      <c r="AD138" s="1" t="str">
        <f t="shared" si="66"/>
        <v xml:space="preserve"> </v>
      </c>
      <c r="AE138" s="1">
        <f t="shared" si="67"/>
        <v>43</v>
      </c>
      <c r="AF138" s="1" t="str">
        <f t="shared" si="68"/>
        <v xml:space="preserve"> </v>
      </c>
      <c r="AG138" s="38" t="str">
        <f t="shared" si="69"/>
        <v xml:space="preserve"> </v>
      </c>
      <c r="AH138" s="38" t="str">
        <f t="shared" si="70"/>
        <v xml:space="preserve"> </v>
      </c>
      <c r="AI138" s="1" t="str">
        <f t="shared" si="71"/>
        <v xml:space="preserve"> 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960</v>
      </c>
      <c r="AP138" t="s">
        <v>2252</v>
      </c>
      <c r="AQ138" s="22">
        <v>-28.53668260470943</v>
      </c>
      <c r="AR138" s="21">
        <v>17.402031101729321</v>
      </c>
      <c r="AS138">
        <v>41.582622187742423</v>
      </c>
      <c r="AT138">
        <v>28.53668260470943</v>
      </c>
      <c r="AU138">
        <v>-17.402031101729321</v>
      </c>
      <c r="AV138" t="s">
        <v>3220</v>
      </c>
    </row>
    <row r="139" spans="1:48" x14ac:dyDescent="0.25">
      <c r="A139" s="14">
        <v>1.419999999999997E-9</v>
      </c>
      <c r="B139" t="s">
        <v>1022</v>
      </c>
      <c r="C139" s="4">
        <v>14</v>
      </c>
      <c r="D139" s="4">
        <v>1</v>
      </c>
      <c r="E139" s="4">
        <v>5</v>
      </c>
      <c r="F139" s="4">
        <v>20</v>
      </c>
      <c r="G139" s="4">
        <v>137.79220581054687</v>
      </c>
      <c r="H139" s="4">
        <v>113.98</v>
      </c>
      <c r="I139" s="34">
        <v>27926.61854223935</v>
      </c>
      <c r="J139" s="35">
        <v>12.24989888868101</v>
      </c>
      <c r="K139" s="35">
        <v>10.109308611364014</v>
      </c>
      <c r="L139" s="35">
        <v>6.4422576650256156</v>
      </c>
      <c r="M139" s="35">
        <v>5.7736069886892567</v>
      </c>
      <c r="N139" s="4">
        <v>7.5609999999999999</v>
      </c>
      <c r="O139" s="4">
        <v>91.417721518987321</v>
      </c>
      <c r="P139" s="35">
        <v>1.8656578338403498</v>
      </c>
      <c r="Q139" s="36" t="str">
        <f t="shared" si="53"/>
        <v xml:space="preserve"> </v>
      </c>
      <c r="R139" s="36" t="str">
        <f t="shared" si="54"/>
        <v xml:space="preserve"> </v>
      </c>
      <c r="S139" s="37">
        <f t="shared" si="55"/>
        <v>0.20891565162658765</v>
      </c>
      <c r="T139" s="37" t="str">
        <f t="shared" si="56"/>
        <v/>
      </c>
      <c r="U139" s="37" t="str">
        <f t="shared" si="57"/>
        <v/>
      </c>
      <c r="V139" s="37">
        <f t="shared" si="58"/>
        <v>-0.27318540542317038</v>
      </c>
      <c r="W139" s="37" t="str">
        <f t="shared" si="59"/>
        <v/>
      </c>
      <c r="X139" s="37">
        <f t="shared" si="60"/>
        <v>-0.46767800191994247</v>
      </c>
      <c r="Y139" s="1" t="str">
        <f t="shared" si="61"/>
        <v xml:space="preserve"> </v>
      </c>
      <c r="Z139" s="1">
        <f t="shared" si="62"/>
        <v>46</v>
      </c>
      <c r="AA139" s="1" t="str">
        <f t="shared" si="63"/>
        <v xml:space="preserve"> </v>
      </c>
      <c r="AB139" s="1">
        <f t="shared" si="64"/>
        <v>33</v>
      </c>
      <c r="AC139" s="1">
        <f t="shared" si="65"/>
        <v>58</v>
      </c>
      <c r="AD139" s="1" t="str">
        <f t="shared" si="66"/>
        <v xml:space="preserve"> </v>
      </c>
      <c r="AE139" s="1" t="str">
        <f t="shared" si="67"/>
        <v xml:space="preserve"> 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>
        <f t="shared" si="73"/>
        <v>91.417721520407326</v>
      </c>
      <c r="AL139" s="25" t="str">
        <f t="shared" si="74"/>
        <v xml:space="preserve"> </v>
      </c>
      <c r="AM139" s="1">
        <f t="shared" si="75"/>
        <v>1</v>
      </c>
      <c r="AN139" s="1" t="str">
        <f t="shared" si="76"/>
        <v xml:space="preserve"> </v>
      </c>
      <c r="AO139" t="s">
        <v>1022</v>
      </c>
      <c r="AP139" t="s">
        <v>2200</v>
      </c>
      <c r="AQ139" s="22">
        <v>27.318540542317038</v>
      </c>
      <c r="AR139" s="21">
        <v>46.767800191994247</v>
      </c>
      <c r="AS139">
        <v>20.891565020658764</v>
      </c>
      <c r="AT139">
        <v>-27.318540542317038</v>
      </c>
      <c r="AU139">
        <v>-46.767800191994247</v>
      </c>
      <c r="AV139" t="s">
        <v>3221</v>
      </c>
    </row>
    <row r="140" spans="1:48" x14ac:dyDescent="0.25">
      <c r="A140" s="14">
        <v>1.4299999999999969E-9</v>
      </c>
      <c r="B140" t="s">
        <v>920</v>
      </c>
      <c r="C140" s="4">
        <v>0</v>
      </c>
      <c r="D140" s="4">
        <v>0</v>
      </c>
      <c r="E140" s="4">
        <v>1</v>
      </c>
      <c r="F140" s="4">
        <v>1</v>
      </c>
      <c r="G140" s="4" t="s">
        <v>2162</v>
      </c>
      <c r="H140" s="4" t="s">
        <v>119</v>
      </c>
      <c r="I140" s="34" t="s">
        <v>119</v>
      </c>
      <c r="J140" s="35" t="s">
        <v>2161</v>
      </c>
      <c r="K140" s="35" t="s">
        <v>2161</v>
      </c>
      <c r="L140" s="35" t="s">
        <v>2161</v>
      </c>
      <c r="M140" s="35" t="s">
        <v>2161</v>
      </c>
      <c r="N140" s="4">
        <v>6</v>
      </c>
      <c r="O140" s="4">
        <v>12.570356472795496</v>
      </c>
      <c r="P140" s="35" t="s">
        <v>124</v>
      </c>
      <c r="Q140" s="36" t="str">
        <f t="shared" si="53"/>
        <v xml:space="preserve"> </v>
      </c>
      <c r="R140" s="36" t="str">
        <f t="shared" si="54"/>
        <v xml:space="preserve"> </v>
      </c>
      <c r="S140" s="37" t="str">
        <f t="shared" si="55"/>
        <v xml:space="preserve"> </v>
      </c>
      <c r="T140" s="37" t="str">
        <f t="shared" si="56"/>
        <v xml:space="preserve"> </v>
      </c>
      <c r="U140" s="37" t="str">
        <f t="shared" si="57"/>
        <v xml:space="preserve"> </v>
      </c>
      <c r="V140" s="37" t="str">
        <f t="shared" si="58"/>
        <v xml:space="preserve"> </v>
      </c>
      <c r="W140" s="37" t="str">
        <f t="shared" si="59"/>
        <v xml:space="preserve"> </v>
      </c>
      <c r="X140" s="37" t="str">
        <f t="shared" si="60"/>
        <v xml:space="preserve"> </v>
      </c>
      <c r="Y140" s="1" t="str">
        <f t="shared" si="61"/>
        <v xml:space="preserve"> </v>
      </c>
      <c r="Z140" s="1" t="str">
        <f t="shared" si="62"/>
        <v xml:space="preserve"> 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 t="str">
        <f t="shared" si="67"/>
        <v xml:space="preserve"> </v>
      </c>
      <c r="AF140" s="1" t="str">
        <f t="shared" si="68"/>
        <v xml:space="preserve"> </v>
      </c>
      <c r="AG140" s="38" t="str">
        <f t="shared" si="69"/>
        <v xml:space="preserve"> </v>
      </c>
      <c r="AH140" s="38" t="str">
        <f t="shared" si="70"/>
        <v xml:space="preserve"> </v>
      </c>
      <c r="AI140" s="1" t="str">
        <f t="shared" si="71"/>
        <v xml:space="preserve"> </v>
      </c>
      <c r="AJ140" s="1" t="str">
        <f t="shared" si="72"/>
        <v xml:space="preserve"> </v>
      </c>
      <c r="AK140" s="25" t="str">
        <f t="shared" si="73"/>
        <v xml:space="preserve"> </v>
      </c>
      <c r="AL140" s="25" t="str">
        <f t="shared" si="74"/>
        <v xml:space="preserve"> </v>
      </c>
      <c r="AM140" s="1" t="str">
        <f t="shared" si="75"/>
        <v xml:space="preserve"> </v>
      </c>
      <c r="AN140" s="1" t="str">
        <f t="shared" si="76"/>
        <v xml:space="preserve"> </v>
      </c>
      <c r="AO140" t="s">
        <v>920</v>
      </c>
      <c r="AP140" t="s">
        <v>3167</v>
      </c>
      <c r="AQ140" s="22" t="e">
        <v>#VALUE!</v>
      </c>
      <c r="AR140" s="21" t="e">
        <v>#VALUE!</v>
      </c>
      <c r="AS140" t="s">
        <v>124</v>
      </c>
      <c r="AT140" t="e">
        <v>#VALUE!</v>
      </c>
      <c r="AU140" t="e">
        <v>#VALUE!</v>
      </c>
      <c r="AV140" t="s">
        <v>3222</v>
      </c>
    </row>
    <row r="141" spans="1:48" x14ac:dyDescent="0.25">
      <c r="A141" s="14">
        <v>1.4399999999999969E-9</v>
      </c>
      <c r="B141" t="s">
        <v>1026</v>
      </c>
      <c r="C141" s="4">
        <v>5</v>
      </c>
      <c r="D141" s="4">
        <v>0</v>
      </c>
      <c r="E141" s="4">
        <v>3</v>
      </c>
      <c r="F141" s="4">
        <v>8</v>
      </c>
      <c r="G141" s="4">
        <v>19</v>
      </c>
      <c r="H141" s="4">
        <v>13.2</v>
      </c>
      <c r="I141" s="34">
        <v>861.47103404269285</v>
      </c>
      <c r="J141" s="35">
        <v>6.4516129032258052</v>
      </c>
      <c r="K141" s="35">
        <v>5.2091554853985782</v>
      </c>
      <c r="L141" s="35">
        <v>3.9633984063745018</v>
      </c>
      <c r="M141" s="35">
        <v>3.4844588441330999</v>
      </c>
      <c r="N141" s="4">
        <v>2.0460000000000003</v>
      </c>
      <c r="O141" s="4">
        <v>252.75862068965523</v>
      </c>
      <c r="P141" s="35">
        <v>1.5151515151515151</v>
      </c>
      <c r="Q141" s="36" t="str">
        <f t="shared" si="53"/>
        <v xml:space="preserve"> </v>
      </c>
      <c r="R141" s="36" t="str">
        <f t="shared" si="54"/>
        <v xml:space="preserve"> </v>
      </c>
      <c r="S141" s="37">
        <f t="shared" si="55"/>
        <v>0.43939394083393946</v>
      </c>
      <c r="T141" s="37" t="str">
        <f t="shared" si="56"/>
        <v/>
      </c>
      <c r="U141" s="37" t="str">
        <f t="shared" si="57"/>
        <v/>
      </c>
      <c r="V141" s="37">
        <f t="shared" si="58"/>
        <v>-0.61721101053678973</v>
      </c>
      <c r="W141" s="37" t="str">
        <f t="shared" si="59"/>
        <v/>
      </c>
      <c r="X141" s="37">
        <f t="shared" si="60"/>
        <v>-0.67250546802520639</v>
      </c>
      <c r="Y141" s="1" t="str">
        <f t="shared" si="61"/>
        <v xml:space="preserve"> </v>
      </c>
      <c r="Z141" s="1">
        <f t="shared" si="62"/>
        <v>4</v>
      </c>
      <c r="AA141" s="1" t="str">
        <f t="shared" si="63"/>
        <v xml:space="preserve"> </v>
      </c>
      <c r="AB141" s="1">
        <f t="shared" si="64"/>
        <v>13</v>
      </c>
      <c r="AC141" s="1">
        <f t="shared" si="65"/>
        <v>17</v>
      </c>
      <c r="AD141" s="1" t="str">
        <f t="shared" si="66"/>
        <v xml:space="preserve"> </v>
      </c>
      <c r="AE141" s="1" t="str">
        <f t="shared" si="67"/>
        <v xml:space="preserve"> 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1026</v>
      </c>
      <c r="AP141" t="s">
        <v>2200</v>
      </c>
      <c r="AQ141" s="22">
        <v>61.721101053678971</v>
      </c>
      <c r="AR141" s="21">
        <v>67.250546802520645</v>
      </c>
      <c r="AS141">
        <v>43.939393939393945</v>
      </c>
      <c r="AT141">
        <v>-61.721101053678971</v>
      </c>
      <c r="AU141">
        <v>-67.250546802520645</v>
      </c>
      <c r="AV141" t="s">
        <v>3223</v>
      </c>
    </row>
    <row r="142" spans="1:48" x14ac:dyDescent="0.25">
      <c r="A142" s="14">
        <v>1.4499999999999969E-9</v>
      </c>
      <c r="B142" t="s">
        <v>903</v>
      </c>
      <c r="C142" s="4">
        <v>3</v>
      </c>
      <c r="D142" s="4">
        <v>1</v>
      </c>
      <c r="E142" s="4">
        <v>8</v>
      </c>
      <c r="F142" s="4">
        <v>12</v>
      </c>
      <c r="G142" s="4">
        <v>62.5</v>
      </c>
      <c r="H142" s="4">
        <v>59.05</v>
      </c>
      <c r="I142" s="34">
        <v>11784.441710582734</v>
      </c>
      <c r="J142" s="35">
        <v>16.737528344671201</v>
      </c>
      <c r="K142" s="35">
        <v>15.890742734122711</v>
      </c>
      <c r="L142" s="35">
        <v>10.731249429484254</v>
      </c>
      <c r="M142" s="35">
        <v>10.441730875985344</v>
      </c>
      <c r="N142" s="4">
        <v>3.528</v>
      </c>
      <c r="O142" s="4">
        <v>7.8899082568807346</v>
      </c>
      <c r="P142" s="35">
        <v>1.6765453005927182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 t="str">
        <f t="shared" si="58"/>
        <v/>
      </c>
      <c r="W142" s="37" t="str">
        <f t="shared" si="59"/>
        <v/>
      </c>
      <c r="X142" s="37">
        <f t="shared" si="60"/>
        <v>-0.1132797793526592</v>
      </c>
      <c r="Y142" s="1" t="str">
        <f t="shared" si="61"/>
        <v xml:space="preserve"> </v>
      </c>
      <c r="Z142" s="1" t="str">
        <f t="shared" si="62"/>
        <v xml:space="preserve"> </v>
      </c>
      <c r="AA142" s="1" t="str">
        <f t="shared" si="63"/>
        <v xml:space="preserve"> </v>
      </c>
      <c r="AB142" s="1">
        <f t="shared" si="64"/>
        <v>66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903</v>
      </c>
      <c r="AP142" t="s">
        <v>2165</v>
      </c>
      <c r="AQ142" s="22">
        <v>0.69240580188780765</v>
      </c>
      <c r="AR142" s="21">
        <v>11.32797793526592</v>
      </c>
      <c r="AS142">
        <v>5.8425063505503916</v>
      </c>
      <c r="AT142">
        <v>-0.69240580188780765</v>
      </c>
      <c r="AU142">
        <v>-11.32797793526592</v>
      </c>
      <c r="AV142" t="s">
        <v>3224</v>
      </c>
    </row>
    <row r="143" spans="1:48" x14ac:dyDescent="0.25">
      <c r="A143" s="14">
        <v>1.4599999999999968E-9</v>
      </c>
      <c r="B143" t="s">
        <v>927</v>
      </c>
      <c r="C143" s="4">
        <v>5</v>
      </c>
      <c r="D143" s="4">
        <v>0</v>
      </c>
      <c r="E143" s="4">
        <v>0</v>
      </c>
      <c r="F143" s="4">
        <v>5</v>
      </c>
      <c r="G143" s="4">
        <v>39</v>
      </c>
      <c r="H143" s="4" t="s">
        <v>119</v>
      </c>
      <c r="I143" s="34" t="s">
        <v>119</v>
      </c>
      <c r="J143" s="35" t="s">
        <v>2161</v>
      </c>
      <c r="K143" s="35" t="s">
        <v>2161</v>
      </c>
      <c r="L143" s="35" t="s">
        <v>2161</v>
      </c>
      <c r="M143" s="35" t="s">
        <v>2161</v>
      </c>
      <c r="N143" s="4">
        <v>0.68800000000000006</v>
      </c>
      <c r="O143" s="4">
        <v>-13.999999999999998</v>
      </c>
      <c r="P143" s="35" t="s">
        <v>124</v>
      </c>
      <c r="Q143" s="36">
        <f t="shared" si="53"/>
        <v>100.00000000145999</v>
      </c>
      <c r="R143" s="36" t="str">
        <f t="shared" si="54"/>
        <v xml:space="preserve"> </v>
      </c>
      <c r="S143" s="37" t="str">
        <f t="shared" si="55"/>
        <v xml:space="preserve"> </v>
      </c>
      <c r="T143" s="37" t="str">
        <f t="shared" si="56"/>
        <v xml:space="preserve"> </v>
      </c>
      <c r="U143" s="37" t="str">
        <f t="shared" si="57"/>
        <v xml:space="preserve"> </v>
      </c>
      <c r="V143" s="37" t="str">
        <f t="shared" si="58"/>
        <v xml:space="preserve"> 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 t="str">
        <f t="shared" si="62"/>
        <v xml:space="preserve"> 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>
        <f t="shared" si="67"/>
        <v>8</v>
      </c>
      <c r="AF143" s="1" t="str">
        <f t="shared" si="68"/>
        <v xml:space="preserve"> </v>
      </c>
      <c r="AG143" s="38" t="str">
        <f t="shared" si="69"/>
        <v xml:space="preserve"> </v>
      </c>
      <c r="AH143" s="38" t="str">
        <f t="shared" si="70"/>
        <v xml:space="preserve"> </v>
      </c>
      <c r="AI143" s="1" t="str">
        <f t="shared" si="71"/>
        <v xml:space="preserve"> </v>
      </c>
      <c r="AJ143" s="1" t="str">
        <f t="shared" si="72"/>
        <v xml:space="preserve"> </v>
      </c>
      <c r="AK143" s="25" t="str">
        <f t="shared" si="73"/>
        <v xml:space="preserve"> </v>
      </c>
      <c r="AL143" s="25" t="str">
        <f t="shared" si="74"/>
        <v xml:space="preserve"> </v>
      </c>
      <c r="AM143" s="1" t="str">
        <f t="shared" si="75"/>
        <v xml:space="preserve"> </v>
      </c>
      <c r="AN143" s="1" t="str">
        <f t="shared" si="76"/>
        <v xml:space="preserve"> </v>
      </c>
      <c r="AO143" t="s">
        <v>927</v>
      </c>
      <c r="AP143" t="s">
        <v>2782</v>
      </c>
      <c r="AQ143" s="22" t="e">
        <v>#VALUE!</v>
      </c>
      <c r="AR143" s="21" t="e">
        <v>#VALUE!</v>
      </c>
      <c r="AS143" t="s">
        <v>124</v>
      </c>
      <c r="AT143" t="e">
        <v>#VALUE!</v>
      </c>
      <c r="AU143" t="e">
        <v>#VALUE!</v>
      </c>
      <c r="AV143" t="s">
        <v>3225</v>
      </c>
    </row>
    <row r="144" spans="1:48" x14ac:dyDescent="0.25">
      <c r="A144" s="14">
        <v>1.4699999999999968E-9</v>
      </c>
      <c r="B144" t="s">
        <v>958</v>
      </c>
      <c r="C144" s="4">
        <v>8</v>
      </c>
      <c r="D144" s="4">
        <v>0</v>
      </c>
      <c r="E144" s="4">
        <v>3</v>
      </c>
      <c r="F144" s="4">
        <v>11</v>
      </c>
      <c r="G144" s="4">
        <v>15</v>
      </c>
      <c r="H144" s="4">
        <v>12.57</v>
      </c>
      <c r="I144" s="34">
        <v>982.72173222193896</v>
      </c>
      <c r="J144" s="35">
        <v>18.270348837209301</v>
      </c>
      <c r="K144" s="35">
        <v>15.199516324062877</v>
      </c>
      <c r="L144" s="35">
        <v>7.5746091390995103</v>
      </c>
      <c r="M144" s="35">
        <v>6.8326998038883371</v>
      </c>
      <c r="N144" s="4">
        <v>0.68800000000000006</v>
      </c>
      <c r="O144" s="4">
        <v>10.967741935483881</v>
      </c>
      <c r="P144" s="35">
        <v>3.8186157517899759</v>
      </c>
      <c r="Q144" s="36" t="str">
        <f t="shared" si="53"/>
        <v xml:space="preserve"> </v>
      </c>
      <c r="R144" s="36" t="str">
        <f t="shared" si="54"/>
        <v xml:space="preserve"> </v>
      </c>
      <c r="S144" s="37">
        <f t="shared" si="55"/>
        <v>0.19331742390436746</v>
      </c>
      <c r="T144" s="37" t="str">
        <f t="shared" si="56"/>
        <v/>
      </c>
      <c r="U144" s="37" t="str">
        <f t="shared" si="57"/>
        <v/>
      </c>
      <c r="V144" s="37" t="str">
        <f t="shared" si="58"/>
        <v/>
      </c>
      <c r="W144" s="37" t="str">
        <f t="shared" si="59"/>
        <v/>
      </c>
      <c r="X144" s="37">
        <f t="shared" si="60"/>
        <v>-0.37411210770240377</v>
      </c>
      <c r="Y144" s="1" t="str">
        <f t="shared" si="61"/>
        <v xml:space="preserve"> </v>
      </c>
      <c r="Z144" s="1" t="str">
        <f t="shared" si="62"/>
        <v xml:space="preserve"> </v>
      </c>
      <c r="AA144" s="1" t="str">
        <f t="shared" si="63"/>
        <v xml:space="preserve"> </v>
      </c>
      <c r="AB144" s="1">
        <f t="shared" si="64"/>
        <v>45</v>
      </c>
      <c r="AC144" s="1">
        <f t="shared" si="65"/>
        <v>64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3.818615753259976</v>
      </c>
      <c r="AH144" s="38" t="str">
        <f t="shared" si="70"/>
        <v xml:space="preserve"> </v>
      </c>
      <c r="AI144" s="1">
        <f t="shared" si="71"/>
        <v>39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958</v>
      </c>
      <c r="AP144" t="s">
        <v>2635</v>
      </c>
      <c r="AQ144" s="22">
        <v>-8.4021697123031647</v>
      </c>
      <c r="AR144" s="21">
        <v>37.41121077024038</v>
      </c>
      <c r="AS144">
        <v>19.331742243436743</v>
      </c>
      <c r="AT144">
        <v>8.4021697123031647</v>
      </c>
      <c r="AU144">
        <v>-37.41121077024038</v>
      </c>
      <c r="AV144" t="s">
        <v>3226</v>
      </c>
    </row>
    <row r="145" spans="1:48" x14ac:dyDescent="0.25">
      <c r="A145" s="14">
        <v>1.4799999999999968E-9</v>
      </c>
      <c r="B145" t="s">
        <v>921</v>
      </c>
      <c r="C145" s="4">
        <v>6</v>
      </c>
      <c r="D145" s="4">
        <v>1</v>
      </c>
      <c r="E145" s="4">
        <v>5</v>
      </c>
      <c r="F145" s="4">
        <v>12</v>
      </c>
      <c r="G145" s="4">
        <v>54.1427001953125</v>
      </c>
      <c r="H145" s="4">
        <v>41.56</v>
      </c>
      <c r="I145" s="34">
        <v>2573.7507543252987</v>
      </c>
      <c r="J145" s="35">
        <v>10.831348199313013</v>
      </c>
      <c r="K145" s="35">
        <v>18.79362475540232</v>
      </c>
      <c r="L145" s="35">
        <v>5.8575954330527047</v>
      </c>
      <c r="M145" s="35">
        <v>6.8897463374932171</v>
      </c>
      <c r="N145" s="4">
        <v>3.1179999999999999</v>
      </c>
      <c r="O145" s="4" t="s">
        <v>119</v>
      </c>
      <c r="P145" s="35">
        <v>0.44415303155478658</v>
      </c>
      <c r="Q145" s="36" t="str">
        <f t="shared" si="53"/>
        <v xml:space="preserve"> </v>
      </c>
      <c r="R145" s="36" t="str">
        <f t="shared" si="54"/>
        <v xml:space="preserve"> </v>
      </c>
      <c r="S145" s="37">
        <f t="shared" si="55"/>
        <v>0.30275987143458372</v>
      </c>
      <c r="T145" s="37" t="str">
        <f t="shared" si="56"/>
        <v/>
      </c>
      <c r="U145" s="37" t="str">
        <f t="shared" si="57"/>
        <v/>
      </c>
      <c r="V145" s="37">
        <f t="shared" si="58"/>
        <v>-0.35735127108042541</v>
      </c>
      <c r="W145" s="37" t="str">
        <f t="shared" si="59"/>
        <v/>
      </c>
      <c r="X145" s="37">
        <f t="shared" si="60"/>
        <v>-0.51598848307554657</v>
      </c>
      <c r="Y145" s="1" t="str">
        <f t="shared" si="61"/>
        <v xml:space="preserve"> </v>
      </c>
      <c r="Z145" s="1">
        <f t="shared" si="62"/>
        <v>36</v>
      </c>
      <c r="AA145" s="1" t="str">
        <f t="shared" si="63"/>
        <v xml:space="preserve"> </v>
      </c>
      <c r="AB145" s="1">
        <f t="shared" si="64"/>
        <v>29</v>
      </c>
      <c r="AC145" s="1">
        <f t="shared" si="65"/>
        <v>30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 t="str">
        <f t="shared" si="74"/>
        <v xml:space="preserve"> </v>
      </c>
      <c r="AM145" s="1" t="str">
        <f t="shared" si="75"/>
        <v xml:space="preserve"> </v>
      </c>
      <c r="AN145" s="1" t="str">
        <f t="shared" si="76"/>
        <v xml:space="preserve"> </v>
      </c>
      <c r="AO145" t="s">
        <v>921</v>
      </c>
      <c r="AP145" t="s">
        <v>2276</v>
      </c>
      <c r="AQ145" s="22">
        <v>35.735127108042541</v>
      </c>
      <c r="AR145" s="21">
        <v>51.598848307554654</v>
      </c>
      <c r="AS145">
        <v>30.275986995458371</v>
      </c>
      <c r="AT145">
        <v>-35.735127108042541</v>
      </c>
      <c r="AU145">
        <v>-51.598848307554654</v>
      </c>
      <c r="AV145" t="s">
        <v>3227</v>
      </c>
    </row>
    <row r="146" spans="1:48" x14ac:dyDescent="0.25">
      <c r="A146" s="14">
        <v>1.4899999999999967E-9</v>
      </c>
      <c r="B146" t="s">
        <v>910</v>
      </c>
      <c r="C146" s="4">
        <v>6</v>
      </c>
      <c r="D146" s="4">
        <v>0</v>
      </c>
      <c r="E146" s="4">
        <v>6</v>
      </c>
      <c r="F146" s="4">
        <v>12</v>
      </c>
      <c r="G146" s="4">
        <v>100</v>
      </c>
      <c r="H146" s="4">
        <v>93.45</v>
      </c>
      <c r="I146" s="34">
        <v>25618.921112594886</v>
      </c>
      <c r="J146" s="35">
        <v>10.876396648044693</v>
      </c>
      <c r="K146" s="35">
        <v>11.013553329404834</v>
      </c>
      <c r="L146" s="35" t="s">
        <v>2161</v>
      </c>
      <c r="M146" s="35" t="s">
        <v>2161</v>
      </c>
      <c r="N146" s="4">
        <v>8.5920000000000005</v>
      </c>
      <c r="O146" s="4">
        <v>41.78217821782178</v>
      </c>
      <c r="P146" s="35">
        <v>3.0561797752808983</v>
      </c>
      <c r="Q146" s="36" t="str">
        <f t="shared" si="53"/>
        <v xml:space="preserve"> </v>
      </c>
      <c r="R146" s="36" t="str">
        <f t="shared" si="54"/>
        <v xml:space="preserve"> </v>
      </c>
      <c r="S146" s="37" t="str">
        <f t="shared" si="55"/>
        <v/>
      </c>
      <c r="T146" s="37" t="str">
        <f t="shared" si="56"/>
        <v/>
      </c>
      <c r="U146" s="37" t="str">
        <f t="shared" si="57"/>
        <v/>
      </c>
      <c r="V146" s="37">
        <f t="shared" si="58"/>
        <v>-0.35467844330455822</v>
      </c>
      <c r="W146" s="37" t="str">
        <f t="shared" si="59"/>
        <v xml:space="preserve"> </v>
      </c>
      <c r="X146" s="37" t="str">
        <f t="shared" si="60"/>
        <v xml:space="preserve"> </v>
      </c>
      <c r="Y146" s="1" t="str">
        <f t="shared" si="61"/>
        <v xml:space="preserve"> </v>
      </c>
      <c r="Z146" s="1">
        <f t="shared" si="62"/>
        <v>38</v>
      </c>
      <c r="AA146" s="1" t="str">
        <f t="shared" si="63"/>
        <v xml:space="preserve"> </v>
      </c>
      <c r="AB146" s="1" t="str">
        <f t="shared" si="64"/>
        <v xml:space="preserve"> </v>
      </c>
      <c r="AC146" s="1" t="str">
        <f t="shared" si="65"/>
        <v xml:space="preserve"> </v>
      </c>
      <c r="AD146" s="1" t="str">
        <f t="shared" si="66"/>
        <v xml:space="preserve"> </v>
      </c>
      <c r="AE146" s="1" t="str">
        <f t="shared" si="67"/>
        <v xml:space="preserve"> </v>
      </c>
      <c r="AF146" s="1" t="str">
        <f t="shared" si="68"/>
        <v xml:space="preserve"> </v>
      </c>
      <c r="AG146" s="38">
        <f t="shared" si="69"/>
        <v>3.0561797767708985</v>
      </c>
      <c r="AH146" s="38" t="str">
        <f t="shared" si="70"/>
        <v xml:space="preserve"> </v>
      </c>
      <c r="AI146" s="1">
        <f t="shared" si="71"/>
        <v>62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910</v>
      </c>
      <c r="AP146" t="s">
        <v>2167</v>
      </c>
      <c r="AQ146" s="22">
        <v>35.467844330455819</v>
      </c>
      <c r="AR146" s="21" t="e">
        <v>#VALUE!</v>
      </c>
      <c r="AS146">
        <v>7.0090957731407055</v>
      </c>
      <c r="AT146">
        <v>-35.467844330455819</v>
      </c>
      <c r="AU146" t="e">
        <v>#VALUE!</v>
      </c>
      <c r="AV146" t="s">
        <v>3228</v>
      </c>
    </row>
    <row r="147" spans="1:48" x14ac:dyDescent="0.25">
      <c r="A147" s="14">
        <v>1.4999999999999967E-9</v>
      </c>
      <c r="B147" t="s">
        <v>959</v>
      </c>
      <c r="C147" s="4">
        <v>8</v>
      </c>
      <c r="D147" s="4">
        <v>0</v>
      </c>
      <c r="E147" s="4">
        <v>0</v>
      </c>
      <c r="F147" s="4">
        <v>8</v>
      </c>
      <c r="G147" s="4">
        <v>34</v>
      </c>
      <c r="H147" s="4">
        <v>26.24</v>
      </c>
      <c r="I147" s="34">
        <v>1513.6099423907806</v>
      </c>
      <c r="J147" s="35" t="s">
        <v>2161</v>
      </c>
      <c r="K147" s="35">
        <v>16.723868167099152</v>
      </c>
      <c r="L147" s="35">
        <v>11.41528056004308</v>
      </c>
      <c r="M147" s="35">
        <v>8.8621137123745815</v>
      </c>
      <c r="N147" s="4">
        <v>0.43099999999999999</v>
      </c>
      <c r="O147" s="4" t="s">
        <v>119</v>
      </c>
      <c r="P147" s="35">
        <v>3.2828506082296376</v>
      </c>
      <c r="Q147" s="36">
        <f t="shared" si="53"/>
        <v>100.0000000015</v>
      </c>
      <c r="R147" s="36" t="str">
        <f t="shared" si="54"/>
        <v xml:space="preserve"> </v>
      </c>
      <c r="S147" s="37">
        <f t="shared" si="55"/>
        <v>0.29573170881707334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/>
      </c>
      <c r="X147" s="37" t="str">
        <f t="shared" si="60"/>
        <v/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32</v>
      </c>
      <c r="AD147" s="1" t="str">
        <f t="shared" si="66"/>
        <v xml:space="preserve"> </v>
      </c>
      <c r="AE147" s="1">
        <f t="shared" si="67"/>
        <v>7</v>
      </c>
      <c r="AF147" s="1" t="str">
        <f t="shared" si="68"/>
        <v xml:space="preserve"> </v>
      </c>
      <c r="AG147" s="38">
        <f t="shared" si="69"/>
        <v>3.2828506097296377</v>
      </c>
      <c r="AH147" s="38" t="str">
        <f t="shared" si="70"/>
        <v xml:space="preserve"> </v>
      </c>
      <c r="AI147" s="1">
        <f t="shared" si="71"/>
        <v>55</v>
      </c>
      <c r="AJ147" s="1" t="str">
        <f t="shared" si="72"/>
        <v xml:space="preserve"> </v>
      </c>
      <c r="AK147" s="25" t="str">
        <f t="shared" si="73"/>
        <v xml:space="preserve"> </v>
      </c>
      <c r="AL147" s="25" t="str">
        <f t="shared" si="74"/>
        <v xml:space="preserve"> </v>
      </c>
      <c r="AM147" s="1" t="str">
        <f t="shared" si="75"/>
        <v xml:space="preserve"> </v>
      </c>
      <c r="AN147" s="1" t="str">
        <f t="shared" si="76"/>
        <v xml:space="preserve"> </v>
      </c>
      <c r="AO147" t="s">
        <v>959</v>
      </c>
      <c r="AP147" t="s">
        <v>2462</v>
      </c>
      <c r="AQ147" s="22" t="e">
        <v>#VALUE!</v>
      </c>
      <c r="AR147" s="21">
        <v>5.6758473142751953</v>
      </c>
      <c r="AS147">
        <v>29.573170731707332</v>
      </c>
      <c r="AT147" t="e">
        <v>#VALUE!</v>
      </c>
      <c r="AU147">
        <v>-5.6758473142751953</v>
      </c>
      <c r="AV147" t="s">
        <v>3229</v>
      </c>
    </row>
    <row r="148" spans="1:48" x14ac:dyDescent="0.25">
      <c r="A148" s="14">
        <v>1.5099999999999966E-9</v>
      </c>
      <c r="B148" t="s">
        <v>931</v>
      </c>
      <c r="C148" s="4">
        <v>1</v>
      </c>
      <c r="D148" s="4">
        <v>0</v>
      </c>
      <c r="E148" s="4">
        <v>0</v>
      </c>
      <c r="F148" s="4">
        <v>1</v>
      </c>
      <c r="G148" s="4">
        <v>37.650001525878906</v>
      </c>
      <c r="H148" s="4">
        <v>10.28</v>
      </c>
      <c r="I148" s="34">
        <v>2768.9069744712997</v>
      </c>
      <c r="J148" s="35" t="s">
        <v>2161</v>
      </c>
      <c r="K148" s="35" t="s">
        <v>2161</v>
      </c>
      <c r="L148" s="35" t="s">
        <v>2161</v>
      </c>
      <c r="M148" s="35" t="s">
        <v>2161</v>
      </c>
      <c r="N148" s="4">
        <v>-0.1</v>
      </c>
      <c r="O148" s="4">
        <v>0</v>
      </c>
      <c r="P148" s="35" t="s">
        <v>124</v>
      </c>
      <c r="Q148" s="36">
        <f t="shared" si="53"/>
        <v>100.00000000151</v>
      </c>
      <c r="R148" s="36" t="str">
        <f t="shared" si="54"/>
        <v xml:space="preserve"> </v>
      </c>
      <c r="S148" s="37">
        <f t="shared" si="55"/>
        <v>2.6624515118095049</v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 xml:space="preserve"> </v>
      </c>
      <c r="X148" s="37" t="str">
        <f t="shared" si="60"/>
        <v xml:space="preserve"> </v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>
        <f t="shared" si="65"/>
        <v>1</v>
      </c>
      <c r="AD148" s="1" t="str">
        <f t="shared" si="66"/>
        <v xml:space="preserve"> </v>
      </c>
      <c r="AE148" s="1">
        <f t="shared" si="67"/>
        <v>6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 t="str">
        <f t="shared" si="74"/>
        <v xml:space="preserve"> </v>
      </c>
      <c r="AM148" s="1" t="str">
        <f t="shared" si="75"/>
        <v xml:space="preserve"> </v>
      </c>
      <c r="AN148" s="1" t="str">
        <f t="shared" si="76"/>
        <v xml:space="preserve"> </v>
      </c>
      <c r="AO148" t="s">
        <v>931</v>
      </c>
      <c r="AP148" t="s">
        <v>2258</v>
      </c>
      <c r="AQ148" s="22" t="e">
        <v>#VALUE!</v>
      </c>
      <c r="AR148" s="21" t="e">
        <v>#VALUE!</v>
      </c>
      <c r="AS148">
        <v>266.24515102995048</v>
      </c>
      <c r="AT148" t="e">
        <v>#VALUE!</v>
      </c>
      <c r="AU148" t="e">
        <v>#VALUE!</v>
      </c>
      <c r="AV148" t="s">
        <v>3230</v>
      </c>
    </row>
    <row r="149" spans="1:48" x14ac:dyDescent="0.25">
      <c r="A149" s="14">
        <v>1.5199999999999966E-9</v>
      </c>
      <c r="B149" t="s">
        <v>1212</v>
      </c>
      <c r="C149" s="4">
        <v>4</v>
      </c>
      <c r="D149" s="4">
        <v>2</v>
      </c>
      <c r="E149" s="4">
        <v>7</v>
      </c>
      <c r="F149" s="4">
        <v>13</v>
      </c>
      <c r="G149" s="4">
        <v>2.5999999046325684</v>
      </c>
      <c r="H149" s="4">
        <v>2.2999999999999998</v>
      </c>
      <c r="I149" s="34">
        <v>1272.3066946432796</v>
      </c>
      <c r="J149" s="35">
        <v>9.1617989673037457</v>
      </c>
      <c r="K149" s="35">
        <v>6.3356169129829301</v>
      </c>
      <c r="L149" s="35">
        <v>3.8093528355047033</v>
      </c>
      <c r="M149" s="35">
        <v>2.7109592529711377</v>
      </c>
      <c r="N149" s="4">
        <v>0.20400000000000001</v>
      </c>
      <c r="O149" s="4">
        <v>580.00000000000011</v>
      </c>
      <c r="P149" s="35" t="s">
        <v>124</v>
      </c>
      <c r="Q149" s="36" t="str">
        <f t="shared" si="53"/>
        <v xml:space="preserve"> </v>
      </c>
      <c r="R149" s="36" t="str">
        <f t="shared" si="54"/>
        <v xml:space="preserve"> </v>
      </c>
      <c r="S149" s="37" t="str">
        <f t="shared" si="55"/>
        <v/>
      </c>
      <c r="T149" s="37" t="str">
        <f t="shared" si="56"/>
        <v/>
      </c>
      <c r="U149" s="37" t="str">
        <f t="shared" si="57"/>
        <v/>
      </c>
      <c r="V149" s="37">
        <f t="shared" si="58"/>
        <v>-0.45640945590431081</v>
      </c>
      <c r="W149" s="37" t="str">
        <f t="shared" si="59"/>
        <v/>
      </c>
      <c r="X149" s="37">
        <f t="shared" si="60"/>
        <v>-0.68523421163413933</v>
      </c>
      <c r="Y149" s="1" t="str">
        <f t="shared" si="61"/>
        <v xml:space="preserve"> </v>
      </c>
      <c r="Z149" s="1">
        <f t="shared" si="62"/>
        <v>21</v>
      </c>
      <c r="AA149" s="1" t="str">
        <f t="shared" si="63"/>
        <v xml:space="preserve"> </v>
      </c>
      <c r="AB149" s="1">
        <f t="shared" si="64"/>
        <v>10</v>
      </c>
      <c r="AC149" s="1" t="str">
        <f t="shared" si="65"/>
        <v xml:space="preserve"> </v>
      </c>
      <c r="AD149" s="1" t="str">
        <f t="shared" si="66"/>
        <v xml:space="preserve"> </v>
      </c>
      <c r="AE149" s="1" t="str">
        <f t="shared" si="67"/>
        <v xml:space="preserve"> </v>
      </c>
      <c r="AF149" s="1" t="str">
        <f t="shared" si="68"/>
        <v xml:space="preserve"> </v>
      </c>
      <c r="AG149" s="38" t="str">
        <f t="shared" si="69"/>
        <v xml:space="preserve"> </v>
      </c>
      <c r="AH149" s="38" t="str">
        <f t="shared" si="70"/>
        <v xml:space="preserve"> </v>
      </c>
      <c r="AI149" s="1" t="str">
        <f t="shared" si="71"/>
        <v xml:space="preserve"> 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1212</v>
      </c>
      <c r="AP149" t="s">
        <v>2258</v>
      </c>
      <c r="AQ149" s="22">
        <v>45.64094559043108</v>
      </c>
      <c r="AR149" s="21">
        <v>68.523421163413929</v>
      </c>
      <c r="AS149">
        <v>13.043474114459496</v>
      </c>
      <c r="AT149">
        <v>-45.64094559043108</v>
      </c>
      <c r="AU149">
        <v>-68.523421163413929</v>
      </c>
      <c r="AV149" t="s">
        <v>3231</v>
      </c>
    </row>
    <row r="150" spans="1:48" x14ac:dyDescent="0.25">
      <c r="A150" s="14">
        <v>1.5299999999999966E-9</v>
      </c>
      <c r="B150" t="s">
        <v>967</v>
      </c>
      <c r="C150" s="4">
        <v>12</v>
      </c>
      <c r="D150" s="4">
        <v>0</v>
      </c>
      <c r="E150" s="4">
        <v>2</v>
      </c>
      <c r="F150" s="4">
        <v>14</v>
      </c>
      <c r="G150" s="4">
        <v>50</v>
      </c>
      <c r="H150" s="4">
        <v>41.62</v>
      </c>
      <c r="I150" s="34">
        <v>7618.685858458839</v>
      </c>
      <c r="J150" s="35">
        <v>31.990776325903152</v>
      </c>
      <c r="K150" s="35">
        <v>24.324956165984801</v>
      </c>
      <c r="L150" s="35">
        <v>14.246873203719357</v>
      </c>
      <c r="M150" s="35">
        <v>13.157739380118867</v>
      </c>
      <c r="N150" s="4">
        <v>1.3009999999999999</v>
      </c>
      <c r="O150" s="4">
        <v>-25.784369652025106</v>
      </c>
      <c r="P150" s="35">
        <v>2.8616049975973095</v>
      </c>
      <c r="Q150" s="36">
        <f t="shared" si="53"/>
        <v>85.714285715815706</v>
      </c>
      <c r="R150" s="36" t="str">
        <f t="shared" si="54"/>
        <v xml:space="preserve"> </v>
      </c>
      <c r="S150" s="37">
        <f t="shared" si="55"/>
        <v>0.20134550849780405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61</v>
      </c>
      <c r="AD150" s="1" t="str">
        <f t="shared" si="66"/>
        <v xml:space="preserve"> </v>
      </c>
      <c r="AE150" s="1">
        <f t="shared" si="67"/>
        <v>42</v>
      </c>
      <c r="AF150" s="1" t="str">
        <f t="shared" si="68"/>
        <v xml:space="preserve"> </v>
      </c>
      <c r="AG150" s="38" t="str">
        <f t="shared" si="69"/>
        <v xml:space="preserve"> </v>
      </c>
      <c r="AH150" s="38" t="str">
        <f t="shared" si="70"/>
        <v xml:space="preserve"> </v>
      </c>
      <c r="AI150" s="1" t="str">
        <f t="shared" si="71"/>
        <v xml:space="preserve"> 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967</v>
      </c>
      <c r="AP150" t="s">
        <v>2175</v>
      </c>
      <c r="AQ150" s="22">
        <v>-89.808612600008942</v>
      </c>
      <c r="AR150" s="21">
        <v>-17.721525659699999</v>
      </c>
      <c r="AS150">
        <v>20.134550696780408</v>
      </c>
      <c r="AT150">
        <v>89.808612600008942</v>
      </c>
      <c r="AU150">
        <v>17.721525659699999</v>
      </c>
      <c r="AV150" t="s">
        <v>3232</v>
      </c>
    </row>
    <row r="151" spans="1:48" x14ac:dyDescent="0.25">
      <c r="A151" s="14">
        <v>1.5399999999999965E-9</v>
      </c>
      <c r="B151" t="s">
        <v>890</v>
      </c>
      <c r="C151" s="4">
        <v>18</v>
      </c>
      <c r="D151" s="4">
        <v>1</v>
      </c>
      <c r="E151" s="4">
        <v>4</v>
      </c>
      <c r="F151" s="4">
        <v>23</v>
      </c>
      <c r="G151" s="4">
        <v>83.054306030273438</v>
      </c>
      <c r="H151" s="4">
        <v>75.45</v>
      </c>
      <c r="I151" s="34">
        <v>34960.345923252462</v>
      </c>
      <c r="J151" s="35">
        <v>18.417409242225219</v>
      </c>
      <c r="K151" s="35">
        <v>17.890736903229573</v>
      </c>
      <c r="L151" s="35">
        <v>9.045888407690887</v>
      </c>
      <c r="M151" s="35">
        <v>8.9398974659726811</v>
      </c>
      <c r="N151" s="4">
        <v>3.3290000000000002</v>
      </c>
      <c r="O151" s="4">
        <v>84.944444444444443</v>
      </c>
      <c r="P151" s="35">
        <v>2.9863864797247093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-0.25254070203786283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59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 t="str">
        <f t="shared" si="69"/>
        <v xml:space="preserve"> </v>
      </c>
      <c r="AH151" s="38" t="str">
        <f t="shared" si="70"/>
        <v xml:space="preserve"> </v>
      </c>
      <c r="AI151" s="1" t="str">
        <f t="shared" si="71"/>
        <v xml:space="preserve"> </v>
      </c>
      <c r="AJ151" s="1" t="str">
        <f t="shared" si="72"/>
        <v xml:space="preserve"> </v>
      </c>
      <c r="AK151" s="25">
        <f t="shared" si="73"/>
        <v>84.944444445984445</v>
      </c>
      <c r="AL151" s="25" t="str">
        <f t="shared" si="74"/>
        <v xml:space="preserve"> </v>
      </c>
      <c r="AM151" s="1">
        <f t="shared" si="75"/>
        <v>3</v>
      </c>
      <c r="AN151" s="1" t="str">
        <f t="shared" si="76"/>
        <v xml:space="preserve"> </v>
      </c>
      <c r="AO151" t="s">
        <v>890</v>
      </c>
      <c r="AP151" t="s">
        <v>2195</v>
      </c>
      <c r="AQ151" s="22">
        <v>-9.2747128216076113</v>
      </c>
      <c r="AR151" s="21">
        <v>25.254070203786284</v>
      </c>
      <c r="AS151">
        <v>10.078603088500238</v>
      </c>
      <c r="AT151">
        <v>9.2747128216076113</v>
      </c>
      <c r="AU151">
        <v>-25.254070203786284</v>
      </c>
      <c r="AV151" t="s">
        <v>3233</v>
      </c>
    </row>
    <row r="152" spans="1:48" x14ac:dyDescent="0.25">
      <c r="A152" s="14">
        <v>1.5499999999999965E-9</v>
      </c>
      <c r="B152" t="s">
        <v>945</v>
      </c>
      <c r="C152" s="4">
        <v>1</v>
      </c>
      <c r="D152" s="4">
        <v>0</v>
      </c>
      <c r="E152" s="4">
        <v>4</v>
      </c>
      <c r="F152" s="4">
        <v>5</v>
      </c>
      <c r="G152" s="4">
        <v>38</v>
      </c>
      <c r="H152" s="4">
        <v>35.479999999999997</v>
      </c>
      <c r="I152" s="34">
        <v>1399.6620417039599</v>
      </c>
      <c r="J152" s="35">
        <v>12.370990237099024</v>
      </c>
      <c r="K152" s="35">
        <v>13.531655225019069</v>
      </c>
      <c r="L152" s="35">
        <v>6.9162200797872337</v>
      </c>
      <c r="M152" s="35">
        <v>7.4299964285714282</v>
      </c>
      <c r="N152" s="4">
        <v>2.6219999999999999</v>
      </c>
      <c r="O152" s="4">
        <v>4.5871559633027426</v>
      </c>
      <c r="P152" s="35">
        <v>3.8895152198421648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-0.26600077801465172</v>
      </c>
      <c r="W152" s="37" t="str">
        <f t="shared" si="59"/>
        <v/>
      </c>
      <c r="X152" s="37">
        <f t="shared" si="60"/>
        <v>-0.42851461654179013</v>
      </c>
      <c r="Y152" s="1" t="str">
        <f t="shared" si="61"/>
        <v xml:space="preserve"> </v>
      </c>
      <c r="Z152" s="1">
        <f t="shared" si="62"/>
        <v>48</v>
      </c>
      <c r="AA152" s="1" t="str">
        <f t="shared" si="63"/>
        <v xml:space="preserve"> </v>
      </c>
      <c r="AB152" s="1">
        <f t="shared" si="64"/>
        <v>38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3.8895152213921649</v>
      </c>
      <c r="AH152" s="38" t="str">
        <f t="shared" si="70"/>
        <v xml:space="preserve"> </v>
      </c>
      <c r="AI152" s="1">
        <f t="shared" si="71"/>
        <v>36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945</v>
      </c>
      <c r="AP152" t="s">
        <v>2165</v>
      </c>
      <c r="AQ152" s="22">
        <v>26.600077801465172</v>
      </c>
      <c r="AR152" s="21">
        <v>42.851461654179012</v>
      </c>
      <c r="AS152">
        <v>7.102593010146574</v>
      </c>
      <c r="AT152">
        <v>-26.600077801465172</v>
      </c>
      <c r="AU152">
        <v>-42.851461654179012</v>
      </c>
      <c r="AV152" t="s">
        <v>3234</v>
      </c>
    </row>
    <row r="153" spans="1:48" x14ac:dyDescent="0.25">
      <c r="A153" s="14">
        <v>1.5599999999999965E-9</v>
      </c>
      <c r="B153" t="s">
        <v>899</v>
      </c>
      <c r="C153" s="4">
        <v>1</v>
      </c>
      <c r="D153" s="4">
        <v>0</v>
      </c>
      <c r="E153" s="4">
        <v>2</v>
      </c>
      <c r="F153" s="4">
        <v>3</v>
      </c>
      <c r="G153" s="4">
        <v>14</v>
      </c>
      <c r="H153" s="4">
        <v>13.01</v>
      </c>
      <c r="I153" s="34">
        <v>2047.749346864726</v>
      </c>
      <c r="J153" s="35" t="s">
        <v>2161</v>
      </c>
      <c r="K153" s="35" t="s">
        <v>2161</v>
      </c>
      <c r="L153" s="35">
        <v>19.651654362416107</v>
      </c>
      <c r="M153" s="35">
        <v>17.639135542168674</v>
      </c>
      <c r="N153" s="4" t="s">
        <v>119</v>
      </c>
      <c r="O153" s="4" t="s">
        <v>119</v>
      </c>
      <c r="P153" s="35">
        <v>6.1491160645657184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 t="str">
        <f t="shared" ref="S153:S216" si="79">IF(ISERROR((IF((G153/H153-1)&gt;($S$5/100),(G153/H153-1)+A153,"")))=TRUE," ",((IF((G153/H153-1)&gt;($S$5/100),(G153/H153-1)+A153,""))))</f>
        <v/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 xml:space="preserve"> </v>
      </c>
      <c r="V153" s="37" t="str">
        <f t="shared" ref="V153:V216" si="82">IF(ISERROR((IF(((J153/$J$6-1))&lt;($V$5/100),((J153/$J$6-1)),"")))=TRUE," ",((IF(((J153/$J$6-1))&lt;($V$5/100),((J153/$J$6-1)),""))))</f>
        <v xml:space="preserve"> </v>
      </c>
      <c r="W153" s="37" t="str">
        <f t="shared" ref="W153:W216" si="83">IF(ISERROR((IF(((L153/$L$6-1))&gt;($W$5/100),((L153/$L$6-1)),"")))=TRUE," ",((IF(((L153/$L$6-1))&gt;($W$5/100),((L153/$L$6-1)),""))))</f>
        <v/>
      </c>
      <c r="X153" s="37" t="str">
        <f t="shared" ref="X153:X216" si="84">IF(ISERROR((IF(((L153/$L$6-1))&lt;($X$5/100),((L153/$L$6-1)),"")))=TRUE," ",((IF(((L153/$L$6-1))&lt;($X$5/100),((L153/$L$6-1)),""))))</f>
        <v/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 t="str">
        <f t="shared" ref="AB153:AB216" si="88">IF(ISERROR((RANK(X153,X$7:X$184,1)))=TRUE," ",((RANK(X153,X$7:X$184,1))))</f>
        <v xml:space="preserve"> </v>
      </c>
      <c r="AC153" s="1" t="str">
        <f t="shared" ref="AC153:AC216" si="89">IF(ISERROR((RANK(S153,S$7:S$184,0)))=TRUE," ",((RANK(S153,S$7:S$184,0))))</f>
        <v xml:space="preserve"> 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6.1491160661257185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5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 t="str">
        <f t="shared" ref="AL153:AL216" si="98">IF(ISERROR((IF(O153&lt;$AL$5,O153+A153," ")))=TRUE," ",((IF(O153&lt;$AL$5,O153+A153," "))))</f>
        <v xml:space="preserve"> </v>
      </c>
      <c r="AM153" s="1" t="str">
        <f t="shared" ref="AM153:AM216" si="99">IF(ISERROR((RANK(AK153,AK$7:AK$184,0)))=TRUE," ",((RANK(AK153,AK$7:AK$184,0))))</f>
        <v xml:space="preserve"> </v>
      </c>
      <c r="AN153" s="1" t="str">
        <f t="shared" ref="AN153:AN216" si="100">IF(ISERROR((RANK(AL153,AL$7:AL$184,0)))=TRUE," ",((RANK(AL153,AL$7:AL$184,0))))</f>
        <v xml:space="preserve"> </v>
      </c>
      <c r="AO153" t="s">
        <v>899</v>
      </c>
      <c r="AP153" t="s">
        <v>2745</v>
      </c>
      <c r="AQ153" s="22" t="e">
        <v>#VALUE!</v>
      </c>
      <c r="AR153" s="21">
        <v>-62.381085323112842</v>
      </c>
      <c r="AS153">
        <v>7.6095311299000823</v>
      </c>
      <c r="AT153" t="e">
        <v>#VALUE!</v>
      </c>
      <c r="AU153">
        <v>62.381085323112842</v>
      </c>
      <c r="AV153" t="s">
        <v>3235</v>
      </c>
    </row>
    <row r="154" spans="1:48" x14ac:dyDescent="0.25">
      <c r="A154" s="14">
        <v>1.5699999999999964E-9</v>
      </c>
      <c r="B154" t="s">
        <v>988</v>
      </c>
      <c r="C154" s="4">
        <v>7</v>
      </c>
      <c r="D154" s="4">
        <v>2</v>
      </c>
      <c r="E154" s="4">
        <v>1</v>
      </c>
      <c r="F154" s="4">
        <v>10</v>
      </c>
      <c r="G154" s="4">
        <v>3.125</v>
      </c>
      <c r="H154" s="4">
        <v>2.4300000000000002</v>
      </c>
      <c r="I154" s="34">
        <v>1390.1341111534546</v>
      </c>
      <c r="J154" s="35">
        <v>23.790921865226895</v>
      </c>
      <c r="K154" s="35">
        <v>8.0270183529017576</v>
      </c>
      <c r="L154" s="35">
        <v>5.8370049184085246</v>
      </c>
      <c r="M154" s="35">
        <v>3.2201173644204637</v>
      </c>
      <c r="N154" s="4">
        <v>8.3000000000000004E-2</v>
      </c>
      <c r="O154" s="4" t="s">
        <v>119</v>
      </c>
      <c r="P154" s="35">
        <v>0.50641975285094454</v>
      </c>
      <c r="Q154" s="36" t="str">
        <f t="shared" si="77"/>
        <v xml:space="preserve"> </v>
      </c>
      <c r="R154" s="36" t="str">
        <f t="shared" si="78"/>
        <v xml:space="preserve"> </v>
      </c>
      <c r="S154" s="37">
        <f t="shared" si="79"/>
        <v>0.28600823202267478</v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>
        <f t="shared" si="84"/>
        <v>-0.51768987169841885</v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>
        <f t="shared" si="88"/>
        <v>28</v>
      </c>
      <c r="AC154" s="1">
        <f t="shared" si="89"/>
        <v>35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988</v>
      </c>
      <c r="AP154" t="s">
        <v>2258</v>
      </c>
      <c r="AQ154" s="22">
        <v>-41.156995557420181</v>
      </c>
      <c r="AR154" s="21">
        <v>51.768987169841886</v>
      </c>
      <c r="AS154">
        <v>28.600823045267475</v>
      </c>
      <c r="AT154">
        <v>41.156995557420181</v>
      </c>
      <c r="AU154">
        <v>-51.768987169841886</v>
      </c>
      <c r="AV154" t="s">
        <v>3236</v>
      </c>
    </row>
    <row r="155" spans="1:48" x14ac:dyDescent="0.25">
      <c r="A155" s="14">
        <v>1.5799999999999964E-9</v>
      </c>
      <c r="B155" t="s">
        <v>994</v>
      </c>
      <c r="C155" s="4">
        <v>5</v>
      </c>
      <c r="D155" s="4">
        <v>0</v>
      </c>
      <c r="E155" s="4">
        <v>0</v>
      </c>
      <c r="F155" s="4">
        <v>5</v>
      </c>
      <c r="G155" s="4">
        <v>102</v>
      </c>
      <c r="H155" s="4">
        <v>89.05</v>
      </c>
      <c r="I155" s="34">
        <v>6509.0318904657843</v>
      </c>
      <c r="J155" s="35" t="s">
        <v>2161</v>
      </c>
      <c r="K155" s="35" t="s">
        <v>2161</v>
      </c>
      <c r="L155" s="35" t="s">
        <v>2161</v>
      </c>
      <c r="M155" s="35" t="s">
        <v>2161</v>
      </c>
      <c r="N155" s="4">
        <v>0.25</v>
      </c>
      <c r="O155" s="4">
        <v>-96.478873239436624</v>
      </c>
      <c r="P155" s="35">
        <v>0.55276810754757788</v>
      </c>
      <c r="Q155" s="36">
        <f t="shared" si="77"/>
        <v>100.00000000158001</v>
      </c>
      <c r="R155" s="36" t="str">
        <f t="shared" si="78"/>
        <v xml:space="preserve"> </v>
      </c>
      <c r="S155" s="37" t="str">
        <f t="shared" si="79"/>
        <v/>
      </c>
      <c r="T155" s="37" t="str">
        <f t="shared" si="80"/>
        <v/>
      </c>
      <c r="U155" s="37" t="str">
        <f t="shared" si="81"/>
        <v xml:space="preserve"> </v>
      </c>
      <c r="V155" s="37" t="str">
        <f t="shared" si="82"/>
        <v xml:space="preserve"> </v>
      </c>
      <c r="W155" s="37" t="str">
        <f t="shared" si="83"/>
        <v xml:space="preserve"> </v>
      </c>
      <c r="X155" s="37" t="str">
        <f t="shared" si="84"/>
        <v xml:space="preserve"> </v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 t="str">
        <f t="shared" si="89"/>
        <v xml:space="preserve"> </v>
      </c>
      <c r="AD155" s="1" t="str">
        <f t="shared" si="90"/>
        <v xml:space="preserve"> </v>
      </c>
      <c r="AE155" s="1">
        <f t="shared" si="91"/>
        <v>5</v>
      </c>
      <c r="AF155" s="1" t="str">
        <f t="shared" si="92"/>
        <v xml:space="preserve"> </v>
      </c>
      <c r="AG155" s="38" t="str">
        <f t="shared" si="93"/>
        <v xml:space="preserve"> </v>
      </c>
      <c r="AH155" s="38" t="str">
        <f t="shared" si="94"/>
        <v xml:space="preserve"> </v>
      </c>
      <c r="AI155" s="1" t="str">
        <f t="shared" si="95"/>
        <v xml:space="preserve"> </v>
      </c>
      <c r="AJ155" s="1" t="str">
        <f t="shared" si="96"/>
        <v xml:space="preserve"> </v>
      </c>
      <c r="AK155" s="25" t="str">
        <f t="shared" si="97"/>
        <v xml:space="preserve"> </v>
      </c>
      <c r="AL155" s="25">
        <f t="shared" si="98"/>
        <v>-96.478873237856618</v>
      </c>
      <c r="AM155" s="1" t="str">
        <f t="shared" si="99"/>
        <v xml:space="preserve"> </v>
      </c>
      <c r="AN155" s="1">
        <f t="shared" si="100"/>
        <v>4</v>
      </c>
      <c r="AO155" t="s">
        <v>994</v>
      </c>
      <c r="AP155" t="s">
        <v>2230</v>
      </c>
      <c r="AQ155" s="22" t="e">
        <v>#VALUE!</v>
      </c>
      <c r="AR155" s="21" t="e">
        <v>#VALUE!</v>
      </c>
      <c r="AS155">
        <v>14.542391914654695</v>
      </c>
      <c r="AT155" t="e">
        <v>#VALUE!</v>
      </c>
      <c r="AU155" t="e">
        <v>#VALUE!</v>
      </c>
      <c r="AV155" t="s">
        <v>3237</v>
      </c>
    </row>
    <row r="156" spans="1:48" x14ac:dyDescent="0.25">
      <c r="A156" s="14">
        <v>1.5899999999999964E-9</v>
      </c>
      <c r="B156" t="s">
        <v>914</v>
      </c>
      <c r="C156" s="4">
        <v>14</v>
      </c>
      <c r="D156" s="4">
        <v>0</v>
      </c>
      <c r="E156" s="4">
        <v>1</v>
      </c>
      <c r="F156" s="4">
        <v>15</v>
      </c>
      <c r="G156" s="4">
        <v>22</v>
      </c>
      <c r="H156" s="4">
        <v>17.37</v>
      </c>
      <c r="I156" s="34">
        <v>2362.8142260133377</v>
      </c>
      <c r="J156" s="35" t="s">
        <v>2161</v>
      </c>
      <c r="K156" s="35">
        <v>35.090909090909093</v>
      </c>
      <c r="L156" s="35">
        <v>21.1545113232416</v>
      </c>
      <c r="M156" s="35">
        <v>17.611408525636762</v>
      </c>
      <c r="N156" s="4">
        <v>0.38800000000000001</v>
      </c>
      <c r="O156" s="4">
        <v>43.703703703703702</v>
      </c>
      <c r="P156" s="35">
        <v>1.1514104778353482</v>
      </c>
      <c r="Q156" s="36">
        <f t="shared" si="77"/>
        <v>93.333333334923324</v>
      </c>
      <c r="R156" s="36" t="str">
        <f t="shared" si="78"/>
        <v xml:space="preserve"> </v>
      </c>
      <c r="S156" s="37">
        <f t="shared" si="79"/>
        <v>0.26655152720888309</v>
      </c>
      <c r="T156" s="37" t="str">
        <f t="shared" si="80"/>
        <v/>
      </c>
      <c r="U156" s="37" t="str">
        <f t="shared" si="81"/>
        <v xml:space="preserve"> </v>
      </c>
      <c r="V156" s="37" t="str">
        <f t="shared" si="82"/>
        <v xml:space="preserve"> </v>
      </c>
      <c r="W156" s="37" t="str">
        <f t="shared" si="83"/>
        <v/>
      </c>
      <c r="X156" s="37" t="str">
        <f t="shared" si="84"/>
        <v/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 t="str">
        <f t="shared" si="88"/>
        <v xml:space="preserve"> </v>
      </c>
      <c r="AC156" s="1">
        <f t="shared" si="89"/>
        <v>39</v>
      </c>
      <c r="AD156" s="1" t="str">
        <f t="shared" si="90"/>
        <v xml:space="preserve"> </v>
      </c>
      <c r="AE156" s="1">
        <f t="shared" si="91"/>
        <v>26</v>
      </c>
      <c r="AF156" s="1" t="str">
        <f t="shared" si="92"/>
        <v xml:space="preserve"> </v>
      </c>
      <c r="AG156" s="38" t="str">
        <f t="shared" si="93"/>
        <v xml:space="preserve"> </v>
      </c>
      <c r="AH156" s="38" t="str">
        <f t="shared" si="94"/>
        <v xml:space="preserve"> </v>
      </c>
      <c r="AI156" s="1" t="str">
        <f t="shared" si="95"/>
        <v xml:space="preserve"> 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914</v>
      </c>
      <c r="AP156" t="s">
        <v>2258</v>
      </c>
      <c r="AQ156" s="22" t="e">
        <v>#VALUE!</v>
      </c>
      <c r="AR156" s="21">
        <v>-74.799151501345548</v>
      </c>
      <c r="AS156">
        <v>26.655152561888308</v>
      </c>
      <c r="AT156" t="e">
        <v>#VALUE!</v>
      </c>
      <c r="AU156">
        <v>74.799151501345548</v>
      </c>
      <c r="AV156" t="s">
        <v>3238</v>
      </c>
    </row>
    <row r="157" spans="1:48" x14ac:dyDescent="0.25">
      <c r="A157" s="14">
        <v>1.5999999999999963E-9</v>
      </c>
      <c r="B157" t="s">
        <v>1031</v>
      </c>
      <c r="C157" s="4">
        <v>0</v>
      </c>
      <c r="D157" s="4">
        <v>1</v>
      </c>
      <c r="E157" s="4">
        <v>0</v>
      </c>
      <c r="F157" s="4">
        <v>1</v>
      </c>
      <c r="G157" s="4" t="s">
        <v>2162</v>
      </c>
      <c r="H157" s="4" t="s">
        <v>119</v>
      </c>
      <c r="I157" s="34" t="s">
        <v>119</v>
      </c>
      <c r="J157" s="35" t="s">
        <v>2161</v>
      </c>
      <c r="K157" s="35" t="s">
        <v>2161</v>
      </c>
      <c r="L157" s="35" t="s">
        <v>2161</v>
      </c>
      <c r="M157" s="35" t="s">
        <v>2161</v>
      </c>
      <c r="N157" s="4">
        <v>6.1029999999999998</v>
      </c>
      <c r="O157" s="4">
        <v>-4.3416927899686542</v>
      </c>
      <c r="P157" s="35" t="s">
        <v>124</v>
      </c>
      <c r="Q157" s="36" t="str">
        <f t="shared" si="77"/>
        <v/>
      </c>
      <c r="R157" s="36">
        <f t="shared" si="78"/>
        <v>100.0000000016</v>
      </c>
      <c r="S157" s="37" t="str">
        <f t="shared" si="79"/>
        <v xml:space="preserve"> </v>
      </c>
      <c r="T157" s="37" t="str">
        <f t="shared" si="80"/>
        <v xml:space="preserve"> </v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 xml:space="preserve"> </v>
      </c>
      <c r="X157" s="37" t="str">
        <f t="shared" si="84"/>
        <v xml:space="preserve"> </v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>
        <f t="shared" si="92"/>
        <v>1</v>
      </c>
      <c r="AG157" s="38" t="str">
        <f t="shared" si="93"/>
        <v xml:space="preserve"> </v>
      </c>
      <c r="AH157" s="38" t="str">
        <f t="shared" si="94"/>
        <v xml:space="preserve"> </v>
      </c>
      <c r="AI157" s="1" t="str">
        <f t="shared" si="95"/>
        <v xml:space="preserve"> 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1031</v>
      </c>
      <c r="AP157" t="s">
        <v>3123</v>
      </c>
      <c r="AQ157" s="22" t="e">
        <v>#VALUE!</v>
      </c>
      <c r="AR157" s="21" t="e">
        <v>#VALUE!</v>
      </c>
      <c r="AS157" t="s">
        <v>124</v>
      </c>
      <c r="AT157" t="e">
        <v>#VALUE!</v>
      </c>
      <c r="AU157" t="e">
        <v>#VALUE!</v>
      </c>
      <c r="AV157" t="s">
        <v>3239</v>
      </c>
    </row>
    <row r="158" spans="1:48" x14ac:dyDescent="0.25">
      <c r="A158" s="14">
        <v>1.6099999999999963E-9</v>
      </c>
      <c r="B158" t="s">
        <v>1213</v>
      </c>
      <c r="C158" s="4">
        <v>11</v>
      </c>
      <c r="D158" s="4">
        <v>0</v>
      </c>
      <c r="E158" s="4">
        <v>0</v>
      </c>
      <c r="F158" s="4">
        <v>11</v>
      </c>
      <c r="G158" s="4">
        <v>6</v>
      </c>
      <c r="H158" s="4">
        <v>3.03</v>
      </c>
      <c r="I158" s="34">
        <v>876.78310313806219</v>
      </c>
      <c r="J158" s="35" t="s">
        <v>2161</v>
      </c>
      <c r="K158" s="35" t="s">
        <v>2161</v>
      </c>
      <c r="L158" s="35" t="s">
        <v>2161</v>
      </c>
      <c r="M158" s="35" t="s">
        <v>2161</v>
      </c>
      <c r="N158" s="4">
        <v>-0.02</v>
      </c>
      <c r="O158" s="4" t="s">
        <v>119</v>
      </c>
      <c r="P158" s="35" t="s">
        <v>124</v>
      </c>
      <c r="Q158" s="36">
        <f t="shared" si="77"/>
        <v>100.00000000161</v>
      </c>
      <c r="R158" s="36" t="str">
        <f t="shared" si="78"/>
        <v xml:space="preserve"> </v>
      </c>
      <c r="S158" s="37">
        <f t="shared" si="79"/>
        <v>0.98019802141198042</v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 xml:space="preserve"> </v>
      </c>
      <c r="X158" s="37" t="str">
        <f t="shared" si="84"/>
        <v xml:space="preserve"> </v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>
        <f t="shared" si="89"/>
        <v>3</v>
      </c>
      <c r="AD158" s="1" t="str">
        <f t="shared" si="90"/>
        <v xml:space="preserve"> </v>
      </c>
      <c r="AE158" s="1">
        <f t="shared" si="91"/>
        <v>4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1213</v>
      </c>
      <c r="AP158" t="s">
        <v>2258</v>
      </c>
      <c r="AQ158" s="22" t="e">
        <v>#VALUE!</v>
      </c>
      <c r="AR158" s="21" t="e">
        <v>#VALUE!</v>
      </c>
      <c r="AS158">
        <v>98.019801980198039</v>
      </c>
      <c r="AT158" t="e">
        <v>#VALUE!</v>
      </c>
      <c r="AU158" t="e">
        <v>#VALUE!</v>
      </c>
      <c r="AV158" t="s">
        <v>3240</v>
      </c>
    </row>
    <row r="159" spans="1:48" x14ac:dyDescent="0.25">
      <c r="A159" s="14">
        <v>1.6199999999999963E-9</v>
      </c>
      <c r="B159" t="s">
        <v>1048</v>
      </c>
      <c r="C159" s="4">
        <v>10</v>
      </c>
      <c r="D159" s="4">
        <v>0</v>
      </c>
      <c r="E159" s="4">
        <v>1</v>
      </c>
      <c r="F159" s="4">
        <v>11</v>
      </c>
      <c r="G159" s="4">
        <v>70.481597900390625</v>
      </c>
      <c r="H159" s="4">
        <v>62.2</v>
      </c>
      <c r="I159" s="34">
        <v>13808.62260417793</v>
      </c>
      <c r="J159" s="35">
        <v>15.330436725919981</v>
      </c>
      <c r="K159" s="35">
        <v>14.774758808932527</v>
      </c>
      <c r="L159" s="35">
        <v>12.441654816782561</v>
      </c>
      <c r="M159" s="35">
        <v>11.987408912978019</v>
      </c>
      <c r="N159" s="4">
        <v>3.2970000000000002</v>
      </c>
      <c r="O159" s="4">
        <v>14.083044982698961</v>
      </c>
      <c r="P159" s="35">
        <v>1.5293469446265044</v>
      </c>
      <c r="Q159" s="36">
        <f t="shared" si="77"/>
        <v>90.909090910710901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 t="str">
        <f t="shared" si="82"/>
        <v/>
      </c>
      <c r="W159" s="37" t="str">
        <f t="shared" si="83"/>
        <v/>
      </c>
      <c r="X159" s="37" t="str">
        <f t="shared" si="84"/>
        <v/>
      </c>
      <c r="Y159" s="1" t="str">
        <f t="shared" si="85"/>
        <v xml:space="preserve"> </v>
      </c>
      <c r="Z159" s="1" t="str">
        <f t="shared" si="86"/>
        <v xml:space="preserve"> 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>
        <f t="shared" si="91"/>
        <v>28</v>
      </c>
      <c r="AF159" s="1" t="str">
        <f t="shared" si="92"/>
        <v xml:space="preserve"> </v>
      </c>
      <c r="AG159" s="38" t="str">
        <f t="shared" si="93"/>
        <v xml:space="preserve"> </v>
      </c>
      <c r="AH159" s="38" t="str">
        <f t="shared" si="94"/>
        <v xml:space="preserve"> </v>
      </c>
      <c r="AI159" s="1" t="str">
        <f t="shared" si="95"/>
        <v xml:space="preserve"> 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1048</v>
      </c>
      <c r="AP159" t="s">
        <v>2261</v>
      </c>
      <c r="AQ159" s="22">
        <v>9.0410030736587608</v>
      </c>
      <c r="AR159" s="21">
        <v>-2.8050552440257226</v>
      </c>
      <c r="AS159">
        <v>13.314466077798425</v>
      </c>
      <c r="AT159">
        <v>-9.0410030736587608</v>
      </c>
      <c r="AU159">
        <v>2.8050552440257226</v>
      </c>
      <c r="AV159" t="s">
        <v>3241</v>
      </c>
    </row>
    <row r="160" spans="1:48" x14ac:dyDescent="0.25">
      <c r="A160" s="14">
        <v>1.6299999999999962E-9</v>
      </c>
      <c r="B160" t="s">
        <v>972</v>
      </c>
      <c r="C160" s="4">
        <v>8</v>
      </c>
      <c r="D160" s="4">
        <v>0</v>
      </c>
      <c r="E160" s="4">
        <v>2</v>
      </c>
      <c r="F160" s="4">
        <v>10</v>
      </c>
      <c r="G160" s="4">
        <v>51.947601318359375</v>
      </c>
      <c r="H160" s="4">
        <v>35.4</v>
      </c>
      <c r="I160" s="34">
        <v>6049.0355562012728</v>
      </c>
      <c r="J160" s="35">
        <v>22.230645595820423</v>
      </c>
      <c r="K160" s="35">
        <v>12.711646222267623</v>
      </c>
      <c r="L160" s="35">
        <v>8.1108651367182105</v>
      </c>
      <c r="M160" s="35">
        <v>5.2553328862061255</v>
      </c>
      <c r="N160" s="4">
        <v>1.294</v>
      </c>
      <c r="O160" s="4">
        <v>11.551724137931044</v>
      </c>
      <c r="P160" s="35">
        <v>0.91773559279361017</v>
      </c>
      <c r="Q160" s="36" t="str">
        <f t="shared" si="77"/>
        <v xml:space="preserve"> </v>
      </c>
      <c r="R160" s="36" t="str">
        <f t="shared" si="78"/>
        <v xml:space="preserve"> </v>
      </c>
      <c r="S160" s="37">
        <f t="shared" si="79"/>
        <v>0.46744636655540617</v>
      </c>
      <c r="T160" s="37" t="str">
        <f t="shared" si="80"/>
        <v/>
      </c>
      <c r="U160" s="37" t="str">
        <f t="shared" si="81"/>
        <v/>
      </c>
      <c r="V160" s="37" t="str">
        <f t="shared" si="82"/>
        <v/>
      </c>
      <c r="W160" s="37" t="str">
        <f t="shared" si="83"/>
        <v/>
      </c>
      <c r="X160" s="37">
        <f t="shared" si="84"/>
        <v>-0.32980142052133365</v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>
        <f t="shared" si="88"/>
        <v>50</v>
      </c>
      <c r="AC160" s="1">
        <f t="shared" si="89"/>
        <v>15</v>
      </c>
      <c r="AD160" s="1" t="str">
        <f t="shared" si="90"/>
        <v xml:space="preserve"> </v>
      </c>
      <c r="AE160" s="1" t="str">
        <f t="shared" si="91"/>
        <v xml:space="preserve"> </v>
      </c>
      <c r="AF160" s="1" t="str">
        <f t="shared" si="92"/>
        <v xml:space="preserve"> </v>
      </c>
      <c r="AG160" s="38" t="str">
        <f t="shared" si="93"/>
        <v xml:space="preserve"> </v>
      </c>
      <c r="AH160" s="38" t="str">
        <f t="shared" si="94"/>
        <v xml:space="preserve"> </v>
      </c>
      <c r="AI160" s="1" t="str">
        <f t="shared" si="95"/>
        <v xml:space="preserve"> 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972</v>
      </c>
      <c r="AP160" t="s">
        <v>2258</v>
      </c>
      <c r="AQ160" s="22">
        <v>-31.89951862245244</v>
      </c>
      <c r="AR160" s="21">
        <v>32.980142052133367</v>
      </c>
      <c r="AS160">
        <v>46.744636492540614</v>
      </c>
      <c r="AT160">
        <v>31.89951862245244</v>
      </c>
      <c r="AU160">
        <v>-32.980142052133367</v>
      </c>
      <c r="AV160" t="s">
        <v>3242</v>
      </c>
    </row>
    <row r="161" spans="1:48" x14ac:dyDescent="0.25">
      <c r="A161" s="14">
        <v>1.6399999999999962E-9</v>
      </c>
      <c r="B161" t="s">
        <v>985</v>
      </c>
      <c r="C161" s="4">
        <v>8</v>
      </c>
      <c r="D161" s="4">
        <v>1</v>
      </c>
      <c r="E161" s="4">
        <v>2</v>
      </c>
      <c r="F161" s="4">
        <v>11</v>
      </c>
      <c r="G161" s="4">
        <v>134.5</v>
      </c>
      <c r="H161" s="4">
        <v>127.14</v>
      </c>
      <c r="I161" s="34">
        <v>4503.9720056047408</v>
      </c>
      <c r="J161" s="35">
        <v>29.505685773961474</v>
      </c>
      <c r="K161" s="35">
        <v>23.934487951807228</v>
      </c>
      <c r="L161" s="35">
        <v>17.166369587725143</v>
      </c>
      <c r="M161" s="35">
        <v>15.035997988329891</v>
      </c>
      <c r="N161" s="4">
        <v>4.3090000000000002</v>
      </c>
      <c r="O161" s="4">
        <v>41.278688524590159</v>
      </c>
      <c r="P161" s="35">
        <v>1.9977977033191756</v>
      </c>
      <c r="Q161" s="36" t="str">
        <f t="shared" si="77"/>
        <v xml:space="preserve"> </v>
      </c>
      <c r="R161" s="36" t="str">
        <f t="shared" si="78"/>
        <v xml:space="preserve"> </v>
      </c>
      <c r="S161" s="37" t="str">
        <f t="shared" si="79"/>
        <v/>
      </c>
      <c r="T161" s="37" t="str">
        <f t="shared" si="80"/>
        <v/>
      </c>
      <c r="U161" s="37" t="str">
        <f t="shared" si="81"/>
        <v/>
      </c>
      <c r="V161" s="37" t="str">
        <f t="shared" si="82"/>
        <v/>
      </c>
      <c r="W161" s="37" t="str">
        <f t="shared" si="83"/>
        <v/>
      </c>
      <c r="X161" s="37" t="str">
        <f t="shared" si="84"/>
        <v/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 t="str">
        <f t="shared" si="89"/>
        <v xml:space="preserve"> </v>
      </c>
      <c r="AD161" s="1" t="str">
        <f t="shared" si="90"/>
        <v xml:space="preserve"> </v>
      </c>
      <c r="AE161" s="1" t="str">
        <f t="shared" si="91"/>
        <v xml:space="preserve"> 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985</v>
      </c>
      <c r="AP161" t="s">
        <v>2252</v>
      </c>
      <c r="AQ161" s="22">
        <v>-75.064000432922867</v>
      </c>
      <c r="AR161" s="21">
        <v>-41.845244848371777</v>
      </c>
      <c r="AS161">
        <v>5.7888941324524046</v>
      </c>
      <c r="AT161">
        <v>75.064000432922867</v>
      </c>
      <c r="AU161">
        <v>41.845244848371777</v>
      </c>
      <c r="AV161" t="s">
        <v>3243</v>
      </c>
    </row>
    <row r="162" spans="1:48" x14ac:dyDescent="0.25">
      <c r="A162" s="14">
        <v>1.6499999999999962E-9</v>
      </c>
      <c r="B162" t="s">
        <v>926</v>
      </c>
      <c r="C162" s="4">
        <v>15</v>
      </c>
      <c r="D162" s="4">
        <v>0</v>
      </c>
      <c r="E162" s="4">
        <v>0</v>
      </c>
      <c r="F162" s="4">
        <v>15</v>
      </c>
      <c r="G162" s="4">
        <v>50</v>
      </c>
      <c r="H162" s="4">
        <v>39.659999999999997</v>
      </c>
      <c r="I162" s="34">
        <v>4852.3362558398576</v>
      </c>
      <c r="J162" s="35">
        <v>22.793103448275861</v>
      </c>
      <c r="K162" s="35">
        <v>15.336426914153131</v>
      </c>
      <c r="L162" s="35">
        <v>8.2621090332082936</v>
      </c>
      <c r="M162" s="35">
        <v>7.6296599427157279</v>
      </c>
      <c r="N162" s="4">
        <v>1.74</v>
      </c>
      <c r="O162" s="4">
        <v>222.2222222222222</v>
      </c>
      <c r="P162" s="35">
        <v>3.1013615733736764</v>
      </c>
      <c r="Q162" s="36">
        <f t="shared" si="77"/>
        <v>100.00000000164999</v>
      </c>
      <c r="R162" s="36" t="str">
        <f t="shared" si="78"/>
        <v xml:space="preserve"> </v>
      </c>
      <c r="S162" s="37">
        <f t="shared" si="79"/>
        <v>0.2607160883872669</v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>
        <f t="shared" si="84"/>
        <v>-0.3173041785041294</v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>
        <f t="shared" si="88"/>
        <v>52</v>
      </c>
      <c r="AC162" s="1">
        <f t="shared" si="89"/>
        <v>42</v>
      </c>
      <c r="AD162" s="1" t="str">
        <f t="shared" si="90"/>
        <v xml:space="preserve"> </v>
      </c>
      <c r="AE162" s="1">
        <f t="shared" si="91"/>
        <v>3</v>
      </c>
      <c r="AF162" s="1" t="str">
        <f t="shared" si="92"/>
        <v xml:space="preserve"> </v>
      </c>
      <c r="AG162" s="38">
        <f t="shared" si="93"/>
        <v>3.1013615750236765</v>
      </c>
      <c r="AH162" s="38" t="str">
        <f t="shared" si="94"/>
        <v xml:space="preserve"> </v>
      </c>
      <c r="AI162" s="1">
        <f t="shared" si="95"/>
        <v>61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926</v>
      </c>
      <c r="AP162" t="s">
        <v>2193</v>
      </c>
      <c r="AQ162" s="22">
        <v>-35.236710053286949</v>
      </c>
      <c r="AR162" s="21">
        <v>31.730417850412941</v>
      </c>
      <c r="AS162">
        <v>26.071608673726686</v>
      </c>
      <c r="AT162">
        <v>35.236710053286949</v>
      </c>
      <c r="AU162">
        <v>-31.730417850412941</v>
      </c>
      <c r="AV162" t="s">
        <v>3244</v>
      </c>
    </row>
    <row r="163" spans="1:48" x14ac:dyDescent="0.25">
      <c r="A163" s="14">
        <v>1.6599999999999961E-9</v>
      </c>
      <c r="B163" t="s">
        <v>1047</v>
      </c>
      <c r="C163" s="4">
        <v>3</v>
      </c>
      <c r="D163" s="4">
        <v>0</v>
      </c>
      <c r="E163" s="4">
        <v>6</v>
      </c>
      <c r="F163" s="4">
        <v>9</v>
      </c>
      <c r="G163" s="4">
        <v>41</v>
      </c>
      <c r="H163" s="4">
        <v>40.18</v>
      </c>
      <c r="I163" s="34">
        <v>22100.849544064855</v>
      </c>
      <c r="J163" s="35">
        <v>10.387797311271976</v>
      </c>
      <c r="K163" s="35">
        <v>9.9726979399354683</v>
      </c>
      <c r="L163" s="35" t="s">
        <v>2161</v>
      </c>
      <c r="M163" s="35" t="s">
        <v>2161</v>
      </c>
      <c r="N163" s="4">
        <v>3.8679999999999999</v>
      </c>
      <c r="O163" s="4">
        <v>28.933333333333326</v>
      </c>
      <c r="P163" s="35">
        <v>4.4723743155798905</v>
      </c>
      <c r="Q163" s="36" t="str">
        <f t="shared" si="77"/>
        <v xml:space="preserve"> </v>
      </c>
      <c r="R163" s="36" t="str">
        <f t="shared" si="78"/>
        <v xml:space="preserve"> </v>
      </c>
      <c r="S163" s="37" t="str">
        <f t="shared" si="79"/>
        <v/>
      </c>
      <c r="T163" s="37" t="str">
        <f t="shared" si="80"/>
        <v/>
      </c>
      <c r="U163" s="37" t="str">
        <f t="shared" si="81"/>
        <v/>
      </c>
      <c r="V163" s="37">
        <f t="shared" si="82"/>
        <v>-0.3836681624927798</v>
      </c>
      <c r="W163" s="37" t="str">
        <f t="shared" si="83"/>
        <v xml:space="preserve"> </v>
      </c>
      <c r="X163" s="37" t="str">
        <f t="shared" si="84"/>
        <v xml:space="preserve"> </v>
      </c>
      <c r="Y163" s="1" t="str">
        <f t="shared" si="85"/>
        <v xml:space="preserve"> </v>
      </c>
      <c r="Z163" s="1">
        <f t="shared" si="86"/>
        <v>30</v>
      </c>
      <c r="AA163" s="1" t="str">
        <f t="shared" si="87"/>
        <v xml:space="preserve"> </v>
      </c>
      <c r="AB163" s="1" t="str">
        <f t="shared" si="88"/>
        <v xml:space="preserve"> </v>
      </c>
      <c r="AC163" s="1" t="str">
        <f t="shared" si="89"/>
        <v xml:space="preserve"> </v>
      </c>
      <c r="AD163" s="1" t="str">
        <f t="shared" si="90"/>
        <v xml:space="preserve"> </v>
      </c>
      <c r="AE163" s="1" t="str">
        <f t="shared" si="91"/>
        <v xml:space="preserve"> </v>
      </c>
      <c r="AF163" s="1" t="str">
        <f t="shared" si="92"/>
        <v xml:space="preserve"> </v>
      </c>
      <c r="AG163" s="38">
        <f t="shared" si="93"/>
        <v>4.4723743172398907</v>
      </c>
      <c r="AH163" s="38" t="str">
        <f t="shared" si="94"/>
        <v xml:space="preserve"> </v>
      </c>
      <c r="AI163" s="1">
        <f t="shared" si="95"/>
        <v>26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1047</v>
      </c>
      <c r="AP163" t="s">
        <v>2341</v>
      </c>
      <c r="AQ163" s="22">
        <v>38.366816249277981</v>
      </c>
      <c r="AR163" s="21" t="e">
        <v>#VALUE!</v>
      </c>
      <c r="AS163">
        <v>2.0408163265306145</v>
      </c>
      <c r="AT163">
        <v>-38.366816249277981</v>
      </c>
      <c r="AU163" t="e">
        <v>#VALUE!</v>
      </c>
      <c r="AV163" t="s">
        <v>3245</v>
      </c>
    </row>
    <row r="164" spans="1:48" x14ac:dyDescent="0.25">
      <c r="A164" s="14">
        <v>1.6699999999999961E-9</v>
      </c>
      <c r="B164" t="s">
        <v>867</v>
      </c>
      <c r="C164" s="4">
        <v>9</v>
      </c>
      <c r="D164" s="4">
        <v>0</v>
      </c>
      <c r="E164" s="4">
        <v>4</v>
      </c>
      <c r="F164" s="4">
        <v>13</v>
      </c>
      <c r="G164" s="4">
        <v>42</v>
      </c>
      <c r="H164" s="4">
        <v>40.6</v>
      </c>
      <c r="I164" s="34">
        <v>18148.91923483252</v>
      </c>
      <c r="J164" s="35">
        <v>17.365269461077844</v>
      </c>
      <c r="K164" s="35">
        <v>16.497358797236895</v>
      </c>
      <c r="L164" s="35">
        <v>10.796072931609256</v>
      </c>
      <c r="M164" s="35">
        <v>9.5726381032520216</v>
      </c>
      <c r="N164" s="4">
        <v>2.3380000000000001</v>
      </c>
      <c r="O164" s="4">
        <v>15.742574257425746</v>
      </c>
      <c r="P164" s="35">
        <v>6.2586206896551717</v>
      </c>
      <c r="Q164" s="36" t="str">
        <f t="shared" si="77"/>
        <v xml:space="preserve"> </v>
      </c>
      <c r="R164" s="36" t="str">
        <f t="shared" si="78"/>
        <v xml:space="preserve"> </v>
      </c>
      <c r="S164" s="37" t="str">
        <f t="shared" si="79"/>
        <v/>
      </c>
      <c r="T164" s="37" t="str">
        <f t="shared" si="80"/>
        <v/>
      </c>
      <c r="U164" s="37" t="str">
        <f t="shared" si="81"/>
        <v/>
      </c>
      <c r="V164" s="37" t="str">
        <f t="shared" si="82"/>
        <v/>
      </c>
      <c r="W164" s="37" t="str">
        <f t="shared" si="83"/>
        <v/>
      </c>
      <c r="X164" s="37">
        <f t="shared" si="84"/>
        <v>-0.1079234310089624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67</v>
      </c>
      <c r="AC164" s="1" t="str">
        <f t="shared" si="89"/>
        <v xml:space="preserve"> 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>
        <f t="shared" si="93"/>
        <v>6.2586206913251718</v>
      </c>
      <c r="AH164" s="38" t="str">
        <f t="shared" si="94"/>
        <v xml:space="preserve"> </v>
      </c>
      <c r="AI164" s="1">
        <f t="shared" si="95"/>
        <v>4</v>
      </c>
      <c r="AJ164" s="1" t="str">
        <f t="shared" si="96"/>
        <v xml:space="preserve"> </v>
      </c>
      <c r="AK164" s="25" t="str">
        <f t="shared" si="97"/>
        <v xml:space="preserve"> </v>
      </c>
      <c r="AL164" s="25" t="str">
        <f t="shared" si="98"/>
        <v xml:space="preserve"> </v>
      </c>
      <c r="AM164" s="1" t="str">
        <f t="shared" si="99"/>
        <v xml:space="preserve"> </v>
      </c>
      <c r="AN164" s="1" t="str">
        <f t="shared" si="100"/>
        <v xml:space="preserve"> </v>
      </c>
      <c r="AO164" t="s">
        <v>867</v>
      </c>
      <c r="AP164" t="s">
        <v>2216</v>
      </c>
      <c r="AQ164" s="22">
        <v>-3.032126205816188</v>
      </c>
      <c r="AR164" s="21">
        <v>10.79234310089624</v>
      </c>
      <c r="AS164">
        <v>3.4482758620689724</v>
      </c>
      <c r="AT164">
        <v>3.032126205816188</v>
      </c>
      <c r="AU164">
        <v>-10.79234310089624</v>
      </c>
      <c r="AV164" t="s">
        <v>3246</v>
      </c>
    </row>
    <row r="165" spans="1:48" x14ac:dyDescent="0.25">
      <c r="A165" s="14">
        <v>1.6799999999999961E-9</v>
      </c>
      <c r="B165" t="s">
        <v>1214</v>
      </c>
      <c r="C165" s="4">
        <v>11</v>
      </c>
      <c r="D165" s="4">
        <v>0</v>
      </c>
      <c r="E165" s="4">
        <v>2</v>
      </c>
      <c r="F165" s="4">
        <v>13</v>
      </c>
      <c r="G165" s="4">
        <v>23.088800430297852</v>
      </c>
      <c r="H165" s="4">
        <v>20.39</v>
      </c>
      <c r="I165" s="34">
        <v>2669.8329824294578</v>
      </c>
      <c r="J165" s="35">
        <v>32.110762143948413</v>
      </c>
      <c r="K165" s="35">
        <v>25.728498860679164</v>
      </c>
      <c r="L165" s="35">
        <v>10.419869493190779</v>
      </c>
      <c r="M165" s="35">
        <v>9.8620397747487996</v>
      </c>
      <c r="N165" s="4">
        <v>0.51600000000000001</v>
      </c>
      <c r="O165" s="4">
        <v>-6.181818181818187</v>
      </c>
      <c r="P165" s="35">
        <v>1.4484747418473314</v>
      </c>
      <c r="Q165" s="36">
        <f t="shared" si="77"/>
        <v>84.615384617064606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 t="str">
        <f t="shared" si="82"/>
        <v/>
      </c>
      <c r="W165" s="37" t="str">
        <f t="shared" si="83"/>
        <v/>
      </c>
      <c r="X165" s="37">
        <f t="shared" si="84"/>
        <v>-0.13900901876971139</v>
      </c>
      <c r="Y165" s="1" t="str">
        <f t="shared" si="85"/>
        <v xml:space="preserve"> </v>
      </c>
      <c r="Z165" s="1" t="str">
        <f t="shared" si="86"/>
        <v xml:space="preserve"> </v>
      </c>
      <c r="AA165" s="1" t="str">
        <f t="shared" si="87"/>
        <v xml:space="preserve"> </v>
      </c>
      <c r="AB165" s="1">
        <f t="shared" si="88"/>
        <v>65</v>
      </c>
      <c r="AC165" s="1" t="str">
        <f t="shared" si="89"/>
        <v xml:space="preserve"> </v>
      </c>
      <c r="AD165" s="1" t="str">
        <f t="shared" si="90"/>
        <v xml:space="preserve"> </v>
      </c>
      <c r="AE165" s="1">
        <f t="shared" si="91"/>
        <v>44</v>
      </c>
      <c r="AF165" s="1" t="str">
        <f t="shared" si="92"/>
        <v xml:space="preserve"> </v>
      </c>
      <c r="AG165" s="38" t="str">
        <f t="shared" si="93"/>
        <v xml:space="preserve"> </v>
      </c>
      <c r="AH165" s="38" t="str">
        <f t="shared" si="94"/>
        <v xml:space="preserve"> </v>
      </c>
      <c r="AI165" s="1" t="str">
        <f t="shared" si="95"/>
        <v xml:space="preserve"> </v>
      </c>
      <c r="AJ165" s="1" t="str">
        <f t="shared" si="96"/>
        <v xml:space="preserve"> </v>
      </c>
      <c r="AK165" s="25" t="str">
        <f t="shared" si="97"/>
        <v xml:space="preserve"> </v>
      </c>
      <c r="AL165" s="25" t="str">
        <f t="shared" si="98"/>
        <v xml:space="preserve"> </v>
      </c>
      <c r="AM165" s="1" t="str">
        <f t="shared" si="99"/>
        <v xml:space="preserve"> </v>
      </c>
      <c r="AN165" s="1" t="str">
        <f t="shared" si="100"/>
        <v xml:space="preserve"> </v>
      </c>
      <c r="AO165" t="s">
        <v>1214</v>
      </c>
      <c r="AP165" t="s">
        <v>2163</v>
      </c>
      <c r="AQ165" s="22">
        <v>-90.520515975620583</v>
      </c>
      <c r="AR165" s="21">
        <v>13.900901876971139</v>
      </c>
      <c r="AS165">
        <v>13.235902061294013</v>
      </c>
      <c r="AT165">
        <v>90.520515975620583</v>
      </c>
      <c r="AU165">
        <v>-13.900901876971139</v>
      </c>
      <c r="AV165" t="s">
        <v>3247</v>
      </c>
    </row>
    <row r="166" spans="1:48" x14ac:dyDescent="0.25">
      <c r="A166" s="14">
        <v>1.689999999999996E-9</v>
      </c>
      <c r="B166" t="s">
        <v>887</v>
      </c>
      <c r="C166" s="4">
        <v>8</v>
      </c>
      <c r="D166" s="4">
        <v>0</v>
      </c>
      <c r="E166" s="4">
        <v>7</v>
      </c>
      <c r="F166" s="4">
        <v>15</v>
      </c>
      <c r="G166" s="4">
        <v>15.625</v>
      </c>
      <c r="H166" s="4">
        <v>14.66</v>
      </c>
      <c r="I166" s="34">
        <v>2660.1478965725246</v>
      </c>
      <c r="J166" s="35">
        <v>34.657210401891255</v>
      </c>
      <c r="K166" s="35">
        <v>30.79831932773109</v>
      </c>
      <c r="L166" s="35">
        <v>14.760964601769912</v>
      </c>
      <c r="M166" s="35">
        <v>15.043869222096957</v>
      </c>
      <c r="N166" s="4">
        <v>0.42299999999999999</v>
      </c>
      <c r="O166" s="4">
        <v>202.14285714285708</v>
      </c>
      <c r="P166" s="35">
        <v>1.7667121418826741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 t="str">
        <f t="shared" si="84"/>
        <v/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 t="str">
        <f t="shared" si="88"/>
        <v xml:space="preserve"> 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 t="str">
        <f t="shared" si="93"/>
        <v xml:space="preserve"> </v>
      </c>
      <c r="AH166" s="38" t="str">
        <f t="shared" si="94"/>
        <v xml:space="preserve"> </v>
      </c>
      <c r="AI166" s="1" t="str">
        <f t="shared" si="95"/>
        <v xml:space="preserve"> 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887</v>
      </c>
      <c r="AP166" t="s">
        <v>2240</v>
      </c>
      <c r="AQ166" s="22">
        <v>-105.62917748398415</v>
      </c>
      <c r="AR166" s="21">
        <v>-21.969448894620047</v>
      </c>
      <c r="AS166">
        <v>6.5825375170531997</v>
      </c>
      <c r="AT166">
        <v>105.62917748398415</v>
      </c>
      <c r="AU166">
        <v>21.969448894620047</v>
      </c>
      <c r="AV166" t="s">
        <v>3248</v>
      </c>
    </row>
    <row r="167" spans="1:48" x14ac:dyDescent="0.25">
      <c r="A167" s="14">
        <v>1.699999999999996E-9</v>
      </c>
      <c r="B167" t="s">
        <v>900</v>
      </c>
      <c r="C167" s="4">
        <v>3</v>
      </c>
      <c r="D167" s="4">
        <v>0</v>
      </c>
      <c r="E167" s="4">
        <v>7</v>
      </c>
      <c r="F167" s="4">
        <v>10</v>
      </c>
      <c r="G167" s="4">
        <v>16</v>
      </c>
      <c r="H167" s="4">
        <v>12.34</v>
      </c>
      <c r="I167" s="34">
        <v>1883.5204433916456</v>
      </c>
      <c r="J167" s="35">
        <v>14.877787542466624</v>
      </c>
      <c r="K167" s="35">
        <v>9.7450231327721148</v>
      </c>
      <c r="L167" s="35">
        <v>7.2667392937640871</v>
      </c>
      <c r="M167" s="35">
        <v>5.6961307420494691</v>
      </c>
      <c r="N167" s="4">
        <v>0.67400000000000004</v>
      </c>
      <c r="O167" s="4">
        <v>-29.05263157894737</v>
      </c>
      <c r="P167" s="35">
        <v>0</v>
      </c>
      <c r="Q167" s="36" t="str">
        <f t="shared" si="77"/>
        <v xml:space="preserve"> </v>
      </c>
      <c r="R167" s="36" t="str">
        <f t="shared" si="78"/>
        <v xml:space="preserve"> </v>
      </c>
      <c r="S167" s="37">
        <f t="shared" si="79"/>
        <v>0.29659643605980551</v>
      </c>
      <c r="T167" s="37" t="str">
        <f t="shared" si="80"/>
        <v/>
      </c>
      <c r="U167" s="37" t="str">
        <f t="shared" si="81"/>
        <v/>
      </c>
      <c r="V167" s="37">
        <f t="shared" si="82"/>
        <v>-0.11726674488148359</v>
      </c>
      <c r="W167" s="37" t="str">
        <f t="shared" si="83"/>
        <v/>
      </c>
      <c r="X167" s="37">
        <f t="shared" si="84"/>
        <v>-0.39955130925860216</v>
      </c>
      <c r="Y167" s="1" t="str">
        <f t="shared" si="85"/>
        <v xml:space="preserve"> </v>
      </c>
      <c r="Z167" s="1">
        <f t="shared" si="86"/>
        <v>53</v>
      </c>
      <c r="AA167" s="1" t="str">
        <f t="shared" si="87"/>
        <v xml:space="preserve"> </v>
      </c>
      <c r="AB167" s="1">
        <f t="shared" si="88"/>
        <v>44</v>
      </c>
      <c r="AC167" s="1">
        <f t="shared" si="89"/>
        <v>31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 t="str">
        <f t="shared" si="93"/>
        <v xml:space="preserve"> </v>
      </c>
      <c r="AH167" s="38" t="str">
        <f t="shared" si="94"/>
        <v xml:space="preserve"> </v>
      </c>
      <c r="AI167" s="1" t="str">
        <f t="shared" si="95"/>
        <v xml:space="preserve"> 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900</v>
      </c>
      <c r="AP167" t="s">
        <v>2258</v>
      </c>
      <c r="AQ167" s="22">
        <v>11.726674488148358</v>
      </c>
      <c r="AR167" s="21">
        <v>39.955130925860217</v>
      </c>
      <c r="AS167">
        <v>29.659643435980556</v>
      </c>
      <c r="AT167">
        <v>-11.726674488148358</v>
      </c>
      <c r="AU167">
        <v>-39.955130925860217</v>
      </c>
      <c r="AV167" t="s">
        <v>3249</v>
      </c>
    </row>
    <row r="168" spans="1:48" x14ac:dyDescent="0.25">
      <c r="A168" s="14">
        <v>1.709999999999996E-9</v>
      </c>
      <c r="B168" t="s">
        <v>918</v>
      </c>
      <c r="C168" s="4">
        <v>10</v>
      </c>
      <c r="D168" s="4">
        <v>0</v>
      </c>
      <c r="E168" s="4">
        <v>1</v>
      </c>
      <c r="F168" s="4">
        <v>11</v>
      </c>
      <c r="G168" s="4">
        <v>32</v>
      </c>
      <c r="H168" s="4">
        <v>21.34</v>
      </c>
      <c r="I168" s="34">
        <v>2219.4358338127513</v>
      </c>
      <c r="J168" s="35">
        <v>7.5725477790585618</v>
      </c>
      <c r="K168" s="35">
        <v>5.648577985030653</v>
      </c>
      <c r="L168" s="35">
        <v>2.996629449838188</v>
      </c>
      <c r="M168" s="35">
        <v>2.5721069444444447</v>
      </c>
      <c r="N168" s="4">
        <v>2.29</v>
      </c>
      <c r="O168" s="4">
        <v>190.60913705583755</v>
      </c>
      <c r="P168" s="35">
        <v>0</v>
      </c>
      <c r="Q168" s="36">
        <f t="shared" si="77"/>
        <v>90.909090910800913</v>
      </c>
      <c r="R168" s="36" t="str">
        <f t="shared" si="78"/>
        <v xml:space="preserve"> </v>
      </c>
      <c r="S168" s="37">
        <f t="shared" si="79"/>
        <v>0.49953139814861297</v>
      </c>
      <c r="T168" s="37" t="str">
        <f t="shared" si="80"/>
        <v/>
      </c>
      <c r="U168" s="37" t="str">
        <f t="shared" si="81"/>
        <v/>
      </c>
      <c r="V168" s="37">
        <f t="shared" si="82"/>
        <v>-0.55070337363880584</v>
      </c>
      <c r="W168" s="37" t="str">
        <f t="shared" si="83"/>
        <v/>
      </c>
      <c r="X168" s="37">
        <f t="shared" si="84"/>
        <v>-0.75238932386957469</v>
      </c>
      <c r="Y168" s="1" t="str">
        <f t="shared" si="85"/>
        <v xml:space="preserve"> </v>
      </c>
      <c r="Z168" s="1">
        <f t="shared" si="86"/>
        <v>14</v>
      </c>
      <c r="AA168" s="1" t="str">
        <f t="shared" si="87"/>
        <v xml:space="preserve"> </v>
      </c>
      <c r="AB168" s="1">
        <f t="shared" si="88"/>
        <v>7</v>
      </c>
      <c r="AC168" s="1">
        <f t="shared" si="89"/>
        <v>13</v>
      </c>
      <c r="AD168" s="1" t="str">
        <f t="shared" si="90"/>
        <v xml:space="preserve"> </v>
      </c>
      <c r="AE168" s="1">
        <f t="shared" si="91"/>
        <v>27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918</v>
      </c>
      <c r="AP168" t="s">
        <v>2240</v>
      </c>
      <c r="AQ168" s="22">
        <v>55.070337363880583</v>
      </c>
      <c r="AR168" s="21">
        <v>75.238932386957472</v>
      </c>
      <c r="AS168">
        <v>49.953139643861299</v>
      </c>
      <c r="AT168">
        <v>-55.070337363880583</v>
      </c>
      <c r="AU168">
        <v>-75.238932386957472</v>
      </c>
      <c r="AV168" t="s">
        <v>3250</v>
      </c>
    </row>
    <row r="169" spans="1:48" x14ac:dyDescent="0.25">
      <c r="A169" s="14">
        <v>1.7199999999999959E-9</v>
      </c>
      <c r="B169" t="s">
        <v>1045</v>
      </c>
      <c r="C169" s="4">
        <v>10</v>
      </c>
      <c r="D169" s="4">
        <v>0</v>
      </c>
      <c r="E169" s="4">
        <v>2</v>
      </c>
      <c r="F169" s="4">
        <v>12</v>
      </c>
      <c r="G169" s="4">
        <v>40</v>
      </c>
      <c r="H169" s="4">
        <v>32.659999999999997</v>
      </c>
      <c r="I169" s="34">
        <v>6504.2389899412929</v>
      </c>
      <c r="J169" s="35">
        <v>12.673651532790064</v>
      </c>
      <c r="K169" s="35">
        <v>11.451612903225806</v>
      </c>
      <c r="L169" s="35">
        <v>6.9976730103590654</v>
      </c>
      <c r="M169" s="35">
        <v>6.7408206503500629</v>
      </c>
      <c r="N169" s="4">
        <v>2.577</v>
      </c>
      <c r="O169" s="4">
        <v>9.1949152542372925</v>
      </c>
      <c r="P169" s="35">
        <v>3.2669932639314148</v>
      </c>
      <c r="Q169" s="36">
        <f t="shared" si="77"/>
        <v>83.333333335053325</v>
      </c>
      <c r="R169" s="36" t="str">
        <f t="shared" si="78"/>
        <v xml:space="preserve"> </v>
      </c>
      <c r="S169" s="37">
        <f t="shared" si="79"/>
        <v>0.22473974452465403</v>
      </c>
      <c r="T169" s="37" t="str">
        <f t="shared" si="80"/>
        <v/>
      </c>
      <c r="U169" s="37" t="str">
        <f t="shared" si="81"/>
        <v/>
      </c>
      <c r="V169" s="37">
        <f t="shared" si="82"/>
        <v>-0.24804318922793589</v>
      </c>
      <c r="W169" s="37" t="str">
        <f t="shared" si="83"/>
        <v/>
      </c>
      <c r="X169" s="37">
        <f t="shared" si="84"/>
        <v>-0.42178418304999321</v>
      </c>
      <c r="Y169" s="1" t="str">
        <f t="shared" si="85"/>
        <v xml:space="preserve"> </v>
      </c>
      <c r="Z169" s="1">
        <f t="shared" si="86"/>
        <v>51</v>
      </c>
      <c r="AA169" s="1" t="str">
        <f t="shared" si="87"/>
        <v xml:space="preserve"> </v>
      </c>
      <c r="AB169" s="1">
        <f t="shared" si="88"/>
        <v>40</v>
      </c>
      <c r="AC169" s="1">
        <f t="shared" si="89"/>
        <v>51</v>
      </c>
      <c r="AD169" s="1" t="str">
        <f t="shared" si="90"/>
        <v xml:space="preserve"> </v>
      </c>
      <c r="AE169" s="1">
        <f t="shared" si="91"/>
        <v>48</v>
      </c>
      <c r="AF169" s="1" t="str">
        <f t="shared" si="92"/>
        <v xml:space="preserve"> </v>
      </c>
      <c r="AG169" s="38">
        <f t="shared" si="93"/>
        <v>3.2669932656514149</v>
      </c>
      <c r="AH169" s="38" t="str">
        <f t="shared" si="94"/>
        <v xml:space="preserve"> </v>
      </c>
      <c r="AI169" s="1">
        <f t="shared" si="95"/>
        <v>56</v>
      </c>
      <c r="AJ169" s="1" t="str">
        <f t="shared" si="96"/>
        <v xml:space="preserve"> </v>
      </c>
      <c r="AK169" s="25" t="str">
        <f t="shared" si="97"/>
        <v xml:space="preserve"> </v>
      </c>
      <c r="AL169" s="25" t="str">
        <f t="shared" si="98"/>
        <v xml:space="preserve"> </v>
      </c>
      <c r="AM169" s="1" t="str">
        <f t="shared" si="99"/>
        <v xml:space="preserve"> </v>
      </c>
      <c r="AN169" s="1" t="str">
        <f t="shared" si="100"/>
        <v xml:space="preserve"> </v>
      </c>
      <c r="AO169" t="s">
        <v>1045</v>
      </c>
      <c r="AP169" t="s">
        <v>2303</v>
      </c>
      <c r="AQ169" s="22">
        <v>24.804318922793588</v>
      </c>
      <c r="AR169" s="21">
        <v>42.178418304999319</v>
      </c>
      <c r="AS169">
        <v>22.473974280465402</v>
      </c>
      <c r="AT169">
        <v>-24.804318922793588</v>
      </c>
      <c r="AU169">
        <v>-42.178418304999319</v>
      </c>
      <c r="AV169" t="s">
        <v>3251</v>
      </c>
    </row>
    <row r="170" spans="1:48" x14ac:dyDescent="0.25">
      <c r="A170" s="14">
        <v>1.7299999999999959E-9</v>
      </c>
      <c r="B170" t="s">
        <v>922</v>
      </c>
      <c r="C170" s="4">
        <v>20</v>
      </c>
      <c r="D170" s="4">
        <v>1</v>
      </c>
      <c r="E170" s="4">
        <v>9</v>
      </c>
      <c r="F170" s="4">
        <v>30</v>
      </c>
      <c r="G170" s="4">
        <v>92.152496337890625</v>
      </c>
      <c r="H170" s="4">
        <v>81.06</v>
      </c>
      <c r="I170" s="34">
        <v>30455.879615867871</v>
      </c>
      <c r="J170" s="35">
        <v>24.866103132451446</v>
      </c>
      <c r="K170" s="35">
        <v>21.275939017397892</v>
      </c>
      <c r="L170" s="35">
        <v>18.895168253962503</v>
      </c>
      <c r="M170" s="35">
        <v>16.793458194168466</v>
      </c>
      <c r="N170" s="4">
        <v>2.649</v>
      </c>
      <c r="O170" s="4">
        <v>30.492610837438409</v>
      </c>
      <c r="P170" s="35">
        <v>3.2184455943584092</v>
      </c>
      <c r="Q170" s="36" t="str">
        <f t="shared" si="77"/>
        <v xml:space="preserve"> </v>
      </c>
      <c r="R170" s="36" t="str">
        <f t="shared" si="78"/>
        <v xml:space="preserve"> </v>
      </c>
      <c r="S170" s="37" t="str">
        <f t="shared" si="79"/>
        <v/>
      </c>
      <c r="T170" s="37" t="str">
        <f t="shared" si="80"/>
        <v/>
      </c>
      <c r="U170" s="37" t="str">
        <f t="shared" si="81"/>
        <v/>
      </c>
      <c r="V170" s="37" t="str">
        <f t="shared" si="82"/>
        <v/>
      </c>
      <c r="W170" s="37" t="str">
        <f t="shared" si="83"/>
        <v/>
      </c>
      <c r="X170" s="37" t="str">
        <f t="shared" si="84"/>
        <v/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 t="str">
        <f t="shared" si="89"/>
        <v xml:space="preserve"> </v>
      </c>
      <c r="AD170" s="1" t="str">
        <f t="shared" si="90"/>
        <v xml:space="preserve"> </v>
      </c>
      <c r="AE170" s="1" t="str">
        <f t="shared" si="91"/>
        <v xml:space="preserve"> </v>
      </c>
      <c r="AF170" s="1" t="str">
        <f t="shared" si="92"/>
        <v xml:space="preserve"> </v>
      </c>
      <c r="AG170" s="38">
        <f t="shared" si="93"/>
        <v>3.2184455960884093</v>
      </c>
      <c r="AH170" s="38" t="str">
        <f t="shared" si="94"/>
        <v xml:space="preserve"> </v>
      </c>
      <c r="AI170" s="1">
        <f t="shared" si="95"/>
        <v>57</v>
      </c>
      <c r="AJ170" s="1" t="str">
        <f t="shared" si="96"/>
        <v xml:space="preserve"> </v>
      </c>
      <c r="AK170" s="25" t="str">
        <f t="shared" si="97"/>
        <v xml:space="preserve"> </v>
      </c>
      <c r="AL170" s="25" t="str">
        <f t="shared" si="98"/>
        <v xml:space="preserve"> </v>
      </c>
      <c r="AM170" s="1" t="str">
        <f t="shared" si="99"/>
        <v xml:space="preserve"> </v>
      </c>
      <c r="AN170" s="1" t="str">
        <f t="shared" si="100"/>
        <v xml:space="preserve"> </v>
      </c>
      <c r="AO170" t="s">
        <v>922</v>
      </c>
      <c r="AP170" t="s">
        <v>2460</v>
      </c>
      <c r="AQ170" s="22">
        <v>-47.536292594365406</v>
      </c>
      <c r="AR170" s="21">
        <v>-56.130261191100608</v>
      </c>
      <c r="AS170">
        <v>13.684303402283039</v>
      </c>
      <c r="AT170">
        <v>47.536292594365406</v>
      </c>
      <c r="AU170">
        <v>56.130261191100608</v>
      </c>
      <c r="AV170" t="s">
        <v>3252</v>
      </c>
    </row>
    <row r="171" spans="1:48" x14ac:dyDescent="0.25">
      <c r="A171" s="14">
        <v>1.7399999999999959E-9</v>
      </c>
      <c r="B171" t="s">
        <v>868</v>
      </c>
      <c r="C171" s="4">
        <v>2</v>
      </c>
      <c r="D171" s="4">
        <v>1</v>
      </c>
      <c r="E171" s="4">
        <v>6</v>
      </c>
      <c r="F171" s="4">
        <v>9</v>
      </c>
      <c r="G171" s="4">
        <v>79.241897583007813</v>
      </c>
      <c r="H171" s="4">
        <v>74.94</v>
      </c>
      <c r="I171" s="34">
        <v>6717.964819310947</v>
      </c>
      <c r="J171" s="35">
        <v>33.794186116968476</v>
      </c>
      <c r="K171" s="35">
        <v>29.235296871232446</v>
      </c>
      <c r="L171" s="35">
        <v>19.297108108324078</v>
      </c>
      <c r="M171" s="35">
        <v>17.800230958230959</v>
      </c>
      <c r="N171" s="4">
        <v>1.802</v>
      </c>
      <c r="O171" s="4">
        <v>7.2619047619047681</v>
      </c>
      <c r="P171" s="35">
        <v>1.5189551634250211</v>
      </c>
      <c r="Q171" s="36" t="str">
        <f t="shared" si="77"/>
        <v xml:space="preserve"> </v>
      </c>
      <c r="R171" s="36" t="str">
        <f t="shared" si="78"/>
        <v xml:space="preserve"> </v>
      </c>
      <c r="S171" s="37" t="str">
        <f t="shared" si="79"/>
        <v/>
      </c>
      <c r="T171" s="37" t="str">
        <f t="shared" si="80"/>
        <v/>
      </c>
      <c r="U171" s="37" t="str">
        <f t="shared" si="81"/>
        <v/>
      </c>
      <c r="V171" s="37" t="str">
        <f t="shared" si="82"/>
        <v/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 t="str">
        <f t="shared" si="89"/>
        <v xml:space="preserve"> </v>
      </c>
      <c r="AD171" s="1" t="str">
        <f t="shared" si="90"/>
        <v xml:space="preserve"> </v>
      </c>
      <c r="AE171" s="1" t="str">
        <f t="shared" si="91"/>
        <v xml:space="preserve"> 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868</v>
      </c>
      <c r="AP171" t="s">
        <v>2547</v>
      </c>
      <c r="AQ171" s="22">
        <v>-100.50865647841323</v>
      </c>
      <c r="AR171" s="21">
        <v>-59.451479271888296</v>
      </c>
      <c r="AS171">
        <v>5.740455808657341</v>
      </c>
      <c r="AT171">
        <v>100.50865647841323</v>
      </c>
      <c r="AU171">
        <v>59.451479271888296</v>
      </c>
      <c r="AV171" t="s">
        <v>3253</v>
      </c>
    </row>
    <row r="172" spans="1:48" x14ac:dyDescent="0.25">
      <c r="A172" s="14">
        <v>1.7499999999999958E-9</v>
      </c>
      <c r="B172" t="s">
        <v>872</v>
      </c>
      <c r="C172" s="4">
        <v>0</v>
      </c>
      <c r="D172" s="4">
        <v>0</v>
      </c>
      <c r="E172" s="4">
        <v>2</v>
      </c>
      <c r="F172" s="4">
        <v>2</v>
      </c>
      <c r="G172" s="4">
        <v>43.75</v>
      </c>
      <c r="H172" s="4">
        <v>40.909999999999997</v>
      </c>
      <c r="I172" s="34">
        <v>1861.5788999473459</v>
      </c>
      <c r="J172" s="35">
        <v>23.715942028985506</v>
      </c>
      <c r="K172" s="35">
        <v>22.173441734417342</v>
      </c>
      <c r="L172" s="35">
        <v>13.555589442815249</v>
      </c>
      <c r="M172" s="35">
        <v>12.840155555555556</v>
      </c>
      <c r="N172" s="4">
        <v>1.7250000000000001</v>
      </c>
      <c r="O172" s="4">
        <v>15.000000000000005</v>
      </c>
      <c r="P172" s="35">
        <v>0.85553654363236376</v>
      </c>
      <c r="Q172" s="36" t="str">
        <f t="shared" si="77"/>
        <v xml:space="preserve"> 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/>
      </c>
      <c r="V172" s="37" t="str">
        <f t="shared" si="82"/>
        <v/>
      </c>
      <c r="W172" s="37" t="str">
        <f t="shared" si="83"/>
        <v/>
      </c>
      <c r="X172" s="37" t="str">
        <f t="shared" si="84"/>
        <v/>
      </c>
      <c r="Y172" s="1" t="str">
        <f t="shared" si="85"/>
        <v xml:space="preserve"> </v>
      </c>
      <c r="Z172" s="1" t="str">
        <f t="shared" si="86"/>
        <v xml:space="preserve"> </v>
      </c>
      <c r="AA172" s="1" t="str">
        <f t="shared" si="87"/>
        <v xml:space="preserve"> </v>
      </c>
      <c r="AB172" s="1" t="str">
        <f t="shared" si="88"/>
        <v xml:space="preserve"> </v>
      </c>
      <c r="AC172" s="1" t="str">
        <f t="shared" si="89"/>
        <v xml:space="preserve"> </v>
      </c>
      <c r="AD172" s="1" t="str">
        <f t="shared" si="90"/>
        <v xml:space="preserve"> </v>
      </c>
      <c r="AE172" s="1" t="str">
        <f t="shared" si="91"/>
        <v xml:space="preserve"> </v>
      </c>
      <c r="AF172" s="1" t="str">
        <f t="shared" si="92"/>
        <v xml:space="preserve"> </v>
      </c>
      <c r="AG172" s="38" t="str">
        <f t="shared" si="93"/>
        <v xml:space="preserve"> </v>
      </c>
      <c r="AH172" s="38" t="str">
        <f t="shared" si="94"/>
        <v xml:space="preserve"> </v>
      </c>
      <c r="AI172" s="1" t="str">
        <f t="shared" si="95"/>
        <v xml:space="preserve"> 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872</v>
      </c>
      <c r="AP172" t="s">
        <v>2550</v>
      </c>
      <c r="AQ172" s="22">
        <v>-40.71212299337332</v>
      </c>
      <c r="AR172" s="21">
        <v>-12.009466751492571</v>
      </c>
      <c r="AS172">
        <v>6.9420679540454833</v>
      </c>
      <c r="AT172">
        <v>40.71212299337332</v>
      </c>
      <c r="AU172">
        <v>12.009466751492571</v>
      </c>
      <c r="AV172" t="s">
        <v>3254</v>
      </c>
    </row>
    <row r="173" spans="1:48" x14ac:dyDescent="0.25">
      <c r="A173" s="14">
        <v>1.7599999999999958E-9</v>
      </c>
      <c r="B173" t="s">
        <v>956</v>
      </c>
      <c r="C173" s="4">
        <v>12</v>
      </c>
      <c r="D173" s="4">
        <v>0</v>
      </c>
      <c r="E173" s="4">
        <v>3</v>
      </c>
      <c r="F173" s="4">
        <v>15</v>
      </c>
      <c r="G173" s="4">
        <v>71</v>
      </c>
      <c r="H173" s="4">
        <v>64.39</v>
      </c>
      <c r="I173" s="34">
        <v>26493.813617909869</v>
      </c>
      <c r="J173" s="35">
        <v>16.71165325720218</v>
      </c>
      <c r="K173" s="35">
        <v>14.60753176043557</v>
      </c>
      <c r="L173" s="35">
        <v>8.4596963100999236</v>
      </c>
      <c r="M173" s="35">
        <v>7.6785739347097648</v>
      </c>
      <c r="N173" s="4">
        <v>3.8530000000000002</v>
      </c>
      <c r="O173" s="4">
        <v>13.323529411764715</v>
      </c>
      <c r="P173" s="35">
        <v>3.1060723714862557</v>
      </c>
      <c r="Q173" s="36" t="str">
        <f t="shared" si="77"/>
        <v xml:space="preserve"> </v>
      </c>
      <c r="R173" s="36" t="str">
        <f t="shared" si="78"/>
        <v xml:space="preserve"> </v>
      </c>
      <c r="S173" s="37" t="str">
        <f t="shared" si="79"/>
        <v/>
      </c>
      <c r="T173" s="37" t="str">
        <f t="shared" si="80"/>
        <v/>
      </c>
      <c r="U173" s="37" t="str">
        <f t="shared" si="81"/>
        <v/>
      </c>
      <c r="V173" s="37" t="str">
        <f t="shared" si="82"/>
        <v/>
      </c>
      <c r="W173" s="37" t="str">
        <f t="shared" si="83"/>
        <v/>
      </c>
      <c r="X173" s="37">
        <f t="shared" si="84"/>
        <v>-0.30097759557324755</v>
      </c>
      <c r="Y173" s="1" t="str">
        <f t="shared" si="85"/>
        <v xml:space="preserve"> </v>
      </c>
      <c r="Z173" s="1" t="str">
        <f t="shared" si="86"/>
        <v xml:space="preserve"> </v>
      </c>
      <c r="AA173" s="1" t="str">
        <f t="shared" si="87"/>
        <v xml:space="preserve"> </v>
      </c>
      <c r="AB173" s="1">
        <f t="shared" si="88"/>
        <v>55</v>
      </c>
      <c r="AC173" s="1" t="str">
        <f t="shared" si="89"/>
        <v xml:space="preserve"> </v>
      </c>
      <c r="AD173" s="1" t="str">
        <f t="shared" si="90"/>
        <v xml:space="preserve"> </v>
      </c>
      <c r="AE173" s="1" t="str">
        <f t="shared" si="91"/>
        <v xml:space="preserve"> </v>
      </c>
      <c r="AF173" s="1" t="str">
        <f t="shared" si="92"/>
        <v xml:space="preserve"> </v>
      </c>
      <c r="AG173" s="38">
        <f t="shared" si="93"/>
        <v>3.1060723732462558</v>
      </c>
      <c r="AH173" s="38" t="str">
        <f t="shared" si="94"/>
        <v xml:space="preserve"> </v>
      </c>
      <c r="AI173" s="1">
        <f t="shared" si="95"/>
        <v>60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956</v>
      </c>
      <c r="AP173" t="s">
        <v>2293</v>
      </c>
      <c r="AQ173" s="22">
        <v>0.8459286299481561</v>
      </c>
      <c r="AR173" s="21">
        <v>30.097759557324753</v>
      </c>
      <c r="AS173">
        <v>10.265569187762068</v>
      </c>
      <c r="AT173">
        <v>-0.8459286299481561</v>
      </c>
      <c r="AU173">
        <v>-30.097759557324753</v>
      </c>
      <c r="AV173" t="s">
        <v>3255</v>
      </c>
    </row>
    <row r="174" spans="1:48" x14ac:dyDescent="0.25">
      <c r="A174" s="14">
        <v>1.7699999999999957E-9</v>
      </c>
      <c r="B174" t="s">
        <v>1215</v>
      </c>
      <c r="C174" s="4">
        <v>6</v>
      </c>
      <c r="D174" s="4">
        <v>0</v>
      </c>
      <c r="E174" s="4">
        <v>2</v>
      </c>
      <c r="F174" s="4">
        <v>8</v>
      </c>
      <c r="G174" s="4">
        <v>24</v>
      </c>
      <c r="H174" s="4">
        <v>17.96</v>
      </c>
      <c r="I174" s="34">
        <v>1217.994412235448</v>
      </c>
      <c r="J174" s="35">
        <v>25.694554139900614</v>
      </c>
      <c r="K174" s="35">
        <v>21.589507028792234</v>
      </c>
      <c r="L174" s="35">
        <v>15.633806624174824</v>
      </c>
      <c r="M174" s="35">
        <v>13.589268268552983</v>
      </c>
      <c r="N174" s="4">
        <v>0.56800000000000006</v>
      </c>
      <c r="O174" s="4">
        <v>-1.8998272884283074</v>
      </c>
      <c r="P174" s="35" t="s">
        <v>124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0.33630289709293987</v>
      </c>
      <c r="T174" s="37" t="str">
        <f t="shared" si="80"/>
        <v/>
      </c>
      <c r="U174" s="37" t="str">
        <f t="shared" si="81"/>
        <v/>
      </c>
      <c r="V174" s="37" t="str">
        <f t="shared" si="82"/>
        <v/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29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1215</v>
      </c>
      <c r="AP174" t="s">
        <v>2261</v>
      </c>
      <c r="AQ174" s="22">
        <v>-52.451682415764701</v>
      </c>
      <c r="AR174" s="21">
        <v>-29.181718777851628</v>
      </c>
      <c r="AS174">
        <v>33.630289532293986</v>
      </c>
      <c r="AT174">
        <v>52.451682415764701</v>
      </c>
      <c r="AU174">
        <v>29.181718777851628</v>
      </c>
      <c r="AV174" t="s">
        <v>3256</v>
      </c>
    </row>
    <row r="175" spans="1:48" x14ac:dyDescent="0.25">
      <c r="A175" s="14">
        <v>1.7799999999999957E-9</v>
      </c>
      <c r="B175" t="s">
        <v>1033</v>
      </c>
      <c r="C175" s="4">
        <v>5</v>
      </c>
      <c r="D175" s="4">
        <v>0</v>
      </c>
      <c r="E175" s="4">
        <v>3</v>
      </c>
      <c r="F175" s="4">
        <v>8</v>
      </c>
      <c r="G175" s="4">
        <v>23</v>
      </c>
      <c r="H175" s="4">
        <v>22.09</v>
      </c>
      <c r="I175" s="34">
        <v>5694.5220272455972</v>
      </c>
      <c r="J175" s="35" t="s">
        <v>2161</v>
      </c>
      <c r="K175" s="35" t="s">
        <v>2161</v>
      </c>
      <c r="L175" s="35">
        <v>20.949941746805948</v>
      </c>
      <c r="M175" s="35">
        <v>19.892372063640416</v>
      </c>
      <c r="N175" s="4" t="s">
        <v>119</v>
      </c>
      <c r="O175" s="4" t="s">
        <v>119</v>
      </c>
      <c r="P175" s="35">
        <v>4.3458578542326842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 xml:space="preserve"> </v>
      </c>
      <c r="V175" s="37" t="str">
        <f t="shared" si="82"/>
        <v xml:space="preserve"> </v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4.3458578560126844</v>
      </c>
      <c r="AH175" s="38" t="str">
        <f t="shared" si="94"/>
        <v xml:space="preserve"> </v>
      </c>
      <c r="AI175" s="1">
        <f t="shared" si="95"/>
        <v>29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1033</v>
      </c>
      <c r="AP175" t="s">
        <v>2300</v>
      </c>
      <c r="AQ175" s="22" t="e">
        <v>#VALUE!</v>
      </c>
      <c r="AR175" s="21">
        <v>-73.108798657096429</v>
      </c>
      <c r="AS175">
        <v>4.1195110909914012</v>
      </c>
      <c r="AT175" t="e">
        <v>#VALUE!</v>
      </c>
      <c r="AU175">
        <v>73.108798657096429</v>
      </c>
      <c r="AV175" t="s">
        <v>3257</v>
      </c>
    </row>
    <row r="176" spans="1:48" x14ac:dyDescent="0.25">
      <c r="A176" s="14">
        <v>1.7899999999999957E-9</v>
      </c>
      <c r="B176" t="s">
        <v>892</v>
      </c>
      <c r="C176" s="4">
        <v>0</v>
      </c>
      <c r="D176" s="4">
        <v>1</v>
      </c>
      <c r="E176" s="4">
        <v>12</v>
      </c>
      <c r="F176" s="4">
        <v>13</v>
      </c>
      <c r="G176" s="4">
        <v>20</v>
      </c>
      <c r="H176" s="4">
        <v>20.77</v>
      </c>
      <c r="I176" s="34">
        <v>4504.1117366709523</v>
      </c>
      <c r="J176" s="35">
        <v>27.61968085106383</v>
      </c>
      <c r="K176" s="35">
        <v>26.0929648241206</v>
      </c>
      <c r="L176" s="35">
        <v>12.037660433610995</v>
      </c>
      <c r="M176" s="35">
        <v>11.535213367972435</v>
      </c>
      <c r="N176" s="4">
        <v>0.752</v>
      </c>
      <c r="O176" s="4">
        <v>111.23595505617978</v>
      </c>
      <c r="P176" s="35">
        <v>4.5353875782378434</v>
      </c>
      <c r="Q176" s="36" t="str">
        <f t="shared" si="77"/>
        <v xml:space="preserve"> </v>
      </c>
      <c r="R176" s="36" t="str">
        <f t="shared" si="78"/>
        <v xml:space="preserve"> </v>
      </c>
      <c r="S176" s="37" t="str">
        <f t="shared" si="79"/>
        <v/>
      </c>
      <c r="T176" s="37" t="str">
        <f t="shared" si="80"/>
        <v/>
      </c>
      <c r="U176" s="37" t="str">
        <f t="shared" si="81"/>
        <v/>
      </c>
      <c r="V176" s="37" t="str">
        <f t="shared" si="82"/>
        <v/>
      </c>
      <c r="W176" s="37" t="str">
        <f t="shared" si="83"/>
        <v/>
      </c>
      <c r="X176" s="37" t="str">
        <f t="shared" si="84"/>
        <v/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 t="str">
        <f t="shared" si="88"/>
        <v xml:space="preserve"> </v>
      </c>
      <c r="AC176" s="1" t="str">
        <f t="shared" si="89"/>
        <v xml:space="preserve"> 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>
        <f t="shared" si="93"/>
        <v>4.5353875800278436</v>
      </c>
      <c r="AH176" s="38" t="str">
        <f t="shared" si="94"/>
        <v xml:space="preserve"> </v>
      </c>
      <c r="AI176" s="1">
        <f t="shared" si="95"/>
        <v>22</v>
      </c>
      <c r="AJ176" s="1" t="str">
        <f t="shared" si="96"/>
        <v xml:space="preserve"> </v>
      </c>
      <c r="AK176" s="25" t="str">
        <f t="shared" si="97"/>
        <v xml:space="preserve"> </v>
      </c>
      <c r="AL176" s="25" t="str">
        <f t="shared" si="98"/>
        <v xml:space="preserve"> </v>
      </c>
      <c r="AM176" s="1" t="str">
        <f t="shared" si="99"/>
        <v xml:space="preserve"> </v>
      </c>
      <c r="AN176" s="1" t="str">
        <f t="shared" si="100"/>
        <v xml:space="preserve"> </v>
      </c>
      <c r="AO176" t="s">
        <v>892</v>
      </c>
      <c r="AP176" t="s">
        <v>2175</v>
      </c>
      <c r="AQ176" s="22">
        <v>-63.873900695264126</v>
      </c>
      <c r="AR176" s="21">
        <v>0.53313935242019772</v>
      </c>
      <c r="AS176">
        <v>-3.7072701011073628</v>
      </c>
      <c r="AT176">
        <v>63.873900695264126</v>
      </c>
      <c r="AU176">
        <v>-0.53313935242019772</v>
      </c>
      <c r="AV176" t="s">
        <v>3258</v>
      </c>
    </row>
    <row r="177" spans="1:48" x14ac:dyDescent="0.25">
      <c r="A177" s="14">
        <v>1.7999999999999956E-9</v>
      </c>
      <c r="B177" t="s">
        <v>939</v>
      </c>
      <c r="C177" s="4">
        <v>4</v>
      </c>
      <c r="D177" s="4">
        <v>0</v>
      </c>
      <c r="E177" s="4">
        <v>3</v>
      </c>
      <c r="F177" s="4">
        <v>7</v>
      </c>
      <c r="G177" s="4">
        <v>34.25</v>
      </c>
      <c r="H177" s="4">
        <v>33.51</v>
      </c>
      <c r="I177" s="34">
        <v>1696.343433187596</v>
      </c>
      <c r="J177" s="35">
        <v>10.247706422018348</v>
      </c>
      <c r="K177" s="35">
        <v>17.581322140608602</v>
      </c>
      <c r="L177" s="35">
        <v>6.7488870680261188</v>
      </c>
      <c r="M177" s="35">
        <v>9.8692646289791934</v>
      </c>
      <c r="N177" s="4">
        <v>3.27</v>
      </c>
      <c r="O177" s="4">
        <v>361.21297602256698</v>
      </c>
      <c r="P177" s="35">
        <v>4.5210384959713519</v>
      </c>
      <c r="Q177" s="36" t="str">
        <f t="shared" si="77"/>
        <v xml:space="preserve"> </v>
      </c>
      <c r="R177" s="36" t="str">
        <f t="shared" si="78"/>
        <v xml:space="preserve"> </v>
      </c>
      <c r="S177" s="37" t="str">
        <f t="shared" si="79"/>
        <v/>
      </c>
      <c r="T177" s="37" t="str">
        <f t="shared" si="80"/>
        <v/>
      </c>
      <c r="U177" s="37" t="str">
        <f t="shared" si="81"/>
        <v/>
      </c>
      <c r="V177" s="37">
        <f t="shared" si="82"/>
        <v>-0.3919800762319916</v>
      </c>
      <c r="W177" s="37" t="str">
        <f t="shared" si="83"/>
        <v/>
      </c>
      <c r="X177" s="37">
        <f t="shared" si="84"/>
        <v>-0.44234129777638431</v>
      </c>
      <c r="Y177" s="1" t="str">
        <f t="shared" si="85"/>
        <v xml:space="preserve"> </v>
      </c>
      <c r="Z177" s="1">
        <f t="shared" si="86"/>
        <v>29</v>
      </c>
      <c r="AA177" s="1" t="str">
        <f t="shared" si="87"/>
        <v xml:space="preserve"> </v>
      </c>
      <c r="AB177" s="1">
        <f t="shared" si="88"/>
        <v>36</v>
      </c>
      <c r="AC177" s="1" t="str">
        <f t="shared" si="89"/>
        <v xml:space="preserve"> 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>
        <f t="shared" si="93"/>
        <v>4.521038497771352</v>
      </c>
      <c r="AH177" s="38" t="str">
        <f t="shared" si="94"/>
        <v xml:space="preserve"> </v>
      </c>
      <c r="AI177" s="1">
        <f t="shared" si="95"/>
        <v>24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939</v>
      </c>
      <c r="AP177" t="s">
        <v>3259</v>
      </c>
      <c r="AQ177" s="22">
        <v>39.19800762319916</v>
      </c>
      <c r="AR177" s="21">
        <v>44.234129777638429</v>
      </c>
      <c r="AS177">
        <v>2.2082960310355171</v>
      </c>
      <c r="AT177">
        <v>-39.19800762319916</v>
      </c>
      <c r="AU177">
        <v>-44.234129777638429</v>
      </c>
      <c r="AV177" t="s">
        <v>3260</v>
      </c>
    </row>
    <row r="178" spans="1:48" x14ac:dyDescent="0.25">
      <c r="A178" s="14">
        <v>1.8099999999999956E-9</v>
      </c>
      <c r="B178" t="s">
        <v>937</v>
      </c>
      <c r="C178" s="4">
        <v>12</v>
      </c>
      <c r="D178" s="4">
        <v>0</v>
      </c>
      <c r="E178" s="4">
        <v>4</v>
      </c>
      <c r="F178" s="4">
        <v>16</v>
      </c>
      <c r="G178" s="4">
        <v>136.5</v>
      </c>
      <c r="H178" s="4">
        <v>125.84</v>
      </c>
      <c r="I178" s="34">
        <v>145686.56259327364</v>
      </c>
      <c r="J178" s="35">
        <v>11.627090455511411</v>
      </c>
      <c r="K178" s="35">
        <v>11.684308263695451</v>
      </c>
      <c r="L178" s="35" t="s">
        <v>2161</v>
      </c>
      <c r="M178" s="35" t="s">
        <v>2161</v>
      </c>
      <c r="N178" s="4">
        <v>10.823</v>
      </c>
      <c r="O178" s="4">
        <v>35.796737766624851</v>
      </c>
      <c r="P178" s="35">
        <v>3.4400826446280988</v>
      </c>
      <c r="Q178" s="36" t="str">
        <f t="shared" si="77"/>
        <v xml:space="preserve"> 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/>
      </c>
      <c r="V178" s="37">
        <f t="shared" si="82"/>
        <v>-0.31013805809130468</v>
      </c>
      <c r="W178" s="37" t="str">
        <f t="shared" si="83"/>
        <v xml:space="preserve"> </v>
      </c>
      <c r="X178" s="37" t="str">
        <f t="shared" si="84"/>
        <v xml:space="preserve"> </v>
      </c>
      <c r="Y178" s="1" t="str">
        <f t="shared" si="85"/>
        <v xml:space="preserve"> </v>
      </c>
      <c r="Z178" s="1">
        <f t="shared" si="86"/>
        <v>40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 t="str">
        <f t="shared" si="91"/>
        <v xml:space="preserve"> </v>
      </c>
      <c r="AF178" s="1" t="str">
        <f t="shared" si="92"/>
        <v xml:space="preserve"> </v>
      </c>
      <c r="AG178" s="38">
        <f t="shared" si="93"/>
        <v>3.4400826464380989</v>
      </c>
      <c r="AH178" s="38" t="str">
        <f t="shared" si="94"/>
        <v xml:space="preserve"> </v>
      </c>
      <c r="AI178" s="1">
        <f t="shared" si="95"/>
        <v>48</v>
      </c>
      <c r="AJ178" s="1" t="str">
        <f t="shared" si="96"/>
        <v xml:space="preserve"> </v>
      </c>
      <c r="AK178" s="25" t="str">
        <f t="shared" si="97"/>
        <v xml:space="preserve"> </v>
      </c>
      <c r="AL178" s="25" t="str">
        <f t="shared" si="98"/>
        <v xml:space="preserve"> </v>
      </c>
      <c r="AM178" s="1" t="str">
        <f t="shared" si="99"/>
        <v xml:space="preserve"> </v>
      </c>
      <c r="AN178" s="1" t="str">
        <f t="shared" si="100"/>
        <v xml:space="preserve"> </v>
      </c>
      <c r="AO178" t="s">
        <v>937</v>
      </c>
      <c r="AP178" t="s">
        <v>2400</v>
      </c>
      <c r="AQ178" s="22">
        <v>31.013805809130467</v>
      </c>
      <c r="AR178" s="21" t="e">
        <v>#VALUE!</v>
      </c>
      <c r="AS178">
        <v>8.4710743801652768</v>
      </c>
      <c r="AT178">
        <v>-31.013805809130467</v>
      </c>
      <c r="AU178" t="e">
        <v>#VALUE!</v>
      </c>
      <c r="AV178" t="s">
        <v>3261</v>
      </c>
    </row>
    <row r="179" spans="1:48" x14ac:dyDescent="0.25">
      <c r="A179" s="14">
        <v>1.8199999999999956E-9</v>
      </c>
      <c r="B179" t="s">
        <v>866</v>
      </c>
      <c r="C179" s="4">
        <v>6</v>
      </c>
      <c r="D179" s="4">
        <v>2</v>
      </c>
      <c r="E179" s="4">
        <v>1</v>
      </c>
      <c r="F179" s="4">
        <v>9</v>
      </c>
      <c r="G179" s="4">
        <v>44</v>
      </c>
      <c r="H179" s="4">
        <v>36.69</v>
      </c>
      <c r="I179" s="34">
        <v>12302.891372200367</v>
      </c>
      <c r="J179" s="35">
        <v>21.294254207777129</v>
      </c>
      <c r="K179" s="35">
        <v>20.612359550561795</v>
      </c>
      <c r="L179" s="35">
        <v>12.396949451987567</v>
      </c>
      <c r="M179" s="35">
        <v>11.84948872851043</v>
      </c>
      <c r="N179" s="4">
        <v>1.78</v>
      </c>
      <c r="O179" s="4">
        <v>2.2988505747126458</v>
      </c>
      <c r="P179" s="35">
        <v>1.9024257290814941</v>
      </c>
      <c r="Q179" s="36" t="str">
        <f t="shared" si="77"/>
        <v xml:space="preserve"> </v>
      </c>
      <c r="R179" s="36" t="str">
        <f t="shared" si="78"/>
        <v xml:space="preserve"> </v>
      </c>
      <c r="S179" s="37">
        <f t="shared" si="79"/>
        <v>0.19923685109773234</v>
      </c>
      <c r="T179" s="37" t="str">
        <f t="shared" si="80"/>
        <v/>
      </c>
      <c r="U179" s="37" t="str">
        <f t="shared" si="81"/>
        <v/>
      </c>
      <c r="V179" s="37" t="str">
        <f t="shared" si="82"/>
        <v/>
      </c>
      <c r="W179" s="37" t="str">
        <f t="shared" si="83"/>
        <v/>
      </c>
      <c r="X179" s="37" t="str">
        <f t="shared" si="84"/>
        <v/>
      </c>
      <c r="Y179" s="1" t="str">
        <f t="shared" si="85"/>
        <v xml:space="preserve"> </v>
      </c>
      <c r="Z179" s="1" t="str">
        <f t="shared" si="86"/>
        <v xml:space="preserve"> </v>
      </c>
      <c r="AA179" s="1" t="str">
        <f t="shared" si="87"/>
        <v xml:space="preserve"> </v>
      </c>
      <c r="AB179" s="1" t="str">
        <f t="shared" si="88"/>
        <v xml:space="preserve"> </v>
      </c>
      <c r="AC179" s="1">
        <f t="shared" si="89"/>
        <v>62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 t="str">
        <f t="shared" si="93"/>
        <v xml:space="preserve"> </v>
      </c>
      <c r="AH179" s="38" t="str">
        <f t="shared" si="94"/>
        <v xml:space="preserve"> </v>
      </c>
      <c r="AI179" s="1" t="str">
        <f t="shared" si="95"/>
        <v xml:space="preserve"> 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866</v>
      </c>
      <c r="AP179" t="s">
        <v>2252</v>
      </c>
      <c r="AQ179" s="22">
        <v>-26.34369376829968</v>
      </c>
      <c r="AR179" s="21">
        <v>-2.4356560310484943</v>
      </c>
      <c r="AS179">
        <v>19.923684927773234</v>
      </c>
      <c r="AT179">
        <v>26.34369376829968</v>
      </c>
      <c r="AU179">
        <v>2.4356560310484943</v>
      </c>
      <c r="AV179" t="s">
        <v>3262</v>
      </c>
    </row>
    <row r="180" spans="1:48" x14ac:dyDescent="0.25">
      <c r="A180" s="14">
        <v>1.8299999999999955E-9</v>
      </c>
      <c r="B180" t="s">
        <v>1216</v>
      </c>
      <c r="C180" s="4">
        <v>4</v>
      </c>
      <c r="D180" s="4">
        <v>0</v>
      </c>
      <c r="E180" s="4">
        <v>0</v>
      </c>
      <c r="F180" s="4">
        <v>4</v>
      </c>
      <c r="G180" s="4">
        <v>34.052398681640625</v>
      </c>
      <c r="H180" s="4">
        <v>22.3</v>
      </c>
      <c r="I180" s="34">
        <v>1365.8393380314803</v>
      </c>
      <c r="J180" s="35" t="s">
        <v>2161</v>
      </c>
      <c r="K180" s="35" t="s">
        <v>2161</v>
      </c>
      <c r="L180" s="35" t="s">
        <v>2161</v>
      </c>
      <c r="M180" s="35" t="s">
        <v>2161</v>
      </c>
      <c r="N180" s="4">
        <v>-0.25</v>
      </c>
      <c r="O180" s="4">
        <v>-6.8376068376068311</v>
      </c>
      <c r="P180" s="35" t="s">
        <v>124</v>
      </c>
      <c r="Q180" s="36">
        <f t="shared" si="77"/>
        <v>100.00000000183</v>
      </c>
      <c r="R180" s="36" t="str">
        <f t="shared" si="78"/>
        <v xml:space="preserve"> </v>
      </c>
      <c r="S180" s="37">
        <f t="shared" si="79"/>
        <v>0.52701339562554372</v>
      </c>
      <c r="T180" s="37" t="str">
        <f t="shared" si="80"/>
        <v/>
      </c>
      <c r="U180" s="37" t="str">
        <f t="shared" si="81"/>
        <v xml:space="preserve"> </v>
      </c>
      <c r="V180" s="37" t="str">
        <f t="shared" si="82"/>
        <v xml:space="preserve"> </v>
      </c>
      <c r="W180" s="37" t="str">
        <f t="shared" si="83"/>
        <v xml:space="preserve"> </v>
      </c>
      <c r="X180" s="37" t="str">
        <f t="shared" si="84"/>
        <v xml:space="preserve"> </v>
      </c>
      <c r="Y180" s="1" t="str">
        <f t="shared" si="85"/>
        <v xml:space="preserve"> </v>
      </c>
      <c r="Z180" s="1" t="str">
        <f t="shared" si="86"/>
        <v xml:space="preserve"> </v>
      </c>
      <c r="AA180" s="1" t="str">
        <f t="shared" si="87"/>
        <v xml:space="preserve"> </v>
      </c>
      <c r="AB180" s="1" t="str">
        <f t="shared" si="88"/>
        <v xml:space="preserve"> </v>
      </c>
      <c r="AC180" s="1">
        <f t="shared" si="89"/>
        <v>11</v>
      </c>
      <c r="AD180" s="1" t="str">
        <f t="shared" si="90"/>
        <v xml:space="preserve"> </v>
      </c>
      <c r="AE180" s="1">
        <f t="shared" si="91"/>
        <v>2</v>
      </c>
      <c r="AF180" s="1" t="str">
        <f t="shared" si="92"/>
        <v xml:space="preserve"> </v>
      </c>
      <c r="AG180" s="38" t="str">
        <f t="shared" si="93"/>
        <v xml:space="preserve"> </v>
      </c>
      <c r="AH180" s="38" t="str">
        <f t="shared" si="94"/>
        <v xml:space="preserve"> </v>
      </c>
      <c r="AI180" s="1" t="str">
        <f t="shared" si="95"/>
        <v xml:space="preserve"> 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1216</v>
      </c>
      <c r="AP180" t="s">
        <v>2258</v>
      </c>
      <c r="AQ180" s="22" t="e">
        <v>#VALUE!</v>
      </c>
      <c r="AR180" s="21" t="e">
        <v>#VALUE!</v>
      </c>
      <c r="AS180">
        <v>52.701339379554369</v>
      </c>
      <c r="AT180" t="e">
        <v>#VALUE!</v>
      </c>
      <c r="AU180" t="e">
        <v>#VALUE!</v>
      </c>
      <c r="AV180" t="s">
        <v>3263</v>
      </c>
    </row>
    <row r="181" spans="1:48" x14ac:dyDescent="0.25">
      <c r="A181" s="14">
        <v>1.8399999999999955E-9</v>
      </c>
      <c r="B181" t="s">
        <v>957</v>
      </c>
      <c r="C181" s="4">
        <v>25</v>
      </c>
      <c r="D181" s="4">
        <v>3</v>
      </c>
      <c r="E181" s="4">
        <v>13</v>
      </c>
      <c r="F181" s="4">
        <v>41</v>
      </c>
      <c r="G181" s="4">
        <v>1843.5</v>
      </c>
      <c r="H181" s="4">
        <v>1850.36</v>
      </c>
      <c r="I181" s="34">
        <v>187094.51130256488</v>
      </c>
      <c r="J181" s="35" t="s">
        <v>2161</v>
      </c>
      <c r="K181" s="35" t="s">
        <v>2161</v>
      </c>
      <c r="L181" s="35" t="s">
        <v>2161</v>
      </c>
      <c r="M181" s="35" t="s">
        <v>2161</v>
      </c>
      <c r="N181" s="4">
        <v>4.4320000000000004</v>
      </c>
      <c r="O181" s="4">
        <v>11.356783919598</v>
      </c>
      <c r="P181" s="35">
        <v>0</v>
      </c>
      <c r="Q181" s="36" t="str">
        <f t="shared" si="77"/>
        <v xml:space="preserve"> </v>
      </c>
      <c r="R181" s="36" t="str">
        <f t="shared" si="78"/>
        <v xml:space="preserve"> </v>
      </c>
      <c r="S181" s="37" t="str">
        <f t="shared" si="79"/>
        <v/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 xml:space="preserve"> </v>
      </c>
      <c r="X181" s="37" t="str">
        <f t="shared" si="84"/>
        <v xml:space="preserve"> </v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 t="str">
        <f t="shared" si="89"/>
        <v xml:space="preserve"> 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 t="str">
        <f t="shared" si="93"/>
        <v xml:space="preserve"> </v>
      </c>
      <c r="AH181" s="38" t="str">
        <f t="shared" si="94"/>
        <v xml:space="preserve"> </v>
      </c>
      <c r="AI181" s="1" t="str">
        <f t="shared" si="95"/>
        <v xml:space="preserve"> 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957</v>
      </c>
      <c r="AP181" t="s">
        <v>2261</v>
      </c>
      <c r="AQ181" s="22" t="e">
        <v>#VALUE!</v>
      </c>
      <c r="AR181" s="21" t="e">
        <v>#VALUE!</v>
      </c>
      <c r="AS181">
        <v>-0.37073866707019176</v>
      </c>
      <c r="AT181" t="e">
        <v>#VALUE!</v>
      </c>
      <c r="AU181" t="e">
        <v>#VALUE!</v>
      </c>
      <c r="AV181" t="s">
        <v>3264</v>
      </c>
    </row>
    <row r="182" spans="1:48" x14ac:dyDescent="0.25">
      <c r="A182" s="14">
        <v>1.8499999999999955E-9</v>
      </c>
      <c r="B182" t="s">
        <v>880</v>
      </c>
      <c r="C182" s="4">
        <v>3</v>
      </c>
      <c r="D182" s="4">
        <v>0</v>
      </c>
      <c r="E182" s="4">
        <v>6</v>
      </c>
      <c r="F182" s="4">
        <v>9</v>
      </c>
      <c r="G182" s="4">
        <v>16</v>
      </c>
      <c r="H182" s="4">
        <v>16.18</v>
      </c>
      <c r="I182" s="34">
        <v>881.43426836044273</v>
      </c>
      <c r="J182" s="35" t="s">
        <v>2161</v>
      </c>
      <c r="K182" s="35" t="s">
        <v>2161</v>
      </c>
      <c r="L182" s="35">
        <v>17.346680960548884</v>
      </c>
      <c r="M182" s="35">
        <v>16.544973415132926</v>
      </c>
      <c r="N182" s="4" t="s">
        <v>119</v>
      </c>
      <c r="O182" s="4" t="s">
        <v>119</v>
      </c>
      <c r="P182" s="35">
        <v>5.8096415327564896</v>
      </c>
      <c r="Q182" s="36" t="str">
        <f t="shared" si="77"/>
        <v xml:space="preserve"> </v>
      </c>
      <c r="R182" s="36" t="str">
        <f t="shared" si="78"/>
        <v xml:space="preserve"> </v>
      </c>
      <c r="S182" s="37" t="str">
        <f t="shared" si="79"/>
        <v/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 t="str">
        <f t="shared" si="89"/>
        <v xml:space="preserve"> 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5.8096415346064898</v>
      </c>
      <c r="AH182" s="38" t="str">
        <f t="shared" si="94"/>
        <v xml:space="preserve"> </v>
      </c>
      <c r="AI182" s="1">
        <f t="shared" si="95"/>
        <v>8</v>
      </c>
      <c r="AJ182" s="1" t="str">
        <f t="shared" si="96"/>
        <v xml:space="preserve"> </v>
      </c>
      <c r="AK182" s="25" t="str">
        <f t="shared" si="97"/>
        <v xml:space="preserve"> </v>
      </c>
      <c r="AL182" s="25" t="str">
        <f t="shared" si="98"/>
        <v xml:space="preserve"> </v>
      </c>
      <c r="AM182" s="1" t="str">
        <f t="shared" si="99"/>
        <v xml:space="preserve"> </v>
      </c>
      <c r="AN182" s="1" t="str">
        <f t="shared" si="100"/>
        <v xml:space="preserve"> </v>
      </c>
      <c r="AO182" t="s">
        <v>880</v>
      </c>
      <c r="AP182" t="s">
        <v>2266</v>
      </c>
      <c r="AQ182" s="22" t="e">
        <v>#VALUE!</v>
      </c>
      <c r="AR182" s="21">
        <v>-43.335152816182166</v>
      </c>
      <c r="AS182">
        <v>-1.1124845488257096</v>
      </c>
      <c r="AT182" t="e">
        <v>#VALUE!</v>
      </c>
      <c r="AU182">
        <v>43.335152816182166</v>
      </c>
      <c r="AV182" t="s">
        <v>3265</v>
      </c>
    </row>
    <row r="183" spans="1:48" x14ac:dyDescent="0.25">
      <c r="A183" s="14">
        <v>1.8599999999999954E-9</v>
      </c>
      <c r="B183" t="s">
        <v>1217</v>
      </c>
      <c r="C183" s="4">
        <v>0</v>
      </c>
      <c r="D183" s="4">
        <v>0</v>
      </c>
      <c r="E183" s="4">
        <v>3</v>
      </c>
      <c r="F183" s="4">
        <v>3</v>
      </c>
      <c r="G183" s="4">
        <v>56</v>
      </c>
      <c r="H183" s="4">
        <v>48.42</v>
      </c>
      <c r="I183" s="34">
        <v>1009.5566070028223</v>
      </c>
      <c r="J183" s="35">
        <v>27.846185551357546</v>
      </c>
      <c r="K183" s="35">
        <v>22.343361830816701</v>
      </c>
      <c r="L183" s="35">
        <v>22.031623394124516</v>
      </c>
      <c r="M183" s="35">
        <v>20.316384648841208</v>
      </c>
      <c r="N183" s="4">
        <v>1.413</v>
      </c>
      <c r="O183" s="4">
        <v>33.680227057710511</v>
      </c>
      <c r="P183" s="35">
        <v>2.3204002467525342</v>
      </c>
      <c r="Q183" s="36" t="str">
        <f t="shared" si="77"/>
        <v xml:space="preserve"> </v>
      </c>
      <c r="R183" s="36" t="str">
        <f t="shared" si="78"/>
        <v xml:space="preserve"> </v>
      </c>
      <c r="S183" s="37">
        <f t="shared" si="79"/>
        <v>0.15654688331394456</v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>
        <f t="shared" si="89"/>
        <v>71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1217</v>
      </c>
      <c r="AP183" t="s">
        <v>2407</v>
      </c>
      <c r="AQ183" s="22">
        <v>-65.21780502794266</v>
      </c>
      <c r="AR183" s="21">
        <v>-82.046704678973285</v>
      </c>
      <c r="AS183">
        <v>15.654688145394458</v>
      </c>
      <c r="AT183">
        <v>65.21780502794266</v>
      </c>
      <c r="AU183">
        <v>82.046704678973285</v>
      </c>
      <c r="AV183" t="s">
        <v>3266</v>
      </c>
    </row>
    <row r="184" spans="1:48" x14ac:dyDescent="0.25">
      <c r="A184" s="14">
        <v>1.8699999999999954E-9</v>
      </c>
      <c r="B184" t="s">
        <v>1218</v>
      </c>
      <c r="C184" s="4">
        <v>9</v>
      </c>
      <c r="D184" s="4">
        <v>0</v>
      </c>
      <c r="E184" s="4">
        <v>0</v>
      </c>
      <c r="F184" s="4">
        <v>9</v>
      </c>
      <c r="G184" s="4">
        <v>15</v>
      </c>
      <c r="H184" s="4">
        <v>10.86</v>
      </c>
      <c r="I184" s="34">
        <v>1274.8362504221252</v>
      </c>
      <c r="J184" s="35" t="s">
        <v>2161</v>
      </c>
      <c r="K184" s="35" t="s">
        <v>2161</v>
      </c>
      <c r="L184" s="35" t="s">
        <v>2161</v>
      </c>
      <c r="M184" s="35" t="s">
        <v>2161</v>
      </c>
      <c r="N184" s="4">
        <v>-0.247</v>
      </c>
      <c r="O184" s="4">
        <v>49.591836734693878</v>
      </c>
      <c r="P184" s="35" t="s">
        <v>124</v>
      </c>
      <c r="Q184" s="36">
        <f t="shared" si="77"/>
        <v>100.00000000187001</v>
      </c>
      <c r="R184" s="36" t="str">
        <f t="shared" si="78"/>
        <v xml:space="preserve"> </v>
      </c>
      <c r="S184" s="37">
        <f t="shared" si="79"/>
        <v>0.38121547148325968</v>
      </c>
      <c r="T184" s="37" t="str">
        <f t="shared" si="80"/>
        <v/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>
        <f t="shared" si="89"/>
        <v>21</v>
      </c>
      <c r="AD184" s="1" t="str">
        <f t="shared" si="90"/>
        <v xml:space="preserve"> </v>
      </c>
      <c r="AE184" s="1">
        <f t="shared" si="91"/>
        <v>1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1218</v>
      </c>
      <c r="AP184" t="s">
        <v>2258</v>
      </c>
      <c r="AQ184" s="22" t="e">
        <v>#VALUE!</v>
      </c>
      <c r="AR184" s="21" t="e">
        <v>#VALUE!</v>
      </c>
      <c r="AS184">
        <v>38.121546961325969</v>
      </c>
      <c r="AT184" t="e">
        <v>#VALUE!</v>
      </c>
      <c r="AU184" t="e">
        <v>#VALUE!</v>
      </c>
      <c r="AV184" t="s">
        <v>3267</v>
      </c>
    </row>
    <row r="185" spans="1:48" x14ac:dyDescent="0.25">
      <c r="A185" s="14">
        <v>1.8799999999999956E-9</v>
      </c>
      <c r="B185" t="s">
        <v>936</v>
      </c>
      <c r="C185" s="4">
        <v>6</v>
      </c>
      <c r="D185" s="4">
        <v>0</v>
      </c>
      <c r="E185" s="4">
        <v>2</v>
      </c>
      <c r="F185" s="4">
        <v>8</v>
      </c>
      <c r="G185" s="4">
        <v>61</v>
      </c>
      <c r="H185" s="4">
        <v>44.34</v>
      </c>
      <c r="I185" s="34">
        <v>2356.1969745719384</v>
      </c>
      <c r="J185" s="35">
        <v>11.029850746268655</v>
      </c>
      <c r="K185" s="35">
        <v>12.458555774093847</v>
      </c>
      <c r="L185" s="35">
        <v>8.5520735991078904</v>
      </c>
      <c r="M185" s="35">
        <v>9.4359544755459854</v>
      </c>
      <c r="N185" s="4">
        <v>4.0200000000000005</v>
      </c>
      <c r="O185" s="4">
        <v>28.846153846153854</v>
      </c>
      <c r="P185" s="35">
        <v>1.5854758682904828</v>
      </c>
      <c r="Q185" s="36" t="str">
        <f t="shared" si="77"/>
        <v xml:space="preserve"> </v>
      </c>
      <c r="R185" s="36" t="str">
        <f t="shared" si="78"/>
        <v xml:space="preserve"> </v>
      </c>
      <c r="S185" s="37">
        <f t="shared" si="79"/>
        <v>0.37573297436534042</v>
      </c>
      <c r="T185" s="37" t="str">
        <f t="shared" si="80"/>
        <v/>
      </c>
      <c r="U185" s="37" t="str">
        <f t="shared" si="81"/>
        <v/>
      </c>
      <c r="V185" s="37">
        <f t="shared" si="82"/>
        <v>-0.34557365973039667</v>
      </c>
      <c r="W185" s="37" t="str">
        <f t="shared" si="83"/>
        <v/>
      </c>
      <c r="X185" s="37">
        <f t="shared" si="84"/>
        <v>-0.293344485316124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 t="str">
        <f t="shared" si="98"/>
        <v xml:space="preserve"> 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936</v>
      </c>
      <c r="AP185" t="s">
        <v>3123</v>
      </c>
      <c r="AQ185" s="22">
        <v>34.557365973039666</v>
      </c>
      <c r="AR185" s="21">
        <v>29.334448531612402</v>
      </c>
      <c r="AS185">
        <v>37.573297248534047</v>
      </c>
      <c r="AT185">
        <v>-34.557365973039666</v>
      </c>
      <c r="AU185">
        <v>-29.334448531612402</v>
      </c>
      <c r="AV185" t="s">
        <v>3268</v>
      </c>
    </row>
    <row r="186" spans="1:48" x14ac:dyDescent="0.25">
      <c r="A186" s="14">
        <v>1.8899999999999957E-9</v>
      </c>
      <c r="B186" t="s">
        <v>1024</v>
      </c>
      <c r="C186" s="4">
        <v>7</v>
      </c>
      <c r="D186" s="4">
        <v>0</v>
      </c>
      <c r="E186" s="4">
        <v>6</v>
      </c>
      <c r="F186" s="4">
        <v>13</v>
      </c>
      <c r="G186" s="4">
        <v>40.5</v>
      </c>
      <c r="H186" s="4">
        <v>35.65</v>
      </c>
      <c r="I186" s="34">
        <v>14446.635686743401</v>
      </c>
      <c r="J186" s="35">
        <v>25.230007077140833</v>
      </c>
      <c r="K186" s="35">
        <v>23.846153846153843</v>
      </c>
      <c r="L186" s="35">
        <v>9.641361477847088</v>
      </c>
      <c r="M186" s="35">
        <v>9.449336452037965</v>
      </c>
      <c r="N186" s="4">
        <v>1.413</v>
      </c>
      <c r="O186" s="4">
        <v>2.0953757225433463</v>
      </c>
      <c r="P186" s="35">
        <v>3.3323983169705471</v>
      </c>
      <c r="Q186" s="36" t="str">
        <f t="shared" si="77"/>
        <v xml:space="preserve"> 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 t="str">
        <f t="shared" si="82"/>
        <v/>
      </c>
      <c r="W186" s="37" t="str">
        <f t="shared" si="83"/>
        <v/>
      </c>
      <c r="X186" s="37">
        <f t="shared" si="84"/>
        <v>-0.20333692426453864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3.3323983188605473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1024</v>
      </c>
      <c r="AP186" t="s">
        <v>2450</v>
      </c>
      <c r="AQ186" s="22">
        <v>-49.69541815472995</v>
      </c>
      <c r="AR186" s="21">
        <v>20.333692426453865</v>
      </c>
      <c r="AS186">
        <v>13.604488078541376</v>
      </c>
      <c r="AT186">
        <v>49.69541815472995</v>
      </c>
      <c r="AU186">
        <v>-20.333692426453865</v>
      </c>
      <c r="AV186" t="s">
        <v>3269</v>
      </c>
    </row>
    <row r="187" spans="1:48" x14ac:dyDescent="0.25">
      <c r="A187" s="14">
        <v>1.8999999999999959E-9</v>
      </c>
      <c r="B187" t="s">
        <v>859</v>
      </c>
      <c r="C187" s="4">
        <v>10</v>
      </c>
      <c r="D187" s="4">
        <v>1</v>
      </c>
      <c r="E187" s="4">
        <v>4</v>
      </c>
      <c r="F187" s="4">
        <v>15</v>
      </c>
      <c r="G187" s="4">
        <v>71</v>
      </c>
      <c r="H187" s="4">
        <v>62.85</v>
      </c>
      <c r="I187" s="34">
        <v>29903.105547912153</v>
      </c>
      <c r="J187" s="35">
        <v>10.515308683285928</v>
      </c>
      <c r="K187" s="35">
        <v>9.7306084533209471</v>
      </c>
      <c r="L187" s="35" t="s">
        <v>2161</v>
      </c>
      <c r="M187" s="35" t="s">
        <v>2161</v>
      </c>
      <c r="N187" s="4">
        <v>5.9770000000000003</v>
      </c>
      <c r="O187" s="4">
        <v>8.8706739526411678</v>
      </c>
      <c r="P187" s="35">
        <v>3.2983293556085918</v>
      </c>
      <c r="Q187" s="36" t="str">
        <f t="shared" si="77"/>
        <v xml:space="preserve"> 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>
        <f t="shared" si="82"/>
        <v>-0.37610262036084507</v>
      </c>
      <c r="W187" s="37" t="str">
        <f t="shared" si="83"/>
        <v xml:space="preserve"> </v>
      </c>
      <c r="X187" s="37" t="str">
        <f t="shared" si="84"/>
        <v xml:space="preserve"> </v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3.2983293575085919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859</v>
      </c>
      <c r="AP187" t="s">
        <v>2341</v>
      </c>
      <c r="AQ187" s="22">
        <v>37.610262036084507</v>
      </c>
      <c r="AR187" s="21" t="e">
        <v>#VALUE!</v>
      </c>
      <c r="AS187">
        <v>12.967382657120119</v>
      </c>
      <c r="AT187">
        <v>-37.610262036084507</v>
      </c>
      <c r="AU187" t="e">
        <v>#VALUE!</v>
      </c>
      <c r="AV187" t="s">
        <v>3270</v>
      </c>
    </row>
    <row r="188" spans="1:48" x14ac:dyDescent="0.25">
      <c r="A188" s="14">
        <v>1.9099999999999961E-9</v>
      </c>
      <c r="B188" t="s">
        <v>977</v>
      </c>
      <c r="C188" s="4">
        <v>5</v>
      </c>
      <c r="D188" s="4">
        <v>0</v>
      </c>
      <c r="E188" s="4">
        <v>4</v>
      </c>
      <c r="F188" s="4">
        <v>9</v>
      </c>
      <c r="G188" s="4">
        <v>18</v>
      </c>
      <c r="H188" s="4">
        <v>17.82</v>
      </c>
      <c r="I188" s="34">
        <v>2424.923590401067</v>
      </c>
      <c r="J188" s="35" t="s">
        <v>2161</v>
      </c>
      <c r="K188" s="35" t="s">
        <v>2161</v>
      </c>
      <c r="L188" s="35">
        <v>27.019658789759802</v>
      </c>
      <c r="M188" s="35">
        <v>24.723419518933756</v>
      </c>
      <c r="N188" s="4" t="s">
        <v>119</v>
      </c>
      <c r="O188" s="4" t="s">
        <v>119</v>
      </c>
      <c r="P188" s="35">
        <v>3.1425364758698096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 xml:space="preserve"> </v>
      </c>
      <c r="V188" s="37" t="str">
        <f t="shared" si="82"/>
        <v xml:space="preserve"> </v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>
        <f t="shared" si="93"/>
        <v>3.1425364777798097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977</v>
      </c>
      <c r="AP188" t="s">
        <v>2511</v>
      </c>
      <c r="AQ188" s="22" t="e">
        <v>#VALUE!</v>
      </c>
      <c r="AR188" s="21">
        <v>-123.2627054408439</v>
      </c>
      <c r="AS188">
        <v>1.0101010101010166</v>
      </c>
      <c r="AT188" t="e">
        <v>#VALUE!</v>
      </c>
      <c r="AU188">
        <v>123.2627054408439</v>
      </c>
      <c r="AV188" t="s">
        <v>3271</v>
      </c>
    </row>
    <row r="189" spans="1:48" x14ac:dyDescent="0.25">
      <c r="A189" s="14">
        <v>1.9199999999999963E-9</v>
      </c>
      <c r="B189" t="s">
        <v>1025</v>
      </c>
      <c r="C189" s="4">
        <v>12</v>
      </c>
      <c r="D189" s="4">
        <v>0</v>
      </c>
      <c r="E189" s="4">
        <v>2</v>
      </c>
      <c r="F189" s="4">
        <v>14</v>
      </c>
      <c r="G189" s="4">
        <v>40</v>
      </c>
      <c r="H189" s="4">
        <v>33.479999999999997</v>
      </c>
      <c r="I189" s="34">
        <v>4776.1712657995668</v>
      </c>
      <c r="J189" s="35">
        <v>17.999999999999996</v>
      </c>
      <c r="K189" s="35">
        <v>15.601118359739049</v>
      </c>
      <c r="L189" s="35">
        <v>10.79183282291479</v>
      </c>
      <c r="M189" s="35">
        <v>10.041143814951392</v>
      </c>
      <c r="N189" s="4">
        <v>1.86</v>
      </c>
      <c r="O189" s="4" t="s">
        <v>119</v>
      </c>
      <c r="P189" s="35">
        <v>0.22401433691756276</v>
      </c>
      <c r="Q189" s="36">
        <f t="shared" si="77"/>
        <v>85.714285716205708</v>
      </c>
      <c r="R189" s="36" t="str">
        <f t="shared" si="78"/>
        <v xml:space="preserve"> </v>
      </c>
      <c r="S189" s="37">
        <f t="shared" si="79"/>
        <v>0.19474313214700129</v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>
        <f t="shared" si="84"/>
        <v>-0.10827379003675608</v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1025</v>
      </c>
      <c r="AP189" t="s">
        <v>2633</v>
      </c>
      <c r="AQ189" s="22">
        <v>-6.7981280602356531</v>
      </c>
      <c r="AR189" s="21">
        <v>10.827379003675608</v>
      </c>
      <c r="AS189">
        <v>19.47431302270013</v>
      </c>
      <c r="AT189">
        <v>6.7981280602356531</v>
      </c>
      <c r="AU189">
        <v>-10.827379003675608</v>
      </c>
      <c r="AV189" t="s">
        <v>3272</v>
      </c>
    </row>
    <row r="190" spans="1:48" x14ac:dyDescent="0.25">
      <c r="A190" s="14">
        <v>1.9299999999999964E-9</v>
      </c>
      <c r="B190" t="s">
        <v>965</v>
      </c>
      <c r="C190" s="4">
        <v>4</v>
      </c>
      <c r="D190" s="4">
        <v>0</v>
      </c>
      <c r="E190" s="4">
        <v>8</v>
      </c>
      <c r="F190" s="4">
        <v>12</v>
      </c>
      <c r="G190" s="4">
        <v>16</v>
      </c>
      <c r="H190" s="4">
        <v>15.45</v>
      </c>
      <c r="I190" s="34">
        <v>2210.1772025147679</v>
      </c>
      <c r="J190" s="35">
        <v>37.050359712230218</v>
      </c>
      <c r="K190" s="35">
        <v>19.482976040353087</v>
      </c>
      <c r="L190" s="35">
        <v>11.438280912364945</v>
      </c>
      <c r="M190" s="35">
        <v>10.19046844919786</v>
      </c>
      <c r="N190" s="4">
        <v>0.41699999999999998</v>
      </c>
      <c r="O190" s="4">
        <v>-3.0232558139534911</v>
      </c>
      <c r="P190" s="35">
        <v>4.6601941747572821</v>
      </c>
      <c r="Q190" s="36" t="str">
        <f t="shared" si="77"/>
        <v xml:space="preserve"> </v>
      </c>
      <c r="R190" s="36" t="str">
        <f t="shared" si="78"/>
        <v xml:space="preserve"> </v>
      </c>
      <c r="S190" s="37" t="str">
        <f t="shared" si="79"/>
        <v/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 t="str">
        <f t="shared" si="84"/>
        <v/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4.6601941766872823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965</v>
      </c>
      <c r="AP190" t="s">
        <v>2385</v>
      </c>
      <c r="AQ190" s="22">
        <v>-119.82828117914219</v>
      </c>
      <c r="AR190" s="21">
        <v>5.4857960288230529</v>
      </c>
      <c r="AS190">
        <v>3.5598705501618255</v>
      </c>
      <c r="AT190">
        <v>119.82828117914219</v>
      </c>
      <c r="AU190">
        <v>-5.4857960288230529</v>
      </c>
      <c r="AV190" t="s">
        <v>3273</v>
      </c>
    </row>
    <row r="191" spans="1:48" x14ac:dyDescent="0.25">
      <c r="A191" s="14">
        <v>1.9399999999999966E-9</v>
      </c>
      <c r="B191" t="s">
        <v>971</v>
      </c>
      <c r="C191" s="4">
        <v>3</v>
      </c>
      <c r="D191" s="4">
        <v>0</v>
      </c>
      <c r="E191" s="4">
        <v>4</v>
      </c>
      <c r="F191" s="4">
        <v>7</v>
      </c>
      <c r="G191" s="4">
        <v>30</v>
      </c>
      <c r="H191" s="4">
        <v>30.03</v>
      </c>
      <c r="I191" s="34">
        <v>4175.3853555250889</v>
      </c>
      <c r="J191" s="35" t="s">
        <v>2161</v>
      </c>
      <c r="K191" s="35" t="s">
        <v>2161</v>
      </c>
      <c r="L191" s="35" t="s">
        <v>2161</v>
      </c>
      <c r="M191" s="35" t="s">
        <v>2161</v>
      </c>
      <c r="N191" s="4" t="s">
        <v>119</v>
      </c>
      <c r="O191" s="4" t="s">
        <v>119</v>
      </c>
      <c r="P191" s="35">
        <v>6.1605061605061602</v>
      </c>
      <c r="Q191" s="36" t="str">
        <f t="shared" si="77"/>
        <v xml:space="preserve"> </v>
      </c>
      <c r="R191" s="36" t="str">
        <f t="shared" si="78"/>
        <v xml:space="preserve"> </v>
      </c>
      <c r="S191" s="37" t="str">
        <f t="shared" si="79"/>
        <v/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 xml:space="preserve"> </v>
      </c>
      <c r="X191" s="37" t="str">
        <f t="shared" si="84"/>
        <v xml:space="preserve"> </v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6.1605061624461603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971</v>
      </c>
      <c r="AP191" t="s">
        <v>2300</v>
      </c>
      <c r="AQ191" s="22" t="e">
        <v>#VALUE!</v>
      </c>
      <c r="AR191" s="21" t="e">
        <v>#VALUE!</v>
      </c>
      <c r="AS191">
        <v>-9.990009990010762E-2</v>
      </c>
      <c r="AT191" t="e">
        <v>#VALUE!</v>
      </c>
      <c r="AU191" t="e">
        <v>#VALUE!</v>
      </c>
      <c r="AV191" t="s">
        <v>3274</v>
      </c>
    </row>
    <row r="192" spans="1:48" x14ac:dyDescent="0.25">
      <c r="A192" s="14">
        <v>1.9499999999999968E-9</v>
      </c>
      <c r="B192" t="s">
        <v>916</v>
      </c>
      <c r="C192" s="4">
        <v>7</v>
      </c>
      <c r="D192" s="4">
        <v>0</v>
      </c>
      <c r="E192" s="4">
        <v>5</v>
      </c>
      <c r="F192" s="4">
        <v>12</v>
      </c>
      <c r="G192" s="4">
        <v>12.48900032043457</v>
      </c>
      <c r="H192" s="4">
        <v>10.49</v>
      </c>
      <c r="I192" s="34">
        <v>1658.5720595230316</v>
      </c>
      <c r="J192" s="35" t="s">
        <v>2161</v>
      </c>
      <c r="K192" s="35" t="s">
        <v>2161</v>
      </c>
      <c r="L192" s="35">
        <v>18.945474999999998</v>
      </c>
      <c r="M192" s="35">
        <v>16.849783212896053</v>
      </c>
      <c r="N192" s="4">
        <v>0.153</v>
      </c>
      <c r="O192" s="4">
        <v>118.57142857142856</v>
      </c>
      <c r="P192" s="35" t="s">
        <v>124</v>
      </c>
      <c r="Q192" s="36" t="str">
        <f t="shared" si="77"/>
        <v xml:space="preserve"> </v>
      </c>
      <c r="R192" s="36" t="str">
        <f t="shared" si="78"/>
        <v xml:space="preserve"> </v>
      </c>
      <c r="S192" s="37">
        <f t="shared" si="79"/>
        <v>0.19056247291611733</v>
      </c>
      <c r="T192" s="37" t="str">
        <f t="shared" si="80"/>
        <v/>
      </c>
      <c r="U192" s="37" t="str">
        <f t="shared" si="81"/>
        <v xml:space="preserve"> </v>
      </c>
      <c r="V192" s="37" t="str">
        <f t="shared" si="82"/>
        <v xml:space="preserve"> </v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 t="str">
        <f t="shared" si="93"/>
        <v xml:space="preserve"> 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916</v>
      </c>
      <c r="AP192" t="s">
        <v>2258</v>
      </c>
      <c r="AQ192" s="22" t="e">
        <v>#VALUE!</v>
      </c>
      <c r="AR192" s="21">
        <v>-56.545944464884698</v>
      </c>
      <c r="AS192">
        <v>19.056247096611735</v>
      </c>
      <c r="AT192" t="e">
        <v>#VALUE!</v>
      </c>
      <c r="AU192">
        <v>56.545944464884698</v>
      </c>
      <c r="AV192" t="s">
        <v>3275</v>
      </c>
    </row>
    <row r="193" spans="1:48" x14ac:dyDescent="0.25">
      <c r="A193" s="14">
        <v>1.959999999999997E-9</v>
      </c>
      <c r="B193" t="s">
        <v>947</v>
      </c>
      <c r="C193" s="4">
        <v>10</v>
      </c>
      <c r="D193" s="4">
        <v>0</v>
      </c>
      <c r="E193" s="4">
        <v>0</v>
      </c>
      <c r="F193" s="4">
        <v>10</v>
      </c>
      <c r="G193" s="4">
        <v>32.537700653076172</v>
      </c>
      <c r="H193" s="4">
        <v>19.57</v>
      </c>
      <c r="I193" s="34">
        <v>3501.7033095674392</v>
      </c>
      <c r="J193" s="35">
        <v>9.2190212428953764</v>
      </c>
      <c r="K193" s="35">
        <v>8.7860837812124437</v>
      </c>
      <c r="L193" s="35">
        <v>4.6037077244258873</v>
      </c>
      <c r="M193" s="35">
        <v>4.610371180443873</v>
      </c>
      <c r="N193" s="4">
        <v>1.7250000000000001</v>
      </c>
      <c r="O193" s="4">
        <v>22.340425531914907</v>
      </c>
      <c r="P193" s="35">
        <v>1.2576392431556416</v>
      </c>
      <c r="Q193" s="36">
        <f t="shared" si="77"/>
        <v>100.00000000196</v>
      </c>
      <c r="R193" s="36" t="str">
        <f t="shared" si="78"/>
        <v xml:space="preserve"> </v>
      </c>
      <c r="S193" s="37">
        <f t="shared" si="79"/>
        <v>0.6626316142786598</v>
      </c>
      <c r="T193" s="37" t="str">
        <f t="shared" si="80"/>
        <v/>
      </c>
      <c r="U193" s="37" t="str">
        <f t="shared" si="81"/>
        <v/>
      </c>
      <c r="V193" s="37">
        <f t="shared" si="82"/>
        <v>-0.45301432706179245</v>
      </c>
      <c r="W193" s="37" t="str">
        <f t="shared" si="83"/>
        <v/>
      </c>
      <c r="X193" s="37">
        <f t="shared" si="84"/>
        <v>-0.61959688328715123</v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 t="str">
        <f t="shared" si="93"/>
        <v xml:space="preserve"> 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947</v>
      </c>
      <c r="AP193" t="s">
        <v>2258</v>
      </c>
      <c r="AQ193" s="22">
        <v>45.301432706179249</v>
      </c>
      <c r="AR193" s="21">
        <v>61.959688328715124</v>
      </c>
      <c r="AS193">
        <v>66.263161231865979</v>
      </c>
      <c r="AT193">
        <v>-45.301432706179249</v>
      </c>
      <c r="AU193">
        <v>-61.959688328715124</v>
      </c>
      <c r="AV193" t="s">
        <v>3276</v>
      </c>
    </row>
    <row r="194" spans="1:48" x14ac:dyDescent="0.25">
      <c r="A194" s="14">
        <v>1.9699999999999971E-9</v>
      </c>
      <c r="B194" t="s">
        <v>940</v>
      </c>
      <c r="C194" s="4">
        <v>8</v>
      </c>
      <c r="D194" s="4">
        <v>0</v>
      </c>
      <c r="E194" s="4">
        <v>3</v>
      </c>
      <c r="F194" s="4">
        <v>11</v>
      </c>
      <c r="G194" s="4">
        <v>60</v>
      </c>
      <c r="H194" s="4">
        <v>54.94</v>
      </c>
      <c r="I194" s="34">
        <v>4986.2013596401166</v>
      </c>
      <c r="J194" s="35">
        <v>23.721934369602764</v>
      </c>
      <c r="K194" s="35">
        <v>20.858010630220196</v>
      </c>
      <c r="L194" s="35">
        <v>12.421810820124055</v>
      </c>
      <c r="M194" s="35">
        <v>11.472977402928073</v>
      </c>
      <c r="N194" s="4">
        <v>2.3159999999999998</v>
      </c>
      <c r="O194" s="4">
        <v>4.3243243243243077</v>
      </c>
      <c r="P194" s="35">
        <v>1.1758281761922098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 t="str">
        <f t="shared" si="82"/>
        <v/>
      </c>
      <c r="W194" s="37" t="str">
        <f t="shared" si="83"/>
        <v/>
      </c>
      <c r="X194" s="37" t="str">
        <f t="shared" si="84"/>
        <v/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 t="str">
        <f t="shared" si="93"/>
        <v xml:space="preserve"> 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940</v>
      </c>
      <c r="AP194" t="s">
        <v>2633</v>
      </c>
      <c r="AQ194" s="22">
        <v>-40.747676924519013</v>
      </c>
      <c r="AR194" s="21">
        <v>-2.641084839543173</v>
      </c>
      <c r="AS194">
        <v>9.2100473243538428</v>
      </c>
      <c r="AT194">
        <v>40.747676924519013</v>
      </c>
      <c r="AU194">
        <v>2.641084839543173</v>
      </c>
      <c r="AV194" t="s">
        <v>3277</v>
      </c>
    </row>
    <row r="195" spans="1:48" x14ac:dyDescent="0.25">
      <c r="A195" s="14">
        <v>1.9799999999999973E-9</v>
      </c>
      <c r="B195" t="s">
        <v>924</v>
      </c>
      <c r="C195" s="4">
        <v>16</v>
      </c>
      <c r="D195" s="4">
        <v>0</v>
      </c>
      <c r="E195" s="4">
        <v>6</v>
      </c>
      <c r="F195" s="4">
        <v>22</v>
      </c>
      <c r="G195" s="4">
        <v>36</v>
      </c>
      <c r="H195" s="4">
        <v>30.4</v>
      </c>
      <c r="I195" s="34">
        <v>37195.427530378183</v>
      </c>
      <c r="J195" s="35">
        <v>11.589782691574532</v>
      </c>
      <c r="K195" s="35">
        <v>10.113107119095142</v>
      </c>
      <c r="L195" s="35">
        <v>5.389593851352056</v>
      </c>
      <c r="M195" s="35">
        <v>5.0686989210544944</v>
      </c>
      <c r="N195" s="4">
        <v>2.6230000000000002</v>
      </c>
      <c r="O195" s="4" t="s">
        <v>119</v>
      </c>
      <c r="P195" s="35">
        <v>2.7664473684210527</v>
      </c>
      <c r="Q195" s="36" t="str">
        <f t="shared" si="77"/>
        <v xml:space="preserve"> </v>
      </c>
      <c r="R195" s="36" t="str">
        <f t="shared" si="78"/>
        <v xml:space="preserve"> </v>
      </c>
      <c r="S195" s="37">
        <f t="shared" si="79"/>
        <v>0.1842105282957896</v>
      </c>
      <c r="T195" s="37" t="str">
        <f t="shared" si="80"/>
        <v/>
      </c>
      <c r="U195" s="37" t="str">
        <f t="shared" si="81"/>
        <v/>
      </c>
      <c r="V195" s="37">
        <f t="shared" si="82"/>
        <v>-0.31235161328606675</v>
      </c>
      <c r="W195" s="37" t="str">
        <f t="shared" si="83"/>
        <v/>
      </c>
      <c r="X195" s="37">
        <f t="shared" si="84"/>
        <v>-0.55465932643966798</v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924</v>
      </c>
      <c r="AP195" t="s">
        <v>2487</v>
      </c>
      <c r="AQ195" s="22">
        <v>31.235161328606676</v>
      </c>
      <c r="AR195" s="21">
        <v>55.465932643966795</v>
      </c>
      <c r="AS195">
        <v>18.421052631578959</v>
      </c>
      <c r="AT195">
        <v>-31.235161328606676</v>
      </c>
      <c r="AU195">
        <v>-55.465932643966795</v>
      </c>
      <c r="AV195" t="s">
        <v>3278</v>
      </c>
    </row>
    <row r="196" spans="1:48" x14ac:dyDescent="0.25">
      <c r="A196" s="14">
        <v>1.9899999999999975E-9</v>
      </c>
      <c r="B196" t="s">
        <v>1219</v>
      </c>
      <c r="C196" s="4">
        <v>4</v>
      </c>
      <c r="D196" s="4">
        <v>0</v>
      </c>
      <c r="E196" s="4">
        <v>2</v>
      </c>
      <c r="F196" s="4">
        <v>6</v>
      </c>
      <c r="G196" s="4">
        <v>9.75</v>
      </c>
      <c r="H196" s="4">
        <v>7.02</v>
      </c>
      <c r="I196" s="34">
        <v>1003.1354903738004</v>
      </c>
      <c r="J196" s="35">
        <v>20.895730315490283</v>
      </c>
      <c r="K196" s="35">
        <v>18.521215506911844</v>
      </c>
      <c r="L196" s="35">
        <v>8.5006347982282087</v>
      </c>
      <c r="M196" s="35">
        <v>8.3360047218097808</v>
      </c>
      <c r="N196" s="4">
        <v>0.308</v>
      </c>
      <c r="O196" s="4">
        <v>28.870292887029276</v>
      </c>
      <c r="P196" s="35">
        <v>0.52589743565290403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0.38888889087888906</v>
      </c>
      <c r="T196" s="37" t="str">
        <f t="shared" si="80"/>
        <v/>
      </c>
      <c r="U196" s="37" t="str">
        <f t="shared" si="81"/>
        <v/>
      </c>
      <c r="V196" s="37" t="str">
        <f t="shared" si="82"/>
        <v/>
      </c>
      <c r="W196" s="37" t="str">
        <f t="shared" si="83"/>
        <v/>
      </c>
      <c r="X196" s="37">
        <f t="shared" si="84"/>
        <v>-0.29759485943757036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1219</v>
      </c>
      <c r="AP196" t="s">
        <v>2258</v>
      </c>
      <c r="AQ196" s="22">
        <v>-23.979160119215571</v>
      </c>
      <c r="AR196" s="21">
        <v>29.759485943757035</v>
      </c>
      <c r="AS196">
        <v>38.888888888888907</v>
      </c>
      <c r="AT196">
        <v>23.979160119215571</v>
      </c>
      <c r="AU196">
        <v>-29.759485943757035</v>
      </c>
      <c r="AV196" t="s">
        <v>3279</v>
      </c>
    </row>
    <row r="197" spans="1:48" x14ac:dyDescent="0.25">
      <c r="A197" s="14">
        <v>1.9999999999999976E-9</v>
      </c>
      <c r="B197" t="s">
        <v>1004</v>
      </c>
      <c r="C197" s="4">
        <v>14</v>
      </c>
      <c r="D197" s="4">
        <v>0</v>
      </c>
      <c r="E197" s="4">
        <v>3</v>
      </c>
      <c r="F197" s="4">
        <v>17</v>
      </c>
      <c r="G197" s="4">
        <v>29</v>
      </c>
      <c r="H197" s="4">
        <v>27.8</v>
      </c>
      <c r="I197" s="34">
        <v>30609.827091918647</v>
      </c>
      <c r="J197" s="35">
        <v>25.27272727272727</v>
      </c>
      <c r="K197" s="35">
        <v>22.257806244995994</v>
      </c>
      <c r="L197" s="35">
        <v>9.2707209848990253</v>
      </c>
      <c r="M197" s="35">
        <v>8.6567902508509285</v>
      </c>
      <c r="N197" s="4">
        <v>1.1000000000000001</v>
      </c>
      <c r="O197" s="4">
        <v>3.7735849056603805</v>
      </c>
      <c r="P197" s="35">
        <v>4.5719424460431659</v>
      </c>
      <c r="Q197" s="36">
        <f t="shared" si="77"/>
        <v>82.352941178470587</v>
      </c>
      <c r="R197" s="36" t="str">
        <f t="shared" si="78"/>
        <v xml:space="preserve"> </v>
      </c>
      <c r="S197" s="37" t="str">
        <f t="shared" si="79"/>
        <v/>
      </c>
      <c r="T197" s="37" t="str">
        <f t="shared" si="80"/>
        <v/>
      </c>
      <c r="U197" s="37" t="str">
        <f t="shared" si="81"/>
        <v/>
      </c>
      <c r="V197" s="37" t="str">
        <f t="shared" si="82"/>
        <v/>
      </c>
      <c r="W197" s="37" t="str">
        <f t="shared" si="83"/>
        <v/>
      </c>
      <c r="X197" s="37">
        <f t="shared" si="84"/>
        <v>-0.23396284735460882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4.5719424480431661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1004</v>
      </c>
      <c r="AP197" t="s">
        <v>2293</v>
      </c>
      <c r="AQ197" s="22">
        <v>-49.948886872452093</v>
      </c>
      <c r="AR197" s="21">
        <v>23.396284735460881</v>
      </c>
      <c r="AS197">
        <v>4.3165467625899234</v>
      </c>
      <c r="AT197">
        <v>49.948886872452093</v>
      </c>
      <c r="AU197">
        <v>-23.396284735460881</v>
      </c>
      <c r="AV197" t="s">
        <v>3280</v>
      </c>
    </row>
    <row r="198" spans="1:48" x14ac:dyDescent="0.25">
      <c r="A198" s="14">
        <v>2.0099999999999978E-9</v>
      </c>
      <c r="B198" t="s">
        <v>1034</v>
      </c>
      <c r="C198" s="4">
        <v>10</v>
      </c>
      <c r="D198" s="4">
        <v>0</v>
      </c>
      <c r="E198" s="4">
        <v>2</v>
      </c>
      <c r="F198" s="4">
        <v>12</v>
      </c>
      <c r="G198" s="4">
        <v>14</v>
      </c>
      <c r="H198" s="4">
        <v>12.15</v>
      </c>
      <c r="I198" s="34">
        <v>2664.6184857587414</v>
      </c>
      <c r="J198" s="35" t="s">
        <v>2161</v>
      </c>
      <c r="K198" s="35" t="s">
        <v>2161</v>
      </c>
      <c r="L198" s="35">
        <v>7.2371111111111111</v>
      </c>
      <c r="M198" s="35">
        <v>7.5590715667311414</v>
      </c>
      <c r="N198" s="4">
        <v>-0.17200000000000001</v>
      </c>
      <c r="O198" s="4">
        <v>85.901639344262307</v>
      </c>
      <c r="P198" s="35">
        <v>1.4814814814814814</v>
      </c>
      <c r="Q198" s="36">
        <f t="shared" si="77"/>
        <v>83.333333335343326</v>
      </c>
      <c r="R198" s="36" t="str">
        <f t="shared" si="78"/>
        <v xml:space="preserve"> </v>
      </c>
      <c r="S198" s="37">
        <f t="shared" si="79"/>
        <v>0.15226337649559657</v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/>
      </c>
      <c r="X198" s="37">
        <f t="shared" si="84"/>
        <v>-0.40199947793011259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>
        <f t="shared" si="97"/>
        <v>85.901639346272304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1034</v>
      </c>
      <c r="AP198" t="s">
        <v>2175</v>
      </c>
      <c r="AQ198" s="22" t="e">
        <v>#VALUE!</v>
      </c>
      <c r="AR198" s="21">
        <v>40.199947793011262</v>
      </c>
      <c r="AS198">
        <v>15.226337448559658</v>
      </c>
      <c r="AT198" t="e">
        <v>#VALUE!</v>
      </c>
      <c r="AU198">
        <v>-40.199947793011262</v>
      </c>
      <c r="AV198" t="s">
        <v>3281</v>
      </c>
    </row>
    <row r="199" spans="1:48" x14ac:dyDescent="0.25">
      <c r="A199" s="14">
        <v>2.019999999999998E-9</v>
      </c>
      <c r="B199" t="s">
        <v>941</v>
      </c>
      <c r="C199" s="4">
        <v>5</v>
      </c>
      <c r="D199" s="4">
        <v>0</v>
      </c>
      <c r="E199" s="4">
        <v>2</v>
      </c>
      <c r="F199" s="4">
        <v>7</v>
      </c>
      <c r="G199" s="4">
        <v>26.5</v>
      </c>
      <c r="H199" s="4">
        <v>23.65</v>
      </c>
      <c r="I199" s="34">
        <v>1671.5683320140411</v>
      </c>
      <c r="J199" s="35">
        <v>9.9704890387858338</v>
      </c>
      <c r="K199" s="35">
        <v>9.5865423591406564</v>
      </c>
      <c r="L199" s="35">
        <v>6.3215059847660502</v>
      </c>
      <c r="M199" s="35">
        <v>6.169346668564013</v>
      </c>
      <c r="N199" s="4">
        <v>2.3719999999999999</v>
      </c>
      <c r="O199" s="4">
        <v>-9.1187739463601538</v>
      </c>
      <c r="P199" s="35">
        <v>3.8054968287526427</v>
      </c>
      <c r="Q199" s="36" t="str">
        <f t="shared" si="77"/>
        <v xml:space="preserve"> </v>
      </c>
      <c r="R199" s="36" t="str">
        <f t="shared" si="78"/>
        <v xml:space="preserve"> </v>
      </c>
      <c r="S199" s="37" t="str">
        <f t="shared" si="79"/>
        <v/>
      </c>
      <c r="T199" s="37" t="str">
        <f t="shared" si="80"/>
        <v/>
      </c>
      <c r="U199" s="37" t="str">
        <f t="shared" si="81"/>
        <v/>
      </c>
      <c r="V199" s="37">
        <f t="shared" si="82"/>
        <v>-0.40842801934031914</v>
      </c>
      <c r="W199" s="37" t="str">
        <f t="shared" si="83"/>
        <v/>
      </c>
      <c r="X199" s="37">
        <f t="shared" si="84"/>
        <v>-0.47765568040620654</v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3.8054968307726429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941</v>
      </c>
      <c r="AP199" t="s">
        <v>2249</v>
      </c>
      <c r="AQ199" s="22">
        <v>40.842801934031911</v>
      </c>
      <c r="AR199" s="21">
        <v>47.765568040620657</v>
      </c>
      <c r="AS199">
        <v>12.050739957716704</v>
      </c>
      <c r="AT199">
        <v>-40.842801934031911</v>
      </c>
      <c r="AU199">
        <v>-47.765568040620657</v>
      </c>
      <c r="AV199" t="s">
        <v>3282</v>
      </c>
    </row>
    <row r="200" spans="1:48" x14ac:dyDescent="0.25">
      <c r="A200" s="14">
        <v>2.0299999999999982E-9</v>
      </c>
      <c r="B200" t="s">
        <v>879</v>
      </c>
      <c r="C200" s="4">
        <v>9</v>
      </c>
      <c r="D200" s="4">
        <v>0</v>
      </c>
      <c r="E200" s="4">
        <v>0</v>
      </c>
      <c r="F200" s="4">
        <v>9</v>
      </c>
      <c r="G200" s="4">
        <v>15.5</v>
      </c>
      <c r="H200" s="4">
        <v>14.33</v>
      </c>
      <c r="I200" s="34">
        <v>2439.8099875963521</v>
      </c>
      <c r="J200" s="35" t="s">
        <v>2161</v>
      </c>
      <c r="K200" s="35">
        <v>17.12459728714731</v>
      </c>
      <c r="L200" s="35">
        <v>26.258543743875766</v>
      </c>
      <c r="M200" s="35">
        <v>25.13036</v>
      </c>
      <c r="N200" s="4">
        <v>0.28000000000000003</v>
      </c>
      <c r="O200" s="4">
        <v>-51.724137931034477</v>
      </c>
      <c r="P200" s="35">
        <v>2.2499455676907356</v>
      </c>
      <c r="Q200" s="36">
        <f t="shared" si="77"/>
        <v>100.00000000203001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 xml:space="preserve"> </v>
      </c>
      <c r="V200" s="37" t="str">
        <f t="shared" si="82"/>
        <v xml:space="preserve"> </v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>
        <f t="shared" si="98"/>
        <v>-51.724137929004478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879</v>
      </c>
      <c r="AP200" t="s">
        <v>2220</v>
      </c>
      <c r="AQ200" s="22" t="e">
        <v>#VALUE!</v>
      </c>
      <c r="AR200" s="21">
        <v>-116.9736325247861</v>
      </c>
      <c r="AS200">
        <v>8.1646894626657307</v>
      </c>
      <c r="AT200" t="e">
        <v>#VALUE!</v>
      </c>
      <c r="AU200">
        <v>116.9736325247861</v>
      </c>
      <c r="AV200" t="s">
        <v>3283</v>
      </c>
    </row>
    <row r="201" spans="1:48" x14ac:dyDescent="0.25">
      <c r="A201" s="14">
        <v>2.0399999999999983E-9</v>
      </c>
      <c r="B201" t="s">
        <v>911</v>
      </c>
      <c r="C201" s="4">
        <v>6</v>
      </c>
      <c r="D201" s="4">
        <v>2</v>
      </c>
      <c r="E201" s="4">
        <v>7</v>
      </c>
      <c r="F201" s="4">
        <v>15</v>
      </c>
      <c r="G201" s="4">
        <v>94</v>
      </c>
      <c r="H201" s="4">
        <v>87.12</v>
      </c>
      <c r="I201" s="34">
        <v>128873.27058396058</v>
      </c>
      <c r="J201" s="35">
        <v>11.389724146947314</v>
      </c>
      <c r="K201" s="35">
        <v>11.586647160526667</v>
      </c>
      <c r="L201" s="35" t="s">
        <v>2161</v>
      </c>
      <c r="M201" s="35" t="s">
        <v>2161</v>
      </c>
      <c r="N201" s="4">
        <v>7.649</v>
      </c>
      <c r="O201" s="4">
        <v>42.705223880597003</v>
      </c>
      <c r="P201" s="35">
        <v>3.6306244260789713</v>
      </c>
      <c r="Q201" s="36" t="str">
        <f t="shared" si="77"/>
        <v xml:space="preserve"> 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>
        <f t="shared" si="82"/>
        <v>-0.32422154554642346</v>
      </c>
      <c r="W201" s="37" t="str">
        <f t="shared" si="83"/>
        <v xml:space="preserve"> </v>
      </c>
      <c r="X201" s="37" t="str">
        <f t="shared" si="84"/>
        <v xml:space="preserve"> 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3.6306244281189715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911</v>
      </c>
      <c r="AP201" t="s">
        <v>2400</v>
      </c>
      <c r="AQ201" s="22">
        <v>32.422154554642347</v>
      </c>
      <c r="AR201" s="21" t="e">
        <v>#VALUE!</v>
      </c>
      <c r="AS201">
        <v>7.8971533516988046</v>
      </c>
      <c r="AT201">
        <v>-32.422154554642347</v>
      </c>
      <c r="AU201" t="e">
        <v>#VALUE!</v>
      </c>
      <c r="AV201" t="s">
        <v>3284</v>
      </c>
    </row>
    <row r="202" spans="1:48" x14ac:dyDescent="0.25">
      <c r="A202" s="14">
        <v>2.0499999999999985E-9</v>
      </c>
      <c r="B202" t="s">
        <v>1027</v>
      </c>
      <c r="C202" s="4">
        <v>13</v>
      </c>
      <c r="D202" s="4">
        <v>0</v>
      </c>
      <c r="E202" s="4">
        <v>9</v>
      </c>
      <c r="F202" s="4">
        <v>22</v>
      </c>
      <c r="G202" s="4">
        <v>33.460624694824219</v>
      </c>
      <c r="H202" s="4">
        <v>26.77</v>
      </c>
      <c r="I202" s="34">
        <v>11622.864871583502</v>
      </c>
      <c r="J202" s="35">
        <v>8.7170302832953421</v>
      </c>
      <c r="K202" s="35">
        <v>8.4314960629921245</v>
      </c>
      <c r="L202" s="35">
        <v>4.9528863328822741</v>
      </c>
      <c r="M202" s="35">
        <v>4.5146162644692795</v>
      </c>
      <c r="N202" s="4">
        <v>3.0710000000000002</v>
      </c>
      <c r="O202" s="4">
        <v>195.28846153846155</v>
      </c>
      <c r="P202" s="35">
        <v>0.76204706761299967</v>
      </c>
      <c r="Q202" s="36" t="str">
        <f t="shared" si="77"/>
        <v xml:space="preserve"> </v>
      </c>
      <c r="R202" s="36" t="str">
        <f t="shared" si="78"/>
        <v xml:space="preserve"> </v>
      </c>
      <c r="S202" s="37">
        <f t="shared" si="79"/>
        <v>0.24992994955930975</v>
      </c>
      <c r="T202" s="37" t="str">
        <f t="shared" si="80"/>
        <v/>
      </c>
      <c r="U202" s="37" t="str">
        <f t="shared" si="81"/>
        <v/>
      </c>
      <c r="V202" s="37">
        <f t="shared" si="82"/>
        <v>-0.48279860194426194</v>
      </c>
      <c r="W202" s="37" t="str">
        <f t="shared" si="83"/>
        <v/>
      </c>
      <c r="X202" s="37">
        <f t="shared" si="84"/>
        <v>-0.59074434987337343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 t="str">
        <f t="shared" si="93"/>
        <v xml:space="preserve"> 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1027</v>
      </c>
      <c r="AP202" t="s">
        <v>2256</v>
      </c>
      <c r="AQ202" s="22">
        <v>48.279860194426192</v>
      </c>
      <c r="AR202" s="21">
        <v>59.074434987337341</v>
      </c>
      <c r="AS202">
        <v>24.992994750930976</v>
      </c>
      <c r="AT202">
        <v>-48.279860194426192</v>
      </c>
      <c r="AU202">
        <v>-59.074434987337341</v>
      </c>
      <c r="AV202" t="s">
        <v>3285</v>
      </c>
    </row>
    <row r="203" spans="1:48" x14ac:dyDescent="0.25">
      <c r="A203" s="14">
        <v>2.0599999999999987E-9</v>
      </c>
      <c r="B203" t="s">
        <v>935</v>
      </c>
      <c r="C203" s="4">
        <v>18</v>
      </c>
      <c r="D203" s="4">
        <v>0</v>
      </c>
      <c r="E203" s="4">
        <v>2</v>
      </c>
      <c r="F203" s="4">
        <v>20</v>
      </c>
      <c r="G203" s="4">
        <v>120.68000030517578</v>
      </c>
      <c r="H203" s="4">
        <v>113.11</v>
      </c>
      <c r="I203" s="34">
        <v>8566.2029441017567</v>
      </c>
      <c r="J203" s="35">
        <v>23.787399919334806</v>
      </c>
      <c r="K203" s="35">
        <v>18.460436490923819</v>
      </c>
      <c r="L203" s="35">
        <v>11.085959947214089</v>
      </c>
      <c r="M203" s="35">
        <v>9.0719334066279256</v>
      </c>
      <c r="N203" s="4">
        <v>3.8639999999999999</v>
      </c>
      <c r="O203" s="4">
        <v>17.090909090909079</v>
      </c>
      <c r="P203" s="35">
        <v>1.0411848638072674</v>
      </c>
      <c r="Q203" s="36">
        <f t="shared" si="77"/>
        <v>90.000000002060005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 t="str">
        <f t="shared" si="82"/>
        <v/>
      </c>
      <c r="W203" s="37" t="str">
        <f t="shared" si="83"/>
        <v/>
      </c>
      <c r="X203" s="37" t="str">
        <f t="shared" si="84"/>
        <v/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 t="str">
        <f t="shared" si="97"/>
        <v xml:space="preserve"> 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935</v>
      </c>
      <c r="AP203" t="s">
        <v>2635</v>
      </c>
      <c r="AQ203" s="22">
        <v>-41.136099044731033</v>
      </c>
      <c r="AR203" s="21">
        <v>8.3970145780713814</v>
      </c>
      <c r="AS203">
        <v>6.6926003935777301</v>
      </c>
      <c r="AT203">
        <v>41.136099044731033</v>
      </c>
      <c r="AU203">
        <v>-8.3970145780713814</v>
      </c>
      <c r="AV203" t="s">
        <v>3286</v>
      </c>
    </row>
    <row r="204" spans="1:48" x14ac:dyDescent="0.25">
      <c r="A204" s="14">
        <v>2.0699999999999988E-9</v>
      </c>
      <c r="B204" t="s">
        <v>1220</v>
      </c>
      <c r="C204" s="4">
        <v>0</v>
      </c>
      <c r="D204" s="4">
        <v>0</v>
      </c>
      <c r="E204" s="4">
        <v>0</v>
      </c>
      <c r="F204" s="4">
        <v>0</v>
      </c>
      <c r="G204" s="4" t="s">
        <v>2162</v>
      </c>
      <c r="H204" s="4" t="s">
        <v>119</v>
      </c>
      <c r="I204" s="34" t="s">
        <v>119</v>
      </c>
      <c r="J204" s="35" t="s">
        <v>2161</v>
      </c>
      <c r="K204" s="35" t="s">
        <v>2161</v>
      </c>
      <c r="L204" s="35" t="s">
        <v>2161</v>
      </c>
      <c r="M204" s="35" t="s">
        <v>2161</v>
      </c>
      <c r="N204" s="4">
        <v>0.67700000000000005</v>
      </c>
      <c r="O204" s="4">
        <v>6670</v>
      </c>
      <c r="P204" s="35" t="s">
        <v>124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 xml:space="preserve"> </v>
      </c>
      <c r="T204" s="37" t="str">
        <f t="shared" si="80"/>
        <v xml:space="preserve"> </v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 xml:space="preserve"> </v>
      </c>
      <c r="X204" s="37" t="str">
        <f t="shared" si="84"/>
        <v xml:space="preserve"> </v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 t="str">
        <f t="shared" si="93"/>
        <v xml:space="preserve"> 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1220</v>
      </c>
      <c r="AP204" t="s">
        <v>2258</v>
      </c>
      <c r="AQ204" s="22" t="e">
        <v>#VALUE!</v>
      </c>
      <c r="AR204" s="21" t="e">
        <v>#VALUE!</v>
      </c>
      <c r="AS204" t="s">
        <v>124</v>
      </c>
      <c r="AT204" t="e">
        <v>#VALUE!</v>
      </c>
      <c r="AU204" t="e">
        <v>#VALUE!</v>
      </c>
      <c r="AV204" t="s">
        <v>3287</v>
      </c>
    </row>
    <row r="205" spans="1:48" x14ac:dyDescent="0.25">
      <c r="A205" s="14">
        <v>2.079999999999999E-9</v>
      </c>
      <c r="B205" t="s">
        <v>951</v>
      </c>
      <c r="C205" s="4">
        <v>7</v>
      </c>
      <c r="D205" s="4">
        <v>0</v>
      </c>
      <c r="E205" s="4">
        <v>2</v>
      </c>
      <c r="F205" s="4">
        <v>9</v>
      </c>
      <c r="G205" s="4">
        <v>114</v>
      </c>
      <c r="H205" s="4">
        <v>106.48</v>
      </c>
      <c r="I205" s="34">
        <v>7142.1177090254787</v>
      </c>
      <c r="J205" s="35">
        <v>27.386831275720166</v>
      </c>
      <c r="K205" s="35">
        <v>24.167044938719929</v>
      </c>
      <c r="L205" s="35">
        <v>14.276455573505654</v>
      </c>
      <c r="M205" s="35">
        <v>13.063009608277902</v>
      </c>
      <c r="N205" s="4">
        <v>3.8879999999999999</v>
      </c>
      <c r="O205" s="4">
        <v>25.419354838709669</v>
      </c>
      <c r="P205" s="35">
        <v>1.3148009015777611</v>
      </c>
      <c r="Q205" s="36" t="str">
        <f t="shared" si="77"/>
        <v xml:space="preserve"> </v>
      </c>
      <c r="R205" s="36" t="str">
        <f t="shared" si="78"/>
        <v xml:space="preserve"> </v>
      </c>
      <c r="S205" s="37" t="str">
        <f t="shared" si="79"/>
        <v/>
      </c>
      <c r="T205" s="37" t="str">
        <f t="shared" si="80"/>
        <v/>
      </c>
      <c r="U205" s="37" t="str">
        <f t="shared" si="81"/>
        <v/>
      </c>
      <c r="V205" s="37" t="str">
        <f t="shared" si="82"/>
        <v/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951</v>
      </c>
      <c r="AP205" t="s">
        <v>2547</v>
      </c>
      <c r="AQ205" s="22">
        <v>-62.49235076380166</v>
      </c>
      <c r="AR205" s="21">
        <v>-17.965963976380106</v>
      </c>
      <c r="AS205">
        <v>7.0623591284748377</v>
      </c>
      <c r="AT205">
        <v>62.49235076380166</v>
      </c>
      <c r="AU205">
        <v>17.965963976380106</v>
      </c>
      <c r="AV205" t="s">
        <v>3288</v>
      </c>
    </row>
    <row r="206" spans="1:48" x14ac:dyDescent="0.25">
      <c r="A206" s="14">
        <v>2.0899999999999992E-9</v>
      </c>
      <c r="B206" t="s">
        <v>904</v>
      </c>
      <c r="C206" s="4">
        <v>14</v>
      </c>
      <c r="D206" s="4">
        <v>0</v>
      </c>
      <c r="E206" s="4">
        <v>0</v>
      </c>
      <c r="F206" s="4">
        <v>14</v>
      </c>
      <c r="G206" s="4">
        <v>40</v>
      </c>
      <c r="H206" s="4">
        <v>32.49</v>
      </c>
      <c r="I206" s="34">
        <v>7841.8507975273396</v>
      </c>
      <c r="J206" s="35">
        <v>9.5615067686874635</v>
      </c>
      <c r="K206" s="35">
        <v>9.5166959578207386</v>
      </c>
      <c r="L206" s="35">
        <v>4.9733831372125668</v>
      </c>
      <c r="M206" s="35">
        <v>4.660283336968349</v>
      </c>
      <c r="N206" s="4">
        <v>3.3980000000000001</v>
      </c>
      <c r="O206" s="4">
        <v>388.21839080459768</v>
      </c>
      <c r="P206" s="35">
        <v>2.0036934441366574</v>
      </c>
      <c r="Q206" s="36">
        <f t="shared" si="77"/>
        <v>100.00000000209</v>
      </c>
      <c r="R206" s="36" t="str">
        <f t="shared" si="78"/>
        <v xml:space="preserve"> </v>
      </c>
      <c r="S206" s="37">
        <f t="shared" si="79"/>
        <v>0.23114804764247771</v>
      </c>
      <c r="T206" s="37" t="str">
        <f t="shared" si="80"/>
        <v/>
      </c>
      <c r="U206" s="37" t="str">
        <f t="shared" si="81"/>
        <v/>
      </c>
      <c r="V206" s="37">
        <f t="shared" si="82"/>
        <v>-0.43269387537161441</v>
      </c>
      <c r="W206" s="37" t="str">
        <f t="shared" si="83"/>
        <v/>
      </c>
      <c r="X206" s="37">
        <f t="shared" si="84"/>
        <v>-0.58905070450824137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 t="str">
        <f t="shared" si="93"/>
        <v xml:space="preserve"> 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 t="str">
        <f t="shared" si="98"/>
        <v xml:space="preserve"> 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904</v>
      </c>
      <c r="AP206" t="s">
        <v>2240</v>
      </c>
      <c r="AQ206" s="22">
        <v>43.269387537161442</v>
      </c>
      <c r="AR206" s="21">
        <v>58.905070450824141</v>
      </c>
      <c r="AS206">
        <v>23.114804555247769</v>
      </c>
      <c r="AT206">
        <v>-43.269387537161442</v>
      </c>
      <c r="AU206">
        <v>-58.905070450824141</v>
      </c>
      <c r="AV206" t="s">
        <v>3289</v>
      </c>
    </row>
    <row r="207" spans="1:48" x14ac:dyDescent="0.25">
      <c r="A207" s="14">
        <v>2.0999999999999994E-9</v>
      </c>
      <c r="B207" t="s">
        <v>1011</v>
      </c>
      <c r="C207" s="4">
        <v>7</v>
      </c>
      <c r="D207" s="4">
        <v>1</v>
      </c>
      <c r="E207" s="4">
        <v>4</v>
      </c>
      <c r="F207" s="4">
        <v>12</v>
      </c>
      <c r="G207" s="4">
        <v>52.5</v>
      </c>
      <c r="H207" s="4">
        <v>44.21</v>
      </c>
      <c r="I207" s="34">
        <v>3677.2842642322107</v>
      </c>
      <c r="J207" s="35">
        <v>24.691109815711258</v>
      </c>
      <c r="K207" s="35">
        <v>21.409752551763937</v>
      </c>
      <c r="L207" s="35">
        <v>10.927318805437791</v>
      </c>
      <c r="M207" s="35">
        <v>9.87021190009213</v>
      </c>
      <c r="N207" s="4">
        <v>1.4550000000000001</v>
      </c>
      <c r="O207" s="4">
        <v>185.29411764705884</v>
      </c>
      <c r="P207" s="35" t="s">
        <v>124</v>
      </c>
      <c r="Q207" s="36" t="str">
        <f t="shared" si="77"/>
        <v xml:space="preserve"> </v>
      </c>
      <c r="R207" s="36" t="str">
        <f t="shared" si="78"/>
        <v xml:space="preserve"> </v>
      </c>
      <c r="S207" s="37">
        <f t="shared" si="79"/>
        <v>0.18751413917306042</v>
      </c>
      <c r="T207" s="37" t="str">
        <f t="shared" si="80"/>
        <v/>
      </c>
      <c r="U207" s="37" t="str">
        <f t="shared" si="81"/>
        <v/>
      </c>
      <c r="V207" s="37" t="str">
        <f t="shared" si="82"/>
        <v/>
      </c>
      <c r="W207" s="37" t="str">
        <f t="shared" si="83"/>
        <v/>
      </c>
      <c r="X207" s="37" t="str">
        <f t="shared" si="84"/>
        <v/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 t="str">
        <f t="shared" si="93"/>
        <v xml:space="preserve"> 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1011</v>
      </c>
      <c r="AP207" t="s">
        <v>2587</v>
      </c>
      <c r="AQ207" s="22">
        <v>-46.49801711375963</v>
      </c>
      <c r="AR207" s="21">
        <v>9.7078620163308251</v>
      </c>
      <c r="AS207">
        <v>18.751413707306043</v>
      </c>
      <c r="AT207">
        <v>46.49801711375963</v>
      </c>
      <c r="AU207">
        <v>-9.7078620163308251</v>
      </c>
      <c r="AV207" t="s">
        <v>3290</v>
      </c>
    </row>
    <row r="208" spans="1:48" x14ac:dyDescent="0.25">
      <c r="A208" s="14">
        <v>2.1099999999999995E-9</v>
      </c>
      <c r="B208" t="s">
        <v>1029</v>
      </c>
      <c r="C208" s="4">
        <v>7</v>
      </c>
      <c r="D208" s="4">
        <v>2</v>
      </c>
      <c r="E208" s="4">
        <v>8</v>
      </c>
      <c r="F208" s="4">
        <v>17</v>
      </c>
      <c r="G208" s="4">
        <v>122.56999969482422</v>
      </c>
      <c r="H208" s="4">
        <v>121.16</v>
      </c>
      <c r="I208" s="34">
        <v>48800.185449182267</v>
      </c>
      <c r="J208" s="35" t="s">
        <v>2161</v>
      </c>
      <c r="K208" s="35" t="s">
        <v>2161</v>
      </c>
      <c r="L208" s="35">
        <v>26.276097750451672</v>
      </c>
      <c r="M208" s="35">
        <v>22.763489921356207</v>
      </c>
      <c r="N208" s="4">
        <v>1.915</v>
      </c>
      <c r="O208" s="4">
        <v>3.51351351351351</v>
      </c>
      <c r="P208" s="35">
        <v>1.643373059651843</v>
      </c>
      <c r="Q208" s="36" t="str">
        <f t="shared" si="77"/>
        <v xml:space="preserve"> </v>
      </c>
      <c r="R208" s="36" t="str">
        <f t="shared" si="78"/>
        <v xml:space="preserve"> </v>
      </c>
      <c r="S208" s="37" t="str">
        <f t="shared" si="79"/>
        <v/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1029</v>
      </c>
      <c r="AP208" t="s">
        <v>2524</v>
      </c>
      <c r="AQ208" s="22" t="e">
        <v>#VALUE!</v>
      </c>
      <c r="AR208" s="21">
        <v>-117.11868080352113</v>
      </c>
      <c r="AS208">
        <v>1.1637501607991263</v>
      </c>
      <c r="AT208" t="e">
        <v>#VALUE!</v>
      </c>
      <c r="AU208">
        <v>117.11868080352113</v>
      </c>
      <c r="AV208" t="s">
        <v>3291</v>
      </c>
    </row>
    <row r="209" spans="1:48" x14ac:dyDescent="0.25">
      <c r="A209" s="14">
        <v>2.1199999999999997E-9</v>
      </c>
      <c r="B209" t="s">
        <v>1221</v>
      </c>
      <c r="C209" s="4">
        <v>9</v>
      </c>
      <c r="D209" s="4">
        <v>0</v>
      </c>
      <c r="E209" s="4">
        <v>0</v>
      </c>
      <c r="F209" s="4">
        <v>9</v>
      </c>
      <c r="G209" s="4">
        <v>26.355649948120117</v>
      </c>
      <c r="H209" s="4">
        <v>12.24</v>
      </c>
      <c r="I209" s="34">
        <v>1025.8402588875269</v>
      </c>
      <c r="J209" s="35" t="s">
        <v>2161</v>
      </c>
      <c r="K209" s="35" t="s">
        <v>2161</v>
      </c>
      <c r="L209" s="35" t="s">
        <v>2161</v>
      </c>
      <c r="M209" s="35" t="s">
        <v>2161</v>
      </c>
      <c r="N209" s="4">
        <v>-0.47000000000000003</v>
      </c>
      <c r="O209" s="4">
        <v>49.946751863684767</v>
      </c>
      <c r="P209" s="35" t="s">
        <v>124</v>
      </c>
      <c r="Q209" s="36">
        <f t="shared" si="77"/>
        <v>100.00000000212</v>
      </c>
      <c r="R209" s="36" t="str">
        <f t="shared" si="78"/>
        <v xml:space="preserve"> </v>
      </c>
      <c r="S209" s="37">
        <f t="shared" si="79"/>
        <v>1.1532393769664149</v>
      </c>
      <c r="T209" s="37" t="str">
        <f t="shared" si="80"/>
        <v/>
      </c>
      <c r="U209" s="37" t="str">
        <f t="shared" si="81"/>
        <v xml:space="preserve"> </v>
      </c>
      <c r="V209" s="37" t="str">
        <f t="shared" si="82"/>
        <v xml:space="preserve"> </v>
      </c>
      <c r="W209" s="37" t="str">
        <f t="shared" si="83"/>
        <v xml:space="preserve"> </v>
      </c>
      <c r="X209" s="37" t="str">
        <f t="shared" si="84"/>
        <v xml:space="preserve"> 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 t="str">
        <f t="shared" si="93"/>
        <v xml:space="preserve"> 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 t="str">
        <f t="shared" si="97"/>
        <v xml:space="preserve"> 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1221</v>
      </c>
      <c r="AP209" t="s">
        <v>2357</v>
      </c>
      <c r="AQ209" s="22" t="e">
        <v>#VALUE!</v>
      </c>
      <c r="AR209" s="21" t="e">
        <v>#VALUE!</v>
      </c>
      <c r="AS209">
        <v>115.32393748464149</v>
      </c>
      <c r="AT209" t="e">
        <v>#VALUE!</v>
      </c>
      <c r="AU209" t="e">
        <v>#VALUE!</v>
      </c>
      <c r="AV209" t="s">
        <v>3292</v>
      </c>
    </row>
    <row r="210" spans="1:48" x14ac:dyDescent="0.25">
      <c r="A210" s="14">
        <v>2.1299999999999999E-9</v>
      </c>
      <c r="B210" t="s">
        <v>987</v>
      </c>
      <c r="C210" s="4">
        <v>16</v>
      </c>
      <c r="D210" s="4">
        <v>0</v>
      </c>
      <c r="E210" s="4">
        <v>7</v>
      </c>
      <c r="F210" s="4">
        <v>23</v>
      </c>
      <c r="G210" s="4">
        <v>68.5</v>
      </c>
      <c r="H210" s="4">
        <v>63.31</v>
      </c>
      <c r="I210" s="34">
        <v>50350.677773558338</v>
      </c>
      <c r="J210" s="35">
        <v>15.226070226070226</v>
      </c>
      <c r="K210" s="35">
        <v>14.434564523483813</v>
      </c>
      <c r="L210" s="35">
        <v>12.04577182047487</v>
      </c>
      <c r="M210" s="35">
        <v>11.417546161369676</v>
      </c>
      <c r="N210" s="4">
        <v>4.1580000000000004</v>
      </c>
      <c r="O210" s="4">
        <v>-0.99999999999999556</v>
      </c>
      <c r="P210" s="35">
        <v>5.4983414942347171</v>
      </c>
      <c r="Q210" s="36" t="str">
        <f t="shared" si="77"/>
        <v xml:space="preserve"> 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>
        <f t="shared" si="93"/>
        <v>5.4983414963647173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987</v>
      </c>
      <c r="AP210" t="s">
        <v>2216</v>
      </c>
      <c r="AQ210" s="22">
        <v>9.6602334523339106</v>
      </c>
      <c r="AR210" s="21">
        <v>0.46611518345502923</v>
      </c>
      <c r="AS210">
        <v>8.1977570683936065</v>
      </c>
      <c r="AT210">
        <v>-9.6602334523339106</v>
      </c>
      <c r="AU210">
        <v>-0.46611518345502923</v>
      </c>
      <c r="AV210" t="s">
        <v>3293</v>
      </c>
    </row>
    <row r="211" spans="1:48" x14ac:dyDescent="0.25">
      <c r="A211" s="14">
        <v>2.1400000000000001E-9</v>
      </c>
      <c r="B211" t="s">
        <v>978</v>
      </c>
      <c r="C211" s="4">
        <v>7</v>
      </c>
      <c r="D211" s="4">
        <v>0</v>
      </c>
      <c r="E211" s="4">
        <v>2</v>
      </c>
      <c r="F211" s="4">
        <v>9</v>
      </c>
      <c r="G211" s="4">
        <v>28.5</v>
      </c>
      <c r="H211" s="4">
        <v>15</v>
      </c>
      <c r="I211" s="34">
        <v>1044.8655538744329</v>
      </c>
      <c r="J211" s="35">
        <v>6.3287518262561449</v>
      </c>
      <c r="K211" s="35">
        <v>7.7836373035564073</v>
      </c>
      <c r="L211" s="35">
        <v>1.7325231984205332</v>
      </c>
      <c r="M211" s="35">
        <v>1.8428891544353136</v>
      </c>
      <c r="N211" s="4">
        <v>1.9259999999999999</v>
      </c>
      <c r="O211" s="4">
        <v>21.898734177215179</v>
      </c>
      <c r="P211" s="35" t="s">
        <v>124</v>
      </c>
      <c r="Q211" s="36" t="str">
        <f t="shared" si="77"/>
        <v xml:space="preserve"> </v>
      </c>
      <c r="R211" s="36" t="str">
        <f t="shared" si="78"/>
        <v xml:space="preserve"> </v>
      </c>
      <c r="S211" s="37">
        <f t="shared" si="79"/>
        <v>0.90000000213999987</v>
      </c>
      <c r="T211" s="37" t="str">
        <f t="shared" si="80"/>
        <v/>
      </c>
      <c r="U211" s="37" t="str">
        <f t="shared" si="81"/>
        <v/>
      </c>
      <c r="V211" s="37">
        <f t="shared" si="82"/>
        <v>-0.62450063999891436</v>
      </c>
      <c r="W211" s="37" t="str">
        <f t="shared" si="83"/>
        <v/>
      </c>
      <c r="X211" s="37">
        <f t="shared" si="84"/>
        <v>-0.85684207949177038</v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 t="str">
        <f t="shared" si="93"/>
        <v xml:space="preserve"> 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978</v>
      </c>
      <c r="AP211" t="s">
        <v>2258</v>
      </c>
      <c r="AQ211" s="22">
        <v>62.450063999891434</v>
      </c>
      <c r="AR211" s="21">
        <v>85.684207949177036</v>
      </c>
      <c r="AS211">
        <v>89.999999999999986</v>
      </c>
      <c r="AT211">
        <v>-62.450063999891434</v>
      </c>
      <c r="AU211">
        <v>-85.684207949177036</v>
      </c>
      <c r="AV211" t="s">
        <v>3294</v>
      </c>
    </row>
    <row r="212" spans="1:48" x14ac:dyDescent="0.25">
      <c r="A212" s="14">
        <v>2.1500000000000002E-9</v>
      </c>
      <c r="B212" t="s">
        <v>1038</v>
      </c>
      <c r="C212" s="4">
        <v>4</v>
      </c>
      <c r="D212" s="4">
        <v>2</v>
      </c>
      <c r="E212" s="4">
        <v>10</v>
      </c>
      <c r="F212" s="4">
        <v>16</v>
      </c>
      <c r="G212" s="4">
        <v>11</v>
      </c>
      <c r="H212" s="4">
        <v>11.09</v>
      </c>
      <c r="I212" s="34">
        <v>1457.9133535789247</v>
      </c>
      <c r="J212" s="35">
        <v>4.5864350703060381</v>
      </c>
      <c r="K212" s="35">
        <v>15.424200278164117</v>
      </c>
      <c r="L212" s="35">
        <v>5.0078394693200661</v>
      </c>
      <c r="M212" s="35">
        <v>4.6343265807243705</v>
      </c>
      <c r="N212" s="4">
        <v>2.4180000000000001</v>
      </c>
      <c r="O212" s="4" t="s">
        <v>119</v>
      </c>
      <c r="P212" s="35">
        <v>0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/>
      </c>
      <c r="V212" s="37">
        <f t="shared" si="82"/>
        <v>-0.72787628890083322</v>
      </c>
      <c r="W212" s="37" t="str">
        <f t="shared" si="83"/>
        <v/>
      </c>
      <c r="X212" s="37">
        <f t="shared" si="84"/>
        <v>-0.58620358716092535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 t="str">
        <f t="shared" si="98"/>
        <v xml:space="preserve"> 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1038</v>
      </c>
      <c r="AP212" t="s">
        <v>2240</v>
      </c>
      <c r="AQ212" s="22">
        <v>72.787628890083326</v>
      </c>
      <c r="AR212" s="21">
        <v>58.620358716092532</v>
      </c>
      <c r="AS212">
        <v>-0.81154192966635952</v>
      </c>
      <c r="AT212">
        <v>-72.787628890083326</v>
      </c>
      <c r="AU212">
        <v>-58.620358716092532</v>
      </c>
      <c r="AV212" t="s">
        <v>3295</v>
      </c>
    </row>
    <row r="213" spans="1:48" x14ac:dyDescent="0.25">
      <c r="A213" s="14">
        <v>2.1600000000000004E-9</v>
      </c>
      <c r="B213" t="s">
        <v>869</v>
      </c>
      <c r="C213" s="4">
        <v>1</v>
      </c>
      <c r="D213" s="4">
        <v>0</v>
      </c>
      <c r="E213" s="4">
        <v>0</v>
      </c>
      <c r="F213" s="4">
        <v>1</v>
      </c>
      <c r="G213" s="4">
        <v>12.739999771118164</v>
      </c>
      <c r="H213" s="4" t="s">
        <v>119</v>
      </c>
      <c r="I213" s="34" t="s">
        <v>119</v>
      </c>
      <c r="J213" s="35" t="s">
        <v>2161</v>
      </c>
      <c r="K213" s="35" t="s">
        <v>2161</v>
      </c>
      <c r="L213" s="35" t="s">
        <v>2161</v>
      </c>
      <c r="M213" s="35" t="s">
        <v>2161</v>
      </c>
      <c r="N213" s="4" t="s">
        <v>119</v>
      </c>
      <c r="O213" s="4" t="s">
        <v>119</v>
      </c>
      <c r="P213" s="35" t="s">
        <v>124</v>
      </c>
      <c r="Q213" s="36">
        <f t="shared" si="77"/>
        <v>100.00000000215999</v>
      </c>
      <c r="R213" s="36" t="str">
        <f t="shared" si="78"/>
        <v xml:space="preserve"> </v>
      </c>
      <c r="S213" s="37" t="str">
        <f t="shared" si="79"/>
        <v xml:space="preserve"> </v>
      </c>
      <c r="T213" s="37" t="str">
        <f t="shared" si="80"/>
        <v xml:space="preserve"> </v>
      </c>
      <c r="U213" s="37" t="str">
        <f t="shared" si="81"/>
        <v xml:space="preserve"> </v>
      </c>
      <c r="V213" s="37" t="str">
        <f t="shared" si="82"/>
        <v xml:space="preserve"> </v>
      </c>
      <c r="W213" s="37" t="str">
        <f t="shared" si="83"/>
        <v xml:space="preserve"> </v>
      </c>
      <c r="X213" s="37" t="str">
        <f t="shared" si="84"/>
        <v xml:space="preserve"> 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 t="str">
        <f t="shared" si="93"/>
        <v xml:space="preserve"> 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869</v>
      </c>
      <c r="AP213" t="s">
        <v>2240</v>
      </c>
      <c r="AQ213" s="22" t="e">
        <v>#VALUE!</v>
      </c>
      <c r="AR213" s="21" t="e">
        <v>#VALUE!</v>
      </c>
      <c r="AS213" t="s">
        <v>124</v>
      </c>
      <c r="AT213" t="e">
        <v>#VALUE!</v>
      </c>
      <c r="AU213" t="e">
        <v>#VALUE!</v>
      </c>
      <c r="AV213" t="s">
        <v>3296</v>
      </c>
    </row>
    <row r="214" spans="1:48" x14ac:dyDescent="0.25">
      <c r="A214" s="14">
        <v>2.1700000000000006E-9</v>
      </c>
      <c r="B214" t="s">
        <v>979</v>
      </c>
      <c r="C214" s="4">
        <v>16</v>
      </c>
      <c r="D214" s="4">
        <v>1</v>
      </c>
      <c r="E214" s="4">
        <v>1</v>
      </c>
      <c r="F214" s="4">
        <v>18</v>
      </c>
      <c r="G214" s="4">
        <v>159.77000427246094</v>
      </c>
      <c r="H214" s="4">
        <v>148.30000000000001</v>
      </c>
      <c r="I214" s="34">
        <v>31535.704223260916</v>
      </c>
      <c r="J214" s="35">
        <v>38.354653158834552</v>
      </c>
      <c r="K214" s="35">
        <v>34.255349694445179</v>
      </c>
      <c r="L214" s="35">
        <v>18.991261035791162</v>
      </c>
      <c r="M214" s="35">
        <v>17.496502059130862</v>
      </c>
      <c r="N214" s="4">
        <v>3.1419999999999999</v>
      </c>
      <c r="O214" s="4">
        <v>19.015151515151508</v>
      </c>
      <c r="P214" s="35">
        <v>0.72275967599569102</v>
      </c>
      <c r="Q214" s="36">
        <f t="shared" si="77"/>
        <v>88.888888891058883</v>
      </c>
      <c r="R214" s="36" t="str">
        <f t="shared" si="78"/>
        <v xml:space="preserve"> </v>
      </c>
      <c r="S214" s="37" t="str">
        <f t="shared" si="79"/>
        <v/>
      </c>
      <c r="T214" s="37" t="str">
        <f t="shared" si="80"/>
        <v/>
      </c>
      <c r="U214" s="37" t="str">
        <f t="shared" si="81"/>
        <v/>
      </c>
      <c r="V214" s="37" t="str">
        <f t="shared" si="82"/>
        <v/>
      </c>
      <c r="W214" s="37" t="str">
        <f t="shared" si="83"/>
        <v/>
      </c>
      <c r="X214" s="37" t="str">
        <f t="shared" si="84"/>
        <v/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 t="str">
        <f t="shared" si="93"/>
        <v xml:space="preserve"> 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979</v>
      </c>
      <c r="AP214" t="s">
        <v>2792</v>
      </c>
      <c r="AQ214" s="22">
        <v>-127.56695332017421</v>
      </c>
      <c r="AR214" s="21">
        <v>-56.924273232900859</v>
      </c>
      <c r="AS214">
        <v>7.7343252005805274</v>
      </c>
      <c r="AT214">
        <v>127.56695332017421</v>
      </c>
      <c r="AU214">
        <v>56.924273232900859</v>
      </c>
      <c r="AV214" t="s">
        <v>3297</v>
      </c>
    </row>
    <row r="215" spans="1:48" x14ac:dyDescent="0.25">
      <c r="A215" s="14">
        <v>2.1800000000000007E-9</v>
      </c>
      <c r="B215" t="s">
        <v>1030</v>
      </c>
      <c r="C215" s="4">
        <v>15</v>
      </c>
      <c r="D215" s="4">
        <v>0</v>
      </c>
      <c r="E215" s="4">
        <v>1</v>
      </c>
      <c r="F215" s="4">
        <v>16</v>
      </c>
      <c r="G215" s="4">
        <v>8.375</v>
      </c>
      <c r="H215" s="4">
        <v>6.27</v>
      </c>
      <c r="I215" s="34">
        <v>3220.5152760708543</v>
      </c>
      <c r="J215" s="35">
        <v>11.920152091254751</v>
      </c>
      <c r="K215" s="35">
        <v>8.100775193798448</v>
      </c>
      <c r="L215" s="35">
        <v>5.499609007164791</v>
      </c>
      <c r="M215" s="35">
        <v>4.9114424131627059</v>
      </c>
      <c r="N215" s="4">
        <v>0.52600000000000002</v>
      </c>
      <c r="O215" s="4" t="s">
        <v>119</v>
      </c>
      <c r="P215" s="35">
        <v>2.9665071770334932</v>
      </c>
      <c r="Q215" s="36">
        <f t="shared" si="77"/>
        <v>93.750000002180002</v>
      </c>
      <c r="R215" s="36" t="str">
        <f t="shared" si="78"/>
        <v xml:space="preserve"> </v>
      </c>
      <c r="S215" s="37">
        <f t="shared" si="79"/>
        <v>0.335725680010941</v>
      </c>
      <c r="T215" s="37" t="str">
        <f t="shared" si="80"/>
        <v/>
      </c>
      <c r="U215" s="37" t="str">
        <f t="shared" si="81"/>
        <v/>
      </c>
      <c r="V215" s="37">
        <f t="shared" si="82"/>
        <v>-0.29275003914482722</v>
      </c>
      <c r="W215" s="37" t="str">
        <f t="shared" si="83"/>
        <v/>
      </c>
      <c r="X215" s="37">
        <f t="shared" si="84"/>
        <v>-0.54556880404729935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 t="str">
        <f t="shared" si="93"/>
        <v xml:space="preserve"> 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1030</v>
      </c>
      <c r="AP215" t="s">
        <v>2240</v>
      </c>
      <c r="AQ215" s="22">
        <v>29.275003914482724</v>
      </c>
      <c r="AR215" s="21">
        <v>54.556880404729938</v>
      </c>
      <c r="AS215">
        <v>33.572567783094101</v>
      </c>
      <c r="AT215">
        <v>-29.275003914482724</v>
      </c>
      <c r="AU215">
        <v>-54.556880404729938</v>
      </c>
      <c r="AV215" t="s">
        <v>3298</v>
      </c>
    </row>
    <row r="216" spans="1:48" x14ac:dyDescent="0.25">
      <c r="A216" s="14">
        <v>2.1900000000000009E-9</v>
      </c>
      <c r="B216" t="s">
        <v>1222</v>
      </c>
      <c r="C216" s="4">
        <v>11</v>
      </c>
      <c r="D216" s="4">
        <v>0</v>
      </c>
      <c r="E216" s="4">
        <v>0</v>
      </c>
      <c r="F216" s="4">
        <v>11</v>
      </c>
      <c r="G216" s="4">
        <v>14.5</v>
      </c>
      <c r="H216" s="4">
        <v>11.92</v>
      </c>
      <c r="I216" s="34">
        <v>1352.9282243248431</v>
      </c>
      <c r="J216" s="35">
        <v>25.147679324894511</v>
      </c>
      <c r="K216" s="35">
        <v>11.406698564593302</v>
      </c>
      <c r="L216" s="35">
        <v>12.353393938929779</v>
      </c>
      <c r="M216" s="35">
        <v>5.8260943375099776</v>
      </c>
      <c r="N216" s="4">
        <v>0.47400000000000003</v>
      </c>
      <c r="O216" s="4">
        <v>31.666666666666682</v>
      </c>
      <c r="P216" s="35" t="s">
        <v>124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0.21644295521013415</v>
      </c>
      <c r="T216" s="37" t="str">
        <f t="shared" si="80"/>
        <v/>
      </c>
      <c r="U216" s="37" t="str">
        <f t="shared" si="81"/>
        <v/>
      </c>
      <c r="V216" s="37" t="str">
        <f t="shared" si="82"/>
        <v/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 t="str">
        <f t="shared" si="93"/>
        <v xml:space="preserve"> 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1222</v>
      </c>
      <c r="AP216" t="s">
        <v>2258</v>
      </c>
      <c r="AQ216" s="22">
        <v>-49.206948719879186</v>
      </c>
      <c r="AR216" s="21">
        <v>-2.0757580116911534</v>
      </c>
      <c r="AS216">
        <v>21.644295302013418</v>
      </c>
      <c r="AT216">
        <v>49.206948719879186</v>
      </c>
      <c r="AU216">
        <v>2.0757580116911534</v>
      </c>
      <c r="AV216" t="s">
        <v>3299</v>
      </c>
    </row>
    <row r="217" spans="1:48" x14ac:dyDescent="0.25">
      <c r="A217" s="14">
        <v>2.2000000000000011E-9</v>
      </c>
      <c r="B217" t="s">
        <v>1044</v>
      </c>
      <c r="C217" s="4">
        <v>4</v>
      </c>
      <c r="D217" s="4">
        <v>5</v>
      </c>
      <c r="E217" s="4">
        <v>11</v>
      </c>
      <c r="F217" s="4">
        <v>20</v>
      </c>
      <c r="G217" s="4">
        <v>32.518798828125</v>
      </c>
      <c r="H217" s="4">
        <v>28.78</v>
      </c>
      <c r="I217" s="34">
        <v>8956.6977303632884</v>
      </c>
      <c r="J217" s="35" t="s">
        <v>2161</v>
      </c>
      <c r="K217" s="35" t="s">
        <v>2161</v>
      </c>
      <c r="L217" s="35" t="s">
        <v>2161</v>
      </c>
      <c r="M217" s="35" t="s">
        <v>2161</v>
      </c>
      <c r="N217" s="4">
        <v>-0.79900000000000004</v>
      </c>
      <c r="O217" s="4">
        <v>77.537250491987635</v>
      </c>
      <c r="P217" s="35">
        <v>0</v>
      </c>
      <c r="Q217" s="36" t="str">
        <f t="shared" ref="Q217:Q22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2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28" si="103">IF(ISERROR((IF((G217/H217-1)&gt;($S$5/100),(G217/H217-1)+A217,"")))=TRUE," ",((IF((G217/H217-1)&gt;($S$5/100),(G217/H217-1)+A217,""))))</f>
        <v/>
      </c>
      <c r="T217" s="37" t="str">
        <f t="shared" ref="T217:T228" si="104">IF(ISERROR((IF((G217/H217-1)&lt;($T$5/100),(G217/H217-1)+A217,"")))=TRUE," ",((IF((G217/H217-1)&lt;($T$5/100),(G217/H217-1)+A217,""))))</f>
        <v/>
      </c>
      <c r="U217" s="37" t="str">
        <f t="shared" ref="U217:U228" si="105">IF(ISERROR((IF(((J217/$J$6-1))&gt;($U$5/100),((J217/$J$6-1)),"")))=TRUE," ",((IF(((J217/$J$6-1))&gt;($U$5/100),((J217/$J$6-1)),""))))</f>
        <v xml:space="preserve"> </v>
      </c>
      <c r="V217" s="37" t="str">
        <f t="shared" ref="V217:V228" si="106">IF(ISERROR((IF(((J217/$J$6-1))&lt;($V$5/100),((J217/$J$6-1)),"")))=TRUE," ",((IF(((J217/$J$6-1))&lt;($V$5/100),((J217/$J$6-1)),""))))</f>
        <v xml:space="preserve"> </v>
      </c>
      <c r="W217" s="37" t="str">
        <f t="shared" ref="W217:W228" si="107">IF(ISERROR((IF(((L217/$L$6-1))&gt;($W$5/100),((L217/$L$6-1)),"")))=TRUE," ",((IF(((L217/$L$6-1))&gt;($W$5/100),((L217/$L$6-1)),""))))</f>
        <v xml:space="preserve"> </v>
      </c>
      <c r="X217" s="37" t="str">
        <f t="shared" ref="X217:X228" si="108">IF(ISERROR((IF(((L217/$L$6-1))&lt;($X$5/100),((L217/$L$6-1)),"")))=TRUE," ",((IF(((L217/$L$6-1))&lt;($X$5/100),((L217/$L$6-1)),""))))</f>
        <v xml:space="preserve"> </v>
      </c>
      <c r="Y217" s="1" t="str">
        <f t="shared" ref="Y217:Y228" si="109">IF(ISERROR((RANK(U217,U$7:U$184,0)))=TRUE," ",((RANK(U217,U$7:U$184,0))))</f>
        <v xml:space="preserve"> </v>
      </c>
      <c r="Z217" s="1" t="str">
        <f t="shared" ref="Z217:Z228" si="110">IF(ISERROR((RANK(V217,V$7:V$184,1)))=TRUE," ",((RANK(V217,V$7:V$184,1))))</f>
        <v xml:space="preserve"> </v>
      </c>
      <c r="AA217" s="1" t="str">
        <f t="shared" ref="AA217:AA228" si="111">IF(ISERROR((RANK(W217,W$7:W$184,0)))=TRUE," ",((RANK(W217,W$7:W$184,0))))</f>
        <v xml:space="preserve"> </v>
      </c>
      <c r="AB217" s="1" t="str">
        <f t="shared" ref="AB217:AB228" si="112">IF(ISERROR((RANK(X217,X$7:X$184,1)))=TRUE," ",((RANK(X217,X$7:X$184,1))))</f>
        <v xml:space="preserve"> </v>
      </c>
      <c r="AC217" s="1" t="str">
        <f t="shared" ref="AC217:AC228" si="113">IF(ISERROR((RANK(S217,S$7:S$184,0)))=TRUE," ",((RANK(S217,S$7:S$184,0))))</f>
        <v xml:space="preserve"> </v>
      </c>
      <c r="AD217" s="1" t="str">
        <f t="shared" ref="AD217:AD228" si="114">IF(ISERROR((RANK(T217,T$7:T$184,1)))=TRUE," ",((RANK(T217,T$7:T$184,1))))</f>
        <v xml:space="preserve"> </v>
      </c>
      <c r="AE217" s="1" t="str">
        <f t="shared" ref="AE217:AE228" si="115">IF(ISERROR((RANK(Q217,Q$7:Q$184,0)))=TRUE," ",((RANK(Q217,Q$7:Q$184,0))))</f>
        <v xml:space="preserve"> </v>
      </c>
      <c r="AF217" s="1" t="str">
        <f t="shared" ref="AF217:AF228" si="116">IF(ISERROR((RANK(R217,R$7:R$184,0)))=TRUE," ",((RANK(R217,R$7:R$184,0))))</f>
        <v xml:space="preserve"> </v>
      </c>
      <c r="AG217" s="38" t="str">
        <f t="shared" ref="AG217:AG228" si="117">IF(ISERROR((IF((AND(P217&gt;$AG$6,P217&lt;$AG$5))=TRUE,P217+A217," ")))=TRUE," ",((IF((AND(P217&gt;$AG$6,P217&lt;$AG$5))=TRUE,P217+A217," "))))</f>
        <v xml:space="preserve"> </v>
      </c>
      <c r="AH217" s="38" t="str">
        <f t="shared" ref="AH217:AH228" si="118">IF(ISERROR(((IF(P217&lt;$AH$5,P217+A217," "))))=TRUE," ",((IF(P217&lt;$AH$5,P217+A217," "))))</f>
        <v xml:space="preserve"> </v>
      </c>
      <c r="AI217" s="1" t="str">
        <f t="shared" ref="AI217:AI228" si="119">IF(ISERROR((RANK(AG217,AG$7:AG$184,0)))=TRUE," ",((RANK(AG217,AG$7:AG$184,0))))</f>
        <v xml:space="preserve"> </v>
      </c>
      <c r="AJ217" s="1" t="str">
        <f t="shared" ref="AJ217:AJ228" si="120">IF(ISERROR((RANK(AH217,AH$7:AH$184,0)))=TRUE," ",((RANK(AH217,AH$7:AH$184,0))))</f>
        <v xml:space="preserve"> </v>
      </c>
      <c r="AK217" s="25" t="str">
        <f t="shared" ref="AK217:AK22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28" si="122">IF(ISERROR((IF(O217&lt;$AL$5,O217+A217," ")))=TRUE," ",((IF(O217&lt;$AL$5,O217+A217," "))))</f>
        <v xml:space="preserve"> </v>
      </c>
      <c r="AM217" s="1" t="str">
        <f t="shared" ref="AM217:AM228" si="123">IF(ISERROR((RANK(AK217,AK$7:AK$184,0)))=TRUE," ",((RANK(AK217,AK$7:AK$184,0))))</f>
        <v xml:space="preserve"> </v>
      </c>
      <c r="AN217" s="1" t="str">
        <f t="shared" ref="AN217:AN228" si="124">IF(ISERROR((RANK(AL217,AL$7:AL$184,0)))=TRUE," ",((RANK(AL217,AL$7:AL$184,0))))</f>
        <v xml:space="preserve"> </v>
      </c>
      <c r="AO217" t="s">
        <v>1044</v>
      </c>
      <c r="AP217" t="s">
        <v>3082</v>
      </c>
      <c r="AQ217" s="22" t="e">
        <v>#VALUE!</v>
      </c>
      <c r="AR217" s="21" t="e">
        <v>#VALUE!</v>
      </c>
      <c r="AS217">
        <v>12.990961876737316</v>
      </c>
      <c r="AT217" t="e">
        <v>#VALUE!</v>
      </c>
      <c r="AU217" t="e">
        <v>#VALUE!</v>
      </c>
      <c r="AV217" t="s">
        <v>3300</v>
      </c>
    </row>
    <row r="218" spans="1:48" x14ac:dyDescent="0.25">
      <c r="A218" s="14">
        <v>2.2100000000000013E-9</v>
      </c>
      <c r="B218" t="s">
        <v>864</v>
      </c>
      <c r="C218" s="4">
        <v>6</v>
      </c>
      <c r="D218" s="4">
        <v>0</v>
      </c>
      <c r="E218" s="4">
        <v>0</v>
      </c>
      <c r="F218" s="4">
        <v>6</v>
      </c>
      <c r="G218" s="4">
        <v>138.93844604492187</v>
      </c>
      <c r="H218" s="4" t="s">
        <v>119</v>
      </c>
      <c r="I218" s="34" t="s">
        <v>119</v>
      </c>
      <c r="J218" s="35" t="s">
        <v>2161</v>
      </c>
      <c r="K218" s="35" t="s">
        <v>2161</v>
      </c>
      <c r="L218" s="35" t="s">
        <v>2161</v>
      </c>
      <c r="M218" s="35" t="s">
        <v>2161</v>
      </c>
      <c r="N218" s="4">
        <v>25.246000000000002</v>
      </c>
      <c r="O218" s="4">
        <v>175.64144557266079</v>
      </c>
      <c r="P218" s="35" t="s">
        <v>124</v>
      </c>
      <c r="Q218" s="36">
        <f t="shared" si="101"/>
        <v>100.00000000221</v>
      </c>
      <c r="R218" s="36" t="str">
        <f t="shared" si="102"/>
        <v xml:space="preserve"> </v>
      </c>
      <c r="S218" s="37" t="str">
        <f t="shared" si="103"/>
        <v xml:space="preserve"> </v>
      </c>
      <c r="T218" s="37" t="str">
        <f t="shared" si="104"/>
        <v xml:space="preserve"> </v>
      </c>
      <c r="U218" s="37" t="str">
        <f t="shared" si="105"/>
        <v xml:space="preserve"> </v>
      </c>
      <c r="V218" s="37" t="str">
        <f t="shared" si="106"/>
        <v xml:space="preserve"> </v>
      </c>
      <c r="W218" s="37" t="str">
        <f t="shared" si="107"/>
        <v xml:space="preserve"> </v>
      </c>
      <c r="X218" s="37" t="str">
        <f t="shared" si="108"/>
        <v xml:space="preserve"> 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 t="str">
        <f t="shared" si="122"/>
        <v xml:space="preserve"> 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864</v>
      </c>
      <c r="AP218" t="s">
        <v>3123</v>
      </c>
      <c r="AQ218" s="22" t="e">
        <v>#VALUE!</v>
      </c>
      <c r="AR218" s="21" t="e">
        <v>#VALUE!</v>
      </c>
      <c r="AS218" t="s">
        <v>124</v>
      </c>
      <c r="AT218" t="e">
        <v>#VALUE!</v>
      </c>
      <c r="AU218" t="e">
        <v>#VALUE!</v>
      </c>
      <c r="AV218" t="s">
        <v>3301</v>
      </c>
    </row>
    <row r="219" spans="1:48" x14ac:dyDescent="0.25">
      <c r="A219" s="14">
        <v>2.2200000000000014E-9</v>
      </c>
      <c r="B219" t="s">
        <v>1223</v>
      </c>
      <c r="C219" s="4">
        <v>8</v>
      </c>
      <c r="D219" s="4">
        <v>0</v>
      </c>
      <c r="E219" s="4">
        <v>1</v>
      </c>
      <c r="F219" s="4">
        <v>9</v>
      </c>
      <c r="G219" s="4">
        <v>23.02039909362793</v>
      </c>
      <c r="H219" s="4">
        <v>22.86</v>
      </c>
      <c r="I219" s="34">
        <v>1664.6976541683512</v>
      </c>
      <c r="J219" s="35" t="s">
        <v>2161</v>
      </c>
      <c r="K219" s="35" t="s">
        <v>2161</v>
      </c>
      <c r="L219" s="35">
        <v>23.429830508474577</v>
      </c>
      <c r="M219" s="35">
        <v>21.365687789799075</v>
      </c>
      <c r="N219" s="4" t="s">
        <v>119</v>
      </c>
      <c r="O219" s="4" t="s">
        <v>119</v>
      </c>
      <c r="P219" s="35">
        <v>4.0912335938981821</v>
      </c>
      <c r="Q219" s="36">
        <f t="shared" si="101"/>
        <v>88.888888891108891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 xml:space="preserve"> </v>
      </c>
      <c r="V219" s="37" t="str">
        <f t="shared" si="106"/>
        <v xml:space="preserve"> </v>
      </c>
      <c r="W219" s="37" t="str">
        <f t="shared" si="107"/>
        <v/>
      </c>
      <c r="X219" s="37" t="str">
        <f t="shared" si="108"/>
        <v/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>
        <f t="shared" si="117"/>
        <v>4.0912335961181823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1223</v>
      </c>
      <c r="AP219" t="s">
        <v>2511</v>
      </c>
      <c r="AQ219" s="22" t="e">
        <v>#VALUE!</v>
      </c>
      <c r="AR219" s="21">
        <v>-93.600052023046288</v>
      </c>
      <c r="AS219">
        <v>0.7016583273312893</v>
      </c>
      <c r="AT219" t="e">
        <v>#VALUE!</v>
      </c>
      <c r="AU219">
        <v>93.600052023046288</v>
      </c>
      <c r="AV219" t="s">
        <v>3302</v>
      </c>
    </row>
    <row r="220" spans="1:48" x14ac:dyDescent="0.25">
      <c r="A220" s="14">
        <v>2.2300000000000016E-9</v>
      </c>
      <c r="B220" t="s">
        <v>883</v>
      </c>
      <c r="C220" s="4">
        <v>5</v>
      </c>
      <c r="D220" s="4">
        <v>0</v>
      </c>
      <c r="E220" s="4">
        <v>2</v>
      </c>
      <c r="F220" s="4">
        <v>7</v>
      </c>
      <c r="G220" s="4">
        <v>126</v>
      </c>
      <c r="H220" s="4">
        <v>117.71</v>
      </c>
      <c r="I220" s="34">
        <v>14533.237809569304</v>
      </c>
      <c r="J220" s="35">
        <v>16.058663028649384</v>
      </c>
      <c r="K220" s="35">
        <v>14.158046668270387</v>
      </c>
      <c r="L220" s="35">
        <v>7.3108234826664811</v>
      </c>
      <c r="M220" s="35">
        <v>6.889697297297297</v>
      </c>
      <c r="N220" s="4">
        <v>7.33</v>
      </c>
      <c r="O220" s="4">
        <v>7.007299270072985</v>
      </c>
      <c r="P220" s="35">
        <v>1.8690000849545496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>
        <f t="shared" si="108"/>
        <v>-0.39590864472382881</v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883</v>
      </c>
      <c r="AP220" t="s">
        <v>2165</v>
      </c>
      <c r="AQ220" s="22">
        <v>4.7202694105628273</v>
      </c>
      <c r="AR220" s="21">
        <v>39.590864472382883</v>
      </c>
      <c r="AS220">
        <v>7.0427321383060182</v>
      </c>
      <c r="AT220">
        <v>-4.7202694105628273</v>
      </c>
      <c r="AU220">
        <v>-39.590864472382883</v>
      </c>
      <c r="AV220" t="s">
        <v>3303</v>
      </c>
    </row>
    <row r="221" spans="1:48" x14ac:dyDescent="0.25">
      <c r="A221" s="14">
        <v>2.2400000000000018E-9</v>
      </c>
      <c r="B221" t="s">
        <v>895</v>
      </c>
      <c r="C221" s="4">
        <v>1</v>
      </c>
      <c r="D221" s="4">
        <v>0</v>
      </c>
      <c r="E221" s="4">
        <v>4</v>
      </c>
      <c r="F221" s="4">
        <v>5</v>
      </c>
      <c r="G221" s="4">
        <v>48.5</v>
      </c>
      <c r="H221" s="4">
        <v>41.16</v>
      </c>
      <c r="I221" s="34">
        <v>2174.0614344579944</v>
      </c>
      <c r="J221" s="35">
        <v>21.606653095388531</v>
      </c>
      <c r="K221" s="35">
        <v>19.244590904293123</v>
      </c>
      <c r="L221" s="35">
        <v>9.1800268096514746</v>
      </c>
      <c r="M221" s="35">
        <v>8.3822521419828639</v>
      </c>
      <c r="N221" s="4">
        <v>1.548</v>
      </c>
      <c r="O221" s="4">
        <v>-5.6097560975609797</v>
      </c>
      <c r="P221" s="35">
        <v>0.31392857128260093</v>
      </c>
      <c r="Q221" s="36" t="str">
        <f t="shared" si="101"/>
        <v xml:space="preserve"> </v>
      </c>
      <c r="R221" s="36" t="str">
        <f t="shared" si="102"/>
        <v xml:space="preserve"> </v>
      </c>
      <c r="S221" s="37">
        <f t="shared" si="103"/>
        <v>0.17832847648684161</v>
      </c>
      <c r="T221" s="37" t="str">
        <f t="shared" si="104"/>
        <v/>
      </c>
      <c r="U221" s="37" t="str">
        <f t="shared" si="105"/>
        <v/>
      </c>
      <c r="V221" s="37" t="str">
        <f t="shared" si="106"/>
        <v/>
      </c>
      <c r="W221" s="37" t="str">
        <f t="shared" si="107"/>
        <v/>
      </c>
      <c r="X221" s="37">
        <f t="shared" si="108"/>
        <v>-0.24145688237964336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895</v>
      </c>
      <c r="AP221" t="s">
        <v>2249</v>
      </c>
      <c r="AQ221" s="22">
        <v>-28.197228013021778</v>
      </c>
      <c r="AR221" s="21">
        <v>24.145688237964336</v>
      </c>
      <c r="AS221">
        <v>17.832847424684161</v>
      </c>
      <c r="AT221">
        <v>28.197228013021778</v>
      </c>
      <c r="AU221">
        <v>-24.145688237964336</v>
      </c>
      <c r="AV221" t="s">
        <v>3304</v>
      </c>
    </row>
    <row r="222" spans="1:48" x14ac:dyDescent="0.25">
      <c r="A222" s="14">
        <v>2.2500000000000019E-9</v>
      </c>
      <c r="B222" t="s">
        <v>1042</v>
      </c>
      <c r="C222" s="4">
        <v>16</v>
      </c>
      <c r="D222" s="4">
        <v>0</v>
      </c>
      <c r="E222" s="4">
        <v>2</v>
      </c>
      <c r="F222" s="4">
        <v>18</v>
      </c>
      <c r="G222" s="4">
        <v>72.527999877929687</v>
      </c>
      <c r="H222" s="4">
        <v>54.53</v>
      </c>
      <c r="I222" s="34">
        <v>19942.447555746112</v>
      </c>
      <c r="J222" s="35">
        <v>29.345508530999989</v>
      </c>
      <c r="K222" s="35">
        <v>27.002875004149899</v>
      </c>
      <c r="L222" s="35">
        <v>20.261856968632717</v>
      </c>
      <c r="M222" s="35">
        <v>18.753758782835057</v>
      </c>
      <c r="N222" s="4">
        <v>1.51</v>
      </c>
      <c r="O222" s="4">
        <v>35.06261180679784</v>
      </c>
      <c r="P222" s="35">
        <v>1.281827983999611</v>
      </c>
      <c r="Q222" s="36">
        <f t="shared" si="101"/>
        <v>88.88888889113889</v>
      </c>
      <c r="R222" s="36" t="str">
        <f t="shared" si="102"/>
        <v xml:space="preserve"> </v>
      </c>
      <c r="S222" s="37">
        <f t="shared" si="103"/>
        <v>0.33005684945208486</v>
      </c>
      <c r="T222" s="37" t="str">
        <f t="shared" si="104"/>
        <v/>
      </c>
      <c r="U222" s="37" t="str">
        <f t="shared" si="105"/>
        <v/>
      </c>
      <c r="V222" s="37" t="str">
        <f t="shared" si="106"/>
        <v/>
      </c>
      <c r="W222" s="37" t="str">
        <f t="shared" si="107"/>
        <v/>
      </c>
      <c r="X222" s="37" t="str">
        <f t="shared" si="108"/>
        <v/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 t="str">
        <f t="shared" si="117"/>
        <v xml:space="preserve"> 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 t="str">
        <f t="shared" si="122"/>
        <v xml:space="preserve"> 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1042</v>
      </c>
      <c r="AP222" t="s">
        <v>2258</v>
      </c>
      <c r="AQ222" s="22">
        <v>-74.113632115915308</v>
      </c>
      <c r="AR222" s="21">
        <v>-67.423172856157734</v>
      </c>
      <c r="AS222">
        <v>33.005684720208485</v>
      </c>
      <c r="AT222">
        <v>74.113632115915308</v>
      </c>
      <c r="AU222">
        <v>67.423172856157734</v>
      </c>
      <c r="AV222" t="s">
        <v>3305</v>
      </c>
    </row>
    <row r="223" spans="1:48" x14ac:dyDescent="0.25">
      <c r="A223" s="14">
        <v>2.2600000000000021E-9</v>
      </c>
      <c r="B223" t="s">
        <v>1043</v>
      </c>
      <c r="C223" s="4">
        <v>9</v>
      </c>
      <c r="D223" s="4">
        <v>0</v>
      </c>
      <c r="E223" s="4">
        <v>4</v>
      </c>
      <c r="F223" s="4">
        <v>13</v>
      </c>
      <c r="G223" s="4">
        <v>147</v>
      </c>
      <c r="H223" s="4">
        <v>139.68</v>
      </c>
      <c r="I223" s="34">
        <v>13312.931112187325</v>
      </c>
      <c r="J223" s="35">
        <v>31.05380168963984</v>
      </c>
      <c r="K223" s="35">
        <v>27.442043222003932</v>
      </c>
      <c r="L223" s="35">
        <v>13.801920881790618</v>
      </c>
      <c r="M223" s="35">
        <v>12.479650150258172</v>
      </c>
      <c r="N223" s="4">
        <v>4.4980000000000002</v>
      </c>
      <c r="O223" s="4">
        <v>46.038961038961041</v>
      </c>
      <c r="P223" s="35">
        <v>1.0738831615120275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/>
      </c>
      <c r="V223" s="37" t="str">
        <f t="shared" si="106"/>
        <v/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 t="str">
        <f t="shared" si="122"/>
        <v xml:space="preserve"> 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1043</v>
      </c>
      <c r="AP223" t="s">
        <v>2633</v>
      </c>
      <c r="AQ223" s="22">
        <v>-84.249327200406611</v>
      </c>
      <c r="AR223" s="21">
        <v>-14.044896729669066</v>
      </c>
      <c r="AS223">
        <v>5.2405498281786977</v>
      </c>
      <c r="AT223">
        <v>84.249327200406611</v>
      </c>
      <c r="AU223">
        <v>14.044896729669066</v>
      </c>
      <c r="AV223" t="s">
        <v>3306</v>
      </c>
    </row>
    <row r="224" spans="1:48" x14ac:dyDescent="0.25">
      <c r="A224" s="14">
        <v>2.2700000000000023E-9</v>
      </c>
      <c r="B224" t="s">
        <v>966</v>
      </c>
      <c r="C224" s="4">
        <v>1</v>
      </c>
      <c r="D224" s="4">
        <v>0</v>
      </c>
      <c r="E224" s="4">
        <v>4</v>
      </c>
      <c r="F224" s="4">
        <v>5</v>
      </c>
      <c r="G224" s="4">
        <v>20</v>
      </c>
      <c r="H224" s="4">
        <v>17.489999999999998</v>
      </c>
      <c r="I224" s="34">
        <v>900.95721409518262</v>
      </c>
      <c r="J224" s="35">
        <v>11.995884773662551</v>
      </c>
      <c r="K224" s="35">
        <v>17.810590631364562</v>
      </c>
      <c r="L224" s="35">
        <v>7.1984140435835346</v>
      </c>
      <c r="M224" s="35">
        <v>9.7955354200988474</v>
      </c>
      <c r="N224" s="4">
        <v>1.458</v>
      </c>
      <c r="O224" s="4">
        <v>-25.688073394495415</v>
      </c>
      <c r="P224" s="35">
        <v>5.9462550028587771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/>
      </c>
      <c r="V224" s="37">
        <f t="shared" si="106"/>
        <v>-0.28825664541475304</v>
      </c>
      <c r="W224" s="37" t="str">
        <f t="shared" si="107"/>
        <v/>
      </c>
      <c r="X224" s="37">
        <f t="shared" si="108"/>
        <v>-0.40519700609138898</v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5.9462550051287772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966</v>
      </c>
      <c r="AP224" t="s">
        <v>2208</v>
      </c>
      <c r="AQ224" s="22">
        <v>28.825664541475305</v>
      </c>
      <c r="AR224" s="21">
        <v>40.519700609138894</v>
      </c>
      <c r="AS224">
        <v>14.35105774728418</v>
      </c>
      <c r="AT224">
        <v>-28.825664541475305</v>
      </c>
      <c r="AU224">
        <v>-40.519700609138894</v>
      </c>
      <c r="AV224" t="s">
        <v>3307</v>
      </c>
    </row>
    <row r="225" spans="1:48" x14ac:dyDescent="0.25">
      <c r="A225" s="14">
        <v>2.2800000000000025E-9</v>
      </c>
      <c r="B225" t="s">
        <v>915</v>
      </c>
      <c r="C225" s="4">
        <v>3</v>
      </c>
      <c r="D225" s="4">
        <v>0</v>
      </c>
      <c r="E225" s="4">
        <v>4</v>
      </c>
      <c r="F225" s="4">
        <v>7</v>
      </c>
      <c r="G225" s="4">
        <v>150</v>
      </c>
      <c r="H225" s="4">
        <v>132.58000000000001</v>
      </c>
      <c r="I225" s="34">
        <v>6056.3215223837606</v>
      </c>
      <c r="J225" s="35">
        <v>19.865148336829488</v>
      </c>
      <c r="K225" s="35">
        <v>18.969809700958653</v>
      </c>
      <c r="L225" s="35">
        <v>14.246961605584643</v>
      </c>
      <c r="M225" s="35">
        <v>13.589676618157725</v>
      </c>
      <c r="N225" s="4">
        <v>6.6740000000000004</v>
      </c>
      <c r="O225" s="4">
        <v>13.503401360544226</v>
      </c>
      <c r="P225" s="35">
        <v>2.2778699653039673</v>
      </c>
      <c r="Q225" s="36" t="str">
        <f t="shared" si="101"/>
        <v xml:space="preserve"> 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 t="str">
        <f t="shared" si="106"/>
        <v/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 t="str">
        <f t="shared" si="117"/>
        <v xml:space="preserve"> 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915</v>
      </c>
      <c r="AP225" t="s">
        <v>2434</v>
      </c>
      <c r="AQ225" s="22">
        <v>-17.864480889571865</v>
      </c>
      <c r="AR225" s="21">
        <v>-17.722256121907655</v>
      </c>
      <c r="AS225">
        <v>13.139236687283141</v>
      </c>
      <c r="AT225">
        <v>17.864480889571865</v>
      </c>
      <c r="AU225">
        <v>17.722256121907655</v>
      </c>
      <c r="AV225" t="s">
        <v>3308</v>
      </c>
    </row>
    <row r="226" spans="1:48" x14ac:dyDescent="0.25">
      <c r="A226" s="14">
        <v>2.2900000000000026E-9</v>
      </c>
      <c r="B226" t="s">
        <v>1040</v>
      </c>
      <c r="C226" s="4">
        <v>12</v>
      </c>
      <c r="D226" s="4">
        <v>0</v>
      </c>
      <c r="E226" s="4">
        <v>6</v>
      </c>
      <c r="F226" s="4">
        <v>18</v>
      </c>
      <c r="G226" s="4">
        <v>8.6073417663574219</v>
      </c>
      <c r="H226" s="4">
        <v>5.42</v>
      </c>
      <c r="I226" s="34">
        <v>4253.2373066745677</v>
      </c>
      <c r="J226" s="35">
        <v>14.07142364518462</v>
      </c>
      <c r="K226" s="35">
        <v>12.512373866314734</v>
      </c>
      <c r="L226" s="35">
        <v>4.9971216754151744</v>
      </c>
      <c r="M226" s="35">
        <v>4.9308890788650288</v>
      </c>
      <c r="N226" s="4">
        <v>0.313</v>
      </c>
      <c r="O226" s="4">
        <v>-2.1875000000000018</v>
      </c>
      <c r="P226" s="35">
        <v>2.4294132830032122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0.58807043888731036</v>
      </c>
      <c r="T226" s="37" t="str">
        <f t="shared" si="104"/>
        <v/>
      </c>
      <c r="U226" s="37" t="str">
        <f t="shared" si="105"/>
        <v/>
      </c>
      <c r="V226" s="37">
        <f t="shared" si="106"/>
        <v>-0.16511016419541369</v>
      </c>
      <c r="W226" s="37" t="str">
        <f t="shared" si="107"/>
        <v/>
      </c>
      <c r="X226" s="37">
        <f t="shared" si="108"/>
        <v>-0.58708919555523653</v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1040</v>
      </c>
      <c r="AP226" t="s">
        <v>2258</v>
      </c>
      <c r="AQ226" s="22">
        <v>16.51101641954137</v>
      </c>
      <c r="AR226" s="21">
        <v>58.70891955552365</v>
      </c>
      <c r="AS226">
        <v>58.807043659731036</v>
      </c>
      <c r="AT226">
        <v>-16.51101641954137</v>
      </c>
      <c r="AU226">
        <v>-58.70891955552365</v>
      </c>
      <c r="AV226" t="s">
        <v>3309</v>
      </c>
    </row>
    <row r="227" spans="1:48" x14ac:dyDescent="0.25">
      <c r="A227" s="14">
        <v>2.3000000000000028E-9</v>
      </c>
      <c r="B227" t="s">
        <v>863</v>
      </c>
      <c r="C227" s="4">
        <v>5</v>
      </c>
      <c r="D227" s="4">
        <v>0</v>
      </c>
      <c r="E227" s="4">
        <v>2</v>
      </c>
      <c r="F227" s="4">
        <v>7</v>
      </c>
      <c r="G227" s="4">
        <v>40</v>
      </c>
      <c r="H227" s="4">
        <v>29.08</v>
      </c>
      <c r="I227" s="34">
        <v>870.02924548824546</v>
      </c>
      <c r="J227" s="35">
        <v>13.563432835820894</v>
      </c>
      <c r="K227" s="35">
        <v>12.411438326931284</v>
      </c>
      <c r="L227" s="35">
        <v>8.0825887812863435</v>
      </c>
      <c r="M227" s="35">
        <v>7.5867677948739169</v>
      </c>
      <c r="N227" s="4">
        <v>2.1440000000000001</v>
      </c>
      <c r="O227" s="4">
        <v>9.9487179487179578</v>
      </c>
      <c r="P227" s="35">
        <v>2.6822558459422283</v>
      </c>
      <c r="Q227" s="36" t="str">
        <f t="shared" si="101"/>
        <v xml:space="preserve"> </v>
      </c>
      <c r="R227" s="36" t="str">
        <f t="shared" si="102"/>
        <v xml:space="preserve"> </v>
      </c>
      <c r="S227" s="37">
        <f t="shared" si="103"/>
        <v>0.37551582073191209</v>
      </c>
      <c r="T227" s="37" t="str">
        <f t="shared" si="104"/>
        <v/>
      </c>
      <c r="U227" s="37" t="str">
        <f t="shared" si="105"/>
        <v/>
      </c>
      <c r="V227" s="37">
        <f t="shared" si="106"/>
        <v>-0.19525042392421921</v>
      </c>
      <c r="W227" s="37" t="str">
        <f t="shared" si="107"/>
        <v/>
      </c>
      <c r="X227" s="37">
        <f t="shared" si="108"/>
        <v>-0.332137888077363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863</v>
      </c>
      <c r="AP227" t="s">
        <v>2593</v>
      </c>
      <c r="AQ227" s="22">
        <v>19.52504239242192</v>
      </c>
      <c r="AR227" s="21">
        <v>33.2137888077363</v>
      </c>
      <c r="AS227">
        <v>37.551581843191208</v>
      </c>
      <c r="AT227">
        <v>-19.52504239242192</v>
      </c>
      <c r="AU227">
        <v>-33.2137888077363</v>
      </c>
      <c r="AV227" t="s">
        <v>3310</v>
      </c>
    </row>
    <row r="228" spans="1:48" x14ac:dyDescent="0.25">
      <c r="A228" s="14">
        <v>2.310000000000003E-9</v>
      </c>
      <c r="B228" t="s">
        <v>912</v>
      </c>
      <c r="C228" s="4">
        <v>0</v>
      </c>
      <c r="D228" s="4">
        <v>0</v>
      </c>
      <c r="E228" s="4">
        <v>0</v>
      </c>
      <c r="F228" s="4">
        <v>0</v>
      </c>
      <c r="G228" s="4" t="s">
        <v>2162</v>
      </c>
      <c r="H228" s="4" t="s">
        <v>119</v>
      </c>
      <c r="I228" s="34" t="s">
        <v>119</v>
      </c>
      <c r="J228" s="35" t="s">
        <v>2161</v>
      </c>
      <c r="K228" s="35" t="s">
        <v>2161</v>
      </c>
      <c r="L228" s="35" t="s">
        <v>2161</v>
      </c>
      <c r="M228" s="35" t="s">
        <v>2161</v>
      </c>
      <c r="N228" s="4">
        <v>1.7250000000000001</v>
      </c>
      <c r="O228" s="4">
        <v>-7.2580645161290329</v>
      </c>
      <c r="P228" s="35" t="s">
        <v>124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912</v>
      </c>
      <c r="AP228" t="s">
        <v>2671</v>
      </c>
      <c r="AQ228" s="22" t="e">
        <v>#VALUE!</v>
      </c>
      <c r="AR228" s="21" t="e">
        <v>#VALUE!</v>
      </c>
      <c r="AS228" t="s">
        <v>124</v>
      </c>
      <c r="AT228" t="e">
        <v>#VALUE!</v>
      </c>
      <c r="AU228" t="e">
        <v>#VALUE!</v>
      </c>
      <c r="AV228" t="s">
        <v>3311</v>
      </c>
    </row>
    <row r="229" spans="1:48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8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8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8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8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8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8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8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8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8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8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8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1234</v>
      </c>
      <c r="B1" s="12" t="s">
        <v>163</v>
      </c>
      <c r="C1" s="12" t="s">
        <v>164</v>
      </c>
      <c r="D1" s="12" t="s">
        <v>165</v>
      </c>
      <c r="E1" s="12" t="s">
        <v>166</v>
      </c>
      <c r="F1" s="12" t="s">
        <v>167</v>
      </c>
      <c r="G1" s="12" t="s">
        <v>168</v>
      </c>
      <c r="H1" s="12" t="s">
        <v>169</v>
      </c>
      <c r="I1" s="12" t="s">
        <v>170</v>
      </c>
      <c r="J1" s="12" t="s">
        <v>171</v>
      </c>
      <c r="K1" s="12" t="s">
        <v>172</v>
      </c>
      <c r="L1" s="12" t="s">
        <v>173</v>
      </c>
      <c r="M1" s="12" t="s">
        <v>174</v>
      </c>
      <c r="N1" s="12" t="s">
        <v>175</v>
      </c>
      <c r="O1" s="12" t="s">
        <v>176</v>
      </c>
      <c r="P1" s="12" t="s">
        <v>177</v>
      </c>
      <c r="Q1" s="12" t="s">
        <v>178</v>
      </c>
      <c r="R1" s="12" t="s">
        <v>179</v>
      </c>
      <c r="S1" s="12" t="s">
        <v>180</v>
      </c>
      <c r="T1" s="12" t="s">
        <v>181</v>
      </c>
      <c r="U1" s="12" t="s">
        <v>182</v>
      </c>
      <c r="V1" s="12" t="s">
        <v>183</v>
      </c>
      <c r="W1" s="12" t="s">
        <v>184</v>
      </c>
      <c r="X1" s="12" t="s">
        <v>185</v>
      </c>
      <c r="Y1" s="12" t="s">
        <v>186</v>
      </c>
      <c r="Z1" s="12" t="s">
        <v>187</v>
      </c>
      <c r="AA1" s="12" t="s">
        <v>188</v>
      </c>
      <c r="AB1" s="12" t="s">
        <v>189</v>
      </c>
      <c r="AC1" s="12" t="s">
        <v>190</v>
      </c>
      <c r="AD1" s="12" t="s">
        <v>191</v>
      </c>
      <c r="AE1" s="12" t="s">
        <v>192</v>
      </c>
      <c r="AF1" s="12" t="s">
        <v>193</v>
      </c>
      <c r="AG1" s="12" t="s">
        <v>194</v>
      </c>
      <c r="AH1" s="12" t="s">
        <v>195</v>
      </c>
      <c r="AI1" s="12" t="s">
        <v>196</v>
      </c>
      <c r="AJ1" s="12" t="s">
        <v>197</v>
      </c>
      <c r="AK1" s="12" t="s">
        <v>198</v>
      </c>
      <c r="AL1" s="12" t="s">
        <v>199</v>
      </c>
      <c r="AM1" s="12" t="s">
        <v>200</v>
      </c>
      <c r="AN1" s="12" t="s">
        <v>201</v>
      </c>
      <c r="AO1" s="12" t="s">
        <v>202</v>
      </c>
      <c r="AP1" s="12" t="s">
        <v>203</v>
      </c>
      <c r="AQ1" s="12" t="s">
        <v>204</v>
      </c>
      <c r="AR1" s="12" t="s">
        <v>205</v>
      </c>
      <c r="AS1" s="12" t="s">
        <v>206</v>
      </c>
      <c r="AT1" s="12" t="s">
        <v>207</v>
      </c>
      <c r="AU1" s="12" t="s">
        <v>208</v>
      </c>
      <c r="AV1" s="12" t="s">
        <v>209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1055</v>
      </c>
      <c r="P2" s="2" t="s">
        <v>25</v>
      </c>
    </row>
    <row r="3" spans="1:48" x14ac:dyDescent="0.25">
      <c r="B3" s="24">
        <f ca="1">NOW()</f>
        <v>44370.014867013888</v>
      </c>
      <c r="G3" s="188" t="s">
        <v>119</v>
      </c>
      <c r="J3" t="s">
        <v>87</v>
      </c>
      <c r="K3" t="s">
        <v>86</v>
      </c>
      <c r="L3" t="s">
        <v>88</v>
      </c>
      <c r="M3" t="s">
        <v>89</v>
      </c>
      <c r="P3" s="175" t="s">
        <v>1138</v>
      </c>
    </row>
    <row r="4" spans="1:48" x14ac:dyDescent="0.25">
      <c r="B4" s="28"/>
      <c r="C4" s="197" t="s">
        <v>12</v>
      </c>
      <c r="D4" s="197"/>
      <c r="E4" s="197"/>
      <c r="F4" s="197"/>
      <c r="G4" s="28" t="s">
        <v>13</v>
      </c>
      <c r="H4" s="28" t="s">
        <v>14</v>
      </c>
      <c r="I4" s="28" t="s">
        <v>150</v>
      </c>
      <c r="J4" s="29" t="s">
        <v>1089</v>
      </c>
      <c r="K4" s="29" t="s">
        <v>2158</v>
      </c>
      <c r="L4" s="29" t="s">
        <v>1089</v>
      </c>
      <c r="M4" s="29" t="s">
        <v>2158</v>
      </c>
      <c r="N4" s="28" t="s">
        <v>26</v>
      </c>
      <c r="O4" s="28" t="s">
        <v>27</v>
      </c>
      <c r="P4" s="29" t="s">
        <v>1089</v>
      </c>
      <c r="Q4" s="9" t="s">
        <v>95</v>
      </c>
      <c r="R4" s="9" t="s">
        <v>96</v>
      </c>
      <c r="S4" s="8" t="s">
        <v>92</v>
      </c>
      <c r="T4" s="8" t="s">
        <v>151</v>
      </c>
      <c r="U4" s="10" t="s">
        <v>98</v>
      </c>
      <c r="V4" s="10" t="s">
        <v>99</v>
      </c>
      <c r="W4" s="11" t="s">
        <v>100</v>
      </c>
      <c r="X4" s="11" t="s">
        <v>101</v>
      </c>
      <c r="Y4" s="27" t="s">
        <v>102</v>
      </c>
      <c r="Z4" s="27" t="s">
        <v>103</v>
      </c>
      <c r="AA4" s="11" t="s">
        <v>104</v>
      </c>
      <c r="AB4" s="11" t="s">
        <v>105</v>
      </c>
      <c r="AC4" s="8" t="s">
        <v>93</v>
      </c>
      <c r="AD4" s="8" t="s">
        <v>94</v>
      </c>
      <c r="AE4" s="9" t="s">
        <v>90</v>
      </c>
      <c r="AF4" s="9" t="s">
        <v>97</v>
      </c>
      <c r="AG4" s="13" t="s">
        <v>111</v>
      </c>
      <c r="AH4" s="13" t="s">
        <v>112</v>
      </c>
      <c r="AI4" s="13" t="s">
        <v>113</v>
      </c>
      <c r="AJ4" s="13" t="s">
        <v>114</v>
      </c>
      <c r="AK4" s="9" t="s">
        <v>161</v>
      </c>
      <c r="AL4" s="9" t="s">
        <v>115</v>
      </c>
      <c r="AM4" s="9" t="s">
        <v>116</v>
      </c>
      <c r="AN4" s="9" t="s">
        <v>117</v>
      </c>
      <c r="AO4" t="s">
        <v>91</v>
      </c>
      <c r="AP4" t="s">
        <v>1233</v>
      </c>
      <c r="AQ4" t="s">
        <v>158</v>
      </c>
      <c r="AR4" t="s">
        <v>160</v>
      </c>
      <c r="AS4" t="s">
        <v>152</v>
      </c>
      <c r="AT4" t="s">
        <v>159</v>
      </c>
      <c r="AU4" t="s">
        <v>142</v>
      </c>
      <c r="AV4" t="s">
        <v>774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80</v>
      </c>
      <c r="R5" s="26">
        <f>'X1'!R5</f>
        <v>30</v>
      </c>
      <c r="S5" s="26">
        <f>'X1'!S5</f>
        <v>15</v>
      </c>
      <c r="T5" s="26">
        <f>'X1'!T5</f>
        <v>-20</v>
      </c>
      <c r="U5" s="26">
        <f>'X1'!U5</f>
        <v>200</v>
      </c>
      <c r="V5" s="26">
        <f>'X1'!V5</f>
        <v>-10</v>
      </c>
      <c r="W5" s="26">
        <f>'X1'!W5</f>
        <v>300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858</v>
      </c>
      <c r="C6" s="31"/>
      <c r="D6" s="31"/>
      <c r="E6" s="31"/>
      <c r="F6" s="31"/>
      <c r="G6" s="32"/>
      <c r="H6" s="32"/>
      <c r="I6" s="33"/>
      <c r="J6" s="32">
        <v>16.854227997187124</v>
      </c>
      <c r="K6" s="32">
        <v>15.90062639855973</v>
      </c>
      <c r="L6" s="32">
        <v>12.102181927970491</v>
      </c>
      <c r="M6" s="32">
        <v>11.315621051446717</v>
      </c>
      <c r="N6" s="32"/>
      <c r="O6" s="32"/>
      <c r="P6" s="32">
        <v>2.5983821411687247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3</v>
      </c>
      <c r="AH6" s="25"/>
      <c r="AI6" s="7"/>
      <c r="AJ6" s="7"/>
      <c r="AK6" s="26">
        <f>'X1'!AK6</f>
        <v>80</v>
      </c>
      <c r="AL6" s="25"/>
      <c r="AM6" s="7"/>
      <c r="AN6" s="7"/>
    </row>
    <row r="7" spans="1:48" x14ac:dyDescent="0.25">
      <c r="A7" s="14">
        <v>1E-10</v>
      </c>
      <c r="B7" t="s">
        <v>1235</v>
      </c>
      <c r="C7" s="4">
        <v>1</v>
      </c>
      <c r="D7" s="4">
        <v>0</v>
      </c>
      <c r="E7" s="4">
        <v>0</v>
      </c>
      <c r="F7" s="4">
        <v>1</v>
      </c>
      <c r="G7" s="4" t="s">
        <v>2162</v>
      </c>
      <c r="H7" s="4">
        <v>6.48</v>
      </c>
      <c r="I7" s="34">
        <v>2971.7946884511925</v>
      </c>
      <c r="J7" s="35">
        <v>6.6122448979591839</v>
      </c>
      <c r="K7" s="35">
        <v>5.4453781512605044</v>
      </c>
      <c r="L7" s="35" t="s">
        <v>2161</v>
      </c>
      <c r="M7" s="35" t="s">
        <v>2161</v>
      </c>
      <c r="N7" s="4">
        <v>0.98</v>
      </c>
      <c r="O7" s="4">
        <v>7.1038251366120155</v>
      </c>
      <c r="P7" s="35">
        <v>3.7808641975308639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100.0000000001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IF(ISERROR((IF((G7/H7-1)&lt;($T$5/100),(G7/H7-1)+A7,"")))=TRUE," ",((IF((G7/H7-1)&lt;($T$5/100),(G7/H7-1)+A7,""))))</f>
        <v xml:space="preserve"> </v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-0.60768034590117503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AA22" si="0">IF(ISERROR((RANK(U7,U$7:U$184,0)))=TRUE," ",((RANK(U7,U$7:U$184,0))))</f>
        <v xml:space="preserve"> </v>
      </c>
      <c r="Z7" s="1">
        <f>IF(ISERROR((RANK(V7,V$7:V$184,1)))=TRUE," ",((RANK(V7,V$7:V$184,1))))</f>
        <v>17</v>
      </c>
      <c r="AA7" s="1" t="str">
        <f t="shared" si="0"/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50" si="1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>
        <f t="shared" ref="AE7:AF22" si="2">IF(ISERROR((RANK(Q7,Q$7:Q$184,0)))=TRUE," ",((RANK(Q7,Q$7:Q$184,0))))</f>
        <v>7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3.7808641976308639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34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22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1235</v>
      </c>
      <c r="AP7" t="s">
        <v>2167</v>
      </c>
      <c r="AQ7" s="22">
        <v>60.768034590117502</v>
      </c>
      <c r="AR7" s="21" t="e">
        <v>#VALUE!</v>
      </c>
      <c r="AS7" t="s">
        <v>124</v>
      </c>
      <c r="AT7">
        <v>-60.768034590117502</v>
      </c>
      <c r="AU7" t="e">
        <v>#VALUE!</v>
      </c>
      <c r="AV7" t="s">
        <v>3312</v>
      </c>
    </row>
    <row r="8" spans="1:48" x14ac:dyDescent="0.25">
      <c r="A8" s="14">
        <v>1.1000000000000001E-10</v>
      </c>
      <c r="B8" t="s">
        <v>1236</v>
      </c>
      <c r="C8" s="4">
        <v>0</v>
      </c>
      <c r="D8" s="4">
        <v>0</v>
      </c>
      <c r="E8" s="4">
        <v>0</v>
      </c>
      <c r="F8" s="4">
        <v>0</v>
      </c>
      <c r="G8" s="4" t="s">
        <v>2162</v>
      </c>
      <c r="H8" s="4">
        <v>5800</v>
      </c>
      <c r="I8" s="34">
        <v>15858.366428745016</v>
      </c>
      <c r="J8" s="35">
        <v>20.329691514456862</v>
      </c>
      <c r="K8" s="35">
        <v>15.982804706660421</v>
      </c>
      <c r="L8" s="35" t="s">
        <v>2161</v>
      </c>
      <c r="M8" s="35" t="s">
        <v>2161</v>
      </c>
      <c r="N8" s="4">
        <v>285.29700000000003</v>
      </c>
      <c r="O8" s="4">
        <v>27.518437402225899</v>
      </c>
      <c r="P8" s="35">
        <v>0.25637931034482758</v>
      </c>
      <c r="Q8" s="36" t="str">
        <f t="shared" ref="Q8:Q50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50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50" si="6">IF(ISERROR((IF((G8/H8-1)&gt;($S$5/100),(G8/H8-1)+A8,"")))=TRUE," ",((IF((G8/H8-1)&gt;($S$5/100),(G8/H8-1)+A8,""))))</f>
        <v xml:space="preserve"> </v>
      </c>
      <c r="T8" s="37" t="str">
        <f t="shared" ref="T8:T50" si="7">IF(ISERROR((IF((G8/H8-1)&lt;($T$5/100),(G8/H8-1)+A8,"")))=TRUE," ",((IF((G8/H8-1)&lt;($T$5/100),(G8/H8-1)+A8,""))))</f>
        <v xml:space="preserve"> </v>
      </c>
      <c r="U8" s="37" t="str">
        <f t="shared" ref="U8:U50" si="8">IF(ISERROR((IF(((J8/$J$6-1))&gt;($U$5/100),((J8/$J$6-1)),"")))=TRUE," ",((IF(((J8/$J$6-1))&gt;($U$5/100),((J8/$J$6-1)),""))))</f>
        <v/>
      </c>
      <c r="V8" s="37" t="str">
        <f t="shared" ref="V8:V50" si="9">IF(ISERROR((IF(((J8/$J$6-1))&lt;($V$5/100),((J8/$J$6-1)),"")))=TRUE," ",((IF(((J8/$J$6-1))&lt;($V$5/100),((J8/$J$6-1)),""))))</f>
        <v/>
      </c>
      <c r="W8" s="37" t="str">
        <f t="shared" ref="W8:W50" si="10">IF(ISERROR((IF(((L8/$L$6-1))&gt;($W$5/100),((L8/$L$6-1)),"")))=TRUE," ",((IF(((L8/$L$6-1))&gt;($W$5/100),((L8/$L$6-1)),""))))</f>
        <v xml:space="preserve"> </v>
      </c>
      <c r="X8" s="37" t="str">
        <f t="shared" ref="X8:X50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50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50" si="13">IF(ISERROR((RANK(X8,X$7:X$184,1)))=TRUE," ",((RANK(X8,X$7:X$184,1))))</f>
        <v xml:space="preserve"> </v>
      </c>
      <c r="AC8" s="1" t="str">
        <f t="shared" si="1"/>
        <v xml:space="preserve"> </v>
      </c>
      <c r="AD8" s="1" t="str">
        <f t="shared" ref="AD8:AD50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 t="str">
        <f t="shared" ref="AG8:AG50" si="15">IF(ISERROR((IF((AND(P8&gt;$AG$6,P8&lt;$AG$5))=TRUE,P8+A8," ")))=TRUE," ",((IF((AND(P8&gt;$AG$6,P8&lt;$AG$5))=TRUE,P8+A8," "))))</f>
        <v xml:space="preserve"> </v>
      </c>
      <c r="AH8" s="38" t="str">
        <f t="shared" ref="AH8:AH50" si="16">IF(ISERROR(((IF(P8&lt;$AH$5,P8+A8," "))))=TRUE," ",((IF(P8&lt;$AH$5,P8+A8," "))))</f>
        <v xml:space="preserve"> </v>
      </c>
      <c r="AI8" s="1" t="str">
        <f t="shared" ref="AI8:AJ23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50" si="18">IF(ISERROR((IF((AND(O8&lt;$AK$5,O8&gt;$AK$6))=TRUE,O8+A8," ")))=TRUE," ",((IF((AND(O8&lt;$AK$5,O8&gt;$AK$6))=TRUE,O8+A8," "))))</f>
        <v xml:space="preserve"> </v>
      </c>
      <c r="AL8" s="25" t="str">
        <f t="shared" ref="AL8:AL50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1236</v>
      </c>
      <c r="AP8" t="s">
        <v>2167</v>
      </c>
      <c r="AQ8" s="22">
        <v>-20.620722099225031</v>
      </c>
      <c r="AR8" s="21" t="e">
        <v>#VALUE!</v>
      </c>
      <c r="AS8" t="s">
        <v>124</v>
      </c>
      <c r="AT8">
        <v>20.620722099225031</v>
      </c>
      <c r="AU8" t="e">
        <v>#VALUE!</v>
      </c>
      <c r="AV8" t="s">
        <v>3313</v>
      </c>
    </row>
    <row r="9" spans="1:48" x14ac:dyDescent="0.25">
      <c r="A9" s="14">
        <v>1.2E-10</v>
      </c>
      <c r="B9" t="s">
        <v>1237</v>
      </c>
      <c r="C9" s="4">
        <v>0</v>
      </c>
      <c r="D9" s="4">
        <v>0</v>
      </c>
      <c r="E9" s="4">
        <v>1</v>
      </c>
      <c r="F9" s="4">
        <v>1</v>
      </c>
      <c r="G9" s="4" t="s">
        <v>2162</v>
      </c>
      <c r="H9" s="4">
        <v>772.5</v>
      </c>
      <c r="I9" s="34">
        <v>664.61031965324082</v>
      </c>
      <c r="J9" s="35">
        <v>5.9148717870186749</v>
      </c>
      <c r="K9" s="35">
        <v>6.0778914240755304</v>
      </c>
      <c r="L9" s="35">
        <v>1.3852009035526046E-2</v>
      </c>
      <c r="M9" s="35">
        <v>1.3768443970698296E-2</v>
      </c>
      <c r="N9" s="4">
        <v>130.60300000000001</v>
      </c>
      <c r="O9" s="4">
        <v>-20.88981767520746</v>
      </c>
      <c r="P9" s="35">
        <v>8.8090614886731391</v>
      </c>
      <c r="Q9" s="36" t="str">
        <f t="shared" si="4"/>
        <v xml:space="preserve"> </v>
      </c>
      <c r="R9" s="36" t="str">
        <f t="shared" si="5"/>
        <v xml:space="preserve"> </v>
      </c>
      <c r="S9" s="37" t="str">
        <f t="shared" si="6"/>
        <v xml:space="preserve"> </v>
      </c>
      <c r="T9" s="37" t="str">
        <f t="shared" si="7"/>
        <v xml:space="preserve"> </v>
      </c>
      <c r="U9" s="37" t="str">
        <f t="shared" si="8"/>
        <v/>
      </c>
      <c r="V9" s="37">
        <f t="shared" si="9"/>
        <v>-0.64905709190561356</v>
      </c>
      <c r="W9" s="37" t="str">
        <f t="shared" si="10"/>
        <v/>
      </c>
      <c r="X9" s="37">
        <f t="shared" si="11"/>
        <v>-0.99885541226218788</v>
      </c>
      <c r="Y9" s="1" t="str">
        <f t="shared" si="0"/>
        <v xml:space="preserve"> </v>
      </c>
      <c r="Z9" s="1">
        <f t="shared" si="12"/>
        <v>12</v>
      </c>
      <c r="AA9" s="1" t="str">
        <f t="shared" si="0"/>
        <v xml:space="preserve"> </v>
      </c>
      <c r="AB9" s="1">
        <f t="shared" si="13"/>
        <v>1</v>
      </c>
      <c r="AC9" s="1" t="str">
        <f t="shared" si="1"/>
        <v xml:space="preserve"> 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8.8090614887931391</v>
      </c>
      <c r="AH9" s="38" t="str">
        <f t="shared" si="16"/>
        <v xml:space="preserve"> </v>
      </c>
      <c r="AI9" s="1">
        <f t="shared" si="17"/>
        <v>10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1237</v>
      </c>
      <c r="AP9" t="s">
        <v>2334</v>
      </c>
      <c r="AQ9" s="22">
        <v>64.905709190561353</v>
      </c>
      <c r="AR9" s="21">
        <v>99.885541226218791</v>
      </c>
      <c r="AS9" t="s">
        <v>124</v>
      </c>
      <c r="AT9">
        <v>-64.905709190561353</v>
      </c>
      <c r="AU9">
        <v>-99.885541226218791</v>
      </c>
      <c r="AV9" t="s">
        <v>3314</v>
      </c>
    </row>
    <row r="10" spans="1:48" x14ac:dyDescent="0.25">
      <c r="A10" s="14">
        <v>1.2999999999999999E-10</v>
      </c>
      <c r="B10" t="s">
        <v>1238</v>
      </c>
      <c r="C10" s="4">
        <v>10</v>
      </c>
      <c r="D10" s="4">
        <v>0</v>
      </c>
      <c r="E10" s="4">
        <v>3</v>
      </c>
      <c r="F10" s="4">
        <v>13</v>
      </c>
      <c r="G10" s="4">
        <v>170</v>
      </c>
      <c r="H10" s="4">
        <v>150.02000000000001</v>
      </c>
      <c r="I10" s="34">
        <v>1520.914458087288</v>
      </c>
      <c r="J10" s="35">
        <v>11.469418960244649</v>
      </c>
      <c r="K10" s="35">
        <v>9.7194687398769037</v>
      </c>
      <c r="L10" s="35">
        <v>3.9561201540711153</v>
      </c>
      <c r="M10" s="35">
        <v>3.9358133560121895</v>
      </c>
      <c r="N10" s="4">
        <v>13.08</v>
      </c>
      <c r="O10" s="4">
        <v>41.344283553058141</v>
      </c>
      <c r="P10" s="35">
        <v>9.8420210638581516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-0.31949306950405376</v>
      </c>
      <c r="W10" s="37" t="str">
        <f t="shared" si="10"/>
        <v/>
      </c>
      <c r="X10" s="37">
        <f t="shared" si="11"/>
        <v>-0.67310686803280051</v>
      </c>
      <c r="Y10" s="1" t="str">
        <f t="shared" si="0"/>
        <v xml:space="preserve"> </v>
      </c>
      <c r="Z10" s="1">
        <f t="shared" si="12"/>
        <v>31</v>
      </c>
      <c r="AA10" s="1" t="str">
        <f t="shared" si="0"/>
        <v xml:space="preserve"> </v>
      </c>
      <c r="AB10" s="1">
        <f t="shared" si="13"/>
        <v>8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9.8420210639881507</v>
      </c>
      <c r="AH10" s="38" t="str">
        <f t="shared" si="16"/>
        <v xml:space="preserve"> </v>
      </c>
      <c r="AI10" s="1">
        <f t="shared" si="17"/>
        <v>7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1238</v>
      </c>
      <c r="AP10" t="s">
        <v>3315</v>
      </c>
      <c r="AQ10" s="22">
        <v>31.949306950405376</v>
      </c>
      <c r="AR10" s="21">
        <v>67.310686803280049</v>
      </c>
      <c r="AS10">
        <v>13.318224236768428</v>
      </c>
      <c r="AT10">
        <v>-31.949306950405376</v>
      </c>
      <c r="AU10">
        <v>-67.310686803280049</v>
      </c>
      <c r="AV10" t="s">
        <v>3316</v>
      </c>
    </row>
    <row r="11" spans="1:48" x14ac:dyDescent="0.25">
      <c r="A11" s="14">
        <v>1.3999999999999998E-10</v>
      </c>
      <c r="B11" t="s">
        <v>1239</v>
      </c>
      <c r="C11" s="4">
        <v>13</v>
      </c>
      <c r="D11" s="4">
        <v>1</v>
      </c>
      <c r="E11" s="4">
        <v>4</v>
      </c>
      <c r="F11" s="4">
        <v>18</v>
      </c>
      <c r="G11" s="4">
        <v>1845.098876953125</v>
      </c>
      <c r="H11" s="4">
        <v>1629</v>
      </c>
      <c r="I11" s="34">
        <v>10583.326484363426</v>
      </c>
      <c r="J11" s="35">
        <v>10.125870040222392</v>
      </c>
      <c r="K11" s="35">
        <v>9.6281502725849393</v>
      </c>
      <c r="L11" s="35">
        <v>6.7396820462395253</v>
      </c>
      <c r="M11" s="35">
        <v>6.5445416984542346</v>
      </c>
      <c r="N11" s="4">
        <v>2.2069999999999999</v>
      </c>
      <c r="O11" s="4">
        <v>-3.2017543859649291</v>
      </c>
      <c r="P11" s="35">
        <v>6.5554565373485696</v>
      </c>
      <c r="Q11" s="36" t="str">
        <f t="shared" si="4"/>
        <v xml:space="preserve"> 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/>
      </c>
      <c r="V11" s="37">
        <f t="shared" si="9"/>
        <v>-0.39920890817945842</v>
      </c>
      <c r="W11" s="37" t="str">
        <f t="shared" si="10"/>
        <v/>
      </c>
      <c r="X11" s="37">
        <f t="shared" si="11"/>
        <v>-0.44310190622214896</v>
      </c>
      <c r="Y11" s="1" t="str">
        <f t="shared" si="0"/>
        <v xml:space="preserve"> </v>
      </c>
      <c r="Z11" s="1">
        <f t="shared" si="12"/>
        <v>28</v>
      </c>
      <c r="AA11" s="1" t="str">
        <f t="shared" si="0"/>
        <v xml:space="preserve"> </v>
      </c>
      <c r="AB11" s="1">
        <f t="shared" si="13"/>
        <v>27</v>
      </c>
      <c r="AC11" s="1" t="str">
        <f t="shared" si="1"/>
        <v xml:space="preserve"> </v>
      </c>
      <c r="AD11" s="1" t="str">
        <f t="shared" si="14"/>
        <v xml:space="preserve"> </v>
      </c>
      <c r="AE11" s="1" t="str">
        <f t="shared" si="2"/>
        <v xml:space="preserve"> </v>
      </c>
      <c r="AF11" s="1" t="str">
        <f t="shared" si="2"/>
        <v xml:space="preserve"> </v>
      </c>
      <c r="AG11" s="38">
        <f t="shared" si="15"/>
        <v>6.5554565374885696</v>
      </c>
      <c r="AH11" s="38" t="str">
        <f t="shared" si="16"/>
        <v xml:space="preserve"> </v>
      </c>
      <c r="AI11" s="1">
        <f t="shared" si="17"/>
        <v>24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3"/>
        <v xml:space="preserve"> </v>
      </c>
      <c r="AN11" s="1" t="str">
        <f t="shared" si="3"/>
        <v xml:space="preserve"> </v>
      </c>
      <c r="AO11" t="s">
        <v>1239</v>
      </c>
      <c r="AP11" t="s">
        <v>2258</v>
      </c>
      <c r="AQ11" s="22">
        <v>39.920890817945839</v>
      </c>
      <c r="AR11" s="21">
        <v>44.310190622214897</v>
      </c>
      <c r="AS11">
        <v>13.265738302831487</v>
      </c>
      <c r="AT11">
        <v>-39.920890817945839</v>
      </c>
      <c r="AU11">
        <v>-44.310190622214897</v>
      </c>
      <c r="AV11" t="s">
        <v>3044</v>
      </c>
    </row>
    <row r="12" spans="1:48" x14ac:dyDescent="0.25">
      <c r="A12" s="14">
        <v>1.4999999999999997E-10</v>
      </c>
      <c r="B12" t="s">
        <v>1240</v>
      </c>
      <c r="C12" s="4">
        <v>5</v>
      </c>
      <c r="D12" s="4">
        <v>0</v>
      </c>
      <c r="E12" s="4">
        <v>1</v>
      </c>
      <c r="F12" s="4">
        <v>6</v>
      </c>
      <c r="G12" s="4">
        <v>3483.2919921875</v>
      </c>
      <c r="H12" s="4">
        <v>2405</v>
      </c>
      <c r="I12" s="34">
        <v>8959.6782702989622</v>
      </c>
      <c r="J12" s="35">
        <v>14.585569686273795</v>
      </c>
      <c r="K12" s="35">
        <v>12.217300306829497</v>
      </c>
      <c r="L12" s="35">
        <v>6.3792895443040498</v>
      </c>
      <c r="M12" s="35">
        <v>5.7502625594092569</v>
      </c>
      <c r="N12" s="4">
        <v>164.88900000000001</v>
      </c>
      <c r="O12" s="4">
        <v>24.9717676840406</v>
      </c>
      <c r="P12" s="35">
        <v>8.0893139293139296</v>
      </c>
      <c r="Q12" s="36">
        <f t="shared" si="4"/>
        <v>83.333333333483324</v>
      </c>
      <c r="R12" s="36" t="str">
        <f t="shared" si="5"/>
        <v xml:space="preserve"> </v>
      </c>
      <c r="S12" s="37">
        <f t="shared" si="6"/>
        <v>0.44835425885582114</v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>
        <f t="shared" si="9"/>
        <v>-0.13460470045213313</v>
      </c>
      <c r="W12" s="37" t="str">
        <f t="shared" si="10"/>
        <v/>
      </c>
      <c r="X12" s="37">
        <f t="shared" si="11"/>
        <v>-0.47288104060307723</v>
      </c>
      <c r="Y12" s="1" t="str">
        <f t="shared" si="0"/>
        <v xml:space="preserve"> </v>
      </c>
      <c r="Z12" s="1">
        <f t="shared" si="12"/>
        <v>37</v>
      </c>
      <c r="AA12" s="1" t="str">
        <f t="shared" si="0"/>
        <v xml:space="preserve"> </v>
      </c>
      <c r="AB12" s="1">
        <f t="shared" si="13"/>
        <v>25</v>
      </c>
      <c r="AC12" s="1">
        <f t="shared" si="1"/>
        <v>2</v>
      </c>
      <c r="AD12" s="1" t="str">
        <f t="shared" si="14"/>
        <v xml:space="preserve"> </v>
      </c>
      <c r="AE12" s="1">
        <f t="shared" si="2"/>
        <v>16</v>
      </c>
      <c r="AF12" s="1" t="str">
        <f t="shared" si="2"/>
        <v xml:space="preserve"> </v>
      </c>
      <c r="AG12" s="38">
        <f t="shared" si="15"/>
        <v>8.0893139294639287</v>
      </c>
      <c r="AH12" s="38" t="str">
        <f t="shared" si="16"/>
        <v xml:space="preserve"> </v>
      </c>
      <c r="AI12" s="1">
        <f t="shared" si="17"/>
        <v>17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3"/>
        <v xml:space="preserve"> </v>
      </c>
      <c r="AN12" s="1" t="str">
        <f t="shared" si="3"/>
        <v xml:space="preserve"> </v>
      </c>
      <c r="AO12" t="s">
        <v>1240</v>
      </c>
      <c r="AP12" t="s">
        <v>2165</v>
      </c>
      <c r="AQ12" s="22">
        <v>13.460470045213313</v>
      </c>
      <c r="AR12" s="21">
        <v>47.288104060307724</v>
      </c>
      <c r="AS12">
        <v>44.835425870582114</v>
      </c>
      <c r="AT12">
        <v>-13.460470045213313</v>
      </c>
      <c r="AU12">
        <v>-47.288104060307724</v>
      </c>
      <c r="AV12" t="s">
        <v>3317</v>
      </c>
    </row>
    <row r="13" spans="1:48" x14ac:dyDescent="0.25">
      <c r="A13" s="14">
        <v>1.5999999999999996E-10</v>
      </c>
      <c r="B13" t="s">
        <v>1241</v>
      </c>
      <c r="C13" s="4">
        <v>15</v>
      </c>
      <c r="D13" s="4">
        <v>0</v>
      </c>
      <c r="E13" s="4">
        <v>4</v>
      </c>
      <c r="F13" s="4">
        <v>19</v>
      </c>
      <c r="G13" s="4">
        <v>5961</v>
      </c>
      <c r="H13" s="4">
        <v>4989.3999999999996</v>
      </c>
      <c r="I13" s="34">
        <v>24466.481257388448</v>
      </c>
      <c r="J13" s="35" t="s">
        <v>2161</v>
      </c>
      <c r="K13" s="35" t="s">
        <v>2161</v>
      </c>
      <c r="L13" s="35">
        <v>32.643366093123213</v>
      </c>
      <c r="M13" s="35">
        <v>20.911473509297586</v>
      </c>
      <c r="N13" s="4">
        <v>64.078000000000003</v>
      </c>
      <c r="O13" s="4">
        <v>7.7357634043411716</v>
      </c>
      <c r="P13" s="35">
        <v>0</v>
      </c>
      <c r="Q13" s="36" t="str">
        <f t="shared" si="4"/>
        <v xml:space="preserve"> </v>
      </c>
      <c r="R13" s="36" t="str">
        <f t="shared" si="5"/>
        <v xml:space="preserve"> </v>
      </c>
      <c r="S13" s="37">
        <f t="shared" si="6"/>
        <v>0.19473283376724737</v>
      </c>
      <c r="T13" s="37" t="str">
        <f t="shared" si="7"/>
        <v/>
      </c>
      <c r="U13" s="37" t="str">
        <f t="shared" si="8"/>
        <v xml:space="preserve"> </v>
      </c>
      <c r="V13" s="37" t="str">
        <f t="shared" si="9"/>
        <v xml:space="preserve"> </v>
      </c>
      <c r="W13" s="37" t="str">
        <f t="shared" si="10"/>
        <v/>
      </c>
      <c r="X13" s="37" t="str">
        <f t="shared" si="11"/>
        <v/>
      </c>
      <c r="Y13" s="1" t="str">
        <f t="shared" si="0"/>
        <v xml:space="preserve"> </v>
      </c>
      <c r="Z13" s="1" t="str">
        <f t="shared" si="12"/>
        <v xml:space="preserve"> </v>
      </c>
      <c r="AA13" s="1" t="str">
        <f t="shared" si="0"/>
        <v xml:space="preserve"> </v>
      </c>
      <c r="AB13" s="1" t="str">
        <f t="shared" si="13"/>
        <v xml:space="preserve"> </v>
      </c>
      <c r="AC13" s="1">
        <f t="shared" si="1"/>
        <v>12</v>
      </c>
      <c r="AD13" s="1" t="str">
        <f t="shared" si="14"/>
        <v xml:space="preserve"> </v>
      </c>
      <c r="AE13" s="1" t="str">
        <f t="shared" si="2"/>
        <v xml:space="preserve"> </v>
      </c>
      <c r="AF13" s="1" t="str">
        <f t="shared" si="2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17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3"/>
        <v xml:space="preserve"> </v>
      </c>
      <c r="AN13" s="1" t="str">
        <f t="shared" si="3"/>
        <v xml:space="preserve"> </v>
      </c>
      <c r="AO13" t="s">
        <v>1241</v>
      </c>
      <c r="AP13" t="s">
        <v>2415</v>
      </c>
      <c r="AQ13" s="22" t="e">
        <v>#VALUE!</v>
      </c>
      <c r="AR13" s="21">
        <v>-169.73124588119154</v>
      </c>
      <c r="AS13">
        <v>19.473283360724736</v>
      </c>
      <c r="AT13" t="e">
        <v>#VALUE!</v>
      </c>
      <c r="AU13">
        <v>169.73124588119154</v>
      </c>
      <c r="AV13" t="s">
        <v>3318</v>
      </c>
    </row>
    <row r="14" spans="1:48" x14ac:dyDescent="0.25">
      <c r="A14" s="14">
        <v>1.6999999999999996E-10</v>
      </c>
      <c r="B14" t="s">
        <v>1242</v>
      </c>
      <c r="C14" s="4">
        <v>11</v>
      </c>
      <c r="D14" s="4">
        <v>0</v>
      </c>
      <c r="E14" s="4">
        <v>2</v>
      </c>
      <c r="F14" s="4">
        <v>13</v>
      </c>
      <c r="G14" s="4">
        <v>317.60333251953125</v>
      </c>
      <c r="H14" s="4">
        <v>275.75</v>
      </c>
      <c r="I14" s="34">
        <v>89554.913228052435</v>
      </c>
      <c r="J14" s="35">
        <v>4.8109635884641557</v>
      </c>
      <c r="K14" s="35">
        <v>4.8272179819340382</v>
      </c>
      <c r="L14" s="35">
        <v>4.3206637148069689</v>
      </c>
      <c r="M14" s="35">
        <v>3.9546172144320302</v>
      </c>
      <c r="N14" s="4">
        <v>57.317</v>
      </c>
      <c r="O14" s="4">
        <v>912.66784452296804</v>
      </c>
      <c r="P14" s="35">
        <v>9.3196736174070711</v>
      </c>
      <c r="Q14" s="36">
        <f t="shared" si="4"/>
        <v>84.615384615554618</v>
      </c>
      <c r="R14" s="36" t="str">
        <f t="shared" si="5"/>
        <v xml:space="preserve"> </v>
      </c>
      <c r="S14" s="37">
        <f t="shared" si="6"/>
        <v>0.15177999117464644</v>
      </c>
      <c r="T14" s="37" t="str">
        <f t="shared" si="7"/>
        <v/>
      </c>
      <c r="U14" s="37" t="str">
        <f t="shared" si="8"/>
        <v/>
      </c>
      <c r="V14" s="37">
        <f t="shared" si="9"/>
        <v>-0.71455449699226337</v>
      </c>
      <c r="W14" s="37" t="str">
        <f t="shared" si="10"/>
        <v/>
      </c>
      <c r="X14" s="37">
        <f t="shared" si="11"/>
        <v>-0.6429847327925986</v>
      </c>
      <c r="Y14" s="1" t="str">
        <f t="shared" si="0"/>
        <v xml:space="preserve"> </v>
      </c>
      <c r="Z14" s="1">
        <f t="shared" si="12"/>
        <v>8</v>
      </c>
      <c r="AA14" s="1" t="str">
        <f t="shared" si="0"/>
        <v xml:space="preserve"> </v>
      </c>
      <c r="AB14" s="1">
        <f t="shared" si="13"/>
        <v>14</v>
      </c>
      <c r="AC14" s="1">
        <f t="shared" si="1"/>
        <v>21</v>
      </c>
      <c r="AD14" s="1" t="str">
        <f t="shared" si="14"/>
        <v xml:space="preserve"> </v>
      </c>
      <c r="AE14" s="1">
        <f t="shared" si="2"/>
        <v>14</v>
      </c>
      <c r="AF14" s="1" t="str">
        <f t="shared" si="2"/>
        <v xml:space="preserve"> </v>
      </c>
      <c r="AG14" s="38">
        <f t="shared" si="15"/>
        <v>9.3196736175770702</v>
      </c>
      <c r="AH14" s="38" t="str">
        <f t="shared" si="16"/>
        <v xml:space="preserve"> </v>
      </c>
      <c r="AI14" s="1">
        <f t="shared" si="17"/>
        <v>8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3"/>
        <v xml:space="preserve"> </v>
      </c>
      <c r="AN14" s="1" t="str">
        <f t="shared" si="3"/>
        <v xml:space="preserve"> </v>
      </c>
      <c r="AO14" t="s">
        <v>1242</v>
      </c>
      <c r="AP14" t="s">
        <v>2487</v>
      </c>
      <c r="AQ14" s="22">
        <v>71.455449699226335</v>
      </c>
      <c r="AR14" s="21">
        <v>64.298473279259866</v>
      </c>
      <c r="AS14">
        <v>15.177999100464646</v>
      </c>
      <c r="AT14">
        <v>-71.455449699226335</v>
      </c>
      <c r="AU14">
        <v>-64.298473279259866</v>
      </c>
      <c r="AV14" t="s">
        <v>3319</v>
      </c>
    </row>
    <row r="15" spans="1:48" x14ac:dyDescent="0.25">
      <c r="A15" s="14">
        <v>1.7999999999999995E-10</v>
      </c>
      <c r="B15" t="s">
        <v>1243</v>
      </c>
      <c r="C15" s="4">
        <v>4</v>
      </c>
      <c r="D15" s="4">
        <v>1</v>
      </c>
      <c r="E15" s="4">
        <v>3</v>
      </c>
      <c r="F15" s="4">
        <v>8</v>
      </c>
      <c r="G15" s="4">
        <v>25160</v>
      </c>
      <c r="H15" s="4">
        <v>24954</v>
      </c>
      <c r="I15" s="34">
        <v>54172.972057432118</v>
      </c>
      <c r="J15" s="35">
        <v>8.4747355726389593</v>
      </c>
      <c r="K15" s="35">
        <v>8.3327664588952555</v>
      </c>
      <c r="L15" s="35">
        <v>5.7587646411933511</v>
      </c>
      <c r="M15" s="35">
        <v>5.4712528571122627</v>
      </c>
      <c r="N15" s="4">
        <v>40.395000000000003</v>
      </c>
      <c r="O15" s="4">
        <v>75.951737956267962</v>
      </c>
      <c r="P15" s="35">
        <v>7.6284492512854509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>
        <f t="shared" si="9"/>
        <v>-0.49717450279814979</v>
      </c>
      <c r="W15" s="37" t="str">
        <f t="shared" si="10"/>
        <v/>
      </c>
      <c r="X15" s="37">
        <f t="shared" si="11"/>
        <v>-0.52415484451743954</v>
      </c>
      <c r="Y15" s="1" t="str">
        <f t="shared" si="0"/>
        <v xml:space="preserve"> </v>
      </c>
      <c r="Z15" s="1">
        <f t="shared" si="12"/>
        <v>24</v>
      </c>
      <c r="AA15" s="1" t="str">
        <f t="shared" si="0"/>
        <v xml:space="preserve"> </v>
      </c>
      <c r="AB15" s="1">
        <f t="shared" si="13"/>
        <v>22</v>
      </c>
      <c r="AC15" s="1" t="str">
        <f t="shared" si="1"/>
        <v xml:space="preserve"> </v>
      </c>
      <c r="AD15" s="1" t="str">
        <f t="shared" si="14"/>
        <v xml:space="preserve"> </v>
      </c>
      <c r="AE15" s="1" t="str">
        <f t="shared" si="2"/>
        <v xml:space="preserve"> </v>
      </c>
      <c r="AF15" s="1" t="str">
        <f t="shared" si="2"/>
        <v xml:space="preserve"> </v>
      </c>
      <c r="AG15" s="38">
        <f t="shared" si="15"/>
        <v>7.6284492514654509</v>
      </c>
      <c r="AH15" s="38" t="str">
        <f t="shared" si="16"/>
        <v xml:space="preserve"> </v>
      </c>
      <c r="AI15" s="1">
        <f t="shared" si="17"/>
        <v>19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3"/>
        <v xml:space="preserve"> </v>
      </c>
      <c r="AN15" s="1" t="str">
        <f t="shared" si="3"/>
        <v xml:space="preserve"> </v>
      </c>
      <c r="AO15" t="s">
        <v>1243</v>
      </c>
      <c r="AP15" t="s">
        <v>2256</v>
      </c>
      <c r="AQ15" s="22">
        <v>49.717450279814976</v>
      </c>
      <c r="AR15" s="21">
        <v>52.415484451743957</v>
      </c>
      <c r="AS15">
        <v>0.82551895487696925</v>
      </c>
      <c r="AT15">
        <v>-49.717450279814976</v>
      </c>
      <c r="AU15">
        <v>-52.415484451743957</v>
      </c>
      <c r="AV15" t="s">
        <v>3320</v>
      </c>
    </row>
    <row r="16" spans="1:48" x14ac:dyDescent="0.25">
      <c r="A16" s="14">
        <v>1.8999999999999994E-10</v>
      </c>
      <c r="B16" t="s">
        <v>1244</v>
      </c>
      <c r="C16" s="4">
        <v>12</v>
      </c>
      <c r="D16" s="4">
        <v>0</v>
      </c>
      <c r="E16" s="4">
        <v>1</v>
      </c>
      <c r="F16" s="4">
        <v>13</v>
      </c>
      <c r="G16" s="4">
        <v>7600</v>
      </c>
      <c r="H16" s="4">
        <v>6692</v>
      </c>
      <c r="I16" s="34">
        <v>63608.656434035271</v>
      </c>
      <c r="J16" s="35">
        <v>8.1963197397558254</v>
      </c>
      <c r="K16" s="35">
        <v>7.659414716331538</v>
      </c>
      <c r="L16" s="35">
        <v>4.1267433186373799</v>
      </c>
      <c r="M16" s="35">
        <v>4.0045277235282333</v>
      </c>
      <c r="N16" s="4">
        <v>816.46400000000006</v>
      </c>
      <c r="O16" s="4">
        <v>3536.0008906702292</v>
      </c>
      <c r="P16" s="35">
        <v>8.7141960549910351</v>
      </c>
      <c r="Q16" s="36">
        <f t="shared" si="4"/>
        <v>92.307692307882306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>
        <f t="shared" si="9"/>
        <v>-0.5136935526727332</v>
      </c>
      <c r="W16" s="37" t="str">
        <f t="shared" si="10"/>
        <v/>
      </c>
      <c r="X16" s="37">
        <f t="shared" si="11"/>
        <v>-0.65900832236708695</v>
      </c>
      <c r="Y16" s="1" t="str">
        <f t="shared" si="0"/>
        <v xml:space="preserve"> </v>
      </c>
      <c r="Z16" s="1">
        <f t="shared" si="12"/>
        <v>22</v>
      </c>
      <c r="AA16" s="1" t="str">
        <f t="shared" si="0"/>
        <v xml:space="preserve"> </v>
      </c>
      <c r="AB16" s="1">
        <f t="shared" si="13"/>
        <v>11</v>
      </c>
      <c r="AC16" s="1" t="str">
        <f t="shared" si="1"/>
        <v xml:space="preserve"> </v>
      </c>
      <c r="AD16" s="1" t="str">
        <f t="shared" si="14"/>
        <v xml:space="preserve"> </v>
      </c>
      <c r="AE16" s="1">
        <f t="shared" si="2"/>
        <v>10</v>
      </c>
      <c r="AF16" s="1" t="str">
        <f t="shared" si="2"/>
        <v xml:space="preserve"> </v>
      </c>
      <c r="AG16" s="38">
        <f t="shared" si="15"/>
        <v>8.7141960551810342</v>
      </c>
      <c r="AH16" s="38" t="str">
        <f t="shared" si="16"/>
        <v xml:space="preserve"> </v>
      </c>
      <c r="AI16" s="1">
        <f t="shared" si="17"/>
        <v>11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3"/>
        <v xml:space="preserve"> </v>
      </c>
      <c r="AN16" s="1" t="str">
        <f t="shared" si="3"/>
        <v xml:space="preserve"> </v>
      </c>
      <c r="AO16" t="s">
        <v>1244</v>
      </c>
      <c r="AP16" t="s">
        <v>2487</v>
      </c>
      <c r="AQ16" s="22">
        <v>51.36935526727332</v>
      </c>
      <c r="AR16" s="21">
        <v>65.900832236708695</v>
      </c>
      <c r="AS16">
        <v>13.568439928272568</v>
      </c>
      <c r="AT16">
        <v>-51.36935526727332</v>
      </c>
      <c r="AU16">
        <v>-65.900832236708695</v>
      </c>
      <c r="AV16" t="s">
        <v>3321</v>
      </c>
    </row>
    <row r="17" spans="1:48" x14ac:dyDescent="0.25">
      <c r="A17" s="14">
        <v>1.9999999999999993E-10</v>
      </c>
      <c r="B17" t="s">
        <v>1245</v>
      </c>
      <c r="C17" s="4">
        <v>5</v>
      </c>
      <c r="D17" s="4">
        <v>0</v>
      </c>
      <c r="E17" s="4">
        <v>2</v>
      </c>
      <c r="F17" s="4">
        <v>7</v>
      </c>
      <c r="G17" s="4">
        <v>1902.3258056640625</v>
      </c>
      <c r="H17" s="4">
        <v>1595</v>
      </c>
      <c r="I17" s="34">
        <v>18330.320799595662</v>
      </c>
      <c r="J17" s="35">
        <v>6.724449506003368</v>
      </c>
      <c r="K17" s="35">
        <v>10.041541171464004</v>
      </c>
      <c r="L17" s="35">
        <v>4.078404668822686</v>
      </c>
      <c r="M17" s="35">
        <v>6.0170040141069006</v>
      </c>
      <c r="N17" s="4">
        <v>3.254</v>
      </c>
      <c r="O17" s="4">
        <v>141.39465875370917</v>
      </c>
      <c r="P17" s="35">
        <v>16.694575740610919</v>
      </c>
      <c r="Q17" s="36" t="str">
        <f t="shared" si="4"/>
        <v xml:space="preserve"> </v>
      </c>
      <c r="R17" s="36" t="str">
        <f t="shared" si="5"/>
        <v xml:space="preserve"> </v>
      </c>
      <c r="S17" s="37">
        <f t="shared" si="6"/>
        <v>0.19268075610223342</v>
      </c>
      <c r="T17" s="37" t="str">
        <f t="shared" si="7"/>
        <v/>
      </c>
      <c r="U17" s="37" t="str">
        <f t="shared" si="8"/>
        <v/>
      </c>
      <c r="V17" s="37">
        <f t="shared" si="9"/>
        <v>-0.60102298917959096</v>
      </c>
      <c r="W17" s="37" t="str">
        <f t="shared" si="10"/>
        <v/>
      </c>
      <c r="X17" s="37">
        <f t="shared" si="11"/>
        <v>-0.66300253184950875</v>
      </c>
      <c r="Y17" s="1" t="str">
        <f t="shared" si="0"/>
        <v xml:space="preserve"> </v>
      </c>
      <c r="Z17" s="1">
        <f t="shared" si="12"/>
        <v>20</v>
      </c>
      <c r="AA17" s="1" t="str">
        <f t="shared" si="0"/>
        <v xml:space="preserve"> </v>
      </c>
      <c r="AB17" s="1">
        <f t="shared" si="13"/>
        <v>10</v>
      </c>
      <c r="AC17" s="1">
        <f t="shared" si="1"/>
        <v>13</v>
      </c>
      <c r="AD17" s="1" t="str">
        <f t="shared" si="14"/>
        <v xml:space="preserve"> </v>
      </c>
      <c r="AE17" s="1" t="str">
        <f t="shared" si="2"/>
        <v xml:space="preserve"> </v>
      </c>
      <c r="AF17" s="1" t="str">
        <f t="shared" si="2"/>
        <v xml:space="preserve"> </v>
      </c>
      <c r="AG17" s="38">
        <f t="shared" si="15"/>
        <v>16.694575740810919</v>
      </c>
      <c r="AH17" s="38" t="str">
        <f t="shared" si="16"/>
        <v xml:space="preserve"> </v>
      </c>
      <c r="AI17" s="1">
        <f t="shared" si="17"/>
        <v>2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3"/>
        <v xml:space="preserve"> </v>
      </c>
      <c r="AN17" s="1" t="str">
        <f t="shared" si="3"/>
        <v xml:space="preserve"> </v>
      </c>
      <c r="AO17" t="s">
        <v>1245</v>
      </c>
      <c r="AP17" t="s">
        <v>2202</v>
      </c>
      <c r="AQ17" s="22">
        <v>60.102298917959097</v>
      </c>
      <c r="AR17" s="21">
        <v>66.300253184950876</v>
      </c>
      <c r="AS17">
        <v>19.268075590223344</v>
      </c>
      <c r="AT17">
        <v>-60.102298917959097</v>
      </c>
      <c r="AU17">
        <v>-66.300253184950876</v>
      </c>
      <c r="AV17" t="s">
        <v>3322</v>
      </c>
    </row>
    <row r="18" spans="1:48" x14ac:dyDescent="0.25">
      <c r="A18" s="14">
        <v>2.0999999999999992E-10</v>
      </c>
      <c r="B18" t="s">
        <v>1246</v>
      </c>
      <c r="C18" s="4">
        <v>10</v>
      </c>
      <c r="D18" s="4">
        <v>0</v>
      </c>
      <c r="E18" s="4">
        <v>3</v>
      </c>
      <c r="F18" s="4">
        <v>13</v>
      </c>
      <c r="G18" s="4">
        <v>740</v>
      </c>
      <c r="H18" s="4">
        <v>551.04999999999995</v>
      </c>
      <c r="I18" s="34">
        <v>80118.608426907231</v>
      </c>
      <c r="J18" s="35">
        <v>5.8262846267709874</v>
      </c>
      <c r="K18" s="35">
        <v>5.6614338257957133</v>
      </c>
      <c r="L18" s="35">
        <v>4.7001598134454587</v>
      </c>
      <c r="M18" s="35">
        <v>4.4967551480984307</v>
      </c>
      <c r="N18" s="4">
        <v>94.58</v>
      </c>
      <c r="O18" s="4">
        <v>535.61827956989248</v>
      </c>
      <c r="P18" s="35">
        <v>7.3354505035840676</v>
      </c>
      <c r="Q18" s="36" t="str">
        <f t="shared" si="4"/>
        <v xml:space="preserve"> </v>
      </c>
      <c r="R18" s="36" t="str">
        <f t="shared" si="5"/>
        <v xml:space="preserve"> </v>
      </c>
      <c r="S18" s="37">
        <f t="shared" si="6"/>
        <v>0.34289084496093025</v>
      </c>
      <c r="T18" s="37" t="str">
        <f t="shared" si="7"/>
        <v/>
      </c>
      <c r="U18" s="37" t="str">
        <f t="shared" si="8"/>
        <v/>
      </c>
      <c r="V18" s="37">
        <f t="shared" si="9"/>
        <v>-0.65431317128596089</v>
      </c>
      <c r="W18" s="37" t="str">
        <f t="shared" si="10"/>
        <v/>
      </c>
      <c r="X18" s="37">
        <f t="shared" si="11"/>
        <v>-0.61162707341372236</v>
      </c>
      <c r="Y18" s="1" t="str">
        <f t="shared" si="0"/>
        <v xml:space="preserve"> </v>
      </c>
      <c r="Z18" s="1">
        <f t="shared" si="12"/>
        <v>11</v>
      </c>
      <c r="AA18" s="1" t="str">
        <f t="shared" si="0"/>
        <v xml:space="preserve"> </v>
      </c>
      <c r="AB18" s="1">
        <f t="shared" si="13"/>
        <v>16</v>
      </c>
      <c r="AC18" s="1">
        <f t="shared" si="1"/>
        <v>6</v>
      </c>
      <c r="AD18" s="1" t="str">
        <f t="shared" si="14"/>
        <v xml:space="preserve"> </v>
      </c>
      <c r="AE18" s="1" t="str">
        <f t="shared" si="2"/>
        <v xml:space="preserve"> </v>
      </c>
      <c r="AF18" s="1" t="str">
        <f t="shared" si="2"/>
        <v xml:space="preserve"> </v>
      </c>
      <c r="AG18" s="38">
        <f t="shared" si="15"/>
        <v>7.3354505037940676</v>
      </c>
      <c r="AH18" s="38" t="str">
        <f t="shared" si="16"/>
        <v xml:space="preserve"> </v>
      </c>
      <c r="AI18" s="1">
        <f t="shared" si="17"/>
        <v>22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3"/>
        <v xml:space="preserve"> </v>
      </c>
      <c r="AN18" s="1" t="str">
        <f t="shared" si="3"/>
        <v xml:space="preserve"> </v>
      </c>
      <c r="AO18" t="s">
        <v>1246</v>
      </c>
      <c r="AP18" t="s">
        <v>2487</v>
      </c>
      <c r="AQ18" s="22">
        <v>65.431317128596092</v>
      </c>
      <c r="AR18" s="21">
        <v>61.162707341372233</v>
      </c>
      <c r="AS18">
        <v>34.28908447509302</v>
      </c>
      <c r="AT18">
        <v>-65.431317128596092</v>
      </c>
      <c r="AU18">
        <v>-61.162707341372233</v>
      </c>
      <c r="AV18" t="s">
        <v>3323</v>
      </c>
    </row>
    <row r="19" spans="1:48" x14ac:dyDescent="0.25">
      <c r="A19" s="14">
        <v>2.1999999999999991E-10</v>
      </c>
      <c r="B19" t="s">
        <v>1247</v>
      </c>
      <c r="C19" s="4">
        <v>6</v>
      </c>
      <c r="D19" s="4">
        <v>0</v>
      </c>
      <c r="E19" s="4">
        <v>2</v>
      </c>
      <c r="F19" s="4">
        <v>8</v>
      </c>
      <c r="G19" s="4">
        <v>289.29888916015625</v>
      </c>
      <c r="H19" s="4">
        <v>248.58</v>
      </c>
      <c r="I19" s="34">
        <v>20437.986941538682</v>
      </c>
      <c r="J19" s="35">
        <v>5.9411140473718396</v>
      </c>
      <c r="K19" s="35">
        <v>9.5256439832091875</v>
      </c>
      <c r="L19" s="35">
        <v>4.3964872871801308</v>
      </c>
      <c r="M19" s="35">
        <v>6.4692990815154996</v>
      </c>
      <c r="N19" s="4">
        <v>0.57400000000000007</v>
      </c>
      <c r="O19" s="4">
        <v>175.96153846153845</v>
      </c>
      <c r="P19" s="35">
        <v>15.043108344164386</v>
      </c>
      <c r="Q19" s="36" t="str">
        <f t="shared" si="4"/>
        <v xml:space="preserve"> </v>
      </c>
      <c r="R19" s="36" t="str">
        <f t="shared" si="5"/>
        <v xml:space="preserve"> </v>
      </c>
      <c r="S19" s="37">
        <f t="shared" si="6"/>
        <v>0.16380597479621792</v>
      </c>
      <c r="T19" s="37" t="str">
        <f t="shared" si="7"/>
        <v/>
      </c>
      <c r="U19" s="37" t="str">
        <f t="shared" si="8"/>
        <v/>
      </c>
      <c r="V19" s="37">
        <f t="shared" si="9"/>
        <v>-0.64750007841573176</v>
      </c>
      <c r="W19" s="37" t="str">
        <f t="shared" si="10"/>
        <v/>
      </c>
      <c r="X19" s="37">
        <f t="shared" si="11"/>
        <v>-0.63671945163714683</v>
      </c>
      <c r="Y19" s="1" t="str">
        <f t="shared" si="0"/>
        <v xml:space="preserve"> </v>
      </c>
      <c r="Z19" s="1">
        <f t="shared" si="12"/>
        <v>13</v>
      </c>
      <c r="AA19" s="1" t="str">
        <f t="shared" si="0"/>
        <v xml:space="preserve"> </v>
      </c>
      <c r="AB19" s="1">
        <f t="shared" si="13"/>
        <v>15</v>
      </c>
      <c r="AC19" s="1">
        <f t="shared" si="1"/>
        <v>20</v>
      </c>
      <c r="AD19" s="1" t="str">
        <f t="shared" si="14"/>
        <v xml:space="preserve"> </v>
      </c>
      <c r="AE19" s="1" t="str">
        <f t="shared" si="2"/>
        <v xml:space="preserve"> </v>
      </c>
      <c r="AF19" s="1" t="str">
        <f t="shared" si="2"/>
        <v xml:space="preserve"> </v>
      </c>
      <c r="AG19" s="38">
        <f t="shared" si="15"/>
        <v>15.043108344384386</v>
      </c>
      <c r="AH19" s="38" t="str">
        <f t="shared" si="16"/>
        <v xml:space="preserve"> </v>
      </c>
      <c r="AI19" s="1">
        <f t="shared" si="17"/>
        <v>4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3"/>
        <v xml:space="preserve"> </v>
      </c>
      <c r="AN19" s="1" t="str">
        <f t="shared" si="3"/>
        <v xml:space="preserve"> </v>
      </c>
      <c r="AO19" t="s">
        <v>1247</v>
      </c>
      <c r="AP19" t="s">
        <v>2202</v>
      </c>
      <c r="AQ19" s="22">
        <v>64.750007841573179</v>
      </c>
      <c r="AR19" s="21">
        <v>63.671945163714682</v>
      </c>
      <c r="AS19">
        <v>16.380597457621793</v>
      </c>
      <c r="AT19">
        <v>-64.750007841573179</v>
      </c>
      <c r="AU19">
        <v>-63.671945163714682</v>
      </c>
      <c r="AV19" t="s">
        <v>3324</v>
      </c>
    </row>
    <row r="20" spans="1:48" x14ac:dyDescent="0.25">
      <c r="A20" s="14">
        <v>2.299999999999999E-10</v>
      </c>
      <c r="B20" t="s">
        <v>1248</v>
      </c>
      <c r="C20" s="4">
        <v>1</v>
      </c>
      <c r="D20" s="4">
        <v>0</v>
      </c>
      <c r="E20" s="4">
        <v>1</v>
      </c>
      <c r="F20" s="4">
        <v>2</v>
      </c>
      <c r="G20" s="4">
        <v>2790</v>
      </c>
      <c r="H20" s="4">
        <v>2824</v>
      </c>
      <c r="I20" s="34">
        <v>1937.0725444268689</v>
      </c>
      <c r="J20" s="35">
        <v>35.792595596902366</v>
      </c>
      <c r="K20" s="35">
        <v>25.764777797038512</v>
      </c>
      <c r="L20" s="35">
        <v>23.074769822088648</v>
      </c>
      <c r="M20" s="35">
        <v>17.567929327978263</v>
      </c>
      <c r="N20" s="4">
        <v>78.899000000000001</v>
      </c>
      <c r="O20" s="4">
        <v>105.22564702822214</v>
      </c>
      <c r="P20" s="35">
        <v>1.7861543909348443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0"/>
        <v xml:space="preserve"> </v>
      </c>
      <c r="Z20" s="1" t="str">
        <f t="shared" si="12"/>
        <v xml:space="preserve"> </v>
      </c>
      <c r="AA20" s="1" t="str">
        <f t="shared" si="0"/>
        <v xml:space="preserve"> </v>
      </c>
      <c r="AB20" s="1" t="str">
        <f t="shared" si="13"/>
        <v xml:space="preserve"> </v>
      </c>
      <c r="AC20" s="1" t="str">
        <f t="shared" si="1"/>
        <v xml:space="preserve"> </v>
      </c>
      <c r="AD20" s="1" t="str">
        <f t="shared" si="14"/>
        <v xml:space="preserve"> </v>
      </c>
      <c r="AE20" s="1" t="str">
        <f t="shared" si="2"/>
        <v xml:space="preserve"> </v>
      </c>
      <c r="AF20" s="1" t="str">
        <f t="shared" si="2"/>
        <v xml:space="preserve"> </v>
      </c>
      <c r="AG20" s="38" t="str">
        <f t="shared" si="15"/>
        <v xml:space="preserve"> </v>
      </c>
      <c r="AH20" s="38" t="str">
        <f t="shared" si="16"/>
        <v xml:space="preserve"> </v>
      </c>
      <c r="AI20" s="1" t="str">
        <f t="shared" si="17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3"/>
        <v xml:space="preserve"> </v>
      </c>
      <c r="AN20" s="1" t="str">
        <f t="shared" si="3"/>
        <v xml:space="preserve"> </v>
      </c>
      <c r="AO20" t="s">
        <v>1248</v>
      </c>
      <c r="AP20" t="s">
        <v>2415</v>
      </c>
      <c r="AQ20" s="22">
        <v>-112.36567823145593</v>
      </c>
      <c r="AR20" s="21">
        <v>-90.666195231773656</v>
      </c>
      <c r="AS20">
        <v>-1.2039660056657242</v>
      </c>
      <c r="AT20">
        <v>112.36567823145593</v>
      </c>
      <c r="AU20">
        <v>90.666195231773656</v>
      </c>
      <c r="AV20" t="s">
        <v>3325</v>
      </c>
    </row>
    <row r="21" spans="1:48" x14ac:dyDescent="0.25">
      <c r="A21" s="14">
        <v>2.399999999999999E-10</v>
      </c>
      <c r="B21" t="s">
        <v>1249</v>
      </c>
      <c r="C21" s="4">
        <v>3</v>
      </c>
      <c r="D21" s="4">
        <v>4</v>
      </c>
      <c r="E21" s="4">
        <v>2</v>
      </c>
      <c r="F21" s="4">
        <v>9</v>
      </c>
      <c r="G21" s="4">
        <v>44.549999237060547</v>
      </c>
      <c r="H21" s="4">
        <v>37.9</v>
      </c>
      <c r="I21" s="34">
        <v>18575.25260154729</v>
      </c>
      <c r="J21" s="35">
        <v>5.0519861370301253</v>
      </c>
      <c r="K21" s="35">
        <v>4.1008439731659809</v>
      </c>
      <c r="L21" s="35">
        <v>0.13459071079865659</v>
      </c>
      <c r="M21" s="35">
        <v>0.1295528323639889</v>
      </c>
      <c r="N21" s="4">
        <v>7.5019999999999998</v>
      </c>
      <c r="O21" s="4">
        <v>-63.92402019716279</v>
      </c>
      <c r="P21" s="35">
        <v>1.7467018469656994</v>
      </c>
      <c r="Q21" s="36" t="str">
        <f t="shared" si="4"/>
        <v/>
      </c>
      <c r="R21" s="36">
        <f t="shared" si="5"/>
        <v>44.444444444684443</v>
      </c>
      <c r="S21" s="37">
        <f t="shared" si="6"/>
        <v>0.17546172153447356</v>
      </c>
      <c r="T21" s="37" t="str">
        <f t="shared" si="7"/>
        <v/>
      </c>
      <c r="U21" s="37" t="str">
        <f t="shared" si="8"/>
        <v/>
      </c>
      <c r="V21" s="37">
        <f t="shared" si="9"/>
        <v>-0.70025407643273407</v>
      </c>
      <c r="W21" s="37" t="str">
        <f t="shared" si="10"/>
        <v/>
      </c>
      <c r="X21" s="37">
        <f t="shared" si="11"/>
        <v>-0.98887880618555313</v>
      </c>
      <c r="Y21" s="1" t="str">
        <f t="shared" si="0"/>
        <v xml:space="preserve"> </v>
      </c>
      <c r="Z21" s="1">
        <f t="shared" si="12"/>
        <v>9</v>
      </c>
      <c r="AA21" s="1" t="str">
        <f t="shared" si="0"/>
        <v xml:space="preserve"> </v>
      </c>
      <c r="AB21" s="1">
        <f t="shared" si="13"/>
        <v>2</v>
      </c>
      <c r="AC21" s="1">
        <f t="shared" si="1"/>
        <v>17</v>
      </c>
      <c r="AD21" s="1" t="str">
        <f t="shared" si="14"/>
        <v xml:space="preserve"> </v>
      </c>
      <c r="AE21" s="1" t="str">
        <f t="shared" si="2"/>
        <v xml:space="preserve"> </v>
      </c>
      <c r="AF21" s="1">
        <f t="shared" si="2"/>
        <v>1</v>
      </c>
      <c r="AG21" s="38" t="str">
        <f t="shared" si="15"/>
        <v xml:space="preserve"> </v>
      </c>
      <c r="AH21" s="38" t="str">
        <f t="shared" si="16"/>
        <v xml:space="preserve"> </v>
      </c>
      <c r="AI21" s="1" t="str">
        <f t="shared" si="17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-63.92402019692279</v>
      </c>
      <c r="AM21" s="1" t="str">
        <f t="shared" si="3"/>
        <v xml:space="preserve"> </v>
      </c>
      <c r="AN21" s="1">
        <f t="shared" si="3"/>
        <v>2</v>
      </c>
      <c r="AO21" t="s">
        <v>1249</v>
      </c>
      <c r="AP21" t="s">
        <v>2487</v>
      </c>
      <c r="AQ21" s="22">
        <v>70.025407643273411</v>
      </c>
      <c r="AR21" s="21">
        <v>98.887880618555315</v>
      </c>
      <c r="AS21">
        <v>17.546172129447356</v>
      </c>
      <c r="AT21">
        <v>-70.025407643273411</v>
      </c>
      <c r="AU21">
        <v>-98.887880618555315</v>
      </c>
      <c r="AV21" t="s">
        <v>3326</v>
      </c>
    </row>
    <row r="22" spans="1:48" x14ac:dyDescent="0.25">
      <c r="A22" s="14">
        <v>2.4999999999999991E-10</v>
      </c>
      <c r="B22" t="s">
        <v>1250</v>
      </c>
      <c r="C22" s="4">
        <v>0</v>
      </c>
      <c r="D22" s="4">
        <v>0</v>
      </c>
      <c r="E22" s="4">
        <v>0</v>
      </c>
      <c r="F22" s="4">
        <v>0</v>
      </c>
      <c r="G22" s="4" t="s">
        <v>2162</v>
      </c>
      <c r="H22" s="4">
        <v>539.25</v>
      </c>
      <c r="I22" s="34">
        <v>1321.7170438606279</v>
      </c>
      <c r="J22" s="35">
        <v>13.178796617625496</v>
      </c>
      <c r="K22" s="35">
        <v>10.324921498047024</v>
      </c>
      <c r="L22" s="35">
        <v>5.9076516767603726</v>
      </c>
      <c r="M22" s="35">
        <v>5.2921193141561567</v>
      </c>
      <c r="N22" s="4">
        <v>40.917999999999999</v>
      </c>
      <c r="O22" s="4">
        <v>-30.962223084580469</v>
      </c>
      <c r="P22" s="35">
        <v>7.4436717663421419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 xml:space="preserve"> </v>
      </c>
      <c r="T22" s="37" t="str">
        <f t="shared" si="7"/>
        <v xml:space="preserve"> </v>
      </c>
      <c r="U22" s="37" t="str">
        <f t="shared" si="8"/>
        <v/>
      </c>
      <c r="V22" s="37">
        <f t="shared" si="9"/>
        <v>-0.21807177286168411</v>
      </c>
      <c r="W22" s="37" t="str">
        <f t="shared" si="10"/>
        <v/>
      </c>
      <c r="X22" s="37">
        <f t="shared" si="11"/>
        <v>-0.51185234927706358</v>
      </c>
      <c r="Y22" s="1" t="str">
        <f t="shared" si="0"/>
        <v xml:space="preserve"> </v>
      </c>
      <c r="Z22" s="1">
        <f t="shared" si="12"/>
        <v>33</v>
      </c>
      <c r="AA22" s="1" t="str">
        <f t="shared" si="0"/>
        <v xml:space="preserve"> </v>
      </c>
      <c r="AB22" s="1">
        <f t="shared" si="13"/>
        <v>23</v>
      </c>
      <c r="AC22" s="1" t="str">
        <f t="shared" si="1"/>
        <v xml:space="preserve"> </v>
      </c>
      <c r="AD22" s="1" t="str">
        <f t="shared" si="14"/>
        <v xml:space="preserve"> </v>
      </c>
      <c r="AE22" s="1" t="str">
        <f t="shared" si="2"/>
        <v xml:space="preserve"> </v>
      </c>
      <c r="AF22" s="1" t="str">
        <f t="shared" si="2"/>
        <v xml:space="preserve"> </v>
      </c>
      <c r="AG22" s="38">
        <f t="shared" si="15"/>
        <v>7.4436717665921419</v>
      </c>
      <c r="AH22" s="38" t="str">
        <f t="shared" si="16"/>
        <v xml:space="preserve"> </v>
      </c>
      <c r="AI22" s="1">
        <f t="shared" si="17"/>
        <v>21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3"/>
        <v xml:space="preserve"> </v>
      </c>
      <c r="AN22" s="1" t="str">
        <f t="shared" si="3"/>
        <v xml:space="preserve"> </v>
      </c>
      <c r="AO22" t="s">
        <v>1250</v>
      </c>
      <c r="AP22" t="s">
        <v>2477</v>
      </c>
      <c r="AQ22" s="22">
        <v>21.807177286168411</v>
      </c>
      <c r="AR22" s="21">
        <v>51.185234927706361</v>
      </c>
      <c r="AS22" t="s">
        <v>124</v>
      </c>
      <c r="AT22">
        <v>-21.807177286168411</v>
      </c>
      <c r="AU22">
        <v>-51.185234927706361</v>
      </c>
      <c r="AV22" t="s">
        <v>3327</v>
      </c>
    </row>
    <row r="23" spans="1:48" x14ac:dyDescent="0.25">
      <c r="A23" s="14">
        <v>2.5999999999999993E-10</v>
      </c>
      <c r="B23" t="s">
        <v>1251</v>
      </c>
      <c r="C23" s="4">
        <v>5</v>
      </c>
      <c r="D23" s="4">
        <v>0</v>
      </c>
      <c r="E23" s="4">
        <v>1</v>
      </c>
      <c r="F23" s="4">
        <v>6</v>
      </c>
      <c r="G23" s="4">
        <v>83.5</v>
      </c>
      <c r="H23" s="4">
        <v>62.72</v>
      </c>
      <c r="I23" s="34">
        <v>9614.7662723889789</v>
      </c>
      <c r="J23" s="35">
        <v>4.3021906495165911</v>
      </c>
      <c r="K23" s="35">
        <v>6.8286117445167456</v>
      </c>
      <c r="L23" s="35">
        <v>3.2789657250946118</v>
      </c>
      <c r="M23" s="35">
        <v>4.2332148556538032</v>
      </c>
      <c r="N23" s="4">
        <v>0.2</v>
      </c>
      <c r="O23" s="4">
        <v>238.98305084745766</v>
      </c>
      <c r="P23" s="35">
        <v>16.387000424521311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0.33131377577020404</v>
      </c>
      <c r="T23" s="37" t="str">
        <f t="shared" si="7"/>
        <v/>
      </c>
      <c r="U23" s="37" t="str">
        <f t="shared" si="8"/>
        <v/>
      </c>
      <c r="V23" s="37">
        <f t="shared" si="9"/>
        <v>-0.74474116226298803</v>
      </c>
      <c r="W23" s="37" t="str">
        <f t="shared" si="10"/>
        <v/>
      </c>
      <c r="X23" s="37">
        <f t="shared" si="11"/>
        <v>-0.72905995426194292</v>
      </c>
      <c r="Y23" s="1" t="str">
        <f t="shared" ref="Y23:Y50" si="20">IF(ISERROR((RANK(U23,U$7:U$184,0)))=TRUE," ",((RANK(U23,U$7:U$184,0))))</f>
        <v xml:space="preserve"> </v>
      </c>
      <c r="Z23" s="1">
        <f t="shared" si="12"/>
        <v>6</v>
      </c>
      <c r="AA23" s="1" t="str">
        <f t="shared" ref="AA23:AA50" si="21">IF(ISERROR((RANK(W23,W$7:W$184,0)))=TRUE," ",((RANK(W23,W$7:W$184,0))))</f>
        <v xml:space="preserve"> </v>
      </c>
      <c r="AB23" s="1">
        <f t="shared" si="13"/>
        <v>5</v>
      </c>
      <c r="AC23" s="1">
        <f t="shared" si="1"/>
        <v>7</v>
      </c>
      <c r="AD23" s="1" t="str">
        <f t="shared" si="14"/>
        <v xml:space="preserve"> </v>
      </c>
      <c r="AE23" s="1">
        <f t="shared" ref="AE23:AF38" si="22">IF(ISERROR((RANK(Q23,Q$7:Q$184,0)))=TRUE," ",((RANK(Q23,Q$7:Q$184,0))))</f>
        <v>15</v>
      </c>
      <c r="AF23" s="1" t="str">
        <f t="shared" si="22"/>
        <v xml:space="preserve"> </v>
      </c>
      <c r="AG23" s="38">
        <f t="shared" si="15"/>
        <v>16.387000424781309</v>
      </c>
      <c r="AH23" s="38" t="str">
        <f t="shared" si="16"/>
        <v xml:space="preserve"> </v>
      </c>
      <c r="AI23" s="1">
        <f t="shared" si="17"/>
        <v>3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ref="AM23:AN38" si="23">IF(ISERROR((RANK(AK23,AK$7:AK$184,0)))=TRUE," ",((RANK(AK23,AK$7:AK$184,0))))</f>
        <v xml:space="preserve"> </v>
      </c>
      <c r="AN23" s="1" t="str">
        <f t="shared" si="23"/>
        <v xml:space="preserve"> </v>
      </c>
      <c r="AO23" t="s">
        <v>1251</v>
      </c>
      <c r="AP23" t="s">
        <v>2202</v>
      </c>
      <c r="AQ23" s="22">
        <v>74.474116226298804</v>
      </c>
      <c r="AR23" s="21">
        <v>72.905995426194295</v>
      </c>
      <c r="AS23">
        <v>33.1313775510204</v>
      </c>
      <c r="AT23">
        <v>-74.474116226298804</v>
      </c>
      <c r="AU23">
        <v>-72.905995426194295</v>
      </c>
      <c r="AV23" t="s">
        <v>3328</v>
      </c>
    </row>
    <row r="24" spans="1:48" x14ac:dyDescent="0.25">
      <c r="A24" s="14">
        <v>2.6999999999999995E-10</v>
      </c>
      <c r="B24" t="s">
        <v>1252</v>
      </c>
      <c r="C24" s="4">
        <v>1</v>
      </c>
      <c r="D24" s="4">
        <v>0</v>
      </c>
      <c r="E24" s="4">
        <v>1</v>
      </c>
      <c r="F24" s="4">
        <v>2</v>
      </c>
      <c r="G24" s="4">
        <v>4967.5</v>
      </c>
      <c r="H24" s="4">
        <v>4237.5</v>
      </c>
      <c r="I24" s="34">
        <v>11854.624141116485</v>
      </c>
      <c r="J24" s="35" t="s">
        <v>2161</v>
      </c>
      <c r="K24" s="35" t="s">
        <v>2161</v>
      </c>
      <c r="L24" s="35" t="s">
        <v>2161</v>
      </c>
      <c r="M24" s="35" t="s">
        <v>2161</v>
      </c>
      <c r="N24" s="4">
        <v>-129.31399999999999</v>
      </c>
      <c r="O24" s="4">
        <v>4.3931507659549354</v>
      </c>
      <c r="P24" s="35">
        <v>0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0.1722713867006784</v>
      </c>
      <c r="T24" s="37" t="str">
        <f t="shared" si="7"/>
        <v/>
      </c>
      <c r="U24" s="37" t="str">
        <f t="shared" si="8"/>
        <v xml:space="preserve"> </v>
      </c>
      <c r="V24" s="37" t="str">
        <f t="shared" si="9"/>
        <v xml:space="preserve"> </v>
      </c>
      <c r="W24" s="37" t="str">
        <f t="shared" si="10"/>
        <v xml:space="preserve"> </v>
      </c>
      <c r="X24" s="37" t="str">
        <f t="shared" si="11"/>
        <v xml:space="preserve"> 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>
        <f t="shared" si="1"/>
        <v>18</v>
      </c>
      <c r="AD24" s="1" t="str">
        <f t="shared" si="14"/>
        <v xml:space="preserve"> </v>
      </c>
      <c r="AE24" s="1" t="str">
        <f t="shared" si="22"/>
        <v xml:space="preserve"> </v>
      </c>
      <c r="AF24" s="1" t="str">
        <f t="shared" si="22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ref="AI24:AJ39" si="24">IF(ISERROR((RANK(AG24,AG$7:AG$184,0)))=TRUE," ",((RANK(AG24,AG$7:AG$184,0))))</f>
        <v xml:space="preserve"> </v>
      </c>
      <c r="AJ24" s="1" t="str">
        <f t="shared" si="24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3"/>
        <v xml:space="preserve"> </v>
      </c>
      <c r="AN24" s="1" t="str">
        <f t="shared" si="23"/>
        <v xml:space="preserve"> </v>
      </c>
      <c r="AO24" t="s">
        <v>1252</v>
      </c>
      <c r="AP24" t="s">
        <v>2370</v>
      </c>
      <c r="AQ24" s="22" t="e">
        <v>#VALUE!</v>
      </c>
      <c r="AR24" s="21" t="e">
        <v>#VALUE!</v>
      </c>
      <c r="AS24">
        <v>17.227138643067839</v>
      </c>
      <c r="AT24" t="e">
        <v>#VALUE!</v>
      </c>
      <c r="AU24" t="e">
        <v>#VALUE!</v>
      </c>
      <c r="AV24" t="s">
        <v>3329</v>
      </c>
    </row>
    <row r="25" spans="1:48" x14ac:dyDescent="0.25">
      <c r="A25" s="14">
        <v>2.7999999999999996E-10</v>
      </c>
      <c r="B25" t="s">
        <v>1253</v>
      </c>
      <c r="C25" s="4">
        <v>8</v>
      </c>
      <c r="D25" s="4">
        <v>0</v>
      </c>
      <c r="E25" s="4">
        <v>0</v>
      </c>
      <c r="F25" s="4">
        <v>8</v>
      </c>
      <c r="G25" s="4">
        <v>196500</v>
      </c>
      <c r="H25" s="4">
        <v>172000</v>
      </c>
      <c r="I25" s="34">
        <v>3668.8935954157591</v>
      </c>
      <c r="J25" s="35">
        <v>8.0352421985506481</v>
      </c>
      <c r="K25" s="35">
        <v>6.3705298695626604</v>
      </c>
      <c r="L25" s="35">
        <v>1.2642379986446202</v>
      </c>
      <c r="M25" s="35">
        <v>1.1378516164127381</v>
      </c>
      <c r="N25" s="4">
        <v>21405.702000000001</v>
      </c>
      <c r="O25" s="4">
        <v>-8.5126517019272772</v>
      </c>
      <c r="P25" s="35">
        <v>6.2460854651162787</v>
      </c>
      <c r="Q25" s="36">
        <f t="shared" si="4"/>
        <v>100.00000000028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>
        <f t="shared" si="9"/>
        <v>-0.52325065260232129</v>
      </c>
      <c r="W25" s="37" t="str">
        <f t="shared" si="10"/>
        <v/>
      </c>
      <c r="X25" s="37">
        <f t="shared" si="11"/>
        <v>-0.89553635814028532</v>
      </c>
      <c r="Y25" s="1" t="str">
        <f t="shared" si="20"/>
        <v xml:space="preserve"> </v>
      </c>
      <c r="Z25" s="1">
        <f t="shared" si="12"/>
        <v>21</v>
      </c>
      <c r="AA25" s="1" t="str">
        <f t="shared" si="21"/>
        <v xml:space="preserve"> </v>
      </c>
      <c r="AB25" s="1">
        <f t="shared" si="13"/>
        <v>3</v>
      </c>
      <c r="AC25" s="1" t="str">
        <f t="shared" si="1"/>
        <v xml:space="preserve"> </v>
      </c>
      <c r="AD25" s="1" t="str">
        <f t="shared" si="14"/>
        <v xml:space="preserve"> </v>
      </c>
      <c r="AE25" s="1">
        <f t="shared" si="22"/>
        <v>6</v>
      </c>
      <c r="AF25" s="1" t="str">
        <f t="shared" si="22"/>
        <v xml:space="preserve"> </v>
      </c>
      <c r="AG25" s="38">
        <f t="shared" si="15"/>
        <v>6.2460854653962787</v>
      </c>
      <c r="AH25" s="38" t="str">
        <f t="shared" si="16"/>
        <v xml:space="preserve"> </v>
      </c>
      <c r="AI25" s="1">
        <f t="shared" si="24"/>
        <v>26</v>
      </c>
      <c r="AJ25" s="1" t="str">
        <f t="shared" si="24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3"/>
        <v xml:space="preserve"> </v>
      </c>
      <c r="AN25" s="1" t="str">
        <f t="shared" si="23"/>
        <v xml:space="preserve"> </v>
      </c>
      <c r="AO25" t="s">
        <v>1253</v>
      </c>
      <c r="AP25" t="s">
        <v>2216</v>
      </c>
      <c r="AQ25" s="22">
        <v>52.32506526023213</v>
      </c>
      <c r="AR25" s="21">
        <v>89.553635814028524</v>
      </c>
      <c r="AS25">
        <v>14.244186046511631</v>
      </c>
      <c r="AT25">
        <v>-52.32506526023213</v>
      </c>
      <c r="AU25">
        <v>-89.553635814028524</v>
      </c>
      <c r="AV25" t="s">
        <v>3330</v>
      </c>
    </row>
    <row r="26" spans="1:48" x14ac:dyDescent="0.25">
      <c r="A26" s="14">
        <v>2.8999999999999998E-10</v>
      </c>
      <c r="B26" t="s">
        <v>1254</v>
      </c>
      <c r="C26" s="4">
        <v>7</v>
      </c>
      <c r="D26" s="4">
        <v>0</v>
      </c>
      <c r="E26" s="4">
        <v>6</v>
      </c>
      <c r="F26" s="4">
        <v>13</v>
      </c>
      <c r="G26" s="4">
        <v>1678</v>
      </c>
      <c r="H26" s="4">
        <v>1544.8</v>
      </c>
      <c r="I26" s="34">
        <v>64347.101268615952</v>
      </c>
      <c r="J26" s="35">
        <v>13.869137398549162</v>
      </c>
      <c r="K26" s="35">
        <v>13.979457943079499</v>
      </c>
      <c r="L26" s="35">
        <v>12.430477569244575</v>
      </c>
      <c r="M26" s="35">
        <v>11.716321791896762</v>
      </c>
      <c r="N26" s="4">
        <v>111.384</v>
      </c>
      <c r="O26" s="4">
        <v>393.35164105062671</v>
      </c>
      <c r="P26" s="35">
        <v>3.3890471258415329</v>
      </c>
      <c r="Q26" s="36" t="str">
        <f t="shared" si="4"/>
        <v xml:space="preserve"> </v>
      </c>
      <c r="R26" s="36" t="str">
        <f t="shared" si="5"/>
        <v xml:space="preserve"> </v>
      </c>
      <c r="S26" s="37" t="str">
        <f t="shared" si="6"/>
        <v/>
      </c>
      <c r="T26" s="37" t="str">
        <f t="shared" si="7"/>
        <v/>
      </c>
      <c r="U26" s="37" t="str">
        <f t="shared" si="8"/>
        <v/>
      </c>
      <c r="V26" s="37">
        <f t="shared" si="9"/>
        <v>-0.17711227112485706</v>
      </c>
      <c r="W26" s="37" t="str">
        <f t="shared" si="10"/>
        <v/>
      </c>
      <c r="X26" s="37" t="str">
        <f t="shared" si="11"/>
        <v/>
      </c>
      <c r="Y26" s="1" t="str">
        <f t="shared" si="20"/>
        <v xml:space="preserve"> </v>
      </c>
      <c r="Z26" s="1">
        <f t="shared" si="12"/>
        <v>34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1"/>
        <v xml:space="preserve"> </v>
      </c>
      <c r="AD26" s="1" t="str">
        <f t="shared" si="14"/>
        <v xml:space="preserve"> </v>
      </c>
      <c r="AE26" s="1" t="str">
        <f t="shared" si="22"/>
        <v xml:space="preserve"> </v>
      </c>
      <c r="AF26" s="1" t="str">
        <f t="shared" si="22"/>
        <v xml:space="preserve"> </v>
      </c>
      <c r="AG26" s="38">
        <f t="shared" si="15"/>
        <v>3.3890471261315329</v>
      </c>
      <c r="AH26" s="38" t="str">
        <f t="shared" si="16"/>
        <v xml:space="preserve"> </v>
      </c>
      <c r="AI26" s="1">
        <f t="shared" si="24"/>
        <v>35</v>
      </c>
      <c r="AJ26" s="1" t="str">
        <f t="shared" si="24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3"/>
        <v xml:space="preserve"> </v>
      </c>
      <c r="AN26" s="1" t="str">
        <f t="shared" si="23"/>
        <v xml:space="preserve"> </v>
      </c>
      <c r="AO26" t="s">
        <v>1254</v>
      </c>
      <c r="AP26" t="s">
        <v>2240</v>
      </c>
      <c r="AQ26" s="22">
        <v>17.711227112485705</v>
      </c>
      <c r="AR26" s="21">
        <v>-2.7126979517249517</v>
      </c>
      <c r="AS26">
        <v>8.6224754013464633</v>
      </c>
      <c r="AT26">
        <v>-17.711227112485705</v>
      </c>
      <c r="AU26">
        <v>2.7126979517249517</v>
      </c>
      <c r="AV26" t="s">
        <v>3331</v>
      </c>
    </row>
    <row r="27" spans="1:48" x14ac:dyDescent="0.25">
      <c r="A27" s="14">
        <v>3E-10</v>
      </c>
      <c r="B27" t="s">
        <v>1255</v>
      </c>
      <c r="C27" s="4">
        <v>10</v>
      </c>
      <c r="D27" s="4">
        <v>0</v>
      </c>
      <c r="E27" s="4">
        <v>3</v>
      </c>
      <c r="F27" s="4">
        <v>13</v>
      </c>
      <c r="G27" s="4">
        <v>668.48834228515625</v>
      </c>
      <c r="H27" s="4">
        <v>537.70000000000005</v>
      </c>
      <c r="I27" s="34">
        <v>17105.212549343829</v>
      </c>
      <c r="J27" s="35">
        <v>6.619964542499754</v>
      </c>
      <c r="K27" s="35">
        <v>6.3485878908094842</v>
      </c>
      <c r="L27" s="35">
        <v>4.8370323868288789</v>
      </c>
      <c r="M27" s="35">
        <v>4.5903054383920399</v>
      </c>
      <c r="N27" s="4">
        <v>81.224000000000004</v>
      </c>
      <c r="O27" s="4">
        <v>78.247893258426984</v>
      </c>
      <c r="P27" s="35">
        <v>8.2200111586386448</v>
      </c>
      <c r="Q27" s="36" t="str">
        <f t="shared" si="4"/>
        <v xml:space="preserve"> </v>
      </c>
      <c r="R27" s="36" t="str">
        <f t="shared" si="5"/>
        <v xml:space="preserve"> </v>
      </c>
      <c r="S27" s="37">
        <f t="shared" si="6"/>
        <v>0.2432366420800933</v>
      </c>
      <c r="T27" s="37" t="str">
        <f t="shared" si="7"/>
        <v/>
      </c>
      <c r="U27" s="37" t="str">
        <f t="shared" si="8"/>
        <v/>
      </c>
      <c r="V27" s="37">
        <f t="shared" si="9"/>
        <v>-0.60722232168660661</v>
      </c>
      <c r="W27" s="37" t="str">
        <f t="shared" si="10"/>
        <v/>
      </c>
      <c r="X27" s="37">
        <f t="shared" si="11"/>
        <v>-0.60031732991473563</v>
      </c>
      <c r="Y27" s="1" t="str">
        <f t="shared" si="20"/>
        <v xml:space="preserve"> </v>
      </c>
      <c r="Z27" s="1">
        <f t="shared" si="12"/>
        <v>18</v>
      </c>
      <c r="AA27" s="1" t="str">
        <f t="shared" si="21"/>
        <v xml:space="preserve"> </v>
      </c>
      <c r="AB27" s="1">
        <f t="shared" si="13"/>
        <v>18</v>
      </c>
      <c r="AC27" s="1">
        <f t="shared" si="1"/>
        <v>8</v>
      </c>
      <c r="AD27" s="1" t="str">
        <f t="shared" si="14"/>
        <v xml:space="preserve"> </v>
      </c>
      <c r="AE27" s="1" t="str">
        <f t="shared" si="22"/>
        <v xml:space="preserve"> </v>
      </c>
      <c r="AF27" s="1" t="str">
        <f t="shared" si="22"/>
        <v xml:space="preserve"> </v>
      </c>
      <c r="AG27" s="38">
        <f t="shared" si="15"/>
        <v>8.2200111589386449</v>
      </c>
      <c r="AH27" s="38" t="str">
        <f t="shared" si="16"/>
        <v xml:space="preserve"> </v>
      </c>
      <c r="AI27" s="1">
        <f t="shared" si="24"/>
        <v>16</v>
      </c>
      <c r="AJ27" s="1" t="str">
        <f t="shared" si="24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3"/>
        <v xml:space="preserve"> </v>
      </c>
      <c r="AN27" s="1" t="str">
        <f t="shared" si="23"/>
        <v xml:space="preserve"> </v>
      </c>
      <c r="AO27" t="s">
        <v>1255</v>
      </c>
      <c r="AP27" t="s">
        <v>2487</v>
      </c>
      <c r="AQ27" s="22">
        <v>60.722232168660661</v>
      </c>
      <c r="AR27" s="21">
        <v>60.031732991473561</v>
      </c>
      <c r="AS27">
        <v>24.323664178009331</v>
      </c>
      <c r="AT27">
        <v>-60.722232168660661</v>
      </c>
      <c r="AU27">
        <v>-60.031732991473561</v>
      </c>
      <c r="AV27" t="s">
        <v>3332</v>
      </c>
    </row>
    <row r="28" spans="1:48" x14ac:dyDescent="0.25">
      <c r="A28" s="14">
        <v>3.1000000000000002E-10</v>
      </c>
      <c r="B28" t="s">
        <v>1256</v>
      </c>
      <c r="C28" s="4">
        <v>6</v>
      </c>
      <c r="D28" s="4">
        <v>1</v>
      </c>
      <c r="E28" s="4">
        <v>3</v>
      </c>
      <c r="F28" s="4">
        <v>10</v>
      </c>
      <c r="G28" s="4">
        <v>52</v>
      </c>
      <c r="H28" s="4">
        <v>46.4</v>
      </c>
      <c r="I28" s="34">
        <v>4902.6691244083668</v>
      </c>
      <c r="J28" s="35">
        <v>5.5238095238095237</v>
      </c>
      <c r="K28" s="35">
        <v>5.0933040614709109</v>
      </c>
      <c r="L28" s="35" t="s">
        <v>2161</v>
      </c>
      <c r="M28" s="35" t="s">
        <v>2161</v>
      </c>
      <c r="N28" s="4">
        <v>8.4</v>
      </c>
      <c r="O28" s="4">
        <v>-59.605674440971391</v>
      </c>
      <c r="P28" s="35">
        <v>4.2521551724137936</v>
      </c>
      <c r="Q28" s="36" t="str">
        <f t="shared" si="4"/>
        <v xml:space="preserve"> </v>
      </c>
      <c r="R28" s="36" t="str">
        <f t="shared" si="5"/>
        <v xml:space="preserve"> </v>
      </c>
      <c r="S28" s="37" t="str">
        <f t="shared" si="6"/>
        <v/>
      </c>
      <c r="T28" s="37" t="str">
        <f t="shared" si="7"/>
        <v/>
      </c>
      <c r="U28" s="37" t="str">
        <f t="shared" si="8"/>
        <v/>
      </c>
      <c r="V28" s="37">
        <f t="shared" si="9"/>
        <v>-0.67225971283102282</v>
      </c>
      <c r="W28" s="37" t="str">
        <f t="shared" si="10"/>
        <v xml:space="preserve"> </v>
      </c>
      <c r="X28" s="37" t="str">
        <f t="shared" si="11"/>
        <v xml:space="preserve"> </v>
      </c>
      <c r="Y28" s="1" t="str">
        <f t="shared" si="20"/>
        <v xml:space="preserve"> </v>
      </c>
      <c r="Z28" s="1">
        <f t="shared" si="12"/>
        <v>10</v>
      </c>
      <c r="AA28" s="1" t="str">
        <f t="shared" si="21"/>
        <v xml:space="preserve"> </v>
      </c>
      <c r="AB28" s="1" t="str">
        <f t="shared" si="13"/>
        <v xml:space="preserve"> </v>
      </c>
      <c r="AC28" s="1" t="str">
        <f t="shared" si="1"/>
        <v xml:space="preserve"> </v>
      </c>
      <c r="AD28" s="1" t="str">
        <f t="shared" si="14"/>
        <v xml:space="preserve"> </v>
      </c>
      <c r="AE28" s="1" t="str">
        <f t="shared" si="22"/>
        <v xml:space="preserve"> </v>
      </c>
      <c r="AF28" s="1" t="str">
        <f t="shared" si="22"/>
        <v xml:space="preserve"> </v>
      </c>
      <c r="AG28" s="38">
        <f t="shared" si="15"/>
        <v>4.2521551727237936</v>
      </c>
      <c r="AH28" s="38" t="str">
        <f t="shared" si="16"/>
        <v xml:space="preserve"> </v>
      </c>
      <c r="AI28" s="1">
        <f t="shared" si="24"/>
        <v>32</v>
      </c>
      <c r="AJ28" s="1" t="str">
        <f t="shared" si="24"/>
        <v xml:space="preserve"> </v>
      </c>
      <c r="AK28" s="25" t="str">
        <f t="shared" si="18"/>
        <v xml:space="preserve"> </v>
      </c>
      <c r="AL28" s="25">
        <f t="shared" si="19"/>
        <v>-59.605674440661389</v>
      </c>
      <c r="AM28" s="1" t="str">
        <f t="shared" si="23"/>
        <v xml:space="preserve"> </v>
      </c>
      <c r="AN28" s="1">
        <f t="shared" si="23"/>
        <v>1</v>
      </c>
      <c r="AO28" t="s">
        <v>1256</v>
      </c>
      <c r="AP28" t="s">
        <v>2487</v>
      </c>
      <c r="AQ28" s="22">
        <v>67.225971283102282</v>
      </c>
      <c r="AR28" s="21" t="e">
        <v>#VALUE!</v>
      </c>
      <c r="AS28">
        <v>12.068965517241391</v>
      </c>
      <c r="AT28">
        <v>-67.225971283102282</v>
      </c>
      <c r="AU28" t="e">
        <v>#VALUE!</v>
      </c>
      <c r="AV28" t="s">
        <v>3326</v>
      </c>
    </row>
    <row r="29" spans="1:48" x14ac:dyDescent="0.25">
      <c r="A29" s="14">
        <v>3.2000000000000003E-10</v>
      </c>
      <c r="B29" t="s">
        <v>1257</v>
      </c>
      <c r="C29" s="4">
        <v>8</v>
      </c>
      <c r="D29" s="4">
        <v>2</v>
      </c>
      <c r="E29" s="4">
        <v>7</v>
      </c>
      <c r="F29" s="4">
        <v>17</v>
      </c>
      <c r="G29" s="4">
        <v>125</v>
      </c>
      <c r="H29" s="4">
        <v>138</v>
      </c>
      <c r="I29" s="34">
        <v>13943.153217619223</v>
      </c>
      <c r="J29" s="35">
        <v>11.512471844498206</v>
      </c>
      <c r="K29" s="35">
        <v>10.65966321643751</v>
      </c>
      <c r="L29" s="35">
        <v>7.3627641199207527</v>
      </c>
      <c r="M29" s="35">
        <v>6.891977167977708</v>
      </c>
      <c r="N29" s="4">
        <v>11.987</v>
      </c>
      <c r="O29" s="4">
        <v>182.0470588235294</v>
      </c>
      <c r="P29" s="35">
        <v>10.207246376811595</v>
      </c>
      <c r="Q29" s="36" t="str">
        <f t="shared" si="4"/>
        <v xml:space="preserve"> </v>
      </c>
      <c r="R29" s="36" t="str">
        <f t="shared" si="5"/>
        <v xml:space="preserve"> </v>
      </c>
      <c r="S29" s="37" t="str">
        <f t="shared" si="6"/>
        <v/>
      </c>
      <c r="T29" s="37" t="str">
        <f t="shared" si="7"/>
        <v/>
      </c>
      <c r="U29" s="37" t="str">
        <f t="shared" si="8"/>
        <v/>
      </c>
      <c r="V29" s="37">
        <f t="shared" si="9"/>
        <v>-0.3169386431452349</v>
      </c>
      <c r="W29" s="37" t="str">
        <f t="shared" si="10"/>
        <v/>
      </c>
      <c r="X29" s="37">
        <f t="shared" si="11"/>
        <v>-0.39161680399928744</v>
      </c>
      <c r="Y29" s="1" t="str">
        <f t="shared" si="20"/>
        <v xml:space="preserve"> </v>
      </c>
      <c r="Z29" s="1">
        <f t="shared" si="12"/>
        <v>32</v>
      </c>
      <c r="AA29" s="1" t="str">
        <f t="shared" si="21"/>
        <v xml:space="preserve"> </v>
      </c>
      <c r="AB29" s="1">
        <f t="shared" si="13"/>
        <v>31</v>
      </c>
      <c r="AC29" s="1" t="str">
        <f t="shared" si="1"/>
        <v xml:space="preserve"> </v>
      </c>
      <c r="AD29" s="1" t="str">
        <f t="shared" si="14"/>
        <v xml:space="preserve"> </v>
      </c>
      <c r="AE29" s="1" t="str">
        <f t="shared" si="22"/>
        <v xml:space="preserve"> </v>
      </c>
      <c r="AF29" s="1" t="str">
        <f t="shared" si="22"/>
        <v xml:space="preserve"> </v>
      </c>
      <c r="AG29" s="38">
        <f t="shared" si="15"/>
        <v>10.207246377131595</v>
      </c>
      <c r="AH29" s="38" t="str">
        <f t="shared" si="16"/>
        <v xml:space="preserve"> </v>
      </c>
      <c r="AI29" s="1">
        <f t="shared" si="24"/>
        <v>5</v>
      </c>
      <c r="AJ29" s="1" t="str">
        <f t="shared" si="24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3"/>
        <v xml:space="preserve"> </v>
      </c>
      <c r="AN29" s="1" t="str">
        <f t="shared" si="23"/>
        <v xml:space="preserve"> </v>
      </c>
      <c r="AO29" t="s">
        <v>1257</v>
      </c>
      <c r="AP29" t="s">
        <v>3333</v>
      </c>
      <c r="AQ29" s="22">
        <v>31.693864314523491</v>
      </c>
      <c r="AR29" s="21">
        <v>39.161680399928741</v>
      </c>
      <c r="AS29">
        <v>-9.4202898550724612</v>
      </c>
      <c r="AT29">
        <v>-31.693864314523491</v>
      </c>
      <c r="AU29">
        <v>-39.161680399928741</v>
      </c>
      <c r="AV29" t="s">
        <v>3334</v>
      </c>
    </row>
    <row r="30" spans="1:48" x14ac:dyDescent="0.25">
      <c r="A30" s="14">
        <v>3.3000000000000005E-10</v>
      </c>
      <c r="B30" t="s">
        <v>1258</v>
      </c>
      <c r="C30" s="4">
        <v>7</v>
      </c>
      <c r="D30" s="4">
        <v>0</v>
      </c>
      <c r="E30" s="4">
        <v>5</v>
      </c>
      <c r="F30" s="4">
        <v>12</v>
      </c>
      <c r="G30" s="4">
        <v>630</v>
      </c>
      <c r="H30" s="4">
        <v>511</v>
      </c>
      <c r="I30" s="34">
        <v>17105.212549343829</v>
      </c>
      <c r="J30" s="35">
        <v>6.2912439673003053</v>
      </c>
      <c r="K30" s="35">
        <v>6.0333427788797582</v>
      </c>
      <c r="L30" s="35">
        <v>4.8370323868288789</v>
      </c>
      <c r="M30" s="35">
        <v>4.5903054383920399</v>
      </c>
      <c r="N30" s="4">
        <v>81.224000000000004</v>
      </c>
      <c r="O30" s="4">
        <v>78.247893258426984</v>
      </c>
      <c r="P30" s="35">
        <v>8.2739726027397253</v>
      </c>
      <c r="Q30" s="36" t="str">
        <f t="shared" si="4"/>
        <v xml:space="preserve"> </v>
      </c>
      <c r="R30" s="36" t="str">
        <f t="shared" si="5"/>
        <v xml:space="preserve"> </v>
      </c>
      <c r="S30" s="37">
        <f t="shared" si="6"/>
        <v>0.23287671265876717</v>
      </c>
      <c r="T30" s="37" t="str">
        <f t="shared" si="7"/>
        <v/>
      </c>
      <c r="U30" s="37" t="str">
        <f t="shared" si="8"/>
        <v/>
      </c>
      <c r="V30" s="37">
        <f t="shared" si="9"/>
        <v>-0.62672606729004265</v>
      </c>
      <c r="W30" s="37" t="str">
        <f t="shared" si="10"/>
        <v/>
      </c>
      <c r="X30" s="37">
        <f t="shared" si="11"/>
        <v>-0.60031732991473563</v>
      </c>
      <c r="Y30" s="1" t="str">
        <f t="shared" si="20"/>
        <v xml:space="preserve"> </v>
      </c>
      <c r="Z30" s="1">
        <f t="shared" si="12"/>
        <v>15</v>
      </c>
      <c r="AA30" s="1" t="str">
        <f t="shared" si="21"/>
        <v xml:space="preserve"> </v>
      </c>
      <c r="AB30" s="1">
        <f t="shared" si="13"/>
        <v>18</v>
      </c>
      <c r="AC30" s="1">
        <f t="shared" si="1"/>
        <v>9</v>
      </c>
      <c r="AD30" s="1" t="str">
        <f t="shared" si="14"/>
        <v xml:space="preserve"> </v>
      </c>
      <c r="AE30" s="1" t="str">
        <f t="shared" si="22"/>
        <v xml:space="preserve"> </v>
      </c>
      <c r="AF30" s="1" t="str">
        <f t="shared" si="22"/>
        <v xml:space="preserve"> </v>
      </c>
      <c r="AG30" s="38">
        <f t="shared" si="15"/>
        <v>8.2739726030697245</v>
      </c>
      <c r="AH30" s="38" t="str">
        <f t="shared" si="16"/>
        <v xml:space="preserve"> </v>
      </c>
      <c r="AI30" s="1">
        <f t="shared" si="24"/>
        <v>15</v>
      </c>
      <c r="AJ30" s="1" t="str">
        <f t="shared" si="24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3"/>
        <v xml:space="preserve"> </v>
      </c>
      <c r="AN30" s="1" t="str">
        <f t="shared" si="23"/>
        <v xml:space="preserve"> </v>
      </c>
      <c r="AO30" t="s">
        <v>1258</v>
      </c>
      <c r="AP30" t="s">
        <v>2487</v>
      </c>
      <c r="AQ30" s="22">
        <v>62.672606729004265</v>
      </c>
      <c r="AR30" s="21">
        <v>60.031732991473561</v>
      </c>
      <c r="AS30">
        <v>23.287671232876718</v>
      </c>
      <c r="AT30">
        <v>-62.672606729004265</v>
      </c>
      <c r="AU30">
        <v>-60.031732991473561</v>
      </c>
      <c r="AV30" t="s">
        <v>3332</v>
      </c>
    </row>
    <row r="31" spans="1:48" x14ac:dyDescent="0.25">
      <c r="A31" s="14">
        <v>3.4000000000000007E-10</v>
      </c>
      <c r="B31" t="s">
        <v>1259</v>
      </c>
      <c r="C31" s="4">
        <v>6</v>
      </c>
      <c r="D31" s="4">
        <v>1</v>
      </c>
      <c r="E31" s="4">
        <v>8</v>
      </c>
      <c r="F31" s="4">
        <v>15</v>
      </c>
      <c r="G31" s="4">
        <v>175</v>
      </c>
      <c r="H31" s="4">
        <v>175.92</v>
      </c>
      <c r="I31" s="34">
        <v>5493.830553474686</v>
      </c>
      <c r="J31" s="35">
        <v>14.559298187536207</v>
      </c>
      <c r="K31" s="35">
        <v>13.64038148406606</v>
      </c>
      <c r="L31" s="35" t="s">
        <v>2161</v>
      </c>
      <c r="M31" s="35" t="s">
        <v>2161</v>
      </c>
      <c r="N31" s="4">
        <v>12.083</v>
      </c>
      <c r="O31" s="4">
        <v>8.464991023339314</v>
      </c>
      <c r="P31" s="35">
        <v>5.9242837653478864</v>
      </c>
      <c r="Q31" s="36" t="str">
        <f t="shared" si="4"/>
        <v xml:space="preserve"> </v>
      </c>
      <c r="R31" s="36" t="str">
        <f t="shared" si="5"/>
        <v xml:space="preserve"> </v>
      </c>
      <c r="S31" s="37" t="str">
        <f t="shared" si="6"/>
        <v/>
      </c>
      <c r="T31" s="37" t="str">
        <f t="shared" si="7"/>
        <v/>
      </c>
      <c r="U31" s="37" t="str">
        <f t="shared" si="8"/>
        <v/>
      </c>
      <c r="V31" s="37">
        <f t="shared" si="9"/>
        <v>-0.13616344872241715</v>
      </c>
      <c r="W31" s="37" t="str">
        <f t="shared" si="10"/>
        <v xml:space="preserve"> </v>
      </c>
      <c r="X31" s="37" t="str">
        <f t="shared" si="11"/>
        <v xml:space="preserve"> </v>
      </c>
      <c r="Y31" s="1" t="str">
        <f t="shared" si="20"/>
        <v xml:space="preserve"> </v>
      </c>
      <c r="Z31" s="1">
        <f t="shared" si="12"/>
        <v>36</v>
      </c>
      <c r="AA31" s="1" t="str">
        <f t="shared" si="21"/>
        <v xml:space="preserve"> </v>
      </c>
      <c r="AB31" s="1" t="str">
        <f t="shared" si="13"/>
        <v xml:space="preserve"> </v>
      </c>
      <c r="AC31" s="1" t="str">
        <f t="shared" si="1"/>
        <v xml:space="preserve"> </v>
      </c>
      <c r="AD31" s="1" t="str">
        <f t="shared" si="14"/>
        <v xml:space="preserve"> </v>
      </c>
      <c r="AE31" s="1" t="str">
        <f t="shared" si="22"/>
        <v xml:space="preserve"> </v>
      </c>
      <c r="AF31" s="1" t="str">
        <f t="shared" si="22"/>
        <v xml:space="preserve"> </v>
      </c>
      <c r="AG31" s="38">
        <f t="shared" si="15"/>
        <v>5.9242837656878864</v>
      </c>
      <c r="AH31" s="38" t="str">
        <f t="shared" si="16"/>
        <v xml:space="preserve"> </v>
      </c>
      <c r="AI31" s="1">
        <f t="shared" si="24"/>
        <v>28</v>
      </c>
      <c r="AJ31" s="1" t="str">
        <f t="shared" si="24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3"/>
        <v xml:space="preserve"> </v>
      </c>
      <c r="AN31" s="1" t="str">
        <f t="shared" si="23"/>
        <v xml:space="preserve"> </v>
      </c>
      <c r="AO31" t="s">
        <v>1259</v>
      </c>
      <c r="AP31" t="s">
        <v>2434</v>
      </c>
      <c r="AQ31" s="22">
        <v>13.616344872241715</v>
      </c>
      <c r="AR31" s="21" t="e">
        <v>#VALUE!</v>
      </c>
      <c r="AS31">
        <v>-0.52296498408366254</v>
      </c>
      <c r="AT31">
        <v>-13.616344872241715</v>
      </c>
      <c r="AU31" t="e">
        <v>#VALUE!</v>
      </c>
      <c r="AV31" t="s">
        <v>3335</v>
      </c>
    </row>
    <row r="32" spans="1:48" x14ac:dyDescent="0.25">
      <c r="A32" s="14">
        <v>3.5000000000000008E-10</v>
      </c>
      <c r="B32" t="s">
        <v>1260</v>
      </c>
      <c r="C32" s="4">
        <v>8</v>
      </c>
      <c r="D32" s="4">
        <v>1</v>
      </c>
      <c r="E32" s="4">
        <v>1</v>
      </c>
      <c r="F32" s="4">
        <v>10</v>
      </c>
      <c r="G32" s="4">
        <v>17760</v>
      </c>
      <c r="H32" s="4">
        <v>14697</v>
      </c>
      <c r="I32" s="34">
        <v>27434.708672733286</v>
      </c>
      <c r="J32" s="35">
        <v>11.3842335685006</v>
      </c>
      <c r="K32" s="35">
        <v>11.915890691951889</v>
      </c>
      <c r="L32" s="35">
        <v>8.6780995992666092</v>
      </c>
      <c r="M32" s="35">
        <v>8.3441943584588358</v>
      </c>
      <c r="N32" s="4">
        <v>1290.9960000000001</v>
      </c>
      <c r="O32" s="4">
        <v>46.205662514156302</v>
      </c>
      <c r="P32" s="35">
        <v>4.2610328638497652</v>
      </c>
      <c r="Q32" s="36" t="str">
        <f t="shared" si="4"/>
        <v xml:space="preserve"> </v>
      </c>
      <c r="R32" s="36" t="str">
        <f t="shared" si="5"/>
        <v xml:space="preserve"> </v>
      </c>
      <c r="S32" s="37">
        <f t="shared" si="6"/>
        <v>0.20840987991725865</v>
      </c>
      <c r="T32" s="37" t="str">
        <f t="shared" si="7"/>
        <v/>
      </c>
      <c r="U32" s="37" t="str">
        <f t="shared" si="8"/>
        <v/>
      </c>
      <c r="V32" s="37">
        <f t="shared" si="9"/>
        <v>-0.32454731415757732</v>
      </c>
      <c r="W32" s="37" t="str">
        <f t="shared" si="10"/>
        <v/>
      </c>
      <c r="X32" s="37">
        <f t="shared" si="11"/>
        <v>-0.28293099121160648</v>
      </c>
      <c r="Y32" s="1" t="str">
        <f t="shared" si="20"/>
        <v xml:space="preserve"> </v>
      </c>
      <c r="Z32" s="1">
        <f t="shared" si="12"/>
        <v>30</v>
      </c>
      <c r="AA32" s="1" t="str">
        <f t="shared" si="21"/>
        <v xml:space="preserve"> </v>
      </c>
      <c r="AB32" s="1">
        <f t="shared" si="13"/>
        <v>32</v>
      </c>
      <c r="AC32" s="1">
        <f t="shared" si="1"/>
        <v>11</v>
      </c>
      <c r="AD32" s="1" t="str">
        <f t="shared" si="14"/>
        <v xml:space="preserve"> </v>
      </c>
      <c r="AE32" s="1" t="str">
        <f t="shared" si="22"/>
        <v xml:space="preserve"> </v>
      </c>
      <c r="AF32" s="1" t="str">
        <f t="shared" si="22"/>
        <v xml:space="preserve"> </v>
      </c>
      <c r="AG32" s="38">
        <f t="shared" si="15"/>
        <v>4.2610328641997652</v>
      </c>
      <c r="AH32" s="38" t="str">
        <f t="shared" si="16"/>
        <v xml:space="preserve"> </v>
      </c>
      <c r="AI32" s="1">
        <f t="shared" si="24"/>
        <v>31</v>
      </c>
      <c r="AJ32" s="1" t="str">
        <f t="shared" si="24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3"/>
        <v xml:space="preserve"> </v>
      </c>
      <c r="AN32" s="1" t="str">
        <f t="shared" si="23"/>
        <v xml:space="preserve"> </v>
      </c>
      <c r="AO32" t="s">
        <v>1260</v>
      </c>
      <c r="AP32" t="s">
        <v>2258</v>
      </c>
      <c r="AQ32" s="22">
        <v>32.454731415757735</v>
      </c>
      <c r="AR32" s="21">
        <v>28.293099121160648</v>
      </c>
      <c r="AS32">
        <v>20.840987956725865</v>
      </c>
      <c r="AT32">
        <v>-32.454731415757735</v>
      </c>
      <c r="AU32">
        <v>-28.293099121160648</v>
      </c>
      <c r="AV32" t="s">
        <v>3336</v>
      </c>
    </row>
    <row r="33" spans="1:48" x14ac:dyDescent="0.25">
      <c r="A33" s="14">
        <v>3.600000000000001E-10</v>
      </c>
      <c r="B33" t="s">
        <v>1261</v>
      </c>
      <c r="C33" s="4">
        <v>17</v>
      </c>
      <c r="D33" s="4">
        <v>0</v>
      </c>
      <c r="E33" s="4">
        <v>1</v>
      </c>
      <c r="F33" s="4">
        <v>18</v>
      </c>
      <c r="G33" s="4">
        <v>377</v>
      </c>
      <c r="H33" s="4">
        <v>309.37</v>
      </c>
      <c r="I33" s="34">
        <v>91617.962991621331</v>
      </c>
      <c r="J33" s="35">
        <v>6.6753695112741402</v>
      </c>
      <c r="K33" s="35">
        <v>6.0998067747150913</v>
      </c>
      <c r="L33" s="35" t="s">
        <v>2161</v>
      </c>
      <c r="M33" s="35" t="s">
        <v>2161</v>
      </c>
      <c r="N33" s="4">
        <v>46.344999999999999</v>
      </c>
      <c r="O33" s="4">
        <v>36.469375736160181</v>
      </c>
      <c r="P33" s="35">
        <v>7.7425089698419356</v>
      </c>
      <c r="Q33" s="36">
        <f t="shared" si="4"/>
        <v>94.444444444804446</v>
      </c>
      <c r="R33" s="36" t="str">
        <f t="shared" si="5"/>
        <v xml:space="preserve"> </v>
      </c>
      <c r="S33" s="37">
        <f t="shared" si="6"/>
        <v>0.21860555358106223</v>
      </c>
      <c r="T33" s="37" t="str">
        <f t="shared" si="7"/>
        <v/>
      </c>
      <c r="U33" s="37" t="str">
        <f t="shared" si="8"/>
        <v/>
      </c>
      <c r="V33" s="37">
        <f t="shared" si="9"/>
        <v>-0.60393501782530645</v>
      </c>
      <c r="W33" s="37" t="str">
        <f t="shared" si="10"/>
        <v xml:space="preserve"> </v>
      </c>
      <c r="X33" s="37" t="str">
        <f t="shared" si="11"/>
        <v xml:space="preserve"> </v>
      </c>
      <c r="Y33" s="1" t="str">
        <f t="shared" si="20"/>
        <v xml:space="preserve"> </v>
      </c>
      <c r="Z33" s="1">
        <f t="shared" si="12"/>
        <v>19</v>
      </c>
      <c r="AA33" s="1" t="str">
        <f t="shared" si="21"/>
        <v xml:space="preserve"> </v>
      </c>
      <c r="AB33" s="1" t="str">
        <f t="shared" si="13"/>
        <v xml:space="preserve"> </v>
      </c>
      <c r="AC33" s="1">
        <f t="shared" si="1"/>
        <v>10</v>
      </c>
      <c r="AD33" s="1" t="str">
        <f t="shared" si="14"/>
        <v xml:space="preserve"> </v>
      </c>
      <c r="AE33" s="1">
        <f t="shared" si="22"/>
        <v>8</v>
      </c>
      <c r="AF33" s="1" t="str">
        <f t="shared" si="22"/>
        <v xml:space="preserve"> </v>
      </c>
      <c r="AG33" s="38">
        <f t="shared" si="15"/>
        <v>7.7425089702019356</v>
      </c>
      <c r="AH33" s="38" t="str">
        <f t="shared" si="16"/>
        <v xml:space="preserve"> </v>
      </c>
      <c r="AI33" s="1">
        <f t="shared" si="24"/>
        <v>18</v>
      </c>
      <c r="AJ33" s="1" t="str">
        <f t="shared" si="24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3"/>
        <v xml:space="preserve"> </v>
      </c>
      <c r="AN33" s="1" t="str">
        <f t="shared" si="23"/>
        <v xml:space="preserve"> </v>
      </c>
      <c r="AO33" t="s">
        <v>1261</v>
      </c>
      <c r="AP33" t="s">
        <v>2167</v>
      </c>
      <c r="AQ33" s="22">
        <v>60.393501782530649</v>
      </c>
      <c r="AR33" s="21" t="e">
        <v>#VALUE!</v>
      </c>
      <c r="AS33">
        <v>21.860555322106222</v>
      </c>
      <c r="AT33">
        <v>-60.393501782530649</v>
      </c>
      <c r="AU33" t="e">
        <v>#VALUE!</v>
      </c>
      <c r="AV33" t="s">
        <v>3337</v>
      </c>
    </row>
    <row r="34" spans="1:48" x14ac:dyDescent="0.25">
      <c r="A34" s="14">
        <v>3.7000000000000012E-10</v>
      </c>
      <c r="B34" t="s">
        <v>1262</v>
      </c>
      <c r="C34" s="4">
        <v>5</v>
      </c>
      <c r="D34" s="4">
        <v>0</v>
      </c>
      <c r="E34" s="4">
        <v>3</v>
      </c>
      <c r="F34" s="4">
        <v>8</v>
      </c>
      <c r="G34" s="4">
        <v>5.2000001072883606E-2</v>
      </c>
      <c r="H34" s="4">
        <v>4.7905000000000003E-2</v>
      </c>
      <c r="I34" s="34">
        <v>8517.5594785254507</v>
      </c>
      <c r="J34" s="35">
        <v>3.6850000000000001</v>
      </c>
      <c r="K34" s="35">
        <v>3.6850000000000001</v>
      </c>
      <c r="L34" s="35" t="s">
        <v>2161</v>
      </c>
      <c r="M34" s="35" t="s">
        <v>2161</v>
      </c>
      <c r="N34" s="4">
        <v>1.3000000000000001E-2</v>
      </c>
      <c r="O34" s="4">
        <v>116.66666666666667</v>
      </c>
      <c r="P34" s="35">
        <v>6.2623943220958136</v>
      </c>
      <c r="Q34" s="36" t="str">
        <f t="shared" si="4"/>
        <v xml:space="preserve"> </v>
      </c>
      <c r="R34" s="36" t="str">
        <f t="shared" si="5"/>
        <v xml:space="preserve"> </v>
      </c>
      <c r="S34" s="37" t="str">
        <f t="shared" si="6"/>
        <v/>
      </c>
      <c r="T34" s="37" t="str">
        <f t="shared" si="7"/>
        <v/>
      </c>
      <c r="U34" s="37" t="str">
        <f t="shared" si="8"/>
        <v/>
      </c>
      <c r="V34" s="37">
        <f t="shared" si="9"/>
        <v>-0.7813604989433508</v>
      </c>
      <c r="W34" s="37" t="str">
        <f t="shared" si="10"/>
        <v xml:space="preserve"> </v>
      </c>
      <c r="X34" s="37" t="str">
        <f t="shared" si="11"/>
        <v xml:space="preserve"> </v>
      </c>
      <c r="Y34" s="1" t="str">
        <f t="shared" si="20"/>
        <v xml:space="preserve"> </v>
      </c>
      <c r="Z34" s="1">
        <f t="shared" si="12"/>
        <v>4</v>
      </c>
      <c r="AA34" s="1" t="str">
        <f t="shared" si="21"/>
        <v xml:space="preserve"> </v>
      </c>
      <c r="AB34" s="1" t="str">
        <f t="shared" si="13"/>
        <v xml:space="preserve"> </v>
      </c>
      <c r="AC34" s="1" t="str">
        <f t="shared" si="1"/>
        <v xml:space="preserve"> </v>
      </c>
      <c r="AD34" s="1" t="str">
        <f t="shared" si="14"/>
        <v xml:space="preserve"> </v>
      </c>
      <c r="AE34" s="1" t="str">
        <f t="shared" si="22"/>
        <v xml:space="preserve"> </v>
      </c>
      <c r="AF34" s="1" t="str">
        <f t="shared" si="22"/>
        <v xml:space="preserve"> </v>
      </c>
      <c r="AG34" s="38">
        <f t="shared" si="15"/>
        <v>6.2623943224658136</v>
      </c>
      <c r="AH34" s="38" t="str">
        <f t="shared" si="16"/>
        <v xml:space="preserve"> </v>
      </c>
      <c r="AI34" s="1">
        <f t="shared" si="24"/>
        <v>25</v>
      </c>
      <c r="AJ34" s="1" t="str">
        <f t="shared" si="24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3"/>
        <v xml:space="preserve"> </v>
      </c>
      <c r="AN34" s="1" t="str">
        <f t="shared" si="23"/>
        <v xml:space="preserve"> </v>
      </c>
      <c r="AO34" t="s">
        <v>1262</v>
      </c>
      <c r="AP34" t="s">
        <v>2400</v>
      </c>
      <c r="AQ34" s="22">
        <v>78.136049894335073</v>
      </c>
      <c r="AR34" s="21" t="e">
        <v>#VALUE!</v>
      </c>
      <c r="AS34">
        <v>8.5481704892675037</v>
      </c>
      <c r="AT34">
        <v>-78.136049894335073</v>
      </c>
      <c r="AU34" t="e">
        <v>#VALUE!</v>
      </c>
      <c r="AV34" t="s">
        <v>3338</v>
      </c>
    </row>
    <row r="35" spans="1:48" x14ac:dyDescent="0.25">
      <c r="A35" s="14">
        <v>3.8000000000000014E-10</v>
      </c>
      <c r="B35" t="s">
        <v>1263</v>
      </c>
      <c r="C35" s="4">
        <v>9</v>
      </c>
      <c r="D35" s="4">
        <v>0</v>
      </c>
      <c r="E35" s="4">
        <v>0</v>
      </c>
      <c r="F35" s="4">
        <v>9</v>
      </c>
      <c r="G35" s="4">
        <v>336.10000610351562</v>
      </c>
      <c r="H35" s="4">
        <v>285.10000000000002</v>
      </c>
      <c r="I35" s="34">
        <v>3911.1854278760648</v>
      </c>
      <c r="J35" s="35">
        <v>6.1173693809677072</v>
      </c>
      <c r="K35" s="35">
        <v>5.6116523964176759</v>
      </c>
      <c r="L35" s="35" t="s">
        <v>2161</v>
      </c>
      <c r="M35" s="35" t="s">
        <v>2161</v>
      </c>
      <c r="N35" s="4">
        <v>46.605000000000004</v>
      </c>
      <c r="O35" s="4">
        <v>37.234982332155489</v>
      </c>
      <c r="P35" s="35">
        <v>8.7092248333917919</v>
      </c>
      <c r="Q35" s="36">
        <f t="shared" si="4"/>
        <v>100.00000000038</v>
      </c>
      <c r="R35" s="36" t="str">
        <f t="shared" si="5"/>
        <v xml:space="preserve"> </v>
      </c>
      <c r="S35" s="37">
        <f t="shared" si="6"/>
        <v>0.17888462368240485</v>
      </c>
      <c r="T35" s="37" t="str">
        <f t="shared" si="7"/>
        <v/>
      </c>
      <c r="U35" s="37" t="str">
        <f t="shared" si="8"/>
        <v/>
      </c>
      <c r="V35" s="37">
        <f t="shared" si="9"/>
        <v>-0.63704244525535891</v>
      </c>
      <c r="W35" s="37" t="str">
        <f t="shared" si="10"/>
        <v xml:space="preserve"> </v>
      </c>
      <c r="X35" s="37" t="str">
        <f t="shared" si="11"/>
        <v xml:space="preserve"> </v>
      </c>
      <c r="Y35" s="1" t="str">
        <f t="shared" si="20"/>
        <v xml:space="preserve"> </v>
      </c>
      <c r="Z35" s="1">
        <f t="shared" si="12"/>
        <v>14</v>
      </c>
      <c r="AA35" s="1" t="str">
        <f t="shared" si="21"/>
        <v xml:space="preserve"> </v>
      </c>
      <c r="AB35" s="1" t="str">
        <f t="shared" si="13"/>
        <v xml:space="preserve"> </v>
      </c>
      <c r="AC35" s="1">
        <f t="shared" si="1"/>
        <v>16</v>
      </c>
      <c r="AD35" s="1" t="str">
        <f t="shared" si="14"/>
        <v xml:space="preserve"> </v>
      </c>
      <c r="AE35" s="1">
        <f t="shared" si="22"/>
        <v>5</v>
      </c>
      <c r="AF35" s="1" t="str">
        <f t="shared" si="22"/>
        <v xml:space="preserve"> </v>
      </c>
      <c r="AG35" s="38">
        <f t="shared" si="15"/>
        <v>8.7092248337717919</v>
      </c>
      <c r="AH35" s="38" t="str">
        <f t="shared" si="16"/>
        <v xml:space="preserve"> </v>
      </c>
      <c r="AI35" s="1">
        <f t="shared" si="24"/>
        <v>12</v>
      </c>
      <c r="AJ35" s="1" t="str">
        <f t="shared" si="24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3"/>
        <v xml:space="preserve"> </v>
      </c>
      <c r="AN35" s="1" t="str">
        <f t="shared" si="23"/>
        <v xml:space="preserve"> </v>
      </c>
      <c r="AO35" t="s">
        <v>1263</v>
      </c>
      <c r="AP35" t="s">
        <v>2167</v>
      </c>
      <c r="AQ35" s="22">
        <v>63.704244525535891</v>
      </c>
      <c r="AR35" s="21" t="e">
        <v>#VALUE!</v>
      </c>
      <c r="AS35">
        <v>17.888462330240486</v>
      </c>
      <c r="AT35">
        <v>-63.704244525535891</v>
      </c>
      <c r="AU35" t="e">
        <v>#VALUE!</v>
      </c>
      <c r="AV35" t="s">
        <v>3337</v>
      </c>
    </row>
    <row r="36" spans="1:48" x14ac:dyDescent="0.25">
      <c r="A36" s="14">
        <v>3.9000000000000015E-10</v>
      </c>
      <c r="B36" t="s">
        <v>1264</v>
      </c>
      <c r="C36" s="4">
        <v>8</v>
      </c>
      <c r="D36" s="4">
        <v>0</v>
      </c>
      <c r="E36" s="4">
        <v>0</v>
      </c>
      <c r="F36" s="4">
        <v>8</v>
      </c>
      <c r="G36" s="4">
        <v>45</v>
      </c>
      <c r="H36" s="4">
        <v>31.16</v>
      </c>
      <c r="I36" s="34">
        <v>4125.1139636961252</v>
      </c>
      <c r="J36" s="35">
        <v>0.82711756430334715</v>
      </c>
      <c r="K36" s="35">
        <v>0.63472663570439181</v>
      </c>
      <c r="L36" s="35">
        <v>4.7140005527746212</v>
      </c>
      <c r="M36" s="35">
        <v>4.487198132063682</v>
      </c>
      <c r="N36" s="4">
        <v>37.673000000000002</v>
      </c>
      <c r="O36" s="4">
        <v>4039.8901098901106</v>
      </c>
      <c r="P36" s="35">
        <v>21.033376123234916</v>
      </c>
      <c r="Q36" s="36">
        <f t="shared" si="4"/>
        <v>100.00000000039</v>
      </c>
      <c r="R36" s="36" t="str">
        <f t="shared" si="5"/>
        <v xml:space="preserve"> </v>
      </c>
      <c r="S36" s="37">
        <f t="shared" si="6"/>
        <v>0.44415917882388961</v>
      </c>
      <c r="T36" s="37" t="str">
        <f t="shared" si="7"/>
        <v/>
      </c>
      <c r="U36" s="37" t="str">
        <f t="shared" si="8"/>
        <v/>
      </c>
      <c r="V36" s="37">
        <f t="shared" si="9"/>
        <v>-0.95092521802592267</v>
      </c>
      <c r="W36" s="37" t="str">
        <f t="shared" si="10"/>
        <v/>
      </c>
      <c r="X36" s="37">
        <f t="shared" si="11"/>
        <v>-0.61048341688868102</v>
      </c>
      <c r="Y36" s="1" t="str">
        <f t="shared" si="20"/>
        <v xml:space="preserve"> </v>
      </c>
      <c r="Z36" s="1">
        <f t="shared" si="12"/>
        <v>1</v>
      </c>
      <c r="AA36" s="1" t="str">
        <f t="shared" si="21"/>
        <v xml:space="preserve"> </v>
      </c>
      <c r="AB36" s="1">
        <f t="shared" si="13"/>
        <v>17</v>
      </c>
      <c r="AC36" s="1">
        <f t="shared" si="1"/>
        <v>4</v>
      </c>
      <c r="AD36" s="1" t="str">
        <f t="shared" si="14"/>
        <v xml:space="preserve"> </v>
      </c>
      <c r="AE36" s="1">
        <f t="shared" si="22"/>
        <v>4</v>
      </c>
      <c r="AF36" s="1" t="str">
        <f t="shared" si="22"/>
        <v xml:space="preserve"> </v>
      </c>
      <c r="AG36" s="38">
        <f t="shared" si="15"/>
        <v>21.033376123624915</v>
      </c>
      <c r="AH36" s="38" t="str">
        <f t="shared" si="16"/>
        <v xml:space="preserve"> </v>
      </c>
      <c r="AI36" s="1">
        <f t="shared" si="24"/>
        <v>1</v>
      </c>
      <c r="AJ36" s="1" t="str">
        <f t="shared" si="24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3"/>
        <v xml:space="preserve"> </v>
      </c>
      <c r="AN36" s="1" t="str">
        <f t="shared" si="23"/>
        <v xml:space="preserve"> </v>
      </c>
      <c r="AO36" t="s">
        <v>1264</v>
      </c>
      <c r="AP36" t="s">
        <v>2293</v>
      </c>
      <c r="AQ36" s="22">
        <v>95.092521802592273</v>
      </c>
      <c r="AR36" s="21">
        <v>61.048341688868099</v>
      </c>
      <c r="AS36">
        <v>44.415917843388961</v>
      </c>
      <c r="AT36">
        <v>-95.092521802592273</v>
      </c>
      <c r="AU36">
        <v>-61.048341688868099</v>
      </c>
      <c r="AV36" t="s">
        <v>3339</v>
      </c>
    </row>
    <row r="37" spans="1:48" x14ac:dyDescent="0.25">
      <c r="A37" s="14">
        <v>4.0000000000000017E-10</v>
      </c>
      <c r="B37" t="s">
        <v>1265</v>
      </c>
      <c r="C37" s="4">
        <v>4</v>
      </c>
      <c r="D37" s="4">
        <v>0</v>
      </c>
      <c r="E37" s="4">
        <v>2</v>
      </c>
      <c r="F37" s="4">
        <v>6</v>
      </c>
      <c r="G37" s="4">
        <v>0.24500000476837158</v>
      </c>
      <c r="H37" s="4">
        <v>0.221</v>
      </c>
      <c r="I37" s="34">
        <v>3864.5562559566124</v>
      </c>
      <c r="J37" s="35">
        <v>3.6833333333333336</v>
      </c>
      <c r="K37" s="35">
        <v>3.25</v>
      </c>
      <c r="L37" s="35">
        <v>3.5561092854935703</v>
      </c>
      <c r="M37" s="35">
        <v>3.4332914713562119</v>
      </c>
      <c r="N37" s="4">
        <v>0.06</v>
      </c>
      <c r="O37" s="4">
        <v>7.142857142857137</v>
      </c>
      <c r="P37" s="35">
        <v>8.5972850678733028</v>
      </c>
      <c r="Q37" s="36" t="str">
        <f t="shared" si="4"/>
        <v xml:space="preserve"> </v>
      </c>
      <c r="R37" s="36" t="str">
        <f t="shared" si="5"/>
        <v xml:space="preserve"> </v>
      </c>
      <c r="S37" s="37" t="str">
        <f t="shared" si="6"/>
        <v/>
      </c>
      <c r="T37" s="37" t="str">
        <f t="shared" si="7"/>
        <v/>
      </c>
      <c r="U37" s="37" t="str">
        <f t="shared" si="8"/>
        <v/>
      </c>
      <c r="V37" s="37">
        <f t="shared" si="9"/>
        <v>-0.78145938609896215</v>
      </c>
      <c r="W37" s="37" t="str">
        <f t="shared" si="10"/>
        <v/>
      </c>
      <c r="X37" s="37">
        <f t="shared" si="11"/>
        <v>-0.70615965727017271</v>
      </c>
      <c r="Y37" s="1" t="str">
        <f t="shared" si="20"/>
        <v xml:space="preserve"> </v>
      </c>
      <c r="Z37" s="1">
        <f t="shared" si="12"/>
        <v>3</v>
      </c>
      <c r="AA37" s="1" t="str">
        <f t="shared" si="21"/>
        <v xml:space="preserve"> </v>
      </c>
      <c r="AB37" s="1">
        <f t="shared" si="13"/>
        <v>6</v>
      </c>
      <c r="AC37" s="1" t="str">
        <f t="shared" si="1"/>
        <v xml:space="preserve"> </v>
      </c>
      <c r="AD37" s="1" t="str">
        <f t="shared" si="14"/>
        <v xml:space="preserve"> </v>
      </c>
      <c r="AE37" s="1" t="str">
        <f t="shared" si="22"/>
        <v xml:space="preserve"> </v>
      </c>
      <c r="AF37" s="1" t="str">
        <f t="shared" si="22"/>
        <v xml:space="preserve"> </v>
      </c>
      <c r="AG37" s="38">
        <f t="shared" si="15"/>
        <v>8.5972850682733029</v>
      </c>
      <c r="AH37" s="38" t="str">
        <f t="shared" si="16"/>
        <v xml:space="preserve"> </v>
      </c>
      <c r="AI37" s="1">
        <f t="shared" si="24"/>
        <v>13</v>
      </c>
      <c r="AJ37" s="1" t="str">
        <f t="shared" si="24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3"/>
        <v xml:space="preserve"> </v>
      </c>
      <c r="AN37" s="1" t="str">
        <f t="shared" si="23"/>
        <v xml:space="preserve"> </v>
      </c>
      <c r="AO37" t="s">
        <v>1265</v>
      </c>
      <c r="AP37" t="s">
        <v>2222</v>
      </c>
      <c r="AQ37" s="22">
        <v>78.14593860989622</v>
      </c>
      <c r="AR37" s="21">
        <v>70.615965727017269</v>
      </c>
      <c r="AS37">
        <v>10.859730664421519</v>
      </c>
      <c r="AT37">
        <v>-78.14593860989622</v>
      </c>
      <c r="AU37">
        <v>-70.615965727017269</v>
      </c>
      <c r="AV37" t="s">
        <v>3340</v>
      </c>
    </row>
    <row r="38" spans="1:48" x14ac:dyDescent="0.25">
      <c r="A38" s="14">
        <v>4.1000000000000019E-10</v>
      </c>
      <c r="B38" t="s">
        <v>1266</v>
      </c>
      <c r="C38" s="4">
        <v>10</v>
      </c>
      <c r="D38" s="4">
        <v>0</v>
      </c>
      <c r="E38" s="4">
        <v>1</v>
      </c>
      <c r="F38" s="4">
        <v>11</v>
      </c>
      <c r="G38" s="4">
        <v>1</v>
      </c>
      <c r="H38" s="4">
        <v>0.84619999999999995</v>
      </c>
      <c r="I38" s="34">
        <v>5099.5804233998406</v>
      </c>
      <c r="J38" s="35">
        <v>6.6109374999999995</v>
      </c>
      <c r="K38" s="35">
        <v>5.5671052631578943</v>
      </c>
      <c r="L38" s="35">
        <v>4.0387475979655703</v>
      </c>
      <c r="M38" s="35">
        <v>3.7717899172459655</v>
      </c>
      <c r="N38" s="4">
        <v>0.128</v>
      </c>
      <c r="O38" s="4">
        <v>17.431192660550462</v>
      </c>
      <c r="P38" s="35">
        <v>7.4450484519026237</v>
      </c>
      <c r="Q38" s="36">
        <f t="shared" si="4"/>
        <v>90.909090909500904</v>
      </c>
      <c r="R38" s="36" t="str">
        <f t="shared" si="5"/>
        <v xml:space="preserve"> </v>
      </c>
      <c r="S38" s="37">
        <f t="shared" si="6"/>
        <v>0.18175372293422606</v>
      </c>
      <c r="T38" s="37" t="str">
        <f t="shared" si="7"/>
        <v/>
      </c>
      <c r="U38" s="37" t="str">
        <f t="shared" si="8"/>
        <v/>
      </c>
      <c r="V38" s="37">
        <f t="shared" si="9"/>
        <v>-0.60775791682043656</v>
      </c>
      <c r="W38" s="37" t="str">
        <f t="shared" si="10"/>
        <v/>
      </c>
      <c r="X38" s="37">
        <f t="shared" si="11"/>
        <v>-0.66627938482471161</v>
      </c>
      <c r="Y38" s="1" t="str">
        <f t="shared" si="20"/>
        <v xml:space="preserve"> </v>
      </c>
      <c r="Z38" s="1">
        <f t="shared" si="12"/>
        <v>16</v>
      </c>
      <c r="AA38" s="1" t="str">
        <f t="shared" si="21"/>
        <v xml:space="preserve"> </v>
      </c>
      <c r="AB38" s="1">
        <f t="shared" si="13"/>
        <v>9</v>
      </c>
      <c r="AC38" s="1">
        <f t="shared" si="1"/>
        <v>15</v>
      </c>
      <c r="AD38" s="1" t="str">
        <f t="shared" si="14"/>
        <v xml:space="preserve"> </v>
      </c>
      <c r="AE38" s="1">
        <f t="shared" si="22"/>
        <v>12</v>
      </c>
      <c r="AF38" s="1" t="str">
        <f t="shared" si="22"/>
        <v xml:space="preserve"> </v>
      </c>
      <c r="AG38" s="38">
        <f t="shared" si="15"/>
        <v>7.4450484523126237</v>
      </c>
      <c r="AH38" s="38" t="str">
        <f t="shared" si="16"/>
        <v xml:space="preserve"> </v>
      </c>
      <c r="AI38" s="1">
        <f t="shared" si="24"/>
        <v>20</v>
      </c>
      <c r="AJ38" s="1" t="str">
        <f t="shared" si="24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3"/>
        <v xml:space="preserve"> </v>
      </c>
      <c r="AN38" s="1" t="str">
        <f t="shared" si="23"/>
        <v xml:space="preserve"> </v>
      </c>
      <c r="AO38" t="s">
        <v>1266</v>
      </c>
      <c r="AP38" t="s">
        <v>2175</v>
      </c>
      <c r="AQ38" s="22">
        <v>60.775791682043653</v>
      </c>
      <c r="AR38" s="21">
        <v>66.627938482471166</v>
      </c>
      <c r="AS38">
        <v>18.175372252422605</v>
      </c>
      <c r="AT38">
        <v>-60.775791682043653</v>
      </c>
      <c r="AU38">
        <v>-66.627938482471166</v>
      </c>
      <c r="AV38" t="s">
        <v>3341</v>
      </c>
    </row>
    <row r="39" spans="1:48" x14ac:dyDescent="0.25">
      <c r="A39" s="14">
        <v>4.200000000000002E-10</v>
      </c>
      <c r="B39" t="s">
        <v>1267</v>
      </c>
      <c r="C39" s="4">
        <v>1</v>
      </c>
      <c r="D39" s="4">
        <v>1</v>
      </c>
      <c r="E39" s="4">
        <v>2</v>
      </c>
      <c r="F39" s="4">
        <v>4</v>
      </c>
      <c r="G39" s="4">
        <v>1.3999999761581421</v>
      </c>
      <c r="H39" s="4">
        <v>1.3689</v>
      </c>
      <c r="I39" s="34">
        <v>3733.8783266774144</v>
      </c>
      <c r="J39" s="35">
        <v>2.8818947368421051</v>
      </c>
      <c r="K39" s="35">
        <v>2.7654545454545456</v>
      </c>
      <c r="L39" s="35">
        <v>3.8564326371785373</v>
      </c>
      <c r="M39" s="35">
        <v>3.6703700148648823</v>
      </c>
      <c r="N39" s="4">
        <v>0.47500000000000003</v>
      </c>
      <c r="O39" s="4">
        <v>114.93212669683257</v>
      </c>
      <c r="P39" s="35">
        <v>1.9723865877712032</v>
      </c>
      <c r="Q39" s="36" t="str">
        <f t="shared" si="4"/>
        <v xml:space="preserve"> </v>
      </c>
      <c r="R39" s="36" t="str">
        <f t="shared" si="5"/>
        <v xml:space="preserve"> </v>
      </c>
      <c r="S39" s="37" t="str">
        <f t="shared" si="6"/>
        <v/>
      </c>
      <c r="T39" s="37" t="str">
        <f t="shared" si="7"/>
        <v/>
      </c>
      <c r="U39" s="37" t="str">
        <f t="shared" si="8"/>
        <v/>
      </c>
      <c r="V39" s="37">
        <f t="shared" si="9"/>
        <v>-0.82901057602145423</v>
      </c>
      <c r="W39" s="37" t="str">
        <f t="shared" si="10"/>
        <v/>
      </c>
      <c r="X39" s="37">
        <f t="shared" si="11"/>
        <v>-0.68134402043109499</v>
      </c>
      <c r="Y39" s="1" t="str">
        <f t="shared" si="20"/>
        <v xml:space="preserve"> </v>
      </c>
      <c r="Z39" s="1">
        <f t="shared" si="12"/>
        <v>2</v>
      </c>
      <c r="AA39" s="1" t="str">
        <f t="shared" si="21"/>
        <v xml:space="preserve"> </v>
      </c>
      <c r="AB39" s="1">
        <f t="shared" si="13"/>
        <v>7</v>
      </c>
      <c r="AC39" s="1" t="str">
        <f t="shared" si="1"/>
        <v xml:space="preserve"> </v>
      </c>
      <c r="AD39" s="1" t="str">
        <f t="shared" si="14"/>
        <v xml:space="preserve"> </v>
      </c>
      <c r="AE39" s="1" t="str">
        <f t="shared" ref="AE39:AF50" si="25">IF(ISERROR((RANK(Q39,Q$7:Q$184,0)))=TRUE," ",((RANK(Q39,Q$7:Q$184,0))))</f>
        <v xml:space="preserve"> </v>
      </c>
      <c r="AF39" s="1" t="str">
        <f t="shared" si="25"/>
        <v xml:space="preserve"> </v>
      </c>
      <c r="AG39" s="38" t="str">
        <f t="shared" si="15"/>
        <v xml:space="preserve"> </v>
      </c>
      <c r="AH39" s="38" t="str">
        <f t="shared" si="16"/>
        <v xml:space="preserve"> </v>
      </c>
      <c r="AI39" s="1" t="str">
        <f t="shared" si="24"/>
        <v xml:space="preserve"> </v>
      </c>
      <c r="AJ39" s="1" t="str">
        <f t="shared" si="24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ref="AM39:AN50" si="26">IF(ISERROR((RANK(AK39,AK$7:AK$184,0)))=TRUE," ",((RANK(AK39,AK$7:AK$184,0))))</f>
        <v xml:space="preserve"> </v>
      </c>
      <c r="AN39" s="1" t="str">
        <f t="shared" si="26"/>
        <v xml:space="preserve"> </v>
      </c>
      <c r="AO39" t="s">
        <v>1267</v>
      </c>
      <c r="AP39" t="s">
        <v>2222</v>
      </c>
      <c r="AQ39" s="22">
        <v>82.901057602145428</v>
      </c>
      <c r="AR39" s="21">
        <v>68.134402043109503</v>
      </c>
      <c r="AS39">
        <v>2.2718954020119808</v>
      </c>
      <c r="AT39">
        <v>-82.901057602145428</v>
      </c>
      <c r="AU39">
        <v>-68.134402043109503</v>
      </c>
      <c r="AV39" t="s">
        <v>3342</v>
      </c>
    </row>
    <row r="40" spans="1:48" x14ac:dyDescent="0.25">
      <c r="A40" s="14">
        <v>4.3000000000000022E-10</v>
      </c>
      <c r="B40" t="s">
        <v>1268</v>
      </c>
      <c r="C40" s="4">
        <v>11</v>
      </c>
      <c r="D40" s="4">
        <v>0</v>
      </c>
      <c r="E40" s="4">
        <v>1</v>
      </c>
      <c r="F40" s="4">
        <v>12</v>
      </c>
      <c r="G40" s="4">
        <v>6670</v>
      </c>
      <c r="H40" s="4">
        <v>5633</v>
      </c>
      <c r="I40" s="34">
        <v>7875.4162253256809</v>
      </c>
      <c r="J40" s="35">
        <v>13.918952310353349</v>
      </c>
      <c r="K40" s="35">
        <v>12.942790247758046</v>
      </c>
      <c r="L40" s="35">
        <v>5.4302234871589858</v>
      </c>
      <c r="M40" s="35">
        <v>5.9153159664056592</v>
      </c>
      <c r="N40" s="4">
        <v>404.7</v>
      </c>
      <c r="O40" s="4">
        <v>26.500375093773432</v>
      </c>
      <c r="P40" s="35">
        <v>8.3471507189774545</v>
      </c>
      <c r="Q40" s="36">
        <f t="shared" si="4"/>
        <v>91.666666667096678</v>
      </c>
      <c r="R40" s="36" t="str">
        <f t="shared" si="5"/>
        <v xml:space="preserve"> </v>
      </c>
      <c r="S40" s="37">
        <f t="shared" si="6"/>
        <v>0.18409373378700342</v>
      </c>
      <c r="T40" s="37" t="str">
        <f t="shared" si="7"/>
        <v/>
      </c>
      <c r="U40" s="37" t="str">
        <f t="shared" si="8"/>
        <v/>
      </c>
      <c r="V40" s="37">
        <f t="shared" si="9"/>
        <v>-0.17415663816364979</v>
      </c>
      <c r="W40" s="37" t="str">
        <f t="shared" si="10"/>
        <v/>
      </c>
      <c r="X40" s="37">
        <f t="shared" si="11"/>
        <v>-0.55130211068727331</v>
      </c>
      <c r="Y40" s="1" t="str">
        <f t="shared" si="20"/>
        <v xml:space="preserve"> </v>
      </c>
      <c r="Z40" s="1">
        <f t="shared" si="12"/>
        <v>35</v>
      </c>
      <c r="AA40" s="1" t="str">
        <f t="shared" si="21"/>
        <v xml:space="preserve"> </v>
      </c>
      <c r="AB40" s="1">
        <f t="shared" si="13"/>
        <v>21</v>
      </c>
      <c r="AC40" s="1">
        <f t="shared" si="1"/>
        <v>14</v>
      </c>
      <c r="AD40" s="1" t="str">
        <f t="shared" si="14"/>
        <v xml:space="preserve"> </v>
      </c>
      <c r="AE40" s="1">
        <f t="shared" si="25"/>
        <v>11</v>
      </c>
      <c r="AF40" s="1" t="str">
        <f t="shared" si="25"/>
        <v xml:space="preserve"> </v>
      </c>
      <c r="AG40" s="38">
        <f t="shared" si="15"/>
        <v>8.3471507194074537</v>
      </c>
      <c r="AH40" s="38" t="str">
        <f t="shared" si="16"/>
        <v xml:space="preserve"> </v>
      </c>
      <c r="AI40" s="1">
        <f t="shared" ref="AI40:AJ50" si="27">IF(ISERROR((RANK(AG40,AG$7:AG$184,0)))=TRUE," ",((RANK(AG40,AG$7:AG$184,0))))</f>
        <v>14</v>
      </c>
      <c r="AJ40" s="1" t="str">
        <f t="shared" si="2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6"/>
        <v xml:space="preserve"> </v>
      </c>
      <c r="AN40" s="1" t="str">
        <f t="shared" si="26"/>
        <v xml:space="preserve"> </v>
      </c>
      <c r="AO40" t="s">
        <v>1268</v>
      </c>
      <c r="AP40" t="s">
        <v>2165</v>
      </c>
      <c r="AQ40" s="22">
        <v>17.41566381636498</v>
      </c>
      <c r="AR40" s="21">
        <v>55.130211068727334</v>
      </c>
      <c r="AS40">
        <v>18.409373335700341</v>
      </c>
      <c r="AT40">
        <v>-17.41566381636498</v>
      </c>
      <c r="AU40">
        <v>-55.130211068727334</v>
      </c>
      <c r="AV40" t="s">
        <v>3343</v>
      </c>
    </row>
    <row r="41" spans="1:48" x14ac:dyDescent="0.25">
      <c r="A41" s="14">
        <v>4.4000000000000024E-10</v>
      </c>
      <c r="B41" t="s">
        <v>1269</v>
      </c>
      <c r="C41" s="4">
        <v>9</v>
      </c>
      <c r="D41" s="4">
        <v>0</v>
      </c>
      <c r="E41" s="4">
        <v>1</v>
      </c>
      <c r="F41" s="4">
        <v>10</v>
      </c>
      <c r="G41" s="4">
        <v>7</v>
      </c>
      <c r="H41" s="4">
        <v>4.8419999999999996</v>
      </c>
      <c r="I41" s="34">
        <v>6934.8404331161155</v>
      </c>
      <c r="J41" s="35">
        <v>4.3858695652173907</v>
      </c>
      <c r="K41" s="35">
        <v>4.4178832116788316</v>
      </c>
      <c r="L41" s="35">
        <v>1.8721602179056305</v>
      </c>
      <c r="M41" s="35">
        <v>1.9475255681550399</v>
      </c>
      <c r="N41" s="4">
        <v>1.1040000000000001</v>
      </c>
      <c r="O41" s="4">
        <v>8.4479371316306562</v>
      </c>
      <c r="P41" s="35">
        <v>4.3370508054522929</v>
      </c>
      <c r="Q41" s="36">
        <f t="shared" si="4"/>
        <v>90.000000000439996</v>
      </c>
      <c r="R41" s="36" t="str">
        <f t="shared" si="5"/>
        <v xml:space="preserve"> </v>
      </c>
      <c r="S41" s="37">
        <f t="shared" si="6"/>
        <v>0.44568360225743081</v>
      </c>
      <c r="T41" s="37" t="str">
        <f t="shared" si="7"/>
        <v/>
      </c>
      <c r="U41" s="37" t="str">
        <f t="shared" si="8"/>
        <v/>
      </c>
      <c r="V41" s="37">
        <f t="shared" si="9"/>
        <v>-0.73977630028801267</v>
      </c>
      <c r="W41" s="37" t="str">
        <f t="shared" si="10"/>
        <v/>
      </c>
      <c r="X41" s="37">
        <f t="shared" si="11"/>
        <v>-0.84530391056354026</v>
      </c>
      <c r="Y41" s="1" t="str">
        <f t="shared" si="20"/>
        <v xml:space="preserve"> </v>
      </c>
      <c r="Z41" s="1">
        <f t="shared" si="12"/>
        <v>7</v>
      </c>
      <c r="AA41" s="1" t="str">
        <f t="shared" si="21"/>
        <v xml:space="preserve"> </v>
      </c>
      <c r="AB41" s="1">
        <f t="shared" si="13"/>
        <v>4</v>
      </c>
      <c r="AC41" s="1">
        <f t="shared" si="1"/>
        <v>3</v>
      </c>
      <c r="AD41" s="1" t="str">
        <f t="shared" si="14"/>
        <v xml:space="preserve"> </v>
      </c>
      <c r="AE41" s="1">
        <f t="shared" si="25"/>
        <v>13</v>
      </c>
      <c r="AF41" s="1" t="str">
        <f t="shared" si="25"/>
        <v xml:space="preserve"> </v>
      </c>
      <c r="AG41" s="38">
        <f t="shared" si="15"/>
        <v>4.337050805892293</v>
      </c>
      <c r="AH41" s="38" t="str">
        <f t="shared" si="16"/>
        <v xml:space="preserve"> </v>
      </c>
      <c r="AI41" s="1">
        <f t="shared" si="27"/>
        <v>30</v>
      </c>
      <c r="AJ41" s="1" t="str">
        <f t="shared" si="2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6"/>
        <v xml:space="preserve"> </v>
      </c>
      <c r="AN41" s="1" t="str">
        <f t="shared" si="26"/>
        <v xml:space="preserve"> </v>
      </c>
      <c r="AO41" t="s">
        <v>1269</v>
      </c>
      <c r="AP41" t="s">
        <v>3344</v>
      </c>
      <c r="AQ41" s="22">
        <v>73.977630028801272</v>
      </c>
      <c r="AR41" s="21">
        <v>84.53039105635402</v>
      </c>
      <c r="AS41">
        <v>44.568360181743081</v>
      </c>
      <c r="AT41">
        <v>-73.977630028801272</v>
      </c>
      <c r="AU41">
        <v>-84.53039105635402</v>
      </c>
      <c r="AV41" t="s">
        <v>3345</v>
      </c>
    </row>
    <row r="42" spans="1:48" x14ac:dyDescent="0.25">
      <c r="A42" s="14">
        <v>4.5000000000000026E-10</v>
      </c>
      <c r="B42" t="s">
        <v>1270</v>
      </c>
      <c r="C42" s="4">
        <v>9</v>
      </c>
      <c r="D42" s="4">
        <v>0</v>
      </c>
      <c r="E42" s="4">
        <v>3</v>
      </c>
      <c r="F42" s="4">
        <v>12</v>
      </c>
      <c r="G42" s="4">
        <v>392.5</v>
      </c>
      <c r="H42" s="4">
        <v>341.15</v>
      </c>
      <c r="I42" s="34">
        <v>9352.6564415701287</v>
      </c>
      <c r="J42" s="35">
        <v>9.7003042452159551</v>
      </c>
      <c r="K42" s="35">
        <v>8.7150338485119416</v>
      </c>
      <c r="L42" s="35">
        <v>5.0983762430796142</v>
      </c>
      <c r="M42" s="35">
        <v>4.8859170955720197</v>
      </c>
      <c r="N42" s="4">
        <v>35.169000000000004</v>
      </c>
      <c r="O42" s="4">
        <v>1.9095914227760247</v>
      </c>
      <c r="P42" s="35">
        <v>9.1689872490106996</v>
      </c>
      <c r="Q42" s="36" t="str">
        <f t="shared" si="4"/>
        <v xml:space="preserve"> </v>
      </c>
      <c r="R42" s="36" t="str">
        <f t="shared" si="5"/>
        <v xml:space="preserve"> </v>
      </c>
      <c r="S42" s="37">
        <f t="shared" si="6"/>
        <v>0.15052029943871467</v>
      </c>
      <c r="T42" s="37" t="str">
        <f t="shared" si="7"/>
        <v/>
      </c>
      <c r="U42" s="37" t="str">
        <f t="shared" si="8"/>
        <v/>
      </c>
      <c r="V42" s="37">
        <f t="shared" si="9"/>
        <v>-0.42445870277565478</v>
      </c>
      <c r="W42" s="37" t="str">
        <f t="shared" si="10"/>
        <v/>
      </c>
      <c r="X42" s="37">
        <f t="shared" si="11"/>
        <v>-0.57872255817801932</v>
      </c>
      <c r="Y42" s="1" t="str">
        <f t="shared" si="20"/>
        <v xml:space="preserve"> </v>
      </c>
      <c r="Z42" s="1">
        <f t="shared" si="12"/>
        <v>26</v>
      </c>
      <c r="AA42" s="1" t="str">
        <f t="shared" si="21"/>
        <v xml:space="preserve"> </v>
      </c>
      <c r="AB42" s="1">
        <f t="shared" si="13"/>
        <v>20</v>
      </c>
      <c r="AC42" s="1">
        <f t="shared" si="1"/>
        <v>22</v>
      </c>
      <c r="AD42" s="1" t="str">
        <f t="shared" si="14"/>
        <v xml:space="preserve"> </v>
      </c>
      <c r="AE42" s="1" t="str">
        <f t="shared" si="25"/>
        <v xml:space="preserve"> </v>
      </c>
      <c r="AF42" s="1" t="str">
        <f t="shared" si="25"/>
        <v xml:space="preserve"> </v>
      </c>
      <c r="AG42" s="38">
        <f t="shared" si="15"/>
        <v>9.1689872494606988</v>
      </c>
      <c r="AH42" s="38" t="str">
        <f t="shared" si="16"/>
        <v xml:space="preserve"> </v>
      </c>
      <c r="AI42" s="1">
        <f t="shared" si="27"/>
        <v>9</v>
      </c>
      <c r="AJ42" s="1" t="str">
        <f t="shared" si="2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6"/>
        <v xml:space="preserve"> </v>
      </c>
      <c r="AN42" s="1" t="str">
        <f t="shared" si="26"/>
        <v xml:space="preserve"> </v>
      </c>
      <c r="AO42" t="s">
        <v>1270</v>
      </c>
      <c r="AP42" t="s">
        <v>2293</v>
      </c>
      <c r="AQ42" s="22">
        <v>42.445870277565476</v>
      </c>
      <c r="AR42" s="21">
        <v>57.872255817801928</v>
      </c>
      <c r="AS42">
        <v>15.052029898871467</v>
      </c>
      <c r="AT42">
        <v>-42.445870277565476</v>
      </c>
      <c r="AU42">
        <v>-57.872255817801928</v>
      </c>
      <c r="AV42" t="s">
        <v>3346</v>
      </c>
    </row>
    <row r="43" spans="1:48" x14ac:dyDescent="0.25">
      <c r="A43" s="14">
        <v>4.6000000000000027E-10</v>
      </c>
      <c r="B43" t="s">
        <v>1271</v>
      </c>
      <c r="C43" s="4">
        <v>6</v>
      </c>
      <c r="D43" s="4">
        <v>2</v>
      </c>
      <c r="E43" s="4">
        <v>8</v>
      </c>
      <c r="F43" s="4">
        <v>16</v>
      </c>
      <c r="G43" s="4">
        <v>117</v>
      </c>
      <c r="H43" s="4">
        <v>102.47</v>
      </c>
      <c r="I43" s="34">
        <v>4879.5679320419658</v>
      </c>
      <c r="J43" s="35">
        <v>10.023476474616061</v>
      </c>
      <c r="K43" s="35">
        <v>8.1956330480684638</v>
      </c>
      <c r="L43" s="35">
        <v>4.1426896333070591</v>
      </c>
      <c r="M43" s="35">
        <v>3.8764960700929976</v>
      </c>
      <c r="N43" s="4">
        <v>10.223000000000001</v>
      </c>
      <c r="O43" s="4">
        <v>34.24819435325017</v>
      </c>
      <c r="P43" s="35">
        <v>5.7128915780228358</v>
      </c>
      <c r="Q43" s="36" t="str">
        <f t="shared" si="4"/>
        <v xml:space="preserve"> </v>
      </c>
      <c r="R43" s="36" t="str">
        <f t="shared" si="5"/>
        <v xml:space="preserve"> </v>
      </c>
      <c r="S43" s="37" t="str">
        <f t="shared" si="6"/>
        <v/>
      </c>
      <c r="T43" s="37" t="str">
        <f t="shared" si="7"/>
        <v/>
      </c>
      <c r="U43" s="37" t="str">
        <f t="shared" si="8"/>
        <v/>
      </c>
      <c r="V43" s="37">
        <f t="shared" si="9"/>
        <v>-0.40528415325288569</v>
      </c>
      <c r="W43" s="37" t="str">
        <f t="shared" si="10"/>
        <v/>
      </c>
      <c r="X43" s="37">
        <f t="shared" si="11"/>
        <v>-0.65769068272453424</v>
      </c>
      <c r="Y43" s="1" t="str">
        <f t="shared" si="20"/>
        <v xml:space="preserve"> </v>
      </c>
      <c r="Z43" s="1">
        <f t="shared" si="12"/>
        <v>27</v>
      </c>
      <c r="AA43" s="1" t="str">
        <f t="shared" si="21"/>
        <v xml:space="preserve"> </v>
      </c>
      <c r="AB43" s="1">
        <f t="shared" si="13"/>
        <v>12</v>
      </c>
      <c r="AC43" s="1" t="str">
        <f t="shared" si="1"/>
        <v xml:space="preserve"> </v>
      </c>
      <c r="AD43" s="1" t="str">
        <f t="shared" si="14"/>
        <v xml:space="preserve"> </v>
      </c>
      <c r="AE43" s="1" t="str">
        <f t="shared" si="25"/>
        <v xml:space="preserve"> </v>
      </c>
      <c r="AF43" s="1" t="str">
        <f t="shared" si="25"/>
        <v xml:space="preserve"> </v>
      </c>
      <c r="AG43" s="38">
        <f t="shared" si="15"/>
        <v>5.7128915784828358</v>
      </c>
      <c r="AH43" s="38" t="str">
        <f t="shared" si="16"/>
        <v xml:space="preserve"> </v>
      </c>
      <c r="AI43" s="1">
        <f t="shared" si="27"/>
        <v>29</v>
      </c>
      <c r="AJ43" s="1" t="str">
        <f t="shared" si="2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6"/>
        <v xml:space="preserve"> </v>
      </c>
      <c r="AN43" s="1" t="str">
        <f t="shared" si="26"/>
        <v xml:space="preserve"> </v>
      </c>
      <c r="AO43" t="s">
        <v>1271</v>
      </c>
      <c r="AP43" t="s">
        <v>2303</v>
      </c>
      <c r="AQ43" s="22">
        <v>40.52841532528857</v>
      </c>
      <c r="AR43" s="21">
        <v>65.769068272453424</v>
      </c>
      <c r="AS43">
        <v>14.179759929735525</v>
      </c>
      <c r="AT43">
        <v>-40.52841532528857</v>
      </c>
      <c r="AU43">
        <v>-65.769068272453424</v>
      </c>
      <c r="AV43" t="s">
        <v>3347</v>
      </c>
    </row>
    <row r="44" spans="1:48" x14ac:dyDescent="0.25">
      <c r="A44" s="14">
        <v>4.7000000000000024E-10</v>
      </c>
      <c r="B44" t="s">
        <v>1272</v>
      </c>
      <c r="C44" s="4">
        <v>5</v>
      </c>
      <c r="D44" s="4">
        <v>1</v>
      </c>
      <c r="E44" s="4">
        <v>5</v>
      </c>
      <c r="F44" s="4">
        <v>11</v>
      </c>
      <c r="G44" s="4">
        <v>77.900001525878906</v>
      </c>
      <c r="H44" s="4">
        <v>71.58</v>
      </c>
      <c r="I44" s="34">
        <v>2400.486247622146</v>
      </c>
      <c r="J44" s="35" t="s">
        <v>2161</v>
      </c>
      <c r="K44" s="35">
        <v>10.995391705069125</v>
      </c>
      <c r="L44" s="35">
        <v>6.7570272314861164</v>
      </c>
      <c r="M44" s="35">
        <v>4.233411362036013</v>
      </c>
      <c r="N44" s="4">
        <v>-15.645</v>
      </c>
      <c r="O44" s="4">
        <v>80.385396554750386</v>
      </c>
      <c r="P44" s="35">
        <v>6.6680637049455154</v>
      </c>
      <c r="Q44" s="36" t="str">
        <f t="shared" si="4"/>
        <v xml:space="preserve"> </v>
      </c>
      <c r="R44" s="36" t="str">
        <f t="shared" si="5"/>
        <v xml:space="preserve"> </v>
      </c>
      <c r="S44" s="37" t="str">
        <f t="shared" si="6"/>
        <v/>
      </c>
      <c r="T44" s="37" t="str">
        <f t="shared" si="7"/>
        <v/>
      </c>
      <c r="U44" s="37" t="str">
        <f t="shared" si="8"/>
        <v xml:space="preserve"> </v>
      </c>
      <c r="V44" s="37" t="str">
        <f t="shared" si="9"/>
        <v xml:space="preserve"> </v>
      </c>
      <c r="W44" s="37" t="str">
        <f t="shared" si="10"/>
        <v/>
      </c>
      <c r="X44" s="37">
        <f t="shared" si="11"/>
        <v>-0.44166867828442447</v>
      </c>
      <c r="Y44" s="1" t="str">
        <f t="shared" si="20"/>
        <v xml:space="preserve"> </v>
      </c>
      <c r="Z44" s="1" t="str">
        <f t="shared" si="12"/>
        <v xml:space="preserve"> </v>
      </c>
      <c r="AA44" s="1" t="str">
        <f t="shared" si="21"/>
        <v xml:space="preserve"> </v>
      </c>
      <c r="AB44" s="1">
        <f t="shared" si="13"/>
        <v>28</v>
      </c>
      <c r="AC44" s="1" t="str">
        <f t="shared" si="1"/>
        <v xml:space="preserve"> </v>
      </c>
      <c r="AD44" s="1" t="str">
        <f t="shared" si="14"/>
        <v xml:space="preserve"> </v>
      </c>
      <c r="AE44" s="1" t="str">
        <f t="shared" si="25"/>
        <v xml:space="preserve"> </v>
      </c>
      <c r="AF44" s="1" t="str">
        <f t="shared" si="25"/>
        <v xml:space="preserve"> </v>
      </c>
      <c r="AG44" s="38">
        <f t="shared" si="15"/>
        <v>6.6680637054155154</v>
      </c>
      <c r="AH44" s="38" t="str">
        <f t="shared" si="16"/>
        <v xml:space="preserve"> </v>
      </c>
      <c r="AI44" s="1">
        <f t="shared" si="27"/>
        <v>23</v>
      </c>
      <c r="AJ44" s="1" t="str">
        <f t="shared" si="27"/>
        <v xml:space="preserve"> </v>
      </c>
      <c r="AK44" s="25">
        <f t="shared" si="18"/>
        <v>80.385396555220382</v>
      </c>
      <c r="AL44" s="25" t="str">
        <f t="shared" si="19"/>
        <v xml:space="preserve"> </v>
      </c>
      <c r="AM44" s="1">
        <f t="shared" si="26"/>
        <v>1</v>
      </c>
      <c r="AN44" s="1" t="str">
        <f t="shared" si="26"/>
        <v xml:space="preserve"> </v>
      </c>
      <c r="AO44" t="s">
        <v>1272</v>
      </c>
      <c r="AP44" t="s">
        <v>2280</v>
      </c>
      <c r="AQ44" s="22" t="e">
        <v>#VALUE!</v>
      </c>
      <c r="AR44" s="21">
        <v>44.166867828442449</v>
      </c>
      <c r="AS44">
        <v>8.829284054035913</v>
      </c>
      <c r="AT44" t="e">
        <v>#VALUE!</v>
      </c>
      <c r="AU44">
        <v>-44.166867828442449</v>
      </c>
      <c r="AV44" t="s">
        <v>3348</v>
      </c>
    </row>
    <row r="45" spans="1:48" x14ac:dyDescent="0.25">
      <c r="A45" s="14">
        <v>4.800000000000002E-10</v>
      </c>
      <c r="B45" t="s">
        <v>1273</v>
      </c>
      <c r="C45" s="4">
        <v>4</v>
      </c>
      <c r="D45" s="4">
        <v>1</v>
      </c>
      <c r="E45" s="4">
        <v>1</v>
      </c>
      <c r="F45" s="4">
        <v>6</v>
      </c>
      <c r="G45" s="4">
        <v>4023</v>
      </c>
      <c r="H45" s="4">
        <v>4930</v>
      </c>
      <c r="I45" s="34">
        <v>8758.4625347108213</v>
      </c>
      <c r="J45" s="35">
        <v>9.6073647368790294</v>
      </c>
      <c r="K45" s="35">
        <v>12.144292921330601</v>
      </c>
      <c r="L45" s="35">
        <v>6.6875379523276006</v>
      </c>
      <c r="M45" s="35">
        <v>7.4499628977218864</v>
      </c>
      <c r="N45" s="4">
        <v>513.14800000000002</v>
      </c>
      <c r="O45" s="4">
        <v>292.72332088409968</v>
      </c>
      <c r="P45" s="35">
        <v>6.24421906693712</v>
      </c>
      <c r="Q45" s="36" t="str">
        <f t="shared" si="4"/>
        <v xml:space="preserve"> </v>
      </c>
      <c r="R45" s="36" t="str">
        <f t="shared" si="5"/>
        <v xml:space="preserve"> </v>
      </c>
      <c r="S45" s="37" t="str">
        <f t="shared" si="6"/>
        <v/>
      </c>
      <c r="T45" s="37" t="str">
        <f t="shared" si="7"/>
        <v/>
      </c>
      <c r="U45" s="37" t="str">
        <f t="shared" si="8"/>
        <v/>
      </c>
      <c r="V45" s="37">
        <f t="shared" si="9"/>
        <v>-0.42997301694966716</v>
      </c>
      <c r="W45" s="37" t="str">
        <f t="shared" si="10"/>
        <v/>
      </c>
      <c r="X45" s="37">
        <f t="shared" si="11"/>
        <v>-0.44741055851495648</v>
      </c>
      <c r="Y45" s="1" t="str">
        <f t="shared" si="20"/>
        <v xml:space="preserve"> </v>
      </c>
      <c r="Z45" s="1">
        <f t="shared" si="12"/>
        <v>25</v>
      </c>
      <c r="AA45" s="1" t="str">
        <f t="shared" si="21"/>
        <v xml:space="preserve"> </v>
      </c>
      <c r="AB45" s="1">
        <f t="shared" si="13"/>
        <v>26</v>
      </c>
      <c r="AC45" s="1" t="str">
        <f t="shared" si="1"/>
        <v xml:space="preserve"> </v>
      </c>
      <c r="AD45" s="1" t="str">
        <f t="shared" si="14"/>
        <v xml:space="preserve"> </v>
      </c>
      <c r="AE45" s="1" t="str">
        <f t="shared" si="25"/>
        <v xml:space="preserve"> </v>
      </c>
      <c r="AF45" s="1" t="str">
        <f t="shared" si="25"/>
        <v xml:space="preserve"> </v>
      </c>
      <c r="AG45" s="38">
        <f t="shared" si="15"/>
        <v>6.2442190674171201</v>
      </c>
      <c r="AH45" s="38" t="str">
        <f t="shared" si="16"/>
        <v xml:space="preserve"> </v>
      </c>
      <c r="AI45" s="1">
        <f t="shared" si="27"/>
        <v>27</v>
      </c>
      <c r="AJ45" s="1" t="str">
        <f t="shared" si="2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6"/>
        <v xml:space="preserve"> </v>
      </c>
      <c r="AN45" s="1" t="str">
        <f t="shared" si="26"/>
        <v xml:space="preserve"> </v>
      </c>
      <c r="AO45" t="s">
        <v>1273</v>
      </c>
      <c r="AP45" t="s">
        <v>2195</v>
      </c>
      <c r="AQ45" s="22">
        <v>42.997301694966716</v>
      </c>
      <c r="AR45" s="21">
        <v>44.741055851495645</v>
      </c>
      <c r="AS45">
        <v>-18.39756592292089</v>
      </c>
      <c r="AT45">
        <v>-42.997301694966716</v>
      </c>
      <c r="AU45">
        <v>-44.741055851495645</v>
      </c>
      <c r="AV45" t="s">
        <v>3349</v>
      </c>
    </row>
    <row r="46" spans="1:48" x14ac:dyDescent="0.25">
      <c r="A46" s="14">
        <v>4.9000000000000017E-10</v>
      </c>
      <c r="B46" t="s">
        <v>1274</v>
      </c>
      <c r="C46" s="4">
        <v>7</v>
      </c>
      <c r="D46" s="4">
        <v>0</v>
      </c>
      <c r="E46" s="4">
        <v>0</v>
      </c>
      <c r="F46" s="4">
        <v>7</v>
      </c>
      <c r="G46" s="4">
        <v>1150</v>
      </c>
      <c r="H46" s="4">
        <v>1116.3</v>
      </c>
      <c r="I46" s="34">
        <v>10114.937163704553</v>
      </c>
      <c r="J46" s="35">
        <v>8.299196324354865</v>
      </c>
      <c r="K46" s="35">
        <v>6.9617766468970412</v>
      </c>
      <c r="L46" s="35">
        <v>7.346209769388035</v>
      </c>
      <c r="M46" s="35">
        <v>6.2457598333027775</v>
      </c>
      <c r="N46" s="4">
        <v>134.50700000000001</v>
      </c>
      <c r="O46" s="4">
        <v>2.5839123239194972</v>
      </c>
      <c r="P46" s="35">
        <v>3.8257636835975992</v>
      </c>
      <c r="Q46" s="36">
        <f t="shared" si="4"/>
        <v>100.00000000049</v>
      </c>
      <c r="R46" s="36" t="str">
        <f t="shared" si="5"/>
        <v xml:space="preserve"> </v>
      </c>
      <c r="S46" s="37" t="str">
        <f t="shared" si="6"/>
        <v/>
      </c>
      <c r="T46" s="37" t="str">
        <f t="shared" si="7"/>
        <v/>
      </c>
      <c r="U46" s="37" t="str">
        <f t="shared" si="8"/>
        <v/>
      </c>
      <c r="V46" s="37">
        <f t="shared" si="9"/>
        <v>-0.5075896489747288</v>
      </c>
      <c r="W46" s="37" t="str">
        <f t="shared" si="10"/>
        <v/>
      </c>
      <c r="X46" s="37">
        <f t="shared" si="11"/>
        <v>-0.39298468547977139</v>
      </c>
      <c r="Y46" s="1" t="str">
        <f t="shared" si="20"/>
        <v xml:space="preserve"> </v>
      </c>
      <c r="Z46" s="1">
        <f t="shared" si="12"/>
        <v>23</v>
      </c>
      <c r="AA46" s="1" t="str">
        <f t="shared" si="21"/>
        <v xml:space="preserve"> </v>
      </c>
      <c r="AB46" s="1">
        <f t="shared" si="13"/>
        <v>30</v>
      </c>
      <c r="AC46" s="1" t="str">
        <f t="shared" si="1"/>
        <v xml:space="preserve"> </v>
      </c>
      <c r="AD46" s="1" t="str">
        <f t="shared" si="14"/>
        <v xml:space="preserve"> </v>
      </c>
      <c r="AE46" s="1">
        <f t="shared" si="25"/>
        <v>3</v>
      </c>
      <c r="AF46" s="1" t="str">
        <f t="shared" si="25"/>
        <v xml:space="preserve"> </v>
      </c>
      <c r="AG46" s="38">
        <f t="shared" si="15"/>
        <v>3.8257636840875993</v>
      </c>
      <c r="AH46" s="38" t="str">
        <f t="shared" si="16"/>
        <v xml:space="preserve"> </v>
      </c>
      <c r="AI46" s="1">
        <f t="shared" si="27"/>
        <v>33</v>
      </c>
      <c r="AJ46" s="1" t="str">
        <f t="shared" si="2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6"/>
        <v xml:space="preserve"> </v>
      </c>
      <c r="AN46" s="1" t="str">
        <f t="shared" si="26"/>
        <v xml:space="preserve"> </v>
      </c>
      <c r="AO46" t="s">
        <v>1274</v>
      </c>
      <c r="AP46" t="s">
        <v>2918</v>
      </c>
      <c r="AQ46" s="22">
        <v>50.758964897472879</v>
      </c>
      <c r="AR46" s="21">
        <v>39.298468547977137</v>
      </c>
      <c r="AS46">
        <v>3.0189017289259157</v>
      </c>
      <c r="AT46">
        <v>-50.758964897472879</v>
      </c>
      <c r="AU46">
        <v>-39.298468547977137</v>
      </c>
      <c r="AV46" t="s">
        <v>3350</v>
      </c>
    </row>
    <row r="47" spans="1:48" x14ac:dyDescent="0.25">
      <c r="A47" s="14">
        <v>5.0000000000000013E-10</v>
      </c>
      <c r="B47" t="s">
        <v>1275</v>
      </c>
      <c r="C47" s="4">
        <v>6</v>
      </c>
      <c r="D47" s="4">
        <v>0</v>
      </c>
      <c r="E47" s="4">
        <v>0</v>
      </c>
      <c r="F47" s="4">
        <v>6</v>
      </c>
      <c r="G47" s="4">
        <v>1095</v>
      </c>
      <c r="H47" s="4">
        <v>775.8</v>
      </c>
      <c r="I47" s="34">
        <v>1096.5427560964856</v>
      </c>
      <c r="J47" s="35">
        <v>10.282306163021868</v>
      </c>
      <c r="K47" s="35">
        <v>9.9909851899549249</v>
      </c>
      <c r="L47" s="35">
        <v>4.2732279301649259</v>
      </c>
      <c r="M47" s="35">
        <v>4.0762316617973697</v>
      </c>
      <c r="N47" s="4">
        <v>75.45</v>
      </c>
      <c r="O47" s="4">
        <v>-36.234946122966406</v>
      </c>
      <c r="P47" s="35">
        <v>10.058391337973706</v>
      </c>
      <c r="Q47" s="36">
        <f t="shared" si="4"/>
        <v>100.00000000049999</v>
      </c>
      <c r="R47" s="36" t="str">
        <f t="shared" si="5"/>
        <v xml:space="preserve"> </v>
      </c>
      <c r="S47" s="37">
        <f t="shared" si="6"/>
        <v>0.41144624953325598</v>
      </c>
      <c r="T47" s="37" t="str">
        <f t="shared" si="7"/>
        <v/>
      </c>
      <c r="U47" s="37" t="str">
        <f t="shared" si="8"/>
        <v/>
      </c>
      <c r="V47" s="37">
        <f t="shared" si="9"/>
        <v>-0.38992719424835554</v>
      </c>
      <c r="W47" s="37" t="str">
        <f t="shared" si="10"/>
        <v/>
      </c>
      <c r="X47" s="37">
        <f t="shared" si="11"/>
        <v>-0.64690433877145193</v>
      </c>
      <c r="Y47" s="1" t="str">
        <f t="shared" si="20"/>
        <v xml:space="preserve"> </v>
      </c>
      <c r="Z47" s="1">
        <f t="shared" si="12"/>
        <v>29</v>
      </c>
      <c r="AA47" s="1" t="str">
        <f t="shared" si="21"/>
        <v xml:space="preserve"> </v>
      </c>
      <c r="AB47" s="1">
        <f t="shared" si="13"/>
        <v>13</v>
      </c>
      <c r="AC47" s="1">
        <f t="shared" si="1"/>
        <v>5</v>
      </c>
      <c r="AD47" s="1" t="str">
        <f t="shared" si="14"/>
        <v xml:space="preserve"> </v>
      </c>
      <c r="AE47" s="1">
        <f t="shared" si="25"/>
        <v>2</v>
      </c>
      <c r="AF47" s="1" t="str">
        <f t="shared" si="25"/>
        <v xml:space="preserve"> </v>
      </c>
      <c r="AG47" s="38">
        <f t="shared" si="15"/>
        <v>10.058391338473706</v>
      </c>
      <c r="AH47" s="38" t="str">
        <f t="shared" si="16"/>
        <v xml:space="preserve"> </v>
      </c>
      <c r="AI47" s="1">
        <f t="shared" si="27"/>
        <v>6</v>
      </c>
      <c r="AJ47" s="1" t="str">
        <f t="shared" si="2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6"/>
        <v xml:space="preserve"> </v>
      </c>
      <c r="AN47" s="1" t="str">
        <f t="shared" si="26"/>
        <v xml:space="preserve"> </v>
      </c>
      <c r="AO47" t="s">
        <v>1275</v>
      </c>
      <c r="AP47" t="s">
        <v>3113</v>
      </c>
      <c r="AQ47" s="22">
        <v>38.992719424835556</v>
      </c>
      <c r="AR47" s="21">
        <v>64.690433877145196</v>
      </c>
      <c r="AS47">
        <v>41.1446249033256</v>
      </c>
      <c r="AT47">
        <v>-38.992719424835556</v>
      </c>
      <c r="AU47">
        <v>-64.690433877145196</v>
      </c>
      <c r="AV47" t="s">
        <v>3351</v>
      </c>
    </row>
    <row r="48" spans="1:48" x14ac:dyDescent="0.25">
      <c r="A48" s="14">
        <v>5.100000000000001E-10</v>
      </c>
      <c r="B48" t="s">
        <v>1276</v>
      </c>
      <c r="C48" s="4">
        <v>2</v>
      </c>
      <c r="D48" s="4">
        <v>0</v>
      </c>
      <c r="E48" s="4">
        <v>0</v>
      </c>
      <c r="F48" s="4">
        <v>2</v>
      </c>
      <c r="G48" s="4">
        <v>2700</v>
      </c>
      <c r="H48" s="4">
        <v>1595</v>
      </c>
      <c r="I48" s="34">
        <v>5237.8220566509081</v>
      </c>
      <c r="J48" s="35">
        <v>38.599293354629495</v>
      </c>
      <c r="K48" s="35">
        <v>18.929728574989021</v>
      </c>
      <c r="L48" s="35">
        <v>12.067028077896602</v>
      </c>
      <c r="M48" s="35">
        <v>9.594434122689929</v>
      </c>
      <c r="N48" s="4">
        <v>41.322000000000003</v>
      </c>
      <c r="O48" s="4">
        <v>-9.1264954257565059</v>
      </c>
      <c r="P48" s="35">
        <v>0</v>
      </c>
      <c r="Q48" s="36">
        <f t="shared" si="4"/>
        <v>100.00000000051</v>
      </c>
      <c r="R48" s="36" t="str">
        <f t="shared" si="5"/>
        <v xml:space="preserve"> </v>
      </c>
      <c r="S48" s="37">
        <f t="shared" si="6"/>
        <v>0.69278996916203761</v>
      </c>
      <c r="T48" s="37" t="str">
        <f t="shared" si="7"/>
        <v/>
      </c>
      <c r="U48" s="37" t="str">
        <f t="shared" si="8"/>
        <v/>
      </c>
      <c r="V48" s="37" t="str">
        <f t="shared" si="9"/>
        <v/>
      </c>
      <c r="W48" s="37" t="str">
        <f t="shared" si="10"/>
        <v/>
      </c>
      <c r="X48" s="37" t="str">
        <f t="shared" si="11"/>
        <v/>
      </c>
      <c r="Y48" s="1" t="str">
        <f t="shared" si="20"/>
        <v xml:space="preserve"> </v>
      </c>
      <c r="Z48" s="1" t="str">
        <f t="shared" si="12"/>
        <v xml:space="preserve"> </v>
      </c>
      <c r="AA48" s="1" t="str">
        <f t="shared" si="21"/>
        <v xml:space="preserve"> </v>
      </c>
      <c r="AB48" s="1" t="str">
        <f t="shared" si="13"/>
        <v xml:space="preserve"> </v>
      </c>
      <c r="AC48" s="1">
        <f t="shared" si="1"/>
        <v>1</v>
      </c>
      <c r="AD48" s="1" t="str">
        <f t="shared" si="14"/>
        <v xml:space="preserve"> </v>
      </c>
      <c r="AE48" s="1">
        <f t="shared" si="25"/>
        <v>1</v>
      </c>
      <c r="AF48" s="1" t="str">
        <f t="shared" si="25"/>
        <v xml:space="preserve"> </v>
      </c>
      <c r="AG48" s="38" t="str">
        <f t="shared" si="15"/>
        <v xml:space="preserve"> </v>
      </c>
      <c r="AH48" s="38" t="str">
        <f t="shared" si="16"/>
        <v xml:space="preserve"> </v>
      </c>
      <c r="AI48" s="1" t="str">
        <f t="shared" si="27"/>
        <v xml:space="preserve"> </v>
      </c>
      <c r="AJ48" s="1" t="str">
        <f t="shared" si="2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6"/>
        <v xml:space="preserve"> </v>
      </c>
      <c r="AN48" s="1" t="str">
        <f t="shared" si="26"/>
        <v xml:space="preserve"> </v>
      </c>
      <c r="AO48" t="s">
        <v>1276</v>
      </c>
      <c r="AP48" t="s">
        <v>2415</v>
      </c>
      <c r="AQ48" s="22">
        <v>-129.01845970679582</v>
      </c>
      <c r="AR48" s="21">
        <v>0.29047530671012511</v>
      </c>
      <c r="AS48">
        <v>69.278996865203752</v>
      </c>
      <c r="AT48">
        <v>129.01845970679582</v>
      </c>
      <c r="AU48">
        <v>-0.29047530671012511</v>
      </c>
      <c r="AV48" t="s">
        <v>3352</v>
      </c>
    </row>
    <row r="49" spans="1:48" x14ac:dyDescent="0.25">
      <c r="A49" s="14">
        <v>5.2000000000000007E-10</v>
      </c>
      <c r="B49" t="s">
        <v>1277</v>
      </c>
      <c r="C49" s="4">
        <v>3</v>
      </c>
      <c r="D49" s="4">
        <v>1</v>
      </c>
      <c r="E49" s="4">
        <v>3</v>
      </c>
      <c r="F49" s="4">
        <v>7</v>
      </c>
      <c r="G49" s="4">
        <v>28.31749153137207</v>
      </c>
      <c r="H49" s="4">
        <v>26.335000000000001</v>
      </c>
      <c r="I49" s="34">
        <v>1429.6845439800338</v>
      </c>
      <c r="J49" s="35">
        <v>17.203928382382689</v>
      </c>
      <c r="K49" s="35">
        <v>6.8166130548775445</v>
      </c>
      <c r="L49" s="35">
        <v>6.0525716957605979</v>
      </c>
      <c r="M49" s="35">
        <v>4.2063561525129982</v>
      </c>
      <c r="N49" s="4">
        <v>2.1000000000000001E-2</v>
      </c>
      <c r="O49" s="4">
        <v>200.00000000000006</v>
      </c>
      <c r="P49" s="35">
        <v>0.55358342072396527</v>
      </c>
      <c r="Q49" s="36" t="str">
        <f t="shared" si="4"/>
        <v xml:space="preserve"> </v>
      </c>
      <c r="R49" s="36" t="str">
        <f t="shared" si="5"/>
        <v xml:space="preserve"> </v>
      </c>
      <c r="S49" s="37" t="str">
        <f t="shared" si="6"/>
        <v/>
      </c>
      <c r="T49" s="37" t="str">
        <f t="shared" si="7"/>
        <v/>
      </c>
      <c r="U49" s="37" t="str">
        <f t="shared" si="8"/>
        <v/>
      </c>
      <c r="V49" s="37" t="str">
        <f t="shared" si="9"/>
        <v/>
      </c>
      <c r="W49" s="37" t="str">
        <f t="shared" si="10"/>
        <v/>
      </c>
      <c r="X49" s="37">
        <f t="shared" si="11"/>
        <v>-0.49987764753627362</v>
      </c>
      <c r="Y49" s="1" t="str">
        <f t="shared" si="20"/>
        <v xml:space="preserve"> </v>
      </c>
      <c r="Z49" s="1" t="str">
        <f t="shared" si="12"/>
        <v xml:space="preserve"> </v>
      </c>
      <c r="AA49" s="1" t="str">
        <f t="shared" si="21"/>
        <v xml:space="preserve"> </v>
      </c>
      <c r="AB49" s="1">
        <f t="shared" si="13"/>
        <v>24</v>
      </c>
      <c r="AC49" s="1" t="str">
        <f t="shared" si="1"/>
        <v xml:space="preserve"> </v>
      </c>
      <c r="AD49" s="1" t="str">
        <f t="shared" si="14"/>
        <v xml:space="preserve"> </v>
      </c>
      <c r="AE49" s="1" t="str">
        <f t="shared" si="25"/>
        <v xml:space="preserve"> </v>
      </c>
      <c r="AF49" s="1" t="str">
        <f t="shared" si="25"/>
        <v xml:space="preserve"> </v>
      </c>
      <c r="AG49" s="38" t="str">
        <f t="shared" si="15"/>
        <v xml:space="preserve"> </v>
      </c>
      <c r="AH49" s="38" t="str">
        <f t="shared" si="16"/>
        <v xml:space="preserve"> </v>
      </c>
      <c r="AI49" s="1" t="str">
        <f t="shared" si="27"/>
        <v xml:space="preserve"> </v>
      </c>
      <c r="AJ49" s="1" t="str">
        <f t="shared" si="2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6"/>
        <v xml:space="preserve"> </v>
      </c>
      <c r="AN49" s="1" t="str">
        <f t="shared" si="26"/>
        <v xml:space="preserve"> </v>
      </c>
      <c r="AO49" t="s">
        <v>1277</v>
      </c>
      <c r="AP49" t="s">
        <v>2258</v>
      </c>
      <c r="AQ49" s="22">
        <v>-2.0748525844905386</v>
      </c>
      <c r="AR49" s="21">
        <v>49.98776475362736</v>
      </c>
      <c r="AS49">
        <v>7.5279723993623371</v>
      </c>
      <c r="AT49">
        <v>2.0748525844905386</v>
      </c>
      <c r="AU49">
        <v>-49.98776475362736</v>
      </c>
      <c r="AV49" t="s">
        <v>3353</v>
      </c>
    </row>
    <row r="50" spans="1:48" x14ac:dyDescent="0.25">
      <c r="A50" s="14">
        <v>5.3000000000000003E-10</v>
      </c>
      <c r="B50" t="s">
        <v>1278</v>
      </c>
      <c r="C50" s="4">
        <v>12</v>
      </c>
      <c r="D50" s="4">
        <v>0</v>
      </c>
      <c r="E50" s="4">
        <v>1</v>
      </c>
      <c r="F50" s="4">
        <v>13</v>
      </c>
      <c r="G50" s="4">
        <v>64</v>
      </c>
      <c r="H50" s="4">
        <v>54.66</v>
      </c>
      <c r="I50" s="34">
        <v>11392.650617058087</v>
      </c>
      <c r="J50" s="35">
        <v>3.8258430878829275</v>
      </c>
      <c r="K50" s="35">
        <v>3.5370805921739752</v>
      </c>
      <c r="L50" s="35">
        <v>7.1464867262244187</v>
      </c>
      <c r="M50" s="35">
        <v>7.1207999888139524</v>
      </c>
      <c r="N50" s="4">
        <v>0.19600000000000001</v>
      </c>
      <c r="O50" s="4">
        <v>3820.0000000000005</v>
      </c>
      <c r="P50" s="35">
        <v>2.2670739987286468</v>
      </c>
      <c r="Q50" s="36">
        <f t="shared" si="4"/>
        <v>92.3076923082223</v>
      </c>
      <c r="R50" s="36" t="str">
        <f t="shared" si="5"/>
        <v xml:space="preserve"> </v>
      </c>
      <c r="S50" s="37">
        <f t="shared" si="6"/>
        <v>0.17087449741986477</v>
      </c>
      <c r="T50" s="37" t="str">
        <f t="shared" si="7"/>
        <v/>
      </c>
      <c r="U50" s="37" t="str">
        <f t="shared" si="8"/>
        <v/>
      </c>
      <c r="V50" s="37">
        <f t="shared" si="9"/>
        <v>-0.77300395553439527</v>
      </c>
      <c r="W50" s="37" t="str">
        <f t="shared" si="10"/>
        <v/>
      </c>
      <c r="X50" s="37">
        <f t="shared" si="11"/>
        <v>-0.40948774619661754</v>
      </c>
      <c r="Y50" s="1" t="str">
        <f t="shared" si="20"/>
        <v xml:space="preserve"> </v>
      </c>
      <c r="Z50" s="1">
        <f t="shared" si="12"/>
        <v>5</v>
      </c>
      <c r="AA50" s="1" t="str">
        <f t="shared" si="21"/>
        <v xml:space="preserve"> </v>
      </c>
      <c r="AB50" s="1">
        <f t="shared" si="13"/>
        <v>29</v>
      </c>
      <c r="AC50" s="1">
        <f t="shared" si="1"/>
        <v>19</v>
      </c>
      <c r="AD50" s="1" t="str">
        <f t="shared" si="14"/>
        <v xml:space="preserve"> </v>
      </c>
      <c r="AE50" s="1">
        <f t="shared" si="25"/>
        <v>9</v>
      </c>
      <c r="AF50" s="1" t="str">
        <f t="shared" si="25"/>
        <v xml:space="preserve"> </v>
      </c>
      <c r="AG50" s="38" t="str">
        <f t="shared" si="15"/>
        <v xml:space="preserve"> </v>
      </c>
      <c r="AH50" s="38" t="str">
        <f t="shared" si="16"/>
        <v xml:space="preserve"> </v>
      </c>
      <c r="AI50" s="1" t="str">
        <f t="shared" si="27"/>
        <v xml:space="preserve"> </v>
      </c>
      <c r="AJ50" s="1" t="str">
        <f t="shared" si="2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6"/>
        <v xml:space="preserve"> </v>
      </c>
      <c r="AN50" s="1" t="str">
        <f t="shared" si="26"/>
        <v xml:space="preserve"> </v>
      </c>
      <c r="AO50" t="s">
        <v>1278</v>
      </c>
      <c r="AP50" t="s">
        <v>2256</v>
      </c>
      <c r="AQ50" s="22">
        <v>77.300395553439529</v>
      </c>
      <c r="AR50" s="21">
        <v>40.948774619661755</v>
      </c>
      <c r="AS50">
        <v>17.087449688986478</v>
      </c>
      <c r="AT50">
        <v>-77.300395553439529</v>
      </c>
      <c r="AU50">
        <v>-40.948774619661755</v>
      </c>
      <c r="AV50" t="s">
        <v>3354</v>
      </c>
    </row>
    <row r="51" spans="1:48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8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8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8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8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8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8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8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8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8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8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8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8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8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A107" s="14"/>
      <c r="C107" s="4"/>
      <c r="D107" s="4"/>
      <c r="E107" s="4"/>
      <c r="F107" s="4"/>
      <c r="G107" s="4"/>
      <c r="H107" s="4"/>
      <c r="I107" s="34"/>
      <c r="J107" s="35"/>
      <c r="K107" s="35"/>
      <c r="L107" s="35"/>
      <c r="M107" s="35"/>
      <c r="N107" s="4"/>
      <c r="O107" s="4"/>
      <c r="P107" s="35"/>
      <c r="Q107" s="36"/>
      <c r="R107" s="36"/>
      <c r="S107" s="37"/>
      <c r="T107" s="37"/>
      <c r="U107" s="37"/>
      <c r="V107" s="37"/>
      <c r="W107" s="37"/>
      <c r="X107" s="37"/>
      <c r="Y107" s="1"/>
      <c r="Z107" s="1"/>
      <c r="AA107" s="1"/>
      <c r="AB107" s="1"/>
      <c r="AC107" s="1"/>
      <c r="AD107" s="1"/>
      <c r="AE107" s="1"/>
      <c r="AF107" s="1"/>
      <c r="AG107" s="38"/>
      <c r="AH107" s="38"/>
      <c r="AI107" s="1"/>
      <c r="AJ107" s="1"/>
      <c r="AK107" s="25"/>
      <c r="AL107" s="25"/>
      <c r="AM107" s="1"/>
      <c r="AN107" s="1"/>
      <c r="AQ107" s="22"/>
      <c r="AR107" s="21"/>
    </row>
    <row r="108" spans="1:44" x14ac:dyDescent="0.25">
      <c r="A108" s="14"/>
      <c r="C108" s="4"/>
      <c r="D108" s="4"/>
      <c r="E108" s="4"/>
      <c r="F108" s="4"/>
      <c r="G108" s="4"/>
      <c r="H108" s="4"/>
      <c r="I108" s="34"/>
      <c r="J108" s="35"/>
      <c r="K108" s="35"/>
      <c r="L108" s="35"/>
      <c r="M108" s="35"/>
      <c r="N108" s="4"/>
      <c r="O108" s="4"/>
      <c r="P108" s="35"/>
      <c r="Q108" s="36"/>
      <c r="R108" s="36"/>
      <c r="S108" s="37"/>
      <c r="T108" s="37"/>
      <c r="U108" s="37"/>
      <c r="V108" s="37"/>
      <c r="W108" s="37"/>
      <c r="X108" s="37"/>
      <c r="Y108" s="1"/>
      <c r="Z108" s="1"/>
      <c r="AA108" s="1"/>
      <c r="AB108" s="1"/>
      <c r="AC108" s="1"/>
      <c r="AD108" s="1"/>
      <c r="AE108" s="1"/>
      <c r="AF108" s="1"/>
      <c r="AG108" s="38"/>
      <c r="AH108" s="38"/>
      <c r="AI108" s="1"/>
      <c r="AJ108" s="1"/>
      <c r="AK108" s="25"/>
      <c r="AL108" s="25"/>
      <c r="AM108" s="1"/>
      <c r="AN108" s="1"/>
      <c r="AQ108" s="22"/>
      <c r="AR108" s="21"/>
    </row>
    <row r="109" spans="1:44" x14ac:dyDescent="0.25">
      <c r="A109" s="14"/>
      <c r="C109" s="4"/>
      <c r="D109" s="4"/>
      <c r="E109" s="4"/>
      <c r="F109" s="4"/>
      <c r="G109" s="4"/>
      <c r="H109" s="4"/>
      <c r="I109" s="34"/>
      <c r="J109" s="35"/>
      <c r="K109" s="35"/>
      <c r="L109" s="35"/>
      <c r="M109" s="35"/>
      <c r="N109" s="4"/>
      <c r="O109" s="4"/>
      <c r="P109" s="35"/>
      <c r="Q109" s="36"/>
      <c r="R109" s="36"/>
      <c r="S109" s="37"/>
      <c r="T109" s="37"/>
      <c r="U109" s="37"/>
      <c r="V109" s="37"/>
      <c r="W109" s="37"/>
      <c r="X109" s="37"/>
      <c r="Y109" s="1"/>
      <c r="Z109" s="1"/>
      <c r="AA109" s="1"/>
      <c r="AB109" s="1"/>
      <c r="AC109" s="1"/>
      <c r="AD109" s="1"/>
      <c r="AE109" s="1"/>
      <c r="AF109" s="1"/>
      <c r="AG109" s="38"/>
      <c r="AH109" s="38"/>
      <c r="AI109" s="1"/>
      <c r="AJ109" s="1"/>
      <c r="AK109" s="25"/>
      <c r="AL109" s="25"/>
      <c r="AM109" s="1"/>
      <c r="AN109" s="1"/>
      <c r="AQ109" s="22"/>
      <c r="AR109" s="21"/>
    </row>
    <row r="110" spans="1:44" x14ac:dyDescent="0.25">
      <c r="A110" s="14"/>
      <c r="C110" s="4"/>
      <c r="D110" s="4"/>
      <c r="E110" s="4"/>
      <c r="F110" s="4"/>
      <c r="G110" s="4"/>
      <c r="H110" s="4"/>
      <c r="I110" s="34"/>
      <c r="J110" s="35"/>
      <c r="K110" s="35"/>
      <c r="L110" s="35"/>
      <c r="M110" s="35"/>
      <c r="N110" s="4"/>
      <c r="O110" s="4"/>
      <c r="P110" s="35"/>
      <c r="Q110" s="36"/>
      <c r="R110" s="36"/>
      <c r="S110" s="37"/>
      <c r="T110" s="37"/>
      <c r="U110" s="37"/>
      <c r="V110" s="37"/>
      <c r="W110" s="37"/>
      <c r="X110" s="37"/>
      <c r="Y110" s="1"/>
      <c r="Z110" s="1"/>
      <c r="AA110" s="1"/>
      <c r="AB110" s="1"/>
      <c r="AC110" s="1"/>
      <c r="AD110" s="1"/>
      <c r="AE110" s="1"/>
      <c r="AF110" s="1"/>
      <c r="AG110" s="38"/>
      <c r="AH110" s="38"/>
      <c r="AI110" s="1"/>
      <c r="AJ110" s="1"/>
      <c r="AK110" s="25"/>
      <c r="AL110" s="25"/>
      <c r="AM110" s="1"/>
      <c r="AN110" s="1"/>
      <c r="AQ110" s="22"/>
      <c r="AR110" s="21"/>
    </row>
    <row r="111" spans="1:44" x14ac:dyDescent="0.25">
      <c r="A111" s="14"/>
      <c r="C111" s="4"/>
      <c r="D111" s="4"/>
      <c r="E111" s="4"/>
      <c r="F111" s="4"/>
      <c r="G111" s="4"/>
      <c r="H111" s="4"/>
      <c r="I111" s="34"/>
      <c r="J111" s="35"/>
      <c r="K111" s="35"/>
      <c r="L111" s="35"/>
      <c r="M111" s="35"/>
      <c r="N111" s="4"/>
      <c r="O111" s="4"/>
      <c r="P111" s="35"/>
      <c r="Q111" s="36"/>
      <c r="R111" s="36"/>
      <c r="S111" s="37"/>
      <c r="T111" s="37"/>
      <c r="U111" s="37"/>
      <c r="V111" s="37"/>
      <c r="W111" s="37"/>
      <c r="X111" s="37"/>
      <c r="Y111" s="1"/>
      <c r="Z111" s="1"/>
      <c r="AA111" s="1"/>
      <c r="AB111" s="1"/>
      <c r="AC111" s="1"/>
      <c r="AD111" s="1"/>
      <c r="AE111" s="1"/>
      <c r="AF111" s="1"/>
      <c r="AG111" s="38"/>
      <c r="AH111" s="38"/>
      <c r="AI111" s="1"/>
      <c r="AJ111" s="1"/>
      <c r="AK111" s="25"/>
      <c r="AL111" s="25"/>
      <c r="AM111" s="1"/>
      <c r="AN111" s="1"/>
      <c r="AQ111" s="22"/>
      <c r="AR111" s="21"/>
    </row>
    <row r="112" spans="1:44" x14ac:dyDescent="0.25">
      <c r="A112" s="14"/>
      <c r="C112" s="4"/>
      <c r="D112" s="4"/>
      <c r="E112" s="4"/>
      <c r="F112" s="4"/>
      <c r="G112" s="4"/>
      <c r="H112" s="4"/>
      <c r="I112" s="34"/>
      <c r="J112" s="35"/>
      <c r="K112" s="35"/>
      <c r="L112" s="35"/>
      <c r="M112" s="35"/>
      <c r="N112" s="4"/>
      <c r="O112" s="4"/>
      <c r="P112" s="35"/>
      <c r="Q112" s="36"/>
      <c r="R112" s="36"/>
      <c r="S112" s="37"/>
      <c r="T112" s="37"/>
      <c r="U112" s="37"/>
      <c r="V112" s="37"/>
      <c r="W112" s="37"/>
      <c r="X112" s="37"/>
      <c r="Y112" s="1"/>
      <c r="Z112" s="1"/>
      <c r="AA112" s="1"/>
      <c r="AB112" s="1"/>
      <c r="AC112" s="1"/>
      <c r="AD112" s="1"/>
      <c r="AE112" s="1"/>
      <c r="AF112" s="1"/>
      <c r="AG112" s="38"/>
      <c r="AH112" s="38"/>
      <c r="AI112" s="1"/>
      <c r="AJ112" s="1"/>
      <c r="AK112" s="25"/>
      <c r="AL112" s="25"/>
      <c r="AM112" s="1"/>
      <c r="AN112" s="1"/>
      <c r="AQ112" s="22"/>
      <c r="AR112" s="21"/>
    </row>
    <row r="113" spans="1:44" x14ac:dyDescent="0.25">
      <c r="A113" s="14"/>
      <c r="C113" s="4"/>
      <c r="D113" s="4"/>
      <c r="E113" s="4"/>
      <c r="F113" s="4"/>
      <c r="G113" s="4"/>
      <c r="H113" s="4"/>
      <c r="I113" s="34"/>
      <c r="J113" s="35"/>
      <c r="K113" s="35"/>
      <c r="L113" s="35"/>
      <c r="M113" s="35"/>
      <c r="N113" s="4"/>
      <c r="O113" s="4"/>
      <c r="P113" s="35"/>
      <c r="Q113" s="36"/>
      <c r="R113" s="36"/>
      <c r="S113" s="37"/>
      <c r="T113" s="37"/>
      <c r="U113" s="37"/>
      <c r="V113" s="37"/>
      <c r="W113" s="37"/>
      <c r="X113" s="37"/>
      <c r="Y113" s="1"/>
      <c r="Z113" s="1"/>
      <c r="AA113" s="1"/>
      <c r="AB113" s="1"/>
      <c r="AC113" s="1"/>
      <c r="AD113" s="1"/>
      <c r="AE113" s="1"/>
      <c r="AF113" s="1"/>
      <c r="AG113" s="38"/>
      <c r="AH113" s="38"/>
      <c r="AI113" s="1"/>
      <c r="AJ113" s="1"/>
      <c r="AK113" s="25"/>
      <c r="AL113" s="25"/>
      <c r="AM113" s="1"/>
      <c r="AN113" s="1"/>
      <c r="AQ113" s="22"/>
      <c r="AR113" s="21"/>
    </row>
    <row r="114" spans="1:44" x14ac:dyDescent="0.25">
      <c r="A114" s="14"/>
      <c r="C114" s="4"/>
      <c r="D114" s="4"/>
      <c r="E114" s="4"/>
      <c r="F114" s="4"/>
      <c r="G114" s="4"/>
      <c r="H114" s="4"/>
      <c r="I114" s="34"/>
      <c r="J114" s="35"/>
      <c r="K114" s="35"/>
      <c r="L114" s="35"/>
      <c r="M114" s="35"/>
      <c r="N114" s="4"/>
      <c r="O114" s="4"/>
      <c r="P114" s="35"/>
      <c r="Q114" s="36"/>
      <c r="R114" s="36"/>
      <c r="S114" s="37"/>
      <c r="T114" s="37"/>
      <c r="U114" s="37"/>
      <c r="V114" s="37"/>
      <c r="W114" s="37"/>
      <c r="X114" s="37"/>
      <c r="Y114" s="1"/>
      <c r="Z114" s="1"/>
      <c r="AA114" s="1"/>
      <c r="AB114" s="1"/>
      <c r="AC114" s="1"/>
      <c r="AD114" s="1"/>
      <c r="AE114" s="1"/>
      <c r="AF114" s="1"/>
      <c r="AG114" s="38"/>
      <c r="AH114" s="38"/>
      <c r="AI114" s="1"/>
      <c r="AJ114" s="1"/>
      <c r="AK114" s="25"/>
      <c r="AL114" s="25"/>
      <c r="AM114" s="1"/>
      <c r="AN114" s="1"/>
      <c r="AQ114" s="22"/>
      <c r="AR114" s="21"/>
    </row>
    <row r="115" spans="1:44" x14ac:dyDescent="0.25">
      <c r="A115" s="14"/>
      <c r="C115" s="4"/>
      <c r="D115" s="4"/>
      <c r="E115" s="4"/>
      <c r="F115" s="4"/>
      <c r="G115" s="4"/>
      <c r="H115" s="4"/>
      <c r="I115" s="34"/>
      <c r="J115" s="35"/>
      <c r="K115" s="35"/>
      <c r="L115" s="35"/>
      <c r="M115" s="35"/>
      <c r="N115" s="4"/>
      <c r="O115" s="4"/>
      <c r="P115" s="35"/>
      <c r="Q115" s="36"/>
      <c r="R115" s="36"/>
      <c r="S115" s="37"/>
      <c r="T115" s="37"/>
      <c r="U115" s="37"/>
      <c r="V115" s="37"/>
      <c r="W115" s="37"/>
      <c r="X115" s="37"/>
      <c r="Y115" s="1"/>
      <c r="Z115" s="1"/>
      <c r="AA115" s="1"/>
      <c r="AB115" s="1"/>
      <c r="AC115" s="1"/>
      <c r="AD115" s="1"/>
      <c r="AE115" s="1"/>
      <c r="AF115" s="1"/>
      <c r="AG115" s="38"/>
      <c r="AH115" s="38"/>
      <c r="AI115" s="1"/>
      <c r="AJ115" s="1"/>
      <c r="AK115" s="25"/>
      <c r="AL115" s="25"/>
      <c r="AM115" s="1"/>
      <c r="AN115" s="1"/>
      <c r="AQ115" s="22"/>
      <c r="AR115" s="21"/>
    </row>
    <row r="116" spans="1:44" x14ac:dyDescent="0.25">
      <c r="A116" s="14"/>
      <c r="C116" s="4"/>
      <c r="D116" s="4"/>
      <c r="E116" s="4"/>
      <c r="F116" s="4"/>
      <c r="G116" s="4"/>
      <c r="H116" s="4"/>
      <c r="I116" s="34"/>
      <c r="J116" s="35"/>
      <c r="K116" s="35"/>
      <c r="L116" s="35"/>
      <c r="M116" s="35"/>
      <c r="N116" s="4"/>
      <c r="O116" s="4"/>
      <c r="P116" s="35"/>
      <c r="Q116" s="36"/>
      <c r="R116" s="36"/>
      <c r="S116" s="37"/>
      <c r="T116" s="37"/>
      <c r="U116" s="37"/>
      <c r="V116" s="37"/>
      <c r="W116" s="37"/>
      <c r="X116" s="37"/>
      <c r="Y116" s="1"/>
      <c r="Z116" s="1"/>
      <c r="AA116" s="1"/>
      <c r="AB116" s="1"/>
      <c r="AC116" s="1"/>
      <c r="AD116" s="1"/>
      <c r="AE116" s="1"/>
      <c r="AF116" s="1"/>
      <c r="AG116" s="38"/>
      <c r="AH116" s="38"/>
      <c r="AI116" s="1"/>
      <c r="AJ116" s="1"/>
      <c r="AK116" s="25"/>
      <c r="AL116" s="25"/>
      <c r="AM116" s="1"/>
      <c r="AN116" s="1"/>
      <c r="AQ116" s="22"/>
      <c r="AR116" s="21"/>
    </row>
    <row r="117" spans="1:44" x14ac:dyDescent="0.25">
      <c r="A117" s="14"/>
      <c r="C117" s="4"/>
      <c r="D117" s="4"/>
      <c r="E117" s="4"/>
      <c r="F117" s="4"/>
      <c r="G117" s="4"/>
      <c r="H117" s="4"/>
      <c r="I117" s="34"/>
      <c r="J117" s="35"/>
      <c r="K117" s="35"/>
      <c r="L117" s="35"/>
      <c r="M117" s="35"/>
      <c r="N117" s="4"/>
      <c r="O117" s="4"/>
      <c r="P117" s="35"/>
      <c r="Q117" s="36"/>
      <c r="R117" s="36"/>
      <c r="S117" s="37"/>
      <c r="T117" s="37"/>
      <c r="U117" s="37"/>
      <c r="V117" s="37"/>
      <c r="W117" s="37"/>
      <c r="X117" s="37"/>
      <c r="Y117" s="1"/>
      <c r="Z117" s="1"/>
      <c r="AA117" s="1"/>
      <c r="AB117" s="1"/>
      <c r="AC117" s="1"/>
      <c r="AD117" s="1"/>
      <c r="AE117" s="1"/>
      <c r="AF117" s="1"/>
      <c r="AG117" s="38"/>
      <c r="AH117" s="38"/>
      <c r="AI117" s="1"/>
      <c r="AJ117" s="1"/>
      <c r="AK117" s="25"/>
      <c r="AL117" s="25"/>
      <c r="AM117" s="1"/>
      <c r="AN117" s="1"/>
      <c r="AQ117" s="22"/>
      <c r="AR117" s="21"/>
    </row>
    <row r="118" spans="1:44" x14ac:dyDescent="0.25">
      <c r="A118" s="14"/>
      <c r="C118" s="4"/>
      <c r="D118" s="4"/>
      <c r="E118" s="4"/>
      <c r="F118" s="4"/>
      <c r="G118" s="4"/>
      <c r="H118" s="4"/>
      <c r="I118" s="34"/>
      <c r="J118" s="35"/>
      <c r="K118" s="35"/>
      <c r="L118" s="35"/>
      <c r="M118" s="35"/>
      <c r="N118" s="4"/>
      <c r="O118" s="4"/>
      <c r="P118" s="35"/>
      <c r="Q118" s="36"/>
      <c r="R118" s="36"/>
      <c r="S118" s="37"/>
      <c r="T118" s="37"/>
      <c r="U118" s="37"/>
      <c r="V118" s="37"/>
      <c r="W118" s="37"/>
      <c r="X118" s="37"/>
      <c r="Y118" s="1"/>
      <c r="Z118" s="1"/>
      <c r="AA118" s="1"/>
      <c r="AB118" s="1"/>
      <c r="AC118" s="1"/>
      <c r="AD118" s="1"/>
      <c r="AE118" s="1"/>
      <c r="AF118" s="1"/>
      <c r="AG118" s="38"/>
      <c r="AH118" s="38"/>
      <c r="AI118" s="1"/>
      <c r="AJ118" s="1"/>
      <c r="AK118" s="25"/>
      <c r="AL118" s="25"/>
      <c r="AM118" s="1"/>
      <c r="AN118" s="1"/>
      <c r="AQ118" s="22"/>
      <c r="AR118" s="21"/>
    </row>
    <row r="119" spans="1:44" x14ac:dyDescent="0.25">
      <c r="A119" s="14"/>
      <c r="C119" s="4"/>
      <c r="D119" s="4"/>
      <c r="E119" s="4"/>
      <c r="F119" s="4"/>
      <c r="G119" s="4"/>
      <c r="H119" s="4"/>
      <c r="I119" s="34"/>
      <c r="J119" s="35"/>
      <c r="K119" s="35"/>
      <c r="L119" s="35"/>
      <c r="M119" s="35"/>
      <c r="N119" s="4"/>
      <c r="O119" s="4"/>
      <c r="P119" s="35"/>
      <c r="Q119" s="36"/>
      <c r="R119" s="36"/>
      <c r="S119" s="37"/>
      <c r="T119" s="37"/>
      <c r="U119" s="37"/>
      <c r="V119" s="37"/>
      <c r="W119" s="37"/>
      <c r="X119" s="37"/>
      <c r="Y119" s="1"/>
      <c r="Z119" s="1"/>
      <c r="AA119" s="1"/>
      <c r="AB119" s="1"/>
      <c r="AC119" s="1"/>
      <c r="AD119" s="1"/>
      <c r="AE119" s="1"/>
      <c r="AF119" s="1"/>
      <c r="AG119" s="38"/>
      <c r="AH119" s="38"/>
      <c r="AI119" s="1"/>
      <c r="AJ119" s="1"/>
      <c r="AK119" s="25"/>
      <c r="AL119" s="25"/>
      <c r="AM119" s="1"/>
      <c r="AN119" s="1"/>
      <c r="AQ119" s="22"/>
      <c r="AR119" s="21"/>
    </row>
    <row r="120" spans="1:44" x14ac:dyDescent="0.25">
      <c r="A120" s="14"/>
      <c r="C120" s="4"/>
      <c r="D120" s="4"/>
      <c r="E120" s="4"/>
      <c r="F120" s="4"/>
      <c r="G120" s="4"/>
      <c r="H120" s="4"/>
      <c r="I120" s="34"/>
      <c r="J120" s="35"/>
      <c r="K120" s="35"/>
      <c r="L120" s="35"/>
      <c r="M120" s="35"/>
      <c r="N120" s="4"/>
      <c r="O120" s="4"/>
      <c r="P120" s="35"/>
      <c r="Q120" s="36"/>
      <c r="R120" s="36"/>
      <c r="S120" s="37"/>
      <c r="T120" s="37"/>
      <c r="U120" s="37"/>
      <c r="V120" s="37"/>
      <c r="W120" s="37"/>
      <c r="X120" s="37"/>
      <c r="Y120" s="1"/>
      <c r="Z120" s="1"/>
      <c r="AA120" s="1"/>
      <c r="AB120" s="1"/>
      <c r="AC120" s="1"/>
      <c r="AD120" s="1"/>
      <c r="AE120" s="1"/>
      <c r="AF120" s="1"/>
      <c r="AG120" s="38"/>
      <c r="AH120" s="38"/>
      <c r="AI120" s="1"/>
      <c r="AJ120" s="1"/>
      <c r="AK120" s="25"/>
      <c r="AL120" s="25"/>
      <c r="AM120" s="1"/>
      <c r="AN120" s="1"/>
      <c r="AQ120" s="22"/>
      <c r="AR120" s="21"/>
    </row>
    <row r="121" spans="1:44" x14ac:dyDescent="0.25">
      <c r="A121" s="14"/>
      <c r="C121" s="4"/>
      <c r="D121" s="4"/>
      <c r="E121" s="4"/>
      <c r="F121" s="4"/>
      <c r="G121" s="4"/>
      <c r="H121" s="4"/>
      <c r="I121" s="34"/>
      <c r="J121" s="35"/>
      <c r="K121" s="35"/>
      <c r="L121" s="35"/>
      <c r="M121" s="35"/>
      <c r="N121" s="4"/>
      <c r="O121" s="4"/>
      <c r="P121" s="35"/>
      <c r="Q121" s="36"/>
      <c r="R121" s="36"/>
      <c r="S121" s="37"/>
      <c r="T121" s="37"/>
      <c r="U121" s="37"/>
      <c r="V121" s="37"/>
      <c r="W121" s="37"/>
      <c r="X121" s="37"/>
      <c r="Y121" s="1"/>
      <c r="Z121" s="1"/>
      <c r="AA121" s="1"/>
      <c r="AB121" s="1"/>
      <c r="AC121" s="1"/>
      <c r="AD121" s="1"/>
      <c r="AE121" s="1"/>
      <c r="AF121" s="1"/>
      <c r="AG121" s="38"/>
      <c r="AH121" s="38"/>
      <c r="AI121" s="1"/>
      <c r="AJ121" s="1"/>
      <c r="AK121" s="25"/>
      <c r="AL121" s="25"/>
      <c r="AM121" s="1"/>
      <c r="AN121" s="1"/>
      <c r="AQ121" s="22"/>
      <c r="AR121" s="21"/>
    </row>
    <row r="122" spans="1:44" x14ac:dyDescent="0.25">
      <c r="A122" s="14"/>
      <c r="C122" s="4"/>
      <c r="D122" s="4"/>
      <c r="E122" s="4"/>
      <c r="F122" s="4"/>
      <c r="G122" s="4"/>
      <c r="H122" s="4"/>
      <c r="I122" s="34"/>
      <c r="J122" s="35"/>
      <c r="K122" s="35"/>
      <c r="L122" s="35"/>
      <c r="M122" s="35"/>
      <c r="N122" s="4"/>
      <c r="O122" s="4"/>
      <c r="P122" s="35"/>
      <c r="Q122" s="36"/>
      <c r="R122" s="36"/>
      <c r="S122" s="37"/>
      <c r="T122" s="37"/>
      <c r="U122" s="37"/>
      <c r="V122" s="37"/>
      <c r="W122" s="37"/>
      <c r="X122" s="37"/>
      <c r="Y122" s="1"/>
      <c r="Z122" s="1"/>
      <c r="AA122" s="1"/>
      <c r="AB122" s="1"/>
      <c r="AC122" s="1"/>
      <c r="AD122" s="1"/>
      <c r="AE122" s="1"/>
      <c r="AF122" s="1"/>
      <c r="AG122" s="38"/>
      <c r="AH122" s="38"/>
      <c r="AI122" s="1"/>
      <c r="AJ122" s="1"/>
      <c r="AK122" s="25"/>
      <c r="AL122" s="25"/>
      <c r="AM122" s="1"/>
      <c r="AN122" s="1"/>
      <c r="AQ122" s="22"/>
      <c r="AR122" s="21"/>
    </row>
    <row r="123" spans="1:44" x14ac:dyDescent="0.25">
      <c r="A123" s="14"/>
      <c r="C123" s="4"/>
      <c r="D123" s="4"/>
      <c r="E123" s="4"/>
      <c r="F123" s="4"/>
      <c r="G123" s="4"/>
      <c r="H123" s="4"/>
      <c r="I123" s="34"/>
      <c r="J123" s="35"/>
      <c r="K123" s="35"/>
      <c r="L123" s="35"/>
      <c r="M123" s="35"/>
      <c r="N123" s="4"/>
      <c r="O123" s="4"/>
      <c r="P123" s="35"/>
      <c r="Q123" s="36"/>
      <c r="R123" s="36"/>
      <c r="S123" s="37"/>
      <c r="T123" s="37"/>
      <c r="U123" s="37"/>
      <c r="V123" s="37"/>
      <c r="W123" s="37"/>
      <c r="X123" s="37"/>
      <c r="Y123" s="1"/>
      <c r="Z123" s="1"/>
      <c r="AA123" s="1"/>
      <c r="AB123" s="1"/>
      <c r="AC123" s="1"/>
      <c r="AD123" s="1"/>
      <c r="AE123" s="1"/>
      <c r="AF123" s="1"/>
      <c r="AG123" s="38"/>
      <c r="AH123" s="38"/>
      <c r="AI123" s="1"/>
      <c r="AJ123" s="1"/>
      <c r="AK123" s="25"/>
      <c r="AL123" s="25"/>
      <c r="AM123" s="1"/>
      <c r="AN123" s="1"/>
      <c r="AQ123" s="22"/>
      <c r="AR123" s="21"/>
    </row>
    <row r="124" spans="1:44" x14ac:dyDescent="0.25">
      <c r="A124" s="14"/>
      <c r="C124" s="4"/>
      <c r="D124" s="4"/>
      <c r="E124" s="4"/>
      <c r="F124" s="4"/>
      <c r="G124" s="4"/>
      <c r="H124" s="4"/>
      <c r="I124" s="34"/>
      <c r="J124" s="35"/>
      <c r="K124" s="35"/>
      <c r="L124" s="35"/>
      <c r="M124" s="35"/>
      <c r="N124" s="4"/>
      <c r="O124" s="4"/>
      <c r="P124" s="35"/>
      <c r="Q124" s="36"/>
      <c r="R124" s="36"/>
      <c r="S124" s="37"/>
      <c r="T124" s="37"/>
      <c r="U124" s="37"/>
      <c r="V124" s="37"/>
      <c r="W124" s="37"/>
      <c r="X124" s="37"/>
      <c r="Y124" s="1"/>
      <c r="Z124" s="1"/>
      <c r="AA124" s="1"/>
      <c r="AB124" s="1"/>
      <c r="AC124" s="1"/>
      <c r="AD124" s="1"/>
      <c r="AE124" s="1"/>
      <c r="AF124" s="1"/>
      <c r="AG124" s="38"/>
      <c r="AH124" s="38"/>
      <c r="AI124" s="1"/>
      <c r="AJ124" s="1"/>
      <c r="AK124" s="25"/>
      <c r="AL124" s="25"/>
      <c r="AM124" s="1"/>
      <c r="AN124" s="1"/>
      <c r="AQ124" s="22"/>
      <c r="AR124" s="21"/>
    </row>
    <row r="125" spans="1:44" x14ac:dyDescent="0.25">
      <c r="A125" s="14"/>
      <c r="C125" s="4"/>
      <c r="D125" s="4"/>
      <c r="E125" s="4"/>
      <c r="F125" s="4"/>
      <c r="G125" s="4"/>
      <c r="H125" s="4"/>
      <c r="I125" s="34"/>
      <c r="J125" s="35"/>
      <c r="K125" s="35"/>
      <c r="L125" s="35"/>
      <c r="M125" s="35"/>
      <c r="N125" s="4"/>
      <c r="O125" s="4"/>
      <c r="P125" s="35"/>
      <c r="Q125" s="36"/>
      <c r="R125" s="36"/>
      <c r="S125" s="37"/>
      <c r="T125" s="37"/>
      <c r="U125" s="37"/>
      <c r="V125" s="37"/>
      <c r="W125" s="37"/>
      <c r="X125" s="37"/>
      <c r="Y125" s="1"/>
      <c r="Z125" s="1"/>
      <c r="AA125" s="1"/>
      <c r="AB125" s="1"/>
      <c r="AC125" s="1"/>
      <c r="AD125" s="1"/>
      <c r="AE125" s="1"/>
      <c r="AF125" s="1"/>
      <c r="AG125" s="38"/>
      <c r="AH125" s="38"/>
      <c r="AI125" s="1"/>
      <c r="AJ125" s="1"/>
      <c r="AK125" s="25"/>
      <c r="AL125" s="25"/>
      <c r="AM125" s="1"/>
      <c r="AN125" s="1"/>
      <c r="AQ125" s="22"/>
      <c r="AR125" s="21"/>
    </row>
    <row r="126" spans="1:44" x14ac:dyDescent="0.25">
      <c r="A126" s="14"/>
      <c r="C126" s="4"/>
      <c r="D126" s="4"/>
      <c r="E126" s="4"/>
      <c r="F126" s="4"/>
      <c r="G126" s="4"/>
      <c r="H126" s="4"/>
      <c r="I126" s="34"/>
      <c r="J126" s="35"/>
      <c r="K126" s="35"/>
      <c r="L126" s="35"/>
      <c r="M126" s="35"/>
      <c r="N126" s="4"/>
      <c r="O126" s="4"/>
      <c r="P126" s="35"/>
      <c r="Q126" s="36"/>
      <c r="R126" s="36"/>
      <c r="S126" s="37"/>
      <c r="T126" s="37"/>
      <c r="U126" s="37"/>
      <c r="V126" s="37"/>
      <c r="W126" s="37"/>
      <c r="X126" s="37"/>
      <c r="Y126" s="1"/>
      <c r="Z126" s="1"/>
      <c r="AA126" s="1"/>
      <c r="AB126" s="1"/>
      <c r="AC126" s="1"/>
      <c r="AD126" s="1"/>
      <c r="AE126" s="1"/>
      <c r="AF126" s="1"/>
      <c r="AG126" s="38"/>
      <c r="AH126" s="38"/>
      <c r="AI126" s="1"/>
      <c r="AJ126" s="1"/>
      <c r="AK126" s="25"/>
      <c r="AL126" s="25"/>
      <c r="AM126" s="1"/>
      <c r="AN126" s="1"/>
      <c r="AQ126" s="22"/>
      <c r="AR126" s="21"/>
    </row>
    <row r="127" spans="1:44" x14ac:dyDescent="0.25">
      <c r="A127" s="14"/>
      <c r="C127" s="4"/>
      <c r="D127" s="4"/>
      <c r="E127" s="4"/>
      <c r="F127" s="4"/>
      <c r="G127" s="4"/>
      <c r="H127" s="4"/>
      <c r="I127" s="34"/>
      <c r="J127" s="35"/>
      <c r="K127" s="35"/>
      <c r="L127" s="35"/>
      <c r="M127" s="35"/>
      <c r="N127" s="4"/>
      <c r="O127" s="4"/>
      <c r="P127" s="35"/>
      <c r="Q127" s="36"/>
      <c r="R127" s="36"/>
      <c r="S127" s="37"/>
      <c r="T127" s="37"/>
      <c r="U127" s="37"/>
      <c r="V127" s="37"/>
      <c r="W127" s="37"/>
      <c r="X127" s="37"/>
      <c r="Y127" s="1"/>
      <c r="Z127" s="1"/>
      <c r="AA127" s="1"/>
      <c r="AB127" s="1"/>
      <c r="AC127" s="1"/>
      <c r="AD127" s="1"/>
      <c r="AE127" s="1"/>
      <c r="AF127" s="1"/>
      <c r="AG127" s="38"/>
      <c r="AH127" s="38"/>
      <c r="AI127" s="1"/>
      <c r="AJ127" s="1"/>
      <c r="AK127" s="25"/>
      <c r="AL127" s="25"/>
      <c r="AM127" s="1"/>
      <c r="AN127" s="1"/>
      <c r="AQ127" s="22"/>
      <c r="AR127" s="21"/>
    </row>
    <row r="128" spans="1:44" x14ac:dyDescent="0.25">
      <c r="A128" s="14"/>
      <c r="C128" s="4"/>
      <c r="D128" s="4"/>
      <c r="E128" s="4"/>
      <c r="F128" s="4"/>
      <c r="G128" s="4"/>
      <c r="H128" s="4"/>
      <c r="I128" s="34"/>
      <c r="J128" s="35"/>
      <c r="K128" s="35"/>
      <c r="L128" s="35"/>
      <c r="M128" s="35"/>
      <c r="N128" s="4"/>
      <c r="O128" s="4"/>
      <c r="P128" s="35"/>
      <c r="Q128" s="36"/>
      <c r="R128" s="36"/>
      <c r="S128" s="37"/>
      <c r="T128" s="37"/>
      <c r="U128" s="37"/>
      <c r="V128" s="37"/>
      <c r="W128" s="37"/>
      <c r="X128" s="37"/>
      <c r="Y128" s="1"/>
      <c r="Z128" s="1"/>
      <c r="AA128" s="1"/>
      <c r="AB128" s="1"/>
      <c r="AC128" s="1"/>
      <c r="AD128" s="1"/>
      <c r="AE128" s="1"/>
      <c r="AF128" s="1"/>
      <c r="AG128" s="38"/>
      <c r="AH128" s="38"/>
      <c r="AI128" s="1"/>
      <c r="AJ128" s="1"/>
      <c r="AK128" s="25"/>
      <c r="AL128" s="25"/>
      <c r="AM128" s="1"/>
      <c r="AN128" s="1"/>
      <c r="AQ128" s="22"/>
      <c r="AR128" s="21"/>
    </row>
    <row r="129" spans="1:44" x14ac:dyDescent="0.25">
      <c r="A129" s="14"/>
      <c r="C129" s="4"/>
      <c r="D129" s="4"/>
      <c r="E129" s="4"/>
      <c r="F129" s="4"/>
      <c r="G129" s="4"/>
      <c r="H129" s="4"/>
      <c r="I129" s="34"/>
      <c r="J129" s="35"/>
      <c r="K129" s="35"/>
      <c r="L129" s="35"/>
      <c r="M129" s="35"/>
      <c r="N129" s="4"/>
      <c r="O129" s="4"/>
      <c r="P129" s="35"/>
      <c r="Q129" s="36"/>
      <c r="R129" s="36"/>
      <c r="S129" s="37"/>
      <c r="T129" s="37"/>
      <c r="U129" s="37"/>
      <c r="V129" s="37"/>
      <c r="W129" s="37"/>
      <c r="X129" s="37"/>
      <c r="Y129" s="1"/>
      <c r="Z129" s="1"/>
      <c r="AA129" s="1"/>
      <c r="AB129" s="1"/>
      <c r="AC129" s="1"/>
      <c r="AD129" s="1"/>
      <c r="AE129" s="1"/>
      <c r="AF129" s="1"/>
      <c r="AG129" s="38"/>
      <c r="AH129" s="38"/>
      <c r="AI129" s="1"/>
      <c r="AJ129" s="1"/>
      <c r="AK129" s="25"/>
      <c r="AL129" s="25"/>
      <c r="AM129" s="1"/>
      <c r="AN129" s="1"/>
      <c r="AQ129" s="22"/>
      <c r="AR129" s="21"/>
    </row>
    <row r="130" spans="1:44" x14ac:dyDescent="0.25">
      <c r="A130" s="14"/>
      <c r="C130" s="4"/>
      <c r="D130" s="4"/>
      <c r="E130" s="4"/>
      <c r="F130" s="4"/>
      <c r="G130" s="4"/>
      <c r="H130" s="4"/>
      <c r="I130" s="34"/>
      <c r="J130" s="35"/>
      <c r="K130" s="35"/>
      <c r="L130" s="35"/>
      <c r="M130" s="35"/>
      <c r="N130" s="4"/>
      <c r="O130" s="4"/>
      <c r="P130" s="35"/>
      <c r="Q130" s="36"/>
      <c r="R130" s="36"/>
      <c r="S130" s="37"/>
      <c r="T130" s="37"/>
      <c r="U130" s="37"/>
      <c r="V130" s="37"/>
      <c r="W130" s="37"/>
      <c r="X130" s="37"/>
      <c r="Y130" s="1"/>
      <c r="Z130" s="1"/>
      <c r="AA130" s="1"/>
      <c r="AB130" s="1"/>
      <c r="AC130" s="1"/>
      <c r="AD130" s="1"/>
      <c r="AE130" s="1"/>
      <c r="AF130" s="1"/>
      <c r="AG130" s="38"/>
      <c r="AH130" s="38"/>
      <c r="AI130" s="1"/>
      <c r="AJ130" s="1"/>
      <c r="AK130" s="25"/>
      <c r="AL130" s="25"/>
      <c r="AM130" s="1"/>
      <c r="AN130" s="1"/>
      <c r="AQ130" s="22"/>
      <c r="AR130" s="21"/>
    </row>
    <row r="131" spans="1:44" x14ac:dyDescent="0.25">
      <c r="A131" s="14"/>
      <c r="C131" s="4"/>
      <c r="D131" s="4"/>
      <c r="E131" s="4"/>
      <c r="F131" s="4"/>
      <c r="G131" s="4"/>
      <c r="H131" s="4"/>
      <c r="I131" s="34"/>
      <c r="J131" s="35"/>
      <c r="K131" s="35"/>
      <c r="L131" s="35"/>
      <c r="M131" s="35"/>
      <c r="N131" s="4"/>
      <c r="O131" s="4"/>
      <c r="P131" s="35"/>
      <c r="Q131" s="36"/>
      <c r="R131" s="36"/>
      <c r="S131" s="37"/>
      <c r="T131" s="37"/>
      <c r="U131" s="37"/>
      <c r="V131" s="37"/>
      <c r="W131" s="37"/>
      <c r="X131" s="37"/>
      <c r="Y131" s="1"/>
      <c r="Z131" s="1"/>
      <c r="AA131" s="1"/>
      <c r="AB131" s="1"/>
      <c r="AC131" s="1"/>
      <c r="AD131" s="1"/>
      <c r="AE131" s="1"/>
      <c r="AF131" s="1"/>
      <c r="AG131" s="38"/>
      <c r="AH131" s="38"/>
      <c r="AI131" s="1"/>
      <c r="AJ131" s="1"/>
      <c r="AK131" s="25"/>
      <c r="AL131" s="25"/>
      <c r="AM131" s="1"/>
      <c r="AN131" s="1"/>
      <c r="AQ131" s="22"/>
      <c r="AR131" s="21"/>
    </row>
    <row r="132" spans="1:44" x14ac:dyDescent="0.25">
      <c r="A132" s="14"/>
      <c r="C132" s="4"/>
      <c r="D132" s="4"/>
      <c r="E132" s="4"/>
      <c r="F132" s="4"/>
      <c r="G132" s="4"/>
      <c r="H132" s="4"/>
      <c r="I132" s="34"/>
      <c r="J132" s="35"/>
      <c r="K132" s="35"/>
      <c r="L132" s="35"/>
      <c r="M132" s="35"/>
      <c r="N132" s="4"/>
      <c r="O132" s="4"/>
      <c r="P132" s="35"/>
      <c r="Q132" s="36"/>
      <c r="R132" s="36"/>
      <c r="S132" s="37"/>
      <c r="T132" s="37"/>
      <c r="U132" s="37"/>
      <c r="V132" s="37"/>
      <c r="W132" s="37"/>
      <c r="X132" s="37"/>
      <c r="Y132" s="1"/>
      <c r="Z132" s="1"/>
      <c r="AA132" s="1"/>
      <c r="AB132" s="1"/>
      <c r="AC132" s="1"/>
      <c r="AD132" s="1"/>
      <c r="AE132" s="1"/>
      <c r="AF132" s="1"/>
      <c r="AG132" s="38"/>
      <c r="AH132" s="38"/>
      <c r="AI132" s="1"/>
      <c r="AJ132" s="1"/>
      <c r="AK132" s="25"/>
      <c r="AL132" s="25"/>
      <c r="AM132" s="1"/>
      <c r="AN132" s="1"/>
      <c r="AQ132" s="22"/>
      <c r="AR132" s="21"/>
    </row>
    <row r="133" spans="1:44" x14ac:dyDescent="0.25">
      <c r="A133" s="14"/>
      <c r="C133" s="4"/>
      <c r="D133" s="4"/>
      <c r="E133" s="4"/>
      <c r="F133" s="4"/>
      <c r="G133" s="4"/>
      <c r="H133" s="4"/>
      <c r="I133" s="34"/>
      <c r="J133" s="35"/>
      <c r="K133" s="35"/>
      <c r="L133" s="35"/>
      <c r="M133" s="35"/>
      <c r="N133" s="4"/>
      <c r="O133" s="4"/>
      <c r="P133" s="35"/>
      <c r="Q133" s="36"/>
      <c r="R133" s="36"/>
      <c r="S133" s="37"/>
      <c r="T133" s="37"/>
      <c r="U133" s="37"/>
      <c r="V133" s="37"/>
      <c r="W133" s="37"/>
      <c r="X133" s="37"/>
      <c r="Y133" s="1"/>
      <c r="Z133" s="1"/>
      <c r="AA133" s="1"/>
      <c r="AB133" s="1"/>
      <c r="AC133" s="1"/>
      <c r="AD133" s="1"/>
      <c r="AE133" s="1"/>
      <c r="AF133" s="1"/>
      <c r="AG133" s="38"/>
      <c r="AH133" s="38"/>
      <c r="AI133" s="1"/>
      <c r="AJ133" s="1"/>
      <c r="AK133" s="25"/>
      <c r="AL133" s="25"/>
      <c r="AM133" s="1"/>
      <c r="AN133" s="1"/>
      <c r="AQ133" s="22"/>
      <c r="AR133" s="21"/>
    </row>
    <row r="134" spans="1:44" x14ac:dyDescent="0.25">
      <c r="A134" s="14"/>
      <c r="C134" s="4"/>
      <c r="D134" s="4"/>
      <c r="E134" s="4"/>
      <c r="F134" s="4"/>
      <c r="G134" s="4"/>
      <c r="H134" s="4"/>
      <c r="I134" s="34"/>
      <c r="J134" s="35"/>
      <c r="K134" s="35"/>
      <c r="L134" s="35"/>
      <c r="M134" s="35"/>
      <c r="N134" s="4"/>
      <c r="O134" s="4"/>
      <c r="P134" s="35"/>
      <c r="Q134" s="36"/>
      <c r="R134" s="36"/>
      <c r="S134" s="37"/>
      <c r="T134" s="37"/>
      <c r="U134" s="37"/>
      <c r="V134" s="37"/>
      <c r="W134" s="37"/>
      <c r="X134" s="37"/>
      <c r="Y134" s="1"/>
      <c r="Z134" s="1"/>
      <c r="AA134" s="1"/>
      <c r="AB134" s="1"/>
      <c r="AC134" s="1"/>
      <c r="AD134" s="1"/>
      <c r="AE134" s="1"/>
      <c r="AF134" s="1"/>
      <c r="AG134" s="38"/>
      <c r="AH134" s="38"/>
      <c r="AI134" s="1"/>
      <c r="AJ134" s="1"/>
      <c r="AK134" s="25"/>
      <c r="AL134" s="25"/>
      <c r="AM134" s="1"/>
      <c r="AN134" s="1"/>
      <c r="AQ134" s="22"/>
      <c r="AR134" s="21"/>
    </row>
    <row r="135" spans="1:44" x14ac:dyDescent="0.25">
      <c r="A135" s="14"/>
      <c r="C135" s="4"/>
      <c r="D135" s="4"/>
      <c r="E135" s="4"/>
      <c r="F135" s="4"/>
      <c r="G135" s="4"/>
      <c r="H135" s="4"/>
      <c r="I135" s="34"/>
      <c r="J135" s="35"/>
      <c r="K135" s="35"/>
      <c r="L135" s="35"/>
      <c r="M135" s="35"/>
      <c r="N135" s="4"/>
      <c r="O135" s="4"/>
      <c r="P135" s="35"/>
      <c r="Q135" s="36"/>
      <c r="R135" s="36"/>
      <c r="S135" s="37"/>
      <c r="T135" s="37"/>
      <c r="U135" s="37"/>
      <c r="V135" s="37"/>
      <c r="W135" s="37"/>
      <c r="X135" s="37"/>
      <c r="Y135" s="1"/>
      <c r="Z135" s="1"/>
      <c r="AA135" s="1"/>
      <c r="AB135" s="1"/>
      <c r="AC135" s="1"/>
      <c r="AD135" s="1"/>
      <c r="AE135" s="1"/>
      <c r="AF135" s="1"/>
      <c r="AG135" s="38"/>
      <c r="AH135" s="38"/>
      <c r="AI135" s="1"/>
      <c r="AJ135" s="1"/>
      <c r="AK135" s="25"/>
      <c r="AL135" s="25"/>
      <c r="AM135" s="1"/>
      <c r="AN135" s="1"/>
      <c r="AQ135" s="22"/>
      <c r="AR135" s="21"/>
    </row>
    <row r="136" spans="1:44" x14ac:dyDescent="0.25">
      <c r="A136" s="14"/>
      <c r="C136" s="4"/>
      <c r="D136" s="4"/>
      <c r="E136" s="4"/>
      <c r="F136" s="4"/>
      <c r="G136" s="4"/>
      <c r="H136" s="4"/>
      <c r="I136" s="34"/>
      <c r="J136" s="35"/>
      <c r="K136" s="35"/>
      <c r="L136" s="35"/>
      <c r="M136" s="35"/>
      <c r="N136" s="4"/>
      <c r="O136" s="4"/>
      <c r="P136" s="35"/>
      <c r="Q136" s="36"/>
      <c r="R136" s="36"/>
      <c r="S136" s="37"/>
      <c r="T136" s="37"/>
      <c r="U136" s="37"/>
      <c r="V136" s="37"/>
      <c r="W136" s="37"/>
      <c r="X136" s="37"/>
      <c r="Y136" s="1"/>
      <c r="Z136" s="1"/>
      <c r="AA136" s="1"/>
      <c r="AB136" s="1"/>
      <c r="AC136" s="1"/>
      <c r="AD136" s="1"/>
      <c r="AE136" s="1"/>
      <c r="AF136" s="1"/>
      <c r="AG136" s="38"/>
      <c r="AH136" s="38"/>
      <c r="AI136" s="1"/>
      <c r="AJ136" s="1"/>
      <c r="AK136" s="25"/>
      <c r="AL136" s="25"/>
      <c r="AM136" s="1"/>
      <c r="AN136" s="1"/>
      <c r="AQ136" s="22"/>
      <c r="AR136" s="21"/>
    </row>
    <row r="137" spans="1:44" x14ac:dyDescent="0.25">
      <c r="A137" s="14"/>
      <c r="C137" s="4"/>
      <c r="D137" s="4"/>
      <c r="E137" s="4"/>
      <c r="F137" s="4"/>
      <c r="G137" s="4"/>
      <c r="H137" s="4"/>
      <c r="I137" s="34"/>
      <c r="J137" s="35"/>
      <c r="K137" s="35"/>
      <c r="L137" s="35"/>
      <c r="M137" s="35"/>
      <c r="N137" s="4"/>
      <c r="O137" s="4"/>
      <c r="P137" s="35"/>
      <c r="Q137" s="36"/>
      <c r="R137" s="36"/>
      <c r="S137" s="37"/>
      <c r="T137" s="37"/>
      <c r="U137" s="37"/>
      <c r="V137" s="37"/>
      <c r="W137" s="37"/>
      <c r="X137" s="37"/>
      <c r="Y137" s="1"/>
      <c r="Z137" s="1"/>
      <c r="AA137" s="1"/>
      <c r="AB137" s="1"/>
      <c r="AC137" s="1"/>
      <c r="AD137" s="1"/>
      <c r="AE137" s="1"/>
      <c r="AF137" s="1"/>
      <c r="AG137" s="38"/>
      <c r="AH137" s="38"/>
      <c r="AI137" s="1"/>
      <c r="AJ137" s="1"/>
      <c r="AK137" s="25"/>
      <c r="AL137" s="25"/>
      <c r="AM137" s="1"/>
      <c r="AN137" s="1"/>
      <c r="AQ137" s="22"/>
      <c r="AR137" s="21"/>
    </row>
    <row r="138" spans="1:44" x14ac:dyDescent="0.25">
      <c r="A138" s="14"/>
      <c r="C138" s="4"/>
      <c r="D138" s="4"/>
      <c r="E138" s="4"/>
      <c r="F138" s="4"/>
      <c r="G138" s="4"/>
      <c r="H138" s="4"/>
      <c r="I138" s="34"/>
      <c r="J138" s="35"/>
      <c r="K138" s="35"/>
      <c r="L138" s="35"/>
      <c r="M138" s="35"/>
      <c r="N138" s="4"/>
      <c r="O138" s="4"/>
      <c r="P138" s="35"/>
      <c r="Q138" s="36"/>
      <c r="R138" s="36"/>
      <c r="S138" s="37"/>
      <c r="T138" s="37"/>
      <c r="U138" s="37"/>
      <c r="V138" s="37"/>
      <c r="W138" s="37"/>
      <c r="X138" s="37"/>
      <c r="Y138" s="1"/>
      <c r="Z138" s="1"/>
      <c r="AA138" s="1"/>
      <c r="AB138" s="1"/>
      <c r="AC138" s="1"/>
      <c r="AD138" s="1"/>
      <c r="AE138" s="1"/>
      <c r="AF138" s="1"/>
      <c r="AG138" s="38"/>
      <c r="AH138" s="38"/>
      <c r="AI138" s="1"/>
      <c r="AJ138" s="1"/>
      <c r="AK138" s="25"/>
      <c r="AL138" s="25"/>
      <c r="AM138" s="1"/>
      <c r="AN138" s="1"/>
      <c r="AQ138" s="22"/>
      <c r="AR138" s="21"/>
    </row>
    <row r="139" spans="1:44" x14ac:dyDescent="0.25">
      <c r="A139" s="14"/>
      <c r="C139" s="4"/>
      <c r="D139" s="4"/>
      <c r="E139" s="4"/>
      <c r="F139" s="4"/>
      <c r="G139" s="4"/>
      <c r="H139" s="4"/>
      <c r="I139" s="34"/>
      <c r="J139" s="35"/>
      <c r="K139" s="35"/>
      <c r="L139" s="35"/>
      <c r="M139" s="35"/>
      <c r="N139" s="4"/>
      <c r="O139" s="4"/>
      <c r="P139" s="35"/>
      <c r="Q139" s="36"/>
      <c r="R139" s="36"/>
      <c r="S139" s="37"/>
      <c r="T139" s="37"/>
      <c r="U139" s="37"/>
      <c r="V139" s="37"/>
      <c r="W139" s="37"/>
      <c r="X139" s="37"/>
      <c r="Y139" s="1"/>
      <c r="Z139" s="1"/>
      <c r="AA139" s="1"/>
      <c r="AB139" s="1"/>
      <c r="AC139" s="1"/>
      <c r="AD139" s="1"/>
      <c r="AE139" s="1"/>
      <c r="AF139" s="1"/>
      <c r="AG139" s="38"/>
      <c r="AH139" s="38"/>
      <c r="AI139" s="1"/>
      <c r="AJ139" s="1"/>
      <c r="AK139" s="25"/>
      <c r="AL139" s="25"/>
      <c r="AM139" s="1"/>
      <c r="AN139" s="1"/>
      <c r="AQ139" s="22"/>
      <c r="AR139" s="21"/>
    </row>
    <row r="140" spans="1:44" x14ac:dyDescent="0.25">
      <c r="A140" s="14"/>
      <c r="C140" s="4"/>
      <c r="D140" s="4"/>
      <c r="E140" s="4"/>
      <c r="F140" s="4"/>
      <c r="G140" s="4"/>
      <c r="H140" s="4"/>
      <c r="I140" s="34"/>
      <c r="J140" s="35"/>
      <c r="K140" s="35"/>
      <c r="L140" s="35"/>
      <c r="M140" s="35"/>
      <c r="N140" s="4"/>
      <c r="O140" s="4"/>
      <c r="P140" s="35"/>
      <c r="Q140" s="36"/>
      <c r="R140" s="36"/>
      <c r="S140" s="37"/>
      <c r="T140" s="37"/>
      <c r="U140" s="37"/>
      <c r="V140" s="37"/>
      <c r="W140" s="37"/>
      <c r="X140" s="37"/>
      <c r="Y140" s="1"/>
      <c r="Z140" s="1"/>
      <c r="AA140" s="1"/>
      <c r="AB140" s="1"/>
      <c r="AC140" s="1"/>
      <c r="AD140" s="1"/>
      <c r="AE140" s="1"/>
      <c r="AF140" s="1"/>
      <c r="AG140" s="38"/>
      <c r="AH140" s="38"/>
      <c r="AI140" s="1"/>
      <c r="AJ140" s="1"/>
      <c r="AK140" s="25"/>
      <c r="AL140" s="25"/>
      <c r="AM140" s="1"/>
      <c r="AN140" s="1"/>
      <c r="AQ140" s="22"/>
      <c r="AR140" s="21"/>
    </row>
    <row r="141" spans="1:44" x14ac:dyDescent="0.25">
      <c r="A141" s="14"/>
      <c r="C141" s="4"/>
      <c r="D141" s="4"/>
      <c r="E141" s="4"/>
      <c r="F141" s="4"/>
      <c r="G141" s="4"/>
      <c r="H141" s="4"/>
      <c r="I141" s="34"/>
      <c r="J141" s="35"/>
      <c r="K141" s="35"/>
      <c r="L141" s="35"/>
      <c r="M141" s="35"/>
      <c r="N141" s="4"/>
      <c r="O141" s="4"/>
      <c r="P141" s="35"/>
      <c r="Q141" s="36"/>
      <c r="R141" s="36"/>
      <c r="S141" s="37"/>
      <c r="T141" s="37"/>
      <c r="U141" s="37"/>
      <c r="V141" s="37"/>
      <c r="W141" s="37"/>
      <c r="X141" s="37"/>
      <c r="Y141" s="1"/>
      <c r="Z141" s="1"/>
      <c r="AA141" s="1"/>
      <c r="AB141" s="1"/>
      <c r="AC141" s="1"/>
      <c r="AD141" s="1"/>
      <c r="AE141" s="1"/>
      <c r="AF141" s="1"/>
      <c r="AG141" s="38"/>
      <c r="AH141" s="38"/>
      <c r="AI141" s="1"/>
      <c r="AJ141" s="1"/>
      <c r="AK141" s="25"/>
      <c r="AL141" s="25"/>
      <c r="AM141" s="1"/>
      <c r="AN141" s="1"/>
      <c r="AQ141" s="22"/>
      <c r="AR141" s="21"/>
    </row>
    <row r="142" spans="1:44" x14ac:dyDescent="0.25">
      <c r="A142" s="14"/>
      <c r="C142" s="4"/>
      <c r="D142" s="4"/>
      <c r="E142" s="4"/>
      <c r="F142" s="4"/>
      <c r="G142" s="4"/>
      <c r="H142" s="4"/>
      <c r="I142" s="34"/>
      <c r="J142" s="35"/>
      <c r="K142" s="35"/>
      <c r="L142" s="35"/>
      <c r="M142" s="35"/>
      <c r="N142" s="4"/>
      <c r="O142" s="4"/>
      <c r="P142" s="35"/>
      <c r="Q142" s="36"/>
      <c r="R142" s="36"/>
      <c r="S142" s="37"/>
      <c r="T142" s="37"/>
      <c r="U142" s="37"/>
      <c r="V142" s="37"/>
      <c r="W142" s="37"/>
      <c r="X142" s="37"/>
      <c r="Y142" s="1"/>
      <c r="Z142" s="1"/>
      <c r="AA142" s="1"/>
      <c r="AB142" s="1"/>
      <c r="AC142" s="1"/>
      <c r="AD142" s="1"/>
      <c r="AE142" s="1"/>
      <c r="AF142" s="1"/>
      <c r="AG142" s="38"/>
      <c r="AH142" s="38"/>
      <c r="AI142" s="1"/>
      <c r="AJ142" s="1"/>
      <c r="AK142" s="25"/>
      <c r="AL142" s="25"/>
      <c r="AM142" s="1"/>
      <c r="AN142" s="1"/>
      <c r="AQ142" s="22"/>
      <c r="AR142" s="21"/>
    </row>
    <row r="143" spans="1:44" x14ac:dyDescent="0.25">
      <c r="A143" s="14"/>
      <c r="C143" s="4"/>
      <c r="D143" s="4"/>
      <c r="E143" s="4"/>
      <c r="F143" s="4"/>
      <c r="G143" s="4"/>
      <c r="H143" s="4"/>
      <c r="I143" s="34"/>
      <c r="J143" s="35"/>
      <c r="K143" s="35"/>
      <c r="L143" s="35"/>
      <c r="M143" s="35"/>
      <c r="N143" s="4"/>
      <c r="O143" s="4"/>
      <c r="P143" s="35"/>
      <c r="Q143" s="36"/>
      <c r="R143" s="36"/>
      <c r="S143" s="37"/>
      <c r="T143" s="37"/>
      <c r="U143" s="37"/>
      <c r="V143" s="37"/>
      <c r="W143" s="37"/>
      <c r="X143" s="37"/>
      <c r="Y143" s="1"/>
      <c r="Z143" s="1"/>
      <c r="AA143" s="1"/>
      <c r="AB143" s="1"/>
      <c r="AC143" s="1"/>
      <c r="AD143" s="1"/>
      <c r="AE143" s="1"/>
      <c r="AF143" s="1"/>
      <c r="AG143" s="38"/>
      <c r="AH143" s="38"/>
      <c r="AI143" s="1"/>
      <c r="AJ143" s="1"/>
      <c r="AK143" s="25"/>
      <c r="AL143" s="25"/>
      <c r="AM143" s="1"/>
      <c r="AN143" s="1"/>
      <c r="AQ143" s="22"/>
      <c r="AR143" s="21"/>
    </row>
    <row r="144" spans="1:44" x14ac:dyDescent="0.25">
      <c r="A144" s="14"/>
      <c r="C144" s="4"/>
      <c r="D144" s="4"/>
      <c r="E144" s="4"/>
      <c r="F144" s="4"/>
      <c r="G144" s="4"/>
      <c r="H144" s="4"/>
      <c r="I144" s="34"/>
      <c r="J144" s="35"/>
      <c r="K144" s="35"/>
      <c r="L144" s="35"/>
      <c r="M144" s="35"/>
      <c r="N144" s="4"/>
      <c r="O144" s="4"/>
      <c r="P144" s="35"/>
      <c r="Q144" s="36"/>
      <c r="R144" s="36"/>
      <c r="S144" s="37"/>
      <c r="T144" s="37"/>
      <c r="U144" s="37"/>
      <c r="V144" s="37"/>
      <c r="W144" s="37"/>
      <c r="X144" s="37"/>
      <c r="Y144" s="1"/>
      <c r="Z144" s="1"/>
      <c r="AA144" s="1"/>
      <c r="AB144" s="1"/>
      <c r="AC144" s="1"/>
      <c r="AD144" s="1"/>
      <c r="AE144" s="1"/>
      <c r="AF144" s="1"/>
      <c r="AG144" s="38"/>
      <c r="AH144" s="38"/>
      <c r="AI144" s="1"/>
      <c r="AJ144" s="1"/>
      <c r="AK144" s="25"/>
      <c r="AL144" s="25"/>
      <c r="AM144" s="1"/>
      <c r="AN144" s="1"/>
      <c r="AQ144" s="22"/>
      <c r="AR144" s="21"/>
    </row>
    <row r="145" spans="1:44" x14ac:dyDescent="0.25">
      <c r="A145" s="14"/>
      <c r="C145" s="4"/>
      <c r="D145" s="4"/>
      <c r="E145" s="4"/>
      <c r="F145" s="4"/>
      <c r="G145" s="4"/>
      <c r="H145" s="4"/>
      <c r="I145" s="34"/>
      <c r="J145" s="35"/>
      <c r="K145" s="35"/>
      <c r="L145" s="35"/>
      <c r="M145" s="35"/>
      <c r="N145" s="4"/>
      <c r="O145" s="4"/>
      <c r="P145" s="35"/>
      <c r="Q145" s="36"/>
      <c r="R145" s="36"/>
      <c r="S145" s="37"/>
      <c r="T145" s="37"/>
      <c r="U145" s="37"/>
      <c r="V145" s="37"/>
      <c r="W145" s="37"/>
      <c r="X145" s="37"/>
      <c r="Y145" s="1"/>
      <c r="Z145" s="1"/>
      <c r="AA145" s="1"/>
      <c r="AB145" s="1"/>
      <c r="AC145" s="1"/>
      <c r="AD145" s="1"/>
      <c r="AE145" s="1"/>
      <c r="AF145" s="1"/>
      <c r="AG145" s="38"/>
      <c r="AH145" s="38"/>
      <c r="AI145" s="1"/>
      <c r="AJ145" s="1"/>
      <c r="AK145" s="25"/>
      <c r="AL145" s="25"/>
      <c r="AM145" s="1"/>
      <c r="AN145" s="1"/>
      <c r="AQ145" s="22"/>
      <c r="AR145" s="21"/>
    </row>
    <row r="146" spans="1:44" x14ac:dyDescent="0.25">
      <c r="A146" s="14"/>
      <c r="C146" s="4"/>
      <c r="D146" s="4"/>
      <c r="E146" s="4"/>
      <c r="F146" s="4"/>
      <c r="G146" s="4"/>
      <c r="H146" s="4"/>
      <c r="I146" s="34"/>
      <c r="J146" s="35"/>
      <c r="K146" s="35"/>
      <c r="L146" s="35"/>
      <c r="M146" s="35"/>
      <c r="N146" s="4"/>
      <c r="O146" s="4"/>
      <c r="P146" s="35"/>
      <c r="Q146" s="36"/>
      <c r="R146" s="36"/>
      <c r="S146" s="37"/>
      <c r="T146" s="37"/>
      <c r="U146" s="37"/>
      <c r="V146" s="37"/>
      <c r="W146" s="37"/>
      <c r="X146" s="37"/>
      <c r="Y146" s="1"/>
      <c r="Z146" s="1"/>
      <c r="AA146" s="1"/>
      <c r="AB146" s="1"/>
      <c r="AC146" s="1"/>
      <c r="AD146" s="1"/>
      <c r="AE146" s="1"/>
      <c r="AF146" s="1"/>
      <c r="AG146" s="38"/>
      <c r="AH146" s="38"/>
      <c r="AI146" s="1"/>
      <c r="AJ146" s="1"/>
      <c r="AK146" s="25"/>
      <c r="AL146" s="25"/>
      <c r="AM146" s="1"/>
      <c r="AN146" s="1"/>
      <c r="AQ146" s="22"/>
      <c r="AR146" s="21"/>
    </row>
    <row r="147" spans="1:44" x14ac:dyDescent="0.25">
      <c r="A147" s="14"/>
      <c r="C147" s="4"/>
      <c r="D147" s="4"/>
      <c r="E147" s="4"/>
      <c r="F147" s="4"/>
      <c r="G147" s="4"/>
      <c r="H147" s="4"/>
      <c r="I147" s="34"/>
      <c r="J147" s="35"/>
      <c r="K147" s="35"/>
      <c r="L147" s="35"/>
      <c r="M147" s="35"/>
      <c r="N147" s="4"/>
      <c r="O147" s="4"/>
      <c r="P147" s="35"/>
      <c r="Q147" s="36"/>
      <c r="R147" s="36"/>
      <c r="S147" s="37"/>
      <c r="T147" s="37"/>
      <c r="U147" s="37"/>
      <c r="V147" s="37"/>
      <c r="W147" s="37"/>
      <c r="X147" s="37"/>
      <c r="Y147" s="1"/>
      <c r="Z147" s="1"/>
      <c r="AA147" s="1"/>
      <c r="AB147" s="1"/>
      <c r="AC147" s="1"/>
      <c r="AD147" s="1"/>
      <c r="AE147" s="1"/>
      <c r="AF147" s="1"/>
      <c r="AG147" s="38"/>
      <c r="AH147" s="38"/>
      <c r="AI147" s="1"/>
      <c r="AJ147" s="1"/>
      <c r="AK147" s="25"/>
      <c r="AL147" s="25"/>
      <c r="AM147" s="1"/>
      <c r="AN147" s="1"/>
      <c r="AQ147" s="22"/>
      <c r="AR147" s="21"/>
    </row>
    <row r="148" spans="1:44" x14ac:dyDescent="0.25">
      <c r="A148" s="14"/>
      <c r="C148" s="4"/>
      <c r="D148" s="4"/>
      <c r="E148" s="4"/>
      <c r="F148" s="4"/>
      <c r="G148" s="4"/>
      <c r="H148" s="4"/>
      <c r="I148" s="34"/>
      <c r="J148" s="35"/>
      <c r="K148" s="35"/>
      <c r="L148" s="35"/>
      <c r="M148" s="35"/>
      <c r="N148" s="4"/>
      <c r="O148" s="4"/>
      <c r="P148" s="35"/>
      <c r="Q148" s="36"/>
      <c r="R148" s="36"/>
      <c r="S148" s="37"/>
      <c r="T148" s="37"/>
      <c r="U148" s="37"/>
      <c r="V148" s="37"/>
      <c r="W148" s="37"/>
      <c r="X148" s="37"/>
      <c r="Y148" s="1"/>
      <c r="Z148" s="1"/>
      <c r="AA148" s="1"/>
      <c r="AB148" s="1"/>
      <c r="AC148" s="1"/>
      <c r="AD148" s="1"/>
      <c r="AE148" s="1"/>
      <c r="AF148" s="1"/>
      <c r="AG148" s="38"/>
      <c r="AH148" s="38"/>
      <c r="AI148" s="1"/>
      <c r="AJ148" s="1"/>
      <c r="AK148" s="25"/>
      <c r="AL148" s="25"/>
      <c r="AM148" s="1"/>
      <c r="AN148" s="1"/>
      <c r="AQ148" s="22"/>
      <c r="AR148" s="21"/>
    </row>
    <row r="149" spans="1:44" x14ac:dyDescent="0.25">
      <c r="A149" s="14"/>
      <c r="C149" s="4"/>
      <c r="D149" s="4"/>
      <c r="E149" s="4"/>
      <c r="F149" s="4"/>
      <c r="G149" s="4"/>
      <c r="H149" s="4"/>
      <c r="I149" s="34"/>
      <c r="J149" s="35"/>
      <c r="K149" s="35"/>
      <c r="L149" s="35"/>
      <c r="M149" s="35"/>
      <c r="N149" s="4"/>
      <c r="O149" s="4"/>
      <c r="P149" s="35"/>
      <c r="Q149" s="36"/>
      <c r="R149" s="36"/>
      <c r="S149" s="37"/>
      <c r="T149" s="37"/>
      <c r="U149" s="37"/>
      <c r="V149" s="37"/>
      <c r="W149" s="37"/>
      <c r="X149" s="37"/>
      <c r="Y149" s="1"/>
      <c r="Z149" s="1"/>
      <c r="AA149" s="1"/>
      <c r="AB149" s="1"/>
      <c r="AC149" s="1"/>
      <c r="AD149" s="1"/>
      <c r="AE149" s="1"/>
      <c r="AF149" s="1"/>
      <c r="AG149" s="38"/>
      <c r="AH149" s="38"/>
      <c r="AI149" s="1"/>
      <c r="AJ149" s="1"/>
      <c r="AK149" s="25"/>
      <c r="AL149" s="25"/>
      <c r="AM149" s="1"/>
      <c r="AN149" s="1"/>
      <c r="AQ149" s="22"/>
      <c r="AR149" s="21"/>
    </row>
    <row r="150" spans="1:44" x14ac:dyDescent="0.25">
      <c r="A150" s="14"/>
      <c r="C150" s="4"/>
      <c r="D150" s="4"/>
      <c r="E150" s="4"/>
      <c r="F150" s="4"/>
      <c r="G150" s="4"/>
      <c r="H150" s="4"/>
      <c r="I150" s="34"/>
      <c r="J150" s="35"/>
      <c r="K150" s="35"/>
      <c r="L150" s="35"/>
      <c r="M150" s="35"/>
      <c r="N150" s="4"/>
      <c r="O150" s="4"/>
      <c r="P150" s="35"/>
      <c r="Q150" s="36"/>
      <c r="R150" s="36"/>
      <c r="S150" s="37"/>
      <c r="T150" s="37"/>
      <c r="U150" s="37"/>
      <c r="V150" s="37"/>
      <c r="W150" s="37"/>
      <c r="X150" s="37"/>
      <c r="Y150" s="1"/>
      <c r="Z150" s="1"/>
      <c r="AA150" s="1"/>
      <c r="AB150" s="1"/>
      <c r="AC150" s="1"/>
      <c r="AD150" s="1"/>
      <c r="AE150" s="1"/>
      <c r="AF150" s="1"/>
      <c r="AG150" s="38"/>
      <c r="AH150" s="38"/>
      <c r="AI150" s="1"/>
      <c r="AJ150" s="1"/>
      <c r="AK150" s="25"/>
      <c r="AL150" s="25"/>
      <c r="AM150" s="1"/>
      <c r="AN150" s="1"/>
      <c r="AQ150" s="22"/>
      <c r="AR150" s="21"/>
    </row>
    <row r="151" spans="1:44" x14ac:dyDescent="0.25">
      <c r="A151" s="14"/>
      <c r="C151" s="4"/>
      <c r="D151" s="4"/>
      <c r="E151" s="4"/>
      <c r="F151" s="4"/>
      <c r="G151" s="4"/>
      <c r="H151" s="4"/>
      <c r="I151" s="34"/>
      <c r="J151" s="35"/>
      <c r="K151" s="35"/>
      <c r="L151" s="35"/>
      <c r="M151" s="35"/>
      <c r="N151" s="4"/>
      <c r="O151" s="4"/>
      <c r="P151" s="35"/>
      <c r="Q151" s="36"/>
      <c r="R151" s="36"/>
      <c r="S151" s="37"/>
      <c r="T151" s="37"/>
      <c r="U151" s="37"/>
      <c r="V151" s="37"/>
      <c r="W151" s="37"/>
      <c r="X151" s="37"/>
      <c r="Y151" s="1"/>
      <c r="Z151" s="1"/>
      <c r="AA151" s="1"/>
      <c r="AB151" s="1"/>
      <c r="AC151" s="1"/>
      <c r="AD151" s="1"/>
      <c r="AE151" s="1"/>
      <c r="AF151" s="1"/>
      <c r="AG151" s="38"/>
      <c r="AH151" s="38"/>
      <c r="AI151" s="1"/>
      <c r="AJ151" s="1"/>
      <c r="AK151" s="25"/>
      <c r="AL151" s="25"/>
      <c r="AM151" s="1"/>
      <c r="AN151" s="1"/>
      <c r="AQ151" s="22"/>
      <c r="AR151" s="21"/>
    </row>
    <row r="152" spans="1:44" x14ac:dyDescent="0.25">
      <c r="A152" s="14"/>
      <c r="C152" s="4"/>
      <c r="D152" s="4"/>
      <c r="E152" s="4"/>
      <c r="F152" s="4"/>
      <c r="G152" s="4"/>
      <c r="H152" s="4"/>
      <c r="I152" s="34"/>
      <c r="J152" s="35"/>
      <c r="K152" s="35"/>
      <c r="L152" s="35"/>
      <c r="M152" s="35"/>
      <c r="N152" s="4"/>
      <c r="O152" s="4"/>
      <c r="P152" s="35"/>
      <c r="Q152" s="36"/>
      <c r="R152" s="36"/>
      <c r="S152" s="37"/>
      <c r="T152" s="37"/>
      <c r="U152" s="37"/>
      <c r="V152" s="37"/>
      <c r="W152" s="37"/>
      <c r="X152" s="37"/>
      <c r="Y152" s="1"/>
      <c r="Z152" s="1"/>
      <c r="AA152" s="1"/>
      <c r="AB152" s="1"/>
      <c r="AC152" s="1"/>
      <c r="AD152" s="1"/>
      <c r="AE152" s="1"/>
      <c r="AF152" s="1"/>
      <c r="AG152" s="38"/>
      <c r="AH152" s="38"/>
      <c r="AI152" s="1"/>
      <c r="AJ152" s="1"/>
      <c r="AK152" s="25"/>
      <c r="AL152" s="25"/>
      <c r="AM152" s="1"/>
      <c r="AN152" s="1"/>
      <c r="AQ152" s="22"/>
      <c r="AR152" s="21"/>
    </row>
    <row r="153" spans="1:44" x14ac:dyDescent="0.25">
      <c r="A153" s="14"/>
      <c r="C153" s="4"/>
      <c r="D153" s="4"/>
      <c r="E153" s="4"/>
      <c r="F153" s="4"/>
      <c r="G153" s="4"/>
      <c r="H153" s="4"/>
      <c r="I153" s="34"/>
      <c r="J153" s="35"/>
      <c r="K153" s="35"/>
      <c r="L153" s="35"/>
      <c r="M153" s="35"/>
      <c r="N153" s="4"/>
      <c r="O153" s="4"/>
      <c r="P153" s="35"/>
      <c r="Q153" s="36"/>
      <c r="R153" s="36"/>
      <c r="S153" s="37"/>
      <c r="T153" s="37"/>
      <c r="U153" s="37"/>
      <c r="V153" s="37"/>
      <c r="W153" s="37"/>
      <c r="X153" s="37"/>
      <c r="Y153" s="1"/>
      <c r="Z153" s="1"/>
      <c r="AA153" s="1"/>
      <c r="AB153" s="1"/>
      <c r="AC153" s="1"/>
      <c r="AD153" s="1"/>
      <c r="AE153" s="1"/>
      <c r="AF153" s="1"/>
      <c r="AG153" s="38"/>
      <c r="AH153" s="38"/>
      <c r="AI153" s="1"/>
      <c r="AJ153" s="1"/>
      <c r="AK153" s="25"/>
      <c r="AL153" s="25"/>
      <c r="AM153" s="1"/>
      <c r="AN153" s="1"/>
      <c r="AQ153" s="22"/>
      <c r="AR153" s="21"/>
    </row>
    <row r="154" spans="1:44" x14ac:dyDescent="0.25">
      <c r="A154" s="14"/>
      <c r="C154" s="4"/>
      <c r="D154" s="4"/>
      <c r="E154" s="4"/>
      <c r="F154" s="4"/>
      <c r="G154" s="4"/>
      <c r="H154" s="4"/>
      <c r="I154" s="34"/>
      <c r="J154" s="35"/>
      <c r="K154" s="35"/>
      <c r="L154" s="35"/>
      <c r="M154" s="35"/>
      <c r="N154" s="4"/>
      <c r="O154" s="4"/>
      <c r="P154" s="35"/>
      <c r="Q154" s="36"/>
      <c r="R154" s="36"/>
      <c r="S154" s="37"/>
      <c r="T154" s="37"/>
      <c r="U154" s="37"/>
      <c r="V154" s="37"/>
      <c r="W154" s="37"/>
      <c r="X154" s="37"/>
      <c r="Y154" s="1"/>
      <c r="Z154" s="1"/>
      <c r="AA154" s="1"/>
      <c r="AB154" s="1"/>
      <c r="AC154" s="1"/>
      <c r="AD154" s="1"/>
      <c r="AE154" s="1"/>
      <c r="AF154" s="1"/>
      <c r="AG154" s="38"/>
      <c r="AH154" s="38"/>
      <c r="AI154" s="1"/>
      <c r="AJ154" s="1"/>
      <c r="AK154" s="25"/>
      <c r="AL154" s="25"/>
      <c r="AM154" s="1"/>
      <c r="AN154" s="1"/>
      <c r="AQ154" s="22"/>
      <c r="AR154" s="21"/>
    </row>
    <row r="155" spans="1:44" x14ac:dyDescent="0.25">
      <c r="A155" s="14"/>
      <c r="C155" s="4"/>
      <c r="D155" s="4"/>
      <c r="E155" s="4"/>
      <c r="F155" s="4"/>
      <c r="G155" s="4"/>
      <c r="H155" s="4"/>
      <c r="I155" s="34"/>
      <c r="J155" s="35"/>
      <c r="K155" s="35"/>
      <c r="L155" s="35"/>
      <c r="M155" s="35"/>
      <c r="N155" s="4"/>
      <c r="O155" s="4"/>
      <c r="P155" s="35"/>
      <c r="Q155" s="36"/>
      <c r="R155" s="36"/>
      <c r="S155" s="37"/>
      <c r="T155" s="37"/>
      <c r="U155" s="37"/>
      <c r="V155" s="37"/>
      <c r="W155" s="37"/>
      <c r="X155" s="37"/>
      <c r="Y155" s="1"/>
      <c r="Z155" s="1"/>
      <c r="AA155" s="1"/>
      <c r="AB155" s="1"/>
      <c r="AC155" s="1"/>
      <c r="AD155" s="1"/>
      <c r="AE155" s="1"/>
      <c r="AF155" s="1"/>
      <c r="AG155" s="38"/>
      <c r="AH155" s="38"/>
      <c r="AI155" s="1"/>
      <c r="AJ155" s="1"/>
      <c r="AK155" s="25"/>
      <c r="AL155" s="25"/>
      <c r="AM155" s="1"/>
      <c r="AN155" s="1"/>
      <c r="AQ155" s="22"/>
      <c r="AR155" s="21"/>
    </row>
    <row r="156" spans="1:44" x14ac:dyDescent="0.25">
      <c r="A156" s="14"/>
      <c r="C156" s="4"/>
      <c r="D156" s="4"/>
      <c r="E156" s="4"/>
      <c r="F156" s="4"/>
      <c r="G156" s="4"/>
      <c r="H156" s="4"/>
      <c r="I156" s="34"/>
      <c r="J156" s="35"/>
      <c r="K156" s="35"/>
      <c r="L156" s="35"/>
      <c r="M156" s="35"/>
      <c r="N156" s="4"/>
      <c r="O156" s="4"/>
      <c r="P156" s="35"/>
      <c r="Q156" s="36"/>
      <c r="R156" s="36"/>
      <c r="S156" s="37"/>
      <c r="T156" s="37"/>
      <c r="U156" s="37"/>
      <c r="V156" s="37"/>
      <c r="W156" s="37"/>
      <c r="X156" s="37"/>
      <c r="Y156" s="1"/>
      <c r="Z156" s="1"/>
      <c r="AA156" s="1"/>
      <c r="AB156" s="1"/>
      <c r="AC156" s="1"/>
      <c r="AD156" s="1"/>
      <c r="AE156" s="1"/>
      <c r="AF156" s="1"/>
      <c r="AG156" s="38"/>
      <c r="AH156" s="38"/>
      <c r="AI156" s="1"/>
      <c r="AJ156" s="1"/>
      <c r="AK156" s="25"/>
      <c r="AL156" s="25"/>
      <c r="AM156" s="1"/>
      <c r="AN156" s="1"/>
      <c r="AQ156" s="22"/>
      <c r="AR156" s="21"/>
    </row>
    <row r="157" spans="1:44" x14ac:dyDescent="0.25">
      <c r="A157" s="14"/>
      <c r="C157" s="4"/>
      <c r="D157" s="4"/>
      <c r="E157" s="4"/>
      <c r="F157" s="4"/>
      <c r="G157" s="4"/>
      <c r="H157" s="4"/>
      <c r="I157" s="34"/>
      <c r="J157" s="35"/>
      <c r="K157" s="35"/>
      <c r="L157" s="35"/>
      <c r="M157" s="35"/>
      <c r="N157" s="4"/>
      <c r="O157" s="4"/>
      <c r="P157" s="35"/>
      <c r="Q157" s="36"/>
      <c r="R157" s="36"/>
      <c r="S157" s="37"/>
      <c r="T157" s="37"/>
      <c r="U157" s="37"/>
      <c r="V157" s="37"/>
      <c r="W157" s="37"/>
      <c r="X157" s="37"/>
      <c r="Y157" s="1"/>
      <c r="Z157" s="1"/>
      <c r="AA157" s="1"/>
      <c r="AB157" s="1"/>
      <c r="AC157" s="1"/>
      <c r="AD157" s="1"/>
      <c r="AE157" s="1"/>
      <c r="AF157" s="1"/>
      <c r="AG157" s="38"/>
      <c r="AH157" s="38"/>
      <c r="AI157" s="1"/>
      <c r="AJ157" s="1"/>
      <c r="AK157" s="25"/>
      <c r="AL157" s="25"/>
      <c r="AM157" s="1"/>
      <c r="AN157" s="1"/>
      <c r="AQ157" s="22"/>
      <c r="AR157" s="21"/>
    </row>
    <row r="158" spans="1:44" x14ac:dyDescent="0.25">
      <c r="A158" s="14"/>
      <c r="C158" s="4"/>
      <c r="D158" s="4"/>
      <c r="E158" s="4"/>
      <c r="F158" s="4"/>
      <c r="G158" s="4"/>
      <c r="H158" s="4"/>
      <c r="I158" s="34"/>
      <c r="J158" s="35"/>
      <c r="K158" s="35"/>
      <c r="L158" s="35"/>
      <c r="M158" s="35"/>
      <c r="N158" s="4"/>
      <c r="O158" s="4"/>
      <c r="P158" s="35"/>
      <c r="Q158" s="36"/>
      <c r="R158" s="36"/>
      <c r="S158" s="37"/>
      <c r="T158" s="37"/>
      <c r="U158" s="37"/>
      <c r="V158" s="37"/>
      <c r="W158" s="37"/>
      <c r="X158" s="37"/>
      <c r="Y158" s="1"/>
      <c r="Z158" s="1"/>
      <c r="AA158" s="1"/>
      <c r="AB158" s="1"/>
      <c r="AC158" s="1"/>
      <c r="AD158" s="1"/>
      <c r="AE158" s="1"/>
      <c r="AF158" s="1"/>
      <c r="AG158" s="38"/>
      <c r="AH158" s="38"/>
      <c r="AI158" s="1"/>
      <c r="AJ158" s="1"/>
      <c r="AK158" s="25"/>
      <c r="AL158" s="25"/>
      <c r="AM158" s="1"/>
      <c r="AN158" s="1"/>
      <c r="AQ158" s="22"/>
      <c r="AR158" s="21"/>
    </row>
    <row r="159" spans="1:44" x14ac:dyDescent="0.25">
      <c r="A159" s="14"/>
      <c r="C159" s="4"/>
      <c r="D159" s="4"/>
      <c r="E159" s="4"/>
      <c r="F159" s="4"/>
      <c r="G159" s="4"/>
      <c r="H159" s="4"/>
      <c r="I159" s="34"/>
      <c r="J159" s="35"/>
      <c r="K159" s="35"/>
      <c r="L159" s="35"/>
      <c r="M159" s="35"/>
      <c r="N159" s="4"/>
      <c r="O159" s="4"/>
      <c r="P159" s="35"/>
      <c r="Q159" s="36"/>
      <c r="R159" s="36"/>
      <c r="S159" s="37"/>
      <c r="T159" s="37"/>
      <c r="U159" s="37"/>
      <c r="V159" s="37"/>
      <c r="W159" s="37"/>
      <c r="X159" s="37"/>
      <c r="Y159" s="1"/>
      <c r="Z159" s="1"/>
      <c r="AA159" s="1"/>
      <c r="AB159" s="1"/>
      <c r="AC159" s="1"/>
      <c r="AD159" s="1"/>
      <c r="AE159" s="1"/>
      <c r="AF159" s="1"/>
      <c r="AG159" s="38"/>
      <c r="AH159" s="38"/>
      <c r="AI159" s="1"/>
      <c r="AJ159" s="1"/>
      <c r="AK159" s="25"/>
      <c r="AL159" s="25"/>
      <c r="AM159" s="1"/>
      <c r="AN159" s="1"/>
      <c r="AQ159" s="22"/>
      <c r="AR159" s="21"/>
    </row>
    <row r="160" spans="1:44" x14ac:dyDescent="0.25">
      <c r="A160" s="14"/>
      <c r="C160" s="4"/>
      <c r="D160" s="4"/>
      <c r="E160" s="4"/>
      <c r="F160" s="4"/>
      <c r="G160" s="4"/>
      <c r="H160" s="4"/>
      <c r="I160" s="34"/>
      <c r="J160" s="35"/>
      <c r="K160" s="35"/>
      <c r="L160" s="35"/>
      <c r="M160" s="35"/>
      <c r="N160" s="4"/>
      <c r="O160" s="4"/>
      <c r="P160" s="35"/>
      <c r="Q160" s="36"/>
      <c r="R160" s="36"/>
      <c r="S160" s="37"/>
      <c r="T160" s="37"/>
      <c r="U160" s="37"/>
      <c r="V160" s="37"/>
      <c r="W160" s="37"/>
      <c r="X160" s="37"/>
      <c r="Y160" s="1"/>
      <c r="Z160" s="1"/>
      <c r="AA160" s="1"/>
      <c r="AB160" s="1"/>
      <c r="AC160" s="1"/>
      <c r="AD160" s="1"/>
      <c r="AE160" s="1"/>
      <c r="AF160" s="1"/>
      <c r="AG160" s="38"/>
      <c r="AH160" s="38"/>
      <c r="AI160" s="1"/>
      <c r="AJ160" s="1"/>
      <c r="AK160" s="25"/>
      <c r="AL160" s="25"/>
      <c r="AM160" s="1"/>
      <c r="AN160" s="1"/>
      <c r="AQ160" s="22"/>
      <c r="AR160" s="21"/>
    </row>
    <row r="161" spans="1:44" x14ac:dyDescent="0.25">
      <c r="A161" s="14"/>
      <c r="C161" s="4"/>
      <c r="D161" s="4"/>
      <c r="E161" s="4"/>
      <c r="F161" s="4"/>
      <c r="G161" s="4"/>
      <c r="H161" s="4"/>
      <c r="I161" s="34"/>
      <c r="J161" s="35"/>
      <c r="K161" s="35"/>
      <c r="L161" s="35"/>
      <c r="M161" s="35"/>
      <c r="N161" s="4"/>
      <c r="O161" s="4"/>
      <c r="P161" s="35"/>
      <c r="Q161" s="36"/>
      <c r="R161" s="36"/>
      <c r="S161" s="37"/>
      <c r="T161" s="37"/>
      <c r="U161" s="37"/>
      <c r="V161" s="37"/>
      <c r="W161" s="37"/>
      <c r="X161" s="37"/>
      <c r="Y161" s="1"/>
      <c r="Z161" s="1"/>
      <c r="AA161" s="1"/>
      <c r="AB161" s="1"/>
      <c r="AC161" s="1"/>
      <c r="AD161" s="1"/>
      <c r="AE161" s="1"/>
      <c r="AF161" s="1"/>
      <c r="AG161" s="38"/>
      <c r="AH161" s="38"/>
      <c r="AI161" s="1"/>
      <c r="AJ161" s="1"/>
      <c r="AK161" s="25"/>
      <c r="AL161" s="25"/>
      <c r="AM161" s="1"/>
      <c r="AN161" s="1"/>
      <c r="AQ161" s="22"/>
      <c r="AR161" s="21"/>
    </row>
    <row r="162" spans="1:44" x14ac:dyDescent="0.25">
      <c r="A162" s="14"/>
      <c r="C162" s="4"/>
      <c r="D162" s="4"/>
      <c r="E162" s="4"/>
      <c r="F162" s="4"/>
      <c r="G162" s="4"/>
      <c r="H162" s="4"/>
      <c r="I162" s="34"/>
      <c r="J162" s="35"/>
      <c r="K162" s="35"/>
      <c r="L162" s="35"/>
      <c r="M162" s="35"/>
      <c r="N162" s="4"/>
      <c r="O162" s="4"/>
      <c r="P162" s="35"/>
      <c r="Q162" s="36"/>
      <c r="R162" s="36"/>
      <c r="S162" s="37"/>
      <c r="T162" s="37"/>
      <c r="U162" s="37"/>
      <c r="V162" s="37"/>
      <c r="W162" s="37"/>
      <c r="X162" s="37"/>
      <c r="Y162" s="1"/>
      <c r="Z162" s="1"/>
      <c r="AA162" s="1"/>
      <c r="AB162" s="1"/>
      <c r="AC162" s="1"/>
      <c r="AD162" s="1"/>
      <c r="AE162" s="1"/>
      <c r="AF162" s="1"/>
      <c r="AG162" s="38"/>
      <c r="AH162" s="38"/>
      <c r="AI162" s="1"/>
      <c r="AJ162" s="1"/>
      <c r="AK162" s="25"/>
      <c r="AL162" s="25"/>
      <c r="AM162" s="1"/>
      <c r="AN162" s="1"/>
      <c r="AQ162" s="22"/>
      <c r="AR162" s="21"/>
    </row>
    <row r="163" spans="1:44" x14ac:dyDescent="0.25">
      <c r="A163" s="14"/>
      <c r="C163" s="4"/>
      <c r="D163" s="4"/>
      <c r="E163" s="4"/>
      <c r="F163" s="4"/>
      <c r="G163" s="4"/>
      <c r="H163" s="4"/>
      <c r="I163" s="34"/>
      <c r="J163" s="35"/>
      <c r="K163" s="35"/>
      <c r="L163" s="35"/>
      <c r="M163" s="35"/>
      <c r="N163" s="4"/>
      <c r="O163" s="4"/>
      <c r="P163" s="35"/>
      <c r="Q163" s="36"/>
      <c r="R163" s="36"/>
      <c r="S163" s="37"/>
      <c r="T163" s="37"/>
      <c r="U163" s="37"/>
      <c r="V163" s="37"/>
      <c r="W163" s="37"/>
      <c r="X163" s="37"/>
      <c r="Y163" s="1"/>
      <c r="Z163" s="1"/>
      <c r="AA163" s="1"/>
      <c r="AB163" s="1"/>
      <c r="AC163" s="1"/>
      <c r="AD163" s="1"/>
      <c r="AE163" s="1"/>
      <c r="AF163" s="1"/>
      <c r="AG163" s="38"/>
      <c r="AH163" s="38"/>
      <c r="AI163" s="1"/>
      <c r="AJ163" s="1"/>
      <c r="AK163" s="25"/>
      <c r="AL163" s="25"/>
      <c r="AM163" s="1"/>
      <c r="AN163" s="1"/>
      <c r="AQ163" s="22"/>
      <c r="AR163" s="21"/>
    </row>
    <row r="164" spans="1:44" x14ac:dyDescent="0.25">
      <c r="A164" s="14"/>
      <c r="C164" s="4"/>
      <c r="D164" s="4"/>
      <c r="E164" s="4"/>
      <c r="F164" s="4"/>
      <c r="G164" s="4"/>
      <c r="H164" s="4"/>
      <c r="I164" s="34"/>
      <c r="J164" s="35"/>
      <c r="K164" s="35"/>
      <c r="L164" s="35"/>
      <c r="M164" s="35"/>
      <c r="N164" s="4"/>
      <c r="O164" s="4"/>
      <c r="P164" s="35"/>
      <c r="Q164" s="36"/>
      <c r="R164" s="36"/>
      <c r="S164" s="37"/>
      <c r="T164" s="37"/>
      <c r="U164" s="37"/>
      <c r="V164" s="37"/>
      <c r="W164" s="37"/>
      <c r="X164" s="37"/>
      <c r="Y164" s="1"/>
      <c r="Z164" s="1"/>
      <c r="AA164" s="1"/>
      <c r="AB164" s="1"/>
      <c r="AC164" s="1"/>
      <c r="AD164" s="1"/>
      <c r="AE164" s="1"/>
      <c r="AF164" s="1"/>
      <c r="AG164" s="38"/>
      <c r="AH164" s="38"/>
      <c r="AI164" s="1"/>
      <c r="AJ164" s="1"/>
      <c r="AK164" s="25"/>
      <c r="AL164" s="25"/>
      <c r="AM164" s="1"/>
      <c r="AN164" s="1"/>
      <c r="AQ164" s="22"/>
      <c r="AR164" s="21"/>
    </row>
    <row r="165" spans="1:44" x14ac:dyDescent="0.25">
      <c r="A165" s="14"/>
      <c r="C165" s="4"/>
      <c r="D165" s="4"/>
      <c r="E165" s="4"/>
      <c r="F165" s="4"/>
      <c r="G165" s="4"/>
      <c r="H165" s="4"/>
      <c r="I165" s="34"/>
      <c r="J165" s="35"/>
      <c r="K165" s="35"/>
      <c r="L165" s="35"/>
      <c r="M165" s="35"/>
      <c r="N165" s="4"/>
      <c r="O165" s="4"/>
      <c r="P165" s="35"/>
      <c r="Q165" s="36"/>
      <c r="R165" s="36"/>
      <c r="S165" s="37"/>
      <c r="T165" s="37"/>
      <c r="U165" s="37"/>
      <c r="V165" s="37"/>
      <c r="W165" s="37"/>
      <c r="X165" s="37"/>
      <c r="Y165" s="1"/>
      <c r="Z165" s="1"/>
      <c r="AA165" s="1"/>
      <c r="AB165" s="1"/>
      <c r="AC165" s="1"/>
      <c r="AD165" s="1"/>
      <c r="AE165" s="1"/>
      <c r="AF165" s="1"/>
      <c r="AG165" s="38"/>
      <c r="AH165" s="38"/>
      <c r="AI165" s="1"/>
      <c r="AJ165" s="1"/>
      <c r="AK165" s="25"/>
      <c r="AL165" s="25"/>
      <c r="AM165" s="1"/>
      <c r="AN165" s="1"/>
      <c r="AQ165" s="22"/>
      <c r="AR165" s="21"/>
    </row>
    <row r="166" spans="1:44" x14ac:dyDescent="0.25">
      <c r="A166" s="14"/>
      <c r="C166" s="4"/>
      <c r="D166" s="4"/>
      <c r="E166" s="4"/>
      <c r="F166" s="4"/>
      <c r="G166" s="4"/>
      <c r="H166" s="4"/>
      <c r="I166" s="34"/>
      <c r="J166" s="35"/>
      <c r="K166" s="35"/>
      <c r="L166" s="35"/>
      <c r="M166" s="35"/>
      <c r="N166" s="4"/>
      <c r="O166" s="4"/>
      <c r="P166" s="35"/>
      <c r="Q166" s="36"/>
      <c r="R166" s="36"/>
      <c r="S166" s="37"/>
      <c r="T166" s="37"/>
      <c r="U166" s="37"/>
      <c r="V166" s="37"/>
      <c r="W166" s="37"/>
      <c r="X166" s="37"/>
      <c r="Y166" s="1"/>
      <c r="Z166" s="1"/>
      <c r="AA166" s="1"/>
      <c r="AB166" s="1"/>
      <c r="AC166" s="1"/>
      <c r="AD166" s="1"/>
      <c r="AE166" s="1"/>
      <c r="AF166" s="1"/>
      <c r="AG166" s="38"/>
      <c r="AH166" s="38"/>
      <c r="AI166" s="1"/>
      <c r="AJ166" s="1"/>
      <c r="AK166" s="25"/>
      <c r="AL166" s="25"/>
      <c r="AM166" s="1"/>
      <c r="AN166" s="1"/>
      <c r="AQ166" s="22"/>
      <c r="AR166" s="21"/>
    </row>
    <row r="167" spans="1:44" x14ac:dyDescent="0.25">
      <c r="A167" s="14"/>
      <c r="C167" s="4"/>
      <c r="D167" s="4"/>
      <c r="E167" s="4"/>
      <c r="F167" s="4"/>
      <c r="G167" s="4"/>
      <c r="H167" s="4"/>
      <c r="I167" s="34"/>
      <c r="J167" s="35"/>
      <c r="K167" s="35"/>
      <c r="L167" s="35"/>
      <c r="M167" s="35"/>
      <c r="N167" s="4"/>
      <c r="O167" s="4"/>
      <c r="P167" s="35"/>
      <c r="Q167" s="36"/>
      <c r="R167" s="36"/>
      <c r="S167" s="37"/>
      <c r="T167" s="37"/>
      <c r="U167" s="37"/>
      <c r="V167" s="37"/>
      <c r="W167" s="37"/>
      <c r="X167" s="37"/>
      <c r="Y167" s="1"/>
      <c r="Z167" s="1"/>
      <c r="AA167" s="1"/>
      <c r="AB167" s="1"/>
      <c r="AC167" s="1"/>
      <c r="AD167" s="1"/>
      <c r="AE167" s="1"/>
      <c r="AF167" s="1"/>
      <c r="AG167" s="38"/>
      <c r="AH167" s="38"/>
      <c r="AI167" s="1"/>
      <c r="AJ167" s="1"/>
      <c r="AK167" s="25"/>
      <c r="AL167" s="25"/>
      <c r="AM167" s="1"/>
      <c r="AN167" s="1"/>
      <c r="AQ167" s="22"/>
      <c r="AR167" s="21"/>
    </row>
    <row r="168" spans="1:44" x14ac:dyDescent="0.25">
      <c r="A168" s="14"/>
      <c r="C168" s="4"/>
      <c r="D168" s="4"/>
      <c r="E168" s="4"/>
      <c r="F168" s="4"/>
      <c r="G168" s="4"/>
      <c r="H168" s="4"/>
      <c r="I168" s="34"/>
      <c r="J168" s="35"/>
      <c r="K168" s="35"/>
      <c r="L168" s="35"/>
      <c r="M168" s="35"/>
      <c r="N168" s="4"/>
      <c r="O168" s="4"/>
      <c r="P168" s="35"/>
      <c r="Q168" s="36"/>
      <c r="R168" s="36"/>
      <c r="S168" s="37"/>
      <c r="T168" s="37"/>
      <c r="U168" s="37"/>
      <c r="V168" s="37"/>
      <c r="W168" s="37"/>
      <c r="X168" s="37"/>
      <c r="Y168" s="1"/>
      <c r="Z168" s="1"/>
      <c r="AA168" s="1"/>
      <c r="AB168" s="1"/>
      <c r="AC168" s="1"/>
      <c r="AD168" s="1"/>
      <c r="AE168" s="1"/>
      <c r="AF168" s="1"/>
      <c r="AG168" s="38"/>
      <c r="AH168" s="38"/>
      <c r="AI168" s="1"/>
      <c r="AJ168" s="1"/>
      <c r="AK168" s="25"/>
      <c r="AL168" s="25"/>
      <c r="AM168" s="1"/>
      <c r="AN168" s="1"/>
      <c r="AQ168" s="22"/>
      <c r="AR168" s="21"/>
    </row>
    <row r="169" spans="1:44" x14ac:dyDescent="0.25">
      <c r="A169" s="14"/>
      <c r="C169" s="4"/>
      <c r="D169" s="4"/>
      <c r="E169" s="4"/>
      <c r="F169" s="4"/>
      <c r="G169" s="4"/>
      <c r="H169" s="4"/>
      <c r="I169" s="34"/>
      <c r="J169" s="35"/>
      <c r="K169" s="35"/>
      <c r="L169" s="35"/>
      <c r="M169" s="35"/>
      <c r="N169" s="4"/>
      <c r="O169" s="4"/>
      <c r="P169" s="35"/>
      <c r="Q169" s="36"/>
      <c r="R169" s="36"/>
      <c r="S169" s="37"/>
      <c r="T169" s="37"/>
      <c r="U169" s="37"/>
      <c r="V169" s="37"/>
      <c r="W169" s="37"/>
      <c r="X169" s="37"/>
      <c r="Y169" s="1"/>
      <c r="Z169" s="1"/>
      <c r="AA169" s="1"/>
      <c r="AB169" s="1"/>
      <c r="AC169" s="1"/>
      <c r="AD169" s="1"/>
      <c r="AE169" s="1"/>
      <c r="AF169" s="1"/>
      <c r="AG169" s="38"/>
      <c r="AH169" s="38"/>
      <c r="AI169" s="1"/>
      <c r="AJ169" s="1"/>
      <c r="AK169" s="25"/>
      <c r="AL169" s="25"/>
      <c r="AM169" s="1"/>
      <c r="AN169" s="1"/>
      <c r="AQ169" s="22"/>
      <c r="AR169" s="21"/>
    </row>
    <row r="170" spans="1:44" x14ac:dyDescent="0.25">
      <c r="A170" s="14"/>
      <c r="C170" s="4"/>
      <c r="D170" s="4"/>
      <c r="E170" s="4"/>
      <c r="F170" s="4"/>
      <c r="G170" s="4"/>
      <c r="H170" s="4"/>
      <c r="I170" s="34"/>
      <c r="J170" s="35"/>
      <c r="K170" s="35"/>
      <c r="L170" s="35"/>
      <c r="M170" s="35"/>
      <c r="N170" s="4"/>
      <c r="O170" s="4"/>
      <c r="P170" s="35"/>
      <c r="Q170" s="36"/>
      <c r="R170" s="36"/>
      <c r="S170" s="37"/>
      <c r="T170" s="37"/>
      <c r="U170" s="37"/>
      <c r="V170" s="37"/>
      <c r="W170" s="37"/>
      <c r="X170" s="37"/>
      <c r="Y170" s="1"/>
      <c r="Z170" s="1"/>
      <c r="AA170" s="1"/>
      <c r="AB170" s="1"/>
      <c r="AC170" s="1"/>
      <c r="AD170" s="1"/>
      <c r="AE170" s="1"/>
      <c r="AF170" s="1"/>
      <c r="AG170" s="38"/>
      <c r="AH170" s="38"/>
      <c r="AI170" s="1"/>
      <c r="AJ170" s="1"/>
      <c r="AK170" s="25"/>
      <c r="AL170" s="25"/>
      <c r="AM170" s="1"/>
      <c r="AN170" s="1"/>
      <c r="AQ170" s="22"/>
      <c r="AR170" s="21"/>
    </row>
    <row r="171" spans="1:44" x14ac:dyDescent="0.25">
      <c r="A171" s="14"/>
      <c r="C171" s="4"/>
      <c r="D171" s="4"/>
      <c r="E171" s="4"/>
      <c r="F171" s="4"/>
      <c r="G171" s="4"/>
      <c r="H171" s="4"/>
      <c r="I171" s="34"/>
      <c r="J171" s="35"/>
      <c r="K171" s="35"/>
      <c r="L171" s="35"/>
      <c r="M171" s="35"/>
      <c r="N171" s="4"/>
      <c r="O171" s="4"/>
      <c r="P171" s="35"/>
      <c r="Q171" s="36"/>
      <c r="R171" s="36"/>
      <c r="S171" s="37"/>
      <c r="T171" s="37"/>
      <c r="U171" s="37"/>
      <c r="V171" s="37"/>
      <c r="W171" s="37"/>
      <c r="X171" s="37"/>
      <c r="Y171" s="1"/>
      <c r="Z171" s="1"/>
      <c r="AA171" s="1"/>
      <c r="AB171" s="1"/>
      <c r="AC171" s="1"/>
      <c r="AD171" s="1"/>
      <c r="AE171" s="1"/>
      <c r="AF171" s="1"/>
      <c r="AG171" s="38"/>
      <c r="AH171" s="38"/>
      <c r="AI171" s="1"/>
      <c r="AJ171" s="1"/>
      <c r="AK171" s="25"/>
      <c r="AL171" s="25"/>
      <c r="AM171" s="1"/>
      <c r="AN171" s="1"/>
      <c r="AQ171" s="22"/>
      <c r="AR171" s="21"/>
    </row>
    <row r="172" spans="1:44" x14ac:dyDescent="0.25">
      <c r="A172" s="14"/>
      <c r="C172" s="4"/>
      <c r="D172" s="4"/>
      <c r="E172" s="4"/>
      <c r="F172" s="4"/>
      <c r="G172" s="4"/>
      <c r="H172" s="4"/>
      <c r="I172" s="34"/>
      <c r="J172" s="35"/>
      <c r="K172" s="35"/>
      <c r="L172" s="35"/>
      <c r="M172" s="35"/>
      <c r="N172" s="4"/>
      <c r="O172" s="4"/>
      <c r="P172" s="35"/>
      <c r="Q172" s="36"/>
      <c r="R172" s="36"/>
      <c r="S172" s="37"/>
      <c r="T172" s="37"/>
      <c r="U172" s="37"/>
      <c r="V172" s="37"/>
      <c r="W172" s="37"/>
      <c r="X172" s="37"/>
      <c r="Y172" s="1"/>
      <c r="Z172" s="1"/>
      <c r="AA172" s="1"/>
      <c r="AB172" s="1"/>
      <c r="AC172" s="1"/>
      <c r="AD172" s="1"/>
      <c r="AE172" s="1"/>
      <c r="AF172" s="1"/>
      <c r="AG172" s="38"/>
      <c r="AH172" s="38"/>
      <c r="AI172" s="1"/>
      <c r="AJ172" s="1"/>
      <c r="AK172" s="25"/>
      <c r="AL172" s="25"/>
      <c r="AM172" s="1"/>
      <c r="AN172" s="1"/>
      <c r="AQ172" s="22"/>
      <c r="AR172" s="21"/>
    </row>
    <row r="173" spans="1:44" x14ac:dyDescent="0.25">
      <c r="A173" s="14"/>
      <c r="C173" s="4"/>
      <c r="D173" s="4"/>
      <c r="E173" s="4"/>
      <c r="F173" s="4"/>
      <c r="G173" s="4"/>
      <c r="H173" s="4"/>
      <c r="I173" s="34"/>
      <c r="J173" s="35"/>
      <c r="K173" s="35"/>
      <c r="L173" s="35"/>
      <c r="M173" s="35"/>
      <c r="N173" s="4"/>
      <c r="O173" s="4"/>
      <c r="P173" s="35"/>
      <c r="Q173" s="36"/>
      <c r="R173" s="36"/>
      <c r="S173" s="37"/>
      <c r="T173" s="37"/>
      <c r="U173" s="37"/>
      <c r="V173" s="37"/>
      <c r="W173" s="37"/>
      <c r="X173" s="37"/>
      <c r="Y173" s="1"/>
      <c r="Z173" s="1"/>
      <c r="AA173" s="1"/>
      <c r="AB173" s="1"/>
      <c r="AC173" s="1"/>
      <c r="AD173" s="1"/>
      <c r="AE173" s="1"/>
      <c r="AF173" s="1"/>
      <c r="AG173" s="38"/>
      <c r="AH173" s="38"/>
      <c r="AI173" s="1"/>
      <c r="AJ173" s="1"/>
      <c r="AK173" s="25"/>
      <c r="AL173" s="25"/>
      <c r="AM173" s="1"/>
      <c r="AN173" s="1"/>
      <c r="AQ173" s="22"/>
      <c r="AR173" s="21"/>
    </row>
    <row r="174" spans="1:44" x14ac:dyDescent="0.25">
      <c r="A174" s="14"/>
      <c r="C174" s="4"/>
      <c r="D174" s="4"/>
      <c r="E174" s="4"/>
      <c r="F174" s="4"/>
      <c r="G174" s="4"/>
      <c r="H174" s="4"/>
      <c r="I174" s="34"/>
      <c r="J174" s="35"/>
      <c r="K174" s="35"/>
      <c r="L174" s="35"/>
      <c r="M174" s="35"/>
      <c r="N174" s="4"/>
      <c r="O174" s="4"/>
      <c r="P174" s="35"/>
      <c r="Q174" s="36"/>
      <c r="R174" s="36"/>
      <c r="S174" s="37"/>
      <c r="T174" s="37"/>
      <c r="U174" s="37"/>
      <c r="V174" s="37"/>
      <c r="W174" s="37"/>
      <c r="X174" s="37"/>
      <c r="Y174" s="1"/>
      <c r="Z174" s="1"/>
      <c r="AA174" s="1"/>
      <c r="AB174" s="1"/>
      <c r="AC174" s="1"/>
      <c r="AD174" s="1"/>
      <c r="AE174" s="1"/>
      <c r="AF174" s="1"/>
      <c r="AG174" s="38"/>
      <c r="AH174" s="38"/>
      <c r="AI174" s="1"/>
      <c r="AJ174" s="1"/>
      <c r="AK174" s="25"/>
      <c r="AL174" s="25"/>
      <c r="AM174" s="1"/>
      <c r="AN174" s="1"/>
      <c r="AQ174" s="22"/>
      <c r="AR174" s="21"/>
    </row>
    <row r="175" spans="1:44" x14ac:dyDescent="0.25">
      <c r="A175" s="14"/>
      <c r="C175" s="4"/>
      <c r="D175" s="4"/>
      <c r="E175" s="4"/>
      <c r="F175" s="4"/>
      <c r="G175" s="4"/>
      <c r="H175" s="4"/>
      <c r="I175" s="34"/>
      <c r="J175" s="35"/>
      <c r="K175" s="35"/>
      <c r="L175" s="35"/>
      <c r="M175" s="35"/>
      <c r="N175" s="4"/>
      <c r="O175" s="4"/>
      <c r="P175" s="35"/>
      <c r="Q175" s="36"/>
      <c r="R175" s="36"/>
      <c r="S175" s="37"/>
      <c r="T175" s="37"/>
      <c r="U175" s="37"/>
      <c r="V175" s="37"/>
      <c r="W175" s="37"/>
      <c r="X175" s="37"/>
      <c r="Y175" s="1"/>
      <c r="Z175" s="1"/>
      <c r="AA175" s="1"/>
      <c r="AB175" s="1"/>
      <c r="AC175" s="1"/>
      <c r="AD175" s="1"/>
      <c r="AE175" s="1"/>
      <c r="AF175" s="1"/>
      <c r="AG175" s="38"/>
      <c r="AH175" s="38"/>
      <c r="AI175" s="1"/>
      <c r="AJ175" s="1"/>
      <c r="AK175" s="25"/>
      <c r="AL175" s="25"/>
      <c r="AM175" s="1"/>
      <c r="AN175" s="1"/>
      <c r="AQ175" s="22"/>
      <c r="AR175" s="21"/>
    </row>
    <row r="176" spans="1:44" x14ac:dyDescent="0.25">
      <c r="A176" s="14"/>
      <c r="C176" s="4"/>
      <c r="D176" s="4"/>
      <c r="E176" s="4"/>
      <c r="F176" s="4"/>
      <c r="G176" s="4"/>
      <c r="H176" s="4"/>
      <c r="I176" s="34"/>
      <c r="J176" s="35"/>
      <c r="K176" s="35"/>
      <c r="L176" s="35"/>
      <c r="M176" s="35"/>
      <c r="N176" s="4"/>
      <c r="O176" s="4"/>
      <c r="P176" s="35"/>
      <c r="Q176" s="36"/>
      <c r="R176" s="36"/>
      <c r="S176" s="37"/>
      <c r="T176" s="37"/>
      <c r="U176" s="37"/>
      <c r="V176" s="37"/>
      <c r="W176" s="37"/>
      <c r="X176" s="37"/>
      <c r="Y176" s="1"/>
      <c r="Z176" s="1"/>
      <c r="AA176" s="1"/>
      <c r="AB176" s="1"/>
      <c r="AC176" s="1"/>
      <c r="AD176" s="1"/>
      <c r="AE176" s="1"/>
      <c r="AF176" s="1"/>
      <c r="AG176" s="38"/>
      <c r="AH176" s="38"/>
      <c r="AI176" s="1"/>
      <c r="AJ176" s="1"/>
      <c r="AK176" s="25"/>
      <c r="AL176" s="25"/>
      <c r="AM176" s="1"/>
      <c r="AN176" s="1"/>
      <c r="AQ176" s="22"/>
      <c r="AR176" s="21"/>
    </row>
    <row r="177" spans="1:44" x14ac:dyDescent="0.25">
      <c r="A177" s="14"/>
      <c r="C177" s="4"/>
      <c r="D177" s="4"/>
      <c r="E177" s="4"/>
      <c r="F177" s="4"/>
      <c r="G177" s="4"/>
      <c r="H177" s="4"/>
      <c r="I177" s="34"/>
      <c r="J177" s="35"/>
      <c r="K177" s="35"/>
      <c r="L177" s="35"/>
      <c r="M177" s="35"/>
      <c r="N177" s="4"/>
      <c r="O177" s="4"/>
      <c r="P177" s="35"/>
      <c r="Q177" s="36"/>
      <c r="R177" s="36"/>
      <c r="S177" s="37"/>
      <c r="T177" s="37"/>
      <c r="U177" s="37"/>
      <c r="V177" s="37"/>
      <c r="W177" s="37"/>
      <c r="X177" s="37"/>
      <c r="Y177" s="1"/>
      <c r="Z177" s="1"/>
      <c r="AA177" s="1"/>
      <c r="AB177" s="1"/>
      <c r="AC177" s="1"/>
      <c r="AD177" s="1"/>
      <c r="AE177" s="1"/>
      <c r="AF177" s="1"/>
      <c r="AG177" s="38"/>
      <c r="AH177" s="38"/>
      <c r="AI177" s="1"/>
      <c r="AJ177" s="1"/>
      <c r="AK177" s="25"/>
      <c r="AL177" s="25"/>
      <c r="AM177" s="1"/>
      <c r="AN177" s="1"/>
      <c r="AQ177" s="22"/>
      <c r="AR177" s="21"/>
    </row>
    <row r="178" spans="1:44" x14ac:dyDescent="0.25">
      <c r="A178" s="14"/>
      <c r="C178" s="4"/>
      <c r="D178" s="4"/>
      <c r="E178" s="4"/>
      <c r="F178" s="4"/>
      <c r="G178" s="4"/>
      <c r="H178" s="4"/>
      <c r="I178" s="34"/>
      <c r="J178" s="35"/>
      <c r="K178" s="35"/>
      <c r="L178" s="35"/>
      <c r="M178" s="35"/>
      <c r="N178" s="4"/>
      <c r="O178" s="4"/>
      <c r="P178" s="35"/>
      <c r="Q178" s="36"/>
      <c r="R178" s="36"/>
      <c r="S178" s="37"/>
      <c r="T178" s="37"/>
      <c r="U178" s="37"/>
      <c r="V178" s="37"/>
      <c r="W178" s="37"/>
      <c r="X178" s="37"/>
      <c r="Y178" s="1"/>
      <c r="Z178" s="1"/>
      <c r="AA178" s="1"/>
      <c r="AB178" s="1"/>
      <c r="AC178" s="1"/>
      <c r="AD178" s="1"/>
      <c r="AE178" s="1"/>
      <c r="AF178" s="1"/>
      <c r="AG178" s="38"/>
      <c r="AH178" s="38"/>
      <c r="AI178" s="1"/>
      <c r="AJ178" s="1"/>
      <c r="AK178" s="25"/>
      <c r="AL178" s="25"/>
      <c r="AM178" s="1"/>
      <c r="AN178" s="1"/>
      <c r="AQ178" s="22"/>
      <c r="AR178" s="21"/>
    </row>
    <row r="179" spans="1:44" x14ac:dyDescent="0.25">
      <c r="A179" s="14"/>
      <c r="C179" s="4"/>
      <c r="D179" s="4"/>
      <c r="E179" s="4"/>
      <c r="F179" s="4"/>
      <c r="G179" s="4"/>
      <c r="H179" s="4"/>
      <c r="I179" s="34"/>
      <c r="J179" s="35"/>
      <c r="K179" s="35"/>
      <c r="L179" s="35"/>
      <c r="M179" s="35"/>
      <c r="N179" s="4"/>
      <c r="O179" s="4"/>
      <c r="P179" s="35"/>
      <c r="Q179" s="36"/>
      <c r="R179" s="36"/>
      <c r="S179" s="37"/>
      <c r="T179" s="37"/>
      <c r="U179" s="37"/>
      <c r="V179" s="37"/>
      <c r="W179" s="37"/>
      <c r="X179" s="37"/>
      <c r="Y179" s="1"/>
      <c r="Z179" s="1"/>
      <c r="AA179" s="1"/>
      <c r="AB179" s="1"/>
      <c r="AC179" s="1"/>
      <c r="AD179" s="1"/>
      <c r="AE179" s="1"/>
      <c r="AF179" s="1"/>
      <c r="AG179" s="38"/>
      <c r="AH179" s="38"/>
      <c r="AI179" s="1"/>
      <c r="AJ179" s="1"/>
      <c r="AK179" s="25"/>
      <c r="AL179" s="25"/>
      <c r="AM179" s="1"/>
      <c r="AN179" s="1"/>
      <c r="AQ179" s="22"/>
      <c r="AR179" s="21"/>
    </row>
    <row r="180" spans="1:44" x14ac:dyDescent="0.25">
      <c r="A180" s="14"/>
      <c r="C180" s="4"/>
      <c r="D180" s="4"/>
      <c r="E180" s="4"/>
      <c r="F180" s="4"/>
      <c r="G180" s="4"/>
      <c r="H180" s="4"/>
      <c r="I180" s="34"/>
      <c r="J180" s="35"/>
      <c r="K180" s="35"/>
      <c r="L180" s="35"/>
      <c r="M180" s="35"/>
      <c r="N180" s="4"/>
      <c r="O180" s="4"/>
      <c r="P180" s="35"/>
      <c r="Q180" s="36"/>
      <c r="R180" s="36"/>
      <c r="S180" s="37"/>
      <c r="T180" s="37"/>
      <c r="U180" s="37"/>
      <c r="V180" s="37"/>
      <c r="W180" s="37"/>
      <c r="X180" s="37"/>
      <c r="Y180" s="1"/>
      <c r="Z180" s="1"/>
      <c r="AA180" s="1"/>
      <c r="AB180" s="1"/>
      <c r="AC180" s="1"/>
      <c r="AD180" s="1"/>
      <c r="AE180" s="1"/>
      <c r="AF180" s="1"/>
      <c r="AG180" s="38"/>
      <c r="AH180" s="38"/>
      <c r="AI180" s="1"/>
      <c r="AJ180" s="1"/>
      <c r="AK180" s="25"/>
      <c r="AL180" s="25"/>
      <c r="AM180" s="1"/>
      <c r="AN180" s="1"/>
      <c r="AQ180" s="22"/>
      <c r="AR180" s="21"/>
    </row>
    <row r="181" spans="1:44" x14ac:dyDescent="0.25">
      <c r="A181" s="14"/>
      <c r="C181" s="4"/>
      <c r="D181" s="4"/>
      <c r="E181" s="4"/>
      <c r="F181" s="4"/>
      <c r="G181" s="4"/>
      <c r="H181" s="4"/>
      <c r="I181" s="34"/>
      <c r="J181" s="35"/>
      <c r="K181" s="35"/>
      <c r="L181" s="35"/>
      <c r="M181" s="35"/>
      <c r="N181" s="4"/>
      <c r="O181" s="4"/>
      <c r="P181" s="35"/>
      <c r="Q181" s="36"/>
      <c r="R181" s="36"/>
      <c r="S181" s="37"/>
      <c r="T181" s="37"/>
      <c r="U181" s="37"/>
      <c r="V181" s="37"/>
      <c r="W181" s="37"/>
      <c r="X181" s="37"/>
      <c r="Y181" s="1"/>
      <c r="Z181" s="1"/>
      <c r="AA181" s="1"/>
      <c r="AB181" s="1"/>
      <c r="AC181" s="1"/>
      <c r="AD181" s="1"/>
      <c r="AE181" s="1"/>
      <c r="AF181" s="1"/>
      <c r="AG181" s="38"/>
      <c r="AH181" s="38"/>
      <c r="AI181" s="1"/>
      <c r="AJ181" s="1"/>
      <c r="AK181" s="25"/>
      <c r="AL181" s="25"/>
      <c r="AM181" s="1"/>
      <c r="AN181" s="1"/>
      <c r="AQ181" s="22"/>
      <c r="AR181" s="21"/>
    </row>
    <row r="182" spans="1:44" x14ac:dyDescent="0.25">
      <c r="A182" s="14"/>
      <c r="C182" s="4"/>
      <c r="D182" s="4"/>
      <c r="E182" s="4"/>
      <c r="F182" s="4"/>
      <c r="G182" s="4"/>
      <c r="H182" s="4"/>
      <c r="I182" s="34"/>
      <c r="J182" s="35"/>
      <c r="K182" s="35"/>
      <c r="L182" s="35"/>
      <c r="M182" s="35"/>
      <c r="N182" s="4"/>
      <c r="O182" s="4"/>
      <c r="P182" s="35"/>
      <c r="Q182" s="36"/>
      <c r="R182" s="36"/>
      <c r="S182" s="37"/>
      <c r="T182" s="37"/>
      <c r="U182" s="37"/>
      <c r="V182" s="37"/>
      <c r="W182" s="37"/>
      <c r="X182" s="37"/>
      <c r="Y182" s="1"/>
      <c r="Z182" s="1"/>
      <c r="AA182" s="1"/>
      <c r="AB182" s="1"/>
      <c r="AC182" s="1"/>
      <c r="AD182" s="1"/>
      <c r="AE182" s="1"/>
      <c r="AF182" s="1"/>
      <c r="AG182" s="38"/>
      <c r="AH182" s="38"/>
      <c r="AI182" s="1"/>
      <c r="AJ182" s="1"/>
      <c r="AK182" s="25"/>
      <c r="AL182" s="25"/>
      <c r="AM182" s="1"/>
      <c r="AN182" s="1"/>
      <c r="AQ182" s="22"/>
      <c r="AR182" s="21"/>
    </row>
    <row r="183" spans="1:44" x14ac:dyDescent="0.25">
      <c r="A183" s="14"/>
      <c r="C183" s="4"/>
      <c r="D183" s="4"/>
      <c r="E183" s="4"/>
      <c r="F183" s="4"/>
      <c r="G183" s="4"/>
      <c r="H183" s="4"/>
      <c r="I183" s="34"/>
      <c r="J183" s="35"/>
      <c r="K183" s="35"/>
      <c r="L183" s="35"/>
      <c r="M183" s="35"/>
      <c r="N183" s="4"/>
      <c r="O183" s="4"/>
      <c r="P183" s="35"/>
      <c r="Q183" s="36"/>
      <c r="R183" s="36"/>
      <c r="S183" s="37"/>
      <c r="T183" s="37"/>
      <c r="U183" s="37"/>
      <c r="V183" s="37"/>
      <c r="W183" s="37"/>
      <c r="X183" s="37"/>
      <c r="Y183" s="1"/>
      <c r="Z183" s="1"/>
      <c r="AA183" s="1"/>
      <c r="AB183" s="1"/>
      <c r="AC183" s="1"/>
      <c r="AD183" s="1"/>
      <c r="AE183" s="1"/>
      <c r="AF183" s="1"/>
      <c r="AG183" s="38"/>
      <c r="AH183" s="38"/>
      <c r="AI183" s="1"/>
      <c r="AJ183" s="1"/>
      <c r="AK183" s="25"/>
      <c r="AL183" s="25"/>
      <c r="AM183" s="1"/>
      <c r="AN183" s="1"/>
      <c r="AQ183" s="22"/>
      <c r="AR183" s="21"/>
    </row>
    <row r="184" spans="1:44" x14ac:dyDescent="0.25">
      <c r="A184" s="14"/>
      <c r="C184" s="4"/>
      <c r="D184" s="4"/>
      <c r="E184" s="4"/>
      <c r="F184" s="4"/>
      <c r="G184" s="4"/>
      <c r="H184" s="4"/>
      <c r="I184" s="34"/>
      <c r="J184" s="35"/>
      <c r="K184" s="35"/>
      <c r="L184" s="35"/>
      <c r="M184" s="35"/>
      <c r="N184" s="4"/>
      <c r="O184" s="4"/>
      <c r="P184" s="35"/>
      <c r="Q184" s="36"/>
      <c r="R184" s="36"/>
      <c r="S184" s="37"/>
      <c r="T184" s="37"/>
      <c r="U184" s="37"/>
      <c r="V184" s="37"/>
      <c r="W184" s="37"/>
      <c r="X184" s="37"/>
      <c r="Y184" s="1"/>
      <c r="Z184" s="1"/>
      <c r="AA184" s="1"/>
      <c r="AB184" s="1"/>
      <c r="AC184" s="1"/>
      <c r="AD184" s="1"/>
      <c r="AE184" s="1"/>
      <c r="AF184" s="1"/>
      <c r="AG184" s="38"/>
      <c r="AH184" s="38"/>
      <c r="AI184" s="1"/>
      <c r="AJ184" s="1"/>
      <c r="AK184" s="25"/>
      <c r="AL184" s="25"/>
      <c r="AM184" s="1"/>
      <c r="AN184" s="1"/>
      <c r="AQ184" s="22"/>
      <c r="AR184" s="21"/>
    </row>
    <row r="185" spans="1:44" x14ac:dyDescent="0.25">
      <c r="A185" s="14"/>
      <c r="C185" s="4"/>
      <c r="D185" s="4"/>
      <c r="E185" s="4"/>
      <c r="F185" s="4"/>
      <c r="G185" s="4"/>
      <c r="H185" s="4"/>
      <c r="I185" s="34"/>
      <c r="J185" s="35"/>
      <c r="K185" s="35"/>
      <c r="L185" s="35"/>
      <c r="M185" s="35"/>
      <c r="N185" s="4"/>
      <c r="O185" s="4"/>
      <c r="P185" s="35"/>
      <c r="Q185" s="36"/>
      <c r="R185" s="36"/>
      <c r="S185" s="37"/>
      <c r="T185" s="37"/>
      <c r="U185" s="37"/>
      <c r="V185" s="37"/>
      <c r="W185" s="37"/>
      <c r="X185" s="37"/>
      <c r="Y185" s="1"/>
      <c r="Z185" s="1"/>
      <c r="AA185" s="1"/>
      <c r="AB185" s="1"/>
      <c r="AC185" s="1"/>
      <c r="AD185" s="1"/>
      <c r="AE185" s="1"/>
      <c r="AF185" s="1"/>
      <c r="AG185" s="38"/>
      <c r="AH185" s="38"/>
      <c r="AI185" s="1"/>
      <c r="AJ185" s="1"/>
      <c r="AK185" s="25"/>
      <c r="AL185" s="25"/>
      <c r="AM185" s="1"/>
      <c r="AN185" s="1"/>
      <c r="AQ185" s="22"/>
      <c r="AR185" s="21"/>
    </row>
    <row r="186" spans="1:44" x14ac:dyDescent="0.25">
      <c r="A186" s="14"/>
      <c r="C186" s="4"/>
      <c r="D186" s="4"/>
      <c r="E186" s="4"/>
      <c r="F186" s="4"/>
      <c r="G186" s="4"/>
      <c r="H186" s="4"/>
      <c r="I186" s="34"/>
      <c r="J186" s="35"/>
      <c r="K186" s="35"/>
      <c r="L186" s="35"/>
      <c r="M186" s="35"/>
      <c r="N186" s="4"/>
      <c r="O186" s="4"/>
      <c r="P186" s="35"/>
      <c r="Q186" s="36"/>
      <c r="R186" s="36"/>
      <c r="S186" s="37"/>
      <c r="T186" s="37"/>
      <c r="U186" s="37"/>
      <c r="V186" s="37"/>
      <c r="W186" s="37"/>
      <c r="X186" s="37"/>
      <c r="Y186" s="1"/>
      <c r="Z186" s="1"/>
      <c r="AA186" s="1"/>
      <c r="AB186" s="1"/>
      <c r="AC186" s="1"/>
      <c r="AD186" s="1"/>
      <c r="AE186" s="1"/>
      <c r="AF186" s="1"/>
      <c r="AG186" s="38"/>
      <c r="AH186" s="38"/>
      <c r="AI186" s="1"/>
      <c r="AJ186" s="1"/>
      <c r="AK186" s="25"/>
      <c r="AL186" s="25"/>
      <c r="AM186" s="1"/>
      <c r="AN186" s="1"/>
      <c r="AQ186" s="22"/>
      <c r="AR186" s="21"/>
    </row>
    <row r="187" spans="1:44" x14ac:dyDescent="0.25">
      <c r="A187" s="14"/>
      <c r="C187" s="4"/>
      <c r="D187" s="4"/>
      <c r="E187" s="4"/>
      <c r="F187" s="4"/>
      <c r="G187" s="4"/>
      <c r="H187" s="4"/>
      <c r="I187" s="34"/>
      <c r="J187" s="35"/>
      <c r="K187" s="35"/>
      <c r="L187" s="35"/>
      <c r="M187" s="35"/>
      <c r="N187" s="4"/>
      <c r="O187" s="4"/>
      <c r="P187" s="35"/>
      <c r="Q187" s="36"/>
      <c r="R187" s="36"/>
      <c r="S187" s="37"/>
      <c r="T187" s="37"/>
      <c r="U187" s="37"/>
      <c r="V187" s="37"/>
      <c r="W187" s="37"/>
      <c r="X187" s="37"/>
      <c r="Y187" s="1"/>
      <c r="Z187" s="1"/>
      <c r="AA187" s="1"/>
      <c r="AB187" s="1"/>
      <c r="AC187" s="1"/>
      <c r="AD187" s="1"/>
      <c r="AE187" s="1"/>
      <c r="AF187" s="1"/>
      <c r="AG187" s="38"/>
      <c r="AH187" s="38"/>
      <c r="AI187" s="1"/>
      <c r="AJ187" s="1"/>
      <c r="AK187" s="25"/>
      <c r="AL187" s="25"/>
      <c r="AM187" s="1"/>
      <c r="AN187" s="1"/>
      <c r="AQ187" s="22"/>
      <c r="AR187" s="21"/>
    </row>
    <row r="188" spans="1:44" x14ac:dyDescent="0.25">
      <c r="A188" s="14"/>
      <c r="C188" s="4"/>
      <c r="D188" s="4"/>
      <c r="E188" s="4"/>
      <c r="F188" s="4"/>
      <c r="G188" s="4"/>
      <c r="H188" s="4"/>
      <c r="I188" s="34"/>
      <c r="J188" s="35"/>
      <c r="K188" s="35"/>
      <c r="L188" s="35"/>
      <c r="M188" s="35"/>
      <c r="N188" s="4"/>
      <c r="O188" s="4"/>
      <c r="P188" s="35"/>
      <c r="Q188" s="36"/>
      <c r="R188" s="36"/>
      <c r="S188" s="37"/>
      <c r="T188" s="37"/>
      <c r="U188" s="37"/>
      <c r="V188" s="37"/>
      <c r="W188" s="37"/>
      <c r="X188" s="37"/>
      <c r="Y188" s="1"/>
      <c r="Z188" s="1"/>
      <c r="AA188" s="1"/>
      <c r="AB188" s="1"/>
      <c r="AC188" s="1"/>
      <c r="AD188" s="1"/>
      <c r="AE188" s="1"/>
      <c r="AF188" s="1"/>
      <c r="AG188" s="38"/>
      <c r="AH188" s="38"/>
      <c r="AI188" s="1"/>
      <c r="AJ188" s="1"/>
      <c r="AK188" s="25"/>
      <c r="AL188" s="25"/>
      <c r="AM188" s="1"/>
      <c r="AN188" s="1"/>
      <c r="AQ188" s="22"/>
      <c r="AR188" s="21"/>
    </row>
    <row r="189" spans="1:44" x14ac:dyDescent="0.25">
      <c r="A189" s="14"/>
      <c r="C189" s="4"/>
      <c r="D189" s="4"/>
      <c r="E189" s="4"/>
      <c r="F189" s="4"/>
      <c r="G189" s="4"/>
      <c r="H189" s="4"/>
      <c r="I189" s="34"/>
      <c r="J189" s="35"/>
      <c r="K189" s="35"/>
      <c r="L189" s="35"/>
      <c r="M189" s="35"/>
      <c r="N189" s="4"/>
      <c r="O189" s="4"/>
      <c r="P189" s="35"/>
      <c r="Q189" s="36"/>
      <c r="R189" s="36"/>
      <c r="S189" s="37"/>
      <c r="T189" s="37"/>
      <c r="U189" s="37"/>
      <c r="V189" s="37"/>
      <c r="W189" s="37"/>
      <c r="X189" s="37"/>
      <c r="Y189" s="1"/>
      <c r="Z189" s="1"/>
      <c r="AA189" s="1"/>
      <c r="AB189" s="1"/>
      <c r="AC189" s="1"/>
      <c r="AD189" s="1"/>
      <c r="AE189" s="1"/>
      <c r="AF189" s="1"/>
      <c r="AG189" s="38"/>
      <c r="AH189" s="38"/>
      <c r="AI189" s="1"/>
      <c r="AJ189" s="1"/>
      <c r="AK189" s="25"/>
      <c r="AL189" s="25"/>
      <c r="AM189" s="1"/>
      <c r="AN189" s="1"/>
      <c r="AQ189" s="22"/>
      <c r="AR189" s="21"/>
    </row>
    <row r="190" spans="1:44" x14ac:dyDescent="0.25">
      <c r="A190" s="14"/>
      <c r="C190" s="4"/>
      <c r="D190" s="4"/>
      <c r="E190" s="4"/>
      <c r="F190" s="4"/>
      <c r="G190" s="4"/>
      <c r="H190" s="4"/>
      <c r="I190" s="34"/>
      <c r="J190" s="35"/>
      <c r="K190" s="35"/>
      <c r="L190" s="35"/>
      <c r="M190" s="35"/>
      <c r="N190" s="4"/>
      <c r="O190" s="4"/>
      <c r="P190" s="35"/>
      <c r="Q190" s="36"/>
      <c r="R190" s="36"/>
      <c r="S190" s="37"/>
      <c r="T190" s="37"/>
      <c r="U190" s="37"/>
      <c r="V190" s="37"/>
      <c r="W190" s="37"/>
      <c r="X190" s="37"/>
      <c r="Y190" s="1"/>
      <c r="Z190" s="1"/>
      <c r="AA190" s="1"/>
      <c r="AB190" s="1"/>
      <c r="AC190" s="1"/>
      <c r="AD190" s="1"/>
      <c r="AE190" s="1"/>
      <c r="AF190" s="1"/>
      <c r="AG190" s="38"/>
      <c r="AH190" s="38"/>
      <c r="AI190" s="1"/>
      <c r="AJ190" s="1"/>
      <c r="AK190" s="25"/>
      <c r="AL190" s="25"/>
      <c r="AM190" s="1"/>
      <c r="AN190" s="1"/>
      <c r="AQ190" s="22"/>
      <c r="AR190" s="21"/>
    </row>
    <row r="191" spans="1:44" x14ac:dyDescent="0.25">
      <c r="A191" s="14"/>
      <c r="C191" s="4"/>
      <c r="D191" s="4"/>
      <c r="E191" s="4"/>
      <c r="F191" s="4"/>
      <c r="G191" s="4"/>
      <c r="H191" s="4"/>
      <c r="I191" s="34"/>
      <c r="J191" s="35"/>
      <c r="K191" s="35"/>
      <c r="L191" s="35"/>
      <c r="M191" s="35"/>
      <c r="N191" s="4"/>
      <c r="O191" s="4"/>
      <c r="P191" s="35"/>
      <c r="Q191" s="36"/>
      <c r="R191" s="36"/>
      <c r="S191" s="37"/>
      <c r="T191" s="37"/>
      <c r="U191" s="37"/>
      <c r="V191" s="37"/>
      <c r="W191" s="37"/>
      <c r="X191" s="37"/>
      <c r="Y191" s="1"/>
      <c r="Z191" s="1"/>
      <c r="AA191" s="1"/>
      <c r="AB191" s="1"/>
      <c r="AC191" s="1"/>
      <c r="AD191" s="1"/>
      <c r="AE191" s="1"/>
      <c r="AF191" s="1"/>
      <c r="AG191" s="38"/>
      <c r="AH191" s="38"/>
      <c r="AI191" s="1"/>
      <c r="AJ191" s="1"/>
      <c r="AK191" s="25"/>
      <c r="AL191" s="25"/>
      <c r="AM191" s="1"/>
      <c r="AN191" s="1"/>
      <c r="AQ191" s="22"/>
      <c r="AR191" s="21"/>
    </row>
    <row r="192" spans="1:44" x14ac:dyDescent="0.25">
      <c r="A192" s="14"/>
      <c r="C192" s="4"/>
      <c r="D192" s="4"/>
      <c r="E192" s="4"/>
      <c r="F192" s="4"/>
      <c r="G192" s="4"/>
      <c r="H192" s="4"/>
      <c r="I192" s="34"/>
      <c r="J192" s="35"/>
      <c r="K192" s="35"/>
      <c r="L192" s="35"/>
      <c r="M192" s="35"/>
      <c r="N192" s="4"/>
      <c r="O192" s="4"/>
      <c r="P192" s="35"/>
      <c r="Q192" s="36"/>
      <c r="R192" s="36"/>
      <c r="S192" s="37"/>
      <c r="T192" s="37"/>
      <c r="U192" s="37"/>
      <c r="V192" s="37"/>
      <c r="W192" s="37"/>
      <c r="X192" s="37"/>
      <c r="Y192" s="1"/>
      <c r="Z192" s="1"/>
      <c r="AA192" s="1"/>
      <c r="AB192" s="1"/>
      <c r="AC192" s="1"/>
      <c r="AD192" s="1"/>
      <c r="AE192" s="1"/>
      <c r="AF192" s="1"/>
      <c r="AG192" s="38"/>
      <c r="AH192" s="38"/>
      <c r="AI192" s="1"/>
      <c r="AJ192" s="1"/>
      <c r="AK192" s="25"/>
      <c r="AL192" s="25"/>
      <c r="AM192" s="1"/>
      <c r="AN192" s="1"/>
      <c r="AQ192" s="22"/>
      <c r="AR192" s="21"/>
    </row>
    <row r="193" spans="1:44" x14ac:dyDescent="0.25">
      <c r="A193" s="14"/>
      <c r="C193" s="4"/>
      <c r="D193" s="4"/>
      <c r="E193" s="4"/>
      <c r="F193" s="4"/>
      <c r="G193" s="4"/>
      <c r="H193" s="4"/>
      <c r="I193" s="34"/>
      <c r="J193" s="35"/>
      <c r="K193" s="35"/>
      <c r="L193" s="35"/>
      <c r="M193" s="35"/>
      <c r="N193" s="4"/>
      <c r="O193" s="4"/>
      <c r="P193" s="35"/>
      <c r="Q193" s="36"/>
      <c r="R193" s="36"/>
      <c r="S193" s="37"/>
      <c r="T193" s="37"/>
      <c r="U193" s="37"/>
      <c r="V193" s="37"/>
      <c r="W193" s="37"/>
      <c r="X193" s="37"/>
      <c r="Y193" s="1"/>
      <c r="Z193" s="1"/>
      <c r="AA193" s="1"/>
      <c r="AB193" s="1"/>
      <c r="AC193" s="1"/>
      <c r="AD193" s="1"/>
      <c r="AE193" s="1"/>
      <c r="AF193" s="1"/>
      <c r="AG193" s="38"/>
      <c r="AH193" s="38"/>
      <c r="AI193" s="1"/>
      <c r="AJ193" s="1"/>
      <c r="AK193" s="25"/>
      <c r="AL193" s="25"/>
      <c r="AM193" s="1"/>
      <c r="AN193" s="1"/>
      <c r="AQ193" s="22"/>
      <c r="AR193" s="21"/>
    </row>
    <row r="194" spans="1:44" x14ac:dyDescent="0.25">
      <c r="A194" s="14"/>
      <c r="C194" s="4"/>
      <c r="D194" s="4"/>
      <c r="E194" s="4"/>
      <c r="F194" s="4"/>
      <c r="G194" s="4"/>
      <c r="H194" s="4"/>
      <c r="I194" s="34"/>
      <c r="J194" s="35"/>
      <c r="K194" s="35"/>
      <c r="L194" s="35"/>
      <c r="M194" s="35"/>
      <c r="N194" s="4"/>
      <c r="O194" s="4"/>
      <c r="P194" s="35"/>
      <c r="Q194" s="36"/>
      <c r="R194" s="36"/>
      <c r="S194" s="37"/>
      <c r="T194" s="37"/>
      <c r="U194" s="37"/>
      <c r="V194" s="37"/>
      <c r="W194" s="37"/>
      <c r="X194" s="37"/>
      <c r="Y194" s="1"/>
      <c r="Z194" s="1"/>
      <c r="AA194" s="1"/>
      <c r="AB194" s="1"/>
      <c r="AC194" s="1"/>
      <c r="AD194" s="1"/>
      <c r="AE194" s="1"/>
      <c r="AF194" s="1"/>
      <c r="AG194" s="38"/>
      <c r="AH194" s="38"/>
      <c r="AI194" s="1"/>
      <c r="AJ194" s="1"/>
      <c r="AK194" s="25"/>
      <c r="AL194" s="25"/>
      <c r="AM194" s="1"/>
      <c r="AN194" s="1"/>
      <c r="AQ194" s="22"/>
      <c r="AR194" s="21"/>
    </row>
    <row r="195" spans="1:44" x14ac:dyDescent="0.25">
      <c r="A195" s="14"/>
      <c r="C195" s="4"/>
      <c r="D195" s="4"/>
      <c r="E195" s="4"/>
      <c r="F195" s="4"/>
      <c r="G195" s="4"/>
      <c r="H195" s="4"/>
      <c r="I195" s="34"/>
      <c r="J195" s="35"/>
      <c r="K195" s="35"/>
      <c r="L195" s="35"/>
      <c r="M195" s="35"/>
      <c r="N195" s="4"/>
      <c r="O195" s="4"/>
      <c r="P195" s="35"/>
      <c r="Q195" s="36"/>
      <c r="R195" s="36"/>
      <c r="S195" s="37"/>
      <c r="T195" s="37"/>
      <c r="U195" s="37"/>
      <c r="V195" s="37"/>
      <c r="W195" s="37"/>
      <c r="X195" s="37"/>
      <c r="Y195" s="1"/>
      <c r="Z195" s="1"/>
      <c r="AA195" s="1"/>
      <c r="AB195" s="1"/>
      <c r="AC195" s="1"/>
      <c r="AD195" s="1"/>
      <c r="AE195" s="1"/>
      <c r="AF195" s="1"/>
      <c r="AG195" s="38"/>
      <c r="AH195" s="38"/>
      <c r="AI195" s="1"/>
      <c r="AJ195" s="1"/>
      <c r="AK195" s="25"/>
      <c r="AL195" s="25"/>
      <c r="AM195" s="1"/>
      <c r="AN195" s="1"/>
      <c r="AQ195" s="22"/>
      <c r="AR195" s="21"/>
    </row>
    <row r="196" spans="1:44" x14ac:dyDescent="0.25">
      <c r="A196" s="14"/>
      <c r="C196" s="4"/>
      <c r="D196" s="4"/>
      <c r="E196" s="4"/>
      <c r="F196" s="4"/>
      <c r="G196" s="4"/>
      <c r="H196" s="4"/>
      <c r="I196" s="34"/>
      <c r="J196" s="35"/>
      <c r="K196" s="35"/>
      <c r="L196" s="35"/>
      <c r="M196" s="35"/>
      <c r="N196" s="4"/>
      <c r="O196" s="4"/>
      <c r="P196" s="35"/>
      <c r="Q196" s="36"/>
      <c r="R196" s="36"/>
      <c r="S196" s="37"/>
      <c r="T196" s="37"/>
      <c r="U196" s="37"/>
      <c r="V196" s="37"/>
      <c r="W196" s="37"/>
      <c r="X196" s="37"/>
      <c r="Y196" s="1"/>
      <c r="Z196" s="1"/>
      <c r="AA196" s="1"/>
      <c r="AB196" s="1"/>
      <c r="AC196" s="1"/>
      <c r="AD196" s="1"/>
      <c r="AE196" s="1"/>
      <c r="AF196" s="1"/>
      <c r="AG196" s="38"/>
      <c r="AH196" s="38"/>
      <c r="AI196" s="1"/>
      <c r="AJ196" s="1"/>
      <c r="AK196" s="25"/>
      <c r="AL196" s="25"/>
      <c r="AM196" s="1"/>
      <c r="AN196" s="1"/>
      <c r="AQ196" s="22"/>
      <c r="AR196" s="21"/>
    </row>
    <row r="197" spans="1:44" x14ac:dyDescent="0.25">
      <c r="A197" s="14"/>
      <c r="C197" s="4"/>
      <c r="D197" s="4"/>
      <c r="E197" s="4"/>
      <c r="F197" s="4"/>
      <c r="G197" s="4"/>
      <c r="H197" s="4"/>
      <c r="I197" s="34"/>
      <c r="J197" s="35"/>
      <c r="K197" s="35"/>
      <c r="L197" s="35"/>
      <c r="M197" s="35"/>
      <c r="N197" s="4"/>
      <c r="O197" s="4"/>
      <c r="P197" s="35"/>
      <c r="Q197" s="36"/>
      <c r="R197" s="36"/>
      <c r="S197" s="37"/>
      <c r="T197" s="37"/>
      <c r="U197" s="37"/>
      <c r="V197" s="37"/>
      <c r="W197" s="37"/>
      <c r="X197" s="37"/>
      <c r="Y197" s="1"/>
      <c r="Z197" s="1"/>
      <c r="AA197" s="1"/>
      <c r="AB197" s="1"/>
      <c r="AC197" s="1"/>
      <c r="AD197" s="1"/>
      <c r="AE197" s="1"/>
      <c r="AF197" s="1"/>
      <c r="AG197" s="38"/>
      <c r="AH197" s="38"/>
      <c r="AI197" s="1"/>
      <c r="AJ197" s="1"/>
      <c r="AK197" s="25"/>
      <c r="AL197" s="25"/>
      <c r="AM197" s="1"/>
      <c r="AN197" s="1"/>
      <c r="AQ197" s="22"/>
      <c r="AR197" s="21"/>
    </row>
    <row r="198" spans="1:44" x14ac:dyDescent="0.25">
      <c r="A198" s="14"/>
      <c r="C198" s="4"/>
      <c r="D198" s="4"/>
      <c r="E198" s="4"/>
      <c r="F198" s="4"/>
      <c r="G198" s="4"/>
      <c r="H198" s="4"/>
      <c r="I198" s="34"/>
      <c r="J198" s="35"/>
      <c r="K198" s="35"/>
      <c r="L198" s="35"/>
      <c r="M198" s="35"/>
      <c r="N198" s="4"/>
      <c r="O198" s="4"/>
      <c r="P198" s="35"/>
      <c r="Q198" s="36"/>
      <c r="R198" s="36"/>
      <c r="S198" s="37"/>
      <c r="T198" s="37"/>
      <c r="U198" s="37"/>
      <c r="V198" s="37"/>
      <c r="W198" s="37"/>
      <c r="X198" s="37"/>
      <c r="Y198" s="1"/>
      <c r="Z198" s="1"/>
      <c r="AA198" s="1"/>
      <c r="AB198" s="1"/>
      <c r="AC198" s="1"/>
      <c r="AD198" s="1"/>
      <c r="AE198" s="1"/>
      <c r="AF198" s="1"/>
      <c r="AG198" s="38"/>
      <c r="AH198" s="38"/>
      <c r="AI198" s="1"/>
      <c r="AJ198" s="1"/>
      <c r="AK198" s="25"/>
      <c r="AL198" s="25"/>
      <c r="AM198" s="1"/>
      <c r="AN198" s="1"/>
      <c r="AQ198" s="22"/>
      <c r="AR198" s="21"/>
    </row>
    <row r="199" spans="1:44" x14ac:dyDescent="0.25">
      <c r="A199" s="14"/>
      <c r="C199" s="4"/>
      <c r="D199" s="4"/>
      <c r="E199" s="4"/>
      <c r="F199" s="4"/>
      <c r="G199" s="4"/>
      <c r="H199" s="4"/>
      <c r="I199" s="34"/>
      <c r="J199" s="35"/>
      <c r="K199" s="35"/>
      <c r="L199" s="35"/>
      <c r="M199" s="35"/>
      <c r="N199" s="4"/>
      <c r="O199" s="4"/>
      <c r="P199" s="35"/>
      <c r="Q199" s="36"/>
      <c r="R199" s="36"/>
      <c r="S199" s="37"/>
      <c r="T199" s="37"/>
      <c r="U199" s="37"/>
      <c r="V199" s="37"/>
      <c r="W199" s="37"/>
      <c r="X199" s="37"/>
      <c r="Y199" s="1"/>
      <c r="Z199" s="1"/>
      <c r="AA199" s="1"/>
      <c r="AB199" s="1"/>
      <c r="AC199" s="1"/>
      <c r="AD199" s="1"/>
      <c r="AE199" s="1"/>
      <c r="AF199" s="1"/>
      <c r="AG199" s="38"/>
      <c r="AH199" s="38"/>
      <c r="AI199" s="1"/>
      <c r="AJ199" s="1"/>
      <c r="AK199" s="25"/>
      <c r="AL199" s="25"/>
      <c r="AM199" s="1"/>
      <c r="AN199" s="1"/>
      <c r="AQ199" s="22"/>
      <c r="AR199" s="21"/>
    </row>
    <row r="200" spans="1:44" x14ac:dyDescent="0.25">
      <c r="A200" s="14"/>
      <c r="C200" s="4"/>
      <c r="D200" s="4"/>
      <c r="E200" s="4"/>
      <c r="F200" s="4"/>
      <c r="G200" s="4"/>
      <c r="H200" s="4"/>
      <c r="I200" s="34"/>
      <c r="J200" s="35"/>
      <c r="K200" s="35"/>
      <c r="L200" s="35"/>
      <c r="M200" s="35"/>
      <c r="N200" s="4"/>
      <c r="O200" s="4"/>
      <c r="P200" s="35"/>
      <c r="Q200" s="36"/>
      <c r="R200" s="36"/>
      <c r="S200" s="37"/>
      <c r="T200" s="37"/>
      <c r="U200" s="37"/>
      <c r="V200" s="37"/>
      <c r="W200" s="37"/>
      <c r="X200" s="37"/>
      <c r="Y200" s="1"/>
      <c r="Z200" s="1"/>
      <c r="AA200" s="1"/>
      <c r="AB200" s="1"/>
      <c r="AC200" s="1"/>
      <c r="AD200" s="1"/>
      <c r="AE200" s="1"/>
      <c r="AF200" s="1"/>
      <c r="AG200" s="38"/>
      <c r="AH200" s="38"/>
      <c r="AI200" s="1"/>
      <c r="AJ200" s="1"/>
      <c r="AK200" s="25"/>
      <c r="AL200" s="25"/>
      <c r="AM200" s="1"/>
      <c r="AN200" s="1"/>
      <c r="AQ200" s="22"/>
      <c r="AR200" s="21"/>
    </row>
    <row r="201" spans="1:44" x14ac:dyDescent="0.25">
      <c r="A201" s="14"/>
      <c r="C201" s="4"/>
      <c r="D201" s="4"/>
      <c r="E201" s="4"/>
      <c r="F201" s="4"/>
      <c r="G201" s="4"/>
      <c r="H201" s="4"/>
      <c r="I201" s="34"/>
      <c r="J201" s="35"/>
      <c r="K201" s="35"/>
      <c r="L201" s="35"/>
      <c r="M201" s="35"/>
      <c r="N201" s="4"/>
      <c r="O201" s="4"/>
      <c r="P201" s="35"/>
      <c r="Q201" s="36"/>
      <c r="R201" s="36"/>
      <c r="S201" s="37"/>
      <c r="T201" s="37"/>
      <c r="U201" s="37"/>
      <c r="V201" s="37"/>
      <c r="W201" s="37"/>
      <c r="X201" s="37"/>
      <c r="Y201" s="1"/>
      <c r="Z201" s="1"/>
      <c r="AA201" s="1"/>
      <c r="AB201" s="1"/>
      <c r="AC201" s="1"/>
      <c r="AD201" s="1"/>
      <c r="AE201" s="1"/>
      <c r="AF201" s="1"/>
      <c r="AG201" s="38"/>
      <c r="AH201" s="38"/>
      <c r="AI201" s="1"/>
      <c r="AJ201" s="1"/>
      <c r="AK201" s="25"/>
      <c r="AL201" s="25"/>
      <c r="AM201" s="1"/>
      <c r="AN201" s="1"/>
      <c r="AQ201" s="22"/>
      <c r="AR201" s="21"/>
    </row>
    <row r="202" spans="1:44" x14ac:dyDescent="0.25">
      <c r="A202" s="14"/>
      <c r="C202" s="4"/>
      <c r="D202" s="4"/>
      <c r="E202" s="4"/>
      <c r="F202" s="4"/>
      <c r="G202" s="4"/>
      <c r="H202" s="4"/>
      <c r="I202" s="34"/>
      <c r="J202" s="35"/>
      <c r="K202" s="35"/>
      <c r="L202" s="35"/>
      <c r="M202" s="35"/>
      <c r="N202" s="4"/>
      <c r="O202" s="4"/>
      <c r="P202" s="35"/>
      <c r="Q202" s="36"/>
      <c r="R202" s="36"/>
      <c r="S202" s="37"/>
      <c r="T202" s="37"/>
      <c r="U202" s="37"/>
      <c r="V202" s="37"/>
      <c r="W202" s="37"/>
      <c r="X202" s="37"/>
      <c r="Y202" s="1"/>
      <c r="Z202" s="1"/>
      <c r="AA202" s="1"/>
      <c r="AB202" s="1"/>
      <c r="AC202" s="1"/>
      <c r="AD202" s="1"/>
      <c r="AE202" s="1"/>
      <c r="AF202" s="1"/>
      <c r="AG202" s="38"/>
      <c r="AH202" s="38"/>
      <c r="AI202" s="1"/>
      <c r="AJ202" s="1"/>
      <c r="AK202" s="25"/>
      <c r="AL202" s="25"/>
      <c r="AM202" s="1"/>
      <c r="AN202" s="1"/>
      <c r="AQ202" s="22"/>
      <c r="AR202" s="21"/>
    </row>
    <row r="203" spans="1:44" x14ac:dyDescent="0.25">
      <c r="A203" s="14"/>
      <c r="C203" s="4"/>
      <c r="D203" s="4"/>
      <c r="E203" s="4"/>
      <c r="F203" s="4"/>
      <c r="G203" s="4"/>
      <c r="H203" s="4"/>
      <c r="I203" s="34"/>
      <c r="J203" s="35"/>
      <c r="K203" s="35"/>
      <c r="L203" s="35"/>
      <c r="M203" s="35"/>
      <c r="N203" s="4"/>
      <c r="O203" s="4"/>
      <c r="P203" s="35"/>
      <c r="Q203" s="36"/>
      <c r="R203" s="36"/>
      <c r="S203" s="37"/>
      <c r="T203" s="37"/>
      <c r="U203" s="37"/>
      <c r="V203" s="37"/>
      <c r="W203" s="37"/>
      <c r="X203" s="37"/>
      <c r="Y203" s="1"/>
      <c r="Z203" s="1"/>
      <c r="AA203" s="1"/>
      <c r="AB203" s="1"/>
      <c r="AC203" s="1"/>
      <c r="AD203" s="1"/>
      <c r="AE203" s="1"/>
      <c r="AF203" s="1"/>
      <c r="AG203" s="38"/>
      <c r="AH203" s="38"/>
      <c r="AI203" s="1"/>
      <c r="AJ203" s="1"/>
      <c r="AK203" s="25"/>
      <c r="AL203" s="25"/>
      <c r="AM203" s="1"/>
      <c r="AN203" s="1"/>
      <c r="AQ203" s="22"/>
      <c r="AR203" s="21"/>
    </row>
    <row r="204" spans="1:44" x14ac:dyDescent="0.25">
      <c r="A204" s="14"/>
      <c r="C204" s="4"/>
      <c r="D204" s="4"/>
      <c r="E204" s="4"/>
      <c r="F204" s="4"/>
      <c r="G204" s="4"/>
      <c r="H204" s="4"/>
      <c r="I204" s="34"/>
      <c r="J204" s="35"/>
      <c r="K204" s="35"/>
      <c r="L204" s="35"/>
      <c r="M204" s="35"/>
      <c r="N204" s="4"/>
      <c r="O204" s="4"/>
      <c r="P204" s="35"/>
      <c r="Q204" s="36"/>
      <c r="R204" s="36"/>
      <c r="S204" s="37"/>
      <c r="T204" s="37"/>
      <c r="U204" s="37"/>
      <c r="V204" s="37"/>
      <c r="W204" s="37"/>
      <c r="X204" s="37"/>
      <c r="Y204" s="1"/>
      <c r="Z204" s="1"/>
      <c r="AA204" s="1"/>
      <c r="AB204" s="1"/>
      <c r="AC204" s="1"/>
      <c r="AD204" s="1"/>
      <c r="AE204" s="1"/>
      <c r="AF204" s="1"/>
      <c r="AG204" s="38"/>
      <c r="AH204" s="38"/>
      <c r="AI204" s="1"/>
      <c r="AJ204" s="1"/>
      <c r="AK204" s="25"/>
      <c r="AL204" s="25"/>
      <c r="AM204" s="1"/>
      <c r="AN204" s="1"/>
      <c r="AQ204" s="22"/>
      <c r="AR204" s="21"/>
    </row>
    <row r="205" spans="1:44" x14ac:dyDescent="0.25">
      <c r="A205" s="14"/>
      <c r="C205" s="4"/>
      <c r="D205" s="4"/>
      <c r="E205" s="4"/>
      <c r="F205" s="4"/>
      <c r="G205" s="4"/>
      <c r="H205" s="4"/>
      <c r="I205" s="34"/>
      <c r="J205" s="35"/>
      <c r="K205" s="35"/>
      <c r="L205" s="35"/>
      <c r="M205" s="35"/>
      <c r="N205" s="4"/>
      <c r="O205" s="4"/>
      <c r="P205" s="35"/>
      <c r="Q205" s="36"/>
      <c r="R205" s="36"/>
      <c r="S205" s="37"/>
      <c r="T205" s="37"/>
      <c r="U205" s="37"/>
      <c r="V205" s="37"/>
      <c r="W205" s="37"/>
      <c r="X205" s="37"/>
      <c r="Y205" s="1"/>
      <c r="Z205" s="1"/>
      <c r="AA205" s="1"/>
      <c r="AB205" s="1"/>
      <c r="AC205" s="1"/>
      <c r="AD205" s="1"/>
      <c r="AE205" s="1"/>
      <c r="AF205" s="1"/>
      <c r="AG205" s="38"/>
      <c r="AH205" s="38"/>
      <c r="AI205" s="1"/>
      <c r="AJ205" s="1"/>
      <c r="AK205" s="25"/>
      <c r="AL205" s="25"/>
      <c r="AM205" s="1"/>
      <c r="AN205" s="1"/>
      <c r="AQ205" s="22"/>
      <c r="AR205" s="21"/>
    </row>
    <row r="206" spans="1:44" x14ac:dyDescent="0.25">
      <c r="A206" s="14"/>
      <c r="C206" s="4"/>
      <c r="D206" s="4"/>
      <c r="E206" s="4"/>
      <c r="F206" s="4"/>
      <c r="G206" s="4"/>
      <c r="H206" s="4"/>
      <c r="I206" s="34"/>
      <c r="J206" s="35"/>
      <c r="K206" s="35"/>
      <c r="L206" s="35"/>
      <c r="M206" s="35"/>
      <c r="N206" s="4"/>
      <c r="O206" s="4"/>
      <c r="P206" s="35"/>
      <c r="Q206" s="36"/>
      <c r="R206" s="36"/>
      <c r="S206" s="37"/>
      <c r="T206" s="37"/>
      <c r="U206" s="37"/>
      <c r="V206" s="37"/>
      <c r="W206" s="37"/>
      <c r="X206" s="37"/>
      <c r="Y206" s="1"/>
      <c r="Z206" s="1"/>
      <c r="AA206" s="1"/>
      <c r="AB206" s="1"/>
      <c r="AC206" s="1"/>
      <c r="AD206" s="1"/>
      <c r="AE206" s="1"/>
      <c r="AF206" s="1"/>
      <c r="AG206" s="38"/>
      <c r="AH206" s="38"/>
      <c r="AI206" s="1"/>
      <c r="AJ206" s="1"/>
      <c r="AK206" s="25"/>
      <c r="AL206" s="25"/>
      <c r="AM206" s="1"/>
      <c r="AN206" s="1"/>
      <c r="AQ206" s="22"/>
      <c r="AR206" s="21"/>
    </row>
    <row r="207" spans="1:44" x14ac:dyDescent="0.25">
      <c r="A207" s="14"/>
      <c r="C207" s="4"/>
      <c r="D207" s="4"/>
      <c r="E207" s="4"/>
      <c r="F207" s="4"/>
      <c r="G207" s="4"/>
      <c r="H207" s="4"/>
      <c r="I207" s="34"/>
      <c r="J207" s="35"/>
      <c r="K207" s="35"/>
      <c r="L207" s="35"/>
      <c r="M207" s="35"/>
      <c r="N207" s="4"/>
      <c r="O207" s="4"/>
      <c r="P207" s="35"/>
      <c r="Q207" s="36"/>
      <c r="R207" s="36"/>
      <c r="S207" s="37"/>
      <c r="T207" s="37"/>
      <c r="U207" s="37"/>
      <c r="V207" s="37"/>
      <c r="W207" s="37"/>
      <c r="X207" s="37"/>
      <c r="Y207" s="1"/>
      <c r="Z207" s="1"/>
      <c r="AA207" s="1"/>
      <c r="AB207" s="1"/>
      <c r="AC207" s="1"/>
      <c r="AD207" s="1"/>
      <c r="AE207" s="1"/>
      <c r="AF207" s="1"/>
      <c r="AG207" s="38"/>
      <c r="AH207" s="38"/>
      <c r="AI207" s="1"/>
      <c r="AJ207" s="1"/>
      <c r="AK207" s="25"/>
      <c r="AL207" s="25"/>
      <c r="AM207" s="1"/>
      <c r="AN207" s="1"/>
      <c r="AQ207" s="22"/>
      <c r="AR207" s="21"/>
    </row>
    <row r="208" spans="1:44" x14ac:dyDescent="0.25">
      <c r="A208" s="14"/>
      <c r="C208" s="4"/>
      <c r="D208" s="4"/>
      <c r="E208" s="4"/>
      <c r="F208" s="4"/>
      <c r="G208" s="4"/>
      <c r="H208" s="4"/>
      <c r="I208" s="34"/>
      <c r="J208" s="35"/>
      <c r="K208" s="35"/>
      <c r="L208" s="35"/>
      <c r="M208" s="35"/>
      <c r="N208" s="4"/>
      <c r="O208" s="4"/>
      <c r="P208" s="35"/>
      <c r="Q208" s="36"/>
      <c r="R208" s="36"/>
      <c r="S208" s="37"/>
      <c r="T208" s="37"/>
      <c r="U208" s="37"/>
      <c r="V208" s="37"/>
      <c r="W208" s="37"/>
      <c r="X208" s="37"/>
      <c r="Y208" s="1"/>
      <c r="Z208" s="1"/>
      <c r="AA208" s="1"/>
      <c r="AB208" s="1"/>
      <c r="AC208" s="1"/>
      <c r="AD208" s="1"/>
      <c r="AE208" s="1"/>
      <c r="AF208" s="1"/>
      <c r="AG208" s="38"/>
      <c r="AH208" s="38"/>
      <c r="AI208" s="1"/>
      <c r="AJ208" s="1"/>
      <c r="AK208" s="25"/>
      <c r="AL208" s="25"/>
      <c r="AM208" s="1"/>
      <c r="AN208" s="1"/>
      <c r="AQ208" s="22"/>
      <c r="AR208" s="21"/>
    </row>
    <row r="209" spans="1:44" x14ac:dyDescent="0.25">
      <c r="A209" s="14"/>
      <c r="C209" s="4"/>
      <c r="D209" s="4"/>
      <c r="E209" s="4"/>
      <c r="F209" s="4"/>
      <c r="G209" s="4"/>
      <c r="H209" s="4"/>
      <c r="I209" s="34"/>
      <c r="J209" s="35"/>
      <c r="K209" s="35"/>
      <c r="L209" s="35"/>
      <c r="M209" s="35"/>
      <c r="N209" s="4"/>
      <c r="O209" s="4"/>
      <c r="P209" s="35"/>
      <c r="Q209" s="36"/>
      <c r="R209" s="36"/>
      <c r="S209" s="37"/>
      <c r="T209" s="37"/>
      <c r="U209" s="37"/>
      <c r="V209" s="37"/>
      <c r="W209" s="37"/>
      <c r="X209" s="37"/>
      <c r="Y209" s="1"/>
      <c r="Z209" s="1"/>
      <c r="AA209" s="1"/>
      <c r="AB209" s="1"/>
      <c r="AC209" s="1"/>
      <c r="AD209" s="1"/>
      <c r="AE209" s="1"/>
      <c r="AF209" s="1"/>
      <c r="AG209" s="38"/>
      <c r="AH209" s="38"/>
      <c r="AI209" s="1"/>
      <c r="AJ209" s="1"/>
      <c r="AK209" s="25"/>
      <c r="AL209" s="25"/>
      <c r="AM209" s="1"/>
      <c r="AN209" s="1"/>
      <c r="AQ209" s="22"/>
      <c r="AR209" s="21"/>
    </row>
    <row r="210" spans="1:44" x14ac:dyDescent="0.25">
      <c r="A210" s="14"/>
      <c r="C210" s="4"/>
      <c r="D210" s="4"/>
      <c r="E210" s="4"/>
      <c r="F210" s="4"/>
      <c r="G210" s="4"/>
      <c r="H210" s="4"/>
      <c r="I210" s="34"/>
      <c r="J210" s="35"/>
      <c r="K210" s="35"/>
      <c r="L210" s="35"/>
      <c r="M210" s="35"/>
      <c r="N210" s="4"/>
      <c r="O210" s="4"/>
      <c r="P210" s="35"/>
      <c r="Q210" s="36"/>
      <c r="R210" s="36"/>
      <c r="S210" s="37"/>
      <c r="T210" s="37"/>
      <c r="U210" s="37"/>
      <c r="V210" s="37"/>
      <c r="W210" s="37"/>
      <c r="X210" s="37"/>
      <c r="Y210" s="1"/>
      <c r="Z210" s="1"/>
      <c r="AA210" s="1"/>
      <c r="AB210" s="1"/>
      <c r="AC210" s="1"/>
      <c r="AD210" s="1"/>
      <c r="AE210" s="1"/>
      <c r="AF210" s="1"/>
      <c r="AG210" s="38"/>
      <c r="AH210" s="38"/>
      <c r="AI210" s="1"/>
      <c r="AJ210" s="1"/>
      <c r="AK210" s="25"/>
      <c r="AL210" s="25"/>
      <c r="AM210" s="1"/>
      <c r="AN210" s="1"/>
      <c r="AQ210" s="22"/>
      <c r="AR210" s="21"/>
    </row>
    <row r="211" spans="1:44" x14ac:dyDescent="0.25">
      <c r="A211" s="14"/>
      <c r="C211" s="4"/>
      <c r="D211" s="4"/>
      <c r="E211" s="4"/>
      <c r="F211" s="4"/>
      <c r="G211" s="4"/>
      <c r="H211" s="4"/>
      <c r="I211" s="34"/>
      <c r="J211" s="35"/>
      <c r="K211" s="35"/>
      <c r="L211" s="35"/>
      <c r="M211" s="35"/>
      <c r="N211" s="4"/>
      <c r="O211" s="4"/>
      <c r="P211" s="35"/>
      <c r="Q211" s="36"/>
      <c r="R211" s="36"/>
      <c r="S211" s="37"/>
      <c r="T211" s="37"/>
      <c r="U211" s="37"/>
      <c r="V211" s="37"/>
      <c r="W211" s="37"/>
      <c r="X211" s="37"/>
      <c r="Y211" s="1"/>
      <c r="Z211" s="1"/>
      <c r="AA211" s="1"/>
      <c r="AB211" s="1"/>
      <c r="AC211" s="1"/>
      <c r="AD211" s="1"/>
      <c r="AE211" s="1"/>
      <c r="AF211" s="1"/>
      <c r="AG211" s="38"/>
      <c r="AH211" s="38"/>
      <c r="AI211" s="1"/>
      <c r="AJ211" s="1"/>
      <c r="AK211" s="25"/>
      <c r="AL211" s="25"/>
      <c r="AM211" s="1"/>
      <c r="AN211" s="1"/>
      <c r="AQ211" s="22"/>
      <c r="AR211" s="21"/>
    </row>
    <row r="212" spans="1:44" x14ac:dyDescent="0.25">
      <c r="A212" s="14"/>
      <c r="C212" s="4"/>
      <c r="D212" s="4"/>
      <c r="E212" s="4"/>
      <c r="F212" s="4"/>
      <c r="G212" s="4"/>
      <c r="H212" s="4"/>
      <c r="I212" s="34"/>
      <c r="J212" s="35"/>
      <c r="K212" s="35"/>
      <c r="L212" s="35"/>
      <c r="M212" s="35"/>
      <c r="N212" s="4"/>
      <c r="O212" s="4"/>
      <c r="P212" s="35"/>
      <c r="Q212" s="36"/>
      <c r="R212" s="36"/>
      <c r="S212" s="37"/>
      <c r="T212" s="37"/>
      <c r="U212" s="37"/>
      <c r="V212" s="37"/>
      <c r="W212" s="37"/>
      <c r="X212" s="37"/>
      <c r="Y212" s="1"/>
      <c r="Z212" s="1"/>
      <c r="AA212" s="1"/>
      <c r="AB212" s="1"/>
      <c r="AC212" s="1"/>
      <c r="AD212" s="1"/>
      <c r="AE212" s="1"/>
      <c r="AF212" s="1"/>
      <c r="AG212" s="38"/>
      <c r="AH212" s="38"/>
      <c r="AI212" s="1"/>
      <c r="AJ212" s="1"/>
      <c r="AK212" s="25"/>
      <c r="AL212" s="25"/>
      <c r="AM212" s="1"/>
      <c r="AN212" s="1"/>
      <c r="AQ212" s="22"/>
      <c r="AR212" s="21"/>
    </row>
    <row r="213" spans="1:44" x14ac:dyDescent="0.25">
      <c r="A213" s="14"/>
      <c r="C213" s="4"/>
      <c r="D213" s="4"/>
      <c r="E213" s="4"/>
      <c r="F213" s="4"/>
      <c r="G213" s="4"/>
      <c r="H213" s="4"/>
      <c r="I213" s="34"/>
      <c r="J213" s="35"/>
      <c r="K213" s="35"/>
      <c r="L213" s="35"/>
      <c r="M213" s="35"/>
      <c r="N213" s="4"/>
      <c r="O213" s="4"/>
      <c r="P213" s="35"/>
      <c r="Q213" s="36"/>
      <c r="R213" s="36"/>
      <c r="S213" s="37"/>
      <c r="T213" s="37"/>
      <c r="U213" s="37"/>
      <c r="V213" s="37"/>
      <c r="W213" s="37"/>
      <c r="X213" s="37"/>
      <c r="Y213" s="1"/>
      <c r="Z213" s="1"/>
      <c r="AA213" s="1"/>
      <c r="AB213" s="1"/>
      <c r="AC213" s="1"/>
      <c r="AD213" s="1"/>
      <c r="AE213" s="1"/>
      <c r="AF213" s="1"/>
      <c r="AG213" s="38"/>
      <c r="AH213" s="38"/>
      <c r="AI213" s="1"/>
      <c r="AJ213" s="1"/>
      <c r="AK213" s="25"/>
      <c r="AL213" s="25"/>
      <c r="AM213" s="1"/>
      <c r="AN213" s="1"/>
      <c r="AQ213" s="22"/>
      <c r="AR213" s="21"/>
    </row>
    <row r="214" spans="1:44" x14ac:dyDescent="0.25">
      <c r="A214" s="14"/>
      <c r="C214" s="4"/>
      <c r="D214" s="4"/>
      <c r="E214" s="4"/>
      <c r="F214" s="4"/>
      <c r="G214" s="4"/>
      <c r="H214" s="4"/>
      <c r="I214" s="34"/>
      <c r="J214" s="35"/>
      <c r="K214" s="35"/>
      <c r="L214" s="35"/>
      <c r="M214" s="35"/>
      <c r="N214" s="4"/>
      <c r="O214" s="4"/>
      <c r="P214" s="35"/>
      <c r="Q214" s="36"/>
      <c r="R214" s="36"/>
      <c r="S214" s="37"/>
      <c r="T214" s="37"/>
      <c r="U214" s="37"/>
      <c r="V214" s="37"/>
      <c r="W214" s="37"/>
      <c r="X214" s="37"/>
      <c r="Y214" s="1"/>
      <c r="Z214" s="1"/>
      <c r="AA214" s="1"/>
      <c r="AB214" s="1"/>
      <c r="AC214" s="1"/>
      <c r="AD214" s="1"/>
      <c r="AE214" s="1"/>
      <c r="AF214" s="1"/>
      <c r="AG214" s="38"/>
      <c r="AH214" s="38"/>
      <c r="AI214" s="1"/>
      <c r="AJ214" s="1"/>
      <c r="AK214" s="25"/>
      <c r="AL214" s="25"/>
      <c r="AM214" s="1"/>
      <c r="AN214" s="1"/>
      <c r="AQ214" s="22"/>
      <c r="AR214" s="21"/>
    </row>
    <row r="215" spans="1:44" x14ac:dyDescent="0.25">
      <c r="A215" s="14"/>
      <c r="C215" s="4"/>
      <c r="D215" s="4"/>
      <c r="E215" s="4"/>
      <c r="F215" s="4"/>
      <c r="G215" s="4"/>
      <c r="H215" s="4"/>
      <c r="I215" s="34"/>
      <c r="J215" s="35"/>
      <c r="K215" s="35"/>
      <c r="L215" s="35"/>
      <c r="M215" s="35"/>
      <c r="N215" s="4"/>
      <c r="O215" s="4"/>
      <c r="P215" s="35"/>
      <c r="Q215" s="36"/>
      <c r="R215" s="36"/>
      <c r="S215" s="37"/>
      <c r="T215" s="37"/>
      <c r="U215" s="37"/>
      <c r="V215" s="37"/>
      <c r="W215" s="37"/>
      <c r="X215" s="37"/>
      <c r="Y215" s="1"/>
      <c r="Z215" s="1"/>
      <c r="AA215" s="1"/>
      <c r="AB215" s="1"/>
      <c r="AC215" s="1"/>
      <c r="AD215" s="1"/>
      <c r="AE215" s="1"/>
      <c r="AF215" s="1"/>
      <c r="AG215" s="38"/>
      <c r="AH215" s="38"/>
      <c r="AI215" s="1"/>
      <c r="AJ215" s="1"/>
      <c r="AK215" s="25"/>
      <c r="AL215" s="25"/>
      <c r="AM215" s="1"/>
      <c r="AN215" s="1"/>
      <c r="AQ215" s="22"/>
      <c r="AR215" s="21"/>
    </row>
    <row r="216" spans="1:44" x14ac:dyDescent="0.25">
      <c r="A216" s="14"/>
      <c r="C216" s="4"/>
      <c r="D216" s="4"/>
      <c r="E216" s="4"/>
      <c r="F216" s="4"/>
      <c r="G216" s="4"/>
      <c r="H216" s="4"/>
      <c r="I216" s="34"/>
      <c r="J216" s="35"/>
      <c r="K216" s="35"/>
      <c r="L216" s="35"/>
      <c r="M216" s="35"/>
      <c r="N216" s="4"/>
      <c r="O216" s="4"/>
      <c r="P216" s="35"/>
      <c r="Q216" s="36"/>
      <c r="R216" s="36"/>
      <c r="S216" s="37"/>
      <c r="T216" s="37"/>
      <c r="U216" s="37"/>
      <c r="V216" s="37"/>
      <c r="W216" s="37"/>
      <c r="X216" s="37"/>
      <c r="Y216" s="1"/>
      <c r="Z216" s="1"/>
      <c r="AA216" s="1"/>
      <c r="AB216" s="1"/>
      <c r="AC216" s="1"/>
      <c r="AD216" s="1"/>
      <c r="AE216" s="1"/>
      <c r="AF216" s="1"/>
      <c r="AG216" s="38"/>
      <c r="AH216" s="38"/>
      <c r="AI216" s="1"/>
      <c r="AJ216" s="1"/>
      <c r="AK216" s="25"/>
      <c r="AL216" s="25"/>
      <c r="AM216" s="1"/>
      <c r="AN216" s="1"/>
      <c r="AQ216" s="22"/>
      <c r="AR216" s="21"/>
    </row>
    <row r="217" spans="1:44" x14ac:dyDescent="0.25">
      <c r="A217" s="14"/>
      <c r="C217" s="4"/>
      <c r="D217" s="4"/>
      <c r="E217" s="4"/>
      <c r="F217" s="4"/>
      <c r="G217" s="4"/>
      <c r="H217" s="4"/>
      <c r="I217" s="34"/>
      <c r="J217" s="35"/>
      <c r="K217" s="35"/>
      <c r="L217" s="35"/>
      <c r="M217" s="35"/>
      <c r="N217" s="4"/>
      <c r="O217" s="4"/>
      <c r="P217" s="35"/>
      <c r="Q217" s="36"/>
      <c r="R217" s="36"/>
      <c r="S217" s="37"/>
      <c r="T217" s="37"/>
      <c r="U217" s="37"/>
      <c r="V217" s="37"/>
      <c r="W217" s="37"/>
      <c r="X217" s="37"/>
      <c r="Y217" s="1"/>
      <c r="Z217" s="1"/>
      <c r="AA217" s="1"/>
      <c r="AB217" s="1"/>
      <c r="AC217" s="1"/>
      <c r="AD217" s="1"/>
      <c r="AE217" s="1"/>
      <c r="AF217" s="1"/>
      <c r="AG217" s="38"/>
      <c r="AH217" s="38"/>
      <c r="AI217" s="1"/>
      <c r="AJ217" s="1"/>
      <c r="AK217" s="25"/>
      <c r="AL217" s="25"/>
      <c r="AM217" s="1"/>
      <c r="AN217" s="1"/>
      <c r="AQ217" s="22"/>
      <c r="AR217" s="21"/>
    </row>
    <row r="218" spans="1:44" x14ac:dyDescent="0.25">
      <c r="A218" s="14"/>
      <c r="C218" s="4"/>
      <c r="D218" s="4"/>
      <c r="E218" s="4"/>
      <c r="F218" s="4"/>
      <c r="G218" s="4"/>
      <c r="H218" s="4"/>
      <c r="I218" s="34"/>
      <c r="J218" s="35"/>
      <c r="K218" s="35"/>
      <c r="L218" s="35"/>
      <c r="M218" s="35"/>
      <c r="N218" s="4"/>
      <c r="O218" s="4"/>
      <c r="P218" s="35"/>
      <c r="Q218" s="36"/>
      <c r="R218" s="36"/>
      <c r="S218" s="37"/>
      <c r="T218" s="37"/>
      <c r="U218" s="37"/>
      <c r="V218" s="37"/>
      <c r="W218" s="37"/>
      <c r="X218" s="37"/>
      <c r="Y218" s="1"/>
      <c r="Z218" s="1"/>
      <c r="AA218" s="1"/>
      <c r="AB218" s="1"/>
      <c r="AC218" s="1"/>
      <c r="AD218" s="1"/>
      <c r="AE218" s="1"/>
      <c r="AF218" s="1"/>
      <c r="AG218" s="38"/>
      <c r="AH218" s="38"/>
      <c r="AI218" s="1"/>
      <c r="AJ218" s="1"/>
      <c r="AK218" s="25"/>
      <c r="AL218" s="25"/>
      <c r="AM218" s="1"/>
      <c r="AN218" s="1"/>
      <c r="AQ218" s="22"/>
      <c r="AR218" s="21"/>
    </row>
    <row r="219" spans="1:44" x14ac:dyDescent="0.25">
      <c r="A219" s="14"/>
      <c r="C219" s="4"/>
      <c r="D219" s="4"/>
      <c r="E219" s="4"/>
      <c r="F219" s="4"/>
      <c r="G219" s="4"/>
      <c r="H219" s="4"/>
      <c r="I219" s="34"/>
      <c r="J219" s="35"/>
      <c r="K219" s="35"/>
      <c r="L219" s="35"/>
      <c r="M219" s="35"/>
      <c r="N219" s="4"/>
      <c r="O219" s="4"/>
      <c r="P219" s="35"/>
      <c r="Q219" s="36"/>
      <c r="R219" s="36"/>
      <c r="S219" s="37"/>
      <c r="T219" s="37"/>
      <c r="U219" s="37"/>
      <c r="V219" s="37"/>
      <c r="W219" s="37"/>
      <c r="X219" s="37"/>
      <c r="Y219" s="1"/>
      <c r="Z219" s="1"/>
      <c r="AA219" s="1"/>
      <c r="AB219" s="1"/>
      <c r="AC219" s="1"/>
      <c r="AD219" s="1"/>
      <c r="AE219" s="1"/>
      <c r="AF219" s="1"/>
      <c r="AG219" s="38"/>
      <c r="AH219" s="38"/>
      <c r="AI219" s="1"/>
      <c r="AJ219" s="1"/>
      <c r="AK219" s="25"/>
      <c r="AL219" s="25"/>
      <c r="AM219" s="1"/>
      <c r="AN219" s="1"/>
      <c r="AQ219" s="22"/>
      <c r="AR219" s="21"/>
    </row>
    <row r="220" spans="1:44" x14ac:dyDescent="0.25">
      <c r="A220" s="14"/>
      <c r="C220" s="4"/>
      <c r="D220" s="4"/>
      <c r="E220" s="4"/>
      <c r="F220" s="4"/>
      <c r="G220" s="4"/>
      <c r="H220" s="4"/>
      <c r="I220" s="34"/>
      <c r="J220" s="35"/>
      <c r="K220" s="35"/>
      <c r="L220" s="35"/>
      <c r="M220" s="35"/>
      <c r="N220" s="4"/>
      <c r="O220" s="4"/>
      <c r="P220" s="35"/>
      <c r="Q220" s="36"/>
      <c r="R220" s="36"/>
      <c r="S220" s="37"/>
      <c r="T220" s="37"/>
      <c r="U220" s="37"/>
      <c r="V220" s="37"/>
      <c r="W220" s="37"/>
      <c r="X220" s="37"/>
      <c r="Y220" s="1"/>
      <c r="Z220" s="1"/>
      <c r="AA220" s="1"/>
      <c r="AB220" s="1"/>
      <c r="AC220" s="1"/>
      <c r="AD220" s="1"/>
      <c r="AE220" s="1"/>
      <c r="AF220" s="1"/>
      <c r="AG220" s="38"/>
      <c r="AH220" s="38"/>
      <c r="AI220" s="1"/>
      <c r="AJ220" s="1"/>
      <c r="AK220" s="25"/>
      <c r="AL220" s="25"/>
      <c r="AM220" s="1"/>
      <c r="AN220" s="1"/>
      <c r="AQ220" s="22"/>
      <c r="AR220" s="21"/>
    </row>
    <row r="221" spans="1:44" x14ac:dyDescent="0.25">
      <c r="A221" s="14"/>
      <c r="C221" s="4"/>
      <c r="D221" s="4"/>
      <c r="E221" s="4"/>
      <c r="F221" s="4"/>
      <c r="G221" s="4"/>
      <c r="H221" s="4"/>
      <c r="I221" s="34"/>
      <c r="J221" s="35"/>
      <c r="K221" s="35"/>
      <c r="L221" s="35"/>
      <c r="M221" s="35"/>
      <c r="N221" s="4"/>
      <c r="O221" s="4"/>
      <c r="P221" s="35"/>
      <c r="Q221" s="36"/>
      <c r="R221" s="36"/>
      <c r="S221" s="37"/>
      <c r="T221" s="37"/>
      <c r="U221" s="37"/>
      <c r="V221" s="37"/>
      <c r="W221" s="37"/>
      <c r="X221" s="37"/>
      <c r="Y221" s="1"/>
      <c r="Z221" s="1"/>
      <c r="AA221" s="1"/>
      <c r="AB221" s="1"/>
      <c r="AC221" s="1"/>
      <c r="AD221" s="1"/>
      <c r="AE221" s="1"/>
      <c r="AF221" s="1"/>
      <c r="AG221" s="38"/>
      <c r="AH221" s="38"/>
      <c r="AI221" s="1"/>
      <c r="AJ221" s="1"/>
      <c r="AK221" s="25"/>
      <c r="AL221" s="25"/>
      <c r="AM221" s="1"/>
      <c r="AN221" s="1"/>
      <c r="AQ221" s="22"/>
      <c r="AR221" s="21"/>
    </row>
    <row r="222" spans="1:44" x14ac:dyDescent="0.25">
      <c r="A222" s="14"/>
      <c r="C222" s="4"/>
      <c r="D222" s="4"/>
      <c r="E222" s="4"/>
      <c r="F222" s="4"/>
      <c r="G222" s="4"/>
      <c r="H222" s="4"/>
      <c r="I222" s="34"/>
      <c r="J222" s="35"/>
      <c r="K222" s="35"/>
      <c r="L222" s="35"/>
      <c r="M222" s="35"/>
      <c r="N222" s="4"/>
      <c r="O222" s="4"/>
      <c r="P222" s="35"/>
      <c r="Q222" s="36"/>
      <c r="R222" s="36"/>
      <c r="S222" s="37"/>
      <c r="T222" s="37"/>
      <c r="U222" s="37"/>
      <c r="V222" s="37"/>
      <c r="W222" s="37"/>
      <c r="X222" s="37"/>
      <c r="Y222" s="1"/>
      <c r="Z222" s="1"/>
      <c r="AA222" s="1"/>
      <c r="AB222" s="1"/>
      <c r="AC222" s="1"/>
      <c r="AD222" s="1"/>
      <c r="AE222" s="1"/>
      <c r="AF222" s="1"/>
      <c r="AG222" s="38"/>
      <c r="AH222" s="38"/>
      <c r="AI222" s="1"/>
      <c r="AJ222" s="1"/>
      <c r="AK222" s="25"/>
      <c r="AL222" s="25"/>
      <c r="AM222" s="1"/>
      <c r="AN222" s="1"/>
      <c r="AQ222" s="22"/>
      <c r="AR222" s="21"/>
    </row>
    <row r="223" spans="1:44" x14ac:dyDescent="0.25">
      <c r="A223" s="14"/>
      <c r="C223" s="4"/>
      <c r="D223" s="4"/>
      <c r="E223" s="4"/>
      <c r="F223" s="4"/>
      <c r="G223" s="4"/>
      <c r="H223" s="4"/>
      <c r="I223" s="34"/>
      <c r="J223" s="35"/>
      <c r="K223" s="35"/>
      <c r="L223" s="35"/>
      <c r="M223" s="35"/>
      <c r="N223" s="4"/>
      <c r="O223" s="4"/>
      <c r="P223" s="35"/>
      <c r="Q223" s="36"/>
      <c r="R223" s="36"/>
      <c r="S223" s="37"/>
      <c r="T223" s="37"/>
      <c r="U223" s="37"/>
      <c r="V223" s="37"/>
      <c r="W223" s="37"/>
      <c r="X223" s="37"/>
      <c r="Y223" s="1"/>
      <c r="Z223" s="1"/>
      <c r="AA223" s="1"/>
      <c r="AB223" s="1"/>
      <c r="AC223" s="1"/>
      <c r="AD223" s="1"/>
      <c r="AE223" s="1"/>
      <c r="AF223" s="1"/>
      <c r="AG223" s="38"/>
      <c r="AH223" s="38"/>
      <c r="AI223" s="1"/>
      <c r="AJ223" s="1"/>
      <c r="AK223" s="25"/>
      <c r="AL223" s="25"/>
      <c r="AM223" s="1"/>
      <c r="AN223" s="1"/>
      <c r="AQ223" s="22"/>
      <c r="AR223" s="21"/>
    </row>
    <row r="224" spans="1:44" x14ac:dyDescent="0.25">
      <c r="A224" s="14"/>
      <c r="C224" s="4"/>
      <c r="D224" s="4"/>
      <c r="E224" s="4"/>
      <c r="F224" s="4"/>
      <c r="G224" s="4"/>
      <c r="H224" s="4"/>
      <c r="I224" s="34"/>
      <c r="J224" s="35"/>
      <c r="K224" s="35"/>
      <c r="L224" s="35"/>
      <c r="M224" s="35"/>
      <c r="N224" s="4"/>
      <c r="O224" s="4"/>
      <c r="P224" s="35"/>
      <c r="Q224" s="36"/>
      <c r="R224" s="36"/>
      <c r="S224" s="37"/>
      <c r="T224" s="37"/>
      <c r="U224" s="37"/>
      <c r="V224" s="37"/>
      <c r="W224" s="37"/>
      <c r="X224" s="37"/>
      <c r="Y224" s="1"/>
      <c r="Z224" s="1"/>
      <c r="AA224" s="1"/>
      <c r="AB224" s="1"/>
      <c r="AC224" s="1"/>
      <c r="AD224" s="1"/>
      <c r="AE224" s="1"/>
      <c r="AF224" s="1"/>
      <c r="AG224" s="38"/>
      <c r="AH224" s="38"/>
      <c r="AI224" s="1"/>
      <c r="AJ224" s="1"/>
      <c r="AK224" s="25"/>
      <c r="AL224" s="25"/>
      <c r="AM224" s="1"/>
      <c r="AN224" s="1"/>
      <c r="AQ224" s="22"/>
      <c r="AR224" s="21"/>
    </row>
    <row r="225" spans="1:44" x14ac:dyDescent="0.25">
      <c r="A225" s="14"/>
      <c r="C225" s="4"/>
      <c r="D225" s="4"/>
      <c r="E225" s="4"/>
      <c r="F225" s="4"/>
      <c r="G225" s="4"/>
      <c r="H225" s="4"/>
      <c r="I225" s="34"/>
      <c r="J225" s="35"/>
      <c r="K225" s="35"/>
      <c r="L225" s="35"/>
      <c r="M225" s="35"/>
      <c r="N225" s="4"/>
      <c r="O225" s="4"/>
      <c r="P225" s="35"/>
      <c r="Q225" s="36"/>
      <c r="R225" s="36"/>
      <c r="S225" s="37"/>
      <c r="T225" s="37"/>
      <c r="U225" s="37"/>
      <c r="V225" s="37"/>
      <c r="W225" s="37"/>
      <c r="X225" s="37"/>
      <c r="Y225" s="1"/>
      <c r="Z225" s="1"/>
      <c r="AA225" s="1"/>
      <c r="AB225" s="1"/>
      <c r="AC225" s="1"/>
      <c r="AD225" s="1"/>
      <c r="AE225" s="1"/>
      <c r="AF225" s="1"/>
      <c r="AG225" s="38"/>
      <c r="AH225" s="38"/>
      <c r="AI225" s="1"/>
      <c r="AJ225" s="1"/>
      <c r="AK225" s="25"/>
      <c r="AL225" s="25"/>
      <c r="AM225" s="1"/>
      <c r="AN225" s="1"/>
      <c r="AQ225" s="22"/>
      <c r="AR225" s="21"/>
    </row>
    <row r="226" spans="1:44" x14ac:dyDescent="0.25">
      <c r="A226" s="14"/>
      <c r="C226" s="4"/>
      <c r="D226" s="4"/>
      <c r="E226" s="4"/>
      <c r="F226" s="4"/>
      <c r="G226" s="4"/>
      <c r="H226" s="4"/>
      <c r="I226" s="34"/>
      <c r="J226" s="35"/>
      <c r="K226" s="35"/>
      <c r="L226" s="35"/>
      <c r="M226" s="35"/>
      <c r="N226" s="4"/>
      <c r="O226" s="4"/>
      <c r="P226" s="35"/>
      <c r="Q226" s="36"/>
      <c r="R226" s="36"/>
      <c r="S226" s="37"/>
      <c r="T226" s="37"/>
      <c r="U226" s="37"/>
      <c r="V226" s="37"/>
      <c r="W226" s="37"/>
      <c r="X226" s="37"/>
      <c r="Y226" s="1"/>
      <c r="Z226" s="1"/>
      <c r="AA226" s="1"/>
      <c r="AB226" s="1"/>
      <c r="AC226" s="1"/>
      <c r="AD226" s="1"/>
      <c r="AE226" s="1"/>
      <c r="AF226" s="1"/>
      <c r="AG226" s="38"/>
      <c r="AH226" s="38"/>
      <c r="AI226" s="1"/>
      <c r="AJ226" s="1"/>
      <c r="AK226" s="25"/>
      <c r="AL226" s="25"/>
      <c r="AM226" s="1"/>
      <c r="AN226" s="1"/>
      <c r="AQ226" s="22"/>
      <c r="AR226" s="21"/>
    </row>
    <row r="227" spans="1:44" x14ac:dyDescent="0.25">
      <c r="A227" s="14"/>
      <c r="C227" s="4"/>
      <c r="D227" s="4"/>
      <c r="E227" s="4"/>
      <c r="F227" s="4"/>
      <c r="G227" s="4"/>
      <c r="H227" s="4"/>
      <c r="I227" s="34"/>
      <c r="J227" s="35"/>
      <c r="K227" s="35"/>
      <c r="L227" s="35"/>
      <c r="M227" s="35"/>
      <c r="N227" s="4"/>
      <c r="O227" s="4"/>
      <c r="P227" s="35"/>
      <c r="Q227" s="36"/>
      <c r="R227" s="36"/>
      <c r="S227" s="37"/>
      <c r="T227" s="37"/>
      <c r="U227" s="37"/>
      <c r="V227" s="37"/>
      <c r="W227" s="37"/>
      <c r="X227" s="37"/>
      <c r="Y227" s="1"/>
      <c r="Z227" s="1"/>
      <c r="AA227" s="1"/>
      <c r="AB227" s="1"/>
      <c r="AC227" s="1"/>
      <c r="AD227" s="1"/>
      <c r="AE227" s="1"/>
      <c r="AF227" s="1"/>
      <c r="AG227" s="38"/>
      <c r="AH227" s="38"/>
      <c r="AI227" s="1"/>
      <c r="AJ227" s="1"/>
      <c r="AK227" s="25"/>
      <c r="AL227" s="25"/>
      <c r="AM227" s="1"/>
      <c r="AN227" s="1"/>
      <c r="AQ227" s="22"/>
      <c r="AR227" s="21"/>
    </row>
    <row r="228" spans="1:44" x14ac:dyDescent="0.25">
      <c r="A228" s="14"/>
      <c r="C228" s="4"/>
      <c r="D228" s="4"/>
      <c r="E228" s="4"/>
      <c r="F228" s="4"/>
      <c r="G228" s="4"/>
      <c r="H228" s="4"/>
      <c r="I228" s="34"/>
      <c r="J228" s="35"/>
      <c r="K228" s="35"/>
      <c r="L228" s="35"/>
      <c r="M228" s="35"/>
      <c r="N228" s="4"/>
      <c r="O228" s="4"/>
      <c r="P228" s="35"/>
      <c r="Q228" s="36"/>
      <c r="R228" s="36"/>
      <c r="S228" s="37"/>
      <c r="T228" s="37"/>
      <c r="U228" s="37"/>
      <c r="V228" s="37"/>
      <c r="W228" s="37"/>
      <c r="X228" s="37"/>
      <c r="Y228" s="1"/>
      <c r="Z228" s="1"/>
      <c r="AA228" s="1"/>
      <c r="AB228" s="1"/>
      <c r="AC228" s="1"/>
      <c r="AD228" s="1"/>
      <c r="AE228" s="1"/>
      <c r="AF228" s="1"/>
      <c r="AG228" s="38"/>
      <c r="AH228" s="38"/>
      <c r="AI228" s="1"/>
      <c r="AJ228" s="1"/>
      <c r="AK228" s="25"/>
      <c r="AL228" s="25"/>
      <c r="AM228" s="1"/>
      <c r="AN228" s="1"/>
      <c r="AQ228" s="22"/>
      <c r="AR228" s="21"/>
    </row>
    <row r="229" spans="1:44" x14ac:dyDescent="0.25">
      <c r="A229" s="14"/>
      <c r="C229" s="4"/>
      <c r="D229" s="4"/>
      <c r="E229" s="4"/>
      <c r="F229" s="4"/>
      <c r="G229" s="4"/>
      <c r="H229" s="4"/>
      <c r="I229" s="34"/>
      <c r="J229" s="35"/>
      <c r="K229" s="35"/>
      <c r="L229" s="35"/>
      <c r="M229" s="35"/>
      <c r="N229" s="4"/>
      <c r="O229" s="4"/>
      <c r="P229" s="35"/>
      <c r="Q229" s="36"/>
      <c r="R229" s="36"/>
      <c r="S229" s="37"/>
      <c r="T229" s="37"/>
      <c r="U229" s="37"/>
      <c r="V229" s="37"/>
      <c r="W229" s="37"/>
      <c r="X229" s="37"/>
      <c r="Y229" s="1"/>
      <c r="Z229" s="1"/>
      <c r="AA229" s="1"/>
      <c r="AB229" s="1"/>
      <c r="AC229" s="1"/>
      <c r="AD229" s="1"/>
      <c r="AE229" s="1"/>
      <c r="AF229" s="1"/>
      <c r="AG229" s="38"/>
      <c r="AH229" s="38"/>
      <c r="AI229" s="1"/>
      <c r="AJ229" s="1"/>
      <c r="AK229" s="25"/>
      <c r="AL229" s="25"/>
      <c r="AM229" s="1"/>
      <c r="AN229" s="1"/>
      <c r="AQ229" s="22"/>
      <c r="AR229" s="21"/>
    </row>
    <row r="230" spans="1:44" x14ac:dyDescent="0.25">
      <c r="A230" s="14"/>
      <c r="C230" s="4"/>
      <c r="D230" s="4"/>
      <c r="E230" s="4"/>
      <c r="F230" s="4"/>
      <c r="G230" s="4"/>
      <c r="H230" s="4"/>
      <c r="I230" s="34"/>
      <c r="J230" s="35"/>
      <c r="K230" s="35"/>
      <c r="L230" s="35"/>
      <c r="M230" s="35"/>
      <c r="N230" s="4"/>
      <c r="O230" s="4"/>
      <c r="P230" s="35"/>
      <c r="Q230" s="36"/>
      <c r="R230" s="36"/>
      <c r="S230" s="37"/>
      <c r="T230" s="37"/>
      <c r="U230" s="37"/>
      <c r="V230" s="37"/>
      <c r="W230" s="37"/>
      <c r="X230" s="37"/>
      <c r="Y230" s="1"/>
      <c r="Z230" s="1"/>
      <c r="AA230" s="1"/>
      <c r="AB230" s="1"/>
      <c r="AC230" s="1"/>
      <c r="AD230" s="1"/>
      <c r="AE230" s="1"/>
      <c r="AF230" s="1"/>
      <c r="AG230" s="38"/>
      <c r="AH230" s="38"/>
      <c r="AI230" s="1"/>
      <c r="AJ230" s="1"/>
      <c r="AK230" s="25"/>
      <c r="AL230" s="25"/>
      <c r="AM230" s="1"/>
      <c r="AN230" s="1"/>
      <c r="AQ230" s="22"/>
      <c r="AR230" s="21"/>
    </row>
    <row r="231" spans="1:44" x14ac:dyDescent="0.25">
      <c r="A231" s="14"/>
      <c r="C231" s="4"/>
      <c r="D231" s="4"/>
      <c r="E231" s="4"/>
      <c r="F231" s="4"/>
      <c r="G231" s="4"/>
      <c r="H231" s="4"/>
      <c r="I231" s="34"/>
      <c r="J231" s="35"/>
      <c r="K231" s="35"/>
      <c r="L231" s="35"/>
      <c r="M231" s="35"/>
      <c r="N231" s="4"/>
      <c r="O231" s="4"/>
      <c r="P231" s="35"/>
      <c r="Q231" s="36"/>
      <c r="R231" s="36"/>
      <c r="S231" s="37"/>
      <c r="T231" s="37"/>
      <c r="U231" s="37"/>
      <c r="V231" s="37"/>
      <c r="W231" s="37"/>
      <c r="X231" s="37"/>
      <c r="Y231" s="1"/>
      <c r="Z231" s="1"/>
      <c r="AA231" s="1"/>
      <c r="AB231" s="1"/>
      <c r="AC231" s="1"/>
      <c r="AD231" s="1"/>
      <c r="AE231" s="1"/>
      <c r="AF231" s="1"/>
      <c r="AG231" s="38"/>
      <c r="AH231" s="38"/>
      <c r="AI231" s="1"/>
      <c r="AJ231" s="1"/>
      <c r="AK231" s="25"/>
      <c r="AL231" s="25"/>
      <c r="AM231" s="1"/>
      <c r="AN231" s="1"/>
      <c r="AQ231" s="22"/>
      <c r="AR231" s="21"/>
    </row>
    <row r="232" spans="1:44" x14ac:dyDescent="0.25">
      <c r="A232" s="14"/>
      <c r="C232" s="4"/>
      <c r="D232" s="4"/>
      <c r="E232" s="4"/>
      <c r="F232" s="4"/>
      <c r="G232" s="4"/>
      <c r="H232" s="4"/>
      <c r="I232" s="34"/>
      <c r="J232" s="35"/>
      <c r="K232" s="35"/>
      <c r="L232" s="35"/>
      <c r="M232" s="35"/>
      <c r="N232" s="4"/>
      <c r="O232" s="4"/>
      <c r="P232" s="35"/>
      <c r="Q232" s="36"/>
      <c r="R232" s="36"/>
      <c r="S232" s="37"/>
      <c r="T232" s="37"/>
      <c r="U232" s="37"/>
      <c r="V232" s="37"/>
      <c r="W232" s="37"/>
      <c r="X232" s="37"/>
      <c r="Y232" s="1"/>
      <c r="Z232" s="1"/>
      <c r="AA232" s="1"/>
      <c r="AB232" s="1"/>
      <c r="AC232" s="1"/>
      <c r="AD232" s="1"/>
      <c r="AE232" s="1"/>
      <c r="AF232" s="1"/>
      <c r="AG232" s="38"/>
      <c r="AH232" s="38"/>
      <c r="AI232" s="1"/>
      <c r="AJ232" s="1"/>
      <c r="AK232" s="25"/>
      <c r="AL232" s="25"/>
      <c r="AM232" s="1"/>
      <c r="AN232" s="1"/>
      <c r="AQ232" s="22"/>
      <c r="AR232" s="21"/>
    </row>
    <row r="233" spans="1:44" x14ac:dyDescent="0.25">
      <c r="A233" s="14"/>
      <c r="C233" s="4"/>
      <c r="D233" s="4"/>
      <c r="E233" s="4"/>
      <c r="F233" s="4"/>
      <c r="G233" s="4"/>
      <c r="H233" s="4"/>
      <c r="I233" s="34"/>
      <c r="J233" s="35"/>
      <c r="K233" s="35"/>
      <c r="L233" s="35"/>
      <c r="M233" s="35"/>
      <c r="N233" s="4"/>
      <c r="O233" s="4"/>
      <c r="P233" s="35"/>
      <c r="Q233" s="36"/>
      <c r="R233" s="36"/>
      <c r="S233" s="37"/>
      <c r="T233" s="37"/>
      <c r="U233" s="37"/>
      <c r="V233" s="37"/>
      <c r="W233" s="37"/>
      <c r="X233" s="37"/>
      <c r="Y233" s="1"/>
      <c r="Z233" s="1"/>
      <c r="AA233" s="1"/>
      <c r="AB233" s="1"/>
      <c r="AC233" s="1"/>
      <c r="AD233" s="1"/>
      <c r="AE233" s="1"/>
      <c r="AF233" s="1"/>
      <c r="AG233" s="38"/>
      <c r="AH233" s="38"/>
      <c r="AI233" s="1"/>
      <c r="AJ233" s="1"/>
      <c r="AK233" s="25"/>
      <c r="AL233" s="25"/>
      <c r="AM233" s="1"/>
      <c r="AN233" s="1"/>
      <c r="AQ233" s="22"/>
      <c r="AR233" s="21"/>
    </row>
    <row r="234" spans="1:44" x14ac:dyDescent="0.25">
      <c r="A234" s="14"/>
      <c r="C234" s="4"/>
      <c r="D234" s="4"/>
      <c r="E234" s="4"/>
      <c r="F234" s="4"/>
      <c r="G234" s="4"/>
      <c r="H234" s="4"/>
      <c r="I234" s="34"/>
      <c r="J234" s="35"/>
      <c r="K234" s="35"/>
      <c r="L234" s="35"/>
      <c r="M234" s="35"/>
      <c r="N234" s="4"/>
      <c r="O234" s="4"/>
      <c r="P234" s="35"/>
      <c r="Q234" s="36"/>
      <c r="R234" s="36"/>
      <c r="S234" s="37"/>
      <c r="T234" s="37"/>
      <c r="U234" s="37"/>
      <c r="V234" s="37"/>
      <c r="W234" s="37"/>
      <c r="X234" s="37"/>
      <c r="Y234" s="1"/>
      <c r="Z234" s="1"/>
      <c r="AA234" s="1"/>
      <c r="AB234" s="1"/>
      <c r="AC234" s="1"/>
      <c r="AD234" s="1"/>
      <c r="AE234" s="1"/>
      <c r="AF234" s="1"/>
      <c r="AG234" s="38"/>
      <c r="AH234" s="38"/>
      <c r="AI234" s="1"/>
      <c r="AJ234" s="1"/>
      <c r="AK234" s="25"/>
      <c r="AL234" s="25"/>
      <c r="AM234" s="1"/>
      <c r="AN234" s="1"/>
      <c r="AQ234" s="22"/>
      <c r="AR234" s="21"/>
    </row>
    <row r="235" spans="1:44" x14ac:dyDescent="0.25">
      <c r="A235" s="14"/>
      <c r="C235" s="4"/>
      <c r="D235" s="4"/>
      <c r="E235" s="4"/>
      <c r="F235" s="4"/>
      <c r="G235" s="4"/>
      <c r="H235" s="4"/>
      <c r="I235" s="34"/>
      <c r="J235" s="35"/>
      <c r="K235" s="35"/>
      <c r="L235" s="35"/>
      <c r="M235" s="35"/>
      <c r="N235" s="4"/>
      <c r="O235" s="4"/>
      <c r="P235" s="35"/>
      <c r="Q235" s="36"/>
      <c r="R235" s="36"/>
      <c r="S235" s="37"/>
      <c r="T235" s="37"/>
      <c r="U235" s="37"/>
      <c r="V235" s="37"/>
      <c r="W235" s="37"/>
      <c r="X235" s="37"/>
      <c r="Y235" s="1"/>
      <c r="Z235" s="1"/>
      <c r="AA235" s="1"/>
      <c r="AB235" s="1"/>
      <c r="AC235" s="1"/>
      <c r="AD235" s="1"/>
      <c r="AE235" s="1"/>
      <c r="AF235" s="1"/>
      <c r="AG235" s="38"/>
      <c r="AH235" s="38"/>
      <c r="AI235" s="1"/>
      <c r="AJ235" s="1"/>
      <c r="AK235" s="25"/>
      <c r="AL235" s="25"/>
      <c r="AM235" s="1"/>
      <c r="AN235" s="1"/>
      <c r="AQ235" s="22"/>
      <c r="AR235" s="21"/>
    </row>
    <row r="236" spans="1:44" x14ac:dyDescent="0.25">
      <c r="A236" s="14"/>
      <c r="C236" s="4"/>
      <c r="D236" s="4"/>
      <c r="E236" s="4"/>
      <c r="F236" s="4"/>
      <c r="G236" s="4"/>
      <c r="H236" s="4"/>
      <c r="I236" s="34"/>
      <c r="J236" s="35"/>
      <c r="K236" s="35"/>
      <c r="L236" s="35"/>
      <c r="M236" s="35"/>
      <c r="N236" s="4"/>
      <c r="O236" s="4"/>
      <c r="P236" s="35"/>
      <c r="Q236" s="36"/>
      <c r="R236" s="36"/>
      <c r="S236" s="37"/>
      <c r="T236" s="37"/>
      <c r="U236" s="37"/>
      <c r="V236" s="37"/>
      <c r="W236" s="37"/>
      <c r="X236" s="37"/>
      <c r="Y236" s="1"/>
      <c r="Z236" s="1"/>
      <c r="AA236" s="1"/>
      <c r="AB236" s="1"/>
      <c r="AC236" s="1"/>
      <c r="AD236" s="1"/>
      <c r="AE236" s="1"/>
      <c r="AF236" s="1"/>
      <c r="AG236" s="38"/>
      <c r="AH236" s="38"/>
      <c r="AI236" s="1"/>
      <c r="AJ236" s="1"/>
      <c r="AK236" s="25"/>
      <c r="AL236" s="25"/>
      <c r="AM236" s="1"/>
      <c r="AN236" s="1"/>
      <c r="AQ236" s="22"/>
      <c r="AR236" s="21"/>
    </row>
    <row r="237" spans="1:44" x14ac:dyDescent="0.25">
      <c r="A237" s="14"/>
      <c r="C237" s="4"/>
      <c r="D237" s="4"/>
      <c r="E237" s="4"/>
      <c r="F237" s="4"/>
      <c r="G237" s="4"/>
      <c r="H237" s="4"/>
      <c r="I237" s="34"/>
      <c r="J237" s="35"/>
      <c r="K237" s="35"/>
      <c r="L237" s="35"/>
      <c r="M237" s="35"/>
      <c r="N237" s="4"/>
      <c r="O237" s="4"/>
      <c r="P237" s="35"/>
      <c r="Q237" s="36"/>
      <c r="R237" s="36"/>
      <c r="S237" s="37"/>
      <c r="T237" s="37"/>
      <c r="U237" s="37"/>
      <c r="V237" s="37"/>
      <c r="W237" s="37"/>
      <c r="X237" s="37"/>
      <c r="Y237" s="1"/>
      <c r="Z237" s="1"/>
      <c r="AA237" s="1"/>
      <c r="AB237" s="1"/>
      <c r="AC237" s="1"/>
      <c r="AD237" s="1"/>
      <c r="AE237" s="1"/>
      <c r="AF237" s="1"/>
      <c r="AG237" s="38"/>
      <c r="AH237" s="38"/>
      <c r="AI237" s="1"/>
      <c r="AJ237" s="1"/>
      <c r="AK237" s="25"/>
      <c r="AL237" s="25"/>
      <c r="AM237" s="1"/>
      <c r="AN237" s="1"/>
      <c r="AQ237" s="22"/>
      <c r="AR237" s="21"/>
    </row>
    <row r="238" spans="1:44" x14ac:dyDescent="0.25">
      <c r="A238" s="14"/>
      <c r="C238" s="4"/>
      <c r="D238" s="4"/>
      <c r="E238" s="4"/>
      <c r="F238" s="4"/>
      <c r="G238" s="4"/>
      <c r="H238" s="4"/>
      <c r="I238" s="34"/>
      <c r="J238" s="35"/>
      <c r="K238" s="35"/>
      <c r="L238" s="35"/>
      <c r="M238" s="35"/>
      <c r="N238" s="4"/>
      <c r="O238" s="4"/>
      <c r="P238" s="35"/>
      <c r="Q238" s="36"/>
      <c r="R238" s="36"/>
      <c r="S238" s="37"/>
      <c r="T238" s="37"/>
      <c r="U238" s="37"/>
      <c r="V238" s="37"/>
      <c r="W238" s="37"/>
      <c r="X238" s="37"/>
      <c r="Y238" s="1"/>
      <c r="Z238" s="1"/>
      <c r="AA238" s="1"/>
      <c r="AB238" s="1"/>
      <c r="AC238" s="1"/>
      <c r="AD238" s="1"/>
      <c r="AE238" s="1"/>
      <c r="AF238" s="1"/>
      <c r="AG238" s="38"/>
      <c r="AH238" s="38"/>
      <c r="AI238" s="1"/>
      <c r="AJ238" s="1"/>
      <c r="AK238" s="25"/>
      <c r="AL238" s="25"/>
      <c r="AM238" s="1"/>
      <c r="AN238" s="1"/>
      <c r="AQ238" s="22"/>
      <c r="AR238" s="21"/>
    </row>
    <row r="239" spans="1:44" x14ac:dyDescent="0.25">
      <c r="A239" s="14"/>
      <c r="C239" s="4"/>
      <c r="D239" s="4"/>
      <c r="E239" s="4"/>
      <c r="F239" s="4"/>
      <c r="G239" s="4"/>
      <c r="H239" s="4"/>
      <c r="I239" s="34"/>
      <c r="J239" s="35"/>
      <c r="K239" s="35"/>
      <c r="L239" s="35"/>
      <c r="M239" s="35"/>
      <c r="N239" s="4"/>
      <c r="O239" s="4"/>
      <c r="P239" s="35"/>
      <c r="Q239" s="36"/>
      <c r="R239" s="36"/>
      <c r="S239" s="37"/>
      <c r="T239" s="37"/>
      <c r="U239" s="37"/>
      <c r="V239" s="37"/>
      <c r="W239" s="37"/>
      <c r="X239" s="37"/>
      <c r="Y239" s="1"/>
      <c r="Z239" s="1"/>
      <c r="AA239" s="1"/>
      <c r="AB239" s="1"/>
      <c r="AC239" s="1"/>
      <c r="AD239" s="1"/>
      <c r="AE239" s="1"/>
      <c r="AF239" s="1"/>
      <c r="AG239" s="38"/>
      <c r="AH239" s="38"/>
      <c r="AI239" s="1"/>
      <c r="AJ239" s="1"/>
      <c r="AK239" s="25"/>
      <c r="AL239" s="25"/>
      <c r="AM239" s="1"/>
      <c r="AN239" s="1"/>
      <c r="AQ239" s="22"/>
      <c r="AR239" s="21"/>
    </row>
    <row r="240" spans="1:44" x14ac:dyDescent="0.25">
      <c r="A240" s="14"/>
      <c r="C240" s="4"/>
      <c r="D240" s="4"/>
      <c r="E240" s="4"/>
      <c r="F240" s="4"/>
      <c r="G240" s="4"/>
      <c r="H240" s="4"/>
      <c r="I240" s="34"/>
      <c r="J240" s="35"/>
      <c r="K240" s="35"/>
      <c r="L240" s="35"/>
      <c r="M240" s="35"/>
      <c r="N240" s="4"/>
      <c r="O240" s="4"/>
      <c r="P240" s="35"/>
      <c r="Q240" s="36"/>
      <c r="R240" s="36"/>
      <c r="S240" s="37"/>
      <c r="T240" s="37"/>
      <c r="U240" s="37"/>
      <c r="V240" s="37"/>
      <c r="W240" s="37"/>
      <c r="X240" s="37"/>
      <c r="Y240" s="1"/>
      <c r="Z240" s="1"/>
      <c r="AA240" s="1"/>
      <c r="AB240" s="1"/>
      <c r="AC240" s="1"/>
      <c r="AD240" s="1"/>
      <c r="AE240" s="1"/>
      <c r="AF240" s="1"/>
      <c r="AG240" s="38"/>
      <c r="AH240" s="38"/>
      <c r="AI240" s="1"/>
      <c r="AJ240" s="1"/>
      <c r="AK240" s="25"/>
      <c r="AL240" s="25"/>
      <c r="AM240" s="1"/>
      <c r="AN240" s="1"/>
      <c r="AQ240" s="22"/>
      <c r="AR240" s="21"/>
    </row>
    <row r="241" spans="1:44" x14ac:dyDescent="0.25">
      <c r="A241" s="14"/>
      <c r="C241" s="4"/>
      <c r="D241" s="4"/>
      <c r="E241" s="4"/>
      <c r="F241" s="4"/>
      <c r="G241" s="4"/>
      <c r="H241" s="4"/>
      <c r="I241" s="34"/>
      <c r="J241" s="35"/>
      <c r="K241" s="35"/>
      <c r="L241" s="35"/>
      <c r="M241" s="35"/>
      <c r="N241" s="4"/>
      <c r="O241" s="4"/>
      <c r="P241" s="35"/>
      <c r="Q241" s="36"/>
      <c r="R241" s="36"/>
      <c r="S241" s="37"/>
      <c r="T241" s="37"/>
      <c r="U241" s="37"/>
      <c r="V241" s="37"/>
      <c r="W241" s="37"/>
      <c r="X241" s="37"/>
      <c r="Y241" s="1"/>
      <c r="Z241" s="1"/>
      <c r="AA241" s="1"/>
      <c r="AB241" s="1"/>
      <c r="AC241" s="1"/>
      <c r="AD241" s="1"/>
      <c r="AE241" s="1"/>
      <c r="AF241" s="1"/>
      <c r="AG241" s="38"/>
      <c r="AH241" s="38"/>
      <c r="AI241" s="1"/>
      <c r="AJ241" s="1"/>
      <c r="AK241" s="25"/>
      <c r="AL241" s="25"/>
      <c r="AM241" s="1"/>
      <c r="AN241" s="1"/>
      <c r="AQ241" s="22"/>
      <c r="AR241" s="21"/>
    </row>
    <row r="242" spans="1:44" x14ac:dyDescent="0.25">
      <c r="A242" s="14"/>
      <c r="C242" s="4"/>
      <c r="D242" s="4"/>
      <c r="E242" s="4"/>
      <c r="F242" s="4"/>
      <c r="G242" s="4"/>
      <c r="H242" s="4"/>
      <c r="I242" s="34"/>
      <c r="J242" s="35"/>
      <c r="K242" s="35"/>
      <c r="L242" s="35"/>
      <c r="M242" s="35"/>
      <c r="N242" s="4"/>
      <c r="O242" s="4"/>
      <c r="P242" s="35"/>
      <c r="Q242" s="36"/>
      <c r="R242" s="36"/>
      <c r="S242" s="37"/>
      <c r="T242" s="37"/>
      <c r="U242" s="37"/>
      <c r="V242" s="37"/>
      <c r="W242" s="37"/>
      <c r="X242" s="37"/>
      <c r="Y242" s="1"/>
      <c r="Z242" s="1"/>
      <c r="AA242" s="1"/>
      <c r="AB242" s="1"/>
      <c r="AC242" s="1"/>
      <c r="AD242" s="1"/>
      <c r="AE242" s="1"/>
      <c r="AF242" s="1"/>
      <c r="AG242" s="38"/>
      <c r="AH242" s="38"/>
      <c r="AI242" s="1"/>
      <c r="AJ242" s="1"/>
      <c r="AK242" s="25"/>
      <c r="AL242" s="25"/>
      <c r="AM242" s="1"/>
      <c r="AN242" s="1"/>
      <c r="AQ242" s="22"/>
      <c r="AR242" s="21"/>
    </row>
    <row r="243" spans="1:44" x14ac:dyDescent="0.25">
      <c r="A243" s="14"/>
      <c r="C243" s="4"/>
      <c r="D243" s="4"/>
      <c r="E243" s="4"/>
      <c r="F243" s="4"/>
      <c r="G243" s="4"/>
      <c r="H243" s="4"/>
      <c r="I243" s="34"/>
      <c r="J243" s="35"/>
      <c r="K243" s="35"/>
      <c r="L243" s="35"/>
      <c r="M243" s="35"/>
      <c r="N243" s="4"/>
      <c r="O243" s="4"/>
      <c r="P243" s="35"/>
      <c r="Q243" s="36"/>
      <c r="R243" s="36"/>
      <c r="S243" s="37"/>
      <c r="T243" s="37"/>
      <c r="U243" s="37"/>
      <c r="V243" s="37"/>
      <c r="W243" s="37"/>
      <c r="X243" s="37"/>
      <c r="Y243" s="1"/>
      <c r="Z243" s="1"/>
      <c r="AA243" s="1"/>
      <c r="AB243" s="1"/>
      <c r="AC243" s="1"/>
      <c r="AD243" s="1"/>
      <c r="AE243" s="1"/>
      <c r="AF243" s="1"/>
      <c r="AG243" s="38"/>
      <c r="AH243" s="38"/>
      <c r="AI243" s="1"/>
      <c r="AJ243" s="1"/>
      <c r="AK243" s="25"/>
      <c r="AL243" s="25"/>
      <c r="AM243" s="1"/>
      <c r="AN243" s="1"/>
      <c r="AQ243" s="22"/>
      <c r="AR243" s="21"/>
    </row>
    <row r="244" spans="1:44" x14ac:dyDescent="0.25">
      <c r="A244" s="14"/>
      <c r="C244" s="4"/>
      <c r="D244" s="4"/>
      <c r="E244" s="4"/>
      <c r="F244" s="4"/>
      <c r="G244" s="4"/>
      <c r="H244" s="4"/>
      <c r="I244" s="34"/>
      <c r="J244" s="35"/>
      <c r="K244" s="35"/>
      <c r="L244" s="35"/>
      <c r="M244" s="35"/>
      <c r="N244" s="4"/>
      <c r="O244" s="4"/>
      <c r="P244" s="35"/>
      <c r="Q244" s="36"/>
      <c r="R244" s="36"/>
      <c r="S244" s="37"/>
      <c r="T244" s="37"/>
      <c r="U244" s="37"/>
      <c r="V244" s="37"/>
      <c r="W244" s="37"/>
      <c r="X244" s="37"/>
      <c r="Y244" s="1"/>
      <c r="Z244" s="1"/>
      <c r="AA244" s="1"/>
      <c r="AB244" s="1"/>
      <c r="AC244" s="1"/>
      <c r="AD244" s="1"/>
      <c r="AE244" s="1"/>
      <c r="AF244" s="1"/>
      <c r="AG244" s="38"/>
      <c r="AH244" s="38"/>
      <c r="AI244" s="1"/>
      <c r="AJ244" s="1"/>
      <c r="AK244" s="25"/>
      <c r="AL244" s="25"/>
      <c r="AM244" s="1"/>
      <c r="AN244" s="1"/>
      <c r="AQ244" s="22"/>
      <c r="AR244" s="21"/>
    </row>
    <row r="245" spans="1:44" x14ac:dyDescent="0.25">
      <c r="A245" s="14"/>
      <c r="C245" s="4"/>
      <c r="D245" s="4"/>
      <c r="E245" s="4"/>
      <c r="F245" s="4"/>
      <c r="G245" s="4"/>
      <c r="H245" s="4"/>
      <c r="I245" s="34"/>
      <c r="J245" s="35"/>
      <c r="K245" s="35"/>
      <c r="L245" s="35"/>
      <c r="M245" s="35"/>
      <c r="N245" s="4"/>
      <c r="O245" s="4"/>
      <c r="P245" s="35"/>
      <c r="Q245" s="36"/>
      <c r="R245" s="36"/>
      <c r="S245" s="37"/>
      <c r="T245" s="37"/>
      <c r="U245" s="37"/>
      <c r="V245" s="37"/>
      <c r="W245" s="37"/>
      <c r="X245" s="37"/>
      <c r="Y245" s="1"/>
      <c r="Z245" s="1"/>
      <c r="AA245" s="1"/>
      <c r="AB245" s="1"/>
      <c r="AC245" s="1"/>
      <c r="AD245" s="1"/>
      <c r="AE245" s="1"/>
      <c r="AF245" s="1"/>
      <c r="AG245" s="38"/>
      <c r="AH245" s="38"/>
      <c r="AI245" s="1"/>
      <c r="AJ245" s="1"/>
      <c r="AK245" s="25"/>
      <c r="AL245" s="25"/>
      <c r="AM245" s="1"/>
      <c r="AN245" s="1"/>
      <c r="AQ245" s="22"/>
      <c r="AR245" s="21"/>
    </row>
    <row r="246" spans="1:44" x14ac:dyDescent="0.25">
      <c r="A246" s="14"/>
      <c r="C246" s="4"/>
      <c r="D246" s="4"/>
      <c r="E246" s="4"/>
      <c r="F246" s="4"/>
      <c r="G246" s="4"/>
      <c r="H246" s="4"/>
      <c r="I246" s="34"/>
      <c r="J246" s="35"/>
      <c r="K246" s="35"/>
      <c r="L246" s="35"/>
      <c r="M246" s="35"/>
      <c r="N246" s="4"/>
      <c r="O246" s="4"/>
      <c r="P246" s="35"/>
      <c r="Q246" s="36"/>
      <c r="R246" s="36"/>
      <c r="S246" s="37"/>
      <c r="T246" s="37"/>
      <c r="U246" s="37"/>
      <c r="V246" s="37"/>
      <c r="W246" s="37"/>
      <c r="X246" s="37"/>
      <c r="Y246" s="1"/>
      <c r="Z246" s="1"/>
      <c r="AA246" s="1"/>
      <c r="AB246" s="1"/>
      <c r="AC246" s="1"/>
      <c r="AD246" s="1"/>
      <c r="AE246" s="1"/>
      <c r="AF246" s="1"/>
      <c r="AG246" s="38"/>
      <c r="AH246" s="38"/>
      <c r="AI246" s="1"/>
      <c r="AJ246" s="1"/>
      <c r="AK246" s="25"/>
      <c r="AL246" s="25"/>
      <c r="AM246" s="1"/>
      <c r="AN246" s="1"/>
      <c r="AQ246" s="22"/>
      <c r="AR246" s="21"/>
    </row>
    <row r="247" spans="1:44" x14ac:dyDescent="0.25">
      <c r="A247" s="14"/>
      <c r="C247" s="4"/>
      <c r="D247" s="4"/>
      <c r="E247" s="4"/>
      <c r="F247" s="4"/>
      <c r="G247" s="4"/>
      <c r="H247" s="4"/>
      <c r="I247" s="34"/>
      <c r="J247" s="35"/>
      <c r="K247" s="35"/>
      <c r="L247" s="35"/>
      <c r="M247" s="35"/>
      <c r="N247" s="4"/>
      <c r="O247" s="4"/>
      <c r="P247" s="35"/>
      <c r="Q247" s="36"/>
      <c r="R247" s="36"/>
      <c r="S247" s="37"/>
      <c r="T247" s="37"/>
      <c r="U247" s="37"/>
      <c r="V247" s="37"/>
      <c r="W247" s="37"/>
      <c r="X247" s="37"/>
      <c r="Y247" s="1"/>
      <c r="Z247" s="1"/>
      <c r="AA247" s="1"/>
      <c r="AB247" s="1"/>
      <c r="AC247" s="1"/>
      <c r="AD247" s="1"/>
      <c r="AE247" s="1"/>
      <c r="AF247" s="1"/>
      <c r="AG247" s="38"/>
      <c r="AH247" s="38"/>
      <c r="AI247" s="1"/>
      <c r="AJ247" s="1"/>
      <c r="AK247" s="25"/>
      <c r="AL247" s="25"/>
      <c r="AM247" s="1"/>
      <c r="AN247" s="1"/>
      <c r="AQ247" s="22"/>
      <c r="AR247" s="21"/>
    </row>
    <row r="248" spans="1:44" x14ac:dyDescent="0.25">
      <c r="A248" s="14"/>
      <c r="C248" s="4"/>
      <c r="D248" s="4"/>
      <c r="E248" s="4"/>
      <c r="F248" s="4"/>
      <c r="G248" s="4"/>
      <c r="H248" s="4"/>
      <c r="I248" s="34"/>
      <c r="J248" s="35"/>
      <c r="K248" s="35"/>
      <c r="L248" s="35"/>
      <c r="M248" s="35"/>
      <c r="N248" s="4"/>
      <c r="O248" s="4"/>
      <c r="P248" s="35"/>
      <c r="Q248" s="36"/>
      <c r="R248" s="36"/>
      <c r="S248" s="37"/>
      <c r="T248" s="37"/>
      <c r="U248" s="37"/>
      <c r="V248" s="37"/>
      <c r="W248" s="37"/>
      <c r="X248" s="37"/>
      <c r="Y248" s="1"/>
      <c r="Z248" s="1"/>
      <c r="AA248" s="1"/>
      <c r="AB248" s="1"/>
      <c r="AC248" s="1"/>
      <c r="AD248" s="1"/>
      <c r="AE248" s="1"/>
      <c r="AF248" s="1"/>
      <c r="AG248" s="38"/>
      <c r="AH248" s="38"/>
      <c r="AI248" s="1"/>
      <c r="AJ248" s="1"/>
      <c r="AK248" s="25"/>
      <c r="AL248" s="25"/>
      <c r="AM248" s="1"/>
      <c r="AN248" s="1"/>
      <c r="AQ248" s="22"/>
      <c r="AR248" s="21"/>
    </row>
    <row r="249" spans="1:44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4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4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4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4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4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4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4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23.06.2021</Description0>
    <SirketAnalist xmlns="68a7fc7a-53da-488b-91fa-18c291982698" xsi:nil="true"/>
    <ReportSubCategory xmlns="68a7fc7a-53da-488b-91fa-18c291982698" xsi:nil="true"/>
    <ReportDate xmlns="380cdb1d-a242-4ca6-832c-91492035c7e4">2021-06-23T05:03:43+00:00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FE45571B-A0E6-44BA-96F1-9AEC8C09FCDD}"/>
</file>

<file path=customXml/itemProps2.xml><?xml version="1.0" encoding="utf-8"?>
<ds:datastoreItem xmlns:ds="http://schemas.openxmlformats.org/officeDocument/2006/customXml" ds:itemID="{685AED98-B43F-49A5-997D-C249A641F15A}"/>
</file>

<file path=customXml/itemProps3.xml><?xml version="1.0" encoding="utf-8"?>
<ds:datastoreItem xmlns:ds="http://schemas.openxmlformats.org/officeDocument/2006/customXml" ds:itemID="{8353B8DE-DA89-4956-AE18-448EBBE1BE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Sonuc</vt:lpstr>
      <vt:lpstr>Pictures</vt:lpstr>
      <vt:lpstr>X1</vt:lpstr>
      <vt:lpstr>X2</vt:lpstr>
      <vt:lpstr>X3</vt:lpstr>
      <vt:lpstr>X4</vt:lpstr>
      <vt:lpstr>X5</vt:lpstr>
      <vt:lpstr>X6</vt:lpstr>
      <vt:lpstr>X7</vt:lpstr>
      <vt:lpstr>X8</vt:lpstr>
      <vt:lpstr>X9</vt:lpstr>
      <vt:lpstr>X10</vt:lpstr>
      <vt:lpstr>X11</vt:lpstr>
      <vt:lpstr>X12</vt:lpstr>
      <vt:lpstr>X13</vt:lpstr>
      <vt:lpstr>Alf</vt:lpstr>
      <vt:lpstr>Sonuc!_MailOriginal</vt:lpstr>
      <vt:lpstr>DosyaYolu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23.06.2021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2021-06-22T21:22:03Z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546833aa-92f6-482d-b31b-b3f922b98a0a</vt:lpwstr>
  </property>
  <property fmtid="{D5CDD505-2E9C-101B-9397-08002B2CF9AE}" pid="3" name="ContentTypeId">
    <vt:lpwstr>0x010100BAECC974E2743F4CA7091252910FFC04</vt:lpwstr>
  </property>
</Properties>
</file>